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Ifil002\個人情報保護\90_研究所共通\99_研究所内共通\R-JIP\R-JIP2026\20260703_データ\"/>
    </mc:Choice>
  </mc:AlternateContent>
  <xr:revisionPtr revIDLastSave="0" documentId="8_{23EC908F-A63D-4A50-B6E7-589E7DAD6C29}" xr6:coauthVersionLast="47" xr6:coauthVersionMax="47" xr10:uidLastSave="{00000000-0000-0000-0000-000000000000}"/>
  <bookViews>
    <workbookView xWindow="28680" yWindow="-120" windowWidth="29040" windowHeight="15720" xr2:uid="{F7049C93-45C2-436F-BE9B-0EF2195595DB}"/>
  </bookViews>
  <sheets>
    <sheet name="対応表" sheetId="23" r:id="rId1"/>
    <sheet name="実質付加価値" sheetId="1" r:id="rId2"/>
    <sheet name="名目付加価値" sheetId="2" r:id="rId3"/>
    <sheet name="資本ストック" sheetId="3" r:id="rId4"/>
    <sheet name="資本サービス" sheetId="4" r:id="rId5"/>
    <sheet name="総労働時間" sheetId="5" r:id="rId6"/>
    <sheet name="質格差指数" sheetId="6" r:id="rId7"/>
    <sheet name="労働コスト" sheetId="7" r:id="rId8"/>
    <sheet name="logVir" sheetId="8" r:id="rId9"/>
    <sheet name="logKir" sheetId="9" r:id="rId10"/>
    <sheet name="logHir" sheetId="10" r:id="rId11"/>
    <sheet name="logQir" sheetId="11" r:id="rId12"/>
    <sheet name="SVir" sheetId="12" r:id="rId13"/>
    <sheet name="SKir" sheetId="13" r:id="rId14"/>
    <sheet name="SLir" sheetId="14" r:id="rId15"/>
    <sheet name="RTFPir" sheetId="15" r:id="rId16"/>
    <sheet name="格差2010" sheetId="25" r:id="rId17"/>
    <sheet name="格差2015" sheetId="26" r:id="rId18"/>
    <sheet name="格差2019" sheetId="31" r:id="rId19"/>
    <sheet name="格差2020" sheetId="27" r:id="rId20"/>
    <sheet name="格差2022" sheetId="28" r:id="rId21"/>
  </sheets>
  <definedNames>
    <definedName name="_xlnm._FilterDatabase" localSheetId="15" hidden="1">RTFPir!$I$3:$O$1460</definedName>
    <definedName name="_xlnm._FilterDatabase" localSheetId="13" hidden="1">SKir!$A$3:$G$1491</definedName>
    <definedName name="_xlnm._FilterDatabase" localSheetId="4" hidden="1">資本サービス!$A$3:$G$1460</definedName>
    <definedName name="_xlnm._FilterDatabase" localSheetId="3" hidden="1">資本ストック!$A$3:$G$1460</definedName>
    <definedName name="_xlnm._FilterDatabase" localSheetId="5" hidden="1">総労働時間!$A$3:$G$1460</definedName>
    <definedName name="_xlnm._FilterDatabase" localSheetId="7" hidden="1">労働コスト!$A$3:$G$1460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2" i="31" l="1" a="1"/>
  <c r="E42" i="31" s="1"/>
  <c r="D42" i="31" a="1"/>
  <c r="D42" i="31" s="1"/>
  <c r="C42" i="31" a="1"/>
  <c r="C42" i="31" s="1"/>
  <c r="E39" i="31" a="1"/>
  <c r="E39" i="31" s="1"/>
  <c r="D39" i="31" a="1"/>
  <c r="D39" i="31" s="1"/>
  <c r="C39" i="31" a="1"/>
  <c r="C39" i="31" s="1"/>
  <c r="E48" i="31" a="1"/>
  <c r="E48" i="31" s="1"/>
  <c r="D48" i="31" a="1"/>
  <c r="D48" i="31" s="1"/>
  <c r="C48" i="31" a="1"/>
  <c r="C48" i="31" s="1"/>
  <c r="E18" i="31" a="1"/>
  <c r="E18" i="31" s="1"/>
  <c r="D18" i="31" a="1"/>
  <c r="D18" i="31" s="1"/>
  <c r="C18" i="31" a="1"/>
  <c r="C18" i="31" s="1"/>
  <c r="E49" i="31" a="1"/>
  <c r="E49" i="31" s="1"/>
  <c r="D49" i="31" a="1"/>
  <c r="D49" i="31" s="1"/>
  <c r="C49" i="31" a="1"/>
  <c r="C49" i="31" s="1"/>
  <c r="E40" i="31" a="1"/>
  <c r="E40" i="31" s="1"/>
  <c r="D40" i="31" a="1"/>
  <c r="D40" i="31" s="1"/>
  <c r="C40" i="31" a="1"/>
  <c r="C40" i="31" s="1"/>
  <c r="E46" i="31" a="1"/>
  <c r="E46" i="31" s="1"/>
  <c r="D46" i="31" a="1"/>
  <c r="D46" i="31" s="1"/>
  <c r="C46" i="31" a="1"/>
  <c r="C46" i="31" s="1"/>
  <c r="E30" i="31" a="1"/>
  <c r="E30" i="31" s="1"/>
  <c r="D30" i="31" a="1"/>
  <c r="D30" i="31" s="1"/>
  <c r="C30" i="31" a="1"/>
  <c r="C30" i="31" s="1"/>
  <c r="E35" i="31" a="1"/>
  <c r="E35" i="31" s="1"/>
  <c r="D35" i="31" a="1"/>
  <c r="D35" i="31" s="1"/>
  <c r="C35" i="31" a="1"/>
  <c r="C35" i="31" s="1"/>
  <c r="E33" i="31" a="1"/>
  <c r="E33" i="31" s="1"/>
  <c r="D33" i="31" a="1"/>
  <c r="D33" i="31" s="1"/>
  <c r="C33" i="31" a="1"/>
  <c r="C33" i="31" s="1"/>
  <c r="E32" i="31" a="1"/>
  <c r="E32" i="31" s="1"/>
  <c r="D32" i="31" a="1"/>
  <c r="D32" i="31" s="1"/>
  <c r="C32" i="31" a="1"/>
  <c r="C32" i="31" s="1"/>
  <c r="E14" i="31" a="1"/>
  <c r="E14" i="31" s="1"/>
  <c r="D14" i="31" a="1"/>
  <c r="D14" i="31" s="1"/>
  <c r="C14" i="31" a="1"/>
  <c r="C14" i="31" s="1"/>
  <c r="E10" i="31" a="1"/>
  <c r="E10" i="31" s="1"/>
  <c r="D10" i="31" a="1"/>
  <c r="D10" i="31" s="1"/>
  <c r="C10" i="31" a="1"/>
  <c r="C10" i="31" s="1"/>
  <c r="E29" i="31" a="1"/>
  <c r="E29" i="31" s="1"/>
  <c r="D29" i="31" a="1"/>
  <c r="D29" i="31" s="1"/>
  <c r="C29" i="31" a="1"/>
  <c r="C29" i="31" s="1"/>
  <c r="E31" i="31" a="1"/>
  <c r="E31" i="31" s="1"/>
  <c r="D31" i="31" a="1"/>
  <c r="D31" i="31" s="1"/>
  <c r="C31" i="31" a="1"/>
  <c r="C31" i="31" s="1"/>
  <c r="E44" i="31" a="1"/>
  <c r="E44" i="31" s="1"/>
  <c r="D44" i="31" a="1"/>
  <c r="D44" i="31" s="1"/>
  <c r="C44" i="31" a="1"/>
  <c r="C44" i="31" s="1"/>
  <c r="E50" i="31" a="1"/>
  <c r="E50" i="31" s="1"/>
  <c r="D50" i="31" a="1"/>
  <c r="D50" i="31" s="1"/>
  <c r="C50" i="31" a="1"/>
  <c r="C50" i="31" s="1"/>
  <c r="E13" i="31" a="1"/>
  <c r="E13" i="31" s="1"/>
  <c r="D13" i="31" a="1"/>
  <c r="D13" i="31" s="1"/>
  <c r="C13" i="31" a="1"/>
  <c r="C13" i="31" s="1"/>
  <c r="E24" i="31" a="1"/>
  <c r="E24" i="31" s="1"/>
  <c r="D24" i="31" a="1"/>
  <c r="D24" i="31" s="1"/>
  <c r="C24" i="31" a="1"/>
  <c r="C24" i="31" s="1"/>
  <c r="E11" i="31" a="1"/>
  <c r="E11" i="31" s="1"/>
  <c r="D11" i="31" a="1"/>
  <c r="D11" i="31" s="1"/>
  <c r="C11" i="31" a="1"/>
  <c r="C11" i="31" s="1"/>
  <c r="E16" i="31" a="1"/>
  <c r="E16" i="31" s="1"/>
  <c r="D16" i="31" a="1"/>
  <c r="D16" i="31" s="1"/>
  <c r="C16" i="31" a="1"/>
  <c r="C16" i="31" s="1"/>
  <c r="E9" i="31" a="1"/>
  <c r="E9" i="31" s="1"/>
  <c r="D9" i="31" a="1"/>
  <c r="D9" i="31" s="1"/>
  <c r="C9" i="31" a="1"/>
  <c r="C9" i="31" s="1"/>
  <c r="E5" i="31" a="1"/>
  <c r="E5" i="31" s="1"/>
  <c r="D5" i="31" a="1"/>
  <c r="D5" i="31" s="1"/>
  <c r="C5" i="31" a="1"/>
  <c r="C5" i="31" s="1"/>
  <c r="E15" i="31" a="1"/>
  <c r="E15" i="31" s="1"/>
  <c r="D15" i="31" a="1"/>
  <c r="D15" i="31" s="1"/>
  <c r="C15" i="31" a="1"/>
  <c r="C15" i="31" s="1"/>
  <c r="E8" i="31" a="1"/>
  <c r="E8" i="31" s="1"/>
  <c r="D8" i="31" a="1"/>
  <c r="D8" i="31" s="1"/>
  <c r="C8" i="31" a="1"/>
  <c r="C8" i="31" s="1"/>
  <c r="E19" i="31" a="1"/>
  <c r="E19" i="31" s="1"/>
  <c r="D19" i="31" a="1"/>
  <c r="D19" i="31" s="1"/>
  <c r="C19" i="31" a="1"/>
  <c r="C19" i="31" s="1"/>
  <c r="E36" i="31" a="1"/>
  <c r="E36" i="31" s="1"/>
  <c r="D36" i="31" a="1"/>
  <c r="D36" i="31" s="1"/>
  <c r="C36" i="31" a="1"/>
  <c r="C36" i="31" s="1"/>
  <c r="E26" i="31" a="1"/>
  <c r="E26" i="31" s="1"/>
  <c r="D26" i="31" a="1"/>
  <c r="D26" i="31" s="1"/>
  <c r="C26" i="31" a="1"/>
  <c r="C26" i="31" s="1"/>
  <c r="E20" i="31" a="1"/>
  <c r="E20" i="31" s="1"/>
  <c r="D20" i="31" a="1"/>
  <c r="D20" i="31" s="1"/>
  <c r="C20" i="31" a="1"/>
  <c r="C20" i="31" s="1"/>
  <c r="E23" i="31" a="1"/>
  <c r="E23" i="31" s="1"/>
  <c r="D23" i="31" a="1"/>
  <c r="D23" i="31" s="1"/>
  <c r="C23" i="31" a="1"/>
  <c r="C23" i="31" s="1"/>
  <c r="E43" i="31" a="1"/>
  <c r="E43" i="31" s="1"/>
  <c r="D43" i="31" a="1"/>
  <c r="D43" i="31" s="1"/>
  <c r="C43" i="31" a="1"/>
  <c r="C43" i="31" s="1"/>
  <c r="E34" i="31" a="1"/>
  <c r="E34" i="31" s="1"/>
  <c r="D34" i="31" a="1"/>
  <c r="D34" i="31" s="1"/>
  <c r="C34" i="31" a="1"/>
  <c r="C34" i="31" s="1"/>
  <c r="E38" i="31" a="1"/>
  <c r="E38" i="31" s="1"/>
  <c r="D38" i="31" a="1"/>
  <c r="D38" i="31" s="1"/>
  <c r="C38" i="31" a="1"/>
  <c r="C38" i="31" s="1"/>
  <c r="E12" i="31" a="1"/>
  <c r="E12" i="31" s="1"/>
  <c r="D12" i="31" a="1"/>
  <c r="D12" i="31" s="1"/>
  <c r="C12" i="31" a="1"/>
  <c r="C12" i="31" s="1"/>
  <c r="E4" i="31" a="1"/>
  <c r="E4" i="31" s="1"/>
  <c r="D4" i="31" a="1"/>
  <c r="D4" i="31" s="1"/>
  <c r="C4" i="31" a="1"/>
  <c r="C4" i="31" s="1"/>
  <c r="E17" i="31" a="1"/>
  <c r="E17" i="31" s="1"/>
  <c r="D17" i="31" a="1"/>
  <c r="D17" i="31" s="1"/>
  <c r="C17" i="31" a="1"/>
  <c r="C17" i="31" s="1"/>
  <c r="E28" i="31" a="1"/>
  <c r="E28" i="31" s="1"/>
  <c r="D28" i="31" a="1"/>
  <c r="D28" i="31" s="1"/>
  <c r="C28" i="31" a="1"/>
  <c r="C28" i="31" s="1"/>
  <c r="E22" i="31" a="1"/>
  <c r="E22" i="31" s="1"/>
  <c r="D22" i="31" a="1"/>
  <c r="D22" i="31" s="1"/>
  <c r="C22" i="31" a="1"/>
  <c r="C22" i="31" s="1"/>
  <c r="E6" i="31" a="1"/>
  <c r="E6" i="31" s="1"/>
  <c r="D6" i="31" a="1"/>
  <c r="D6" i="31" s="1"/>
  <c r="C6" i="31" a="1"/>
  <c r="C6" i="31" s="1"/>
  <c r="E7" i="31" a="1"/>
  <c r="E7" i="31" s="1"/>
  <c r="D7" i="31" a="1"/>
  <c r="D7" i="31" s="1"/>
  <c r="C7" i="31" a="1"/>
  <c r="C7" i="31" s="1"/>
  <c r="E25" i="31" a="1"/>
  <c r="E25" i="31" s="1"/>
  <c r="D25" i="31" a="1"/>
  <c r="D25" i="31" s="1"/>
  <c r="C25" i="31" a="1"/>
  <c r="C25" i="31" s="1"/>
  <c r="E41" i="31" a="1"/>
  <c r="E41" i="31" s="1"/>
  <c r="D41" i="31" a="1"/>
  <c r="D41" i="31" s="1"/>
  <c r="C41" i="31" a="1"/>
  <c r="C41" i="31" s="1"/>
  <c r="E47" i="31" a="1"/>
  <c r="E47" i="31" s="1"/>
  <c r="D47" i="31" a="1"/>
  <c r="D47" i="31" s="1"/>
  <c r="C47" i="31" a="1"/>
  <c r="C47" i="31" s="1"/>
  <c r="E27" i="31" a="1"/>
  <c r="E27" i="31" s="1"/>
  <c r="D27" i="31" a="1"/>
  <c r="D27" i="31" s="1"/>
  <c r="C27" i="31" a="1"/>
  <c r="C27" i="31" s="1"/>
  <c r="E45" i="31" a="1"/>
  <c r="E45" i="31" s="1"/>
  <c r="D45" i="31" a="1"/>
  <c r="D45" i="31" s="1"/>
  <c r="C45" i="31" a="1"/>
  <c r="C45" i="31" s="1"/>
  <c r="E37" i="31" a="1"/>
  <c r="E37" i="31" s="1"/>
  <c r="D37" i="31" a="1"/>
  <c r="D37" i="31" s="1"/>
  <c r="C37" i="31" a="1"/>
  <c r="C37" i="31" s="1"/>
  <c r="E21" i="31" a="1"/>
  <c r="E21" i="31" s="1"/>
  <c r="D21" i="31" a="1"/>
  <c r="D21" i="31" s="1"/>
  <c r="C21" i="31" a="1"/>
  <c r="C21" i="31" s="1"/>
  <c r="E45" i="27" a="1"/>
  <c r="E45" i="27" s="1"/>
  <c r="D45" i="27" a="1"/>
  <c r="D45" i="27" s="1"/>
  <c r="C45" i="27" a="1"/>
  <c r="C45" i="27" s="1"/>
  <c r="E40" i="27" a="1"/>
  <c r="E40" i="27" s="1"/>
  <c r="D40" i="27" a="1"/>
  <c r="D40" i="27" s="1"/>
  <c r="C40" i="27" a="1"/>
  <c r="C40" i="27" s="1"/>
  <c r="E49" i="27" a="1"/>
  <c r="E49" i="27" s="1"/>
  <c r="D49" i="27" a="1"/>
  <c r="D49" i="27" s="1"/>
  <c r="C49" i="27" a="1"/>
  <c r="C49" i="27" s="1"/>
  <c r="E23" i="27" a="1"/>
  <c r="E23" i="27" s="1"/>
  <c r="D23" i="27" a="1"/>
  <c r="D23" i="27" s="1"/>
  <c r="C23" i="27" a="1"/>
  <c r="C23" i="27" s="1"/>
  <c r="E48" i="27" a="1"/>
  <c r="E48" i="27" s="1"/>
  <c r="D48" i="27" a="1"/>
  <c r="D48" i="27" s="1"/>
  <c r="C48" i="27" a="1"/>
  <c r="C48" i="27" s="1"/>
  <c r="E39" i="27" a="1"/>
  <c r="E39" i="27" s="1"/>
  <c r="D39" i="27" a="1"/>
  <c r="D39" i="27" s="1"/>
  <c r="C39" i="27" a="1"/>
  <c r="C39" i="27" s="1"/>
  <c r="E41" i="27" a="1"/>
  <c r="E41" i="27" s="1"/>
  <c r="D41" i="27" a="1"/>
  <c r="D41" i="27" s="1"/>
  <c r="C41" i="27" a="1"/>
  <c r="C41" i="27" s="1"/>
  <c r="E32" i="27" a="1"/>
  <c r="E32" i="27" s="1"/>
  <c r="D32" i="27" a="1"/>
  <c r="D32" i="27" s="1"/>
  <c r="C32" i="27" a="1"/>
  <c r="C32" i="27" s="1"/>
  <c r="E38" i="27" a="1"/>
  <c r="E38" i="27" s="1"/>
  <c r="D38" i="27" a="1"/>
  <c r="D38" i="27" s="1"/>
  <c r="C38" i="27" a="1"/>
  <c r="C38" i="27" s="1"/>
  <c r="E31" i="27" a="1"/>
  <c r="E31" i="27" s="1"/>
  <c r="D31" i="27" a="1"/>
  <c r="D31" i="27" s="1"/>
  <c r="C31" i="27" a="1"/>
  <c r="C31" i="27" s="1"/>
  <c r="E35" i="27" a="1"/>
  <c r="E35" i="27" s="1"/>
  <c r="D35" i="27" a="1"/>
  <c r="D35" i="27" s="1"/>
  <c r="C35" i="27" a="1"/>
  <c r="C35" i="27" s="1"/>
  <c r="E6" i="27" a="1"/>
  <c r="E6" i="27" s="1"/>
  <c r="D6" i="27" a="1"/>
  <c r="D6" i="27" s="1"/>
  <c r="C6" i="27" a="1"/>
  <c r="C6" i="27" s="1"/>
  <c r="E12" i="27" a="1"/>
  <c r="E12" i="27" s="1"/>
  <c r="D12" i="27" a="1"/>
  <c r="D12" i="27" s="1"/>
  <c r="C12" i="27" a="1"/>
  <c r="C12" i="27" s="1"/>
  <c r="E25" i="27" a="1"/>
  <c r="E25" i="27" s="1"/>
  <c r="D25" i="27" a="1"/>
  <c r="D25" i="27" s="1"/>
  <c r="C25" i="27" a="1"/>
  <c r="C25" i="27" s="1"/>
  <c r="E26" i="27" a="1"/>
  <c r="E26" i="27" s="1"/>
  <c r="D26" i="27" a="1"/>
  <c r="D26" i="27" s="1"/>
  <c r="C26" i="27" a="1"/>
  <c r="C26" i="27" s="1"/>
  <c r="E43" i="27" a="1"/>
  <c r="E43" i="27" s="1"/>
  <c r="D43" i="27" a="1"/>
  <c r="D43" i="27" s="1"/>
  <c r="C43" i="27" a="1"/>
  <c r="C43" i="27" s="1"/>
  <c r="E50" i="27" a="1"/>
  <c r="E50" i="27" s="1"/>
  <c r="D50" i="27" a="1"/>
  <c r="D50" i="27" s="1"/>
  <c r="C50" i="27" a="1"/>
  <c r="C50" i="27" s="1"/>
  <c r="E16" i="27" a="1"/>
  <c r="E16" i="27" s="1"/>
  <c r="D16" i="27" a="1"/>
  <c r="D16" i="27" s="1"/>
  <c r="C16" i="27" a="1"/>
  <c r="C16" i="27" s="1"/>
  <c r="E30" i="27" a="1"/>
  <c r="E30" i="27" s="1"/>
  <c r="D30" i="27" a="1"/>
  <c r="D30" i="27" s="1"/>
  <c r="C30" i="27" a="1"/>
  <c r="C30" i="27" s="1"/>
  <c r="E11" i="27" a="1"/>
  <c r="E11" i="27" s="1"/>
  <c r="D11" i="27" a="1"/>
  <c r="D11" i="27" s="1"/>
  <c r="C11" i="27" a="1"/>
  <c r="C11" i="27" s="1"/>
  <c r="E15" i="27" a="1"/>
  <c r="E15" i="27" s="1"/>
  <c r="D15" i="27" a="1"/>
  <c r="D15" i="27" s="1"/>
  <c r="C15" i="27" a="1"/>
  <c r="C15" i="27" s="1"/>
  <c r="E9" i="27" a="1"/>
  <c r="E9" i="27" s="1"/>
  <c r="D9" i="27" a="1"/>
  <c r="D9" i="27" s="1"/>
  <c r="C9" i="27" a="1"/>
  <c r="C9" i="27" s="1"/>
  <c r="E5" i="27" a="1"/>
  <c r="E5" i="27" s="1"/>
  <c r="D5" i="27" a="1"/>
  <c r="D5" i="27" s="1"/>
  <c r="C5" i="27" a="1"/>
  <c r="C5" i="27" s="1"/>
  <c r="E14" i="27" a="1"/>
  <c r="E14" i="27" s="1"/>
  <c r="D14" i="27" a="1"/>
  <c r="D14" i="27" s="1"/>
  <c r="C14" i="27" a="1"/>
  <c r="C14" i="27" s="1"/>
  <c r="E10" i="27" a="1"/>
  <c r="E10" i="27" s="1"/>
  <c r="D10" i="27" a="1"/>
  <c r="D10" i="27" s="1"/>
  <c r="C10" i="27" a="1"/>
  <c r="C10" i="27" s="1"/>
  <c r="E20" i="27" a="1"/>
  <c r="E20" i="27" s="1"/>
  <c r="D20" i="27" a="1"/>
  <c r="D20" i="27" s="1"/>
  <c r="C20" i="27" a="1"/>
  <c r="C20" i="27" s="1"/>
  <c r="E36" i="27" a="1"/>
  <c r="E36" i="27" s="1"/>
  <c r="D36" i="27" a="1"/>
  <c r="D36" i="27" s="1"/>
  <c r="C36" i="27" a="1"/>
  <c r="C36" i="27" s="1"/>
  <c r="E28" i="27" a="1"/>
  <c r="E28" i="27" s="1"/>
  <c r="D28" i="27" a="1"/>
  <c r="D28" i="27" s="1"/>
  <c r="C28" i="27" a="1"/>
  <c r="C28" i="27" s="1"/>
  <c r="E17" i="27" a="1"/>
  <c r="E17" i="27" s="1"/>
  <c r="D17" i="27" a="1"/>
  <c r="D17" i="27" s="1"/>
  <c r="C17" i="27" a="1"/>
  <c r="C17" i="27" s="1"/>
  <c r="E19" i="27" a="1"/>
  <c r="E19" i="27" s="1"/>
  <c r="D19" i="27" a="1"/>
  <c r="D19" i="27" s="1"/>
  <c r="C19" i="27" a="1"/>
  <c r="C19" i="27" s="1"/>
  <c r="E46" i="27" a="1"/>
  <c r="E46" i="27" s="1"/>
  <c r="D46" i="27" a="1"/>
  <c r="D46" i="27" s="1"/>
  <c r="C46" i="27" a="1"/>
  <c r="C46" i="27" s="1"/>
  <c r="E37" i="27" a="1"/>
  <c r="E37" i="27" s="1"/>
  <c r="D37" i="27" a="1"/>
  <c r="D37" i="27" s="1"/>
  <c r="C37" i="27" a="1"/>
  <c r="C37" i="27" s="1"/>
  <c r="E44" i="27" a="1"/>
  <c r="E44" i="27" s="1"/>
  <c r="D44" i="27" a="1"/>
  <c r="D44" i="27" s="1"/>
  <c r="C44" i="27" a="1"/>
  <c r="C44" i="27" s="1"/>
  <c r="E13" i="27" a="1"/>
  <c r="E13" i="27" s="1"/>
  <c r="D13" i="27" a="1"/>
  <c r="D13" i="27" s="1"/>
  <c r="C13" i="27" a="1"/>
  <c r="C13" i="27" s="1"/>
  <c r="E4" i="27" a="1"/>
  <c r="E4" i="27" s="1"/>
  <c r="D4" i="27" a="1"/>
  <c r="D4" i="27" s="1"/>
  <c r="C4" i="27" a="1"/>
  <c r="C4" i="27" s="1"/>
  <c r="E18" i="27" a="1"/>
  <c r="E18" i="27" s="1"/>
  <c r="D18" i="27" a="1"/>
  <c r="D18" i="27" s="1"/>
  <c r="C18" i="27" a="1"/>
  <c r="C18" i="27" s="1"/>
  <c r="E29" i="27" a="1"/>
  <c r="E29" i="27" s="1"/>
  <c r="D29" i="27" a="1"/>
  <c r="D29" i="27" s="1"/>
  <c r="C29" i="27" a="1"/>
  <c r="C29" i="27" s="1"/>
  <c r="E21" i="27" a="1"/>
  <c r="E21" i="27" s="1"/>
  <c r="D21" i="27" a="1"/>
  <c r="D21" i="27" s="1"/>
  <c r="C21" i="27" a="1"/>
  <c r="C21" i="27" s="1"/>
  <c r="E8" i="27" a="1"/>
  <c r="E8" i="27" s="1"/>
  <c r="D8" i="27" a="1"/>
  <c r="D8" i="27" s="1"/>
  <c r="C8" i="27" a="1"/>
  <c r="C8" i="27" s="1"/>
  <c r="E7" i="27" a="1"/>
  <c r="E7" i="27" s="1"/>
  <c r="D7" i="27" a="1"/>
  <c r="D7" i="27" s="1"/>
  <c r="C7" i="27" a="1"/>
  <c r="C7" i="27" s="1"/>
  <c r="E24" i="27" a="1"/>
  <c r="E24" i="27" s="1"/>
  <c r="D24" i="27" a="1"/>
  <c r="D24" i="27" s="1"/>
  <c r="C24" i="27" a="1"/>
  <c r="C24" i="27" s="1"/>
  <c r="E33" i="27" a="1"/>
  <c r="E33" i="27" s="1"/>
  <c r="D33" i="27" a="1"/>
  <c r="D33" i="27" s="1"/>
  <c r="C33" i="27" a="1"/>
  <c r="C33" i="27" s="1"/>
  <c r="E42" i="27" a="1"/>
  <c r="E42" i="27" s="1"/>
  <c r="D42" i="27" a="1"/>
  <c r="D42" i="27" s="1"/>
  <c r="C42" i="27" a="1"/>
  <c r="C42" i="27" s="1"/>
  <c r="E27" i="27" a="1"/>
  <c r="E27" i="27" s="1"/>
  <c r="D27" i="27" a="1"/>
  <c r="D27" i="27" s="1"/>
  <c r="C27" i="27" a="1"/>
  <c r="C27" i="27" s="1"/>
  <c r="E47" i="27" a="1"/>
  <c r="E47" i="27" s="1"/>
  <c r="D47" i="27" a="1"/>
  <c r="D47" i="27" s="1"/>
  <c r="C47" i="27" a="1"/>
  <c r="C47" i="27" s="1"/>
  <c r="E34" i="27" a="1"/>
  <c r="E34" i="27" s="1"/>
  <c r="D34" i="27" a="1"/>
  <c r="D34" i="27" s="1"/>
  <c r="C34" i="27" a="1"/>
  <c r="C34" i="27" s="1"/>
  <c r="E22" i="27" a="1"/>
  <c r="E22" i="27" s="1"/>
  <c r="D22" i="27" a="1"/>
  <c r="D22" i="27" s="1"/>
  <c r="C22" i="27" a="1"/>
  <c r="C22" i="27" s="1"/>
  <c r="O1460" i="11"/>
  <c r="N1460" i="11"/>
  <c r="M1460" i="11"/>
  <c r="L1460" i="11"/>
  <c r="K1460" i="11"/>
  <c r="O1459" i="11"/>
  <c r="N1459" i="11"/>
  <c r="M1459" i="11"/>
  <c r="L1459" i="11"/>
  <c r="K1459" i="11"/>
  <c r="O1458" i="11"/>
  <c r="N1458" i="11"/>
  <c r="M1458" i="11"/>
  <c r="L1458" i="11"/>
  <c r="K1458" i="11"/>
  <c r="O1457" i="11"/>
  <c r="N1457" i="11"/>
  <c r="M1457" i="11"/>
  <c r="L1457" i="11"/>
  <c r="K1457" i="11"/>
  <c r="O1456" i="11"/>
  <c r="N1456" i="11"/>
  <c r="M1456" i="11"/>
  <c r="L1456" i="11"/>
  <c r="K1456" i="11"/>
  <c r="O1455" i="11"/>
  <c r="N1455" i="11"/>
  <c r="M1455" i="11"/>
  <c r="L1455" i="11"/>
  <c r="K1455" i="11"/>
  <c r="O1454" i="11"/>
  <c r="N1454" i="11"/>
  <c r="M1454" i="11"/>
  <c r="L1454" i="11"/>
  <c r="K1454" i="11"/>
  <c r="O1453" i="11"/>
  <c r="N1453" i="11"/>
  <c r="M1453" i="11"/>
  <c r="L1453" i="11"/>
  <c r="K1453" i="11"/>
  <c r="O1452" i="11"/>
  <c r="N1452" i="11"/>
  <c r="M1452" i="11"/>
  <c r="L1452" i="11"/>
  <c r="K1452" i="11"/>
  <c r="O1451" i="11"/>
  <c r="N1451" i="11"/>
  <c r="M1451" i="11"/>
  <c r="L1451" i="11"/>
  <c r="K1451" i="11"/>
  <c r="O1450" i="11"/>
  <c r="N1450" i="11"/>
  <c r="M1450" i="11"/>
  <c r="L1450" i="11"/>
  <c r="K1450" i="11"/>
  <c r="O1449" i="11"/>
  <c r="N1449" i="11"/>
  <c r="M1449" i="11"/>
  <c r="L1449" i="11"/>
  <c r="K1449" i="11"/>
  <c r="O1448" i="11"/>
  <c r="N1448" i="11"/>
  <c r="M1448" i="11"/>
  <c r="L1448" i="11"/>
  <c r="K1448" i="11"/>
  <c r="O1447" i="11"/>
  <c r="N1447" i="11"/>
  <c r="M1447" i="11"/>
  <c r="L1447" i="11"/>
  <c r="K1447" i="11"/>
  <c r="O1446" i="11"/>
  <c r="N1446" i="11"/>
  <c r="M1446" i="11"/>
  <c r="L1446" i="11"/>
  <c r="K1446" i="11"/>
  <c r="O1445" i="11"/>
  <c r="N1445" i="11"/>
  <c r="M1445" i="11"/>
  <c r="L1445" i="11"/>
  <c r="K1445" i="11"/>
  <c r="O1444" i="11"/>
  <c r="N1444" i="11"/>
  <c r="M1444" i="11"/>
  <c r="L1444" i="11"/>
  <c r="K1444" i="11"/>
  <c r="O1443" i="11"/>
  <c r="N1443" i="11"/>
  <c r="M1443" i="11"/>
  <c r="L1443" i="11"/>
  <c r="K1443" i="11"/>
  <c r="O1442" i="11"/>
  <c r="N1442" i="11"/>
  <c r="M1442" i="11"/>
  <c r="L1442" i="11"/>
  <c r="K1442" i="11"/>
  <c r="O1441" i="11"/>
  <c r="N1441" i="11"/>
  <c r="M1441" i="11"/>
  <c r="L1441" i="11"/>
  <c r="K1441" i="11"/>
  <c r="O1440" i="11"/>
  <c r="N1440" i="11"/>
  <c r="M1440" i="11"/>
  <c r="L1440" i="11"/>
  <c r="K1440" i="11"/>
  <c r="O1439" i="11"/>
  <c r="N1439" i="11"/>
  <c r="M1439" i="11"/>
  <c r="L1439" i="11"/>
  <c r="K1439" i="11"/>
  <c r="O1438" i="11"/>
  <c r="N1438" i="11"/>
  <c r="M1438" i="11"/>
  <c r="L1438" i="11"/>
  <c r="K1438" i="11"/>
  <c r="O1437" i="11"/>
  <c r="N1437" i="11"/>
  <c r="M1437" i="11"/>
  <c r="L1437" i="11"/>
  <c r="K1437" i="11"/>
  <c r="O1436" i="11"/>
  <c r="N1436" i="11"/>
  <c r="M1436" i="11"/>
  <c r="L1436" i="11"/>
  <c r="K1436" i="11"/>
  <c r="O1435" i="11"/>
  <c r="N1435" i="11"/>
  <c r="M1435" i="11"/>
  <c r="L1435" i="11"/>
  <c r="K1435" i="11"/>
  <c r="O1434" i="11"/>
  <c r="N1434" i="11"/>
  <c r="M1434" i="11"/>
  <c r="L1434" i="11"/>
  <c r="K1434" i="11"/>
  <c r="O1433" i="11"/>
  <c r="N1433" i="11"/>
  <c r="M1433" i="11"/>
  <c r="L1433" i="11"/>
  <c r="K1433" i="11"/>
  <c r="O1432" i="11"/>
  <c r="N1432" i="11"/>
  <c r="M1432" i="11"/>
  <c r="L1432" i="11"/>
  <c r="K1432" i="11"/>
  <c r="O1431" i="11"/>
  <c r="N1431" i="11"/>
  <c r="M1431" i="11"/>
  <c r="L1431" i="11"/>
  <c r="K1431" i="11"/>
  <c r="O1430" i="11"/>
  <c r="N1430" i="11"/>
  <c r="M1430" i="11"/>
  <c r="L1430" i="11"/>
  <c r="K1430" i="11"/>
  <c r="O1429" i="11"/>
  <c r="N1429" i="11"/>
  <c r="M1429" i="11"/>
  <c r="L1429" i="11"/>
  <c r="K1429" i="11"/>
  <c r="O1428" i="11"/>
  <c r="N1428" i="11"/>
  <c r="M1428" i="11"/>
  <c r="L1428" i="11"/>
  <c r="K1428" i="11"/>
  <c r="O1427" i="11"/>
  <c r="N1427" i="11"/>
  <c r="M1427" i="11"/>
  <c r="L1427" i="11"/>
  <c r="K1427" i="11"/>
  <c r="O1426" i="11"/>
  <c r="N1426" i="11"/>
  <c r="M1426" i="11"/>
  <c r="L1426" i="11"/>
  <c r="K1426" i="11"/>
  <c r="O1425" i="11"/>
  <c r="N1425" i="11"/>
  <c r="M1425" i="11"/>
  <c r="L1425" i="11"/>
  <c r="K1425" i="11"/>
  <c r="O1424" i="11"/>
  <c r="N1424" i="11"/>
  <c r="M1424" i="11"/>
  <c r="L1424" i="11"/>
  <c r="K1424" i="11"/>
  <c r="O1423" i="11"/>
  <c r="N1423" i="11"/>
  <c r="M1423" i="11"/>
  <c r="L1423" i="11"/>
  <c r="K1423" i="11"/>
  <c r="O1422" i="11"/>
  <c r="N1422" i="11"/>
  <c r="M1422" i="11"/>
  <c r="L1422" i="11"/>
  <c r="K1422" i="11"/>
  <c r="O1421" i="11"/>
  <c r="N1421" i="11"/>
  <c r="M1421" i="11"/>
  <c r="L1421" i="11"/>
  <c r="K1421" i="11"/>
  <c r="O1420" i="11"/>
  <c r="N1420" i="11"/>
  <c r="M1420" i="11"/>
  <c r="L1420" i="11"/>
  <c r="K1420" i="11"/>
  <c r="O1419" i="11"/>
  <c r="N1419" i="11"/>
  <c r="M1419" i="11"/>
  <c r="L1419" i="11"/>
  <c r="K1419" i="11"/>
  <c r="O1418" i="11"/>
  <c r="N1418" i="11"/>
  <c r="M1418" i="11"/>
  <c r="L1418" i="11"/>
  <c r="K1418" i="11"/>
  <c r="O1417" i="11"/>
  <c r="N1417" i="11"/>
  <c r="M1417" i="11"/>
  <c r="L1417" i="11"/>
  <c r="K1417" i="11"/>
  <c r="O1416" i="11"/>
  <c r="N1416" i="11"/>
  <c r="M1416" i="11"/>
  <c r="L1416" i="11"/>
  <c r="K1416" i="11"/>
  <c r="O1415" i="11"/>
  <c r="N1415" i="11"/>
  <c r="M1415" i="11"/>
  <c r="L1415" i="11"/>
  <c r="K1415" i="11"/>
  <c r="O1414" i="11"/>
  <c r="N1414" i="11"/>
  <c r="M1414" i="11"/>
  <c r="L1414" i="11"/>
  <c r="K1414" i="11"/>
  <c r="O1413" i="11"/>
  <c r="N1413" i="11"/>
  <c r="M1413" i="11"/>
  <c r="L1413" i="11"/>
  <c r="K1413" i="11"/>
  <c r="O1412" i="11"/>
  <c r="N1412" i="11"/>
  <c r="M1412" i="11"/>
  <c r="L1412" i="11"/>
  <c r="K1412" i="11"/>
  <c r="O1411" i="11"/>
  <c r="N1411" i="11"/>
  <c r="M1411" i="11"/>
  <c r="L1411" i="11"/>
  <c r="K1411" i="11"/>
  <c r="O1410" i="11"/>
  <c r="N1410" i="11"/>
  <c r="M1410" i="11"/>
  <c r="L1410" i="11"/>
  <c r="K1410" i="11"/>
  <c r="O1409" i="11"/>
  <c r="N1409" i="11"/>
  <c r="M1409" i="11"/>
  <c r="L1409" i="11"/>
  <c r="K1409" i="11"/>
  <c r="O1408" i="11"/>
  <c r="N1408" i="11"/>
  <c r="M1408" i="11"/>
  <c r="L1408" i="11"/>
  <c r="K1408" i="11"/>
  <c r="O1407" i="11"/>
  <c r="N1407" i="11"/>
  <c r="M1407" i="11"/>
  <c r="L1407" i="11"/>
  <c r="K1407" i="11"/>
  <c r="O1406" i="11"/>
  <c r="N1406" i="11"/>
  <c r="M1406" i="11"/>
  <c r="L1406" i="11"/>
  <c r="K1406" i="11"/>
  <c r="O1405" i="11"/>
  <c r="N1405" i="11"/>
  <c r="M1405" i="11"/>
  <c r="L1405" i="11"/>
  <c r="K1405" i="11"/>
  <c r="O1404" i="11"/>
  <c r="N1404" i="11"/>
  <c r="M1404" i="11"/>
  <c r="L1404" i="11"/>
  <c r="K1404" i="11"/>
  <c r="O1403" i="11"/>
  <c r="N1403" i="11"/>
  <c r="M1403" i="11"/>
  <c r="L1403" i="11"/>
  <c r="K1403" i="11"/>
  <c r="O1402" i="11"/>
  <c r="N1402" i="11"/>
  <c r="M1402" i="11"/>
  <c r="L1402" i="11"/>
  <c r="K1402" i="11"/>
  <c r="O1401" i="11"/>
  <c r="N1401" i="11"/>
  <c r="M1401" i="11"/>
  <c r="L1401" i="11"/>
  <c r="K1401" i="11"/>
  <c r="O1400" i="11"/>
  <c r="N1400" i="11"/>
  <c r="M1400" i="11"/>
  <c r="L1400" i="11"/>
  <c r="K1400" i="11"/>
  <c r="O1399" i="11"/>
  <c r="N1399" i="11"/>
  <c r="M1399" i="11"/>
  <c r="L1399" i="11"/>
  <c r="K1399" i="11"/>
  <c r="O1398" i="11"/>
  <c r="N1398" i="11"/>
  <c r="M1398" i="11"/>
  <c r="L1398" i="11"/>
  <c r="K1398" i="11"/>
  <c r="O1397" i="11"/>
  <c r="N1397" i="11"/>
  <c r="M1397" i="11"/>
  <c r="L1397" i="11"/>
  <c r="K1397" i="11"/>
  <c r="O1396" i="11"/>
  <c r="N1396" i="11"/>
  <c r="M1396" i="11"/>
  <c r="L1396" i="11"/>
  <c r="K1396" i="11"/>
  <c r="O1395" i="11"/>
  <c r="N1395" i="11"/>
  <c r="M1395" i="11"/>
  <c r="L1395" i="11"/>
  <c r="K1395" i="11"/>
  <c r="O1394" i="11"/>
  <c r="N1394" i="11"/>
  <c r="M1394" i="11"/>
  <c r="L1394" i="11"/>
  <c r="K1394" i="11"/>
  <c r="O1393" i="11"/>
  <c r="N1393" i="11"/>
  <c r="M1393" i="11"/>
  <c r="L1393" i="11"/>
  <c r="K1393" i="11"/>
  <c r="O1392" i="11"/>
  <c r="N1392" i="11"/>
  <c r="M1392" i="11"/>
  <c r="L1392" i="11"/>
  <c r="K1392" i="11"/>
  <c r="O1391" i="11"/>
  <c r="N1391" i="11"/>
  <c r="M1391" i="11"/>
  <c r="L1391" i="11"/>
  <c r="K1391" i="11"/>
  <c r="O1390" i="11"/>
  <c r="N1390" i="11"/>
  <c r="M1390" i="11"/>
  <c r="L1390" i="11"/>
  <c r="K1390" i="11"/>
  <c r="O1389" i="11"/>
  <c r="N1389" i="11"/>
  <c r="M1389" i="11"/>
  <c r="L1389" i="11"/>
  <c r="K1389" i="11"/>
  <c r="O1388" i="11"/>
  <c r="N1388" i="11"/>
  <c r="M1388" i="11"/>
  <c r="L1388" i="11"/>
  <c r="K1388" i="11"/>
  <c r="O1387" i="11"/>
  <c r="N1387" i="11"/>
  <c r="M1387" i="11"/>
  <c r="L1387" i="11"/>
  <c r="K1387" i="11"/>
  <c r="O1386" i="11"/>
  <c r="N1386" i="11"/>
  <c r="M1386" i="11"/>
  <c r="L1386" i="11"/>
  <c r="K1386" i="11"/>
  <c r="O1385" i="11"/>
  <c r="N1385" i="11"/>
  <c r="M1385" i="11"/>
  <c r="L1385" i="11"/>
  <c r="K1385" i="11"/>
  <c r="O1384" i="11"/>
  <c r="N1384" i="11"/>
  <c r="M1384" i="11"/>
  <c r="L1384" i="11"/>
  <c r="K1384" i="11"/>
  <c r="O1383" i="11"/>
  <c r="N1383" i="11"/>
  <c r="M1383" i="11"/>
  <c r="L1383" i="11"/>
  <c r="K1383" i="11"/>
  <c r="O1382" i="11"/>
  <c r="N1382" i="11"/>
  <c r="M1382" i="11"/>
  <c r="L1382" i="11"/>
  <c r="K1382" i="11"/>
  <c r="O1381" i="11"/>
  <c r="N1381" i="11"/>
  <c r="M1381" i="11"/>
  <c r="L1381" i="11"/>
  <c r="K1381" i="11"/>
  <c r="O1380" i="11"/>
  <c r="N1380" i="11"/>
  <c r="M1380" i="11"/>
  <c r="L1380" i="11"/>
  <c r="K1380" i="11"/>
  <c r="O1379" i="11"/>
  <c r="N1379" i="11"/>
  <c r="M1379" i="11"/>
  <c r="L1379" i="11"/>
  <c r="K1379" i="11"/>
  <c r="O1378" i="11"/>
  <c r="N1378" i="11"/>
  <c r="M1378" i="11"/>
  <c r="L1378" i="11"/>
  <c r="K1378" i="11"/>
  <c r="O1377" i="11"/>
  <c r="N1377" i="11"/>
  <c r="M1377" i="11"/>
  <c r="L1377" i="11"/>
  <c r="K1377" i="11"/>
  <c r="O1376" i="11"/>
  <c r="N1376" i="11"/>
  <c r="M1376" i="11"/>
  <c r="L1376" i="11"/>
  <c r="K1376" i="11"/>
  <c r="O1375" i="11"/>
  <c r="N1375" i="11"/>
  <c r="M1375" i="11"/>
  <c r="L1375" i="11"/>
  <c r="K1375" i="11"/>
  <c r="O1374" i="11"/>
  <c r="N1374" i="11"/>
  <c r="M1374" i="11"/>
  <c r="L1374" i="11"/>
  <c r="K1374" i="11"/>
  <c r="O1373" i="11"/>
  <c r="N1373" i="11"/>
  <c r="M1373" i="11"/>
  <c r="L1373" i="11"/>
  <c r="K1373" i="11"/>
  <c r="O1372" i="11"/>
  <c r="N1372" i="11"/>
  <c r="M1372" i="11"/>
  <c r="L1372" i="11"/>
  <c r="K1372" i="11"/>
  <c r="O1371" i="11"/>
  <c r="N1371" i="11"/>
  <c r="M1371" i="11"/>
  <c r="L1371" i="11"/>
  <c r="K1371" i="11"/>
  <c r="O1370" i="11"/>
  <c r="N1370" i="11"/>
  <c r="M1370" i="11"/>
  <c r="L1370" i="11"/>
  <c r="K1370" i="11"/>
  <c r="O1369" i="11"/>
  <c r="N1369" i="11"/>
  <c r="M1369" i="11"/>
  <c r="L1369" i="11"/>
  <c r="K1369" i="11"/>
  <c r="O1368" i="11"/>
  <c r="N1368" i="11"/>
  <c r="M1368" i="11"/>
  <c r="L1368" i="11"/>
  <c r="K1368" i="11"/>
  <c r="O1367" i="11"/>
  <c r="N1367" i="11"/>
  <c r="M1367" i="11"/>
  <c r="L1367" i="11"/>
  <c r="K1367" i="11"/>
  <c r="O1366" i="11"/>
  <c r="N1366" i="11"/>
  <c r="M1366" i="11"/>
  <c r="L1366" i="11"/>
  <c r="K1366" i="11"/>
  <c r="O1365" i="11"/>
  <c r="N1365" i="11"/>
  <c r="M1365" i="11"/>
  <c r="L1365" i="11"/>
  <c r="K1365" i="11"/>
  <c r="O1364" i="11"/>
  <c r="N1364" i="11"/>
  <c r="M1364" i="11"/>
  <c r="L1364" i="11"/>
  <c r="K1364" i="11"/>
  <c r="O1363" i="11"/>
  <c r="N1363" i="11"/>
  <c r="M1363" i="11"/>
  <c r="L1363" i="11"/>
  <c r="K1363" i="11"/>
  <c r="O1362" i="11"/>
  <c r="N1362" i="11"/>
  <c r="M1362" i="11"/>
  <c r="L1362" i="11"/>
  <c r="K1362" i="11"/>
  <c r="O1361" i="11"/>
  <c r="N1361" i="11"/>
  <c r="M1361" i="11"/>
  <c r="L1361" i="11"/>
  <c r="K1361" i="11"/>
  <c r="O1360" i="11"/>
  <c r="N1360" i="11"/>
  <c r="M1360" i="11"/>
  <c r="L1360" i="11"/>
  <c r="K1360" i="11"/>
  <c r="O1359" i="11"/>
  <c r="N1359" i="11"/>
  <c r="M1359" i="11"/>
  <c r="L1359" i="11"/>
  <c r="K1359" i="11"/>
  <c r="O1358" i="11"/>
  <c r="N1358" i="11"/>
  <c r="M1358" i="11"/>
  <c r="L1358" i="11"/>
  <c r="K1358" i="11"/>
  <c r="O1357" i="11"/>
  <c r="N1357" i="11"/>
  <c r="M1357" i="11"/>
  <c r="L1357" i="11"/>
  <c r="K1357" i="11"/>
  <c r="O1356" i="11"/>
  <c r="N1356" i="11"/>
  <c r="M1356" i="11"/>
  <c r="L1356" i="11"/>
  <c r="K1356" i="11"/>
  <c r="O1355" i="11"/>
  <c r="N1355" i="11"/>
  <c r="M1355" i="11"/>
  <c r="L1355" i="11"/>
  <c r="K1355" i="11"/>
  <c r="O1354" i="11"/>
  <c r="N1354" i="11"/>
  <c r="M1354" i="11"/>
  <c r="L1354" i="11"/>
  <c r="K1354" i="11"/>
  <c r="O1353" i="11"/>
  <c r="N1353" i="11"/>
  <c r="M1353" i="11"/>
  <c r="L1353" i="11"/>
  <c r="K1353" i="11"/>
  <c r="O1352" i="11"/>
  <c r="N1352" i="11"/>
  <c r="M1352" i="11"/>
  <c r="L1352" i="11"/>
  <c r="K1352" i="11"/>
  <c r="O1351" i="11"/>
  <c r="N1351" i="11"/>
  <c r="M1351" i="11"/>
  <c r="L1351" i="11"/>
  <c r="K1351" i="11"/>
  <c r="O1350" i="11"/>
  <c r="N1350" i="11"/>
  <c r="M1350" i="11"/>
  <c r="L1350" i="11"/>
  <c r="K1350" i="11"/>
  <c r="O1349" i="11"/>
  <c r="N1349" i="11"/>
  <c r="M1349" i="11"/>
  <c r="L1349" i="11"/>
  <c r="K1349" i="11"/>
  <c r="O1348" i="11"/>
  <c r="N1348" i="11"/>
  <c r="M1348" i="11"/>
  <c r="L1348" i="11"/>
  <c r="K1348" i="11"/>
  <c r="O1347" i="11"/>
  <c r="N1347" i="11"/>
  <c r="M1347" i="11"/>
  <c r="L1347" i="11"/>
  <c r="K1347" i="11"/>
  <c r="O1346" i="11"/>
  <c r="N1346" i="11"/>
  <c r="M1346" i="11"/>
  <c r="L1346" i="11"/>
  <c r="K1346" i="11"/>
  <c r="O1345" i="11"/>
  <c r="N1345" i="11"/>
  <c r="M1345" i="11"/>
  <c r="L1345" i="11"/>
  <c r="K1345" i="11"/>
  <c r="O1344" i="11"/>
  <c r="N1344" i="11"/>
  <c r="M1344" i="11"/>
  <c r="L1344" i="11"/>
  <c r="K1344" i="11"/>
  <c r="O1343" i="11"/>
  <c r="N1343" i="11"/>
  <c r="M1343" i="11"/>
  <c r="L1343" i="11"/>
  <c r="K1343" i="11"/>
  <c r="O1342" i="11"/>
  <c r="N1342" i="11"/>
  <c r="M1342" i="11"/>
  <c r="L1342" i="11"/>
  <c r="K1342" i="11"/>
  <c r="O1341" i="11"/>
  <c r="N1341" i="11"/>
  <c r="M1341" i="11"/>
  <c r="L1341" i="11"/>
  <c r="K1341" i="11"/>
  <c r="O1340" i="11"/>
  <c r="N1340" i="11"/>
  <c r="M1340" i="11"/>
  <c r="L1340" i="11"/>
  <c r="K1340" i="11"/>
  <c r="O1339" i="11"/>
  <c r="N1339" i="11"/>
  <c r="M1339" i="11"/>
  <c r="L1339" i="11"/>
  <c r="K1339" i="11"/>
  <c r="O1338" i="11"/>
  <c r="N1338" i="11"/>
  <c r="M1338" i="11"/>
  <c r="L1338" i="11"/>
  <c r="K1338" i="11"/>
  <c r="O1337" i="11"/>
  <c r="N1337" i="11"/>
  <c r="M1337" i="11"/>
  <c r="L1337" i="11"/>
  <c r="K1337" i="11"/>
  <c r="O1336" i="11"/>
  <c r="N1336" i="11"/>
  <c r="M1336" i="11"/>
  <c r="L1336" i="11"/>
  <c r="K1336" i="11"/>
  <c r="O1335" i="11"/>
  <c r="N1335" i="11"/>
  <c r="M1335" i="11"/>
  <c r="L1335" i="11"/>
  <c r="K1335" i="11"/>
  <c r="O1334" i="11"/>
  <c r="N1334" i="11"/>
  <c r="M1334" i="11"/>
  <c r="L1334" i="11"/>
  <c r="K1334" i="11"/>
  <c r="O1333" i="11"/>
  <c r="N1333" i="11"/>
  <c r="M1333" i="11"/>
  <c r="L1333" i="11"/>
  <c r="K1333" i="11"/>
  <c r="O1332" i="11"/>
  <c r="N1332" i="11"/>
  <c r="M1332" i="11"/>
  <c r="L1332" i="11"/>
  <c r="K1332" i="11"/>
  <c r="O1331" i="11"/>
  <c r="N1331" i="11"/>
  <c r="M1331" i="11"/>
  <c r="L1331" i="11"/>
  <c r="K1331" i="11"/>
  <c r="O1330" i="11"/>
  <c r="N1330" i="11"/>
  <c r="M1330" i="11"/>
  <c r="L1330" i="11"/>
  <c r="K1330" i="11"/>
  <c r="O1329" i="11"/>
  <c r="N1329" i="11"/>
  <c r="M1329" i="11"/>
  <c r="L1329" i="11"/>
  <c r="K1329" i="11"/>
  <c r="O1328" i="11"/>
  <c r="N1328" i="11"/>
  <c r="M1328" i="11"/>
  <c r="L1328" i="11"/>
  <c r="K1328" i="11"/>
  <c r="O1327" i="11"/>
  <c r="N1327" i="11"/>
  <c r="M1327" i="11"/>
  <c r="L1327" i="11"/>
  <c r="K1327" i="11"/>
  <c r="O1326" i="11"/>
  <c r="N1326" i="11"/>
  <c r="M1326" i="11"/>
  <c r="L1326" i="11"/>
  <c r="K1326" i="11"/>
  <c r="O1325" i="11"/>
  <c r="N1325" i="11"/>
  <c r="M1325" i="11"/>
  <c r="L1325" i="11"/>
  <c r="K1325" i="11"/>
  <c r="O1324" i="11"/>
  <c r="N1324" i="11"/>
  <c r="M1324" i="11"/>
  <c r="L1324" i="11"/>
  <c r="K1324" i="11"/>
  <c r="O1323" i="11"/>
  <c r="N1323" i="11"/>
  <c r="M1323" i="11"/>
  <c r="L1323" i="11"/>
  <c r="K1323" i="11"/>
  <c r="O1322" i="11"/>
  <c r="N1322" i="11"/>
  <c r="M1322" i="11"/>
  <c r="L1322" i="11"/>
  <c r="K1322" i="11"/>
  <c r="O1321" i="11"/>
  <c r="N1321" i="11"/>
  <c r="M1321" i="11"/>
  <c r="L1321" i="11"/>
  <c r="K1321" i="11"/>
  <c r="O1320" i="11"/>
  <c r="N1320" i="11"/>
  <c r="M1320" i="11"/>
  <c r="L1320" i="11"/>
  <c r="K1320" i="11"/>
  <c r="O1319" i="11"/>
  <c r="N1319" i="11"/>
  <c r="M1319" i="11"/>
  <c r="L1319" i="11"/>
  <c r="K1319" i="11"/>
  <c r="O1318" i="11"/>
  <c r="N1318" i="11"/>
  <c r="M1318" i="11"/>
  <c r="L1318" i="11"/>
  <c r="K1318" i="11"/>
  <c r="O1317" i="11"/>
  <c r="N1317" i="11"/>
  <c r="M1317" i="11"/>
  <c r="L1317" i="11"/>
  <c r="K1317" i="11"/>
  <c r="O1316" i="11"/>
  <c r="N1316" i="11"/>
  <c r="M1316" i="11"/>
  <c r="L1316" i="11"/>
  <c r="K1316" i="11"/>
  <c r="O1315" i="11"/>
  <c r="N1315" i="11"/>
  <c r="M1315" i="11"/>
  <c r="L1315" i="11"/>
  <c r="K1315" i="11"/>
  <c r="O1314" i="11"/>
  <c r="N1314" i="11"/>
  <c r="M1314" i="11"/>
  <c r="L1314" i="11"/>
  <c r="K1314" i="11"/>
  <c r="O1313" i="11"/>
  <c r="N1313" i="11"/>
  <c r="M1313" i="11"/>
  <c r="L1313" i="11"/>
  <c r="K1313" i="11"/>
  <c r="O1312" i="11"/>
  <c r="N1312" i="11"/>
  <c r="M1312" i="11"/>
  <c r="L1312" i="11"/>
  <c r="K1312" i="11"/>
  <c r="O1311" i="11"/>
  <c r="N1311" i="11"/>
  <c r="M1311" i="11"/>
  <c r="L1311" i="11"/>
  <c r="K1311" i="11"/>
  <c r="O1310" i="11"/>
  <c r="N1310" i="11"/>
  <c r="M1310" i="11"/>
  <c r="L1310" i="11"/>
  <c r="K1310" i="11"/>
  <c r="O1309" i="11"/>
  <c r="N1309" i="11"/>
  <c r="M1309" i="11"/>
  <c r="L1309" i="11"/>
  <c r="K1309" i="11"/>
  <c r="O1308" i="11"/>
  <c r="N1308" i="11"/>
  <c r="M1308" i="11"/>
  <c r="L1308" i="11"/>
  <c r="K1308" i="11"/>
  <c r="O1307" i="11"/>
  <c r="N1307" i="11"/>
  <c r="M1307" i="11"/>
  <c r="L1307" i="11"/>
  <c r="K1307" i="11"/>
  <c r="O1306" i="11"/>
  <c r="N1306" i="11"/>
  <c r="M1306" i="11"/>
  <c r="L1306" i="11"/>
  <c r="K1306" i="11"/>
  <c r="O1305" i="11"/>
  <c r="N1305" i="11"/>
  <c r="M1305" i="11"/>
  <c r="L1305" i="11"/>
  <c r="K1305" i="11"/>
  <c r="O1304" i="11"/>
  <c r="N1304" i="11"/>
  <c r="M1304" i="11"/>
  <c r="L1304" i="11"/>
  <c r="K1304" i="11"/>
  <c r="O1303" i="11"/>
  <c r="N1303" i="11"/>
  <c r="M1303" i="11"/>
  <c r="L1303" i="11"/>
  <c r="K1303" i="11"/>
  <c r="O1302" i="11"/>
  <c r="N1302" i="11"/>
  <c r="M1302" i="11"/>
  <c r="L1302" i="11"/>
  <c r="K1302" i="11"/>
  <c r="O1301" i="11"/>
  <c r="N1301" i="11"/>
  <c r="M1301" i="11"/>
  <c r="L1301" i="11"/>
  <c r="K1301" i="11"/>
  <c r="O1300" i="11"/>
  <c r="N1300" i="11"/>
  <c r="M1300" i="11"/>
  <c r="L1300" i="11"/>
  <c r="K1300" i="11"/>
  <c r="O1299" i="11"/>
  <c r="N1299" i="11"/>
  <c r="M1299" i="11"/>
  <c r="L1299" i="11"/>
  <c r="K1299" i="11"/>
  <c r="O1298" i="11"/>
  <c r="N1298" i="11"/>
  <c r="M1298" i="11"/>
  <c r="L1298" i="11"/>
  <c r="K1298" i="11"/>
  <c r="O1297" i="11"/>
  <c r="N1297" i="11"/>
  <c r="M1297" i="11"/>
  <c r="L1297" i="11"/>
  <c r="K1297" i="11"/>
  <c r="O1296" i="11"/>
  <c r="N1296" i="11"/>
  <c r="M1296" i="11"/>
  <c r="L1296" i="11"/>
  <c r="K1296" i="11"/>
  <c r="O1295" i="11"/>
  <c r="N1295" i="11"/>
  <c r="M1295" i="11"/>
  <c r="L1295" i="11"/>
  <c r="K1295" i="11"/>
  <c r="O1294" i="11"/>
  <c r="N1294" i="11"/>
  <c r="M1294" i="11"/>
  <c r="L1294" i="11"/>
  <c r="K1294" i="11"/>
  <c r="O1293" i="11"/>
  <c r="N1293" i="11"/>
  <c r="M1293" i="11"/>
  <c r="L1293" i="11"/>
  <c r="K1293" i="11"/>
  <c r="O1292" i="11"/>
  <c r="N1292" i="11"/>
  <c r="M1292" i="11"/>
  <c r="L1292" i="11"/>
  <c r="K1292" i="11"/>
  <c r="O1291" i="11"/>
  <c r="N1291" i="11"/>
  <c r="M1291" i="11"/>
  <c r="L1291" i="11"/>
  <c r="K1291" i="11"/>
  <c r="O1290" i="11"/>
  <c r="N1290" i="11"/>
  <c r="M1290" i="11"/>
  <c r="L1290" i="11"/>
  <c r="K1290" i="11"/>
  <c r="O1289" i="11"/>
  <c r="N1289" i="11"/>
  <c r="M1289" i="11"/>
  <c r="L1289" i="11"/>
  <c r="K1289" i="11"/>
  <c r="O1288" i="11"/>
  <c r="N1288" i="11"/>
  <c r="M1288" i="11"/>
  <c r="L1288" i="11"/>
  <c r="K1288" i="11"/>
  <c r="O1287" i="11"/>
  <c r="N1287" i="11"/>
  <c r="M1287" i="11"/>
  <c r="L1287" i="11"/>
  <c r="K1287" i="11"/>
  <c r="O1286" i="11"/>
  <c r="N1286" i="11"/>
  <c r="M1286" i="11"/>
  <c r="L1286" i="11"/>
  <c r="K1286" i="11"/>
  <c r="O1285" i="11"/>
  <c r="N1285" i="11"/>
  <c r="M1285" i="11"/>
  <c r="L1285" i="11"/>
  <c r="K1285" i="11"/>
  <c r="O1284" i="11"/>
  <c r="N1284" i="11"/>
  <c r="M1284" i="11"/>
  <c r="L1284" i="11"/>
  <c r="K1284" i="11"/>
  <c r="O1283" i="11"/>
  <c r="N1283" i="11"/>
  <c r="M1283" i="11"/>
  <c r="L1283" i="11"/>
  <c r="K1283" i="11"/>
  <c r="O1282" i="11"/>
  <c r="N1282" i="11"/>
  <c r="M1282" i="11"/>
  <c r="L1282" i="11"/>
  <c r="K1282" i="11"/>
  <c r="O1281" i="11"/>
  <c r="N1281" i="11"/>
  <c r="M1281" i="11"/>
  <c r="L1281" i="11"/>
  <c r="K1281" i="11"/>
  <c r="O1280" i="11"/>
  <c r="N1280" i="11"/>
  <c r="M1280" i="11"/>
  <c r="L1280" i="11"/>
  <c r="K1280" i="11"/>
  <c r="O1279" i="11"/>
  <c r="N1279" i="11"/>
  <c r="M1279" i="11"/>
  <c r="L1279" i="11"/>
  <c r="K1279" i="11"/>
  <c r="O1278" i="11"/>
  <c r="N1278" i="11"/>
  <c r="M1278" i="11"/>
  <c r="L1278" i="11"/>
  <c r="K1278" i="11"/>
  <c r="O1277" i="11"/>
  <c r="N1277" i="11"/>
  <c r="M1277" i="11"/>
  <c r="L1277" i="11"/>
  <c r="K1277" i="11"/>
  <c r="O1276" i="11"/>
  <c r="N1276" i="11"/>
  <c r="M1276" i="11"/>
  <c r="L1276" i="11"/>
  <c r="K1276" i="11"/>
  <c r="O1275" i="11"/>
  <c r="N1275" i="11"/>
  <c r="M1275" i="11"/>
  <c r="L1275" i="11"/>
  <c r="K1275" i="11"/>
  <c r="O1274" i="11"/>
  <c r="N1274" i="11"/>
  <c r="M1274" i="11"/>
  <c r="L1274" i="11"/>
  <c r="K1274" i="11"/>
  <c r="O1273" i="11"/>
  <c r="N1273" i="11"/>
  <c r="M1273" i="11"/>
  <c r="L1273" i="11"/>
  <c r="K1273" i="11"/>
  <c r="O1272" i="11"/>
  <c r="N1272" i="11"/>
  <c r="M1272" i="11"/>
  <c r="L1272" i="11"/>
  <c r="K1272" i="11"/>
  <c r="O1271" i="11"/>
  <c r="N1271" i="11"/>
  <c r="M1271" i="11"/>
  <c r="L1271" i="11"/>
  <c r="K1271" i="11"/>
  <c r="O1270" i="11"/>
  <c r="N1270" i="11"/>
  <c r="M1270" i="11"/>
  <c r="L1270" i="11"/>
  <c r="K1270" i="11"/>
  <c r="O1269" i="11"/>
  <c r="N1269" i="11"/>
  <c r="M1269" i="11"/>
  <c r="L1269" i="11"/>
  <c r="K1269" i="11"/>
  <c r="O1268" i="11"/>
  <c r="N1268" i="11"/>
  <c r="M1268" i="11"/>
  <c r="L1268" i="11"/>
  <c r="K1268" i="11"/>
  <c r="O1267" i="11"/>
  <c r="N1267" i="11"/>
  <c r="M1267" i="11"/>
  <c r="L1267" i="11"/>
  <c r="K1267" i="11"/>
  <c r="O1266" i="11"/>
  <c r="N1266" i="11"/>
  <c r="M1266" i="11"/>
  <c r="L1266" i="11"/>
  <c r="K1266" i="11"/>
  <c r="O1265" i="11"/>
  <c r="N1265" i="11"/>
  <c r="M1265" i="11"/>
  <c r="L1265" i="11"/>
  <c r="K1265" i="11"/>
  <c r="O1264" i="11"/>
  <c r="N1264" i="11"/>
  <c r="M1264" i="11"/>
  <c r="L1264" i="11"/>
  <c r="K1264" i="11"/>
  <c r="O1263" i="11"/>
  <c r="N1263" i="11"/>
  <c r="M1263" i="11"/>
  <c r="L1263" i="11"/>
  <c r="K1263" i="11"/>
  <c r="O1262" i="11"/>
  <c r="N1262" i="11"/>
  <c r="M1262" i="11"/>
  <c r="L1262" i="11"/>
  <c r="K1262" i="11"/>
  <c r="O1261" i="11"/>
  <c r="N1261" i="11"/>
  <c r="M1261" i="11"/>
  <c r="L1261" i="11"/>
  <c r="K1261" i="11"/>
  <c r="O1260" i="11"/>
  <c r="N1260" i="11"/>
  <c r="M1260" i="11"/>
  <c r="L1260" i="11"/>
  <c r="K1260" i="11"/>
  <c r="O1259" i="11"/>
  <c r="N1259" i="11"/>
  <c r="M1259" i="11"/>
  <c r="L1259" i="11"/>
  <c r="K1259" i="11"/>
  <c r="O1258" i="11"/>
  <c r="N1258" i="11"/>
  <c r="M1258" i="11"/>
  <c r="L1258" i="11"/>
  <c r="K1258" i="11"/>
  <c r="O1257" i="11"/>
  <c r="N1257" i="11"/>
  <c r="M1257" i="11"/>
  <c r="L1257" i="11"/>
  <c r="K1257" i="11"/>
  <c r="O1256" i="11"/>
  <c r="N1256" i="11"/>
  <c r="M1256" i="11"/>
  <c r="L1256" i="11"/>
  <c r="K1256" i="11"/>
  <c r="O1255" i="11"/>
  <c r="N1255" i="11"/>
  <c r="M1255" i="11"/>
  <c r="L1255" i="11"/>
  <c r="K1255" i="11"/>
  <c r="O1254" i="11"/>
  <c r="N1254" i="11"/>
  <c r="M1254" i="11"/>
  <c r="L1254" i="11"/>
  <c r="K1254" i="11"/>
  <c r="O1253" i="11"/>
  <c r="N1253" i="11"/>
  <c r="M1253" i="11"/>
  <c r="L1253" i="11"/>
  <c r="K1253" i="11"/>
  <c r="O1252" i="11"/>
  <c r="N1252" i="11"/>
  <c r="M1252" i="11"/>
  <c r="L1252" i="11"/>
  <c r="K1252" i="11"/>
  <c r="O1251" i="11"/>
  <c r="N1251" i="11"/>
  <c r="M1251" i="11"/>
  <c r="L1251" i="11"/>
  <c r="K1251" i="11"/>
  <c r="O1250" i="11"/>
  <c r="N1250" i="11"/>
  <c r="M1250" i="11"/>
  <c r="L1250" i="11"/>
  <c r="K1250" i="11"/>
  <c r="O1249" i="11"/>
  <c r="N1249" i="11"/>
  <c r="M1249" i="11"/>
  <c r="L1249" i="11"/>
  <c r="K1249" i="11"/>
  <c r="O1248" i="11"/>
  <c r="N1248" i="11"/>
  <c r="M1248" i="11"/>
  <c r="L1248" i="11"/>
  <c r="K1248" i="11"/>
  <c r="O1247" i="11"/>
  <c r="N1247" i="11"/>
  <c r="M1247" i="11"/>
  <c r="L1247" i="11"/>
  <c r="K1247" i="11"/>
  <c r="O1246" i="11"/>
  <c r="N1246" i="11"/>
  <c r="M1246" i="11"/>
  <c r="L1246" i="11"/>
  <c r="K1246" i="11"/>
  <c r="O1245" i="11"/>
  <c r="N1245" i="11"/>
  <c r="M1245" i="11"/>
  <c r="L1245" i="11"/>
  <c r="K1245" i="11"/>
  <c r="O1244" i="11"/>
  <c r="N1244" i="11"/>
  <c r="M1244" i="11"/>
  <c r="L1244" i="11"/>
  <c r="K1244" i="11"/>
  <c r="O1243" i="11"/>
  <c r="N1243" i="11"/>
  <c r="M1243" i="11"/>
  <c r="L1243" i="11"/>
  <c r="K1243" i="11"/>
  <c r="O1242" i="11"/>
  <c r="N1242" i="11"/>
  <c r="M1242" i="11"/>
  <c r="L1242" i="11"/>
  <c r="K1242" i="11"/>
  <c r="O1241" i="11"/>
  <c r="N1241" i="11"/>
  <c r="M1241" i="11"/>
  <c r="L1241" i="11"/>
  <c r="K1241" i="11"/>
  <c r="O1240" i="11"/>
  <c r="N1240" i="11"/>
  <c r="M1240" i="11"/>
  <c r="L1240" i="11"/>
  <c r="K1240" i="11"/>
  <c r="O1239" i="11"/>
  <c r="N1239" i="11"/>
  <c r="M1239" i="11"/>
  <c r="L1239" i="11"/>
  <c r="K1239" i="11"/>
  <c r="O1238" i="11"/>
  <c r="N1238" i="11"/>
  <c r="M1238" i="11"/>
  <c r="L1238" i="11"/>
  <c r="K1238" i="11"/>
  <c r="O1237" i="11"/>
  <c r="N1237" i="11"/>
  <c r="M1237" i="11"/>
  <c r="L1237" i="11"/>
  <c r="K1237" i="11"/>
  <c r="O1236" i="11"/>
  <c r="N1236" i="11"/>
  <c r="M1236" i="11"/>
  <c r="L1236" i="11"/>
  <c r="K1236" i="11"/>
  <c r="O1235" i="11"/>
  <c r="N1235" i="11"/>
  <c r="M1235" i="11"/>
  <c r="L1235" i="11"/>
  <c r="K1235" i="11"/>
  <c r="O1234" i="11"/>
  <c r="N1234" i="11"/>
  <c r="M1234" i="11"/>
  <c r="L1234" i="11"/>
  <c r="K1234" i="11"/>
  <c r="O1233" i="11"/>
  <c r="N1233" i="11"/>
  <c r="M1233" i="11"/>
  <c r="L1233" i="11"/>
  <c r="K1233" i="11"/>
  <c r="O1232" i="11"/>
  <c r="N1232" i="11"/>
  <c r="M1232" i="11"/>
  <c r="L1232" i="11"/>
  <c r="K1232" i="11"/>
  <c r="O1231" i="11"/>
  <c r="N1231" i="11"/>
  <c r="M1231" i="11"/>
  <c r="L1231" i="11"/>
  <c r="K1231" i="11"/>
  <c r="O1230" i="11"/>
  <c r="N1230" i="11"/>
  <c r="M1230" i="11"/>
  <c r="L1230" i="11"/>
  <c r="K1230" i="11"/>
  <c r="O1229" i="11"/>
  <c r="N1229" i="11"/>
  <c r="M1229" i="11"/>
  <c r="L1229" i="11"/>
  <c r="K1229" i="11"/>
  <c r="O1228" i="11"/>
  <c r="N1228" i="11"/>
  <c r="M1228" i="11"/>
  <c r="L1228" i="11"/>
  <c r="K1228" i="11"/>
  <c r="O1227" i="11"/>
  <c r="N1227" i="11"/>
  <c r="M1227" i="11"/>
  <c r="L1227" i="11"/>
  <c r="K1227" i="11"/>
  <c r="O1226" i="11"/>
  <c r="N1226" i="11"/>
  <c r="M1226" i="11"/>
  <c r="L1226" i="11"/>
  <c r="K1226" i="11"/>
  <c r="O1225" i="11"/>
  <c r="N1225" i="11"/>
  <c r="M1225" i="11"/>
  <c r="L1225" i="11"/>
  <c r="K1225" i="11"/>
  <c r="O1224" i="11"/>
  <c r="N1224" i="11"/>
  <c r="M1224" i="11"/>
  <c r="L1224" i="11"/>
  <c r="K1224" i="11"/>
  <c r="O1223" i="11"/>
  <c r="N1223" i="11"/>
  <c r="M1223" i="11"/>
  <c r="L1223" i="11"/>
  <c r="K1223" i="11"/>
  <c r="O1222" i="11"/>
  <c r="N1222" i="11"/>
  <c r="M1222" i="11"/>
  <c r="L1222" i="11"/>
  <c r="K1222" i="11"/>
  <c r="O1221" i="11"/>
  <c r="N1221" i="11"/>
  <c r="M1221" i="11"/>
  <c r="L1221" i="11"/>
  <c r="K1221" i="11"/>
  <c r="O1220" i="11"/>
  <c r="N1220" i="11"/>
  <c r="M1220" i="11"/>
  <c r="L1220" i="11"/>
  <c r="K1220" i="11"/>
  <c r="O1219" i="11"/>
  <c r="N1219" i="11"/>
  <c r="M1219" i="11"/>
  <c r="L1219" i="11"/>
  <c r="K1219" i="11"/>
  <c r="O1218" i="11"/>
  <c r="N1218" i="11"/>
  <c r="M1218" i="11"/>
  <c r="L1218" i="11"/>
  <c r="K1218" i="11"/>
  <c r="O1217" i="11"/>
  <c r="N1217" i="11"/>
  <c r="M1217" i="11"/>
  <c r="L1217" i="11"/>
  <c r="K1217" i="11"/>
  <c r="O1216" i="11"/>
  <c r="N1216" i="11"/>
  <c r="M1216" i="11"/>
  <c r="L1216" i="11"/>
  <c r="K1216" i="11"/>
  <c r="O1215" i="11"/>
  <c r="N1215" i="11"/>
  <c r="M1215" i="11"/>
  <c r="L1215" i="11"/>
  <c r="K1215" i="11"/>
  <c r="O1214" i="11"/>
  <c r="N1214" i="11"/>
  <c r="M1214" i="11"/>
  <c r="L1214" i="11"/>
  <c r="K1214" i="11"/>
  <c r="O1213" i="11"/>
  <c r="N1213" i="11"/>
  <c r="M1213" i="11"/>
  <c r="L1213" i="11"/>
  <c r="K1213" i="11"/>
  <c r="O1212" i="11"/>
  <c r="N1212" i="11"/>
  <c r="M1212" i="11"/>
  <c r="L1212" i="11"/>
  <c r="K1212" i="11"/>
  <c r="O1211" i="11"/>
  <c r="N1211" i="11"/>
  <c r="M1211" i="11"/>
  <c r="L1211" i="11"/>
  <c r="K1211" i="11"/>
  <c r="O1210" i="11"/>
  <c r="N1210" i="11"/>
  <c r="M1210" i="11"/>
  <c r="L1210" i="11"/>
  <c r="K1210" i="11"/>
  <c r="O1209" i="11"/>
  <c r="N1209" i="11"/>
  <c r="M1209" i="11"/>
  <c r="L1209" i="11"/>
  <c r="K1209" i="11"/>
  <c r="O1208" i="11"/>
  <c r="N1208" i="11"/>
  <c r="M1208" i="11"/>
  <c r="L1208" i="11"/>
  <c r="K1208" i="11"/>
  <c r="O1207" i="11"/>
  <c r="N1207" i="11"/>
  <c r="M1207" i="11"/>
  <c r="L1207" i="11"/>
  <c r="K1207" i="11"/>
  <c r="O1206" i="11"/>
  <c r="N1206" i="11"/>
  <c r="M1206" i="11"/>
  <c r="L1206" i="11"/>
  <c r="K1206" i="11"/>
  <c r="O1205" i="11"/>
  <c r="N1205" i="11"/>
  <c r="M1205" i="11"/>
  <c r="L1205" i="11"/>
  <c r="K1205" i="11"/>
  <c r="O1204" i="11"/>
  <c r="N1204" i="11"/>
  <c r="M1204" i="11"/>
  <c r="L1204" i="11"/>
  <c r="K1204" i="11"/>
  <c r="O1203" i="11"/>
  <c r="N1203" i="11"/>
  <c r="M1203" i="11"/>
  <c r="L1203" i="11"/>
  <c r="K1203" i="11"/>
  <c r="O1202" i="11"/>
  <c r="N1202" i="11"/>
  <c r="M1202" i="11"/>
  <c r="L1202" i="11"/>
  <c r="K1202" i="11"/>
  <c r="O1201" i="11"/>
  <c r="N1201" i="11"/>
  <c r="M1201" i="11"/>
  <c r="L1201" i="11"/>
  <c r="K1201" i="11"/>
  <c r="O1200" i="11"/>
  <c r="N1200" i="11"/>
  <c r="M1200" i="11"/>
  <c r="L1200" i="11"/>
  <c r="K1200" i="11"/>
  <c r="O1199" i="11"/>
  <c r="N1199" i="11"/>
  <c r="M1199" i="11"/>
  <c r="L1199" i="11"/>
  <c r="K1199" i="11"/>
  <c r="O1198" i="11"/>
  <c r="N1198" i="11"/>
  <c r="M1198" i="11"/>
  <c r="L1198" i="11"/>
  <c r="K1198" i="11"/>
  <c r="O1197" i="11"/>
  <c r="N1197" i="11"/>
  <c r="M1197" i="11"/>
  <c r="L1197" i="11"/>
  <c r="K1197" i="11"/>
  <c r="O1196" i="11"/>
  <c r="N1196" i="11"/>
  <c r="M1196" i="11"/>
  <c r="L1196" i="11"/>
  <c r="K1196" i="11"/>
  <c r="O1195" i="11"/>
  <c r="N1195" i="11"/>
  <c r="M1195" i="11"/>
  <c r="L1195" i="11"/>
  <c r="K1195" i="11"/>
  <c r="O1194" i="11"/>
  <c r="N1194" i="11"/>
  <c r="M1194" i="11"/>
  <c r="L1194" i="11"/>
  <c r="K1194" i="11"/>
  <c r="O1193" i="11"/>
  <c r="N1193" i="11"/>
  <c r="M1193" i="11"/>
  <c r="L1193" i="11"/>
  <c r="K1193" i="11"/>
  <c r="O1192" i="11"/>
  <c r="N1192" i="11"/>
  <c r="M1192" i="11"/>
  <c r="L1192" i="11"/>
  <c r="K1192" i="11"/>
  <c r="O1191" i="11"/>
  <c r="N1191" i="11"/>
  <c r="M1191" i="11"/>
  <c r="L1191" i="11"/>
  <c r="K1191" i="11"/>
  <c r="O1190" i="11"/>
  <c r="N1190" i="11"/>
  <c r="M1190" i="11"/>
  <c r="L1190" i="11"/>
  <c r="K1190" i="11"/>
  <c r="O1189" i="11"/>
  <c r="N1189" i="11"/>
  <c r="M1189" i="11"/>
  <c r="L1189" i="11"/>
  <c r="K1189" i="11"/>
  <c r="O1188" i="11"/>
  <c r="N1188" i="11"/>
  <c r="M1188" i="11"/>
  <c r="L1188" i="11"/>
  <c r="K1188" i="11"/>
  <c r="O1187" i="11"/>
  <c r="N1187" i="11"/>
  <c r="M1187" i="11"/>
  <c r="L1187" i="11"/>
  <c r="K1187" i="11"/>
  <c r="O1186" i="11"/>
  <c r="N1186" i="11"/>
  <c r="M1186" i="11"/>
  <c r="L1186" i="11"/>
  <c r="K1186" i="11"/>
  <c r="O1185" i="11"/>
  <c r="N1185" i="11"/>
  <c r="M1185" i="11"/>
  <c r="L1185" i="11"/>
  <c r="K1185" i="11"/>
  <c r="O1184" i="11"/>
  <c r="N1184" i="11"/>
  <c r="M1184" i="11"/>
  <c r="L1184" i="11"/>
  <c r="K1184" i="11"/>
  <c r="O1183" i="11"/>
  <c r="N1183" i="11"/>
  <c r="M1183" i="11"/>
  <c r="L1183" i="11"/>
  <c r="K1183" i="11"/>
  <c r="O1182" i="11"/>
  <c r="N1182" i="11"/>
  <c r="M1182" i="11"/>
  <c r="L1182" i="11"/>
  <c r="K1182" i="11"/>
  <c r="O1181" i="11"/>
  <c r="N1181" i="11"/>
  <c r="M1181" i="11"/>
  <c r="L1181" i="11"/>
  <c r="K1181" i="11"/>
  <c r="O1180" i="11"/>
  <c r="N1180" i="11"/>
  <c r="M1180" i="11"/>
  <c r="L1180" i="11"/>
  <c r="K1180" i="11"/>
  <c r="O1179" i="11"/>
  <c r="N1179" i="11"/>
  <c r="M1179" i="11"/>
  <c r="L1179" i="11"/>
  <c r="K1179" i="11"/>
  <c r="O1178" i="11"/>
  <c r="N1178" i="11"/>
  <c r="M1178" i="11"/>
  <c r="L1178" i="11"/>
  <c r="K1178" i="11"/>
  <c r="O1177" i="11"/>
  <c r="N1177" i="11"/>
  <c r="M1177" i="11"/>
  <c r="L1177" i="11"/>
  <c r="K1177" i="11"/>
  <c r="O1176" i="11"/>
  <c r="N1176" i="11"/>
  <c r="M1176" i="11"/>
  <c r="L1176" i="11"/>
  <c r="K1176" i="11"/>
  <c r="O1175" i="11"/>
  <c r="N1175" i="11"/>
  <c r="M1175" i="11"/>
  <c r="L1175" i="11"/>
  <c r="K1175" i="11"/>
  <c r="O1174" i="11"/>
  <c r="N1174" i="11"/>
  <c r="M1174" i="11"/>
  <c r="L1174" i="11"/>
  <c r="K1174" i="11"/>
  <c r="O1173" i="11"/>
  <c r="N1173" i="11"/>
  <c r="M1173" i="11"/>
  <c r="L1173" i="11"/>
  <c r="K1173" i="11"/>
  <c r="O1172" i="11"/>
  <c r="N1172" i="11"/>
  <c r="M1172" i="11"/>
  <c r="L1172" i="11"/>
  <c r="K1172" i="11"/>
  <c r="O1171" i="11"/>
  <c r="N1171" i="11"/>
  <c r="M1171" i="11"/>
  <c r="L1171" i="11"/>
  <c r="K1171" i="11"/>
  <c r="O1170" i="11"/>
  <c r="N1170" i="11"/>
  <c r="M1170" i="11"/>
  <c r="L1170" i="11"/>
  <c r="K1170" i="11"/>
  <c r="O1169" i="11"/>
  <c r="N1169" i="11"/>
  <c r="M1169" i="11"/>
  <c r="L1169" i="11"/>
  <c r="K1169" i="11"/>
  <c r="O1168" i="11"/>
  <c r="N1168" i="11"/>
  <c r="M1168" i="11"/>
  <c r="L1168" i="11"/>
  <c r="K1168" i="11"/>
  <c r="O1167" i="11"/>
  <c r="N1167" i="11"/>
  <c r="M1167" i="11"/>
  <c r="L1167" i="11"/>
  <c r="K1167" i="11"/>
  <c r="O1166" i="11"/>
  <c r="N1166" i="11"/>
  <c r="M1166" i="11"/>
  <c r="L1166" i="11"/>
  <c r="K1166" i="11"/>
  <c r="O1165" i="11"/>
  <c r="N1165" i="11"/>
  <c r="M1165" i="11"/>
  <c r="L1165" i="11"/>
  <c r="K1165" i="11"/>
  <c r="O1164" i="11"/>
  <c r="N1164" i="11"/>
  <c r="M1164" i="11"/>
  <c r="L1164" i="11"/>
  <c r="K1164" i="11"/>
  <c r="O1163" i="11"/>
  <c r="N1163" i="11"/>
  <c r="M1163" i="11"/>
  <c r="L1163" i="11"/>
  <c r="K1163" i="11"/>
  <c r="O1162" i="11"/>
  <c r="N1162" i="11"/>
  <c r="M1162" i="11"/>
  <c r="L1162" i="11"/>
  <c r="K1162" i="11"/>
  <c r="O1161" i="11"/>
  <c r="N1161" i="11"/>
  <c r="M1161" i="11"/>
  <c r="L1161" i="11"/>
  <c r="K1161" i="11"/>
  <c r="O1160" i="11"/>
  <c r="N1160" i="11"/>
  <c r="M1160" i="11"/>
  <c r="L1160" i="11"/>
  <c r="K1160" i="11"/>
  <c r="O1159" i="11"/>
  <c r="N1159" i="11"/>
  <c r="M1159" i="11"/>
  <c r="L1159" i="11"/>
  <c r="K1159" i="11"/>
  <c r="O1158" i="11"/>
  <c r="N1158" i="11"/>
  <c r="M1158" i="11"/>
  <c r="L1158" i="11"/>
  <c r="K1158" i="11"/>
  <c r="O1157" i="11"/>
  <c r="N1157" i="11"/>
  <c r="M1157" i="11"/>
  <c r="L1157" i="11"/>
  <c r="K1157" i="11"/>
  <c r="O1156" i="11"/>
  <c r="N1156" i="11"/>
  <c r="M1156" i="11"/>
  <c r="L1156" i="11"/>
  <c r="K1156" i="11"/>
  <c r="O1155" i="11"/>
  <c r="N1155" i="11"/>
  <c r="M1155" i="11"/>
  <c r="L1155" i="11"/>
  <c r="K1155" i="11"/>
  <c r="O1154" i="11"/>
  <c r="N1154" i="11"/>
  <c r="M1154" i="11"/>
  <c r="L1154" i="11"/>
  <c r="K1154" i="11"/>
  <c r="O1153" i="11"/>
  <c r="N1153" i="11"/>
  <c r="M1153" i="11"/>
  <c r="L1153" i="11"/>
  <c r="K1153" i="11"/>
  <c r="O1152" i="11"/>
  <c r="N1152" i="11"/>
  <c r="M1152" i="11"/>
  <c r="L1152" i="11"/>
  <c r="K1152" i="11"/>
  <c r="O1151" i="11"/>
  <c r="N1151" i="11"/>
  <c r="M1151" i="11"/>
  <c r="L1151" i="11"/>
  <c r="K1151" i="11"/>
  <c r="O1150" i="11"/>
  <c r="N1150" i="11"/>
  <c r="M1150" i="11"/>
  <c r="L1150" i="11"/>
  <c r="K1150" i="11"/>
  <c r="O1149" i="11"/>
  <c r="N1149" i="11"/>
  <c r="M1149" i="11"/>
  <c r="L1149" i="11"/>
  <c r="K1149" i="11"/>
  <c r="O1148" i="11"/>
  <c r="N1148" i="11"/>
  <c r="M1148" i="11"/>
  <c r="L1148" i="11"/>
  <c r="K1148" i="11"/>
  <c r="O1147" i="11"/>
  <c r="N1147" i="11"/>
  <c r="M1147" i="11"/>
  <c r="L1147" i="11"/>
  <c r="K1147" i="11"/>
  <c r="O1146" i="11"/>
  <c r="N1146" i="11"/>
  <c r="M1146" i="11"/>
  <c r="L1146" i="11"/>
  <c r="K1146" i="11"/>
  <c r="O1145" i="11"/>
  <c r="N1145" i="11"/>
  <c r="M1145" i="11"/>
  <c r="L1145" i="11"/>
  <c r="K1145" i="11"/>
  <c r="O1144" i="11"/>
  <c r="N1144" i="11"/>
  <c r="M1144" i="11"/>
  <c r="L1144" i="11"/>
  <c r="K1144" i="11"/>
  <c r="O1143" i="11"/>
  <c r="N1143" i="11"/>
  <c r="M1143" i="11"/>
  <c r="L1143" i="11"/>
  <c r="K1143" i="11"/>
  <c r="O1142" i="11"/>
  <c r="N1142" i="11"/>
  <c r="M1142" i="11"/>
  <c r="L1142" i="11"/>
  <c r="K1142" i="11"/>
  <c r="O1141" i="11"/>
  <c r="N1141" i="11"/>
  <c r="M1141" i="11"/>
  <c r="L1141" i="11"/>
  <c r="K1141" i="11"/>
  <c r="O1140" i="11"/>
  <c r="N1140" i="11"/>
  <c r="M1140" i="11"/>
  <c r="L1140" i="11"/>
  <c r="K1140" i="11"/>
  <c r="O1139" i="11"/>
  <c r="N1139" i="11"/>
  <c r="M1139" i="11"/>
  <c r="L1139" i="11"/>
  <c r="K1139" i="11"/>
  <c r="O1138" i="11"/>
  <c r="N1138" i="11"/>
  <c r="M1138" i="11"/>
  <c r="L1138" i="11"/>
  <c r="K1138" i="11"/>
  <c r="O1137" i="11"/>
  <c r="N1137" i="11"/>
  <c r="M1137" i="11"/>
  <c r="L1137" i="11"/>
  <c r="K1137" i="11"/>
  <c r="O1136" i="11"/>
  <c r="N1136" i="11"/>
  <c r="M1136" i="11"/>
  <c r="L1136" i="11"/>
  <c r="K1136" i="11"/>
  <c r="O1135" i="11"/>
  <c r="N1135" i="11"/>
  <c r="M1135" i="11"/>
  <c r="L1135" i="11"/>
  <c r="K1135" i="11"/>
  <c r="O1134" i="11"/>
  <c r="N1134" i="11"/>
  <c r="M1134" i="11"/>
  <c r="L1134" i="11"/>
  <c r="K1134" i="11"/>
  <c r="O1133" i="11"/>
  <c r="N1133" i="11"/>
  <c r="M1133" i="11"/>
  <c r="L1133" i="11"/>
  <c r="K1133" i="11"/>
  <c r="O1132" i="11"/>
  <c r="N1132" i="11"/>
  <c r="M1132" i="11"/>
  <c r="L1132" i="11"/>
  <c r="K1132" i="11"/>
  <c r="O1131" i="11"/>
  <c r="N1131" i="11"/>
  <c r="M1131" i="11"/>
  <c r="L1131" i="11"/>
  <c r="K1131" i="11"/>
  <c r="O1130" i="11"/>
  <c r="N1130" i="11"/>
  <c r="M1130" i="11"/>
  <c r="L1130" i="11"/>
  <c r="K1130" i="11"/>
  <c r="O1129" i="11"/>
  <c r="N1129" i="11"/>
  <c r="M1129" i="11"/>
  <c r="L1129" i="11"/>
  <c r="K1129" i="11"/>
  <c r="O1128" i="11"/>
  <c r="N1128" i="11"/>
  <c r="M1128" i="11"/>
  <c r="L1128" i="11"/>
  <c r="K1128" i="11"/>
  <c r="O1127" i="11"/>
  <c r="N1127" i="11"/>
  <c r="M1127" i="11"/>
  <c r="L1127" i="11"/>
  <c r="K1127" i="11"/>
  <c r="O1126" i="11"/>
  <c r="N1126" i="11"/>
  <c r="M1126" i="11"/>
  <c r="L1126" i="11"/>
  <c r="K1126" i="11"/>
  <c r="O1125" i="11"/>
  <c r="N1125" i="11"/>
  <c r="M1125" i="11"/>
  <c r="L1125" i="11"/>
  <c r="K1125" i="11"/>
  <c r="O1124" i="11"/>
  <c r="N1124" i="11"/>
  <c r="M1124" i="11"/>
  <c r="L1124" i="11"/>
  <c r="K1124" i="11"/>
  <c r="O1123" i="11"/>
  <c r="N1123" i="11"/>
  <c r="M1123" i="11"/>
  <c r="L1123" i="11"/>
  <c r="K1123" i="11"/>
  <c r="O1122" i="11"/>
  <c r="N1122" i="11"/>
  <c r="M1122" i="11"/>
  <c r="L1122" i="11"/>
  <c r="K1122" i="11"/>
  <c r="O1121" i="11"/>
  <c r="N1121" i="11"/>
  <c r="M1121" i="11"/>
  <c r="L1121" i="11"/>
  <c r="K1121" i="11"/>
  <c r="O1120" i="11"/>
  <c r="N1120" i="11"/>
  <c r="M1120" i="11"/>
  <c r="L1120" i="11"/>
  <c r="K1120" i="11"/>
  <c r="O1119" i="11"/>
  <c r="N1119" i="11"/>
  <c r="M1119" i="11"/>
  <c r="L1119" i="11"/>
  <c r="K1119" i="11"/>
  <c r="O1118" i="11"/>
  <c r="N1118" i="11"/>
  <c r="M1118" i="11"/>
  <c r="L1118" i="11"/>
  <c r="K1118" i="11"/>
  <c r="O1117" i="11"/>
  <c r="N1117" i="11"/>
  <c r="M1117" i="11"/>
  <c r="L1117" i="11"/>
  <c r="K1117" i="11"/>
  <c r="O1116" i="11"/>
  <c r="N1116" i="11"/>
  <c r="M1116" i="11"/>
  <c r="L1116" i="11"/>
  <c r="K1116" i="11"/>
  <c r="O1115" i="11"/>
  <c r="N1115" i="11"/>
  <c r="M1115" i="11"/>
  <c r="L1115" i="11"/>
  <c r="K1115" i="11"/>
  <c r="O1114" i="11"/>
  <c r="N1114" i="11"/>
  <c r="M1114" i="11"/>
  <c r="L1114" i="11"/>
  <c r="K1114" i="11"/>
  <c r="O1113" i="11"/>
  <c r="N1113" i="11"/>
  <c r="M1113" i="11"/>
  <c r="L1113" i="11"/>
  <c r="K1113" i="11"/>
  <c r="O1112" i="11"/>
  <c r="N1112" i="11"/>
  <c r="M1112" i="11"/>
  <c r="L1112" i="11"/>
  <c r="K1112" i="11"/>
  <c r="O1111" i="11"/>
  <c r="N1111" i="11"/>
  <c r="M1111" i="11"/>
  <c r="L1111" i="11"/>
  <c r="K1111" i="11"/>
  <c r="O1110" i="11"/>
  <c r="N1110" i="11"/>
  <c r="M1110" i="11"/>
  <c r="L1110" i="11"/>
  <c r="K1110" i="11"/>
  <c r="O1109" i="11"/>
  <c r="N1109" i="11"/>
  <c r="M1109" i="11"/>
  <c r="L1109" i="11"/>
  <c r="K1109" i="11"/>
  <c r="O1108" i="11"/>
  <c r="N1108" i="11"/>
  <c r="M1108" i="11"/>
  <c r="L1108" i="11"/>
  <c r="K1108" i="11"/>
  <c r="O1107" i="11"/>
  <c r="N1107" i="11"/>
  <c r="M1107" i="11"/>
  <c r="L1107" i="11"/>
  <c r="K1107" i="11"/>
  <c r="O1106" i="11"/>
  <c r="N1106" i="11"/>
  <c r="M1106" i="11"/>
  <c r="L1106" i="11"/>
  <c r="K1106" i="11"/>
  <c r="O1105" i="11"/>
  <c r="N1105" i="11"/>
  <c r="M1105" i="11"/>
  <c r="L1105" i="11"/>
  <c r="K1105" i="11"/>
  <c r="O1104" i="11"/>
  <c r="N1104" i="11"/>
  <c r="M1104" i="11"/>
  <c r="L1104" i="11"/>
  <c r="K1104" i="11"/>
  <c r="O1103" i="11"/>
  <c r="N1103" i="11"/>
  <c r="M1103" i="11"/>
  <c r="L1103" i="11"/>
  <c r="K1103" i="11"/>
  <c r="O1102" i="11"/>
  <c r="N1102" i="11"/>
  <c r="M1102" i="11"/>
  <c r="L1102" i="11"/>
  <c r="K1102" i="11"/>
  <c r="O1101" i="11"/>
  <c r="N1101" i="11"/>
  <c r="M1101" i="11"/>
  <c r="L1101" i="11"/>
  <c r="K1101" i="11"/>
  <c r="O1100" i="11"/>
  <c r="N1100" i="11"/>
  <c r="M1100" i="11"/>
  <c r="L1100" i="11"/>
  <c r="K1100" i="11"/>
  <c r="O1099" i="11"/>
  <c r="N1099" i="11"/>
  <c r="M1099" i="11"/>
  <c r="L1099" i="11"/>
  <c r="K1099" i="11"/>
  <c r="O1098" i="11"/>
  <c r="N1098" i="11"/>
  <c r="M1098" i="11"/>
  <c r="L1098" i="11"/>
  <c r="K1098" i="11"/>
  <c r="O1097" i="11"/>
  <c r="N1097" i="11"/>
  <c r="M1097" i="11"/>
  <c r="L1097" i="11"/>
  <c r="K1097" i="11"/>
  <c r="O1096" i="11"/>
  <c r="N1096" i="11"/>
  <c r="M1096" i="11"/>
  <c r="L1096" i="11"/>
  <c r="K1096" i="11"/>
  <c r="O1095" i="11"/>
  <c r="N1095" i="11"/>
  <c r="M1095" i="11"/>
  <c r="L1095" i="11"/>
  <c r="K1095" i="11"/>
  <c r="O1094" i="11"/>
  <c r="N1094" i="11"/>
  <c r="M1094" i="11"/>
  <c r="L1094" i="11"/>
  <c r="K1094" i="11"/>
  <c r="O1093" i="11"/>
  <c r="N1093" i="11"/>
  <c r="M1093" i="11"/>
  <c r="L1093" i="11"/>
  <c r="K1093" i="11"/>
  <c r="O1092" i="11"/>
  <c r="N1092" i="11"/>
  <c r="M1092" i="11"/>
  <c r="L1092" i="11"/>
  <c r="K1092" i="11"/>
  <c r="O1091" i="11"/>
  <c r="N1091" i="11"/>
  <c r="M1091" i="11"/>
  <c r="L1091" i="11"/>
  <c r="K1091" i="11"/>
  <c r="O1090" i="11"/>
  <c r="N1090" i="11"/>
  <c r="M1090" i="11"/>
  <c r="L1090" i="11"/>
  <c r="K1090" i="11"/>
  <c r="O1089" i="11"/>
  <c r="N1089" i="11"/>
  <c r="M1089" i="11"/>
  <c r="L1089" i="11"/>
  <c r="K1089" i="11"/>
  <c r="O1088" i="11"/>
  <c r="N1088" i="11"/>
  <c r="M1088" i="11"/>
  <c r="L1088" i="11"/>
  <c r="K1088" i="11"/>
  <c r="O1087" i="11"/>
  <c r="N1087" i="11"/>
  <c r="M1087" i="11"/>
  <c r="L1087" i="11"/>
  <c r="K1087" i="11"/>
  <c r="O1086" i="11"/>
  <c r="N1086" i="11"/>
  <c r="M1086" i="11"/>
  <c r="L1086" i="11"/>
  <c r="K1086" i="11"/>
  <c r="O1085" i="11"/>
  <c r="N1085" i="11"/>
  <c r="M1085" i="11"/>
  <c r="L1085" i="11"/>
  <c r="K1085" i="11"/>
  <c r="O1084" i="11"/>
  <c r="N1084" i="11"/>
  <c r="M1084" i="11"/>
  <c r="L1084" i="11"/>
  <c r="K1084" i="11"/>
  <c r="O1083" i="11"/>
  <c r="N1083" i="11"/>
  <c r="M1083" i="11"/>
  <c r="L1083" i="11"/>
  <c r="K1083" i="11"/>
  <c r="O1082" i="11"/>
  <c r="N1082" i="11"/>
  <c r="M1082" i="11"/>
  <c r="L1082" i="11"/>
  <c r="K1082" i="11"/>
  <c r="O1081" i="11"/>
  <c r="N1081" i="11"/>
  <c r="M1081" i="11"/>
  <c r="L1081" i="11"/>
  <c r="K1081" i="11"/>
  <c r="O1080" i="11"/>
  <c r="N1080" i="11"/>
  <c r="M1080" i="11"/>
  <c r="L1080" i="11"/>
  <c r="K1080" i="11"/>
  <c r="O1079" i="11"/>
  <c r="N1079" i="11"/>
  <c r="M1079" i="11"/>
  <c r="L1079" i="11"/>
  <c r="K1079" i="11"/>
  <c r="O1078" i="11"/>
  <c r="N1078" i="11"/>
  <c r="M1078" i="11"/>
  <c r="L1078" i="11"/>
  <c r="K1078" i="11"/>
  <c r="O1077" i="11"/>
  <c r="N1077" i="11"/>
  <c r="M1077" i="11"/>
  <c r="L1077" i="11"/>
  <c r="K1077" i="11"/>
  <c r="O1076" i="11"/>
  <c r="N1076" i="11"/>
  <c r="M1076" i="11"/>
  <c r="L1076" i="11"/>
  <c r="K1076" i="11"/>
  <c r="O1075" i="11"/>
  <c r="N1075" i="11"/>
  <c r="M1075" i="11"/>
  <c r="L1075" i="11"/>
  <c r="K1075" i="11"/>
  <c r="O1074" i="11"/>
  <c r="N1074" i="11"/>
  <c r="M1074" i="11"/>
  <c r="L1074" i="11"/>
  <c r="K1074" i="11"/>
  <c r="O1073" i="11"/>
  <c r="N1073" i="11"/>
  <c r="M1073" i="11"/>
  <c r="L1073" i="11"/>
  <c r="K1073" i="11"/>
  <c r="O1072" i="11"/>
  <c r="N1072" i="11"/>
  <c r="M1072" i="11"/>
  <c r="L1072" i="11"/>
  <c r="K1072" i="11"/>
  <c r="O1071" i="11"/>
  <c r="N1071" i="11"/>
  <c r="M1071" i="11"/>
  <c r="L1071" i="11"/>
  <c r="K1071" i="11"/>
  <c r="O1070" i="11"/>
  <c r="N1070" i="11"/>
  <c r="M1070" i="11"/>
  <c r="L1070" i="11"/>
  <c r="K1070" i="11"/>
  <c r="O1069" i="11"/>
  <c r="N1069" i="11"/>
  <c r="M1069" i="11"/>
  <c r="L1069" i="11"/>
  <c r="K1069" i="11"/>
  <c r="O1068" i="11"/>
  <c r="N1068" i="11"/>
  <c r="M1068" i="11"/>
  <c r="L1068" i="11"/>
  <c r="K1068" i="11"/>
  <c r="O1067" i="11"/>
  <c r="N1067" i="11"/>
  <c r="M1067" i="11"/>
  <c r="L1067" i="11"/>
  <c r="K1067" i="11"/>
  <c r="O1066" i="11"/>
  <c r="N1066" i="11"/>
  <c r="M1066" i="11"/>
  <c r="L1066" i="11"/>
  <c r="K1066" i="11"/>
  <c r="O1065" i="11"/>
  <c r="N1065" i="11"/>
  <c r="M1065" i="11"/>
  <c r="L1065" i="11"/>
  <c r="K1065" i="11"/>
  <c r="O1064" i="11"/>
  <c r="N1064" i="11"/>
  <c r="M1064" i="11"/>
  <c r="L1064" i="11"/>
  <c r="K1064" i="11"/>
  <c r="O1063" i="11"/>
  <c r="N1063" i="11"/>
  <c r="M1063" i="11"/>
  <c r="L1063" i="11"/>
  <c r="K1063" i="11"/>
  <c r="O1062" i="11"/>
  <c r="N1062" i="11"/>
  <c r="M1062" i="11"/>
  <c r="L1062" i="11"/>
  <c r="K1062" i="11"/>
  <c r="O1061" i="11"/>
  <c r="N1061" i="11"/>
  <c r="M1061" i="11"/>
  <c r="L1061" i="11"/>
  <c r="K1061" i="11"/>
  <c r="O1060" i="11"/>
  <c r="N1060" i="11"/>
  <c r="M1060" i="11"/>
  <c r="L1060" i="11"/>
  <c r="K1060" i="11"/>
  <c r="O1059" i="11"/>
  <c r="N1059" i="11"/>
  <c r="M1059" i="11"/>
  <c r="L1059" i="11"/>
  <c r="K1059" i="11"/>
  <c r="O1058" i="11"/>
  <c r="N1058" i="11"/>
  <c r="M1058" i="11"/>
  <c r="L1058" i="11"/>
  <c r="K1058" i="11"/>
  <c r="O1057" i="11"/>
  <c r="N1057" i="11"/>
  <c r="M1057" i="11"/>
  <c r="L1057" i="11"/>
  <c r="K1057" i="11"/>
  <c r="O1056" i="11"/>
  <c r="N1056" i="11"/>
  <c r="M1056" i="11"/>
  <c r="L1056" i="11"/>
  <c r="K1056" i="11"/>
  <c r="O1055" i="11"/>
  <c r="N1055" i="11"/>
  <c r="M1055" i="11"/>
  <c r="L1055" i="11"/>
  <c r="K1055" i="11"/>
  <c r="O1054" i="11"/>
  <c r="N1054" i="11"/>
  <c r="M1054" i="11"/>
  <c r="L1054" i="11"/>
  <c r="K1054" i="11"/>
  <c r="O1053" i="11"/>
  <c r="N1053" i="11"/>
  <c r="M1053" i="11"/>
  <c r="L1053" i="11"/>
  <c r="K1053" i="11"/>
  <c r="O1052" i="11"/>
  <c r="N1052" i="11"/>
  <c r="M1052" i="11"/>
  <c r="L1052" i="11"/>
  <c r="K1052" i="11"/>
  <c r="O1051" i="11"/>
  <c r="N1051" i="11"/>
  <c r="M1051" i="11"/>
  <c r="L1051" i="11"/>
  <c r="K1051" i="11"/>
  <c r="O1050" i="11"/>
  <c r="N1050" i="11"/>
  <c r="M1050" i="11"/>
  <c r="L1050" i="11"/>
  <c r="K1050" i="11"/>
  <c r="O1049" i="11"/>
  <c r="N1049" i="11"/>
  <c r="M1049" i="11"/>
  <c r="L1049" i="11"/>
  <c r="K1049" i="11"/>
  <c r="O1048" i="11"/>
  <c r="N1048" i="11"/>
  <c r="M1048" i="11"/>
  <c r="L1048" i="11"/>
  <c r="K1048" i="11"/>
  <c r="O1047" i="11"/>
  <c r="N1047" i="11"/>
  <c r="M1047" i="11"/>
  <c r="L1047" i="11"/>
  <c r="K1047" i="11"/>
  <c r="O1046" i="11"/>
  <c r="N1046" i="11"/>
  <c r="M1046" i="11"/>
  <c r="L1046" i="11"/>
  <c r="K1046" i="11"/>
  <c r="O1045" i="11"/>
  <c r="N1045" i="11"/>
  <c r="M1045" i="11"/>
  <c r="L1045" i="11"/>
  <c r="K1045" i="11"/>
  <c r="O1044" i="11"/>
  <c r="N1044" i="11"/>
  <c r="M1044" i="11"/>
  <c r="L1044" i="11"/>
  <c r="K1044" i="11"/>
  <c r="O1043" i="11"/>
  <c r="N1043" i="11"/>
  <c r="M1043" i="11"/>
  <c r="L1043" i="11"/>
  <c r="K1043" i="11"/>
  <c r="O1042" i="11"/>
  <c r="N1042" i="11"/>
  <c r="M1042" i="11"/>
  <c r="L1042" i="11"/>
  <c r="K1042" i="11"/>
  <c r="O1041" i="11"/>
  <c r="N1041" i="11"/>
  <c r="M1041" i="11"/>
  <c r="L1041" i="11"/>
  <c r="K1041" i="11"/>
  <c r="O1040" i="11"/>
  <c r="N1040" i="11"/>
  <c r="M1040" i="11"/>
  <c r="L1040" i="11"/>
  <c r="K1040" i="11"/>
  <c r="O1039" i="11"/>
  <c r="N1039" i="11"/>
  <c r="M1039" i="11"/>
  <c r="L1039" i="11"/>
  <c r="K1039" i="11"/>
  <c r="O1038" i="11"/>
  <c r="N1038" i="11"/>
  <c r="M1038" i="11"/>
  <c r="L1038" i="11"/>
  <c r="K1038" i="11"/>
  <c r="O1037" i="11"/>
  <c r="N1037" i="11"/>
  <c r="M1037" i="11"/>
  <c r="L1037" i="11"/>
  <c r="K1037" i="11"/>
  <c r="O1036" i="11"/>
  <c r="N1036" i="11"/>
  <c r="M1036" i="11"/>
  <c r="L1036" i="11"/>
  <c r="K1036" i="11"/>
  <c r="O1035" i="11"/>
  <c r="N1035" i="11"/>
  <c r="M1035" i="11"/>
  <c r="L1035" i="11"/>
  <c r="K1035" i="11"/>
  <c r="O1034" i="11"/>
  <c r="N1034" i="11"/>
  <c r="M1034" i="11"/>
  <c r="L1034" i="11"/>
  <c r="K1034" i="11"/>
  <c r="O1033" i="11"/>
  <c r="N1033" i="11"/>
  <c r="M1033" i="11"/>
  <c r="L1033" i="11"/>
  <c r="K1033" i="11"/>
  <c r="O1032" i="11"/>
  <c r="N1032" i="11"/>
  <c r="M1032" i="11"/>
  <c r="L1032" i="11"/>
  <c r="K1032" i="11"/>
  <c r="O1031" i="11"/>
  <c r="N1031" i="11"/>
  <c r="M1031" i="11"/>
  <c r="L1031" i="11"/>
  <c r="K1031" i="11"/>
  <c r="O1030" i="11"/>
  <c r="N1030" i="11"/>
  <c r="M1030" i="11"/>
  <c r="L1030" i="11"/>
  <c r="K1030" i="11"/>
  <c r="O1029" i="11"/>
  <c r="N1029" i="11"/>
  <c r="M1029" i="11"/>
  <c r="L1029" i="11"/>
  <c r="K1029" i="11"/>
  <c r="O1028" i="11"/>
  <c r="N1028" i="11"/>
  <c r="M1028" i="11"/>
  <c r="L1028" i="11"/>
  <c r="K1028" i="11"/>
  <c r="O1027" i="11"/>
  <c r="N1027" i="11"/>
  <c r="M1027" i="11"/>
  <c r="L1027" i="11"/>
  <c r="K1027" i="11"/>
  <c r="O1026" i="11"/>
  <c r="N1026" i="11"/>
  <c r="M1026" i="11"/>
  <c r="L1026" i="11"/>
  <c r="K1026" i="11"/>
  <c r="O1025" i="11"/>
  <c r="N1025" i="11"/>
  <c r="M1025" i="11"/>
  <c r="L1025" i="11"/>
  <c r="K1025" i="11"/>
  <c r="O1024" i="11"/>
  <c r="N1024" i="11"/>
  <c r="M1024" i="11"/>
  <c r="L1024" i="11"/>
  <c r="K1024" i="11"/>
  <c r="O1023" i="11"/>
  <c r="N1023" i="11"/>
  <c r="M1023" i="11"/>
  <c r="L1023" i="11"/>
  <c r="K1023" i="11"/>
  <c r="O1022" i="11"/>
  <c r="N1022" i="11"/>
  <c r="M1022" i="11"/>
  <c r="L1022" i="11"/>
  <c r="K1022" i="11"/>
  <c r="O1021" i="11"/>
  <c r="N1021" i="11"/>
  <c r="M1021" i="11"/>
  <c r="L1021" i="11"/>
  <c r="K1021" i="11"/>
  <c r="O1020" i="11"/>
  <c r="N1020" i="11"/>
  <c r="M1020" i="11"/>
  <c r="L1020" i="11"/>
  <c r="K1020" i="11"/>
  <c r="O1019" i="11"/>
  <c r="N1019" i="11"/>
  <c r="M1019" i="11"/>
  <c r="L1019" i="11"/>
  <c r="K1019" i="11"/>
  <c r="O1018" i="11"/>
  <c r="N1018" i="11"/>
  <c r="M1018" i="11"/>
  <c r="L1018" i="11"/>
  <c r="K1018" i="11"/>
  <c r="O1017" i="11"/>
  <c r="N1017" i="11"/>
  <c r="M1017" i="11"/>
  <c r="L1017" i="11"/>
  <c r="K1017" i="11"/>
  <c r="O1016" i="11"/>
  <c r="N1016" i="11"/>
  <c r="M1016" i="11"/>
  <c r="L1016" i="11"/>
  <c r="K1016" i="11"/>
  <c r="O1015" i="11"/>
  <c r="N1015" i="11"/>
  <c r="M1015" i="11"/>
  <c r="L1015" i="11"/>
  <c r="K1015" i="11"/>
  <c r="O1014" i="11"/>
  <c r="N1014" i="11"/>
  <c r="M1014" i="11"/>
  <c r="L1014" i="11"/>
  <c r="K1014" i="11"/>
  <c r="O1013" i="11"/>
  <c r="N1013" i="11"/>
  <c r="M1013" i="11"/>
  <c r="L1013" i="11"/>
  <c r="K1013" i="11"/>
  <c r="O1012" i="11"/>
  <c r="N1012" i="11"/>
  <c r="M1012" i="11"/>
  <c r="L1012" i="11"/>
  <c r="K1012" i="11"/>
  <c r="O1011" i="11"/>
  <c r="N1011" i="11"/>
  <c r="M1011" i="11"/>
  <c r="L1011" i="11"/>
  <c r="K1011" i="11"/>
  <c r="O1010" i="11"/>
  <c r="N1010" i="11"/>
  <c r="M1010" i="11"/>
  <c r="L1010" i="11"/>
  <c r="K1010" i="11"/>
  <c r="O1009" i="11"/>
  <c r="N1009" i="11"/>
  <c r="M1009" i="11"/>
  <c r="L1009" i="11"/>
  <c r="K1009" i="11"/>
  <c r="O1008" i="11"/>
  <c r="N1008" i="11"/>
  <c r="M1008" i="11"/>
  <c r="L1008" i="11"/>
  <c r="K1008" i="11"/>
  <c r="O1007" i="11"/>
  <c r="N1007" i="11"/>
  <c r="M1007" i="11"/>
  <c r="L1007" i="11"/>
  <c r="K1007" i="11"/>
  <c r="O1006" i="11"/>
  <c r="N1006" i="11"/>
  <c r="M1006" i="11"/>
  <c r="L1006" i="11"/>
  <c r="K1006" i="11"/>
  <c r="O1005" i="11"/>
  <c r="N1005" i="11"/>
  <c r="M1005" i="11"/>
  <c r="L1005" i="11"/>
  <c r="K1005" i="11"/>
  <c r="O1004" i="11"/>
  <c r="N1004" i="11"/>
  <c r="M1004" i="11"/>
  <c r="L1004" i="11"/>
  <c r="K1004" i="11"/>
  <c r="O1003" i="11"/>
  <c r="N1003" i="11"/>
  <c r="M1003" i="11"/>
  <c r="L1003" i="11"/>
  <c r="K1003" i="11"/>
  <c r="O1002" i="11"/>
  <c r="N1002" i="11"/>
  <c r="M1002" i="11"/>
  <c r="L1002" i="11"/>
  <c r="K1002" i="11"/>
  <c r="O1001" i="11"/>
  <c r="N1001" i="11"/>
  <c r="M1001" i="11"/>
  <c r="L1001" i="11"/>
  <c r="K1001" i="11"/>
  <c r="O1000" i="11"/>
  <c r="N1000" i="11"/>
  <c r="M1000" i="11"/>
  <c r="L1000" i="11"/>
  <c r="K1000" i="11"/>
  <c r="O999" i="11"/>
  <c r="N999" i="11"/>
  <c r="M999" i="11"/>
  <c r="L999" i="11"/>
  <c r="K999" i="11"/>
  <c r="O998" i="11"/>
  <c r="N998" i="11"/>
  <c r="M998" i="11"/>
  <c r="L998" i="11"/>
  <c r="K998" i="11"/>
  <c r="O997" i="11"/>
  <c r="N997" i="11"/>
  <c r="M997" i="11"/>
  <c r="L997" i="11"/>
  <c r="K997" i="11"/>
  <c r="O996" i="11"/>
  <c r="N996" i="11"/>
  <c r="M996" i="11"/>
  <c r="L996" i="11"/>
  <c r="K996" i="11"/>
  <c r="O995" i="11"/>
  <c r="N995" i="11"/>
  <c r="M995" i="11"/>
  <c r="L995" i="11"/>
  <c r="K995" i="11"/>
  <c r="O994" i="11"/>
  <c r="N994" i="11"/>
  <c r="M994" i="11"/>
  <c r="L994" i="11"/>
  <c r="K994" i="11"/>
  <c r="O993" i="11"/>
  <c r="N993" i="11"/>
  <c r="M993" i="11"/>
  <c r="L993" i="11"/>
  <c r="K993" i="11"/>
  <c r="O992" i="11"/>
  <c r="N992" i="11"/>
  <c r="M992" i="11"/>
  <c r="L992" i="11"/>
  <c r="K992" i="11"/>
  <c r="O991" i="11"/>
  <c r="N991" i="11"/>
  <c r="M991" i="11"/>
  <c r="L991" i="11"/>
  <c r="K991" i="11"/>
  <c r="O990" i="11"/>
  <c r="N990" i="11"/>
  <c r="M990" i="11"/>
  <c r="L990" i="11"/>
  <c r="K990" i="11"/>
  <c r="O989" i="11"/>
  <c r="N989" i="11"/>
  <c r="M989" i="11"/>
  <c r="L989" i="11"/>
  <c r="K989" i="11"/>
  <c r="O988" i="11"/>
  <c r="N988" i="11"/>
  <c r="M988" i="11"/>
  <c r="L988" i="11"/>
  <c r="K988" i="11"/>
  <c r="O987" i="11"/>
  <c r="N987" i="11"/>
  <c r="M987" i="11"/>
  <c r="L987" i="11"/>
  <c r="K987" i="11"/>
  <c r="O986" i="11"/>
  <c r="N986" i="11"/>
  <c r="M986" i="11"/>
  <c r="L986" i="11"/>
  <c r="K986" i="11"/>
  <c r="O985" i="11"/>
  <c r="N985" i="11"/>
  <c r="M985" i="11"/>
  <c r="L985" i="11"/>
  <c r="K985" i="11"/>
  <c r="O984" i="11"/>
  <c r="N984" i="11"/>
  <c r="M984" i="11"/>
  <c r="L984" i="11"/>
  <c r="K984" i="11"/>
  <c r="O983" i="11"/>
  <c r="N983" i="11"/>
  <c r="M983" i="11"/>
  <c r="L983" i="11"/>
  <c r="K983" i="11"/>
  <c r="O982" i="11"/>
  <c r="N982" i="11"/>
  <c r="M982" i="11"/>
  <c r="L982" i="11"/>
  <c r="K982" i="11"/>
  <c r="O981" i="11"/>
  <c r="N981" i="11"/>
  <c r="M981" i="11"/>
  <c r="L981" i="11"/>
  <c r="K981" i="11"/>
  <c r="O980" i="11"/>
  <c r="N980" i="11"/>
  <c r="M980" i="11"/>
  <c r="L980" i="11"/>
  <c r="K980" i="11"/>
  <c r="O979" i="11"/>
  <c r="N979" i="11"/>
  <c r="M979" i="11"/>
  <c r="L979" i="11"/>
  <c r="K979" i="11"/>
  <c r="O978" i="11"/>
  <c r="N978" i="11"/>
  <c r="M978" i="11"/>
  <c r="L978" i="11"/>
  <c r="K978" i="11"/>
  <c r="O977" i="11"/>
  <c r="N977" i="11"/>
  <c r="M977" i="11"/>
  <c r="L977" i="11"/>
  <c r="K977" i="11"/>
  <c r="O976" i="11"/>
  <c r="N976" i="11"/>
  <c r="M976" i="11"/>
  <c r="L976" i="11"/>
  <c r="K976" i="11"/>
  <c r="O975" i="11"/>
  <c r="N975" i="11"/>
  <c r="M975" i="11"/>
  <c r="L975" i="11"/>
  <c r="K975" i="11"/>
  <c r="O974" i="11"/>
  <c r="N974" i="11"/>
  <c r="M974" i="11"/>
  <c r="L974" i="11"/>
  <c r="K974" i="11"/>
  <c r="O973" i="11"/>
  <c r="N973" i="11"/>
  <c r="M973" i="11"/>
  <c r="L973" i="11"/>
  <c r="K973" i="11"/>
  <c r="O972" i="11"/>
  <c r="N972" i="11"/>
  <c r="M972" i="11"/>
  <c r="L972" i="11"/>
  <c r="K972" i="11"/>
  <c r="O971" i="11"/>
  <c r="N971" i="11"/>
  <c r="M971" i="11"/>
  <c r="L971" i="11"/>
  <c r="K971" i="11"/>
  <c r="O970" i="11"/>
  <c r="N970" i="11"/>
  <c r="M970" i="11"/>
  <c r="L970" i="11"/>
  <c r="K970" i="11"/>
  <c r="O969" i="11"/>
  <c r="N969" i="11"/>
  <c r="M969" i="11"/>
  <c r="L969" i="11"/>
  <c r="K969" i="11"/>
  <c r="O968" i="11"/>
  <c r="N968" i="11"/>
  <c r="M968" i="11"/>
  <c r="L968" i="11"/>
  <c r="K968" i="11"/>
  <c r="O967" i="11"/>
  <c r="N967" i="11"/>
  <c r="M967" i="11"/>
  <c r="L967" i="11"/>
  <c r="K967" i="11"/>
  <c r="O966" i="11"/>
  <c r="N966" i="11"/>
  <c r="M966" i="11"/>
  <c r="L966" i="11"/>
  <c r="K966" i="11"/>
  <c r="O965" i="11"/>
  <c r="N965" i="11"/>
  <c r="M965" i="11"/>
  <c r="L965" i="11"/>
  <c r="K965" i="11"/>
  <c r="O964" i="11"/>
  <c r="N964" i="11"/>
  <c r="M964" i="11"/>
  <c r="L964" i="11"/>
  <c r="K964" i="11"/>
  <c r="O963" i="11"/>
  <c r="N963" i="11"/>
  <c r="M963" i="11"/>
  <c r="L963" i="11"/>
  <c r="K963" i="11"/>
  <c r="O962" i="11"/>
  <c r="N962" i="11"/>
  <c r="M962" i="11"/>
  <c r="L962" i="11"/>
  <c r="K962" i="11"/>
  <c r="O961" i="11"/>
  <c r="N961" i="11"/>
  <c r="M961" i="11"/>
  <c r="L961" i="11"/>
  <c r="K961" i="11"/>
  <c r="O960" i="11"/>
  <c r="N960" i="11"/>
  <c r="M960" i="11"/>
  <c r="L960" i="11"/>
  <c r="K960" i="11"/>
  <c r="O959" i="11"/>
  <c r="N959" i="11"/>
  <c r="M959" i="11"/>
  <c r="L959" i="11"/>
  <c r="K959" i="11"/>
  <c r="O958" i="11"/>
  <c r="N958" i="11"/>
  <c r="M958" i="11"/>
  <c r="L958" i="11"/>
  <c r="K958" i="11"/>
  <c r="O957" i="11"/>
  <c r="N957" i="11"/>
  <c r="M957" i="11"/>
  <c r="L957" i="11"/>
  <c r="K957" i="11"/>
  <c r="O956" i="11"/>
  <c r="N956" i="11"/>
  <c r="M956" i="11"/>
  <c r="L956" i="11"/>
  <c r="K956" i="11"/>
  <c r="O955" i="11"/>
  <c r="N955" i="11"/>
  <c r="M955" i="11"/>
  <c r="L955" i="11"/>
  <c r="K955" i="11"/>
  <c r="O954" i="11"/>
  <c r="N954" i="11"/>
  <c r="M954" i="11"/>
  <c r="L954" i="11"/>
  <c r="K954" i="11"/>
  <c r="O953" i="11"/>
  <c r="N953" i="11"/>
  <c r="M953" i="11"/>
  <c r="L953" i="11"/>
  <c r="K953" i="11"/>
  <c r="O952" i="11"/>
  <c r="N952" i="11"/>
  <c r="M952" i="11"/>
  <c r="L952" i="11"/>
  <c r="K952" i="11"/>
  <c r="O951" i="11"/>
  <c r="N951" i="11"/>
  <c r="M951" i="11"/>
  <c r="L951" i="11"/>
  <c r="K951" i="11"/>
  <c r="O950" i="11"/>
  <c r="N950" i="11"/>
  <c r="M950" i="11"/>
  <c r="L950" i="11"/>
  <c r="K950" i="11"/>
  <c r="O949" i="11"/>
  <c r="N949" i="11"/>
  <c r="M949" i="11"/>
  <c r="L949" i="11"/>
  <c r="K949" i="11"/>
  <c r="O948" i="11"/>
  <c r="N948" i="11"/>
  <c r="M948" i="11"/>
  <c r="L948" i="11"/>
  <c r="K948" i="11"/>
  <c r="O947" i="11"/>
  <c r="N947" i="11"/>
  <c r="M947" i="11"/>
  <c r="L947" i="11"/>
  <c r="K947" i="11"/>
  <c r="O946" i="11"/>
  <c r="N946" i="11"/>
  <c r="M946" i="11"/>
  <c r="L946" i="11"/>
  <c r="K946" i="11"/>
  <c r="O945" i="11"/>
  <c r="N945" i="11"/>
  <c r="M945" i="11"/>
  <c r="L945" i="11"/>
  <c r="K945" i="11"/>
  <c r="O944" i="11"/>
  <c r="N944" i="11"/>
  <c r="M944" i="11"/>
  <c r="L944" i="11"/>
  <c r="K944" i="11"/>
  <c r="O943" i="11"/>
  <c r="N943" i="11"/>
  <c r="M943" i="11"/>
  <c r="L943" i="11"/>
  <c r="K943" i="11"/>
  <c r="O942" i="11"/>
  <c r="N942" i="11"/>
  <c r="M942" i="11"/>
  <c r="L942" i="11"/>
  <c r="K942" i="11"/>
  <c r="O941" i="11"/>
  <c r="N941" i="11"/>
  <c r="M941" i="11"/>
  <c r="L941" i="11"/>
  <c r="K941" i="11"/>
  <c r="O940" i="11"/>
  <c r="N940" i="11"/>
  <c r="M940" i="11"/>
  <c r="L940" i="11"/>
  <c r="K940" i="11"/>
  <c r="O939" i="11"/>
  <c r="N939" i="11"/>
  <c r="M939" i="11"/>
  <c r="L939" i="11"/>
  <c r="K939" i="11"/>
  <c r="O938" i="11"/>
  <c r="N938" i="11"/>
  <c r="M938" i="11"/>
  <c r="L938" i="11"/>
  <c r="K938" i="11"/>
  <c r="O937" i="11"/>
  <c r="N937" i="11"/>
  <c r="M937" i="11"/>
  <c r="L937" i="11"/>
  <c r="K937" i="11"/>
  <c r="O936" i="11"/>
  <c r="N936" i="11"/>
  <c r="M936" i="11"/>
  <c r="L936" i="11"/>
  <c r="K936" i="11"/>
  <c r="O935" i="11"/>
  <c r="N935" i="11"/>
  <c r="M935" i="11"/>
  <c r="L935" i="11"/>
  <c r="K935" i="11"/>
  <c r="O934" i="11"/>
  <c r="N934" i="11"/>
  <c r="M934" i="11"/>
  <c r="L934" i="11"/>
  <c r="K934" i="11"/>
  <c r="O933" i="11"/>
  <c r="N933" i="11"/>
  <c r="M933" i="11"/>
  <c r="L933" i="11"/>
  <c r="K933" i="11"/>
  <c r="O932" i="11"/>
  <c r="N932" i="11"/>
  <c r="M932" i="11"/>
  <c r="L932" i="11"/>
  <c r="K932" i="11"/>
  <c r="O931" i="11"/>
  <c r="N931" i="11"/>
  <c r="M931" i="11"/>
  <c r="L931" i="11"/>
  <c r="K931" i="11"/>
  <c r="O930" i="11"/>
  <c r="N930" i="11"/>
  <c r="M930" i="11"/>
  <c r="L930" i="11"/>
  <c r="K930" i="11"/>
  <c r="O929" i="11"/>
  <c r="N929" i="11"/>
  <c r="M929" i="11"/>
  <c r="L929" i="11"/>
  <c r="K929" i="11"/>
  <c r="O928" i="11"/>
  <c r="N928" i="11"/>
  <c r="M928" i="11"/>
  <c r="L928" i="11"/>
  <c r="K928" i="11"/>
  <c r="O927" i="11"/>
  <c r="N927" i="11"/>
  <c r="M927" i="11"/>
  <c r="L927" i="11"/>
  <c r="K927" i="11"/>
  <c r="O926" i="11"/>
  <c r="N926" i="11"/>
  <c r="M926" i="11"/>
  <c r="L926" i="11"/>
  <c r="K926" i="11"/>
  <c r="O925" i="11"/>
  <c r="N925" i="11"/>
  <c r="M925" i="11"/>
  <c r="L925" i="11"/>
  <c r="K925" i="11"/>
  <c r="O924" i="11"/>
  <c r="N924" i="11"/>
  <c r="M924" i="11"/>
  <c r="L924" i="11"/>
  <c r="K924" i="11"/>
  <c r="O923" i="11"/>
  <c r="N923" i="11"/>
  <c r="M923" i="11"/>
  <c r="L923" i="11"/>
  <c r="K923" i="11"/>
  <c r="O922" i="11"/>
  <c r="N922" i="11"/>
  <c r="M922" i="11"/>
  <c r="L922" i="11"/>
  <c r="K922" i="11"/>
  <c r="O921" i="11"/>
  <c r="N921" i="11"/>
  <c r="M921" i="11"/>
  <c r="L921" i="11"/>
  <c r="K921" i="11"/>
  <c r="O920" i="11"/>
  <c r="N920" i="11"/>
  <c r="M920" i="11"/>
  <c r="L920" i="11"/>
  <c r="K920" i="11"/>
  <c r="O919" i="11"/>
  <c r="N919" i="11"/>
  <c r="M919" i="11"/>
  <c r="L919" i="11"/>
  <c r="K919" i="11"/>
  <c r="O918" i="11"/>
  <c r="N918" i="11"/>
  <c r="M918" i="11"/>
  <c r="L918" i="11"/>
  <c r="K918" i="11"/>
  <c r="O917" i="11"/>
  <c r="N917" i="11"/>
  <c r="M917" i="11"/>
  <c r="L917" i="11"/>
  <c r="K917" i="11"/>
  <c r="O916" i="11"/>
  <c r="N916" i="11"/>
  <c r="M916" i="11"/>
  <c r="L916" i="11"/>
  <c r="K916" i="11"/>
  <c r="O915" i="11"/>
  <c r="N915" i="11"/>
  <c r="M915" i="11"/>
  <c r="L915" i="11"/>
  <c r="K915" i="11"/>
  <c r="O914" i="11"/>
  <c r="N914" i="11"/>
  <c r="M914" i="11"/>
  <c r="L914" i="11"/>
  <c r="K914" i="11"/>
  <c r="O913" i="11"/>
  <c r="N913" i="11"/>
  <c r="M913" i="11"/>
  <c r="L913" i="11"/>
  <c r="K913" i="11"/>
  <c r="O912" i="11"/>
  <c r="N912" i="11"/>
  <c r="M912" i="11"/>
  <c r="L912" i="11"/>
  <c r="K912" i="11"/>
  <c r="O911" i="11"/>
  <c r="N911" i="11"/>
  <c r="M911" i="11"/>
  <c r="L911" i="11"/>
  <c r="K911" i="11"/>
  <c r="O910" i="11"/>
  <c r="N910" i="11"/>
  <c r="M910" i="11"/>
  <c r="L910" i="11"/>
  <c r="K910" i="11"/>
  <c r="O909" i="11"/>
  <c r="N909" i="11"/>
  <c r="M909" i="11"/>
  <c r="L909" i="11"/>
  <c r="K909" i="11"/>
  <c r="O908" i="11"/>
  <c r="N908" i="11"/>
  <c r="M908" i="11"/>
  <c r="L908" i="11"/>
  <c r="K908" i="11"/>
  <c r="O907" i="11"/>
  <c r="N907" i="11"/>
  <c r="M907" i="11"/>
  <c r="L907" i="11"/>
  <c r="K907" i="11"/>
  <c r="O906" i="11"/>
  <c r="N906" i="11"/>
  <c r="M906" i="11"/>
  <c r="L906" i="11"/>
  <c r="K906" i="11"/>
  <c r="O905" i="11"/>
  <c r="N905" i="11"/>
  <c r="M905" i="11"/>
  <c r="L905" i="11"/>
  <c r="K905" i="11"/>
  <c r="O904" i="11"/>
  <c r="N904" i="11"/>
  <c r="M904" i="11"/>
  <c r="L904" i="11"/>
  <c r="K904" i="11"/>
  <c r="O903" i="11"/>
  <c r="N903" i="11"/>
  <c r="M903" i="11"/>
  <c r="L903" i="11"/>
  <c r="K903" i="11"/>
  <c r="O902" i="11"/>
  <c r="N902" i="11"/>
  <c r="M902" i="11"/>
  <c r="L902" i="11"/>
  <c r="K902" i="11"/>
  <c r="O901" i="11"/>
  <c r="N901" i="11"/>
  <c r="M901" i="11"/>
  <c r="L901" i="11"/>
  <c r="K901" i="11"/>
  <c r="O900" i="11"/>
  <c r="N900" i="11"/>
  <c r="M900" i="11"/>
  <c r="L900" i="11"/>
  <c r="K900" i="11"/>
  <c r="O899" i="11"/>
  <c r="N899" i="11"/>
  <c r="M899" i="11"/>
  <c r="L899" i="11"/>
  <c r="K899" i="11"/>
  <c r="O898" i="11"/>
  <c r="N898" i="11"/>
  <c r="M898" i="11"/>
  <c r="L898" i="11"/>
  <c r="K898" i="11"/>
  <c r="O897" i="11"/>
  <c r="N897" i="11"/>
  <c r="M897" i="11"/>
  <c r="L897" i="11"/>
  <c r="K897" i="11"/>
  <c r="O896" i="11"/>
  <c r="N896" i="11"/>
  <c r="M896" i="11"/>
  <c r="L896" i="11"/>
  <c r="K896" i="11"/>
  <c r="O895" i="11"/>
  <c r="N895" i="11"/>
  <c r="M895" i="11"/>
  <c r="L895" i="11"/>
  <c r="K895" i="11"/>
  <c r="O894" i="11"/>
  <c r="N894" i="11"/>
  <c r="M894" i="11"/>
  <c r="L894" i="11"/>
  <c r="K894" i="11"/>
  <c r="O893" i="11"/>
  <c r="N893" i="11"/>
  <c r="M893" i="11"/>
  <c r="L893" i="11"/>
  <c r="K893" i="11"/>
  <c r="O892" i="11"/>
  <c r="N892" i="11"/>
  <c r="M892" i="11"/>
  <c r="L892" i="11"/>
  <c r="K892" i="11"/>
  <c r="O891" i="11"/>
  <c r="N891" i="11"/>
  <c r="M891" i="11"/>
  <c r="L891" i="11"/>
  <c r="K891" i="11"/>
  <c r="O890" i="11"/>
  <c r="N890" i="11"/>
  <c r="M890" i="11"/>
  <c r="L890" i="11"/>
  <c r="K890" i="11"/>
  <c r="O889" i="11"/>
  <c r="N889" i="11"/>
  <c r="M889" i="11"/>
  <c r="L889" i="11"/>
  <c r="K889" i="11"/>
  <c r="O888" i="11"/>
  <c r="N888" i="11"/>
  <c r="M888" i="11"/>
  <c r="L888" i="11"/>
  <c r="K888" i="11"/>
  <c r="O887" i="11"/>
  <c r="N887" i="11"/>
  <c r="M887" i="11"/>
  <c r="L887" i="11"/>
  <c r="K887" i="11"/>
  <c r="O886" i="11"/>
  <c r="N886" i="11"/>
  <c r="M886" i="11"/>
  <c r="L886" i="11"/>
  <c r="K886" i="11"/>
  <c r="O885" i="11"/>
  <c r="N885" i="11"/>
  <c r="M885" i="11"/>
  <c r="L885" i="11"/>
  <c r="K885" i="11"/>
  <c r="O884" i="11"/>
  <c r="N884" i="11"/>
  <c r="M884" i="11"/>
  <c r="L884" i="11"/>
  <c r="K884" i="11"/>
  <c r="O883" i="11"/>
  <c r="N883" i="11"/>
  <c r="M883" i="11"/>
  <c r="L883" i="11"/>
  <c r="K883" i="11"/>
  <c r="O882" i="11"/>
  <c r="N882" i="11"/>
  <c r="M882" i="11"/>
  <c r="L882" i="11"/>
  <c r="K882" i="11"/>
  <c r="O881" i="11"/>
  <c r="N881" i="11"/>
  <c r="M881" i="11"/>
  <c r="L881" i="11"/>
  <c r="K881" i="11"/>
  <c r="O880" i="11"/>
  <c r="N880" i="11"/>
  <c r="M880" i="11"/>
  <c r="L880" i="11"/>
  <c r="K880" i="11"/>
  <c r="O879" i="11"/>
  <c r="N879" i="11"/>
  <c r="M879" i="11"/>
  <c r="L879" i="11"/>
  <c r="K879" i="11"/>
  <c r="O878" i="11"/>
  <c r="N878" i="11"/>
  <c r="M878" i="11"/>
  <c r="L878" i="11"/>
  <c r="K878" i="11"/>
  <c r="O877" i="11"/>
  <c r="N877" i="11"/>
  <c r="M877" i="11"/>
  <c r="L877" i="11"/>
  <c r="K877" i="11"/>
  <c r="O876" i="11"/>
  <c r="N876" i="11"/>
  <c r="M876" i="11"/>
  <c r="L876" i="11"/>
  <c r="K876" i="11"/>
  <c r="O875" i="11"/>
  <c r="N875" i="11"/>
  <c r="M875" i="11"/>
  <c r="L875" i="11"/>
  <c r="K875" i="11"/>
  <c r="O874" i="11"/>
  <c r="N874" i="11"/>
  <c r="M874" i="11"/>
  <c r="L874" i="11"/>
  <c r="K874" i="11"/>
  <c r="O873" i="11"/>
  <c r="N873" i="11"/>
  <c r="M873" i="11"/>
  <c r="L873" i="11"/>
  <c r="K873" i="11"/>
  <c r="O872" i="11"/>
  <c r="N872" i="11"/>
  <c r="M872" i="11"/>
  <c r="L872" i="11"/>
  <c r="K872" i="11"/>
  <c r="O871" i="11"/>
  <c r="N871" i="11"/>
  <c r="M871" i="11"/>
  <c r="L871" i="11"/>
  <c r="K871" i="11"/>
  <c r="O870" i="11"/>
  <c r="N870" i="11"/>
  <c r="M870" i="11"/>
  <c r="L870" i="11"/>
  <c r="K870" i="11"/>
  <c r="O869" i="11"/>
  <c r="N869" i="11"/>
  <c r="M869" i="11"/>
  <c r="L869" i="11"/>
  <c r="K869" i="11"/>
  <c r="O868" i="11"/>
  <c r="N868" i="11"/>
  <c r="M868" i="11"/>
  <c r="L868" i="11"/>
  <c r="K868" i="11"/>
  <c r="O867" i="11"/>
  <c r="N867" i="11"/>
  <c r="M867" i="11"/>
  <c r="L867" i="11"/>
  <c r="K867" i="11"/>
  <c r="O866" i="11"/>
  <c r="N866" i="11"/>
  <c r="M866" i="11"/>
  <c r="L866" i="11"/>
  <c r="K866" i="11"/>
  <c r="O865" i="11"/>
  <c r="N865" i="11"/>
  <c r="M865" i="11"/>
  <c r="L865" i="11"/>
  <c r="K865" i="11"/>
  <c r="O864" i="11"/>
  <c r="N864" i="11"/>
  <c r="M864" i="11"/>
  <c r="L864" i="11"/>
  <c r="K864" i="11"/>
  <c r="O863" i="11"/>
  <c r="N863" i="11"/>
  <c r="M863" i="11"/>
  <c r="L863" i="11"/>
  <c r="K863" i="11"/>
  <c r="O862" i="11"/>
  <c r="N862" i="11"/>
  <c r="M862" i="11"/>
  <c r="L862" i="11"/>
  <c r="K862" i="11"/>
  <c r="O861" i="11"/>
  <c r="N861" i="11"/>
  <c r="M861" i="11"/>
  <c r="L861" i="11"/>
  <c r="K861" i="11"/>
  <c r="O860" i="11"/>
  <c r="N860" i="11"/>
  <c r="M860" i="11"/>
  <c r="L860" i="11"/>
  <c r="K860" i="11"/>
  <c r="O859" i="11"/>
  <c r="N859" i="11"/>
  <c r="M859" i="11"/>
  <c r="L859" i="11"/>
  <c r="K859" i="11"/>
  <c r="O858" i="11"/>
  <c r="N858" i="11"/>
  <c r="M858" i="11"/>
  <c r="L858" i="11"/>
  <c r="K858" i="11"/>
  <c r="O857" i="11"/>
  <c r="N857" i="11"/>
  <c r="M857" i="11"/>
  <c r="L857" i="11"/>
  <c r="K857" i="11"/>
  <c r="O856" i="11"/>
  <c r="N856" i="11"/>
  <c r="M856" i="11"/>
  <c r="L856" i="11"/>
  <c r="K856" i="11"/>
  <c r="O855" i="11"/>
  <c r="N855" i="11"/>
  <c r="M855" i="11"/>
  <c r="L855" i="11"/>
  <c r="K855" i="11"/>
  <c r="O854" i="11"/>
  <c r="N854" i="11"/>
  <c r="M854" i="11"/>
  <c r="L854" i="11"/>
  <c r="K854" i="11"/>
  <c r="O853" i="11"/>
  <c r="N853" i="11"/>
  <c r="M853" i="11"/>
  <c r="L853" i="11"/>
  <c r="K853" i="11"/>
  <c r="O852" i="11"/>
  <c r="N852" i="11"/>
  <c r="M852" i="11"/>
  <c r="L852" i="11"/>
  <c r="K852" i="11"/>
  <c r="O851" i="11"/>
  <c r="N851" i="11"/>
  <c r="M851" i="11"/>
  <c r="L851" i="11"/>
  <c r="K851" i="11"/>
  <c r="O850" i="11"/>
  <c r="N850" i="11"/>
  <c r="M850" i="11"/>
  <c r="L850" i="11"/>
  <c r="K850" i="11"/>
  <c r="O849" i="11"/>
  <c r="N849" i="11"/>
  <c r="M849" i="11"/>
  <c r="L849" i="11"/>
  <c r="K849" i="11"/>
  <c r="O848" i="11"/>
  <c r="N848" i="11"/>
  <c r="M848" i="11"/>
  <c r="L848" i="11"/>
  <c r="K848" i="11"/>
  <c r="O847" i="11"/>
  <c r="N847" i="11"/>
  <c r="M847" i="11"/>
  <c r="L847" i="11"/>
  <c r="K847" i="11"/>
  <c r="O846" i="11"/>
  <c r="N846" i="11"/>
  <c r="M846" i="11"/>
  <c r="L846" i="11"/>
  <c r="K846" i="11"/>
  <c r="O845" i="11"/>
  <c r="N845" i="11"/>
  <c r="M845" i="11"/>
  <c r="L845" i="11"/>
  <c r="K845" i="11"/>
  <c r="O844" i="11"/>
  <c r="N844" i="11"/>
  <c r="M844" i="11"/>
  <c r="L844" i="11"/>
  <c r="K844" i="11"/>
  <c r="O843" i="11"/>
  <c r="N843" i="11"/>
  <c r="M843" i="11"/>
  <c r="L843" i="11"/>
  <c r="K843" i="11"/>
  <c r="O842" i="11"/>
  <c r="N842" i="11"/>
  <c r="M842" i="11"/>
  <c r="L842" i="11"/>
  <c r="K842" i="11"/>
  <c r="O841" i="11"/>
  <c r="N841" i="11"/>
  <c r="M841" i="11"/>
  <c r="L841" i="11"/>
  <c r="K841" i="11"/>
  <c r="O840" i="11"/>
  <c r="N840" i="11"/>
  <c r="M840" i="11"/>
  <c r="L840" i="11"/>
  <c r="K840" i="11"/>
  <c r="O839" i="11"/>
  <c r="N839" i="11"/>
  <c r="M839" i="11"/>
  <c r="L839" i="11"/>
  <c r="K839" i="11"/>
  <c r="O838" i="11"/>
  <c r="N838" i="11"/>
  <c r="M838" i="11"/>
  <c r="L838" i="11"/>
  <c r="K838" i="11"/>
  <c r="O837" i="11"/>
  <c r="N837" i="11"/>
  <c r="M837" i="11"/>
  <c r="L837" i="11"/>
  <c r="K837" i="11"/>
  <c r="O836" i="11"/>
  <c r="N836" i="11"/>
  <c r="M836" i="11"/>
  <c r="L836" i="11"/>
  <c r="K836" i="11"/>
  <c r="O835" i="11"/>
  <c r="N835" i="11"/>
  <c r="M835" i="11"/>
  <c r="L835" i="11"/>
  <c r="K835" i="11"/>
  <c r="O834" i="11"/>
  <c r="N834" i="11"/>
  <c r="M834" i="11"/>
  <c r="L834" i="11"/>
  <c r="K834" i="11"/>
  <c r="O833" i="11"/>
  <c r="N833" i="11"/>
  <c r="M833" i="11"/>
  <c r="L833" i="11"/>
  <c r="K833" i="11"/>
  <c r="O832" i="11"/>
  <c r="N832" i="11"/>
  <c r="M832" i="11"/>
  <c r="L832" i="11"/>
  <c r="K832" i="11"/>
  <c r="O831" i="11"/>
  <c r="N831" i="11"/>
  <c r="M831" i="11"/>
  <c r="L831" i="11"/>
  <c r="K831" i="11"/>
  <c r="O830" i="11"/>
  <c r="N830" i="11"/>
  <c r="M830" i="11"/>
  <c r="L830" i="11"/>
  <c r="K830" i="11"/>
  <c r="O829" i="11"/>
  <c r="N829" i="11"/>
  <c r="M829" i="11"/>
  <c r="L829" i="11"/>
  <c r="K829" i="11"/>
  <c r="O828" i="11"/>
  <c r="N828" i="11"/>
  <c r="M828" i="11"/>
  <c r="L828" i="11"/>
  <c r="K828" i="11"/>
  <c r="O827" i="11"/>
  <c r="N827" i="11"/>
  <c r="M827" i="11"/>
  <c r="L827" i="11"/>
  <c r="K827" i="11"/>
  <c r="O826" i="11"/>
  <c r="N826" i="11"/>
  <c r="M826" i="11"/>
  <c r="L826" i="11"/>
  <c r="K826" i="11"/>
  <c r="O825" i="11"/>
  <c r="N825" i="11"/>
  <c r="M825" i="11"/>
  <c r="L825" i="11"/>
  <c r="K825" i="11"/>
  <c r="O824" i="11"/>
  <c r="N824" i="11"/>
  <c r="M824" i="11"/>
  <c r="L824" i="11"/>
  <c r="K824" i="11"/>
  <c r="O823" i="11"/>
  <c r="N823" i="11"/>
  <c r="M823" i="11"/>
  <c r="L823" i="11"/>
  <c r="K823" i="11"/>
  <c r="O822" i="11"/>
  <c r="N822" i="11"/>
  <c r="M822" i="11"/>
  <c r="L822" i="11"/>
  <c r="K822" i="11"/>
  <c r="O821" i="11"/>
  <c r="N821" i="11"/>
  <c r="M821" i="11"/>
  <c r="L821" i="11"/>
  <c r="K821" i="11"/>
  <c r="O820" i="11"/>
  <c r="N820" i="11"/>
  <c r="M820" i="11"/>
  <c r="L820" i="11"/>
  <c r="K820" i="11"/>
  <c r="O819" i="11"/>
  <c r="N819" i="11"/>
  <c r="M819" i="11"/>
  <c r="L819" i="11"/>
  <c r="K819" i="11"/>
  <c r="O818" i="11"/>
  <c r="N818" i="11"/>
  <c r="M818" i="11"/>
  <c r="L818" i="11"/>
  <c r="K818" i="11"/>
  <c r="O817" i="11"/>
  <c r="N817" i="11"/>
  <c r="M817" i="11"/>
  <c r="L817" i="11"/>
  <c r="K817" i="11"/>
  <c r="O816" i="11"/>
  <c r="N816" i="11"/>
  <c r="M816" i="11"/>
  <c r="L816" i="11"/>
  <c r="K816" i="11"/>
  <c r="O815" i="11"/>
  <c r="N815" i="11"/>
  <c r="M815" i="11"/>
  <c r="L815" i="11"/>
  <c r="K815" i="11"/>
  <c r="O814" i="11"/>
  <c r="N814" i="11"/>
  <c r="M814" i="11"/>
  <c r="L814" i="11"/>
  <c r="K814" i="11"/>
  <c r="O813" i="11"/>
  <c r="N813" i="11"/>
  <c r="M813" i="11"/>
  <c r="L813" i="11"/>
  <c r="K813" i="11"/>
  <c r="O812" i="11"/>
  <c r="N812" i="11"/>
  <c r="M812" i="11"/>
  <c r="L812" i="11"/>
  <c r="K812" i="11"/>
  <c r="O811" i="11"/>
  <c r="N811" i="11"/>
  <c r="M811" i="11"/>
  <c r="L811" i="11"/>
  <c r="K811" i="11"/>
  <c r="O810" i="11"/>
  <c r="N810" i="11"/>
  <c r="M810" i="11"/>
  <c r="L810" i="11"/>
  <c r="K810" i="11"/>
  <c r="O809" i="11"/>
  <c r="N809" i="11"/>
  <c r="M809" i="11"/>
  <c r="L809" i="11"/>
  <c r="K809" i="11"/>
  <c r="O808" i="11"/>
  <c r="N808" i="11"/>
  <c r="M808" i="11"/>
  <c r="L808" i="11"/>
  <c r="K808" i="11"/>
  <c r="O807" i="11"/>
  <c r="N807" i="11"/>
  <c r="M807" i="11"/>
  <c r="L807" i="11"/>
  <c r="K807" i="11"/>
  <c r="O806" i="11"/>
  <c r="N806" i="11"/>
  <c r="M806" i="11"/>
  <c r="L806" i="11"/>
  <c r="K806" i="11"/>
  <c r="O805" i="11"/>
  <c r="N805" i="11"/>
  <c r="M805" i="11"/>
  <c r="L805" i="11"/>
  <c r="K805" i="11"/>
  <c r="O804" i="11"/>
  <c r="N804" i="11"/>
  <c r="M804" i="11"/>
  <c r="L804" i="11"/>
  <c r="K804" i="11"/>
  <c r="O803" i="11"/>
  <c r="N803" i="11"/>
  <c r="M803" i="11"/>
  <c r="L803" i="11"/>
  <c r="K803" i="11"/>
  <c r="O802" i="11"/>
  <c r="N802" i="11"/>
  <c r="M802" i="11"/>
  <c r="L802" i="11"/>
  <c r="K802" i="11"/>
  <c r="O801" i="11"/>
  <c r="N801" i="11"/>
  <c r="M801" i="11"/>
  <c r="L801" i="11"/>
  <c r="K801" i="11"/>
  <c r="O800" i="11"/>
  <c r="N800" i="11"/>
  <c r="M800" i="11"/>
  <c r="L800" i="11"/>
  <c r="K800" i="11"/>
  <c r="O799" i="11"/>
  <c r="N799" i="11"/>
  <c r="M799" i="11"/>
  <c r="L799" i="11"/>
  <c r="K799" i="11"/>
  <c r="O798" i="11"/>
  <c r="N798" i="11"/>
  <c r="M798" i="11"/>
  <c r="L798" i="11"/>
  <c r="K798" i="11"/>
  <c r="O797" i="11"/>
  <c r="N797" i="11"/>
  <c r="M797" i="11"/>
  <c r="L797" i="11"/>
  <c r="K797" i="11"/>
  <c r="O796" i="11"/>
  <c r="N796" i="11"/>
  <c r="M796" i="11"/>
  <c r="L796" i="11"/>
  <c r="K796" i="11"/>
  <c r="O795" i="11"/>
  <c r="N795" i="11"/>
  <c r="M795" i="11"/>
  <c r="L795" i="11"/>
  <c r="K795" i="11"/>
  <c r="O794" i="11"/>
  <c r="N794" i="11"/>
  <c r="M794" i="11"/>
  <c r="L794" i="11"/>
  <c r="K794" i="11"/>
  <c r="O793" i="11"/>
  <c r="N793" i="11"/>
  <c r="M793" i="11"/>
  <c r="L793" i="11"/>
  <c r="K793" i="11"/>
  <c r="O792" i="11"/>
  <c r="N792" i="11"/>
  <c r="M792" i="11"/>
  <c r="L792" i="11"/>
  <c r="K792" i="11"/>
  <c r="O791" i="11"/>
  <c r="N791" i="11"/>
  <c r="M791" i="11"/>
  <c r="L791" i="11"/>
  <c r="K791" i="11"/>
  <c r="O790" i="11"/>
  <c r="N790" i="11"/>
  <c r="M790" i="11"/>
  <c r="L790" i="11"/>
  <c r="K790" i="11"/>
  <c r="O789" i="11"/>
  <c r="N789" i="11"/>
  <c r="M789" i="11"/>
  <c r="L789" i="11"/>
  <c r="K789" i="11"/>
  <c r="O788" i="11"/>
  <c r="N788" i="11"/>
  <c r="M788" i="11"/>
  <c r="L788" i="11"/>
  <c r="K788" i="11"/>
  <c r="O787" i="11"/>
  <c r="N787" i="11"/>
  <c r="M787" i="11"/>
  <c r="L787" i="11"/>
  <c r="K787" i="11"/>
  <c r="O786" i="11"/>
  <c r="N786" i="11"/>
  <c r="M786" i="11"/>
  <c r="L786" i="11"/>
  <c r="K786" i="11"/>
  <c r="O785" i="11"/>
  <c r="N785" i="11"/>
  <c r="M785" i="11"/>
  <c r="L785" i="11"/>
  <c r="K785" i="11"/>
  <c r="O784" i="11"/>
  <c r="N784" i="11"/>
  <c r="M784" i="11"/>
  <c r="L784" i="11"/>
  <c r="K784" i="11"/>
  <c r="O783" i="11"/>
  <c r="N783" i="11"/>
  <c r="M783" i="11"/>
  <c r="L783" i="11"/>
  <c r="K783" i="11"/>
  <c r="O782" i="11"/>
  <c r="N782" i="11"/>
  <c r="M782" i="11"/>
  <c r="L782" i="11"/>
  <c r="K782" i="11"/>
  <c r="O781" i="11"/>
  <c r="N781" i="11"/>
  <c r="M781" i="11"/>
  <c r="L781" i="11"/>
  <c r="K781" i="11"/>
  <c r="O780" i="11"/>
  <c r="N780" i="11"/>
  <c r="M780" i="11"/>
  <c r="L780" i="11"/>
  <c r="K780" i="11"/>
  <c r="O779" i="11"/>
  <c r="N779" i="11"/>
  <c r="M779" i="11"/>
  <c r="L779" i="11"/>
  <c r="K779" i="11"/>
  <c r="O778" i="11"/>
  <c r="N778" i="11"/>
  <c r="M778" i="11"/>
  <c r="L778" i="11"/>
  <c r="K778" i="11"/>
  <c r="O777" i="11"/>
  <c r="N777" i="11"/>
  <c r="M777" i="11"/>
  <c r="L777" i="11"/>
  <c r="K777" i="11"/>
  <c r="O776" i="11"/>
  <c r="N776" i="11"/>
  <c r="M776" i="11"/>
  <c r="L776" i="11"/>
  <c r="K776" i="11"/>
  <c r="O775" i="11"/>
  <c r="N775" i="11"/>
  <c r="M775" i="11"/>
  <c r="L775" i="11"/>
  <c r="K775" i="11"/>
  <c r="O774" i="11"/>
  <c r="N774" i="11"/>
  <c r="M774" i="11"/>
  <c r="L774" i="11"/>
  <c r="K774" i="11"/>
  <c r="O773" i="11"/>
  <c r="N773" i="11"/>
  <c r="M773" i="11"/>
  <c r="L773" i="11"/>
  <c r="K773" i="11"/>
  <c r="O772" i="11"/>
  <c r="N772" i="11"/>
  <c r="M772" i="11"/>
  <c r="L772" i="11"/>
  <c r="K772" i="11"/>
  <c r="O771" i="11"/>
  <c r="N771" i="11"/>
  <c r="M771" i="11"/>
  <c r="L771" i="11"/>
  <c r="K771" i="11"/>
  <c r="O770" i="11"/>
  <c r="N770" i="11"/>
  <c r="M770" i="11"/>
  <c r="L770" i="11"/>
  <c r="K770" i="11"/>
  <c r="O769" i="11"/>
  <c r="N769" i="11"/>
  <c r="M769" i="11"/>
  <c r="L769" i="11"/>
  <c r="K769" i="11"/>
  <c r="O768" i="11"/>
  <c r="N768" i="11"/>
  <c r="M768" i="11"/>
  <c r="L768" i="11"/>
  <c r="K768" i="11"/>
  <c r="O767" i="11"/>
  <c r="N767" i="11"/>
  <c r="M767" i="11"/>
  <c r="L767" i="11"/>
  <c r="K767" i="11"/>
  <c r="O766" i="11"/>
  <c r="N766" i="11"/>
  <c r="M766" i="11"/>
  <c r="L766" i="11"/>
  <c r="K766" i="11"/>
  <c r="O765" i="11"/>
  <c r="N765" i="11"/>
  <c r="M765" i="11"/>
  <c r="L765" i="11"/>
  <c r="K765" i="11"/>
  <c r="O764" i="11"/>
  <c r="N764" i="11"/>
  <c r="M764" i="11"/>
  <c r="L764" i="11"/>
  <c r="K764" i="11"/>
  <c r="O763" i="11"/>
  <c r="N763" i="11"/>
  <c r="M763" i="11"/>
  <c r="L763" i="11"/>
  <c r="K763" i="11"/>
  <c r="O762" i="11"/>
  <c r="N762" i="11"/>
  <c r="M762" i="11"/>
  <c r="L762" i="11"/>
  <c r="K762" i="11"/>
  <c r="O761" i="11"/>
  <c r="N761" i="11"/>
  <c r="M761" i="11"/>
  <c r="L761" i="11"/>
  <c r="K761" i="11"/>
  <c r="O760" i="11"/>
  <c r="N760" i="11"/>
  <c r="M760" i="11"/>
  <c r="L760" i="11"/>
  <c r="K760" i="11"/>
  <c r="O759" i="11"/>
  <c r="N759" i="11"/>
  <c r="M759" i="11"/>
  <c r="L759" i="11"/>
  <c r="K759" i="11"/>
  <c r="O758" i="11"/>
  <c r="N758" i="11"/>
  <c r="M758" i="11"/>
  <c r="L758" i="11"/>
  <c r="K758" i="11"/>
  <c r="O757" i="11"/>
  <c r="N757" i="11"/>
  <c r="M757" i="11"/>
  <c r="L757" i="11"/>
  <c r="K757" i="11"/>
  <c r="O756" i="11"/>
  <c r="N756" i="11"/>
  <c r="M756" i="11"/>
  <c r="L756" i="11"/>
  <c r="K756" i="11"/>
  <c r="O755" i="11"/>
  <c r="N755" i="11"/>
  <c r="M755" i="11"/>
  <c r="L755" i="11"/>
  <c r="K755" i="11"/>
  <c r="O754" i="11"/>
  <c r="N754" i="11"/>
  <c r="M754" i="11"/>
  <c r="L754" i="11"/>
  <c r="K754" i="11"/>
  <c r="O753" i="11"/>
  <c r="N753" i="11"/>
  <c r="M753" i="11"/>
  <c r="L753" i="11"/>
  <c r="K753" i="11"/>
  <c r="O752" i="11"/>
  <c r="N752" i="11"/>
  <c r="M752" i="11"/>
  <c r="L752" i="11"/>
  <c r="K752" i="11"/>
  <c r="O751" i="11"/>
  <c r="N751" i="11"/>
  <c r="M751" i="11"/>
  <c r="L751" i="11"/>
  <c r="K751" i="11"/>
  <c r="O750" i="11"/>
  <c r="N750" i="11"/>
  <c r="M750" i="11"/>
  <c r="L750" i="11"/>
  <c r="K750" i="11"/>
  <c r="O749" i="11"/>
  <c r="N749" i="11"/>
  <c r="M749" i="11"/>
  <c r="L749" i="11"/>
  <c r="K749" i="11"/>
  <c r="O748" i="11"/>
  <c r="N748" i="11"/>
  <c r="M748" i="11"/>
  <c r="L748" i="11"/>
  <c r="K748" i="11"/>
  <c r="O747" i="11"/>
  <c r="N747" i="11"/>
  <c r="M747" i="11"/>
  <c r="L747" i="11"/>
  <c r="K747" i="11"/>
  <c r="O746" i="11"/>
  <c r="N746" i="11"/>
  <c r="M746" i="11"/>
  <c r="L746" i="11"/>
  <c r="K746" i="11"/>
  <c r="O745" i="11"/>
  <c r="N745" i="11"/>
  <c r="M745" i="11"/>
  <c r="L745" i="11"/>
  <c r="K745" i="11"/>
  <c r="O744" i="11"/>
  <c r="N744" i="11"/>
  <c r="M744" i="11"/>
  <c r="L744" i="11"/>
  <c r="K744" i="11"/>
  <c r="O743" i="11"/>
  <c r="N743" i="11"/>
  <c r="M743" i="11"/>
  <c r="L743" i="11"/>
  <c r="K743" i="11"/>
  <c r="O742" i="11"/>
  <c r="N742" i="11"/>
  <c r="M742" i="11"/>
  <c r="L742" i="11"/>
  <c r="K742" i="11"/>
  <c r="O741" i="11"/>
  <c r="N741" i="11"/>
  <c r="M741" i="11"/>
  <c r="L741" i="11"/>
  <c r="K741" i="11"/>
  <c r="O740" i="11"/>
  <c r="N740" i="11"/>
  <c r="M740" i="11"/>
  <c r="L740" i="11"/>
  <c r="K740" i="11"/>
  <c r="O739" i="11"/>
  <c r="N739" i="11"/>
  <c r="M739" i="11"/>
  <c r="L739" i="11"/>
  <c r="K739" i="11"/>
  <c r="O738" i="11"/>
  <c r="N738" i="11"/>
  <c r="M738" i="11"/>
  <c r="L738" i="11"/>
  <c r="K738" i="11"/>
  <c r="O737" i="11"/>
  <c r="N737" i="11"/>
  <c r="M737" i="11"/>
  <c r="L737" i="11"/>
  <c r="K737" i="11"/>
  <c r="O736" i="11"/>
  <c r="N736" i="11"/>
  <c r="M736" i="11"/>
  <c r="L736" i="11"/>
  <c r="K736" i="11"/>
  <c r="O735" i="11"/>
  <c r="N735" i="11"/>
  <c r="M735" i="11"/>
  <c r="L735" i="11"/>
  <c r="K735" i="11"/>
  <c r="O734" i="11"/>
  <c r="N734" i="11"/>
  <c r="M734" i="11"/>
  <c r="L734" i="11"/>
  <c r="K734" i="11"/>
  <c r="O733" i="11"/>
  <c r="N733" i="11"/>
  <c r="M733" i="11"/>
  <c r="L733" i="11"/>
  <c r="K733" i="11"/>
  <c r="O732" i="11"/>
  <c r="N732" i="11"/>
  <c r="M732" i="11"/>
  <c r="L732" i="11"/>
  <c r="K732" i="11"/>
  <c r="O731" i="11"/>
  <c r="N731" i="11"/>
  <c r="M731" i="11"/>
  <c r="L731" i="11"/>
  <c r="K731" i="11"/>
  <c r="O730" i="11"/>
  <c r="N730" i="11"/>
  <c r="M730" i="11"/>
  <c r="L730" i="11"/>
  <c r="K730" i="11"/>
  <c r="O729" i="11"/>
  <c r="N729" i="11"/>
  <c r="M729" i="11"/>
  <c r="L729" i="11"/>
  <c r="K729" i="11"/>
  <c r="O728" i="11"/>
  <c r="N728" i="11"/>
  <c r="M728" i="11"/>
  <c r="L728" i="11"/>
  <c r="K728" i="11"/>
  <c r="O727" i="11"/>
  <c r="N727" i="11"/>
  <c r="M727" i="11"/>
  <c r="L727" i="11"/>
  <c r="K727" i="11"/>
  <c r="O726" i="11"/>
  <c r="N726" i="11"/>
  <c r="M726" i="11"/>
  <c r="L726" i="11"/>
  <c r="K726" i="11"/>
  <c r="O725" i="11"/>
  <c r="N725" i="11"/>
  <c r="M725" i="11"/>
  <c r="L725" i="11"/>
  <c r="K725" i="11"/>
  <c r="O724" i="11"/>
  <c r="N724" i="11"/>
  <c r="M724" i="11"/>
  <c r="L724" i="11"/>
  <c r="K724" i="11"/>
  <c r="O723" i="11"/>
  <c r="N723" i="11"/>
  <c r="M723" i="11"/>
  <c r="L723" i="11"/>
  <c r="K723" i="11"/>
  <c r="O722" i="11"/>
  <c r="N722" i="11"/>
  <c r="M722" i="11"/>
  <c r="L722" i="11"/>
  <c r="K722" i="11"/>
  <c r="O721" i="11"/>
  <c r="N721" i="11"/>
  <c r="M721" i="11"/>
  <c r="L721" i="11"/>
  <c r="K721" i="11"/>
  <c r="O720" i="11"/>
  <c r="N720" i="11"/>
  <c r="M720" i="11"/>
  <c r="L720" i="11"/>
  <c r="K720" i="11"/>
  <c r="O719" i="11"/>
  <c r="N719" i="11"/>
  <c r="M719" i="11"/>
  <c r="L719" i="11"/>
  <c r="K719" i="11"/>
  <c r="O718" i="11"/>
  <c r="N718" i="11"/>
  <c r="M718" i="11"/>
  <c r="L718" i="11"/>
  <c r="K718" i="11"/>
  <c r="O717" i="11"/>
  <c r="N717" i="11"/>
  <c r="M717" i="11"/>
  <c r="L717" i="11"/>
  <c r="K717" i="11"/>
  <c r="O716" i="11"/>
  <c r="N716" i="11"/>
  <c r="M716" i="11"/>
  <c r="L716" i="11"/>
  <c r="K716" i="11"/>
  <c r="O715" i="11"/>
  <c r="N715" i="11"/>
  <c r="M715" i="11"/>
  <c r="L715" i="11"/>
  <c r="K715" i="11"/>
  <c r="O714" i="11"/>
  <c r="N714" i="11"/>
  <c r="M714" i="11"/>
  <c r="L714" i="11"/>
  <c r="K714" i="11"/>
  <c r="O713" i="11"/>
  <c r="N713" i="11"/>
  <c r="M713" i="11"/>
  <c r="L713" i="11"/>
  <c r="K713" i="11"/>
  <c r="O712" i="11"/>
  <c r="N712" i="11"/>
  <c r="M712" i="11"/>
  <c r="L712" i="11"/>
  <c r="K712" i="11"/>
  <c r="O711" i="11"/>
  <c r="N711" i="11"/>
  <c r="M711" i="11"/>
  <c r="L711" i="11"/>
  <c r="K711" i="11"/>
  <c r="O710" i="11"/>
  <c r="N710" i="11"/>
  <c r="M710" i="11"/>
  <c r="L710" i="11"/>
  <c r="K710" i="11"/>
  <c r="O709" i="11"/>
  <c r="N709" i="11"/>
  <c r="M709" i="11"/>
  <c r="L709" i="11"/>
  <c r="K709" i="11"/>
  <c r="O708" i="11"/>
  <c r="N708" i="11"/>
  <c r="M708" i="11"/>
  <c r="L708" i="11"/>
  <c r="K708" i="11"/>
  <c r="O707" i="11"/>
  <c r="N707" i="11"/>
  <c r="M707" i="11"/>
  <c r="L707" i="11"/>
  <c r="K707" i="11"/>
  <c r="O706" i="11"/>
  <c r="N706" i="11"/>
  <c r="M706" i="11"/>
  <c r="L706" i="11"/>
  <c r="K706" i="11"/>
  <c r="O705" i="11"/>
  <c r="N705" i="11"/>
  <c r="M705" i="11"/>
  <c r="L705" i="11"/>
  <c r="K705" i="11"/>
  <c r="O704" i="11"/>
  <c r="N704" i="11"/>
  <c r="M704" i="11"/>
  <c r="L704" i="11"/>
  <c r="K704" i="11"/>
  <c r="O703" i="11"/>
  <c r="N703" i="11"/>
  <c r="M703" i="11"/>
  <c r="L703" i="11"/>
  <c r="K703" i="11"/>
  <c r="O702" i="11"/>
  <c r="N702" i="11"/>
  <c r="M702" i="11"/>
  <c r="L702" i="11"/>
  <c r="K702" i="11"/>
  <c r="O701" i="11"/>
  <c r="N701" i="11"/>
  <c r="M701" i="11"/>
  <c r="L701" i="11"/>
  <c r="K701" i="11"/>
  <c r="O700" i="11"/>
  <c r="N700" i="11"/>
  <c r="M700" i="11"/>
  <c r="L700" i="11"/>
  <c r="K700" i="11"/>
  <c r="O699" i="11"/>
  <c r="N699" i="11"/>
  <c r="M699" i="11"/>
  <c r="L699" i="11"/>
  <c r="K699" i="11"/>
  <c r="O698" i="11"/>
  <c r="N698" i="11"/>
  <c r="M698" i="11"/>
  <c r="L698" i="11"/>
  <c r="K698" i="11"/>
  <c r="O697" i="11"/>
  <c r="N697" i="11"/>
  <c r="M697" i="11"/>
  <c r="L697" i="11"/>
  <c r="K697" i="11"/>
  <c r="O696" i="11"/>
  <c r="N696" i="11"/>
  <c r="M696" i="11"/>
  <c r="L696" i="11"/>
  <c r="K696" i="11"/>
  <c r="O695" i="11"/>
  <c r="N695" i="11"/>
  <c r="M695" i="11"/>
  <c r="L695" i="11"/>
  <c r="K695" i="11"/>
  <c r="O694" i="11"/>
  <c r="N694" i="11"/>
  <c r="M694" i="11"/>
  <c r="L694" i="11"/>
  <c r="K694" i="11"/>
  <c r="O693" i="11"/>
  <c r="N693" i="11"/>
  <c r="M693" i="11"/>
  <c r="L693" i="11"/>
  <c r="K693" i="11"/>
  <c r="O692" i="11"/>
  <c r="N692" i="11"/>
  <c r="M692" i="11"/>
  <c r="L692" i="11"/>
  <c r="K692" i="11"/>
  <c r="O691" i="11"/>
  <c r="N691" i="11"/>
  <c r="M691" i="11"/>
  <c r="L691" i="11"/>
  <c r="K691" i="11"/>
  <c r="O690" i="11"/>
  <c r="N690" i="11"/>
  <c r="M690" i="11"/>
  <c r="L690" i="11"/>
  <c r="K690" i="11"/>
  <c r="O689" i="11"/>
  <c r="N689" i="11"/>
  <c r="M689" i="11"/>
  <c r="L689" i="11"/>
  <c r="K689" i="11"/>
  <c r="O688" i="11"/>
  <c r="N688" i="11"/>
  <c r="M688" i="11"/>
  <c r="L688" i="11"/>
  <c r="K688" i="11"/>
  <c r="O687" i="11"/>
  <c r="N687" i="11"/>
  <c r="M687" i="11"/>
  <c r="L687" i="11"/>
  <c r="K687" i="11"/>
  <c r="O686" i="11"/>
  <c r="N686" i="11"/>
  <c r="M686" i="11"/>
  <c r="L686" i="11"/>
  <c r="K686" i="11"/>
  <c r="O685" i="11"/>
  <c r="N685" i="11"/>
  <c r="M685" i="11"/>
  <c r="L685" i="11"/>
  <c r="K685" i="11"/>
  <c r="O684" i="11"/>
  <c r="N684" i="11"/>
  <c r="M684" i="11"/>
  <c r="L684" i="11"/>
  <c r="K684" i="11"/>
  <c r="O683" i="11"/>
  <c r="N683" i="11"/>
  <c r="M683" i="11"/>
  <c r="L683" i="11"/>
  <c r="K683" i="11"/>
  <c r="O682" i="11"/>
  <c r="N682" i="11"/>
  <c r="M682" i="11"/>
  <c r="L682" i="11"/>
  <c r="K682" i="11"/>
  <c r="O681" i="11"/>
  <c r="N681" i="11"/>
  <c r="M681" i="11"/>
  <c r="L681" i="11"/>
  <c r="K681" i="11"/>
  <c r="O680" i="11"/>
  <c r="N680" i="11"/>
  <c r="M680" i="11"/>
  <c r="L680" i="11"/>
  <c r="K680" i="11"/>
  <c r="O679" i="11"/>
  <c r="N679" i="11"/>
  <c r="M679" i="11"/>
  <c r="L679" i="11"/>
  <c r="K679" i="11"/>
  <c r="O678" i="11"/>
  <c r="N678" i="11"/>
  <c r="M678" i="11"/>
  <c r="L678" i="11"/>
  <c r="K678" i="11"/>
  <c r="O677" i="11"/>
  <c r="N677" i="11"/>
  <c r="M677" i="11"/>
  <c r="L677" i="11"/>
  <c r="K677" i="11"/>
  <c r="O676" i="11"/>
  <c r="N676" i="11"/>
  <c r="M676" i="11"/>
  <c r="L676" i="11"/>
  <c r="K676" i="11"/>
  <c r="O675" i="11"/>
  <c r="N675" i="11"/>
  <c r="M675" i="11"/>
  <c r="L675" i="11"/>
  <c r="K675" i="11"/>
  <c r="O674" i="11"/>
  <c r="N674" i="11"/>
  <c r="M674" i="11"/>
  <c r="L674" i="11"/>
  <c r="K674" i="11"/>
  <c r="O673" i="11"/>
  <c r="N673" i="11"/>
  <c r="M673" i="11"/>
  <c r="L673" i="11"/>
  <c r="K673" i="11"/>
  <c r="O672" i="11"/>
  <c r="N672" i="11"/>
  <c r="M672" i="11"/>
  <c r="L672" i="11"/>
  <c r="K672" i="11"/>
  <c r="O671" i="11"/>
  <c r="N671" i="11"/>
  <c r="M671" i="11"/>
  <c r="L671" i="11"/>
  <c r="K671" i="11"/>
  <c r="O670" i="11"/>
  <c r="N670" i="11"/>
  <c r="M670" i="11"/>
  <c r="L670" i="11"/>
  <c r="K670" i="11"/>
  <c r="O669" i="11"/>
  <c r="N669" i="11"/>
  <c r="M669" i="11"/>
  <c r="L669" i="11"/>
  <c r="K669" i="11"/>
  <c r="O668" i="11"/>
  <c r="N668" i="11"/>
  <c r="M668" i="11"/>
  <c r="L668" i="11"/>
  <c r="K668" i="11"/>
  <c r="O667" i="11"/>
  <c r="N667" i="11"/>
  <c r="M667" i="11"/>
  <c r="L667" i="11"/>
  <c r="K667" i="11"/>
  <c r="O666" i="11"/>
  <c r="N666" i="11"/>
  <c r="M666" i="11"/>
  <c r="L666" i="11"/>
  <c r="K666" i="11"/>
  <c r="O665" i="11"/>
  <c r="N665" i="11"/>
  <c r="M665" i="11"/>
  <c r="L665" i="11"/>
  <c r="K665" i="11"/>
  <c r="O664" i="11"/>
  <c r="N664" i="11"/>
  <c r="M664" i="11"/>
  <c r="L664" i="11"/>
  <c r="K664" i="11"/>
  <c r="O663" i="11"/>
  <c r="N663" i="11"/>
  <c r="M663" i="11"/>
  <c r="L663" i="11"/>
  <c r="K663" i="11"/>
  <c r="O662" i="11"/>
  <c r="N662" i="11"/>
  <c r="M662" i="11"/>
  <c r="L662" i="11"/>
  <c r="K662" i="11"/>
  <c r="O661" i="11"/>
  <c r="N661" i="11"/>
  <c r="M661" i="11"/>
  <c r="L661" i="11"/>
  <c r="K661" i="11"/>
  <c r="O660" i="11"/>
  <c r="N660" i="11"/>
  <c r="M660" i="11"/>
  <c r="L660" i="11"/>
  <c r="K660" i="11"/>
  <c r="O659" i="11"/>
  <c r="N659" i="11"/>
  <c r="M659" i="11"/>
  <c r="L659" i="11"/>
  <c r="K659" i="11"/>
  <c r="O658" i="11"/>
  <c r="N658" i="11"/>
  <c r="M658" i="11"/>
  <c r="L658" i="11"/>
  <c r="K658" i="11"/>
  <c r="O657" i="11"/>
  <c r="N657" i="11"/>
  <c r="M657" i="11"/>
  <c r="L657" i="11"/>
  <c r="K657" i="11"/>
  <c r="O656" i="11"/>
  <c r="N656" i="11"/>
  <c r="M656" i="11"/>
  <c r="L656" i="11"/>
  <c r="K656" i="11"/>
  <c r="O655" i="11"/>
  <c r="N655" i="11"/>
  <c r="M655" i="11"/>
  <c r="L655" i="11"/>
  <c r="K655" i="11"/>
  <c r="O654" i="11"/>
  <c r="N654" i="11"/>
  <c r="M654" i="11"/>
  <c r="L654" i="11"/>
  <c r="K654" i="11"/>
  <c r="O653" i="11"/>
  <c r="N653" i="11"/>
  <c r="M653" i="11"/>
  <c r="L653" i="11"/>
  <c r="K653" i="11"/>
  <c r="O652" i="11"/>
  <c r="N652" i="11"/>
  <c r="M652" i="11"/>
  <c r="L652" i="11"/>
  <c r="K652" i="11"/>
  <c r="O651" i="11"/>
  <c r="N651" i="11"/>
  <c r="M651" i="11"/>
  <c r="L651" i="11"/>
  <c r="K651" i="11"/>
  <c r="O650" i="11"/>
  <c r="N650" i="11"/>
  <c r="M650" i="11"/>
  <c r="L650" i="11"/>
  <c r="K650" i="11"/>
  <c r="O649" i="11"/>
  <c r="N649" i="11"/>
  <c r="M649" i="11"/>
  <c r="L649" i="11"/>
  <c r="K649" i="11"/>
  <c r="O648" i="11"/>
  <c r="N648" i="11"/>
  <c r="M648" i="11"/>
  <c r="L648" i="11"/>
  <c r="K648" i="11"/>
  <c r="O647" i="11"/>
  <c r="N647" i="11"/>
  <c r="M647" i="11"/>
  <c r="L647" i="11"/>
  <c r="K647" i="11"/>
  <c r="O646" i="11"/>
  <c r="N646" i="11"/>
  <c r="M646" i="11"/>
  <c r="L646" i="11"/>
  <c r="K646" i="11"/>
  <c r="O645" i="11"/>
  <c r="N645" i="11"/>
  <c r="M645" i="11"/>
  <c r="L645" i="11"/>
  <c r="K645" i="11"/>
  <c r="O644" i="11"/>
  <c r="N644" i="11"/>
  <c r="M644" i="11"/>
  <c r="L644" i="11"/>
  <c r="K644" i="11"/>
  <c r="O643" i="11"/>
  <c r="N643" i="11"/>
  <c r="M643" i="11"/>
  <c r="L643" i="11"/>
  <c r="K643" i="11"/>
  <c r="O642" i="11"/>
  <c r="N642" i="11"/>
  <c r="M642" i="11"/>
  <c r="L642" i="11"/>
  <c r="K642" i="11"/>
  <c r="O641" i="11"/>
  <c r="N641" i="11"/>
  <c r="M641" i="11"/>
  <c r="L641" i="11"/>
  <c r="K641" i="11"/>
  <c r="O640" i="11"/>
  <c r="N640" i="11"/>
  <c r="M640" i="11"/>
  <c r="L640" i="11"/>
  <c r="K640" i="11"/>
  <c r="O639" i="11"/>
  <c r="N639" i="11"/>
  <c r="M639" i="11"/>
  <c r="L639" i="11"/>
  <c r="K639" i="11"/>
  <c r="O638" i="11"/>
  <c r="N638" i="11"/>
  <c r="M638" i="11"/>
  <c r="L638" i="11"/>
  <c r="K638" i="11"/>
  <c r="O637" i="11"/>
  <c r="N637" i="11"/>
  <c r="M637" i="11"/>
  <c r="L637" i="11"/>
  <c r="K637" i="11"/>
  <c r="O636" i="11"/>
  <c r="N636" i="11"/>
  <c r="M636" i="11"/>
  <c r="L636" i="11"/>
  <c r="K636" i="11"/>
  <c r="O635" i="11"/>
  <c r="N635" i="11"/>
  <c r="M635" i="11"/>
  <c r="L635" i="11"/>
  <c r="K635" i="11"/>
  <c r="O634" i="11"/>
  <c r="N634" i="11"/>
  <c r="M634" i="11"/>
  <c r="L634" i="11"/>
  <c r="K634" i="11"/>
  <c r="O633" i="11"/>
  <c r="N633" i="11"/>
  <c r="M633" i="11"/>
  <c r="L633" i="11"/>
  <c r="K633" i="11"/>
  <c r="O632" i="11"/>
  <c r="N632" i="11"/>
  <c r="M632" i="11"/>
  <c r="L632" i="11"/>
  <c r="K632" i="11"/>
  <c r="O631" i="11"/>
  <c r="N631" i="11"/>
  <c r="M631" i="11"/>
  <c r="L631" i="11"/>
  <c r="K631" i="11"/>
  <c r="O630" i="11"/>
  <c r="N630" i="11"/>
  <c r="M630" i="11"/>
  <c r="L630" i="11"/>
  <c r="K630" i="11"/>
  <c r="O629" i="11"/>
  <c r="N629" i="11"/>
  <c r="M629" i="11"/>
  <c r="L629" i="11"/>
  <c r="K629" i="11"/>
  <c r="O628" i="11"/>
  <c r="N628" i="11"/>
  <c r="M628" i="11"/>
  <c r="L628" i="11"/>
  <c r="K628" i="11"/>
  <c r="O627" i="11"/>
  <c r="N627" i="11"/>
  <c r="M627" i="11"/>
  <c r="L627" i="11"/>
  <c r="K627" i="11"/>
  <c r="O626" i="11"/>
  <c r="N626" i="11"/>
  <c r="M626" i="11"/>
  <c r="L626" i="11"/>
  <c r="K626" i="11"/>
  <c r="O625" i="11"/>
  <c r="N625" i="11"/>
  <c r="M625" i="11"/>
  <c r="L625" i="11"/>
  <c r="K625" i="11"/>
  <c r="O624" i="11"/>
  <c r="N624" i="11"/>
  <c r="M624" i="11"/>
  <c r="L624" i="11"/>
  <c r="K624" i="11"/>
  <c r="O623" i="11"/>
  <c r="N623" i="11"/>
  <c r="M623" i="11"/>
  <c r="L623" i="11"/>
  <c r="K623" i="11"/>
  <c r="O622" i="11"/>
  <c r="N622" i="11"/>
  <c r="M622" i="11"/>
  <c r="L622" i="11"/>
  <c r="K622" i="11"/>
  <c r="O621" i="11"/>
  <c r="N621" i="11"/>
  <c r="M621" i="11"/>
  <c r="L621" i="11"/>
  <c r="K621" i="11"/>
  <c r="O620" i="11"/>
  <c r="N620" i="11"/>
  <c r="M620" i="11"/>
  <c r="L620" i="11"/>
  <c r="K620" i="11"/>
  <c r="O619" i="11"/>
  <c r="N619" i="11"/>
  <c r="M619" i="11"/>
  <c r="L619" i="11"/>
  <c r="K619" i="11"/>
  <c r="O618" i="11"/>
  <c r="N618" i="11"/>
  <c r="M618" i="11"/>
  <c r="L618" i="11"/>
  <c r="K618" i="11"/>
  <c r="O617" i="11"/>
  <c r="N617" i="11"/>
  <c r="M617" i="11"/>
  <c r="L617" i="11"/>
  <c r="K617" i="11"/>
  <c r="O616" i="11"/>
  <c r="N616" i="11"/>
  <c r="M616" i="11"/>
  <c r="L616" i="11"/>
  <c r="K616" i="11"/>
  <c r="O615" i="11"/>
  <c r="N615" i="11"/>
  <c r="M615" i="11"/>
  <c r="L615" i="11"/>
  <c r="K615" i="11"/>
  <c r="O614" i="11"/>
  <c r="N614" i="11"/>
  <c r="M614" i="11"/>
  <c r="L614" i="11"/>
  <c r="K614" i="11"/>
  <c r="O613" i="11"/>
  <c r="N613" i="11"/>
  <c r="M613" i="11"/>
  <c r="L613" i="11"/>
  <c r="K613" i="11"/>
  <c r="O612" i="11"/>
  <c r="N612" i="11"/>
  <c r="M612" i="11"/>
  <c r="L612" i="11"/>
  <c r="K612" i="11"/>
  <c r="O611" i="11"/>
  <c r="N611" i="11"/>
  <c r="M611" i="11"/>
  <c r="L611" i="11"/>
  <c r="K611" i="11"/>
  <c r="O610" i="11"/>
  <c r="N610" i="11"/>
  <c r="M610" i="11"/>
  <c r="L610" i="11"/>
  <c r="K610" i="11"/>
  <c r="O609" i="11"/>
  <c r="N609" i="11"/>
  <c r="M609" i="11"/>
  <c r="L609" i="11"/>
  <c r="K609" i="11"/>
  <c r="O608" i="11"/>
  <c r="N608" i="11"/>
  <c r="M608" i="11"/>
  <c r="L608" i="11"/>
  <c r="K608" i="11"/>
  <c r="O607" i="11"/>
  <c r="N607" i="11"/>
  <c r="M607" i="11"/>
  <c r="L607" i="11"/>
  <c r="K607" i="11"/>
  <c r="O606" i="11"/>
  <c r="N606" i="11"/>
  <c r="M606" i="11"/>
  <c r="L606" i="11"/>
  <c r="K606" i="11"/>
  <c r="O605" i="11"/>
  <c r="N605" i="11"/>
  <c r="M605" i="11"/>
  <c r="L605" i="11"/>
  <c r="K605" i="11"/>
  <c r="O604" i="11"/>
  <c r="N604" i="11"/>
  <c r="M604" i="11"/>
  <c r="L604" i="11"/>
  <c r="K604" i="11"/>
  <c r="O603" i="11"/>
  <c r="N603" i="11"/>
  <c r="M603" i="11"/>
  <c r="L603" i="11"/>
  <c r="K603" i="11"/>
  <c r="O602" i="11"/>
  <c r="N602" i="11"/>
  <c r="M602" i="11"/>
  <c r="L602" i="11"/>
  <c r="K602" i="11"/>
  <c r="O601" i="11"/>
  <c r="N601" i="11"/>
  <c r="M601" i="11"/>
  <c r="L601" i="11"/>
  <c r="K601" i="11"/>
  <c r="O600" i="11"/>
  <c r="N600" i="11"/>
  <c r="M600" i="11"/>
  <c r="L600" i="11"/>
  <c r="K600" i="11"/>
  <c r="O599" i="11"/>
  <c r="N599" i="11"/>
  <c r="M599" i="11"/>
  <c r="L599" i="11"/>
  <c r="K599" i="11"/>
  <c r="O598" i="11"/>
  <c r="N598" i="11"/>
  <c r="M598" i="11"/>
  <c r="L598" i="11"/>
  <c r="K598" i="11"/>
  <c r="O597" i="11"/>
  <c r="N597" i="11"/>
  <c r="M597" i="11"/>
  <c r="L597" i="11"/>
  <c r="K597" i="11"/>
  <c r="O596" i="11"/>
  <c r="N596" i="11"/>
  <c r="M596" i="11"/>
  <c r="L596" i="11"/>
  <c r="K596" i="11"/>
  <c r="O595" i="11"/>
  <c r="N595" i="11"/>
  <c r="M595" i="11"/>
  <c r="L595" i="11"/>
  <c r="K595" i="11"/>
  <c r="O594" i="11"/>
  <c r="N594" i="11"/>
  <c r="M594" i="11"/>
  <c r="L594" i="11"/>
  <c r="K594" i="11"/>
  <c r="O593" i="11"/>
  <c r="N593" i="11"/>
  <c r="M593" i="11"/>
  <c r="L593" i="11"/>
  <c r="K593" i="11"/>
  <c r="O592" i="11"/>
  <c r="N592" i="11"/>
  <c r="M592" i="11"/>
  <c r="L592" i="11"/>
  <c r="K592" i="11"/>
  <c r="O591" i="11"/>
  <c r="N591" i="11"/>
  <c r="M591" i="11"/>
  <c r="L591" i="11"/>
  <c r="K591" i="11"/>
  <c r="O590" i="11"/>
  <c r="N590" i="11"/>
  <c r="M590" i="11"/>
  <c r="L590" i="11"/>
  <c r="K590" i="11"/>
  <c r="O589" i="11"/>
  <c r="N589" i="11"/>
  <c r="M589" i="11"/>
  <c r="L589" i="11"/>
  <c r="K589" i="11"/>
  <c r="O588" i="11"/>
  <c r="N588" i="11"/>
  <c r="M588" i="11"/>
  <c r="L588" i="11"/>
  <c r="K588" i="11"/>
  <c r="O587" i="11"/>
  <c r="N587" i="11"/>
  <c r="M587" i="11"/>
  <c r="L587" i="11"/>
  <c r="K587" i="11"/>
  <c r="O586" i="11"/>
  <c r="N586" i="11"/>
  <c r="M586" i="11"/>
  <c r="L586" i="11"/>
  <c r="K586" i="11"/>
  <c r="O585" i="11"/>
  <c r="N585" i="11"/>
  <c r="M585" i="11"/>
  <c r="L585" i="11"/>
  <c r="K585" i="11"/>
  <c r="O584" i="11"/>
  <c r="N584" i="11"/>
  <c r="M584" i="11"/>
  <c r="L584" i="11"/>
  <c r="K584" i="11"/>
  <c r="O583" i="11"/>
  <c r="N583" i="11"/>
  <c r="M583" i="11"/>
  <c r="L583" i="11"/>
  <c r="K583" i="11"/>
  <c r="O582" i="11"/>
  <c r="N582" i="11"/>
  <c r="M582" i="11"/>
  <c r="L582" i="11"/>
  <c r="K582" i="11"/>
  <c r="O581" i="11"/>
  <c r="N581" i="11"/>
  <c r="M581" i="11"/>
  <c r="L581" i="11"/>
  <c r="K581" i="11"/>
  <c r="O580" i="11"/>
  <c r="N580" i="11"/>
  <c r="M580" i="11"/>
  <c r="L580" i="11"/>
  <c r="K580" i="11"/>
  <c r="O579" i="11"/>
  <c r="N579" i="11"/>
  <c r="M579" i="11"/>
  <c r="L579" i="11"/>
  <c r="K579" i="11"/>
  <c r="O578" i="11"/>
  <c r="N578" i="11"/>
  <c r="M578" i="11"/>
  <c r="L578" i="11"/>
  <c r="K578" i="11"/>
  <c r="O577" i="11"/>
  <c r="N577" i="11"/>
  <c r="M577" i="11"/>
  <c r="L577" i="11"/>
  <c r="K577" i="11"/>
  <c r="O576" i="11"/>
  <c r="N576" i="11"/>
  <c r="M576" i="11"/>
  <c r="L576" i="11"/>
  <c r="K576" i="11"/>
  <c r="O575" i="11"/>
  <c r="N575" i="11"/>
  <c r="M575" i="11"/>
  <c r="L575" i="11"/>
  <c r="K575" i="11"/>
  <c r="O574" i="11"/>
  <c r="N574" i="11"/>
  <c r="M574" i="11"/>
  <c r="L574" i="11"/>
  <c r="K574" i="11"/>
  <c r="O573" i="11"/>
  <c r="N573" i="11"/>
  <c r="M573" i="11"/>
  <c r="L573" i="11"/>
  <c r="K573" i="11"/>
  <c r="O572" i="11"/>
  <c r="N572" i="11"/>
  <c r="M572" i="11"/>
  <c r="L572" i="11"/>
  <c r="K572" i="11"/>
  <c r="O571" i="11"/>
  <c r="N571" i="11"/>
  <c r="M571" i="11"/>
  <c r="L571" i="11"/>
  <c r="K571" i="11"/>
  <c r="O570" i="11"/>
  <c r="N570" i="11"/>
  <c r="M570" i="11"/>
  <c r="L570" i="11"/>
  <c r="K570" i="11"/>
  <c r="O569" i="11"/>
  <c r="N569" i="11"/>
  <c r="M569" i="11"/>
  <c r="L569" i="11"/>
  <c r="K569" i="11"/>
  <c r="O568" i="11"/>
  <c r="N568" i="11"/>
  <c r="M568" i="11"/>
  <c r="L568" i="11"/>
  <c r="K568" i="11"/>
  <c r="O567" i="11"/>
  <c r="N567" i="11"/>
  <c r="M567" i="11"/>
  <c r="L567" i="11"/>
  <c r="K567" i="11"/>
  <c r="O566" i="11"/>
  <c r="N566" i="11"/>
  <c r="M566" i="11"/>
  <c r="L566" i="11"/>
  <c r="K566" i="11"/>
  <c r="O565" i="11"/>
  <c r="N565" i="11"/>
  <c r="M565" i="11"/>
  <c r="L565" i="11"/>
  <c r="K565" i="11"/>
  <c r="O564" i="11"/>
  <c r="N564" i="11"/>
  <c r="M564" i="11"/>
  <c r="L564" i="11"/>
  <c r="K564" i="11"/>
  <c r="O563" i="11"/>
  <c r="N563" i="11"/>
  <c r="M563" i="11"/>
  <c r="L563" i="11"/>
  <c r="K563" i="11"/>
  <c r="O562" i="11"/>
  <c r="N562" i="11"/>
  <c r="M562" i="11"/>
  <c r="L562" i="11"/>
  <c r="K562" i="11"/>
  <c r="O561" i="11"/>
  <c r="N561" i="11"/>
  <c r="M561" i="11"/>
  <c r="L561" i="11"/>
  <c r="K561" i="11"/>
  <c r="O560" i="11"/>
  <c r="N560" i="11"/>
  <c r="M560" i="11"/>
  <c r="L560" i="11"/>
  <c r="K560" i="11"/>
  <c r="O559" i="11"/>
  <c r="N559" i="11"/>
  <c r="M559" i="11"/>
  <c r="L559" i="11"/>
  <c r="K559" i="11"/>
  <c r="O558" i="11"/>
  <c r="N558" i="11"/>
  <c r="M558" i="11"/>
  <c r="L558" i="11"/>
  <c r="K558" i="11"/>
  <c r="O557" i="11"/>
  <c r="N557" i="11"/>
  <c r="M557" i="11"/>
  <c r="L557" i="11"/>
  <c r="K557" i="11"/>
  <c r="O556" i="11"/>
  <c r="N556" i="11"/>
  <c r="M556" i="11"/>
  <c r="L556" i="11"/>
  <c r="K556" i="11"/>
  <c r="O555" i="11"/>
  <c r="N555" i="11"/>
  <c r="M555" i="11"/>
  <c r="L555" i="11"/>
  <c r="K555" i="11"/>
  <c r="O554" i="11"/>
  <c r="N554" i="11"/>
  <c r="M554" i="11"/>
  <c r="L554" i="11"/>
  <c r="K554" i="11"/>
  <c r="O553" i="11"/>
  <c r="N553" i="11"/>
  <c r="M553" i="11"/>
  <c r="L553" i="11"/>
  <c r="K553" i="11"/>
  <c r="O552" i="11"/>
  <c r="N552" i="11"/>
  <c r="M552" i="11"/>
  <c r="L552" i="11"/>
  <c r="K552" i="11"/>
  <c r="O551" i="11"/>
  <c r="N551" i="11"/>
  <c r="M551" i="11"/>
  <c r="L551" i="11"/>
  <c r="K551" i="11"/>
  <c r="O550" i="11"/>
  <c r="N550" i="11"/>
  <c r="M550" i="11"/>
  <c r="L550" i="11"/>
  <c r="K550" i="11"/>
  <c r="O549" i="11"/>
  <c r="N549" i="11"/>
  <c r="M549" i="11"/>
  <c r="L549" i="11"/>
  <c r="K549" i="11"/>
  <c r="O548" i="11"/>
  <c r="N548" i="11"/>
  <c r="M548" i="11"/>
  <c r="L548" i="11"/>
  <c r="K548" i="11"/>
  <c r="O547" i="11"/>
  <c r="N547" i="11"/>
  <c r="M547" i="11"/>
  <c r="L547" i="11"/>
  <c r="K547" i="11"/>
  <c r="O546" i="11"/>
  <c r="N546" i="11"/>
  <c r="M546" i="11"/>
  <c r="L546" i="11"/>
  <c r="K546" i="11"/>
  <c r="O545" i="11"/>
  <c r="N545" i="11"/>
  <c r="M545" i="11"/>
  <c r="L545" i="11"/>
  <c r="K545" i="11"/>
  <c r="O544" i="11"/>
  <c r="N544" i="11"/>
  <c r="M544" i="11"/>
  <c r="L544" i="11"/>
  <c r="K544" i="11"/>
  <c r="O543" i="11"/>
  <c r="N543" i="11"/>
  <c r="M543" i="11"/>
  <c r="L543" i="11"/>
  <c r="K543" i="11"/>
  <c r="O542" i="11"/>
  <c r="N542" i="11"/>
  <c r="M542" i="11"/>
  <c r="L542" i="11"/>
  <c r="K542" i="11"/>
  <c r="O541" i="11"/>
  <c r="N541" i="11"/>
  <c r="M541" i="11"/>
  <c r="L541" i="11"/>
  <c r="K541" i="11"/>
  <c r="O540" i="11"/>
  <c r="N540" i="11"/>
  <c r="M540" i="11"/>
  <c r="L540" i="11"/>
  <c r="K540" i="11"/>
  <c r="O539" i="11"/>
  <c r="N539" i="11"/>
  <c r="M539" i="11"/>
  <c r="L539" i="11"/>
  <c r="K539" i="11"/>
  <c r="O538" i="11"/>
  <c r="N538" i="11"/>
  <c r="M538" i="11"/>
  <c r="L538" i="11"/>
  <c r="K538" i="11"/>
  <c r="O537" i="11"/>
  <c r="N537" i="11"/>
  <c r="M537" i="11"/>
  <c r="L537" i="11"/>
  <c r="K537" i="11"/>
  <c r="O536" i="11"/>
  <c r="N536" i="11"/>
  <c r="M536" i="11"/>
  <c r="L536" i="11"/>
  <c r="K536" i="11"/>
  <c r="O535" i="11"/>
  <c r="N535" i="11"/>
  <c r="M535" i="11"/>
  <c r="L535" i="11"/>
  <c r="K535" i="11"/>
  <c r="O534" i="11"/>
  <c r="N534" i="11"/>
  <c r="M534" i="11"/>
  <c r="L534" i="11"/>
  <c r="K534" i="11"/>
  <c r="O533" i="11"/>
  <c r="N533" i="11"/>
  <c r="M533" i="11"/>
  <c r="L533" i="11"/>
  <c r="K533" i="11"/>
  <c r="O532" i="11"/>
  <c r="N532" i="11"/>
  <c r="M532" i="11"/>
  <c r="L532" i="11"/>
  <c r="K532" i="11"/>
  <c r="O531" i="11"/>
  <c r="N531" i="11"/>
  <c r="M531" i="11"/>
  <c r="L531" i="11"/>
  <c r="K531" i="11"/>
  <c r="O530" i="11"/>
  <c r="N530" i="11"/>
  <c r="M530" i="11"/>
  <c r="L530" i="11"/>
  <c r="K530" i="11"/>
  <c r="O529" i="11"/>
  <c r="N529" i="11"/>
  <c r="M529" i="11"/>
  <c r="L529" i="11"/>
  <c r="K529" i="11"/>
  <c r="O528" i="11"/>
  <c r="N528" i="11"/>
  <c r="M528" i="11"/>
  <c r="L528" i="11"/>
  <c r="K528" i="11"/>
  <c r="O527" i="11"/>
  <c r="N527" i="11"/>
  <c r="M527" i="11"/>
  <c r="L527" i="11"/>
  <c r="K527" i="11"/>
  <c r="O526" i="11"/>
  <c r="N526" i="11"/>
  <c r="M526" i="11"/>
  <c r="L526" i="11"/>
  <c r="K526" i="11"/>
  <c r="O525" i="11"/>
  <c r="N525" i="11"/>
  <c r="M525" i="11"/>
  <c r="L525" i="11"/>
  <c r="K525" i="11"/>
  <c r="O524" i="11"/>
  <c r="N524" i="11"/>
  <c r="M524" i="11"/>
  <c r="L524" i="11"/>
  <c r="K524" i="11"/>
  <c r="O523" i="11"/>
  <c r="N523" i="11"/>
  <c r="M523" i="11"/>
  <c r="L523" i="11"/>
  <c r="K523" i="11"/>
  <c r="O522" i="11"/>
  <c r="N522" i="11"/>
  <c r="M522" i="11"/>
  <c r="L522" i="11"/>
  <c r="K522" i="11"/>
  <c r="O521" i="11"/>
  <c r="N521" i="11"/>
  <c r="M521" i="11"/>
  <c r="L521" i="11"/>
  <c r="K521" i="11"/>
  <c r="O520" i="11"/>
  <c r="N520" i="11"/>
  <c r="M520" i="11"/>
  <c r="L520" i="11"/>
  <c r="K520" i="11"/>
  <c r="O519" i="11"/>
  <c r="N519" i="11"/>
  <c r="M519" i="11"/>
  <c r="L519" i="11"/>
  <c r="K519" i="11"/>
  <c r="O518" i="11"/>
  <c r="N518" i="11"/>
  <c r="M518" i="11"/>
  <c r="L518" i="11"/>
  <c r="K518" i="11"/>
  <c r="O517" i="11"/>
  <c r="N517" i="11"/>
  <c r="M517" i="11"/>
  <c r="L517" i="11"/>
  <c r="K517" i="11"/>
  <c r="O516" i="11"/>
  <c r="N516" i="11"/>
  <c r="M516" i="11"/>
  <c r="L516" i="11"/>
  <c r="K516" i="11"/>
  <c r="O515" i="11"/>
  <c r="N515" i="11"/>
  <c r="M515" i="11"/>
  <c r="L515" i="11"/>
  <c r="K515" i="11"/>
  <c r="O514" i="11"/>
  <c r="N514" i="11"/>
  <c r="M514" i="11"/>
  <c r="L514" i="11"/>
  <c r="K514" i="11"/>
  <c r="O513" i="11"/>
  <c r="N513" i="11"/>
  <c r="M513" i="11"/>
  <c r="L513" i="11"/>
  <c r="K513" i="11"/>
  <c r="O512" i="11"/>
  <c r="N512" i="11"/>
  <c r="M512" i="11"/>
  <c r="L512" i="11"/>
  <c r="K512" i="11"/>
  <c r="O511" i="11"/>
  <c r="N511" i="11"/>
  <c r="M511" i="11"/>
  <c r="L511" i="11"/>
  <c r="K511" i="11"/>
  <c r="O510" i="11"/>
  <c r="N510" i="11"/>
  <c r="M510" i="11"/>
  <c r="L510" i="11"/>
  <c r="K510" i="11"/>
  <c r="O509" i="11"/>
  <c r="N509" i="11"/>
  <c r="M509" i="11"/>
  <c r="L509" i="11"/>
  <c r="K509" i="11"/>
  <c r="O508" i="11"/>
  <c r="N508" i="11"/>
  <c r="M508" i="11"/>
  <c r="L508" i="11"/>
  <c r="K508" i="11"/>
  <c r="O507" i="11"/>
  <c r="N507" i="11"/>
  <c r="M507" i="11"/>
  <c r="L507" i="11"/>
  <c r="K507" i="11"/>
  <c r="O506" i="11"/>
  <c r="N506" i="11"/>
  <c r="M506" i="11"/>
  <c r="L506" i="11"/>
  <c r="K506" i="11"/>
  <c r="O505" i="11"/>
  <c r="N505" i="11"/>
  <c r="M505" i="11"/>
  <c r="L505" i="11"/>
  <c r="K505" i="11"/>
  <c r="O504" i="11"/>
  <c r="N504" i="11"/>
  <c r="M504" i="11"/>
  <c r="L504" i="11"/>
  <c r="K504" i="11"/>
  <c r="O503" i="11"/>
  <c r="N503" i="11"/>
  <c r="M503" i="11"/>
  <c r="L503" i="11"/>
  <c r="K503" i="11"/>
  <c r="O502" i="11"/>
  <c r="N502" i="11"/>
  <c r="M502" i="11"/>
  <c r="L502" i="11"/>
  <c r="K502" i="11"/>
  <c r="O501" i="11"/>
  <c r="N501" i="11"/>
  <c r="M501" i="11"/>
  <c r="L501" i="11"/>
  <c r="K501" i="11"/>
  <c r="O500" i="11"/>
  <c r="N500" i="11"/>
  <c r="M500" i="11"/>
  <c r="L500" i="11"/>
  <c r="K500" i="11"/>
  <c r="O499" i="11"/>
  <c r="N499" i="11"/>
  <c r="M499" i="11"/>
  <c r="L499" i="11"/>
  <c r="K499" i="11"/>
  <c r="O498" i="11"/>
  <c r="N498" i="11"/>
  <c r="M498" i="11"/>
  <c r="L498" i="11"/>
  <c r="K498" i="11"/>
  <c r="O497" i="11"/>
  <c r="N497" i="11"/>
  <c r="M497" i="11"/>
  <c r="L497" i="11"/>
  <c r="K497" i="11"/>
  <c r="O496" i="11"/>
  <c r="N496" i="11"/>
  <c r="M496" i="11"/>
  <c r="L496" i="11"/>
  <c r="K496" i="11"/>
  <c r="O495" i="11"/>
  <c r="N495" i="11"/>
  <c r="M495" i="11"/>
  <c r="L495" i="11"/>
  <c r="K495" i="11"/>
  <c r="O494" i="11"/>
  <c r="N494" i="11"/>
  <c r="M494" i="11"/>
  <c r="L494" i="11"/>
  <c r="K494" i="11"/>
  <c r="O493" i="11"/>
  <c r="N493" i="11"/>
  <c r="M493" i="11"/>
  <c r="L493" i="11"/>
  <c r="K493" i="11"/>
  <c r="O492" i="11"/>
  <c r="N492" i="11"/>
  <c r="M492" i="11"/>
  <c r="L492" i="11"/>
  <c r="K492" i="11"/>
  <c r="O491" i="11"/>
  <c r="N491" i="11"/>
  <c r="M491" i="11"/>
  <c r="L491" i="11"/>
  <c r="K491" i="11"/>
  <c r="O490" i="11"/>
  <c r="N490" i="11"/>
  <c r="M490" i="11"/>
  <c r="L490" i="11"/>
  <c r="K490" i="11"/>
  <c r="O489" i="11"/>
  <c r="N489" i="11"/>
  <c r="M489" i="11"/>
  <c r="L489" i="11"/>
  <c r="K489" i="11"/>
  <c r="O488" i="11"/>
  <c r="N488" i="11"/>
  <c r="M488" i="11"/>
  <c r="L488" i="11"/>
  <c r="K488" i="11"/>
  <c r="O487" i="11"/>
  <c r="N487" i="11"/>
  <c r="M487" i="11"/>
  <c r="L487" i="11"/>
  <c r="K487" i="11"/>
  <c r="O486" i="11"/>
  <c r="N486" i="11"/>
  <c r="M486" i="11"/>
  <c r="L486" i="11"/>
  <c r="K486" i="11"/>
  <c r="O485" i="11"/>
  <c r="N485" i="11"/>
  <c r="M485" i="11"/>
  <c r="L485" i="11"/>
  <c r="K485" i="11"/>
  <c r="O484" i="11"/>
  <c r="N484" i="11"/>
  <c r="M484" i="11"/>
  <c r="L484" i="11"/>
  <c r="K484" i="11"/>
  <c r="O483" i="11"/>
  <c r="N483" i="11"/>
  <c r="M483" i="11"/>
  <c r="L483" i="11"/>
  <c r="K483" i="11"/>
  <c r="O482" i="11"/>
  <c r="N482" i="11"/>
  <c r="M482" i="11"/>
  <c r="L482" i="11"/>
  <c r="K482" i="11"/>
  <c r="O481" i="11"/>
  <c r="N481" i="11"/>
  <c r="M481" i="11"/>
  <c r="L481" i="11"/>
  <c r="K481" i="11"/>
  <c r="O480" i="11"/>
  <c r="N480" i="11"/>
  <c r="M480" i="11"/>
  <c r="L480" i="11"/>
  <c r="K480" i="11"/>
  <c r="O479" i="11"/>
  <c r="N479" i="11"/>
  <c r="M479" i="11"/>
  <c r="L479" i="11"/>
  <c r="K479" i="11"/>
  <c r="O478" i="11"/>
  <c r="N478" i="11"/>
  <c r="M478" i="11"/>
  <c r="L478" i="11"/>
  <c r="K478" i="11"/>
  <c r="O477" i="11"/>
  <c r="N477" i="11"/>
  <c r="M477" i="11"/>
  <c r="L477" i="11"/>
  <c r="K477" i="11"/>
  <c r="O476" i="11"/>
  <c r="N476" i="11"/>
  <c r="M476" i="11"/>
  <c r="L476" i="11"/>
  <c r="K476" i="11"/>
  <c r="O475" i="11"/>
  <c r="N475" i="11"/>
  <c r="M475" i="11"/>
  <c r="L475" i="11"/>
  <c r="K475" i="11"/>
  <c r="O474" i="11"/>
  <c r="N474" i="11"/>
  <c r="M474" i="11"/>
  <c r="L474" i="11"/>
  <c r="K474" i="11"/>
  <c r="O473" i="11"/>
  <c r="N473" i="11"/>
  <c r="M473" i="11"/>
  <c r="L473" i="11"/>
  <c r="K473" i="11"/>
  <c r="O472" i="11"/>
  <c r="N472" i="11"/>
  <c r="M472" i="11"/>
  <c r="L472" i="11"/>
  <c r="K472" i="11"/>
  <c r="O471" i="11"/>
  <c r="N471" i="11"/>
  <c r="M471" i="11"/>
  <c r="L471" i="11"/>
  <c r="K471" i="11"/>
  <c r="O470" i="11"/>
  <c r="N470" i="11"/>
  <c r="M470" i="11"/>
  <c r="L470" i="11"/>
  <c r="K470" i="11"/>
  <c r="O469" i="11"/>
  <c r="N469" i="11"/>
  <c r="M469" i="11"/>
  <c r="L469" i="11"/>
  <c r="K469" i="11"/>
  <c r="O468" i="11"/>
  <c r="N468" i="11"/>
  <c r="M468" i="11"/>
  <c r="L468" i="11"/>
  <c r="K468" i="11"/>
  <c r="O467" i="11"/>
  <c r="N467" i="11"/>
  <c r="M467" i="11"/>
  <c r="L467" i="11"/>
  <c r="K467" i="11"/>
  <c r="O466" i="11"/>
  <c r="N466" i="11"/>
  <c r="M466" i="11"/>
  <c r="L466" i="11"/>
  <c r="K466" i="11"/>
  <c r="O465" i="11"/>
  <c r="N465" i="11"/>
  <c r="M465" i="11"/>
  <c r="L465" i="11"/>
  <c r="K465" i="11"/>
  <c r="O464" i="11"/>
  <c r="N464" i="11"/>
  <c r="M464" i="11"/>
  <c r="L464" i="11"/>
  <c r="K464" i="11"/>
  <c r="O463" i="11"/>
  <c r="N463" i="11"/>
  <c r="M463" i="11"/>
  <c r="L463" i="11"/>
  <c r="K463" i="11"/>
  <c r="O462" i="11"/>
  <c r="N462" i="11"/>
  <c r="M462" i="11"/>
  <c r="L462" i="11"/>
  <c r="K462" i="11"/>
  <c r="O461" i="11"/>
  <c r="N461" i="11"/>
  <c r="M461" i="11"/>
  <c r="L461" i="11"/>
  <c r="K461" i="11"/>
  <c r="O460" i="11"/>
  <c r="N460" i="11"/>
  <c r="M460" i="11"/>
  <c r="L460" i="11"/>
  <c r="K460" i="11"/>
  <c r="O459" i="11"/>
  <c r="N459" i="11"/>
  <c r="M459" i="11"/>
  <c r="L459" i="11"/>
  <c r="K459" i="11"/>
  <c r="O458" i="11"/>
  <c r="N458" i="11"/>
  <c r="M458" i="11"/>
  <c r="L458" i="11"/>
  <c r="K458" i="11"/>
  <c r="O457" i="11"/>
  <c r="N457" i="11"/>
  <c r="M457" i="11"/>
  <c r="L457" i="11"/>
  <c r="K457" i="11"/>
  <c r="O456" i="11"/>
  <c r="N456" i="11"/>
  <c r="M456" i="11"/>
  <c r="L456" i="11"/>
  <c r="K456" i="11"/>
  <c r="O455" i="11"/>
  <c r="N455" i="11"/>
  <c r="M455" i="11"/>
  <c r="L455" i="11"/>
  <c r="K455" i="11"/>
  <c r="O454" i="11"/>
  <c r="N454" i="11"/>
  <c r="M454" i="11"/>
  <c r="L454" i="11"/>
  <c r="K454" i="11"/>
  <c r="O453" i="11"/>
  <c r="N453" i="11"/>
  <c r="M453" i="11"/>
  <c r="L453" i="11"/>
  <c r="K453" i="11"/>
  <c r="O452" i="11"/>
  <c r="N452" i="11"/>
  <c r="M452" i="11"/>
  <c r="L452" i="11"/>
  <c r="K452" i="11"/>
  <c r="O451" i="11"/>
  <c r="N451" i="11"/>
  <c r="M451" i="11"/>
  <c r="L451" i="11"/>
  <c r="K451" i="11"/>
  <c r="O450" i="11"/>
  <c r="N450" i="11"/>
  <c r="M450" i="11"/>
  <c r="L450" i="11"/>
  <c r="K450" i="11"/>
  <c r="O449" i="11"/>
  <c r="N449" i="11"/>
  <c r="M449" i="11"/>
  <c r="L449" i="11"/>
  <c r="K449" i="11"/>
  <c r="O448" i="11"/>
  <c r="N448" i="11"/>
  <c r="M448" i="11"/>
  <c r="L448" i="11"/>
  <c r="K448" i="11"/>
  <c r="O447" i="11"/>
  <c r="N447" i="11"/>
  <c r="M447" i="11"/>
  <c r="L447" i="11"/>
  <c r="K447" i="11"/>
  <c r="O446" i="11"/>
  <c r="N446" i="11"/>
  <c r="M446" i="11"/>
  <c r="L446" i="11"/>
  <c r="K446" i="11"/>
  <c r="O445" i="11"/>
  <c r="N445" i="11"/>
  <c r="M445" i="11"/>
  <c r="L445" i="11"/>
  <c r="K445" i="11"/>
  <c r="O444" i="11"/>
  <c r="N444" i="11"/>
  <c r="M444" i="11"/>
  <c r="L444" i="11"/>
  <c r="K444" i="11"/>
  <c r="O443" i="11"/>
  <c r="N443" i="11"/>
  <c r="M443" i="11"/>
  <c r="L443" i="11"/>
  <c r="K443" i="11"/>
  <c r="O442" i="11"/>
  <c r="N442" i="11"/>
  <c r="M442" i="11"/>
  <c r="L442" i="11"/>
  <c r="K442" i="11"/>
  <c r="O441" i="11"/>
  <c r="N441" i="11"/>
  <c r="M441" i="11"/>
  <c r="L441" i="11"/>
  <c r="K441" i="11"/>
  <c r="O440" i="11"/>
  <c r="N440" i="11"/>
  <c r="M440" i="11"/>
  <c r="L440" i="11"/>
  <c r="K440" i="11"/>
  <c r="O439" i="11"/>
  <c r="N439" i="11"/>
  <c r="M439" i="11"/>
  <c r="L439" i="11"/>
  <c r="K439" i="11"/>
  <c r="O438" i="11"/>
  <c r="N438" i="11"/>
  <c r="M438" i="11"/>
  <c r="L438" i="11"/>
  <c r="K438" i="11"/>
  <c r="O437" i="11"/>
  <c r="N437" i="11"/>
  <c r="M437" i="11"/>
  <c r="L437" i="11"/>
  <c r="K437" i="11"/>
  <c r="O436" i="11"/>
  <c r="N436" i="11"/>
  <c r="M436" i="11"/>
  <c r="L436" i="11"/>
  <c r="K436" i="11"/>
  <c r="O435" i="11"/>
  <c r="N435" i="11"/>
  <c r="M435" i="11"/>
  <c r="L435" i="11"/>
  <c r="K435" i="11"/>
  <c r="O434" i="11"/>
  <c r="N434" i="11"/>
  <c r="M434" i="11"/>
  <c r="L434" i="11"/>
  <c r="K434" i="11"/>
  <c r="O433" i="11"/>
  <c r="N433" i="11"/>
  <c r="M433" i="11"/>
  <c r="L433" i="11"/>
  <c r="K433" i="11"/>
  <c r="O432" i="11"/>
  <c r="N432" i="11"/>
  <c r="M432" i="11"/>
  <c r="L432" i="11"/>
  <c r="K432" i="11"/>
  <c r="O431" i="11"/>
  <c r="N431" i="11"/>
  <c r="M431" i="11"/>
  <c r="L431" i="11"/>
  <c r="K431" i="11"/>
  <c r="O430" i="11"/>
  <c r="N430" i="11"/>
  <c r="M430" i="11"/>
  <c r="L430" i="11"/>
  <c r="K430" i="11"/>
  <c r="O429" i="11"/>
  <c r="N429" i="11"/>
  <c r="M429" i="11"/>
  <c r="L429" i="11"/>
  <c r="K429" i="11"/>
  <c r="O428" i="11"/>
  <c r="N428" i="11"/>
  <c r="M428" i="11"/>
  <c r="L428" i="11"/>
  <c r="K428" i="11"/>
  <c r="O427" i="11"/>
  <c r="N427" i="11"/>
  <c r="M427" i="11"/>
  <c r="L427" i="11"/>
  <c r="K427" i="11"/>
  <c r="O426" i="11"/>
  <c r="N426" i="11"/>
  <c r="M426" i="11"/>
  <c r="L426" i="11"/>
  <c r="K426" i="11"/>
  <c r="O425" i="11"/>
  <c r="N425" i="11"/>
  <c r="M425" i="11"/>
  <c r="L425" i="11"/>
  <c r="K425" i="11"/>
  <c r="O424" i="11"/>
  <c r="N424" i="11"/>
  <c r="M424" i="11"/>
  <c r="L424" i="11"/>
  <c r="K424" i="11"/>
  <c r="O423" i="11"/>
  <c r="N423" i="11"/>
  <c r="M423" i="11"/>
  <c r="L423" i="11"/>
  <c r="K423" i="11"/>
  <c r="O422" i="11"/>
  <c r="N422" i="11"/>
  <c r="M422" i="11"/>
  <c r="L422" i="11"/>
  <c r="K422" i="11"/>
  <c r="O421" i="11"/>
  <c r="N421" i="11"/>
  <c r="M421" i="11"/>
  <c r="L421" i="11"/>
  <c r="K421" i="11"/>
  <c r="O420" i="11"/>
  <c r="N420" i="11"/>
  <c r="M420" i="11"/>
  <c r="L420" i="11"/>
  <c r="K420" i="11"/>
  <c r="O419" i="11"/>
  <c r="N419" i="11"/>
  <c r="M419" i="11"/>
  <c r="L419" i="11"/>
  <c r="K419" i="11"/>
  <c r="O418" i="11"/>
  <c r="N418" i="11"/>
  <c r="M418" i="11"/>
  <c r="L418" i="11"/>
  <c r="K418" i="11"/>
  <c r="O417" i="11"/>
  <c r="N417" i="11"/>
  <c r="M417" i="11"/>
  <c r="L417" i="11"/>
  <c r="K417" i="11"/>
  <c r="O416" i="11"/>
  <c r="N416" i="11"/>
  <c r="M416" i="11"/>
  <c r="L416" i="11"/>
  <c r="K416" i="11"/>
  <c r="O415" i="11"/>
  <c r="N415" i="11"/>
  <c r="M415" i="11"/>
  <c r="L415" i="11"/>
  <c r="K415" i="11"/>
  <c r="O414" i="11"/>
  <c r="N414" i="11"/>
  <c r="M414" i="11"/>
  <c r="L414" i="11"/>
  <c r="K414" i="11"/>
  <c r="O413" i="11"/>
  <c r="N413" i="11"/>
  <c r="M413" i="11"/>
  <c r="L413" i="11"/>
  <c r="K413" i="11"/>
  <c r="O412" i="11"/>
  <c r="N412" i="11"/>
  <c r="M412" i="11"/>
  <c r="L412" i="11"/>
  <c r="K412" i="11"/>
  <c r="O411" i="11"/>
  <c r="N411" i="11"/>
  <c r="M411" i="11"/>
  <c r="L411" i="11"/>
  <c r="K411" i="11"/>
  <c r="O410" i="11"/>
  <c r="N410" i="11"/>
  <c r="M410" i="11"/>
  <c r="L410" i="11"/>
  <c r="K410" i="11"/>
  <c r="O409" i="11"/>
  <c r="N409" i="11"/>
  <c r="M409" i="11"/>
  <c r="L409" i="11"/>
  <c r="K409" i="11"/>
  <c r="O408" i="11"/>
  <c r="N408" i="11"/>
  <c r="M408" i="11"/>
  <c r="L408" i="11"/>
  <c r="K408" i="11"/>
  <c r="O407" i="11"/>
  <c r="N407" i="11"/>
  <c r="M407" i="11"/>
  <c r="L407" i="11"/>
  <c r="K407" i="11"/>
  <c r="O406" i="11"/>
  <c r="N406" i="11"/>
  <c r="M406" i="11"/>
  <c r="L406" i="11"/>
  <c r="K406" i="11"/>
  <c r="O405" i="11"/>
  <c r="N405" i="11"/>
  <c r="M405" i="11"/>
  <c r="L405" i="11"/>
  <c r="K405" i="11"/>
  <c r="O404" i="11"/>
  <c r="N404" i="11"/>
  <c r="M404" i="11"/>
  <c r="L404" i="11"/>
  <c r="K404" i="11"/>
  <c r="O403" i="11"/>
  <c r="N403" i="11"/>
  <c r="M403" i="11"/>
  <c r="L403" i="11"/>
  <c r="K403" i="11"/>
  <c r="O402" i="11"/>
  <c r="N402" i="11"/>
  <c r="M402" i="11"/>
  <c r="L402" i="11"/>
  <c r="K402" i="11"/>
  <c r="O401" i="11"/>
  <c r="N401" i="11"/>
  <c r="M401" i="11"/>
  <c r="L401" i="11"/>
  <c r="K401" i="11"/>
  <c r="O400" i="11"/>
  <c r="N400" i="11"/>
  <c r="M400" i="11"/>
  <c r="L400" i="11"/>
  <c r="K400" i="11"/>
  <c r="O399" i="11"/>
  <c r="N399" i="11"/>
  <c r="M399" i="11"/>
  <c r="L399" i="11"/>
  <c r="K399" i="11"/>
  <c r="O398" i="11"/>
  <c r="N398" i="11"/>
  <c r="M398" i="11"/>
  <c r="L398" i="11"/>
  <c r="K398" i="11"/>
  <c r="O397" i="11"/>
  <c r="N397" i="11"/>
  <c r="M397" i="11"/>
  <c r="L397" i="11"/>
  <c r="K397" i="11"/>
  <c r="O396" i="11"/>
  <c r="N396" i="11"/>
  <c r="M396" i="11"/>
  <c r="L396" i="11"/>
  <c r="K396" i="11"/>
  <c r="O395" i="11"/>
  <c r="N395" i="11"/>
  <c r="M395" i="11"/>
  <c r="L395" i="11"/>
  <c r="K395" i="11"/>
  <c r="O394" i="11"/>
  <c r="N394" i="11"/>
  <c r="M394" i="11"/>
  <c r="L394" i="11"/>
  <c r="K394" i="11"/>
  <c r="O393" i="11"/>
  <c r="N393" i="11"/>
  <c r="M393" i="11"/>
  <c r="L393" i="11"/>
  <c r="K393" i="11"/>
  <c r="O392" i="11"/>
  <c r="N392" i="11"/>
  <c r="M392" i="11"/>
  <c r="L392" i="11"/>
  <c r="K392" i="11"/>
  <c r="O391" i="11"/>
  <c r="N391" i="11"/>
  <c r="M391" i="11"/>
  <c r="L391" i="11"/>
  <c r="K391" i="11"/>
  <c r="O390" i="11"/>
  <c r="N390" i="11"/>
  <c r="M390" i="11"/>
  <c r="L390" i="11"/>
  <c r="K390" i="11"/>
  <c r="O389" i="11"/>
  <c r="N389" i="11"/>
  <c r="M389" i="11"/>
  <c r="L389" i="11"/>
  <c r="K389" i="11"/>
  <c r="O388" i="11"/>
  <c r="N388" i="11"/>
  <c r="M388" i="11"/>
  <c r="L388" i="11"/>
  <c r="K388" i="11"/>
  <c r="O387" i="11"/>
  <c r="N387" i="11"/>
  <c r="M387" i="11"/>
  <c r="L387" i="11"/>
  <c r="K387" i="11"/>
  <c r="O386" i="11"/>
  <c r="N386" i="11"/>
  <c r="M386" i="11"/>
  <c r="L386" i="11"/>
  <c r="K386" i="11"/>
  <c r="O385" i="11"/>
  <c r="N385" i="11"/>
  <c r="M385" i="11"/>
  <c r="L385" i="11"/>
  <c r="K385" i="11"/>
  <c r="O384" i="11"/>
  <c r="N384" i="11"/>
  <c r="M384" i="11"/>
  <c r="L384" i="11"/>
  <c r="K384" i="11"/>
  <c r="O383" i="11"/>
  <c r="N383" i="11"/>
  <c r="M383" i="11"/>
  <c r="L383" i="11"/>
  <c r="K383" i="11"/>
  <c r="O382" i="11"/>
  <c r="N382" i="11"/>
  <c r="M382" i="11"/>
  <c r="L382" i="11"/>
  <c r="K382" i="11"/>
  <c r="O381" i="11"/>
  <c r="N381" i="11"/>
  <c r="M381" i="11"/>
  <c r="L381" i="11"/>
  <c r="K381" i="11"/>
  <c r="O380" i="11"/>
  <c r="N380" i="11"/>
  <c r="M380" i="11"/>
  <c r="L380" i="11"/>
  <c r="K380" i="11"/>
  <c r="O379" i="11"/>
  <c r="N379" i="11"/>
  <c r="M379" i="11"/>
  <c r="L379" i="11"/>
  <c r="K379" i="11"/>
  <c r="O378" i="11"/>
  <c r="N378" i="11"/>
  <c r="M378" i="11"/>
  <c r="L378" i="11"/>
  <c r="K378" i="11"/>
  <c r="O377" i="11"/>
  <c r="N377" i="11"/>
  <c r="M377" i="11"/>
  <c r="L377" i="11"/>
  <c r="K377" i="11"/>
  <c r="O376" i="11"/>
  <c r="N376" i="11"/>
  <c r="M376" i="11"/>
  <c r="L376" i="11"/>
  <c r="K376" i="11"/>
  <c r="O375" i="11"/>
  <c r="N375" i="11"/>
  <c r="M375" i="11"/>
  <c r="L375" i="11"/>
  <c r="K375" i="11"/>
  <c r="O374" i="11"/>
  <c r="N374" i="11"/>
  <c r="M374" i="11"/>
  <c r="L374" i="11"/>
  <c r="K374" i="11"/>
  <c r="O373" i="11"/>
  <c r="N373" i="11"/>
  <c r="M373" i="11"/>
  <c r="L373" i="11"/>
  <c r="K373" i="11"/>
  <c r="O372" i="11"/>
  <c r="N372" i="11"/>
  <c r="M372" i="11"/>
  <c r="L372" i="11"/>
  <c r="K372" i="11"/>
  <c r="O371" i="11"/>
  <c r="N371" i="11"/>
  <c r="M371" i="11"/>
  <c r="L371" i="11"/>
  <c r="K371" i="11"/>
  <c r="O370" i="11"/>
  <c r="N370" i="11"/>
  <c r="M370" i="11"/>
  <c r="L370" i="11"/>
  <c r="K370" i="11"/>
  <c r="O369" i="11"/>
  <c r="N369" i="11"/>
  <c r="M369" i="11"/>
  <c r="L369" i="11"/>
  <c r="K369" i="11"/>
  <c r="O368" i="11"/>
  <c r="N368" i="11"/>
  <c r="M368" i="11"/>
  <c r="L368" i="11"/>
  <c r="K368" i="11"/>
  <c r="O367" i="11"/>
  <c r="N367" i="11"/>
  <c r="M367" i="11"/>
  <c r="L367" i="11"/>
  <c r="K367" i="11"/>
  <c r="O366" i="11"/>
  <c r="N366" i="11"/>
  <c r="M366" i="11"/>
  <c r="L366" i="11"/>
  <c r="K366" i="11"/>
  <c r="O365" i="11"/>
  <c r="N365" i="11"/>
  <c r="M365" i="11"/>
  <c r="L365" i="11"/>
  <c r="K365" i="11"/>
  <c r="O364" i="11"/>
  <c r="N364" i="11"/>
  <c r="M364" i="11"/>
  <c r="L364" i="11"/>
  <c r="K364" i="11"/>
  <c r="O363" i="11"/>
  <c r="N363" i="11"/>
  <c r="M363" i="11"/>
  <c r="L363" i="11"/>
  <c r="K363" i="11"/>
  <c r="O362" i="11"/>
  <c r="N362" i="11"/>
  <c r="M362" i="11"/>
  <c r="L362" i="11"/>
  <c r="K362" i="11"/>
  <c r="O361" i="11"/>
  <c r="N361" i="11"/>
  <c r="M361" i="11"/>
  <c r="L361" i="11"/>
  <c r="K361" i="11"/>
  <c r="O360" i="11"/>
  <c r="N360" i="11"/>
  <c r="M360" i="11"/>
  <c r="L360" i="11"/>
  <c r="K360" i="11"/>
  <c r="O359" i="11"/>
  <c r="N359" i="11"/>
  <c r="M359" i="11"/>
  <c r="L359" i="11"/>
  <c r="K359" i="11"/>
  <c r="O358" i="11"/>
  <c r="N358" i="11"/>
  <c r="M358" i="11"/>
  <c r="L358" i="11"/>
  <c r="K358" i="11"/>
  <c r="O357" i="11"/>
  <c r="N357" i="11"/>
  <c r="M357" i="11"/>
  <c r="L357" i="11"/>
  <c r="K357" i="11"/>
  <c r="O356" i="11"/>
  <c r="N356" i="11"/>
  <c r="M356" i="11"/>
  <c r="L356" i="11"/>
  <c r="K356" i="11"/>
  <c r="O355" i="11"/>
  <c r="N355" i="11"/>
  <c r="M355" i="11"/>
  <c r="L355" i="11"/>
  <c r="K355" i="11"/>
  <c r="O354" i="11"/>
  <c r="N354" i="11"/>
  <c r="M354" i="11"/>
  <c r="L354" i="11"/>
  <c r="K354" i="11"/>
  <c r="O353" i="11"/>
  <c r="N353" i="11"/>
  <c r="M353" i="11"/>
  <c r="L353" i="11"/>
  <c r="K353" i="11"/>
  <c r="O352" i="11"/>
  <c r="N352" i="11"/>
  <c r="M352" i="11"/>
  <c r="L352" i="11"/>
  <c r="K352" i="11"/>
  <c r="O351" i="11"/>
  <c r="N351" i="11"/>
  <c r="M351" i="11"/>
  <c r="L351" i="11"/>
  <c r="K351" i="11"/>
  <c r="O350" i="11"/>
  <c r="N350" i="11"/>
  <c r="M350" i="11"/>
  <c r="L350" i="11"/>
  <c r="K350" i="11"/>
  <c r="O349" i="11"/>
  <c r="N349" i="11"/>
  <c r="M349" i="11"/>
  <c r="L349" i="11"/>
  <c r="K349" i="11"/>
  <c r="O348" i="11"/>
  <c r="N348" i="11"/>
  <c r="M348" i="11"/>
  <c r="L348" i="11"/>
  <c r="K348" i="11"/>
  <c r="O347" i="11"/>
  <c r="N347" i="11"/>
  <c r="M347" i="11"/>
  <c r="L347" i="11"/>
  <c r="K347" i="11"/>
  <c r="O346" i="11"/>
  <c r="N346" i="11"/>
  <c r="M346" i="11"/>
  <c r="L346" i="11"/>
  <c r="K346" i="11"/>
  <c r="O345" i="11"/>
  <c r="N345" i="11"/>
  <c r="M345" i="11"/>
  <c r="L345" i="11"/>
  <c r="K345" i="11"/>
  <c r="O344" i="11"/>
  <c r="N344" i="11"/>
  <c r="M344" i="11"/>
  <c r="L344" i="11"/>
  <c r="K344" i="11"/>
  <c r="O343" i="11"/>
  <c r="N343" i="11"/>
  <c r="M343" i="11"/>
  <c r="L343" i="11"/>
  <c r="K343" i="11"/>
  <c r="O342" i="11"/>
  <c r="N342" i="11"/>
  <c r="M342" i="11"/>
  <c r="L342" i="11"/>
  <c r="K342" i="11"/>
  <c r="O341" i="11"/>
  <c r="N341" i="11"/>
  <c r="M341" i="11"/>
  <c r="L341" i="11"/>
  <c r="K341" i="11"/>
  <c r="O340" i="11"/>
  <c r="N340" i="11"/>
  <c r="M340" i="11"/>
  <c r="L340" i="11"/>
  <c r="K340" i="11"/>
  <c r="O339" i="11"/>
  <c r="N339" i="11"/>
  <c r="M339" i="11"/>
  <c r="L339" i="11"/>
  <c r="K339" i="11"/>
  <c r="O338" i="11"/>
  <c r="N338" i="11"/>
  <c r="M338" i="11"/>
  <c r="L338" i="11"/>
  <c r="K338" i="11"/>
  <c r="O337" i="11"/>
  <c r="N337" i="11"/>
  <c r="M337" i="11"/>
  <c r="L337" i="11"/>
  <c r="K337" i="11"/>
  <c r="O336" i="11"/>
  <c r="N336" i="11"/>
  <c r="M336" i="11"/>
  <c r="L336" i="11"/>
  <c r="K336" i="11"/>
  <c r="O335" i="11"/>
  <c r="N335" i="11"/>
  <c r="M335" i="11"/>
  <c r="L335" i="11"/>
  <c r="K335" i="11"/>
  <c r="O334" i="11"/>
  <c r="N334" i="11"/>
  <c r="M334" i="11"/>
  <c r="L334" i="11"/>
  <c r="K334" i="11"/>
  <c r="O333" i="11"/>
  <c r="N333" i="11"/>
  <c r="M333" i="11"/>
  <c r="L333" i="11"/>
  <c r="K333" i="11"/>
  <c r="O332" i="11"/>
  <c r="N332" i="11"/>
  <c r="M332" i="11"/>
  <c r="L332" i="11"/>
  <c r="K332" i="11"/>
  <c r="O331" i="11"/>
  <c r="N331" i="11"/>
  <c r="M331" i="11"/>
  <c r="L331" i="11"/>
  <c r="K331" i="11"/>
  <c r="O330" i="11"/>
  <c r="N330" i="11"/>
  <c r="M330" i="11"/>
  <c r="L330" i="11"/>
  <c r="K330" i="11"/>
  <c r="O329" i="11"/>
  <c r="N329" i="11"/>
  <c r="M329" i="11"/>
  <c r="L329" i="11"/>
  <c r="K329" i="11"/>
  <c r="O328" i="11"/>
  <c r="N328" i="11"/>
  <c r="M328" i="11"/>
  <c r="L328" i="11"/>
  <c r="K328" i="11"/>
  <c r="O327" i="11"/>
  <c r="N327" i="11"/>
  <c r="M327" i="11"/>
  <c r="L327" i="11"/>
  <c r="K327" i="11"/>
  <c r="O326" i="11"/>
  <c r="N326" i="11"/>
  <c r="M326" i="11"/>
  <c r="L326" i="11"/>
  <c r="K326" i="11"/>
  <c r="O325" i="11"/>
  <c r="N325" i="11"/>
  <c r="M325" i="11"/>
  <c r="L325" i="11"/>
  <c r="K325" i="11"/>
  <c r="O324" i="11"/>
  <c r="N324" i="11"/>
  <c r="M324" i="11"/>
  <c r="L324" i="11"/>
  <c r="K324" i="11"/>
  <c r="O323" i="11"/>
  <c r="N323" i="11"/>
  <c r="M323" i="11"/>
  <c r="L323" i="11"/>
  <c r="K323" i="11"/>
  <c r="O322" i="11"/>
  <c r="N322" i="11"/>
  <c r="M322" i="11"/>
  <c r="L322" i="11"/>
  <c r="K322" i="11"/>
  <c r="O321" i="11"/>
  <c r="N321" i="11"/>
  <c r="M321" i="11"/>
  <c r="L321" i="11"/>
  <c r="K321" i="11"/>
  <c r="O320" i="11"/>
  <c r="N320" i="11"/>
  <c r="M320" i="11"/>
  <c r="L320" i="11"/>
  <c r="K320" i="11"/>
  <c r="O319" i="11"/>
  <c r="N319" i="11"/>
  <c r="M319" i="11"/>
  <c r="L319" i="11"/>
  <c r="K319" i="11"/>
  <c r="O318" i="11"/>
  <c r="N318" i="11"/>
  <c r="M318" i="11"/>
  <c r="L318" i="11"/>
  <c r="K318" i="11"/>
  <c r="O317" i="11"/>
  <c r="N317" i="11"/>
  <c r="M317" i="11"/>
  <c r="L317" i="11"/>
  <c r="K317" i="11"/>
  <c r="O316" i="11"/>
  <c r="N316" i="11"/>
  <c r="M316" i="11"/>
  <c r="L316" i="11"/>
  <c r="K316" i="11"/>
  <c r="O315" i="11"/>
  <c r="N315" i="11"/>
  <c r="M315" i="11"/>
  <c r="L315" i="11"/>
  <c r="K315" i="11"/>
  <c r="O314" i="11"/>
  <c r="N314" i="11"/>
  <c r="M314" i="11"/>
  <c r="L314" i="11"/>
  <c r="K314" i="11"/>
  <c r="O313" i="11"/>
  <c r="N313" i="11"/>
  <c r="M313" i="11"/>
  <c r="L313" i="11"/>
  <c r="K313" i="11"/>
  <c r="O312" i="11"/>
  <c r="N312" i="11"/>
  <c r="M312" i="11"/>
  <c r="L312" i="11"/>
  <c r="K312" i="11"/>
  <c r="O311" i="11"/>
  <c r="N311" i="11"/>
  <c r="M311" i="11"/>
  <c r="L311" i="11"/>
  <c r="K311" i="11"/>
  <c r="O310" i="11"/>
  <c r="N310" i="11"/>
  <c r="M310" i="11"/>
  <c r="L310" i="11"/>
  <c r="K310" i="11"/>
  <c r="O309" i="11"/>
  <c r="N309" i="11"/>
  <c r="M309" i="11"/>
  <c r="L309" i="11"/>
  <c r="K309" i="11"/>
  <c r="O308" i="11"/>
  <c r="N308" i="11"/>
  <c r="M308" i="11"/>
  <c r="L308" i="11"/>
  <c r="K308" i="11"/>
  <c r="O307" i="11"/>
  <c r="N307" i="11"/>
  <c r="M307" i="11"/>
  <c r="L307" i="11"/>
  <c r="K307" i="11"/>
  <c r="O306" i="11"/>
  <c r="N306" i="11"/>
  <c r="M306" i="11"/>
  <c r="L306" i="11"/>
  <c r="K306" i="11"/>
  <c r="O305" i="11"/>
  <c r="N305" i="11"/>
  <c r="M305" i="11"/>
  <c r="L305" i="11"/>
  <c r="K305" i="11"/>
  <c r="O304" i="11"/>
  <c r="N304" i="11"/>
  <c r="M304" i="11"/>
  <c r="L304" i="11"/>
  <c r="K304" i="11"/>
  <c r="O303" i="11"/>
  <c r="N303" i="11"/>
  <c r="M303" i="11"/>
  <c r="L303" i="11"/>
  <c r="K303" i="11"/>
  <c r="O302" i="11"/>
  <c r="N302" i="11"/>
  <c r="M302" i="11"/>
  <c r="L302" i="11"/>
  <c r="K302" i="11"/>
  <c r="O301" i="11"/>
  <c r="N301" i="11"/>
  <c r="M301" i="11"/>
  <c r="L301" i="11"/>
  <c r="K301" i="11"/>
  <c r="O300" i="11"/>
  <c r="N300" i="11"/>
  <c r="M300" i="11"/>
  <c r="L300" i="11"/>
  <c r="K300" i="11"/>
  <c r="O299" i="11"/>
  <c r="N299" i="11"/>
  <c r="M299" i="11"/>
  <c r="L299" i="11"/>
  <c r="K299" i="11"/>
  <c r="O298" i="11"/>
  <c r="N298" i="11"/>
  <c r="M298" i="11"/>
  <c r="L298" i="11"/>
  <c r="K298" i="11"/>
  <c r="O297" i="11"/>
  <c r="N297" i="11"/>
  <c r="M297" i="11"/>
  <c r="L297" i="11"/>
  <c r="K297" i="11"/>
  <c r="O296" i="11"/>
  <c r="N296" i="11"/>
  <c r="M296" i="11"/>
  <c r="L296" i="11"/>
  <c r="K296" i="11"/>
  <c r="O295" i="11"/>
  <c r="N295" i="11"/>
  <c r="M295" i="11"/>
  <c r="L295" i="11"/>
  <c r="K295" i="11"/>
  <c r="O294" i="11"/>
  <c r="N294" i="11"/>
  <c r="M294" i="11"/>
  <c r="L294" i="11"/>
  <c r="K294" i="11"/>
  <c r="O293" i="11"/>
  <c r="N293" i="11"/>
  <c r="M293" i="11"/>
  <c r="L293" i="11"/>
  <c r="K293" i="11"/>
  <c r="O292" i="11"/>
  <c r="N292" i="11"/>
  <c r="M292" i="11"/>
  <c r="L292" i="11"/>
  <c r="K292" i="11"/>
  <c r="O291" i="11"/>
  <c r="N291" i="11"/>
  <c r="M291" i="11"/>
  <c r="L291" i="11"/>
  <c r="K291" i="11"/>
  <c r="O290" i="11"/>
  <c r="N290" i="11"/>
  <c r="M290" i="11"/>
  <c r="L290" i="11"/>
  <c r="K290" i="11"/>
  <c r="O289" i="11"/>
  <c r="N289" i="11"/>
  <c r="M289" i="11"/>
  <c r="L289" i="11"/>
  <c r="K289" i="11"/>
  <c r="O288" i="11"/>
  <c r="N288" i="11"/>
  <c r="M288" i="11"/>
  <c r="L288" i="11"/>
  <c r="K288" i="11"/>
  <c r="O287" i="11"/>
  <c r="N287" i="11"/>
  <c r="M287" i="11"/>
  <c r="L287" i="11"/>
  <c r="K287" i="11"/>
  <c r="O286" i="11"/>
  <c r="N286" i="11"/>
  <c r="M286" i="11"/>
  <c r="L286" i="11"/>
  <c r="K286" i="11"/>
  <c r="O285" i="11"/>
  <c r="N285" i="11"/>
  <c r="M285" i="11"/>
  <c r="L285" i="11"/>
  <c r="K285" i="11"/>
  <c r="O284" i="11"/>
  <c r="N284" i="11"/>
  <c r="M284" i="11"/>
  <c r="L284" i="11"/>
  <c r="K284" i="11"/>
  <c r="O283" i="11"/>
  <c r="N283" i="11"/>
  <c r="M283" i="11"/>
  <c r="L283" i="11"/>
  <c r="K283" i="11"/>
  <c r="O282" i="11"/>
  <c r="N282" i="11"/>
  <c r="M282" i="11"/>
  <c r="L282" i="11"/>
  <c r="K282" i="11"/>
  <c r="O281" i="11"/>
  <c r="N281" i="11"/>
  <c r="M281" i="11"/>
  <c r="L281" i="11"/>
  <c r="K281" i="11"/>
  <c r="O280" i="11"/>
  <c r="N280" i="11"/>
  <c r="M280" i="11"/>
  <c r="L280" i="11"/>
  <c r="K280" i="11"/>
  <c r="O279" i="11"/>
  <c r="N279" i="11"/>
  <c r="M279" i="11"/>
  <c r="L279" i="11"/>
  <c r="K279" i="11"/>
  <c r="O278" i="11"/>
  <c r="N278" i="11"/>
  <c r="M278" i="11"/>
  <c r="L278" i="11"/>
  <c r="K278" i="11"/>
  <c r="O277" i="11"/>
  <c r="N277" i="11"/>
  <c r="M277" i="11"/>
  <c r="L277" i="11"/>
  <c r="K277" i="11"/>
  <c r="O276" i="11"/>
  <c r="N276" i="11"/>
  <c r="M276" i="11"/>
  <c r="L276" i="11"/>
  <c r="K276" i="11"/>
  <c r="O275" i="11"/>
  <c r="N275" i="11"/>
  <c r="M275" i="11"/>
  <c r="L275" i="11"/>
  <c r="K275" i="11"/>
  <c r="O274" i="11"/>
  <c r="N274" i="11"/>
  <c r="M274" i="11"/>
  <c r="L274" i="11"/>
  <c r="K274" i="11"/>
  <c r="O273" i="11"/>
  <c r="N273" i="11"/>
  <c r="M273" i="11"/>
  <c r="L273" i="11"/>
  <c r="K273" i="11"/>
  <c r="O272" i="11"/>
  <c r="N272" i="11"/>
  <c r="M272" i="11"/>
  <c r="L272" i="11"/>
  <c r="K272" i="11"/>
  <c r="O271" i="11"/>
  <c r="N271" i="11"/>
  <c r="M271" i="11"/>
  <c r="L271" i="11"/>
  <c r="K271" i="11"/>
  <c r="O270" i="11"/>
  <c r="N270" i="11"/>
  <c r="M270" i="11"/>
  <c r="L270" i="11"/>
  <c r="K270" i="11"/>
  <c r="O269" i="11"/>
  <c r="N269" i="11"/>
  <c r="M269" i="11"/>
  <c r="L269" i="11"/>
  <c r="K269" i="11"/>
  <c r="O268" i="11"/>
  <c r="N268" i="11"/>
  <c r="M268" i="11"/>
  <c r="L268" i="11"/>
  <c r="K268" i="11"/>
  <c r="O267" i="11"/>
  <c r="N267" i="11"/>
  <c r="M267" i="11"/>
  <c r="L267" i="11"/>
  <c r="K267" i="11"/>
  <c r="O266" i="11"/>
  <c r="N266" i="11"/>
  <c r="M266" i="11"/>
  <c r="L266" i="11"/>
  <c r="K266" i="11"/>
  <c r="O265" i="11"/>
  <c r="N265" i="11"/>
  <c r="M265" i="11"/>
  <c r="L265" i="11"/>
  <c r="K265" i="11"/>
  <c r="O264" i="11"/>
  <c r="N264" i="11"/>
  <c r="M264" i="11"/>
  <c r="L264" i="11"/>
  <c r="K264" i="11"/>
  <c r="O263" i="11"/>
  <c r="N263" i="11"/>
  <c r="M263" i="11"/>
  <c r="L263" i="11"/>
  <c r="K263" i="11"/>
  <c r="O262" i="11"/>
  <c r="N262" i="11"/>
  <c r="M262" i="11"/>
  <c r="L262" i="11"/>
  <c r="K262" i="11"/>
  <c r="O261" i="11"/>
  <c r="N261" i="11"/>
  <c r="M261" i="11"/>
  <c r="L261" i="11"/>
  <c r="K261" i="11"/>
  <c r="O260" i="11"/>
  <c r="N260" i="11"/>
  <c r="M260" i="11"/>
  <c r="L260" i="11"/>
  <c r="K260" i="11"/>
  <c r="O259" i="11"/>
  <c r="N259" i="11"/>
  <c r="M259" i="11"/>
  <c r="L259" i="11"/>
  <c r="K259" i="11"/>
  <c r="O258" i="11"/>
  <c r="N258" i="11"/>
  <c r="M258" i="11"/>
  <c r="L258" i="11"/>
  <c r="K258" i="11"/>
  <c r="O257" i="11"/>
  <c r="N257" i="11"/>
  <c r="M257" i="11"/>
  <c r="L257" i="11"/>
  <c r="K257" i="11"/>
  <c r="O256" i="11"/>
  <c r="N256" i="11"/>
  <c r="M256" i="11"/>
  <c r="L256" i="11"/>
  <c r="K256" i="11"/>
  <c r="O255" i="11"/>
  <c r="N255" i="11"/>
  <c r="M255" i="11"/>
  <c r="L255" i="11"/>
  <c r="K255" i="11"/>
  <c r="O254" i="11"/>
  <c r="N254" i="11"/>
  <c r="M254" i="11"/>
  <c r="L254" i="11"/>
  <c r="K254" i="11"/>
  <c r="O253" i="11"/>
  <c r="N253" i="11"/>
  <c r="M253" i="11"/>
  <c r="L253" i="11"/>
  <c r="K253" i="11"/>
  <c r="O252" i="11"/>
  <c r="N252" i="11"/>
  <c r="M252" i="11"/>
  <c r="L252" i="11"/>
  <c r="K252" i="11"/>
  <c r="O251" i="11"/>
  <c r="N251" i="11"/>
  <c r="M251" i="11"/>
  <c r="L251" i="11"/>
  <c r="K251" i="11"/>
  <c r="O250" i="11"/>
  <c r="N250" i="11"/>
  <c r="M250" i="11"/>
  <c r="L250" i="11"/>
  <c r="K250" i="11"/>
  <c r="O249" i="11"/>
  <c r="N249" i="11"/>
  <c r="M249" i="11"/>
  <c r="L249" i="11"/>
  <c r="K249" i="11"/>
  <c r="O248" i="11"/>
  <c r="N248" i="11"/>
  <c r="M248" i="11"/>
  <c r="L248" i="11"/>
  <c r="K248" i="11"/>
  <c r="O247" i="11"/>
  <c r="N247" i="11"/>
  <c r="M247" i="11"/>
  <c r="L247" i="11"/>
  <c r="K247" i="11"/>
  <c r="O246" i="11"/>
  <c r="N246" i="11"/>
  <c r="M246" i="11"/>
  <c r="L246" i="11"/>
  <c r="K246" i="11"/>
  <c r="O245" i="11"/>
  <c r="N245" i="11"/>
  <c r="M245" i="11"/>
  <c r="L245" i="11"/>
  <c r="K245" i="11"/>
  <c r="O244" i="11"/>
  <c r="N244" i="11"/>
  <c r="M244" i="11"/>
  <c r="L244" i="11"/>
  <c r="K244" i="11"/>
  <c r="O243" i="11"/>
  <c r="N243" i="11"/>
  <c r="M243" i="11"/>
  <c r="L243" i="11"/>
  <c r="K243" i="11"/>
  <c r="O242" i="11"/>
  <c r="N242" i="11"/>
  <c r="M242" i="11"/>
  <c r="L242" i="11"/>
  <c r="K242" i="11"/>
  <c r="O241" i="11"/>
  <c r="N241" i="11"/>
  <c r="M241" i="11"/>
  <c r="L241" i="11"/>
  <c r="K241" i="11"/>
  <c r="O240" i="11"/>
  <c r="N240" i="11"/>
  <c r="M240" i="11"/>
  <c r="L240" i="11"/>
  <c r="K240" i="11"/>
  <c r="O239" i="11"/>
  <c r="N239" i="11"/>
  <c r="M239" i="11"/>
  <c r="L239" i="11"/>
  <c r="K239" i="11"/>
  <c r="O238" i="11"/>
  <c r="N238" i="11"/>
  <c r="M238" i="11"/>
  <c r="L238" i="11"/>
  <c r="K238" i="11"/>
  <c r="O237" i="11"/>
  <c r="N237" i="11"/>
  <c r="M237" i="11"/>
  <c r="L237" i="11"/>
  <c r="K237" i="11"/>
  <c r="O236" i="11"/>
  <c r="N236" i="11"/>
  <c r="M236" i="11"/>
  <c r="L236" i="11"/>
  <c r="K236" i="11"/>
  <c r="O235" i="11"/>
  <c r="N235" i="11"/>
  <c r="M235" i="11"/>
  <c r="L235" i="11"/>
  <c r="K235" i="11"/>
  <c r="O234" i="11"/>
  <c r="N234" i="11"/>
  <c r="M234" i="11"/>
  <c r="L234" i="11"/>
  <c r="K234" i="11"/>
  <c r="O233" i="11"/>
  <c r="N233" i="11"/>
  <c r="M233" i="11"/>
  <c r="L233" i="11"/>
  <c r="K233" i="11"/>
  <c r="O232" i="11"/>
  <c r="N232" i="11"/>
  <c r="M232" i="11"/>
  <c r="L232" i="11"/>
  <c r="K232" i="11"/>
  <c r="O231" i="11"/>
  <c r="N231" i="11"/>
  <c r="M231" i="11"/>
  <c r="L231" i="11"/>
  <c r="K231" i="11"/>
  <c r="O230" i="11"/>
  <c r="N230" i="11"/>
  <c r="M230" i="11"/>
  <c r="L230" i="11"/>
  <c r="K230" i="11"/>
  <c r="O229" i="11"/>
  <c r="N229" i="11"/>
  <c r="M229" i="11"/>
  <c r="L229" i="11"/>
  <c r="K229" i="11"/>
  <c r="O228" i="11"/>
  <c r="N228" i="11"/>
  <c r="M228" i="11"/>
  <c r="L228" i="11"/>
  <c r="K228" i="11"/>
  <c r="O227" i="11"/>
  <c r="N227" i="11"/>
  <c r="M227" i="11"/>
  <c r="L227" i="11"/>
  <c r="K227" i="11"/>
  <c r="O226" i="11"/>
  <c r="N226" i="11"/>
  <c r="M226" i="11"/>
  <c r="L226" i="11"/>
  <c r="K226" i="11"/>
  <c r="O225" i="11"/>
  <c r="N225" i="11"/>
  <c r="M225" i="11"/>
  <c r="L225" i="11"/>
  <c r="K225" i="11"/>
  <c r="O224" i="11"/>
  <c r="N224" i="11"/>
  <c r="M224" i="11"/>
  <c r="L224" i="11"/>
  <c r="K224" i="11"/>
  <c r="O223" i="11"/>
  <c r="N223" i="11"/>
  <c r="M223" i="11"/>
  <c r="L223" i="11"/>
  <c r="K223" i="11"/>
  <c r="O222" i="11"/>
  <c r="N222" i="11"/>
  <c r="M222" i="11"/>
  <c r="L222" i="11"/>
  <c r="K222" i="11"/>
  <c r="O221" i="11"/>
  <c r="N221" i="11"/>
  <c r="M221" i="11"/>
  <c r="L221" i="11"/>
  <c r="K221" i="11"/>
  <c r="O220" i="11"/>
  <c r="N220" i="11"/>
  <c r="M220" i="11"/>
  <c r="L220" i="11"/>
  <c r="K220" i="11"/>
  <c r="O219" i="11"/>
  <c r="N219" i="11"/>
  <c r="M219" i="11"/>
  <c r="L219" i="11"/>
  <c r="K219" i="11"/>
  <c r="O218" i="11"/>
  <c r="N218" i="11"/>
  <c r="M218" i="11"/>
  <c r="L218" i="11"/>
  <c r="K218" i="11"/>
  <c r="O217" i="11"/>
  <c r="N217" i="11"/>
  <c r="M217" i="11"/>
  <c r="L217" i="11"/>
  <c r="K217" i="11"/>
  <c r="O216" i="11"/>
  <c r="N216" i="11"/>
  <c r="M216" i="11"/>
  <c r="L216" i="11"/>
  <c r="K216" i="11"/>
  <c r="O215" i="11"/>
  <c r="N215" i="11"/>
  <c r="M215" i="11"/>
  <c r="L215" i="11"/>
  <c r="K215" i="11"/>
  <c r="O214" i="11"/>
  <c r="N214" i="11"/>
  <c r="M214" i="11"/>
  <c r="L214" i="11"/>
  <c r="K214" i="11"/>
  <c r="O213" i="11"/>
  <c r="N213" i="11"/>
  <c r="M213" i="11"/>
  <c r="L213" i="11"/>
  <c r="K213" i="11"/>
  <c r="O212" i="11"/>
  <c r="N212" i="11"/>
  <c r="M212" i="11"/>
  <c r="L212" i="11"/>
  <c r="K212" i="11"/>
  <c r="O211" i="11"/>
  <c r="N211" i="11"/>
  <c r="M211" i="11"/>
  <c r="L211" i="11"/>
  <c r="K211" i="11"/>
  <c r="O210" i="11"/>
  <c r="N210" i="11"/>
  <c r="M210" i="11"/>
  <c r="L210" i="11"/>
  <c r="K210" i="11"/>
  <c r="O209" i="11"/>
  <c r="N209" i="11"/>
  <c r="M209" i="11"/>
  <c r="L209" i="11"/>
  <c r="K209" i="11"/>
  <c r="O208" i="11"/>
  <c r="N208" i="11"/>
  <c r="M208" i="11"/>
  <c r="L208" i="11"/>
  <c r="K208" i="11"/>
  <c r="O207" i="11"/>
  <c r="N207" i="11"/>
  <c r="M207" i="11"/>
  <c r="L207" i="11"/>
  <c r="K207" i="11"/>
  <c r="O206" i="11"/>
  <c r="N206" i="11"/>
  <c r="M206" i="11"/>
  <c r="L206" i="11"/>
  <c r="K206" i="11"/>
  <c r="O205" i="11"/>
  <c r="N205" i="11"/>
  <c r="M205" i="11"/>
  <c r="L205" i="11"/>
  <c r="K205" i="11"/>
  <c r="O204" i="11"/>
  <c r="N204" i="11"/>
  <c r="M204" i="11"/>
  <c r="L204" i="11"/>
  <c r="K204" i="11"/>
  <c r="O203" i="11"/>
  <c r="N203" i="11"/>
  <c r="M203" i="11"/>
  <c r="L203" i="11"/>
  <c r="K203" i="11"/>
  <c r="O202" i="11"/>
  <c r="N202" i="11"/>
  <c r="M202" i="11"/>
  <c r="L202" i="11"/>
  <c r="K202" i="11"/>
  <c r="O201" i="11"/>
  <c r="N201" i="11"/>
  <c r="M201" i="11"/>
  <c r="L201" i="11"/>
  <c r="K201" i="11"/>
  <c r="O200" i="11"/>
  <c r="N200" i="11"/>
  <c r="M200" i="11"/>
  <c r="L200" i="11"/>
  <c r="K200" i="11"/>
  <c r="O199" i="11"/>
  <c r="N199" i="11"/>
  <c r="M199" i="11"/>
  <c r="L199" i="11"/>
  <c r="K199" i="11"/>
  <c r="O198" i="11"/>
  <c r="N198" i="11"/>
  <c r="M198" i="11"/>
  <c r="L198" i="11"/>
  <c r="K198" i="11"/>
  <c r="O197" i="11"/>
  <c r="N197" i="11"/>
  <c r="M197" i="11"/>
  <c r="L197" i="11"/>
  <c r="K197" i="11"/>
  <c r="O196" i="11"/>
  <c r="N196" i="11"/>
  <c r="M196" i="11"/>
  <c r="L196" i="11"/>
  <c r="K196" i="11"/>
  <c r="O195" i="11"/>
  <c r="N195" i="11"/>
  <c r="M195" i="11"/>
  <c r="L195" i="11"/>
  <c r="K195" i="11"/>
  <c r="O194" i="11"/>
  <c r="N194" i="11"/>
  <c r="M194" i="11"/>
  <c r="L194" i="11"/>
  <c r="K194" i="11"/>
  <c r="O193" i="11"/>
  <c r="N193" i="11"/>
  <c r="M193" i="11"/>
  <c r="L193" i="11"/>
  <c r="K193" i="11"/>
  <c r="O192" i="11"/>
  <c r="N192" i="11"/>
  <c r="M192" i="11"/>
  <c r="L192" i="11"/>
  <c r="K192" i="11"/>
  <c r="O191" i="11"/>
  <c r="N191" i="11"/>
  <c r="M191" i="11"/>
  <c r="L191" i="11"/>
  <c r="K191" i="11"/>
  <c r="O190" i="11"/>
  <c r="N190" i="11"/>
  <c r="M190" i="11"/>
  <c r="L190" i="11"/>
  <c r="K190" i="11"/>
  <c r="O189" i="11"/>
  <c r="N189" i="11"/>
  <c r="M189" i="11"/>
  <c r="L189" i="11"/>
  <c r="K189" i="11"/>
  <c r="O188" i="11"/>
  <c r="N188" i="11"/>
  <c r="M188" i="11"/>
  <c r="L188" i="11"/>
  <c r="K188" i="11"/>
  <c r="O187" i="11"/>
  <c r="N187" i="11"/>
  <c r="M187" i="11"/>
  <c r="L187" i="11"/>
  <c r="K187" i="11"/>
  <c r="O186" i="11"/>
  <c r="N186" i="11"/>
  <c r="M186" i="11"/>
  <c r="L186" i="11"/>
  <c r="K186" i="11"/>
  <c r="O185" i="11"/>
  <c r="N185" i="11"/>
  <c r="M185" i="11"/>
  <c r="L185" i="11"/>
  <c r="K185" i="11"/>
  <c r="O184" i="11"/>
  <c r="N184" i="11"/>
  <c r="M184" i="11"/>
  <c r="L184" i="11"/>
  <c r="K184" i="11"/>
  <c r="O183" i="11"/>
  <c r="N183" i="11"/>
  <c r="M183" i="11"/>
  <c r="L183" i="11"/>
  <c r="K183" i="11"/>
  <c r="O182" i="11"/>
  <c r="N182" i="11"/>
  <c r="M182" i="11"/>
  <c r="L182" i="11"/>
  <c r="K182" i="11"/>
  <c r="O181" i="11"/>
  <c r="N181" i="11"/>
  <c r="M181" i="11"/>
  <c r="L181" i="11"/>
  <c r="K181" i="11"/>
  <c r="O180" i="11"/>
  <c r="N180" i="11"/>
  <c r="M180" i="11"/>
  <c r="L180" i="11"/>
  <c r="K180" i="11"/>
  <c r="O179" i="11"/>
  <c r="N179" i="11"/>
  <c r="M179" i="11"/>
  <c r="L179" i="11"/>
  <c r="K179" i="11"/>
  <c r="O178" i="11"/>
  <c r="N178" i="11"/>
  <c r="M178" i="11"/>
  <c r="L178" i="11"/>
  <c r="K178" i="11"/>
  <c r="O177" i="11"/>
  <c r="N177" i="11"/>
  <c r="M177" i="11"/>
  <c r="L177" i="11"/>
  <c r="K177" i="11"/>
  <c r="O176" i="11"/>
  <c r="N176" i="11"/>
  <c r="M176" i="11"/>
  <c r="L176" i="11"/>
  <c r="K176" i="11"/>
  <c r="O175" i="11"/>
  <c r="N175" i="11"/>
  <c r="M175" i="11"/>
  <c r="L175" i="11"/>
  <c r="K175" i="11"/>
  <c r="O174" i="11"/>
  <c r="N174" i="11"/>
  <c r="M174" i="11"/>
  <c r="L174" i="11"/>
  <c r="K174" i="11"/>
  <c r="O173" i="11"/>
  <c r="N173" i="11"/>
  <c r="M173" i="11"/>
  <c r="L173" i="11"/>
  <c r="K173" i="11"/>
  <c r="O172" i="11"/>
  <c r="N172" i="11"/>
  <c r="M172" i="11"/>
  <c r="L172" i="11"/>
  <c r="K172" i="11"/>
  <c r="O171" i="11"/>
  <c r="N171" i="11"/>
  <c r="M171" i="11"/>
  <c r="L171" i="11"/>
  <c r="K171" i="11"/>
  <c r="O170" i="11"/>
  <c r="N170" i="11"/>
  <c r="M170" i="11"/>
  <c r="L170" i="11"/>
  <c r="K170" i="11"/>
  <c r="O169" i="11"/>
  <c r="N169" i="11"/>
  <c r="M169" i="11"/>
  <c r="L169" i="11"/>
  <c r="K169" i="11"/>
  <c r="O168" i="11"/>
  <c r="N168" i="11"/>
  <c r="M168" i="11"/>
  <c r="L168" i="11"/>
  <c r="K168" i="11"/>
  <c r="O167" i="11"/>
  <c r="N167" i="11"/>
  <c r="M167" i="11"/>
  <c r="L167" i="11"/>
  <c r="K167" i="11"/>
  <c r="O166" i="11"/>
  <c r="N166" i="11"/>
  <c r="M166" i="11"/>
  <c r="L166" i="11"/>
  <c r="K166" i="11"/>
  <c r="O165" i="11"/>
  <c r="N165" i="11"/>
  <c r="M165" i="11"/>
  <c r="L165" i="11"/>
  <c r="K165" i="11"/>
  <c r="O164" i="11"/>
  <c r="N164" i="11"/>
  <c r="M164" i="11"/>
  <c r="L164" i="11"/>
  <c r="K164" i="11"/>
  <c r="O163" i="11"/>
  <c r="N163" i="11"/>
  <c r="M163" i="11"/>
  <c r="L163" i="11"/>
  <c r="K163" i="11"/>
  <c r="O162" i="11"/>
  <c r="N162" i="11"/>
  <c r="M162" i="11"/>
  <c r="L162" i="11"/>
  <c r="K162" i="11"/>
  <c r="O161" i="11"/>
  <c r="N161" i="11"/>
  <c r="M161" i="11"/>
  <c r="L161" i="11"/>
  <c r="K161" i="11"/>
  <c r="O160" i="11"/>
  <c r="N160" i="11"/>
  <c r="M160" i="11"/>
  <c r="L160" i="11"/>
  <c r="K160" i="11"/>
  <c r="O159" i="11"/>
  <c r="N159" i="11"/>
  <c r="M159" i="11"/>
  <c r="L159" i="11"/>
  <c r="K159" i="11"/>
  <c r="O158" i="11"/>
  <c r="N158" i="11"/>
  <c r="M158" i="11"/>
  <c r="L158" i="11"/>
  <c r="K158" i="11"/>
  <c r="O157" i="11"/>
  <c r="N157" i="11"/>
  <c r="M157" i="11"/>
  <c r="L157" i="11"/>
  <c r="K157" i="11"/>
  <c r="O156" i="11"/>
  <c r="N156" i="11"/>
  <c r="M156" i="11"/>
  <c r="L156" i="11"/>
  <c r="K156" i="11"/>
  <c r="O155" i="11"/>
  <c r="N155" i="11"/>
  <c r="M155" i="11"/>
  <c r="L155" i="11"/>
  <c r="K155" i="11"/>
  <c r="O154" i="11"/>
  <c r="N154" i="11"/>
  <c r="M154" i="11"/>
  <c r="L154" i="11"/>
  <c r="K154" i="11"/>
  <c r="O153" i="11"/>
  <c r="N153" i="11"/>
  <c r="M153" i="11"/>
  <c r="L153" i="11"/>
  <c r="K153" i="11"/>
  <c r="O152" i="11"/>
  <c r="N152" i="11"/>
  <c r="M152" i="11"/>
  <c r="L152" i="11"/>
  <c r="K152" i="11"/>
  <c r="O151" i="11"/>
  <c r="N151" i="11"/>
  <c r="M151" i="11"/>
  <c r="L151" i="11"/>
  <c r="K151" i="11"/>
  <c r="O150" i="11"/>
  <c r="N150" i="11"/>
  <c r="M150" i="11"/>
  <c r="L150" i="11"/>
  <c r="K150" i="11"/>
  <c r="O149" i="11"/>
  <c r="N149" i="11"/>
  <c r="M149" i="11"/>
  <c r="L149" i="11"/>
  <c r="K149" i="11"/>
  <c r="O148" i="11"/>
  <c r="N148" i="11"/>
  <c r="M148" i="11"/>
  <c r="L148" i="11"/>
  <c r="K148" i="11"/>
  <c r="O147" i="11"/>
  <c r="N147" i="11"/>
  <c r="M147" i="11"/>
  <c r="L147" i="11"/>
  <c r="K147" i="11"/>
  <c r="O146" i="11"/>
  <c r="N146" i="11"/>
  <c r="M146" i="11"/>
  <c r="L146" i="11"/>
  <c r="K146" i="11"/>
  <c r="O145" i="11"/>
  <c r="N145" i="11"/>
  <c r="M145" i="11"/>
  <c r="L145" i="11"/>
  <c r="K145" i="11"/>
  <c r="O144" i="11"/>
  <c r="N144" i="11"/>
  <c r="M144" i="11"/>
  <c r="L144" i="11"/>
  <c r="K144" i="11"/>
  <c r="O143" i="11"/>
  <c r="N143" i="11"/>
  <c r="M143" i="11"/>
  <c r="L143" i="11"/>
  <c r="K143" i="11"/>
  <c r="O142" i="11"/>
  <c r="N142" i="11"/>
  <c r="M142" i="11"/>
  <c r="L142" i="11"/>
  <c r="K142" i="11"/>
  <c r="O141" i="11"/>
  <c r="N141" i="11"/>
  <c r="M141" i="11"/>
  <c r="L141" i="11"/>
  <c r="K141" i="11"/>
  <c r="O140" i="11"/>
  <c r="N140" i="11"/>
  <c r="M140" i="11"/>
  <c r="L140" i="11"/>
  <c r="K140" i="11"/>
  <c r="O139" i="11"/>
  <c r="N139" i="11"/>
  <c r="M139" i="11"/>
  <c r="L139" i="11"/>
  <c r="K139" i="11"/>
  <c r="O138" i="11"/>
  <c r="N138" i="11"/>
  <c r="M138" i="11"/>
  <c r="L138" i="11"/>
  <c r="K138" i="11"/>
  <c r="O137" i="11"/>
  <c r="N137" i="11"/>
  <c r="M137" i="11"/>
  <c r="L137" i="11"/>
  <c r="K137" i="11"/>
  <c r="O136" i="11"/>
  <c r="N136" i="11"/>
  <c r="M136" i="11"/>
  <c r="L136" i="11"/>
  <c r="K136" i="11"/>
  <c r="O135" i="11"/>
  <c r="N135" i="11"/>
  <c r="M135" i="11"/>
  <c r="L135" i="11"/>
  <c r="K135" i="11"/>
  <c r="O134" i="11"/>
  <c r="N134" i="11"/>
  <c r="M134" i="11"/>
  <c r="L134" i="11"/>
  <c r="K134" i="11"/>
  <c r="O133" i="11"/>
  <c r="N133" i="11"/>
  <c r="M133" i="11"/>
  <c r="L133" i="11"/>
  <c r="K133" i="11"/>
  <c r="O132" i="11"/>
  <c r="N132" i="11"/>
  <c r="M132" i="11"/>
  <c r="L132" i="11"/>
  <c r="K132" i="11"/>
  <c r="O131" i="11"/>
  <c r="N131" i="11"/>
  <c r="M131" i="11"/>
  <c r="L131" i="11"/>
  <c r="K131" i="11"/>
  <c r="O130" i="11"/>
  <c r="N130" i="11"/>
  <c r="M130" i="11"/>
  <c r="L130" i="11"/>
  <c r="K130" i="11"/>
  <c r="O129" i="11"/>
  <c r="N129" i="11"/>
  <c r="M129" i="11"/>
  <c r="L129" i="11"/>
  <c r="K129" i="11"/>
  <c r="O128" i="11"/>
  <c r="N128" i="11"/>
  <c r="M128" i="11"/>
  <c r="L128" i="11"/>
  <c r="K128" i="11"/>
  <c r="O127" i="11"/>
  <c r="N127" i="11"/>
  <c r="M127" i="11"/>
  <c r="L127" i="11"/>
  <c r="K127" i="11"/>
  <c r="O126" i="11"/>
  <c r="N126" i="11"/>
  <c r="M126" i="11"/>
  <c r="L126" i="11"/>
  <c r="K126" i="11"/>
  <c r="O125" i="11"/>
  <c r="N125" i="11"/>
  <c r="M125" i="11"/>
  <c r="L125" i="11"/>
  <c r="K125" i="11"/>
  <c r="O124" i="11"/>
  <c r="N124" i="11"/>
  <c r="M124" i="11"/>
  <c r="L124" i="11"/>
  <c r="K124" i="11"/>
  <c r="O123" i="11"/>
  <c r="N123" i="11"/>
  <c r="M123" i="11"/>
  <c r="L123" i="11"/>
  <c r="K123" i="11"/>
  <c r="O122" i="11"/>
  <c r="N122" i="11"/>
  <c r="M122" i="11"/>
  <c r="L122" i="11"/>
  <c r="K122" i="11"/>
  <c r="O121" i="11"/>
  <c r="N121" i="11"/>
  <c r="M121" i="11"/>
  <c r="L121" i="11"/>
  <c r="K121" i="11"/>
  <c r="O120" i="11"/>
  <c r="N120" i="11"/>
  <c r="M120" i="11"/>
  <c r="L120" i="11"/>
  <c r="K120" i="11"/>
  <c r="O119" i="11"/>
  <c r="N119" i="11"/>
  <c r="M119" i="11"/>
  <c r="L119" i="11"/>
  <c r="K119" i="11"/>
  <c r="O118" i="11"/>
  <c r="N118" i="11"/>
  <c r="M118" i="11"/>
  <c r="L118" i="11"/>
  <c r="K118" i="11"/>
  <c r="O117" i="11"/>
  <c r="N117" i="11"/>
  <c r="M117" i="11"/>
  <c r="L117" i="11"/>
  <c r="K117" i="11"/>
  <c r="O116" i="11"/>
  <c r="N116" i="11"/>
  <c r="M116" i="11"/>
  <c r="L116" i="11"/>
  <c r="K116" i="11"/>
  <c r="O115" i="11"/>
  <c r="N115" i="11"/>
  <c r="M115" i="11"/>
  <c r="L115" i="11"/>
  <c r="K115" i="11"/>
  <c r="O114" i="11"/>
  <c r="N114" i="11"/>
  <c r="M114" i="11"/>
  <c r="L114" i="11"/>
  <c r="K114" i="11"/>
  <c r="O113" i="11"/>
  <c r="N113" i="11"/>
  <c r="M113" i="11"/>
  <c r="L113" i="11"/>
  <c r="K113" i="11"/>
  <c r="O112" i="11"/>
  <c r="N112" i="11"/>
  <c r="M112" i="11"/>
  <c r="L112" i="11"/>
  <c r="K112" i="11"/>
  <c r="O111" i="11"/>
  <c r="N111" i="11"/>
  <c r="M111" i="11"/>
  <c r="L111" i="11"/>
  <c r="K111" i="11"/>
  <c r="O110" i="11"/>
  <c r="N110" i="11"/>
  <c r="M110" i="11"/>
  <c r="L110" i="11"/>
  <c r="K110" i="11"/>
  <c r="O109" i="11"/>
  <c r="N109" i="11"/>
  <c r="M109" i="11"/>
  <c r="L109" i="11"/>
  <c r="K109" i="11"/>
  <c r="O108" i="11"/>
  <c r="N108" i="11"/>
  <c r="M108" i="11"/>
  <c r="L108" i="11"/>
  <c r="K108" i="11"/>
  <c r="O107" i="11"/>
  <c r="N107" i="11"/>
  <c r="M107" i="11"/>
  <c r="L107" i="11"/>
  <c r="K107" i="11"/>
  <c r="O106" i="11"/>
  <c r="N106" i="11"/>
  <c r="M106" i="11"/>
  <c r="L106" i="11"/>
  <c r="K106" i="11"/>
  <c r="O105" i="11"/>
  <c r="N105" i="11"/>
  <c r="M105" i="11"/>
  <c r="L105" i="11"/>
  <c r="K105" i="11"/>
  <c r="O104" i="11"/>
  <c r="N104" i="11"/>
  <c r="M104" i="11"/>
  <c r="L104" i="11"/>
  <c r="K104" i="11"/>
  <c r="O103" i="11"/>
  <c r="N103" i="11"/>
  <c r="M103" i="11"/>
  <c r="L103" i="11"/>
  <c r="K103" i="11"/>
  <c r="O102" i="11"/>
  <c r="N102" i="11"/>
  <c r="M102" i="11"/>
  <c r="L102" i="11"/>
  <c r="K102" i="11"/>
  <c r="O101" i="11"/>
  <c r="N101" i="11"/>
  <c r="M101" i="11"/>
  <c r="L101" i="11"/>
  <c r="K101" i="11"/>
  <c r="O100" i="11"/>
  <c r="N100" i="11"/>
  <c r="M100" i="11"/>
  <c r="L100" i="11"/>
  <c r="K100" i="11"/>
  <c r="O99" i="11"/>
  <c r="N99" i="11"/>
  <c r="M99" i="11"/>
  <c r="L99" i="11"/>
  <c r="K99" i="11"/>
  <c r="O98" i="11"/>
  <c r="N98" i="11"/>
  <c r="M98" i="11"/>
  <c r="L98" i="11"/>
  <c r="K98" i="11"/>
  <c r="O97" i="11"/>
  <c r="N97" i="11"/>
  <c r="M97" i="11"/>
  <c r="L97" i="11"/>
  <c r="K97" i="11"/>
  <c r="O96" i="11"/>
  <c r="N96" i="11"/>
  <c r="M96" i="11"/>
  <c r="L96" i="11"/>
  <c r="K96" i="11"/>
  <c r="O95" i="11"/>
  <c r="N95" i="11"/>
  <c r="M95" i="11"/>
  <c r="L95" i="11"/>
  <c r="K95" i="11"/>
  <c r="O94" i="11"/>
  <c r="N94" i="11"/>
  <c r="M94" i="11"/>
  <c r="L94" i="11"/>
  <c r="K94" i="11"/>
  <c r="O93" i="11"/>
  <c r="N93" i="11"/>
  <c r="M93" i="11"/>
  <c r="L93" i="11"/>
  <c r="K93" i="11"/>
  <c r="O92" i="11"/>
  <c r="N92" i="11"/>
  <c r="M92" i="11"/>
  <c r="L92" i="11"/>
  <c r="K92" i="11"/>
  <c r="O91" i="11"/>
  <c r="N91" i="11"/>
  <c r="M91" i="11"/>
  <c r="L91" i="11"/>
  <c r="K91" i="11"/>
  <c r="O90" i="11"/>
  <c r="N90" i="11"/>
  <c r="M90" i="11"/>
  <c r="L90" i="11"/>
  <c r="K90" i="11"/>
  <c r="O89" i="11"/>
  <c r="N89" i="11"/>
  <c r="M89" i="11"/>
  <c r="L89" i="11"/>
  <c r="K89" i="11"/>
  <c r="O88" i="11"/>
  <c r="N88" i="11"/>
  <c r="M88" i="11"/>
  <c r="L88" i="11"/>
  <c r="K88" i="11"/>
  <c r="O87" i="11"/>
  <c r="N87" i="11"/>
  <c r="M87" i="11"/>
  <c r="L87" i="11"/>
  <c r="K87" i="11"/>
  <c r="O86" i="11"/>
  <c r="N86" i="11"/>
  <c r="M86" i="11"/>
  <c r="L86" i="11"/>
  <c r="K86" i="11"/>
  <c r="O85" i="11"/>
  <c r="N85" i="11"/>
  <c r="M85" i="11"/>
  <c r="L85" i="11"/>
  <c r="K85" i="11"/>
  <c r="O84" i="11"/>
  <c r="N84" i="11"/>
  <c r="M84" i="11"/>
  <c r="L84" i="11"/>
  <c r="K84" i="11"/>
  <c r="O83" i="11"/>
  <c r="N83" i="11"/>
  <c r="M83" i="11"/>
  <c r="L83" i="11"/>
  <c r="K83" i="11"/>
  <c r="O82" i="11"/>
  <c r="N82" i="11"/>
  <c r="M82" i="11"/>
  <c r="L82" i="11"/>
  <c r="K82" i="11"/>
  <c r="O81" i="11"/>
  <c r="N81" i="11"/>
  <c r="M81" i="11"/>
  <c r="L81" i="11"/>
  <c r="K81" i="11"/>
  <c r="O80" i="11"/>
  <c r="N80" i="11"/>
  <c r="M80" i="11"/>
  <c r="L80" i="11"/>
  <c r="K80" i="11"/>
  <c r="O79" i="11"/>
  <c r="N79" i="11"/>
  <c r="M79" i="11"/>
  <c r="L79" i="11"/>
  <c r="K79" i="11"/>
  <c r="O78" i="11"/>
  <c r="N78" i="11"/>
  <c r="M78" i="11"/>
  <c r="L78" i="11"/>
  <c r="K78" i="11"/>
  <c r="O77" i="11"/>
  <c r="N77" i="11"/>
  <c r="M77" i="11"/>
  <c r="L77" i="11"/>
  <c r="K77" i="11"/>
  <c r="O76" i="11"/>
  <c r="N76" i="11"/>
  <c r="M76" i="11"/>
  <c r="L76" i="11"/>
  <c r="K76" i="11"/>
  <c r="O75" i="11"/>
  <c r="N75" i="11"/>
  <c r="M75" i="11"/>
  <c r="L75" i="11"/>
  <c r="K75" i="11"/>
  <c r="O74" i="11"/>
  <c r="N74" i="11"/>
  <c r="M74" i="11"/>
  <c r="L74" i="11"/>
  <c r="K74" i="11"/>
  <c r="O73" i="11"/>
  <c r="N73" i="11"/>
  <c r="M73" i="11"/>
  <c r="L73" i="11"/>
  <c r="K73" i="11"/>
  <c r="O72" i="11"/>
  <c r="N72" i="11"/>
  <c r="M72" i="11"/>
  <c r="L72" i="11"/>
  <c r="K72" i="11"/>
  <c r="O71" i="11"/>
  <c r="N71" i="11"/>
  <c r="M71" i="11"/>
  <c r="L71" i="11"/>
  <c r="K71" i="11"/>
  <c r="O70" i="11"/>
  <c r="N70" i="11"/>
  <c r="M70" i="11"/>
  <c r="L70" i="11"/>
  <c r="K70" i="11"/>
  <c r="O69" i="11"/>
  <c r="N69" i="11"/>
  <c r="M69" i="11"/>
  <c r="L69" i="11"/>
  <c r="K69" i="11"/>
  <c r="O68" i="11"/>
  <c r="N68" i="11"/>
  <c r="M68" i="11"/>
  <c r="L68" i="11"/>
  <c r="K68" i="11"/>
  <c r="O67" i="11"/>
  <c r="N67" i="11"/>
  <c r="M67" i="11"/>
  <c r="L67" i="11"/>
  <c r="K67" i="11"/>
  <c r="O66" i="11"/>
  <c r="N66" i="11"/>
  <c r="M66" i="11"/>
  <c r="L66" i="11"/>
  <c r="K66" i="11"/>
  <c r="O65" i="11"/>
  <c r="N65" i="11"/>
  <c r="M65" i="11"/>
  <c r="L65" i="11"/>
  <c r="K65" i="11"/>
  <c r="O64" i="11"/>
  <c r="N64" i="11"/>
  <c r="M64" i="11"/>
  <c r="L64" i="11"/>
  <c r="K64" i="11"/>
  <c r="O63" i="11"/>
  <c r="N63" i="11"/>
  <c r="M63" i="11"/>
  <c r="L63" i="11"/>
  <c r="K63" i="11"/>
  <c r="O62" i="11"/>
  <c r="N62" i="11"/>
  <c r="M62" i="11"/>
  <c r="L62" i="11"/>
  <c r="K62" i="11"/>
  <c r="O61" i="11"/>
  <c r="N61" i="11"/>
  <c r="M61" i="11"/>
  <c r="L61" i="11"/>
  <c r="K61" i="11"/>
  <c r="O60" i="11"/>
  <c r="N60" i="11"/>
  <c r="M60" i="11"/>
  <c r="L60" i="11"/>
  <c r="K60" i="11"/>
  <c r="O59" i="11"/>
  <c r="N59" i="11"/>
  <c r="M59" i="11"/>
  <c r="L59" i="11"/>
  <c r="K59" i="11"/>
  <c r="O58" i="11"/>
  <c r="N58" i="11"/>
  <c r="M58" i="11"/>
  <c r="L58" i="11"/>
  <c r="K58" i="11"/>
  <c r="O57" i="11"/>
  <c r="N57" i="11"/>
  <c r="M57" i="11"/>
  <c r="L57" i="11"/>
  <c r="K57" i="11"/>
  <c r="O56" i="11"/>
  <c r="N56" i="11"/>
  <c r="M56" i="11"/>
  <c r="L56" i="11"/>
  <c r="K56" i="11"/>
  <c r="O55" i="11"/>
  <c r="N55" i="11"/>
  <c r="M55" i="11"/>
  <c r="L55" i="11"/>
  <c r="K55" i="11"/>
  <c r="O54" i="11"/>
  <c r="N54" i="11"/>
  <c r="M54" i="11"/>
  <c r="L54" i="11"/>
  <c r="K54" i="11"/>
  <c r="O53" i="11"/>
  <c r="N53" i="11"/>
  <c r="M53" i="11"/>
  <c r="L53" i="11"/>
  <c r="K53" i="11"/>
  <c r="O52" i="11"/>
  <c r="N52" i="11"/>
  <c r="M52" i="11"/>
  <c r="L52" i="11"/>
  <c r="K52" i="11"/>
  <c r="O51" i="11"/>
  <c r="N51" i="11"/>
  <c r="M51" i="11"/>
  <c r="L51" i="11"/>
  <c r="K51" i="11"/>
  <c r="O50" i="11"/>
  <c r="N50" i="11"/>
  <c r="M50" i="11"/>
  <c r="L50" i="11"/>
  <c r="K50" i="11"/>
  <c r="O49" i="11"/>
  <c r="N49" i="11"/>
  <c r="M49" i="11"/>
  <c r="L49" i="11"/>
  <c r="K49" i="11"/>
  <c r="O48" i="11"/>
  <c r="N48" i="11"/>
  <c r="M48" i="11"/>
  <c r="L48" i="11"/>
  <c r="K48" i="11"/>
  <c r="O47" i="11"/>
  <c r="N47" i="11"/>
  <c r="M47" i="11"/>
  <c r="L47" i="11"/>
  <c r="K47" i="11"/>
  <c r="O46" i="11"/>
  <c r="N46" i="11"/>
  <c r="M46" i="11"/>
  <c r="L46" i="11"/>
  <c r="K46" i="11"/>
  <c r="O45" i="11"/>
  <c r="N45" i="11"/>
  <c r="M45" i="11"/>
  <c r="L45" i="11"/>
  <c r="K45" i="11"/>
  <c r="O44" i="11"/>
  <c r="N44" i="11"/>
  <c r="M44" i="11"/>
  <c r="L44" i="11"/>
  <c r="K44" i="11"/>
  <c r="O43" i="11"/>
  <c r="N43" i="11"/>
  <c r="M43" i="11"/>
  <c r="L43" i="11"/>
  <c r="K43" i="11"/>
  <c r="O42" i="11"/>
  <c r="N42" i="11"/>
  <c r="M42" i="11"/>
  <c r="L42" i="11"/>
  <c r="K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N38" i="11"/>
  <c r="M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M35" i="11"/>
  <c r="L35" i="11"/>
  <c r="K35" i="11"/>
  <c r="O34" i="11"/>
  <c r="N34" i="11"/>
  <c r="M34" i="11"/>
  <c r="L34" i="11"/>
  <c r="K34" i="11"/>
  <c r="O33" i="11"/>
  <c r="N33" i="11"/>
  <c r="M33" i="11"/>
  <c r="L33" i="11"/>
  <c r="K33" i="11"/>
  <c r="O32" i="11"/>
  <c r="N32" i="11"/>
  <c r="M32" i="11"/>
  <c r="L32" i="11"/>
  <c r="K32" i="11"/>
  <c r="O31" i="11"/>
  <c r="N31" i="11"/>
  <c r="M31" i="11"/>
  <c r="L31" i="11"/>
  <c r="K31" i="11"/>
  <c r="O30" i="11"/>
  <c r="N30" i="11"/>
  <c r="M30" i="11"/>
  <c r="L30" i="11"/>
  <c r="K30" i="11"/>
  <c r="O29" i="11"/>
  <c r="N29" i="11"/>
  <c r="M29" i="11"/>
  <c r="L29" i="11"/>
  <c r="K29" i="11"/>
  <c r="O28" i="11"/>
  <c r="N28" i="11"/>
  <c r="M28" i="11"/>
  <c r="L28" i="11"/>
  <c r="K28" i="11"/>
  <c r="O27" i="11"/>
  <c r="N27" i="11"/>
  <c r="M27" i="11"/>
  <c r="L27" i="11"/>
  <c r="K27" i="11"/>
  <c r="O26" i="11"/>
  <c r="N26" i="11"/>
  <c r="M26" i="11"/>
  <c r="L26" i="11"/>
  <c r="K26" i="11"/>
  <c r="O25" i="11"/>
  <c r="N25" i="11"/>
  <c r="M25" i="11"/>
  <c r="L25" i="11"/>
  <c r="K25" i="11"/>
  <c r="O24" i="11"/>
  <c r="N24" i="11"/>
  <c r="M24" i="11"/>
  <c r="L24" i="11"/>
  <c r="K24" i="11"/>
  <c r="O23" i="11"/>
  <c r="N23" i="11"/>
  <c r="M23" i="11"/>
  <c r="L23" i="11"/>
  <c r="K23" i="11"/>
  <c r="O22" i="11"/>
  <c r="N22" i="11"/>
  <c r="M22" i="11"/>
  <c r="L22" i="11"/>
  <c r="K22" i="11"/>
  <c r="O21" i="11"/>
  <c r="N21" i="11"/>
  <c r="M21" i="11"/>
  <c r="L21" i="11"/>
  <c r="K21" i="11"/>
  <c r="O20" i="11"/>
  <c r="N20" i="11"/>
  <c r="M20" i="11"/>
  <c r="L20" i="11"/>
  <c r="K20" i="11"/>
  <c r="O19" i="11"/>
  <c r="N19" i="11"/>
  <c r="M19" i="11"/>
  <c r="L19" i="11"/>
  <c r="K19" i="11"/>
  <c r="O18" i="11"/>
  <c r="N18" i="11"/>
  <c r="M18" i="11"/>
  <c r="L18" i="11"/>
  <c r="K18" i="11"/>
  <c r="O17" i="11"/>
  <c r="N17" i="11"/>
  <c r="M17" i="11"/>
  <c r="L17" i="11"/>
  <c r="K17" i="11"/>
  <c r="O16" i="11"/>
  <c r="N16" i="11"/>
  <c r="M16" i="11"/>
  <c r="L16" i="11"/>
  <c r="K16" i="11"/>
  <c r="O15" i="11"/>
  <c r="N15" i="11"/>
  <c r="M15" i="11"/>
  <c r="L15" i="11"/>
  <c r="K15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N11" i="11"/>
  <c r="M11" i="11"/>
  <c r="L11" i="11"/>
  <c r="K11" i="11"/>
  <c r="O10" i="11"/>
  <c r="N10" i="11"/>
  <c r="M10" i="11"/>
  <c r="L10" i="11"/>
  <c r="K10" i="11"/>
  <c r="O9" i="11"/>
  <c r="N9" i="11"/>
  <c r="M9" i="11"/>
  <c r="L9" i="11"/>
  <c r="K9" i="11"/>
  <c r="O8" i="11"/>
  <c r="N8" i="11"/>
  <c r="M8" i="11"/>
  <c r="L8" i="11"/>
  <c r="K8" i="11"/>
  <c r="O7" i="11"/>
  <c r="N7" i="11"/>
  <c r="M7" i="11"/>
  <c r="L7" i="11"/>
  <c r="K7" i="11"/>
  <c r="O6" i="11"/>
  <c r="N6" i="11"/>
  <c r="M6" i="11"/>
  <c r="L6" i="11"/>
  <c r="K6" i="11"/>
  <c r="O5" i="11"/>
  <c r="N5" i="11"/>
  <c r="M5" i="11"/>
  <c r="L5" i="11"/>
  <c r="K5" i="11"/>
  <c r="O4" i="11"/>
  <c r="N4" i="11"/>
  <c r="M4" i="11"/>
  <c r="L4" i="11"/>
  <c r="K4" i="11"/>
  <c r="M1132" i="15" l="1"/>
  <c r="M1460" i="14" a="1"/>
  <c r="M1460" i="14" s="1"/>
  <c r="M1459" i="14" a="1"/>
  <c r="M1459" i="14" s="1"/>
  <c r="M1458" i="14" a="1"/>
  <c r="M1458" i="14" s="1"/>
  <c r="M1457" i="14"/>
  <c r="M1457" i="14" a="1"/>
  <c r="M1456" i="14" a="1"/>
  <c r="M1456" i="14" s="1"/>
  <c r="M1455" i="14" a="1"/>
  <c r="M1455" i="14" s="1"/>
  <c r="M1454" i="14" a="1"/>
  <c r="M1454" i="14" s="1"/>
  <c r="M1453" i="14" a="1"/>
  <c r="M1453" i="14" s="1"/>
  <c r="M1452" i="14" a="1"/>
  <c r="M1452" i="14" s="1"/>
  <c r="M1451" i="14" a="1"/>
  <c r="M1451" i="14" s="1"/>
  <c r="M1450" i="14"/>
  <c r="M1450" i="14" a="1"/>
  <c r="M1449" i="14" a="1"/>
  <c r="M1449" i="14" s="1"/>
  <c r="M1448" i="14" a="1"/>
  <c r="M1448" i="14" s="1"/>
  <c r="M1447" i="14" a="1"/>
  <c r="M1447" i="14" s="1"/>
  <c r="M1446" i="14" a="1"/>
  <c r="M1446" i="14" s="1"/>
  <c r="M1445" i="14"/>
  <c r="M1445" i="14" a="1"/>
  <c r="M1444" i="14" a="1"/>
  <c r="M1444" i="14" s="1"/>
  <c r="M1443" i="14" a="1"/>
  <c r="M1443" i="14" s="1"/>
  <c r="M1442" i="14" a="1"/>
  <c r="M1442" i="14" s="1"/>
  <c r="M1441" i="14" a="1"/>
  <c r="M1441" i="14" s="1"/>
  <c r="M1440" i="14" a="1"/>
  <c r="M1440" i="14" s="1"/>
  <c r="M1439" i="14" a="1"/>
  <c r="M1439" i="14" s="1"/>
  <c r="M1438" i="14" a="1"/>
  <c r="M1438" i="14" s="1"/>
  <c r="M1437" i="14" a="1"/>
  <c r="M1437" i="14" s="1"/>
  <c r="M1436" i="14" a="1"/>
  <c r="M1436" i="14" s="1"/>
  <c r="M1435" i="14" a="1"/>
  <c r="M1435" i="14" s="1"/>
  <c r="M1434" i="14"/>
  <c r="M1434" i="14" a="1"/>
  <c r="M1433" i="14" a="1"/>
  <c r="M1433" i="14" s="1"/>
  <c r="M1432" i="14" a="1"/>
  <c r="M1432" i="14" s="1"/>
  <c r="M1431" i="14" a="1"/>
  <c r="M1431" i="14" s="1"/>
  <c r="M1430" i="14" a="1"/>
  <c r="M1430" i="14" s="1"/>
  <c r="M1429" i="14"/>
  <c r="M1429" i="14" a="1"/>
  <c r="M1428" i="14" a="1"/>
  <c r="M1428" i="14" s="1"/>
  <c r="M1427" i="14" a="1"/>
  <c r="M1427" i="14" s="1"/>
  <c r="M1426" i="14" a="1"/>
  <c r="M1426" i="14" s="1"/>
  <c r="M1425" i="14" a="1"/>
  <c r="M1425" i="14" s="1"/>
  <c r="M1424" i="14" a="1"/>
  <c r="M1424" i="14" s="1"/>
  <c r="M1423" i="14" a="1"/>
  <c r="M1423" i="14" s="1"/>
  <c r="M1422" i="14" a="1"/>
  <c r="M1422" i="14" s="1"/>
  <c r="M1421" i="14" a="1"/>
  <c r="M1421" i="14" s="1"/>
  <c r="M1420" i="14" a="1"/>
  <c r="M1420" i="14" s="1"/>
  <c r="M1419" i="14" a="1"/>
  <c r="M1419" i="14" s="1"/>
  <c r="M1418" i="14"/>
  <c r="M1418" i="14" a="1"/>
  <c r="M1417" i="14" a="1"/>
  <c r="M1417" i="14" s="1"/>
  <c r="M1416" i="14" a="1"/>
  <c r="M1416" i="14" s="1"/>
  <c r="M1415" i="14" a="1"/>
  <c r="M1415" i="14" s="1"/>
  <c r="M1414" i="14" a="1"/>
  <c r="M1414" i="14" s="1"/>
  <c r="M1413" i="14"/>
  <c r="M1413" i="14" a="1"/>
  <c r="M1412" i="14" a="1"/>
  <c r="M1412" i="14" s="1"/>
  <c r="M1411" i="14" a="1"/>
  <c r="M1411" i="14" s="1"/>
  <c r="M1410" i="14" a="1"/>
  <c r="M1410" i="14" s="1"/>
  <c r="M1409" i="14" a="1"/>
  <c r="M1409" i="14" s="1"/>
  <c r="M1408" i="14" a="1"/>
  <c r="M1408" i="14" s="1"/>
  <c r="M1407" i="14" a="1"/>
  <c r="M1407" i="14" s="1"/>
  <c r="M1406" i="14" a="1"/>
  <c r="M1406" i="14" s="1"/>
  <c r="M1405" i="14" a="1"/>
  <c r="M1405" i="14" s="1"/>
  <c r="M1404" i="14" a="1"/>
  <c r="M1404" i="14" s="1"/>
  <c r="M1403" i="14" a="1"/>
  <c r="M1403" i="14" s="1"/>
  <c r="M1402" i="14"/>
  <c r="M1402" i="14" a="1"/>
  <c r="M1401" i="14" a="1"/>
  <c r="M1401" i="14" s="1"/>
  <c r="M1400" i="14" a="1"/>
  <c r="M1400" i="14" s="1"/>
  <c r="M1399" i="14" a="1"/>
  <c r="M1399" i="14" s="1"/>
  <c r="M1398" i="14" a="1"/>
  <c r="M1398" i="14" s="1"/>
  <c r="M1397" i="14"/>
  <c r="M1397" i="14" a="1"/>
  <c r="M1396" i="14" a="1"/>
  <c r="M1396" i="14" s="1"/>
  <c r="M1395" i="14" a="1"/>
  <c r="M1395" i="14" s="1"/>
  <c r="M1394" i="14" a="1"/>
  <c r="M1394" i="14" s="1"/>
  <c r="M1393" i="14" a="1"/>
  <c r="M1393" i="14" s="1"/>
  <c r="M1392" i="14" a="1"/>
  <c r="M1392" i="14" s="1"/>
  <c r="M1391" i="14" a="1"/>
  <c r="M1391" i="14" s="1"/>
  <c r="M1390" i="14" a="1"/>
  <c r="M1390" i="14" s="1"/>
  <c r="M1389" i="14" a="1"/>
  <c r="M1389" i="14" s="1"/>
  <c r="M1388" i="14" a="1"/>
  <c r="M1388" i="14" s="1"/>
  <c r="M1387" i="14" a="1"/>
  <c r="M1387" i="14" s="1"/>
  <c r="M1386" i="14"/>
  <c r="M1386" i="14" a="1"/>
  <c r="M1385" i="14" a="1"/>
  <c r="M1385" i="14" s="1"/>
  <c r="M1384" i="14" a="1"/>
  <c r="M1384" i="14" s="1"/>
  <c r="M1383" i="14" a="1"/>
  <c r="M1383" i="14" s="1"/>
  <c r="M1382" i="14"/>
  <c r="M1382" i="14" a="1"/>
  <c r="M1381" i="14"/>
  <c r="M1381" i="14" a="1"/>
  <c r="M1380" i="14" a="1"/>
  <c r="M1380" i="14" s="1"/>
  <c r="M1379" i="14" a="1"/>
  <c r="M1379" i="14" s="1"/>
  <c r="M1378" i="14" a="1"/>
  <c r="M1378" i="14" s="1"/>
  <c r="M1377" i="14" a="1"/>
  <c r="M1377" i="14" s="1"/>
  <c r="M1376" i="14" a="1"/>
  <c r="M1376" i="14" s="1"/>
  <c r="M1375" i="14" a="1"/>
  <c r="M1375" i="14" s="1"/>
  <c r="M1374" i="14" a="1"/>
  <c r="M1374" i="14" s="1"/>
  <c r="M1373" i="14" a="1"/>
  <c r="M1373" i="14" s="1"/>
  <c r="M1372" i="14" a="1"/>
  <c r="M1372" i="14" s="1"/>
  <c r="M1371" i="14" a="1"/>
  <c r="M1371" i="14" s="1"/>
  <c r="M1370" i="14"/>
  <c r="M1370" i="14" a="1"/>
  <c r="M1369" i="14" a="1"/>
  <c r="M1369" i="14" s="1"/>
  <c r="M1368" i="14" a="1"/>
  <c r="M1368" i="14" s="1"/>
  <c r="M1367" i="14" a="1"/>
  <c r="M1367" i="14" s="1"/>
  <c r="M1366" i="14" a="1"/>
  <c r="M1366" i="14" s="1"/>
  <c r="M1365" i="14"/>
  <c r="M1365" i="14" a="1"/>
  <c r="M1364" i="14" a="1"/>
  <c r="M1364" i="14" s="1"/>
  <c r="M1363" i="14" a="1"/>
  <c r="M1363" i="14" s="1"/>
  <c r="M1362" i="14" a="1"/>
  <c r="M1362" i="14" s="1"/>
  <c r="M1361" i="14" a="1"/>
  <c r="M1361" i="14" s="1"/>
  <c r="M1360" i="14" a="1"/>
  <c r="M1360" i="14" s="1"/>
  <c r="M1359" i="14" a="1"/>
  <c r="M1359" i="14" s="1"/>
  <c r="M1358" i="14" a="1"/>
  <c r="M1358" i="14" s="1"/>
  <c r="M1357" i="14" a="1"/>
  <c r="M1357" i="14" s="1"/>
  <c r="M1356" i="14" a="1"/>
  <c r="M1356" i="14" s="1"/>
  <c r="M1355" i="14" a="1"/>
  <c r="M1355" i="14" s="1"/>
  <c r="M1354" i="14"/>
  <c r="M1354" i="14" a="1"/>
  <c r="M1353" i="14" a="1"/>
  <c r="M1353" i="14" s="1"/>
  <c r="M1352" i="14" a="1"/>
  <c r="M1352" i="14" s="1"/>
  <c r="M1351" i="14" a="1"/>
  <c r="M1351" i="14" s="1"/>
  <c r="M1350" i="14"/>
  <c r="M1350" i="14" a="1"/>
  <c r="M1349" i="14"/>
  <c r="M1349" i="14" a="1"/>
  <c r="M1348" i="14" a="1"/>
  <c r="M1348" i="14" s="1"/>
  <c r="M1347" i="14" a="1"/>
  <c r="M1347" i="14" s="1"/>
  <c r="M1346" i="14" a="1"/>
  <c r="M1346" i="14" s="1"/>
  <c r="M1345" i="14" a="1"/>
  <c r="M1345" i="14" s="1"/>
  <c r="M1344" i="14" a="1"/>
  <c r="M1344" i="14" s="1"/>
  <c r="M1343" i="14" a="1"/>
  <c r="M1343" i="14" s="1"/>
  <c r="M1342" i="14" a="1"/>
  <c r="M1342" i="14" s="1"/>
  <c r="M1341" i="14" a="1"/>
  <c r="M1341" i="14" s="1"/>
  <c r="M1340" i="14" a="1"/>
  <c r="M1340" i="14" s="1"/>
  <c r="M1339" i="14" a="1"/>
  <c r="M1339" i="14" s="1"/>
  <c r="M1338" i="14"/>
  <c r="M1338" i="14" a="1"/>
  <c r="M1337" i="14" a="1"/>
  <c r="M1337" i="14" s="1"/>
  <c r="M1336" i="14" a="1"/>
  <c r="M1336" i="14" s="1"/>
  <c r="M1335" i="14" a="1"/>
  <c r="M1335" i="14" s="1"/>
  <c r="M1334" i="14" a="1"/>
  <c r="M1334" i="14" s="1"/>
  <c r="M1333" i="14"/>
  <c r="M1333" i="14" a="1"/>
  <c r="M1332" i="14" a="1"/>
  <c r="M1332" i="14" s="1"/>
  <c r="M1331" i="14" a="1"/>
  <c r="M1331" i="14" s="1"/>
  <c r="M1330" i="14" a="1"/>
  <c r="M1330" i="14" s="1"/>
  <c r="M1329" i="14" a="1"/>
  <c r="M1329" i="14" s="1"/>
  <c r="M1328" i="14" a="1"/>
  <c r="M1328" i="14" s="1"/>
  <c r="M1327" i="14" a="1"/>
  <c r="M1327" i="14" s="1"/>
  <c r="M1326" i="14" a="1"/>
  <c r="M1326" i="14" s="1"/>
  <c r="M1325" i="14" a="1"/>
  <c r="M1325" i="14" s="1"/>
  <c r="M1324" i="14" a="1"/>
  <c r="M1324" i="14" s="1"/>
  <c r="M1323" i="14" a="1"/>
  <c r="M1323" i="14" s="1"/>
  <c r="M1322" i="14"/>
  <c r="M1322" i="14" a="1"/>
  <c r="M1321" i="14" a="1"/>
  <c r="M1321" i="14" s="1"/>
  <c r="M1320" i="14" a="1"/>
  <c r="M1320" i="14" s="1"/>
  <c r="M1319" i="14" a="1"/>
  <c r="M1319" i="14" s="1"/>
  <c r="M1318" i="14"/>
  <c r="M1318" i="14" a="1"/>
  <c r="M1317" i="14" a="1"/>
  <c r="M1317" i="14" s="1"/>
  <c r="M1316" i="14" a="1"/>
  <c r="M1316" i="14" s="1"/>
  <c r="M1315" i="14" a="1"/>
  <c r="M1315" i="14" s="1"/>
  <c r="M1314" i="14" a="1"/>
  <c r="M1314" i="14" s="1"/>
  <c r="M1313" i="14"/>
  <c r="M1313" i="14" a="1"/>
  <c r="M1312" i="14" a="1"/>
  <c r="M1312" i="14" s="1"/>
  <c r="M1311" i="14" a="1"/>
  <c r="M1311" i="14" s="1"/>
  <c r="M1310" i="14" a="1"/>
  <c r="M1310" i="14" s="1"/>
  <c r="M1309" i="14" a="1"/>
  <c r="M1309" i="14" s="1"/>
  <c r="M1308" i="14" a="1"/>
  <c r="M1308" i="14" s="1"/>
  <c r="M1307" i="14" a="1"/>
  <c r="M1307" i="14" s="1"/>
  <c r="M1306" i="14"/>
  <c r="M1306" i="14" a="1"/>
  <c r="M1305" i="14" a="1"/>
  <c r="M1305" i="14" s="1"/>
  <c r="M1304" i="14" a="1"/>
  <c r="M1304" i="14" s="1"/>
  <c r="M1303" i="14" a="1"/>
  <c r="M1303" i="14" s="1"/>
  <c r="M1302" i="14" a="1"/>
  <c r="M1302" i="14" s="1"/>
  <c r="M1301" i="14" a="1"/>
  <c r="M1301" i="14" s="1"/>
  <c r="M1300" i="14" a="1"/>
  <c r="M1300" i="14" s="1"/>
  <c r="M1299" i="14" a="1"/>
  <c r="M1299" i="14" s="1"/>
  <c r="M1298" i="14" a="1"/>
  <c r="M1298" i="14" s="1"/>
  <c r="M1297" i="14" a="1"/>
  <c r="M1297" i="14" s="1"/>
  <c r="M1296" i="14" a="1"/>
  <c r="M1296" i="14" s="1"/>
  <c r="M1295" i="14" a="1"/>
  <c r="M1295" i="14" s="1"/>
  <c r="M1294" i="14" a="1"/>
  <c r="M1294" i="14" s="1"/>
  <c r="M1293" i="14" a="1"/>
  <c r="M1293" i="14" s="1"/>
  <c r="M1292" i="14" a="1"/>
  <c r="M1292" i="14" s="1"/>
  <c r="M1291" i="14" a="1"/>
  <c r="M1291" i="14" s="1"/>
  <c r="M1290" i="14" a="1"/>
  <c r="M1290" i="14" s="1"/>
  <c r="M1289" i="14" a="1"/>
  <c r="M1289" i="14" s="1"/>
  <c r="M1288" i="14" a="1"/>
  <c r="M1288" i="14" s="1"/>
  <c r="M1287" i="14" a="1"/>
  <c r="M1287" i="14" s="1"/>
  <c r="M1286" i="14" a="1"/>
  <c r="M1286" i="14" s="1"/>
  <c r="M1285" i="14" a="1"/>
  <c r="M1285" i="14" s="1"/>
  <c r="M1284" i="14" a="1"/>
  <c r="M1284" i="14" s="1"/>
  <c r="M1283" i="14" a="1"/>
  <c r="M1283" i="14" s="1"/>
  <c r="M1282" i="14" a="1"/>
  <c r="M1282" i="14" s="1"/>
  <c r="M1281" i="14"/>
  <c r="M1281" i="14" a="1"/>
  <c r="M1280" i="14" a="1"/>
  <c r="M1280" i="14" s="1"/>
  <c r="M1279" i="14" a="1"/>
  <c r="M1279" i="14" s="1"/>
  <c r="M1278" i="14" a="1"/>
  <c r="M1278" i="14" s="1"/>
  <c r="M1277" i="14" a="1"/>
  <c r="M1277" i="14" s="1"/>
  <c r="M1276" i="14" a="1"/>
  <c r="M1276" i="14" s="1"/>
  <c r="M1275" i="14" a="1"/>
  <c r="M1275" i="14" s="1"/>
  <c r="M1274" i="14"/>
  <c r="M1274" i="14" a="1"/>
  <c r="M1273" i="14" a="1"/>
  <c r="M1273" i="14" s="1"/>
  <c r="M1272" i="14" a="1"/>
  <c r="M1272" i="14" s="1"/>
  <c r="M1271" i="14" a="1"/>
  <c r="M1271" i="14" s="1"/>
  <c r="M1270" i="14" a="1"/>
  <c r="M1270" i="14" s="1"/>
  <c r="M1269" i="14" a="1"/>
  <c r="M1269" i="14" s="1"/>
  <c r="M1268" i="14" a="1"/>
  <c r="M1268" i="14" s="1"/>
  <c r="M1267" i="14" a="1"/>
  <c r="M1267" i="14" s="1"/>
  <c r="M1266" i="14" a="1"/>
  <c r="M1266" i="14" s="1"/>
  <c r="M1265" i="14" a="1"/>
  <c r="M1265" i="14" s="1"/>
  <c r="M1264" i="14" a="1"/>
  <c r="M1264" i="14" s="1"/>
  <c r="M1263" i="14" a="1"/>
  <c r="M1263" i="14" s="1"/>
  <c r="M1262" i="14" a="1"/>
  <c r="M1262" i="14" s="1"/>
  <c r="M1261" i="14" a="1"/>
  <c r="M1261" i="14" s="1"/>
  <c r="M1260" i="14" a="1"/>
  <c r="M1260" i="14" s="1"/>
  <c r="M1259" i="14" a="1"/>
  <c r="M1259" i="14" s="1"/>
  <c r="M1258" i="14" a="1"/>
  <c r="M1258" i="14" s="1"/>
  <c r="M1257" i="14" a="1"/>
  <c r="M1257" i="14" s="1"/>
  <c r="M1256" i="14" a="1"/>
  <c r="M1256" i="14" s="1"/>
  <c r="M1255" i="14" a="1"/>
  <c r="M1255" i="14" s="1"/>
  <c r="M1254" i="14" a="1"/>
  <c r="M1254" i="14" s="1"/>
  <c r="M1253" i="14" a="1"/>
  <c r="M1253" i="14" s="1"/>
  <c r="M1252" i="14" a="1"/>
  <c r="M1252" i="14" s="1"/>
  <c r="M1251" i="14" a="1"/>
  <c r="M1251" i="14" s="1"/>
  <c r="M1250" i="14" a="1"/>
  <c r="M1250" i="14" s="1"/>
  <c r="M1249" i="14"/>
  <c r="M1249" i="14" a="1"/>
  <c r="M1248" i="14" a="1"/>
  <c r="M1248" i="14" s="1"/>
  <c r="M1247" i="14" a="1"/>
  <c r="M1247" i="14" s="1"/>
  <c r="M1246" i="14" a="1"/>
  <c r="M1246" i="14" s="1"/>
  <c r="M1245" i="14" a="1"/>
  <c r="M1245" i="14" s="1"/>
  <c r="M1244" i="14" a="1"/>
  <c r="M1244" i="14" s="1"/>
  <c r="M1243" i="14" a="1"/>
  <c r="M1243" i="14" s="1"/>
  <c r="M1242" i="14"/>
  <c r="M1242" i="14" a="1"/>
  <c r="M1241" i="14" a="1"/>
  <c r="M1241" i="14" s="1"/>
  <c r="M1240" i="14" a="1"/>
  <c r="M1240" i="14" s="1"/>
  <c r="M1239" i="14" a="1"/>
  <c r="M1239" i="14" s="1"/>
  <c r="M1238" i="14" a="1"/>
  <c r="M1238" i="14" s="1"/>
  <c r="M1237" i="14" a="1"/>
  <c r="M1237" i="14" s="1"/>
  <c r="M1236" i="14" a="1"/>
  <c r="M1236" i="14" s="1"/>
  <c r="M1235" i="14" a="1"/>
  <c r="M1235" i="14" s="1"/>
  <c r="M1234" i="14" a="1"/>
  <c r="M1234" i="14" s="1"/>
  <c r="M1233" i="14" a="1"/>
  <c r="M1233" i="14" s="1"/>
  <c r="M1232" i="14" a="1"/>
  <c r="M1232" i="14" s="1"/>
  <c r="M1231" i="14" a="1"/>
  <c r="M1231" i="14" s="1"/>
  <c r="M1230" i="14" a="1"/>
  <c r="M1230" i="14" s="1"/>
  <c r="M1229" i="14" a="1"/>
  <c r="M1229" i="14" s="1"/>
  <c r="M1228" i="14" a="1"/>
  <c r="M1228" i="14" s="1"/>
  <c r="M1227" i="14" a="1"/>
  <c r="M1227" i="14" s="1"/>
  <c r="M1226" i="14" a="1"/>
  <c r="M1226" i="14" s="1"/>
  <c r="M1225" i="14" a="1"/>
  <c r="M1225" i="14" s="1"/>
  <c r="M1224" i="14" a="1"/>
  <c r="M1224" i="14" s="1"/>
  <c r="M1223" i="14" a="1"/>
  <c r="M1223" i="14" s="1"/>
  <c r="M1222" i="14" a="1"/>
  <c r="M1222" i="14" s="1"/>
  <c r="M1221" i="14" a="1"/>
  <c r="M1221" i="14" s="1"/>
  <c r="M1220" i="14" a="1"/>
  <c r="M1220" i="14" s="1"/>
  <c r="M1219" i="14" a="1"/>
  <c r="M1219" i="14" s="1"/>
  <c r="M1218" i="14" a="1"/>
  <c r="M1218" i="14" s="1"/>
  <c r="M1217" i="14"/>
  <c r="M1217" i="14" a="1"/>
  <c r="M1216" i="14" a="1"/>
  <c r="M1216" i="14" s="1"/>
  <c r="M1215" i="14" a="1"/>
  <c r="M1215" i="14" s="1"/>
  <c r="M1214" i="14" a="1"/>
  <c r="M1214" i="14" s="1"/>
  <c r="M1213" i="14" a="1"/>
  <c r="M1213" i="14" s="1"/>
  <c r="M1212" i="14" a="1"/>
  <c r="M1212" i="14" s="1"/>
  <c r="M1211" i="14" a="1"/>
  <c r="M1211" i="14" s="1"/>
  <c r="M1210" i="14"/>
  <c r="M1210" i="14" a="1"/>
  <c r="M1209" i="14" a="1"/>
  <c r="M1209" i="14" s="1"/>
  <c r="M1208" i="14" a="1"/>
  <c r="M1208" i="14" s="1"/>
  <c r="M1207" i="14" a="1"/>
  <c r="M1207" i="14" s="1"/>
  <c r="M1206" i="14" a="1"/>
  <c r="M1206" i="14" s="1"/>
  <c r="M1205" i="14" a="1"/>
  <c r="M1205" i="14" s="1"/>
  <c r="M1204" i="14" a="1"/>
  <c r="M1204" i="14" s="1"/>
  <c r="M1203" i="14" a="1"/>
  <c r="M1203" i="14" s="1"/>
  <c r="M1202" i="14" a="1"/>
  <c r="M1202" i="14" s="1"/>
  <c r="M1201" i="14" a="1"/>
  <c r="M1201" i="14" s="1"/>
  <c r="M1200" i="14" a="1"/>
  <c r="M1200" i="14" s="1"/>
  <c r="M1199" i="14" a="1"/>
  <c r="M1199" i="14" s="1"/>
  <c r="M1198" i="14" a="1"/>
  <c r="M1198" i="14" s="1"/>
  <c r="M1197" i="14" a="1"/>
  <c r="M1197" i="14" s="1"/>
  <c r="M1196" i="14" a="1"/>
  <c r="M1196" i="14" s="1"/>
  <c r="M1195" i="14" a="1"/>
  <c r="M1195" i="14" s="1"/>
  <c r="M1194" i="14" a="1"/>
  <c r="M1194" i="14" s="1"/>
  <c r="M1193" i="14" a="1"/>
  <c r="M1193" i="14" s="1"/>
  <c r="M1192" i="14" a="1"/>
  <c r="M1192" i="14" s="1"/>
  <c r="M1191" i="14" a="1"/>
  <c r="M1191" i="14" s="1"/>
  <c r="M1190" i="14" a="1"/>
  <c r="M1190" i="14" s="1"/>
  <c r="M1189" i="14" a="1"/>
  <c r="M1189" i="14" s="1"/>
  <c r="M1188" i="14" a="1"/>
  <c r="M1188" i="14" s="1"/>
  <c r="M1187" i="14" a="1"/>
  <c r="M1187" i="14" s="1"/>
  <c r="M1186" i="14" a="1"/>
  <c r="M1186" i="14" s="1"/>
  <c r="M1185" i="14"/>
  <c r="M1185" i="14" a="1"/>
  <c r="M1184" i="14" a="1"/>
  <c r="M1184" i="14" s="1"/>
  <c r="M1183" i="14"/>
  <c r="M1183" i="14" a="1"/>
  <c r="M1182" i="14"/>
  <c r="M1182" i="14" a="1"/>
  <c r="M1181" i="14" a="1"/>
  <c r="M1181" i="14" s="1"/>
  <c r="M1180" i="14" a="1"/>
  <c r="M1180" i="14" s="1"/>
  <c r="M1179" i="14"/>
  <c r="M1179" i="14" a="1"/>
  <c r="M1178" i="14" a="1"/>
  <c r="M1178" i="14" s="1"/>
  <c r="M1177" i="14" a="1"/>
  <c r="M1177" i="14" s="1"/>
  <c r="M1176" i="14" a="1"/>
  <c r="M1176" i="14" s="1"/>
  <c r="M1175" i="14" a="1"/>
  <c r="M1175" i="14" s="1"/>
  <c r="M1174" i="14"/>
  <c r="M1174" i="14" a="1"/>
  <c r="M1173" i="14"/>
  <c r="M1173" i="14" a="1"/>
  <c r="M1172" i="14" a="1"/>
  <c r="M1172" i="14" s="1"/>
  <c r="M1171" i="14"/>
  <c r="M1171" i="14" a="1"/>
  <c r="M1170" i="14"/>
  <c r="M1170" i="14" a="1"/>
  <c r="M1169" i="14" a="1"/>
  <c r="M1169" i="14" s="1"/>
  <c r="M1168" i="14" a="1"/>
  <c r="M1168" i="14" s="1"/>
  <c r="M1167" i="14" a="1"/>
  <c r="M1167" i="14" s="1"/>
  <c r="M1166" i="14"/>
  <c r="M1166" i="14" a="1"/>
  <c r="M1165" i="14"/>
  <c r="M1165" i="14" a="1"/>
  <c r="M1164" i="14" a="1"/>
  <c r="M1164" i="14" s="1"/>
  <c r="M1163" i="14" a="1"/>
  <c r="M1163" i="14" s="1"/>
  <c r="M1162" i="14" a="1"/>
  <c r="M1162" i="14" s="1"/>
  <c r="M1161" i="14"/>
  <c r="M1161" i="14" a="1"/>
  <c r="M1160" i="14" a="1"/>
  <c r="M1160" i="14" s="1"/>
  <c r="M1159" i="14"/>
  <c r="M1159" i="14" a="1"/>
  <c r="M1158" i="14" a="1"/>
  <c r="M1158" i="14" s="1"/>
  <c r="M1157" i="14" a="1"/>
  <c r="M1157" i="14" s="1"/>
  <c r="M1156" i="14" a="1"/>
  <c r="M1156" i="14" s="1"/>
  <c r="M1155" i="14" a="1"/>
  <c r="M1155" i="14" s="1"/>
  <c r="M1154" i="14" a="1"/>
  <c r="M1154" i="14" s="1"/>
  <c r="M1153" i="14"/>
  <c r="M1153" i="14" a="1"/>
  <c r="M1152" i="14" a="1"/>
  <c r="M1152" i="14" s="1"/>
  <c r="M1151" i="14"/>
  <c r="M1151" i="14" a="1"/>
  <c r="M1150" i="14"/>
  <c r="M1150" i="14" a="1"/>
  <c r="M1149" i="14" a="1"/>
  <c r="M1149" i="14" s="1"/>
  <c r="M1148" i="14" a="1"/>
  <c r="M1148" i="14" s="1"/>
  <c r="M1147" i="14" a="1"/>
  <c r="M1147" i="14" s="1"/>
  <c r="M1146" i="14" a="1"/>
  <c r="M1146" i="14" s="1"/>
  <c r="M1145" i="14" a="1"/>
  <c r="M1145" i="14" s="1"/>
  <c r="M1144" i="14" a="1"/>
  <c r="M1144" i="14" s="1"/>
  <c r="M1143" i="14" a="1"/>
  <c r="M1143" i="14" s="1"/>
  <c r="M1142" i="14"/>
  <c r="M1142" i="14" a="1"/>
  <c r="M1141" i="14"/>
  <c r="M1141" i="14" a="1"/>
  <c r="M1140" i="14" a="1"/>
  <c r="M1140" i="14" s="1"/>
  <c r="M1139" i="14"/>
  <c r="M1139" i="14" a="1"/>
  <c r="M1138" i="14"/>
  <c r="M1138" i="14" a="1"/>
  <c r="M1137" i="14" a="1"/>
  <c r="M1137" i="14" s="1"/>
  <c r="M1136" i="14" a="1"/>
  <c r="M1136" i="14" s="1"/>
  <c r="M1135" i="14"/>
  <c r="M1135" i="14" a="1"/>
  <c r="M1134" i="14"/>
  <c r="M1134" i="14" a="1"/>
  <c r="M1133" i="14"/>
  <c r="M1133" i="14" a="1"/>
  <c r="M1132" i="14" a="1"/>
  <c r="M1132" i="14" s="1"/>
  <c r="M1131" i="14" a="1"/>
  <c r="M1131" i="14" s="1"/>
  <c r="M1130" i="14"/>
  <c r="M1130" i="14" a="1"/>
  <c r="M1129" i="14"/>
  <c r="M1129" i="14" a="1"/>
  <c r="M1128" i="14" a="1"/>
  <c r="M1128" i="14" s="1"/>
  <c r="M1127" i="14"/>
  <c r="M1127" i="14" a="1"/>
  <c r="M1126" i="14" a="1"/>
  <c r="M1126" i="14" s="1"/>
  <c r="M1125" i="14"/>
  <c r="M1125" i="14" a="1"/>
  <c r="M1124" i="14" a="1"/>
  <c r="M1124" i="14" s="1"/>
  <c r="M1123" i="14" a="1"/>
  <c r="M1123" i="14" s="1"/>
  <c r="M1122" i="14" a="1"/>
  <c r="M1122" i="14" s="1"/>
  <c r="M1121" i="14" a="1"/>
  <c r="M1121" i="14" s="1"/>
  <c r="M1120" i="14" a="1"/>
  <c r="M1120" i="14" s="1"/>
  <c r="M1119" i="14" a="1"/>
  <c r="M1119" i="14" s="1"/>
  <c r="M1118" i="14" a="1"/>
  <c r="M1118" i="14" s="1"/>
  <c r="M1117" i="14"/>
  <c r="M1117" i="14" a="1"/>
  <c r="M1116" i="14" a="1"/>
  <c r="M1116" i="14" s="1"/>
  <c r="M1115" i="14" a="1"/>
  <c r="M1115" i="14" s="1"/>
  <c r="M1114" i="14" a="1"/>
  <c r="M1114" i="14" s="1"/>
  <c r="M1113" i="14"/>
  <c r="M1113" i="14" a="1"/>
  <c r="M1112" i="14"/>
  <c r="M1112" i="14" a="1"/>
  <c r="M1111" i="14" a="1"/>
  <c r="M1111" i="14" s="1"/>
  <c r="M1110" i="14" a="1"/>
  <c r="M1110" i="14" s="1"/>
  <c r="M1109" i="14" a="1"/>
  <c r="M1109" i="14" s="1"/>
  <c r="M1108" i="14"/>
  <c r="M1108" i="14" a="1"/>
  <c r="M1107" i="14" a="1"/>
  <c r="M1107" i="14" s="1"/>
  <c r="M1106" i="14" a="1"/>
  <c r="M1106" i="14" s="1"/>
  <c r="M1105" i="14" a="1"/>
  <c r="M1105" i="14" s="1"/>
  <c r="M1104" i="14" a="1"/>
  <c r="M1104" i="14" s="1"/>
  <c r="M1103" i="14" a="1"/>
  <c r="M1103" i="14" s="1"/>
  <c r="M1102" i="14" a="1"/>
  <c r="M1102" i="14" s="1"/>
  <c r="M1101" i="14"/>
  <c r="M1101" i="14" a="1"/>
  <c r="M1100" i="14" a="1"/>
  <c r="M1100" i="14" s="1"/>
  <c r="M1099" i="14" a="1"/>
  <c r="M1099" i="14" s="1"/>
  <c r="M1098" i="14" a="1"/>
  <c r="M1098" i="14" s="1"/>
  <c r="M1097" i="14"/>
  <c r="M1097" i="14" a="1"/>
  <c r="M1096" i="14"/>
  <c r="M1096" i="14" a="1"/>
  <c r="M1095" i="14" a="1"/>
  <c r="M1095" i="14" s="1"/>
  <c r="M1094" i="14" a="1"/>
  <c r="M1094" i="14" s="1"/>
  <c r="M1093" i="14" a="1"/>
  <c r="M1093" i="14" s="1"/>
  <c r="M1092" i="14"/>
  <c r="M1092" i="14" a="1"/>
  <c r="M1091" i="14" a="1"/>
  <c r="M1091" i="14" s="1"/>
  <c r="M1090" i="14" a="1"/>
  <c r="M1090" i="14" s="1"/>
  <c r="M1089" i="14" a="1"/>
  <c r="M1089" i="14" s="1"/>
  <c r="M1088" i="14"/>
  <c r="M1088" i="14" a="1"/>
  <c r="M1087" i="14" a="1"/>
  <c r="M1087" i="14" s="1"/>
  <c r="M1086" i="14" a="1"/>
  <c r="M1086" i="14" s="1"/>
  <c r="M1085" i="14"/>
  <c r="M1085" i="14" a="1"/>
  <c r="M1084" i="14" a="1"/>
  <c r="M1084" i="14" s="1"/>
  <c r="M1083" i="14" a="1"/>
  <c r="M1083" i="14" s="1"/>
  <c r="M1082" i="14" a="1"/>
  <c r="M1082" i="14" s="1"/>
  <c r="M1081" i="14"/>
  <c r="M1081" i="14" a="1"/>
  <c r="M1080" i="14"/>
  <c r="M1080" i="14" a="1"/>
  <c r="M1079" i="14" a="1"/>
  <c r="M1079" i="14" s="1"/>
  <c r="M1078" i="14" a="1"/>
  <c r="M1078" i="14" s="1"/>
  <c r="M1077" i="14" a="1"/>
  <c r="M1077" i="14" s="1"/>
  <c r="M1076" i="14"/>
  <c r="M1076" i="14" a="1"/>
  <c r="M1075" i="14" a="1"/>
  <c r="M1075" i="14" s="1"/>
  <c r="M1074" i="14" a="1"/>
  <c r="M1074" i="14" s="1"/>
  <c r="M1073" i="14" a="1"/>
  <c r="M1073" i="14" s="1"/>
  <c r="M1072" i="14"/>
  <c r="M1072" i="14" a="1"/>
  <c r="M1071" i="14" a="1"/>
  <c r="M1071" i="14" s="1"/>
  <c r="M1070" i="14" a="1"/>
  <c r="M1070" i="14" s="1"/>
  <c r="M1069" i="14"/>
  <c r="M1069" i="14" a="1"/>
  <c r="M1068" i="14" a="1"/>
  <c r="M1068" i="14" s="1"/>
  <c r="M1067" i="14" a="1"/>
  <c r="M1067" i="14" s="1"/>
  <c r="M1066" i="14" a="1"/>
  <c r="M1066" i="14" s="1"/>
  <c r="M1065" i="14"/>
  <c r="M1065" i="14" a="1"/>
  <c r="M1064" i="14"/>
  <c r="M1064" i="14" a="1"/>
  <c r="M1063" i="14" a="1"/>
  <c r="M1063" i="14" s="1"/>
  <c r="M1062" i="14" a="1"/>
  <c r="M1062" i="14" s="1"/>
  <c r="M1061" i="14" a="1"/>
  <c r="M1061" i="14" s="1"/>
  <c r="M1060" i="14"/>
  <c r="M1060" i="14" a="1"/>
  <c r="M1059" i="14" a="1"/>
  <c r="M1059" i="14" s="1"/>
  <c r="M1058" i="14" a="1"/>
  <c r="M1058" i="14" s="1"/>
  <c r="M1057" i="14" a="1"/>
  <c r="M1057" i="14" s="1"/>
  <c r="M1056" i="14" a="1"/>
  <c r="M1056" i="14" s="1"/>
  <c r="M1055" i="14" a="1"/>
  <c r="M1055" i="14" s="1"/>
  <c r="M1054" i="14" a="1"/>
  <c r="M1054" i="14" s="1"/>
  <c r="M1053" i="14" a="1"/>
  <c r="M1053" i="14" s="1"/>
  <c r="M1052" i="14" a="1"/>
  <c r="M1052" i="14" s="1"/>
  <c r="M1051" i="14" a="1"/>
  <c r="M1051" i="14" s="1"/>
  <c r="M1050" i="14" a="1"/>
  <c r="M1050" i="14" s="1"/>
  <c r="M1049" i="14"/>
  <c r="M1049" i="14" a="1"/>
  <c r="M1048" i="14" a="1"/>
  <c r="M1048" i="14" s="1"/>
  <c r="M1047" i="14" a="1"/>
  <c r="M1047" i="14" s="1"/>
  <c r="M1046" i="14" a="1"/>
  <c r="M1046" i="14" s="1"/>
  <c r="M1045" i="14" a="1"/>
  <c r="M1045" i="14" s="1"/>
  <c r="M1044" i="14"/>
  <c r="M1044" i="14" a="1"/>
  <c r="M1043" i="14" a="1"/>
  <c r="M1043" i="14" s="1"/>
  <c r="M1042" i="14" a="1"/>
  <c r="M1042" i="14" s="1"/>
  <c r="M1041" i="14" a="1"/>
  <c r="M1041" i="14" s="1"/>
  <c r="M1040" i="14"/>
  <c r="M1040" i="14" a="1"/>
  <c r="M1039" i="14" a="1"/>
  <c r="M1039" i="14" s="1"/>
  <c r="M1038" i="14" a="1"/>
  <c r="M1038" i="14" s="1"/>
  <c r="M1037" i="14" a="1"/>
  <c r="M1037" i="14" s="1"/>
  <c r="M1036" i="14" a="1"/>
  <c r="M1036" i="14" s="1"/>
  <c r="M1035" i="14" a="1"/>
  <c r="M1035" i="14" s="1"/>
  <c r="M1034" i="14" a="1"/>
  <c r="M1034" i="14" s="1"/>
  <c r="M1033" i="14"/>
  <c r="M1033" i="14" a="1"/>
  <c r="M1032" i="14" a="1"/>
  <c r="M1032" i="14" s="1"/>
  <c r="M1031" i="14" a="1"/>
  <c r="M1031" i="14" s="1"/>
  <c r="M1030" i="14" a="1"/>
  <c r="M1030" i="14" s="1"/>
  <c r="M1029" i="14" a="1"/>
  <c r="M1029" i="14" s="1"/>
  <c r="M1028" i="14"/>
  <c r="M1028" i="14" a="1"/>
  <c r="M1027" i="14" a="1"/>
  <c r="M1027" i="14" s="1"/>
  <c r="M1026" i="14" a="1"/>
  <c r="M1026" i="14" s="1"/>
  <c r="M1025" i="14" a="1"/>
  <c r="M1025" i="14" s="1"/>
  <c r="M1024" i="14" a="1"/>
  <c r="M1024" i="14" s="1"/>
  <c r="M1023" i="14" a="1"/>
  <c r="M1023" i="14" s="1"/>
  <c r="M1022" i="14" a="1"/>
  <c r="M1022" i="14" s="1"/>
  <c r="M1021" i="14" a="1"/>
  <c r="M1021" i="14" s="1"/>
  <c r="M1020" i="14" a="1"/>
  <c r="M1020" i="14" s="1"/>
  <c r="M1019" i="14" a="1"/>
  <c r="M1019" i="14" s="1"/>
  <c r="M1018" i="14" a="1"/>
  <c r="M1018" i="14" s="1"/>
  <c r="M1017" i="14"/>
  <c r="M1017" i="14" a="1"/>
  <c r="M1016" i="14" a="1"/>
  <c r="M1016" i="14" s="1"/>
  <c r="M1015" i="14" a="1"/>
  <c r="M1015" i="14" s="1"/>
  <c r="M1014" i="14" a="1"/>
  <c r="M1014" i="14" s="1"/>
  <c r="M1013" i="14" a="1"/>
  <c r="M1013" i="14" s="1"/>
  <c r="M1012" i="14"/>
  <c r="M1012" i="14" a="1"/>
  <c r="M1011" i="14" a="1"/>
  <c r="M1011" i="14" s="1"/>
  <c r="M1010" i="14" a="1"/>
  <c r="M1010" i="14" s="1"/>
  <c r="M1009" i="14" a="1"/>
  <c r="M1009" i="14" s="1"/>
  <c r="M1008" i="14"/>
  <c r="M1008" i="14" a="1"/>
  <c r="M1007" i="14" a="1"/>
  <c r="M1007" i="14" s="1"/>
  <c r="M1006" i="14" a="1"/>
  <c r="M1006" i="14" s="1"/>
  <c r="M1005" i="14" a="1"/>
  <c r="M1005" i="14" s="1"/>
  <c r="M1004" i="14" a="1"/>
  <c r="M1004" i="14" s="1"/>
  <c r="M1003" i="14" a="1"/>
  <c r="M1003" i="14" s="1"/>
  <c r="M1002" i="14" a="1"/>
  <c r="M1002" i="14" s="1"/>
  <c r="M1001" i="14"/>
  <c r="M1001" i="14" a="1"/>
  <c r="M1000" i="14" a="1"/>
  <c r="M1000" i="14" s="1"/>
  <c r="M999" i="14" a="1"/>
  <c r="M999" i="14" s="1"/>
  <c r="M998" i="14" a="1"/>
  <c r="M998" i="14" s="1"/>
  <c r="M997" i="14" a="1"/>
  <c r="M997" i="14" s="1"/>
  <c r="M996" i="14"/>
  <c r="M996" i="14" a="1"/>
  <c r="M995" i="14" a="1"/>
  <c r="M995" i="14" s="1"/>
  <c r="M994" i="14" a="1"/>
  <c r="M994" i="14" s="1"/>
  <c r="M993" i="14" a="1"/>
  <c r="M993" i="14" s="1"/>
  <c r="M992" i="14" a="1"/>
  <c r="M992" i="14" s="1"/>
  <c r="M991" i="14" a="1"/>
  <c r="M991" i="14" s="1"/>
  <c r="M990" i="14" a="1"/>
  <c r="M990" i="14" s="1"/>
  <c r="M989" i="14" a="1"/>
  <c r="M989" i="14" s="1"/>
  <c r="M988" i="14" a="1"/>
  <c r="M988" i="14" s="1"/>
  <c r="M987" i="14" a="1"/>
  <c r="M987" i="14" s="1"/>
  <c r="M986" i="14" a="1"/>
  <c r="M986" i="14" s="1"/>
  <c r="M985" i="14"/>
  <c r="M985" i="14" a="1"/>
  <c r="M984" i="14" a="1"/>
  <c r="M984" i="14" s="1"/>
  <c r="M983" i="14" a="1"/>
  <c r="M983" i="14" s="1"/>
  <c r="M982" i="14" a="1"/>
  <c r="M982" i="14" s="1"/>
  <c r="M981" i="14" a="1"/>
  <c r="M981" i="14" s="1"/>
  <c r="M980" i="14"/>
  <c r="M980" i="14" a="1"/>
  <c r="M979" i="14" a="1"/>
  <c r="M979" i="14" s="1"/>
  <c r="M978" i="14" a="1"/>
  <c r="M978" i="14" s="1"/>
  <c r="M977" i="14" a="1"/>
  <c r="M977" i="14" s="1"/>
  <c r="M976" i="14"/>
  <c r="M976" i="14" a="1"/>
  <c r="M975" i="14" a="1"/>
  <c r="M975" i="14" s="1"/>
  <c r="M974" i="14" a="1"/>
  <c r="M974" i="14" s="1"/>
  <c r="M973" i="14" a="1"/>
  <c r="M973" i="14" s="1"/>
  <c r="M972" i="14" a="1"/>
  <c r="M972" i="14" s="1"/>
  <c r="M971" i="14" a="1"/>
  <c r="M971" i="14" s="1"/>
  <c r="M970" i="14" a="1"/>
  <c r="M970" i="14" s="1"/>
  <c r="M969" i="14"/>
  <c r="M969" i="14" a="1"/>
  <c r="M968" i="14" a="1"/>
  <c r="M968" i="14" s="1"/>
  <c r="M967" i="14" a="1"/>
  <c r="M967" i="14" s="1"/>
  <c r="M966" i="14" a="1"/>
  <c r="M966" i="14" s="1"/>
  <c r="M965" i="14" a="1"/>
  <c r="M965" i="14" s="1"/>
  <c r="M964" i="14"/>
  <c r="M964" i="14" a="1"/>
  <c r="M963" i="14" a="1"/>
  <c r="M963" i="14" s="1"/>
  <c r="M962" i="14" a="1"/>
  <c r="M962" i="14" s="1"/>
  <c r="M961" i="14" a="1"/>
  <c r="M961" i="14" s="1"/>
  <c r="M960" i="14" a="1"/>
  <c r="M960" i="14" s="1"/>
  <c r="M959" i="14" a="1"/>
  <c r="M959" i="14" s="1"/>
  <c r="M958" i="14" a="1"/>
  <c r="M958" i="14" s="1"/>
  <c r="M957" i="14" a="1"/>
  <c r="M957" i="14" s="1"/>
  <c r="M956" i="14" a="1"/>
  <c r="M956" i="14" s="1"/>
  <c r="M955" i="14" a="1"/>
  <c r="M955" i="14" s="1"/>
  <c r="M954" i="14" a="1"/>
  <c r="M954" i="14" s="1"/>
  <c r="M953" i="14"/>
  <c r="M953" i="14" a="1"/>
  <c r="M952" i="14" a="1"/>
  <c r="M952" i="14" s="1"/>
  <c r="M951" i="14" a="1"/>
  <c r="M951" i="14" s="1"/>
  <c r="M950" i="14" a="1"/>
  <c r="M950" i="14" s="1"/>
  <c r="M949" i="14" a="1"/>
  <c r="M949" i="14" s="1"/>
  <c r="M948" i="14"/>
  <c r="M948" i="14" a="1"/>
  <c r="M947" i="14" a="1"/>
  <c r="M947" i="14" s="1"/>
  <c r="M946" i="14" a="1"/>
  <c r="M946" i="14" s="1"/>
  <c r="M945" i="14" a="1"/>
  <c r="M945" i="14" s="1"/>
  <c r="M944" i="14"/>
  <c r="M944" i="14" a="1"/>
  <c r="M943" i="14" a="1"/>
  <c r="M943" i="14" s="1"/>
  <c r="M942" i="14"/>
  <c r="M942" i="14" a="1"/>
  <c r="M941" i="14"/>
  <c r="M941" i="14" a="1"/>
  <c r="M940" i="14" a="1"/>
  <c r="M940" i="14" s="1"/>
  <c r="M939" i="14" a="1"/>
  <c r="M939" i="14" s="1"/>
  <c r="M938" i="14"/>
  <c r="M938" i="14" a="1"/>
  <c r="M937" i="14"/>
  <c r="M937" i="14" a="1"/>
  <c r="M936" i="14" a="1"/>
  <c r="M936" i="14" s="1"/>
  <c r="M935" i="14" a="1"/>
  <c r="M935" i="14" s="1"/>
  <c r="M934" i="14"/>
  <c r="M934" i="14" a="1"/>
  <c r="M933" i="14"/>
  <c r="M933" i="14" a="1"/>
  <c r="M932" i="14" a="1"/>
  <c r="M932" i="14" s="1"/>
  <c r="M931" i="14" a="1"/>
  <c r="M931" i="14" s="1"/>
  <c r="M930" i="14"/>
  <c r="M930" i="14" a="1"/>
  <c r="M929" i="14"/>
  <c r="M929" i="14" a="1"/>
  <c r="M928" i="14" a="1"/>
  <c r="M928" i="14" s="1"/>
  <c r="M927" i="14" a="1"/>
  <c r="M927" i="14" s="1"/>
  <c r="M926" i="14"/>
  <c r="M926" i="14" a="1"/>
  <c r="M925" i="14"/>
  <c r="M925" i="14" a="1"/>
  <c r="M924" i="14" a="1"/>
  <c r="M924" i="14" s="1"/>
  <c r="M923" i="14" a="1"/>
  <c r="M923" i="14" s="1"/>
  <c r="M922" i="14"/>
  <c r="M922" i="14" a="1"/>
  <c r="M921" i="14"/>
  <c r="M921" i="14" a="1"/>
  <c r="M920" i="14" a="1"/>
  <c r="M920" i="14" s="1"/>
  <c r="M919" i="14" a="1"/>
  <c r="M919" i="14" s="1"/>
  <c r="M918" i="14"/>
  <c r="M918" i="14" a="1"/>
  <c r="M917" i="14"/>
  <c r="M917" i="14" a="1"/>
  <c r="M916" i="14" a="1"/>
  <c r="M916" i="14" s="1"/>
  <c r="M915" i="14" a="1"/>
  <c r="M915" i="14" s="1"/>
  <c r="M914" i="14"/>
  <c r="M914" i="14" a="1"/>
  <c r="M913" i="14"/>
  <c r="M913" i="14" a="1"/>
  <c r="M912" i="14" a="1"/>
  <c r="M912" i="14" s="1"/>
  <c r="M911" i="14" a="1"/>
  <c r="M911" i="14" s="1"/>
  <c r="M910" i="14"/>
  <c r="M910" i="14" a="1"/>
  <c r="M909" i="14"/>
  <c r="M909" i="14" a="1"/>
  <c r="M908" i="14" a="1"/>
  <c r="M908" i="14" s="1"/>
  <c r="M907" i="14" a="1"/>
  <c r="M907" i="14" s="1"/>
  <c r="M906" i="14"/>
  <c r="M906" i="14" a="1"/>
  <c r="M905" i="14"/>
  <c r="M905" i="14" a="1"/>
  <c r="M904" i="14" a="1"/>
  <c r="M904" i="14" s="1"/>
  <c r="M903" i="14" a="1"/>
  <c r="M903" i="14" s="1"/>
  <c r="M902" i="14"/>
  <c r="M902" i="14" a="1"/>
  <c r="M901" i="14"/>
  <c r="M901" i="14" a="1"/>
  <c r="M900" i="14" a="1"/>
  <c r="M900" i="14" s="1"/>
  <c r="M899" i="14" a="1"/>
  <c r="M899" i="14" s="1"/>
  <c r="M898" i="14"/>
  <c r="M898" i="14" a="1"/>
  <c r="M897" i="14"/>
  <c r="M897" i="14" a="1"/>
  <c r="M896" i="14" a="1"/>
  <c r="M896" i="14" s="1"/>
  <c r="M895" i="14" a="1"/>
  <c r="M895" i="14" s="1"/>
  <c r="M894" i="14"/>
  <c r="M894" i="14" a="1"/>
  <c r="M893" i="14"/>
  <c r="M893" i="14" a="1"/>
  <c r="M892" i="14" a="1"/>
  <c r="M892" i="14" s="1"/>
  <c r="M891" i="14" a="1"/>
  <c r="M891" i="14" s="1"/>
  <c r="M890" i="14"/>
  <c r="M890" i="14" a="1"/>
  <c r="M889" i="14"/>
  <c r="M889" i="14" a="1"/>
  <c r="M888" i="14" a="1"/>
  <c r="M888" i="14" s="1"/>
  <c r="M887" i="14" a="1"/>
  <c r="M887" i="14" s="1"/>
  <c r="M886" i="14"/>
  <c r="M886" i="14" a="1"/>
  <c r="M885" i="14"/>
  <c r="M885" i="14" a="1"/>
  <c r="M884" i="14" a="1"/>
  <c r="M884" i="14" s="1"/>
  <c r="M883" i="14" a="1"/>
  <c r="M883" i="14" s="1"/>
  <c r="M882" i="14" a="1"/>
  <c r="M882" i="14" s="1"/>
  <c r="M881" i="14"/>
  <c r="M881" i="14" a="1"/>
  <c r="M880" i="14" a="1"/>
  <c r="M880" i="14" s="1"/>
  <c r="M879" i="14" a="1"/>
  <c r="M879" i="14" s="1"/>
  <c r="M878" i="14" a="1"/>
  <c r="M878" i="14" s="1"/>
  <c r="M877" i="14"/>
  <c r="M877" i="14" a="1"/>
  <c r="M876" i="14" a="1"/>
  <c r="M876" i="14" s="1"/>
  <c r="M875" i="14" a="1"/>
  <c r="M875" i="14" s="1"/>
  <c r="M874" i="14" a="1"/>
  <c r="M874" i="14" s="1"/>
  <c r="M873" i="14"/>
  <c r="M873" i="14" a="1"/>
  <c r="M872" i="14" a="1"/>
  <c r="M872" i="14" s="1"/>
  <c r="M871" i="14" a="1"/>
  <c r="M871" i="14" s="1"/>
  <c r="M870" i="14" a="1"/>
  <c r="M870" i="14" s="1"/>
  <c r="M869" i="14"/>
  <c r="M869" i="14" a="1"/>
  <c r="M868" i="14" a="1"/>
  <c r="M868" i="14" s="1"/>
  <c r="M867" i="14" a="1"/>
  <c r="M867" i="14" s="1"/>
  <c r="M866" i="14" a="1"/>
  <c r="M866" i="14" s="1"/>
  <c r="M865" i="14"/>
  <c r="M865" i="14" a="1"/>
  <c r="M864" i="14" a="1"/>
  <c r="M864" i="14" s="1"/>
  <c r="M863" i="14" a="1"/>
  <c r="M863" i="14" s="1"/>
  <c r="M862" i="14" a="1"/>
  <c r="M862" i="14" s="1"/>
  <c r="M861" i="14"/>
  <c r="M861" i="14" a="1"/>
  <c r="M860" i="14" a="1"/>
  <c r="M860" i="14" s="1"/>
  <c r="M859" i="14" a="1"/>
  <c r="M859" i="14" s="1"/>
  <c r="M858" i="14" a="1"/>
  <c r="M858" i="14" s="1"/>
  <c r="M857" i="14" a="1"/>
  <c r="M857" i="14" s="1"/>
  <c r="M856" i="14"/>
  <c r="M856" i="14" a="1"/>
  <c r="M855" i="14"/>
  <c r="M855" i="14" a="1"/>
  <c r="M854" i="14"/>
  <c r="M854" i="14" a="1"/>
  <c r="M853" i="14" a="1"/>
  <c r="M853" i="14" s="1"/>
  <c r="M852" i="14" a="1"/>
  <c r="M852" i="14" s="1"/>
  <c r="M851" i="14" a="1"/>
  <c r="M851" i="14" s="1"/>
  <c r="M850" i="14" a="1"/>
  <c r="M850" i="14" s="1"/>
  <c r="M849" i="14" a="1"/>
  <c r="M849" i="14" s="1"/>
  <c r="M848" i="14" a="1"/>
  <c r="M848" i="14" s="1"/>
  <c r="M847" i="14"/>
  <c r="M847" i="14" a="1"/>
  <c r="M846" i="14"/>
  <c r="M846" i="14" a="1"/>
  <c r="M845" i="14" a="1"/>
  <c r="M845" i="14" s="1"/>
  <c r="M844" i="14" a="1"/>
  <c r="M844" i="14" s="1"/>
  <c r="M843" i="14" a="1"/>
  <c r="M843" i="14" s="1"/>
  <c r="M842" i="14" a="1"/>
  <c r="M842" i="14" s="1"/>
  <c r="M841" i="14" a="1"/>
  <c r="M841" i="14" s="1"/>
  <c r="M840" i="14"/>
  <c r="M840" i="14" a="1"/>
  <c r="M839" i="14"/>
  <c r="M839" i="14" a="1"/>
  <c r="M838" i="14"/>
  <c r="M838" i="14" a="1"/>
  <c r="M837" i="14" a="1"/>
  <c r="M837" i="14" s="1"/>
  <c r="M836" i="14" a="1"/>
  <c r="M836" i="14" s="1"/>
  <c r="M835" i="14" a="1"/>
  <c r="M835" i="14" s="1"/>
  <c r="M834" i="14" a="1"/>
  <c r="M834" i="14" s="1"/>
  <c r="M833" i="14" a="1"/>
  <c r="M833" i="14" s="1"/>
  <c r="M832" i="14"/>
  <c r="M832" i="14" a="1"/>
  <c r="M831" i="14"/>
  <c r="M831" i="14" a="1"/>
  <c r="M830" i="14"/>
  <c r="M830" i="14" a="1"/>
  <c r="M829" i="14" a="1"/>
  <c r="M829" i="14" s="1"/>
  <c r="M828" i="14" a="1"/>
  <c r="M828" i="14" s="1"/>
  <c r="M827" i="14" a="1"/>
  <c r="M827" i="14" s="1"/>
  <c r="M826" i="14" a="1"/>
  <c r="M826" i="14" s="1"/>
  <c r="M825" i="14" a="1"/>
  <c r="M825" i="14" s="1"/>
  <c r="M824" i="14"/>
  <c r="M824" i="14" a="1"/>
  <c r="M823" i="14"/>
  <c r="M823" i="14" a="1"/>
  <c r="M822" i="14"/>
  <c r="M822" i="14" a="1"/>
  <c r="M821" i="14" a="1"/>
  <c r="M821" i="14" s="1"/>
  <c r="M820" i="14" a="1"/>
  <c r="M820" i="14" s="1"/>
  <c r="M819" i="14" a="1"/>
  <c r="M819" i="14" s="1"/>
  <c r="M818" i="14" a="1"/>
  <c r="M818" i="14" s="1"/>
  <c r="M817" i="14" a="1"/>
  <c r="M817" i="14" s="1"/>
  <c r="M816" i="14"/>
  <c r="M816" i="14" a="1"/>
  <c r="M815" i="14"/>
  <c r="M815" i="14" a="1"/>
  <c r="M814" i="14"/>
  <c r="M814" i="14" a="1"/>
  <c r="M813" i="14" a="1"/>
  <c r="M813" i="14" s="1"/>
  <c r="M812" i="14" a="1"/>
  <c r="M812" i="14" s="1"/>
  <c r="M811" i="14" a="1"/>
  <c r="M811" i="14" s="1"/>
  <c r="M810" i="14" a="1"/>
  <c r="M810" i="14" s="1"/>
  <c r="M809" i="14" a="1"/>
  <c r="M809" i="14" s="1"/>
  <c r="M808" i="14"/>
  <c r="M808" i="14" a="1"/>
  <c r="M807" i="14"/>
  <c r="M807" i="14" a="1"/>
  <c r="M806" i="14"/>
  <c r="M806" i="14" a="1"/>
  <c r="M805" i="14" a="1"/>
  <c r="M805" i="14" s="1"/>
  <c r="M804" i="14" a="1"/>
  <c r="M804" i="14" s="1"/>
  <c r="M803" i="14" a="1"/>
  <c r="M803" i="14" s="1"/>
  <c r="M802" i="14" a="1"/>
  <c r="M802" i="14" s="1"/>
  <c r="M801" i="14" a="1"/>
  <c r="M801" i="14" s="1"/>
  <c r="M800" i="14"/>
  <c r="M800" i="14" a="1"/>
  <c r="M799" i="14"/>
  <c r="M799" i="14" a="1"/>
  <c r="M798" i="14"/>
  <c r="M798" i="14" a="1"/>
  <c r="M797" i="14" a="1"/>
  <c r="M797" i="14" s="1"/>
  <c r="M796" i="14" a="1"/>
  <c r="M796" i="14" s="1"/>
  <c r="M795" i="14" a="1"/>
  <c r="M795" i="14" s="1"/>
  <c r="M794" i="14" a="1"/>
  <c r="M794" i="14" s="1"/>
  <c r="M793" i="14" a="1"/>
  <c r="M793" i="14" s="1"/>
  <c r="M792" i="14"/>
  <c r="M792" i="14" a="1"/>
  <c r="M791" i="14"/>
  <c r="M791" i="14" a="1"/>
  <c r="M790" i="14"/>
  <c r="M790" i="14" a="1"/>
  <c r="M789" i="14" a="1"/>
  <c r="M789" i="14" s="1"/>
  <c r="M788" i="14" a="1"/>
  <c r="M788" i="14" s="1"/>
  <c r="M787" i="14" a="1"/>
  <c r="M787" i="14" s="1"/>
  <c r="M786" i="14" a="1"/>
  <c r="M786" i="14" s="1"/>
  <c r="M785" i="14" a="1"/>
  <c r="M785" i="14" s="1"/>
  <c r="M784" i="14"/>
  <c r="M784" i="14" a="1"/>
  <c r="M783" i="14"/>
  <c r="M783" i="14" a="1"/>
  <c r="M782" i="14"/>
  <c r="M782" i="14" a="1"/>
  <c r="M781" i="14" a="1"/>
  <c r="M781" i="14" s="1"/>
  <c r="M780" i="14" a="1"/>
  <c r="M780" i="14" s="1"/>
  <c r="M779" i="14" a="1"/>
  <c r="M779" i="14" s="1"/>
  <c r="M778" i="14" a="1"/>
  <c r="M778" i="14" s="1"/>
  <c r="M777" i="14" a="1"/>
  <c r="M777" i="14" s="1"/>
  <c r="M776" i="14"/>
  <c r="M776" i="14" a="1"/>
  <c r="M775" i="14"/>
  <c r="M775" i="14" a="1"/>
  <c r="M774" i="14"/>
  <c r="M774" i="14" a="1"/>
  <c r="M773" i="14" a="1"/>
  <c r="M773" i="14" s="1"/>
  <c r="M772" i="14" a="1"/>
  <c r="M772" i="14" s="1"/>
  <c r="M771" i="14" a="1"/>
  <c r="M771" i="14" s="1"/>
  <c r="M770" i="14" a="1"/>
  <c r="M770" i="14" s="1"/>
  <c r="M769" i="14" a="1"/>
  <c r="M769" i="14" s="1"/>
  <c r="M768" i="14"/>
  <c r="M768" i="14" a="1"/>
  <c r="M767" i="14"/>
  <c r="M767" i="14" a="1"/>
  <c r="M766" i="14" a="1"/>
  <c r="M766" i="14" s="1"/>
  <c r="M765" i="14" a="1"/>
  <c r="M765" i="14" s="1"/>
  <c r="M764" i="14" a="1"/>
  <c r="M764" i="14" s="1"/>
  <c r="M763" i="14" a="1"/>
  <c r="M763" i="14" s="1"/>
  <c r="M762" i="14" a="1"/>
  <c r="M762" i="14" s="1"/>
  <c r="M761" i="14" a="1"/>
  <c r="M761" i="14" s="1"/>
  <c r="M760" i="14"/>
  <c r="M760" i="14" a="1"/>
  <c r="M759" i="14"/>
  <c r="M759" i="14" a="1"/>
  <c r="M758" i="14"/>
  <c r="M758" i="14" a="1"/>
  <c r="M757" i="14" a="1"/>
  <c r="M757" i="14" s="1"/>
  <c r="M756" i="14"/>
  <c r="M756" i="14" a="1"/>
  <c r="M755" i="14" a="1"/>
  <c r="M755" i="14" s="1"/>
  <c r="M754" i="14" a="1"/>
  <c r="M754" i="14" s="1"/>
  <c r="M753" i="14" a="1"/>
  <c r="M753" i="14" s="1"/>
  <c r="M752" i="14"/>
  <c r="M752" i="14" a="1"/>
  <c r="M751" i="14"/>
  <c r="M751" i="14" a="1"/>
  <c r="M750" i="14"/>
  <c r="M750" i="14" a="1"/>
  <c r="M749" i="14" a="1"/>
  <c r="M749" i="14" s="1"/>
  <c r="M748" i="14" a="1"/>
  <c r="M748" i="14" s="1"/>
  <c r="M747" i="14"/>
  <c r="M747" i="14" a="1"/>
  <c r="M746" i="14" a="1"/>
  <c r="M746" i="14" s="1"/>
  <c r="M745" i="14" a="1"/>
  <c r="M745" i="14" s="1"/>
  <c r="M744" i="14"/>
  <c r="M744" i="14" a="1"/>
  <c r="M743" i="14" a="1"/>
  <c r="M743" i="14" s="1"/>
  <c r="M742" i="14"/>
  <c r="M742" i="14" a="1"/>
  <c r="M741" i="14" a="1"/>
  <c r="M741" i="14" s="1"/>
  <c r="M740" i="14" a="1"/>
  <c r="M740" i="14" s="1"/>
  <c r="M739" i="14" a="1"/>
  <c r="M739" i="14" s="1"/>
  <c r="M738" i="14" a="1"/>
  <c r="M738" i="14" s="1"/>
  <c r="M737" i="14" a="1"/>
  <c r="M737" i="14" s="1"/>
  <c r="M736" i="14"/>
  <c r="M736" i="14" a="1"/>
  <c r="M735" i="14"/>
  <c r="M735" i="14" a="1"/>
  <c r="M734" i="14" a="1"/>
  <c r="M734" i="14" s="1"/>
  <c r="M733" i="14" a="1"/>
  <c r="M733" i="14" s="1"/>
  <c r="M732" i="14" a="1"/>
  <c r="M732" i="14" s="1"/>
  <c r="M731" i="14" a="1"/>
  <c r="M731" i="14" s="1"/>
  <c r="M730" i="14" a="1"/>
  <c r="M730" i="14" s="1"/>
  <c r="M729" i="14" a="1"/>
  <c r="M729" i="14" s="1"/>
  <c r="M728" i="14"/>
  <c r="M728" i="14" a="1"/>
  <c r="M727" i="14"/>
  <c r="M727" i="14" a="1"/>
  <c r="M726" i="14"/>
  <c r="M726" i="14" a="1"/>
  <c r="M725" i="14" a="1"/>
  <c r="M725" i="14" s="1"/>
  <c r="M724" i="14" a="1"/>
  <c r="M724" i="14" s="1"/>
  <c r="M723" i="14" a="1"/>
  <c r="M723" i="14" s="1"/>
  <c r="M722" i="14" a="1"/>
  <c r="M722" i="14" s="1"/>
  <c r="M721" i="14" a="1"/>
  <c r="M721" i="14" s="1"/>
  <c r="M720" i="14" a="1"/>
  <c r="M720" i="14" s="1"/>
  <c r="M719" i="14"/>
  <c r="M719" i="14" a="1"/>
  <c r="M718" i="14"/>
  <c r="M718" i="14" a="1"/>
  <c r="M717" i="14" a="1"/>
  <c r="M717" i="14" s="1"/>
  <c r="M716" i="14" a="1"/>
  <c r="M716" i="14" s="1"/>
  <c r="M715" i="14" a="1"/>
  <c r="M715" i="14" s="1"/>
  <c r="M714" i="14" a="1"/>
  <c r="M714" i="14" s="1"/>
  <c r="M713" i="14" a="1"/>
  <c r="M713" i="14" s="1"/>
  <c r="M712" i="14"/>
  <c r="M712" i="14" a="1"/>
  <c r="M711" i="14" a="1"/>
  <c r="M711" i="14" s="1"/>
  <c r="M710" i="14"/>
  <c r="M710" i="14" a="1"/>
  <c r="M709" i="14" a="1"/>
  <c r="M709" i="14" s="1"/>
  <c r="M708" i="14" a="1"/>
  <c r="M708" i="14" s="1"/>
  <c r="M707" i="14" a="1"/>
  <c r="M707" i="14" s="1"/>
  <c r="M706" i="14" a="1"/>
  <c r="M706" i="14" s="1"/>
  <c r="M705" i="14" a="1"/>
  <c r="M705" i="14" s="1"/>
  <c r="M704" i="14"/>
  <c r="M704" i="14" a="1"/>
  <c r="M703" i="14"/>
  <c r="M703" i="14" a="1"/>
  <c r="M702" i="14"/>
  <c r="M702" i="14" a="1"/>
  <c r="M701" i="14" a="1"/>
  <c r="M701" i="14" s="1"/>
  <c r="M700" i="14" a="1"/>
  <c r="M700" i="14" s="1"/>
  <c r="M699" i="14" a="1"/>
  <c r="M699" i="14" s="1"/>
  <c r="M698" i="14" a="1"/>
  <c r="M698" i="14" s="1"/>
  <c r="M697" i="14" a="1"/>
  <c r="M697" i="14" s="1"/>
  <c r="M696" i="14"/>
  <c r="M696" i="14" a="1"/>
  <c r="M695" i="14"/>
  <c r="M695" i="14" a="1"/>
  <c r="M694" i="14"/>
  <c r="M694" i="14" a="1"/>
  <c r="M693" i="14" a="1"/>
  <c r="M693" i="14" s="1"/>
  <c r="M692" i="14"/>
  <c r="M692" i="14" a="1"/>
  <c r="M691" i="14" a="1"/>
  <c r="M691" i="14" s="1"/>
  <c r="M690" i="14" a="1"/>
  <c r="M690" i="14" s="1"/>
  <c r="M689" i="14" a="1"/>
  <c r="M689" i="14" s="1"/>
  <c r="M688" i="14" a="1"/>
  <c r="M688" i="14" s="1"/>
  <c r="M687" i="14"/>
  <c r="M687" i="14" a="1"/>
  <c r="M686" i="14"/>
  <c r="M686" i="14" a="1"/>
  <c r="M685" i="14" a="1"/>
  <c r="M685" i="14" s="1"/>
  <c r="M684" i="14" a="1"/>
  <c r="M684" i="14" s="1"/>
  <c r="M683" i="14" a="1"/>
  <c r="M683" i="14" s="1"/>
  <c r="M682" i="14" a="1"/>
  <c r="M682" i="14" s="1"/>
  <c r="M681" i="14" a="1"/>
  <c r="M681" i="14" s="1"/>
  <c r="M680" i="14"/>
  <c r="M680" i="14" a="1"/>
  <c r="M679" i="14" a="1"/>
  <c r="M679" i="14" s="1"/>
  <c r="M678" i="14"/>
  <c r="M678" i="14" a="1"/>
  <c r="M677" i="14" a="1"/>
  <c r="M677" i="14" s="1"/>
  <c r="M676" i="14" a="1"/>
  <c r="M676" i="14" s="1"/>
  <c r="M675" i="14" a="1"/>
  <c r="M675" i="14" s="1"/>
  <c r="M674" i="14"/>
  <c r="M674" i="14" a="1"/>
  <c r="M673" i="14" a="1"/>
  <c r="M673" i="14" s="1"/>
  <c r="M672" i="14"/>
  <c r="M672" i="14" a="1"/>
  <c r="M671" i="14"/>
  <c r="M671" i="14" a="1"/>
  <c r="M670" i="14" a="1"/>
  <c r="M670" i="14" s="1"/>
  <c r="M669" i="14" a="1"/>
  <c r="M669" i="14" s="1"/>
  <c r="M668" i="14" a="1"/>
  <c r="M668" i="14" s="1"/>
  <c r="M667" i="14" a="1"/>
  <c r="M667" i="14" s="1"/>
  <c r="M666" i="14" a="1"/>
  <c r="M666" i="14" s="1"/>
  <c r="M665" i="14" a="1"/>
  <c r="M665" i="14" s="1"/>
  <c r="M664" i="14"/>
  <c r="M664" i="14" a="1"/>
  <c r="M663" i="14"/>
  <c r="M663" i="14" a="1"/>
  <c r="M662" i="14"/>
  <c r="M662" i="14" a="1"/>
  <c r="M661" i="14" a="1"/>
  <c r="M661" i="14" s="1"/>
  <c r="M660" i="14"/>
  <c r="M660" i="14" a="1"/>
  <c r="M659" i="14" a="1"/>
  <c r="M659" i="14" s="1"/>
  <c r="M658" i="14" a="1"/>
  <c r="M658" i="14" s="1"/>
  <c r="M657" i="14" a="1"/>
  <c r="M657" i="14" s="1"/>
  <c r="M656" i="14" a="1"/>
  <c r="M656" i="14" s="1"/>
  <c r="M655" i="14"/>
  <c r="M655" i="14" a="1"/>
  <c r="M654" i="14"/>
  <c r="M654" i="14" a="1"/>
  <c r="M653" i="14" a="1"/>
  <c r="M653" i="14" s="1"/>
  <c r="M652" i="14" a="1"/>
  <c r="M652" i="14" s="1"/>
  <c r="M651" i="14" a="1"/>
  <c r="M651" i="14" s="1"/>
  <c r="M650" i="14" a="1"/>
  <c r="M650" i="14" s="1"/>
  <c r="M649" i="14" a="1"/>
  <c r="M649" i="14" s="1"/>
  <c r="M648" i="14"/>
  <c r="M648" i="14" a="1"/>
  <c r="M647" i="14"/>
  <c r="M647" i="14" a="1"/>
  <c r="M646" i="14"/>
  <c r="M646" i="14" a="1"/>
  <c r="M645" i="14" a="1"/>
  <c r="M645" i="14" s="1"/>
  <c r="M644" i="14" a="1"/>
  <c r="M644" i="14" s="1"/>
  <c r="M643" i="14" a="1"/>
  <c r="M643" i="14" s="1"/>
  <c r="M642" i="14" a="1"/>
  <c r="M642" i="14" s="1"/>
  <c r="M641" i="14" a="1"/>
  <c r="M641" i="14" s="1"/>
  <c r="M640" i="14"/>
  <c r="M640" i="14" a="1"/>
  <c r="M639" i="14"/>
  <c r="M639" i="14" a="1"/>
  <c r="M638" i="14"/>
  <c r="M638" i="14" a="1"/>
  <c r="M637" i="14" a="1"/>
  <c r="M637" i="14" s="1"/>
  <c r="M636" i="14" a="1"/>
  <c r="M636" i="14" s="1"/>
  <c r="M635" i="14" a="1"/>
  <c r="M635" i="14" s="1"/>
  <c r="M634" i="14" a="1"/>
  <c r="M634" i="14" s="1"/>
  <c r="M633" i="14" a="1"/>
  <c r="M633" i="14" s="1"/>
  <c r="M632" i="14"/>
  <c r="M632" i="14" a="1"/>
  <c r="M631" i="14"/>
  <c r="M631" i="14" a="1"/>
  <c r="M630" i="14"/>
  <c r="M630" i="14" a="1"/>
  <c r="M629" i="14" a="1"/>
  <c r="M629" i="14" s="1"/>
  <c r="M628" i="14" a="1"/>
  <c r="M628" i="14" s="1"/>
  <c r="M627" i="14" a="1"/>
  <c r="M627" i="14" s="1"/>
  <c r="M626" i="14" a="1"/>
  <c r="M626" i="14" s="1"/>
  <c r="M625" i="14" a="1"/>
  <c r="M625" i="14" s="1"/>
  <c r="M624" i="14"/>
  <c r="M624" i="14" a="1"/>
  <c r="M623" i="14"/>
  <c r="M623" i="14" a="1"/>
  <c r="M622" i="14"/>
  <c r="M622" i="14" a="1"/>
  <c r="M621" i="14" a="1"/>
  <c r="M621" i="14" s="1"/>
  <c r="M620" i="14" a="1"/>
  <c r="M620" i="14" s="1"/>
  <c r="M619" i="14"/>
  <c r="M619" i="14" a="1"/>
  <c r="M618" i="14" a="1"/>
  <c r="M618" i="14" s="1"/>
  <c r="M617" i="14" a="1"/>
  <c r="M617" i="14" s="1"/>
  <c r="M616" i="14"/>
  <c r="M616" i="14" a="1"/>
  <c r="M615" i="14" a="1"/>
  <c r="M615" i="14" s="1"/>
  <c r="M614" i="14"/>
  <c r="M614" i="14" a="1"/>
  <c r="M613" i="14" a="1"/>
  <c r="M613" i="14" s="1"/>
  <c r="M612" i="14" a="1"/>
  <c r="M612" i="14" s="1"/>
  <c r="M611" i="14" a="1"/>
  <c r="M611" i="14" s="1"/>
  <c r="M610" i="14" a="1"/>
  <c r="M610" i="14" s="1"/>
  <c r="M609" i="14" a="1"/>
  <c r="M609" i="14" s="1"/>
  <c r="M608" i="14"/>
  <c r="M608" i="14" a="1"/>
  <c r="M607" i="14"/>
  <c r="M607" i="14" a="1"/>
  <c r="M606" i="14"/>
  <c r="M606" i="14" a="1"/>
  <c r="M605" i="14" a="1"/>
  <c r="M605" i="14" s="1"/>
  <c r="M604" i="14" a="1"/>
  <c r="M604" i="14" s="1"/>
  <c r="M603" i="14" a="1"/>
  <c r="M603" i="14" s="1"/>
  <c r="M602" i="14" a="1"/>
  <c r="M602" i="14" s="1"/>
  <c r="M601" i="14" a="1"/>
  <c r="M601" i="14" s="1"/>
  <c r="M600" i="14"/>
  <c r="M600" i="14" a="1"/>
  <c r="M599" i="14"/>
  <c r="M599" i="14" a="1"/>
  <c r="M598" i="14"/>
  <c r="M598" i="14" a="1"/>
  <c r="M597" i="14" a="1"/>
  <c r="M597" i="14" s="1"/>
  <c r="M596" i="14" a="1"/>
  <c r="M596" i="14" s="1"/>
  <c r="M595" i="14" a="1"/>
  <c r="M595" i="14" s="1"/>
  <c r="M594" i="14" a="1"/>
  <c r="M594" i="14" s="1"/>
  <c r="M593" i="14" a="1"/>
  <c r="M593" i="14" s="1"/>
  <c r="M592" i="14"/>
  <c r="M592" i="14" a="1"/>
  <c r="M591" i="14"/>
  <c r="M591" i="14" a="1"/>
  <c r="M590" i="14"/>
  <c r="M590" i="14" a="1"/>
  <c r="M589" i="14" a="1"/>
  <c r="M589" i="14" s="1"/>
  <c r="M588" i="14" a="1"/>
  <c r="M588" i="14" s="1"/>
  <c r="M587" i="14"/>
  <c r="M587" i="14" a="1"/>
  <c r="M586" i="14" a="1"/>
  <c r="M586" i="14" s="1"/>
  <c r="M585" i="14" a="1"/>
  <c r="M585" i="14" s="1"/>
  <c r="M584" i="14"/>
  <c r="M584" i="14" a="1"/>
  <c r="M583" i="14" a="1"/>
  <c r="M583" i="14" s="1"/>
  <c r="M582" i="14"/>
  <c r="M582" i="14" a="1"/>
  <c r="M581" i="14" a="1"/>
  <c r="M581" i="14" s="1"/>
  <c r="M580" i="14" a="1"/>
  <c r="M580" i="14" s="1"/>
  <c r="M579" i="14" a="1"/>
  <c r="M579" i="14" s="1"/>
  <c r="M578" i="14" a="1"/>
  <c r="M578" i="14" s="1"/>
  <c r="M577" i="14" a="1"/>
  <c r="M577" i="14" s="1"/>
  <c r="M576" i="14"/>
  <c r="M576" i="14" a="1"/>
  <c r="M575" i="14"/>
  <c r="M575" i="14" a="1"/>
  <c r="M574" i="14" a="1"/>
  <c r="M574" i="14" s="1"/>
  <c r="M573" i="14" a="1"/>
  <c r="M573" i="14" s="1"/>
  <c r="M572" i="14" a="1"/>
  <c r="M572" i="14" s="1"/>
  <c r="M571" i="14" a="1"/>
  <c r="M571" i="14" s="1"/>
  <c r="M570" i="14" a="1"/>
  <c r="M570" i="14" s="1"/>
  <c r="M569" i="14" a="1"/>
  <c r="M569" i="14" s="1"/>
  <c r="M568" i="14"/>
  <c r="M568" i="14" a="1"/>
  <c r="M567" i="14"/>
  <c r="M567" i="14" a="1"/>
  <c r="M566" i="14"/>
  <c r="M566" i="14" a="1"/>
  <c r="M565" i="14" a="1"/>
  <c r="M565" i="14" s="1"/>
  <c r="M564" i="14" a="1"/>
  <c r="M564" i="14" s="1"/>
  <c r="M563" i="14" a="1"/>
  <c r="M563" i="14" s="1"/>
  <c r="M562" i="14" a="1"/>
  <c r="M562" i="14" s="1"/>
  <c r="M561" i="14" a="1"/>
  <c r="M561" i="14" s="1"/>
  <c r="M560" i="14" a="1"/>
  <c r="M560" i="14" s="1"/>
  <c r="M559" i="14"/>
  <c r="M559" i="14" a="1"/>
  <c r="M558" i="14"/>
  <c r="M558" i="14" a="1"/>
  <c r="M557" i="14" a="1"/>
  <c r="M557" i="14" s="1"/>
  <c r="M556" i="14" a="1"/>
  <c r="M556" i="14" s="1"/>
  <c r="M555" i="14" a="1"/>
  <c r="M555" i="14" s="1"/>
  <c r="M554" i="14" a="1"/>
  <c r="M554" i="14" s="1"/>
  <c r="M553" i="14" a="1"/>
  <c r="M553" i="14" s="1"/>
  <c r="M552" i="14"/>
  <c r="M552" i="14" a="1"/>
  <c r="M551" i="14" a="1"/>
  <c r="M551" i="14" s="1"/>
  <c r="M550" i="14"/>
  <c r="M550" i="14" a="1"/>
  <c r="M549" i="14" a="1"/>
  <c r="M549" i="14" s="1"/>
  <c r="M548" i="14" a="1"/>
  <c r="M548" i="14" s="1"/>
  <c r="M547" i="14" a="1"/>
  <c r="M547" i="14" s="1"/>
  <c r="M546" i="14" a="1"/>
  <c r="M546" i="14" s="1"/>
  <c r="M545" i="14" a="1"/>
  <c r="M545" i="14" s="1"/>
  <c r="M544" i="14"/>
  <c r="M544" i="14" a="1"/>
  <c r="M543" i="14"/>
  <c r="M543" i="14" a="1"/>
  <c r="M542" i="14" a="1"/>
  <c r="M542" i="14" s="1"/>
  <c r="M541" i="14" a="1"/>
  <c r="M541" i="14" s="1"/>
  <c r="M540" i="14" a="1"/>
  <c r="M540" i="14" s="1"/>
  <c r="M539" i="14" a="1"/>
  <c r="M539" i="14" s="1"/>
  <c r="M538" i="14" a="1"/>
  <c r="M538" i="14" s="1"/>
  <c r="M537" i="14"/>
  <c r="M537" i="14" a="1"/>
  <c r="M536" i="14" a="1"/>
  <c r="M536" i="14" s="1"/>
  <c r="M535" i="14" a="1"/>
  <c r="M535" i="14" s="1"/>
  <c r="M534" i="14" a="1"/>
  <c r="M534" i="14" s="1"/>
  <c r="M533" i="14" a="1"/>
  <c r="M533" i="14" s="1"/>
  <c r="M532" i="14" a="1"/>
  <c r="M532" i="14" s="1"/>
  <c r="M531" i="14" a="1"/>
  <c r="M531" i="14" s="1"/>
  <c r="M530" i="14" a="1"/>
  <c r="M530" i="14" s="1"/>
  <c r="M529" i="14" a="1"/>
  <c r="M529" i="14" s="1"/>
  <c r="M528" i="14" a="1"/>
  <c r="M528" i="14" s="1"/>
  <c r="M527" i="14" a="1"/>
  <c r="M527" i="14" s="1"/>
  <c r="M526" i="14" a="1"/>
  <c r="M526" i="14" s="1"/>
  <c r="M525" i="14"/>
  <c r="M525" i="14" a="1"/>
  <c r="M524" i="14" a="1"/>
  <c r="M524" i="14" s="1"/>
  <c r="M523" i="14" a="1"/>
  <c r="M523" i="14" s="1"/>
  <c r="M522" i="14" a="1"/>
  <c r="M522" i="14" s="1"/>
  <c r="M521" i="14" a="1"/>
  <c r="M521" i="14" s="1"/>
  <c r="M520" i="14" a="1"/>
  <c r="M520" i="14" s="1"/>
  <c r="M519" i="14" a="1"/>
  <c r="M519" i="14" s="1"/>
  <c r="M518" i="14" a="1"/>
  <c r="M518" i="14" s="1"/>
  <c r="M517" i="14" a="1"/>
  <c r="M517" i="14" s="1"/>
  <c r="M516" i="14" a="1"/>
  <c r="M516" i="14" s="1"/>
  <c r="M515" i="14" a="1"/>
  <c r="M515" i="14" s="1"/>
  <c r="M514" i="14" a="1"/>
  <c r="M514" i="14" s="1"/>
  <c r="M513" i="14" a="1"/>
  <c r="M513" i="14" s="1"/>
  <c r="M512" i="14" a="1"/>
  <c r="M512" i="14" s="1"/>
  <c r="M511" i="14" a="1"/>
  <c r="M511" i="14" s="1"/>
  <c r="M510" i="14" a="1"/>
  <c r="M510" i="14" s="1"/>
  <c r="M509" i="14" a="1"/>
  <c r="M509" i="14" s="1"/>
  <c r="M508" i="14" a="1"/>
  <c r="M508" i="14" s="1"/>
  <c r="M507" i="14" a="1"/>
  <c r="M507" i="14" s="1"/>
  <c r="M506" i="14" a="1"/>
  <c r="M506" i="14" s="1"/>
  <c r="M505" i="14"/>
  <c r="M505" i="14" a="1"/>
  <c r="M504" i="14" a="1"/>
  <c r="M504" i="14" s="1"/>
  <c r="M503" i="14" a="1"/>
  <c r="M503" i="14" s="1"/>
  <c r="M502" i="14" a="1"/>
  <c r="M502" i="14" s="1"/>
  <c r="M501" i="14" a="1"/>
  <c r="M501" i="14" s="1"/>
  <c r="M500" i="14" a="1"/>
  <c r="M500" i="14" s="1"/>
  <c r="M499" i="14" a="1"/>
  <c r="M499" i="14" s="1"/>
  <c r="M498" i="14" a="1"/>
  <c r="M498" i="14" s="1"/>
  <c r="M497" i="14" a="1"/>
  <c r="M497" i="14" s="1"/>
  <c r="M496" i="14" a="1"/>
  <c r="M496" i="14" s="1"/>
  <c r="M495" i="14" a="1"/>
  <c r="M495" i="14" s="1"/>
  <c r="M494" i="14" a="1"/>
  <c r="M494" i="14" s="1"/>
  <c r="M493" i="14"/>
  <c r="M493" i="14" a="1"/>
  <c r="M492" i="14" a="1"/>
  <c r="M492" i="14" s="1"/>
  <c r="M491" i="14" a="1"/>
  <c r="M491" i="14" s="1"/>
  <c r="M490" i="14" a="1"/>
  <c r="M490" i="14" s="1"/>
  <c r="M489" i="14" a="1"/>
  <c r="M489" i="14" s="1"/>
  <c r="M488" i="14" a="1"/>
  <c r="M488" i="14" s="1"/>
  <c r="M487" i="14" a="1"/>
  <c r="M487" i="14" s="1"/>
  <c r="M486" i="14" a="1"/>
  <c r="M486" i="14" s="1"/>
  <c r="M485" i="14" a="1"/>
  <c r="M485" i="14" s="1"/>
  <c r="M484" i="14" a="1"/>
  <c r="M484" i="14" s="1"/>
  <c r="M483" i="14" a="1"/>
  <c r="M483" i="14" s="1"/>
  <c r="M482" i="14" a="1"/>
  <c r="M482" i="14" s="1"/>
  <c r="M481" i="14" a="1"/>
  <c r="M481" i="14" s="1"/>
  <c r="M480" i="14" a="1"/>
  <c r="M480" i="14" s="1"/>
  <c r="M479" i="14" a="1"/>
  <c r="M479" i="14" s="1"/>
  <c r="M478" i="14" a="1"/>
  <c r="M478" i="14" s="1"/>
  <c r="M477" i="14" a="1"/>
  <c r="M477" i="14" s="1"/>
  <c r="M476" i="14" a="1"/>
  <c r="M476" i="14" s="1"/>
  <c r="M475" i="14" a="1"/>
  <c r="M475" i="14" s="1"/>
  <c r="M474" i="14" a="1"/>
  <c r="M474" i="14" s="1"/>
  <c r="M473" i="14"/>
  <c r="M473" i="14" a="1"/>
  <c r="M472" i="14" a="1"/>
  <c r="M472" i="14" s="1"/>
  <c r="M471" i="14" a="1"/>
  <c r="M471" i="14" s="1"/>
  <c r="M470" i="14" a="1"/>
  <c r="M470" i="14" s="1"/>
  <c r="M469" i="14" a="1"/>
  <c r="M469" i="14" s="1"/>
  <c r="M468" i="14" a="1"/>
  <c r="M468" i="14" s="1"/>
  <c r="M467" i="14" a="1"/>
  <c r="M467" i="14" s="1"/>
  <c r="M466" i="14" a="1"/>
  <c r="M466" i="14" s="1"/>
  <c r="M465" i="14" a="1"/>
  <c r="M465" i="14" s="1"/>
  <c r="M464" i="14" a="1"/>
  <c r="M464" i="14" s="1"/>
  <c r="M463" i="14" a="1"/>
  <c r="M463" i="14" s="1"/>
  <c r="M462" i="14" a="1"/>
  <c r="M462" i="14" s="1"/>
  <c r="M461" i="14"/>
  <c r="M461" i="14" a="1"/>
  <c r="M460" i="14" a="1"/>
  <c r="M460" i="14" s="1"/>
  <c r="M459" i="14" a="1"/>
  <c r="M459" i="14" s="1"/>
  <c r="M458" i="14" a="1"/>
  <c r="M458" i="14" s="1"/>
  <c r="M457" i="14" a="1"/>
  <c r="M457" i="14" s="1"/>
  <c r="M456" i="14" a="1"/>
  <c r="M456" i="14" s="1"/>
  <c r="M455" i="14" a="1"/>
  <c r="M455" i="14" s="1"/>
  <c r="M454" i="14" a="1"/>
  <c r="M454" i="14" s="1"/>
  <c r="M453" i="14" a="1"/>
  <c r="M453" i="14" s="1"/>
  <c r="M452" i="14" a="1"/>
  <c r="M452" i="14" s="1"/>
  <c r="M451" i="14" a="1"/>
  <c r="M451" i="14" s="1"/>
  <c r="M450" i="14" a="1"/>
  <c r="M450" i="14" s="1"/>
  <c r="M449" i="14" a="1"/>
  <c r="M449" i="14" s="1"/>
  <c r="M448" i="14" a="1"/>
  <c r="M448" i="14" s="1"/>
  <c r="M447" i="14" a="1"/>
  <c r="M447" i="14" s="1"/>
  <c r="M446" i="14" a="1"/>
  <c r="M446" i="14" s="1"/>
  <c r="M445" i="14" a="1"/>
  <c r="M445" i="14" s="1"/>
  <c r="M444" i="14" a="1"/>
  <c r="M444" i="14" s="1"/>
  <c r="M443" i="14" a="1"/>
  <c r="M443" i="14" s="1"/>
  <c r="M442" i="14" a="1"/>
  <c r="M442" i="14" s="1"/>
  <c r="M441" i="14"/>
  <c r="M441" i="14" a="1"/>
  <c r="M440" i="14" a="1"/>
  <c r="M440" i="14" s="1"/>
  <c r="M439" i="14" a="1"/>
  <c r="M439" i="14" s="1"/>
  <c r="M438" i="14" a="1"/>
  <c r="M438" i="14" s="1"/>
  <c r="M437" i="14" a="1"/>
  <c r="M437" i="14" s="1"/>
  <c r="M436" i="14" a="1"/>
  <c r="M436" i="14" s="1"/>
  <c r="M435" i="14" a="1"/>
  <c r="M435" i="14" s="1"/>
  <c r="M434" i="14" a="1"/>
  <c r="M434" i="14" s="1"/>
  <c r="M433" i="14" a="1"/>
  <c r="M433" i="14" s="1"/>
  <c r="M432" i="14" a="1"/>
  <c r="M432" i="14" s="1"/>
  <c r="M431" i="14" a="1"/>
  <c r="M431" i="14" s="1"/>
  <c r="M430" i="14" a="1"/>
  <c r="M430" i="14" s="1"/>
  <c r="M429" i="14"/>
  <c r="M429" i="14" a="1"/>
  <c r="M428" i="14" a="1"/>
  <c r="M428" i="14" s="1"/>
  <c r="M427" i="14" a="1"/>
  <c r="M427" i="14" s="1"/>
  <c r="M426" i="14" a="1"/>
  <c r="M426" i="14" s="1"/>
  <c r="M425" i="14" a="1"/>
  <c r="M425" i="14" s="1"/>
  <c r="M424" i="14" a="1"/>
  <c r="M424" i="14" s="1"/>
  <c r="M423" i="14" a="1"/>
  <c r="M423" i="14" s="1"/>
  <c r="M422" i="14" a="1"/>
  <c r="M422" i="14" s="1"/>
  <c r="M421" i="14" a="1"/>
  <c r="M421" i="14" s="1"/>
  <c r="M420" i="14" a="1"/>
  <c r="M420" i="14" s="1"/>
  <c r="M419" i="14" a="1"/>
  <c r="M419" i="14" s="1"/>
  <c r="M418" i="14" a="1"/>
  <c r="M418" i="14" s="1"/>
  <c r="M417" i="14" a="1"/>
  <c r="M417" i="14" s="1"/>
  <c r="M416" i="14" a="1"/>
  <c r="M416" i="14" s="1"/>
  <c r="M415" i="14" a="1"/>
  <c r="M415" i="14" s="1"/>
  <c r="M414" i="14" a="1"/>
  <c r="M414" i="14" s="1"/>
  <c r="M413" i="14" a="1"/>
  <c r="M413" i="14" s="1"/>
  <c r="M412" i="14" a="1"/>
  <c r="M412" i="14" s="1"/>
  <c r="M411" i="14" a="1"/>
  <c r="M411" i="14" s="1"/>
  <c r="M410" i="14" a="1"/>
  <c r="M410" i="14" s="1"/>
  <c r="M409" i="14"/>
  <c r="M409" i="14" a="1"/>
  <c r="M408" i="14" a="1"/>
  <c r="M408" i="14" s="1"/>
  <c r="M407" i="14" a="1"/>
  <c r="M407" i="14" s="1"/>
  <c r="M406" i="14" a="1"/>
  <c r="M406" i="14" s="1"/>
  <c r="M405" i="14" a="1"/>
  <c r="M405" i="14" s="1"/>
  <c r="M404" i="14"/>
  <c r="M404" i="14" a="1"/>
  <c r="M403" i="14" a="1"/>
  <c r="M403" i="14" s="1"/>
  <c r="M402" i="14" a="1"/>
  <c r="M402" i="14" s="1"/>
  <c r="M401" i="14" a="1"/>
  <c r="M401" i="14" s="1"/>
  <c r="M400" i="14" a="1"/>
  <c r="M400" i="14" s="1"/>
  <c r="M399" i="14" a="1"/>
  <c r="M399" i="14" s="1"/>
  <c r="M398" i="14" a="1"/>
  <c r="M398" i="14" s="1"/>
  <c r="M397" i="14" a="1"/>
  <c r="M397" i="14" s="1"/>
  <c r="M396" i="14" a="1"/>
  <c r="M396" i="14" s="1"/>
  <c r="M395" i="14" a="1"/>
  <c r="M395" i="14" s="1"/>
  <c r="M394" i="14" a="1"/>
  <c r="M394" i="14" s="1"/>
  <c r="M393" i="14"/>
  <c r="M393" i="14" a="1"/>
  <c r="M392" i="14" a="1"/>
  <c r="M392" i="14" s="1"/>
  <c r="M391" i="14" a="1"/>
  <c r="M391" i="14" s="1"/>
  <c r="M390" i="14" a="1"/>
  <c r="M390" i="14" s="1"/>
  <c r="M389" i="14" a="1"/>
  <c r="M389" i="14" s="1"/>
  <c r="M388" i="14"/>
  <c r="M388" i="14" a="1"/>
  <c r="M387" i="14" a="1"/>
  <c r="M387" i="14" s="1"/>
  <c r="M386" i="14" a="1"/>
  <c r="M386" i="14" s="1"/>
  <c r="M385" i="14" a="1"/>
  <c r="M385" i="14" s="1"/>
  <c r="M384" i="14" a="1"/>
  <c r="M384" i="14" s="1"/>
  <c r="M383" i="14" a="1"/>
  <c r="M383" i="14" s="1"/>
  <c r="M382" i="14" a="1"/>
  <c r="M382" i="14" s="1"/>
  <c r="M381" i="14" a="1"/>
  <c r="M381" i="14" s="1"/>
  <c r="M380" i="14" a="1"/>
  <c r="M380" i="14" s="1"/>
  <c r="M379" i="14" a="1"/>
  <c r="M379" i="14" s="1"/>
  <c r="M378" i="14" a="1"/>
  <c r="M378" i="14" s="1"/>
  <c r="M377" i="14"/>
  <c r="M377" i="14" a="1"/>
  <c r="M376" i="14" a="1"/>
  <c r="M376" i="14" s="1"/>
  <c r="M375" i="14" a="1"/>
  <c r="M375" i="14" s="1"/>
  <c r="M374" i="14" a="1"/>
  <c r="M374" i="14" s="1"/>
  <c r="M373" i="14" a="1"/>
  <c r="M373" i="14" s="1"/>
  <c r="M372" i="14"/>
  <c r="M372" i="14" a="1"/>
  <c r="M371" i="14" a="1"/>
  <c r="M371" i="14" s="1"/>
  <c r="M370" i="14" a="1"/>
  <c r="M370" i="14" s="1"/>
  <c r="M369" i="14" a="1"/>
  <c r="M369" i="14" s="1"/>
  <c r="M368" i="14" a="1"/>
  <c r="M368" i="14" s="1"/>
  <c r="M367" i="14" a="1"/>
  <c r="M367" i="14" s="1"/>
  <c r="M366" i="14" a="1"/>
  <c r="M366" i="14" s="1"/>
  <c r="M365" i="14" a="1"/>
  <c r="M365" i="14" s="1"/>
  <c r="M364" i="14" a="1"/>
  <c r="M364" i="14" s="1"/>
  <c r="M363" i="14" a="1"/>
  <c r="M363" i="14" s="1"/>
  <c r="M362" i="14" a="1"/>
  <c r="M362" i="14" s="1"/>
  <c r="M361" i="14"/>
  <c r="M361" i="14" a="1"/>
  <c r="M360" i="14" a="1"/>
  <c r="M360" i="14" s="1"/>
  <c r="M359" i="14" a="1"/>
  <c r="M359" i="14" s="1"/>
  <c r="M358" i="14" a="1"/>
  <c r="M358" i="14" s="1"/>
  <c r="M357" i="14" a="1"/>
  <c r="M357" i="14" s="1"/>
  <c r="M356" i="14"/>
  <c r="M356" i="14" a="1"/>
  <c r="M355" i="14" a="1"/>
  <c r="M355" i="14" s="1"/>
  <c r="M354" i="14" a="1"/>
  <c r="M354" i="14" s="1"/>
  <c r="M353" i="14" a="1"/>
  <c r="M353" i="14" s="1"/>
  <c r="M352" i="14" a="1"/>
  <c r="M352" i="14" s="1"/>
  <c r="M351" i="14" a="1"/>
  <c r="M351" i="14" s="1"/>
  <c r="M350" i="14" a="1"/>
  <c r="M350" i="14" s="1"/>
  <c r="M349" i="14" a="1"/>
  <c r="M349" i="14" s="1"/>
  <c r="M348" i="14" a="1"/>
  <c r="M348" i="14" s="1"/>
  <c r="M347" i="14" a="1"/>
  <c r="M347" i="14" s="1"/>
  <c r="M346" i="14" a="1"/>
  <c r="M346" i="14" s="1"/>
  <c r="M345" i="14"/>
  <c r="M345" i="14" a="1"/>
  <c r="M344" i="14" a="1"/>
  <c r="M344" i="14" s="1"/>
  <c r="M343" i="14" a="1"/>
  <c r="M343" i="14" s="1"/>
  <c r="M342" i="14" a="1"/>
  <c r="M342" i="14" s="1"/>
  <c r="M341" i="14" a="1"/>
  <c r="M341" i="14" s="1"/>
  <c r="M340" i="14"/>
  <c r="M340" i="14" a="1"/>
  <c r="M339" i="14" a="1"/>
  <c r="M339" i="14" s="1"/>
  <c r="M338" i="14" a="1"/>
  <c r="M338" i="14" s="1"/>
  <c r="M337" i="14" a="1"/>
  <c r="M337" i="14" s="1"/>
  <c r="M336" i="14" a="1"/>
  <c r="M336" i="14" s="1"/>
  <c r="M335" i="14" a="1"/>
  <c r="M335" i="14" s="1"/>
  <c r="M334" i="14" a="1"/>
  <c r="M334" i="14" s="1"/>
  <c r="M333" i="14" a="1"/>
  <c r="M333" i="14" s="1"/>
  <c r="M332" i="14" a="1"/>
  <c r="M332" i="14" s="1"/>
  <c r="M331" i="14" a="1"/>
  <c r="M331" i="14" s="1"/>
  <c r="M330" i="14" a="1"/>
  <c r="M330" i="14" s="1"/>
  <c r="M329" i="14"/>
  <c r="M329" i="14" a="1"/>
  <c r="M328" i="14" a="1"/>
  <c r="M328" i="14" s="1"/>
  <c r="M327" i="14" a="1"/>
  <c r="M327" i="14" s="1"/>
  <c r="M326" i="14" a="1"/>
  <c r="M326" i="14" s="1"/>
  <c r="M325" i="14" a="1"/>
  <c r="M325" i="14" s="1"/>
  <c r="M324" i="14"/>
  <c r="M324" i="14" a="1"/>
  <c r="M323" i="14" a="1"/>
  <c r="M323" i="14" s="1"/>
  <c r="M322" i="14" a="1"/>
  <c r="M322" i="14" s="1"/>
  <c r="M321" i="14" a="1"/>
  <c r="M321" i="14" s="1"/>
  <c r="M320" i="14" a="1"/>
  <c r="M320" i="14" s="1"/>
  <c r="M319" i="14" a="1"/>
  <c r="M319" i="14" s="1"/>
  <c r="M318" i="14" a="1"/>
  <c r="M318" i="14" s="1"/>
  <c r="M317" i="14" a="1"/>
  <c r="M317" i="14" s="1"/>
  <c r="M316" i="14" a="1"/>
  <c r="M316" i="14" s="1"/>
  <c r="M315" i="14" a="1"/>
  <c r="M315" i="14" s="1"/>
  <c r="M314" i="14" a="1"/>
  <c r="M314" i="14" s="1"/>
  <c r="M313" i="14"/>
  <c r="M313" i="14" a="1"/>
  <c r="M312" i="14" a="1"/>
  <c r="M312" i="14" s="1"/>
  <c r="M311" i="14" a="1"/>
  <c r="M311" i="14" s="1"/>
  <c r="M310" i="14" a="1"/>
  <c r="M310" i="14" s="1"/>
  <c r="M309" i="14" a="1"/>
  <c r="M309" i="14" s="1"/>
  <c r="M308" i="14"/>
  <c r="M308" i="14" a="1"/>
  <c r="M307" i="14" a="1"/>
  <c r="M307" i="14" s="1"/>
  <c r="M306" i="14" a="1"/>
  <c r="M306" i="14" s="1"/>
  <c r="M305" i="14" a="1"/>
  <c r="M305" i="14" s="1"/>
  <c r="M304" i="14" a="1"/>
  <c r="M304" i="14" s="1"/>
  <c r="M303" i="14" a="1"/>
  <c r="M303" i="14" s="1"/>
  <c r="M302" i="14" a="1"/>
  <c r="M302" i="14" s="1"/>
  <c r="M301" i="14" a="1"/>
  <c r="M301" i="14" s="1"/>
  <c r="M300" i="14" a="1"/>
  <c r="M300" i="14" s="1"/>
  <c r="M299" i="14" a="1"/>
  <c r="M299" i="14" s="1"/>
  <c r="M298" i="14" a="1"/>
  <c r="M298" i="14" s="1"/>
  <c r="M297" i="14"/>
  <c r="M297" i="14" a="1"/>
  <c r="M296" i="14" a="1"/>
  <c r="M296" i="14" s="1"/>
  <c r="M295" i="14" a="1"/>
  <c r="M295" i="14" s="1"/>
  <c r="M294" i="14" a="1"/>
  <c r="M294" i="14" s="1"/>
  <c r="M293" i="14" a="1"/>
  <c r="M293" i="14" s="1"/>
  <c r="M292" i="14"/>
  <c r="M292" i="14" a="1"/>
  <c r="M291" i="14" a="1"/>
  <c r="M291" i="14" s="1"/>
  <c r="M290" i="14" a="1"/>
  <c r="M290" i="14" s="1"/>
  <c r="M289" i="14" a="1"/>
  <c r="M289" i="14" s="1"/>
  <c r="M288" i="14" a="1"/>
  <c r="M288" i="14" s="1"/>
  <c r="M287" i="14" a="1"/>
  <c r="M287" i="14" s="1"/>
  <c r="M286" i="14" a="1"/>
  <c r="M286" i="14" s="1"/>
  <c r="M285" i="14" a="1"/>
  <c r="M285" i="14" s="1"/>
  <c r="M284" i="14" a="1"/>
  <c r="M284" i="14" s="1"/>
  <c r="M283" i="14" a="1"/>
  <c r="M283" i="14" s="1"/>
  <c r="M282" i="14" a="1"/>
  <c r="M282" i="14" s="1"/>
  <c r="M281" i="14"/>
  <c r="M281" i="14" a="1"/>
  <c r="M280" i="14" a="1"/>
  <c r="M280" i="14" s="1"/>
  <c r="M279" i="14" a="1"/>
  <c r="M279" i="14" s="1"/>
  <c r="M278" i="14" a="1"/>
  <c r="M278" i="14" s="1"/>
  <c r="M277" i="14" a="1"/>
  <c r="M277" i="14" s="1"/>
  <c r="M276" i="14"/>
  <c r="M276" i="14" a="1"/>
  <c r="M275" i="14" a="1"/>
  <c r="M275" i="14" s="1"/>
  <c r="M274" i="14" a="1"/>
  <c r="M274" i="14" s="1"/>
  <c r="M273" i="14" a="1"/>
  <c r="M273" i="14" s="1"/>
  <c r="M272" i="14" a="1"/>
  <c r="M272" i="14" s="1"/>
  <c r="M271" i="14" a="1"/>
  <c r="M271" i="14" s="1"/>
  <c r="M270" i="14" a="1"/>
  <c r="M270" i="14" s="1"/>
  <c r="M269" i="14" a="1"/>
  <c r="M269" i="14" s="1"/>
  <c r="M268" i="14" a="1"/>
  <c r="M268" i="14" s="1"/>
  <c r="M267" i="14" a="1"/>
  <c r="M267" i="14" s="1"/>
  <c r="M266" i="14" a="1"/>
  <c r="M266" i="14" s="1"/>
  <c r="M265" i="14"/>
  <c r="M265" i="14" a="1"/>
  <c r="M264" i="14" a="1"/>
  <c r="M264" i="14" s="1"/>
  <c r="M263" i="14" a="1"/>
  <c r="M263" i="14" s="1"/>
  <c r="M262" i="14" a="1"/>
  <c r="M262" i="14" s="1"/>
  <c r="M261" i="14" a="1"/>
  <c r="M261" i="14" s="1"/>
  <c r="M260" i="14"/>
  <c r="M260" i="14" a="1"/>
  <c r="M259" i="14" a="1"/>
  <c r="M259" i="14" s="1"/>
  <c r="M258" i="14" a="1"/>
  <c r="M258" i="14" s="1"/>
  <c r="M257" i="14" a="1"/>
  <c r="M257" i="14" s="1"/>
  <c r="M256" i="14" a="1"/>
  <c r="M256" i="14" s="1"/>
  <c r="M255" i="14" a="1"/>
  <c r="M255" i="14" s="1"/>
  <c r="M254" i="14" a="1"/>
  <c r="M254" i="14" s="1"/>
  <c r="M253" i="14" a="1"/>
  <c r="M253" i="14" s="1"/>
  <c r="M252" i="14" a="1"/>
  <c r="M252" i="14" s="1"/>
  <c r="M251" i="14" a="1"/>
  <c r="M251" i="14" s="1"/>
  <c r="M250" i="14" a="1"/>
  <c r="M250" i="14" s="1"/>
  <c r="M249" i="14"/>
  <c r="M249" i="14" a="1"/>
  <c r="M248" i="14" a="1"/>
  <c r="M248" i="14" s="1"/>
  <c r="M247" i="14" a="1"/>
  <c r="M247" i="14" s="1"/>
  <c r="M246" i="14" a="1"/>
  <c r="M246" i="14" s="1"/>
  <c r="M245" i="14" a="1"/>
  <c r="M245" i="14" s="1"/>
  <c r="M244" i="14"/>
  <c r="M244" i="14" a="1"/>
  <c r="M243" i="14" a="1"/>
  <c r="M243" i="14" s="1"/>
  <c r="M242" i="14" a="1"/>
  <c r="M242" i="14" s="1"/>
  <c r="M241" i="14" a="1"/>
  <c r="M241" i="14" s="1"/>
  <c r="M240" i="14" a="1"/>
  <c r="M240" i="14" s="1"/>
  <c r="M239" i="14" a="1"/>
  <c r="M239" i="14" s="1"/>
  <c r="M238" i="14" a="1"/>
  <c r="M238" i="14" s="1"/>
  <c r="M237" i="14" a="1"/>
  <c r="M237" i="14" s="1"/>
  <c r="M236" i="14" a="1"/>
  <c r="M236" i="14" s="1"/>
  <c r="M235" i="14" a="1"/>
  <c r="M235" i="14" s="1"/>
  <c r="M234" i="14" a="1"/>
  <c r="M234" i="14" s="1"/>
  <c r="M233" i="14"/>
  <c r="M233" i="14" a="1"/>
  <c r="M232" i="14" a="1"/>
  <c r="M232" i="14" s="1"/>
  <c r="M231" i="14" a="1"/>
  <c r="M231" i="14" s="1"/>
  <c r="M230" i="14" a="1"/>
  <c r="M230" i="14" s="1"/>
  <c r="M229" i="14" a="1"/>
  <c r="M229" i="14" s="1"/>
  <c r="M228" i="14"/>
  <c r="M228" i="14" a="1"/>
  <c r="M227" i="14" a="1"/>
  <c r="M227" i="14" s="1"/>
  <c r="M226" i="14" a="1"/>
  <c r="M226" i="14" s="1"/>
  <c r="M225" i="14" a="1"/>
  <c r="M225" i="14" s="1"/>
  <c r="M224" i="14" a="1"/>
  <c r="M224" i="14" s="1"/>
  <c r="M223" i="14" a="1"/>
  <c r="M223" i="14" s="1"/>
  <c r="M222" i="14" a="1"/>
  <c r="M222" i="14" s="1"/>
  <c r="M221" i="14" a="1"/>
  <c r="M221" i="14" s="1"/>
  <c r="M220" i="14" a="1"/>
  <c r="M220" i="14" s="1"/>
  <c r="M219" i="14" a="1"/>
  <c r="M219" i="14" s="1"/>
  <c r="M218" i="14" a="1"/>
  <c r="M218" i="14" s="1"/>
  <c r="M217" i="14"/>
  <c r="M217" i="14" a="1"/>
  <c r="M216" i="14" a="1"/>
  <c r="M216" i="14" s="1"/>
  <c r="M215" i="14" a="1"/>
  <c r="M215" i="14" s="1"/>
  <c r="M214" i="14" a="1"/>
  <c r="M214" i="14" s="1"/>
  <c r="M213" i="14" a="1"/>
  <c r="M213" i="14" s="1"/>
  <c r="M212" i="14"/>
  <c r="M212" i="14" a="1"/>
  <c r="M211" i="14" a="1"/>
  <c r="M211" i="14" s="1"/>
  <c r="M210" i="14" a="1"/>
  <c r="M210" i="14" s="1"/>
  <c r="M209" i="14" a="1"/>
  <c r="M209" i="14" s="1"/>
  <c r="M208" i="14" a="1"/>
  <c r="M208" i="14" s="1"/>
  <c r="M207" i="14" a="1"/>
  <c r="M207" i="14" s="1"/>
  <c r="M206" i="14" a="1"/>
  <c r="M206" i="14" s="1"/>
  <c r="M205" i="14" a="1"/>
  <c r="M205" i="14" s="1"/>
  <c r="M204" i="14" a="1"/>
  <c r="M204" i="14" s="1"/>
  <c r="M203" i="14" a="1"/>
  <c r="M203" i="14" s="1"/>
  <c r="M202" i="14" a="1"/>
  <c r="M202" i="14" s="1"/>
  <c r="M201" i="14"/>
  <c r="M201" i="14" a="1"/>
  <c r="M200" i="14" a="1"/>
  <c r="M200" i="14" s="1"/>
  <c r="M199" i="14" a="1"/>
  <c r="M199" i="14" s="1"/>
  <c r="M198" i="14" a="1"/>
  <c r="M198" i="14" s="1"/>
  <c r="M197" i="14" a="1"/>
  <c r="M197" i="14" s="1"/>
  <c r="M196" i="14"/>
  <c r="M196" i="14" a="1"/>
  <c r="M195" i="14" a="1"/>
  <c r="M195" i="14" s="1"/>
  <c r="M194" i="14" a="1"/>
  <c r="M194" i="14" s="1"/>
  <c r="M193" i="14" a="1"/>
  <c r="M193" i="14" s="1"/>
  <c r="M192" i="14" a="1"/>
  <c r="M192" i="14" s="1"/>
  <c r="M191" i="14" a="1"/>
  <c r="M191" i="14" s="1"/>
  <c r="M190" i="14" a="1"/>
  <c r="M190" i="14" s="1"/>
  <c r="M189" i="14" a="1"/>
  <c r="M189" i="14" s="1"/>
  <c r="M188" i="14" a="1"/>
  <c r="M188" i="14" s="1"/>
  <c r="M187" i="14" a="1"/>
  <c r="M187" i="14" s="1"/>
  <c r="M186" i="14" a="1"/>
  <c r="M186" i="14" s="1"/>
  <c r="M185" i="14"/>
  <c r="M185" i="14" a="1"/>
  <c r="M184" i="14" a="1"/>
  <c r="M184" i="14" s="1"/>
  <c r="M183" i="14" a="1"/>
  <c r="M183" i="14" s="1"/>
  <c r="M182" i="14" a="1"/>
  <c r="M182" i="14" s="1"/>
  <c r="M181" i="14" a="1"/>
  <c r="M181" i="14" s="1"/>
  <c r="M180" i="14"/>
  <c r="M180" i="14" a="1"/>
  <c r="M179" i="14" a="1"/>
  <c r="M179" i="14" s="1"/>
  <c r="M178" i="14" a="1"/>
  <c r="M178" i="14" s="1"/>
  <c r="M177" i="14" a="1"/>
  <c r="M177" i="14" s="1"/>
  <c r="M176" i="14" a="1"/>
  <c r="M176" i="14" s="1"/>
  <c r="M175" i="14" a="1"/>
  <c r="M175" i="14" s="1"/>
  <c r="M174" i="14" a="1"/>
  <c r="M174" i="14" s="1"/>
  <c r="M173" i="14" a="1"/>
  <c r="M173" i="14" s="1"/>
  <c r="M172" i="14" a="1"/>
  <c r="M172" i="14" s="1"/>
  <c r="M171" i="14" a="1"/>
  <c r="M171" i="14" s="1"/>
  <c r="M170" i="14" a="1"/>
  <c r="M170" i="14" s="1"/>
  <c r="M169" i="14"/>
  <c r="M169" i="14" a="1"/>
  <c r="M168" i="14" a="1"/>
  <c r="M168" i="14" s="1"/>
  <c r="M167" i="14" a="1"/>
  <c r="M167" i="14" s="1"/>
  <c r="M166" i="14" a="1"/>
  <c r="M166" i="14" s="1"/>
  <c r="M165" i="14" a="1"/>
  <c r="M165" i="14" s="1"/>
  <c r="M164" i="14"/>
  <c r="M164" i="14" a="1"/>
  <c r="M163" i="14" a="1"/>
  <c r="M163" i="14" s="1"/>
  <c r="M162" i="14" a="1"/>
  <c r="M162" i="14" s="1"/>
  <c r="M161" i="14" a="1"/>
  <c r="M161" i="14" s="1"/>
  <c r="M160" i="14" a="1"/>
  <c r="M160" i="14" s="1"/>
  <c r="M159" i="14" a="1"/>
  <c r="M159" i="14" s="1"/>
  <c r="M158" i="14" a="1"/>
  <c r="M158" i="14" s="1"/>
  <c r="M157" i="14" a="1"/>
  <c r="M157" i="14" s="1"/>
  <c r="M156" i="14" a="1"/>
  <c r="M156" i="14" s="1"/>
  <c r="M155" i="14" a="1"/>
  <c r="M155" i="14" s="1"/>
  <c r="M154" i="14" a="1"/>
  <c r="M154" i="14" s="1"/>
  <c r="M153" i="14"/>
  <c r="M153" i="14" a="1"/>
  <c r="M152" i="14" a="1"/>
  <c r="M152" i="14" s="1"/>
  <c r="M151" i="14" a="1"/>
  <c r="M151" i="14" s="1"/>
  <c r="M150" i="14" a="1"/>
  <c r="M150" i="14" s="1"/>
  <c r="M149" i="14" a="1"/>
  <c r="M149" i="14" s="1"/>
  <c r="M148" i="14"/>
  <c r="M148" i="14" a="1"/>
  <c r="M147" i="14" a="1"/>
  <c r="M147" i="14" s="1"/>
  <c r="M146" i="14" a="1"/>
  <c r="M146" i="14" s="1"/>
  <c r="M145" i="14" a="1"/>
  <c r="M145" i="14" s="1"/>
  <c r="M144" i="14" a="1"/>
  <c r="M144" i="14" s="1"/>
  <c r="M143" i="14" a="1"/>
  <c r="M143" i="14" s="1"/>
  <c r="M142" i="14" a="1"/>
  <c r="M142" i="14" s="1"/>
  <c r="M141" i="14" a="1"/>
  <c r="M141" i="14" s="1"/>
  <c r="M140" i="14" a="1"/>
  <c r="M140" i="14" s="1"/>
  <c r="M139" i="14" a="1"/>
  <c r="M139" i="14" s="1"/>
  <c r="M138" i="14"/>
  <c r="M138" i="14" a="1"/>
  <c r="M137" i="14" a="1"/>
  <c r="M137" i="14" s="1"/>
  <c r="M136" i="14" a="1"/>
  <c r="M136" i="14" s="1"/>
  <c r="M135" i="14" a="1"/>
  <c r="M135" i="14" s="1"/>
  <c r="M134" i="14"/>
  <c r="M134" i="14" a="1"/>
  <c r="M133" i="14" a="1"/>
  <c r="M133" i="14" s="1"/>
  <c r="M132" i="14" a="1"/>
  <c r="M132" i="14" s="1"/>
  <c r="M131" i="14" a="1"/>
  <c r="M131" i="14" s="1"/>
  <c r="M130" i="14"/>
  <c r="M130" i="14" a="1"/>
  <c r="M129" i="14" a="1"/>
  <c r="M129" i="14" s="1"/>
  <c r="M128" i="14" a="1"/>
  <c r="M128" i="14" s="1"/>
  <c r="M127" i="14" a="1"/>
  <c r="M127" i="14" s="1"/>
  <c r="M126" i="14"/>
  <c r="M126" i="14" a="1"/>
  <c r="M125" i="14" a="1"/>
  <c r="M125" i="14" s="1"/>
  <c r="M124" i="14" a="1"/>
  <c r="M124" i="14" s="1"/>
  <c r="M123" i="14" a="1"/>
  <c r="M123" i="14" s="1"/>
  <c r="M122" i="14"/>
  <c r="M122" i="14" a="1"/>
  <c r="M121" i="14" a="1"/>
  <c r="M121" i="14" s="1"/>
  <c r="M120" i="14" a="1"/>
  <c r="M120" i="14" s="1"/>
  <c r="M119" i="14" a="1"/>
  <c r="M119" i="14" s="1"/>
  <c r="M118" i="14"/>
  <c r="M118" i="14" a="1"/>
  <c r="M117" i="14" a="1"/>
  <c r="M117" i="14" s="1"/>
  <c r="M116" i="14" a="1"/>
  <c r="M116" i="14" s="1"/>
  <c r="M115" i="14" a="1"/>
  <c r="M115" i="14" s="1"/>
  <c r="M114" i="14"/>
  <c r="M114" i="14" a="1"/>
  <c r="M113" i="14" a="1"/>
  <c r="M113" i="14" s="1"/>
  <c r="M112" i="14" a="1"/>
  <c r="M112" i="14" s="1"/>
  <c r="M111" i="14" a="1"/>
  <c r="M111" i="14" s="1"/>
  <c r="M110" i="14"/>
  <c r="M110" i="14" a="1"/>
  <c r="M109" i="14" a="1"/>
  <c r="M109" i="14" s="1"/>
  <c r="M108" i="14" a="1"/>
  <c r="M108" i="14" s="1"/>
  <c r="M107" i="14" a="1"/>
  <c r="M107" i="14" s="1"/>
  <c r="M106" i="14"/>
  <c r="M106" i="14" a="1"/>
  <c r="M105" i="14" a="1"/>
  <c r="M105" i="14" s="1"/>
  <c r="M104" i="14" a="1"/>
  <c r="M104" i="14" s="1"/>
  <c r="M103" i="14" a="1"/>
  <c r="M103" i="14" s="1"/>
  <c r="M102" i="14"/>
  <c r="M102" i="14" a="1"/>
  <c r="M101" i="14" a="1"/>
  <c r="M101" i="14" s="1"/>
  <c r="M100" i="14" a="1"/>
  <c r="M100" i="14" s="1"/>
  <c r="M99" i="14" a="1"/>
  <c r="M99" i="14" s="1"/>
  <c r="M98" i="14"/>
  <c r="M98" i="14" a="1"/>
  <c r="M97" i="14" a="1"/>
  <c r="M97" i="14" s="1"/>
  <c r="M96" i="14" a="1"/>
  <c r="M96" i="14" s="1"/>
  <c r="M95" i="14" a="1"/>
  <c r="M95" i="14" s="1"/>
  <c r="M94" i="14"/>
  <c r="M94" i="14" a="1"/>
  <c r="M93" i="14" a="1"/>
  <c r="M93" i="14" s="1"/>
  <c r="M92" i="14" a="1"/>
  <c r="M92" i="14" s="1"/>
  <c r="M91" i="14" a="1"/>
  <c r="M91" i="14" s="1"/>
  <c r="M90" i="14"/>
  <c r="M90" i="14" a="1"/>
  <c r="M89" i="14" a="1"/>
  <c r="M89" i="14" s="1"/>
  <c r="M88" i="14" a="1"/>
  <c r="M88" i="14" s="1"/>
  <c r="M87" i="14" a="1"/>
  <c r="M87" i="14" s="1"/>
  <c r="M86" i="14"/>
  <c r="M86" i="14" a="1"/>
  <c r="M85" i="14" a="1"/>
  <c r="M85" i="14" s="1"/>
  <c r="M84" i="14" a="1"/>
  <c r="M84" i="14" s="1"/>
  <c r="M83" i="14" a="1"/>
  <c r="M83" i="14" s="1"/>
  <c r="M82" i="14"/>
  <c r="M82" i="14" a="1"/>
  <c r="M81" i="14" a="1"/>
  <c r="M81" i="14" s="1"/>
  <c r="M80" i="14" a="1"/>
  <c r="M80" i="14" s="1"/>
  <c r="M79" i="14" a="1"/>
  <c r="M79" i="14" s="1"/>
  <c r="M78" i="14"/>
  <c r="M78" i="14" a="1"/>
  <c r="M77" i="14" a="1"/>
  <c r="M77" i="14" s="1"/>
  <c r="M76" i="14" a="1"/>
  <c r="M76" i="14" s="1"/>
  <c r="M75" i="14" a="1"/>
  <c r="M75" i="14" s="1"/>
  <c r="M74" i="14"/>
  <c r="M74" i="14" a="1"/>
  <c r="M73" i="14" a="1"/>
  <c r="M73" i="14" s="1"/>
  <c r="M72" i="14" a="1"/>
  <c r="M72" i="14" s="1"/>
  <c r="M71" i="14" a="1"/>
  <c r="M71" i="14" s="1"/>
  <c r="M70" i="14"/>
  <c r="M70" i="14" a="1"/>
  <c r="M69" i="14" a="1"/>
  <c r="M69" i="14" s="1"/>
  <c r="M68" i="14" a="1"/>
  <c r="M68" i="14" s="1"/>
  <c r="M67" i="14" a="1"/>
  <c r="M67" i="14" s="1"/>
  <c r="M66" i="14"/>
  <c r="M66" i="14" a="1"/>
  <c r="M65" i="14" a="1"/>
  <c r="M65" i="14" s="1"/>
  <c r="M64" i="14" a="1"/>
  <c r="M64" i="14" s="1"/>
  <c r="M63" i="14" a="1"/>
  <c r="M63" i="14" s="1"/>
  <c r="M62" i="14"/>
  <c r="M62" i="14" a="1"/>
  <c r="M61" i="14" a="1"/>
  <c r="M61" i="14" s="1"/>
  <c r="M60" i="14" a="1"/>
  <c r="M60" i="14" s="1"/>
  <c r="M59" i="14" a="1"/>
  <c r="M59" i="14" s="1"/>
  <c r="M58" i="14"/>
  <c r="M58" i="14" a="1"/>
  <c r="M57" i="14" a="1"/>
  <c r="M57" i="14" s="1"/>
  <c r="M56" i="14" a="1"/>
  <c r="M56" i="14" s="1"/>
  <c r="M55" i="14" a="1"/>
  <c r="M55" i="14" s="1"/>
  <c r="M54" i="14"/>
  <c r="M54" i="14" a="1"/>
  <c r="M53" i="14" a="1"/>
  <c r="M53" i="14" s="1"/>
  <c r="M52" i="14" a="1"/>
  <c r="M52" i="14" s="1"/>
  <c r="M51" i="14" a="1"/>
  <c r="M51" i="14" s="1"/>
  <c r="M50" i="14"/>
  <c r="M50" i="14" a="1"/>
  <c r="M49" i="14" a="1"/>
  <c r="M49" i="14" s="1"/>
  <c r="M48" i="14" a="1"/>
  <c r="M48" i="14" s="1"/>
  <c r="M47" i="14" a="1"/>
  <c r="M47" i="14" s="1"/>
  <c r="M46" i="14"/>
  <c r="M46" i="14" a="1"/>
  <c r="M45" i="14" a="1"/>
  <c r="M45" i="14" s="1"/>
  <c r="M44" i="14" a="1"/>
  <c r="M44" i="14" s="1"/>
  <c r="M43" i="14" a="1"/>
  <c r="M43" i="14" s="1"/>
  <c r="M42" i="14"/>
  <c r="M42" i="14" a="1"/>
  <c r="M41" i="14" a="1"/>
  <c r="M41" i="14" s="1"/>
  <c r="M40" i="14" a="1"/>
  <c r="M40" i="14" s="1"/>
  <c r="M39" i="14" a="1"/>
  <c r="M39" i="14" s="1"/>
  <c r="M38" i="14"/>
  <c r="M38" i="14" a="1"/>
  <c r="M37" i="14" a="1"/>
  <c r="M37" i="14" s="1"/>
  <c r="M36" i="14" a="1"/>
  <c r="M36" i="14" s="1"/>
  <c r="M35" i="14" a="1"/>
  <c r="M35" i="14" s="1"/>
  <c r="M34" i="14"/>
  <c r="M34" i="14" a="1"/>
  <c r="M33" i="14" a="1"/>
  <c r="M33" i="14" s="1"/>
  <c r="M32" i="14" a="1"/>
  <c r="M32" i="14" s="1"/>
  <c r="M31" i="14" a="1"/>
  <c r="M31" i="14" s="1"/>
  <c r="M30" i="14"/>
  <c r="M30" i="14" a="1"/>
  <c r="M29" i="14" a="1"/>
  <c r="M29" i="14" s="1"/>
  <c r="M28" i="14" a="1"/>
  <c r="M28" i="14" s="1"/>
  <c r="M27" i="14" a="1"/>
  <c r="M27" i="14" s="1"/>
  <c r="M26" i="14"/>
  <c r="M26" i="14" a="1"/>
  <c r="M25" i="14" a="1"/>
  <c r="M25" i="14" s="1"/>
  <c r="M24" i="14" a="1"/>
  <c r="M24" i="14" s="1"/>
  <c r="M23" i="14" a="1"/>
  <c r="M23" i="14" s="1"/>
  <c r="M22" i="14"/>
  <c r="M22" i="14" a="1"/>
  <c r="M21" i="14" a="1"/>
  <c r="M21" i="14" s="1"/>
  <c r="M20" i="14" a="1"/>
  <c r="M20" i="14" s="1"/>
  <c r="M19" i="14" a="1"/>
  <c r="M19" i="14" s="1"/>
  <c r="M18" i="14"/>
  <c r="M18" i="14" a="1"/>
  <c r="M17" i="14" a="1"/>
  <c r="M17" i="14" s="1"/>
  <c r="M16" i="14" a="1"/>
  <c r="M16" i="14" s="1"/>
  <c r="M15" i="14" a="1"/>
  <c r="M15" i="14" s="1"/>
  <c r="M14" i="14"/>
  <c r="M14" i="14" a="1"/>
  <c r="M13" i="14" a="1"/>
  <c r="M13" i="14" s="1"/>
  <c r="M12" i="14" a="1"/>
  <c r="M12" i="14" s="1"/>
  <c r="M11" i="14" a="1"/>
  <c r="M11" i="14" s="1"/>
  <c r="M10" i="14"/>
  <c r="M10" i="14" a="1"/>
  <c r="M9" i="14" a="1"/>
  <c r="M9" i="14" s="1"/>
  <c r="M8" i="14" a="1"/>
  <c r="M8" i="14" s="1"/>
  <c r="M7" i="14" a="1"/>
  <c r="M7" i="14" s="1"/>
  <c r="M6" i="14"/>
  <c r="M6" i="14" a="1"/>
  <c r="M5" i="14" a="1"/>
  <c r="M5" i="14" s="1"/>
  <c r="M4" i="14" a="1"/>
  <c r="M4" i="14" s="1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1486" i="14" s="1"/>
  <c r="E28" i="14"/>
  <c r="E27" i="14"/>
  <c r="E26" i="14"/>
  <c r="E25" i="14"/>
  <c r="E24" i="14"/>
  <c r="E23" i="14"/>
  <c r="E22" i="14"/>
  <c r="E21" i="14"/>
  <c r="E1478" i="14" s="1"/>
  <c r="E20" i="14"/>
  <c r="E19" i="14"/>
  <c r="E18" i="14"/>
  <c r="E17" i="14"/>
  <c r="E16" i="14"/>
  <c r="E15" i="14"/>
  <c r="E14" i="14"/>
  <c r="E13" i="14"/>
  <c r="E1470" i="14" s="1"/>
  <c r="E12" i="14"/>
  <c r="E11" i="14"/>
  <c r="E10" i="14"/>
  <c r="E9" i="14"/>
  <c r="E8" i="14"/>
  <c r="E7" i="14"/>
  <c r="E6" i="14"/>
  <c r="E5" i="14"/>
  <c r="E1462" i="14" s="1"/>
  <c r="E4" i="14"/>
  <c r="M1460" i="13" a="1"/>
  <c r="M1460" i="13" s="1"/>
  <c r="M1459" i="13" a="1"/>
  <c r="M1459" i="13" s="1"/>
  <c r="M1458" i="13" a="1"/>
  <c r="M1458" i="13" s="1"/>
  <c r="M1457" i="13" a="1"/>
  <c r="M1457" i="13" s="1"/>
  <c r="M1456" i="13" a="1"/>
  <c r="M1456" i="13" s="1"/>
  <c r="M1455" i="13" a="1"/>
  <c r="M1455" i="13" s="1"/>
  <c r="M1454" i="13" a="1"/>
  <c r="M1454" i="13" s="1"/>
  <c r="M1453" i="13" a="1"/>
  <c r="M1453" i="13" s="1"/>
  <c r="M1452" i="13" a="1"/>
  <c r="M1452" i="13" s="1"/>
  <c r="M1451" i="13" a="1"/>
  <c r="M1451" i="13" s="1"/>
  <c r="M1450" i="13" a="1"/>
  <c r="M1450" i="13" s="1"/>
  <c r="M1449" i="13" a="1"/>
  <c r="M1449" i="13" s="1"/>
  <c r="M1448" i="13" a="1"/>
  <c r="M1448" i="13" s="1"/>
  <c r="M1447" i="13" a="1"/>
  <c r="M1447" i="13" s="1"/>
  <c r="M1446" i="13" a="1"/>
  <c r="M1446" i="13" s="1"/>
  <c r="M1445" i="13" a="1"/>
  <c r="M1445" i="13" s="1"/>
  <c r="M1444" i="13" a="1"/>
  <c r="M1444" i="13" s="1"/>
  <c r="M1443" i="13" a="1"/>
  <c r="M1443" i="13" s="1"/>
  <c r="M1442" i="13"/>
  <c r="M1442" i="13" a="1"/>
  <c r="M1441" i="13" a="1"/>
  <c r="M1441" i="13" s="1"/>
  <c r="M1440" i="13" a="1"/>
  <c r="M1440" i="13" s="1"/>
  <c r="M1439" i="13" a="1"/>
  <c r="M1439" i="13" s="1"/>
  <c r="M1438" i="13" a="1"/>
  <c r="M1438" i="13" s="1"/>
  <c r="M1437" i="13" a="1"/>
  <c r="M1437" i="13" s="1"/>
  <c r="M1436" i="13" a="1"/>
  <c r="M1436" i="13" s="1"/>
  <c r="M1435" i="13" a="1"/>
  <c r="M1435" i="13" s="1"/>
  <c r="M1434" i="13" a="1"/>
  <c r="M1434" i="13" s="1"/>
  <c r="M1433" i="13" a="1"/>
  <c r="M1433" i="13" s="1"/>
  <c r="M1432" i="13" a="1"/>
  <c r="M1432" i="13" s="1"/>
  <c r="M1431" i="13" a="1"/>
  <c r="M1431" i="13" s="1"/>
  <c r="M1430" i="13" a="1"/>
  <c r="M1430" i="13" s="1"/>
  <c r="M1429" i="13" a="1"/>
  <c r="M1429" i="13" s="1"/>
  <c r="M1428" i="13" a="1"/>
  <c r="M1428" i="13" s="1"/>
  <c r="M1427" i="13" a="1"/>
  <c r="M1427" i="13" s="1"/>
  <c r="M1426" i="13" a="1"/>
  <c r="M1426" i="13" s="1"/>
  <c r="M1425" i="13" a="1"/>
  <c r="M1425" i="13" s="1"/>
  <c r="M1424" i="13" a="1"/>
  <c r="M1424" i="13" s="1"/>
  <c r="M1423" i="13" a="1"/>
  <c r="M1423" i="13" s="1"/>
  <c r="M1422" i="13" a="1"/>
  <c r="M1422" i="13" s="1"/>
  <c r="M1421" i="13" a="1"/>
  <c r="M1421" i="13" s="1"/>
  <c r="M1420" i="13" a="1"/>
  <c r="M1420" i="13" s="1"/>
  <c r="M1419" i="13" a="1"/>
  <c r="M1419" i="13" s="1"/>
  <c r="M1418" i="13" a="1"/>
  <c r="M1418" i="13" s="1"/>
  <c r="M1417" i="13" a="1"/>
  <c r="M1417" i="13" s="1"/>
  <c r="M1416" i="13" a="1"/>
  <c r="M1416" i="13" s="1"/>
  <c r="M1415" i="13" a="1"/>
  <c r="M1415" i="13" s="1"/>
  <c r="M1414" i="13" a="1"/>
  <c r="M1414" i="13" s="1"/>
  <c r="M1413" i="13" a="1"/>
  <c r="M1413" i="13" s="1"/>
  <c r="M1412" i="13" a="1"/>
  <c r="M1412" i="13" s="1"/>
  <c r="M1411" i="13" a="1"/>
  <c r="M1411" i="13" s="1"/>
  <c r="M1410" i="13"/>
  <c r="M1410" i="13" a="1"/>
  <c r="M1409" i="13" a="1"/>
  <c r="M1409" i="13" s="1"/>
  <c r="M1408" i="13" a="1"/>
  <c r="M1408" i="13" s="1"/>
  <c r="M1407" i="13" a="1"/>
  <c r="M1407" i="13" s="1"/>
  <c r="M1406" i="13" a="1"/>
  <c r="M1406" i="13" s="1"/>
  <c r="M1405" i="13" a="1"/>
  <c r="M1405" i="13" s="1"/>
  <c r="M1404" i="13" a="1"/>
  <c r="M1404" i="13" s="1"/>
  <c r="M1403" i="13" a="1"/>
  <c r="M1403" i="13" s="1"/>
  <c r="M1402" i="13" a="1"/>
  <c r="M1402" i="13" s="1"/>
  <c r="M1401" i="13" a="1"/>
  <c r="M1401" i="13" s="1"/>
  <c r="M1400" i="13" a="1"/>
  <c r="M1400" i="13" s="1"/>
  <c r="M1399" i="13" a="1"/>
  <c r="M1399" i="13" s="1"/>
  <c r="M1398" i="13"/>
  <c r="M1398" i="13" a="1"/>
  <c r="M1397" i="13" a="1"/>
  <c r="M1397" i="13" s="1"/>
  <c r="M1396" i="13" a="1"/>
  <c r="M1396" i="13" s="1"/>
  <c r="M1395" i="13" a="1"/>
  <c r="M1395" i="13" s="1"/>
  <c r="M1394" i="13" a="1"/>
  <c r="M1394" i="13" s="1"/>
  <c r="M1393" i="13" a="1"/>
  <c r="M1393" i="13" s="1"/>
  <c r="M1392" i="13" a="1"/>
  <c r="M1392" i="13" s="1"/>
  <c r="M1391" i="13" a="1"/>
  <c r="M1391" i="13" s="1"/>
  <c r="M1390" i="13" a="1"/>
  <c r="M1390" i="13" s="1"/>
  <c r="M1389" i="13" a="1"/>
  <c r="M1389" i="13" s="1"/>
  <c r="M1388" i="13" a="1"/>
  <c r="M1388" i="13" s="1"/>
  <c r="M1387" i="13" a="1"/>
  <c r="M1387" i="13" s="1"/>
  <c r="M1386" i="13" a="1"/>
  <c r="M1386" i="13" s="1"/>
  <c r="M1385" i="13" a="1"/>
  <c r="M1385" i="13" s="1"/>
  <c r="M1384" i="13" a="1"/>
  <c r="M1384" i="13" s="1"/>
  <c r="M1383" i="13" a="1"/>
  <c r="M1383" i="13" s="1"/>
  <c r="M1382" i="13" a="1"/>
  <c r="M1382" i="13" s="1"/>
  <c r="M1381" i="13" a="1"/>
  <c r="M1381" i="13" s="1"/>
  <c r="M1380" i="13" a="1"/>
  <c r="M1380" i="13" s="1"/>
  <c r="M1379" i="13" a="1"/>
  <c r="M1379" i="13" s="1"/>
  <c r="M1378" i="13"/>
  <c r="M1378" i="13" a="1"/>
  <c r="M1377" i="13" a="1"/>
  <c r="M1377" i="13" s="1"/>
  <c r="M1376" i="13" a="1"/>
  <c r="M1376" i="13" s="1"/>
  <c r="M1375" i="13" a="1"/>
  <c r="M1375" i="13" s="1"/>
  <c r="M1374" i="13" a="1"/>
  <c r="M1374" i="13" s="1"/>
  <c r="M1373" i="13" a="1"/>
  <c r="M1373" i="13" s="1"/>
  <c r="M1372" i="13" a="1"/>
  <c r="M1372" i="13" s="1"/>
  <c r="M1371" i="13" a="1"/>
  <c r="M1371" i="13" s="1"/>
  <c r="M1370" i="13" a="1"/>
  <c r="M1370" i="13" s="1"/>
  <c r="M1369" i="13" a="1"/>
  <c r="M1369" i="13" s="1"/>
  <c r="M1368" i="13" a="1"/>
  <c r="M1368" i="13" s="1"/>
  <c r="M1367" i="13" a="1"/>
  <c r="M1367" i="13" s="1"/>
  <c r="M1366" i="13" a="1"/>
  <c r="M1366" i="13" s="1"/>
  <c r="M1365" i="13" a="1"/>
  <c r="M1365" i="13" s="1"/>
  <c r="M1364" i="13" a="1"/>
  <c r="M1364" i="13" s="1"/>
  <c r="M1363" i="13" a="1"/>
  <c r="M1363" i="13" s="1"/>
  <c r="M1362" i="13" a="1"/>
  <c r="M1362" i="13" s="1"/>
  <c r="M1361" i="13" a="1"/>
  <c r="M1361" i="13" s="1"/>
  <c r="M1360" i="13" a="1"/>
  <c r="M1360" i="13" s="1"/>
  <c r="M1359" i="13" a="1"/>
  <c r="M1359" i="13" s="1"/>
  <c r="M1358" i="13" a="1"/>
  <c r="M1358" i="13" s="1"/>
  <c r="M1357" i="13" a="1"/>
  <c r="M1357" i="13" s="1"/>
  <c r="M1356" i="13" a="1"/>
  <c r="M1356" i="13" s="1"/>
  <c r="M1355" i="13" a="1"/>
  <c r="M1355" i="13" s="1"/>
  <c r="M1354" i="13" a="1"/>
  <c r="M1354" i="13" s="1"/>
  <c r="M1353" i="13" a="1"/>
  <c r="M1353" i="13" s="1"/>
  <c r="M1352" i="13" a="1"/>
  <c r="M1352" i="13" s="1"/>
  <c r="M1351" i="13" a="1"/>
  <c r="M1351" i="13" s="1"/>
  <c r="M1350" i="13" a="1"/>
  <c r="M1350" i="13" s="1"/>
  <c r="M1349" i="13" a="1"/>
  <c r="M1349" i="13" s="1"/>
  <c r="M1348" i="13" a="1"/>
  <c r="M1348" i="13" s="1"/>
  <c r="M1347" i="13" a="1"/>
  <c r="M1347" i="13" s="1"/>
  <c r="M1346" i="13"/>
  <c r="M1346" i="13" a="1"/>
  <c r="M1345" i="13" a="1"/>
  <c r="M1345" i="13" s="1"/>
  <c r="M1344" i="13" a="1"/>
  <c r="M1344" i="13" s="1"/>
  <c r="M1343" i="13" a="1"/>
  <c r="M1343" i="13" s="1"/>
  <c r="M1342" i="13" a="1"/>
  <c r="M1342" i="13" s="1"/>
  <c r="M1341" i="13" a="1"/>
  <c r="M1341" i="13" s="1"/>
  <c r="M1340" i="13" a="1"/>
  <c r="M1340" i="13" s="1"/>
  <c r="M1339" i="13" a="1"/>
  <c r="M1339" i="13" s="1"/>
  <c r="M1338" i="13" a="1"/>
  <c r="M1338" i="13" s="1"/>
  <c r="M1337" i="13" a="1"/>
  <c r="M1337" i="13" s="1"/>
  <c r="M1336" i="13" a="1"/>
  <c r="M1336" i="13" s="1"/>
  <c r="M1335" i="13" a="1"/>
  <c r="M1335" i="13" s="1"/>
  <c r="M1334" i="13"/>
  <c r="M1334" i="13" a="1"/>
  <c r="M1333" i="13" a="1"/>
  <c r="M1333" i="13" s="1"/>
  <c r="M1332" i="13" a="1"/>
  <c r="M1332" i="13" s="1"/>
  <c r="M1331" i="13" a="1"/>
  <c r="M1331" i="13" s="1"/>
  <c r="M1330" i="13" a="1"/>
  <c r="M1330" i="13" s="1"/>
  <c r="M1329" i="13" a="1"/>
  <c r="M1329" i="13" s="1"/>
  <c r="M1328" i="13" a="1"/>
  <c r="M1328" i="13" s="1"/>
  <c r="M1327" i="13" a="1"/>
  <c r="M1327" i="13" s="1"/>
  <c r="M1326" i="13" a="1"/>
  <c r="M1326" i="13" s="1"/>
  <c r="M1325" i="13" a="1"/>
  <c r="M1325" i="13" s="1"/>
  <c r="M1324" i="13" a="1"/>
  <c r="M1324" i="13" s="1"/>
  <c r="M1323" i="13" a="1"/>
  <c r="M1323" i="13" s="1"/>
  <c r="M1322" i="13" a="1"/>
  <c r="M1322" i="13" s="1"/>
  <c r="M1321" i="13" a="1"/>
  <c r="M1321" i="13" s="1"/>
  <c r="M1320" i="13" a="1"/>
  <c r="M1320" i="13" s="1"/>
  <c r="M1319" i="13" a="1"/>
  <c r="M1319" i="13" s="1"/>
  <c r="M1318" i="13" a="1"/>
  <c r="M1318" i="13" s="1"/>
  <c r="M1317" i="13" a="1"/>
  <c r="M1317" i="13" s="1"/>
  <c r="M1316" i="13" a="1"/>
  <c r="M1316" i="13" s="1"/>
  <c r="M1315" i="13" a="1"/>
  <c r="M1315" i="13" s="1"/>
  <c r="M1314" i="13"/>
  <c r="M1314" i="13" a="1"/>
  <c r="M1313" i="13" a="1"/>
  <c r="M1313" i="13" s="1"/>
  <c r="M1312" i="13" a="1"/>
  <c r="M1312" i="13" s="1"/>
  <c r="M1311" i="13" a="1"/>
  <c r="M1311" i="13" s="1"/>
  <c r="M1310" i="13" a="1"/>
  <c r="M1310" i="13" s="1"/>
  <c r="M1309" i="13" a="1"/>
  <c r="M1309" i="13" s="1"/>
  <c r="M1308" i="13" a="1"/>
  <c r="M1308" i="13" s="1"/>
  <c r="M1307" i="13" a="1"/>
  <c r="M1307" i="13" s="1"/>
  <c r="M1306" i="13" a="1"/>
  <c r="M1306" i="13" s="1"/>
  <c r="M1305" i="13" a="1"/>
  <c r="M1305" i="13" s="1"/>
  <c r="M1304" i="13" a="1"/>
  <c r="M1304" i="13" s="1"/>
  <c r="M1303" i="13" a="1"/>
  <c r="M1303" i="13" s="1"/>
  <c r="M1302" i="13"/>
  <c r="M1302" i="13" a="1"/>
  <c r="M1301" i="13" a="1"/>
  <c r="M1301" i="13" s="1"/>
  <c r="M1300" i="13" a="1"/>
  <c r="M1300" i="13" s="1"/>
  <c r="M1299" i="13" a="1"/>
  <c r="M1299" i="13" s="1"/>
  <c r="M1298" i="13" a="1"/>
  <c r="M1298" i="13" s="1"/>
  <c r="M1297" i="13"/>
  <c r="M1297" i="13" a="1"/>
  <c r="M1296" i="13" a="1"/>
  <c r="M1296" i="13" s="1"/>
  <c r="M1295" i="13" a="1"/>
  <c r="M1295" i="13" s="1"/>
  <c r="M1294" i="13" a="1"/>
  <c r="M1294" i="13" s="1"/>
  <c r="M1293" i="13"/>
  <c r="M1293" i="13" a="1"/>
  <c r="M1292" i="13" a="1"/>
  <c r="M1292" i="13" s="1"/>
  <c r="M1291" i="13" a="1"/>
  <c r="M1291" i="13" s="1"/>
  <c r="M1290" i="13" a="1"/>
  <c r="M1290" i="13" s="1"/>
  <c r="M1289" i="13" a="1"/>
  <c r="M1289" i="13" s="1"/>
  <c r="M1288" i="13" a="1"/>
  <c r="M1288" i="13" s="1"/>
  <c r="M1287" i="13" a="1"/>
  <c r="M1287" i="13" s="1"/>
  <c r="M1286" i="13"/>
  <c r="M1286" i="13" a="1"/>
  <c r="M1285" i="13" a="1"/>
  <c r="M1285" i="13" s="1"/>
  <c r="M1284" i="13" a="1"/>
  <c r="M1284" i="13" s="1"/>
  <c r="M1283" i="13" a="1"/>
  <c r="M1283" i="13" s="1"/>
  <c r="M1282" i="13" a="1"/>
  <c r="M1282" i="13" s="1"/>
  <c r="M1281" i="13"/>
  <c r="M1281" i="13" a="1"/>
  <c r="M1280" i="13" a="1"/>
  <c r="M1280" i="13" s="1"/>
  <c r="M1279" i="13" a="1"/>
  <c r="M1279" i="13" s="1"/>
  <c r="M1278" i="13" a="1"/>
  <c r="M1278" i="13" s="1"/>
  <c r="M1277" i="13" a="1"/>
  <c r="M1277" i="13" s="1"/>
  <c r="M1276" i="13" a="1"/>
  <c r="M1276" i="13" s="1"/>
  <c r="M1275" i="13" a="1"/>
  <c r="M1275" i="13" s="1"/>
  <c r="M1274" i="13" a="1"/>
  <c r="M1274" i="13" s="1"/>
  <c r="M1273" i="13" a="1"/>
  <c r="M1273" i="13" s="1"/>
  <c r="M1272" i="13" a="1"/>
  <c r="M1272" i="13" s="1"/>
  <c r="M1271" i="13" a="1"/>
  <c r="M1271" i="13" s="1"/>
  <c r="M1270" i="13"/>
  <c r="M1270" i="13" a="1"/>
  <c r="M1269" i="13" a="1"/>
  <c r="M1269" i="13" s="1"/>
  <c r="M1268" i="13" a="1"/>
  <c r="M1268" i="13" s="1"/>
  <c r="M1267" i="13" a="1"/>
  <c r="M1267" i="13" s="1"/>
  <c r="M1266" i="13" a="1"/>
  <c r="M1266" i="13" s="1"/>
  <c r="M1265" i="13"/>
  <c r="M1265" i="13" a="1"/>
  <c r="M1264" i="13" a="1"/>
  <c r="M1264" i="13" s="1"/>
  <c r="M1263" i="13" a="1"/>
  <c r="M1263" i="13" s="1"/>
  <c r="M1262" i="13" a="1"/>
  <c r="M1262" i="13" s="1"/>
  <c r="M1261" i="13"/>
  <c r="M1261" i="13" a="1"/>
  <c r="M1260" i="13" a="1"/>
  <c r="M1260" i="13" s="1"/>
  <c r="M1259" i="13" a="1"/>
  <c r="M1259" i="13" s="1"/>
  <c r="M1258" i="13" a="1"/>
  <c r="M1258" i="13" s="1"/>
  <c r="M1257" i="13" a="1"/>
  <c r="M1257" i="13" s="1"/>
  <c r="M1256" i="13" a="1"/>
  <c r="M1256" i="13" s="1"/>
  <c r="M1255" i="13" a="1"/>
  <c r="M1255" i="13" s="1"/>
  <c r="M1254" i="13"/>
  <c r="M1254" i="13" a="1"/>
  <c r="M1253" i="13" a="1"/>
  <c r="M1253" i="13" s="1"/>
  <c r="M1252" i="13" a="1"/>
  <c r="M1252" i="13" s="1"/>
  <c r="M1251" i="13" a="1"/>
  <c r="M1251" i="13" s="1"/>
  <c r="M1250" i="13" a="1"/>
  <c r="M1250" i="13" s="1"/>
  <c r="M1249" i="13"/>
  <c r="M1249" i="13" a="1"/>
  <c r="M1248" i="13" a="1"/>
  <c r="M1248" i="13" s="1"/>
  <c r="M1247" i="13" a="1"/>
  <c r="M1247" i="13" s="1"/>
  <c r="M1246" i="13" a="1"/>
  <c r="M1246" i="13" s="1"/>
  <c r="M1245" i="13" a="1"/>
  <c r="M1245" i="13" s="1"/>
  <c r="M1244" i="13" a="1"/>
  <c r="M1244" i="13" s="1"/>
  <c r="M1243" i="13" a="1"/>
  <c r="M1243" i="13" s="1"/>
  <c r="M1242" i="13" a="1"/>
  <c r="M1242" i="13" s="1"/>
  <c r="M1241" i="13" a="1"/>
  <c r="M1241" i="13" s="1"/>
  <c r="M1240" i="13" a="1"/>
  <c r="M1240" i="13" s="1"/>
  <c r="M1239" i="13" a="1"/>
  <c r="M1239" i="13" s="1"/>
  <c r="M1238" i="13"/>
  <c r="M1238" i="13" a="1"/>
  <c r="M1237" i="13" a="1"/>
  <c r="M1237" i="13" s="1"/>
  <c r="M1236" i="13" a="1"/>
  <c r="M1236" i="13" s="1"/>
  <c r="M1235" i="13" a="1"/>
  <c r="M1235" i="13" s="1"/>
  <c r="M1234" i="13" a="1"/>
  <c r="M1234" i="13" s="1"/>
  <c r="M1233" i="13"/>
  <c r="M1233" i="13" a="1"/>
  <c r="M1232" i="13" a="1"/>
  <c r="M1232" i="13" s="1"/>
  <c r="M1231" i="13" a="1"/>
  <c r="M1231" i="13" s="1"/>
  <c r="M1230" i="13" a="1"/>
  <c r="M1230" i="13" s="1"/>
  <c r="M1229" i="13"/>
  <c r="M1229" i="13" a="1"/>
  <c r="M1228" i="13" a="1"/>
  <c r="M1228" i="13" s="1"/>
  <c r="M1227" i="13" a="1"/>
  <c r="M1227" i="13" s="1"/>
  <c r="M1226" i="13" a="1"/>
  <c r="M1226" i="13" s="1"/>
  <c r="M1225" i="13" a="1"/>
  <c r="M1225" i="13" s="1"/>
  <c r="M1224" i="13" a="1"/>
  <c r="M1224" i="13" s="1"/>
  <c r="M1223" i="13" a="1"/>
  <c r="M1223" i="13" s="1"/>
  <c r="M1222" i="13"/>
  <c r="M1222" i="13" a="1"/>
  <c r="M1221" i="13" a="1"/>
  <c r="M1221" i="13" s="1"/>
  <c r="M1220" i="13" a="1"/>
  <c r="M1220" i="13" s="1"/>
  <c r="M1219" i="13" a="1"/>
  <c r="M1219" i="13" s="1"/>
  <c r="M1218" i="13" a="1"/>
  <c r="M1218" i="13" s="1"/>
  <c r="M1217" i="13"/>
  <c r="M1217" i="13" a="1"/>
  <c r="M1216" i="13" a="1"/>
  <c r="M1216" i="13" s="1"/>
  <c r="M1215" i="13" a="1"/>
  <c r="M1215" i="13" s="1"/>
  <c r="M1214" i="13" a="1"/>
  <c r="M1214" i="13" s="1"/>
  <c r="M1213" i="13" a="1"/>
  <c r="M1213" i="13" s="1"/>
  <c r="M1212" i="13" a="1"/>
  <c r="M1212" i="13" s="1"/>
  <c r="M1211" i="13" a="1"/>
  <c r="M1211" i="13" s="1"/>
  <c r="M1210" i="13" a="1"/>
  <c r="M1210" i="13" s="1"/>
  <c r="M1209" i="13" a="1"/>
  <c r="M1209" i="13" s="1"/>
  <c r="M1208" i="13" a="1"/>
  <c r="M1208" i="13" s="1"/>
  <c r="M1207" i="13" a="1"/>
  <c r="M1207" i="13" s="1"/>
  <c r="M1206" i="13" a="1"/>
  <c r="M1206" i="13" s="1"/>
  <c r="M1205" i="13" a="1"/>
  <c r="M1205" i="13" s="1"/>
  <c r="M1204" i="13" a="1"/>
  <c r="M1204" i="13" s="1"/>
  <c r="M1203" i="13" a="1"/>
  <c r="M1203" i="13" s="1"/>
  <c r="M1202" i="13" a="1"/>
  <c r="M1202" i="13" s="1"/>
  <c r="M1201" i="13"/>
  <c r="M1201" i="13" a="1"/>
  <c r="M1200" i="13" a="1"/>
  <c r="M1200" i="13" s="1"/>
  <c r="M1199" i="13" a="1"/>
  <c r="M1199" i="13" s="1"/>
  <c r="M1198" i="13" a="1"/>
  <c r="M1198" i="13" s="1"/>
  <c r="M1197" i="13"/>
  <c r="M1197" i="13" a="1"/>
  <c r="M1196" i="13" a="1"/>
  <c r="M1196" i="13" s="1"/>
  <c r="M1195" i="13" a="1"/>
  <c r="M1195" i="13" s="1"/>
  <c r="M1194" i="13" a="1"/>
  <c r="M1194" i="13" s="1"/>
  <c r="M1193" i="13" a="1"/>
  <c r="M1193" i="13" s="1"/>
  <c r="M1192" i="13" a="1"/>
  <c r="M1192" i="13" s="1"/>
  <c r="M1191" i="13" a="1"/>
  <c r="M1191" i="13" s="1"/>
  <c r="M1190" i="13"/>
  <c r="M1190" i="13" a="1"/>
  <c r="M1189" i="13" a="1"/>
  <c r="M1189" i="13" s="1"/>
  <c r="M1188" i="13" a="1"/>
  <c r="M1188" i="13" s="1"/>
  <c r="M1187" i="13" a="1"/>
  <c r="M1187" i="13" s="1"/>
  <c r="M1186" i="13" a="1"/>
  <c r="M1186" i="13" s="1"/>
  <c r="M1185" i="13"/>
  <c r="M1185" i="13" a="1"/>
  <c r="M1184" i="13" a="1"/>
  <c r="M1184" i="13" s="1"/>
  <c r="M1183" i="13" a="1"/>
  <c r="M1183" i="13" s="1"/>
  <c r="M1182" i="13" a="1"/>
  <c r="M1182" i="13" s="1"/>
  <c r="M1181" i="13" a="1"/>
  <c r="M1181" i="13" s="1"/>
  <c r="M1180" i="13" a="1"/>
  <c r="M1180" i="13" s="1"/>
  <c r="M1179" i="13" a="1"/>
  <c r="M1179" i="13" s="1"/>
  <c r="M1178" i="13" a="1"/>
  <c r="M1178" i="13" s="1"/>
  <c r="M1177" i="13" a="1"/>
  <c r="M1177" i="13" s="1"/>
  <c r="M1176" i="13" a="1"/>
  <c r="M1176" i="13" s="1"/>
  <c r="M1175" i="13" a="1"/>
  <c r="M1175" i="13" s="1"/>
  <c r="M1174" i="13" a="1"/>
  <c r="M1174" i="13" s="1"/>
  <c r="M1173" i="13" a="1"/>
  <c r="M1173" i="13" s="1"/>
  <c r="M1172" i="13" a="1"/>
  <c r="M1172" i="13" s="1"/>
  <c r="M1171" i="13" a="1"/>
  <c r="M1171" i="13" s="1"/>
  <c r="M1170" i="13" a="1"/>
  <c r="M1170" i="13" s="1"/>
  <c r="M1169" i="13"/>
  <c r="M1169" i="13" a="1"/>
  <c r="M1168" i="13" a="1"/>
  <c r="M1168" i="13" s="1"/>
  <c r="M1167" i="13" a="1"/>
  <c r="M1167" i="13" s="1"/>
  <c r="M1166" i="13" a="1"/>
  <c r="M1166" i="13" s="1"/>
  <c r="M1165" i="13"/>
  <c r="M1165" i="13" a="1"/>
  <c r="M1164" i="13" a="1"/>
  <c r="M1164" i="13" s="1"/>
  <c r="M1163" i="13" a="1"/>
  <c r="M1163" i="13" s="1"/>
  <c r="M1162" i="13" a="1"/>
  <c r="M1162" i="13" s="1"/>
  <c r="M1161" i="13" a="1"/>
  <c r="M1161" i="13" s="1"/>
  <c r="M1160" i="13" a="1"/>
  <c r="M1160" i="13" s="1"/>
  <c r="M1159" i="13" a="1"/>
  <c r="M1159" i="13" s="1"/>
  <c r="M1158" i="13"/>
  <c r="M1158" i="13" a="1"/>
  <c r="M1157" i="13" a="1"/>
  <c r="M1157" i="13" s="1"/>
  <c r="M1156" i="13" a="1"/>
  <c r="M1156" i="13" s="1"/>
  <c r="M1155" i="13" a="1"/>
  <c r="M1155" i="13" s="1"/>
  <c r="M1154" i="13" a="1"/>
  <c r="M1154" i="13" s="1"/>
  <c r="M1153" i="13"/>
  <c r="M1153" i="13" a="1"/>
  <c r="M1152" i="13" a="1"/>
  <c r="M1152" i="13" s="1"/>
  <c r="M1151" i="13" a="1"/>
  <c r="M1151" i="13" s="1"/>
  <c r="M1150" i="13" a="1"/>
  <c r="M1150" i="13" s="1"/>
  <c r="M1149" i="13" a="1"/>
  <c r="M1149" i="13" s="1"/>
  <c r="M1148" i="13" a="1"/>
  <c r="M1148" i="13" s="1"/>
  <c r="M1147" i="13" a="1"/>
  <c r="M1147" i="13" s="1"/>
  <c r="M1146" i="13" a="1"/>
  <c r="M1146" i="13" s="1"/>
  <c r="M1145" i="13" a="1"/>
  <c r="M1145" i="13" s="1"/>
  <c r="M1144" i="13" a="1"/>
  <c r="M1144" i="13" s="1"/>
  <c r="M1143" i="13" a="1"/>
  <c r="M1143" i="13" s="1"/>
  <c r="M1142" i="13" a="1"/>
  <c r="M1142" i="13" s="1"/>
  <c r="M1141" i="13" a="1"/>
  <c r="M1141" i="13" s="1"/>
  <c r="M1140" i="13" a="1"/>
  <c r="M1140" i="13" s="1"/>
  <c r="M1139" i="13" a="1"/>
  <c r="M1139" i="13" s="1"/>
  <c r="M1138" i="13" a="1"/>
  <c r="M1138" i="13" s="1"/>
  <c r="M1137" i="13"/>
  <c r="M1137" i="13" a="1"/>
  <c r="M1136" i="13" a="1"/>
  <c r="M1136" i="13" s="1"/>
  <c r="M1135" i="13" a="1"/>
  <c r="M1135" i="13" s="1"/>
  <c r="M1134" i="13" a="1"/>
  <c r="M1134" i="13" s="1"/>
  <c r="M1133" i="13"/>
  <c r="M1133" i="13" a="1"/>
  <c r="M1132" i="13" a="1"/>
  <c r="M1132" i="13" s="1"/>
  <c r="M1131" i="13" a="1"/>
  <c r="M1131" i="13" s="1"/>
  <c r="M1130" i="13" a="1"/>
  <c r="M1130" i="13" s="1"/>
  <c r="M1129" i="13" a="1"/>
  <c r="M1129" i="13" s="1"/>
  <c r="M1128" i="13" a="1"/>
  <c r="M1128" i="13" s="1"/>
  <c r="M1127" i="13" a="1"/>
  <c r="M1127" i="13" s="1"/>
  <c r="M1126" i="13"/>
  <c r="M1126" i="13" a="1"/>
  <c r="M1125" i="13" a="1"/>
  <c r="M1125" i="13" s="1"/>
  <c r="M1124" i="13" a="1"/>
  <c r="M1124" i="13" s="1"/>
  <c r="M1123" i="13" a="1"/>
  <c r="M1123" i="13" s="1"/>
  <c r="M1122" i="13" a="1"/>
  <c r="M1122" i="13" s="1"/>
  <c r="M1121" i="13"/>
  <c r="M1121" i="13" a="1"/>
  <c r="M1120" i="13" a="1"/>
  <c r="M1120" i="13" s="1"/>
  <c r="M1119" i="13" a="1"/>
  <c r="M1119" i="13" s="1"/>
  <c r="M1118" i="13" a="1"/>
  <c r="M1118" i="13" s="1"/>
  <c r="M1117" i="13" a="1"/>
  <c r="M1117" i="13" s="1"/>
  <c r="M1116" i="13" a="1"/>
  <c r="M1116" i="13" s="1"/>
  <c r="M1115" i="13" a="1"/>
  <c r="M1115" i="13" s="1"/>
  <c r="M1114" i="13" a="1"/>
  <c r="M1114" i="13" s="1"/>
  <c r="M1113" i="13" a="1"/>
  <c r="M1113" i="13" s="1"/>
  <c r="M1112" i="13" a="1"/>
  <c r="M1112" i="13" s="1"/>
  <c r="M1111" i="13" a="1"/>
  <c r="M1111" i="13" s="1"/>
  <c r="M1110" i="13"/>
  <c r="M1110" i="13" a="1"/>
  <c r="M1109" i="13" a="1"/>
  <c r="M1109" i="13" s="1"/>
  <c r="M1108" i="13" a="1"/>
  <c r="M1108" i="13" s="1"/>
  <c r="M1107" i="13" a="1"/>
  <c r="M1107" i="13" s="1"/>
  <c r="M1106" i="13" a="1"/>
  <c r="M1106" i="13" s="1"/>
  <c r="M1105" i="13" a="1"/>
  <c r="M1105" i="13" s="1"/>
  <c r="M1104" i="13" a="1"/>
  <c r="M1104" i="13" s="1"/>
  <c r="M1103" i="13" a="1"/>
  <c r="M1103" i="13" s="1"/>
  <c r="M1102" i="13" a="1"/>
  <c r="M1102" i="13" s="1"/>
  <c r="M1101" i="13" a="1"/>
  <c r="M1101" i="13" s="1"/>
  <c r="M1100" i="13" a="1"/>
  <c r="M1100" i="13" s="1"/>
  <c r="M1099" i="13" a="1"/>
  <c r="M1099" i="13" s="1"/>
  <c r="M1098" i="13" a="1"/>
  <c r="M1098" i="13" s="1"/>
  <c r="M1097" i="13" a="1"/>
  <c r="M1097" i="13" s="1"/>
  <c r="M1096" i="13" a="1"/>
  <c r="M1096" i="13" s="1"/>
  <c r="M1095" i="13" a="1"/>
  <c r="M1095" i="13" s="1"/>
  <c r="M1094" i="13" a="1"/>
  <c r="M1094" i="13" s="1"/>
  <c r="M1093" i="13" a="1"/>
  <c r="M1093" i="13" s="1"/>
  <c r="M1092" i="13" a="1"/>
  <c r="M1092" i="13" s="1"/>
  <c r="M1091" i="13" a="1"/>
  <c r="M1091" i="13" s="1"/>
  <c r="M1090" i="13" a="1"/>
  <c r="M1090" i="13" s="1"/>
  <c r="M1089" i="13" a="1"/>
  <c r="M1089" i="13" s="1"/>
  <c r="M1088" i="13" a="1"/>
  <c r="M1088" i="13" s="1"/>
  <c r="M1087" i="13" a="1"/>
  <c r="M1087" i="13" s="1"/>
  <c r="M1086" i="13" a="1"/>
  <c r="M1086" i="13" s="1"/>
  <c r="M1085" i="13" a="1"/>
  <c r="M1085" i="13" s="1"/>
  <c r="M1084" i="13" a="1"/>
  <c r="M1084" i="13" s="1"/>
  <c r="M1083" i="13" a="1"/>
  <c r="M1083" i="13" s="1"/>
  <c r="M1082" i="13" a="1"/>
  <c r="M1082" i="13" s="1"/>
  <c r="M1081" i="13" a="1"/>
  <c r="M1081" i="13" s="1"/>
  <c r="M1080" i="13" a="1"/>
  <c r="M1080" i="13" s="1"/>
  <c r="M1079" i="13" a="1"/>
  <c r="M1079" i="13" s="1"/>
  <c r="M1078" i="13" a="1"/>
  <c r="M1078" i="13" s="1"/>
  <c r="M1077" i="13" a="1"/>
  <c r="M1077" i="13" s="1"/>
  <c r="M1076" i="13" a="1"/>
  <c r="M1076" i="13" s="1"/>
  <c r="M1075" i="13" a="1"/>
  <c r="M1075" i="13" s="1"/>
  <c r="M1074" i="13" a="1"/>
  <c r="M1074" i="13" s="1"/>
  <c r="M1073" i="13" a="1"/>
  <c r="M1073" i="13" s="1"/>
  <c r="M1072" i="13" a="1"/>
  <c r="M1072" i="13" s="1"/>
  <c r="M1071" i="13" a="1"/>
  <c r="M1071" i="13" s="1"/>
  <c r="M1070" i="13" a="1"/>
  <c r="M1070" i="13" s="1"/>
  <c r="M1069" i="13" a="1"/>
  <c r="M1069" i="13" s="1"/>
  <c r="M1068" i="13" a="1"/>
  <c r="M1068" i="13" s="1"/>
  <c r="M1067" i="13" a="1"/>
  <c r="M1067" i="13" s="1"/>
  <c r="M1066" i="13" a="1"/>
  <c r="M1066" i="13" s="1"/>
  <c r="M1065" i="13" a="1"/>
  <c r="M1065" i="13" s="1"/>
  <c r="M1064" i="13" a="1"/>
  <c r="M1064" i="13" s="1"/>
  <c r="M1063" i="13" a="1"/>
  <c r="M1063" i="13" s="1"/>
  <c r="M1062" i="13" a="1"/>
  <c r="M1062" i="13" s="1"/>
  <c r="M1061" i="13" a="1"/>
  <c r="M1061" i="13" s="1"/>
  <c r="M1060" i="13" a="1"/>
  <c r="M1060" i="13" s="1"/>
  <c r="M1059" i="13" a="1"/>
  <c r="M1059" i="13" s="1"/>
  <c r="M1058" i="13" a="1"/>
  <c r="M1058" i="13" s="1"/>
  <c r="M1057" i="13" a="1"/>
  <c r="M1057" i="13" s="1"/>
  <c r="M1056" i="13" a="1"/>
  <c r="M1056" i="13" s="1"/>
  <c r="M1055" i="13" a="1"/>
  <c r="M1055" i="13" s="1"/>
  <c r="M1054" i="13" a="1"/>
  <c r="M1054" i="13" s="1"/>
  <c r="M1053" i="13" a="1"/>
  <c r="M1053" i="13" s="1"/>
  <c r="M1052" i="13" a="1"/>
  <c r="M1052" i="13" s="1"/>
  <c r="M1051" i="13" a="1"/>
  <c r="M1051" i="13" s="1"/>
  <c r="M1050" i="13" a="1"/>
  <c r="M1050" i="13" s="1"/>
  <c r="M1049" i="13" a="1"/>
  <c r="M1049" i="13" s="1"/>
  <c r="M1048" i="13" a="1"/>
  <c r="M1048" i="13" s="1"/>
  <c r="M1047" i="13" a="1"/>
  <c r="M1047" i="13" s="1"/>
  <c r="M1046" i="13" a="1"/>
  <c r="M1046" i="13" s="1"/>
  <c r="M1045" i="13" a="1"/>
  <c r="M1045" i="13" s="1"/>
  <c r="M1044" i="13" a="1"/>
  <c r="M1044" i="13" s="1"/>
  <c r="M1043" i="13" a="1"/>
  <c r="M1043" i="13" s="1"/>
  <c r="M1042" i="13" a="1"/>
  <c r="M1042" i="13" s="1"/>
  <c r="M1041" i="13" a="1"/>
  <c r="M1041" i="13" s="1"/>
  <c r="M1040" i="13" a="1"/>
  <c r="M1040" i="13" s="1"/>
  <c r="M1039" i="13" a="1"/>
  <c r="M1039" i="13" s="1"/>
  <c r="M1038" i="13" a="1"/>
  <c r="M1038" i="13" s="1"/>
  <c r="M1037" i="13" a="1"/>
  <c r="M1037" i="13" s="1"/>
  <c r="M1036" i="13" a="1"/>
  <c r="M1036" i="13" s="1"/>
  <c r="M1035" i="13" a="1"/>
  <c r="M1035" i="13" s="1"/>
  <c r="M1034" i="13" a="1"/>
  <c r="M1034" i="13" s="1"/>
  <c r="M1033" i="13" a="1"/>
  <c r="M1033" i="13" s="1"/>
  <c r="M1032" i="13" a="1"/>
  <c r="M1032" i="13" s="1"/>
  <c r="M1031" i="13" a="1"/>
  <c r="M1031" i="13" s="1"/>
  <c r="M1030" i="13" a="1"/>
  <c r="M1030" i="13" s="1"/>
  <c r="M1029" i="13" a="1"/>
  <c r="M1029" i="13" s="1"/>
  <c r="M1028" i="13" a="1"/>
  <c r="M1028" i="13" s="1"/>
  <c r="M1027" i="13" a="1"/>
  <c r="M1027" i="13" s="1"/>
  <c r="M1026" i="13" a="1"/>
  <c r="M1026" i="13" s="1"/>
  <c r="M1025" i="13" a="1"/>
  <c r="M1025" i="13" s="1"/>
  <c r="M1024" i="13" a="1"/>
  <c r="M1024" i="13" s="1"/>
  <c r="M1023" i="13" a="1"/>
  <c r="M1023" i="13" s="1"/>
  <c r="M1022" i="13" a="1"/>
  <c r="M1022" i="13" s="1"/>
  <c r="M1021" i="13" a="1"/>
  <c r="M1021" i="13" s="1"/>
  <c r="M1020" i="13" a="1"/>
  <c r="M1020" i="13" s="1"/>
  <c r="M1019" i="13" a="1"/>
  <c r="M1019" i="13" s="1"/>
  <c r="M1018" i="13" a="1"/>
  <c r="M1018" i="13" s="1"/>
  <c r="M1017" i="13" a="1"/>
  <c r="M1017" i="13" s="1"/>
  <c r="M1016" i="13" a="1"/>
  <c r="M1016" i="13" s="1"/>
  <c r="M1015" i="13" a="1"/>
  <c r="M1015" i="13" s="1"/>
  <c r="M1014" i="13" a="1"/>
  <c r="M1014" i="13" s="1"/>
  <c r="M1013" i="13" a="1"/>
  <c r="M1013" i="13" s="1"/>
  <c r="M1012" i="13" a="1"/>
  <c r="M1012" i="13" s="1"/>
  <c r="M1011" i="13" a="1"/>
  <c r="M1011" i="13" s="1"/>
  <c r="M1010" i="13" a="1"/>
  <c r="M1010" i="13" s="1"/>
  <c r="M1009" i="13" a="1"/>
  <c r="M1009" i="13" s="1"/>
  <c r="M1008" i="13" a="1"/>
  <c r="M1008" i="13" s="1"/>
  <c r="M1007" i="13" a="1"/>
  <c r="M1007" i="13" s="1"/>
  <c r="M1006" i="13" a="1"/>
  <c r="M1006" i="13" s="1"/>
  <c r="M1005" i="13" a="1"/>
  <c r="M1005" i="13" s="1"/>
  <c r="M1004" i="13" a="1"/>
  <c r="M1004" i="13" s="1"/>
  <c r="M1003" i="13" a="1"/>
  <c r="M1003" i="13" s="1"/>
  <c r="M1002" i="13" a="1"/>
  <c r="M1002" i="13" s="1"/>
  <c r="M1001" i="13" a="1"/>
  <c r="M1001" i="13" s="1"/>
  <c r="M1000" i="13" a="1"/>
  <c r="M1000" i="13" s="1"/>
  <c r="M999" i="13" a="1"/>
  <c r="M999" i="13" s="1"/>
  <c r="M998" i="13" a="1"/>
  <c r="M998" i="13" s="1"/>
  <c r="M997" i="13" a="1"/>
  <c r="M997" i="13" s="1"/>
  <c r="M996" i="13" a="1"/>
  <c r="M996" i="13" s="1"/>
  <c r="M995" i="13" a="1"/>
  <c r="M995" i="13" s="1"/>
  <c r="M994" i="13" a="1"/>
  <c r="M994" i="13" s="1"/>
  <c r="M993" i="13" a="1"/>
  <c r="M993" i="13" s="1"/>
  <c r="M992" i="13" a="1"/>
  <c r="M992" i="13" s="1"/>
  <c r="M991" i="13" a="1"/>
  <c r="M991" i="13" s="1"/>
  <c r="M990" i="13" a="1"/>
  <c r="M990" i="13" s="1"/>
  <c r="M989" i="13" a="1"/>
  <c r="M989" i="13" s="1"/>
  <c r="M988" i="13" a="1"/>
  <c r="M988" i="13" s="1"/>
  <c r="M987" i="13" a="1"/>
  <c r="M987" i="13" s="1"/>
  <c r="M986" i="13" a="1"/>
  <c r="M986" i="13" s="1"/>
  <c r="M985" i="13" a="1"/>
  <c r="M985" i="13" s="1"/>
  <c r="M984" i="13" a="1"/>
  <c r="M984" i="13" s="1"/>
  <c r="M983" i="13" a="1"/>
  <c r="M983" i="13" s="1"/>
  <c r="M982" i="13" a="1"/>
  <c r="M982" i="13" s="1"/>
  <c r="M981" i="13" a="1"/>
  <c r="M981" i="13" s="1"/>
  <c r="M980" i="13" a="1"/>
  <c r="M980" i="13" s="1"/>
  <c r="M979" i="13" a="1"/>
  <c r="M979" i="13" s="1"/>
  <c r="M978" i="13" a="1"/>
  <c r="M978" i="13" s="1"/>
  <c r="M977" i="13" a="1"/>
  <c r="M977" i="13" s="1"/>
  <c r="M976" i="13" a="1"/>
  <c r="M976" i="13" s="1"/>
  <c r="M975" i="13" a="1"/>
  <c r="M975" i="13" s="1"/>
  <c r="M974" i="13" a="1"/>
  <c r="M974" i="13" s="1"/>
  <c r="M973" i="13" a="1"/>
  <c r="M973" i="13" s="1"/>
  <c r="M972" i="13" a="1"/>
  <c r="M972" i="13" s="1"/>
  <c r="M971" i="13" a="1"/>
  <c r="M971" i="13" s="1"/>
  <c r="M970" i="13" a="1"/>
  <c r="M970" i="13" s="1"/>
  <c r="M969" i="13" a="1"/>
  <c r="M969" i="13" s="1"/>
  <c r="M968" i="13" a="1"/>
  <c r="M968" i="13" s="1"/>
  <c r="M967" i="13" a="1"/>
  <c r="M967" i="13" s="1"/>
  <c r="M966" i="13"/>
  <c r="M966" i="13" a="1"/>
  <c r="M965" i="13" a="1"/>
  <c r="M965" i="13" s="1"/>
  <c r="M964" i="13" a="1"/>
  <c r="M964" i="13" s="1"/>
  <c r="M963" i="13" a="1"/>
  <c r="M963" i="13" s="1"/>
  <c r="M962" i="13" a="1"/>
  <c r="M962" i="13" s="1"/>
  <c r="M961" i="13" a="1"/>
  <c r="M961" i="13" s="1"/>
  <c r="M960" i="13" a="1"/>
  <c r="M960" i="13" s="1"/>
  <c r="M959" i="13" a="1"/>
  <c r="M959" i="13" s="1"/>
  <c r="M958" i="13" a="1"/>
  <c r="M958" i="13" s="1"/>
  <c r="M957" i="13" a="1"/>
  <c r="M957" i="13" s="1"/>
  <c r="M956" i="13" a="1"/>
  <c r="M956" i="13" s="1"/>
  <c r="M955" i="13" a="1"/>
  <c r="M955" i="13" s="1"/>
  <c r="M954" i="13" a="1"/>
  <c r="M954" i="13" s="1"/>
  <c r="M953" i="13" a="1"/>
  <c r="M953" i="13" s="1"/>
  <c r="M952" i="13" a="1"/>
  <c r="M952" i="13" s="1"/>
  <c r="M951" i="13" a="1"/>
  <c r="M951" i="13" s="1"/>
  <c r="M950" i="13" a="1"/>
  <c r="M950" i="13" s="1"/>
  <c r="M949" i="13" a="1"/>
  <c r="M949" i="13" s="1"/>
  <c r="M948" i="13" a="1"/>
  <c r="M948" i="13" s="1"/>
  <c r="M947" i="13" a="1"/>
  <c r="M947" i="13" s="1"/>
  <c r="M946" i="13" a="1"/>
  <c r="M946" i="13" s="1"/>
  <c r="M945" i="13"/>
  <c r="M945" i="13" a="1"/>
  <c r="M944" i="13" a="1"/>
  <c r="M944" i="13" s="1"/>
  <c r="M943" i="13" a="1"/>
  <c r="M943" i="13" s="1"/>
  <c r="M942" i="13" a="1"/>
  <c r="M942" i="13" s="1"/>
  <c r="M941" i="13" a="1"/>
  <c r="M941" i="13" s="1"/>
  <c r="M940" i="13" a="1"/>
  <c r="M940" i="13" s="1"/>
  <c r="M939" i="13" a="1"/>
  <c r="M939" i="13" s="1"/>
  <c r="M938" i="13" a="1"/>
  <c r="M938" i="13" s="1"/>
  <c r="M937" i="13" a="1"/>
  <c r="M937" i="13" s="1"/>
  <c r="M936" i="13" a="1"/>
  <c r="M936" i="13" s="1"/>
  <c r="M935" i="13" a="1"/>
  <c r="M935" i="13" s="1"/>
  <c r="M934" i="13" a="1"/>
  <c r="M934" i="13" s="1"/>
  <c r="M933" i="13" a="1"/>
  <c r="M933" i="13" s="1"/>
  <c r="M932" i="13" a="1"/>
  <c r="M932" i="13" s="1"/>
  <c r="M931" i="13" a="1"/>
  <c r="M931" i="13" s="1"/>
  <c r="M930" i="13" a="1"/>
  <c r="M930" i="13" s="1"/>
  <c r="M929" i="13" a="1"/>
  <c r="M929" i="13" s="1"/>
  <c r="M928" i="13" a="1"/>
  <c r="M928" i="13" s="1"/>
  <c r="M927" i="13" a="1"/>
  <c r="M927" i="13" s="1"/>
  <c r="M926" i="13" a="1"/>
  <c r="M926" i="13" s="1"/>
  <c r="M925" i="13" a="1"/>
  <c r="M925" i="13" s="1"/>
  <c r="M924" i="13" a="1"/>
  <c r="M924" i="13" s="1"/>
  <c r="M923" i="13" a="1"/>
  <c r="M923" i="13" s="1"/>
  <c r="M922" i="13" a="1"/>
  <c r="M922" i="13" s="1"/>
  <c r="M921" i="13" a="1"/>
  <c r="M921" i="13" s="1"/>
  <c r="M920" i="13" a="1"/>
  <c r="M920" i="13" s="1"/>
  <c r="M919" i="13" a="1"/>
  <c r="M919" i="13" s="1"/>
  <c r="M918" i="13" a="1"/>
  <c r="M918" i="13" s="1"/>
  <c r="M917" i="13" a="1"/>
  <c r="M917" i="13" s="1"/>
  <c r="M916" i="13" a="1"/>
  <c r="M916" i="13" s="1"/>
  <c r="M915" i="13" a="1"/>
  <c r="M915" i="13" s="1"/>
  <c r="M914" i="13" a="1"/>
  <c r="M914" i="13" s="1"/>
  <c r="M913" i="13" a="1"/>
  <c r="M913" i="13" s="1"/>
  <c r="M912" i="13" a="1"/>
  <c r="M912" i="13" s="1"/>
  <c r="M911" i="13" a="1"/>
  <c r="M911" i="13" s="1"/>
  <c r="M910" i="13" a="1"/>
  <c r="M910" i="13" s="1"/>
  <c r="M909" i="13" a="1"/>
  <c r="M909" i="13" s="1"/>
  <c r="M908" i="13" a="1"/>
  <c r="M908" i="13" s="1"/>
  <c r="M907" i="13" a="1"/>
  <c r="M907" i="13" s="1"/>
  <c r="M906" i="13" a="1"/>
  <c r="M906" i="13" s="1"/>
  <c r="M905" i="13" a="1"/>
  <c r="M905" i="13" s="1"/>
  <c r="M904" i="13" a="1"/>
  <c r="M904" i="13" s="1"/>
  <c r="M903" i="13" a="1"/>
  <c r="M903" i="13" s="1"/>
  <c r="M902" i="13"/>
  <c r="M902" i="13" a="1"/>
  <c r="M901" i="13" a="1"/>
  <c r="M901" i="13" s="1"/>
  <c r="M900" i="13" a="1"/>
  <c r="M900" i="13" s="1"/>
  <c r="M899" i="13" a="1"/>
  <c r="M899" i="13" s="1"/>
  <c r="M898" i="13" a="1"/>
  <c r="M898" i="13" s="1"/>
  <c r="M897" i="13" a="1"/>
  <c r="M897" i="13" s="1"/>
  <c r="M896" i="13" a="1"/>
  <c r="M896" i="13" s="1"/>
  <c r="M895" i="13" a="1"/>
  <c r="M895" i="13" s="1"/>
  <c r="M894" i="13" a="1"/>
  <c r="M894" i="13" s="1"/>
  <c r="M893" i="13" a="1"/>
  <c r="M893" i="13" s="1"/>
  <c r="M892" i="13" a="1"/>
  <c r="M892" i="13" s="1"/>
  <c r="M891" i="13" a="1"/>
  <c r="M891" i="13" s="1"/>
  <c r="M890" i="13" a="1"/>
  <c r="M890" i="13" s="1"/>
  <c r="M889" i="13" a="1"/>
  <c r="M889" i="13" s="1"/>
  <c r="M888" i="13" a="1"/>
  <c r="M888" i="13" s="1"/>
  <c r="M887" i="13" a="1"/>
  <c r="M887" i="13" s="1"/>
  <c r="M886" i="13" a="1"/>
  <c r="M886" i="13" s="1"/>
  <c r="M885" i="13" a="1"/>
  <c r="M885" i="13" s="1"/>
  <c r="M884" i="13" a="1"/>
  <c r="M884" i="13" s="1"/>
  <c r="M883" i="13" a="1"/>
  <c r="M883" i="13" s="1"/>
  <c r="M882" i="13" a="1"/>
  <c r="M882" i="13" s="1"/>
  <c r="M881" i="13"/>
  <c r="M881" i="13" a="1"/>
  <c r="M880" i="13" a="1"/>
  <c r="M880" i="13" s="1"/>
  <c r="M879" i="13" a="1"/>
  <c r="M879" i="13" s="1"/>
  <c r="M878" i="13" a="1"/>
  <c r="M878" i="13" s="1"/>
  <c r="M877" i="13" a="1"/>
  <c r="M877" i="13" s="1"/>
  <c r="M876" i="13" a="1"/>
  <c r="M876" i="13" s="1"/>
  <c r="M875" i="13" a="1"/>
  <c r="M875" i="13" s="1"/>
  <c r="M874" i="13" a="1"/>
  <c r="M874" i="13" s="1"/>
  <c r="M873" i="13" a="1"/>
  <c r="M873" i="13" s="1"/>
  <c r="M872" i="13" a="1"/>
  <c r="M872" i="13" s="1"/>
  <c r="M871" i="13"/>
  <c r="M871" i="13" a="1"/>
  <c r="M870" i="13"/>
  <c r="M870" i="13" a="1"/>
  <c r="M869" i="13"/>
  <c r="M869" i="13" a="1"/>
  <c r="M868" i="13" a="1"/>
  <c r="M868" i="13" s="1"/>
  <c r="M867" i="13" a="1"/>
  <c r="M867" i="13" s="1"/>
  <c r="M866" i="13"/>
  <c r="M866" i="13" a="1"/>
  <c r="M865" i="13" a="1"/>
  <c r="M865" i="13" s="1"/>
  <c r="M864" i="13" a="1"/>
  <c r="M864" i="13" s="1"/>
  <c r="M863" i="13"/>
  <c r="M863" i="13" a="1"/>
  <c r="M862" i="13" a="1"/>
  <c r="M862" i="13" s="1"/>
  <c r="M861" i="13"/>
  <c r="M861" i="13" a="1"/>
  <c r="M860" i="13" a="1"/>
  <c r="M860" i="13" s="1"/>
  <c r="M859" i="13" a="1"/>
  <c r="M859" i="13" s="1"/>
  <c r="M858" i="13" a="1"/>
  <c r="M858" i="13" s="1"/>
  <c r="M857" i="13"/>
  <c r="M857" i="13" a="1"/>
  <c r="M856" i="13" a="1"/>
  <c r="M856" i="13" s="1"/>
  <c r="M855" i="13"/>
  <c r="M855" i="13" a="1"/>
  <c r="M854" i="13"/>
  <c r="M854" i="13" a="1"/>
  <c r="M853" i="13" a="1"/>
  <c r="M853" i="13" s="1"/>
  <c r="M852" i="13" a="1"/>
  <c r="M852" i="13" s="1"/>
  <c r="M851" i="13" a="1"/>
  <c r="M851" i="13" s="1"/>
  <c r="M850" i="13" a="1"/>
  <c r="M850" i="13" s="1"/>
  <c r="M849" i="13" a="1"/>
  <c r="M849" i="13" s="1"/>
  <c r="M848" i="13" a="1"/>
  <c r="M848" i="13" s="1"/>
  <c r="M847" i="13"/>
  <c r="M847" i="13" a="1"/>
  <c r="M846" i="13"/>
  <c r="M846" i="13" a="1"/>
  <c r="M845" i="13"/>
  <c r="M845" i="13" a="1"/>
  <c r="M844" i="13" a="1"/>
  <c r="M844" i="13" s="1"/>
  <c r="M843" i="13"/>
  <c r="M843" i="13" a="1"/>
  <c r="M842" i="13" a="1"/>
  <c r="M842" i="13" s="1"/>
  <c r="M841" i="13" a="1"/>
  <c r="M841" i="13" s="1"/>
  <c r="M840" i="13" a="1"/>
  <c r="M840" i="13" s="1"/>
  <c r="M839" i="13" a="1"/>
  <c r="M839" i="13" s="1"/>
  <c r="M838" i="13"/>
  <c r="M838" i="13" a="1"/>
  <c r="M837" i="13"/>
  <c r="M837" i="13" a="1"/>
  <c r="M836" i="13" a="1"/>
  <c r="M836" i="13" s="1"/>
  <c r="M835" i="13" a="1"/>
  <c r="M835" i="13" s="1"/>
  <c r="M834" i="13" a="1"/>
  <c r="M834" i="13" s="1"/>
  <c r="M833" i="13" a="1"/>
  <c r="M833" i="13" s="1"/>
  <c r="M832" i="13" a="1"/>
  <c r="M832" i="13" s="1"/>
  <c r="M831" i="13"/>
  <c r="M831" i="13" a="1"/>
  <c r="M830" i="13"/>
  <c r="M830" i="13" a="1"/>
  <c r="M829" i="13"/>
  <c r="M829" i="13" a="1"/>
  <c r="M828" i="13" a="1"/>
  <c r="M828" i="13" s="1"/>
  <c r="M827" i="13" a="1"/>
  <c r="M827" i="13" s="1"/>
  <c r="M826" i="13" a="1"/>
  <c r="M826" i="13" s="1"/>
  <c r="M825" i="13" a="1"/>
  <c r="M825" i="13" s="1"/>
  <c r="M824" i="13" a="1"/>
  <c r="M824" i="13" s="1"/>
  <c r="M823" i="13"/>
  <c r="M823" i="13" a="1"/>
  <c r="M822" i="13"/>
  <c r="M822" i="13" a="1"/>
  <c r="M821" i="13" a="1"/>
  <c r="M821" i="13" s="1"/>
  <c r="M820" i="13" a="1"/>
  <c r="M820" i="13" s="1"/>
  <c r="M819" i="13" a="1"/>
  <c r="M819" i="13" s="1"/>
  <c r="M818" i="13" a="1"/>
  <c r="M818" i="13" s="1"/>
  <c r="M817" i="13" a="1"/>
  <c r="M817" i="13" s="1"/>
  <c r="M816" i="13" a="1"/>
  <c r="M816" i="13" s="1"/>
  <c r="M815" i="13"/>
  <c r="M815" i="13" a="1"/>
  <c r="M814" i="13"/>
  <c r="M814" i="13" a="1"/>
  <c r="M813" i="13"/>
  <c r="M813" i="13" a="1"/>
  <c r="M812" i="13" a="1"/>
  <c r="M812" i="13" s="1"/>
  <c r="M811" i="13" a="1"/>
  <c r="M811" i="13" s="1"/>
  <c r="M810" i="13" a="1"/>
  <c r="M810" i="13" s="1"/>
  <c r="M809" i="13" a="1"/>
  <c r="M809" i="13" s="1"/>
  <c r="M808" i="13" a="1"/>
  <c r="M808" i="13" s="1"/>
  <c r="M807" i="13" a="1"/>
  <c r="M807" i="13" s="1"/>
  <c r="M806" i="13"/>
  <c r="M806" i="13" a="1"/>
  <c r="M805" i="13"/>
  <c r="M805" i="13" a="1"/>
  <c r="M804" i="13" a="1"/>
  <c r="M804" i="13" s="1"/>
  <c r="M803" i="13" a="1"/>
  <c r="M803" i="13" s="1"/>
  <c r="M802" i="13" a="1"/>
  <c r="M802" i="13" s="1"/>
  <c r="M801" i="13" a="1"/>
  <c r="M801" i="13" s="1"/>
  <c r="M800" i="13" a="1"/>
  <c r="M800" i="13" s="1"/>
  <c r="M799" i="13"/>
  <c r="M799" i="13" a="1"/>
  <c r="M798" i="13" a="1"/>
  <c r="M798" i="13" s="1"/>
  <c r="M797" i="13"/>
  <c r="M797" i="13" a="1"/>
  <c r="M796" i="13" a="1"/>
  <c r="M796" i="13" s="1"/>
  <c r="M795" i="13" a="1"/>
  <c r="M795" i="13" s="1"/>
  <c r="M794" i="13" a="1"/>
  <c r="M794" i="13" s="1"/>
  <c r="M793" i="13" a="1"/>
  <c r="M793" i="13" s="1"/>
  <c r="M792" i="13" a="1"/>
  <c r="M792" i="13" s="1"/>
  <c r="M791" i="13"/>
  <c r="M791" i="13" a="1"/>
  <c r="M790" i="13"/>
  <c r="M790" i="13" a="1"/>
  <c r="M789" i="13"/>
  <c r="M789" i="13" a="1"/>
  <c r="M788" i="13" a="1"/>
  <c r="M788" i="13" s="1"/>
  <c r="M787" i="13" a="1"/>
  <c r="M787" i="13" s="1"/>
  <c r="M786" i="13" a="1"/>
  <c r="M786" i="13" s="1"/>
  <c r="M785" i="13" a="1"/>
  <c r="M785" i="13" s="1"/>
  <c r="M784" i="13" a="1"/>
  <c r="M784" i="13" s="1"/>
  <c r="M783" i="13"/>
  <c r="M783" i="13" a="1"/>
  <c r="M782" i="13"/>
  <c r="M782" i="13" a="1"/>
  <c r="M781" i="13"/>
  <c r="M781" i="13" a="1"/>
  <c r="M780" i="13" a="1"/>
  <c r="M780" i="13" s="1"/>
  <c r="M779" i="13"/>
  <c r="M779" i="13" a="1"/>
  <c r="M778" i="13" a="1"/>
  <c r="M778" i="13" s="1"/>
  <c r="M777" i="13" a="1"/>
  <c r="M777" i="13" s="1"/>
  <c r="M776" i="13" a="1"/>
  <c r="M776" i="13" s="1"/>
  <c r="M775" i="13"/>
  <c r="M775" i="13" a="1"/>
  <c r="M774" i="13"/>
  <c r="M774" i="13" a="1"/>
  <c r="M773" i="13"/>
  <c r="M773" i="13" a="1"/>
  <c r="M772" i="13" a="1"/>
  <c r="M772" i="13" s="1"/>
  <c r="M771" i="13" a="1"/>
  <c r="M771" i="13" s="1"/>
  <c r="M770" i="13"/>
  <c r="M770" i="13" a="1"/>
  <c r="M769" i="13" a="1"/>
  <c r="M769" i="13" s="1"/>
  <c r="M768" i="13" a="1"/>
  <c r="M768" i="13" s="1"/>
  <c r="M767" i="13"/>
  <c r="M767" i="13" a="1"/>
  <c r="M766" i="13" a="1"/>
  <c r="M766" i="13" s="1"/>
  <c r="M765" i="13"/>
  <c r="M765" i="13" a="1"/>
  <c r="M764" i="13" a="1"/>
  <c r="M764" i="13" s="1"/>
  <c r="M763" i="13" a="1"/>
  <c r="M763" i="13" s="1"/>
  <c r="M762" i="13" a="1"/>
  <c r="M762" i="13" s="1"/>
  <c r="M761" i="13"/>
  <c r="M761" i="13" a="1"/>
  <c r="M760" i="13" a="1"/>
  <c r="M760" i="13" s="1"/>
  <c r="M759" i="13"/>
  <c r="M759" i="13" a="1"/>
  <c r="M758" i="13"/>
  <c r="M758" i="13" a="1"/>
  <c r="M757" i="13" a="1"/>
  <c r="M757" i="13" s="1"/>
  <c r="M756" i="13" a="1"/>
  <c r="M756" i="13" s="1"/>
  <c r="M755" i="13" a="1"/>
  <c r="M755" i="13" s="1"/>
  <c r="M754" i="13" a="1"/>
  <c r="M754" i="13" s="1"/>
  <c r="M753" i="13" a="1"/>
  <c r="M753" i="13" s="1"/>
  <c r="M752" i="13" a="1"/>
  <c r="M752" i="13" s="1"/>
  <c r="M751" i="13"/>
  <c r="M751" i="13" a="1"/>
  <c r="M750" i="13"/>
  <c r="M750" i="13" a="1"/>
  <c r="M749" i="13"/>
  <c r="M749" i="13" a="1"/>
  <c r="M748" i="13" a="1"/>
  <c r="M748" i="13" s="1"/>
  <c r="M747" i="13"/>
  <c r="M747" i="13" a="1"/>
  <c r="M746" i="13" a="1"/>
  <c r="M746" i="13" s="1"/>
  <c r="M745" i="13" a="1"/>
  <c r="M745" i="13" s="1"/>
  <c r="M744" i="13" a="1"/>
  <c r="M744" i="13" s="1"/>
  <c r="M743" i="13" a="1"/>
  <c r="M743" i="13" s="1"/>
  <c r="M742" i="13"/>
  <c r="M742" i="13" a="1"/>
  <c r="M741" i="13"/>
  <c r="M741" i="13" a="1"/>
  <c r="M740" i="13" a="1"/>
  <c r="M740" i="13" s="1"/>
  <c r="M739" i="13" a="1"/>
  <c r="M739" i="13" s="1"/>
  <c r="M738" i="13" a="1"/>
  <c r="M738" i="13" s="1"/>
  <c r="M737" i="13" a="1"/>
  <c r="M737" i="13" s="1"/>
  <c r="M736" i="13" a="1"/>
  <c r="M736" i="13" s="1"/>
  <c r="M735" i="13"/>
  <c r="M735" i="13" a="1"/>
  <c r="M734" i="13"/>
  <c r="M734" i="13" a="1"/>
  <c r="M733" i="13"/>
  <c r="M733" i="13" a="1"/>
  <c r="M732" i="13" a="1"/>
  <c r="M732" i="13" s="1"/>
  <c r="M731" i="13" a="1"/>
  <c r="M731" i="13" s="1"/>
  <c r="M730" i="13" a="1"/>
  <c r="M730" i="13" s="1"/>
  <c r="M729" i="13" a="1"/>
  <c r="M729" i="13" s="1"/>
  <c r="M728" i="13" a="1"/>
  <c r="M728" i="13" s="1"/>
  <c r="M727" i="13"/>
  <c r="M727" i="13" a="1"/>
  <c r="M726" i="13"/>
  <c r="M726" i="13" a="1"/>
  <c r="M725" i="13"/>
  <c r="M725" i="13" a="1"/>
  <c r="M724" i="13" a="1"/>
  <c r="M724" i="13" s="1"/>
  <c r="M723" i="13" a="1"/>
  <c r="M723" i="13" s="1"/>
  <c r="M722" i="13" a="1"/>
  <c r="M722" i="13" s="1"/>
  <c r="M721" i="13" a="1"/>
  <c r="M721" i="13" s="1"/>
  <c r="M720" i="13" a="1"/>
  <c r="M720" i="13" s="1"/>
  <c r="M719" i="13"/>
  <c r="M719" i="13" a="1"/>
  <c r="M718" i="13"/>
  <c r="M718" i="13" a="1"/>
  <c r="M717" i="13"/>
  <c r="M717" i="13" a="1"/>
  <c r="M716" i="13" a="1"/>
  <c r="M716" i="13" s="1"/>
  <c r="M715" i="13" a="1"/>
  <c r="M715" i="13" s="1"/>
  <c r="M714" i="13" a="1"/>
  <c r="M714" i="13" s="1"/>
  <c r="M713" i="13" a="1"/>
  <c r="M713" i="13" s="1"/>
  <c r="M712" i="13" a="1"/>
  <c r="M712" i="13" s="1"/>
  <c r="M711" i="13" a="1"/>
  <c r="M711" i="13" s="1"/>
  <c r="M710" i="13"/>
  <c r="M710" i="13" a="1"/>
  <c r="M709" i="13"/>
  <c r="M709" i="13" a="1"/>
  <c r="M708" i="13" a="1"/>
  <c r="M708" i="13" s="1"/>
  <c r="M707" i="13" a="1"/>
  <c r="M707" i="13" s="1"/>
  <c r="M706" i="13" a="1"/>
  <c r="M706" i="13" s="1"/>
  <c r="M705" i="13" a="1"/>
  <c r="M705" i="13" s="1"/>
  <c r="M704" i="13" a="1"/>
  <c r="M704" i="13" s="1"/>
  <c r="M703" i="13"/>
  <c r="M703" i="13" a="1"/>
  <c r="M702" i="13" a="1"/>
  <c r="M702" i="13" s="1"/>
  <c r="M701" i="13"/>
  <c r="M701" i="13" a="1"/>
  <c r="M700" i="13" a="1"/>
  <c r="M700" i="13" s="1"/>
  <c r="M699" i="13" a="1"/>
  <c r="M699" i="13" s="1"/>
  <c r="M698" i="13" a="1"/>
  <c r="M698" i="13" s="1"/>
  <c r="M697" i="13"/>
  <c r="M697" i="13" a="1"/>
  <c r="M696" i="13" a="1"/>
  <c r="M696" i="13" s="1"/>
  <c r="M695" i="13"/>
  <c r="M695" i="13" a="1"/>
  <c r="M694" i="13"/>
  <c r="M694" i="13" a="1"/>
  <c r="M693" i="13"/>
  <c r="M693" i="13" a="1"/>
  <c r="M692" i="13" a="1"/>
  <c r="M692" i="13" s="1"/>
  <c r="M691" i="13" a="1"/>
  <c r="M691" i="13" s="1"/>
  <c r="M690" i="13" a="1"/>
  <c r="M690" i="13" s="1"/>
  <c r="M689" i="13" a="1"/>
  <c r="M689" i="13" s="1"/>
  <c r="M688" i="13" a="1"/>
  <c r="M688" i="13" s="1"/>
  <c r="M687" i="13"/>
  <c r="M687" i="13" a="1"/>
  <c r="M686" i="13"/>
  <c r="M686" i="13" a="1"/>
  <c r="M685" i="13"/>
  <c r="M685" i="13" a="1"/>
  <c r="M684" i="13" a="1"/>
  <c r="M684" i="13" s="1"/>
  <c r="M683" i="13"/>
  <c r="M683" i="13" a="1"/>
  <c r="M682" i="13" a="1"/>
  <c r="M682" i="13" s="1"/>
  <c r="M681" i="13" a="1"/>
  <c r="M681" i="13" s="1"/>
  <c r="M680" i="13" a="1"/>
  <c r="M680" i="13" s="1"/>
  <c r="M679" i="13" a="1"/>
  <c r="M679" i="13" s="1"/>
  <c r="M678" i="13"/>
  <c r="M678" i="13" a="1"/>
  <c r="M677" i="13"/>
  <c r="M677" i="13" a="1"/>
  <c r="M676" i="13" a="1"/>
  <c r="M676" i="13" s="1"/>
  <c r="M675" i="13" a="1"/>
  <c r="M675" i="13" s="1"/>
  <c r="M674" i="13" a="1"/>
  <c r="M674" i="13" s="1"/>
  <c r="M673" i="13" a="1"/>
  <c r="M673" i="13" s="1"/>
  <c r="M672" i="13" a="1"/>
  <c r="M672" i="13" s="1"/>
  <c r="M671" i="13"/>
  <c r="M671" i="13" a="1"/>
  <c r="M670" i="13"/>
  <c r="M670" i="13" a="1"/>
  <c r="M669" i="13"/>
  <c r="M669" i="13" a="1"/>
  <c r="M668" i="13" a="1"/>
  <c r="M668" i="13" s="1"/>
  <c r="M667" i="13" a="1"/>
  <c r="M667" i="13" s="1"/>
  <c r="M666" i="13" a="1"/>
  <c r="M666" i="13" s="1"/>
  <c r="M665" i="13"/>
  <c r="M665" i="13" a="1"/>
  <c r="M664" i="13" a="1"/>
  <c r="M664" i="13" s="1"/>
  <c r="M663" i="13"/>
  <c r="M663" i="13" a="1"/>
  <c r="M662" i="13"/>
  <c r="M662" i="13" a="1"/>
  <c r="M661" i="13" a="1"/>
  <c r="M661" i="13" s="1"/>
  <c r="M660" i="13" a="1"/>
  <c r="M660" i="13" s="1"/>
  <c r="M659" i="13" a="1"/>
  <c r="M659" i="13" s="1"/>
  <c r="M658" i="13" a="1"/>
  <c r="M658" i="13" s="1"/>
  <c r="M657" i="13" a="1"/>
  <c r="M657" i="13" s="1"/>
  <c r="M656" i="13" a="1"/>
  <c r="M656" i="13" s="1"/>
  <c r="M655" i="13"/>
  <c r="M655" i="13" a="1"/>
  <c r="M654" i="13"/>
  <c r="M654" i="13" a="1"/>
  <c r="M653" i="13"/>
  <c r="M653" i="13" a="1"/>
  <c r="M652" i="13" a="1"/>
  <c r="M652" i="13" s="1"/>
  <c r="M651" i="13" a="1"/>
  <c r="M651" i="13" s="1"/>
  <c r="M650" i="13" a="1"/>
  <c r="M650" i="13" s="1"/>
  <c r="M649" i="13" a="1"/>
  <c r="M649" i="13" s="1"/>
  <c r="M648" i="13" a="1"/>
  <c r="M648" i="13" s="1"/>
  <c r="M647" i="13" a="1"/>
  <c r="M647" i="13" s="1"/>
  <c r="M646" i="13"/>
  <c r="M646" i="13" a="1"/>
  <c r="M645" i="13"/>
  <c r="M645" i="13" a="1"/>
  <c r="M644" i="13" a="1"/>
  <c r="M644" i="13" s="1"/>
  <c r="M643" i="13" a="1"/>
  <c r="M643" i="13" s="1"/>
  <c r="M642" i="13" a="1"/>
  <c r="M642" i="13" s="1"/>
  <c r="M641" i="13" a="1"/>
  <c r="M641" i="13" s="1"/>
  <c r="M640" i="13" a="1"/>
  <c r="M640" i="13" s="1"/>
  <c r="M639" i="13"/>
  <c r="M639" i="13" a="1"/>
  <c r="M638" i="13"/>
  <c r="M638" i="13" a="1"/>
  <c r="M637" i="13"/>
  <c r="M637" i="13" a="1"/>
  <c r="M636" i="13" a="1"/>
  <c r="M636" i="13" s="1"/>
  <c r="M635" i="13" a="1"/>
  <c r="M635" i="13" s="1"/>
  <c r="M634" i="13" a="1"/>
  <c r="M634" i="13" s="1"/>
  <c r="M633" i="13" a="1"/>
  <c r="M633" i="13" s="1"/>
  <c r="M632" i="13" a="1"/>
  <c r="M632" i="13" s="1"/>
  <c r="M631" i="13"/>
  <c r="M631" i="13" a="1"/>
  <c r="M630" i="13"/>
  <c r="M630" i="13" a="1"/>
  <c r="M629" i="13"/>
  <c r="M629" i="13" a="1"/>
  <c r="M628" i="13" a="1"/>
  <c r="M628" i="13" s="1"/>
  <c r="M627" i="13" a="1"/>
  <c r="M627" i="13" s="1"/>
  <c r="M626" i="13" a="1"/>
  <c r="M626" i="13" s="1"/>
  <c r="M625" i="13" a="1"/>
  <c r="M625" i="13" s="1"/>
  <c r="M624" i="13" a="1"/>
  <c r="M624" i="13" s="1"/>
  <c r="M623" i="13"/>
  <c r="M623" i="13" a="1"/>
  <c r="M622" i="13"/>
  <c r="M622" i="13" a="1"/>
  <c r="M621" i="13"/>
  <c r="M621" i="13" a="1"/>
  <c r="M620" i="13" a="1"/>
  <c r="M620" i="13" s="1"/>
  <c r="M619" i="13" a="1"/>
  <c r="M619" i="13" s="1"/>
  <c r="M618" i="13" a="1"/>
  <c r="M618" i="13" s="1"/>
  <c r="M617" i="13" a="1"/>
  <c r="M617" i="13" s="1"/>
  <c r="M616" i="13" a="1"/>
  <c r="M616" i="13" s="1"/>
  <c r="M615" i="13"/>
  <c r="M615" i="13" a="1"/>
  <c r="M614" i="13"/>
  <c r="M614" i="13" a="1"/>
  <c r="M613" i="13"/>
  <c r="M613" i="13" a="1"/>
  <c r="M612" i="13" a="1"/>
  <c r="M612" i="13" s="1"/>
  <c r="M611" i="13" a="1"/>
  <c r="M611" i="13" s="1"/>
  <c r="M610" i="13"/>
  <c r="M610" i="13" a="1"/>
  <c r="M609" i="13" a="1"/>
  <c r="M609" i="13" s="1"/>
  <c r="M608" i="13" a="1"/>
  <c r="M608" i="13" s="1"/>
  <c r="M607" i="13"/>
  <c r="M607" i="13" a="1"/>
  <c r="M606" i="13" a="1"/>
  <c r="M606" i="13" s="1"/>
  <c r="M605" i="13"/>
  <c r="M605" i="13" a="1"/>
  <c r="M604" i="13" a="1"/>
  <c r="M604" i="13" s="1"/>
  <c r="M603" i="13" a="1"/>
  <c r="M603" i="13" s="1"/>
  <c r="M602" i="13" a="1"/>
  <c r="M602" i="13" s="1"/>
  <c r="M601" i="13"/>
  <c r="M601" i="13" a="1"/>
  <c r="M600" i="13" a="1"/>
  <c r="M600" i="13" s="1"/>
  <c r="M599" i="13"/>
  <c r="M599" i="13" a="1"/>
  <c r="M598" i="13"/>
  <c r="M598" i="13" a="1"/>
  <c r="M597" i="13" a="1"/>
  <c r="M597" i="13" s="1"/>
  <c r="M596" i="13" a="1"/>
  <c r="M596" i="13" s="1"/>
  <c r="M595" i="13" a="1"/>
  <c r="M595" i="13" s="1"/>
  <c r="M594" i="13" a="1"/>
  <c r="M594" i="13" s="1"/>
  <c r="M593" i="13" a="1"/>
  <c r="M593" i="13" s="1"/>
  <c r="M592" i="13" a="1"/>
  <c r="M592" i="13" s="1"/>
  <c r="M591" i="13"/>
  <c r="M591" i="13" a="1"/>
  <c r="M590" i="13"/>
  <c r="M590" i="13" a="1"/>
  <c r="M589" i="13"/>
  <c r="M589" i="13" a="1"/>
  <c r="M588" i="13" a="1"/>
  <c r="M588" i="13" s="1"/>
  <c r="M587" i="13" a="1"/>
  <c r="M587" i="13" s="1"/>
  <c r="M586" i="13" a="1"/>
  <c r="M586" i="13" s="1"/>
  <c r="M585" i="13" a="1"/>
  <c r="M585" i="13" s="1"/>
  <c r="M584" i="13" a="1"/>
  <c r="M584" i="13" s="1"/>
  <c r="M583" i="13"/>
  <c r="M583" i="13" a="1"/>
  <c r="M582" i="13"/>
  <c r="M582" i="13" a="1"/>
  <c r="M581" i="13"/>
  <c r="M581" i="13" a="1"/>
  <c r="M580" i="13" a="1"/>
  <c r="M580" i="13" s="1"/>
  <c r="M579" i="13" a="1"/>
  <c r="M579" i="13" s="1"/>
  <c r="M578" i="13"/>
  <c r="M578" i="13" a="1"/>
  <c r="M577" i="13" a="1"/>
  <c r="M577" i="13" s="1"/>
  <c r="M576" i="13" a="1"/>
  <c r="M576" i="13" s="1"/>
  <c r="M575" i="13"/>
  <c r="M575" i="13" a="1"/>
  <c r="M574" i="13"/>
  <c r="M574" i="13" a="1"/>
  <c r="M573" i="13"/>
  <c r="M573" i="13" a="1"/>
  <c r="M572" i="13" a="1"/>
  <c r="M572" i="13" s="1"/>
  <c r="M571" i="13" a="1"/>
  <c r="M571" i="13" s="1"/>
  <c r="M570" i="13" a="1"/>
  <c r="M570" i="13" s="1"/>
  <c r="M569" i="13" a="1"/>
  <c r="M569" i="13" s="1"/>
  <c r="M568" i="13" a="1"/>
  <c r="M568" i="13" s="1"/>
  <c r="M567" i="13"/>
  <c r="M567" i="13" a="1"/>
  <c r="M566" i="13"/>
  <c r="M566" i="13" a="1"/>
  <c r="M565" i="13" a="1"/>
  <c r="M565" i="13" s="1"/>
  <c r="M564" i="13" a="1"/>
  <c r="M564" i="13" s="1"/>
  <c r="M563" i="13" a="1"/>
  <c r="M563" i="13" s="1"/>
  <c r="M562" i="13" a="1"/>
  <c r="M562" i="13" s="1"/>
  <c r="M561" i="13" a="1"/>
  <c r="M561" i="13" s="1"/>
  <c r="M560" i="13" a="1"/>
  <c r="M560" i="13" s="1"/>
  <c r="M559" i="13"/>
  <c r="M559" i="13" a="1"/>
  <c r="M558" i="13"/>
  <c r="M558" i="13" a="1"/>
  <c r="M557" i="13"/>
  <c r="M557" i="13" a="1"/>
  <c r="M556" i="13" a="1"/>
  <c r="M556" i="13" s="1"/>
  <c r="M555" i="13" a="1"/>
  <c r="M555" i="13" s="1"/>
  <c r="M554" i="13" a="1"/>
  <c r="M554" i="13" s="1"/>
  <c r="M553" i="13" a="1"/>
  <c r="M553" i="13" s="1"/>
  <c r="M552" i="13" a="1"/>
  <c r="M552" i="13" s="1"/>
  <c r="M551" i="13"/>
  <c r="M551" i="13" a="1"/>
  <c r="M550" i="13" a="1"/>
  <c r="M550" i="13" s="1"/>
  <c r="M549" i="13" a="1"/>
  <c r="M549" i="13" s="1"/>
  <c r="M548" i="13" a="1"/>
  <c r="M548" i="13" s="1"/>
  <c r="M547" i="13"/>
  <c r="M547" i="13" a="1"/>
  <c r="M546" i="13"/>
  <c r="M546" i="13" a="1"/>
  <c r="M545" i="13" a="1"/>
  <c r="M545" i="13" s="1"/>
  <c r="M544" i="13" a="1"/>
  <c r="M544" i="13" s="1"/>
  <c r="M543" i="13" a="1"/>
  <c r="M543" i="13" s="1"/>
  <c r="M542" i="13"/>
  <c r="M542" i="13" a="1"/>
  <c r="M541" i="13" a="1"/>
  <c r="M541" i="13" s="1"/>
  <c r="M540" i="13" a="1"/>
  <c r="M540" i="13" s="1"/>
  <c r="M539" i="13" a="1"/>
  <c r="M539" i="13" s="1"/>
  <c r="M538" i="13" a="1"/>
  <c r="M538" i="13" s="1"/>
  <c r="M537" i="13" a="1"/>
  <c r="M537" i="13" s="1"/>
  <c r="M536" i="13" a="1"/>
  <c r="M536" i="13" s="1"/>
  <c r="M535" i="13"/>
  <c r="M535" i="13" a="1"/>
  <c r="M534" i="13" a="1"/>
  <c r="M534" i="13" s="1"/>
  <c r="M533" i="13" a="1"/>
  <c r="M533" i="13" s="1"/>
  <c r="M532" i="13" a="1"/>
  <c r="M532" i="13" s="1"/>
  <c r="M531" i="13"/>
  <c r="M531" i="13" a="1"/>
  <c r="M530" i="13"/>
  <c r="M530" i="13" a="1"/>
  <c r="M529" i="13" a="1"/>
  <c r="M529" i="13" s="1"/>
  <c r="M528" i="13" a="1"/>
  <c r="M528" i="13" s="1"/>
  <c r="M527" i="13" a="1"/>
  <c r="M527" i="13" s="1"/>
  <c r="M526" i="13"/>
  <c r="M526" i="13" a="1"/>
  <c r="M525" i="13" a="1"/>
  <c r="M525" i="13" s="1"/>
  <c r="M524" i="13" a="1"/>
  <c r="M524" i="13" s="1"/>
  <c r="M523" i="13" a="1"/>
  <c r="M523" i="13" s="1"/>
  <c r="M522" i="13" a="1"/>
  <c r="M522" i="13" s="1"/>
  <c r="M521" i="13" a="1"/>
  <c r="M521" i="13" s="1"/>
  <c r="M520" i="13" a="1"/>
  <c r="M520" i="13" s="1"/>
  <c r="M519" i="13"/>
  <c r="M519" i="13" a="1"/>
  <c r="M518" i="13" a="1"/>
  <c r="M518" i="13" s="1"/>
  <c r="M517" i="13" a="1"/>
  <c r="M517" i="13" s="1"/>
  <c r="M516" i="13" a="1"/>
  <c r="M516" i="13" s="1"/>
  <c r="M515" i="13"/>
  <c r="M515" i="13" a="1"/>
  <c r="M514" i="13"/>
  <c r="M514" i="13" a="1"/>
  <c r="M513" i="13" a="1"/>
  <c r="M513" i="13" s="1"/>
  <c r="M512" i="13" a="1"/>
  <c r="M512" i="13" s="1"/>
  <c r="M511" i="13" a="1"/>
  <c r="M511" i="13" s="1"/>
  <c r="M510" i="13"/>
  <c r="M510" i="13" a="1"/>
  <c r="M509" i="13" a="1"/>
  <c r="M509" i="13" s="1"/>
  <c r="M508" i="13" a="1"/>
  <c r="M508" i="13" s="1"/>
  <c r="M507" i="13" a="1"/>
  <c r="M507" i="13" s="1"/>
  <c r="M506" i="13" a="1"/>
  <c r="M506" i="13" s="1"/>
  <c r="M505" i="13" a="1"/>
  <c r="M505" i="13" s="1"/>
  <c r="M504" i="13" a="1"/>
  <c r="M504" i="13" s="1"/>
  <c r="M503" i="13"/>
  <c r="M503" i="13" a="1"/>
  <c r="M502" i="13" a="1"/>
  <c r="M502" i="13" s="1"/>
  <c r="M501" i="13" a="1"/>
  <c r="M501" i="13" s="1"/>
  <c r="M500" i="13" a="1"/>
  <c r="M500" i="13" s="1"/>
  <c r="M499" i="13"/>
  <c r="M499" i="13" a="1"/>
  <c r="M498" i="13"/>
  <c r="M498" i="13" a="1"/>
  <c r="M497" i="13" a="1"/>
  <c r="M497" i="13" s="1"/>
  <c r="M496" i="13" a="1"/>
  <c r="M496" i="13" s="1"/>
  <c r="M495" i="13" a="1"/>
  <c r="M495" i="13" s="1"/>
  <c r="M494" i="13"/>
  <c r="M494" i="13" a="1"/>
  <c r="M493" i="13" a="1"/>
  <c r="M493" i="13" s="1"/>
  <c r="M492" i="13" a="1"/>
  <c r="M492" i="13" s="1"/>
  <c r="M491" i="13" a="1"/>
  <c r="M491" i="13" s="1"/>
  <c r="M490" i="13" a="1"/>
  <c r="M490" i="13" s="1"/>
  <c r="M489" i="13" a="1"/>
  <c r="M489" i="13" s="1"/>
  <c r="M488" i="13" a="1"/>
  <c r="M488" i="13" s="1"/>
  <c r="M487" i="13"/>
  <c r="M487" i="13" a="1"/>
  <c r="M486" i="13" a="1"/>
  <c r="M486" i="13" s="1"/>
  <c r="M485" i="13" a="1"/>
  <c r="M485" i="13" s="1"/>
  <c r="M484" i="13" a="1"/>
  <c r="M484" i="13" s="1"/>
  <c r="M483" i="13"/>
  <c r="M483" i="13" a="1"/>
  <c r="M482" i="13"/>
  <c r="M482" i="13" a="1"/>
  <c r="M481" i="13" a="1"/>
  <c r="M481" i="13" s="1"/>
  <c r="M480" i="13" a="1"/>
  <c r="M480" i="13" s="1"/>
  <c r="M479" i="13" a="1"/>
  <c r="M479" i="13" s="1"/>
  <c r="M478" i="13"/>
  <c r="M478" i="13" a="1"/>
  <c r="M477" i="13" a="1"/>
  <c r="M477" i="13" s="1"/>
  <c r="M476" i="13" a="1"/>
  <c r="M476" i="13" s="1"/>
  <c r="M475" i="13" a="1"/>
  <c r="M475" i="13" s="1"/>
  <c r="M474" i="13" a="1"/>
  <c r="M474" i="13" s="1"/>
  <c r="M473" i="13" a="1"/>
  <c r="M473" i="13" s="1"/>
  <c r="M472" i="13" a="1"/>
  <c r="M472" i="13" s="1"/>
  <c r="M471" i="13"/>
  <c r="M471" i="13" a="1"/>
  <c r="M470" i="13" a="1"/>
  <c r="M470" i="13" s="1"/>
  <c r="M469" i="13" a="1"/>
  <c r="M469" i="13" s="1"/>
  <c r="M468" i="13" a="1"/>
  <c r="M468" i="13" s="1"/>
  <c r="M467" i="13"/>
  <c r="M467" i="13" a="1"/>
  <c r="M466" i="13"/>
  <c r="M466" i="13" a="1"/>
  <c r="M465" i="13" a="1"/>
  <c r="M465" i="13" s="1"/>
  <c r="M464" i="13" a="1"/>
  <c r="M464" i="13" s="1"/>
  <c r="M463" i="13" a="1"/>
  <c r="M463" i="13" s="1"/>
  <c r="M462" i="13"/>
  <c r="M462" i="13" a="1"/>
  <c r="M461" i="13" a="1"/>
  <c r="M461" i="13" s="1"/>
  <c r="M460" i="13" a="1"/>
  <c r="M460" i="13" s="1"/>
  <c r="M459" i="13" a="1"/>
  <c r="M459" i="13" s="1"/>
  <c r="M458" i="13" a="1"/>
  <c r="M458" i="13" s="1"/>
  <c r="M457" i="13" a="1"/>
  <c r="M457" i="13" s="1"/>
  <c r="M456" i="13" a="1"/>
  <c r="M456" i="13" s="1"/>
  <c r="M455" i="13"/>
  <c r="M455" i="13" a="1"/>
  <c r="M454" i="13" a="1"/>
  <c r="M454" i="13" s="1"/>
  <c r="M453" i="13" a="1"/>
  <c r="M453" i="13" s="1"/>
  <c r="M452" i="13" a="1"/>
  <c r="M452" i="13" s="1"/>
  <c r="M451" i="13"/>
  <c r="M451" i="13" a="1"/>
  <c r="M450" i="13"/>
  <c r="M450" i="13" a="1"/>
  <c r="M449" i="13" a="1"/>
  <c r="M449" i="13" s="1"/>
  <c r="M448" i="13" a="1"/>
  <c r="M448" i="13" s="1"/>
  <c r="M447" i="13" a="1"/>
  <c r="M447" i="13" s="1"/>
  <c r="M446" i="13"/>
  <c r="M446" i="13" a="1"/>
  <c r="M445" i="13" a="1"/>
  <c r="M445" i="13" s="1"/>
  <c r="M444" i="13" a="1"/>
  <c r="M444" i="13" s="1"/>
  <c r="M443" i="13" a="1"/>
  <c r="M443" i="13" s="1"/>
  <c r="M442" i="13" a="1"/>
  <c r="M442" i="13" s="1"/>
  <c r="M441" i="13" a="1"/>
  <c r="M441" i="13" s="1"/>
  <c r="M440" i="13" a="1"/>
  <c r="M440" i="13" s="1"/>
  <c r="M439" i="13"/>
  <c r="M439" i="13" a="1"/>
  <c r="M438" i="13" a="1"/>
  <c r="M438" i="13" s="1"/>
  <c r="M437" i="13" a="1"/>
  <c r="M437" i="13" s="1"/>
  <c r="M436" i="13" a="1"/>
  <c r="M436" i="13" s="1"/>
  <c r="M435" i="13"/>
  <c r="M435" i="13" a="1"/>
  <c r="M434" i="13"/>
  <c r="M434" i="13" a="1"/>
  <c r="M433" i="13" a="1"/>
  <c r="M433" i="13" s="1"/>
  <c r="M432" i="13" a="1"/>
  <c r="M432" i="13" s="1"/>
  <c r="M431" i="13" a="1"/>
  <c r="M431" i="13" s="1"/>
  <c r="M430" i="13"/>
  <c r="M430" i="13" a="1"/>
  <c r="M429" i="13" a="1"/>
  <c r="M429" i="13" s="1"/>
  <c r="M428" i="13" a="1"/>
  <c r="M428" i="13" s="1"/>
  <c r="M427" i="13" a="1"/>
  <c r="M427" i="13" s="1"/>
  <c r="M426" i="13" a="1"/>
  <c r="M426" i="13" s="1"/>
  <c r="M425" i="13" a="1"/>
  <c r="M425" i="13" s="1"/>
  <c r="M424" i="13" a="1"/>
  <c r="M424" i="13" s="1"/>
  <c r="M423" i="13"/>
  <c r="M423" i="13" a="1"/>
  <c r="M422" i="13" a="1"/>
  <c r="M422" i="13" s="1"/>
  <c r="M421" i="13" a="1"/>
  <c r="M421" i="13" s="1"/>
  <c r="M420" i="13" a="1"/>
  <c r="M420" i="13" s="1"/>
  <c r="M419" i="13"/>
  <c r="M419" i="13" a="1"/>
  <c r="M418" i="13"/>
  <c r="M418" i="13" a="1"/>
  <c r="M417" i="13" a="1"/>
  <c r="M417" i="13" s="1"/>
  <c r="M416" i="13" a="1"/>
  <c r="M416" i="13" s="1"/>
  <c r="M415" i="13" a="1"/>
  <c r="M415" i="13" s="1"/>
  <c r="M414" i="13"/>
  <c r="M414" i="13" a="1"/>
  <c r="M413" i="13" a="1"/>
  <c r="M413" i="13" s="1"/>
  <c r="M412" i="13" a="1"/>
  <c r="M412" i="13" s="1"/>
  <c r="M411" i="13" a="1"/>
  <c r="M411" i="13" s="1"/>
  <c r="M410" i="13" a="1"/>
  <c r="M410" i="13" s="1"/>
  <c r="M409" i="13" a="1"/>
  <c r="M409" i="13" s="1"/>
  <c r="M408" i="13" a="1"/>
  <c r="M408" i="13" s="1"/>
  <c r="M407" i="13"/>
  <c r="M407" i="13" a="1"/>
  <c r="M406" i="13" a="1"/>
  <c r="M406" i="13" s="1"/>
  <c r="M405" i="13" a="1"/>
  <c r="M405" i="13" s="1"/>
  <c r="M404" i="13" a="1"/>
  <c r="M404" i="13" s="1"/>
  <c r="M403" i="13"/>
  <c r="M403" i="13" a="1"/>
  <c r="M402" i="13"/>
  <c r="M402" i="13" a="1"/>
  <c r="M401" i="13" a="1"/>
  <c r="M401" i="13" s="1"/>
  <c r="M400" i="13" a="1"/>
  <c r="M400" i="13" s="1"/>
  <c r="M399" i="13" a="1"/>
  <c r="M399" i="13" s="1"/>
  <c r="M398" i="13"/>
  <c r="M398" i="13" a="1"/>
  <c r="M397" i="13" a="1"/>
  <c r="M397" i="13" s="1"/>
  <c r="M396" i="13" a="1"/>
  <c r="M396" i="13" s="1"/>
  <c r="M395" i="13" a="1"/>
  <c r="M395" i="13" s="1"/>
  <c r="M394" i="13" a="1"/>
  <c r="M394" i="13" s="1"/>
  <c r="M393" i="13" a="1"/>
  <c r="M393" i="13" s="1"/>
  <c r="M392" i="13" a="1"/>
  <c r="M392" i="13" s="1"/>
  <c r="M391" i="13"/>
  <c r="M391" i="13" a="1"/>
  <c r="M390" i="13" a="1"/>
  <c r="M390" i="13" s="1"/>
  <c r="M389" i="13" a="1"/>
  <c r="M389" i="13" s="1"/>
  <c r="M388" i="13" a="1"/>
  <c r="M388" i="13" s="1"/>
  <c r="M387" i="13"/>
  <c r="M387" i="13" a="1"/>
  <c r="M386" i="13"/>
  <c r="M386" i="13" a="1"/>
  <c r="M385" i="13" a="1"/>
  <c r="M385" i="13" s="1"/>
  <c r="M384" i="13" a="1"/>
  <c r="M384" i="13" s="1"/>
  <c r="M383" i="13" a="1"/>
  <c r="M383" i="13" s="1"/>
  <c r="M382" i="13"/>
  <c r="M382" i="13" a="1"/>
  <c r="M381" i="13" a="1"/>
  <c r="M381" i="13" s="1"/>
  <c r="M380" i="13" a="1"/>
  <c r="M380" i="13" s="1"/>
  <c r="M379" i="13" a="1"/>
  <c r="M379" i="13" s="1"/>
  <c r="M378" i="13" a="1"/>
  <c r="M378" i="13" s="1"/>
  <c r="M377" i="13" a="1"/>
  <c r="M377" i="13" s="1"/>
  <c r="M376" i="13" a="1"/>
  <c r="M376" i="13" s="1"/>
  <c r="M375" i="13"/>
  <c r="M375" i="13" a="1"/>
  <c r="M374" i="13" a="1"/>
  <c r="M374" i="13" s="1"/>
  <c r="M373" i="13" a="1"/>
  <c r="M373" i="13" s="1"/>
  <c r="M372" i="13" a="1"/>
  <c r="M372" i="13" s="1"/>
  <c r="M371" i="13"/>
  <c r="M371" i="13" a="1"/>
  <c r="M370" i="13"/>
  <c r="M370" i="13" a="1"/>
  <c r="M369" i="13" a="1"/>
  <c r="M369" i="13" s="1"/>
  <c r="M368" i="13" a="1"/>
  <c r="M368" i="13" s="1"/>
  <c r="M367" i="13" a="1"/>
  <c r="M367" i="13" s="1"/>
  <c r="M366" i="13"/>
  <c r="M366" i="13" a="1"/>
  <c r="M365" i="13" a="1"/>
  <c r="M365" i="13" s="1"/>
  <c r="M364" i="13" a="1"/>
  <c r="M364" i="13" s="1"/>
  <c r="M363" i="13" a="1"/>
  <c r="M363" i="13" s="1"/>
  <c r="M362" i="13" a="1"/>
  <c r="M362" i="13" s="1"/>
  <c r="M361" i="13" a="1"/>
  <c r="M361" i="13" s="1"/>
  <c r="M360" i="13" a="1"/>
  <c r="M360" i="13" s="1"/>
  <c r="M359" i="13"/>
  <c r="M359" i="13" a="1"/>
  <c r="M358" i="13" a="1"/>
  <c r="M358" i="13" s="1"/>
  <c r="M357" i="13" a="1"/>
  <c r="M357" i="13" s="1"/>
  <c r="M356" i="13" a="1"/>
  <c r="M356" i="13" s="1"/>
  <c r="M355" i="13"/>
  <c r="M355" i="13" a="1"/>
  <c r="M354" i="13"/>
  <c r="M354" i="13" a="1"/>
  <c r="M353" i="13" a="1"/>
  <c r="M353" i="13" s="1"/>
  <c r="M352" i="13" a="1"/>
  <c r="M352" i="13" s="1"/>
  <c r="M351" i="13" a="1"/>
  <c r="M351" i="13" s="1"/>
  <c r="M350" i="13"/>
  <c r="M350" i="13" a="1"/>
  <c r="M349" i="13" a="1"/>
  <c r="M349" i="13" s="1"/>
  <c r="M348" i="13" a="1"/>
  <c r="M348" i="13" s="1"/>
  <c r="M347" i="13" a="1"/>
  <c r="M347" i="13" s="1"/>
  <c r="M346" i="13" a="1"/>
  <c r="M346" i="13" s="1"/>
  <c r="M345" i="13" a="1"/>
  <c r="M345" i="13" s="1"/>
  <c r="M344" i="13" a="1"/>
  <c r="M344" i="13" s="1"/>
  <c r="M343" i="13"/>
  <c r="M343" i="13" a="1"/>
  <c r="M342" i="13" a="1"/>
  <c r="M342" i="13" s="1"/>
  <c r="M341" i="13" a="1"/>
  <c r="M341" i="13" s="1"/>
  <c r="M340" i="13" a="1"/>
  <c r="M340" i="13" s="1"/>
  <c r="M339" i="13"/>
  <c r="M339" i="13" a="1"/>
  <c r="M338" i="13"/>
  <c r="M338" i="13" a="1"/>
  <c r="M337" i="13" a="1"/>
  <c r="M337" i="13" s="1"/>
  <c r="M336" i="13" a="1"/>
  <c r="M336" i="13" s="1"/>
  <c r="M335" i="13" a="1"/>
  <c r="M335" i="13" s="1"/>
  <c r="M334" i="13"/>
  <c r="M334" i="13" a="1"/>
  <c r="M333" i="13" a="1"/>
  <c r="M333" i="13" s="1"/>
  <c r="M332" i="13" a="1"/>
  <c r="M332" i="13" s="1"/>
  <c r="M331" i="13" a="1"/>
  <c r="M331" i="13" s="1"/>
  <c r="M330" i="13" a="1"/>
  <c r="M330" i="13" s="1"/>
  <c r="M329" i="13" a="1"/>
  <c r="M329" i="13" s="1"/>
  <c r="M328" i="13" a="1"/>
  <c r="M328" i="13" s="1"/>
  <c r="M327" i="13"/>
  <c r="M327" i="13" a="1"/>
  <c r="M326" i="13" a="1"/>
  <c r="M326" i="13" s="1"/>
  <c r="M325" i="13" a="1"/>
  <c r="M325" i="13" s="1"/>
  <c r="M324" i="13" a="1"/>
  <c r="M324" i="13" s="1"/>
  <c r="M323" i="13"/>
  <c r="M323" i="13" a="1"/>
  <c r="M322" i="13"/>
  <c r="M322" i="13" a="1"/>
  <c r="M321" i="13" a="1"/>
  <c r="M321" i="13" s="1"/>
  <c r="M320" i="13" a="1"/>
  <c r="M320" i="13" s="1"/>
  <c r="M319" i="13" a="1"/>
  <c r="M319" i="13" s="1"/>
  <c r="M318" i="13"/>
  <c r="M318" i="13" a="1"/>
  <c r="M317" i="13" a="1"/>
  <c r="M317" i="13" s="1"/>
  <c r="M316" i="13" a="1"/>
  <c r="M316" i="13" s="1"/>
  <c r="M315" i="13" a="1"/>
  <c r="M315" i="13" s="1"/>
  <c r="M314" i="13" a="1"/>
  <c r="M314" i="13" s="1"/>
  <c r="M313" i="13" a="1"/>
  <c r="M313" i="13" s="1"/>
  <c r="M312" i="13" a="1"/>
  <c r="M312" i="13" s="1"/>
  <c r="M311" i="13"/>
  <c r="M311" i="13" a="1"/>
  <c r="M310" i="13" a="1"/>
  <c r="M310" i="13" s="1"/>
  <c r="M309" i="13" a="1"/>
  <c r="M309" i="13" s="1"/>
  <c r="M308" i="13" a="1"/>
  <c r="M308" i="13" s="1"/>
  <c r="M307" i="13"/>
  <c r="M307" i="13" a="1"/>
  <c r="M306" i="13"/>
  <c r="M306" i="13" a="1"/>
  <c r="M305" i="13" a="1"/>
  <c r="M305" i="13" s="1"/>
  <c r="M304" i="13" a="1"/>
  <c r="M304" i="13" s="1"/>
  <c r="M303" i="13" a="1"/>
  <c r="M303" i="13" s="1"/>
  <c r="M302" i="13"/>
  <c r="M302" i="13" a="1"/>
  <c r="M301" i="13" a="1"/>
  <c r="M301" i="13" s="1"/>
  <c r="M300" i="13" a="1"/>
  <c r="M300" i="13" s="1"/>
  <c r="M299" i="13" a="1"/>
  <c r="M299" i="13" s="1"/>
  <c r="M298" i="13" a="1"/>
  <c r="M298" i="13" s="1"/>
  <c r="M297" i="13" a="1"/>
  <c r="M297" i="13" s="1"/>
  <c r="M296" i="13" a="1"/>
  <c r="M296" i="13" s="1"/>
  <c r="M295" i="13"/>
  <c r="M295" i="13" a="1"/>
  <c r="M294" i="13" a="1"/>
  <c r="M294" i="13" s="1"/>
  <c r="M293" i="13" a="1"/>
  <c r="M293" i="13" s="1"/>
  <c r="M292" i="13" a="1"/>
  <c r="M292" i="13" s="1"/>
  <c r="M291" i="13"/>
  <c r="M291" i="13" a="1"/>
  <c r="M290" i="13"/>
  <c r="M290" i="13" a="1"/>
  <c r="M289" i="13" a="1"/>
  <c r="M289" i="13" s="1"/>
  <c r="M288" i="13" a="1"/>
  <c r="M288" i="13" s="1"/>
  <c r="M287" i="13" a="1"/>
  <c r="M287" i="13" s="1"/>
  <c r="M286" i="13"/>
  <c r="M286" i="13" a="1"/>
  <c r="M285" i="13" a="1"/>
  <c r="M285" i="13" s="1"/>
  <c r="M284" i="13" a="1"/>
  <c r="M284" i="13" s="1"/>
  <c r="M283" i="13" a="1"/>
  <c r="M283" i="13" s="1"/>
  <c r="M282" i="13" a="1"/>
  <c r="M282" i="13" s="1"/>
  <c r="M281" i="13" a="1"/>
  <c r="M281" i="13" s="1"/>
  <c r="M280" i="13" a="1"/>
  <c r="M280" i="13" s="1"/>
  <c r="M279" i="13"/>
  <c r="M279" i="13" a="1"/>
  <c r="M278" i="13" a="1"/>
  <c r="M278" i="13" s="1"/>
  <c r="M277" i="13" a="1"/>
  <c r="M277" i="13" s="1"/>
  <c r="M276" i="13" a="1"/>
  <c r="M276" i="13" s="1"/>
  <c r="M275" i="13"/>
  <c r="M275" i="13" a="1"/>
  <c r="M274" i="13"/>
  <c r="M274" i="13" a="1"/>
  <c r="M273" i="13" a="1"/>
  <c r="M273" i="13" s="1"/>
  <c r="M272" i="13" a="1"/>
  <c r="M272" i="13" s="1"/>
  <c r="M271" i="13" a="1"/>
  <c r="M271" i="13" s="1"/>
  <c r="M270" i="13"/>
  <c r="M270" i="13" a="1"/>
  <c r="M269" i="13" a="1"/>
  <c r="M269" i="13" s="1"/>
  <c r="M268" i="13" a="1"/>
  <c r="M268" i="13" s="1"/>
  <c r="M267" i="13" a="1"/>
  <c r="M267" i="13" s="1"/>
  <c r="M266" i="13" a="1"/>
  <c r="M266" i="13" s="1"/>
  <c r="M265" i="13" a="1"/>
  <c r="M265" i="13" s="1"/>
  <c r="M264" i="13" a="1"/>
  <c r="M264" i="13" s="1"/>
  <c r="M263" i="13"/>
  <c r="M263" i="13" a="1"/>
  <c r="M262" i="13" a="1"/>
  <c r="M262" i="13" s="1"/>
  <c r="M261" i="13" a="1"/>
  <c r="M261" i="13" s="1"/>
  <c r="M260" i="13" a="1"/>
  <c r="M260" i="13" s="1"/>
  <c r="M259" i="13"/>
  <c r="M259" i="13" a="1"/>
  <c r="M258" i="13"/>
  <c r="M258" i="13" a="1"/>
  <c r="M257" i="13" a="1"/>
  <c r="M257" i="13" s="1"/>
  <c r="M256" i="13" a="1"/>
  <c r="M256" i="13" s="1"/>
  <c r="M255" i="13" a="1"/>
  <c r="M255" i="13" s="1"/>
  <c r="M254" i="13"/>
  <c r="M254" i="13" a="1"/>
  <c r="M253" i="13" a="1"/>
  <c r="M253" i="13" s="1"/>
  <c r="M252" i="13" a="1"/>
  <c r="M252" i="13" s="1"/>
  <c r="M251" i="13" a="1"/>
  <c r="M251" i="13" s="1"/>
  <c r="M250" i="13" a="1"/>
  <c r="M250" i="13" s="1"/>
  <c r="M249" i="13" a="1"/>
  <c r="M249" i="13" s="1"/>
  <c r="M248" i="13" a="1"/>
  <c r="M248" i="13" s="1"/>
  <c r="M247" i="13"/>
  <c r="M247" i="13" a="1"/>
  <c r="M246" i="13" a="1"/>
  <c r="M246" i="13" s="1"/>
  <c r="M245" i="13" a="1"/>
  <c r="M245" i="13" s="1"/>
  <c r="M244" i="13" a="1"/>
  <c r="M244" i="13" s="1"/>
  <c r="M243" i="13"/>
  <c r="M243" i="13" a="1"/>
  <c r="M242" i="13"/>
  <c r="M242" i="13" a="1"/>
  <c r="M241" i="13" a="1"/>
  <c r="M241" i="13" s="1"/>
  <c r="M240" i="13" a="1"/>
  <c r="M240" i="13" s="1"/>
  <c r="M239" i="13" a="1"/>
  <c r="M239" i="13" s="1"/>
  <c r="M238" i="13"/>
  <c r="M238" i="13" a="1"/>
  <c r="M237" i="13" a="1"/>
  <c r="M237" i="13" s="1"/>
  <c r="M236" i="13" a="1"/>
  <c r="M236" i="13" s="1"/>
  <c r="M235" i="13" a="1"/>
  <c r="M235" i="13" s="1"/>
  <c r="M234" i="13" a="1"/>
  <c r="M234" i="13" s="1"/>
  <c r="M233" i="13" a="1"/>
  <c r="M233" i="13" s="1"/>
  <c r="M232" i="13" a="1"/>
  <c r="M232" i="13" s="1"/>
  <c r="M231" i="13"/>
  <c r="M231" i="13" a="1"/>
  <c r="M230" i="13" a="1"/>
  <c r="M230" i="13" s="1"/>
  <c r="M229" i="13" a="1"/>
  <c r="M229" i="13" s="1"/>
  <c r="M228" i="13" a="1"/>
  <c r="M228" i="13" s="1"/>
  <c r="M227" i="13"/>
  <c r="M227" i="13" a="1"/>
  <c r="M226" i="13"/>
  <c r="M226" i="13" a="1"/>
  <c r="M225" i="13" a="1"/>
  <c r="M225" i="13" s="1"/>
  <c r="M224" i="13" a="1"/>
  <c r="M224" i="13" s="1"/>
  <c r="M223" i="13" a="1"/>
  <c r="M223" i="13" s="1"/>
  <c r="M222" i="13"/>
  <c r="M222" i="13" a="1"/>
  <c r="M221" i="13" a="1"/>
  <c r="M221" i="13" s="1"/>
  <c r="M220" i="13" a="1"/>
  <c r="M220" i="13" s="1"/>
  <c r="M219" i="13" a="1"/>
  <c r="M219" i="13" s="1"/>
  <c r="M218" i="13" a="1"/>
  <c r="M218" i="13" s="1"/>
  <c r="M217" i="13" a="1"/>
  <c r="M217" i="13" s="1"/>
  <c r="M216" i="13" a="1"/>
  <c r="M216" i="13" s="1"/>
  <c r="M215" i="13"/>
  <c r="M215" i="13" a="1"/>
  <c r="M214" i="13" a="1"/>
  <c r="M214" i="13" s="1"/>
  <c r="M213" i="13" a="1"/>
  <c r="M213" i="13" s="1"/>
  <c r="M212" i="13" a="1"/>
  <c r="M212" i="13" s="1"/>
  <c r="M211" i="13"/>
  <c r="M211" i="13" a="1"/>
  <c r="M210" i="13"/>
  <c r="M210" i="13" a="1"/>
  <c r="M209" i="13" a="1"/>
  <c r="M209" i="13" s="1"/>
  <c r="M208" i="13" a="1"/>
  <c r="M208" i="13" s="1"/>
  <c r="M207" i="13" a="1"/>
  <c r="M207" i="13" s="1"/>
  <c r="M206" i="13"/>
  <c r="M206" i="13" a="1"/>
  <c r="M205" i="13" a="1"/>
  <c r="M205" i="13" s="1"/>
  <c r="M204" i="13" a="1"/>
  <c r="M204" i="13" s="1"/>
  <c r="M203" i="13" a="1"/>
  <c r="M203" i="13" s="1"/>
  <c r="M202" i="13" a="1"/>
  <c r="M202" i="13" s="1"/>
  <c r="M201" i="13" a="1"/>
  <c r="M201" i="13" s="1"/>
  <c r="M200" i="13" a="1"/>
  <c r="M200" i="13" s="1"/>
  <c r="M199" i="13"/>
  <c r="M199" i="13" a="1"/>
  <c r="M198" i="13" a="1"/>
  <c r="M198" i="13" s="1"/>
  <c r="M197" i="13" a="1"/>
  <c r="M197" i="13" s="1"/>
  <c r="M196" i="13" a="1"/>
  <c r="M196" i="13" s="1"/>
  <c r="M195" i="13"/>
  <c r="M195" i="13" a="1"/>
  <c r="M194" i="13"/>
  <c r="M194" i="13" a="1"/>
  <c r="M193" i="13" a="1"/>
  <c r="M193" i="13" s="1"/>
  <c r="M192" i="13" a="1"/>
  <c r="M192" i="13" s="1"/>
  <c r="M191" i="13" a="1"/>
  <c r="M191" i="13" s="1"/>
  <c r="M190" i="13"/>
  <c r="M190" i="13" a="1"/>
  <c r="M189" i="13" a="1"/>
  <c r="M189" i="13" s="1"/>
  <c r="M188" i="13" a="1"/>
  <c r="M188" i="13" s="1"/>
  <c r="M187" i="13" a="1"/>
  <c r="M187" i="13" s="1"/>
  <c r="M186" i="13" a="1"/>
  <c r="M186" i="13" s="1"/>
  <c r="M185" i="13" a="1"/>
  <c r="M185" i="13" s="1"/>
  <c r="M184" i="13" a="1"/>
  <c r="M184" i="13" s="1"/>
  <c r="M183" i="13"/>
  <c r="M183" i="13" a="1"/>
  <c r="M182" i="13" a="1"/>
  <c r="M182" i="13" s="1"/>
  <c r="M181" i="13" a="1"/>
  <c r="M181" i="13" s="1"/>
  <c r="M180" i="13" a="1"/>
  <c r="M180" i="13" s="1"/>
  <c r="M179" i="13"/>
  <c r="M179" i="13" a="1"/>
  <c r="M178" i="13"/>
  <c r="M178" i="13" a="1"/>
  <c r="M177" i="13" a="1"/>
  <c r="M177" i="13" s="1"/>
  <c r="M176" i="13" a="1"/>
  <c r="M176" i="13" s="1"/>
  <c r="M175" i="13" a="1"/>
  <c r="M175" i="13" s="1"/>
  <c r="M174" i="13"/>
  <c r="M174" i="13" a="1"/>
  <c r="M173" i="13" a="1"/>
  <c r="M173" i="13" s="1"/>
  <c r="M172" i="13" a="1"/>
  <c r="M172" i="13" s="1"/>
  <c r="M171" i="13" a="1"/>
  <c r="M171" i="13" s="1"/>
  <c r="M170" i="13" a="1"/>
  <c r="M170" i="13" s="1"/>
  <c r="M169" i="13" a="1"/>
  <c r="M169" i="13" s="1"/>
  <c r="M168" i="13" a="1"/>
  <c r="M168" i="13" s="1"/>
  <c r="M167" i="13"/>
  <c r="M167" i="13" a="1"/>
  <c r="M166" i="13" a="1"/>
  <c r="M166" i="13" s="1"/>
  <c r="M165" i="13" a="1"/>
  <c r="M165" i="13" s="1"/>
  <c r="M164" i="13" a="1"/>
  <c r="M164" i="13" s="1"/>
  <c r="M163" i="13"/>
  <c r="M163" i="13" a="1"/>
  <c r="M162" i="13" a="1"/>
  <c r="M162" i="13" s="1"/>
  <c r="M161" i="13" a="1"/>
  <c r="M161" i="13" s="1"/>
  <c r="M160" i="13" a="1"/>
  <c r="M160" i="13" s="1"/>
  <c r="M159" i="13" a="1"/>
  <c r="M159" i="13" s="1"/>
  <c r="M158" i="13"/>
  <c r="M158" i="13" a="1"/>
  <c r="M157" i="13" a="1"/>
  <c r="M157" i="13" s="1"/>
  <c r="M156" i="13" a="1"/>
  <c r="M156" i="13" s="1"/>
  <c r="M155" i="13" a="1"/>
  <c r="M155" i="13" s="1"/>
  <c r="M154" i="13" a="1"/>
  <c r="M154" i="13" s="1"/>
  <c r="M153" i="13" a="1"/>
  <c r="M153" i="13" s="1"/>
  <c r="M152" i="13" a="1"/>
  <c r="M152" i="13" s="1"/>
  <c r="M151" i="13"/>
  <c r="M151" i="13" a="1"/>
  <c r="M150" i="13" a="1"/>
  <c r="M150" i="13" s="1"/>
  <c r="M149" i="13" a="1"/>
  <c r="M149" i="13" s="1"/>
  <c r="M148" i="13"/>
  <c r="M148" i="13" a="1"/>
  <c r="M147" i="13"/>
  <c r="M147" i="13" a="1"/>
  <c r="M146" i="13" a="1"/>
  <c r="M146" i="13" s="1"/>
  <c r="M145" i="13" a="1"/>
  <c r="M145" i="13" s="1"/>
  <c r="M144" i="13"/>
  <c r="M144" i="13" a="1"/>
  <c r="M143" i="13" a="1"/>
  <c r="M143" i="13" s="1"/>
  <c r="M142" i="13"/>
  <c r="M142" i="13" a="1"/>
  <c r="M141" i="13" a="1"/>
  <c r="M141" i="13" s="1"/>
  <c r="M140" i="13" a="1"/>
  <c r="M140" i="13" s="1"/>
  <c r="M139" i="13"/>
  <c r="M139" i="13" a="1"/>
  <c r="M138" i="13"/>
  <c r="M138" i="13" a="1"/>
  <c r="M137" i="13" a="1"/>
  <c r="M137" i="13" s="1"/>
  <c r="M136" i="13" a="1"/>
  <c r="M136" i="13" s="1"/>
  <c r="M135" i="13"/>
  <c r="M135" i="13" a="1"/>
  <c r="M134" i="13" a="1"/>
  <c r="M134" i="13" s="1"/>
  <c r="M133" i="13" a="1"/>
  <c r="M133" i="13" s="1"/>
  <c r="M132" i="13" a="1"/>
  <c r="M132" i="13" s="1"/>
  <c r="M131" i="13" a="1"/>
  <c r="M131" i="13" s="1"/>
  <c r="M130" i="13"/>
  <c r="M130" i="13" a="1"/>
  <c r="M129" i="13" a="1"/>
  <c r="M129" i="13" s="1"/>
  <c r="M128" i="13"/>
  <c r="M128" i="13" a="1"/>
  <c r="M127" i="13" a="1"/>
  <c r="M127" i="13" s="1"/>
  <c r="M126" i="13"/>
  <c r="M126" i="13" a="1"/>
  <c r="M125" i="13" a="1"/>
  <c r="M125" i="13" s="1"/>
  <c r="M124" i="13"/>
  <c r="M124" i="13" a="1"/>
  <c r="M123" i="13" a="1"/>
  <c r="M123" i="13" s="1"/>
  <c r="M122" i="13" a="1"/>
  <c r="M122" i="13" s="1"/>
  <c r="M121" i="13" a="1"/>
  <c r="M121" i="13" s="1"/>
  <c r="M120" i="13" a="1"/>
  <c r="M120" i="13" s="1"/>
  <c r="M119" i="13"/>
  <c r="M119" i="13" a="1"/>
  <c r="M118" i="13" a="1"/>
  <c r="M118" i="13" s="1"/>
  <c r="M117" i="13" a="1"/>
  <c r="M117" i="13" s="1"/>
  <c r="M116" i="13"/>
  <c r="M116" i="13" a="1"/>
  <c r="M115" i="13"/>
  <c r="M115" i="13" a="1"/>
  <c r="M114" i="13" a="1"/>
  <c r="M114" i="13" s="1"/>
  <c r="M113" i="13" a="1"/>
  <c r="M113" i="13" s="1"/>
  <c r="M112" i="13"/>
  <c r="M112" i="13" a="1"/>
  <c r="M111" i="13" a="1"/>
  <c r="M111" i="13" s="1"/>
  <c r="M110" i="13"/>
  <c r="M110" i="13" a="1"/>
  <c r="M109" i="13" a="1"/>
  <c r="M109" i="13" s="1"/>
  <c r="M108" i="13" a="1"/>
  <c r="M108" i="13" s="1"/>
  <c r="M107" i="13"/>
  <c r="M107" i="13" a="1"/>
  <c r="M106" i="13"/>
  <c r="M106" i="13" a="1"/>
  <c r="M105" i="13" a="1"/>
  <c r="M105" i="13" s="1"/>
  <c r="M104" i="13" a="1"/>
  <c r="M104" i="13" s="1"/>
  <c r="M103" i="13"/>
  <c r="M103" i="13" a="1"/>
  <c r="M102" i="13" a="1"/>
  <c r="M102" i="13" s="1"/>
  <c r="M101" i="13" a="1"/>
  <c r="M101" i="13" s="1"/>
  <c r="M100" i="13" a="1"/>
  <c r="M100" i="13" s="1"/>
  <c r="M99" i="13" a="1"/>
  <c r="M99" i="13" s="1"/>
  <c r="M98" i="13"/>
  <c r="M98" i="13" a="1"/>
  <c r="M97" i="13" a="1"/>
  <c r="M97" i="13" s="1"/>
  <c r="M96" i="13"/>
  <c r="M96" i="13" a="1"/>
  <c r="M95" i="13" a="1"/>
  <c r="M95" i="13" s="1"/>
  <c r="M94" i="13"/>
  <c r="M94" i="13" a="1"/>
  <c r="M93" i="13" a="1"/>
  <c r="M93" i="13" s="1"/>
  <c r="M92" i="13"/>
  <c r="M92" i="13" a="1"/>
  <c r="M91" i="13" a="1"/>
  <c r="M91" i="13" s="1"/>
  <c r="M90" i="13" a="1"/>
  <c r="M90" i="13" s="1"/>
  <c r="M89" i="13" a="1"/>
  <c r="M89" i="13" s="1"/>
  <c r="M88" i="13" a="1"/>
  <c r="M88" i="13" s="1"/>
  <c r="M87" i="13"/>
  <c r="M87" i="13" a="1"/>
  <c r="M86" i="13" a="1"/>
  <c r="M86" i="13" s="1"/>
  <c r="M85" i="13" a="1"/>
  <c r="M85" i="13" s="1"/>
  <c r="M84" i="13"/>
  <c r="M84" i="13" a="1"/>
  <c r="M83" i="13"/>
  <c r="M83" i="13" a="1"/>
  <c r="M82" i="13" a="1"/>
  <c r="M82" i="13" s="1"/>
  <c r="M81" i="13" a="1"/>
  <c r="M81" i="13" s="1"/>
  <c r="M80" i="13"/>
  <c r="M80" i="13" a="1"/>
  <c r="M79" i="13" a="1"/>
  <c r="M79" i="13" s="1"/>
  <c r="M78" i="13"/>
  <c r="M78" i="13" a="1"/>
  <c r="M77" i="13" a="1"/>
  <c r="M77" i="13" s="1"/>
  <c r="M76" i="13" a="1"/>
  <c r="M76" i="13" s="1"/>
  <c r="M75" i="13"/>
  <c r="M75" i="13" a="1"/>
  <c r="M74" i="13"/>
  <c r="M74" i="13" a="1"/>
  <c r="M73" i="13" a="1"/>
  <c r="M73" i="13" s="1"/>
  <c r="M72" i="13" a="1"/>
  <c r="M72" i="13" s="1"/>
  <c r="M71" i="13"/>
  <c r="M71" i="13" a="1"/>
  <c r="M70" i="13" a="1"/>
  <c r="M70" i="13" s="1"/>
  <c r="M69" i="13" a="1"/>
  <c r="M69" i="13" s="1"/>
  <c r="M68" i="13" a="1"/>
  <c r="M68" i="13" s="1"/>
  <c r="M67" i="13" a="1"/>
  <c r="M67" i="13" s="1"/>
  <c r="M66" i="13"/>
  <c r="M66" i="13" a="1"/>
  <c r="M65" i="13" a="1"/>
  <c r="M65" i="13" s="1"/>
  <c r="M64" i="13"/>
  <c r="M64" i="13" a="1"/>
  <c r="M63" i="13" a="1"/>
  <c r="M63" i="13" s="1"/>
  <c r="M62" i="13"/>
  <c r="M62" i="13" a="1"/>
  <c r="M61" i="13" a="1"/>
  <c r="M61" i="13" s="1"/>
  <c r="M60" i="13"/>
  <c r="M60" i="13" a="1"/>
  <c r="M59" i="13" a="1"/>
  <c r="M59" i="13" s="1"/>
  <c r="M58" i="13" a="1"/>
  <c r="M58" i="13" s="1"/>
  <c r="M57" i="13" a="1"/>
  <c r="M57" i="13" s="1"/>
  <c r="M56" i="13" a="1"/>
  <c r="M56" i="13" s="1"/>
  <c r="M55" i="13"/>
  <c r="M55" i="13" a="1"/>
  <c r="M54" i="13" a="1"/>
  <c r="M54" i="13" s="1"/>
  <c r="M53" i="13" a="1"/>
  <c r="M53" i="13" s="1"/>
  <c r="M52" i="13"/>
  <c r="M52" i="13" a="1"/>
  <c r="M51" i="13"/>
  <c r="M51" i="13" a="1"/>
  <c r="M50" i="13" a="1"/>
  <c r="M50" i="13" s="1"/>
  <c r="M49" i="13" a="1"/>
  <c r="M49" i="13" s="1"/>
  <c r="M48" i="13"/>
  <c r="M48" i="13" a="1"/>
  <c r="M47" i="13" a="1"/>
  <c r="M47" i="13" s="1"/>
  <c r="M46" i="13"/>
  <c r="M46" i="13" a="1"/>
  <c r="M45" i="13" a="1"/>
  <c r="M45" i="13" s="1"/>
  <c r="M44" i="13" a="1"/>
  <c r="M44" i="13" s="1"/>
  <c r="M43" i="13"/>
  <c r="M43" i="13" a="1"/>
  <c r="M42" i="13"/>
  <c r="M42" i="13" a="1"/>
  <c r="M41" i="13" a="1"/>
  <c r="M41" i="13" s="1"/>
  <c r="M40" i="13" a="1"/>
  <c r="M40" i="13" s="1"/>
  <c r="M39" i="13"/>
  <c r="M39" i="13" a="1"/>
  <c r="M38" i="13" a="1"/>
  <c r="M38" i="13" s="1"/>
  <c r="M37" i="13" a="1"/>
  <c r="M37" i="13" s="1"/>
  <c r="M36" i="13" a="1"/>
  <c r="M36" i="13" s="1"/>
  <c r="M35" i="13" a="1"/>
  <c r="M35" i="13" s="1"/>
  <c r="M34" i="13"/>
  <c r="M34" i="13" a="1"/>
  <c r="M33" i="13" a="1"/>
  <c r="M33" i="13" s="1"/>
  <c r="M32" i="13"/>
  <c r="M32" i="13" a="1"/>
  <c r="M31" i="13" a="1"/>
  <c r="M31" i="13" s="1"/>
  <c r="M30" i="13"/>
  <c r="M30" i="13" a="1"/>
  <c r="M29" i="13" a="1"/>
  <c r="M29" i="13" s="1"/>
  <c r="M28" i="13"/>
  <c r="M28" i="13" a="1"/>
  <c r="M27" i="13" a="1"/>
  <c r="M27" i="13" s="1"/>
  <c r="M26" i="13" a="1"/>
  <c r="M26" i="13" s="1"/>
  <c r="M25" i="13" a="1"/>
  <c r="M25" i="13" s="1"/>
  <c r="M24" i="13" a="1"/>
  <c r="M24" i="13" s="1"/>
  <c r="M23" i="13"/>
  <c r="M23" i="13" a="1"/>
  <c r="M22" i="13" a="1"/>
  <c r="M22" i="13" s="1"/>
  <c r="M21" i="13" a="1"/>
  <c r="M21" i="13" s="1"/>
  <c r="M20" i="13"/>
  <c r="M20" i="13" a="1"/>
  <c r="M19" i="13"/>
  <c r="M19" i="13" a="1"/>
  <c r="M18" i="13" a="1"/>
  <c r="M18" i="13" s="1"/>
  <c r="M17" i="13" a="1"/>
  <c r="M17" i="13" s="1"/>
  <c r="M16" i="13"/>
  <c r="M16" i="13" a="1"/>
  <c r="M15" i="13" a="1"/>
  <c r="M15" i="13" s="1"/>
  <c r="M14" i="13"/>
  <c r="M14" i="13" a="1"/>
  <c r="M13" i="13" a="1"/>
  <c r="M13" i="13" s="1"/>
  <c r="M12" i="13" a="1"/>
  <c r="M12" i="13" s="1"/>
  <c r="M11" i="13"/>
  <c r="M11" i="13" a="1"/>
  <c r="M10" i="13"/>
  <c r="M10" i="13" a="1"/>
  <c r="M9" i="13" a="1"/>
  <c r="M9" i="13" s="1"/>
  <c r="M8" i="13" a="1"/>
  <c r="M8" i="13" s="1"/>
  <c r="M7" i="13"/>
  <c r="M7" i="13" a="1"/>
  <c r="M6" i="13" a="1"/>
  <c r="M6" i="13" s="1"/>
  <c r="M5" i="13" a="1"/>
  <c r="M5" i="13" s="1"/>
  <c r="M4" i="13" a="1"/>
  <c r="M4" i="13" s="1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1490" i="13" s="1"/>
  <c r="E32" i="13"/>
  <c r="E1489" i="13" s="1"/>
  <c r="E31" i="13"/>
  <c r="E1488" i="13" s="1"/>
  <c r="E30" i="13"/>
  <c r="E1487" i="13" s="1"/>
  <c r="E29" i="13"/>
  <c r="E28" i="13"/>
  <c r="E27" i="13"/>
  <c r="E26" i="13"/>
  <c r="E25" i="13"/>
  <c r="E1482" i="13" s="1"/>
  <c r="E24" i="13"/>
  <c r="E1481" i="13" s="1"/>
  <c r="E23" i="13"/>
  <c r="E1480" i="13" s="1"/>
  <c r="E22" i="13"/>
  <c r="E1479" i="13" s="1"/>
  <c r="E21" i="13"/>
  <c r="E20" i="13"/>
  <c r="E19" i="13"/>
  <c r="E18" i="13"/>
  <c r="E17" i="13"/>
  <c r="E1474" i="13" s="1"/>
  <c r="E16" i="13"/>
  <c r="E1473" i="13" s="1"/>
  <c r="E15" i="13"/>
  <c r="E1472" i="13" s="1"/>
  <c r="E14" i="13"/>
  <c r="E1471" i="13" s="1"/>
  <c r="E13" i="13"/>
  <c r="E1470" i="13" s="1"/>
  <c r="E12" i="13"/>
  <c r="E11" i="13"/>
  <c r="E10" i="13"/>
  <c r="E9" i="13"/>
  <c r="E1466" i="13" s="1"/>
  <c r="E8" i="13"/>
  <c r="E1465" i="13" s="1"/>
  <c r="E7" i="13"/>
  <c r="E1464" i="13" s="1"/>
  <c r="E6" i="13"/>
  <c r="E1463" i="13" s="1"/>
  <c r="E5" i="13"/>
  <c r="E1462" i="13" s="1"/>
  <c r="E4" i="13"/>
  <c r="M1460" i="12"/>
  <c r="M1459" i="12"/>
  <c r="M1458" i="12"/>
  <c r="M1457" i="12"/>
  <c r="M1456" i="12"/>
  <c r="M1455" i="12"/>
  <c r="M1454" i="12"/>
  <c r="M1453" i="12"/>
  <c r="M1452" i="12"/>
  <c r="M1451" i="12"/>
  <c r="M1450" i="12"/>
  <c r="M1449" i="12"/>
  <c r="M1448" i="12"/>
  <c r="M1447" i="12"/>
  <c r="M1446" i="12"/>
  <c r="M1445" i="12"/>
  <c r="M1444" i="12"/>
  <c r="M1443" i="12"/>
  <c r="M1442" i="12"/>
  <c r="M1441" i="12"/>
  <c r="M1440" i="12"/>
  <c r="M1439" i="12"/>
  <c r="M1438" i="12"/>
  <c r="M1437" i="12"/>
  <c r="M1436" i="12"/>
  <c r="M1435" i="12"/>
  <c r="M1434" i="12"/>
  <c r="M1433" i="12"/>
  <c r="M1432" i="12"/>
  <c r="M1431" i="12"/>
  <c r="M1430" i="12"/>
  <c r="M1429" i="12"/>
  <c r="M1428" i="12"/>
  <c r="M1427" i="12"/>
  <c r="M1426" i="12"/>
  <c r="M1425" i="12"/>
  <c r="M1424" i="12"/>
  <c r="M1423" i="12"/>
  <c r="M1422" i="12"/>
  <c r="M1421" i="12"/>
  <c r="M1420" i="12"/>
  <c r="M1419" i="12"/>
  <c r="M1418" i="12"/>
  <c r="M1417" i="12"/>
  <c r="M1416" i="12"/>
  <c r="M1415" i="12"/>
  <c r="M1414" i="12"/>
  <c r="M1413" i="12"/>
  <c r="M1412" i="12"/>
  <c r="M1411" i="12"/>
  <c r="M1410" i="12"/>
  <c r="M1409" i="12"/>
  <c r="M1408" i="12"/>
  <c r="M1407" i="12"/>
  <c r="M1406" i="12"/>
  <c r="M1405" i="12"/>
  <c r="M1404" i="12"/>
  <c r="M1403" i="12"/>
  <c r="M1402" i="12"/>
  <c r="M1401" i="12"/>
  <c r="M1400" i="12"/>
  <c r="M1399" i="12"/>
  <c r="M1398" i="12"/>
  <c r="M1397" i="12"/>
  <c r="M1396" i="12"/>
  <c r="M1395" i="12"/>
  <c r="M1394" i="12"/>
  <c r="M1393" i="12"/>
  <c r="M1392" i="12"/>
  <c r="M1391" i="12"/>
  <c r="M1390" i="12"/>
  <c r="M1389" i="12"/>
  <c r="M1388" i="12"/>
  <c r="M1387" i="12"/>
  <c r="M1386" i="12"/>
  <c r="M1385" i="12"/>
  <c r="M1384" i="12"/>
  <c r="M1383" i="12"/>
  <c r="M1382" i="12"/>
  <c r="M1381" i="12"/>
  <c r="M1380" i="12"/>
  <c r="M1379" i="12"/>
  <c r="M1378" i="12"/>
  <c r="M1377" i="12"/>
  <c r="M1376" i="12"/>
  <c r="M1375" i="12"/>
  <c r="M1374" i="12"/>
  <c r="M1373" i="12"/>
  <c r="M1372" i="12"/>
  <c r="M1371" i="12"/>
  <c r="M1370" i="12"/>
  <c r="M1369" i="12"/>
  <c r="M1368" i="12"/>
  <c r="M1367" i="12"/>
  <c r="M1366" i="12"/>
  <c r="M1365" i="12"/>
  <c r="M1364" i="12"/>
  <c r="M1363" i="12"/>
  <c r="M1362" i="12"/>
  <c r="M1361" i="12"/>
  <c r="M1360" i="12"/>
  <c r="M1359" i="12"/>
  <c r="M1358" i="12"/>
  <c r="M1357" i="12"/>
  <c r="M1356" i="12"/>
  <c r="M1355" i="12"/>
  <c r="M1354" i="12"/>
  <c r="M1353" i="12"/>
  <c r="M1352" i="12"/>
  <c r="M1351" i="12"/>
  <c r="M1350" i="12"/>
  <c r="M1349" i="12"/>
  <c r="M1348" i="12"/>
  <c r="M1347" i="12"/>
  <c r="M1346" i="12"/>
  <c r="M1345" i="12"/>
  <c r="M1344" i="12"/>
  <c r="M1343" i="12"/>
  <c r="M1342" i="12"/>
  <c r="M1341" i="12"/>
  <c r="M1340" i="12"/>
  <c r="M1339" i="12"/>
  <c r="M1338" i="12"/>
  <c r="M1337" i="12"/>
  <c r="M1336" i="12"/>
  <c r="M1335" i="12"/>
  <c r="M1334" i="12"/>
  <c r="M1333" i="12"/>
  <c r="M1332" i="12"/>
  <c r="M1331" i="12"/>
  <c r="M1330" i="12"/>
  <c r="M1329" i="12"/>
  <c r="M1328" i="12"/>
  <c r="M1327" i="12"/>
  <c r="M1326" i="12"/>
  <c r="M1325" i="12"/>
  <c r="M1324" i="12"/>
  <c r="M1323" i="12"/>
  <c r="M1322" i="12"/>
  <c r="M1321" i="12"/>
  <c r="M1320" i="12"/>
  <c r="M1319" i="12"/>
  <c r="M1318" i="12"/>
  <c r="M1317" i="12"/>
  <c r="M1316" i="12"/>
  <c r="M1315" i="12"/>
  <c r="M1314" i="12"/>
  <c r="M1313" i="12"/>
  <c r="M1312" i="12"/>
  <c r="M1311" i="12"/>
  <c r="M1310" i="12"/>
  <c r="M1309" i="12"/>
  <c r="M1308" i="12"/>
  <c r="M1307" i="12"/>
  <c r="M1306" i="12"/>
  <c r="M1305" i="12"/>
  <c r="M1304" i="12"/>
  <c r="M1303" i="12"/>
  <c r="M1302" i="12"/>
  <c r="M1301" i="12"/>
  <c r="M1300" i="12"/>
  <c r="M1299" i="12"/>
  <c r="M1298" i="12"/>
  <c r="M1297" i="12"/>
  <c r="M1296" i="12"/>
  <c r="M1295" i="12"/>
  <c r="M1294" i="12"/>
  <c r="M1293" i="12"/>
  <c r="M1292" i="12"/>
  <c r="M1291" i="12"/>
  <c r="M1290" i="12"/>
  <c r="M1289" i="12"/>
  <c r="M1288" i="12"/>
  <c r="M1287" i="12"/>
  <c r="M1286" i="12"/>
  <c r="M1285" i="12"/>
  <c r="M1284" i="12"/>
  <c r="M1283" i="12"/>
  <c r="M1282" i="12"/>
  <c r="M1281" i="12"/>
  <c r="M1280" i="12"/>
  <c r="M1279" i="12"/>
  <c r="M1278" i="12"/>
  <c r="M1277" i="12"/>
  <c r="M1276" i="12"/>
  <c r="M1275" i="12"/>
  <c r="M1274" i="12"/>
  <c r="M1273" i="12"/>
  <c r="M1272" i="12"/>
  <c r="M1271" i="12"/>
  <c r="M1270" i="12"/>
  <c r="M1269" i="12"/>
  <c r="M1268" i="12"/>
  <c r="M1267" i="12"/>
  <c r="M1266" i="12"/>
  <c r="M1265" i="12"/>
  <c r="M1264" i="12"/>
  <c r="M1263" i="12"/>
  <c r="M1262" i="12"/>
  <c r="M1261" i="12"/>
  <c r="M1260" i="12"/>
  <c r="M1259" i="12"/>
  <c r="M1258" i="12"/>
  <c r="M1257" i="12"/>
  <c r="M1256" i="12"/>
  <c r="M1255" i="12"/>
  <c r="M1254" i="12"/>
  <c r="M1253" i="12"/>
  <c r="M1252" i="12"/>
  <c r="M1251" i="12"/>
  <c r="M1250" i="12"/>
  <c r="M1249" i="12"/>
  <c r="M1248" i="12"/>
  <c r="M1247" i="12"/>
  <c r="M1246" i="12"/>
  <c r="M1245" i="12"/>
  <c r="M1244" i="12"/>
  <c r="M1243" i="12"/>
  <c r="M1242" i="12"/>
  <c r="M1241" i="12"/>
  <c r="M1240" i="12"/>
  <c r="M1239" i="12"/>
  <c r="M1238" i="12"/>
  <c r="M1237" i="12"/>
  <c r="M1236" i="12"/>
  <c r="M1235" i="12"/>
  <c r="M1234" i="12"/>
  <c r="M1233" i="12"/>
  <c r="M1232" i="12"/>
  <c r="M1231" i="12"/>
  <c r="M1230" i="12"/>
  <c r="M1229" i="12"/>
  <c r="M1228" i="12"/>
  <c r="M1227" i="12"/>
  <c r="M1226" i="12"/>
  <c r="M1225" i="12"/>
  <c r="M1224" i="12"/>
  <c r="M1223" i="12"/>
  <c r="M1222" i="12"/>
  <c r="M1221" i="12"/>
  <c r="M1220" i="12"/>
  <c r="M1219" i="12"/>
  <c r="M1218" i="12"/>
  <c r="M1217" i="12"/>
  <c r="M1216" i="12"/>
  <c r="M1215" i="12"/>
  <c r="M1214" i="12"/>
  <c r="M1213" i="12"/>
  <c r="M1212" i="12"/>
  <c r="M1211" i="12"/>
  <c r="M1210" i="12"/>
  <c r="M1209" i="12"/>
  <c r="M1208" i="12"/>
  <c r="M1207" i="12"/>
  <c r="M1206" i="12"/>
  <c r="M1205" i="12"/>
  <c r="M1204" i="12"/>
  <c r="M1203" i="12"/>
  <c r="M1202" i="12"/>
  <c r="M1201" i="12"/>
  <c r="M1200" i="12"/>
  <c r="M1199" i="12"/>
  <c r="M1198" i="12"/>
  <c r="M1197" i="12"/>
  <c r="M1196" i="12"/>
  <c r="M1195" i="12"/>
  <c r="M1194" i="12"/>
  <c r="M1193" i="12"/>
  <c r="M1192" i="12"/>
  <c r="M1191" i="12"/>
  <c r="M1190" i="12"/>
  <c r="M1189" i="12"/>
  <c r="M1188" i="12"/>
  <c r="M1187" i="12"/>
  <c r="M1186" i="12"/>
  <c r="M1185" i="12"/>
  <c r="M1184" i="12"/>
  <c r="M1183" i="12"/>
  <c r="M1182" i="12"/>
  <c r="M1181" i="12"/>
  <c r="M1180" i="12"/>
  <c r="M1179" i="12"/>
  <c r="M1178" i="12"/>
  <c r="M1177" i="12"/>
  <c r="M1176" i="12"/>
  <c r="M1175" i="12"/>
  <c r="M1174" i="12"/>
  <c r="M1173" i="12"/>
  <c r="M1172" i="12"/>
  <c r="M1171" i="12"/>
  <c r="M1170" i="12"/>
  <c r="M1169" i="12"/>
  <c r="M1168" i="12"/>
  <c r="M1167" i="12"/>
  <c r="M1166" i="12"/>
  <c r="M1165" i="12"/>
  <c r="M1164" i="12"/>
  <c r="M1163" i="12"/>
  <c r="M1162" i="12"/>
  <c r="M1161" i="12"/>
  <c r="M1160" i="12"/>
  <c r="M1159" i="12"/>
  <c r="M1158" i="12"/>
  <c r="M1157" i="12"/>
  <c r="M1156" i="12"/>
  <c r="M1155" i="12"/>
  <c r="M1154" i="12"/>
  <c r="M1153" i="12"/>
  <c r="M1152" i="12"/>
  <c r="M1151" i="12"/>
  <c r="M1150" i="12"/>
  <c r="M1149" i="12"/>
  <c r="M1148" i="12"/>
  <c r="M1147" i="12"/>
  <c r="M1146" i="12"/>
  <c r="M1145" i="12"/>
  <c r="M1144" i="12"/>
  <c r="M1143" i="12"/>
  <c r="M1142" i="12"/>
  <c r="M1141" i="12"/>
  <c r="M1140" i="12"/>
  <c r="M1139" i="12"/>
  <c r="M1138" i="12"/>
  <c r="M1137" i="12"/>
  <c r="M1136" i="12"/>
  <c r="M1135" i="12"/>
  <c r="M1134" i="12"/>
  <c r="M1133" i="12"/>
  <c r="M1132" i="12"/>
  <c r="M1131" i="12"/>
  <c r="M1130" i="12"/>
  <c r="M1129" i="12"/>
  <c r="M1128" i="12"/>
  <c r="M1127" i="12"/>
  <c r="M1126" i="12"/>
  <c r="M1125" i="12"/>
  <c r="M1124" i="12"/>
  <c r="M1123" i="12"/>
  <c r="M1122" i="12"/>
  <c r="M1121" i="12"/>
  <c r="M1120" i="12"/>
  <c r="M1119" i="12"/>
  <c r="M1118" i="12"/>
  <c r="M1117" i="12"/>
  <c r="M1116" i="12"/>
  <c r="M1115" i="12"/>
  <c r="M1114" i="12"/>
  <c r="M1113" i="12"/>
  <c r="M1112" i="12"/>
  <c r="M1111" i="12"/>
  <c r="M1110" i="12"/>
  <c r="M1109" i="12"/>
  <c r="M1108" i="12"/>
  <c r="M1107" i="12"/>
  <c r="M1106" i="12"/>
  <c r="M1105" i="12"/>
  <c r="M1104" i="12"/>
  <c r="M1103" i="12"/>
  <c r="M1102" i="12"/>
  <c r="M1101" i="12"/>
  <c r="M1100" i="12"/>
  <c r="M1099" i="12"/>
  <c r="M1098" i="12"/>
  <c r="M1097" i="12"/>
  <c r="M1096" i="12"/>
  <c r="M1095" i="12"/>
  <c r="M1094" i="12"/>
  <c r="M1093" i="12"/>
  <c r="M1092" i="12"/>
  <c r="M1091" i="12"/>
  <c r="M1090" i="12"/>
  <c r="M1089" i="12"/>
  <c r="M1088" i="12"/>
  <c r="M1087" i="12"/>
  <c r="M1086" i="12"/>
  <c r="M1085" i="12"/>
  <c r="M1084" i="12"/>
  <c r="M1083" i="12"/>
  <c r="M1082" i="12"/>
  <c r="M1081" i="12"/>
  <c r="M1080" i="12"/>
  <c r="M1079" i="12"/>
  <c r="M1078" i="12"/>
  <c r="M1077" i="12"/>
  <c r="M1076" i="12"/>
  <c r="M1075" i="12"/>
  <c r="M1074" i="12"/>
  <c r="M1073" i="12"/>
  <c r="M1072" i="12"/>
  <c r="M1071" i="12"/>
  <c r="M1070" i="12"/>
  <c r="M1069" i="12"/>
  <c r="M1068" i="12"/>
  <c r="M1067" i="12"/>
  <c r="M1066" i="12"/>
  <c r="M1065" i="12"/>
  <c r="M1064" i="12"/>
  <c r="M1063" i="12"/>
  <c r="M1062" i="12"/>
  <c r="M1061" i="12"/>
  <c r="M1060" i="12"/>
  <c r="M1059" i="12"/>
  <c r="M1058" i="12"/>
  <c r="M1057" i="12"/>
  <c r="M1056" i="12"/>
  <c r="M1055" i="12"/>
  <c r="M1054" i="12"/>
  <c r="M1053" i="12"/>
  <c r="M1052" i="12"/>
  <c r="M1051" i="12"/>
  <c r="M1050" i="12"/>
  <c r="M1049" i="12"/>
  <c r="M1048" i="12"/>
  <c r="M1047" i="12"/>
  <c r="M1046" i="12"/>
  <c r="M1045" i="12"/>
  <c r="M1044" i="12"/>
  <c r="M1043" i="12"/>
  <c r="M1042" i="12"/>
  <c r="M1041" i="12"/>
  <c r="M1040" i="12"/>
  <c r="M1039" i="12"/>
  <c r="M1038" i="12"/>
  <c r="M1037" i="12"/>
  <c r="M1036" i="12"/>
  <c r="M1035" i="12"/>
  <c r="M1034" i="12"/>
  <c r="M1033" i="12"/>
  <c r="M1032" i="12"/>
  <c r="M1031" i="12"/>
  <c r="M1030" i="12"/>
  <c r="M1029" i="12"/>
  <c r="M1028" i="12"/>
  <c r="M1027" i="12"/>
  <c r="M1026" i="12"/>
  <c r="M1025" i="12"/>
  <c r="M1024" i="12"/>
  <c r="M1023" i="12"/>
  <c r="M1022" i="12"/>
  <c r="M1021" i="12"/>
  <c r="M1020" i="12"/>
  <c r="M1019" i="12"/>
  <c r="M1018" i="12"/>
  <c r="M1017" i="12"/>
  <c r="M1016" i="12"/>
  <c r="M1015" i="12"/>
  <c r="M1014" i="12"/>
  <c r="M1013" i="12"/>
  <c r="M1012" i="12"/>
  <c r="M1011" i="12"/>
  <c r="M1010" i="12"/>
  <c r="M1009" i="12"/>
  <c r="M1008" i="12"/>
  <c r="M1007" i="12"/>
  <c r="M1006" i="12"/>
  <c r="M1005" i="12"/>
  <c r="M1004" i="12"/>
  <c r="M1003" i="12"/>
  <c r="M1002" i="12"/>
  <c r="M1001" i="12"/>
  <c r="M1000" i="12"/>
  <c r="M999" i="12"/>
  <c r="M998" i="12"/>
  <c r="M997" i="12"/>
  <c r="M996" i="12"/>
  <c r="M995" i="12"/>
  <c r="M994" i="12"/>
  <c r="M993" i="12"/>
  <c r="M992" i="12"/>
  <c r="M991" i="12"/>
  <c r="M990" i="12"/>
  <c r="M989" i="12"/>
  <c r="M988" i="12"/>
  <c r="M987" i="12"/>
  <c r="M986" i="12"/>
  <c r="M985" i="12"/>
  <c r="M984" i="12"/>
  <c r="M983" i="12"/>
  <c r="M982" i="12"/>
  <c r="M981" i="12"/>
  <c r="M980" i="12"/>
  <c r="M979" i="12"/>
  <c r="M978" i="12"/>
  <c r="M977" i="12"/>
  <c r="M976" i="12"/>
  <c r="M975" i="12"/>
  <c r="M974" i="12"/>
  <c r="M973" i="12"/>
  <c r="M972" i="12"/>
  <c r="M971" i="12"/>
  <c r="M970" i="12"/>
  <c r="M969" i="12"/>
  <c r="M968" i="12"/>
  <c r="M967" i="12"/>
  <c r="M966" i="12"/>
  <c r="M965" i="12"/>
  <c r="M964" i="12"/>
  <c r="M963" i="12"/>
  <c r="M962" i="12"/>
  <c r="M961" i="12"/>
  <c r="M960" i="12"/>
  <c r="M959" i="12"/>
  <c r="M958" i="12"/>
  <c r="M957" i="12"/>
  <c r="M956" i="12"/>
  <c r="M955" i="12"/>
  <c r="M954" i="12"/>
  <c r="M953" i="12"/>
  <c r="M952" i="12"/>
  <c r="M951" i="12"/>
  <c r="M950" i="12"/>
  <c r="M949" i="12"/>
  <c r="M948" i="12"/>
  <c r="M947" i="12"/>
  <c r="M946" i="12"/>
  <c r="M945" i="12"/>
  <c r="M944" i="12"/>
  <c r="M943" i="12"/>
  <c r="M942" i="12"/>
  <c r="M941" i="12"/>
  <c r="M940" i="12"/>
  <c r="M939" i="12"/>
  <c r="M938" i="12"/>
  <c r="M937" i="12"/>
  <c r="M936" i="12"/>
  <c r="M935" i="12"/>
  <c r="M934" i="12"/>
  <c r="M933" i="12"/>
  <c r="M932" i="12"/>
  <c r="M931" i="12"/>
  <c r="M930" i="12"/>
  <c r="M929" i="12"/>
  <c r="M928" i="12"/>
  <c r="M927" i="12"/>
  <c r="M926" i="12"/>
  <c r="M925" i="12"/>
  <c r="M924" i="12"/>
  <c r="M923" i="12"/>
  <c r="M922" i="12"/>
  <c r="M921" i="12"/>
  <c r="M920" i="12"/>
  <c r="M919" i="12"/>
  <c r="M918" i="12"/>
  <c r="M917" i="12"/>
  <c r="M916" i="12"/>
  <c r="M915" i="12"/>
  <c r="M914" i="12"/>
  <c r="M913" i="12"/>
  <c r="M912" i="12"/>
  <c r="M911" i="12"/>
  <c r="M910" i="12"/>
  <c r="M909" i="12"/>
  <c r="M908" i="12"/>
  <c r="M907" i="12"/>
  <c r="M906" i="12"/>
  <c r="M905" i="12"/>
  <c r="M904" i="12"/>
  <c r="M903" i="12"/>
  <c r="M902" i="12"/>
  <c r="M901" i="12"/>
  <c r="M900" i="12"/>
  <c r="M899" i="12"/>
  <c r="M898" i="12"/>
  <c r="M897" i="12"/>
  <c r="M896" i="12"/>
  <c r="M895" i="12"/>
  <c r="M894" i="12"/>
  <c r="M893" i="12"/>
  <c r="M892" i="12"/>
  <c r="M891" i="12"/>
  <c r="M890" i="12"/>
  <c r="M889" i="12"/>
  <c r="M888" i="12"/>
  <c r="M887" i="12"/>
  <c r="M886" i="12"/>
  <c r="M885" i="12"/>
  <c r="M884" i="12"/>
  <c r="M883" i="12"/>
  <c r="M882" i="12"/>
  <c r="M881" i="12"/>
  <c r="M880" i="12"/>
  <c r="M879" i="12"/>
  <c r="M878" i="12"/>
  <c r="M877" i="12"/>
  <c r="M876" i="12"/>
  <c r="M875" i="12"/>
  <c r="M874" i="12"/>
  <c r="M873" i="12"/>
  <c r="M872" i="12"/>
  <c r="M871" i="12"/>
  <c r="M870" i="12"/>
  <c r="M869" i="12"/>
  <c r="M868" i="12"/>
  <c r="M867" i="12"/>
  <c r="M866" i="12"/>
  <c r="M865" i="12"/>
  <c r="M864" i="12"/>
  <c r="M863" i="12"/>
  <c r="M862" i="12"/>
  <c r="M861" i="12"/>
  <c r="M860" i="12"/>
  <c r="M859" i="12"/>
  <c r="M858" i="12"/>
  <c r="M857" i="12"/>
  <c r="M856" i="12"/>
  <c r="M855" i="12"/>
  <c r="M854" i="12"/>
  <c r="M853" i="12"/>
  <c r="M852" i="12"/>
  <c r="M851" i="12"/>
  <c r="M850" i="12"/>
  <c r="M849" i="12"/>
  <c r="M848" i="12"/>
  <c r="M847" i="12"/>
  <c r="M846" i="12"/>
  <c r="M845" i="12"/>
  <c r="M844" i="12"/>
  <c r="M843" i="12"/>
  <c r="M842" i="12"/>
  <c r="M841" i="12"/>
  <c r="M840" i="12"/>
  <c r="M839" i="12"/>
  <c r="M838" i="12"/>
  <c r="M837" i="12"/>
  <c r="M836" i="12"/>
  <c r="M835" i="12"/>
  <c r="M834" i="12"/>
  <c r="M833" i="12"/>
  <c r="M832" i="12"/>
  <c r="M831" i="12"/>
  <c r="M830" i="12"/>
  <c r="M829" i="12"/>
  <c r="M828" i="12"/>
  <c r="M827" i="12"/>
  <c r="M826" i="12"/>
  <c r="M825" i="12"/>
  <c r="M824" i="12"/>
  <c r="M823" i="12"/>
  <c r="M822" i="12"/>
  <c r="M821" i="12"/>
  <c r="M820" i="12"/>
  <c r="M819" i="12"/>
  <c r="M818" i="12"/>
  <c r="M817" i="12"/>
  <c r="M816" i="12"/>
  <c r="M815" i="12"/>
  <c r="M814" i="12"/>
  <c r="M813" i="12"/>
  <c r="M812" i="12"/>
  <c r="M811" i="12"/>
  <c r="M810" i="12"/>
  <c r="M809" i="12"/>
  <c r="M808" i="12"/>
  <c r="M807" i="12"/>
  <c r="M806" i="12"/>
  <c r="M805" i="12"/>
  <c r="M804" i="12"/>
  <c r="M803" i="12"/>
  <c r="M802" i="12"/>
  <c r="M801" i="12"/>
  <c r="M800" i="12"/>
  <c r="M799" i="12"/>
  <c r="M798" i="12"/>
  <c r="M797" i="12"/>
  <c r="M796" i="12"/>
  <c r="M795" i="12"/>
  <c r="M794" i="12"/>
  <c r="M793" i="12"/>
  <c r="M792" i="12"/>
  <c r="M791" i="12"/>
  <c r="M790" i="12"/>
  <c r="M789" i="12"/>
  <c r="M788" i="12"/>
  <c r="M787" i="12"/>
  <c r="M786" i="12"/>
  <c r="M785" i="12"/>
  <c r="M784" i="12"/>
  <c r="M783" i="12"/>
  <c r="M782" i="12"/>
  <c r="M781" i="12"/>
  <c r="M780" i="12"/>
  <c r="M779" i="12"/>
  <c r="M778" i="12"/>
  <c r="M777" i="12"/>
  <c r="M776" i="12"/>
  <c r="M775" i="12"/>
  <c r="M774" i="12"/>
  <c r="M773" i="12"/>
  <c r="M772" i="12"/>
  <c r="M771" i="12"/>
  <c r="M770" i="12"/>
  <c r="M769" i="12"/>
  <c r="M768" i="12"/>
  <c r="M767" i="12"/>
  <c r="M766" i="12"/>
  <c r="M765" i="12"/>
  <c r="M764" i="12"/>
  <c r="M763" i="12"/>
  <c r="M762" i="12"/>
  <c r="M761" i="12"/>
  <c r="M760" i="12"/>
  <c r="M759" i="12"/>
  <c r="M758" i="12"/>
  <c r="M757" i="12"/>
  <c r="M756" i="12"/>
  <c r="M755" i="12"/>
  <c r="M754" i="12"/>
  <c r="M753" i="12"/>
  <c r="M752" i="12"/>
  <c r="M751" i="12"/>
  <c r="M750" i="12"/>
  <c r="M749" i="12"/>
  <c r="M748" i="12"/>
  <c r="M747" i="12"/>
  <c r="M746" i="12"/>
  <c r="M745" i="12"/>
  <c r="M744" i="12"/>
  <c r="M743" i="12"/>
  <c r="M742" i="12"/>
  <c r="M741" i="12"/>
  <c r="M740" i="12"/>
  <c r="M739" i="12"/>
  <c r="M738" i="12"/>
  <c r="M737" i="12"/>
  <c r="M736" i="12"/>
  <c r="M735" i="12"/>
  <c r="M734" i="12"/>
  <c r="M733" i="12"/>
  <c r="M732" i="12"/>
  <c r="M731" i="12"/>
  <c r="M730" i="12"/>
  <c r="M729" i="12"/>
  <c r="M728" i="12"/>
  <c r="M727" i="12"/>
  <c r="M726" i="12"/>
  <c r="M725" i="12"/>
  <c r="M724" i="12"/>
  <c r="M723" i="12"/>
  <c r="M722" i="12"/>
  <c r="M721" i="12"/>
  <c r="M720" i="12"/>
  <c r="M719" i="12"/>
  <c r="M718" i="12"/>
  <c r="M717" i="12"/>
  <c r="M716" i="12"/>
  <c r="M715" i="12"/>
  <c r="M714" i="12"/>
  <c r="M713" i="12"/>
  <c r="M712" i="12"/>
  <c r="M711" i="12"/>
  <c r="M710" i="12"/>
  <c r="M709" i="12"/>
  <c r="M708" i="12"/>
  <c r="M707" i="12"/>
  <c r="M706" i="12"/>
  <c r="M705" i="12"/>
  <c r="M704" i="12"/>
  <c r="M703" i="12"/>
  <c r="M702" i="12"/>
  <c r="M701" i="12"/>
  <c r="M700" i="12"/>
  <c r="M699" i="12"/>
  <c r="M698" i="12"/>
  <c r="M697" i="12"/>
  <c r="M696" i="12"/>
  <c r="M695" i="12"/>
  <c r="M694" i="12"/>
  <c r="M693" i="12"/>
  <c r="M692" i="12"/>
  <c r="M691" i="12"/>
  <c r="M690" i="12"/>
  <c r="M689" i="12"/>
  <c r="M688" i="12"/>
  <c r="M687" i="12"/>
  <c r="M686" i="12"/>
  <c r="M685" i="12"/>
  <c r="M684" i="12"/>
  <c r="M683" i="12"/>
  <c r="M682" i="12"/>
  <c r="M681" i="12"/>
  <c r="M680" i="12"/>
  <c r="M679" i="12"/>
  <c r="M678" i="12"/>
  <c r="M677" i="12"/>
  <c r="M676" i="12"/>
  <c r="M675" i="12"/>
  <c r="M674" i="12"/>
  <c r="M673" i="12"/>
  <c r="M672" i="12"/>
  <c r="M671" i="12"/>
  <c r="M670" i="12"/>
  <c r="M669" i="12"/>
  <c r="M668" i="12"/>
  <c r="M667" i="12"/>
  <c r="M666" i="12"/>
  <c r="M665" i="12"/>
  <c r="M664" i="12"/>
  <c r="M663" i="12"/>
  <c r="M662" i="12"/>
  <c r="M661" i="12"/>
  <c r="M660" i="12"/>
  <c r="M659" i="12"/>
  <c r="M658" i="12"/>
  <c r="M657" i="12"/>
  <c r="M656" i="12"/>
  <c r="M655" i="12"/>
  <c r="M654" i="12"/>
  <c r="M653" i="12"/>
  <c r="M652" i="12"/>
  <c r="M651" i="12"/>
  <c r="M650" i="12"/>
  <c r="M649" i="12"/>
  <c r="M648" i="12"/>
  <c r="M647" i="12"/>
  <c r="M646" i="12"/>
  <c r="M645" i="12"/>
  <c r="M644" i="12"/>
  <c r="M643" i="12"/>
  <c r="M642" i="12"/>
  <c r="M641" i="12"/>
  <c r="M640" i="12"/>
  <c r="M639" i="12"/>
  <c r="M638" i="12"/>
  <c r="M637" i="12"/>
  <c r="M636" i="12"/>
  <c r="M635" i="12"/>
  <c r="M634" i="12"/>
  <c r="M633" i="12"/>
  <c r="M632" i="12"/>
  <c r="M631" i="12"/>
  <c r="M630" i="12"/>
  <c r="M629" i="12"/>
  <c r="M628" i="12"/>
  <c r="M627" i="12"/>
  <c r="M626" i="12"/>
  <c r="M625" i="12"/>
  <c r="M624" i="12"/>
  <c r="M623" i="12"/>
  <c r="M622" i="12"/>
  <c r="M621" i="12"/>
  <c r="M620" i="12"/>
  <c r="M619" i="12"/>
  <c r="M618" i="12"/>
  <c r="M617" i="12"/>
  <c r="M616" i="12"/>
  <c r="M615" i="12"/>
  <c r="M614" i="12"/>
  <c r="M613" i="12"/>
  <c r="M612" i="12"/>
  <c r="M611" i="12"/>
  <c r="M610" i="12"/>
  <c r="M609" i="12"/>
  <c r="M608" i="12"/>
  <c r="M607" i="12"/>
  <c r="M606" i="12"/>
  <c r="M605" i="12"/>
  <c r="M604" i="12"/>
  <c r="M603" i="12"/>
  <c r="M602" i="12"/>
  <c r="M601" i="12"/>
  <c r="M600" i="12"/>
  <c r="M599" i="12"/>
  <c r="M598" i="12"/>
  <c r="M597" i="12"/>
  <c r="M596" i="12"/>
  <c r="M595" i="12"/>
  <c r="M594" i="12"/>
  <c r="M593" i="12"/>
  <c r="M592" i="12"/>
  <c r="M591" i="12"/>
  <c r="M590" i="12"/>
  <c r="M589" i="12"/>
  <c r="M588" i="12"/>
  <c r="M587" i="12"/>
  <c r="M586" i="12"/>
  <c r="M585" i="12"/>
  <c r="M584" i="12"/>
  <c r="M583" i="12"/>
  <c r="M582" i="12"/>
  <c r="M581" i="12"/>
  <c r="M580" i="12"/>
  <c r="M579" i="12"/>
  <c r="M578" i="12"/>
  <c r="M577" i="12"/>
  <c r="M576" i="12"/>
  <c r="M575" i="12"/>
  <c r="M574" i="12"/>
  <c r="M573" i="12"/>
  <c r="M572" i="12"/>
  <c r="M571" i="12"/>
  <c r="M570" i="12"/>
  <c r="M569" i="12"/>
  <c r="M568" i="12"/>
  <c r="M567" i="12"/>
  <c r="M566" i="12"/>
  <c r="M565" i="12"/>
  <c r="M564" i="12"/>
  <c r="M563" i="12"/>
  <c r="M562" i="12"/>
  <c r="M561" i="12"/>
  <c r="M560" i="12"/>
  <c r="M559" i="12"/>
  <c r="M558" i="12"/>
  <c r="M557" i="12"/>
  <c r="M556" i="12"/>
  <c r="M555" i="12"/>
  <c r="M554" i="12"/>
  <c r="M553" i="12"/>
  <c r="M552" i="12"/>
  <c r="M551" i="12"/>
  <c r="M550" i="12"/>
  <c r="M549" i="12"/>
  <c r="M548" i="12"/>
  <c r="M547" i="12"/>
  <c r="M546" i="12"/>
  <c r="M545" i="12"/>
  <c r="M544" i="12"/>
  <c r="M543" i="12"/>
  <c r="M542" i="12"/>
  <c r="M541" i="12"/>
  <c r="M540" i="12"/>
  <c r="M539" i="12"/>
  <c r="M538" i="12"/>
  <c r="M537" i="12"/>
  <c r="M536" i="12"/>
  <c r="M535" i="12"/>
  <c r="M534" i="12"/>
  <c r="M533" i="12"/>
  <c r="M532" i="12"/>
  <c r="M531" i="12"/>
  <c r="M530" i="12"/>
  <c r="M529" i="12"/>
  <c r="M528" i="12"/>
  <c r="M527" i="12"/>
  <c r="M526" i="12"/>
  <c r="M525" i="12"/>
  <c r="M524" i="12"/>
  <c r="M523" i="12"/>
  <c r="M522" i="12"/>
  <c r="M521" i="12"/>
  <c r="M520" i="12"/>
  <c r="M519" i="12"/>
  <c r="M518" i="12"/>
  <c r="M517" i="12"/>
  <c r="M516" i="12"/>
  <c r="M515" i="12"/>
  <c r="M514" i="12"/>
  <c r="M513" i="12"/>
  <c r="M512" i="12"/>
  <c r="M511" i="12"/>
  <c r="M510" i="12"/>
  <c r="M509" i="12"/>
  <c r="M508" i="12"/>
  <c r="M507" i="12"/>
  <c r="M506" i="12"/>
  <c r="M505" i="12"/>
  <c r="M504" i="12"/>
  <c r="M503" i="12"/>
  <c r="M502" i="12"/>
  <c r="M501" i="12"/>
  <c r="M500" i="12"/>
  <c r="M499" i="12"/>
  <c r="M498" i="12"/>
  <c r="M497" i="12"/>
  <c r="M496" i="12"/>
  <c r="M495" i="12"/>
  <c r="M494" i="12"/>
  <c r="M493" i="12"/>
  <c r="M492" i="12"/>
  <c r="M491" i="12"/>
  <c r="M490" i="12"/>
  <c r="M489" i="12"/>
  <c r="M488" i="12"/>
  <c r="M487" i="12"/>
  <c r="M486" i="12"/>
  <c r="M485" i="12"/>
  <c r="M484" i="12"/>
  <c r="M483" i="12"/>
  <c r="M482" i="12"/>
  <c r="M481" i="12"/>
  <c r="M480" i="12"/>
  <c r="M479" i="12"/>
  <c r="M478" i="12"/>
  <c r="M477" i="12"/>
  <c r="M476" i="12"/>
  <c r="M475" i="12"/>
  <c r="M474" i="12"/>
  <c r="M473" i="12"/>
  <c r="M472" i="12"/>
  <c r="M471" i="12"/>
  <c r="M470" i="12"/>
  <c r="M469" i="12"/>
  <c r="M468" i="12"/>
  <c r="M467" i="12"/>
  <c r="M466" i="12"/>
  <c r="M465" i="12"/>
  <c r="M464" i="12"/>
  <c r="M463" i="12"/>
  <c r="M462" i="12"/>
  <c r="M461" i="12"/>
  <c r="M460" i="12"/>
  <c r="M459" i="12"/>
  <c r="M458" i="12"/>
  <c r="M457" i="12"/>
  <c r="M456" i="12"/>
  <c r="M455" i="12"/>
  <c r="M454" i="12"/>
  <c r="M453" i="12"/>
  <c r="M452" i="12"/>
  <c r="M451" i="12"/>
  <c r="M450" i="12"/>
  <c r="M449" i="12"/>
  <c r="M448" i="12"/>
  <c r="M447" i="12"/>
  <c r="M446" i="12"/>
  <c r="M445" i="12"/>
  <c r="M444" i="12"/>
  <c r="M443" i="12"/>
  <c r="M442" i="12"/>
  <c r="M441" i="12"/>
  <c r="M440" i="12"/>
  <c r="M439" i="12"/>
  <c r="M438" i="12"/>
  <c r="M437" i="12"/>
  <c r="M436" i="12"/>
  <c r="M435" i="12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M5" i="12"/>
  <c r="M4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M1460" i="15"/>
  <c r="M1459" i="15"/>
  <c r="M1458" i="15"/>
  <c r="M1457" i="15"/>
  <c r="M1456" i="15"/>
  <c r="M1455" i="15"/>
  <c r="M1454" i="15"/>
  <c r="M1453" i="15"/>
  <c r="M1452" i="15"/>
  <c r="M1451" i="15"/>
  <c r="M1450" i="15"/>
  <c r="M1449" i="15"/>
  <c r="M1448" i="15"/>
  <c r="M1447" i="15"/>
  <c r="M1446" i="15"/>
  <c r="M1445" i="15"/>
  <c r="M1444" i="15"/>
  <c r="M1443" i="15"/>
  <c r="M1442" i="15"/>
  <c r="M1441" i="15"/>
  <c r="M1440" i="15"/>
  <c r="M1439" i="15"/>
  <c r="M1438" i="15"/>
  <c r="M1437" i="15"/>
  <c r="M1436" i="15"/>
  <c r="M1435" i="15"/>
  <c r="M1434" i="15"/>
  <c r="M1433" i="15"/>
  <c r="M1432" i="15"/>
  <c r="M1431" i="15"/>
  <c r="M1430" i="15"/>
  <c r="M1429" i="15"/>
  <c r="M1428" i="15"/>
  <c r="M1427" i="15"/>
  <c r="M1426" i="15"/>
  <c r="M1425" i="15"/>
  <c r="M1424" i="15"/>
  <c r="M1423" i="15"/>
  <c r="M1422" i="15"/>
  <c r="M1421" i="15"/>
  <c r="M1420" i="15"/>
  <c r="M1419" i="15"/>
  <c r="M1418" i="15"/>
  <c r="M1417" i="15"/>
  <c r="M1416" i="15"/>
  <c r="M1415" i="15"/>
  <c r="M1414" i="15"/>
  <c r="M1413" i="15"/>
  <c r="M1412" i="15"/>
  <c r="M1411" i="15"/>
  <c r="M1410" i="15"/>
  <c r="M1409" i="15"/>
  <c r="M1408" i="15"/>
  <c r="M1407" i="15"/>
  <c r="M1406" i="15"/>
  <c r="M1405" i="15"/>
  <c r="M1404" i="15"/>
  <c r="M1403" i="15"/>
  <c r="M1402" i="15"/>
  <c r="M1401" i="15"/>
  <c r="M1400" i="15"/>
  <c r="M1399" i="15"/>
  <c r="M1398" i="15"/>
  <c r="M1397" i="15"/>
  <c r="M1396" i="15"/>
  <c r="M1395" i="15"/>
  <c r="M1394" i="15"/>
  <c r="M1393" i="15"/>
  <c r="M1392" i="15"/>
  <c r="M1391" i="15"/>
  <c r="M1390" i="15"/>
  <c r="M1389" i="15"/>
  <c r="M1388" i="15"/>
  <c r="M1387" i="15"/>
  <c r="M1386" i="15"/>
  <c r="M1385" i="15"/>
  <c r="M1384" i="15"/>
  <c r="M1383" i="15"/>
  <c r="M1382" i="15"/>
  <c r="M1381" i="15"/>
  <c r="M1380" i="15"/>
  <c r="M1379" i="15"/>
  <c r="M1378" i="15"/>
  <c r="M1377" i="15"/>
  <c r="M1376" i="15"/>
  <c r="M1375" i="15"/>
  <c r="M1374" i="15"/>
  <c r="M1373" i="15"/>
  <c r="M1372" i="15"/>
  <c r="M1371" i="15"/>
  <c r="M1370" i="15"/>
  <c r="M1369" i="15"/>
  <c r="M1368" i="15"/>
  <c r="M1367" i="15"/>
  <c r="M1366" i="15"/>
  <c r="M1365" i="15"/>
  <c r="M1364" i="15"/>
  <c r="M1363" i="15"/>
  <c r="M1362" i="15"/>
  <c r="M1361" i="15"/>
  <c r="M1360" i="15"/>
  <c r="M1359" i="15"/>
  <c r="M1358" i="15"/>
  <c r="M1357" i="15"/>
  <c r="M1356" i="15"/>
  <c r="M1355" i="15"/>
  <c r="M1354" i="15"/>
  <c r="M1353" i="15"/>
  <c r="M1352" i="15"/>
  <c r="M1351" i="15"/>
  <c r="M1350" i="15"/>
  <c r="M1349" i="15"/>
  <c r="M1348" i="15"/>
  <c r="M1347" i="15"/>
  <c r="M1346" i="15"/>
  <c r="M1345" i="15"/>
  <c r="M1344" i="15"/>
  <c r="M1343" i="15"/>
  <c r="M1342" i="15"/>
  <c r="M1341" i="15"/>
  <c r="M1340" i="15"/>
  <c r="M1339" i="15"/>
  <c r="M1338" i="15"/>
  <c r="M1337" i="15"/>
  <c r="M1336" i="15"/>
  <c r="M1335" i="15"/>
  <c r="M1334" i="15"/>
  <c r="M1333" i="15"/>
  <c r="M1332" i="15"/>
  <c r="M1331" i="15"/>
  <c r="M1330" i="15"/>
  <c r="M1329" i="15"/>
  <c r="M1328" i="15"/>
  <c r="M1327" i="15"/>
  <c r="M1326" i="15"/>
  <c r="M1325" i="15"/>
  <c r="M1324" i="15"/>
  <c r="M1323" i="15"/>
  <c r="M1322" i="15"/>
  <c r="M1321" i="15"/>
  <c r="M1320" i="15"/>
  <c r="M1319" i="15"/>
  <c r="M1318" i="15"/>
  <c r="M1317" i="15"/>
  <c r="M1316" i="15"/>
  <c r="M1315" i="15"/>
  <c r="M1314" i="15"/>
  <c r="M1313" i="15"/>
  <c r="M1312" i="15"/>
  <c r="M1311" i="15"/>
  <c r="M1310" i="15"/>
  <c r="M1309" i="15"/>
  <c r="M1308" i="15"/>
  <c r="M1307" i="15"/>
  <c r="M1306" i="15"/>
  <c r="M1305" i="15"/>
  <c r="M1304" i="15"/>
  <c r="M1303" i="15"/>
  <c r="M1302" i="15"/>
  <c r="M1301" i="15"/>
  <c r="M1300" i="15"/>
  <c r="M1299" i="15"/>
  <c r="M1298" i="15"/>
  <c r="M1297" i="15"/>
  <c r="M1296" i="15"/>
  <c r="M1295" i="15"/>
  <c r="M1294" i="15"/>
  <c r="M1293" i="15"/>
  <c r="M1292" i="15"/>
  <c r="M1291" i="15"/>
  <c r="M1290" i="15"/>
  <c r="M1289" i="15"/>
  <c r="M1288" i="15"/>
  <c r="M1287" i="15"/>
  <c r="M1286" i="15"/>
  <c r="M1285" i="15"/>
  <c r="M1284" i="15"/>
  <c r="M1283" i="15"/>
  <c r="M1282" i="15"/>
  <c r="M1281" i="15"/>
  <c r="M1280" i="15"/>
  <c r="M1279" i="15"/>
  <c r="M1278" i="15"/>
  <c r="M1277" i="15"/>
  <c r="M1276" i="15"/>
  <c r="M1275" i="15"/>
  <c r="M1274" i="15"/>
  <c r="M1273" i="15"/>
  <c r="M1272" i="15"/>
  <c r="M1271" i="15"/>
  <c r="M1270" i="15"/>
  <c r="M1269" i="15"/>
  <c r="M1268" i="15"/>
  <c r="M1267" i="15"/>
  <c r="M1266" i="15"/>
  <c r="M1265" i="15"/>
  <c r="M1264" i="15"/>
  <c r="M1263" i="15"/>
  <c r="M1262" i="15"/>
  <c r="M1261" i="15"/>
  <c r="M1260" i="15"/>
  <c r="M1259" i="15"/>
  <c r="M1258" i="15"/>
  <c r="M1257" i="15"/>
  <c r="M1256" i="15"/>
  <c r="M1255" i="15"/>
  <c r="M1254" i="15"/>
  <c r="M1253" i="15"/>
  <c r="M1252" i="15"/>
  <c r="M1251" i="15"/>
  <c r="M1250" i="15"/>
  <c r="M1249" i="15"/>
  <c r="M1248" i="15"/>
  <c r="M1247" i="15"/>
  <c r="M1246" i="15"/>
  <c r="M1245" i="15"/>
  <c r="M1244" i="15"/>
  <c r="M1243" i="15"/>
  <c r="M1242" i="15"/>
  <c r="M1241" i="15"/>
  <c r="M1240" i="15"/>
  <c r="M1239" i="15"/>
  <c r="M1238" i="15"/>
  <c r="M1237" i="15"/>
  <c r="M1236" i="15"/>
  <c r="M1235" i="15"/>
  <c r="M1234" i="15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7" i="15"/>
  <c r="M1216" i="15"/>
  <c r="M1215" i="15"/>
  <c r="M1214" i="15"/>
  <c r="M1213" i="15"/>
  <c r="M1212" i="15"/>
  <c r="M1211" i="15"/>
  <c r="M1210" i="15"/>
  <c r="M1209" i="15"/>
  <c r="M1208" i="15"/>
  <c r="M1207" i="15"/>
  <c r="M1206" i="15"/>
  <c r="M1205" i="15"/>
  <c r="M1204" i="15"/>
  <c r="M1203" i="15"/>
  <c r="M1202" i="15"/>
  <c r="M1201" i="15"/>
  <c r="M1200" i="15"/>
  <c r="M1199" i="15"/>
  <c r="M1198" i="15"/>
  <c r="M1197" i="15"/>
  <c r="M1196" i="15"/>
  <c r="M1195" i="15"/>
  <c r="M1194" i="15"/>
  <c r="M1193" i="15"/>
  <c r="M1192" i="15"/>
  <c r="M1191" i="15"/>
  <c r="M1190" i="15"/>
  <c r="M1189" i="15"/>
  <c r="M1188" i="15"/>
  <c r="M1187" i="15"/>
  <c r="M1186" i="15"/>
  <c r="M1185" i="15"/>
  <c r="M1184" i="15"/>
  <c r="M1183" i="15"/>
  <c r="M1182" i="15"/>
  <c r="M1181" i="15"/>
  <c r="M1180" i="15"/>
  <c r="M1179" i="15"/>
  <c r="M1178" i="15"/>
  <c r="M1177" i="15"/>
  <c r="M1176" i="15"/>
  <c r="M1175" i="15"/>
  <c r="M1174" i="15"/>
  <c r="M1173" i="15"/>
  <c r="M1172" i="15"/>
  <c r="M1171" i="15"/>
  <c r="M1170" i="15"/>
  <c r="M1169" i="15"/>
  <c r="M1168" i="15"/>
  <c r="M1167" i="15"/>
  <c r="M1166" i="15"/>
  <c r="M1165" i="15"/>
  <c r="M1164" i="15"/>
  <c r="M1163" i="15"/>
  <c r="M1162" i="15"/>
  <c r="M1161" i="15"/>
  <c r="M1160" i="15"/>
  <c r="M1159" i="15"/>
  <c r="M1158" i="15"/>
  <c r="M1157" i="15"/>
  <c r="M1156" i="15"/>
  <c r="M1155" i="15"/>
  <c r="M1154" i="15"/>
  <c r="M1153" i="15"/>
  <c r="M1152" i="15"/>
  <c r="M1151" i="15"/>
  <c r="M1150" i="15"/>
  <c r="M1149" i="15"/>
  <c r="M1148" i="15"/>
  <c r="M1147" i="15"/>
  <c r="M1146" i="15"/>
  <c r="M1145" i="15"/>
  <c r="M1144" i="15"/>
  <c r="M1143" i="15"/>
  <c r="M1142" i="15"/>
  <c r="M1141" i="15"/>
  <c r="M1140" i="15"/>
  <c r="M1139" i="15"/>
  <c r="M1138" i="15"/>
  <c r="M1137" i="15"/>
  <c r="M1136" i="15"/>
  <c r="M1135" i="15"/>
  <c r="M1134" i="15"/>
  <c r="M1133" i="15"/>
  <c r="M1131" i="15"/>
  <c r="M1130" i="15"/>
  <c r="M1129" i="15"/>
  <c r="M1128" i="15"/>
  <c r="M1127" i="15"/>
  <c r="M1126" i="15"/>
  <c r="M1125" i="15"/>
  <c r="M1124" i="15"/>
  <c r="M1123" i="15"/>
  <c r="M1122" i="15"/>
  <c r="M1121" i="15"/>
  <c r="M1120" i="15"/>
  <c r="M1119" i="15"/>
  <c r="M1118" i="15"/>
  <c r="M1117" i="15"/>
  <c r="M1116" i="15"/>
  <c r="M1115" i="15"/>
  <c r="M1114" i="15"/>
  <c r="M1113" i="15"/>
  <c r="M1112" i="15"/>
  <c r="M1111" i="15"/>
  <c r="M1110" i="15"/>
  <c r="M1109" i="15"/>
  <c r="M1108" i="15"/>
  <c r="M1107" i="15"/>
  <c r="M1106" i="15"/>
  <c r="M1105" i="15"/>
  <c r="M1104" i="15"/>
  <c r="M1103" i="15"/>
  <c r="M1102" i="15"/>
  <c r="M1101" i="15"/>
  <c r="M1100" i="15"/>
  <c r="M1099" i="15"/>
  <c r="M1098" i="15"/>
  <c r="M1097" i="15"/>
  <c r="M1096" i="15"/>
  <c r="M1095" i="15"/>
  <c r="M1094" i="15"/>
  <c r="M1093" i="15"/>
  <c r="M1092" i="15"/>
  <c r="M1091" i="15"/>
  <c r="M1090" i="15"/>
  <c r="M1089" i="15"/>
  <c r="M1088" i="15"/>
  <c r="M1087" i="15"/>
  <c r="M1086" i="15"/>
  <c r="M1085" i="15"/>
  <c r="M1084" i="15"/>
  <c r="M1083" i="15"/>
  <c r="M1082" i="15"/>
  <c r="M1081" i="15"/>
  <c r="M1080" i="15"/>
  <c r="M1079" i="15"/>
  <c r="M1078" i="15"/>
  <c r="M1077" i="15"/>
  <c r="M1076" i="15"/>
  <c r="M1075" i="15"/>
  <c r="M1074" i="15"/>
  <c r="M1073" i="15"/>
  <c r="M1072" i="15"/>
  <c r="M1071" i="15"/>
  <c r="M1070" i="15"/>
  <c r="M1069" i="15"/>
  <c r="M1068" i="15"/>
  <c r="M1067" i="15"/>
  <c r="M1066" i="15"/>
  <c r="M1065" i="15"/>
  <c r="M1064" i="15"/>
  <c r="M1063" i="15"/>
  <c r="M1062" i="15"/>
  <c r="M1061" i="15"/>
  <c r="M1060" i="15"/>
  <c r="M1059" i="15"/>
  <c r="M1058" i="15"/>
  <c r="M1057" i="15"/>
  <c r="M1056" i="15"/>
  <c r="M1055" i="15"/>
  <c r="M1054" i="15"/>
  <c r="M1053" i="15"/>
  <c r="M1052" i="15"/>
  <c r="M1051" i="15"/>
  <c r="M1050" i="15"/>
  <c r="M1049" i="15"/>
  <c r="M1048" i="15"/>
  <c r="M1047" i="15"/>
  <c r="M1046" i="15"/>
  <c r="M1045" i="15"/>
  <c r="M1044" i="15"/>
  <c r="M1043" i="15"/>
  <c r="M1042" i="15"/>
  <c r="M1041" i="15"/>
  <c r="M1040" i="15"/>
  <c r="M1039" i="15"/>
  <c r="M1038" i="15"/>
  <c r="M1037" i="15"/>
  <c r="M1036" i="15"/>
  <c r="M1035" i="15"/>
  <c r="M1034" i="15"/>
  <c r="M1033" i="15"/>
  <c r="M1032" i="15"/>
  <c r="M1031" i="15"/>
  <c r="M1030" i="15"/>
  <c r="M1029" i="15"/>
  <c r="M1028" i="15"/>
  <c r="M1027" i="15"/>
  <c r="M1026" i="15"/>
  <c r="M1025" i="15"/>
  <c r="M1024" i="15"/>
  <c r="M1023" i="15"/>
  <c r="M1022" i="15"/>
  <c r="M1021" i="15"/>
  <c r="M1020" i="15"/>
  <c r="M1019" i="15"/>
  <c r="M1018" i="15"/>
  <c r="M1017" i="15"/>
  <c r="M1016" i="15"/>
  <c r="M1015" i="15"/>
  <c r="M1014" i="15"/>
  <c r="M1013" i="15"/>
  <c r="M1012" i="15"/>
  <c r="M1011" i="15"/>
  <c r="M1010" i="15"/>
  <c r="M1009" i="15"/>
  <c r="M1008" i="15"/>
  <c r="M1007" i="15"/>
  <c r="M1006" i="15"/>
  <c r="M1005" i="15"/>
  <c r="M1004" i="15"/>
  <c r="M1003" i="15"/>
  <c r="M1002" i="15"/>
  <c r="M1001" i="15"/>
  <c r="M1000" i="15"/>
  <c r="M999" i="15"/>
  <c r="M998" i="15"/>
  <c r="M997" i="15"/>
  <c r="M996" i="15"/>
  <c r="M995" i="15"/>
  <c r="M994" i="15"/>
  <c r="M993" i="15"/>
  <c r="M992" i="15"/>
  <c r="M991" i="15"/>
  <c r="M990" i="15"/>
  <c r="M989" i="15"/>
  <c r="M988" i="15"/>
  <c r="M987" i="15"/>
  <c r="M986" i="15"/>
  <c r="M985" i="15"/>
  <c r="M984" i="15"/>
  <c r="M983" i="15"/>
  <c r="M982" i="15"/>
  <c r="M981" i="15"/>
  <c r="M980" i="15"/>
  <c r="M979" i="15"/>
  <c r="M978" i="15"/>
  <c r="M977" i="15"/>
  <c r="M976" i="15"/>
  <c r="M975" i="15"/>
  <c r="M974" i="15"/>
  <c r="M973" i="15"/>
  <c r="M972" i="15"/>
  <c r="M971" i="15"/>
  <c r="M970" i="15"/>
  <c r="M969" i="15"/>
  <c r="M968" i="15"/>
  <c r="M967" i="15"/>
  <c r="M966" i="15"/>
  <c r="M965" i="15"/>
  <c r="M964" i="15"/>
  <c r="M963" i="15"/>
  <c r="M962" i="15"/>
  <c r="M961" i="15"/>
  <c r="M960" i="15"/>
  <c r="M959" i="15"/>
  <c r="M958" i="15"/>
  <c r="M957" i="15"/>
  <c r="M956" i="15"/>
  <c r="M955" i="15"/>
  <c r="M954" i="15"/>
  <c r="M953" i="15"/>
  <c r="M952" i="15"/>
  <c r="M951" i="15"/>
  <c r="M950" i="15"/>
  <c r="M949" i="15"/>
  <c r="M948" i="15"/>
  <c r="M947" i="15"/>
  <c r="M946" i="15"/>
  <c r="M945" i="15"/>
  <c r="M944" i="15"/>
  <c r="M943" i="15"/>
  <c r="M942" i="15"/>
  <c r="M941" i="15"/>
  <c r="M940" i="15"/>
  <c r="M939" i="15"/>
  <c r="M938" i="15"/>
  <c r="M937" i="15"/>
  <c r="M936" i="15"/>
  <c r="M935" i="15"/>
  <c r="M934" i="15"/>
  <c r="M933" i="15"/>
  <c r="M932" i="15"/>
  <c r="M931" i="15"/>
  <c r="M930" i="15"/>
  <c r="M929" i="15"/>
  <c r="M928" i="15"/>
  <c r="M927" i="15"/>
  <c r="M926" i="15"/>
  <c r="M925" i="15"/>
  <c r="M924" i="15"/>
  <c r="M923" i="15"/>
  <c r="M922" i="15"/>
  <c r="M921" i="15"/>
  <c r="M920" i="15"/>
  <c r="M919" i="15"/>
  <c r="M918" i="15"/>
  <c r="M917" i="15"/>
  <c r="M916" i="15"/>
  <c r="M915" i="15"/>
  <c r="M914" i="15"/>
  <c r="M913" i="15"/>
  <c r="M912" i="15"/>
  <c r="M911" i="15"/>
  <c r="M910" i="15"/>
  <c r="M909" i="15"/>
  <c r="M908" i="15"/>
  <c r="M907" i="15"/>
  <c r="M906" i="15"/>
  <c r="M905" i="15"/>
  <c r="M904" i="15"/>
  <c r="M903" i="15"/>
  <c r="M902" i="15"/>
  <c r="M901" i="15"/>
  <c r="M900" i="15"/>
  <c r="M899" i="15"/>
  <c r="M898" i="15"/>
  <c r="M897" i="15"/>
  <c r="M896" i="15"/>
  <c r="M895" i="15"/>
  <c r="M894" i="15"/>
  <c r="M893" i="15"/>
  <c r="M892" i="15"/>
  <c r="M891" i="15"/>
  <c r="M890" i="15"/>
  <c r="M889" i="15"/>
  <c r="M888" i="15"/>
  <c r="M887" i="15"/>
  <c r="M886" i="15"/>
  <c r="M885" i="15"/>
  <c r="M884" i="15"/>
  <c r="M883" i="15"/>
  <c r="M882" i="15"/>
  <c r="M881" i="15"/>
  <c r="M880" i="15"/>
  <c r="M879" i="15"/>
  <c r="M878" i="15"/>
  <c r="M877" i="15"/>
  <c r="M876" i="15"/>
  <c r="M875" i="15"/>
  <c r="M874" i="15"/>
  <c r="M873" i="15"/>
  <c r="M872" i="15"/>
  <c r="M871" i="15"/>
  <c r="M870" i="15"/>
  <c r="M869" i="15"/>
  <c r="M868" i="15"/>
  <c r="M867" i="15"/>
  <c r="M866" i="15"/>
  <c r="M865" i="15"/>
  <c r="M864" i="15"/>
  <c r="M863" i="15"/>
  <c r="M862" i="15"/>
  <c r="M861" i="15"/>
  <c r="M860" i="15"/>
  <c r="M859" i="15"/>
  <c r="M858" i="15"/>
  <c r="M857" i="15"/>
  <c r="M856" i="15"/>
  <c r="M855" i="15"/>
  <c r="M854" i="15"/>
  <c r="M853" i="15"/>
  <c r="M852" i="15"/>
  <c r="M851" i="15"/>
  <c r="M850" i="15"/>
  <c r="M849" i="15"/>
  <c r="M848" i="15"/>
  <c r="M847" i="15"/>
  <c r="M846" i="15"/>
  <c r="M845" i="15"/>
  <c r="M844" i="15"/>
  <c r="M843" i="15"/>
  <c r="M842" i="15"/>
  <c r="M841" i="15"/>
  <c r="M840" i="15"/>
  <c r="M839" i="15"/>
  <c r="M838" i="15"/>
  <c r="M837" i="15"/>
  <c r="M836" i="15"/>
  <c r="M835" i="15"/>
  <c r="M834" i="15"/>
  <c r="M833" i="15"/>
  <c r="M832" i="15"/>
  <c r="M831" i="15"/>
  <c r="M830" i="15"/>
  <c r="M829" i="15"/>
  <c r="M828" i="15"/>
  <c r="M827" i="15"/>
  <c r="M826" i="15"/>
  <c r="M825" i="15"/>
  <c r="M824" i="15"/>
  <c r="M823" i="15"/>
  <c r="M822" i="15"/>
  <c r="M821" i="15"/>
  <c r="M820" i="15"/>
  <c r="M819" i="15"/>
  <c r="M818" i="15"/>
  <c r="M817" i="15"/>
  <c r="M816" i="15"/>
  <c r="M815" i="15"/>
  <c r="M814" i="15"/>
  <c r="M813" i="15"/>
  <c r="M812" i="15"/>
  <c r="M811" i="15"/>
  <c r="M810" i="15"/>
  <c r="M809" i="15"/>
  <c r="M808" i="15"/>
  <c r="M807" i="15"/>
  <c r="M806" i="15"/>
  <c r="M805" i="15"/>
  <c r="M804" i="15"/>
  <c r="M803" i="15"/>
  <c r="M802" i="15"/>
  <c r="M801" i="15"/>
  <c r="M800" i="15"/>
  <c r="M799" i="15"/>
  <c r="M798" i="15"/>
  <c r="M797" i="15"/>
  <c r="M796" i="15"/>
  <c r="M795" i="15"/>
  <c r="M794" i="15"/>
  <c r="M793" i="15"/>
  <c r="M792" i="15"/>
  <c r="M791" i="15"/>
  <c r="M790" i="15"/>
  <c r="M789" i="15"/>
  <c r="M788" i="15"/>
  <c r="M787" i="15"/>
  <c r="M786" i="15"/>
  <c r="M785" i="15"/>
  <c r="M784" i="15"/>
  <c r="M783" i="15"/>
  <c r="M782" i="15"/>
  <c r="M781" i="15"/>
  <c r="M780" i="15"/>
  <c r="M779" i="15"/>
  <c r="M778" i="15"/>
  <c r="M777" i="15"/>
  <c r="M776" i="15"/>
  <c r="M775" i="15"/>
  <c r="M774" i="15"/>
  <c r="M773" i="15"/>
  <c r="M772" i="15"/>
  <c r="M771" i="15"/>
  <c r="M770" i="15"/>
  <c r="M769" i="15"/>
  <c r="M768" i="15"/>
  <c r="M767" i="15"/>
  <c r="M766" i="15"/>
  <c r="M765" i="15"/>
  <c r="M764" i="15"/>
  <c r="M763" i="15"/>
  <c r="M762" i="15"/>
  <c r="M761" i="15"/>
  <c r="M760" i="15"/>
  <c r="M759" i="15"/>
  <c r="M758" i="15"/>
  <c r="M757" i="15"/>
  <c r="M756" i="15"/>
  <c r="M755" i="15"/>
  <c r="M754" i="15"/>
  <c r="M753" i="15"/>
  <c r="M752" i="15"/>
  <c r="M751" i="15"/>
  <c r="M750" i="15"/>
  <c r="M749" i="15"/>
  <c r="M748" i="15"/>
  <c r="M747" i="15"/>
  <c r="M746" i="15"/>
  <c r="M745" i="15"/>
  <c r="M744" i="15"/>
  <c r="M743" i="15"/>
  <c r="M742" i="15"/>
  <c r="M741" i="15"/>
  <c r="M740" i="15"/>
  <c r="M739" i="15"/>
  <c r="M738" i="15"/>
  <c r="M737" i="15"/>
  <c r="M736" i="15"/>
  <c r="M735" i="15"/>
  <c r="M734" i="15"/>
  <c r="M733" i="15"/>
  <c r="M732" i="15"/>
  <c r="M731" i="15"/>
  <c r="M730" i="15"/>
  <c r="M729" i="15"/>
  <c r="M728" i="15"/>
  <c r="M727" i="15"/>
  <c r="M726" i="15"/>
  <c r="M725" i="15"/>
  <c r="M724" i="15"/>
  <c r="M723" i="15"/>
  <c r="M722" i="15"/>
  <c r="M721" i="15"/>
  <c r="M720" i="15"/>
  <c r="M719" i="15"/>
  <c r="M718" i="15"/>
  <c r="M717" i="15"/>
  <c r="M716" i="15"/>
  <c r="M715" i="15"/>
  <c r="M714" i="15"/>
  <c r="M713" i="15"/>
  <c r="M712" i="15"/>
  <c r="M711" i="15"/>
  <c r="M710" i="15"/>
  <c r="M709" i="15"/>
  <c r="M708" i="15"/>
  <c r="M707" i="15"/>
  <c r="M706" i="15"/>
  <c r="M705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M683" i="15"/>
  <c r="M682" i="15"/>
  <c r="M681" i="15"/>
  <c r="M680" i="15"/>
  <c r="M679" i="15"/>
  <c r="M678" i="15"/>
  <c r="M677" i="15"/>
  <c r="M676" i="15"/>
  <c r="M675" i="15"/>
  <c r="M674" i="15"/>
  <c r="M673" i="15"/>
  <c r="M672" i="15"/>
  <c r="M671" i="15"/>
  <c r="M670" i="15"/>
  <c r="M669" i="15"/>
  <c r="M668" i="15"/>
  <c r="M667" i="15"/>
  <c r="M666" i="15"/>
  <c r="M665" i="15"/>
  <c r="M664" i="15"/>
  <c r="M663" i="15"/>
  <c r="M662" i="15"/>
  <c r="M661" i="15"/>
  <c r="M660" i="15"/>
  <c r="M659" i="15"/>
  <c r="M658" i="15"/>
  <c r="M657" i="15"/>
  <c r="M656" i="15"/>
  <c r="M655" i="15"/>
  <c r="M654" i="15"/>
  <c r="M653" i="15"/>
  <c r="M652" i="15"/>
  <c r="M651" i="15"/>
  <c r="M650" i="15"/>
  <c r="M649" i="15"/>
  <c r="M648" i="15"/>
  <c r="M647" i="15"/>
  <c r="M646" i="15"/>
  <c r="M645" i="15"/>
  <c r="M644" i="15"/>
  <c r="M643" i="15"/>
  <c r="M642" i="15"/>
  <c r="M641" i="15"/>
  <c r="M640" i="15"/>
  <c r="M639" i="15"/>
  <c r="M638" i="15"/>
  <c r="M637" i="15"/>
  <c r="M636" i="15"/>
  <c r="M635" i="15"/>
  <c r="M634" i="15"/>
  <c r="M633" i="15"/>
  <c r="M632" i="15"/>
  <c r="M631" i="15"/>
  <c r="M630" i="15"/>
  <c r="M629" i="15"/>
  <c r="M628" i="15"/>
  <c r="M627" i="15"/>
  <c r="M626" i="15"/>
  <c r="M625" i="15"/>
  <c r="M624" i="15"/>
  <c r="M623" i="15"/>
  <c r="M622" i="15"/>
  <c r="M621" i="15"/>
  <c r="M620" i="15"/>
  <c r="M619" i="15"/>
  <c r="M618" i="15"/>
  <c r="M617" i="15"/>
  <c r="M616" i="15"/>
  <c r="M615" i="15"/>
  <c r="M614" i="15"/>
  <c r="M613" i="15"/>
  <c r="M612" i="15"/>
  <c r="M611" i="15"/>
  <c r="M610" i="15"/>
  <c r="M609" i="15"/>
  <c r="M608" i="15"/>
  <c r="M607" i="15"/>
  <c r="M606" i="15"/>
  <c r="M605" i="15"/>
  <c r="M604" i="15"/>
  <c r="M603" i="15"/>
  <c r="M602" i="15"/>
  <c r="M601" i="15"/>
  <c r="M600" i="15"/>
  <c r="M599" i="15"/>
  <c r="M598" i="15"/>
  <c r="M597" i="15"/>
  <c r="M596" i="15"/>
  <c r="M595" i="15"/>
  <c r="M594" i="15"/>
  <c r="M593" i="15"/>
  <c r="M592" i="15"/>
  <c r="M591" i="15"/>
  <c r="M590" i="15"/>
  <c r="M589" i="15"/>
  <c r="M588" i="15"/>
  <c r="M587" i="15"/>
  <c r="M586" i="15"/>
  <c r="M585" i="15"/>
  <c r="M584" i="15"/>
  <c r="M583" i="15"/>
  <c r="M582" i="15"/>
  <c r="M581" i="15"/>
  <c r="M580" i="15"/>
  <c r="M579" i="15"/>
  <c r="M578" i="15"/>
  <c r="M577" i="15"/>
  <c r="M576" i="15"/>
  <c r="M575" i="15"/>
  <c r="M574" i="15"/>
  <c r="M573" i="15"/>
  <c r="M572" i="15"/>
  <c r="M571" i="15"/>
  <c r="M570" i="15"/>
  <c r="M569" i="15"/>
  <c r="M568" i="15"/>
  <c r="M567" i="15"/>
  <c r="M566" i="15"/>
  <c r="M565" i="15"/>
  <c r="M564" i="15"/>
  <c r="M563" i="15"/>
  <c r="M562" i="15"/>
  <c r="M561" i="15"/>
  <c r="M560" i="15"/>
  <c r="M559" i="15"/>
  <c r="M558" i="15"/>
  <c r="M557" i="15"/>
  <c r="M556" i="15"/>
  <c r="M555" i="15"/>
  <c r="M554" i="15"/>
  <c r="M553" i="15"/>
  <c r="M552" i="15"/>
  <c r="M551" i="15"/>
  <c r="M550" i="15"/>
  <c r="M549" i="15"/>
  <c r="M548" i="15"/>
  <c r="M547" i="15"/>
  <c r="M546" i="15"/>
  <c r="M545" i="15"/>
  <c r="M544" i="15"/>
  <c r="M543" i="15"/>
  <c r="M542" i="15"/>
  <c r="M541" i="15"/>
  <c r="M540" i="15"/>
  <c r="M539" i="15"/>
  <c r="M538" i="15"/>
  <c r="M537" i="15"/>
  <c r="M536" i="15"/>
  <c r="M535" i="15"/>
  <c r="M534" i="15"/>
  <c r="M533" i="15"/>
  <c r="M532" i="15"/>
  <c r="M531" i="15"/>
  <c r="M530" i="15"/>
  <c r="M529" i="15"/>
  <c r="M528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514" i="15"/>
  <c r="M513" i="15"/>
  <c r="M512" i="15"/>
  <c r="M511" i="15"/>
  <c r="M510" i="15"/>
  <c r="M509" i="15"/>
  <c r="M508" i="15"/>
  <c r="M507" i="15"/>
  <c r="M506" i="15"/>
  <c r="M505" i="15"/>
  <c r="M504" i="15"/>
  <c r="M503" i="15"/>
  <c r="M502" i="15"/>
  <c r="M501" i="15"/>
  <c r="M500" i="15"/>
  <c r="M499" i="15"/>
  <c r="M498" i="15"/>
  <c r="M497" i="15"/>
  <c r="M496" i="15"/>
  <c r="M495" i="15"/>
  <c r="M494" i="15"/>
  <c r="M493" i="15"/>
  <c r="M492" i="15"/>
  <c r="M491" i="15"/>
  <c r="M490" i="15"/>
  <c r="M489" i="15"/>
  <c r="M488" i="15"/>
  <c r="M487" i="15"/>
  <c r="M486" i="15"/>
  <c r="M485" i="15"/>
  <c r="M484" i="15"/>
  <c r="M483" i="15"/>
  <c r="M482" i="15"/>
  <c r="M481" i="15"/>
  <c r="M480" i="15"/>
  <c r="M479" i="15"/>
  <c r="M478" i="15"/>
  <c r="M477" i="15"/>
  <c r="M476" i="15"/>
  <c r="M475" i="15"/>
  <c r="M474" i="15"/>
  <c r="M473" i="15"/>
  <c r="M472" i="15"/>
  <c r="M471" i="15"/>
  <c r="M470" i="15"/>
  <c r="M469" i="15"/>
  <c r="M468" i="15"/>
  <c r="M467" i="15"/>
  <c r="M466" i="15"/>
  <c r="M465" i="15"/>
  <c r="M464" i="15"/>
  <c r="M463" i="15"/>
  <c r="M462" i="15"/>
  <c r="M461" i="15"/>
  <c r="M460" i="15"/>
  <c r="M459" i="15"/>
  <c r="M458" i="15"/>
  <c r="M457" i="15"/>
  <c r="M456" i="15"/>
  <c r="M455" i="15"/>
  <c r="M454" i="15"/>
  <c r="M453" i="15"/>
  <c r="M452" i="15"/>
  <c r="M451" i="15"/>
  <c r="M450" i="15"/>
  <c r="M449" i="15"/>
  <c r="M448" i="15"/>
  <c r="M447" i="15"/>
  <c r="M446" i="15"/>
  <c r="M445" i="15"/>
  <c r="M444" i="15"/>
  <c r="M443" i="15"/>
  <c r="M442" i="15"/>
  <c r="M441" i="15"/>
  <c r="M440" i="15"/>
  <c r="M439" i="15"/>
  <c r="M438" i="15"/>
  <c r="M437" i="15"/>
  <c r="M436" i="15"/>
  <c r="M435" i="15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5" i="15"/>
  <c r="M284" i="15"/>
  <c r="M283" i="15"/>
  <c r="M282" i="15"/>
  <c r="M281" i="15"/>
  <c r="M280" i="15"/>
  <c r="M279" i="15"/>
  <c r="M278" i="15"/>
  <c r="M277" i="15"/>
  <c r="M276" i="15"/>
  <c r="M275" i="15"/>
  <c r="M274" i="15"/>
  <c r="M273" i="15"/>
  <c r="M272" i="15"/>
  <c r="M271" i="15"/>
  <c r="M270" i="15"/>
  <c r="M269" i="15"/>
  <c r="M268" i="15"/>
  <c r="M267" i="15"/>
  <c r="M266" i="15"/>
  <c r="M265" i="15"/>
  <c r="M264" i="15"/>
  <c r="M263" i="15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37" i="15"/>
  <c r="M136" i="15"/>
  <c r="M135" i="15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M6" i="15"/>
  <c r="M5" i="15"/>
  <c r="M4" i="15"/>
  <c r="M1460" i="10" a="1"/>
  <c r="M1460" i="10" s="1"/>
  <c r="M1459" i="10" a="1"/>
  <c r="M1459" i="10" s="1"/>
  <c r="M1458" i="10" a="1"/>
  <c r="M1458" i="10" s="1"/>
  <c r="M1457" i="10"/>
  <c r="M1457" i="10" a="1"/>
  <c r="M1456" i="10" a="1"/>
  <c r="M1456" i="10" s="1"/>
  <c r="M1455" i="10" a="1"/>
  <c r="M1455" i="10" s="1"/>
  <c r="M1454" i="10" a="1"/>
  <c r="M1454" i="10" s="1"/>
  <c r="M1453" i="10" a="1"/>
  <c r="M1453" i="10" s="1"/>
  <c r="M1452" i="10" a="1"/>
  <c r="M1452" i="10" s="1"/>
  <c r="M1451" i="10" a="1"/>
  <c r="M1451" i="10" s="1"/>
  <c r="M1450" i="10"/>
  <c r="M1450" i="10" a="1"/>
  <c r="M1449" i="10" a="1"/>
  <c r="M1449" i="10" s="1"/>
  <c r="M1448" i="10" a="1"/>
  <c r="M1448" i="10" s="1"/>
  <c r="M1447" i="10" a="1"/>
  <c r="M1447" i="10" s="1"/>
  <c r="M1446" i="10"/>
  <c r="M1446" i="10" a="1"/>
  <c r="M1445" i="10"/>
  <c r="M1445" i="10" a="1"/>
  <c r="M1444" i="10" a="1"/>
  <c r="M1444" i="10" s="1"/>
  <c r="M1443" i="10" a="1"/>
  <c r="M1443" i="10" s="1"/>
  <c r="M1442" i="10" a="1"/>
  <c r="M1442" i="10" s="1"/>
  <c r="M1441" i="10"/>
  <c r="M1441" i="10" a="1"/>
  <c r="M1440" i="10" a="1"/>
  <c r="M1440" i="10" s="1"/>
  <c r="M1439" i="10" a="1"/>
  <c r="M1439" i="10" s="1"/>
  <c r="M1438" i="10" a="1"/>
  <c r="M1438" i="10" s="1"/>
  <c r="M1437" i="10" a="1"/>
  <c r="M1437" i="10" s="1"/>
  <c r="M1436" i="10" a="1"/>
  <c r="M1436" i="10" s="1"/>
  <c r="M1435" i="10" a="1"/>
  <c r="M1435" i="10" s="1"/>
  <c r="M1434" i="10"/>
  <c r="M1434" i="10" a="1"/>
  <c r="M1433" i="10" a="1"/>
  <c r="M1433" i="10" s="1"/>
  <c r="M1432" i="10" a="1"/>
  <c r="M1432" i="10" s="1"/>
  <c r="M1431" i="10" a="1"/>
  <c r="M1431" i="10" s="1"/>
  <c r="M1430" i="10"/>
  <c r="M1430" i="10" a="1"/>
  <c r="M1429" i="10"/>
  <c r="M1429" i="10" a="1"/>
  <c r="M1428" i="10" a="1"/>
  <c r="M1428" i="10" s="1"/>
  <c r="M1427" i="10" a="1"/>
  <c r="M1427" i="10" s="1"/>
  <c r="M1426" i="10" a="1"/>
  <c r="M1426" i="10" s="1"/>
  <c r="M1425" i="10"/>
  <c r="M1425" i="10" a="1"/>
  <c r="M1424" i="10" a="1"/>
  <c r="M1424" i="10" s="1"/>
  <c r="M1423" i="10" a="1"/>
  <c r="M1423" i="10" s="1"/>
  <c r="M1422" i="10" a="1"/>
  <c r="M1422" i="10" s="1"/>
  <c r="M1421" i="10" a="1"/>
  <c r="M1421" i="10" s="1"/>
  <c r="M1420" i="10" a="1"/>
  <c r="M1420" i="10" s="1"/>
  <c r="M1419" i="10" a="1"/>
  <c r="M1419" i="10" s="1"/>
  <c r="M1418" i="10"/>
  <c r="M1418" i="10" a="1"/>
  <c r="M1417" i="10" a="1"/>
  <c r="M1417" i="10" s="1"/>
  <c r="M1416" i="10" a="1"/>
  <c r="M1416" i="10" s="1"/>
  <c r="M1415" i="10" a="1"/>
  <c r="M1415" i="10" s="1"/>
  <c r="M1414" i="10"/>
  <c r="M1414" i="10" a="1"/>
  <c r="M1413" i="10"/>
  <c r="M1413" i="10" a="1"/>
  <c r="M1412" i="10" a="1"/>
  <c r="M1412" i="10" s="1"/>
  <c r="M1411" i="10" a="1"/>
  <c r="M1411" i="10" s="1"/>
  <c r="M1410" i="10" a="1"/>
  <c r="M1410" i="10" s="1"/>
  <c r="M1409" i="10"/>
  <c r="M1409" i="10" a="1"/>
  <c r="M1408" i="10" a="1"/>
  <c r="M1408" i="10" s="1"/>
  <c r="M1407" i="10" a="1"/>
  <c r="M1407" i="10" s="1"/>
  <c r="M1406" i="10" a="1"/>
  <c r="M1406" i="10" s="1"/>
  <c r="M1405" i="10" a="1"/>
  <c r="M1405" i="10" s="1"/>
  <c r="M1404" i="10" a="1"/>
  <c r="M1404" i="10" s="1"/>
  <c r="M1403" i="10" a="1"/>
  <c r="M1403" i="10" s="1"/>
  <c r="M1402" i="10"/>
  <c r="M1402" i="10" a="1"/>
  <c r="M1401" i="10" a="1"/>
  <c r="M1401" i="10" s="1"/>
  <c r="M1400" i="10" a="1"/>
  <c r="M1400" i="10" s="1"/>
  <c r="M1399" i="10" a="1"/>
  <c r="M1399" i="10" s="1"/>
  <c r="M1398" i="10" a="1"/>
  <c r="M1398" i="10" s="1"/>
  <c r="M1397" i="10"/>
  <c r="M1397" i="10" a="1"/>
  <c r="M1396" i="10" a="1"/>
  <c r="M1396" i="10" s="1"/>
  <c r="M1395" i="10" a="1"/>
  <c r="M1395" i="10" s="1"/>
  <c r="M1394" i="10" a="1"/>
  <c r="M1394" i="10" s="1"/>
  <c r="M1393" i="10" a="1"/>
  <c r="M1393" i="10" s="1"/>
  <c r="M1392" i="10" a="1"/>
  <c r="M1392" i="10" s="1"/>
  <c r="M1391" i="10" a="1"/>
  <c r="M1391" i="10" s="1"/>
  <c r="M1390" i="10" a="1"/>
  <c r="M1390" i="10" s="1"/>
  <c r="M1389" i="10" a="1"/>
  <c r="M1389" i="10" s="1"/>
  <c r="M1388" i="10" a="1"/>
  <c r="M1388" i="10" s="1"/>
  <c r="M1387" i="10" a="1"/>
  <c r="M1387" i="10" s="1"/>
  <c r="M1386" i="10"/>
  <c r="M1386" i="10" a="1"/>
  <c r="M1385" i="10" a="1"/>
  <c r="M1385" i="10" s="1"/>
  <c r="M1384" i="10" a="1"/>
  <c r="M1384" i="10" s="1"/>
  <c r="M1383" i="10" a="1"/>
  <c r="M1383" i="10" s="1"/>
  <c r="M1382" i="10" a="1"/>
  <c r="M1382" i="10" s="1"/>
  <c r="M1381" i="10"/>
  <c r="M1381" i="10" a="1"/>
  <c r="M1380" i="10" a="1"/>
  <c r="M1380" i="10" s="1"/>
  <c r="M1379" i="10" a="1"/>
  <c r="M1379" i="10" s="1"/>
  <c r="M1378" i="10" a="1"/>
  <c r="M1378" i="10" s="1"/>
  <c r="M1377" i="10"/>
  <c r="M1377" i="10" a="1"/>
  <c r="M1376" i="10" a="1"/>
  <c r="M1376" i="10" s="1"/>
  <c r="M1375" i="10" a="1"/>
  <c r="M1375" i="10" s="1"/>
  <c r="M1374" i="10" a="1"/>
  <c r="M1374" i="10" s="1"/>
  <c r="M1373" i="10" a="1"/>
  <c r="M1373" i="10" s="1"/>
  <c r="M1372" i="10" a="1"/>
  <c r="M1372" i="10" s="1"/>
  <c r="M1371" i="10" a="1"/>
  <c r="M1371" i="10" s="1"/>
  <c r="M1370" i="10"/>
  <c r="M1370" i="10" a="1"/>
  <c r="M1369" i="10" a="1"/>
  <c r="M1369" i="10" s="1"/>
  <c r="M1368" i="10" a="1"/>
  <c r="M1368" i="10" s="1"/>
  <c r="M1367" i="10" a="1"/>
  <c r="M1367" i="10" s="1"/>
  <c r="M1366" i="10" a="1"/>
  <c r="M1366" i="10" s="1"/>
  <c r="M1365" i="10"/>
  <c r="M1365" i="10" a="1"/>
  <c r="M1364" i="10" a="1"/>
  <c r="M1364" i="10" s="1"/>
  <c r="M1363" i="10" a="1"/>
  <c r="M1363" i="10" s="1"/>
  <c r="M1362" i="10" a="1"/>
  <c r="M1362" i="10" s="1"/>
  <c r="M1361" i="10" a="1"/>
  <c r="M1361" i="10" s="1"/>
  <c r="M1360" i="10" a="1"/>
  <c r="M1360" i="10" s="1"/>
  <c r="M1359" i="10" a="1"/>
  <c r="M1359" i="10" s="1"/>
  <c r="M1358" i="10" a="1"/>
  <c r="M1358" i="10" s="1"/>
  <c r="M1357" i="10" a="1"/>
  <c r="M1357" i="10" s="1"/>
  <c r="M1356" i="10" a="1"/>
  <c r="M1356" i="10" s="1"/>
  <c r="M1355" i="10" a="1"/>
  <c r="M1355" i="10" s="1"/>
  <c r="M1354" i="10"/>
  <c r="M1354" i="10" a="1"/>
  <c r="M1353" i="10" a="1"/>
  <c r="M1353" i="10" s="1"/>
  <c r="M1352" i="10" a="1"/>
  <c r="M1352" i="10" s="1"/>
  <c r="M1351" i="10" a="1"/>
  <c r="M1351" i="10" s="1"/>
  <c r="M1350" i="10" a="1"/>
  <c r="M1350" i="10" s="1"/>
  <c r="M1349" i="10"/>
  <c r="M1349" i="10" a="1"/>
  <c r="M1348" i="10" a="1"/>
  <c r="M1348" i="10" s="1"/>
  <c r="M1347" i="10" a="1"/>
  <c r="M1347" i="10" s="1"/>
  <c r="M1346" i="10" a="1"/>
  <c r="M1346" i="10" s="1"/>
  <c r="M1345" i="10"/>
  <c r="M1345" i="10" a="1"/>
  <c r="M1344" i="10" a="1"/>
  <c r="M1344" i="10" s="1"/>
  <c r="M1343" i="10" a="1"/>
  <c r="M1343" i="10" s="1"/>
  <c r="M1342" i="10" a="1"/>
  <c r="M1342" i="10" s="1"/>
  <c r="M1341" i="10" a="1"/>
  <c r="M1341" i="10" s="1"/>
  <c r="M1340" i="10" a="1"/>
  <c r="M1340" i="10" s="1"/>
  <c r="M1339" i="10" a="1"/>
  <c r="M1339" i="10" s="1"/>
  <c r="M1338" i="10"/>
  <c r="M1338" i="10" a="1"/>
  <c r="M1337" i="10" a="1"/>
  <c r="M1337" i="10" s="1"/>
  <c r="M1336" i="10" a="1"/>
  <c r="M1336" i="10" s="1"/>
  <c r="M1335" i="10" a="1"/>
  <c r="M1335" i="10" s="1"/>
  <c r="M1334" i="10" a="1"/>
  <c r="M1334" i="10" s="1"/>
  <c r="M1333" i="10"/>
  <c r="M1333" i="10" a="1"/>
  <c r="M1332" i="10" a="1"/>
  <c r="M1332" i="10" s="1"/>
  <c r="M1331" i="10" a="1"/>
  <c r="M1331" i="10" s="1"/>
  <c r="M1330" i="10" a="1"/>
  <c r="M1330" i="10" s="1"/>
  <c r="M1329" i="10" a="1"/>
  <c r="M1329" i="10" s="1"/>
  <c r="M1328" i="10" a="1"/>
  <c r="M1328" i="10" s="1"/>
  <c r="M1327" i="10" a="1"/>
  <c r="M1327" i="10" s="1"/>
  <c r="M1326" i="10" a="1"/>
  <c r="M1326" i="10" s="1"/>
  <c r="M1325" i="10" a="1"/>
  <c r="M1325" i="10" s="1"/>
  <c r="M1324" i="10" a="1"/>
  <c r="M1324" i="10" s="1"/>
  <c r="M1323" i="10" a="1"/>
  <c r="M1323" i="10" s="1"/>
  <c r="M1322" i="10" a="1"/>
  <c r="M1322" i="10" s="1"/>
  <c r="M1321" i="10" a="1"/>
  <c r="M1321" i="10" s="1"/>
  <c r="M1320" i="10" a="1"/>
  <c r="M1320" i="10" s="1"/>
  <c r="M1319" i="10" a="1"/>
  <c r="M1319" i="10" s="1"/>
  <c r="M1318" i="10" a="1"/>
  <c r="M1318" i="10" s="1"/>
  <c r="M1317" i="10" a="1"/>
  <c r="M1317" i="10" s="1"/>
  <c r="M1316" i="10" a="1"/>
  <c r="M1316" i="10" s="1"/>
  <c r="M1315" i="10" a="1"/>
  <c r="M1315" i="10" s="1"/>
  <c r="M1314" i="10" a="1"/>
  <c r="M1314" i="10" s="1"/>
  <c r="M1313" i="10"/>
  <c r="M1313" i="10" a="1"/>
  <c r="M1312" i="10" a="1"/>
  <c r="M1312" i="10" s="1"/>
  <c r="M1311" i="10" a="1"/>
  <c r="M1311" i="10" s="1"/>
  <c r="M1310" i="10" a="1"/>
  <c r="M1310" i="10" s="1"/>
  <c r="M1309" i="10" a="1"/>
  <c r="M1309" i="10" s="1"/>
  <c r="M1308" i="10" a="1"/>
  <c r="M1308" i="10" s="1"/>
  <c r="M1307" i="10" a="1"/>
  <c r="M1307" i="10" s="1"/>
  <c r="M1306" i="10"/>
  <c r="M1306" i="10" a="1"/>
  <c r="M1305" i="10" a="1"/>
  <c r="M1305" i="10" s="1"/>
  <c r="M1304" i="10" a="1"/>
  <c r="M1304" i="10" s="1"/>
  <c r="M1303" i="10" a="1"/>
  <c r="M1303" i="10" s="1"/>
  <c r="M1302" i="10" a="1"/>
  <c r="M1302" i="10" s="1"/>
  <c r="M1301" i="10" a="1"/>
  <c r="M1301" i="10" s="1"/>
  <c r="M1300" i="10" a="1"/>
  <c r="M1300" i="10" s="1"/>
  <c r="M1299" i="10" a="1"/>
  <c r="M1299" i="10" s="1"/>
  <c r="M1298" i="10" a="1"/>
  <c r="M1298" i="10" s="1"/>
  <c r="M1297" i="10" a="1"/>
  <c r="M1297" i="10" s="1"/>
  <c r="M1296" i="10" a="1"/>
  <c r="M1296" i="10" s="1"/>
  <c r="M1295" i="10" a="1"/>
  <c r="M1295" i="10" s="1"/>
  <c r="M1294" i="10" a="1"/>
  <c r="M1294" i="10" s="1"/>
  <c r="M1293" i="10" a="1"/>
  <c r="M1293" i="10" s="1"/>
  <c r="M1292" i="10" a="1"/>
  <c r="M1292" i="10" s="1"/>
  <c r="M1291" i="10" a="1"/>
  <c r="M1291" i="10" s="1"/>
  <c r="M1290" i="10" a="1"/>
  <c r="M1290" i="10" s="1"/>
  <c r="M1289" i="10" a="1"/>
  <c r="M1289" i="10" s="1"/>
  <c r="M1288" i="10" a="1"/>
  <c r="M1288" i="10" s="1"/>
  <c r="M1287" i="10" a="1"/>
  <c r="M1287" i="10" s="1"/>
  <c r="M1286" i="10" a="1"/>
  <c r="M1286" i="10" s="1"/>
  <c r="M1285" i="10" a="1"/>
  <c r="M1285" i="10" s="1"/>
  <c r="M1284" i="10" a="1"/>
  <c r="M1284" i="10" s="1"/>
  <c r="M1283" i="10" a="1"/>
  <c r="M1283" i="10" s="1"/>
  <c r="M1282" i="10" a="1"/>
  <c r="M1282" i="10" s="1"/>
  <c r="M1281" i="10"/>
  <c r="M1281" i="10" a="1"/>
  <c r="M1280" i="10" a="1"/>
  <c r="M1280" i="10" s="1"/>
  <c r="M1279" i="10" a="1"/>
  <c r="M1279" i="10" s="1"/>
  <c r="M1278" i="10" a="1"/>
  <c r="M1278" i="10" s="1"/>
  <c r="M1277" i="10" a="1"/>
  <c r="M1277" i="10" s="1"/>
  <c r="M1276" i="10" a="1"/>
  <c r="M1276" i="10" s="1"/>
  <c r="M1275" i="10" a="1"/>
  <c r="M1275" i="10" s="1"/>
  <c r="M1274" i="10"/>
  <c r="M1274" i="10" a="1"/>
  <c r="M1273" i="10" a="1"/>
  <c r="M1273" i="10" s="1"/>
  <c r="M1272" i="10" a="1"/>
  <c r="M1272" i="10" s="1"/>
  <c r="M1271" i="10" a="1"/>
  <c r="M1271" i="10" s="1"/>
  <c r="M1270" i="10" a="1"/>
  <c r="M1270" i="10" s="1"/>
  <c r="M1269" i="10" a="1"/>
  <c r="M1269" i="10" s="1"/>
  <c r="M1268" i="10" a="1"/>
  <c r="M1268" i="10" s="1"/>
  <c r="M1267" i="10" a="1"/>
  <c r="M1267" i="10" s="1"/>
  <c r="M1266" i="10" a="1"/>
  <c r="M1266" i="10" s="1"/>
  <c r="M1265" i="10" a="1"/>
  <c r="M1265" i="10" s="1"/>
  <c r="M1264" i="10" a="1"/>
  <c r="M1264" i="10" s="1"/>
  <c r="M1263" i="10" a="1"/>
  <c r="M1263" i="10" s="1"/>
  <c r="M1262" i="10" a="1"/>
  <c r="M1262" i="10" s="1"/>
  <c r="M1261" i="10" a="1"/>
  <c r="M1261" i="10" s="1"/>
  <c r="M1260" i="10" a="1"/>
  <c r="M1260" i="10" s="1"/>
  <c r="M1259" i="10" a="1"/>
  <c r="M1259" i="10" s="1"/>
  <c r="M1258" i="10" a="1"/>
  <c r="M1258" i="10" s="1"/>
  <c r="M1257" i="10" a="1"/>
  <c r="M1257" i="10" s="1"/>
  <c r="M1256" i="10" a="1"/>
  <c r="M1256" i="10" s="1"/>
  <c r="M1255" i="10" a="1"/>
  <c r="M1255" i="10" s="1"/>
  <c r="M1254" i="10" a="1"/>
  <c r="M1254" i="10" s="1"/>
  <c r="M1253" i="10" a="1"/>
  <c r="M1253" i="10" s="1"/>
  <c r="M1252" i="10" a="1"/>
  <c r="M1252" i="10" s="1"/>
  <c r="M1251" i="10" a="1"/>
  <c r="M1251" i="10" s="1"/>
  <c r="M1250" i="10" a="1"/>
  <c r="M1250" i="10" s="1"/>
  <c r="M1249" i="10"/>
  <c r="M1249" i="10" a="1"/>
  <c r="M1248" i="10" a="1"/>
  <c r="M1248" i="10" s="1"/>
  <c r="M1247" i="10" a="1"/>
  <c r="M1247" i="10" s="1"/>
  <c r="M1246" i="10" a="1"/>
  <c r="M1246" i="10" s="1"/>
  <c r="M1245" i="10" a="1"/>
  <c r="M1245" i="10" s="1"/>
  <c r="M1244" i="10" a="1"/>
  <c r="M1244" i="10" s="1"/>
  <c r="M1243" i="10" a="1"/>
  <c r="M1243" i="10" s="1"/>
  <c r="M1242" i="10"/>
  <c r="M1242" i="10" a="1"/>
  <c r="M1241" i="10" a="1"/>
  <c r="M1241" i="10" s="1"/>
  <c r="M1240" i="10" a="1"/>
  <c r="M1240" i="10" s="1"/>
  <c r="M1239" i="10" a="1"/>
  <c r="M1239" i="10" s="1"/>
  <c r="M1238" i="10" a="1"/>
  <c r="M1238" i="10" s="1"/>
  <c r="M1237" i="10" a="1"/>
  <c r="M1237" i="10" s="1"/>
  <c r="M1236" i="10" a="1"/>
  <c r="M1236" i="10" s="1"/>
  <c r="M1235" i="10" a="1"/>
  <c r="M1235" i="10" s="1"/>
  <c r="M1234" i="10" a="1"/>
  <c r="M1234" i="10" s="1"/>
  <c r="M1233" i="10" a="1"/>
  <c r="M1233" i="10" s="1"/>
  <c r="M1232" i="10" a="1"/>
  <c r="M1232" i="10" s="1"/>
  <c r="M1231" i="10" a="1"/>
  <c r="M1231" i="10" s="1"/>
  <c r="M1230" i="10" a="1"/>
  <c r="M1230" i="10" s="1"/>
  <c r="M1229" i="10" a="1"/>
  <c r="M1229" i="10" s="1"/>
  <c r="M1228" i="10" a="1"/>
  <c r="M1228" i="10" s="1"/>
  <c r="M1227" i="10" a="1"/>
  <c r="M1227" i="10" s="1"/>
  <c r="M1226" i="10" a="1"/>
  <c r="M1226" i="10" s="1"/>
  <c r="M1225" i="10" a="1"/>
  <c r="M1225" i="10" s="1"/>
  <c r="M1224" i="10" a="1"/>
  <c r="M1224" i="10" s="1"/>
  <c r="M1223" i="10" a="1"/>
  <c r="M1223" i="10" s="1"/>
  <c r="M1222" i="10" a="1"/>
  <c r="M1222" i="10" s="1"/>
  <c r="M1221" i="10" a="1"/>
  <c r="M1221" i="10" s="1"/>
  <c r="M1220" i="10" a="1"/>
  <c r="M1220" i="10" s="1"/>
  <c r="M1219" i="10" a="1"/>
  <c r="M1219" i="10" s="1"/>
  <c r="M1218" i="10" a="1"/>
  <c r="M1218" i="10" s="1"/>
  <c r="M1217" i="10"/>
  <c r="M1217" i="10" a="1"/>
  <c r="M1216" i="10" a="1"/>
  <c r="M1216" i="10" s="1"/>
  <c r="M1215" i="10" a="1"/>
  <c r="M1215" i="10" s="1"/>
  <c r="M1214" i="10" a="1"/>
  <c r="M1214" i="10" s="1"/>
  <c r="M1213" i="10" a="1"/>
  <c r="M1213" i="10" s="1"/>
  <c r="M1212" i="10" a="1"/>
  <c r="M1212" i="10" s="1"/>
  <c r="M1211" i="10" a="1"/>
  <c r="M1211" i="10" s="1"/>
  <c r="M1210" i="10"/>
  <c r="M1210" i="10" a="1"/>
  <c r="M1209" i="10" a="1"/>
  <c r="M1209" i="10" s="1"/>
  <c r="M1208" i="10" a="1"/>
  <c r="M1208" i="10" s="1"/>
  <c r="M1207" i="10" a="1"/>
  <c r="M1207" i="10" s="1"/>
  <c r="M1206" i="10" a="1"/>
  <c r="M1206" i="10" s="1"/>
  <c r="M1205" i="10" a="1"/>
  <c r="M1205" i="10" s="1"/>
  <c r="M1204" i="10" a="1"/>
  <c r="M1204" i="10" s="1"/>
  <c r="M1203" i="10" a="1"/>
  <c r="M1203" i="10" s="1"/>
  <c r="M1202" i="10" a="1"/>
  <c r="M1202" i="10" s="1"/>
  <c r="M1201" i="10" a="1"/>
  <c r="M1201" i="10" s="1"/>
  <c r="M1200" i="10" a="1"/>
  <c r="M1200" i="10" s="1"/>
  <c r="M1199" i="10" a="1"/>
  <c r="M1199" i="10" s="1"/>
  <c r="M1198" i="10" a="1"/>
  <c r="M1198" i="10" s="1"/>
  <c r="M1197" i="10" a="1"/>
  <c r="M1197" i="10" s="1"/>
  <c r="M1196" i="10" a="1"/>
  <c r="M1196" i="10" s="1"/>
  <c r="M1195" i="10" a="1"/>
  <c r="M1195" i="10" s="1"/>
  <c r="M1194" i="10" a="1"/>
  <c r="M1194" i="10" s="1"/>
  <c r="M1193" i="10" a="1"/>
  <c r="M1193" i="10" s="1"/>
  <c r="M1192" i="10" a="1"/>
  <c r="M1192" i="10" s="1"/>
  <c r="M1191" i="10" a="1"/>
  <c r="M1191" i="10" s="1"/>
  <c r="M1190" i="10" a="1"/>
  <c r="M1190" i="10" s="1"/>
  <c r="M1189" i="10" a="1"/>
  <c r="M1189" i="10" s="1"/>
  <c r="M1188" i="10" a="1"/>
  <c r="M1188" i="10" s="1"/>
  <c r="M1187" i="10" a="1"/>
  <c r="M1187" i="10" s="1"/>
  <c r="M1186" i="10" a="1"/>
  <c r="M1186" i="10" s="1"/>
  <c r="M1185" i="10"/>
  <c r="M1185" i="10" a="1"/>
  <c r="M1184" i="10" a="1"/>
  <c r="M1184" i="10" s="1"/>
  <c r="M1183" i="10" a="1"/>
  <c r="M1183" i="10" s="1"/>
  <c r="M1182" i="10" a="1"/>
  <c r="M1182" i="10" s="1"/>
  <c r="M1181" i="10" a="1"/>
  <c r="M1181" i="10" s="1"/>
  <c r="M1180" i="10" a="1"/>
  <c r="M1180" i="10" s="1"/>
  <c r="M1179" i="10" a="1"/>
  <c r="M1179" i="10" s="1"/>
  <c r="M1178" i="10"/>
  <c r="M1178" i="10" a="1"/>
  <c r="M1177" i="10" a="1"/>
  <c r="M1177" i="10" s="1"/>
  <c r="M1176" i="10" a="1"/>
  <c r="M1176" i="10" s="1"/>
  <c r="M1175" i="10" a="1"/>
  <c r="M1175" i="10" s="1"/>
  <c r="M1174" i="10" a="1"/>
  <c r="M1174" i="10" s="1"/>
  <c r="M1173" i="10" a="1"/>
  <c r="M1173" i="10" s="1"/>
  <c r="M1172" i="10" a="1"/>
  <c r="M1172" i="10" s="1"/>
  <c r="M1171" i="10" a="1"/>
  <c r="M1171" i="10" s="1"/>
  <c r="M1170" i="10" a="1"/>
  <c r="M1170" i="10" s="1"/>
  <c r="M1169" i="10"/>
  <c r="M1169" i="10" a="1"/>
  <c r="M1168" i="10" a="1"/>
  <c r="M1168" i="10" s="1"/>
  <c r="M1167" i="10" a="1"/>
  <c r="M1167" i="10" s="1"/>
  <c r="M1166" i="10" a="1"/>
  <c r="M1166" i="10" s="1"/>
  <c r="M1165" i="10" a="1"/>
  <c r="M1165" i="10" s="1"/>
  <c r="M1164" i="10" a="1"/>
  <c r="M1164" i="10" s="1"/>
  <c r="M1163" i="10" a="1"/>
  <c r="M1163" i="10" s="1"/>
  <c r="M1162" i="10"/>
  <c r="M1162" i="10" a="1"/>
  <c r="M1161" i="10" a="1"/>
  <c r="M1161" i="10" s="1"/>
  <c r="M1160" i="10" a="1"/>
  <c r="M1160" i="10" s="1"/>
  <c r="M1159" i="10" a="1"/>
  <c r="M1159" i="10" s="1"/>
  <c r="M1158" i="10" a="1"/>
  <c r="M1158" i="10" s="1"/>
  <c r="M1157" i="10"/>
  <c r="M1157" i="10" a="1"/>
  <c r="M1156" i="10"/>
  <c r="M1156" i="10" a="1"/>
  <c r="M1155" i="10" a="1"/>
  <c r="M1155" i="10" s="1"/>
  <c r="M1154" i="10"/>
  <c r="M1154" i="10" a="1"/>
  <c r="M1153" i="10"/>
  <c r="M1153" i="10" a="1"/>
  <c r="M1152" i="10" a="1"/>
  <c r="M1152" i="10" s="1"/>
  <c r="M1151" i="10" a="1"/>
  <c r="M1151" i="10" s="1"/>
  <c r="M1150" i="10"/>
  <c r="M1150" i="10" a="1"/>
  <c r="M1149" i="10"/>
  <c r="M1149" i="10" a="1"/>
  <c r="M1148" i="10"/>
  <c r="M1148" i="10" a="1"/>
  <c r="M1147" i="10" a="1"/>
  <c r="M1147" i="10" s="1"/>
  <c r="M1146" i="10" a="1"/>
  <c r="M1146" i="10" s="1"/>
  <c r="M1145" i="10"/>
  <c r="M1145" i="10" a="1"/>
  <c r="M1144" i="10"/>
  <c r="M1144" i="10" a="1"/>
  <c r="M1143" i="10" a="1"/>
  <c r="M1143" i="10" s="1"/>
  <c r="M1142" i="10"/>
  <c r="M1142" i="10" a="1"/>
  <c r="M1141" i="10" a="1"/>
  <c r="M1141" i="10" s="1"/>
  <c r="M1140" i="10" a="1"/>
  <c r="M1140" i="10" s="1"/>
  <c r="M1139" i="10" a="1"/>
  <c r="M1139" i="10" s="1"/>
  <c r="M1138" i="10" a="1"/>
  <c r="M1138" i="10" s="1"/>
  <c r="M1137" i="10" a="1"/>
  <c r="M1137" i="10" s="1"/>
  <c r="M1136" i="10"/>
  <c r="M1136" i="10" a="1"/>
  <c r="M1135" i="10" a="1"/>
  <c r="M1135" i="10" s="1"/>
  <c r="M1134" i="10"/>
  <c r="M1134" i="10" a="1"/>
  <c r="M1133" i="10"/>
  <c r="M1133" i="10" a="1"/>
  <c r="M1132" i="10" a="1"/>
  <c r="M1132" i="10" s="1"/>
  <c r="M1131" i="10" a="1"/>
  <c r="M1131" i="10" s="1"/>
  <c r="M1130" i="10"/>
  <c r="M1130" i="10" a="1"/>
  <c r="M1129" i="10" a="1"/>
  <c r="M1129" i="10" s="1"/>
  <c r="M1128" i="10" a="1"/>
  <c r="M1128" i="10" s="1"/>
  <c r="M1127" i="10" a="1"/>
  <c r="M1127" i="10" s="1"/>
  <c r="M1126" i="10" a="1"/>
  <c r="M1126" i="10" s="1"/>
  <c r="M1125" i="10"/>
  <c r="M1125" i="10" a="1"/>
  <c r="M1124" i="10"/>
  <c r="M1124" i="10" a="1"/>
  <c r="M1123" i="10" a="1"/>
  <c r="M1123" i="10" s="1"/>
  <c r="M1122" i="10"/>
  <c r="M1122" i="10" a="1"/>
  <c r="M1121" i="10"/>
  <c r="M1121" i="10" a="1"/>
  <c r="M1120" i="10" a="1"/>
  <c r="M1120" i="10" s="1"/>
  <c r="M1119" i="10" a="1"/>
  <c r="M1119" i="10" s="1"/>
  <c r="M1118" i="10"/>
  <c r="M1118" i="10" a="1"/>
  <c r="M1117" i="10"/>
  <c r="M1117" i="10" a="1"/>
  <c r="M1116" i="10" a="1"/>
  <c r="M1116" i="10" s="1"/>
  <c r="M1115" i="10" a="1"/>
  <c r="M1115" i="10" s="1"/>
  <c r="M1114" i="10"/>
  <c r="M1114" i="10" a="1"/>
  <c r="M1113" i="10"/>
  <c r="M1113" i="10" a="1"/>
  <c r="M1112" i="10" a="1"/>
  <c r="M1112" i="10" s="1"/>
  <c r="M1111" i="10" a="1"/>
  <c r="M1111" i="10" s="1"/>
  <c r="M1110" i="10"/>
  <c r="M1110" i="10" a="1"/>
  <c r="M1109" i="10"/>
  <c r="M1109" i="10" a="1"/>
  <c r="M1108" i="10" a="1"/>
  <c r="M1108" i="10" s="1"/>
  <c r="M1107" i="10" a="1"/>
  <c r="M1107" i="10" s="1"/>
  <c r="M1106" i="10"/>
  <c r="M1106" i="10" a="1"/>
  <c r="M1105" i="10" a="1"/>
  <c r="M1105" i="10" s="1"/>
  <c r="M1104" i="10" a="1"/>
  <c r="M1104" i="10" s="1"/>
  <c r="M1103" i="10" a="1"/>
  <c r="M1103" i="10" s="1"/>
  <c r="M1102" i="10"/>
  <c r="M1102" i="10" a="1"/>
  <c r="M1101" i="10"/>
  <c r="M1101" i="10" a="1"/>
  <c r="M1100" i="10" a="1"/>
  <c r="M1100" i="10" s="1"/>
  <c r="M1099" i="10" a="1"/>
  <c r="M1099" i="10" s="1"/>
  <c r="M1098" i="10"/>
  <c r="M1098" i="10" a="1"/>
  <c r="M1097" i="10"/>
  <c r="M1097" i="10" a="1"/>
  <c r="M1096" i="10" a="1"/>
  <c r="M1096" i="10" s="1"/>
  <c r="M1095" i="10" a="1"/>
  <c r="M1095" i="10" s="1"/>
  <c r="M1094" i="10" a="1"/>
  <c r="M1094" i="10" s="1"/>
  <c r="M1093" i="10"/>
  <c r="M1093" i="10" a="1"/>
  <c r="M1092" i="10" a="1"/>
  <c r="M1092" i="10" s="1"/>
  <c r="M1091" i="10" a="1"/>
  <c r="M1091" i="10" s="1"/>
  <c r="M1090" i="10"/>
  <c r="M1090" i="10" a="1"/>
  <c r="M1089" i="10" a="1"/>
  <c r="M1089" i="10" s="1"/>
  <c r="M1088" i="10" a="1"/>
  <c r="M1088" i="10" s="1"/>
  <c r="M1087" i="10" a="1"/>
  <c r="M1087" i="10" s="1"/>
  <c r="M1086" i="10"/>
  <c r="M1086" i="10" a="1"/>
  <c r="M1085" i="10"/>
  <c r="M1085" i="10" a="1"/>
  <c r="M1084" i="10" a="1"/>
  <c r="M1084" i="10" s="1"/>
  <c r="M1083" i="10" a="1"/>
  <c r="M1083" i="10" s="1"/>
  <c r="M1082" i="10"/>
  <c r="M1082" i="10" a="1"/>
  <c r="M1081" i="10"/>
  <c r="M1081" i="10" a="1"/>
  <c r="M1080" i="10" a="1"/>
  <c r="M1080" i="10" s="1"/>
  <c r="M1079" i="10" a="1"/>
  <c r="M1079" i="10" s="1"/>
  <c r="M1078" i="10" a="1"/>
  <c r="M1078" i="10" s="1"/>
  <c r="M1077" i="10"/>
  <c r="M1077" i="10" a="1"/>
  <c r="M1076" i="10" a="1"/>
  <c r="M1076" i="10" s="1"/>
  <c r="M1075" i="10" a="1"/>
  <c r="M1075" i="10" s="1"/>
  <c r="M1074" i="10"/>
  <c r="M1074" i="10" a="1"/>
  <c r="M1073" i="10" a="1"/>
  <c r="M1073" i="10" s="1"/>
  <c r="M1072" i="10" a="1"/>
  <c r="M1072" i="10" s="1"/>
  <c r="M1071" i="10" a="1"/>
  <c r="M1071" i="10" s="1"/>
  <c r="M1070" i="10"/>
  <c r="M1070" i="10" a="1"/>
  <c r="M1069" i="10"/>
  <c r="M1069" i="10" a="1"/>
  <c r="M1068" i="10" a="1"/>
  <c r="M1068" i="10" s="1"/>
  <c r="M1067" i="10" a="1"/>
  <c r="M1067" i="10" s="1"/>
  <c r="M1066" i="10"/>
  <c r="M1066" i="10" a="1"/>
  <c r="M1065" i="10"/>
  <c r="M1065" i="10" a="1"/>
  <c r="M1064" i="10" a="1"/>
  <c r="M1064" i="10" s="1"/>
  <c r="M1063" i="10" a="1"/>
  <c r="M1063" i="10" s="1"/>
  <c r="M1062" i="10" a="1"/>
  <c r="M1062" i="10" s="1"/>
  <c r="M1061" i="10"/>
  <c r="M1061" i="10" a="1"/>
  <c r="M1060" i="10" a="1"/>
  <c r="M1060" i="10" s="1"/>
  <c r="M1059" i="10" a="1"/>
  <c r="M1059" i="10" s="1"/>
  <c r="M1058" i="10"/>
  <c r="M1058" i="10" a="1"/>
  <c r="M1057" i="10" a="1"/>
  <c r="M1057" i="10" s="1"/>
  <c r="M1056" i="10" a="1"/>
  <c r="M1056" i="10" s="1"/>
  <c r="M1055" i="10" a="1"/>
  <c r="M1055" i="10" s="1"/>
  <c r="M1054" i="10"/>
  <c r="M1054" i="10" a="1"/>
  <c r="M1053" i="10"/>
  <c r="M1053" i="10" a="1"/>
  <c r="M1052" i="10" a="1"/>
  <c r="M1052" i="10" s="1"/>
  <c r="M1051" i="10" a="1"/>
  <c r="M1051" i="10" s="1"/>
  <c r="M1050" i="10"/>
  <c r="M1050" i="10" a="1"/>
  <c r="M1049" i="10"/>
  <c r="M1049" i="10" a="1"/>
  <c r="M1048" i="10" a="1"/>
  <c r="M1048" i="10" s="1"/>
  <c r="M1047" i="10" a="1"/>
  <c r="M1047" i="10" s="1"/>
  <c r="M1046" i="10" a="1"/>
  <c r="M1046" i="10" s="1"/>
  <c r="M1045" i="10"/>
  <c r="M1045" i="10" a="1"/>
  <c r="M1044" i="10" a="1"/>
  <c r="M1044" i="10" s="1"/>
  <c r="M1043" i="10" a="1"/>
  <c r="M1043" i="10" s="1"/>
  <c r="M1042" i="10"/>
  <c r="M1042" i="10" a="1"/>
  <c r="M1041" i="10" a="1"/>
  <c r="M1041" i="10" s="1"/>
  <c r="M1040" i="10" a="1"/>
  <c r="M1040" i="10" s="1"/>
  <c r="M1039" i="10" a="1"/>
  <c r="M1039" i="10" s="1"/>
  <c r="M1038" i="10"/>
  <c r="M1038" i="10" a="1"/>
  <c r="M1037" i="10"/>
  <c r="M1037" i="10" a="1"/>
  <c r="M1036" i="10" a="1"/>
  <c r="M1036" i="10" s="1"/>
  <c r="M1035" i="10" a="1"/>
  <c r="M1035" i="10" s="1"/>
  <c r="M1034" i="10"/>
  <c r="M1034" i="10" a="1"/>
  <c r="M1033" i="10"/>
  <c r="M1033" i="10" a="1"/>
  <c r="M1032" i="10" a="1"/>
  <c r="M1032" i="10" s="1"/>
  <c r="M1031" i="10" a="1"/>
  <c r="M1031" i="10" s="1"/>
  <c r="M1030" i="10" a="1"/>
  <c r="M1030" i="10" s="1"/>
  <c r="M1029" i="10"/>
  <c r="M1029" i="10" a="1"/>
  <c r="M1028" i="10" a="1"/>
  <c r="M1028" i="10" s="1"/>
  <c r="M1027" i="10" a="1"/>
  <c r="M1027" i="10" s="1"/>
  <c r="M1026" i="10"/>
  <c r="M1026" i="10" a="1"/>
  <c r="M1025" i="10" a="1"/>
  <c r="M1025" i="10" s="1"/>
  <c r="M1024" i="10" a="1"/>
  <c r="M1024" i="10" s="1"/>
  <c r="M1023" i="10" a="1"/>
  <c r="M1023" i="10" s="1"/>
  <c r="M1022" i="10"/>
  <c r="M1022" i="10" a="1"/>
  <c r="M1021" i="10"/>
  <c r="M1021" i="10" a="1"/>
  <c r="M1020" i="10" a="1"/>
  <c r="M1020" i="10" s="1"/>
  <c r="M1019" i="10" a="1"/>
  <c r="M1019" i="10" s="1"/>
  <c r="M1018" i="10"/>
  <c r="M1018" i="10" a="1"/>
  <c r="M1017" i="10"/>
  <c r="M1017" i="10" a="1"/>
  <c r="M1016" i="10" a="1"/>
  <c r="M1016" i="10" s="1"/>
  <c r="M1015" i="10" a="1"/>
  <c r="M1015" i="10" s="1"/>
  <c r="M1014" i="10" a="1"/>
  <c r="M1014" i="10" s="1"/>
  <c r="M1013" i="10"/>
  <c r="M1013" i="10" a="1"/>
  <c r="M1012" i="10" a="1"/>
  <c r="M1012" i="10" s="1"/>
  <c r="M1011" i="10" a="1"/>
  <c r="M1011" i="10" s="1"/>
  <c r="M1010" i="10" a="1"/>
  <c r="M1010" i="10" s="1"/>
  <c r="M1009" i="10" a="1"/>
  <c r="M1009" i="10" s="1"/>
  <c r="M1008" i="10" a="1"/>
  <c r="M1008" i="10" s="1"/>
  <c r="M1007" i="10" a="1"/>
  <c r="M1007" i="10" s="1"/>
  <c r="M1006" i="10"/>
  <c r="M1006" i="10" a="1"/>
  <c r="M1005" i="10" a="1"/>
  <c r="M1005" i="10" s="1"/>
  <c r="M1004" i="10" a="1"/>
  <c r="M1004" i="10" s="1"/>
  <c r="M1003" i="10" a="1"/>
  <c r="M1003" i="10" s="1"/>
  <c r="M1002" i="10"/>
  <c r="M1002" i="10" a="1"/>
  <c r="M1001" i="10"/>
  <c r="M1001" i="10" a="1"/>
  <c r="M1000" i="10" a="1"/>
  <c r="M1000" i="10" s="1"/>
  <c r="M999" i="10" a="1"/>
  <c r="M999" i="10" s="1"/>
  <c r="M998" i="10"/>
  <c r="M998" i="10" a="1"/>
  <c r="M997" i="10"/>
  <c r="M997" i="10" a="1"/>
  <c r="M996" i="10" a="1"/>
  <c r="M996" i="10" s="1"/>
  <c r="M995" i="10" a="1"/>
  <c r="M995" i="10" s="1"/>
  <c r="M994" i="10" a="1"/>
  <c r="M994" i="10" s="1"/>
  <c r="M993" i="10" a="1"/>
  <c r="M993" i="10" s="1"/>
  <c r="M992" i="10" a="1"/>
  <c r="M992" i="10" s="1"/>
  <c r="M991" i="10" a="1"/>
  <c r="M991" i="10" s="1"/>
  <c r="M990" i="10"/>
  <c r="M990" i="10" a="1"/>
  <c r="M989" i="10" a="1"/>
  <c r="M989" i="10" s="1"/>
  <c r="M988" i="10" a="1"/>
  <c r="M988" i="10" s="1"/>
  <c r="M987" i="10" a="1"/>
  <c r="M987" i="10" s="1"/>
  <c r="M986" i="10"/>
  <c r="M986" i="10" a="1"/>
  <c r="M985" i="10"/>
  <c r="M985" i="10" a="1"/>
  <c r="M984" i="10" a="1"/>
  <c r="M984" i="10" s="1"/>
  <c r="M983" i="10" a="1"/>
  <c r="M983" i="10" s="1"/>
  <c r="M982" i="10"/>
  <c r="M982" i="10" a="1"/>
  <c r="M981" i="10"/>
  <c r="M981" i="10" a="1"/>
  <c r="M980" i="10" a="1"/>
  <c r="M980" i="10" s="1"/>
  <c r="M979" i="10" a="1"/>
  <c r="M979" i="10" s="1"/>
  <c r="M978" i="10" a="1"/>
  <c r="M978" i="10" s="1"/>
  <c r="M977" i="10" a="1"/>
  <c r="M977" i="10" s="1"/>
  <c r="M976" i="10" a="1"/>
  <c r="M976" i="10" s="1"/>
  <c r="M975" i="10" a="1"/>
  <c r="M975" i="10" s="1"/>
  <c r="M974" i="10"/>
  <c r="M974" i="10" a="1"/>
  <c r="M973" i="10" a="1"/>
  <c r="M973" i="10" s="1"/>
  <c r="M972" i="10" a="1"/>
  <c r="M972" i="10" s="1"/>
  <c r="M971" i="10" a="1"/>
  <c r="M971" i="10" s="1"/>
  <c r="M970" i="10"/>
  <c r="M970" i="10" a="1"/>
  <c r="M969" i="10"/>
  <c r="M969" i="10" a="1"/>
  <c r="M968" i="10" a="1"/>
  <c r="M968" i="10" s="1"/>
  <c r="M967" i="10" a="1"/>
  <c r="M967" i="10" s="1"/>
  <c r="M966" i="10"/>
  <c r="M966" i="10" a="1"/>
  <c r="M965" i="10"/>
  <c r="M965" i="10" a="1"/>
  <c r="M964" i="10" a="1"/>
  <c r="M964" i="10" s="1"/>
  <c r="M963" i="10" a="1"/>
  <c r="M963" i="10" s="1"/>
  <c r="M962" i="10" a="1"/>
  <c r="M962" i="10" s="1"/>
  <c r="M961" i="10"/>
  <c r="M961" i="10" a="1"/>
  <c r="M960" i="10" a="1"/>
  <c r="M960" i="10" s="1"/>
  <c r="M959" i="10" a="1"/>
  <c r="M959" i="10" s="1"/>
  <c r="M958" i="10"/>
  <c r="M958" i="10" a="1"/>
  <c r="M957" i="10" a="1"/>
  <c r="M957" i="10" s="1"/>
  <c r="M956" i="10" a="1"/>
  <c r="M956" i="10" s="1"/>
  <c r="M955" i="10" a="1"/>
  <c r="M955" i="10" s="1"/>
  <c r="M954" i="10"/>
  <c r="M954" i="10" a="1"/>
  <c r="M953" i="10"/>
  <c r="M953" i="10" a="1"/>
  <c r="M952" i="10" a="1"/>
  <c r="M952" i="10" s="1"/>
  <c r="M951" i="10" a="1"/>
  <c r="M951" i="10" s="1"/>
  <c r="M950" i="10" a="1"/>
  <c r="M950" i="10" s="1"/>
  <c r="M949" i="10"/>
  <c r="M949" i="10" a="1"/>
  <c r="M948" i="10" a="1"/>
  <c r="M948" i="10" s="1"/>
  <c r="M947" i="10" a="1"/>
  <c r="M947" i="10" s="1"/>
  <c r="M946" i="10" a="1"/>
  <c r="M946" i="10" s="1"/>
  <c r="M945" i="10" a="1"/>
  <c r="M945" i="10" s="1"/>
  <c r="M944" i="10"/>
  <c r="M944" i="10" a="1"/>
  <c r="M943" i="10" a="1"/>
  <c r="M943" i="10" s="1"/>
  <c r="M942" i="10"/>
  <c r="M942" i="10" a="1"/>
  <c r="M941" i="10" a="1"/>
  <c r="M941" i="10" s="1"/>
  <c r="M940" i="10" a="1"/>
  <c r="M940" i="10" s="1"/>
  <c r="M939" i="10" a="1"/>
  <c r="M939" i="10" s="1"/>
  <c r="M938" i="10"/>
  <c r="M938" i="10" a="1"/>
  <c r="M937" i="10" a="1"/>
  <c r="M937" i="10" s="1"/>
  <c r="M936" i="10" a="1"/>
  <c r="M936" i="10" s="1"/>
  <c r="M935" i="10" a="1"/>
  <c r="M935" i="10" s="1"/>
  <c r="M934" i="10" a="1"/>
  <c r="M934" i="10" s="1"/>
  <c r="M933" i="10"/>
  <c r="M933" i="10" a="1"/>
  <c r="M932" i="10" a="1"/>
  <c r="M932" i="10" s="1"/>
  <c r="M931" i="10" a="1"/>
  <c r="M931" i="10" s="1"/>
  <c r="M930" i="10"/>
  <c r="M930" i="10" a="1"/>
  <c r="M929" i="10"/>
  <c r="M929" i="10" a="1"/>
  <c r="M928" i="10" a="1"/>
  <c r="M928" i="10" s="1"/>
  <c r="M927" i="10" a="1"/>
  <c r="M927" i="10" s="1"/>
  <c r="M926" i="10" a="1"/>
  <c r="M926" i="10" s="1"/>
  <c r="M925" i="10" a="1"/>
  <c r="M925" i="10" s="1"/>
  <c r="M924" i="10"/>
  <c r="M924" i="10" a="1"/>
  <c r="M923" i="10" a="1"/>
  <c r="M923" i="10" s="1"/>
  <c r="M922" i="10"/>
  <c r="M922" i="10" a="1"/>
  <c r="M921" i="10"/>
  <c r="M921" i="10" a="1"/>
  <c r="M920" i="10"/>
  <c r="M920" i="10" a="1"/>
  <c r="M919" i="10" a="1"/>
  <c r="M919" i="10" s="1"/>
  <c r="M918" i="10" a="1"/>
  <c r="M918" i="10" s="1"/>
  <c r="M917" i="10"/>
  <c r="M917" i="10" a="1"/>
  <c r="M916" i="10" a="1"/>
  <c r="M916" i="10" s="1"/>
  <c r="M915" i="10" a="1"/>
  <c r="M915" i="10" s="1"/>
  <c r="M914" i="10" a="1"/>
  <c r="M914" i="10" s="1"/>
  <c r="M913" i="10"/>
  <c r="M913" i="10" a="1"/>
  <c r="M912" i="10"/>
  <c r="M912" i="10" a="1"/>
  <c r="M911" i="10" a="1"/>
  <c r="M911" i="10" s="1"/>
  <c r="M910" i="10"/>
  <c r="M910" i="10" a="1"/>
  <c r="M909" i="10" a="1"/>
  <c r="M909" i="10" s="1"/>
  <c r="M908" i="10"/>
  <c r="M908" i="10" a="1"/>
  <c r="M907" i="10" a="1"/>
  <c r="M907" i="10" s="1"/>
  <c r="M906" i="10"/>
  <c r="M906" i="10" a="1"/>
  <c r="M905" i="10" a="1"/>
  <c r="M905" i="10" s="1"/>
  <c r="M904" i="10"/>
  <c r="M904" i="10" a="1"/>
  <c r="M903" i="10" a="1"/>
  <c r="M903" i="10" s="1"/>
  <c r="M902" i="10" a="1"/>
  <c r="M902" i="10" s="1"/>
  <c r="M901" i="10"/>
  <c r="M901" i="10" a="1"/>
  <c r="M900" i="10" a="1"/>
  <c r="M900" i="10" s="1"/>
  <c r="M899" i="10" a="1"/>
  <c r="M899" i="10" s="1"/>
  <c r="M898" i="10"/>
  <c r="M898" i="10" a="1"/>
  <c r="M897" i="10"/>
  <c r="M897" i="10" a="1"/>
  <c r="M896" i="10" a="1"/>
  <c r="M896" i="10" s="1"/>
  <c r="M895" i="10" a="1"/>
  <c r="M895" i="10" s="1"/>
  <c r="M894" i="10"/>
  <c r="M894" i="10" a="1"/>
  <c r="M893" i="10" a="1"/>
  <c r="M893" i="10" s="1"/>
  <c r="M892" i="10"/>
  <c r="M892" i="10" a="1"/>
  <c r="M891" i="10" a="1"/>
  <c r="M891" i="10" s="1"/>
  <c r="M890" i="10" a="1"/>
  <c r="M890" i="10" s="1"/>
  <c r="M889" i="10"/>
  <c r="M889" i="10" a="1"/>
  <c r="M888" i="10"/>
  <c r="M888" i="10" a="1"/>
  <c r="M887" i="10" a="1"/>
  <c r="M887" i="10" s="1"/>
  <c r="M886" i="10" a="1"/>
  <c r="M886" i="10" s="1"/>
  <c r="M885" i="10" a="1"/>
  <c r="M885" i="10" s="1"/>
  <c r="M884" i="10" a="1"/>
  <c r="M884" i="10" s="1"/>
  <c r="M883" i="10" a="1"/>
  <c r="M883" i="10" s="1"/>
  <c r="M882" i="10" a="1"/>
  <c r="M882" i="10" s="1"/>
  <c r="M881" i="10" a="1"/>
  <c r="M881" i="10" s="1"/>
  <c r="M880" i="10"/>
  <c r="M880" i="10" a="1"/>
  <c r="M879" i="10" a="1"/>
  <c r="M879" i="10" s="1"/>
  <c r="M878" i="10"/>
  <c r="M878" i="10" a="1"/>
  <c r="M877" i="10" a="1"/>
  <c r="M877" i="10" s="1"/>
  <c r="M876" i="10" a="1"/>
  <c r="M876" i="10" s="1"/>
  <c r="M875" i="10" a="1"/>
  <c r="M875" i="10" s="1"/>
  <c r="M874" i="10"/>
  <c r="M874" i="10" a="1"/>
  <c r="M873" i="10" a="1"/>
  <c r="M873" i="10" s="1"/>
  <c r="M872" i="10" a="1"/>
  <c r="M872" i="10" s="1"/>
  <c r="M871" i="10" a="1"/>
  <c r="M871" i="10" s="1"/>
  <c r="M870" i="10" a="1"/>
  <c r="M870" i="10" s="1"/>
  <c r="M869" i="10"/>
  <c r="M869" i="10" a="1"/>
  <c r="M868" i="10" a="1"/>
  <c r="M868" i="10" s="1"/>
  <c r="M867" i="10" a="1"/>
  <c r="M867" i="10" s="1"/>
  <c r="M866" i="10"/>
  <c r="M866" i="10" a="1"/>
  <c r="M865" i="10"/>
  <c r="M865" i="10" a="1"/>
  <c r="M864" i="10" a="1"/>
  <c r="M864" i="10" s="1"/>
  <c r="M863" i="10" a="1"/>
  <c r="M863" i="10" s="1"/>
  <c r="M862" i="10"/>
  <c r="M862" i="10" a="1"/>
  <c r="M861" i="10" a="1"/>
  <c r="M861" i="10" s="1"/>
  <c r="M860" i="10"/>
  <c r="M860" i="10" a="1"/>
  <c r="M859" i="10" a="1"/>
  <c r="M859" i="10" s="1"/>
  <c r="M858" i="10" a="1"/>
  <c r="M858" i="10" s="1"/>
  <c r="M857" i="10"/>
  <c r="M857" i="10" a="1"/>
  <c r="M856" i="10"/>
  <c r="M856" i="10" a="1"/>
  <c r="M855" i="10" a="1"/>
  <c r="M855" i="10" s="1"/>
  <c r="M854" i="10" a="1"/>
  <c r="M854" i="10" s="1"/>
  <c r="M853" i="10" a="1"/>
  <c r="M853" i="10" s="1"/>
  <c r="M852" i="10" a="1"/>
  <c r="M852" i="10" s="1"/>
  <c r="M851" i="10" a="1"/>
  <c r="M851" i="10" s="1"/>
  <c r="M850" i="10" a="1"/>
  <c r="M850" i="10" s="1"/>
  <c r="M849" i="10"/>
  <c r="M849" i="10" a="1"/>
  <c r="M848" i="10"/>
  <c r="M848" i="10" a="1"/>
  <c r="M847" i="10" a="1"/>
  <c r="M847" i="10" s="1"/>
  <c r="M846" i="10"/>
  <c r="M846" i="10" a="1"/>
  <c r="M845" i="10" a="1"/>
  <c r="M845" i="10" s="1"/>
  <c r="M844" i="10"/>
  <c r="M844" i="10" a="1"/>
  <c r="M843" i="10" a="1"/>
  <c r="M843" i="10" s="1"/>
  <c r="M842" i="10"/>
  <c r="M842" i="10" a="1"/>
  <c r="M841" i="10" a="1"/>
  <c r="M841" i="10" s="1"/>
  <c r="M840" i="10"/>
  <c r="M840" i="10" a="1"/>
  <c r="M839" i="10" a="1"/>
  <c r="M839" i="10" s="1"/>
  <c r="M838" i="10" a="1"/>
  <c r="M838" i="10" s="1"/>
  <c r="M837" i="10"/>
  <c r="M837" i="10" a="1"/>
  <c r="M836" i="10" a="1"/>
  <c r="M836" i="10" s="1"/>
  <c r="M835" i="10" a="1"/>
  <c r="M835" i="10" s="1"/>
  <c r="M834" i="10"/>
  <c r="M834" i="10" a="1"/>
  <c r="M833" i="10"/>
  <c r="M833" i="10" a="1"/>
  <c r="M832" i="10" a="1"/>
  <c r="M832" i="10" s="1"/>
  <c r="M831" i="10" a="1"/>
  <c r="M831" i="10" s="1"/>
  <c r="M830" i="10" a="1"/>
  <c r="M830" i="10" s="1"/>
  <c r="M829" i="10" a="1"/>
  <c r="M829" i="10" s="1"/>
  <c r="M828" i="10"/>
  <c r="M828" i="10" a="1"/>
  <c r="M827" i="10" a="1"/>
  <c r="M827" i="10" s="1"/>
  <c r="M826" i="10"/>
  <c r="M826" i="10" a="1"/>
  <c r="M825" i="10"/>
  <c r="M825" i="10" a="1"/>
  <c r="M824" i="10"/>
  <c r="M824" i="10" a="1"/>
  <c r="M823" i="10" a="1"/>
  <c r="M823" i="10" s="1"/>
  <c r="M822" i="10" a="1"/>
  <c r="M822" i="10" s="1"/>
  <c r="M821" i="10"/>
  <c r="M821" i="10" a="1"/>
  <c r="M820" i="10" a="1"/>
  <c r="M820" i="10" s="1"/>
  <c r="M819" i="10" a="1"/>
  <c r="M819" i="10" s="1"/>
  <c r="M818" i="10" a="1"/>
  <c r="M818" i="10" s="1"/>
  <c r="M817" i="10" a="1"/>
  <c r="M817" i="10" s="1"/>
  <c r="M816" i="10"/>
  <c r="M816" i="10" a="1"/>
  <c r="M815" i="10" a="1"/>
  <c r="M815" i="10" s="1"/>
  <c r="M814" i="10"/>
  <c r="M814" i="10" a="1"/>
  <c r="M813" i="10" a="1"/>
  <c r="M813" i="10" s="1"/>
  <c r="M812" i="10" a="1"/>
  <c r="M812" i="10" s="1"/>
  <c r="M811" i="10" a="1"/>
  <c r="M811" i="10" s="1"/>
  <c r="M810" i="10"/>
  <c r="M810" i="10" a="1"/>
  <c r="M809" i="10" a="1"/>
  <c r="M809" i="10" s="1"/>
  <c r="M808" i="10"/>
  <c r="M808" i="10" a="1"/>
  <c r="M807" i="10" a="1"/>
  <c r="M807" i="10" s="1"/>
  <c r="M806" i="10" a="1"/>
  <c r="M806" i="10" s="1"/>
  <c r="M805" i="10"/>
  <c r="M805" i="10" a="1"/>
  <c r="M804" i="10" a="1"/>
  <c r="M804" i="10" s="1"/>
  <c r="M803" i="10" a="1"/>
  <c r="M803" i="10" s="1"/>
  <c r="M802" i="10"/>
  <c r="M802" i="10" a="1"/>
  <c r="M801" i="10"/>
  <c r="M801" i="10" a="1"/>
  <c r="M800" i="10" a="1"/>
  <c r="M800" i="10" s="1"/>
  <c r="M799" i="10" a="1"/>
  <c r="M799" i="10" s="1"/>
  <c r="M798" i="10" a="1"/>
  <c r="M798" i="10" s="1"/>
  <c r="M797" i="10" a="1"/>
  <c r="M797" i="10" s="1"/>
  <c r="M796" i="10"/>
  <c r="M796" i="10" a="1"/>
  <c r="M795" i="10" a="1"/>
  <c r="M795" i="10" s="1"/>
  <c r="M794" i="10" a="1"/>
  <c r="M794" i="10" s="1"/>
  <c r="M793" i="10"/>
  <c r="M793" i="10" a="1"/>
  <c r="M792" i="10"/>
  <c r="M792" i="10" a="1"/>
  <c r="M791" i="10" a="1"/>
  <c r="M791" i="10" s="1"/>
  <c r="M790" i="10" a="1"/>
  <c r="M790" i="10" s="1"/>
  <c r="M789" i="10" a="1"/>
  <c r="M789" i="10" s="1"/>
  <c r="M788" i="10" a="1"/>
  <c r="M788" i="10" s="1"/>
  <c r="M787" i="10" a="1"/>
  <c r="M787" i="10" s="1"/>
  <c r="M786" i="10" a="1"/>
  <c r="M786" i="10" s="1"/>
  <c r="M785" i="10"/>
  <c r="M785" i="10" a="1"/>
  <c r="M784" i="10"/>
  <c r="M784" i="10" a="1"/>
  <c r="M783" i="10" a="1"/>
  <c r="M783" i="10" s="1"/>
  <c r="M782" i="10"/>
  <c r="M782" i="10" a="1"/>
  <c r="M781" i="10" a="1"/>
  <c r="M781" i="10" s="1"/>
  <c r="M780" i="10"/>
  <c r="M780" i="10" a="1"/>
  <c r="M779" i="10" a="1"/>
  <c r="M779" i="10" s="1"/>
  <c r="M778" i="10"/>
  <c r="M778" i="10" a="1"/>
  <c r="M777" i="10" a="1"/>
  <c r="M777" i="10" s="1"/>
  <c r="M776" i="10" a="1"/>
  <c r="M776" i="10" s="1"/>
  <c r="M775" i="10" a="1"/>
  <c r="M775" i="10" s="1"/>
  <c r="M774" i="10" a="1"/>
  <c r="M774" i="10" s="1"/>
  <c r="M773" i="10"/>
  <c r="M773" i="10" a="1"/>
  <c r="M772" i="10" a="1"/>
  <c r="M772" i="10" s="1"/>
  <c r="M771" i="10" a="1"/>
  <c r="M771" i="10" s="1"/>
  <c r="M770" i="10"/>
  <c r="M770" i="10" a="1"/>
  <c r="M769" i="10"/>
  <c r="M769" i="10" a="1"/>
  <c r="M768" i="10" a="1"/>
  <c r="M768" i="10" s="1"/>
  <c r="M767" i="10" a="1"/>
  <c r="M767" i="10" s="1"/>
  <c r="M766" i="10"/>
  <c r="M766" i="10" a="1"/>
  <c r="M765" i="10" a="1"/>
  <c r="M765" i="10" s="1"/>
  <c r="M764" i="10"/>
  <c r="M764" i="10" a="1"/>
  <c r="M763" i="10" a="1"/>
  <c r="M763" i="10" s="1"/>
  <c r="M762" i="10"/>
  <c r="M762" i="10" a="1"/>
  <c r="M761" i="10"/>
  <c r="M761" i="10" a="1"/>
  <c r="M760" i="10"/>
  <c r="M760" i="10" a="1"/>
  <c r="M759" i="10" a="1"/>
  <c r="M759" i="10" s="1"/>
  <c r="M758" i="10" a="1"/>
  <c r="M758" i="10" s="1"/>
  <c r="M757" i="10"/>
  <c r="M757" i="10" a="1"/>
  <c r="M756" i="10" a="1"/>
  <c r="M756" i="10" s="1"/>
  <c r="M755" i="10" a="1"/>
  <c r="M755" i="10" s="1"/>
  <c r="M754" i="10" a="1"/>
  <c r="M754" i="10" s="1"/>
  <c r="M753" i="10"/>
  <c r="M753" i="10" a="1"/>
  <c r="M752" i="10"/>
  <c r="M752" i="10" a="1"/>
  <c r="M751" i="10" a="1"/>
  <c r="M751" i="10" s="1"/>
  <c r="M750" i="10"/>
  <c r="M750" i="10" a="1"/>
  <c r="M749" i="10" a="1"/>
  <c r="M749" i="10" s="1"/>
  <c r="M748" i="10"/>
  <c r="M748" i="10" a="1"/>
  <c r="M747" i="10" a="1"/>
  <c r="M747" i="10" s="1"/>
  <c r="M746" i="10"/>
  <c r="M746" i="10" a="1"/>
  <c r="M745" i="10" a="1"/>
  <c r="M745" i="10" s="1"/>
  <c r="M744" i="10" a="1"/>
  <c r="M744" i="10" s="1"/>
  <c r="M743" i="10" a="1"/>
  <c r="M743" i="10" s="1"/>
  <c r="M742" i="10" a="1"/>
  <c r="M742" i="10" s="1"/>
  <c r="M741" i="10"/>
  <c r="M741" i="10" a="1"/>
  <c r="M740" i="10" a="1"/>
  <c r="M740" i="10" s="1"/>
  <c r="M739" i="10" a="1"/>
  <c r="M739" i="10" s="1"/>
  <c r="M738" i="10" a="1"/>
  <c r="M738" i="10" s="1"/>
  <c r="M737" i="10"/>
  <c r="M737" i="10" a="1"/>
  <c r="M736" i="10" a="1"/>
  <c r="M736" i="10" s="1"/>
  <c r="M735" i="10" a="1"/>
  <c r="M735" i="10" s="1"/>
  <c r="M734" i="10"/>
  <c r="M734" i="10" a="1"/>
  <c r="M733" i="10" a="1"/>
  <c r="M733" i="10" s="1"/>
  <c r="M732" i="10"/>
  <c r="M732" i="10" a="1"/>
  <c r="M731" i="10" a="1"/>
  <c r="M731" i="10" s="1"/>
  <c r="M730" i="10" a="1"/>
  <c r="M730" i="10" s="1"/>
  <c r="M729" i="10" a="1"/>
  <c r="M729" i="10" s="1"/>
  <c r="M728" i="10"/>
  <c r="M728" i="10" a="1"/>
  <c r="M727" i="10" a="1"/>
  <c r="M727" i="10" s="1"/>
  <c r="M726" i="10"/>
  <c r="M726" i="10" a="1"/>
  <c r="M725" i="10"/>
  <c r="M725" i="10" a="1"/>
  <c r="M724" i="10"/>
  <c r="M724" i="10" a="1"/>
  <c r="M723" i="10" a="1"/>
  <c r="M723" i="10" s="1"/>
  <c r="M722" i="10"/>
  <c r="M722" i="10" a="1"/>
  <c r="M721" i="10" a="1"/>
  <c r="M721" i="10" s="1"/>
  <c r="M720" i="10"/>
  <c r="M720" i="10" a="1"/>
  <c r="M719" i="10" a="1"/>
  <c r="M719" i="10" s="1"/>
  <c r="M718" i="10" a="1"/>
  <c r="M718" i="10" s="1"/>
  <c r="M717" i="10"/>
  <c r="M717" i="10" a="1"/>
  <c r="M716" i="10"/>
  <c r="M716" i="10" a="1"/>
  <c r="M715" i="10" a="1"/>
  <c r="M715" i="10" s="1"/>
  <c r="M714" i="10"/>
  <c r="M714" i="10" a="1"/>
  <c r="M713" i="10"/>
  <c r="M713" i="10" a="1"/>
  <c r="M712" i="10"/>
  <c r="M712" i="10" a="1"/>
  <c r="M711" i="10" a="1"/>
  <c r="M711" i="10" s="1"/>
  <c r="M710" i="10" a="1"/>
  <c r="M710" i="10" s="1"/>
  <c r="M709" i="10" a="1"/>
  <c r="M709" i="10" s="1"/>
  <c r="M708" i="10"/>
  <c r="M708" i="10" a="1"/>
  <c r="M707" i="10" a="1"/>
  <c r="M707" i="10" s="1"/>
  <c r="M706" i="10" a="1"/>
  <c r="M706" i="10" s="1"/>
  <c r="M705" i="10"/>
  <c r="M705" i="10" a="1"/>
  <c r="M704" i="10"/>
  <c r="M704" i="10" a="1"/>
  <c r="M703" i="10" a="1"/>
  <c r="M703" i="10" s="1"/>
  <c r="M702" i="10"/>
  <c r="M702" i="10" a="1"/>
  <c r="M701" i="10" a="1"/>
  <c r="M701" i="10" s="1"/>
  <c r="M700" i="10"/>
  <c r="M700" i="10" a="1"/>
  <c r="M699" i="10" a="1"/>
  <c r="M699" i="10" s="1"/>
  <c r="M698" i="10" a="1"/>
  <c r="M698" i="10" s="1"/>
  <c r="M697" i="10" a="1"/>
  <c r="M697" i="10" s="1"/>
  <c r="M696" i="10"/>
  <c r="M696" i="10" a="1"/>
  <c r="M695" i="10" a="1"/>
  <c r="M695" i="10" s="1"/>
  <c r="M694" i="10"/>
  <c r="M694" i="10" a="1"/>
  <c r="M693" i="10"/>
  <c r="M693" i="10" a="1"/>
  <c r="M692" i="10"/>
  <c r="M692" i="10" a="1"/>
  <c r="M691" i="10" a="1"/>
  <c r="M691" i="10" s="1"/>
  <c r="M690" i="10"/>
  <c r="M690" i="10" a="1"/>
  <c r="M689" i="10" a="1"/>
  <c r="M689" i="10" s="1"/>
  <c r="M688" i="10" a="1"/>
  <c r="M688" i="10" s="1"/>
  <c r="M687" i="10" a="1"/>
  <c r="M687" i="10" s="1"/>
  <c r="M686" i="10" a="1"/>
  <c r="M686" i="10" s="1"/>
  <c r="M685" i="10"/>
  <c r="M685" i="10" a="1"/>
  <c r="M684" i="10"/>
  <c r="M684" i="10" a="1"/>
  <c r="M683" i="10" a="1"/>
  <c r="M683" i="10" s="1"/>
  <c r="M682" i="10"/>
  <c r="M682" i="10" a="1"/>
  <c r="M681" i="10"/>
  <c r="M681" i="10" a="1"/>
  <c r="M680" i="10" a="1"/>
  <c r="M680" i="10" s="1"/>
  <c r="M679" i="10" a="1"/>
  <c r="M679" i="10" s="1"/>
  <c r="M678" i="10" a="1"/>
  <c r="M678" i="10" s="1"/>
  <c r="M677" i="10" a="1"/>
  <c r="M677" i="10" s="1"/>
  <c r="M676" i="10"/>
  <c r="M676" i="10" a="1"/>
  <c r="M675" i="10" a="1"/>
  <c r="M675" i="10" s="1"/>
  <c r="M674" i="10" a="1"/>
  <c r="M674" i="10" s="1"/>
  <c r="M673" i="10"/>
  <c r="M673" i="10" a="1"/>
  <c r="M672" i="10"/>
  <c r="M672" i="10" a="1"/>
  <c r="M671" i="10" a="1"/>
  <c r="M671" i="10" s="1"/>
  <c r="M670" i="10"/>
  <c r="M670" i="10" a="1"/>
  <c r="M669" i="10" a="1"/>
  <c r="M669" i="10" s="1"/>
  <c r="M668" i="10" a="1"/>
  <c r="M668" i="10" s="1"/>
  <c r="M667" i="10" a="1"/>
  <c r="M667" i="10" s="1"/>
  <c r="M666" i="10" a="1"/>
  <c r="M666" i="10" s="1"/>
  <c r="M665" i="10" a="1"/>
  <c r="M665" i="10" s="1"/>
  <c r="M664" i="10"/>
  <c r="M664" i="10" a="1"/>
  <c r="M663" i="10" a="1"/>
  <c r="M663" i="10" s="1"/>
  <c r="M662" i="10"/>
  <c r="M662" i="10" a="1"/>
  <c r="M661" i="10"/>
  <c r="M661" i="10" a="1"/>
  <c r="M660" i="10" a="1"/>
  <c r="M660" i="10" s="1"/>
  <c r="M659" i="10" a="1"/>
  <c r="M659" i="10" s="1"/>
  <c r="M658" i="10"/>
  <c r="M658" i="10" a="1"/>
  <c r="M657" i="10" a="1"/>
  <c r="M657" i="10" s="1"/>
  <c r="M656" i="10" a="1"/>
  <c r="M656" i="10" s="1"/>
  <c r="M655" i="10" a="1"/>
  <c r="M655" i="10" s="1"/>
  <c r="M654" i="10" a="1"/>
  <c r="M654" i="10" s="1"/>
  <c r="M653" i="10"/>
  <c r="M653" i="10" a="1"/>
  <c r="M652" i="10"/>
  <c r="M652" i="10" a="1"/>
  <c r="M651" i="10" a="1"/>
  <c r="M651" i="10" s="1"/>
  <c r="M650" i="10"/>
  <c r="M650" i="10" a="1"/>
  <c r="M649" i="10"/>
  <c r="M649" i="10" a="1"/>
  <c r="M648" i="10" a="1"/>
  <c r="M648" i="10" s="1"/>
  <c r="M647" i="10" a="1"/>
  <c r="M647" i="10" s="1"/>
  <c r="M646" i="10" a="1"/>
  <c r="M646" i="10" s="1"/>
  <c r="M645" i="10" a="1"/>
  <c r="M645" i="10" s="1"/>
  <c r="M644" i="10"/>
  <c r="M644" i="10" a="1"/>
  <c r="M643" i="10" a="1"/>
  <c r="M643" i="10" s="1"/>
  <c r="M642" i="10" a="1"/>
  <c r="M642" i="10" s="1"/>
  <c r="M641" i="10"/>
  <c r="M641" i="10" a="1"/>
  <c r="M640" i="10"/>
  <c r="M640" i="10" a="1"/>
  <c r="M639" i="10" a="1"/>
  <c r="M639" i="10" s="1"/>
  <c r="M638" i="10"/>
  <c r="M638" i="10" a="1"/>
  <c r="M637" i="10" a="1"/>
  <c r="M637" i="10" s="1"/>
  <c r="M636" i="10" a="1"/>
  <c r="M636" i="10" s="1"/>
  <c r="M635" i="10" a="1"/>
  <c r="M635" i="10" s="1"/>
  <c r="M634" i="10" a="1"/>
  <c r="M634" i="10" s="1"/>
  <c r="M633" i="10" a="1"/>
  <c r="M633" i="10" s="1"/>
  <c r="M632" i="10"/>
  <c r="M632" i="10" a="1"/>
  <c r="M631" i="10" a="1"/>
  <c r="M631" i="10" s="1"/>
  <c r="M630" i="10"/>
  <c r="M630" i="10" a="1"/>
  <c r="M629" i="10"/>
  <c r="M629" i="10" a="1"/>
  <c r="M628" i="10" a="1"/>
  <c r="M628" i="10" s="1"/>
  <c r="M627" i="10" a="1"/>
  <c r="M627" i="10" s="1"/>
  <c r="M626" i="10"/>
  <c r="M626" i="10" a="1"/>
  <c r="M625" i="10" a="1"/>
  <c r="M625" i="10" s="1"/>
  <c r="M624" i="10" a="1"/>
  <c r="M624" i="10" s="1"/>
  <c r="M623" i="10" a="1"/>
  <c r="M623" i="10" s="1"/>
  <c r="M622" i="10" a="1"/>
  <c r="M622" i="10" s="1"/>
  <c r="M621" i="10"/>
  <c r="M621" i="10" a="1"/>
  <c r="M620" i="10"/>
  <c r="M620" i="10" a="1"/>
  <c r="M619" i="10" a="1"/>
  <c r="M619" i="10" s="1"/>
  <c r="M618" i="10"/>
  <c r="M618" i="10" a="1"/>
  <c r="M617" i="10" a="1"/>
  <c r="M617" i="10" s="1"/>
  <c r="M616" i="10" a="1"/>
  <c r="M616" i="10" s="1"/>
  <c r="M615" i="10" a="1"/>
  <c r="M615" i="10" s="1"/>
  <c r="M614" i="10" a="1"/>
  <c r="M614" i="10" s="1"/>
  <c r="M613" i="10" a="1"/>
  <c r="M613" i="10" s="1"/>
  <c r="M612" i="10"/>
  <c r="M612" i="10" a="1"/>
  <c r="M611" i="10" a="1"/>
  <c r="M611" i="10" s="1"/>
  <c r="M610" i="10" a="1"/>
  <c r="M610" i="10" s="1"/>
  <c r="M609" i="10"/>
  <c r="M609" i="10" a="1"/>
  <c r="M608" i="10" a="1"/>
  <c r="M608" i="10" s="1"/>
  <c r="M607" i="10" a="1"/>
  <c r="M607" i="10" s="1"/>
  <c r="M606" i="10"/>
  <c r="M606" i="10" a="1"/>
  <c r="M605" i="10" a="1"/>
  <c r="M605" i="10" s="1"/>
  <c r="M604" i="10" a="1"/>
  <c r="M604" i="10" s="1"/>
  <c r="M603" i="10" a="1"/>
  <c r="M603" i="10" s="1"/>
  <c r="M602" i="10" a="1"/>
  <c r="M602" i="10" s="1"/>
  <c r="M601" i="10" a="1"/>
  <c r="M601" i="10" s="1"/>
  <c r="M600" i="10"/>
  <c r="M600" i="10" a="1"/>
  <c r="M599" i="10" a="1"/>
  <c r="M599" i="10" s="1"/>
  <c r="M598" i="10"/>
  <c r="M598" i="10" a="1"/>
  <c r="M597" i="10"/>
  <c r="M597" i="10" a="1"/>
  <c r="M596" i="10" a="1"/>
  <c r="M596" i="10" s="1"/>
  <c r="M595" i="10" a="1"/>
  <c r="M595" i="10" s="1"/>
  <c r="M594" i="10" a="1"/>
  <c r="M594" i="10" s="1"/>
  <c r="M593" i="10" a="1"/>
  <c r="M593" i="10" s="1"/>
  <c r="M592" i="10" a="1"/>
  <c r="M592" i="10" s="1"/>
  <c r="M591" i="10" a="1"/>
  <c r="M591" i="10" s="1"/>
  <c r="M590" i="10" a="1"/>
  <c r="M590" i="10" s="1"/>
  <c r="M589" i="10"/>
  <c r="M589" i="10" a="1"/>
  <c r="M588" i="10"/>
  <c r="M588" i="10" a="1"/>
  <c r="M587" i="10" a="1"/>
  <c r="M587" i="10" s="1"/>
  <c r="M586" i="10"/>
  <c r="M586" i="10" a="1"/>
  <c r="M585" i="10" a="1"/>
  <c r="M585" i="10" s="1"/>
  <c r="M584" i="10" a="1"/>
  <c r="M584" i="10" s="1"/>
  <c r="M583" i="10" a="1"/>
  <c r="M583" i="10" s="1"/>
  <c r="M582" i="10" a="1"/>
  <c r="M582" i="10" s="1"/>
  <c r="M581" i="10" a="1"/>
  <c r="M581" i="10" s="1"/>
  <c r="M580" i="10"/>
  <c r="M580" i="10" a="1"/>
  <c r="M579" i="10" a="1"/>
  <c r="M579" i="10" s="1"/>
  <c r="M578" i="10" a="1"/>
  <c r="M578" i="10" s="1"/>
  <c r="M577" i="10"/>
  <c r="M577" i="10" a="1"/>
  <c r="M576" i="10" a="1"/>
  <c r="M576" i="10" s="1"/>
  <c r="M575" i="10" a="1"/>
  <c r="M575" i="10" s="1"/>
  <c r="M574" i="10" a="1"/>
  <c r="M574" i="10" s="1"/>
  <c r="M573" i="10" a="1"/>
  <c r="M573" i="10" s="1"/>
  <c r="M572" i="10" a="1"/>
  <c r="M572" i="10" s="1"/>
  <c r="M571" i="10" a="1"/>
  <c r="M571" i="10" s="1"/>
  <c r="M570" i="10" a="1"/>
  <c r="M570" i="10" s="1"/>
  <c r="M569" i="10" a="1"/>
  <c r="M569" i="10" s="1"/>
  <c r="M568" i="10"/>
  <c r="M568" i="10" a="1"/>
  <c r="M567" i="10" a="1"/>
  <c r="M567" i="10" s="1"/>
  <c r="M566" i="10"/>
  <c r="M566" i="10" a="1"/>
  <c r="M565" i="10"/>
  <c r="M565" i="10" a="1"/>
  <c r="M564" i="10" a="1"/>
  <c r="M564" i="10" s="1"/>
  <c r="M563" i="10" a="1"/>
  <c r="M563" i="10" s="1"/>
  <c r="M562" i="10"/>
  <c r="M562" i="10" a="1"/>
  <c r="M561" i="10" a="1"/>
  <c r="M561" i="10" s="1"/>
  <c r="M560" i="10" a="1"/>
  <c r="M560" i="10" s="1"/>
  <c r="M559" i="10" a="1"/>
  <c r="M559" i="10" s="1"/>
  <c r="M558" i="10" a="1"/>
  <c r="M558" i="10" s="1"/>
  <c r="M557" i="10"/>
  <c r="M557" i="10" a="1"/>
  <c r="M556" i="10"/>
  <c r="M556" i="10" a="1"/>
  <c r="M555" i="10" a="1"/>
  <c r="M555" i="10" s="1"/>
  <c r="M554" i="10" a="1"/>
  <c r="M554" i="10" s="1"/>
  <c r="M553" i="10"/>
  <c r="M553" i="10" a="1"/>
  <c r="M552" i="10" a="1"/>
  <c r="M552" i="10" s="1"/>
  <c r="M551" i="10" a="1"/>
  <c r="M551" i="10" s="1"/>
  <c r="M550" i="10" a="1"/>
  <c r="M550" i="10" s="1"/>
  <c r="M549" i="10" a="1"/>
  <c r="M549" i="10" s="1"/>
  <c r="M548" i="10"/>
  <c r="M548" i="10" a="1"/>
  <c r="M547" i="10" a="1"/>
  <c r="M547" i="10" s="1"/>
  <c r="M546" i="10" a="1"/>
  <c r="M546" i="10" s="1"/>
  <c r="M545" i="10" a="1"/>
  <c r="M545" i="10" s="1"/>
  <c r="M544" i="10" a="1"/>
  <c r="M544" i="10" s="1"/>
  <c r="M543" i="10" a="1"/>
  <c r="M543" i="10" s="1"/>
  <c r="M542" i="10" a="1"/>
  <c r="M542" i="10" s="1"/>
  <c r="M541" i="10" a="1"/>
  <c r="M541" i="10" s="1"/>
  <c r="M540" i="10"/>
  <c r="M540" i="10" a="1"/>
  <c r="M539" i="10" a="1"/>
  <c r="M539" i="10" s="1"/>
  <c r="M538" i="10" a="1"/>
  <c r="M538" i="10" s="1"/>
  <c r="M537" i="10" a="1"/>
  <c r="M537" i="10" s="1"/>
  <c r="M536" i="10" a="1"/>
  <c r="M536" i="10" s="1"/>
  <c r="M535" i="10" a="1"/>
  <c r="M535" i="10" s="1"/>
  <c r="M534" i="10"/>
  <c r="M534" i="10" a="1"/>
  <c r="M533" i="10"/>
  <c r="M533" i="10" a="1"/>
  <c r="M532" i="10" a="1"/>
  <c r="M532" i="10" s="1"/>
  <c r="M531" i="10" a="1"/>
  <c r="M531" i="10" s="1"/>
  <c r="M530" i="10" a="1"/>
  <c r="M530" i="10" s="1"/>
  <c r="M529" i="10" a="1"/>
  <c r="M529" i="10" s="1"/>
  <c r="M528" i="10" a="1"/>
  <c r="M528" i="10" s="1"/>
  <c r="M527" i="10" a="1"/>
  <c r="M527" i="10" s="1"/>
  <c r="M526" i="10" a="1"/>
  <c r="M526" i="10" s="1"/>
  <c r="M525" i="10"/>
  <c r="M525" i="10" a="1"/>
  <c r="M524" i="10"/>
  <c r="M524" i="10" a="1"/>
  <c r="M523" i="10" a="1"/>
  <c r="M523" i="10" s="1"/>
  <c r="M522" i="10"/>
  <c r="M522" i="10" a="1"/>
  <c r="M521" i="10" a="1"/>
  <c r="M521" i="10" s="1"/>
  <c r="M520" i="10" a="1"/>
  <c r="M520" i="10" s="1"/>
  <c r="M519" i="10" a="1"/>
  <c r="M519" i="10" s="1"/>
  <c r="M518" i="10" a="1"/>
  <c r="M518" i="10" s="1"/>
  <c r="M517" i="10" a="1"/>
  <c r="M517" i="10" s="1"/>
  <c r="M516" i="10"/>
  <c r="M516" i="10" a="1"/>
  <c r="M515" i="10" a="1"/>
  <c r="M515" i="10" s="1"/>
  <c r="M514" i="10" a="1"/>
  <c r="M514" i="10" s="1"/>
  <c r="M513" i="10"/>
  <c r="M513" i="10" a="1"/>
  <c r="M512" i="10" a="1"/>
  <c r="M512" i="10" s="1"/>
  <c r="M511" i="10" a="1"/>
  <c r="M511" i="10" s="1"/>
  <c r="M510" i="10"/>
  <c r="M510" i="10" a="1"/>
  <c r="M509" i="10" a="1"/>
  <c r="M509" i="10" s="1"/>
  <c r="M508" i="10"/>
  <c r="M508" i="10" a="1"/>
  <c r="M507" i="10" a="1"/>
  <c r="M507" i="10" s="1"/>
  <c r="M506" i="10" a="1"/>
  <c r="M506" i="10" s="1"/>
  <c r="M505" i="10" a="1"/>
  <c r="M505" i="10" s="1"/>
  <c r="M504" i="10" a="1"/>
  <c r="M504" i="10" s="1"/>
  <c r="M503" i="10" a="1"/>
  <c r="M503" i="10" s="1"/>
  <c r="M502" i="10"/>
  <c r="M502" i="10" a="1"/>
  <c r="M501" i="10"/>
  <c r="M501" i="10" a="1"/>
  <c r="M500" i="10" a="1"/>
  <c r="M500" i="10" s="1"/>
  <c r="M499" i="10" a="1"/>
  <c r="M499" i="10" s="1"/>
  <c r="M498" i="10" a="1"/>
  <c r="M498" i="10" s="1"/>
  <c r="M497" i="10" a="1"/>
  <c r="M497" i="10" s="1"/>
  <c r="M496" i="10" a="1"/>
  <c r="M496" i="10" s="1"/>
  <c r="M495" i="10" a="1"/>
  <c r="M495" i="10" s="1"/>
  <c r="M494" i="10"/>
  <c r="M494" i="10" a="1"/>
  <c r="M493" i="10"/>
  <c r="M493" i="10" a="1"/>
  <c r="M492" i="10"/>
  <c r="M492" i="10" a="1"/>
  <c r="M491" i="10" a="1"/>
  <c r="M491" i="10" s="1"/>
  <c r="M490" i="10" a="1"/>
  <c r="M490" i="10" s="1"/>
  <c r="M489" i="10" a="1"/>
  <c r="M489" i="10" s="1"/>
  <c r="M488" i="10" a="1"/>
  <c r="M488" i="10" s="1"/>
  <c r="M487" i="10" a="1"/>
  <c r="M487" i="10" s="1"/>
  <c r="M486" i="10" a="1"/>
  <c r="M486" i="10" s="1"/>
  <c r="M485" i="10"/>
  <c r="M485" i="10" a="1"/>
  <c r="M484" i="10"/>
  <c r="M484" i="10" a="1"/>
  <c r="M483" i="10" a="1"/>
  <c r="M483" i="10" s="1"/>
  <c r="M482" i="10" a="1"/>
  <c r="M482" i="10" s="1"/>
  <c r="M481" i="10" a="1"/>
  <c r="M481" i="10" s="1"/>
  <c r="M480" i="10"/>
  <c r="M480" i="10" a="1"/>
  <c r="M479" i="10" a="1"/>
  <c r="M479" i="10" s="1"/>
  <c r="M478" i="10"/>
  <c r="M478" i="10" a="1"/>
  <c r="M477" i="10" a="1"/>
  <c r="M477" i="10" s="1"/>
  <c r="M476" i="10" a="1"/>
  <c r="M476" i="10" s="1"/>
  <c r="M475" i="10" a="1"/>
  <c r="M475" i="10" s="1"/>
  <c r="M474" i="10" a="1"/>
  <c r="M474" i="10" s="1"/>
  <c r="M473" i="10" a="1"/>
  <c r="M473" i="10" s="1"/>
  <c r="M472" i="10" a="1"/>
  <c r="M472" i="10" s="1"/>
  <c r="M471" i="10" a="1"/>
  <c r="M471" i="10" s="1"/>
  <c r="M470" i="10"/>
  <c r="M470" i="10" a="1"/>
  <c r="M469" i="10"/>
  <c r="M469" i="10" a="1"/>
  <c r="M468" i="10" a="1"/>
  <c r="M468" i="10" s="1"/>
  <c r="M467" i="10" a="1"/>
  <c r="M467" i="10" s="1"/>
  <c r="M466" i="10" a="1"/>
  <c r="M466" i="10" s="1"/>
  <c r="M465" i="10" a="1"/>
  <c r="M465" i="10" s="1"/>
  <c r="M464" i="10" a="1"/>
  <c r="M464" i="10" s="1"/>
  <c r="M463" i="10" a="1"/>
  <c r="M463" i="10" s="1"/>
  <c r="M462" i="10" a="1"/>
  <c r="M462" i="10" s="1"/>
  <c r="M461" i="10"/>
  <c r="M461" i="10" a="1"/>
  <c r="M460" i="10" a="1"/>
  <c r="M460" i="10" s="1"/>
  <c r="M459" i="10" a="1"/>
  <c r="M459" i="10" s="1"/>
  <c r="M458" i="10"/>
  <c r="M458" i="10" a="1"/>
  <c r="M457" i="10" a="1"/>
  <c r="M457" i="10" s="1"/>
  <c r="M456" i="10" a="1"/>
  <c r="M456" i="10" s="1"/>
  <c r="M455" i="10" a="1"/>
  <c r="M455" i="10" s="1"/>
  <c r="M454" i="10" a="1"/>
  <c r="M454" i="10" s="1"/>
  <c r="M453" i="10" a="1"/>
  <c r="M453" i="10" s="1"/>
  <c r="M452" i="10"/>
  <c r="M452" i="10" a="1"/>
  <c r="M451" i="10" a="1"/>
  <c r="M451" i="10" s="1"/>
  <c r="M450" i="10" a="1"/>
  <c r="M450" i="10" s="1"/>
  <c r="M449" i="10" a="1"/>
  <c r="M449" i="10" s="1"/>
  <c r="M448" i="10" a="1"/>
  <c r="M448" i="10" s="1"/>
  <c r="M447" i="10" a="1"/>
  <c r="M447" i="10" s="1"/>
  <c r="M446" i="10" a="1"/>
  <c r="M446" i="10" s="1"/>
  <c r="M445" i="10" a="1"/>
  <c r="M445" i="10" s="1"/>
  <c r="M444" i="10" a="1"/>
  <c r="M444" i="10" s="1"/>
  <c r="M443" i="10" a="1"/>
  <c r="M443" i="10" s="1"/>
  <c r="M442" i="10" a="1"/>
  <c r="M442" i="10" s="1"/>
  <c r="M441" i="10" a="1"/>
  <c r="M441" i="10" s="1"/>
  <c r="M440" i="10"/>
  <c r="M440" i="10" a="1"/>
  <c r="M439" i="10" a="1"/>
  <c r="M439" i="10" s="1"/>
  <c r="M438" i="10"/>
  <c r="M438" i="10" a="1"/>
  <c r="M437" i="10" a="1"/>
  <c r="M437" i="10" s="1"/>
  <c r="M436" i="10" a="1"/>
  <c r="M436" i="10" s="1"/>
  <c r="M435" i="10" a="1"/>
  <c r="M435" i="10" s="1"/>
  <c r="M434" i="10"/>
  <c r="M434" i="10" a="1"/>
  <c r="M433" i="10" a="1"/>
  <c r="M433" i="10" s="1"/>
  <c r="M432" i="10" a="1"/>
  <c r="M432" i="10" s="1"/>
  <c r="M431" i="10" a="1"/>
  <c r="M431" i="10" s="1"/>
  <c r="M430" i="10"/>
  <c r="M430" i="10" a="1"/>
  <c r="M429" i="10"/>
  <c r="M429" i="10" a="1"/>
  <c r="M428" i="10" a="1"/>
  <c r="M428" i="10" s="1"/>
  <c r="M427" i="10" a="1"/>
  <c r="M427" i="10" s="1"/>
  <c r="M426" i="10" a="1"/>
  <c r="M426" i="10" s="1"/>
  <c r="M425" i="10"/>
  <c r="M425" i="10" a="1"/>
  <c r="M424" i="10" a="1"/>
  <c r="M424" i="10" s="1"/>
  <c r="M423" i="10" a="1"/>
  <c r="M423" i="10" s="1"/>
  <c r="M422" i="10" a="1"/>
  <c r="M422" i="10" s="1"/>
  <c r="M421" i="10"/>
  <c r="M421" i="10" a="1"/>
  <c r="M420" i="10"/>
  <c r="M420" i="10" a="1"/>
  <c r="M419" i="10" a="1"/>
  <c r="M419" i="10" s="1"/>
  <c r="M418" i="10" a="1"/>
  <c r="M418" i="10" s="1"/>
  <c r="M417" i="10"/>
  <c r="M417" i="10" a="1"/>
  <c r="M416" i="10"/>
  <c r="M416" i="10" a="1"/>
  <c r="M415" i="10" a="1"/>
  <c r="M415" i="10" s="1"/>
  <c r="M414" i="10" a="1"/>
  <c r="M414" i="10" s="1"/>
  <c r="M413" i="10" a="1"/>
  <c r="M413" i="10" s="1"/>
  <c r="M412" i="10"/>
  <c r="M412" i="10" a="1"/>
  <c r="M411" i="10" a="1"/>
  <c r="M411" i="10" s="1"/>
  <c r="M410" i="10" a="1"/>
  <c r="M410" i="10" s="1"/>
  <c r="M409" i="10" a="1"/>
  <c r="M409" i="10" s="1"/>
  <c r="M408" i="10" a="1"/>
  <c r="M408" i="10" s="1"/>
  <c r="M407" i="10" a="1"/>
  <c r="M407" i="10" s="1"/>
  <c r="M406" i="10"/>
  <c r="M406" i="10" a="1"/>
  <c r="M405" i="10" a="1"/>
  <c r="M405" i="10" s="1"/>
  <c r="M404" i="10" a="1"/>
  <c r="M404" i="10" s="1"/>
  <c r="M403" i="10" a="1"/>
  <c r="M403" i="10" s="1"/>
  <c r="M402" i="10" a="1"/>
  <c r="M402" i="10" s="1"/>
  <c r="M401" i="10" a="1"/>
  <c r="M401" i="10" s="1"/>
  <c r="M400" i="10" a="1"/>
  <c r="M400" i="10" s="1"/>
  <c r="M399" i="10" a="1"/>
  <c r="M399" i="10" s="1"/>
  <c r="M398" i="10" a="1"/>
  <c r="M398" i="10" s="1"/>
  <c r="M397" i="10"/>
  <c r="M397" i="10" a="1"/>
  <c r="M396" i="10" a="1"/>
  <c r="M396" i="10" s="1"/>
  <c r="M395" i="10" a="1"/>
  <c r="M395" i="10" s="1"/>
  <c r="M394" i="10"/>
  <c r="M394" i="10" a="1"/>
  <c r="M393" i="10" a="1"/>
  <c r="M393" i="10" s="1"/>
  <c r="M392" i="10" a="1"/>
  <c r="M392" i="10" s="1"/>
  <c r="M391" i="10" a="1"/>
  <c r="M391" i="10" s="1"/>
  <c r="M390" i="10" a="1"/>
  <c r="M390" i="10" s="1"/>
  <c r="M389" i="10"/>
  <c r="M389" i="10" a="1"/>
  <c r="M388" i="10"/>
  <c r="M388" i="10" a="1"/>
  <c r="M387" i="10" a="1"/>
  <c r="M387" i="10" s="1"/>
  <c r="M386" i="10" a="1"/>
  <c r="M386" i="10" s="1"/>
  <c r="M385" i="10" a="1"/>
  <c r="M385" i="10" s="1"/>
  <c r="M384" i="10" a="1"/>
  <c r="M384" i="10" s="1"/>
  <c r="M383" i="10" a="1"/>
  <c r="M383" i="10" s="1"/>
  <c r="M382" i="10" a="1"/>
  <c r="M382" i="10" s="1"/>
  <c r="M381" i="10" a="1"/>
  <c r="M381" i="10" s="1"/>
  <c r="M380" i="10" a="1"/>
  <c r="M380" i="10" s="1"/>
  <c r="M379" i="10" a="1"/>
  <c r="M379" i="10" s="1"/>
  <c r="M378" i="10" a="1"/>
  <c r="M378" i="10" s="1"/>
  <c r="M377" i="10" a="1"/>
  <c r="M377" i="10" s="1"/>
  <c r="M376" i="10"/>
  <c r="M376" i="10" a="1"/>
  <c r="M375" i="10" a="1"/>
  <c r="M375" i="10" s="1"/>
  <c r="M374" i="10"/>
  <c r="M374" i="10" a="1"/>
  <c r="M373" i="10" a="1"/>
  <c r="M373" i="10" s="1"/>
  <c r="M372" i="10" a="1"/>
  <c r="M372" i="10" s="1"/>
  <c r="M371" i="10" a="1"/>
  <c r="M371" i="10" s="1"/>
  <c r="M370" i="10"/>
  <c r="M370" i="10" a="1"/>
  <c r="M369" i="10" a="1"/>
  <c r="M369" i="10" s="1"/>
  <c r="M368" i="10" a="1"/>
  <c r="M368" i="10" s="1"/>
  <c r="M367" i="10" a="1"/>
  <c r="M367" i="10" s="1"/>
  <c r="M366" i="10"/>
  <c r="M366" i="10" a="1"/>
  <c r="M365" i="10"/>
  <c r="M365" i="10" a="1"/>
  <c r="M364" i="10" a="1"/>
  <c r="M364" i="10" s="1"/>
  <c r="M363" i="10" a="1"/>
  <c r="M363" i="10" s="1"/>
  <c r="M362" i="10" a="1"/>
  <c r="M362" i="10" s="1"/>
  <c r="M361" i="10"/>
  <c r="M361" i="10" a="1"/>
  <c r="M360" i="10" a="1"/>
  <c r="M360" i="10" s="1"/>
  <c r="M359" i="10" a="1"/>
  <c r="M359" i="10" s="1"/>
  <c r="M358" i="10" a="1"/>
  <c r="M358" i="10" s="1"/>
  <c r="M357" i="10"/>
  <c r="M357" i="10" a="1"/>
  <c r="M356" i="10"/>
  <c r="M356" i="10" a="1"/>
  <c r="M355" i="10" a="1"/>
  <c r="M355" i="10" s="1"/>
  <c r="M354" i="10" a="1"/>
  <c r="M354" i="10" s="1"/>
  <c r="M353" i="10"/>
  <c r="M353" i="10" a="1"/>
  <c r="M352" i="10"/>
  <c r="M352" i="10" a="1"/>
  <c r="M351" i="10" a="1"/>
  <c r="M351" i="10" s="1"/>
  <c r="M350" i="10" a="1"/>
  <c r="M350" i="10" s="1"/>
  <c r="M349" i="10" a="1"/>
  <c r="M349" i="10" s="1"/>
  <c r="M348" i="10"/>
  <c r="M348" i="10" a="1"/>
  <c r="M347" i="10" a="1"/>
  <c r="M347" i="10" s="1"/>
  <c r="M346" i="10" a="1"/>
  <c r="M346" i="10" s="1"/>
  <c r="M345" i="10" a="1"/>
  <c r="M345" i="10" s="1"/>
  <c r="M344" i="10" a="1"/>
  <c r="M344" i="10" s="1"/>
  <c r="M343" i="10" a="1"/>
  <c r="M343" i="10" s="1"/>
  <c r="M342" i="10"/>
  <c r="M342" i="10" a="1"/>
  <c r="M341" i="10" a="1"/>
  <c r="M341" i="10" s="1"/>
  <c r="M340" i="10" a="1"/>
  <c r="M340" i="10" s="1"/>
  <c r="M339" i="10" a="1"/>
  <c r="M339" i="10" s="1"/>
  <c r="M338" i="10" a="1"/>
  <c r="M338" i="10" s="1"/>
  <c r="M337" i="10" a="1"/>
  <c r="M337" i="10" s="1"/>
  <c r="M336" i="10" a="1"/>
  <c r="M336" i="10" s="1"/>
  <c r="M335" i="10" a="1"/>
  <c r="M335" i="10" s="1"/>
  <c r="M334" i="10" a="1"/>
  <c r="M334" i="10" s="1"/>
  <c r="M333" i="10"/>
  <c r="M333" i="10" a="1"/>
  <c r="M332" i="10" a="1"/>
  <c r="M332" i="10" s="1"/>
  <c r="M331" i="10" a="1"/>
  <c r="M331" i="10" s="1"/>
  <c r="M330" i="10"/>
  <c r="M330" i="10" a="1"/>
  <c r="M329" i="10" a="1"/>
  <c r="M329" i="10" s="1"/>
  <c r="M328" i="10" a="1"/>
  <c r="M328" i="10" s="1"/>
  <c r="M327" i="10" a="1"/>
  <c r="M327" i="10" s="1"/>
  <c r="M326" i="10" a="1"/>
  <c r="M326" i="10" s="1"/>
  <c r="M325" i="10"/>
  <c r="M325" i="10" a="1"/>
  <c r="M324" i="10"/>
  <c r="M324" i="10" a="1"/>
  <c r="M323" i="10" a="1"/>
  <c r="M323" i="10" s="1"/>
  <c r="M322" i="10" a="1"/>
  <c r="M322" i="10" s="1"/>
  <c r="M321" i="10" a="1"/>
  <c r="M321" i="10" s="1"/>
  <c r="M320" i="10"/>
  <c r="M320" i="10" a="1"/>
  <c r="M319" i="10" a="1"/>
  <c r="M319" i="10" s="1"/>
  <c r="M318" i="10" a="1"/>
  <c r="M318" i="10" s="1"/>
  <c r="M317" i="10" a="1"/>
  <c r="M317" i="10" s="1"/>
  <c r="M316" i="10" a="1"/>
  <c r="M316" i="10" s="1"/>
  <c r="M315" i="10" a="1"/>
  <c r="M315" i="10" s="1"/>
  <c r="M314" i="10" a="1"/>
  <c r="M314" i="10" s="1"/>
  <c r="M313" i="10" a="1"/>
  <c r="M313" i="10" s="1"/>
  <c r="M312" i="10"/>
  <c r="M312" i="10" a="1"/>
  <c r="M311" i="10" a="1"/>
  <c r="M311" i="10" s="1"/>
  <c r="M310" i="10"/>
  <c r="M310" i="10" a="1"/>
  <c r="M309" i="10" a="1"/>
  <c r="M309" i="10" s="1"/>
  <c r="M308" i="10" a="1"/>
  <c r="M308" i="10" s="1"/>
  <c r="M307" i="10" a="1"/>
  <c r="M307" i="10" s="1"/>
  <c r="M306" i="10"/>
  <c r="M306" i="10" a="1"/>
  <c r="M305" i="10" a="1"/>
  <c r="M305" i="10" s="1"/>
  <c r="M304" i="10" a="1"/>
  <c r="M304" i="10" s="1"/>
  <c r="M303" i="10" a="1"/>
  <c r="M303" i="10" s="1"/>
  <c r="M302" i="10"/>
  <c r="M302" i="10" a="1"/>
  <c r="M301" i="10"/>
  <c r="M301" i="10" a="1"/>
  <c r="M300" i="10" a="1"/>
  <c r="M300" i="10" s="1"/>
  <c r="M299" i="10" a="1"/>
  <c r="M299" i="10" s="1"/>
  <c r="M298" i="10" a="1"/>
  <c r="M298" i="10" s="1"/>
  <c r="M297" i="10"/>
  <c r="M297" i="10" a="1"/>
  <c r="M296" i="10" a="1"/>
  <c r="M296" i="10" s="1"/>
  <c r="M295" i="10" a="1"/>
  <c r="M295" i="10" s="1"/>
  <c r="M294" i="10" a="1"/>
  <c r="M294" i="10" s="1"/>
  <c r="M293" i="10"/>
  <c r="M293" i="10" a="1"/>
  <c r="M292" i="10"/>
  <c r="M292" i="10" a="1"/>
  <c r="M291" i="10" a="1"/>
  <c r="M291" i="10" s="1"/>
  <c r="M290" i="10" a="1"/>
  <c r="M290" i="10" s="1"/>
  <c r="M289" i="10"/>
  <c r="M289" i="10" a="1"/>
  <c r="M288" i="10"/>
  <c r="M288" i="10" a="1"/>
  <c r="M287" i="10" a="1"/>
  <c r="M287" i="10" s="1"/>
  <c r="M286" i="10" a="1"/>
  <c r="M286" i="10" s="1"/>
  <c r="M285" i="10" a="1"/>
  <c r="M285" i="10" s="1"/>
  <c r="M284" i="10"/>
  <c r="M284" i="10" a="1"/>
  <c r="M283" i="10" a="1"/>
  <c r="M283" i="10" s="1"/>
  <c r="M282" i="10" a="1"/>
  <c r="M282" i="10" s="1"/>
  <c r="M281" i="10" a="1"/>
  <c r="M281" i="10" s="1"/>
  <c r="M280" i="10" a="1"/>
  <c r="M280" i="10" s="1"/>
  <c r="M279" i="10" a="1"/>
  <c r="M279" i="10" s="1"/>
  <c r="M278" i="10"/>
  <c r="M278" i="10" a="1"/>
  <c r="M277" i="10" a="1"/>
  <c r="M277" i="10" s="1"/>
  <c r="M276" i="10" a="1"/>
  <c r="M276" i="10" s="1"/>
  <c r="M275" i="10" a="1"/>
  <c r="M275" i="10" s="1"/>
  <c r="M274" i="10" a="1"/>
  <c r="M274" i="10" s="1"/>
  <c r="M273" i="10" a="1"/>
  <c r="M273" i="10" s="1"/>
  <c r="M272" i="10" a="1"/>
  <c r="M272" i="10" s="1"/>
  <c r="M271" i="10" a="1"/>
  <c r="M271" i="10" s="1"/>
  <c r="M270" i="10" a="1"/>
  <c r="M270" i="10" s="1"/>
  <c r="M269" i="10"/>
  <c r="M269" i="10" a="1"/>
  <c r="M268" i="10" a="1"/>
  <c r="M268" i="10" s="1"/>
  <c r="M267" i="10" a="1"/>
  <c r="M267" i="10" s="1"/>
  <c r="M266" i="10"/>
  <c r="M266" i="10" a="1"/>
  <c r="M265" i="10" a="1"/>
  <c r="M265" i="10" s="1"/>
  <c r="M264" i="10" a="1"/>
  <c r="M264" i="10" s="1"/>
  <c r="M263" i="10" a="1"/>
  <c r="M263" i="10" s="1"/>
  <c r="M262" i="10" a="1"/>
  <c r="M262" i="10" s="1"/>
  <c r="M261" i="10"/>
  <c r="M261" i="10" a="1"/>
  <c r="M260" i="10"/>
  <c r="M260" i="10" a="1"/>
  <c r="M259" i="10" a="1"/>
  <c r="M259" i="10" s="1"/>
  <c r="M258" i="10" a="1"/>
  <c r="M258" i="10" s="1"/>
  <c r="M257" i="10" a="1"/>
  <c r="M257" i="10" s="1"/>
  <c r="M256" i="10"/>
  <c r="M256" i="10" a="1"/>
  <c r="M255" i="10" a="1"/>
  <c r="M255" i="10" s="1"/>
  <c r="M254" i="10" a="1"/>
  <c r="M254" i="10" s="1"/>
  <c r="M253" i="10" a="1"/>
  <c r="M253" i="10" s="1"/>
  <c r="M252" i="10" a="1"/>
  <c r="M252" i="10" s="1"/>
  <c r="M251" i="10" a="1"/>
  <c r="M251" i="10" s="1"/>
  <c r="M250" i="10" a="1"/>
  <c r="M250" i="10" s="1"/>
  <c r="M249" i="10" a="1"/>
  <c r="M249" i="10" s="1"/>
  <c r="M248" i="10"/>
  <c r="M248" i="10" a="1"/>
  <c r="M247" i="10" a="1"/>
  <c r="M247" i="10" s="1"/>
  <c r="M246" i="10"/>
  <c r="M246" i="10" a="1"/>
  <c r="M245" i="10" a="1"/>
  <c r="M245" i="10" s="1"/>
  <c r="M244" i="10" a="1"/>
  <c r="M244" i="10" s="1"/>
  <c r="M243" i="10" a="1"/>
  <c r="M243" i="10" s="1"/>
  <c r="M242" i="10"/>
  <c r="M242" i="10" a="1"/>
  <c r="M241" i="10" a="1"/>
  <c r="M241" i="10" s="1"/>
  <c r="M240" i="10" a="1"/>
  <c r="M240" i="10" s="1"/>
  <c r="M239" i="10" a="1"/>
  <c r="M239" i="10" s="1"/>
  <c r="M238" i="10"/>
  <c r="M238" i="10" a="1"/>
  <c r="M237" i="10"/>
  <c r="M237" i="10" a="1"/>
  <c r="M236" i="10" a="1"/>
  <c r="M236" i="10" s="1"/>
  <c r="M235" i="10" a="1"/>
  <c r="M235" i="10" s="1"/>
  <c r="M234" i="10" a="1"/>
  <c r="M234" i="10" s="1"/>
  <c r="M233" i="10" a="1"/>
  <c r="M233" i="10" s="1"/>
  <c r="M232" i="10" a="1"/>
  <c r="M232" i="10" s="1"/>
  <c r="M231" i="10" a="1"/>
  <c r="M231" i="10" s="1"/>
  <c r="M230" i="10" a="1"/>
  <c r="M230" i="10" s="1"/>
  <c r="M229" i="10"/>
  <c r="M229" i="10" a="1"/>
  <c r="M228" i="10"/>
  <c r="M228" i="10" a="1"/>
  <c r="M227" i="10" a="1"/>
  <c r="M227" i="10" s="1"/>
  <c r="M226" i="10" a="1"/>
  <c r="M226" i="10" s="1"/>
  <c r="M225" i="10"/>
  <c r="M225" i="10" a="1"/>
  <c r="M224" i="10"/>
  <c r="M224" i="10" a="1"/>
  <c r="M223" i="10" a="1"/>
  <c r="M223" i="10" s="1"/>
  <c r="M222" i="10" a="1"/>
  <c r="M222" i="10" s="1"/>
  <c r="M221" i="10" a="1"/>
  <c r="M221" i="10" s="1"/>
  <c r="M220" i="10"/>
  <c r="M220" i="10" a="1"/>
  <c r="M219" i="10" a="1"/>
  <c r="M219" i="10" s="1"/>
  <c r="M218" i="10" a="1"/>
  <c r="M218" i="10" s="1"/>
  <c r="M217" i="10" a="1"/>
  <c r="M217" i="10" s="1"/>
  <c r="M216" i="10" a="1"/>
  <c r="M216" i="10" s="1"/>
  <c r="M215" i="10" a="1"/>
  <c r="M215" i="10" s="1"/>
  <c r="M214" i="10"/>
  <c r="M214" i="10" a="1"/>
  <c r="M213" i="10"/>
  <c r="M213" i="10" a="1"/>
  <c r="M212" i="10" a="1"/>
  <c r="M212" i="10" s="1"/>
  <c r="M211" i="10" a="1"/>
  <c r="M211" i="10" s="1"/>
  <c r="M210" i="10" a="1"/>
  <c r="M210" i="10" s="1"/>
  <c r="M209" i="10" a="1"/>
  <c r="M209" i="10" s="1"/>
  <c r="M208" i="10" a="1"/>
  <c r="M208" i="10" s="1"/>
  <c r="M207" i="10" a="1"/>
  <c r="M207" i="10" s="1"/>
  <c r="M206" i="10"/>
  <c r="M206" i="10" a="1"/>
  <c r="M205" i="10"/>
  <c r="M205" i="10" a="1"/>
  <c r="M204" i="10"/>
  <c r="M204" i="10" a="1"/>
  <c r="M203" i="10" a="1"/>
  <c r="M203" i="10" s="1"/>
  <c r="M202" i="10" a="1"/>
  <c r="M202" i="10" s="1"/>
  <c r="M201" i="10" a="1"/>
  <c r="M201" i="10" s="1"/>
  <c r="M200" i="10" a="1"/>
  <c r="M200" i="10" s="1"/>
  <c r="M199" i="10" a="1"/>
  <c r="M199" i="10" s="1"/>
  <c r="M198" i="10" a="1"/>
  <c r="M198" i="10" s="1"/>
  <c r="M197" i="10"/>
  <c r="M197" i="10" a="1"/>
  <c r="M196" i="10"/>
  <c r="M196" i="10" a="1"/>
  <c r="M195" i="10" a="1"/>
  <c r="M195" i="10" s="1"/>
  <c r="M194" i="10" a="1"/>
  <c r="M194" i="10" s="1"/>
  <c r="M193" i="10"/>
  <c r="M193" i="10" a="1"/>
  <c r="M192" i="10"/>
  <c r="M192" i="10" a="1"/>
  <c r="M191" i="10" a="1"/>
  <c r="M191" i="10" s="1"/>
  <c r="M190" i="10" a="1"/>
  <c r="M190" i="10" s="1"/>
  <c r="M189" i="10" a="1"/>
  <c r="M189" i="10" s="1"/>
  <c r="M188" i="10" a="1"/>
  <c r="M188" i="10" s="1"/>
  <c r="M187" i="10" a="1"/>
  <c r="M187" i="10" s="1"/>
  <c r="M186" i="10" a="1"/>
  <c r="M186" i="10" s="1"/>
  <c r="M185" i="10" a="1"/>
  <c r="M185" i="10" s="1"/>
  <c r="M184" i="10"/>
  <c r="M184" i="10" a="1"/>
  <c r="M183" i="10" a="1"/>
  <c r="M183" i="10" s="1"/>
  <c r="M182" i="10"/>
  <c r="M182" i="10" a="1"/>
  <c r="M181" i="10" a="1"/>
  <c r="M181" i="10" s="1"/>
  <c r="M180" i="10" a="1"/>
  <c r="M180" i="10" s="1"/>
  <c r="M179" i="10" a="1"/>
  <c r="M179" i="10" s="1"/>
  <c r="M178" i="10"/>
  <c r="M178" i="10" a="1"/>
  <c r="M177" i="10" a="1"/>
  <c r="M177" i="10" s="1"/>
  <c r="M176" i="10" a="1"/>
  <c r="M176" i="10" s="1"/>
  <c r="M175" i="10" a="1"/>
  <c r="M175" i="10" s="1"/>
  <c r="M174" i="10"/>
  <c r="M174" i="10" a="1"/>
  <c r="M173" i="10"/>
  <c r="M173" i="10" a="1"/>
  <c r="M172" i="10" a="1"/>
  <c r="M172" i="10" s="1"/>
  <c r="M171" i="10" a="1"/>
  <c r="M171" i="10" s="1"/>
  <c r="M170" i="10" a="1"/>
  <c r="M170" i="10" s="1"/>
  <c r="M169" i="10"/>
  <c r="M169" i="10" a="1"/>
  <c r="M168" i="10" a="1"/>
  <c r="M168" i="10" s="1"/>
  <c r="M167" i="10" a="1"/>
  <c r="M167" i="10" s="1"/>
  <c r="M166" i="10" a="1"/>
  <c r="M166" i="10" s="1"/>
  <c r="M165" i="10" a="1"/>
  <c r="M165" i="10" s="1"/>
  <c r="M164" i="10"/>
  <c r="M164" i="10" a="1"/>
  <c r="M163" i="10" a="1"/>
  <c r="M163" i="10" s="1"/>
  <c r="M162" i="10"/>
  <c r="M162" i="10" a="1"/>
  <c r="M161" i="10" a="1"/>
  <c r="M161" i="10" s="1"/>
  <c r="M160" i="10" a="1"/>
  <c r="M160" i="10" s="1"/>
  <c r="M159" i="10" a="1"/>
  <c r="M159" i="10" s="1"/>
  <c r="M158" i="10"/>
  <c r="M158" i="10" a="1"/>
  <c r="M157" i="10"/>
  <c r="M157" i="10" a="1"/>
  <c r="M156" i="10" a="1"/>
  <c r="M156" i="10" s="1"/>
  <c r="M155" i="10" a="1"/>
  <c r="M155" i="10" s="1"/>
  <c r="M154" i="10"/>
  <c r="M154" i="10" a="1"/>
  <c r="M153" i="10"/>
  <c r="M153" i="10" a="1"/>
  <c r="M152" i="10" a="1"/>
  <c r="M152" i="10" s="1"/>
  <c r="M151" i="10" a="1"/>
  <c r="M151" i="10" s="1"/>
  <c r="M150" i="10"/>
  <c r="M150" i="10" a="1"/>
  <c r="M149" i="10"/>
  <c r="M149" i="10" a="1"/>
  <c r="M148" i="10"/>
  <c r="M148" i="10" a="1"/>
  <c r="M147" i="10" a="1"/>
  <c r="M147" i="10" s="1"/>
  <c r="M146" i="10" a="1"/>
  <c r="M146" i="10" s="1"/>
  <c r="M145" i="10"/>
  <c r="M145" i="10" a="1"/>
  <c r="M144" i="10"/>
  <c r="M144" i="10" a="1"/>
  <c r="M143" i="10" a="1"/>
  <c r="M143" i="10" s="1"/>
  <c r="M142" i="10" a="1"/>
  <c r="M142" i="10" s="1"/>
  <c r="M141" i="10"/>
  <c r="M141" i="10" a="1"/>
  <c r="M140" i="10"/>
  <c r="M140" i="10" a="1"/>
  <c r="M139" i="10" a="1"/>
  <c r="M139" i="10" s="1"/>
  <c r="M138" i="10" a="1"/>
  <c r="M138" i="10" s="1"/>
  <c r="M137" i="10" a="1"/>
  <c r="M137" i="10" s="1"/>
  <c r="M136" i="10"/>
  <c r="M136" i="10" a="1"/>
  <c r="M135" i="10" a="1"/>
  <c r="M135" i="10" s="1"/>
  <c r="M134" i="10"/>
  <c r="M134" i="10" a="1"/>
  <c r="M133" i="10" a="1"/>
  <c r="M133" i="10" s="1"/>
  <c r="M132" i="10"/>
  <c r="M132" i="10" a="1"/>
  <c r="M131" i="10" a="1"/>
  <c r="M131" i="10" s="1"/>
  <c r="M130" i="10"/>
  <c r="M130" i="10" a="1"/>
  <c r="M129" i="10" a="1"/>
  <c r="M129" i="10" s="1"/>
  <c r="M128" i="10" a="1"/>
  <c r="M128" i="10" s="1"/>
  <c r="M127" i="10" a="1"/>
  <c r="M127" i="10" s="1"/>
  <c r="M126" i="10"/>
  <c r="M126" i="10" a="1"/>
  <c r="M125" i="10"/>
  <c r="M125" i="10" a="1"/>
  <c r="M124" i="10" a="1"/>
  <c r="M124" i="10" s="1"/>
  <c r="M123" i="10" a="1"/>
  <c r="M123" i="10" s="1"/>
  <c r="M122" i="10"/>
  <c r="M122" i="10" a="1"/>
  <c r="M121" i="10"/>
  <c r="M121" i="10" a="1"/>
  <c r="M120" i="10" a="1"/>
  <c r="M120" i="10" s="1"/>
  <c r="M119" i="10" a="1"/>
  <c r="M119" i="10" s="1"/>
  <c r="M118" i="10"/>
  <c r="M118" i="10" a="1"/>
  <c r="M117" i="10"/>
  <c r="M117" i="10" a="1"/>
  <c r="M116" i="10"/>
  <c r="M116" i="10" a="1"/>
  <c r="M115" i="10" a="1"/>
  <c r="M115" i="10" s="1"/>
  <c r="M114" i="10" a="1"/>
  <c r="M114" i="10" s="1"/>
  <c r="M113" i="10"/>
  <c r="M113" i="10" a="1"/>
  <c r="M112" i="10"/>
  <c r="M112" i="10" a="1"/>
  <c r="M111" i="10" a="1"/>
  <c r="M111" i="10" s="1"/>
  <c r="M110" i="10" a="1"/>
  <c r="M110" i="10" s="1"/>
  <c r="M109" i="10"/>
  <c r="M109" i="10" a="1"/>
  <c r="M108" i="10"/>
  <c r="M108" i="10" a="1"/>
  <c r="M107" i="10" a="1"/>
  <c r="M107" i="10" s="1"/>
  <c r="M106" i="10" a="1"/>
  <c r="M106" i="10" s="1"/>
  <c r="M105" i="10" a="1"/>
  <c r="M105" i="10" s="1"/>
  <c r="M104" i="10"/>
  <c r="M104" i="10" a="1"/>
  <c r="M103" i="10" a="1"/>
  <c r="M103" i="10" s="1"/>
  <c r="M102" i="10"/>
  <c r="M102" i="10" a="1"/>
  <c r="M101" i="10" a="1"/>
  <c r="M101" i="10" s="1"/>
  <c r="M100" i="10"/>
  <c r="M100" i="10" a="1"/>
  <c r="M99" i="10" a="1"/>
  <c r="M99" i="10" s="1"/>
  <c r="M98" i="10"/>
  <c r="M98" i="10" a="1"/>
  <c r="M97" i="10" a="1"/>
  <c r="M97" i="10" s="1"/>
  <c r="M96" i="10" a="1"/>
  <c r="M96" i="10" s="1"/>
  <c r="M95" i="10" a="1"/>
  <c r="M95" i="10" s="1"/>
  <c r="M94" i="10"/>
  <c r="M94" i="10" a="1"/>
  <c r="M93" i="10"/>
  <c r="M93" i="10" a="1"/>
  <c r="M92" i="10" a="1"/>
  <c r="M92" i="10" s="1"/>
  <c r="M91" i="10" a="1"/>
  <c r="M91" i="10" s="1"/>
  <c r="M90" i="10"/>
  <c r="M90" i="10" a="1"/>
  <c r="M89" i="10"/>
  <c r="M89" i="10" a="1"/>
  <c r="M88" i="10" a="1"/>
  <c r="M88" i="10" s="1"/>
  <c r="M87" i="10" a="1"/>
  <c r="M87" i="10" s="1"/>
  <c r="M86" i="10"/>
  <c r="M86" i="10" a="1"/>
  <c r="M85" i="10"/>
  <c r="M85" i="10" a="1"/>
  <c r="M84" i="10"/>
  <c r="M84" i="10" a="1"/>
  <c r="M83" i="10" a="1"/>
  <c r="M83" i="10" s="1"/>
  <c r="M82" i="10" a="1"/>
  <c r="M82" i="10" s="1"/>
  <c r="M81" i="10"/>
  <c r="M81" i="10" a="1"/>
  <c r="M80" i="10"/>
  <c r="M80" i="10" a="1"/>
  <c r="M79" i="10" a="1"/>
  <c r="M79" i="10" s="1"/>
  <c r="M78" i="10" a="1"/>
  <c r="M78" i="10" s="1"/>
  <c r="M77" i="10"/>
  <c r="M77" i="10" a="1"/>
  <c r="M76" i="10"/>
  <c r="M76" i="10" a="1"/>
  <c r="M75" i="10" a="1"/>
  <c r="M75" i="10" s="1"/>
  <c r="M74" i="10" a="1"/>
  <c r="M74" i="10" s="1"/>
  <c r="M73" i="10" a="1"/>
  <c r="M73" i="10" s="1"/>
  <c r="M72" i="10"/>
  <c r="M72" i="10" a="1"/>
  <c r="M71" i="10" a="1"/>
  <c r="M71" i="10" s="1"/>
  <c r="M70" i="10"/>
  <c r="M70" i="10" a="1"/>
  <c r="M69" i="10" a="1"/>
  <c r="M69" i="10" s="1"/>
  <c r="M68" i="10"/>
  <c r="M68" i="10" a="1"/>
  <c r="M67" i="10" a="1"/>
  <c r="M67" i="10" s="1"/>
  <c r="M66" i="10"/>
  <c r="M66" i="10" a="1"/>
  <c r="M65" i="10" a="1"/>
  <c r="M65" i="10" s="1"/>
  <c r="M64" i="10" a="1"/>
  <c r="M64" i="10" s="1"/>
  <c r="M63" i="10" a="1"/>
  <c r="M63" i="10" s="1"/>
  <c r="M62" i="10"/>
  <c r="M62" i="10" a="1"/>
  <c r="M61" i="10"/>
  <c r="M61" i="10" a="1"/>
  <c r="M60" i="10" a="1"/>
  <c r="M60" i="10" s="1"/>
  <c r="M59" i="10" a="1"/>
  <c r="M59" i="10" s="1"/>
  <c r="M58" i="10"/>
  <c r="M58" i="10" a="1"/>
  <c r="M57" i="10"/>
  <c r="M57" i="10" a="1"/>
  <c r="M56" i="10" a="1"/>
  <c r="M56" i="10" s="1"/>
  <c r="M55" i="10" a="1"/>
  <c r="M55" i="10" s="1"/>
  <c r="M54" i="10"/>
  <c r="M54" i="10" a="1"/>
  <c r="M53" i="10"/>
  <c r="M53" i="10" a="1"/>
  <c r="M52" i="10" a="1"/>
  <c r="M52" i="10" s="1"/>
  <c r="M51" i="10" a="1"/>
  <c r="M51" i="10" s="1"/>
  <c r="M50" i="10" a="1"/>
  <c r="M50" i="10" s="1"/>
  <c r="M49" i="10"/>
  <c r="M49" i="10" a="1"/>
  <c r="M48" i="10" a="1"/>
  <c r="M48" i="10" s="1"/>
  <c r="M47" i="10" a="1"/>
  <c r="M47" i="10" s="1"/>
  <c r="M46" i="10" a="1"/>
  <c r="M46" i="10" s="1"/>
  <c r="M45" i="10" a="1"/>
  <c r="M45" i="10" s="1"/>
  <c r="M44" i="10" a="1"/>
  <c r="M44" i="10" s="1"/>
  <c r="M43" i="10" a="1"/>
  <c r="M43" i="10" s="1"/>
  <c r="M42" i="10" a="1"/>
  <c r="M42" i="10" s="1"/>
  <c r="M41" i="10" a="1"/>
  <c r="M41" i="10" s="1"/>
  <c r="M40" i="10" a="1"/>
  <c r="M40" i="10" s="1"/>
  <c r="M39" i="10" a="1"/>
  <c r="M39" i="10" s="1"/>
  <c r="M38" i="10" a="1"/>
  <c r="M38" i="10" s="1"/>
  <c r="M37" i="10" a="1"/>
  <c r="M37" i="10" s="1"/>
  <c r="M36" i="10" a="1"/>
  <c r="M36" i="10" s="1"/>
  <c r="M35" i="10" a="1"/>
  <c r="M35" i="10" s="1"/>
  <c r="M34" i="10" a="1"/>
  <c r="M34" i="10" s="1"/>
  <c r="M33" i="10" a="1"/>
  <c r="M33" i="10" s="1"/>
  <c r="M32" i="10" a="1"/>
  <c r="M32" i="10" s="1"/>
  <c r="M31" i="10" a="1"/>
  <c r="M31" i="10" s="1"/>
  <c r="M30" i="10" a="1"/>
  <c r="M30" i="10" s="1"/>
  <c r="M29" i="10" a="1"/>
  <c r="M29" i="10" s="1"/>
  <c r="M28" i="10" a="1"/>
  <c r="M28" i="10" s="1"/>
  <c r="M27" i="10" a="1"/>
  <c r="M27" i="10" s="1"/>
  <c r="M26" i="10" a="1"/>
  <c r="M26" i="10" s="1"/>
  <c r="M25" i="10" a="1"/>
  <c r="M25" i="10" s="1"/>
  <c r="M24" i="10" a="1"/>
  <c r="M24" i="10" s="1"/>
  <c r="M23" i="10" a="1"/>
  <c r="M23" i="10" s="1"/>
  <c r="M22" i="10" a="1"/>
  <c r="M22" i="10" s="1"/>
  <c r="M21" i="10" a="1"/>
  <c r="M21" i="10" s="1"/>
  <c r="M20" i="10" a="1"/>
  <c r="M20" i="10" s="1"/>
  <c r="M19" i="10" a="1"/>
  <c r="M19" i="10" s="1"/>
  <c r="M18" i="10" a="1"/>
  <c r="M18" i="10" s="1"/>
  <c r="M17" i="10" a="1"/>
  <c r="M17" i="10" s="1"/>
  <c r="M16" i="10" a="1"/>
  <c r="M16" i="10" s="1"/>
  <c r="M15" i="10" a="1"/>
  <c r="M15" i="10" s="1"/>
  <c r="M14" i="10" a="1"/>
  <c r="M14" i="10" s="1"/>
  <c r="M13" i="10" a="1"/>
  <c r="M13" i="10" s="1"/>
  <c r="M12" i="10" a="1"/>
  <c r="M12" i="10" s="1"/>
  <c r="M11" i="10" a="1"/>
  <c r="M11" i="10" s="1"/>
  <c r="M10" i="10" a="1"/>
  <c r="M10" i="10" s="1"/>
  <c r="M9" i="10" a="1"/>
  <c r="M9" i="10" s="1"/>
  <c r="M8" i="10" a="1"/>
  <c r="M8" i="10" s="1"/>
  <c r="M7" i="10" a="1"/>
  <c r="M7" i="10" s="1"/>
  <c r="M6" i="10" a="1"/>
  <c r="M6" i="10" s="1"/>
  <c r="M5" i="10" a="1"/>
  <c r="M5" i="10" s="1"/>
  <c r="M4" i="10" a="1"/>
  <c r="M4" i="10" s="1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1491" i="10" s="1"/>
  <c r="E33" i="10"/>
  <c r="E1490" i="10" s="1"/>
  <c r="E32" i="10"/>
  <c r="E1489" i="10" s="1"/>
  <c r="E31" i="10"/>
  <c r="E1488" i="10" s="1"/>
  <c r="E30" i="10"/>
  <c r="E29" i="10"/>
  <c r="E28" i="10"/>
  <c r="E27" i="10"/>
  <c r="E26" i="10"/>
  <c r="E1483" i="10" s="1"/>
  <c r="E25" i="10"/>
  <c r="E1482" i="10" s="1"/>
  <c r="E24" i="10"/>
  <c r="E1481" i="10" s="1"/>
  <c r="E23" i="10"/>
  <c r="E1480" i="10" s="1"/>
  <c r="E22" i="10"/>
  <c r="E21" i="10"/>
  <c r="E20" i="10"/>
  <c r="E19" i="10"/>
  <c r="E18" i="10"/>
  <c r="E1475" i="10" s="1"/>
  <c r="E17" i="10"/>
  <c r="E1474" i="10" s="1"/>
  <c r="E16" i="10"/>
  <c r="E1473" i="10" s="1"/>
  <c r="E15" i="10"/>
  <c r="E1472" i="10" s="1"/>
  <c r="E14" i="10"/>
  <c r="E13" i="10"/>
  <c r="E12" i="10"/>
  <c r="E11" i="10"/>
  <c r="E10" i="10"/>
  <c r="E1467" i="10" s="1"/>
  <c r="E9" i="10"/>
  <c r="E8" i="10"/>
  <c r="E1465" i="10" s="1"/>
  <c r="E7" i="10"/>
  <c r="E1464" i="10" s="1"/>
  <c r="E6" i="10"/>
  <c r="E1463" i="10" s="1"/>
  <c r="E5" i="10"/>
  <c r="E4" i="10"/>
  <c r="M1460" i="9" a="1"/>
  <c r="M1460" i="9" s="1"/>
  <c r="M1459" i="9" a="1"/>
  <c r="M1459" i="9" s="1"/>
  <c r="M1458" i="9" a="1"/>
  <c r="M1458" i="9" s="1"/>
  <c r="M1457" i="9" a="1"/>
  <c r="M1457" i="9" s="1"/>
  <c r="M1456" i="9" a="1"/>
  <c r="M1456" i="9" s="1"/>
  <c r="M1455" i="9" a="1"/>
  <c r="M1455" i="9" s="1"/>
  <c r="M1454" i="9" a="1"/>
  <c r="M1454" i="9" s="1"/>
  <c r="M1453" i="9" a="1"/>
  <c r="M1453" i="9" s="1"/>
  <c r="M1452" i="9" a="1"/>
  <c r="M1452" i="9" s="1"/>
  <c r="M1451" i="9" a="1"/>
  <c r="M1451" i="9" s="1"/>
  <c r="M1450" i="9"/>
  <c r="M1450" i="9" a="1"/>
  <c r="M1449" i="9" a="1"/>
  <c r="M1449" i="9" s="1"/>
  <c r="M1448" i="9" a="1"/>
  <c r="M1448" i="9" s="1"/>
  <c r="M1447" i="9" a="1"/>
  <c r="M1447" i="9" s="1"/>
  <c r="M1446" i="9" a="1"/>
  <c r="M1446" i="9" s="1"/>
  <c r="M1445" i="9"/>
  <c r="M1445" i="9" a="1"/>
  <c r="M1444" i="9" a="1"/>
  <c r="M1444" i="9" s="1"/>
  <c r="M1443" i="9" a="1"/>
  <c r="M1443" i="9" s="1"/>
  <c r="M1442" i="9" a="1"/>
  <c r="M1442" i="9" s="1"/>
  <c r="M1441" i="9" a="1"/>
  <c r="M1441" i="9" s="1"/>
  <c r="M1440" i="9" a="1"/>
  <c r="M1440" i="9" s="1"/>
  <c r="M1439" i="9" a="1"/>
  <c r="M1439" i="9" s="1"/>
  <c r="M1438" i="9" a="1"/>
  <c r="M1438" i="9" s="1"/>
  <c r="M1437" i="9" a="1"/>
  <c r="M1437" i="9" s="1"/>
  <c r="M1436" i="9" a="1"/>
  <c r="M1436" i="9" s="1"/>
  <c r="M1435" i="9" a="1"/>
  <c r="M1435" i="9" s="1"/>
  <c r="M1434" i="9"/>
  <c r="M1434" i="9" a="1"/>
  <c r="M1433" i="9" a="1"/>
  <c r="M1433" i="9" s="1"/>
  <c r="M1432" i="9" a="1"/>
  <c r="M1432" i="9" s="1"/>
  <c r="M1431" i="9" a="1"/>
  <c r="M1431" i="9" s="1"/>
  <c r="M1430" i="9"/>
  <c r="M1430" i="9" a="1"/>
  <c r="M1429" i="9"/>
  <c r="M1429" i="9" a="1"/>
  <c r="M1428" i="9" a="1"/>
  <c r="M1428" i="9" s="1"/>
  <c r="M1427" i="9" a="1"/>
  <c r="M1427" i="9" s="1"/>
  <c r="M1426" i="9" a="1"/>
  <c r="M1426" i="9" s="1"/>
  <c r="M1425" i="9" a="1"/>
  <c r="M1425" i="9" s="1"/>
  <c r="M1424" i="9" a="1"/>
  <c r="M1424" i="9" s="1"/>
  <c r="M1423" i="9" a="1"/>
  <c r="M1423" i="9" s="1"/>
  <c r="M1422" i="9" a="1"/>
  <c r="M1422" i="9" s="1"/>
  <c r="M1421" i="9" a="1"/>
  <c r="M1421" i="9" s="1"/>
  <c r="M1420" i="9" a="1"/>
  <c r="M1420" i="9" s="1"/>
  <c r="M1419" i="9" a="1"/>
  <c r="M1419" i="9" s="1"/>
  <c r="M1418" i="9"/>
  <c r="M1418" i="9" a="1"/>
  <c r="M1417" i="9" a="1"/>
  <c r="M1417" i="9" s="1"/>
  <c r="M1416" i="9" a="1"/>
  <c r="M1416" i="9" s="1"/>
  <c r="M1415" i="9" a="1"/>
  <c r="M1415" i="9" s="1"/>
  <c r="M1414" i="9" a="1"/>
  <c r="M1414" i="9" s="1"/>
  <c r="M1413" i="9"/>
  <c r="M1413" i="9" a="1"/>
  <c r="M1412" i="9" a="1"/>
  <c r="M1412" i="9" s="1"/>
  <c r="M1411" i="9" a="1"/>
  <c r="M1411" i="9" s="1"/>
  <c r="M1410" i="9" a="1"/>
  <c r="M1410" i="9" s="1"/>
  <c r="M1409" i="9" a="1"/>
  <c r="M1409" i="9" s="1"/>
  <c r="M1408" i="9" a="1"/>
  <c r="M1408" i="9" s="1"/>
  <c r="M1407" i="9" a="1"/>
  <c r="M1407" i="9" s="1"/>
  <c r="M1406" i="9" a="1"/>
  <c r="M1406" i="9" s="1"/>
  <c r="M1405" i="9" a="1"/>
  <c r="M1405" i="9" s="1"/>
  <c r="M1404" i="9" a="1"/>
  <c r="M1404" i="9" s="1"/>
  <c r="M1403" i="9" a="1"/>
  <c r="M1403" i="9" s="1"/>
  <c r="M1402" i="9"/>
  <c r="M1402" i="9" a="1"/>
  <c r="M1401" i="9" a="1"/>
  <c r="M1401" i="9" s="1"/>
  <c r="M1400" i="9" a="1"/>
  <c r="M1400" i="9" s="1"/>
  <c r="M1399" i="9" a="1"/>
  <c r="M1399" i="9" s="1"/>
  <c r="M1398" i="9" a="1"/>
  <c r="M1398" i="9" s="1"/>
  <c r="M1397" i="9"/>
  <c r="M1397" i="9" a="1"/>
  <c r="M1396" i="9" a="1"/>
  <c r="M1396" i="9" s="1"/>
  <c r="M1395" i="9" a="1"/>
  <c r="M1395" i="9" s="1"/>
  <c r="M1394" i="9" a="1"/>
  <c r="M1394" i="9" s="1"/>
  <c r="M1393" i="9" a="1"/>
  <c r="M1393" i="9" s="1"/>
  <c r="M1392" i="9" a="1"/>
  <c r="M1392" i="9" s="1"/>
  <c r="M1391" i="9" a="1"/>
  <c r="M1391" i="9" s="1"/>
  <c r="M1390" i="9" a="1"/>
  <c r="M1390" i="9" s="1"/>
  <c r="M1389" i="9" a="1"/>
  <c r="M1389" i="9" s="1"/>
  <c r="M1388" i="9" a="1"/>
  <c r="M1388" i="9" s="1"/>
  <c r="M1387" i="9" a="1"/>
  <c r="M1387" i="9" s="1"/>
  <c r="M1386" i="9"/>
  <c r="M1386" i="9" a="1"/>
  <c r="M1385" i="9" a="1"/>
  <c r="M1385" i="9" s="1"/>
  <c r="M1384" i="9" a="1"/>
  <c r="M1384" i="9" s="1"/>
  <c r="M1383" i="9" a="1"/>
  <c r="M1383" i="9" s="1"/>
  <c r="M1382" i="9" a="1"/>
  <c r="M1382" i="9" s="1"/>
  <c r="M1381" i="9"/>
  <c r="M1381" i="9" a="1"/>
  <c r="M1380" i="9" a="1"/>
  <c r="M1380" i="9" s="1"/>
  <c r="M1379" i="9" a="1"/>
  <c r="M1379" i="9" s="1"/>
  <c r="M1378" i="9" a="1"/>
  <c r="M1378" i="9" s="1"/>
  <c r="M1377" i="9" a="1"/>
  <c r="M1377" i="9" s="1"/>
  <c r="M1376" i="9" a="1"/>
  <c r="M1376" i="9" s="1"/>
  <c r="M1375" i="9" a="1"/>
  <c r="M1375" i="9" s="1"/>
  <c r="M1374" i="9" a="1"/>
  <c r="M1374" i="9" s="1"/>
  <c r="M1373" i="9" a="1"/>
  <c r="M1373" i="9" s="1"/>
  <c r="M1372" i="9" a="1"/>
  <c r="M1372" i="9" s="1"/>
  <c r="M1371" i="9" a="1"/>
  <c r="M1371" i="9" s="1"/>
  <c r="M1370" i="9"/>
  <c r="M1370" i="9" a="1"/>
  <c r="M1369" i="9" a="1"/>
  <c r="M1369" i="9" s="1"/>
  <c r="M1368" i="9" a="1"/>
  <c r="M1368" i="9" s="1"/>
  <c r="M1367" i="9" a="1"/>
  <c r="M1367" i="9" s="1"/>
  <c r="M1366" i="9" a="1"/>
  <c r="M1366" i="9" s="1"/>
  <c r="M1365" i="9"/>
  <c r="M1365" i="9" a="1"/>
  <c r="M1364" i="9" a="1"/>
  <c r="M1364" i="9" s="1"/>
  <c r="M1363" i="9" a="1"/>
  <c r="M1363" i="9" s="1"/>
  <c r="M1362" i="9" a="1"/>
  <c r="M1362" i="9" s="1"/>
  <c r="M1361" i="9" a="1"/>
  <c r="M1361" i="9" s="1"/>
  <c r="M1360" i="9" a="1"/>
  <c r="M1360" i="9" s="1"/>
  <c r="M1359" i="9" a="1"/>
  <c r="M1359" i="9" s="1"/>
  <c r="M1358" i="9" a="1"/>
  <c r="M1358" i="9" s="1"/>
  <c r="M1357" i="9" a="1"/>
  <c r="M1357" i="9" s="1"/>
  <c r="M1356" i="9" a="1"/>
  <c r="M1356" i="9" s="1"/>
  <c r="M1355" i="9" a="1"/>
  <c r="M1355" i="9" s="1"/>
  <c r="M1354" i="9"/>
  <c r="M1354" i="9" a="1"/>
  <c r="M1353" i="9" a="1"/>
  <c r="M1353" i="9" s="1"/>
  <c r="M1352" i="9" a="1"/>
  <c r="M1352" i="9" s="1"/>
  <c r="M1351" i="9" a="1"/>
  <c r="M1351" i="9" s="1"/>
  <c r="M1350" i="9" a="1"/>
  <c r="M1350" i="9" s="1"/>
  <c r="M1349" i="9"/>
  <c r="M1349" i="9" a="1"/>
  <c r="M1348" i="9" a="1"/>
  <c r="M1348" i="9" s="1"/>
  <c r="M1347" i="9" a="1"/>
  <c r="M1347" i="9" s="1"/>
  <c r="M1346" i="9" a="1"/>
  <c r="M1346" i="9" s="1"/>
  <c r="M1345" i="9" a="1"/>
  <c r="M1345" i="9" s="1"/>
  <c r="M1344" i="9" a="1"/>
  <c r="M1344" i="9" s="1"/>
  <c r="M1343" i="9" a="1"/>
  <c r="M1343" i="9" s="1"/>
  <c r="M1342" i="9" a="1"/>
  <c r="M1342" i="9" s="1"/>
  <c r="M1341" i="9" a="1"/>
  <c r="M1341" i="9" s="1"/>
  <c r="M1340" i="9" a="1"/>
  <c r="M1340" i="9" s="1"/>
  <c r="M1339" i="9" a="1"/>
  <c r="M1339" i="9" s="1"/>
  <c r="M1338" i="9"/>
  <c r="M1338" i="9" a="1"/>
  <c r="M1337" i="9" a="1"/>
  <c r="M1337" i="9" s="1"/>
  <c r="M1336" i="9" a="1"/>
  <c r="M1336" i="9" s="1"/>
  <c r="M1335" i="9" a="1"/>
  <c r="M1335" i="9" s="1"/>
  <c r="M1334" i="9" a="1"/>
  <c r="M1334" i="9" s="1"/>
  <c r="M1333" i="9"/>
  <c r="M1333" i="9" a="1"/>
  <c r="M1332" i="9" a="1"/>
  <c r="M1332" i="9" s="1"/>
  <c r="M1331" i="9" a="1"/>
  <c r="M1331" i="9" s="1"/>
  <c r="M1330" i="9" a="1"/>
  <c r="M1330" i="9" s="1"/>
  <c r="M1329" i="9" a="1"/>
  <c r="M1329" i="9" s="1"/>
  <c r="M1328" i="9" a="1"/>
  <c r="M1328" i="9" s="1"/>
  <c r="M1327" i="9" a="1"/>
  <c r="M1327" i="9" s="1"/>
  <c r="M1326" i="9" a="1"/>
  <c r="M1326" i="9" s="1"/>
  <c r="M1325" i="9" a="1"/>
  <c r="M1325" i="9" s="1"/>
  <c r="M1324" i="9" a="1"/>
  <c r="M1324" i="9" s="1"/>
  <c r="M1323" i="9" a="1"/>
  <c r="M1323" i="9" s="1"/>
  <c r="M1322" i="9"/>
  <c r="M1322" i="9" a="1"/>
  <c r="M1321" i="9" a="1"/>
  <c r="M1321" i="9" s="1"/>
  <c r="M1320" i="9" a="1"/>
  <c r="M1320" i="9" s="1"/>
  <c r="M1319" i="9" a="1"/>
  <c r="M1319" i="9" s="1"/>
  <c r="M1318" i="9" a="1"/>
  <c r="M1318" i="9" s="1"/>
  <c r="M1317" i="9"/>
  <c r="M1317" i="9" a="1"/>
  <c r="M1316" i="9" a="1"/>
  <c r="M1316" i="9" s="1"/>
  <c r="M1315" i="9" a="1"/>
  <c r="M1315" i="9" s="1"/>
  <c r="M1314" i="9" a="1"/>
  <c r="M1314" i="9" s="1"/>
  <c r="M1313" i="9" a="1"/>
  <c r="M1313" i="9" s="1"/>
  <c r="M1312" i="9" a="1"/>
  <c r="M1312" i="9" s="1"/>
  <c r="M1311" i="9" a="1"/>
  <c r="M1311" i="9" s="1"/>
  <c r="M1310" i="9" a="1"/>
  <c r="M1310" i="9" s="1"/>
  <c r="M1309" i="9" a="1"/>
  <c r="M1309" i="9" s="1"/>
  <c r="M1308" i="9" a="1"/>
  <c r="M1308" i="9" s="1"/>
  <c r="M1307" i="9" a="1"/>
  <c r="M1307" i="9" s="1"/>
  <c r="M1306" i="9"/>
  <c r="M1306" i="9" a="1"/>
  <c r="M1305" i="9" a="1"/>
  <c r="M1305" i="9" s="1"/>
  <c r="M1304" i="9" a="1"/>
  <c r="M1304" i="9" s="1"/>
  <c r="M1303" i="9" a="1"/>
  <c r="M1303" i="9" s="1"/>
  <c r="M1302" i="9" a="1"/>
  <c r="M1302" i="9" s="1"/>
  <c r="M1301" i="9"/>
  <c r="M1301" i="9" a="1"/>
  <c r="M1300" i="9" a="1"/>
  <c r="M1300" i="9" s="1"/>
  <c r="M1299" i="9" a="1"/>
  <c r="M1299" i="9" s="1"/>
  <c r="M1298" i="9" a="1"/>
  <c r="M1298" i="9" s="1"/>
  <c r="M1297" i="9" a="1"/>
  <c r="M1297" i="9" s="1"/>
  <c r="M1296" i="9" a="1"/>
  <c r="M1296" i="9" s="1"/>
  <c r="M1295" i="9" a="1"/>
  <c r="M1295" i="9" s="1"/>
  <c r="M1294" i="9" a="1"/>
  <c r="M1294" i="9" s="1"/>
  <c r="M1293" i="9" a="1"/>
  <c r="M1293" i="9" s="1"/>
  <c r="M1292" i="9" a="1"/>
  <c r="M1292" i="9" s="1"/>
  <c r="M1291" i="9" a="1"/>
  <c r="M1291" i="9" s="1"/>
  <c r="M1290" i="9"/>
  <c r="M1290" i="9" a="1"/>
  <c r="M1289" i="9" a="1"/>
  <c r="M1289" i="9" s="1"/>
  <c r="M1288" i="9" a="1"/>
  <c r="M1288" i="9" s="1"/>
  <c r="M1287" i="9" a="1"/>
  <c r="M1287" i="9" s="1"/>
  <c r="M1286" i="9" a="1"/>
  <c r="M1286" i="9" s="1"/>
  <c r="M1285" i="9" a="1"/>
  <c r="M1285" i="9" s="1"/>
  <c r="M1284" i="9" a="1"/>
  <c r="M1284" i="9" s="1"/>
  <c r="M1283" i="9" a="1"/>
  <c r="M1283" i="9" s="1"/>
  <c r="M1282" i="9" a="1"/>
  <c r="M1282" i="9" s="1"/>
  <c r="M1281" i="9" a="1"/>
  <c r="M1281" i="9" s="1"/>
  <c r="M1280" i="9" a="1"/>
  <c r="M1280" i="9" s="1"/>
  <c r="M1279" i="9" a="1"/>
  <c r="M1279" i="9" s="1"/>
  <c r="M1278" i="9" a="1"/>
  <c r="M1278" i="9" s="1"/>
  <c r="M1277" i="9" a="1"/>
  <c r="M1277" i="9" s="1"/>
  <c r="M1276" i="9" a="1"/>
  <c r="M1276" i="9" s="1"/>
  <c r="M1275" i="9" a="1"/>
  <c r="M1275" i="9" s="1"/>
  <c r="M1274" i="9" a="1"/>
  <c r="M1274" i="9" s="1"/>
  <c r="M1273" i="9" a="1"/>
  <c r="M1273" i="9" s="1"/>
  <c r="M1272" i="9" a="1"/>
  <c r="M1272" i="9" s="1"/>
  <c r="M1271" i="9" a="1"/>
  <c r="M1271" i="9" s="1"/>
  <c r="M1270" i="9"/>
  <c r="M1270" i="9" a="1"/>
  <c r="M1269" i="9"/>
  <c r="M1269" i="9" a="1"/>
  <c r="M1268" i="9" a="1"/>
  <c r="M1268" i="9" s="1"/>
  <c r="M1267" i="9" a="1"/>
  <c r="M1267" i="9" s="1"/>
  <c r="M1266" i="9" a="1"/>
  <c r="M1266" i="9" s="1"/>
  <c r="M1265" i="9"/>
  <c r="M1265" i="9" a="1"/>
  <c r="M1264" i="9" a="1"/>
  <c r="M1264" i="9" s="1"/>
  <c r="M1263" i="9"/>
  <c r="M1263" i="9" a="1"/>
  <c r="M1262" i="9" a="1"/>
  <c r="M1262" i="9" s="1"/>
  <c r="M1261" i="9" a="1"/>
  <c r="M1261" i="9" s="1"/>
  <c r="M1260" i="9" a="1"/>
  <c r="M1260" i="9" s="1"/>
  <c r="M1259" i="9" a="1"/>
  <c r="M1259" i="9" s="1"/>
  <c r="M1258" i="9" a="1"/>
  <c r="M1258" i="9" s="1"/>
  <c r="M1257" i="9"/>
  <c r="M1257" i="9" a="1"/>
  <c r="M1256" i="9" a="1"/>
  <c r="M1256" i="9" s="1"/>
  <c r="M1255" i="9"/>
  <c r="M1255" i="9" a="1"/>
  <c r="M1254" i="9"/>
  <c r="M1254" i="9" a="1"/>
  <c r="M1253" i="9" a="1"/>
  <c r="M1253" i="9" s="1"/>
  <c r="M1252" i="9" a="1"/>
  <c r="M1252" i="9" s="1"/>
  <c r="M1251" i="9" a="1"/>
  <c r="M1251" i="9" s="1"/>
  <c r="M1250" i="9" a="1"/>
  <c r="M1250" i="9" s="1"/>
  <c r="M1249" i="9" a="1"/>
  <c r="M1249" i="9" s="1"/>
  <c r="M1248" i="9" a="1"/>
  <c r="M1248" i="9" s="1"/>
  <c r="M1247" i="9" a="1"/>
  <c r="M1247" i="9" s="1"/>
  <c r="M1246" i="9"/>
  <c r="M1246" i="9" a="1"/>
  <c r="M1245" i="9"/>
  <c r="M1245" i="9" a="1"/>
  <c r="M1244" i="9" a="1"/>
  <c r="M1244" i="9" s="1"/>
  <c r="M1243" i="9" a="1"/>
  <c r="M1243" i="9" s="1"/>
  <c r="M1242" i="9"/>
  <c r="M1242" i="9" a="1"/>
  <c r="M1241" i="9" a="1"/>
  <c r="M1241" i="9" s="1"/>
  <c r="M1240" i="9" a="1"/>
  <c r="M1240" i="9" s="1"/>
  <c r="M1239" i="9"/>
  <c r="M1239" i="9" a="1"/>
  <c r="M1238" i="9" a="1"/>
  <c r="M1238" i="9" s="1"/>
  <c r="M1237" i="9"/>
  <c r="M1237" i="9" a="1"/>
  <c r="M1236" i="9" a="1"/>
  <c r="M1236" i="9" s="1"/>
  <c r="M1235" i="9" a="1"/>
  <c r="M1235" i="9" s="1"/>
  <c r="M1234" i="9" a="1"/>
  <c r="M1234" i="9" s="1"/>
  <c r="M1233" i="9" a="1"/>
  <c r="M1233" i="9" s="1"/>
  <c r="M1232" i="9" a="1"/>
  <c r="M1232" i="9" s="1"/>
  <c r="M1231" i="9"/>
  <c r="M1231" i="9" a="1"/>
  <c r="M1230" i="9" a="1"/>
  <c r="M1230" i="9" s="1"/>
  <c r="M1229" i="9"/>
  <c r="M1229" i="9" a="1"/>
  <c r="M1228" i="9" a="1"/>
  <c r="M1228" i="9" s="1"/>
  <c r="M1227" i="9" a="1"/>
  <c r="M1227" i="9" s="1"/>
  <c r="M1226" i="9" a="1"/>
  <c r="M1226" i="9" s="1"/>
  <c r="M1225" i="9" a="1"/>
  <c r="M1225" i="9" s="1"/>
  <c r="M1224" i="9" a="1"/>
  <c r="M1224" i="9" s="1"/>
  <c r="M1223" i="9"/>
  <c r="M1223" i="9" a="1"/>
  <c r="M1222" i="9"/>
  <c r="M1222" i="9" a="1"/>
  <c r="M1221" i="9" a="1"/>
  <c r="M1221" i="9" s="1"/>
  <c r="M1220" i="9" a="1"/>
  <c r="M1220" i="9" s="1"/>
  <c r="M1219" i="9"/>
  <c r="M1219" i="9" a="1"/>
  <c r="M1218" i="9" a="1"/>
  <c r="M1218" i="9" s="1"/>
  <c r="M1217" i="9" a="1"/>
  <c r="M1217" i="9" s="1"/>
  <c r="M1216" i="9" a="1"/>
  <c r="M1216" i="9" s="1"/>
  <c r="M1215" i="9" a="1"/>
  <c r="M1215" i="9" s="1"/>
  <c r="M1214" i="9"/>
  <c r="M1214" i="9" a="1"/>
  <c r="M1213" i="9"/>
  <c r="M1213" i="9" a="1"/>
  <c r="M1212" i="9" a="1"/>
  <c r="M1212" i="9" s="1"/>
  <c r="M1211" i="9"/>
  <c r="M1211" i="9" a="1"/>
  <c r="M1210" i="9" a="1"/>
  <c r="M1210" i="9" s="1"/>
  <c r="M1209" i="9" a="1"/>
  <c r="M1209" i="9" s="1"/>
  <c r="M1208" i="9" a="1"/>
  <c r="M1208" i="9" s="1"/>
  <c r="M1207" i="9" a="1"/>
  <c r="M1207" i="9" s="1"/>
  <c r="M1206" i="9"/>
  <c r="M1206" i="9" a="1"/>
  <c r="M1205" i="9"/>
  <c r="M1205" i="9" a="1"/>
  <c r="M1204" i="9" a="1"/>
  <c r="M1204" i="9" s="1"/>
  <c r="M1203" i="9" a="1"/>
  <c r="M1203" i="9" s="1"/>
  <c r="M1202" i="9" a="1"/>
  <c r="M1202" i="9" s="1"/>
  <c r="M1201" i="9"/>
  <c r="M1201" i="9" a="1"/>
  <c r="M1200" i="9" a="1"/>
  <c r="M1200" i="9" s="1"/>
  <c r="M1199" i="9"/>
  <c r="M1199" i="9" a="1"/>
  <c r="M1198" i="9"/>
  <c r="M1198" i="9" a="1"/>
  <c r="M1197" i="9" a="1"/>
  <c r="M1197" i="9" s="1"/>
  <c r="M1196" i="9" a="1"/>
  <c r="M1196" i="9" s="1"/>
  <c r="M1195" i="9" a="1"/>
  <c r="M1195" i="9" s="1"/>
  <c r="M1194" i="9" a="1"/>
  <c r="M1194" i="9" s="1"/>
  <c r="M1193" i="9"/>
  <c r="M1193" i="9" a="1"/>
  <c r="M1192" i="9" a="1"/>
  <c r="M1192" i="9" s="1"/>
  <c r="M1191" i="9"/>
  <c r="M1191" i="9" a="1"/>
  <c r="M1190" i="9"/>
  <c r="M1190" i="9" a="1"/>
  <c r="M1189" i="9" a="1"/>
  <c r="M1189" i="9" s="1"/>
  <c r="M1188" i="9" a="1"/>
  <c r="M1188" i="9" s="1"/>
  <c r="M1187" i="9" a="1"/>
  <c r="M1187" i="9" s="1"/>
  <c r="M1186" i="9" a="1"/>
  <c r="M1186" i="9" s="1"/>
  <c r="M1185" i="9" a="1"/>
  <c r="M1185" i="9" s="1"/>
  <c r="M1184" i="9" a="1"/>
  <c r="M1184" i="9" s="1"/>
  <c r="M1183" i="9" a="1"/>
  <c r="M1183" i="9" s="1"/>
  <c r="M1182" i="9"/>
  <c r="M1182" i="9" a="1"/>
  <c r="M1181" i="9"/>
  <c r="M1181" i="9" a="1"/>
  <c r="M1180" i="9" a="1"/>
  <c r="M1180" i="9" s="1"/>
  <c r="M1179" i="9" a="1"/>
  <c r="M1179" i="9" s="1"/>
  <c r="M1178" i="9"/>
  <c r="M1178" i="9" a="1"/>
  <c r="M1177" i="9" a="1"/>
  <c r="M1177" i="9" s="1"/>
  <c r="M1176" i="9" a="1"/>
  <c r="M1176" i="9" s="1"/>
  <c r="M1175" i="9"/>
  <c r="M1175" i="9" a="1"/>
  <c r="M1174" i="9" a="1"/>
  <c r="M1174" i="9" s="1"/>
  <c r="M1173" i="9"/>
  <c r="M1173" i="9" a="1"/>
  <c r="M1172" i="9" a="1"/>
  <c r="M1172" i="9" s="1"/>
  <c r="M1171" i="9" a="1"/>
  <c r="M1171" i="9" s="1"/>
  <c r="M1170" i="9" a="1"/>
  <c r="M1170" i="9" s="1"/>
  <c r="M1169" i="9" a="1"/>
  <c r="M1169" i="9" s="1"/>
  <c r="M1168" i="9" a="1"/>
  <c r="M1168" i="9" s="1"/>
  <c r="M1167" i="9"/>
  <c r="M1167" i="9" a="1"/>
  <c r="M1166" i="9" a="1"/>
  <c r="M1166" i="9" s="1"/>
  <c r="M1165" i="9" a="1"/>
  <c r="M1165" i="9" s="1"/>
  <c r="M1164" i="9" a="1"/>
  <c r="M1164" i="9" s="1"/>
  <c r="M1163" i="9" a="1"/>
  <c r="M1163" i="9" s="1"/>
  <c r="M1162" i="9" a="1"/>
  <c r="M1162" i="9" s="1"/>
  <c r="M1161" i="9" a="1"/>
  <c r="M1161" i="9" s="1"/>
  <c r="M1160" i="9" a="1"/>
  <c r="M1160" i="9" s="1"/>
  <c r="M1159" i="9"/>
  <c r="M1159" i="9" a="1"/>
  <c r="M1158" i="9"/>
  <c r="M1158" i="9" a="1"/>
  <c r="M1157" i="9"/>
  <c r="M1157" i="9" a="1"/>
  <c r="M1156" i="9" a="1"/>
  <c r="M1156" i="9" s="1"/>
  <c r="M1155" i="9"/>
  <c r="M1155" i="9" a="1"/>
  <c r="M1154" i="9" a="1"/>
  <c r="M1154" i="9" s="1"/>
  <c r="M1153" i="9" a="1"/>
  <c r="M1153" i="9" s="1"/>
  <c r="M1152" i="9" a="1"/>
  <c r="M1152" i="9" s="1"/>
  <c r="M1151" i="9"/>
  <c r="M1151" i="9" a="1"/>
  <c r="M1150" i="9"/>
  <c r="M1150" i="9" a="1"/>
  <c r="M1149" i="9"/>
  <c r="M1149" i="9" a="1"/>
  <c r="M1148" i="9" a="1"/>
  <c r="M1148" i="9" s="1"/>
  <c r="M1147" i="9"/>
  <c r="M1147" i="9" a="1"/>
  <c r="M1146" i="9" a="1"/>
  <c r="M1146" i="9" s="1"/>
  <c r="M1145" i="9" a="1"/>
  <c r="M1145" i="9" s="1"/>
  <c r="M1144" i="9" a="1"/>
  <c r="M1144" i="9" s="1"/>
  <c r="M1143" i="9" a="1"/>
  <c r="M1143" i="9" s="1"/>
  <c r="M1142" i="9" a="1"/>
  <c r="M1142" i="9" s="1"/>
  <c r="M1141" i="9"/>
  <c r="M1141" i="9" a="1"/>
  <c r="M1140" i="9" a="1"/>
  <c r="M1140" i="9" s="1"/>
  <c r="M1139" i="9" a="1"/>
  <c r="M1139" i="9" s="1"/>
  <c r="M1138" i="9" a="1"/>
  <c r="M1138" i="9" s="1"/>
  <c r="M1137" i="9" a="1"/>
  <c r="M1137" i="9" s="1"/>
  <c r="M1136" i="9" a="1"/>
  <c r="M1136" i="9" s="1"/>
  <c r="M1135" i="9"/>
  <c r="M1135" i="9" a="1"/>
  <c r="M1134" i="9" a="1"/>
  <c r="M1134" i="9" s="1"/>
  <c r="M1133" i="9"/>
  <c r="M1133" i="9" a="1"/>
  <c r="M1132" i="9" a="1"/>
  <c r="M1132" i="9" s="1"/>
  <c r="M1131" i="9" a="1"/>
  <c r="M1131" i="9" s="1"/>
  <c r="M1130" i="9" a="1"/>
  <c r="M1130" i="9" s="1"/>
  <c r="M1129" i="9"/>
  <c r="M1129" i="9" a="1"/>
  <c r="M1128" i="9" a="1"/>
  <c r="M1128" i="9" s="1"/>
  <c r="M1127" i="9"/>
  <c r="M1127" i="9" a="1"/>
  <c r="M1126" i="9"/>
  <c r="M1126" i="9" a="1"/>
  <c r="M1125" i="9" a="1"/>
  <c r="M1125" i="9" s="1"/>
  <c r="M1124" i="9" a="1"/>
  <c r="M1124" i="9" s="1"/>
  <c r="M1123" i="9" a="1"/>
  <c r="M1123" i="9" s="1"/>
  <c r="M1122" i="9" a="1"/>
  <c r="M1122" i="9" s="1"/>
  <c r="M1121" i="9" a="1"/>
  <c r="M1121" i="9" s="1"/>
  <c r="M1120" i="9" a="1"/>
  <c r="M1120" i="9" s="1"/>
  <c r="M1119" i="9" a="1"/>
  <c r="M1119" i="9" s="1"/>
  <c r="M1118" i="9" a="1"/>
  <c r="M1118" i="9" s="1"/>
  <c r="M1117" i="9" a="1"/>
  <c r="M1117" i="9" s="1"/>
  <c r="M1116" i="9" a="1"/>
  <c r="M1116" i="9" s="1"/>
  <c r="M1115" i="9" a="1"/>
  <c r="M1115" i="9" s="1"/>
  <c r="M1114" i="9" a="1"/>
  <c r="M1114" i="9" s="1"/>
  <c r="M1113" i="9" a="1"/>
  <c r="M1113" i="9" s="1"/>
  <c r="M1112" i="9" a="1"/>
  <c r="M1112" i="9" s="1"/>
  <c r="M1111" i="9" a="1"/>
  <c r="M1111" i="9" s="1"/>
  <c r="M1110" i="9" a="1"/>
  <c r="M1110" i="9" s="1"/>
  <c r="M1109" i="9" a="1"/>
  <c r="M1109" i="9" s="1"/>
  <c r="M1108" i="9" a="1"/>
  <c r="M1108" i="9" s="1"/>
  <c r="M1107" i="9" a="1"/>
  <c r="M1107" i="9" s="1"/>
  <c r="M1106" i="9" a="1"/>
  <c r="M1106" i="9" s="1"/>
  <c r="M1105" i="9" a="1"/>
  <c r="M1105" i="9" s="1"/>
  <c r="M1104" i="9" a="1"/>
  <c r="M1104" i="9" s="1"/>
  <c r="M1103" i="9" a="1"/>
  <c r="M1103" i="9" s="1"/>
  <c r="M1102" i="9" a="1"/>
  <c r="M1102" i="9" s="1"/>
  <c r="M1101" i="9" a="1"/>
  <c r="M1101" i="9" s="1"/>
  <c r="M1100" i="9" a="1"/>
  <c r="M1100" i="9" s="1"/>
  <c r="M1099" i="9" a="1"/>
  <c r="M1099" i="9" s="1"/>
  <c r="M1098" i="9" a="1"/>
  <c r="M1098" i="9" s="1"/>
  <c r="M1097" i="9" a="1"/>
  <c r="M1097" i="9" s="1"/>
  <c r="M1096" i="9" a="1"/>
  <c r="M1096" i="9" s="1"/>
  <c r="M1095" i="9" a="1"/>
  <c r="M1095" i="9" s="1"/>
  <c r="M1094" i="9" a="1"/>
  <c r="M1094" i="9" s="1"/>
  <c r="M1093" i="9" a="1"/>
  <c r="M1093" i="9" s="1"/>
  <c r="M1092" i="9" a="1"/>
  <c r="M1092" i="9" s="1"/>
  <c r="M1091" i="9" a="1"/>
  <c r="M1091" i="9" s="1"/>
  <c r="M1090" i="9" a="1"/>
  <c r="M1090" i="9" s="1"/>
  <c r="M1089" i="9" a="1"/>
  <c r="M1089" i="9" s="1"/>
  <c r="M1088" i="9" a="1"/>
  <c r="M1088" i="9" s="1"/>
  <c r="M1087" i="9" a="1"/>
  <c r="M1087" i="9" s="1"/>
  <c r="M1086" i="9" a="1"/>
  <c r="M1086" i="9" s="1"/>
  <c r="M1085" i="9" a="1"/>
  <c r="M1085" i="9" s="1"/>
  <c r="M1084" i="9" a="1"/>
  <c r="M1084" i="9" s="1"/>
  <c r="M1083" i="9" a="1"/>
  <c r="M1083" i="9" s="1"/>
  <c r="M1082" i="9" a="1"/>
  <c r="M1082" i="9" s="1"/>
  <c r="M1081" i="9" a="1"/>
  <c r="M1081" i="9" s="1"/>
  <c r="M1080" i="9" a="1"/>
  <c r="M1080" i="9" s="1"/>
  <c r="M1079" i="9" a="1"/>
  <c r="M1079" i="9" s="1"/>
  <c r="M1078" i="9" a="1"/>
  <c r="M1078" i="9" s="1"/>
  <c r="M1077" i="9" a="1"/>
  <c r="M1077" i="9" s="1"/>
  <c r="M1076" i="9" a="1"/>
  <c r="M1076" i="9" s="1"/>
  <c r="M1075" i="9" a="1"/>
  <c r="M1075" i="9" s="1"/>
  <c r="M1074" i="9" a="1"/>
  <c r="M1074" i="9" s="1"/>
  <c r="M1073" i="9" a="1"/>
  <c r="M1073" i="9" s="1"/>
  <c r="M1072" i="9" a="1"/>
  <c r="M1072" i="9" s="1"/>
  <c r="M1071" i="9" a="1"/>
  <c r="M1071" i="9" s="1"/>
  <c r="M1070" i="9" a="1"/>
  <c r="M1070" i="9" s="1"/>
  <c r="M1069" i="9" a="1"/>
  <c r="M1069" i="9" s="1"/>
  <c r="M1068" i="9" a="1"/>
  <c r="M1068" i="9" s="1"/>
  <c r="M1067" i="9" a="1"/>
  <c r="M1067" i="9" s="1"/>
  <c r="M1066" i="9" a="1"/>
  <c r="M1066" i="9" s="1"/>
  <c r="M1065" i="9" a="1"/>
  <c r="M1065" i="9" s="1"/>
  <c r="M1064" i="9" a="1"/>
  <c r="M1064" i="9" s="1"/>
  <c r="M1063" i="9" a="1"/>
  <c r="M1063" i="9" s="1"/>
  <c r="M1062" i="9" a="1"/>
  <c r="M1062" i="9" s="1"/>
  <c r="M1061" i="9" a="1"/>
  <c r="M1061" i="9" s="1"/>
  <c r="M1060" i="9" a="1"/>
  <c r="M1060" i="9" s="1"/>
  <c r="M1059" i="9" a="1"/>
  <c r="M1059" i="9" s="1"/>
  <c r="M1058" i="9" a="1"/>
  <c r="M1058" i="9" s="1"/>
  <c r="M1057" i="9" a="1"/>
  <c r="M1057" i="9" s="1"/>
  <c r="M1056" i="9" a="1"/>
  <c r="M1056" i="9" s="1"/>
  <c r="M1055" i="9" a="1"/>
  <c r="M1055" i="9" s="1"/>
  <c r="M1054" i="9" a="1"/>
  <c r="M1054" i="9" s="1"/>
  <c r="M1053" i="9" a="1"/>
  <c r="M1053" i="9" s="1"/>
  <c r="M1052" i="9" a="1"/>
  <c r="M1052" i="9" s="1"/>
  <c r="M1051" i="9" a="1"/>
  <c r="M1051" i="9" s="1"/>
  <c r="M1050" i="9" a="1"/>
  <c r="M1050" i="9" s="1"/>
  <c r="M1049" i="9" a="1"/>
  <c r="M1049" i="9" s="1"/>
  <c r="M1048" i="9" a="1"/>
  <c r="M1048" i="9" s="1"/>
  <c r="M1047" i="9" a="1"/>
  <c r="M1047" i="9" s="1"/>
  <c r="M1046" i="9" a="1"/>
  <c r="M1046" i="9" s="1"/>
  <c r="M1045" i="9" a="1"/>
  <c r="M1045" i="9" s="1"/>
  <c r="M1044" i="9" a="1"/>
  <c r="M1044" i="9" s="1"/>
  <c r="M1043" i="9" a="1"/>
  <c r="M1043" i="9" s="1"/>
  <c r="M1042" i="9" a="1"/>
  <c r="M1042" i="9" s="1"/>
  <c r="M1041" i="9" a="1"/>
  <c r="M1041" i="9" s="1"/>
  <c r="M1040" i="9" a="1"/>
  <c r="M1040" i="9" s="1"/>
  <c r="M1039" i="9" a="1"/>
  <c r="M1039" i="9" s="1"/>
  <c r="M1038" i="9" a="1"/>
  <c r="M1038" i="9" s="1"/>
  <c r="M1037" i="9" a="1"/>
  <c r="M1037" i="9" s="1"/>
  <c r="M1036" i="9" a="1"/>
  <c r="M1036" i="9" s="1"/>
  <c r="M1035" i="9" a="1"/>
  <c r="M1035" i="9" s="1"/>
  <c r="M1034" i="9" a="1"/>
  <c r="M1034" i="9" s="1"/>
  <c r="M1033" i="9" a="1"/>
  <c r="M1033" i="9" s="1"/>
  <c r="M1032" i="9" a="1"/>
  <c r="M1032" i="9" s="1"/>
  <c r="M1031" i="9" a="1"/>
  <c r="M1031" i="9" s="1"/>
  <c r="M1030" i="9" a="1"/>
  <c r="M1030" i="9" s="1"/>
  <c r="M1029" i="9" a="1"/>
  <c r="M1029" i="9" s="1"/>
  <c r="M1028" i="9" a="1"/>
  <c r="M1028" i="9" s="1"/>
  <c r="M1027" i="9" a="1"/>
  <c r="M1027" i="9" s="1"/>
  <c r="M1026" i="9" a="1"/>
  <c r="M1026" i="9" s="1"/>
  <c r="M1025" i="9" a="1"/>
  <c r="M1025" i="9" s="1"/>
  <c r="M1024" i="9" a="1"/>
  <c r="M1024" i="9" s="1"/>
  <c r="M1023" i="9" a="1"/>
  <c r="M1023" i="9" s="1"/>
  <c r="M1022" i="9" a="1"/>
  <c r="M1022" i="9" s="1"/>
  <c r="M1021" i="9" a="1"/>
  <c r="M1021" i="9" s="1"/>
  <c r="M1020" i="9" a="1"/>
  <c r="M1020" i="9" s="1"/>
  <c r="M1019" i="9" a="1"/>
  <c r="M1019" i="9" s="1"/>
  <c r="M1018" i="9" a="1"/>
  <c r="M1018" i="9" s="1"/>
  <c r="M1017" i="9" a="1"/>
  <c r="M1017" i="9" s="1"/>
  <c r="M1016" i="9" a="1"/>
  <c r="M1016" i="9" s="1"/>
  <c r="M1015" i="9" a="1"/>
  <c r="M1015" i="9" s="1"/>
  <c r="M1014" i="9" a="1"/>
  <c r="M1014" i="9" s="1"/>
  <c r="M1013" i="9" a="1"/>
  <c r="M1013" i="9" s="1"/>
  <c r="M1012" i="9" a="1"/>
  <c r="M1012" i="9" s="1"/>
  <c r="M1011" i="9" a="1"/>
  <c r="M1011" i="9" s="1"/>
  <c r="M1010" i="9" a="1"/>
  <c r="M1010" i="9" s="1"/>
  <c r="M1009" i="9" a="1"/>
  <c r="M1009" i="9" s="1"/>
  <c r="M1008" i="9" a="1"/>
  <c r="M1008" i="9" s="1"/>
  <c r="M1007" i="9" a="1"/>
  <c r="M1007" i="9" s="1"/>
  <c r="M1006" i="9" a="1"/>
  <c r="M1006" i="9" s="1"/>
  <c r="M1005" i="9" a="1"/>
  <c r="M1005" i="9" s="1"/>
  <c r="M1004" i="9" a="1"/>
  <c r="M1004" i="9" s="1"/>
  <c r="M1003" i="9" a="1"/>
  <c r="M1003" i="9" s="1"/>
  <c r="M1002" i="9" a="1"/>
  <c r="M1002" i="9" s="1"/>
  <c r="M1001" i="9" a="1"/>
  <c r="M1001" i="9" s="1"/>
  <c r="M1000" i="9"/>
  <c r="M1000" i="9" a="1"/>
  <c r="M999" i="9"/>
  <c r="M999" i="9" a="1"/>
  <c r="M998" i="9" a="1"/>
  <c r="M998" i="9" s="1"/>
  <c r="M997" i="9" a="1"/>
  <c r="M997" i="9" s="1"/>
  <c r="M996" i="9" a="1"/>
  <c r="M996" i="9" s="1"/>
  <c r="M995" i="9" a="1"/>
  <c r="M995" i="9" s="1"/>
  <c r="M994" i="9" a="1"/>
  <c r="M994" i="9" s="1"/>
  <c r="M993" i="9" a="1"/>
  <c r="M993" i="9" s="1"/>
  <c r="M992" i="9" a="1"/>
  <c r="M992" i="9" s="1"/>
  <c r="M991" i="9" a="1"/>
  <c r="M991" i="9" s="1"/>
  <c r="M990" i="9" a="1"/>
  <c r="M990" i="9" s="1"/>
  <c r="M989" i="9" a="1"/>
  <c r="M989" i="9" s="1"/>
  <c r="M988" i="9" a="1"/>
  <c r="M988" i="9" s="1"/>
  <c r="M987" i="9" a="1"/>
  <c r="M987" i="9" s="1"/>
  <c r="M986" i="9" a="1"/>
  <c r="M986" i="9" s="1"/>
  <c r="M985" i="9" a="1"/>
  <c r="M985" i="9" s="1"/>
  <c r="M984" i="9"/>
  <c r="M984" i="9" a="1"/>
  <c r="M983" i="9"/>
  <c r="M983" i="9" a="1"/>
  <c r="M982" i="9" a="1"/>
  <c r="M982" i="9" s="1"/>
  <c r="M981" i="9" a="1"/>
  <c r="M981" i="9" s="1"/>
  <c r="M980" i="9" a="1"/>
  <c r="M980" i="9" s="1"/>
  <c r="M979" i="9" a="1"/>
  <c r="M979" i="9" s="1"/>
  <c r="M978" i="9" a="1"/>
  <c r="M978" i="9" s="1"/>
  <c r="M977" i="9" a="1"/>
  <c r="M977" i="9" s="1"/>
  <c r="M976" i="9" a="1"/>
  <c r="M976" i="9" s="1"/>
  <c r="M975" i="9" a="1"/>
  <c r="M975" i="9" s="1"/>
  <c r="M974" i="9" a="1"/>
  <c r="M974" i="9" s="1"/>
  <c r="M973" i="9" a="1"/>
  <c r="M973" i="9" s="1"/>
  <c r="M972" i="9" a="1"/>
  <c r="M972" i="9" s="1"/>
  <c r="M971" i="9" a="1"/>
  <c r="M971" i="9" s="1"/>
  <c r="M970" i="9" a="1"/>
  <c r="M970" i="9" s="1"/>
  <c r="M969" i="9" a="1"/>
  <c r="M969" i="9" s="1"/>
  <c r="M968" i="9"/>
  <c r="M968" i="9" a="1"/>
  <c r="M967" i="9"/>
  <c r="M967" i="9" a="1"/>
  <c r="M966" i="9" a="1"/>
  <c r="M966" i="9" s="1"/>
  <c r="M965" i="9" a="1"/>
  <c r="M965" i="9" s="1"/>
  <c r="M964" i="9" a="1"/>
  <c r="M964" i="9" s="1"/>
  <c r="M963" i="9" a="1"/>
  <c r="M963" i="9" s="1"/>
  <c r="M962" i="9" a="1"/>
  <c r="M962" i="9" s="1"/>
  <c r="M961" i="9" a="1"/>
  <c r="M961" i="9" s="1"/>
  <c r="M960" i="9" a="1"/>
  <c r="M960" i="9" s="1"/>
  <c r="M959" i="9" a="1"/>
  <c r="M959" i="9" s="1"/>
  <c r="M958" i="9" a="1"/>
  <c r="M958" i="9" s="1"/>
  <c r="M957" i="9" a="1"/>
  <c r="M957" i="9" s="1"/>
  <c r="M956" i="9" a="1"/>
  <c r="M956" i="9" s="1"/>
  <c r="M955" i="9" a="1"/>
  <c r="M955" i="9" s="1"/>
  <c r="M954" i="9" a="1"/>
  <c r="M954" i="9" s="1"/>
  <c r="M953" i="9" a="1"/>
  <c r="M953" i="9" s="1"/>
  <c r="M952" i="9"/>
  <c r="M952" i="9" a="1"/>
  <c r="M951" i="9"/>
  <c r="M951" i="9" a="1"/>
  <c r="M950" i="9" a="1"/>
  <c r="M950" i="9" s="1"/>
  <c r="M949" i="9" a="1"/>
  <c r="M949" i="9" s="1"/>
  <c r="M948" i="9" a="1"/>
  <c r="M948" i="9" s="1"/>
  <c r="M947" i="9" a="1"/>
  <c r="M947" i="9" s="1"/>
  <c r="M946" i="9" a="1"/>
  <c r="M946" i="9" s="1"/>
  <c r="M945" i="9" a="1"/>
  <c r="M945" i="9" s="1"/>
  <c r="M944" i="9" a="1"/>
  <c r="M944" i="9" s="1"/>
  <c r="M943" i="9" a="1"/>
  <c r="M943" i="9" s="1"/>
  <c r="M942" i="9" a="1"/>
  <c r="M942" i="9" s="1"/>
  <c r="M941" i="9" a="1"/>
  <c r="M941" i="9" s="1"/>
  <c r="M940" i="9" a="1"/>
  <c r="M940" i="9" s="1"/>
  <c r="M939" i="9" a="1"/>
  <c r="M939" i="9" s="1"/>
  <c r="M938" i="9" a="1"/>
  <c r="M938" i="9" s="1"/>
  <c r="M937" i="9" a="1"/>
  <c r="M937" i="9" s="1"/>
  <c r="M936" i="9"/>
  <c r="M936" i="9" a="1"/>
  <c r="M935" i="9"/>
  <c r="M935" i="9" a="1"/>
  <c r="M934" i="9" a="1"/>
  <c r="M934" i="9" s="1"/>
  <c r="M933" i="9"/>
  <c r="M933" i="9" a="1"/>
  <c r="M932" i="9" a="1"/>
  <c r="M932" i="9" s="1"/>
  <c r="M931" i="9"/>
  <c r="M931" i="9" a="1"/>
  <c r="M930" i="9" a="1"/>
  <c r="M930" i="9" s="1"/>
  <c r="M929" i="9" a="1"/>
  <c r="M929" i="9" s="1"/>
  <c r="M928" i="9" a="1"/>
  <c r="M928" i="9" s="1"/>
  <c r="M927" i="9" a="1"/>
  <c r="M927" i="9" s="1"/>
  <c r="M926" i="9" a="1"/>
  <c r="M926" i="9" s="1"/>
  <c r="M925" i="9"/>
  <c r="M925" i="9" a="1"/>
  <c r="M924" i="9"/>
  <c r="M924" i="9" a="1"/>
  <c r="M923" i="9" a="1"/>
  <c r="M923" i="9" s="1"/>
  <c r="M922" i="9" a="1"/>
  <c r="M922" i="9" s="1"/>
  <c r="M921" i="9"/>
  <c r="M921" i="9" a="1"/>
  <c r="M920" i="9" a="1"/>
  <c r="M920" i="9" s="1"/>
  <c r="M919" i="9" a="1"/>
  <c r="M919" i="9" s="1"/>
  <c r="M918" i="9" a="1"/>
  <c r="M918" i="9" s="1"/>
  <c r="M917" i="9" a="1"/>
  <c r="M917" i="9" s="1"/>
  <c r="M916" i="9"/>
  <c r="M916" i="9" a="1"/>
  <c r="M915" i="9"/>
  <c r="M915" i="9" a="1"/>
  <c r="M914" i="9" a="1"/>
  <c r="M914" i="9" s="1"/>
  <c r="M913" i="9"/>
  <c r="M913" i="9" a="1"/>
  <c r="M912" i="9"/>
  <c r="M912" i="9" a="1"/>
  <c r="M911" i="9" a="1"/>
  <c r="M911" i="9" s="1"/>
  <c r="M910" i="9" a="1"/>
  <c r="M910" i="9" s="1"/>
  <c r="M909" i="9" a="1"/>
  <c r="M909" i="9" s="1"/>
  <c r="M908" i="9" a="1"/>
  <c r="M908" i="9" s="1"/>
  <c r="M907" i="9"/>
  <c r="M907" i="9" a="1"/>
  <c r="M906" i="9" a="1"/>
  <c r="M906" i="9" s="1"/>
  <c r="M905" i="9" a="1"/>
  <c r="M905" i="9" s="1"/>
  <c r="M904" i="9" a="1"/>
  <c r="M904" i="9" s="1"/>
  <c r="M903" i="9" a="1"/>
  <c r="M903" i="9" s="1"/>
  <c r="M902" i="9" a="1"/>
  <c r="M902" i="9" s="1"/>
  <c r="M901" i="9"/>
  <c r="M901" i="9" a="1"/>
  <c r="M900" i="9" a="1"/>
  <c r="M900" i="9" s="1"/>
  <c r="M899" i="9" a="1"/>
  <c r="M899" i="9" s="1"/>
  <c r="M898" i="9" a="1"/>
  <c r="M898" i="9" s="1"/>
  <c r="M897" i="9" a="1"/>
  <c r="M897" i="9" s="1"/>
  <c r="M896" i="9" a="1"/>
  <c r="M896" i="9" s="1"/>
  <c r="M895" i="9"/>
  <c r="M895" i="9" a="1"/>
  <c r="M894" i="9" a="1"/>
  <c r="M894" i="9" s="1"/>
  <c r="M893" i="9"/>
  <c r="M893" i="9" a="1"/>
  <c r="M892" i="9"/>
  <c r="M892" i="9" a="1"/>
  <c r="M891" i="9" a="1"/>
  <c r="M891" i="9" s="1"/>
  <c r="M890" i="9" a="1"/>
  <c r="M890" i="9" s="1"/>
  <c r="M889" i="9" a="1"/>
  <c r="M889" i="9" s="1"/>
  <c r="M888" i="9" a="1"/>
  <c r="M888" i="9" s="1"/>
  <c r="M887" i="9" a="1"/>
  <c r="M887" i="9" s="1"/>
  <c r="M886" i="9" a="1"/>
  <c r="M886" i="9" s="1"/>
  <c r="M885" i="9"/>
  <c r="M885" i="9" a="1"/>
  <c r="M884" i="9"/>
  <c r="M884" i="9" a="1"/>
  <c r="M883" i="9"/>
  <c r="M883" i="9" a="1"/>
  <c r="M882" i="9" a="1"/>
  <c r="M882" i="9" s="1"/>
  <c r="M881" i="9" a="1"/>
  <c r="M881" i="9" s="1"/>
  <c r="M880" i="9" a="1"/>
  <c r="M880" i="9" s="1"/>
  <c r="M879" i="9" a="1"/>
  <c r="M879" i="9" s="1"/>
  <c r="M878" i="9" a="1"/>
  <c r="M878" i="9" s="1"/>
  <c r="M877" i="9" a="1"/>
  <c r="M877" i="9" s="1"/>
  <c r="M876" i="9"/>
  <c r="M876" i="9" a="1"/>
  <c r="M875" i="9"/>
  <c r="M875" i="9" a="1"/>
  <c r="M874" i="9" a="1"/>
  <c r="M874" i="9" s="1"/>
  <c r="M873" i="9" a="1"/>
  <c r="M873" i="9" s="1"/>
  <c r="M872" i="9"/>
  <c r="M872" i="9" a="1"/>
  <c r="M871" i="9"/>
  <c r="M871" i="9" a="1"/>
  <c r="M870" i="9" a="1"/>
  <c r="M870" i="9" s="1"/>
  <c r="M869" i="9"/>
  <c r="M869" i="9" a="1"/>
  <c r="M868" i="9" a="1"/>
  <c r="M868" i="9" s="1"/>
  <c r="M867" i="9"/>
  <c r="M867" i="9" a="1"/>
  <c r="M866" i="9" a="1"/>
  <c r="M866" i="9" s="1"/>
  <c r="M865" i="9" a="1"/>
  <c r="M865" i="9" s="1"/>
  <c r="M864" i="9" a="1"/>
  <c r="M864" i="9" s="1"/>
  <c r="M863" i="9" a="1"/>
  <c r="M863" i="9" s="1"/>
  <c r="M862" i="9" a="1"/>
  <c r="M862" i="9" s="1"/>
  <c r="M861" i="9"/>
  <c r="M861" i="9" a="1"/>
  <c r="M860" i="9"/>
  <c r="M860" i="9" a="1"/>
  <c r="M859" i="9" a="1"/>
  <c r="M859" i="9" s="1"/>
  <c r="M858" i="9" a="1"/>
  <c r="M858" i="9" s="1"/>
  <c r="M857" i="9"/>
  <c r="M857" i="9" a="1"/>
  <c r="M856" i="9" a="1"/>
  <c r="M856" i="9" s="1"/>
  <c r="M855" i="9" a="1"/>
  <c r="M855" i="9" s="1"/>
  <c r="M854" i="9" a="1"/>
  <c r="M854" i="9" s="1"/>
  <c r="M853" i="9" a="1"/>
  <c r="M853" i="9" s="1"/>
  <c r="M852" i="9"/>
  <c r="M852" i="9" a="1"/>
  <c r="M851" i="9"/>
  <c r="M851" i="9" a="1"/>
  <c r="M850" i="9" a="1"/>
  <c r="M850" i="9" s="1"/>
  <c r="M849" i="9"/>
  <c r="M849" i="9" a="1"/>
  <c r="M848" i="9"/>
  <c r="M848" i="9" a="1"/>
  <c r="M847" i="9" a="1"/>
  <c r="M847" i="9" s="1"/>
  <c r="M846" i="9" a="1"/>
  <c r="M846" i="9" s="1"/>
  <c r="M845" i="9" a="1"/>
  <c r="M845" i="9" s="1"/>
  <c r="M844" i="9" a="1"/>
  <c r="M844" i="9" s="1"/>
  <c r="M843" i="9"/>
  <c r="M843" i="9" a="1"/>
  <c r="M842" i="9" a="1"/>
  <c r="M842" i="9" s="1"/>
  <c r="M841" i="9" a="1"/>
  <c r="M841" i="9" s="1"/>
  <c r="M840" i="9" a="1"/>
  <c r="M840" i="9" s="1"/>
  <c r="M839" i="9" a="1"/>
  <c r="M839" i="9" s="1"/>
  <c r="M838" i="9" a="1"/>
  <c r="M838" i="9" s="1"/>
  <c r="M837" i="9"/>
  <c r="M837" i="9" a="1"/>
  <c r="M836" i="9" a="1"/>
  <c r="M836" i="9" s="1"/>
  <c r="M835" i="9" a="1"/>
  <c r="M835" i="9" s="1"/>
  <c r="M834" i="9" a="1"/>
  <c r="M834" i="9" s="1"/>
  <c r="M833" i="9" a="1"/>
  <c r="M833" i="9" s="1"/>
  <c r="M832" i="9" a="1"/>
  <c r="M832" i="9" s="1"/>
  <c r="M831" i="9"/>
  <c r="M831" i="9" a="1"/>
  <c r="M830" i="9" a="1"/>
  <c r="M830" i="9" s="1"/>
  <c r="M829" i="9"/>
  <c r="M829" i="9" a="1"/>
  <c r="M828" i="9"/>
  <c r="M828" i="9" a="1"/>
  <c r="M827" i="9" a="1"/>
  <c r="M827" i="9" s="1"/>
  <c r="M826" i="9" a="1"/>
  <c r="M826" i="9" s="1"/>
  <c r="M825" i="9" a="1"/>
  <c r="M825" i="9" s="1"/>
  <c r="M824" i="9" a="1"/>
  <c r="M824" i="9" s="1"/>
  <c r="M823" i="9" a="1"/>
  <c r="M823" i="9" s="1"/>
  <c r="M822" i="9" a="1"/>
  <c r="M822" i="9" s="1"/>
  <c r="M821" i="9"/>
  <c r="M821" i="9" a="1"/>
  <c r="M820" i="9"/>
  <c r="M820" i="9" a="1"/>
  <c r="M819" i="9"/>
  <c r="M819" i="9" a="1"/>
  <c r="M818" i="9" a="1"/>
  <c r="M818" i="9" s="1"/>
  <c r="M817" i="9" a="1"/>
  <c r="M817" i="9" s="1"/>
  <c r="M816" i="9" a="1"/>
  <c r="M816" i="9" s="1"/>
  <c r="M815" i="9" a="1"/>
  <c r="M815" i="9" s="1"/>
  <c r="M814" i="9" a="1"/>
  <c r="M814" i="9" s="1"/>
  <c r="M813" i="9" a="1"/>
  <c r="M813" i="9" s="1"/>
  <c r="M812" i="9"/>
  <c r="M812" i="9" a="1"/>
  <c r="M811" i="9"/>
  <c r="M811" i="9" a="1"/>
  <c r="M810" i="9"/>
  <c r="M810" i="9" a="1"/>
  <c r="M809" i="9" a="1"/>
  <c r="M809" i="9" s="1"/>
  <c r="M808" i="9" a="1"/>
  <c r="M808" i="9" s="1"/>
  <c r="M807" i="9"/>
  <c r="M807" i="9" a="1"/>
  <c r="M806" i="9"/>
  <c r="M806" i="9" a="1"/>
  <c r="M805" i="9" a="1"/>
  <c r="M805" i="9" s="1"/>
  <c r="M804" i="9"/>
  <c r="M804" i="9" a="1"/>
  <c r="M803" i="9"/>
  <c r="M803" i="9" a="1"/>
  <c r="M802" i="9"/>
  <c r="M802" i="9" a="1"/>
  <c r="M801" i="9" a="1"/>
  <c r="M801" i="9" s="1"/>
  <c r="M800" i="9" a="1"/>
  <c r="M800" i="9" s="1"/>
  <c r="M799" i="9"/>
  <c r="M799" i="9" a="1"/>
  <c r="M798" i="9"/>
  <c r="M798" i="9" a="1"/>
  <c r="M797" i="9" a="1"/>
  <c r="M797" i="9" s="1"/>
  <c r="M796" i="9"/>
  <c r="M796" i="9" a="1"/>
  <c r="M795" i="9"/>
  <c r="M795" i="9" a="1"/>
  <c r="M794" i="9"/>
  <c r="M794" i="9" a="1"/>
  <c r="M793" i="9" a="1"/>
  <c r="M793" i="9" s="1"/>
  <c r="M792" i="9" a="1"/>
  <c r="M792" i="9" s="1"/>
  <c r="M791" i="9"/>
  <c r="M791" i="9" a="1"/>
  <c r="M790" i="9"/>
  <c r="M790" i="9" a="1"/>
  <c r="M789" i="9" a="1"/>
  <c r="M789" i="9" s="1"/>
  <c r="M788" i="9"/>
  <c r="M788" i="9" a="1"/>
  <c r="M787" i="9"/>
  <c r="M787" i="9" a="1"/>
  <c r="M786" i="9"/>
  <c r="M786" i="9" a="1"/>
  <c r="M785" i="9" a="1"/>
  <c r="M785" i="9" s="1"/>
  <c r="M784" i="9" a="1"/>
  <c r="M784" i="9" s="1"/>
  <c r="M783" i="9"/>
  <c r="M783" i="9" a="1"/>
  <c r="M782" i="9"/>
  <c r="M782" i="9" a="1"/>
  <c r="M781" i="9" a="1"/>
  <c r="M781" i="9" s="1"/>
  <c r="M780" i="9"/>
  <c r="M780" i="9" a="1"/>
  <c r="M779" i="9"/>
  <c r="M779" i="9" a="1"/>
  <c r="M778" i="9"/>
  <c r="M778" i="9" a="1"/>
  <c r="M777" i="9" a="1"/>
  <c r="M777" i="9" s="1"/>
  <c r="M776" i="9" a="1"/>
  <c r="M776" i="9" s="1"/>
  <c r="M775" i="9"/>
  <c r="M775" i="9" a="1"/>
  <c r="M774" i="9"/>
  <c r="M774" i="9" a="1"/>
  <c r="M773" i="9" a="1"/>
  <c r="M773" i="9" s="1"/>
  <c r="M772" i="9"/>
  <c r="M772" i="9" a="1"/>
  <c r="M771" i="9"/>
  <c r="M771" i="9" a="1"/>
  <c r="M770" i="9"/>
  <c r="M770" i="9" a="1"/>
  <c r="M769" i="9" a="1"/>
  <c r="M769" i="9" s="1"/>
  <c r="M768" i="9" a="1"/>
  <c r="M768" i="9" s="1"/>
  <c r="M767" i="9"/>
  <c r="M767" i="9" a="1"/>
  <c r="M766" i="9"/>
  <c r="M766" i="9" a="1"/>
  <c r="M765" i="9" a="1"/>
  <c r="M765" i="9" s="1"/>
  <c r="M764" i="9"/>
  <c r="M764" i="9" a="1"/>
  <c r="M763" i="9"/>
  <c r="M763" i="9" a="1"/>
  <c r="M762" i="9"/>
  <c r="M762" i="9" a="1"/>
  <c r="M761" i="9" a="1"/>
  <c r="M761" i="9" s="1"/>
  <c r="M760" i="9" a="1"/>
  <c r="M760" i="9" s="1"/>
  <c r="M759" i="9"/>
  <c r="M759" i="9" a="1"/>
  <c r="M758" i="9"/>
  <c r="M758" i="9" a="1"/>
  <c r="M757" i="9" a="1"/>
  <c r="M757" i="9" s="1"/>
  <c r="M756" i="9"/>
  <c r="M756" i="9" a="1"/>
  <c r="M755" i="9"/>
  <c r="M755" i="9" a="1"/>
  <c r="M754" i="9"/>
  <c r="M754" i="9" a="1"/>
  <c r="M753" i="9" a="1"/>
  <c r="M753" i="9" s="1"/>
  <c r="M752" i="9" a="1"/>
  <c r="M752" i="9" s="1"/>
  <c r="M751" i="9"/>
  <c r="M751" i="9" a="1"/>
  <c r="M750" i="9"/>
  <c r="M750" i="9" a="1"/>
  <c r="M749" i="9" a="1"/>
  <c r="M749" i="9" s="1"/>
  <c r="M748" i="9"/>
  <c r="M748" i="9" a="1"/>
  <c r="M747" i="9"/>
  <c r="M747" i="9" a="1"/>
  <c r="M746" i="9"/>
  <c r="M746" i="9" a="1"/>
  <c r="M745" i="9" a="1"/>
  <c r="M745" i="9" s="1"/>
  <c r="M744" i="9" a="1"/>
  <c r="M744" i="9" s="1"/>
  <c r="M743" i="9"/>
  <c r="M743" i="9" a="1"/>
  <c r="M742" i="9"/>
  <c r="M742" i="9" a="1"/>
  <c r="M741" i="9" a="1"/>
  <c r="M741" i="9" s="1"/>
  <c r="M740" i="9"/>
  <c r="M740" i="9" a="1"/>
  <c r="M739" i="9"/>
  <c r="M739" i="9" a="1"/>
  <c r="M738" i="9"/>
  <c r="M738" i="9" a="1"/>
  <c r="M737" i="9" a="1"/>
  <c r="M737" i="9" s="1"/>
  <c r="M736" i="9" a="1"/>
  <c r="M736" i="9" s="1"/>
  <c r="M735" i="9"/>
  <c r="M735" i="9" a="1"/>
  <c r="M734" i="9"/>
  <c r="M734" i="9" a="1"/>
  <c r="M733" i="9" a="1"/>
  <c r="M733" i="9" s="1"/>
  <c r="M732" i="9"/>
  <c r="M732" i="9" a="1"/>
  <c r="M731" i="9"/>
  <c r="M731" i="9" a="1"/>
  <c r="M730" i="9" a="1"/>
  <c r="M730" i="9" s="1"/>
  <c r="M729" i="9" a="1"/>
  <c r="M729" i="9" s="1"/>
  <c r="M728" i="9"/>
  <c r="M728" i="9" a="1"/>
  <c r="M727" i="9"/>
  <c r="M727" i="9" a="1"/>
  <c r="M726" i="9" a="1"/>
  <c r="M726" i="9" s="1"/>
  <c r="M725" i="9" a="1"/>
  <c r="M725" i="9" s="1"/>
  <c r="M724" i="9"/>
  <c r="M724" i="9" a="1"/>
  <c r="M723" i="9"/>
  <c r="M723" i="9" a="1"/>
  <c r="M722" i="9" a="1"/>
  <c r="M722" i="9" s="1"/>
  <c r="M721" i="9" a="1"/>
  <c r="M721" i="9" s="1"/>
  <c r="M720" i="9"/>
  <c r="M720" i="9" a="1"/>
  <c r="M719" i="9"/>
  <c r="M719" i="9" a="1"/>
  <c r="M718" i="9" a="1"/>
  <c r="M718" i="9" s="1"/>
  <c r="M717" i="9" a="1"/>
  <c r="M717" i="9" s="1"/>
  <c r="M716" i="9"/>
  <c r="M716" i="9" a="1"/>
  <c r="M715" i="9"/>
  <c r="M715" i="9" a="1"/>
  <c r="M714" i="9" a="1"/>
  <c r="M714" i="9" s="1"/>
  <c r="M713" i="9" a="1"/>
  <c r="M713" i="9" s="1"/>
  <c r="M712" i="9"/>
  <c r="M712" i="9" a="1"/>
  <c r="M711" i="9"/>
  <c r="M711" i="9" a="1"/>
  <c r="M710" i="9" a="1"/>
  <c r="M710" i="9" s="1"/>
  <c r="M709" i="9" a="1"/>
  <c r="M709" i="9" s="1"/>
  <c r="M708" i="9"/>
  <c r="M708" i="9" a="1"/>
  <c r="M707" i="9"/>
  <c r="M707" i="9" a="1"/>
  <c r="M706" i="9" a="1"/>
  <c r="M706" i="9" s="1"/>
  <c r="M705" i="9" a="1"/>
  <c r="M705" i="9" s="1"/>
  <c r="M704" i="9"/>
  <c r="M704" i="9" a="1"/>
  <c r="M703" i="9"/>
  <c r="M703" i="9" a="1"/>
  <c r="M702" i="9" a="1"/>
  <c r="M702" i="9" s="1"/>
  <c r="M701" i="9" a="1"/>
  <c r="M701" i="9" s="1"/>
  <c r="M700" i="9"/>
  <c r="M700" i="9" a="1"/>
  <c r="M699" i="9"/>
  <c r="M699" i="9" a="1"/>
  <c r="M698" i="9" a="1"/>
  <c r="M698" i="9" s="1"/>
  <c r="M697" i="9" a="1"/>
  <c r="M697" i="9" s="1"/>
  <c r="M696" i="9"/>
  <c r="M696" i="9" a="1"/>
  <c r="M695" i="9"/>
  <c r="M695" i="9" a="1"/>
  <c r="M694" i="9" a="1"/>
  <c r="M694" i="9" s="1"/>
  <c r="M693" i="9" a="1"/>
  <c r="M693" i="9" s="1"/>
  <c r="M692" i="9"/>
  <c r="M692" i="9" a="1"/>
  <c r="M691" i="9"/>
  <c r="M691" i="9" a="1"/>
  <c r="M690" i="9" a="1"/>
  <c r="M690" i="9" s="1"/>
  <c r="M689" i="9" a="1"/>
  <c r="M689" i="9" s="1"/>
  <c r="M688" i="9"/>
  <c r="M688" i="9" a="1"/>
  <c r="M687" i="9"/>
  <c r="M687" i="9" a="1"/>
  <c r="M686" i="9" a="1"/>
  <c r="M686" i="9" s="1"/>
  <c r="M685" i="9" a="1"/>
  <c r="M685" i="9" s="1"/>
  <c r="M684" i="9"/>
  <c r="M684" i="9" a="1"/>
  <c r="M683" i="9"/>
  <c r="M683" i="9" a="1"/>
  <c r="M682" i="9" a="1"/>
  <c r="M682" i="9" s="1"/>
  <c r="M681" i="9" a="1"/>
  <c r="M681" i="9" s="1"/>
  <c r="M680" i="9"/>
  <c r="M680" i="9" a="1"/>
  <c r="M679" i="9"/>
  <c r="M679" i="9" a="1"/>
  <c r="M678" i="9" a="1"/>
  <c r="M678" i="9" s="1"/>
  <c r="M677" i="9" a="1"/>
  <c r="M677" i="9" s="1"/>
  <c r="M676" i="9"/>
  <c r="M676" i="9" a="1"/>
  <c r="M675" i="9"/>
  <c r="M675" i="9" a="1"/>
  <c r="M674" i="9" a="1"/>
  <c r="M674" i="9" s="1"/>
  <c r="M673" i="9" a="1"/>
  <c r="M673" i="9" s="1"/>
  <c r="M672" i="9"/>
  <c r="M672" i="9" a="1"/>
  <c r="M671" i="9"/>
  <c r="M671" i="9" a="1"/>
  <c r="M670" i="9" a="1"/>
  <c r="M670" i="9" s="1"/>
  <c r="M669" i="9" a="1"/>
  <c r="M669" i="9" s="1"/>
  <c r="M668" i="9"/>
  <c r="M668" i="9" a="1"/>
  <c r="M667" i="9"/>
  <c r="M667" i="9" a="1"/>
  <c r="M666" i="9" a="1"/>
  <c r="M666" i="9" s="1"/>
  <c r="M665" i="9" a="1"/>
  <c r="M665" i="9" s="1"/>
  <c r="M664" i="9" a="1"/>
  <c r="M664" i="9" s="1"/>
  <c r="M663" i="9"/>
  <c r="M663" i="9" a="1"/>
  <c r="M662" i="9" a="1"/>
  <c r="M662" i="9" s="1"/>
  <c r="M661" i="9" a="1"/>
  <c r="M661" i="9" s="1"/>
  <c r="M660" i="9"/>
  <c r="M660" i="9" a="1"/>
  <c r="M659" i="9" a="1"/>
  <c r="M659" i="9" s="1"/>
  <c r="M658" i="9" a="1"/>
  <c r="M658" i="9" s="1"/>
  <c r="M657" i="9" a="1"/>
  <c r="M657" i="9" s="1"/>
  <c r="M656" i="9"/>
  <c r="M656" i="9" a="1"/>
  <c r="M655" i="9"/>
  <c r="M655" i="9" a="1"/>
  <c r="M654" i="9" a="1"/>
  <c r="M654" i="9" s="1"/>
  <c r="M653" i="9" a="1"/>
  <c r="M653" i="9" s="1"/>
  <c r="M652" i="9"/>
  <c r="M652" i="9" a="1"/>
  <c r="M651" i="9"/>
  <c r="M651" i="9" a="1"/>
  <c r="M650" i="9" a="1"/>
  <c r="M650" i="9" s="1"/>
  <c r="M649" i="9" a="1"/>
  <c r="M649" i="9" s="1"/>
  <c r="M648" i="9" a="1"/>
  <c r="M648" i="9" s="1"/>
  <c r="M647" i="9"/>
  <c r="M647" i="9" a="1"/>
  <c r="M646" i="9" a="1"/>
  <c r="M646" i="9" s="1"/>
  <c r="M645" i="9" a="1"/>
  <c r="M645" i="9" s="1"/>
  <c r="M644" i="9"/>
  <c r="M644" i="9" a="1"/>
  <c r="M643" i="9" a="1"/>
  <c r="M643" i="9" s="1"/>
  <c r="M642" i="9" a="1"/>
  <c r="M642" i="9" s="1"/>
  <c r="M641" i="9" a="1"/>
  <c r="M641" i="9" s="1"/>
  <c r="M640" i="9"/>
  <c r="M640" i="9" a="1"/>
  <c r="M639" i="9"/>
  <c r="M639" i="9" a="1"/>
  <c r="M638" i="9" a="1"/>
  <c r="M638" i="9" s="1"/>
  <c r="M637" i="9" a="1"/>
  <c r="M637" i="9" s="1"/>
  <c r="M636" i="9"/>
  <c r="M636" i="9" a="1"/>
  <c r="M635" i="9"/>
  <c r="M635" i="9" a="1"/>
  <c r="M634" i="9" a="1"/>
  <c r="M634" i="9" s="1"/>
  <c r="M633" i="9" a="1"/>
  <c r="M633" i="9" s="1"/>
  <c r="M632" i="9" a="1"/>
  <c r="M632" i="9" s="1"/>
  <c r="M631" i="9"/>
  <c r="M631" i="9" a="1"/>
  <c r="M630" i="9" a="1"/>
  <c r="M630" i="9" s="1"/>
  <c r="M629" i="9" a="1"/>
  <c r="M629" i="9" s="1"/>
  <c r="M628" i="9"/>
  <c r="M628" i="9" a="1"/>
  <c r="M627" i="9" a="1"/>
  <c r="M627" i="9" s="1"/>
  <c r="M626" i="9" a="1"/>
  <c r="M626" i="9" s="1"/>
  <c r="M625" i="9" a="1"/>
  <c r="M625" i="9" s="1"/>
  <c r="M624" i="9"/>
  <c r="M624" i="9" a="1"/>
  <c r="M623" i="9"/>
  <c r="M623" i="9" a="1"/>
  <c r="M622" i="9" a="1"/>
  <c r="M622" i="9" s="1"/>
  <c r="M621" i="9" a="1"/>
  <c r="M621" i="9" s="1"/>
  <c r="M620" i="9" a="1"/>
  <c r="M620" i="9" s="1"/>
  <c r="M619" i="9"/>
  <c r="M619" i="9" a="1"/>
  <c r="M618" i="9" a="1"/>
  <c r="M618" i="9" s="1"/>
  <c r="M617" i="9" a="1"/>
  <c r="M617" i="9" s="1"/>
  <c r="M616" i="9" a="1"/>
  <c r="M616" i="9" s="1"/>
  <c r="M615" i="9" a="1"/>
  <c r="M615" i="9" s="1"/>
  <c r="M614" i="9" a="1"/>
  <c r="M614" i="9" s="1"/>
  <c r="M613" i="9" a="1"/>
  <c r="M613" i="9" s="1"/>
  <c r="M612" i="9"/>
  <c r="M612" i="9" a="1"/>
  <c r="M611" i="9" a="1"/>
  <c r="M611" i="9" s="1"/>
  <c r="M610" i="9" a="1"/>
  <c r="M610" i="9" s="1"/>
  <c r="M609" i="9" a="1"/>
  <c r="M609" i="9" s="1"/>
  <c r="M608" i="9"/>
  <c r="M608" i="9" a="1"/>
  <c r="M607" i="9"/>
  <c r="M607" i="9" a="1"/>
  <c r="M606" i="9" a="1"/>
  <c r="M606" i="9" s="1"/>
  <c r="M605" i="9" a="1"/>
  <c r="M605" i="9" s="1"/>
  <c r="M604" i="9" a="1"/>
  <c r="M604" i="9" s="1"/>
  <c r="M603" i="9"/>
  <c r="M603" i="9" a="1"/>
  <c r="M602" i="9" a="1"/>
  <c r="M602" i="9" s="1"/>
  <c r="M601" i="9" a="1"/>
  <c r="M601" i="9" s="1"/>
  <c r="M600" i="9" a="1"/>
  <c r="M600" i="9" s="1"/>
  <c r="M599" i="9" a="1"/>
  <c r="M599" i="9" s="1"/>
  <c r="M598" i="9" a="1"/>
  <c r="M598" i="9" s="1"/>
  <c r="M597" i="9" a="1"/>
  <c r="M597" i="9" s="1"/>
  <c r="M596" i="9"/>
  <c r="M596" i="9" a="1"/>
  <c r="M595" i="9" a="1"/>
  <c r="M595" i="9" s="1"/>
  <c r="M594" i="9" a="1"/>
  <c r="M594" i="9" s="1"/>
  <c r="M593" i="9" a="1"/>
  <c r="M593" i="9" s="1"/>
  <c r="M592" i="9"/>
  <c r="M592" i="9" a="1"/>
  <c r="M591" i="9"/>
  <c r="M591" i="9" a="1"/>
  <c r="M590" i="9" a="1"/>
  <c r="M590" i="9" s="1"/>
  <c r="M589" i="9" a="1"/>
  <c r="M589" i="9" s="1"/>
  <c r="M588" i="9" a="1"/>
  <c r="M588" i="9" s="1"/>
  <c r="M587" i="9"/>
  <c r="M587" i="9" a="1"/>
  <c r="M586" i="9" a="1"/>
  <c r="M586" i="9" s="1"/>
  <c r="M585" i="9" a="1"/>
  <c r="M585" i="9" s="1"/>
  <c r="M584" i="9" a="1"/>
  <c r="M584" i="9" s="1"/>
  <c r="M583" i="9" a="1"/>
  <c r="M583" i="9" s="1"/>
  <c r="M582" i="9" a="1"/>
  <c r="M582" i="9" s="1"/>
  <c r="M581" i="9" a="1"/>
  <c r="M581" i="9" s="1"/>
  <c r="M580" i="9"/>
  <c r="M580" i="9" a="1"/>
  <c r="M579" i="9" a="1"/>
  <c r="M579" i="9" s="1"/>
  <c r="M578" i="9" a="1"/>
  <c r="M578" i="9" s="1"/>
  <c r="M577" i="9" a="1"/>
  <c r="M577" i="9" s="1"/>
  <c r="M576" i="9"/>
  <c r="M576" i="9" a="1"/>
  <c r="M575" i="9"/>
  <c r="M575" i="9" a="1"/>
  <c r="M574" i="9" a="1"/>
  <c r="M574" i="9" s="1"/>
  <c r="M573" i="9" a="1"/>
  <c r="M573" i="9" s="1"/>
  <c r="M572" i="9" a="1"/>
  <c r="M572" i="9" s="1"/>
  <c r="M571" i="9"/>
  <c r="M571" i="9" a="1"/>
  <c r="M570" i="9" a="1"/>
  <c r="M570" i="9" s="1"/>
  <c r="M569" i="9" a="1"/>
  <c r="M569" i="9" s="1"/>
  <c r="M568" i="9" a="1"/>
  <c r="M568" i="9" s="1"/>
  <c r="M567" i="9" a="1"/>
  <c r="M567" i="9" s="1"/>
  <c r="M566" i="9" a="1"/>
  <c r="M566" i="9" s="1"/>
  <c r="M565" i="9" a="1"/>
  <c r="M565" i="9" s="1"/>
  <c r="M564" i="9"/>
  <c r="M564" i="9" a="1"/>
  <c r="M563" i="9" a="1"/>
  <c r="M563" i="9" s="1"/>
  <c r="M562" i="9" a="1"/>
  <c r="M562" i="9" s="1"/>
  <c r="M561" i="9" a="1"/>
  <c r="M561" i="9" s="1"/>
  <c r="M560" i="9"/>
  <c r="M560" i="9" a="1"/>
  <c r="M559" i="9"/>
  <c r="M559" i="9" a="1"/>
  <c r="M558" i="9" a="1"/>
  <c r="M558" i="9" s="1"/>
  <c r="M557" i="9" a="1"/>
  <c r="M557" i="9" s="1"/>
  <c r="M556" i="9" a="1"/>
  <c r="M556" i="9" s="1"/>
  <c r="M555" i="9"/>
  <c r="M555" i="9" a="1"/>
  <c r="M554" i="9" a="1"/>
  <c r="M554" i="9" s="1"/>
  <c r="M553" i="9" a="1"/>
  <c r="M553" i="9" s="1"/>
  <c r="M552" i="9" a="1"/>
  <c r="M552" i="9" s="1"/>
  <c r="M551" i="9" a="1"/>
  <c r="M551" i="9" s="1"/>
  <c r="M550" i="9" a="1"/>
  <c r="M550" i="9" s="1"/>
  <c r="M549" i="9" a="1"/>
  <c r="M549" i="9" s="1"/>
  <c r="M548" i="9"/>
  <c r="M548" i="9" a="1"/>
  <c r="M547" i="9" a="1"/>
  <c r="M547" i="9" s="1"/>
  <c r="M546" i="9" a="1"/>
  <c r="M546" i="9" s="1"/>
  <c r="M545" i="9" a="1"/>
  <c r="M545" i="9" s="1"/>
  <c r="M544" i="9"/>
  <c r="M544" i="9" a="1"/>
  <c r="M543" i="9"/>
  <c r="M543" i="9" a="1"/>
  <c r="M542" i="9" a="1"/>
  <c r="M542" i="9" s="1"/>
  <c r="M541" i="9" a="1"/>
  <c r="M541" i="9" s="1"/>
  <c r="M540" i="9" a="1"/>
  <c r="M540" i="9" s="1"/>
  <c r="M539" i="9"/>
  <c r="M539" i="9" a="1"/>
  <c r="M538" i="9" a="1"/>
  <c r="M538" i="9" s="1"/>
  <c r="M537" i="9" a="1"/>
  <c r="M537" i="9" s="1"/>
  <c r="M536" i="9" a="1"/>
  <c r="M536" i="9" s="1"/>
  <c r="M535" i="9" a="1"/>
  <c r="M535" i="9" s="1"/>
  <c r="M534" i="9" a="1"/>
  <c r="M534" i="9" s="1"/>
  <c r="M533" i="9" a="1"/>
  <c r="M533" i="9" s="1"/>
  <c r="M532" i="9"/>
  <c r="M532" i="9" a="1"/>
  <c r="M531" i="9" a="1"/>
  <c r="M531" i="9" s="1"/>
  <c r="M530" i="9" a="1"/>
  <c r="M530" i="9" s="1"/>
  <c r="M529" i="9" a="1"/>
  <c r="M529" i="9" s="1"/>
  <c r="M528" i="9"/>
  <c r="M528" i="9" a="1"/>
  <c r="M527" i="9"/>
  <c r="M527" i="9" a="1"/>
  <c r="M526" i="9" a="1"/>
  <c r="M526" i="9" s="1"/>
  <c r="M525" i="9" a="1"/>
  <c r="M525" i="9" s="1"/>
  <c r="M524" i="9" a="1"/>
  <c r="M524" i="9" s="1"/>
  <c r="M523" i="9"/>
  <c r="M523" i="9" a="1"/>
  <c r="M522" i="9" a="1"/>
  <c r="M522" i="9" s="1"/>
  <c r="M521" i="9" a="1"/>
  <c r="M521" i="9" s="1"/>
  <c r="M520" i="9" a="1"/>
  <c r="M520" i="9" s="1"/>
  <c r="M519" i="9" a="1"/>
  <c r="M519" i="9" s="1"/>
  <c r="M518" i="9" a="1"/>
  <c r="M518" i="9" s="1"/>
  <c r="M517" i="9" a="1"/>
  <c r="M517" i="9" s="1"/>
  <c r="M516" i="9"/>
  <c r="M516" i="9" a="1"/>
  <c r="M515" i="9" a="1"/>
  <c r="M515" i="9" s="1"/>
  <c r="M514" i="9" a="1"/>
  <c r="M514" i="9" s="1"/>
  <c r="M513" i="9" a="1"/>
  <c r="M513" i="9" s="1"/>
  <c r="M512" i="9"/>
  <c r="M512" i="9" a="1"/>
  <c r="M511" i="9"/>
  <c r="M511" i="9" a="1"/>
  <c r="M510" i="9" a="1"/>
  <c r="M510" i="9" s="1"/>
  <c r="M509" i="9" a="1"/>
  <c r="M509" i="9" s="1"/>
  <c r="M508" i="9" a="1"/>
  <c r="M508" i="9" s="1"/>
  <c r="M507" i="9"/>
  <c r="M507" i="9" a="1"/>
  <c r="M506" i="9" a="1"/>
  <c r="M506" i="9" s="1"/>
  <c r="M505" i="9" a="1"/>
  <c r="M505" i="9" s="1"/>
  <c r="M504" i="9" a="1"/>
  <c r="M504" i="9" s="1"/>
  <c r="M503" i="9" a="1"/>
  <c r="M503" i="9" s="1"/>
  <c r="M502" i="9" a="1"/>
  <c r="M502" i="9" s="1"/>
  <c r="M501" i="9" a="1"/>
  <c r="M501" i="9" s="1"/>
  <c r="M500" i="9"/>
  <c r="M500" i="9" a="1"/>
  <c r="M499" i="9" a="1"/>
  <c r="M499" i="9" s="1"/>
  <c r="M498" i="9" a="1"/>
  <c r="M498" i="9" s="1"/>
  <c r="M497" i="9" a="1"/>
  <c r="M497" i="9" s="1"/>
  <c r="M496" i="9"/>
  <c r="M496" i="9" a="1"/>
  <c r="M495" i="9"/>
  <c r="M495" i="9" a="1"/>
  <c r="M494" i="9" a="1"/>
  <c r="M494" i="9" s="1"/>
  <c r="M493" i="9" a="1"/>
  <c r="M493" i="9" s="1"/>
  <c r="M492" i="9" a="1"/>
  <c r="M492" i="9" s="1"/>
  <c r="M491" i="9"/>
  <c r="M491" i="9" a="1"/>
  <c r="M490" i="9" a="1"/>
  <c r="M490" i="9" s="1"/>
  <c r="M489" i="9" a="1"/>
  <c r="M489" i="9" s="1"/>
  <c r="M488" i="9" a="1"/>
  <c r="M488" i="9" s="1"/>
  <c r="M487" i="9" a="1"/>
  <c r="M487" i="9" s="1"/>
  <c r="M486" i="9" a="1"/>
  <c r="M486" i="9" s="1"/>
  <c r="M485" i="9" a="1"/>
  <c r="M485" i="9" s="1"/>
  <c r="M484" i="9"/>
  <c r="M484" i="9" a="1"/>
  <c r="M483" i="9" a="1"/>
  <c r="M483" i="9" s="1"/>
  <c r="M482" i="9" a="1"/>
  <c r="M482" i="9" s="1"/>
  <c r="M481" i="9" a="1"/>
  <c r="M481" i="9" s="1"/>
  <c r="M480" i="9"/>
  <c r="M480" i="9" a="1"/>
  <c r="M479" i="9"/>
  <c r="M479" i="9" a="1"/>
  <c r="M478" i="9" a="1"/>
  <c r="M478" i="9" s="1"/>
  <c r="M477" i="9" a="1"/>
  <c r="M477" i="9" s="1"/>
  <c r="M476" i="9" a="1"/>
  <c r="M476" i="9" s="1"/>
  <c r="M475" i="9"/>
  <c r="M475" i="9" a="1"/>
  <c r="M474" i="9" a="1"/>
  <c r="M474" i="9" s="1"/>
  <c r="M473" i="9" a="1"/>
  <c r="M473" i="9" s="1"/>
  <c r="M472" i="9" a="1"/>
  <c r="M472" i="9" s="1"/>
  <c r="M471" i="9" a="1"/>
  <c r="M471" i="9" s="1"/>
  <c r="M470" i="9" a="1"/>
  <c r="M470" i="9" s="1"/>
  <c r="M469" i="9" a="1"/>
  <c r="M469" i="9" s="1"/>
  <c r="M468" i="9"/>
  <c r="M468" i="9" a="1"/>
  <c r="M467" i="9" a="1"/>
  <c r="M467" i="9" s="1"/>
  <c r="M466" i="9" a="1"/>
  <c r="M466" i="9" s="1"/>
  <c r="M465" i="9" a="1"/>
  <c r="M465" i="9" s="1"/>
  <c r="M464" i="9"/>
  <c r="M464" i="9" a="1"/>
  <c r="M463" i="9"/>
  <c r="M463" i="9" a="1"/>
  <c r="M462" i="9" a="1"/>
  <c r="M462" i="9" s="1"/>
  <c r="M461" i="9" a="1"/>
  <c r="M461" i="9" s="1"/>
  <c r="M460" i="9" a="1"/>
  <c r="M460" i="9" s="1"/>
  <c r="M459" i="9"/>
  <c r="M459" i="9" a="1"/>
  <c r="M458" i="9" a="1"/>
  <c r="M458" i="9" s="1"/>
  <c r="M457" i="9" a="1"/>
  <c r="M457" i="9" s="1"/>
  <c r="M456" i="9" a="1"/>
  <c r="M456" i="9" s="1"/>
  <c r="M455" i="9" a="1"/>
  <c r="M455" i="9" s="1"/>
  <c r="M454" i="9" a="1"/>
  <c r="M454" i="9" s="1"/>
  <c r="M453" i="9" a="1"/>
  <c r="M453" i="9" s="1"/>
  <c r="M452" i="9"/>
  <c r="M452" i="9" a="1"/>
  <c r="M451" i="9" a="1"/>
  <c r="M451" i="9" s="1"/>
  <c r="M450" i="9" a="1"/>
  <c r="M450" i="9" s="1"/>
  <c r="M449" i="9" a="1"/>
  <c r="M449" i="9" s="1"/>
  <c r="M448" i="9"/>
  <c r="M448" i="9" a="1"/>
  <c r="M447" i="9"/>
  <c r="M447" i="9" a="1"/>
  <c r="M446" i="9" a="1"/>
  <c r="M446" i="9" s="1"/>
  <c r="M445" i="9" a="1"/>
  <c r="M445" i="9" s="1"/>
  <c r="M444" i="9" a="1"/>
  <c r="M444" i="9" s="1"/>
  <c r="M443" i="9"/>
  <c r="M443" i="9" a="1"/>
  <c r="M442" i="9" a="1"/>
  <c r="M442" i="9" s="1"/>
  <c r="M441" i="9" a="1"/>
  <c r="M441" i="9" s="1"/>
  <c r="M440" i="9" a="1"/>
  <c r="M440" i="9" s="1"/>
  <c r="M439" i="9" a="1"/>
  <c r="M439" i="9" s="1"/>
  <c r="M438" i="9" a="1"/>
  <c r="M438" i="9" s="1"/>
  <c r="M437" i="9" a="1"/>
  <c r="M437" i="9" s="1"/>
  <c r="M436" i="9"/>
  <c r="M436" i="9" a="1"/>
  <c r="M435" i="9" a="1"/>
  <c r="M435" i="9" s="1"/>
  <c r="M434" i="9" a="1"/>
  <c r="M434" i="9" s="1"/>
  <c r="M433" i="9" a="1"/>
  <c r="M433" i="9" s="1"/>
  <c r="M432" i="9"/>
  <c r="M432" i="9" a="1"/>
  <c r="M431" i="9"/>
  <c r="M431" i="9" a="1"/>
  <c r="M430" i="9" a="1"/>
  <c r="M430" i="9" s="1"/>
  <c r="M429" i="9" a="1"/>
  <c r="M429" i="9" s="1"/>
  <c r="M428" i="9" a="1"/>
  <c r="M428" i="9" s="1"/>
  <c r="M427" i="9"/>
  <c r="M427" i="9" a="1"/>
  <c r="M426" i="9" a="1"/>
  <c r="M426" i="9" s="1"/>
  <c r="M425" i="9" a="1"/>
  <c r="M425" i="9" s="1"/>
  <c r="M424" i="9" a="1"/>
  <c r="M424" i="9" s="1"/>
  <c r="M423" i="9" a="1"/>
  <c r="M423" i="9" s="1"/>
  <c r="M422" i="9" a="1"/>
  <c r="M422" i="9" s="1"/>
  <c r="M421" i="9" a="1"/>
  <c r="M421" i="9" s="1"/>
  <c r="M420" i="9"/>
  <c r="M420" i="9" a="1"/>
  <c r="M419" i="9" a="1"/>
  <c r="M419" i="9" s="1"/>
  <c r="M418" i="9" a="1"/>
  <c r="M418" i="9" s="1"/>
  <c r="M417" i="9" a="1"/>
  <c r="M417" i="9" s="1"/>
  <c r="M416" i="9"/>
  <c r="M416" i="9" a="1"/>
  <c r="M415" i="9"/>
  <c r="M415" i="9" a="1"/>
  <c r="M414" i="9" a="1"/>
  <c r="M414" i="9" s="1"/>
  <c r="M413" i="9" a="1"/>
  <c r="M413" i="9" s="1"/>
  <c r="M412" i="9" a="1"/>
  <c r="M412" i="9" s="1"/>
  <c r="M411" i="9"/>
  <c r="M411" i="9" a="1"/>
  <c r="M410" i="9" a="1"/>
  <c r="M410" i="9" s="1"/>
  <c r="M409" i="9" a="1"/>
  <c r="M409" i="9" s="1"/>
  <c r="M408" i="9" a="1"/>
  <c r="M408" i="9" s="1"/>
  <c r="M407" i="9" a="1"/>
  <c r="M407" i="9" s="1"/>
  <c r="M406" i="9" a="1"/>
  <c r="M406" i="9" s="1"/>
  <c r="M405" i="9" a="1"/>
  <c r="M405" i="9" s="1"/>
  <c r="M404" i="9"/>
  <c r="M404" i="9" a="1"/>
  <c r="M403" i="9" a="1"/>
  <c r="M403" i="9" s="1"/>
  <c r="M402" i="9" a="1"/>
  <c r="M402" i="9" s="1"/>
  <c r="M401" i="9" a="1"/>
  <c r="M401" i="9" s="1"/>
  <c r="M400" i="9"/>
  <c r="M400" i="9" a="1"/>
  <c r="M399" i="9"/>
  <c r="M399" i="9" a="1"/>
  <c r="M398" i="9" a="1"/>
  <c r="M398" i="9" s="1"/>
  <c r="M397" i="9" a="1"/>
  <c r="M397" i="9" s="1"/>
  <c r="M396" i="9" a="1"/>
  <c r="M396" i="9" s="1"/>
  <c r="M395" i="9"/>
  <c r="M395" i="9" a="1"/>
  <c r="M394" i="9" a="1"/>
  <c r="M394" i="9" s="1"/>
  <c r="M393" i="9" a="1"/>
  <c r="M393" i="9" s="1"/>
  <c r="M392" i="9" a="1"/>
  <c r="M392" i="9" s="1"/>
  <c r="M391" i="9" a="1"/>
  <c r="M391" i="9" s="1"/>
  <c r="M390" i="9" a="1"/>
  <c r="M390" i="9" s="1"/>
  <c r="M389" i="9" a="1"/>
  <c r="M389" i="9" s="1"/>
  <c r="M388" i="9"/>
  <c r="M388" i="9" a="1"/>
  <c r="M387" i="9" a="1"/>
  <c r="M387" i="9" s="1"/>
  <c r="M386" i="9" a="1"/>
  <c r="M386" i="9" s="1"/>
  <c r="M385" i="9" a="1"/>
  <c r="M385" i="9" s="1"/>
  <c r="M384" i="9"/>
  <c r="M384" i="9" a="1"/>
  <c r="M383" i="9"/>
  <c r="M383" i="9" a="1"/>
  <c r="M382" i="9" a="1"/>
  <c r="M382" i="9" s="1"/>
  <c r="M381" i="9" a="1"/>
  <c r="M381" i="9" s="1"/>
  <c r="M380" i="9" a="1"/>
  <c r="M380" i="9" s="1"/>
  <c r="M379" i="9"/>
  <c r="M379" i="9" a="1"/>
  <c r="M378" i="9" a="1"/>
  <c r="M378" i="9" s="1"/>
  <c r="M377" i="9" a="1"/>
  <c r="M377" i="9" s="1"/>
  <c r="M376" i="9" a="1"/>
  <c r="M376" i="9" s="1"/>
  <c r="M375" i="9" a="1"/>
  <c r="M375" i="9" s="1"/>
  <c r="M374" i="9" a="1"/>
  <c r="M374" i="9" s="1"/>
  <c r="M373" i="9" a="1"/>
  <c r="M373" i="9" s="1"/>
  <c r="M372" i="9"/>
  <c r="M372" i="9" a="1"/>
  <c r="M371" i="9" a="1"/>
  <c r="M371" i="9" s="1"/>
  <c r="M370" i="9" a="1"/>
  <c r="M370" i="9" s="1"/>
  <c r="M369" i="9" a="1"/>
  <c r="M369" i="9" s="1"/>
  <c r="M368" i="9"/>
  <c r="M368" i="9" a="1"/>
  <c r="M367" i="9"/>
  <c r="M367" i="9" a="1"/>
  <c r="M366" i="9" a="1"/>
  <c r="M366" i="9" s="1"/>
  <c r="M365" i="9" a="1"/>
  <c r="M365" i="9" s="1"/>
  <c r="M364" i="9" a="1"/>
  <c r="M364" i="9" s="1"/>
  <c r="M363" i="9"/>
  <c r="M363" i="9" a="1"/>
  <c r="M362" i="9" a="1"/>
  <c r="M362" i="9" s="1"/>
  <c r="M361" i="9" a="1"/>
  <c r="M361" i="9" s="1"/>
  <c r="M360" i="9" a="1"/>
  <c r="M360" i="9" s="1"/>
  <c r="M359" i="9" a="1"/>
  <c r="M359" i="9" s="1"/>
  <c r="M358" i="9" a="1"/>
  <c r="M358" i="9" s="1"/>
  <c r="M357" i="9" a="1"/>
  <c r="M357" i="9" s="1"/>
  <c r="M356" i="9"/>
  <c r="M356" i="9" a="1"/>
  <c r="M355" i="9" a="1"/>
  <c r="M355" i="9" s="1"/>
  <c r="M354" i="9" a="1"/>
  <c r="M354" i="9" s="1"/>
  <c r="M353" i="9" a="1"/>
  <c r="M353" i="9" s="1"/>
  <c r="M352" i="9"/>
  <c r="M352" i="9" a="1"/>
  <c r="M351" i="9"/>
  <c r="M351" i="9" a="1"/>
  <c r="M350" i="9" a="1"/>
  <c r="M350" i="9" s="1"/>
  <c r="M349" i="9" a="1"/>
  <c r="M349" i="9" s="1"/>
  <c r="M348" i="9" a="1"/>
  <c r="M348" i="9" s="1"/>
  <c r="M347" i="9"/>
  <c r="M347" i="9" a="1"/>
  <c r="M346" i="9" a="1"/>
  <c r="M346" i="9" s="1"/>
  <c r="M345" i="9" a="1"/>
  <c r="M345" i="9" s="1"/>
  <c r="M344" i="9" a="1"/>
  <c r="M344" i="9" s="1"/>
  <c r="M343" i="9" a="1"/>
  <c r="M343" i="9" s="1"/>
  <c r="M342" i="9" a="1"/>
  <c r="M342" i="9" s="1"/>
  <c r="M341" i="9" a="1"/>
  <c r="M341" i="9" s="1"/>
  <c r="M340" i="9"/>
  <c r="M340" i="9" a="1"/>
  <c r="M339" i="9" a="1"/>
  <c r="M339" i="9" s="1"/>
  <c r="M338" i="9" a="1"/>
  <c r="M338" i="9" s="1"/>
  <c r="M337" i="9" a="1"/>
  <c r="M337" i="9" s="1"/>
  <c r="M336" i="9"/>
  <c r="M336" i="9" a="1"/>
  <c r="M335" i="9"/>
  <c r="M335" i="9" a="1"/>
  <c r="M334" i="9" a="1"/>
  <c r="M334" i="9" s="1"/>
  <c r="M333" i="9" a="1"/>
  <c r="M333" i="9" s="1"/>
  <c r="M332" i="9" a="1"/>
  <c r="M332" i="9" s="1"/>
  <c r="M331" i="9"/>
  <c r="M331" i="9" a="1"/>
  <c r="M330" i="9" a="1"/>
  <c r="M330" i="9" s="1"/>
  <c r="M329" i="9" a="1"/>
  <c r="M329" i="9" s="1"/>
  <c r="M328" i="9" a="1"/>
  <c r="M328" i="9" s="1"/>
  <c r="M327" i="9" a="1"/>
  <c r="M327" i="9" s="1"/>
  <c r="M326" i="9" a="1"/>
  <c r="M326" i="9" s="1"/>
  <c r="M325" i="9" a="1"/>
  <c r="M325" i="9" s="1"/>
  <c r="M324" i="9"/>
  <c r="M324" i="9" a="1"/>
  <c r="M323" i="9" a="1"/>
  <c r="M323" i="9" s="1"/>
  <c r="M322" i="9" a="1"/>
  <c r="M322" i="9" s="1"/>
  <c r="M321" i="9" a="1"/>
  <c r="M321" i="9" s="1"/>
  <c r="M320" i="9"/>
  <c r="M320" i="9" a="1"/>
  <c r="M319" i="9"/>
  <c r="M319" i="9" a="1"/>
  <c r="M318" i="9" a="1"/>
  <c r="M318" i="9" s="1"/>
  <c r="M317" i="9" a="1"/>
  <c r="M317" i="9" s="1"/>
  <c r="M316" i="9" a="1"/>
  <c r="M316" i="9" s="1"/>
  <c r="M315" i="9"/>
  <c r="M315" i="9" a="1"/>
  <c r="M314" i="9" a="1"/>
  <c r="M314" i="9" s="1"/>
  <c r="M313" i="9" a="1"/>
  <c r="M313" i="9" s="1"/>
  <c r="M312" i="9" a="1"/>
  <c r="M312" i="9" s="1"/>
  <c r="M311" i="9" a="1"/>
  <c r="M311" i="9" s="1"/>
  <c r="M310" i="9" a="1"/>
  <c r="M310" i="9" s="1"/>
  <c r="M309" i="9" a="1"/>
  <c r="M309" i="9" s="1"/>
  <c r="M308" i="9"/>
  <c r="M308" i="9" a="1"/>
  <c r="M307" i="9" a="1"/>
  <c r="M307" i="9" s="1"/>
  <c r="M306" i="9" a="1"/>
  <c r="M306" i="9" s="1"/>
  <c r="M305" i="9" a="1"/>
  <c r="M305" i="9" s="1"/>
  <c r="M304" i="9"/>
  <c r="M304" i="9" a="1"/>
  <c r="M303" i="9"/>
  <c r="M303" i="9" a="1"/>
  <c r="M302" i="9" a="1"/>
  <c r="M302" i="9" s="1"/>
  <c r="M301" i="9" a="1"/>
  <c r="M301" i="9" s="1"/>
  <c r="M300" i="9" a="1"/>
  <c r="M300" i="9" s="1"/>
  <c r="M299" i="9"/>
  <c r="M299" i="9" a="1"/>
  <c r="M298" i="9" a="1"/>
  <c r="M298" i="9" s="1"/>
  <c r="M297" i="9" a="1"/>
  <c r="M297" i="9" s="1"/>
  <c r="M296" i="9" a="1"/>
  <c r="M296" i="9" s="1"/>
  <c r="M295" i="9" a="1"/>
  <c r="M295" i="9" s="1"/>
  <c r="M294" i="9" a="1"/>
  <c r="M294" i="9" s="1"/>
  <c r="M293" i="9" a="1"/>
  <c r="M293" i="9" s="1"/>
  <c r="M292" i="9"/>
  <c r="M292" i="9" a="1"/>
  <c r="M291" i="9" a="1"/>
  <c r="M291" i="9" s="1"/>
  <c r="M290" i="9" a="1"/>
  <c r="M290" i="9" s="1"/>
  <c r="M289" i="9" a="1"/>
  <c r="M289" i="9" s="1"/>
  <c r="M288" i="9"/>
  <c r="M288" i="9" a="1"/>
  <c r="M287" i="9"/>
  <c r="M287" i="9" a="1"/>
  <c r="M286" i="9" a="1"/>
  <c r="M286" i="9" s="1"/>
  <c r="M285" i="9" a="1"/>
  <c r="M285" i="9" s="1"/>
  <c r="M284" i="9" a="1"/>
  <c r="M284" i="9" s="1"/>
  <c r="M283" i="9"/>
  <c r="M283" i="9" a="1"/>
  <c r="M282" i="9" a="1"/>
  <c r="M282" i="9" s="1"/>
  <c r="M281" i="9" a="1"/>
  <c r="M281" i="9" s="1"/>
  <c r="M280" i="9" a="1"/>
  <c r="M280" i="9" s="1"/>
  <c r="M279" i="9" a="1"/>
  <c r="M279" i="9" s="1"/>
  <c r="M278" i="9" a="1"/>
  <c r="M278" i="9" s="1"/>
  <c r="M277" i="9" a="1"/>
  <c r="M277" i="9" s="1"/>
  <c r="M276" i="9"/>
  <c r="M276" i="9" a="1"/>
  <c r="M275" i="9" a="1"/>
  <c r="M275" i="9" s="1"/>
  <c r="M274" i="9" a="1"/>
  <c r="M274" i="9" s="1"/>
  <c r="M273" i="9" a="1"/>
  <c r="M273" i="9" s="1"/>
  <c r="M272" i="9"/>
  <c r="M272" i="9" a="1"/>
  <c r="M271" i="9"/>
  <c r="M271" i="9" a="1"/>
  <c r="M270" i="9" a="1"/>
  <c r="M270" i="9" s="1"/>
  <c r="M269" i="9" a="1"/>
  <c r="M269" i="9" s="1"/>
  <c r="M268" i="9" a="1"/>
  <c r="M268" i="9" s="1"/>
  <c r="M267" i="9"/>
  <c r="M267" i="9" a="1"/>
  <c r="M266" i="9" a="1"/>
  <c r="M266" i="9" s="1"/>
  <c r="M265" i="9" a="1"/>
  <c r="M265" i="9" s="1"/>
  <c r="M264" i="9" a="1"/>
  <c r="M264" i="9" s="1"/>
  <c r="M263" i="9" a="1"/>
  <c r="M263" i="9" s="1"/>
  <c r="M262" i="9" a="1"/>
  <c r="M262" i="9" s="1"/>
  <c r="M261" i="9" a="1"/>
  <c r="M261" i="9" s="1"/>
  <c r="M260" i="9"/>
  <c r="M260" i="9" a="1"/>
  <c r="M259" i="9" a="1"/>
  <c r="M259" i="9" s="1"/>
  <c r="M258" i="9" a="1"/>
  <c r="M258" i="9" s="1"/>
  <c r="M257" i="9" a="1"/>
  <c r="M257" i="9" s="1"/>
  <c r="M256" i="9"/>
  <c r="M256" i="9" a="1"/>
  <c r="M255" i="9"/>
  <c r="M255" i="9" a="1"/>
  <c r="M254" i="9" a="1"/>
  <c r="M254" i="9" s="1"/>
  <c r="M253" i="9" a="1"/>
  <c r="M253" i="9" s="1"/>
  <c r="M252" i="9" a="1"/>
  <c r="M252" i="9" s="1"/>
  <c r="M251" i="9"/>
  <c r="M251" i="9" a="1"/>
  <c r="M250" i="9" a="1"/>
  <c r="M250" i="9" s="1"/>
  <c r="M249" i="9" a="1"/>
  <c r="M249" i="9" s="1"/>
  <c r="M248" i="9" a="1"/>
  <c r="M248" i="9" s="1"/>
  <c r="M247" i="9" a="1"/>
  <c r="M247" i="9" s="1"/>
  <c r="M246" i="9" a="1"/>
  <c r="M246" i="9" s="1"/>
  <c r="M245" i="9" a="1"/>
  <c r="M245" i="9" s="1"/>
  <c r="M244" i="9"/>
  <c r="M244" i="9" a="1"/>
  <c r="M243" i="9" a="1"/>
  <c r="M243" i="9" s="1"/>
  <c r="M242" i="9" a="1"/>
  <c r="M242" i="9" s="1"/>
  <c r="M241" i="9" a="1"/>
  <c r="M241" i="9" s="1"/>
  <c r="M240" i="9"/>
  <c r="M240" i="9" a="1"/>
  <c r="M239" i="9"/>
  <c r="M239" i="9" a="1"/>
  <c r="M238" i="9" a="1"/>
  <c r="M238" i="9" s="1"/>
  <c r="M237" i="9" a="1"/>
  <c r="M237" i="9" s="1"/>
  <c r="M236" i="9" a="1"/>
  <c r="M236" i="9" s="1"/>
  <c r="M235" i="9"/>
  <c r="M235" i="9" a="1"/>
  <c r="M234" i="9" a="1"/>
  <c r="M234" i="9" s="1"/>
  <c r="M233" i="9" a="1"/>
  <c r="M233" i="9" s="1"/>
  <c r="M232" i="9" a="1"/>
  <c r="M232" i="9" s="1"/>
  <c r="M231" i="9" a="1"/>
  <c r="M231" i="9" s="1"/>
  <c r="M230" i="9" a="1"/>
  <c r="M230" i="9" s="1"/>
  <c r="M229" i="9" a="1"/>
  <c r="M229" i="9" s="1"/>
  <c r="M228" i="9"/>
  <c r="M228" i="9" a="1"/>
  <c r="M227" i="9" a="1"/>
  <c r="M227" i="9" s="1"/>
  <c r="M226" i="9" a="1"/>
  <c r="M226" i="9" s="1"/>
  <c r="M225" i="9"/>
  <c r="M225" i="9" a="1"/>
  <c r="M224" i="9" a="1"/>
  <c r="M224" i="9" s="1"/>
  <c r="M223" i="9"/>
  <c r="M223" i="9" a="1"/>
  <c r="M222" i="9" a="1"/>
  <c r="M222" i="9" s="1"/>
  <c r="M221" i="9" a="1"/>
  <c r="M221" i="9" s="1"/>
  <c r="M220" i="9"/>
  <c r="M220" i="9" a="1"/>
  <c r="M219" i="9"/>
  <c r="M219" i="9" a="1"/>
  <c r="M218" i="9" a="1"/>
  <c r="M218" i="9" s="1"/>
  <c r="M217" i="9" a="1"/>
  <c r="M217" i="9" s="1"/>
  <c r="M216" i="9"/>
  <c r="M216" i="9" a="1"/>
  <c r="M215" i="9" a="1"/>
  <c r="M215" i="9" s="1"/>
  <c r="M214" i="9" a="1"/>
  <c r="M214" i="9" s="1"/>
  <c r="M213" i="9" a="1"/>
  <c r="M213" i="9" s="1"/>
  <c r="M212" i="9" a="1"/>
  <c r="M212" i="9" s="1"/>
  <c r="M211" i="9"/>
  <c r="M211" i="9" a="1"/>
  <c r="M210" i="9" a="1"/>
  <c r="M210" i="9" s="1"/>
  <c r="M209" i="9"/>
  <c r="M209" i="9" a="1"/>
  <c r="M208" i="9" a="1"/>
  <c r="M208" i="9" s="1"/>
  <c r="M207" i="9"/>
  <c r="M207" i="9" a="1"/>
  <c r="M206" i="9" a="1"/>
  <c r="M206" i="9" s="1"/>
  <c r="M205" i="9"/>
  <c r="M205" i="9" a="1"/>
  <c r="M204" i="9" a="1"/>
  <c r="M204" i="9" s="1"/>
  <c r="M203" i="9" a="1"/>
  <c r="M203" i="9" s="1"/>
  <c r="M202" i="9" a="1"/>
  <c r="M202" i="9" s="1"/>
  <c r="M201" i="9" a="1"/>
  <c r="M201" i="9" s="1"/>
  <c r="M200" i="9"/>
  <c r="M200" i="9" a="1"/>
  <c r="M199" i="9" a="1"/>
  <c r="M199" i="9" s="1"/>
  <c r="M198" i="9" a="1"/>
  <c r="M198" i="9" s="1"/>
  <c r="M197" i="9"/>
  <c r="M197" i="9" a="1"/>
  <c r="M196" i="9"/>
  <c r="M196" i="9" a="1"/>
  <c r="M195" i="9" a="1"/>
  <c r="M195" i="9" s="1"/>
  <c r="M194" i="9" a="1"/>
  <c r="M194" i="9" s="1"/>
  <c r="M193" i="9"/>
  <c r="M193" i="9" a="1"/>
  <c r="M192" i="9" a="1"/>
  <c r="M192" i="9" s="1"/>
  <c r="M191" i="9"/>
  <c r="M191" i="9" a="1"/>
  <c r="M190" i="9" a="1"/>
  <c r="M190" i="9" s="1"/>
  <c r="M189" i="9" a="1"/>
  <c r="M189" i="9" s="1"/>
  <c r="M188" i="9"/>
  <c r="M188" i="9" a="1"/>
  <c r="M187" i="9"/>
  <c r="M187" i="9" a="1"/>
  <c r="M186" i="9" a="1"/>
  <c r="M186" i="9" s="1"/>
  <c r="M185" i="9" a="1"/>
  <c r="M185" i="9" s="1"/>
  <c r="M184" i="9"/>
  <c r="M184" i="9" a="1"/>
  <c r="M183" i="9" a="1"/>
  <c r="M183" i="9" s="1"/>
  <c r="M182" i="9" a="1"/>
  <c r="M182" i="9" s="1"/>
  <c r="M181" i="9" a="1"/>
  <c r="M181" i="9" s="1"/>
  <c r="M180" i="9" a="1"/>
  <c r="M180" i="9" s="1"/>
  <c r="M179" i="9"/>
  <c r="M179" i="9" a="1"/>
  <c r="M178" i="9" a="1"/>
  <c r="M178" i="9" s="1"/>
  <c r="M177" i="9"/>
  <c r="M177" i="9" a="1"/>
  <c r="M176" i="9" a="1"/>
  <c r="M176" i="9" s="1"/>
  <c r="M175" i="9"/>
  <c r="M175" i="9" a="1"/>
  <c r="M174" i="9" a="1"/>
  <c r="M174" i="9" s="1"/>
  <c r="M173" i="9"/>
  <c r="M173" i="9" a="1"/>
  <c r="M172" i="9" a="1"/>
  <c r="M172" i="9" s="1"/>
  <c r="M171" i="9" a="1"/>
  <c r="M171" i="9" s="1"/>
  <c r="M170" i="9" a="1"/>
  <c r="M170" i="9" s="1"/>
  <c r="M169" i="9" a="1"/>
  <c r="M169" i="9" s="1"/>
  <c r="M168" i="9"/>
  <c r="M168" i="9" a="1"/>
  <c r="M167" i="9" a="1"/>
  <c r="M167" i="9" s="1"/>
  <c r="M166" i="9" a="1"/>
  <c r="M166" i="9" s="1"/>
  <c r="M165" i="9"/>
  <c r="M165" i="9" a="1"/>
  <c r="M164" i="9"/>
  <c r="M164" i="9" a="1"/>
  <c r="M163" i="9" a="1"/>
  <c r="M163" i="9" s="1"/>
  <c r="M162" i="9" a="1"/>
  <c r="M162" i="9" s="1"/>
  <c r="M161" i="9"/>
  <c r="M161" i="9" a="1"/>
  <c r="M160" i="9" a="1"/>
  <c r="M160" i="9" s="1"/>
  <c r="M159" i="9"/>
  <c r="M159" i="9" a="1"/>
  <c r="M158" i="9" a="1"/>
  <c r="M158" i="9" s="1"/>
  <c r="M157" i="9" a="1"/>
  <c r="M157" i="9" s="1"/>
  <c r="M156" i="9"/>
  <c r="M156" i="9" a="1"/>
  <c r="M155" i="9"/>
  <c r="M155" i="9" a="1"/>
  <c r="M154" i="9" a="1"/>
  <c r="M154" i="9" s="1"/>
  <c r="M153" i="9" a="1"/>
  <c r="M153" i="9" s="1"/>
  <c r="M152" i="9"/>
  <c r="M152" i="9" a="1"/>
  <c r="M151" i="9" a="1"/>
  <c r="M151" i="9" s="1"/>
  <c r="M150" i="9" a="1"/>
  <c r="M150" i="9" s="1"/>
  <c r="M149" i="9" a="1"/>
  <c r="M149" i="9" s="1"/>
  <c r="M148" i="9" a="1"/>
  <c r="M148" i="9" s="1"/>
  <c r="M147" i="9"/>
  <c r="M147" i="9" a="1"/>
  <c r="M146" i="9" a="1"/>
  <c r="M146" i="9" s="1"/>
  <c r="M145" i="9"/>
  <c r="M145" i="9" a="1"/>
  <c r="M144" i="9" a="1"/>
  <c r="M144" i="9" s="1"/>
  <c r="M143" i="9"/>
  <c r="M143" i="9" a="1"/>
  <c r="M142" i="9" a="1"/>
  <c r="M142" i="9" s="1"/>
  <c r="M141" i="9"/>
  <c r="M141" i="9" a="1"/>
  <c r="M140" i="9" a="1"/>
  <c r="M140" i="9" s="1"/>
  <c r="M139" i="9" a="1"/>
  <c r="M139" i="9" s="1"/>
  <c r="M138" i="9" a="1"/>
  <c r="M138" i="9" s="1"/>
  <c r="M137" i="9" a="1"/>
  <c r="M137" i="9" s="1"/>
  <c r="M136" i="9"/>
  <c r="M136" i="9" a="1"/>
  <c r="M135" i="9" a="1"/>
  <c r="M135" i="9" s="1"/>
  <c r="M134" i="9" a="1"/>
  <c r="M134" i="9" s="1"/>
  <c r="M133" i="9"/>
  <c r="M133" i="9" a="1"/>
  <c r="M132" i="9"/>
  <c r="M132" i="9" a="1"/>
  <c r="M131" i="9" a="1"/>
  <c r="M131" i="9" s="1"/>
  <c r="M130" i="9" a="1"/>
  <c r="M130" i="9" s="1"/>
  <c r="M129" i="9"/>
  <c r="M129" i="9" a="1"/>
  <c r="M128" i="9" a="1"/>
  <c r="M128" i="9" s="1"/>
  <c r="M127" i="9"/>
  <c r="M127" i="9" a="1"/>
  <c r="M126" i="9" a="1"/>
  <c r="M126" i="9" s="1"/>
  <c r="M125" i="9" a="1"/>
  <c r="M125" i="9" s="1"/>
  <c r="M124" i="9"/>
  <c r="M124" i="9" a="1"/>
  <c r="M123" i="9"/>
  <c r="M123" i="9" a="1"/>
  <c r="M122" i="9" a="1"/>
  <c r="M122" i="9" s="1"/>
  <c r="M121" i="9" a="1"/>
  <c r="M121" i="9" s="1"/>
  <c r="M120" i="9"/>
  <c r="M120" i="9" a="1"/>
  <c r="M119" i="9" a="1"/>
  <c r="M119" i="9" s="1"/>
  <c r="M118" i="9" a="1"/>
  <c r="M118" i="9" s="1"/>
  <c r="M117" i="9" a="1"/>
  <c r="M117" i="9" s="1"/>
  <c r="M116" i="9" a="1"/>
  <c r="M116" i="9" s="1"/>
  <c r="M115" i="9"/>
  <c r="M115" i="9" a="1"/>
  <c r="M114" i="9" a="1"/>
  <c r="M114" i="9" s="1"/>
  <c r="M113" i="9"/>
  <c r="M113" i="9" a="1"/>
  <c r="M112" i="9" a="1"/>
  <c r="M112" i="9" s="1"/>
  <c r="M111" i="9"/>
  <c r="M111" i="9" a="1"/>
  <c r="M110" i="9" a="1"/>
  <c r="M110" i="9" s="1"/>
  <c r="M109" i="9"/>
  <c r="M109" i="9" a="1"/>
  <c r="M108" i="9" a="1"/>
  <c r="M108" i="9" s="1"/>
  <c r="M107" i="9" a="1"/>
  <c r="M107" i="9" s="1"/>
  <c r="M106" i="9" a="1"/>
  <c r="M106" i="9" s="1"/>
  <c r="M105" i="9" a="1"/>
  <c r="M105" i="9" s="1"/>
  <c r="M104" i="9"/>
  <c r="M104" i="9" a="1"/>
  <c r="M103" i="9" a="1"/>
  <c r="M103" i="9" s="1"/>
  <c r="M102" i="9" a="1"/>
  <c r="M102" i="9" s="1"/>
  <c r="M101" i="9"/>
  <c r="M101" i="9" a="1"/>
  <c r="M100" i="9"/>
  <c r="M100" i="9" a="1"/>
  <c r="M99" i="9" a="1"/>
  <c r="M99" i="9" s="1"/>
  <c r="M98" i="9" a="1"/>
  <c r="M98" i="9" s="1"/>
  <c r="M97" i="9"/>
  <c r="M97" i="9" a="1"/>
  <c r="M96" i="9" a="1"/>
  <c r="M96" i="9" s="1"/>
  <c r="M95" i="9"/>
  <c r="M95" i="9" a="1"/>
  <c r="M94" i="9" a="1"/>
  <c r="M94" i="9" s="1"/>
  <c r="M93" i="9"/>
  <c r="M93" i="9" a="1"/>
  <c r="M92" i="9" a="1"/>
  <c r="M92" i="9" s="1"/>
  <c r="M91" i="9"/>
  <c r="M91" i="9" a="1"/>
  <c r="M90" i="9" a="1"/>
  <c r="M90" i="9" s="1"/>
  <c r="M89" i="9"/>
  <c r="M89" i="9" a="1"/>
  <c r="M88" i="9" a="1"/>
  <c r="M88" i="9" s="1"/>
  <c r="M87" i="9"/>
  <c r="M87" i="9" a="1"/>
  <c r="M86" i="9" a="1"/>
  <c r="M86" i="9" s="1"/>
  <c r="M85" i="9"/>
  <c r="M85" i="9" a="1"/>
  <c r="M84" i="9" a="1"/>
  <c r="M84" i="9" s="1"/>
  <c r="M83" i="9"/>
  <c r="M83" i="9" a="1"/>
  <c r="M82" i="9" a="1"/>
  <c r="M82" i="9" s="1"/>
  <c r="M81" i="9"/>
  <c r="M81" i="9" a="1"/>
  <c r="M80" i="9" a="1"/>
  <c r="M80" i="9" s="1"/>
  <c r="M79" i="9"/>
  <c r="M79" i="9" a="1"/>
  <c r="M78" i="9" a="1"/>
  <c r="M78" i="9" s="1"/>
  <c r="M77" i="9" a="1"/>
  <c r="M77" i="9" s="1"/>
  <c r="M76" i="9" a="1"/>
  <c r="M76" i="9" s="1"/>
  <c r="M75" i="9"/>
  <c r="M75" i="9" a="1"/>
  <c r="M74" i="9" a="1"/>
  <c r="M74" i="9" s="1"/>
  <c r="M73" i="9" a="1"/>
  <c r="M73" i="9" s="1"/>
  <c r="M72" i="9" a="1"/>
  <c r="M72" i="9" s="1"/>
  <c r="M71" i="9"/>
  <c r="M71" i="9" a="1"/>
  <c r="M70" i="9" a="1"/>
  <c r="M70" i="9" s="1"/>
  <c r="M69" i="9" a="1"/>
  <c r="M69" i="9" s="1"/>
  <c r="M68" i="9" a="1"/>
  <c r="M68" i="9" s="1"/>
  <c r="M67" i="9"/>
  <c r="M67" i="9" a="1"/>
  <c r="M66" i="9" a="1"/>
  <c r="M66" i="9" s="1"/>
  <c r="M65" i="9" a="1"/>
  <c r="M65" i="9" s="1"/>
  <c r="M64" i="9" a="1"/>
  <c r="M64" i="9" s="1"/>
  <c r="M63" i="9"/>
  <c r="M63" i="9" a="1"/>
  <c r="M62" i="9" a="1"/>
  <c r="M62" i="9" s="1"/>
  <c r="M61" i="9" a="1"/>
  <c r="M61" i="9" s="1"/>
  <c r="M60" i="9" a="1"/>
  <c r="M60" i="9" s="1"/>
  <c r="M59" i="9"/>
  <c r="M59" i="9" a="1"/>
  <c r="M58" i="9" a="1"/>
  <c r="M58" i="9" s="1"/>
  <c r="M57" i="9" a="1"/>
  <c r="M57" i="9" s="1"/>
  <c r="M56" i="9" a="1"/>
  <c r="M56" i="9" s="1"/>
  <c r="M55" i="9"/>
  <c r="M55" i="9" a="1"/>
  <c r="M54" i="9" a="1"/>
  <c r="M54" i="9" s="1"/>
  <c r="M53" i="9" a="1"/>
  <c r="M53" i="9" s="1"/>
  <c r="M52" i="9" a="1"/>
  <c r="M52" i="9" s="1"/>
  <c r="M51" i="9"/>
  <c r="M51" i="9" a="1"/>
  <c r="M50" i="9" a="1"/>
  <c r="M50" i="9" s="1"/>
  <c r="M49" i="9" a="1"/>
  <c r="M49" i="9" s="1"/>
  <c r="M48" i="9" a="1"/>
  <c r="M48" i="9" s="1"/>
  <c r="M47" i="9"/>
  <c r="M47" i="9" a="1"/>
  <c r="M46" i="9" a="1"/>
  <c r="M46" i="9" s="1"/>
  <c r="M45" i="9" a="1"/>
  <c r="M45" i="9" s="1"/>
  <c r="M44" i="9" a="1"/>
  <c r="M44" i="9" s="1"/>
  <c r="M43" i="9"/>
  <c r="M43" i="9" a="1"/>
  <c r="M42" i="9" a="1"/>
  <c r="M42" i="9" s="1"/>
  <c r="M41" i="9" a="1"/>
  <c r="M41" i="9" s="1"/>
  <c r="M40" i="9" a="1"/>
  <c r="M40" i="9" s="1"/>
  <c r="M39" i="9"/>
  <c r="M39" i="9" a="1"/>
  <c r="M38" i="9" a="1"/>
  <c r="M38" i="9" s="1"/>
  <c r="M37" i="9" a="1"/>
  <c r="M37" i="9" s="1"/>
  <c r="M36" i="9" a="1"/>
  <c r="M36" i="9" s="1"/>
  <c r="M35" i="9"/>
  <c r="M35" i="9" a="1"/>
  <c r="M34" i="9" a="1"/>
  <c r="M34" i="9" s="1"/>
  <c r="M33" i="9" a="1"/>
  <c r="M33" i="9" s="1"/>
  <c r="M32" i="9" a="1"/>
  <c r="M32" i="9" s="1"/>
  <c r="M31" i="9"/>
  <c r="M31" i="9" a="1"/>
  <c r="M30" i="9" a="1"/>
  <c r="M30" i="9" s="1"/>
  <c r="M29" i="9" a="1"/>
  <c r="M29" i="9" s="1"/>
  <c r="M28" i="9" a="1"/>
  <c r="M28" i="9" s="1"/>
  <c r="M27" i="9"/>
  <c r="M27" i="9" a="1"/>
  <c r="M26" i="9" a="1"/>
  <c r="M26" i="9" s="1"/>
  <c r="M25" i="9" a="1"/>
  <c r="M25" i="9" s="1"/>
  <c r="M24" i="9" a="1"/>
  <c r="M24" i="9" s="1"/>
  <c r="M23" i="9"/>
  <c r="M23" i="9" a="1"/>
  <c r="M22" i="9" a="1"/>
  <c r="M22" i="9" s="1"/>
  <c r="M21" i="9" a="1"/>
  <c r="M21" i="9" s="1"/>
  <c r="M20" i="9" a="1"/>
  <c r="M20" i="9" s="1"/>
  <c r="M19" i="9"/>
  <c r="M19" i="9" a="1"/>
  <c r="M18" i="9" a="1"/>
  <c r="M18" i="9" s="1"/>
  <c r="M17" i="9" a="1"/>
  <c r="M17" i="9" s="1"/>
  <c r="M16" i="9" a="1"/>
  <c r="M16" i="9" s="1"/>
  <c r="M15" i="9"/>
  <c r="M15" i="9" a="1"/>
  <c r="M14" i="9" a="1"/>
  <c r="M14" i="9" s="1"/>
  <c r="M13" i="9" a="1"/>
  <c r="M13" i="9" s="1"/>
  <c r="M12" i="9" a="1"/>
  <c r="M12" i="9" s="1"/>
  <c r="M11" i="9"/>
  <c r="M11" i="9" a="1"/>
  <c r="M10" i="9" a="1"/>
  <c r="M10" i="9" s="1"/>
  <c r="M9" i="9" a="1"/>
  <c r="M9" i="9" s="1"/>
  <c r="M8" i="9" a="1"/>
  <c r="M8" i="9" s="1"/>
  <c r="M7" i="9"/>
  <c r="M7" i="9" a="1"/>
  <c r="M6" i="9" a="1"/>
  <c r="M6" i="9" s="1"/>
  <c r="M5" i="9" a="1"/>
  <c r="M5" i="9" s="1"/>
  <c r="M4" i="9" a="1"/>
  <c r="M4" i="9" s="1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1490" i="9" s="1"/>
  <c r="E32" i="9"/>
  <c r="E1489" i="9" s="1"/>
  <c r="E31" i="9"/>
  <c r="E1488" i="9" s="1"/>
  <c r="E30" i="9"/>
  <c r="E1487" i="9" s="1"/>
  <c r="E29" i="9"/>
  <c r="E28" i="9"/>
  <c r="E27" i="9"/>
  <c r="E26" i="9"/>
  <c r="E25" i="9"/>
  <c r="E1482" i="9" s="1"/>
  <c r="E24" i="9"/>
  <c r="E1481" i="9" s="1"/>
  <c r="E23" i="9"/>
  <c r="E1480" i="9" s="1"/>
  <c r="E22" i="9"/>
  <c r="E1479" i="9" s="1"/>
  <c r="E21" i="9"/>
  <c r="E20" i="9"/>
  <c r="E1477" i="9" s="1"/>
  <c r="E19" i="9"/>
  <c r="E18" i="9"/>
  <c r="E17" i="9"/>
  <c r="E1474" i="9" s="1"/>
  <c r="E16" i="9"/>
  <c r="E1473" i="9" s="1"/>
  <c r="E15" i="9"/>
  <c r="E1472" i="9" s="1"/>
  <c r="E14" i="9"/>
  <c r="E1471" i="9" s="1"/>
  <c r="E13" i="9"/>
  <c r="E12" i="9"/>
  <c r="E1469" i="9" s="1"/>
  <c r="E11" i="9"/>
  <c r="E10" i="9"/>
  <c r="E9" i="9"/>
  <c r="E1466" i="9" s="1"/>
  <c r="E8" i="9"/>
  <c r="E1465" i="9" s="1"/>
  <c r="E7" i="9"/>
  <c r="E1464" i="9" s="1"/>
  <c r="E6" i="9"/>
  <c r="E1463" i="9" s="1"/>
  <c r="E5" i="9"/>
  <c r="E4" i="9"/>
  <c r="E1461" i="9" s="1"/>
  <c r="M1460" i="8"/>
  <c r="M1460" i="8" a="1"/>
  <c r="M1459" i="8" a="1"/>
  <c r="M1459" i="8" s="1"/>
  <c r="M1458" i="8"/>
  <c r="M1458" i="8" a="1"/>
  <c r="M1457" i="8" a="1"/>
  <c r="M1457" i="8" s="1"/>
  <c r="M1456" i="8"/>
  <c r="M1456" i="8" a="1"/>
  <c r="M1455" i="8" a="1"/>
  <c r="M1455" i="8" s="1"/>
  <c r="M1454" i="8"/>
  <c r="M1454" i="8" a="1"/>
  <c r="M1453" i="8" a="1"/>
  <c r="M1453" i="8" s="1"/>
  <c r="M1452" i="8"/>
  <c r="M1452" i="8" a="1"/>
  <c r="M1451" i="8" a="1"/>
  <c r="M1451" i="8" s="1"/>
  <c r="M1450" i="8" a="1"/>
  <c r="M1450" i="8" s="1"/>
  <c r="M1449" i="8" a="1"/>
  <c r="M1449" i="8" s="1"/>
  <c r="M1448" i="8" a="1"/>
  <c r="M1448" i="8" s="1"/>
  <c r="M1447" i="8" a="1"/>
  <c r="M1447" i="8" s="1"/>
  <c r="M1446" i="8"/>
  <c r="M1446" i="8" a="1"/>
  <c r="M1445" i="8" a="1"/>
  <c r="M1445" i="8" s="1"/>
  <c r="M1444" i="8" a="1"/>
  <c r="M1444" i="8" s="1"/>
  <c r="M1443" i="8" a="1"/>
  <c r="M1443" i="8" s="1"/>
  <c r="M1442" i="8"/>
  <c r="M1442" i="8" a="1"/>
  <c r="M1441" i="8" a="1"/>
  <c r="M1441" i="8" s="1"/>
  <c r="M1440" i="8" a="1"/>
  <c r="M1440" i="8" s="1"/>
  <c r="M1439" i="8" a="1"/>
  <c r="M1439" i="8" s="1"/>
  <c r="M1438" i="8"/>
  <c r="M1438" i="8" a="1"/>
  <c r="M1437" i="8"/>
  <c r="M1437" i="8" a="1"/>
  <c r="M1436" i="8" a="1"/>
  <c r="M1436" i="8" s="1"/>
  <c r="M1435" i="8" a="1"/>
  <c r="M1435" i="8" s="1"/>
  <c r="M1434" i="8" a="1"/>
  <c r="M1434" i="8" s="1"/>
  <c r="M1433" i="8"/>
  <c r="M1433" i="8" a="1"/>
  <c r="M1432" i="8" a="1"/>
  <c r="M1432" i="8" s="1"/>
  <c r="M1431" i="8" a="1"/>
  <c r="M1431" i="8" s="1"/>
  <c r="M1430" i="8" a="1"/>
  <c r="M1430" i="8" s="1"/>
  <c r="M1429" i="8"/>
  <c r="M1429" i="8" a="1"/>
  <c r="M1428" i="8"/>
  <c r="M1428" i="8" a="1"/>
  <c r="M1427" i="8" a="1"/>
  <c r="M1427" i="8" s="1"/>
  <c r="M1426" i="8" a="1"/>
  <c r="M1426" i="8" s="1"/>
  <c r="M1425" i="8" a="1"/>
  <c r="M1425" i="8" s="1"/>
  <c r="M1424" i="8"/>
  <c r="M1424" i="8" a="1"/>
  <c r="M1423" i="8" a="1"/>
  <c r="M1423" i="8" s="1"/>
  <c r="M1422" i="8" a="1"/>
  <c r="M1422" i="8" s="1"/>
  <c r="M1421" i="8" a="1"/>
  <c r="M1421" i="8" s="1"/>
  <c r="M1420" i="8"/>
  <c r="M1420" i="8" a="1"/>
  <c r="M1419" i="8" a="1"/>
  <c r="M1419" i="8" s="1"/>
  <c r="M1418" i="8" a="1"/>
  <c r="M1418" i="8" s="1"/>
  <c r="M1417" i="8" a="1"/>
  <c r="M1417" i="8" s="1"/>
  <c r="M1416" i="8" a="1"/>
  <c r="M1416" i="8" s="1"/>
  <c r="M1415" i="8" a="1"/>
  <c r="M1415" i="8" s="1"/>
  <c r="M1414" i="8"/>
  <c r="M1414" i="8" a="1"/>
  <c r="M1413" i="8" a="1"/>
  <c r="M1413" i="8" s="1"/>
  <c r="M1412" i="8" a="1"/>
  <c r="M1412" i="8" s="1"/>
  <c r="M1411" i="8" a="1"/>
  <c r="M1411" i="8" s="1"/>
  <c r="M1410" i="8" a="1"/>
  <c r="M1410" i="8" s="1"/>
  <c r="M1409" i="8" a="1"/>
  <c r="M1409" i="8" s="1"/>
  <c r="M1408" i="8" a="1"/>
  <c r="M1408" i="8" s="1"/>
  <c r="M1407" i="8" a="1"/>
  <c r="M1407" i="8" s="1"/>
  <c r="M1406" i="8"/>
  <c r="M1406" i="8" a="1"/>
  <c r="M1405" i="8"/>
  <c r="M1405" i="8" a="1"/>
  <c r="M1404" i="8" a="1"/>
  <c r="M1404" i="8" s="1"/>
  <c r="M1403" i="8" a="1"/>
  <c r="M1403" i="8" s="1"/>
  <c r="M1402" i="8" a="1"/>
  <c r="M1402" i="8" s="1"/>
  <c r="M1401" i="8" a="1"/>
  <c r="M1401" i="8" s="1"/>
  <c r="M1400" i="8" a="1"/>
  <c r="M1400" i="8" s="1"/>
  <c r="M1399" i="8" a="1"/>
  <c r="M1399" i="8" s="1"/>
  <c r="M1398" i="8" a="1"/>
  <c r="M1398" i="8" s="1"/>
  <c r="M1397" i="8"/>
  <c r="M1397" i="8" a="1"/>
  <c r="M1396" i="8"/>
  <c r="M1396" i="8" a="1"/>
  <c r="M1395" i="8" a="1"/>
  <c r="M1395" i="8" s="1"/>
  <c r="M1394" i="8" a="1"/>
  <c r="M1394" i="8" s="1"/>
  <c r="M1393" i="8" a="1"/>
  <c r="M1393" i="8" s="1"/>
  <c r="M1392" i="8" a="1"/>
  <c r="M1392" i="8" s="1"/>
  <c r="M1391" i="8" a="1"/>
  <c r="M1391" i="8" s="1"/>
  <c r="M1390" i="8" a="1"/>
  <c r="M1390" i="8" s="1"/>
  <c r="M1389" i="8" a="1"/>
  <c r="M1389" i="8" s="1"/>
  <c r="M1388" i="8"/>
  <c r="M1388" i="8" a="1"/>
  <c r="M1387" i="8" a="1"/>
  <c r="M1387" i="8" s="1"/>
  <c r="M1386" i="8" a="1"/>
  <c r="M1386" i="8" s="1"/>
  <c r="M1385" i="8" a="1"/>
  <c r="M1385" i="8" s="1"/>
  <c r="M1384" i="8" a="1"/>
  <c r="M1384" i="8" s="1"/>
  <c r="M1383" i="8" a="1"/>
  <c r="M1383" i="8" s="1"/>
  <c r="M1382" i="8"/>
  <c r="M1382" i="8" a="1"/>
  <c r="M1381" i="8" a="1"/>
  <c r="M1381" i="8" s="1"/>
  <c r="M1380" i="8" a="1"/>
  <c r="M1380" i="8" s="1"/>
  <c r="M1379" i="8" a="1"/>
  <c r="M1379" i="8" s="1"/>
  <c r="M1378" i="8" a="1"/>
  <c r="M1378" i="8" s="1"/>
  <c r="M1377" i="8" a="1"/>
  <c r="M1377" i="8" s="1"/>
  <c r="M1376" i="8" a="1"/>
  <c r="M1376" i="8" s="1"/>
  <c r="M1375" i="8" a="1"/>
  <c r="M1375" i="8" s="1"/>
  <c r="M1374" i="8"/>
  <c r="M1374" i="8" a="1"/>
  <c r="M1373" i="8"/>
  <c r="M1373" i="8" a="1"/>
  <c r="M1372" i="8" a="1"/>
  <c r="M1372" i="8" s="1"/>
  <c r="M1371" i="8" a="1"/>
  <c r="M1371" i="8" s="1"/>
  <c r="M1370" i="8" a="1"/>
  <c r="M1370" i="8" s="1"/>
  <c r="M1369" i="8" a="1"/>
  <c r="M1369" i="8" s="1"/>
  <c r="M1368" i="8" a="1"/>
  <c r="M1368" i="8" s="1"/>
  <c r="M1367" i="8" a="1"/>
  <c r="M1367" i="8" s="1"/>
  <c r="M1366" i="8" a="1"/>
  <c r="M1366" i="8" s="1"/>
  <c r="M1365" i="8"/>
  <c r="M1365" i="8" a="1"/>
  <c r="M1364" i="8"/>
  <c r="M1364" i="8" a="1"/>
  <c r="M1363" i="8" a="1"/>
  <c r="M1363" i="8" s="1"/>
  <c r="M1362" i="8" a="1"/>
  <c r="M1362" i="8" s="1"/>
  <c r="M1361" i="8" a="1"/>
  <c r="M1361" i="8" s="1"/>
  <c r="M1360" i="8" a="1"/>
  <c r="M1360" i="8" s="1"/>
  <c r="M1359" i="8" a="1"/>
  <c r="M1359" i="8" s="1"/>
  <c r="M1358" i="8" a="1"/>
  <c r="M1358" i="8" s="1"/>
  <c r="M1357" i="8" a="1"/>
  <c r="M1357" i="8" s="1"/>
  <c r="M1356" i="8"/>
  <c r="M1356" i="8" a="1"/>
  <c r="M1355" i="8" a="1"/>
  <c r="M1355" i="8" s="1"/>
  <c r="M1354" i="8" a="1"/>
  <c r="M1354" i="8" s="1"/>
  <c r="M1353" i="8" a="1"/>
  <c r="M1353" i="8" s="1"/>
  <c r="M1352" i="8" a="1"/>
  <c r="M1352" i="8" s="1"/>
  <c r="M1351" i="8" a="1"/>
  <c r="M1351" i="8" s="1"/>
  <c r="M1350" i="8"/>
  <c r="M1350" i="8" a="1"/>
  <c r="M1349" i="8" a="1"/>
  <c r="M1349" i="8" s="1"/>
  <c r="M1348" i="8" a="1"/>
  <c r="M1348" i="8" s="1"/>
  <c r="M1347" i="8" a="1"/>
  <c r="M1347" i="8" s="1"/>
  <c r="M1346" i="8" a="1"/>
  <c r="M1346" i="8" s="1"/>
  <c r="M1345" i="8" a="1"/>
  <c r="M1345" i="8" s="1"/>
  <c r="M1344" i="8" a="1"/>
  <c r="M1344" i="8" s="1"/>
  <c r="M1343" i="8" a="1"/>
  <c r="M1343" i="8" s="1"/>
  <c r="M1342" i="8"/>
  <c r="M1342" i="8" a="1"/>
  <c r="M1341" i="8"/>
  <c r="M1341" i="8" a="1"/>
  <c r="M1340" i="8" a="1"/>
  <c r="M1340" i="8" s="1"/>
  <c r="M1339" i="8" a="1"/>
  <c r="M1339" i="8" s="1"/>
  <c r="M1338" i="8" a="1"/>
  <c r="M1338" i="8" s="1"/>
  <c r="M1337" i="8" a="1"/>
  <c r="M1337" i="8" s="1"/>
  <c r="M1336" i="8" a="1"/>
  <c r="M1336" i="8" s="1"/>
  <c r="M1335" i="8" a="1"/>
  <c r="M1335" i="8" s="1"/>
  <c r="M1334" i="8"/>
  <c r="M1334" i="8" a="1"/>
  <c r="M1333" i="8"/>
  <c r="M1333" i="8" a="1"/>
  <c r="M1332" i="8"/>
  <c r="M1332" i="8" a="1"/>
  <c r="M1331" i="8" a="1"/>
  <c r="M1331" i="8" s="1"/>
  <c r="M1330" i="8" a="1"/>
  <c r="M1330" i="8" s="1"/>
  <c r="M1329" i="8" a="1"/>
  <c r="M1329" i="8" s="1"/>
  <c r="M1328" i="8" a="1"/>
  <c r="M1328" i="8" s="1"/>
  <c r="M1327" i="8" a="1"/>
  <c r="M1327" i="8" s="1"/>
  <c r="M1326" i="8" a="1"/>
  <c r="M1326" i="8" s="1"/>
  <c r="M1325" i="8" a="1"/>
  <c r="M1325" i="8" s="1"/>
  <c r="M1324" i="8"/>
  <c r="M1324" i="8" a="1"/>
  <c r="M1323" i="8" a="1"/>
  <c r="M1323" i="8" s="1"/>
  <c r="M1322" i="8" a="1"/>
  <c r="M1322" i="8" s="1"/>
  <c r="M1321" i="8" a="1"/>
  <c r="M1321" i="8" s="1"/>
  <c r="M1320" i="8" a="1"/>
  <c r="M1320" i="8" s="1"/>
  <c r="M1319" i="8" a="1"/>
  <c r="M1319" i="8" s="1"/>
  <c r="M1318" i="8"/>
  <c r="M1318" i="8" a="1"/>
  <c r="M1317" i="8" a="1"/>
  <c r="M1317" i="8" s="1"/>
  <c r="M1316" i="8" a="1"/>
  <c r="M1316" i="8" s="1"/>
  <c r="M1315" i="8" a="1"/>
  <c r="M1315" i="8" s="1"/>
  <c r="M1314" i="8" a="1"/>
  <c r="M1314" i="8" s="1"/>
  <c r="M1313" i="8" a="1"/>
  <c r="M1313" i="8" s="1"/>
  <c r="M1312" i="8" a="1"/>
  <c r="M1312" i="8" s="1"/>
  <c r="M1311" i="8" a="1"/>
  <c r="M1311" i="8" s="1"/>
  <c r="M1310" i="8"/>
  <c r="M1310" i="8" a="1"/>
  <c r="M1309" i="8"/>
  <c r="M1309" i="8" a="1"/>
  <c r="M1308" i="8" a="1"/>
  <c r="M1308" i="8" s="1"/>
  <c r="M1307" i="8" a="1"/>
  <c r="M1307" i="8" s="1"/>
  <c r="M1306" i="8" a="1"/>
  <c r="M1306" i="8" s="1"/>
  <c r="M1305" i="8" a="1"/>
  <c r="M1305" i="8" s="1"/>
  <c r="M1304" i="8" a="1"/>
  <c r="M1304" i="8" s="1"/>
  <c r="M1303" i="8" a="1"/>
  <c r="M1303" i="8" s="1"/>
  <c r="M1302" i="8" a="1"/>
  <c r="M1302" i="8" s="1"/>
  <c r="M1301" i="8"/>
  <c r="M1301" i="8" a="1"/>
  <c r="M1300" i="8"/>
  <c r="M1300" i="8" a="1"/>
  <c r="M1299" i="8" a="1"/>
  <c r="M1299" i="8" s="1"/>
  <c r="M1298" i="8" a="1"/>
  <c r="M1298" i="8" s="1"/>
  <c r="M1297" i="8"/>
  <c r="M1297" i="8" a="1"/>
  <c r="M1296" i="8" a="1"/>
  <c r="M1296" i="8" s="1"/>
  <c r="M1295" i="8" a="1"/>
  <c r="M1295" i="8" s="1"/>
  <c r="M1294" i="8" a="1"/>
  <c r="M1294" i="8" s="1"/>
  <c r="M1293" i="8"/>
  <c r="M1293" i="8" a="1"/>
  <c r="M1292" i="8"/>
  <c r="M1292" i="8" a="1"/>
  <c r="M1291" i="8" a="1"/>
  <c r="M1291" i="8" s="1"/>
  <c r="M1290" i="8" a="1"/>
  <c r="M1290" i="8" s="1"/>
  <c r="M1289" i="8"/>
  <c r="M1289" i="8" a="1"/>
  <c r="M1288" i="8" a="1"/>
  <c r="M1288" i="8" s="1"/>
  <c r="M1287" i="8" a="1"/>
  <c r="M1287" i="8" s="1"/>
  <c r="M1286" i="8"/>
  <c r="M1286" i="8" a="1"/>
  <c r="M1285" i="8" a="1"/>
  <c r="M1285" i="8" s="1"/>
  <c r="M1284" i="8"/>
  <c r="M1284" i="8" a="1"/>
  <c r="M1283" i="8" a="1"/>
  <c r="M1283" i="8" s="1"/>
  <c r="M1282" i="8" a="1"/>
  <c r="M1282" i="8" s="1"/>
  <c r="M1281" i="8" a="1"/>
  <c r="M1281" i="8" s="1"/>
  <c r="M1280" i="8" a="1"/>
  <c r="M1280" i="8" s="1"/>
  <c r="M1279" i="8" a="1"/>
  <c r="M1279" i="8" s="1"/>
  <c r="M1278" i="8"/>
  <c r="M1278" i="8" a="1"/>
  <c r="M1277" i="8"/>
  <c r="M1277" i="8" a="1"/>
  <c r="M1276" i="8" a="1"/>
  <c r="M1276" i="8" s="1"/>
  <c r="M1275" i="8" a="1"/>
  <c r="M1275" i="8" s="1"/>
  <c r="M1274" i="8" a="1"/>
  <c r="M1274" i="8" s="1"/>
  <c r="M1273" i="8" a="1"/>
  <c r="M1273" i="8" s="1"/>
  <c r="M1272" i="8" a="1"/>
  <c r="M1272" i="8" s="1"/>
  <c r="M1271" i="8" a="1"/>
  <c r="M1271" i="8" s="1"/>
  <c r="M1270" i="8" a="1"/>
  <c r="M1270" i="8" s="1"/>
  <c r="M1269" i="8"/>
  <c r="M1269" i="8" a="1"/>
  <c r="M1268" i="8"/>
  <c r="M1268" i="8" a="1"/>
  <c r="M1267" i="8" a="1"/>
  <c r="M1267" i="8" s="1"/>
  <c r="M1266" i="8"/>
  <c r="M1266" i="8" a="1"/>
  <c r="M1265" i="8" a="1"/>
  <c r="M1265" i="8" s="1"/>
  <c r="M1264" i="8" a="1"/>
  <c r="M1264" i="8" s="1"/>
  <c r="M1263" i="8" a="1"/>
  <c r="M1263" i="8" s="1"/>
  <c r="M1262" i="8" a="1"/>
  <c r="M1262" i="8" s="1"/>
  <c r="M1261" i="8" a="1"/>
  <c r="M1261" i="8" s="1"/>
  <c r="M1260" i="8"/>
  <c r="M1260" i="8" a="1"/>
  <c r="M1259" i="8" a="1"/>
  <c r="M1259" i="8" s="1"/>
  <c r="M1258" i="8" a="1"/>
  <c r="M1258" i="8" s="1"/>
  <c r="M1257" i="8" a="1"/>
  <c r="M1257" i="8" s="1"/>
  <c r="M1256" i="8" a="1"/>
  <c r="M1256" i="8" s="1"/>
  <c r="M1255" i="8" a="1"/>
  <c r="M1255" i="8" s="1"/>
  <c r="M1254" i="8"/>
  <c r="M1254" i="8" a="1"/>
  <c r="M1253" i="8" a="1"/>
  <c r="M1253" i="8" s="1"/>
  <c r="M1252" i="8" a="1"/>
  <c r="M1252" i="8" s="1"/>
  <c r="M1251" i="8" a="1"/>
  <c r="M1251" i="8" s="1"/>
  <c r="M1250" i="8" a="1"/>
  <c r="M1250" i="8" s="1"/>
  <c r="M1249" i="8" a="1"/>
  <c r="M1249" i="8" s="1"/>
  <c r="M1248" i="8" a="1"/>
  <c r="M1248" i="8" s="1"/>
  <c r="M1247" i="8" a="1"/>
  <c r="M1247" i="8" s="1"/>
  <c r="M1246" i="8"/>
  <c r="M1246" i="8" a="1"/>
  <c r="M1245" i="8"/>
  <c r="M1245" i="8" a="1"/>
  <c r="M1244" i="8" a="1"/>
  <c r="M1244" i="8" s="1"/>
  <c r="M1243" i="8" a="1"/>
  <c r="M1243" i="8" s="1"/>
  <c r="M1242" i="8" a="1"/>
  <c r="M1242" i="8" s="1"/>
  <c r="M1241" i="8" a="1"/>
  <c r="M1241" i="8" s="1"/>
  <c r="M1240" i="8" a="1"/>
  <c r="M1240" i="8" s="1"/>
  <c r="M1239" i="8" a="1"/>
  <c r="M1239" i="8" s="1"/>
  <c r="M1238" i="8"/>
  <c r="M1238" i="8" a="1"/>
  <c r="M1237" i="8"/>
  <c r="M1237" i="8" a="1"/>
  <c r="M1236" i="8"/>
  <c r="M1236" i="8" a="1"/>
  <c r="M1235" i="8" a="1"/>
  <c r="M1235" i="8" s="1"/>
  <c r="M1234" i="8" a="1"/>
  <c r="M1234" i="8" s="1"/>
  <c r="M1233" i="8" a="1"/>
  <c r="M1233" i="8" s="1"/>
  <c r="M1232" i="8" a="1"/>
  <c r="M1232" i="8" s="1"/>
  <c r="M1231" i="8" a="1"/>
  <c r="M1231" i="8" s="1"/>
  <c r="M1230" i="8" a="1"/>
  <c r="M1230" i="8" s="1"/>
  <c r="M1229" i="8"/>
  <c r="M1229" i="8" a="1"/>
  <c r="M1228" i="8"/>
  <c r="M1228" i="8" a="1"/>
  <c r="M1227" i="8" a="1"/>
  <c r="M1227" i="8" s="1"/>
  <c r="M1226" i="8" a="1"/>
  <c r="M1226" i="8" s="1"/>
  <c r="M1225" i="8" a="1"/>
  <c r="M1225" i="8" s="1"/>
  <c r="M1224" i="8"/>
  <c r="M1224" i="8" a="1"/>
  <c r="M1223" i="8" a="1"/>
  <c r="M1223" i="8" s="1"/>
  <c r="M1222" i="8"/>
  <c r="M1222" i="8" a="1"/>
  <c r="M1221" i="8" a="1"/>
  <c r="M1221" i="8" s="1"/>
  <c r="M1220" i="8" a="1"/>
  <c r="M1220" i="8" s="1"/>
  <c r="M1219" i="8" a="1"/>
  <c r="M1219" i="8" s="1"/>
  <c r="M1218" i="8" a="1"/>
  <c r="M1218" i="8" s="1"/>
  <c r="M1217" i="8" a="1"/>
  <c r="M1217" i="8" s="1"/>
  <c r="M1216" i="8" a="1"/>
  <c r="M1216" i="8" s="1"/>
  <c r="M1215" i="8" a="1"/>
  <c r="M1215" i="8" s="1"/>
  <c r="M1214" i="8"/>
  <c r="M1214" i="8" a="1"/>
  <c r="M1213" i="8"/>
  <c r="M1213" i="8" a="1"/>
  <c r="M1212" i="8" a="1"/>
  <c r="M1212" i="8" s="1"/>
  <c r="M1211" i="8" a="1"/>
  <c r="M1211" i="8" s="1"/>
  <c r="M1210" i="8" a="1"/>
  <c r="M1210" i="8" s="1"/>
  <c r="M1209" i="8" a="1"/>
  <c r="M1209" i="8" s="1"/>
  <c r="M1208" i="8" a="1"/>
  <c r="M1208" i="8" s="1"/>
  <c r="M1207" i="8" a="1"/>
  <c r="M1207" i="8" s="1"/>
  <c r="M1206" i="8" a="1"/>
  <c r="M1206" i="8" s="1"/>
  <c r="M1205" i="8"/>
  <c r="M1205" i="8" a="1"/>
  <c r="M1204" i="8"/>
  <c r="M1204" i="8" a="1"/>
  <c r="M1203" i="8" a="1"/>
  <c r="M1203" i="8" s="1"/>
  <c r="M1202" i="8"/>
  <c r="M1202" i="8" a="1"/>
  <c r="M1201" i="8"/>
  <c r="M1201" i="8" a="1"/>
  <c r="M1200" i="8" a="1"/>
  <c r="M1200" i="8" s="1"/>
  <c r="M1199" i="8" a="1"/>
  <c r="M1199" i="8" s="1"/>
  <c r="M1198" i="8" a="1"/>
  <c r="M1198" i="8" s="1"/>
  <c r="M1197" i="8" a="1"/>
  <c r="M1197" i="8" s="1"/>
  <c r="M1196" i="8"/>
  <c r="M1196" i="8" a="1"/>
  <c r="M1195" i="8" a="1"/>
  <c r="M1195" i="8" s="1"/>
  <c r="M1194" i="8" a="1"/>
  <c r="M1194" i="8" s="1"/>
  <c r="M1193" i="8"/>
  <c r="M1193" i="8" a="1"/>
  <c r="M1192" i="8" a="1"/>
  <c r="M1192" i="8" s="1"/>
  <c r="M1191" i="8" a="1"/>
  <c r="M1191" i="8" s="1"/>
  <c r="M1190" i="8"/>
  <c r="M1190" i="8" a="1"/>
  <c r="M1189" i="8" a="1"/>
  <c r="M1189" i="8" s="1"/>
  <c r="M1188" i="8" a="1"/>
  <c r="M1188" i="8" s="1"/>
  <c r="M1187" i="8" a="1"/>
  <c r="M1187" i="8" s="1"/>
  <c r="M1186" i="8" a="1"/>
  <c r="M1186" i="8" s="1"/>
  <c r="M1185" i="8" a="1"/>
  <c r="M1185" i="8" s="1"/>
  <c r="M1184" i="8"/>
  <c r="M1184" i="8" a="1"/>
  <c r="M1183" i="8" a="1"/>
  <c r="M1183" i="8" s="1"/>
  <c r="M1182" i="8"/>
  <c r="M1182" i="8" a="1"/>
  <c r="M1181" i="8"/>
  <c r="M1181" i="8" a="1"/>
  <c r="M1180" i="8" a="1"/>
  <c r="M1180" i="8" s="1"/>
  <c r="M1179" i="8" a="1"/>
  <c r="M1179" i="8" s="1"/>
  <c r="M1178" i="8" a="1"/>
  <c r="M1178" i="8" s="1"/>
  <c r="M1177" i="8" a="1"/>
  <c r="M1177" i="8" s="1"/>
  <c r="M1176" i="8" a="1"/>
  <c r="M1176" i="8" s="1"/>
  <c r="M1175" i="8" a="1"/>
  <c r="M1175" i="8" s="1"/>
  <c r="M1174" i="8"/>
  <c r="M1174" i="8" a="1"/>
  <c r="M1173" i="8"/>
  <c r="M1173" i="8" a="1"/>
  <c r="M1172" i="8"/>
  <c r="M1172" i="8" a="1"/>
  <c r="M1171" i="8" a="1"/>
  <c r="M1171" i="8" s="1"/>
  <c r="M1170" i="8" a="1"/>
  <c r="M1170" i="8" s="1"/>
  <c r="M1169" i="8" a="1"/>
  <c r="M1169" i="8" s="1"/>
  <c r="M1168" i="8" a="1"/>
  <c r="M1168" i="8" s="1"/>
  <c r="M1167" i="8" a="1"/>
  <c r="M1167" i="8" s="1"/>
  <c r="M1166" i="8" a="1"/>
  <c r="M1166" i="8" s="1"/>
  <c r="M1165" i="8" a="1"/>
  <c r="M1165" i="8" s="1"/>
  <c r="M1164" i="8"/>
  <c r="M1164" i="8" a="1"/>
  <c r="M1163" i="8" a="1"/>
  <c r="M1163" i="8" s="1"/>
  <c r="M1162" i="8" a="1"/>
  <c r="M1162" i="8" s="1"/>
  <c r="M1161" i="8" a="1"/>
  <c r="M1161" i="8" s="1"/>
  <c r="M1160" i="8" a="1"/>
  <c r="M1160" i="8" s="1"/>
  <c r="M1159" i="8" a="1"/>
  <c r="M1159" i="8" s="1"/>
  <c r="M1158" i="8"/>
  <c r="M1158" i="8" a="1"/>
  <c r="M1157" i="8" a="1"/>
  <c r="M1157" i="8" s="1"/>
  <c r="M1156" i="8" a="1"/>
  <c r="M1156" i="8" s="1"/>
  <c r="M1155" i="8" a="1"/>
  <c r="M1155" i="8" s="1"/>
  <c r="M1154" i="8" a="1"/>
  <c r="M1154" i="8" s="1"/>
  <c r="M1153" i="8" a="1"/>
  <c r="M1153" i="8" s="1"/>
  <c r="M1152" i="8" a="1"/>
  <c r="M1152" i="8" s="1"/>
  <c r="M1151" i="8" a="1"/>
  <c r="M1151" i="8" s="1"/>
  <c r="M1150" i="8"/>
  <c r="M1150" i="8" a="1"/>
  <c r="M1149" i="8"/>
  <c r="M1149" i="8" a="1"/>
  <c r="M1148" i="8" a="1"/>
  <c r="M1148" i="8" s="1"/>
  <c r="M1147" i="8" a="1"/>
  <c r="M1147" i="8" s="1"/>
  <c r="M1146" i="8"/>
  <c r="M1146" i="8" a="1"/>
  <c r="M1145" i="8" a="1"/>
  <c r="M1145" i="8" s="1"/>
  <c r="M1144" i="8" a="1"/>
  <c r="M1144" i="8" s="1"/>
  <c r="M1143" i="8" a="1"/>
  <c r="M1143" i="8" s="1"/>
  <c r="M1142" i="8" a="1"/>
  <c r="M1142" i="8" s="1"/>
  <c r="M1141" i="8"/>
  <c r="M1141" i="8" a="1"/>
  <c r="M1140" i="8"/>
  <c r="M1140" i="8" a="1"/>
  <c r="M1139" i="8" a="1"/>
  <c r="M1139" i="8" s="1"/>
  <c r="M1138" i="8" a="1"/>
  <c r="M1138" i="8" s="1"/>
  <c r="M1137" i="8"/>
  <c r="M1137" i="8" a="1"/>
  <c r="M1136" i="8" a="1"/>
  <c r="M1136" i="8" s="1"/>
  <c r="M1135" i="8" a="1"/>
  <c r="M1135" i="8" s="1"/>
  <c r="M1134" i="8" a="1"/>
  <c r="M1134" i="8" s="1"/>
  <c r="M1133" i="8" a="1"/>
  <c r="M1133" i="8" s="1"/>
  <c r="M1132" i="8"/>
  <c r="M1132" i="8" a="1"/>
  <c r="M1131" i="8" a="1"/>
  <c r="M1131" i="8" s="1"/>
  <c r="M1130" i="8" a="1"/>
  <c r="M1130" i="8" s="1"/>
  <c r="M1129" i="8" a="1"/>
  <c r="M1129" i="8" s="1"/>
  <c r="M1128" i="8" a="1"/>
  <c r="M1128" i="8" s="1"/>
  <c r="M1127" i="8" a="1"/>
  <c r="M1127" i="8" s="1"/>
  <c r="M1126" i="8"/>
  <c r="M1126" i="8" a="1"/>
  <c r="M1125" i="8" a="1"/>
  <c r="M1125" i="8" s="1"/>
  <c r="M1124" i="8" a="1"/>
  <c r="M1124" i="8" s="1"/>
  <c r="M1123" i="8" a="1"/>
  <c r="M1123" i="8" s="1"/>
  <c r="M1122" i="8" a="1"/>
  <c r="M1122" i="8" s="1"/>
  <c r="M1121" i="8" a="1"/>
  <c r="M1121" i="8" s="1"/>
  <c r="M1120" i="8"/>
  <c r="M1120" i="8" a="1"/>
  <c r="M1119" i="8"/>
  <c r="M1119" i="8" a="1"/>
  <c r="M1118" i="8" a="1"/>
  <c r="M1118" i="8" s="1"/>
  <c r="M1117" i="8" a="1"/>
  <c r="M1117" i="8" s="1"/>
  <c r="M1116" i="8"/>
  <c r="M1116" i="8" a="1"/>
  <c r="M1115" i="8"/>
  <c r="M1115" i="8" a="1"/>
  <c r="M1114" i="8" a="1"/>
  <c r="M1114" i="8" s="1"/>
  <c r="M1113" i="8" a="1"/>
  <c r="M1113" i="8" s="1"/>
  <c r="M1112" i="8" a="1"/>
  <c r="M1112" i="8" s="1"/>
  <c r="M1111" i="8" a="1"/>
  <c r="M1111" i="8" s="1"/>
  <c r="M1110" i="8" a="1"/>
  <c r="M1110" i="8" s="1"/>
  <c r="M1109" i="8" a="1"/>
  <c r="M1109" i="8" s="1"/>
  <c r="M1108" i="8" a="1"/>
  <c r="M1108" i="8" s="1"/>
  <c r="M1107" i="8"/>
  <c r="M1107" i="8" a="1"/>
  <c r="M1106" i="8"/>
  <c r="M1106" i="8" a="1"/>
  <c r="M1105" i="8" a="1"/>
  <c r="M1105" i="8" s="1"/>
  <c r="M1104" i="8" a="1"/>
  <c r="M1104" i="8" s="1"/>
  <c r="M1103" i="8" a="1"/>
  <c r="M1103" i="8" s="1"/>
  <c r="M1102" i="8" a="1"/>
  <c r="M1102" i="8" s="1"/>
  <c r="M1101" i="8" a="1"/>
  <c r="M1101" i="8" s="1"/>
  <c r="M1100" i="8" a="1"/>
  <c r="M1100" i="8" s="1"/>
  <c r="M1099" i="8" a="1"/>
  <c r="M1099" i="8" s="1"/>
  <c r="M1098" i="8"/>
  <c r="M1098" i="8" a="1"/>
  <c r="M1097" i="8" a="1"/>
  <c r="M1097" i="8" s="1"/>
  <c r="M1096" i="8" a="1"/>
  <c r="M1096" i="8" s="1"/>
  <c r="M1095" i="8" a="1"/>
  <c r="M1095" i="8" s="1"/>
  <c r="M1094" i="8" a="1"/>
  <c r="M1094" i="8" s="1"/>
  <c r="M1093" i="8" a="1"/>
  <c r="M1093" i="8" s="1"/>
  <c r="M1092" i="8"/>
  <c r="M1092" i="8" a="1"/>
  <c r="M1091" i="8" a="1"/>
  <c r="M1091" i="8" s="1"/>
  <c r="M1090" i="8" a="1"/>
  <c r="M1090" i="8" s="1"/>
  <c r="M1089" i="8" a="1"/>
  <c r="M1089" i="8" s="1"/>
  <c r="M1088" i="8" a="1"/>
  <c r="M1088" i="8" s="1"/>
  <c r="M1087" i="8" a="1"/>
  <c r="M1087" i="8" s="1"/>
  <c r="M1086" i="8" a="1"/>
  <c r="M1086" i="8" s="1"/>
  <c r="M1085" i="8" a="1"/>
  <c r="M1085" i="8" s="1"/>
  <c r="M1084" i="8"/>
  <c r="M1084" i="8" a="1"/>
  <c r="M1083" i="8"/>
  <c r="M1083" i="8" a="1"/>
  <c r="M1082" i="8" a="1"/>
  <c r="M1082" i="8" s="1"/>
  <c r="M1081" i="8" a="1"/>
  <c r="M1081" i="8" s="1"/>
  <c r="M1080" i="8" a="1"/>
  <c r="M1080" i="8" s="1"/>
  <c r="M1079" i="8" a="1"/>
  <c r="M1079" i="8" s="1"/>
  <c r="M1078" i="8" a="1"/>
  <c r="M1078" i="8" s="1"/>
  <c r="M1077" i="8" a="1"/>
  <c r="M1077" i="8" s="1"/>
  <c r="M1076" i="8" a="1"/>
  <c r="M1076" i="8" s="1"/>
  <c r="M1075" i="8" a="1"/>
  <c r="M1075" i="8" s="1"/>
  <c r="M1074" i="8"/>
  <c r="M1074" i="8" a="1"/>
  <c r="M1073" i="8" a="1"/>
  <c r="M1073" i="8" s="1"/>
  <c r="M1072" i="8" a="1"/>
  <c r="M1072" i="8" s="1"/>
  <c r="M1071" i="8" a="1"/>
  <c r="M1071" i="8" s="1"/>
  <c r="M1070" i="8" a="1"/>
  <c r="M1070" i="8" s="1"/>
  <c r="M1069" i="8" a="1"/>
  <c r="M1069" i="8" s="1"/>
  <c r="M1068" i="8" a="1"/>
  <c r="M1068" i="8" s="1"/>
  <c r="M1067" i="8" a="1"/>
  <c r="M1067" i="8" s="1"/>
  <c r="M1066" i="8" a="1"/>
  <c r="M1066" i="8" s="1"/>
  <c r="M1065" i="8" a="1"/>
  <c r="M1065" i="8" s="1"/>
  <c r="M1064" i="8" a="1"/>
  <c r="M1064" i="8" s="1"/>
  <c r="M1063" i="8" a="1"/>
  <c r="M1063" i="8" s="1"/>
  <c r="M1062" i="8" a="1"/>
  <c r="M1062" i="8" s="1"/>
  <c r="M1061" i="8" a="1"/>
  <c r="M1061" i="8" s="1"/>
  <c r="M1060" i="8"/>
  <c r="M1060" i="8" a="1"/>
  <c r="M1059" i="8" a="1"/>
  <c r="M1059" i="8" s="1"/>
  <c r="M1058" i="8" a="1"/>
  <c r="M1058" i="8" s="1"/>
  <c r="M1057" i="8" a="1"/>
  <c r="M1057" i="8" s="1"/>
  <c r="M1056" i="8" a="1"/>
  <c r="M1056" i="8" s="1"/>
  <c r="M1055" i="8" a="1"/>
  <c r="M1055" i="8" s="1"/>
  <c r="M1054" i="8" a="1"/>
  <c r="M1054" i="8" s="1"/>
  <c r="M1053" i="8" a="1"/>
  <c r="M1053" i="8" s="1"/>
  <c r="M1052" i="8"/>
  <c r="M1052" i="8" a="1"/>
  <c r="M1051" i="8"/>
  <c r="M1051" i="8" a="1"/>
  <c r="M1050" i="8" a="1"/>
  <c r="M1050" i="8" s="1"/>
  <c r="M1049" i="8" a="1"/>
  <c r="M1049" i="8" s="1"/>
  <c r="M1048" i="8" a="1"/>
  <c r="M1048" i="8" s="1"/>
  <c r="M1047" i="8" a="1"/>
  <c r="M1047" i="8" s="1"/>
  <c r="M1046" i="8" a="1"/>
  <c r="M1046" i="8" s="1"/>
  <c r="M1045" i="8" a="1"/>
  <c r="M1045" i="8" s="1"/>
  <c r="M1044" i="8" a="1"/>
  <c r="M1044" i="8" s="1"/>
  <c r="M1043" i="8"/>
  <c r="M1043" i="8" a="1"/>
  <c r="M1042" i="8"/>
  <c r="M1042" i="8" a="1"/>
  <c r="M1041" i="8" a="1"/>
  <c r="M1041" i="8" s="1"/>
  <c r="M1040" i="8" a="1"/>
  <c r="M1040" i="8" s="1"/>
  <c r="M1039" i="8" a="1"/>
  <c r="M1039" i="8" s="1"/>
  <c r="M1038" i="8"/>
  <c r="M1038" i="8" a="1"/>
  <c r="M1037" i="8" a="1"/>
  <c r="M1037" i="8" s="1"/>
  <c r="M1036" i="8" a="1"/>
  <c r="M1036" i="8" s="1"/>
  <c r="M1035" i="8" a="1"/>
  <c r="M1035" i="8" s="1"/>
  <c r="M1034" i="8"/>
  <c r="M1034" i="8" a="1"/>
  <c r="M1033" i="8" a="1"/>
  <c r="M1033" i="8" s="1"/>
  <c r="M1032" i="8" a="1"/>
  <c r="M1032" i="8" s="1"/>
  <c r="M1031" i="8" a="1"/>
  <c r="M1031" i="8" s="1"/>
  <c r="M1030" i="8" a="1"/>
  <c r="M1030" i="8" s="1"/>
  <c r="M1029" i="8" a="1"/>
  <c r="M1029" i="8" s="1"/>
  <c r="M1028" i="8"/>
  <c r="M1028" i="8" a="1"/>
  <c r="M1027" i="8" a="1"/>
  <c r="M1027" i="8" s="1"/>
  <c r="M1026" i="8" a="1"/>
  <c r="M1026" i="8" s="1"/>
  <c r="M1025" i="8" a="1"/>
  <c r="M1025" i="8" s="1"/>
  <c r="M1024" i="8" a="1"/>
  <c r="M1024" i="8" s="1"/>
  <c r="M1023" i="8" a="1"/>
  <c r="M1023" i="8" s="1"/>
  <c r="M1022" i="8" a="1"/>
  <c r="M1022" i="8" s="1"/>
  <c r="M1021" i="8" a="1"/>
  <c r="M1021" i="8" s="1"/>
  <c r="M1020" i="8" a="1"/>
  <c r="M1020" i="8" s="1"/>
  <c r="M1019" i="8"/>
  <c r="M1019" i="8" a="1"/>
  <c r="M1018" i="8" a="1"/>
  <c r="M1018" i="8" s="1"/>
  <c r="M1017" i="8" a="1"/>
  <c r="M1017" i="8" s="1"/>
  <c r="M1016" i="8" a="1"/>
  <c r="M1016" i="8" s="1"/>
  <c r="M1015" i="8" a="1"/>
  <c r="M1015" i="8" s="1"/>
  <c r="M1014" i="8" a="1"/>
  <c r="M1014" i="8" s="1"/>
  <c r="M1013" i="8" a="1"/>
  <c r="M1013" i="8" s="1"/>
  <c r="M1012" i="8" a="1"/>
  <c r="M1012" i="8" s="1"/>
  <c r="M1011" i="8" a="1"/>
  <c r="M1011" i="8" s="1"/>
  <c r="M1010" i="8"/>
  <c r="M1010" i="8" a="1"/>
  <c r="M1009" i="8" a="1"/>
  <c r="M1009" i="8" s="1"/>
  <c r="M1008" i="8" a="1"/>
  <c r="M1008" i="8" s="1"/>
  <c r="M1007" i="8" a="1"/>
  <c r="M1007" i="8" s="1"/>
  <c r="M1006" i="8" a="1"/>
  <c r="M1006" i="8" s="1"/>
  <c r="M1005" i="8" a="1"/>
  <c r="M1005" i="8" s="1"/>
  <c r="M1004" i="8" a="1"/>
  <c r="M1004" i="8" s="1"/>
  <c r="M1003" i="8" a="1"/>
  <c r="M1003" i="8" s="1"/>
  <c r="M1002" i="8" a="1"/>
  <c r="M1002" i="8" s="1"/>
  <c r="M1001" i="8" a="1"/>
  <c r="M1001" i="8" s="1"/>
  <c r="M1000" i="8" a="1"/>
  <c r="M1000" i="8" s="1"/>
  <c r="M999" i="8" a="1"/>
  <c r="M999" i="8" s="1"/>
  <c r="M998" i="8" a="1"/>
  <c r="M998" i="8" s="1"/>
  <c r="M997" i="8" a="1"/>
  <c r="M997" i="8" s="1"/>
  <c r="M996" i="8"/>
  <c r="M996" i="8" a="1"/>
  <c r="M995" i="8" a="1"/>
  <c r="M995" i="8" s="1"/>
  <c r="M994" i="8" a="1"/>
  <c r="M994" i="8" s="1"/>
  <c r="M993" i="8" a="1"/>
  <c r="M993" i="8" s="1"/>
  <c r="M992" i="8" a="1"/>
  <c r="M992" i="8" s="1"/>
  <c r="M991" i="8" a="1"/>
  <c r="M991" i="8" s="1"/>
  <c r="M990" i="8" a="1"/>
  <c r="M990" i="8" s="1"/>
  <c r="M989" i="8" a="1"/>
  <c r="M989" i="8" s="1"/>
  <c r="M988" i="8"/>
  <c r="M988" i="8" a="1"/>
  <c r="M987" i="8"/>
  <c r="M987" i="8" a="1"/>
  <c r="M986" i="8" a="1"/>
  <c r="M986" i="8" s="1"/>
  <c r="M985" i="8" a="1"/>
  <c r="M985" i="8" s="1"/>
  <c r="M984" i="8" a="1"/>
  <c r="M984" i="8" s="1"/>
  <c r="M983" i="8" a="1"/>
  <c r="M983" i="8" s="1"/>
  <c r="M982" i="8" a="1"/>
  <c r="M982" i="8" s="1"/>
  <c r="M981" i="8" a="1"/>
  <c r="M981" i="8" s="1"/>
  <c r="M980" i="8" a="1"/>
  <c r="M980" i="8" s="1"/>
  <c r="M979" i="8"/>
  <c r="M979" i="8" a="1"/>
  <c r="M978" i="8"/>
  <c r="M978" i="8" a="1"/>
  <c r="M977" i="8" a="1"/>
  <c r="M977" i="8" s="1"/>
  <c r="M976" i="8" a="1"/>
  <c r="M976" i="8" s="1"/>
  <c r="M975" i="8" a="1"/>
  <c r="M975" i="8" s="1"/>
  <c r="M974" i="8"/>
  <c r="M974" i="8" a="1"/>
  <c r="M973" i="8" a="1"/>
  <c r="M973" i="8" s="1"/>
  <c r="M972" i="8" a="1"/>
  <c r="M972" i="8" s="1"/>
  <c r="M971" i="8" a="1"/>
  <c r="M971" i="8" s="1"/>
  <c r="M970" i="8"/>
  <c r="M970" i="8" a="1"/>
  <c r="M969" i="8" a="1"/>
  <c r="M969" i="8" s="1"/>
  <c r="M968" i="8" a="1"/>
  <c r="M968" i="8" s="1"/>
  <c r="M967" i="8" a="1"/>
  <c r="M967" i="8" s="1"/>
  <c r="M966" i="8" a="1"/>
  <c r="M966" i="8" s="1"/>
  <c r="M965" i="8" a="1"/>
  <c r="M965" i="8" s="1"/>
  <c r="M964" i="8"/>
  <c r="M964" i="8" a="1"/>
  <c r="M963" i="8" a="1"/>
  <c r="M963" i="8" s="1"/>
  <c r="M962" i="8" a="1"/>
  <c r="M962" i="8" s="1"/>
  <c r="M961" i="8" a="1"/>
  <c r="M961" i="8" s="1"/>
  <c r="M960" i="8" a="1"/>
  <c r="M960" i="8" s="1"/>
  <c r="M959" i="8" a="1"/>
  <c r="M959" i="8" s="1"/>
  <c r="M958" i="8" a="1"/>
  <c r="M958" i="8" s="1"/>
  <c r="M957" i="8" a="1"/>
  <c r="M957" i="8" s="1"/>
  <c r="M956" i="8" a="1"/>
  <c r="M956" i="8" s="1"/>
  <c r="M955" i="8"/>
  <c r="M955" i="8" a="1"/>
  <c r="M954" i="8" a="1"/>
  <c r="M954" i="8" s="1"/>
  <c r="M953" i="8" a="1"/>
  <c r="M953" i="8" s="1"/>
  <c r="M952" i="8" a="1"/>
  <c r="M952" i="8" s="1"/>
  <c r="M951" i="8" a="1"/>
  <c r="M951" i="8" s="1"/>
  <c r="M950" i="8" a="1"/>
  <c r="M950" i="8" s="1"/>
  <c r="M949" i="8" a="1"/>
  <c r="M949" i="8" s="1"/>
  <c r="M948" i="8" a="1"/>
  <c r="M948" i="8" s="1"/>
  <c r="M947" i="8" a="1"/>
  <c r="M947" i="8" s="1"/>
  <c r="M946" i="8"/>
  <c r="M946" i="8" a="1"/>
  <c r="M945" i="8" a="1"/>
  <c r="M945" i="8" s="1"/>
  <c r="M944" i="8" a="1"/>
  <c r="M944" i="8" s="1"/>
  <c r="M943" i="8" a="1"/>
  <c r="M943" i="8" s="1"/>
  <c r="M942" i="8" a="1"/>
  <c r="M942" i="8" s="1"/>
  <c r="M941" i="8" a="1"/>
  <c r="M941" i="8" s="1"/>
  <c r="M940" i="8" a="1"/>
  <c r="M940" i="8" s="1"/>
  <c r="M939" i="8" a="1"/>
  <c r="M939" i="8" s="1"/>
  <c r="M938" i="8" a="1"/>
  <c r="M938" i="8" s="1"/>
  <c r="M937" i="8" a="1"/>
  <c r="M937" i="8" s="1"/>
  <c r="M936" i="8" a="1"/>
  <c r="M936" i="8" s="1"/>
  <c r="M935" i="8" a="1"/>
  <c r="M935" i="8" s="1"/>
  <c r="M934" i="8" a="1"/>
  <c r="M934" i="8" s="1"/>
  <c r="M933" i="8" a="1"/>
  <c r="M933" i="8" s="1"/>
  <c r="M932" i="8"/>
  <c r="M932" i="8" a="1"/>
  <c r="M931" i="8" a="1"/>
  <c r="M931" i="8" s="1"/>
  <c r="M930" i="8" a="1"/>
  <c r="M930" i="8" s="1"/>
  <c r="M929" i="8" a="1"/>
  <c r="M929" i="8" s="1"/>
  <c r="M928" i="8" a="1"/>
  <c r="M928" i="8" s="1"/>
  <c r="M927" i="8" a="1"/>
  <c r="M927" i="8" s="1"/>
  <c r="M926" i="8" a="1"/>
  <c r="M926" i="8" s="1"/>
  <c r="M925" i="8" a="1"/>
  <c r="M925" i="8" s="1"/>
  <c r="M924" i="8"/>
  <c r="M924" i="8" a="1"/>
  <c r="M923" i="8"/>
  <c r="M923" i="8" a="1"/>
  <c r="M922" i="8" a="1"/>
  <c r="M922" i="8" s="1"/>
  <c r="M921" i="8" a="1"/>
  <c r="M921" i="8" s="1"/>
  <c r="M920" i="8" a="1"/>
  <c r="M920" i="8" s="1"/>
  <c r="M919" i="8" a="1"/>
  <c r="M919" i="8" s="1"/>
  <c r="M918" i="8" a="1"/>
  <c r="M918" i="8" s="1"/>
  <c r="M917" i="8" a="1"/>
  <c r="M917" i="8" s="1"/>
  <c r="M916" i="8" a="1"/>
  <c r="M916" i="8" s="1"/>
  <c r="M915" i="8"/>
  <c r="M915" i="8" a="1"/>
  <c r="M914" i="8"/>
  <c r="M914" i="8" a="1"/>
  <c r="M913" i="8" a="1"/>
  <c r="M913" i="8" s="1"/>
  <c r="M912" i="8" a="1"/>
  <c r="M912" i="8" s="1"/>
  <c r="M911" i="8" a="1"/>
  <c r="M911" i="8" s="1"/>
  <c r="M910" i="8"/>
  <c r="M910" i="8" a="1"/>
  <c r="M909" i="8" a="1"/>
  <c r="M909" i="8" s="1"/>
  <c r="M908" i="8" a="1"/>
  <c r="M908" i="8" s="1"/>
  <c r="M907" i="8" a="1"/>
  <c r="M907" i="8" s="1"/>
  <c r="M906" i="8" a="1"/>
  <c r="M906" i="8" s="1"/>
  <c r="M905" i="8"/>
  <c r="M905" i="8" a="1"/>
  <c r="M904" i="8" a="1"/>
  <c r="M904" i="8" s="1"/>
  <c r="M903" i="8" a="1"/>
  <c r="M903" i="8" s="1"/>
  <c r="M902" i="8" a="1"/>
  <c r="M902" i="8" s="1"/>
  <c r="M901" i="8" a="1"/>
  <c r="M901" i="8" s="1"/>
  <c r="M900" i="8" a="1"/>
  <c r="M900" i="8" s="1"/>
  <c r="M899" i="8" a="1"/>
  <c r="M899" i="8" s="1"/>
  <c r="M898" i="8" a="1"/>
  <c r="M898" i="8" s="1"/>
  <c r="M897" i="8" a="1"/>
  <c r="M897" i="8" s="1"/>
  <c r="M896" i="8" a="1"/>
  <c r="M896" i="8" s="1"/>
  <c r="M895" i="8" a="1"/>
  <c r="M895" i="8" s="1"/>
  <c r="M894" i="8" a="1"/>
  <c r="M894" i="8" s="1"/>
  <c r="M893" i="8" a="1"/>
  <c r="M893" i="8" s="1"/>
  <c r="M892" i="8" a="1"/>
  <c r="M892" i="8" s="1"/>
  <c r="M891" i="8" a="1"/>
  <c r="M891" i="8" s="1"/>
  <c r="M890" i="8" a="1"/>
  <c r="M890" i="8" s="1"/>
  <c r="M889" i="8" a="1"/>
  <c r="M889" i="8" s="1"/>
  <c r="M888" i="8" a="1"/>
  <c r="M888" i="8" s="1"/>
  <c r="M887" i="8" a="1"/>
  <c r="M887" i="8" s="1"/>
  <c r="M886" i="8" a="1"/>
  <c r="M886" i="8" s="1"/>
  <c r="M885" i="8" a="1"/>
  <c r="M885" i="8" s="1"/>
  <c r="M884" i="8" a="1"/>
  <c r="M884" i="8" s="1"/>
  <c r="M883" i="8" a="1"/>
  <c r="M883" i="8" s="1"/>
  <c r="M882" i="8" a="1"/>
  <c r="M882" i="8" s="1"/>
  <c r="M881" i="8" a="1"/>
  <c r="M881" i="8" s="1"/>
  <c r="M880" i="8" a="1"/>
  <c r="M880" i="8" s="1"/>
  <c r="M879" i="8" a="1"/>
  <c r="M879" i="8" s="1"/>
  <c r="M878" i="8" a="1"/>
  <c r="M878" i="8" s="1"/>
  <c r="M877" i="8" a="1"/>
  <c r="M877" i="8" s="1"/>
  <c r="M876" i="8" a="1"/>
  <c r="M876" i="8" s="1"/>
  <c r="M875" i="8" a="1"/>
  <c r="M875" i="8" s="1"/>
  <c r="M874" i="8"/>
  <c r="M874" i="8" a="1"/>
  <c r="M873" i="8" a="1"/>
  <c r="M873" i="8" s="1"/>
  <c r="M872" i="8" a="1"/>
  <c r="M872" i="8" s="1"/>
  <c r="M871" i="8" a="1"/>
  <c r="M871" i="8" s="1"/>
  <c r="M870" i="8" a="1"/>
  <c r="M870" i="8" s="1"/>
  <c r="M869" i="8" a="1"/>
  <c r="M869" i="8" s="1"/>
  <c r="M868" i="8" a="1"/>
  <c r="M868" i="8" s="1"/>
  <c r="M867" i="8" a="1"/>
  <c r="M867" i="8" s="1"/>
  <c r="M866" i="8" a="1"/>
  <c r="M866" i="8" s="1"/>
  <c r="M865" i="8" a="1"/>
  <c r="M865" i="8" s="1"/>
  <c r="M864" i="8" a="1"/>
  <c r="M864" i="8" s="1"/>
  <c r="M863" i="8" a="1"/>
  <c r="M863" i="8" s="1"/>
  <c r="M862" i="8" a="1"/>
  <c r="M862" i="8" s="1"/>
  <c r="M861" i="8" a="1"/>
  <c r="M861" i="8" s="1"/>
  <c r="M860" i="8" a="1"/>
  <c r="M860" i="8" s="1"/>
  <c r="M859" i="8" a="1"/>
  <c r="M859" i="8" s="1"/>
  <c r="M858" i="8" a="1"/>
  <c r="M858" i="8" s="1"/>
  <c r="M857" i="8"/>
  <c r="M857" i="8" a="1"/>
  <c r="M856" i="8" a="1"/>
  <c r="M856" i="8" s="1"/>
  <c r="M855" i="8" a="1"/>
  <c r="M855" i="8" s="1"/>
  <c r="M854" i="8" a="1"/>
  <c r="M854" i="8" s="1"/>
  <c r="M853" i="8" a="1"/>
  <c r="M853" i="8" s="1"/>
  <c r="M852" i="8" a="1"/>
  <c r="M852" i="8" s="1"/>
  <c r="M851" i="8" a="1"/>
  <c r="M851" i="8" s="1"/>
  <c r="M850" i="8" a="1"/>
  <c r="M850" i="8" s="1"/>
  <c r="M849" i="8" a="1"/>
  <c r="M849" i="8" s="1"/>
  <c r="M848" i="8" a="1"/>
  <c r="M848" i="8" s="1"/>
  <c r="M847" i="8" a="1"/>
  <c r="M847" i="8" s="1"/>
  <c r="M846" i="8" a="1"/>
  <c r="M846" i="8" s="1"/>
  <c r="M845" i="8" a="1"/>
  <c r="M845" i="8" s="1"/>
  <c r="M844" i="8" a="1"/>
  <c r="M844" i="8" s="1"/>
  <c r="M843" i="8" a="1"/>
  <c r="M843" i="8" s="1"/>
  <c r="M842" i="8" a="1"/>
  <c r="M842" i="8" s="1"/>
  <c r="M841" i="8" a="1"/>
  <c r="M841" i="8" s="1"/>
  <c r="M840" i="8" a="1"/>
  <c r="M840" i="8" s="1"/>
  <c r="M839" i="8" a="1"/>
  <c r="M839" i="8" s="1"/>
  <c r="M838" i="8" a="1"/>
  <c r="M838" i="8" s="1"/>
  <c r="M837" i="8" a="1"/>
  <c r="M837" i="8" s="1"/>
  <c r="M836" i="8" a="1"/>
  <c r="M836" i="8" s="1"/>
  <c r="M835" i="8" a="1"/>
  <c r="M835" i="8" s="1"/>
  <c r="M834" i="8" a="1"/>
  <c r="M834" i="8" s="1"/>
  <c r="M833" i="8" a="1"/>
  <c r="M833" i="8" s="1"/>
  <c r="M832" i="8" a="1"/>
  <c r="M832" i="8" s="1"/>
  <c r="M831" i="8" a="1"/>
  <c r="M831" i="8" s="1"/>
  <c r="M830" i="8" a="1"/>
  <c r="M830" i="8" s="1"/>
  <c r="M829" i="8" a="1"/>
  <c r="M829" i="8" s="1"/>
  <c r="M828" i="8" a="1"/>
  <c r="M828" i="8" s="1"/>
  <c r="M827" i="8" a="1"/>
  <c r="M827" i="8" s="1"/>
  <c r="M826" i="8" a="1"/>
  <c r="M826" i="8" s="1"/>
  <c r="M825" i="8"/>
  <c r="M825" i="8" a="1"/>
  <c r="M824" i="8" a="1"/>
  <c r="M824" i="8" s="1"/>
  <c r="M823" i="8" a="1"/>
  <c r="M823" i="8" s="1"/>
  <c r="M822" i="8" a="1"/>
  <c r="M822" i="8" s="1"/>
  <c r="M821" i="8" a="1"/>
  <c r="M821" i="8" s="1"/>
  <c r="M820" i="8" a="1"/>
  <c r="M820" i="8" s="1"/>
  <c r="M819" i="8" a="1"/>
  <c r="M819" i="8" s="1"/>
  <c r="M818" i="8" a="1"/>
  <c r="M818" i="8" s="1"/>
  <c r="M817" i="8" a="1"/>
  <c r="M817" i="8" s="1"/>
  <c r="M816" i="8" a="1"/>
  <c r="M816" i="8" s="1"/>
  <c r="M815" i="8" a="1"/>
  <c r="M815" i="8" s="1"/>
  <c r="M814" i="8" a="1"/>
  <c r="M814" i="8" s="1"/>
  <c r="M813" i="8" a="1"/>
  <c r="M813" i="8" s="1"/>
  <c r="M812" i="8" a="1"/>
  <c r="M812" i="8" s="1"/>
  <c r="M811" i="8" a="1"/>
  <c r="M811" i="8" s="1"/>
  <c r="M810" i="8" a="1"/>
  <c r="M810" i="8" s="1"/>
  <c r="M809" i="8" a="1"/>
  <c r="M809" i="8" s="1"/>
  <c r="M808" i="8" a="1"/>
  <c r="M808" i="8" s="1"/>
  <c r="M807" i="8" a="1"/>
  <c r="M807" i="8" s="1"/>
  <c r="M806" i="8" a="1"/>
  <c r="M806" i="8" s="1"/>
  <c r="M805" i="8" a="1"/>
  <c r="M805" i="8" s="1"/>
  <c r="M804" i="8" a="1"/>
  <c r="M804" i="8" s="1"/>
  <c r="M803" i="8" a="1"/>
  <c r="M803" i="8" s="1"/>
  <c r="M802" i="8" a="1"/>
  <c r="M802" i="8" s="1"/>
  <c r="M801" i="8" a="1"/>
  <c r="M801" i="8" s="1"/>
  <c r="M800" i="8" a="1"/>
  <c r="M800" i="8" s="1"/>
  <c r="M799" i="8" a="1"/>
  <c r="M799" i="8" s="1"/>
  <c r="M798" i="8" a="1"/>
  <c r="M798" i="8" s="1"/>
  <c r="M797" i="8" a="1"/>
  <c r="M797" i="8" s="1"/>
  <c r="M796" i="8" a="1"/>
  <c r="M796" i="8" s="1"/>
  <c r="M795" i="8" a="1"/>
  <c r="M795" i="8" s="1"/>
  <c r="M794" i="8" a="1"/>
  <c r="M794" i="8" s="1"/>
  <c r="M793" i="8"/>
  <c r="M793" i="8" a="1"/>
  <c r="M792" i="8" a="1"/>
  <c r="M792" i="8" s="1"/>
  <c r="M791" i="8" a="1"/>
  <c r="M791" i="8" s="1"/>
  <c r="M790" i="8" a="1"/>
  <c r="M790" i="8" s="1"/>
  <c r="M789" i="8" a="1"/>
  <c r="M789" i="8" s="1"/>
  <c r="M788" i="8" a="1"/>
  <c r="M788" i="8" s="1"/>
  <c r="M787" i="8" a="1"/>
  <c r="M787" i="8" s="1"/>
  <c r="M786" i="8" a="1"/>
  <c r="M786" i="8" s="1"/>
  <c r="M785" i="8" a="1"/>
  <c r="M785" i="8" s="1"/>
  <c r="M784" i="8" a="1"/>
  <c r="M784" i="8" s="1"/>
  <c r="M783" i="8" a="1"/>
  <c r="M783" i="8" s="1"/>
  <c r="M782" i="8" a="1"/>
  <c r="M782" i="8" s="1"/>
  <c r="M781" i="8" a="1"/>
  <c r="M781" i="8" s="1"/>
  <c r="M780" i="8" a="1"/>
  <c r="M780" i="8" s="1"/>
  <c r="M779" i="8" a="1"/>
  <c r="M779" i="8" s="1"/>
  <c r="M778" i="8" a="1"/>
  <c r="M778" i="8" s="1"/>
  <c r="M777" i="8" a="1"/>
  <c r="M777" i="8" s="1"/>
  <c r="M776" i="8" a="1"/>
  <c r="M776" i="8" s="1"/>
  <c r="M775" i="8" a="1"/>
  <c r="M775" i="8" s="1"/>
  <c r="M774" i="8" a="1"/>
  <c r="M774" i="8" s="1"/>
  <c r="M773" i="8" a="1"/>
  <c r="M773" i="8" s="1"/>
  <c r="M772" i="8" a="1"/>
  <c r="M772" i="8" s="1"/>
  <c r="M771" i="8" a="1"/>
  <c r="M771" i="8" s="1"/>
  <c r="M770" i="8" a="1"/>
  <c r="M770" i="8" s="1"/>
  <c r="M769" i="8" a="1"/>
  <c r="M769" i="8" s="1"/>
  <c r="M768" i="8" a="1"/>
  <c r="M768" i="8" s="1"/>
  <c r="M767" i="8" a="1"/>
  <c r="M767" i="8" s="1"/>
  <c r="M766" i="8" a="1"/>
  <c r="M766" i="8" s="1"/>
  <c r="M765" i="8" a="1"/>
  <c r="M765" i="8" s="1"/>
  <c r="M764" i="8" a="1"/>
  <c r="M764" i="8" s="1"/>
  <c r="M763" i="8" a="1"/>
  <c r="M763" i="8" s="1"/>
  <c r="M762" i="8" a="1"/>
  <c r="M762" i="8" s="1"/>
  <c r="M761" i="8"/>
  <c r="M761" i="8" a="1"/>
  <c r="M760" i="8" a="1"/>
  <c r="M760" i="8" s="1"/>
  <c r="M759" i="8"/>
  <c r="M759" i="8" a="1"/>
  <c r="M758" i="8" a="1"/>
  <c r="M758" i="8" s="1"/>
  <c r="M757" i="8"/>
  <c r="M757" i="8" a="1"/>
  <c r="M756" i="8" a="1"/>
  <c r="M756" i="8" s="1"/>
  <c r="M755" i="8" a="1"/>
  <c r="M755" i="8" s="1"/>
  <c r="M754" i="8" a="1"/>
  <c r="M754" i="8" s="1"/>
  <c r="M753" i="8" a="1"/>
  <c r="M753" i="8" s="1"/>
  <c r="M752" i="8" a="1"/>
  <c r="M752" i="8" s="1"/>
  <c r="M751" i="8"/>
  <c r="M751" i="8" a="1"/>
  <c r="M750" i="8"/>
  <c r="M750" i="8" a="1"/>
  <c r="M749" i="8"/>
  <c r="M749" i="8" a="1"/>
  <c r="M748" i="8" a="1"/>
  <c r="M748" i="8" s="1"/>
  <c r="M747" i="8" a="1"/>
  <c r="M747" i="8" s="1"/>
  <c r="M746" i="8" a="1"/>
  <c r="M746" i="8" s="1"/>
  <c r="M745" i="8" a="1"/>
  <c r="M745" i="8" s="1"/>
  <c r="M744" i="8" a="1"/>
  <c r="M744" i="8" s="1"/>
  <c r="M743" i="8"/>
  <c r="M743" i="8" a="1"/>
  <c r="M742" i="8"/>
  <c r="M742" i="8" a="1"/>
  <c r="M741" i="8"/>
  <c r="M741" i="8" a="1"/>
  <c r="M740" i="8" a="1"/>
  <c r="M740" i="8" s="1"/>
  <c r="M739" i="8" a="1"/>
  <c r="M739" i="8" s="1"/>
  <c r="M738" i="8" a="1"/>
  <c r="M738" i="8" s="1"/>
  <c r="M737" i="8" a="1"/>
  <c r="M737" i="8" s="1"/>
  <c r="M736" i="8" a="1"/>
  <c r="M736" i="8" s="1"/>
  <c r="M735" i="8"/>
  <c r="M735" i="8" a="1"/>
  <c r="M734" i="8" a="1"/>
  <c r="M734" i="8" s="1"/>
  <c r="M733" i="8"/>
  <c r="M733" i="8" a="1"/>
  <c r="M732" i="8" a="1"/>
  <c r="M732" i="8" s="1"/>
  <c r="M731" i="8" a="1"/>
  <c r="M731" i="8" s="1"/>
  <c r="M730" i="8"/>
  <c r="M730" i="8" a="1"/>
  <c r="M729" i="8" a="1"/>
  <c r="M729" i="8" s="1"/>
  <c r="M728" i="8" a="1"/>
  <c r="M728" i="8" s="1"/>
  <c r="M727" i="8"/>
  <c r="M727" i="8" a="1"/>
  <c r="M726" i="8"/>
  <c r="M726" i="8" a="1"/>
  <c r="M725" i="8" a="1"/>
  <c r="M725" i="8" s="1"/>
  <c r="M724" i="8" a="1"/>
  <c r="M724" i="8" s="1"/>
  <c r="M723" i="8" a="1"/>
  <c r="M723" i="8" s="1"/>
  <c r="M722" i="8" a="1"/>
  <c r="M722" i="8" s="1"/>
  <c r="M721" i="8" a="1"/>
  <c r="M721" i="8" s="1"/>
  <c r="M720" i="8" a="1"/>
  <c r="M720" i="8" s="1"/>
  <c r="M719" i="8"/>
  <c r="M719" i="8" a="1"/>
  <c r="M718" i="8"/>
  <c r="M718" i="8" a="1"/>
  <c r="M717" i="8" a="1"/>
  <c r="M717" i="8" s="1"/>
  <c r="M716" i="8" a="1"/>
  <c r="M716" i="8" s="1"/>
  <c r="M715" i="8"/>
  <c r="M715" i="8" a="1"/>
  <c r="M714" i="8" a="1"/>
  <c r="M714" i="8" s="1"/>
  <c r="M713" i="8" a="1"/>
  <c r="M713" i="8" s="1"/>
  <c r="M712" i="8" a="1"/>
  <c r="M712" i="8" s="1"/>
  <c r="M711" i="8" a="1"/>
  <c r="M711" i="8" s="1"/>
  <c r="M710" i="8"/>
  <c r="M710" i="8" a="1"/>
  <c r="M709" i="8"/>
  <c r="M709" i="8" a="1"/>
  <c r="M708" i="8" a="1"/>
  <c r="M708" i="8" s="1"/>
  <c r="M707" i="8" a="1"/>
  <c r="M707" i="8" s="1"/>
  <c r="M706" i="8" a="1"/>
  <c r="M706" i="8" s="1"/>
  <c r="M705" i="8" a="1"/>
  <c r="M705" i="8" s="1"/>
  <c r="M704" i="8" a="1"/>
  <c r="M704" i="8" s="1"/>
  <c r="M703" i="8" a="1"/>
  <c r="M703" i="8" s="1"/>
  <c r="M702" i="8" a="1"/>
  <c r="M702" i="8" s="1"/>
  <c r="M701" i="8"/>
  <c r="M701" i="8" a="1"/>
  <c r="M700" i="8" a="1"/>
  <c r="M700" i="8" s="1"/>
  <c r="M699" i="8" a="1"/>
  <c r="M699" i="8" s="1"/>
  <c r="M698" i="8" a="1"/>
  <c r="M698" i="8" s="1"/>
  <c r="M697" i="8" a="1"/>
  <c r="M697" i="8" s="1"/>
  <c r="M696" i="8" a="1"/>
  <c r="M696" i="8" s="1"/>
  <c r="M695" i="8"/>
  <c r="M695" i="8" a="1"/>
  <c r="M694" i="8" a="1"/>
  <c r="M694" i="8" s="1"/>
  <c r="M693" i="8"/>
  <c r="M693" i="8" a="1"/>
  <c r="M692" i="8" a="1"/>
  <c r="M692" i="8" s="1"/>
  <c r="M691" i="8" a="1"/>
  <c r="M691" i="8" s="1"/>
  <c r="M690" i="8" a="1"/>
  <c r="M690" i="8" s="1"/>
  <c r="M689" i="8"/>
  <c r="M689" i="8" a="1"/>
  <c r="M688" i="8" a="1"/>
  <c r="M688" i="8" s="1"/>
  <c r="M687" i="8"/>
  <c r="M687" i="8" a="1"/>
  <c r="M686" i="8"/>
  <c r="M686" i="8" a="1"/>
  <c r="M685" i="8"/>
  <c r="M685" i="8" a="1"/>
  <c r="M684" i="8" a="1"/>
  <c r="M684" i="8" s="1"/>
  <c r="M683" i="8" a="1"/>
  <c r="M683" i="8" s="1"/>
  <c r="M682" i="8" a="1"/>
  <c r="M682" i="8" s="1"/>
  <c r="M681" i="8" a="1"/>
  <c r="M681" i="8" s="1"/>
  <c r="M680" i="8" a="1"/>
  <c r="M680" i="8" s="1"/>
  <c r="M679" i="8"/>
  <c r="M679" i="8" a="1"/>
  <c r="M678" i="8"/>
  <c r="M678" i="8" a="1"/>
  <c r="M677" i="8"/>
  <c r="M677" i="8" a="1"/>
  <c r="M676" i="8" a="1"/>
  <c r="M676" i="8" s="1"/>
  <c r="M675" i="8" a="1"/>
  <c r="M675" i="8" s="1"/>
  <c r="M674" i="8"/>
  <c r="M674" i="8" a="1"/>
  <c r="M673" i="8" a="1"/>
  <c r="M673" i="8" s="1"/>
  <c r="M672" i="8" a="1"/>
  <c r="M672" i="8" s="1"/>
  <c r="M671" i="8" a="1"/>
  <c r="M671" i="8" s="1"/>
  <c r="M670" i="8" a="1"/>
  <c r="M670" i="8" s="1"/>
  <c r="M669" i="8"/>
  <c r="M669" i="8" a="1"/>
  <c r="M668" i="8" a="1"/>
  <c r="M668" i="8" s="1"/>
  <c r="M667" i="8"/>
  <c r="M667" i="8" a="1"/>
  <c r="M666" i="8" a="1"/>
  <c r="M666" i="8" s="1"/>
  <c r="M665" i="8"/>
  <c r="M665" i="8" a="1"/>
  <c r="M664" i="8" a="1"/>
  <c r="M664" i="8" s="1"/>
  <c r="M663" i="8"/>
  <c r="M663" i="8" a="1"/>
  <c r="M662" i="8" a="1"/>
  <c r="M662" i="8" s="1"/>
  <c r="M661" i="8" a="1"/>
  <c r="M661" i="8" s="1"/>
  <c r="M660" i="8" a="1"/>
  <c r="M660" i="8" s="1"/>
  <c r="M659" i="8" a="1"/>
  <c r="M659" i="8" s="1"/>
  <c r="M658" i="8"/>
  <c r="M658" i="8" a="1"/>
  <c r="M657" i="8" a="1"/>
  <c r="M657" i="8" s="1"/>
  <c r="M656" i="8" a="1"/>
  <c r="M656" i="8" s="1"/>
  <c r="M655" i="8"/>
  <c r="M655" i="8" a="1"/>
  <c r="M654" i="8" a="1"/>
  <c r="M654" i="8" s="1"/>
  <c r="M653" i="8"/>
  <c r="M653" i="8" a="1"/>
  <c r="M652" i="8" a="1"/>
  <c r="M652" i="8" s="1"/>
  <c r="M651" i="8" a="1"/>
  <c r="M651" i="8" s="1"/>
  <c r="M650" i="8" a="1"/>
  <c r="M650" i="8" s="1"/>
  <c r="M649" i="8" a="1"/>
  <c r="M649" i="8" s="1"/>
  <c r="M648" i="8"/>
  <c r="M648" i="8" a="1"/>
  <c r="M647" i="8" a="1"/>
  <c r="M647" i="8" s="1"/>
  <c r="M646" i="8" a="1"/>
  <c r="M646" i="8" s="1"/>
  <c r="M645" i="8"/>
  <c r="M645" i="8" a="1"/>
  <c r="M644" i="8"/>
  <c r="M644" i="8" a="1"/>
  <c r="M643" i="8" a="1"/>
  <c r="M643" i="8" s="1"/>
  <c r="M642" i="8" a="1"/>
  <c r="M642" i="8" s="1"/>
  <c r="M641" i="8"/>
  <c r="M641" i="8" a="1"/>
  <c r="M640" i="8" a="1"/>
  <c r="M640" i="8" s="1"/>
  <c r="M639" i="8"/>
  <c r="M639" i="8" a="1"/>
  <c r="M638" i="8" a="1"/>
  <c r="M638" i="8" s="1"/>
  <c r="M637" i="8" a="1"/>
  <c r="M637" i="8" s="1"/>
  <c r="M636" i="8"/>
  <c r="M636" i="8" a="1"/>
  <c r="M635" i="8"/>
  <c r="M635" i="8" a="1"/>
  <c r="M634" i="8" a="1"/>
  <c r="M634" i="8" s="1"/>
  <c r="M633" i="8" a="1"/>
  <c r="M633" i="8" s="1"/>
  <c r="M632" i="8"/>
  <c r="M632" i="8" a="1"/>
  <c r="M631" i="8" a="1"/>
  <c r="M631" i="8" s="1"/>
  <c r="M630" i="8" a="1"/>
  <c r="M630" i="8" s="1"/>
  <c r="M629" i="8" a="1"/>
  <c r="M629" i="8" s="1"/>
  <c r="M628" i="8" a="1"/>
  <c r="M628" i="8" s="1"/>
  <c r="M627" i="8"/>
  <c r="M627" i="8" a="1"/>
  <c r="M626" i="8" a="1"/>
  <c r="M626" i="8" s="1"/>
  <c r="M625" i="8"/>
  <c r="M625" i="8" a="1"/>
  <c r="M624" i="8" a="1"/>
  <c r="M624" i="8" s="1"/>
  <c r="M623" i="8"/>
  <c r="M623" i="8" a="1"/>
  <c r="M622" i="8" a="1"/>
  <c r="M622" i="8" s="1"/>
  <c r="M621" i="8"/>
  <c r="M621" i="8" a="1"/>
  <c r="M620" i="8" a="1"/>
  <c r="M620" i="8" s="1"/>
  <c r="M619" i="8" a="1"/>
  <c r="M619" i="8" s="1"/>
  <c r="M618" i="8" a="1"/>
  <c r="M618" i="8" s="1"/>
  <c r="M617" i="8" a="1"/>
  <c r="M617" i="8" s="1"/>
  <c r="M616" i="8"/>
  <c r="M616" i="8" a="1"/>
  <c r="M615" i="8" a="1"/>
  <c r="M615" i="8" s="1"/>
  <c r="M614" i="8" a="1"/>
  <c r="M614" i="8" s="1"/>
  <c r="M613" i="8"/>
  <c r="M613" i="8" a="1"/>
  <c r="M612" i="8"/>
  <c r="M612" i="8" a="1"/>
  <c r="M611" i="8" a="1"/>
  <c r="M611" i="8" s="1"/>
  <c r="M610" i="8" a="1"/>
  <c r="M610" i="8" s="1"/>
  <c r="M609" i="8"/>
  <c r="M609" i="8" a="1"/>
  <c r="M608" i="8" a="1"/>
  <c r="M608" i="8" s="1"/>
  <c r="M607" i="8"/>
  <c r="M607" i="8" a="1"/>
  <c r="M606" i="8" a="1"/>
  <c r="M606" i="8" s="1"/>
  <c r="M605" i="8"/>
  <c r="M605" i="8" a="1"/>
  <c r="M604" i="8"/>
  <c r="M604" i="8" a="1"/>
  <c r="M603" i="8"/>
  <c r="M603" i="8" a="1"/>
  <c r="M602" i="8" a="1"/>
  <c r="M602" i="8" s="1"/>
  <c r="M601" i="8" a="1"/>
  <c r="M601" i="8" s="1"/>
  <c r="M600" i="8"/>
  <c r="M600" i="8" a="1"/>
  <c r="M599" i="8" a="1"/>
  <c r="M599" i="8" s="1"/>
  <c r="M598" i="8" a="1"/>
  <c r="M598" i="8" s="1"/>
  <c r="M597" i="8" a="1"/>
  <c r="M597" i="8" s="1"/>
  <c r="M596" i="8" a="1"/>
  <c r="M596" i="8" s="1"/>
  <c r="M595" i="8"/>
  <c r="M595" i="8" a="1"/>
  <c r="M594" i="8" a="1"/>
  <c r="M594" i="8" s="1"/>
  <c r="M593" i="8"/>
  <c r="M593" i="8" a="1"/>
  <c r="M592" i="8" a="1"/>
  <c r="M592" i="8" s="1"/>
  <c r="M591" i="8" a="1"/>
  <c r="M591" i="8" s="1"/>
  <c r="M590" i="8" a="1"/>
  <c r="M590" i="8" s="1"/>
  <c r="M589" i="8"/>
  <c r="M589" i="8" a="1"/>
  <c r="M588" i="8" a="1"/>
  <c r="M588" i="8" s="1"/>
  <c r="M587" i="8"/>
  <c r="M587" i="8" a="1"/>
  <c r="M586" i="8" a="1"/>
  <c r="M586" i="8" s="1"/>
  <c r="M585" i="8" a="1"/>
  <c r="M585" i="8" s="1"/>
  <c r="M584" i="8"/>
  <c r="M584" i="8" a="1"/>
  <c r="M583" i="8" a="1"/>
  <c r="M583" i="8" s="1"/>
  <c r="M582" i="8" a="1"/>
  <c r="M582" i="8" s="1"/>
  <c r="M581" i="8"/>
  <c r="M581" i="8" a="1"/>
  <c r="M580" i="8"/>
  <c r="M580" i="8" a="1"/>
  <c r="M579" i="8" a="1"/>
  <c r="M579" i="8" s="1"/>
  <c r="M578" i="8" a="1"/>
  <c r="M578" i="8" s="1"/>
  <c r="M577" i="8" a="1"/>
  <c r="M577" i="8" s="1"/>
  <c r="M576" i="8" a="1"/>
  <c r="M576" i="8" s="1"/>
  <c r="M575" i="8"/>
  <c r="M575" i="8" a="1"/>
  <c r="M574" i="8" a="1"/>
  <c r="M574" i="8" s="1"/>
  <c r="M573" i="8" a="1"/>
  <c r="M573" i="8" s="1"/>
  <c r="M572" i="8"/>
  <c r="M572" i="8" a="1"/>
  <c r="M571" i="8"/>
  <c r="M571" i="8" a="1"/>
  <c r="M570" i="8" a="1"/>
  <c r="M570" i="8" s="1"/>
  <c r="M569" i="8" a="1"/>
  <c r="M569" i="8" s="1"/>
  <c r="M568" i="8" a="1"/>
  <c r="M568" i="8" s="1"/>
  <c r="M567" i="8" a="1"/>
  <c r="M567" i="8" s="1"/>
  <c r="M566" i="8" a="1"/>
  <c r="M566" i="8" s="1"/>
  <c r="M565" i="8" a="1"/>
  <c r="M565" i="8" s="1"/>
  <c r="M564" i="8" a="1"/>
  <c r="M564" i="8" s="1"/>
  <c r="M563" i="8"/>
  <c r="M563" i="8" a="1"/>
  <c r="M562" i="8" a="1"/>
  <c r="M562" i="8" s="1"/>
  <c r="M561" i="8"/>
  <c r="M561" i="8" a="1"/>
  <c r="M560" i="8" a="1"/>
  <c r="M560" i="8" s="1"/>
  <c r="M559" i="8" a="1"/>
  <c r="M559" i="8" s="1"/>
  <c r="M558" i="8" a="1"/>
  <c r="M558" i="8" s="1"/>
  <c r="M557" i="8"/>
  <c r="M557" i="8" a="1"/>
  <c r="M556" i="8" a="1"/>
  <c r="M556" i="8" s="1"/>
  <c r="M555" i="8"/>
  <c r="M555" i="8" a="1"/>
  <c r="M554" i="8" a="1"/>
  <c r="M554" i="8" s="1"/>
  <c r="M553" i="8" a="1"/>
  <c r="M553" i="8" s="1"/>
  <c r="M552" i="8"/>
  <c r="M552" i="8" a="1"/>
  <c r="M551" i="8" a="1"/>
  <c r="M551" i="8" s="1"/>
  <c r="M550" i="8" a="1"/>
  <c r="M550" i="8" s="1"/>
  <c r="M549" i="8"/>
  <c r="M549" i="8" a="1"/>
  <c r="M548" i="8"/>
  <c r="M548" i="8" a="1"/>
  <c r="M547" i="8" a="1"/>
  <c r="M547" i="8" s="1"/>
  <c r="M546" i="8" a="1"/>
  <c r="M546" i="8" s="1"/>
  <c r="M545" i="8"/>
  <c r="M545" i="8" a="1"/>
  <c r="M544" i="8" a="1"/>
  <c r="M544" i="8" s="1"/>
  <c r="M543" i="8"/>
  <c r="M543" i="8" a="1"/>
  <c r="M542" i="8" a="1"/>
  <c r="M542" i="8" s="1"/>
  <c r="M541" i="8" a="1"/>
  <c r="M541" i="8" s="1"/>
  <c r="M540" i="8"/>
  <c r="M540" i="8" a="1"/>
  <c r="M539" i="8"/>
  <c r="M539" i="8" a="1"/>
  <c r="M538" i="8" a="1"/>
  <c r="M538" i="8" s="1"/>
  <c r="M537" i="8" a="1"/>
  <c r="M537" i="8" s="1"/>
  <c r="M536" i="8" a="1"/>
  <c r="M536" i="8" s="1"/>
  <c r="M535" i="8" a="1"/>
  <c r="M535" i="8" s="1"/>
  <c r="M534" i="8" a="1"/>
  <c r="M534" i="8" s="1"/>
  <c r="M533" i="8" a="1"/>
  <c r="M533" i="8" s="1"/>
  <c r="M532" i="8" a="1"/>
  <c r="M532" i="8" s="1"/>
  <c r="M531" i="8"/>
  <c r="M531" i="8" a="1"/>
  <c r="M530" i="8" a="1"/>
  <c r="M530" i="8" s="1"/>
  <c r="M529" i="8"/>
  <c r="M529" i="8" a="1"/>
  <c r="M528" i="8" a="1"/>
  <c r="M528" i="8" s="1"/>
  <c r="M527" i="8" a="1"/>
  <c r="M527" i="8" s="1"/>
  <c r="M526" i="8" a="1"/>
  <c r="M526" i="8" s="1"/>
  <c r="M525" i="8"/>
  <c r="M525" i="8" a="1"/>
  <c r="M524" i="8" a="1"/>
  <c r="M524" i="8" s="1"/>
  <c r="M523" i="8" a="1"/>
  <c r="M523" i="8" s="1"/>
  <c r="M522" i="8" a="1"/>
  <c r="M522" i="8" s="1"/>
  <c r="M521" i="8" a="1"/>
  <c r="M521" i="8" s="1"/>
  <c r="M520" i="8"/>
  <c r="M520" i="8" a="1"/>
  <c r="M519" i="8" a="1"/>
  <c r="M519" i="8" s="1"/>
  <c r="M518" i="8" a="1"/>
  <c r="M518" i="8" s="1"/>
  <c r="M517" i="8"/>
  <c r="M517" i="8" a="1"/>
  <c r="M516" i="8"/>
  <c r="M516" i="8" a="1"/>
  <c r="M515" i="8" a="1"/>
  <c r="M515" i="8" s="1"/>
  <c r="M514" i="8" a="1"/>
  <c r="M514" i="8" s="1"/>
  <c r="M513" i="8"/>
  <c r="M513" i="8" a="1"/>
  <c r="M512" i="8" a="1"/>
  <c r="M512" i="8" s="1"/>
  <c r="M511" i="8"/>
  <c r="M511" i="8" a="1"/>
  <c r="M510" i="8" a="1"/>
  <c r="M510" i="8" s="1"/>
  <c r="M509" i="8" a="1"/>
  <c r="M509" i="8" s="1"/>
  <c r="M508" i="8"/>
  <c r="M508" i="8" a="1"/>
  <c r="M507" i="8"/>
  <c r="M507" i="8" a="1"/>
  <c r="M506" i="8" a="1"/>
  <c r="M506" i="8" s="1"/>
  <c r="M505" i="8" a="1"/>
  <c r="M505" i="8" s="1"/>
  <c r="M504" i="8" a="1"/>
  <c r="M504" i="8" s="1"/>
  <c r="M503" i="8" a="1"/>
  <c r="M503" i="8" s="1"/>
  <c r="M502" i="8" a="1"/>
  <c r="M502" i="8" s="1"/>
  <c r="M501" i="8" a="1"/>
  <c r="M501" i="8" s="1"/>
  <c r="M500" i="8"/>
  <c r="M500" i="8" a="1"/>
  <c r="M499" i="8"/>
  <c r="M499" i="8" a="1"/>
  <c r="M498" i="8" a="1"/>
  <c r="M498" i="8" s="1"/>
  <c r="M497" i="8"/>
  <c r="M497" i="8" a="1"/>
  <c r="M496" i="8" a="1"/>
  <c r="M496" i="8" s="1"/>
  <c r="M495" i="8"/>
  <c r="M495" i="8" a="1"/>
  <c r="M494" i="8" a="1"/>
  <c r="M494" i="8" s="1"/>
  <c r="M493" i="8"/>
  <c r="M493" i="8" a="1"/>
  <c r="M492" i="8" a="1"/>
  <c r="M492" i="8" s="1"/>
  <c r="M491" i="8"/>
  <c r="M491" i="8" a="1"/>
  <c r="M490" i="8" a="1"/>
  <c r="M490" i="8" s="1"/>
  <c r="M489" i="8" a="1"/>
  <c r="M489" i="8" s="1"/>
  <c r="M488" i="8"/>
  <c r="M488" i="8" a="1"/>
  <c r="M487" i="8" a="1"/>
  <c r="M487" i="8" s="1"/>
  <c r="M486" i="8" a="1"/>
  <c r="M486" i="8" s="1"/>
  <c r="M485" i="8"/>
  <c r="M485" i="8" a="1"/>
  <c r="M484" i="8"/>
  <c r="M484" i="8" a="1"/>
  <c r="M483" i="8" a="1"/>
  <c r="M483" i="8" s="1"/>
  <c r="M482" i="8" a="1"/>
  <c r="M482" i="8" s="1"/>
  <c r="M481" i="8"/>
  <c r="M481" i="8" a="1"/>
  <c r="M480" i="8" a="1"/>
  <c r="M480" i="8" s="1"/>
  <c r="M479" i="8"/>
  <c r="M479" i="8" a="1"/>
  <c r="M478" i="8" a="1"/>
  <c r="M478" i="8" s="1"/>
  <c r="M477" i="8" a="1"/>
  <c r="M477" i="8" s="1"/>
  <c r="M476" i="8"/>
  <c r="M476" i="8" a="1"/>
  <c r="M475" i="8"/>
  <c r="M475" i="8" a="1"/>
  <c r="M474" i="8" a="1"/>
  <c r="M474" i="8" s="1"/>
  <c r="M473" i="8" a="1"/>
  <c r="M473" i="8" s="1"/>
  <c r="M472" i="8" a="1"/>
  <c r="M472" i="8" s="1"/>
  <c r="M471" i="8" a="1"/>
  <c r="M471" i="8" s="1"/>
  <c r="M470" i="8" a="1"/>
  <c r="M470" i="8" s="1"/>
  <c r="M469" i="8" a="1"/>
  <c r="M469" i="8" s="1"/>
  <c r="M468" i="8" a="1"/>
  <c r="M468" i="8" s="1"/>
  <c r="M467" i="8"/>
  <c r="M467" i="8" a="1"/>
  <c r="M466" i="8" a="1"/>
  <c r="M466" i="8" s="1"/>
  <c r="M465" i="8"/>
  <c r="M465" i="8" a="1"/>
  <c r="M464" i="8" a="1"/>
  <c r="M464" i="8" s="1"/>
  <c r="M463" i="8" a="1"/>
  <c r="M463" i="8" s="1"/>
  <c r="M462" i="8" a="1"/>
  <c r="M462" i="8" s="1"/>
  <c r="M461" i="8"/>
  <c r="M461" i="8" a="1"/>
  <c r="M460" i="8" a="1"/>
  <c r="M460" i="8" s="1"/>
  <c r="M459" i="8" a="1"/>
  <c r="M459" i="8" s="1"/>
  <c r="M458" i="8" a="1"/>
  <c r="M458" i="8" s="1"/>
  <c r="M457" i="8" a="1"/>
  <c r="M457" i="8" s="1"/>
  <c r="M456" i="8"/>
  <c r="M456" i="8" a="1"/>
  <c r="M455" i="8" a="1"/>
  <c r="M455" i="8" s="1"/>
  <c r="M454" i="8" a="1"/>
  <c r="M454" i="8" s="1"/>
  <c r="M453" i="8"/>
  <c r="M453" i="8" a="1"/>
  <c r="M452" i="8"/>
  <c r="M452" i="8" a="1"/>
  <c r="M451" i="8" a="1"/>
  <c r="M451" i="8" s="1"/>
  <c r="M450" i="8" a="1"/>
  <c r="M450" i="8" s="1"/>
  <c r="M449" i="8" a="1"/>
  <c r="M449" i="8" s="1"/>
  <c r="M448" i="8" a="1"/>
  <c r="M448" i="8" s="1"/>
  <c r="M447" i="8"/>
  <c r="M447" i="8" a="1"/>
  <c r="M446" i="8" a="1"/>
  <c r="M446" i="8" s="1"/>
  <c r="M445" i="8"/>
  <c r="M445" i="8" a="1"/>
  <c r="M444" i="8" a="1"/>
  <c r="M444" i="8" s="1"/>
  <c r="M443" i="8"/>
  <c r="M443" i="8" a="1"/>
  <c r="M442" i="8" a="1"/>
  <c r="M442" i="8" s="1"/>
  <c r="M441" i="8" a="1"/>
  <c r="M441" i="8" s="1"/>
  <c r="M440" i="8" a="1"/>
  <c r="M440" i="8" s="1"/>
  <c r="M439" i="8"/>
  <c r="M439" i="8" a="1"/>
  <c r="M438" i="8" a="1"/>
  <c r="M438" i="8" s="1"/>
  <c r="M437" i="8" a="1"/>
  <c r="M437" i="8" s="1"/>
  <c r="M436" i="8" a="1"/>
  <c r="M436" i="8" s="1"/>
  <c r="M435" i="8" a="1"/>
  <c r="M435" i="8" s="1"/>
  <c r="M434" i="8" a="1"/>
  <c r="M434" i="8" s="1"/>
  <c r="M433" i="8" a="1"/>
  <c r="M433" i="8" s="1"/>
  <c r="M432" i="8" a="1"/>
  <c r="M432" i="8" s="1"/>
  <c r="M431" i="8" a="1"/>
  <c r="M431" i="8" s="1"/>
  <c r="M430" i="8" a="1"/>
  <c r="M430" i="8" s="1"/>
  <c r="M429" i="8" a="1"/>
  <c r="M429" i="8" s="1"/>
  <c r="M428" i="8" a="1"/>
  <c r="M428" i="8" s="1"/>
  <c r="M427" i="8" a="1"/>
  <c r="M427" i="8" s="1"/>
  <c r="M426" i="8" a="1"/>
  <c r="M426" i="8" s="1"/>
  <c r="M425" i="8"/>
  <c r="M425" i="8" a="1"/>
  <c r="M424" i="8" a="1"/>
  <c r="M424" i="8" s="1"/>
  <c r="M423" i="8" a="1"/>
  <c r="M423" i="8" s="1"/>
  <c r="M422" i="8" a="1"/>
  <c r="M422" i="8" s="1"/>
  <c r="M421" i="8"/>
  <c r="M421" i="8" a="1"/>
  <c r="M420" i="8" a="1"/>
  <c r="M420" i="8" s="1"/>
  <c r="M419" i="8" a="1"/>
  <c r="M419" i="8" s="1"/>
  <c r="M418" i="8" a="1"/>
  <c r="M418" i="8" s="1"/>
  <c r="M417" i="8"/>
  <c r="M417" i="8" a="1"/>
  <c r="M416" i="8" a="1"/>
  <c r="M416" i="8" s="1"/>
  <c r="M415" i="8" a="1"/>
  <c r="M415" i="8" s="1"/>
  <c r="M414" i="8" a="1"/>
  <c r="M414" i="8" s="1"/>
  <c r="M413" i="8" a="1"/>
  <c r="M413" i="8" s="1"/>
  <c r="M412" i="8" a="1"/>
  <c r="M412" i="8" s="1"/>
  <c r="M411" i="8" a="1"/>
  <c r="M411" i="8" s="1"/>
  <c r="M410" i="8" a="1"/>
  <c r="M410" i="8" s="1"/>
  <c r="M409" i="8"/>
  <c r="M409" i="8" a="1"/>
  <c r="M408" i="8" a="1"/>
  <c r="M408" i="8" s="1"/>
  <c r="M407" i="8" a="1"/>
  <c r="M407" i="8" s="1"/>
  <c r="M406" i="8" a="1"/>
  <c r="M406" i="8" s="1"/>
  <c r="M405" i="8" a="1"/>
  <c r="M405" i="8" s="1"/>
  <c r="M404" i="8" a="1"/>
  <c r="M404" i="8" s="1"/>
  <c r="M403" i="8" a="1"/>
  <c r="M403" i="8" s="1"/>
  <c r="M402" i="8" a="1"/>
  <c r="M402" i="8" s="1"/>
  <c r="M401" i="8" a="1"/>
  <c r="M401" i="8" s="1"/>
  <c r="M400" i="8" a="1"/>
  <c r="M400" i="8" s="1"/>
  <c r="M399" i="8" a="1"/>
  <c r="M399" i="8" s="1"/>
  <c r="M398" i="8" a="1"/>
  <c r="M398" i="8" s="1"/>
  <c r="M397" i="8" a="1"/>
  <c r="M397" i="8" s="1"/>
  <c r="M396" i="8" a="1"/>
  <c r="M396" i="8" s="1"/>
  <c r="M395" i="8" a="1"/>
  <c r="M395" i="8" s="1"/>
  <c r="M394" i="8" a="1"/>
  <c r="M394" i="8" s="1"/>
  <c r="M393" i="8"/>
  <c r="M393" i="8" a="1"/>
  <c r="M392" i="8" a="1"/>
  <c r="M392" i="8" s="1"/>
  <c r="M391" i="8" a="1"/>
  <c r="M391" i="8" s="1"/>
  <c r="M390" i="8" a="1"/>
  <c r="M390" i="8" s="1"/>
  <c r="M389" i="8"/>
  <c r="M389" i="8" a="1"/>
  <c r="M388" i="8" a="1"/>
  <c r="M388" i="8" s="1"/>
  <c r="M387" i="8" a="1"/>
  <c r="M387" i="8" s="1"/>
  <c r="M386" i="8" a="1"/>
  <c r="M386" i="8" s="1"/>
  <c r="M385" i="8"/>
  <c r="M385" i="8" a="1"/>
  <c r="M384" i="8" a="1"/>
  <c r="M384" i="8" s="1"/>
  <c r="M383" i="8" a="1"/>
  <c r="M383" i="8" s="1"/>
  <c r="M382" i="8" a="1"/>
  <c r="M382" i="8" s="1"/>
  <c r="M381" i="8" a="1"/>
  <c r="M381" i="8" s="1"/>
  <c r="M380" i="8" a="1"/>
  <c r="M380" i="8" s="1"/>
  <c r="M379" i="8" a="1"/>
  <c r="M379" i="8" s="1"/>
  <c r="M378" i="8" a="1"/>
  <c r="M378" i="8" s="1"/>
  <c r="M377" i="8"/>
  <c r="M377" i="8" a="1"/>
  <c r="M376" i="8" a="1"/>
  <c r="M376" i="8" s="1"/>
  <c r="M375" i="8" a="1"/>
  <c r="M375" i="8" s="1"/>
  <c r="M374" i="8" a="1"/>
  <c r="M374" i="8" s="1"/>
  <c r="M373" i="8" a="1"/>
  <c r="M373" i="8" s="1"/>
  <c r="M372" i="8" a="1"/>
  <c r="M372" i="8" s="1"/>
  <c r="M371" i="8" a="1"/>
  <c r="M371" i="8" s="1"/>
  <c r="M370" i="8" a="1"/>
  <c r="M370" i="8" s="1"/>
  <c r="M369" i="8" a="1"/>
  <c r="M369" i="8" s="1"/>
  <c r="M368" i="8" a="1"/>
  <c r="M368" i="8" s="1"/>
  <c r="M367" i="8" a="1"/>
  <c r="M367" i="8" s="1"/>
  <c r="M366" i="8" a="1"/>
  <c r="M366" i="8" s="1"/>
  <c r="M365" i="8" a="1"/>
  <c r="M365" i="8" s="1"/>
  <c r="M364" i="8" a="1"/>
  <c r="M364" i="8" s="1"/>
  <c r="M363" i="8" a="1"/>
  <c r="M363" i="8" s="1"/>
  <c r="M362" i="8" a="1"/>
  <c r="M362" i="8" s="1"/>
  <c r="M361" i="8"/>
  <c r="M361" i="8" a="1"/>
  <c r="M360" i="8" a="1"/>
  <c r="M360" i="8" s="1"/>
  <c r="M359" i="8" a="1"/>
  <c r="M359" i="8" s="1"/>
  <c r="M358" i="8" a="1"/>
  <c r="M358" i="8" s="1"/>
  <c r="M357" i="8"/>
  <c r="M357" i="8" a="1"/>
  <c r="M356" i="8" a="1"/>
  <c r="M356" i="8" s="1"/>
  <c r="M355" i="8" a="1"/>
  <c r="M355" i="8" s="1"/>
  <c r="M354" i="8" a="1"/>
  <c r="M354" i="8" s="1"/>
  <c r="M353" i="8"/>
  <c r="M353" i="8" a="1"/>
  <c r="M352" i="8" a="1"/>
  <c r="M352" i="8" s="1"/>
  <c r="M351" i="8" a="1"/>
  <c r="M351" i="8" s="1"/>
  <c r="M350" i="8" a="1"/>
  <c r="M350" i="8" s="1"/>
  <c r="M349" i="8"/>
  <c r="M349" i="8" a="1"/>
  <c r="M348" i="8" a="1"/>
  <c r="M348" i="8" s="1"/>
  <c r="M347" i="8" a="1"/>
  <c r="M347" i="8" s="1"/>
  <c r="M346" i="8" a="1"/>
  <c r="M346" i="8" s="1"/>
  <c r="M345" i="8"/>
  <c r="M345" i="8" a="1"/>
  <c r="M344" i="8" a="1"/>
  <c r="M344" i="8" s="1"/>
  <c r="M343" i="8" a="1"/>
  <c r="M343" i="8" s="1"/>
  <c r="M342" i="8" a="1"/>
  <c r="M342" i="8" s="1"/>
  <c r="M341" i="8" a="1"/>
  <c r="M341" i="8" s="1"/>
  <c r="M340" i="8" a="1"/>
  <c r="M340" i="8" s="1"/>
  <c r="M339" i="8" a="1"/>
  <c r="M339" i="8" s="1"/>
  <c r="M338" i="8" a="1"/>
  <c r="M338" i="8" s="1"/>
  <c r="M337" i="8" a="1"/>
  <c r="M337" i="8" s="1"/>
  <c r="M336" i="8" a="1"/>
  <c r="M336" i="8" s="1"/>
  <c r="M335" i="8" a="1"/>
  <c r="M335" i="8" s="1"/>
  <c r="M334" i="8" a="1"/>
  <c r="M334" i="8" s="1"/>
  <c r="M333" i="8" a="1"/>
  <c r="M333" i="8" s="1"/>
  <c r="M332" i="8" a="1"/>
  <c r="M332" i="8" s="1"/>
  <c r="M331" i="8" a="1"/>
  <c r="M331" i="8" s="1"/>
  <c r="M330" i="8" a="1"/>
  <c r="M330" i="8" s="1"/>
  <c r="M329" i="8"/>
  <c r="M329" i="8" a="1"/>
  <c r="M328" i="8" a="1"/>
  <c r="M328" i="8" s="1"/>
  <c r="M327" i="8" a="1"/>
  <c r="M327" i="8" s="1"/>
  <c r="M326" i="8" a="1"/>
  <c r="M326" i="8" s="1"/>
  <c r="M325" i="8"/>
  <c r="M325" i="8" a="1"/>
  <c r="M324" i="8" a="1"/>
  <c r="M324" i="8" s="1"/>
  <c r="M323" i="8" a="1"/>
  <c r="M323" i="8" s="1"/>
  <c r="M322" i="8" a="1"/>
  <c r="M322" i="8" s="1"/>
  <c r="M321" i="8"/>
  <c r="M321" i="8" a="1"/>
  <c r="M320" i="8" a="1"/>
  <c r="M320" i="8" s="1"/>
  <c r="M319" i="8" a="1"/>
  <c r="M319" i="8" s="1"/>
  <c r="M318" i="8" a="1"/>
  <c r="M318" i="8" s="1"/>
  <c r="M317" i="8"/>
  <c r="M317" i="8" a="1"/>
  <c r="M316" i="8" a="1"/>
  <c r="M316" i="8" s="1"/>
  <c r="M315" i="8" a="1"/>
  <c r="M315" i="8" s="1"/>
  <c r="M314" i="8" a="1"/>
  <c r="M314" i="8" s="1"/>
  <c r="M313" i="8"/>
  <c r="M313" i="8" a="1"/>
  <c r="M312" i="8" a="1"/>
  <c r="M312" i="8" s="1"/>
  <c r="M311" i="8" a="1"/>
  <c r="M311" i="8" s="1"/>
  <c r="M310" i="8" a="1"/>
  <c r="M310" i="8" s="1"/>
  <c r="M309" i="8" a="1"/>
  <c r="M309" i="8" s="1"/>
  <c r="M308" i="8" a="1"/>
  <c r="M308" i="8" s="1"/>
  <c r="M307" i="8" a="1"/>
  <c r="M307" i="8" s="1"/>
  <c r="M306" i="8" a="1"/>
  <c r="M306" i="8" s="1"/>
  <c r="M305" i="8" a="1"/>
  <c r="M305" i="8" s="1"/>
  <c r="M304" i="8" a="1"/>
  <c r="M304" i="8" s="1"/>
  <c r="M303" i="8" a="1"/>
  <c r="M303" i="8" s="1"/>
  <c r="M302" i="8" a="1"/>
  <c r="M302" i="8" s="1"/>
  <c r="M301" i="8" a="1"/>
  <c r="M301" i="8" s="1"/>
  <c r="M300" i="8" a="1"/>
  <c r="M300" i="8" s="1"/>
  <c r="M299" i="8" a="1"/>
  <c r="M299" i="8" s="1"/>
  <c r="M298" i="8" a="1"/>
  <c r="M298" i="8" s="1"/>
  <c r="M297" i="8"/>
  <c r="M297" i="8" a="1"/>
  <c r="M296" i="8" a="1"/>
  <c r="M296" i="8" s="1"/>
  <c r="M295" i="8" a="1"/>
  <c r="M295" i="8" s="1"/>
  <c r="M294" i="8" a="1"/>
  <c r="M294" i="8" s="1"/>
  <c r="M293" i="8"/>
  <c r="M293" i="8" a="1"/>
  <c r="M292" i="8" a="1"/>
  <c r="M292" i="8" s="1"/>
  <c r="M291" i="8" a="1"/>
  <c r="M291" i="8" s="1"/>
  <c r="M290" i="8" a="1"/>
  <c r="M290" i="8" s="1"/>
  <c r="M289" i="8"/>
  <c r="M289" i="8" a="1"/>
  <c r="M288" i="8" a="1"/>
  <c r="M288" i="8" s="1"/>
  <c r="M287" i="8" a="1"/>
  <c r="M287" i="8" s="1"/>
  <c r="M286" i="8" a="1"/>
  <c r="M286" i="8" s="1"/>
  <c r="M285" i="8"/>
  <c r="M285" i="8" a="1"/>
  <c r="M284" i="8" a="1"/>
  <c r="M284" i="8" s="1"/>
  <c r="M283" i="8" a="1"/>
  <c r="M283" i="8" s="1"/>
  <c r="M282" i="8" a="1"/>
  <c r="M282" i="8" s="1"/>
  <c r="M281" i="8"/>
  <c r="M281" i="8" a="1"/>
  <c r="M280" i="8" a="1"/>
  <c r="M280" i="8" s="1"/>
  <c r="M279" i="8" a="1"/>
  <c r="M279" i="8" s="1"/>
  <c r="M278" i="8" a="1"/>
  <c r="M278" i="8" s="1"/>
  <c r="M277" i="8" a="1"/>
  <c r="M277" i="8" s="1"/>
  <c r="M276" i="8" a="1"/>
  <c r="M276" i="8" s="1"/>
  <c r="M275" i="8" a="1"/>
  <c r="M275" i="8" s="1"/>
  <c r="M274" i="8" a="1"/>
  <c r="M274" i="8" s="1"/>
  <c r="M273" i="8" a="1"/>
  <c r="M273" i="8" s="1"/>
  <c r="M272" i="8" a="1"/>
  <c r="M272" i="8" s="1"/>
  <c r="M271" i="8" a="1"/>
  <c r="M271" i="8" s="1"/>
  <c r="M270" i="8" a="1"/>
  <c r="M270" i="8" s="1"/>
  <c r="M269" i="8" a="1"/>
  <c r="M269" i="8" s="1"/>
  <c r="M268" i="8" a="1"/>
  <c r="M268" i="8" s="1"/>
  <c r="M267" i="8" a="1"/>
  <c r="M267" i="8" s="1"/>
  <c r="M266" i="8" a="1"/>
  <c r="M266" i="8" s="1"/>
  <c r="M265" i="8"/>
  <c r="M265" i="8" a="1"/>
  <c r="M264" i="8" a="1"/>
  <c r="M264" i="8" s="1"/>
  <c r="M263" i="8" a="1"/>
  <c r="M263" i="8" s="1"/>
  <c r="M262" i="8" a="1"/>
  <c r="M262" i="8" s="1"/>
  <c r="M261" i="8"/>
  <c r="M261" i="8" a="1"/>
  <c r="M260" i="8" a="1"/>
  <c r="M260" i="8" s="1"/>
  <c r="M259" i="8" a="1"/>
  <c r="M259" i="8" s="1"/>
  <c r="M258" i="8" a="1"/>
  <c r="M258" i="8" s="1"/>
  <c r="M257" i="8"/>
  <c r="M257" i="8" a="1"/>
  <c r="M256" i="8" a="1"/>
  <c r="M256" i="8" s="1"/>
  <c r="M255" i="8" a="1"/>
  <c r="M255" i="8" s="1"/>
  <c r="M254" i="8" a="1"/>
  <c r="M254" i="8" s="1"/>
  <c r="M253" i="8"/>
  <c r="M253" i="8" a="1"/>
  <c r="M252" i="8" a="1"/>
  <c r="M252" i="8" s="1"/>
  <c r="M251" i="8" a="1"/>
  <c r="M251" i="8" s="1"/>
  <c r="M250" i="8" a="1"/>
  <c r="M250" i="8" s="1"/>
  <c r="M249" i="8"/>
  <c r="M249" i="8" a="1"/>
  <c r="M248" i="8" a="1"/>
  <c r="M248" i="8" s="1"/>
  <c r="M247" i="8" a="1"/>
  <c r="M247" i="8" s="1"/>
  <c r="M246" i="8" a="1"/>
  <c r="M246" i="8" s="1"/>
  <c r="M245" i="8" a="1"/>
  <c r="M245" i="8" s="1"/>
  <c r="M244" i="8" a="1"/>
  <c r="M244" i="8" s="1"/>
  <c r="M243" i="8" a="1"/>
  <c r="M243" i="8" s="1"/>
  <c r="M242" i="8" a="1"/>
  <c r="M242" i="8" s="1"/>
  <c r="M241" i="8" a="1"/>
  <c r="M241" i="8" s="1"/>
  <c r="M240" i="8" a="1"/>
  <c r="M240" i="8" s="1"/>
  <c r="M239" i="8" a="1"/>
  <c r="M239" i="8" s="1"/>
  <c r="M238" i="8" a="1"/>
  <c r="M238" i="8" s="1"/>
  <c r="M237" i="8" a="1"/>
  <c r="M237" i="8" s="1"/>
  <c r="M236" i="8" a="1"/>
  <c r="M236" i="8" s="1"/>
  <c r="M235" i="8" a="1"/>
  <c r="M235" i="8" s="1"/>
  <c r="M234" i="8" a="1"/>
  <c r="M234" i="8" s="1"/>
  <c r="M233" i="8"/>
  <c r="M233" i="8" a="1"/>
  <c r="M232" i="8" a="1"/>
  <c r="M232" i="8" s="1"/>
  <c r="M231" i="8" a="1"/>
  <c r="M231" i="8" s="1"/>
  <c r="M230" i="8" a="1"/>
  <c r="M230" i="8" s="1"/>
  <c r="M229" i="8"/>
  <c r="M229" i="8" a="1"/>
  <c r="M228" i="8" a="1"/>
  <c r="M228" i="8" s="1"/>
  <c r="M227" i="8" a="1"/>
  <c r="M227" i="8" s="1"/>
  <c r="M226" i="8" a="1"/>
  <c r="M226" i="8" s="1"/>
  <c r="M225" i="8" a="1"/>
  <c r="M225" i="8" s="1"/>
  <c r="M224" i="8" a="1"/>
  <c r="M224" i="8" s="1"/>
  <c r="M223" i="8" a="1"/>
  <c r="M223" i="8" s="1"/>
  <c r="M222" i="8" a="1"/>
  <c r="M222" i="8" s="1"/>
  <c r="M221" i="8" a="1"/>
  <c r="M221" i="8" s="1"/>
  <c r="M220" i="8" a="1"/>
  <c r="M220" i="8" s="1"/>
  <c r="M219" i="8" a="1"/>
  <c r="M219" i="8" s="1"/>
  <c r="M218" i="8"/>
  <c r="M218" i="8" a="1"/>
  <c r="M217" i="8" a="1"/>
  <c r="M217" i="8" s="1"/>
  <c r="M216" i="8" a="1"/>
  <c r="M216" i="8" s="1"/>
  <c r="M215" i="8" a="1"/>
  <c r="M215" i="8" s="1"/>
  <c r="M214" i="8" a="1"/>
  <c r="M214" i="8" s="1"/>
  <c r="M213" i="8" a="1"/>
  <c r="M213" i="8" s="1"/>
  <c r="M212" i="8" a="1"/>
  <c r="M212" i="8" s="1"/>
  <c r="M211" i="8" a="1"/>
  <c r="M211" i="8" s="1"/>
  <c r="M210" i="8" a="1"/>
  <c r="M210" i="8" s="1"/>
  <c r="M209" i="8" a="1"/>
  <c r="M209" i="8" s="1"/>
  <c r="M208" i="8" a="1"/>
  <c r="M208" i="8" s="1"/>
  <c r="M207" i="8" a="1"/>
  <c r="M207" i="8" s="1"/>
  <c r="M206" i="8" a="1"/>
  <c r="M206" i="8" s="1"/>
  <c r="M205" i="8" a="1"/>
  <c r="M205" i="8" s="1"/>
  <c r="M204" i="8" a="1"/>
  <c r="M204" i="8" s="1"/>
  <c r="M203" i="8" a="1"/>
  <c r="M203" i="8" s="1"/>
  <c r="M202" i="8" a="1"/>
  <c r="M202" i="8" s="1"/>
  <c r="M201" i="8" a="1"/>
  <c r="M201" i="8" s="1"/>
  <c r="M200" i="8" a="1"/>
  <c r="M200" i="8" s="1"/>
  <c r="M199" i="8" a="1"/>
  <c r="M199" i="8" s="1"/>
  <c r="M198" i="8" a="1"/>
  <c r="M198" i="8" s="1"/>
  <c r="M197" i="8" a="1"/>
  <c r="M197" i="8" s="1"/>
  <c r="M196" i="8" a="1"/>
  <c r="M196" i="8" s="1"/>
  <c r="M195" i="8" a="1"/>
  <c r="M195" i="8" s="1"/>
  <c r="M194" i="8" a="1"/>
  <c r="M194" i="8" s="1"/>
  <c r="M193" i="8" a="1"/>
  <c r="M193" i="8" s="1"/>
  <c r="M192" i="8" a="1"/>
  <c r="M192" i="8" s="1"/>
  <c r="M191" i="8" a="1"/>
  <c r="M191" i="8" s="1"/>
  <c r="M190" i="8" a="1"/>
  <c r="M190" i="8" s="1"/>
  <c r="M189" i="8" a="1"/>
  <c r="M189" i="8" s="1"/>
  <c r="M188" i="8" a="1"/>
  <c r="M188" i="8" s="1"/>
  <c r="M187" i="8" a="1"/>
  <c r="M187" i="8" s="1"/>
  <c r="M186" i="8" a="1"/>
  <c r="M186" i="8" s="1"/>
  <c r="M185" i="8" a="1"/>
  <c r="M185" i="8" s="1"/>
  <c r="M184" i="8" a="1"/>
  <c r="M184" i="8" s="1"/>
  <c r="M183" i="8" a="1"/>
  <c r="M183" i="8" s="1"/>
  <c r="M182" i="8" a="1"/>
  <c r="M182" i="8" s="1"/>
  <c r="M181" i="8" a="1"/>
  <c r="M181" i="8" s="1"/>
  <c r="M180" i="8" a="1"/>
  <c r="M180" i="8" s="1"/>
  <c r="M179" i="8" a="1"/>
  <c r="M179" i="8" s="1"/>
  <c r="M178" i="8" a="1"/>
  <c r="M178" i="8" s="1"/>
  <c r="M177" i="8" a="1"/>
  <c r="M177" i="8" s="1"/>
  <c r="M176" i="8" a="1"/>
  <c r="M176" i="8" s="1"/>
  <c r="M175" i="8" a="1"/>
  <c r="M175" i="8" s="1"/>
  <c r="M174" i="8" a="1"/>
  <c r="M174" i="8" s="1"/>
  <c r="M173" i="8" a="1"/>
  <c r="M173" i="8" s="1"/>
  <c r="M172" i="8" a="1"/>
  <c r="M172" i="8" s="1"/>
  <c r="M171" i="8" a="1"/>
  <c r="M171" i="8" s="1"/>
  <c r="M170" i="8" a="1"/>
  <c r="M170" i="8" s="1"/>
  <c r="M169" i="8" a="1"/>
  <c r="M169" i="8" s="1"/>
  <c r="M168" i="8" a="1"/>
  <c r="M168" i="8" s="1"/>
  <c r="M167" i="8" a="1"/>
  <c r="M167" i="8" s="1"/>
  <c r="M166" i="8" a="1"/>
  <c r="M166" i="8" s="1"/>
  <c r="M165" i="8" a="1"/>
  <c r="M165" i="8" s="1"/>
  <c r="M164" i="8" a="1"/>
  <c r="M164" i="8" s="1"/>
  <c r="M163" i="8" a="1"/>
  <c r="M163" i="8" s="1"/>
  <c r="M162" i="8" a="1"/>
  <c r="M162" i="8" s="1"/>
  <c r="M161" i="8" a="1"/>
  <c r="M161" i="8" s="1"/>
  <c r="M160" i="8" a="1"/>
  <c r="M160" i="8" s="1"/>
  <c r="M159" i="8" a="1"/>
  <c r="M159" i="8" s="1"/>
  <c r="M158" i="8" a="1"/>
  <c r="M158" i="8" s="1"/>
  <c r="M157" i="8" a="1"/>
  <c r="M157" i="8" s="1"/>
  <c r="M156" i="8" a="1"/>
  <c r="M156" i="8" s="1"/>
  <c r="M155" i="8" a="1"/>
  <c r="M155" i="8" s="1"/>
  <c r="M154" i="8" a="1"/>
  <c r="M154" i="8" s="1"/>
  <c r="M153" i="8" a="1"/>
  <c r="M153" i="8" s="1"/>
  <c r="M152" i="8" a="1"/>
  <c r="M152" i="8" s="1"/>
  <c r="M151" i="8" a="1"/>
  <c r="M151" i="8" s="1"/>
  <c r="M150" i="8" a="1"/>
  <c r="M150" i="8" s="1"/>
  <c r="M149" i="8" a="1"/>
  <c r="M149" i="8" s="1"/>
  <c r="M148" i="8" a="1"/>
  <c r="M148" i="8" s="1"/>
  <c r="M147" i="8" a="1"/>
  <c r="M147" i="8" s="1"/>
  <c r="M146" i="8" a="1"/>
  <c r="M146" i="8" s="1"/>
  <c r="M145" i="8" a="1"/>
  <c r="M145" i="8" s="1"/>
  <c r="M144" i="8" a="1"/>
  <c r="M144" i="8" s="1"/>
  <c r="M143" i="8" a="1"/>
  <c r="M143" i="8" s="1"/>
  <c r="M142" i="8" a="1"/>
  <c r="M142" i="8" s="1"/>
  <c r="M141" i="8" a="1"/>
  <c r="M141" i="8" s="1"/>
  <c r="M140" i="8" a="1"/>
  <c r="M140" i="8" s="1"/>
  <c r="M139" i="8" a="1"/>
  <c r="M139" i="8" s="1"/>
  <c r="M138" i="8" a="1"/>
  <c r="M138" i="8" s="1"/>
  <c r="M137" i="8" a="1"/>
  <c r="M137" i="8" s="1"/>
  <c r="M136" i="8" a="1"/>
  <c r="M136" i="8" s="1"/>
  <c r="M135" i="8" a="1"/>
  <c r="M135" i="8" s="1"/>
  <c r="M134" i="8" a="1"/>
  <c r="M134" i="8" s="1"/>
  <c r="M133" i="8" a="1"/>
  <c r="M133" i="8" s="1"/>
  <c r="M132" i="8" a="1"/>
  <c r="M132" i="8" s="1"/>
  <c r="M131" i="8" a="1"/>
  <c r="M131" i="8" s="1"/>
  <c r="M130" i="8" a="1"/>
  <c r="M130" i="8" s="1"/>
  <c r="M129" i="8" a="1"/>
  <c r="M129" i="8" s="1"/>
  <c r="M128" i="8" a="1"/>
  <c r="M128" i="8" s="1"/>
  <c r="M127" i="8" a="1"/>
  <c r="M127" i="8" s="1"/>
  <c r="M126" i="8" a="1"/>
  <c r="M126" i="8" s="1"/>
  <c r="M125" i="8" a="1"/>
  <c r="M125" i="8" s="1"/>
  <c r="M124" i="8" a="1"/>
  <c r="M124" i="8" s="1"/>
  <c r="M123" i="8" a="1"/>
  <c r="M123" i="8" s="1"/>
  <c r="M122" i="8" a="1"/>
  <c r="M122" i="8" s="1"/>
  <c r="M121" i="8" a="1"/>
  <c r="M121" i="8" s="1"/>
  <c r="M120" i="8" a="1"/>
  <c r="M120" i="8" s="1"/>
  <c r="M119" i="8" a="1"/>
  <c r="M119" i="8" s="1"/>
  <c r="M118" i="8" a="1"/>
  <c r="M118" i="8" s="1"/>
  <c r="M117" i="8" a="1"/>
  <c r="M117" i="8" s="1"/>
  <c r="M116" i="8" a="1"/>
  <c r="M116" i="8" s="1"/>
  <c r="M115" i="8" a="1"/>
  <c r="M115" i="8" s="1"/>
  <c r="M114" i="8" a="1"/>
  <c r="M114" i="8" s="1"/>
  <c r="M113" i="8" a="1"/>
  <c r="M113" i="8" s="1"/>
  <c r="M112" i="8" a="1"/>
  <c r="M112" i="8" s="1"/>
  <c r="M111" i="8" a="1"/>
  <c r="M111" i="8" s="1"/>
  <c r="M110" i="8" a="1"/>
  <c r="M110" i="8" s="1"/>
  <c r="M109" i="8" a="1"/>
  <c r="M109" i="8" s="1"/>
  <c r="M108" i="8" a="1"/>
  <c r="M108" i="8" s="1"/>
  <c r="M107" i="8" a="1"/>
  <c r="M107" i="8" s="1"/>
  <c r="M106" i="8" a="1"/>
  <c r="M106" i="8" s="1"/>
  <c r="M105" i="8" a="1"/>
  <c r="M105" i="8" s="1"/>
  <c r="M104" i="8" a="1"/>
  <c r="M104" i="8" s="1"/>
  <c r="M103" i="8" a="1"/>
  <c r="M103" i="8" s="1"/>
  <c r="M102" i="8" a="1"/>
  <c r="M102" i="8" s="1"/>
  <c r="M101" i="8" a="1"/>
  <c r="M101" i="8" s="1"/>
  <c r="M100" i="8" a="1"/>
  <c r="M100" i="8" s="1"/>
  <c r="M99" i="8" a="1"/>
  <c r="M99" i="8" s="1"/>
  <c r="M98" i="8" a="1"/>
  <c r="M98" i="8" s="1"/>
  <c r="M97" i="8" a="1"/>
  <c r="M97" i="8" s="1"/>
  <c r="M96" i="8" a="1"/>
  <c r="M96" i="8" s="1"/>
  <c r="M95" i="8" a="1"/>
  <c r="M95" i="8" s="1"/>
  <c r="M94" i="8" a="1"/>
  <c r="M94" i="8" s="1"/>
  <c r="M93" i="8" a="1"/>
  <c r="M93" i="8" s="1"/>
  <c r="M92" i="8" a="1"/>
  <c r="M92" i="8" s="1"/>
  <c r="M91" i="8" a="1"/>
  <c r="M91" i="8" s="1"/>
  <c r="M90" i="8" a="1"/>
  <c r="M90" i="8" s="1"/>
  <c r="M89" i="8" a="1"/>
  <c r="M89" i="8" s="1"/>
  <c r="M88" i="8" a="1"/>
  <c r="M88" i="8" s="1"/>
  <c r="M87" i="8" a="1"/>
  <c r="M87" i="8" s="1"/>
  <c r="M86" i="8" a="1"/>
  <c r="M86" i="8" s="1"/>
  <c r="M85" i="8" a="1"/>
  <c r="M85" i="8" s="1"/>
  <c r="M84" i="8" a="1"/>
  <c r="M84" i="8" s="1"/>
  <c r="M83" i="8" a="1"/>
  <c r="M83" i="8" s="1"/>
  <c r="M82" i="8" a="1"/>
  <c r="M82" i="8" s="1"/>
  <c r="M81" i="8" a="1"/>
  <c r="M81" i="8" s="1"/>
  <c r="M80" i="8" a="1"/>
  <c r="M80" i="8" s="1"/>
  <c r="M79" i="8" a="1"/>
  <c r="M79" i="8" s="1"/>
  <c r="M78" i="8" a="1"/>
  <c r="M78" i="8" s="1"/>
  <c r="M77" i="8" a="1"/>
  <c r="M77" i="8" s="1"/>
  <c r="M76" i="8" a="1"/>
  <c r="M76" i="8" s="1"/>
  <c r="M75" i="8" a="1"/>
  <c r="M75" i="8" s="1"/>
  <c r="M74" i="8" a="1"/>
  <c r="M74" i="8" s="1"/>
  <c r="M73" i="8" a="1"/>
  <c r="M73" i="8" s="1"/>
  <c r="M72" i="8" a="1"/>
  <c r="M72" i="8" s="1"/>
  <c r="M71" i="8" a="1"/>
  <c r="M71" i="8" s="1"/>
  <c r="M70" i="8" a="1"/>
  <c r="M70" i="8" s="1"/>
  <c r="M69" i="8" a="1"/>
  <c r="M69" i="8" s="1"/>
  <c r="M68" i="8" a="1"/>
  <c r="M68" i="8" s="1"/>
  <c r="M67" i="8" a="1"/>
  <c r="M67" i="8" s="1"/>
  <c r="M66" i="8" a="1"/>
  <c r="M66" i="8" s="1"/>
  <c r="M65" i="8" a="1"/>
  <c r="M65" i="8" s="1"/>
  <c r="M64" i="8" a="1"/>
  <c r="M64" i="8" s="1"/>
  <c r="M63" i="8" a="1"/>
  <c r="M63" i="8" s="1"/>
  <c r="M62" i="8" a="1"/>
  <c r="M62" i="8" s="1"/>
  <c r="M61" i="8" a="1"/>
  <c r="M61" i="8" s="1"/>
  <c r="M60" i="8" a="1"/>
  <c r="M60" i="8" s="1"/>
  <c r="M59" i="8" a="1"/>
  <c r="M59" i="8" s="1"/>
  <c r="M58" i="8" a="1"/>
  <c r="M58" i="8" s="1"/>
  <c r="M57" i="8" a="1"/>
  <c r="M57" i="8" s="1"/>
  <c r="M56" i="8" a="1"/>
  <c r="M56" i="8" s="1"/>
  <c r="M55" i="8" a="1"/>
  <c r="M55" i="8" s="1"/>
  <c r="M54" i="8" a="1"/>
  <c r="M54" i="8" s="1"/>
  <c r="M53" i="8" a="1"/>
  <c r="M53" i="8" s="1"/>
  <c r="M52" i="8" a="1"/>
  <c r="M52" i="8" s="1"/>
  <c r="M51" i="8" a="1"/>
  <c r="M51" i="8" s="1"/>
  <c r="M50" i="8" a="1"/>
  <c r="M50" i="8" s="1"/>
  <c r="M49" i="8" a="1"/>
  <c r="M49" i="8" s="1"/>
  <c r="M48" i="8" a="1"/>
  <c r="M48" i="8" s="1"/>
  <c r="M47" i="8" a="1"/>
  <c r="M47" i="8" s="1"/>
  <c r="M46" i="8" a="1"/>
  <c r="M46" i="8" s="1"/>
  <c r="M45" i="8" a="1"/>
  <c r="M45" i="8" s="1"/>
  <c r="M44" i="8" a="1"/>
  <c r="M44" i="8" s="1"/>
  <c r="M43" i="8" a="1"/>
  <c r="M43" i="8" s="1"/>
  <c r="M42" i="8" a="1"/>
  <c r="M42" i="8" s="1"/>
  <c r="M41" i="8" a="1"/>
  <c r="M41" i="8" s="1"/>
  <c r="M40" i="8" a="1"/>
  <c r="M40" i="8" s="1"/>
  <c r="M39" i="8" a="1"/>
  <c r="M39" i="8" s="1"/>
  <c r="M38" i="8" a="1"/>
  <c r="M38" i="8" s="1"/>
  <c r="M37" i="8" a="1"/>
  <c r="M37" i="8" s="1"/>
  <c r="M36" i="8" a="1"/>
  <c r="M36" i="8" s="1"/>
  <c r="M35" i="8" a="1"/>
  <c r="M35" i="8" s="1"/>
  <c r="M34" i="8" a="1"/>
  <c r="M34" i="8" s="1"/>
  <c r="M33" i="8" a="1"/>
  <c r="M33" i="8" s="1"/>
  <c r="M32" i="8" a="1"/>
  <c r="M32" i="8" s="1"/>
  <c r="M31" i="8" a="1"/>
  <c r="M31" i="8" s="1"/>
  <c r="M30" i="8" a="1"/>
  <c r="M30" i="8" s="1"/>
  <c r="M29" i="8" a="1"/>
  <c r="M29" i="8" s="1"/>
  <c r="M28" i="8" a="1"/>
  <c r="M28" i="8" s="1"/>
  <c r="M27" i="8" a="1"/>
  <c r="M27" i="8" s="1"/>
  <c r="M26" i="8" a="1"/>
  <c r="M26" i="8" s="1"/>
  <c r="M25" i="8" a="1"/>
  <c r="M25" i="8" s="1"/>
  <c r="M24" i="8" a="1"/>
  <c r="M24" i="8" s="1"/>
  <c r="M23" i="8" a="1"/>
  <c r="M23" i="8" s="1"/>
  <c r="M22" i="8" a="1"/>
  <c r="M22" i="8" s="1"/>
  <c r="M21" i="8" a="1"/>
  <c r="M21" i="8" s="1"/>
  <c r="M20" i="8" a="1"/>
  <c r="M20" i="8" s="1"/>
  <c r="M19" i="8" a="1"/>
  <c r="M19" i="8" s="1"/>
  <c r="M18" i="8" a="1"/>
  <c r="M18" i="8" s="1"/>
  <c r="M17" i="8" a="1"/>
  <c r="M17" i="8" s="1"/>
  <c r="M16" i="8" a="1"/>
  <c r="M16" i="8" s="1"/>
  <c r="M15" i="8" a="1"/>
  <c r="M15" i="8" s="1"/>
  <c r="M14" i="8" a="1"/>
  <c r="M14" i="8" s="1"/>
  <c r="M13" i="8" a="1"/>
  <c r="M13" i="8" s="1"/>
  <c r="M12" i="8" a="1"/>
  <c r="M12" i="8" s="1"/>
  <c r="M11" i="8" a="1"/>
  <c r="M11" i="8" s="1"/>
  <c r="M10" i="8" a="1"/>
  <c r="M10" i="8" s="1"/>
  <c r="M9" i="8" a="1"/>
  <c r="M9" i="8" s="1"/>
  <c r="M8" i="8" a="1"/>
  <c r="M8" i="8" s="1"/>
  <c r="M7" i="8" a="1"/>
  <c r="M7" i="8" s="1"/>
  <c r="M6" i="8" a="1"/>
  <c r="M6" i="8" s="1"/>
  <c r="M5" i="8" a="1"/>
  <c r="M5" i="8" s="1"/>
  <c r="M4" i="8" a="1"/>
  <c r="M4" i="8" s="1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1473" i="8" s="1"/>
  <c r="E46" i="8"/>
  <c r="E45" i="8"/>
  <c r="E44" i="8"/>
  <c r="E43" i="8"/>
  <c r="E42" i="8"/>
  <c r="E41" i="8"/>
  <c r="E40" i="8"/>
  <c r="E39" i="8"/>
  <c r="E1465" i="8" s="1"/>
  <c r="E38" i="8"/>
  <c r="E37" i="8"/>
  <c r="E36" i="8"/>
  <c r="E35" i="8"/>
  <c r="E34" i="8"/>
  <c r="E1491" i="8" s="1"/>
  <c r="E33" i="8"/>
  <c r="E32" i="8"/>
  <c r="E1489" i="8" s="1"/>
  <c r="E31" i="8"/>
  <c r="E1488" i="8" s="1"/>
  <c r="E30" i="8"/>
  <c r="E29" i="8"/>
  <c r="E28" i="8"/>
  <c r="E27" i="8"/>
  <c r="E26" i="8"/>
  <c r="E1483" i="8" s="1"/>
  <c r="E25" i="8"/>
  <c r="E24" i="8"/>
  <c r="E23" i="8"/>
  <c r="E1480" i="8" s="1"/>
  <c r="E22" i="8"/>
  <c r="E21" i="8"/>
  <c r="E20" i="8"/>
  <c r="E19" i="8"/>
  <c r="E18" i="8"/>
  <c r="E1475" i="8" s="1"/>
  <c r="E17" i="8"/>
  <c r="E16" i="8"/>
  <c r="E15" i="8"/>
  <c r="E1472" i="8" s="1"/>
  <c r="E14" i="8"/>
  <c r="E13" i="8"/>
  <c r="E12" i="8"/>
  <c r="E1469" i="8" s="1"/>
  <c r="E11" i="8"/>
  <c r="E1468" i="8" s="1"/>
  <c r="E10" i="8"/>
  <c r="E1467" i="8" s="1"/>
  <c r="E9" i="8"/>
  <c r="E8" i="8"/>
  <c r="E7" i="8"/>
  <c r="E1464" i="8" s="1"/>
  <c r="E6" i="8"/>
  <c r="E5" i="8"/>
  <c r="E4" i="8"/>
  <c r="C4" i="8"/>
  <c r="C4" i="9" s="1"/>
  <c r="D4" i="8"/>
  <c r="F4" i="8"/>
  <c r="E1463" i="14" l="1"/>
  <c r="E1471" i="14"/>
  <c r="E1479" i="14"/>
  <c r="E1487" i="14"/>
  <c r="E1464" i="14"/>
  <c r="E1472" i="14"/>
  <c r="E1480" i="14"/>
  <c r="E1488" i="14"/>
  <c r="E1466" i="14"/>
  <c r="E1474" i="14"/>
  <c r="E1482" i="14"/>
  <c r="E1490" i="14"/>
  <c r="E1465" i="14"/>
  <c r="E1473" i="14"/>
  <c r="E1481" i="14"/>
  <c r="E1489" i="14"/>
  <c r="E1467" i="14"/>
  <c r="E1475" i="14"/>
  <c r="E1483" i="14"/>
  <c r="E1491" i="14"/>
  <c r="E1468" i="14"/>
  <c r="E1476" i="14"/>
  <c r="E1484" i="14"/>
  <c r="E1461" i="14"/>
  <c r="E1469" i="14"/>
  <c r="E1477" i="14"/>
  <c r="E1485" i="14"/>
  <c r="E1478" i="13"/>
  <c r="E1486" i="13"/>
  <c r="E1467" i="13"/>
  <c r="E1475" i="13"/>
  <c r="E1483" i="13"/>
  <c r="E1491" i="13"/>
  <c r="E1461" i="13"/>
  <c r="E1469" i="13"/>
  <c r="E1477" i="13"/>
  <c r="E1485" i="13"/>
  <c r="E1468" i="13"/>
  <c r="E1476" i="13"/>
  <c r="E1484" i="13"/>
  <c r="E1462" i="10"/>
  <c r="E1470" i="10"/>
  <c r="E1478" i="10"/>
  <c r="E1486" i="10"/>
  <c r="E1471" i="10"/>
  <c r="E1479" i="10"/>
  <c r="E1487" i="10"/>
  <c r="E1466" i="10"/>
  <c r="E1468" i="10"/>
  <c r="E1476" i="10"/>
  <c r="E1484" i="10"/>
  <c r="E1461" i="10"/>
  <c r="E1469" i="10"/>
  <c r="E1477" i="10"/>
  <c r="E1485" i="10"/>
  <c r="E1462" i="9"/>
  <c r="E1470" i="9"/>
  <c r="E1478" i="9"/>
  <c r="E1486" i="9"/>
  <c r="E1475" i="9"/>
  <c r="E1483" i="9"/>
  <c r="E1491" i="9"/>
  <c r="E1485" i="9"/>
  <c r="E1467" i="9"/>
  <c r="E1468" i="9"/>
  <c r="E1476" i="9"/>
  <c r="E1484" i="9"/>
  <c r="E1466" i="8"/>
  <c r="E1474" i="8"/>
  <c r="E1482" i="8"/>
  <c r="E1490" i="8"/>
  <c r="E1476" i="8"/>
  <c r="E1484" i="8"/>
  <c r="E1477" i="8"/>
  <c r="E1485" i="8"/>
  <c r="E1481" i="8"/>
  <c r="E1462" i="8"/>
  <c r="E1470" i="8"/>
  <c r="E1478" i="8"/>
  <c r="E1486" i="8"/>
  <c r="E1461" i="8"/>
  <c r="E1463" i="8"/>
  <c r="E1471" i="8"/>
  <c r="E1479" i="8"/>
  <c r="E1487" i="8"/>
  <c r="F4" i="14"/>
  <c r="D4" i="14"/>
  <c r="C4" i="14"/>
  <c r="F4" i="13"/>
  <c r="D4" i="13"/>
  <c r="C4" i="13"/>
  <c r="F4" i="12"/>
  <c r="D4" i="12"/>
  <c r="C4" i="12"/>
  <c r="F4" i="10"/>
  <c r="D4" i="10"/>
  <c r="C4" i="10"/>
  <c r="F4" i="9"/>
  <c r="D4" i="9"/>
  <c r="C70" i="9"/>
  <c r="C51" i="9"/>
  <c r="C14" i="9"/>
  <c r="C6" i="9"/>
  <c r="C5" i="8"/>
  <c r="C6" i="8"/>
  <c r="C7" i="8"/>
  <c r="C7" i="9" s="1"/>
  <c r="C8" i="8"/>
  <c r="C8" i="13" s="1"/>
  <c r="C9" i="8"/>
  <c r="C10" i="8"/>
  <c r="C10" i="10" s="1"/>
  <c r="C11" i="8"/>
  <c r="C11" i="13" s="1"/>
  <c r="C12" i="8"/>
  <c r="C12" i="12" s="1"/>
  <c r="C13" i="8"/>
  <c r="C14" i="8"/>
  <c r="C14" i="13" s="1"/>
  <c r="C15" i="8"/>
  <c r="C16" i="8"/>
  <c r="C16" i="14" s="1"/>
  <c r="C17" i="8"/>
  <c r="C17" i="10" s="1"/>
  <c r="C18" i="8"/>
  <c r="C18" i="10" s="1"/>
  <c r="C19" i="8"/>
  <c r="C19" i="10" s="1"/>
  <c r="C20" i="8"/>
  <c r="C21" i="8"/>
  <c r="C22" i="8"/>
  <c r="C22" i="9" s="1"/>
  <c r="C23" i="8"/>
  <c r="C24" i="8"/>
  <c r="C24" i="12" s="1"/>
  <c r="C25" i="8"/>
  <c r="C26" i="8"/>
  <c r="C26" i="9" s="1"/>
  <c r="C27" i="8"/>
  <c r="C28" i="8"/>
  <c r="C28" i="13" s="1"/>
  <c r="C29" i="8"/>
  <c r="C29" i="10" s="1"/>
  <c r="C30" i="8"/>
  <c r="C30" i="9" s="1"/>
  <c r="C31" i="8"/>
  <c r="C31" i="9" s="1"/>
  <c r="C32" i="8"/>
  <c r="C33" i="8"/>
  <c r="C33" i="10" s="1"/>
  <c r="C34" i="8"/>
  <c r="C34" i="10" s="1"/>
  <c r="C35" i="8"/>
  <c r="C35" i="9" s="1"/>
  <c r="C36" i="8"/>
  <c r="C36" i="14" s="1"/>
  <c r="C37" i="8"/>
  <c r="C37" i="12" s="1"/>
  <c r="C38" i="8"/>
  <c r="C38" i="13" s="1"/>
  <c r="C39" i="8"/>
  <c r="C40" i="8"/>
  <c r="C40" i="14" s="1"/>
  <c r="C41" i="8"/>
  <c r="C42" i="8"/>
  <c r="C42" i="10" s="1"/>
  <c r="C43" i="8"/>
  <c r="C43" i="10" s="1"/>
  <c r="C44" i="8"/>
  <c r="C45" i="8"/>
  <c r="C45" i="12" s="1"/>
  <c r="C46" i="8"/>
  <c r="C46" i="9" s="1"/>
  <c r="C47" i="8"/>
  <c r="C47" i="9" s="1"/>
  <c r="C48" i="8"/>
  <c r="C48" i="12" s="1"/>
  <c r="C49" i="8"/>
  <c r="C49" i="10" s="1"/>
  <c r="C50" i="8"/>
  <c r="C50" i="9" s="1"/>
  <c r="C51" i="8"/>
  <c r="C51" i="14" s="1"/>
  <c r="C52" i="8"/>
  <c r="C52" i="13" s="1"/>
  <c r="C53" i="8"/>
  <c r="C54" i="8"/>
  <c r="C54" i="12" s="1"/>
  <c r="C55" i="8"/>
  <c r="C56" i="8"/>
  <c r="C57" i="8"/>
  <c r="C58" i="8"/>
  <c r="C58" i="10" s="1"/>
  <c r="C59" i="8"/>
  <c r="C60" i="8"/>
  <c r="C61" i="8"/>
  <c r="C61" i="12" s="1"/>
  <c r="C62" i="8"/>
  <c r="C62" i="9" s="1"/>
  <c r="C63" i="8"/>
  <c r="C64" i="8"/>
  <c r="C64" i="13" s="1"/>
  <c r="C65" i="8"/>
  <c r="C65" i="13" s="1"/>
  <c r="C66" i="8"/>
  <c r="C66" i="12" s="1"/>
  <c r="C67" i="8"/>
  <c r="C68" i="8"/>
  <c r="C68" i="10" s="1"/>
  <c r="C69" i="8"/>
  <c r="C69" i="13" s="1"/>
  <c r="C70" i="8"/>
  <c r="C71" i="8"/>
  <c r="C72" i="8"/>
  <c r="C72" i="12" s="1"/>
  <c r="C73" i="8"/>
  <c r="C74" i="8"/>
  <c r="C74" i="9" s="1"/>
  <c r="C75" i="8"/>
  <c r="C75" i="9" s="1"/>
  <c r="C76" i="8"/>
  <c r="C76" i="13" s="1"/>
  <c r="C77" i="8"/>
  <c r="C77" i="9" s="1"/>
  <c r="C78" i="8"/>
  <c r="C78" i="9" s="1"/>
  <c r="C79" i="8"/>
  <c r="C79" i="12" s="1"/>
  <c r="C80" i="8"/>
  <c r="C80" i="13" s="1"/>
  <c r="C81" i="8"/>
  <c r="C82" i="8"/>
  <c r="C83" i="8"/>
  <c r="C83" i="13" s="1"/>
  <c r="C84" i="8"/>
  <c r="C84" i="14" s="1"/>
  <c r="C85" i="8"/>
  <c r="C85" i="9" s="1"/>
  <c r="C86" i="8"/>
  <c r="C86" i="9" s="1"/>
  <c r="C87" i="8"/>
  <c r="C88" i="8"/>
  <c r="C88" i="12" s="1"/>
  <c r="C89" i="8"/>
  <c r="C89" i="14" s="1"/>
  <c r="C90" i="8"/>
  <c r="C90" i="9" s="1"/>
  <c r="C91" i="8"/>
  <c r="C92" i="8"/>
  <c r="C92" i="10" s="1"/>
  <c r="C93" i="8"/>
  <c r="C93" i="13" s="1"/>
  <c r="C94" i="8"/>
  <c r="C94" i="9" s="1"/>
  <c r="C95" i="8"/>
  <c r="C96" i="8"/>
  <c r="C97" i="8"/>
  <c r="C97" i="10" s="1"/>
  <c r="C98" i="8"/>
  <c r="C98" i="10" s="1"/>
  <c r="C99" i="8"/>
  <c r="C99" i="9" s="1"/>
  <c r="C100" i="8"/>
  <c r="C100" i="14" s="1"/>
  <c r="C101" i="8"/>
  <c r="C101" i="10" s="1"/>
  <c r="C102" i="8"/>
  <c r="C102" i="9" s="1"/>
  <c r="C103" i="8"/>
  <c r="C103" i="12" s="1"/>
  <c r="C104" i="8"/>
  <c r="C105" i="8"/>
  <c r="C106" i="8"/>
  <c r="C106" i="10" s="1"/>
  <c r="C107" i="8"/>
  <c r="C107" i="9" s="1"/>
  <c r="C108" i="8"/>
  <c r="C109" i="8"/>
  <c r="C109" i="14" s="1"/>
  <c r="C110" i="8"/>
  <c r="C110" i="13" s="1"/>
  <c r="C111" i="8"/>
  <c r="C112" i="8"/>
  <c r="C112" i="12" s="1"/>
  <c r="C113" i="8"/>
  <c r="C114" i="8"/>
  <c r="C114" i="14" s="1"/>
  <c r="C115" i="8"/>
  <c r="C115" i="14" s="1"/>
  <c r="C116" i="8"/>
  <c r="C117" i="8"/>
  <c r="C117" i="13" s="1"/>
  <c r="C118" i="8"/>
  <c r="C118" i="9" s="1"/>
  <c r="C119" i="8"/>
  <c r="C119" i="9" s="1"/>
  <c r="C120" i="8"/>
  <c r="C121" i="8"/>
  <c r="C122" i="8"/>
  <c r="C122" i="10" s="1"/>
  <c r="C123" i="8"/>
  <c r="C124" i="8"/>
  <c r="C124" i="14" s="1"/>
  <c r="C125" i="8"/>
  <c r="C125" i="13" s="1"/>
  <c r="C126" i="8"/>
  <c r="C126" i="9" s="1"/>
  <c r="C127" i="8"/>
  <c r="C128" i="8"/>
  <c r="C128" i="13" s="1"/>
  <c r="C129" i="8"/>
  <c r="C130" i="8"/>
  <c r="C130" i="12" s="1"/>
  <c r="C131" i="8"/>
  <c r="C132" i="8"/>
  <c r="C132" i="10" s="1"/>
  <c r="C133" i="8"/>
  <c r="C133" i="9" s="1"/>
  <c r="C134" i="8"/>
  <c r="C134" i="9" s="1"/>
  <c r="C135" i="8"/>
  <c r="C135" i="9" s="1"/>
  <c r="C136" i="8"/>
  <c r="C136" i="12" s="1"/>
  <c r="C137" i="8"/>
  <c r="C138" i="8"/>
  <c r="C138" i="9" s="1"/>
  <c r="C139" i="8"/>
  <c r="C139" i="14" s="1"/>
  <c r="C140" i="8"/>
  <c r="C141" i="8"/>
  <c r="C142" i="8"/>
  <c r="C142" i="9" s="1"/>
  <c r="C143" i="8"/>
  <c r="C143" i="12" s="1"/>
  <c r="C144" i="8"/>
  <c r="C144" i="14" s="1"/>
  <c r="C145" i="8"/>
  <c r="C145" i="13" s="1"/>
  <c r="C146" i="8"/>
  <c r="C147" i="8"/>
  <c r="C147" i="10" s="1"/>
  <c r="C148" i="8"/>
  <c r="C149" i="8"/>
  <c r="C150" i="8"/>
  <c r="C150" i="9" s="1"/>
  <c r="C151" i="8"/>
  <c r="C152" i="8"/>
  <c r="C152" i="12" s="1"/>
  <c r="C153" i="8"/>
  <c r="C153" i="13" s="1"/>
  <c r="C154" i="8"/>
  <c r="C154" i="9" s="1"/>
  <c r="C155" i="8"/>
  <c r="C156" i="8"/>
  <c r="C156" i="10" s="1"/>
  <c r="C157" i="8"/>
  <c r="C157" i="13" s="1"/>
  <c r="C158" i="8"/>
  <c r="C158" i="9" s="1"/>
  <c r="C159" i="8"/>
  <c r="C159" i="9" s="1"/>
  <c r="C160" i="8"/>
  <c r="C160" i="12" s="1"/>
  <c r="C161" i="8"/>
  <c r="C161" i="10" s="1"/>
  <c r="C162" i="8"/>
  <c r="C162" i="10" s="1"/>
  <c r="C163" i="8"/>
  <c r="C163" i="9" s="1"/>
  <c r="C164" i="8"/>
  <c r="C164" i="12" s="1"/>
  <c r="C165" i="8"/>
  <c r="C166" i="8"/>
  <c r="C166" i="9" s="1"/>
  <c r="C167" i="8"/>
  <c r="C167" i="12" s="1"/>
  <c r="C168" i="8"/>
  <c r="C168" i="12" s="1"/>
  <c r="C169" i="8"/>
  <c r="C169" i="12" s="1"/>
  <c r="C170" i="8"/>
  <c r="C170" i="10" s="1"/>
  <c r="C171" i="8"/>
  <c r="C171" i="10" s="1"/>
  <c r="C172" i="8"/>
  <c r="C172" i="13" s="1"/>
  <c r="C173" i="8"/>
  <c r="C173" i="14" s="1"/>
  <c r="C174" i="8"/>
  <c r="C174" i="13" s="1"/>
  <c r="C175" i="8"/>
  <c r="C175" i="9" s="1"/>
  <c r="C176" i="8"/>
  <c r="C176" i="12" s="1"/>
  <c r="C177" i="8"/>
  <c r="C177" i="10" s="1"/>
  <c r="C178" i="8"/>
  <c r="C178" i="14" s="1"/>
  <c r="C179" i="8"/>
  <c r="C179" i="12" s="1"/>
  <c r="C180" i="8"/>
  <c r="C180" i="13" s="1"/>
  <c r="C181" i="8"/>
  <c r="C181" i="9" s="1"/>
  <c r="C182" i="8"/>
  <c r="C182" i="13" s="1"/>
  <c r="C183" i="8"/>
  <c r="C183" i="12" s="1"/>
  <c r="C184" i="8"/>
  <c r="C185" i="8"/>
  <c r="C186" i="8"/>
  <c r="C186" i="10" s="1"/>
  <c r="C187" i="8"/>
  <c r="C187" i="9" s="1"/>
  <c r="C188" i="8"/>
  <c r="C188" i="14" s="1"/>
  <c r="C189" i="8"/>
  <c r="C190" i="8"/>
  <c r="C190" i="9" s="1"/>
  <c r="C191" i="8"/>
  <c r="C192" i="8"/>
  <c r="C192" i="12" s="1"/>
  <c r="C193" i="8"/>
  <c r="C194" i="8"/>
  <c r="C194" i="12" s="1"/>
  <c r="C195" i="8"/>
  <c r="C196" i="8"/>
  <c r="C196" i="10" s="1"/>
  <c r="C197" i="8"/>
  <c r="C197" i="9" s="1"/>
  <c r="C198" i="8"/>
  <c r="C198" i="12" s="1"/>
  <c r="C199" i="8"/>
  <c r="C200" i="8"/>
  <c r="C201" i="8"/>
  <c r="C202" i="8"/>
  <c r="C202" i="14" s="1"/>
  <c r="C203" i="8"/>
  <c r="C203" i="14" s="1"/>
  <c r="C204" i="8"/>
  <c r="C204" i="13" s="1"/>
  <c r="C205" i="8"/>
  <c r="C205" i="9" s="1"/>
  <c r="C206" i="8"/>
  <c r="C206" i="9" s="1"/>
  <c r="C207" i="8"/>
  <c r="C207" i="9" s="1"/>
  <c r="C208" i="8"/>
  <c r="C209" i="8"/>
  <c r="C209" i="10" s="1"/>
  <c r="C210" i="8"/>
  <c r="C211" i="8"/>
  <c r="C211" i="10" s="1"/>
  <c r="C212" i="8"/>
  <c r="C212" i="14" s="1"/>
  <c r="C213" i="8"/>
  <c r="C214" i="8"/>
  <c r="C214" i="9" s="1"/>
  <c r="C215" i="8"/>
  <c r="C216" i="8"/>
  <c r="C217" i="8"/>
  <c r="C218" i="8"/>
  <c r="C218" i="9" s="1"/>
  <c r="C219" i="8"/>
  <c r="C220" i="8"/>
  <c r="C220" i="10" s="1"/>
  <c r="C221" i="8"/>
  <c r="C221" i="9" s="1"/>
  <c r="C222" i="8"/>
  <c r="C222" i="9" s="1"/>
  <c r="C223" i="8"/>
  <c r="C224" i="8"/>
  <c r="C224" i="12" s="1"/>
  <c r="C225" i="8"/>
  <c r="C225" i="10" s="1"/>
  <c r="C226" i="8"/>
  <c r="C226" i="10" s="1"/>
  <c r="C227" i="8"/>
  <c r="C228" i="8"/>
  <c r="C228" i="14" s="1"/>
  <c r="C229" i="8"/>
  <c r="C230" i="8"/>
  <c r="C230" i="9" s="1"/>
  <c r="C231" i="8"/>
  <c r="C231" i="9" s="1"/>
  <c r="C232" i="8"/>
  <c r="C232" i="12" s="1"/>
  <c r="C233" i="8"/>
  <c r="C233" i="12" s="1"/>
  <c r="C234" i="8"/>
  <c r="C234" i="10" s="1"/>
  <c r="C235" i="8"/>
  <c r="C235" i="9" s="1"/>
  <c r="C236" i="8"/>
  <c r="C237" i="8"/>
  <c r="C237" i="12" s="1"/>
  <c r="C238" i="8"/>
  <c r="C238" i="9" s="1"/>
  <c r="C239" i="8"/>
  <c r="C240" i="8"/>
  <c r="C241" i="8"/>
  <c r="C242" i="8"/>
  <c r="C242" i="9" s="1"/>
  <c r="C243" i="8"/>
  <c r="C243" i="14" s="1"/>
  <c r="C244" i="8"/>
  <c r="C245" i="8"/>
  <c r="C245" i="9" s="1"/>
  <c r="C246" i="8"/>
  <c r="C246" i="13" s="1"/>
  <c r="C247" i="8"/>
  <c r="C248" i="8"/>
  <c r="C249" i="8"/>
  <c r="C250" i="8"/>
  <c r="C250" i="10" s="1"/>
  <c r="C251" i="8"/>
  <c r="C251" i="9" s="1"/>
  <c r="C252" i="8"/>
  <c r="C252" i="12" s="1"/>
  <c r="C253" i="8"/>
  <c r="C253" i="13" s="1"/>
  <c r="C254" i="8"/>
  <c r="C254" i="9" s="1"/>
  <c r="C255" i="8"/>
  <c r="C256" i="8"/>
  <c r="C257" i="8"/>
  <c r="C257" i="12" s="1"/>
  <c r="C258" i="8"/>
  <c r="C258" i="12" s="1"/>
  <c r="C259" i="8"/>
  <c r="C260" i="8"/>
  <c r="C261" i="8"/>
  <c r="C262" i="8"/>
  <c r="C262" i="12" s="1"/>
  <c r="C263" i="8"/>
  <c r="C263" i="9" s="1"/>
  <c r="C264" i="8"/>
  <c r="C264" i="12" s="1"/>
  <c r="C265" i="8"/>
  <c r="C265" i="10" s="1"/>
  <c r="C266" i="8"/>
  <c r="C266" i="9" s="1"/>
  <c r="C267" i="8"/>
  <c r="C267" i="12" s="1"/>
  <c r="C268" i="8"/>
  <c r="C269" i="8"/>
  <c r="C270" i="8"/>
  <c r="C270" i="13" s="1"/>
  <c r="C271" i="8"/>
  <c r="C271" i="9" s="1"/>
  <c r="C272" i="8"/>
  <c r="C273" i="8"/>
  <c r="C274" i="8"/>
  <c r="C275" i="8"/>
  <c r="C275" i="12" s="1"/>
  <c r="C276" i="8"/>
  <c r="C276" i="14" s="1"/>
  <c r="C277" i="8"/>
  <c r="C278" i="8"/>
  <c r="C278" i="9" s="1"/>
  <c r="C279" i="8"/>
  <c r="C279" i="14" s="1"/>
  <c r="C280" i="8"/>
  <c r="C281" i="8"/>
  <c r="C282" i="8"/>
  <c r="C282" i="9" s="1"/>
  <c r="C283" i="8"/>
  <c r="C283" i="9" s="1"/>
  <c r="C284" i="8"/>
  <c r="C284" i="10" s="1"/>
  <c r="C285" i="8"/>
  <c r="C285" i="10" s="1"/>
  <c r="C286" i="8"/>
  <c r="C286" i="9" s="1"/>
  <c r="C287" i="8"/>
  <c r="C288" i="8"/>
  <c r="C289" i="8"/>
  <c r="C289" i="10" s="1"/>
  <c r="C290" i="8"/>
  <c r="C291" i="8"/>
  <c r="C292" i="8"/>
  <c r="C292" i="14" s="1"/>
  <c r="C293" i="8"/>
  <c r="C293" i="10" s="1"/>
  <c r="C294" i="8"/>
  <c r="C294" i="9" s="1"/>
  <c r="C295" i="8"/>
  <c r="C295" i="9" s="1"/>
  <c r="C296" i="8"/>
  <c r="C296" i="14" s="1"/>
  <c r="C297" i="8"/>
  <c r="C297" i="14" s="1"/>
  <c r="C298" i="8"/>
  <c r="C298" i="10" s="1"/>
  <c r="C299" i="8"/>
  <c r="C299" i="10" s="1"/>
  <c r="C300" i="8"/>
  <c r="C301" i="8"/>
  <c r="C301" i="14" s="1"/>
  <c r="C302" i="8"/>
  <c r="C302" i="9" s="1"/>
  <c r="C303" i="8"/>
  <c r="C303" i="13" s="1"/>
  <c r="C304" i="8"/>
  <c r="C305" i="8"/>
  <c r="C305" i="10" s="1"/>
  <c r="C306" i="8"/>
  <c r="C306" i="9" s="1"/>
  <c r="C307" i="8"/>
  <c r="C307" i="14" s="1"/>
  <c r="C308" i="8"/>
  <c r="C308" i="13" s="1"/>
  <c r="C309" i="8"/>
  <c r="C310" i="8"/>
  <c r="C310" i="9" s="1"/>
  <c r="C311" i="8"/>
  <c r="C312" i="8"/>
  <c r="C312" i="13" s="1"/>
  <c r="C313" i="8"/>
  <c r="C313" i="10" s="1"/>
  <c r="C314" i="8"/>
  <c r="C314" i="10" s="1"/>
  <c r="C315" i="8"/>
  <c r="C316" i="8"/>
  <c r="C316" i="14" s="1"/>
  <c r="C317" i="8"/>
  <c r="C318" i="8"/>
  <c r="C318" i="13" s="1"/>
  <c r="C319" i="8"/>
  <c r="C320" i="8"/>
  <c r="C321" i="8"/>
  <c r="C322" i="8"/>
  <c r="C322" i="9" s="1"/>
  <c r="C323" i="8"/>
  <c r="C324" i="8"/>
  <c r="C325" i="8"/>
  <c r="C326" i="8"/>
  <c r="C326" i="9" s="1"/>
  <c r="C327" i="8"/>
  <c r="C328" i="8"/>
  <c r="C328" i="13" s="1"/>
  <c r="C329" i="8"/>
  <c r="C330" i="8"/>
  <c r="C330" i="14" s="1"/>
  <c r="C331" i="8"/>
  <c r="C331" i="14" s="1"/>
  <c r="C332" i="8"/>
  <c r="C332" i="13" s="1"/>
  <c r="C333" i="8"/>
  <c r="C334" i="8"/>
  <c r="C334" i="9" s="1"/>
  <c r="C335" i="8"/>
  <c r="C336" i="8"/>
  <c r="C336" i="13" s="1"/>
  <c r="C337" i="8"/>
  <c r="C337" i="10" s="1"/>
  <c r="C338" i="8"/>
  <c r="C339" i="8"/>
  <c r="C339" i="10" s="1"/>
  <c r="C340" i="8"/>
  <c r="C340" i="12" s="1"/>
  <c r="C341" i="8"/>
  <c r="C342" i="8"/>
  <c r="C342" i="9" s="1"/>
  <c r="C343" i="8"/>
  <c r="C344" i="8"/>
  <c r="C344" i="12" s="1"/>
  <c r="C345" i="8"/>
  <c r="C346" i="8"/>
  <c r="C346" i="9" s="1"/>
  <c r="C347" i="8"/>
  <c r="C348" i="8"/>
  <c r="C348" i="12" s="1"/>
  <c r="C349" i="8"/>
  <c r="C349" i="13" s="1"/>
  <c r="C350" i="8"/>
  <c r="C350" i="9" s="1"/>
  <c r="C351" i="8"/>
  <c r="C352" i="8"/>
  <c r="C353" i="8"/>
  <c r="C353" i="10" s="1"/>
  <c r="C354" i="8"/>
  <c r="C354" i="10" s="1"/>
  <c r="C355" i="8"/>
  <c r="C355" i="9" s="1"/>
  <c r="C356" i="8"/>
  <c r="C357" i="8"/>
  <c r="C358" i="8"/>
  <c r="C358" i="9" s="1"/>
  <c r="C359" i="8"/>
  <c r="C360" i="8"/>
  <c r="C360" i="12" s="1"/>
  <c r="C361" i="8"/>
  <c r="C362" i="8"/>
  <c r="C362" i="10" s="1"/>
  <c r="C363" i="8"/>
  <c r="C363" i="9" s="1"/>
  <c r="C364" i="8"/>
  <c r="C365" i="8"/>
  <c r="C365" i="14" s="1"/>
  <c r="C366" i="8"/>
  <c r="C366" i="9" s="1"/>
  <c r="C367" i="8"/>
  <c r="C367" i="14" s="1"/>
  <c r="C368" i="8"/>
  <c r="C368" i="12" s="1"/>
  <c r="C369" i="8"/>
  <c r="C369" i="10" s="1"/>
  <c r="C370" i="8"/>
  <c r="C370" i="9" s="1"/>
  <c r="C371" i="8"/>
  <c r="C371" i="9" s="1"/>
  <c r="C372" i="8"/>
  <c r="C373" i="8"/>
  <c r="C373" i="10" s="1"/>
  <c r="C374" i="8"/>
  <c r="C374" i="12" s="1"/>
  <c r="C375" i="8"/>
  <c r="C376" i="8"/>
  <c r="C377" i="8"/>
  <c r="C377" i="10" s="1"/>
  <c r="C378" i="8"/>
  <c r="C378" i="10" s="1"/>
  <c r="C379" i="8"/>
  <c r="C380" i="8"/>
  <c r="C380" i="14" s="1"/>
  <c r="C381" i="8"/>
  <c r="C381" i="13" s="1"/>
  <c r="C382" i="8"/>
  <c r="C382" i="9" s="1"/>
  <c r="C383" i="8"/>
  <c r="C383" i="9" s="1"/>
  <c r="C384" i="8"/>
  <c r="C384" i="12" s="1"/>
  <c r="C385" i="8"/>
  <c r="C386" i="8"/>
  <c r="C386" i="9" s="1"/>
  <c r="C387" i="8"/>
  <c r="C388" i="8"/>
  <c r="C388" i="10" s="1"/>
  <c r="C389" i="8"/>
  <c r="C389" i="9" s="1"/>
  <c r="C390" i="8"/>
  <c r="C390" i="12" s="1"/>
  <c r="C391" i="8"/>
  <c r="C392" i="8"/>
  <c r="C392" i="13" s="1"/>
  <c r="C393" i="8"/>
  <c r="C394" i="8"/>
  <c r="C394" i="9" s="1"/>
  <c r="C395" i="8"/>
  <c r="C395" i="12" s="1"/>
  <c r="C396" i="8"/>
  <c r="C397" i="8"/>
  <c r="C397" i="14" s="1"/>
  <c r="C398" i="8"/>
  <c r="C398" i="9" s="1"/>
  <c r="C399" i="8"/>
  <c r="C400" i="8"/>
  <c r="C401" i="8"/>
  <c r="C401" i="10" s="1"/>
  <c r="C402" i="8"/>
  <c r="C403" i="8"/>
  <c r="C403" i="12" s="1"/>
  <c r="C404" i="8"/>
  <c r="C404" i="14" s="1"/>
  <c r="C405" i="8"/>
  <c r="C406" i="8"/>
  <c r="C406" i="9" s="1"/>
  <c r="C407" i="8"/>
  <c r="C408" i="8"/>
  <c r="C408" i="12" s="1"/>
  <c r="C409" i="8"/>
  <c r="C409" i="13" s="1"/>
  <c r="C410" i="8"/>
  <c r="C410" i="9" s="1"/>
  <c r="C411" i="8"/>
  <c r="C411" i="9" s="1"/>
  <c r="C412" i="8"/>
  <c r="C412" i="10" s="1"/>
  <c r="C413" i="8"/>
  <c r="C413" i="9" s="1"/>
  <c r="C414" i="8"/>
  <c r="C414" i="9" s="1"/>
  <c r="C415" i="8"/>
  <c r="C415" i="12" s="1"/>
  <c r="C416" i="8"/>
  <c r="C417" i="8"/>
  <c r="C417" i="10" s="1"/>
  <c r="C418" i="8"/>
  <c r="C418" i="14" s="1"/>
  <c r="C419" i="8"/>
  <c r="C419" i="9" s="1"/>
  <c r="C420" i="8"/>
  <c r="C420" i="14" s="1"/>
  <c r="C421" i="8"/>
  <c r="C421" i="12" s="1"/>
  <c r="C422" i="8"/>
  <c r="C422" i="9" s="1"/>
  <c r="C423" i="8"/>
  <c r="C424" i="8"/>
  <c r="C424" i="14" s="1"/>
  <c r="C425" i="8"/>
  <c r="C426" i="8"/>
  <c r="C426" i="10" s="1"/>
  <c r="C427" i="8"/>
  <c r="C427" i="9" s="1"/>
  <c r="C428" i="8"/>
  <c r="C429" i="8"/>
  <c r="C430" i="8"/>
  <c r="C430" i="9" s="1"/>
  <c r="C431" i="8"/>
  <c r="C432" i="8"/>
  <c r="C432" i="12" s="1"/>
  <c r="C433" i="8"/>
  <c r="C433" i="10" s="1"/>
  <c r="C434" i="8"/>
  <c r="C434" i="9" s="1"/>
  <c r="C435" i="8"/>
  <c r="C435" i="14" s="1"/>
  <c r="C436" i="8"/>
  <c r="C436" i="13" s="1"/>
  <c r="C437" i="8"/>
  <c r="C438" i="8"/>
  <c r="C438" i="9" s="1"/>
  <c r="C439" i="8"/>
  <c r="C439" i="12" s="1"/>
  <c r="C440" i="8"/>
  <c r="C440" i="14" s="1"/>
  <c r="C441" i="8"/>
  <c r="C441" i="10" s="1"/>
  <c r="C442" i="8"/>
  <c r="C442" i="14" s="1"/>
  <c r="C443" i="8"/>
  <c r="C443" i="9" s="1"/>
  <c r="C444" i="8"/>
  <c r="C445" i="8"/>
  <c r="C446" i="8"/>
  <c r="C446" i="9" s="1"/>
  <c r="C447" i="8"/>
  <c r="C447" i="13" s="1"/>
  <c r="C448" i="8"/>
  <c r="C448" i="12" s="1"/>
  <c r="C449" i="8"/>
  <c r="C449" i="13" s="1"/>
  <c r="C450" i="8"/>
  <c r="C450" i="9" s="1"/>
  <c r="C451" i="8"/>
  <c r="C452" i="8"/>
  <c r="C452" i="10" s="1"/>
  <c r="C453" i="8"/>
  <c r="C454" i="8"/>
  <c r="C454" i="9" s="1"/>
  <c r="C455" i="8"/>
  <c r="C455" i="14" s="1"/>
  <c r="C456" i="8"/>
  <c r="C457" i="8"/>
  <c r="C458" i="8"/>
  <c r="C458" i="9" s="1"/>
  <c r="C459" i="8"/>
  <c r="C459" i="14" s="1"/>
  <c r="C460" i="8"/>
  <c r="C460" i="13" s="1"/>
  <c r="C461" i="8"/>
  <c r="C462" i="8"/>
  <c r="C462" i="13" s="1"/>
  <c r="C463" i="8"/>
  <c r="C464" i="8"/>
  <c r="C464" i="13" s="1"/>
  <c r="C465" i="8"/>
  <c r="C465" i="10" s="1"/>
  <c r="C466" i="8"/>
  <c r="C467" i="8"/>
  <c r="C467" i="10" s="1"/>
  <c r="C468" i="8"/>
  <c r="C469" i="8"/>
  <c r="C470" i="8"/>
  <c r="C470" i="9" s="1"/>
  <c r="C471" i="8"/>
  <c r="C472" i="8"/>
  <c r="C472" i="12" s="1"/>
  <c r="C473" i="8"/>
  <c r="C473" i="14" s="1"/>
  <c r="C474" i="8"/>
  <c r="C474" i="9" s="1"/>
  <c r="C475" i="8"/>
  <c r="C476" i="8"/>
  <c r="C476" i="12" s="1"/>
  <c r="C477" i="8"/>
  <c r="C478" i="8"/>
  <c r="C478" i="9" s="1"/>
  <c r="C479" i="8"/>
  <c r="C480" i="8"/>
  <c r="C481" i="8"/>
  <c r="C481" i="10" s="1"/>
  <c r="C482" i="8"/>
  <c r="C482" i="10" s="1"/>
  <c r="C483" i="8"/>
  <c r="C484" i="8"/>
  <c r="C485" i="8"/>
  <c r="C486" i="8"/>
  <c r="C486" i="9" s="1"/>
  <c r="C487" i="8"/>
  <c r="C488" i="8"/>
  <c r="C488" i="12" s="1"/>
  <c r="C489" i="8"/>
  <c r="C490" i="8"/>
  <c r="C490" i="10" s="1"/>
  <c r="C491" i="8"/>
  <c r="C491" i="9" s="1"/>
  <c r="C492" i="8"/>
  <c r="C493" i="8"/>
  <c r="C493" i="14" s="1"/>
  <c r="C494" i="8"/>
  <c r="C494" i="9" s="1"/>
  <c r="C495" i="8"/>
  <c r="C495" i="9" s="1"/>
  <c r="C496" i="8"/>
  <c r="C496" i="12" s="1"/>
  <c r="C497" i="8"/>
  <c r="C498" i="8"/>
  <c r="C498" i="14" s="1"/>
  <c r="C499" i="8"/>
  <c r="C499" i="9" s="1"/>
  <c r="C500" i="8"/>
  <c r="C500" i="12" s="1"/>
  <c r="C501" i="8"/>
  <c r="C501" i="10" s="1"/>
  <c r="C502" i="8"/>
  <c r="C502" i="12" s="1"/>
  <c r="C503" i="8"/>
  <c r="C504" i="8"/>
  <c r="C504" i="13" s="1"/>
  <c r="C505" i="8"/>
  <c r="C506" i="8"/>
  <c r="C506" i="10" s="1"/>
  <c r="C507" i="8"/>
  <c r="C508" i="8"/>
  <c r="C508" i="14" s="1"/>
  <c r="C509" i="8"/>
  <c r="C509" i="13" s="1"/>
  <c r="C510" i="8"/>
  <c r="C510" i="13" s="1"/>
  <c r="C511" i="8"/>
  <c r="C512" i="8"/>
  <c r="C512" i="12" s="1"/>
  <c r="C513" i="8"/>
  <c r="C514" i="8"/>
  <c r="C514" i="9" s="1"/>
  <c r="C515" i="8"/>
  <c r="C516" i="8"/>
  <c r="C516" i="10" s="1"/>
  <c r="C517" i="8"/>
  <c r="C518" i="8"/>
  <c r="C518" i="9" s="1"/>
  <c r="C519" i="8"/>
  <c r="C519" i="13" s="1"/>
  <c r="C520" i="8"/>
  <c r="C520" i="12" s="1"/>
  <c r="C521" i="8"/>
  <c r="C522" i="8"/>
  <c r="C522" i="9" s="1"/>
  <c r="C523" i="8"/>
  <c r="C523" i="14" s="1"/>
  <c r="C524" i="8"/>
  <c r="C524" i="12" s="1"/>
  <c r="C525" i="8"/>
  <c r="C525" i="14" s="1"/>
  <c r="C526" i="8"/>
  <c r="C526" i="13" s="1"/>
  <c r="C527" i="8"/>
  <c r="C528" i="8"/>
  <c r="C528" i="14" s="1"/>
  <c r="C529" i="8"/>
  <c r="C529" i="10" s="1"/>
  <c r="C530" i="8"/>
  <c r="C531" i="8"/>
  <c r="C531" i="14" s="1"/>
  <c r="C532" i="8"/>
  <c r="C532" i="14" s="1"/>
  <c r="C533" i="8"/>
  <c r="C534" i="8"/>
  <c r="C534" i="9" s="1"/>
  <c r="C535" i="8"/>
  <c r="C536" i="8"/>
  <c r="C536" i="12" s="1"/>
  <c r="C537" i="8"/>
  <c r="C538" i="8"/>
  <c r="C538" i="9" s="1"/>
  <c r="C539" i="8"/>
  <c r="C540" i="8"/>
  <c r="C540" i="10" s="1"/>
  <c r="C541" i="8"/>
  <c r="C541" i="10" s="1"/>
  <c r="C542" i="8"/>
  <c r="C542" i="9" s="1"/>
  <c r="C543" i="8"/>
  <c r="C543" i="9" s="1"/>
  <c r="C544" i="8"/>
  <c r="C544" i="14" s="1"/>
  <c r="C545" i="8"/>
  <c r="C545" i="10" s="1"/>
  <c r="C546" i="8"/>
  <c r="C546" i="10" s="1"/>
  <c r="C547" i="8"/>
  <c r="C547" i="9" s="1"/>
  <c r="C548" i="8"/>
  <c r="C548" i="14" s="1"/>
  <c r="C549" i="8"/>
  <c r="C549" i="12" s="1"/>
  <c r="C550" i="8"/>
  <c r="C550" i="13" s="1"/>
  <c r="C551" i="8"/>
  <c r="C552" i="8"/>
  <c r="C552" i="14" s="1"/>
  <c r="C553" i="8"/>
  <c r="C554" i="8"/>
  <c r="C555" i="8"/>
  <c r="C555" i="9" s="1"/>
  <c r="C556" i="8"/>
  <c r="C557" i="8"/>
  <c r="C558" i="8"/>
  <c r="C558" i="9" s="1"/>
  <c r="C559" i="8"/>
  <c r="C559" i="9" s="1"/>
  <c r="C560" i="8"/>
  <c r="C560" i="12" s="1"/>
  <c r="C561" i="8"/>
  <c r="C561" i="10" s="1"/>
  <c r="C562" i="8"/>
  <c r="C562" i="14" s="1"/>
  <c r="C563" i="8"/>
  <c r="C563" i="14" s="1"/>
  <c r="C564" i="8"/>
  <c r="C564" i="13" s="1"/>
  <c r="C565" i="8"/>
  <c r="C565" i="10" s="1"/>
  <c r="C566" i="8"/>
  <c r="C566" i="12" s="1"/>
  <c r="C567" i="8"/>
  <c r="C567" i="9" s="1"/>
  <c r="C568" i="8"/>
  <c r="C569" i="8"/>
  <c r="C570" i="8"/>
  <c r="C570" i="10" s="1"/>
  <c r="C571" i="8"/>
  <c r="C572" i="8"/>
  <c r="C573" i="8"/>
  <c r="C573" i="12" s="1"/>
  <c r="C574" i="8"/>
  <c r="C574" i="9" s="1"/>
  <c r="C575" i="8"/>
  <c r="C576" i="8"/>
  <c r="C576" i="13" s="1"/>
  <c r="C577" i="8"/>
  <c r="C577" i="13" s="1"/>
  <c r="C578" i="8"/>
  <c r="C578" i="12" s="1"/>
  <c r="C579" i="8"/>
  <c r="C580" i="8"/>
  <c r="C580" i="10" s="1"/>
  <c r="C581" i="8"/>
  <c r="C582" i="8"/>
  <c r="C582" i="9" s="1"/>
  <c r="C583" i="8"/>
  <c r="C583" i="13" s="1"/>
  <c r="C584" i="8"/>
  <c r="C584" i="12" s="1"/>
  <c r="C585" i="8"/>
  <c r="C586" i="8"/>
  <c r="C586" i="10" s="1"/>
  <c r="C587" i="8"/>
  <c r="C587" i="9" s="1"/>
  <c r="C588" i="8"/>
  <c r="C588" i="13" s="1"/>
  <c r="C589" i="8"/>
  <c r="C590" i="8"/>
  <c r="C590" i="9" s="1"/>
  <c r="C591" i="8"/>
  <c r="C591" i="12" s="1"/>
  <c r="C592" i="8"/>
  <c r="C593" i="8"/>
  <c r="C593" i="13" s="1"/>
  <c r="C594" i="8"/>
  <c r="C595" i="8"/>
  <c r="C595" i="10" s="1"/>
  <c r="C596" i="8"/>
  <c r="C596" i="14" s="1"/>
  <c r="C597" i="8"/>
  <c r="C598" i="8"/>
  <c r="C598" i="9" s="1"/>
  <c r="C599" i="8"/>
  <c r="C600" i="8"/>
  <c r="C600" i="12" s="1"/>
  <c r="C601" i="8"/>
  <c r="C602" i="8"/>
  <c r="C602" i="9" s="1"/>
  <c r="C603" i="8"/>
  <c r="C604" i="8"/>
  <c r="C604" i="10" s="1"/>
  <c r="C605" i="8"/>
  <c r="C606" i="8"/>
  <c r="C606" i="9" s="1"/>
  <c r="C607" i="8"/>
  <c r="C607" i="9" s="1"/>
  <c r="C608" i="8"/>
  <c r="C609" i="8"/>
  <c r="C609" i="10" s="1"/>
  <c r="C610" i="8"/>
  <c r="C610" i="10" s="1"/>
  <c r="C611" i="8"/>
  <c r="C611" i="9" s="1"/>
  <c r="C612" i="8"/>
  <c r="C612" i="14" s="1"/>
  <c r="C613" i="8"/>
  <c r="C613" i="13" s="1"/>
  <c r="C614" i="8"/>
  <c r="C614" i="9" s="1"/>
  <c r="C615" i="8"/>
  <c r="C615" i="12" s="1"/>
  <c r="C616" i="8"/>
  <c r="C617" i="8"/>
  <c r="C617" i="14" s="1"/>
  <c r="C618" i="8"/>
  <c r="C618" i="10" s="1"/>
  <c r="C619" i="8"/>
  <c r="C620" i="8"/>
  <c r="C621" i="8"/>
  <c r="C621" i="14" s="1"/>
  <c r="C622" i="8"/>
  <c r="C622" i="13" s="1"/>
  <c r="C623" i="8"/>
  <c r="C624" i="8"/>
  <c r="C624" i="12" s="1"/>
  <c r="C625" i="8"/>
  <c r="C626" i="8"/>
  <c r="C626" i="9" s="1"/>
  <c r="C627" i="8"/>
  <c r="C627" i="14" s="1"/>
  <c r="C628" i="8"/>
  <c r="C629" i="8"/>
  <c r="C629" i="10" s="1"/>
  <c r="C630" i="8"/>
  <c r="C630" i="9" s="1"/>
  <c r="C631" i="8"/>
  <c r="C631" i="9" s="1"/>
  <c r="C632" i="8"/>
  <c r="C633" i="8"/>
  <c r="C634" i="8"/>
  <c r="C634" i="10" s="1"/>
  <c r="C635" i="8"/>
  <c r="C635" i="9" s="1"/>
  <c r="C636" i="8"/>
  <c r="C636" i="14" s="1"/>
  <c r="C637" i="8"/>
  <c r="C637" i="13" s="1"/>
  <c r="C638" i="8"/>
  <c r="C638" i="9" s="1"/>
  <c r="C639" i="8"/>
  <c r="C640" i="8"/>
  <c r="C640" i="13" s="1"/>
  <c r="C641" i="8"/>
  <c r="C642" i="8"/>
  <c r="C642" i="12" s="1"/>
  <c r="C643" i="8"/>
  <c r="C644" i="8"/>
  <c r="C644" i="10" s="1"/>
  <c r="C645" i="8"/>
  <c r="C646" i="8"/>
  <c r="C646" i="9" s="1"/>
  <c r="C647" i="8"/>
  <c r="C647" i="9" s="1"/>
  <c r="C648" i="8"/>
  <c r="C648" i="12" s="1"/>
  <c r="C649" i="8"/>
  <c r="C650" i="8"/>
  <c r="C650" i="9" s="1"/>
  <c r="C651" i="8"/>
  <c r="C652" i="8"/>
  <c r="C653" i="8"/>
  <c r="C654" i="8"/>
  <c r="C654" i="9" s="1"/>
  <c r="C655" i="8"/>
  <c r="C655" i="12" s="1"/>
  <c r="C656" i="8"/>
  <c r="C656" i="14" s="1"/>
  <c r="C657" i="8"/>
  <c r="C657" i="10" s="1"/>
  <c r="C658" i="8"/>
  <c r="C659" i="8"/>
  <c r="C659" i="10" s="1"/>
  <c r="C660" i="8"/>
  <c r="C661" i="8"/>
  <c r="C662" i="8"/>
  <c r="C662" i="9" s="1"/>
  <c r="C663" i="8"/>
  <c r="C664" i="8"/>
  <c r="C664" i="12" s="1"/>
  <c r="C665" i="8"/>
  <c r="C665" i="13" s="1"/>
  <c r="C666" i="8"/>
  <c r="C666" i="9" s="1"/>
  <c r="C667" i="8"/>
  <c r="C668" i="8"/>
  <c r="C668" i="10" s="1"/>
  <c r="C669" i="8"/>
  <c r="C669" i="10" s="1"/>
  <c r="C670" i="8"/>
  <c r="C670" i="9" s="1"/>
  <c r="C671" i="8"/>
  <c r="C672" i="8"/>
  <c r="C673" i="8"/>
  <c r="C673" i="10" s="1"/>
  <c r="C674" i="8"/>
  <c r="C674" i="10" s="1"/>
  <c r="C675" i="8"/>
  <c r="C676" i="8"/>
  <c r="C676" i="12" s="1"/>
  <c r="C677" i="8"/>
  <c r="C677" i="10" s="1"/>
  <c r="C678" i="8"/>
  <c r="C678" i="9" s="1"/>
  <c r="C679" i="8"/>
  <c r="C679" i="12" s="1"/>
  <c r="C680" i="8"/>
  <c r="C681" i="8"/>
  <c r="C682" i="8"/>
  <c r="C682" i="10" s="1"/>
  <c r="C683" i="8"/>
  <c r="C684" i="8"/>
  <c r="C685" i="8"/>
  <c r="C685" i="14" s="1"/>
  <c r="C686" i="8"/>
  <c r="C686" i="13" s="1"/>
  <c r="C687" i="8"/>
  <c r="C687" i="9" s="1"/>
  <c r="C688" i="8"/>
  <c r="C688" i="12" s="1"/>
  <c r="C689" i="8"/>
  <c r="C689" i="10" s="1"/>
  <c r="C690" i="8"/>
  <c r="C690" i="9" s="1"/>
  <c r="C691" i="8"/>
  <c r="C691" i="12" s="1"/>
  <c r="C692" i="8"/>
  <c r="C692" i="13" s="1"/>
  <c r="C693" i="8"/>
  <c r="C693" i="10" s="1"/>
  <c r="C694" i="8"/>
  <c r="C694" i="13" s="1"/>
  <c r="C695" i="8"/>
  <c r="C696" i="8"/>
  <c r="C696" i="13" s="1"/>
  <c r="C697" i="8"/>
  <c r="C698" i="8"/>
  <c r="C698" i="10" s="1"/>
  <c r="C699" i="8"/>
  <c r="C700" i="8"/>
  <c r="C700" i="14" s="1"/>
  <c r="C701" i="8"/>
  <c r="C702" i="8"/>
  <c r="C702" i="9" s="1"/>
  <c r="C703" i="8"/>
  <c r="C704" i="8"/>
  <c r="C704" i="12" s="1"/>
  <c r="C705" i="8"/>
  <c r="C706" i="8"/>
  <c r="C706" i="12" s="1"/>
  <c r="C707" i="8"/>
  <c r="C708" i="8"/>
  <c r="C708" i="10" s="1"/>
  <c r="C709" i="8"/>
  <c r="C710" i="8"/>
  <c r="C710" i="12" s="1"/>
  <c r="C711" i="8"/>
  <c r="C712" i="8"/>
  <c r="C713" i="8"/>
  <c r="C714" i="8"/>
  <c r="C714" i="9" s="1"/>
  <c r="C715" i="8"/>
  <c r="C716" i="8"/>
  <c r="C716" i="13" s="1"/>
  <c r="C717" i="8"/>
  <c r="C718" i="8"/>
  <c r="C718" i="9" s="1"/>
  <c r="C719" i="8"/>
  <c r="C719" i="9" s="1"/>
  <c r="C720" i="8"/>
  <c r="C721" i="8"/>
  <c r="C721" i="10" s="1"/>
  <c r="C722" i="8"/>
  <c r="C723" i="8"/>
  <c r="C723" i="13" s="1"/>
  <c r="C724" i="8"/>
  <c r="C724" i="14" s="1"/>
  <c r="C725" i="8"/>
  <c r="C726" i="8"/>
  <c r="C726" i="9" s="1"/>
  <c r="C727" i="8"/>
  <c r="C728" i="8"/>
  <c r="C729" i="8"/>
  <c r="C729" i="12" s="1"/>
  <c r="C730" i="8"/>
  <c r="C730" i="9" s="1"/>
  <c r="C731" i="8"/>
  <c r="C732" i="8"/>
  <c r="C732" i="14" s="1"/>
  <c r="C733" i="8"/>
  <c r="C733" i="10" s="1"/>
  <c r="C734" i="8"/>
  <c r="C734" i="9" s="1"/>
  <c r="C735" i="8"/>
  <c r="C736" i="8"/>
  <c r="C737" i="8"/>
  <c r="C737" i="10" s="1"/>
  <c r="C738" i="8"/>
  <c r="C738" i="10" s="1"/>
  <c r="C739" i="8"/>
  <c r="C740" i="8"/>
  <c r="C740" i="14" s="1"/>
  <c r="C741" i="8"/>
  <c r="C742" i="8"/>
  <c r="C742" i="13" s="1"/>
  <c r="C743" i="8"/>
  <c r="C743" i="9" s="1"/>
  <c r="C744" i="8"/>
  <c r="C744" i="12" s="1"/>
  <c r="C745" i="8"/>
  <c r="C746" i="8"/>
  <c r="C746" i="10" s="1"/>
  <c r="C747" i="8"/>
  <c r="C748" i="8"/>
  <c r="C749" i="8"/>
  <c r="C749" i="10" s="1"/>
  <c r="C750" i="8"/>
  <c r="C750" i="9" s="1"/>
  <c r="C751" i="8"/>
  <c r="C751" i="14" s="1"/>
  <c r="C752" i="8"/>
  <c r="C753" i="8"/>
  <c r="C753" i="10" s="1"/>
  <c r="C754" i="8"/>
  <c r="C754" i="14" s="1"/>
  <c r="C755" i="8"/>
  <c r="C755" i="14" s="1"/>
  <c r="C756" i="8"/>
  <c r="C757" i="8"/>
  <c r="C757" i="13" s="1"/>
  <c r="C758" i="8"/>
  <c r="C758" i="13" s="1"/>
  <c r="C759" i="8"/>
  <c r="C760" i="8"/>
  <c r="C761" i="8"/>
  <c r="C762" i="8"/>
  <c r="C762" i="10" s="1"/>
  <c r="C763" i="8"/>
  <c r="C764" i="8"/>
  <c r="C764" i="12" s="1"/>
  <c r="C765" i="8"/>
  <c r="C765" i="13" s="1"/>
  <c r="C766" i="8"/>
  <c r="C766" i="9" s="1"/>
  <c r="C767" i="8"/>
  <c r="C768" i="8"/>
  <c r="C769" i="8"/>
  <c r="C770" i="8"/>
  <c r="C770" i="12" s="1"/>
  <c r="C771" i="8"/>
  <c r="C772" i="8"/>
  <c r="C772" i="10" s="1"/>
  <c r="C773" i="8"/>
  <c r="C774" i="8"/>
  <c r="C774" i="12" s="1"/>
  <c r="C775" i="8"/>
  <c r="C775" i="9" s="1"/>
  <c r="C776" i="8"/>
  <c r="C776" i="12" s="1"/>
  <c r="C777" i="8"/>
  <c r="C777" i="10" s="1"/>
  <c r="C778" i="8"/>
  <c r="C778" i="9" s="1"/>
  <c r="C779" i="8"/>
  <c r="C780" i="8"/>
  <c r="C781" i="8"/>
  <c r="C781" i="14" s="1"/>
  <c r="C782" i="8"/>
  <c r="C782" i="9" s="1"/>
  <c r="C783" i="8"/>
  <c r="C783" i="9" s="1"/>
  <c r="C784" i="8"/>
  <c r="C784" i="13" s="1"/>
  <c r="C785" i="8"/>
  <c r="C786" i="8"/>
  <c r="C787" i="8"/>
  <c r="C787" i="12" s="1"/>
  <c r="C788" i="8"/>
  <c r="C788" i="14" s="1"/>
  <c r="C789" i="8"/>
  <c r="C790" i="8"/>
  <c r="C790" i="9" s="1"/>
  <c r="C791" i="8"/>
  <c r="C792" i="8"/>
  <c r="C793" i="8"/>
  <c r="C793" i="10" s="1"/>
  <c r="C794" i="8"/>
  <c r="C794" i="9" s="1"/>
  <c r="C795" i="8"/>
  <c r="C795" i="9" s="1"/>
  <c r="C796" i="8"/>
  <c r="C796" i="10" s="1"/>
  <c r="C797" i="8"/>
  <c r="C798" i="8"/>
  <c r="C798" i="9" s="1"/>
  <c r="C799" i="8"/>
  <c r="C800" i="8"/>
  <c r="C801" i="8"/>
  <c r="C801" i="10" s="1"/>
  <c r="C802" i="8"/>
  <c r="C802" i="10" s="1"/>
  <c r="C803" i="8"/>
  <c r="C804" i="8"/>
  <c r="C804" i="14" s="1"/>
  <c r="C805" i="8"/>
  <c r="C805" i="10" s="1"/>
  <c r="C806" i="8"/>
  <c r="C806" i="9" s="1"/>
  <c r="C807" i="8"/>
  <c r="C807" i="9" s="1"/>
  <c r="C808" i="8"/>
  <c r="C808" i="12" s="1"/>
  <c r="C809" i="8"/>
  <c r="C810" i="8"/>
  <c r="C810" i="10" s="1"/>
  <c r="C811" i="8"/>
  <c r="C812" i="8"/>
  <c r="C813" i="8"/>
  <c r="C813" i="14" s="1"/>
  <c r="C814" i="8"/>
  <c r="C814" i="13" s="1"/>
  <c r="C815" i="8"/>
  <c r="C815" i="13" s="1"/>
  <c r="C816" i="8"/>
  <c r="C817" i="8"/>
  <c r="C817" i="10" s="1"/>
  <c r="C818" i="8"/>
  <c r="C819" i="8"/>
  <c r="C819" i="14" s="1"/>
  <c r="C820" i="8"/>
  <c r="C820" i="13" s="1"/>
  <c r="C821" i="8"/>
  <c r="C821" i="10" s="1"/>
  <c r="C822" i="8"/>
  <c r="C822" i="9" s="1"/>
  <c r="C823" i="8"/>
  <c r="C824" i="8"/>
  <c r="C824" i="14" s="1"/>
  <c r="C825" i="8"/>
  <c r="C826" i="8"/>
  <c r="C826" i="14" s="1"/>
  <c r="C827" i="8"/>
  <c r="C828" i="8"/>
  <c r="C828" i="14" s="1"/>
  <c r="C829" i="8"/>
  <c r="C829" i="10" s="1"/>
  <c r="C830" i="8"/>
  <c r="C830" i="13" s="1"/>
  <c r="C831" i="8"/>
  <c r="C832" i="8"/>
  <c r="C833" i="8"/>
  <c r="C834" i="8"/>
  <c r="C834" i="9" s="1"/>
  <c r="C835" i="8"/>
  <c r="C836" i="8"/>
  <c r="C836" i="10" s="1"/>
  <c r="C837" i="8"/>
  <c r="C837" i="9" s="1"/>
  <c r="C838" i="8"/>
  <c r="C838" i="12" s="1"/>
  <c r="C839" i="8"/>
  <c r="C839" i="14" s="1"/>
  <c r="C840" i="8"/>
  <c r="C841" i="8"/>
  <c r="C842" i="8"/>
  <c r="C842" i="9" s="1"/>
  <c r="C843" i="8"/>
  <c r="C844" i="8"/>
  <c r="C844" i="13" s="1"/>
  <c r="C845" i="8"/>
  <c r="C845" i="9" s="1"/>
  <c r="C846" i="8"/>
  <c r="C846" i="9" s="1"/>
  <c r="C847" i="8"/>
  <c r="C848" i="8"/>
  <c r="C848" i="13" s="1"/>
  <c r="C849" i="8"/>
  <c r="C849" i="10" s="1"/>
  <c r="C850" i="8"/>
  <c r="C851" i="8"/>
  <c r="C851" i="10" s="1"/>
  <c r="C852" i="8"/>
  <c r="C852" i="12" s="1"/>
  <c r="C853" i="8"/>
  <c r="C854" i="8"/>
  <c r="C854" i="9" s="1"/>
  <c r="C855" i="8"/>
  <c r="C856" i="8"/>
  <c r="C856" i="12" s="1"/>
  <c r="C857" i="8"/>
  <c r="C858" i="8"/>
  <c r="C858" i="10" s="1"/>
  <c r="C859" i="8"/>
  <c r="C860" i="8"/>
  <c r="C860" i="12" s="1"/>
  <c r="C861" i="8"/>
  <c r="C862" i="8"/>
  <c r="C862" i="9" s="1"/>
  <c r="C863" i="8"/>
  <c r="C864" i="8"/>
  <c r="C864" i="12" s="1"/>
  <c r="C865" i="8"/>
  <c r="C865" i="10" s="1"/>
  <c r="C866" i="8"/>
  <c r="C866" i="10" s="1"/>
  <c r="C867" i="8"/>
  <c r="C867" i="9" s="1"/>
  <c r="C868" i="8"/>
  <c r="C869" i="8"/>
  <c r="C869" i="13" s="1"/>
  <c r="C870" i="8"/>
  <c r="C870" i="9" s="1"/>
  <c r="C871" i="8"/>
  <c r="C872" i="8"/>
  <c r="C872" i="12" s="1"/>
  <c r="C873" i="8"/>
  <c r="C873" i="12" s="1"/>
  <c r="C874" i="8"/>
  <c r="C874" i="10" s="1"/>
  <c r="C875" i="8"/>
  <c r="C876" i="8"/>
  <c r="C876" i="13" s="1"/>
  <c r="C877" i="8"/>
  <c r="C877" i="14" s="1"/>
  <c r="C878" i="8"/>
  <c r="C878" i="9" s="1"/>
  <c r="C879" i="8"/>
  <c r="C880" i="8"/>
  <c r="C880" i="12" s="1"/>
  <c r="C881" i="8"/>
  <c r="C882" i="8"/>
  <c r="C882" i="14" s="1"/>
  <c r="C883" i="8"/>
  <c r="C883" i="9" s="1"/>
  <c r="C884" i="8"/>
  <c r="C885" i="8"/>
  <c r="C886" i="8"/>
  <c r="C886" i="9" s="1"/>
  <c r="C887" i="8"/>
  <c r="C888" i="8"/>
  <c r="C889" i="8"/>
  <c r="C889" i="10" s="1"/>
  <c r="C890" i="8"/>
  <c r="C890" i="10" s="1"/>
  <c r="C891" i="8"/>
  <c r="C891" i="9" s="1"/>
  <c r="C892" i="8"/>
  <c r="C892" i="14" s="1"/>
  <c r="C893" i="8"/>
  <c r="C893" i="13" s="1"/>
  <c r="C894" i="8"/>
  <c r="C894" i="9" s="1"/>
  <c r="C895" i="8"/>
  <c r="C895" i="9" s="1"/>
  <c r="C896" i="8"/>
  <c r="C897" i="8"/>
  <c r="C897" i="12" s="1"/>
  <c r="C898" i="8"/>
  <c r="C898" i="9" s="1"/>
  <c r="C899" i="8"/>
  <c r="C900" i="8"/>
  <c r="C901" i="8"/>
  <c r="C902" i="8"/>
  <c r="C902" i="9" s="1"/>
  <c r="C903" i="8"/>
  <c r="C904" i="8"/>
  <c r="C905" i="8"/>
  <c r="C906" i="8"/>
  <c r="C906" i="9" s="1"/>
  <c r="C907" i="8"/>
  <c r="C908" i="8"/>
  <c r="C909" i="8"/>
  <c r="C909" i="14" s="1"/>
  <c r="C910" i="8"/>
  <c r="C910" i="9" s="1"/>
  <c r="C911" i="8"/>
  <c r="C911" i="12" s="1"/>
  <c r="C912" i="8"/>
  <c r="C912" i="14" s="1"/>
  <c r="C913" i="8"/>
  <c r="C913" i="13" s="1"/>
  <c r="C914" i="8"/>
  <c r="C915" i="8"/>
  <c r="C915" i="13" s="1"/>
  <c r="C916" i="8"/>
  <c r="C917" i="8"/>
  <c r="C918" i="8"/>
  <c r="C918" i="9" s="1"/>
  <c r="C919" i="8"/>
  <c r="C919" i="14" s="1"/>
  <c r="C920" i="8"/>
  <c r="C921" i="8"/>
  <c r="C922" i="8"/>
  <c r="C922" i="9" s="1"/>
  <c r="C923" i="8"/>
  <c r="C923" i="9" s="1"/>
  <c r="C924" i="8"/>
  <c r="C924" i="10" s="1"/>
  <c r="C925" i="8"/>
  <c r="C925" i="12" s="1"/>
  <c r="C926" i="8"/>
  <c r="C926" i="9" s="1"/>
  <c r="C927" i="8"/>
  <c r="C927" i="9" s="1"/>
  <c r="C928" i="8"/>
  <c r="C928" i="13" s="1"/>
  <c r="C929" i="8"/>
  <c r="C929" i="10" s="1"/>
  <c r="C930" i="8"/>
  <c r="C930" i="10" s="1"/>
  <c r="C931" i="8"/>
  <c r="C931" i="9" s="1"/>
  <c r="C932" i="8"/>
  <c r="C932" i="14" s="1"/>
  <c r="C933" i="8"/>
  <c r="C933" i="12" s="1"/>
  <c r="C934" i="8"/>
  <c r="C934" i="9" s="1"/>
  <c r="C935" i="8"/>
  <c r="C935" i="9" s="1"/>
  <c r="C936" i="8"/>
  <c r="C936" i="14" s="1"/>
  <c r="C937" i="8"/>
  <c r="C938" i="8"/>
  <c r="C938" i="10" s="1"/>
  <c r="C939" i="8"/>
  <c r="C940" i="8"/>
  <c r="C941" i="8"/>
  <c r="C942" i="8"/>
  <c r="C942" i="9" s="1"/>
  <c r="C943" i="8"/>
  <c r="C943" i="9" s="1"/>
  <c r="C944" i="8"/>
  <c r="C945" i="8"/>
  <c r="C945" i="10" s="1"/>
  <c r="C946" i="8"/>
  <c r="C946" i="13" s="1"/>
  <c r="C947" i="8"/>
  <c r="C947" i="14" s="1"/>
  <c r="C948" i="8"/>
  <c r="C948" i="13" s="1"/>
  <c r="C949" i="8"/>
  <c r="C949" i="9" s="1"/>
  <c r="C950" i="8"/>
  <c r="C950" i="9" s="1"/>
  <c r="C951" i="8"/>
  <c r="C951" i="9" s="1"/>
  <c r="C952" i="8"/>
  <c r="C952" i="14" s="1"/>
  <c r="C953" i="8"/>
  <c r="C953" i="10" s="1"/>
  <c r="C954" i="8"/>
  <c r="C954" i="10" s="1"/>
  <c r="C955" i="8"/>
  <c r="C956" i="8"/>
  <c r="C957" i="8"/>
  <c r="C958" i="8"/>
  <c r="C958" i="13" s="1"/>
  <c r="C959" i="8"/>
  <c r="C959" i="13" s="1"/>
  <c r="C960" i="8"/>
  <c r="C961" i="8"/>
  <c r="C961" i="10" s="1"/>
  <c r="C962" i="8"/>
  <c r="C962" i="12" s="1"/>
  <c r="C963" i="8"/>
  <c r="C964" i="8"/>
  <c r="C965" i="8"/>
  <c r="C965" i="13" s="1"/>
  <c r="C966" i="8"/>
  <c r="C966" i="12" s="1"/>
  <c r="C967" i="8"/>
  <c r="C968" i="8"/>
  <c r="C969" i="8"/>
  <c r="C970" i="8"/>
  <c r="C971" i="8"/>
  <c r="C972" i="8"/>
  <c r="C972" i="13" s="1"/>
  <c r="C973" i="8"/>
  <c r="C973" i="13" s="1"/>
  <c r="C974" i="8"/>
  <c r="C974" i="13" s="1"/>
  <c r="C975" i="8"/>
  <c r="C975" i="9" s="1"/>
  <c r="C976" i="8"/>
  <c r="C976" i="13" s="1"/>
  <c r="C977" i="8"/>
  <c r="C978" i="8"/>
  <c r="C979" i="8"/>
  <c r="C979" i="10" s="1"/>
  <c r="C980" i="8"/>
  <c r="C981" i="8"/>
  <c r="C981" i="10" s="1"/>
  <c r="C982" i="8"/>
  <c r="C982" i="9" s="1"/>
  <c r="C983" i="8"/>
  <c r="C983" i="14" s="1"/>
  <c r="C984" i="8"/>
  <c r="C984" i="12" s="1"/>
  <c r="C985" i="8"/>
  <c r="C985" i="14" s="1"/>
  <c r="C986" i="8"/>
  <c r="C986" i="9" s="1"/>
  <c r="C987" i="8"/>
  <c r="C988" i="8"/>
  <c r="C988" i="14" s="1"/>
  <c r="C989" i="8"/>
  <c r="C989" i="9" s="1"/>
  <c r="C990" i="8"/>
  <c r="C990" i="9" s="1"/>
  <c r="C991" i="8"/>
  <c r="C992" i="8"/>
  <c r="C993" i="8"/>
  <c r="C993" i="10" s="1"/>
  <c r="C994" i="8"/>
  <c r="C994" i="10" s="1"/>
  <c r="C995" i="8"/>
  <c r="C996" i="8"/>
  <c r="C997" i="8"/>
  <c r="C998" i="8"/>
  <c r="C998" i="12" s="1"/>
  <c r="C999" i="8"/>
  <c r="C999" i="9" s="1"/>
  <c r="C1000" i="8"/>
  <c r="C1001" i="8"/>
  <c r="C1002" i="8"/>
  <c r="C1002" i="10" s="1"/>
  <c r="C1003" i="8"/>
  <c r="C1004" i="8"/>
  <c r="C1005" i="8"/>
  <c r="C1005" i="14" s="1"/>
  <c r="C1006" i="8"/>
  <c r="C1006" i="9" s="1"/>
  <c r="C1007" i="8"/>
  <c r="C1008" i="8"/>
  <c r="C1009" i="8"/>
  <c r="C1010" i="8"/>
  <c r="C1010" i="13" s="1"/>
  <c r="C1011" i="8"/>
  <c r="C1011" i="9" s="1"/>
  <c r="C1012" i="8"/>
  <c r="C1013" i="8"/>
  <c r="C1013" i="9" s="1"/>
  <c r="C1014" i="8"/>
  <c r="C1014" i="12" s="1"/>
  <c r="C1015" i="8"/>
  <c r="C1015" i="9" s="1"/>
  <c r="C1016" i="8"/>
  <c r="C1017" i="8"/>
  <c r="C1017" i="10" s="1"/>
  <c r="C1018" i="8"/>
  <c r="C1018" i="10" s="1"/>
  <c r="C1019" i="8"/>
  <c r="C1019" i="9" s="1"/>
  <c r="C1020" i="8"/>
  <c r="C1020" i="14" s="1"/>
  <c r="C1021" i="8"/>
  <c r="C1021" i="13" s="1"/>
  <c r="C1022" i="8"/>
  <c r="C1022" i="13" s="1"/>
  <c r="C1023" i="8"/>
  <c r="C1024" i="8"/>
  <c r="C1025" i="8"/>
  <c r="C1026" i="8"/>
  <c r="C1026" i="9" s="1"/>
  <c r="C1027" i="8"/>
  <c r="C1028" i="8"/>
  <c r="C1029" i="8"/>
  <c r="C1029" i="9" s="1"/>
  <c r="C1030" i="8"/>
  <c r="C1030" i="9" s="1"/>
  <c r="C1031" i="8"/>
  <c r="C1031" i="13" s="1"/>
  <c r="C1032" i="8"/>
  <c r="C1032" i="12" s="1"/>
  <c r="C1033" i="8"/>
  <c r="C1033" i="10" s="1"/>
  <c r="C1034" i="8"/>
  <c r="C1034" i="9" s="1"/>
  <c r="C1035" i="8"/>
  <c r="C1036" i="8"/>
  <c r="C1036" i="12" s="1"/>
  <c r="C1037" i="8"/>
  <c r="C1038" i="8"/>
  <c r="C1038" i="13" s="1"/>
  <c r="C1039" i="8"/>
  <c r="C1040" i="8"/>
  <c r="C1040" i="14" s="1"/>
  <c r="C1041" i="8"/>
  <c r="C1041" i="10" s="1"/>
  <c r="C1042" i="8"/>
  <c r="C1043" i="8"/>
  <c r="C1043" i="13" s="1"/>
  <c r="C1044" i="8"/>
  <c r="C1045" i="8"/>
  <c r="C1045" i="10" s="1"/>
  <c r="C1046" i="8"/>
  <c r="C1046" i="9" s="1"/>
  <c r="C1047" i="8"/>
  <c r="C1048" i="8"/>
  <c r="C1049" i="8"/>
  <c r="C1050" i="8"/>
  <c r="C1050" i="9" s="1"/>
  <c r="C1051" i="8"/>
  <c r="C1051" i="9" s="1"/>
  <c r="C1052" i="8"/>
  <c r="C1052" i="10" s="1"/>
  <c r="C1053" i="8"/>
  <c r="C1054" i="8"/>
  <c r="C1054" i="9" s="1"/>
  <c r="C1055" i="8"/>
  <c r="C1055" i="9" s="1"/>
  <c r="C1056" i="8"/>
  <c r="C1056" i="14" s="1"/>
  <c r="C1057" i="8"/>
  <c r="C1057" i="10" s="1"/>
  <c r="C1058" i="8"/>
  <c r="C1058" i="10" s="1"/>
  <c r="C1059" i="8"/>
  <c r="C1060" i="8"/>
  <c r="C1060" i="14" s="1"/>
  <c r="C1061" i="8"/>
  <c r="C1061" i="12" s="1"/>
  <c r="C1062" i="8"/>
  <c r="C1062" i="13" s="1"/>
  <c r="C1063" i="8"/>
  <c r="C1063" i="9" s="1"/>
  <c r="C1064" i="8"/>
  <c r="C1064" i="14" s="1"/>
  <c r="C1065" i="8"/>
  <c r="C1066" i="8"/>
  <c r="C1066" i="10" s="1"/>
  <c r="C1067" i="8"/>
  <c r="C1068" i="8"/>
  <c r="C1068" i="14" s="1"/>
  <c r="C1069" i="8"/>
  <c r="C1070" i="8"/>
  <c r="C1070" i="9" s="1"/>
  <c r="K1070" i="9" s="1" a="1"/>
  <c r="K1070" i="9" s="1"/>
  <c r="C1071" i="8"/>
  <c r="C1071" i="9" s="1"/>
  <c r="C1072" i="8"/>
  <c r="C1073" i="8"/>
  <c r="C1073" i="10" s="1"/>
  <c r="C1074" i="8"/>
  <c r="C1074" i="13" s="1"/>
  <c r="C1075" i="8"/>
  <c r="C1075" i="14" s="1"/>
  <c r="C1076" i="8"/>
  <c r="C1076" i="13" s="1"/>
  <c r="C1077" i="8"/>
  <c r="C1077" i="10" s="1"/>
  <c r="C1078" i="8"/>
  <c r="C1078" i="12" s="1"/>
  <c r="C1079" i="8"/>
  <c r="C1079" i="9" s="1"/>
  <c r="C1080" i="8"/>
  <c r="C1080" i="10" s="1"/>
  <c r="C1081" i="8"/>
  <c r="C1081" i="10" s="1"/>
  <c r="C1082" i="8"/>
  <c r="C1082" i="10" s="1"/>
  <c r="C1083" i="8"/>
  <c r="C1084" i="8"/>
  <c r="C1084" i="10" s="1"/>
  <c r="C1085" i="8"/>
  <c r="C1086" i="8"/>
  <c r="C1086" i="9" s="1"/>
  <c r="C1087" i="8"/>
  <c r="C1087" i="12" s="1"/>
  <c r="C1088" i="8"/>
  <c r="C1088" i="13" s="1"/>
  <c r="C1089" i="8"/>
  <c r="C1090" i="8"/>
  <c r="C1090" i="12" s="1"/>
  <c r="C1091" i="8"/>
  <c r="C1092" i="8"/>
  <c r="C1092" i="10" s="1"/>
  <c r="C1093" i="8"/>
  <c r="C1094" i="8"/>
  <c r="C1094" i="9" s="1"/>
  <c r="C1095" i="8"/>
  <c r="C1096" i="8"/>
  <c r="C1096" i="13" s="1"/>
  <c r="C1097" i="8"/>
  <c r="C1098" i="8"/>
  <c r="C1098" i="9" s="1"/>
  <c r="C1099" i="8"/>
  <c r="C1100" i="8"/>
  <c r="C1100" i="13" s="1"/>
  <c r="C1101" i="8"/>
  <c r="C1101" i="13" s="1"/>
  <c r="C1102" i="8"/>
  <c r="C1102" i="9" s="1"/>
  <c r="C1103" i="8"/>
  <c r="C1103" i="9" s="1"/>
  <c r="C1104" i="8"/>
  <c r="C1105" i="8"/>
  <c r="C1105" i="10" s="1"/>
  <c r="C1106" i="8"/>
  <c r="C1107" i="8"/>
  <c r="C1107" i="10" s="1"/>
  <c r="C1108" i="8"/>
  <c r="C1108" i="14" s="1"/>
  <c r="C1109" i="8"/>
  <c r="C1110" i="8"/>
  <c r="C1110" i="9" s="1"/>
  <c r="C1111" i="8"/>
  <c r="C1112" i="8"/>
  <c r="C1112" i="12" s="1"/>
  <c r="C1113" i="8"/>
  <c r="C1114" i="8"/>
  <c r="C1114" i="9" s="1"/>
  <c r="C1115" i="8"/>
  <c r="C1116" i="8"/>
  <c r="C1116" i="13" s="1"/>
  <c r="C1117" i="8"/>
  <c r="C1118" i="8"/>
  <c r="C1118" i="9" s="1"/>
  <c r="C1119" i="8"/>
  <c r="C1120" i="8"/>
  <c r="C1121" i="8"/>
  <c r="C1121" i="10" s="1"/>
  <c r="C1122" i="8"/>
  <c r="C1122" i="10" s="1"/>
  <c r="C1123" i="8"/>
  <c r="C1124" i="8"/>
  <c r="C1125" i="8"/>
  <c r="C1126" i="8"/>
  <c r="C1126" i="12" s="1"/>
  <c r="C1127" i="8"/>
  <c r="C1127" i="9" s="1"/>
  <c r="C1128" i="8"/>
  <c r="C1129" i="8"/>
  <c r="C1129" i="13" s="1"/>
  <c r="C1130" i="8"/>
  <c r="C1130" i="10" s="1"/>
  <c r="C1131" i="8"/>
  <c r="C1132" i="8"/>
  <c r="C1133" i="8"/>
  <c r="C1133" i="14" s="1"/>
  <c r="C1134" i="8"/>
  <c r="C1134" i="13" s="1"/>
  <c r="C1135" i="8"/>
  <c r="C1136" i="8"/>
  <c r="C1137" i="8"/>
  <c r="C1138" i="8"/>
  <c r="C1138" i="13" s="1"/>
  <c r="C1139" i="8"/>
  <c r="C1139" i="10" s="1"/>
  <c r="C1140" i="8"/>
  <c r="C1141" i="8"/>
  <c r="C1141" i="10" s="1"/>
  <c r="C1142" i="8"/>
  <c r="C1142" i="12" s="1"/>
  <c r="C1143" i="8"/>
  <c r="C1143" i="9" s="1"/>
  <c r="C1144" i="8"/>
  <c r="C1144" i="12" s="1"/>
  <c r="C1145" i="8"/>
  <c r="C1146" i="8"/>
  <c r="C1146" i="10" s="1"/>
  <c r="C1147" i="8"/>
  <c r="C1148" i="8"/>
  <c r="C1148" i="14" s="1"/>
  <c r="C1149" i="8"/>
  <c r="C1149" i="13" s="1"/>
  <c r="C1150" i="8"/>
  <c r="C1150" i="9" s="1"/>
  <c r="C1151" i="8"/>
  <c r="C1151" i="9" s="1"/>
  <c r="C1152" i="8"/>
  <c r="C1152" i="13" s="1"/>
  <c r="C1153" i="8"/>
  <c r="C1154" i="8"/>
  <c r="C1154" i="9" s="1"/>
  <c r="C1155" i="8"/>
  <c r="C1156" i="8"/>
  <c r="C1157" i="8"/>
  <c r="C1158" i="8"/>
  <c r="C1158" i="9" s="1"/>
  <c r="C1159" i="8"/>
  <c r="C1159" i="9" s="1"/>
  <c r="C1160" i="8"/>
  <c r="C1160" i="12" s="1"/>
  <c r="C1161" i="8"/>
  <c r="C1162" i="8"/>
  <c r="C1163" i="8"/>
  <c r="C1164" i="8"/>
  <c r="C1164" i="12" s="1"/>
  <c r="C1165" i="8"/>
  <c r="C1166" i="8"/>
  <c r="C1166" i="13" s="1"/>
  <c r="C1167" i="8"/>
  <c r="C1168" i="8"/>
  <c r="C1168" i="13" s="1"/>
  <c r="C1169" i="8"/>
  <c r="C1169" i="10" s="1"/>
  <c r="C1170" i="8"/>
  <c r="C1171" i="8"/>
  <c r="C1172" i="8"/>
  <c r="C1173" i="8"/>
  <c r="C1174" i="8"/>
  <c r="C1174" i="9" s="1"/>
  <c r="C1175" i="8"/>
  <c r="C1176" i="8"/>
  <c r="C1177" i="8"/>
  <c r="C1178" i="8"/>
  <c r="C1178" i="9" s="1"/>
  <c r="C1179" i="8"/>
  <c r="C1180" i="8"/>
  <c r="C1180" i="13" s="1"/>
  <c r="C1181" i="8"/>
  <c r="C1181" i="14" s="1"/>
  <c r="C1182" i="8"/>
  <c r="C1182" i="9" s="1"/>
  <c r="C1183" i="8"/>
  <c r="C1183" i="9" s="1"/>
  <c r="C1184" i="8"/>
  <c r="C1185" i="8"/>
  <c r="C1185" i="10" s="1"/>
  <c r="C1186" i="8"/>
  <c r="C1186" i="10" s="1"/>
  <c r="C1187" i="8"/>
  <c r="C1188" i="8"/>
  <c r="C1188" i="12" s="1"/>
  <c r="C1189" i="8"/>
  <c r="C1190" i="8"/>
  <c r="C1190" i="13" s="1"/>
  <c r="C1191" i="8"/>
  <c r="C1191" i="9" s="1"/>
  <c r="C1192" i="8"/>
  <c r="C1192" i="12" s="1"/>
  <c r="C1193" i="8"/>
  <c r="C1193" i="10" s="1"/>
  <c r="C1194" i="8"/>
  <c r="C1194" i="10" s="1"/>
  <c r="C1195" i="8"/>
  <c r="C1196" i="8"/>
  <c r="C1196" i="14" s="1"/>
  <c r="C1197" i="8"/>
  <c r="C1197" i="14" s="1"/>
  <c r="C1198" i="8"/>
  <c r="C1198" i="9" s="1"/>
  <c r="C1199" i="8"/>
  <c r="C1199" i="12" s="1"/>
  <c r="C1200" i="8"/>
  <c r="C1201" i="8"/>
  <c r="C1201" i="10" s="1"/>
  <c r="C1202" i="8"/>
  <c r="C1202" i="13" s="1"/>
  <c r="C1203" i="8"/>
  <c r="C1204" i="8"/>
  <c r="C1204" i="13" s="1"/>
  <c r="C1205" i="8"/>
  <c r="C1205" i="10" s="1"/>
  <c r="C1206" i="8"/>
  <c r="C1206" i="13" s="1"/>
  <c r="C1207" i="8"/>
  <c r="C1208" i="8"/>
  <c r="C1209" i="8"/>
  <c r="C1209" i="10" s="1"/>
  <c r="C1210" i="8"/>
  <c r="C1210" i="14" s="1"/>
  <c r="C1211" i="8"/>
  <c r="C1211" i="13" s="1"/>
  <c r="C1212" i="8"/>
  <c r="C1212" i="10" s="1"/>
  <c r="C1213" i="8"/>
  <c r="C1214" i="8"/>
  <c r="C1214" i="9" s="1"/>
  <c r="C1215" i="8"/>
  <c r="C1215" i="12" s="1"/>
  <c r="C1216" i="8"/>
  <c r="C1217" i="8"/>
  <c r="C1217" i="10" s="1"/>
  <c r="C1218" i="8"/>
  <c r="C1218" i="12" s="1"/>
  <c r="C1219" i="8"/>
  <c r="C1220" i="8"/>
  <c r="C1220" i="10" s="1"/>
  <c r="C1221" i="8"/>
  <c r="C1222" i="8"/>
  <c r="C1222" i="9" s="1"/>
  <c r="C1223" i="8"/>
  <c r="C1223" i="9" s="1"/>
  <c r="C1224" i="8"/>
  <c r="C1224" i="13" s="1"/>
  <c r="C1225" i="8"/>
  <c r="C1226" i="8"/>
  <c r="C1226" i="14" s="1"/>
  <c r="C1227" i="8"/>
  <c r="C1228" i="8"/>
  <c r="C1228" i="13" s="1"/>
  <c r="C1229" i="8"/>
  <c r="C1229" i="13" s="1"/>
  <c r="C1230" i="8"/>
  <c r="C1230" i="9" s="1"/>
  <c r="C1231" i="8"/>
  <c r="C1231" i="9" s="1"/>
  <c r="C1232" i="8"/>
  <c r="C1233" i="8"/>
  <c r="C1233" i="10" s="1"/>
  <c r="C1234" i="8"/>
  <c r="C1235" i="8"/>
  <c r="C1236" i="8"/>
  <c r="C1236" i="14" s="1"/>
  <c r="C1237" i="8"/>
  <c r="C1238" i="8"/>
  <c r="C1238" i="9" s="1"/>
  <c r="C1239" i="8"/>
  <c r="C1240" i="8"/>
  <c r="C1241" i="8"/>
  <c r="C1241" i="12" s="1"/>
  <c r="C1242" i="8"/>
  <c r="C1242" i="9" s="1"/>
  <c r="C1243" i="8"/>
  <c r="C1243" i="14" s="1"/>
  <c r="C1244" i="8"/>
  <c r="C1244" i="13" s="1"/>
  <c r="C1245" i="8"/>
  <c r="C1245" i="9" s="1"/>
  <c r="C1246" i="8"/>
  <c r="C1246" i="9" s="1"/>
  <c r="C1247" i="8"/>
  <c r="C1247" i="14" s="1"/>
  <c r="C1248" i="8"/>
  <c r="C1249" i="8"/>
  <c r="C1249" i="10" s="1"/>
  <c r="C1250" i="8"/>
  <c r="C1250" i="10" s="1"/>
  <c r="C1251" i="8"/>
  <c r="C1252" i="8"/>
  <c r="C1252" i="13" s="1"/>
  <c r="C1253" i="8"/>
  <c r="C1254" i="8"/>
  <c r="C1255" i="8"/>
  <c r="C1255" i="9" s="1"/>
  <c r="C1256" i="8"/>
  <c r="C1257" i="8"/>
  <c r="C1258" i="8"/>
  <c r="C1258" i="10" s="1"/>
  <c r="C1259" i="8"/>
  <c r="C1260" i="8"/>
  <c r="C1261" i="8"/>
  <c r="C1262" i="8"/>
  <c r="C1262" i="9" s="1"/>
  <c r="C1263" i="8"/>
  <c r="C1264" i="8"/>
  <c r="C1265" i="8"/>
  <c r="C1266" i="8"/>
  <c r="C1266" i="13" s="1"/>
  <c r="C1267" i="8"/>
  <c r="C1267" i="9" s="1"/>
  <c r="C1268" i="8"/>
  <c r="C1269" i="8"/>
  <c r="C1270" i="8"/>
  <c r="C1271" i="8"/>
  <c r="C1272" i="8"/>
  <c r="C1272" i="12" s="1"/>
  <c r="C1273" i="8"/>
  <c r="C1274" i="8"/>
  <c r="C1274" i="10" s="1"/>
  <c r="C1275" i="8"/>
  <c r="C1276" i="8"/>
  <c r="C1276" i="12" s="1"/>
  <c r="C1277" i="8"/>
  <c r="C1277" i="13" s="1"/>
  <c r="C1278" i="8"/>
  <c r="C1278" i="9" s="1"/>
  <c r="C1279" i="8"/>
  <c r="C1280" i="8"/>
  <c r="C1280" i="13" s="1"/>
  <c r="C1281" i="8"/>
  <c r="C1282" i="8"/>
  <c r="C1282" i="9" s="1"/>
  <c r="C1283" i="8"/>
  <c r="C1283" i="13" s="1"/>
  <c r="C1284" i="8"/>
  <c r="C1285" i="8"/>
  <c r="C1286" i="8"/>
  <c r="C1286" i="9" s="1"/>
  <c r="C1287" i="8"/>
  <c r="C1287" i="13" s="1"/>
  <c r="C1288" i="8"/>
  <c r="C1288" i="12" s="1"/>
  <c r="C1289" i="8"/>
  <c r="C1289" i="10" s="1"/>
  <c r="C1290" i="8"/>
  <c r="C1291" i="8"/>
  <c r="C1291" i="9" s="1"/>
  <c r="C1292" i="8"/>
  <c r="C1293" i="8"/>
  <c r="C1293" i="9" s="1"/>
  <c r="C1294" i="8"/>
  <c r="C1294" i="9" s="1"/>
  <c r="C1295" i="8"/>
  <c r="C1296" i="8"/>
  <c r="C1297" i="8"/>
  <c r="C1298" i="8"/>
  <c r="C1299" i="8"/>
  <c r="C1300" i="8"/>
  <c r="C1301" i="8"/>
  <c r="C1301" i="10" s="1"/>
  <c r="C1302" i="8"/>
  <c r="C1303" i="8"/>
  <c r="C1303" i="14" s="1"/>
  <c r="C1304" i="8"/>
  <c r="C1305" i="8"/>
  <c r="C1305" i="12" s="1"/>
  <c r="C1306" i="8"/>
  <c r="C1306" i="9" s="1"/>
  <c r="C1307" i="8"/>
  <c r="C1307" i="9" s="1"/>
  <c r="C1308" i="8"/>
  <c r="C1308" i="10" s="1"/>
  <c r="C1309" i="8"/>
  <c r="C1309" i="14" s="1"/>
  <c r="C1310" i="8"/>
  <c r="C1310" i="9" s="1"/>
  <c r="C1311" i="8"/>
  <c r="C1311" i="9" s="1"/>
  <c r="C1312" i="8"/>
  <c r="C1313" i="8"/>
  <c r="C1313" i="10" s="1"/>
  <c r="C1314" i="8"/>
  <c r="C1314" i="10" s="1"/>
  <c r="C1315" i="8"/>
  <c r="C1315" i="9" s="1"/>
  <c r="C1316" i="8"/>
  <c r="C1316" i="14" s="1"/>
  <c r="C1317" i="8"/>
  <c r="C1317" i="10" s="1"/>
  <c r="C1318" i="8"/>
  <c r="C1318" i="9" s="1"/>
  <c r="C1319" i="8"/>
  <c r="C1319" i="9" s="1"/>
  <c r="C1320" i="8"/>
  <c r="C1321" i="8"/>
  <c r="C1322" i="8"/>
  <c r="C1322" i="10" s="1"/>
  <c r="C1323" i="8"/>
  <c r="C1324" i="8"/>
  <c r="C1324" i="14" s="1"/>
  <c r="C1325" i="8"/>
  <c r="C1325" i="14" s="1"/>
  <c r="C1326" i="8"/>
  <c r="C1327" i="8"/>
  <c r="C1328" i="8"/>
  <c r="C1329" i="8"/>
  <c r="C1329" i="10" s="1"/>
  <c r="C1330" i="8"/>
  <c r="C1330" i="13" s="1"/>
  <c r="C1331" i="8"/>
  <c r="C1332" i="8"/>
  <c r="C1332" i="13" s="1"/>
  <c r="C1333" i="8"/>
  <c r="C1333" i="9" s="1"/>
  <c r="C1334" i="8"/>
  <c r="C1334" i="9" s="1"/>
  <c r="C1335" i="8"/>
  <c r="C1335" i="9" s="1"/>
  <c r="C1336" i="8"/>
  <c r="C1337" i="8"/>
  <c r="C1337" i="10" s="1"/>
  <c r="C1338" i="8"/>
  <c r="C1338" i="10" s="1"/>
  <c r="C1339" i="8"/>
  <c r="C1340" i="8"/>
  <c r="C1340" i="10" s="1"/>
  <c r="C1341" i="8"/>
  <c r="C1341" i="10" s="1"/>
  <c r="C1342" i="8"/>
  <c r="C1342" i="9" s="1"/>
  <c r="C1343" i="8"/>
  <c r="C1344" i="8"/>
  <c r="C1344" i="13" s="1"/>
  <c r="C1345" i="8"/>
  <c r="C1345" i="10" s="1"/>
  <c r="C1346" i="8"/>
  <c r="C1346" i="12" s="1"/>
  <c r="C1347" i="8"/>
  <c r="C1348" i="8"/>
  <c r="C1349" i="8"/>
  <c r="C1349" i="9" s="1"/>
  <c r="C1350" i="8"/>
  <c r="C1350" i="9" s="1"/>
  <c r="C1351" i="8"/>
  <c r="C1352" i="8"/>
  <c r="C1352" i="13" s="1"/>
  <c r="C1353" i="8"/>
  <c r="C1354" i="8"/>
  <c r="C1354" i="14" s="1"/>
  <c r="C1355" i="8"/>
  <c r="C1356" i="8"/>
  <c r="C1356" i="13" s="1"/>
  <c r="C1357" i="8"/>
  <c r="C1357" i="13" s="1"/>
  <c r="C1358" i="8"/>
  <c r="C1358" i="9" s="1"/>
  <c r="C1359" i="8"/>
  <c r="C1359" i="9" s="1"/>
  <c r="C1360" i="8"/>
  <c r="C1361" i="8"/>
  <c r="C1361" i="10" s="1"/>
  <c r="C1362" i="8"/>
  <c r="C1363" i="8"/>
  <c r="C1364" i="8"/>
  <c r="C1364" i="12" s="1"/>
  <c r="C1365" i="8"/>
  <c r="C1365" i="9" s="1"/>
  <c r="C1366" i="8"/>
  <c r="C1366" i="9" s="1"/>
  <c r="C1367" i="8"/>
  <c r="C1367" i="14" s="1"/>
  <c r="C1368" i="8"/>
  <c r="C1369" i="8"/>
  <c r="C1370" i="8"/>
  <c r="C1370" i="9" s="1"/>
  <c r="C1371" i="8"/>
  <c r="C1372" i="8"/>
  <c r="C1372" i="12" s="1"/>
  <c r="C1373" i="8"/>
  <c r="C1373" i="13" s="1"/>
  <c r="C1374" i="8"/>
  <c r="C1374" i="9" s="1"/>
  <c r="C1375" i="8"/>
  <c r="C1376" i="8"/>
  <c r="C1376" i="14" s="1"/>
  <c r="C1377" i="8"/>
  <c r="C1377" i="10" s="1"/>
  <c r="C1378" i="8"/>
  <c r="C1378" i="10" s="1"/>
  <c r="C1379" i="8"/>
  <c r="C1380" i="8"/>
  <c r="C1381" i="8"/>
  <c r="C1381" i="10" s="1"/>
  <c r="C1382" i="8"/>
  <c r="C1383" i="8"/>
  <c r="C1383" i="9" s="1"/>
  <c r="C1384" i="8"/>
  <c r="C1385" i="8"/>
  <c r="C1385" i="13" s="1"/>
  <c r="C1386" i="8"/>
  <c r="C1386" i="10" s="1"/>
  <c r="C1387" i="8"/>
  <c r="C1388" i="8"/>
  <c r="C1388" i="13" s="1"/>
  <c r="C1389" i="8"/>
  <c r="C1389" i="14" s="1"/>
  <c r="C1390" i="8"/>
  <c r="C1390" i="9" s="1"/>
  <c r="C1391" i="8"/>
  <c r="C1391" i="12" s="1"/>
  <c r="C1392" i="8"/>
  <c r="C1393" i="8"/>
  <c r="C1394" i="8"/>
  <c r="C1394" i="13" s="1"/>
  <c r="C1395" i="8"/>
  <c r="C1395" i="9" s="1"/>
  <c r="C1396" i="8"/>
  <c r="C1397" i="8"/>
  <c r="C1398" i="8"/>
  <c r="C1399" i="8"/>
  <c r="C1400" i="8"/>
  <c r="C1401" i="8"/>
  <c r="C1402" i="8"/>
  <c r="C1402" i="10" s="1"/>
  <c r="C1403" i="8"/>
  <c r="C1404" i="8"/>
  <c r="C1404" i="14" s="1"/>
  <c r="C1405" i="8"/>
  <c r="C1405" i="13" s="1"/>
  <c r="C1406" i="8"/>
  <c r="C1406" i="9" s="1"/>
  <c r="C1407" i="8"/>
  <c r="C1407" i="9" s="1"/>
  <c r="C1408" i="8"/>
  <c r="C1409" i="8"/>
  <c r="C1409" i="12" s="1"/>
  <c r="C1410" i="8"/>
  <c r="C1411" i="8"/>
  <c r="C1412" i="8"/>
  <c r="C1413" i="8"/>
  <c r="C1413" i="9" s="1"/>
  <c r="C1414" i="8"/>
  <c r="C1414" i="9" s="1"/>
  <c r="C1415" i="8"/>
  <c r="C1416" i="8"/>
  <c r="C1417" i="8"/>
  <c r="C1418" i="8"/>
  <c r="C1418" i="9" s="1"/>
  <c r="C1419" i="8"/>
  <c r="C1419" i="9" s="1"/>
  <c r="C1420" i="8"/>
  <c r="C1421" i="8"/>
  <c r="C1422" i="8"/>
  <c r="C1422" i="9" s="1"/>
  <c r="C1423" i="8"/>
  <c r="C1424" i="8"/>
  <c r="C1425" i="8"/>
  <c r="C1426" i="8"/>
  <c r="C1427" i="8"/>
  <c r="C1428" i="8"/>
  <c r="C1429" i="8"/>
  <c r="C1430" i="8"/>
  <c r="C1431" i="8"/>
  <c r="C1432" i="8"/>
  <c r="C1433" i="8"/>
  <c r="C1433" i="14" s="1"/>
  <c r="C1434" i="8"/>
  <c r="C1434" i="9" s="1"/>
  <c r="C1435" i="8"/>
  <c r="C1435" i="9" s="1"/>
  <c r="C1436" i="8"/>
  <c r="C1436" i="10" s="1"/>
  <c r="C1437" i="8"/>
  <c r="C1438" i="8"/>
  <c r="C1438" i="9" s="1"/>
  <c r="C1439" i="8"/>
  <c r="C1439" i="9" s="1"/>
  <c r="C1440" i="8"/>
  <c r="C1441" i="8"/>
  <c r="C1441" i="10" s="1"/>
  <c r="C1442" i="8"/>
  <c r="C1442" i="14" s="1"/>
  <c r="K1442" i="14" s="1" a="1"/>
  <c r="K1442" i="14" s="1"/>
  <c r="C1443" i="8"/>
  <c r="C1443" i="9" s="1"/>
  <c r="C1444" i="8"/>
  <c r="C1444" i="14" s="1"/>
  <c r="C1445" i="8"/>
  <c r="C1445" i="12" s="1"/>
  <c r="C1446" i="8"/>
  <c r="C1446" i="9" s="1"/>
  <c r="C1447" i="8"/>
  <c r="C1447" i="9" s="1"/>
  <c r="C1448" i="8"/>
  <c r="C1449" i="8"/>
  <c r="C1449" i="13" s="1"/>
  <c r="C1450" i="8"/>
  <c r="C1450" i="10" s="1"/>
  <c r="C1451" i="8"/>
  <c r="C1452" i="8"/>
  <c r="C1452" i="12" s="1"/>
  <c r="C1453" i="8"/>
  <c r="C1453" i="12" s="1"/>
  <c r="C1454" i="8"/>
  <c r="C1454" i="9" s="1"/>
  <c r="C1455" i="8"/>
  <c r="C1456" i="8"/>
  <c r="C1457" i="8"/>
  <c r="C1457" i="10" s="1"/>
  <c r="C1458" i="8"/>
  <c r="C1458" i="13" s="1"/>
  <c r="C1459" i="8"/>
  <c r="C1460" i="8"/>
  <c r="C1460" i="13" s="1"/>
  <c r="D5" i="8"/>
  <c r="D5" i="9" s="1"/>
  <c r="D6" i="8"/>
  <c r="D7" i="8"/>
  <c r="D8" i="8"/>
  <c r="D8" i="12" s="1"/>
  <c r="D9" i="8"/>
  <c r="D10" i="8"/>
  <c r="D11" i="8"/>
  <c r="D11" i="9" s="1"/>
  <c r="D12" i="8"/>
  <c r="D12" i="10" s="1"/>
  <c r="D13" i="8"/>
  <c r="D14" i="8"/>
  <c r="D15" i="8"/>
  <c r="D16" i="8"/>
  <c r="D17" i="8"/>
  <c r="D18" i="8"/>
  <c r="D18" i="12" s="1"/>
  <c r="D19" i="8"/>
  <c r="D20" i="8"/>
  <c r="D21" i="8"/>
  <c r="D21" i="9" s="1"/>
  <c r="D22" i="8"/>
  <c r="D22" i="10" s="1"/>
  <c r="D23" i="8"/>
  <c r="D24" i="8"/>
  <c r="D25" i="8"/>
  <c r="D26" i="8"/>
  <c r="D26" i="14" s="1"/>
  <c r="D27" i="8"/>
  <c r="D27" i="10" s="1"/>
  <c r="D28" i="8"/>
  <c r="D29" i="8"/>
  <c r="D29" i="9" s="1"/>
  <c r="D30" i="8"/>
  <c r="D31" i="8"/>
  <c r="D31" i="9" s="1"/>
  <c r="D32" i="8"/>
  <c r="D33" i="8"/>
  <c r="D34" i="8"/>
  <c r="D34" i="14" s="1"/>
  <c r="D35" i="8"/>
  <c r="D35" i="14" s="1"/>
  <c r="D36" i="8"/>
  <c r="D36" i="12" s="1"/>
  <c r="D37" i="8"/>
  <c r="D37" i="9" s="1"/>
  <c r="D38" i="8"/>
  <c r="D39" i="8"/>
  <c r="D39" i="9" s="1"/>
  <c r="D40" i="8"/>
  <c r="D41" i="8"/>
  <c r="D42" i="8"/>
  <c r="D43" i="8"/>
  <c r="D43" i="10" s="1"/>
  <c r="D44" i="8"/>
  <c r="D45" i="8"/>
  <c r="D45" i="12" s="1"/>
  <c r="D46" i="8"/>
  <c r="D47" i="8"/>
  <c r="D48" i="8"/>
  <c r="D48" i="10" s="1"/>
  <c r="D49" i="8"/>
  <c r="D50" i="8"/>
  <c r="D51" i="8"/>
  <c r="D51" i="14" s="1"/>
  <c r="D52" i="8"/>
  <c r="D52" i="12" s="1"/>
  <c r="D53" i="8"/>
  <c r="D53" i="9" s="1"/>
  <c r="D54" i="8"/>
  <c r="D54" i="9" s="1"/>
  <c r="D55" i="8"/>
  <c r="D55" i="9" s="1"/>
  <c r="D56" i="8"/>
  <c r="D56" i="10" s="1"/>
  <c r="D57" i="8"/>
  <c r="D58" i="8"/>
  <c r="D58" i="13" s="1"/>
  <c r="D59" i="8"/>
  <c r="D59" i="9" s="1"/>
  <c r="D60" i="8"/>
  <c r="D61" i="8"/>
  <c r="D61" i="12" s="1"/>
  <c r="D62" i="8"/>
  <c r="D63" i="8"/>
  <c r="D64" i="8"/>
  <c r="D64" i="10" s="1"/>
  <c r="D65" i="8"/>
  <c r="D66" i="8"/>
  <c r="D66" i="13" s="1"/>
  <c r="D67" i="8"/>
  <c r="D68" i="8"/>
  <c r="D68" i="10" s="1"/>
  <c r="D69" i="8"/>
  <c r="D69" i="9" s="1"/>
  <c r="D70" i="8"/>
  <c r="D71" i="8"/>
  <c r="D72" i="8"/>
  <c r="D73" i="8"/>
  <c r="D74" i="8"/>
  <c r="D75" i="8"/>
  <c r="D75" i="9" s="1"/>
  <c r="D76" i="8"/>
  <c r="D76" i="10" s="1"/>
  <c r="D77" i="8"/>
  <c r="D77" i="9" s="1"/>
  <c r="D78" i="8"/>
  <c r="D79" i="8"/>
  <c r="D80" i="8"/>
  <c r="D81" i="8"/>
  <c r="D82" i="8"/>
  <c r="D82" i="14" s="1"/>
  <c r="D83" i="8"/>
  <c r="D83" i="10" s="1"/>
  <c r="D84" i="8"/>
  <c r="D85" i="8"/>
  <c r="D85" i="9" s="1"/>
  <c r="D86" i="8"/>
  <c r="D87" i="8"/>
  <c r="D87" i="9" s="1"/>
  <c r="D88" i="8"/>
  <c r="D88" i="13" s="1"/>
  <c r="D89" i="8"/>
  <c r="D90" i="8"/>
  <c r="D90" i="10" s="1"/>
  <c r="D91" i="8"/>
  <c r="D92" i="8"/>
  <c r="D93" i="8"/>
  <c r="D94" i="8"/>
  <c r="D94" i="9" s="1"/>
  <c r="D95" i="8"/>
  <c r="D95" i="9" s="1"/>
  <c r="D96" i="8"/>
  <c r="D97" i="8"/>
  <c r="D98" i="8"/>
  <c r="D98" i="9" s="1"/>
  <c r="D99" i="8"/>
  <c r="D99" i="10" s="1"/>
  <c r="D100" i="8"/>
  <c r="D100" i="13" s="1"/>
  <c r="D101" i="8"/>
  <c r="D101" i="9" s="1"/>
  <c r="D102" i="8"/>
  <c r="D103" i="8"/>
  <c r="D103" i="9" s="1"/>
  <c r="D104" i="8"/>
  <c r="D104" i="10" s="1"/>
  <c r="D105" i="8"/>
  <c r="D106" i="8"/>
  <c r="D106" i="12" s="1"/>
  <c r="D107" i="8"/>
  <c r="D108" i="8"/>
  <c r="D108" i="14" s="1"/>
  <c r="D109" i="8"/>
  <c r="D110" i="8"/>
  <c r="D110" i="9" s="1"/>
  <c r="D111" i="8"/>
  <c r="D111" i="9" s="1"/>
  <c r="D112" i="8"/>
  <c r="D113" i="8"/>
  <c r="D114" i="8"/>
  <c r="D114" i="9" s="1"/>
  <c r="D115" i="8"/>
  <c r="D116" i="8"/>
  <c r="D117" i="8"/>
  <c r="D117" i="9" s="1"/>
  <c r="D118" i="8"/>
  <c r="D119" i="8"/>
  <c r="D120" i="8"/>
  <c r="D121" i="8"/>
  <c r="D122" i="8"/>
  <c r="D123" i="8"/>
  <c r="D123" i="9" s="1"/>
  <c r="D124" i="8"/>
  <c r="D124" i="12" s="1"/>
  <c r="D125" i="8"/>
  <c r="D125" i="9" s="1"/>
  <c r="D126" i="8"/>
  <c r="D126" i="9" s="1"/>
  <c r="D127" i="8"/>
  <c r="D128" i="8"/>
  <c r="D128" i="10" s="1"/>
  <c r="D129" i="8"/>
  <c r="D130" i="8"/>
  <c r="D130" i="13" s="1"/>
  <c r="D131" i="8"/>
  <c r="D132" i="8"/>
  <c r="D132" i="10" s="1"/>
  <c r="D133" i="8"/>
  <c r="D134" i="8"/>
  <c r="D135" i="8"/>
  <c r="D135" i="9" s="1"/>
  <c r="D136" i="8"/>
  <c r="D136" i="12" s="1"/>
  <c r="D137" i="8"/>
  <c r="D138" i="8"/>
  <c r="D139" i="8"/>
  <c r="D140" i="8"/>
  <c r="D140" i="10" s="1"/>
  <c r="D141" i="8"/>
  <c r="D141" i="13" s="1"/>
  <c r="D142" i="8"/>
  <c r="D143" i="8"/>
  <c r="D143" i="9" s="1"/>
  <c r="D144" i="8"/>
  <c r="D144" i="13" s="1"/>
  <c r="D145" i="8"/>
  <c r="D146" i="8"/>
  <c r="D147" i="8"/>
  <c r="D147" i="9" s="1"/>
  <c r="D148" i="8"/>
  <c r="D148" i="14" s="1"/>
  <c r="D149" i="8"/>
  <c r="D150" i="8"/>
  <c r="D151" i="8"/>
  <c r="D151" i="9" s="1"/>
  <c r="D152" i="8"/>
  <c r="D152" i="10" s="1"/>
  <c r="D153" i="8"/>
  <c r="D154" i="8"/>
  <c r="D154" i="10" s="1"/>
  <c r="D155" i="8"/>
  <c r="D155" i="13" s="1"/>
  <c r="D156" i="8"/>
  <c r="D157" i="8"/>
  <c r="D157" i="9" s="1"/>
  <c r="D158" i="8"/>
  <c r="D159" i="8"/>
  <c r="D159" i="9" s="1"/>
  <c r="D160" i="8"/>
  <c r="D161" i="8"/>
  <c r="D162" i="8"/>
  <c r="D162" i="14" s="1"/>
  <c r="D163" i="8"/>
  <c r="D163" i="10" s="1"/>
  <c r="D164" i="8"/>
  <c r="D165" i="8"/>
  <c r="D166" i="8"/>
  <c r="D167" i="8"/>
  <c r="D167" i="9" s="1"/>
  <c r="D168" i="8"/>
  <c r="D169" i="8"/>
  <c r="D170" i="8"/>
  <c r="D170" i="9" s="1"/>
  <c r="D171" i="8"/>
  <c r="D172" i="8"/>
  <c r="D172" i="10" s="1"/>
  <c r="D173" i="8"/>
  <c r="D173" i="9" s="1"/>
  <c r="D174" i="8"/>
  <c r="D175" i="8"/>
  <c r="D176" i="8"/>
  <c r="D176" i="10" s="1"/>
  <c r="D177" i="8"/>
  <c r="D178" i="8"/>
  <c r="D179" i="8"/>
  <c r="D179" i="14" s="1"/>
  <c r="D180" i="8"/>
  <c r="D180" i="12" s="1"/>
  <c r="D181" i="8"/>
  <c r="D181" i="9" s="1"/>
  <c r="D182" i="8"/>
  <c r="D183" i="8"/>
  <c r="D184" i="8"/>
  <c r="D185" i="8"/>
  <c r="D186" i="8"/>
  <c r="D187" i="8"/>
  <c r="D187" i="9" s="1"/>
  <c r="D188" i="8"/>
  <c r="D189" i="8"/>
  <c r="D190" i="8"/>
  <c r="D190" i="9" s="1"/>
  <c r="D191" i="8"/>
  <c r="D192" i="8"/>
  <c r="D193" i="8"/>
  <c r="D194" i="8"/>
  <c r="D194" i="13" s="1"/>
  <c r="D195" i="8"/>
  <c r="D195" i="9" s="1"/>
  <c r="D196" i="8"/>
  <c r="D196" i="10" s="1"/>
  <c r="D197" i="8"/>
  <c r="D197" i="9" s="1"/>
  <c r="D198" i="8"/>
  <c r="D199" i="8"/>
  <c r="D200" i="8"/>
  <c r="D200" i="12" s="1"/>
  <c r="D201" i="8"/>
  <c r="D202" i="8"/>
  <c r="D202" i="13" s="1"/>
  <c r="D203" i="8"/>
  <c r="D203" i="12" s="1"/>
  <c r="D204" i="8"/>
  <c r="D204" i="10" s="1"/>
  <c r="D205" i="8"/>
  <c r="D206" i="8"/>
  <c r="D207" i="8"/>
  <c r="D208" i="8"/>
  <c r="D208" i="13" s="1"/>
  <c r="D209" i="8"/>
  <c r="D210" i="8"/>
  <c r="D210" i="14" s="1"/>
  <c r="D211" i="8"/>
  <c r="D211" i="9" s="1"/>
  <c r="D212" i="8"/>
  <c r="D212" i="14" s="1"/>
  <c r="D213" i="8"/>
  <c r="D213" i="9" s="1"/>
  <c r="D214" i="8"/>
  <c r="D215" i="8"/>
  <c r="D215" i="9" s="1"/>
  <c r="D216" i="8"/>
  <c r="D216" i="13" s="1"/>
  <c r="D217" i="8"/>
  <c r="D218" i="8"/>
  <c r="D218" i="10" s="1"/>
  <c r="D219" i="8"/>
  <c r="D219" i="12" s="1"/>
  <c r="D220" i="8"/>
  <c r="D221" i="8"/>
  <c r="D221" i="10" s="1"/>
  <c r="D222" i="8"/>
  <c r="D223" i="8"/>
  <c r="D223" i="9" s="1"/>
  <c r="D224" i="8"/>
  <c r="D224" i="10" s="1"/>
  <c r="D225" i="8"/>
  <c r="D226" i="8"/>
  <c r="D227" i="8"/>
  <c r="D227" i="10" s="1"/>
  <c r="D228" i="8"/>
  <c r="D228" i="13" s="1"/>
  <c r="D229" i="8"/>
  <c r="D230" i="8"/>
  <c r="D231" i="8"/>
  <c r="D231" i="9" s="1"/>
  <c r="D232" i="8"/>
  <c r="D232" i="10" s="1"/>
  <c r="D233" i="8"/>
  <c r="D234" i="8"/>
  <c r="D235" i="8"/>
  <c r="D235" i="10" s="1"/>
  <c r="D236" i="8"/>
  <c r="D236" i="12" s="1"/>
  <c r="D237" i="8"/>
  <c r="D237" i="9" s="1"/>
  <c r="D238" i="8"/>
  <c r="D239" i="8"/>
  <c r="D239" i="9" s="1"/>
  <c r="D240" i="8"/>
  <c r="D241" i="8"/>
  <c r="D242" i="8"/>
  <c r="D242" i="12" s="1"/>
  <c r="D243" i="8"/>
  <c r="D243" i="10" s="1"/>
  <c r="D244" i="8"/>
  <c r="D245" i="8"/>
  <c r="D246" i="8"/>
  <c r="D247" i="8"/>
  <c r="D247" i="13" s="1"/>
  <c r="D248" i="8"/>
  <c r="D249" i="8"/>
  <c r="D250" i="8"/>
  <c r="D250" i="9" s="1"/>
  <c r="D251" i="8"/>
  <c r="D252" i="8"/>
  <c r="D253" i="8"/>
  <c r="D253" i="12" s="1"/>
  <c r="D254" i="8"/>
  <c r="D255" i="8"/>
  <c r="D256" i="8"/>
  <c r="D257" i="8"/>
  <c r="D258" i="8"/>
  <c r="D259" i="8"/>
  <c r="D260" i="8"/>
  <c r="D260" i="10" s="1"/>
  <c r="D261" i="8"/>
  <c r="D261" i="13" s="1"/>
  <c r="D262" i="8"/>
  <c r="D263" i="8"/>
  <c r="D263" i="13" s="1"/>
  <c r="D264" i="8"/>
  <c r="D264" i="12" s="1"/>
  <c r="D265" i="8"/>
  <c r="D266" i="8"/>
  <c r="D267" i="8"/>
  <c r="D267" i="12" s="1"/>
  <c r="D268" i="8"/>
  <c r="D268" i="10" s="1"/>
  <c r="D269" i="8"/>
  <c r="D270" i="8"/>
  <c r="D271" i="8"/>
  <c r="D271" i="12" s="1"/>
  <c r="D272" i="8"/>
  <c r="D272" i="13" s="1"/>
  <c r="D273" i="8"/>
  <c r="D274" i="8"/>
  <c r="D275" i="8"/>
  <c r="D275" i="10" s="1"/>
  <c r="D276" i="8"/>
  <c r="D276" i="12" s="1"/>
  <c r="D277" i="8"/>
  <c r="D277" i="12" s="1"/>
  <c r="D278" i="8"/>
  <c r="D279" i="8"/>
  <c r="D280" i="8"/>
  <c r="D280" i="10" s="1"/>
  <c r="D281" i="8"/>
  <c r="D281" i="10" s="1"/>
  <c r="D282" i="8"/>
  <c r="D282" i="12" s="1"/>
  <c r="D283" i="8"/>
  <c r="D283" i="13" s="1"/>
  <c r="D284" i="8"/>
  <c r="D285" i="8"/>
  <c r="D285" i="10" s="1"/>
  <c r="D286" i="8"/>
  <c r="D287" i="8"/>
  <c r="D288" i="8"/>
  <c r="D289" i="8"/>
  <c r="D289" i="13" s="1"/>
  <c r="D290" i="8"/>
  <c r="D291" i="8"/>
  <c r="D291" i="10" s="1"/>
  <c r="D292" i="8"/>
  <c r="D293" i="8"/>
  <c r="D293" i="9" s="1"/>
  <c r="D294" i="8"/>
  <c r="D294" i="13" s="1"/>
  <c r="D295" i="8"/>
  <c r="D296" i="8"/>
  <c r="D297" i="8"/>
  <c r="D298" i="8"/>
  <c r="D299" i="8"/>
  <c r="D300" i="8"/>
  <c r="D300" i="13" s="1"/>
  <c r="D301" i="8"/>
  <c r="D301" i="14" s="1"/>
  <c r="D302" i="8"/>
  <c r="D303" i="8"/>
  <c r="D304" i="8"/>
  <c r="D305" i="8"/>
  <c r="D306" i="8"/>
  <c r="D307" i="8"/>
  <c r="D307" i="14" s="1"/>
  <c r="D308" i="8"/>
  <c r="D309" i="8"/>
  <c r="D310" i="8"/>
  <c r="D311" i="8"/>
  <c r="D311" i="13" s="1"/>
  <c r="D312" i="8"/>
  <c r="D313" i="8"/>
  <c r="D314" i="8"/>
  <c r="D314" i="12" s="1"/>
  <c r="D315" i="8"/>
  <c r="D316" i="8"/>
  <c r="D317" i="8"/>
  <c r="D317" i="12" s="1"/>
  <c r="D318" i="8"/>
  <c r="D319" i="8"/>
  <c r="D319" i="13" s="1"/>
  <c r="D320" i="8"/>
  <c r="D320" i="13" s="1"/>
  <c r="D321" i="8"/>
  <c r="D322" i="8"/>
  <c r="D322" i="12" s="1"/>
  <c r="D323" i="8"/>
  <c r="D324" i="8"/>
  <c r="D324" i="10" s="1"/>
  <c r="D325" i="8"/>
  <c r="D325" i="13" s="1"/>
  <c r="D326" i="8"/>
  <c r="D327" i="8"/>
  <c r="D328" i="8"/>
  <c r="D328" i="14" s="1"/>
  <c r="D329" i="8"/>
  <c r="D330" i="8"/>
  <c r="D331" i="8"/>
  <c r="D331" i="10" s="1"/>
  <c r="D332" i="8"/>
  <c r="D332" i="10" s="1"/>
  <c r="D333" i="8"/>
  <c r="D333" i="9" s="1"/>
  <c r="D334" i="8"/>
  <c r="D335" i="8"/>
  <c r="D335" i="12" s="1"/>
  <c r="D336" i="8"/>
  <c r="D337" i="8"/>
  <c r="D338" i="8"/>
  <c r="D338" i="14" s="1"/>
  <c r="D339" i="8"/>
  <c r="D339" i="10" s="1"/>
  <c r="D340" i="8"/>
  <c r="D341" i="8"/>
  <c r="D342" i="8"/>
  <c r="D343" i="8"/>
  <c r="D343" i="13" s="1"/>
  <c r="D344" i="8"/>
  <c r="D345" i="8"/>
  <c r="D345" i="10" s="1"/>
  <c r="D346" i="8"/>
  <c r="D346" i="14" s="1"/>
  <c r="D347" i="8"/>
  <c r="D347" i="10" s="1"/>
  <c r="D348" i="8"/>
  <c r="D349" i="8"/>
  <c r="D349" i="10" s="1"/>
  <c r="D350" i="8"/>
  <c r="D351" i="8"/>
  <c r="D352" i="8"/>
  <c r="D353" i="8"/>
  <c r="D354" i="8"/>
  <c r="D355" i="8"/>
  <c r="D355" i="10" s="1"/>
  <c r="D356" i="8"/>
  <c r="D357" i="8"/>
  <c r="D357" i="9" s="1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0" i="12" s="1"/>
  <c r="D371" i="8"/>
  <c r="D371" i="10" s="1"/>
  <c r="D372" i="8"/>
  <c r="D373" i="8"/>
  <c r="D373" i="13" s="1"/>
  <c r="D374" i="8"/>
  <c r="D375" i="8"/>
  <c r="D375" i="13" s="1"/>
  <c r="D376" i="8"/>
  <c r="D377" i="8"/>
  <c r="D378" i="8"/>
  <c r="D378" i="12" s="1"/>
  <c r="D379" i="8"/>
  <c r="D380" i="8"/>
  <c r="D381" i="8"/>
  <c r="D382" i="8"/>
  <c r="D383" i="8"/>
  <c r="D383" i="13" s="1"/>
  <c r="D384" i="8"/>
  <c r="D384" i="10" s="1"/>
  <c r="D385" i="8"/>
  <c r="D386" i="8"/>
  <c r="D387" i="8"/>
  <c r="D388" i="8"/>
  <c r="D388" i="10" s="1"/>
  <c r="D389" i="8"/>
  <c r="D389" i="13" s="1"/>
  <c r="D390" i="8"/>
  <c r="D391" i="8"/>
  <c r="D392" i="8"/>
  <c r="D392" i="14" s="1"/>
  <c r="D393" i="8"/>
  <c r="D394" i="8"/>
  <c r="D395" i="8"/>
  <c r="D395" i="10" s="1"/>
  <c r="D396" i="8"/>
  <c r="D396" i="10" s="1"/>
  <c r="D397" i="8"/>
  <c r="D398" i="8"/>
  <c r="D399" i="8"/>
  <c r="D399" i="12" s="1"/>
  <c r="D400" i="8"/>
  <c r="D401" i="8"/>
  <c r="D402" i="8"/>
  <c r="D402" i="12" s="1"/>
  <c r="D403" i="8"/>
  <c r="D403" i="9" s="1"/>
  <c r="D404" i="8"/>
  <c r="D405" i="8"/>
  <c r="D405" i="12" s="1"/>
  <c r="D406" i="8"/>
  <c r="D407" i="8"/>
  <c r="D407" i="13" s="1"/>
  <c r="D408" i="8"/>
  <c r="D409" i="8"/>
  <c r="D409" i="10" s="1"/>
  <c r="D410" i="8"/>
  <c r="D411" i="8"/>
  <c r="D411" i="13" s="1"/>
  <c r="D412" i="8"/>
  <c r="D413" i="8"/>
  <c r="D413" i="10" s="1"/>
  <c r="D414" i="8"/>
  <c r="D415" i="8"/>
  <c r="D416" i="8"/>
  <c r="D417" i="8"/>
  <c r="D417" i="13" s="1"/>
  <c r="D418" i="8"/>
  <c r="D419" i="8"/>
  <c r="D419" i="10" s="1"/>
  <c r="D420" i="8"/>
  <c r="D421" i="8"/>
  <c r="D422" i="8"/>
  <c r="D422" i="13" s="1"/>
  <c r="D423" i="8"/>
  <c r="D424" i="8"/>
  <c r="D425" i="8"/>
  <c r="D425" i="13" s="1"/>
  <c r="D426" i="8"/>
  <c r="D427" i="8"/>
  <c r="D428" i="8"/>
  <c r="D429" i="8"/>
  <c r="D429" i="14" s="1"/>
  <c r="D430" i="8"/>
  <c r="D431" i="8"/>
  <c r="D431" i="13" s="1"/>
  <c r="D432" i="8"/>
  <c r="D433" i="8"/>
  <c r="D434" i="8"/>
  <c r="D434" i="12" s="1"/>
  <c r="D435" i="8"/>
  <c r="D435" i="10" s="1"/>
  <c r="D436" i="8"/>
  <c r="D437" i="8"/>
  <c r="D438" i="8"/>
  <c r="D439" i="8"/>
  <c r="D440" i="8"/>
  <c r="D441" i="8"/>
  <c r="D442" i="8"/>
  <c r="D442" i="13" s="1"/>
  <c r="D443" i="8"/>
  <c r="D444" i="8"/>
  <c r="D445" i="8"/>
  <c r="D445" i="9" s="1"/>
  <c r="D446" i="8"/>
  <c r="D447" i="8"/>
  <c r="D448" i="8"/>
  <c r="D449" i="8"/>
  <c r="D450" i="8"/>
  <c r="D450" i="13" s="1"/>
  <c r="D451" i="8"/>
  <c r="D452" i="8"/>
  <c r="D452" i="10" s="1"/>
  <c r="D453" i="8"/>
  <c r="D454" i="8"/>
  <c r="D455" i="8"/>
  <c r="D456" i="8"/>
  <c r="D457" i="8"/>
  <c r="D458" i="8"/>
  <c r="D458" i="13" s="1"/>
  <c r="D459" i="8"/>
  <c r="D460" i="8"/>
  <c r="D460" i="10" s="1"/>
  <c r="D461" i="8"/>
  <c r="D461" i="13" s="1"/>
  <c r="D462" i="8"/>
  <c r="D463" i="8"/>
  <c r="D463" i="12" s="1"/>
  <c r="D464" i="8"/>
  <c r="D465" i="8"/>
  <c r="D466" i="8"/>
  <c r="D466" i="12" s="1"/>
  <c r="D467" i="8"/>
  <c r="D468" i="8"/>
  <c r="D469" i="8"/>
  <c r="D470" i="8"/>
  <c r="D471" i="8"/>
  <c r="D471" i="13" s="1"/>
  <c r="D472" i="8"/>
  <c r="D473" i="8"/>
  <c r="D473" i="10" s="1"/>
  <c r="D474" i="8"/>
  <c r="D475" i="8"/>
  <c r="D475" i="12" s="1"/>
  <c r="D476" i="8"/>
  <c r="D477" i="8"/>
  <c r="D477" i="10" s="1"/>
  <c r="D478" i="8"/>
  <c r="D479" i="8"/>
  <c r="D480" i="8"/>
  <c r="D481" i="8"/>
  <c r="D481" i="12" s="1"/>
  <c r="D482" i="8"/>
  <c r="D483" i="8"/>
  <c r="D483" i="14" s="1"/>
  <c r="D484" i="8"/>
  <c r="D485" i="8"/>
  <c r="D486" i="8"/>
  <c r="D487" i="8"/>
  <c r="D488" i="8"/>
  <c r="D489" i="8"/>
  <c r="D489" i="13" s="1"/>
  <c r="D490" i="8"/>
  <c r="D490" i="14" s="1"/>
  <c r="D491" i="8"/>
  <c r="D492" i="8"/>
  <c r="D493" i="8"/>
  <c r="D494" i="8"/>
  <c r="D495" i="8"/>
  <c r="D495" i="13" s="1"/>
  <c r="D496" i="8"/>
  <c r="D497" i="8"/>
  <c r="D498" i="8"/>
  <c r="D499" i="8"/>
  <c r="D499" i="10" s="1"/>
  <c r="D500" i="8"/>
  <c r="D501" i="8"/>
  <c r="D502" i="8"/>
  <c r="D503" i="8"/>
  <c r="D504" i="8"/>
  <c r="D505" i="8"/>
  <c r="D506" i="8"/>
  <c r="D506" i="12" s="1"/>
  <c r="D507" i="8"/>
  <c r="D508" i="8"/>
  <c r="D509" i="8"/>
  <c r="D510" i="8"/>
  <c r="D511" i="8"/>
  <c r="D512" i="8"/>
  <c r="D512" i="10" s="1"/>
  <c r="D513" i="8"/>
  <c r="D514" i="8"/>
  <c r="D514" i="13" s="1"/>
  <c r="D515" i="8"/>
  <c r="D516" i="8"/>
  <c r="D516" i="10" s="1"/>
  <c r="D517" i="8"/>
  <c r="D518" i="8"/>
  <c r="D519" i="8"/>
  <c r="D519" i="13" s="1"/>
  <c r="D520" i="8"/>
  <c r="D521" i="8"/>
  <c r="D522" i="8"/>
  <c r="D523" i="8"/>
  <c r="D524" i="8"/>
  <c r="D524" i="10" s="1"/>
  <c r="D525" i="8"/>
  <c r="D526" i="8"/>
  <c r="D527" i="8"/>
  <c r="D527" i="12" s="1"/>
  <c r="D528" i="8"/>
  <c r="D529" i="8"/>
  <c r="D530" i="8"/>
  <c r="D530" i="12" s="1"/>
  <c r="D531" i="8"/>
  <c r="D532" i="8"/>
  <c r="D533" i="8"/>
  <c r="D533" i="14" s="1"/>
  <c r="D534" i="8"/>
  <c r="D535" i="8"/>
  <c r="D535" i="13" s="1"/>
  <c r="D536" i="8"/>
  <c r="D537" i="8"/>
  <c r="D537" i="10" s="1"/>
  <c r="D538" i="8"/>
  <c r="D539" i="8"/>
  <c r="D539" i="13" s="1"/>
  <c r="D540" i="8"/>
  <c r="D541" i="8"/>
  <c r="D542" i="8"/>
  <c r="D543" i="8"/>
  <c r="D544" i="8"/>
  <c r="D545" i="8"/>
  <c r="D546" i="8"/>
  <c r="D547" i="8"/>
  <c r="D547" i="10" s="1"/>
  <c r="D548" i="8"/>
  <c r="D548" i="12" s="1"/>
  <c r="D549" i="8"/>
  <c r="D550" i="8"/>
  <c r="D551" i="8"/>
  <c r="D552" i="8"/>
  <c r="D553" i="8"/>
  <c r="D553" i="12" s="1"/>
  <c r="D554" i="8"/>
  <c r="D554" i="12" s="1"/>
  <c r="D555" i="8"/>
  <c r="D556" i="8"/>
  <c r="D557" i="8"/>
  <c r="D558" i="8"/>
  <c r="D559" i="8"/>
  <c r="D560" i="8"/>
  <c r="D561" i="8"/>
  <c r="D561" i="12" s="1"/>
  <c r="D562" i="8"/>
  <c r="D562" i="12" s="1"/>
  <c r="D563" i="8"/>
  <c r="D563" i="9" s="1"/>
  <c r="D564" i="8"/>
  <c r="D564" i="10" s="1"/>
  <c r="D565" i="8"/>
  <c r="D566" i="8"/>
  <c r="D566" i="10" s="1"/>
  <c r="D567" i="8"/>
  <c r="D567" i="10" s="1"/>
  <c r="D568" i="8"/>
  <c r="D569" i="8"/>
  <c r="D570" i="8"/>
  <c r="D570" i="10" s="1"/>
  <c r="D571" i="8"/>
  <c r="D572" i="8"/>
  <c r="D573" i="8"/>
  <c r="D573" i="12" s="1"/>
  <c r="D574" i="8"/>
  <c r="D575" i="8"/>
  <c r="D576" i="8"/>
  <c r="D577" i="8"/>
  <c r="D578" i="8"/>
  <c r="D578" i="12" s="1"/>
  <c r="D579" i="8"/>
  <c r="D579" i="10" s="1"/>
  <c r="D580" i="8"/>
  <c r="D581" i="8"/>
  <c r="D581" i="12" s="1"/>
  <c r="D582" i="8"/>
  <c r="D582" i="9" s="1"/>
  <c r="D583" i="8"/>
  <c r="D584" i="8"/>
  <c r="D584" i="12" s="1"/>
  <c r="D585" i="8"/>
  <c r="D586" i="8"/>
  <c r="D587" i="8"/>
  <c r="D588" i="8"/>
  <c r="D588" i="10" s="1"/>
  <c r="D589" i="8"/>
  <c r="D590" i="8"/>
  <c r="D591" i="8"/>
  <c r="D591" i="12" s="1"/>
  <c r="D592" i="8"/>
  <c r="D592" i="10" s="1"/>
  <c r="D593" i="8"/>
  <c r="D594" i="8"/>
  <c r="D595" i="8"/>
  <c r="D596" i="8"/>
  <c r="D597" i="8"/>
  <c r="D597" i="12" s="1"/>
  <c r="D598" i="8"/>
  <c r="D599" i="8"/>
  <c r="D600" i="8"/>
  <c r="D601" i="8"/>
  <c r="D601" i="9" s="1"/>
  <c r="D602" i="8"/>
  <c r="D603" i="8"/>
  <c r="D603" i="12" s="1"/>
  <c r="D604" i="8"/>
  <c r="D605" i="8"/>
  <c r="D606" i="8"/>
  <c r="D607" i="8"/>
  <c r="D607" i="10" s="1"/>
  <c r="D608" i="8"/>
  <c r="D609" i="8"/>
  <c r="D609" i="12" s="1"/>
  <c r="D610" i="8"/>
  <c r="D611" i="8"/>
  <c r="D611" i="9" s="1"/>
  <c r="D612" i="8"/>
  <c r="D612" i="12" s="1"/>
  <c r="D613" i="8"/>
  <c r="D613" i="14" s="1"/>
  <c r="D614" i="8"/>
  <c r="D615" i="8"/>
  <c r="D615" i="10" s="1"/>
  <c r="D616" i="8"/>
  <c r="D616" i="9" s="1"/>
  <c r="D617" i="8"/>
  <c r="D617" i="10" s="1"/>
  <c r="D618" i="8"/>
  <c r="D619" i="8"/>
  <c r="D619" i="9" s="1"/>
  <c r="D620" i="8"/>
  <c r="D620" i="13" s="1"/>
  <c r="D621" i="8"/>
  <c r="D622" i="8"/>
  <c r="D622" i="10" s="1"/>
  <c r="D623" i="8"/>
  <c r="D623" i="13" s="1"/>
  <c r="D624" i="8"/>
  <c r="D625" i="8"/>
  <c r="D625" i="10" s="1"/>
  <c r="D626" i="8"/>
  <c r="D627" i="8"/>
  <c r="D627" i="10" s="1"/>
  <c r="D628" i="8"/>
  <c r="D629" i="8"/>
  <c r="D630" i="8"/>
  <c r="D630" i="12" s="1"/>
  <c r="D631" i="8"/>
  <c r="D631" i="13" s="1"/>
  <c r="D632" i="8"/>
  <c r="D633" i="8"/>
  <c r="D634" i="8"/>
  <c r="D634" i="10" s="1"/>
  <c r="D635" i="8"/>
  <c r="D636" i="8"/>
  <c r="D636" i="14" s="1"/>
  <c r="D637" i="8"/>
  <c r="D637" i="14" s="1"/>
  <c r="D638" i="8"/>
  <c r="D639" i="8"/>
  <c r="D639" i="12" s="1"/>
  <c r="D640" i="8"/>
  <c r="D640" i="9" s="1"/>
  <c r="D641" i="8"/>
  <c r="D641" i="9" s="1"/>
  <c r="D642" i="8"/>
  <c r="D642" i="13" s="1"/>
  <c r="D643" i="8"/>
  <c r="D643" i="9" s="1"/>
  <c r="D644" i="8"/>
  <c r="D645" i="8"/>
  <c r="D645" i="12" s="1"/>
  <c r="D646" i="8"/>
  <c r="D647" i="8"/>
  <c r="D647" i="10" s="1"/>
  <c r="D648" i="8"/>
  <c r="D648" i="12" s="1"/>
  <c r="D649" i="8"/>
  <c r="D650" i="8"/>
  <c r="D650" i="13" s="1"/>
  <c r="D651" i="8"/>
  <c r="D651" i="12" s="1"/>
  <c r="D652" i="8"/>
  <c r="D652" i="10" s="1"/>
  <c r="D653" i="8"/>
  <c r="D653" i="9" s="1"/>
  <c r="D654" i="8"/>
  <c r="D654" i="9" s="1"/>
  <c r="D655" i="8"/>
  <c r="D655" i="10" s="1"/>
  <c r="D656" i="8"/>
  <c r="D656" i="10" s="1"/>
  <c r="D657" i="8"/>
  <c r="D658" i="8"/>
  <c r="D658" i="10" s="1"/>
  <c r="D659" i="8"/>
  <c r="D660" i="8"/>
  <c r="D661" i="8"/>
  <c r="D661" i="13" s="1"/>
  <c r="D662" i="8"/>
  <c r="D663" i="8"/>
  <c r="D664" i="8"/>
  <c r="D664" i="10" s="1"/>
  <c r="D665" i="8"/>
  <c r="D665" i="9" s="1"/>
  <c r="D666" i="8"/>
  <c r="D666" i="14" s="1"/>
  <c r="D667" i="8"/>
  <c r="D667" i="13" s="1"/>
  <c r="D668" i="8"/>
  <c r="D668" i="10" s="1"/>
  <c r="D669" i="8"/>
  <c r="D670" i="8"/>
  <c r="D670" i="9" s="1"/>
  <c r="D671" i="8"/>
  <c r="D671" i="10" s="1"/>
  <c r="D672" i="8"/>
  <c r="D673" i="8"/>
  <c r="D673" i="12" s="1"/>
  <c r="D674" i="8"/>
  <c r="D674" i="14" s="1"/>
  <c r="D675" i="8"/>
  <c r="D675" i="9" s="1"/>
  <c r="D676" i="8"/>
  <c r="D676" i="10" s="1"/>
  <c r="D677" i="8"/>
  <c r="D678" i="8"/>
  <c r="D679" i="8"/>
  <c r="D679" i="10" s="1"/>
  <c r="D680" i="8"/>
  <c r="D681" i="8"/>
  <c r="D682" i="8"/>
  <c r="D682" i="12" s="1"/>
  <c r="D683" i="8"/>
  <c r="D683" i="9" s="1"/>
  <c r="D684" i="8"/>
  <c r="D685" i="8"/>
  <c r="D685" i="13" s="1"/>
  <c r="D686" i="8"/>
  <c r="D687" i="8"/>
  <c r="D687" i="13" s="1"/>
  <c r="D688" i="8"/>
  <c r="D689" i="8"/>
  <c r="D690" i="8"/>
  <c r="D690" i="13" s="1"/>
  <c r="D691" i="8"/>
  <c r="D691" i="10" s="1"/>
  <c r="D692" i="8"/>
  <c r="D693" i="8"/>
  <c r="D694" i="8"/>
  <c r="D695" i="8"/>
  <c r="D695" i="10" s="1"/>
  <c r="D696" i="8"/>
  <c r="D696" i="9" s="1"/>
  <c r="D697" i="8"/>
  <c r="D698" i="8"/>
  <c r="D698" i="12" s="1"/>
  <c r="D699" i="8"/>
  <c r="D700" i="8"/>
  <c r="D701" i="8"/>
  <c r="D701" i="12" s="1"/>
  <c r="D702" i="8"/>
  <c r="D703" i="8"/>
  <c r="D704" i="8"/>
  <c r="D704" i="13" s="1"/>
  <c r="D705" i="8"/>
  <c r="D705" i="9" s="1"/>
  <c r="D706" i="8"/>
  <c r="D706" i="12" s="1"/>
  <c r="D707" i="8"/>
  <c r="D708" i="8"/>
  <c r="D709" i="8"/>
  <c r="D709" i="13" s="1"/>
  <c r="D710" i="8"/>
  <c r="D711" i="8"/>
  <c r="D712" i="8"/>
  <c r="D712" i="12" s="1"/>
  <c r="D713" i="8"/>
  <c r="D713" i="9" s="1"/>
  <c r="D714" i="8"/>
  <c r="D714" i="10" s="1"/>
  <c r="D715" i="8"/>
  <c r="D715" i="12" s="1"/>
  <c r="D716" i="8"/>
  <c r="D717" i="8"/>
  <c r="D718" i="8"/>
  <c r="D718" i="9" s="1"/>
  <c r="D719" i="8"/>
  <c r="D719" i="12" s="1"/>
  <c r="D720" i="8"/>
  <c r="D720" i="10" s="1"/>
  <c r="D721" i="8"/>
  <c r="D722" i="8"/>
  <c r="D722" i="10" s="1"/>
  <c r="D723" i="8"/>
  <c r="D724" i="8"/>
  <c r="D724" i="12" s="1"/>
  <c r="D725" i="8"/>
  <c r="D725" i="10" s="1"/>
  <c r="D726" i="8"/>
  <c r="D727" i="8"/>
  <c r="D728" i="8"/>
  <c r="D729" i="8"/>
  <c r="D729" i="9" s="1"/>
  <c r="D730" i="8"/>
  <c r="D731" i="8"/>
  <c r="D732" i="8"/>
  <c r="D733" i="8"/>
  <c r="D733" i="12" s="1"/>
  <c r="D734" i="8"/>
  <c r="D735" i="8"/>
  <c r="D735" i="10" s="1"/>
  <c r="D736" i="8"/>
  <c r="D737" i="8"/>
  <c r="D737" i="12" s="1"/>
  <c r="D738" i="8"/>
  <c r="D739" i="8"/>
  <c r="D739" i="14" s="1"/>
  <c r="D740" i="8"/>
  <c r="D740" i="10" s="1"/>
  <c r="D741" i="8"/>
  <c r="D742" i="8"/>
  <c r="D742" i="10" s="1"/>
  <c r="D743" i="8"/>
  <c r="D743" i="10" s="1"/>
  <c r="D744" i="8"/>
  <c r="D745" i="8"/>
  <c r="D746" i="8"/>
  <c r="D746" i="10" s="1"/>
  <c r="D747" i="8"/>
  <c r="D747" i="9" s="1"/>
  <c r="D748" i="8"/>
  <c r="D749" i="8"/>
  <c r="D749" i="9" s="1"/>
  <c r="D750" i="8"/>
  <c r="D750" i="10" s="1"/>
  <c r="D751" i="8"/>
  <c r="D751" i="13" s="1"/>
  <c r="D752" i="8"/>
  <c r="D753" i="8"/>
  <c r="D754" i="8"/>
  <c r="D754" i="12" s="1"/>
  <c r="D755" i="8"/>
  <c r="D755" i="10" s="1"/>
  <c r="D756" i="8"/>
  <c r="D756" i="10" s="1"/>
  <c r="D757" i="8"/>
  <c r="D757" i="13" s="1"/>
  <c r="D758" i="8"/>
  <c r="D759" i="8"/>
  <c r="D760" i="8"/>
  <c r="D761" i="8"/>
  <c r="D762" i="8"/>
  <c r="D763" i="8"/>
  <c r="D764" i="8"/>
  <c r="D764" i="14" s="1"/>
  <c r="D765" i="8"/>
  <c r="D765" i="14" s="1"/>
  <c r="D766" i="8"/>
  <c r="D767" i="8"/>
  <c r="D767" i="12" s="1"/>
  <c r="D768" i="8"/>
  <c r="D768" i="10" s="1"/>
  <c r="D769" i="8"/>
  <c r="D769" i="9" s="1"/>
  <c r="D770" i="8"/>
  <c r="D770" i="13" s="1"/>
  <c r="D771" i="8"/>
  <c r="D772" i="8"/>
  <c r="D773" i="8"/>
  <c r="D774" i="8"/>
  <c r="D775" i="8"/>
  <c r="D775" i="10" s="1"/>
  <c r="D776" i="8"/>
  <c r="D776" i="12" s="1"/>
  <c r="D777" i="8"/>
  <c r="D778" i="8"/>
  <c r="D779" i="8"/>
  <c r="D779" i="12" s="1"/>
  <c r="D780" i="8"/>
  <c r="D781" i="8"/>
  <c r="D781" i="9" s="1"/>
  <c r="D782" i="8"/>
  <c r="D782" i="9" s="1"/>
  <c r="D783" i="8"/>
  <c r="D784" i="8"/>
  <c r="D784" i="10" s="1"/>
  <c r="D785" i="8"/>
  <c r="D786" i="8"/>
  <c r="D787" i="8"/>
  <c r="D787" i="9" s="1"/>
  <c r="D788" i="8"/>
  <c r="D788" i="12" s="1"/>
  <c r="D789" i="8"/>
  <c r="D789" i="13" s="1"/>
  <c r="D790" i="8"/>
  <c r="D790" i="9" s="1"/>
  <c r="D791" i="8"/>
  <c r="D792" i="8"/>
  <c r="D792" i="9" s="1"/>
  <c r="D793" i="8"/>
  <c r="D793" i="9" s="1"/>
  <c r="D794" i="8"/>
  <c r="D794" i="12" s="1"/>
  <c r="D795" i="8"/>
  <c r="D795" i="13" s="1"/>
  <c r="D796" i="8"/>
  <c r="D797" i="8"/>
  <c r="D798" i="8"/>
  <c r="D799" i="8"/>
  <c r="D799" i="10" s="1"/>
  <c r="D800" i="8"/>
  <c r="D800" i="9" s="1"/>
  <c r="D801" i="8"/>
  <c r="D801" i="12" s="1"/>
  <c r="D802" i="8"/>
  <c r="D802" i="14" s="1"/>
  <c r="D803" i="8"/>
  <c r="D803" i="14" s="1"/>
  <c r="D804" i="8"/>
  <c r="D805" i="8"/>
  <c r="D805" i="10" s="1"/>
  <c r="D806" i="8"/>
  <c r="D806" i="10" s="1"/>
  <c r="D807" i="8"/>
  <c r="D808" i="8"/>
  <c r="D809" i="8"/>
  <c r="D810" i="8"/>
  <c r="D811" i="8"/>
  <c r="D811" i="9" s="1"/>
  <c r="D812" i="8"/>
  <c r="D812" i="14" s="1"/>
  <c r="D813" i="8"/>
  <c r="D813" i="13" s="1"/>
  <c r="D814" i="8"/>
  <c r="D815" i="8"/>
  <c r="D815" i="13" s="1"/>
  <c r="D816" i="8"/>
  <c r="D816" i="9" s="1"/>
  <c r="D817" i="8"/>
  <c r="D818" i="8"/>
  <c r="D818" i="13" s="1"/>
  <c r="D819" i="8"/>
  <c r="D819" i="14" s="1"/>
  <c r="D820" i="8"/>
  <c r="D820" i="14" s="1"/>
  <c r="D821" i="8"/>
  <c r="D822" i="8"/>
  <c r="D822" i="12" s="1"/>
  <c r="D823" i="8"/>
  <c r="D823" i="10" s="1"/>
  <c r="D824" i="8"/>
  <c r="D824" i="9" s="1"/>
  <c r="D825" i="8"/>
  <c r="D826" i="8"/>
  <c r="D826" i="13" s="1"/>
  <c r="D827" i="8"/>
  <c r="D828" i="8"/>
  <c r="D829" i="8"/>
  <c r="D830" i="8"/>
  <c r="D831" i="8"/>
  <c r="D831" i="13" s="1"/>
  <c r="D832" i="8"/>
  <c r="D833" i="8"/>
  <c r="D833" i="9" s="1"/>
  <c r="D834" i="8"/>
  <c r="D835" i="8"/>
  <c r="D835" i="10" s="1"/>
  <c r="D836" i="8"/>
  <c r="D836" i="10" s="1"/>
  <c r="D837" i="8"/>
  <c r="D837" i="13" s="1"/>
  <c r="D838" i="8"/>
  <c r="D839" i="8"/>
  <c r="D840" i="8"/>
  <c r="D841" i="8"/>
  <c r="D842" i="8"/>
  <c r="D842" i="10" s="1"/>
  <c r="D843" i="8"/>
  <c r="D844" i="8"/>
  <c r="D844" i="10" s="1"/>
  <c r="D845" i="8"/>
  <c r="D845" i="13" s="1"/>
  <c r="D846" i="8"/>
  <c r="D846" i="9" s="1"/>
  <c r="D847" i="8"/>
  <c r="D848" i="8"/>
  <c r="D848" i="10" s="1"/>
  <c r="D849" i="8"/>
  <c r="D850" i="8"/>
  <c r="D850" i="14" s="1"/>
  <c r="D851" i="8"/>
  <c r="D851" i="10" s="1"/>
  <c r="D852" i="8"/>
  <c r="D853" i="8"/>
  <c r="D853" i="12" s="1"/>
  <c r="D854" i="8"/>
  <c r="D854" i="9" s="1"/>
  <c r="D855" i="8"/>
  <c r="D856" i="8"/>
  <c r="D857" i="8"/>
  <c r="D857" i="9" s="1"/>
  <c r="D858" i="8"/>
  <c r="D858" i="12" s="1"/>
  <c r="D859" i="8"/>
  <c r="D859" i="12" s="1"/>
  <c r="D860" i="8"/>
  <c r="D861" i="8"/>
  <c r="D861" i="9" s="1"/>
  <c r="D862" i="8"/>
  <c r="D863" i="8"/>
  <c r="D863" i="10" s="1"/>
  <c r="D864" i="8"/>
  <c r="D865" i="8"/>
  <c r="D866" i="8"/>
  <c r="D866" i="10" s="1"/>
  <c r="D867" i="8"/>
  <c r="D867" i="9" s="1"/>
  <c r="D868" i="8"/>
  <c r="D869" i="8"/>
  <c r="D869" i="10" s="1"/>
  <c r="D870" i="8"/>
  <c r="D870" i="10" s="1"/>
  <c r="D871" i="8"/>
  <c r="D871" i="10" s="1"/>
  <c r="D872" i="8"/>
  <c r="D873" i="8"/>
  <c r="D874" i="8"/>
  <c r="D874" i="14" s="1"/>
  <c r="D875" i="8"/>
  <c r="D876" i="8"/>
  <c r="D877" i="8"/>
  <c r="D877" i="9" s="1"/>
  <c r="D878" i="8"/>
  <c r="D879" i="8"/>
  <c r="D879" i="13" s="1"/>
  <c r="D880" i="8"/>
  <c r="D881" i="8"/>
  <c r="D882" i="8"/>
  <c r="D883" i="8"/>
  <c r="D883" i="9" s="1"/>
  <c r="D884" i="8"/>
  <c r="D885" i="8"/>
  <c r="D885" i="9" s="1"/>
  <c r="D886" i="8"/>
  <c r="D887" i="8"/>
  <c r="D888" i="8"/>
  <c r="D889" i="8"/>
  <c r="D889" i="9" s="1"/>
  <c r="D890" i="8"/>
  <c r="D890" i="12" s="1"/>
  <c r="D891" i="8"/>
  <c r="D892" i="8"/>
  <c r="D893" i="8"/>
  <c r="D893" i="14" s="1"/>
  <c r="D894" i="8"/>
  <c r="D894" i="13" s="1"/>
  <c r="D895" i="8"/>
  <c r="D896" i="8"/>
  <c r="D897" i="8"/>
  <c r="D898" i="8"/>
  <c r="D899" i="8"/>
  <c r="D899" i="9" s="1"/>
  <c r="D900" i="8"/>
  <c r="D900" i="10" s="1"/>
  <c r="D901" i="8"/>
  <c r="D902" i="8"/>
  <c r="D903" i="8"/>
  <c r="D903" i="10" s="1"/>
  <c r="D904" i="8"/>
  <c r="D905" i="8"/>
  <c r="D905" i="9" s="1"/>
  <c r="D906" i="8"/>
  <c r="D906" i="13" s="1"/>
  <c r="D907" i="8"/>
  <c r="D907" i="12" s="1"/>
  <c r="D908" i="8"/>
  <c r="D909" i="8"/>
  <c r="D909" i="10" s="1"/>
  <c r="D910" i="8"/>
  <c r="D911" i="8"/>
  <c r="D912" i="8"/>
  <c r="D912" i="10" s="1"/>
  <c r="D913" i="8"/>
  <c r="D913" i="9" s="1"/>
  <c r="D914" i="8"/>
  <c r="D915" i="8"/>
  <c r="D915" i="10" s="1"/>
  <c r="D916" i="8"/>
  <c r="D917" i="8"/>
  <c r="D917" i="13" s="1"/>
  <c r="D918" i="8"/>
  <c r="D918" i="9" s="1"/>
  <c r="D919" i="8"/>
  <c r="D920" i="8"/>
  <c r="D921" i="8"/>
  <c r="D921" i="9" s="1"/>
  <c r="D922" i="8"/>
  <c r="D922" i="14" s="1"/>
  <c r="D923" i="8"/>
  <c r="D924" i="8"/>
  <c r="D924" i="10" s="1"/>
  <c r="D925" i="8"/>
  <c r="D925" i="14" s="1"/>
  <c r="D926" i="8"/>
  <c r="D927" i="8"/>
  <c r="D927" i="10" s="1"/>
  <c r="D928" i="8"/>
  <c r="D928" i="9" s="1"/>
  <c r="D929" i="8"/>
  <c r="D930" i="8"/>
  <c r="D930" i="14" s="1"/>
  <c r="D931" i="8"/>
  <c r="D931" i="14" s="1"/>
  <c r="D932" i="8"/>
  <c r="D933" i="8"/>
  <c r="D933" i="9" s="1"/>
  <c r="D934" i="8"/>
  <c r="D934" i="13" s="1"/>
  <c r="D935" i="8"/>
  <c r="D935" i="10" s="1"/>
  <c r="D936" i="8"/>
  <c r="D937" i="8"/>
  <c r="D937" i="9" s="1"/>
  <c r="D938" i="8"/>
  <c r="D939" i="8"/>
  <c r="D940" i="8"/>
  <c r="D940" i="14" s="1"/>
  <c r="D941" i="8"/>
  <c r="D941" i="10" s="1"/>
  <c r="D942" i="8"/>
  <c r="D942" i="12" s="1"/>
  <c r="D943" i="8"/>
  <c r="D944" i="8"/>
  <c r="D945" i="8"/>
  <c r="D945" i="9" s="1"/>
  <c r="D946" i="8"/>
  <c r="D946" i="13" s="1"/>
  <c r="D947" i="8"/>
  <c r="D947" i="10" s="1"/>
  <c r="D948" i="8"/>
  <c r="D948" i="14" s="1"/>
  <c r="D949" i="8"/>
  <c r="D949" i="9" s="1"/>
  <c r="D950" i="8"/>
  <c r="D951" i="8"/>
  <c r="D951" i="10" s="1"/>
  <c r="D952" i="8"/>
  <c r="D953" i="8"/>
  <c r="D954" i="8"/>
  <c r="D955" i="8"/>
  <c r="D956" i="8"/>
  <c r="D957" i="8"/>
  <c r="D957" i="10" s="1"/>
  <c r="D958" i="8"/>
  <c r="D959" i="8"/>
  <c r="D959" i="13" s="1"/>
  <c r="D960" i="8"/>
  <c r="D961" i="8"/>
  <c r="D962" i="8"/>
  <c r="D963" i="8"/>
  <c r="D963" i="9" s="1"/>
  <c r="D964" i="8"/>
  <c r="D965" i="8"/>
  <c r="D966" i="8"/>
  <c r="D966" i="9" s="1"/>
  <c r="D967" i="8"/>
  <c r="D967" i="13" s="1"/>
  <c r="D968" i="8"/>
  <c r="D968" i="12" s="1"/>
  <c r="D969" i="8"/>
  <c r="D969" i="9" s="1"/>
  <c r="D970" i="8"/>
  <c r="D971" i="8"/>
  <c r="D971" i="9" s="1"/>
  <c r="D972" i="8"/>
  <c r="D973" i="8"/>
  <c r="D973" i="14" s="1"/>
  <c r="D974" i="8"/>
  <c r="D974" i="9" s="1"/>
  <c r="D975" i="8"/>
  <c r="D975" i="10" s="1"/>
  <c r="D976" i="8"/>
  <c r="D977" i="8"/>
  <c r="D978" i="8"/>
  <c r="D978" i="14" s="1"/>
  <c r="D979" i="8"/>
  <c r="D980" i="8"/>
  <c r="D981" i="8"/>
  <c r="D982" i="8"/>
  <c r="D982" i="9" s="1"/>
  <c r="D983" i="8"/>
  <c r="D984" i="8"/>
  <c r="D985" i="8"/>
  <c r="D985" i="9" s="1"/>
  <c r="D986" i="8"/>
  <c r="D986" i="14" s="1"/>
  <c r="D987" i="8"/>
  <c r="D987" i="12" s="1"/>
  <c r="D988" i="8"/>
  <c r="D988" i="10" s="1"/>
  <c r="D989" i="8"/>
  <c r="D989" i="9" s="1"/>
  <c r="D990" i="8"/>
  <c r="D991" i="8"/>
  <c r="D992" i="8"/>
  <c r="D993" i="8"/>
  <c r="D994" i="8"/>
  <c r="D994" i="10" s="1"/>
  <c r="D995" i="8"/>
  <c r="D995" i="9" s="1"/>
  <c r="D996" i="8"/>
  <c r="D996" i="14" s="1"/>
  <c r="D997" i="8"/>
  <c r="D997" i="9" s="1"/>
  <c r="D998" i="8"/>
  <c r="D998" i="10" s="1"/>
  <c r="D999" i="8"/>
  <c r="D999" i="10" s="1"/>
  <c r="D1000" i="8"/>
  <c r="D1001" i="8"/>
  <c r="D1001" i="9" s="1"/>
  <c r="D1002" i="8"/>
  <c r="D1002" i="14" s="1"/>
  <c r="D1003" i="8"/>
  <c r="D1004" i="8"/>
  <c r="D1005" i="8"/>
  <c r="D1005" i="12" s="1"/>
  <c r="D1006" i="8"/>
  <c r="D1007" i="8"/>
  <c r="D1007" i="13" s="1"/>
  <c r="D1008" i="8"/>
  <c r="D1009" i="8"/>
  <c r="D1010" i="8"/>
  <c r="D1010" i="13" s="1"/>
  <c r="D1011" i="8"/>
  <c r="D1011" i="9" s="1"/>
  <c r="D1012" i="8"/>
  <c r="D1012" i="12" s="1"/>
  <c r="D1013" i="8"/>
  <c r="D1013" i="9" s="1"/>
  <c r="D1014" i="8"/>
  <c r="D1015" i="8"/>
  <c r="D1016" i="8"/>
  <c r="D1017" i="8"/>
  <c r="D1017" i="9" s="1"/>
  <c r="D1018" i="8"/>
  <c r="D1018" i="10" s="1"/>
  <c r="D1019" i="8"/>
  <c r="D1019" i="12" s="1"/>
  <c r="D1020" i="8"/>
  <c r="D1020" i="13" s="1"/>
  <c r="D1021" i="8"/>
  <c r="D1021" i="14" s="1"/>
  <c r="D1022" i="8"/>
  <c r="D1023" i="8"/>
  <c r="D1023" i="12" s="1"/>
  <c r="D1024" i="8"/>
  <c r="D1025" i="8"/>
  <c r="D1026" i="8"/>
  <c r="D1027" i="8"/>
  <c r="D1027" i="10" s="1"/>
  <c r="D1028" i="8"/>
  <c r="D1029" i="8"/>
  <c r="D1029" i="9" s="1"/>
  <c r="D1030" i="8"/>
  <c r="D1030" i="9" s="1"/>
  <c r="D1031" i="8"/>
  <c r="D1031" i="10" s="1"/>
  <c r="D1032" i="8"/>
  <c r="D1033" i="8"/>
  <c r="D1033" i="9" s="1"/>
  <c r="D1034" i="8"/>
  <c r="D1035" i="8"/>
  <c r="D1035" i="9" s="1"/>
  <c r="D1036" i="8"/>
  <c r="D1037" i="8"/>
  <c r="D1037" i="9" s="1"/>
  <c r="D1038" i="8"/>
  <c r="D1038" i="9" s="1"/>
  <c r="D1039" i="8"/>
  <c r="D1040" i="8"/>
  <c r="D1040" i="13" s="1"/>
  <c r="D1041" i="8"/>
  <c r="D1041" i="9" s="1"/>
  <c r="D1042" i="8"/>
  <c r="D1042" i="10" s="1"/>
  <c r="D1043" i="8"/>
  <c r="D1044" i="8"/>
  <c r="D1045" i="8"/>
  <c r="D1045" i="13" s="1"/>
  <c r="D1046" i="8"/>
  <c r="D1047" i="8"/>
  <c r="D1048" i="8"/>
  <c r="D1049" i="8"/>
  <c r="D1049" i="9" s="1"/>
  <c r="D1050" i="8"/>
  <c r="D1050" i="14" s="1"/>
  <c r="D1051" i="8"/>
  <c r="D1051" i="14" s="1"/>
  <c r="D1052" i="8"/>
  <c r="D1053" i="8"/>
  <c r="D1053" i="12" s="1"/>
  <c r="D1054" i="8"/>
  <c r="D1054" i="9" s="1"/>
  <c r="D1055" i="8"/>
  <c r="D1056" i="8"/>
  <c r="D1057" i="8"/>
  <c r="D1057" i="12" s="1"/>
  <c r="D1058" i="8"/>
  <c r="D1058" i="14" s="1"/>
  <c r="D1059" i="8"/>
  <c r="D1059" i="9" s="1"/>
  <c r="D1060" i="8"/>
  <c r="D1061" i="8"/>
  <c r="D1061" i="9" s="1"/>
  <c r="D1062" i="8"/>
  <c r="D1063" i="8"/>
  <c r="D1063" i="10" s="1"/>
  <c r="D1064" i="8"/>
  <c r="D1065" i="8"/>
  <c r="D1065" i="13" s="1"/>
  <c r="D1066" i="8"/>
  <c r="D1066" i="10" s="1"/>
  <c r="D1067" i="8"/>
  <c r="D1068" i="8"/>
  <c r="D1069" i="8"/>
  <c r="D1070" i="8"/>
  <c r="D1071" i="8"/>
  <c r="D1072" i="8"/>
  <c r="D1073" i="8"/>
  <c r="D1073" i="9" s="1"/>
  <c r="D1074" i="8"/>
  <c r="D1075" i="8"/>
  <c r="D1075" i="14" s="1"/>
  <c r="D1076" i="8"/>
  <c r="D1076" i="10" s="1"/>
  <c r="D1077" i="8"/>
  <c r="D1077" i="13" s="1"/>
  <c r="D1078" i="8"/>
  <c r="D1079" i="8"/>
  <c r="D1079" i="10" s="1"/>
  <c r="D1080" i="8"/>
  <c r="D1081" i="8"/>
  <c r="D1082" i="8"/>
  <c r="D1083" i="8"/>
  <c r="D1083" i="12" s="1"/>
  <c r="D1084" i="8"/>
  <c r="D1085" i="8"/>
  <c r="D1085" i="12" s="1"/>
  <c r="D1086" i="8"/>
  <c r="D1087" i="8"/>
  <c r="D1087" i="10" s="1"/>
  <c r="D1088" i="8"/>
  <c r="D1088" i="13" s="1"/>
  <c r="D1089" i="8"/>
  <c r="D1090" i="8"/>
  <c r="D1091" i="8"/>
  <c r="D1092" i="8"/>
  <c r="D1093" i="8"/>
  <c r="D1093" i="14" s="1"/>
  <c r="D1094" i="8"/>
  <c r="D1095" i="8"/>
  <c r="D1095" i="13" s="1"/>
  <c r="D1096" i="8"/>
  <c r="D1097" i="8"/>
  <c r="D1097" i="9" s="1"/>
  <c r="D1098" i="8"/>
  <c r="D1098" i="10" s="1"/>
  <c r="D1099" i="8"/>
  <c r="D1099" i="9" s="1"/>
  <c r="D1100" i="8"/>
  <c r="D1101" i="8"/>
  <c r="D1101" i="14" s="1"/>
  <c r="D1102" i="8"/>
  <c r="D1102" i="9" s="1"/>
  <c r="D1103" i="8"/>
  <c r="D1104" i="8"/>
  <c r="D1104" i="10" s="1"/>
  <c r="D1105" i="8"/>
  <c r="D1105" i="9" s="1"/>
  <c r="D1106" i="8"/>
  <c r="D1106" i="14" s="1"/>
  <c r="D1107" i="8"/>
  <c r="D1108" i="8"/>
  <c r="D1109" i="8"/>
  <c r="D1110" i="8"/>
  <c r="D1110" i="9" s="1"/>
  <c r="D1111" i="8"/>
  <c r="D1111" i="10" s="1"/>
  <c r="D1112" i="8"/>
  <c r="D1113" i="8"/>
  <c r="D1113" i="9" s="1"/>
  <c r="D1114" i="8"/>
  <c r="D1114" i="14" s="1"/>
  <c r="D1115" i="8"/>
  <c r="D1115" i="12" s="1"/>
  <c r="D1116" i="8"/>
  <c r="D1117" i="8"/>
  <c r="D1118" i="8"/>
  <c r="D1119" i="8"/>
  <c r="D1120" i="8"/>
  <c r="D1120" i="9" s="1"/>
  <c r="D1121" i="8"/>
  <c r="D1122" i="8"/>
  <c r="D1122" i="10" s="1"/>
  <c r="D1123" i="8"/>
  <c r="D1123" i="9" s="1"/>
  <c r="D1124" i="8"/>
  <c r="D1124" i="14" s="1"/>
  <c r="D1125" i="8"/>
  <c r="D1126" i="8"/>
  <c r="D1126" i="12" s="1"/>
  <c r="D1127" i="8"/>
  <c r="D1128" i="8"/>
  <c r="D1129" i="8"/>
  <c r="D1130" i="8"/>
  <c r="D1130" i="12" s="1"/>
  <c r="D1131" i="8"/>
  <c r="D1131" i="9" s="1"/>
  <c r="D1132" i="8"/>
  <c r="D1132" i="14" s="1"/>
  <c r="D1133" i="8"/>
  <c r="D1133" i="12" s="1"/>
  <c r="D1134" i="8"/>
  <c r="D1135" i="8"/>
  <c r="D1135" i="13" s="1"/>
  <c r="D1136" i="8"/>
  <c r="D1137" i="8"/>
  <c r="D1138" i="8"/>
  <c r="D1138" i="13" s="1"/>
  <c r="D1139" i="8"/>
  <c r="D1139" i="9" s="1"/>
  <c r="D1140" i="8"/>
  <c r="D1141" i="8"/>
  <c r="D1141" i="12" s="1"/>
  <c r="D1142" i="8"/>
  <c r="D1143" i="8"/>
  <c r="D1143" i="13" s="1"/>
  <c r="D1144" i="8"/>
  <c r="D1145" i="8"/>
  <c r="D1145" i="9" s="1"/>
  <c r="D1146" i="8"/>
  <c r="D1146" i="10" s="1"/>
  <c r="D1147" i="8"/>
  <c r="D1147" i="12" s="1"/>
  <c r="D1148" i="8"/>
  <c r="D1148" i="13" s="1"/>
  <c r="D1149" i="8"/>
  <c r="D1150" i="8"/>
  <c r="D1150" i="10" s="1"/>
  <c r="D1151" i="8"/>
  <c r="D1152" i="8"/>
  <c r="D1152" i="9" s="1"/>
  <c r="D1153" i="8"/>
  <c r="D1154" i="8"/>
  <c r="D1155" i="8"/>
  <c r="D1156" i="8"/>
  <c r="D1156" i="13" s="1"/>
  <c r="D1157" i="8"/>
  <c r="D1158" i="8"/>
  <c r="D1158" i="9" s="1"/>
  <c r="D1159" i="8"/>
  <c r="D1160" i="8"/>
  <c r="D1161" i="8"/>
  <c r="D1161" i="9" s="1"/>
  <c r="D1162" i="8"/>
  <c r="D1162" i="12" s="1"/>
  <c r="D1163" i="8"/>
  <c r="D1163" i="9" s="1"/>
  <c r="D1164" i="8"/>
  <c r="D1165" i="8"/>
  <c r="D1165" i="9" s="1"/>
  <c r="D1166" i="8"/>
  <c r="D1166" i="9" s="1"/>
  <c r="D1167" i="8"/>
  <c r="D1167" i="12" s="1"/>
  <c r="D1168" i="8"/>
  <c r="D1169" i="8"/>
  <c r="D1169" i="9" s="1"/>
  <c r="D1170" i="8"/>
  <c r="D1171" i="8"/>
  <c r="D1172" i="8"/>
  <c r="D1172" i="10" s="1"/>
  <c r="D1173" i="8"/>
  <c r="D1174" i="8"/>
  <c r="D1174" i="9" s="1"/>
  <c r="D1175" i="8"/>
  <c r="D1175" i="10" s="1"/>
  <c r="D1176" i="8"/>
  <c r="D1176" i="9" s="1"/>
  <c r="D1177" i="8"/>
  <c r="D1177" i="9" s="1"/>
  <c r="D1178" i="8"/>
  <c r="D1178" i="12" s="1"/>
  <c r="D1179" i="8"/>
  <c r="D1179" i="14" s="1"/>
  <c r="D1180" i="8"/>
  <c r="D1181" i="8"/>
  <c r="D1181" i="9" s="1"/>
  <c r="D1182" i="8"/>
  <c r="D1183" i="8"/>
  <c r="D1183" i="10" s="1"/>
  <c r="D1184" i="8"/>
  <c r="D1185" i="8"/>
  <c r="D1186" i="8"/>
  <c r="D1187" i="8"/>
  <c r="D1187" i="9" s="1"/>
  <c r="D1188" i="8"/>
  <c r="D1188" i="12" s="1"/>
  <c r="D1189" i="8"/>
  <c r="D1189" i="10" s="1"/>
  <c r="D1190" i="8"/>
  <c r="D1191" i="8"/>
  <c r="D1192" i="8"/>
  <c r="D1193" i="8"/>
  <c r="D1193" i="9" s="1"/>
  <c r="D1194" i="8"/>
  <c r="D1194" i="10" s="1"/>
  <c r="D1195" i="8"/>
  <c r="D1196" i="8"/>
  <c r="D1196" i="10" s="1"/>
  <c r="D1197" i="8"/>
  <c r="D1198" i="8"/>
  <c r="D1199" i="8"/>
  <c r="D1199" i="13" s="1"/>
  <c r="D1200" i="8"/>
  <c r="D1201" i="8"/>
  <c r="D1201" i="9" s="1"/>
  <c r="D1202" i="8"/>
  <c r="D1203" i="8"/>
  <c r="D1203" i="14" s="1"/>
  <c r="D1204" i="8"/>
  <c r="D1205" i="8"/>
  <c r="D1206" i="8"/>
  <c r="D1206" i="12" s="1"/>
  <c r="D1207" i="8"/>
  <c r="D1207" i="10" s="1"/>
  <c r="D1208" i="8"/>
  <c r="D1209" i="8"/>
  <c r="D1210" i="8"/>
  <c r="D1211" i="8"/>
  <c r="D1211" i="12" s="1"/>
  <c r="D1212" i="8"/>
  <c r="D1212" i="10" s="1"/>
  <c r="D1213" i="8"/>
  <c r="D1214" i="8"/>
  <c r="D1214" i="10" s="1"/>
  <c r="D1215" i="8"/>
  <c r="D1215" i="12" s="1"/>
  <c r="D1216" i="8"/>
  <c r="D1217" i="8"/>
  <c r="D1218" i="8"/>
  <c r="D1218" i="10" s="1"/>
  <c r="D1219" i="8"/>
  <c r="D1219" i="9" s="1"/>
  <c r="D1220" i="8"/>
  <c r="D1221" i="8"/>
  <c r="D1221" i="14" s="1"/>
  <c r="D1222" i="8"/>
  <c r="D1222" i="9" s="1"/>
  <c r="D1223" i="8"/>
  <c r="D1224" i="8"/>
  <c r="D1225" i="8"/>
  <c r="D1225" i="9" s="1"/>
  <c r="D1226" i="8"/>
  <c r="D1227" i="8"/>
  <c r="D1228" i="8"/>
  <c r="D1229" i="8"/>
  <c r="D1229" i="14" s="1"/>
  <c r="D1230" i="8"/>
  <c r="D1230" i="9" s="1"/>
  <c r="D1231" i="8"/>
  <c r="D1232" i="8"/>
  <c r="D1232" i="10" s="1"/>
  <c r="D1233" i="8"/>
  <c r="D1234" i="8"/>
  <c r="D1234" i="14" s="1"/>
  <c r="D1235" i="8"/>
  <c r="D1235" i="9" s="1"/>
  <c r="D1236" i="8"/>
  <c r="D1237" i="8"/>
  <c r="D1238" i="8"/>
  <c r="D1238" i="9" s="1"/>
  <c r="D1239" i="8"/>
  <c r="D1239" i="10" s="1"/>
  <c r="D1240" i="8"/>
  <c r="D1241" i="8"/>
  <c r="D1241" i="9" s="1"/>
  <c r="D1242" i="8"/>
  <c r="D1242" i="14" s="1"/>
  <c r="D1243" i="8"/>
  <c r="D1244" i="8"/>
  <c r="D1245" i="8"/>
  <c r="D1246" i="8"/>
  <c r="D1247" i="8"/>
  <c r="D1248" i="8"/>
  <c r="D1248" i="9" s="1"/>
  <c r="D1249" i="8"/>
  <c r="D1250" i="8"/>
  <c r="D1251" i="8"/>
  <c r="D1251" i="9" s="1"/>
  <c r="D1252" i="8"/>
  <c r="D1253" i="8"/>
  <c r="D1254" i="8"/>
  <c r="D1255" i="8"/>
  <c r="D1256" i="8"/>
  <c r="D1256" i="9" s="1"/>
  <c r="D1257" i="8"/>
  <c r="D1257" i="13" s="1"/>
  <c r="D1258" i="8"/>
  <c r="D1258" i="14" s="1"/>
  <c r="D1259" i="8"/>
  <c r="D1260" i="8"/>
  <c r="D1260" i="14" s="1"/>
  <c r="D1261" i="8"/>
  <c r="D1262" i="8"/>
  <c r="D1263" i="8"/>
  <c r="D1264" i="8"/>
  <c r="D1265" i="8"/>
  <c r="D1266" i="8"/>
  <c r="D1266" i="13" s="1"/>
  <c r="D1267" i="8"/>
  <c r="D1267" i="9" s="1"/>
  <c r="D1268" i="8"/>
  <c r="D1269" i="8"/>
  <c r="D1270" i="8"/>
  <c r="D1271" i="8"/>
  <c r="D1272" i="8"/>
  <c r="D1273" i="8"/>
  <c r="D1273" i="9" s="1"/>
  <c r="D1274" i="8"/>
  <c r="D1275" i="8"/>
  <c r="D1276" i="8"/>
  <c r="D1277" i="8"/>
  <c r="D1278" i="8"/>
  <c r="D1279" i="8"/>
  <c r="D1279" i="12" s="1"/>
  <c r="D1280" i="8"/>
  <c r="D1280" i="9" s="1"/>
  <c r="D1281" i="8"/>
  <c r="D1282" i="8"/>
  <c r="D1282" i="10" s="1"/>
  <c r="D1283" i="8"/>
  <c r="D1283" i="9" s="1"/>
  <c r="D1284" i="8"/>
  <c r="D1284" i="13" s="1"/>
  <c r="D1285" i="8"/>
  <c r="D1285" i="9" s="1"/>
  <c r="D1286" i="8"/>
  <c r="D1287" i="8"/>
  <c r="D1288" i="8"/>
  <c r="D1289" i="8"/>
  <c r="D1289" i="9" s="1"/>
  <c r="D1290" i="8"/>
  <c r="D1290" i="12" s="1"/>
  <c r="D1291" i="8"/>
  <c r="D1292" i="8"/>
  <c r="D1292" i="10" s="1"/>
  <c r="D1293" i="8"/>
  <c r="D1293" i="10" s="1"/>
  <c r="D1294" i="8"/>
  <c r="D1295" i="8"/>
  <c r="D1295" i="12" s="1"/>
  <c r="D1296" i="8"/>
  <c r="D1296" i="13" s="1"/>
  <c r="D1297" i="8"/>
  <c r="D1297" i="9" s="1"/>
  <c r="D1298" i="8"/>
  <c r="D1299" i="8"/>
  <c r="D1300" i="8"/>
  <c r="D1301" i="8"/>
  <c r="D1302" i="8"/>
  <c r="D1302" i="9" s="1"/>
  <c r="D1303" i="8"/>
  <c r="D1303" i="10" s="1"/>
  <c r="D1304" i="8"/>
  <c r="D1305" i="8"/>
  <c r="D1305" i="9" s="1"/>
  <c r="D1306" i="8"/>
  <c r="D1306" i="12" s="1"/>
  <c r="D1307" i="8"/>
  <c r="D1307" i="9" s="1"/>
  <c r="D1308" i="8"/>
  <c r="D1308" i="10" s="1"/>
  <c r="D1309" i="8"/>
  <c r="D1310" i="8"/>
  <c r="D1311" i="8"/>
  <c r="D1311" i="10" s="1"/>
  <c r="D1312" i="8"/>
  <c r="D1313" i="8"/>
  <c r="D1314" i="8"/>
  <c r="D1314" i="10" s="1"/>
  <c r="D1315" i="8"/>
  <c r="D1315" i="9" s="1"/>
  <c r="D1316" i="8"/>
  <c r="D1316" i="12" s="1"/>
  <c r="D1317" i="8"/>
  <c r="D1317" i="12" s="1"/>
  <c r="D1318" i="8"/>
  <c r="D1318" i="12" s="1"/>
  <c r="D1319" i="8"/>
  <c r="D1320" i="8"/>
  <c r="D1321" i="8"/>
  <c r="D1321" i="9" s="1"/>
  <c r="D1322" i="8"/>
  <c r="D1323" i="8"/>
  <c r="D1324" i="8"/>
  <c r="D1324" i="13" s="1"/>
  <c r="D1325" i="8"/>
  <c r="D1325" i="10" s="1"/>
  <c r="D1326" i="8"/>
  <c r="D1327" i="8"/>
  <c r="D1327" i="12" s="1"/>
  <c r="D1328" i="8"/>
  <c r="D1329" i="8"/>
  <c r="D1329" i="9" s="1"/>
  <c r="D1330" i="8"/>
  <c r="D1331" i="8"/>
  <c r="D1331" i="14" s="1"/>
  <c r="D1332" i="8"/>
  <c r="D1332" i="10" s="1"/>
  <c r="D1333" i="8"/>
  <c r="D1334" i="8"/>
  <c r="D1335" i="8"/>
  <c r="D1335" i="10" s="1"/>
  <c r="D1336" i="8"/>
  <c r="D1337" i="8"/>
  <c r="D1338" i="8"/>
  <c r="D1338" i="10" s="1"/>
  <c r="D1339" i="8"/>
  <c r="D1339" i="12" s="1"/>
  <c r="D1340" i="8"/>
  <c r="D1341" i="8"/>
  <c r="D1341" i="9" s="1"/>
  <c r="D1342" i="8"/>
  <c r="D1343" i="8"/>
  <c r="D1344" i="8"/>
  <c r="D1345" i="8"/>
  <c r="D1346" i="8"/>
  <c r="D1347" i="8"/>
  <c r="D1348" i="8"/>
  <c r="D1349" i="8"/>
  <c r="D1349" i="14" s="1"/>
  <c r="D1350" i="8"/>
  <c r="D1351" i="8"/>
  <c r="D1351" i="13" s="1"/>
  <c r="D1352" i="8"/>
  <c r="D1352" i="10" s="1"/>
  <c r="D1353" i="8"/>
  <c r="D1353" i="9" s="1"/>
  <c r="D1354" i="8"/>
  <c r="D1354" i="10" s="1"/>
  <c r="D1355" i="8"/>
  <c r="D1355" i="9" s="1"/>
  <c r="D1356" i="8"/>
  <c r="D1357" i="8"/>
  <c r="D1357" i="14" s="1"/>
  <c r="D1358" i="8"/>
  <c r="D1358" i="9" s="1"/>
  <c r="D1359" i="8"/>
  <c r="D1360" i="8"/>
  <c r="D1360" i="10" s="1"/>
  <c r="D1361" i="8"/>
  <c r="D1362" i="8"/>
  <c r="D1363" i="8"/>
  <c r="D1364" i="8"/>
  <c r="D1365" i="8"/>
  <c r="D1366" i="8"/>
  <c r="D1366" i="9" s="1"/>
  <c r="D1367" i="8"/>
  <c r="D1367" i="10" s="1"/>
  <c r="D1368" i="8"/>
  <c r="D1369" i="8"/>
  <c r="D1369" i="9" s="1"/>
  <c r="D1370" i="8"/>
  <c r="D1370" i="14" s="1"/>
  <c r="D1371" i="8"/>
  <c r="D1371" i="12" s="1"/>
  <c r="D1372" i="8"/>
  <c r="D1373" i="8"/>
  <c r="D1373" i="9" s="1"/>
  <c r="D1374" i="8"/>
  <c r="D1375" i="8"/>
  <c r="D1375" i="10" s="1"/>
  <c r="D1376" i="8"/>
  <c r="D1377" i="8"/>
  <c r="D1378" i="8"/>
  <c r="D1378" i="10" s="1"/>
  <c r="D1379" i="8"/>
  <c r="D1379" i="9" s="1"/>
  <c r="D1380" i="8"/>
  <c r="D1381" i="8"/>
  <c r="D1382" i="8"/>
  <c r="D1382" i="14" s="1"/>
  <c r="D1383" i="8"/>
  <c r="D1384" i="8"/>
  <c r="D1385" i="8"/>
  <c r="D1385" i="14" s="1"/>
  <c r="D1386" i="8"/>
  <c r="D1387" i="8"/>
  <c r="D1388" i="8"/>
  <c r="D1389" i="8"/>
  <c r="D1389" i="9" s="1"/>
  <c r="D1390" i="8"/>
  <c r="D1391" i="8"/>
  <c r="D1391" i="13" s="1"/>
  <c r="D1392" i="8"/>
  <c r="D1393" i="8"/>
  <c r="D1393" i="10" s="1"/>
  <c r="D1394" i="8"/>
  <c r="D1395" i="8"/>
  <c r="D1395" i="9" s="1"/>
  <c r="D1396" i="8"/>
  <c r="D1397" i="8"/>
  <c r="D1398" i="8"/>
  <c r="D1399" i="8"/>
  <c r="D1400" i="8"/>
  <c r="D1401" i="8"/>
  <c r="D1401" i="9" s="1"/>
  <c r="D1402" i="8"/>
  <c r="D1402" i="10" s="1"/>
  <c r="D1403" i="8"/>
  <c r="D1404" i="8"/>
  <c r="D1405" i="8"/>
  <c r="D1405" i="13" s="1"/>
  <c r="D1406" i="8"/>
  <c r="D1406" i="10" s="1"/>
  <c r="D1407" i="8"/>
  <c r="D1408" i="8"/>
  <c r="D1408" i="9" s="1"/>
  <c r="D1409" i="8"/>
  <c r="D1409" i="9" s="1"/>
  <c r="D1410" i="8"/>
  <c r="D1410" i="13" s="1"/>
  <c r="D1411" i="8"/>
  <c r="D1411" i="9" s="1"/>
  <c r="D1412" i="8"/>
  <c r="D1413" i="8"/>
  <c r="D1414" i="8"/>
  <c r="D1414" i="9" s="1"/>
  <c r="D1415" i="8"/>
  <c r="D1416" i="8"/>
  <c r="D1417" i="8"/>
  <c r="D1417" i="9" s="1"/>
  <c r="D1418" i="8"/>
  <c r="D1418" i="10" s="1"/>
  <c r="D1419" i="8"/>
  <c r="D1420" i="8"/>
  <c r="D1421" i="8"/>
  <c r="D1421" i="9" s="1"/>
  <c r="D1422" i="8"/>
  <c r="D1422" i="9" s="1"/>
  <c r="D1423" i="8"/>
  <c r="D1423" i="12" s="1"/>
  <c r="D1424" i="8"/>
  <c r="D1425" i="8"/>
  <c r="D1425" i="9" s="1"/>
  <c r="D1426" i="8"/>
  <c r="D1427" i="8"/>
  <c r="D1427" i="9" s="1"/>
  <c r="D1428" i="8"/>
  <c r="D1428" i="10" s="1"/>
  <c r="D1429" i="8"/>
  <c r="D1429" i="14" s="1"/>
  <c r="D1430" i="8"/>
  <c r="D1430" i="9" s="1"/>
  <c r="D1431" i="8"/>
  <c r="D1431" i="10" s="1"/>
  <c r="D1432" i="8"/>
  <c r="D1432" i="9" s="1"/>
  <c r="D1433" i="8"/>
  <c r="D1433" i="9" s="1"/>
  <c r="D1434" i="8"/>
  <c r="D1434" i="12" s="1"/>
  <c r="D1435" i="8"/>
  <c r="D1435" i="14" s="1"/>
  <c r="D1436" i="8"/>
  <c r="D1437" i="8"/>
  <c r="D1438" i="8"/>
  <c r="D1438" i="9" s="1"/>
  <c r="D1439" i="8"/>
  <c r="D1439" i="10" s="1"/>
  <c r="D1440" i="8"/>
  <c r="D1441" i="8"/>
  <c r="D1441" i="14" s="1"/>
  <c r="D1442" i="8"/>
  <c r="D1443" i="8"/>
  <c r="D1443" i="9" s="1"/>
  <c r="D1444" i="8"/>
  <c r="D1445" i="8"/>
  <c r="D1445" i="12" s="1"/>
  <c r="D1446" i="8"/>
  <c r="D1447" i="8"/>
  <c r="D1448" i="8"/>
  <c r="D1449" i="8"/>
  <c r="D1450" i="8"/>
  <c r="D1450" i="10" s="1"/>
  <c r="D1451" i="8"/>
  <c r="D1452" i="8"/>
  <c r="D1452" i="10" s="1"/>
  <c r="D1453" i="8"/>
  <c r="D1453" i="10" s="1"/>
  <c r="D1454" i="8"/>
  <c r="D1455" i="8"/>
  <c r="D1455" i="13" s="1"/>
  <c r="D1456" i="8"/>
  <c r="D1457" i="8"/>
  <c r="D1457" i="9" s="1"/>
  <c r="D1458" i="8"/>
  <c r="D1459" i="8"/>
  <c r="D1459" i="14" s="1"/>
  <c r="D1460" i="8"/>
  <c r="D1460" i="13" s="1"/>
  <c r="F5" i="8"/>
  <c r="F5" i="10" s="1"/>
  <c r="F6" i="8"/>
  <c r="F6" i="9" s="1"/>
  <c r="F7" i="8"/>
  <c r="F8" i="8"/>
  <c r="F8" i="14" s="1"/>
  <c r="F9" i="8"/>
  <c r="F9" i="10" s="1"/>
  <c r="F10" i="8"/>
  <c r="F11" i="8"/>
  <c r="F12" i="8"/>
  <c r="F12" i="13" s="1"/>
  <c r="F13" i="8"/>
  <c r="F13" i="10" s="1"/>
  <c r="F14" i="8"/>
  <c r="F15" i="8"/>
  <c r="F15" i="12" s="1"/>
  <c r="F16" i="8"/>
  <c r="F16" i="9" s="1"/>
  <c r="F17" i="8"/>
  <c r="F18" i="8"/>
  <c r="F18" i="13" s="1"/>
  <c r="F19" i="8"/>
  <c r="F20" i="8"/>
  <c r="F21" i="8"/>
  <c r="F21" i="10" s="1"/>
  <c r="F22" i="8"/>
  <c r="F23" i="8"/>
  <c r="F24" i="8"/>
  <c r="F24" i="9" s="1"/>
  <c r="F25" i="8"/>
  <c r="F26" i="8"/>
  <c r="F26" i="13" s="1"/>
  <c r="F27" i="8"/>
  <c r="F28" i="8"/>
  <c r="F29" i="8"/>
  <c r="F29" i="12" s="1"/>
  <c r="F30" i="8"/>
  <c r="F31" i="8"/>
  <c r="F32" i="8"/>
  <c r="F32" i="10" s="1"/>
  <c r="F33" i="8"/>
  <c r="F34" i="8"/>
  <c r="F35" i="8"/>
  <c r="F35" i="9" s="1"/>
  <c r="F36" i="8"/>
  <c r="F37" i="8"/>
  <c r="F38" i="8"/>
  <c r="F39" i="8"/>
  <c r="F39" i="12" s="1"/>
  <c r="F40" i="8"/>
  <c r="F41" i="8"/>
  <c r="F41" i="9" s="1"/>
  <c r="F42" i="8"/>
  <c r="F43" i="8"/>
  <c r="F44" i="8"/>
  <c r="F45" i="8"/>
  <c r="F45" i="13" s="1"/>
  <c r="F46" i="8"/>
  <c r="F46" i="9" s="1"/>
  <c r="F47" i="8"/>
  <c r="F48" i="8"/>
  <c r="F49" i="8"/>
  <c r="F50" i="8"/>
  <c r="F50" i="13" s="1"/>
  <c r="F51" i="8"/>
  <c r="F52" i="8"/>
  <c r="F53" i="8"/>
  <c r="F54" i="8"/>
  <c r="F54" i="9" s="1"/>
  <c r="F55" i="8"/>
  <c r="F55" i="9" s="1"/>
  <c r="F56" i="8"/>
  <c r="F57" i="8"/>
  <c r="F58" i="8"/>
  <c r="F59" i="8"/>
  <c r="F60" i="8"/>
  <c r="F61" i="8"/>
  <c r="F62" i="8"/>
  <c r="F63" i="8"/>
  <c r="F64" i="8"/>
  <c r="F65" i="8"/>
  <c r="F66" i="8"/>
  <c r="F67" i="8"/>
  <c r="F67" i="14" s="1"/>
  <c r="F68" i="8"/>
  <c r="F68" i="9" s="1"/>
  <c r="F69" i="8"/>
  <c r="F70" i="8"/>
  <c r="F71" i="8"/>
  <c r="F71" i="13" s="1"/>
  <c r="F72" i="8"/>
  <c r="F72" i="10" s="1"/>
  <c r="F73" i="8"/>
  <c r="F74" i="8"/>
  <c r="F75" i="8"/>
  <c r="F76" i="8"/>
  <c r="F77" i="8"/>
  <c r="F77" i="10" s="1"/>
  <c r="F78" i="8"/>
  <c r="F79" i="8"/>
  <c r="F79" i="9" s="1"/>
  <c r="F80" i="8"/>
  <c r="F80" i="9" s="1"/>
  <c r="F81" i="8"/>
  <c r="F82" i="8"/>
  <c r="F82" i="13" s="1"/>
  <c r="F83" i="8"/>
  <c r="F83" i="9" s="1"/>
  <c r="F84" i="8"/>
  <c r="F85" i="8"/>
  <c r="F85" i="10" s="1"/>
  <c r="F86" i="8"/>
  <c r="F87" i="8"/>
  <c r="F88" i="8"/>
  <c r="F88" i="9" s="1"/>
  <c r="F89" i="8"/>
  <c r="F90" i="8"/>
  <c r="F90" i="13" s="1"/>
  <c r="F91" i="8"/>
  <c r="F91" i="9" s="1"/>
  <c r="F92" i="8"/>
  <c r="F93" i="8"/>
  <c r="F94" i="8"/>
  <c r="F95" i="8"/>
  <c r="F95" i="13" s="1"/>
  <c r="F96" i="8"/>
  <c r="F96" i="10" s="1"/>
  <c r="F97" i="8"/>
  <c r="F98" i="8"/>
  <c r="F99" i="8"/>
  <c r="F100" i="8"/>
  <c r="F101" i="8"/>
  <c r="F102" i="8"/>
  <c r="F103" i="8"/>
  <c r="F103" i="12" s="1"/>
  <c r="F104" i="8"/>
  <c r="F105" i="8"/>
  <c r="F105" i="13" s="1"/>
  <c r="F106" i="8"/>
  <c r="F107" i="8"/>
  <c r="F108" i="8"/>
  <c r="F108" i="9" s="1"/>
  <c r="F109" i="8"/>
  <c r="F109" i="10" s="1"/>
  <c r="F110" i="8"/>
  <c r="F110" i="9" s="1"/>
  <c r="F111" i="8"/>
  <c r="F112" i="8"/>
  <c r="F113" i="8"/>
  <c r="F114" i="8"/>
  <c r="F114" i="13" s="1"/>
  <c r="F115" i="8"/>
  <c r="F116" i="8"/>
  <c r="F117" i="8"/>
  <c r="F118" i="8"/>
  <c r="F118" i="9" s="1"/>
  <c r="F119" i="8"/>
  <c r="F120" i="8"/>
  <c r="F121" i="8"/>
  <c r="F122" i="8"/>
  <c r="F123" i="8"/>
  <c r="F124" i="8"/>
  <c r="F125" i="8"/>
  <c r="F126" i="8"/>
  <c r="F127" i="8"/>
  <c r="F127" i="12" s="1"/>
  <c r="F128" i="8"/>
  <c r="F129" i="8"/>
  <c r="F130" i="8"/>
  <c r="F130" i="14" s="1"/>
  <c r="F131" i="8"/>
  <c r="F132" i="8"/>
  <c r="F133" i="8"/>
  <c r="F134" i="8"/>
  <c r="F134" i="9" s="1"/>
  <c r="F135" i="8"/>
  <c r="F135" i="9" s="1"/>
  <c r="F136" i="8"/>
  <c r="F136" i="10" s="1"/>
  <c r="F137" i="8"/>
  <c r="F138" i="8"/>
  <c r="F138" i="13" s="1"/>
  <c r="F139" i="8"/>
  <c r="F140" i="8"/>
  <c r="F141" i="8"/>
  <c r="F141" i="10" s="1"/>
  <c r="F142" i="8"/>
  <c r="F143" i="8"/>
  <c r="F143" i="9" s="1"/>
  <c r="F144" i="8"/>
  <c r="F144" i="9" s="1"/>
  <c r="F145" i="8"/>
  <c r="F146" i="8"/>
  <c r="F147" i="8"/>
  <c r="F147" i="9" s="1"/>
  <c r="F148" i="8"/>
  <c r="F149" i="8"/>
  <c r="F149" i="13" s="1"/>
  <c r="F150" i="8"/>
  <c r="F151" i="8"/>
  <c r="F152" i="8"/>
  <c r="F152" i="9" s="1"/>
  <c r="F153" i="8"/>
  <c r="F154" i="8"/>
  <c r="F155" i="8"/>
  <c r="F156" i="8"/>
  <c r="F157" i="8"/>
  <c r="F157" i="14" s="1"/>
  <c r="F158" i="8"/>
  <c r="F159" i="8"/>
  <c r="F159" i="9" s="1"/>
  <c r="F160" i="8"/>
  <c r="F160" i="10" s="1"/>
  <c r="F161" i="8"/>
  <c r="F162" i="8"/>
  <c r="F162" i="9" s="1"/>
  <c r="F163" i="8"/>
  <c r="F164" i="8"/>
  <c r="F165" i="8"/>
  <c r="F166" i="8"/>
  <c r="F167" i="8"/>
  <c r="F167" i="9" s="1"/>
  <c r="F168" i="8"/>
  <c r="F169" i="8"/>
  <c r="F170" i="8"/>
  <c r="F171" i="8"/>
  <c r="F172" i="8"/>
  <c r="F173" i="8"/>
  <c r="F173" i="13" s="1"/>
  <c r="F174" i="8"/>
  <c r="F174" i="9" s="1"/>
  <c r="F175" i="8"/>
  <c r="F176" i="8"/>
  <c r="F177" i="8"/>
  <c r="F178" i="8"/>
  <c r="F178" i="14" s="1"/>
  <c r="F179" i="8"/>
  <c r="F180" i="8"/>
  <c r="F181" i="8"/>
  <c r="F181" i="14" s="1"/>
  <c r="F182" i="8"/>
  <c r="F182" i="9" s="1"/>
  <c r="F183" i="8"/>
  <c r="F183" i="9" s="1"/>
  <c r="F184" i="8"/>
  <c r="F185" i="8"/>
  <c r="F186" i="8"/>
  <c r="F186" i="14" s="1"/>
  <c r="F187" i="8"/>
  <c r="F188" i="8"/>
  <c r="F189" i="8"/>
  <c r="F189" i="10" s="1"/>
  <c r="F190" i="8"/>
  <c r="F190" i="9" s="1"/>
  <c r="F191" i="8"/>
  <c r="F192" i="8"/>
  <c r="F193" i="8"/>
  <c r="F194" i="8"/>
  <c r="F195" i="8"/>
  <c r="F195" i="9" s="1"/>
  <c r="F196" i="8"/>
  <c r="F197" i="8"/>
  <c r="F197" i="14" s="1"/>
  <c r="F198" i="8"/>
  <c r="F199" i="8"/>
  <c r="F200" i="8"/>
  <c r="F200" i="10" s="1"/>
  <c r="F201" i="8"/>
  <c r="F202" i="8"/>
  <c r="F203" i="8"/>
  <c r="F204" i="8"/>
  <c r="F205" i="8"/>
  <c r="F205" i="10" s="1"/>
  <c r="F206" i="8"/>
  <c r="F207" i="8"/>
  <c r="F208" i="8"/>
  <c r="F208" i="9" s="1"/>
  <c r="F209" i="8"/>
  <c r="F210" i="8"/>
  <c r="F211" i="8"/>
  <c r="F211" i="9" s="1"/>
  <c r="F212" i="8"/>
  <c r="F213" i="8"/>
  <c r="F213" i="13" s="1"/>
  <c r="F214" i="8"/>
  <c r="F215" i="8"/>
  <c r="F215" i="12" s="1"/>
  <c r="F216" i="8"/>
  <c r="F216" i="9" s="1"/>
  <c r="F217" i="8"/>
  <c r="F218" i="8"/>
  <c r="F219" i="8"/>
  <c r="F220" i="8"/>
  <c r="F220" i="9" s="1"/>
  <c r="F221" i="8"/>
  <c r="F221" i="14" s="1"/>
  <c r="F222" i="8"/>
  <c r="F223" i="8"/>
  <c r="F224" i="8"/>
  <c r="F224" i="10" s="1"/>
  <c r="F225" i="8"/>
  <c r="F226" i="8"/>
  <c r="F227" i="8"/>
  <c r="F228" i="8"/>
  <c r="F229" i="8"/>
  <c r="F230" i="8"/>
  <c r="F231" i="8"/>
  <c r="F231" i="9" s="1"/>
  <c r="F232" i="8"/>
  <c r="F233" i="8"/>
  <c r="F234" i="8"/>
  <c r="F235" i="8"/>
  <c r="F236" i="8"/>
  <c r="F237" i="8"/>
  <c r="F238" i="8"/>
  <c r="F238" i="9" s="1"/>
  <c r="F239" i="8"/>
  <c r="F240" i="8"/>
  <c r="F241" i="8"/>
  <c r="F242" i="8"/>
  <c r="F243" i="8"/>
  <c r="F244" i="8"/>
  <c r="F245" i="8"/>
  <c r="F245" i="12" s="1"/>
  <c r="F246" i="8"/>
  <c r="F246" i="9" s="1"/>
  <c r="F247" i="8"/>
  <c r="F248" i="8"/>
  <c r="F249" i="8"/>
  <c r="F250" i="8"/>
  <c r="F251" i="8"/>
  <c r="F251" i="9" s="1"/>
  <c r="F252" i="8"/>
  <c r="F253" i="8"/>
  <c r="F254" i="8"/>
  <c r="F255" i="8"/>
  <c r="F256" i="8"/>
  <c r="F257" i="8"/>
  <c r="F258" i="8"/>
  <c r="F258" i="14" s="1"/>
  <c r="F259" i="8"/>
  <c r="F259" i="13" s="1"/>
  <c r="F260" i="8"/>
  <c r="F261" i="8"/>
  <c r="F262" i="8"/>
  <c r="F263" i="8"/>
  <c r="F264" i="8"/>
  <c r="F264" i="10" s="1"/>
  <c r="F265" i="8"/>
  <c r="F266" i="8"/>
  <c r="F266" i="9" s="1"/>
  <c r="F267" i="8"/>
  <c r="F267" i="14" s="1"/>
  <c r="F268" i="8"/>
  <c r="F269" i="8"/>
  <c r="F269" i="10" s="1"/>
  <c r="F270" i="8"/>
  <c r="F271" i="8"/>
  <c r="F272" i="8"/>
  <c r="F273" i="8"/>
  <c r="F274" i="8"/>
  <c r="F274" i="9" s="1"/>
  <c r="F275" i="8"/>
  <c r="F275" i="13" s="1"/>
  <c r="F276" i="8"/>
  <c r="F276" i="13" s="1"/>
  <c r="F277" i="8"/>
  <c r="F277" i="10" s="1"/>
  <c r="F278" i="8"/>
  <c r="F279" i="8"/>
  <c r="F280" i="8"/>
  <c r="F281" i="8"/>
  <c r="F282" i="8"/>
  <c r="F282" i="9" s="1"/>
  <c r="F283" i="8"/>
  <c r="F284" i="8"/>
  <c r="F285" i="8"/>
  <c r="F285" i="14" s="1"/>
  <c r="F286" i="8"/>
  <c r="F287" i="8"/>
  <c r="F287" i="13" s="1"/>
  <c r="F288" i="8"/>
  <c r="F288" i="10" s="1"/>
  <c r="F289" i="8"/>
  <c r="F289" i="10" s="1"/>
  <c r="F290" i="8"/>
  <c r="F290" i="9" s="1"/>
  <c r="F291" i="8"/>
  <c r="F291" i="14" s="1"/>
  <c r="F292" i="8"/>
  <c r="F293" i="8"/>
  <c r="F294" i="8"/>
  <c r="F295" i="8"/>
  <c r="F296" i="8"/>
  <c r="F297" i="8"/>
  <c r="F298" i="8"/>
  <c r="F299" i="8"/>
  <c r="F299" i="10" s="1"/>
  <c r="F300" i="8"/>
  <c r="F300" i="13" s="1"/>
  <c r="F301" i="8"/>
  <c r="F301" i="13" s="1"/>
  <c r="F302" i="8"/>
  <c r="F303" i="8"/>
  <c r="F303" i="12" s="1"/>
  <c r="F304" i="8"/>
  <c r="F305" i="8"/>
  <c r="F305" i="10" s="1"/>
  <c r="F306" i="8"/>
  <c r="F306" i="14" s="1"/>
  <c r="F307" i="8"/>
  <c r="F308" i="8"/>
  <c r="F309" i="8"/>
  <c r="F309" i="12" s="1"/>
  <c r="F310" i="8"/>
  <c r="F311" i="8"/>
  <c r="F312" i="8"/>
  <c r="F313" i="8"/>
  <c r="F313" i="10" s="1"/>
  <c r="F314" i="8"/>
  <c r="F314" i="14" s="1"/>
  <c r="F315" i="8"/>
  <c r="F315" i="14" s="1"/>
  <c r="F316" i="8"/>
  <c r="F317" i="8"/>
  <c r="F318" i="8"/>
  <c r="F319" i="8"/>
  <c r="F320" i="8"/>
  <c r="F321" i="8"/>
  <c r="F321" i="10" s="1"/>
  <c r="F322" i="8"/>
  <c r="F322" i="9" s="1"/>
  <c r="F323" i="8"/>
  <c r="F324" i="8"/>
  <c r="F324" i="13" s="1"/>
  <c r="F325" i="8"/>
  <c r="F325" i="14" s="1"/>
  <c r="F326" i="8"/>
  <c r="F326" i="12" s="1"/>
  <c r="F327" i="8"/>
  <c r="F328" i="8"/>
  <c r="F328" i="10" s="1"/>
  <c r="F329" i="8"/>
  <c r="F330" i="8"/>
  <c r="F331" i="8"/>
  <c r="F331" i="13" s="1"/>
  <c r="F332" i="8"/>
  <c r="F333" i="8"/>
  <c r="F334" i="8"/>
  <c r="F335" i="8"/>
  <c r="F336" i="8"/>
  <c r="F337" i="8"/>
  <c r="F338" i="8"/>
  <c r="F338" i="9" s="1"/>
  <c r="F339" i="8"/>
  <c r="F339" i="13" s="1"/>
  <c r="F340" i="8"/>
  <c r="F341" i="8"/>
  <c r="F341" i="10" s="1"/>
  <c r="F342" i="8"/>
  <c r="F343" i="8"/>
  <c r="F343" i="13" s="1"/>
  <c r="F344" i="8"/>
  <c r="F345" i="8"/>
  <c r="F345" i="10" s="1"/>
  <c r="F346" i="8"/>
  <c r="F346" i="9" s="1"/>
  <c r="F347" i="8"/>
  <c r="F347" i="10" s="1"/>
  <c r="F348" i="8"/>
  <c r="F348" i="13" s="1"/>
  <c r="F349" i="8"/>
  <c r="F349" i="14" s="1"/>
  <c r="F350" i="8"/>
  <c r="F351" i="8"/>
  <c r="F352" i="8"/>
  <c r="F352" i="10" s="1"/>
  <c r="F353" i="8"/>
  <c r="F353" i="12" s="1"/>
  <c r="F354" i="8"/>
  <c r="F354" i="13" s="1"/>
  <c r="F355" i="8"/>
  <c r="F355" i="14" s="1"/>
  <c r="F356" i="8"/>
  <c r="F357" i="8"/>
  <c r="F358" i="8"/>
  <c r="F359" i="8"/>
  <c r="F359" i="12" s="1"/>
  <c r="F360" i="8"/>
  <c r="F361" i="8"/>
  <c r="F362" i="8"/>
  <c r="F362" i="14" s="1"/>
  <c r="F363" i="8"/>
  <c r="F363" i="10" s="1"/>
  <c r="F364" i="8"/>
  <c r="F365" i="8"/>
  <c r="F366" i="8"/>
  <c r="F367" i="8"/>
  <c r="F368" i="8"/>
  <c r="F369" i="8"/>
  <c r="F369" i="10" s="1"/>
  <c r="F370" i="8"/>
  <c r="F371" i="8"/>
  <c r="F372" i="8"/>
  <c r="F373" i="8"/>
  <c r="F373" i="12" s="1"/>
  <c r="F374" i="8"/>
  <c r="F375" i="8"/>
  <c r="F375" i="14" s="1"/>
  <c r="F376" i="8"/>
  <c r="F377" i="8"/>
  <c r="F377" i="10" s="1"/>
  <c r="F378" i="8"/>
  <c r="F379" i="8"/>
  <c r="F379" i="14" s="1"/>
  <c r="F380" i="8"/>
  <c r="F381" i="8"/>
  <c r="F381" i="14" s="1"/>
  <c r="F382" i="8"/>
  <c r="F382" i="12" s="1"/>
  <c r="F383" i="8"/>
  <c r="F383" i="12" s="1"/>
  <c r="F384" i="8"/>
  <c r="F385" i="8"/>
  <c r="F386" i="8"/>
  <c r="F386" i="14" s="1"/>
  <c r="F387" i="8"/>
  <c r="F387" i="10" s="1"/>
  <c r="F388" i="8"/>
  <c r="F389" i="8"/>
  <c r="F390" i="8"/>
  <c r="F391" i="8"/>
  <c r="F392" i="8"/>
  <c r="F392" i="14" s="1"/>
  <c r="F393" i="8"/>
  <c r="F394" i="8"/>
  <c r="F394" i="9" s="1"/>
  <c r="F395" i="8"/>
  <c r="F395" i="10" s="1"/>
  <c r="F396" i="8"/>
  <c r="F397" i="8"/>
  <c r="F398" i="8"/>
  <c r="F399" i="8"/>
  <c r="F399" i="12" s="1"/>
  <c r="F400" i="8"/>
  <c r="F401" i="8"/>
  <c r="F402" i="8"/>
  <c r="F402" i="9" s="1"/>
  <c r="F403" i="8"/>
  <c r="F403" i="10" s="1"/>
  <c r="F404" i="8"/>
  <c r="F405" i="8"/>
  <c r="F405" i="10" s="1"/>
  <c r="F406" i="8"/>
  <c r="F407" i="8"/>
  <c r="F407" i="12" s="1"/>
  <c r="F408" i="8"/>
  <c r="F409" i="8"/>
  <c r="F410" i="8"/>
  <c r="F410" i="9" s="1"/>
  <c r="F411" i="8"/>
  <c r="F411" i="12" s="1"/>
  <c r="F412" i="8"/>
  <c r="F413" i="8"/>
  <c r="F413" i="14" s="1"/>
  <c r="F414" i="8"/>
  <c r="F415" i="8"/>
  <c r="F416" i="8"/>
  <c r="F416" i="10" s="1"/>
  <c r="F417" i="8"/>
  <c r="F418" i="8"/>
  <c r="F418" i="13" s="1"/>
  <c r="F419" i="8"/>
  <c r="F419" i="12" s="1"/>
  <c r="F420" i="8"/>
  <c r="F421" i="8"/>
  <c r="F422" i="8"/>
  <c r="F423" i="8"/>
  <c r="F424" i="8"/>
  <c r="F425" i="8"/>
  <c r="F426" i="8"/>
  <c r="F427" i="8"/>
  <c r="F427" i="10" s="1"/>
  <c r="F428" i="8"/>
  <c r="F429" i="8"/>
  <c r="F429" i="13" s="1"/>
  <c r="F430" i="8"/>
  <c r="F431" i="8"/>
  <c r="F431" i="14" s="1"/>
  <c r="F432" i="8"/>
  <c r="F433" i="8"/>
  <c r="F433" i="10" s="1"/>
  <c r="F434" i="8"/>
  <c r="F434" i="14" s="1"/>
  <c r="F435" i="8"/>
  <c r="F436" i="8"/>
  <c r="F437" i="8"/>
  <c r="F437" i="12" s="1"/>
  <c r="F438" i="8"/>
  <c r="F439" i="8"/>
  <c r="F440" i="8"/>
  <c r="F441" i="8"/>
  <c r="F442" i="8"/>
  <c r="F442" i="14" s="1"/>
  <c r="F443" i="8"/>
  <c r="F443" i="13" s="1"/>
  <c r="F444" i="8"/>
  <c r="F445" i="8"/>
  <c r="F446" i="8"/>
  <c r="F446" i="12" s="1"/>
  <c r="F447" i="8"/>
  <c r="F448" i="8"/>
  <c r="F449" i="8"/>
  <c r="F450" i="8"/>
  <c r="F451" i="8"/>
  <c r="F451" i="14" s="1"/>
  <c r="F452" i="8"/>
  <c r="F453" i="8"/>
  <c r="F454" i="8"/>
  <c r="F455" i="8"/>
  <c r="F456" i="8"/>
  <c r="F456" i="10" s="1"/>
  <c r="F457" i="8"/>
  <c r="F458" i="8"/>
  <c r="F458" i="9" s="1"/>
  <c r="F459" i="8"/>
  <c r="F459" i="13" s="1"/>
  <c r="F460" i="8"/>
  <c r="F461" i="8"/>
  <c r="F462" i="8"/>
  <c r="F463" i="8"/>
  <c r="F463" i="12" s="1"/>
  <c r="F464" i="8"/>
  <c r="F465" i="8"/>
  <c r="F466" i="8"/>
  <c r="F466" i="13" s="1"/>
  <c r="F467" i="8"/>
  <c r="F467" i="10" s="1"/>
  <c r="F468" i="8"/>
  <c r="F469" i="8"/>
  <c r="F469" i="10" s="1"/>
  <c r="F470" i="8"/>
  <c r="F471" i="8"/>
  <c r="F472" i="8"/>
  <c r="F473" i="8"/>
  <c r="F473" i="10" s="1"/>
  <c r="F474" i="8"/>
  <c r="F475" i="8"/>
  <c r="F475" i="12" s="1"/>
  <c r="F476" i="8"/>
  <c r="F477" i="8"/>
  <c r="F478" i="8"/>
  <c r="F479" i="8"/>
  <c r="F480" i="8"/>
  <c r="F480" i="10" s="1"/>
  <c r="F481" i="8"/>
  <c r="F482" i="8"/>
  <c r="F482" i="9" s="1"/>
  <c r="F483" i="8"/>
  <c r="F483" i="12" s="1"/>
  <c r="F484" i="8"/>
  <c r="F485" i="8"/>
  <c r="F486" i="8"/>
  <c r="F487" i="8"/>
  <c r="F487" i="12" s="1"/>
  <c r="F488" i="8"/>
  <c r="F489" i="8"/>
  <c r="F489" i="13" s="1"/>
  <c r="F490" i="8"/>
  <c r="F490" i="14" s="1"/>
  <c r="F491" i="8"/>
  <c r="F491" i="10" s="1"/>
  <c r="F492" i="8"/>
  <c r="F493" i="8"/>
  <c r="F494" i="8"/>
  <c r="F495" i="8"/>
  <c r="F496" i="8"/>
  <c r="F497" i="8"/>
  <c r="F497" i="10" s="1"/>
  <c r="F498" i="8"/>
  <c r="F498" i="14" s="1"/>
  <c r="F499" i="8"/>
  <c r="F500" i="8"/>
  <c r="F501" i="8"/>
  <c r="F501" i="12" s="1"/>
  <c r="F502" i="8"/>
  <c r="F503" i="8"/>
  <c r="F503" i="14" s="1"/>
  <c r="F504" i="8"/>
  <c r="F505" i="8"/>
  <c r="F505" i="10" s="1"/>
  <c r="F506" i="8"/>
  <c r="F507" i="8"/>
  <c r="F507" i="13" s="1"/>
  <c r="F508" i="8"/>
  <c r="F509" i="8"/>
  <c r="F509" i="14" s="1"/>
  <c r="F510" i="8"/>
  <c r="F510" i="12" s="1"/>
  <c r="F511" i="8"/>
  <c r="F511" i="12" s="1"/>
  <c r="F512" i="8"/>
  <c r="F513" i="8"/>
  <c r="F514" i="8"/>
  <c r="F515" i="8"/>
  <c r="F515" i="10" s="1"/>
  <c r="F516" i="8"/>
  <c r="F517" i="8"/>
  <c r="F517" i="10" s="1"/>
  <c r="F518" i="8"/>
  <c r="F519" i="8"/>
  <c r="F519" i="13" s="1"/>
  <c r="F520" i="8"/>
  <c r="F521" i="8"/>
  <c r="F522" i="8"/>
  <c r="F522" i="9" s="1"/>
  <c r="F523" i="8"/>
  <c r="F523" i="14" s="1"/>
  <c r="F524" i="8"/>
  <c r="F525" i="8"/>
  <c r="F525" i="10" s="1"/>
  <c r="F526" i="8"/>
  <c r="F527" i="8"/>
  <c r="F527" i="12" s="1"/>
  <c r="F528" i="8"/>
  <c r="F529" i="8"/>
  <c r="F530" i="8"/>
  <c r="F530" i="9" s="1"/>
  <c r="F531" i="8"/>
  <c r="F531" i="13" s="1"/>
  <c r="F532" i="8"/>
  <c r="F533" i="8"/>
  <c r="F533" i="10" s="1"/>
  <c r="F534" i="8"/>
  <c r="F535" i="8"/>
  <c r="F536" i="8"/>
  <c r="F537" i="8"/>
  <c r="F537" i="10" s="1"/>
  <c r="F538" i="8"/>
  <c r="F538" i="9" s="1"/>
  <c r="F539" i="8"/>
  <c r="F539" i="12" s="1"/>
  <c r="F540" i="8"/>
  <c r="F541" i="8"/>
  <c r="F541" i="12" s="1"/>
  <c r="F542" i="8"/>
  <c r="F543" i="8"/>
  <c r="F544" i="8"/>
  <c r="F544" i="10" s="1"/>
  <c r="F545" i="8"/>
  <c r="F546" i="8"/>
  <c r="F546" i="9" s="1"/>
  <c r="F547" i="8"/>
  <c r="F547" i="12" s="1"/>
  <c r="F548" i="8"/>
  <c r="F549" i="8"/>
  <c r="F550" i="8"/>
  <c r="F551" i="8"/>
  <c r="F552" i="8"/>
  <c r="F553" i="8"/>
  <c r="F554" i="8"/>
  <c r="F555" i="8"/>
  <c r="F555" i="10" s="1"/>
  <c r="F556" i="8"/>
  <c r="F557" i="8"/>
  <c r="F557" i="13" s="1"/>
  <c r="F558" i="8"/>
  <c r="F559" i="8"/>
  <c r="F560" i="8"/>
  <c r="F561" i="8"/>
  <c r="F561" i="10" s="1"/>
  <c r="F562" i="8"/>
  <c r="F562" i="14" s="1"/>
  <c r="F563" i="8"/>
  <c r="F564" i="8"/>
  <c r="F565" i="8"/>
  <c r="F566" i="8"/>
  <c r="F567" i="8"/>
  <c r="F568" i="8"/>
  <c r="F569" i="8"/>
  <c r="F570" i="8"/>
  <c r="F570" i="14" s="1"/>
  <c r="F571" i="8"/>
  <c r="F571" i="10" s="1"/>
  <c r="F572" i="8"/>
  <c r="F573" i="8"/>
  <c r="F573" i="10" s="1"/>
  <c r="F574" i="8"/>
  <c r="F575" i="8"/>
  <c r="F576" i="8"/>
  <c r="F577" i="8"/>
  <c r="F578" i="8"/>
  <c r="F578" i="10" s="1"/>
  <c r="F579" i="8"/>
  <c r="F580" i="8"/>
  <c r="F581" i="8"/>
  <c r="F582" i="8"/>
  <c r="F583" i="8"/>
  <c r="F583" i="13" s="1"/>
  <c r="F584" i="8"/>
  <c r="F585" i="8"/>
  <c r="F585" i="10" s="1"/>
  <c r="F586" i="8"/>
  <c r="F586" i="9" s="1"/>
  <c r="F587" i="8"/>
  <c r="F587" i="10" s="1"/>
  <c r="F588" i="8"/>
  <c r="F588" i="10" s="1"/>
  <c r="F589" i="8"/>
  <c r="F589" i="13" s="1"/>
  <c r="F590" i="8"/>
  <c r="F590" i="9" s="1"/>
  <c r="F591" i="8"/>
  <c r="F591" i="10" s="1"/>
  <c r="F592" i="8"/>
  <c r="F593" i="8"/>
  <c r="F594" i="8"/>
  <c r="F594" i="13" s="1"/>
  <c r="F595" i="8"/>
  <c r="F596" i="8"/>
  <c r="F597" i="8"/>
  <c r="F597" i="10" s="1"/>
  <c r="F598" i="8"/>
  <c r="F598" i="9" s="1"/>
  <c r="F599" i="8"/>
  <c r="F599" i="12" s="1"/>
  <c r="F600" i="8"/>
  <c r="F600" i="10" s="1"/>
  <c r="F601" i="8"/>
  <c r="F601" i="13" s="1"/>
  <c r="F602" i="8"/>
  <c r="F602" i="9" s="1"/>
  <c r="F603" i="8"/>
  <c r="F603" i="10" s="1"/>
  <c r="F604" i="8"/>
  <c r="F605" i="8"/>
  <c r="F606" i="8"/>
  <c r="F606" i="9" s="1"/>
  <c r="F607" i="8"/>
  <c r="F608" i="8"/>
  <c r="F608" i="9" s="1"/>
  <c r="F609" i="8"/>
  <c r="F610" i="8"/>
  <c r="F610" i="9" s="1"/>
  <c r="F611" i="8"/>
  <c r="F612" i="8"/>
  <c r="F612" i="10" s="1"/>
  <c r="F613" i="8"/>
  <c r="F614" i="8"/>
  <c r="F614" i="9" s="1"/>
  <c r="F615" i="8"/>
  <c r="F615" i="12" s="1"/>
  <c r="F616" i="8"/>
  <c r="F617" i="8"/>
  <c r="F618" i="8"/>
  <c r="F618" i="14" s="1"/>
  <c r="F619" i="8"/>
  <c r="F619" i="9" s="1"/>
  <c r="F620" i="8"/>
  <c r="F621" i="8"/>
  <c r="F621" i="12" s="1"/>
  <c r="F622" i="8"/>
  <c r="F623" i="8"/>
  <c r="F624" i="8"/>
  <c r="F625" i="8"/>
  <c r="F625" i="10" s="1"/>
  <c r="F626" i="8"/>
  <c r="F626" i="14" s="1"/>
  <c r="F627" i="8"/>
  <c r="F628" i="8"/>
  <c r="F629" i="8"/>
  <c r="F629" i="14" s="1"/>
  <c r="F630" i="8"/>
  <c r="F631" i="8"/>
  <c r="F631" i="14" s="1"/>
  <c r="F632" i="8"/>
  <c r="F632" i="9" s="1"/>
  <c r="F633" i="8"/>
  <c r="F633" i="10" s="1"/>
  <c r="F634" i="8"/>
  <c r="F634" i="10" s="1"/>
  <c r="F635" i="8"/>
  <c r="F635" i="10" s="1"/>
  <c r="F636" i="8"/>
  <c r="F637" i="8"/>
  <c r="F638" i="8"/>
  <c r="F639" i="8"/>
  <c r="F640" i="8"/>
  <c r="F640" i="9" s="1"/>
  <c r="F641" i="8"/>
  <c r="F642" i="8"/>
  <c r="F642" i="10" s="1"/>
  <c r="F643" i="8"/>
  <c r="F643" i="14" s="1"/>
  <c r="F644" i="8"/>
  <c r="F645" i="8"/>
  <c r="F646" i="8"/>
  <c r="F647" i="8"/>
  <c r="F647" i="13" s="1"/>
  <c r="F648" i="8"/>
  <c r="F649" i="8"/>
  <c r="F649" i="10" s="1"/>
  <c r="F650" i="8"/>
  <c r="F650" i="9" s="1"/>
  <c r="F651" i="8"/>
  <c r="F651" i="12" s="1"/>
  <c r="F652" i="8"/>
  <c r="F653" i="8"/>
  <c r="F653" i="9" s="1"/>
  <c r="F654" i="8"/>
  <c r="F654" i="9" s="1"/>
  <c r="F655" i="8"/>
  <c r="F655" i="13" s="1"/>
  <c r="F656" i="8"/>
  <c r="F657" i="8"/>
  <c r="F657" i="12" s="1"/>
  <c r="F658" i="8"/>
  <c r="F658" i="9" s="1"/>
  <c r="F659" i="8"/>
  <c r="F660" i="8"/>
  <c r="F660" i="13" s="1"/>
  <c r="F661" i="8"/>
  <c r="F661" i="10" s="1"/>
  <c r="F662" i="8"/>
  <c r="F662" i="9" s="1"/>
  <c r="F663" i="8"/>
  <c r="F663" i="12" s="1"/>
  <c r="F664" i="8"/>
  <c r="F665" i="8"/>
  <c r="F665" i="10" s="1"/>
  <c r="F666" i="8"/>
  <c r="F666" i="9" s="1"/>
  <c r="F667" i="8"/>
  <c r="F668" i="8"/>
  <c r="F668" i="13" s="1"/>
  <c r="F669" i="8"/>
  <c r="F670" i="8"/>
  <c r="F670" i="9" s="1"/>
  <c r="F671" i="8"/>
  <c r="F671" i="10" s="1"/>
  <c r="F672" i="8"/>
  <c r="F672" i="9" s="1"/>
  <c r="F673" i="8"/>
  <c r="F674" i="8"/>
  <c r="F674" i="9" s="1"/>
  <c r="F675" i="8"/>
  <c r="F676" i="8"/>
  <c r="F676" i="10" s="1"/>
  <c r="F677" i="8"/>
  <c r="F678" i="8"/>
  <c r="F678" i="9" s="1"/>
  <c r="F679" i="8"/>
  <c r="F680" i="8"/>
  <c r="F681" i="8"/>
  <c r="F682" i="8"/>
  <c r="F682" i="10" s="1"/>
  <c r="F683" i="8"/>
  <c r="F683" i="9" s="1"/>
  <c r="F684" i="8"/>
  <c r="F685" i="8"/>
  <c r="F685" i="13" s="1"/>
  <c r="F686" i="8"/>
  <c r="F687" i="8"/>
  <c r="F688" i="8"/>
  <c r="F689" i="8"/>
  <c r="F690" i="8"/>
  <c r="F691" i="8"/>
  <c r="F692" i="8"/>
  <c r="F692" i="10" s="1"/>
  <c r="F693" i="8"/>
  <c r="F693" i="14" s="1"/>
  <c r="F694" i="8"/>
  <c r="F695" i="8"/>
  <c r="F695" i="10" s="1"/>
  <c r="F696" i="8"/>
  <c r="F697" i="8"/>
  <c r="F698" i="8"/>
  <c r="F699" i="8"/>
  <c r="F699" i="10" s="1"/>
  <c r="F700" i="8"/>
  <c r="F700" i="10" s="1"/>
  <c r="F701" i="8"/>
  <c r="F701" i="10" s="1"/>
  <c r="F702" i="8"/>
  <c r="F703" i="8"/>
  <c r="F703" i="12" s="1"/>
  <c r="F704" i="8"/>
  <c r="F705" i="8"/>
  <c r="F705" i="14" s="1"/>
  <c r="F706" i="8"/>
  <c r="F706" i="10" s="1"/>
  <c r="F707" i="8"/>
  <c r="F708" i="8"/>
  <c r="F708" i="13" s="1"/>
  <c r="F709" i="8"/>
  <c r="F710" i="8"/>
  <c r="F711" i="8"/>
  <c r="F711" i="13" s="1"/>
  <c r="F712" i="8"/>
  <c r="F713" i="8"/>
  <c r="F714" i="8"/>
  <c r="F714" i="9" s="1"/>
  <c r="F715" i="8"/>
  <c r="F715" i="13" s="1"/>
  <c r="F716" i="8"/>
  <c r="F717" i="8"/>
  <c r="F717" i="13" s="1"/>
  <c r="F718" i="8"/>
  <c r="F718" i="9" s="1"/>
  <c r="F719" i="8"/>
  <c r="F720" i="8"/>
  <c r="F721" i="8"/>
  <c r="F722" i="8"/>
  <c r="F722" i="9" s="1"/>
  <c r="F723" i="8"/>
  <c r="F724" i="8"/>
  <c r="F725" i="8"/>
  <c r="F725" i="10" s="1"/>
  <c r="F726" i="8"/>
  <c r="F726" i="9" s="1"/>
  <c r="F727" i="8"/>
  <c r="F727" i="12" s="1"/>
  <c r="F728" i="8"/>
  <c r="F729" i="8"/>
  <c r="F730" i="8"/>
  <c r="F730" i="9" s="1"/>
  <c r="F731" i="8"/>
  <c r="F731" i="10" s="1"/>
  <c r="F732" i="8"/>
  <c r="F733" i="8"/>
  <c r="F734" i="8"/>
  <c r="F734" i="9" s="1"/>
  <c r="F735" i="8"/>
  <c r="F735" i="10" s="1"/>
  <c r="F736" i="8"/>
  <c r="F736" i="9" s="1"/>
  <c r="F737" i="8"/>
  <c r="F737" i="12" s="1"/>
  <c r="F738" i="8"/>
  <c r="F738" i="10" s="1"/>
  <c r="F739" i="8"/>
  <c r="F739" i="12" s="1"/>
  <c r="F740" i="8"/>
  <c r="F741" i="8"/>
  <c r="F741" i="13" s="1"/>
  <c r="F742" i="8"/>
  <c r="F742" i="9" s="1"/>
  <c r="F743" i="8"/>
  <c r="F743" i="12" s="1"/>
  <c r="F744" i="8"/>
  <c r="F745" i="8"/>
  <c r="F746" i="8"/>
  <c r="F746" i="14" s="1"/>
  <c r="F747" i="8"/>
  <c r="F747" i="9" s="1"/>
  <c r="F748" i="8"/>
  <c r="F749" i="8"/>
  <c r="F749" i="12" s="1"/>
  <c r="F750" i="8"/>
  <c r="F751" i="8"/>
  <c r="F752" i="8"/>
  <c r="F753" i="8"/>
  <c r="F753" i="10" s="1"/>
  <c r="F754" i="8"/>
  <c r="F754" i="14" s="1"/>
  <c r="F755" i="8"/>
  <c r="F755" i="9" s="1"/>
  <c r="F756" i="8"/>
  <c r="F757" i="8"/>
  <c r="F758" i="8"/>
  <c r="F759" i="8"/>
  <c r="F760" i="8"/>
  <c r="F760" i="9" s="1"/>
  <c r="F761" i="8"/>
  <c r="F761" i="10" s="1"/>
  <c r="F762" i="8"/>
  <c r="F763" i="8"/>
  <c r="F763" i="10" s="1"/>
  <c r="F764" i="8"/>
  <c r="F764" i="10" s="1"/>
  <c r="F765" i="8"/>
  <c r="F765" i="14" s="1"/>
  <c r="F766" i="8"/>
  <c r="F767" i="8"/>
  <c r="F767" i="10" s="1"/>
  <c r="F768" i="8"/>
  <c r="F769" i="8"/>
  <c r="F769" i="14" s="1"/>
  <c r="F770" i="8"/>
  <c r="F770" i="10" s="1"/>
  <c r="F771" i="8"/>
  <c r="F771" i="9" s="1"/>
  <c r="F772" i="8"/>
  <c r="F773" i="8"/>
  <c r="F773" i="10" s="1"/>
  <c r="F774" i="8"/>
  <c r="F775" i="8"/>
  <c r="F776" i="8"/>
  <c r="F777" i="8"/>
  <c r="F778" i="8"/>
  <c r="F778" i="13" s="1"/>
  <c r="F779" i="8"/>
  <c r="F779" i="10" s="1"/>
  <c r="F780" i="8"/>
  <c r="F780" i="10" s="1"/>
  <c r="F781" i="8"/>
  <c r="F781" i="9" s="1"/>
  <c r="F782" i="8"/>
  <c r="F782" i="9" s="1"/>
  <c r="F783" i="8"/>
  <c r="F784" i="8"/>
  <c r="F785" i="8"/>
  <c r="F785" i="12" s="1"/>
  <c r="F786" i="8"/>
  <c r="F786" i="9" s="1"/>
  <c r="F787" i="8"/>
  <c r="F788" i="8"/>
  <c r="F789" i="8"/>
  <c r="F789" i="13" s="1"/>
  <c r="F790" i="8"/>
  <c r="F790" i="9" s="1"/>
  <c r="F791" i="8"/>
  <c r="F791" i="12" s="1"/>
  <c r="F792" i="8"/>
  <c r="F792" i="10" s="1"/>
  <c r="F793" i="8"/>
  <c r="F793" i="10" s="1"/>
  <c r="F794" i="8"/>
  <c r="F794" i="9" s="1"/>
  <c r="F795" i="8"/>
  <c r="F795" i="9" s="1"/>
  <c r="F796" i="8"/>
  <c r="F796" i="13" s="1"/>
  <c r="F797" i="8"/>
  <c r="F797" i="12" s="1"/>
  <c r="F798" i="8"/>
  <c r="F798" i="9" s="1"/>
  <c r="F799" i="8"/>
  <c r="F799" i="10" s="1"/>
  <c r="F800" i="8"/>
  <c r="F800" i="9" s="1"/>
  <c r="F801" i="8"/>
  <c r="F801" i="10" s="1"/>
  <c r="F802" i="8"/>
  <c r="F803" i="8"/>
  <c r="F803" i="12" s="1"/>
  <c r="F804" i="8"/>
  <c r="F805" i="8"/>
  <c r="F806" i="8"/>
  <c r="F806" i="9" s="1"/>
  <c r="F807" i="8"/>
  <c r="F808" i="8"/>
  <c r="F809" i="8"/>
  <c r="F810" i="8"/>
  <c r="F811" i="8"/>
  <c r="F811" i="9" s="1"/>
  <c r="F812" i="8"/>
  <c r="F813" i="8"/>
  <c r="F813" i="13" s="1"/>
  <c r="F814" i="8"/>
  <c r="F815" i="8"/>
  <c r="F816" i="8"/>
  <c r="F816" i="9" s="1"/>
  <c r="F817" i="8"/>
  <c r="F817" i="10" s="1"/>
  <c r="F818" i="8"/>
  <c r="F819" i="8"/>
  <c r="F820" i="8"/>
  <c r="F821" i="8"/>
  <c r="F821" i="14" s="1"/>
  <c r="F822" i="8"/>
  <c r="F823" i="8"/>
  <c r="F823" i="10" s="1"/>
  <c r="F824" i="8"/>
  <c r="F825" i="8"/>
  <c r="F825" i="10" s="1"/>
  <c r="F826" i="8"/>
  <c r="F826" i="10" s="1"/>
  <c r="F827" i="8"/>
  <c r="F827" i="10" s="1"/>
  <c r="F828" i="8"/>
  <c r="F829" i="8"/>
  <c r="F830" i="8"/>
  <c r="F831" i="8"/>
  <c r="F831" i="14" s="1"/>
  <c r="F832" i="8"/>
  <c r="F833" i="8"/>
  <c r="F833" i="14" s="1"/>
  <c r="F834" i="8"/>
  <c r="F835" i="8"/>
  <c r="F836" i="8"/>
  <c r="F836" i="13" s="1"/>
  <c r="F837" i="8"/>
  <c r="F837" i="9" s="1"/>
  <c r="F838" i="8"/>
  <c r="F839" i="8"/>
  <c r="F839" i="13" s="1"/>
  <c r="F840" i="8"/>
  <c r="F840" i="9" s="1"/>
  <c r="F841" i="8"/>
  <c r="F841" i="10" s="1"/>
  <c r="F842" i="8"/>
  <c r="F842" i="9" s="1"/>
  <c r="F843" i="8"/>
  <c r="F843" i="13" s="1"/>
  <c r="F844" i="8"/>
  <c r="F844" i="13" s="1"/>
  <c r="F845" i="8"/>
  <c r="F845" i="9" s="1"/>
  <c r="F846" i="8"/>
  <c r="F846" i="9" s="1"/>
  <c r="F847" i="8"/>
  <c r="F848" i="8"/>
  <c r="F849" i="8"/>
  <c r="F849" i="12" s="1"/>
  <c r="F850" i="8"/>
  <c r="F850" i="9" s="1"/>
  <c r="F851" i="8"/>
  <c r="F852" i="8"/>
  <c r="F853" i="8"/>
  <c r="F853" i="10" s="1"/>
  <c r="F854" i="8"/>
  <c r="F854" i="9" s="1"/>
  <c r="F855" i="8"/>
  <c r="F855" i="13" s="1"/>
  <c r="F856" i="8"/>
  <c r="F856" i="10" s="1"/>
  <c r="F857" i="8"/>
  <c r="F858" i="8"/>
  <c r="F858" i="9" s="1"/>
  <c r="F859" i="8"/>
  <c r="F860" i="8"/>
  <c r="F860" i="10" s="1"/>
  <c r="F861" i="8"/>
  <c r="F861" i="12" s="1"/>
  <c r="F862" i="8"/>
  <c r="F862" i="9" s="1"/>
  <c r="F863" i="8"/>
  <c r="F863" i="10" s="1"/>
  <c r="F864" i="8"/>
  <c r="F864" i="9" s="1"/>
  <c r="F865" i="8"/>
  <c r="F865" i="12" s="1"/>
  <c r="F866" i="8"/>
  <c r="F866" i="10" s="1"/>
  <c r="F867" i="8"/>
  <c r="F867" i="9" s="1"/>
  <c r="F868" i="8"/>
  <c r="F869" i="8"/>
  <c r="F870" i="8"/>
  <c r="F870" i="9" s="1"/>
  <c r="F871" i="8"/>
  <c r="F872" i="8"/>
  <c r="F873" i="8"/>
  <c r="F874" i="8"/>
  <c r="F875" i="8"/>
  <c r="F875" i="9" s="1"/>
  <c r="F876" i="8"/>
  <c r="F877" i="8"/>
  <c r="F878" i="8"/>
  <c r="F879" i="8"/>
  <c r="F879" i="12" s="1"/>
  <c r="F880" i="8"/>
  <c r="F881" i="8"/>
  <c r="F881" i="10" s="1"/>
  <c r="F882" i="8"/>
  <c r="F882" i="14" s="1"/>
  <c r="F883" i="8"/>
  <c r="F884" i="8"/>
  <c r="F885" i="8"/>
  <c r="F885" i="14" s="1"/>
  <c r="F886" i="8"/>
  <c r="F887" i="8"/>
  <c r="F887" i="10" s="1"/>
  <c r="F888" i="8"/>
  <c r="F889" i="8"/>
  <c r="F889" i="10" s="1"/>
  <c r="F890" i="8"/>
  <c r="F890" i="10" s="1"/>
  <c r="F891" i="8"/>
  <c r="F891" i="10" s="1"/>
  <c r="F892" i="8"/>
  <c r="F893" i="8"/>
  <c r="F893" i="14" s="1"/>
  <c r="F894" i="8"/>
  <c r="F895" i="8"/>
  <c r="F895" i="12" s="1"/>
  <c r="F896" i="8"/>
  <c r="F897" i="8"/>
  <c r="F897" i="14" s="1"/>
  <c r="F898" i="8"/>
  <c r="F899" i="8"/>
  <c r="F899" i="9" s="1"/>
  <c r="F900" i="8"/>
  <c r="F901" i="8"/>
  <c r="F901" i="10" s="1"/>
  <c r="F902" i="8"/>
  <c r="F903" i="8"/>
  <c r="F904" i="8"/>
  <c r="F904" i="14" s="1"/>
  <c r="F905" i="8"/>
  <c r="F906" i="8"/>
  <c r="F906" i="9" s="1"/>
  <c r="F907" i="8"/>
  <c r="F907" i="9" s="1"/>
  <c r="F908" i="8"/>
  <c r="F909" i="8"/>
  <c r="F909" i="9" s="1"/>
  <c r="F910" i="8"/>
  <c r="F910" i="9" s="1"/>
  <c r="F911" i="8"/>
  <c r="F911" i="10" s="1"/>
  <c r="F912" i="8"/>
  <c r="F913" i="8"/>
  <c r="F913" i="12" s="1"/>
  <c r="F914" i="8"/>
  <c r="F914" i="9" s="1"/>
  <c r="F915" i="8"/>
  <c r="F915" i="9" s="1"/>
  <c r="F916" i="8"/>
  <c r="F917" i="8"/>
  <c r="F917" i="13" s="1"/>
  <c r="F918" i="8"/>
  <c r="F918" i="9" s="1"/>
  <c r="F919" i="8"/>
  <c r="F920" i="8"/>
  <c r="F920" i="10" s="1"/>
  <c r="F921" i="8"/>
  <c r="F921" i="10" s="1"/>
  <c r="F922" i="8"/>
  <c r="F923" i="8"/>
  <c r="F923" i="9" s="1"/>
  <c r="F924" i="8"/>
  <c r="F924" i="10" s="1"/>
  <c r="F925" i="8"/>
  <c r="F926" i="8"/>
  <c r="F926" i="9" s="1"/>
  <c r="F927" i="8"/>
  <c r="F927" i="10" s="1"/>
  <c r="F928" i="8"/>
  <c r="F928" i="9" s="1"/>
  <c r="F929" i="8"/>
  <c r="F929" i="10" s="1"/>
  <c r="F930" i="8"/>
  <c r="F930" i="10" s="1"/>
  <c r="F931" i="8"/>
  <c r="F932" i="8"/>
  <c r="F933" i="8"/>
  <c r="F933" i="10" s="1"/>
  <c r="F934" i="8"/>
  <c r="F934" i="9" s="1"/>
  <c r="F935" i="8"/>
  <c r="F936" i="8"/>
  <c r="F937" i="8"/>
  <c r="F938" i="8"/>
  <c r="F939" i="8"/>
  <c r="F939" i="10" s="1"/>
  <c r="F940" i="8"/>
  <c r="F941" i="8"/>
  <c r="F941" i="10" s="1"/>
  <c r="F942" i="8"/>
  <c r="F943" i="8"/>
  <c r="F944" i="8"/>
  <c r="F945" i="8"/>
  <c r="F945" i="10" s="1"/>
  <c r="F946" i="8"/>
  <c r="F947" i="8"/>
  <c r="F948" i="8"/>
  <c r="F948" i="10" s="1"/>
  <c r="F949" i="8"/>
  <c r="F949" i="9" s="1"/>
  <c r="F950" i="8"/>
  <c r="F951" i="8"/>
  <c r="F951" i="12" s="1"/>
  <c r="F952" i="8"/>
  <c r="F953" i="8"/>
  <c r="F953" i="14" s="1"/>
  <c r="F954" i="8"/>
  <c r="F954" i="10" s="1"/>
  <c r="F955" i="8"/>
  <c r="F955" i="13" s="1"/>
  <c r="F956" i="8"/>
  <c r="F957" i="8"/>
  <c r="F958" i="8"/>
  <c r="F959" i="8"/>
  <c r="F960" i="8"/>
  <c r="F961" i="8"/>
  <c r="F962" i="8"/>
  <c r="F963" i="8"/>
  <c r="F963" i="10" s="1"/>
  <c r="F964" i="8"/>
  <c r="F965" i="8"/>
  <c r="F966" i="8"/>
  <c r="F967" i="8"/>
  <c r="F967" i="13" s="1"/>
  <c r="F968" i="8"/>
  <c r="F968" i="10" s="1"/>
  <c r="F969" i="8"/>
  <c r="F969" i="10" s="1"/>
  <c r="F970" i="8"/>
  <c r="F970" i="9" s="1"/>
  <c r="F971" i="8"/>
  <c r="F971" i="12" s="1"/>
  <c r="F972" i="8"/>
  <c r="F972" i="13" s="1"/>
  <c r="F973" i="8"/>
  <c r="F973" i="12" s="1"/>
  <c r="F974" i="8"/>
  <c r="F974" i="9" s="1"/>
  <c r="F975" i="8"/>
  <c r="F976" i="8"/>
  <c r="F977" i="8"/>
  <c r="F978" i="8"/>
  <c r="F979" i="8"/>
  <c r="F979" i="12" s="1"/>
  <c r="F980" i="8"/>
  <c r="F981" i="8"/>
  <c r="F981" i="9" s="1"/>
  <c r="F982" i="8"/>
  <c r="F982" i="9" s="1"/>
  <c r="F983" i="8"/>
  <c r="F984" i="8"/>
  <c r="F984" i="10" s="1"/>
  <c r="F985" i="8"/>
  <c r="F985" i="10" s="1"/>
  <c r="F986" i="8"/>
  <c r="F986" i="9" s="1"/>
  <c r="F987" i="8"/>
  <c r="F987" i="10" s="1"/>
  <c r="F988" i="8"/>
  <c r="F989" i="8"/>
  <c r="F990" i="8"/>
  <c r="F990" i="9" s="1"/>
  <c r="F991" i="8"/>
  <c r="F992" i="8"/>
  <c r="F992" i="9" s="1"/>
  <c r="F993" i="8"/>
  <c r="F993" i="10" s="1"/>
  <c r="F994" i="8"/>
  <c r="F994" i="9" s="1"/>
  <c r="F995" i="8"/>
  <c r="F995" i="12" s="1"/>
  <c r="F996" i="8"/>
  <c r="F997" i="8"/>
  <c r="F997" i="10" s="1"/>
  <c r="F998" i="8"/>
  <c r="F998" i="9" s="1"/>
  <c r="F999" i="8"/>
  <c r="F999" i="10" s="1"/>
  <c r="F1000" i="8"/>
  <c r="F1000" i="9" s="1"/>
  <c r="F1001" i="8"/>
  <c r="F1002" i="8"/>
  <c r="F1002" i="10" s="1"/>
  <c r="F1003" i="8"/>
  <c r="F1003" i="9" s="1"/>
  <c r="F1004" i="8"/>
  <c r="F1005" i="8"/>
  <c r="F1006" i="8"/>
  <c r="F1007" i="8"/>
  <c r="F1007" i="14" s="1"/>
  <c r="F1008" i="8"/>
  <c r="F1009" i="8"/>
  <c r="F1010" i="8"/>
  <c r="F1011" i="8"/>
  <c r="F1011" i="9" s="1"/>
  <c r="F1012" i="8"/>
  <c r="F1012" i="10" s="1"/>
  <c r="F1013" i="8"/>
  <c r="F1013" i="9" s="1"/>
  <c r="F1014" i="8"/>
  <c r="F1015" i="8"/>
  <c r="F1015" i="10" s="1"/>
  <c r="F1016" i="8"/>
  <c r="F1017" i="8"/>
  <c r="F1017" i="10" s="1"/>
  <c r="F1018" i="8"/>
  <c r="F1018" i="10" s="1"/>
  <c r="F1019" i="8"/>
  <c r="F1019" i="14" s="1"/>
  <c r="F1020" i="8"/>
  <c r="F1021" i="8"/>
  <c r="F1021" i="10" s="1"/>
  <c r="F1022" i="8"/>
  <c r="F1023" i="8"/>
  <c r="F1023" i="10" s="1"/>
  <c r="F1024" i="8"/>
  <c r="F1025" i="8"/>
  <c r="F1025" i="13" s="1"/>
  <c r="F1026" i="8"/>
  <c r="F1026" i="14" s="1"/>
  <c r="F1027" i="8"/>
  <c r="F1027" i="9" s="1"/>
  <c r="F1028" i="8"/>
  <c r="F1028" i="13" s="1"/>
  <c r="F1029" i="8"/>
  <c r="F1030" i="8"/>
  <c r="F1031" i="8"/>
  <c r="F1032" i="8"/>
  <c r="F1033" i="8"/>
  <c r="F1034" i="8"/>
  <c r="F1034" i="9" s="1"/>
  <c r="F1035" i="8"/>
  <c r="F1036" i="8"/>
  <c r="F1036" i="10" s="1"/>
  <c r="F1037" i="8"/>
  <c r="F1037" i="12" s="1"/>
  <c r="F1038" i="8"/>
  <c r="F1038" i="9" s="1"/>
  <c r="F1039" i="8"/>
  <c r="F1039" i="12" s="1"/>
  <c r="F1040" i="8"/>
  <c r="F1041" i="8"/>
  <c r="F1042" i="8"/>
  <c r="F1042" i="10" s="1"/>
  <c r="F1043" i="8"/>
  <c r="F1044" i="8"/>
  <c r="F1045" i="8"/>
  <c r="F1045" i="9" s="1"/>
  <c r="F1046" i="8"/>
  <c r="F1046" i="9" s="1"/>
  <c r="F1047" i="8"/>
  <c r="F1048" i="8"/>
  <c r="F1049" i="8"/>
  <c r="F1049" i="10" s="1"/>
  <c r="F1050" i="8"/>
  <c r="F1051" i="8"/>
  <c r="F1051" i="10" s="1"/>
  <c r="F1052" i="8"/>
  <c r="F1053" i="8"/>
  <c r="F1054" i="8"/>
  <c r="F1054" i="9" s="1"/>
  <c r="F1055" i="8"/>
  <c r="F1055" i="10" s="1"/>
  <c r="F1056" i="8"/>
  <c r="F1056" i="9" s="1"/>
  <c r="F1057" i="8"/>
  <c r="F1058" i="8"/>
  <c r="F1058" i="13" s="1"/>
  <c r="F1059" i="8"/>
  <c r="F1060" i="8"/>
  <c r="F1061" i="8"/>
  <c r="F1061" i="10" s="1"/>
  <c r="F1062" i="8"/>
  <c r="F1062" i="9" s="1"/>
  <c r="F1063" i="8"/>
  <c r="F1064" i="8"/>
  <c r="F1064" i="9" s="1"/>
  <c r="F1065" i="8"/>
  <c r="F1066" i="8"/>
  <c r="F1066" i="10" s="1"/>
  <c r="F1067" i="8"/>
  <c r="F1067" i="9" s="1"/>
  <c r="F1068" i="8"/>
  <c r="F1069" i="8"/>
  <c r="F1070" i="8"/>
  <c r="F1071" i="8"/>
  <c r="F1072" i="8"/>
  <c r="F1073" i="8"/>
  <c r="F1073" i="10" s="1"/>
  <c r="F1074" i="8"/>
  <c r="F1075" i="8"/>
  <c r="F1076" i="8"/>
  <c r="F1077" i="8"/>
  <c r="F1078" i="8"/>
  <c r="F1079" i="8"/>
  <c r="F1080" i="8"/>
  <c r="F1081" i="8"/>
  <c r="F1081" i="14" s="1"/>
  <c r="F1082" i="8"/>
  <c r="F1082" i="10" s="1"/>
  <c r="F1083" i="8"/>
  <c r="F1083" i="12" s="1"/>
  <c r="F1084" i="8"/>
  <c r="F1085" i="8"/>
  <c r="F1085" i="12" s="1"/>
  <c r="F1086" i="8"/>
  <c r="F1087" i="8"/>
  <c r="F1088" i="8"/>
  <c r="F1089" i="8"/>
  <c r="F1090" i="8"/>
  <c r="F1091" i="8"/>
  <c r="F1092" i="8"/>
  <c r="F1093" i="8"/>
  <c r="F1094" i="8"/>
  <c r="F1095" i="8"/>
  <c r="F1096" i="8"/>
  <c r="F1096" i="9" s="1"/>
  <c r="N1096" i="9" s="1" a="1"/>
  <c r="N1096" i="9" s="1"/>
  <c r="F1097" i="8"/>
  <c r="F1098" i="8"/>
  <c r="F1098" i="9" s="1"/>
  <c r="F1099" i="8"/>
  <c r="F1099" i="9" s="1"/>
  <c r="F1100" i="8"/>
  <c r="F1101" i="8"/>
  <c r="F1101" i="14" s="1"/>
  <c r="F1102" i="8"/>
  <c r="F1102" i="9" s="1"/>
  <c r="F1103" i="8"/>
  <c r="F1103" i="12" s="1"/>
  <c r="F1104" i="8"/>
  <c r="F1105" i="8"/>
  <c r="F1106" i="8"/>
  <c r="F1106" i="9" s="1"/>
  <c r="F1107" i="8"/>
  <c r="F1107" i="14" s="1"/>
  <c r="F1108" i="8"/>
  <c r="F1109" i="8"/>
  <c r="F1109" i="9" s="1"/>
  <c r="F1110" i="8"/>
  <c r="F1110" i="9" s="1"/>
  <c r="F1111" i="8"/>
  <c r="F1112" i="8"/>
  <c r="F1113" i="8"/>
  <c r="F1113" i="13" s="1"/>
  <c r="F1114" i="8"/>
  <c r="F1114" i="9" s="1"/>
  <c r="F1115" i="8"/>
  <c r="F1115" i="9" s="1"/>
  <c r="F1116" i="8"/>
  <c r="F1117" i="8"/>
  <c r="F1117" i="13" s="1"/>
  <c r="F1118" i="8"/>
  <c r="F1118" i="9" s="1"/>
  <c r="F1119" i="8"/>
  <c r="F1120" i="8"/>
  <c r="F1120" i="9" s="1"/>
  <c r="F1121" i="8"/>
  <c r="F1121" i="10" s="1"/>
  <c r="F1122" i="8"/>
  <c r="F1122" i="10" s="1"/>
  <c r="F1123" i="8"/>
  <c r="F1123" i="9" s="1"/>
  <c r="F1124" i="8"/>
  <c r="F1125" i="8"/>
  <c r="F1126" i="8"/>
  <c r="F1126" i="9" s="1"/>
  <c r="F1127" i="8"/>
  <c r="F1127" i="12" s="1"/>
  <c r="F1128" i="8"/>
  <c r="F1128" i="9" s="1"/>
  <c r="F1129" i="8"/>
  <c r="F1129" i="10" s="1"/>
  <c r="F1130" i="8"/>
  <c r="F1131" i="8"/>
  <c r="F1131" i="9" s="1"/>
  <c r="F1132" i="8"/>
  <c r="F1132" i="10" s="1"/>
  <c r="N1132" i="10" s="1" a="1"/>
  <c r="N1132" i="10" s="1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7" i="12" s="1"/>
  <c r="F1148" i="8"/>
  <c r="F1149" i="8"/>
  <c r="F1149" i="9" s="1"/>
  <c r="F1150" i="8"/>
  <c r="F1151" i="8"/>
  <c r="F1152" i="8"/>
  <c r="F1152" i="9" s="1"/>
  <c r="F1153" i="8"/>
  <c r="F1153" i="13" s="1"/>
  <c r="F1154" i="8"/>
  <c r="F1154" i="14" s="1"/>
  <c r="F1155" i="8"/>
  <c r="F1155" i="10" s="1"/>
  <c r="F1156" i="8"/>
  <c r="F1156" i="13" s="1"/>
  <c r="F1157" i="8"/>
  <c r="F1158" i="8"/>
  <c r="F1159" i="8"/>
  <c r="F1160" i="8"/>
  <c r="F1160" i="14" s="1"/>
  <c r="F1161" i="8"/>
  <c r="F1162" i="8"/>
  <c r="F1162" i="9" s="1"/>
  <c r="F1163" i="8"/>
  <c r="F1164" i="8"/>
  <c r="F1165" i="8"/>
  <c r="F1165" i="14" s="1"/>
  <c r="F1166" i="8"/>
  <c r="F1166" i="9" s="1"/>
  <c r="F1167" i="8"/>
  <c r="F1168" i="8"/>
  <c r="F1169" i="8"/>
  <c r="F1169" i="12" s="1"/>
  <c r="F1170" i="8"/>
  <c r="F1170" i="9" s="1"/>
  <c r="F1171" i="8"/>
  <c r="F1172" i="8"/>
  <c r="F1172" i="10" s="1"/>
  <c r="F1173" i="8"/>
  <c r="F1173" i="9" s="1"/>
  <c r="F1174" i="8"/>
  <c r="F1174" i="9" s="1"/>
  <c r="F1175" i="8"/>
  <c r="F1175" i="10" s="1"/>
  <c r="F1176" i="8"/>
  <c r="F1176" i="9" s="1"/>
  <c r="F1177" i="8"/>
  <c r="F1178" i="8"/>
  <c r="F1179" i="8"/>
  <c r="F1179" i="9" s="1"/>
  <c r="F1180" i="8"/>
  <c r="F1181" i="8"/>
  <c r="F1181" i="12" s="1"/>
  <c r="F1182" i="8"/>
  <c r="F1182" i="9" s="1"/>
  <c r="F1183" i="8"/>
  <c r="F1183" i="10" s="1"/>
  <c r="F1184" i="8"/>
  <c r="F1184" i="9" s="1"/>
  <c r="F1185" i="8"/>
  <c r="F1186" i="8"/>
  <c r="F1186" i="13" s="1"/>
  <c r="F1187" i="8"/>
  <c r="F1187" i="9" s="1"/>
  <c r="F1188" i="8"/>
  <c r="F1189" i="8"/>
  <c r="F1190" i="8"/>
  <c r="F1190" i="9" s="1"/>
  <c r="F1191" i="8"/>
  <c r="F1192" i="8"/>
  <c r="F1192" i="9" s="1"/>
  <c r="F1193" i="8"/>
  <c r="F1193" i="10" s="1"/>
  <c r="F1194" i="8"/>
  <c r="F1195" i="8"/>
  <c r="F1195" i="9" s="1"/>
  <c r="F1196" i="8"/>
  <c r="F1197" i="8"/>
  <c r="F1197" i="14" s="1"/>
  <c r="F1198" i="8"/>
  <c r="F1199" i="8"/>
  <c r="F1199" i="10" s="1"/>
  <c r="F1200" i="8"/>
  <c r="F1200" i="9" s="1"/>
  <c r="F1201" i="8"/>
  <c r="F1201" i="10" s="1"/>
  <c r="F1202" i="8"/>
  <c r="F1202" i="14" s="1"/>
  <c r="F1203" i="8"/>
  <c r="F1204" i="8"/>
  <c r="F1205" i="8"/>
  <c r="F1205" i="14" s="1"/>
  <c r="F1206" i="8"/>
  <c r="F1207" i="8"/>
  <c r="F1208" i="8"/>
  <c r="F1209" i="8"/>
  <c r="F1210" i="8"/>
  <c r="F1210" i="14" s="1"/>
  <c r="F1211" i="8"/>
  <c r="F1211" i="12" s="1"/>
  <c r="F1212" i="8"/>
  <c r="F1213" i="8"/>
  <c r="F1214" i="8"/>
  <c r="F1215" i="8"/>
  <c r="F1216" i="8"/>
  <c r="F1217" i="8"/>
  <c r="F1217" i="9" s="1"/>
  <c r="F1218" i="8"/>
  <c r="F1218" i="10" s="1"/>
  <c r="F1219" i="8"/>
  <c r="F1220" i="8"/>
  <c r="F1221" i="8"/>
  <c r="F1221" i="14" s="1"/>
  <c r="F1222" i="8"/>
  <c r="F1223" i="8"/>
  <c r="F1223" i="13" s="1"/>
  <c r="F1224" i="8"/>
  <c r="F1224" i="9" s="1"/>
  <c r="F1225" i="8"/>
  <c r="F1225" i="10" s="1"/>
  <c r="F1226" i="8"/>
  <c r="F1226" i="9" s="1"/>
  <c r="F1227" i="8"/>
  <c r="F1228" i="8"/>
  <c r="F1229" i="8"/>
  <c r="F1229" i="14" s="1"/>
  <c r="F1230" i="8"/>
  <c r="F1230" i="9" s="1"/>
  <c r="F1231" i="8"/>
  <c r="F1232" i="8"/>
  <c r="F1233" i="8"/>
  <c r="F1233" i="9" s="1"/>
  <c r="F1234" i="8"/>
  <c r="F1234" i="9" s="1"/>
  <c r="F1235" i="8"/>
  <c r="F1235" i="14" s="1"/>
  <c r="F1236" i="8"/>
  <c r="F1237" i="8"/>
  <c r="F1237" i="9" s="1"/>
  <c r="F1238" i="8"/>
  <c r="F1238" i="9" s="1"/>
  <c r="F1239" i="8"/>
  <c r="F1240" i="8"/>
  <c r="F1240" i="9" s="1"/>
  <c r="F1241" i="8"/>
  <c r="F1242" i="8"/>
  <c r="F1243" i="8"/>
  <c r="F1244" i="8"/>
  <c r="F1245" i="8"/>
  <c r="F1246" i="8"/>
  <c r="F1246" i="9" s="1"/>
  <c r="F1247" i="8"/>
  <c r="F1248" i="8"/>
  <c r="F1248" i="9" s="1"/>
  <c r="F1249" i="8"/>
  <c r="F1249" i="10" s="1"/>
  <c r="F1250" i="8"/>
  <c r="F1250" i="9" s="1"/>
  <c r="F1251" i="8"/>
  <c r="F1252" i="8"/>
  <c r="F1253" i="8"/>
  <c r="F1253" i="13" s="1"/>
  <c r="F1254" i="8"/>
  <c r="F1254" i="9" s="1"/>
  <c r="F1255" i="8"/>
  <c r="F1255" i="12" s="1"/>
  <c r="F1256" i="8"/>
  <c r="F1256" i="9" s="1"/>
  <c r="F1257" i="8"/>
  <c r="F1257" i="10" s="1"/>
  <c r="F1258" i="8"/>
  <c r="F1259" i="8"/>
  <c r="F1260" i="8"/>
  <c r="F1261" i="8"/>
  <c r="F1262" i="8"/>
  <c r="F1263" i="8"/>
  <c r="F1264" i="8"/>
  <c r="F1265" i="8"/>
  <c r="F1266" i="8"/>
  <c r="F1267" i="8"/>
  <c r="F1267" i="9" s="1"/>
  <c r="F1268" i="8"/>
  <c r="F1268" i="10" s="1"/>
  <c r="F1269" i="8"/>
  <c r="F1269" i="9" s="1"/>
  <c r="F1270" i="8"/>
  <c r="F1271" i="8"/>
  <c r="F1272" i="8"/>
  <c r="F1273" i="8"/>
  <c r="F1274" i="8"/>
  <c r="F1274" i="10" s="1"/>
  <c r="F1275" i="8"/>
  <c r="F1275" i="12" s="1"/>
  <c r="F1276" i="8"/>
  <c r="F1277" i="8"/>
  <c r="F1278" i="8"/>
  <c r="F1279" i="8"/>
  <c r="F1279" i="12" s="1"/>
  <c r="F1280" i="8"/>
  <c r="F1280" i="9" s="1"/>
  <c r="F1281" i="8"/>
  <c r="F1282" i="8"/>
  <c r="F1282" i="14" s="1"/>
  <c r="F1283" i="8"/>
  <c r="F1283" i="10" s="1"/>
  <c r="F1284" i="8"/>
  <c r="F1285" i="8"/>
  <c r="F1285" i="10" s="1"/>
  <c r="F1286" i="8"/>
  <c r="F1287" i="8"/>
  <c r="F1288" i="8"/>
  <c r="F1288" i="9" s="1"/>
  <c r="F1289" i="8"/>
  <c r="F1289" i="13" s="1"/>
  <c r="F1290" i="8"/>
  <c r="F1290" i="9" s="1"/>
  <c r="F1291" i="8"/>
  <c r="F1291" i="9" s="1"/>
  <c r="F1292" i="8"/>
  <c r="F1292" i="10" s="1"/>
  <c r="F1293" i="8"/>
  <c r="F1293" i="14" s="1"/>
  <c r="F1294" i="8"/>
  <c r="F1294" i="9" s="1"/>
  <c r="F1295" i="8"/>
  <c r="F1296" i="8"/>
  <c r="F1297" i="8"/>
  <c r="F1298" i="8"/>
  <c r="F1298" i="9" s="1"/>
  <c r="F1299" i="8"/>
  <c r="F1299" i="12" s="1"/>
  <c r="F1300" i="8"/>
  <c r="F1301" i="8"/>
  <c r="F1301" i="9" s="1"/>
  <c r="F1302" i="8"/>
  <c r="F1302" i="9" s="1"/>
  <c r="F1303" i="8"/>
  <c r="F1303" i="10" s="1"/>
  <c r="F1304" i="8"/>
  <c r="F1304" i="9" s="1"/>
  <c r="F1305" i="8"/>
  <c r="F1306" i="8"/>
  <c r="F1307" i="8"/>
  <c r="F1307" i="9" s="1"/>
  <c r="F1308" i="8"/>
  <c r="F1309" i="8"/>
  <c r="F1310" i="8"/>
  <c r="F1310" i="9" s="1"/>
  <c r="F1311" i="8"/>
  <c r="F1311" i="10" s="1"/>
  <c r="F1312" i="8"/>
  <c r="F1312" i="9" s="1"/>
  <c r="F1313" i="8"/>
  <c r="F1313" i="10" s="1"/>
  <c r="F1314" i="8"/>
  <c r="F1314" i="13" s="1"/>
  <c r="F1315" i="8"/>
  <c r="F1315" i="9" s="1"/>
  <c r="F1316" i="8"/>
  <c r="F1317" i="8"/>
  <c r="F1318" i="8"/>
  <c r="F1318" i="9" s="1"/>
  <c r="F1319" i="8"/>
  <c r="F1320" i="8"/>
  <c r="F1320" i="9" s="1"/>
  <c r="F1321" i="8"/>
  <c r="F1321" i="10" s="1"/>
  <c r="F1322" i="8"/>
  <c r="F1323" i="8"/>
  <c r="F1323" i="9" s="1"/>
  <c r="F1324" i="8"/>
  <c r="F1325" i="8"/>
  <c r="F1326" i="8"/>
  <c r="F1327" i="8"/>
  <c r="F1328" i="8"/>
  <c r="F1328" i="9" s="1"/>
  <c r="F1329" i="8"/>
  <c r="F1329" i="10" s="1"/>
  <c r="F1330" i="8"/>
  <c r="F1330" i="14" s="1"/>
  <c r="F1331" i="8"/>
  <c r="F1332" i="8"/>
  <c r="F1333" i="8"/>
  <c r="F1333" i="9" s="1"/>
  <c r="F1334" i="8"/>
  <c r="F1335" i="8"/>
  <c r="F1336" i="8"/>
  <c r="F1337" i="8"/>
  <c r="F1337" i="14" s="1"/>
  <c r="F1338" i="8"/>
  <c r="F1338" i="10" s="1"/>
  <c r="F1339" i="8"/>
  <c r="F1339" i="12" s="1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1" i="13" s="1"/>
  <c r="F1352" i="8"/>
  <c r="F1352" i="9" s="1"/>
  <c r="F1353" i="8"/>
  <c r="F1354" i="8"/>
  <c r="F1354" i="9" s="1"/>
  <c r="F1355" i="8"/>
  <c r="F1356" i="8"/>
  <c r="F1357" i="8"/>
  <c r="F1357" i="14" s="1"/>
  <c r="F1358" i="8"/>
  <c r="F1358" i="9" s="1"/>
  <c r="F1359" i="8"/>
  <c r="F1359" i="12" s="1"/>
  <c r="F1360" i="8"/>
  <c r="F1361" i="8"/>
  <c r="F1362" i="8"/>
  <c r="F1362" i="9" s="1"/>
  <c r="F1363" i="8"/>
  <c r="F1363" i="14" s="1"/>
  <c r="F1364" i="8"/>
  <c r="F1365" i="8"/>
  <c r="F1365" i="9" s="1"/>
  <c r="F1366" i="8"/>
  <c r="F1366" i="9" s="1"/>
  <c r="F1367" i="8"/>
  <c r="F1368" i="8"/>
  <c r="F1368" i="9" s="1"/>
  <c r="F1369" i="8"/>
  <c r="F1370" i="8"/>
  <c r="F1370" i="9" s="1"/>
  <c r="F1371" i="8"/>
  <c r="F1371" i="10" s="1"/>
  <c r="F1372" i="8"/>
  <c r="F1373" i="8"/>
  <c r="F1374" i="8"/>
  <c r="F1374" i="9" s="1"/>
  <c r="F1375" i="8"/>
  <c r="F1376" i="8"/>
  <c r="F1376" i="9" s="1"/>
  <c r="F1377" i="8"/>
  <c r="F1377" i="10" s="1"/>
  <c r="F1378" i="8"/>
  <c r="F1378" i="10" s="1"/>
  <c r="F1379" i="8"/>
  <c r="F1380" i="8"/>
  <c r="F1381" i="8"/>
  <c r="F1382" i="8"/>
  <c r="F1382" i="9" s="1"/>
  <c r="F1383" i="8"/>
  <c r="F1383" i="12" s="1"/>
  <c r="F1384" i="8"/>
  <c r="F1384" i="9" s="1"/>
  <c r="F1385" i="8"/>
  <c r="F1385" i="10" s="1"/>
  <c r="F1386" i="8"/>
  <c r="F1386" i="14" s="1"/>
  <c r="F1387" i="8"/>
  <c r="F1387" i="9" s="1"/>
  <c r="F1388" i="8"/>
  <c r="F1388" i="10" s="1"/>
  <c r="F1389" i="8"/>
  <c r="F1390" i="8"/>
  <c r="F1391" i="8"/>
  <c r="F1392" i="8"/>
  <c r="F1393" i="8"/>
  <c r="F1394" i="8"/>
  <c r="F1395" i="8"/>
  <c r="F1395" i="9" s="1"/>
  <c r="F1396" i="8"/>
  <c r="F1397" i="8"/>
  <c r="F1397" i="14" s="1"/>
  <c r="F1398" i="8"/>
  <c r="F1399" i="8"/>
  <c r="F1400" i="8"/>
  <c r="F1401" i="8"/>
  <c r="F1402" i="8"/>
  <c r="F1403" i="8"/>
  <c r="F1403" i="12" s="1"/>
  <c r="F1404" i="8"/>
  <c r="F1405" i="8"/>
  <c r="F1405" i="9" s="1"/>
  <c r="F1406" i="8"/>
  <c r="F1407" i="8"/>
  <c r="F1408" i="8"/>
  <c r="F1408" i="9" s="1"/>
  <c r="F1409" i="8"/>
  <c r="F1409" i="10" s="1"/>
  <c r="F1410" i="8"/>
  <c r="F1410" i="14" s="1"/>
  <c r="F1411" i="8"/>
  <c r="F1411" i="10" s="1"/>
  <c r="F1412" i="8"/>
  <c r="F1413" i="8"/>
  <c r="F1414" i="8"/>
  <c r="F1415" i="8"/>
  <c r="F1415" i="13" s="1"/>
  <c r="F1416" i="8"/>
  <c r="F1416" i="14" s="1"/>
  <c r="F1417" i="8"/>
  <c r="F1418" i="8"/>
  <c r="F1418" i="9" s="1"/>
  <c r="F1419" i="8"/>
  <c r="F1419" i="9" s="1"/>
  <c r="F1420" i="8"/>
  <c r="F1421" i="8"/>
  <c r="F1421" i="14" s="1"/>
  <c r="F1422" i="8"/>
  <c r="F1422" i="9" s="1"/>
  <c r="F1423" i="8"/>
  <c r="F1424" i="8"/>
  <c r="F1425" i="8"/>
  <c r="F1425" i="10" s="1"/>
  <c r="F1426" i="8"/>
  <c r="F1426" i="9" s="1"/>
  <c r="F1427" i="8"/>
  <c r="F1427" i="9" s="1"/>
  <c r="F1428" i="8"/>
  <c r="F1428" i="10" s="1"/>
  <c r="F1429" i="8"/>
  <c r="F1429" i="13" s="1"/>
  <c r="F1430" i="8"/>
  <c r="F1430" i="9" s="1"/>
  <c r="F1431" i="8"/>
  <c r="F1431" i="10" s="1"/>
  <c r="F1432" i="8"/>
  <c r="F1433" i="8"/>
  <c r="F1434" i="8"/>
  <c r="F1435" i="8"/>
  <c r="F1435" i="10" s="1"/>
  <c r="F1436" i="8"/>
  <c r="F1437" i="8"/>
  <c r="F1438" i="8"/>
  <c r="F1438" i="9" s="1"/>
  <c r="F1439" i="8"/>
  <c r="F1439" i="10" s="1"/>
  <c r="F1440" i="8"/>
  <c r="F1440" i="9" s="1"/>
  <c r="F1441" i="8"/>
  <c r="F1442" i="8"/>
  <c r="F1442" i="13" s="1"/>
  <c r="F1443" i="8"/>
  <c r="F1443" i="9" s="1"/>
  <c r="F1444" i="8"/>
  <c r="F1445" i="8"/>
  <c r="F1445" i="10" s="1"/>
  <c r="F1446" i="8"/>
  <c r="F1446" i="9" s="1"/>
  <c r="F1447" i="8"/>
  <c r="F1448" i="8"/>
  <c r="F1448" i="9" s="1"/>
  <c r="F1449" i="8"/>
  <c r="F1449" i="10" s="1"/>
  <c r="F1450" i="8"/>
  <c r="F1451" i="8"/>
  <c r="F1451" i="9" s="1"/>
  <c r="F1452" i="8"/>
  <c r="F1453" i="8"/>
  <c r="F1454" i="8"/>
  <c r="F1455" i="8"/>
  <c r="F1456" i="8"/>
  <c r="F1456" i="9" s="1"/>
  <c r="F1457" i="8"/>
  <c r="F1457" i="10" s="1"/>
  <c r="F1458" i="8"/>
  <c r="F1458" i="14" s="1"/>
  <c r="F1459" i="8"/>
  <c r="F1460" i="8"/>
  <c r="G4" i="8"/>
  <c r="G5" i="8"/>
  <c r="G5" i="10" s="1"/>
  <c r="G6" i="8"/>
  <c r="G7" i="8"/>
  <c r="G8" i="8"/>
  <c r="G9" i="8"/>
  <c r="G9" i="9" s="1"/>
  <c r="G10" i="8"/>
  <c r="G10" i="14" s="1"/>
  <c r="G11" i="8"/>
  <c r="G12" i="8"/>
  <c r="G12" i="12" s="1"/>
  <c r="G13" i="8"/>
  <c r="G14" i="8"/>
  <c r="G15" i="8"/>
  <c r="G16" i="8"/>
  <c r="G17" i="8"/>
  <c r="G17" i="12" s="1"/>
  <c r="G18" i="8"/>
  <c r="G18" i="10" s="1"/>
  <c r="G19" i="8"/>
  <c r="G20" i="8"/>
  <c r="G21" i="8"/>
  <c r="G21" i="10" s="1"/>
  <c r="G22" i="8"/>
  <c r="G23" i="8"/>
  <c r="G24" i="8"/>
  <c r="G25" i="8"/>
  <c r="G25" i="9" s="1"/>
  <c r="G26" i="8"/>
  <c r="G26" i="14" s="1"/>
  <c r="G27" i="8"/>
  <c r="G27" i="13" s="1"/>
  <c r="G28" i="8"/>
  <c r="G29" i="8"/>
  <c r="G30" i="8"/>
  <c r="G30" i="10" s="1"/>
  <c r="G31" i="8"/>
  <c r="G31" i="9" s="1"/>
  <c r="G32" i="8"/>
  <c r="G33" i="8"/>
  <c r="G33" i="13" s="1"/>
  <c r="G34" i="8"/>
  <c r="G34" i="10" s="1"/>
  <c r="G35" i="8"/>
  <c r="G35" i="14" s="1"/>
  <c r="G36" i="8"/>
  <c r="G36" i="13" s="1"/>
  <c r="G37" i="8"/>
  <c r="G38" i="8"/>
  <c r="G39" i="8"/>
  <c r="G40" i="8"/>
  <c r="G41" i="8"/>
  <c r="G41" i="13" s="1"/>
  <c r="G42" i="8"/>
  <c r="G42" i="14" s="1"/>
  <c r="G43" i="8"/>
  <c r="G44" i="8"/>
  <c r="G44" i="12" s="1"/>
  <c r="G45" i="8"/>
  <c r="G46" i="8"/>
  <c r="G47" i="8"/>
  <c r="G47" i="12" s="1"/>
  <c r="G48" i="8"/>
  <c r="G49" i="8"/>
  <c r="G50" i="8"/>
  <c r="G51" i="8"/>
  <c r="G51" i="12" s="1"/>
  <c r="G52" i="8"/>
  <c r="G53" i="8"/>
  <c r="G53" i="12" s="1"/>
  <c r="G54" i="8"/>
  <c r="G55" i="8"/>
  <c r="G55" i="9" s="1"/>
  <c r="G56" i="8"/>
  <c r="G57" i="8"/>
  <c r="G57" i="12" s="1"/>
  <c r="G58" i="8"/>
  <c r="G59" i="8"/>
  <c r="G59" i="10" s="1"/>
  <c r="G60" i="8"/>
  <c r="G61" i="8"/>
  <c r="G61" i="10" s="1"/>
  <c r="G62" i="8"/>
  <c r="G63" i="8"/>
  <c r="G64" i="8"/>
  <c r="G65" i="8"/>
  <c r="G65" i="13" s="1"/>
  <c r="G66" i="8"/>
  <c r="G67" i="8"/>
  <c r="G67" i="10" s="1"/>
  <c r="G68" i="8"/>
  <c r="G68" i="12" s="1"/>
  <c r="G69" i="8"/>
  <c r="G70" i="8"/>
  <c r="G71" i="8"/>
  <c r="G72" i="8"/>
  <c r="G73" i="8"/>
  <c r="G74" i="8"/>
  <c r="G74" i="12" s="1"/>
  <c r="G75" i="8"/>
  <c r="G76" i="8"/>
  <c r="G77" i="8"/>
  <c r="G78" i="8"/>
  <c r="G78" i="10" s="1"/>
  <c r="G79" i="8"/>
  <c r="G80" i="8"/>
  <c r="G81" i="8"/>
  <c r="G81" i="12" s="1"/>
  <c r="G82" i="8"/>
  <c r="G82" i="14" s="1"/>
  <c r="G83" i="8"/>
  <c r="G84" i="8"/>
  <c r="G85" i="8"/>
  <c r="G86" i="8"/>
  <c r="G87" i="8"/>
  <c r="G87" i="14" s="1"/>
  <c r="G88" i="8"/>
  <c r="G89" i="8"/>
  <c r="G89" i="13" s="1"/>
  <c r="G90" i="8"/>
  <c r="G90" i="10" s="1"/>
  <c r="G91" i="8"/>
  <c r="G92" i="8"/>
  <c r="G93" i="8"/>
  <c r="G93" i="13" s="1"/>
  <c r="G94" i="8"/>
  <c r="G95" i="8"/>
  <c r="G95" i="9" s="1"/>
  <c r="G96" i="8"/>
  <c r="G97" i="8"/>
  <c r="G98" i="8"/>
  <c r="G98" i="10" s="1"/>
  <c r="G99" i="8"/>
  <c r="G99" i="12" s="1"/>
  <c r="G100" i="8"/>
  <c r="G101" i="8"/>
  <c r="G102" i="8"/>
  <c r="G103" i="8"/>
  <c r="G104" i="8"/>
  <c r="G105" i="8"/>
  <c r="G105" i="13" s="1"/>
  <c r="G106" i="8"/>
  <c r="G106" i="14" s="1"/>
  <c r="G107" i="8"/>
  <c r="G108" i="8"/>
  <c r="G108" i="13" s="1"/>
  <c r="G109" i="8"/>
  <c r="G109" i="12" s="1"/>
  <c r="G110" i="8"/>
  <c r="G111" i="8"/>
  <c r="G112" i="8"/>
  <c r="G113" i="8"/>
  <c r="G114" i="8"/>
  <c r="G114" i="13" s="1"/>
  <c r="G115" i="8"/>
  <c r="G116" i="8"/>
  <c r="G117" i="8"/>
  <c r="G117" i="12" s="1"/>
  <c r="G118" i="8"/>
  <c r="G119" i="8"/>
  <c r="G119" i="9" s="1"/>
  <c r="G120" i="8"/>
  <c r="G121" i="8"/>
  <c r="G121" i="9" s="1"/>
  <c r="G122" i="8"/>
  <c r="G123" i="8"/>
  <c r="G123" i="10" s="1"/>
  <c r="G124" i="8"/>
  <c r="G124" i="12" s="1"/>
  <c r="G125" i="8"/>
  <c r="G125" i="10" s="1"/>
  <c r="G126" i="8"/>
  <c r="G126" i="9" s="1"/>
  <c r="G127" i="8"/>
  <c r="G128" i="8"/>
  <c r="G129" i="8"/>
  <c r="G129" i="13" s="1"/>
  <c r="G130" i="8"/>
  <c r="G130" i="10" s="1"/>
  <c r="G131" i="8"/>
  <c r="G131" i="10" s="1"/>
  <c r="G132" i="8"/>
  <c r="G133" i="8"/>
  <c r="G133" i="10" s="1"/>
  <c r="G134" i="8"/>
  <c r="G135" i="8"/>
  <c r="G136" i="8"/>
  <c r="G137" i="8"/>
  <c r="G138" i="8"/>
  <c r="G138" i="12" s="1"/>
  <c r="G139" i="8"/>
  <c r="G140" i="8"/>
  <c r="G141" i="8"/>
  <c r="G142" i="8"/>
  <c r="G143" i="8"/>
  <c r="G143" i="9" s="1"/>
  <c r="G144" i="8"/>
  <c r="G145" i="8"/>
  <c r="G145" i="12" s="1"/>
  <c r="G146" i="8"/>
  <c r="G147" i="8"/>
  <c r="G148" i="8"/>
  <c r="G148" i="14" s="1"/>
  <c r="G149" i="8"/>
  <c r="G150" i="8"/>
  <c r="G151" i="8"/>
  <c r="G152" i="8"/>
  <c r="G152" i="9" s="1"/>
  <c r="G153" i="8"/>
  <c r="G153" i="13" s="1"/>
  <c r="G154" i="8"/>
  <c r="G154" i="13" s="1"/>
  <c r="G155" i="8"/>
  <c r="G155" i="12" s="1"/>
  <c r="G156" i="8"/>
  <c r="G157" i="8"/>
  <c r="G158" i="8"/>
  <c r="G159" i="8"/>
  <c r="G160" i="8"/>
  <c r="G161" i="8"/>
  <c r="G162" i="8"/>
  <c r="G163" i="8"/>
  <c r="G163" i="14" s="1"/>
  <c r="G164" i="8"/>
  <c r="G165" i="8"/>
  <c r="G166" i="8"/>
  <c r="G167" i="8"/>
  <c r="G167" i="9" s="1"/>
  <c r="G168" i="8"/>
  <c r="G169" i="8"/>
  <c r="G170" i="8"/>
  <c r="G170" i="10" s="1"/>
  <c r="G171" i="8"/>
  <c r="G171" i="10" s="1"/>
  <c r="G172" i="8"/>
  <c r="G173" i="8"/>
  <c r="G173" i="12" s="1"/>
  <c r="G174" i="8"/>
  <c r="G175" i="8"/>
  <c r="G175" i="12" s="1"/>
  <c r="G176" i="8"/>
  <c r="G177" i="8"/>
  <c r="G177" i="13" s="1"/>
  <c r="G178" i="8"/>
  <c r="G179" i="8"/>
  <c r="G180" i="8"/>
  <c r="G181" i="8"/>
  <c r="G182" i="8"/>
  <c r="G183" i="8"/>
  <c r="G184" i="8"/>
  <c r="G185" i="8"/>
  <c r="G185" i="9" s="1"/>
  <c r="G186" i="8"/>
  <c r="G187" i="8"/>
  <c r="G187" i="13" s="1"/>
  <c r="G188" i="8"/>
  <c r="G189" i="8"/>
  <c r="G189" i="10" s="1"/>
  <c r="G190" i="8"/>
  <c r="G190" i="9" s="1"/>
  <c r="G191" i="8"/>
  <c r="G192" i="8"/>
  <c r="G193" i="8"/>
  <c r="G193" i="12" s="1"/>
  <c r="G194" i="8"/>
  <c r="G195" i="8"/>
  <c r="G195" i="9" s="1"/>
  <c r="G196" i="8"/>
  <c r="G196" i="10" s="1"/>
  <c r="G197" i="8"/>
  <c r="G198" i="8"/>
  <c r="G199" i="8"/>
  <c r="G199" i="14" s="1"/>
  <c r="G200" i="8"/>
  <c r="G201" i="8"/>
  <c r="G202" i="8"/>
  <c r="G202" i="12" s="1"/>
  <c r="G203" i="8"/>
  <c r="G203" i="14" s="1"/>
  <c r="G204" i="8"/>
  <c r="G204" i="12" s="1"/>
  <c r="G205" i="8"/>
  <c r="G206" i="8"/>
  <c r="G207" i="8"/>
  <c r="G207" i="9" s="1"/>
  <c r="G208" i="8"/>
  <c r="G209" i="8"/>
  <c r="G210" i="8"/>
  <c r="G210" i="14" s="1"/>
  <c r="G211" i="8"/>
  <c r="G211" i="12" s="1"/>
  <c r="G212" i="8"/>
  <c r="G213" i="8"/>
  <c r="G214" i="8"/>
  <c r="G215" i="8"/>
  <c r="G215" i="9" s="1"/>
  <c r="G216" i="8"/>
  <c r="G217" i="8"/>
  <c r="G218" i="8"/>
  <c r="G218" i="12" s="1"/>
  <c r="G219" i="8"/>
  <c r="G220" i="8"/>
  <c r="G221" i="8"/>
  <c r="G221" i="13" s="1"/>
  <c r="G222" i="8"/>
  <c r="G223" i="8"/>
  <c r="G224" i="8"/>
  <c r="G225" i="8"/>
  <c r="G226" i="8"/>
  <c r="G227" i="8"/>
  <c r="G227" i="13" s="1"/>
  <c r="G228" i="8"/>
  <c r="G228" i="13" s="1"/>
  <c r="G229" i="8"/>
  <c r="G230" i="8"/>
  <c r="G231" i="8"/>
  <c r="G231" i="13" s="1"/>
  <c r="G232" i="8"/>
  <c r="G233" i="8"/>
  <c r="G233" i="12" s="1"/>
  <c r="G234" i="8"/>
  <c r="G235" i="8"/>
  <c r="G236" i="8"/>
  <c r="G236" i="13" s="1"/>
  <c r="G237" i="8"/>
  <c r="G237" i="12" s="1"/>
  <c r="G238" i="8"/>
  <c r="G239" i="8"/>
  <c r="G239" i="9" s="1"/>
  <c r="G240" i="8"/>
  <c r="G241" i="8"/>
  <c r="G242" i="8"/>
  <c r="G243" i="8"/>
  <c r="G244" i="8"/>
  <c r="G245" i="8"/>
  <c r="G246" i="8"/>
  <c r="G247" i="8"/>
  <c r="G248" i="8"/>
  <c r="G249" i="8"/>
  <c r="G250" i="8"/>
  <c r="G251" i="8"/>
  <c r="G251" i="10" s="1"/>
  <c r="G252" i="8"/>
  <c r="G252" i="12" s="1"/>
  <c r="G253" i="8"/>
  <c r="G254" i="8"/>
  <c r="G255" i="8"/>
  <c r="G255" i="12" s="1"/>
  <c r="G256" i="8"/>
  <c r="G257" i="8"/>
  <c r="G257" i="12" s="1"/>
  <c r="G258" i="8"/>
  <c r="G259" i="8"/>
  <c r="G259" i="10" s="1"/>
  <c r="G260" i="8"/>
  <c r="G260" i="13" s="1"/>
  <c r="G261" i="8"/>
  <c r="G262" i="8"/>
  <c r="G262" i="10" s="1"/>
  <c r="G263" i="8"/>
  <c r="G263" i="14" s="1"/>
  <c r="G264" i="8"/>
  <c r="G265" i="8"/>
  <c r="G266" i="8"/>
  <c r="G266" i="12" s="1"/>
  <c r="G267" i="8"/>
  <c r="G268" i="8"/>
  <c r="G269" i="8"/>
  <c r="G270" i="8"/>
  <c r="G270" i="14" s="1"/>
  <c r="G271" i="8"/>
  <c r="G271" i="9" s="1"/>
  <c r="G272" i="8"/>
  <c r="G272" i="12" s="1"/>
  <c r="G273" i="8"/>
  <c r="G274" i="8"/>
  <c r="G275" i="8"/>
  <c r="G275" i="12" s="1"/>
  <c r="G276" i="8"/>
  <c r="G276" i="12" s="1"/>
  <c r="G277" i="8"/>
  <c r="G278" i="8"/>
  <c r="G279" i="8"/>
  <c r="G279" i="9" s="1"/>
  <c r="G280" i="8"/>
  <c r="G281" i="8"/>
  <c r="G282" i="8"/>
  <c r="G282" i="13" s="1"/>
  <c r="G283" i="8"/>
  <c r="G284" i="8"/>
  <c r="G284" i="13" s="1"/>
  <c r="G285" i="8"/>
  <c r="G285" i="12" s="1"/>
  <c r="G286" i="8"/>
  <c r="G287" i="8"/>
  <c r="G287" i="9" s="1"/>
  <c r="G288" i="8"/>
  <c r="G288" i="13" s="1"/>
  <c r="G289" i="8"/>
  <c r="G289" i="12" s="1"/>
  <c r="G290" i="8"/>
  <c r="G291" i="8"/>
  <c r="G291" i="14" s="1"/>
  <c r="G292" i="8"/>
  <c r="G293" i="8"/>
  <c r="G294" i="8"/>
  <c r="G295" i="8"/>
  <c r="G296" i="8"/>
  <c r="G296" i="13" s="1"/>
  <c r="G297" i="8"/>
  <c r="G298" i="8"/>
  <c r="G299" i="8"/>
  <c r="G299" i="10" s="1"/>
  <c r="G300" i="8"/>
  <c r="G300" i="12" s="1"/>
  <c r="G301" i="8"/>
  <c r="G302" i="8"/>
  <c r="G302" i="10" s="1"/>
  <c r="G303" i="8"/>
  <c r="G304" i="8"/>
  <c r="G305" i="8"/>
  <c r="G306" i="8"/>
  <c r="G307" i="8"/>
  <c r="G307" i="12" s="1"/>
  <c r="G308" i="8"/>
  <c r="G309" i="8"/>
  <c r="G310" i="8"/>
  <c r="G311" i="8"/>
  <c r="G311" i="13" s="1"/>
  <c r="G312" i="8"/>
  <c r="G313" i="8"/>
  <c r="G314" i="8"/>
  <c r="G315" i="8"/>
  <c r="G316" i="8"/>
  <c r="G317" i="8"/>
  <c r="G318" i="8"/>
  <c r="G318" i="13" s="1"/>
  <c r="G319" i="8"/>
  <c r="G320" i="8"/>
  <c r="G321" i="8"/>
  <c r="G321" i="12" s="1"/>
  <c r="G322" i="8"/>
  <c r="G322" i="10" s="1"/>
  <c r="G323" i="8"/>
  <c r="G323" i="10" s="1"/>
  <c r="G324" i="8"/>
  <c r="G324" i="13" s="1"/>
  <c r="G325" i="8"/>
  <c r="G326" i="8"/>
  <c r="G326" i="10" s="1"/>
  <c r="G327" i="8"/>
  <c r="G328" i="8"/>
  <c r="G329" i="8"/>
  <c r="G330" i="8"/>
  <c r="G330" i="12" s="1"/>
  <c r="G331" i="8"/>
  <c r="G332" i="8"/>
  <c r="G332" i="14" s="1"/>
  <c r="G333" i="8"/>
  <c r="G334" i="8"/>
  <c r="G334" i="10" s="1"/>
  <c r="G335" i="8"/>
  <c r="G335" i="9" s="1"/>
  <c r="G336" i="8"/>
  <c r="G336" i="14" s="1"/>
  <c r="G337" i="8"/>
  <c r="G338" i="8"/>
  <c r="G338" i="14" s="1"/>
  <c r="G339" i="8"/>
  <c r="G339" i="12" s="1"/>
  <c r="G340" i="8"/>
  <c r="G341" i="8"/>
  <c r="G342" i="8"/>
  <c r="G342" i="10" s="1"/>
  <c r="G343" i="8"/>
  <c r="G344" i="8"/>
  <c r="G345" i="8"/>
  <c r="G345" i="13" s="1"/>
  <c r="G346" i="8"/>
  <c r="G346" i="12" s="1"/>
  <c r="G347" i="8"/>
  <c r="G348" i="8"/>
  <c r="G348" i="13" s="1"/>
  <c r="G349" i="8"/>
  <c r="G349" i="13" s="1"/>
  <c r="G350" i="8"/>
  <c r="G351" i="8"/>
  <c r="G351" i="9" s="1"/>
  <c r="G352" i="8"/>
  <c r="G352" i="14" s="1"/>
  <c r="G353" i="8"/>
  <c r="G353" i="12" s="1"/>
  <c r="G354" i="8"/>
  <c r="G355" i="8"/>
  <c r="G355" i="13" s="1"/>
  <c r="G356" i="8"/>
  <c r="G357" i="8"/>
  <c r="G358" i="8"/>
  <c r="G359" i="8"/>
  <c r="G360" i="8"/>
  <c r="G360" i="10" s="1"/>
  <c r="G361" i="8"/>
  <c r="G362" i="8"/>
  <c r="G362" i="14" s="1"/>
  <c r="G363" i="8"/>
  <c r="G363" i="13" s="1"/>
  <c r="G364" i="8"/>
  <c r="G364" i="13" s="1"/>
  <c r="G365" i="8"/>
  <c r="G366" i="8"/>
  <c r="G366" i="10" s="1"/>
  <c r="G367" i="8"/>
  <c r="G368" i="8"/>
  <c r="G369" i="8"/>
  <c r="G369" i="13" s="1"/>
  <c r="G370" i="8"/>
  <c r="G371" i="8"/>
  <c r="G371" i="10" s="1"/>
  <c r="G372" i="8"/>
  <c r="G373" i="8"/>
  <c r="G374" i="8"/>
  <c r="G375" i="8"/>
  <c r="G375" i="9" s="1"/>
  <c r="G376" i="8"/>
  <c r="G377" i="8"/>
  <c r="G377" i="12" s="1"/>
  <c r="G378" i="8"/>
  <c r="G378" i="10" s="1"/>
  <c r="G379" i="8"/>
  <c r="G380" i="8"/>
  <c r="G380" i="12" s="1"/>
  <c r="G381" i="8"/>
  <c r="G382" i="8"/>
  <c r="G382" i="13" s="1"/>
  <c r="G383" i="8"/>
  <c r="G383" i="12" s="1"/>
  <c r="G384" i="8"/>
  <c r="G385" i="8"/>
  <c r="G386" i="8"/>
  <c r="G386" i="10" s="1"/>
  <c r="G387" i="8"/>
  <c r="G387" i="10" s="1"/>
  <c r="G388" i="8"/>
  <c r="G389" i="8"/>
  <c r="G390" i="8"/>
  <c r="G390" i="10" s="1"/>
  <c r="G391" i="8"/>
  <c r="G391" i="13" s="1"/>
  <c r="G392" i="8"/>
  <c r="G393" i="8"/>
  <c r="G394" i="8"/>
  <c r="G394" i="14" s="1"/>
  <c r="G395" i="8"/>
  <c r="G396" i="8"/>
  <c r="G397" i="8"/>
  <c r="G398" i="8"/>
  <c r="G398" i="14" s="1"/>
  <c r="G399" i="8"/>
  <c r="G399" i="9" s="1"/>
  <c r="G400" i="8"/>
  <c r="G400" i="14" s="1"/>
  <c r="G401" i="8"/>
  <c r="G402" i="8"/>
  <c r="G402" i="10" s="1"/>
  <c r="G403" i="8"/>
  <c r="G403" i="12" s="1"/>
  <c r="G404" i="8"/>
  <c r="G404" i="12" s="1"/>
  <c r="G405" i="8"/>
  <c r="G406" i="8"/>
  <c r="G407" i="8"/>
  <c r="G407" i="9" s="1"/>
  <c r="G408" i="8"/>
  <c r="G409" i="8"/>
  <c r="G410" i="8"/>
  <c r="G410" i="13" s="1"/>
  <c r="G411" i="8"/>
  <c r="G411" i="12" s="1"/>
  <c r="G412" i="8"/>
  <c r="G413" i="8"/>
  <c r="G414" i="8"/>
  <c r="G414" i="10" s="1"/>
  <c r="G415" i="8"/>
  <c r="G415" i="9" s="1"/>
  <c r="G416" i="8"/>
  <c r="G416" i="12" s="1"/>
  <c r="G417" i="8"/>
  <c r="G417" i="12" s="1"/>
  <c r="G418" i="8"/>
  <c r="G419" i="8"/>
  <c r="G419" i="9" s="1"/>
  <c r="G420" i="8"/>
  <c r="G421" i="8"/>
  <c r="G422" i="8"/>
  <c r="G423" i="8"/>
  <c r="G424" i="8"/>
  <c r="G424" i="10" s="1"/>
  <c r="G425" i="8"/>
  <c r="G425" i="13" s="1"/>
  <c r="G426" i="8"/>
  <c r="G426" i="14" s="1"/>
  <c r="G427" i="8"/>
  <c r="G427" i="13" s="1"/>
  <c r="G428" i="8"/>
  <c r="G428" i="12" s="1"/>
  <c r="G429" i="8"/>
  <c r="G430" i="8"/>
  <c r="G430" i="10" s="1"/>
  <c r="G431" i="8"/>
  <c r="G432" i="8"/>
  <c r="G433" i="8"/>
  <c r="G433" i="13" s="1"/>
  <c r="G434" i="8"/>
  <c r="G435" i="8"/>
  <c r="G435" i="10" s="1"/>
  <c r="G436" i="8"/>
  <c r="G437" i="8"/>
  <c r="G437" i="12" s="1"/>
  <c r="G438" i="8"/>
  <c r="G439" i="8"/>
  <c r="G439" i="9" s="1"/>
  <c r="G440" i="8"/>
  <c r="G441" i="8"/>
  <c r="G441" i="12" s="1"/>
  <c r="G442" i="8"/>
  <c r="G443" i="8"/>
  <c r="G444" i="8"/>
  <c r="G445" i="8"/>
  <c r="G446" i="8"/>
  <c r="G447" i="8"/>
  <c r="G448" i="8"/>
  <c r="G449" i="8"/>
  <c r="G450" i="8"/>
  <c r="G451" i="8"/>
  <c r="G451" i="10" s="1"/>
  <c r="G452" i="8"/>
  <c r="G452" i="12" s="1"/>
  <c r="G453" i="8"/>
  <c r="G454" i="8"/>
  <c r="G454" i="10" s="1"/>
  <c r="G455" i="8"/>
  <c r="G455" i="9" s="1"/>
  <c r="G456" i="8"/>
  <c r="G457" i="8"/>
  <c r="G458" i="8"/>
  <c r="G459" i="8"/>
  <c r="G459" i="14" s="1"/>
  <c r="G460" i="8"/>
  <c r="G460" i="12" s="1"/>
  <c r="G461" i="8"/>
  <c r="G462" i="8"/>
  <c r="G462" i="10" s="1"/>
  <c r="G463" i="8"/>
  <c r="G463" i="9" s="1"/>
  <c r="G464" i="8"/>
  <c r="G464" i="14" s="1"/>
  <c r="G465" i="8"/>
  <c r="G465" i="12" s="1"/>
  <c r="G466" i="8"/>
  <c r="G467" i="8"/>
  <c r="G467" i="12" s="1"/>
  <c r="G468" i="8"/>
  <c r="G469" i="8"/>
  <c r="G470" i="8"/>
  <c r="G471" i="8"/>
  <c r="G472" i="8"/>
  <c r="G473" i="8"/>
  <c r="G474" i="8"/>
  <c r="G475" i="8"/>
  <c r="G475" i="10" s="1"/>
  <c r="G476" i="8"/>
  <c r="G477" i="8"/>
  <c r="G477" i="13" s="1"/>
  <c r="G478" i="8"/>
  <c r="G479" i="8"/>
  <c r="G480" i="8"/>
  <c r="G480" i="14" s="1"/>
  <c r="G481" i="8"/>
  <c r="G481" i="13" s="1"/>
  <c r="G482" i="8"/>
  <c r="G482" i="9" s="1"/>
  <c r="G483" i="8"/>
  <c r="G483" i="13" s="1"/>
  <c r="G484" i="8"/>
  <c r="G484" i="12" s="1"/>
  <c r="G485" i="8"/>
  <c r="G486" i="8"/>
  <c r="G487" i="8"/>
  <c r="G487" i="9" s="1"/>
  <c r="G488" i="8"/>
  <c r="G488" i="10" s="1"/>
  <c r="G489" i="8"/>
  <c r="G489" i="13" s="1"/>
  <c r="G490" i="8"/>
  <c r="G490" i="14" s="1"/>
  <c r="G491" i="8"/>
  <c r="G491" i="13" s="1"/>
  <c r="G492" i="8"/>
  <c r="G493" i="8"/>
  <c r="G494" i="8"/>
  <c r="G494" i="10" s="1"/>
  <c r="G495" i="8"/>
  <c r="G496" i="8"/>
  <c r="G497" i="8"/>
  <c r="G498" i="8"/>
  <c r="G498" i="13" s="1"/>
  <c r="G499" i="8"/>
  <c r="G499" i="10" s="1"/>
  <c r="G500" i="8"/>
  <c r="G501" i="8"/>
  <c r="G502" i="8"/>
  <c r="G502" i="12" s="1"/>
  <c r="G503" i="8"/>
  <c r="G503" i="9" s="1"/>
  <c r="G504" i="8"/>
  <c r="G505" i="8"/>
  <c r="G505" i="12" s="1"/>
  <c r="G506" i="8"/>
  <c r="G507" i="8"/>
  <c r="G508" i="8"/>
  <c r="G508" i="14" s="1"/>
  <c r="G509" i="8"/>
  <c r="G510" i="8"/>
  <c r="G510" i="13" s="1"/>
  <c r="G511" i="8"/>
  <c r="G511" i="12" s="1"/>
  <c r="G512" i="8"/>
  <c r="G513" i="8"/>
  <c r="G513" i="13" s="1"/>
  <c r="G514" i="8"/>
  <c r="G514" i="14" s="1"/>
  <c r="G515" i="8"/>
  <c r="G515" i="10" s="1"/>
  <c r="G516" i="8"/>
  <c r="G516" i="12" s="1"/>
  <c r="G517" i="8"/>
  <c r="G518" i="8"/>
  <c r="G518" i="10" s="1"/>
  <c r="G519" i="8"/>
  <c r="G520" i="8"/>
  <c r="G521" i="8"/>
  <c r="G522" i="8"/>
  <c r="G522" i="14" s="1"/>
  <c r="G523" i="8"/>
  <c r="G524" i="8"/>
  <c r="G524" i="12" s="1"/>
  <c r="G525" i="8"/>
  <c r="G526" i="8"/>
  <c r="G526" i="10" s="1"/>
  <c r="G527" i="8"/>
  <c r="G527" i="9" s="1"/>
  <c r="G528" i="8"/>
  <c r="G528" i="12" s="1"/>
  <c r="G529" i="8"/>
  <c r="G529" i="12" s="1"/>
  <c r="G530" i="8"/>
  <c r="G530" i="10" s="1"/>
  <c r="G531" i="8"/>
  <c r="G531" i="10" s="1"/>
  <c r="G532" i="8"/>
  <c r="G533" i="8"/>
  <c r="G534" i="8"/>
  <c r="G535" i="8"/>
  <c r="G535" i="9" s="1"/>
  <c r="G536" i="8"/>
  <c r="G537" i="8"/>
  <c r="G538" i="8"/>
  <c r="G538" i="13" s="1"/>
  <c r="G539" i="8"/>
  <c r="G539" i="12" s="1"/>
  <c r="G540" i="8"/>
  <c r="G540" i="13" s="1"/>
  <c r="G541" i="8"/>
  <c r="G542" i="8"/>
  <c r="G542" i="10" s="1"/>
  <c r="G543" i="8"/>
  <c r="G544" i="8"/>
  <c r="G545" i="8"/>
  <c r="G545" i="13" s="1"/>
  <c r="G546" i="8"/>
  <c r="G547" i="8"/>
  <c r="G547" i="10" s="1"/>
  <c r="G548" i="8"/>
  <c r="G549" i="8"/>
  <c r="G550" i="8"/>
  <c r="G551" i="8"/>
  <c r="G552" i="8"/>
  <c r="G552" i="13" s="1"/>
  <c r="G553" i="8"/>
  <c r="G553" i="12" s="1"/>
  <c r="G554" i="8"/>
  <c r="G554" i="12" s="1"/>
  <c r="G555" i="8"/>
  <c r="G555" i="10" s="1"/>
  <c r="G556" i="8"/>
  <c r="G556" i="13" s="1"/>
  <c r="G557" i="8"/>
  <c r="G558" i="8"/>
  <c r="G559" i="8"/>
  <c r="G560" i="8"/>
  <c r="G561" i="8"/>
  <c r="G562" i="8"/>
  <c r="G562" i="13" s="1"/>
  <c r="G563" i="8"/>
  <c r="G564" i="8"/>
  <c r="G565" i="8"/>
  <c r="G566" i="8"/>
  <c r="G566" i="12" s="1"/>
  <c r="G567" i="8"/>
  <c r="G567" i="10" s="1"/>
  <c r="G568" i="8"/>
  <c r="G569" i="8"/>
  <c r="G569" i="12" s="1"/>
  <c r="G570" i="8"/>
  <c r="G570" i="9" s="1"/>
  <c r="G571" i="8"/>
  <c r="G571" i="9" s="1"/>
  <c r="G572" i="8"/>
  <c r="G573" i="8"/>
  <c r="G574" i="8"/>
  <c r="G575" i="8"/>
  <c r="G576" i="8"/>
  <c r="G576" i="9" s="1"/>
  <c r="G577" i="8"/>
  <c r="G578" i="8"/>
  <c r="G578" i="10" s="1"/>
  <c r="G579" i="8"/>
  <c r="G579" i="9" s="1"/>
  <c r="G580" i="8"/>
  <c r="G580" i="12" s="1"/>
  <c r="G581" i="8"/>
  <c r="G582" i="8"/>
  <c r="G582" i="10" s="1"/>
  <c r="G583" i="8"/>
  <c r="G584" i="8"/>
  <c r="G585" i="8"/>
  <c r="G586" i="8"/>
  <c r="G586" i="9" s="1"/>
  <c r="G587" i="8"/>
  <c r="G587" i="14" s="1"/>
  <c r="G588" i="8"/>
  <c r="G589" i="8"/>
  <c r="G589" i="9" s="1"/>
  <c r="G590" i="8"/>
  <c r="G590" i="10" s="1"/>
  <c r="G591" i="8"/>
  <c r="G591" i="9" s="1"/>
  <c r="G592" i="8"/>
  <c r="G593" i="8"/>
  <c r="G594" i="8"/>
  <c r="G594" i="10" s="1"/>
  <c r="G595" i="8"/>
  <c r="G595" i="14" s="1"/>
  <c r="G596" i="8"/>
  <c r="G597" i="8"/>
  <c r="G598" i="8"/>
  <c r="G599" i="8"/>
  <c r="G600" i="8"/>
  <c r="G600" i="9" s="1"/>
  <c r="G601" i="8"/>
  <c r="G601" i="13" s="1"/>
  <c r="G602" i="8"/>
  <c r="G602" i="9" s="1"/>
  <c r="G603" i="8"/>
  <c r="G604" i="8"/>
  <c r="G605" i="8"/>
  <c r="G605" i="13" s="1"/>
  <c r="G606" i="8"/>
  <c r="G607" i="8"/>
  <c r="G607" i="9" s="1"/>
  <c r="G608" i="8"/>
  <c r="G609" i="8"/>
  <c r="G610" i="8"/>
  <c r="G611" i="8"/>
  <c r="G611" i="10" s="1"/>
  <c r="G612" i="8"/>
  <c r="G613" i="8"/>
  <c r="G614" i="8"/>
  <c r="G614" i="12" s="1"/>
  <c r="G615" i="8"/>
  <c r="G615" i="9" s="1"/>
  <c r="G616" i="8"/>
  <c r="G616" i="9" s="1"/>
  <c r="G617" i="8"/>
  <c r="G617" i="12" s="1"/>
  <c r="G618" i="8"/>
  <c r="G618" i="14" s="1"/>
  <c r="G619" i="8"/>
  <c r="G620" i="8"/>
  <c r="G621" i="8"/>
  <c r="G621" i="12" s="1"/>
  <c r="G622" i="8"/>
  <c r="G622" i="10" s="1"/>
  <c r="G623" i="8"/>
  <c r="G624" i="8"/>
  <c r="G625" i="8"/>
  <c r="G626" i="8"/>
  <c r="G627" i="8"/>
  <c r="G627" i="12" s="1"/>
  <c r="G628" i="8"/>
  <c r="G629" i="8"/>
  <c r="G630" i="8"/>
  <c r="G630" i="10" s="1"/>
  <c r="G631" i="8"/>
  <c r="G632" i="8"/>
  <c r="G633" i="8"/>
  <c r="G633" i="10" s="1"/>
  <c r="G634" i="8"/>
  <c r="G635" i="8"/>
  <c r="G635" i="9" s="1"/>
  <c r="G636" i="8"/>
  <c r="G636" i="14" s="1"/>
  <c r="G637" i="8"/>
  <c r="G638" i="8"/>
  <c r="G639" i="8"/>
  <c r="G639" i="10" s="1"/>
  <c r="G640" i="8"/>
  <c r="G641" i="8"/>
  <c r="G641" i="12" s="1"/>
  <c r="G642" i="8"/>
  <c r="G642" i="14" s="1"/>
  <c r="G643" i="8"/>
  <c r="G644" i="8"/>
  <c r="G644" i="14" s="1"/>
  <c r="G645" i="8"/>
  <c r="G645" i="9" s="1"/>
  <c r="G646" i="8"/>
  <c r="G646" i="10" s="1"/>
  <c r="G647" i="8"/>
  <c r="G647" i="14" s="1"/>
  <c r="G648" i="8"/>
  <c r="G649" i="8"/>
  <c r="G650" i="8"/>
  <c r="G650" i="14" s="1"/>
  <c r="G651" i="8"/>
  <c r="G652" i="8"/>
  <c r="G653" i="8"/>
  <c r="G653" i="9" s="1"/>
  <c r="G654" i="8"/>
  <c r="G654" i="10" s="1"/>
  <c r="G655" i="8"/>
  <c r="G656" i="8"/>
  <c r="G656" i="14" s="1"/>
  <c r="G657" i="8"/>
  <c r="G657" i="12" s="1"/>
  <c r="G658" i="8"/>
  <c r="G658" i="10" s="1"/>
  <c r="G659" i="8"/>
  <c r="G660" i="8"/>
  <c r="G660" i="12" s="1"/>
  <c r="G661" i="8"/>
  <c r="G662" i="8"/>
  <c r="G662" i="13" s="1"/>
  <c r="G663" i="8"/>
  <c r="G664" i="8"/>
  <c r="G665" i="8"/>
  <c r="G666" i="8"/>
  <c r="G666" i="13" s="1"/>
  <c r="G667" i="8"/>
  <c r="G668" i="8"/>
  <c r="G668" i="13" s="1"/>
  <c r="G669" i="8"/>
  <c r="G670" i="8"/>
  <c r="G670" i="10" s="1"/>
  <c r="G671" i="8"/>
  <c r="G672" i="8"/>
  <c r="G673" i="8"/>
  <c r="G674" i="8"/>
  <c r="G674" i="9" s="1"/>
  <c r="G675" i="8"/>
  <c r="G676" i="8"/>
  <c r="G677" i="8"/>
  <c r="G678" i="8"/>
  <c r="G679" i="8"/>
  <c r="G680" i="8"/>
  <c r="G680" i="13" s="1"/>
  <c r="G681" i="8"/>
  <c r="G681" i="12" s="1"/>
  <c r="G682" i="8"/>
  <c r="G682" i="12" s="1"/>
  <c r="G683" i="8"/>
  <c r="G684" i="8"/>
  <c r="G685" i="8"/>
  <c r="G685" i="10" s="1"/>
  <c r="G686" i="8"/>
  <c r="G686" i="10" s="1"/>
  <c r="G687" i="8"/>
  <c r="G688" i="8"/>
  <c r="G689" i="8"/>
  <c r="G689" i="10" s="1"/>
  <c r="G690" i="8"/>
  <c r="G690" i="13" s="1"/>
  <c r="G691" i="8"/>
  <c r="G692" i="8"/>
  <c r="G693" i="8"/>
  <c r="G694" i="8"/>
  <c r="G694" i="12" s="1"/>
  <c r="G695" i="8"/>
  <c r="G696" i="8"/>
  <c r="G697" i="8"/>
  <c r="G698" i="8"/>
  <c r="G698" i="9" s="1"/>
  <c r="G699" i="8"/>
  <c r="G699" i="9" s="1"/>
  <c r="G700" i="8"/>
  <c r="G700" i="12" s="1"/>
  <c r="G701" i="8"/>
  <c r="G702" i="8"/>
  <c r="G703" i="8"/>
  <c r="G703" i="13" s="1"/>
  <c r="G704" i="8"/>
  <c r="G705" i="8"/>
  <c r="G705" i="12" s="1"/>
  <c r="G706" i="8"/>
  <c r="G706" i="9" s="1"/>
  <c r="G707" i="8"/>
  <c r="G708" i="8"/>
  <c r="G709" i="8"/>
  <c r="G710" i="8"/>
  <c r="G710" i="10" s="1"/>
  <c r="G711" i="8"/>
  <c r="G711" i="9" s="1"/>
  <c r="G712" i="8"/>
  <c r="G713" i="8"/>
  <c r="G714" i="8"/>
  <c r="G715" i="8"/>
  <c r="G716" i="8"/>
  <c r="G716" i="10" s="1"/>
  <c r="G717" i="8"/>
  <c r="G717" i="9" s="1"/>
  <c r="G718" i="8"/>
  <c r="G718" i="10" s="1"/>
  <c r="G719" i="8"/>
  <c r="G720" i="8"/>
  <c r="G720" i="13" s="1"/>
  <c r="G721" i="8"/>
  <c r="G721" i="10" s="1"/>
  <c r="G722" i="8"/>
  <c r="G722" i="10" s="1"/>
  <c r="G723" i="8"/>
  <c r="G723" i="14" s="1"/>
  <c r="G724" i="8"/>
  <c r="G724" i="12" s="1"/>
  <c r="G725" i="8"/>
  <c r="G726" i="8"/>
  <c r="G726" i="14" s="1"/>
  <c r="G727" i="8"/>
  <c r="G728" i="8"/>
  <c r="G729" i="8"/>
  <c r="G729" i="13" s="1"/>
  <c r="G730" i="8"/>
  <c r="G730" i="12" s="1"/>
  <c r="G731" i="8"/>
  <c r="G732" i="8"/>
  <c r="G733" i="8"/>
  <c r="G733" i="13" s="1"/>
  <c r="G734" i="8"/>
  <c r="G735" i="8"/>
  <c r="G736" i="8"/>
  <c r="G737" i="8"/>
  <c r="G738" i="8"/>
  <c r="G739" i="8"/>
  <c r="G739" i="10" s="1"/>
  <c r="G740" i="8"/>
  <c r="G741" i="8"/>
  <c r="G742" i="8"/>
  <c r="G742" i="12" s="1"/>
  <c r="G743" i="8"/>
  <c r="G744" i="8"/>
  <c r="G744" i="9" s="1"/>
  <c r="G745" i="8"/>
  <c r="G745" i="12" s="1"/>
  <c r="G746" i="8"/>
  <c r="G746" i="14" s="1"/>
  <c r="G747" i="8"/>
  <c r="G748" i="8"/>
  <c r="G749" i="8"/>
  <c r="G749" i="10" s="1"/>
  <c r="G750" i="8"/>
  <c r="G750" i="10" s="1"/>
  <c r="G751" i="8"/>
  <c r="G752" i="8"/>
  <c r="G752" i="9" s="1"/>
  <c r="G753" i="8"/>
  <c r="G753" i="10" s="1"/>
  <c r="G754" i="8"/>
  <c r="G755" i="8"/>
  <c r="G756" i="8"/>
  <c r="G757" i="8"/>
  <c r="G758" i="8"/>
  <c r="G759" i="8"/>
  <c r="G760" i="8"/>
  <c r="G761" i="8"/>
  <c r="G762" i="8"/>
  <c r="G762" i="9" s="1"/>
  <c r="G763" i="8"/>
  <c r="G763" i="9" s="1"/>
  <c r="G764" i="8"/>
  <c r="G765" i="8"/>
  <c r="G765" i="9" s="1"/>
  <c r="G766" i="8"/>
  <c r="G767" i="8"/>
  <c r="G767" i="12" s="1"/>
  <c r="G768" i="8"/>
  <c r="G769" i="8"/>
  <c r="G769" i="12" s="1"/>
  <c r="G770" i="8"/>
  <c r="G770" i="9" s="1"/>
  <c r="G771" i="8"/>
  <c r="G772" i="8"/>
  <c r="G772" i="14" s="1"/>
  <c r="G773" i="8"/>
  <c r="G774" i="8"/>
  <c r="G774" i="10" s="1"/>
  <c r="G775" i="8"/>
  <c r="G775" i="9" s="1"/>
  <c r="G776" i="8"/>
  <c r="G777" i="8"/>
  <c r="G777" i="10" s="1"/>
  <c r="G778" i="8"/>
  <c r="G778" i="14" s="1"/>
  <c r="G779" i="8"/>
  <c r="G780" i="8"/>
  <c r="G781" i="8"/>
  <c r="G781" i="9" s="1"/>
  <c r="G782" i="8"/>
  <c r="G782" i="14" s="1"/>
  <c r="G783" i="8"/>
  <c r="G784" i="8"/>
  <c r="G784" i="14" s="1"/>
  <c r="G785" i="8"/>
  <c r="G785" i="10" s="1"/>
  <c r="G786" i="8"/>
  <c r="G787" i="8"/>
  <c r="G787" i="13" s="1"/>
  <c r="G788" i="8"/>
  <c r="G789" i="8"/>
  <c r="G790" i="8"/>
  <c r="G790" i="13" s="1"/>
  <c r="G791" i="8"/>
  <c r="G792" i="8"/>
  <c r="G793" i="8"/>
  <c r="G794" i="8"/>
  <c r="G794" i="13" s="1"/>
  <c r="G795" i="8"/>
  <c r="G796" i="8"/>
  <c r="G796" i="13" s="1"/>
  <c r="G797" i="8"/>
  <c r="G797" i="12" s="1"/>
  <c r="G798" i="8"/>
  <c r="G798" i="10" s="1"/>
  <c r="G799" i="8"/>
  <c r="G800" i="8"/>
  <c r="G800" i="14" s="1"/>
  <c r="G801" i="8"/>
  <c r="G801" i="12" s="1"/>
  <c r="G802" i="8"/>
  <c r="G802" i="9" s="1"/>
  <c r="G803" i="8"/>
  <c r="G804" i="8"/>
  <c r="G805" i="8"/>
  <c r="G806" i="8"/>
  <c r="G807" i="8"/>
  <c r="G808" i="8"/>
  <c r="G808" i="9" s="1"/>
  <c r="G809" i="8"/>
  <c r="G810" i="8"/>
  <c r="G810" i="9" s="1"/>
  <c r="G811" i="8"/>
  <c r="G812" i="8"/>
  <c r="G812" i="12" s="1"/>
  <c r="G813" i="8"/>
  <c r="G813" i="10" s="1"/>
  <c r="G814" i="8"/>
  <c r="G814" i="10" s="1"/>
  <c r="G815" i="8"/>
  <c r="G816" i="8"/>
  <c r="G817" i="8"/>
  <c r="G817" i="10" s="1"/>
  <c r="G818" i="8"/>
  <c r="G819" i="8"/>
  <c r="G820" i="8"/>
  <c r="G821" i="8"/>
  <c r="G822" i="8"/>
  <c r="G823" i="8"/>
  <c r="G824" i="8"/>
  <c r="G825" i="8"/>
  <c r="G826" i="8"/>
  <c r="G827" i="8"/>
  <c r="G827" i="9" s="1"/>
  <c r="G828" i="8"/>
  <c r="G829" i="8"/>
  <c r="G829" i="9" s="1"/>
  <c r="G830" i="8"/>
  <c r="G831" i="8"/>
  <c r="G832" i="8"/>
  <c r="G833" i="8"/>
  <c r="G833" i="12" s="1"/>
  <c r="G834" i="8"/>
  <c r="G835" i="8"/>
  <c r="G835" i="9" s="1"/>
  <c r="G836" i="8"/>
  <c r="G836" i="12" s="1"/>
  <c r="G837" i="8"/>
  <c r="G838" i="8"/>
  <c r="G838" i="10" s="1"/>
  <c r="G839" i="8"/>
  <c r="G839" i="9" s="1"/>
  <c r="G840" i="8"/>
  <c r="G840" i="9" s="1"/>
  <c r="G841" i="8"/>
  <c r="G841" i="10" s="1"/>
  <c r="G842" i="8"/>
  <c r="G842" i="14" s="1"/>
  <c r="G843" i="8"/>
  <c r="G844" i="8"/>
  <c r="G845" i="8"/>
  <c r="G845" i="9" s="1"/>
  <c r="G846" i="8"/>
  <c r="G846" i="10" s="1"/>
  <c r="G847" i="8"/>
  <c r="G848" i="8"/>
  <c r="G848" i="14" s="1"/>
  <c r="G849" i="8"/>
  <c r="G850" i="8"/>
  <c r="G851" i="8"/>
  <c r="G851" i="9" s="1"/>
  <c r="G852" i="8"/>
  <c r="G852" i="12" s="1"/>
  <c r="G853" i="8"/>
  <c r="G853" i="9" s="1"/>
  <c r="G854" i="8"/>
  <c r="G855" i="8"/>
  <c r="G856" i="8"/>
  <c r="G857" i="8"/>
  <c r="G858" i="8"/>
  <c r="G859" i="8"/>
  <c r="G860" i="8"/>
  <c r="G861" i="8"/>
  <c r="G862" i="8"/>
  <c r="G863" i="8"/>
  <c r="G864" i="8"/>
  <c r="G864" i="12" s="1"/>
  <c r="G865" i="8"/>
  <c r="G865" i="12" s="1"/>
  <c r="G866" i="8"/>
  <c r="G866" i="9" s="1"/>
  <c r="G867" i="8"/>
  <c r="G867" i="10" s="1"/>
  <c r="G868" i="8"/>
  <c r="G869" i="8"/>
  <c r="G870" i="8"/>
  <c r="G870" i="12" s="1"/>
  <c r="G871" i="8"/>
  <c r="G872" i="8"/>
  <c r="G872" i="9" s="1"/>
  <c r="G873" i="8"/>
  <c r="G873" i="13" s="1"/>
  <c r="G874" i="8"/>
  <c r="G874" i="14" s="1"/>
  <c r="G875" i="8"/>
  <c r="G876" i="8"/>
  <c r="G876" i="12" s="1"/>
  <c r="G877" i="8"/>
  <c r="G877" i="10" s="1"/>
  <c r="G878" i="8"/>
  <c r="G878" i="10" s="1"/>
  <c r="G879" i="8"/>
  <c r="G880" i="8"/>
  <c r="G881" i="8"/>
  <c r="G881" i="10" s="1"/>
  <c r="G882" i="8"/>
  <c r="G883" i="8"/>
  <c r="G884" i="8"/>
  <c r="G884" i="10" s="1"/>
  <c r="O884" i="10" s="1" a="1"/>
  <c r="O884" i="10" s="1"/>
  <c r="G885" i="8"/>
  <c r="G886" i="8"/>
  <c r="G887" i="8"/>
  <c r="G888" i="8"/>
  <c r="G889" i="8"/>
  <c r="G889" i="12" s="1"/>
  <c r="G890" i="8"/>
  <c r="G890" i="9" s="1"/>
  <c r="G891" i="8"/>
  <c r="G891" i="9" s="1"/>
  <c r="G892" i="8"/>
  <c r="G892" i="10" s="1"/>
  <c r="G893" i="8"/>
  <c r="G893" i="9" s="1"/>
  <c r="G894" i="8"/>
  <c r="G895" i="8"/>
  <c r="G896" i="8"/>
  <c r="G897" i="8"/>
  <c r="G898" i="8"/>
  <c r="G898" i="10" s="1"/>
  <c r="G899" i="8"/>
  <c r="G900" i="8"/>
  <c r="G900" i="14" s="1"/>
  <c r="G901" i="8"/>
  <c r="G902" i="8"/>
  <c r="G903" i="8"/>
  <c r="G903" i="9" s="1"/>
  <c r="G904" i="8"/>
  <c r="G905" i="8"/>
  <c r="G905" i="10" s="1"/>
  <c r="G906" i="8"/>
  <c r="G906" i="9" s="1"/>
  <c r="G907" i="8"/>
  <c r="G908" i="8"/>
  <c r="G909" i="8"/>
  <c r="G909" i="9" s="1"/>
  <c r="G910" i="8"/>
  <c r="G911" i="8"/>
  <c r="G912" i="8"/>
  <c r="G913" i="8"/>
  <c r="G913" i="12" s="1"/>
  <c r="G914" i="8"/>
  <c r="G914" i="9" s="1"/>
  <c r="G915" i="8"/>
  <c r="G916" i="8"/>
  <c r="G916" i="10" s="1"/>
  <c r="G917" i="8"/>
  <c r="G918" i="8"/>
  <c r="G919" i="8"/>
  <c r="G920" i="8"/>
  <c r="G921" i="8"/>
  <c r="G921" i="12" s="1"/>
  <c r="G922" i="8"/>
  <c r="G922" i="13" s="1"/>
  <c r="G923" i="8"/>
  <c r="G923" i="13" s="1"/>
  <c r="G924" i="8"/>
  <c r="G925" i="8"/>
  <c r="G925" i="10" s="1"/>
  <c r="G926" i="8"/>
  <c r="G926" i="10" s="1"/>
  <c r="G927" i="8"/>
  <c r="G928" i="8"/>
  <c r="G928" i="10" s="1"/>
  <c r="G929" i="8"/>
  <c r="G930" i="8"/>
  <c r="G931" i="8"/>
  <c r="G932" i="8"/>
  <c r="G933" i="8"/>
  <c r="G934" i="8"/>
  <c r="G935" i="8"/>
  <c r="G936" i="8"/>
  <c r="G937" i="8"/>
  <c r="G938" i="8"/>
  <c r="G938" i="10" s="1"/>
  <c r="G939" i="8"/>
  <c r="G940" i="8"/>
  <c r="G941" i="8"/>
  <c r="G942" i="8"/>
  <c r="G942" i="13" s="1"/>
  <c r="G943" i="8"/>
  <c r="G944" i="8"/>
  <c r="G945" i="8"/>
  <c r="G946" i="8"/>
  <c r="G946" i="13" s="1"/>
  <c r="G947" i="8"/>
  <c r="G948" i="8"/>
  <c r="G948" i="10" s="1"/>
  <c r="G949" i="8"/>
  <c r="G950" i="8"/>
  <c r="G951" i="8"/>
  <c r="G951" i="10" s="1"/>
  <c r="G952" i="8"/>
  <c r="G952" i="9" s="1"/>
  <c r="G953" i="8"/>
  <c r="G953" i="10" s="1"/>
  <c r="G954" i="8"/>
  <c r="G954" i="14" s="1"/>
  <c r="G955" i="8"/>
  <c r="G955" i="9" s="1"/>
  <c r="G956" i="8"/>
  <c r="G957" i="8"/>
  <c r="G957" i="9" s="1"/>
  <c r="G958" i="8"/>
  <c r="G959" i="8"/>
  <c r="G960" i="8"/>
  <c r="G961" i="8"/>
  <c r="G961" i="12" s="1"/>
  <c r="G962" i="8"/>
  <c r="G963" i="8"/>
  <c r="G964" i="8"/>
  <c r="G965" i="8"/>
  <c r="G966" i="8"/>
  <c r="G966" i="10" s="1"/>
  <c r="G967" i="8"/>
  <c r="G968" i="8"/>
  <c r="G969" i="8"/>
  <c r="G969" i="10" s="1"/>
  <c r="G970" i="8"/>
  <c r="G971" i="8"/>
  <c r="G972" i="8"/>
  <c r="G972" i="12" s="1"/>
  <c r="G973" i="8"/>
  <c r="G973" i="9" s="1"/>
  <c r="G974" i="8"/>
  <c r="G974" i="10" s="1"/>
  <c r="G975" i="8"/>
  <c r="G975" i="12" s="1"/>
  <c r="G976" i="8"/>
  <c r="G976" i="10" s="1"/>
  <c r="G977" i="8"/>
  <c r="G978" i="8"/>
  <c r="G979" i="8"/>
  <c r="G979" i="10" s="1"/>
  <c r="G980" i="8"/>
  <c r="G981" i="8"/>
  <c r="G981" i="9" s="1"/>
  <c r="G982" i="8"/>
  <c r="G983" i="8"/>
  <c r="G984" i="8"/>
  <c r="G985" i="8"/>
  <c r="G986" i="8"/>
  <c r="G987" i="8"/>
  <c r="G988" i="8"/>
  <c r="G988" i="12" s="1"/>
  <c r="G989" i="8"/>
  <c r="G989" i="10" s="1"/>
  <c r="G990" i="8"/>
  <c r="G991" i="8"/>
  <c r="G992" i="8"/>
  <c r="G992" i="10" s="1"/>
  <c r="G993" i="8"/>
  <c r="G993" i="10" s="1"/>
  <c r="G994" i="8"/>
  <c r="G994" i="9" s="1"/>
  <c r="G995" i="8"/>
  <c r="G995" i="10" s="1"/>
  <c r="G996" i="8"/>
  <c r="G997" i="8"/>
  <c r="G998" i="8"/>
  <c r="G998" i="12" s="1"/>
  <c r="G999" i="8"/>
  <c r="G1000" i="8"/>
  <c r="G1000" i="9" s="1"/>
  <c r="G1001" i="8"/>
  <c r="G1001" i="13" s="1"/>
  <c r="G1002" i="8"/>
  <c r="G1002" i="14" s="1"/>
  <c r="G1003" i="8"/>
  <c r="G1004" i="8"/>
  <c r="G1005" i="8"/>
  <c r="G1006" i="8"/>
  <c r="G1006" i="10" s="1"/>
  <c r="G1007" i="8"/>
  <c r="G1008" i="8"/>
  <c r="G1009" i="8"/>
  <c r="G1009" i="13" s="1"/>
  <c r="G1010" i="8"/>
  <c r="G1011" i="8"/>
  <c r="G1011" i="9" s="1"/>
  <c r="G1012" i="8"/>
  <c r="G1013" i="8"/>
  <c r="G1014" i="8"/>
  <c r="G1014" i="10" s="1"/>
  <c r="G1015" i="8"/>
  <c r="G1015" i="13" s="1"/>
  <c r="G1016" i="8"/>
  <c r="G1017" i="8"/>
  <c r="G1018" i="8"/>
  <c r="G1019" i="8"/>
  <c r="G1019" i="9" s="1"/>
  <c r="G1020" i="8"/>
  <c r="G1021" i="8"/>
  <c r="G1022" i="8"/>
  <c r="G1023" i="8"/>
  <c r="G1024" i="8"/>
  <c r="G1025" i="8"/>
  <c r="G1026" i="8"/>
  <c r="G1026" i="9" s="1"/>
  <c r="G1027" i="8"/>
  <c r="G1028" i="8"/>
  <c r="G1028" i="14" s="1"/>
  <c r="G1029" i="8"/>
  <c r="G1029" i="9" s="1"/>
  <c r="G1030" i="8"/>
  <c r="G1030" i="12" s="1"/>
  <c r="G1031" i="8"/>
  <c r="G1031" i="9" s="1"/>
  <c r="G1032" i="8"/>
  <c r="G1033" i="8"/>
  <c r="G1034" i="8"/>
  <c r="G1035" i="8"/>
  <c r="G1036" i="8"/>
  <c r="G1037" i="8"/>
  <c r="G1037" i="9" s="1"/>
  <c r="G1038" i="8"/>
  <c r="G1039" i="8"/>
  <c r="G1039" i="10" s="1"/>
  <c r="G1040" i="8"/>
  <c r="G1040" i="14" s="1"/>
  <c r="G1041" i="8"/>
  <c r="G1041" i="12" s="1"/>
  <c r="G1042" i="8"/>
  <c r="G1042" i="10" s="1"/>
  <c r="G1043" i="8"/>
  <c r="G1043" i="14" s="1"/>
  <c r="G1044" i="8"/>
  <c r="G1045" i="8"/>
  <c r="G1046" i="8"/>
  <c r="G1047" i="8"/>
  <c r="G1048" i="8"/>
  <c r="G1049" i="8"/>
  <c r="G1049" i="12" s="1"/>
  <c r="G1050" i="8"/>
  <c r="G1050" i="13" s="1"/>
  <c r="G1051" i="8"/>
  <c r="G1052" i="8"/>
  <c r="G1052" i="13" s="1"/>
  <c r="G1053" i="8"/>
  <c r="G1053" i="10" s="1"/>
  <c r="G1054" i="8"/>
  <c r="G1054" i="10" s="1"/>
  <c r="G1055" i="8"/>
  <c r="G1056" i="8"/>
  <c r="G1057" i="8"/>
  <c r="G1057" i="10" s="1"/>
  <c r="G1058" i="8"/>
  <c r="G1059" i="8"/>
  <c r="G1060" i="8"/>
  <c r="G1060" i="10" s="1"/>
  <c r="G1061" i="8"/>
  <c r="G1062" i="8"/>
  <c r="G1063" i="8"/>
  <c r="G1064" i="8"/>
  <c r="G1064" i="13" s="1"/>
  <c r="G1065" i="8"/>
  <c r="G1066" i="8"/>
  <c r="G1066" i="10" s="1"/>
  <c r="G1067" i="8"/>
  <c r="G1067" i="9" s="1"/>
  <c r="G1068" i="8"/>
  <c r="G1068" i="13" s="1"/>
  <c r="G1069" i="8"/>
  <c r="G1070" i="8"/>
  <c r="G1071" i="8"/>
  <c r="G1072" i="8"/>
  <c r="G1073" i="8"/>
  <c r="G1074" i="8"/>
  <c r="G1074" i="13" s="1"/>
  <c r="G1075" i="8"/>
  <c r="G1076" i="8"/>
  <c r="G1076" i="10" s="1"/>
  <c r="G1077" i="8"/>
  <c r="G1078" i="8"/>
  <c r="G1079" i="8"/>
  <c r="G1079" i="9" s="1"/>
  <c r="G1080" i="8"/>
  <c r="G1080" i="9" s="1"/>
  <c r="G1081" i="8"/>
  <c r="G1082" i="8"/>
  <c r="G1082" i="14" s="1"/>
  <c r="G1083" i="8"/>
  <c r="G1083" i="9" s="1"/>
  <c r="G1084" i="8"/>
  <c r="G1085" i="8"/>
  <c r="G1085" i="9" s="1"/>
  <c r="G1086" i="8"/>
  <c r="G1086" i="10" s="1"/>
  <c r="G1087" i="8"/>
  <c r="G1087" i="14" s="1"/>
  <c r="G1088" i="8"/>
  <c r="G1088" i="9" s="1"/>
  <c r="G1089" i="8"/>
  <c r="G1089" i="12" s="1"/>
  <c r="G1090" i="8"/>
  <c r="G1091" i="8"/>
  <c r="G1092" i="8"/>
  <c r="G1092" i="10" s="1"/>
  <c r="G1093" i="8"/>
  <c r="G1093" i="9" s="1"/>
  <c r="G1094" i="8"/>
  <c r="G1094" i="10" s="1"/>
  <c r="G1095" i="8"/>
  <c r="G1095" i="9" s="1"/>
  <c r="G1096" i="8"/>
  <c r="G1097" i="8"/>
  <c r="G1097" i="10" s="1"/>
  <c r="G1098" i="8"/>
  <c r="G1099" i="8"/>
  <c r="G1099" i="14" s="1"/>
  <c r="G1100" i="8"/>
  <c r="G1100" i="10" s="1"/>
  <c r="G1101" i="8"/>
  <c r="G1101" i="9" s="1"/>
  <c r="O1101" i="9" s="1" a="1"/>
  <c r="O1101" i="9" s="1"/>
  <c r="G1102" i="8"/>
  <c r="G1103" i="8"/>
  <c r="G1103" i="12" s="1"/>
  <c r="G1104" i="8"/>
  <c r="G1105" i="8"/>
  <c r="G1106" i="8"/>
  <c r="G1106" i="10" s="1"/>
  <c r="G1107" i="8"/>
  <c r="G1107" i="10" s="1"/>
  <c r="G1108" i="8"/>
  <c r="G1108" i="10" s="1"/>
  <c r="G1109" i="8"/>
  <c r="G1109" i="9" s="1"/>
  <c r="G1110" i="8"/>
  <c r="G1111" i="8"/>
  <c r="G1112" i="8"/>
  <c r="G1112" i="10" s="1"/>
  <c r="G1113" i="8"/>
  <c r="G1114" i="8"/>
  <c r="G1115" i="8"/>
  <c r="G1116" i="8"/>
  <c r="G1117" i="8"/>
  <c r="G1118" i="8"/>
  <c r="G1119" i="8"/>
  <c r="G1120" i="8"/>
  <c r="G1121" i="8"/>
  <c r="G1121" i="10" s="1"/>
  <c r="G1122" i="8"/>
  <c r="G1122" i="9" s="1"/>
  <c r="G1123" i="8"/>
  <c r="G1123" i="10" s="1"/>
  <c r="G1124" i="8"/>
  <c r="G1125" i="8"/>
  <c r="G1126" i="8"/>
  <c r="G1127" i="8"/>
  <c r="G1127" i="9" s="1"/>
  <c r="G1128" i="8"/>
  <c r="G1129" i="8"/>
  <c r="G1129" i="13" s="1"/>
  <c r="G1130" i="8"/>
  <c r="G1131" i="8"/>
  <c r="G1132" i="8"/>
  <c r="G1133" i="8"/>
  <c r="G1134" i="8"/>
  <c r="G1135" i="8"/>
  <c r="G1136" i="8"/>
  <c r="G1137" i="8"/>
  <c r="G1137" i="13" s="1"/>
  <c r="G1138" i="8"/>
  <c r="G1138" i="10" s="1"/>
  <c r="G1139" i="8"/>
  <c r="G1140" i="8"/>
  <c r="G1141" i="8"/>
  <c r="G1142" i="8"/>
  <c r="G1142" i="10" s="1"/>
  <c r="G1143" i="8"/>
  <c r="G1144" i="8"/>
  <c r="G1145" i="8"/>
  <c r="G1146" i="8"/>
  <c r="G1147" i="8"/>
  <c r="G1148" i="8"/>
  <c r="G1148" i="12" s="1"/>
  <c r="G1149" i="8"/>
  <c r="G1149" i="9" s="1"/>
  <c r="G1150" i="8"/>
  <c r="G1150" i="10" s="1"/>
  <c r="G1151" i="8"/>
  <c r="G1152" i="8"/>
  <c r="G1153" i="8"/>
  <c r="G1154" i="8"/>
  <c r="G1155" i="8"/>
  <c r="G1156" i="8"/>
  <c r="G1156" i="10" s="1"/>
  <c r="G1157" i="8"/>
  <c r="G1157" i="9" s="1"/>
  <c r="G1158" i="8"/>
  <c r="G1158" i="10" s="1"/>
  <c r="G1159" i="8"/>
  <c r="G1159" i="9" s="1"/>
  <c r="G1160" i="8"/>
  <c r="G1161" i="8"/>
  <c r="G1161" i="10" s="1"/>
  <c r="G1162" i="8"/>
  <c r="G1162" i="12" s="1"/>
  <c r="G1163" i="8"/>
  <c r="G1164" i="8"/>
  <c r="G1165" i="8"/>
  <c r="G1165" i="9" s="1"/>
  <c r="G1166" i="8"/>
  <c r="G1166" i="14" s="1"/>
  <c r="G1167" i="8"/>
  <c r="G1168" i="8"/>
  <c r="G1169" i="8"/>
  <c r="G1170" i="8"/>
  <c r="G1171" i="8"/>
  <c r="G1172" i="8"/>
  <c r="G1172" i="14" s="1"/>
  <c r="G1173" i="8"/>
  <c r="G1173" i="9" s="1"/>
  <c r="G1174" i="8"/>
  <c r="G1175" i="8"/>
  <c r="G1176" i="8"/>
  <c r="G1176" i="12" s="1"/>
  <c r="G1177" i="8"/>
  <c r="G1177" i="12" s="1"/>
  <c r="G1178" i="8"/>
  <c r="G1178" i="13" s="1"/>
  <c r="G1179" i="8"/>
  <c r="G1180" i="8"/>
  <c r="G1181" i="8"/>
  <c r="G1182" i="8"/>
  <c r="G1183" i="8"/>
  <c r="G1184" i="8"/>
  <c r="G1184" i="10" s="1"/>
  <c r="G1185" i="8"/>
  <c r="G1185" i="10" s="1"/>
  <c r="G1186" i="8"/>
  <c r="G1186" i="9" s="1"/>
  <c r="G1187" i="8"/>
  <c r="G1188" i="8"/>
  <c r="G1189" i="8"/>
  <c r="G1190" i="8"/>
  <c r="G1191" i="8"/>
  <c r="G1192" i="8"/>
  <c r="G1192" i="14" s="1"/>
  <c r="G1193" i="8"/>
  <c r="G1194" i="8"/>
  <c r="G1195" i="8"/>
  <c r="G1196" i="8"/>
  <c r="G1197" i="8"/>
  <c r="G1198" i="8"/>
  <c r="G1198" i="13" s="1"/>
  <c r="G1199" i="8"/>
  <c r="G1200" i="8"/>
  <c r="G1201" i="8"/>
  <c r="G1202" i="8"/>
  <c r="G1203" i="8"/>
  <c r="G1204" i="8"/>
  <c r="G1204" i="13" s="1"/>
  <c r="G1205" i="8"/>
  <c r="G1206" i="8"/>
  <c r="G1207" i="8"/>
  <c r="G1208" i="8"/>
  <c r="G1208" i="9" s="1"/>
  <c r="G1209" i="8"/>
  <c r="G1210" i="8"/>
  <c r="G1210" i="14" s="1"/>
  <c r="G1211" i="8"/>
  <c r="G1212" i="8"/>
  <c r="G1213" i="8"/>
  <c r="G1213" i="9" s="1"/>
  <c r="G1214" i="8"/>
  <c r="G1214" i="10" s="1"/>
  <c r="G1215" i="8"/>
  <c r="G1215" i="14" s="1"/>
  <c r="G1216" i="8"/>
  <c r="G1216" i="9" s="1"/>
  <c r="G1217" i="8"/>
  <c r="G1217" i="12" s="1"/>
  <c r="G1218" i="8"/>
  <c r="G1219" i="8"/>
  <c r="G1219" i="9" s="1"/>
  <c r="G1220" i="8"/>
  <c r="G1221" i="8"/>
  <c r="G1221" i="9" s="1"/>
  <c r="G1222" i="8"/>
  <c r="G1222" i="10" s="1"/>
  <c r="G1223" i="8"/>
  <c r="G1223" i="9" s="1"/>
  <c r="G1224" i="8"/>
  <c r="G1225" i="8"/>
  <c r="G1226" i="8"/>
  <c r="G1227" i="8"/>
  <c r="G1228" i="8"/>
  <c r="G1228" i="10" s="1"/>
  <c r="G1229" i="8"/>
  <c r="G1229" i="9" s="1"/>
  <c r="G1230" i="8"/>
  <c r="G1231" i="8"/>
  <c r="G1232" i="8"/>
  <c r="G1232" i="13" s="1"/>
  <c r="G1233" i="8"/>
  <c r="G1234" i="8"/>
  <c r="G1235" i="8"/>
  <c r="G1235" i="10" s="1"/>
  <c r="G1236" i="8"/>
  <c r="G1237" i="8"/>
  <c r="G1237" i="9" s="1"/>
  <c r="G1238" i="8"/>
  <c r="G1239" i="8"/>
  <c r="G1240" i="8"/>
  <c r="G1241" i="8"/>
  <c r="G1242" i="8"/>
  <c r="G1243" i="8"/>
  <c r="G1244" i="8"/>
  <c r="G1244" i="13" s="1"/>
  <c r="G1245" i="8"/>
  <c r="G1246" i="8"/>
  <c r="G1247" i="8"/>
  <c r="G1248" i="8"/>
  <c r="G1249" i="8"/>
  <c r="G1250" i="8"/>
  <c r="G1250" i="9" s="1"/>
  <c r="G1251" i="8"/>
  <c r="G1251" i="10" s="1"/>
  <c r="G1252" i="8"/>
  <c r="G1252" i="10" s="1"/>
  <c r="G1253" i="8"/>
  <c r="G1254" i="8"/>
  <c r="G1255" i="8"/>
  <c r="G1255" i="9" s="1"/>
  <c r="G1256" i="8"/>
  <c r="G1256" i="9" s="1"/>
  <c r="G1257" i="8"/>
  <c r="G1257" i="13" s="1"/>
  <c r="G1258" i="8"/>
  <c r="G1259" i="8"/>
  <c r="G1260" i="8"/>
  <c r="G1261" i="8"/>
  <c r="G1262" i="8"/>
  <c r="G1263" i="8"/>
  <c r="G1264" i="8"/>
  <c r="G1265" i="8"/>
  <c r="G1265" i="12" s="1"/>
  <c r="G1266" i="8"/>
  <c r="G1266" i="10" s="1"/>
  <c r="G1267" i="8"/>
  <c r="G1267" i="9" s="1"/>
  <c r="G1268" i="8"/>
  <c r="G1268" i="10" s="1"/>
  <c r="G1269" i="8"/>
  <c r="G1270" i="8"/>
  <c r="G1270" i="10" s="1"/>
  <c r="G1271" i="8"/>
  <c r="G1271" i="10" s="1"/>
  <c r="G1272" i="8"/>
  <c r="G1273" i="8"/>
  <c r="G1274" i="8"/>
  <c r="G1275" i="8"/>
  <c r="G1275" i="9" s="1"/>
  <c r="G1276" i="8"/>
  <c r="G1276" i="12" s="1"/>
  <c r="G1277" i="8"/>
  <c r="G1277" i="9" s="1"/>
  <c r="G1278" i="8"/>
  <c r="G1278" i="10" s="1"/>
  <c r="G1279" i="8"/>
  <c r="G1279" i="12" s="1"/>
  <c r="G1280" i="8"/>
  <c r="G1280" i="9" s="1"/>
  <c r="G1281" i="8"/>
  <c r="G1281" i="10" s="1"/>
  <c r="G1282" i="8"/>
  <c r="G1283" i="8"/>
  <c r="G1284" i="8"/>
  <c r="G1285" i="8"/>
  <c r="G1285" i="9" s="1"/>
  <c r="G1286" i="8"/>
  <c r="G1286" i="10" s="1"/>
  <c r="G1287" i="8"/>
  <c r="G1287" i="14" s="1"/>
  <c r="G1288" i="8"/>
  <c r="G1289" i="8"/>
  <c r="G1290" i="8"/>
  <c r="G1291" i="8"/>
  <c r="G1292" i="8"/>
  <c r="G1293" i="8"/>
  <c r="G1293" i="9" s="1"/>
  <c r="G1294" i="8"/>
  <c r="G1294" i="14" s="1"/>
  <c r="G1295" i="8"/>
  <c r="G1295" i="14" s="1"/>
  <c r="G1296" i="8"/>
  <c r="G1296" i="12" s="1"/>
  <c r="G1297" i="8"/>
  <c r="G1298" i="8"/>
  <c r="G1299" i="8"/>
  <c r="G1300" i="8"/>
  <c r="G1301" i="8"/>
  <c r="G1301" i="9" s="1"/>
  <c r="G1302" i="8"/>
  <c r="G1303" i="8"/>
  <c r="G1304" i="8"/>
  <c r="G1305" i="8"/>
  <c r="G1305" i="13" s="1"/>
  <c r="G1306" i="8"/>
  <c r="G1306" i="13" s="1"/>
  <c r="G1307" i="8"/>
  <c r="G1307" i="14" s="1"/>
  <c r="G1308" i="8"/>
  <c r="G1308" i="12" s="1"/>
  <c r="G1309" i="8"/>
  <c r="G1310" i="8"/>
  <c r="G1310" i="10" s="1"/>
  <c r="G1311" i="8"/>
  <c r="G1312" i="8"/>
  <c r="G1312" i="10" s="1"/>
  <c r="G1313" i="8"/>
  <c r="G1313" i="13" s="1"/>
  <c r="G1314" i="8"/>
  <c r="G1314" i="9" s="1"/>
  <c r="G1315" i="8"/>
  <c r="G1315" i="12" s="1"/>
  <c r="G1316" i="8"/>
  <c r="G1317" i="8"/>
  <c r="G1318" i="8"/>
  <c r="G1318" i="13" s="1"/>
  <c r="G1319" i="8"/>
  <c r="G1320" i="8"/>
  <c r="G1321" i="8"/>
  <c r="G1321" i="10" s="1"/>
  <c r="G1322" i="8"/>
  <c r="G1322" i="9" s="1"/>
  <c r="G1323" i="8"/>
  <c r="G1324" i="8"/>
  <c r="G1324" i="13" s="1"/>
  <c r="G1325" i="8"/>
  <c r="G1326" i="8"/>
  <c r="G1326" i="13" s="1"/>
  <c r="G1327" i="8"/>
  <c r="G1328" i="8"/>
  <c r="G1329" i="8"/>
  <c r="G1330" i="8"/>
  <c r="G1331" i="8"/>
  <c r="G1332" i="8"/>
  <c r="G1333" i="8"/>
  <c r="G1334" i="8"/>
  <c r="G1335" i="8"/>
  <c r="G1335" i="9" s="1"/>
  <c r="G1336" i="8"/>
  <c r="G1336" i="9" s="1"/>
  <c r="G1337" i="8"/>
  <c r="G1338" i="8"/>
  <c r="G1338" i="14" s="1"/>
  <c r="G1339" i="8"/>
  <c r="G1339" i="9" s="1"/>
  <c r="G1340" i="8"/>
  <c r="G1341" i="8"/>
  <c r="G1341" i="9" s="1"/>
  <c r="G1342" i="8"/>
  <c r="G1342" i="10" s="1"/>
  <c r="G1343" i="8"/>
  <c r="G1343" i="14" s="1"/>
  <c r="G1344" i="8"/>
  <c r="G1344" i="9" s="1"/>
  <c r="G1345" i="8"/>
  <c r="G1346" i="8"/>
  <c r="G1347" i="8"/>
  <c r="G1348" i="8"/>
  <c r="G1348" i="14" s="1"/>
  <c r="G1349" i="8"/>
  <c r="G1349" i="9" s="1"/>
  <c r="G1350" i="8"/>
  <c r="G1350" i="10" s="1"/>
  <c r="G1351" i="8"/>
  <c r="G1351" i="9" s="1"/>
  <c r="G1352" i="8"/>
  <c r="G1353" i="8"/>
  <c r="G1353" i="12" s="1"/>
  <c r="G1354" i="8"/>
  <c r="G1355" i="8"/>
  <c r="G1356" i="8"/>
  <c r="G1356" i="14" s="1"/>
  <c r="G1357" i="8"/>
  <c r="G1357" i="9" s="1"/>
  <c r="G1358" i="8"/>
  <c r="G1359" i="8"/>
  <c r="G1360" i="8"/>
  <c r="G1361" i="8"/>
  <c r="G1362" i="8"/>
  <c r="G1363" i="8"/>
  <c r="G1363" i="10" s="1"/>
  <c r="G1364" i="8"/>
  <c r="G1364" i="10" s="1"/>
  <c r="G1365" i="8"/>
  <c r="G1365" i="9" s="1"/>
  <c r="G1366" i="8"/>
  <c r="G1367" i="8"/>
  <c r="G1368" i="8"/>
  <c r="G1368" i="10" s="1"/>
  <c r="G1369" i="8"/>
  <c r="G1369" i="13" s="1"/>
  <c r="G1370" i="8"/>
  <c r="G1371" i="8"/>
  <c r="G1372" i="8"/>
  <c r="G1373" i="8"/>
  <c r="G1374" i="8"/>
  <c r="G1375" i="8"/>
  <c r="G1376" i="8"/>
  <c r="G1376" i="9" s="1"/>
  <c r="G1377" i="8"/>
  <c r="G1377" i="12" s="1"/>
  <c r="G1378" i="8"/>
  <c r="G1378" i="9" s="1"/>
  <c r="G1379" i="8"/>
  <c r="G1379" i="10" s="1"/>
  <c r="G1380" i="8"/>
  <c r="G1380" i="13" s="1"/>
  <c r="G1381" i="8"/>
  <c r="G1382" i="8"/>
  <c r="G1383" i="8"/>
  <c r="G1383" i="9" s="1"/>
  <c r="G1384" i="8"/>
  <c r="G1385" i="8"/>
  <c r="G1386" i="8"/>
  <c r="G1386" i="12" s="1"/>
  <c r="G1387" i="8"/>
  <c r="G1387" i="13" s="1"/>
  <c r="G1388" i="8"/>
  <c r="G1389" i="8"/>
  <c r="G1390" i="8"/>
  <c r="G1391" i="8"/>
  <c r="G1392" i="8"/>
  <c r="G1392" i="9" s="1"/>
  <c r="G1393" i="8"/>
  <c r="G1393" i="13" s="1"/>
  <c r="G1394" i="8"/>
  <c r="G1395" i="8"/>
  <c r="G1396" i="8"/>
  <c r="G1397" i="8"/>
  <c r="G1398" i="8"/>
  <c r="G1398" i="10" s="1"/>
  <c r="G1399" i="8"/>
  <c r="G1400" i="8"/>
  <c r="G1401" i="8"/>
  <c r="G1402" i="8"/>
  <c r="G1403" i="8"/>
  <c r="G1403" i="9" s="1"/>
  <c r="G1404" i="8"/>
  <c r="G1404" i="12" s="1"/>
  <c r="G1405" i="8"/>
  <c r="G1405" i="9" s="1"/>
  <c r="G1406" i="8"/>
  <c r="G1406" i="10" s="1"/>
  <c r="G1407" i="8"/>
  <c r="G1407" i="12" s="1"/>
  <c r="G1408" i="8"/>
  <c r="G1409" i="8"/>
  <c r="G1410" i="8"/>
  <c r="G1411" i="8"/>
  <c r="G1411" i="12" s="1"/>
  <c r="G1412" i="8"/>
  <c r="G1412" i="10" s="1"/>
  <c r="G1413" i="8"/>
  <c r="G1413" i="9" s="1"/>
  <c r="G1414" i="8"/>
  <c r="G1414" i="12" s="1"/>
  <c r="G1415" i="8"/>
  <c r="G1415" i="9" s="1"/>
  <c r="G1416" i="8"/>
  <c r="G1417" i="8"/>
  <c r="G1417" i="10" s="1"/>
  <c r="G1418" i="8"/>
  <c r="G1419" i="8"/>
  <c r="G1420" i="8"/>
  <c r="G1421" i="8"/>
  <c r="G1421" i="9" s="1"/>
  <c r="G1422" i="8"/>
  <c r="G1422" i="14" s="1"/>
  <c r="G1423" i="8"/>
  <c r="G1424" i="8"/>
  <c r="G1425" i="8"/>
  <c r="G1426" i="8"/>
  <c r="G1427" i="8"/>
  <c r="G1427" i="13" s="1"/>
  <c r="G1428" i="8"/>
  <c r="G1429" i="8"/>
  <c r="G1429" i="9" s="1"/>
  <c r="G1430" i="8"/>
  <c r="G1431" i="8"/>
  <c r="G1432" i="8"/>
  <c r="G1433" i="8"/>
  <c r="G1433" i="13" s="1"/>
  <c r="G1434" i="8"/>
  <c r="G1434" i="13" s="1"/>
  <c r="G1435" i="8"/>
  <c r="G1435" i="14" s="1"/>
  <c r="G1436" i="8"/>
  <c r="G1437" i="8"/>
  <c r="G1438" i="8"/>
  <c r="G1439" i="8"/>
  <c r="G1440" i="8"/>
  <c r="G1441" i="8"/>
  <c r="G1441" i="10" s="1"/>
  <c r="G1442" i="8"/>
  <c r="G1442" i="10" s="1"/>
  <c r="G1443" i="8"/>
  <c r="G1443" i="12" s="1"/>
  <c r="G1444" i="8"/>
  <c r="G1445" i="8"/>
  <c r="G1446" i="8"/>
  <c r="G1447" i="8"/>
  <c r="G1447" i="9" s="1"/>
  <c r="G1448" i="8"/>
  <c r="G1448" i="14" s="1"/>
  <c r="G1449" i="8"/>
  <c r="G1450" i="8"/>
  <c r="G1451" i="8"/>
  <c r="G1451" i="9" s="1"/>
  <c r="G1452" i="8"/>
  <c r="G1453" i="8"/>
  <c r="G1454" i="8"/>
  <c r="G1454" i="13" s="1"/>
  <c r="G1455" i="8"/>
  <c r="G1455" i="9" s="1"/>
  <c r="G1456" i="8"/>
  <c r="G1457" i="8"/>
  <c r="G1458" i="8"/>
  <c r="G1459" i="8"/>
  <c r="G1460" i="8"/>
  <c r="C110" i="9" l="1"/>
  <c r="C174" i="9"/>
  <c r="C526" i="9"/>
  <c r="C1038" i="9"/>
  <c r="C115" i="9"/>
  <c r="C179" i="9"/>
  <c r="C262" i="9"/>
  <c r="C339" i="9"/>
  <c r="C550" i="9"/>
  <c r="C326" i="12"/>
  <c r="C198" i="9"/>
  <c r="C270" i="9"/>
  <c r="C686" i="9"/>
  <c r="C814" i="9"/>
  <c r="C424" i="12"/>
  <c r="C139" i="9"/>
  <c r="C203" i="9"/>
  <c r="C275" i="9"/>
  <c r="C710" i="9"/>
  <c r="C838" i="9"/>
  <c r="C966" i="9"/>
  <c r="C1134" i="9"/>
  <c r="C19" i="9"/>
  <c r="C462" i="9"/>
  <c r="C974" i="9"/>
  <c r="C1166" i="9"/>
  <c r="C83" i="9"/>
  <c r="C147" i="9"/>
  <c r="C211" i="9"/>
  <c r="C299" i="9"/>
  <c r="C390" i="9"/>
  <c r="C742" i="9"/>
  <c r="C998" i="9"/>
  <c r="C38" i="9"/>
  <c r="C622" i="9"/>
  <c r="C43" i="9"/>
  <c r="C171" i="9"/>
  <c r="C403" i="9"/>
  <c r="C774" i="9"/>
  <c r="C159" i="12"/>
  <c r="G610" i="13"/>
  <c r="G610" i="9"/>
  <c r="G929" i="12"/>
  <c r="G929" i="10"/>
  <c r="F1306" i="13"/>
  <c r="F1306" i="9"/>
  <c r="F1242" i="10"/>
  <c r="F1242" i="9"/>
  <c r="F922" i="13"/>
  <c r="F922" i="9"/>
  <c r="D1082" i="13"/>
  <c r="D1082" i="10"/>
  <c r="D954" i="13"/>
  <c r="D954" i="10"/>
  <c r="D778" i="13"/>
  <c r="D778" i="10"/>
  <c r="D618" i="12"/>
  <c r="D618" i="10"/>
  <c r="C1426" i="9"/>
  <c r="C1426" i="10"/>
  <c r="C1362" i="9"/>
  <c r="C1362" i="10"/>
  <c r="C1298" i="9"/>
  <c r="C1298" i="10"/>
  <c r="C1234" i="9"/>
  <c r="C1234" i="10"/>
  <c r="C1170" i="12"/>
  <c r="C1170" i="10"/>
  <c r="C1106" i="9"/>
  <c r="C1106" i="10"/>
  <c r="C1042" i="12"/>
  <c r="C1042" i="10"/>
  <c r="C978" i="9"/>
  <c r="C978" i="10"/>
  <c r="C914" i="12"/>
  <c r="C914" i="10"/>
  <c r="C850" i="9"/>
  <c r="C850" i="10"/>
  <c r="C786" i="9"/>
  <c r="C786" i="10"/>
  <c r="C722" i="9"/>
  <c r="C722" i="10"/>
  <c r="C658" i="9"/>
  <c r="C658" i="10"/>
  <c r="C594" i="12"/>
  <c r="C594" i="10"/>
  <c r="C530" i="12"/>
  <c r="C530" i="10"/>
  <c r="C466" i="12"/>
  <c r="C466" i="10"/>
  <c r="C402" i="12"/>
  <c r="C402" i="10"/>
  <c r="C338" i="9"/>
  <c r="C338" i="10"/>
  <c r="C274" i="9"/>
  <c r="C274" i="10"/>
  <c r="C210" i="9"/>
  <c r="C210" i="10"/>
  <c r="C146" i="9"/>
  <c r="C146" i="10"/>
  <c r="C82" i="12"/>
  <c r="C82" i="10"/>
  <c r="C267" i="9"/>
  <c r="C331" i="9"/>
  <c r="C395" i="9"/>
  <c r="C459" i="9"/>
  <c r="C523" i="9"/>
  <c r="C755" i="9"/>
  <c r="F1050" i="13"/>
  <c r="F1050" i="9"/>
  <c r="F802" i="9"/>
  <c r="F802" i="10"/>
  <c r="F474" i="13"/>
  <c r="F474" i="9"/>
  <c r="G1440" i="10"/>
  <c r="G1440" i="12"/>
  <c r="G1424" i="12"/>
  <c r="G1424" i="10"/>
  <c r="G1416" i="14"/>
  <c r="G1416" i="9"/>
  <c r="G1408" i="12"/>
  <c r="G1408" i="9"/>
  <c r="G1400" i="12"/>
  <c r="G1400" i="9"/>
  <c r="G1384" i="9"/>
  <c r="G1384" i="10"/>
  <c r="G1352" i="12"/>
  <c r="G1352" i="9"/>
  <c r="G1328" i="10"/>
  <c r="G1328" i="12"/>
  <c r="G1328" i="9"/>
  <c r="G1320" i="14"/>
  <c r="G1320" i="10"/>
  <c r="G1272" i="12"/>
  <c r="G1272" i="9"/>
  <c r="G1096" i="10"/>
  <c r="G1096" i="9"/>
  <c r="G856" i="9"/>
  <c r="G856" i="10"/>
  <c r="G832" i="10"/>
  <c r="G832" i="9"/>
  <c r="G824" i="12"/>
  <c r="G824" i="9"/>
  <c r="G816" i="12"/>
  <c r="G816" i="9"/>
  <c r="G792" i="12"/>
  <c r="G792" i="10"/>
  <c r="G736" i="9"/>
  <c r="G736" i="12"/>
  <c r="G736" i="10"/>
  <c r="G728" i="9"/>
  <c r="G728" i="13"/>
  <c r="G712" i="12"/>
  <c r="G712" i="9"/>
  <c r="G704" i="9"/>
  <c r="G704" i="10"/>
  <c r="G696" i="12"/>
  <c r="G696" i="9"/>
  <c r="G688" i="12"/>
  <c r="G688" i="9"/>
  <c r="G672" i="14"/>
  <c r="G672" i="12"/>
  <c r="G672" i="10"/>
  <c r="G648" i="13"/>
  <c r="G648" i="10"/>
  <c r="G648" i="12"/>
  <c r="G648" i="9"/>
  <c r="G640" i="10"/>
  <c r="G640" i="9"/>
  <c r="G632" i="12"/>
  <c r="G632" i="9"/>
  <c r="G608" i="12"/>
  <c r="G608" i="10"/>
  <c r="G592" i="14"/>
  <c r="G592" i="13"/>
  <c r="G584" i="10"/>
  <c r="G584" i="12"/>
  <c r="G584" i="9"/>
  <c r="G568" i="12"/>
  <c r="G568" i="9"/>
  <c r="G560" i="12"/>
  <c r="G560" i="10"/>
  <c r="G560" i="9"/>
  <c r="G520" i="13"/>
  <c r="G520" i="12"/>
  <c r="G520" i="10"/>
  <c r="G520" i="9"/>
  <c r="G512" i="9"/>
  <c r="G512" i="10"/>
  <c r="G504" i="14"/>
  <c r="G504" i="10"/>
  <c r="G504" i="9"/>
  <c r="G496" i="12"/>
  <c r="G496" i="10"/>
  <c r="G496" i="9"/>
  <c r="G472" i="10"/>
  <c r="G472" i="12"/>
  <c r="G456" i="12"/>
  <c r="G456" i="10"/>
  <c r="G456" i="9"/>
  <c r="G448" i="10"/>
  <c r="G448" i="9"/>
  <c r="G440" i="14"/>
  <c r="G440" i="10"/>
  <c r="G440" i="9"/>
  <c r="G432" i="12"/>
  <c r="G432" i="10"/>
  <c r="G432" i="9"/>
  <c r="G408" i="14"/>
  <c r="G408" i="12"/>
  <c r="G392" i="13"/>
  <c r="G392" i="10"/>
  <c r="G392" i="9"/>
  <c r="G384" i="10"/>
  <c r="G384" i="9"/>
  <c r="G376" i="12"/>
  <c r="G376" i="10"/>
  <c r="G376" i="9"/>
  <c r="G368" i="10"/>
  <c r="G368" i="12"/>
  <c r="G368" i="9"/>
  <c r="G344" i="10"/>
  <c r="G344" i="12"/>
  <c r="G328" i="9"/>
  <c r="G328" i="10"/>
  <c r="G320" i="10"/>
  <c r="G320" i="9"/>
  <c r="G312" i="12"/>
  <c r="G312" i="10"/>
  <c r="G312" i="9"/>
  <c r="G304" i="12"/>
  <c r="G304" i="10"/>
  <c r="G304" i="9"/>
  <c r="G280" i="14"/>
  <c r="G280" i="12"/>
  <c r="G264" i="13"/>
  <c r="G264" i="9"/>
  <c r="G264" i="10"/>
  <c r="G256" i="10"/>
  <c r="G256" i="9"/>
  <c r="G248" i="9"/>
  <c r="G248" i="10"/>
  <c r="G248" i="12"/>
  <c r="G240" i="9"/>
  <c r="G240" i="10"/>
  <c r="G232" i="10"/>
  <c r="G232" i="9"/>
  <c r="G224" i="10"/>
  <c r="G224" i="12"/>
  <c r="G224" i="9"/>
  <c r="G216" i="10"/>
  <c r="G216" i="9"/>
  <c r="G208" i="12"/>
  <c r="G208" i="9"/>
  <c r="G200" i="12"/>
  <c r="G200" i="9"/>
  <c r="G200" i="10"/>
  <c r="G192" i="10"/>
  <c r="G192" i="9"/>
  <c r="G184" i="14"/>
  <c r="G184" i="10"/>
  <c r="G184" i="9"/>
  <c r="G184" i="12"/>
  <c r="G176" i="12"/>
  <c r="G176" i="9"/>
  <c r="G176" i="10"/>
  <c r="G168" i="10"/>
  <c r="G168" i="13"/>
  <c r="G168" i="9"/>
  <c r="G160" i="13"/>
  <c r="G160" i="12"/>
  <c r="G160" i="9"/>
  <c r="G144" i="12"/>
  <c r="G144" i="13"/>
  <c r="G144" i="9"/>
  <c r="G136" i="13"/>
  <c r="G136" i="12"/>
  <c r="G136" i="10"/>
  <c r="G136" i="9"/>
  <c r="G128" i="10"/>
  <c r="G128" i="9"/>
  <c r="G120" i="14"/>
  <c r="G120" i="12"/>
  <c r="G120" i="13"/>
  <c r="G120" i="10"/>
  <c r="G120" i="9"/>
  <c r="G112" i="12"/>
  <c r="G112" i="9"/>
  <c r="G112" i="10"/>
  <c r="G104" i="10"/>
  <c r="G104" i="9"/>
  <c r="G96" i="14"/>
  <c r="G96" i="12"/>
  <c r="G96" i="13"/>
  <c r="G96" i="9"/>
  <c r="G88" i="13"/>
  <c r="G88" i="9"/>
  <c r="G80" i="12"/>
  <c r="G80" i="9"/>
  <c r="G72" i="12"/>
  <c r="G72" i="9"/>
  <c r="G72" i="10"/>
  <c r="G64" i="10"/>
  <c r="G64" i="9"/>
  <c r="G56" i="14"/>
  <c r="G56" i="10"/>
  <c r="G56" i="9"/>
  <c r="G48" i="12"/>
  <c r="G48" i="9"/>
  <c r="G48" i="10"/>
  <c r="G40" i="10"/>
  <c r="G40" i="9"/>
  <c r="G32" i="10"/>
  <c r="G32" i="14"/>
  <c r="G32" i="12"/>
  <c r="G32" i="9"/>
  <c r="G24" i="12"/>
  <c r="G24" i="9"/>
  <c r="G16" i="14"/>
  <c r="G16" i="9"/>
  <c r="G8" i="14"/>
  <c r="G8" i="12"/>
  <c r="G8" i="9"/>
  <c r="G8" i="10"/>
  <c r="F1441" i="12"/>
  <c r="F1441" i="10"/>
  <c r="F1417" i="13"/>
  <c r="F1417" i="10"/>
  <c r="F1393" i="10"/>
  <c r="F1393" i="12"/>
  <c r="F1361" i="9"/>
  <c r="F1361" i="10"/>
  <c r="F1345" i="9"/>
  <c r="F1345" i="10"/>
  <c r="F1297" i="12"/>
  <c r="F1297" i="10"/>
  <c r="F1281" i="13"/>
  <c r="F1281" i="10"/>
  <c r="F1265" i="12"/>
  <c r="F1265" i="10"/>
  <c r="F1185" i="12"/>
  <c r="F1185" i="10"/>
  <c r="F1161" i="13"/>
  <c r="F1161" i="10"/>
  <c r="F1137" i="10"/>
  <c r="F1137" i="12"/>
  <c r="F1105" i="9"/>
  <c r="F1105" i="10"/>
  <c r="F1089" i="9"/>
  <c r="F1089" i="12"/>
  <c r="F1089" i="10"/>
  <c r="F1057" i="12"/>
  <c r="F1057" i="10"/>
  <c r="F1033" i="13"/>
  <c r="F1033" i="10"/>
  <c r="F1009" i="12"/>
  <c r="F1009" i="10"/>
  <c r="F977" i="13"/>
  <c r="F977" i="12"/>
  <c r="F961" i="14"/>
  <c r="F961" i="13"/>
  <c r="F961" i="12"/>
  <c r="F905" i="14"/>
  <c r="F905" i="10"/>
  <c r="F857" i="13"/>
  <c r="F857" i="10"/>
  <c r="F777" i="14"/>
  <c r="F777" i="13"/>
  <c r="F729" i="13"/>
  <c r="F729" i="10"/>
  <c r="F721" i="14"/>
  <c r="F721" i="12"/>
  <c r="F697" i="14"/>
  <c r="F697" i="10"/>
  <c r="F673" i="12"/>
  <c r="F673" i="10"/>
  <c r="F641" i="14"/>
  <c r="F641" i="13"/>
  <c r="F609" i="10"/>
  <c r="F609" i="12"/>
  <c r="F593" i="14"/>
  <c r="F593" i="12"/>
  <c r="F577" i="13"/>
  <c r="F577" i="14"/>
  <c r="F569" i="14"/>
  <c r="F569" i="10"/>
  <c r="F545" i="10"/>
  <c r="F545" i="12"/>
  <c r="F529" i="13"/>
  <c r="F529" i="10"/>
  <c r="F521" i="13"/>
  <c r="F521" i="10"/>
  <c r="F513" i="14"/>
  <c r="F513" i="10"/>
  <c r="F481" i="10"/>
  <c r="F481" i="12"/>
  <c r="F465" i="9"/>
  <c r="F465" i="10"/>
  <c r="F457" i="13"/>
  <c r="F457" i="10"/>
  <c r="F449" i="14"/>
  <c r="F449" i="10"/>
  <c r="F441" i="10"/>
  <c r="F441" i="14"/>
  <c r="F417" i="10"/>
  <c r="F417" i="12"/>
  <c r="F409" i="13"/>
  <c r="F409" i="10"/>
  <c r="F401" i="12"/>
  <c r="F401" i="10"/>
  <c r="F393" i="14"/>
  <c r="F393" i="10"/>
  <c r="F385" i="14"/>
  <c r="F385" i="10"/>
  <c r="F337" i="12"/>
  <c r="F337" i="10"/>
  <c r="F329" i="13"/>
  <c r="F329" i="10"/>
  <c r="F281" i="13"/>
  <c r="F281" i="10"/>
  <c r="F273" i="12"/>
  <c r="F273" i="10"/>
  <c r="F265" i="13"/>
  <c r="F265" i="14"/>
  <c r="F265" i="10"/>
  <c r="F257" i="13"/>
  <c r="F257" i="14"/>
  <c r="F257" i="10"/>
  <c r="F249" i="10"/>
  <c r="F249" i="9"/>
  <c r="F241" i="10"/>
  <c r="F241" i="9"/>
  <c r="F233" i="13"/>
  <c r="F233" i="9"/>
  <c r="F225" i="12"/>
  <c r="F225" i="9"/>
  <c r="F217" i="13"/>
  <c r="F217" i="10"/>
  <c r="F217" i="9"/>
  <c r="F209" i="13"/>
  <c r="F209" i="12"/>
  <c r="F209" i="10"/>
  <c r="F209" i="9"/>
  <c r="F201" i="10"/>
  <c r="F201" i="9"/>
  <c r="F193" i="12"/>
  <c r="F193" i="10"/>
  <c r="F193" i="9"/>
  <c r="F185" i="10"/>
  <c r="F185" i="9"/>
  <c r="F177" i="10"/>
  <c r="F177" i="9"/>
  <c r="F169" i="13"/>
  <c r="F169" i="9"/>
  <c r="F161" i="12"/>
  <c r="F161" i="9"/>
  <c r="F153" i="13"/>
  <c r="F153" i="10"/>
  <c r="F153" i="9"/>
  <c r="F145" i="14"/>
  <c r="F145" i="12"/>
  <c r="F145" i="10"/>
  <c r="F145" i="9"/>
  <c r="F137" i="14"/>
  <c r="F137" i="10"/>
  <c r="F137" i="9"/>
  <c r="F129" i="12"/>
  <c r="F129" i="13"/>
  <c r="F129" i="10"/>
  <c r="F129" i="9"/>
  <c r="F121" i="10"/>
  <c r="F121" i="9"/>
  <c r="F113" i="10"/>
  <c r="F113" i="9"/>
  <c r="F97" i="10"/>
  <c r="F97" i="12"/>
  <c r="F97" i="9"/>
  <c r="F89" i="10"/>
  <c r="F89" i="9"/>
  <c r="F81" i="13"/>
  <c r="F81" i="14"/>
  <c r="F81" i="12"/>
  <c r="F81" i="9"/>
  <c r="F81" i="10"/>
  <c r="F73" i="10"/>
  <c r="F73" i="9"/>
  <c r="F65" i="12"/>
  <c r="F65" i="10"/>
  <c r="F65" i="9"/>
  <c r="F57" i="14"/>
  <c r="F57" i="9"/>
  <c r="F49" i="10"/>
  <c r="F49" i="9"/>
  <c r="F33" i="10"/>
  <c r="F33" i="12"/>
  <c r="F33" i="9"/>
  <c r="F25" i="10"/>
  <c r="F25" i="9"/>
  <c r="F17" i="12"/>
  <c r="F17" i="10"/>
  <c r="F17" i="9"/>
  <c r="D1449" i="9"/>
  <c r="D1449" i="13"/>
  <c r="D1361" i="12"/>
  <c r="D1361" i="9"/>
  <c r="D1345" i="12"/>
  <c r="D1345" i="9"/>
  <c r="D1337" i="13"/>
  <c r="D1337" i="9"/>
  <c r="D1313" i="14"/>
  <c r="D1313" i="12"/>
  <c r="D1281" i="12"/>
  <c r="D1281" i="9"/>
  <c r="D1265" i="10"/>
  <c r="D1265" i="13"/>
  <c r="D1265" i="12"/>
  <c r="D1233" i="12"/>
  <c r="D1233" i="9"/>
  <c r="D1217" i="13"/>
  <c r="D1217" i="9"/>
  <c r="D1209" i="14"/>
  <c r="D1209" i="9"/>
  <c r="D1185" i="14"/>
  <c r="D1185" i="12"/>
  <c r="D1153" i="12"/>
  <c r="D1153" i="9"/>
  <c r="D1137" i="10"/>
  <c r="D1137" i="12"/>
  <c r="D1129" i="9"/>
  <c r="D1129" i="13"/>
  <c r="D1089" i="12"/>
  <c r="D1089" i="13"/>
  <c r="D1089" i="9"/>
  <c r="D1081" i="14"/>
  <c r="D1081" i="9"/>
  <c r="D1025" i="12"/>
  <c r="D1025" i="9"/>
  <c r="D1009" i="10"/>
  <c r="D1009" i="12"/>
  <c r="D977" i="12"/>
  <c r="D977" i="9"/>
  <c r="D961" i="13"/>
  <c r="D961" i="12"/>
  <c r="D961" i="9"/>
  <c r="D953" i="14"/>
  <c r="D953" i="13"/>
  <c r="D953" i="9"/>
  <c r="D929" i="12"/>
  <c r="D929" i="14"/>
  <c r="D897" i="12"/>
  <c r="D897" i="9"/>
  <c r="D881" i="10"/>
  <c r="D881" i="12"/>
  <c r="D873" i="10"/>
  <c r="D873" i="12"/>
  <c r="D849" i="12"/>
  <c r="D849" i="9"/>
  <c r="D841" i="12"/>
  <c r="D841" i="9"/>
  <c r="D825" i="10"/>
  <c r="D825" i="9"/>
  <c r="D817" i="9"/>
  <c r="D817" i="12"/>
  <c r="D809" i="10"/>
  <c r="D809" i="12"/>
  <c r="D785" i="12"/>
  <c r="D785" i="9"/>
  <c r="D777" i="12"/>
  <c r="D777" i="9"/>
  <c r="D761" i="12"/>
  <c r="D761" i="9"/>
  <c r="D753" i="10"/>
  <c r="D753" i="14"/>
  <c r="D745" i="10"/>
  <c r="D745" i="14"/>
  <c r="D745" i="12"/>
  <c r="D721" i="12"/>
  <c r="D721" i="9"/>
  <c r="D697" i="10"/>
  <c r="D697" i="12"/>
  <c r="D697" i="9"/>
  <c r="D681" i="10"/>
  <c r="D681" i="12"/>
  <c r="D657" i="12"/>
  <c r="D657" i="9"/>
  <c r="D649" i="12"/>
  <c r="D649" i="9"/>
  <c r="D633" i="12"/>
  <c r="D633" i="9"/>
  <c r="D593" i="12"/>
  <c r="D593" i="9"/>
  <c r="D585" i="12"/>
  <c r="D585" i="9"/>
  <c r="D577" i="13"/>
  <c r="D577" i="9"/>
  <c r="D569" i="10"/>
  <c r="D569" i="14"/>
  <c r="D569" i="9"/>
  <c r="D569" i="12"/>
  <c r="D545" i="13"/>
  <c r="D545" i="12"/>
  <c r="D529" i="14"/>
  <c r="D529" i="10"/>
  <c r="D529" i="9"/>
  <c r="D521" i="12"/>
  <c r="D521" i="10"/>
  <c r="D521" i="9"/>
  <c r="D513" i="9"/>
  <c r="D513" i="10"/>
  <c r="D505" i="14"/>
  <c r="D505" i="12"/>
  <c r="D505" i="10"/>
  <c r="D505" i="9"/>
  <c r="D497" i="14"/>
  <c r="D497" i="12"/>
  <c r="D465" i="14"/>
  <c r="D465" i="13"/>
  <c r="D465" i="10"/>
  <c r="D465" i="9"/>
  <c r="D457" i="12"/>
  <c r="D457" i="10"/>
  <c r="D457" i="9"/>
  <c r="D449" i="10"/>
  <c r="D449" i="9"/>
  <c r="D441" i="14"/>
  <c r="D441" i="13"/>
  <c r="D441" i="10"/>
  <c r="D441" i="9"/>
  <c r="D433" i="14"/>
  <c r="D433" i="13"/>
  <c r="D433" i="12"/>
  <c r="D401" i="12"/>
  <c r="D401" i="10"/>
  <c r="D401" i="9"/>
  <c r="D393" i="12"/>
  <c r="D393" i="9"/>
  <c r="D393" i="10"/>
  <c r="D385" i="13"/>
  <c r="D385" i="10"/>
  <c r="D385" i="9"/>
  <c r="D377" i="14"/>
  <c r="D377" i="10"/>
  <c r="D377" i="9"/>
  <c r="D369" i="13"/>
  <c r="D369" i="12"/>
  <c r="D361" i="13"/>
  <c r="D361" i="12"/>
  <c r="D337" i="12"/>
  <c r="D337" i="10"/>
  <c r="D337" i="9"/>
  <c r="D329" i="12"/>
  <c r="D329" i="9"/>
  <c r="D329" i="10"/>
  <c r="D321" i="10"/>
  <c r="D321" i="9"/>
  <c r="D313" i="13"/>
  <c r="D313" i="10"/>
  <c r="D313" i="9"/>
  <c r="D305" i="14"/>
  <c r="D305" i="12"/>
  <c r="D297" i="13"/>
  <c r="D297" i="12"/>
  <c r="D273" i="12"/>
  <c r="D273" i="9"/>
  <c r="D273" i="10"/>
  <c r="D265" i="12"/>
  <c r="D265" i="9"/>
  <c r="D265" i="10"/>
  <c r="D257" i="13"/>
  <c r="D257" i="10"/>
  <c r="D257" i="9"/>
  <c r="D249" i="12"/>
  <c r="D249" i="10"/>
  <c r="D249" i="9"/>
  <c r="D241" i="14"/>
  <c r="D241" i="13"/>
  <c r="D241" i="9"/>
  <c r="D233" i="10"/>
  <c r="D233" i="12"/>
  <c r="D233" i="9"/>
  <c r="D225" i="12"/>
  <c r="D225" i="9"/>
  <c r="D217" i="10"/>
  <c r="D217" i="9"/>
  <c r="D209" i="14"/>
  <c r="D209" i="12"/>
  <c r="D209" i="9"/>
  <c r="D209" i="10"/>
  <c r="D201" i="10"/>
  <c r="D201" i="9"/>
  <c r="D193" i="13"/>
  <c r="D193" i="10"/>
  <c r="D193" i="9"/>
  <c r="D185" i="13"/>
  <c r="D185" i="12"/>
  <c r="D185" i="10"/>
  <c r="D185" i="9"/>
  <c r="D177" i="10"/>
  <c r="D177" i="9"/>
  <c r="D169" i="10"/>
  <c r="D169" i="12"/>
  <c r="D169" i="9"/>
  <c r="D161" i="13"/>
  <c r="D161" i="12"/>
  <c r="D161" i="9"/>
  <c r="D153" i="10"/>
  <c r="D153" i="9"/>
  <c r="D145" i="14"/>
  <c r="D145" i="12"/>
  <c r="D145" i="9"/>
  <c r="D145" i="10"/>
  <c r="D137" i="12"/>
  <c r="D137" i="9"/>
  <c r="D137" i="10"/>
  <c r="D129" i="13"/>
  <c r="D129" i="10"/>
  <c r="D129" i="9"/>
  <c r="D121" i="14"/>
  <c r="D121" i="10"/>
  <c r="D121" i="9"/>
  <c r="D121" i="12"/>
  <c r="D113" i="13"/>
  <c r="D113" i="9"/>
  <c r="D105" i="10"/>
  <c r="D105" i="9"/>
  <c r="D97" i="12"/>
  <c r="D97" i="9"/>
  <c r="D89" i="10"/>
  <c r="D89" i="9"/>
  <c r="D81" i="14"/>
  <c r="D81" i="10"/>
  <c r="D81" i="9"/>
  <c r="D73" i="12"/>
  <c r="D73" i="9"/>
  <c r="D73" i="10"/>
  <c r="D65" i="10"/>
  <c r="D65" i="9"/>
  <c r="D57" i="14"/>
  <c r="D57" i="12"/>
  <c r="D57" i="10"/>
  <c r="D57" i="9"/>
  <c r="D49" i="12"/>
  <c r="D49" i="9"/>
  <c r="D41" i="12"/>
  <c r="D41" i="14"/>
  <c r="D41" i="9"/>
  <c r="D33" i="14"/>
  <c r="D33" i="12"/>
  <c r="D33" i="9"/>
  <c r="D25" i="10"/>
  <c r="D25" i="9"/>
  <c r="D17" i="10"/>
  <c r="D17" i="9"/>
  <c r="D9" i="12"/>
  <c r="D9" i="9"/>
  <c r="D9" i="10"/>
  <c r="C1425" i="10"/>
  <c r="C1425" i="13"/>
  <c r="C1417" i="13"/>
  <c r="C1417" i="10"/>
  <c r="C1401" i="12"/>
  <c r="C1401" i="10"/>
  <c r="C1393" i="14"/>
  <c r="C1393" i="10"/>
  <c r="C1369" i="12"/>
  <c r="C1369" i="13"/>
  <c r="C1353" i="14"/>
  <c r="C1353" i="13"/>
  <c r="C1353" i="12"/>
  <c r="C1353" i="10"/>
  <c r="C1321" i="13"/>
  <c r="C1321" i="14"/>
  <c r="C1297" i="10"/>
  <c r="C1297" i="13"/>
  <c r="C1281" i="12"/>
  <c r="C1281" i="13"/>
  <c r="C1273" i="12"/>
  <c r="C1273" i="10"/>
  <c r="C1265" i="14"/>
  <c r="C1265" i="10"/>
  <c r="C1257" i="10"/>
  <c r="C1257" i="13"/>
  <c r="C1225" i="14"/>
  <c r="C1225" i="12"/>
  <c r="C1225" i="13"/>
  <c r="C1225" i="10"/>
  <c r="C1177" i="14"/>
  <c r="C1177" i="12"/>
  <c r="C1161" i="13"/>
  <c r="C1161" i="10"/>
  <c r="C1153" i="12"/>
  <c r="C1153" i="13"/>
  <c r="C1145" i="12"/>
  <c r="C1145" i="10"/>
  <c r="C1137" i="14"/>
  <c r="C1137" i="10"/>
  <c r="C1113" i="10"/>
  <c r="C1113" i="14"/>
  <c r="C1097" i="12"/>
  <c r="C1097" i="10"/>
  <c r="C1089" i="10"/>
  <c r="C1089" i="13"/>
  <c r="C1065" i="10"/>
  <c r="C1065" i="12"/>
  <c r="C1065" i="13"/>
  <c r="C1049" i="14"/>
  <c r="C1049" i="13"/>
  <c r="C1049" i="12"/>
  <c r="C1025" i="10"/>
  <c r="C1025" i="14"/>
  <c r="C1009" i="14"/>
  <c r="C1009" i="10"/>
  <c r="C1001" i="10"/>
  <c r="C1001" i="13"/>
  <c r="C977" i="10"/>
  <c r="C977" i="13"/>
  <c r="C969" i="12"/>
  <c r="C969" i="10"/>
  <c r="C937" i="13"/>
  <c r="C937" i="12"/>
  <c r="C921" i="14"/>
  <c r="C921" i="13"/>
  <c r="C921" i="12"/>
  <c r="C905" i="13"/>
  <c r="C905" i="10"/>
  <c r="C881" i="14"/>
  <c r="C881" i="10"/>
  <c r="C857" i="12"/>
  <c r="C857" i="14"/>
  <c r="C857" i="13"/>
  <c r="C841" i="14"/>
  <c r="C841" i="10"/>
  <c r="C825" i="12"/>
  <c r="C825" i="10"/>
  <c r="C785" i="10"/>
  <c r="C785" i="13"/>
  <c r="C769" i="12"/>
  <c r="C769" i="14"/>
  <c r="C761" i="12"/>
  <c r="C761" i="10"/>
  <c r="C745" i="12"/>
  <c r="C745" i="14"/>
  <c r="C713" i="14"/>
  <c r="C713" i="13"/>
  <c r="C713" i="10"/>
  <c r="C697" i="12"/>
  <c r="C697" i="10"/>
  <c r="C681" i="12"/>
  <c r="C681" i="14"/>
  <c r="C649" i="14"/>
  <c r="C649" i="13"/>
  <c r="C649" i="10"/>
  <c r="C641" i="12"/>
  <c r="C641" i="13"/>
  <c r="C633" i="12"/>
  <c r="C633" i="10"/>
  <c r="C625" i="14"/>
  <c r="C625" i="10"/>
  <c r="C585" i="12"/>
  <c r="C585" i="10"/>
  <c r="C569" i="10"/>
  <c r="C569" i="12"/>
  <c r="C553" i="12"/>
  <c r="C553" i="13"/>
  <c r="C553" i="14"/>
  <c r="C521" i="14"/>
  <c r="C521" i="12"/>
  <c r="C521" i="10"/>
  <c r="C505" i="12"/>
  <c r="C505" i="10"/>
  <c r="C497" i="14"/>
  <c r="C497" i="10"/>
  <c r="C489" i="12"/>
  <c r="C489" i="13"/>
  <c r="C457" i="12"/>
  <c r="C457" i="10"/>
  <c r="C393" i="14"/>
  <c r="C393" i="12"/>
  <c r="C393" i="10"/>
  <c r="C385" i="12"/>
  <c r="C385" i="14"/>
  <c r="C385" i="13"/>
  <c r="C361" i="12"/>
  <c r="C361" i="14"/>
  <c r="C361" i="13"/>
  <c r="C345" i="12"/>
  <c r="C345" i="13"/>
  <c r="C329" i="14"/>
  <c r="C329" i="10"/>
  <c r="C273" i="10"/>
  <c r="C273" i="13"/>
  <c r="C249" i="12"/>
  <c r="C249" i="10"/>
  <c r="C241" i="14"/>
  <c r="C241" i="10"/>
  <c r="C217" i="12"/>
  <c r="C217" i="14"/>
  <c r="C201" i="14"/>
  <c r="C201" i="13"/>
  <c r="C201" i="10"/>
  <c r="C185" i="12"/>
  <c r="C185" i="10"/>
  <c r="C137" i="14"/>
  <c r="C137" i="13"/>
  <c r="C137" i="10"/>
  <c r="C129" i="12"/>
  <c r="C129" i="13"/>
  <c r="C129" i="14"/>
  <c r="C121" i="12"/>
  <c r="C121" i="10"/>
  <c r="C113" i="14"/>
  <c r="C113" i="10"/>
  <c r="C81" i="10"/>
  <c r="C81" i="13"/>
  <c r="C73" i="12"/>
  <c r="C73" i="10"/>
  <c r="C57" i="12"/>
  <c r="C57" i="10"/>
  <c r="C41" i="12"/>
  <c r="C41" i="13"/>
  <c r="C9" i="13"/>
  <c r="C9" i="10"/>
  <c r="C9" i="12"/>
  <c r="C595" i="9"/>
  <c r="C851" i="9"/>
  <c r="C1139" i="9"/>
  <c r="C1283" i="9"/>
  <c r="F9" i="9"/>
  <c r="F105" i="9"/>
  <c r="F978" i="9"/>
  <c r="F978" i="10"/>
  <c r="G1456" i="12"/>
  <c r="G1456" i="10"/>
  <c r="G1456" i="9"/>
  <c r="G1360" i="13"/>
  <c r="G1360" i="10"/>
  <c r="G1288" i="14"/>
  <c r="G1288" i="10"/>
  <c r="G1288" i="9"/>
  <c r="G1264" i="12"/>
  <c r="G1264" i="10"/>
  <c r="G1264" i="9"/>
  <c r="G1240" i="10"/>
  <c r="G1240" i="12"/>
  <c r="G1224" i="12"/>
  <c r="G1224" i="10"/>
  <c r="G1224" i="9"/>
  <c r="G1200" i="12"/>
  <c r="G1200" i="9"/>
  <c r="G1200" i="10"/>
  <c r="G1168" i="12"/>
  <c r="G1168" i="10"/>
  <c r="G1160" i="10"/>
  <c r="G1160" i="9"/>
  <c r="G1152" i="12"/>
  <c r="G1152" i="9"/>
  <c r="G1144" i="12"/>
  <c r="G1144" i="9"/>
  <c r="G1136" i="12"/>
  <c r="G1136" i="9"/>
  <c r="G1128" i="9"/>
  <c r="G1128" i="10"/>
  <c r="G1104" i="12"/>
  <c r="G1104" i="10"/>
  <c r="G1072" i="12"/>
  <c r="G1072" i="10"/>
  <c r="G1072" i="9"/>
  <c r="G1056" i="13"/>
  <c r="G1056" i="10"/>
  <c r="G1048" i="10"/>
  <c r="G1048" i="12"/>
  <c r="G1032" i="14"/>
  <c r="G1032" i="10"/>
  <c r="G1032" i="9"/>
  <c r="G1024" i="10"/>
  <c r="G1024" i="12"/>
  <c r="G1024" i="9"/>
  <c r="G1016" i="12"/>
  <c r="G1016" i="9"/>
  <c r="G1008" i="12"/>
  <c r="G1008" i="10"/>
  <c r="G1008" i="9"/>
  <c r="G984" i="14"/>
  <c r="G984" i="10"/>
  <c r="G968" i="12"/>
  <c r="G968" i="10"/>
  <c r="G968" i="9"/>
  <c r="G960" i="10"/>
  <c r="G960" i="9"/>
  <c r="G944" i="12"/>
  <c r="G944" i="10"/>
  <c r="G944" i="9"/>
  <c r="G936" i="9"/>
  <c r="G936" i="12"/>
  <c r="G920" i="12"/>
  <c r="G920" i="10"/>
  <c r="G912" i="14"/>
  <c r="G912" i="13"/>
  <c r="G904" i="14"/>
  <c r="G904" i="9"/>
  <c r="G896" i="12"/>
  <c r="G896" i="10"/>
  <c r="G896" i="9"/>
  <c r="G888" i="12"/>
  <c r="G888" i="9"/>
  <c r="G880" i="12"/>
  <c r="G880" i="10"/>
  <c r="G880" i="9"/>
  <c r="G776" i="13"/>
  <c r="G776" i="9"/>
  <c r="G768" i="10"/>
  <c r="G768" i="9"/>
  <c r="G760" i="12"/>
  <c r="G760" i="9"/>
  <c r="G624" i="12"/>
  <c r="G624" i="9"/>
  <c r="G544" i="10"/>
  <c r="G544" i="12"/>
  <c r="G1439" i="13"/>
  <c r="G1439" i="9"/>
  <c r="G1431" i="10"/>
  <c r="G1431" i="9"/>
  <c r="G1423" i="9"/>
  <c r="G1423" i="10"/>
  <c r="G1399" i="13"/>
  <c r="G1399" i="10"/>
  <c r="G1391" i="10"/>
  <c r="G1391" i="13"/>
  <c r="G1391" i="9"/>
  <c r="G1375" i="13"/>
  <c r="G1375" i="12"/>
  <c r="G1375" i="9"/>
  <c r="G1367" i="14"/>
  <c r="G1367" i="10"/>
  <c r="G1367" i="9"/>
  <c r="G1359" i="9"/>
  <c r="G1359" i="12"/>
  <c r="G1327" i="12"/>
  <c r="G1327" i="10"/>
  <c r="G1327" i="9"/>
  <c r="G1319" i="13"/>
  <c r="G1319" i="9"/>
  <c r="G1311" i="12"/>
  <c r="G1311" i="9"/>
  <c r="G1303" i="9"/>
  <c r="G1303" i="10"/>
  <c r="G1263" i="13"/>
  <c r="G1263" i="10"/>
  <c r="G1263" i="9"/>
  <c r="G1247" i="13"/>
  <c r="G1247" i="12"/>
  <c r="G1247" i="9"/>
  <c r="G1239" i="10"/>
  <c r="G1239" i="9"/>
  <c r="G1231" i="9"/>
  <c r="G1231" i="12"/>
  <c r="G1231" i="10"/>
  <c r="G1207" i="9"/>
  <c r="G1207" i="10"/>
  <c r="G1199" i="12"/>
  <c r="G1199" i="9"/>
  <c r="G1191" i="13"/>
  <c r="G1191" i="9"/>
  <c r="G1183" i="13"/>
  <c r="G1183" i="12"/>
  <c r="G1183" i="9"/>
  <c r="G1175" i="10"/>
  <c r="G1175" i="9"/>
  <c r="G1167" i="14"/>
  <c r="G1167" i="10"/>
  <c r="G1143" i="13"/>
  <c r="G1143" i="10"/>
  <c r="G1135" i="10"/>
  <c r="G1135" i="9"/>
  <c r="G1119" i="13"/>
  <c r="G1119" i="12"/>
  <c r="G1119" i="9"/>
  <c r="G1111" i="14"/>
  <c r="G1111" i="10"/>
  <c r="G1111" i="9"/>
  <c r="G1071" i="12"/>
  <c r="G1071" i="9"/>
  <c r="G1063" i="10"/>
  <c r="G1063" i="13"/>
  <c r="G1063" i="9"/>
  <c r="G1055" i="13"/>
  <c r="G1055" i="12"/>
  <c r="G1055" i="9"/>
  <c r="G1047" i="10"/>
  <c r="G1047" i="9"/>
  <c r="G1023" i="12"/>
  <c r="G1023" i="10"/>
  <c r="G1007" i="13"/>
  <c r="G1007" i="9"/>
  <c r="G999" i="10"/>
  <c r="G999" i="9"/>
  <c r="G991" i="12"/>
  <c r="G991" i="13"/>
  <c r="G991" i="9"/>
  <c r="G983" i="14"/>
  <c r="G983" i="10"/>
  <c r="G983" i="9"/>
  <c r="G967" i="9"/>
  <c r="G967" i="14"/>
  <c r="G959" i="14"/>
  <c r="G959" i="10"/>
  <c r="G943" i="12"/>
  <c r="G943" i="9"/>
  <c r="G935" i="13"/>
  <c r="G935" i="10"/>
  <c r="G935" i="9"/>
  <c r="G927" i="12"/>
  <c r="G927" i="13"/>
  <c r="G927" i="9"/>
  <c r="G919" i="10"/>
  <c r="G919" i="9"/>
  <c r="G911" i="9"/>
  <c r="G911" i="10"/>
  <c r="G895" i="12"/>
  <c r="G895" i="10"/>
  <c r="G887" i="10"/>
  <c r="G887" i="13"/>
  <c r="G879" i="13"/>
  <c r="G879" i="9"/>
  <c r="G871" i="10"/>
  <c r="G871" i="9"/>
  <c r="G863" i="13"/>
  <c r="G863" i="9"/>
  <c r="G855" i="14"/>
  <c r="G855" i="9"/>
  <c r="G847" i="9"/>
  <c r="G847" i="10"/>
  <c r="G831" i="13"/>
  <c r="G831" i="14"/>
  <c r="G831" i="12"/>
  <c r="G823" i="9"/>
  <c r="G823" i="10"/>
  <c r="G815" i="12"/>
  <c r="G815" i="9"/>
  <c r="G807" i="13"/>
  <c r="G807" i="10"/>
  <c r="G807" i="9"/>
  <c r="G799" i="13"/>
  <c r="G799" i="9"/>
  <c r="G791" i="10"/>
  <c r="G791" i="9"/>
  <c r="G783" i="9"/>
  <c r="G783" i="10"/>
  <c r="G759" i="9"/>
  <c r="G759" i="13"/>
  <c r="G759" i="10"/>
  <c r="G751" i="12"/>
  <c r="G751" i="9"/>
  <c r="G751" i="13"/>
  <c r="G743" i="10"/>
  <c r="G743" i="9"/>
  <c r="G735" i="13"/>
  <c r="G735" i="9"/>
  <c r="G727" i="10"/>
  <c r="G727" i="9"/>
  <c r="G719" i="9"/>
  <c r="G719" i="10"/>
  <c r="G695" i="9"/>
  <c r="G695" i="10"/>
  <c r="G687" i="12"/>
  <c r="G687" i="9"/>
  <c r="G679" i="13"/>
  <c r="G679" i="9"/>
  <c r="G671" i="13"/>
  <c r="G671" i="9"/>
  <c r="G663" i="10"/>
  <c r="G663" i="9"/>
  <c r="G655" i="9"/>
  <c r="G655" i="14"/>
  <c r="G631" i="9"/>
  <c r="G631" i="13"/>
  <c r="G631" i="10"/>
  <c r="G623" i="12"/>
  <c r="G623" i="13"/>
  <c r="G623" i="9"/>
  <c r="G599" i="14"/>
  <c r="G599" i="10"/>
  <c r="G599" i="9"/>
  <c r="G575" i="13"/>
  <c r="G575" i="10"/>
  <c r="G559" i="12"/>
  <c r="G559" i="9"/>
  <c r="G551" i="13"/>
  <c r="G551" i="9"/>
  <c r="G543" i="13"/>
  <c r="G543" i="9"/>
  <c r="G519" i="9"/>
  <c r="G519" i="13"/>
  <c r="G495" i="13"/>
  <c r="G495" i="12"/>
  <c r="G495" i="9"/>
  <c r="G479" i="13"/>
  <c r="G479" i="9"/>
  <c r="G471" i="14"/>
  <c r="G471" i="9"/>
  <c r="G447" i="14"/>
  <c r="G447" i="12"/>
  <c r="G431" i="13"/>
  <c r="G431" i="9"/>
  <c r="G423" i="13"/>
  <c r="G423" i="9"/>
  <c r="G367" i="13"/>
  <c r="G367" i="9"/>
  <c r="G359" i="13"/>
  <c r="G359" i="9"/>
  <c r="G343" i="14"/>
  <c r="G343" i="9"/>
  <c r="G327" i="9"/>
  <c r="G327" i="14"/>
  <c r="G319" i="14"/>
  <c r="G319" i="12"/>
  <c r="G303" i="12"/>
  <c r="G303" i="13"/>
  <c r="G303" i="9"/>
  <c r="G295" i="13"/>
  <c r="G295" i="9"/>
  <c r="G247" i="9"/>
  <c r="G247" i="13"/>
  <c r="G223" i="9"/>
  <c r="G223" i="13"/>
  <c r="G191" i="9"/>
  <c r="G191" i="14"/>
  <c r="G183" i="9"/>
  <c r="G183" i="13"/>
  <c r="G159" i="9"/>
  <c r="G159" i="13"/>
  <c r="G135" i="9"/>
  <c r="G135" i="13"/>
  <c r="G111" i="9"/>
  <c r="G111" i="12"/>
  <c r="G71" i="9"/>
  <c r="G71" i="14"/>
  <c r="G63" i="12"/>
  <c r="G63" i="14"/>
  <c r="G15" i="9"/>
  <c r="G15" i="14"/>
  <c r="G7" i="13"/>
  <c r="G7" i="14"/>
  <c r="F1400" i="14"/>
  <c r="F1400" i="9"/>
  <c r="F1392" i="14"/>
  <c r="F1392" i="9"/>
  <c r="F1344" i="14"/>
  <c r="F1344" i="9"/>
  <c r="F1336" i="14"/>
  <c r="F1336" i="9"/>
  <c r="F1272" i="14"/>
  <c r="F1272" i="9"/>
  <c r="F1264" i="14"/>
  <c r="F1264" i="9"/>
  <c r="F1216" i="14"/>
  <c r="F1216" i="9"/>
  <c r="F1208" i="14"/>
  <c r="F1208" i="9"/>
  <c r="F1144" i="14"/>
  <c r="F1144" i="9"/>
  <c r="F1136" i="14"/>
  <c r="F1136" i="9"/>
  <c r="F1088" i="14"/>
  <c r="F1088" i="9"/>
  <c r="F1080" i="14"/>
  <c r="F1080" i="9"/>
  <c r="F1072" i="10"/>
  <c r="F1072" i="9"/>
  <c r="F1048" i="9"/>
  <c r="F1048" i="10"/>
  <c r="F1032" i="14"/>
  <c r="F1032" i="10"/>
  <c r="F1024" i="10"/>
  <c r="F1024" i="9"/>
  <c r="F1016" i="14"/>
  <c r="F1016" i="9"/>
  <c r="F1008" i="14"/>
  <c r="F1008" i="10"/>
  <c r="F1008" i="9"/>
  <c r="F960" i="14"/>
  <c r="F960" i="10"/>
  <c r="F960" i="9"/>
  <c r="F952" i="14"/>
  <c r="F952" i="9"/>
  <c r="F944" i="10"/>
  <c r="F944" i="9"/>
  <c r="F936" i="10"/>
  <c r="F936" i="9"/>
  <c r="F896" i="10"/>
  <c r="F896" i="9"/>
  <c r="F888" i="14"/>
  <c r="F888" i="9"/>
  <c r="F880" i="10"/>
  <c r="F880" i="14"/>
  <c r="F880" i="9"/>
  <c r="F872" i="10"/>
  <c r="F872" i="9"/>
  <c r="F832" i="14"/>
  <c r="F832" i="10"/>
  <c r="F832" i="9"/>
  <c r="F824" i="14"/>
  <c r="F824" i="9"/>
  <c r="F808" i="10"/>
  <c r="F808" i="9"/>
  <c r="F776" i="10"/>
  <c r="F776" i="14"/>
  <c r="F768" i="10"/>
  <c r="F768" i="9"/>
  <c r="F752" i="14"/>
  <c r="F752" i="9"/>
  <c r="F744" i="10"/>
  <c r="F744" i="9"/>
  <c r="F712" i="9"/>
  <c r="F712" i="10"/>
  <c r="F704" i="10"/>
  <c r="F704" i="14"/>
  <c r="F704" i="9"/>
  <c r="F696" i="14"/>
  <c r="F696" i="9"/>
  <c r="F688" i="10"/>
  <c r="F688" i="9"/>
  <c r="F680" i="10"/>
  <c r="F680" i="9"/>
  <c r="F648" i="9"/>
  <c r="F648" i="14"/>
  <c r="F648" i="10"/>
  <c r="F624" i="10"/>
  <c r="F624" i="9"/>
  <c r="F616" i="10"/>
  <c r="F616" i="9"/>
  <c r="F584" i="9"/>
  <c r="F584" i="10"/>
  <c r="F576" i="14"/>
  <c r="F576" i="9"/>
  <c r="F568" i="14"/>
  <c r="F568" i="9"/>
  <c r="F560" i="10"/>
  <c r="F560" i="9"/>
  <c r="F552" i="9"/>
  <c r="F552" i="10"/>
  <c r="F520" i="10"/>
  <c r="F520" i="14"/>
  <c r="F512" i="10"/>
  <c r="F512" i="9"/>
  <c r="F504" i="14"/>
  <c r="F504" i="10"/>
  <c r="F504" i="9"/>
  <c r="F496" i="10"/>
  <c r="F496" i="9"/>
  <c r="F488" i="10"/>
  <c r="F488" i="9"/>
  <c r="F448" i="10"/>
  <c r="F448" i="9"/>
  <c r="F440" i="10"/>
  <c r="F440" i="9"/>
  <c r="F432" i="10"/>
  <c r="F432" i="9"/>
  <c r="F424" i="10"/>
  <c r="F424" i="9"/>
  <c r="F384" i="10"/>
  <c r="F384" i="9"/>
  <c r="F376" i="14"/>
  <c r="F376" i="9"/>
  <c r="F376" i="10"/>
  <c r="F368" i="14"/>
  <c r="F368" i="10"/>
  <c r="F368" i="9"/>
  <c r="F360" i="9"/>
  <c r="F360" i="10"/>
  <c r="F320" i="10"/>
  <c r="F320" i="9"/>
  <c r="F312" i="10"/>
  <c r="F312" i="9"/>
  <c r="F304" i="10"/>
  <c r="F304" i="9"/>
  <c r="F296" i="10"/>
  <c r="F296" i="9"/>
  <c r="F256" i="10"/>
  <c r="F256" i="9"/>
  <c r="F248" i="14"/>
  <c r="F248" i="10"/>
  <c r="F240" i="9"/>
  <c r="F240" i="14"/>
  <c r="F240" i="10"/>
  <c r="F232" i="9"/>
  <c r="F232" i="10"/>
  <c r="F192" i="14"/>
  <c r="F192" i="10"/>
  <c r="F184" i="14"/>
  <c r="F184" i="10"/>
  <c r="F176" i="9"/>
  <c r="F176" i="10"/>
  <c r="F168" i="9"/>
  <c r="F168" i="10"/>
  <c r="F128" i="9"/>
  <c r="F128" i="10"/>
  <c r="F120" i="9"/>
  <c r="F120" i="14"/>
  <c r="F120" i="10"/>
  <c r="F112" i="9"/>
  <c r="F112" i="14"/>
  <c r="F112" i="10"/>
  <c r="F104" i="9"/>
  <c r="F104" i="10"/>
  <c r="F64" i="9"/>
  <c r="F64" i="14"/>
  <c r="F64" i="10"/>
  <c r="F56" i="9"/>
  <c r="F56" i="14"/>
  <c r="F56" i="10"/>
  <c r="F48" i="9"/>
  <c r="F48" i="10"/>
  <c r="F40" i="9"/>
  <c r="F40" i="10"/>
  <c r="D1456" i="10"/>
  <c r="D1456" i="9"/>
  <c r="D1448" i="13"/>
  <c r="D1448" i="10"/>
  <c r="D1448" i="9"/>
  <c r="D1448" i="12"/>
  <c r="D1440" i="14"/>
  <c r="D1440" i="9"/>
  <c r="D1424" i="13"/>
  <c r="D1424" i="10"/>
  <c r="D1416" i="14"/>
  <c r="D1416" i="12"/>
  <c r="D1400" i="14"/>
  <c r="D1400" i="13"/>
  <c r="D1400" i="10"/>
  <c r="D1400" i="12"/>
  <c r="D1400" i="9"/>
  <c r="D1392" i="14"/>
  <c r="D1392" i="9"/>
  <c r="D1384" i="10"/>
  <c r="D1384" i="9"/>
  <c r="D1376" i="14"/>
  <c r="D1376" i="9"/>
  <c r="D1368" i="13"/>
  <c r="D1368" i="14"/>
  <c r="D1344" i="9"/>
  <c r="D1344" i="13"/>
  <c r="D1336" i="10"/>
  <c r="D1336" i="13"/>
  <c r="D1336" i="9"/>
  <c r="D1328" i="10"/>
  <c r="D1328" i="9"/>
  <c r="D1320" i="13"/>
  <c r="D1320" i="9"/>
  <c r="D1312" i="14"/>
  <c r="D1312" i="9"/>
  <c r="D1304" i="9"/>
  <c r="D1304" i="10"/>
  <c r="D1288" i="14"/>
  <c r="D1288" i="12"/>
  <c r="D1288" i="13"/>
  <c r="D1288" i="10"/>
  <c r="D1272" i="14"/>
  <c r="D1272" i="12"/>
  <c r="D1272" i="9"/>
  <c r="D1264" i="14"/>
  <c r="D1264" i="10"/>
  <c r="D1264" i="9"/>
  <c r="D1240" i="13"/>
  <c r="D1240" i="10"/>
  <c r="D1224" i="12"/>
  <c r="D1224" i="10"/>
  <c r="D1216" i="9"/>
  <c r="D1216" i="13"/>
  <c r="D1208" i="13"/>
  <c r="D1208" i="10"/>
  <c r="D1208" i="9"/>
  <c r="D1200" i="10"/>
  <c r="D1200" i="9"/>
  <c r="D1192" i="13"/>
  <c r="D1192" i="14"/>
  <c r="D1192" i="9"/>
  <c r="D1192" i="10"/>
  <c r="D1184" i="14"/>
  <c r="D1184" i="9"/>
  <c r="D1168" i="13"/>
  <c r="D1168" i="10"/>
  <c r="D1160" i="14"/>
  <c r="D1160" i="13"/>
  <c r="D1160" i="12"/>
  <c r="D1144" i="14"/>
  <c r="D1144" i="12"/>
  <c r="D1144" i="10"/>
  <c r="D1144" i="9"/>
  <c r="D1136" i="9"/>
  <c r="D1136" i="14"/>
  <c r="D1128" i="10"/>
  <c r="D1128" i="9"/>
  <c r="D1112" i="13"/>
  <c r="D1112" i="12"/>
  <c r="D1096" i="10"/>
  <c r="L1096" i="10" s="1" a="1"/>
  <c r="L1096" i="10" s="1"/>
  <c r="D1096" i="12"/>
  <c r="L1096" i="12" s="1"/>
  <c r="D1080" i="10"/>
  <c r="D1080" i="13"/>
  <c r="D1080" i="9"/>
  <c r="D1072" i="10"/>
  <c r="D1072" i="9"/>
  <c r="D1064" i="13"/>
  <c r="D1064" i="9"/>
  <c r="D1056" i="14"/>
  <c r="D1056" i="9"/>
  <c r="D1048" i="9"/>
  <c r="D1048" i="10"/>
  <c r="D1032" i="13"/>
  <c r="D1032" i="12"/>
  <c r="D1024" i="9"/>
  <c r="D1024" i="10"/>
  <c r="D1016" i="12"/>
  <c r="D1016" i="9"/>
  <c r="D1008" i="14"/>
  <c r="D1008" i="10"/>
  <c r="D1008" i="9"/>
  <c r="D1000" i="10"/>
  <c r="D1000" i="9"/>
  <c r="D992" i="14"/>
  <c r="D992" i="9"/>
  <c r="D984" i="13"/>
  <c r="D984" i="12"/>
  <c r="D984" i="10"/>
  <c r="D960" i="9"/>
  <c r="D960" i="10"/>
  <c r="D952" i="13"/>
  <c r="D952" i="9"/>
  <c r="D944" i="10"/>
  <c r="D944" i="9"/>
  <c r="D936" i="13"/>
  <c r="D936" i="10"/>
  <c r="D936" i="9"/>
  <c r="D920" i="9"/>
  <c r="D920" i="10"/>
  <c r="D904" i="12"/>
  <c r="D904" i="13"/>
  <c r="D896" i="9"/>
  <c r="D896" i="10"/>
  <c r="D888" i="13"/>
  <c r="D888" i="9"/>
  <c r="D880" i="14"/>
  <c r="D880" i="9"/>
  <c r="D872" i="10"/>
  <c r="D872" i="9"/>
  <c r="D864" i="14"/>
  <c r="D864" i="9"/>
  <c r="D856" i="13"/>
  <c r="D856" i="12"/>
  <c r="D832" i="9"/>
  <c r="D832" i="10"/>
  <c r="D808" i="10"/>
  <c r="D808" i="9"/>
  <c r="D760" i="13"/>
  <c r="D760" i="9"/>
  <c r="D752" i="10"/>
  <c r="D752" i="9"/>
  <c r="D744" i="10"/>
  <c r="D744" i="9"/>
  <c r="D736" i="14"/>
  <c r="D736" i="9"/>
  <c r="D728" i="13"/>
  <c r="D728" i="14"/>
  <c r="D688" i="10"/>
  <c r="D688" i="9"/>
  <c r="D680" i="14"/>
  <c r="D680" i="9"/>
  <c r="D672" i="14"/>
  <c r="D672" i="9"/>
  <c r="D632" i="13"/>
  <c r="D632" i="9"/>
  <c r="D624" i="10"/>
  <c r="D624" i="9"/>
  <c r="D608" i="14"/>
  <c r="D608" i="9"/>
  <c r="D600" i="13"/>
  <c r="D600" i="14"/>
  <c r="D600" i="10"/>
  <c r="D576" i="10"/>
  <c r="D576" i="13"/>
  <c r="D568" i="13"/>
  <c r="D568" i="9"/>
  <c r="D560" i="9"/>
  <c r="D560" i="10"/>
  <c r="D552" i="14"/>
  <c r="D552" i="10"/>
  <c r="D552" i="9"/>
  <c r="D544" i="14"/>
  <c r="D544" i="10"/>
  <c r="D544" i="9"/>
  <c r="D536" i="10"/>
  <c r="D536" i="12"/>
  <c r="D520" i="14"/>
  <c r="D520" i="13"/>
  <c r="D520" i="12"/>
  <c r="D504" i="13"/>
  <c r="D504" i="10"/>
  <c r="D504" i="9"/>
  <c r="D496" i="14"/>
  <c r="D496" i="10"/>
  <c r="D496" i="9"/>
  <c r="D488" i="10"/>
  <c r="D488" i="9"/>
  <c r="D480" i="12"/>
  <c r="D480" i="14"/>
  <c r="D480" i="13"/>
  <c r="D480" i="10"/>
  <c r="D480" i="9"/>
  <c r="D472" i="13"/>
  <c r="D472" i="14"/>
  <c r="D472" i="12"/>
  <c r="D456" i="14"/>
  <c r="D456" i="13"/>
  <c r="D448" i="10"/>
  <c r="D448" i="13"/>
  <c r="D440" i="10"/>
  <c r="D440" i="9"/>
  <c r="D432" i="9"/>
  <c r="D432" i="10"/>
  <c r="D424" i="14"/>
  <c r="D424" i="10"/>
  <c r="D424" i="9"/>
  <c r="D416" i="12"/>
  <c r="D416" i="14"/>
  <c r="D416" i="10"/>
  <c r="D416" i="9"/>
  <c r="D408" i="10"/>
  <c r="D408" i="12"/>
  <c r="D376" i="9"/>
  <c r="D376" i="10"/>
  <c r="D368" i="14"/>
  <c r="D368" i="10"/>
  <c r="D368" i="9"/>
  <c r="D360" i="10"/>
  <c r="D360" i="9"/>
  <c r="D352" i="14"/>
  <c r="D352" i="10"/>
  <c r="D352" i="9"/>
  <c r="D344" i="13"/>
  <c r="D344" i="14"/>
  <c r="D344" i="12"/>
  <c r="D312" i="10"/>
  <c r="D312" i="9"/>
  <c r="D304" i="10"/>
  <c r="D304" i="9"/>
  <c r="D296" i="14"/>
  <c r="D296" i="10"/>
  <c r="D296" i="9"/>
  <c r="D288" i="14"/>
  <c r="D288" i="9"/>
  <c r="D288" i="10"/>
  <c r="D256" i="10"/>
  <c r="D256" i="13"/>
  <c r="D248" i="13"/>
  <c r="D248" i="10"/>
  <c r="D240" i="14"/>
  <c r="D240" i="10"/>
  <c r="D192" i="10"/>
  <c r="D192" i="13"/>
  <c r="D184" i="13"/>
  <c r="D184" i="10"/>
  <c r="D168" i="14"/>
  <c r="D168" i="10"/>
  <c r="D160" i="12"/>
  <c r="D160" i="14"/>
  <c r="D160" i="13"/>
  <c r="D160" i="10"/>
  <c r="D120" i="13"/>
  <c r="D120" i="10"/>
  <c r="D112" i="10"/>
  <c r="D112" i="14"/>
  <c r="D96" i="12"/>
  <c r="D96" i="10"/>
  <c r="D72" i="14"/>
  <c r="D72" i="12"/>
  <c r="D40" i="14"/>
  <c r="D40" i="10"/>
  <c r="D32" i="14"/>
  <c r="D32" i="10"/>
  <c r="D24" i="10"/>
  <c r="D24" i="12"/>
  <c r="C1448" i="14"/>
  <c r="C1448" i="12"/>
  <c r="C1440" i="13"/>
  <c r="C1440" i="14"/>
  <c r="C1416" i="12"/>
  <c r="C1416" i="13"/>
  <c r="C1400" i="13"/>
  <c r="C1400" i="12"/>
  <c r="C1336" i="10"/>
  <c r="C1336" i="12"/>
  <c r="C1320" i="12"/>
  <c r="C1320" i="14"/>
  <c r="C1296" i="13"/>
  <c r="C1296" i="14"/>
  <c r="C1208" i="10"/>
  <c r="C1208" i="14"/>
  <c r="C1208" i="13"/>
  <c r="C1208" i="12"/>
  <c r="C1184" i="14"/>
  <c r="C1184" i="13"/>
  <c r="C1120" i="13"/>
  <c r="C1120" i="14"/>
  <c r="C1016" i="13"/>
  <c r="C1016" i="12"/>
  <c r="C992" i="13"/>
  <c r="C992" i="14"/>
  <c r="C904" i="13"/>
  <c r="C904" i="12"/>
  <c r="C840" i="12"/>
  <c r="C840" i="13"/>
  <c r="C832" i="12"/>
  <c r="C832" i="13"/>
  <c r="C800" i="10"/>
  <c r="C800" i="12"/>
  <c r="C800" i="14"/>
  <c r="C768" i="12"/>
  <c r="C768" i="13"/>
  <c r="C736" i="14"/>
  <c r="C736" i="12"/>
  <c r="C712" i="13"/>
  <c r="C712" i="12"/>
  <c r="C680" i="12"/>
  <c r="C680" i="14"/>
  <c r="C672" i="10"/>
  <c r="C672" i="13"/>
  <c r="C672" i="12"/>
  <c r="C608" i="10"/>
  <c r="C608" i="12"/>
  <c r="C568" i="13"/>
  <c r="C568" i="14"/>
  <c r="C467" i="9"/>
  <c r="C531" i="9"/>
  <c r="C691" i="9"/>
  <c r="C947" i="9"/>
  <c r="D22" i="9"/>
  <c r="G593" i="12"/>
  <c r="G593" i="10"/>
  <c r="F1178" i="13"/>
  <c r="F1178" i="10"/>
  <c r="F1178" i="9"/>
  <c r="G1446" i="13"/>
  <c r="G1446" i="10"/>
  <c r="G1446" i="14"/>
  <c r="G1430" i="9"/>
  <c r="G1430" i="10"/>
  <c r="G1430" i="13"/>
  <c r="G1206" i="10"/>
  <c r="G1206" i="12"/>
  <c r="G1190" i="13"/>
  <c r="G1190" i="10"/>
  <c r="G1174" i="9"/>
  <c r="G1174" i="10"/>
  <c r="G1062" i="14"/>
  <c r="G1062" i="13"/>
  <c r="G1046" i="12"/>
  <c r="G1046" i="14"/>
  <c r="G950" i="12"/>
  <c r="G950" i="10"/>
  <c r="G934" i="14"/>
  <c r="G934" i="13"/>
  <c r="G918" i="13"/>
  <c r="G918" i="12"/>
  <c r="G918" i="14"/>
  <c r="G910" i="14"/>
  <c r="G910" i="10"/>
  <c r="G902" i="10"/>
  <c r="G902" i="12"/>
  <c r="G886" i="12"/>
  <c r="G886" i="10"/>
  <c r="G862" i="14"/>
  <c r="G862" i="10"/>
  <c r="G854" i="13"/>
  <c r="G854" i="14"/>
  <c r="G758" i="10"/>
  <c r="G758" i="12"/>
  <c r="G734" i="13"/>
  <c r="G734" i="14"/>
  <c r="G734" i="10"/>
  <c r="G678" i="12"/>
  <c r="G678" i="14"/>
  <c r="G486" i="13"/>
  <c r="G486" i="12"/>
  <c r="G486" i="10"/>
  <c r="G478" i="14"/>
  <c r="G478" i="10"/>
  <c r="G470" i="14"/>
  <c r="G470" i="10"/>
  <c r="G406" i="14"/>
  <c r="G406" i="10"/>
  <c r="G310" i="10"/>
  <c r="G310" i="12"/>
  <c r="G286" i="13"/>
  <c r="G286" i="10"/>
  <c r="G278" i="14"/>
  <c r="G278" i="10"/>
  <c r="G206" i="10"/>
  <c r="G206" i="9"/>
  <c r="F1447" i="14"/>
  <c r="F1447" i="12"/>
  <c r="F1423" i="12"/>
  <c r="F1423" i="13"/>
  <c r="F1423" i="10"/>
  <c r="F1407" i="10"/>
  <c r="F1407" i="12"/>
  <c r="F1399" i="10"/>
  <c r="F1399" i="14"/>
  <c r="F1391" i="14"/>
  <c r="F1391" i="10"/>
  <c r="F1375" i="12"/>
  <c r="F1375" i="13"/>
  <c r="F1367" i="13"/>
  <c r="F1367" i="10"/>
  <c r="F1343" i="14"/>
  <c r="F1343" i="10"/>
  <c r="F1335" i="10"/>
  <c r="F1335" i="12"/>
  <c r="F1327" i="14"/>
  <c r="F1327" i="10"/>
  <c r="F1319" i="12"/>
  <c r="F1319" i="14"/>
  <c r="F1295" i="10"/>
  <c r="F1295" i="12"/>
  <c r="F1295" i="13"/>
  <c r="F1287" i="12"/>
  <c r="F1287" i="13"/>
  <c r="F1271" i="14"/>
  <c r="F1271" i="10"/>
  <c r="F1247" i="13"/>
  <c r="F1247" i="12"/>
  <c r="F1247" i="10"/>
  <c r="F1231" i="12"/>
  <c r="F1231" i="10"/>
  <c r="F1215" i="10"/>
  <c r="F1215" i="14"/>
  <c r="F1207" i="12"/>
  <c r="F1207" i="10"/>
  <c r="F1191" i="14"/>
  <c r="F1191" i="12"/>
  <c r="F975" i="12"/>
  <c r="F975" i="10"/>
  <c r="F959" i="14"/>
  <c r="F959" i="10"/>
  <c r="F943" i="14"/>
  <c r="F943" i="12"/>
  <c r="F935" i="14"/>
  <c r="F935" i="10"/>
  <c r="F807" i="14"/>
  <c r="F807" i="12"/>
  <c r="F783" i="13"/>
  <c r="F783" i="12"/>
  <c r="F783" i="10"/>
  <c r="F759" i="14"/>
  <c r="F759" i="10"/>
  <c r="F751" i="14"/>
  <c r="F751" i="12"/>
  <c r="F639" i="12"/>
  <c r="F639" i="10"/>
  <c r="F623" i="14"/>
  <c r="F623" i="12"/>
  <c r="F607" i="13"/>
  <c r="F607" i="10"/>
  <c r="F575" i="14"/>
  <c r="F575" i="10"/>
  <c r="F575" i="12"/>
  <c r="F559" i="14"/>
  <c r="F559" i="12"/>
  <c r="F551" i="12"/>
  <c r="F551" i="14"/>
  <c r="F535" i="13"/>
  <c r="F535" i="12"/>
  <c r="F495" i="12"/>
  <c r="F495" i="13"/>
  <c r="F495" i="14"/>
  <c r="F471" i="12"/>
  <c r="F471" i="13"/>
  <c r="F447" i="14"/>
  <c r="F447" i="12"/>
  <c r="F423" i="14"/>
  <c r="F423" i="12"/>
  <c r="F367" i="12"/>
  <c r="F367" i="14"/>
  <c r="F335" i="13"/>
  <c r="F335" i="12"/>
  <c r="F319" i="12"/>
  <c r="F319" i="14"/>
  <c r="F295" i="14"/>
  <c r="F295" i="12"/>
  <c r="F279" i="12"/>
  <c r="F279" i="13"/>
  <c r="F271" i="13"/>
  <c r="F271" i="12"/>
  <c r="F247" i="9"/>
  <c r="F247" i="14"/>
  <c r="F239" i="9"/>
  <c r="F239" i="12"/>
  <c r="F239" i="14"/>
  <c r="F223" i="9"/>
  <c r="F223" i="13"/>
  <c r="F207" i="9"/>
  <c r="F207" i="13"/>
  <c r="F207" i="12"/>
  <c r="F199" i="9"/>
  <c r="F199" i="13"/>
  <c r="F191" i="12"/>
  <c r="F191" i="14"/>
  <c r="F175" i="9"/>
  <c r="F175" i="12"/>
  <c r="F151" i="9"/>
  <c r="F151" i="12"/>
  <c r="F119" i="9"/>
  <c r="F119" i="14"/>
  <c r="F111" i="10"/>
  <c r="F111" i="12"/>
  <c r="F111" i="14"/>
  <c r="F87" i="9"/>
  <c r="F87" i="12"/>
  <c r="F63" i="9"/>
  <c r="F63" i="14"/>
  <c r="F63" i="12"/>
  <c r="F47" i="10"/>
  <c r="F47" i="12"/>
  <c r="F31" i="9"/>
  <c r="F31" i="13"/>
  <c r="F23" i="13"/>
  <c r="F23" i="12"/>
  <c r="F7" i="9"/>
  <c r="F7" i="13"/>
  <c r="D1407" i="10"/>
  <c r="D1407" i="12"/>
  <c r="D1343" i="12"/>
  <c r="D1343" i="13"/>
  <c r="D1343" i="10"/>
  <c r="D1271" i="13"/>
  <c r="D1271" i="10"/>
  <c r="D1247" i="12"/>
  <c r="D1247" i="10"/>
  <c r="D1151" i="12"/>
  <c r="D1151" i="10"/>
  <c r="D1119" i="10"/>
  <c r="D1119" i="12"/>
  <c r="D1071" i="12"/>
  <c r="D1071" i="13"/>
  <c r="D1039" i="12"/>
  <c r="D1039" i="10"/>
  <c r="D1015" i="10"/>
  <c r="D1015" i="13"/>
  <c r="D991" i="10"/>
  <c r="D991" i="12"/>
  <c r="D943" i="12"/>
  <c r="D943" i="13"/>
  <c r="D911" i="12"/>
  <c r="D911" i="10"/>
  <c r="D887" i="13"/>
  <c r="D887" i="10"/>
  <c r="D847" i="12"/>
  <c r="D847" i="10"/>
  <c r="D839" i="10"/>
  <c r="D839" i="13"/>
  <c r="D783" i="10"/>
  <c r="D783" i="12"/>
  <c r="D759" i="13"/>
  <c r="D759" i="10"/>
  <c r="D711" i="13"/>
  <c r="D711" i="10"/>
  <c r="D703" i="12"/>
  <c r="D703" i="13"/>
  <c r="D583" i="13"/>
  <c r="D583" i="10"/>
  <c r="D575" i="13"/>
  <c r="D575" i="12"/>
  <c r="D511" i="13"/>
  <c r="D511" i="12"/>
  <c r="D447" i="13"/>
  <c r="D447" i="12"/>
  <c r="D255" i="12"/>
  <c r="D255" i="13"/>
  <c r="D207" i="12"/>
  <c r="D207" i="9"/>
  <c r="D199" i="13"/>
  <c r="D199" i="9"/>
  <c r="D191" i="12"/>
  <c r="D191" i="9"/>
  <c r="D183" i="13"/>
  <c r="D183" i="9"/>
  <c r="D175" i="13"/>
  <c r="D175" i="9"/>
  <c r="D127" i="12"/>
  <c r="D127" i="9"/>
  <c r="D119" i="13"/>
  <c r="D119" i="9"/>
  <c r="D79" i="12"/>
  <c r="D79" i="9"/>
  <c r="D71" i="13"/>
  <c r="D71" i="9"/>
  <c r="D63" i="9"/>
  <c r="D63" i="12"/>
  <c r="D47" i="13"/>
  <c r="D47" i="9"/>
  <c r="D23" i="13"/>
  <c r="D23" i="9"/>
  <c r="D15" i="12"/>
  <c r="D15" i="9"/>
  <c r="D7" i="13"/>
  <c r="D7" i="9"/>
  <c r="C1455" i="9"/>
  <c r="C1455" i="12"/>
  <c r="C1431" i="9"/>
  <c r="C1431" i="14"/>
  <c r="C1423" i="9"/>
  <c r="C1423" i="12"/>
  <c r="C1415" i="9"/>
  <c r="C1415" i="13"/>
  <c r="C1399" i="9"/>
  <c r="C1399" i="13"/>
  <c r="C1375" i="9"/>
  <c r="C1375" i="14"/>
  <c r="C1351" i="9"/>
  <c r="C1351" i="14"/>
  <c r="C1343" i="9"/>
  <c r="C1343" i="13"/>
  <c r="C1343" i="12"/>
  <c r="C1327" i="12"/>
  <c r="C1327" i="13"/>
  <c r="C1295" i="9"/>
  <c r="C1295" i="12"/>
  <c r="C1279" i="9"/>
  <c r="C1279" i="13"/>
  <c r="C1271" i="9"/>
  <c r="C1271" i="13"/>
  <c r="C1263" i="10"/>
  <c r="C1263" i="14"/>
  <c r="C1239" i="13"/>
  <c r="C1239" i="14"/>
  <c r="C1207" i="9"/>
  <c r="C1207" i="13"/>
  <c r="C1175" i="9"/>
  <c r="C1175" i="14"/>
  <c r="C1167" i="9"/>
  <c r="C1167" i="12"/>
  <c r="C1135" i="10"/>
  <c r="C1135" i="13"/>
  <c r="C1119" i="9"/>
  <c r="C1119" i="12"/>
  <c r="C1119" i="14"/>
  <c r="C1111" i="9"/>
  <c r="C1111" i="13"/>
  <c r="C1095" i="9"/>
  <c r="C1095" i="14"/>
  <c r="C1095" i="13"/>
  <c r="C1047" i="9"/>
  <c r="C1047" i="13"/>
  <c r="C1039" i="9"/>
  <c r="C1039" i="12"/>
  <c r="C1023" i="9"/>
  <c r="C1023" i="13"/>
  <c r="C1007" i="10"/>
  <c r="C1007" i="12"/>
  <c r="C1007" i="14"/>
  <c r="C991" i="9"/>
  <c r="C991" i="12"/>
  <c r="C967" i="9"/>
  <c r="C967" i="14"/>
  <c r="C903" i="9"/>
  <c r="C903" i="13"/>
  <c r="C887" i="13"/>
  <c r="C887" i="12"/>
  <c r="C879" i="9"/>
  <c r="C879" i="14"/>
  <c r="C871" i="9"/>
  <c r="C871" i="12"/>
  <c r="C863" i="14"/>
  <c r="C863" i="12"/>
  <c r="C855" i="10"/>
  <c r="C855" i="14"/>
  <c r="C855" i="13"/>
  <c r="C847" i="9"/>
  <c r="C847" i="12"/>
  <c r="C831" i="12"/>
  <c r="C831" i="13"/>
  <c r="C823" i="9"/>
  <c r="C823" i="12"/>
  <c r="C799" i="9"/>
  <c r="C799" i="12"/>
  <c r="C791" i="12"/>
  <c r="C791" i="14"/>
  <c r="C767" i="12"/>
  <c r="C767" i="13"/>
  <c r="C759" i="9"/>
  <c r="C759" i="13"/>
  <c r="C759" i="12"/>
  <c r="C735" i="9"/>
  <c r="C735" i="14"/>
  <c r="C735" i="12"/>
  <c r="C727" i="10"/>
  <c r="C727" i="12"/>
  <c r="C711" i="9"/>
  <c r="C711" i="14"/>
  <c r="C703" i="9"/>
  <c r="C703" i="12"/>
  <c r="C695" i="9"/>
  <c r="C695" i="12"/>
  <c r="C695" i="13"/>
  <c r="C671" i="9"/>
  <c r="C671" i="12"/>
  <c r="C663" i="9"/>
  <c r="C663" i="12"/>
  <c r="C639" i="9"/>
  <c r="C639" i="12"/>
  <c r="C623" i="9"/>
  <c r="C623" i="14"/>
  <c r="C623" i="13"/>
  <c r="C599" i="10"/>
  <c r="C599" i="14"/>
  <c r="C599" i="13"/>
  <c r="C599" i="12"/>
  <c r="C575" i="9"/>
  <c r="C575" i="12"/>
  <c r="C787" i="9"/>
  <c r="C1043" i="9"/>
  <c r="G30" i="9"/>
  <c r="G1058" i="13"/>
  <c r="G1058" i="9"/>
  <c r="G1017" i="12"/>
  <c r="G1017" i="10"/>
  <c r="F1434" i="10"/>
  <c r="F1434" i="9"/>
  <c r="G1382" i="12"/>
  <c r="G1382" i="10"/>
  <c r="G1374" i="10"/>
  <c r="G1374" i="13"/>
  <c r="G1366" i="9"/>
  <c r="G1366" i="13"/>
  <c r="G1366" i="12"/>
  <c r="G1366" i="10"/>
  <c r="G1334" i="12"/>
  <c r="G1334" i="10"/>
  <c r="G1302" i="9"/>
  <c r="G1302" i="13"/>
  <c r="G1254" i="10"/>
  <c r="G1254" i="12"/>
  <c r="G1246" i="14"/>
  <c r="G1246" i="13"/>
  <c r="G1246" i="10"/>
  <c r="G1238" i="9"/>
  <c r="G1238" i="13"/>
  <c r="G1126" i="12"/>
  <c r="G1126" i="10"/>
  <c r="G1118" i="14"/>
  <c r="G1118" i="13"/>
  <c r="G1110" i="9"/>
  <c r="G1110" i="13"/>
  <c r="G1110" i="10"/>
  <c r="G1078" i="12"/>
  <c r="G1078" i="10"/>
  <c r="G1070" i="13"/>
  <c r="G1070" i="10"/>
  <c r="G1038" i="14"/>
  <c r="G1038" i="10"/>
  <c r="G990" i="10"/>
  <c r="G990" i="14"/>
  <c r="G982" i="13"/>
  <c r="G982" i="14"/>
  <c r="G822" i="10"/>
  <c r="G822" i="12"/>
  <c r="G806" i="13"/>
  <c r="G806" i="14"/>
  <c r="G606" i="13"/>
  <c r="G606" i="14"/>
  <c r="G598" i="13"/>
  <c r="G598" i="14"/>
  <c r="G558" i="13"/>
  <c r="G558" i="10"/>
  <c r="G550" i="9"/>
  <c r="G550" i="14"/>
  <c r="G550" i="12"/>
  <c r="G550" i="10"/>
  <c r="G534" i="14"/>
  <c r="G534" i="13"/>
  <c r="G534" i="10"/>
  <c r="G438" i="10"/>
  <c r="G438" i="12"/>
  <c r="G422" i="9"/>
  <c r="G422" i="12"/>
  <c r="G422" i="14"/>
  <c r="G422" i="10"/>
  <c r="G374" i="10"/>
  <c r="G374" i="12"/>
  <c r="G358" i="13"/>
  <c r="G358" i="10"/>
  <c r="G350" i="13"/>
  <c r="G350" i="10"/>
  <c r="G294" i="9"/>
  <c r="G294" i="13"/>
  <c r="G294" i="10"/>
  <c r="G246" i="10"/>
  <c r="G246" i="12"/>
  <c r="G246" i="9"/>
  <c r="G238" i="13"/>
  <c r="G238" i="10"/>
  <c r="G238" i="9"/>
  <c r="G230" i="14"/>
  <c r="G230" i="13"/>
  <c r="G230" i="10"/>
  <c r="G230" i="9"/>
  <c r="G222" i="12"/>
  <c r="G222" i="13"/>
  <c r="G222" i="10"/>
  <c r="G222" i="9"/>
  <c r="G214" i="14"/>
  <c r="G214" i="10"/>
  <c r="G214" i="9"/>
  <c r="G198" i="10"/>
  <c r="G198" i="9"/>
  <c r="G182" i="12"/>
  <c r="G182" i="9"/>
  <c r="G174" i="13"/>
  <c r="G174" i="10"/>
  <c r="G174" i="9"/>
  <c r="G166" i="13"/>
  <c r="G166" i="10"/>
  <c r="G166" i="9"/>
  <c r="G158" i="10"/>
  <c r="G158" i="9"/>
  <c r="G150" i="12"/>
  <c r="G150" i="14"/>
  <c r="G150" i="10"/>
  <c r="G150" i="9"/>
  <c r="G142" i="10"/>
  <c r="G142" i="14"/>
  <c r="G142" i="9"/>
  <c r="G134" i="10"/>
  <c r="G134" i="9"/>
  <c r="G118" i="10"/>
  <c r="G118" i="9"/>
  <c r="G110" i="13"/>
  <c r="G110" i="10"/>
  <c r="G110" i="9"/>
  <c r="G102" i="12"/>
  <c r="G102" i="10"/>
  <c r="G102" i="9"/>
  <c r="G94" i="12"/>
  <c r="G94" i="10"/>
  <c r="G94" i="9"/>
  <c r="G86" i="12"/>
  <c r="G86" i="10"/>
  <c r="G86" i="9"/>
  <c r="G70" i="10"/>
  <c r="G70" i="9"/>
  <c r="G62" i="13"/>
  <c r="G62" i="9"/>
  <c r="G54" i="12"/>
  <c r="G54" i="9"/>
  <c r="G46" i="13"/>
  <c r="G46" i="10"/>
  <c r="G46" i="9"/>
  <c r="G38" i="13"/>
  <c r="G38" i="10"/>
  <c r="G38" i="12"/>
  <c r="G38" i="9"/>
  <c r="G22" i="13"/>
  <c r="G22" i="14"/>
  <c r="G22" i="10"/>
  <c r="G22" i="9"/>
  <c r="G14" i="10"/>
  <c r="G14" i="14"/>
  <c r="G14" i="9"/>
  <c r="G6" i="10"/>
  <c r="G6" i="9"/>
  <c r="F1455" i="12"/>
  <c r="F1455" i="14"/>
  <c r="F1263" i="10"/>
  <c r="F1263" i="14"/>
  <c r="F1239" i="12"/>
  <c r="F1239" i="13"/>
  <c r="F1167" i="12"/>
  <c r="F1167" i="13"/>
  <c r="F1167" i="10"/>
  <c r="F1159" i="12"/>
  <c r="F1159" i="13"/>
  <c r="F1151" i="12"/>
  <c r="F1151" i="10"/>
  <c r="F1143" i="10"/>
  <c r="F1143" i="14"/>
  <c r="F1135" i="14"/>
  <c r="F1135" i="10"/>
  <c r="F1119" i="13"/>
  <c r="F1119" i="12"/>
  <c r="F1111" i="13"/>
  <c r="F1111" i="10"/>
  <c r="F1087" i="10"/>
  <c r="F1087" i="14"/>
  <c r="F1079" i="10"/>
  <c r="F1079" i="12"/>
  <c r="F1071" i="14"/>
  <c r="F1071" i="12"/>
  <c r="F1063" i="12"/>
  <c r="F1063" i="10"/>
  <c r="F1031" i="12"/>
  <c r="F1031" i="13"/>
  <c r="F991" i="13"/>
  <c r="F991" i="12"/>
  <c r="F983" i="12"/>
  <c r="F983" i="13"/>
  <c r="F903" i="13"/>
  <c r="F903" i="12"/>
  <c r="F871" i="10"/>
  <c r="F871" i="12"/>
  <c r="F847" i="12"/>
  <c r="F847" i="10"/>
  <c r="F815" i="12"/>
  <c r="F815" i="14"/>
  <c r="F719" i="10"/>
  <c r="F719" i="12"/>
  <c r="F687" i="14"/>
  <c r="F687" i="12"/>
  <c r="F679" i="10"/>
  <c r="F679" i="14"/>
  <c r="G1045" i="13"/>
  <c r="G1045" i="9"/>
  <c r="G1021" i="10"/>
  <c r="G1021" i="9"/>
  <c r="G965" i="13"/>
  <c r="G965" i="10"/>
  <c r="G965" i="9"/>
  <c r="G917" i="13"/>
  <c r="G917" i="9"/>
  <c r="G901" i="10"/>
  <c r="G901" i="9"/>
  <c r="G861" i="13"/>
  <c r="G861" i="10"/>
  <c r="G837" i="13"/>
  <c r="G837" i="10"/>
  <c r="G837" i="9"/>
  <c r="G789" i="13"/>
  <c r="G789" i="10"/>
  <c r="G789" i="9"/>
  <c r="G773" i="12"/>
  <c r="G773" i="10"/>
  <c r="G773" i="9"/>
  <c r="G725" i="10"/>
  <c r="G725" i="9"/>
  <c r="G709" i="13"/>
  <c r="G709" i="9"/>
  <c r="G701" i="10"/>
  <c r="G701" i="9"/>
  <c r="G661" i="13"/>
  <c r="G661" i="10"/>
  <c r="G661" i="9"/>
  <c r="G637" i="9"/>
  <c r="G637" i="10"/>
  <c r="G597" i="12"/>
  <c r="G597" i="10"/>
  <c r="G597" i="9"/>
  <c r="G581" i="13"/>
  <c r="G581" i="9"/>
  <c r="G573" i="10"/>
  <c r="G573" i="9"/>
  <c r="G533" i="13"/>
  <c r="G533" i="10"/>
  <c r="G533" i="9"/>
  <c r="G525" i="13"/>
  <c r="G525" i="10"/>
  <c r="G525" i="9"/>
  <c r="G517" i="10"/>
  <c r="G517" i="9"/>
  <c r="G509" i="10"/>
  <c r="G509" i="9"/>
  <c r="G469" i="9"/>
  <c r="G469" i="10"/>
  <c r="G461" i="13"/>
  <c r="G461" i="12"/>
  <c r="G461" i="10"/>
  <c r="G461" i="9"/>
  <c r="G453" i="13"/>
  <c r="G453" i="10"/>
  <c r="G453" i="9"/>
  <c r="G445" i="10"/>
  <c r="G445" i="9"/>
  <c r="G405" i="13"/>
  <c r="G405" i="10"/>
  <c r="G405" i="9"/>
  <c r="G397" i="13"/>
  <c r="G397" i="9"/>
  <c r="G397" i="10"/>
  <c r="G389" i="10"/>
  <c r="G389" i="9"/>
  <c r="G381" i="10"/>
  <c r="G381" i="9"/>
  <c r="G341" i="10"/>
  <c r="G341" i="9"/>
  <c r="G333" i="13"/>
  <c r="G333" i="10"/>
  <c r="G333" i="9"/>
  <c r="G325" i="13"/>
  <c r="G325" i="10"/>
  <c r="G325" i="9"/>
  <c r="G317" i="10"/>
  <c r="G317" i="9"/>
  <c r="G277" i="13"/>
  <c r="G277" i="10"/>
  <c r="G277" i="9"/>
  <c r="G269" i="13"/>
  <c r="G269" i="10"/>
  <c r="G269" i="9"/>
  <c r="G261" i="12"/>
  <c r="G261" i="9"/>
  <c r="G261" i="10"/>
  <c r="G253" i="10"/>
  <c r="G253" i="9"/>
  <c r="G213" i="12"/>
  <c r="G213" i="10"/>
  <c r="G205" i="13"/>
  <c r="G205" i="10"/>
  <c r="G197" i="13"/>
  <c r="G197" i="10"/>
  <c r="G149" i="13"/>
  <c r="G149" i="12"/>
  <c r="G149" i="10"/>
  <c r="G141" i="13"/>
  <c r="G141" i="12"/>
  <c r="G141" i="10"/>
  <c r="G85" i="12"/>
  <c r="G85" i="10"/>
  <c r="G77" i="13"/>
  <c r="G77" i="12"/>
  <c r="G77" i="10"/>
  <c r="G69" i="13"/>
  <c r="G69" i="10"/>
  <c r="G13" i="12"/>
  <c r="G13" i="10"/>
  <c r="F550" i="10"/>
  <c r="F550" i="9"/>
  <c r="F542" i="10"/>
  <c r="F542" i="9"/>
  <c r="F534" i="10"/>
  <c r="F534" i="9"/>
  <c r="F526" i="10"/>
  <c r="F526" i="9"/>
  <c r="F486" i="10"/>
  <c r="F486" i="9"/>
  <c r="F478" i="10"/>
  <c r="F478" i="9"/>
  <c r="F470" i="9"/>
  <c r="F470" i="10"/>
  <c r="F462" i="10"/>
  <c r="F462" i="9"/>
  <c r="F422" i="10"/>
  <c r="F422" i="9"/>
  <c r="F414" i="10"/>
  <c r="F414" i="9"/>
  <c r="F406" i="10"/>
  <c r="F406" i="9"/>
  <c r="F398" i="12"/>
  <c r="F398" i="10"/>
  <c r="F398" i="9"/>
  <c r="F358" i="10"/>
  <c r="F358" i="9"/>
  <c r="F350" i="10"/>
  <c r="F350" i="9"/>
  <c r="F342" i="10"/>
  <c r="F342" i="9"/>
  <c r="F334" i="10"/>
  <c r="F334" i="9"/>
  <c r="F294" i="9"/>
  <c r="F294" i="10"/>
  <c r="F286" i="10"/>
  <c r="F286" i="9"/>
  <c r="F278" i="10"/>
  <c r="F278" i="9"/>
  <c r="F270" i="12"/>
  <c r="F270" i="10"/>
  <c r="F270" i="9"/>
  <c r="F230" i="10"/>
  <c r="F230" i="9"/>
  <c r="F222" i="10"/>
  <c r="F222" i="9"/>
  <c r="F214" i="10"/>
  <c r="F214" i="9"/>
  <c r="F206" i="10"/>
  <c r="F206" i="9"/>
  <c r="F198" i="12"/>
  <c r="F198" i="9"/>
  <c r="F166" i="10"/>
  <c r="F166" i="9"/>
  <c r="F158" i="10"/>
  <c r="F158" i="9"/>
  <c r="F150" i="10"/>
  <c r="F150" i="9"/>
  <c r="F142" i="10"/>
  <c r="F142" i="9"/>
  <c r="F126" i="12"/>
  <c r="F126" i="9"/>
  <c r="F102" i="10"/>
  <c r="F102" i="9"/>
  <c r="F94" i="10"/>
  <c r="F94" i="9"/>
  <c r="F86" i="10"/>
  <c r="F86" i="9"/>
  <c r="F78" i="10"/>
  <c r="F78" i="9"/>
  <c r="F70" i="12"/>
  <c r="F70" i="9"/>
  <c r="F62" i="12"/>
  <c r="F62" i="9"/>
  <c r="F38" i="10"/>
  <c r="F38" i="9"/>
  <c r="F30" i="10"/>
  <c r="F30" i="9"/>
  <c r="F22" i="10"/>
  <c r="F22" i="9"/>
  <c r="F14" i="10"/>
  <c r="F14" i="9"/>
  <c r="D1446" i="12"/>
  <c r="D1446" i="10"/>
  <c r="D1374" i="13"/>
  <c r="D1374" i="10"/>
  <c r="D1374" i="9"/>
  <c r="D1350" i="10"/>
  <c r="D1350" i="9"/>
  <c r="D1310" i="9"/>
  <c r="D1310" i="10"/>
  <c r="D1294" i="12"/>
  <c r="D1294" i="9"/>
  <c r="D1286" i="10"/>
  <c r="D1286" i="9"/>
  <c r="D1254" i="14"/>
  <c r="D1254" i="13"/>
  <c r="D1254" i="10"/>
  <c r="D1246" i="13"/>
  <c r="D1246" i="9"/>
  <c r="D1190" i="12"/>
  <c r="D1190" i="10"/>
  <c r="D1182" i="12"/>
  <c r="D1182" i="9"/>
  <c r="D1118" i="13"/>
  <c r="D1118" i="10"/>
  <c r="D1118" i="9"/>
  <c r="D1094" i="12"/>
  <c r="D1094" i="10"/>
  <c r="D1094" i="9"/>
  <c r="D1070" i="12"/>
  <c r="D1070" i="13"/>
  <c r="D1046" i="10"/>
  <c r="D1046" i="9"/>
  <c r="D1014" i="12"/>
  <c r="D1014" i="10"/>
  <c r="D990" i="13"/>
  <c r="D990" i="12"/>
  <c r="D990" i="10"/>
  <c r="D990" i="9"/>
  <c r="D950" i="12"/>
  <c r="D950" i="10"/>
  <c r="D926" i="12"/>
  <c r="D926" i="10"/>
  <c r="D926" i="9"/>
  <c r="D910" i="12"/>
  <c r="D910" i="9"/>
  <c r="D902" i="10"/>
  <c r="D902" i="12"/>
  <c r="D902" i="9"/>
  <c r="D886" i="9"/>
  <c r="D886" i="12"/>
  <c r="D886" i="10"/>
  <c r="D862" i="13"/>
  <c r="D862" i="12"/>
  <c r="D862" i="10"/>
  <c r="D862" i="9"/>
  <c r="D838" i="12"/>
  <c r="D838" i="10"/>
  <c r="D838" i="9"/>
  <c r="D814" i="12"/>
  <c r="D814" i="10"/>
  <c r="D798" i="10"/>
  <c r="D798" i="12"/>
  <c r="D798" i="9"/>
  <c r="D774" i="12"/>
  <c r="D774" i="10"/>
  <c r="D774" i="9"/>
  <c r="D758" i="10"/>
  <c r="D758" i="13"/>
  <c r="D734" i="13"/>
  <c r="D734" i="14"/>
  <c r="D734" i="12"/>
  <c r="D734" i="9"/>
  <c r="D726" i="10"/>
  <c r="D726" i="9"/>
  <c r="D710" i="12"/>
  <c r="D710" i="10"/>
  <c r="D710" i="9"/>
  <c r="D686" i="12"/>
  <c r="D686" i="10"/>
  <c r="D678" i="10"/>
  <c r="D678" i="12"/>
  <c r="D662" i="10"/>
  <c r="D662" i="9"/>
  <c r="D646" i="12"/>
  <c r="D646" i="9"/>
  <c r="D614" i="10"/>
  <c r="D614" i="13"/>
  <c r="D614" i="12"/>
  <c r="D606" i="13"/>
  <c r="D606" i="9"/>
  <c r="D598" i="10"/>
  <c r="D598" i="9"/>
  <c r="D590" i="12"/>
  <c r="D590" i="9"/>
  <c r="D558" i="12"/>
  <c r="D558" i="14"/>
  <c r="D550" i="13"/>
  <c r="D550" i="12"/>
  <c r="D550" i="14"/>
  <c r="D542" i="10"/>
  <c r="D542" i="9"/>
  <c r="D534" i="10"/>
  <c r="D534" i="9"/>
  <c r="D526" i="14"/>
  <c r="D526" i="13"/>
  <c r="D526" i="12"/>
  <c r="D526" i="10"/>
  <c r="D526" i="9"/>
  <c r="D518" i="10"/>
  <c r="D518" i="9"/>
  <c r="D502" i="13"/>
  <c r="D502" i="12"/>
  <c r="D486" i="13"/>
  <c r="D486" i="12"/>
  <c r="D478" i="13"/>
  <c r="D478" i="10"/>
  <c r="D478" i="9"/>
  <c r="D470" i="10"/>
  <c r="D470" i="9"/>
  <c r="D462" i="14"/>
  <c r="D462" i="12"/>
  <c r="D462" i="10"/>
  <c r="D462" i="9"/>
  <c r="D454" i="10"/>
  <c r="D454" i="9"/>
  <c r="D438" i="14"/>
  <c r="D438" i="12"/>
  <c r="D414" i="12"/>
  <c r="D414" i="10"/>
  <c r="D414" i="9"/>
  <c r="D406" i="10"/>
  <c r="D406" i="9"/>
  <c r="D398" i="14"/>
  <c r="D398" i="12"/>
  <c r="D398" i="10"/>
  <c r="D398" i="9"/>
  <c r="D390" i="10"/>
  <c r="D390" i="9"/>
  <c r="D374" i="10"/>
  <c r="D374" i="12"/>
  <c r="D374" i="14"/>
  <c r="D358" i="12"/>
  <c r="D358" i="13"/>
  <c r="D350" i="13"/>
  <c r="D350" i="12"/>
  <c r="D350" i="10"/>
  <c r="D350" i="9"/>
  <c r="D342" i="10"/>
  <c r="D342" i="9"/>
  <c r="D334" i="14"/>
  <c r="D334" i="13"/>
  <c r="D334" i="10"/>
  <c r="D334" i="9"/>
  <c r="D326" i="9"/>
  <c r="D326" i="12"/>
  <c r="D326" i="10"/>
  <c r="D310" i="14"/>
  <c r="D310" i="13"/>
  <c r="D310" i="12"/>
  <c r="D302" i="12"/>
  <c r="D302" i="13"/>
  <c r="D286" i="12"/>
  <c r="D286" i="10"/>
  <c r="D286" i="9"/>
  <c r="D278" i="10"/>
  <c r="D278" i="9"/>
  <c r="D270" i="14"/>
  <c r="D270" i="10"/>
  <c r="D270" i="13"/>
  <c r="D270" i="9"/>
  <c r="D262" i="10"/>
  <c r="D262" i="12"/>
  <c r="D262" i="9"/>
  <c r="D246" i="10"/>
  <c r="D246" i="13"/>
  <c r="D246" i="9"/>
  <c r="D238" i="13"/>
  <c r="D238" i="9"/>
  <c r="D230" i="13"/>
  <c r="D230" i="14"/>
  <c r="D230" i="9"/>
  <c r="D222" i="13"/>
  <c r="D222" i="12"/>
  <c r="D222" i="10"/>
  <c r="D222" i="9"/>
  <c r="D214" i="10"/>
  <c r="D214" i="9"/>
  <c r="D206" i="10"/>
  <c r="D206" i="9"/>
  <c r="D198" i="12"/>
  <c r="D198" i="9"/>
  <c r="D198" i="10"/>
  <c r="D182" i="14"/>
  <c r="D182" i="9"/>
  <c r="D174" i="12"/>
  <c r="D174" i="9"/>
  <c r="D166" i="13"/>
  <c r="D166" i="12"/>
  <c r="D166" i="9"/>
  <c r="D158" i="10"/>
  <c r="D158" i="9"/>
  <c r="D150" i="10"/>
  <c r="D150" i="9"/>
  <c r="D142" i="10"/>
  <c r="D142" i="9"/>
  <c r="D134" i="12"/>
  <c r="D134" i="9"/>
  <c r="D134" i="10"/>
  <c r="D118" i="13"/>
  <c r="D118" i="9"/>
  <c r="D102" i="13"/>
  <c r="D102" i="14"/>
  <c r="D102" i="12"/>
  <c r="D102" i="9"/>
  <c r="D94" i="13"/>
  <c r="D94" i="14"/>
  <c r="D94" i="10"/>
  <c r="D86" i="10"/>
  <c r="D86" i="9"/>
  <c r="D78" i="12"/>
  <c r="D78" i="10"/>
  <c r="D78" i="9"/>
  <c r="D70" i="9"/>
  <c r="D70" i="10"/>
  <c r="D62" i="13"/>
  <c r="D62" i="9"/>
  <c r="D46" i="12"/>
  <c r="D46" i="13"/>
  <c r="D46" i="9"/>
  <c r="D38" i="14"/>
  <c r="D38" i="13"/>
  <c r="D38" i="12"/>
  <c r="D38" i="9"/>
  <c r="D30" i="10"/>
  <c r="D30" i="9"/>
  <c r="D14" i="13"/>
  <c r="D14" i="10"/>
  <c r="D14" i="12"/>
  <c r="D14" i="9"/>
  <c r="D6" i="9"/>
  <c r="D6" i="10"/>
  <c r="C1430" i="12"/>
  <c r="C1430" i="9"/>
  <c r="C1398" i="13"/>
  <c r="C1398" i="9"/>
  <c r="C1382" i="12"/>
  <c r="C1382" i="9"/>
  <c r="C1326" i="13"/>
  <c r="C1326" i="9"/>
  <c r="C1302" i="12"/>
  <c r="C1302" i="9"/>
  <c r="C1270" i="12"/>
  <c r="C1270" i="9"/>
  <c r="C1254" i="12"/>
  <c r="C1254" i="13"/>
  <c r="C1254" i="9"/>
  <c r="C627" i="9"/>
  <c r="C1206" i="9"/>
  <c r="C723" i="9"/>
  <c r="C979" i="9"/>
  <c r="C1075" i="9"/>
  <c r="C1211" i="9"/>
  <c r="G507" i="10"/>
  <c r="G507" i="9"/>
  <c r="G443" i="10"/>
  <c r="G443" i="9"/>
  <c r="G379" i="13"/>
  <c r="G379" i="9"/>
  <c r="G315" i="13"/>
  <c r="G315" i="9"/>
  <c r="D252" i="12"/>
  <c r="D252" i="9"/>
  <c r="C1412" i="13"/>
  <c r="C1412" i="10"/>
  <c r="C1348" i="14"/>
  <c r="C1348" i="10"/>
  <c r="C1284" i="13"/>
  <c r="C1284" i="10"/>
  <c r="C1156" i="13"/>
  <c r="C1156" i="10"/>
  <c r="C1028" i="13"/>
  <c r="C1028" i="10"/>
  <c r="C964" i="14"/>
  <c r="C964" i="10"/>
  <c r="C900" i="13"/>
  <c r="C900" i="10"/>
  <c r="C324" i="14"/>
  <c r="C324" i="10"/>
  <c r="C260" i="14"/>
  <c r="C260" i="10"/>
  <c r="C243" i="9"/>
  <c r="C307" i="9"/>
  <c r="C435" i="9"/>
  <c r="C563" i="9"/>
  <c r="C819" i="9"/>
  <c r="C1243" i="9"/>
  <c r="F67" i="9"/>
  <c r="G930" i="13"/>
  <c r="G930" i="9"/>
  <c r="G738" i="13"/>
  <c r="G738" i="9"/>
  <c r="G546" i="10"/>
  <c r="G546" i="9"/>
  <c r="G418" i="13"/>
  <c r="G418" i="9"/>
  <c r="G354" i="13"/>
  <c r="G354" i="9"/>
  <c r="G290" i="10"/>
  <c r="G290" i="9"/>
  <c r="F1459" i="13"/>
  <c r="F1459" i="9"/>
  <c r="F1331" i="13"/>
  <c r="F1331" i="9"/>
  <c r="F1203" i="13"/>
  <c r="F1203" i="9"/>
  <c r="F1139" i="10"/>
  <c r="F1139" i="9"/>
  <c r="F1075" i="13"/>
  <c r="F1075" i="9"/>
  <c r="F947" i="13"/>
  <c r="F947" i="9"/>
  <c r="F883" i="12"/>
  <c r="F883" i="9"/>
  <c r="F819" i="13"/>
  <c r="F819" i="9"/>
  <c r="F691" i="13"/>
  <c r="F691" i="9"/>
  <c r="F627" i="12"/>
  <c r="F627" i="9"/>
  <c r="F563" i="13"/>
  <c r="F563" i="9"/>
  <c r="F499" i="10"/>
  <c r="F499" i="9"/>
  <c r="F435" i="13"/>
  <c r="F435" i="9"/>
  <c r="F371" i="12"/>
  <c r="F371" i="9"/>
  <c r="F307" i="13"/>
  <c r="F307" i="9"/>
  <c r="F243" i="10"/>
  <c r="F243" i="9"/>
  <c r="F235" i="10"/>
  <c r="F235" i="9"/>
  <c r="F227" i="14"/>
  <c r="F227" i="9"/>
  <c r="F219" i="10"/>
  <c r="F219" i="9"/>
  <c r="F203" i="13"/>
  <c r="F203" i="9"/>
  <c r="F187" i="12"/>
  <c r="F187" i="9"/>
  <c r="F179" i="13"/>
  <c r="F179" i="9"/>
  <c r="F171" i="10"/>
  <c r="F171" i="9"/>
  <c r="F163" i="14"/>
  <c r="F163" i="9"/>
  <c r="F155" i="10"/>
  <c r="F155" i="9"/>
  <c r="F139" i="14"/>
  <c r="F139" i="9"/>
  <c r="F131" i="10"/>
  <c r="F131" i="9"/>
  <c r="F123" i="13"/>
  <c r="F123" i="9"/>
  <c r="F115" i="12"/>
  <c r="F115" i="9"/>
  <c r="F107" i="10"/>
  <c r="F107" i="9"/>
  <c r="F99" i="14"/>
  <c r="F99" i="9"/>
  <c r="F75" i="10"/>
  <c r="F75" i="9"/>
  <c r="F59" i="13"/>
  <c r="F59" i="9"/>
  <c r="F51" i="13"/>
  <c r="F51" i="9"/>
  <c r="F43" i="10"/>
  <c r="F43" i="9"/>
  <c r="F27" i="10"/>
  <c r="F27" i="9"/>
  <c r="F19" i="13"/>
  <c r="F19" i="9"/>
  <c r="F11" i="10"/>
  <c r="F11" i="9"/>
  <c r="D1451" i="12"/>
  <c r="D1451" i="9"/>
  <c r="D1387" i="14"/>
  <c r="D1387" i="9"/>
  <c r="D1323" i="12"/>
  <c r="D1323" i="9"/>
  <c r="D1259" i="14"/>
  <c r="D1259" i="9"/>
  <c r="D1195" i="12"/>
  <c r="D1195" i="9"/>
  <c r="D1067" i="12"/>
  <c r="D1067" i="9"/>
  <c r="D1003" i="14"/>
  <c r="D1003" i="9"/>
  <c r="D939" i="10"/>
  <c r="D939" i="9"/>
  <c r="D875" i="14"/>
  <c r="D875" i="9"/>
  <c r="D555" i="10"/>
  <c r="D555" i="9"/>
  <c r="D491" i="14"/>
  <c r="D491" i="9"/>
  <c r="D427" i="10"/>
  <c r="D427" i="9"/>
  <c r="D363" i="14"/>
  <c r="D363" i="9"/>
  <c r="D299" i="10"/>
  <c r="D299" i="9"/>
  <c r="D171" i="9"/>
  <c r="D171" i="10"/>
  <c r="D107" i="9"/>
  <c r="D107" i="10"/>
  <c r="C1459" i="14"/>
  <c r="C1459" i="9"/>
  <c r="C1451" i="10"/>
  <c r="C1451" i="9"/>
  <c r="C1427" i="14"/>
  <c r="C1427" i="9"/>
  <c r="C1411" i="13"/>
  <c r="C1411" i="9"/>
  <c r="C1403" i="10"/>
  <c r="C1403" i="9"/>
  <c r="C1387" i="13"/>
  <c r="C1387" i="10"/>
  <c r="C1387" i="9"/>
  <c r="C1379" i="12"/>
  <c r="C1379" i="9"/>
  <c r="C1371" i="14"/>
  <c r="C1371" i="9"/>
  <c r="C1363" i="10"/>
  <c r="C1363" i="9"/>
  <c r="C1355" i="13"/>
  <c r="C1355" i="9"/>
  <c r="C1347" i="12"/>
  <c r="C1347" i="9"/>
  <c r="C1339" i="13"/>
  <c r="C1339" i="9"/>
  <c r="C1331" i="14"/>
  <c r="C1331" i="9"/>
  <c r="C1323" i="12"/>
  <c r="C1323" i="10"/>
  <c r="C1323" i="9"/>
  <c r="C1299" i="14"/>
  <c r="C1299" i="9"/>
  <c r="C1275" i="14"/>
  <c r="C1275" i="9"/>
  <c r="C1259" i="13"/>
  <c r="C1259" i="9"/>
  <c r="C1259" i="10"/>
  <c r="C1251" i="14"/>
  <c r="C1251" i="9"/>
  <c r="C1235" i="13"/>
  <c r="C1235" i="9"/>
  <c r="C1227" i="10"/>
  <c r="C1227" i="9"/>
  <c r="C1219" i="12"/>
  <c r="C1219" i="9"/>
  <c r="C1203" i="10"/>
  <c r="C1203" i="9"/>
  <c r="C1195" i="12"/>
  <c r="C1195" i="10"/>
  <c r="C1195" i="9"/>
  <c r="C1187" i="10"/>
  <c r="C1187" i="9"/>
  <c r="C1179" i="13"/>
  <c r="C1179" i="9"/>
  <c r="C1171" i="13"/>
  <c r="C1171" i="9"/>
  <c r="C1163" i="14"/>
  <c r="C1163" i="9"/>
  <c r="C1155" i="13"/>
  <c r="C1155" i="9"/>
  <c r="C1147" i="10"/>
  <c r="C1147" i="9"/>
  <c r="C1131" i="13"/>
  <c r="C1131" i="10"/>
  <c r="C1131" i="9"/>
  <c r="C1123" i="14"/>
  <c r="C1123" i="9"/>
  <c r="C1115" i="12"/>
  <c r="C1115" i="9"/>
  <c r="C1099" i="10"/>
  <c r="C1099" i="9"/>
  <c r="C1091" i="10"/>
  <c r="C1091" i="9"/>
  <c r="C1083" i="13"/>
  <c r="C1083" i="9"/>
  <c r="C1067" i="12"/>
  <c r="C1067" i="10"/>
  <c r="C1067" i="9"/>
  <c r="C1059" i="10"/>
  <c r="C1059" i="9"/>
  <c r="C1035" i="14"/>
  <c r="C1035" i="9"/>
  <c r="C1027" i="13"/>
  <c r="C1027" i="9"/>
  <c r="C1003" i="13"/>
  <c r="C1003" i="10"/>
  <c r="C1003" i="9"/>
  <c r="C995" i="14"/>
  <c r="C995" i="9"/>
  <c r="C987" i="14"/>
  <c r="C987" i="9"/>
  <c r="C971" i="13"/>
  <c r="C971" i="9"/>
  <c r="C963" i="10"/>
  <c r="C963" i="9"/>
  <c r="C955" i="13"/>
  <c r="C955" i="9"/>
  <c r="C939" i="10"/>
  <c r="C939" i="9"/>
  <c r="C907" i="12"/>
  <c r="C907" i="9"/>
  <c r="C899" i="13"/>
  <c r="C899" i="9"/>
  <c r="C875" i="13"/>
  <c r="C875" i="10"/>
  <c r="C875" i="9"/>
  <c r="C859" i="14"/>
  <c r="C859" i="9"/>
  <c r="C843" i="14"/>
  <c r="C843" i="9"/>
  <c r="C835" i="10"/>
  <c r="C835" i="9"/>
  <c r="C827" i="10"/>
  <c r="C827" i="9"/>
  <c r="C811" i="10"/>
  <c r="C811" i="9"/>
  <c r="C803" i="13"/>
  <c r="C803" i="9"/>
  <c r="C779" i="12"/>
  <c r="C779" i="9"/>
  <c r="C771" i="13"/>
  <c r="C771" i="9"/>
  <c r="C763" i="14"/>
  <c r="C763" i="9"/>
  <c r="C747" i="13"/>
  <c r="C747" i="10"/>
  <c r="C747" i="9"/>
  <c r="C739" i="10"/>
  <c r="C739" i="9"/>
  <c r="C731" i="14"/>
  <c r="C731" i="9"/>
  <c r="C715" i="14"/>
  <c r="C715" i="9"/>
  <c r="C707" i="10"/>
  <c r="C707" i="9"/>
  <c r="C699" i="14"/>
  <c r="C699" i="9"/>
  <c r="C683" i="10"/>
  <c r="C683" i="9"/>
  <c r="C675" i="10"/>
  <c r="C675" i="9"/>
  <c r="C667" i="14"/>
  <c r="C667" i="9"/>
  <c r="C651" i="14"/>
  <c r="C651" i="9"/>
  <c r="C643" i="13"/>
  <c r="C643" i="9"/>
  <c r="C619" i="13"/>
  <c r="C619" i="9"/>
  <c r="C619" i="10"/>
  <c r="C603" i="12"/>
  <c r="C603" i="9"/>
  <c r="C579" i="12"/>
  <c r="C579" i="9"/>
  <c r="C571" i="10"/>
  <c r="C571" i="9"/>
  <c r="C555" i="12"/>
  <c r="C555" i="10"/>
  <c r="C539" i="14"/>
  <c r="C539" i="9"/>
  <c r="C515" i="13"/>
  <c r="C515" i="9"/>
  <c r="C507" i="14"/>
  <c r="C507" i="9"/>
  <c r="C491" i="13"/>
  <c r="C491" i="10"/>
  <c r="C483" i="10"/>
  <c r="C483" i="9"/>
  <c r="C475" i="14"/>
  <c r="C475" i="9"/>
  <c r="C451" i="12"/>
  <c r="C451" i="9"/>
  <c r="C427" i="12"/>
  <c r="C427" i="10"/>
  <c r="C387" i="13"/>
  <c r="C387" i="9"/>
  <c r="C379" i="10"/>
  <c r="C379" i="9"/>
  <c r="C363" i="13"/>
  <c r="C363" i="10"/>
  <c r="C347" i="14"/>
  <c r="C347" i="9"/>
  <c r="C323" i="10"/>
  <c r="C323" i="9"/>
  <c r="C315" i="14"/>
  <c r="C315" i="9"/>
  <c r="C291" i="13"/>
  <c r="C291" i="9"/>
  <c r="C259" i="13"/>
  <c r="C259" i="9"/>
  <c r="C235" i="13"/>
  <c r="C235" i="10"/>
  <c r="C227" i="13"/>
  <c r="C227" i="9"/>
  <c r="C219" i="14"/>
  <c r="C219" i="9"/>
  <c r="C195" i="10"/>
  <c r="C195" i="9"/>
  <c r="C155" i="14"/>
  <c r="C155" i="9"/>
  <c r="C131" i="13"/>
  <c r="C131" i="9"/>
  <c r="C123" i="14"/>
  <c r="C123" i="9"/>
  <c r="C107" i="13"/>
  <c r="C107" i="10"/>
  <c r="C91" i="12"/>
  <c r="C91" i="9"/>
  <c r="C67" i="12"/>
  <c r="C67" i="9"/>
  <c r="C59" i="14"/>
  <c r="C59" i="9"/>
  <c r="C27" i="12"/>
  <c r="C27" i="9"/>
  <c r="C11" i="9"/>
  <c r="C659" i="9"/>
  <c r="C915" i="9"/>
  <c r="C1107" i="9"/>
  <c r="G78" i="9"/>
  <c r="C1062" i="9"/>
  <c r="C1126" i="9"/>
  <c r="C480" i="10"/>
  <c r="C480" i="13"/>
  <c r="C416" i="10"/>
  <c r="C416" i="13"/>
  <c r="C416" i="14"/>
  <c r="C352" i="12"/>
  <c r="C352" i="14"/>
  <c r="C320" i="13"/>
  <c r="C320" i="12"/>
  <c r="C288" i="10"/>
  <c r="C288" i="12"/>
  <c r="C272" i="13"/>
  <c r="C272" i="14"/>
  <c r="C256" i="13"/>
  <c r="C256" i="12"/>
  <c r="C200" i="13"/>
  <c r="C200" i="12"/>
  <c r="C184" i="13"/>
  <c r="C184" i="14"/>
  <c r="C160" i="10"/>
  <c r="C160" i="14"/>
  <c r="C96" i="10"/>
  <c r="C96" i="14"/>
  <c r="C96" i="12"/>
  <c r="C56" i="14"/>
  <c r="C56" i="13"/>
  <c r="C32" i="12"/>
  <c r="C32" i="14"/>
  <c r="C54" i="9"/>
  <c r="C182" i="9"/>
  <c r="C246" i="9"/>
  <c r="C374" i="9"/>
  <c r="C502" i="9"/>
  <c r="C566" i="9"/>
  <c r="C694" i="9"/>
  <c r="C758" i="9"/>
  <c r="C1014" i="9"/>
  <c r="C1078" i="9"/>
  <c r="C1142" i="9"/>
  <c r="C551" i="9"/>
  <c r="C551" i="12"/>
  <c r="C535" i="10"/>
  <c r="C535" i="13"/>
  <c r="C535" i="14"/>
  <c r="C535" i="12"/>
  <c r="C527" i="9"/>
  <c r="C527" i="12"/>
  <c r="C511" i="13"/>
  <c r="C511" i="12"/>
  <c r="C503" i="12"/>
  <c r="C503" i="13"/>
  <c r="C487" i="9"/>
  <c r="C487" i="12"/>
  <c r="C479" i="12"/>
  <c r="C479" i="14"/>
  <c r="C471" i="9"/>
  <c r="C471" i="14"/>
  <c r="C463" i="9"/>
  <c r="C463" i="12"/>
  <c r="C431" i="9"/>
  <c r="C431" i="13"/>
  <c r="C423" i="9"/>
  <c r="C423" i="12"/>
  <c r="C407" i="10"/>
  <c r="C407" i="13"/>
  <c r="C407" i="14"/>
  <c r="C399" i="9"/>
  <c r="C399" i="12"/>
  <c r="C391" i="9"/>
  <c r="C391" i="13"/>
  <c r="C375" i="13"/>
  <c r="C375" i="12"/>
  <c r="C359" i="9"/>
  <c r="C359" i="12"/>
  <c r="C351" i="9"/>
  <c r="C351" i="14"/>
  <c r="C351" i="12"/>
  <c r="C343" i="10"/>
  <c r="C343" i="13"/>
  <c r="C335" i="9"/>
  <c r="C335" i="12"/>
  <c r="C327" i="9"/>
  <c r="C327" i="14"/>
  <c r="C319" i="12"/>
  <c r="C319" i="13"/>
  <c r="C311" i="9"/>
  <c r="C311" i="12"/>
  <c r="C287" i="9"/>
  <c r="C287" i="12"/>
  <c r="C255" i="12"/>
  <c r="C255" i="13"/>
  <c r="C247" i="9"/>
  <c r="C247" i="13"/>
  <c r="C247" i="12"/>
  <c r="C239" i="9"/>
  <c r="C239" i="14"/>
  <c r="C223" i="14"/>
  <c r="C223" i="12"/>
  <c r="C215" i="10"/>
  <c r="C215" i="14"/>
  <c r="C215" i="12"/>
  <c r="C199" i="9"/>
  <c r="C199" i="13"/>
  <c r="C191" i="9"/>
  <c r="C191" i="12"/>
  <c r="C183" i="9"/>
  <c r="C183" i="13"/>
  <c r="C151" i="9"/>
  <c r="C151" i="14"/>
  <c r="C151" i="12"/>
  <c r="C127" i="9"/>
  <c r="C127" i="13"/>
  <c r="C127" i="12"/>
  <c r="C111" i="9"/>
  <c r="C111" i="13"/>
  <c r="C95" i="9"/>
  <c r="C95" i="14"/>
  <c r="C87" i="10"/>
  <c r="C87" i="13"/>
  <c r="C87" i="12"/>
  <c r="C71" i="13"/>
  <c r="C71" i="14"/>
  <c r="C63" i="9"/>
  <c r="C63" i="12"/>
  <c r="C55" i="9"/>
  <c r="C55" i="13"/>
  <c r="C39" i="9"/>
  <c r="C39" i="12"/>
  <c r="C23" i="13"/>
  <c r="C23" i="12"/>
  <c r="C15" i="9"/>
  <c r="C15" i="12"/>
  <c r="C950" i="13"/>
  <c r="C950" i="12"/>
  <c r="C886" i="12"/>
  <c r="C886" i="13"/>
  <c r="C438" i="13"/>
  <c r="C438" i="12"/>
  <c r="C318" i="9"/>
  <c r="C510" i="9"/>
  <c r="C830" i="9"/>
  <c r="C958" i="9"/>
  <c r="C1022" i="9"/>
  <c r="C296" i="12"/>
  <c r="C1190" i="9"/>
  <c r="F1189" i="14"/>
  <c r="F1189" i="12"/>
  <c r="F1189" i="13"/>
  <c r="D1413" i="14"/>
  <c r="D1413" i="13"/>
  <c r="D1413" i="12"/>
  <c r="D965" i="14"/>
  <c r="D965" i="10"/>
  <c r="D901" i="14"/>
  <c r="D901" i="10"/>
  <c r="D901" i="13"/>
  <c r="D901" i="12"/>
  <c r="D821" i="14"/>
  <c r="D821" i="12"/>
  <c r="D821" i="10"/>
  <c r="D773" i="14"/>
  <c r="D773" i="10"/>
  <c r="D773" i="13"/>
  <c r="D741" i="13"/>
  <c r="D741" i="12"/>
  <c r="D717" i="14"/>
  <c r="D717" i="12"/>
  <c r="D693" i="14"/>
  <c r="D693" i="12"/>
  <c r="D693" i="10"/>
  <c r="D621" i="13"/>
  <c r="D621" i="14"/>
  <c r="D605" i="13"/>
  <c r="D605" i="10"/>
  <c r="D589" i="14"/>
  <c r="D589" i="12"/>
  <c r="D565" i="14"/>
  <c r="D565" i="12"/>
  <c r="D565" i="10"/>
  <c r="D557" i="13"/>
  <c r="D557" i="10"/>
  <c r="D541" i="13"/>
  <c r="D541" i="10"/>
  <c r="D525" i="14"/>
  <c r="D525" i="10"/>
  <c r="D525" i="12"/>
  <c r="D517" i="14"/>
  <c r="D517" i="10"/>
  <c r="D517" i="13"/>
  <c r="D509" i="14"/>
  <c r="D509" i="10"/>
  <c r="D501" i="14"/>
  <c r="D501" i="12"/>
  <c r="D501" i="10"/>
  <c r="D469" i="13"/>
  <c r="D469" i="10"/>
  <c r="D469" i="14"/>
  <c r="D453" i="14"/>
  <c r="D453" i="10"/>
  <c r="D453" i="13"/>
  <c r="D437" i="14"/>
  <c r="D437" i="12"/>
  <c r="D437" i="10"/>
  <c r="D421" i="13"/>
  <c r="D421" i="14"/>
  <c r="D421" i="10"/>
  <c r="D421" i="12"/>
  <c r="D397" i="14"/>
  <c r="D397" i="10"/>
  <c r="D397" i="12"/>
  <c r="D381" i="14"/>
  <c r="D381" i="10"/>
  <c r="D381" i="13"/>
  <c r="D365" i="13"/>
  <c r="D365" i="10"/>
  <c r="D365" i="14"/>
  <c r="D341" i="13"/>
  <c r="D341" i="10"/>
  <c r="D341" i="14"/>
  <c r="D309" i="14"/>
  <c r="D309" i="12"/>
  <c r="D309" i="10"/>
  <c r="D269" i="14"/>
  <c r="D269" i="10"/>
  <c r="D269" i="13"/>
  <c r="D269" i="12"/>
  <c r="D189" i="14"/>
  <c r="D189" i="10"/>
  <c r="D149" i="13"/>
  <c r="D149" i="10"/>
  <c r="D93" i="10"/>
  <c r="D93" i="13"/>
  <c r="C1437" i="14"/>
  <c r="C1437" i="13"/>
  <c r="C1429" i="12"/>
  <c r="C1429" i="13"/>
  <c r="C1421" i="13"/>
  <c r="C1421" i="12"/>
  <c r="C1397" i="12"/>
  <c r="C1397" i="14"/>
  <c r="C1269" i="12"/>
  <c r="C1269" i="14"/>
  <c r="C1213" i="13"/>
  <c r="C1213" i="12"/>
  <c r="C1213" i="14"/>
  <c r="C1157" i="12"/>
  <c r="C1157" i="14"/>
  <c r="C1157" i="13"/>
  <c r="C917" i="12"/>
  <c r="C917" i="13"/>
  <c r="C885" i="12"/>
  <c r="C885" i="14"/>
  <c r="C797" i="14"/>
  <c r="C797" i="12"/>
  <c r="C477" i="14"/>
  <c r="C477" i="12"/>
  <c r="C469" i="12"/>
  <c r="C469" i="13"/>
  <c r="C469" i="14"/>
  <c r="C461" i="13"/>
  <c r="C461" i="12"/>
  <c r="C437" i="12"/>
  <c r="C437" i="14"/>
  <c r="C429" i="14"/>
  <c r="C429" i="13"/>
  <c r="C405" i="12"/>
  <c r="C405" i="13"/>
  <c r="C333" i="13"/>
  <c r="C333" i="12"/>
  <c r="C309" i="12"/>
  <c r="C309" i="14"/>
  <c r="C309" i="13"/>
  <c r="C269" i="13"/>
  <c r="C269" i="12"/>
  <c r="C229" i="12"/>
  <c r="C229" i="14"/>
  <c r="C149" i="12"/>
  <c r="C149" i="13"/>
  <c r="C53" i="12"/>
  <c r="C53" i="14"/>
  <c r="D261" i="9"/>
  <c r="G1355" i="12"/>
  <c r="G1355" i="13"/>
  <c r="G1355" i="10"/>
  <c r="G1347" i="14"/>
  <c r="G1347" i="13"/>
  <c r="G1347" i="10"/>
  <c r="G1347" i="12"/>
  <c r="G1331" i="13"/>
  <c r="G1331" i="14"/>
  <c r="G1331" i="10"/>
  <c r="G1299" i="10"/>
  <c r="G1299" i="12"/>
  <c r="G1291" i="12"/>
  <c r="G1291" i="13"/>
  <c r="G1291" i="10"/>
  <c r="G1291" i="14"/>
  <c r="G1283" i="14"/>
  <c r="G1283" i="13"/>
  <c r="G1283" i="10"/>
  <c r="G1259" i="14"/>
  <c r="G1259" i="12"/>
  <c r="G1259" i="10"/>
  <c r="G1227" i="12"/>
  <c r="G1227" i="13"/>
  <c r="G1227" i="10"/>
  <c r="G1211" i="12"/>
  <c r="G1211" i="13"/>
  <c r="G1211" i="14"/>
  <c r="G1211" i="10"/>
  <c r="G1203" i="13"/>
  <c r="G1203" i="14"/>
  <c r="G1203" i="10"/>
  <c r="G1195" i="14"/>
  <c r="G1195" i="12"/>
  <c r="G1195" i="10"/>
  <c r="G1195" i="13"/>
  <c r="G1179" i="12"/>
  <c r="G1179" i="10"/>
  <c r="G1171" i="10"/>
  <c r="G1171" i="12"/>
  <c r="G1155" i="14"/>
  <c r="G1155" i="13"/>
  <c r="G1155" i="10"/>
  <c r="G1147" i="12"/>
  <c r="G1147" i="13"/>
  <c r="G1147" i="14"/>
  <c r="G1147" i="10"/>
  <c r="G1131" i="14"/>
  <c r="G1131" i="12"/>
  <c r="G1131" i="10"/>
  <c r="G1091" i="14"/>
  <c r="G1091" i="13"/>
  <c r="G1091" i="10"/>
  <c r="G1091" i="12"/>
  <c r="G1075" i="13"/>
  <c r="G1075" i="14"/>
  <c r="G1075" i="10"/>
  <c r="G1059" i="10"/>
  <c r="G1059" i="14"/>
  <c r="G1059" i="13"/>
  <c r="G1051" i="12"/>
  <c r="G1051" i="10"/>
  <c r="G1035" i="12"/>
  <c r="G1035" i="13"/>
  <c r="G1035" i="10"/>
  <c r="G1035" i="14"/>
  <c r="G1027" i="14"/>
  <c r="G1027" i="13"/>
  <c r="G1027" i="10"/>
  <c r="G1019" i="12"/>
  <c r="G1019" i="13"/>
  <c r="G1019" i="14"/>
  <c r="G1019" i="10"/>
  <c r="G1003" i="14"/>
  <c r="G1003" i="12"/>
  <c r="G1003" i="10"/>
  <c r="G971" i="12"/>
  <c r="G971" i="13"/>
  <c r="G971" i="10"/>
  <c r="G963" i="14"/>
  <c r="G963" i="13"/>
  <c r="G963" i="10"/>
  <c r="G963" i="12"/>
  <c r="G955" i="12"/>
  <c r="G955" i="13"/>
  <c r="G955" i="14"/>
  <c r="G955" i="10"/>
  <c r="G947" i="13"/>
  <c r="G947" i="14"/>
  <c r="G947" i="10"/>
  <c r="G939" i="14"/>
  <c r="G939" i="12"/>
  <c r="G939" i="10"/>
  <c r="G939" i="13"/>
  <c r="G931" i="10"/>
  <c r="G931" i="14"/>
  <c r="G931" i="13"/>
  <c r="G915" i="10"/>
  <c r="G915" i="12"/>
  <c r="G907" i="12"/>
  <c r="G907" i="13"/>
  <c r="G907" i="10"/>
  <c r="G907" i="14"/>
  <c r="G899" i="14"/>
  <c r="G899" i="13"/>
  <c r="G899" i="10"/>
  <c r="G891" i="12"/>
  <c r="G891" i="13"/>
  <c r="G891" i="14"/>
  <c r="G891" i="10"/>
  <c r="G883" i="13"/>
  <c r="G883" i="14"/>
  <c r="G883" i="10"/>
  <c r="G875" i="14"/>
  <c r="G875" i="12"/>
  <c r="G875" i="10"/>
  <c r="G859" i="12"/>
  <c r="G859" i="10"/>
  <c r="G859" i="14"/>
  <c r="G859" i="13"/>
  <c r="G827" i="12"/>
  <c r="G827" i="13"/>
  <c r="G827" i="14"/>
  <c r="G827" i="10"/>
  <c r="G819" i="13"/>
  <c r="G819" i="14"/>
  <c r="G819" i="10"/>
  <c r="G803" i="10"/>
  <c r="G803" i="14"/>
  <c r="G803" i="13"/>
  <c r="G795" i="12"/>
  <c r="G795" i="10"/>
  <c r="G779" i="12"/>
  <c r="G779" i="13"/>
  <c r="G779" i="10"/>
  <c r="G779" i="14"/>
  <c r="G771" i="14"/>
  <c r="G771" i="13"/>
  <c r="G771" i="10"/>
  <c r="G771" i="12"/>
  <c r="G747" i="14"/>
  <c r="G747" i="12"/>
  <c r="G747" i="10"/>
  <c r="G731" i="12"/>
  <c r="G731" i="10"/>
  <c r="G731" i="14"/>
  <c r="G731" i="13"/>
  <c r="G707" i="14"/>
  <c r="G707" i="13"/>
  <c r="G707" i="10"/>
  <c r="G707" i="12"/>
  <c r="G699" i="12"/>
  <c r="G699" i="13"/>
  <c r="G699" i="14"/>
  <c r="G699" i="10"/>
  <c r="G691" i="13"/>
  <c r="G691" i="14"/>
  <c r="G691" i="10"/>
  <c r="G675" i="10"/>
  <c r="G675" i="14"/>
  <c r="G675" i="13"/>
  <c r="G659" i="10"/>
  <c r="G659" i="12"/>
  <c r="G651" i="12"/>
  <c r="G651" i="13"/>
  <c r="G651" i="10"/>
  <c r="G651" i="14"/>
  <c r="G643" i="14"/>
  <c r="G643" i="13"/>
  <c r="G643" i="10"/>
  <c r="G643" i="12"/>
  <c r="G619" i="14"/>
  <c r="G619" i="12"/>
  <c r="G619" i="10"/>
  <c r="G603" i="12"/>
  <c r="G603" i="10"/>
  <c r="G603" i="14"/>
  <c r="G603" i="13"/>
  <c r="G563" i="13"/>
  <c r="G563" i="14"/>
  <c r="G563" i="10"/>
  <c r="G283" i="12"/>
  <c r="G283" i="13"/>
  <c r="G1458" i="12"/>
  <c r="G1458" i="14"/>
  <c r="G1450" i="14"/>
  <c r="G1450" i="12"/>
  <c r="G1450" i="13"/>
  <c r="G1450" i="10"/>
  <c r="G1426" i="12"/>
  <c r="G1426" i="13"/>
  <c r="G1426" i="14"/>
  <c r="G1418" i="13"/>
  <c r="G1418" i="10"/>
  <c r="G1410" i="13"/>
  <c r="G1410" i="12"/>
  <c r="G1402" i="14"/>
  <c r="G1402" i="13"/>
  <c r="G1402" i="12"/>
  <c r="G1394" i="12"/>
  <c r="G1394" i="14"/>
  <c r="G1394" i="13"/>
  <c r="G1378" i="14"/>
  <c r="G1378" i="12"/>
  <c r="G1370" i="13"/>
  <c r="G1370" i="14"/>
  <c r="G1362" i="12"/>
  <c r="G1362" i="13"/>
  <c r="G1354" i="13"/>
  <c r="G1354" i="10"/>
  <c r="G1354" i="12"/>
  <c r="G1346" i="13"/>
  <c r="G1346" i="12"/>
  <c r="G1346" i="14"/>
  <c r="G1330" i="12"/>
  <c r="G1330" i="14"/>
  <c r="G1314" i="14"/>
  <c r="G1314" i="12"/>
  <c r="G1298" i="12"/>
  <c r="G1298" i="13"/>
  <c r="G1298" i="14"/>
  <c r="G1290" i="13"/>
  <c r="G1290" i="10"/>
  <c r="G1282" i="13"/>
  <c r="G1282" i="12"/>
  <c r="G1274" i="14"/>
  <c r="G1274" i="13"/>
  <c r="G1274" i="12"/>
  <c r="G1258" i="14"/>
  <c r="G1258" i="10"/>
  <c r="G1250" i="14"/>
  <c r="G1250" i="12"/>
  <c r="G1242" i="13"/>
  <c r="G1242" i="14"/>
  <c r="G1234" i="12"/>
  <c r="G1234" i="13"/>
  <c r="G1226" i="13"/>
  <c r="G1226" i="10"/>
  <c r="G1226" i="12"/>
  <c r="G1218" i="13"/>
  <c r="G1218" i="12"/>
  <c r="G1218" i="14"/>
  <c r="G1202" i="12"/>
  <c r="G1202" i="14"/>
  <c r="G1194" i="14"/>
  <c r="G1194" i="12"/>
  <c r="G1194" i="13"/>
  <c r="G1194" i="10"/>
  <c r="G1186" i="14"/>
  <c r="G1186" i="12"/>
  <c r="G1170" i="12"/>
  <c r="G1170" i="13"/>
  <c r="G1170" i="14"/>
  <c r="G1154" i="13"/>
  <c r="G1154" i="12"/>
  <c r="G1146" i="14"/>
  <c r="G1146" i="13"/>
  <c r="G1146" i="12"/>
  <c r="G1130" i="14"/>
  <c r="G1130" i="10"/>
  <c r="G1122" i="14"/>
  <c r="G1122" i="12"/>
  <c r="G1114" i="13"/>
  <c r="G1114" i="14"/>
  <c r="G1098" i="13"/>
  <c r="G1098" i="10"/>
  <c r="G1098" i="12"/>
  <c r="G1090" i="13"/>
  <c r="G1090" i="12"/>
  <c r="G1090" i="14"/>
  <c r="G1034" i="13"/>
  <c r="G1034" i="10"/>
  <c r="G1018" i="14"/>
  <c r="G1018" i="13"/>
  <c r="G1018" i="12"/>
  <c r="G994" i="14"/>
  <c r="G994" i="12"/>
  <c r="G994" i="10"/>
  <c r="G986" i="13"/>
  <c r="G986" i="14"/>
  <c r="G978" i="12"/>
  <c r="G978" i="13"/>
  <c r="G970" i="13"/>
  <c r="G970" i="10"/>
  <c r="G970" i="12"/>
  <c r="G866" i="14"/>
  <c r="G866" i="12"/>
  <c r="G866" i="10"/>
  <c r="G858" i="13"/>
  <c r="G858" i="14"/>
  <c r="G850" i="12"/>
  <c r="G850" i="13"/>
  <c r="G834" i="13"/>
  <c r="G834" i="12"/>
  <c r="G834" i="14"/>
  <c r="G826" i="14"/>
  <c r="G826" i="12"/>
  <c r="G818" i="12"/>
  <c r="G818" i="14"/>
  <c r="G818" i="10"/>
  <c r="G802" i="14"/>
  <c r="G802" i="12"/>
  <c r="G802" i="10"/>
  <c r="G786" i="12"/>
  <c r="G786" i="13"/>
  <c r="G786" i="14"/>
  <c r="G754" i="12"/>
  <c r="G754" i="14"/>
  <c r="G754" i="10"/>
  <c r="G754" i="13"/>
  <c r="G714" i="13"/>
  <c r="G714" i="12"/>
  <c r="G714" i="10"/>
  <c r="G634" i="14"/>
  <c r="G634" i="13"/>
  <c r="G634" i="12"/>
  <c r="G482" i="14"/>
  <c r="G482" i="12"/>
  <c r="G482" i="13"/>
  <c r="G474" i="13"/>
  <c r="G474" i="14"/>
  <c r="G466" i="12"/>
  <c r="G466" i="13"/>
  <c r="G458" i="12"/>
  <c r="G458" i="13"/>
  <c r="G450" i="13"/>
  <c r="G450" i="12"/>
  <c r="G450" i="14"/>
  <c r="G442" i="14"/>
  <c r="G442" i="12"/>
  <c r="G314" i="14"/>
  <c r="G314" i="12"/>
  <c r="G298" i="14"/>
  <c r="G298" i="13"/>
  <c r="G274" i="12"/>
  <c r="G274" i="13"/>
  <c r="G274" i="14"/>
  <c r="G258" i="13"/>
  <c r="G258" i="12"/>
  <c r="G250" i="14"/>
  <c r="G250" i="12"/>
  <c r="G242" i="12"/>
  <c r="G242" i="14"/>
  <c r="G234" i="14"/>
  <c r="G234" i="13"/>
  <c r="G226" i="14"/>
  <c r="G226" i="12"/>
  <c r="G194" i="13"/>
  <c r="G194" i="12"/>
  <c r="G194" i="14"/>
  <c r="G186" i="14"/>
  <c r="G186" i="13"/>
  <c r="G186" i="12"/>
  <c r="G178" i="12"/>
  <c r="G178" i="14"/>
  <c r="G162" i="14"/>
  <c r="G162" i="12"/>
  <c r="G66" i="13"/>
  <c r="G66" i="12"/>
  <c r="G66" i="14"/>
  <c r="G50" i="12"/>
  <c r="G50" i="14"/>
  <c r="F1395" i="13"/>
  <c r="F1395" i="14"/>
  <c r="F1395" i="12"/>
  <c r="F1379" i="13"/>
  <c r="F1379" i="14"/>
  <c r="F1379" i="10"/>
  <c r="F1355" i="12"/>
  <c r="F1355" i="10"/>
  <c r="F1267" i="13"/>
  <c r="F1267" i="14"/>
  <c r="F1267" i="12"/>
  <c r="F1259" i="14"/>
  <c r="F1259" i="12"/>
  <c r="F1259" i="13"/>
  <c r="F1259" i="10"/>
  <c r="F1251" i="13"/>
  <c r="F1251" i="14"/>
  <c r="F1251" i="10"/>
  <c r="F1227" i="12"/>
  <c r="F1227" i="10"/>
  <c r="F1219" i="14"/>
  <c r="F1219" i="13"/>
  <c r="F1219" i="12"/>
  <c r="F1219" i="10"/>
  <c r="F1171" i="14"/>
  <c r="F1171" i="13"/>
  <c r="D1403" i="13"/>
  <c r="D1403" i="14"/>
  <c r="D1403" i="10"/>
  <c r="D139" i="13"/>
  <c r="D139" i="14"/>
  <c r="D131" i="13"/>
  <c r="D131" i="14"/>
  <c r="D131" i="12"/>
  <c r="D115" i="13"/>
  <c r="D115" i="12"/>
  <c r="D115" i="14"/>
  <c r="D91" i="13"/>
  <c r="D91" i="14"/>
  <c r="D67" i="13"/>
  <c r="D67" i="14"/>
  <c r="D67" i="12"/>
  <c r="D43" i="13"/>
  <c r="D43" i="14"/>
  <c r="D43" i="12"/>
  <c r="D1476" i="8"/>
  <c r="D19" i="13"/>
  <c r="D19" i="14"/>
  <c r="D19" i="12"/>
  <c r="C1451" i="13"/>
  <c r="C1451" i="14"/>
  <c r="C1443" i="14"/>
  <c r="C1443" i="12"/>
  <c r="C1435" i="14"/>
  <c r="C1435" i="13"/>
  <c r="C1435" i="12"/>
  <c r="C1419" i="14"/>
  <c r="C1419" i="13"/>
  <c r="C1395" i="14"/>
  <c r="C1395" i="13"/>
  <c r="C1395" i="12"/>
  <c r="C795" i="14"/>
  <c r="C795" i="13"/>
  <c r="G1345" i="14"/>
  <c r="G1345" i="13"/>
  <c r="G1345" i="9"/>
  <c r="G169" i="14"/>
  <c r="G169" i="10"/>
  <c r="F874" i="12"/>
  <c r="F874" i="13"/>
  <c r="F330" i="12"/>
  <c r="F330" i="14"/>
  <c r="F330" i="10"/>
  <c r="D1354" i="14"/>
  <c r="D1354" i="13"/>
  <c r="D1354" i="9"/>
  <c r="D1074" i="14"/>
  <c r="D1074" i="12"/>
  <c r="D1074" i="9"/>
  <c r="D1074" i="10"/>
  <c r="D882" i="14"/>
  <c r="D882" i="9"/>
  <c r="D882" i="10"/>
  <c r="D730" i="13"/>
  <c r="D730" i="9"/>
  <c r="D730" i="10"/>
  <c r="D594" i="13"/>
  <c r="D594" i="9"/>
  <c r="D482" i="13"/>
  <c r="D482" i="14"/>
  <c r="D482" i="9"/>
  <c r="D482" i="12"/>
  <c r="D482" i="10"/>
  <c r="D394" i="14"/>
  <c r="D394" i="9"/>
  <c r="D394" i="12"/>
  <c r="D394" i="10"/>
  <c r="D306" i="14"/>
  <c r="D306" i="9"/>
  <c r="D306" i="10"/>
  <c r="D234" i="13"/>
  <c r="D234" i="10"/>
  <c r="D178" i="14"/>
  <c r="D178" i="10"/>
  <c r="D122" i="14"/>
  <c r="D122" i="10"/>
  <c r="D122" i="13"/>
  <c r="D42" i="13"/>
  <c r="D42" i="10"/>
  <c r="D42" i="14"/>
  <c r="C1410" i="13"/>
  <c r="C1410" i="14"/>
  <c r="C1410" i="12"/>
  <c r="C1290" i="13"/>
  <c r="C1290" i="12"/>
  <c r="C1290" i="14"/>
  <c r="C1162" i="13"/>
  <c r="C1162" i="12"/>
  <c r="C1162" i="14"/>
  <c r="C970" i="13"/>
  <c r="C970" i="12"/>
  <c r="C818" i="13"/>
  <c r="C818" i="12"/>
  <c r="C554" i="13"/>
  <c r="C554" i="14"/>
  <c r="C554" i="12"/>
  <c r="C290" i="13"/>
  <c r="C290" i="12"/>
  <c r="C1475" i="8"/>
  <c r="C18" i="13"/>
  <c r="C18" i="14"/>
  <c r="F12" i="9"/>
  <c r="G17" i="9"/>
  <c r="G153" i="9"/>
  <c r="G169" i="9"/>
  <c r="F258" i="9"/>
  <c r="G291" i="9"/>
  <c r="D301" i="9"/>
  <c r="G330" i="9"/>
  <c r="D339" i="9"/>
  <c r="F347" i="9"/>
  <c r="G355" i="9"/>
  <c r="D365" i="9"/>
  <c r="F411" i="9"/>
  <c r="G675" i="9"/>
  <c r="G714" i="9"/>
  <c r="G803" i="9"/>
  <c r="D813" i="9"/>
  <c r="F821" i="9"/>
  <c r="G842" i="9"/>
  <c r="D851" i="9"/>
  <c r="D915" i="9"/>
  <c r="D941" i="9"/>
  <c r="G970" i="9"/>
  <c r="F1205" i="9"/>
  <c r="G1418" i="9"/>
  <c r="F1435" i="9"/>
  <c r="G1443" i="9"/>
  <c r="C85" i="10"/>
  <c r="C892" i="10"/>
  <c r="C1162" i="10"/>
  <c r="C1251" i="10"/>
  <c r="C1365" i="10"/>
  <c r="C1379" i="10"/>
  <c r="C1404" i="10"/>
  <c r="C1418" i="10"/>
  <c r="C1429" i="10"/>
  <c r="C1443" i="10"/>
  <c r="G10" i="10"/>
  <c r="D147" i="10"/>
  <c r="F181" i="10"/>
  <c r="G202" i="10"/>
  <c r="D211" i="10"/>
  <c r="D236" i="10"/>
  <c r="F245" i="10"/>
  <c r="G394" i="10"/>
  <c r="F501" i="10"/>
  <c r="G522" i="10"/>
  <c r="D741" i="10"/>
  <c r="F746" i="10"/>
  <c r="F765" i="10"/>
  <c r="G770" i="10"/>
  <c r="D883" i="10"/>
  <c r="F907" i="10"/>
  <c r="D917" i="10"/>
  <c r="F994" i="10"/>
  <c r="D82" i="12"/>
  <c r="G1453" i="13"/>
  <c r="G1453" i="10"/>
  <c r="G1453" i="12"/>
  <c r="G1453" i="14"/>
  <c r="G1445" i="13"/>
  <c r="G1445" i="14"/>
  <c r="G1445" i="10"/>
  <c r="G1437" i="13"/>
  <c r="G1437" i="10"/>
  <c r="G1437" i="12"/>
  <c r="G1437" i="14"/>
  <c r="G1429" i="13"/>
  <c r="G1429" i="10"/>
  <c r="G1421" i="13"/>
  <c r="G1421" i="10"/>
  <c r="G1421" i="12"/>
  <c r="G1413" i="13"/>
  <c r="G1413" i="10"/>
  <c r="G1413" i="14"/>
  <c r="G1413" i="12"/>
  <c r="G1405" i="13"/>
  <c r="G1405" i="10"/>
  <c r="G1405" i="14"/>
  <c r="G1405" i="12"/>
  <c r="G1397" i="13"/>
  <c r="G1397" i="10"/>
  <c r="G1397" i="14"/>
  <c r="G1389" i="13"/>
  <c r="G1389" i="10"/>
  <c r="G1389" i="12"/>
  <c r="G1389" i="14"/>
  <c r="G1381" i="13"/>
  <c r="G1381" i="14"/>
  <c r="G1381" i="10"/>
  <c r="G1373" i="13"/>
  <c r="G1373" i="10"/>
  <c r="G1373" i="12"/>
  <c r="G1365" i="13"/>
  <c r="G1365" i="10"/>
  <c r="G1365" i="14"/>
  <c r="G1365" i="12"/>
  <c r="G1357" i="13"/>
  <c r="G1357" i="10"/>
  <c r="G1357" i="12"/>
  <c r="G1349" i="13"/>
  <c r="G1349" i="10"/>
  <c r="G1341" i="13"/>
  <c r="G1341" i="10"/>
  <c r="G1341" i="14"/>
  <c r="G1341" i="12"/>
  <c r="G1333" i="13"/>
  <c r="G1333" i="10"/>
  <c r="G1333" i="14"/>
  <c r="G1333" i="12"/>
  <c r="G1325" i="13"/>
  <c r="G1325" i="10"/>
  <c r="G1325" i="12"/>
  <c r="G1325" i="14"/>
  <c r="G1317" i="13"/>
  <c r="G1317" i="14"/>
  <c r="G1317" i="10"/>
  <c r="G1309" i="13"/>
  <c r="G1309" i="10"/>
  <c r="G1309" i="12"/>
  <c r="G1309" i="14"/>
  <c r="G1301" i="13"/>
  <c r="G1301" i="10"/>
  <c r="G1293" i="13"/>
  <c r="G1293" i="10"/>
  <c r="G1293" i="12"/>
  <c r="G1285" i="13"/>
  <c r="G1285" i="10"/>
  <c r="G1285" i="14"/>
  <c r="G1285" i="12"/>
  <c r="G1277" i="13"/>
  <c r="G1277" i="10"/>
  <c r="G1277" i="14"/>
  <c r="G1277" i="12"/>
  <c r="G1269" i="13"/>
  <c r="G1269" i="10"/>
  <c r="G1269" i="14"/>
  <c r="G1261" i="13"/>
  <c r="G1261" i="10"/>
  <c r="G1261" i="12"/>
  <c r="G1261" i="14"/>
  <c r="G1253" i="13"/>
  <c r="G1253" i="14"/>
  <c r="G1253" i="10"/>
  <c r="G1245" i="13"/>
  <c r="G1245" i="10"/>
  <c r="G1245" i="12"/>
  <c r="G1237" i="13"/>
  <c r="G1237" i="10"/>
  <c r="G1237" i="14"/>
  <c r="G1237" i="12"/>
  <c r="G1229" i="13"/>
  <c r="G1229" i="10"/>
  <c r="G1229" i="12"/>
  <c r="G1221" i="13"/>
  <c r="G1221" i="10"/>
  <c r="G1213" i="13"/>
  <c r="G1213" i="10"/>
  <c r="G1213" i="14"/>
  <c r="G1213" i="12"/>
  <c r="G1205" i="13"/>
  <c r="G1205" i="10"/>
  <c r="G1205" i="14"/>
  <c r="G1205" i="12"/>
  <c r="G1197" i="13"/>
  <c r="G1197" i="10"/>
  <c r="G1197" i="12"/>
  <c r="G1197" i="14"/>
  <c r="G1189" i="13"/>
  <c r="G1189" i="14"/>
  <c r="G1189" i="10"/>
  <c r="G1181" i="13"/>
  <c r="G1181" i="10"/>
  <c r="G1181" i="12"/>
  <c r="G1181" i="14"/>
  <c r="G1173" i="13"/>
  <c r="G1173" i="10"/>
  <c r="G1165" i="13"/>
  <c r="G1165" i="10"/>
  <c r="G1165" i="12"/>
  <c r="G1157" i="13"/>
  <c r="G1157" i="10"/>
  <c r="G1157" i="14"/>
  <c r="G1157" i="12"/>
  <c r="G1149" i="13"/>
  <c r="G1149" i="10"/>
  <c r="G1149" i="14"/>
  <c r="G1149" i="12"/>
  <c r="G1141" i="13"/>
  <c r="G1141" i="10"/>
  <c r="G1141" i="14"/>
  <c r="G1133" i="13"/>
  <c r="G1133" i="10"/>
  <c r="G1133" i="12"/>
  <c r="G1133" i="14"/>
  <c r="G1125" i="13"/>
  <c r="G1125" i="14"/>
  <c r="G1125" i="10"/>
  <c r="G1117" i="13"/>
  <c r="G1117" i="10"/>
  <c r="G1117" i="12"/>
  <c r="G1109" i="13"/>
  <c r="G1109" i="10"/>
  <c r="G1109" i="14"/>
  <c r="G1109" i="12"/>
  <c r="G1101" i="13"/>
  <c r="O1101" i="13" s="1" a="1"/>
  <c r="O1101" i="13" s="1"/>
  <c r="G1101" i="10"/>
  <c r="O1101" i="10" s="1" a="1"/>
  <c r="O1101" i="10" s="1"/>
  <c r="G1101" i="12"/>
  <c r="O1101" i="12" s="1"/>
  <c r="G1093" i="13"/>
  <c r="G1093" i="10"/>
  <c r="G1085" i="13"/>
  <c r="G1085" i="10"/>
  <c r="G1085" i="14"/>
  <c r="G1085" i="12"/>
  <c r="G1077" i="13"/>
  <c r="G1077" i="10"/>
  <c r="G1077" i="14"/>
  <c r="G1077" i="12"/>
  <c r="G1069" i="13"/>
  <c r="G1069" i="12"/>
  <c r="G1069" i="14"/>
  <c r="G1061" i="13"/>
  <c r="G1061" i="14"/>
  <c r="G1061" i="10"/>
  <c r="G1053" i="13"/>
  <c r="G1053" i="12"/>
  <c r="G1053" i="14"/>
  <c r="G1037" i="13"/>
  <c r="G1037" i="12"/>
  <c r="G1037" i="10"/>
  <c r="G1029" i="13"/>
  <c r="G1029" i="14"/>
  <c r="G1029" i="12"/>
  <c r="G1021" i="13"/>
  <c r="G1021" i="14"/>
  <c r="G1021" i="12"/>
  <c r="G1013" i="13"/>
  <c r="G1013" i="14"/>
  <c r="G1013" i="10"/>
  <c r="G1005" i="13"/>
  <c r="G1005" i="12"/>
  <c r="G1005" i="14"/>
  <c r="G997" i="13"/>
  <c r="G997" i="14"/>
  <c r="G997" i="10"/>
  <c r="G989" i="13"/>
  <c r="G989" i="12"/>
  <c r="G981" i="13"/>
  <c r="G981" i="14"/>
  <c r="G981" i="12"/>
  <c r="G973" i="13"/>
  <c r="G973" i="12"/>
  <c r="G973" i="10"/>
  <c r="G957" i="13"/>
  <c r="G957" i="14"/>
  <c r="G957" i="12"/>
  <c r="G949" i="13"/>
  <c r="G949" i="14"/>
  <c r="G949" i="12"/>
  <c r="G949" i="10"/>
  <c r="G941" i="13"/>
  <c r="G941" i="12"/>
  <c r="G941" i="14"/>
  <c r="G933" i="13"/>
  <c r="G933" i="14"/>
  <c r="G933" i="10"/>
  <c r="G925" i="13"/>
  <c r="G925" i="12"/>
  <c r="G925" i="14"/>
  <c r="G909" i="13"/>
  <c r="G909" i="12"/>
  <c r="G909" i="10"/>
  <c r="G901" i="13"/>
  <c r="G901" i="14"/>
  <c r="G901" i="12"/>
  <c r="G893" i="13"/>
  <c r="G893" i="14"/>
  <c r="G893" i="12"/>
  <c r="G885" i="13"/>
  <c r="G885" i="14"/>
  <c r="G885" i="10"/>
  <c r="G877" i="13"/>
  <c r="G877" i="14"/>
  <c r="G869" i="13"/>
  <c r="G869" i="14"/>
  <c r="G869" i="12"/>
  <c r="G869" i="10"/>
  <c r="G853" i="13"/>
  <c r="G853" i="14"/>
  <c r="G845" i="13"/>
  <c r="G845" i="10"/>
  <c r="G829" i="13"/>
  <c r="G829" i="14"/>
  <c r="G829" i="12"/>
  <c r="G821" i="13"/>
  <c r="G821" i="14"/>
  <c r="G821" i="10"/>
  <c r="G813" i="13"/>
  <c r="G813" i="14"/>
  <c r="G805" i="13"/>
  <c r="G805" i="14"/>
  <c r="G805" i="12"/>
  <c r="G805" i="10"/>
  <c r="G797" i="13"/>
  <c r="G797" i="14"/>
  <c r="G781" i="13"/>
  <c r="G781" i="10"/>
  <c r="G773" i="13"/>
  <c r="G773" i="14"/>
  <c r="G765" i="13"/>
  <c r="G765" i="14"/>
  <c r="G765" i="12"/>
  <c r="G757" i="13"/>
  <c r="G757" i="14"/>
  <c r="G757" i="10"/>
  <c r="G749" i="13"/>
  <c r="G749" i="14"/>
  <c r="G741" i="13"/>
  <c r="G741" i="14"/>
  <c r="G741" i="12"/>
  <c r="G741" i="10"/>
  <c r="G725" i="13"/>
  <c r="G725" i="14"/>
  <c r="G717" i="13"/>
  <c r="G717" i="10"/>
  <c r="G701" i="13"/>
  <c r="G701" i="14"/>
  <c r="G701" i="12"/>
  <c r="G693" i="13"/>
  <c r="G693" i="14"/>
  <c r="G693" i="10"/>
  <c r="G685" i="13"/>
  <c r="G685" i="14"/>
  <c r="G677" i="13"/>
  <c r="G677" i="14"/>
  <c r="G677" i="12"/>
  <c r="G677" i="10"/>
  <c r="G669" i="13"/>
  <c r="G669" i="14"/>
  <c r="G653" i="13"/>
  <c r="G653" i="10"/>
  <c r="G645" i="13"/>
  <c r="G645" i="14"/>
  <c r="G637" i="13"/>
  <c r="G637" i="14"/>
  <c r="G637" i="12"/>
  <c r="G629" i="13"/>
  <c r="G629" i="14"/>
  <c r="G629" i="10"/>
  <c r="G621" i="13"/>
  <c r="G621" i="14"/>
  <c r="G613" i="13"/>
  <c r="G613" i="14"/>
  <c r="G613" i="12"/>
  <c r="G613" i="10"/>
  <c r="G597" i="13"/>
  <c r="G597" i="14"/>
  <c r="G589" i="13"/>
  <c r="G589" i="10"/>
  <c r="G573" i="13"/>
  <c r="G573" i="14"/>
  <c r="G573" i="12"/>
  <c r="G565" i="13"/>
  <c r="G565" i="14"/>
  <c r="G565" i="10"/>
  <c r="G557" i="13"/>
  <c r="G557" i="14"/>
  <c r="G549" i="13"/>
  <c r="G549" i="14"/>
  <c r="G549" i="12"/>
  <c r="G541" i="13"/>
  <c r="G541" i="14"/>
  <c r="G517" i="13"/>
  <c r="G517" i="14"/>
  <c r="G509" i="13"/>
  <c r="G509" i="14"/>
  <c r="G509" i="12"/>
  <c r="G501" i="13"/>
  <c r="G501" i="14"/>
  <c r="G493" i="13"/>
  <c r="G493" i="14"/>
  <c r="G485" i="13"/>
  <c r="G485" i="14"/>
  <c r="G485" i="12"/>
  <c r="G469" i="13"/>
  <c r="G469" i="14"/>
  <c r="G445" i="13"/>
  <c r="G445" i="14"/>
  <c r="G445" i="12"/>
  <c r="G437" i="13"/>
  <c r="G437" i="14"/>
  <c r="G429" i="13"/>
  <c r="G429" i="14"/>
  <c r="G421" i="13"/>
  <c r="G421" i="14"/>
  <c r="G421" i="12"/>
  <c r="G413" i="13"/>
  <c r="G413" i="14"/>
  <c r="G389" i="13"/>
  <c r="G389" i="14"/>
  <c r="G381" i="13"/>
  <c r="G381" i="14"/>
  <c r="G381" i="12"/>
  <c r="G373" i="13"/>
  <c r="G373" i="14"/>
  <c r="G365" i="13"/>
  <c r="G365" i="14"/>
  <c r="G357" i="13"/>
  <c r="G357" i="14"/>
  <c r="G357" i="12"/>
  <c r="G341" i="13"/>
  <c r="G341" i="14"/>
  <c r="G317" i="13"/>
  <c r="G317" i="14"/>
  <c r="G317" i="12"/>
  <c r="G309" i="13"/>
  <c r="G309" i="14"/>
  <c r="G301" i="13"/>
  <c r="G301" i="14"/>
  <c r="G293" i="13"/>
  <c r="G293" i="14"/>
  <c r="G293" i="12"/>
  <c r="G285" i="13"/>
  <c r="G285" i="14"/>
  <c r="G261" i="13"/>
  <c r="G261" i="14"/>
  <c r="G253" i="13"/>
  <c r="G253" i="14"/>
  <c r="G253" i="12"/>
  <c r="G245" i="13"/>
  <c r="G245" i="14"/>
  <c r="G237" i="13"/>
  <c r="G237" i="14"/>
  <c r="G229" i="13"/>
  <c r="G229" i="14"/>
  <c r="G229" i="12"/>
  <c r="G213" i="13"/>
  <c r="G213" i="14"/>
  <c r="G189" i="13"/>
  <c r="G189" i="14"/>
  <c r="G189" i="12"/>
  <c r="G181" i="13"/>
  <c r="G181" i="14"/>
  <c r="G173" i="13"/>
  <c r="G173" i="14"/>
  <c r="G165" i="13"/>
  <c r="G165" i="14"/>
  <c r="G165" i="12"/>
  <c r="G157" i="13"/>
  <c r="G157" i="14"/>
  <c r="G133" i="13"/>
  <c r="G133" i="14"/>
  <c r="G125" i="13"/>
  <c r="G125" i="14"/>
  <c r="G125" i="12"/>
  <c r="G117" i="13"/>
  <c r="G117" i="14"/>
  <c r="G109" i="13"/>
  <c r="G109" i="14"/>
  <c r="G101" i="13"/>
  <c r="G101" i="14"/>
  <c r="G101" i="12"/>
  <c r="G85" i="13"/>
  <c r="G85" i="14"/>
  <c r="G61" i="13"/>
  <c r="G61" i="14"/>
  <c r="G61" i="12"/>
  <c r="G53" i="13"/>
  <c r="G53" i="14"/>
  <c r="G45" i="13"/>
  <c r="G45" i="14"/>
  <c r="G37" i="13"/>
  <c r="G37" i="14"/>
  <c r="G37" i="12"/>
  <c r="G1486" i="8"/>
  <c r="G29" i="13"/>
  <c r="G29" i="14"/>
  <c r="G1478" i="8"/>
  <c r="G21" i="13"/>
  <c r="G1470" i="8"/>
  <c r="G13" i="13"/>
  <c r="G1462" i="8"/>
  <c r="G5" i="13"/>
  <c r="G5" i="14"/>
  <c r="F1454" i="12"/>
  <c r="F1454" i="14"/>
  <c r="F1454" i="13"/>
  <c r="F1454" i="10"/>
  <c r="F1446" i="12"/>
  <c r="F1446" i="13"/>
  <c r="F1446" i="14"/>
  <c r="F1446" i="10"/>
  <c r="F1438" i="12"/>
  <c r="F1438" i="13"/>
  <c r="F1438" i="14"/>
  <c r="F1438" i="10"/>
  <c r="F1430" i="12"/>
  <c r="F1430" i="14"/>
  <c r="F1430" i="10"/>
  <c r="F1422" i="12"/>
  <c r="F1422" i="10"/>
  <c r="F1414" i="12"/>
  <c r="F1414" i="10"/>
  <c r="F1414" i="14"/>
  <c r="F1414" i="13"/>
  <c r="F1406" i="12"/>
  <c r="F1406" i="10"/>
  <c r="F1398" i="12"/>
  <c r="F1398" i="13"/>
  <c r="F1398" i="10"/>
  <c r="F1390" i="12"/>
  <c r="F1390" i="14"/>
  <c r="F1390" i="13"/>
  <c r="F1390" i="10"/>
  <c r="F1382" i="12"/>
  <c r="F1382" i="13"/>
  <c r="F1382" i="14"/>
  <c r="F1382" i="10"/>
  <c r="F1374" i="12"/>
  <c r="F1374" i="13"/>
  <c r="F1374" i="14"/>
  <c r="F1374" i="10"/>
  <c r="F1366" i="12"/>
  <c r="F1366" i="14"/>
  <c r="F1366" i="10"/>
  <c r="F1366" i="13"/>
  <c r="F1358" i="12"/>
  <c r="F1358" i="10"/>
  <c r="F1358" i="14"/>
  <c r="F1358" i="13"/>
  <c r="F1350" i="12"/>
  <c r="F1350" i="10"/>
  <c r="F1342" i="12"/>
  <c r="F1342" i="10"/>
  <c r="F1334" i="12"/>
  <c r="F1334" i="13"/>
  <c r="F1334" i="10"/>
  <c r="F1334" i="14"/>
  <c r="F1326" i="12"/>
  <c r="F1326" i="14"/>
  <c r="F1326" i="13"/>
  <c r="F1326" i="10"/>
  <c r="F1318" i="12"/>
  <c r="F1318" i="13"/>
  <c r="F1318" i="14"/>
  <c r="F1318" i="10"/>
  <c r="F1310" i="12"/>
  <c r="F1310" i="13"/>
  <c r="F1310" i="14"/>
  <c r="F1310" i="10"/>
  <c r="F1302" i="12"/>
  <c r="F1302" i="14"/>
  <c r="F1302" i="10"/>
  <c r="F1294" i="12"/>
  <c r="F1294" i="10"/>
  <c r="F1286" i="12"/>
  <c r="F1286" i="10"/>
  <c r="F1286" i="14"/>
  <c r="F1286" i="13"/>
  <c r="F1278" i="12"/>
  <c r="F1278" i="10"/>
  <c r="F1270" i="12"/>
  <c r="F1270" i="13"/>
  <c r="F1270" i="10"/>
  <c r="F1262" i="12"/>
  <c r="F1262" i="14"/>
  <c r="F1262" i="13"/>
  <c r="F1262" i="10"/>
  <c r="F1254" i="12"/>
  <c r="F1254" i="13"/>
  <c r="F1254" i="14"/>
  <c r="F1254" i="10"/>
  <c r="F1246" i="12"/>
  <c r="F1246" i="13"/>
  <c r="F1246" i="14"/>
  <c r="F1246" i="10"/>
  <c r="F1238" i="12"/>
  <c r="F1238" i="14"/>
  <c r="F1238" i="10"/>
  <c r="F1238" i="13"/>
  <c r="F1230" i="12"/>
  <c r="F1230" i="10"/>
  <c r="F1230" i="14"/>
  <c r="F1230" i="13"/>
  <c r="F1222" i="12"/>
  <c r="F1222" i="10"/>
  <c r="F1214" i="12"/>
  <c r="F1214" i="10"/>
  <c r="F1206" i="12"/>
  <c r="F1206" i="13"/>
  <c r="F1206" i="10"/>
  <c r="F1206" i="14"/>
  <c r="F1198" i="12"/>
  <c r="F1198" i="14"/>
  <c r="F1198" i="13"/>
  <c r="F1198" i="10"/>
  <c r="F1190" i="12"/>
  <c r="F1190" i="13"/>
  <c r="F1190" i="14"/>
  <c r="F1190" i="10"/>
  <c r="F1182" i="12"/>
  <c r="F1182" i="13"/>
  <c r="F1182" i="14"/>
  <c r="F1182" i="10"/>
  <c r="F1174" i="12"/>
  <c r="F1174" i="14"/>
  <c r="F1174" i="10"/>
  <c r="F1166" i="12"/>
  <c r="F1166" i="10"/>
  <c r="F1158" i="12"/>
  <c r="F1158" i="10"/>
  <c r="F1158" i="14"/>
  <c r="F1158" i="13"/>
  <c r="F1150" i="12"/>
  <c r="F1150" i="10"/>
  <c r="F1142" i="12"/>
  <c r="F1142" i="13"/>
  <c r="F1142" i="10"/>
  <c r="F1134" i="12"/>
  <c r="F1134" i="14"/>
  <c r="F1134" i="13"/>
  <c r="F1134" i="10"/>
  <c r="F1126" i="12"/>
  <c r="F1126" i="13"/>
  <c r="F1126" i="14"/>
  <c r="F1126" i="10"/>
  <c r="F1118" i="12"/>
  <c r="F1118" i="13"/>
  <c r="F1118" i="14"/>
  <c r="F1118" i="10"/>
  <c r="F1110" i="12"/>
  <c r="F1110" i="14"/>
  <c r="F1110" i="10"/>
  <c r="F1110" i="13"/>
  <c r="F1102" i="12"/>
  <c r="F1102" i="10"/>
  <c r="F1102" i="14"/>
  <c r="F1102" i="13"/>
  <c r="F1094" i="12"/>
  <c r="F1094" i="10"/>
  <c r="F1086" i="12"/>
  <c r="F1086" i="10"/>
  <c r="F1078" i="12"/>
  <c r="F1078" i="13"/>
  <c r="F1078" i="10"/>
  <c r="F1078" i="14"/>
  <c r="F1070" i="12"/>
  <c r="F1070" i="14"/>
  <c r="F1070" i="13"/>
  <c r="F1070" i="10"/>
  <c r="F1062" i="12"/>
  <c r="F1062" i="13"/>
  <c r="F1062" i="14"/>
  <c r="F1062" i="10"/>
  <c r="F1054" i="12"/>
  <c r="F1054" i="13"/>
  <c r="F1054" i="14"/>
  <c r="F1054" i="10"/>
  <c r="F1046" i="12"/>
  <c r="F1046" i="14"/>
  <c r="F1046" i="10"/>
  <c r="F1038" i="12"/>
  <c r="F1038" i="10"/>
  <c r="F1030" i="12"/>
  <c r="F1030" i="10"/>
  <c r="F1030" i="14"/>
  <c r="F1030" i="13"/>
  <c r="F1022" i="12"/>
  <c r="F1022" i="10"/>
  <c r="F1014" i="12"/>
  <c r="F1014" i="13"/>
  <c r="F1014" i="10"/>
  <c r="F1006" i="12"/>
  <c r="F1006" i="14"/>
  <c r="F1006" i="13"/>
  <c r="F1006" i="10"/>
  <c r="F998" i="12"/>
  <c r="F998" i="13"/>
  <c r="F998" i="14"/>
  <c r="F998" i="10"/>
  <c r="F990" i="12"/>
  <c r="F990" i="13"/>
  <c r="F990" i="14"/>
  <c r="F990" i="10"/>
  <c r="F982" i="12"/>
  <c r="F982" i="14"/>
  <c r="F982" i="10"/>
  <c r="F982" i="13"/>
  <c r="F974" i="12"/>
  <c r="F974" i="10"/>
  <c r="F974" i="14"/>
  <c r="F974" i="13"/>
  <c r="F966" i="12"/>
  <c r="F966" i="10"/>
  <c r="F958" i="12"/>
  <c r="F958" i="10"/>
  <c r="F950" i="12"/>
  <c r="F950" i="13"/>
  <c r="F950" i="10"/>
  <c r="F950" i="14"/>
  <c r="F942" i="12"/>
  <c r="F942" i="14"/>
  <c r="F942" i="13"/>
  <c r="F942" i="10"/>
  <c r="F934" i="12"/>
  <c r="F934" i="13"/>
  <c r="F934" i="14"/>
  <c r="F934" i="10"/>
  <c r="F926" i="12"/>
  <c r="F926" i="13"/>
  <c r="F926" i="14"/>
  <c r="F926" i="10"/>
  <c r="F918" i="12"/>
  <c r="F918" i="14"/>
  <c r="F918" i="10"/>
  <c r="F910" i="12"/>
  <c r="F910" i="10"/>
  <c r="F902" i="12"/>
  <c r="F902" i="10"/>
  <c r="F902" i="14"/>
  <c r="F902" i="13"/>
  <c r="F894" i="12"/>
  <c r="F894" i="10"/>
  <c r="F886" i="12"/>
  <c r="F886" i="13"/>
  <c r="F886" i="10"/>
  <c r="F878" i="12"/>
  <c r="F878" i="14"/>
  <c r="F878" i="13"/>
  <c r="F878" i="10"/>
  <c r="F870" i="12"/>
  <c r="F870" i="13"/>
  <c r="F870" i="14"/>
  <c r="F870" i="10"/>
  <c r="F862" i="12"/>
  <c r="F862" i="13"/>
  <c r="F862" i="14"/>
  <c r="F862" i="10"/>
  <c r="F854" i="12"/>
  <c r="F854" i="14"/>
  <c r="F854" i="10"/>
  <c r="F854" i="13"/>
  <c r="F846" i="12"/>
  <c r="F846" i="10"/>
  <c r="F846" i="14"/>
  <c r="F846" i="13"/>
  <c r="F838" i="12"/>
  <c r="F838" i="10"/>
  <c r="F830" i="12"/>
  <c r="F830" i="10"/>
  <c r="F822" i="12"/>
  <c r="F822" i="13"/>
  <c r="F822" i="10"/>
  <c r="F822" i="14"/>
  <c r="F814" i="12"/>
  <c r="F814" i="14"/>
  <c r="F814" i="13"/>
  <c r="F814" i="10"/>
  <c r="F806" i="12"/>
  <c r="F806" i="13"/>
  <c r="F806" i="14"/>
  <c r="F806" i="10"/>
  <c r="F798" i="12"/>
  <c r="F798" i="13"/>
  <c r="F798" i="14"/>
  <c r="F798" i="10"/>
  <c r="F790" i="12"/>
  <c r="F790" i="14"/>
  <c r="F790" i="10"/>
  <c r="F782" i="12"/>
  <c r="F782" i="10"/>
  <c r="F774" i="12"/>
  <c r="F774" i="10"/>
  <c r="F774" i="14"/>
  <c r="F774" i="13"/>
  <c r="F766" i="12"/>
  <c r="F766" i="10"/>
  <c r="F758" i="12"/>
  <c r="F758" i="13"/>
  <c r="F758" i="10"/>
  <c r="F750" i="12"/>
  <c r="F750" i="14"/>
  <c r="F750" i="13"/>
  <c r="F750" i="10"/>
  <c r="F742" i="12"/>
  <c r="F742" i="13"/>
  <c r="F742" i="14"/>
  <c r="F742" i="10"/>
  <c r="F734" i="12"/>
  <c r="F734" i="13"/>
  <c r="F734" i="14"/>
  <c r="F734" i="10"/>
  <c r="F726" i="12"/>
  <c r="F726" i="14"/>
  <c r="F726" i="10"/>
  <c r="F726" i="13"/>
  <c r="F718" i="12"/>
  <c r="F718" i="10"/>
  <c r="F718" i="14"/>
  <c r="F718" i="13"/>
  <c r="F710" i="12"/>
  <c r="F710" i="10"/>
  <c r="F702" i="12"/>
  <c r="F702" i="10"/>
  <c r="F694" i="12"/>
  <c r="F694" i="13"/>
  <c r="F694" i="10"/>
  <c r="F694" i="14"/>
  <c r="F686" i="12"/>
  <c r="F686" i="14"/>
  <c r="F686" i="13"/>
  <c r="F686" i="10"/>
  <c r="F678" i="12"/>
  <c r="F678" i="13"/>
  <c r="F678" i="14"/>
  <c r="F678" i="10"/>
  <c r="F670" i="12"/>
  <c r="F670" i="13"/>
  <c r="F670" i="14"/>
  <c r="F670" i="10"/>
  <c r="F662" i="12"/>
  <c r="F662" i="14"/>
  <c r="F662" i="10"/>
  <c r="F654" i="12"/>
  <c r="F654" i="10"/>
  <c r="F646" i="12"/>
  <c r="F646" i="10"/>
  <c r="F646" i="14"/>
  <c r="F646" i="13"/>
  <c r="F638" i="12"/>
  <c r="F638" i="10"/>
  <c r="F630" i="12"/>
  <c r="F630" i="13"/>
  <c r="F630" i="10"/>
  <c r="F622" i="12"/>
  <c r="F622" i="14"/>
  <c r="F622" i="13"/>
  <c r="F622" i="10"/>
  <c r="F614" i="12"/>
  <c r="F614" i="13"/>
  <c r="F614" i="14"/>
  <c r="F614" i="10"/>
  <c r="F606" i="12"/>
  <c r="F606" i="13"/>
  <c r="F606" i="14"/>
  <c r="F606" i="10"/>
  <c r="F598" i="12"/>
  <c r="F598" i="14"/>
  <c r="F598" i="10"/>
  <c r="F598" i="13"/>
  <c r="F590" i="12"/>
  <c r="F590" i="10"/>
  <c r="F590" i="14"/>
  <c r="F590" i="13"/>
  <c r="F582" i="12"/>
  <c r="F582" i="10"/>
  <c r="F574" i="12"/>
  <c r="F574" i="10"/>
  <c r="F566" i="12"/>
  <c r="F566" i="13"/>
  <c r="F566" i="10"/>
  <c r="F566" i="14"/>
  <c r="F558" i="12"/>
  <c r="F558" i="14"/>
  <c r="F558" i="13"/>
  <c r="F550" i="12"/>
  <c r="F550" i="13"/>
  <c r="F550" i="14"/>
  <c r="F542" i="12"/>
  <c r="F542" i="13"/>
  <c r="F542" i="14"/>
  <c r="F534" i="12"/>
  <c r="F534" i="14"/>
  <c r="F526" i="12"/>
  <c r="F526" i="13"/>
  <c r="F518" i="12"/>
  <c r="F518" i="14"/>
  <c r="F518" i="13"/>
  <c r="F502" i="12"/>
  <c r="F502" i="13"/>
  <c r="F494" i="12"/>
  <c r="F494" i="14"/>
  <c r="F494" i="13"/>
  <c r="F486" i="12"/>
  <c r="F486" i="14"/>
  <c r="F478" i="12"/>
  <c r="F478" i="13"/>
  <c r="F478" i="14"/>
  <c r="F470" i="12"/>
  <c r="F470" i="14"/>
  <c r="F462" i="12"/>
  <c r="F462" i="14"/>
  <c r="F454" i="12"/>
  <c r="F454" i="13"/>
  <c r="F438" i="12"/>
  <c r="F438" i="13"/>
  <c r="F438" i="14"/>
  <c r="F430" i="12"/>
  <c r="F430" i="14"/>
  <c r="F430" i="13"/>
  <c r="F422" i="12"/>
  <c r="F422" i="14"/>
  <c r="F414" i="12"/>
  <c r="F414" i="13"/>
  <c r="F414" i="14"/>
  <c r="F406" i="12"/>
  <c r="F406" i="14"/>
  <c r="F406" i="13"/>
  <c r="F390" i="12"/>
  <c r="F390" i="14"/>
  <c r="F390" i="13"/>
  <c r="F374" i="12"/>
  <c r="F374" i="13"/>
  <c r="F366" i="12"/>
  <c r="F366" i="14"/>
  <c r="F366" i="13"/>
  <c r="F358" i="12"/>
  <c r="F358" i="14"/>
  <c r="F350" i="12"/>
  <c r="F350" i="13"/>
  <c r="F350" i="14"/>
  <c r="F342" i="12"/>
  <c r="F342" i="14"/>
  <c r="F342" i="13"/>
  <c r="F334" i="12"/>
  <c r="F334" i="14"/>
  <c r="F318" i="12"/>
  <c r="F318" i="13"/>
  <c r="F310" i="12"/>
  <c r="F310" i="13"/>
  <c r="F310" i="14"/>
  <c r="F302" i="12"/>
  <c r="F302" i="14"/>
  <c r="F302" i="13"/>
  <c r="F294" i="12"/>
  <c r="F294" i="14"/>
  <c r="F286" i="12"/>
  <c r="F286" i="13"/>
  <c r="F286" i="14"/>
  <c r="F278" i="12"/>
  <c r="F278" i="14"/>
  <c r="F278" i="13"/>
  <c r="F262" i="12"/>
  <c r="F262" i="14"/>
  <c r="F254" i="12"/>
  <c r="F254" i="13"/>
  <c r="F246" i="12"/>
  <c r="F246" i="13"/>
  <c r="F238" i="12"/>
  <c r="F238" i="14"/>
  <c r="F238" i="13"/>
  <c r="F230" i="12"/>
  <c r="F230" i="14"/>
  <c r="F230" i="13"/>
  <c r="F222" i="12"/>
  <c r="F222" i="13"/>
  <c r="F222" i="14"/>
  <c r="F214" i="12"/>
  <c r="F214" i="14"/>
  <c r="F206" i="12"/>
  <c r="F206" i="14"/>
  <c r="F190" i="12"/>
  <c r="F190" i="13"/>
  <c r="F182" i="12"/>
  <c r="F182" i="13"/>
  <c r="F182" i="14"/>
  <c r="F174" i="12"/>
  <c r="F174" i="14"/>
  <c r="F174" i="13"/>
  <c r="F166" i="12"/>
  <c r="F166" i="14"/>
  <c r="F166" i="13"/>
  <c r="F158" i="12"/>
  <c r="F158" i="13"/>
  <c r="F158" i="14"/>
  <c r="F150" i="12"/>
  <c r="F150" i="14"/>
  <c r="F142" i="12"/>
  <c r="F142" i="13"/>
  <c r="F134" i="12"/>
  <c r="F134" i="14"/>
  <c r="F118" i="12"/>
  <c r="F118" i="13"/>
  <c r="F110" i="12"/>
  <c r="F110" i="14"/>
  <c r="F110" i="13"/>
  <c r="F102" i="12"/>
  <c r="F102" i="14"/>
  <c r="F102" i="13"/>
  <c r="F94" i="12"/>
  <c r="F94" i="13"/>
  <c r="F94" i="14"/>
  <c r="F86" i="12"/>
  <c r="F86" i="14"/>
  <c r="F78" i="12"/>
  <c r="F78" i="13"/>
  <c r="F78" i="14"/>
  <c r="F54" i="12"/>
  <c r="F54" i="13"/>
  <c r="F54" i="14"/>
  <c r="F46" i="12"/>
  <c r="F46" i="14"/>
  <c r="F46" i="13"/>
  <c r="F38" i="12"/>
  <c r="F38" i="14"/>
  <c r="F1487" i="8"/>
  <c r="F30" i="12"/>
  <c r="F30" i="13"/>
  <c r="F30" i="14"/>
  <c r="F1479" i="8"/>
  <c r="F22" i="12"/>
  <c r="F22" i="14"/>
  <c r="F1471" i="8"/>
  <c r="F14" i="12"/>
  <c r="F14" i="13"/>
  <c r="F1463" i="8"/>
  <c r="F6" i="12"/>
  <c r="F6" i="14"/>
  <c r="F6" i="13"/>
  <c r="D1454" i="12"/>
  <c r="D1454" i="10"/>
  <c r="D1438" i="13"/>
  <c r="D1438" i="14"/>
  <c r="D1430" i="14"/>
  <c r="D1430" i="13"/>
  <c r="D1430" i="10"/>
  <c r="D1422" i="13"/>
  <c r="D1422" i="14"/>
  <c r="D1422" i="10"/>
  <c r="D1414" i="13"/>
  <c r="D1414" i="14"/>
  <c r="D1406" i="14"/>
  <c r="D1406" i="12"/>
  <c r="D1398" i="10"/>
  <c r="D1398" i="12"/>
  <c r="D1390" i="14"/>
  <c r="D1390" i="13"/>
  <c r="D1390" i="10"/>
  <c r="D1366" i="14"/>
  <c r="D1366" i="13"/>
  <c r="D1366" i="12"/>
  <c r="D1366" i="10"/>
  <c r="D1358" i="13"/>
  <c r="D1358" i="14"/>
  <c r="D1358" i="12"/>
  <c r="D1358" i="10"/>
  <c r="D1350" i="13"/>
  <c r="D1350" i="14"/>
  <c r="D1342" i="14"/>
  <c r="D1342" i="13"/>
  <c r="D1334" i="10"/>
  <c r="D1334" i="14"/>
  <c r="D1334" i="13"/>
  <c r="D1326" i="12"/>
  <c r="D1326" i="10"/>
  <c r="D1310" i="13"/>
  <c r="D1310" i="14"/>
  <c r="D1302" i="14"/>
  <c r="D1302" i="13"/>
  <c r="D1302" i="10"/>
  <c r="D1294" i="13"/>
  <c r="D1294" i="14"/>
  <c r="D1294" i="10"/>
  <c r="D1286" i="13"/>
  <c r="D1286" i="14"/>
  <c r="D1278" i="14"/>
  <c r="D1278" i="12"/>
  <c r="D1270" i="10"/>
  <c r="D1270" i="12"/>
  <c r="D1262" i="14"/>
  <c r="D1262" i="13"/>
  <c r="D1262" i="10"/>
  <c r="D1238" i="14"/>
  <c r="D1238" i="13"/>
  <c r="D1238" i="12"/>
  <c r="D1238" i="10"/>
  <c r="D1230" i="13"/>
  <c r="D1230" i="14"/>
  <c r="D1230" i="12"/>
  <c r="D1230" i="10"/>
  <c r="D1222" i="13"/>
  <c r="D1222" i="14"/>
  <c r="D1214" i="14"/>
  <c r="D1214" i="13"/>
  <c r="D1206" i="10"/>
  <c r="D1206" i="14"/>
  <c r="D1206" i="13"/>
  <c r="D1198" i="12"/>
  <c r="D1198" i="10"/>
  <c r="D1182" i="13"/>
  <c r="D1182" i="14"/>
  <c r="D1174" i="14"/>
  <c r="D1174" i="13"/>
  <c r="D1174" i="10"/>
  <c r="D1166" i="13"/>
  <c r="D1166" i="14"/>
  <c r="D1166" i="10"/>
  <c r="D1158" i="13"/>
  <c r="D1158" i="14"/>
  <c r="D1150" i="14"/>
  <c r="D1150" i="12"/>
  <c r="D1142" i="10"/>
  <c r="D1142" i="12"/>
  <c r="D1134" i="14"/>
  <c r="D1134" i="13"/>
  <c r="D1134" i="10"/>
  <c r="D1110" i="14"/>
  <c r="D1110" i="13"/>
  <c r="D1110" i="12"/>
  <c r="D1110" i="10"/>
  <c r="D1102" i="13"/>
  <c r="D1102" i="14"/>
  <c r="D1102" i="12"/>
  <c r="D1102" i="10"/>
  <c r="D1094" i="13"/>
  <c r="D1094" i="14"/>
  <c r="D1086" i="14"/>
  <c r="D1086" i="13"/>
  <c r="D1078" i="10"/>
  <c r="D1078" i="14"/>
  <c r="D1078" i="13"/>
  <c r="D1062" i="12"/>
  <c r="D1062" i="10"/>
  <c r="D1054" i="13"/>
  <c r="D1054" i="14"/>
  <c r="D1046" i="14"/>
  <c r="D1046" i="13"/>
  <c r="D1038" i="13"/>
  <c r="D1038" i="14"/>
  <c r="D1038" i="10"/>
  <c r="D1030" i="13"/>
  <c r="D1030" i="14"/>
  <c r="D1022" i="14"/>
  <c r="D1022" i="12"/>
  <c r="D1022" i="10"/>
  <c r="D1006" i="14"/>
  <c r="D1006" i="13"/>
  <c r="D982" i="14"/>
  <c r="D982" i="13"/>
  <c r="D982" i="12"/>
  <c r="D974" i="13"/>
  <c r="D974" i="14"/>
  <c r="D974" i="10"/>
  <c r="D974" i="12"/>
  <c r="D966" i="13"/>
  <c r="D966" i="14"/>
  <c r="D958" i="14"/>
  <c r="D958" i="13"/>
  <c r="D958" i="10"/>
  <c r="D950" i="14"/>
  <c r="D950" i="13"/>
  <c r="D934" i="12"/>
  <c r="D934" i="10"/>
  <c r="D926" i="13"/>
  <c r="D926" i="14"/>
  <c r="D918" i="14"/>
  <c r="D918" i="13"/>
  <c r="D910" i="13"/>
  <c r="D910" i="14"/>
  <c r="D910" i="10"/>
  <c r="D902" i="13"/>
  <c r="D902" i="14"/>
  <c r="D894" i="14"/>
  <c r="D894" i="12"/>
  <c r="D894" i="10"/>
  <c r="D878" i="14"/>
  <c r="D878" i="13"/>
  <c r="D878" i="12"/>
  <c r="D854" i="14"/>
  <c r="D854" i="13"/>
  <c r="D854" i="12"/>
  <c r="D846" i="13"/>
  <c r="D846" i="14"/>
  <c r="D846" i="10"/>
  <c r="D838" i="13"/>
  <c r="D838" i="14"/>
  <c r="D830" i="14"/>
  <c r="D830" i="13"/>
  <c r="D830" i="12"/>
  <c r="D830" i="10"/>
  <c r="D822" i="14"/>
  <c r="D822" i="13"/>
  <c r="D798" i="13"/>
  <c r="D798" i="14"/>
  <c r="D790" i="14"/>
  <c r="D790" i="13"/>
  <c r="D790" i="12"/>
  <c r="D782" i="13"/>
  <c r="D782" i="14"/>
  <c r="D782" i="10"/>
  <c r="D774" i="13"/>
  <c r="D774" i="14"/>
  <c r="D766" i="14"/>
  <c r="D766" i="12"/>
  <c r="D766" i="10"/>
  <c r="D750" i="14"/>
  <c r="D750" i="13"/>
  <c r="D750" i="12"/>
  <c r="D726" i="14"/>
  <c r="D726" i="13"/>
  <c r="D726" i="12"/>
  <c r="D718" i="13"/>
  <c r="D718" i="14"/>
  <c r="D718" i="10"/>
  <c r="D710" i="13"/>
  <c r="D710" i="14"/>
  <c r="D702" i="14"/>
  <c r="D702" i="13"/>
  <c r="D702" i="12"/>
  <c r="D702" i="10"/>
  <c r="D694" i="14"/>
  <c r="D694" i="13"/>
  <c r="D670" i="13"/>
  <c r="D670" i="14"/>
  <c r="D662" i="14"/>
  <c r="D662" i="13"/>
  <c r="D662" i="12"/>
  <c r="D654" i="13"/>
  <c r="D654" i="14"/>
  <c r="D654" i="10"/>
  <c r="D646" i="13"/>
  <c r="D646" i="14"/>
  <c r="D638" i="14"/>
  <c r="D638" i="12"/>
  <c r="D638" i="10"/>
  <c r="D622" i="14"/>
  <c r="D622" i="13"/>
  <c r="D622" i="12"/>
  <c r="D598" i="14"/>
  <c r="D598" i="13"/>
  <c r="D598" i="12"/>
  <c r="D590" i="13"/>
  <c r="D590" i="14"/>
  <c r="D590" i="10"/>
  <c r="D582" i="13"/>
  <c r="D582" i="14"/>
  <c r="D574" i="14"/>
  <c r="D574" i="13"/>
  <c r="D574" i="12"/>
  <c r="D574" i="10"/>
  <c r="D566" i="14"/>
  <c r="D566" i="13"/>
  <c r="D542" i="13"/>
  <c r="D542" i="14"/>
  <c r="D534" i="14"/>
  <c r="D534" i="13"/>
  <c r="D534" i="12"/>
  <c r="D518" i="13"/>
  <c r="D518" i="14"/>
  <c r="D510" i="14"/>
  <c r="D510" i="12"/>
  <c r="D494" i="14"/>
  <c r="D494" i="13"/>
  <c r="D494" i="12"/>
  <c r="D470" i="14"/>
  <c r="D470" i="13"/>
  <c r="D470" i="12"/>
  <c r="D454" i="13"/>
  <c r="D454" i="14"/>
  <c r="D446" i="14"/>
  <c r="D446" i="12"/>
  <c r="D430" i="13"/>
  <c r="D430" i="12"/>
  <c r="D414" i="13"/>
  <c r="D414" i="14"/>
  <c r="D406" i="14"/>
  <c r="D406" i="13"/>
  <c r="D406" i="12"/>
  <c r="D390" i="13"/>
  <c r="D390" i="14"/>
  <c r="D382" i="14"/>
  <c r="D382" i="13"/>
  <c r="D382" i="12"/>
  <c r="D366" i="14"/>
  <c r="D366" i="13"/>
  <c r="D366" i="12"/>
  <c r="D342" i="14"/>
  <c r="D342" i="13"/>
  <c r="D342" i="12"/>
  <c r="D326" i="13"/>
  <c r="D326" i="14"/>
  <c r="D318" i="14"/>
  <c r="D318" i="12"/>
  <c r="D318" i="13"/>
  <c r="D286" i="13"/>
  <c r="D286" i="14"/>
  <c r="D278" i="14"/>
  <c r="D278" i="13"/>
  <c r="D278" i="12"/>
  <c r="D262" i="13"/>
  <c r="D262" i="14"/>
  <c r="D254" i="14"/>
  <c r="D254" i="12"/>
  <c r="D254" i="13"/>
  <c r="D238" i="14"/>
  <c r="D238" i="12"/>
  <c r="D214" i="14"/>
  <c r="D214" i="13"/>
  <c r="D214" i="12"/>
  <c r="D206" i="14"/>
  <c r="D206" i="13"/>
  <c r="D198" i="13"/>
  <c r="D198" i="14"/>
  <c r="D190" i="14"/>
  <c r="D190" i="12"/>
  <c r="D158" i="13"/>
  <c r="D158" i="14"/>
  <c r="D150" i="14"/>
  <c r="D150" i="13"/>
  <c r="D150" i="12"/>
  <c r="D142" i="14"/>
  <c r="D142" i="13"/>
  <c r="D134" i="13"/>
  <c r="D134" i="14"/>
  <c r="D126" i="14"/>
  <c r="D126" i="12"/>
  <c r="D110" i="14"/>
  <c r="D110" i="12"/>
  <c r="D86" i="14"/>
  <c r="D86" i="13"/>
  <c r="D86" i="12"/>
  <c r="D78" i="14"/>
  <c r="D78" i="13"/>
  <c r="D70" i="13"/>
  <c r="D70" i="14"/>
  <c r="D62" i="14"/>
  <c r="D62" i="12"/>
  <c r="D54" i="13"/>
  <c r="D54" i="14"/>
  <c r="D1487" i="8"/>
  <c r="D30" i="13"/>
  <c r="D30" i="14"/>
  <c r="D1479" i="8"/>
  <c r="D22" i="14"/>
  <c r="D22" i="13"/>
  <c r="D22" i="12"/>
  <c r="D1471" i="8"/>
  <c r="D14" i="14"/>
  <c r="D1463" i="8"/>
  <c r="D6" i="13"/>
  <c r="D6" i="14"/>
  <c r="C1454" i="14"/>
  <c r="C1454" i="12"/>
  <c r="C1454" i="10"/>
  <c r="C1446" i="14"/>
  <c r="C1446" i="12"/>
  <c r="C1446" i="10"/>
  <c r="C1438" i="14"/>
  <c r="C1438" i="12"/>
  <c r="C1438" i="13"/>
  <c r="C1438" i="10"/>
  <c r="C1430" i="14"/>
  <c r="C1430" i="13"/>
  <c r="C1430" i="10"/>
  <c r="C1422" i="14"/>
  <c r="C1422" i="12"/>
  <c r="C1422" i="13"/>
  <c r="C1422" i="10"/>
  <c r="C1414" i="14"/>
  <c r="C1414" i="13"/>
  <c r="C1414" i="12"/>
  <c r="C1414" i="10"/>
  <c r="C1406" i="14"/>
  <c r="C1406" i="12"/>
  <c r="C1406" i="13"/>
  <c r="C1406" i="10"/>
  <c r="C1398" i="14"/>
  <c r="C1398" i="10"/>
  <c r="C1390" i="14"/>
  <c r="C1390" i="12"/>
  <c r="C1390" i="13"/>
  <c r="C1390" i="10"/>
  <c r="C1382" i="14"/>
  <c r="C1382" i="10"/>
  <c r="C1374" i="14"/>
  <c r="C1374" i="12"/>
  <c r="C1374" i="13"/>
  <c r="C1374" i="10"/>
  <c r="C1366" i="14"/>
  <c r="C1366" i="13"/>
  <c r="C1366" i="12"/>
  <c r="C1366" i="10"/>
  <c r="C1358" i="14"/>
  <c r="C1358" i="12"/>
  <c r="C1358" i="10"/>
  <c r="C1350" i="14"/>
  <c r="C1350" i="13"/>
  <c r="C1350" i="10"/>
  <c r="C1342" i="14"/>
  <c r="C1342" i="12"/>
  <c r="C1342" i="10"/>
  <c r="C1334" i="14"/>
  <c r="C1334" i="13"/>
  <c r="C1334" i="10"/>
  <c r="C1326" i="14"/>
  <c r="C1326" i="12"/>
  <c r="C1326" i="10"/>
  <c r="C1318" i="14"/>
  <c r="C1318" i="13"/>
  <c r="C1318" i="12"/>
  <c r="C1318" i="10"/>
  <c r="C1310" i="14"/>
  <c r="C1310" i="12"/>
  <c r="C1310" i="13"/>
  <c r="C1310" i="10"/>
  <c r="C1302" i="14"/>
  <c r="C1302" i="13"/>
  <c r="C1302" i="10"/>
  <c r="C1294" i="14"/>
  <c r="C1294" i="12"/>
  <c r="C1294" i="10"/>
  <c r="C1286" i="14"/>
  <c r="C1286" i="13"/>
  <c r="C1286" i="12"/>
  <c r="C1286" i="10"/>
  <c r="C1278" i="14"/>
  <c r="C1278" i="12"/>
  <c r="C1278" i="13"/>
  <c r="C1278" i="10"/>
  <c r="C1270" i="14"/>
  <c r="C1270" i="10"/>
  <c r="C1262" i="14"/>
  <c r="C1262" i="12"/>
  <c r="C1262" i="13"/>
  <c r="C1262" i="10"/>
  <c r="C1254" i="14"/>
  <c r="C1254" i="10"/>
  <c r="C1246" i="14"/>
  <c r="C1246" i="12"/>
  <c r="C1246" i="13"/>
  <c r="C1246" i="10"/>
  <c r="C1238" i="14"/>
  <c r="C1238" i="13"/>
  <c r="C1238" i="12"/>
  <c r="C1238" i="10"/>
  <c r="C1230" i="14"/>
  <c r="C1230" i="12"/>
  <c r="C1230" i="13"/>
  <c r="C1230" i="10"/>
  <c r="C1222" i="14"/>
  <c r="C1222" i="13"/>
  <c r="C1222" i="10"/>
  <c r="C1214" i="14"/>
  <c r="C1214" i="12"/>
  <c r="C1214" i="10"/>
  <c r="C1206" i="14"/>
  <c r="C1206" i="10"/>
  <c r="C1198" i="14"/>
  <c r="C1198" i="12"/>
  <c r="C1198" i="10"/>
  <c r="C1190" i="14"/>
  <c r="C1190" i="12"/>
  <c r="C1190" i="10"/>
  <c r="C1182" i="14"/>
  <c r="C1182" i="12"/>
  <c r="C1182" i="13"/>
  <c r="C1182" i="10"/>
  <c r="C1174" i="14"/>
  <c r="C1174" i="13"/>
  <c r="C1174" i="10"/>
  <c r="C1166" i="14"/>
  <c r="C1166" i="12"/>
  <c r="C1166" i="10"/>
  <c r="C1158" i="14"/>
  <c r="C1158" i="13"/>
  <c r="C1158" i="12"/>
  <c r="C1158" i="10"/>
  <c r="C1150" i="14"/>
  <c r="C1150" i="12"/>
  <c r="C1150" i="10"/>
  <c r="C1142" i="14"/>
  <c r="C1142" i="13"/>
  <c r="C1142" i="10"/>
  <c r="C1134" i="14"/>
  <c r="C1134" i="12"/>
  <c r="C1134" i="10"/>
  <c r="C1126" i="14"/>
  <c r="C1126" i="13"/>
  <c r="C1126" i="10"/>
  <c r="C1118" i="14"/>
  <c r="C1118" i="12"/>
  <c r="C1118" i="13"/>
  <c r="C1118" i="10"/>
  <c r="C1110" i="14"/>
  <c r="C1110" i="13"/>
  <c r="C1110" i="12"/>
  <c r="C1110" i="10"/>
  <c r="C1102" i="14"/>
  <c r="C1102" i="12"/>
  <c r="C1102" i="13"/>
  <c r="C1102" i="10"/>
  <c r="C1094" i="14"/>
  <c r="C1094" i="13"/>
  <c r="C1094" i="10"/>
  <c r="C1086" i="14"/>
  <c r="C1086" i="12"/>
  <c r="C1086" i="13"/>
  <c r="C1086" i="10"/>
  <c r="C1078" i="14"/>
  <c r="C1078" i="10"/>
  <c r="C1070" i="14"/>
  <c r="K1070" i="14" s="1" a="1"/>
  <c r="K1070" i="14" s="1"/>
  <c r="C1070" i="12"/>
  <c r="K1070" i="12" s="1"/>
  <c r="C1070" i="13"/>
  <c r="K1070" i="13" s="1" a="1"/>
  <c r="K1070" i="13" s="1"/>
  <c r="C1070" i="10"/>
  <c r="K1070" i="10" s="1" a="1"/>
  <c r="K1070" i="10" s="1"/>
  <c r="C1062" i="14"/>
  <c r="C1062" i="12"/>
  <c r="C1062" i="10"/>
  <c r="C1054" i="14"/>
  <c r="C1054" i="12"/>
  <c r="C1054" i="13"/>
  <c r="C1054" i="10"/>
  <c r="C1046" i="14"/>
  <c r="C1046" i="13"/>
  <c r="C1046" i="10"/>
  <c r="C1038" i="14"/>
  <c r="C1038" i="12"/>
  <c r="C1038" i="10"/>
  <c r="C1030" i="14"/>
  <c r="C1030" i="13"/>
  <c r="C1030" i="12"/>
  <c r="C1030" i="10"/>
  <c r="C1022" i="14"/>
  <c r="C1022" i="12"/>
  <c r="C1022" i="10"/>
  <c r="C1014" i="14"/>
  <c r="C1014" i="13"/>
  <c r="C1014" i="10"/>
  <c r="C1006" i="14"/>
  <c r="C1006" i="12"/>
  <c r="C1006" i="10"/>
  <c r="C998" i="14"/>
  <c r="C998" i="13"/>
  <c r="C998" i="10"/>
  <c r="C990" i="14"/>
  <c r="C990" i="12"/>
  <c r="C990" i="13"/>
  <c r="C990" i="10"/>
  <c r="C982" i="14"/>
  <c r="C982" i="13"/>
  <c r="C982" i="12"/>
  <c r="C982" i="10"/>
  <c r="C974" i="14"/>
  <c r="C974" i="12"/>
  <c r="C974" i="10"/>
  <c r="C966" i="14"/>
  <c r="C966" i="13"/>
  <c r="C966" i="10"/>
  <c r="C958" i="14"/>
  <c r="C958" i="12"/>
  <c r="C958" i="10"/>
  <c r="C950" i="14"/>
  <c r="C950" i="10"/>
  <c r="C942" i="14"/>
  <c r="C942" i="12"/>
  <c r="C942" i="10"/>
  <c r="C934" i="14"/>
  <c r="C934" i="12"/>
  <c r="C934" i="10"/>
  <c r="C926" i="14"/>
  <c r="C926" i="12"/>
  <c r="C926" i="13"/>
  <c r="C926" i="10"/>
  <c r="C918" i="14"/>
  <c r="C918" i="13"/>
  <c r="C918" i="10"/>
  <c r="C910" i="14"/>
  <c r="C910" i="12"/>
  <c r="C910" i="13"/>
  <c r="C910" i="10"/>
  <c r="C902" i="14"/>
  <c r="C902" i="13"/>
  <c r="C902" i="12"/>
  <c r="C902" i="10"/>
  <c r="C894" i="14"/>
  <c r="C894" i="12"/>
  <c r="C894" i="13"/>
  <c r="C894" i="10"/>
  <c r="C886" i="14"/>
  <c r="C886" i="10"/>
  <c r="C878" i="14"/>
  <c r="C878" i="12"/>
  <c r="C878" i="13"/>
  <c r="C878" i="10"/>
  <c r="C870" i="14"/>
  <c r="C870" i="12"/>
  <c r="C870" i="10"/>
  <c r="C862" i="14"/>
  <c r="C862" i="12"/>
  <c r="C862" i="13"/>
  <c r="C862" i="10"/>
  <c r="C854" i="14"/>
  <c r="C854" i="13"/>
  <c r="C854" i="12"/>
  <c r="C854" i="10"/>
  <c r="C846" i="14"/>
  <c r="C846" i="12"/>
  <c r="C846" i="10"/>
  <c r="C838" i="14"/>
  <c r="C838" i="13"/>
  <c r="C838" i="10"/>
  <c r="C830" i="14"/>
  <c r="C830" i="12"/>
  <c r="C830" i="10"/>
  <c r="C822" i="14"/>
  <c r="C822" i="13"/>
  <c r="C822" i="10"/>
  <c r="C814" i="14"/>
  <c r="C814" i="12"/>
  <c r="C814" i="10"/>
  <c r="C806" i="14"/>
  <c r="C806" i="12"/>
  <c r="C806" i="13"/>
  <c r="C806" i="10"/>
  <c r="C798" i="14"/>
  <c r="C798" i="12"/>
  <c r="C798" i="13"/>
  <c r="C798" i="10"/>
  <c r="C790" i="14"/>
  <c r="C790" i="13"/>
  <c r="C790" i="12"/>
  <c r="C790" i="10"/>
  <c r="C782" i="14"/>
  <c r="C782" i="12"/>
  <c r="C782" i="10"/>
  <c r="C774" i="14"/>
  <c r="C774" i="13"/>
  <c r="C774" i="10"/>
  <c r="C766" i="14"/>
  <c r="C766" i="12"/>
  <c r="C766" i="13"/>
  <c r="C766" i="10"/>
  <c r="C758" i="14"/>
  <c r="C758" i="10"/>
  <c r="C750" i="14"/>
  <c r="C750" i="12"/>
  <c r="C750" i="13"/>
  <c r="C750" i="10"/>
  <c r="C742" i="14"/>
  <c r="C742" i="12"/>
  <c r="C742" i="10"/>
  <c r="C734" i="14"/>
  <c r="C734" i="12"/>
  <c r="C734" i="13"/>
  <c r="C734" i="10"/>
  <c r="C726" i="14"/>
  <c r="C726" i="13"/>
  <c r="C726" i="12"/>
  <c r="C726" i="10"/>
  <c r="C718" i="14"/>
  <c r="C718" i="12"/>
  <c r="C718" i="13"/>
  <c r="C718" i="10"/>
  <c r="C710" i="14"/>
  <c r="C710" i="13"/>
  <c r="C710" i="10"/>
  <c r="C702" i="14"/>
  <c r="C702" i="12"/>
  <c r="C702" i="10"/>
  <c r="C694" i="14"/>
  <c r="C694" i="10"/>
  <c r="C686" i="14"/>
  <c r="C686" i="12"/>
  <c r="C686" i="10"/>
  <c r="C678" i="14"/>
  <c r="C678" i="12"/>
  <c r="C678" i="10"/>
  <c r="C670" i="14"/>
  <c r="C670" i="12"/>
  <c r="C670" i="13"/>
  <c r="C670" i="10"/>
  <c r="C662" i="14"/>
  <c r="C662" i="13"/>
  <c r="C662" i="12"/>
  <c r="C662" i="10"/>
  <c r="C654" i="14"/>
  <c r="C654" i="12"/>
  <c r="C654" i="10"/>
  <c r="C646" i="14"/>
  <c r="C646" i="13"/>
  <c r="C646" i="10"/>
  <c r="C638" i="14"/>
  <c r="C638" i="12"/>
  <c r="C638" i="10"/>
  <c r="C630" i="14"/>
  <c r="C630" i="13"/>
  <c r="C630" i="10"/>
  <c r="C622" i="14"/>
  <c r="C622" i="12"/>
  <c r="C622" i="10"/>
  <c r="C614" i="14"/>
  <c r="C614" i="12"/>
  <c r="C614" i="13"/>
  <c r="C614" i="10"/>
  <c r="C606" i="14"/>
  <c r="C606" i="12"/>
  <c r="C606" i="13"/>
  <c r="C606" i="10"/>
  <c r="C598" i="14"/>
  <c r="C598" i="13"/>
  <c r="C598" i="12"/>
  <c r="C598" i="10"/>
  <c r="C590" i="14"/>
  <c r="C590" i="12"/>
  <c r="C590" i="13"/>
  <c r="C590" i="10"/>
  <c r="C582" i="14"/>
  <c r="C582" i="13"/>
  <c r="C582" i="10"/>
  <c r="C574" i="14"/>
  <c r="C574" i="12"/>
  <c r="C574" i="13"/>
  <c r="C574" i="10"/>
  <c r="C566" i="14"/>
  <c r="C566" i="10"/>
  <c r="C558" i="14"/>
  <c r="C558" i="12"/>
  <c r="C558" i="13"/>
  <c r="C558" i="10"/>
  <c r="C550" i="14"/>
  <c r="C550" i="12"/>
  <c r="C550" i="10"/>
  <c r="C542" i="14"/>
  <c r="C542" i="12"/>
  <c r="C542" i="13"/>
  <c r="C542" i="10"/>
  <c r="C534" i="14"/>
  <c r="C534" i="13"/>
  <c r="C534" i="12"/>
  <c r="C534" i="10"/>
  <c r="C526" i="14"/>
  <c r="C526" i="12"/>
  <c r="C526" i="10"/>
  <c r="C518" i="14"/>
  <c r="C518" i="13"/>
  <c r="C518" i="10"/>
  <c r="C510" i="14"/>
  <c r="C510" i="12"/>
  <c r="C510" i="10"/>
  <c r="C502" i="14"/>
  <c r="C502" i="13"/>
  <c r="C502" i="10"/>
  <c r="C494" i="14"/>
  <c r="C494" i="12"/>
  <c r="C494" i="10"/>
  <c r="C486" i="14"/>
  <c r="C486" i="13"/>
  <c r="C486" i="12"/>
  <c r="C486" i="10"/>
  <c r="C478" i="14"/>
  <c r="C478" i="12"/>
  <c r="C478" i="13"/>
  <c r="C478" i="10"/>
  <c r="C470" i="14"/>
  <c r="C470" i="13"/>
  <c r="C470" i="12"/>
  <c r="C470" i="10"/>
  <c r="C462" i="14"/>
  <c r="C462" i="12"/>
  <c r="C462" i="10"/>
  <c r="C454" i="14"/>
  <c r="C454" i="13"/>
  <c r="C454" i="10"/>
  <c r="C446" i="14"/>
  <c r="C446" i="12"/>
  <c r="C446" i="10"/>
  <c r="C438" i="14"/>
  <c r="C438" i="10"/>
  <c r="C430" i="14"/>
  <c r="C430" i="12"/>
  <c r="C430" i="10"/>
  <c r="C422" i="14"/>
  <c r="C422" i="12"/>
  <c r="C422" i="10"/>
  <c r="C414" i="14"/>
  <c r="C414" i="12"/>
  <c r="C414" i="13"/>
  <c r="C414" i="10"/>
  <c r="C406" i="14"/>
  <c r="C406" i="13"/>
  <c r="C406" i="12"/>
  <c r="C406" i="10"/>
  <c r="C398" i="14"/>
  <c r="C398" i="12"/>
  <c r="C398" i="13"/>
  <c r="C398" i="10"/>
  <c r="C390" i="14"/>
  <c r="C390" i="13"/>
  <c r="C390" i="10"/>
  <c r="C382" i="14"/>
  <c r="C382" i="12"/>
  <c r="C382" i="13"/>
  <c r="C382" i="10"/>
  <c r="C374" i="14"/>
  <c r="C374" i="10"/>
  <c r="C366" i="14"/>
  <c r="C366" i="12"/>
  <c r="C366" i="13"/>
  <c r="C366" i="10"/>
  <c r="C358" i="14"/>
  <c r="C358" i="12"/>
  <c r="C358" i="10"/>
  <c r="C350" i="14"/>
  <c r="C350" i="12"/>
  <c r="C350" i="13"/>
  <c r="C350" i="10"/>
  <c r="C342" i="14"/>
  <c r="C342" i="13"/>
  <c r="C342" i="12"/>
  <c r="C342" i="10"/>
  <c r="C334" i="14"/>
  <c r="C334" i="12"/>
  <c r="C334" i="10"/>
  <c r="C326" i="14"/>
  <c r="C326" i="13"/>
  <c r="C326" i="10"/>
  <c r="C318" i="14"/>
  <c r="C318" i="12"/>
  <c r="C318" i="10"/>
  <c r="C310" i="14"/>
  <c r="C310" i="13"/>
  <c r="C310" i="10"/>
  <c r="C302" i="14"/>
  <c r="C302" i="12"/>
  <c r="C302" i="10"/>
  <c r="C294" i="14"/>
  <c r="C294" i="12"/>
  <c r="C294" i="13"/>
  <c r="C294" i="10"/>
  <c r="C286" i="14"/>
  <c r="C286" i="12"/>
  <c r="C286" i="13"/>
  <c r="C286" i="10"/>
  <c r="C278" i="14"/>
  <c r="C278" i="13"/>
  <c r="C278" i="12"/>
  <c r="C278" i="10"/>
  <c r="C270" i="14"/>
  <c r="C270" i="12"/>
  <c r="C270" i="10"/>
  <c r="C262" i="14"/>
  <c r="C262" i="13"/>
  <c r="C262" i="10"/>
  <c r="C254" i="14"/>
  <c r="C254" i="12"/>
  <c r="C254" i="13"/>
  <c r="C254" i="10"/>
  <c r="C246" i="14"/>
  <c r="C246" i="10"/>
  <c r="C238" i="14"/>
  <c r="C238" i="12"/>
  <c r="C238" i="13"/>
  <c r="C238" i="10"/>
  <c r="C230" i="14"/>
  <c r="C230" i="12"/>
  <c r="C230" i="10"/>
  <c r="C222" i="14"/>
  <c r="C222" i="12"/>
  <c r="C222" i="13"/>
  <c r="C222" i="10"/>
  <c r="C214" i="14"/>
  <c r="C214" i="13"/>
  <c r="C214" i="12"/>
  <c r="C214" i="10"/>
  <c r="C206" i="14"/>
  <c r="C206" i="12"/>
  <c r="C206" i="13"/>
  <c r="C206" i="10"/>
  <c r="C198" i="14"/>
  <c r="C198" i="13"/>
  <c r="C198" i="10"/>
  <c r="C190" i="14"/>
  <c r="C190" i="12"/>
  <c r="C190" i="10"/>
  <c r="C182" i="14"/>
  <c r="C182" i="10"/>
  <c r="C174" i="14"/>
  <c r="C174" i="12"/>
  <c r="C174" i="10"/>
  <c r="C166" i="14"/>
  <c r="C166" i="12"/>
  <c r="C166" i="10"/>
  <c r="C158" i="14"/>
  <c r="C158" i="12"/>
  <c r="C158" i="13"/>
  <c r="C158" i="10"/>
  <c r="C150" i="14"/>
  <c r="C150" i="13"/>
  <c r="C150" i="12"/>
  <c r="C150" i="10"/>
  <c r="C142" i="14"/>
  <c r="C142" i="12"/>
  <c r="C142" i="10"/>
  <c r="C134" i="14"/>
  <c r="C134" i="13"/>
  <c r="C134" i="10"/>
  <c r="C126" i="14"/>
  <c r="C126" i="12"/>
  <c r="C126" i="10"/>
  <c r="C118" i="14"/>
  <c r="C118" i="13"/>
  <c r="C118" i="10"/>
  <c r="C110" i="14"/>
  <c r="C110" i="12"/>
  <c r="C110" i="10"/>
  <c r="C102" i="14"/>
  <c r="C102" i="12"/>
  <c r="C102" i="13"/>
  <c r="C102" i="10"/>
  <c r="C94" i="14"/>
  <c r="C94" i="12"/>
  <c r="C94" i="13"/>
  <c r="C94" i="10"/>
  <c r="C86" i="14"/>
  <c r="C86" i="13"/>
  <c r="C86" i="12"/>
  <c r="C86" i="10"/>
  <c r="C78" i="14"/>
  <c r="C78" i="12"/>
  <c r="C78" i="13"/>
  <c r="C78" i="10"/>
  <c r="C70" i="14"/>
  <c r="C70" i="13"/>
  <c r="C70" i="10"/>
  <c r="C62" i="14"/>
  <c r="C62" i="12"/>
  <c r="C62" i="13"/>
  <c r="C62" i="10"/>
  <c r="C54" i="14"/>
  <c r="C54" i="10"/>
  <c r="C46" i="14"/>
  <c r="C46" i="12"/>
  <c r="C46" i="13"/>
  <c r="C46" i="10"/>
  <c r="C38" i="14"/>
  <c r="C38" i="12"/>
  <c r="C38" i="10"/>
  <c r="C1487" i="8"/>
  <c r="C30" i="14"/>
  <c r="C30" i="12"/>
  <c r="C30" i="13"/>
  <c r="C30" i="10"/>
  <c r="C1479" i="8"/>
  <c r="C22" i="14"/>
  <c r="C22" i="13"/>
  <c r="C22" i="12"/>
  <c r="C22" i="10"/>
  <c r="C1471" i="8"/>
  <c r="C14" i="14"/>
  <c r="C14" i="12"/>
  <c r="C14" i="10"/>
  <c r="C1463" i="8"/>
  <c r="C6" i="14"/>
  <c r="C6" i="13"/>
  <c r="C6" i="10"/>
  <c r="C10" i="9"/>
  <c r="C18" i="9"/>
  <c r="C34" i="9"/>
  <c r="C42" i="9"/>
  <c r="C58" i="9"/>
  <c r="C66" i="9"/>
  <c r="C82" i="9"/>
  <c r="C98" i="9"/>
  <c r="C106" i="9"/>
  <c r="C114" i="9"/>
  <c r="C122" i="9"/>
  <c r="C130" i="9"/>
  <c r="C162" i="9"/>
  <c r="C170" i="9"/>
  <c r="C178" i="9"/>
  <c r="C186" i="9"/>
  <c r="C194" i="9"/>
  <c r="C202" i="9"/>
  <c r="C226" i="9"/>
  <c r="C234" i="9"/>
  <c r="C250" i="9"/>
  <c r="C258" i="9"/>
  <c r="C290" i="9"/>
  <c r="C298" i="9"/>
  <c r="C314" i="9"/>
  <c r="C330" i="9"/>
  <c r="C354" i="9"/>
  <c r="C362" i="9"/>
  <c r="C378" i="9"/>
  <c r="C402" i="9"/>
  <c r="C418" i="9"/>
  <c r="C426" i="9"/>
  <c r="C442" i="9"/>
  <c r="C466" i="9"/>
  <c r="C482" i="9"/>
  <c r="C490" i="9"/>
  <c r="C498" i="9"/>
  <c r="C506" i="9"/>
  <c r="C530" i="9"/>
  <c r="C546" i="9"/>
  <c r="C554" i="9"/>
  <c r="C562" i="9"/>
  <c r="C570" i="9"/>
  <c r="C578" i="9"/>
  <c r="C586" i="9"/>
  <c r="C594" i="9"/>
  <c r="C610" i="9"/>
  <c r="C618" i="9"/>
  <c r="C634" i="9"/>
  <c r="C642" i="9"/>
  <c r="C674" i="9"/>
  <c r="C682" i="9"/>
  <c r="C698" i="9"/>
  <c r="C706" i="9"/>
  <c r="C738" i="9"/>
  <c r="C746" i="9"/>
  <c r="C754" i="9"/>
  <c r="C762" i="9"/>
  <c r="C770" i="9"/>
  <c r="C802" i="9"/>
  <c r="C810" i="9"/>
  <c r="C818" i="9"/>
  <c r="C826" i="9"/>
  <c r="C858" i="9"/>
  <c r="C866" i="9"/>
  <c r="C874" i="9"/>
  <c r="C882" i="9"/>
  <c r="C890" i="9"/>
  <c r="C914" i="9"/>
  <c r="C930" i="9"/>
  <c r="C938" i="9"/>
  <c r="C946" i="9"/>
  <c r="C954" i="9"/>
  <c r="C962" i="9"/>
  <c r="C970" i="9"/>
  <c r="C994" i="9"/>
  <c r="C1002" i="9"/>
  <c r="C1010" i="9"/>
  <c r="C1018" i="9"/>
  <c r="C1042" i="9"/>
  <c r="C1058" i="9"/>
  <c r="C1066" i="9"/>
  <c r="C1074" i="9"/>
  <c r="C1082" i="9"/>
  <c r="C1090" i="9"/>
  <c r="C1122" i="9"/>
  <c r="C1130" i="9"/>
  <c r="C1138" i="9"/>
  <c r="C1146" i="9"/>
  <c r="C1162" i="9"/>
  <c r="C1170" i="9"/>
  <c r="C1186" i="9"/>
  <c r="C1194" i="9"/>
  <c r="C1202" i="9"/>
  <c r="C1210" i="9"/>
  <c r="C1218" i="9"/>
  <c r="C1226" i="9"/>
  <c r="C1250" i="9"/>
  <c r="C1258" i="9"/>
  <c r="C1266" i="9"/>
  <c r="C1274" i="9"/>
  <c r="C1290" i="9"/>
  <c r="C1314" i="9"/>
  <c r="C1322" i="9"/>
  <c r="C1330" i="9"/>
  <c r="C1338" i="9"/>
  <c r="C1346" i="9"/>
  <c r="C1354" i="9"/>
  <c r="C1378" i="9"/>
  <c r="C1386" i="9"/>
  <c r="C1394" i="9"/>
  <c r="C1402" i="9"/>
  <c r="C1410" i="9"/>
  <c r="C1442" i="9"/>
  <c r="K1442" i="9" s="1" a="1"/>
  <c r="K1442" i="9" s="1"/>
  <c r="C1450" i="9"/>
  <c r="C1458" i="9"/>
  <c r="G5" i="9"/>
  <c r="F8" i="9"/>
  <c r="G13" i="9"/>
  <c r="D19" i="9"/>
  <c r="G21" i="9"/>
  <c r="D27" i="9"/>
  <c r="G29" i="9"/>
  <c r="F32" i="9"/>
  <c r="D35" i="9"/>
  <c r="G37" i="9"/>
  <c r="D43" i="9"/>
  <c r="G45" i="9"/>
  <c r="D51" i="9"/>
  <c r="G53" i="9"/>
  <c r="G61" i="9"/>
  <c r="D67" i="9"/>
  <c r="G69" i="9"/>
  <c r="F72" i="9"/>
  <c r="G77" i="9"/>
  <c r="D83" i="9"/>
  <c r="G85" i="9"/>
  <c r="D91" i="9"/>
  <c r="G93" i="9"/>
  <c r="F96" i="9"/>
  <c r="D99" i="9"/>
  <c r="G101" i="9"/>
  <c r="G109" i="9"/>
  <c r="D115" i="9"/>
  <c r="G117" i="9"/>
  <c r="G125" i="9"/>
  <c r="D131" i="9"/>
  <c r="G133" i="9"/>
  <c r="F136" i="9"/>
  <c r="D139" i="9"/>
  <c r="G141" i="9"/>
  <c r="G149" i="9"/>
  <c r="D155" i="9"/>
  <c r="G157" i="9"/>
  <c r="F160" i="9"/>
  <c r="D163" i="9"/>
  <c r="G165" i="9"/>
  <c r="G173" i="9"/>
  <c r="D179" i="9"/>
  <c r="G181" i="9"/>
  <c r="F184" i="9"/>
  <c r="G189" i="9"/>
  <c r="F192" i="9"/>
  <c r="G197" i="9"/>
  <c r="F200" i="9"/>
  <c r="D203" i="9"/>
  <c r="G205" i="9"/>
  <c r="G213" i="9"/>
  <c r="D219" i="9"/>
  <c r="G221" i="9"/>
  <c r="F224" i="9"/>
  <c r="D227" i="9"/>
  <c r="G229" i="9"/>
  <c r="D235" i="9"/>
  <c r="G237" i="9"/>
  <c r="D243" i="9"/>
  <c r="G245" i="9"/>
  <c r="G251" i="9"/>
  <c r="D256" i="9"/>
  <c r="G259" i="9"/>
  <c r="F264" i="9"/>
  <c r="D269" i="9"/>
  <c r="G272" i="9"/>
  <c r="F277" i="9"/>
  <c r="D281" i="9"/>
  <c r="G285" i="9"/>
  <c r="D294" i="9"/>
  <c r="G298" i="9"/>
  <c r="F302" i="9"/>
  <c r="D307" i="9"/>
  <c r="G311" i="9"/>
  <c r="F315" i="9"/>
  <c r="D320" i="9"/>
  <c r="G323" i="9"/>
  <c r="F328" i="9"/>
  <c r="G336" i="9"/>
  <c r="F341" i="9"/>
  <c r="D345" i="9"/>
  <c r="G349" i="9"/>
  <c r="F354" i="9"/>
  <c r="D358" i="9"/>
  <c r="G362" i="9"/>
  <c r="F366" i="9"/>
  <c r="D371" i="9"/>
  <c r="F379" i="9"/>
  <c r="D384" i="9"/>
  <c r="G387" i="9"/>
  <c r="F392" i="9"/>
  <c r="D397" i="9"/>
  <c r="G400" i="9"/>
  <c r="F405" i="9"/>
  <c r="D409" i="9"/>
  <c r="G413" i="9"/>
  <c r="F418" i="9"/>
  <c r="D422" i="9"/>
  <c r="G426" i="9"/>
  <c r="F430" i="9"/>
  <c r="D435" i="9"/>
  <c r="F443" i="9"/>
  <c r="D448" i="9"/>
  <c r="G451" i="9"/>
  <c r="F456" i="9"/>
  <c r="D461" i="9"/>
  <c r="G464" i="9"/>
  <c r="F469" i="9"/>
  <c r="D473" i="9"/>
  <c r="G477" i="9"/>
  <c r="D486" i="9"/>
  <c r="G490" i="9"/>
  <c r="F494" i="9"/>
  <c r="D499" i="9"/>
  <c r="F507" i="9"/>
  <c r="D512" i="9"/>
  <c r="G515" i="9"/>
  <c r="F520" i="9"/>
  <c r="D525" i="9"/>
  <c r="G528" i="9"/>
  <c r="F533" i="9"/>
  <c r="D537" i="9"/>
  <c r="G541" i="9"/>
  <c r="D550" i="9"/>
  <c r="G554" i="9"/>
  <c r="F558" i="9"/>
  <c r="G567" i="9"/>
  <c r="F571" i="9"/>
  <c r="D576" i="9"/>
  <c r="D589" i="9"/>
  <c r="G592" i="9"/>
  <c r="F597" i="9"/>
  <c r="G605" i="9"/>
  <c r="D614" i="9"/>
  <c r="G618" i="9"/>
  <c r="F622" i="9"/>
  <c r="D627" i="9"/>
  <c r="F635" i="9"/>
  <c r="G643" i="9"/>
  <c r="G656" i="9"/>
  <c r="F661" i="9"/>
  <c r="G669" i="9"/>
  <c r="D678" i="9"/>
  <c r="G682" i="9"/>
  <c r="F686" i="9"/>
  <c r="D691" i="9"/>
  <c r="F699" i="9"/>
  <c r="D704" i="9"/>
  <c r="G707" i="9"/>
  <c r="D717" i="9"/>
  <c r="G720" i="9"/>
  <c r="F725" i="9"/>
  <c r="G733" i="9"/>
  <c r="F738" i="9"/>
  <c r="D742" i="9"/>
  <c r="G746" i="9"/>
  <c r="F750" i="9"/>
  <c r="D755" i="9"/>
  <c r="F763" i="9"/>
  <c r="D768" i="9"/>
  <c r="G771" i="9"/>
  <c r="F776" i="9"/>
  <c r="G784" i="9"/>
  <c r="F789" i="9"/>
  <c r="G797" i="9"/>
  <c r="D806" i="9"/>
  <c r="F814" i="9"/>
  <c r="D819" i="9"/>
  <c r="F827" i="9"/>
  <c r="D845" i="9"/>
  <c r="G848" i="9"/>
  <c r="F853" i="9"/>
  <c r="G861" i="9"/>
  <c r="F866" i="9"/>
  <c r="D870" i="9"/>
  <c r="G874" i="9"/>
  <c r="F878" i="9"/>
  <c r="G887" i="9"/>
  <c r="F891" i="9"/>
  <c r="G899" i="9"/>
  <c r="F904" i="9"/>
  <c r="D909" i="9"/>
  <c r="G912" i="9"/>
  <c r="F917" i="9"/>
  <c r="G925" i="9"/>
  <c r="F930" i="9"/>
  <c r="D934" i="9"/>
  <c r="G938" i="9"/>
  <c r="F942" i="9"/>
  <c r="D947" i="9"/>
  <c r="G951" i="9"/>
  <c r="F955" i="9"/>
  <c r="G963" i="9"/>
  <c r="F968" i="9"/>
  <c r="D973" i="9"/>
  <c r="G976" i="9"/>
  <c r="G989" i="9"/>
  <c r="D998" i="9"/>
  <c r="G1002" i="9"/>
  <c r="F1006" i="9"/>
  <c r="G1015" i="9"/>
  <c r="F1019" i="9"/>
  <c r="G1027" i="9"/>
  <c r="F1032" i="9"/>
  <c r="G1040" i="9"/>
  <c r="G1053" i="9"/>
  <c r="F1058" i="9"/>
  <c r="D1062" i="9"/>
  <c r="G1066" i="9"/>
  <c r="F1070" i="9"/>
  <c r="D1075" i="9"/>
  <c r="F1083" i="9"/>
  <c r="D1088" i="9"/>
  <c r="G1091" i="9"/>
  <c r="D1101" i="9"/>
  <c r="G1104" i="9"/>
  <c r="G1117" i="9"/>
  <c r="F1122" i="9"/>
  <c r="D1126" i="9"/>
  <c r="G1130" i="9"/>
  <c r="F1134" i="9"/>
  <c r="G1143" i="9"/>
  <c r="F1147" i="9"/>
  <c r="G1155" i="9"/>
  <c r="F1160" i="9"/>
  <c r="G1168" i="9"/>
  <c r="G1181" i="9"/>
  <c r="F1186" i="9"/>
  <c r="D1190" i="9"/>
  <c r="G1194" i="9"/>
  <c r="F1198" i="9"/>
  <c r="D1203" i="9"/>
  <c r="F1211" i="9"/>
  <c r="D1229" i="9"/>
  <c r="G1232" i="9"/>
  <c r="G1245" i="9"/>
  <c r="D1254" i="9"/>
  <c r="G1258" i="9"/>
  <c r="F1262" i="9"/>
  <c r="G1271" i="9"/>
  <c r="F1275" i="9"/>
  <c r="G1283" i="9"/>
  <c r="D1293" i="9"/>
  <c r="G1296" i="9"/>
  <c r="G1309" i="9"/>
  <c r="F1314" i="9"/>
  <c r="D1318" i="9"/>
  <c r="F1326" i="9"/>
  <c r="D1331" i="9"/>
  <c r="F1339" i="9"/>
  <c r="G1347" i="9"/>
  <c r="D1357" i="9"/>
  <c r="G1360" i="9"/>
  <c r="G1373" i="9"/>
  <c r="F1378" i="9"/>
  <c r="D1382" i="9"/>
  <c r="G1386" i="9"/>
  <c r="F1390" i="9"/>
  <c r="G1399" i="9"/>
  <c r="F1403" i="9"/>
  <c r="G1411" i="9"/>
  <c r="F1416" i="9"/>
  <c r="G1424" i="9"/>
  <c r="F1429" i="9"/>
  <c r="G1437" i="9"/>
  <c r="F1442" i="9"/>
  <c r="D1446" i="9"/>
  <c r="G1450" i="9"/>
  <c r="F1454" i="9"/>
  <c r="D1459" i="9"/>
  <c r="C28" i="10"/>
  <c r="C53" i="10"/>
  <c r="C67" i="10"/>
  <c r="C117" i="10"/>
  <c r="C131" i="10"/>
  <c r="C145" i="10"/>
  <c r="C181" i="10"/>
  <c r="C245" i="10"/>
  <c r="C259" i="10"/>
  <c r="C309" i="10"/>
  <c r="C348" i="10"/>
  <c r="C387" i="10"/>
  <c r="C437" i="10"/>
  <c r="C451" i="10"/>
  <c r="C476" i="10"/>
  <c r="C515" i="10"/>
  <c r="C554" i="10"/>
  <c r="C579" i="10"/>
  <c r="C593" i="10"/>
  <c r="C643" i="10"/>
  <c r="C732" i="10"/>
  <c r="C757" i="10"/>
  <c r="C771" i="10"/>
  <c r="C860" i="10"/>
  <c r="C885" i="10"/>
  <c r="C899" i="10"/>
  <c r="C913" i="10"/>
  <c r="C949" i="10"/>
  <c r="C988" i="10"/>
  <c r="C1013" i="10"/>
  <c r="C1027" i="10"/>
  <c r="C1116" i="10"/>
  <c r="C1155" i="10"/>
  <c r="C1180" i="10"/>
  <c r="C1219" i="10"/>
  <c r="C1244" i="10"/>
  <c r="C1269" i="10"/>
  <c r="C1283" i="10"/>
  <c r="C1333" i="10"/>
  <c r="C1347" i="10"/>
  <c r="C1372" i="10"/>
  <c r="C1397" i="10"/>
  <c r="C1411" i="10"/>
  <c r="F8" i="10"/>
  <c r="G16" i="10"/>
  <c r="G29" i="10"/>
  <c r="D38" i="10"/>
  <c r="G42" i="10"/>
  <c r="F46" i="10"/>
  <c r="D51" i="10"/>
  <c r="G54" i="10"/>
  <c r="F59" i="10"/>
  <c r="G80" i="10"/>
  <c r="G93" i="10"/>
  <c r="D102" i="10"/>
  <c r="G106" i="10"/>
  <c r="F110" i="10"/>
  <c r="D115" i="10"/>
  <c r="F123" i="10"/>
  <c r="G144" i="10"/>
  <c r="F149" i="10"/>
  <c r="G157" i="10"/>
  <c r="F161" i="10"/>
  <c r="D166" i="10"/>
  <c r="F174" i="10"/>
  <c r="D179" i="10"/>
  <c r="G182" i="10"/>
  <c r="F187" i="10"/>
  <c r="G195" i="10"/>
  <c r="G208" i="10"/>
  <c r="F213" i="10"/>
  <c r="G221" i="10"/>
  <c r="F225" i="10"/>
  <c r="D230" i="10"/>
  <c r="G234" i="10"/>
  <c r="F238" i="10"/>
  <c r="F251" i="10"/>
  <c r="G272" i="10"/>
  <c r="G285" i="10"/>
  <c r="D294" i="10"/>
  <c r="G298" i="10"/>
  <c r="F302" i="10"/>
  <c r="D307" i="10"/>
  <c r="F315" i="10"/>
  <c r="D320" i="10"/>
  <c r="G336" i="10"/>
  <c r="G349" i="10"/>
  <c r="F353" i="10"/>
  <c r="D358" i="10"/>
  <c r="G362" i="10"/>
  <c r="F366" i="10"/>
  <c r="F379" i="10"/>
  <c r="F392" i="10"/>
  <c r="G400" i="10"/>
  <c r="G413" i="10"/>
  <c r="D422" i="10"/>
  <c r="G426" i="10"/>
  <c r="F430" i="10"/>
  <c r="F443" i="10"/>
  <c r="G464" i="10"/>
  <c r="G477" i="10"/>
  <c r="D486" i="10"/>
  <c r="G490" i="10"/>
  <c r="F494" i="10"/>
  <c r="G502" i="10"/>
  <c r="F507" i="10"/>
  <c r="G528" i="10"/>
  <c r="G541" i="10"/>
  <c r="D550" i="10"/>
  <c r="G554" i="10"/>
  <c r="F558" i="10"/>
  <c r="F563" i="10"/>
  <c r="D573" i="10"/>
  <c r="G602" i="10"/>
  <c r="G621" i="10"/>
  <c r="F631" i="10"/>
  <c r="G636" i="10"/>
  <c r="D646" i="10"/>
  <c r="F651" i="10"/>
  <c r="G655" i="10"/>
  <c r="D661" i="10"/>
  <c r="D680" i="10"/>
  <c r="F685" i="10"/>
  <c r="G709" i="10"/>
  <c r="G724" i="10"/>
  <c r="G728" i="10"/>
  <c r="D734" i="10"/>
  <c r="D749" i="10"/>
  <c r="G762" i="10"/>
  <c r="D787" i="10"/>
  <c r="G797" i="10"/>
  <c r="D802" i="10"/>
  <c r="F807" i="10"/>
  <c r="F811" i="10"/>
  <c r="G816" i="10"/>
  <c r="D822" i="10"/>
  <c r="G831" i="10"/>
  <c r="G850" i="10"/>
  <c r="D856" i="10"/>
  <c r="G865" i="10"/>
  <c r="D875" i="10"/>
  <c r="D890" i="10"/>
  <c r="F895" i="10"/>
  <c r="F899" i="10"/>
  <c r="G904" i="10"/>
  <c r="F914" i="10"/>
  <c r="G957" i="10"/>
  <c r="D963" i="10"/>
  <c r="G972" i="10"/>
  <c r="D978" i="10"/>
  <c r="D982" i="10"/>
  <c r="D997" i="10"/>
  <c r="D1012" i="10"/>
  <c r="G1026" i="10"/>
  <c r="G1041" i="10"/>
  <c r="G1045" i="10"/>
  <c r="D1051" i="10"/>
  <c r="D1070" i="10"/>
  <c r="F1075" i="10"/>
  <c r="G1103" i="10"/>
  <c r="G1114" i="10"/>
  <c r="D1126" i="10"/>
  <c r="F1149" i="10"/>
  <c r="F1154" i="10"/>
  <c r="F1165" i="10"/>
  <c r="D1178" i="10"/>
  <c r="F1211" i="10"/>
  <c r="G1217" i="10"/>
  <c r="G1234" i="10"/>
  <c r="D1246" i="10"/>
  <c r="G1250" i="10"/>
  <c r="F1279" i="10"/>
  <c r="G1296" i="10"/>
  <c r="D1320" i="10"/>
  <c r="F1331" i="10"/>
  <c r="G1348" i="10"/>
  <c r="G1353" i="10"/>
  <c r="G1359" i="10"/>
  <c r="G1370" i="10"/>
  <c r="D1382" i="10"/>
  <c r="F1405" i="10"/>
  <c r="F1410" i="10"/>
  <c r="G1416" i="10"/>
  <c r="F1421" i="10"/>
  <c r="D1434" i="10"/>
  <c r="D1445" i="10"/>
  <c r="C8" i="12"/>
  <c r="G21" i="12"/>
  <c r="G41" i="12"/>
  <c r="G45" i="12"/>
  <c r="F51" i="12"/>
  <c r="G56" i="12"/>
  <c r="D70" i="12"/>
  <c r="F75" i="12"/>
  <c r="D81" i="12"/>
  <c r="D85" i="12"/>
  <c r="G90" i="12"/>
  <c r="C95" i="12"/>
  <c r="C100" i="12"/>
  <c r="D105" i="12"/>
  <c r="F109" i="12"/>
  <c r="C115" i="12"/>
  <c r="C119" i="12"/>
  <c r="G129" i="12"/>
  <c r="C134" i="12"/>
  <c r="D139" i="12"/>
  <c r="F143" i="12"/>
  <c r="G148" i="12"/>
  <c r="D154" i="12"/>
  <c r="D158" i="12"/>
  <c r="G163" i="12"/>
  <c r="D173" i="12"/>
  <c r="D178" i="12"/>
  <c r="C188" i="12"/>
  <c r="G197" i="12"/>
  <c r="C203" i="12"/>
  <c r="D212" i="12"/>
  <c r="G216" i="12"/>
  <c r="G221" i="12"/>
  <c r="F227" i="12"/>
  <c r="F231" i="12"/>
  <c r="D241" i="12"/>
  <c r="D246" i="12"/>
  <c r="F251" i="12"/>
  <c r="D261" i="12"/>
  <c r="C271" i="12"/>
  <c r="C276" i="12"/>
  <c r="D280" i="12"/>
  <c r="F285" i="12"/>
  <c r="C295" i="12"/>
  <c r="C310" i="12"/>
  <c r="G324" i="12"/>
  <c r="C329" i="12"/>
  <c r="D334" i="12"/>
  <c r="D338" i="12"/>
  <c r="D349" i="12"/>
  <c r="G358" i="12"/>
  <c r="C363" i="12"/>
  <c r="G373" i="12"/>
  <c r="D383" i="12"/>
  <c r="F387" i="12"/>
  <c r="G392" i="12"/>
  <c r="G397" i="12"/>
  <c r="D417" i="12"/>
  <c r="D422" i="12"/>
  <c r="G426" i="12"/>
  <c r="G431" i="12"/>
  <c r="C436" i="12"/>
  <c r="D441" i="12"/>
  <c r="C447" i="12"/>
  <c r="D456" i="12"/>
  <c r="C471" i="12"/>
  <c r="G480" i="12"/>
  <c r="D490" i="12"/>
  <c r="G499" i="12"/>
  <c r="D509" i="12"/>
  <c r="D514" i="12"/>
  <c r="F529" i="12"/>
  <c r="G533" i="12"/>
  <c r="C539" i="12"/>
  <c r="C544" i="12"/>
  <c r="G557" i="12"/>
  <c r="F563" i="12"/>
  <c r="D582" i="12"/>
  <c r="F587" i="12"/>
  <c r="G602" i="12"/>
  <c r="C607" i="12"/>
  <c r="C612" i="12"/>
  <c r="D617" i="12"/>
  <c r="C627" i="12"/>
  <c r="C631" i="12"/>
  <c r="G636" i="12"/>
  <c r="C646" i="12"/>
  <c r="F655" i="12"/>
  <c r="D666" i="12"/>
  <c r="D670" i="12"/>
  <c r="G675" i="12"/>
  <c r="D685" i="12"/>
  <c r="D690" i="12"/>
  <c r="C700" i="12"/>
  <c r="G709" i="12"/>
  <c r="C715" i="12"/>
  <c r="G728" i="12"/>
  <c r="G733" i="12"/>
  <c r="C749" i="12"/>
  <c r="D753" i="12"/>
  <c r="D758" i="12"/>
  <c r="F763" i="12"/>
  <c r="D773" i="12"/>
  <c r="C783" i="12"/>
  <c r="C788" i="12"/>
  <c r="D792" i="12"/>
  <c r="C807" i="12"/>
  <c r="C822" i="12"/>
  <c r="D826" i="12"/>
  <c r="F831" i="12"/>
  <c r="C841" i="12"/>
  <c r="D846" i="12"/>
  <c r="D850" i="12"/>
  <c r="D861" i="12"/>
  <c r="C875" i="12"/>
  <c r="G885" i="12"/>
  <c r="D900" i="12"/>
  <c r="D918" i="12"/>
  <c r="D936" i="12"/>
  <c r="C943" i="12"/>
  <c r="G947" i="12"/>
  <c r="D954" i="12"/>
  <c r="D959" i="12"/>
  <c r="G965" i="12"/>
  <c r="C972" i="12"/>
  <c r="C995" i="12"/>
  <c r="C1001" i="12"/>
  <c r="D1006" i="12"/>
  <c r="D1030" i="12"/>
  <c r="D1035" i="12"/>
  <c r="G1059" i="12"/>
  <c r="G1064" i="12"/>
  <c r="C1076" i="12"/>
  <c r="G1082" i="12"/>
  <c r="C1094" i="12"/>
  <c r="G1100" i="12"/>
  <c r="F1105" i="12"/>
  <c r="D1118" i="12"/>
  <c r="F1123" i="12"/>
  <c r="G1129" i="12"/>
  <c r="C1135" i="12"/>
  <c r="G1158" i="12"/>
  <c r="C1193" i="12"/>
  <c r="F1199" i="12"/>
  <c r="C1206" i="12"/>
  <c r="C1211" i="12"/>
  <c r="F1217" i="12"/>
  <c r="D1222" i="12"/>
  <c r="C1229" i="12"/>
  <c r="F1235" i="12"/>
  <c r="D1240" i="12"/>
  <c r="C1247" i="12"/>
  <c r="G1251" i="12"/>
  <c r="D1258" i="12"/>
  <c r="G1269" i="12"/>
  <c r="F1293" i="12"/>
  <c r="C1299" i="12"/>
  <c r="D1310" i="12"/>
  <c r="D1334" i="12"/>
  <c r="G1345" i="12"/>
  <c r="D1352" i="12"/>
  <c r="D1357" i="12"/>
  <c r="G1363" i="12"/>
  <c r="G1368" i="12"/>
  <c r="D1375" i="12"/>
  <c r="G1381" i="12"/>
  <c r="D1393" i="12"/>
  <c r="C1398" i="12"/>
  <c r="C1411" i="12"/>
  <c r="D1422" i="12"/>
  <c r="F1427" i="12"/>
  <c r="G1433" i="12"/>
  <c r="G1439" i="12"/>
  <c r="C54" i="13"/>
  <c r="C100" i="13"/>
  <c r="C126" i="13"/>
  <c r="C197" i="13"/>
  <c r="C217" i="13"/>
  <c r="C243" i="13"/>
  <c r="C263" i="13"/>
  <c r="C288" i="13"/>
  <c r="C334" i="13"/>
  <c r="C358" i="13"/>
  <c r="C380" i="13"/>
  <c r="C404" i="13"/>
  <c r="C430" i="13"/>
  <c r="C476" i="13"/>
  <c r="C495" i="13"/>
  <c r="C521" i="13"/>
  <c r="C548" i="13"/>
  <c r="C567" i="13"/>
  <c r="C639" i="13"/>
  <c r="C685" i="13"/>
  <c r="C711" i="13"/>
  <c r="C731" i="13"/>
  <c r="C782" i="13"/>
  <c r="C828" i="13"/>
  <c r="C873" i="13"/>
  <c r="C897" i="13"/>
  <c r="C919" i="13"/>
  <c r="C943" i="13"/>
  <c r="C989" i="13"/>
  <c r="C1015" i="13"/>
  <c r="C1035" i="13"/>
  <c r="C1061" i="13"/>
  <c r="C1080" i="13"/>
  <c r="C1107" i="13"/>
  <c r="C1133" i="13"/>
  <c r="C1198" i="13"/>
  <c r="C1251" i="13"/>
  <c r="C1270" i="13"/>
  <c r="C1316" i="13"/>
  <c r="C1342" i="13"/>
  <c r="C1367" i="13"/>
  <c r="C1413" i="13"/>
  <c r="C1433" i="13"/>
  <c r="C1459" i="13"/>
  <c r="F11" i="13"/>
  <c r="D57" i="13"/>
  <c r="D72" i="13"/>
  <c r="D81" i="13"/>
  <c r="D96" i="13"/>
  <c r="D105" i="13"/>
  <c r="F111" i="13"/>
  <c r="F135" i="13"/>
  <c r="G150" i="13"/>
  <c r="F159" i="13"/>
  <c r="G167" i="13"/>
  <c r="D190" i="13"/>
  <c r="F198" i="13"/>
  <c r="F206" i="13"/>
  <c r="F221" i="13"/>
  <c r="F245" i="13"/>
  <c r="D252" i="13"/>
  <c r="F267" i="13"/>
  <c r="D276" i="13"/>
  <c r="F291" i="13"/>
  <c r="F306" i="13"/>
  <c r="F315" i="13"/>
  <c r="D324" i="13"/>
  <c r="F330" i="13"/>
  <c r="G362" i="13"/>
  <c r="D378" i="13"/>
  <c r="F393" i="13"/>
  <c r="F401" i="13"/>
  <c r="G408" i="13"/>
  <c r="G416" i="13"/>
  <c r="G440" i="13"/>
  <c r="G455" i="13"/>
  <c r="F462" i="13"/>
  <c r="F486" i="13"/>
  <c r="F501" i="13"/>
  <c r="F510" i="13"/>
  <c r="F525" i="13"/>
  <c r="F534" i="13"/>
  <c r="D562" i="13"/>
  <c r="G570" i="13"/>
  <c r="D581" i="13"/>
  <c r="G600" i="13"/>
  <c r="G619" i="13"/>
  <c r="D630" i="13"/>
  <c r="F638" i="13"/>
  <c r="F649" i="13"/>
  <c r="G659" i="13"/>
  <c r="G678" i="13"/>
  <c r="D698" i="13"/>
  <c r="D717" i="13"/>
  <c r="F727" i="13"/>
  <c r="G746" i="13"/>
  <c r="D766" i="13"/>
  <c r="D776" i="13"/>
  <c r="G784" i="13"/>
  <c r="G795" i="13"/>
  <c r="D806" i="13"/>
  <c r="G814" i="13"/>
  <c r="D825" i="13"/>
  <c r="F833" i="13"/>
  <c r="F863" i="13"/>
  <c r="D882" i="13"/>
  <c r="D893" i="13"/>
  <c r="D912" i="13"/>
  <c r="D942" i="13"/>
  <c r="F971" i="13"/>
  <c r="G979" i="13"/>
  <c r="G990" i="13"/>
  <c r="D1001" i="13"/>
  <c r="F1039" i="13"/>
  <c r="G1049" i="13"/>
  <c r="F1098" i="13"/>
  <c r="F1107" i="13"/>
  <c r="D1126" i="13"/>
  <c r="D1137" i="13"/>
  <c r="F1147" i="13"/>
  <c r="F1166" i="13"/>
  <c r="G1174" i="13"/>
  <c r="G1185" i="13"/>
  <c r="D1196" i="13"/>
  <c r="D1215" i="13"/>
  <c r="F1234" i="13"/>
  <c r="D1272" i="13"/>
  <c r="F1283" i="13"/>
  <c r="F1293" i="13"/>
  <c r="F1302" i="13"/>
  <c r="G1312" i="13"/>
  <c r="D1321" i="13"/>
  <c r="D1332" i="13"/>
  <c r="F1342" i="13"/>
  <c r="F1361" i="13"/>
  <c r="F1418" i="13"/>
  <c r="G1448" i="13"/>
  <c r="G1458" i="13"/>
  <c r="C23" i="14"/>
  <c r="C87" i="14"/>
  <c r="C169" i="14"/>
  <c r="C233" i="14"/>
  <c r="C259" i="14"/>
  <c r="C290" i="14"/>
  <c r="C348" i="14"/>
  <c r="C379" i="14"/>
  <c r="C405" i="14"/>
  <c r="C436" i="14"/>
  <c r="C461" i="14"/>
  <c r="C495" i="14"/>
  <c r="C583" i="14"/>
  <c r="C608" i="14"/>
  <c r="C641" i="14"/>
  <c r="C672" i="14"/>
  <c r="C698" i="14"/>
  <c r="C729" i="14"/>
  <c r="C787" i="14"/>
  <c r="C818" i="14"/>
  <c r="C844" i="14"/>
  <c r="C875" i="14"/>
  <c r="C900" i="14"/>
  <c r="C933" i="14"/>
  <c r="C991" i="14"/>
  <c r="C1021" i="14"/>
  <c r="C1047" i="14"/>
  <c r="C1080" i="14"/>
  <c r="C1111" i="14"/>
  <c r="C1168" i="14"/>
  <c r="C1193" i="14"/>
  <c r="C1257" i="14"/>
  <c r="C1283" i="14"/>
  <c r="C1314" i="14"/>
  <c r="C1339" i="14"/>
  <c r="C1372" i="14"/>
  <c r="C1403" i="14"/>
  <c r="C1429" i="14"/>
  <c r="C1460" i="14"/>
  <c r="D21" i="14"/>
  <c r="F59" i="14"/>
  <c r="G69" i="14"/>
  <c r="G80" i="14"/>
  <c r="G88" i="14"/>
  <c r="G99" i="14"/>
  <c r="F118" i="14"/>
  <c r="F129" i="14"/>
  <c r="D157" i="14"/>
  <c r="F167" i="14"/>
  <c r="G205" i="14"/>
  <c r="D216" i="14"/>
  <c r="D227" i="14"/>
  <c r="D235" i="14"/>
  <c r="D246" i="14"/>
  <c r="F254" i="14"/>
  <c r="G264" i="14"/>
  <c r="G275" i="14"/>
  <c r="G283" i="14"/>
  <c r="G294" i="14"/>
  <c r="F303" i="14"/>
  <c r="F313" i="14"/>
  <c r="G324" i="14"/>
  <c r="F373" i="14"/>
  <c r="D411" i="14"/>
  <c r="D422" i="14"/>
  <c r="D430" i="14"/>
  <c r="G519" i="14"/>
  <c r="G527" i="14"/>
  <c r="G538" i="14"/>
  <c r="D547" i="14"/>
  <c r="F557" i="14"/>
  <c r="F587" i="14"/>
  <c r="D606" i="14"/>
  <c r="D617" i="14"/>
  <c r="D625" i="14"/>
  <c r="G654" i="14"/>
  <c r="D685" i="14"/>
  <c r="G703" i="14"/>
  <c r="G714" i="14"/>
  <c r="G722" i="14"/>
  <c r="G733" i="14"/>
  <c r="D742" i="14"/>
  <c r="F763" i="14"/>
  <c r="F771" i="14"/>
  <c r="F782" i="14"/>
  <c r="G790" i="14"/>
  <c r="D801" i="14"/>
  <c r="G839" i="14"/>
  <c r="D861" i="14"/>
  <c r="D869" i="14"/>
  <c r="G898" i="14"/>
  <c r="G909" i="14"/>
  <c r="G917" i="14"/>
  <c r="G928" i="14"/>
  <c r="D937" i="14"/>
  <c r="F947" i="14"/>
  <c r="F958" i="14"/>
  <c r="F966" i="14"/>
  <c r="F977" i="14"/>
  <c r="F1015" i="14"/>
  <c r="G1034" i="14"/>
  <c r="D1045" i="14"/>
  <c r="D1064" i="14"/>
  <c r="F1083" i="14"/>
  <c r="G1093" i="14"/>
  <c r="G1104" i="14"/>
  <c r="G1112" i="14"/>
  <c r="G1123" i="14"/>
  <c r="F1142" i="14"/>
  <c r="F1153" i="14"/>
  <c r="F1161" i="14"/>
  <c r="D1181" i="14"/>
  <c r="G1229" i="14"/>
  <c r="D1240" i="14"/>
  <c r="D1251" i="14"/>
  <c r="D1270" i="14"/>
  <c r="F1278" i="14"/>
  <c r="G1299" i="14"/>
  <c r="G1318" i="14"/>
  <c r="F1405" i="14"/>
  <c r="G1424" i="14"/>
  <c r="D1446" i="14"/>
  <c r="D1454" i="14"/>
  <c r="G1460" i="14"/>
  <c r="G1460" i="12"/>
  <c r="G1460" i="9"/>
  <c r="G1428" i="13"/>
  <c r="G1428" i="12"/>
  <c r="G1428" i="9"/>
  <c r="G1404" i="13"/>
  <c r="G1404" i="9"/>
  <c r="G1404" i="10"/>
  <c r="G1396" i="14"/>
  <c r="G1396" i="12"/>
  <c r="G1396" i="13"/>
  <c r="G1396" i="9"/>
  <c r="G1388" i="14"/>
  <c r="G1388" i="12"/>
  <c r="G1388" i="9"/>
  <c r="G1388" i="13"/>
  <c r="G1372" i="14"/>
  <c r="G1372" i="9"/>
  <c r="G1372" i="10"/>
  <c r="G1356" i="13"/>
  <c r="G1356" i="9"/>
  <c r="G1348" i="12"/>
  <c r="G1348" i="13"/>
  <c r="G1348" i="9"/>
  <c r="G1332" i="14"/>
  <c r="G1332" i="12"/>
  <c r="G1332" i="9"/>
  <c r="G1316" i="12"/>
  <c r="G1316" i="14"/>
  <c r="G1316" i="9"/>
  <c r="G1316" i="13"/>
  <c r="G1300" i="13"/>
  <c r="G1300" i="12"/>
  <c r="G1300" i="9"/>
  <c r="G1284" i="12"/>
  <c r="G1284" i="13"/>
  <c r="G1284" i="9"/>
  <c r="G1260" i="14"/>
  <c r="G1260" i="12"/>
  <c r="G1260" i="9"/>
  <c r="G1260" i="13"/>
  <c r="G1244" i="14"/>
  <c r="G1244" i="9"/>
  <c r="G1244" i="10"/>
  <c r="G1220" i="12"/>
  <c r="G1220" i="13"/>
  <c r="G1220" i="9"/>
  <c r="G1196" i="14"/>
  <c r="G1196" i="9"/>
  <c r="G1172" i="13"/>
  <c r="G1172" i="12"/>
  <c r="G1172" i="9"/>
  <c r="G1132" i="14"/>
  <c r="O1132" i="14" s="1" a="1"/>
  <c r="O1132" i="14" s="1"/>
  <c r="G1132" i="12"/>
  <c r="O1132" i="12" s="1"/>
  <c r="G1132" i="9"/>
  <c r="O1132" i="9" s="1" a="1"/>
  <c r="O1132" i="9" s="1"/>
  <c r="G1132" i="13"/>
  <c r="O1132" i="13" s="1" a="1"/>
  <c r="O1132" i="13" s="1"/>
  <c r="G1108" i="13"/>
  <c r="G1108" i="12"/>
  <c r="G1108" i="9"/>
  <c r="G1108" i="14"/>
  <c r="G1084" i="13"/>
  <c r="G1084" i="9"/>
  <c r="G1084" i="14"/>
  <c r="G1084" i="12"/>
  <c r="G1084" i="10"/>
  <c r="G1060" i="12"/>
  <c r="G1060" i="14"/>
  <c r="G1060" i="9"/>
  <c r="G1060" i="13"/>
  <c r="G1036" i="13"/>
  <c r="G1036" i="14"/>
  <c r="G1036" i="9"/>
  <c r="G1036" i="12"/>
  <c r="G1020" i="13"/>
  <c r="G1020" i="9"/>
  <c r="G1004" i="14"/>
  <c r="G1004" i="12"/>
  <c r="G1004" i="10"/>
  <c r="G1004" i="9"/>
  <c r="G1004" i="13"/>
  <c r="G988" i="14"/>
  <c r="G988" i="9"/>
  <c r="G988" i="10"/>
  <c r="G964" i="12"/>
  <c r="G964" i="13"/>
  <c r="G964" i="9"/>
  <c r="G964" i="10"/>
  <c r="G932" i="12"/>
  <c r="G932" i="14"/>
  <c r="G932" i="9"/>
  <c r="G932" i="13"/>
  <c r="G908" i="13"/>
  <c r="G908" i="14"/>
  <c r="G908" i="9"/>
  <c r="G908" i="12"/>
  <c r="G884" i="14"/>
  <c r="O884" i="14" s="1" a="1"/>
  <c r="O884" i="14" s="1"/>
  <c r="G884" i="13"/>
  <c r="O884" i="13" s="1" a="1"/>
  <c r="O884" i="13" s="1"/>
  <c r="G884" i="9"/>
  <c r="O884" i="9" s="1" a="1"/>
  <c r="O884" i="9" s="1"/>
  <c r="G884" i="12"/>
  <c r="O884" i="12" s="1"/>
  <c r="G860" i="14"/>
  <c r="G860" i="9"/>
  <c r="G860" i="12"/>
  <c r="G860" i="10"/>
  <c r="G836" i="13"/>
  <c r="G836" i="9"/>
  <c r="G836" i="10"/>
  <c r="G812" i="14"/>
  <c r="G812" i="10"/>
  <c r="G812" i="9"/>
  <c r="G788" i="13"/>
  <c r="G788" i="9"/>
  <c r="G764" i="13"/>
  <c r="G764" i="9"/>
  <c r="G740" i="14"/>
  <c r="G740" i="9"/>
  <c r="G732" i="14"/>
  <c r="G732" i="9"/>
  <c r="G732" i="12"/>
  <c r="G732" i="10"/>
  <c r="G716" i="13"/>
  <c r="G716" i="9"/>
  <c r="G708" i="13"/>
  <c r="G708" i="9"/>
  <c r="G708" i="10"/>
  <c r="G692" i="14"/>
  <c r="G692" i="9"/>
  <c r="G692" i="12"/>
  <c r="G684" i="14"/>
  <c r="G684" i="10"/>
  <c r="G684" i="9"/>
  <c r="G660" i="13"/>
  <c r="G660" i="9"/>
  <c r="G652" i="13"/>
  <c r="G652" i="14"/>
  <c r="G652" i="9"/>
  <c r="G628" i="14"/>
  <c r="G628" i="13"/>
  <c r="G628" i="9"/>
  <c r="G628" i="12"/>
  <c r="G612" i="14"/>
  <c r="G612" i="9"/>
  <c r="G588" i="13"/>
  <c r="G588" i="9"/>
  <c r="G572" i="13"/>
  <c r="G572" i="9"/>
  <c r="G572" i="14"/>
  <c r="G548" i="14"/>
  <c r="G548" i="9"/>
  <c r="G548" i="13"/>
  <c r="G548" i="10"/>
  <c r="G532" i="13"/>
  <c r="G532" i="9"/>
  <c r="G532" i="10"/>
  <c r="G508" i="13"/>
  <c r="G508" i="9"/>
  <c r="G508" i="10"/>
  <c r="G492" i="14"/>
  <c r="G492" i="9"/>
  <c r="G492" i="13"/>
  <c r="G492" i="10"/>
  <c r="G484" i="14"/>
  <c r="G484" i="9"/>
  <c r="G484" i="10"/>
  <c r="G468" i="13"/>
  <c r="G468" i="9"/>
  <c r="G468" i="10"/>
  <c r="G468" i="14"/>
  <c r="G460" i="13"/>
  <c r="G460" i="9"/>
  <c r="G460" i="10"/>
  <c r="G436" i="14"/>
  <c r="G436" i="9"/>
  <c r="G436" i="12"/>
  <c r="G436" i="10"/>
  <c r="G412" i="14"/>
  <c r="G412" i="9"/>
  <c r="G412" i="12"/>
  <c r="G412" i="10"/>
  <c r="G388" i="9"/>
  <c r="G388" i="10"/>
  <c r="G372" i="14"/>
  <c r="G372" i="9"/>
  <c r="G372" i="12"/>
  <c r="G372" i="10"/>
  <c r="G356" i="14"/>
  <c r="G356" i="9"/>
  <c r="G356" i="13"/>
  <c r="G356" i="10"/>
  <c r="G340" i="13"/>
  <c r="G340" i="9"/>
  <c r="G340" i="10"/>
  <c r="G340" i="14"/>
  <c r="G316" i="13"/>
  <c r="G316" i="9"/>
  <c r="G316" i="14"/>
  <c r="G316" i="10"/>
  <c r="G300" i="14"/>
  <c r="G300" i="9"/>
  <c r="G300" i="10"/>
  <c r="G284" i="14"/>
  <c r="G284" i="9"/>
  <c r="G284" i="12"/>
  <c r="G284" i="10"/>
  <c r="G268" i="13"/>
  <c r="G268" i="14"/>
  <c r="G268" i="9"/>
  <c r="G268" i="10"/>
  <c r="G244" i="14"/>
  <c r="G244" i="13"/>
  <c r="G244" i="12"/>
  <c r="G244" i="10"/>
  <c r="G228" i="14"/>
  <c r="G228" i="10"/>
  <c r="G212" i="13"/>
  <c r="G212" i="10"/>
  <c r="G212" i="14"/>
  <c r="G188" i="13"/>
  <c r="G188" i="14"/>
  <c r="G188" i="10"/>
  <c r="G172" i="14"/>
  <c r="G172" i="10"/>
  <c r="G156" i="14"/>
  <c r="G156" i="13"/>
  <c r="G156" i="12"/>
  <c r="G156" i="10"/>
  <c r="G140" i="13"/>
  <c r="G140" i="14"/>
  <c r="G140" i="10"/>
  <c r="G124" i="13"/>
  <c r="G124" i="10"/>
  <c r="G92" i="14"/>
  <c r="G92" i="12"/>
  <c r="G92" i="10"/>
  <c r="G92" i="13"/>
  <c r="G60" i="13"/>
  <c r="G60" i="14"/>
  <c r="G60" i="10"/>
  <c r="G1477" i="8"/>
  <c r="G20" i="13"/>
  <c r="G20" i="10"/>
  <c r="F1397" i="13"/>
  <c r="F1397" i="12"/>
  <c r="F1397" i="10"/>
  <c r="F1381" i="14"/>
  <c r="F1381" i="12"/>
  <c r="F1365" i="14"/>
  <c r="F1365" i="12"/>
  <c r="F1365" i="13"/>
  <c r="F1365" i="10"/>
  <c r="F1349" i="13"/>
  <c r="F1349" i="12"/>
  <c r="F1325" i="13"/>
  <c r="F1325" i="12"/>
  <c r="F1309" i="14"/>
  <c r="F1309" i="13"/>
  <c r="F1285" i="13"/>
  <c r="F1285" i="12"/>
  <c r="F1285" i="14"/>
  <c r="F1261" i="13"/>
  <c r="F1261" i="14"/>
  <c r="F1245" i="14"/>
  <c r="F1245" i="12"/>
  <c r="F1221" i="13"/>
  <c r="F1221" i="12"/>
  <c r="F1141" i="13"/>
  <c r="F1141" i="12"/>
  <c r="F1141" i="10"/>
  <c r="F1077" i="13"/>
  <c r="F1077" i="12"/>
  <c r="F1077" i="10"/>
  <c r="F1053" i="14"/>
  <c r="F1053" i="10"/>
  <c r="F1053" i="13"/>
  <c r="F1029" i="13"/>
  <c r="F1029" i="12"/>
  <c r="F1029" i="14"/>
  <c r="F1005" i="13"/>
  <c r="F1005" i="14"/>
  <c r="F981" i="14"/>
  <c r="F981" i="12"/>
  <c r="F981" i="13"/>
  <c r="F957" i="13"/>
  <c r="F957" i="14"/>
  <c r="F925" i="14"/>
  <c r="F925" i="10"/>
  <c r="F925" i="13"/>
  <c r="F869" i="14"/>
  <c r="F869" i="12"/>
  <c r="F773" i="13"/>
  <c r="F773" i="12"/>
  <c r="F773" i="14"/>
  <c r="F693" i="13"/>
  <c r="F693" i="12"/>
  <c r="F693" i="10"/>
  <c r="F493" i="13"/>
  <c r="F493" i="14"/>
  <c r="F485" i="14"/>
  <c r="F485" i="12"/>
  <c r="F477" i="14"/>
  <c r="F477" i="13"/>
  <c r="F469" i="14"/>
  <c r="F469" i="12"/>
  <c r="F469" i="13"/>
  <c r="F461" i="14"/>
  <c r="F461" i="12"/>
  <c r="F453" i="13"/>
  <c r="F453" i="12"/>
  <c r="F445" i="13"/>
  <c r="F445" i="14"/>
  <c r="F445" i="12"/>
  <c r="F421" i="14"/>
  <c r="F421" i="12"/>
  <c r="F405" i="14"/>
  <c r="F405" i="12"/>
  <c r="F405" i="13"/>
  <c r="F397" i="14"/>
  <c r="F397" i="12"/>
  <c r="F389" i="13"/>
  <c r="F389" i="12"/>
  <c r="F389" i="14"/>
  <c r="F381" i="13"/>
  <c r="F381" i="12"/>
  <c r="F333" i="14"/>
  <c r="F333" i="12"/>
  <c r="F317" i="13"/>
  <c r="F317" i="14"/>
  <c r="F317" i="12"/>
  <c r="F277" i="14"/>
  <c r="F277" i="12"/>
  <c r="F261" i="13"/>
  <c r="F261" i="12"/>
  <c r="F261" i="14"/>
  <c r="F237" i="13"/>
  <c r="F237" i="14"/>
  <c r="F229" i="14"/>
  <c r="F229" i="12"/>
  <c r="F229" i="13"/>
  <c r="F197" i="13"/>
  <c r="F197" i="12"/>
  <c r="F125" i="13"/>
  <c r="F125" i="12"/>
  <c r="F93" i="14"/>
  <c r="F93" i="13"/>
  <c r="F69" i="13"/>
  <c r="F69" i="12"/>
  <c r="F53" i="12"/>
  <c r="F53" i="13"/>
  <c r="F1478" i="8"/>
  <c r="F21" i="14"/>
  <c r="F21" i="12"/>
  <c r="D1421" i="14"/>
  <c r="D1421" i="13"/>
  <c r="D1421" i="12"/>
  <c r="D1325" i="13"/>
  <c r="D1325" i="12"/>
  <c r="D1309" i="13"/>
  <c r="D1309" i="10"/>
  <c r="D1277" i="14"/>
  <c r="D1277" i="10"/>
  <c r="D1245" i="13"/>
  <c r="D1245" i="10"/>
  <c r="D1245" i="12"/>
  <c r="D1213" i="14"/>
  <c r="D1213" i="10"/>
  <c r="D1213" i="13"/>
  <c r="D1205" i="14"/>
  <c r="D1205" i="12"/>
  <c r="D1205" i="10"/>
  <c r="D1197" i="13"/>
  <c r="D1197" i="12"/>
  <c r="D1173" i="13"/>
  <c r="D1173" i="10"/>
  <c r="D1165" i="14"/>
  <c r="D1165" i="13"/>
  <c r="D1165" i="12"/>
  <c r="D1157" i="14"/>
  <c r="D1157" i="13"/>
  <c r="D1157" i="12"/>
  <c r="D1149" i="14"/>
  <c r="D1149" i="10"/>
  <c r="D1141" i="14"/>
  <c r="D1141" i="10"/>
  <c r="D1117" i="13"/>
  <c r="D1117" i="10"/>
  <c r="D1117" i="12"/>
  <c r="D1109" i="13"/>
  <c r="D1109" i="14"/>
  <c r="D1109" i="10"/>
  <c r="D1069" i="13"/>
  <c r="D1069" i="12"/>
  <c r="D981" i="13"/>
  <c r="D981" i="14"/>
  <c r="C1301" i="12"/>
  <c r="C1301" i="13"/>
  <c r="C1285" i="12"/>
  <c r="C1285" i="14"/>
  <c r="C1261" i="14"/>
  <c r="C1261" i="13"/>
  <c r="C1221" i="12"/>
  <c r="C1221" i="14"/>
  <c r="C1189" i="12"/>
  <c r="C1189" i="13"/>
  <c r="C1173" i="12"/>
  <c r="C1173" i="13"/>
  <c r="C1141" i="12"/>
  <c r="C1141" i="14"/>
  <c r="C1125" i="12"/>
  <c r="C1125" i="14"/>
  <c r="C1117" i="14"/>
  <c r="C1117" i="12"/>
  <c r="C1109" i="12"/>
  <c r="C1109" i="13"/>
  <c r="C1109" i="14"/>
  <c r="C1093" i="12"/>
  <c r="C1093" i="14"/>
  <c r="C1077" i="12"/>
  <c r="C1077" i="14"/>
  <c r="C1053" i="14"/>
  <c r="C1053" i="13"/>
  <c r="C997" i="12"/>
  <c r="C997" i="14"/>
  <c r="C997" i="13"/>
  <c r="C965" i="12"/>
  <c r="C965" i="14"/>
  <c r="C941" i="14"/>
  <c r="C941" i="13"/>
  <c r="C925" i="14"/>
  <c r="C925" i="13"/>
  <c r="C901" i="12"/>
  <c r="C901" i="14"/>
  <c r="C861" i="14"/>
  <c r="C861" i="12"/>
  <c r="C789" i="12"/>
  <c r="C789" i="13"/>
  <c r="C773" i="12"/>
  <c r="C773" i="14"/>
  <c r="C757" i="12"/>
  <c r="C757" i="14"/>
  <c r="C741" i="12"/>
  <c r="C741" i="14"/>
  <c r="C725" i="12"/>
  <c r="C725" i="13"/>
  <c r="C725" i="14"/>
  <c r="C717" i="13"/>
  <c r="C717" i="12"/>
  <c r="C701" i="13"/>
  <c r="C701" i="14"/>
  <c r="C693" i="12"/>
  <c r="C693" i="14"/>
  <c r="C693" i="13"/>
  <c r="C661" i="12"/>
  <c r="C661" i="13"/>
  <c r="C629" i="12"/>
  <c r="C629" i="14"/>
  <c r="C605" i="14"/>
  <c r="C605" i="12"/>
  <c r="C565" i="12"/>
  <c r="C565" i="14"/>
  <c r="C453" i="12"/>
  <c r="C453" i="14"/>
  <c r="C61" i="13"/>
  <c r="C61" i="14"/>
  <c r="F269" i="9"/>
  <c r="D325" i="9"/>
  <c r="F525" i="9"/>
  <c r="D645" i="9"/>
  <c r="F717" i="9"/>
  <c r="D773" i="9"/>
  <c r="D837" i="9"/>
  <c r="D901" i="9"/>
  <c r="D965" i="9"/>
  <c r="F973" i="9"/>
  <c r="F1037" i="9"/>
  <c r="D1093" i="9"/>
  <c r="F1101" i="9"/>
  <c r="G1147" i="9"/>
  <c r="D1157" i="9"/>
  <c r="F1165" i="9"/>
  <c r="G1211" i="9"/>
  <c r="D1221" i="9"/>
  <c r="F1229" i="9"/>
  <c r="F1293" i="9"/>
  <c r="D1349" i="9"/>
  <c r="F1357" i="9"/>
  <c r="D1413" i="9"/>
  <c r="F1421" i="9"/>
  <c r="G1442" i="9"/>
  <c r="C93" i="10"/>
  <c r="C157" i="10"/>
  <c r="C221" i="10"/>
  <c r="C349" i="10"/>
  <c r="C413" i="10"/>
  <c r="C477" i="10"/>
  <c r="C605" i="10"/>
  <c r="C797" i="10"/>
  <c r="C861" i="10"/>
  <c r="C925" i="10"/>
  <c r="C989" i="10"/>
  <c r="C1053" i="10"/>
  <c r="C1117" i="10"/>
  <c r="C1181" i="10"/>
  <c r="C1245" i="10"/>
  <c r="C1309" i="10"/>
  <c r="C1373" i="10"/>
  <c r="C1437" i="10"/>
  <c r="F51" i="10"/>
  <c r="F115" i="10"/>
  <c r="G162" i="10"/>
  <c r="F179" i="10"/>
  <c r="G187" i="10"/>
  <c r="G226" i="10"/>
  <c r="F307" i="10"/>
  <c r="G315" i="10"/>
  <c r="F333" i="10"/>
  <c r="G354" i="10"/>
  <c r="D363" i="10"/>
  <c r="F371" i="10"/>
  <c r="G379" i="10"/>
  <c r="F397" i="10"/>
  <c r="G418" i="10"/>
  <c r="F435" i="10"/>
  <c r="F461" i="10"/>
  <c r="G482" i="10"/>
  <c r="D491" i="10"/>
  <c r="D603" i="10"/>
  <c r="G612" i="10"/>
  <c r="F627" i="10"/>
  <c r="D637" i="10"/>
  <c r="G666" i="10"/>
  <c r="G700" i="10"/>
  <c r="F715" i="10"/>
  <c r="F749" i="10"/>
  <c r="G788" i="10"/>
  <c r="D813" i="10"/>
  <c r="G826" i="10"/>
  <c r="F837" i="10"/>
  <c r="F875" i="10"/>
  <c r="G914" i="10"/>
  <c r="D973" i="10"/>
  <c r="G1002" i="10"/>
  <c r="G1036" i="10"/>
  <c r="D1061" i="10"/>
  <c r="D1093" i="10"/>
  <c r="F1115" i="10"/>
  <c r="G1132" i="10"/>
  <c r="O1132" i="10" s="1" a="1"/>
  <c r="O1132" i="10" s="1"/>
  <c r="G1154" i="10"/>
  <c r="F1189" i="10"/>
  <c r="D1229" i="10"/>
  <c r="F1235" i="10"/>
  <c r="G1257" i="10"/>
  <c r="G1274" i="10"/>
  <c r="F1309" i="10"/>
  <c r="F1314" i="10"/>
  <c r="F1325" i="10"/>
  <c r="D1349" i="10"/>
  <c r="G1377" i="10"/>
  <c r="G1388" i="10"/>
  <c r="G1394" i="10"/>
  <c r="G1410" i="10"/>
  <c r="D27" i="12"/>
  <c r="G36" i="12"/>
  <c r="D42" i="12"/>
  <c r="D66" i="12"/>
  <c r="C76" i="12"/>
  <c r="D100" i="12"/>
  <c r="G105" i="12"/>
  <c r="C125" i="12"/>
  <c r="F139" i="12"/>
  <c r="D149" i="12"/>
  <c r="G154" i="12"/>
  <c r="F173" i="12"/>
  <c r="G188" i="12"/>
  <c r="G212" i="12"/>
  <c r="D218" i="12"/>
  <c r="G227" i="12"/>
  <c r="D237" i="12"/>
  <c r="F291" i="12"/>
  <c r="C301" i="12"/>
  <c r="F315" i="12"/>
  <c r="D325" i="12"/>
  <c r="F349" i="12"/>
  <c r="G364" i="12"/>
  <c r="G388" i="12"/>
  <c r="D413" i="12"/>
  <c r="F451" i="12"/>
  <c r="G490" i="12"/>
  <c r="C515" i="12"/>
  <c r="D539" i="12"/>
  <c r="G548" i="12"/>
  <c r="G563" i="12"/>
  <c r="C588" i="12"/>
  <c r="C637" i="12"/>
  <c r="D661" i="12"/>
  <c r="G666" i="12"/>
  <c r="F685" i="12"/>
  <c r="D730" i="12"/>
  <c r="G739" i="12"/>
  <c r="D749" i="12"/>
  <c r="C813" i="12"/>
  <c r="F827" i="12"/>
  <c r="D837" i="12"/>
  <c r="D925" i="12"/>
  <c r="G931" i="12"/>
  <c r="C948" i="12"/>
  <c r="G954" i="12"/>
  <c r="G1001" i="12"/>
  <c r="D1013" i="12"/>
  <c r="F1053" i="12"/>
  <c r="C1060" i="12"/>
  <c r="C1083" i="12"/>
  <c r="C1101" i="12"/>
  <c r="F1107" i="12"/>
  <c r="G1123" i="12"/>
  <c r="G1141" i="12"/>
  <c r="C1148" i="12"/>
  <c r="F1165" i="12"/>
  <c r="C1171" i="12"/>
  <c r="D1229" i="12"/>
  <c r="G1235" i="12"/>
  <c r="G1253" i="12"/>
  <c r="G1258" i="12"/>
  <c r="C1283" i="12"/>
  <c r="G1305" i="12"/>
  <c r="D1341" i="12"/>
  <c r="F1357" i="12"/>
  <c r="G1370" i="12"/>
  <c r="C1387" i="12"/>
  <c r="C1405" i="12"/>
  <c r="F1411" i="12"/>
  <c r="D1429" i="12"/>
  <c r="G1445" i="12"/>
  <c r="C1458" i="12"/>
  <c r="C36" i="13"/>
  <c r="C101" i="13"/>
  <c r="C173" i="13"/>
  <c r="C219" i="13"/>
  <c r="C245" i="13"/>
  <c r="C316" i="13"/>
  <c r="C453" i="13"/>
  <c r="C477" i="13"/>
  <c r="C523" i="13"/>
  <c r="C549" i="13"/>
  <c r="C595" i="13"/>
  <c r="C621" i="13"/>
  <c r="C667" i="13"/>
  <c r="C739" i="13"/>
  <c r="C804" i="13"/>
  <c r="C901" i="13"/>
  <c r="C947" i="13"/>
  <c r="C1108" i="13"/>
  <c r="C1324" i="13"/>
  <c r="C1389" i="13"/>
  <c r="G35" i="13"/>
  <c r="G42" i="13"/>
  <c r="G50" i="13"/>
  <c r="G74" i="13"/>
  <c r="D90" i="13"/>
  <c r="D114" i="13"/>
  <c r="F214" i="13"/>
  <c r="D253" i="13"/>
  <c r="D285" i="13"/>
  <c r="G291" i="13"/>
  <c r="D309" i="13"/>
  <c r="G330" i="13"/>
  <c r="G339" i="13"/>
  <c r="D370" i="13"/>
  <c r="G378" i="13"/>
  <c r="F387" i="13"/>
  <c r="D394" i="13"/>
  <c r="F402" i="13"/>
  <c r="G417" i="13"/>
  <c r="F571" i="13"/>
  <c r="F582" i="13"/>
  <c r="G611" i="13"/>
  <c r="G698" i="13"/>
  <c r="G747" i="13"/>
  <c r="F766" i="13"/>
  <c r="G874" i="13"/>
  <c r="D885" i="13"/>
  <c r="D1021" i="13"/>
  <c r="F1099" i="13"/>
  <c r="G1107" i="13"/>
  <c r="G1177" i="13"/>
  <c r="G1196" i="13"/>
  <c r="D1205" i="13"/>
  <c r="F1226" i="13"/>
  <c r="F1235" i="13"/>
  <c r="F1245" i="13"/>
  <c r="F1275" i="13"/>
  <c r="F1294" i="13"/>
  <c r="G1332" i="13"/>
  <c r="F1362" i="13"/>
  <c r="G1372" i="13"/>
  <c r="F1381" i="13"/>
  <c r="F1411" i="13"/>
  <c r="F1421" i="13"/>
  <c r="F1430" i="13"/>
  <c r="G1440" i="13"/>
  <c r="C58" i="14"/>
  <c r="C147" i="14"/>
  <c r="C204" i="14"/>
  <c r="C235" i="14"/>
  <c r="C293" i="14"/>
  <c r="C381" i="14"/>
  <c r="C586" i="14"/>
  <c r="C643" i="14"/>
  <c r="C674" i="14"/>
  <c r="C789" i="14"/>
  <c r="C820" i="14"/>
  <c r="C845" i="14"/>
  <c r="C1082" i="14"/>
  <c r="C1138" i="14"/>
  <c r="C1171" i="14"/>
  <c r="C1202" i="14"/>
  <c r="C1228" i="14"/>
  <c r="C1259" i="14"/>
  <c r="C1284" i="14"/>
  <c r="C1317" i="14"/>
  <c r="C1405" i="14"/>
  <c r="G13" i="14"/>
  <c r="G21" i="14"/>
  <c r="F51" i="14"/>
  <c r="F62" i="14"/>
  <c r="F70" i="14"/>
  <c r="D90" i="14"/>
  <c r="D100" i="14"/>
  <c r="G138" i="14"/>
  <c r="D149" i="14"/>
  <c r="F187" i="14"/>
  <c r="G197" i="14"/>
  <c r="G208" i="14"/>
  <c r="G216" i="14"/>
  <c r="G227" i="14"/>
  <c r="D236" i="14"/>
  <c r="F246" i="14"/>
  <c r="G276" i="14"/>
  <c r="D285" i="14"/>
  <c r="G333" i="14"/>
  <c r="D355" i="14"/>
  <c r="F382" i="14"/>
  <c r="G392" i="14"/>
  <c r="G403" i="14"/>
  <c r="G411" i="14"/>
  <c r="G452" i="14"/>
  <c r="G460" i="14"/>
  <c r="F501" i="14"/>
  <c r="G528" i="14"/>
  <c r="D539" i="14"/>
  <c r="D618" i="14"/>
  <c r="G666" i="14"/>
  <c r="D675" i="14"/>
  <c r="F685" i="14"/>
  <c r="F715" i="14"/>
  <c r="D794" i="14"/>
  <c r="D813" i="14"/>
  <c r="G850" i="14"/>
  <c r="G861" i="14"/>
  <c r="D870" i="14"/>
  <c r="F891" i="14"/>
  <c r="F899" i="14"/>
  <c r="F910" i="14"/>
  <c r="D989" i="14"/>
  <c r="D997" i="14"/>
  <c r="G1026" i="14"/>
  <c r="G1037" i="14"/>
  <c r="G1045" i="14"/>
  <c r="G1056" i="14"/>
  <c r="D1065" i="14"/>
  <c r="F1075" i="14"/>
  <c r="F1086" i="14"/>
  <c r="F1094" i="14"/>
  <c r="F1105" i="14"/>
  <c r="G1162" i="14"/>
  <c r="D1173" i="14"/>
  <c r="F1211" i="14"/>
  <c r="G1221" i="14"/>
  <c r="G1232" i="14"/>
  <c r="G1240" i="14"/>
  <c r="G1251" i="14"/>
  <c r="F1270" i="14"/>
  <c r="F1281" i="14"/>
  <c r="F1289" i="14"/>
  <c r="G1300" i="14"/>
  <c r="D1309" i="14"/>
  <c r="F1338" i="14"/>
  <c r="F1349" i="14"/>
  <c r="G1357" i="14"/>
  <c r="D1379" i="14"/>
  <c r="D1398" i="14"/>
  <c r="F1406" i="14"/>
  <c r="G1427" i="14"/>
  <c r="K1442" i="8" a="1"/>
  <c r="K1442" i="8" s="1"/>
  <c r="K1442" i="15" s="1"/>
  <c r="G1452" i="14"/>
  <c r="G1452" i="9"/>
  <c r="G1420" i="13"/>
  <c r="G1420" i="14"/>
  <c r="G1420" i="9"/>
  <c r="G1420" i="12"/>
  <c r="G1380" i="12"/>
  <c r="G1380" i="14"/>
  <c r="G1380" i="9"/>
  <c r="G1340" i="13"/>
  <c r="G1340" i="9"/>
  <c r="G1340" i="14"/>
  <c r="G1340" i="12"/>
  <c r="G1340" i="10"/>
  <c r="G1292" i="13"/>
  <c r="G1292" i="14"/>
  <c r="G1292" i="9"/>
  <c r="G1292" i="12"/>
  <c r="G1268" i="14"/>
  <c r="G1268" i="12"/>
  <c r="G1268" i="13"/>
  <c r="G1268" i="9"/>
  <c r="G1236" i="13"/>
  <c r="G1236" i="12"/>
  <c r="G1236" i="9"/>
  <c r="G1236" i="14"/>
  <c r="G1212" i="13"/>
  <c r="G1212" i="9"/>
  <c r="G1212" i="14"/>
  <c r="G1212" i="12"/>
  <c r="G1212" i="10"/>
  <c r="G1188" i="12"/>
  <c r="G1188" i="14"/>
  <c r="G1188" i="9"/>
  <c r="G1188" i="13"/>
  <c r="G1164" i="13"/>
  <c r="G1164" i="14"/>
  <c r="G1164" i="9"/>
  <c r="G1164" i="12"/>
  <c r="G1140" i="14"/>
  <c r="G1140" i="12"/>
  <c r="G1140" i="13"/>
  <c r="G1140" i="9"/>
  <c r="G1116" i="14"/>
  <c r="G1116" i="9"/>
  <c r="G1116" i="10"/>
  <c r="G1092" i="12"/>
  <c r="G1092" i="13"/>
  <c r="G1092" i="9"/>
  <c r="G1068" i="14"/>
  <c r="G1068" i="10"/>
  <c r="G1068" i="9"/>
  <c r="G1044" i="13"/>
  <c r="G1044" i="12"/>
  <c r="G1044" i="9"/>
  <c r="G1012" i="14"/>
  <c r="G1012" i="12"/>
  <c r="G1012" i="13"/>
  <c r="G1012" i="9"/>
  <c r="G980" i="13"/>
  <c r="G980" i="12"/>
  <c r="G980" i="9"/>
  <c r="G980" i="14"/>
  <c r="G956" i="13"/>
  <c r="G956" i="9"/>
  <c r="G956" i="14"/>
  <c r="G956" i="12"/>
  <c r="G924" i="14"/>
  <c r="G924" i="9"/>
  <c r="G924" i="10"/>
  <c r="G892" i="13"/>
  <c r="G892" i="9"/>
  <c r="G868" i="14"/>
  <c r="G868" i="9"/>
  <c r="G844" i="13"/>
  <c r="G844" i="9"/>
  <c r="G828" i="13"/>
  <c r="G828" i="9"/>
  <c r="G828" i="14"/>
  <c r="G804" i="14"/>
  <c r="G804" i="9"/>
  <c r="G804" i="13"/>
  <c r="G780" i="13"/>
  <c r="G780" i="14"/>
  <c r="G780" i="9"/>
  <c r="G756" i="14"/>
  <c r="G756" i="13"/>
  <c r="G756" i="9"/>
  <c r="G756" i="12"/>
  <c r="G724" i="13"/>
  <c r="G724" i="9"/>
  <c r="G724" i="14"/>
  <c r="G676" i="14"/>
  <c r="G676" i="9"/>
  <c r="G676" i="13"/>
  <c r="G636" i="13"/>
  <c r="G636" i="9"/>
  <c r="G604" i="14"/>
  <c r="G604" i="9"/>
  <c r="G604" i="12"/>
  <c r="G604" i="10"/>
  <c r="G564" i="14"/>
  <c r="G564" i="9"/>
  <c r="G564" i="12"/>
  <c r="G444" i="13"/>
  <c r="G444" i="9"/>
  <c r="G444" i="14"/>
  <c r="G444" i="10"/>
  <c r="G164" i="14"/>
  <c r="G164" i="10"/>
  <c r="G132" i="13"/>
  <c r="O132" i="13" s="1" a="1"/>
  <c r="O132" i="13" s="1"/>
  <c r="G132" i="10"/>
  <c r="O132" i="10" s="1" a="1"/>
  <c r="O132" i="10" s="1"/>
  <c r="G116" i="14"/>
  <c r="G116" i="12"/>
  <c r="G116" i="10"/>
  <c r="G100" i="14"/>
  <c r="G100" i="10"/>
  <c r="G84" i="13"/>
  <c r="G84" i="10"/>
  <c r="G84" i="14"/>
  <c r="G76" i="13"/>
  <c r="G76" i="10"/>
  <c r="G52" i="14"/>
  <c r="G52" i="12"/>
  <c r="G52" i="10"/>
  <c r="G1485" i="8"/>
  <c r="G28" i="14"/>
  <c r="G28" i="12"/>
  <c r="G28" i="10"/>
  <c r="G1461" i="8"/>
  <c r="G4" i="10"/>
  <c r="G4" i="13"/>
  <c r="F1445" i="14"/>
  <c r="F1445" i="12"/>
  <c r="F1445" i="13"/>
  <c r="F1429" i="14"/>
  <c r="F1429" i="12"/>
  <c r="F1429" i="10"/>
  <c r="F1413" i="13"/>
  <c r="F1413" i="12"/>
  <c r="F1413" i="14"/>
  <c r="F1389" i="13"/>
  <c r="F1389" i="14"/>
  <c r="F1373" i="14"/>
  <c r="F1373" i="12"/>
  <c r="F1341" i="13"/>
  <c r="F1341" i="14"/>
  <c r="F1277" i="13"/>
  <c r="F1277" i="12"/>
  <c r="F1253" i="14"/>
  <c r="F1253" i="12"/>
  <c r="F1237" i="14"/>
  <c r="F1237" i="12"/>
  <c r="F1237" i="13"/>
  <c r="F1237" i="10"/>
  <c r="F1213" i="13"/>
  <c r="F1213" i="14"/>
  <c r="F1181" i="14"/>
  <c r="F1181" i="13"/>
  <c r="F1157" i="13"/>
  <c r="F1157" i="12"/>
  <c r="F1157" i="14"/>
  <c r="F1133" i="13"/>
  <c r="F1133" i="14"/>
  <c r="F1117" i="14"/>
  <c r="F1117" i="12"/>
  <c r="F1093" i="13"/>
  <c r="F1093" i="12"/>
  <c r="F1069" i="13"/>
  <c r="F1069" i="12"/>
  <c r="F1045" i="14"/>
  <c r="F1045" i="12"/>
  <c r="F1021" i="13"/>
  <c r="F1021" i="12"/>
  <c r="F989" i="14"/>
  <c r="F989" i="12"/>
  <c r="F989" i="10"/>
  <c r="F965" i="13"/>
  <c r="F965" i="12"/>
  <c r="F941" i="13"/>
  <c r="F941" i="12"/>
  <c r="F909" i="14"/>
  <c r="F909" i="10"/>
  <c r="F877" i="13"/>
  <c r="F877" i="14"/>
  <c r="F845" i="14"/>
  <c r="F845" i="12"/>
  <c r="F845" i="10"/>
  <c r="F829" i="13"/>
  <c r="F829" i="14"/>
  <c r="F829" i="12"/>
  <c r="F805" i="14"/>
  <c r="F805" i="12"/>
  <c r="F805" i="13"/>
  <c r="F781" i="14"/>
  <c r="F781" i="12"/>
  <c r="F781" i="10"/>
  <c r="F757" i="13"/>
  <c r="F757" i="12"/>
  <c r="F757" i="10"/>
  <c r="F733" i="14"/>
  <c r="F733" i="10"/>
  <c r="F709" i="13"/>
  <c r="F709" i="12"/>
  <c r="F677" i="14"/>
  <c r="F677" i="12"/>
  <c r="F677" i="13"/>
  <c r="F661" i="14"/>
  <c r="F661" i="12"/>
  <c r="F653" i="14"/>
  <c r="F653" i="12"/>
  <c r="F653" i="10"/>
  <c r="F645" i="13"/>
  <c r="F645" i="12"/>
  <c r="F645" i="14"/>
  <c r="F637" i="13"/>
  <c r="F637" i="12"/>
  <c r="F621" i="13"/>
  <c r="F621" i="14"/>
  <c r="F613" i="14"/>
  <c r="F613" i="12"/>
  <c r="F605" i="14"/>
  <c r="F605" i="10"/>
  <c r="F597" i="14"/>
  <c r="F597" i="12"/>
  <c r="F597" i="13"/>
  <c r="F589" i="14"/>
  <c r="F589" i="12"/>
  <c r="F589" i="10"/>
  <c r="F581" i="13"/>
  <c r="F581" i="12"/>
  <c r="F573" i="13"/>
  <c r="F573" i="14"/>
  <c r="F573" i="12"/>
  <c r="F565" i="13"/>
  <c r="F565" i="12"/>
  <c r="F565" i="10"/>
  <c r="F549" i="14"/>
  <c r="F549" i="12"/>
  <c r="F549" i="13"/>
  <c r="F533" i="14"/>
  <c r="F533" i="12"/>
  <c r="F525" i="14"/>
  <c r="F525" i="12"/>
  <c r="F509" i="13"/>
  <c r="F509" i="12"/>
  <c r="F365" i="13"/>
  <c r="F365" i="14"/>
  <c r="F357" i="14"/>
  <c r="F357" i="12"/>
  <c r="F357" i="13"/>
  <c r="F341" i="14"/>
  <c r="F341" i="12"/>
  <c r="F341" i="13"/>
  <c r="F325" i="13"/>
  <c r="F325" i="12"/>
  <c r="F293" i="14"/>
  <c r="F293" i="12"/>
  <c r="F293" i="13"/>
  <c r="F269" i="14"/>
  <c r="F269" i="13"/>
  <c r="F269" i="12"/>
  <c r="F253" i="13"/>
  <c r="F253" i="12"/>
  <c r="F213" i="14"/>
  <c r="F213" i="12"/>
  <c r="F165" i="14"/>
  <c r="F165" i="12"/>
  <c r="F141" i="14"/>
  <c r="F141" i="12"/>
  <c r="F141" i="13"/>
  <c r="F133" i="13"/>
  <c r="F133" i="12"/>
  <c r="F133" i="14"/>
  <c r="F117" i="12"/>
  <c r="F117" i="13"/>
  <c r="F101" i="14"/>
  <c r="F101" i="12"/>
  <c r="F85" i="14"/>
  <c r="F85" i="12"/>
  <c r="F77" i="14"/>
  <c r="F77" i="12"/>
  <c r="F61" i="13"/>
  <c r="F61" i="14"/>
  <c r="F61" i="12"/>
  <c r="F37" i="14"/>
  <c r="F37" i="12"/>
  <c r="F1470" i="8"/>
  <c r="F13" i="14"/>
  <c r="F13" i="12"/>
  <c r="D1437" i="13"/>
  <c r="D1437" i="10"/>
  <c r="D1397" i="14"/>
  <c r="D1397" i="10"/>
  <c r="D1381" i="13"/>
  <c r="D1381" i="12"/>
  <c r="D1365" i="13"/>
  <c r="D1365" i="14"/>
  <c r="D1365" i="10"/>
  <c r="D1333" i="14"/>
  <c r="D1333" i="12"/>
  <c r="D1333" i="10"/>
  <c r="D1317" i="13"/>
  <c r="D1317" i="14"/>
  <c r="D1301" i="13"/>
  <c r="D1301" i="10"/>
  <c r="D1285" i="14"/>
  <c r="D1285" i="13"/>
  <c r="D1285" i="12"/>
  <c r="D1269" i="14"/>
  <c r="D1269" i="10"/>
  <c r="D1261" i="13"/>
  <c r="D1261" i="14"/>
  <c r="D1253" i="13"/>
  <c r="D1253" i="12"/>
  <c r="D1237" i="13"/>
  <c r="D1237" i="14"/>
  <c r="D1237" i="10"/>
  <c r="D1189" i="13"/>
  <c r="D1189" i="14"/>
  <c r="D1125" i="13"/>
  <c r="D1125" i="12"/>
  <c r="D1077" i="14"/>
  <c r="D1077" i="12"/>
  <c r="D1077" i="10"/>
  <c r="D1053" i="13"/>
  <c r="D1053" i="10"/>
  <c r="D1037" i="14"/>
  <c r="D1037" i="13"/>
  <c r="D1037" i="12"/>
  <c r="D829" i="14"/>
  <c r="D829" i="13"/>
  <c r="D797" i="13"/>
  <c r="D797" i="10"/>
  <c r="D781" i="14"/>
  <c r="D781" i="13"/>
  <c r="D781" i="12"/>
  <c r="D757" i="14"/>
  <c r="D757" i="12"/>
  <c r="D757" i="10"/>
  <c r="D725" i="13"/>
  <c r="D725" i="14"/>
  <c r="D709" i="14"/>
  <c r="D709" i="10"/>
  <c r="D677" i="13"/>
  <c r="D677" i="14"/>
  <c r="D677" i="12"/>
  <c r="D669" i="13"/>
  <c r="D669" i="10"/>
  <c r="D653" i="14"/>
  <c r="D653" i="13"/>
  <c r="D653" i="12"/>
  <c r="D629" i="14"/>
  <c r="D629" i="12"/>
  <c r="D629" i="10"/>
  <c r="D597" i="13"/>
  <c r="D597" i="14"/>
  <c r="D573" i="14"/>
  <c r="D573" i="13"/>
  <c r="D549" i="13"/>
  <c r="D549" i="14"/>
  <c r="D549" i="10"/>
  <c r="D549" i="12"/>
  <c r="D493" i="13"/>
  <c r="D493" i="10"/>
  <c r="D493" i="14"/>
  <c r="D261" i="14"/>
  <c r="D261" i="10"/>
  <c r="D245" i="14"/>
  <c r="D245" i="13"/>
  <c r="D245" i="12"/>
  <c r="D245" i="10"/>
  <c r="D229" i="13"/>
  <c r="D229" i="10"/>
  <c r="D229" i="12"/>
  <c r="D205" i="14"/>
  <c r="D205" i="10"/>
  <c r="D205" i="12"/>
  <c r="D205" i="13"/>
  <c r="D165" i="13"/>
  <c r="D165" i="14"/>
  <c r="D165" i="10"/>
  <c r="D165" i="12"/>
  <c r="D133" i="14"/>
  <c r="D133" i="10"/>
  <c r="D109" i="13"/>
  <c r="D109" i="10"/>
  <c r="D109" i="14"/>
  <c r="D61" i="14"/>
  <c r="D61" i="10"/>
  <c r="D1470" i="8"/>
  <c r="D13" i="14"/>
  <c r="D13" i="10"/>
  <c r="D13" i="12"/>
  <c r="C1253" i="12"/>
  <c r="C1253" i="14"/>
  <c r="C1237" i="12"/>
  <c r="C1237" i="13"/>
  <c r="C1237" i="14"/>
  <c r="C1205" i="12"/>
  <c r="C1205" i="14"/>
  <c r="C1205" i="13"/>
  <c r="C1165" i="13"/>
  <c r="C1165" i="12"/>
  <c r="C1085" i="13"/>
  <c r="C1085" i="12"/>
  <c r="C1085" i="14"/>
  <c r="C1069" i="14"/>
  <c r="C1069" i="13"/>
  <c r="C1037" i="13"/>
  <c r="C1037" i="12"/>
  <c r="C981" i="12"/>
  <c r="C981" i="13"/>
  <c r="C981" i="14"/>
  <c r="C957" i="13"/>
  <c r="C957" i="12"/>
  <c r="C957" i="14"/>
  <c r="C909" i="13"/>
  <c r="C909" i="12"/>
  <c r="C853" i="12"/>
  <c r="C853" i="13"/>
  <c r="C853" i="14"/>
  <c r="C821" i="12"/>
  <c r="C821" i="14"/>
  <c r="C821" i="13"/>
  <c r="C733" i="14"/>
  <c r="C733" i="12"/>
  <c r="C733" i="13"/>
  <c r="C709" i="12"/>
  <c r="C709" i="14"/>
  <c r="C669" i="14"/>
  <c r="C669" i="12"/>
  <c r="C653" i="13"/>
  <c r="C653" i="12"/>
  <c r="C645" i="12"/>
  <c r="C645" i="14"/>
  <c r="C645" i="13"/>
  <c r="C613" i="12"/>
  <c r="C613" i="14"/>
  <c r="C597" i="12"/>
  <c r="C597" i="13"/>
  <c r="C597" i="14"/>
  <c r="C589" i="13"/>
  <c r="C589" i="12"/>
  <c r="C581" i="12"/>
  <c r="C581" i="14"/>
  <c r="C573" i="13"/>
  <c r="C573" i="14"/>
  <c r="C557" i="14"/>
  <c r="C557" i="13"/>
  <c r="C541" i="14"/>
  <c r="C541" i="12"/>
  <c r="C541" i="13"/>
  <c r="C533" i="12"/>
  <c r="C533" i="13"/>
  <c r="C525" i="13"/>
  <c r="C525" i="12"/>
  <c r="C517" i="12"/>
  <c r="C517" i="14"/>
  <c r="C517" i="13"/>
  <c r="C501" i="12"/>
  <c r="C501" i="14"/>
  <c r="C501" i="13"/>
  <c r="C485" i="12"/>
  <c r="C485" i="14"/>
  <c r="C485" i="13"/>
  <c r="C445" i="13"/>
  <c r="C445" i="14"/>
  <c r="C373" i="12"/>
  <c r="C373" i="14"/>
  <c r="C357" i="12"/>
  <c r="C357" i="14"/>
  <c r="C341" i="12"/>
  <c r="C341" i="13"/>
  <c r="C341" i="14"/>
  <c r="C325" i="12"/>
  <c r="C325" i="14"/>
  <c r="C325" i="13"/>
  <c r="C317" i="13"/>
  <c r="C317" i="14"/>
  <c r="C285" i="14"/>
  <c r="C285" i="12"/>
  <c r="C277" i="12"/>
  <c r="C277" i="13"/>
  <c r="C261" i="12"/>
  <c r="C261" i="14"/>
  <c r="C237" i="14"/>
  <c r="C237" i="13"/>
  <c r="C213" i="12"/>
  <c r="C213" i="13"/>
  <c r="C213" i="14"/>
  <c r="C189" i="13"/>
  <c r="C189" i="14"/>
  <c r="C165" i="12"/>
  <c r="C165" i="13"/>
  <c r="C141" i="13"/>
  <c r="C141" i="12"/>
  <c r="C1486" i="8"/>
  <c r="C29" i="14"/>
  <c r="C29" i="12"/>
  <c r="C29" i="13"/>
  <c r="C1478" i="8"/>
  <c r="C21" i="12"/>
  <c r="C21" i="13"/>
  <c r="C1470" i="8"/>
  <c r="C13" i="13"/>
  <c r="C13" i="12"/>
  <c r="C1462" i="8"/>
  <c r="C5" i="12"/>
  <c r="C5" i="14"/>
  <c r="C5" i="13"/>
  <c r="F333" i="9"/>
  <c r="F461" i="9"/>
  <c r="D517" i="9"/>
  <c r="D581" i="9"/>
  <c r="F589" i="9"/>
  <c r="G1459" i="13"/>
  <c r="G1459" i="14"/>
  <c r="G1459" i="10"/>
  <c r="G1435" i="12"/>
  <c r="G1435" i="10"/>
  <c r="G1419" i="12"/>
  <c r="G1419" i="13"/>
  <c r="G1419" i="10"/>
  <c r="G1419" i="14"/>
  <c r="G1403" i="12"/>
  <c r="G1403" i="13"/>
  <c r="G1403" i="14"/>
  <c r="G1403" i="10"/>
  <c r="G1395" i="13"/>
  <c r="G1395" i="14"/>
  <c r="G1395" i="10"/>
  <c r="G1395" i="12"/>
  <c r="G1371" i="12"/>
  <c r="G1371" i="10"/>
  <c r="G1371" i="14"/>
  <c r="G1371" i="13"/>
  <c r="G1339" i="12"/>
  <c r="G1339" i="13"/>
  <c r="G1339" i="14"/>
  <c r="G1339" i="10"/>
  <c r="G1307" i="12"/>
  <c r="G1307" i="10"/>
  <c r="G1275" i="12"/>
  <c r="G1275" i="13"/>
  <c r="G1275" i="14"/>
  <c r="G1275" i="10"/>
  <c r="G1243" i="12"/>
  <c r="G1243" i="10"/>
  <c r="G1243" i="14"/>
  <c r="G1243" i="13"/>
  <c r="G1219" i="14"/>
  <c r="G1219" i="13"/>
  <c r="G1219" i="10"/>
  <c r="G1219" i="12"/>
  <c r="G1187" i="10"/>
  <c r="G1187" i="14"/>
  <c r="G1187" i="13"/>
  <c r="G1163" i="12"/>
  <c r="G1163" i="13"/>
  <c r="G1163" i="10"/>
  <c r="G1163" i="14"/>
  <c r="G1139" i="13"/>
  <c r="G1139" i="14"/>
  <c r="G1139" i="10"/>
  <c r="G1139" i="12"/>
  <c r="G1115" i="12"/>
  <c r="G1115" i="10"/>
  <c r="G1115" i="14"/>
  <c r="G1115" i="13"/>
  <c r="G835" i="14"/>
  <c r="G835" i="13"/>
  <c r="G835" i="10"/>
  <c r="G835" i="12"/>
  <c r="G811" i="14"/>
  <c r="G811" i="12"/>
  <c r="G811" i="10"/>
  <c r="G811" i="13"/>
  <c r="G787" i="10"/>
  <c r="G787" i="12"/>
  <c r="G755" i="13"/>
  <c r="G755" i="14"/>
  <c r="G755" i="10"/>
  <c r="G715" i="12"/>
  <c r="G715" i="13"/>
  <c r="G715" i="10"/>
  <c r="G683" i="14"/>
  <c r="G683" i="12"/>
  <c r="G683" i="10"/>
  <c r="G683" i="13"/>
  <c r="G635" i="12"/>
  <c r="G635" i="13"/>
  <c r="G635" i="14"/>
  <c r="G635" i="10"/>
  <c r="G579" i="14"/>
  <c r="G579" i="13"/>
  <c r="G579" i="10"/>
  <c r="G579" i="12"/>
  <c r="G363" i="14"/>
  <c r="G363" i="12"/>
  <c r="G347" i="12"/>
  <c r="G347" i="14"/>
  <c r="G347" i="13"/>
  <c r="G267" i="12"/>
  <c r="G267" i="13"/>
  <c r="G267" i="14"/>
  <c r="G259" i="14"/>
  <c r="G259" i="13"/>
  <c r="G259" i="12"/>
  <c r="G251" i="12"/>
  <c r="G251" i="14"/>
  <c r="G243" i="13"/>
  <c r="G243" i="14"/>
  <c r="G235" i="14"/>
  <c r="G235" i="12"/>
  <c r="G235" i="13"/>
  <c r="G219" i="12"/>
  <c r="G219" i="14"/>
  <c r="G219" i="13"/>
  <c r="G179" i="13"/>
  <c r="G179" i="14"/>
  <c r="G147" i="13"/>
  <c r="G147" i="12"/>
  <c r="G139" i="12"/>
  <c r="G139" i="13"/>
  <c r="G139" i="14"/>
  <c r="G131" i="14"/>
  <c r="G131" i="13"/>
  <c r="G131" i="12"/>
  <c r="G123" i="12"/>
  <c r="G123" i="14"/>
  <c r="G115" i="13"/>
  <c r="G115" i="14"/>
  <c r="G107" i="14"/>
  <c r="G107" i="12"/>
  <c r="G107" i="13"/>
  <c r="G91" i="12"/>
  <c r="G91" i="14"/>
  <c r="G83" i="12"/>
  <c r="G83" i="13"/>
  <c r="G75" i="12"/>
  <c r="G75" i="13"/>
  <c r="G67" i="14"/>
  <c r="G67" i="13"/>
  <c r="G67" i="12"/>
  <c r="G59" i="12"/>
  <c r="G59" i="14"/>
  <c r="G59" i="13"/>
  <c r="G51" i="13"/>
  <c r="G51" i="14"/>
  <c r="G43" i="14"/>
  <c r="G43" i="12"/>
  <c r="G1484" i="8"/>
  <c r="G27" i="12"/>
  <c r="G1476" i="8"/>
  <c r="G19" i="12"/>
  <c r="G19" i="13"/>
  <c r="G1468" i="8"/>
  <c r="G11" i="12"/>
  <c r="G11" i="13"/>
  <c r="G11" i="14"/>
  <c r="F1460" i="14"/>
  <c r="F1460" i="12"/>
  <c r="F1460" i="13"/>
  <c r="F1460" i="9"/>
  <c r="F1452" i="14"/>
  <c r="F1452" i="12"/>
  <c r="F1452" i="13"/>
  <c r="F1452" i="9"/>
  <c r="F1444" i="14"/>
  <c r="F1444" i="12"/>
  <c r="F1444" i="13"/>
  <c r="F1444" i="10"/>
  <c r="F1444" i="9"/>
  <c r="F1436" i="14"/>
  <c r="F1436" i="12"/>
  <c r="F1436" i="9"/>
  <c r="F1436" i="10"/>
  <c r="F1428" i="14"/>
  <c r="F1428" i="12"/>
  <c r="F1428" i="9"/>
  <c r="F1420" i="14"/>
  <c r="F1420" i="12"/>
  <c r="F1420" i="13"/>
  <c r="F1420" i="9"/>
  <c r="F1412" i="14"/>
  <c r="F1412" i="12"/>
  <c r="F1412" i="10"/>
  <c r="F1412" i="9"/>
  <c r="F1404" i="14"/>
  <c r="F1404" i="12"/>
  <c r="F1404" i="13"/>
  <c r="F1404" i="9"/>
  <c r="F1404" i="10"/>
  <c r="F1396" i="14"/>
  <c r="F1396" i="12"/>
  <c r="F1396" i="13"/>
  <c r="F1396" i="9"/>
  <c r="F1388" i="14"/>
  <c r="F1388" i="12"/>
  <c r="F1388" i="13"/>
  <c r="F1388" i="9"/>
  <c r="F1380" i="14"/>
  <c r="F1380" i="12"/>
  <c r="F1380" i="13"/>
  <c r="F1380" i="10"/>
  <c r="F1380" i="9"/>
  <c r="F1372" i="14"/>
  <c r="F1372" i="12"/>
  <c r="F1372" i="13"/>
  <c r="F1372" i="9"/>
  <c r="F1372" i="10"/>
  <c r="F1364" i="14"/>
  <c r="F1364" i="12"/>
  <c r="F1364" i="9"/>
  <c r="F1364" i="13"/>
  <c r="F1356" i="14"/>
  <c r="F1356" i="12"/>
  <c r="F1356" i="9"/>
  <c r="F1348" i="14"/>
  <c r="F1348" i="12"/>
  <c r="F1348" i="10"/>
  <c r="F1348" i="9"/>
  <c r="F1340" i="14"/>
  <c r="F1340" i="12"/>
  <c r="F1340" i="13"/>
  <c r="F1340" i="9"/>
  <c r="F1340" i="10"/>
  <c r="F1332" i="14"/>
  <c r="F1332" i="12"/>
  <c r="F1332" i="13"/>
  <c r="F1332" i="9"/>
  <c r="F1324" i="14"/>
  <c r="F1324" i="12"/>
  <c r="F1324" i="13"/>
  <c r="F1324" i="9"/>
  <c r="F1316" i="14"/>
  <c r="F1316" i="12"/>
  <c r="F1316" i="13"/>
  <c r="F1316" i="10"/>
  <c r="F1316" i="9"/>
  <c r="F1308" i="14"/>
  <c r="F1308" i="12"/>
  <c r="F1308" i="9"/>
  <c r="F1308" i="10"/>
  <c r="F1300" i="14"/>
  <c r="F1300" i="12"/>
  <c r="F1300" i="9"/>
  <c r="F1292" i="14"/>
  <c r="F1292" i="12"/>
  <c r="F1292" i="13"/>
  <c r="F1292" i="9"/>
  <c r="F1284" i="14"/>
  <c r="F1284" i="12"/>
  <c r="F1284" i="10"/>
  <c r="F1284" i="9"/>
  <c r="F1276" i="14"/>
  <c r="F1276" i="12"/>
  <c r="F1276" i="13"/>
  <c r="F1276" i="9"/>
  <c r="F1276" i="10"/>
  <c r="F1268" i="14"/>
  <c r="F1268" i="12"/>
  <c r="F1268" i="13"/>
  <c r="F1268" i="9"/>
  <c r="F1260" i="14"/>
  <c r="F1260" i="12"/>
  <c r="F1260" i="13"/>
  <c r="F1260" i="9"/>
  <c r="F1252" i="14"/>
  <c r="F1252" i="12"/>
  <c r="F1252" i="13"/>
  <c r="F1252" i="10"/>
  <c r="F1252" i="9"/>
  <c r="F1244" i="14"/>
  <c r="F1244" i="12"/>
  <c r="F1244" i="13"/>
  <c r="F1244" i="9"/>
  <c r="F1244" i="10"/>
  <c r="F1236" i="14"/>
  <c r="F1236" i="12"/>
  <c r="F1236" i="9"/>
  <c r="F1236" i="13"/>
  <c r="F1228" i="14"/>
  <c r="F1228" i="12"/>
  <c r="F1228" i="9"/>
  <c r="F1220" i="14"/>
  <c r="F1220" i="12"/>
  <c r="F1220" i="10"/>
  <c r="F1220" i="9"/>
  <c r="F1212" i="14"/>
  <c r="F1212" i="12"/>
  <c r="F1212" i="13"/>
  <c r="F1212" i="9"/>
  <c r="F1212" i="10"/>
  <c r="F1204" i="14"/>
  <c r="F1204" i="12"/>
  <c r="F1204" i="13"/>
  <c r="F1204" i="9"/>
  <c r="F1196" i="14"/>
  <c r="F1196" i="12"/>
  <c r="F1196" i="13"/>
  <c r="F1196" i="9"/>
  <c r="F1188" i="14"/>
  <c r="F1188" i="12"/>
  <c r="F1188" i="13"/>
  <c r="F1188" i="10"/>
  <c r="F1188" i="9"/>
  <c r="F1180" i="14"/>
  <c r="F1180" i="12"/>
  <c r="F1180" i="9"/>
  <c r="F1180" i="10"/>
  <c r="F1172" i="14"/>
  <c r="F1172" i="12"/>
  <c r="F1172" i="9"/>
  <c r="F1164" i="14"/>
  <c r="F1164" i="12"/>
  <c r="F1164" i="13"/>
  <c r="F1164" i="9"/>
  <c r="F1156" i="14"/>
  <c r="F1156" i="12"/>
  <c r="F1156" i="10"/>
  <c r="F1156" i="9"/>
  <c r="F1148" i="14"/>
  <c r="F1148" i="12"/>
  <c r="F1148" i="13"/>
  <c r="F1148" i="9"/>
  <c r="F1148" i="10"/>
  <c r="F1140" i="14"/>
  <c r="F1140" i="12"/>
  <c r="F1140" i="13"/>
  <c r="F1140" i="9"/>
  <c r="F1132" i="14"/>
  <c r="N1132" i="14" s="1" a="1"/>
  <c r="N1132" i="14" s="1"/>
  <c r="F1132" i="12"/>
  <c r="N1132" i="12" s="1"/>
  <c r="F1132" i="13"/>
  <c r="N1132" i="13" s="1" a="1"/>
  <c r="N1132" i="13" s="1"/>
  <c r="F1132" i="9"/>
  <c r="N1132" i="9" s="1" a="1"/>
  <c r="N1132" i="9" s="1"/>
  <c r="F1124" i="14"/>
  <c r="F1124" i="12"/>
  <c r="F1124" i="13"/>
  <c r="F1124" i="10"/>
  <c r="F1124" i="9"/>
  <c r="F1116" i="14"/>
  <c r="F1116" i="12"/>
  <c r="F1116" i="13"/>
  <c r="F1116" i="9"/>
  <c r="F1116" i="10"/>
  <c r="F1108" i="14"/>
  <c r="F1108" i="12"/>
  <c r="F1108" i="9"/>
  <c r="F1108" i="13"/>
  <c r="F1100" i="14"/>
  <c r="F1100" i="12"/>
  <c r="F1100" i="9"/>
  <c r="F1092" i="14"/>
  <c r="F1092" i="12"/>
  <c r="F1092" i="10"/>
  <c r="F1092" i="9"/>
  <c r="F1084" i="14"/>
  <c r="F1084" i="12"/>
  <c r="F1084" i="13"/>
  <c r="F1084" i="9"/>
  <c r="F1084" i="10"/>
  <c r="F1076" i="14"/>
  <c r="F1076" i="12"/>
  <c r="F1076" i="13"/>
  <c r="F1076" i="9"/>
  <c r="F1068" i="14"/>
  <c r="F1068" i="12"/>
  <c r="F1068" i="13"/>
  <c r="F1068" i="10"/>
  <c r="F1068" i="9"/>
  <c r="F1060" i="14"/>
  <c r="F1060" i="12"/>
  <c r="F1060" i="13"/>
  <c r="F1060" i="9"/>
  <c r="F1052" i="14"/>
  <c r="F1052" i="12"/>
  <c r="F1052" i="9"/>
  <c r="F1044" i="14"/>
  <c r="F1044" i="12"/>
  <c r="F1044" i="10"/>
  <c r="F1044" i="9"/>
  <c r="F1036" i="14"/>
  <c r="F1036" i="12"/>
  <c r="F1036" i="13"/>
  <c r="F1036" i="9"/>
  <c r="F1028" i="14"/>
  <c r="F1028" i="12"/>
  <c r="F1028" i="9"/>
  <c r="F1028" i="10"/>
  <c r="F1020" i="14"/>
  <c r="F1020" i="12"/>
  <c r="F1020" i="13"/>
  <c r="F1020" i="9"/>
  <c r="F1012" i="14"/>
  <c r="F1012" i="12"/>
  <c r="F1012" i="13"/>
  <c r="F1012" i="9"/>
  <c r="F1004" i="14"/>
  <c r="F1004" i="12"/>
  <c r="F1004" i="13"/>
  <c r="F1004" i="10"/>
  <c r="F1004" i="9"/>
  <c r="F996" i="14"/>
  <c r="F996" i="12"/>
  <c r="F996" i="13"/>
  <c r="F996" i="9"/>
  <c r="F988" i="14"/>
  <c r="F988" i="12"/>
  <c r="F988" i="13"/>
  <c r="F988" i="9"/>
  <c r="F980" i="14"/>
  <c r="F980" i="12"/>
  <c r="F980" i="10"/>
  <c r="F980" i="9"/>
  <c r="F980" i="13"/>
  <c r="F972" i="14"/>
  <c r="F972" i="12"/>
  <c r="F972" i="9"/>
  <c r="F964" i="14"/>
  <c r="F964" i="12"/>
  <c r="F964" i="9"/>
  <c r="F964" i="10"/>
  <c r="F956" i="14"/>
  <c r="F956" i="12"/>
  <c r="F956" i="13"/>
  <c r="F956" i="9"/>
  <c r="F948" i="14"/>
  <c r="F948" i="12"/>
  <c r="F948" i="13"/>
  <c r="F948" i="9"/>
  <c r="F940" i="14"/>
  <c r="F940" i="12"/>
  <c r="F940" i="13"/>
  <c r="F940" i="10"/>
  <c r="F940" i="9"/>
  <c r="F932" i="14"/>
  <c r="F932" i="12"/>
  <c r="F932" i="13"/>
  <c r="F932" i="9"/>
  <c r="F924" i="14"/>
  <c r="F924" i="12"/>
  <c r="F924" i="9"/>
  <c r="F916" i="14"/>
  <c r="F916" i="12"/>
  <c r="F916" i="10"/>
  <c r="F916" i="9"/>
  <c r="F908" i="14"/>
  <c r="F908" i="12"/>
  <c r="F908" i="13"/>
  <c r="F908" i="9"/>
  <c r="F900" i="14"/>
  <c r="F900" i="12"/>
  <c r="F900" i="9"/>
  <c r="F900" i="10"/>
  <c r="F892" i="14"/>
  <c r="F892" i="12"/>
  <c r="F892" i="13"/>
  <c r="F892" i="9"/>
  <c r="F884" i="14"/>
  <c r="F884" i="12"/>
  <c r="F884" i="13"/>
  <c r="F884" i="9"/>
  <c r="F876" i="14"/>
  <c r="F876" i="12"/>
  <c r="F876" i="13"/>
  <c r="F876" i="10"/>
  <c r="F876" i="9"/>
  <c r="F868" i="14"/>
  <c r="F868" i="12"/>
  <c r="F868" i="13"/>
  <c r="F868" i="9"/>
  <c r="F860" i="14"/>
  <c r="F860" i="12"/>
  <c r="F860" i="13"/>
  <c r="F860" i="9"/>
  <c r="F852" i="14"/>
  <c r="F852" i="12"/>
  <c r="F852" i="10"/>
  <c r="F852" i="9"/>
  <c r="F852" i="13"/>
  <c r="F844" i="14"/>
  <c r="F844" i="12"/>
  <c r="F844" i="9"/>
  <c r="F836" i="14"/>
  <c r="F836" i="12"/>
  <c r="F836" i="9"/>
  <c r="F836" i="10"/>
  <c r="F828" i="14"/>
  <c r="F828" i="12"/>
  <c r="F828" i="13"/>
  <c r="F828" i="9"/>
  <c r="F820" i="14"/>
  <c r="F820" i="12"/>
  <c r="F820" i="13"/>
  <c r="F820" i="9"/>
  <c r="F812" i="14"/>
  <c r="F812" i="12"/>
  <c r="F812" i="13"/>
  <c r="F812" i="10"/>
  <c r="F812" i="9"/>
  <c r="F804" i="14"/>
  <c r="F804" i="12"/>
  <c r="F804" i="13"/>
  <c r="F804" i="9"/>
  <c r="F796" i="14"/>
  <c r="F796" i="12"/>
  <c r="F796" i="9"/>
  <c r="F788" i="14"/>
  <c r="F788" i="12"/>
  <c r="F788" i="10"/>
  <c r="F788" i="9"/>
  <c r="F780" i="14"/>
  <c r="F780" i="12"/>
  <c r="F780" i="13"/>
  <c r="F780" i="9"/>
  <c r="F772" i="14"/>
  <c r="F772" i="12"/>
  <c r="F772" i="9"/>
  <c r="F772" i="10"/>
  <c r="F764" i="14"/>
  <c r="F764" i="12"/>
  <c r="F764" i="13"/>
  <c r="F764" i="9"/>
  <c r="F756" i="14"/>
  <c r="F756" i="12"/>
  <c r="F756" i="13"/>
  <c r="F756" i="9"/>
  <c r="F748" i="14"/>
  <c r="F748" i="12"/>
  <c r="F748" i="13"/>
  <c r="F748" i="10"/>
  <c r="F748" i="9"/>
  <c r="F740" i="14"/>
  <c r="F740" i="12"/>
  <c r="F740" i="13"/>
  <c r="F740" i="9"/>
  <c r="F732" i="14"/>
  <c r="F732" i="12"/>
  <c r="F732" i="13"/>
  <c r="F732" i="9"/>
  <c r="F724" i="14"/>
  <c r="F724" i="12"/>
  <c r="F724" i="10"/>
  <c r="F724" i="9"/>
  <c r="F724" i="13"/>
  <c r="F716" i="14"/>
  <c r="F716" i="12"/>
  <c r="F716" i="9"/>
  <c r="F708" i="14"/>
  <c r="F708" i="12"/>
  <c r="F708" i="9"/>
  <c r="F708" i="10"/>
  <c r="F700" i="14"/>
  <c r="F700" i="12"/>
  <c r="F700" i="13"/>
  <c r="F700" i="9"/>
  <c r="F692" i="14"/>
  <c r="F692" i="12"/>
  <c r="F692" i="13"/>
  <c r="F692" i="9"/>
  <c r="F684" i="14"/>
  <c r="F684" i="12"/>
  <c r="F684" i="13"/>
  <c r="F684" i="10"/>
  <c r="F684" i="9"/>
  <c r="F676" i="14"/>
  <c r="F676" i="12"/>
  <c r="F676" i="13"/>
  <c r="F676" i="9"/>
  <c r="F668" i="14"/>
  <c r="F668" i="12"/>
  <c r="F668" i="9"/>
  <c r="F660" i="14"/>
  <c r="F660" i="12"/>
  <c r="F660" i="10"/>
  <c r="F660" i="9"/>
  <c r="F652" i="14"/>
  <c r="F652" i="12"/>
  <c r="F652" i="13"/>
  <c r="F652" i="9"/>
  <c r="F644" i="14"/>
  <c r="F644" i="12"/>
  <c r="F644" i="9"/>
  <c r="F644" i="10"/>
  <c r="F636" i="14"/>
  <c r="F636" i="12"/>
  <c r="F636" i="13"/>
  <c r="F636" i="9"/>
  <c r="F628" i="14"/>
  <c r="F628" i="12"/>
  <c r="F628" i="13"/>
  <c r="F628" i="9"/>
  <c r="F620" i="14"/>
  <c r="F620" i="12"/>
  <c r="F620" i="13"/>
  <c r="F620" i="10"/>
  <c r="F620" i="9"/>
  <c r="F612" i="14"/>
  <c r="F612" i="12"/>
  <c r="F612" i="13"/>
  <c r="F612" i="9"/>
  <c r="F604" i="14"/>
  <c r="F604" i="12"/>
  <c r="F604" i="13"/>
  <c r="F604" i="9"/>
  <c r="F596" i="14"/>
  <c r="F596" i="12"/>
  <c r="F596" i="10"/>
  <c r="F596" i="9"/>
  <c r="F596" i="13"/>
  <c r="F588" i="14"/>
  <c r="F588" i="12"/>
  <c r="F588" i="9"/>
  <c r="F580" i="14"/>
  <c r="F580" i="12"/>
  <c r="F580" i="9"/>
  <c r="F580" i="10"/>
  <c r="F572" i="14"/>
  <c r="F572" i="12"/>
  <c r="F572" i="13"/>
  <c r="F572" i="9"/>
  <c r="F564" i="14"/>
  <c r="F564" i="12"/>
  <c r="F564" i="13"/>
  <c r="F564" i="9"/>
  <c r="F556" i="14"/>
  <c r="F556" i="12"/>
  <c r="F556" i="13"/>
  <c r="F556" i="9"/>
  <c r="F556" i="10"/>
  <c r="F548" i="14"/>
  <c r="F548" i="12"/>
  <c r="F548" i="13"/>
  <c r="F548" i="9"/>
  <c r="F548" i="10"/>
  <c r="F540" i="14"/>
  <c r="F540" i="12"/>
  <c r="F540" i="9"/>
  <c r="F540" i="10"/>
  <c r="F532" i="14"/>
  <c r="F532" i="12"/>
  <c r="F532" i="13"/>
  <c r="F532" i="9"/>
  <c r="F532" i="10"/>
  <c r="F524" i="14"/>
  <c r="F524" i="12"/>
  <c r="F524" i="9"/>
  <c r="F524" i="10"/>
  <c r="F516" i="14"/>
  <c r="F516" i="12"/>
  <c r="F516" i="9"/>
  <c r="F516" i="10"/>
  <c r="F508" i="14"/>
  <c r="F508" i="12"/>
  <c r="F508" i="13"/>
  <c r="F508" i="9"/>
  <c r="F508" i="10"/>
  <c r="F500" i="14"/>
  <c r="F500" i="12"/>
  <c r="F500" i="13"/>
  <c r="F500" i="9"/>
  <c r="F500" i="10"/>
  <c r="F492" i="14"/>
  <c r="F492" i="12"/>
  <c r="F492" i="9"/>
  <c r="F492" i="13"/>
  <c r="F492" i="10"/>
  <c r="F484" i="14"/>
  <c r="F484" i="12"/>
  <c r="F484" i="13"/>
  <c r="F484" i="9"/>
  <c r="F484" i="10"/>
  <c r="F476" i="14"/>
  <c r="F476" i="12"/>
  <c r="F476" i="9"/>
  <c r="F476" i="10"/>
  <c r="F468" i="14"/>
  <c r="F468" i="12"/>
  <c r="F468" i="13"/>
  <c r="F468" i="9"/>
  <c r="F468" i="10"/>
  <c r="F460" i="14"/>
  <c r="F460" i="12"/>
  <c r="F460" i="9"/>
  <c r="F460" i="10"/>
  <c r="F452" i="14"/>
  <c r="F452" i="12"/>
  <c r="F452" i="9"/>
  <c r="F452" i="10"/>
  <c r="F444" i="14"/>
  <c r="F444" i="12"/>
  <c r="F444" i="13"/>
  <c r="F444" i="9"/>
  <c r="F444" i="10"/>
  <c r="F436" i="14"/>
  <c r="F436" i="12"/>
  <c r="F436" i="13"/>
  <c r="F436" i="9"/>
  <c r="F436" i="10"/>
  <c r="F428" i="14"/>
  <c r="F428" i="12"/>
  <c r="F428" i="9"/>
  <c r="F428" i="10"/>
  <c r="F420" i="14"/>
  <c r="F420" i="12"/>
  <c r="F420" i="13"/>
  <c r="F420" i="9"/>
  <c r="F420" i="10"/>
  <c r="F412" i="14"/>
  <c r="F412" i="12"/>
  <c r="F412" i="9"/>
  <c r="F412" i="10"/>
  <c r="F404" i="14"/>
  <c r="F404" i="12"/>
  <c r="F404" i="9"/>
  <c r="F404" i="13"/>
  <c r="F404" i="10"/>
  <c r="F396" i="14"/>
  <c r="F396" i="12"/>
  <c r="F396" i="13"/>
  <c r="F396" i="9"/>
  <c r="F396" i="10"/>
  <c r="F388" i="14"/>
  <c r="F388" i="12"/>
  <c r="F388" i="9"/>
  <c r="F388" i="10"/>
  <c r="F380" i="14"/>
  <c r="F380" i="12"/>
  <c r="F380" i="13"/>
  <c r="F380" i="9"/>
  <c r="F380" i="10"/>
  <c r="F372" i="14"/>
  <c r="F372" i="12"/>
  <c r="F372" i="13"/>
  <c r="F372" i="9"/>
  <c r="F372" i="10"/>
  <c r="F364" i="14"/>
  <c r="F364" i="12"/>
  <c r="F364" i="9"/>
  <c r="F364" i="10"/>
  <c r="F356" i="14"/>
  <c r="F356" i="12"/>
  <c r="F356" i="13"/>
  <c r="F356" i="9"/>
  <c r="F356" i="10"/>
  <c r="F348" i="14"/>
  <c r="F348" i="12"/>
  <c r="F348" i="9"/>
  <c r="F348" i="10"/>
  <c r="F340" i="14"/>
  <c r="F340" i="12"/>
  <c r="F340" i="9"/>
  <c r="F340" i="10"/>
  <c r="F332" i="14"/>
  <c r="F332" i="12"/>
  <c r="F332" i="13"/>
  <c r="F332" i="9"/>
  <c r="F332" i="10"/>
  <c r="F324" i="14"/>
  <c r="F324" i="12"/>
  <c r="F324" i="9"/>
  <c r="F324" i="10"/>
  <c r="F316" i="14"/>
  <c r="F316" i="12"/>
  <c r="F316" i="13"/>
  <c r="F316" i="9"/>
  <c r="F316" i="10"/>
  <c r="F308" i="14"/>
  <c r="F308" i="12"/>
  <c r="F308" i="13"/>
  <c r="F308" i="9"/>
  <c r="F308" i="10"/>
  <c r="F300" i="14"/>
  <c r="F300" i="12"/>
  <c r="F300" i="9"/>
  <c r="F300" i="10"/>
  <c r="F292" i="14"/>
  <c r="F292" i="12"/>
  <c r="F292" i="13"/>
  <c r="F292" i="9"/>
  <c r="F292" i="10"/>
  <c r="F284" i="14"/>
  <c r="F284" i="12"/>
  <c r="F284" i="13"/>
  <c r="F284" i="9"/>
  <c r="F284" i="10"/>
  <c r="F276" i="14"/>
  <c r="F276" i="12"/>
  <c r="F276" i="9"/>
  <c r="F276" i="10"/>
  <c r="F268" i="14"/>
  <c r="F268" i="12"/>
  <c r="F268" i="9"/>
  <c r="F268" i="13"/>
  <c r="F268" i="10"/>
  <c r="F260" i="14"/>
  <c r="F260" i="12"/>
  <c r="F260" i="9"/>
  <c r="F260" i="10"/>
  <c r="F252" i="14"/>
  <c r="F252" i="12"/>
  <c r="F252" i="13"/>
  <c r="F252" i="9"/>
  <c r="F252" i="10"/>
  <c r="F244" i="14"/>
  <c r="F244" i="12"/>
  <c r="F244" i="13"/>
  <c r="F244" i="10"/>
  <c r="F236" i="14"/>
  <c r="F236" i="12"/>
  <c r="F236" i="10"/>
  <c r="F228" i="14"/>
  <c r="F228" i="12"/>
  <c r="F228" i="13"/>
  <c r="F228" i="10"/>
  <c r="F220" i="14"/>
  <c r="F220" i="12"/>
  <c r="F220" i="13"/>
  <c r="F220" i="10"/>
  <c r="F212" i="14"/>
  <c r="F212" i="12"/>
  <c r="F212" i="10"/>
  <c r="F204" i="14"/>
  <c r="F204" i="12"/>
  <c r="F204" i="10"/>
  <c r="F196" i="14"/>
  <c r="F196" i="12"/>
  <c r="F196" i="13"/>
  <c r="F196" i="10"/>
  <c r="F188" i="14"/>
  <c r="F188" i="12"/>
  <c r="F188" i="13"/>
  <c r="F188" i="10"/>
  <c r="F180" i="14"/>
  <c r="F180" i="12"/>
  <c r="F180" i="13"/>
  <c r="F180" i="10"/>
  <c r="F172" i="14"/>
  <c r="F172" i="12"/>
  <c r="F172" i="10"/>
  <c r="F164" i="14"/>
  <c r="F164" i="12"/>
  <c r="F164" i="13"/>
  <c r="F164" i="10"/>
  <c r="F156" i="14"/>
  <c r="F156" i="12"/>
  <c r="F156" i="13"/>
  <c r="F156" i="10"/>
  <c r="F148" i="14"/>
  <c r="F148" i="12"/>
  <c r="F148" i="10"/>
  <c r="F140" i="14"/>
  <c r="F140" i="12"/>
  <c r="F140" i="10"/>
  <c r="F132" i="14"/>
  <c r="F132" i="12"/>
  <c r="F132" i="13"/>
  <c r="F132" i="10"/>
  <c r="F124" i="14"/>
  <c r="F124" i="12"/>
  <c r="F124" i="13"/>
  <c r="F124" i="10"/>
  <c r="F116" i="14"/>
  <c r="F116" i="12"/>
  <c r="F116" i="13"/>
  <c r="F116" i="10"/>
  <c r="F108" i="14"/>
  <c r="F108" i="12"/>
  <c r="F108" i="13"/>
  <c r="F108" i="10"/>
  <c r="F100" i="14"/>
  <c r="F100" i="12"/>
  <c r="F100" i="13"/>
  <c r="F100" i="10"/>
  <c r="F92" i="14"/>
  <c r="F92" i="12"/>
  <c r="F92" i="10"/>
  <c r="F84" i="14"/>
  <c r="F84" i="12"/>
  <c r="F84" i="10"/>
  <c r="F76" i="14"/>
  <c r="F76" i="12"/>
  <c r="F76" i="10"/>
  <c r="F68" i="14"/>
  <c r="F68" i="12"/>
  <c r="F68" i="13"/>
  <c r="F68" i="10"/>
  <c r="F60" i="14"/>
  <c r="F60" i="12"/>
  <c r="F60" i="13"/>
  <c r="F60" i="10"/>
  <c r="F52" i="14"/>
  <c r="F52" i="12"/>
  <c r="F52" i="13"/>
  <c r="F52" i="10"/>
  <c r="F44" i="14"/>
  <c r="F44" i="12"/>
  <c r="F44" i="13"/>
  <c r="F44" i="10"/>
  <c r="F36" i="14"/>
  <c r="F36" i="12"/>
  <c r="F36" i="13"/>
  <c r="F36" i="10"/>
  <c r="F1485" i="8"/>
  <c r="F28" i="14"/>
  <c r="F28" i="12"/>
  <c r="F28" i="10"/>
  <c r="F1477" i="8"/>
  <c r="F20" i="14"/>
  <c r="F20" i="12"/>
  <c r="F20" i="13"/>
  <c r="F20" i="10"/>
  <c r="F1469" i="8"/>
  <c r="F12" i="14"/>
  <c r="F12" i="12"/>
  <c r="F12" i="10"/>
  <c r="D1460" i="12"/>
  <c r="D1460" i="9"/>
  <c r="D1452" i="12"/>
  <c r="D1452" i="9"/>
  <c r="D1444" i="13"/>
  <c r="D1444" i="14"/>
  <c r="D1444" i="10"/>
  <c r="D1444" i="9"/>
  <c r="D1436" i="14"/>
  <c r="D1436" i="13"/>
  <c r="D1436" i="12"/>
  <c r="D1436" i="9"/>
  <c r="D1428" i="13"/>
  <c r="D1428" i="14"/>
  <c r="D1428" i="12"/>
  <c r="D1428" i="9"/>
  <c r="D1420" i="13"/>
  <c r="D1420" i="14"/>
  <c r="D1420" i="12"/>
  <c r="D1420" i="9"/>
  <c r="D1412" i="14"/>
  <c r="D1412" i="10"/>
  <c r="D1412" i="9"/>
  <c r="D1404" i="12"/>
  <c r="D1404" i="9"/>
  <c r="D1396" i="14"/>
  <c r="D1396" i="13"/>
  <c r="D1396" i="9"/>
  <c r="D1388" i="12"/>
  <c r="D1388" i="9"/>
  <c r="D1380" i="13"/>
  <c r="D1380" i="12"/>
  <c r="D1380" i="10"/>
  <c r="D1380" i="9"/>
  <c r="D1372" i="14"/>
  <c r="D1372" i="13"/>
  <c r="D1372" i="12"/>
  <c r="D1372" i="9"/>
  <c r="D1364" i="13"/>
  <c r="D1364" i="14"/>
  <c r="D1364" i="9"/>
  <c r="D1356" i="13"/>
  <c r="D1356" i="14"/>
  <c r="D1356" i="12"/>
  <c r="D1356" i="9"/>
  <c r="D1348" i="14"/>
  <c r="D1348" i="13"/>
  <c r="D1348" i="10"/>
  <c r="D1348" i="9"/>
  <c r="D1340" i="12"/>
  <c r="D1340" i="14"/>
  <c r="D1340" i="13"/>
  <c r="D1340" i="9"/>
  <c r="D1332" i="12"/>
  <c r="D1332" i="9"/>
  <c r="D1324" i="12"/>
  <c r="D1324" i="9"/>
  <c r="D1316" i="13"/>
  <c r="D1316" i="14"/>
  <c r="D1316" i="10"/>
  <c r="D1316" i="9"/>
  <c r="D1308" i="14"/>
  <c r="D1308" i="13"/>
  <c r="D1308" i="12"/>
  <c r="D1308" i="9"/>
  <c r="D1300" i="13"/>
  <c r="D1300" i="14"/>
  <c r="D1300" i="12"/>
  <c r="D1300" i="9"/>
  <c r="D1292" i="13"/>
  <c r="D1292" i="14"/>
  <c r="D1292" i="12"/>
  <c r="D1292" i="9"/>
  <c r="D1284" i="14"/>
  <c r="D1284" i="10"/>
  <c r="D1284" i="9"/>
  <c r="D1276" i="12"/>
  <c r="D1276" i="9"/>
  <c r="D1268" i="14"/>
  <c r="D1268" i="13"/>
  <c r="D1268" i="9"/>
  <c r="D1260" i="12"/>
  <c r="D1260" i="9"/>
  <c r="D1252" i="13"/>
  <c r="D1252" i="12"/>
  <c r="D1252" i="10"/>
  <c r="D1252" i="9"/>
  <c r="D1244" i="14"/>
  <c r="D1244" i="13"/>
  <c r="D1244" i="12"/>
  <c r="D1244" i="9"/>
  <c r="D1236" i="13"/>
  <c r="D1236" i="14"/>
  <c r="D1236" i="9"/>
  <c r="D1228" i="13"/>
  <c r="D1228" i="14"/>
  <c r="D1228" i="12"/>
  <c r="D1228" i="9"/>
  <c r="D1220" i="14"/>
  <c r="D1220" i="13"/>
  <c r="D1220" i="10"/>
  <c r="D1220" i="9"/>
  <c r="D1212" i="12"/>
  <c r="D1212" i="14"/>
  <c r="D1212" i="13"/>
  <c r="D1212" i="9"/>
  <c r="D1204" i="12"/>
  <c r="D1204" i="9"/>
  <c r="D1196" i="12"/>
  <c r="D1196" i="9"/>
  <c r="D1188" i="13"/>
  <c r="D1188" i="14"/>
  <c r="D1188" i="10"/>
  <c r="D1188" i="9"/>
  <c r="D1180" i="14"/>
  <c r="D1180" i="13"/>
  <c r="D1180" i="12"/>
  <c r="D1180" i="9"/>
  <c r="D1172" i="13"/>
  <c r="D1172" i="14"/>
  <c r="D1172" i="12"/>
  <c r="D1172" i="9"/>
  <c r="D1164" i="13"/>
  <c r="D1164" i="14"/>
  <c r="D1164" i="12"/>
  <c r="D1164" i="9"/>
  <c r="D1156" i="14"/>
  <c r="D1156" i="10"/>
  <c r="D1156" i="9"/>
  <c r="D1148" i="12"/>
  <c r="D1148" i="9"/>
  <c r="D1140" i="14"/>
  <c r="D1140" i="13"/>
  <c r="D1140" i="9"/>
  <c r="D1132" i="12"/>
  <c r="D1132" i="9"/>
  <c r="D1124" i="13"/>
  <c r="D1124" i="12"/>
  <c r="D1124" i="10"/>
  <c r="D1124" i="9"/>
  <c r="D1116" i="14"/>
  <c r="D1116" i="13"/>
  <c r="D1116" i="12"/>
  <c r="D1116" i="9"/>
  <c r="D1108" i="13"/>
  <c r="D1108" i="14"/>
  <c r="D1108" i="9"/>
  <c r="D1100" i="13"/>
  <c r="D1100" i="14"/>
  <c r="D1100" i="12"/>
  <c r="D1100" i="9"/>
  <c r="D1092" i="14"/>
  <c r="D1092" i="13"/>
  <c r="D1092" i="10"/>
  <c r="D1092" i="9"/>
  <c r="D1084" i="12"/>
  <c r="D1084" i="14"/>
  <c r="D1084" i="13"/>
  <c r="D1084" i="9"/>
  <c r="D1076" i="12"/>
  <c r="D1076" i="9"/>
  <c r="D1068" i="12"/>
  <c r="D1068" i="10"/>
  <c r="D1068" i="9"/>
  <c r="D1060" i="13"/>
  <c r="D1060" i="14"/>
  <c r="D1060" i="9"/>
  <c r="D1052" i="14"/>
  <c r="D1052" i="13"/>
  <c r="D1052" i="12"/>
  <c r="D1052" i="9"/>
  <c r="D1044" i="13"/>
  <c r="D1044" i="14"/>
  <c r="D1044" i="12"/>
  <c r="D1044" i="10"/>
  <c r="D1044" i="9"/>
  <c r="D1036" i="13"/>
  <c r="D1036" i="14"/>
  <c r="D1036" i="12"/>
  <c r="D1036" i="9"/>
  <c r="D1028" i="14"/>
  <c r="D1028" i="9"/>
  <c r="D1020" i="12"/>
  <c r="D1020" i="10"/>
  <c r="D1020" i="9"/>
  <c r="D1012" i="14"/>
  <c r="D1012" i="13"/>
  <c r="D1012" i="9"/>
  <c r="D1004" i="12"/>
  <c r="D1004" i="10"/>
  <c r="D1004" i="9"/>
  <c r="D996" i="13"/>
  <c r="D996" i="12"/>
  <c r="D996" i="9"/>
  <c r="D988" i="14"/>
  <c r="D988" i="13"/>
  <c r="D988" i="12"/>
  <c r="D988" i="9"/>
  <c r="D980" i="13"/>
  <c r="D980" i="14"/>
  <c r="D980" i="10"/>
  <c r="D980" i="9"/>
  <c r="D972" i="13"/>
  <c r="D972" i="14"/>
  <c r="D972" i="12"/>
  <c r="D972" i="9"/>
  <c r="D964" i="14"/>
  <c r="D964" i="13"/>
  <c r="D964" i="9"/>
  <c r="D956" i="12"/>
  <c r="D956" i="10"/>
  <c r="D956" i="14"/>
  <c r="D956" i="13"/>
  <c r="D956" i="9"/>
  <c r="D948" i="12"/>
  <c r="D948" i="9"/>
  <c r="D940" i="12"/>
  <c r="D940" i="10"/>
  <c r="D940" i="9"/>
  <c r="D932" i="13"/>
  <c r="D932" i="14"/>
  <c r="D932" i="9"/>
  <c r="D924" i="14"/>
  <c r="D924" i="13"/>
  <c r="D924" i="12"/>
  <c r="D924" i="9"/>
  <c r="D916" i="13"/>
  <c r="D916" i="14"/>
  <c r="D916" i="12"/>
  <c r="D916" i="10"/>
  <c r="D916" i="9"/>
  <c r="D908" i="13"/>
  <c r="D908" i="14"/>
  <c r="D908" i="12"/>
  <c r="D908" i="9"/>
  <c r="D900" i="14"/>
  <c r="D900" i="9"/>
  <c r="D892" i="12"/>
  <c r="D892" i="10"/>
  <c r="D892" i="9"/>
  <c r="D884" i="14"/>
  <c r="D884" i="13"/>
  <c r="D884" i="12"/>
  <c r="D884" i="9"/>
  <c r="D876" i="12"/>
  <c r="D876" i="10"/>
  <c r="D876" i="9"/>
  <c r="D868" i="13"/>
  <c r="D868" i="9"/>
  <c r="D860" i="14"/>
  <c r="D860" i="13"/>
  <c r="D860" i="12"/>
  <c r="D860" i="9"/>
  <c r="D852" i="13"/>
  <c r="D852" i="14"/>
  <c r="D852" i="10"/>
  <c r="D852" i="9"/>
  <c r="D844" i="13"/>
  <c r="D844" i="14"/>
  <c r="D844" i="12"/>
  <c r="D844" i="9"/>
  <c r="D836" i="14"/>
  <c r="D836" i="13"/>
  <c r="D836" i="12"/>
  <c r="D836" i="9"/>
  <c r="D828" i="12"/>
  <c r="D828" i="10"/>
  <c r="D828" i="14"/>
  <c r="D828" i="13"/>
  <c r="D828" i="9"/>
  <c r="D820" i="12"/>
  <c r="D820" i="9"/>
  <c r="D812" i="12"/>
  <c r="D812" i="10"/>
  <c r="D812" i="9"/>
  <c r="D804" i="13"/>
  <c r="D804" i="14"/>
  <c r="D804" i="9"/>
  <c r="D796" i="14"/>
  <c r="D796" i="13"/>
  <c r="D796" i="12"/>
  <c r="D796" i="9"/>
  <c r="D788" i="13"/>
  <c r="D788" i="14"/>
  <c r="D788" i="10"/>
  <c r="D788" i="9"/>
  <c r="D780" i="13"/>
  <c r="D780" i="14"/>
  <c r="D780" i="12"/>
  <c r="D780" i="9"/>
  <c r="D772" i="14"/>
  <c r="D772" i="12"/>
  <c r="D772" i="9"/>
  <c r="D764" i="12"/>
  <c r="D764" i="10"/>
  <c r="D764" i="9"/>
  <c r="D756" i="14"/>
  <c r="D756" i="13"/>
  <c r="D756" i="12"/>
  <c r="D756" i="9"/>
  <c r="D748" i="12"/>
  <c r="D748" i="10"/>
  <c r="D748" i="9"/>
  <c r="D740" i="13"/>
  <c r="D740" i="9"/>
  <c r="D732" i="14"/>
  <c r="D732" i="13"/>
  <c r="D732" i="12"/>
  <c r="D732" i="9"/>
  <c r="D724" i="13"/>
  <c r="D724" i="14"/>
  <c r="D724" i="10"/>
  <c r="D724" i="9"/>
  <c r="D716" i="13"/>
  <c r="D716" i="14"/>
  <c r="D716" i="12"/>
  <c r="D716" i="9"/>
  <c r="D708" i="14"/>
  <c r="D708" i="13"/>
  <c r="D708" i="12"/>
  <c r="D708" i="9"/>
  <c r="D700" i="12"/>
  <c r="D700" i="10"/>
  <c r="D700" i="14"/>
  <c r="D700" i="13"/>
  <c r="D700" i="9"/>
  <c r="D692" i="12"/>
  <c r="D692" i="9"/>
  <c r="D684" i="12"/>
  <c r="D684" i="10"/>
  <c r="D684" i="9"/>
  <c r="D676" i="13"/>
  <c r="D676" i="14"/>
  <c r="D676" i="9"/>
  <c r="D668" i="14"/>
  <c r="D668" i="13"/>
  <c r="D668" i="12"/>
  <c r="D668" i="9"/>
  <c r="D660" i="13"/>
  <c r="D660" i="14"/>
  <c r="D660" i="10"/>
  <c r="D660" i="9"/>
  <c r="D652" i="13"/>
  <c r="D652" i="14"/>
  <c r="D652" i="12"/>
  <c r="D652" i="9"/>
  <c r="D644" i="14"/>
  <c r="D644" i="12"/>
  <c r="D644" i="9"/>
  <c r="D636" i="12"/>
  <c r="D636" i="10"/>
  <c r="D636" i="9"/>
  <c r="D628" i="14"/>
  <c r="D628" i="13"/>
  <c r="D628" i="12"/>
  <c r="D628" i="9"/>
  <c r="D620" i="12"/>
  <c r="D620" i="10"/>
  <c r="D620" i="9"/>
  <c r="D612" i="13"/>
  <c r="D612" i="9"/>
  <c r="D604" i="14"/>
  <c r="D604" i="13"/>
  <c r="D604" i="12"/>
  <c r="D604" i="9"/>
  <c r="D596" i="13"/>
  <c r="D596" i="14"/>
  <c r="D596" i="10"/>
  <c r="D596" i="9"/>
  <c r="D588" i="13"/>
  <c r="D588" i="14"/>
  <c r="D588" i="12"/>
  <c r="D588" i="9"/>
  <c r="D580" i="14"/>
  <c r="D580" i="13"/>
  <c r="D580" i="12"/>
  <c r="D580" i="9"/>
  <c r="D572" i="12"/>
  <c r="D572" i="10"/>
  <c r="D572" i="14"/>
  <c r="D572" i="13"/>
  <c r="D572" i="9"/>
  <c r="D564" i="12"/>
  <c r="D564" i="9"/>
  <c r="D556" i="12"/>
  <c r="D556" i="9"/>
  <c r="D548" i="13"/>
  <c r="D548" i="14"/>
  <c r="D548" i="9"/>
  <c r="D540" i="14"/>
  <c r="D540" i="13"/>
  <c r="D540" i="12"/>
  <c r="D540" i="9"/>
  <c r="D532" i="14"/>
  <c r="D532" i="13"/>
  <c r="D532" i="9"/>
  <c r="D524" i="13"/>
  <c r="D524" i="14"/>
  <c r="D524" i="12"/>
  <c r="D524" i="9"/>
  <c r="D516" i="14"/>
  <c r="D516" i="12"/>
  <c r="D516" i="9"/>
  <c r="D508" i="12"/>
  <c r="D508" i="13"/>
  <c r="D508" i="9"/>
  <c r="D500" i="14"/>
  <c r="D500" i="12"/>
  <c r="D500" i="9"/>
  <c r="D492" i="12"/>
  <c r="D492" i="9"/>
  <c r="D484" i="13"/>
  <c r="D484" i="9"/>
  <c r="D476" i="14"/>
  <c r="D476" i="13"/>
  <c r="D476" i="12"/>
  <c r="D476" i="9"/>
  <c r="D468" i="14"/>
  <c r="D468" i="13"/>
  <c r="D468" i="9"/>
  <c r="D460" i="13"/>
  <c r="D460" i="14"/>
  <c r="D460" i="12"/>
  <c r="D460" i="9"/>
  <c r="D452" i="14"/>
  <c r="D452" i="12"/>
  <c r="D452" i="9"/>
  <c r="D444" i="12"/>
  <c r="D444" i="13"/>
  <c r="D444" i="14"/>
  <c r="D444" i="9"/>
  <c r="D436" i="12"/>
  <c r="D436" i="9"/>
  <c r="D428" i="12"/>
  <c r="D428" i="9"/>
  <c r="D420" i="13"/>
  <c r="D420" i="14"/>
  <c r="D420" i="9"/>
  <c r="D412" i="14"/>
  <c r="D412" i="13"/>
  <c r="D412" i="12"/>
  <c r="D412" i="9"/>
  <c r="D404" i="14"/>
  <c r="D404" i="9"/>
  <c r="D396" i="13"/>
  <c r="D396" i="14"/>
  <c r="D396" i="12"/>
  <c r="D396" i="9"/>
  <c r="D388" i="14"/>
  <c r="D388" i="12"/>
  <c r="D388" i="9"/>
  <c r="D380" i="12"/>
  <c r="D380" i="13"/>
  <c r="D380" i="9"/>
  <c r="D372" i="14"/>
  <c r="D372" i="13"/>
  <c r="D372" i="12"/>
  <c r="D372" i="9"/>
  <c r="D364" i="12"/>
  <c r="D364" i="9"/>
  <c r="D356" i="13"/>
  <c r="D356" i="9"/>
  <c r="D348" i="14"/>
  <c r="D348" i="13"/>
  <c r="D348" i="12"/>
  <c r="D348" i="9"/>
  <c r="D340" i="14"/>
  <c r="D340" i="9"/>
  <c r="D332" i="13"/>
  <c r="D332" i="14"/>
  <c r="D332" i="12"/>
  <c r="D332" i="9"/>
  <c r="D324" i="14"/>
  <c r="D324" i="12"/>
  <c r="D324" i="9"/>
  <c r="D316" i="12"/>
  <c r="D316" i="14"/>
  <c r="D316" i="9"/>
  <c r="D308" i="13"/>
  <c r="D308" i="12"/>
  <c r="D308" i="9"/>
  <c r="D300" i="12"/>
  <c r="D300" i="9"/>
  <c r="D292" i="13"/>
  <c r="D292" i="14"/>
  <c r="D292" i="9"/>
  <c r="D284" i="14"/>
  <c r="D284" i="13"/>
  <c r="D284" i="12"/>
  <c r="D284" i="9"/>
  <c r="D276" i="14"/>
  <c r="D276" i="9"/>
  <c r="D268" i="13"/>
  <c r="D268" i="14"/>
  <c r="D268" i="12"/>
  <c r="D268" i="9"/>
  <c r="D260" i="14"/>
  <c r="D260" i="13"/>
  <c r="D260" i="12"/>
  <c r="D260" i="9"/>
  <c r="D244" i="14"/>
  <c r="D244" i="13"/>
  <c r="D244" i="12"/>
  <c r="D220" i="14"/>
  <c r="D220" i="13"/>
  <c r="D220" i="12"/>
  <c r="D204" i="13"/>
  <c r="D204" i="14"/>
  <c r="D204" i="12"/>
  <c r="D196" i="14"/>
  <c r="D196" i="12"/>
  <c r="D196" i="13"/>
  <c r="D188" i="12"/>
  <c r="D188" i="14"/>
  <c r="D172" i="12"/>
  <c r="D172" i="13"/>
  <c r="D164" i="13"/>
  <c r="D164" i="14"/>
  <c r="D156" i="14"/>
  <c r="D156" i="13"/>
  <c r="D156" i="12"/>
  <c r="D140" i="13"/>
  <c r="D140" i="14"/>
  <c r="D140" i="12"/>
  <c r="D132" i="14"/>
  <c r="D132" i="12"/>
  <c r="D132" i="13"/>
  <c r="D116" i="14"/>
  <c r="D116" i="12"/>
  <c r="D108" i="12"/>
  <c r="D108" i="13"/>
  <c r="D92" i="14"/>
  <c r="D92" i="13"/>
  <c r="D92" i="12"/>
  <c r="D84" i="14"/>
  <c r="D84" i="13"/>
  <c r="D76" i="13"/>
  <c r="D76" i="14"/>
  <c r="D76" i="12"/>
  <c r="D68" i="14"/>
  <c r="D68" i="12"/>
  <c r="D60" i="12"/>
  <c r="D60" i="14"/>
  <c r="D44" i="12"/>
  <c r="D44" i="13"/>
  <c r="D36" i="13"/>
  <c r="D36" i="14"/>
  <c r="D1485" i="8"/>
  <c r="D28" i="14"/>
  <c r="D28" i="13"/>
  <c r="D28" i="12"/>
  <c r="D1477" i="8"/>
  <c r="D20" i="14"/>
  <c r="D20" i="13"/>
  <c r="D1469" i="8"/>
  <c r="D12" i="13"/>
  <c r="D12" i="14"/>
  <c r="D12" i="12"/>
  <c r="C1452" i="14"/>
  <c r="C1452" i="13"/>
  <c r="C1436" i="12"/>
  <c r="C1436" i="14"/>
  <c r="C1436" i="13"/>
  <c r="C1428" i="14"/>
  <c r="C1428" i="12"/>
  <c r="C1420" i="13"/>
  <c r="C1420" i="14"/>
  <c r="C1396" i="13"/>
  <c r="C1396" i="14"/>
  <c r="C1388" i="14"/>
  <c r="C1388" i="12"/>
  <c r="C1380" i="14"/>
  <c r="C1380" i="13"/>
  <c r="C1380" i="12"/>
  <c r="C1364" i="14"/>
  <c r="C1364" i="13"/>
  <c r="C1348" i="13"/>
  <c r="C1348" i="12"/>
  <c r="C1340" i="14"/>
  <c r="C1340" i="12"/>
  <c r="C1308" i="12"/>
  <c r="C1308" i="14"/>
  <c r="C1300" i="14"/>
  <c r="C1300" i="12"/>
  <c r="C1292" i="13"/>
  <c r="C1292" i="14"/>
  <c r="C1276" i="14"/>
  <c r="C1276" i="13"/>
  <c r="C1268" i="13"/>
  <c r="C1268" i="14"/>
  <c r="C1260" i="14"/>
  <c r="C1260" i="12"/>
  <c r="C1260" i="13"/>
  <c r="C1252" i="14"/>
  <c r="C1252" i="12"/>
  <c r="C1220" i="13"/>
  <c r="C1220" i="12"/>
  <c r="C1212" i="14"/>
  <c r="C1212" i="12"/>
  <c r="C1188" i="14"/>
  <c r="C1188" i="13"/>
  <c r="C1180" i="12"/>
  <c r="C1180" i="14"/>
  <c r="C1172" i="14"/>
  <c r="C1172" i="13"/>
  <c r="C1172" i="12"/>
  <c r="C1164" i="13"/>
  <c r="C1164" i="14"/>
  <c r="C1140" i="13"/>
  <c r="C1140" i="14"/>
  <c r="C1132" i="14"/>
  <c r="C1132" i="13"/>
  <c r="C1132" i="12"/>
  <c r="C1124" i="14"/>
  <c r="C1124" i="12"/>
  <c r="C1092" i="13"/>
  <c r="C1092" i="12"/>
  <c r="C1084" i="14"/>
  <c r="C1084" i="13"/>
  <c r="C1084" i="12"/>
  <c r="C1052" i="12"/>
  <c r="C1052" i="14"/>
  <c r="C1044" i="14"/>
  <c r="C1044" i="12"/>
  <c r="C1036" i="13"/>
  <c r="C1036" i="14"/>
  <c r="C1012" i="13"/>
  <c r="C1012" i="14"/>
  <c r="C1004" i="14"/>
  <c r="C1004" i="12"/>
  <c r="C996" i="14"/>
  <c r="C996" i="13"/>
  <c r="C996" i="12"/>
  <c r="C980" i="14"/>
  <c r="C980" i="13"/>
  <c r="C964" i="13"/>
  <c r="C964" i="12"/>
  <c r="C956" i="14"/>
  <c r="C956" i="13"/>
  <c r="C956" i="12"/>
  <c r="C940" i="14"/>
  <c r="C940" i="13"/>
  <c r="C924" i="12"/>
  <c r="C924" i="14"/>
  <c r="C924" i="13"/>
  <c r="C916" i="14"/>
  <c r="C916" i="12"/>
  <c r="C908" i="13"/>
  <c r="C908" i="14"/>
  <c r="C884" i="13"/>
  <c r="C884" i="14"/>
  <c r="C876" i="14"/>
  <c r="C876" i="12"/>
  <c r="C868" i="14"/>
  <c r="C868" i="13"/>
  <c r="C852" i="14"/>
  <c r="C852" i="13"/>
  <c r="C836" i="13"/>
  <c r="C836" i="12"/>
  <c r="C812" i="14"/>
  <c r="C812" i="12"/>
  <c r="C796" i="14"/>
  <c r="C796" i="12"/>
  <c r="C780" i="13"/>
  <c r="C780" i="14"/>
  <c r="C772" i="13"/>
  <c r="C772" i="12"/>
  <c r="C764" i="14"/>
  <c r="C764" i="13"/>
  <c r="C756" i="13"/>
  <c r="C756" i="14"/>
  <c r="C748" i="14"/>
  <c r="C748" i="12"/>
  <c r="C748" i="13"/>
  <c r="C732" i="13"/>
  <c r="C732" i="12"/>
  <c r="C708" i="13"/>
  <c r="C708" i="12"/>
  <c r="C684" i="14"/>
  <c r="C684" i="12"/>
  <c r="C676" i="14"/>
  <c r="C676" i="13"/>
  <c r="C668" i="14"/>
  <c r="C668" i="12"/>
  <c r="C660" i="14"/>
  <c r="C660" i="13"/>
  <c r="C652" i="13"/>
  <c r="C652" i="14"/>
  <c r="C644" i="13"/>
  <c r="C644" i="12"/>
  <c r="C628" i="13"/>
  <c r="C628" i="14"/>
  <c r="C620" i="14"/>
  <c r="C620" i="13"/>
  <c r="C620" i="12"/>
  <c r="C604" i="13"/>
  <c r="C604" i="12"/>
  <c r="C580" i="13"/>
  <c r="C580" i="12"/>
  <c r="C572" i="14"/>
  <c r="C572" i="13"/>
  <c r="C556" i="14"/>
  <c r="C556" i="12"/>
  <c r="C540" i="14"/>
  <c r="C540" i="12"/>
  <c r="C524" i="13"/>
  <c r="C524" i="14"/>
  <c r="C516" i="13"/>
  <c r="C516" i="12"/>
  <c r="C500" i="13"/>
  <c r="C500" i="14"/>
  <c r="C492" i="14"/>
  <c r="C492" i="12"/>
  <c r="C484" i="14"/>
  <c r="C484" i="13"/>
  <c r="C468" i="14"/>
  <c r="C468" i="13"/>
  <c r="C452" i="13"/>
  <c r="C452" i="12"/>
  <c r="C444" i="14"/>
  <c r="C444" i="13"/>
  <c r="C428" i="14"/>
  <c r="C428" i="12"/>
  <c r="C428" i="13"/>
  <c r="C412" i="14"/>
  <c r="C412" i="13"/>
  <c r="C412" i="12"/>
  <c r="C396" i="13"/>
  <c r="C396" i="14"/>
  <c r="C388" i="13"/>
  <c r="C388" i="12"/>
  <c r="C372" i="13"/>
  <c r="C372" i="14"/>
  <c r="C364" i="14"/>
  <c r="C364" i="12"/>
  <c r="C356" i="14"/>
  <c r="C356" i="13"/>
  <c r="C340" i="14"/>
  <c r="C340" i="13"/>
  <c r="C324" i="13"/>
  <c r="C324" i="12"/>
  <c r="C300" i="14"/>
  <c r="C300" i="12"/>
  <c r="C284" i="14"/>
  <c r="C284" i="12"/>
  <c r="C268" i="13"/>
  <c r="C268" i="14"/>
  <c r="C260" i="13"/>
  <c r="C260" i="12"/>
  <c r="C252" i="14"/>
  <c r="C252" i="13"/>
  <c r="C244" i="13"/>
  <c r="C244" i="14"/>
  <c r="C236" i="14"/>
  <c r="C236" i="12"/>
  <c r="C236" i="13"/>
  <c r="C220" i="13"/>
  <c r="C220" i="12"/>
  <c r="C196" i="13"/>
  <c r="C196" i="12"/>
  <c r="C172" i="14"/>
  <c r="C172" i="12"/>
  <c r="C164" i="14"/>
  <c r="C164" i="13"/>
  <c r="C156" i="14"/>
  <c r="C156" i="12"/>
  <c r="C148" i="14"/>
  <c r="C148" i="13"/>
  <c r="C140" i="13"/>
  <c r="C140" i="14"/>
  <c r="C132" i="13"/>
  <c r="C132" i="12"/>
  <c r="C116" i="13"/>
  <c r="C116" i="14"/>
  <c r="C108" i="14"/>
  <c r="C108" i="13"/>
  <c r="C108" i="12"/>
  <c r="C92" i="13"/>
  <c r="C92" i="12"/>
  <c r="C68" i="13"/>
  <c r="C68" i="12"/>
  <c r="C60" i="14"/>
  <c r="C60" i="13"/>
  <c r="C44" i="14"/>
  <c r="C44" i="12"/>
  <c r="C1485" i="8"/>
  <c r="C28" i="14"/>
  <c r="C28" i="12"/>
  <c r="C1477" i="8"/>
  <c r="C20" i="14"/>
  <c r="C1469" i="8"/>
  <c r="C12" i="13"/>
  <c r="C12" i="14"/>
  <c r="C12" i="9"/>
  <c r="C20" i="9"/>
  <c r="C28" i="9"/>
  <c r="C36" i="9"/>
  <c r="C44" i="9"/>
  <c r="C52" i="9"/>
  <c r="C60" i="9"/>
  <c r="C68" i="9"/>
  <c r="C76" i="9"/>
  <c r="C84" i="9"/>
  <c r="C92" i="9"/>
  <c r="C100" i="9"/>
  <c r="C108" i="9"/>
  <c r="C116" i="9"/>
  <c r="C124" i="9"/>
  <c r="C132" i="9"/>
  <c r="C140" i="9"/>
  <c r="C148" i="9"/>
  <c r="C156" i="9"/>
  <c r="C164" i="9"/>
  <c r="C172" i="9"/>
  <c r="C180" i="9"/>
  <c r="C188" i="9"/>
  <c r="C196" i="9"/>
  <c r="C204" i="9"/>
  <c r="C212" i="9"/>
  <c r="C220" i="9"/>
  <c r="C228" i="9"/>
  <c r="C236" i="9"/>
  <c r="C244" i="9"/>
  <c r="C252" i="9"/>
  <c r="C260" i="9"/>
  <c r="C268" i="9"/>
  <c r="C276" i="9"/>
  <c r="C284" i="9"/>
  <c r="C292" i="9"/>
  <c r="C300" i="9"/>
  <c r="C308" i="9"/>
  <c r="C316" i="9"/>
  <c r="C324" i="9"/>
  <c r="C332" i="9"/>
  <c r="C340" i="9"/>
  <c r="C348" i="9"/>
  <c r="C356" i="9"/>
  <c r="C364" i="9"/>
  <c r="C372" i="9"/>
  <c r="C380" i="9"/>
  <c r="C388" i="9"/>
  <c r="C396" i="9"/>
  <c r="C404" i="9"/>
  <c r="C412" i="9"/>
  <c r="C420" i="9"/>
  <c r="C428" i="9"/>
  <c r="C436" i="9"/>
  <c r="C444" i="9"/>
  <c r="C452" i="9"/>
  <c r="C460" i="9"/>
  <c r="C468" i="9"/>
  <c r="C476" i="9"/>
  <c r="C484" i="9"/>
  <c r="C492" i="9"/>
  <c r="C500" i="9"/>
  <c r="C508" i="9"/>
  <c r="C516" i="9"/>
  <c r="C524" i="9"/>
  <c r="C532" i="9"/>
  <c r="C540" i="9"/>
  <c r="C548" i="9"/>
  <c r="C556" i="9"/>
  <c r="C564" i="9"/>
  <c r="C572" i="9"/>
  <c r="C580" i="9"/>
  <c r="C588" i="9"/>
  <c r="C596" i="9"/>
  <c r="C604" i="9"/>
  <c r="C612" i="9"/>
  <c r="C620" i="9"/>
  <c r="C628" i="9"/>
  <c r="C636" i="9"/>
  <c r="C644" i="9"/>
  <c r="C652" i="9"/>
  <c r="C660" i="9"/>
  <c r="C668" i="9"/>
  <c r="C676" i="9"/>
  <c r="C684" i="9"/>
  <c r="C692" i="9"/>
  <c r="C700" i="9"/>
  <c r="C708" i="9"/>
  <c r="C716" i="9"/>
  <c r="C724" i="9"/>
  <c r="C732" i="9"/>
  <c r="C740" i="9"/>
  <c r="C748" i="9"/>
  <c r="C756" i="9"/>
  <c r="C764" i="9"/>
  <c r="C772" i="9"/>
  <c r="C780" i="9"/>
  <c r="C788" i="9"/>
  <c r="C796" i="9"/>
  <c r="C804" i="9"/>
  <c r="C812" i="9"/>
  <c r="C820" i="9"/>
  <c r="C828" i="9"/>
  <c r="C836" i="9"/>
  <c r="C844" i="9"/>
  <c r="C852" i="9"/>
  <c r="C860" i="9"/>
  <c r="C868" i="9"/>
  <c r="C876" i="9"/>
  <c r="C884" i="9"/>
  <c r="C892" i="9"/>
  <c r="C900" i="9"/>
  <c r="C908" i="9"/>
  <c r="C916" i="9"/>
  <c r="C924" i="9"/>
  <c r="C932" i="9"/>
  <c r="C940" i="9"/>
  <c r="C948" i="9"/>
  <c r="C956" i="9"/>
  <c r="C964" i="9"/>
  <c r="C972" i="9"/>
  <c r="C980" i="9"/>
  <c r="C988" i="9"/>
  <c r="C996" i="9"/>
  <c r="C1004" i="9"/>
  <c r="C1012" i="9"/>
  <c r="C1020" i="9"/>
  <c r="C1028" i="9"/>
  <c r="C1036" i="9"/>
  <c r="C1044" i="9"/>
  <c r="C1052" i="9"/>
  <c r="C1060" i="9"/>
  <c r="C1068" i="9"/>
  <c r="C1076" i="9"/>
  <c r="C1084" i="9"/>
  <c r="C1092" i="9"/>
  <c r="C1100" i="9"/>
  <c r="C1108" i="9"/>
  <c r="C1116" i="9"/>
  <c r="C1124" i="9"/>
  <c r="C1132" i="9"/>
  <c r="C1140" i="9"/>
  <c r="C1148" i="9"/>
  <c r="C1156" i="9"/>
  <c r="C1164" i="9"/>
  <c r="C1172" i="9"/>
  <c r="C1180" i="9"/>
  <c r="C1188" i="9"/>
  <c r="C1196" i="9"/>
  <c r="C1204" i="9"/>
  <c r="C1212" i="9"/>
  <c r="C1220" i="9"/>
  <c r="C1228" i="9"/>
  <c r="C1236" i="9"/>
  <c r="C1244" i="9"/>
  <c r="C1252" i="9"/>
  <c r="C1260" i="9"/>
  <c r="C1268" i="9"/>
  <c r="C1276" i="9"/>
  <c r="C1284" i="9"/>
  <c r="C1292" i="9"/>
  <c r="C1300" i="9"/>
  <c r="C1308" i="9"/>
  <c r="C1316" i="9"/>
  <c r="C1324" i="9"/>
  <c r="C1332" i="9"/>
  <c r="C1340" i="9"/>
  <c r="C1348" i="9"/>
  <c r="C1356" i="9"/>
  <c r="C1364" i="9"/>
  <c r="C1372" i="9"/>
  <c r="C1380" i="9"/>
  <c r="C1388" i="9"/>
  <c r="C1396" i="9"/>
  <c r="C1404" i="9"/>
  <c r="C1412" i="9"/>
  <c r="C1420" i="9"/>
  <c r="C1428" i="9"/>
  <c r="C1436" i="9"/>
  <c r="C1444" i="9"/>
  <c r="C1452" i="9"/>
  <c r="C1460" i="9"/>
  <c r="G11" i="9"/>
  <c r="G19" i="9"/>
  <c r="G27" i="9"/>
  <c r="G35" i="9"/>
  <c r="G43" i="9"/>
  <c r="G51" i="9"/>
  <c r="G59" i="9"/>
  <c r="G67" i="9"/>
  <c r="G75" i="9"/>
  <c r="G83" i="9"/>
  <c r="G91" i="9"/>
  <c r="G99" i="9"/>
  <c r="G107" i="9"/>
  <c r="G115" i="9"/>
  <c r="G123" i="9"/>
  <c r="G131" i="9"/>
  <c r="G139" i="9"/>
  <c r="G147" i="9"/>
  <c r="G155" i="9"/>
  <c r="G163" i="9"/>
  <c r="G171" i="9"/>
  <c r="G179" i="9"/>
  <c r="G187" i="9"/>
  <c r="G203" i="9"/>
  <c r="G211" i="9"/>
  <c r="G219" i="9"/>
  <c r="G227" i="9"/>
  <c r="G235" i="9"/>
  <c r="G243" i="9"/>
  <c r="D253" i="9"/>
  <c r="F261" i="9"/>
  <c r="G282" i="9"/>
  <c r="D291" i="9"/>
  <c r="F299" i="9"/>
  <c r="G307" i="9"/>
  <c r="D317" i="9"/>
  <c r="F325" i="9"/>
  <c r="G346" i="9"/>
  <c r="D355" i="9"/>
  <c r="F363" i="9"/>
  <c r="G371" i="9"/>
  <c r="D381" i="9"/>
  <c r="F389" i="9"/>
  <c r="G410" i="9"/>
  <c r="D419" i="9"/>
  <c r="F427" i="9"/>
  <c r="G435" i="9"/>
  <c r="F453" i="9"/>
  <c r="F466" i="9"/>
  <c r="G474" i="9"/>
  <c r="D483" i="9"/>
  <c r="F491" i="9"/>
  <c r="G499" i="9"/>
  <c r="D509" i="9"/>
  <c r="F517" i="9"/>
  <c r="G538" i="9"/>
  <c r="D547" i="9"/>
  <c r="F555" i="9"/>
  <c r="G563" i="9"/>
  <c r="D573" i="9"/>
  <c r="F581" i="9"/>
  <c r="F594" i="9"/>
  <c r="G627" i="9"/>
  <c r="D637" i="9"/>
  <c r="F645" i="9"/>
  <c r="G666" i="9"/>
  <c r="G691" i="9"/>
  <c r="D701" i="9"/>
  <c r="F709" i="9"/>
  <c r="G730" i="9"/>
  <c r="D739" i="9"/>
  <c r="G755" i="9"/>
  <c r="D765" i="9"/>
  <c r="F773" i="9"/>
  <c r="G794" i="9"/>
  <c r="D803" i="9"/>
  <c r="G819" i="9"/>
  <c r="D829" i="9"/>
  <c r="G858" i="9"/>
  <c r="G883" i="9"/>
  <c r="D893" i="9"/>
  <c r="F901" i="9"/>
  <c r="G922" i="9"/>
  <c r="D931" i="9"/>
  <c r="F939" i="9"/>
  <c r="G947" i="9"/>
  <c r="D957" i="9"/>
  <c r="F965" i="9"/>
  <c r="G986" i="9"/>
  <c r="D1021" i="9"/>
  <c r="F1029" i="9"/>
  <c r="F1042" i="9"/>
  <c r="G1050" i="9"/>
  <c r="G1075" i="9"/>
  <c r="D1085" i="9"/>
  <c r="F1093" i="9"/>
  <c r="G1114" i="9"/>
  <c r="G1139" i="9"/>
  <c r="D1149" i="9"/>
  <c r="F1157" i="9"/>
  <c r="G1178" i="9"/>
  <c r="G1203" i="9"/>
  <c r="D1213" i="9"/>
  <c r="F1221" i="9"/>
  <c r="G1242" i="9"/>
  <c r="F1259" i="9"/>
  <c r="D1277" i="9"/>
  <c r="F1285" i="9"/>
  <c r="G1306" i="9"/>
  <c r="G1331" i="9"/>
  <c r="F1349" i="9"/>
  <c r="G1370" i="9"/>
  <c r="G1395" i="9"/>
  <c r="D1405" i="9"/>
  <c r="F1413" i="9"/>
  <c r="G1434" i="9"/>
  <c r="G1459" i="9"/>
  <c r="C5" i="10"/>
  <c r="C44" i="10"/>
  <c r="C69" i="10"/>
  <c r="C83" i="10"/>
  <c r="C108" i="10"/>
  <c r="C133" i="10"/>
  <c r="C172" i="10"/>
  <c r="C197" i="10"/>
  <c r="C236" i="10"/>
  <c r="C261" i="10"/>
  <c r="C275" i="10"/>
  <c r="C300" i="10"/>
  <c r="C325" i="10"/>
  <c r="C364" i="10"/>
  <c r="C389" i="10"/>
  <c r="C403" i="10"/>
  <c r="C428" i="10"/>
  <c r="C442" i="10"/>
  <c r="C453" i="10"/>
  <c r="C492" i="10"/>
  <c r="C517" i="10"/>
  <c r="C531" i="10"/>
  <c r="C556" i="10"/>
  <c r="C581" i="10"/>
  <c r="C620" i="10"/>
  <c r="C645" i="10"/>
  <c r="C684" i="10"/>
  <c r="C709" i="10"/>
  <c r="C723" i="10"/>
  <c r="C748" i="10"/>
  <c r="C773" i="10"/>
  <c r="C787" i="10"/>
  <c r="C812" i="10"/>
  <c r="C826" i="10"/>
  <c r="C837" i="10"/>
  <c r="C876" i="10"/>
  <c r="C901" i="10"/>
  <c r="C915" i="10"/>
  <c r="C940" i="10"/>
  <c r="C965" i="10"/>
  <c r="C1004" i="10"/>
  <c r="C1029" i="10"/>
  <c r="C1043" i="10"/>
  <c r="C1068" i="10"/>
  <c r="C1093" i="10"/>
  <c r="C1132" i="10"/>
  <c r="C1157" i="10"/>
  <c r="C1171" i="10"/>
  <c r="C1196" i="10"/>
  <c r="C1210" i="10"/>
  <c r="C1221" i="10"/>
  <c r="C1235" i="10"/>
  <c r="C1260" i="10"/>
  <c r="C1285" i="10"/>
  <c r="C1299" i="10"/>
  <c r="C1324" i="10"/>
  <c r="C1349" i="10"/>
  <c r="C1388" i="10"/>
  <c r="C1413" i="10"/>
  <c r="C1427" i="10"/>
  <c r="C1452" i="10"/>
  <c r="G26" i="10"/>
  <c r="D35" i="10"/>
  <c r="G51" i="10"/>
  <c r="D60" i="10"/>
  <c r="F69" i="10"/>
  <c r="G115" i="10"/>
  <c r="D124" i="10"/>
  <c r="F133" i="10"/>
  <c r="G154" i="10"/>
  <c r="G179" i="10"/>
  <c r="D188" i="10"/>
  <c r="F197" i="10"/>
  <c r="G218" i="10"/>
  <c r="G243" i="10"/>
  <c r="D252" i="10"/>
  <c r="F261" i="10"/>
  <c r="G282" i="10"/>
  <c r="G307" i="10"/>
  <c r="D316" i="10"/>
  <c r="F325" i="10"/>
  <c r="G346" i="10"/>
  <c r="D380" i="10"/>
  <c r="F389" i="10"/>
  <c r="G410" i="10"/>
  <c r="D444" i="10"/>
  <c r="F453" i="10"/>
  <c r="G474" i="10"/>
  <c r="D483" i="10"/>
  <c r="D508" i="10"/>
  <c r="G538" i="10"/>
  <c r="F564" i="10"/>
  <c r="G569" i="10"/>
  <c r="G588" i="10"/>
  <c r="D594" i="10"/>
  <c r="D613" i="10"/>
  <c r="F618" i="10"/>
  <c r="D628" i="10"/>
  <c r="F637" i="10"/>
  <c r="G642" i="10"/>
  <c r="F652" i="10"/>
  <c r="G657" i="10"/>
  <c r="D667" i="10"/>
  <c r="G676" i="10"/>
  <c r="D682" i="10"/>
  <c r="F691" i="10"/>
  <c r="D701" i="10"/>
  <c r="D716" i="10"/>
  <c r="G730" i="10"/>
  <c r="F740" i="10"/>
  <c r="G764" i="10"/>
  <c r="D789" i="10"/>
  <c r="D804" i="10"/>
  <c r="F813" i="10"/>
  <c r="F828" i="10"/>
  <c r="G852" i="10"/>
  <c r="D877" i="10"/>
  <c r="G890" i="10"/>
  <c r="D930" i="10"/>
  <c r="D964" i="10"/>
  <c r="G978" i="10"/>
  <c r="F988" i="10"/>
  <c r="D1003" i="10"/>
  <c r="G1012" i="10"/>
  <c r="F1027" i="10"/>
  <c r="D1037" i="10"/>
  <c r="D1052" i="10"/>
  <c r="F1076" i="10"/>
  <c r="F1093" i="10"/>
  <c r="D1100" i="10"/>
  <c r="D1116" i="10"/>
  <c r="D1133" i="10"/>
  <c r="G1172" i="10"/>
  <c r="G1178" i="10"/>
  <c r="F1196" i="10"/>
  <c r="F1213" i="10"/>
  <c r="F1229" i="10"/>
  <c r="D1236" i="10"/>
  <c r="D1242" i="10"/>
  <c r="D1253" i="10"/>
  <c r="D1258" i="10"/>
  <c r="F1275" i="10"/>
  <c r="G1292" i="10"/>
  <c r="G1298" i="10"/>
  <c r="G1314" i="10"/>
  <c r="F1332" i="10"/>
  <c r="F1349" i="10"/>
  <c r="D1356" i="10"/>
  <c r="D1372" i="10"/>
  <c r="D1389" i="10"/>
  <c r="F1395" i="10"/>
  <c r="G1428" i="10"/>
  <c r="G1434" i="10"/>
  <c r="F1452" i="10"/>
  <c r="C18" i="12"/>
  <c r="F27" i="12"/>
  <c r="G42" i="12"/>
  <c r="C52" i="12"/>
  <c r="G76" i="12"/>
  <c r="D91" i="12"/>
  <c r="G100" i="12"/>
  <c r="G115" i="12"/>
  <c r="D125" i="12"/>
  <c r="D130" i="12"/>
  <c r="C140" i="12"/>
  <c r="C155" i="12"/>
  <c r="D164" i="12"/>
  <c r="G169" i="12"/>
  <c r="F179" i="12"/>
  <c r="C189" i="12"/>
  <c r="F203" i="12"/>
  <c r="D213" i="12"/>
  <c r="C228" i="12"/>
  <c r="F237" i="12"/>
  <c r="C243" i="12"/>
  <c r="G291" i="12"/>
  <c r="D301" i="12"/>
  <c r="D306" i="12"/>
  <c r="C316" i="12"/>
  <c r="G325" i="12"/>
  <c r="C331" i="12"/>
  <c r="D340" i="12"/>
  <c r="G349" i="12"/>
  <c r="F355" i="12"/>
  <c r="C365" i="12"/>
  <c r="F379" i="12"/>
  <c r="D389" i="12"/>
  <c r="C404" i="12"/>
  <c r="F413" i="12"/>
  <c r="D442" i="12"/>
  <c r="D477" i="12"/>
  <c r="C491" i="12"/>
  <c r="G501" i="12"/>
  <c r="F515" i="12"/>
  <c r="G525" i="12"/>
  <c r="C564" i="12"/>
  <c r="G588" i="12"/>
  <c r="G612" i="12"/>
  <c r="D637" i="12"/>
  <c r="D642" i="12"/>
  <c r="C652" i="12"/>
  <c r="G661" i="12"/>
  <c r="C667" i="12"/>
  <c r="D676" i="12"/>
  <c r="G685" i="12"/>
  <c r="F691" i="12"/>
  <c r="C701" i="12"/>
  <c r="F715" i="12"/>
  <c r="D725" i="12"/>
  <c r="C740" i="12"/>
  <c r="C755" i="12"/>
  <c r="G764" i="12"/>
  <c r="G788" i="12"/>
  <c r="G803" i="12"/>
  <c r="D813" i="12"/>
  <c r="D818" i="12"/>
  <c r="C828" i="12"/>
  <c r="G837" i="12"/>
  <c r="C843" i="12"/>
  <c r="D852" i="12"/>
  <c r="G856" i="12"/>
  <c r="G861" i="12"/>
  <c r="F867" i="12"/>
  <c r="C877" i="12"/>
  <c r="F891" i="12"/>
  <c r="C908" i="12"/>
  <c r="F925" i="12"/>
  <c r="C932" i="12"/>
  <c r="C955" i="12"/>
  <c r="D966" i="12"/>
  <c r="C973" i="12"/>
  <c r="G995" i="12"/>
  <c r="D1002" i="12"/>
  <c r="G1013" i="12"/>
  <c r="C1020" i="12"/>
  <c r="C1043" i="12"/>
  <c r="D1054" i="12"/>
  <c r="D1060" i="12"/>
  <c r="D1078" i="12"/>
  <c r="D1101" i="12"/>
  <c r="G1107" i="12"/>
  <c r="G1112" i="12"/>
  <c r="G1125" i="12"/>
  <c r="G1130" i="12"/>
  <c r="C1155" i="12"/>
  <c r="D1166" i="12"/>
  <c r="F1171" i="12"/>
  <c r="D1189" i="12"/>
  <c r="D1213" i="12"/>
  <c r="F1229" i="12"/>
  <c r="C1236" i="12"/>
  <c r="G1242" i="12"/>
  <c r="C1259" i="12"/>
  <c r="C1277" i="12"/>
  <c r="F1283" i="12"/>
  <c r="D1301" i="12"/>
  <c r="G1312" i="12"/>
  <c r="G1317" i="12"/>
  <c r="C1324" i="12"/>
  <c r="C1330" i="12"/>
  <c r="F1341" i="12"/>
  <c r="D1364" i="12"/>
  <c r="C1371" i="12"/>
  <c r="D1382" i="12"/>
  <c r="C1389" i="12"/>
  <c r="G1393" i="12"/>
  <c r="D1405" i="12"/>
  <c r="D1418" i="12"/>
  <c r="G1429" i="12"/>
  <c r="G1434" i="12"/>
  <c r="D1441" i="12"/>
  <c r="G1452" i="12"/>
  <c r="C1459" i="12"/>
  <c r="C37" i="13"/>
  <c r="C109" i="13"/>
  <c r="C155" i="13"/>
  <c r="C292" i="13"/>
  <c r="C364" i="13"/>
  <c r="C389" i="13"/>
  <c r="C435" i="13"/>
  <c r="C459" i="13"/>
  <c r="C596" i="13"/>
  <c r="C668" i="13"/>
  <c r="C740" i="13"/>
  <c r="C812" i="13"/>
  <c r="C877" i="13"/>
  <c r="C949" i="13"/>
  <c r="C995" i="13"/>
  <c r="C1020" i="13"/>
  <c r="C1044" i="13"/>
  <c r="C1181" i="13"/>
  <c r="C1227" i="13"/>
  <c r="C1253" i="13"/>
  <c r="C1299" i="13"/>
  <c r="C1325" i="13"/>
  <c r="C1371" i="13"/>
  <c r="C1397" i="13"/>
  <c r="C1443" i="13"/>
  <c r="D13" i="13"/>
  <c r="F21" i="13"/>
  <c r="F28" i="13"/>
  <c r="G43" i="13"/>
  <c r="D52" i="13"/>
  <c r="D60" i="13"/>
  <c r="F67" i="13"/>
  <c r="F75" i="13"/>
  <c r="F99" i="13"/>
  <c r="D121" i="13"/>
  <c r="D145" i="13"/>
  <c r="D169" i="13"/>
  <c r="G216" i="13"/>
  <c r="F262" i="13"/>
  <c r="F270" i="13"/>
  <c r="F277" i="13"/>
  <c r="F285" i="13"/>
  <c r="F294" i="13"/>
  <c r="G300" i="13"/>
  <c r="F309" i="13"/>
  <c r="D316" i="13"/>
  <c r="F333" i="13"/>
  <c r="D340" i="13"/>
  <c r="F355" i="13"/>
  <c r="D364" i="13"/>
  <c r="G372" i="13"/>
  <c r="F379" i="13"/>
  <c r="D388" i="13"/>
  <c r="F394" i="13"/>
  <c r="F403" i="13"/>
  <c r="G411" i="13"/>
  <c r="G426" i="13"/>
  <c r="F465" i="13"/>
  <c r="G472" i="13"/>
  <c r="G480" i="13"/>
  <c r="G504" i="13"/>
  <c r="G528" i="13"/>
  <c r="G544" i="13"/>
  <c r="D553" i="13"/>
  <c r="D564" i="13"/>
  <c r="F574" i="13"/>
  <c r="F593" i="13"/>
  <c r="G612" i="13"/>
  <c r="F650" i="13"/>
  <c r="F661" i="13"/>
  <c r="F699" i="13"/>
  <c r="F710" i="13"/>
  <c r="G739" i="13"/>
  <c r="D748" i="13"/>
  <c r="F769" i="13"/>
  <c r="F788" i="13"/>
  <c r="G826" i="13"/>
  <c r="F845" i="13"/>
  <c r="G856" i="13"/>
  <c r="G866" i="13"/>
  <c r="G875" i="13"/>
  <c r="D886" i="13"/>
  <c r="F894" i="13"/>
  <c r="F905" i="13"/>
  <c r="G915" i="13"/>
  <c r="F924" i="13"/>
  <c r="F964" i="13"/>
  <c r="D973" i="13"/>
  <c r="G1002" i="13"/>
  <c r="D1013" i="13"/>
  <c r="D1022" i="13"/>
  <c r="G1040" i="13"/>
  <c r="G1051" i="13"/>
  <c r="D1062" i="13"/>
  <c r="D1081" i="13"/>
  <c r="F1089" i="13"/>
  <c r="F1100" i="13"/>
  <c r="D1149" i="13"/>
  <c r="G1186" i="13"/>
  <c r="D1198" i="13"/>
  <c r="F1227" i="13"/>
  <c r="G1235" i="13"/>
  <c r="G1265" i="13"/>
  <c r="D1276" i="13"/>
  <c r="F1284" i="13"/>
  <c r="D1333" i="13"/>
  <c r="F1354" i="13"/>
  <c r="F1363" i="13"/>
  <c r="F1373" i="13"/>
  <c r="D1382" i="13"/>
  <c r="D1393" i="13"/>
  <c r="F1403" i="13"/>
  <c r="D1412" i="13"/>
  <c r="F1422" i="13"/>
  <c r="G1441" i="13"/>
  <c r="D1452" i="13"/>
  <c r="G1460" i="13"/>
  <c r="C34" i="14"/>
  <c r="C92" i="14"/>
  <c r="C149" i="14"/>
  <c r="C180" i="14"/>
  <c r="C205" i="14"/>
  <c r="C269" i="14"/>
  <c r="C588" i="14"/>
  <c r="C619" i="14"/>
  <c r="C644" i="14"/>
  <c r="C677" i="14"/>
  <c r="C708" i="14"/>
  <c r="C765" i="14"/>
  <c r="C937" i="14"/>
  <c r="C970" i="14"/>
  <c r="C1001" i="14"/>
  <c r="C1027" i="14"/>
  <c r="C1058" i="14"/>
  <c r="C1083" i="14"/>
  <c r="C1116" i="14"/>
  <c r="C1147" i="14"/>
  <c r="C1173" i="14"/>
  <c r="C1204" i="14"/>
  <c r="C1229" i="14"/>
  <c r="C1293" i="14"/>
  <c r="C1409" i="14"/>
  <c r="F14" i="14"/>
  <c r="D44" i="14"/>
  <c r="D52" i="14"/>
  <c r="D93" i="14"/>
  <c r="D101" i="14"/>
  <c r="G130" i="14"/>
  <c r="G141" i="14"/>
  <c r="G149" i="14"/>
  <c r="G160" i="14"/>
  <c r="D169" i="14"/>
  <c r="F179" i="14"/>
  <c r="F190" i="14"/>
  <c r="F198" i="14"/>
  <c r="F209" i="14"/>
  <c r="D218" i="14"/>
  <c r="D228" i="14"/>
  <c r="G266" i="14"/>
  <c r="D277" i="14"/>
  <c r="G325" i="14"/>
  <c r="G344" i="14"/>
  <c r="G355" i="14"/>
  <c r="D364" i="14"/>
  <c r="F374" i="14"/>
  <c r="G404" i="14"/>
  <c r="D413" i="14"/>
  <c r="F453" i="14"/>
  <c r="G461" i="14"/>
  <c r="D502" i="14"/>
  <c r="F510" i="14"/>
  <c r="G520" i="14"/>
  <c r="G531" i="14"/>
  <c r="G539" i="14"/>
  <c r="G580" i="14"/>
  <c r="G588" i="14"/>
  <c r="F637" i="14"/>
  <c r="D667" i="14"/>
  <c r="D678" i="14"/>
  <c r="D686" i="14"/>
  <c r="D697" i="14"/>
  <c r="G715" i="14"/>
  <c r="D746" i="14"/>
  <c r="G764" i="14"/>
  <c r="G775" i="14"/>
  <c r="G783" i="14"/>
  <c r="G794" i="14"/>
  <c r="F813" i="14"/>
  <c r="F843" i="14"/>
  <c r="G851" i="14"/>
  <c r="D862" i="14"/>
  <c r="D873" i="14"/>
  <c r="D881" i="14"/>
  <c r="D892" i="14"/>
  <c r="D941" i="14"/>
  <c r="F949" i="14"/>
  <c r="G970" i="14"/>
  <c r="G978" i="14"/>
  <c r="G989" i="14"/>
  <c r="D998" i="14"/>
  <c r="F1027" i="14"/>
  <c r="F1038" i="14"/>
  <c r="D1057" i="14"/>
  <c r="D1068" i="14"/>
  <c r="D1076" i="14"/>
  <c r="G1095" i="14"/>
  <c r="D1117" i="14"/>
  <c r="D1125" i="14"/>
  <c r="G1154" i="14"/>
  <c r="G1165" i="14"/>
  <c r="G1173" i="14"/>
  <c r="G1184" i="14"/>
  <c r="D1193" i="14"/>
  <c r="F1203" i="14"/>
  <c r="F1214" i="14"/>
  <c r="F1222" i="14"/>
  <c r="F1233" i="14"/>
  <c r="D1252" i="14"/>
  <c r="G1290" i="14"/>
  <c r="D1301" i="14"/>
  <c r="D1320" i="14"/>
  <c r="F1339" i="14"/>
  <c r="G1349" i="14"/>
  <c r="G1360" i="14"/>
  <c r="G1368" i="14"/>
  <c r="G1379" i="14"/>
  <c r="D1388" i="14"/>
  <c r="F1398" i="14"/>
  <c r="F1409" i="14"/>
  <c r="F1417" i="14"/>
  <c r="G1428" i="14"/>
  <c r="D1437" i="14"/>
  <c r="G1436" i="14"/>
  <c r="G1436" i="9"/>
  <c r="G1436" i="10"/>
  <c r="G1324" i="14"/>
  <c r="G1324" i="9"/>
  <c r="G1156" i="12"/>
  <c r="G1156" i="13"/>
  <c r="G1156" i="9"/>
  <c r="G940" i="14"/>
  <c r="G940" i="10"/>
  <c r="G940" i="9"/>
  <c r="G324" i="9"/>
  <c r="G324" i="10"/>
  <c r="G1323" i="14"/>
  <c r="G1323" i="12"/>
  <c r="G1323" i="10"/>
  <c r="G1323" i="13"/>
  <c r="G987" i="12"/>
  <c r="G987" i="10"/>
  <c r="G987" i="14"/>
  <c r="G987" i="13"/>
  <c r="G843" i="12"/>
  <c r="G843" i="13"/>
  <c r="G843" i="10"/>
  <c r="G723" i="10"/>
  <c r="G723" i="12"/>
  <c r="G667" i="12"/>
  <c r="G667" i="10"/>
  <c r="G627" i="13"/>
  <c r="G627" i="14"/>
  <c r="G627" i="10"/>
  <c r="G571" i="12"/>
  <c r="G571" i="13"/>
  <c r="G571" i="14"/>
  <c r="G571" i="10"/>
  <c r="G395" i="12"/>
  <c r="G395" i="13"/>
  <c r="G395" i="14"/>
  <c r="G1322" i="14"/>
  <c r="G1322" i="12"/>
  <c r="G1322" i="13"/>
  <c r="G1322" i="10"/>
  <c r="G626" i="12"/>
  <c r="G626" i="14"/>
  <c r="G626" i="10"/>
  <c r="G626" i="13"/>
  <c r="G546" i="14"/>
  <c r="G546" i="12"/>
  <c r="G434" i="12"/>
  <c r="G434" i="14"/>
  <c r="G434" i="13"/>
  <c r="G146" i="12"/>
  <c r="G146" i="13"/>
  <c r="G146" i="14"/>
  <c r="G122" i="14"/>
  <c r="G122" i="13"/>
  <c r="G122" i="12"/>
  <c r="G98" i="14"/>
  <c r="G98" i="12"/>
  <c r="G98" i="13"/>
  <c r="G58" i="14"/>
  <c r="G58" i="13"/>
  <c r="G58" i="12"/>
  <c r="F1387" i="14"/>
  <c r="F1387" i="12"/>
  <c r="F1387" i="13"/>
  <c r="F1387" i="10"/>
  <c r="F1371" i="13"/>
  <c r="F1371" i="12"/>
  <c r="F1371" i="14"/>
  <c r="F1347" i="14"/>
  <c r="F1347" i="13"/>
  <c r="F1347" i="12"/>
  <c r="F1347" i="10"/>
  <c r="F1299" i="14"/>
  <c r="F1299" i="13"/>
  <c r="F1243" i="13"/>
  <c r="F1243" i="12"/>
  <c r="F1243" i="14"/>
  <c r="F1067" i="14"/>
  <c r="F1067" i="12"/>
  <c r="F1067" i="13"/>
  <c r="F1059" i="13"/>
  <c r="F1059" i="14"/>
  <c r="F1059" i="12"/>
  <c r="F1059" i="10"/>
  <c r="F1051" i="13"/>
  <c r="F1051" i="12"/>
  <c r="F1051" i="14"/>
  <c r="F1043" i="14"/>
  <c r="F1043" i="13"/>
  <c r="F1043" i="10"/>
  <c r="F1035" i="12"/>
  <c r="F1035" i="14"/>
  <c r="F1035" i="13"/>
  <c r="F1019" i="12"/>
  <c r="F1019" i="10"/>
  <c r="F1011" i="13"/>
  <c r="F1011" i="14"/>
  <c r="F1011" i="12"/>
  <c r="F1003" i="14"/>
  <c r="F1003" i="12"/>
  <c r="F1003" i="13"/>
  <c r="F995" i="13"/>
  <c r="F995" i="14"/>
  <c r="F995" i="10"/>
  <c r="F987" i="13"/>
  <c r="F987" i="12"/>
  <c r="F987" i="14"/>
  <c r="F979" i="14"/>
  <c r="F979" i="10"/>
  <c r="F963" i="14"/>
  <c r="F963" i="13"/>
  <c r="F963" i="12"/>
  <c r="F931" i="13"/>
  <c r="F931" i="14"/>
  <c r="F931" i="12"/>
  <c r="F931" i="10"/>
  <c r="F875" i="14"/>
  <c r="F875" i="13"/>
  <c r="F875" i="12"/>
  <c r="F859" i="13"/>
  <c r="F859" i="14"/>
  <c r="F851" i="14"/>
  <c r="F851" i="12"/>
  <c r="F851" i="10"/>
  <c r="F835" i="14"/>
  <c r="F835" i="13"/>
  <c r="F803" i="13"/>
  <c r="F803" i="14"/>
  <c r="F803" i="10"/>
  <c r="F795" i="13"/>
  <c r="F795" i="14"/>
  <c r="F787" i="14"/>
  <c r="F787" i="13"/>
  <c r="F787" i="12"/>
  <c r="F787" i="10"/>
  <c r="F779" i="14"/>
  <c r="F779" i="13"/>
  <c r="F755" i="13"/>
  <c r="F755" i="14"/>
  <c r="F747" i="14"/>
  <c r="F747" i="13"/>
  <c r="F747" i="12"/>
  <c r="F739" i="13"/>
  <c r="F739" i="14"/>
  <c r="F739" i="10"/>
  <c r="F731" i="13"/>
  <c r="F731" i="14"/>
  <c r="F723" i="14"/>
  <c r="F723" i="12"/>
  <c r="F723" i="10"/>
  <c r="F707" i="14"/>
  <c r="F707" i="13"/>
  <c r="F683" i="14"/>
  <c r="F683" i="13"/>
  <c r="F683" i="12"/>
  <c r="F675" i="13"/>
  <c r="F675" i="14"/>
  <c r="F675" i="10"/>
  <c r="F667" i="13"/>
  <c r="F667" i="14"/>
  <c r="F659" i="14"/>
  <c r="F659" i="13"/>
  <c r="F659" i="12"/>
  <c r="F659" i="10"/>
  <c r="F651" i="14"/>
  <c r="F651" i="13"/>
  <c r="F627" i="13"/>
  <c r="F627" i="14"/>
  <c r="F619" i="14"/>
  <c r="F619" i="13"/>
  <c r="F619" i="12"/>
  <c r="F611" i="13"/>
  <c r="F611" i="14"/>
  <c r="F611" i="10"/>
  <c r="F603" i="13"/>
  <c r="F603" i="14"/>
  <c r="F595" i="14"/>
  <c r="F595" i="12"/>
  <c r="F595" i="10"/>
  <c r="F579" i="14"/>
  <c r="F579" i="13"/>
  <c r="F539" i="13"/>
  <c r="F539" i="14"/>
  <c r="F499" i="13"/>
  <c r="F499" i="14"/>
  <c r="F475" i="13"/>
  <c r="F475" i="14"/>
  <c r="F411" i="13"/>
  <c r="F411" i="14"/>
  <c r="F339" i="14"/>
  <c r="F339" i="12"/>
  <c r="F323" i="14"/>
  <c r="F323" i="13"/>
  <c r="F299" i="14"/>
  <c r="F299" i="13"/>
  <c r="F299" i="12"/>
  <c r="F283" i="13"/>
  <c r="F283" i="14"/>
  <c r="F243" i="13"/>
  <c r="F243" i="14"/>
  <c r="F235" i="14"/>
  <c r="F235" i="13"/>
  <c r="F235" i="12"/>
  <c r="F219" i="13"/>
  <c r="F219" i="14"/>
  <c r="F211" i="14"/>
  <c r="F211" i="13"/>
  <c r="F211" i="12"/>
  <c r="F195" i="14"/>
  <c r="F195" i="13"/>
  <c r="F171" i="14"/>
  <c r="F171" i="13"/>
  <c r="F171" i="12"/>
  <c r="F155" i="13"/>
  <c r="F155" i="14"/>
  <c r="F147" i="14"/>
  <c r="F147" i="13"/>
  <c r="F147" i="12"/>
  <c r="F115" i="13"/>
  <c r="F115" i="14"/>
  <c r="F91" i="13"/>
  <c r="F91" i="14"/>
  <c r="F83" i="14"/>
  <c r="F83" i="12"/>
  <c r="F83" i="13"/>
  <c r="F1461" i="8"/>
  <c r="F35" i="14"/>
  <c r="F35" i="13"/>
  <c r="F1476" i="8"/>
  <c r="F19" i="14"/>
  <c r="F19" i="12"/>
  <c r="D1451" i="13"/>
  <c r="D1451" i="10"/>
  <c r="D1451" i="14"/>
  <c r="D1435" i="13"/>
  <c r="D1435" i="10"/>
  <c r="D1435" i="12"/>
  <c r="D1419" i="13"/>
  <c r="D1419" i="10"/>
  <c r="D1419" i="14"/>
  <c r="D1395" i="13"/>
  <c r="D1395" i="10"/>
  <c r="D1395" i="12"/>
  <c r="D1395" i="14"/>
  <c r="D1379" i="13"/>
  <c r="D1379" i="10"/>
  <c r="D1379" i="12"/>
  <c r="D1363" i="13"/>
  <c r="D1363" i="10"/>
  <c r="D1363" i="14"/>
  <c r="D1363" i="12"/>
  <c r="D1347" i="13"/>
  <c r="D1347" i="10"/>
  <c r="D1347" i="14"/>
  <c r="D1347" i="12"/>
  <c r="D1331" i="13"/>
  <c r="D1331" i="10"/>
  <c r="D1331" i="12"/>
  <c r="D1315" i="13"/>
  <c r="D1315" i="10"/>
  <c r="D1315" i="12"/>
  <c r="D1291" i="13"/>
  <c r="D1291" i="10"/>
  <c r="D1291" i="14"/>
  <c r="D1259" i="13"/>
  <c r="D1259" i="10"/>
  <c r="D1259" i="12"/>
  <c r="D1243" i="13"/>
  <c r="D1243" i="10"/>
  <c r="D1243" i="14"/>
  <c r="D1227" i="13"/>
  <c r="D1227" i="10"/>
  <c r="D1227" i="14"/>
  <c r="D1227" i="12"/>
  <c r="D1203" i="13"/>
  <c r="D1203" i="10"/>
  <c r="D1203" i="12"/>
  <c r="D1187" i="13"/>
  <c r="D1187" i="10"/>
  <c r="D1187" i="12"/>
  <c r="D1171" i="13"/>
  <c r="D1171" i="10"/>
  <c r="D1171" i="14"/>
  <c r="D1171" i="12"/>
  <c r="D1155" i="13"/>
  <c r="D1155" i="10"/>
  <c r="D1155" i="14"/>
  <c r="D1155" i="12"/>
  <c r="D1139" i="13"/>
  <c r="D1139" i="10"/>
  <c r="D1139" i="12"/>
  <c r="D1139" i="14"/>
  <c r="D1123" i="13"/>
  <c r="D1123" i="10"/>
  <c r="D1123" i="12"/>
  <c r="D1107" i="13"/>
  <c r="D1107" i="10"/>
  <c r="D1107" i="14"/>
  <c r="D1107" i="12"/>
  <c r="D1091" i="13"/>
  <c r="D1091" i="10"/>
  <c r="D1091" i="14"/>
  <c r="D1091" i="12"/>
  <c r="D1075" i="13"/>
  <c r="D1075" i="12"/>
  <c r="D1059" i="13"/>
  <c r="D1059" i="12"/>
  <c r="D1059" i="10"/>
  <c r="D1043" i="13"/>
  <c r="D1043" i="14"/>
  <c r="D1043" i="12"/>
  <c r="D1027" i="13"/>
  <c r="D1027" i="14"/>
  <c r="D1027" i="12"/>
  <c r="D1011" i="13"/>
  <c r="D1011" i="12"/>
  <c r="D1011" i="14"/>
  <c r="D995" i="13"/>
  <c r="D995" i="12"/>
  <c r="D995" i="10"/>
  <c r="D979" i="13"/>
  <c r="D979" i="14"/>
  <c r="D979" i="12"/>
  <c r="D955" i="13"/>
  <c r="D955" i="14"/>
  <c r="D955" i="10"/>
  <c r="D939" i="13"/>
  <c r="D939" i="14"/>
  <c r="D923" i="13"/>
  <c r="D923" i="12"/>
  <c r="D907" i="13"/>
  <c r="D907" i="14"/>
  <c r="D907" i="10"/>
  <c r="D891" i="13"/>
  <c r="D891" i="14"/>
  <c r="D891" i="12"/>
  <c r="D891" i="10"/>
  <c r="D867" i="13"/>
  <c r="D867" i="12"/>
  <c r="D867" i="10"/>
  <c r="D843" i="13"/>
  <c r="D843" i="14"/>
  <c r="D843" i="10"/>
  <c r="D779" i="13"/>
  <c r="D779" i="14"/>
  <c r="D779" i="10"/>
  <c r="D771" i="13"/>
  <c r="D771" i="14"/>
  <c r="D771" i="12"/>
  <c r="D763" i="13"/>
  <c r="D763" i="14"/>
  <c r="D763" i="12"/>
  <c r="D763" i="10"/>
  <c r="D755" i="13"/>
  <c r="D755" i="12"/>
  <c r="D755" i="14"/>
  <c r="D747" i="13"/>
  <c r="D747" i="12"/>
  <c r="D731" i="13"/>
  <c r="D731" i="14"/>
  <c r="D723" i="13"/>
  <c r="D723" i="14"/>
  <c r="D723" i="12"/>
  <c r="D715" i="13"/>
  <c r="D715" i="14"/>
  <c r="D715" i="10"/>
  <c r="D707" i="13"/>
  <c r="D707" i="14"/>
  <c r="D707" i="12"/>
  <c r="D699" i="13"/>
  <c r="D699" i="14"/>
  <c r="D699" i="12"/>
  <c r="D699" i="10"/>
  <c r="D691" i="13"/>
  <c r="D691" i="12"/>
  <c r="D683" i="13"/>
  <c r="D683" i="14"/>
  <c r="D683" i="12"/>
  <c r="D675" i="13"/>
  <c r="D675" i="12"/>
  <c r="D675" i="10"/>
  <c r="D659" i="13"/>
  <c r="D659" i="14"/>
  <c r="D659" i="12"/>
  <c r="D651" i="13"/>
  <c r="D651" i="14"/>
  <c r="D651" i="10"/>
  <c r="D635" i="13"/>
  <c r="D635" i="14"/>
  <c r="D635" i="12"/>
  <c r="D635" i="10"/>
  <c r="D627" i="13"/>
  <c r="D627" i="12"/>
  <c r="D627" i="14"/>
  <c r="D619" i="13"/>
  <c r="D619" i="12"/>
  <c r="D611" i="13"/>
  <c r="D611" i="12"/>
  <c r="D611" i="10"/>
  <c r="D603" i="13"/>
  <c r="D603" i="14"/>
  <c r="D595" i="13"/>
  <c r="D595" i="14"/>
  <c r="D595" i="12"/>
  <c r="D587" i="13"/>
  <c r="D587" i="14"/>
  <c r="D587" i="10"/>
  <c r="D579" i="13"/>
  <c r="D579" i="14"/>
  <c r="D579" i="12"/>
  <c r="D571" i="13"/>
  <c r="D571" i="14"/>
  <c r="D571" i="12"/>
  <c r="D571" i="10"/>
  <c r="D563" i="13"/>
  <c r="D563" i="12"/>
  <c r="D555" i="13"/>
  <c r="D555" i="14"/>
  <c r="D555" i="12"/>
  <c r="D547" i="13"/>
  <c r="D547" i="12"/>
  <c r="D531" i="13"/>
  <c r="D531" i="14"/>
  <c r="D531" i="12"/>
  <c r="D523" i="13"/>
  <c r="D523" i="14"/>
  <c r="D515" i="13"/>
  <c r="D515" i="14"/>
  <c r="D515" i="12"/>
  <c r="D507" i="13"/>
  <c r="D507" i="14"/>
  <c r="D507" i="12"/>
  <c r="D499" i="13"/>
  <c r="D499" i="12"/>
  <c r="D499" i="14"/>
  <c r="D491" i="13"/>
  <c r="D491" i="12"/>
  <c r="D483" i="13"/>
  <c r="D483" i="12"/>
  <c r="D475" i="13"/>
  <c r="D475" i="14"/>
  <c r="D467" i="13"/>
  <c r="D467" i="14"/>
  <c r="D467" i="12"/>
  <c r="D459" i="13"/>
  <c r="D459" i="14"/>
  <c r="D451" i="13"/>
  <c r="D451" i="14"/>
  <c r="D451" i="12"/>
  <c r="D443" i="13"/>
  <c r="D443" i="14"/>
  <c r="D443" i="12"/>
  <c r="D435" i="13"/>
  <c r="D435" i="12"/>
  <c r="D419" i="13"/>
  <c r="D419" i="12"/>
  <c r="C1067" i="13"/>
  <c r="C1067" i="14"/>
  <c r="C1051" i="14"/>
  <c r="C1051" i="12"/>
  <c r="C1019" i="13"/>
  <c r="C1019" i="12"/>
  <c r="C979" i="12"/>
  <c r="C979" i="14"/>
  <c r="C971" i="14"/>
  <c r="C971" i="12"/>
  <c r="C963" i="13"/>
  <c r="C963" i="14"/>
  <c r="C939" i="13"/>
  <c r="C939" i="14"/>
  <c r="C931" i="14"/>
  <c r="C931" i="12"/>
  <c r="C923" i="14"/>
  <c r="C923" i="13"/>
  <c r="C923" i="12"/>
  <c r="C891" i="13"/>
  <c r="C891" i="12"/>
  <c r="C883" i="14"/>
  <c r="C883" i="13"/>
  <c r="C811" i="13"/>
  <c r="C811" i="14"/>
  <c r="C779" i="14"/>
  <c r="C779" i="13"/>
  <c r="C763" i="13"/>
  <c r="C763" i="12"/>
  <c r="C707" i="13"/>
  <c r="C707" i="14"/>
  <c r="C699" i="13"/>
  <c r="C699" i="12"/>
  <c r="C691" i="14"/>
  <c r="C691" i="13"/>
  <c r="C683" i="13"/>
  <c r="C683" i="14"/>
  <c r="C659" i="13"/>
  <c r="C659" i="12"/>
  <c r="C635" i="13"/>
  <c r="C635" i="12"/>
  <c r="C499" i="14"/>
  <c r="C499" i="13"/>
  <c r="C483" i="14"/>
  <c r="C483" i="12"/>
  <c r="C467" i="14"/>
  <c r="C467" i="12"/>
  <c r="C451" i="13"/>
  <c r="C451" i="14"/>
  <c r="C443" i="13"/>
  <c r="C443" i="12"/>
  <c r="C427" i="13"/>
  <c r="C427" i="14"/>
  <c r="C419" i="14"/>
  <c r="C419" i="12"/>
  <c r="C411" i="14"/>
  <c r="C411" i="13"/>
  <c r="C371" i="14"/>
  <c r="C371" i="13"/>
  <c r="C355" i="14"/>
  <c r="C355" i="12"/>
  <c r="C355" i="13"/>
  <c r="C339" i="14"/>
  <c r="C339" i="13"/>
  <c r="C339" i="12"/>
  <c r="C323" i="13"/>
  <c r="C323" i="14"/>
  <c r="C315" i="13"/>
  <c r="C315" i="12"/>
  <c r="C299" i="13"/>
  <c r="C299" i="14"/>
  <c r="C291" i="14"/>
  <c r="C291" i="12"/>
  <c r="C283" i="14"/>
  <c r="C283" i="13"/>
  <c r="C267" i="14"/>
  <c r="C267" i="13"/>
  <c r="C251" i="13"/>
  <c r="C251" i="12"/>
  <c r="C227" i="14"/>
  <c r="C227" i="12"/>
  <c r="C211" i="14"/>
  <c r="C211" i="12"/>
  <c r="C195" i="13"/>
  <c r="C195" i="14"/>
  <c r="C187" i="13"/>
  <c r="C187" i="12"/>
  <c r="C179" i="14"/>
  <c r="C179" i="13"/>
  <c r="C171" i="13"/>
  <c r="C171" i="14"/>
  <c r="C163" i="14"/>
  <c r="C163" i="12"/>
  <c r="C163" i="13"/>
  <c r="C123" i="13"/>
  <c r="C123" i="12"/>
  <c r="C99" i="14"/>
  <c r="C99" i="12"/>
  <c r="C91" i="14"/>
  <c r="C91" i="13"/>
  <c r="C83" i="14"/>
  <c r="C83" i="12"/>
  <c r="C75" i="14"/>
  <c r="C75" i="13"/>
  <c r="C67" i="13"/>
  <c r="C67" i="14"/>
  <c r="C59" i="13"/>
  <c r="C59" i="12"/>
  <c r="C43" i="13"/>
  <c r="C43" i="14"/>
  <c r="C1461" i="8"/>
  <c r="C35" i="14"/>
  <c r="C35" i="13"/>
  <c r="C35" i="12"/>
  <c r="C1484" i="8"/>
  <c r="C27" i="14"/>
  <c r="C1476" i="8"/>
  <c r="C19" i="13"/>
  <c r="C19" i="12"/>
  <c r="C1468" i="8"/>
  <c r="C11" i="14"/>
  <c r="C5" i="9"/>
  <c r="C13" i="9"/>
  <c r="C21" i="9"/>
  <c r="C29" i="9"/>
  <c r="C37" i="9"/>
  <c r="C45" i="9"/>
  <c r="C53" i="9"/>
  <c r="C61" i="9"/>
  <c r="C69" i="9"/>
  <c r="C93" i="9"/>
  <c r="C101" i="9"/>
  <c r="C109" i="9"/>
  <c r="C117" i="9"/>
  <c r="C125" i="9"/>
  <c r="C141" i="9"/>
  <c r="C149" i="9"/>
  <c r="C157" i="9"/>
  <c r="C165" i="9"/>
  <c r="C173" i="9"/>
  <c r="C189" i="9"/>
  <c r="C213" i="9"/>
  <c r="C229" i="9"/>
  <c r="C237" i="9"/>
  <c r="C253" i="9"/>
  <c r="C261" i="9"/>
  <c r="C269" i="9"/>
  <c r="C277" i="9"/>
  <c r="C285" i="9"/>
  <c r="C293" i="9"/>
  <c r="C301" i="9"/>
  <c r="C309" i="9"/>
  <c r="C317" i="9"/>
  <c r="C325" i="9"/>
  <c r="C333" i="9"/>
  <c r="C341" i="9"/>
  <c r="C349" i="9"/>
  <c r="C357" i="9"/>
  <c r="C365" i="9"/>
  <c r="C373" i="9"/>
  <c r="C381" i="9"/>
  <c r="C397" i="9"/>
  <c r="C405" i="9"/>
  <c r="C421" i="9"/>
  <c r="C429" i="9"/>
  <c r="C437" i="9"/>
  <c r="C445" i="9"/>
  <c r="C453" i="9"/>
  <c r="C461" i="9"/>
  <c r="C469" i="9"/>
  <c r="C477" i="9"/>
  <c r="C485" i="9"/>
  <c r="C493" i="9"/>
  <c r="C501" i="9"/>
  <c r="C509" i="9"/>
  <c r="C517" i="9"/>
  <c r="C525" i="9"/>
  <c r="C533" i="9"/>
  <c r="C541" i="9"/>
  <c r="C549" i="9"/>
  <c r="C557" i="9"/>
  <c r="C565" i="9"/>
  <c r="C573" i="9"/>
  <c r="C581" i="9"/>
  <c r="C589" i="9"/>
  <c r="C597" i="9"/>
  <c r="C605" i="9"/>
  <c r="C613" i="9"/>
  <c r="C621" i="9"/>
  <c r="C629" i="9"/>
  <c r="C637" i="9"/>
  <c r="C645" i="9"/>
  <c r="C653" i="9"/>
  <c r="C661" i="9"/>
  <c r="C669" i="9"/>
  <c r="C677" i="9"/>
  <c r="C685" i="9"/>
  <c r="C693" i="9"/>
  <c r="C701" i="9"/>
  <c r="C709" i="9"/>
  <c r="C717" i="9"/>
  <c r="C725" i="9"/>
  <c r="C733" i="9"/>
  <c r="C741" i="9"/>
  <c r="C749" i="9"/>
  <c r="C757" i="9"/>
  <c r="C765" i="9"/>
  <c r="C773" i="9"/>
  <c r="C781" i="9"/>
  <c r="C789" i="9"/>
  <c r="C797" i="9"/>
  <c r="C805" i="9"/>
  <c r="C813" i="9"/>
  <c r="C821" i="9"/>
  <c r="C829" i="9"/>
  <c r="C853" i="9"/>
  <c r="C861" i="9"/>
  <c r="C869" i="9"/>
  <c r="C877" i="9"/>
  <c r="C885" i="9"/>
  <c r="C893" i="9"/>
  <c r="C901" i="9"/>
  <c r="C909" i="9"/>
  <c r="C917" i="9"/>
  <c r="C925" i="9"/>
  <c r="C933" i="9"/>
  <c r="C941" i="9"/>
  <c r="C957" i="9"/>
  <c r="C965" i="9"/>
  <c r="C973" i="9"/>
  <c r="C981" i="9"/>
  <c r="C997" i="9"/>
  <c r="C1005" i="9"/>
  <c r="C1021" i="9"/>
  <c r="C1037" i="9"/>
  <c r="C1045" i="9"/>
  <c r="C1053" i="9"/>
  <c r="C1061" i="9"/>
  <c r="C1069" i="9"/>
  <c r="C1077" i="9"/>
  <c r="C1085" i="9"/>
  <c r="C1093" i="9"/>
  <c r="C1101" i="9"/>
  <c r="C1109" i="9"/>
  <c r="C1117" i="9"/>
  <c r="C1125" i="9"/>
  <c r="C1133" i="9"/>
  <c r="C1141" i="9"/>
  <c r="C1149" i="9"/>
  <c r="C1157" i="9"/>
  <c r="C1165" i="9"/>
  <c r="C1173" i="9"/>
  <c r="C1181" i="9"/>
  <c r="C1189" i="9"/>
  <c r="C1197" i="9"/>
  <c r="C1205" i="9"/>
  <c r="C1213" i="9"/>
  <c r="C1221" i="9"/>
  <c r="C1229" i="9"/>
  <c r="C1237" i="9"/>
  <c r="C1253" i="9"/>
  <c r="C1261" i="9"/>
  <c r="C1269" i="9"/>
  <c r="C1277" i="9"/>
  <c r="C1285" i="9"/>
  <c r="C1301" i="9"/>
  <c r="C1309" i="9"/>
  <c r="C1317" i="9"/>
  <c r="C1325" i="9"/>
  <c r="C1341" i="9"/>
  <c r="C1357" i="9"/>
  <c r="C1373" i="9"/>
  <c r="C1381" i="9"/>
  <c r="C1389" i="9"/>
  <c r="C1397" i="9"/>
  <c r="C1405" i="9"/>
  <c r="C1421" i="9"/>
  <c r="C1429" i="9"/>
  <c r="C1437" i="9"/>
  <c r="C1445" i="9"/>
  <c r="C1453" i="9"/>
  <c r="D12" i="9"/>
  <c r="D20" i="9"/>
  <c r="D28" i="9"/>
  <c r="D36" i="9"/>
  <c r="D44" i="9"/>
  <c r="D52" i="9"/>
  <c r="D60" i="9"/>
  <c r="D68" i="9"/>
  <c r="D76" i="9"/>
  <c r="D84" i="9"/>
  <c r="D92" i="9"/>
  <c r="D100" i="9"/>
  <c r="D108" i="9"/>
  <c r="D116" i="9"/>
  <c r="D124" i="9"/>
  <c r="D132" i="9"/>
  <c r="D140" i="9"/>
  <c r="D148" i="9"/>
  <c r="D156" i="9"/>
  <c r="D164" i="9"/>
  <c r="D172" i="9"/>
  <c r="D180" i="9"/>
  <c r="D188" i="9"/>
  <c r="D196" i="9"/>
  <c r="D204" i="9"/>
  <c r="D212" i="9"/>
  <c r="D220" i="9"/>
  <c r="D228" i="9"/>
  <c r="D236" i="9"/>
  <c r="D244" i="9"/>
  <c r="F253" i="9"/>
  <c r="G274" i="9"/>
  <c r="D283" i="9"/>
  <c r="F291" i="9"/>
  <c r="G299" i="9"/>
  <c r="D309" i="9"/>
  <c r="F317" i="9"/>
  <c r="F330" i="9"/>
  <c r="G338" i="9"/>
  <c r="D347" i="9"/>
  <c r="F355" i="9"/>
  <c r="G363" i="9"/>
  <c r="D373" i="9"/>
  <c r="F381" i="9"/>
  <c r="G402" i="9"/>
  <c r="D411" i="9"/>
  <c r="F419" i="9"/>
  <c r="G427" i="9"/>
  <c r="D437" i="9"/>
  <c r="F445" i="9"/>
  <c r="G466" i="9"/>
  <c r="D475" i="9"/>
  <c r="F483" i="9"/>
  <c r="G491" i="9"/>
  <c r="D501" i="9"/>
  <c r="F509" i="9"/>
  <c r="G530" i="9"/>
  <c r="D539" i="9"/>
  <c r="F547" i="9"/>
  <c r="G555" i="9"/>
  <c r="D565" i="9"/>
  <c r="F573" i="9"/>
  <c r="G594" i="9"/>
  <c r="D603" i="9"/>
  <c r="F611" i="9"/>
  <c r="G619" i="9"/>
  <c r="D629" i="9"/>
  <c r="F637" i="9"/>
  <c r="G658" i="9"/>
  <c r="D667" i="9"/>
  <c r="F675" i="9"/>
  <c r="G683" i="9"/>
  <c r="D693" i="9"/>
  <c r="F701" i="9"/>
  <c r="G722" i="9"/>
  <c r="D731" i="9"/>
  <c r="F739" i="9"/>
  <c r="G747" i="9"/>
  <c r="D757" i="9"/>
  <c r="F765" i="9"/>
  <c r="F778" i="9"/>
  <c r="G786" i="9"/>
  <c r="D795" i="9"/>
  <c r="F803" i="9"/>
  <c r="G811" i="9"/>
  <c r="D821" i="9"/>
  <c r="F829" i="9"/>
  <c r="G850" i="9"/>
  <c r="D859" i="9"/>
  <c r="G875" i="9"/>
  <c r="F893" i="9"/>
  <c r="D923" i="9"/>
  <c r="F931" i="9"/>
  <c r="G939" i="9"/>
  <c r="F957" i="9"/>
  <c r="G978" i="9"/>
  <c r="D987" i="9"/>
  <c r="F995" i="9"/>
  <c r="G1003" i="9"/>
  <c r="F1021" i="9"/>
  <c r="G1042" i="9"/>
  <c r="D1051" i="9"/>
  <c r="F1059" i="9"/>
  <c r="D1077" i="9"/>
  <c r="F1085" i="9"/>
  <c r="G1106" i="9"/>
  <c r="D1115" i="9"/>
  <c r="G1131" i="9"/>
  <c r="D1141" i="9"/>
  <c r="G1170" i="9"/>
  <c r="D1179" i="9"/>
  <c r="G1195" i="9"/>
  <c r="D1205" i="9"/>
  <c r="F1213" i="9"/>
  <c r="G1234" i="9"/>
  <c r="D1243" i="9"/>
  <c r="F1251" i="9"/>
  <c r="G1259" i="9"/>
  <c r="D1269" i="9"/>
  <c r="F1277" i="9"/>
  <c r="G1298" i="9"/>
  <c r="G1323" i="9"/>
  <c r="D1333" i="9"/>
  <c r="F1341" i="9"/>
  <c r="G1362" i="9"/>
  <c r="D1371" i="9"/>
  <c r="F1379" i="9"/>
  <c r="G1387" i="9"/>
  <c r="D1397" i="9"/>
  <c r="G1426" i="9"/>
  <c r="D1435" i="9"/>
  <c r="C20" i="10"/>
  <c r="C45" i="10"/>
  <c r="C59" i="10"/>
  <c r="C84" i="10"/>
  <c r="C109" i="10"/>
  <c r="C123" i="10"/>
  <c r="C148" i="10"/>
  <c r="C173" i="10"/>
  <c r="C187" i="10"/>
  <c r="C212" i="10"/>
  <c r="C237" i="10"/>
  <c r="C251" i="10"/>
  <c r="C276" i="10"/>
  <c r="C290" i="10"/>
  <c r="C301" i="10"/>
  <c r="C315" i="10"/>
  <c r="C340" i="10"/>
  <c r="C365" i="10"/>
  <c r="C404" i="10"/>
  <c r="C418" i="10"/>
  <c r="C429" i="10"/>
  <c r="C443" i="10"/>
  <c r="C468" i="10"/>
  <c r="C493" i="10"/>
  <c r="C507" i="10"/>
  <c r="C532" i="10"/>
  <c r="C557" i="10"/>
  <c r="C596" i="10"/>
  <c r="C621" i="10"/>
  <c r="C635" i="10"/>
  <c r="C660" i="10"/>
  <c r="C685" i="10"/>
  <c r="C699" i="10"/>
  <c r="C724" i="10"/>
  <c r="C763" i="10"/>
  <c r="C788" i="10"/>
  <c r="C813" i="10"/>
  <c r="C852" i="10"/>
  <c r="C877" i="10"/>
  <c r="C891" i="10"/>
  <c r="C916" i="10"/>
  <c r="C941" i="10"/>
  <c r="C955" i="10"/>
  <c r="C980" i="10"/>
  <c r="C1005" i="10"/>
  <c r="C1019" i="10"/>
  <c r="C1044" i="10"/>
  <c r="C1069" i="10"/>
  <c r="C1083" i="10"/>
  <c r="C1108" i="10"/>
  <c r="C1133" i="10"/>
  <c r="C1172" i="10"/>
  <c r="C1197" i="10"/>
  <c r="C1211" i="10"/>
  <c r="C1236" i="10"/>
  <c r="C1261" i="10"/>
  <c r="C1275" i="10"/>
  <c r="C1300" i="10"/>
  <c r="C1325" i="10"/>
  <c r="C1339" i="10"/>
  <c r="C1364" i="10"/>
  <c r="C1389" i="10"/>
  <c r="C1428" i="10"/>
  <c r="C1442" i="10"/>
  <c r="K1442" i="10" s="1" a="1"/>
  <c r="K1442" i="10" s="1"/>
  <c r="C1453" i="10"/>
  <c r="F35" i="10"/>
  <c r="G43" i="10"/>
  <c r="D52" i="10"/>
  <c r="F61" i="10"/>
  <c r="G82" i="10"/>
  <c r="D91" i="10"/>
  <c r="F99" i="10"/>
  <c r="G107" i="10"/>
  <c r="D116" i="10"/>
  <c r="F125" i="10"/>
  <c r="G146" i="10"/>
  <c r="D155" i="10"/>
  <c r="F163" i="10"/>
  <c r="D180" i="10"/>
  <c r="G210" i="10"/>
  <c r="D219" i="10"/>
  <c r="F227" i="10"/>
  <c r="G235" i="10"/>
  <c r="D244" i="10"/>
  <c r="F253" i="10"/>
  <c r="G274" i="10"/>
  <c r="D283" i="10"/>
  <c r="F291" i="10"/>
  <c r="D308" i="10"/>
  <c r="F317" i="10"/>
  <c r="G338" i="10"/>
  <c r="F355" i="10"/>
  <c r="G363" i="10"/>
  <c r="D372" i="10"/>
  <c r="F381" i="10"/>
  <c r="D411" i="10"/>
  <c r="F419" i="10"/>
  <c r="G427" i="10"/>
  <c r="D436" i="10"/>
  <c r="F445" i="10"/>
  <c r="G466" i="10"/>
  <c r="D475" i="10"/>
  <c r="F483" i="10"/>
  <c r="G491" i="10"/>
  <c r="D500" i="10"/>
  <c r="F509" i="10"/>
  <c r="D539" i="10"/>
  <c r="F547" i="10"/>
  <c r="G564" i="10"/>
  <c r="F579" i="10"/>
  <c r="D589" i="10"/>
  <c r="F594" i="10"/>
  <c r="D604" i="10"/>
  <c r="F613" i="10"/>
  <c r="G618" i="10"/>
  <c r="F628" i="10"/>
  <c r="D643" i="10"/>
  <c r="G652" i="10"/>
  <c r="F667" i="10"/>
  <c r="D677" i="10"/>
  <c r="D692" i="10"/>
  <c r="G706" i="10"/>
  <c r="F716" i="10"/>
  <c r="D731" i="10"/>
  <c r="G740" i="10"/>
  <c r="F755" i="10"/>
  <c r="D765" i="10"/>
  <c r="D780" i="10"/>
  <c r="F789" i="10"/>
  <c r="G794" i="10"/>
  <c r="F804" i="10"/>
  <c r="D819" i="10"/>
  <c r="G828" i="10"/>
  <c r="F843" i="10"/>
  <c r="D853" i="10"/>
  <c r="D868" i="10"/>
  <c r="F877" i="10"/>
  <c r="F892" i="10"/>
  <c r="D906" i="10"/>
  <c r="G954" i="10"/>
  <c r="F965" i="10"/>
  <c r="D979" i="10"/>
  <c r="F1003" i="10"/>
  <c r="D1028" i="10"/>
  <c r="F1052" i="10"/>
  <c r="D1067" i="10"/>
  <c r="G1082" i="10"/>
  <c r="F1100" i="10"/>
  <c r="F1117" i="10"/>
  <c r="F1133" i="10"/>
  <c r="D1140" i="10"/>
  <c r="D1157" i="10"/>
  <c r="D1162" i="10"/>
  <c r="F1179" i="10"/>
  <c r="G1196" i="10"/>
  <c r="G1202" i="10"/>
  <c r="G1218" i="10"/>
  <c r="F1236" i="10"/>
  <c r="F1253" i="10"/>
  <c r="D1260" i="10"/>
  <c r="D1276" i="10"/>
  <c r="F1299" i="10"/>
  <c r="G1316" i="10"/>
  <c r="G1332" i="10"/>
  <c r="G1338" i="10"/>
  <c r="F1356" i="10"/>
  <c r="F1373" i="10"/>
  <c r="F1389" i="10"/>
  <c r="D1396" i="10"/>
  <c r="D1413" i="10"/>
  <c r="G1452" i="10"/>
  <c r="G1458" i="10"/>
  <c r="G4" i="12"/>
  <c r="D29" i="12"/>
  <c r="C43" i="12"/>
  <c r="F67" i="12"/>
  <c r="F91" i="12"/>
  <c r="G106" i="12"/>
  <c r="C116" i="12"/>
  <c r="C131" i="12"/>
  <c r="G140" i="12"/>
  <c r="D155" i="12"/>
  <c r="G164" i="12"/>
  <c r="D170" i="12"/>
  <c r="G179" i="12"/>
  <c r="D189" i="12"/>
  <c r="D194" i="12"/>
  <c r="C204" i="12"/>
  <c r="C219" i="12"/>
  <c r="D228" i="12"/>
  <c r="F243" i="12"/>
  <c r="C253" i="12"/>
  <c r="F267" i="12"/>
  <c r="G282" i="12"/>
  <c r="C292" i="12"/>
  <c r="F301" i="12"/>
  <c r="C307" i="12"/>
  <c r="G316" i="12"/>
  <c r="D331" i="12"/>
  <c r="G340" i="12"/>
  <c r="D346" i="12"/>
  <c r="G355" i="12"/>
  <c r="D365" i="12"/>
  <c r="C380" i="12"/>
  <c r="G389" i="12"/>
  <c r="D404" i="12"/>
  <c r="G413" i="12"/>
  <c r="C429" i="12"/>
  <c r="F443" i="12"/>
  <c r="D453" i="12"/>
  <c r="C468" i="12"/>
  <c r="F477" i="12"/>
  <c r="G481" i="12"/>
  <c r="G492" i="12"/>
  <c r="D541" i="12"/>
  <c r="G565" i="12"/>
  <c r="F579" i="12"/>
  <c r="G589" i="12"/>
  <c r="F603" i="12"/>
  <c r="G618" i="12"/>
  <c r="C628" i="12"/>
  <c r="C643" i="12"/>
  <c r="G652" i="12"/>
  <c r="D667" i="12"/>
  <c r="G676" i="12"/>
  <c r="G691" i="12"/>
  <c r="C716" i="12"/>
  <c r="G725" i="12"/>
  <c r="C731" i="12"/>
  <c r="D740" i="12"/>
  <c r="G749" i="12"/>
  <c r="F755" i="12"/>
  <c r="C765" i="12"/>
  <c r="F779" i="12"/>
  <c r="D789" i="12"/>
  <c r="G794" i="12"/>
  <c r="C804" i="12"/>
  <c r="F813" i="12"/>
  <c r="C819" i="12"/>
  <c r="G828" i="12"/>
  <c r="D843" i="12"/>
  <c r="G867" i="12"/>
  <c r="D877" i="12"/>
  <c r="D882" i="12"/>
  <c r="C892" i="12"/>
  <c r="F909" i="12"/>
  <c r="C915" i="12"/>
  <c r="D932" i="12"/>
  <c r="C939" i="12"/>
  <c r="D955" i="12"/>
  <c r="D973" i="12"/>
  <c r="G979" i="12"/>
  <c r="G984" i="12"/>
  <c r="G997" i="12"/>
  <c r="G1002" i="12"/>
  <c r="G1020" i="12"/>
  <c r="C1027" i="12"/>
  <c r="D1038" i="12"/>
  <c r="F1043" i="12"/>
  <c r="D1061" i="12"/>
  <c r="G1096" i="12"/>
  <c r="F1101" i="12"/>
  <c r="C1108" i="12"/>
  <c r="G1114" i="12"/>
  <c r="C1131" i="12"/>
  <c r="C1149" i="12"/>
  <c r="F1155" i="12"/>
  <c r="D1173" i="12"/>
  <c r="G1184" i="12"/>
  <c r="G1189" i="12"/>
  <c r="C1196" i="12"/>
  <c r="C1202" i="12"/>
  <c r="F1213" i="12"/>
  <c r="D1236" i="12"/>
  <c r="C1243" i="12"/>
  <c r="D1254" i="12"/>
  <c r="C1261" i="12"/>
  <c r="D1277" i="12"/>
  <c r="G1283" i="12"/>
  <c r="G1301" i="12"/>
  <c r="G1306" i="12"/>
  <c r="G1324" i="12"/>
  <c r="C1331" i="12"/>
  <c r="D1342" i="12"/>
  <c r="D1348" i="12"/>
  <c r="D1365" i="12"/>
  <c r="D1389" i="12"/>
  <c r="C1394" i="12"/>
  <c r="C1412" i="12"/>
  <c r="G1418" i="12"/>
  <c r="G1436" i="12"/>
  <c r="F1459" i="12"/>
  <c r="C84" i="13"/>
  <c r="C156" i="13"/>
  <c r="C228" i="13"/>
  <c r="C300" i="13"/>
  <c r="C365" i="13"/>
  <c r="C437" i="13"/>
  <c r="C483" i="13"/>
  <c r="C508" i="13"/>
  <c r="C532" i="13"/>
  <c r="C669" i="13"/>
  <c r="C715" i="13"/>
  <c r="C741" i="13"/>
  <c r="C787" i="13"/>
  <c r="C813" i="13"/>
  <c r="C859" i="13"/>
  <c r="C885" i="13"/>
  <c r="C931" i="13"/>
  <c r="C1068" i="13"/>
  <c r="C1093" i="13"/>
  <c r="C1117" i="13"/>
  <c r="C1139" i="13"/>
  <c r="C1163" i="13"/>
  <c r="C1300" i="13"/>
  <c r="C1372" i="13"/>
  <c r="C1444" i="13"/>
  <c r="F13" i="13"/>
  <c r="F22" i="13"/>
  <c r="G28" i="13"/>
  <c r="F37" i="13"/>
  <c r="G52" i="13"/>
  <c r="D61" i="13"/>
  <c r="D68" i="13"/>
  <c r="F76" i="13"/>
  <c r="F84" i="13"/>
  <c r="G91" i="13"/>
  <c r="G99" i="13"/>
  <c r="G106" i="13"/>
  <c r="G123" i="13"/>
  <c r="G138" i="13"/>
  <c r="F145" i="13"/>
  <c r="D154" i="13"/>
  <c r="G162" i="13"/>
  <c r="D178" i="13"/>
  <c r="G184" i="13"/>
  <c r="F193" i="13"/>
  <c r="G208" i="13"/>
  <c r="G232" i="13"/>
  <c r="F340" i="13"/>
  <c r="D349" i="13"/>
  <c r="F364" i="13"/>
  <c r="F388" i="13"/>
  <c r="D397" i="13"/>
  <c r="G403" i="13"/>
  <c r="F412" i="13"/>
  <c r="D436" i="13"/>
  <c r="G442" i="13"/>
  <c r="F451" i="13"/>
  <c r="D497" i="13"/>
  <c r="D505" i="13"/>
  <c r="D529" i="13"/>
  <c r="D556" i="13"/>
  <c r="G564" i="13"/>
  <c r="G604" i="13"/>
  <c r="F613" i="13"/>
  <c r="F643" i="13"/>
  <c r="F653" i="13"/>
  <c r="F662" i="13"/>
  <c r="G672" i="13"/>
  <c r="D681" i="13"/>
  <c r="D692" i="13"/>
  <c r="F702" i="13"/>
  <c r="F721" i="13"/>
  <c r="G740" i="13"/>
  <c r="G808" i="13"/>
  <c r="G818" i="13"/>
  <c r="F827" i="13"/>
  <c r="F838" i="13"/>
  <c r="G848" i="13"/>
  <c r="G867" i="13"/>
  <c r="D876" i="13"/>
  <c r="F897" i="13"/>
  <c r="F916" i="13"/>
  <c r="G924" i="13"/>
  <c r="G954" i="13"/>
  <c r="D965" i="13"/>
  <c r="F973" i="13"/>
  <c r="G984" i="13"/>
  <c r="G994" i="13"/>
  <c r="G1003" i="13"/>
  <c r="D1014" i="13"/>
  <c r="F1022" i="13"/>
  <c r="G1043" i="13"/>
  <c r="F1052" i="13"/>
  <c r="F1092" i="13"/>
  <c r="D1101" i="13"/>
  <c r="G1130" i="13"/>
  <c r="D1141" i="13"/>
  <c r="D1150" i="13"/>
  <c r="G1168" i="13"/>
  <c r="G1179" i="13"/>
  <c r="D1190" i="13"/>
  <c r="D1209" i="13"/>
  <c r="F1217" i="13"/>
  <c r="F1228" i="13"/>
  <c r="D1277" i="13"/>
  <c r="G1314" i="13"/>
  <c r="D1326" i="13"/>
  <c r="D1345" i="13"/>
  <c r="F1355" i="13"/>
  <c r="G1363" i="13"/>
  <c r="D1385" i="13"/>
  <c r="D1404" i="13"/>
  <c r="F1412" i="13"/>
  <c r="G1452" i="13"/>
  <c r="C37" i="14"/>
  <c r="C68" i="14"/>
  <c r="C125" i="14"/>
  <c r="C387" i="14"/>
  <c r="C443" i="14"/>
  <c r="C476" i="14"/>
  <c r="C533" i="14"/>
  <c r="C564" i="14"/>
  <c r="C589" i="14"/>
  <c r="C653" i="14"/>
  <c r="C915" i="14"/>
  <c r="C946" i="14"/>
  <c r="C972" i="14"/>
  <c r="C1003" i="14"/>
  <c r="C1028" i="14"/>
  <c r="C1061" i="14"/>
  <c r="C1092" i="14"/>
  <c r="C1149" i="14"/>
  <c r="C1385" i="14"/>
  <c r="C1411" i="14"/>
  <c r="G4" i="14"/>
  <c r="D45" i="14"/>
  <c r="F53" i="14"/>
  <c r="G74" i="14"/>
  <c r="G93" i="14"/>
  <c r="F123" i="14"/>
  <c r="F131" i="14"/>
  <c r="F142" i="14"/>
  <c r="D161" i="14"/>
  <c r="D172" i="14"/>
  <c r="D180" i="14"/>
  <c r="D221" i="14"/>
  <c r="D229" i="14"/>
  <c r="G258" i="14"/>
  <c r="G269" i="14"/>
  <c r="G277" i="14"/>
  <c r="G288" i="14"/>
  <c r="D297" i="14"/>
  <c r="F307" i="14"/>
  <c r="F318" i="14"/>
  <c r="F326" i="14"/>
  <c r="F337" i="14"/>
  <c r="D356" i="14"/>
  <c r="D405" i="14"/>
  <c r="D435" i="14"/>
  <c r="F443" i="14"/>
  <c r="G453" i="14"/>
  <c r="G472" i="14"/>
  <c r="G483" i="14"/>
  <c r="D492" i="14"/>
  <c r="F502" i="14"/>
  <c r="F521" i="14"/>
  <c r="G532" i="14"/>
  <c r="D541" i="14"/>
  <c r="F581" i="14"/>
  <c r="G589" i="14"/>
  <c r="D611" i="14"/>
  <c r="D619" i="14"/>
  <c r="D630" i="14"/>
  <c r="F638" i="14"/>
  <c r="G648" i="14"/>
  <c r="G659" i="14"/>
  <c r="G667" i="14"/>
  <c r="G708" i="14"/>
  <c r="G716" i="14"/>
  <c r="G727" i="14"/>
  <c r="F757" i="14"/>
  <c r="D795" i="14"/>
  <c r="D806" i="14"/>
  <c r="D814" i="14"/>
  <c r="D825" i="14"/>
  <c r="G843" i="14"/>
  <c r="G892" i="14"/>
  <c r="G903" i="14"/>
  <c r="G911" i="14"/>
  <c r="G922" i="14"/>
  <c r="F941" i="14"/>
  <c r="F971" i="14"/>
  <c r="G979" i="14"/>
  <c r="D990" i="14"/>
  <c r="D1001" i="14"/>
  <c r="D1009" i="14"/>
  <c r="D1020" i="14"/>
  <c r="D1069" i="14"/>
  <c r="F1077" i="14"/>
  <c r="G1098" i="14"/>
  <c r="G1106" i="14"/>
  <c r="G1117" i="14"/>
  <c r="D1126" i="14"/>
  <c r="F1147" i="14"/>
  <c r="F1155" i="14"/>
  <c r="F1166" i="14"/>
  <c r="G1174" i="14"/>
  <c r="D1196" i="14"/>
  <c r="D1204" i="14"/>
  <c r="G1223" i="14"/>
  <c r="D1245" i="14"/>
  <c r="D1253" i="14"/>
  <c r="G1282" i="14"/>
  <c r="G1293" i="14"/>
  <c r="G1301" i="14"/>
  <c r="G1312" i="14"/>
  <c r="D1321" i="14"/>
  <c r="F1331" i="14"/>
  <c r="F1342" i="14"/>
  <c r="F1350" i="14"/>
  <c r="F1361" i="14"/>
  <c r="D1380" i="14"/>
  <c r="G1418" i="14"/>
  <c r="D1448" i="14"/>
  <c r="D1445" i="13"/>
  <c r="D1445" i="14"/>
  <c r="G1267" i="13"/>
  <c r="G1267" i="14"/>
  <c r="G1267" i="10"/>
  <c r="G1267" i="12"/>
  <c r="G923" i="12"/>
  <c r="G923" i="10"/>
  <c r="G763" i="12"/>
  <c r="G763" i="13"/>
  <c r="G763" i="14"/>
  <c r="G763" i="10"/>
  <c r="G387" i="14"/>
  <c r="G387" i="13"/>
  <c r="G387" i="12"/>
  <c r="G578" i="13"/>
  <c r="G578" i="12"/>
  <c r="G578" i="14"/>
  <c r="G506" i="14"/>
  <c r="G506" i="12"/>
  <c r="G394" i="12"/>
  <c r="G394" i="13"/>
  <c r="G170" i="14"/>
  <c r="G170" i="13"/>
  <c r="F1091" i="14"/>
  <c r="F1091" i="13"/>
  <c r="F1091" i="12"/>
  <c r="F1091" i="10"/>
  <c r="D1267" i="13"/>
  <c r="D1267" i="10"/>
  <c r="D1267" i="12"/>
  <c r="D1267" i="14"/>
  <c r="C1315" i="14"/>
  <c r="C1315" i="12"/>
  <c r="C1291" i="14"/>
  <c r="C1291" i="13"/>
  <c r="C1091" i="13"/>
  <c r="C1091" i="14"/>
  <c r="C907" i="14"/>
  <c r="C907" i="13"/>
  <c r="C867" i="14"/>
  <c r="C867" i="12"/>
  <c r="C867" i="13"/>
  <c r="C851" i="14"/>
  <c r="C851" i="13"/>
  <c r="C851" i="12"/>
  <c r="C835" i="13"/>
  <c r="C835" i="14"/>
  <c r="C827" i="13"/>
  <c r="C827" i="12"/>
  <c r="C803" i="14"/>
  <c r="C803" i="12"/>
  <c r="C611" i="14"/>
  <c r="C611" i="12"/>
  <c r="C603" i="14"/>
  <c r="C603" i="13"/>
  <c r="C595" i="14"/>
  <c r="C595" i="12"/>
  <c r="C587" i="14"/>
  <c r="C587" i="13"/>
  <c r="C579" i="13"/>
  <c r="C579" i="14"/>
  <c r="C571" i="13"/>
  <c r="C571" i="12"/>
  <c r="C555" i="13"/>
  <c r="C555" i="14"/>
  <c r="C547" i="14"/>
  <c r="C547" i="13"/>
  <c r="C547" i="12"/>
  <c r="C531" i="13"/>
  <c r="C531" i="12"/>
  <c r="C507" i="13"/>
  <c r="C507" i="12"/>
  <c r="C395" i="14"/>
  <c r="C395" i="13"/>
  <c r="C379" i="13"/>
  <c r="C379" i="12"/>
  <c r="C147" i="13"/>
  <c r="C147" i="12"/>
  <c r="G1457" i="14"/>
  <c r="G1457" i="13"/>
  <c r="G1457" i="12"/>
  <c r="G1457" i="9"/>
  <c r="G1457" i="10"/>
  <c r="G1449" i="14"/>
  <c r="G1449" i="9"/>
  <c r="G1449" i="13"/>
  <c r="G1449" i="12"/>
  <c r="G1441" i="14"/>
  <c r="G1441" i="9"/>
  <c r="G1433" i="14"/>
  <c r="G1433" i="10"/>
  <c r="G1433" i="9"/>
  <c r="G1425" i="14"/>
  <c r="G1425" i="13"/>
  <c r="G1425" i="9"/>
  <c r="G1425" i="10"/>
  <c r="G1417" i="14"/>
  <c r="G1417" i="13"/>
  <c r="G1417" i="12"/>
  <c r="G1417" i="9"/>
  <c r="G1409" i="14"/>
  <c r="G1409" i="13"/>
  <c r="G1409" i="12"/>
  <c r="G1409" i="9"/>
  <c r="G1401" i="14"/>
  <c r="G1401" i="13"/>
  <c r="G1401" i="10"/>
  <c r="G1401" i="9"/>
  <c r="G1393" i="14"/>
  <c r="G1393" i="9"/>
  <c r="G1393" i="10"/>
  <c r="G1385" i="14"/>
  <c r="G1385" i="9"/>
  <c r="G1377" i="14"/>
  <c r="G1377" i="13"/>
  <c r="G1377" i="9"/>
  <c r="G1369" i="14"/>
  <c r="G1369" i="10"/>
  <c r="G1369" i="12"/>
  <c r="G1369" i="9"/>
  <c r="G1361" i="14"/>
  <c r="G1361" i="13"/>
  <c r="G1361" i="9"/>
  <c r="G1361" i="12"/>
  <c r="G1361" i="10"/>
  <c r="G1353" i="14"/>
  <c r="G1353" i="13"/>
  <c r="G1353" i="9"/>
  <c r="G1337" i="14"/>
  <c r="G1337" i="13"/>
  <c r="G1337" i="10"/>
  <c r="G1337" i="9"/>
  <c r="G1329" i="14"/>
  <c r="G1329" i="13"/>
  <c r="G1329" i="12"/>
  <c r="G1329" i="9"/>
  <c r="G1329" i="10"/>
  <c r="G1321" i="14"/>
  <c r="G1321" i="9"/>
  <c r="G1321" i="13"/>
  <c r="G1321" i="12"/>
  <c r="G1313" i="14"/>
  <c r="G1313" i="9"/>
  <c r="G1305" i="14"/>
  <c r="G1305" i="10"/>
  <c r="G1305" i="9"/>
  <c r="G1297" i="14"/>
  <c r="G1297" i="13"/>
  <c r="G1297" i="9"/>
  <c r="G1297" i="10"/>
  <c r="G1289" i="14"/>
  <c r="G1289" i="13"/>
  <c r="G1289" i="12"/>
  <c r="G1289" i="9"/>
  <c r="G1281" i="14"/>
  <c r="G1281" i="13"/>
  <c r="G1281" i="12"/>
  <c r="G1281" i="9"/>
  <c r="G1273" i="14"/>
  <c r="G1273" i="13"/>
  <c r="G1273" i="10"/>
  <c r="G1273" i="9"/>
  <c r="G1265" i="14"/>
  <c r="G1265" i="9"/>
  <c r="G1265" i="10"/>
  <c r="G1257" i="14"/>
  <c r="G1257" i="9"/>
  <c r="G1249" i="14"/>
  <c r="G1249" i="13"/>
  <c r="G1249" i="9"/>
  <c r="G1241" i="14"/>
  <c r="G1241" i="10"/>
  <c r="G1241" i="12"/>
  <c r="G1241" i="9"/>
  <c r="G1233" i="14"/>
  <c r="G1233" i="13"/>
  <c r="G1233" i="9"/>
  <c r="G1233" i="12"/>
  <c r="G1233" i="10"/>
  <c r="G1225" i="14"/>
  <c r="G1225" i="13"/>
  <c r="G1225" i="9"/>
  <c r="G1217" i="14"/>
  <c r="G1217" i="13"/>
  <c r="G1217" i="9"/>
  <c r="G1209" i="14"/>
  <c r="G1209" i="13"/>
  <c r="G1209" i="10"/>
  <c r="G1209" i="9"/>
  <c r="G1201" i="14"/>
  <c r="G1201" i="13"/>
  <c r="G1201" i="12"/>
  <c r="G1201" i="9"/>
  <c r="G1201" i="10"/>
  <c r="G1193" i="14"/>
  <c r="G1193" i="9"/>
  <c r="G1193" i="13"/>
  <c r="G1193" i="12"/>
  <c r="G1185" i="14"/>
  <c r="G1185" i="9"/>
  <c r="G1177" i="14"/>
  <c r="G1177" i="10"/>
  <c r="G1177" i="9"/>
  <c r="G1169" i="14"/>
  <c r="G1169" i="13"/>
  <c r="G1169" i="9"/>
  <c r="G1169" i="10"/>
  <c r="G1161" i="14"/>
  <c r="G1161" i="13"/>
  <c r="G1161" i="12"/>
  <c r="G1161" i="9"/>
  <c r="G1153" i="14"/>
  <c r="G1153" i="13"/>
  <c r="G1153" i="12"/>
  <c r="G1153" i="9"/>
  <c r="G1145" i="14"/>
  <c r="G1145" i="13"/>
  <c r="G1145" i="10"/>
  <c r="G1145" i="9"/>
  <c r="G1137" i="14"/>
  <c r="G1137" i="9"/>
  <c r="G1137" i="10"/>
  <c r="G1129" i="14"/>
  <c r="G1129" i="9"/>
  <c r="G1121" i="14"/>
  <c r="G1121" i="13"/>
  <c r="G1121" i="9"/>
  <c r="G1113" i="14"/>
  <c r="G1113" i="10"/>
  <c r="G1113" i="12"/>
  <c r="G1113" i="9"/>
  <c r="G1105" i="14"/>
  <c r="G1105" i="13"/>
  <c r="G1105" i="9"/>
  <c r="G1105" i="12"/>
  <c r="G1105" i="10"/>
  <c r="G1097" i="14"/>
  <c r="G1097" i="13"/>
  <c r="G1097" i="9"/>
  <c r="G1089" i="14"/>
  <c r="G1089" i="13"/>
  <c r="G1089" i="9"/>
  <c r="G1081" i="14"/>
  <c r="G1081" i="13"/>
  <c r="G1081" i="10"/>
  <c r="G1081" i="9"/>
  <c r="G1073" i="14"/>
  <c r="G1073" i="13"/>
  <c r="G1073" i="12"/>
  <c r="G1073" i="9"/>
  <c r="G1065" i="14"/>
  <c r="G1065" i="10"/>
  <c r="G1065" i="9"/>
  <c r="G1065" i="13"/>
  <c r="G1065" i="12"/>
  <c r="G1057" i="14"/>
  <c r="G1057" i="9"/>
  <c r="G1049" i="14"/>
  <c r="G1049" i="9"/>
  <c r="G1049" i="10"/>
  <c r="G1041" i="14"/>
  <c r="G1041" i="13"/>
  <c r="G1041" i="9"/>
  <c r="G1033" i="14"/>
  <c r="G1033" i="13"/>
  <c r="G1033" i="12"/>
  <c r="G1033" i="9"/>
  <c r="G1025" i="14"/>
  <c r="G1025" i="13"/>
  <c r="G1025" i="12"/>
  <c r="G1025" i="10"/>
  <c r="G1025" i="9"/>
  <c r="G1017" i="14"/>
  <c r="G1017" i="13"/>
  <c r="G1017" i="9"/>
  <c r="G1009" i="14"/>
  <c r="G1009" i="9"/>
  <c r="G1001" i="14"/>
  <c r="G1001" i="10"/>
  <c r="G1001" i="9"/>
  <c r="G993" i="14"/>
  <c r="G993" i="13"/>
  <c r="G993" i="9"/>
  <c r="G985" i="14"/>
  <c r="G985" i="12"/>
  <c r="G985" i="9"/>
  <c r="G985" i="10"/>
  <c r="G977" i="14"/>
  <c r="G977" i="13"/>
  <c r="G977" i="9"/>
  <c r="G977" i="12"/>
  <c r="G969" i="14"/>
  <c r="G969" i="13"/>
  <c r="G969" i="9"/>
  <c r="G961" i="14"/>
  <c r="G961" i="13"/>
  <c r="G961" i="10"/>
  <c r="G961" i="9"/>
  <c r="G953" i="14"/>
  <c r="G953" i="13"/>
  <c r="G953" i="9"/>
  <c r="G945" i="14"/>
  <c r="G945" i="13"/>
  <c r="G945" i="12"/>
  <c r="G945" i="9"/>
  <c r="G937" i="14"/>
  <c r="G937" i="10"/>
  <c r="G937" i="9"/>
  <c r="G937" i="13"/>
  <c r="G937" i="12"/>
  <c r="G929" i="14"/>
  <c r="G929" i="9"/>
  <c r="G913" i="14"/>
  <c r="G913" i="13"/>
  <c r="G913" i="9"/>
  <c r="G905" i="14"/>
  <c r="G905" i="13"/>
  <c r="G905" i="12"/>
  <c r="G905" i="9"/>
  <c r="G897" i="14"/>
  <c r="G897" i="13"/>
  <c r="G897" i="12"/>
  <c r="G897" i="10"/>
  <c r="G897" i="9"/>
  <c r="G889" i="14"/>
  <c r="G889" i="13"/>
  <c r="G889" i="9"/>
  <c r="G881" i="14"/>
  <c r="G881" i="12"/>
  <c r="G881" i="9"/>
  <c r="G873" i="14"/>
  <c r="G873" i="10"/>
  <c r="G873" i="9"/>
  <c r="G865" i="14"/>
  <c r="G865" i="13"/>
  <c r="G865" i="9"/>
  <c r="G857" i="14"/>
  <c r="G857" i="12"/>
  <c r="G857" i="9"/>
  <c r="G857" i="10"/>
  <c r="G849" i="14"/>
  <c r="G849" i="13"/>
  <c r="G849" i="9"/>
  <c r="G841" i="14"/>
  <c r="G841" i="13"/>
  <c r="G841" i="9"/>
  <c r="G841" i="12"/>
  <c r="G833" i="14"/>
  <c r="G833" i="13"/>
  <c r="G833" i="10"/>
  <c r="G833" i="9"/>
  <c r="G825" i="14"/>
  <c r="G825" i="13"/>
  <c r="G825" i="9"/>
  <c r="G817" i="14"/>
  <c r="G817" i="13"/>
  <c r="G817" i="12"/>
  <c r="G817" i="9"/>
  <c r="G809" i="14"/>
  <c r="G809" i="10"/>
  <c r="G809" i="9"/>
  <c r="G809" i="13"/>
  <c r="G801" i="14"/>
  <c r="G801" i="9"/>
  <c r="G793" i="14"/>
  <c r="G793" i="12"/>
  <c r="G793" i="9"/>
  <c r="G793" i="10"/>
  <c r="G785" i="14"/>
  <c r="G785" i="13"/>
  <c r="G785" i="9"/>
  <c r="G777" i="14"/>
  <c r="G777" i="13"/>
  <c r="G777" i="9"/>
  <c r="G777" i="12"/>
  <c r="G769" i="14"/>
  <c r="G769" i="13"/>
  <c r="G769" i="10"/>
  <c r="G769" i="9"/>
  <c r="G761" i="14"/>
  <c r="G761" i="13"/>
  <c r="G761" i="9"/>
  <c r="G753" i="14"/>
  <c r="G753" i="12"/>
  <c r="G753" i="9"/>
  <c r="G745" i="14"/>
  <c r="G745" i="10"/>
  <c r="G745" i="9"/>
  <c r="G737" i="14"/>
  <c r="G737" i="13"/>
  <c r="G737" i="9"/>
  <c r="G729" i="14"/>
  <c r="G729" i="12"/>
  <c r="G729" i="9"/>
  <c r="G729" i="10"/>
  <c r="G721" i="14"/>
  <c r="G721" i="13"/>
  <c r="G721" i="9"/>
  <c r="G713" i="14"/>
  <c r="G713" i="13"/>
  <c r="G713" i="9"/>
  <c r="G713" i="12"/>
  <c r="G705" i="14"/>
  <c r="G705" i="13"/>
  <c r="G705" i="10"/>
  <c r="G705" i="9"/>
  <c r="G697" i="14"/>
  <c r="G697" i="13"/>
  <c r="G697" i="9"/>
  <c r="G689" i="14"/>
  <c r="G689" i="13"/>
  <c r="G689" i="12"/>
  <c r="G689" i="9"/>
  <c r="G681" i="14"/>
  <c r="G681" i="10"/>
  <c r="G681" i="9"/>
  <c r="G681" i="13"/>
  <c r="G673" i="14"/>
  <c r="G673" i="9"/>
  <c r="G665" i="14"/>
  <c r="G665" i="12"/>
  <c r="G665" i="9"/>
  <c r="G665" i="10"/>
  <c r="G657" i="14"/>
  <c r="G657" i="13"/>
  <c r="G657" i="9"/>
  <c r="G649" i="14"/>
  <c r="G649" i="13"/>
  <c r="G649" i="9"/>
  <c r="G649" i="12"/>
  <c r="G641" i="14"/>
  <c r="G641" i="13"/>
  <c r="G641" i="10"/>
  <c r="G641" i="9"/>
  <c r="G633" i="14"/>
  <c r="G633" i="13"/>
  <c r="G633" i="9"/>
  <c r="G625" i="14"/>
  <c r="G625" i="12"/>
  <c r="G625" i="9"/>
  <c r="G617" i="14"/>
  <c r="G617" i="10"/>
  <c r="G617" i="9"/>
  <c r="G609" i="14"/>
  <c r="G609" i="13"/>
  <c r="G609" i="9"/>
  <c r="G601" i="14"/>
  <c r="G601" i="12"/>
  <c r="G601" i="9"/>
  <c r="G601" i="10"/>
  <c r="G593" i="14"/>
  <c r="G593" i="13"/>
  <c r="G593" i="9"/>
  <c r="G585" i="14"/>
  <c r="G585" i="13"/>
  <c r="G585" i="9"/>
  <c r="G585" i="12"/>
  <c r="G577" i="14"/>
  <c r="G577" i="13"/>
  <c r="G577" i="10"/>
  <c r="G577" i="9"/>
  <c r="G561" i="14"/>
  <c r="G561" i="13"/>
  <c r="G561" i="12"/>
  <c r="G561" i="9"/>
  <c r="G553" i="14"/>
  <c r="G553" i="9"/>
  <c r="G553" i="13"/>
  <c r="G553" i="10"/>
  <c r="G545" i="14"/>
  <c r="G545" i="9"/>
  <c r="G545" i="10"/>
  <c r="G537" i="14"/>
  <c r="G537" i="13"/>
  <c r="G537" i="12"/>
  <c r="G537" i="9"/>
  <c r="G537" i="10"/>
  <c r="G529" i="14"/>
  <c r="G529" i="13"/>
  <c r="G529" i="9"/>
  <c r="G529" i="10"/>
  <c r="G521" i="14"/>
  <c r="G521" i="13"/>
  <c r="G521" i="9"/>
  <c r="G521" i="12"/>
  <c r="G521" i="10"/>
  <c r="G513" i="14"/>
  <c r="G513" i="9"/>
  <c r="G513" i="10"/>
  <c r="G505" i="14"/>
  <c r="G505" i="13"/>
  <c r="G505" i="9"/>
  <c r="G505" i="10"/>
  <c r="G497" i="14"/>
  <c r="G497" i="12"/>
  <c r="G497" i="9"/>
  <c r="G497" i="13"/>
  <c r="G497" i="10"/>
  <c r="G489" i="14"/>
  <c r="G489" i="9"/>
  <c r="G489" i="10"/>
  <c r="G481" i="14"/>
  <c r="G481" i="9"/>
  <c r="G481" i="10"/>
  <c r="G473" i="14"/>
  <c r="G473" i="12"/>
  <c r="G473" i="13"/>
  <c r="G473" i="9"/>
  <c r="G473" i="10"/>
  <c r="G465" i="14"/>
  <c r="G465" i="13"/>
  <c r="G465" i="9"/>
  <c r="G465" i="10"/>
  <c r="G457" i="14"/>
  <c r="G457" i="13"/>
  <c r="G457" i="9"/>
  <c r="G457" i="12"/>
  <c r="G457" i="10"/>
  <c r="G449" i="14"/>
  <c r="G449" i="13"/>
  <c r="G449" i="9"/>
  <c r="G449" i="10"/>
  <c r="G441" i="14"/>
  <c r="G441" i="13"/>
  <c r="G441" i="9"/>
  <c r="G441" i="10"/>
  <c r="G433" i="14"/>
  <c r="G433" i="12"/>
  <c r="G433" i="9"/>
  <c r="G433" i="10"/>
  <c r="G425" i="14"/>
  <c r="G425" i="9"/>
  <c r="G425" i="10"/>
  <c r="G417" i="14"/>
  <c r="G417" i="9"/>
  <c r="G417" i="10"/>
  <c r="G409" i="14"/>
  <c r="G409" i="12"/>
  <c r="G409" i="9"/>
  <c r="G409" i="13"/>
  <c r="G409" i="10"/>
  <c r="G401" i="14"/>
  <c r="G401" i="13"/>
  <c r="G401" i="9"/>
  <c r="G401" i="10"/>
  <c r="G393" i="14"/>
  <c r="G393" i="13"/>
  <c r="G393" i="9"/>
  <c r="G393" i="12"/>
  <c r="G393" i="10"/>
  <c r="G385" i="14"/>
  <c r="G385" i="13"/>
  <c r="G385" i="9"/>
  <c r="G385" i="10"/>
  <c r="G377" i="14"/>
  <c r="G377" i="13"/>
  <c r="G377" i="9"/>
  <c r="G377" i="10"/>
  <c r="G361" i="14"/>
  <c r="G361" i="13"/>
  <c r="G361" i="9"/>
  <c r="G361" i="10"/>
  <c r="G353" i="14"/>
  <c r="G353" i="9"/>
  <c r="G353" i="10"/>
  <c r="G345" i="14"/>
  <c r="G345" i="12"/>
  <c r="G345" i="9"/>
  <c r="G345" i="10"/>
  <c r="G337" i="14"/>
  <c r="G337" i="13"/>
  <c r="G337" i="9"/>
  <c r="G337" i="10"/>
  <c r="G329" i="14"/>
  <c r="G329" i="13"/>
  <c r="G329" i="9"/>
  <c r="G329" i="12"/>
  <c r="G329" i="10"/>
  <c r="G321" i="14"/>
  <c r="G321" i="9"/>
  <c r="G321" i="13"/>
  <c r="G321" i="10"/>
  <c r="G313" i="14"/>
  <c r="G313" i="13"/>
  <c r="G313" i="9"/>
  <c r="G313" i="10"/>
  <c r="G305" i="14"/>
  <c r="G305" i="12"/>
  <c r="G305" i="9"/>
  <c r="G305" i="10"/>
  <c r="G297" i="14"/>
  <c r="G297" i="13"/>
  <c r="G297" i="9"/>
  <c r="G297" i="10"/>
  <c r="G289" i="14"/>
  <c r="G289" i="9"/>
  <c r="G289" i="10"/>
  <c r="G281" i="14"/>
  <c r="G281" i="12"/>
  <c r="G281" i="9"/>
  <c r="G281" i="10"/>
  <c r="G273" i="14"/>
  <c r="G273" i="13"/>
  <c r="G273" i="9"/>
  <c r="G273" i="10"/>
  <c r="G265" i="14"/>
  <c r="G265" i="13"/>
  <c r="G265" i="9"/>
  <c r="G265" i="12"/>
  <c r="G265" i="10"/>
  <c r="G257" i="14"/>
  <c r="G257" i="9"/>
  <c r="G257" i="10"/>
  <c r="G249" i="14"/>
  <c r="G249" i="13"/>
  <c r="G249" i="9"/>
  <c r="G249" i="10"/>
  <c r="G241" i="14"/>
  <c r="G241" i="12"/>
  <c r="G241" i="10"/>
  <c r="G233" i="14"/>
  <c r="G233" i="13"/>
  <c r="G233" i="10"/>
  <c r="G225" i="14"/>
  <c r="G225" i="13"/>
  <c r="G225" i="10"/>
  <c r="G217" i="14"/>
  <c r="G217" i="12"/>
  <c r="G217" i="10"/>
  <c r="G209" i="14"/>
  <c r="G209" i="13"/>
  <c r="G209" i="10"/>
  <c r="G201" i="14"/>
  <c r="G201" i="13"/>
  <c r="G201" i="12"/>
  <c r="G201" i="10"/>
  <c r="G193" i="14"/>
  <c r="G193" i="10"/>
  <c r="G185" i="14"/>
  <c r="G185" i="13"/>
  <c r="G185" i="10"/>
  <c r="G177" i="14"/>
  <c r="G177" i="12"/>
  <c r="G177" i="10"/>
  <c r="G161" i="14"/>
  <c r="G161" i="13"/>
  <c r="G161" i="10"/>
  <c r="G153" i="14"/>
  <c r="G153" i="12"/>
  <c r="G153" i="10"/>
  <c r="G145" i="14"/>
  <c r="G145" i="13"/>
  <c r="G145" i="10"/>
  <c r="G137" i="14"/>
  <c r="G137" i="13"/>
  <c r="G137" i="12"/>
  <c r="G137" i="10"/>
  <c r="G129" i="14"/>
  <c r="G129" i="10"/>
  <c r="G121" i="14"/>
  <c r="G121" i="13"/>
  <c r="G121" i="10"/>
  <c r="G113" i="14"/>
  <c r="G113" i="13"/>
  <c r="G113" i="12"/>
  <c r="G113" i="10"/>
  <c r="G105" i="14"/>
  <c r="G105" i="10"/>
  <c r="G97" i="14"/>
  <c r="G97" i="13"/>
  <c r="G97" i="10"/>
  <c r="G89" i="14"/>
  <c r="G89" i="12"/>
  <c r="G89" i="10"/>
  <c r="G81" i="14"/>
  <c r="G81" i="13"/>
  <c r="G81" i="10"/>
  <c r="G73" i="14"/>
  <c r="G73" i="13"/>
  <c r="G73" i="12"/>
  <c r="G73" i="10"/>
  <c r="G65" i="14"/>
  <c r="G65" i="10"/>
  <c r="G57" i="14"/>
  <c r="G57" i="13"/>
  <c r="G57" i="10"/>
  <c r="G49" i="14"/>
  <c r="G49" i="13"/>
  <c r="G49" i="12"/>
  <c r="G49" i="10"/>
  <c r="G41" i="14"/>
  <c r="G41" i="10"/>
  <c r="G1490" i="8"/>
  <c r="G33" i="14"/>
  <c r="G33" i="10"/>
  <c r="G1482" i="8"/>
  <c r="G25" i="14"/>
  <c r="G25" i="13"/>
  <c r="G25" i="12"/>
  <c r="G25" i="10"/>
  <c r="G1474" i="8"/>
  <c r="G17" i="14"/>
  <c r="G17" i="13"/>
  <c r="G17" i="10"/>
  <c r="G1466" i="8"/>
  <c r="G9" i="14"/>
  <c r="G9" i="13"/>
  <c r="G9" i="12"/>
  <c r="G9" i="10"/>
  <c r="F1458" i="12"/>
  <c r="F1458" i="13"/>
  <c r="F1458" i="10"/>
  <c r="F1450" i="12"/>
  <c r="F1450" i="13"/>
  <c r="F1450" i="14"/>
  <c r="F1450" i="10"/>
  <c r="F1442" i="12"/>
  <c r="F1442" i="14"/>
  <c r="F1434" i="12"/>
  <c r="F1434" i="14"/>
  <c r="F1426" i="12"/>
  <c r="F1426" i="14"/>
  <c r="F1426" i="10"/>
  <c r="F1426" i="13"/>
  <c r="F1418" i="12"/>
  <c r="F1418" i="14"/>
  <c r="F1418" i="10"/>
  <c r="F1410" i="12"/>
  <c r="F1410" i="13"/>
  <c r="F1402" i="12"/>
  <c r="F1402" i="13"/>
  <c r="F1402" i="14"/>
  <c r="F1394" i="12"/>
  <c r="F1394" i="13"/>
  <c r="F1394" i="10"/>
  <c r="F1386" i="12"/>
  <c r="F1386" i="13"/>
  <c r="F1386" i="10"/>
  <c r="F1378" i="12"/>
  <c r="F1378" i="14"/>
  <c r="F1378" i="13"/>
  <c r="F1370" i="12"/>
  <c r="F1370" i="14"/>
  <c r="F1370" i="13"/>
  <c r="F1362" i="12"/>
  <c r="F1362" i="14"/>
  <c r="F1362" i="10"/>
  <c r="F1354" i="12"/>
  <c r="F1354" i="14"/>
  <c r="F1354" i="10"/>
  <c r="F1346" i="12"/>
  <c r="F1346" i="13"/>
  <c r="F1346" i="14"/>
  <c r="F1338" i="12"/>
  <c r="F1338" i="13"/>
  <c r="F1330" i="12"/>
  <c r="F1330" i="13"/>
  <c r="F1330" i="10"/>
  <c r="F1322" i="12"/>
  <c r="F1322" i="13"/>
  <c r="F1322" i="14"/>
  <c r="F1322" i="10"/>
  <c r="F1314" i="12"/>
  <c r="F1314" i="14"/>
  <c r="F1306" i="12"/>
  <c r="F1306" i="14"/>
  <c r="F1290" i="12"/>
  <c r="F1290" i="14"/>
  <c r="F1290" i="10"/>
  <c r="F1282" i="12"/>
  <c r="F1282" i="13"/>
  <c r="F1274" i="12"/>
  <c r="F1274" i="13"/>
  <c r="F1274" i="14"/>
  <c r="F1266" i="12"/>
  <c r="F1266" i="13"/>
  <c r="F1266" i="10"/>
  <c r="F1258" i="12"/>
  <c r="F1258" i="13"/>
  <c r="F1258" i="10"/>
  <c r="F1250" i="12"/>
  <c r="F1250" i="14"/>
  <c r="F1250" i="13"/>
  <c r="F1242" i="12"/>
  <c r="F1242" i="14"/>
  <c r="F1242" i="13"/>
  <c r="F1234" i="12"/>
  <c r="F1234" i="14"/>
  <c r="F1234" i="10"/>
  <c r="F1226" i="12"/>
  <c r="F1226" i="14"/>
  <c r="F1226" i="10"/>
  <c r="F1218" i="12"/>
  <c r="F1218" i="13"/>
  <c r="F1218" i="14"/>
  <c r="F1210" i="12"/>
  <c r="F1210" i="13"/>
  <c r="F1202" i="12"/>
  <c r="F1202" i="13"/>
  <c r="F1202" i="10"/>
  <c r="F1194" i="12"/>
  <c r="F1194" i="13"/>
  <c r="F1194" i="14"/>
  <c r="F1194" i="10"/>
  <c r="F1186" i="12"/>
  <c r="F1186" i="14"/>
  <c r="F1178" i="12"/>
  <c r="F1178" i="14"/>
  <c r="F1170" i="12"/>
  <c r="F1170" i="14"/>
  <c r="F1170" i="10"/>
  <c r="F1170" i="13"/>
  <c r="F1162" i="12"/>
  <c r="F1162" i="14"/>
  <c r="F1162" i="10"/>
  <c r="F1154" i="12"/>
  <c r="F1154" i="13"/>
  <c r="F1146" i="12"/>
  <c r="F1146" i="13"/>
  <c r="F1146" i="14"/>
  <c r="F1138" i="12"/>
  <c r="F1138" i="13"/>
  <c r="F1138" i="10"/>
  <c r="F1130" i="12"/>
  <c r="F1130" i="13"/>
  <c r="F1130" i="10"/>
  <c r="F1122" i="12"/>
  <c r="F1122" i="14"/>
  <c r="F1122" i="13"/>
  <c r="F1114" i="12"/>
  <c r="F1114" i="14"/>
  <c r="F1114" i="13"/>
  <c r="F1106" i="12"/>
  <c r="F1106" i="14"/>
  <c r="F1106" i="10"/>
  <c r="F1090" i="12"/>
  <c r="F1090" i="13"/>
  <c r="F1090" i="14"/>
  <c r="F1082" i="12"/>
  <c r="F1082" i="13"/>
  <c r="F1074" i="12"/>
  <c r="F1074" i="13"/>
  <c r="F1074" i="10"/>
  <c r="F1066" i="12"/>
  <c r="F1066" i="13"/>
  <c r="F1066" i="14"/>
  <c r="F1058" i="12"/>
  <c r="F1058" i="14"/>
  <c r="F1050" i="12"/>
  <c r="F1050" i="14"/>
  <c r="F1050" i="10"/>
  <c r="F1042" i="12"/>
  <c r="F1042" i="14"/>
  <c r="F1042" i="13"/>
  <c r="F1034" i="12"/>
  <c r="F1034" i="14"/>
  <c r="F1034" i="10"/>
  <c r="F1026" i="12"/>
  <c r="F1026" i="13"/>
  <c r="F1018" i="12"/>
  <c r="F1018" i="13"/>
  <c r="F1018" i="14"/>
  <c r="F1010" i="12"/>
  <c r="F1010" i="13"/>
  <c r="F1010" i="10"/>
  <c r="F1002" i="12"/>
  <c r="F1002" i="13"/>
  <c r="F986" i="12"/>
  <c r="F986" i="14"/>
  <c r="F986" i="10"/>
  <c r="F986" i="13"/>
  <c r="F978" i="12"/>
  <c r="F978" i="14"/>
  <c r="F970" i="12"/>
  <c r="F970" i="14"/>
  <c r="F970" i="10"/>
  <c r="F962" i="12"/>
  <c r="F962" i="13"/>
  <c r="F962" i="14"/>
  <c r="F954" i="12"/>
  <c r="F954" i="13"/>
  <c r="F946" i="12"/>
  <c r="F946" i="13"/>
  <c r="F946" i="10"/>
  <c r="F938" i="12"/>
  <c r="F938" i="13"/>
  <c r="F938" i="14"/>
  <c r="F930" i="12"/>
  <c r="F930" i="14"/>
  <c r="F922" i="12"/>
  <c r="F922" i="14"/>
  <c r="F922" i="10"/>
  <c r="F914" i="12"/>
  <c r="F914" i="14"/>
  <c r="F914" i="13"/>
  <c r="F906" i="12"/>
  <c r="F906" i="14"/>
  <c r="F906" i="10"/>
  <c r="F898" i="12"/>
  <c r="F898" i="13"/>
  <c r="F890" i="12"/>
  <c r="F890" i="13"/>
  <c r="F890" i="14"/>
  <c r="F882" i="12"/>
  <c r="F882" i="13"/>
  <c r="F882" i="10"/>
  <c r="F866" i="12"/>
  <c r="F866" i="14"/>
  <c r="F866" i="13"/>
  <c r="F858" i="12"/>
  <c r="F858" i="14"/>
  <c r="F858" i="10"/>
  <c r="F858" i="13"/>
  <c r="F850" i="12"/>
  <c r="F850" i="14"/>
  <c r="F842" i="12"/>
  <c r="F842" i="14"/>
  <c r="F842" i="10"/>
  <c r="F834" i="12"/>
  <c r="F834" i="13"/>
  <c r="F834" i="14"/>
  <c r="F826" i="12"/>
  <c r="F826" i="13"/>
  <c r="F818" i="12"/>
  <c r="F818" i="13"/>
  <c r="F818" i="10"/>
  <c r="F810" i="12"/>
  <c r="F810" i="13"/>
  <c r="F810" i="14"/>
  <c r="F802" i="12"/>
  <c r="F802" i="14"/>
  <c r="F794" i="12"/>
  <c r="F794" i="14"/>
  <c r="F794" i="10"/>
  <c r="F786" i="12"/>
  <c r="F786" i="14"/>
  <c r="F786" i="13"/>
  <c r="F778" i="12"/>
  <c r="F778" i="14"/>
  <c r="F778" i="10"/>
  <c r="F770" i="12"/>
  <c r="F770" i="13"/>
  <c r="F762" i="12"/>
  <c r="F762" i="13"/>
  <c r="F762" i="14"/>
  <c r="F754" i="12"/>
  <c r="F754" i="13"/>
  <c r="F754" i="10"/>
  <c r="F746" i="12"/>
  <c r="F746" i="13"/>
  <c r="F738" i="12"/>
  <c r="F738" i="14"/>
  <c r="F738" i="13"/>
  <c r="F730" i="12"/>
  <c r="F730" i="14"/>
  <c r="F730" i="10"/>
  <c r="F730" i="13"/>
  <c r="F722" i="12"/>
  <c r="F722" i="14"/>
  <c r="F714" i="12"/>
  <c r="F714" i="14"/>
  <c r="F714" i="10"/>
  <c r="F706" i="12"/>
  <c r="F706" i="13"/>
  <c r="F706" i="14"/>
  <c r="F698" i="12"/>
  <c r="F698" i="13"/>
  <c r="F690" i="12"/>
  <c r="F690" i="13"/>
  <c r="F690" i="10"/>
  <c r="F682" i="12"/>
  <c r="F682" i="13"/>
  <c r="F682" i="14"/>
  <c r="F674" i="12"/>
  <c r="F674" i="14"/>
  <c r="F666" i="12"/>
  <c r="F666" i="14"/>
  <c r="F666" i="10"/>
  <c r="F658" i="12"/>
  <c r="F658" i="14"/>
  <c r="F658" i="13"/>
  <c r="F650" i="12"/>
  <c r="F650" i="14"/>
  <c r="F650" i="10"/>
  <c r="F642" i="12"/>
  <c r="F642" i="13"/>
  <c r="F626" i="12"/>
  <c r="F626" i="13"/>
  <c r="F626" i="10"/>
  <c r="F618" i="12"/>
  <c r="F618" i="13"/>
  <c r="F610" i="12"/>
  <c r="F610" i="14"/>
  <c r="F610" i="13"/>
  <c r="F602" i="12"/>
  <c r="F602" i="14"/>
  <c r="F602" i="10"/>
  <c r="F602" i="13"/>
  <c r="F594" i="12"/>
  <c r="F594" i="14"/>
  <c r="F586" i="12"/>
  <c r="F586" i="14"/>
  <c r="F586" i="10"/>
  <c r="F578" i="12"/>
  <c r="F578" i="13"/>
  <c r="F578" i="14"/>
  <c r="F570" i="12"/>
  <c r="F570" i="13"/>
  <c r="F562" i="12"/>
  <c r="F562" i="13"/>
  <c r="F562" i="10"/>
  <c r="F554" i="12"/>
  <c r="F554" i="13"/>
  <c r="F554" i="10"/>
  <c r="F554" i="14"/>
  <c r="F546" i="12"/>
  <c r="F546" i="14"/>
  <c r="F546" i="10"/>
  <c r="F538" i="12"/>
  <c r="F538" i="14"/>
  <c r="F538" i="10"/>
  <c r="F530" i="12"/>
  <c r="F530" i="14"/>
  <c r="F530" i="10"/>
  <c r="F522" i="12"/>
  <c r="F522" i="14"/>
  <c r="F522" i="10"/>
  <c r="F522" i="13"/>
  <c r="F514" i="12"/>
  <c r="F514" i="13"/>
  <c r="F514" i="10"/>
  <c r="F506" i="12"/>
  <c r="F506" i="13"/>
  <c r="F506" i="14"/>
  <c r="F506" i="10"/>
  <c r="F498" i="12"/>
  <c r="F498" i="13"/>
  <c r="F498" i="10"/>
  <c r="F482" i="12"/>
  <c r="F482" i="14"/>
  <c r="F482" i="10"/>
  <c r="F474" i="12"/>
  <c r="F474" i="14"/>
  <c r="F474" i="10"/>
  <c r="F466" i="12"/>
  <c r="F466" i="14"/>
  <c r="F466" i="10"/>
  <c r="F458" i="12"/>
  <c r="F458" i="14"/>
  <c r="F458" i="10"/>
  <c r="F458" i="13"/>
  <c r="F450" i="12"/>
  <c r="F450" i="13"/>
  <c r="F450" i="10"/>
  <c r="F450" i="14"/>
  <c r="F442" i="12"/>
  <c r="F442" i="13"/>
  <c r="F442" i="10"/>
  <c r="F434" i="12"/>
  <c r="F434" i="10"/>
  <c r="F434" i="13"/>
  <c r="F426" i="12"/>
  <c r="F426" i="13"/>
  <c r="F426" i="10"/>
  <c r="F426" i="14"/>
  <c r="F410" i="12"/>
  <c r="F410" i="14"/>
  <c r="F410" i="13"/>
  <c r="F410" i="10"/>
  <c r="F402" i="12"/>
  <c r="F402" i="14"/>
  <c r="F402" i="10"/>
  <c r="F394" i="12"/>
  <c r="F394" i="14"/>
  <c r="F394" i="10"/>
  <c r="F386" i="12"/>
  <c r="F386" i="13"/>
  <c r="F386" i="10"/>
  <c r="F378" i="12"/>
  <c r="F378" i="13"/>
  <c r="F378" i="14"/>
  <c r="F378" i="10"/>
  <c r="F370" i="12"/>
  <c r="F370" i="10"/>
  <c r="F370" i="13"/>
  <c r="F362" i="12"/>
  <c r="F362" i="13"/>
  <c r="F362" i="10"/>
  <c r="F354" i="12"/>
  <c r="F354" i="14"/>
  <c r="F354" i="10"/>
  <c r="F346" i="12"/>
  <c r="F346" i="14"/>
  <c r="F346" i="10"/>
  <c r="F346" i="13"/>
  <c r="F338" i="12"/>
  <c r="F338" i="14"/>
  <c r="F338" i="10"/>
  <c r="F322" i="12"/>
  <c r="F322" i="13"/>
  <c r="F322" i="10"/>
  <c r="F322" i="14"/>
  <c r="F314" i="12"/>
  <c r="F314" i="13"/>
  <c r="F314" i="10"/>
  <c r="F306" i="12"/>
  <c r="F306" i="10"/>
  <c r="F298" i="12"/>
  <c r="F298" i="13"/>
  <c r="F298" i="10"/>
  <c r="F298" i="14"/>
  <c r="F290" i="12"/>
  <c r="F290" i="14"/>
  <c r="F290" i="10"/>
  <c r="F282" i="12"/>
  <c r="F282" i="14"/>
  <c r="F282" i="10"/>
  <c r="F282" i="13"/>
  <c r="F274" i="12"/>
  <c r="F274" i="14"/>
  <c r="F274" i="13"/>
  <c r="F274" i="10"/>
  <c r="F266" i="12"/>
  <c r="F266" i="14"/>
  <c r="F266" i="10"/>
  <c r="F258" i="12"/>
  <c r="F258" i="13"/>
  <c r="F258" i="10"/>
  <c r="F250" i="12"/>
  <c r="F250" i="13"/>
  <c r="F250" i="14"/>
  <c r="F250" i="10"/>
  <c r="F242" i="12"/>
  <c r="F242" i="10"/>
  <c r="F234" i="12"/>
  <c r="F234" i="13"/>
  <c r="F234" i="10"/>
  <c r="F226" i="12"/>
  <c r="F226" i="14"/>
  <c r="F226" i="10"/>
  <c r="F218" i="12"/>
  <c r="F218" i="14"/>
  <c r="F218" i="10"/>
  <c r="F210" i="12"/>
  <c r="F210" i="14"/>
  <c r="F210" i="10"/>
  <c r="F210" i="13"/>
  <c r="F202" i="12"/>
  <c r="F202" i="14"/>
  <c r="F202" i="10"/>
  <c r="F194" i="12"/>
  <c r="F194" i="13"/>
  <c r="F194" i="10"/>
  <c r="F194" i="14"/>
  <c r="F186" i="12"/>
  <c r="F186" i="13"/>
  <c r="F186" i="10"/>
  <c r="F178" i="12"/>
  <c r="F178" i="10"/>
  <c r="F170" i="12"/>
  <c r="F170" i="13"/>
  <c r="F170" i="10"/>
  <c r="F170" i="14"/>
  <c r="F154" i="12"/>
  <c r="F154" i="14"/>
  <c r="F154" i="10"/>
  <c r="F146" i="12"/>
  <c r="F146" i="14"/>
  <c r="F146" i="10"/>
  <c r="F146" i="13"/>
  <c r="F138" i="12"/>
  <c r="F138" i="14"/>
  <c r="F138" i="10"/>
  <c r="F130" i="12"/>
  <c r="F130" i="13"/>
  <c r="F130" i="10"/>
  <c r="F122" i="12"/>
  <c r="F122" i="13"/>
  <c r="F122" i="14"/>
  <c r="F122" i="10"/>
  <c r="F114" i="12"/>
  <c r="F114" i="10"/>
  <c r="F106" i="12"/>
  <c r="F106" i="13"/>
  <c r="F106" i="10"/>
  <c r="F98" i="12"/>
  <c r="F98" i="14"/>
  <c r="F98" i="10"/>
  <c r="F98" i="13"/>
  <c r="F90" i="12"/>
  <c r="F90" i="14"/>
  <c r="F90" i="10"/>
  <c r="F82" i="12"/>
  <c r="F82" i="14"/>
  <c r="F82" i="10"/>
  <c r="F74" i="12"/>
  <c r="F74" i="14"/>
  <c r="F74" i="13"/>
  <c r="F74" i="10"/>
  <c r="F66" i="12"/>
  <c r="F66" i="13"/>
  <c r="F66" i="10"/>
  <c r="F66" i="14"/>
  <c r="F58" i="12"/>
  <c r="F58" i="13"/>
  <c r="F58" i="10"/>
  <c r="F50" i="12"/>
  <c r="F50" i="10"/>
  <c r="F42" i="12"/>
  <c r="F42" i="13"/>
  <c r="F42" i="10"/>
  <c r="F42" i="14"/>
  <c r="F1491" i="8"/>
  <c r="F34" i="12"/>
  <c r="F34" i="14"/>
  <c r="F34" i="10"/>
  <c r="F34" i="13"/>
  <c r="F1475" i="8"/>
  <c r="F18" i="12"/>
  <c r="F18" i="14"/>
  <c r="F18" i="10"/>
  <c r="F1467" i="8"/>
  <c r="F10" i="12"/>
  <c r="F10" i="14"/>
  <c r="F10" i="10"/>
  <c r="F10" i="13"/>
  <c r="D1458" i="14"/>
  <c r="D1458" i="12"/>
  <c r="D1458" i="9"/>
  <c r="D1458" i="10"/>
  <c r="D1450" i="13"/>
  <c r="D1450" i="9"/>
  <c r="D1450" i="12"/>
  <c r="D1450" i="14"/>
  <c r="D1442" i="12"/>
  <c r="D1442" i="13"/>
  <c r="D1442" i="9"/>
  <c r="D1434" i="13"/>
  <c r="D1434" i="9"/>
  <c r="D1418" i="14"/>
  <c r="D1418" i="9"/>
  <c r="D1410" i="12"/>
  <c r="D1410" i="14"/>
  <c r="D1410" i="9"/>
  <c r="D1402" i="14"/>
  <c r="D1402" i="9"/>
  <c r="D1402" i="13"/>
  <c r="D1402" i="12"/>
  <c r="D1394" i="14"/>
  <c r="D1394" i="12"/>
  <c r="D1394" i="9"/>
  <c r="D1394" i="10"/>
  <c r="D1386" i="13"/>
  <c r="D1386" i="9"/>
  <c r="D1378" i="12"/>
  <c r="D1378" i="13"/>
  <c r="D1378" i="14"/>
  <c r="D1378" i="9"/>
  <c r="D1370" i="13"/>
  <c r="D1370" i="12"/>
  <c r="D1370" i="9"/>
  <c r="D1362" i="13"/>
  <c r="D1362" i="12"/>
  <c r="D1362" i="9"/>
  <c r="D1362" i="10"/>
  <c r="D1346" i="12"/>
  <c r="D1346" i="14"/>
  <c r="D1346" i="9"/>
  <c r="D1346" i="13"/>
  <c r="D1338" i="14"/>
  <c r="D1338" i="9"/>
  <c r="D1330" i="14"/>
  <c r="D1330" i="12"/>
  <c r="D1330" i="9"/>
  <c r="D1330" i="10"/>
  <c r="D1322" i="13"/>
  <c r="D1322" i="9"/>
  <c r="D1322" i="12"/>
  <c r="D1322" i="14"/>
  <c r="D1314" i="12"/>
  <c r="D1314" i="13"/>
  <c r="D1314" i="9"/>
  <c r="D1306" i="13"/>
  <c r="D1306" i="9"/>
  <c r="D1298" i="13"/>
  <c r="D1298" i="12"/>
  <c r="D1298" i="9"/>
  <c r="D1298" i="14"/>
  <c r="D1298" i="10"/>
  <c r="D1290" i="14"/>
  <c r="D1290" i="9"/>
  <c r="D1282" i="12"/>
  <c r="D1282" i="14"/>
  <c r="D1282" i="9"/>
  <c r="D1274" i="14"/>
  <c r="D1274" i="9"/>
  <c r="D1274" i="13"/>
  <c r="D1274" i="12"/>
  <c r="D1266" i="14"/>
  <c r="D1266" i="12"/>
  <c r="D1266" i="9"/>
  <c r="D1266" i="10"/>
  <c r="D1250" i="12"/>
  <c r="D1250" i="13"/>
  <c r="D1250" i="14"/>
  <c r="D1250" i="9"/>
  <c r="D1242" i="13"/>
  <c r="D1242" i="12"/>
  <c r="D1242" i="9"/>
  <c r="D1234" i="13"/>
  <c r="D1234" i="12"/>
  <c r="D1234" i="9"/>
  <c r="D1234" i="10"/>
  <c r="D1226" i="14"/>
  <c r="D1226" i="13"/>
  <c r="D1226" i="9"/>
  <c r="D1218" i="12"/>
  <c r="D1218" i="14"/>
  <c r="D1218" i="9"/>
  <c r="D1218" i="13"/>
  <c r="D1210" i="14"/>
  <c r="D1210" i="9"/>
  <c r="D1202" i="14"/>
  <c r="D1202" i="12"/>
  <c r="D1202" i="9"/>
  <c r="D1202" i="10"/>
  <c r="D1194" i="13"/>
  <c r="D1194" i="9"/>
  <c r="D1194" i="12"/>
  <c r="D1194" i="14"/>
  <c r="D1186" i="12"/>
  <c r="D1186" i="13"/>
  <c r="D1186" i="9"/>
  <c r="D1178" i="13"/>
  <c r="D1178" i="9"/>
  <c r="D1170" i="13"/>
  <c r="D1170" i="12"/>
  <c r="D1170" i="9"/>
  <c r="D1170" i="14"/>
  <c r="D1170" i="10"/>
  <c r="D1154" i="12"/>
  <c r="D1154" i="14"/>
  <c r="D1154" i="9"/>
  <c r="D1146" i="14"/>
  <c r="D1146" i="9"/>
  <c r="D1146" i="13"/>
  <c r="D1146" i="12"/>
  <c r="D1138" i="14"/>
  <c r="D1138" i="12"/>
  <c r="D1138" i="9"/>
  <c r="D1138" i="10"/>
  <c r="D1130" i="13"/>
  <c r="D1130" i="9"/>
  <c r="D1114" i="13"/>
  <c r="D1114" i="12"/>
  <c r="D1114" i="9"/>
  <c r="D1106" i="13"/>
  <c r="D1106" i="12"/>
  <c r="D1106" i="9"/>
  <c r="D1106" i="10"/>
  <c r="D1098" i="14"/>
  <c r="D1098" i="13"/>
  <c r="D1098" i="9"/>
  <c r="D1090" i="12"/>
  <c r="D1090" i="14"/>
  <c r="D1090" i="9"/>
  <c r="D1090" i="13"/>
  <c r="D1082" i="14"/>
  <c r="D1082" i="9"/>
  <c r="D1066" i="13"/>
  <c r="D1066" i="9"/>
  <c r="D1066" i="12"/>
  <c r="D1066" i="14"/>
  <c r="D1058" i="12"/>
  <c r="D1058" i="13"/>
  <c r="D1058" i="9"/>
  <c r="D1050" i="13"/>
  <c r="D1050" i="9"/>
  <c r="D1050" i="10"/>
  <c r="D1042" i="13"/>
  <c r="D1042" i="12"/>
  <c r="D1042" i="9"/>
  <c r="D1042" i="14"/>
  <c r="D1034" i="14"/>
  <c r="D1034" i="9"/>
  <c r="D1026" i="12"/>
  <c r="D1026" i="14"/>
  <c r="D1026" i="10"/>
  <c r="D1026" i="9"/>
  <c r="D1018" i="14"/>
  <c r="D1018" i="9"/>
  <c r="D1018" i="13"/>
  <c r="D1018" i="12"/>
  <c r="D1010" i="14"/>
  <c r="D1010" i="12"/>
  <c r="D1010" i="9"/>
  <c r="D1010" i="10"/>
  <c r="D994" i="12"/>
  <c r="D994" i="13"/>
  <c r="D994" i="14"/>
  <c r="D994" i="9"/>
  <c r="D986" i="13"/>
  <c r="D986" i="12"/>
  <c r="D986" i="9"/>
  <c r="D986" i="10"/>
  <c r="D978" i="13"/>
  <c r="D978" i="12"/>
  <c r="D978" i="9"/>
  <c r="D970" i="14"/>
  <c r="D970" i="13"/>
  <c r="D970" i="9"/>
  <c r="D962" i="12"/>
  <c r="D962" i="14"/>
  <c r="D962" i="10"/>
  <c r="D962" i="9"/>
  <c r="D962" i="13"/>
  <c r="D954" i="14"/>
  <c r="D954" i="9"/>
  <c r="D946" i="14"/>
  <c r="D946" i="12"/>
  <c r="D946" i="9"/>
  <c r="D946" i="10"/>
  <c r="D930" i="12"/>
  <c r="D930" i="13"/>
  <c r="D930" i="9"/>
  <c r="D922" i="13"/>
  <c r="D922" i="9"/>
  <c r="D922" i="10"/>
  <c r="D906" i="14"/>
  <c r="D906" i="9"/>
  <c r="D898" i="12"/>
  <c r="D898" i="14"/>
  <c r="D898" i="10"/>
  <c r="D898" i="9"/>
  <c r="D890" i="14"/>
  <c r="D890" i="9"/>
  <c r="D890" i="13"/>
  <c r="D874" i="13"/>
  <c r="D874" i="9"/>
  <c r="D866" i="13"/>
  <c r="D866" i="14"/>
  <c r="D866" i="9"/>
  <c r="D866" i="12"/>
  <c r="D858" i="13"/>
  <c r="D858" i="9"/>
  <c r="D858" i="10"/>
  <c r="D850" i="13"/>
  <c r="D850" i="9"/>
  <c r="D842" i="14"/>
  <c r="D842" i="13"/>
  <c r="D842" i="9"/>
  <c r="D842" i="12"/>
  <c r="D834" i="14"/>
  <c r="D834" i="10"/>
  <c r="D834" i="9"/>
  <c r="D834" i="13"/>
  <c r="D818" i="14"/>
  <c r="D818" i="9"/>
  <c r="D818" i="10"/>
  <c r="D810" i="13"/>
  <c r="D810" i="9"/>
  <c r="D810" i="14"/>
  <c r="D802" i="13"/>
  <c r="D802" i="9"/>
  <c r="D802" i="12"/>
  <c r="D794" i="13"/>
  <c r="D794" i="9"/>
  <c r="D794" i="10"/>
  <c r="D778" i="14"/>
  <c r="D778" i="9"/>
  <c r="D778" i="12"/>
  <c r="D770" i="14"/>
  <c r="D770" i="10"/>
  <c r="D770" i="9"/>
  <c r="D754" i="14"/>
  <c r="D754" i="9"/>
  <c r="D754" i="10"/>
  <c r="D746" i="13"/>
  <c r="D746" i="9"/>
  <c r="D738" i="13"/>
  <c r="D738" i="14"/>
  <c r="D738" i="9"/>
  <c r="D738" i="12"/>
  <c r="D722" i="13"/>
  <c r="D722" i="9"/>
  <c r="D714" i="14"/>
  <c r="D714" i="13"/>
  <c r="D714" i="9"/>
  <c r="D714" i="12"/>
  <c r="D706" i="14"/>
  <c r="D706" i="10"/>
  <c r="D706" i="9"/>
  <c r="D706" i="13"/>
  <c r="D690" i="14"/>
  <c r="D690" i="9"/>
  <c r="D690" i="10"/>
  <c r="D682" i="13"/>
  <c r="D682" i="9"/>
  <c r="D682" i="14"/>
  <c r="D674" i="13"/>
  <c r="D674" i="9"/>
  <c r="D674" i="12"/>
  <c r="D666" i="13"/>
  <c r="D666" i="9"/>
  <c r="D666" i="10"/>
  <c r="D658" i="13"/>
  <c r="D658" i="9"/>
  <c r="D658" i="14"/>
  <c r="D650" i="14"/>
  <c r="D650" i="9"/>
  <c r="D650" i="12"/>
  <c r="D634" i="14"/>
  <c r="D634" i="9"/>
  <c r="D634" i="13"/>
  <c r="D618" i="13"/>
  <c r="D618" i="9"/>
  <c r="D610" i="13"/>
  <c r="D610" i="14"/>
  <c r="D610" i="9"/>
  <c r="D610" i="12"/>
  <c r="D602" i="13"/>
  <c r="D602" i="9"/>
  <c r="D602" i="10"/>
  <c r="D586" i="14"/>
  <c r="D586" i="13"/>
  <c r="D586" i="9"/>
  <c r="D586" i="12"/>
  <c r="D578" i="14"/>
  <c r="D578" i="10"/>
  <c r="D578" i="9"/>
  <c r="D578" i="13"/>
  <c r="D570" i="14"/>
  <c r="D570" i="9"/>
  <c r="D554" i="13"/>
  <c r="D554" i="9"/>
  <c r="D554" i="10"/>
  <c r="D554" i="14"/>
  <c r="D546" i="13"/>
  <c r="D546" i="9"/>
  <c r="D546" i="12"/>
  <c r="D546" i="10"/>
  <c r="D538" i="9"/>
  <c r="D538" i="10"/>
  <c r="D522" i="14"/>
  <c r="D522" i="9"/>
  <c r="D522" i="12"/>
  <c r="D522" i="10"/>
  <c r="D522" i="13"/>
  <c r="D506" i="14"/>
  <c r="D506" i="9"/>
  <c r="D506" i="10"/>
  <c r="D498" i="14"/>
  <c r="D498" i="9"/>
  <c r="D498" i="13"/>
  <c r="D498" i="10"/>
  <c r="D490" i="13"/>
  <c r="D490" i="9"/>
  <c r="D490" i="10"/>
  <c r="D474" i="13"/>
  <c r="D474" i="9"/>
  <c r="D474" i="10"/>
  <c r="D466" i="13"/>
  <c r="D466" i="9"/>
  <c r="D466" i="10"/>
  <c r="D450" i="14"/>
  <c r="D450" i="9"/>
  <c r="D450" i="10"/>
  <c r="D442" i="14"/>
  <c r="D442" i="9"/>
  <c r="D442" i="10"/>
  <c r="D426" i="13"/>
  <c r="D426" i="9"/>
  <c r="D426" i="10"/>
  <c r="D426" i="14"/>
  <c r="D410" i="9"/>
  <c r="D410" i="13"/>
  <c r="D410" i="10"/>
  <c r="D402" i="13"/>
  <c r="D402" i="9"/>
  <c r="D402" i="14"/>
  <c r="D402" i="10"/>
  <c r="D386" i="14"/>
  <c r="D386" i="13"/>
  <c r="D386" i="9"/>
  <c r="D386" i="10"/>
  <c r="D378" i="14"/>
  <c r="D378" i="9"/>
  <c r="D378" i="10"/>
  <c r="D370" i="14"/>
  <c r="D370" i="9"/>
  <c r="D370" i="10"/>
  <c r="D362" i="13"/>
  <c r="D362" i="9"/>
  <c r="D362" i="10"/>
  <c r="D346" i="9"/>
  <c r="D346" i="10"/>
  <c r="D346" i="13"/>
  <c r="D330" i="14"/>
  <c r="D330" i="9"/>
  <c r="D330" i="12"/>
  <c r="D330" i="10"/>
  <c r="D314" i="14"/>
  <c r="D314" i="9"/>
  <c r="D314" i="10"/>
  <c r="D298" i="13"/>
  <c r="D298" i="9"/>
  <c r="D298" i="10"/>
  <c r="D298" i="14"/>
  <c r="D290" i="13"/>
  <c r="D290" i="9"/>
  <c r="D290" i="12"/>
  <c r="D290" i="10"/>
  <c r="D282" i="9"/>
  <c r="D282" i="10"/>
  <c r="D266" i="14"/>
  <c r="D266" i="9"/>
  <c r="D266" i="12"/>
  <c r="D266" i="10"/>
  <c r="D258" i="14"/>
  <c r="D258" i="9"/>
  <c r="D258" i="10"/>
  <c r="D258" i="13"/>
  <c r="D242" i="14"/>
  <c r="D242" i="10"/>
  <c r="D226" i="13"/>
  <c r="D226" i="14"/>
  <c r="D226" i="12"/>
  <c r="D226" i="10"/>
  <c r="D202" i="14"/>
  <c r="D202" i="12"/>
  <c r="D202" i="10"/>
  <c r="D186" i="14"/>
  <c r="D186" i="13"/>
  <c r="D186" i="10"/>
  <c r="D146" i="13"/>
  <c r="D146" i="14"/>
  <c r="D146" i="10"/>
  <c r="D138" i="14"/>
  <c r="D138" i="13"/>
  <c r="D138" i="12"/>
  <c r="D138" i="10"/>
  <c r="D130" i="14"/>
  <c r="D130" i="10"/>
  <c r="D82" i="13"/>
  <c r="D82" i="10"/>
  <c r="D74" i="14"/>
  <c r="D74" i="13"/>
  <c r="D74" i="12"/>
  <c r="D74" i="10"/>
  <c r="D66" i="14"/>
  <c r="D66" i="10"/>
  <c r="D58" i="14"/>
  <c r="D58" i="10"/>
  <c r="D50" i="14"/>
  <c r="D50" i="13"/>
  <c r="D50" i="10"/>
  <c r="D1491" i="8"/>
  <c r="D34" i="13"/>
  <c r="D34" i="12"/>
  <c r="D34" i="10"/>
  <c r="D1483" i="8"/>
  <c r="D26" i="10"/>
  <c r="D1475" i="8"/>
  <c r="D18" i="13"/>
  <c r="D18" i="14"/>
  <c r="D18" i="10"/>
  <c r="C1450" i="13"/>
  <c r="C1450" i="14"/>
  <c r="C1450" i="12"/>
  <c r="C1434" i="13"/>
  <c r="C1434" i="14"/>
  <c r="C1434" i="12"/>
  <c r="C1426" i="13"/>
  <c r="C1426" i="14"/>
  <c r="C1418" i="13"/>
  <c r="C1418" i="12"/>
  <c r="C1418" i="14"/>
  <c r="C1402" i="13"/>
  <c r="C1402" i="12"/>
  <c r="C1402" i="14"/>
  <c r="C1378" i="13"/>
  <c r="C1378" i="14"/>
  <c r="C1370" i="13"/>
  <c r="C1370" i="14"/>
  <c r="C1370" i="12"/>
  <c r="C1362" i="13"/>
  <c r="C1362" i="14"/>
  <c r="C1362" i="12"/>
  <c r="C1354" i="13"/>
  <c r="C1354" i="12"/>
  <c r="C1346" i="13"/>
  <c r="C1346" i="14"/>
  <c r="C1322" i="13"/>
  <c r="C1322" i="14"/>
  <c r="C1322" i="12"/>
  <c r="C1314" i="13"/>
  <c r="C1314" i="12"/>
  <c r="C1306" i="13"/>
  <c r="C1306" i="14"/>
  <c r="C1306" i="12"/>
  <c r="C1298" i="13"/>
  <c r="C1298" i="14"/>
  <c r="C1258" i="13"/>
  <c r="C1258" i="14"/>
  <c r="C1258" i="12"/>
  <c r="C1250" i="13"/>
  <c r="C1250" i="14"/>
  <c r="C1242" i="13"/>
  <c r="C1242" i="14"/>
  <c r="C1242" i="12"/>
  <c r="C1234" i="13"/>
  <c r="C1234" i="14"/>
  <c r="C1234" i="12"/>
  <c r="C1226" i="13"/>
  <c r="C1226" i="12"/>
  <c r="C1218" i="13"/>
  <c r="C1218" i="14"/>
  <c r="C1194" i="13"/>
  <c r="C1194" i="14"/>
  <c r="C1194" i="12"/>
  <c r="C1186" i="13"/>
  <c r="C1186" i="12"/>
  <c r="C1178" i="13"/>
  <c r="C1178" i="14"/>
  <c r="C1178" i="12"/>
  <c r="C1170" i="13"/>
  <c r="C1170" i="14"/>
  <c r="C1130" i="13"/>
  <c r="C1130" i="14"/>
  <c r="C1130" i="12"/>
  <c r="C1122" i="13"/>
  <c r="C1122" i="14"/>
  <c r="C1114" i="13"/>
  <c r="C1114" i="14"/>
  <c r="C1114" i="12"/>
  <c r="C1106" i="13"/>
  <c r="C1106" i="14"/>
  <c r="C1106" i="12"/>
  <c r="C1098" i="13"/>
  <c r="C1098" i="12"/>
  <c r="C1090" i="13"/>
  <c r="C1090" i="14"/>
  <c r="C1066" i="13"/>
  <c r="C1066" i="14"/>
  <c r="C1066" i="12"/>
  <c r="C1058" i="13"/>
  <c r="C1058" i="12"/>
  <c r="C1050" i="13"/>
  <c r="C1050" i="14"/>
  <c r="C1050" i="12"/>
  <c r="C1042" i="13"/>
  <c r="C1042" i="14"/>
  <c r="C1034" i="13"/>
  <c r="C1034" i="12"/>
  <c r="C1034" i="14"/>
  <c r="C1026" i="13"/>
  <c r="C1026" i="14"/>
  <c r="C1026" i="12"/>
  <c r="C1018" i="13"/>
  <c r="C1018" i="12"/>
  <c r="C1018" i="14"/>
  <c r="C1002" i="13"/>
  <c r="C1002" i="14"/>
  <c r="C1002" i="12"/>
  <c r="C994" i="13"/>
  <c r="C994" i="14"/>
  <c r="C986" i="13"/>
  <c r="C986" i="14"/>
  <c r="C986" i="12"/>
  <c r="C978" i="13"/>
  <c r="C978" i="14"/>
  <c r="C978" i="12"/>
  <c r="C938" i="13"/>
  <c r="C938" i="14"/>
  <c r="C938" i="12"/>
  <c r="C930" i="13"/>
  <c r="C930" i="12"/>
  <c r="C922" i="13"/>
  <c r="C922" i="14"/>
  <c r="C922" i="12"/>
  <c r="C914" i="13"/>
  <c r="C914" i="14"/>
  <c r="C906" i="13"/>
  <c r="C906" i="12"/>
  <c r="C906" i="14"/>
  <c r="C898" i="13"/>
  <c r="C898" i="14"/>
  <c r="C898" i="12"/>
  <c r="C890" i="13"/>
  <c r="C890" i="12"/>
  <c r="C890" i="14"/>
  <c r="C882" i="13"/>
  <c r="C882" i="12"/>
  <c r="C874" i="13"/>
  <c r="C874" i="14"/>
  <c r="C874" i="12"/>
  <c r="C866" i="13"/>
  <c r="C866" i="14"/>
  <c r="C866" i="12"/>
  <c r="C850" i="13"/>
  <c r="C850" i="14"/>
  <c r="C842" i="13"/>
  <c r="C842" i="12"/>
  <c r="C834" i="13"/>
  <c r="C834" i="14"/>
  <c r="C826" i="13"/>
  <c r="C826" i="12"/>
  <c r="C802" i="13"/>
  <c r="C802" i="12"/>
  <c r="C794" i="13"/>
  <c r="C794" i="14"/>
  <c r="C794" i="12"/>
  <c r="C786" i="13"/>
  <c r="C786" i="14"/>
  <c r="C778" i="13"/>
  <c r="C778" i="12"/>
  <c r="C778" i="14"/>
  <c r="C762" i="13"/>
  <c r="C762" i="12"/>
  <c r="C762" i="14"/>
  <c r="C754" i="13"/>
  <c r="C754" i="12"/>
  <c r="C746" i="13"/>
  <c r="C746" i="14"/>
  <c r="C746" i="12"/>
  <c r="C738" i="13"/>
  <c r="C738" i="14"/>
  <c r="C738" i="12"/>
  <c r="C730" i="13"/>
  <c r="C730" i="14"/>
  <c r="C730" i="12"/>
  <c r="C722" i="13"/>
  <c r="C722" i="14"/>
  <c r="C714" i="13"/>
  <c r="C714" i="12"/>
  <c r="C706" i="13"/>
  <c r="C706" i="14"/>
  <c r="C698" i="13"/>
  <c r="C698" i="12"/>
  <c r="C690" i="13"/>
  <c r="C690" i="12"/>
  <c r="C682" i="13"/>
  <c r="C682" i="14"/>
  <c r="C682" i="12"/>
  <c r="C674" i="13"/>
  <c r="C674" i="12"/>
  <c r="C666" i="13"/>
  <c r="C666" i="14"/>
  <c r="C666" i="12"/>
  <c r="C658" i="13"/>
  <c r="C658" i="14"/>
  <c r="C650" i="13"/>
  <c r="C650" i="12"/>
  <c r="C650" i="14"/>
  <c r="C642" i="13"/>
  <c r="C642" i="14"/>
  <c r="C634" i="13"/>
  <c r="C634" i="12"/>
  <c r="C634" i="14"/>
  <c r="C626" i="13"/>
  <c r="C626" i="12"/>
  <c r="C618" i="13"/>
  <c r="C618" i="14"/>
  <c r="C618" i="12"/>
  <c r="C610" i="13"/>
  <c r="C610" i="14"/>
  <c r="C610" i="12"/>
  <c r="C602" i="13"/>
  <c r="C602" i="14"/>
  <c r="C602" i="12"/>
  <c r="C594" i="13"/>
  <c r="C594" i="14"/>
  <c r="C578" i="13"/>
  <c r="C578" i="14"/>
  <c r="C570" i="13"/>
  <c r="C570" i="12"/>
  <c r="C562" i="13"/>
  <c r="C562" i="12"/>
  <c r="C546" i="13"/>
  <c r="C546" i="12"/>
  <c r="C538" i="13"/>
  <c r="C538" i="14"/>
  <c r="C538" i="12"/>
  <c r="C530" i="13"/>
  <c r="C530" i="14"/>
  <c r="C522" i="13"/>
  <c r="C522" i="12"/>
  <c r="C522" i="14"/>
  <c r="C514" i="13"/>
  <c r="C514" i="14"/>
  <c r="C498" i="13"/>
  <c r="C498" i="12"/>
  <c r="C490" i="13"/>
  <c r="C490" i="14"/>
  <c r="C490" i="12"/>
  <c r="C482" i="13"/>
  <c r="C482" i="14"/>
  <c r="C482" i="12"/>
  <c r="C466" i="13"/>
  <c r="C466" i="14"/>
  <c r="C458" i="13"/>
  <c r="C458" i="12"/>
  <c r="C450" i="13"/>
  <c r="C450" i="14"/>
  <c r="C442" i="13"/>
  <c r="C442" i="12"/>
  <c r="C434" i="13"/>
  <c r="C434" i="12"/>
  <c r="C426" i="13"/>
  <c r="C426" i="14"/>
  <c r="C426" i="12"/>
  <c r="C418" i="13"/>
  <c r="C418" i="12"/>
  <c r="C410" i="13"/>
  <c r="C410" i="14"/>
  <c r="C410" i="12"/>
  <c r="C402" i="13"/>
  <c r="C402" i="14"/>
  <c r="C394" i="13"/>
  <c r="C394" i="12"/>
  <c r="C394" i="14"/>
  <c r="C386" i="13"/>
  <c r="C386" i="14"/>
  <c r="C378" i="13"/>
  <c r="C378" i="12"/>
  <c r="C378" i="14"/>
  <c r="C370" i="13"/>
  <c r="C370" i="12"/>
  <c r="C362" i="13"/>
  <c r="C362" i="14"/>
  <c r="C362" i="12"/>
  <c r="C354" i="13"/>
  <c r="C354" i="14"/>
  <c r="C354" i="12"/>
  <c r="C346" i="13"/>
  <c r="C346" i="14"/>
  <c r="C346" i="12"/>
  <c r="C338" i="13"/>
  <c r="C338" i="14"/>
  <c r="C330" i="13"/>
  <c r="C330" i="12"/>
  <c r="C322" i="13"/>
  <c r="C322" i="14"/>
  <c r="C306" i="13"/>
  <c r="C306" i="12"/>
  <c r="C298" i="13"/>
  <c r="C298" i="14"/>
  <c r="C298" i="12"/>
  <c r="C282" i="13"/>
  <c r="C282" i="14"/>
  <c r="C282" i="12"/>
  <c r="C274" i="13"/>
  <c r="C274" i="14"/>
  <c r="C266" i="13"/>
  <c r="C266" i="12"/>
  <c r="C266" i="14"/>
  <c r="C258" i="13"/>
  <c r="C258" i="14"/>
  <c r="C250" i="13"/>
  <c r="C250" i="12"/>
  <c r="C250" i="14"/>
  <c r="C242" i="13"/>
  <c r="C242" i="12"/>
  <c r="C234" i="13"/>
  <c r="C234" i="14"/>
  <c r="C234" i="12"/>
  <c r="C226" i="13"/>
  <c r="C226" i="14"/>
  <c r="C226" i="12"/>
  <c r="C218" i="13"/>
  <c r="C218" i="14"/>
  <c r="C218" i="12"/>
  <c r="C210" i="13"/>
  <c r="C210" i="14"/>
  <c r="C202" i="13"/>
  <c r="C202" i="12"/>
  <c r="C194" i="13"/>
  <c r="C194" i="14"/>
  <c r="C186" i="13"/>
  <c r="C186" i="12"/>
  <c r="C178" i="13"/>
  <c r="C178" i="12"/>
  <c r="C170" i="13"/>
  <c r="C170" i="14"/>
  <c r="C170" i="12"/>
  <c r="C162" i="13"/>
  <c r="C162" i="12"/>
  <c r="C154" i="13"/>
  <c r="C154" i="14"/>
  <c r="C154" i="12"/>
  <c r="C146" i="13"/>
  <c r="C146" i="14"/>
  <c r="C138" i="13"/>
  <c r="C138" i="12"/>
  <c r="C138" i="14"/>
  <c r="C130" i="13"/>
  <c r="C130" i="14"/>
  <c r="C122" i="13"/>
  <c r="C122" i="12"/>
  <c r="C122" i="14"/>
  <c r="C114" i="13"/>
  <c r="C114" i="12"/>
  <c r="C106" i="13"/>
  <c r="C106" i="14"/>
  <c r="C106" i="12"/>
  <c r="C98" i="13"/>
  <c r="C98" i="14"/>
  <c r="C98" i="12"/>
  <c r="C90" i="13"/>
  <c r="C90" i="14"/>
  <c r="C90" i="12"/>
  <c r="C82" i="13"/>
  <c r="C82" i="14"/>
  <c r="C74" i="13"/>
  <c r="C74" i="12"/>
  <c r="C66" i="13"/>
  <c r="C66" i="14"/>
  <c r="C58" i="13"/>
  <c r="C58" i="12"/>
  <c r="C50" i="13"/>
  <c r="C50" i="12"/>
  <c r="C42" i="13"/>
  <c r="C42" i="14"/>
  <c r="C42" i="12"/>
  <c r="C1491" i="8"/>
  <c r="C34" i="13"/>
  <c r="C34" i="12"/>
  <c r="C1483" i="8"/>
  <c r="C26" i="13"/>
  <c r="C26" i="14"/>
  <c r="C26" i="12"/>
  <c r="G33" i="9"/>
  <c r="F36" i="9"/>
  <c r="F44" i="9"/>
  <c r="G49" i="9"/>
  <c r="F52" i="9"/>
  <c r="G57" i="9"/>
  <c r="G65" i="9"/>
  <c r="G73" i="9"/>
  <c r="G81" i="9"/>
  <c r="F84" i="9"/>
  <c r="F92" i="9"/>
  <c r="G97" i="9"/>
  <c r="G113" i="9"/>
  <c r="F124" i="9"/>
  <c r="G137" i="9"/>
  <c r="G145" i="9"/>
  <c r="F180" i="9"/>
  <c r="G193" i="9"/>
  <c r="F204" i="9"/>
  <c r="G209" i="9"/>
  <c r="F212" i="9"/>
  <c r="G217" i="9"/>
  <c r="F373" i="9"/>
  <c r="F450" i="9"/>
  <c r="D467" i="9"/>
  <c r="G547" i="9"/>
  <c r="G650" i="9"/>
  <c r="F693" i="9"/>
  <c r="F731" i="9"/>
  <c r="G739" i="9"/>
  <c r="F757" i="9"/>
  <c r="F770" i="9"/>
  <c r="G931" i="9"/>
  <c r="F962" i="9"/>
  <c r="D979" i="9"/>
  <c r="F987" i="9"/>
  <c r="G995" i="9"/>
  <c r="D1005" i="9"/>
  <c r="F1026" i="9"/>
  <c r="G1034" i="9"/>
  <c r="D1043" i="9"/>
  <c r="F1051" i="9"/>
  <c r="D1069" i="9"/>
  <c r="F1077" i="9"/>
  <c r="F1090" i="9"/>
  <c r="G1098" i="9"/>
  <c r="D1107" i="9"/>
  <c r="G1123" i="9"/>
  <c r="D1133" i="9"/>
  <c r="F1141" i="9"/>
  <c r="F1154" i="9"/>
  <c r="G1162" i="9"/>
  <c r="G1226" i="9"/>
  <c r="F1243" i="9"/>
  <c r="G1290" i="9"/>
  <c r="G1315" i="9"/>
  <c r="D1325" i="9"/>
  <c r="F1346" i="9"/>
  <c r="G1354" i="9"/>
  <c r="D1363" i="9"/>
  <c r="G1379" i="9"/>
  <c r="C21" i="10"/>
  <c r="C35" i="10"/>
  <c r="C60" i="10"/>
  <c r="C74" i="10"/>
  <c r="C99" i="10"/>
  <c r="C124" i="10"/>
  <c r="C138" i="10"/>
  <c r="C149" i="10"/>
  <c r="C163" i="10"/>
  <c r="C188" i="10"/>
  <c r="C202" i="10"/>
  <c r="C213" i="10"/>
  <c r="C252" i="10"/>
  <c r="C266" i="10"/>
  <c r="C277" i="10"/>
  <c r="C291" i="10"/>
  <c r="C316" i="10"/>
  <c r="C330" i="10"/>
  <c r="C341" i="10"/>
  <c r="C355" i="10"/>
  <c r="C380" i="10"/>
  <c r="C394" i="10"/>
  <c r="C405" i="10"/>
  <c r="C444" i="10"/>
  <c r="C458" i="10"/>
  <c r="C469" i="10"/>
  <c r="C508" i="10"/>
  <c r="C522" i="10"/>
  <c r="C533" i="10"/>
  <c r="C547" i="10"/>
  <c r="C597" i="10"/>
  <c r="C611" i="10"/>
  <c r="C636" i="10"/>
  <c r="C650" i="10"/>
  <c r="C661" i="10"/>
  <c r="C714" i="10"/>
  <c r="C725" i="10"/>
  <c r="C764" i="10"/>
  <c r="C778" i="10"/>
  <c r="C789" i="10"/>
  <c r="C803" i="10"/>
  <c r="C842" i="10"/>
  <c r="C853" i="10"/>
  <c r="C906" i="10"/>
  <c r="C917" i="10"/>
  <c r="C931" i="10"/>
  <c r="C956" i="10"/>
  <c r="C970" i="10"/>
  <c r="C995" i="10"/>
  <c r="C1020" i="10"/>
  <c r="C1034" i="10"/>
  <c r="C1098" i="10"/>
  <c r="C1109" i="10"/>
  <c r="C1123" i="10"/>
  <c r="C1148" i="10"/>
  <c r="C1173" i="10"/>
  <c r="C1226" i="10"/>
  <c r="C1237" i="10"/>
  <c r="C1276" i="10"/>
  <c r="C1290" i="10"/>
  <c r="C1315" i="10"/>
  <c r="C1354" i="10"/>
  <c r="D19" i="10"/>
  <c r="G74" i="10"/>
  <c r="G227" i="10"/>
  <c r="G266" i="10"/>
  <c r="F283" i="10"/>
  <c r="G291" i="10"/>
  <c r="D403" i="10"/>
  <c r="F411" i="10"/>
  <c r="G419" i="10"/>
  <c r="F437" i="10"/>
  <c r="G458" i="10"/>
  <c r="D467" i="10"/>
  <c r="F475" i="10"/>
  <c r="G483" i="10"/>
  <c r="D492" i="10"/>
  <c r="D531" i="10"/>
  <c r="F539" i="10"/>
  <c r="D556" i="10"/>
  <c r="F570" i="10"/>
  <c r="D580" i="10"/>
  <c r="F604" i="10"/>
  <c r="G609" i="10"/>
  <c r="D619" i="10"/>
  <c r="G628" i="10"/>
  <c r="F643" i="10"/>
  <c r="D653" i="10"/>
  <c r="F658" i="10"/>
  <c r="F677" i="10"/>
  <c r="G682" i="10"/>
  <c r="G697" i="10"/>
  <c r="D795" i="10"/>
  <c r="G804" i="10"/>
  <c r="D810" i="10"/>
  <c r="F819" i="10"/>
  <c r="D829" i="10"/>
  <c r="F834" i="10"/>
  <c r="G858" i="10"/>
  <c r="F868" i="10"/>
  <c r="D932" i="10"/>
  <c r="G945" i="10"/>
  <c r="F956" i="10"/>
  <c r="D970" i="10"/>
  <c r="G980" i="10"/>
  <c r="D1005" i="10"/>
  <c r="G1018" i="10"/>
  <c r="F1029" i="10"/>
  <c r="G1033" i="10"/>
  <c r="D1043" i="10"/>
  <c r="D1058" i="10"/>
  <c r="F1067" i="10"/>
  <c r="F1083" i="10"/>
  <c r="G1089" i="10"/>
  <c r="G1122" i="10"/>
  <c r="F1140" i="10"/>
  <c r="F1146" i="10"/>
  <c r="F1157" i="10"/>
  <c r="D1164" i="10"/>
  <c r="D1180" i="10"/>
  <c r="D1186" i="10"/>
  <c r="D1197" i="10"/>
  <c r="F1203" i="10"/>
  <c r="G1220" i="10"/>
  <c r="G1225" i="10"/>
  <c r="G1236" i="10"/>
  <c r="G1242" i="10"/>
  <c r="F1260" i="10"/>
  <c r="F1277" i="10"/>
  <c r="F1282" i="10"/>
  <c r="F1293" i="10"/>
  <c r="D1300" i="10"/>
  <c r="D1306" i="10"/>
  <c r="D1317" i="10"/>
  <c r="D1322" i="10"/>
  <c r="F1339" i="10"/>
  <c r="G1345" i="10"/>
  <c r="G1356" i="10"/>
  <c r="G1362" i="10"/>
  <c r="G1378" i="10"/>
  <c r="F1396" i="10"/>
  <c r="F1402" i="10"/>
  <c r="F1413" i="10"/>
  <c r="D1420" i="10"/>
  <c r="D1436" i="10"/>
  <c r="D1442" i="10"/>
  <c r="F1459" i="10"/>
  <c r="D5" i="12"/>
  <c r="C20" i="12"/>
  <c r="G33" i="12"/>
  <c r="D58" i="12"/>
  <c r="D93" i="12"/>
  <c r="C107" i="12"/>
  <c r="G121" i="12"/>
  <c r="F131" i="12"/>
  <c r="C146" i="12"/>
  <c r="F155" i="12"/>
  <c r="G170" i="12"/>
  <c r="C180" i="12"/>
  <c r="C195" i="12"/>
  <c r="G209" i="12"/>
  <c r="G228" i="12"/>
  <c r="D234" i="12"/>
  <c r="G243" i="12"/>
  <c r="D258" i="12"/>
  <c r="C268" i="12"/>
  <c r="G277" i="12"/>
  <c r="C283" i="12"/>
  <c r="D292" i="12"/>
  <c r="G297" i="12"/>
  <c r="G301" i="12"/>
  <c r="F307" i="12"/>
  <c r="C317" i="12"/>
  <c r="C322" i="12"/>
  <c r="F331" i="12"/>
  <c r="D341" i="12"/>
  <c r="C356" i="12"/>
  <c r="F365" i="12"/>
  <c r="C371" i="12"/>
  <c r="G385" i="12"/>
  <c r="D395" i="12"/>
  <c r="D410" i="12"/>
  <c r="G419" i="12"/>
  <c r="D429" i="12"/>
  <c r="C444" i="12"/>
  <c r="G453" i="12"/>
  <c r="C459" i="12"/>
  <c r="D468" i="12"/>
  <c r="G477" i="12"/>
  <c r="C493" i="12"/>
  <c r="F507" i="12"/>
  <c r="D517" i="12"/>
  <c r="C532" i="12"/>
  <c r="G545" i="12"/>
  <c r="G556" i="12"/>
  <c r="D570" i="12"/>
  <c r="D594" i="12"/>
  <c r="D605" i="12"/>
  <c r="C619" i="12"/>
  <c r="G629" i="12"/>
  <c r="G633" i="12"/>
  <c r="F643" i="12"/>
  <c r="G653" i="12"/>
  <c r="C658" i="12"/>
  <c r="F667" i="12"/>
  <c r="G716" i="12"/>
  <c r="G721" i="12"/>
  <c r="D731" i="12"/>
  <c r="G740" i="12"/>
  <c r="D746" i="12"/>
  <c r="G755" i="12"/>
  <c r="D765" i="12"/>
  <c r="D770" i="12"/>
  <c r="C780" i="12"/>
  <c r="G789" i="12"/>
  <c r="C795" i="12"/>
  <c r="D804" i="12"/>
  <c r="G809" i="12"/>
  <c r="G813" i="12"/>
  <c r="F819" i="12"/>
  <c r="C829" i="12"/>
  <c r="C834" i="12"/>
  <c r="F843" i="12"/>
  <c r="G858" i="12"/>
  <c r="C868" i="12"/>
  <c r="F877" i="12"/>
  <c r="C883" i="12"/>
  <c r="G892" i="12"/>
  <c r="C899" i="12"/>
  <c r="F915" i="12"/>
  <c r="D933" i="12"/>
  <c r="D939" i="12"/>
  <c r="D957" i="12"/>
  <c r="C980" i="12"/>
  <c r="G986" i="12"/>
  <c r="C1003" i="12"/>
  <c r="C1021" i="12"/>
  <c r="F1027" i="12"/>
  <c r="D1045" i="12"/>
  <c r="D1050" i="12"/>
  <c r="G1056" i="12"/>
  <c r="G1061" i="12"/>
  <c r="C1068" i="12"/>
  <c r="C1074" i="12"/>
  <c r="C1091" i="12"/>
  <c r="D1108" i="12"/>
  <c r="C1133" i="12"/>
  <c r="G1137" i="12"/>
  <c r="D1149" i="12"/>
  <c r="G1155" i="12"/>
  <c r="G1173" i="12"/>
  <c r="G1178" i="12"/>
  <c r="G1196" i="12"/>
  <c r="C1203" i="12"/>
  <c r="D1214" i="12"/>
  <c r="D1220" i="12"/>
  <c r="G1225" i="12"/>
  <c r="D1237" i="12"/>
  <c r="D1243" i="12"/>
  <c r="G1249" i="12"/>
  <c r="D1261" i="12"/>
  <c r="C1266" i="12"/>
  <c r="C1284" i="12"/>
  <c r="G1290" i="12"/>
  <c r="F1313" i="12"/>
  <c r="C1325" i="12"/>
  <c r="F1331" i="12"/>
  <c r="G1337" i="12"/>
  <c r="D1349" i="12"/>
  <c r="D1354" i="12"/>
  <c r="G1360" i="12"/>
  <c r="C1378" i="12"/>
  <c r="F1389" i="12"/>
  <c r="C1396" i="12"/>
  <c r="D1412" i="12"/>
  <c r="C1419" i="12"/>
  <c r="F1425" i="12"/>
  <c r="D1430" i="12"/>
  <c r="C1437" i="12"/>
  <c r="G1441" i="12"/>
  <c r="G1459" i="12"/>
  <c r="C20" i="13"/>
  <c r="C203" i="13"/>
  <c r="C229" i="13"/>
  <c r="C275" i="13"/>
  <c r="C301" i="13"/>
  <c r="C347" i="13"/>
  <c r="C373" i="13"/>
  <c r="C419" i="13"/>
  <c r="C556" i="13"/>
  <c r="C581" i="13"/>
  <c r="C605" i="13"/>
  <c r="C627" i="13"/>
  <c r="C651" i="13"/>
  <c r="C788" i="13"/>
  <c r="C860" i="13"/>
  <c r="C932" i="13"/>
  <c r="C1004" i="13"/>
  <c r="C1075" i="13"/>
  <c r="C1141" i="13"/>
  <c r="C1212" i="13"/>
  <c r="C1236" i="13"/>
  <c r="C1308" i="13"/>
  <c r="C1445" i="13"/>
  <c r="D53" i="13"/>
  <c r="F70" i="13"/>
  <c r="D77" i="13"/>
  <c r="F85" i="13"/>
  <c r="F92" i="13"/>
  <c r="G100" i="13"/>
  <c r="D116" i="13"/>
  <c r="D124" i="13"/>
  <c r="F131" i="13"/>
  <c r="F139" i="13"/>
  <c r="D148" i="13"/>
  <c r="F154" i="13"/>
  <c r="F163" i="13"/>
  <c r="G169" i="13"/>
  <c r="F178" i="13"/>
  <c r="F187" i="13"/>
  <c r="G193" i="13"/>
  <c r="F202" i="13"/>
  <c r="D209" i="13"/>
  <c r="G217" i="13"/>
  <c r="F226" i="13"/>
  <c r="D233" i="13"/>
  <c r="G241" i="13"/>
  <c r="G280" i="13"/>
  <c r="F326" i="13"/>
  <c r="F334" i="13"/>
  <c r="F349" i="13"/>
  <c r="F358" i="13"/>
  <c r="F373" i="13"/>
  <c r="F382" i="13"/>
  <c r="G388" i="13"/>
  <c r="F397" i="13"/>
  <c r="D404" i="13"/>
  <c r="G412" i="13"/>
  <c r="F421" i="13"/>
  <c r="D428" i="13"/>
  <c r="G436" i="13"/>
  <c r="D452" i="13"/>
  <c r="F460" i="13"/>
  <c r="F467" i="13"/>
  <c r="G475" i="13"/>
  <c r="F482" i="13"/>
  <c r="G490" i="13"/>
  <c r="D506" i="13"/>
  <c r="D538" i="13"/>
  <c r="F546" i="13"/>
  <c r="D565" i="13"/>
  <c r="F586" i="13"/>
  <c r="F595" i="13"/>
  <c r="F605" i="13"/>
  <c r="D625" i="13"/>
  <c r="F635" i="13"/>
  <c r="D644" i="13"/>
  <c r="F654" i="13"/>
  <c r="G673" i="13"/>
  <c r="D684" i="13"/>
  <c r="G692" i="13"/>
  <c r="F722" i="13"/>
  <c r="G732" i="13"/>
  <c r="F771" i="13"/>
  <c r="F781" i="13"/>
  <c r="F790" i="13"/>
  <c r="G800" i="13"/>
  <c r="D809" i="13"/>
  <c r="D820" i="13"/>
  <c r="F830" i="13"/>
  <c r="F849" i="13"/>
  <c r="G857" i="13"/>
  <c r="G868" i="13"/>
  <c r="D898" i="13"/>
  <c r="F906" i="13"/>
  <c r="G936" i="13"/>
  <c r="F966" i="13"/>
  <c r="G976" i="13"/>
  <c r="F985" i="13"/>
  <c r="G995" i="13"/>
  <c r="D1004" i="13"/>
  <c r="D1034" i="13"/>
  <c r="F1044" i="13"/>
  <c r="D1074" i="13"/>
  <c r="G1082" i="13"/>
  <c r="D1093" i="13"/>
  <c r="F1101" i="13"/>
  <c r="G1112" i="13"/>
  <c r="G1122" i="13"/>
  <c r="G1131" i="13"/>
  <c r="D1142" i="13"/>
  <c r="F1150" i="13"/>
  <c r="G1171" i="13"/>
  <c r="F1180" i="13"/>
  <c r="D1210" i="13"/>
  <c r="F1220" i="13"/>
  <c r="D1229" i="13"/>
  <c r="G1258" i="13"/>
  <c r="D1269" i="13"/>
  <c r="D1278" i="13"/>
  <c r="G1296" i="13"/>
  <c r="G1307" i="13"/>
  <c r="D1318" i="13"/>
  <c r="F1345" i="13"/>
  <c r="F1356" i="13"/>
  <c r="G1385" i="13"/>
  <c r="D1394" i="13"/>
  <c r="F1434" i="13"/>
  <c r="G1442" i="13"/>
  <c r="D1454" i="13"/>
  <c r="C13" i="14"/>
  <c r="C186" i="14"/>
  <c r="C242" i="14"/>
  <c r="C275" i="14"/>
  <c r="C306" i="14"/>
  <c r="C332" i="14"/>
  <c r="C363" i="14"/>
  <c r="C388" i="14"/>
  <c r="C421" i="14"/>
  <c r="C452" i="14"/>
  <c r="C509" i="14"/>
  <c r="C714" i="14"/>
  <c r="C771" i="14"/>
  <c r="C802" i="14"/>
  <c r="C827" i="14"/>
  <c r="C860" i="14"/>
  <c r="C891" i="14"/>
  <c r="C917" i="14"/>
  <c r="C948" i="14"/>
  <c r="C973" i="14"/>
  <c r="C1037" i="14"/>
  <c r="C1153" i="14"/>
  <c r="C1241" i="14"/>
  <c r="C1266" i="14"/>
  <c r="C1330" i="14"/>
  <c r="C1356" i="14"/>
  <c r="C1387" i="14"/>
  <c r="C1412" i="14"/>
  <c r="C1445" i="14"/>
  <c r="F45" i="14"/>
  <c r="F75" i="14"/>
  <c r="G83" i="14"/>
  <c r="D105" i="14"/>
  <c r="D113" i="14"/>
  <c r="D124" i="14"/>
  <c r="G132" i="14"/>
  <c r="O132" i="14" s="1" a="1"/>
  <c r="O132" i="14" s="1"/>
  <c r="D154" i="14"/>
  <c r="D173" i="14"/>
  <c r="G202" i="14"/>
  <c r="G221" i="14"/>
  <c r="F251" i="14"/>
  <c r="F259" i="14"/>
  <c r="F270" i="14"/>
  <c r="D289" i="14"/>
  <c r="D300" i="14"/>
  <c r="D308" i="14"/>
  <c r="D349" i="14"/>
  <c r="D357" i="14"/>
  <c r="G386" i="14"/>
  <c r="G397" i="14"/>
  <c r="G405" i="14"/>
  <c r="G416" i="14"/>
  <c r="D425" i="14"/>
  <c r="F435" i="14"/>
  <c r="F446" i="14"/>
  <c r="F454" i="14"/>
  <c r="F465" i="14"/>
  <c r="D474" i="14"/>
  <c r="D484" i="14"/>
  <c r="F514" i="14"/>
  <c r="D563" i="14"/>
  <c r="F571" i="14"/>
  <c r="G581" i="14"/>
  <c r="G600" i="14"/>
  <c r="G611" i="14"/>
  <c r="D620" i="14"/>
  <c r="F630" i="14"/>
  <c r="F649" i="14"/>
  <c r="G660" i="14"/>
  <c r="D669" i="14"/>
  <c r="F690" i="14"/>
  <c r="F698" i="14"/>
  <c r="F709" i="14"/>
  <c r="G717" i="14"/>
  <c r="D747" i="14"/>
  <c r="D758" i="14"/>
  <c r="F766" i="14"/>
  <c r="G776" i="14"/>
  <c r="G787" i="14"/>
  <c r="G795" i="14"/>
  <c r="F825" i="14"/>
  <c r="G836" i="14"/>
  <c r="G844" i="14"/>
  <c r="F874" i="14"/>
  <c r="D923" i="14"/>
  <c r="D934" i="14"/>
  <c r="D942" i="14"/>
  <c r="G971" i="14"/>
  <c r="F1010" i="14"/>
  <c r="G1020" i="14"/>
  <c r="G1031" i="14"/>
  <c r="G1039" i="14"/>
  <c r="G1050" i="14"/>
  <c r="D1059" i="14"/>
  <c r="F1069" i="14"/>
  <c r="F1099" i="14"/>
  <c r="G1107" i="14"/>
  <c r="D1118" i="14"/>
  <c r="D1129" i="14"/>
  <c r="D1137" i="14"/>
  <c r="D1148" i="14"/>
  <c r="G1156" i="14"/>
  <c r="D1178" i="14"/>
  <c r="D1186" i="14"/>
  <c r="D1197" i="14"/>
  <c r="G1226" i="14"/>
  <c r="G1234" i="14"/>
  <c r="G1245" i="14"/>
  <c r="F1275" i="14"/>
  <c r="F1283" i="14"/>
  <c r="F1294" i="14"/>
  <c r="G1302" i="14"/>
  <c r="D1324" i="14"/>
  <c r="D1332" i="14"/>
  <c r="G1351" i="14"/>
  <c r="D1362" i="14"/>
  <c r="D1373" i="14"/>
  <c r="D1381" i="14"/>
  <c r="G1410" i="14"/>
  <c r="G1421" i="14"/>
  <c r="G1429" i="14"/>
  <c r="G1440" i="14"/>
  <c r="D1449" i="14"/>
  <c r="F1459" i="14"/>
  <c r="G1444" i="12"/>
  <c r="G1444" i="14"/>
  <c r="G1444" i="9"/>
  <c r="G1444" i="13"/>
  <c r="G1412" i="12"/>
  <c r="G1412" i="13"/>
  <c r="G1412" i="9"/>
  <c r="G1364" i="13"/>
  <c r="G1364" i="12"/>
  <c r="G1364" i="9"/>
  <c r="G1364" i="14"/>
  <c r="G1308" i="14"/>
  <c r="G1308" i="9"/>
  <c r="G1308" i="10"/>
  <c r="G1276" i="13"/>
  <c r="G1276" i="9"/>
  <c r="G1276" i="10"/>
  <c r="G1252" i="12"/>
  <c r="G1252" i="14"/>
  <c r="G1252" i="9"/>
  <c r="G1228" i="13"/>
  <c r="G1228" i="9"/>
  <c r="G1204" i="14"/>
  <c r="G1204" i="12"/>
  <c r="G1204" i="9"/>
  <c r="G1180" i="14"/>
  <c r="G1180" i="9"/>
  <c r="G1180" i="10"/>
  <c r="G1148" i="13"/>
  <c r="G1148" i="9"/>
  <c r="G1148" i="10"/>
  <c r="G1124" i="12"/>
  <c r="G1124" i="14"/>
  <c r="G1124" i="9"/>
  <c r="G1100" i="13"/>
  <c r="G1100" i="9"/>
  <c r="G1076" i="14"/>
  <c r="G1076" i="12"/>
  <c r="G1076" i="9"/>
  <c r="G1052" i="14"/>
  <c r="G1052" i="9"/>
  <c r="G1052" i="10"/>
  <c r="G1028" i="12"/>
  <c r="G1028" i="13"/>
  <c r="G1028" i="9"/>
  <c r="G1028" i="10"/>
  <c r="G996" i="12"/>
  <c r="G996" i="14"/>
  <c r="G996" i="9"/>
  <c r="G972" i="13"/>
  <c r="G972" i="9"/>
  <c r="G948" i="14"/>
  <c r="G948" i="12"/>
  <c r="G948" i="9"/>
  <c r="G916" i="13"/>
  <c r="G916" i="12"/>
  <c r="G916" i="9"/>
  <c r="G900" i="12"/>
  <c r="G900" i="13"/>
  <c r="G900" i="9"/>
  <c r="G900" i="10"/>
  <c r="G876" i="14"/>
  <c r="G876" i="10"/>
  <c r="G876" i="9"/>
  <c r="G876" i="13"/>
  <c r="G852" i="13"/>
  <c r="G852" i="9"/>
  <c r="G852" i="14"/>
  <c r="G820" i="14"/>
  <c r="G820" i="9"/>
  <c r="G820" i="12"/>
  <c r="G796" i="14"/>
  <c r="G796" i="9"/>
  <c r="G796" i="12"/>
  <c r="G796" i="10"/>
  <c r="G772" i="13"/>
  <c r="G772" i="9"/>
  <c r="G772" i="10"/>
  <c r="G748" i="14"/>
  <c r="G748" i="10"/>
  <c r="G748" i="9"/>
  <c r="G748" i="13"/>
  <c r="G700" i="13"/>
  <c r="G700" i="9"/>
  <c r="G700" i="14"/>
  <c r="G668" i="14"/>
  <c r="G668" i="9"/>
  <c r="G668" i="12"/>
  <c r="G668" i="10"/>
  <c r="G644" i="13"/>
  <c r="G644" i="9"/>
  <c r="G644" i="10"/>
  <c r="G620" i="14"/>
  <c r="G620" i="10"/>
  <c r="G620" i="9"/>
  <c r="G620" i="13"/>
  <c r="G596" i="13"/>
  <c r="G596" i="9"/>
  <c r="G596" i="14"/>
  <c r="G580" i="13"/>
  <c r="G580" i="9"/>
  <c r="G580" i="10"/>
  <c r="G556" i="14"/>
  <c r="G556" i="9"/>
  <c r="G556" i="10"/>
  <c r="G540" i="14"/>
  <c r="G540" i="9"/>
  <c r="G540" i="12"/>
  <c r="G540" i="10"/>
  <c r="G524" i="13"/>
  <c r="G524" i="14"/>
  <c r="G524" i="9"/>
  <c r="G524" i="10"/>
  <c r="G516" i="9"/>
  <c r="G516" i="10"/>
  <c r="G516" i="13"/>
  <c r="G500" i="14"/>
  <c r="G500" i="9"/>
  <c r="G500" i="12"/>
  <c r="G500" i="10"/>
  <c r="G476" i="14"/>
  <c r="G476" i="9"/>
  <c r="G476" i="12"/>
  <c r="G476" i="10"/>
  <c r="G452" i="9"/>
  <c r="G452" i="10"/>
  <c r="G428" i="14"/>
  <c r="G428" i="9"/>
  <c r="G428" i="10"/>
  <c r="G428" i="13"/>
  <c r="G420" i="14"/>
  <c r="G420" i="13"/>
  <c r="G420" i="9"/>
  <c r="G420" i="10"/>
  <c r="G404" i="13"/>
  <c r="G404" i="9"/>
  <c r="G404" i="10"/>
  <c r="G396" i="13"/>
  <c r="G396" i="14"/>
  <c r="G396" i="9"/>
  <c r="G396" i="10"/>
  <c r="G380" i="13"/>
  <c r="G380" i="9"/>
  <c r="G380" i="10"/>
  <c r="G364" i="14"/>
  <c r="G364" i="9"/>
  <c r="G364" i="10"/>
  <c r="G348" i="14"/>
  <c r="G348" i="9"/>
  <c r="G348" i="12"/>
  <c r="G348" i="10"/>
  <c r="G332" i="13"/>
  <c r="G332" i="9"/>
  <c r="G332" i="10"/>
  <c r="G308" i="14"/>
  <c r="G308" i="13"/>
  <c r="G308" i="9"/>
  <c r="G308" i="12"/>
  <c r="G308" i="10"/>
  <c r="G292" i="14"/>
  <c r="G292" i="9"/>
  <c r="G292" i="10"/>
  <c r="G292" i="13"/>
  <c r="G276" i="13"/>
  <c r="G276" i="9"/>
  <c r="G276" i="10"/>
  <c r="G260" i="9"/>
  <c r="G260" i="10"/>
  <c r="G252" i="13"/>
  <c r="G252" i="9"/>
  <c r="G252" i="10"/>
  <c r="G236" i="14"/>
  <c r="G236" i="10"/>
  <c r="G220" i="14"/>
  <c r="G220" i="13"/>
  <c r="G220" i="12"/>
  <c r="G220" i="10"/>
  <c r="G204" i="13"/>
  <c r="G204" i="10"/>
  <c r="G180" i="14"/>
  <c r="G180" i="12"/>
  <c r="G180" i="10"/>
  <c r="G180" i="13"/>
  <c r="G148" i="13"/>
  <c r="G148" i="10"/>
  <c r="G108" i="14"/>
  <c r="G108" i="10"/>
  <c r="G68" i="13"/>
  <c r="G68" i="10"/>
  <c r="G44" i="14"/>
  <c r="G44" i="13"/>
  <c r="G44" i="10"/>
  <c r="G36" i="14"/>
  <c r="G36" i="10"/>
  <c r="G1469" i="8"/>
  <c r="G12" i="13"/>
  <c r="G12" i="14"/>
  <c r="G12" i="10"/>
  <c r="F1453" i="13"/>
  <c r="F1453" i="12"/>
  <c r="F1437" i="14"/>
  <c r="F1437" i="13"/>
  <c r="F1405" i="13"/>
  <c r="F1405" i="12"/>
  <c r="F1333" i="13"/>
  <c r="F1333" i="12"/>
  <c r="F1333" i="10"/>
  <c r="F1317" i="14"/>
  <c r="F1317" i="12"/>
  <c r="F1317" i="13"/>
  <c r="F1301" i="14"/>
  <c r="F1301" i="12"/>
  <c r="F1301" i="10"/>
  <c r="F1269" i="13"/>
  <c r="F1269" i="12"/>
  <c r="F1269" i="10"/>
  <c r="F1205" i="13"/>
  <c r="F1205" i="12"/>
  <c r="F1205" i="10"/>
  <c r="F1173" i="14"/>
  <c r="F1173" i="12"/>
  <c r="F1173" i="10"/>
  <c r="F1149" i="13"/>
  <c r="F1149" i="12"/>
  <c r="F1125" i="14"/>
  <c r="F1125" i="12"/>
  <c r="F1109" i="14"/>
  <c r="F1109" i="12"/>
  <c r="F1109" i="13"/>
  <c r="F1109" i="10"/>
  <c r="F1085" i="13"/>
  <c r="F1085" i="14"/>
  <c r="F1061" i="14"/>
  <c r="F1061" i="12"/>
  <c r="F1061" i="13"/>
  <c r="F1037" i="14"/>
  <c r="F1037" i="10"/>
  <c r="F1013" i="13"/>
  <c r="F1013" i="12"/>
  <c r="F1013" i="10"/>
  <c r="F997" i="14"/>
  <c r="F997" i="12"/>
  <c r="F973" i="14"/>
  <c r="F973" i="10"/>
  <c r="F949" i="13"/>
  <c r="F949" i="12"/>
  <c r="F949" i="10"/>
  <c r="F933" i="14"/>
  <c r="F933" i="12"/>
  <c r="F933" i="13"/>
  <c r="F917" i="14"/>
  <c r="F917" i="12"/>
  <c r="F901" i="13"/>
  <c r="F901" i="12"/>
  <c r="F901" i="14"/>
  <c r="F893" i="13"/>
  <c r="F893" i="12"/>
  <c r="F885" i="13"/>
  <c r="F885" i="12"/>
  <c r="F885" i="10"/>
  <c r="F861" i="14"/>
  <c r="F861" i="10"/>
  <c r="F853" i="14"/>
  <c r="F853" i="12"/>
  <c r="F853" i="13"/>
  <c r="F837" i="13"/>
  <c r="F837" i="12"/>
  <c r="F821" i="13"/>
  <c r="F821" i="12"/>
  <c r="F821" i="10"/>
  <c r="F797" i="14"/>
  <c r="F797" i="10"/>
  <c r="F797" i="13"/>
  <c r="F789" i="14"/>
  <c r="F789" i="12"/>
  <c r="F765" i="13"/>
  <c r="F765" i="12"/>
  <c r="F749" i="13"/>
  <c r="F749" i="14"/>
  <c r="F741" i="14"/>
  <c r="F741" i="12"/>
  <c r="F725" i="14"/>
  <c r="F725" i="12"/>
  <c r="F725" i="13"/>
  <c r="F717" i="14"/>
  <c r="F717" i="12"/>
  <c r="F717" i="10"/>
  <c r="F701" i="13"/>
  <c r="F701" i="14"/>
  <c r="F701" i="12"/>
  <c r="F669" i="14"/>
  <c r="F669" i="10"/>
  <c r="F669" i="13"/>
  <c r="F629" i="13"/>
  <c r="F629" i="12"/>
  <c r="F629" i="10"/>
  <c r="F541" i="14"/>
  <c r="F541" i="13"/>
  <c r="F517" i="13"/>
  <c r="F517" i="12"/>
  <c r="F517" i="14"/>
  <c r="D1453" i="13"/>
  <c r="D1453" i="12"/>
  <c r="D485" i="13"/>
  <c r="D485" i="10"/>
  <c r="D485" i="12"/>
  <c r="G595" i="10"/>
  <c r="G595" i="12"/>
  <c r="G587" i="12"/>
  <c r="G587" i="13"/>
  <c r="G587" i="10"/>
  <c r="G555" i="14"/>
  <c r="G555" i="12"/>
  <c r="G555" i="13"/>
  <c r="G547" i="14"/>
  <c r="G547" i="13"/>
  <c r="G523" i="12"/>
  <c r="G523" i="13"/>
  <c r="G523" i="14"/>
  <c r="G499" i="13"/>
  <c r="G499" i="14"/>
  <c r="G379" i="12"/>
  <c r="G379" i="14"/>
  <c r="G1386" i="14"/>
  <c r="G1386" i="10"/>
  <c r="G962" i="13"/>
  <c r="G962" i="12"/>
  <c r="G962" i="14"/>
  <c r="G810" i="14"/>
  <c r="G810" i="13"/>
  <c r="G674" i="14"/>
  <c r="G674" i="12"/>
  <c r="G674" i="10"/>
  <c r="G594" i="12"/>
  <c r="G594" i="13"/>
  <c r="G522" i="13"/>
  <c r="G522" i="12"/>
  <c r="G418" i="14"/>
  <c r="G418" i="12"/>
  <c r="G218" i="13"/>
  <c r="G218" i="14"/>
  <c r="F1163" i="12"/>
  <c r="F1163" i="10"/>
  <c r="F1163" i="14"/>
  <c r="F1163" i="13"/>
  <c r="D1299" i="13"/>
  <c r="D1299" i="10"/>
  <c r="D1299" i="14"/>
  <c r="D1299" i="12"/>
  <c r="D275" i="13"/>
  <c r="D275" i="14"/>
  <c r="D275" i="12"/>
  <c r="D267" i="13"/>
  <c r="D267" i="14"/>
  <c r="D259" i="13"/>
  <c r="D259" i="14"/>
  <c r="D259" i="12"/>
  <c r="D251" i="13"/>
  <c r="D251" i="14"/>
  <c r="D251" i="12"/>
  <c r="D243" i="13"/>
  <c r="D243" i="12"/>
  <c r="D243" i="14"/>
  <c r="D227" i="13"/>
  <c r="D227" i="12"/>
  <c r="D219" i="13"/>
  <c r="D219" i="14"/>
  <c r="D211" i="13"/>
  <c r="D211" i="14"/>
  <c r="D211" i="12"/>
  <c r="D203" i="13"/>
  <c r="D203" i="14"/>
  <c r="D195" i="13"/>
  <c r="D195" i="14"/>
  <c r="D195" i="12"/>
  <c r="D187" i="13"/>
  <c r="D187" i="14"/>
  <c r="D187" i="12"/>
  <c r="D179" i="13"/>
  <c r="D179" i="12"/>
  <c r="D171" i="13"/>
  <c r="D171" i="14"/>
  <c r="D171" i="12"/>
  <c r="D163" i="13"/>
  <c r="D163" i="12"/>
  <c r="D147" i="13"/>
  <c r="D147" i="14"/>
  <c r="D147" i="12"/>
  <c r="D123" i="13"/>
  <c r="D123" i="14"/>
  <c r="D123" i="12"/>
  <c r="D107" i="13"/>
  <c r="D107" i="12"/>
  <c r="D99" i="13"/>
  <c r="D99" i="12"/>
  <c r="D83" i="13"/>
  <c r="D83" i="14"/>
  <c r="D83" i="12"/>
  <c r="D75" i="13"/>
  <c r="D75" i="14"/>
  <c r="D59" i="13"/>
  <c r="D59" i="14"/>
  <c r="D59" i="12"/>
  <c r="D51" i="13"/>
  <c r="D51" i="12"/>
  <c r="D1461" i="8"/>
  <c r="D35" i="13"/>
  <c r="D35" i="12"/>
  <c r="D1484" i="8"/>
  <c r="D27" i="13"/>
  <c r="D1468" i="8"/>
  <c r="D11" i="13"/>
  <c r="D11" i="14"/>
  <c r="C1267" i="14"/>
  <c r="C1267" i="12"/>
  <c r="C1195" i="13"/>
  <c r="C1195" i="14"/>
  <c r="C1179" i="14"/>
  <c r="C1179" i="12"/>
  <c r="C1059" i="14"/>
  <c r="C1059" i="13"/>
  <c r="C1059" i="12"/>
  <c r="C1011" i="14"/>
  <c r="C1011" i="13"/>
  <c r="C1011" i="12"/>
  <c r="C675" i="14"/>
  <c r="C675" i="12"/>
  <c r="C675" i="13"/>
  <c r="G569" i="14"/>
  <c r="G569" i="13"/>
  <c r="G569" i="9"/>
  <c r="F1098" i="12"/>
  <c r="F1098" i="14"/>
  <c r="F1098" i="10"/>
  <c r="F490" i="12"/>
  <c r="F490" i="13"/>
  <c r="F490" i="10"/>
  <c r="F1483" i="8"/>
  <c r="F26" i="12"/>
  <c r="F26" i="14"/>
  <c r="F26" i="10"/>
  <c r="D1162" i="14"/>
  <c r="D1162" i="9"/>
  <c r="D938" i="13"/>
  <c r="D938" i="9"/>
  <c r="D938" i="12"/>
  <c r="D938" i="14"/>
  <c r="D786" i="13"/>
  <c r="D786" i="9"/>
  <c r="D786" i="14"/>
  <c r="D642" i="14"/>
  <c r="D642" i="10"/>
  <c r="D642" i="9"/>
  <c r="D530" i="13"/>
  <c r="D530" i="9"/>
  <c r="D530" i="14"/>
  <c r="D530" i="10"/>
  <c r="D434" i="14"/>
  <c r="D434" i="9"/>
  <c r="D434" i="10"/>
  <c r="D434" i="13"/>
  <c r="D338" i="13"/>
  <c r="D338" i="9"/>
  <c r="D338" i="10"/>
  <c r="D274" i="13"/>
  <c r="D274" i="9"/>
  <c r="D274" i="14"/>
  <c r="D274" i="10"/>
  <c r="D210" i="13"/>
  <c r="D210" i="10"/>
  <c r="D162" i="13"/>
  <c r="D162" i="12"/>
  <c r="D162" i="10"/>
  <c r="D106" i="13"/>
  <c r="D106" i="10"/>
  <c r="D1467" i="8"/>
  <c r="D10" i="14"/>
  <c r="D10" i="12"/>
  <c r="D10" i="10"/>
  <c r="D10" i="13"/>
  <c r="C1386" i="13"/>
  <c r="C1386" i="14"/>
  <c r="C1386" i="12"/>
  <c r="C1274" i="13"/>
  <c r="C1274" i="12"/>
  <c r="C1274" i="14"/>
  <c r="C1146" i="13"/>
  <c r="C1146" i="12"/>
  <c r="C1146" i="14"/>
  <c r="C954" i="13"/>
  <c r="C954" i="12"/>
  <c r="C770" i="13"/>
  <c r="C770" i="14"/>
  <c r="C474" i="13"/>
  <c r="C474" i="14"/>
  <c r="C474" i="12"/>
  <c r="G89" i="9"/>
  <c r="G105" i="9"/>
  <c r="F116" i="9"/>
  <c r="F132" i="9"/>
  <c r="F148" i="9"/>
  <c r="G161" i="9"/>
  <c r="G177" i="9"/>
  <c r="G225" i="9"/>
  <c r="F386" i="9"/>
  <c r="G394" i="9"/>
  <c r="D429" i="9"/>
  <c r="F437" i="9"/>
  <c r="D557" i="9"/>
  <c r="F578" i="9"/>
  <c r="D595" i="9"/>
  <c r="F603" i="9"/>
  <c r="G611" i="9"/>
  <c r="D621" i="9"/>
  <c r="F642" i="9"/>
  <c r="D685" i="9"/>
  <c r="F834" i="9"/>
  <c r="F859" i="9"/>
  <c r="F885" i="9"/>
  <c r="F898" i="9"/>
  <c r="G1251" i="9"/>
  <c r="D44" i="10"/>
  <c r="F91" i="10"/>
  <c r="G99" i="10"/>
  <c r="D108" i="10"/>
  <c r="F117" i="10"/>
  <c r="G138" i="10"/>
  <c r="G163" i="10"/>
  <c r="F309" i="10"/>
  <c r="G330" i="10"/>
  <c r="D428" i="10"/>
  <c r="C692" i="12"/>
  <c r="G1352" i="13"/>
  <c r="G1352" i="14"/>
  <c r="G1344" i="14"/>
  <c r="G1344" i="13"/>
  <c r="G1344" i="12"/>
  <c r="G1344" i="10"/>
  <c r="G1336" i="13"/>
  <c r="G1336" i="14"/>
  <c r="G1336" i="12"/>
  <c r="G1336" i="10"/>
  <c r="G1304" i="14"/>
  <c r="G1304" i="13"/>
  <c r="G1304" i="10"/>
  <c r="G1176" i="14"/>
  <c r="G1176" i="13"/>
  <c r="G1176" i="10"/>
  <c r="G1120" i="10"/>
  <c r="G1120" i="14"/>
  <c r="G1120" i="13"/>
  <c r="G1120" i="12"/>
  <c r="G992" i="14"/>
  <c r="G992" i="13"/>
  <c r="G992" i="12"/>
  <c r="G944" i="13"/>
  <c r="G944" i="14"/>
  <c r="G792" i="14"/>
  <c r="G792" i="13"/>
  <c r="G720" i="12"/>
  <c r="G720" i="10"/>
  <c r="G680" i="14"/>
  <c r="G680" i="12"/>
  <c r="G680" i="10"/>
  <c r="G664" i="14"/>
  <c r="G664" i="13"/>
  <c r="G632" i="13"/>
  <c r="G632" i="14"/>
  <c r="G632" i="10"/>
  <c r="G592" i="12"/>
  <c r="G592" i="10"/>
  <c r="G584" i="13"/>
  <c r="G584" i="14"/>
  <c r="G568" i="13"/>
  <c r="G568" i="14"/>
  <c r="G568" i="10"/>
  <c r="G560" i="13"/>
  <c r="G560" i="14"/>
  <c r="G552" i="14"/>
  <c r="G552" i="12"/>
  <c r="G536" i="14"/>
  <c r="G536" i="13"/>
  <c r="G512" i="14"/>
  <c r="G512" i="13"/>
  <c r="G512" i="12"/>
  <c r="G128" i="14"/>
  <c r="G128" i="13"/>
  <c r="G128" i="12"/>
  <c r="F873" i="12"/>
  <c r="F873" i="13"/>
  <c r="F873" i="14"/>
  <c r="F873" i="10"/>
  <c r="F873" i="9"/>
  <c r="F473" i="14"/>
  <c r="F473" i="12"/>
  <c r="F473" i="13"/>
  <c r="F473" i="9"/>
  <c r="F265" i="12"/>
  <c r="F265" i="9"/>
  <c r="F137" i="12"/>
  <c r="F137" i="13"/>
  <c r="D1257" i="12"/>
  <c r="D1257" i="10"/>
  <c r="D921" i="14"/>
  <c r="D921" i="12"/>
  <c r="D921" i="13"/>
  <c r="D921" i="10"/>
  <c r="D705" i="14"/>
  <c r="D705" i="10"/>
  <c r="D705" i="12"/>
  <c r="D689" i="10"/>
  <c r="D689" i="14"/>
  <c r="D689" i="13"/>
  <c r="D641" i="14"/>
  <c r="D641" i="10"/>
  <c r="D641" i="13"/>
  <c r="D641" i="12"/>
  <c r="D537" i="14"/>
  <c r="D537" i="13"/>
  <c r="D537" i="12"/>
  <c r="D385" i="14"/>
  <c r="D385" i="12"/>
  <c r="D321" i="14"/>
  <c r="D321" i="12"/>
  <c r="D257" i="14"/>
  <c r="D257" i="12"/>
  <c r="D97" i="13"/>
  <c r="D97" i="14"/>
  <c r="D1474" i="8"/>
  <c r="D17" i="14"/>
  <c r="C1441" i="14"/>
  <c r="C1441" i="13"/>
  <c r="C1441" i="12"/>
  <c r="C1425" i="14"/>
  <c r="C1425" i="12"/>
  <c r="C1305" i="13"/>
  <c r="C1305" i="14"/>
  <c r="C1161" i="14"/>
  <c r="C1161" i="12"/>
  <c r="C881" i="13"/>
  <c r="C881" i="12"/>
  <c r="C865" i="14"/>
  <c r="C865" i="13"/>
  <c r="C865" i="12"/>
  <c r="C777" i="14"/>
  <c r="C777" i="13"/>
  <c r="C721" i="14"/>
  <c r="C721" i="12"/>
  <c r="C721" i="13"/>
  <c r="C705" i="12"/>
  <c r="C705" i="13"/>
  <c r="C705" i="14"/>
  <c r="C697" i="13"/>
  <c r="C697" i="14"/>
  <c r="C689" i="13"/>
  <c r="C689" i="12"/>
  <c r="C689" i="14"/>
  <c r="C673" i="14"/>
  <c r="C673" i="13"/>
  <c r="C673" i="12"/>
  <c r="C665" i="14"/>
  <c r="C665" i="12"/>
  <c r="C657" i="14"/>
  <c r="C657" i="12"/>
  <c r="C633" i="13"/>
  <c r="C633" i="14"/>
  <c r="C625" i="13"/>
  <c r="C625" i="12"/>
  <c r="C617" i="12"/>
  <c r="C617" i="13"/>
  <c r="C609" i="14"/>
  <c r="C609" i="13"/>
  <c r="C609" i="12"/>
  <c r="C601" i="13"/>
  <c r="C601" i="12"/>
  <c r="C593" i="14"/>
  <c r="C593" i="12"/>
  <c r="C585" i="14"/>
  <c r="C585" i="13"/>
  <c r="C577" i="12"/>
  <c r="C577" i="14"/>
  <c r="C569" i="13"/>
  <c r="C569" i="14"/>
  <c r="C561" i="13"/>
  <c r="C561" i="12"/>
  <c r="C561" i="14"/>
  <c r="C545" i="14"/>
  <c r="C545" i="13"/>
  <c r="C545" i="12"/>
  <c r="C537" i="14"/>
  <c r="C537" i="12"/>
  <c r="C529" i="14"/>
  <c r="C529" i="12"/>
  <c r="C529" i="13"/>
  <c r="C513" i="12"/>
  <c r="C513" i="13"/>
  <c r="C505" i="13"/>
  <c r="C505" i="14"/>
  <c r="C497" i="13"/>
  <c r="C497" i="12"/>
  <c r="C481" i="14"/>
  <c r="C481" i="13"/>
  <c r="C481" i="12"/>
  <c r="C473" i="13"/>
  <c r="C473" i="12"/>
  <c r="C465" i="14"/>
  <c r="C465" i="12"/>
  <c r="C457" i="14"/>
  <c r="C457" i="13"/>
  <c r="C449" i="12"/>
  <c r="C449" i="14"/>
  <c r="C441" i="13"/>
  <c r="C441" i="14"/>
  <c r="C433" i="13"/>
  <c r="C433" i="12"/>
  <c r="C433" i="14"/>
  <c r="C425" i="12"/>
  <c r="C425" i="13"/>
  <c r="C417" i="14"/>
  <c r="C417" i="13"/>
  <c r="C417" i="12"/>
  <c r="C409" i="14"/>
  <c r="C409" i="12"/>
  <c r="C401" i="14"/>
  <c r="C401" i="12"/>
  <c r="C377" i="13"/>
  <c r="C377" i="14"/>
  <c r="C369" i="13"/>
  <c r="C369" i="12"/>
  <c r="C353" i="14"/>
  <c r="C353" i="13"/>
  <c r="C353" i="12"/>
  <c r="C337" i="14"/>
  <c r="C337" i="12"/>
  <c r="C337" i="13"/>
  <c r="C321" i="12"/>
  <c r="C321" i="14"/>
  <c r="C321" i="13"/>
  <c r="C313" i="13"/>
  <c r="C313" i="14"/>
  <c r="C305" i="13"/>
  <c r="C305" i="12"/>
  <c r="C305" i="14"/>
  <c r="C297" i="13"/>
  <c r="C297" i="12"/>
  <c r="C289" i="14"/>
  <c r="C289" i="13"/>
  <c r="C289" i="12"/>
  <c r="C281" i="13"/>
  <c r="C281" i="14"/>
  <c r="C281" i="12"/>
  <c r="C273" i="14"/>
  <c r="C273" i="12"/>
  <c r="C265" i="14"/>
  <c r="C265" i="13"/>
  <c r="C249" i="13"/>
  <c r="C249" i="14"/>
  <c r="C241" i="13"/>
  <c r="C241" i="12"/>
  <c r="C225" i="14"/>
  <c r="C225" i="13"/>
  <c r="C225" i="12"/>
  <c r="C209" i="14"/>
  <c r="C209" i="12"/>
  <c r="C209" i="13"/>
  <c r="C193" i="12"/>
  <c r="C193" i="13"/>
  <c r="C193" i="14"/>
  <c r="C185" i="13"/>
  <c r="C185" i="14"/>
  <c r="C177" i="13"/>
  <c r="C177" i="12"/>
  <c r="C177" i="14"/>
  <c r="C161" i="14"/>
  <c r="C161" i="13"/>
  <c r="C161" i="12"/>
  <c r="C153" i="14"/>
  <c r="C153" i="12"/>
  <c r="C145" i="14"/>
  <c r="C145" i="12"/>
  <c r="C121" i="13"/>
  <c r="C121" i="14"/>
  <c r="C113" i="13"/>
  <c r="C113" i="12"/>
  <c r="C105" i="12"/>
  <c r="C105" i="13"/>
  <c r="C97" i="14"/>
  <c r="C97" i="13"/>
  <c r="C97" i="12"/>
  <c r="C89" i="13"/>
  <c r="C89" i="12"/>
  <c r="C81" i="14"/>
  <c r="C81" i="12"/>
  <c r="C73" i="14"/>
  <c r="C73" i="13"/>
  <c r="C65" i="12"/>
  <c r="C65" i="14"/>
  <c r="C57" i="13"/>
  <c r="C57" i="14"/>
  <c r="C49" i="13"/>
  <c r="C49" i="12"/>
  <c r="C49" i="14"/>
  <c r="C1490" i="8"/>
  <c r="C33" i="14"/>
  <c r="C33" i="13"/>
  <c r="C33" i="12"/>
  <c r="C1482" i="8"/>
  <c r="C25" i="14"/>
  <c r="C25" i="12"/>
  <c r="C1474" i="8"/>
  <c r="C17" i="14"/>
  <c r="C17" i="12"/>
  <c r="C17" i="13"/>
  <c r="C1466" i="8"/>
  <c r="C9" i="14"/>
  <c r="C23" i="9"/>
  <c r="C71" i="9"/>
  <c r="C79" i="9"/>
  <c r="C87" i="9"/>
  <c r="C103" i="9"/>
  <c r="C143" i="9"/>
  <c r="C167" i="9"/>
  <c r="C215" i="9"/>
  <c r="C223" i="9"/>
  <c r="C255" i="9"/>
  <c r="C279" i="9"/>
  <c r="C303" i="9"/>
  <c r="C319" i="9"/>
  <c r="C343" i="9"/>
  <c r="C367" i="9"/>
  <c r="C375" i="9"/>
  <c r="C407" i="9"/>
  <c r="C415" i="9"/>
  <c r="C439" i="9"/>
  <c r="C447" i="9"/>
  <c r="C455" i="9"/>
  <c r="C479" i="9"/>
  <c r="C503" i="9"/>
  <c r="C511" i="9"/>
  <c r="C519" i="9"/>
  <c r="C535" i="9"/>
  <c r="C583" i="9"/>
  <c r="C591" i="9"/>
  <c r="C599" i="9"/>
  <c r="C615" i="9"/>
  <c r="C655" i="9"/>
  <c r="C679" i="9"/>
  <c r="C727" i="9"/>
  <c r="C751" i="9"/>
  <c r="C767" i="9"/>
  <c r="C791" i="9"/>
  <c r="C815" i="9"/>
  <c r="C831" i="9"/>
  <c r="C839" i="9"/>
  <c r="C855" i="9"/>
  <c r="C863" i="9"/>
  <c r="C887" i="9"/>
  <c r="C911" i="9"/>
  <c r="C919" i="9"/>
  <c r="C959" i="9"/>
  <c r="C983" i="9"/>
  <c r="C1007" i="9"/>
  <c r="C1031" i="9"/>
  <c r="C1087" i="9"/>
  <c r="C1135" i="9"/>
  <c r="C1199" i="9"/>
  <c r="C1215" i="9"/>
  <c r="C1239" i="9"/>
  <c r="C1247" i="9"/>
  <c r="C1263" i="9"/>
  <c r="C1287" i="9"/>
  <c r="C1303" i="9"/>
  <c r="C1327" i="9"/>
  <c r="C1367" i="9"/>
  <c r="C1391" i="9"/>
  <c r="G4" i="9"/>
  <c r="D10" i="9"/>
  <c r="G12" i="9"/>
  <c r="F15" i="9"/>
  <c r="D18" i="9"/>
  <c r="G20" i="9"/>
  <c r="F23" i="9"/>
  <c r="D26" i="9"/>
  <c r="G28" i="9"/>
  <c r="D34" i="9"/>
  <c r="G36" i="9"/>
  <c r="F39" i="9"/>
  <c r="D42" i="9"/>
  <c r="G44" i="9"/>
  <c r="F47" i="9"/>
  <c r="D50" i="9"/>
  <c r="G52" i="9"/>
  <c r="D58" i="9"/>
  <c r="G60" i="9"/>
  <c r="D66" i="9"/>
  <c r="G68" i="9"/>
  <c r="F71" i="9"/>
  <c r="D74" i="9"/>
  <c r="G76" i="9"/>
  <c r="D82" i="9"/>
  <c r="G84" i="9"/>
  <c r="D90" i="9"/>
  <c r="G92" i="9"/>
  <c r="F95" i="9"/>
  <c r="G100" i="9"/>
  <c r="F103" i="9"/>
  <c r="D106" i="9"/>
  <c r="G108" i="9"/>
  <c r="F111" i="9"/>
  <c r="G116" i="9"/>
  <c r="D122" i="9"/>
  <c r="G124" i="9"/>
  <c r="F127" i="9"/>
  <c r="D130" i="9"/>
  <c r="G132" i="9"/>
  <c r="O132" i="9" s="1" a="1"/>
  <c r="O132" i="9" s="1"/>
  <c r="D138" i="9"/>
  <c r="G140" i="9"/>
  <c r="D146" i="9"/>
  <c r="G148" i="9"/>
  <c r="D154" i="9"/>
  <c r="G156" i="9"/>
  <c r="D162" i="9"/>
  <c r="G164" i="9"/>
  <c r="G172" i="9"/>
  <c r="D178" i="9"/>
  <c r="G180" i="9"/>
  <c r="D186" i="9"/>
  <c r="G188" i="9"/>
  <c r="F191" i="9"/>
  <c r="D194" i="9"/>
  <c r="G196" i="9"/>
  <c r="D202" i="9"/>
  <c r="G204" i="9"/>
  <c r="D210" i="9"/>
  <c r="G212" i="9"/>
  <c r="F215" i="9"/>
  <c r="D218" i="9"/>
  <c r="G220" i="9"/>
  <c r="D226" i="9"/>
  <c r="G228" i="9"/>
  <c r="D234" i="9"/>
  <c r="G236" i="9"/>
  <c r="D242" i="9"/>
  <c r="G244" i="9"/>
  <c r="G250" i="9"/>
  <c r="D254" i="9"/>
  <c r="G258" i="9"/>
  <c r="F262" i="9"/>
  <c r="D267" i="9"/>
  <c r="F275" i="9"/>
  <c r="D280" i="9"/>
  <c r="G283" i="9"/>
  <c r="F288" i="9"/>
  <c r="G296" i="9"/>
  <c r="F301" i="9"/>
  <c r="D305" i="9"/>
  <c r="G309" i="9"/>
  <c r="F314" i="9"/>
  <c r="D318" i="9"/>
  <c r="G322" i="9"/>
  <c r="F326" i="9"/>
  <c r="D331" i="9"/>
  <c r="F339" i="9"/>
  <c r="D344" i="9"/>
  <c r="G347" i="9"/>
  <c r="F352" i="9"/>
  <c r="G360" i="9"/>
  <c r="F365" i="9"/>
  <c r="D369" i="9"/>
  <c r="G373" i="9"/>
  <c r="F378" i="9"/>
  <c r="D382" i="9"/>
  <c r="G386" i="9"/>
  <c r="F390" i="9"/>
  <c r="D395" i="9"/>
  <c r="F403" i="9"/>
  <c r="D408" i="9"/>
  <c r="G411" i="9"/>
  <c r="F416" i="9"/>
  <c r="D421" i="9"/>
  <c r="G424" i="9"/>
  <c r="F429" i="9"/>
  <c r="D433" i="9"/>
  <c r="G437" i="9"/>
  <c r="F442" i="9"/>
  <c r="D446" i="9"/>
  <c r="G450" i="9"/>
  <c r="F454" i="9"/>
  <c r="D459" i="9"/>
  <c r="F467" i="9"/>
  <c r="D472" i="9"/>
  <c r="G475" i="9"/>
  <c r="F480" i="9"/>
  <c r="D485" i="9"/>
  <c r="G488" i="9"/>
  <c r="F493" i="9"/>
  <c r="D497" i="9"/>
  <c r="G501" i="9"/>
  <c r="F506" i="9"/>
  <c r="D510" i="9"/>
  <c r="G514" i="9"/>
  <c r="F518" i="9"/>
  <c r="D523" i="9"/>
  <c r="F531" i="9"/>
  <c r="D536" i="9"/>
  <c r="G539" i="9"/>
  <c r="F544" i="9"/>
  <c r="D549" i="9"/>
  <c r="G552" i="9"/>
  <c r="F557" i="9"/>
  <c r="D561" i="9"/>
  <c r="G565" i="9"/>
  <c r="F570" i="9"/>
  <c r="D574" i="9"/>
  <c r="G578" i="9"/>
  <c r="F582" i="9"/>
  <c r="D587" i="9"/>
  <c r="F595" i="9"/>
  <c r="D600" i="9"/>
  <c r="G603" i="9"/>
  <c r="D613" i="9"/>
  <c r="F621" i="9"/>
  <c r="D625" i="9"/>
  <c r="G629" i="9"/>
  <c r="F634" i="9"/>
  <c r="D638" i="9"/>
  <c r="G642" i="9"/>
  <c r="F646" i="9"/>
  <c r="D651" i="9"/>
  <c r="F659" i="9"/>
  <c r="D664" i="9"/>
  <c r="G667" i="9"/>
  <c r="D677" i="9"/>
  <c r="G680" i="9"/>
  <c r="F685" i="9"/>
  <c r="D689" i="9"/>
  <c r="G693" i="9"/>
  <c r="F698" i="9"/>
  <c r="D702" i="9"/>
  <c r="F710" i="9"/>
  <c r="D715" i="9"/>
  <c r="F723" i="9"/>
  <c r="D728" i="9"/>
  <c r="G731" i="9"/>
  <c r="D741" i="9"/>
  <c r="F749" i="9"/>
  <c r="D753" i="9"/>
  <c r="G757" i="9"/>
  <c r="F762" i="9"/>
  <c r="D766" i="9"/>
  <c r="F774" i="9"/>
  <c r="D779" i="9"/>
  <c r="F787" i="9"/>
  <c r="G795" i="9"/>
  <c r="D805" i="9"/>
  <c r="F813" i="9"/>
  <c r="G821" i="9"/>
  <c r="F826" i="9"/>
  <c r="D830" i="9"/>
  <c r="G834" i="9"/>
  <c r="F838" i="9"/>
  <c r="D843" i="9"/>
  <c r="F851" i="9"/>
  <c r="D856" i="9"/>
  <c r="G859" i="9"/>
  <c r="D869" i="9"/>
  <c r="F877" i="9"/>
  <c r="D881" i="9"/>
  <c r="G885" i="9"/>
  <c r="F890" i="9"/>
  <c r="D894" i="9"/>
  <c r="G898" i="9"/>
  <c r="F902" i="9"/>
  <c r="D907" i="9"/>
  <c r="G923" i="9"/>
  <c r="F941" i="9"/>
  <c r="G949" i="9"/>
  <c r="F954" i="9"/>
  <c r="D958" i="9"/>
  <c r="G962" i="9"/>
  <c r="F966" i="9"/>
  <c r="G975" i="9"/>
  <c r="F979" i="9"/>
  <c r="D984" i="9"/>
  <c r="G987" i="9"/>
  <c r="F1005" i="9"/>
  <c r="D1009" i="9"/>
  <c r="G1013" i="9"/>
  <c r="F1018" i="9"/>
  <c r="D1022" i="9"/>
  <c r="F1030" i="9"/>
  <c r="G1039" i="9"/>
  <c r="F1043" i="9"/>
  <c r="G1051" i="9"/>
  <c r="G1064" i="9"/>
  <c r="F1069" i="9"/>
  <c r="G1077" i="9"/>
  <c r="F1082" i="9"/>
  <c r="D1086" i="9"/>
  <c r="G1090" i="9"/>
  <c r="F1094" i="9"/>
  <c r="G1103" i="9"/>
  <c r="F1107" i="9"/>
  <c r="D1112" i="9"/>
  <c r="G1115" i="9"/>
  <c r="D1125" i="9"/>
  <c r="F1133" i="9"/>
  <c r="D1137" i="9"/>
  <c r="G1141" i="9"/>
  <c r="F1146" i="9"/>
  <c r="D1150" i="9"/>
  <c r="G1154" i="9"/>
  <c r="F1158" i="9"/>
  <c r="G1167" i="9"/>
  <c r="F1171" i="9"/>
  <c r="G1179" i="9"/>
  <c r="D1189" i="9"/>
  <c r="G1192" i="9"/>
  <c r="F1197" i="9"/>
  <c r="G1205" i="9"/>
  <c r="F1210" i="9"/>
  <c r="D1214" i="9"/>
  <c r="G1218" i="9"/>
  <c r="F1222" i="9"/>
  <c r="D1227" i="9"/>
  <c r="F1235" i="9"/>
  <c r="D1240" i="9"/>
  <c r="G1243" i="9"/>
  <c r="D1253" i="9"/>
  <c r="F1261" i="9"/>
  <c r="D1265" i="9"/>
  <c r="G1269" i="9"/>
  <c r="F1274" i="9"/>
  <c r="D1278" i="9"/>
  <c r="G1282" i="9"/>
  <c r="F1286" i="9"/>
  <c r="D1291" i="9"/>
  <c r="G1295" i="9"/>
  <c r="F1299" i="9"/>
  <c r="G1307" i="9"/>
  <c r="D1317" i="9"/>
  <c r="G1320" i="9"/>
  <c r="F1325" i="9"/>
  <c r="G1333" i="9"/>
  <c r="F1338" i="9"/>
  <c r="D1342" i="9"/>
  <c r="G1346" i="9"/>
  <c r="F1350" i="9"/>
  <c r="F1363" i="9"/>
  <c r="D1368" i="9"/>
  <c r="G1371" i="9"/>
  <c r="D1381" i="9"/>
  <c r="F1389" i="9"/>
  <c r="D1393" i="9"/>
  <c r="G1397" i="9"/>
  <c r="F1402" i="9"/>
  <c r="D1406" i="9"/>
  <c r="G1410" i="9"/>
  <c r="F1414" i="9"/>
  <c r="D1419" i="9"/>
  <c r="G1435" i="9"/>
  <c r="D1445" i="9"/>
  <c r="G1448" i="9"/>
  <c r="F1453" i="9"/>
  <c r="C11" i="10"/>
  <c r="C25" i="10"/>
  <c r="C36" i="10"/>
  <c r="C50" i="10"/>
  <c r="C61" i="10"/>
  <c r="C75" i="10"/>
  <c r="C89" i="10"/>
  <c r="C100" i="10"/>
  <c r="C114" i="10"/>
  <c r="C125" i="10"/>
  <c r="C139" i="10"/>
  <c r="C153" i="10"/>
  <c r="C164" i="10"/>
  <c r="C178" i="10"/>
  <c r="C189" i="10"/>
  <c r="C203" i="10"/>
  <c r="C217" i="10"/>
  <c r="C228" i="10"/>
  <c r="C242" i="10"/>
  <c r="C253" i="10"/>
  <c r="C267" i="10"/>
  <c r="C281" i="10"/>
  <c r="C292" i="10"/>
  <c r="C306" i="10"/>
  <c r="C317" i="10"/>
  <c r="C331" i="10"/>
  <c r="C345" i="10"/>
  <c r="C356" i="10"/>
  <c r="C370" i="10"/>
  <c r="C381" i="10"/>
  <c r="C395" i="10"/>
  <c r="C409" i="10"/>
  <c r="C420" i="10"/>
  <c r="C434" i="10"/>
  <c r="C445" i="10"/>
  <c r="C459" i="10"/>
  <c r="C473" i="10"/>
  <c r="C484" i="10"/>
  <c r="C498" i="10"/>
  <c r="C509" i="10"/>
  <c r="C523" i="10"/>
  <c r="C537" i="10"/>
  <c r="C548" i="10"/>
  <c r="C562" i="10"/>
  <c r="C573" i="10"/>
  <c r="C587" i="10"/>
  <c r="C601" i="10"/>
  <c r="C612" i="10"/>
  <c r="C626" i="10"/>
  <c r="C637" i="10"/>
  <c r="C651" i="10"/>
  <c r="C665" i="10"/>
  <c r="C676" i="10"/>
  <c r="C690" i="10"/>
  <c r="C701" i="10"/>
  <c r="C715" i="10"/>
  <c r="C729" i="10"/>
  <c r="C740" i="10"/>
  <c r="C754" i="10"/>
  <c r="C765" i="10"/>
  <c r="C779" i="10"/>
  <c r="C804" i="10"/>
  <c r="C818" i="10"/>
  <c r="C843" i="10"/>
  <c r="C857" i="10"/>
  <c r="C868" i="10"/>
  <c r="C882" i="10"/>
  <c r="C893" i="10"/>
  <c r="C907" i="10"/>
  <c r="C921" i="10"/>
  <c r="C932" i="10"/>
  <c r="C946" i="10"/>
  <c r="C957" i="10"/>
  <c r="C971" i="10"/>
  <c r="C985" i="10"/>
  <c r="C996" i="10"/>
  <c r="C1010" i="10"/>
  <c r="C1021" i="10"/>
  <c r="C1035" i="10"/>
  <c r="C1049" i="10"/>
  <c r="C1060" i="10"/>
  <c r="C1074" i="10"/>
  <c r="C1085" i="10"/>
  <c r="C1124" i="10"/>
  <c r="C1138" i="10"/>
  <c r="C1149" i="10"/>
  <c r="C1163" i="10"/>
  <c r="C1177" i="10"/>
  <c r="C1188" i="10"/>
  <c r="C1202" i="10"/>
  <c r="C1213" i="10"/>
  <c r="C1241" i="10"/>
  <c r="C1252" i="10"/>
  <c r="C1266" i="10"/>
  <c r="C1277" i="10"/>
  <c r="C1291" i="10"/>
  <c r="C1305" i="10"/>
  <c r="C1316" i="10"/>
  <c r="C1330" i="10"/>
  <c r="C1355" i="10"/>
  <c r="C1369" i="10"/>
  <c r="C1380" i="10"/>
  <c r="C1394" i="10"/>
  <c r="C1405" i="10"/>
  <c r="C1419" i="10"/>
  <c r="C1433" i="10"/>
  <c r="C1444" i="10"/>
  <c r="C1458" i="10"/>
  <c r="F6" i="10"/>
  <c r="D11" i="10"/>
  <c r="F19" i="10"/>
  <c r="G27" i="10"/>
  <c r="D36" i="10"/>
  <c r="F45" i="10"/>
  <c r="D49" i="10"/>
  <c r="G53" i="10"/>
  <c r="F57" i="10"/>
  <c r="D62" i="10"/>
  <c r="G66" i="10"/>
  <c r="F70" i="10"/>
  <c r="D75" i="10"/>
  <c r="F83" i="10"/>
  <c r="D88" i="10"/>
  <c r="G91" i="10"/>
  <c r="D100" i="10"/>
  <c r="D113" i="10"/>
  <c r="G117" i="10"/>
  <c r="D126" i="10"/>
  <c r="F134" i="10"/>
  <c r="D139" i="10"/>
  <c r="F147" i="10"/>
  <c r="G155" i="10"/>
  <c r="D164" i="10"/>
  <c r="F173" i="10"/>
  <c r="G181" i="10"/>
  <c r="D190" i="10"/>
  <c r="G194" i="10"/>
  <c r="F198" i="10"/>
  <c r="D203" i="10"/>
  <c r="F211" i="10"/>
  <c r="D216" i="10"/>
  <c r="G219" i="10"/>
  <c r="D228" i="10"/>
  <c r="F237" i="10"/>
  <c r="D241" i="10"/>
  <c r="G245" i="10"/>
  <c r="D254" i="10"/>
  <c r="G258" i="10"/>
  <c r="F262" i="10"/>
  <c r="D267" i="10"/>
  <c r="G270" i="10"/>
  <c r="F275" i="10"/>
  <c r="G283" i="10"/>
  <c r="D292" i="10"/>
  <c r="G296" i="10"/>
  <c r="F301" i="10"/>
  <c r="D305" i="10"/>
  <c r="G309" i="10"/>
  <c r="D318" i="10"/>
  <c r="F326" i="10"/>
  <c r="F339" i="10"/>
  <c r="D344" i="10"/>
  <c r="G347" i="10"/>
  <c r="D356" i="10"/>
  <c r="F365" i="10"/>
  <c r="D369" i="10"/>
  <c r="G373" i="10"/>
  <c r="D382" i="10"/>
  <c r="F390" i="10"/>
  <c r="G398" i="10"/>
  <c r="G411" i="10"/>
  <c r="D420" i="10"/>
  <c r="F429" i="10"/>
  <c r="D433" i="10"/>
  <c r="G437" i="10"/>
  <c r="D446" i="10"/>
  <c r="G450" i="10"/>
  <c r="F454" i="10"/>
  <c r="D459" i="10"/>
  <c r="D472" i="10"/>
  <c r="D484" i="10"/>
  <c r="F493" i="10"/>
  <c r="D497" i="10"/>
  <c r="G501" i="10"/>
  <c r="D510" i="10"/>
  <c r="G514" i="10"/>
  <c r="F518" i="10"/>
  <c r="D523" i="10"/>
  <c r="F531" i="10"/>
  <c r="G539" i="10"/>
  <c r="D548" i="10"/>
  <c r="G552" i="10"/>
  <c r="F557" i="10"/>
  <c r="G566" i="10"/>
  <c r="G570" i="10"/>
  <c r="F581" i="10"/>
  <c r="G585" i="10"/>
  <c r="D591" i="10"/>
  <c r="D595" i="10"/>
  <c r="G605" i="10"/>
  <c r="D610" i="10"/>
  <c r="F615" i="10"/>
  <c r="F619" i="10"/>
  <c r="G624" i="10"/>
  <c r="D630" i="10"/>
  <c r="D644" i="10"/>
  <c r="F668" i="10"/>
  <c r="G673" i="10"/>
  <c r="D683" i="10"/>
  <c r="G692" i="10"/>
  <c r="D698" i="10"/>
  <c r="F703" i="10"/>
  <c r="F707" i="10"/>
  <c r="G712" i="10"/>
  <c r="D717" i="10"/>
  <c r="F722" i="10"/>
  <c r="D732" i="10"/>
  <c r="F737" i="10"/>
  <c r="F741" i="10"/>
  <c r="G746" i="10"/>
  <c r="F756" i="10"/>
  <c r="G761" i="10"/>
  <c r="G765" i="10"/>
  <c r="D771" i="10"/>
  <c r="G780" i="10"/>
  <c r="D786" i="10"/>
  <c r="D790" i="10"/>
  <c r="F795" i="10"/>
  <c r="G800" i="10"/>
  <c r="F810" i="10"/>
  <c r="D820" i="10"/>
  <c r="F829" i="10"/>
  <c r="G834" i="10"/>
  <c r="F844" i="10"/>
  <c r="G849" i="10"/>
  <c r="G853" i="10"/>
  <c r="D859" i="10"/>
  <c r="G868" i="10"/>
  <c r="D874" i="10"/>
  <c r="D878" i="10"/>
  <c r="F883" i="10"/>
  <c r="D893" i="10"/>
  <c r="F898" i="10"/>
  <c r="D908" i="10"/>
  <c r="F917" i="10"/>
  <c r="G922" i="10"/>
  <c r="F932" i="10"/>
  <c r="G941" i="10"/>
  <c r="F951" i="10"/>
  <c r="G956" i="10"/>
  <c r="D966" i="10"/>
  <c r="F971" i="10"/>
  <c r="G975" i="10"/>
  <c r="D981" i="10"/>
  <c r="D996" i="10"/>
  <c r="F1005" i="10"/>
  <c r="G1009" i="10"/>
  <c r="F1020" i="10"/>
  <c r="G1029" i="10"/>
  <c r="D1034" i="10"/>
  <c r="F1039" i="10"/>
  <c r="G1044" i="10"/>
  <c r="D1054" i="10"/>
  <c r="F1058" i="10"/>
  <c r="D1069" i="10"/>
  <c r="D1084" i="10"/>
  <c r="D1090" i="10"/>
  <c r="D1101" i="10"/>
  <c r="F1107" i="10"/>
  <c r="D1112" i="10"/>
  <c r="G1118" i="10"/>
  <c r="G1124" i="10"/>
  <c r="G1129" i="10"/>
  <c r="G1140" i="10"/>
  <c r="G1146" i="10"/>
  <c r="F1153" i="10"/>
  <c r="D1158" i="10"/>
  <c r="F1164" i="10"/>
  <c r="F1169" i="10"/>
  <c r="F1181" i="10"/>
  <c r="F1186" i="10"/>
  <c r="G1192" i="10"/>
  <c r="F1197" i="10"/>
  <c r="D1204" i="10"/>
  <c r="D1210" i="10"/>
  <c r="D1215" i="10"/>
  <c r="D1221" i="10"/>
  <c r="D1226" i="10"/>
  <c r="G1238" i="10"/>
  <c r="F1243" i="10"/>
  <c r="G1249" i="10"/>
  <c r="G1260" i="10"/>
  <c r="D1278" i="10"/>
  <c r="G1282" i="10"/>
  <c r="F1289" i="10"/>
  <c r="F1300" i="10"/>
  <c r="F1306" i="10"/>
  <c r="F1317" i="10"/>
  <c r="D1324" i="10"/>
  <c r="D1340" i="10"/>
  <c r="D1346" i="10"/>
  <c r="D1357" i="10"/>
  <c r="F1363" i="10"/>
  <c r="D1368" i="10"/>
  <c r="G1380" i="10"/>
  <c r="G1385" i="10"/>
  <c r="G1396" i="10"/>
  <c r="G1402" i="10"/>
  <c r="D1414" i="10"/>
  <c r="F1420" i="10"/>
  <c r="F1437" i="10"/>
  <c r="F1442" i="10"/>
  <c r="G1448" i="10"/>
  <c r="F1453" i="10"/>
  <c r="D1460" i="10"/>
  <c r="G5" i="12"/>
  <c r="C11" i="12"/>
  <c r="D20" i="12"/>
  <c r="G29" i="12"/>
  <c r="F35" i="12"/>
  <c r="D54" i="12"/>
  <c r="F59" i="12"/>
  <c r="D69" i="12"/>
  <c r="C84" i="12"/>
  <c r="D88" i="12"/>
  <c r="F93" i="12"/>
  <c r="G97" i="12"/>
  <c r="G108" i="12"/>
  <c r="C118" i="12"/>
  <c r="D122" i="12"/>
  <c r="G132" i="12"/>
  <c r="O132" i="12" s="1"/>
  <c r="C137" i="12"/>
  <c r="D142" i="12"/>
  <c r="D146" i="12"/>
  <c r="D157" i="12"/>
  <c r="G166" i="12"/>
  <c r="C171" i="12"/>
  <c r="G181" i="12"/>
  <c r="G185" i="12"/>
  <c r="F195" i="12"/>
  <c r="G205" i="12"/>
  <c r="C210" i="12"/>
  <c r="F219" i="12"/>
  <c r="D230" i="12"/>
  <c r="G234" i="12"/>
  <c r="G239" i="12"/>
  <c r="C244" i="12"/>
  <c r="C259" i="12"/>
  <c r="G268" i="12"/>
  <c r="G273" i="12"/>
  <c r="C279" i="12"/>
  <c r="D283" i="12"/>
  <c r="G288" i="12"/>
  <c r="G292" i="12"/>
  <c r="D298" i="12"/>
  <c r="C313" i="12"/>
  <c r="C328" i="12"/>
  <c r="C332" i="12"/>
  <c r="G341" i="12"/>
  <c r="C347" i="12"/>
  <c r="D356" i="12"/>
  <c r="G361" i="12"/>
  <c r="G365" i="12"/>
  <c r="C381" i="12"/>
  <c r="C386" i="12"/>
  <c r="D390" i="12"/>
  <c r="F395" i="12"/>
  <c r="G410" i="12"/>
  <c r="C420" i="12"/>
  <c r="D425" i="12"/>
  <c r="F429" i="12"/>
  <c r="C435" i="12"/>
  <c r="G444" i="12"/>
  <c r="G449" i="12"/>
  <c r="C454" i="12"/>
  <c r="D459" i="12"/>
  <c r="G468" i="12"/>
  <c r="D474" i="12"/>
  <c r="D478" i="12"/>
  <c r="G483" i="12"/>
  <c r="D493" i="12"/>
  <c r="D498" i="12"/>
  <c r="C508" i="12"/>
  <c r="G517" i="12"/>
  <c r="C523" i="12"/>
  <c r="D532" i="12"/>
  <c r="G536" i="12"/>
  <c r="G541" i="12"/>
  <c r="C557" i="12"/>
  <c r="D566" i="12"/>
  <c r="F571" i="12"/>
  <c r="G575" i="12"/>
  <c r="C596" i="12"/>
  <c r="D600" i="12"/>
  <c r="F605" i="12"/>
  <c r="G609" i="12"/>
  <c r="G620" i="12"/>
  <c r="C630" i="12"/>
  <c r="D634" i="12"/>
  <c r="G644" i="12"/>
  <c r="C649" i="12"/>
  <c r="D654" i="12"/>
  <c r="D658" i="12"/>
  <c r="D669" i="12"/>
  <c r="C683" i="12"/>
  <c r="G693" i="12"/>
  <c r="G697" i="12"/>
  <c r="F707" i="12"/>
  <c r="G717" i="12"/>
  <c r="C722" i="12"/>
  <c r="F731" i="12"/>
  <c r="D742" i="12"/>
  <c r="G746" i="12"/>
  <c r="C756" i="12"/>
  <c r="C771" i="12"/>
  <c r="G780" i="12"/>
  <c r="G785" i="12"/>
  <c r="D795" i="12"/>
  <c r="G800" i="12"/>
  <c r="G804" i="12"/>
  <c r="D810" i="12"/>
  <c r="G819" i="12"/>
  <c r="D829" i="12"/>
  <c r="D834" i="12"/>
  <c r="C844" i="12"/>
  <c r="G853" i="12"/>
  <c r="C859" i="12"/>
  <c r="D868" i="12"/>
  <c r="G873" i="12"/>
  <c r="G877" i="12"/>
  <c r="C893" i="12"/>
  <c r="F899" i="12"/>
  <c r="D917" i="12"/>
  <c r="D922" i="12"/>
  <c r="G928" i="12"/>
  <c r="G933" i="12"/>
  <c r="C940" i="12"/>
  <c r="C946" i="12"/>
  <c r="F957" i="12"/>
  <c r="C963" i="12"/>
  <c r="D980" i="12"/>
  <c r="C987" i="12"/>
  <c r="D998" i="12"/>
  <c r="C1005" i="12"/>
  <c r="G1009" i="12"/>
  <c r="D1021" i="12"/>
  <c r="G1027" i="12"/>
  <c r="D1034" i="12"/>
  <c r="G1045" i="12"/>
  <c r="G1050" i="12"/>
  <c r="G1068" i="12"/>
  <c r="C1075" i="12"/>
  <c r="C1080" i="12"/>
  <c r="D1086" i="12"/>
  <c r="D1092" i="12"/>
  <c r="G1097" i="12"/>
  <c r="D1109" i="12"/>
  <c r="G1121" i="12"/>
  <c r="C1138" i="12"/>
  <c r="C1156" i="12"/>
  <c r="C1174" i="12"/>
  <c r="G1180" i="12"/>
  <c r="C1197" i="12"/>
  <c r="F1203" i="12"/>
  <c r="G1209" i="12"/>
  <c r="D1221" i="12"/>
  <c r="D1226" i="12"/>
  <c r="G1232" i="12"/>
  <c r="G1238" i="12"/>
  <c r="C1244" i="12"/>
  <c r="C1250" i="12"/>
  <c r="F1261" i="12"/>
  <c r="C1268" i="12"/>
  <c r="D1284" i="12"/>
  <c r="C1291" i="12"/>
  <c r="D1302" i="12"/>
  <c r="C1309" i="12"/>
  <c r="G1313" i="12"/>
  <c r="D1320" i="12"/>
  <c r="G1331" i="12"/>
  <c r="D1338" i="12"/>
  <c r="G1349" i="12"/>
  <c r="C1356" i="12"/>
  <c r="F1367" i="12"/>
  <c r="G1372" i="12"/>
  <c r="C1385" i="12"/>
  <c r="D1390" i="12"/>
  <c r="D1396" i="12"/>
  <c r="G1401" i="12"/>
  <c r="D1414" i="12"/>
  <c r="D1419" i="12"/>
  <c r="G1425" i="12"/>
  <c r="G1430" i="12"/>
  <c r="D1437" i="12"/>
  <c r="G1448" i="12"/>
  <c r="D1455" i="12"/>
  <c r="C1460" i="12"/>
  <c r="C44" i="13"/>
  <c r="C115" i="13"/>
  <c r="C139" i="13"/>
  <c r="C160" i="13"/>
  <c r="C211" i="13"/>
  <c r="C230" i="13"/>
  <c r="C276" i="13"/>
  <c r="C302" i="13"/>
  <c r="C348" i="13"/>
  <c r="C374" i="13"/>
  <c r="C393" i="13"/>
  <c r="C420" i="13"/>
  <c r="C446" i="13"/>
  <c r="C465" i="13"/>
  <c r="C492" i="13"/>
  <c r="C537" i="13"/>
  <c r="C563" i="13"/>
  <c r="C608" i="13"/>
  <c r="C629" i="13"/>
  <c r="C654" i="13"/>
  <c r="C678" i="13"/>
  <c r="C700" i="13"/>
  <c r="C724" i="13"/>
  <c r="C745" i="13"/>
  <c r="C769" i="13"/>
  <c r="C796" i="13"/>
  <c r="C841" i="13"/>
  <c r="C861" i="13"/>
  <c r="C933" i="13"/>
  <c r="C979" i="13"/>
  <c r="C1005" i="13"/>
  <c r="C1051" i="13"/>
  <c r="C1077" i="13"/>
  <c r="C1123" i="13"/>
  <c r="C1148" i="13"/>
  <c r="C1193" i="13"/>
  <c r="C1214" i="13"/>
  <c r="C1263" i="13"/>
  <c r="C1285" i="13"/>
  <c r="C1309" i="13"/>
  <c r="C1331" i="13"/>
  <c r="C1381" i="13"/>
  <c r="C1427" i="13"/>
  <c r="C1446" i="13"/>
  <c r="G16" i="13"/>
  <c r="G31" i="13"/>
  <c r="F38" i="13"/>
  <c r="G55" i="13"/>
  <c r="F62" i="13"/>
  <c r="F77" i="13"/>
  <c r="F86" i="13"/>
  <c r="G94" i="13"/>
  <c r="F101" i="13"/>
  <c r="D110" i="13"/>
  <c r="G116" i="13"/>
  <c r="D125" i="13"/>
  <c r="D133" i="13"/>
  <c r="F140" i="13"/>
  <c r="F148" i="13"/>
  <c r="G155" i="13"/>
  <c r="G163" i="13"/>
  <c r="F172" i="13"/>
  <c r="G178" i="13"/>
  <c r="G202" i="13"/>
  <c r="G211" i="13"/>
  <c r="D218" i="13"/>
  <c r="G226" i="13"/>
  <c r="D242" i="13"/>
  <c r="G250" i="13"/>
  <c r="D266" i="13"/>
  <c r="G272" i="13"/>
  <c r="G289" i="13"/>
  <c r="D305" i="13"/>
  <c r="D328" i="13"/>
  <c r="F367" i="13"/>
  <c r="D374" i="13"/>
  <c r="D398" i="13"/>
  <c r="G406" i="13"/>
  <c r="D413" i="13"/>
  <c r="F428" i="13"/>
  <c r="D437" i="13"/>
  <c r="D446" i="13"/>
  <c r="F452" i="13"/>
  <c r="G467" i="13"/>
  <c r="F476" i="13"/>
  <c r="G484" i="13"/>
  <c r="D500" i="13"/>
  <c r="G506" i="13"/>
  <c r="F515" i="13"/>
  <c r="F523" i="13"/>
  <c r="F530" i="13"/>
  <c r="F538" i="13"/>
  <c r="G546" i="13"/>
  <c r="D558" i="13"/>
  <c r="F587" i="13"/>
  <c r="G595" i="13"/>
  <c r="D617" i="13"/>
  <c r="G625" i="13"/>
  <c r="D636" i="13"/>
  <c r="F644" i="13"/>
  <c r="G665" i="13"/>
  <c r="F674" i="13"/>
  <c r="G684" i="13"/>
  <c r="D693" i="13"/>
  <c r="F714" i="13"/>
  <c r="F723" i="13"/>
  <c r="F733" i="13"/>
  <c r="D742" i="13"/>
  <c r="D753" i="13"/>
  <c r="F763" i="13"/>
  <c r="D772" i="13"/>
  <c r="F782" i="13"/>
  <c r="G801" i="13"/>
  <c r="D812" i="13"/>
  <c r="G820" i="13"/>
  <c r="F850" i="13"/>
  <c r="G860" i="13"/>
  <c r="F869" i="13"/>
  <c r="F899" i="13"/>
  <c r="F909" i="13"/>
  <c r="F918" i="13"/>
  <c r="G928" i="13"/>
  <c r="D937" i="13"/>
  <c r="D948" i="13"/>
  <c r="F958" i="13"/>
  <c r="G985" i="13"/>
  <c r="G996" i="13"/>
  <c r="D1026" i="13"/>
  <c r="F1034" i="13"/>
  <c r="F1045" i="13"/>
  <c r="F1083" i="13"/>
  <c r="F1094" i="13"/>
  <c r="G1104" i="13"/>
  <c r="G1123" i="13"/>
  <c r="D1132" i="13"/>
  <c r="D1162" i="13"/>
  <c r="F1172" i="13"/>
  <c r="G1180" i="13"/>
  <c r="D1202" i="13"/>
  <c r="G1210" i="13"/>
  <c r="D1221" i="13"/>
  <c r="F1229" i="13"/>
  <c r="G1240" i="13"/>
  <c r="G1250" i="13"/>
  <c r="G1259" i="13"/>
  <c r="D1270" i="13"/>
  <c r="F1278" i="13"/>
  <c r="G1299" i="13"/>
  <c r="F1308" i="13"/>
  <c r="D1327" i="13"/>
  <c r="D1338" i="13"/>
  <c r="F1348" i="13"/>
  <c r="D1357" i="13"/>
  <c r="G1386" i="13"/>
  <c r="D1397" i="13"/>
  <c r="D1406" i="13"/>
  <c r="D1416" i="13"/>
  <c r="G1424" i="13"/>
  <c r="G1435" i="13"/>
  <c r="D1446" i="13"/>
  <c r="C41" i="14"/>
  <c r="C74" i="14"/>
  <c r="C105" i="14"/>
  <c r="C131" i="14"/>
  <c r="C162" i="14"/>
  <c r="C187" i="14"/>
  <c r="C220" i="14"/>
  <c r="C251" i="14"/>
  <c r="C277" i="14"/>
  <c r="C308" i="14"/>
  <c r="C333" i="14"/>
  <c r="C480" i="14"/>
  <c r="C513" i="14"/>
  <c r="C570" i="14"/>
  <c r="C601" i="14"/>
  <c r="C626" i="14"/>
  <c r="C659" i="14"/>
  <c r="C690" i="14"/>
  <c r="C716" i="14"/>
  <c r="C747" i="14"/>
  <c r="C772" i="14"/>
  <c r="C805" i="14"/>
  <c r="C836" i="14"/>
  <c r="C893" i="14"/>
  <c r="C1065" i="14"/>
  <c r="C1098" i="14"/>
  <c r="C1129" i="14"/>
  <c r="C1155" i="14"/>
  <c r="C1186" i="14"/>
  <c r="C1211" i="14"/>
  <c r="C1244" i="14"/>
  <c r="C1301" i="14"/>
  <c r="C1332" i="14"/>
  <c r="C1357" i="14"/>
  <c r="C1391" i="14"/>
  <c r="C1421" i="14"/>
  <c r="D27" i="14"/>
  <c r="D46" i="14"/>
  <c r="F65" i="14"/>
  <c r="G75" i="14"/>
  <c r="G86" i="14"/>
  <c r="G94" i="14"/>
  <c r="D106" i="14"/>
  <c r="F114" i="14"/>
  <c r="G124" i="14"/>
  <c r="G135" i="14"/>
  <c r="G143" i="14"/>
  <c r="G154" i="14"/>
  <c r="D163" i="14"/>
  <c r="F173" i="14"/>
  <c r="F203" i="14"/>
  <c r="G211" i="14"/>
  <c r="D222" i="14"/>
  <c r="D233" i="14"/>
  <c r="D252" i="14"/>
  <c r="G260" i="14"/>
  <c r="D282" i="14"/>
  <c r="D290" i="14"/>
  <c r="F309" i="14"/>
  <c r="G330" i="14"/>
  <c r="G349" i="14"/>
  <c r="D358" i="14"/>
  <c r="F387" i="14"/>
  <c r="F398" i="14"/>
  <c r="D417" i="14"/>
  <c r="D428" i="14"/>
  <c r="D436" i="14"/>
  <c r="G455" i="14"/>
  <c r="D466" i="14"/>
  <c r="D477" i="14"/>
  <c r="D485" i="14"/>
  <c r="G525" i="14"/>
  <c r="G533" i="14"/>
  <c r="G544" i="14"/>
  <c r="D553" i="14"/>
  <c r="F563" i="14"/>
  <c r="F574" i="14"/>
  <c r="F582" i="14"/>
  <c r="D602" i="14"/>
  <c r="D612" i="14"/>
  <c r="F642" i="14"/>
  <c r="D661" i="14"/>
  <c r="D691" i="14"/>
  <c r="F699" i="14"/>
  <c r="G709" i="14"/>
  <c r="G720" i="14"/>
  <c r="G728" i="14"/>
  <c r="G739" i="14"/>
  <c r="D748" i="14"/>
  <c r="F758" i="14"/>
  <c r="G788" i="14"/>
  <c r="D797" i="14"/>
  <c r="F818" i="14"/>
  <c r="F826" i="14"/>
  <c r="F837" i="14"/>
  <c r="G845" i="14"/>
  <c r="D856" i="14"/>
  <c r="D867" i="14"/>
  <c r="D886" i="14"/>
  <c r="F894" i="14"/>
  <c r="G915" i="14"/>
  <c r="G923" i="14"/>
  <c r="G964" i="14"/>
  <c r="G972" i="14"/>
  <c r="F1002" i="14"/>
  <c r="F1013" i="14"/>
  <c r="F1021" i="14"/>
  <c r="D1062" i="14"/>
  <c r="D1070" i="14"/>
  <c r="F1089" i="14"/>
  <c r="G1110" i="14"/>
  <c r="D1130" i="14"/>
  <c r="F1138" i="14"/>
  <c r="G1148" i="14"/>
  <c r="G1159" i="14"/>
  <c r="G1178" i="14"/>
  <c r="D1187" i="14"/>
  <c r="F1227" i="14"/>
  <c r="G1235" i="14"/>
  <c r="D1246" i="14"/>
  <c r="D1257" i="14"/>
  <c r="D1265" i="14"/>
  <c r="D1276" i="14"/>
  <c r="G1284" i="14"/>
  <c r="D1306" i="14"/>
  <c r="D1314" i="14"/>
  <c r="D1325" i="14"/>
  <c r="F1333" i="14"/>
  <c r="G1354" i="14"/>
  <c r="G1362" i="14"/>
  <c r="G1373" i="14"/>
  <c r="F1403" i="14"/>
  <c r="F1411" i="14"/>
  <c r="F1422" i="14"/>
  <c r="G1430" i="14"/>
  <c r="D1452" i="14"/>
  <c r="D1460" i="14"/>
  <c r="G1443" i="10"/>
  <c r="G1443" i="14"/>
  <c r="G1443" i="13"/>
  <c r="G435" i="13"/>
  <c r="G435" i="14"/>
  <c r="G371" i="13"/>
  <c r="G371" i="14"/>
  <c r="G498" i="12"/>
  <c r="G498" i="14"/>
  <c r="D1275" i="13"/>
  <c r="D1275" i="14"/>
  <c r="D1275" i="10"/>
  <c r="D427" i="13"/>
  <c r="D427" i="14"/>
  <c r="D427" i="12"/>
  <c r="D403" i="13"/>
  <c r="D403" i="14"/>
  <c r="D403" i="12"/>
  <c r="D395" i="13"/>
  <c r="D395" i="14"/>
  <c r="D387" i="13"/>
  <c r="D387" i="14"/>
  <c r="D387" i="12"/>
  <c r="D379" i="13"/>
  <c r="D379" i="14"/>
  <c r="D379" i="12"/>
  <c r="D371" i="13"/>
  <c r="D371" i="12"/>
  <c r="D371" i="14"/>
  <c r="D363" i="13"/>
  <c r="D363" i="12"/>
  <c r="D355" i="13"/>
  <c r="D355" i="12"/>
  <c r="D347" i="13"/>
  <c r="D347" i="14"/>
  <c r="D339" i="13"/>
  <c r="D339" i="14"/>
  <c r="D339" i="12"/>
  <c r="D331" i="13"/>
  <c r="D331" i="14"/>
  <c r="D323" i="13"/>
  <c r="D323" i="14"/>
  <c r="D323" i="12"/>
  <c r="D315" i="13"/>
  <c r="D315" i="14"/>
  <c r="D315" i="12"/>
  <c r="D307" i="13"/>
  <c r="D307" i="12"/>
  <c r="D299" i="13"/>
  <c r="D299" i="14"/>
  <c r="D299" i="12"/>
  <c r="D291" i="13"/>
  <c r="D291" i="12"/>
  <c r="D235" i="13"/>
  <c r="D235" i="12"/>
  <c r="C739" i="14"/>
  <c r="C739" i="12"/>
  <c r="G369" i="14"/>
  <c r="G369" i="12"/>
  <c r="G369" i="9"/>
  <c r="G369" i="10"/>
  <c r="F994" i="12"/>
  <c r="F994" i="14"/>
  <c r="F994" i="13"/>
  <c r="F418" i="12"/>
  <c r="F418" i="14"/>
  <c r="F418" i="10"/>
  <c r="D1426" i="13"/>
  <c r="D1426" i="12"/>
  <c r="D1426" i="9"/>
  <c r="D1426" i="14"/>
  <c r="D1426" i="10"/>
  <c r="D1122" i="12"/>
  <c r="D1122" i="13"/>
  <c r="D1122" i="14"/>
  <c r="D1122" i="9"/>
  <c r="D914" i="13"/>
  <c r="D914" i="12"/>
  <c r="D914" i="9"/>
  <c r="D914" i="14"/>
  <c r="D762" i="14"/>
  <c r="D762" i="9"/>
  <c r="D762" i="13"/>
  <c r="D626" i="14"/>
  <c r="D626" i="9"/>
  <c r="D626" i="10"/>
  <c r="D514" i="14"/>
  <c r="D514" i="9"/>
  <c r="D514" i="10"/>
  <c r="D418" i="13"/>
  <c r="D418" i="9"/>
  <c r="D418" i="12"/>
  <c r="D418" i="10"/>
  <c r="D322" i="14"/>
  <c r="D322" i="9"/>
  <c r="D322" i="13"/>
  <c r="D322" i="10"/>
  <c r="D250" i="14"/>
  <c r="D250" i="13"/>
  <c r="D250" i="10"/>
  <c r="D194" i="14"/>
  <c r="D194" i="10"/>
  <c r="D98" i="13"/>
  <c r="D98" i="14"/>
  <c r="D98" i="12"/>
  <c r="D98" i="10"/>
  <c r="C1282" i="13"/>
  <c r="C1282" i="14"/>
  <c r="C1282" i="12"/>
  <c r="C1154" i="13"/>
  <c r="C1154" i="14"/>
  <c r="C1154" i="12"/>
  <c r="C962" i="13"/>
  <c r="C962" i="14"/>
  <c r="C810" i="13"/>
  <c r="C810" i="14"/>
  <c r="C810" i="12"/>
  <c r="C506" i="13"/>
  <c r="C506" i="12"/>
  <c r="C506" i="14"/>
  <c r="F76" i="9"/>
  <c r="F164" i="9"/>
  <c r="F196" i="9"/>
  <c r="F228" i="9"/>
  <c r="G233" i="9"/>
  <c r="F244" i="9"/>
  <c r="D275" i="9"/>
  <c r="G458" i="9"/>
  <c r="F475" i="9"/>
  <c r="G483" i="9"/>
  <c r="D493" i="9"/>
  <c r="F501" i="9"/>
  <c r="F514" i="9"/>
  <c r="G522" i="9"/>
  <c r="D531" i="9"/>
  <c r="F539" i="9"/>
  <c r="D659" i="9"/>
  <c r="F706" i="9"/>
  <c r="D723" i="9"/>
  <c r="G778" i="9"/>
  <c r="G1059" i="9"/>
  <c r="D1171" i="9"/>
  <c r="G1187" i="9"/>
  <c r="D1197" i="9"/>
  <c r="F1218" i="9"/>
  <c r="D1261" i="9"/>
  <c r="F1282" i="9"/>
  <c r="F1371" i="9"/>
  <c r="F1397" i="9"/>
  <c r="F1410" i="9"/>
  <c r="D1453" i="9"/>
  <c r="C419" i="10"/>
  <c r="C700" i="10"/>
  <c r="C867" i="10"/>
  <c r="G35" i="10"/>
  <c r="F53" i="10"/>
  <c r="G355" i="10"/>
  <c r="D364" i="10"/>
  <c r="F373" i="10"/>
  <c r="D707" i="10"/>
  <c r="C707" i="12"/>
  <c r="G1432" i="14"/>
  <c r="G1432" i="13"/>
  <c r="G1432" i="10"/>
  <c r="G1288" i="13"/>
  <c r="G1288" i="12"/>
  <c r="G1280" i="14"/>
  <c r="G1280" i="13"/>
  <c r="G1280" i="10"/>
  <c r="G1272" i="13"/>
  <c r="G1272" i="14"/>
  <c r="G1272" i="10"/>
  <c r="G1264" i="13"/>
  <c r="G1264" i="14"/>
  <c r="G1256" i="14"/>
  <c r="G1256" i="13"/>
  <c r="G1256" i="12"/>
  <c r="G1248" i="10"/>
  <c r="G1248" i="14"/>
  <c r="G1248" i="13"/>
  <c r="G1248" i="12"/>
  <c r="G1224" i="13"/>
  <c r="G1224" i="14"/>
  <c r="G1216" i="14"/>
  <c r="G1216" i="13"/>
  <c r="G1216" i="12"/>
  <c r="G1216" i="10"/>
  <c r="G1208" i="13"/>
  <c r="G1208" i="14"/>
  <c r="G1208" i="12"/>
  <c r="G1208" i="10"/>
  <c r="G1200" i="13"/>
  <c r="G1200" i="14"/>
  <c r="G608" i="14"/>
  <c r="G608" i="13"/>
  <c r="G464" i="13"/>
  <c r="G464" i="12"/>
  <c r="G448" i="14"/>
  <c r="G448" i="13"/>
  <c r="G448" i="12"/>
  <c r="G432" i="13"/>
  <c r="G432" i="14"/>
  <c r="G424" i="14"/>
  <c r="G424" i="12"/>
  <c r="G424" i="13"/>
  <c r="G400" i="12"/>
  <c r="G400" i="13"/>
  <c r="G384" i="14"/>
  <c r="G384" i="13"/>
  <c r="G384" i="12"/>
  <c r="G368" i="13"/>
  <c r="G368" i="14"/>
  <c r="G360" i="14"/>
  <c r="G360" i="12"/>
  <c r="G200" i="13"/>
  <c r="G200" i="14"/>
  <c r="G192" i="14"/>
  <c r="G192" i="13"/>
  <c r="G192" i="12"/>
  <c r="G168" i="14"/>
  <c r="G168" i="12"/>
  <c r="F1241" i="14"/>
  <c r="F1241" i="12"/>
  <c r="F1241" i="10"/>
  <c r="F1241" i="9"/>
  <c r="F713" i="12"/>
  <c r="F713" i="14"/>
  <c r="F713" i="13"/>
  <c r="F713" i="9"/>
  <c r="F377" i="12"/>
  <c r="F377" i="13"/>
  <c r="F377" i="14"/>
  <c r="F377" i="9"/>
  <c r="F201" i="12"/>
  <c r="F201" i="14"/>
  <c r="F201" i="13"/>
  <c r="F73" i="12"/>
  <c r="F73" i="14"/>
  <c r="F73" i="13"/>
  <c r="D1145" i="12"/>
  <c r="D1145" i="10"/>
  <c r="D1145" i="14"/>
  <c r="D1145" i="13"/>
  <c r="D609" i="13"/>
  <c r="D609" i="10"/>
  <c r="D609" i="14"/>
  <c r="D593" i="13"/>
  <c r="D593" i="14"/>
  <c r="D593" i="10"/>
  <c r="D577" i="14"/>
  <c r="D577" i="10"/>
  <c r="D577" i="12"/>
  <c r="D217" i="14"/>
  <c r="D217" i="13"/>
  <c r="D217" i="12"/>
  <c r="D153" i="14"/>
  <c r="D153" i="13"/>
  <c r="D153" i="12"/>
  <c r="D89" i="14"/>
  <c r="D89" i="13"/>
  <c r="D89" i="12"/>
  <c r="D1482" i="8"/>
  <c r="D25" i="14"/>
  <c r="D25" i="13"/>
  <c r="D25" i="12"/>
  <c r="C1457" i="13"/>
  <c r="C1457" i="12"/>
  <c r="C1457" i="14"/>
  <c r="C1417" i="14"/>
  <c r="C1417" i="12"/>
  <c r="C1377" i="14"/>
  <c r="C1377" i="13"/>
  <c r="C1377" i="12"/>
  <c r="C1297" i="14"/>
  <c r="C1297" i="12"/>
  <c r="C1169" i="14"/>
  <c r="C1169" i="12"/>
  <c r="C945" i="13"/>
  <c r="C945" i="12"/>
  <c r="C945" i="14"/>
  <c r="C929" i="14"/>
  <c r="C929" i="13"/>
  <c r="C929" i="12"/>
  <c r="C913" i="14"/>
  <c r="C913" i="12"/>
  <c r="C905" i="14"/>
  <c r="C905" i="12"/>
  <c r="C889" i="13"/>
  <c r="C889" i="14"/>
  <c r="C849" i="14"/>
  <c r="C849" i="12"/>
  <c r="C849" i="13"/>
  <c r="C833" i="12"/>
  <c r="C833" i="14"/>
  <c r="C833" i="13"/>
  <c r="C825" i="13"/>
  <c r="C825" i="14"/>
  <c r="C817" i="13"/>
  <c r="C817" i="12"/>
  <c r="C817" i="14"/>
  <c r="C809" i="13"/>
  <c r="C809" i="12"/>
  <c r="C801" i="14"/>
  <c r="C801" i="13"/>
  <c r="C801" i="12"/>
  <c r="C793" i="13"/>
  <c r="C793" i="14"/>
  <c r="C793" i="12"/>
  <c r="C785" i="14"/>
  <c r="C785" i="12"/>
  <c r="C761" i="13"/>
  <c r="C761" i="14"/>
  <c r="C753" i="13"/>
  <c r="C753" i="12"/>
  <c r="G1399" i="14"/>
  <c r="G1399" i="12"/>
  <c r="G1239" i="13"/>
  <c r="G1239" i="12"/>
  <c r="G1023" i="13"/>
  <c r="G1023" i="14"/>
  <c r="G695" i="14"/>
  <c r="G695" i="12"/>
  <c r="G695" i="13"/>
  <c r="G687" i="14"/>
  <c r="G687" i="10"/>
  <c r="G687" i="13"/>
  <c r="G671" i="14"/>
  <c r="G671" i="12"/>
  <c r="G671" i="10"/>
  <c r="G663" i="13"/>
  <c r="G663" i="12"/>
  <c r="G663" i="14"/>
  <c r="G655" i="13"/>
  <c r="G655" i="12"/>
  <c r="G647" i="13"/>
  <c r="G647" i="12"/>
  <c r="G647" i="10"/>
  <c r="G639" i="13"/>
  <c r="G639" i="14"/>
  <c r="G631" i="14"/>
  <c r="G631" i="12"/>
  <c r="G623" i="14"/>
  <c r="G623" i="10"/>
  <c r="G615" i="14"/>
  <c r="G615" i="12"/>
  <c r="G615" i="13"/>
  <c r="G607" i="14"/>
  <c r="G607" i="12"/>
  <c r="G607" i="10"/>
  <c r="G599" i="13"/>
  <c r="G599" i="12"/>
  <c r="G591" i="13"/>
  <c r="G591" i="14"/>
  <c r="G591" i="12"/>
  <c r="G583" i="13"/>
  <c r="G583" i="12"/>
  <c r="G583" i="10"/>
  <c r="G559" i="14"/>
  <c r="G559" i="10"/>
  <c r="G559" i="13"/>
  <c r="G535" i="13"/>
  <c r="G535" i="12"/>
  <c r="G535" i="10"/>
  <c r="G535" i="14"/>
  <c r="G503" i="14"/>
  <c r="G503" i="12"/>
  <c r="G503" i="13"/>
  <c r="G503" i="10"/>
  <c r="G479" i="14"/>
  <c r="G479" i="12"/>
  <c r="G479" i="10"/>
  <c r="G439" i="14"/>
  <c r="G439" i="12"/>
  <c r="G439" i="10"/>
  <c r="G439" i="13"/>
  <c r="G407" i="13"/>
  <c r="G407" i="12"/>
  <c r="G407" i="10"/>
  <c r="G407" i="14"/>
  <c r="G375" i="14"/>
  <c r="G375" i="12"/>
  <c r="G375" i="10"/>
  <c r="G375" i="13"/>
  <c r="G343" i="13"/>
  <c r="G343" i="12"/>
  <c r="G343" i="10"/>
  <c r="G319" i="13"/>
  <c r="G319" i="10"/>
  <c r="G295" i="14"/>
  <c r="G295" i="12"/>
  <c r="G295" i="10"/>
  <c r="G271" i="13"/>
  <c r="G271" i="10"/>
  <c r="G271" i="12"/>
  <c r="G231" i="14"/>
  <c r="G231" i="12"/>
  <c r="G231" i="10"/>
  <c r="G199" i="12"/>
  <c r="G199" i="10"/>
  <c r="G199" i="13"/>
  <c r="G175" i="14"/>
  <c r="G175" i="10"/>
  <c r="G175" i="13"/>
  <c r="G151" i="13"/>
  <c r="G151" i="12"/>
  <c r="G151" i="10"/>
  <c r="G151" i="14"/>
  <c r="G127" i="13"/>
  <c r="G127" i="10"/>
  <c r="G127" i="14"/>
  <c r="G103" i="14"/>
  <c r="G103" i="12"/>
  <c r="G103" i="13"/>
  <c r="G103" i="10"/>
  <c r="G79" i="13"/>
  <c r="G79" i="14"/>
  <c r="G79" i="10"/>
  <c r="G79" i="12"/>
  <c r="G63" i="13"/>
  <c r="G63" i="10"/>
  <c r="G47" i="14"/>
  <c r="G47" i="10"/>
  <c r="G39" i="14"/>
  <c r="G39" i="12"/>
  <c r="G39" i="10"/>
  <c r="G39" i="13"/>
  <c r="G1480" i="8"/>
  <c r="G23" i="13"/>
  <c r="G23" i="12"/>
  <c r="G23" i="10"/>
  <c r="G23" i="14"/>
  <c r="G1464" i="8"/>
  <c r="G7" i="12"/>
  <c r="G7" i="10"/>
  <c r="F1448" i="13"/>
  <c r="F1448" i="12"/>
  <c r="F1448" i="10"/>
  <c r="F1448" i="14"/>
  <c r="F1432" i="13"/>
  <c r="F1432" i="12"/>
  <c r="F1432" i="10"/>
  <c r="F1432" i="14"/>
  <c r="F1416" i="13"/>
  <c r="F1416" i="12"/>
  <c r="F1416" i="10"/>
  <c r="F1384" i="13"/>
  <c r="F1384" i="12"/>
  <c r="F1384" i="10"/>
  <c r="F1384" i="14"/>
  <c r="F1360" i="13"/>
  <c r="F1360" i="12"/>
  <c r="F1360" i="14"/>
  <c r="F1360" i="10"/>
  <c r="F1328" i="13"/>
  <c r="F1328" i="12"/>
  <c r="F1328" i="10"/>
  <c r="F1328" i="14"/>
  <c r="F1296" i="13"/>
  <c r="F1296" i="12"/>
  <c r="F1296" i="14"/>
  <c r="F1296" i="10"/>
  <c r="F1264" i="13"/>
  <c r="F1264" i="12"/>
  <c r="F1264" i="10"/>
  <c r="F1232" i="13"/>
  <c r="F1232" i="12"/>
  <c r="F1232" i="14"/>
  <c r="F1232" i="10"/>
  <c r="F1208" i="13"/>
  <c r="F1208" i="12"/>
  <c r="F1208" i="10"/>
  <c r="F1184" i="13"/>
  <c r="F1184" i="12"/>
  <c r="F1184" i="10"/>
  <c r="F1184" i="14"/>
  <c r="F1168" i="13"/>
  <c r="F1168" i="12"/>
  <c r="F1168" i="14"/>
  <c r="F1168" i="10"/>
  <c r="F1152" i="13"/>
  <c r="F1152" i="12"/>
  <c r="F1152" i="10"/>
  <c r="F1152" i="14"/>
  <c r="F1136" i="13"/>
  <c r="F1136" i="12"/>
  <c r="F1136" i="10"/>
  <c r="F1120" i="13"/>
  <c r="F1120" i="12"/>
  <c r="F1120" i="10"/>
  <c r="F1120" i="14"/>
  <c r="F1112" i="13"/>
  <c r="F1112" i="12"/>
  <c r="F1112" i="10"/>
  <c r="F1112" i="14"/>
  <c r="F1096" i="13"/>
  <c r="N1096" i="13" s="1" a="1"/>
  <c r="N1096" i="13" s="1"/>
  <c r="F1096" i="12"/>
  <c r="N1096" i="12" s="1"/>
  <c r="F1096" i="10"/>
  <c r="N1096" i="10" s="1" a="1"/>
  <c r="N1096" i="10" s="1"/>
  <c r="F1096" i="14"/>
  <c r="N1096" i="14" s="1" a="1"/>
  <c r="N1096" i="14" s="1"/>
  <c r="F1088" i="13"/>
  <c r="F1088" i="12"/>
  <c r="F1088" i="10"/>
  <c r="F1080" i="13"/>
  <c r="F1080" i="12"/>
  <c r="F1080" i="10"/>
  <c r="F1072" i="13"/>
  <c r="F1072" i="12"/>
  <c r="F1072" i="14"/>
  <c r="F1064" i="13"/>
  <c r="F1064" i="12"/>
  <c r="F1064" i="14"/>
  <c r="F1056" i="13"/>
  <c r="F1056" i="12"/>
  <c r="F1056" i="14"/>
  <c r="F1056" i="10"/>
  <c r="F1040" i="13"/>
  <c r="F1040" i="12"/>
  <c r="F1040" i="14"/>
  <c r="F1040" i="10"/>
  <c r="F1032" i="13"/>
  <c r="F1032" i="12"/>
  <c r="F1024" i="13"/>
  <c r="F1024" i="12"/>
  <c r="F1024" i="14"/>
  <c r="F1016" i="13"/>
  <c r="F1016" i="12"/>
  <c r="F1016" i="10"/>
  <c r="F1008" i="13"/>
  <c r="F1008" i="12"/>
  <c r="F1000" i="13"/>
  <c r="F1000" i="12"/>
  <c r="F1000" i="14"/>
  <c r="F992" i="13"/>
  <c r="F992" i="12"/>
  <c r="F992" i="14"/>
  <c r="F992" i="10"/>
  <c r="F984" i="13"/>
  <c r="F984" i="12"/>
  <c r="F984" i="14"/>
  <c r="F976" i="13"/>
  <c r="F976" i="12"/>
  <c r="F976" i="14"/>
  <c r="F976" i="10"/>
  <c r="F968" i="13"/>
  <c r="F968" i="12"/>
  <c r="F968" i="14"/>
  <c r="F960" i="13"/>
  <c r="F960" i="12"/>
  <c r="F952" i="13"/>
  <c r="F952" i="12"/>
  <c r="F952" i="10"/>
  <c r="F944" i="13"/>
  <c r="F944" i="12"/>
  <c r="F944" i="14"/>
  <c r="F936" i="13"/>
  <c r="F936" i="12"/>
  <c r="F936" i="14"/>
  <c r="F928" i="13"/>
  <c r="F928" i="12"/>
  <c r="F928" i="14"/>
  <c r="F928" i="10"/>
  <c r="F920" i="13"/>
  <c r="F920" i="12"/>
  <c r="F920" i="14"/>
  <c r="F912" i="13"/>
  <c r="F912" i="12"/>
  <c r="F912" i="14"/>
  <c r="F912" i="10"/>
  <c r="F904" i="13"/>
  <c r="F904" i="12"/>
  <c r="F896" i="13"/>
  <c r="F896" i="12"/>
  <c r="F896" i="14"/>
  <c r="F888" i="13"/>
  <c r="F888" i="12"/>
  <c r="F888" i="10"/>
  <c r="F880" i="13"/>
  <c r="F880" i="12"/>
  <c r="F872" i="13"/>
  <c r="F872" i="12"/>
  <c r="F872" i="14"/>
  <c r="F864" i="13"/>
  <c r="F864" i="12"/>
  <c r="F864" i="14"/>
  <c r="F864" i="10"/>
  <c r="F856" i="13"/>
  <c r="F856" i="12"/>
  <c r="F856" i="14"/>
  <c r="F848" i="13"/>
  <c r="F848" i="12"/>
  <c r="F848" i="14"/>
  <c r="F848" i="10"/>
  <c r="F840" i="13"/>
  <c r="F840" i="12"/>
  <c r="F840" i="14"/>
  <c r="F832" i="13"/>
  <c r="F832" i="12"/>
  <c r="F824" i="13"/>
  <c r="F824" i="12"/>
  <c r="F824" i="10"/>
  <c r="F816" i="13"/>
  <c r="F816" i="12"/>
  <c r="F816" i="14"/>
  <c r="F808" i="13"/>
  <c r="F808" i="12"/>
  <c r="F808" i="14"/>
  <c r="F800" i="13"/>
  <c r="F800" i="12"/>
  <c r="F800" i="14"/>
  <c r="F800" i="10"/>
  <c r="F792" i="13"/>
  <c r="F792" i="12"/>
  <c r="F792" i="14"/>
  <c r="F784" i="13"/>
  <c r="F784" i="12"/>
  <c r="F784" i="14"/>
  <c r="F784" i="10"/>
  <c r="F776" i="13"/>
  <c r="F776" i="12"/>
  <c r="F768" i="13"/>
  <c r="F768" i="12"/>
  <c r="F768" i="14"/>
  <c r="F760" i="13"/>
  <c r="F760" i="12"/>
  <c r="F760" i="10"/>
  <c r="F752" i="13"/>
  <c r="F752" i="12"/>
  <c r="F744" i="13"/>
  <c r="F744" i="12"/>
  <c r="F744" i="14"/>
  <c r="F736" i="13"/>
  <c r="F736" i="12"/>
  <c r="F736" i="14"/>
  <c r="F736" i="10"/>
  <c r="F728" i="13"/>
  <c r="F728" i="12"/>
  <c r="F728" i="14"/>
  <c r="F720" i="13"/>
  <c r="F720" i="12"/>
  <c r="F720" i="14"/>
  <c r="F720" i="10"/>
  <c r="F712" i="13"/>
  <c r="F712" i="12"/>
  <c r="F712" i="14"/>
  <c r="F704" i="13"/>
  <c r="F704" i="12"/>
  <c r="F696" i="13"/>
  <c r="F696" i="12"/>
  <c r="F696" i="10"/>
  <c r="F688" i="13"/>
  <c r="F688" i="12"/>
  <c r="F688" i="14"/>
  <c r="F680" i="13"/>
  <c r="F680" i="12"/>
  <c r="F680" i="14"/>
  <c r="F672" i="13"/>
  <c r="F672" i="12"/>
  <c r="F672" i="14"/>
  <c r="F672" i="10"/>
  <c r="F664" i="13"/>
  <c r="F664" i="12"/>
  <c r="F664" i="14"/>
  <c r="F656" i="13"/>
  <c r="F656" i="12"/>
  <c r="F656" i="14"/>
  <c r="F656" i="10"/>
  <c r="F648" i="13"/>
  <c r="F648" i="12"/>
  <c r="F640" i="13"/>
  <c r="F640" i="12"/>
  <c r="F640" i="14"/>
  <c r="F632" i="13"/>
  <c r="F632" i="12"/>
  <c r="F632" i="10"/>
  <c r="F624" i="13"/>
  <c r="F624" i="12"/>
  <c r="F616" i="13"/>
  <c r="F616" i="12"/>
  <c r="F616" i="14"/>
  <c r="F608" i="13"/>
  <c r="F608" i="12"/>
  <c r="F608" i="14"/>
  <c r="F608" i="10"/>
  <c r="F600" i="13"/>
  <c r="F600" i="12"/>
  <c r="F600" i="14"/>
  <c r="F592" i="13"/>
  <c r="F592" i="12"/>
  <c r="F592" i="14"/>
  <c r="F592" i="10"/>
  <c r="F584" i="13"/>
  <c r="F584" i="12"/>
  <c r="F584" i="14"/>
  <c r="F576" i="13"/>
  <c r="F576" i="12"/>
  <c r="F568" i="13"/>
  <c r="F568" i="12"/>
  <c r="F568" i="10"/>
  <c r="F552" i="13"/>
  <c r="F552" i="12"/>
  <c r="F552" i="14"/>
  <c r="F544" i="13"/>
  <c r="F544" i="12"/>
  <c r="F544" i="14"/>
  <c r="F536" i="13"/>
  <c r="F536" i="12"/>
  <c r="F536" i="14"/>
  <c r="F528" i="13"/>
  <c r="F528" i="12"/>
  <c r="F528" i="14"/>
  <c r="F520" i="13"/>
  <c r="F520" i="12"/>
  <c r="F512" i="13"/>
  <c r="F512" i="12"/>
  <c r="F512" i="14"/>
  <c r="F504" i="13"/>
  <c r="F504" i="12"/>
  <c r="F496" i="13"/>
  <c r="F496" i="12"/>
  <c r="F488" i="13"/>
  <c r="F488" i="12"/>
  <c r="F488" i="14"/>
  <c r="F480" i="13"/>
  <c r="F480" i="12"/>
  <c r="F480" i="14"/>
  <c r="F472" i="13"/>
  <c r="F472" i="12"/>
  <c r="F472" i="14"/>
  <c r="F464" i="13"/>
  <c r="F464" i="12"/>
  <c r="F464" i="14"/>
  <c r="F456" i="13"/>
  <c r="F456" i="12"/>
  <c r="F456" i="14"/>
  <c r="F448" i="13"/>
  <c r="F448" i="12"/>
  <c r="F440" i="13"/>
  <c r="F440" i="12"/>
  <c r="F432" i="13"/>
  <c r="F432" i="12"/>
  <c r="F432" i="14"/>
  <c r="F424" i="13"/>
  <c r="F424" i="12"/>
  <c r="F424" i="14"/>
  <c r="F416" i="13"/>
  <c r="F416" i="12"/>
  <c r="F416" i="14"/>
  <c r="F408" i="13"/>
  <c r="F408" i="12"/>
  <c r="F408" i="14"/>
  <c r="F400" i="13"/>
  <c r="F400" i="12"/>
  <c r="F400" i="14"/>
  <c r="F392" i="13"/>
  <c r="F392" i="12"/>
  <c r="F384" i="13"/>
  <c r="F384" i="12"/>
  <c r="F384" i="14"/>
  <c r="F376" i="13"/>
  <c r="F376" i="12"/>
  <c r="F368" i="13"/>
  <c r="F368" i="12"/>
  <c r="F360" i="13"/>
  <c r="F360" i="12"/>
  <c r="F360" i="14"/>
  <c r="F352" i="13"/>
  <c r="F352" i="12"/>
  <c r="F352" i="14"/>
  <c r="F344" i="13"/>
  <c r="F344" i="12"/>
  <c r="F344" i="14"/>
  <c r="F336" i="13"/>
  <c r="F336" i="12"/>
  <c r="F336" i="14"/>
  <c r="F328" i="13"/>
  <c r="F328" i="12"/>
  <c r="F328" i="14"/>
  <c r="F320" i="13"/>
  <c r="F320" i="12"/>
  <c r="F312" i="13"/>
  <c r="F312" i="12"/>
  <c r="F304" i="13"/>
  <c r="F304" i="12"/>
  <c r="F304" i="14"/>
  <c r="F296" i="13"/>
  <c r="F296" i="12"/>
  <c r="F296" i="14"/>
  <c r="F288" i="13"/>
  <c r="F288" i="12"/>
  <c r="F288" i="14"/>
  <c r="F280" i="13"/>
  <c r="F280" i="12"/>
  <c r="F280" i="14"/>
  <c r="F272" i="13"/>
  <c r="F272" i="12"/>
  <c r="F272" i="14"/>
  <c r="F264" i="13"/>
  <c r="F264" i="12"/>
  <c r="F256" i="13"/>
  <c r="F256" i="12"/>
  <c r="F256" i="14"/>
  <c r="F248" i="13"/>
  <c r="F248" i="12"/>
  <c r="F240" i="13"/>
  <c r="F240" i="12"/>
  <c r="F232" i="13"/>
  <c r="F232" i="12"/>
  <c r="F232" i="14"/>
  <c r="F224" i="13"/>
  <c r="F224" i="12"/>
  <c r="F224" i="14"/>
  <c r="F216" i="13"/>
  <c r="F216" i="12"/>
  <c r="F216" i="14"/>
  <c r="F208" i="13"/>
  <c r="F208" i="12"/>
  <c r="F208" i="14"/>
  <c r="F200" i="13"/>
  <c r="F200" i="12"/>
  <c r="F200" i="14"/>
  <c r="F192" i="13"/>
  <c r="F192" i="12"/>
  <c r="F184" i="13"/>
  <c r="F184" i="12"/>
  <c r="F176" i="13"/>
  <c r="F176" i="12"/>
  <c r="F176" i="14"/>
  <c r="F168" i="13"/>
  <c r="F168" i="12"/>
  <c r="F168" i="14"/>
  <c r="F160" i="13"/>
  <c r="F160" i="12"/>
  <c r="F160" i="14"/>
  <c r="F152" i="13"/>
  <c r="F152" i="12"/>
  <c r="F152" i="14"/>
  <c r="F144" i="13"/>
  <c r="F144" i="12"/>
  <c r="F144" i="14"/>
  <c r="F136" i="13"/>
  <c r="F136" i="12"/>
  <c r="F128" i="13"/>
  <c r="F128" i="12"/>
  <c r="F128" i="14"/>
  <c r="F120" i="13"/>
  <c r="F120" i="12"/>
  <c r="F112" i="13"/>
  <c r="F112" i="12"/>
  <c r="F104" i="13"/>
  <c r="F104" i="12"/>
  <c r="F104" i="14"/>
  <c r="F96" i="13"/>
  <c r="F96" i="12"/>
  <c r="F96" i="14"/>
  <c r="F88" i="13"/>
  <c r="F88" i="12"/>
  <c r="F88" i="14"/>
  <c r="F80" i="13"/>
  <c r="F80" i="12"/>
  <c r="F80" i="14"/>
  <c r="F72" i="13"/>
  <c r="F72" i="12"/>
  <c r="F72" i="14"/>
  <c r="F64" i="13"/>
  <c r="F64" i="12"/>
  <c r="F56" i="13"/>
  <c r="F56" i="12"/>
  <c r="F48" i="13"/>
  <c r="F48" i="12"/>
  <c r="F48" i="14"/>
  <c r="F40" i="13"/>
  <c r="F40" i="12"/>
  <c r="F40" i="14"/>
  <c r="F1489" i="8"/>
  <c r="F32" i="13"/>
  <c r="F32" i="12"/>
  <c r="F32" i="14"/>
  <c r="F1481" i="8"/>
  <c r="F24" i="13"/>
  <c r="F24" i="12"/>
  <c r="F24" i="14"/>
  <c r="F1473" i="8"/>
  <c r="F16" i="13"/>
  <c r="F16" i="12"/>
  <c r="F16" i="14"/>
  <c r="F1465" i="8"/>
  <c r="F8" i="13"/>
  <c r="F8" i="12"/>
  <c r="D1456" i="12"/>
  <c r="D1456" i="13"/>
  <c r="D1456" i="14"/>
  <c r="D1440" i="12"/>
  <c r="D1440" i="13"/>
  <c r="D1440" i="10"/>
  <c r="D1432" i="13"/>
  <c r="D1432" i="12"/>
  <c r="D1432" i="14"/>
  <c r="D1424" i="12"/>
  <c r="D1424" i="14"/>
  <c r="D1408" i="12"/>
  <c r="D1408" i="14"/>
  <c r="D1408" i="13"/>
  <c r="D1408" i="10"/>
  <c r="D1392" i="12"/>
  <c r="D1392" i="13"/>
  <c r="D1384" i="13"/>
  <c r="D1384" i="14"/>
  <c r="D1384" i="12"/>
  <c r="D1376" i="12"/>
  <c r="D1376" i="13"/>
  <c r="D1376" i="10"/>
  <c r="D1360" i="12"/>
  <c r="D1360" i="14"/>
  <c r="D1360" i="13"/>
  <c r="D1352" i="14"/>
  <c r="D1352" i="13"/>
  <c r="D1344" i="12"/>
  <c r="D1344" i="14"/>
  <c r="D1344" i="10"/>
  <c r="D1336" i="14"/>
  <c r="D1336" i="12"/>
  <c r="D1328" i="12"/>
  <c r="D1328" i="13"/>
  <c r="D1328" i="14"/>
  <c r="D1312" i="12"/>
  <c r="D1312" i="13"/>
  <c r="D1312" i="10"/>
  <c r="D1304" i="13"/>
  <c r="D1304" i="12"/>
  <c r="D1304" i="14"/>
  <c r="D1296" i="12"/>
  <c r="D1296" i="14"/>
  <c r="D1280" i="12"/>
  <c r="D1280" i="14"/>
  <c r="D1280" i="13"/>
  <c r="D1280" i="10"/>
  <c r="D1264" i="12"/>
  <c r="D1264" i="13"/>
  <c r="D1256" i="13"/>
  <c r="D1256" i="14"/>
  <c r="D1256" i="12"/>
  <c r="D1248" i="12"/>
  <c r="D1248" i="13"/>
  <c r="D1248" i="10"/>
  <c r="D1232" i="12"/>
  <c r="D1232" i="14"/>
  <c r="D1232" i="13"/>
  <c r="D1224" i="14"/>
  <c r="D1224" i="13"/>
  <c r="D1216" i="12"/>
  <c r="D1216" i="14"/>
  <c r="D1216" i="10"/>
  <c r="D1208" i="14"/>
  <c r="D1208" i="12"/>
  <c r="D1200" i="12"/>
  <c r="D1200" i="13"/>
  <c r="D1200" i="14"/>
  <c r="D1184" i="12"/>
  <c r="D1184" i="13"/>
  <c r="D1184" i="10"/>
  <c r="D1176" i="13"/>
  <c r="D1176" i="12"/>
  <c r="D1176" i="14"/>
  <c r="D1168" i="12"/>
  <c r="D1168" i="14"/>
  <c r="D1152" i="12"/>
  <c r="D1152" i="14"/>
  <c r="D1152" i="13"/>
  <c r="D1152" i="10"/>
  <c r="D1136" i="12"/>
  <c r="D1136" i="13"/>
  <c r="D1128" i="13"/>
  <c r="D1128" i="14"/>
  <c r="D1128" i="12"/>
  <c r="D1120" i="12"/>
  <c r="D1120" i="13"/>
  <c r="D1120" i="10"/>
  <c r="D1104" i="12"/>
  <c r="D1104" i="14"/>
  <c r="D1104" i="13"/>
  <c r="D1096" i="14"/>
  <c r="L1096" i="14" s="1" a="1"/>
  <c r="L1096" i="14" s="1"/>
  <c r="D1096" i="13"/>
  <c r="L1096" i="13" s="1" a="1"/>
  <c r="L1096" i="13" s="1"/>
  <c r="D1088" i="12"/>
  <c r="D1088" i="14"/>
  <c r="D1088" i="10"/>
  <c r="D1080" i="14"/>
  <c r="D1080" i="12"/>
  <c r="D1072" i="12"/>
  <c r="D1072" i="13"/>
  <c r="D1072" i="14"/>
  <c r="D1056" i="12"/>
  <c r="D1056" i="13"/>
  <c r="D1056" i="10"/>
  <c r="D1048" i="13"/>
  <c r="D1048" i="12"/>
  <c r="D1048" i="14"/>
  <c r="D1040" i="12"/>
  <c r="D1040" i="14"/>
  <c r="D1032" i="14"/>
  <c r="D1032" i="10"/>
  <c r="D1024" i="12"/>
  <c r="D1024" i="14"/>
  <c r="D1024" i="13"/>
  <c r="D1016" i="14"/>
  <c r="D1016" i="10"/>
  <c r="D1008" i="12"/>
  <c r="D1008" i="13"/>
  <c r="D1000" i="13"/>
  <c r="D1000" i="14"/>
  <c r="D1000" i="12"/>
  <c r="D992" i="12"/>
  <c r="D992" i="13"/>
  <c r="D992" i="10"/>
  <c r="D976" i="12"/>
  <c r="D976" i="14"/>
  <c r="D976" i="13"/>
  <c r="D968" i="14"/>
  <c r="D968" i="10"/>
  <c r="D968" i="13"/>
  <c r="D960" i="12"/>
  <c r="D960" i="14"/>
  <c r="D952" i="14"/>
  <c r="D952" i="12"/>
  <c r="D952" i="10"/>
  <c r="D944" i="12"/>
  <c r="D944" i="13"/>
  <c r="D944" i="14"/>
  <c r="D928" i="12"/>
  <c r="D928" i="13"/>
  <c r="D928" i="10"/>
  <c r="D920" i="13"/>
  <c r="D920" i="12"/>
  <c r="D920" i="14"/>
  <c r="D912" i="12"/>
  <c r="D912" i="14"/>
  <c r="D904" i="14"/>
  <c r="D904" i="10"/>
  <c r="D896" i="12"/>
  <c r="D896" i="14"/>
  <c r="D896" i="13"/>
  <c r="D888" i="14"/>
  <c r="D888" i="12"/>
  <c r="D888" i="10"/>
  <c r="D880" i="12"/>
  <c r="D880" i="13"/>
  <c r="D872" i="13"/>
  <c r="D872" i="14"/>
  <c r="D872" i="12"/>
  <c r="D864" i="12"/>
  <c r="D864" i="13"/>
  <c r="D864" i="10"/>
  <c r="D848" i="12"/>
  <c r="D848" i="14"/>
  <c r="D848" i="13"/>
  <c r="D840" i="14"/>
  <c r="D840" i="10"/>
  <c r="D840" i="13"/>
  <c r="D832" i="12"/>
  <c r="D832" i="14"/>
  <c r="D824" i="14"/>
  <c r="D824" i="12"/>
  <c r="D824" i="10"/>
  <c r="D816" i="12"/>
  <c r="D816" i="13"/>
  <c r="D816" i="14"/>
  <c r="D808" i="13"/>
  <c r="D808" i="12"/>
  <c r="D800" i="12"/>
  <c r="D800" i="13"/>
  <c r="D800" i="10"/>
  <c r="D792" i="13"/>
  <c r="D792" i="14"/>
  <c r="D784" i="12"/>
  <c r="D784" i="14"/>
  <c r="D776" i="14"/>
  <c r="D776" i="10"/>
  <c r="D768" i="12"/>
  <c r="D768" i="14"/>
  <c r="D768" i="13"/>
  <c r="D760" i="14"/>
  <c r="D760" i="12"/>
  <c r="D760" i="10"/>
  <c r="D752" i="12"/>
  <c r="D752" i="13"/>
  <c r="D744" i="13"/>
  <c r="D744" i="14"/>
  <c r="D744" i="12"/>
  <c r="D736" i="12"/>
  <c r="D736" i="13"/>
  <c r="D736" i="10"/>
  <c r="D720" i="12"/>
  <c r="D720" i="14"/>
  <c r="D720" i="13"/>
  <c r="D712" i="14"/>
  <c r="D712" i="10"/>
  <c r="D712" i="13"/>
  <c r="D704" i="12"/>
  <c r="D704" i="14"/>
  <c r="D696" i="14"/>
  <c r="D696" i="12"/>
  <c r="D696" i="10"/>
  <c r="D688" i="12"/>
  <c r="D688" i="13"/>
  <c r="D688" i="14"/>
  <c r="D680" i="13"/>
  <c r="D680" i="12"/>
  <c r="D672" i="12"/>
  <c r="D672" i="13"/>
  <c r="D672" i="10"/>
  <c r="D664" i="13"/>
  <c r="D664" i="14"/>
  <c r="D656" i="12"/>
  <c r="D656" i="14"/>
  <c r="D648" i="14"/>
  <c r="D648" i="10"/>
  <c r="D640" i="12"/>
  <c r="D640" i="14"/>
  <c r="D640" i="13"/>
  <c r="D632" i="14"/>
  <c r="D632" i="12"/>
  <c r="D632" i="10"/>
  <c r="D624" i="12"/>
  <c r="D624" i="13"/>
  <c r="D616" i="13"/>
  <c r="D616" i="14"/>
  <c r="D616" i="12"/>
  <c r="D608" i="12"/>
  <c r="D608" i="13"/>
  <c r="D608" i="10"/>
  <c r="D592" i="12"/>
  <c r="D592" i="14"/>
  <c r="D592" i="13"/>
  <c r="D584" i="14"/>
  <c r="D584" i="10"/>
  <c r="D584" i="13"/>
  <c r="D576" i="12"/>
  <c r="D576" i="14"/>
  <c r="D568" i="14"/>
  <c r="D568" i="12"/>
  <c r="D568" i="10"/>
  <c r="D560" i="12"/>
  <c r="D560" i="13"/>
  <c r="D560" i="14"/>
  <c r="D552" i="13"/>
  <c r="D552" i="12"/>
  <c r="D544" i="12"/>
  <c r="D544" i="13"/>
  <c r="D536" i="13"/>
  <c r="D536" i="14"/>
  <c r="D528" i="12"/>
  <c r="D528" i="14"/>
  <c r="D528" i="13"/>
  <c r="D512" i="12"/>
  <c r="D512" i="14"/>
  <c r="D512" i="13"/>
  <c r="D504" i="14"/>
  <c r="D504" i="12"/>
  <c r="D496" i="12"/>
  <c r="D496" i="13"/>
  <c r="D488" i="13"/>
  <c r="D488" i="14"/>
  <c r="D488" i="12"/>
  <c r="D464" i="12"/>
  <c r="D464" i="14"/>
  <c r="D464" i="13"/>
  <c r="D448" i="12"/>
  <c r="D448" i="14"/>
  <c r="D440" i="14"/>
  <c r="D440" i="13"/>
  <c r="D440" i="12"/>
  <c r="D432" i="12"/>
  <c r="D432" i="13"/>
  <c r="D432" i="14"/>
  <c r="D424" i="13"/>
  <c r="D424" i="12"/>
  <c r="D408" i="13"/>
  <c r="D408" i="14"/>
  <c r="D400" i="12"/>
  <c r="D400" i="14"/>
  <c r="D400" i="13"/>
  <c r="D384" i="12"/>
  <c r="D384" i="14"/>
  <c r="D376" i="14"/>
  <c r="D376" i="12"/>
  <c r="D376" i="13"/>
  <c r="D368" i="12"/>
  <c r="D368" i="13"/>
  <c r="D360" i="13"/>
  <c r="D360" i="14"/>
  <c r="D360" i="12"/>
  <c r="D352" i="12"/>
  <c r="D352" i="13"/>
  <c r="D336" i="12"/>
  <c r="D336" i="14"/>
  <c r="D320" i="12"/>
  <c r="D320" i="14"/>
  <c r="D312" i="14"/>
  <c r="D312" i="12"/>
  <c r="D312" i="13"/>
  <c r="D304" i="12"/>
  <c r="D304" i="13"/>
  <c r="D304" i="14"/>
  <c r="D296" i="13"/>
  <c r="D296" i="12"/>
  <c r="D288" i="12"/>
  <c r="D288" i="13"/>
  <c r="D280" i="13"/>
  <c r="D280" i="14"/>
  <c r="D272" i="12"/>
  <c r="D272" i="14"/>
  <c r="D264" i="14"/>
  <c r="D264" i="13"/>
  <c r="D256" i="12"/>
  <c r="D256" i="14"/>
  <c r="D248" i="14"/>
  <c r="D248" i="12"/>
  <c r="D240" i="12"/>
  <c r="D240" i="13"/>
  <c r="D232" i="13"/>
  <c r="D232" i="14"/>
  <c r="D232" i="12"/>
  <c r="D224" i="12"/>
  <c r="D224" i="13"/>
  <c r="D208" i="12"/>
  <c r="D208" i="14"/>
  <c r="D200" i="14"/>
  <c r="D200" i="13"/>
  <c r="D192" i="12"/>
  <c r="D192" i="14"/>
  <c r="D184" i="14"/>
  <c r="D184" i="12"/>
  <c r="D176" i="12"/>
  <c r="D176" i="13"/>
  <c r="D176" i="14"/>
  <c r="D168" i="13"/>
  <c r="D168" i="12"/>
  <c r="D152" i="13"/>
  <c r="D152" i="14"/>
  <c r="D144" i="12"/>
  <c r="D144" i="14"/>
  <c r="D136" i="14"/>
  <c r="D136" i="13"/>
  <c r="D128" i="12"/>
  <c r="D128" i="14"/>
  <c r="D128" i="13"/>
  <c r="D120" i="14"/>
  <c r="D120" i="12"/>
  <c r="D112" i="12"/>
  <c r="D112" i="13"/>
  <c r="D104" i="13"/>
  <c r="D104" i="14"/>
  <c r="D104" i="12"/>
  <c r="D80" i="12"/>
  <c r="D80" i="14"/>
  <c r="D64" i="12"/>
  <c r="D64" i="14"/>
  <c r="D64" i="13"/>
  <c r="D56" i="14"/>
  <c r="D56" i="12"/>
  <c r="D48" i="12"/>
  <c r="D48" i="13"/>
  <c r="D48" i="14"/>
  <c r="D40" i="13"/>
  <c r="D40" i="12"/>
  <c r="D1489" i="8"/>
  <c r="D32" i="12"/>
  <c r="D1481" i="8"/>
  <c r="D24" i="13"/>
  <c r="D24" i="14"/>
  <c r="D1473" i="8"/>
  <c r="D16" i="12"/>
  <c r="D16" i="14"/>
  <c r="D16" i="13"/>
  <c r="D1465" i="8"/>
  <c r="D8" i="14"/>
  <c r="C1456" i="13"/>
  <c r="C1456" i="12"/>
  <c r="C1456" i="14"/>
  <c r="C1456" i="10"/>
  <c r="C1448" i="13"/>
  <c r="C1448" i="10"/>
  <c r="C1440" i="12"/>
  <c r="C1440" i="10"/>
  <c r="C1432" i="14"/>
  <c r="C1432" i="13"/>
  <c r="C1432" i="10"/>
  <c r="C1432" i="12"/>
  <c r="C1424" i="12"/>
  <c r="C1424" i="13"/>
  <c r="C1424" i="10"/>
  <c r="C1416" i="14"/>
  <c r="C1416" i="10"/>
  <c r="C1408" i="14"/>
  <c r="C1408" i="12"/>
  <c r="C1408" i="13"/>
  <c r="C1408" i="10"/>
  <c r="C1400" i="10"/>
  <c r="C1400" i="14"/>
  <c r="C1392" i="13"/>
  <c r="C1392" i="12"/>
  <c r="C1392" i="14"/>
  <c r="C1392" i="10"/>
  <c r="C1384" i="13"/>
  <c r="C1384" i="14"/>
  <c r="C1384" i="10"/>
  <c r="C1384" i="12"/>
  <c r="C1376" i="12"/>
  <c r="C1376" i="10"/>
  <c r="C1376" i="13"/>
  <c r="C1368" i="14"/>
  <c r="C1368" i="13"/>
  <c r="C1368" i="10"/>
  <c r="C1360" i="12"/>
  <c r="C1360" i="10"/>
  <c r="C1360" i="14"/>
  <c r="C1352" i="14"/>
  <c r="C1352" i="12"/>
  <c r="C1352" i="10"/>
  <c r="C1344" i="14"/>
  <c r="C1344" i="12"/>
  <c r="C1344" i="10"/>
  <c r="C1328" i="13"/>
  <c r="C1328" i="12"/>
  <c r="C1328" i="14"/>
  <c r="C1328" i="10"/>
  <c r="C1320" i="13"/>
  <c r="C1320" i="10"/>
  <c r="C1312" i="12"/>
  <c r="C1312" i="10"/>
  <c r="C1304" i="14"/>
  <c r="C1304" i="13"/>
  <c r="C1304" i="10"/>
  <c r="C1304" i="12"/>
  <c r="C1296" i="12"/>
  <c r="C1296" i="10"/>
  <c r="C1288" i="14"/>
  <c r="C1288" i="10"/>
  <c r="C1288" i="13"/>
  <c r="C1280" i="14"/>
  <c r="C1280" i="12"/>
  <c r="C1280" i="10"/>
  <c r="C1272" i="10"/>
  <c r="C1272" i="14"/>
  <c r="C1272" i="13"/>
  <c r="C1264" i="13"/>
  <c r="C1264" i="12"/>
  <c r="C1264" i="14"/>
  <c r="C1264" i="10"/>
  <c r="C1256" i="13"/>
  <c r="C1256" i="14"/>
  <c r="C1256" i="10"/>
  <c r="C1256" i="12"/>
  <c r="C1248" i="12"/>
  <c r="C1248" i="13"/>
  <c r="C1248" i="10"/>
  <c r="C1240" i="14"/>
  <c r="C1240" i="13"/>
  <c r="C1240" i="10"/>
  <c r="C1232" i="12"/>
  <c r="C1232" i="10"/>
  <c r="C1232" i="13"/>
  <c r="C1232" i="14"/>
  <c r="C1224" i="14"/>
  <c r="C1224" i="12"/>
  <c r="C1224" i="10"/>
  <c r="C1216" i="14"/>
  <c r="C1216" i="12"/>
  <c r="C1216" i="10"/>
  <c r="C1216" i="13"/>
  <c r="C1200" i="13"/>
  <c r="C1200" i="12"/>
  <c r="C1200" i="14"/>
  <c r="C1200" i="10"/>
  <c r="C1192" i="13"/>
  <c r="C1192" i="10"/>
  <c r="C1184" i="12"/>
  <c r="C1184" i="10"/>
  <c r="C1176" i="14"/>
  <c r="C1176" i="13"/>
  <c r="C1176" i="10"/>
  <c r="C1176" i="12"/>
  <c r="C1168" i="12"/>
  <c r="C1168" i="10"/>
  <c r="C1160" i="14"/>
  <c r="C1160" i="13"/>
  <c r="C1160" i="10"/>
  <c r="C1152" i="14"/>
  <c r="C1152" i="12"/>
  <c r="C1152" i="10"/>
  <c r="C1144" i="13"/>
  <c r="C1144" i="10"/>
  <c r="C1144" i="14"/>
  <c r="C1136" i="13"/>
  <c r="C1136" i="12"/>
  <c r="C1136" i="14"/>
  <c r="C1136" i="10"/>
  <c r="C1128" i="13"/>
  <c r="C1128" i="14"/>
  <c r="C1128" i="10"/>
  <c r="C1128" i="12"/>
  <c r="C1120" i="12"/>
  <c r="C1120" i="10"/>
  <c r="C1112" i="14"/>
  <c r="C1112" i="13"/>
  <c r="C1112" i="10"/>
  <c r="C1104" i="12"/>
  <c r="C1104" i="10"/>
  <c r="C1104" i="14"/>
  <c r="C1096" i="14"/>
  <c r="C1096" i="12"/>
  <c r="C1096" i="10"/>
  <c r="C1088" i="14"/>
  <c r="C1088" i="12"/>
  <c r="C1088" i="10"/>
  <c r="C1072" i="13"/>
  <c r="C1072" i="12"/>
  <c r="C1072" i="14"/>
  <c r="C1072" i="10"/>
  <c r="C1064" i="13"/>
  <c r="C1064" i="10"/>
  <c r="C1056" i="12"/>
  <c r="C1056" i="10"/>
  <c r="C1056" i="13"/>
  <c r="C1048" i="14"/>
  <c r="C1048" i="13"/>
  <c r="C1048" i="10"/>
  <c r="C1048" i="12"/>
  <c r="C1040" i="12"/>
  <c r="C1040" i="10"/>
  <c r="C1040" i="13"/>
  <c r="C1032" i="14"/>
  <c r="C1032" i="10"/>
  <c r="C1024" i="14"/>
  <c r="C1024" i="12"/>
  <c r="C1024" i="10"/>
  <c r="C1024" i="13"/>
  <c r="C1016" i="10"/>
  <c r="C1016" i="14"/>
  <c r="C1008" i="13"/>
  <c r="C1008" i="12"/>
  <c r="C1008" i="14"/>
  <c r="C1008" i="10"/>
  <c r="C1000" i="13"/>
  <c r="C1000" i="14"/>
  <c r="C1000" i="10"/>
  <c r="C1000" i="12"/>
  <c r="C992" i="12"/>
  <c r="C992" i="10"/>
  <c r="C984" i="14"/>
  <c r="C984" i="13"/>
  <c r="C984" i="10"/>
  <c r="C976" i="12"/>
  <c r="C976" i="10"/>
  <c r="C976" i="14"/>
  <c r="C968" i="14"/>
  <c r="C968" i="12"/>
  <c r="C968" i="10"/>
  <c r="C968" i="13"/>
  <c r="C960" i="14"/>
  <c r="C960" i="12"/>
  <c r="C960" i="10"/>
  <c r="C952" i="10"/>
  <c r="C952" i="13"/>
  <c r="C944" i="13"/>
  <c r="C944" i="12"/>
  <c r="C944" i="14"/>
  <c r="C944" i="10"/>
  <c r="C936" i="13"/>
  <c r="C936" i="10"/>
  <c r="C928" i="12"/>
  <c r="C928" i="10"/>
  <c r="C920" i="14"/>
  <c r="C920" i="13"/>
  <c r="C920" i="10"/>
  <c r="C920" i="12"/>
  <c r="C912" i="12"/>
  <c r="C912" i="13"/>
  <c r="C912" i="10"/>
  <c r="C904" i="14"/>
  <c r="C904" i="10"/>
  <c r="C896" i="14"/>
  <c r="C896" i="12"/>
  <c r="C896" i="13"/>
  <c r="C896" i="10"/>
  <c r="C888" i="10"/>
  <c r="C888" i="14"/>
  <c r="C888" i="12"/>
  <c r="C880" i="13"/>
  <c r="C880" i="14"/>
  <c r="C880" i="10"/>
  <c r="C872" i="13"/>
  <c r="C872" i="14"/>
  <c r="C872" i="10"/>
  <c r="C864" i="10"/>
  <c r="C864" i="13"/>
  <c r="C856" i="14"/>
  <c r="C856" i="13"/>
  <c r="C856" i="10"/>
  <c r="C848" i="10"/>
  <c r="C848" i="12"/>
  <c r="C848" i="14"/>
  <c r="C840" i="14"/>
  <c r="C840" i="10"/>
  <c r="C832" i="14"/>
  <c r="C832" i="10"/>
  <c r="C824" i="10"/>
  <c r="C824" i="12"/>
  <c r="C816" i="13"/>
  <c r="C816" i="14"/>
  <c r="C816" i="10"/>
  <c r="C808" i="13"/>
  <c r="C808" i="10"/>
  <c r="C792" i="14"/>
  <c r="C792" i="13"/>
  <c r="C792" i="10"/>
  <c r="C784" i="10"/>
  <c r="C784" i="12"/>
  <c r="C776" i="14"/>
  <c r="C776" i="10"/>
  <c r="C776" i="13"/>
  <c r="C768" i="14"/>
  <c r="C768" i="10"/>
  <c r="C760" i="10"/>
  <c r="C760" i="14"/>
  <c r="C760" i="12"/>
  <c r="C760" i="13"/>
  <c r="C752" i="13"/>
  <c r="C752" i="14"/>
  <c r="C752" i="10"/>
  <c r="C744" i="13"/>
  <c r="C744" i="14"/>
  <c r="C744" i="10"/>
  <c r="C736" i="13"/>
  <c r="C736" i="10"/>
  <c r="C728" i="14"/>
  <c r="C728" i="13"/>
  <c r="C728" i="10"/>
  <c r="C720" i="10"/>
  <c r="C720" i="13"/>
  <c r="C720" i="12"/>
  <c r="C720" i="14"/>
  <c r="C712" i="14"/>
  <c r="C712" i="10"/>
  <c r="C704" i="14"/>
  <c r="C704" i="10"/>
  <c r="C704" i="13"/>
  <c r="C696" i="10"/>
  <c r="C696" i="12"/>
  <c r="C688" i="13"/>
  <c r="C688" i="14"/>
  <c r="C688" i="10"/>
  <c r="C680" i="13"/>
  <c r="C680" i="10"/>
  <c r="C664" i="14"/>
  <c r="C664" i="13"/>
  <c r="C664" i="10"/>
  <c r="C656" i="10"/>
  <c r="C656" i="12"/>
  <c r="C648" i="14"/>
  <c r="C648" i="13"/>
  <c r="C648" i="10"/>
  <c r="C640" i="14"/>
  <c r="C640" i="10"/>
  <c r="C632" i="13"/>
  <c r="C632" i="10"/>
  <c r="C632" i="14"/>
  <c r="C632" i="12"/>
  <c r="C624" i="13"/>
  <c r="C624" i="14"/>
  <c r="C624" i="10"/>
  <c r="C616" i="13"/>
  <c r="C616" i="14"/>
  <c r="C616" i="10"/>
  <c r="C600" i="14"/>
  <c r="C600" i="13"/>
  <c r="C600" i="10"/>
  <c r="C592" i="10"/>
  <c r="C592" i="12"/>
  <c r="C592" i="14"/>
  <c r="C584" i="14"/>
  <c r="C584" i="10"/>
  <c r="C576" i="14"/>
  <c r="C576" i="10"/>
  <c r="C568" i="10"/>
  <c r="C568" i="12"/>
  <c r="C560" i="13"/>
  <c r="C560" i="14"/>
  <c r="C560" i="10"/>
  <c r="C552" i="13"/>
  <c r="C552" i="10"/>
  <c r="C544" i="10"/>
  <c r="C544" i="13"/>
  <c r="C536" i="14"/>
  <c r="C536" i="13"/>
  <c r="C536" i="10"/>
  <c r="C528" i="10"/>
  <c r="C528" i="12"/>
  <c r="C528" i="13"/>
  <c r="C520" i="14"/>
  <c r="C520" i="10"/>
  <c r="C512" i="14"/>
  <c r="C512" i="10"/>
  <c r="C512" i="13"/>
  <c r="C504" i="10"/>
  <c r="C504" i="14"/>
  <c r="C504" i="12"/>
  <c r="C496" i="13"/>
  <c r="C496" i="14"/>
  <c r="C496" i="10"/>
  <c r="C488" i="13"/>
  <c r="C488" i="14"/>
  <c r="C488" i="10"/>
  <c r="C472" i="14"/>
  <c r="C472" i="13"/>
  <c r="C472" i="10"/>
  <c r="C464" i="10"/>
  <c r="C464" i="12"/>
  <c r="C464" i="14"/>
  <c r="C456" i="14"/>
  <c r="C456" i="10"/>
  <c r="C456" i="13"/>
  <c r="C448" i="14"/>
  <c r="C448" i="10"/>
  <c r="C440" i="10"/>
  <c r="C440" i="13"/>
  <c r="C440" i="12"/>
  <c r="C432" i="13"/>
  <c r="C432" i="14"/>
  <c r="C432" i="10"/>
  <c r="C424" i="13"/>
  <c r="C424" i="10"/>
  <c r="C408" i="14"/>
  <c r="C408" i="13"/>
  <c r="C408" i="10"/>
  <c r="C400" i="13"/>
  <c r="C400" i="10"/>
  <c r="C400" i="12"/>
  <c r="C392" i="14"/>
  <c r="C392" i="10"/>
  <c r="C384" i="14"/>
  <c r="C384" i="13"/>
  <c r="C384" i="10"/>
  <c r="C376" i="10"/>
  <c r="C376" i="14"/>
  <c r="C376" i="12"/>
  <c r="C368" i="13"/>
  <c r="C368" i="14"/>
  <c r="C368" i="10"/>
  <c r="C360" i="13"/>
  <c r="C360" i="14"/>
  <c r="C360" i="10"/>
  <c r="C352" i="10"/>
  <c r="C352" i="13"/>
  <c r="C344" i="14"/>
  <c r="C344" i="13"/>
  <c r="C344" i="10"/>
  <c r="C336" i="10"/>
  <c r="C336" i="12"/>
  <c r="C336" i="14"/>
  <c r="C328" i="14"/>
  <c r="C328" i="10"/>
  <c r="C320" i="14"/>
  <c r="C320" i="10"/>
  <c r="C312" i="10"/>
  <c r="C312" i="12"/>
  <c r="C304" i="13"/>
  <c r="C304" i="14"/>
  <c r="C304" i="10"/>
  <c r="C296" i="13"/>
  <c r="C296" i="10"/>
  <c r="C280" i="14"/>
  <c r="C280" i="13"/>
  <c r="C280" i="10"/>
  <c r="C272" i="10"/>
  <c r="C272" i="12"/>
  <c r="C264" i="14"/>
  <c r="C264" i="10"/>
  <c r="C264" i="13"/>
  <c r="C256" i="14"/>
  <c r="C256" i="10"/>
  <c r="C248" i="10"/>
  <c r="C248" i="14"/>
  <c r="C248" i="12"/>
  <c r="C248" i="13"/>
  <c r="C240" i="13"/>
  <c r="C240" i="14"/>
  <c r="C240" i="10"/>
  <c r="C232" i="13"/>
  <c r="C232" i="14"/>
  <c r="C232" i="10"/>
  <c r="C224" i="13"/>
  <c r="C224" i="10"/>
  <c r="C216" i="14"/>
  <c r="C216" i="13"/>
  <c r="C216" i="10"/>
  <c r="C208" i="10"/>
  <c r="C208" i="13"/>
  <c r="C208" i="12"/>
  <c r="C208" i="14"/>
  <c r="C200" i="14"/>
  <c r="C200" i="10"/>
  <c r="C192" i="14"/>
  <c r="C192" i="10"/>
  <c r="C192" i="13"/>
  <c r="C184" i="10"/>
  <c r="C184" i="12"/>
  <c r="C176" i="13"/>
  <c r="C176" i="14"/>
  <c r="C176" i="10"/>
  <c r="C168" i="13"/>
  <c r="C168" i="10"/>
  <c r="C152" i="14"/>
  <c r="C152" i="13"/>
  <c r="C152" i="10"/>
  <c r="C144" i="10"/>
  <c r="C144" i="12"/>
  <c r="C136" i="14"/>
  <c r="C136" i="13"/>
  <c r="C136" i="10"/>
  <c r="C128" i="14"/>
  <c r="C128" i="10"/>
  <c r="C120" i="13"/>
  <c r="C120" i="10"/>
  <c r="C120" i="14"/>
  <c r="C120" i="12"/>
  <c r="C112" i="13"/>
  <c r="C112" i="14"/>
  <c r="C112" i="10"/>
  <c r="C104" i="13"/>
  <c r="C104" i="14"/>
  <c r="C104" i="10"/>
  <c r="C88" i="14"/>
  <c r="C88" i="13"/>
  <c r="C88" i="10"/>
  <c r="C80" i="10"/>
  <c r="C80" i="12"/>
  <c r="C80" i="14"/>
  <c r="C72" i="14"/>
  <c r="C72" i="10"/>
  <c r="C64" i="14"/>
  <c r="C64" i="10"/>
  <c r="C56" i="10"/>
  <c r="C56" i="12"/>
  <c r="C48" i="13"/>
  <c r="C48" i="14"/>
  <c r="C48" i="10"/>
  <c r="C40" i="13"/>
  <c r="C40" i="10"/>
  <c r="C1489" i="8"/>
  <c r="C32" i="10"/>
  <c r="C32" i="13"/>
  <c r="C1481" i="8"/>
  <c r="C24" i="14"/>
  <c r="C24" i="13"/>
  <c r="C24" i="10"/>
  <c r="C1473" i="8"/>
  <c r="C16" i="10"/>
  <c r="C16" i="12"/>
  <c r="C16" i="13"/>
  <c r="C1465" i="8"/>
  <c r="C8" i="14"/>
  <c r="C8" i="10"/>
  <c r="C8" i="9"/>
  <c r="C16" i="9"/>
  <c r="C24" i="9"/>
  <c r="C32" i="9"/>
  <c r="C40" i="9"/>
  <c r="C48" i="9"/>
  <c r="C56" i="9"/>
  <c r="C64" i="9"/>
  <c r="C72" i="9"/>
  <c r="C80" i="9"/>
  <c r="C88" i="9"/>
  <c r="C96" i="9"/>
  <c r="C104" i="9"/>
  <c r="C112" i="9"/>
  <c r="C120" i="9"/>
  <c r="C128" i="9"/>
  <c r="C136" i="9"/>
  <c r="C144" i="9"/>
  <c r="C152" i="9"/>
  <c r="C160" i="9"/>
  <c r="C168" i="9"/>
  <c r="C176" i="9"/>
  <c r="C184" i="9"/>
  <c r="C192" i="9"/>
  <c r="C200" i="9"/>
  <c r="C208" i="9"/>
  <c r="C216" i="9"/>
  <c r="C224" i="9"/>
  <c r="C232" i="9"/>
  <c r="C240" i="9"/>
  <c r="C248" i="9"/>
  <c r="C256" i="9"/>
  <c r="C264" i="9"/>
  <c r="C272" i="9"/>
  <c r="C280" i="9"/>
  <c r="C288" i="9"/>
  <c r="C296" i="9"/>
  <c r="C304" i="9"/>
  <c r="C312" i="9"/>
  <c r="C320" i="9"/>
  <c r="C328" i="9"/>
  <c r="C336" i="9"/>
  <c r="C344" i="9"/>
  <c r="C352" i="9"/>
  <c r="C360" i="9"/>
  <c r="C368" i="9"/>
  <c r="C376" i="9"/>
  <c r="C384" i="9"/>
  <c r="C392" i="9"/>
  <c r="C400" i="9"/>
  <c r="C408" i="9"/>
  <c r="C416" i="9"/>
  <c r="C424" i="9"/>
  <c r="C432" i="9"/>
  <c r="C440" i="9"/>
  <c r="C448" i="9"/>
  <c r="C456" i="9"/>
  <c r="C464" i="9"/>
  <c r="C472" i="9"/>
  <c r="C480" i="9"/>
  <c r="C488" i="9"/>
  <c r="C496" i="9"/>
  <c r="C504" i="9"/>
  <c r="C512" i="9"/>
  <c r="C520" i="9"/>
  <c r="C528" i="9"/>
  <c r="C536" i="9"/>
  <c r="C544" i="9"/>
  <c r="C552" i="9"/>
  <c r="C560" i="9"/>
  <c r="C568" i="9"/>
  <c r="C576" i="9"/>
  <c r="C584" i="9"/>
  <c r="C592" i="9"/>
  <c r="C600" i="9"/>
  <c r="C608" i="9"/>
  <c r="C616" i="9"/>
  <c r="C624" i="9"/>
  <c r="C632" i="9"/>
  <c r="C640" i="9"/>
  <c r="C648" i="9"/>
  <c r="C656" i="9"/>
  <c r="C664" i="9"/>
  <c r="C672" i="9"/>
  <c r="C680" i="9"/>
  <c r="C688" i="9"/>
  <c r="C696" i="9"/>
  <c r="C704" i="9"/>
  <c r="C712" i="9"/>
  <c r="C720" i="9"/>
  <c r="C728" i="9"/>
  <c r="C736" i="9"/>
  <c r="C744" i="9"/>
  <c r="C752" i="9"/>
  <c r="C760" i="9"/>
  <c r="C768" i="9"/>
  <c r="C776" i="9"/>
  <c r="C784" i="9"/>
  <c r="C792" i="9"/>
  <c r="C800" i="9"/>
  <c r="C808" i="9"/>
  <c r="C816" i="9"/>
  <c r="C824" i="9"/>
  <c r="C832" i="9"/>
  <c r="C840" i="9"/>
  <c r="C848" i="9"/>
  <c r="C856" i="9"/>
  <c r="C864" i="9"/>
  <c r="C872" i="9"/>
  <c r="C880" i="9"/>
  <c r="C888" i="9"/>
  <c r="C896" i="9"/>
  <c r="C904" i="9"/>
  <c r="C912" i="9"/>
  <c r="C920" i="9"/>
  <c r="C928" i="9"/>
  <c r="C936" i="9"/>
  <c r="C944" i="9"/>
  <c r="C952" i="9"/>
  <c r="C960" i="9"/>
  <c r="C968" i="9"/>
  <c r="C976" i="9"/>
  <c r="C984" i="9"/>
  <c r="C992" i="9"/>
  <c r="C1000" i="9"/>
  <c r="C1008" i="9"/>
  <c r="C1016" i="9"/>
  <c r="C1024" i="9"/>
  <c r="C1032" i="9"/>
  <c r="C1040" i="9"/>
  <c r="C1048" i="9"/>
  <c r="C1056" i="9"/>
  <c r="C1064" i="9"/>
  <c r="C1072" i="9"/>
  <c r="C1080" i="9"/>
  <c r="C1088" i="9"/>
  <c r="C1096" i="9"/>
  <c r="C1104" i="9"/>
  <c r="C1112" i="9"/>
  <c r="C1120" i="9"/>
  <c r="C1128" i="9"/>
  <c r="C1136" i="9"/>
  <c r="C1144" i="9"/>
  <c r="C1152" i="9"/>
  <c r="C1160" i="9"/>
  <c r="C1168" i="9"/>
  <c r="C1176" i="9"/>
  <c r="C1184" i="9"/>
  <c r="C1192" i="9"/>
  <c r="C1200" i="9"/>
  <c r="C1208" i="9"/>
  <c r="C1216" i="9"/>
  <c r="C1224" i="9"/>
  <c r="C1232" i="9"/>
  <c r="C1240" i="9"/>
  <c r="C1248" i="9"/>
  <c r="C1256" i="9"/>
  <c r="C1264" i="9"/>
  <c r="C1272" i="9"/>
  <c r="C1280" i="9"/>
  <c r="C1288" i="9"/>
  <c r="C1296" i="9"/>
  <c r="C1304" i="9"/>
  <c r="C1312" i="9"/>
  <c r="C1320" i="9"/>
  <c r="C1328" i="9"/>
  <c r="C1336" i="9"/>
  <c r="C1344" i="9"/>
  <c r="C1352" i="9"/>
  <c r="C1360" i="9"/>
  <c r="C1368" i="9"/>
  <c r="C1376" i="9"/>
  <c r="C1384" i="9"/>
  <c r="C1392" i="9"/>
  <c r="C1400" i="9"/>
  <c r="C1408" i="9"/>
  <c r="C1416" i="9"/>
  <c r="C1424" i="9"/>
  <c r="C1432" i="9"/>
  <c r="C1440" i="9"/>
  <c r="C1448" i="9"/>
  <c r="C1456" i="9"/>
  <c r="G7" i="9"/>
  <c r="F10" i="9"/>
  <c r="D13" i="9"/>
  <c r="F18" i="9"/>
  <c r="G23" i="9"/>
  <c r="F26" i="9"/>
  <c r="F34" i="9"/>
  <c r="G39" i="9"/>
  <c r="F42" i="9"/>
  <c r="D45" i="9"/>
  <c r="G47" i="9"/>
  <c r="F50" i="9"/>
  <c r="F58" i="9"/>
  <c r="D61" i="9"/>
  <c r="G63" i="9"/>
  <c r="F66" i="9"/>
  <c r="F74" i="9"/>
  <c r="G79" i="9"/>
  <c r="F82" i="9"/>
  <c r="G87" i="9"/>
  <c r="F90" i="9"/>
  <c r="D93" i="9"/>
  <c r="F98" i="9"/>
  <c r="G103" i="9"/>
  <c r="F106" i="9"/>
  <c r="D109" i="9"/>
  <c r="F114" i="9"/>
  <c r="F122" i="9"/>
  <c r="G127" i="9"/>
  <c r="F130" i="9"/>
  <c r="D133" i="9"/>
  <c r="F138" i="9"/>
  <c r="D141" i="9"/>
  <c r="F146" i="9"/>
  <c r="D149" i="9"/>
  <c r="G151" i="9"/>
  <c r="F154" i="9"/>
  <c r="D165" i="9"/>
  <c r="F170" i="9"/>
  <c r="G175" i="9"/>
  <c r="F178" i="9"/>
  <c r="F186" i="9"/>
  <c r="D189" i="9"/>
  <c r="F194" i="9"/>
  <c r="G199" i="9"/>
  <c r="F202" i="9"/>
  <c r="D205" i="9"/>
  <c r="F210" i="9"/>
  <c r="F218" i="9"/>
  <c r="D221" i="9"/>
  <c r="F226" i="9"/>
  <c r="D229" i="9"/>
  <c r="G231" i="9"/>
  <c r="F234" i="9"/>
  <c r="F242" i="9"/>
  <c r="D245" i="9"/>
  <c r="D248" i="9"/>
  <c r="D251" i="9"/>
  <c r="F254" i="9"/>
  <c r="D259" i="9"/>
  <c r="G263" i="9"/>
  <c r="F267" i="9"/>
  <c r="D272" i="9"/>
  <c r="G275" i="9"/>
  <c r="F280" i="9"/>
  <c r="D285" i="9"/>
  <c r="G288" i="9"/>
  <c r="F293" i="9"/>
  <c r="D297" i="9"/>
  <c r="G301" i="9"/>
  <c r="F306" i="9"/>
  <c r="D310" i="9"/>
  <c r="G314" i="9"/>
  <c r="F318" i="9"/>
  <c r="D323" i="9"/>
  <c r="F331" i="9"/>
  <c r="D336" i="9"/>
  <c r="G339" i="9"/>
  <c r="F344" i="9"/>
  <c r="D349" i="9"/>
  <c r="G352" i="9"/>
  <c r="F357" i="9"/>
  <c r="D361" i="9"/>
  <c r="G365" i="9"/>
  <c r="F370" i="9"/>
  <c r="D374" i="9"/>
  <c r="G378" i="9"/>
  <c r="F382" i="9"/>
  <c r="D387" i="9"/>
  <c r="G391" i="9"/>
  <c r="F395" i="9"/>
  <c r="D400" i="9"/>
  <c r="G403" i="9"/>
  <c r="F408" i="9"/>
  <c r="D413" i="9"/>
  <c r="G416" i="9"/>
  <c r="F421" i="9"/>
  <c r="D425" i="9"/>
  <c r="G429" i="9"/>
  <c r="F434" i="9"/>
  <c r="D438" i="9"/>
  <c r="G442" i="9"/>
  <c r="F446" i="9"/>
  <c r="D451" i="9"/>
  <c r="F459" i="9"/>
  <c r="D464" i="9"/>
  <c r="G467" i="9"/>
  <c r="F472" i="9"/>
  <c r="D477" i="9"/>
  <c r="G480" i="9"/>
  <c r="F485" i="9"/>
  <c r="D489" i="9"/>
  <c r="G493" i="9"/>
  <c r="F498" i="9"/>
  <c r="D502" i="9"/>
  <c r="G506" i="9"/>
  <c r="F510" i="9"/>
  <c r="D515" i="9"/>
  <c r="F523" i="9"/>
  <c r="D528" i="9"/>
  <c r="G531" i="9"/>
  <c r="F536" i="9"/>
  <c r="D541" i="9"/>
  <c r="G544" i="9"/>
  <c r="F549" i="9"/>
  <c r="D553" i="9"/>
  <c r="G557" i="9"/>
  <c r="F562" i="9"/>
  <c r="D566" i="9"/>
  <c r="F574" i="9"/>
  <c r="D579" i="9"/>
  <c r="G583" i="9"/>
  <c r="F587" i="9"/>
  <c r="D592" i="9"/>
  <c r="G595" i="9"/>
  <c r="F600" i="9"/>
  <c r="D605" i="9"/>
  <c r="G608" i="9"/>
  <c r="F613" i="9"/>
  <c r="D617" i="9"/>
  <c r="G621" i="9"/>
  <c r="F626" i="9"/>
  <c r="D630" i="9"/>
  <c r="G634" i="9"/>
  <c r="F638" i="9"/>
  <c r="G647" i="9"/>
  <c r="F651" i="9"/>
  <c r="D656" i="9"/>
  <c r="G659" i="9"/>
  <c r="F664" i="9"/>
  <c r="D669" i="9"/>
  <c r="G672" i="9"/>
  <c r="F677" i="9"/>
  <c r="D681" i="9"/>
  <c r="G685" i="9"/>
  <c r="F690" i="9"/>
  <c r="D694" i="9"/>
  <c r="F702" i="9"/>
  <c r="D707" i="9"/>
  <c r="F715" i="9"/>
  <c r="D720" i="9"/>
  <c r="G723" i="9"/>
  <c r="F728" i="9"/>
  <c r="D733" i="9"/>
  <c r="F741" i="9"/>
  <c r="D745" i="9"/>
  <c r="G749" i="9"/>
  <c r="F754" i="9"/>
  <c r="D758" i="9"/>
  <c r="F766" i="9"/>
  <c r="D771" i="9"/>
  <c r="F779" i="9"/>
  <c r="D784" i="9"/>
  <c r="G787" i="9"/>
  <c r="F792" i="9"/>
  <c r="D797" i="9"/>
  <c r="G800" i="9"/>
  <c r="F805" i="9"/>
  <c r="D809" i="9"/>
  <c r="G813" i="9"/>
  <c r="F818" i="9"/>
  <c r="D822" i="9"/>
  <c r="G826" i="9"/>
  <c r="F830" i="9"/>
  <c r="D835" i="9"/>
  <c r="F843" i="9"/>
  <c r="D848" i="9"/>
  <c r="F856" i="9"/>
  <c r="G864" i="9"/>
  <c r="F869" i="9"/>
  <c r="D873" i="9"/>
  <c r="G877" i="9"/>
  <c r="F882" i="9"/>
  <c r="F894" i="9"/>
  <c r="D912" i="9"/>
  <c r="G915" i="9"/>
  <c r="F920" i="9"/>
  <c r="D925" i="9"/>
  <c r="G928" i="9"/>
  <c r="F933" i="9"/>
  <c r="G941" i="9"/>
  <c r="F946" i="9"/>
  <c r="D950" i="9"/>
  <c r="G954" i="9"/>
  <c r="F958" i="9"/>
  <c r="F971" i="9"/>
  <c r="D976" i="9"/>
  <c r="G979" i="9"/>
  <c r="F984" i="9"/>
  <c r="G992" i="9"/>
  <c r="F997" i="9"/>
  <c r="G1005" i="9"/>
  <c r="F1010" i="9"/>
  <c r="D1014" i="9"/>
  <c r="G1018" i="9"/>
  <c r="F1022" i="9"/>
  <c r="D1027" i="9"/>
  <c r="F1035" i="9"/>
  <c r="D1040" i="9"/>
  <c r="G1043" i="9"/>
  <c r="D1053" i="9"/>
  <c r="G1056" i="9"/>
  <c r="F1061" i="9"/>
  <c r="D1065" i="9"/>
  <c r="G1069" i="9"/>
  <c r="F1074" i="9"/>
  <c r="D1078" i="9"/>
  <c r="G1082" i="9"/>
  <c r="F1086" i="9"/>
  <c r="D1091" i="9"/>
  <c r="D1104" i="9"/>
  <c r="G1107" i="9"/>
  <c r="F1112" i="9"/>
  <c r="D1117" i="9"/>
  <c r="G1120" i="9"/>
  <c r="F1125" i="9"/>
  <c r="G1133" i="9"/>
  <c r="F1138" i="9"/>
  <c r="D1142" i="9"/>
  <c r="G1146" i="9"/>
  <c r="F1150" i="9"/>
  <c r="D1155" i="9"/>
  <c r="F1163" i="9"/>
  <c r="D1168" i="9"/>
  <c r="G1171" i="9"/>
  <c r="G1184" i="9"/>
  <c r="F1189" i="9"/>
  <c r="G1197" i="9"/>
  <c r="F1202" i="9"/>
  <c r="D1206" i="9"/>
  <c r="G1210" i="9"/>
  <c r="F1214" i="9"/>
  <c r="F1227" i="9"/>
  <c r="D1232" i="9"/>
  <c r="G1235" i="9"/>
  <c r="D1245" i="9"/>
  <c r="G1248" i="9"/>
  <c r="F1253" i="9"/>
  <c r="D1257" i="9"/>
  <c r="G1261" i="9"/>
  <c r="F1266" i="9"/>
  <c r="D1270" i="9"/>
  <c r="G1274" i="9"/>
  <c r="F1278" i="9"/>
  <c r="G1287" i="9"/>
  <c r="D1296" i="9"/>
  <c r="G1299" i="9"/>
  <c r="D1309" i="9"/>
  <c r="G1312" i="9"/>
  <c r="F1317" i="9"/>
  <c r="G1325" i="9"/>
  <c r="F1330" i="9"/>
  <c r="D1334" i="9"/>
  <c r="G1338" i="9"/>
  <c r="F1342" i="9"/>
  <c r="D1347" i="9"/>
  <c r="F1355" i="9"/>
  <c r="D1360" i="9"/>
  <c r="G1363" i="9"/>
  <c r="F1381" i="9"/>
  <c r="D1385" i="9"/>
  <c r="G1389" i="9"/>
  <c r="F1394" i="9"/>
  <c r="D1398" i="9"/>
  <c r="G1402" i="9"/>
  <c r="F1406" i="9"/>
  <c r="D1424" i="9"/>
  <c r="G1427" i="9"/>
  <c r="F1432" i="9"/>
  <c r="D1437" i="9"/>
  <c r="G1440" i="9"/>
  <c r="F1445" i="9"/>
  <c r="G1453" i="9"/>
  <c r="F1458" i="9"/>
  <c r="C12" i="10"/>
  <c r="C26" i="10"/>
  <c r="C37" i="10"/>
  <c r="C51" i="10"/>
  <c r="C65" i="10"/>
  <c r="C76" i="10"/>
  <c r="C90" i="10"/>
  <c r="C115" i="10"/>
  <c r="C129" i="10"/>
  <c r="C140" i="10"/>
  <c r="C154" i="10"/>
  <c r="C165" i="10"/>
  <c r="C179" i="10"/>
  <c r="C193" i="10"/>
  <c r="C204" i="10"/>
  <c r="C218" i="10"/>
  <c r="C229" i="10"/>
  <c r="C243" i="10"/>
  <c r="C257" i="10"/>
  <c r="C268" i="10"/>
  <c r="C282" i="10"/>
  <c r="C307" i="10"/>
  <c r="C321" i="10"/>
  <c r="C332" i="10"/>
  <c r="C346" i="10"/>
  <c r="C357" i="10"/>
  <c r="C371" i="10"/>
  <c r="C385" i="10"/>
  <c r="C396" i="10"/>
  <c r="C410" i="10"/>
  <c r="C421" i="10"/>
  <c r="C435" i="10"/>
  <c r="C449" i="10"/>
  <c r="C460" i="10"/>
  <c r="C474" i="10"/>
  <c r="C485" i="10"/>
  <c r="C499" i="10"/>
  <c r="C513" i="10"/>
  <c r="C524" i="10"/>
  <c r="C538" i="10"/>
  <c r="C549" i="10"/>
  <c r="C563" i="10"/>
  <c r="C577" i="10"/>
  <c r="C588" i="10"/>
  <c r="C602" i="10"/>
  <c r="C613" i="10"/>
  <c r="C627" i="10"/>
  <c r="C641" i="10"/>
  <c r="C652" i="10"/>
  <c r="C666" i="10"/>
  <c r="C691" i="10"/>
  <c r="C705" i="10"/>
  <c r="C716" i="10"/>
  <c r="C730" i="10"/>
  <c r="C741" i="10"/>
  <c r="C755" i="10"/>
  <c r="C769" i="10"/>
  <c r="C780" i="10"/>
  <c r="C794" i="10"/>
  <c r="C819" i="10"/>
  <c r="C833" i="10"/>
  <c r="C844" i="10"/>
  <c r="C869" i="10"/>
  <c r="C883" i="10"/>
  <c r="C897" i="10"/>
  <c r="C908" i="10"/>
  <c r="C922" i="10"/>
  <c r="C933" i="10"/>
  <c r="C947" i="10"/>
  <c r="C972" i="10"/>
  <c r="C986" i="10"/>
  <c r="C997" i="10"/>
  <c r="C1011" i="10"/>
  <c r="C1036" i="10"/>
  <c r="C1050" i="10"/>
  <c r="C1061" i="10"/>
  <c r="C1075" i="10"/>
  <c r="C1100" i="10"/>
  <c r="C1114" i="10"/>
  <c r="C1125" i="10"/>
  <c r="C1153" i="10"/>
  <c r="C1164" i="10"/>
  <c r="C1178" i="10"/>
  <c r="C1189" i="10"/>
  <c r="C1228" i="10"/>
  <c r="C1242" i="10"/>
  <c r="C1253" i="10"/>
  <c r="C1267" i="10"/>
  <c r="C1281" i="10"/>
  <c r="C1292" i="10"/>
  <c r="C1306" i="10"/>
  <c r="C1331" i="10"/>
  <c r="C1356" i="10"/>
  <c r="C1370" i="10"/>
  <c r="C1395" i="10"/>
  <c r="C1409" i="10"/>
  <c r="C1420" i="10"/>
  <c r="C1434" i="10"/>
  <c r="C1445" i="10"/>
  <c r="C1459" i="10"/>
  <c r="D16" i="10"/>
  <c r="G19" i="10"/>
  <c r="F24" i="10"/>
  <c r="D28" i="10"/>
  <c r="F37" i="10"/>
  <c r="D41" i="10"/>
  <c r="G45" i="10"/>
  <c r="D54" i="10"/>
  <c r="G58" i="10"/>
  <c r="F62" i="10"/>
  <c r="D67" i="10"/>
  <c r="D80" i="10"/>
  <c r="G83" i="10"/>
  <c r="F88" i="10"/>
  <c r="D92" i="10"/>
  <c r="G96" i="10"/>
  <c r="F101" i="10"/>
  <c r="G109" i="10"/>
  <c r="D118" i="10"/>
  <c r="G122" i="10"/>
  <c r="F126" i="10"/>
  <c r="D131" i="10"/>
  <c r="F139" i="10"/>
  <c r="D144" i="10"/>
  <c r="G147" i="10"/>
  <c r="F152" i="10"/>
  <c r="D156" i="10"/>
  <c r="G160" i="10"/>
  <c r="F165" i="10"/>
  <c r="G173" i="10"/>
  <c r="D182" i="10"/>
  <c r="G186" i="10"/>
  <c r="F190" i="10"/>
  <c r="D195" i="10"/>
  <c r="F203" i="10"/>
  <c r="D208" i="10"/>
  <c r="G211" i="10"/>
  <c r="F216" i="10"/>
  <c r="D220" i="10"/>
  <c r="F229" i="10"/>
  <c r="G237" i="10"/>
  <c r="G250" i="10"/>
  <c r="F254" i="10"/>
  <c r="D259" i="10"/>
  <c r="F267" i="10"/>
  <c r="D272" i="10"/>
  <c r="G275" i="10"/>
  <c r="F280" i="10"/>
  <c r="D284" i="10"/>
  <c r="G288" i="10"/>
  <c r="F293" i="10"/>
  <c r="D297" i="10"/>
  <c r="G301" i="10"/>
  <c r="D310" i="10"/>
  <c r="G314" i="10"/>
  <c r="F318" i="10"/>
  <c r="D323" i="10"/>
  <c r="F331" i="10"/>
  <c r="D336" i="10"/>
  <c r="G339" i="10"/>
  <c r="F344" i="10"/>
  <c r="D348" i="10"/>
  <c r="G352" i="10"/>
  <c r="F357" i="10"/>
  <c r="D361" i="10"/>
  <c r="G365" i="10"/>
  <c r="F382" i="10"/>
  <c r="D387" i="10"/>
  <c r="D400" i="10"/>
  <c r="G403" i="10"/>
  <c r="F408" i="10"/>
  <c r="D412" i="10"/>
  <c r="G416" i="10"/>
  <c r="F421" i="10"/>
  <c r="D425" i="10"/>
  <c r="G429" i="10"/>
  <c r="D438" i="10"/>
  <c r="G442" i="10"/>
  <c r="F446" i="10"/>
  <c r="D451" i="10"/>
  <c r="F459" i="10"/>
  <c r="D464" i="10"/>
  <c r="G467" i="10"/>
  <c r="F472" i="10"/>
  <c r="D476" i="10"/>
  <c r="G480" i="10"/>
  <c r="F485" i="10"/>
  <c r="D489" i="10"/>
  <c r="G493" i="10"/>
  <c r="D502" i="10"/>
  <c r="G506" i="10"/>
  <c r="F510" i="10"/>
  <c r="D515" i="10"/>
  <c r="F523" i="10"/>
  <c r="D528" i="10"/>
  <c r="F536" i="10"/>
  <c r="D540" i="10"/>
  <c r="F549" i="10"/>
  <c r="D553" i="10"/>
  <c r="G557" i="10"/>
  <c r="G561" i="10"/>
  <c r="F572" i="10"/>
  <c r="F576" i="10"/>
  <c r="G581" i="10"/>
  <c r="D586" i="10"/>
  <c r="G596" i="10"/>
  <c r="G600" i="10"/>
  <c r="D606" i="10"/>
  <c r="F610" i="10"/>
  <c r="G615" i="10"/>
  <c r="D621" i="10"/>
  <c r="G634" i="10"/>
  <c r="D640" i="10"/>
  <c r="F645" i="10"/>
  <c r="G649" i="10"/>
  <c r="D659" i="10"/>
  <c r="F664" i="10"/>
  <c r="G669" i="10"/>
  <c r="D674" i="10"/>
  <c r="F683" i="10"/>
  <c r="G688" i="10"/>
  <c r="D694" i="10"/>
  <c r="F698" i="10"/>
  <c r="G703" i="10"/>
  <c r="D708" i="10"/>
  <c r="F713" i="10"/>
  <c r="D728" i="10"/>
  <c r="F732" i="10"/>
  <c r="G737" i="10"/>
  <c r="D747" i="10"/>
  <c r="F752" i="10"/>
  <c r="G756" i="10"/>
  <c r="D762" i="10"/>
  <c r="F771" i="10"/>
  <c r="G776" i="10"/>
  <c r="D781" i="10"/>
  <c r="F786" i="10"/>
  <c r="D796" i="10"/>
  <c r="F805" i="10"/>
  <c r="G810" i="10"/>
  <c r="D816" i="10"/>
  <c r="F820" i="10"/>
  <c r="G825" i="10"/>
  <c r="G829" i="10"/>
  <c r="F840" i="10"/>
  <c r="G844" i="10"/>
  <c r="D850" i="10"/>
  <c r="D854" i="10"/>
  <c r="F859" i="10"/>
  <c r="G864" i="10"/>
  <c r="F874" i="10"/>
  <c r="D884" i="10"/>
  <c r="F893" i="10"/>
  <c r="F908" i="10"/>
  <c r="G913" i="10"/>
  <c r="G917" i="10"/>
  <c r="D923" i="10"/>
  <c r="G932" i="10"/>
  <c r="D938" i="10"/>
  <c r="D942" i="10"/>
  <c r="F947" i="10"/>
  <c r="F962" i="10"/>
  <c r="D972" i="10"/>
  <c r="D976" i="10"/>
  <c r="F981" i="10"/>
  <c r="G986" i="10"/>
  <c r="F996" i="10"/>
  <c r="F1000" i="10"/>
  <c r="G1005" i="10"/>
  <c r="D1011" i="10"/>
  <c r="G1020" i="10"/>
  <c r="D1030" i="10"/>
  <c r="F1035" i="10"/>
  <c r="D1045" i="10"/>
  <c r="D1060" i="10"/>
  <c r="D1064" i="10"/>
  <c r="F1069" i="10"/>
  <c r="G1073" i="10"/>
  <c r="F1085" i="10"/>
  <c r="F1090" i="10"/>
  <c r="F1101" i="10"/>
  <c r="D1108" i="10"/>
  <c r="D1114" i="10"/>
  <c r="D1125" i="10"/>
  <c r="D1130" i="10"/>
  <c r="D1136" i="10"/>
  <c r="F1147" i="10"/>
  <c r="G1153" i="10"/>
  <c r="G1164" i="10"/>
  <c r="G1170" i="10"/>
  <c r="D1182" i="10"/>
  <c r="G1186" i="10"/>
  <c r="F1204" i="10"/>
  <c r="F1210" i="10"/>
  <c r="F1221" i="10"/>
  <c r="D1228" i="10"/>
  <c r="G1232" i="10"/>
  <c r="D1244" i="10"/>
  <c r="D1250" i="10"/>
  <c r="D1256" i="10"/>
  <c r="D1261" i="10"/>
  <c r="F1267" i="10"/>
  <c r="D1272" i="10"/>
  <c r="G1284" i="10"/>
  <c r="G1289" i="10"/>
  <c r="G1295" i="10"/>
  <c r="G1300" i="10"/>
  <c r="G1306" i="10"/>
  <c r="D1318" i="10"/>
  <c r="F1324" i="10"/>
  <c r="F1341" i="10"/>
  <c r="F1346" i="10"/>
  <c r="G1352" i="10"/>
  <c r="F1357" i="10"/>
  <c r="D1364" i="10"/>
  <c r="D1370" i="10"/>
  <c r="D1381" i="10"/>
  <c r="D1386" i="10"/>
  <c r="D1392" i="10"/>
  <c r="F1403" i="10"/>
  <c r="G1409" i="10"/>
  <c r="G1414" i="10"/>
  <c r="G1420" i="10"/>
  <c r="G1426" i="10"/>
  <c r="D1438" i="10"/>
  <c r="F1455" i="10"/>
  <c r="F1460" i="10"/>
  <c r="C6" i="12"/>
  <c r="D11" i="12"/>
  <c r="G20" i="12"/>
  <c r="D26" i="12"/>
  <c r="D30" i="12"/>
  <c r="G35" i="12"/>
  <c r="C40" i="12"/>
  <c r="D50" i="12"/>
  <c r="C60" i="12"/>
  <c r="C64" i="12"/>
  <c r="G69" i="12"/>
  <c r="C75" i="12"/>
  <c r="D84" i="12"/>
  <c r="G88" i="12"/>
  <c r="G93" i="12"/>
  <c r="F99" i="12"/>
  <c r="C109" i="12"/>
  <c r="D113" i="12"/>
  <c r="D118" i="12"/>
  <c r="F123" i="12"/>
  <c r="G127" i="12"/>
  <c r="D133" i="12"/>
  <c r="C148" i="12"/>
  <c r="D152" i="12"/>
  <c r="F157" i="12"/>
  <c r="G161" i="12"/>
  <c r="G172" i="12"/>
  <c r="C182" i="12"/>
  <c r="D186" i="12"/>
  <c r="G196" i="12"/>
  <c r="C201" i="12"/>
  <c r="D206" i="12"/>
  <c r="D210" i="12"/>
  <c r="C216" i="12"/>
  <c r="D221" i="12"/>
  <c r="G230" i="12"/>
  <c r="C235" i="12"/>
  <c r="C240" i="12"/>
  <c r="G245" i="12"/>
  <c r="G249" i="12"/>
  <c r="F259" i="12"/>
  <c r="G264" i="12"/>
  <c r="G269" i="12"/>
  <c r="C274" i="12"/>
  <c r="F283" i="12"/>
  <c r="D289" i="12"/>
  <c r="D294" i="12"/>
  <c r="G298" i="12"/>
  <c r="C308" i="12"/>
  <c r="D313" i="12"/>
  <c r="C323" i="12"/>
  <c r="D328" i="12"/>
  <c r="G332" i="12"/>
  <c r="G337" i="12"/>
  <c r="C343" i="12"/>
  <c r="D347" i="12"/>
  <c r="G352" i="12"/>
  <c r="G356" i="12"/>
  <c r="D362" i="12"/>
  <c r="G371" i="12"/>
  <c r="C377" i="12"/>
  <c r="D381" i="12"/>
  <c r="D386" i="12"/>
  <c r="C392" i="12"/>
  <c r="C396" i="12"/>
  <c r="G405" i="12"/>
  <c r="C411" i="12"/>
  <c r="C416" i="12"/>
  <c r="D420" i="12"/>
  <c r="G425" i="12"/>
  <c r="G429" i="12"/>
  <c r="F435" i="12"/>
  <c r="G440" i="12"/>
  <c r="C445" i="12"/>
  <c r="C450" i="12"/>
  <c r="D454" i="12"/>
  <c r="F459" i="12"/>
  <c r="D465" i="12"/>
  <c r="D469" i="12"/>
  <c r="G474" i="12"/>
  <c r="C484" i="12"/>
  <c r="D489" i="12"/>
  <c r="F493" i="12"/>
  <c r="C499" i="12"/>
  <c r="G508" i="12"/>
  <c r="G513" i="12"/>
  <c r="C518" i="12"/>
  <c r="D523" i="12"/>
  <c r="G532" i="12"/>
  <c r="D538" i="12"/>
  <c r="D542" i="12"/>
  <c r="G547" i="12"/>
  <c r="C552" i="12"/>
  <c r="D557" i="12"/>
  <c r="C572" i="12"/>
  <c r="C576" i="12"/>
  <c r="G581" i="12"/>
  <c r="C587" i="12"/>
  <c r="D596" i="12"/>
  <c r="G600" i="12"/>
  <c r="G605" i="12"/>
  <c r="F611" i="12"/>
  <c r="C621" i="12"/>
  <c r="D625" i="12"/>
  <c r="F635" i="12"/>
  <c r="G639" i="12"/>
  <c r="C660" i="12"/>
  <c r="D664" i="12"/>
  <c r="F669" i="12"/>
  <c r="G673" i="12"/>
  <c r="G684" i="12"/>
  <c r="C694" i="12"/>
  <c r="G708" i="12"/>
  <c r="C713" i="12"/>
  <c r="D718" i="12"/>
  <c r="D722" i="12"/>
  <c r="C728" i="12"/>
  <c r="C747" i="12"/>
  <c r="C752" i="12"/>
  <c r="G757" i="12"/>
  <c r="G761" i="12"/>
  <c r="F771" i="12"/>
  <c r="G776" i="12"/>
  <c r="G781" i="12"/>
  <c r="C786" i="12"/>
  <c r="F795" i="12"/>
  <c r="D806" i="12"/>
  <c r="G810" i="12"/>
  <c r="C820" i="12"/>
  <c r="D825" i="12"/>
  <c r="C835" i="12"/>
  <c r="D840" i="12"/>
  <c r="G844" i="12"/>
  <c r="G849" i="12"/>
  <c r="C855" i="12"/>
  <c r="G868" i="12"/>
  <c r="D874" i="12"/>
  <c r="G883" i="12"/>
  <c r="C889" i="12"/>
  <c r="D893" i="12"/>
  <c r="G899" i="12"/>
  <c r="D906" i="12"/>
  <c r="G917" i="12"/>
  <c r="G922" i="12"/>
  <c r="F935" i="12"/>
  <c r="G940" i="12"/>
  <c r="C947" i="12"/>
  <c r="C952" i="12"/>
  <c r="D958" i="12"/>
  <c r="D964" i="12"/>
  <c r="G969" i="12"/>
  <c r="D981" i="12"/>
  <c r="G993" i="12"/>
  <c r="C1010" i="12"/>
  <c r="C1028" i="12"/>
  <c r="G1034" i="12"/>
  <c r="C1046" i="12"/>
  <c r="G1052" i="12"/>
  <c r="C1064" i="12"/>
  <c r="C1069" i="12"/>
  <c r="F1075" i="12"/>
  <c r="G1081" i="12"/>
  <c r="D1093" i="12"/>
  <c r="D1098" i="12"/>
  <c r="G1110" i="12"/>
  <c r="C1116" i="12"/>
  <c r="C1122" i="12"/>
  <c r="F1133" i="12"/>
  <c r="C1140" i="12"/>
  <c r="D1156" i="12"/>
  <c r="C1163" i="12"/>
  <c r="D1174" i="12"/>
  <c r="C1181" i="12"/>
  <c r="G1185" i="12"/>
  <c r="D1192" i="12"/>
  <c r="G1203" i="12"/>
  <c r="D1210" i="12"/>
  <c r="G1221" i="12"/>
  <c r="C1228" i="12"/>
  <c r="G1244" i="12"/>
  <c r="C1251" i="12"/>
  <c r="C1257" i="12"/>
  <c r="D1262" i="12"/>
  <c r="D1268" i="12"/>
  <c r="G1273" i="12"/>
  <c r="D1286" i="12"/>
  <c r="D1291" i="12"/>
  <c r="G1297" i="12"/>
  <c r="G1302" i="12"/>
  <c r="D1309" i="12"/>
  <c r="G1320" i="12"/>
  <c r="C1332" i="12"/>
  <c r="G1338" i="12"/>
  <c r="C1350" i="12"/>
  <c r="G1356" i="12"/>
  <c r="F1361" i="12"/>
  <c r="C1368" i="12"/>
  <c r="D1374" i="12"/>
  <c r="F1379" i="12"/>
  <c r="G1385" i="12"/>
  <c r="D1397" i="12"/>
  <c r="D1403" i="12"/>
  <c r="C1420" i="12"/>
  <c r="C1426" i="12"/>
  <c r="G1432" i="12"/>
  <c r="F1437" i="12"/>
  <c r="C1444" i="12"/>
  <c r="C1449" i="12"/>
  <c r="C25" i="13"/>
  <c r="C51" i="13"/>
  <c r="C96" i="13"/>
  <c r="C142" i="13"/>
  <c r="C166" i="13"/>
  <c r="C188" i="13"/>
  <c r="C212" i="13"/>
  <c r="C233" i="13"/>
  <c r="C257" i="13"/>
  <c r="C284" i="13"/>
  <c r="C329" i="13"/>
  <c r="C401" i="13"/>
  <c r="C421" i="13"/>
  <c r="C467" i="13"/>
  <c r="C493" i="13"/>
  <c r="C539" i="13"/>
  <c r="C565" i="13"/>
  <c r="C584" i="13"/>
  <c r="C611" i="13"/>
  <c r="C636" i="13"/>
  <c r="C656" i="13"/>
  <c r="C681" i="13"/>
  <c r="C702" i="13"/>
  <c r="C727" i="13"/>
  <c r="C751" i="13"/>
  <c r="C773" i="13"/>
  <c r="C797" i="13"/>
  <c r="C819" i="13"/>
  <c r="C843" i="13"/>
  <c r="C888" i="13"/>
  <c r="C934" i="13"/>
  <c r="C960" i="13"/>
  <c r="C987" i="13"/>
  <c r="C1006" i="13"/>
  <c r="C1032" i="13"/>
  <c r="C1052" i="13"/>
  <c r="C1078" i="13"/>
  <c r="C1104" i="13"/>
  <c r="C1124" i="13"/>
  <c r="C1150" i="13"/>
  <c r="C1169" i="13"/>
  <c r="C1196" i="13"/>
  <c r="C1221" i="13"/>
  <c r="C1241" i="13"/>
  <c r="C1267" i="13"/>
  <c r="C1312" i="13"/>
  <c r="C1336" i="13"/>
  <c r="C1358" i="13"/>
  <c r="C1382" i="13"/>
  <c r="C1404" i="13"/>
  <c r="C1428" i="13"/>
  <c r="C1454" i="13"/>
  <c r="D8" i="13"/>
  <c r="D17" i="13"/>
  <c r="D32" i="13"/>
  <c r="D41" i="13"/>
  <c r="F47" i="13"/>
  <c r="D56" i="13"/>
  <c r="D80" i="13"/>
  <c r="G86" i="13"/>
  <c r="D126" i="13"/>
  <c r="F134" i="13"/>
  <c r="F157" i="13"/>
  <c r="G164" i="13"/>
  <c r="G172" i="13"/>
  <c r="D180" i="13"/>
  <c r="D188" i="13"/>
  <c r="G196" i="13"/>
  <c r="D212" i="13"/>
  <c r="F218" i="13"/>
  <c r="F227" i="13"/>
  <c r="D236" i="13"/>
  <c r="F242" i="13"/>
  <c r="F251" i="13"/>
  <c r="G257" i="13"/>
  <c r="F266" i="13"/>
  <c r="G281" i="13"/>
  <c r="F290" i="13"/>
  <c r="G305" i="13"/>
  <c r="D314" i="13"/>
  <c r="D321" i="13"/>
  <c r="D336" i="13"/>
  <c r="G344" i="13"/>
  <c r="G352" i="13"/>
  <c r="F398" i="13"/>
  <c r="F413" i="13"/>
  <c r="F422" i="13"/>
  <c r="F437" i="13"/>
  <c r="F446" i="13"/>
  <c r="G452" i="13"/>
  <c r="F461" i="13"/>
  <c r="F470" i="13"/>
  <c r="G476" i="13"/>
  <c r="F485" i="13"/>
  <c r="D492" i="13"/>
  <c r="G500" i="13"/>
  <c r="D509" i="13"/>
  <c r="D516" i="13"/>
  <c r="F524" i="13"/>
  <c r="G539" i="13"/>
  <c r="D569" i="13"/>
  <c r="F588" i="13"/>
  <c r="G617" i="13"/>
  <c r="D626" i="13"/>
  <c r="D637" i="13"/>
  <c r="D656" i="13"/>
  <c r="F666" i="13"/>
  <c r="G674" i="13"/>
  <c r="D686" i="13"/>
  <c r="D696" i="13"/>
  <c r="D705" i="13"/>
  <c r="G723" i="13"/>
  <c r="D745" i="13"/>
  <c r="G753" i="13"/>
  <c r="D764" i="13"/>
  <c r="F772" i="13"/>
  <c r="G793" i="13"/>
  <c r="F802" i="13"/>
  <c r="G812" i="13"/>
  <c r="D821" i="13"/>
  <c r="D832" i="13"/>
  <c r="F842" i="13"/>
  <c r="F851" i="13"/>
  <c r="F861" i="13"/>
  <c r="D870" i="13"/>
  <c r="D881" i="13"/>
  <c r="F891" i="13"/>
  <c r="D900" i="13"/>
  <c r="F910" i="13"/>
  <c r="G929" i="13"/>
  <c r="D940" i="13"/>
  <c r="G948" i="13"/>
  <c r="F978" i="13"/>
  <c r="G988" i="13"/>
  <c r="F997" i="13"/>
  <c r="D1016" i="13"/>
  <c r="F1027" i="13"/>
  <c r="F1037" i="13"/>
  <c r="F1046" i="13"/>
  <c r="D1076" i="13"/>
  <c r="F1086" i="13"/>
  <c r="F1105" i="13"/>
  <c r="G1113" i="13"/>
  <c r="G1124" i="13"/>
  <c r="D1154" i="13"/>
  <c r="F1162" i="13"/>
  <c r="F1173" i="13"/>
  <c r="G1192" i="13"/>
  <c r="G1202" i="13"/>
  <c r="F1211" i="13"/>
  <c r="F1222" i="13"/>
  <c r="F1241" i="13"/>
  <c r="G1251" i="13"/>
  <c r="D1260" i="13"/>
  <c r="D1290" i="13"/>
  <c r="F1300" i="13"/>
  <c r="G1308" i="13"/>
  <c r="D1330" i="13"/>
  <c r="G1338" i="13"/>
  <c r="D1349" i="13"/>
  <c r="F1357" i="13"/>
  <c r="G1368" i="13"/>
  <c r="G1378" i="13"/>
  <c r="D1398" i="13"/>
  <c r="F1406" i="13"/>
  <c r="F1436" i="13"/>
  <c r="C19" i="14"/>
  <c r="C50" i="14"/>
  <c r="C76" i="14"/>
  <c r="C107" i="14"/>
  <c r="C132" i="14"/>
  <c r="C165" i="14"/>
  <c r="C196" i="14"/>
  <c r="C253" i="14"/>
  <c r="C312" i="14"/>
  <c r="C343" i="14"/>
  <c r="C369" i="14"/>
  <c r="C400" i="14"/>
  <c r="C425" i="14"/>
  <c r="C458" i="14"/>
  <c r="C489" i="14"/>
  <c r="C515" i="14"/>
  <c r="C546" i="14"/>
  <c r="C571" i="14"/>
  <c r="C604" i="14"/>
  <c r="C635" i="14"/>
  <c r="C661" i="14"/>
  <c r="C692" i="14"/>
  <c r="C717" i="14"/>
  <c r="C808" i="14"/>
  <c r="C864" i="14"/>
  <c r="C897" i="14"/>
  <c r="C928" i="14"/>
  <c r="C954" i="14"/>
  <c r="C1010" i="14"/>
  <c r="C1043" i="14"/>
  <c r="C1074" i="14"/>
  <c r="C1100" i="14"/>
  <c r="C1131" i="14"/>
  <c r="C1156" i="14"/>
  <c r="C1189" i="14"/>
  <c r="C1220" i="14"/>
  <c r="C1277" i="14"/>
  <c r="C1336" i="14"/>
  <c r="C1424" i="14"/>
  <c r="C1449" i="14"/>
  <c r="G19" i="14"/>
  <c r="G27" i="14"/>
  <c r="G38" i="14"/>
  <c r="F47" i="14"/>
  <c r="G68" i="14"/>
  <c r="G76" i="14"/>
  <c r="D96" i="14"/>
  <c r="F106" i="14"/>
  <c r="F117" i="14"/>
  <c r="F125" i="14"/>
  <c r="F136" i="14"/>
  <c r="G144" i="14"/>
  <c r="D155" i="14"/>
  <c r="D166" i="14"/>
  <c r="D174" i="14"/>
  <c r="D185" i="14"/>
  <c r="F193" i="14"/>
  <c r="G222" i="14"/>
  <c r="D234" i="14"/>
  <c r="F242" i="14"/>
  <c r="G252" i="14"/>
  <c r="G271" i="14"/>
  <c r="G282" i="14"/>
  <c r="D291" i="14"/>
  <c r="F301" i="14"/>
  <c r="F312" i="14"/>
  <c r="F320" i="14"/>
  <c r="F331" i="14"/>
  <c r="G339" i="14"/>
  <c r="D350" i="14"/>
  <c r="D361" i="14"/>
  <c r="D369" i="14"/>
  <c r="D380" i="14"/>
  <c r="G388" i="14"/>
  <c r="D410" i="14"/>
  <c r="D418" i="14"/>
  <c r="F437" i="14"/>
  <c r="G458" i="14"/>
  <c r="G466" i="14"/>
  <c r="G477" i="14"/>
  <c r="D486" i="14"/>
  <c r="F496" i="14"/>
  <c r="F507" i="14"/>
  <c r="F515" i="14"/>
  <c r="F526" i="14"/>
  <c r="D545" i="14"/>
  <c r="D556" i="14"/>
  <c r="D564" i="14"/>
  <c r="G583" i="14"/>
  <c r="D594" i="14"/>
  <c r="D605" i="14"/>
  <c r="D624" i="14"/>
  <c r="F632" i="14"/>
  <c r="G653" i="14"/>
  <c r="G661" i="14"/>
  <c r="D681" i="14"/>
  <c r="F691" i="14"/>
  <c r="F702" i="14"/>
  <c r="F710" i="14"/>
  <c r="D730" i="14"/>
  <c r="D740" i="14"/>
  <c r="F770" i="14"/>
  <c r="D789" i="14"/>
  <c r="D800" i="14"/>
  <c r="D808" i="14"/>
  <c r="F827" i="14"/>
  <c r="G837" i="14"/>
  <c r="G856" i="14"/>
  <c r="G867" i="14"/>
  <c r="D876" i="14"/>
  <c r="F886" i="14"/>
  <c r="G916" i="14"/>
  <c r="F946" i="14"/>
  <c r="F954" i="14"/>
  <c r="F965" i="14"/>
  <c r="G973" i="14"/>
  <c r="D984" i="14"/>
  <c r="D995" i="14"/>
  <c r="D1014" i="14"/>
  <c r="F1022" i="14"/>
  <c r="G1051" i="14"/>
  <c r="G1092" i="14"/>
  <c r="G1100" i="14"/>
  <c r="D1120" i="14"/>
  <c r="F1130" i="14"/>
  <c r="F1141" i="14"/>
  <c r="F1149" i="14"/>
  <c r="G1168" i="14"/>
  <c r="D1190" i="14"/>
  <c r="D1198" i="14"/>
  <c r="F1217" i="14"/>
  <c r="G1227" i="14"/>
  <c r="G1238" i="14"/>
  <c r="F1266" i="14"/>
  <c r="G1276" i="14"/>
  <c r="G1306" i="14"/>
  <c r="D1315" i="14"/>
  <c r="F1325" i="14"/>
  <c r="F1355" i="14"/>
  <c r="G1363" i="14"/>
  <c r="D1374" i="14"/>
  <c r="D1393" i="14"/>
  <c r="D1404" i="14"/>
  <c r="G1412" i="14"/>
  <c r="D1434" i="14"/>
  <c r="D1442" i="14"/>
  <c r="D1453" i="14"/>
  <c r="F1197" i="13"/>
  <c r="F1197" i="12"/>
  <c r="F205" i="14"/>
  <c r="F205" i="12"/>
  <c r="F205" i="13"/>
  <c r="F189" i="13"/>
  <c r="F189" i="14"/>
  <c r="F189" i="12"/>
  <c r="F181" i="12"/>
  <c r="F181" i="13"/>
  <c r="F149" i="14"/>
  <c r="F149" i="12"/>
  <c r="F109" i="13"/>
  <c r="F109" i="14"/>
  <c r="F1486" i="8"/>
  <c r="F29" i="14"/>
  <c r="F29" i="13"/>
  <c r="F1462" i="8"/>
  <c r="F5" i="13"/>
  <c r="F5" i="12"/>
  <c r="F5" i="14"/>
  <c r="D1429" i="13"/>
  <c r="D1429" i="10"/>
  <c r="D1405" i="14"/>
  <c r="D1405" i="10"/>
  <c r="D1389" i="13"/>
  <c r="D1389" i="14"/>
  <c r="D1373" i="13"/>
  <c r="D1373" i="10"/>
  <c r="D1373" i="12"/>
  <c r="D1341" i="14"/>
  <c r="D1341" i="10"/>
  <c r="D1341" i="13"/>
  <c r="D1293" i="14"/>
  <c r="D1293" i="13"/>
  <c r="D1293" i="12"/>
  <c r="D1181" i="13"/>
  <c r="D1181" i="10"/>
  <c r="D1133" i="13"/>
  <c r="D1133" i="14"/>
  <c r="D1085" i="14"/>
  <c r="D1085" i="10"/>
  <c r="D1085" i="13"/>
  <c r="D1061" i="13"/>
  <c r="D1061" i="14"/>
  <c r="D1029" i="14"/>
  <c r="D1029" i="10"/>
  <c r="D1029" i="13"/>
  <c r="D1029" i="12"/>
  <c r="D1013" i="14"/>
  <c r="D1013" i="10"/>
  <c r="D1005" i="13"/>
  <c r="D1005" i="14"/>
  <c r="D997" i="13"/>
  <c r="D997" i="12"/>
  <c r="D989" i="13"/>
  <c r="D989" i="12"/>
  <c r="D989" i="10"/>
  <c r="D957" i="14"/>
  <c r="D957" i="13"/>
  <c r="D949" i="14"/>
  <c r="D949" i="12"/>
  <c r="D949" i="10"/>
  <c r="D941" i="13"/>
  <c r="D941" i="12"/>
  <c r="D933" i="13"/>
  <c r="D933" i="14"/>
  <c r="D925" i="13"/>
  <c r="D925" i="10"/>
  <c r="D909" i="14"/>
  <c r="D909" i="13"/>
  <c r="D909" i="12"/>
  <c r="D885" i="14"/>
  <c r="D885" i="12"/>
  <c r="D885" i="10"/>
  <c r="D877" i="13"/>
  <c r="D877" i="14"/>
  <c r="D869" i="13"/>
  <c r="D869" i="12"/>
  <c r="D861" i="13"/>
  <c r="D861" i="10"/>
  <c r="D853" i="13"/>
  <c r="D853" i="14"/>
  <c r="D845" i="14"/>
  <c r="D845" i="12"/>
  <c r="D837" i="14"/>
  <c r="D837" i="10"/>
  <c r="D805" i="13"/>
  <c r="D805" i="14"/>
  <c r="D805" i="12"/>
  <c r="D749" i="13"/>
  <c r="D749" i="14"/>
  <c r="D733" i="13"/>
  <c r="D733" i="10"/>
  <c r="D701" i="14"/>
  <c r="D701" i="13"/>
  <c r="D645" i="14"/>
  <c r="D645" i="10"/>
  <c r="D645" i="13"/>
  <c r="D613" i="13"/>
  <c r="D613" i="12"/>
  <c r="D581" i="14"/>
  <c r="D581" i="10"/>
  <c r="D533" i="13"/>
  <c r="D533" i="10"/>
  <c r="D461" i="14"/>
  <c r="D461" i="10"/>
  <c r="D461" i="12"/>
  <c r="D445" i="14"/>
  <c r="D445" i="13"/>
  <c r="D445" i="10"/>
  <c r="D429" i="13"/>
  <c r="D429" i="10"/>
  <c r="D405" i="13"/>
  <c r="D405" i="10"/>
  <c r="D389" i="14"/>
  <c r="D389" i="10"/>
  <c r="D373" i="14"/>
  <c r="D373" i="12"/>
  <c r="D373" i="10"/>
  <c r="D357" i="13"/>
  <c r="D357" i="10"/>
  <c r="D357" i="12"/>
  <c r="D333" i="14"/>
  <c r="D333" i="13"/>
  <c r="D333" i="10"/>
  <c r="D333" i="12"/>
  <c r="D325" i="14"/>
  <c r="D325" i="10"/>
  <c r="D317" i="14"/>
  <c r="D317" i="10"/>
  <c r="D317" i="13"/>
  <c r="D301" i="13"/>
  <c r="D301" i="10"/>
  <c r="D293" i="13"/>
  <c r="D293" i="14"/>
  <c r="D293" i="10"/>
  <c r="D293" i="12"/>
  <c r="D277" i="13"/>
  <c r="D277" i="10"/>
  <c r="D253" i="14"/>
  <c r="D253" i="10"/>
  <c r="D237" i="13"/>
  <c r="D237" i="10"/>
  <c r="D237" i="14"/>
  <c r="D213" i="13"/>
  <c r="D213" i="10"/>
  <c r="D213" i="14"/>
  <c r="D197" i="14"/>
  <c r="D197" i="10"/>
  <c r="D181" i="14"/>
  <c r="D181" i="12"/>
  <c r="D181" i="10"/>
  <c r="D181" i="13"/>
  <c r="D173" i="13"/>
  <c r="D173" i="10"/>
  <c r="D157" i="13"/>
  <c r="D157" i="10"/>
  <c r="D141" i="14"/>
  <c r="D141" i="10"/>
  <c r="D141" i="12"/>
  <c r="D125" i="14"/>
  <c r="D125" i="10"/>
  <c r="D117" i="14"/>
  <c r="D117" i="12"/>
  <c r="D117" i="10"/>
  <c r="D117" i="13"/>
  <c r="D101" i="13"/>
  <c r="D101" i="10"/>
  <c r="D101" i="12"/>
  <c r="D85" i="13"/>
  <c r="D85" i="10"/>
  <c r="D85" i="14"/>
  <c r="D77" i="14"/>
  <c r="D77" i="10"/>
  <c r="D77" i="12"/>
  <c r="D69" i="14"/>
  <c r="D69" i="13"/>
  <c r="D69" i="10"/>
  <c r="D53" i="14"/>
  <c r="D53" i="12"/>
  <c r="D53" i="10"/>
  <c r="D45" i="13"/>
  <c r="D45" i="10"/>
  <c r="D37" i="13"/>
  <c r="D37" i="14"/>
  <c r="D37" i="10"/>
  <c r="D37" i="12"/>
  <c r="D1486" i="8"/>
  <c r="D29" i="10"/>
  <c r="D29" i="13"/>
  <c r="D1478" i="8"/>
  <c r="D21" i="13"/>
  <c r="D21" i="10"/>
  <c r="D1462" i="8"/>
  <c r="D5" i="14"/>
  <c r="D5" i="10"/>
  <c r="D5" i="13"/>
  <c r="C1453" i="14"/>
  <c r="C1453" i="13"/>
  <c r="C1413" i="12"/>
  <c r="C1413" i="14"/>
  <c r="C1381" i="12"/>
  <c r="C1381" i="14"/>
  <c r="C1373" i="14"/>
  <c r="C1373" i="12"/>
  <c r="C1365" i="12"/>
  <c r="C1365" i="13"/>
  <c r="C1365" i="14"/>
  <c r="C1349" i="12"/>
  <c r="C1349" i="14"/>
  <c r="C1349" i="13"/>
  <c r="C1341" i="13"/>
  <c r="C1341" i="12"/>
  <c r="C1341" i="14"/>
  <c r="C1333" i="12"/>
  <c r="C1333" i="14"/>
  <c r="C1333" i="13"/>
  <c r="C1317" i="12"/>
  <c r="C1317" i="13"/>
  <c r="C1293" i="13"/>
  <c r="C1293" i="12"/>
  <c r="C1245" i="14"/>
  <c r="C1245" i="13"/>
  <c r="C1245" i="12"/>
  <c r="C1045" i="12"/>
  <c r="C1045" i="13"/>
  <c r="C1029" i="12"/>
  <c r="C1029" i="14"/>
  <c r="C1029" i="13"/>
  <c r="C1013" i="12"/>
  <c r="C1013" i="14"/>
  <c r="C1013" i="13"/>
  <c r="C989" i="14"/>
  <c r="C989" i="12"/>
  <c r="C949" i="12"/>
  <c r="C949" i="14"/>
  <c r="C869" i="12"/>
  <c r="C869" i="14"/>
  <c r="C845" i="13"/>
  <c r="C845" i="12"/>
  <c r="C837" i="12"/>
  <c r="C837" i="14"/>
  <c r="C837" i="13"/>
  <c r="C829" i="13"/>
  <c r="C829" i="14"/>
  <c r="C805" i="12"/>
  <c r="C805" i="13"/>
  <c r="C781" i="13"/>
  <c r="C781" i="12"/>
  <c r="C749" i="14"/>
  <c r="C749" i="13"/>
  <c r="C677" i="12"/>
  <c r="C677" i="13"/>
  <c r="C413" i="14"/>
  <c r="C413" i="13"/>
  <c r="C413" i="12"/>
  <c r="C397" i="13"/>
  <c r="C397" i="12"/>
  <c r="C389" i="12"/>
  <c r="C389" i="14"/>
  <c r="C349" i="14"/>
  <c r="C349" i="12"/>
  <c r="C293" i="12"/>
  <c r="C293" i="13"/>
  <c r="C245" i="12"/>
  <c r="C245" i="14"/>
  <c r="C221" i="14"/>
  <c r="C221" i="12"/>
  <c r="C221" i="13"/>
  <c r="C205" i="13"/>
  <c r="C205" i="12"/>
  <c r="C197" i="12"/>
  <c r="C197" i="14"/>
  <c r="C181" i="12"/>
  <c r="C181" i="14"/>
  <c r="C181" i="13"/>
  <c r="C157" i="14"/>
  <c r="C157" i="12"/>
  <c r="C133" i="12"/>
  <c r="C133" i="14"/>
  <c r="C133" i="13"/>
  <c r="C117" i="12"/>
  <c r="C117" i="14"/>
  <c r="C101" i="12"/>
  <c r="C101" i="14"/>
  <c r="C93" i="14"/>
  <c r="C93" i="12"/>
  <c r="C85" i="12"/>
  <c r="C85" i="13"/>
  <c r="C85" i="14"/>
  <c r="C77" i="13"/>
  <c r="C77" i="12"/>
  <c r="C69" i="12"/>
  <c r="C69" i="14"/>
  <c r="C45" i="14"/>
  <c r="C45" i="13"/>
  <c r="D389" i="9"/>
  <c r="F397" i="9"/>
  <c r="D453" i="9"/>
  <c r="D709" i="9"/>
  <c r="G1451" i="14"/>
  <c r="G1451" i="12"/>
  <c r="G1451" i="10"/>
  <c r="G1451" i="13"/>
  <c r="G1427" i="10"/>
  <c r="G1427" i="12"/>
  <c r="G1411" i="14"/>
  <c r="G1411" i="13"/>
  <c r="G1411" i="10"/>
  <c r="G1387" i="14"/>
  <c r="G1387" i="12"/>
  <c r="G1387" i="10"/>
  <c r="G1315" i="10"/>
  <c r="G1315" i="14"/>
  <c r="G1315" i="13"/>
  <c r="G1099" i="12"/>
  <c r="G1099" i="13"/>
  <c r="G1099" i="10"/>
  <c r="G1083" i="12"/>
  <c r="G1083" i="13"/>
  <c r="G1083" i="14"/>
  <c r="G1083" i="10"/>
  <c r="G1067" i="14"/>
  <c r="G1067" i="12"/>
  <c r="G1067" i="10"/>
  <c r="G1067" i="13"/>
  <c r="G1043" i="10"/>
  <c r="G1043" i="12"/>
  <c r="G1011" i="13"/>
  <c r="G1011" i="14"/>
  <c r="G1011" i="10"/>
  <c r="G1011" i="12"/>
  <c r="G851" i="10"/>
  <c r="G851" i="12"/>
  <c r="G531" i="12"/>
  <c r="G531" i="13"/>
  <c r="G515" i="14"/>
  <c r="G515" i="13"/>
  <c r="G515" i="12"/>
  <c r="G507" i="12"/>
  <c r="G507" i="14"/>
  <c r="G507" i="13"/>
  <c r="G491" i="14"/>
  <c r="G491" i="12"/>
  <c r="G475" i="12"/>
  <c r="G475" i="14"/>
  <c r="G459" i="12"/>
  <c r="G459" i="13"/>
  <c r="G451" i="14"/>
  <c r="G451" i="13"/>
  <c r="G451" i="12"/>
  <c r="G443" i="12"/>
  <c r="G443" i="14"/>
  <c r="G443" i="13"/>
  <c r="G427" i="14"/>
  <c r="G427" i="12"/>
  <c r="G419" i="13"/>
  <c r="G419" i="14"/>
  <c r="G331" i="12"/>
  <c r="G331" i="13"/>
  <c r="G323" i="14"/>
  <c r="G323" i="13"/>
  <c r="G323" i="12"/>
  <c r="G315" i="12"/>
  <c r="G315" i="14"/>
  <c r="G307" i="13"/>
  <c r="G307" i="14"/>
  <c r="G299" i="14"/>
  <c r="G299" i="12"/>
  <c r="G203" i="12"/>
  <c r="G203" i="13"/>
  <c r="G195" i="14"/>
  <c r="G195" i="13"/>
  <c r="G195" i="12"/>
  <c r="G187" i="12"/>
  <c r="G187" i="14"/>
  <c r="G171" i="14"/>
  <c r="G171" i="12"/>
  <c r="G171" i="13"/>
  <c r="G1442" i="14"/>
  <c r="G1442" i="12"/>
  <c r="G1266" i="12"/>
  <c r="G1266" i="14"/>
  <c r="G1266" i="13"/>
  <c r="G1162" i="13"/>
  <c r="G1162" i="10"/>
  <c r="G1138" i="12"/>
  <c r="G1138" i="14"/>
  <c r="G1138" i="13"/>
  <c r="G1106" i="12"/>
  <c r="G1106" i="13"/>
  <c r="G1074" i="12"/>
  <c r="G1074" i="14"/>
  <c r="G1074" i="10"/>
  <c r="G1066" i="14"/>
  <c r="G1066" i="12"/>
  <c r="G1066" i="13"/>
  <c r="G1058" i="14"/>
  <c r="G1058" i="12"/>
  <c r="G1058" i="10"/>
  <c r="G1042" i="12"/>
  <c r="G1042" i="13"/>
  <c r="G1042" i="14"/>
  <c r="G1026" i="13"/>
  <c r="G1026" i="12"/>
  <c r="G1010" i="12"/>
  <c r="G1010" i="14"/>
  <c r="G1010" i="10"/>
  <c r="G1010" i="13"/>
  <c r="G946" i="12"/>
  <c r="G946" i="14"/>
  <c r="G946" i="10"/>
  <c r="G938" i="14"/>
  <c r="G938" i="12"/>
  <c r="G938" i="13"/>
  <c r="G930" i="14"/>
  <c r="G930" i="12"/>
  <c r="G930" i="10"/>
  <c r="G914" i="12"/>
  <c r="G914" i="13"/>
  <c r="G914" i="14"/>
  <c r="G906" i="13"/>
  <c r="G906" i="10"/>
  <c r="G898" i="13"/>
  <c r="G898" i="12"/>
  <c r="G890" i="14"/>
  <c r="G890" i="13"/>
  <c r="G890" i="12"/>
  <c r="G882" i="12"/>
  <c r="G882" i="14"/>
  <c r="G882" i="10"/>
  <c r="G882" i="13"/>
  <c r="G842" i="13"/>
  <c r="G842" i="12"/>
  <c r="G842" i="10"/>
  <c r="G778" i="13"/>
  <c r="G778" i="12"/>
  <c r="G778" i="10"/>
  <c r="G770" i="13"/>
  <c r="G770" i="12"/>
  <c r="G762" i="14"/>
  <c r="G762" i="13"/>
  <c r="G762" i="12"/>
  <c r="G738" i="14"/>
  <c r="G738" i="12"/>
  <c r="G738" i="10"/>
  <c r="G730" i="13"/>
  <c r="G730" i="14"/>
  <c r="G722" i="12"/>
  <c r="G722" i="13"/>
  <c r="G706" i="13"/>
  <c r="G706" i="12"/>
  <c r="G706" i="14"/>
  <c r="G698" i="14"/>
  <c r="G698" i="12"/>
  <c r="G690" i="12"/>
  <c r="G690" i="14"/>
  <c r="G690" i="10"/>
  <c r="G682" i="14"/>
  <c r="G682" i="13"/>
  <c r="G658" i="12"/>
  <c r="G658" i="13"/>
  <c r="G658" i="14"/>
  <c r="G650" i="13"/>
  <c r="G650" i="12"/>
  <c r="G650" i="10"/>
  <c r="G642" i="13"/>
  <c r="G642" i="12"/>
  <c r="G610" i="14"/>
  <c r="G610" i="12"/>
  <c r="G610" i="10"/>
  <c r="G602" i="13"/>
  <c r="G602" i="14"/>
  <c r="G586" i="13"/>
  <c r="G586" i="12"/>
  <c r="G586" i="10"/>
  <c r="G570" i="14"/>
  <c r="G570" i="12"/>
  <c r="G562" i="12"/>
  <c r="G562" i="14"/>
  <c r="G562" i="10"/>
  <c r="G554" i="14"/>
  <c r="G554" i="13"/>
  <c r="G530" i="12"/>
  <c r="G530" i="13"/>
  <c r="G530" i="14"/>
  <c r="G514" i="13"/>
  <c r="G514" i="12"/>
  <c r="G402" i="12"/>
  <c r="G402" i="13"/>
  <c r="G402" i="14"/>
  <c r="G386" i="13"/>
  <c r="G386" i="12"/>
  <c r="G378" i="14"/>
  <c r="G378" i="12"/>
  <c r="G370" i="12"/>
  <c r="G370" i="14"/>
  <c r="G370" i="13"/>
  <c r="G354" i="14"/>
  <c r="G354" i="12"/>
  <c r="G346" i="13"/>
  <c r="G346" i="14"/>
  <c r="G338" i="12"/>
  <c r="G338" i="13"/>
  <c r="G322" i="13"/>
  <c r="G322" i="12"/>
  <c r="G322" i="14"/>
  <c r="G306" i="12"/>
  <c r="G306" i="14"/>
  <c r="G306" i="13"/>
  <c r="G290" i="14"/>
  <c r="G290" i="12"/>
  <c r="G210" i="12"/>
  <c r="G210" i="13"/>
  <c r="G130" i="13"/>
  <c r="G130" i="12"/>
  <c r="G114" i="12"/>
  <c r="G114" i="14"/>
  <c r="G90" i="13"/>
  <c r="G90" i="14"/>
  <c r="G82" i="12"/>
  <c r="G82" i="13"/>
  <c r="G1491" i="8"/>
  <c r="G34" i="14"/>
  <c r="G34" i="12"/>
  <c r="G34" i="13"/>
  <c r="G1483" i="8"/>
  <c r="G26" i="13"/>
  <c r="G1475" i="8"/>
  <c r="G18" i="12"/>
  <c r="G18" i="13"/>
  <c r="G18" i="14"/>
  <c r="G1467" i="8"/>
  <c r="G10" i="13"/>
  <c r="G10" i="12"/>
  <c r="F1451" i="14"/>
  <c r="F1451" i="12"/>
  <c r="F1451" i="13"/>
  <c r="F1451" i="10"/>
  <c r="F1443" i="13"/>
  <c r="F1443" i="14"/>
  <c r="F1443" i="12"/>
  <c r="F1443" i="10"/>
  <c r="F1435" i="13"/>
  <c r="F1435" i="12"/>
  <c r="F1435" i="14"/>
  <c r="F1427" i="14"/>
  <c r="F1427" i="13"/>
  <c r="F1419" i="12"/>
  <c r="F1419" i="10"/>
  <c r="F1419" i="14"/>
  <c r="F1419" i="13"/>
  <c r="F1323" i="14"/>
  <c r="F1323" i="12"/>
  <c r="F1323" i="13"/>
  <c r="F1323" i="10"/>
  <c r="F1315" i="13"/>
  <c r="F1315" i="14"/>
  <c r="F1315" i="12"/>
  <c r="F1315" i="10"/>
  <c r="F1307" i="13"/>
  <c r="F1307" i="12"/>
  <c r="F1307" i="14"/>
  <c r="F1291" i="12"/>
  <c r="F1291" i="10"/>
  <c r="F1291" i="14"/>
  <c r="F1291" i="13"/>
  <c r="F1195" i="14"/>
  <c r="F1195" i="12"/>
  <c r="F1195" i="13"/>
  <c r="F1195" i="10"/>
  <c r="F1187" i="13"/>
  <c r="F1187" i="14"/>
  <c r="F1187" i="12"/>
  <c r="F1187" i="10"/>
  <c r="F1179" i="13"/>
  <c r="F1179" i="12"/>
  <c r="F1179" i="14"/>
  <c r="F1139" i="13"/>
  <c r="F1139" i="14"/>
  <c r="F1139" i="12"/>
  <c r="F1131" i="14"/>
  <c r="F1131" i="12"/>
  <c r="F1131" i="13"/>
  <c r="F1131" i="10"/>
  <c r="F1123" i="13"/>
  <c r="F1123" i="14"/>
  <c r="F1123" i="10"/>
  <c r="F1115" i="13"/>
  <c r="F1115" i="12"/>
  <c r="F1115" i="14"/>
  <c r="F1099" i="12"/>
  <c r="F1099" i="10"/>
  <c r="F955" i="12"/>
  <c r="F955" i="10"/>
  <c r="F939" i="14"/>
  <c r="F939" i="12"/>
  <c r="F939" i="13"/>
  <c r="F923" i="13"/>
  <c r="F923" i="12"/>
  <c r="F923" i="14"/>
  <c r="F915" i="14"/>
  <c r="F915" i="13"/>
  <c r="F915" i="10"/>
  <c r="F907" i="12"/>
  <c r="F907" i="14"/>
  <c r="F907" i="13"/>
  <c r="F883" i="13"/>
  <c r="F883" i="14"/>
  <c r="F867" i="13"/>
  <c r="F867" i="14"/>
  <c r="F867" i="10"/>
  <c r="F811" i="14"/>
  <c r="F811" i="13"/>
  <c r="F811" i="12"/>
  <c r="F555" i="14"/>
  <c r="F555" i="13"/>
  <c r="F555" i="12"/>
  <c r="F547" i="13"/>
  <c r="F547" i="14"/>
  <c r="F531" i="14"/>
  <c r="F531" i="12"/>
  <c r="F491" i="14"/>
  <c r="F491" i="13"/>
  <c r="F491" i="12"/>
  <c r="F483" i="14"/>
  <c r="F483" i="13"/>
  <c r="F467" i="14"/>
  <c r="F467" i="12"/>
  <c r="F427" i="14"/>
  <c r="F427" i="13"/>
  <c r="F427" i="12"/>
  <c r="F419" i="14"/>
  <c r="F419" i="13"/>
  <c r="F403" i="14"/>
  <c r="F403" i="12"/>
  <c r="F395" i="13"/>
  <c r="F395" i="14"/>
  <c r="F371" i="13"/>
  <c r="F371" i="14"/>
  <c r="F363" i="14"/>
  <c r="F363" i="13"/>
  <c r="F363" i="12"/>
  <c r="F347" i="13"/>
  <c r="F347" i="14"/>
  <c r="F275" i="14"/>
  <c r="F275" i="12"/>
  <c r="F107" i="14"/>
  <c r="F107" i="13"/>
  <c r="F107" i="12"/>
  <c r="F43" i="14"/>
  <c r="F43" i="13"/>
  <c r="F43" i="12"/>
  <c r="F1484" i="8"/>
  <c r="F27" i="13"/>
  <c r="F27" i="14"/>
  <c r="F1468" i="8"/>
  <c r="F11" i="14"/>
  <c r="D1459" i="13"/>
  <c r="D1459" i="10"/>
  <c r="D1459" i="12"/>
  <c r="D1443" i="13"/>
  <c r="D1443" i="10"/>
  <c r="D1443" i="12"/>
  <c r="D1427" i="13"/>
  <c r="D1427" i="10"/>
  <c r="D1427" i="14"/>
  <c r="D1427" i="12"/>
  <c r="D1411" i="13"/>
  <c r="D1411" i="10"/>
  <c r="D1411" i="14"/>
  <c r="D1411" i="12"/>
  <c r="D1387" i="13"/>
  <c r="D1387" i="10"/>
  <c r="D1387" i="12"/>
  <c r="D1371" i="13"/>
  <c r="D1371" i="10"/>
  <c r="D1371" i="14"/>
  <c r="D1355" i="13"/>
  <c r="D1355" i="10"/>
  <c r="D1355" i="14"/>
  <c r="D1355" i="12"/>
  <c r="D1339" i="13"/>
  <c r="D1339" i="14"/>
  <c r="D1339" i="10"/>
  <c r="D1323" i="13"/>
  <c r="D1323" i="10"/>
  <c r="D1323" i="14"/>
  <c r="D1307" i="13"/>
  <c r="D1307" i="10"/>
  <c r="D1307" i="12"/>
  <c r="D1283" i="13"/>
  <c r="D1283" i="10"/>
  <c r="D1283" i="14"/>
  <c r="D1283" i="12"/>
  <c r="D1251" i="13"/>
  <c r="D1251" i="10"/>
  <c r="D1251" i="12"/>
  <c r="D1235" i="13"/>
  <c r="D1235" i="10"/>
  <c r="D1235" i="14"/>
  <c r="D1235" i="12"/>
  <c r="D1219" i="13"/>
  <c r="D1219" i="10"/>
  <c r="D1219" i="14"/>
  <c r="D1219" i="12"/>
  <c r="D1211" i="13"/>
  <c r="D1211" i="14"/>
  <c r="D1211" i="10"/>
  <c r="D1195" i="13"/>
  <c r="D1195" i="10"/>
  <c r="D1195" i="14"/>
  <c r="D1179" i="13"/>
  <c r="D1179" i="10"/>
  <c r="D1179" i="12"/>
  <c r="D1163" i="13"/>
  <c r="D1163" i="10"/>
  <c r="D1163" i="14"/>
  <c r="D1147" i="13"/>
  <c r="D1147" i="14"/>
  <c r="D1147" i="10"/>
  <c r="D1131" i="13"/>
  <c r="D1131" i="10"/>
  <c r="D1131" i="12"/>
  <c r="D1115" i="13"/>
  <c r="D1115" i="10"/>
  <c r="D1115" i="14"/>
  <c r="D1099" i="13"/>
  <c r="D1099" i="10"/>
  <c r="D1099" i="14"/>
  <c r="D1099" i="12"/>
  <c r="D1083" i="13"/>
  <c r="D1083" i="14"/>
  <c r="D1083" i="10"/>
  <c r="D1067" i="13"/>
  <c r="D1067" i="14"/>
  <c r="D1051" i="13"/>
  <c r="D1051" i="12"/>
  <c r="D1035" i="13"/>
  <c r="D1035" i="14"/>
  <c r="D1035" i="10"/>
  <c r="D1019" i="13"/>
  <c r="D1019" i="14"/>
  <c r="D1019" i="10"/>
  <c r="D1003" i="13"/>
  <c r="D1003" i="12"/>
  <c r="D987" i="13"/>
  <c r="D987" i="14"/>
  <c r="D971" i="13"/>
  <c r="D971" i="14"/>
  <c r="D971" i="12"/>
  <c r="D971" i="10"/>
  <c r="D963" i="13"/>
  <c r="D963" i="14"/>
  <c r="D963" i="12"/>
  <c r="D947" i="13"/>
  <c r="D947" i="12"/>
  <c r="D931" i="13"/>
  <c r="D931" i="12"/>
  <c r="D931" i="10"/>
  <c r="D915" i="13"/>
  <c r="D915" i="14"/>
  <c r="D915" i="12"/>
  <c r="D899" i="13"/>
  <c r="D899" i="14"/>
  <c r="D899" i="12"/>
  <c r="D883" i="13"/>
  <c r="D883" i="12"/>
  <c r="D883" i="14"/>
  <c r="D875" i="13"/>
  <c r="D875" i="12"/>
  <c r="D859" i="13"/>
  <c r="D859" i="14"/>
  <c r="D851" i="13"/>
  <c r="D851" i="14"/>
  <c r="D851" i="12"/>
  <c r="D835" i="13"/>
  <c r="D835" i="14"/>
  <c r="D835" i="12"/>
  <c r="D827" i="13"/>
  <c r="D827" i="14"/>
  <c r="D827" i="12"/>
  <c r="D827" i="10"/>
  <c r="D819" i="13"/>
  <c r="D819" i="12"/>
  <c r="D811" i="13"/>
  <c r="D811" i="14"/>
  <c r="D811" i="12"/>
  <c r="D803" i="13"/>
  <c r="D803" i="12"/>
  <c r="D803" i="10"/>
  <c r="D787" i="13"/>
  <c r="D787" i="14"/>
  <c r="D787" i="12"/>
  <c r="D739" i="13"/>
  <c r="D739" i="12"/>
  <c r="D739" i="10"/>
  <c r="D643" i="13"/>
  <c r="D643" i="14"/>
  <c r="D643" i="12"/>
  <c r="C1403" i="13"/>
  <c r="C1403" i="12"/>
  <c r="C1379" i="14"/>
  <c r="C1379" i="13"/>
  <c r="C1363" i="12"/>
  <c r="C1363" i="14"/>
  <c r="C1363" i="13"/>
  <c r="C1355" i="14"/>
  <c r="C1355" i="12"/>
  <c r="C1347" i="13"/>
  <c r="C1347" i="14"/>
  <c r="C1323" i="13"/>
  <c r="C1323" i="14"/>
  <c r="C1307" i="14"/>
  <c r="C1307" i="13"/>
  <c r="C1307" i="12"/>
  <c r="C1275" i="13"/>
  <c r="C1275" i="12"/>
  <c r="C1235" i="12"/>
  <c r="C1235" i="14"/>
  <c r="C1227" i="14"/>
  <c r="C1227" i="12"/>
  <c r="C1219" i="13"/>
  <c r="C1219" i="14"/>
  <c r="C1203" i="14"/>
  <c r="C1203" i="13"/>
  <c r="C1187" i="14"/>
  <c r="C1187" i="12"/>
  <c r="C1187" i="13"/>
  <c r="C1147" i="13"/>
  <c r="C1147" i="12"/>
  <c r="C1139" i="14"/>
  <c r="C1139" i="12"/>
  <c r="C1115" i="14"/>
  <c r="C1115" i="13"/>
  <c r="C1107" i="12"/>
  <c r="C1107" i="14"/>
  <c r="C1099" i="14"/>
  <c r="C1099" i="13"/>
  <c r="C1099" i="12"/>
  <c r="C723" i="14"/>
  <c r="C723" i="12"/>
  <c r="G921" i="14"/>
  <c r="G921" i="9"/>
  <c r="G921" i="10"/>
  <c r="F1298" i="12"/>
  <c r="F1298" i="14"/>
  <c r="F1298" i="10"/>
  <c r="F1298" i="13"/>
  <c r="F634" i="12"/>
  <c r="F634" i="13"/>
  <c r="F634" i="14"/>
  <c r="F162" i="12"/>
  <c r="F162" i="14"/>
  <c r="F162" i="13"/>
  <c r="F162" i="10"/>
  <c r="D1258" i="13"/>
  <c r="D1258" i="9"/>
  <c r="D1002" i="13"/>
  <c r="D1002" i="9"/>
  <c r="D826" i="14"/>
  <c r="D826" i="9"/>
  <c r="D698" i="14"/>
  <c r="D698" i="9"/>
  <c r="D562" i="14"/>
  <c r="D562" i="9"/>
  <c r="D562" i="10"/>
  <c r="D458" i="14"/>
  <c r="D458" i="9"/>
  <c r="D458" i="12"/>
  <c r="D458" i="10"/>
  <c r="D354" i="13"/>
  <c r="D354" i="14"/>
  <c r="D354" i="9"/>
  <c r="D354" i="12"/>
  <c r="D354" i="10"/>
  <c r="D170" i="13"/>
  <c r="D170" i="10"/>
  <c r="D170" i="14"/>
  <c r="D114" i="14"/>
  <c r="D114" i="10"/>
  <c r="C1442" i="13"/>
  <c r="K1442" i="13" s="1" a="1"/>
  <c r="K1442" i="13" s="1"/>
  <c r="C1442" i="12"/>
  <c r="K1442" i="12" s="1"/>
  <c r="C1338" i="13"/>
  <c r="C1338" i="12"/>
  <c r="C1210" i="13"/>
  <c r="C1210" i="12"/>
  <c r="C1082" i="13"/>
  <c r="C1082" i="12"/>
  <c r="C858" i="13"/>
  <c r="C858" i="14"/>
  <c r="C858" i="12"/>
  <c r="C586" i="13"/>
  <c r="C586" i="12"/>
  <c r="C314" i="13"/>
  <c r="C314" i="12"/>
  <c r="C1467" i="8"/>
  <c r="C10" i="13"/>
  <c r="C10" i="12"/>
  <c r="C10" i="14"/>
  <c r="F20" i="9"/>
  <c r="F28" i="9"/>
  <c r="G41" i="9"/>
  <c r="F60" i="9"/>
  <c r="F100" i="9"/>
  <c r="G129" i="9"/>
  <c r="F140" i="9"/>
  <c r="F156" i="9"/>
  <c r="F172" i="9"/>
  <c r="F188" i="9"/>
  <c r="G201" i="9"/>
  <c r="F236" i="9"/>
  <c r="G241" i="9"/>
  <c r="F250" i="9"/>
  <c r="G266" i="9"/>
  <c r="F283" i="9"/>
  <c r="F309" i="9"/>
  <c r="F565" i="9"/>
  <c r="F629" i="9"/>
  <c r="F667" i="9"/>
  <c r="G867" i="9"/>
  <c r="D1299" i="9"/>
  <c r="C227" i="10"/>
  <c r="C572" i="10"/>
  <c r="C828" i="10"/>
  <c r="D300" i="10"/>
  <c r="G1456" i="13"/>
  <c r="G1456" i="14"/>
  <c r="G1416" i="13"/>
  <c r="G1416" i="12"/>
  <c r="G1408" i="14"/>
  <c r="G1408" i="13"/>
  <c r="G1408" i="10"/>
  <c r="G1400" i="13"/>
  <c r="G1400" i="14"/>
  <c r="G1400" i="10"/>
  <c r="G1392" i="13"/>
  <c r="G1392" i="14"/>
  <c r="G1384" i="14"/>
  <c r="G1384" i="13"/>
  <c r="G1384" i="12"/>
  <c r="G1376" i="10"/>
  <c r="G1376" i="14"/>
  <c r="G1376" i="13"/>
  <c r="G1376" i="12"/>
  <c r="G1328" i="13"/>
  <c r="G1328" i="14"/>
  <c r="G1160" i="13"/>
  <c r="G1160" i="12"/>
  <c r="G1152" i="14"/>
  <c r="G1152" i="13"/>
  <c r="G1152" i="10"/>
  <c r="G1144" i="13"/>
  <c r="G1144" i="14"/>
  <c r="G1144" i="10"/>
  <c r="G1136" i="13"/>
  <c r="G1136" i="14"/>
  <c r="G1128" i="14"/>
  <c r="G1128" i="13"/>
  <c r="G1128" i="12"/>
  <c r="G1096" i="13"/>
  <c r="G1096" i="14"/>
  <c r="G1088" i="14"/>
  <c r="G1088" i="13"/>
  <c r="G1088" i="12"/>
  <c r="G1088" i="10"/>
  <c r="G1080" i="13"/>
  <c r="G1080" i="14"/>
  <c r="G1080" i="12"/>
  <c r="G1080" i="10"/>
  <c r="G1072" i="13"/>
  <c r="G1072" i="14"/>
  <c r="G1064" i="14"/>
  <c r="G1064" i="10"/>
  <c r="G1048" i="14"/>
  <c r="G1048" i="13"/>
  <c r="G1040" i="12"/>
  <c r="G1040" i="10"/>
  <c r="G1032" i="13"/>
  <c r="G1032" i="12"/>
  <c r="G1024" i="14"/>
  <c r="G1024" i="13"/>
  <c r="G1016" i="13"/>
  <c r="G1016" i="14"/>
  <c r="G1016" i="10"/>
  <c r="G1008" i="13"/>
  <c r="G1008" i="14"/>
  <c r="G1000" i="14"/>
  <c r="G1000" i="13"/>
  <c r="G1000" i="12"/>
  <c r="G1000" i="10"/>
  <c r="G968" i="13"/>
  <c r="G968" i="14"/>
  <c r="G960" i="14"/>
  <c r="G960" i="13"/>
  <c r="G960" i="12"/>
  <c r="G952" i="13"/>
  <c r="G952" i="14"/>
  <c r="G952" i="10"/>
  <c r="G952" i="12"/>
  <c r="G936" i="14"/>
  <c r="G936" i="10"/>
  <c r="G920" i="14"/>
  <c r="G920" i="13"/>
  <c r="G912" i="12"/>
  <c r="G912" i="10"/>
  <c r="G904" i="13"/>
  <c r="G904" i="12"/>
  <c r="G896" i="14"/>
  <c r="G896" i="13"/>
  <c r="G888" i="13"/>
  <c r="G888" i="14"/>
  <c r="G888" i="10"/>
  <c r="G880" i="13"/>
  <c r="G880" i="14"/>
  <c r="G872" i="14"/>
  <c r="G872" i="13"/>
  <c r="G872" i="12"/>
  <c r="G872" i="10"/>
  <c r="G864" i="14"/>
  <c r="G864" i="13"/>
  <c r="G848" i="12"/>
  <c r="G848" i="10"/>
  <c r="G840" i="13"/>
  <c r="G840" i="14"/>
  <c r="G832" i="14"/>
  <c r="G832" i="13"/>
  <c r="G832" i="12"/>
  <c r="G824" i="13"/>
  <c r="G824" i="14"/>
  <c r="G824" i="10"/>
  <c r="G816" i="13"/>
  <c r="G816" i="14"/>
  <c r="G808" i="14"/>
  <c r="G808" i="12"/>
  <c r="G808" i="10"/>
  <c r="G784" i="12"/>
  <c r="G784" i="10"/>
  <c r="G768" i="14"/>
  <c r="G768" i="13"/>
  <c r="G768" i="12"/>
  <c r="G760" i="13"/>
  <c r="G760" i="14"/>
  <c r="G760" i="10"/>
  <c r="G752" i="13"/>
  <c r="G752" i="14"/>
  <c r="G744" i="14"/>
  <c r="G744" i="13"/>
  <c r="G744" i="12"/>
  <c r="G744" i="10"/>
  <c r="G736" i="14"/>
  <c r="G736" i="13"/>
  <c r="G712" i="13"/>
  <c r="G712" i="14"/>
  <c r="G704" i="14"/>
  <c r="G704" i="13"/>
  <c r="G704" i="12"/>
  <c r="G696" i="13"/>
  <c r="G696" i="14"/>
  <c r="G696" i="10"/>
  <c r="G688" i="13"/>
  <c r="G688" i="14"/>
  <c r="G656" i="12"/>
  <c r="G656" i="10"/>
  <c r="G640" i="14"/>
  <c r="G640" i="13"/>
  <c r="G640" i="12"/>
  <c r="G624" i="13"/>
  <c r="G624" i="14"/>
  <c r="G616" i="14"/>
  <c r="G616" i="13"/>
  <c r="G616" i="12"/>
  <c r="G616" i="10"/>
  <c r="G576" i="14"/>
  <c r="G576" i="13"/>
  <c r="G576" i="12"/>
  <c r="G496" i="13"/>
  <c r="G496" i="14"/>
  <c r="G488" i="14"/>
  <c r="G488" i="13"/>
  <c r="G488" i="12"/>
  <c r="G456" i="13"/>
  <c r="G456" i="14"/>
  <c r="G376" i="14"/>
  <c r="G376" i="13"/>
  <c r="G336" i="12"/>
  <c r="G336" i="13"/>
  <c r="G328" i="13"/>
  <c r="G328" i="14"/>
  <c r="G320" i="14"/>
  <c r="G320" i="13"/>
  <c r="G320" i="12"/>
  <c r="G312" i="14"/>
  <c r="G312" i="13"/>
  <c r="G304" i="13"/>
  <c r="G304" i="14"/>
  <c r="G296" i="14"/>
  <c r="G296" i="12"/>
  <c r="G256" i="14"/>
  <c r="G256" i="13"/>
  <c r="G256" i="12"/>
  <c r="G248" i="14"/>
  <c r="G248" i="13"/>
  <c r="G240" i="13"/>
  <c r="G240" i="14"/>
  <c r="G232" i="14"/>
  <c r="G232" i="12"/>
  <c r="G224" i="13"/>
  <c r="G224" i="14"/>
  <c r="G176" i="13"/>
  <c r="G176" i="14"/>
  <c r="G152" i="14"/>
  <c r="G152" i="13"/>
  <c r="G112" i="13"/>
  <c r="G112" i="14"/>
  <c r="G104" i="14"/>
  <c r="G104" i="12"/>
  <c r="G72" i="13"/>
  <c r="G72" i="14"/>
  <c r="G64" i="14"/>
  <c r="G64" i="13"/>
  <c r="G64" i="12"/>
  <c r="G48" i="13"/>
  <c r="G48" i="14"/>
  <c r="G40" i="14"/>
  <c r="G40" i="13"/>
  <c r="G40" i="12"/>
  <c r="G1489" i="8"/>
  <c r="G1481" i="8"/>
  <c r="G24" i="14"/>
  <c r="G24" i="13"/>
  <c r="G1473" i="8"/>
  <c r="G16" i="12"/>
  <c r="G1465" i="8"/>
  <c r="G8" i="13"/>
  <c r="F1457" i="14"/>
  <c r="F1457" i="13"/>
  <c r="F1457" i="12"/>
  <c r="F1457" i="9"/>
  <c r="F1449" i="12"/>
  <c r="F1449" i="13"/>
  <c r="F1449" i="14"/>
  <c r="F1449" i="9"/>
  <c r="F1441" i="13"/>
  <c r="F1441" i="14"/>
  <c r="F1441" i="9"/>
  <c r="F1433" i="14"/>
  <c r="F1433" i="12"/>
  <c r="F1433" i="13"/>
  <c r="F1433" i="10"/>
  <c r="F1433" i="9"/>
  <c r="F1425" i="14"/>
  <c r="F1425" i="13"/>
  <c r="F1425" i="9"/>
  <c r="F1417" i="12"/>
  <c r="F1417" i="9"/>
  <c r="F1409" i="12"/>
  <c r="F1409" i="9"/>
  <c r="F1401" i="12"/>
  <c r="F1401" i="13"/>
  <c r="F1401" i="14"/>
  <c r="F1401" i="10"/>
  <c r="F1401" i="9"/>
  <c r="F1393" i="14"/>
  <c r="F1393" i="13"/>
  <c r="F1393" i="9"/>
  <c r="F1385" i="12"/>
  <c r="F1385" i="13"/>
  <c r="F1385" i="14"/>
  <c r="F1385" i="9"/>
  <c r="F1377" i="13"/>
  <c r="F1377" i="14"/>
  <c r="F1377" i="12"/>
  <c r="F1377" i="9"/>
  <c r="F1369" i="14"/>
  <c r="F1369" i="12"/>
  <c r="F1369" i="10"/>
  <c r="F1369" i="9"/>
  <c r="F1353" i="12"/>
  <c r="F1353" i="14"/>
  <c r="F1353" i="13"/>
  <c r="F1353" i="9"/>
  <c r="F1337" i="12"/>
  <c r="F1337" i="13"/>
  <c r="F1337" i="10"/>
  <c r="F1337" i="9"/>
  <c r="F1329" i="14"/>
  <c r="F1329" i="13"/>
  <c r="F1329" i="12"/>
  <c r="F1329" i="9"/>
  <c r="F1321" i="12"/>
  <c r="F1321" i="13"/>
  <c r="F1321" i="14"/>
  <c r="F1321" i="9"/>
  <c r="F1313" i="13"/>
  <c r="F1313" i="14"/>
  <c r="F1313" i="9"/>
  <c r="F1305" i="14"/>
  <c r="F1305" i="12"/>
  <c r="F1305" i="13"/>
  <c r="F1305" i="10"/>
  <c r="F1305" i="9"/>
  <c r="F1297" i="14"/>
  <c r="F1297" i="13"/>
  <c r="F1297" i="9"/>
  <c r="F1289" i="12"/>
  <c r="F1289" i="9"/>
  <c r="F1281" i="12"/>
  <c r="F1281" i="9"/>
  <c r="F1273" i="12"/>
  <c r="F1273" i="13"/>
  <c r="F1273" i="14"/>
  <c r="F1273" i="10"/>
  <c r="F1273" i="9"/>
  <c r="F1265" i="14"/>
  <c r="F1265" i="13"/>
  <c r="F1265" i="9"/>
  <c r="F1257" i="12"/>
  <c r="F1257" i="13"/>
  <c r="F1257" i="14"/>
  <c r="F1257" i="9"/>
  <c r="F1249" i="13"/>
  <c r="F1249" i="14"/>
  <c r="F1249" i="12"/>
  <c r="F1249" i="9"/>
  <c r="F1225" i="12"/>
  <c r="F1225" i="14"/>
  <c r="F1225" i="13"/>
  <c r="F1225" i="9"/>
  <c r="F1209" i="12"/>
  <c r="F1209" i="13"/>
  <c r="F1209" i="10"/>
  <c r="F1209" i="9"/>
  <c r="F1201" i="14"/>
  <c r="F1201" i="13"/>
  <c r="F1201" i="12"/>
  <c r="F1201" i="9"/>
  <c r="F1193" i="12"/>
  <c r="F1193" i="13"/>
  <c r="F1193" i="14"/>
  <c r="F1193" i="9"/>
  <c r="F1185" i="13"/>
  <c r="F1185" i="14"/>
  <c r="F1185" i="9"/>
  <c r="F1177" i="14"/>
  <c r="F1177" i="12"/>
  <c r="F1177" i="13"/>
  <c r="F1177" i="10"/>
  <c r="F1177" i="9"/>
  <c r="F1169" i="14"/>
  <c r="F1169" i="13"/>
  <c r="F1169" i="9"/>
  <c r="F1161" i="12"/>
  <c r="F1161" i="9"/>
  <c r="F1153" i="12"/>
  <c r="F1153" i="9"/>
  <c r="F1145" i="12"/>
  <c r="F1145" i="13"/>
  <c r="F1145" i="14"/>
  <c r="F1145" i="10"/>
  <c r="F1145" i="9"/>
  <c r="F1137" i="14"/>
  <c r="F1137" i="13"/>
  <c r="F1137" i="9"/>
  <c r="F1129" i="12"/>
  <c r="F1129" i="13"/>
  <c r="F1129" i="14"/>
  <c r="F1129" i="9"/>
  <c r="F1121" i="13"/>
  <c r="F1121" i="14"/>
  <c r="F1121" i="12"/>
  <c r="F1121" i="9"/>
  <c r="F1113" i="14"/>
  <c r="F1113" i="12"/>
  <c r="F1113" i="10"/>
  <c r="F1113" i="9"/>
  <c r="F1097" i="12"/>
  <c r="F1097" i="14"/>
  <c r="F1097" i="13"/>
  <c r="F1097" i="9"/>
  <c r="F1081" i="12"/>
  <c r="F1081" i="13"/>
  <c r="F1081" i="10"/>
  <c r="F1081" i="9"/>
  <c r="F1073" i="14"/>
  <c r="F1073" i="13"/>
  <c r="F1073" i="12"/>
  <c r="F1073" i="9"/>
  <c r="F1065" i="12"/>
  <c r="F1065" i="13"/>
  <c r="F1065" i="14"/>
  <c r="F1065" i="10"/>
  <c r="F1065" i="9"/>
  <c r="F1057" i="13"/>
  <c r="F1057" i="14"/>
  <c r="F1057" i="9"/>
  <c r="F1049" i="14"/>
  <c r="F1049" i="12"/>
  <c r="F1049" i="13"/>
  <c r="F1049" i="9"/>
  <c r="F1041" i="10"/>
  <c r="F1041" i="14"/>
  <c r="F1041" i="13"/>
  <c r="F1041" i="9"/>
  <c r="F1033" i="12"/>
  <c r="F1033" i="9"/>
  <c r="F1025" i="12"/>
  <c r="F1025" i="10"/>
  <c r="F1025" i="9"/>
  <c r="F1017" i="12"/>
  <c r="F1017" i="13"/>
  <c r="F1017" i="14"/>
  <c r="F1017" i="9"/>
  <c r="F1009" i="14"/>
  <c r="F1009" i="13"/>
  <c r="F1009" i="9"/>
  <c r="F1001" i="12"/>
  <c r="F1001" i="13"/>
  <c r="F1001" i="14"/>
  <c r="F1001" i="10"/>
  <c r="F1001" i="9"/>
  <c r="F993" i="13"/>
  <c r="F993" i="14"/>
  <c r="F993" i="12"/>
  <c r="F993" i="9"/>
  <c r="F985" i="14"/>
  <c r="F985" i="12"/>
  <c r="F985" i="9"/>
  <c r="F977" i="10"/>
  <c r="F977" i="9"/>
  <c r="F969" i="12"/>
  <c r="F969" i="14"/>
  <c r="F969" i="13"/>
  <c r="F969" i="9"/>
  <c r="F961" i="10"/>
  <c r="F961" i="9"/>
  <c r="F953" i="12"/>
  <c r="F953" i="13"/>
  <c r="F953" i="9"/>
  <c r="F945" i="14"/>
  <c r="F945" i="13"/>
  <c r="F945" i="12"/>
  <c r="F945" i="9"/>
  <c r="F937" i="12"/>
  <c r="F937" i="13"/>
  <c r="F937" i="14"/>
  <c r="F937" i="10"/>
  <c r="F937" i="9"/>
  <c r="F929" i="13"/>
  <c r="F929" i="14"/>
  <c r="F929" i="9"/>
  <c r="F921" i="14"/>
  <c r="F921" i="12"/>
  <c r="F921" i="13"/>
  <c r="F921" i="9"/>
  <c r="F913" i="10"/>
  <c r="F913" i="14"/>
  <c r="F913" i="13"/>
  <c r="F913" i="9"/>
  <c r="F905" i="12"/>
  <c r="F905" i="9"/>
  <c r="F897" i="12"/>
  <c r="F897" i="10"/>
  <c r="F897" i="9"/>
  <c r="F889" i="12"/>
  <c r="F889" i="13"/>
  <c r="F889" i="14"/>
  <c r="F889" i="9"/>
  <c r="F881" i="14"/>
  <c r="F881" i="13"/>
  <c r="F881" i="12"/>
  <c r="F881" i="9"/>
  <c r="F865" i="13"/>
  <c r="F865" i="14"/>
  <c r="F865" i="9"/>
  <c r="F857" i="14"/>
  <c r="F857" i="12"/>
  <c r="F857" i="9"/>
  <c r="F849" i="10"/>
  <c r="F849" i="9"/>
  <c r="F841" i="12"/>
  <c r="F841" i="14"/>
  <c r="F841" i="13"/>
  <c r="F841" i="9"/>
  <c r="F833" i="12"/>
  <c r="F833" i="10"/>
  <c r="F833" i="9"/>
  <c r="F825" i="12"/>
  <c r="F825" i="13"/>
  <c r="F825" i="9"/>
  <c r="F817" i="14"/>
  <c r="F817" i="13"/>
  <c r="F817" i="12"/>
  <c r="F817" i="9"/>
  <c r="F809" i="12"/>
  <c r="F809" i="13"/>
  <c r="F809" i="14"/>
  <c r="F809" i="10"/>
  <c r="F809" i="9"/>
  <c r="F801" i="13"/>
  <c r="F801" i="14"/>
  <c r="F801" i="9"/>
  <c r="F793" i="14"/>
  <c r="F793" i="12"/>
  <c r="F793" i="13"/>
  <c r="F793" i="9"/>
  <c r="F785" i="10"/>
  <c r="F785" i="14"/>
  <c r="F785" i="13"/>
  <c r="F785" i="9"/>
  <c r="F777" i="12"/>
  <c r="F777" i="9"/>
  <c r="F769" i="12"/>
  <c r="F769" i="10"/>
  <c r="F769" i="9"/>
  <c r="F761" i="12"/>
  <c r="F761" i="13"/>
  <c r="F761" i="14"/>
  <c r="F761" i="9"/>
  <c r="F753" i="14"/>
  <c r="F753" i="13"/>
  <c r="F753" i="12"/>
  <c r="F753" i="9"/>
  <c r="F745" i="12"/>
  <c r="F745" i="13"/>
  <c r="F745" i="14"/>
  <c r="F745" i="10"/>
  <c r="F745" i="9"/>
  <c r="F737" i="13"/>
  <c r="F737" i="14"/>
  <c r="F737" i="9"/>
  <c r="F729" i="14"/>
  <c r="F729" i="12"/>
  <c r="F729" i="9"/>
  <c r="F721" i="10"/>
  <c r="F721" i="9"/>
  <c r="F705" i="12"/>
  <c r="F705" i="10"/>
  <c r="F705" i="9"/>
  <c r="F697" i="12"/>
  <c r="F697" i="13"/>
  <c r="F697" i="9"/>
  <c r="F689" i="14"/>
  <c r="F689" i="13"/>
  <c r="F689" i="12"/>
  <c r="F689" i="9"/>
  <c r="F681" i="12"/>
  <c r="F681" i="13"/>
  <c r="F681" i="14"/>
  <c r="F681" i="10"/>
  <c r="F681" i="9"/>
  <c r="F673" i="13"/>
  <c r="F673" i="14"/>
  <c r="F673" i="9"/>
  <c r="F665" i="14"/>
  <c r="F665" i="12"/>
  <c r="F665" i="13"/>
  <c r="F665" i="9"/>
  <c r="F657" i="10"/>
  <c r="F657" i="14"/>
  <c r="F657" i="13"/>
  <c r="F657" i="9"/>
  <c r="F649" i="12"/>
  <c r="F649" i="9"/>
  <c r="F641" i="12"/>
  <c r="F641" i="10"/>
  <c r="F641" i="9"/>
  <c r="F633" i="12"/>
  <c r="F633" i="13"/>
  <c r="F633" i="14"/>
  <c r="F633" i="9"/>
  <c r="F625" i="14"/>
  <c r="F625" i="13"/>
  <c r="F625" i="12"/>
  <c r="F625" i="9"/>
  <c r="F617" i="12"/>
  <c r="F617" i="13"/>
  <c r="F617" i="14"/>
  <c r="F617" i="10"/>
  <c r="F617" i="9"/>
  <c r="F609" i="13"/>
  <c r="F609" i="14"/>
  <c r="F609" i="9"/>
  <c r="F601" i="14"/>
  <c r="F601" i="12"/>
  <c r="F601" i="9"/>
  <c r="F593" i="10"/>
  <c r="F593" i="9"/>
  <c r="F585" i="12"/>
  <c r="F585" i="14"/>
  <c r="F585" i="13"/>
  <c r="F585" i="9"/>
  <c r="F577" i="12"/>
  <c r="F577" i="10"/>
  <c r="F577" i="9"/>
  <c r="F569" i="12"/>
  <c r="F569" i="13"/>
  <c r="F569" i="9"/>
  <c r="F561" i="14"/>
  <c r="F561" i="13"/>
  <c r="F561" i="12"/>
  <c r="F561" i="9"/>
  <c r="F553" i="12"/>
  <c r="F553" i="13"/>
  <c r="F553" i="14"/>
  <c r="F553" i="9"/>
  <c r="F545" i="13"/>
  <c r="F545" i="14"/>
  <c r="F545" i="9"/>
  <c r="F537" i="14"/>
  <c r="F537" i="12"/>
  <c r="F537" i="13"/>
  <c r="F537" i="9"/>
  <c r="F529" i="14"/>
  <c r="F529" i="9"/>
  <c r="F521" i="12"/>
  <c r="F521" i="9"/>
  <c r="F513" i="13"/>
  <c r="F513" i="12"/>
  <c r="F513" i="9"/>
  <c r="F505" i="12"/>
  <c r="F505" i="13"/>
  <c r="F505" i="14"/>
  <c r="F505" i="9"/>
  <c r="F497" i="14"/>
  <c r="F497" i="13"/>
  <c r="F497" i="12"/>
  <c r="F497" i="9"/>
  <c r="F489" i="12"/>
  <c r="F489" i="14"/>
  <c r="F489" i="9"/>
  <c r="F481" i="13"/>
  <c r="F481" i="14"/>
  <c r="F481" i="9"/>
  <c r="F457" i="12"/>
  <c r="F457" i="14"/>
  <c r="F457" i="9"/>
  <c r="F449" i="12"/>
  <c r="F449" i="13"/>
  <c r="F449" i="9"/>
  <c r="F441" i="12"/>
  <c r="F441" i="13"/>
  <c r="F441" i="9"/>
  <c r="F433" i="14"/>
  <c r="F433" i="13"/>
  <c r="F433" i="12"/>
  <c r="F433" i="9"/>
  <c r="F425" i="12"/>
  <c r="F425" i="14"/>
  <c r="F425" i="13"/>
  <c r="F425" i="9"/>
  <c r="F417" i="13"/>
  <c r="F417" i="14"/>
  <c r="F417" i="9"/>
  <c r="F409" i="14"/>
  <c r="F409" i="12"/>
  <c r="F409" i="9"/>
  <c r="F401" i="14"/>
  <c r="F401" i="9"/>
  <c r="F393" i="12"/>
  <c r="F393" i="9"/>
  <c r="F385" i="12"/>
  <c r="F385" i="13"/>
  <c r="F385" i="9"/>
  <c r="F369" i="14"/>
  <c r="F369" i="13"/>
  <c r="F369" i="12"/>
  <c r="F369" i="9"/>
  <c r="F361" i="12"/>
  <c r="F361" i="14"/>
  <c r="F361" i="13"/>
  <c r="F361" i="9"/>
  <c r="F353" i="13"/>
  <c r="F353" i="14"/>
  <c r="F353" i="9"/>
  <c r="F345" i="14"/>
  <c r="F345" i="12"/>
  <c r="F345" i="9"/>
  <c r="F337" i="13"/>
  <c r="F337" i="9"/>
  <c r="F329" i="12"/>
  <c r="F329" i="14"/>
  <c r="F329" i="9"/>
  <c r="F321" i="12"/>
  <c r="F321" i="9"/>
  <c r="F313" i="12"/>
  <c r="F313" i="13"/>
  <c r="F313" i="9"/>
  <c r="F305" i="14"/>
  <c r="F305" i="13"/>
  <c r="F305" i="12"/>
  <c r="F305" i="9"/>
  <c r="F297" i="12"/>
  <c r="F297" i="14"/>
  <c r="F297" i="13"/>
  <c r="F297" i="9"/>
  <c r="F289" i="13"/>
  <c r="F289" i="14"/>
  <c r="F289" i="9"/>
  <c r="F281" i="14"/>
  <c r="F281" i="12"/>
  <c r="F281" i="9"/>
  <c r="F273" i="13"/>
  <c r="F273" i="14"/>
  <c r="F273" i="9"/>
  <c r="F257" i="12"/>
  <c r="F257" i="9"/>
  <c r="F249" i="12"/>
  <c r="F249" i="13"/>
  <c r="F249" i="14"/>
  <c r="F241" i="14"/>
  <c r="F241" i="13"/>
  <c r="F241" i="12"/>
  <c r="F233" i="12"/>
  <c r="F233" i="14"/>
  <c r="F225" i="13"/>
  <c r="F225" i="14"/>
  <c r="F217" i="14"/>
  <c r="F217" i="12"/>
  <c r="F185" i="12"/>
  <c r="F185" i="13"/>
  <c r="F177" i="14"/>
  <c r="F177" i="13"/>
  <c r="F177" i="12"/>
  <c r="F169" i="12"/>
  <c r="F169" i="14"/>
  <c r="F161" i="13"/>
  <c r="F161" i="14"/>
  <c r="F153" i="14"/>
  <c r="F153" i="12"/>
  <c r="F121" i="12"/>
  <c r="F121" i="13"/>
  <c r="F121" i="14"/>
  <c r="F113" i="14"/>
  <c r="F113" i="13"/>
  <c r="F113" i="12"/>
  <c r="F105" i="12"/>
  <c r="F105" i="14"/>
  <c r="F97" i="13"/>
  <c r="F97" i="14"/>
  <c r="F89" i="14"/>
  <c r="F89" i="12"/>
  <c r="F89" i="13"/>
  <c r="F57" i="12"/>
  <c r="F57" i="13"/>
  <c r="F49" i="14"/>
  <c r="F49" i="13"/>
  <c r="F49" i="12"/>
  <c r="F41" i="12"/>
  <c r="F41" i="14"/>
  <c r="F1490" i="8"/>
  <c r="F33" i="13"/>
  <c r="F33" i="14"/>
  <c r="F1482" i="8"/>
  <c r="F25" i="14"/>
  <c r="F25" i="12"/>
  <c r="F25" i="13"/>
  <c r="F1474" i="8"/>
  <c r="F17" i="14"/>
  <c r="F1466" i="8"/>
  <c r="F9" i="12"/>
  <c r="D1457" i="10"/>
  <c r="D1457" i="14"/>
  <c r="D1457" i="13"/>
  <c r="D1457" i="12"/>
  <c r="D1449" i="12"/>
  <c r="D1449" i="10"/>
  <c r="D1441" i="13"/>
  <c r="D1441" i="10"/>
  <c r="D1433" i="14"/>
  <c r="D1433" i="12"/>
  <c r="D1433" i="13"/>
  <c r="D1433" i="10"/>
  <c r="D1425" i="13"/>
  <c r="D1425" i="14"/>
  <c r="D1425" i="10"/>
  <c r="D1425" i="12"/>
  <c r="D1417" i="13"/>
  <c r="D1417" i="12"/>
  <c r="D1417" i="14"/>
  <c r="D1417" i="10"/>
  <c r="D1409" i="14"/>
  <c r="D1409" i="10"/>
  <c r="D1409" i="13"/>
  <c r="D1401" i="12"/>
  <c r="D1401" i="10"/>
  <c r="D1401" i="14"/>
  <c r="D1401" i="13"/>
  <c r="D1385" i="12"/>
  <c r="D1385" i="10"/>
  <c r="D1377" i="13"/>
  <c r="D1377" i="10"/>
  <c r="D1377" i="14"/>
  <c r="D1377" i="12"/>
  <c r="D1369" i="14"/>
  <c r="D1369" i="12"/>
  <c r="D1369" i="13"/>
  <c r="D1369" i="10"/>
  <c r="D1361" i="13"/>
  <c r="D1361" i="14"/>
  <c r="D1361" i="10"/>
  <c r="D1353" i="13"/>
  <c r="D1353" i="12"/>
  <c r="D1353" i="14"/>
  <c r="D1353" i="10"/>
  <c r="D1345" i="14"/>
  <c r="D1345" i="10"/>
  <c r="D1337" i="12"/>
  <c r="D1337" i="10"/>
  <c r="D1329" i="10"/>
  <c r="D1329" i="14"/>
  <c r="D1329" i="13"/>
  <c r="D1329" i="12"/>
  <c r="D1321" i="12"/>
  <c r="D1321" i="10"/>
  <c r="D1313" i="13"/>
  <c r="D1313" i="10"/>
  <c r="D1305" i="14"/>
  <c r="D1305" i="12"/>
  <c r="D1305" i="13"/>
  <c r="D1305" i="10"/>
  <c r="D1297" i="13"/>
  <c r="D1297" i="14"/>
  <c r="D1297" i="10"/>
  <c r="D1297" i="12"/>
  <c r="D1289" i="13"/>
  <c r="D1289" i="12"/>
  <c r="D1289" i="14"/>
  <c r="D1289" i="10"/>
  <c r="D1281" i="14"/>
  <c r="D1281" i="10"/>
  <c r="D1281" i="13"/>
  <c r="D1273" i="12"/>
  <c r="D1273" i="10"/>
  <c r="D1273" i="14"/>
  <c r="D1273" i="13"/>
  <c r="D1249" i="13"/>
  <c r="D1249" i="10"/>
  <c r="D1249" i="14"/>
  <c r="D1249" i="12"/>
  <c r="D1241" i="14"/>
  <c r="D1241" i="12"/>
  <c r="D1241" i="13"/>
  <c r="D1241" i="10"/>
  <c r="D1233" i="13"/>
  <c r="D1233" i="14"/>
  <c r="D1233" i="10"/>
  <c r="D1225" i="13"/>
  <c r="D1225" i="12"/>
  <c r="D1225" i="14"/>
  <c r="D1225" i="10"/>
  <c r="D1217" i="14"/>
  <c r="D1217" i="10"/>
  <c r="D1209" i="12"/>
  <c r="D1209" i="10"/>
  <c r="D1201" i="10"/>
  <c r="D1201" i="14"/>
  <c r="D1201" i="13"/>
  <c r="D1201" i="12"/>
  <c r="D1193" i="12"/>
  <c r="D1193" i="10"/>
  <c r="D1185" i="13"/>
  <c r="D1185" i="10"/>
  <c r="D1177" i="14"/>
  <c r="D1177" i="12"/>
  <c r="D1177" i="13"/>
  <c r="D1177" i="10"/>
  <c r="D1169" i="13"/>
  <c r="D1169" i="14"/>
  <c r="D1169" i="10"/>
  <c r="D1169" i="12"/>
  <c r="D1161" i="13"/>
  <c r="D1161" i="12"/>
  <c r="D1161" i="14"/>
  <c r="D1161" i="10"/>
  <c r="D1153" i="14"/>
  <c r="D1153" i="10"/>
  <c r="D1153" i="13"/>
  <c r="D1129" i="12"/>
  <c r="D1129" i="10"/>
  <c r="D1121" i="13"/>
  <c r="D1121" i="10"/>
  <c r="D1121" i="14"/>
  <c r="D1121" i="12"/>
  <c r="D1113" i="14"/>
  <c r="D1113" i="12"/>
  <c r="D1113" i="13"/>
  <c r="D1113" i="10"/>
  <c r="D1105" i="13"/>
  <c r="D1105" i="14"/>
  <c r="D1105" i="10"/>
  <c r="D1097" i="13"/>
  <c r="D1097" i="12"/>
  <c r="D1097" i="14"/>
  <c r="D1097" i="10"/>
  <c r="D1089" i="14"/>
  <c r="D1089" i="10"/>
  <c r="D1081" i="12"/>
  <c r="D1081" i="10"/>
  <c r="D1073" i="10"/>
  <c r="D1073" i="14"/>
  <c r="D1073" i="13"/>
  <c r="D1073" i="12"/>
  <c r="D1065" i="12"/>
  <c r="D1065" i="10"/>
  <c r="D1057" i="13"/>
  <c r="D1057" i="10"/>
  <c r="D1049" i="14"/>
  <c r="D1049" i="12"/>
  <c r="D1049" i="13"/>
  <c r="D1049" i="10"/>
  <c r="D1041" i="13"/>
  <c r="D1041" i="14"/>
  <c r="D1041" i="10"/>
  <c r="D1041" i="12"/>
  <c r="D1033" i="13"/>
  <c r="D1033" i="12"/>
  <c r="D1033" i="14"/>
  <c r="D1033" i="10"/>
  <c r="D1025" i="14"/>
  <c r="D1025" i="10"/>
  <c r="D1025" i="13"/>
  <c r="D1017" i="12"/>
  <c r="D1017" i="10"/>
  <c r="D1017" i="14"/>
  <c r="D1017" i="13"/>
  <c r="D1001" i="12"/>
  <c r="D1001" i="10"/>
  <c r="D993" i="13"/>
  <c r="D993" i="10"/>
  <c r="D993" i="14"/>
  <c r="D993" i="12"/>
  <c r="D985" i="14"/>
  <c r="D985" i="12"/>
  <c r="D985" i="13"/>
  <c r="D985" i="10"/>
  <c r="D977" i="13"/>
  <c r="D977" i="14"/>
  <c r="D977" i="10"/>
  <c r="D969" i="13"/>
  <c r="D969" i="12"/>
  <c r="D969" i="14"/>
  <c r="D969" i="10"/>
  <c r="D961" i="14"/>
  <c r="D961" i="10"/>
  <c r="D953" i="12"/>
  <c r="D953" i="10"/>
  <c r="D945" i="10"/>
  <c r="D945" i="14"/>
  <c r="D945" i="13"/>
  <c r="D945" i="12"/>
  <c r="D937" i="12"/>
  <c r="D937" i="10"/>
  <c r="D929" i="13"/>
  <c r="D929" i="10"/>
  <c r="D913" i="13"/>
  <c r="D913" i="14"/>
  <c r="D913" i="10"/>
  <c r="D913" i="12"/>
  <c r="D905" i="13"/>
  <c r="D905" i="12"/>
  <c r="D905" i="14"/>
  <c r="D905" i="10"/>
  <c r="D897" i="14"/>
  <c r="D897" i="10"/>
  <c r="D897" i="13"/>
  <c r="D889" i="10"/>
  <c r="D889" i="14"/>
  <c r="D889" i="13"/>
  <c r="D865" i="13"/>
  <c r="D865" i="10"/>
  <c r="D865" i="14"/>
  <c r="D857" i="14"/>
  <c r="D857" i="13"/>
  <c r="D857" i="10"/>
  <c r="D857" i="12"/>
  <c r="D849" i="13"/>
  <c r="D849" i="14"/>
  <c r="D849" i="10"/>
  <c r="D841" i="13"/>
  <c r="D841" i="14"/>
  <c r="D841" i="10"/>
  <c r="D833" i="14"/>
  <c r="D833" i="10"/>
  <c r="D833" i="12"/>
  <c r="D817" i="10"/>
  <c r="D817" i="14"/>
  <c r="D817" i="13"/>
  <c r="D801" i="13"/>
  <c r="D801" i="10"/>
  <c r="D793" i="14"/>
  <c r="D793" i="13"/>
  <c r="D793" i="10"/>
  <c r="D793" i="12"/>
  <c r="D785" i="13"/>
  <c r="D785" i="14"/>
  <c r="D785" i="10"/>
  <c r="D777" i="13"/>
  <c r="D777" i="14"/>
  <c r="D777" i="10"/>
  <c r="D769" i="14"/>
  <c r="D769" i="10"/>
  <c r="D769" i="13"/>
  <c r="D769" i="12"/>
  <c r="D761" i="10"/>
  <c r="D761" i="14"/>
  <c r="D761" i="13"/>
  <c r="D737" i="13"/>
  <c r="D737" i="10"/>
  <c r="D737" i="14"/>
  <c r="D729" i="14"/>
  <c r="D729" i="13"/>
  <c r="D729" i="10"/>
  <c r="D729" i="12"/>
  <c r="D721" i="13"/>
  <c r="D721" i="14"/>
  <c r="D721" i="10"/>
  <c r="D713" i="13"/>
  <c r="D713" i="14"/>
  <c r="D713" i="10"/>
  <c r="D673" i="13"/>
  <c r="D673" i="10"/>
  <c r="D665" i="14"/>
  <c r="D665" i="13"/>
  <c r="D665" i="10"/>
  <c r="D665" i="12"/>
  <c r="D657" i="13"/>
  <c r="D657" i="14"/>
  <c r="D657" i="10"/>
  <c r="D649" i="13"/>
  <c r="D649" i="14"/>
  <c r="D649" i="10"/>
  <c r="D633" i="10"/>
  <c r="D633" i="14"/>
  <c r="D633" i="13"/>
  <c r="D601" i="14"/>
  <c r="D601" i="13"/>
  <c r="D601" i="10"/>
  <c r="D601" i="12"/>
  <c r="D585" i="13"/>
  <c r="D585" i="14"/>
  <c r="D585" i="10"/>
  <c r="D561" i="10"/>
  <c r="D561" i="14"/>
  <c r="D561" i="13"/>
  <c r="D521" i="13"/>
  <c r="D521" i="14"/>
  <c r="D513" i="14"/>
  <c r="D513" i="13"/>
  <c r="D513" i="12"/>
  <c r="D481" i="13"/>
  <c r="D481" i="14"/>
  <c r="D473" i="14"/>
  <c r="D473" i="13"/>
  <c r="D473" i="12"/>
  <c r="D457" i="13"/>
  <c r="D457" i="14"/>
  <c r="D449" i="14"/>
  <c r="D449" i="12"/>
  <c r="D449" i="13"/>
  <c r="D409" i="14"/>
  <c r="D409" i="13"/>
  <c r="D409" i="12"/>
  <c r="D401" i="14"/>
  <c r="D401" i="13"/>
  <c r="D393" i="13"/>
  <c r="D393" i="14"/>
  <c r="D353" i="13"/>
  <c r="D353" i="14"/>
  <c r="D345" i="14"/>
  <c r="D345" i="13"/>
  <c r="D345" i="12"/>
  <c r="D337" i="14"/>
  <c r="D337" i="13"/>
  <c r="D329" i="13"/>
  <c r="D329" i="14"/>
  <c r="D281" i="14"/>
  <c r="D281" i="13"/>
  <c r="D281" i="12"/>
  <c r="D273" i="14"/>
  <c r="D273" i="13"/>
  <c r="D265" i="13"/>
  <c r="D265" i="14"/>
  <c r="D249" i="13"/>
  <c r="D249" i="14"/>
  <c r="D225" i="13"/>
  <c r="D225" i="14"/>
  <c r="D201" i="13"/>
  <c r="D201" i="14"/>
  <c r="D193" i="14"/>
  <c r="D193" i="12"/>
  <c r="D177" i="14"/>
  <c r="D177" i="13"/>
  <c r="D137" i="13"/>
  <c r="D137" i="14"/>
  <c r="D129" i="14"/>
  <c r="D129" i="12"/>
  <c r="D73" i="13"/>
  <c r="D73" i="14"/>
  <c r="D65" i="14"/>
  <c r="D65" i="13"/>
  <c r="D65" i="12"/>
  <c r="D49" i="14"/>
  <c r="D49" i="13"/>
  <c r="D1490" i="8"/>
  <c r="D33" i="13"/>
  <c r="D1466" i="8"/>
  <c r="D9" i="13"/>
  <c r="D9" i="14"/>
  <c r="C1401" i="13"/>
  <c r="C1401" i="14"/>
  <c r="C1393" i="13"/>
  <c r="C1393" i="12"/>
  <c r="C1361" i="14"/>
  <c r="C1361" i="12"/>
  <c r="C1361" i="13"/>
  <c r="C1345" i="12"/>
  <c r="C1345" i="14"/>
  <c r="C1345" i="13"/>
  <c r="C1337" i="13"/>
  <c r="C1337" i="14"/>
  <c r="C1337" i="12"/>
  <c r="C1329" i="13"/>
  <c r="C1329" i="12"/>
  <c r="C1329" i="14"/>
  <c r="C1313" i="14"/>
  <c r="C1313" i="13"/>
  <c r="C1313" i="12"/>
  <c r="C1289" i="14"/>
  <c r="C1289" i="13"/>
  <c r="C1289" i="12"/>
  <c r="C1273" i="13"/>
  <c r="C1273" i="14"/>
  <c r="C1265" i="13"/>
  <c r="C1265" i="12"/>
  <c r="C1249" i="14"/>
  <c r="C1249" i="13"/>
  <c r="C1249" i="12"/>
  <c r="C1233" i="14"/>
  <c r="C1233" i="12"/>
  <c r="C1233" i="13"/>
  <c r="C1217" i="12"/>
  <c r="C1217" i="13"/>
  <c r="C1217" i="14"/>
  <c r="C1209" i="13"/>
  <c r="C1209" i="14"/>
  <c r="C1209" i="12"/>
  <c r="C1201" i="13"/>
  <c r="C1201" i="12"/>
  <c r="C1201" i="14"/>
  <c r="C1185" i="14"/>
  <c r="C1185" i="13"/>
  <c r="C1185" i="12"/>
  <c r="C1145" i="13"/>
  <c r="C1145" i="14"/>
  <c r="C1137" i="13"/>
  <c r="C1137" i="12"/>
  <c r="C1121" i="14"/>
  <c r="C1121" i="13"/>
  <c r="C1121" i="12"/>
  <c r="C1113" i="13"/>
  <c r="C1113" i="12"/>
  <c r="C1105" i="14"/>
  <c r="C1105" i="12"/>
  <c r="C1097" i="14"/>
  <c r="C1097" i="13"/>
  <c r="C1089" i="12"/>
  <c r="C1089" i="14"/>
  <c r="C1081" i="13"/>
  <c r="C1081" i="14"/>
  <c r="C1081" i="12"/>
  <c r="C1073" i="13"/>
  <c r="C1073" i="12"/>
  <c r="C1073" i="14"/>
  <c r="C1057" i="14"/>
  <c r="C1057" i="13"/>
  <c r="C1057" i="12"/>
  <c r="C1041" i="14"/>
  <c r="C1041" i="12"/>
  <c r="C1041" i="13"/>
  <c r="C1033" i="14"/>
  <c r="C1033" i="12"/>
  <c r="C1025" i="12"/>
  <c r="C1025" i="13"/>
  <c r="C1017" i="13"/>
  <c r="C1017" i="14"/>
  <c r="C1009" i="13"/>
  <c r="C1009" i="12"/>
  <c r="C993" i="14"/>
  <c r="C993" i="13"/>
  <c r="C993" i="12"/>
  <c r="C985" i="13"/>
  <c r="C985" i="12"/>
  <c r="C977" i="14"/>
  <c r="C977" i="12"/>
  <c r="C969" i="14"/>
  <c r="C969" i="13"/>
  <c r="C961" i="12"/>
  <c r="C961" i="14"/>
  <c r="C953" i="13"/>
  <c r="C953" i="14"/>
  <c r="C953" i="12"/>
  <c r="C737" i="14"/>
  <c r="C737" i="13"/>
  <c r="C737" i="12"/>
  <c r="G1455" i="14"/>
  <c r="G1455" i="13"/>
  <c r="G1447" i="14"/>
  <c r="G1447" i="12"/>
  <c r="G1447" i="10"/>
  <c r="G1439" i="14"/>
  <c r="G1439" i="10"/>
  <c r="G1431" i="13"/>
  <c r="G1431" i="12"/>
  <c r="G1431" i="14"/>
  <c r="G1423" i="13"/>
  <c r="G1423" i="12"/>
  <c r="G1415" i="13"/>
  <c r="G1415" i="12"/>
  <c r="G1415" i="10"/>
  <c r="G1407" i="13"/>
  <c r="G1407" i="14"/>
  <c r="G1407" i="10"/>
  <c r="G1391" i="14"/>
  <c r="G1391" i="12"/>
  <c r="G1383" i="14"/>
  <c r="G1383" i="12"/>
  <c r="G1383" i="10"/>
  <c r="G1383" i="13"/>
  <c r="G1375" i="14"/>
  <c r="G1375" i="10"/>
  <c r="G1367" i="13"/>
  <c r="G1367" i="12"/>
  <c r="G1359" i="13"/>
  <c r="G1359" i="14"/>
  <c r="G1351" i="13"/>
  <c r="G1351" i="12"/>
  <c r="G1351" i="10"/>
  <c r="G1343" i="13"/>
  <c r="G1343" i="12"/>
  <c r="G1343" i="10"/>
  <c r="G1335" i="14"/>
  <c r="G1335" i="12"/>
  <c r="G1335" i="13"/>
  <c r="G1327" i="14"/>
  <c r="G1327" i="13"/>
  <c r="G1319" i="14"/>
  <c r="G1319" i="12"/>
  <c r="G1319" i="10"/>
  <c r="G1311" i="14"/>
  <c r="G1311" i="10"/>
  <c r="G1303" i="13"/>
  <c r="G1303" i="12"/>
  <c r="G1303" i="14"/>
  <c r="G1295" i="13"/>
  <c r="G1295" i="12"/>
  <c r="G1287" i="13"/>
  <c r="G1287" i="12"/>
  <c r="G1287" i="10"/>
  <c r="G1279" i="13"/>
  <c r="G1279" i="14"/>
  <c r="G1279" i="10"/>
  <c r="G1271" i="14"/>
  <c r="G1271" i="12"/>
  <c r="G1263" i="14"/>
  <c r="G1263" i="12"/>
  <c r="G1255" i="14"/>
  <c r="G1255" i="12"/>
  <c r="G1255" i="10"/>
  <c r="G1255" i="13"/>
  <c r="G1247" i="14"/>
  <c r="G1247" i="10"/>
  <c r="G1231" i="13"/>
  <c r="G1231" i="14"/>
  <c r="G1223" i="13"/>
  <c r="G1223" i="12"/>
  <c r="G1223" i="10"/>
  <c r="G1215" i="13"/>
  <c r="G1215" i="12"/>
  <c r="G1215" i="10"/>
  <c r="G1207" i="14"/>
  <c r="G1207" i="12"/>
  <c r="G1207" i="13"/>
  <c r="G1199" i="14"/>
  <c r="G1199" i="13"/>
  <c r="G1191" i="14"/>
  <c r="G1191" i="12"/>
  <c r="G1191" i="10"/>
  <c r="G1183" i="14"/>
  <c r="G1183" i="10"/>
  <c r="G1175" i="13"/>
  <c r="G1175" i="12"/>
  <c r="G1175" i="14"/>
  <c r="G1167" i="13"/>
  <c r="G1167" i="12"/>
  <c r="G1159" i="13"/>
  <c r="G1159" i="12"/>
  <c r="G1159" i="10"/>
  <c r="G1151" i="13"/>
  <c r="G1151" i="14"/>
  <c r="G1151" i="10"/>
  <c r="G1143" i="14"/>
  <c r="G1143" i="12"/>
  <c r="G1135" i="14"/>
  <c r="G1135" i="12"/>
  <c r="G1127" i="14"/>
  <c r="G1127" i="12"/>
  <c r="G1127" i="10"/>
  <c r="G1127" i="13"/>
  <c r="G1119" i="14"/>
  <c r="G1119" i="10"/>
  <c r="G1111" i="13"/>
  <c r="G1111" i="12"/>
  <c r="G1103" i="13"/>
  <c r="G1103" i="14"/>
  <c r="G1095" i="13"/>
  <c r="G1095" i="12"/>
  <c r="G1095" i="10"/>
  <c r="G1087" i="13"/>
  <c r="G1087" i="12"/>
  <c r="G1087" i="10"/>
  <c r="G1079" i="14"/>
  <c r="G1079" i="12"/>
  <c r="G1079" i="13"/>
  <c r="G1071" i="14"/>
  <c r="G1071" i="10"/>
  <c r="G1071" i="13"/>
  <c r="G1063" i="14"/>
  <c r="G1063" i="12"/>
  <c r="G1055" i="14"/>
  <c r="G1055" i="10"/>
  <c r="G1047" i="13"/>
  <c r="G1047" i="12"/>
  <c r="G1047" i="14"/>
  <c r="G1039" i="13"/>
  <c r="G1039" i="12"/>
  <c r="G1031" i="13"/>
  <c r="G1031" i="12"/>
  <c r="G1031" i="10"/>
  <c r="G1015" i="14"/>
  <c r="G1015" i="12"/>
  <c r="G1007" i="14"/>
  <c r="G1007" i="12"/>
  <c r="G1007" i="10"/>
  <c r="G999" i="14"/>
  <c r="G999" i="12"/>
  <c r="G999" i="13"/>
  <c r="G991" i="14"/>
  <c r="G991" i="10"/>
  <c r="G983" i="13"/>
  <c r="G983" i="12"/>
  <c r="G975" i="13"/>
  <c r="G975" i="14"/>
  <c r="G967" i="13"/>
  <c r="G967" i="12"/>
  <c r="G967" i="10"/>
  <c r="G959" i="13"/>
  <c r="G959" i="12"/>
  <c r="G951" i="14"/>
  <c r="G951" i="12"/>
  <c r="G951" i="13"/>
  <c r="G943" i="14"/>
  <c r="G943" i="10"/>
  <c r="G943" i="13"/>
  <c r="G935" i="14"/>
  <c r="G935" i="12"/>
  <c r="G927" i="14"/>
  <c r="G927" i="10"/>
  <c r="G919" i="13"/>
  <c r="G919" i="12"/>
  <c r="G919" i="14"/>
  <c r="G911" i="13"/>
  <c r="G911" i="12"/>
  <c r="G903" i="13"/>
  <c r="G903" i="12"/>
  <c r="G903" i="10"/>
  <c r="G895" i="13"/>
  <c r="G895" i="14"/>
  <c r="G887" i="14"/>
  <c r="G887" i="12"/>
  <c r="G879" i="14"/>
  <c r="G879" i="10"/>
  <c r="G871" i="14"/>
  <c r="G871" i="12"/>
  <c r="G871" i="13"/>
  <c r="G863" i="14"/>
  <c r="G863" i="12"/>
  <c r="G863" i="10"/>
  <c r="G855" i="13"/>
  <c r="G855" i="12"/>
  <c r="G847" i="13"/>
  <c r="G847" i="14"/>
  <c r="G847" i="12"/>
  <c r="G839" i="13"/>
  <c r="G839" i="12"/>
  <c r="G839" i="10"/>
  <c r="G823" i="14"/>
  <c r="G823" i="12"/>
  <c r="G823" i="13"/>
  <c r="G815" i="14"/>
  <c r="G815" i="10"/>
  <c r="G815" i="13"/>
  <c r="G807" i="14"/>
  <c r="G807" i="12"/>
  <c r="G799" i="14"/>
  <c r="G799" i="12"/>
  <c r="G799" i="10"/>
  <c r="G791" i="13"/>
  <c r="G791" i="12"/>
  <c r="G791" i="14"/>
  <c r="G783" i="13"/>
  <c r="G783" i="12"/>
  <c r="G775" i="13"/>
  <c r="G775" i="12"/>
  <c r="G775" i="10"/>
  <c r="G767" i="13"/>
  <c r="G767" i="14"/>
  <c r="G759" i="14"/>
  <c r="G759" i="12"/>
  <c r="G751" i="14"/>
  <c r="G751" i="10"/>
  <c r="G743" i="14"/>
  <c r="G743" i="12"/>
  <c r="G743" i="13"/>
  <c r="G735" i="14"/>
  <c r="G735" i="12"/>
  <c r="G735" i="10"/>
  <c r="G727" i="13"/>
  <c r="G727" i="12"/>
  <c r="G719" i="13"/>
  <c r="G719" i="14"/>
  <c r="G719" i="12"/>
  <c r="G711" i="13"/>
  <c r="G711" i="12"/>
  <c r="G711" i="10"/>
  <c r="G679" i="14"/>
  <c r="G679" i="12"/>
  <c r="G567" i="14"/>
  <c r="G567" i="12"/>
  <c r="G567" i="13"/>
  <c r="G551" i="14"/>
  <c r="G551" i="12"/>
  <c r="G551" i="10"/>
  <c r="G543" i="14"/>
  <c r="G543" i="12"/>
  <c r="G543" i="10"/>
  <c r="G527" i="13"/>
  <c r="G527" i="10"/>
  <c r="G527" i="12"/>
  <c r="G519" i="12"/>
  <c r="G519" i="10"/>
  <c r="G511" i="13"/>
  <c r="G511" i="10"/>
  <c r="G511" i="14"/>
  <c r="G495" i="14"/>
  <c r="G495" i="10"/>
  <c r="G487" i="14"/>
  <c r="G487" i="12"/>
  <c r="G487" i="10"/>
  <c r="G487" i="13"/>
  <c r="G471" i="13"/>
  <c r="G471" i="12"/>
  <c r="G471" i="10"/>
  <c r="G463" i="13"/>
  <c r="G463" i="14"/>
  <c r="G463" i="10"/>
  <c r="G463" i="12"/>
  <c r="G455" i="12"/>
  <c r="G455" i="10"/>
  <c r="G447" i="13"/>
  <c r="G447" i="10"/>
  <c r="G431" i="14"/>
  <c r="G431" i="10"/>
  <c r="G423" i="14"/>
  <c r="G423" i="12"/>
  <c r="G423" i="10"/>
  <c r="G415" i="14"/>
  <c r="G415" i="13"/>
  <c r="G415" i="12"/>
  <c r="G415" i="10"/>
  <c r="G399" i="13"/>
  <c r="G399" i="10"/>
  <c r="G399" i="12"/>
  <c r="G391" i="12"/>
  <c r="G391" i="10"/>
  <c r="G383" i="13"/>
  <c r="G383" i="10"/>
  <c r="G383" i="14"/>
  <c r="G367" i="14"/>
  <c r="G367" i="10"/>
  <c r="G359" i="14"/>
  <c r="G359" i="12"/>
  <c r="G359" i="10"/>
  <c r="G351" i="14"/>
  <c r="G351" i="12"/>
  <c r="G351" i="10"/>
  <c r="G351" i="13"/>
  <c r="G335" i="13"/>
  <c r="G335" i="14"/>
  <c r="G335" i="10"/>
  <c r="G335" i="12"/>
  <c r="G327" i="12"/>
  <c r="G327" i="13"/>
  <c r="G327" i="10"/>
  <c r="G311" i="14"/>
  <c r="G311" i="12"/>
  <c r="G311" i="10"/>
  <c r="G303" i="14"/>
  <c r="G303" i="10"/>
  <c r="G287" i="14"/>
  <c r="G287" i="12"/>
  <c r="G287" i="10"/>
  <c r="G287" i="13"/>
  <c r="G279" i="13"/>
  <c r="G279" i="12"/>
  <c r="G279" i="10"/>
  <c r="G279" i="14"/>
  <c r="G263" i="12"/>
  <c r="G263" i="10"/>
  <c r="G263" i="13"/>
  <c r="G255" i="13"/>
  <c r="G255" i="10"/>
  <c r="G255" i="14"/>
  <c r="G247" i="14"/>
  <c r="G247" i="12"/>
  <c r="G247" i="10"/>
  <c r="G239" i="14"/>
  <c r="G239" i="13"/>
  <c r="G239" i="10"/>
  <c r="G223" i="14"/>
  <c r="G223" i="12"/>
  <c r="G223" i="10"/>
  <c r="G215" i="13"/>
  <c r="G215" i="12"/>
  <c r="G215" i="10"/>
  <c r="G207" i="13"/>
  <c r="G207" i="14"/>
  <c r="G207" i="10"/>
  <c r="G207" i="12"/>
  <c r="G191" i="13"/>
  <c r="G191" i="10"/>
  <c r="G183" i="14"/>
  <c r="G183" i="12"/>
  <c r="G183" i="10"/>
  <c r="G167" i="14"/>
  <c r="G167" i="12"/>
  <c r="G167" i="10"/>
  <c r="G159" i="14"/>
  <c r="G159" i="12"/>
  <c r="G159" i="10"/>
  <c r="G143" i="13"/>
  <c r="G143" i="10"/>
  <c r="G143" i="12"/>
  <c r="G135" i="12"/>
  <c r="G135" i="10"/>
  <c r="G119" i="14"/>
  <c r="G119" i="12"/>
  <c r="G119" i="10"/>
  <c r="G111" i="14"/>
  <c r="G111" i="10"/>
  <c r="G111" i="13"/>
  <c r="G95" i="14"/>
  <c r="G95" i="12"/>
  <c r="G95" i="10"/>
  <c r="G87" i="13"/>
  <c r="G87" i="12"/>
  <c r="G87" i="10"/>
  <c r="G71" i="12"/>
  <c r="G71" i="10"/>
  <c r="G55" i="14"/>
  <c r="G55" i="12"/>
  <c r="G55" i="10"/>
  <c r="G1488" i="8"/>
  <c r="G31" i="14"/>
  <c r="G31" i="12"/>
  <c r="G31" i="10"/>
  <c r="G1472" i="8"/>
  <c r="G15" i="13"/>
  <c r="G15" i="10"/>
  <c r="G15" i="12"/>
  <c r="F1456" i="13"/>
  <c r="F1456" i="12"/>
  <c r="F1456" i="10"/>
  <c r="F1456" i="14"/>
  <c r="F1440" i="13"/>
  <c r="F1440" i="12"/>
  <c r="F1440" i="10"/>
  <c r="F1440" i="14"/>
  <c r="F1424" i="13"/>
  <c r="F1424" i="12"/>
  <c r="F1424" i="14"/>
  <c r="F1424" i="10"/>
  <c r="F1408" i="13"/>
  <c r="F1408" i="12"/>
  <c r="F1408" i="10"/>
  <c r="F1408" i="14"/>
  <c r="F1400" i="13"/>
  <c r="F1400" i="12"/>
  <c r="F1400" i="10"/>
  <c r="F1392" i="13"/>
  <c r="F1392" i="12"/>
  <c r="F1392" i="10"/>
  <c r="F1376" i="13"/>
  <c r="F1376" i="12"/>
  <c r="F1376" i="10"/>
  <c r="F1376" i="14"/>
  <c r="F1368" i="13"/>
  <c r="F1368" i="12"/>
  <c r="F1368" i="10"/>
  <c r="F1368" i="14"/>
  <c r="F1352" i="13"/>
  <c r="F1352" i="12"/>
  <c r="F1352" i="10"/>
  <c r="F1352" i="14"/>
  <c r="F1344" i="13"/>
  <c r="F1344" i="12"/>
  <c r="F1344" i="10"/>
  <c r="F1336" i="13"/>
  <c r="F1336" i="12"/>
  <c r="F1336" i="10"/>
  <c r="F1320" i="13"/>
  <c r="F1320" i="12"/>
  <c r="F1320" i="10"/>
  <c r="F1320" i="14"/>
  <c r="F1312" i="13"/>
  <c r="F1312" i="12"/>
  <c r="F1312" i="10"/>
  <c r="F1312" i="14"/>
  <c r="F1304" i="13"/>
  <c r="F1304" i="12"/>
  <c r="F1304" i="10"/>
  <c r="F1304" i="14"/>
  <c r="F1288" i="13"/>
  <c r="F1288" i="12"/>
  <c r="F1288" i="10"/>
  <c r="F1280" i="13"/>
  <c r="F1280" i="12"/>
  <c r="F1280" i="10"/>
  <c r="F1280" i="14"/>
  <c r="F1272" i="13"/>
  <c r="F1272" i="12"/>
  <c r="F1272" i="10"/>
  <c r="F1256" i="13"/>
  <c r="F1256" i="12"/>
  <c r="F1256" i="10"/>
  <c r="F1256" i="14"/>
  <c r="F1248" i="13"/>
  <c r="F1248" i="12"/>
  <c r="F1248" i="10"/>
  <c r="F1248" i="14"/>
  <c r="F1240" i="13"/>
  <c r="F1240" i="12"/>
  <c r="F1240" i="10"/>
  <c r="F1240" i="14"/>
  <c r="F1224" i="13"/>
  <c r="F1224" i="12"/>
  <c r="F1224" i="10"/>
  <c r="F1224" i="14"/>
  <c r="F1216" i="13"/>
  <c r="F1216" i="12"/>
  <c r="F1216" i="10"/>
  <c r="F1200" i="13"/>
  <c r="F1200" i="12"/>
  <c r="F1200" i="10"/>
  <c r="F1200" i="14"/>
  <c r="F1192" i="13"/>
  <c r="F1192" i="12"/>
  <c r="F1192" i="10"/>
  <c r="F1192" i="14"/>
  <c r="F1176" i="13"/>
  <c r="F1176" i="12"/>
  <c r="F1176" i="10"/>
  <c r="F1176" i="14"/>
  <c r="F1160" i="13"/>
  <c r="F1160" i="12"/>
  <c r="F1160" i="10"/>
  <c r="F1144" i="13"/>
  <c r="F1144" i="12"/>
  <c r="F1144" i="10"/>
  <c r="F1128" i="13"/>
  <c r="F1128" i="12"/>
  <c r="F1128" i="10"/>
  <c r="F1128" i="14"/>
  <c r="F1104" i="13"/>
  <c r="F1104" i="12"/>
  <c r="F1104" i="14"/>
  <c r="F1104" i="10"/>
  <c r="F1048" i="13"/>
  <c r="F1048" i="12"/>
  <c r="F1048" i="14"/>
  <c r="F560" i="13"/>
  <c r="F560" i="12"/>
  <c r="F560" i="14"/>
  <c r="G1454" i="14"/>
  <c r="G1454" i="12"/>
  <c r="G1454" i="10"/>
  <c r="G1454" i="9"/>
  <c r="G1446" i="12"/>
  <c r="G1446" i="9"/>
  <c r="G1438" i="12"/>
  <c r="G1438" i="14"/>
  <c r="G1438" i="13"/>
  <c r="G1438" i="9"/>
  <c r="G1422" i="13"/>
  <c r="G1422" i="12"/>
  <c r="G1422" i="10"/>
  <c r="G1422" i="9"/>
  <c r="G1414" i="14"/>
  <c r="G1414" i="13"/>
  <c r="G1414" i="9"/>
  <c r="G1406" i="13"/>
  <c r="G1406" i="14"/>
  <c r="G1406" i="12"/>
  <c r="G1406" i="9"/>
  <c r="G1398" i="13"/>
  <c r="G1398" i="14"/>
  <c r="G1398" i="12"/>
  <c r="G1398" i="9"/>
  <c r="G1390" i="14"/>
  <c r="G1390" i="12"/>
  <c r="G1390" i="13"/>
  <c r="G1390" i="10"/>
  <c r="G1390" i="9"/>
  <c r="G1382" i="14"/>
  <c r="G1382" i="13"/>
  <c r="G1382" i="9"/>
  <c r="G1374" i="12"/>
  <c r="G1374" i="9"/>
  <c r="G1358" i="13"/>
  <c r="G1358" i="12"/>
  <c r="G1358" i="14"/>
  <c r="G1358" i="10"/>
  <c r="G1358" i="9"/>
  <c r="G1350" i="14"/>
  <c r="G1350" i="13"/>
  <c r="G1350" i="12"/>
  <c r="G1350" i="9"/>
  <c r="G1342" i="13"/>
  <c r="G1342" i="14"/>
  <c r="G1342" i="12"/>
  <c r="G1342" i="9"/>
  <c r="G1334" i="13"/>
  <c r="G1334" i="14"/>
  <c r="G1334" i="9"/>
  <c r="G1326" i="14"/>
  <c r="G1326" i="12"/>
  <c r="G1326" i="10"/>
  <c r="G1326" i="9"/>
  <c r="G1318" i="12"/>
  <c r="G1318" i="9"/>
  <c r="G1310" i="12"/>
  <c r="G1310" i="14"/>
  <c r="G1310" i="13"/>
  <c r="G1310" i="9"/>
  <c r="G1294" i="13"/>
  <c r="G1294" i="12"/>
  <c r="G1294" i="10"/>
  <c r="G1294" i="9"/>
  <c r="G1286" i="14"/>
  <c r="G1286" i="13"/>
  <c r="G1286" i="9"/>
  <c r="G1278" i="13"/>
  <c r="G1278" i="14"/>
  <c r="G1278" i="12"/>
  <c r="G1278" i="9"/>
  <c r="G1270" i="13"/>
  <c r="G1270" i="14"/>
  <c r="G1270" i="12"/>
  <c r="G1270" i="9"/>
  <c r="G1262" i="14"/>
  <c r="G1262" i="12"/>
  <c r="G1262" i="13"/>
  <c r="G1262" i="10"/>
  <c r="G1262" i="9"/>
  <c r="G1254" i="14"/>
  <c r="G1254" i="13"/>
  <c r="G1254" i="9"/>
  <c r="G1246" i="12"/>
  <c r="G1246" i="9"/>
  <c r="G1230" i="13"/>
  <c r="G1230" i="12"/>
  <c r="G1230" i="14"/>
  <c r="G1230" i="10"/>
  <c r="G1230" i="9"/>
  <c r="G1222" i="14"/>
  <c r="G1222" i="13"/>
  <c r="G1222" i="12"/>
  <c r="G1222" i="9"/>
  <c r="G1214" i="13"/>
  <c r="G1214" i="14"/>
  <c r="G1214" i="12"/>
  <c r="G1214" i="9"/>
  <c r="G1206" i="13"/>
  <c r="G1206" i="14"/>
  <c r="G1206" i="9"/>
  <c r="G1198" i="14"/>
  <c r="G1198" i="12"/>
  <c r="G1198" i="10"/>
  <c r="G1198" i="9"/>
  <c r="G1190" i="12"/>
  <c r="G1190" i="9"/>
  <c r="G1182" i="12"/>
  <c r="G1182" i="14"/>
  <c r="G1182" i="13"/>
  <c r="G1182" i="9"/>
  <c r="G1166" i="13"/>
  <c r="G1166" i="12"/>
  <c r="G1166" i="10"/>
  <c r="G1166" i="9"/>
  <c r="G1158" i="14"/>
  <c r="G1158" i="13"/>
  <c r="G1158" i="9"/>
  <c r="G1150" i="13"/>
  <c r="G1150" i="14"/>
  <c r="G1150" i="12"/>
  <c r="G1150" i="9"/>
  <c r="G1142" i="13"/>
  <c r="G1142" i="14"/>
  <c r="G1142" i="12"/>
  <c r="G1142" i="9"/>
  <c r="G1134" i="14"/>
  <c r="G1134" i="12"/>
  <c r="G1134" i="13"/>
  <c r="G1134" i="10"/>
  <c r="G1134" i="9"/>
  <c r="G1126" i="14"/>
  <c r="G1126" i="13"/>
  <c r="G1126" i="9"/>
  <c r="G1118" i="12"/>
  <c r="G1118" i="9"/>
  <c r="G1102" i="13"/>
  <c r="G1102" i="12"/>
  <c r="G1102" i="14"/>
  <c r="G1102" i="10"/>
  <c r="G1102" i="9"/>
  <c r="G1094" i="14"/>
  <c r="G1094" i="13"/>
  <c r="G1094" i="12"/>
  <c r="G1094" i="9"/>
  <c r="G1086" i="13"/>
  <c r="G1086" i="14"/>
  <c r="G1086" i="12"/>
  <c r="G1086" i="9"/>
  <c r="G1078" i="13"/>
  <c r="G1078" i="14"/>
  <c r="G1078" i="9"/>
  <c r="G1070" i="14"/>
  <c r="G1070" i="12"/>
  <c r="G1070" i="9"/>
  <c r="G1062" i="12"/>
  <c r="G1062" i="10"/>
  <c r="G1062" i="9"/>
  <c r="G1054" i="12"/>
  <c r="G1054" i="14"/>
  <c r="G1054" i="13"/>
  <c r="G1054" i="9"/>
  <c r="G1046" i="10"/>
  <c r="G1046" i="9"/>
  <c r="G1038" i="13"/>
  <c r="G1038" i="12"/>
  <c r="G1038" i="9"/>
  <c r="G1030" i="14"/>
  <c r="G1030" i="13"/>
  <c r="G1030" i="9"/>
  <c r="G1022" i="13"/>
  <c r="G1022" i="14"/>
  <c r="G1022" i="12"/>
  <c r="G1022" i="10"/>
  <c r="G1022" i="9"/>
  <c r="G1014" i="13"/>
  <c r="G1014" i="14"/>
  <c r="G1014" i="12"/>
  <c r="G1014" i="9"/>
  <c r="G1006" i="14"/>
  <c r="G1006" i="12"/>
  <c r="G1006" i="13"/>
  <c r="G1006" i="9"/>
  <c r="G998" i="10"/>
  <c r="G998" i="14"/>
  <c r="G998" i="13"/>
  <c r="G998" i="9"/>
  <c r="G990" i="12"/>
  <c r="G990" i="9"/>
  <c r="G982" i="10"/>
  <c r="G982" i="9"/>
  <c r="G974" i="13"/>
  <c r="G974" i="12"/>
  <c r="G974" i="14"/>
  <c r="G974" i="9"/>
  <c r="G966" i="14"/>
  <c r="G966" i="13"/>
  <c r="G966" i="12"/>
  <c r="G966" i="9"/>
  <c r="G958" i="13"/>
  <c r="G958" i="14"/>
  <c r="G958" i="12"/>
  <c r="G958" i="10"/>
  <c r="G958" i="9"/>
  <c r="G950" i="13"/>
  <c r="G950" i="14"/>
  <c r="G950" i="9"/>
  <c r="G942" i="14"/>
  <c r="G942" i="12"/>
  <c r="G942" i="9"/>
  <c r="G934" i="12"/>
  <c r="G934" i="10"/>
  <c r="G934" i="9"/>
  <c r="G926" i="12"/>
  <c r="G926" i="14"/>
  <c r="G926" i="13"/>
  <c r="G926" i="9"/>
  <c r="G918" i="10"/>
  <c r="G918" i="9"/>
  <c r="G910" i="13"/>
  <c r="G910" i="12"/>
  <c r="G910" i="9"/>
  <c r="G902" i="14"/>
  <c r="G902" i="13"/>
  <c r="G902" i="9"/>
  <c r="G894" i="13"/>
  <c r="G894" i="14"/>
  <c r="G894" i="12"/>
  <c r="G894" i="10"/>
  <c r="G894" i="9"/>
  <c r="G886" i="13"/>
  <c r="G886" i="14"/>
  <c r="G886" i="9"/>
  <c r="G878" i="14"/>
  <c r="G878" i="12"/>
  <c r="G878" i="13"/>
  <c r="G878" i="9"/>
  <c r="G870" i="10"/>
  <c r="G870" i="14"/>
  <c r="G870" i="13"/>
  <c r="G870" i="9"/>
  <c r="G862" i="12"/>
  <c r="G862" i="9"/>
  <c r="G854" i="12"/>
  <c r="G854" i="10"/>
  <c r="G854" i="9"/>
  <c r="G846" i="13"/>
  <c r="G846" i="12"/>
  <c r="G846" i="14"/>
  <c r="G846" i="9"/>
  <c r="G838" i="14"/>
  <c r="G838" i="13"/>
  <c r="G838" i="12"/>
  <c r="G838" i="9"/>
  <c r="G830" i="13"/>
  <c r="G830" i="14"/>
  <c r="G830" i="12"/>
  <c r="G830" i="10"/>
  <c r="G830" i="9"/>
  <c r="G822" i="13"/>
  <c r="G822" i="14"/>
  <c r="G822" i="9"/>
  <c r="G814" i="14"/>
  <c r="G814" i="12"/>
  <c r="G814" i="9"/>
  <c r="G806" i="10"/>
  <c r="G806" i="9"/>
  <c r="G798" i="12"/>
  <c r="G798" i="14"/>
  <c r="G798" i="13"/>
  <c r="G798" i="9"/>
  <c r="G790" i="12"/>
  <c r="G790" i="10"/>
  <c r="G790" i="9"/>
  <c r="G782" i="13"/>
  <c r="G782" i="12"/>
  <c r="G782" i="9"/>
  <c r="G774" i="14"/>
  <c r="G774" i="13"/>
  <c r="G774" i="12"/>
  <c r="G774" i="9"/>
  <c r="G766" i="13"/>
  <c r="G766" i="14"/>
  <c r="G766" i="12"/>
  <c r="G766" i="10"/>
  <c r="G766" i="9"/>
  <c r="G758" i="13"/>
  <c r="G758" i="14"/>
  <c r="G758" i="9"/>
  <c r="G750" i="14"/>
  <c r="G750" i="12"/>
  <c r="G750" i="13"/>
  <c r="G750" i="9"/>
  <c r="G742" i="10"/>
  <c r="G742" i="14"/>
  <c r="G742" i="13"/>
  <c r="G742" i="9"/>
  <c r="G734" i="12"/>
  <c r="G734" i="9"/>
  <c r="G726" i="12"/>
  <c r="G726" i="10"/>
  <c r="G726" i="9"/>
  <c r="G718" i="13"/>
  <c r="G718" i="12"/>
  <c r="G718" i="14"/>
  <c r="G718" i="9"/>
  <c r="G710" i="14"/>
  <c r="G710" i="13"/>
  <c r="G710" i="12"/>
  <c r="G710" i="9"/>
  <c r="G702" i="13"/>
  <c r="G702" i="14"/>
  <c r="G702" i="12"/>
  <c r="G702" i="10"/>
  <c r="G702" i="9"/>
  <c r="G694" i="13"/>
  <c r="G694" i="14"/>
  <c r="G694" i="9"/>
  <c r="G686" i="14"/>
  <c r="G686" i="12"/>
  <c r="G686" i="9"/>
  <c r="G678" i="10"/>
  <c r="G678" i="9"/>
  <c r="G670" i="12"/>
  <c r="G670" i="14"/>
  <c r="G670" i="13"/>
  <c r="G670" i="9"/>
  <c r="G662" i="12"/>
  <c r="G662" i="10"/>
  <c r="G662" i="9"/>
  <c r="G654" i="13"/>
  <c r="G654" i="12"/>
  <c r="G654" i="9"/>
  <c r="G646" i="14"/>
  <c r="G646" i="13"/>
  <c r="G646" i="12"/>
  <c r="G646" i="9"/>
  <c r="G638" i="13"/>
  <c r="G638" i="14"/>
  <c r="G638" i="12"/>
  <c r="G638" i="10"/>
  <c r="G638" i="9"/>
  <c r="G630" i="13"/>
  <c r="G630" i="14"/>
  <c r="G630" i="9"/>
  <c r="G622" i="14"/>
  <c r="G622" i="12"/>
  <c r="G622" i="13"/>
  <c r="G622" i="9"/>
  <c r="G614" i="10"/>
  <c r="G614" i="14"/>
  <c r="G614" i="13"/>
  <c r="G614" i="9"/>
  <c r="G606" i="12"/>
  <c r="G606" i="9"/>
  <c r="G598" i="12"/>
  <c r="G598" i="10"/>
  <c r="G598" i="9"/>
  <c r="G590" i="13"/>
  <c r="G590" i="12"/>
  <c r="G590" i="14"/>
  <c r="G590" i="9"/>
  <c r="G582" i="14"/>
  <c r="G582" i="13"/>
  <c r="G582" i="12"/>
  <c r="G582" i="9"/>
  <c r="G574" i="13"/>
  <c r="G574" i="14"/>
  <c r="G574" i="12"/>
  <c r="G574" i="10"/>
  <c r="G574" i="9"/>
  <c r="G566" i="13"/>
  <c r="G566" i="14"/>
  <c r="G566" i="9"/>
  <c r="G558" i="14"/>
  <c r="G558" i="12"/>
  <c r="G558" i="9"/>
  <c r="G542" i="12"/>
  <c r="G542" i="14"/>
  <c r="G542" i="13"/>
  <c r="G542" i="9"/>
  <c r="G534" i="12"/>
  <c r="G534" i="9"/>
  <c r="G526" i="13"/>
  <c r="G526" i="12"/>
  <c r="G526" i="9"/>
  <c r="G518" i="14"/>
  <c r="G518" i="13"/>
  <c r="G518" i="12"/>
  <c r="G518" i="9"/>
  <c r="G510" i="14"/>
  <c r="G510" i="12"/>
  <c r="G510" i="9"/>
  <c r="G502" i="13"/>
  <c r="G502" i="14"/>
  <c r="G502" i="9"/>
  <c r="G494" i="14"/>
  <c r="G494" i="12"/>
  <c r="G494" i="9"/>
  <c r="G486" i="14"/>
  <c r="G486" i="9"/>
  <c r="G478" i="12"/>
  <c r="G478" i="13"/>
  <c r="G478" i="9"/>
  <c r="G470" i="12"/>
  <c r="G470" i="9"/>
  <c r="G462" i="13"/>
  <c r="G462" i="12"/>
  <c r="G462" i="14"/>
  <c r="G462" i="9"/>
  <c r="G454" i="14"/>
  <c r="G454" i="13"/>
  <c r="G454" i="12"/>
  <c r="G454" i="9"/>
  <c r="G446" i="14"/>
  <c r="G446" i="12"/>
  <c r="G446" i="9"/>
  <c r="G438" i="13"/>
  <c r="G438" i="14"/>
  <c r="G438" i="9"/>
  <c r="G430" i="14"/>
  <c r="G430" i="12"/>
  <c r="G430" i="13"/>
  <c r="G430" i="9"/>
  <c r="G414" i="12"/>
  <c r="G414" i="14"/>
  <c r="G414" i="13"/>
  <c r="G414" i="9"/>
  <c r="G406" i="12"/>
  <c r="G406" i="9"/>
  <c r="G398" i="13"/>
  <c r="G398" i="12"/>
  <c r="G398" i="9"/>
  <c r="G390" i="14"/>
  <c r="G390" i="13"/>
  <c r="G390" i="12"/>
  <c r="G390" i="9"/>
  <c r="G382" i="14"/>
  <c r="G382" i="12"/>
  <c r="G382" i="9"/>
  <c r="G374" i="13"/>
  <c r="G374" i="14"/>
  <c r="G374" i="9"/>
  <c r="G366" i="14"/>
  <c r="G366" i="12"/>
  <c r="G366" i="13"/>
  <c r="G366" i="9"/>
  <c r="G358" i="14"/>
  <c r="G358" i="9"/>
  <c r="G350" i="12"/>
  <c r="G350" i="9"/>
  <c r="G342" i="13"/>
  <c r="G342" i="12"/>
  <c r="G342" i="9"/>
  <c r="G334" i="13"/>
  <c r="G334" i="12"/>
  <c r="G334" i="14"/>
  <c r="G334" i="9"/>
  <c r="G326" i="14"/>
  <c r="G326" i="13"/>
  <c r="G326" i="12"/>
  <c r="G326" i="9"/>
  <c r="G318" i="14"/>
  <c r="G318" i="12"/>
  <c r="G318" i="9"/>
  <c r="G310" i="13"/>
  <c r="G310" i="14"/>
  <c r="G310" i="9"/>
  <c r="G302" i="14"/>
  <c r="G302" i="12"/>
  <c r="G302" i="13"/>
  <c r="G302" i="9"/>
  <c r="G286" i="12"/>
  <c r="G286" i="14"/>
  <c r="G286" i="9"/>
  <c r="G278" i="12"/>
  <c r="G278" i="13"/>
  <c r="G278" i="9"/>
  <c r="G270" i="13"/>
  <c r="G270" i="12"/>
  <c r="G270" i="9"/>
  <c r="G262" i="14"/>
  <c r="G262" i="13"/>
  <c r="G262" i="12"/>
  <c r="G262" i="9"/>
  <c r="G254" i="14"/>
  <c r="G254" i="12"/>
  <c r="G254" i="13"/>
  <c r="G254" i="9"/>
  <c r="G246" i="13"/>
  <c r="G246" i="14"/>
  <c r="G238" i="14"/>
  <c r="G238" i="12"/>
  <c r="G214" i="12"/>
  <c r="G214" i="13"/>
  <c r="G206" i="13"/>
  <c r="G206" i="12"/>
  <c r="G206" i="14"/>
  <c r="G198" i="14"/>
  <c r="G198" i="13"/>
  <c r="G198" i="12"/>
  <c r="G190" i="14"/>
  <c r="G190" i="12"/>
  <c r="G190" i="13"/>
  <c r="G182" i="13"/>
  <c r="G182" i="14"/>
  <c r="G174" i="14"/>
  <c r="G174" i="12"/>
  <c r="G158" i="12"/>
  <c r="G158" i="14"/>
  <c r="G142" i="13"/>
  <c r="G142" i="12"/>
  <c r="G134" i="14"/>
  <c r="G134" i="13"/>
  <c r="G134" i="12"/>
  <c r="G126" i="14"/>
  <c r="G126" i="12"/>
  <c r="G126" i="13"/>
  <c r="G118" i="13"/>
  <c r="G118" i="14"/>
  <c r="G110" i="14"/>
  <c r="G110" i="12"/>
  <c r="G102" i="13"/>
  <c r="G102" i="14"/>
  <c r="G78" i="13"/>
  <c r="G78" i="12"/>
  <c r="G78" i="14"/>
  <c r="G70" i="14"/>
  <c r="G70" i="13"/>
  <c r="G70" i="12"/>
  <c r="G62" i="14"/>
  <c r="G62" i="12"/>
  <c r="G54" i="13"/>
  <c r="G54" i="14"/>
  <c r="G46" i="14"/>
  <c r="G46" i="12"/>
  <c r="G1487" i="8"/>
  <c r="G30" i="12"/>
  <c r="G30" i="14"/>
  <c r="G30" i="13"/>
  <c r="G1479" i="8"/>
  <c r="G22" i="12"/>
  <c r="G1471" i="8"/>
  <c r="G14" i="13"/>
  <c r="G14" i="12"/>
  <c r="G1463" i="8"/>
  <c r="G6" i="14"/>
  <c r="G6" i="13"/>
  <c r="G6" i="12"/>
  <c r="F1455" i="13"/>
  <c r="F1455" i="9"/>
  <c r="F1447" i="13"/>
  <c r="F1447" i="9"/>
  <c r="F1447" i="10"/>
  <c r="F1439" i="14"/>
  <c r="F1439" i="13"/>
  <c r="F1439" i="12"/>
  <c r="F1439" i="9"/>
  <c r="F1431" i="14"/>
  <c r="F1431" i="9"/>
  <c r="F1431" i="13"/>
  <c r="F1431" i="12"/>
  <c r="F1423" i="14"/>
  <c r="F1423" i="9"/>
  <c r="F1415" i="14"/>
  <c r="F1415" i="9"/>
  <c r="F1415" i="10"/>
  <c r="F1407" i="13"/>
  <c r="F1407" i="9"/>
  <c r="F1407" i="14"/>
  <c r="F1399" i="13"/>
  <c r="F1399" i="12"/>
  <c r="F1399" i="9"/>
  <c r="F1391" i="13"/>
  <c r="F1391" i="9"/>
  <c r="F1391" i="12"/>
  <c r="F1383" i="13"/>
  <c r="F1383" i="9"/>
  <c r="F1383" i="14"/>
  <c r="F1383" i="10"/>
  <c r="F1375" i="14"/>
  <c r="F1375" i="9"/>
  <c r="F1367" i="14"/>
  <c r="F1367" i="9"/>
  <c r="F1359" i="14"/>
  <c r="F1359" i="9"/>
  <c r="F1359" i="13"/>
  <c r="F1351" i="14"/>
  <c r="F1351" i="9"/>
  <c r="F1351" i="12"/>
  <c r="F1351" i="10"/>
  <c r="F1343" i="13"/>
  <c r="F1343" i="9"/>
  <c r="F1343" i="12"/>
  <c r="F1335" i="13"/>
  <c r="F1335" i="14"/>
  <c r="F1335" i="9"/>
  <c r="F1327" i="13"/>
  <c r="F1327" i="9"/>
  <c r="F1319" i="13"/>
  <c r="F1319" i="9"/>
  <c r="F1319" i="10"/>
  <c r="F1311" i="14"/>
  <c r="F1311" i="13"/>
  <c r="F1311" i="12"/>
  <c r="F1311" i="9"/>
  <c r="F1303" i="14"/>
  <c r="F1303" i="9"/>
  <c r="F1303" i="13"/>
  <c r="F1303" i="12"/>
  <c r="F1295" i="14"/>
  <c r="F1295" i="9"/>
  <c r="F1287" i="14"/>
  <c r="F1287" i="9"/>
  <c r="F1287" i="10"/>
  <c r="F1279" i="13"/>
  <c r="F1279" i="9"/>
  <c r="F1279" i="14"/>
  <c r="F1271" i="13"/>
  <c r="F1271" i="12"/>
  <c r="F1271" i="9"/>
  <c r="F1263" i="13"/>
  <c r="F1263" i="9"/>
  <c r="F1263" i="12"/>
  <c r="F1255" i="13"/>
  <c r="F1255" i="9"/>
  <c r="F1255" i="14"/>
  <c r="F1255" i="10"/>
  <c r="F1247" i="14"/>
  <c r="F1247" i="9"/>
  <c r="F1239" i="14"/>
  <c r="F1239" i="9"/>
  <c r="F1231" i="14"/>
  <c r="F1231" i="9"/>
  <c r="F1231" i="13"/>
  <c r="F1223" i="14"/>
  <c r="F1223" i="9"/>
  <c r="F1223" i="12"/>
  <c r="F1223" i="10"/>
  <c r="F1215" i="13"/>
  <c r="F1215" i="9"/>
  <c r="F1215" i="12"/>
  <c r="F1207" i="13"/>
  <c r="F1207" i="14"/>
  <c r="F1207" i="9"/>
  <c r="F1199" i="13"/>
  <c r="F1199" i="9"/>
  <c r="F1191" i="13"/>
  <c r="F1191" i="9"/>
  <c r="F1191" i="10"/>
  <c r="F1183" i="14"/>
  <c r="F1183" i="13"/>
  <c r="F1183" i="12"/>
  <c r="F1183" i="9"/>
  <c r="F1175" i="14"/>
  <c r="F1175" i="9"/>
  <c r="F1175" i="13"/>
  <c r="F1175" i="12"/>
  <c r="F1167" i="14"/>
  <c r="F1167" i="9"/>
  <c r="F1159" i="14"/>
  <c r="F1159" i="9"/>
  <c r="F1159" i="10"/>
  <c r="F1151" i="13"/>
  <c r="F1151" i="9"/>
  <c r="F1151" i="14"/>
  <c r="F1143" i="13"/>
  <c r="F1143" i="12"/>
  <c r="F1143" i="9"/>
  <c r="F1135" i="13"/>
  <c r="F1135" i="9"/>
  <c r="F1135" i="12"/>
  <c r="F1127" i="13"/>
  <c r="F1127" i="9"/>
  <c r="F1127" i="14"/>
  <c r="F1127" i="10"/>
  <c r="F1119" i="14"/>
  <c r="F1119" i="9"/>
  <c r="F1111" i="14"/>
  <c r="F1111" i="9"/>
  <c r="F1103" i="14"/>
  <c r="F1103" i="9"/>
  <c r="F1103" i="13"/>
  <c r="F1095" i="14"/>
  <c r="F1095" i="9"/>
  <c r="F1095" i="12"/>
  <c r="F1095" i="10"/>
  <c r="F1087" i="13"/>
  <c r="F1087" i="9"/>
  <c r="F1087" i="12"/>
  <c r="F1079" i="13"/>
  <c r="F1079" i="14"/>
  <c r="F1079" i="9"/>
  <c r="F1071" i="13"/>
  <c r="F1071" i="9"/>
  <c r="F1071" i="10"/>
  <c r="F1063" i="13"/>
  <c r="F1063" i="9"/>
  <c r="F1055" i="14"/>
  <c r="F1055" i="13"/>
  <c r="F1055" i="12"/>
  <c r="F1055" i="9"/>
  <c r="F1047" i="14"/>
  <c r="F1047" i="10"/>
  <c r="F1047" i="9"/>
  <c r="F1047" i="13"/>
  <c r="F1047" i="12"/>
  <c r="F1039" i="14"/>
  <c r="F1039" i="9"/>
  <c r="F1031" i="14"/>
  <c r="F1031" i="9"/>
  <c r="F1031" i="10"/>
  <c r="F1023" i="13"/>
  <c r="F1023" i="9"/>
  <c r="F1023" i="14"/>
  <c r="F1015" i="13"/>
  <c r="F1015" i="12"/>
  <c r="F1015" i="9"/>
  <c r="F1007" i="13"/>
  <c r="F1007" i="9"/>
  <c r="F1007" i="12"/>
  <c r="F1007" i="10"/>
  <c r="F999" i="13"/>
  <c r="F999" i="9"/>
  <c r="F999" i="14"/>
  <c r="F991" i="14"/>
  <c r="F991" i="9"/>
  <c r="F983" i="14"/>
  <c r="F983" i="10"/>
  <c r="F983" i="9"/>
  <c r="F975" i="14"/>
  <c r="F975" i="9"/>
  <c r="F975" i="13"/>
  <c r="F967" i="14"/>
  <c r="F967" i="9"/>
  <c r="F967" i="12"/>
  <c r="F967" i="10"/>
  <c r="F959" i="13"/>
  <c r="F959" i="9"/>
  <c r="F959" i="12"/>
  <c r="F951" i="13"/>
  <c r="F951" i="14"/>
  <c r="F951" i="9"/>
  <c r="F943" i="13"/>
  <c r="F943" i="9"/>
  <c r="F943" i="10"/>
  <c r="F935" i="13"/>
  <c r="F935" i="9"/>
  <c r="F927" i="14"/>
  <c r="F927" i="13"/>
  <c r="F927" i="12"/>
  <c r="F927" i="9"/>
  <c r="F919" i="14"/>
  <c r="F919" i="10"/>
  <c r="F919" i="9"/>
  <c r="F919" i="13"/>
  <c r="F919" i="12"/>
  <c r="F911" i="14"/>
  <c r="F911" i="9"/>
  <c r="F903" i="14"/>
  <c r="F903" i="9"/>
  <c r="F903" i="10"/>
  <c r="F895" i="13"/>
  <c r="F895" i="9"/>
  <c r="F895" i="14"/>
  <c r="F887" i="13"/>
  <c r="F887" i="9"/>
  <c r="F887" i="12"/>
  <c r="F879" i="13"/>
  <c r="F879" i="9"/>
  <c r="F879" i="10"/>
  <c r="F871" i="13"/>
  <c r="F871" i="9"/>
  <c r="F871" i="14"/>
  <c r="F863" i="14"/>
  <c r="F863" i="9"/>
  <c r="F863" i="12"/>
  <c r="F855" i="14"/>
  <c r="F855" i="10"/>
  <c r="F855" i="9"/>
  <c r="F847" i="14"/>
  <c r="F847" i="9"/>
  <c r="F847" i="13"/>
  <c r="F839" i="14"/>
  <c r="F839" i="12"/>
  <c r="F839" i="9"/>
  <c r="F839" i="10"/>
  <c r="F831" i="13"/>
  <c r="F831" i="9"/>
  <c r="F823" i="13"/>
  <c r="F823" i="14"/>
  <c r="F823" i="9"/>
  <c r="F823" i="12"/>
  <c r="F815" i="13"/>
  <c r="F815" i="9"/>
  <c r="F815" i="10"/>
  <c r="F807" i="13"/>
  <c r="F807" i="9"/>
  <c r="F799" i="14"/>
  <c r="F799" i="13"/>
  <c r="F799" i="9"/>
  <c r="F799" i="12"/>
  <c r="F791" i="14"/>
  <c r="F791" i="10"/>
  <c r="F791" i="9"/>
  <c r="F791" i="13"/>
  <c r="F783" i="14"/>
  <c r="F783" i="9"/>
  <c r="F775" i="14"/>
  <c r="F775" i="12"/>
  <c r="F775" i="9"/>
  <c r="F775" i="10"/>
  <c r="F767" i="13"/>
  <c r="F767" i="9"/>
  <c r="F767" i="14"/>
  <c r="F759" i="13"/>
  <c r="F759" i="9"/>
  <c r="F759" i="12"/>
  <c r="F751" i="13"/>
  <c r="F751" i="9"/>
  <c r="F751" i="10"/>
  <c r="F743" i="13"/>
  <c r="F743" i="9"/>
  <c r="F743" i="14"/>
  <c r="F735" i="14"/>
  <c r="F735" i="9"/>
  <c r="F735" i="12"/>
  <c r="F727" i="14"/>
  <c r="F727" i="10"/>
  <c r="F727" i="9"/>
  <c r="F719" i="14"/>
  <c r="F719" i="9"/>
  <c r="F719" i="13"/>
  <c r="F711" i="14"/>
  <c r="F711" i="12"/>
  <c r="F711" i="9"/>
  <c r="F711" i="10"/>
  <c r="F703" i="13"/>
  <c r="F703" i="9"/>
  <c r="F695" i="13"/>
  <c r="F695" i="14"/>
  <c r="F695" i="9"/>
  <c r="F695" i="12"/>
  <c r="F687" i="13"/>
  <c r="F687" i="9"/>
  <c r="F687" i="10"/>
  <c r="F679" i="13"/>
  <c r="F679" i="9"/>
  <c r="F671" i="14"/>
  <c r="F671" i="13"/>
  <c r="F671" i="9"/>
  <c r="F671" i="12"/>
  <c r="F663" i="14"/>
  <c r="F663" i="10"/>
  <c r="F663" i="9"/>
  <c r="F663" i="13"/>
  <c r="F655" i="14"/>
  <c r="F655" i="9"/>
  <c r="F647" i="14"/>
  <c r="F647" i="12"/>
  <c r="F647" i="9"/>
  <c r="F647" i="10"/>
  <c r="F639" i="13"/>
  <c r="F639" i="9"/>
  <c r="F639" i="14"/>
  <c r="F631" i="13"/>
  <c r="F631" i="9"/>
  <c r="F631" i="12"/>
  <c r="F623" i="13"/>
  <c r="F623" i="9"/>
  <c r="F623" i="10"/>
  <c r="F615" i="13"/>
  <c r="F615" i="9"/>
  <c r="F615" i="14"/>
  <c r="F607" i="14"/>
  <c r="F607" i="9"/>
  <c r="F607" i="12"/>
  <c r="F599" i="14"/>
  <c r="F599" i="10"/>
  <c r="F599" i="9"/>
  <c r="F591" i="14"/>
  <c r="F591" i="9"/>
  <c r="F591" i="13"/>
  <c r="F583" i="14"/>
  <c r="F583" i="12"/>
  <c r="F583" i="9"/>
  <c r="F583" i="10"/>
  <c r="F575" i="13"/>
  <c r="F575" i="9"/>
  <c r="F567" i="13"/>
  <c r="F567" i="14"/>
  <c r="F567" i="9"/>
  <c r="F567" i="12"/>
  <c r="F559" i="13"/>
  <c r="F559" i="9"/>
  <c r="F559" i="10"/>
  <c r="F551" i="13"/>
  <c r="F551" i="9"/>
  <c r="F551" i="10"/>
  <c r="F543" i="14"/>
  <c r="F543" i="13"/>
  <c r="F543" i="9"/>
  <c r="F543" i="12"/>
  <c r="F543" i="10"/>
  <c r="F535" i="14"/>
  <c r="F535" i="9"/>
  <c r="F535" i="10"/>
  <c r="F527" i="14"/>
  <c r="F527" i="9"/>
  <c r="F527" i="13"/>
  <c r="F527" i="10"/>
  <c r="F519" i="14"/>
  <c r="F519" i="12"/>
  <c r="F519" i="9"/>
  <c r="F519" i="10"/>
  <c r="F511" i="13"/>
  <c r="F511" i="9"/>
  <c r="F511" i="10"/>
  <c r="F511" i="14"/>
  <c r="F503" i="13"/>
  <c r="F503" i="9"/>
  <c r="F503" i="10"/>
  <c r="F503" i="12"/>
  <c r="F495" i="9"/>
  <c r="F495" i="10"/>
  <c r="F487" i="13"/>
  <c r="F487" i="9"/>
  <c r="F487" i="14"/>
  <c r="F487" i="10"/>
  <c r="F479" i="14"/>
  <c r="F479" i="13"/>
  <c r="F479" i="9"/>
  <c r="F479" i="12"/>
  <c r="F479" i="10"/>
  <c r="F471" i="14"/>
  <c r="F471" i="9"/>
  <c r="F471" i="10"/>
  <c r="F463" i="14"/>
  <c r="F463" i="9"/>
  <c r="F463" i="10"/>
  <c r="F463" i="13"/>
  <c r="F455" i="14"/>
  <c r="F455" i="12"/>
  <c r="F455" i="9"/>
  <c r="F455" i="10"/>
  <c r="F447" i="13"/>
  <c r="F447" i="9"/>
  <c r="F447" i="10"/>
  <c r="F439" i="13"/>
  <c r="F439" i="14"/>
  <c r="F439" i="9"/>
  <c r="F439" i="10"/>
  <c r="F439" i="12"/>
  <c r="F431" i="9"/>
  <c r="F431" i="10"/>
  <c r="F423" i="13"/>
  <c r="F423" i="9"/>
  <c r="F423" i="10"/>
  <c r="F415" i="14"/>
  <c r="F415" i="9"/>
  <c r="F415" i="13"/>
  <c r="F415" i="12"/>
  <c r="F415" i="10"/>
  <c r="F407" i="14"/>
  <c r="F407" i="9"/>
  <c r="F407" i="10"/>
  <c r="F399" i="14"/>
  <c r="F399" i="9"/>
  <c r="F399" i="10"/>
  <c r="F391" i="14"/>
  <c r="F391" i="13"/>
  <c r="F391" i="12"/>
  <c r="F391" i="9"/>
  <c r="F391" i="10"/>
  <c r="F383" i="13"/>
  <c r="F383" i="9"/>
  <c r="F383" i="10"/>
  <c r="F383" i="14"/>
  <c r="F375" i="13"/>
  <c r="F375" i="9"/>
  <c r="F375" i="10"/>
  <c r="F375" i="12"/>
  <c r="F367" i="9"/>
  <c r="F367" i="10"/>
  <c r="F359" i="13"/>
  <c r="F359" i="9"/>
  <c r="F359" i="14"/>
  <c r="F359" i="10"/>
  <c r="F351" i="14"/>
  <c r="F351" i="9"/>
  <c r="F351" i="12"/>
  <c r="F351" i="10"/>
  <c r="F351" i="13"/>
  <c r="F343" i="14"/>
  <c r="F343" i="9"/>
  <c r="F343" i="10"/>
  <c r="F335" i="14"/>
  <c r="F335" i="9"/>
  <c r="F335" i="10"/>
  <c r="F327" i="14"/>
  <c r="F327" i="12"/>
  <c r="F327" i="9"/>
  <c r="F327" i="13"/>
  <c r="F327" i="10"/>
  <c r="F319" i="13"/>
  <c r="F319" i="9"/>
  <c r="F319" i="10"/>
  <c r="F311" i="13"/>
  <c r="F311" i="14"/>
  <c r="F311" i="9"/>
  <c r="F311" i="10"/>
  <c r="F311" i="12"/>
  <c r="F303" i="13"/>
  <c r="F303" i="9"/>
  <c r="F303" i="10"/>
  <c r="F295" i="13"/>
  <c r="F295" i="9"/>
  <c r="F295" i="10"/>
  <c r="F287" i="14"/>
  <c r="F287" i="9"/>
  <c r="F287" i="12"/>
  <c r="F287" i="10"/>
  <c r="F279" i="14"/>
  <c r="F279" i="9"/>
  <c r="F279" i="10"/>
  <c r="F271" i="14"/>
  <c r="F271" i="9"/>
  <c r="F271" i="10"/>
  <c r="F263" i="14"/>
  <c r="F263" i="12"/>
  <c r="F263" i="9"/>
  <c r="F263" i="10"/>
  <c r="F263" i="13"/>
  <c r="F255" i="13"/>
  <c r="F255" i="9"/>
  <c r="F255" i="10"/>
  <c r="F255" i="14"/>
  <c r="F247" i="13"/>
  <c r="F247" i="10"/>
  <c r="F247" i="12"/>
  <c r="F239" i="13"/>
  <c r="F239" i="10"/>
  <c r="F231" i="13"/>
  <c r="F231" i="14"/>
  <c r="F231" i="10"/>
  <c r="F223" i="14"/>
  <c r="F223" i="12"/>
  <c r="F223" i="10"/>
  <c r="F215" i="14"/>
  <c r="F215" i="13"/>
  <c r="F215" i="10"/>
  <c r="F207" i="14"/>
  <c r="F207" i="10"/>
  <c r="F199" i="14"/>
  <c r="F199" i="12"/>
  <c r="N199" i="12" s="1"/>
  <c r="F199" i="10"/>
  <c r="F191" i="13"/>
  <c r="F191" i="10"/>
  <c r="F183" i="13"/>
  <c r="F183" i="14"/>
  <c r="F183" i="10"/>
  <c r="F183" i="12"/>
  <c r="F175" i="10"/>
  <c r="F175" i="13"/>
  <c r="F167" i="13"/>
  <c r="F167" i="10"/>
  <c r="F159" i="14"/>
  <c r="F159" i="12"/>
  <c r="F159" i="10"/>
  <c r="F151" i="14"/>
  <c r="F151" i="13"/>
  <c r="F151" i="10"/>
  <c r="F143" i="14"/>
  <c r="F143" i="10"/>
  <c r="F135" i="14"/>
  <c r="F135" i="12"/>
  <c r="F135" i="10"/>
  <c r="F127" i="13"/>
  <c r="F127" i="10"/>
  <c r="F127" i="14"/>
  <c r="F119" i="13"/>
  <c r="F119" i="10"/>
  <c r="F119" i="12"/>
  <c r="F103" i="13"/>
  <c r="F103" i="14"/>
  <c r="F103" i="10"/>
  <c r="F95" i="14"/>
  <c r="F95" i="12"/>
  <c r="F95" i="10"/>
  <c r="F87" i="14"/>
  <c r="F87" i="10"/>
  <c r="F87" i="13"/>
  <c r="F79" i="14"/>
  <c r="F79" i="13"/>
  <c r="F79" i="10"/>
  <c r="F71" i="14"/>
  <c r="F71" i="12"/>
  <c r="F71" i="10"/>
  <c r="F63" i="13"/>
  <c r="F63" i="10"/>
  <c r="F55" i="13"/>
  <c r="F55" i="14"/>
  <c r="F55" i="10"/>
  <c r="F55" i="12"/>
  <c r="F39" i="13"/>
  <c r="F39" i="10"/>
  <c r="F1488" i="8"/>
  <c r="F31" i="14"/>
  <c r="F31" i="12"/>
  <c r="F31" i="10"/>
  <c r="F1480" i="8"/>
  <c r="F23" i="14"/>
  <c r="F23" i="10"/>
  <c r="F1472" i="8"/>
  <c r="F15" i="14"/>
  <c r="F15" i="13"/>
  <c r="F15" i="10"/>
  <c r="F1464" i="8"/>
  <c r="F7" i="14"/>
  <c r="F7" i="12"/>
  <c r="F7" i="10"/>
  <c r="D1455" i="14"/>
  <c r="D1455" i="10"/>
  <c r="D1455" i="9"/>
  <c r="D1447" i="14"/>
  <c r="D1447" i="12"/>
  <c r="D1447" i="13"/>
  <c r="D1447" i="9"/>
  <c r="D1447" i="10"/>
  <c r="D1439" i="14"/>
  <c r="D1439" i="13"/>
  <c r="D1439" i="12"/>
  <c r="D1439" i="9"/>
  <c r="D1431" i="14"/>
  <c r="D1431" i="12"/>
  <c r="D1431" i="13"/>
  <c r="D1431" i="9"/>
  <c r="D1423" i="14"/>
  <c r="D1423" i="13"/>
  <c r="D1423" i="10"/>
  <c r="D1423" i="9"/>
  <c r="D1415" i="14"/>
  <c r="D1415" i="12"/>
  <c r="D1415" i="13"/>
  <c r="D1415" i="9"/>
  <c r="D1415" i="10"/>
  <c r="D1407" i="14"/>
  <c r="D1407" i="9"/>
  <c r="D1407" i="13"/>
  <c r="D1399" i="14"/>
  <c r="D1399" i="12"/>
  <c r="D1399" i="9"/>
  <c r="D1391" i="14"/>
  <c r="D1391" i="10"/>
  <c r="D1391" i="9"/>
  <c r="D1391" i="12"/>
  <c r="D1383" i="14"/>
  <c r="D1383" i="12"/>
  <c r="D1383" i="13"/>
  <c r="D1383" i="9"/>
  <c r="D1383" i="10"/>
  <c r="D1375" i="14"/>
  <c r="D1375" i="13"/>
  <c r="D1375" i="9"/>
  <c r="D1367" i="14"/>
  <c r="D1367" i="12"/>
  <c r="D1367" i="13"/>
  <c r="D1367" i="9"/>
  <c r="D1359" i="14"/>
  <c r="D1359" i="13"/>
  <c r="D1359" i="12"/>
  <c r="D1359" i="10"/>
  <c r="D1359" i="9"/>
  <c r="D1351" i="14"/>
  <c r="D1351" i="12"/>
  <c r="D1351" i="9"/>
  <c r="D1351" i="10"/>
  <c r="D1343" i="14"/>
  <c r="D1343" i="9"/>
  <c r="D1335" i="14"/>
  <c r="D1335" i="12"/>
  <c r="D1335" i="13"/>
  <c r="D1335" i="9"/>
  <c r="D1327" i="14"/>
  <c r="D1327" i="10"/>
  <c r="D1327" i="9"/>
  <c r="D1319" i="14"/>
  <c r="D1319" i="12"/>
  <c r="D1319" i="13"/>
  <c r="D1319" i="9"/>
  <c r="D1319" i="10"/>
  <c r="D1311" i="14"/>
  <c r="D1311" i="13"/>
  <c r="D1311" i="12"/>
  <c r="D1311" i="9"/>
  <c r="D1303" i="14"/>
  <c r="D1303" i="12"/>
  <c r="D1303" i="13"/>
  <c r="D1303" i="9"/>
  <c r="D1295" i="14"/>
  <c r="D1295" i="13"/>
  <c r="D1295" i="10"/>
  <c r="D1295" i="9"/>
  <c r="D1287" i="14"/>
  <c r="L1287" i="14" s="1" a="1"/>
  <c r="L1287" i="14" s="1"/>
  <c r="D1287" i="12"/>
  <c r="L1287" i="12" s="1"/>
  <c r="D1287" i="13"/>
  <c r="L1287" i="13" s="1" a="1"/>
  <c r="L1287" i="13" s="1"/>
  <c r="D1287" i="9"/>
  <c r="L1287" i="9" s="1" a="1"/>
  <c r="L1287" i="9" s="1"/>
  <c r="D1287" i="10"/>
  <c r="L1287" i="10" s="1" a="1"/>
  <c r="L1287" i="10" s="1"/>
  <c r="D1279" i="14"/>
  <c r="D1279" i="9"/>
  <c r="D1279" i="13"/>
  <c r="D1271" i="14"/>
  <c r="D1271" i="12"/>
  <c r="D1271" i="9"/>
  <c r="D1263" i="14"/>
  <c r="D1263" i="10"/>
  <c r="D1263" i="9"/>
  <c r="D1263" i="12"/>
  <c r="D1255" i="14"/>
  <c r="D1255" i="12"/>
  <c r="D1255" i="13"/>
  <c r="D1255" i="9"/>
  <c r="D1255" i="10"/>
  <c r="D1247" i="14"/>
  <c r="D1247" i="13"/>
  <c r="D1247" i="9"/>
  <c r="D1239" i="14"/>
  <c r="D1239" i="12"/>
  <c r="D1239" i="13"/>
  <c r="D1239" i="9"/>
  <c r="D1231" i="14"/>
  <c r="D1231" i="13"/>
  <c r="D1231" i="12"/>
  <c r="D1231" i="10"/>
  <c r="D1231" i="9"/>
  <c r="D1223" i="14"/>
  <c r="D1223" i="12"/>
  <c r="D1223" i="9"/>
  <c r="D1223" i="10"/>
  <c r="D1215" i="14"/>
  <c r="D1215" i="9"/>
  <c r="D1207" i="14"/>
  <c r="D1207" i="12"/>
  <c r="D1207" i="13"/>
  <c r="D1207" i="9"/>
  <c r="D1199" i="14"/>
  <c r="D1199" i="10"/>
  <c r="D1199" i="9"/>
  <c r="D1191" i="14"/>
  <c r="D1191" i="12"/>
  <c r="D1191" i="13"/>
  <c r="D1191" i="9"/>
  <c r="D1191" i="10"/>
  <c r="D1183" i="14"/>
  <c r="D1183" i="13"/>
  <c r="D1183" i="12"/>
  <c r="D1183" i="9"/>
  <c r="D1175" i="14"/>
  <c r="D1175" i="12"/>
  <c r="D1175" i="13"/>
  <c r="D1175" i="9"/>
  <c r="D1167" i="14"/>
  <c r="D1167" i="13"/>
  <c r="D1167" i="10"/>
  <c r="D1167" i="9"/>
  <c r="D1159" i="14"/>
  <c r="D1159" i="12"/>
  <c r="D1159" i="13"/>
  <c r="D1159" i="9"/>
  <c r="D1159" i="10"/>
  <c r="D1151" i="14"/>
  <c r="D1151" i="9"/>
  <c r="D1151" i="13"/>
  <c r="D1143" i="14"/>
  <c r="D1143" i="12"/>
  <c r="D1143" i="9"/>
  <c r="D1135" i="14"/>
  <c r="D1135" i="10"/>
  <c r="D1135" i="9"/>
  <c r="D1135" i="12"/>
  <c r="D1127" i="14"/>
  <c r="D1127" i="12"/>
  <c r="D1127" i="13"/>
  <c r="D1127" i="9"/>
  <c r="D1127" i="10"/>
  <c r="D1119" i="14"/>
  <c r="D1119" i="13"/>
  <c r="D1119" i="9"/>
  <c r="D1111" i="14"/>
  <c r="D1111" i="12"/>
  <c r="D1111" i="13"/>
  <c r="D1111" i="9"/>
  <c r="D1103" i="14"/>
  <c r="D1103" i="13"/>
  <c r="D1103" i="12"/>
  <c r="D1103" i="10"/>
  <c r="D1103" i="9"/>
  <c r="D1095" i="14"/>
  <c r="D1095" i="12"/>
  <c r="D1095" i="9"/>
  <c r="D1095" i="10"/>
  <c r="D1087" i="14"/>
  <c r="D1087" i="9"/>
  <c r="D1079" i="14"/>
  <c r="D1079" i="12"/>
  <c r="D1079" i="13"/>
  <c r="D1079" i="9"/>
  <c r="D1071" i="14"/>
  <c r="D1071" i="9"/>
  <c r="D1071" i="10"/>
  <c r="D1063" i="14"/>
  <c r="D1063" i="12"/>
  <c r="D1063" i="13"/>
  <c r="D1063" i="9"/>
  <c r="D1055" i="14"/>
  <c r="D1055" i="13"/>
  <c r="D1055" i="12"/>
  <c r="D1055" i="9"/>
  <c r="D1047" i="14"/>
  <c r="D1047" i="12"/>
  <c r="D1047" i="13"/>
  <c r="D1047" i="10"/>
  <c r="D1047" i="9"/>
  <c r="D1039" i="14"/>
  <c r="D1039" i="13"/>
  <c r="D1039" i="9"/>
  <c r="D1031" i="14"/>
  <c r="D1031" i="12"/>
  <c r="D1031" i="13"/>
  <c r="D1031" i="9"/>
  <c r="D1023" i="14"/>
  <c r="D1023" i="10"/>
  <c r="D1023" i="9"/>
  <c r="D1023" i="13"/>
  <c r="D1015" i="14"/>
  <c r="D1015" i="12"/>
  <c r="D1015" i="9"/>
  <c r="D1007" i="14"/>
  <c r="D1007" i="9"/>
  <c r="D1007" i="12"/>
  <c r="D1007" i="10"/>
  <c r="D999" i="14"/>
  <c r="D999" i="12"/>
  <c r="D999" i="13"/>
  <c r="D999" i="9"/>
  <c r="D991" i="14"/>
  <c r="D991" i="13"/>
  <c r="D991" i="9"/>
  <c r="D983" i="14"/>
  <c r="D983" i="12"/>
  <c r="D983" i="13"/>
  <c r="D983" i="10"/>
  <c r="D983" i="9"/>
  <c r="D975" i="14"/>
  <c r="D975" i="13"/>
  <c r="D975" i="12"/>
  <c r="D975" i="9"/>
  <c r="D967" i="14"/>
  <c r="D967" i="12"/>
  <c r="D967" i="9"/>
  <c r="D959" i="14"/>
  <c r="D959" i="10"/>
  <c r="D959" i="9"/>
  <c r="D951" i="14"/>
  <c r="D951" i="12"/>
  <c r="D951" i="13"/>
  <c r="D951" i="9"/>
  <c r="D943" i="14"/>
  <c r="D943" i="9"/>
  <c r="D943" i="10"/>
  <c r="D935" i="14"/>
  <c r="D935" i="12"/>
  <c r="D935" i="13"/>
  <c r="D935" i="9"/>
  <c r="D927" i="14"/>
  <c r="D927" i="13"/>
  <c r="D927" i="12"/>
  <c r="D927" i="9"/>
  <c r="D919" i="14"/>
  <c r="D919" i="12"/>
  <c r="D919" i="13"/>
  <c r="D919" i="10"/>
  <c r="D919" i="9"/>
  <c r="D911" i="14"/>
  <c r="D911" i="13"/>
  <c r="D911" i="9"/>
  <c r="D903" i="14"/>
  <c r="D903" i="12"/>
  <c r="D903" i="13"/>
  <c r="D903" i="9"/>
  <c r="D895" i="14"/>
  <c r="D895" i="10"/>
  <c r="D895" i="9"/>
  <c r="D895" i="13"/>
  <c r="D887" i="14"/>
  <c r="D887" i="12"/>
  <c r="D887" i="9"/>
  <c r="D879" i="14"/>
  <c r="D879" i="12"/>
  <c r="D879" i="9"/>
  <c r="D879" i="10"/>
  <c r="D871" i="14"/>
  <c r="D871" i="12"/>
  <c r="D871" i="13"/>
  <c r="D871" i="9"/>
  <c r="D863" i="14"/>
  <c r="D863" i="13"/>
  <c r="D863" i="9"/>
  <c r="D863" i="12"/>
  <c r="D855" i="14"/>
  <c r="D855" i="12"/>
  <c r="D855" i="13"/>
  <c r="D855" i="10"/>
  <c r="D855" i="9"/>
  <c r="D847" i="14"/>
  <c r="D847" i="13"/>
  <c r="D847" i="9"/>
  <c r="D839" i="14"/>
  <c r="D839" i="12"/>
  <c r="D839" i="9"/>
  <c r="D831" i="14"/>
  <c r="D831" i="10"/>
  <c r="D831" i="9"/>
  <c r="D823" i="14"/>
  <c r="D823" i="12"/>
  <c r="D823" i="13"/>
  <c r="D823" i="9"/>
  <c r="D815" i="14"/>
  <c r="D815" i="12"/>
  <c r="D815" i="9"/>
  <c r="D815" i="10"/>
  <c r="D807" i="14"/>
  <c r="D807" i="12"/>
  <c r="D807" i="13"/>
  <c r="D807" i="9"/>
  <c r="D799" i="14"/>
  <c r="D799" i="13"/>
  <c r="D799" i="9"/>
  <c r="D799" i="12"/>
  <c r="D791" i="14"/>
  <c r="D791" i="12"/>
  <c r="D791" i="13"/>
  <c r="D791" i="10"/>
  <c r="D791" i="9"/>
  <c r="D783" i="14"/>
  <c r="D783" i="13"/>
  <c r="D783" i="9"/>
  <c r="D775" i="14"/>
  <c r="D775" i="12"/>
  <c r="D775" i="13"/>
  <c r="D775" i="9"/>
  <c r="D767" i="14"/>
  <c r="D767" i="10"/>
  <c r="D767" i="9"/>
  <c r="D767" i="13"/>
  <c r="D759" i="14"/>
  <c r="D759" i="12"/>
  <c r="D759" i="9"/>
  <c r="D751" i="14"/>
  <c r="D751" i="12"/>
  <c r="D751" i="9"/>
  <c r="D751" i="10"/>
  <c r="D743" i="14"/>
  <c r="D743" i="12"/>
  <c r="D743" i="13"/>
  <c r="D743" i="9"/>
  <c r="D735" i="14"/>
  <c r="D735" i="13"/>
  <c r="D735" i="9"/>
  <c r="D735" i="12"/>
  <c r="D727" i="14"/>
  <c r="D727" i="12"/>
  <c r="D727" i="13"/>
  <c r="D727" i="10"/>
  <c r="D727" i="9"/>
  <c r="D719" i="14"/>
  <c r="D719" i="13"/>
  <c r="D719" i="9"/>
  <c r="D711" i="14"/>
  <c r="D711" i="12"/>
  <c r="D711" i="9"/>
  <c r="D703" i="14"/>
  <c r="D703" i="10"/>
  <c r="D703" i="9"/>
  <c r="D695" i="14"/>
  <c r="D695" i="12"/>
  <c r="D695" i="13"/>
  <c r="D695" i="9"/>
  <c r="D687" i="14"/>
  <c r="D687" i="12"/>
  <c r="D687" i="9"/>
  <c r="D687" i="10"/>
  <c r="D679" i="14"/>
  <c r="D679" i="12"/>
  <c r="D679" i="13"/>
  <c r="D679" i="9"/>
  <c r="D671" i="14"/>
  <c r="D671" i="13"/>
  <c r="D671" i="9"/>
  <c r="D671" i="12"/>
  <c r="D663" i="14"/>
  <c r="D663" i="12"/>
  <c r="D663" i="13"/>
  <c r="D663" i="10"/>
  <c r="D663" i="9"/>
  <c r="D655" i="14"/>
  <c r="D655" i="13"/>
  <c r="D655" i="9"/>
  <c r="D647" i="14"/>
  <c r="D647" i="12"/>
  <c r="D647" i="13"/>
  <c r="D647" i="9"/>
  <c r="D639" i="14"/>
  <c r="D639" i="10"/>
  <c r="D639" i="9"/>
  <c r="D639" i="13"/>
  <c r="D631" i="14"/>
  <c r="D631" i="12"/>
  <c r="L631" i="12" s="1"/>
  <c r="D631" i="9"/>
  <c r="D623" i="14"/>
  <c r="D623" i="12"/>
  <c r="D623" i="9"/>
  <c r="D623" i="10"/>
  <c r="D615" i="14"/>
  <c r="D615" i="12"/>
  <c r="D615" i="13"/>
  <c r="D615" i="9"/>
  <c r="D607" i="14"/>
  <c r="D607" i="13"/>
  <c r="D607" i="9"/>
  <c r="D607" i="12"/>
  <c r="D599" i="14"/>
  <c r="D599" i="12"/>
  <c r="D599" i="13"/>
  <c r="D599" i="10"/>
  <c r="D599" i="9"/>
  <c r="D591" i="14"/>
  <c r="D591" i="13"/>
  <c r="D591" i="9"/>
  <c r="D583" i="14"/>
  <c r="D583" i="12"/>
  <c r="D583" i="9"/>
  <c r="D575" i="14"/>
  <c r="D575" i="10"/>
  <c r="D575" i="9"/>
  <c r="D567" i="14"/>
  <c r="D567" i="12"/>
  <c r="D567" i="13"/>
  <c r="D567" i="9"/>
  <c r="D559" i="14"/>
  <c r="D559" i="12"/>
  <c r="D559" i="9"/>
  <c r="D559" i="10"/>
  <c r="D551" i="14"/>
  <c r="D551" i="12"/>
  <c r="D551" i="13"/>
  <c r="D551" i="9"/>
  <c r="D551" i="10"/>
  <c r="D543" i="14"/>
  <c r="D543" i="13"/>
  <c r="D543" i="9"/>
  <c r="D543" i="12"/>
  <c r="D543" i="10"/>
  <c r="D535" i="14"/>
  <c r="D535" i="12"/>
  <c r="D535" i="9"/>
  <c r="D535" i="10"/>
  <c r="D527" i="14"/>
  <c r="D527" i="13"/>
  <c r="D527" i="9"/>
  <c r="D527" i="10"/>
  <c r="D519" i="14"/>
  <c r="D519" i="12"/>
  <c r="D519" i="9"/>
  <c r="D519" i="10"/>
  <c r="D511" i="14"/>
  <c r="D511" i="9"/>
  <c r="D511" i="10"/>
  <c r="D503" i="14"/>
  <c r="D503" i="12"/>
  <c r="D503" i="13"/>
  <c r="D503" i="9"/>
  <c r="D503" i="10"/>
  <c r="D495" i="14"/>
  <c r="D495" i="12"/>
  <c r="D495" i="9"/>
  <c r="D495" i="10"/>
  <c r="D487" i="14"/>
  <c r="D487" i="12"/>
  <c r="D487" i="13"/>
  <c r="D487" i="9"/>
  <c r="D487" i="10"/>
  <c r="D479" i="14"/>
  <c r="D479" i="13"/>
  <c r="D479" i="9"/>
  <c r="D479" i="12"/>
  <c r="D479" i="10"/>
  <c r="D471" i="14"/>
  <c r="D471" i="12"/>
  <c r="D471" i="9"/>
  <c r="D471" i="10"/>
  <c r="D463" i="14"/>
  <c r="D463" i="13"/>
  <c r="D463" i="9"/>
  <c r="D463" i="10"/>
  <c r="D455" i="14"/>
  <c r="D455" i="12"/>
  <c r="D455" i="13"/>
  <c r="D455" i="9"/>
  <c r="D455" i="10"/>
  <c r="D447" i="14"/>
  <c r="D447" i="9"/>
  <c r="D447" i="10"/>
  <c r="D439" i="14"/>
  <c r="D439" i="12"/>
  <c r="D439" i="9"/>
  <c r="D439" i="13"/>
  <c r="D439" i="10"/>
  <c r="D431" i="14"/>
  <c r="D431" i="12"/>
  <c r="D431" i="9"/>
  <c r="D431" i="10"/>
  <c r="D423" i="14"/>
  <c r="D423" i="12"/>
  <c r="D423" i="13"/>
  <c r="D423" i="9"/>
  <c r="D423" i="10"/>
  <c r="D415" i="14"/>
  <c r="D415" i="13"/>
  <c r="D415" i="9"/>
  <c r="D415" i="12"/>
  <c r="D415" i="10"/>
  <c r="D407" i="14"/>
  <c r="D407" i="12"/>
  <c r="D407" i="9"/>
  <c r="D407" i="10"/>
  <c r="D399" i="14"/>
  <c r="D399" i="13"/>
  <c r="D399" i="9"/>
  <c r="D399" i="10"/>
  <c r="D391" i="14"/>
  <c r="D391" i="12"/>
  <c r="D391" i="13"/>
  <c r="D391" i="9"/>
  <c r="D391" i="10"/>
  <c r="D383" i="14"/>
  <c r="D383" i="9"/>
  <c r="D383" i="10"/>
  <c r="D375" i="14"/>
  <c r="D375" i="12"/>
  <c r="D375" i="9"/>
  <c r="D375" i="10"/>
  <c r="D367" i="14"/>
  <c r="D367" i="13"/>
  <c r="D367" i="12"/>
  <c r="D367" i="9"/>
  <c r="D367" i="10"/>
  <c r="D359" i="14"/>
  <c r="D359" i="12"/>
  <c r="D359" i="13"/>
  <c r="D359" i="9"/>
  <c r="D359" i="10"/>
  <c r="D351" i="14"/>
  <c r="D351" i="13"/>
  <c r="D351" i="9"/>
  <c r="D351" i="12"/>
  <c r="D351" i="10"/>
  <c r="D343" i="14"/>
  <c r="D343" i="12"/>
  <c r="D343" i="9"/>
  <c r="D343" i="10"/>
  <c r="D335" i="14"/>
  <c r="D335" i="13"/>
  <c r="D335" i="9"/>
  <c r="D335" i="10"/>
  <c r="D327" i="14"/>
  <c r="D327" i="12"/>
  <c r="D327" i="9"/>
  <c r="D327" i="13"/>
  <c r="D327" i="10"/>
  <c r="D319" i="14"/>
  <c r="D319" i="9"/>
  <c r="D319" i="10"/>
  <c r="D311" i="14"/>
  <c r="D311" i="12"/>
  <c r="D311" i="9"/>
  <c r="D311" i="10"/>
  <c r="D303" i="14"/>
  <c r="D303" i="12"/>
  <c r="D303" i="13"/>
  <c r="D303" i="9"/>
  <c r="D303" i="10"/>
  <c r="D295" i="14"/>
  <c r="D295" i="12"/>
  <c r="D295" i="13"/>
  <c r="D295" i="9"/>
  <c r="D295" i="10"/>
  <c r="D287" i="14"/>
  <c r="D287" i="13"/>
  <c r="D287" i="9"/>
  <c r="D287" i="12"/>
  <c r="D287" i="10"/>
  <c r="D279" i="14"/>
  <c r="D279" i="12"/>
  <c r="D279" i="13"/>
  <c r="D279" i="9"/>
  <c r="D279" i="10"/>
  <c r="D271" i="14"/>
  <c r="D271" i="13"/>
  <c r="D271" i="9"/>
  <c r="D271" i="10"/>
  <c r="D263" i="14"/>
  <c r="D263" i="12"/>
  <c r="D263" i="9"/>
  <c r="D263" i="10"/>
  <c r="D255" i="14"/>
  <c r="D255" i="9"/>
  <c r="D255" i="10"/>
  <c r="D247" i="14"/>
  <c r="D247" i="12"/>
  <c r="D247" i="9"/>
  <c r="D247" i="10"/>
  <c r="D239" i="14"/>
  <c r="D239" i="12"/>
  <c r="D239" i="13"/>
  <c r="D239" i="10"/>
  <c r="D231" i="14"/>
  <c r="D231" i="12"/>
  <c r="D231" i="13"/>
  <c r="D231" i="10"/>
  <c r="D223" i="14"/>
  <c r="D223" i="13"/>
  <c r="D223" i="12"/>
  <c r="D223" i="10"/>
  <c r="D215" i="14"/>
  <c r="D215" i="12"/>
  <c r="D215" i="13"/>
  <c r="D215" i="10"/>
  <c r="D207" i="14"/>
  <c r="D207" i="13"/>
  <c r="D207" i="10"/>
  <c r="D199" i="14"/>
  <c r="D199" i="12"/>
  <c r="D199" i="10"/>
  <c r="D191" i="14"/>
  <c r="D191" i="13"/>
  <c r="D191" i="10"/>
  <c r="D183" i="14"/>
  <c r="D183" i="12"/>
  <c r="D183" i="10"/>
  <c r="D175" i="14"/>
  <c r="D175" i="12"/>
  <c r="D175" i="10"/>
  <c r="D167" i="14"/>
  <c r="D167" i="12"/>
  <c r="D167" i="13"/>
  <c r="D167" i="10"/>
  <c r="D159" i="14"/>
  <c r="D159" i="13"/>
  <c r="D159" i="12"/>
  <c r="D159" i="10"/>
  <c r="D151" i="14"/>
  <c r="D151" i="12"/>
  <c r="D151" i="13"/>
  <c r="D151" i="10"/>
  <c r="D143" i="14"/>
  <c r="D143" i="13"/>
  <c r="D143" i="10"/>
  <c r="D135" i="14"/>
  <c r="D135" i="12"/>
  <c r="D135" i="10"/>
  <c r="D127" i="14"/>
  <c r="D127" i="13"/>
  <c r="D127" i="10"/>
  <c r="D119" i="14"/>
  <c r="D119" i="12"/>
  <c r="D119" i="10"/>
  <c r="D111" i="14"/>
  <c r="D111" i="12"/>
  <c r="D111" i="10"/>
  <c r="D103" i="14"/>
  <c r="D103" i="12"/>
  <c r="D103" i="13"/>
  <c r="D103" i="10"/>
  <c r="D95" i="14"/>
  <c r="D95" i="13"/>
  <c r="D95" i="12"/>
  <c r="D95" i="10"/>
  <c r="D87" i="14"/>
  <c r="D87" i="12"/>
  <c r="D87" i="10"/>
  <c r="D79" i="14"/>
  <c r="D79" i="13"/>
  <c r="D79" i="10"/>
  <c r="D71" i="14"/>
  <c r="D71" i="12"/>
  <c r="D71" i="10"/>
  <c r="D63" i="14"/>
  <c r="D63" i="13"/>
  <c r="D63" i="10"/>
  <c r="D55" i="14"/>
  <c r="D55" i="12"/>
  <c r="D55" i="13"/>
  <c r="D55" i="10"/>
  <c r="D47" i="14"/>
  <c r="D47" i="12"/>
  <c r="D47" i="10"/>
  <c r="D39" i="14"/>
  <c r="D39" i="12"/>
  <c r="D39" i="13"/>
  <c r="D39" i="10"/>
  <c r="D1488" i="8"/>
  <c r="D31" i="14"/>
  <c r="D31" i="13"/>
  <c r="D31" i="12"/>
  <c r="L19" i="12" s="1"/>
  <c r="D31" i="10"/>
  <c r="D1480" i="8"/>
  <c r="D23" i="14"/>
  <c r="D23" i="12"/>
  <c r="D23" i="10"/>
  <c r="D1472" i="8"/>
  <c r="D15" i="14"/>
  <c r="D15" i="13"/>
  <c r="D15" i="10"/>
  <c r="D1464" i="8"/>
  <c r="D7" i="14"/>
  <c r="D7" i="12"/>
  <c r="D7" i="10"/>
  <c r="C1455" i="14"/>
  <c r="C1455" i="10"/>
  <c r="C1447" i="13"/>
  <c r="C1447" i="12"/>
  <c r="C1447" i="14"/>
  <c r="C1447" i="10"/>
  <c r="C1439" i="13"/>
  <c r="C1439" i="14"/>
  <c r="C1439" i="10"/>
  <c r="C1439" i="12"/>
  <c r="C1431" i="12"/>
  <c r="C1431" i="10"/>
  <c r="C1423" i="14"/>
  <c r="C1423" i="13"/>
  <c r="C1423" i="10"/>
  <c r="C1415" i="12"/>
  <c r="C1415" i="10"/>
  <c r="C1415" i="14"/>
  <c r="C1407" i="14"/>
  <c r="C1407" i="12"/>
  <c r="C1407" i="13"/>
  <c r="C1407" i="10"/>
  <c r="C1399" i="14"/>
  <c r="C1399" i="12"/>
  <c r="C1399" i="10"/>
  <c r="C1391" i="13"/>
  <c r="C1391" i="10"/>
  <c r="C1383" i="13"/>
  <c r="C1383" i="12"/>
  <c r="C1383" i="14"/>
  <c r="C1383" i="10"/>
  <c r="C1375" i="13"/>
  <c r="C1375" i="10"/>
  <c r="C1367" i="12"/>
  <c r="C1367" i="10"/>
  <c r="C1359" i="14"/>
  <c r="C1359" i="13"/>
  <c r="C1359" i="12"/>
  <c r="C1359" i="10"/>
  <c r="C1351" i="12"/>
  <c r="C1351" i="13"/>
  <c r="C1351" i="10"/>
  <c r="C1343" i="14"/>
  <c r="C1343" i="10"/>
  <c r="C1335" i="14"/>
  <c r="C1335" i="12"/>
  <c r="C1335" i="13"/>
  <c r="C1335" i="10"/>
  <c r="C1327" i="14"/>
  <c r="C1327" i="10"/>
  <c r="C1319" i="13"/>
  <c r="C1319" i="12"/>
  <c r="C1319" i="14"/>
  <c r="C1319" i="10"/>
  <c r="C1311" i="13"/>
  <c r="C1311" i="14"/>
  <c r="C1311" i="10"/>
  <c r="C1311" i="12"/>
  <c r="C1303" i="12"/>
  <c r="C1303" i="10"/>
  <c r="C1303" i="13"/>
  <c r="C1295" i="14"/>
  <c r="C1295" i="13"/>
  <c r="C1295" i="10"/>
  <c r="C1287" i="12"/>
  <c r="C1287" i="10"/>
  <c r="C1287" i="14"/>
  <c r="C1279" i="14"/>
  <c r="C1279" i="12"/>
  <c r="C1279" i="10"/>
  <c r="C1271" i="14"/>
  <c r="C1271" i="12"/>
  <c r="C1271" i="10"/>
  <c r="C1255" i="13"/>
  <c r="C1255" i="12"/>
  <c r="C1255" i="14"/>
  <c r="C1255" i="10"/>
  <c r="C1247" i="13"/>
  <c r="C1247" i="10"/>
  <c r="C1239" i="12"/>
  <c r="C1239" i="10"/>
  <c r="C1231" i="14"/>
  <c r="C1231" i="13"/>
  <c r="C1231" i="12"/>
  <c r="C1231" i="10"/>
  <c r="C1223" i="12"/>
  <c r="C1223" i="10"/>
  <c r="C1215" i="14"/>
  <c r="C1215" i="10"/>
  <c r="C1215" i="13"/>
  <c r="C1207" i="14"/>
  <c r="C1207" i="12"/>
  <c r="C1207" i="10"/>
  <c r="C1199" i="14"/>
  <c r="C1199" i="10"/>
  <c r="C1199" i="13"/>
  <c r="C1191" i="13"/>
  <c r="C1191" i="12"/>
  <c r="C1191" i="14"/>
  <c r="C1191" i="10"/>
  <c r="C1183" i="13"/>
  <c r="C1183" i="14"/>
  <c r="C1183" i="10"/>
  <c r="C1183" i="12"/>
  <c r="C1175" i="12"/>
  <c r="C1175" i="13"/>
  <c r="C1175" i="10"/>
  <c r="C1167" i="14"/>
  <c r="C1167" i="13"/>
  <c r="C1167" i="10"/>
  <c r="C1159" i="12"/>
  <c r="C1159" i="13"/>
  <c r="C1159" i="10"/>
  <c r="C1159" i="14"/>
  <c r="C1151" i="14"/>
  <c r="C1151" i="12"/>
  <c r="C1151" i="10"/>
  <c r="C1143" i="14"/>
  <c r="C1143" i="12"/>
  <c r="C1143" i="13"/>
  <c r="C1143" i="10"/>
  <c r="C1127" i="13"/>
  <c r="C1127" i="12"/>
  <c r="C1127" i="14"/>
  <c r="C1127" i="10"/>
  <c r="C1119" i="13"/>
  <c r="C1119" i="10"/>
  <c r="C1111" i="12"/>
  <c r="C1111" i="10"/>
  <c r="C1103" i="14"/>
  <c r="C1103" i="13"/>
  <c r="C1103" i="12"/>
  <c r="C1103" i="10"/>
  <c r="C1095" i="12"/>
  <c r="C1095" i="10"/>
  <c r="C1087" i="14"/>
  <c r="C1087" i="13"/>
  <c r="C1087" i="10"/>
  <c r="C1079" i="14"/>
  <c r="C1079" i="12"/>
  <c r="C1079" i="10"/>
  <c r="C1071" i="13"/>
  <c r="C1071" i="14"/>
  <c r="C1071" i="10"/>
  <c r="C1063" i="13"/>
  <c r="C1063" i="12"/>
  <c r="C1063" i="14"/>
  <c r="C1063" i="10"/>
  <c r="C1055" i="13"/>
  <c r="C1055" i="14"/>
  <c r="C1055" i="10"/>
  <c r="C1055" i="12"/>
  <c r="C1047" i="12"/>
  <c r="C1047" i="10"/>
  <c r="C1039" i="14"/>
  <c r="C1039" i="13"/>
  <c r="C1039" i="10"/>
  <c r="C1031" i="12"/>
  <c r="C1031" i="10"/>
  <c r="C1031" i="14"/>
  <c r="C1023" i="14"/>
  <c r="C1023" i="12"/>
  <c r="C1023" i="10"/>
  <c r="C1015" i="14"/>
  <c r="C1015" i="12"/>
  <c r="C1015" i="10"/>
  <c r="C999" i="13"/>
  <c r="C999" i="12"/>
  <c r="C999" i="14"/>
  <c r="C999" i="10"/>
  <c r="C991" i="13"/>
  <c r="C991" i="10"/>
  <c r="C983" i="12"/>
  <c r="C983" i="13"/>
  <c r="C983" i="10"/>
  <c r="C975" i="14"/>
  <c r="C975" i="13"/>
  <c r="C975" i="12"/>
  <c r="C975" i="10"/>
  <c r="C967" i="12"/>
  <c r="C967" i="10"/>
  <c r="C967" i="13"/>
  <c r="C959" i="14"/>
  <c r="C959" i="10"/>
  <c r="C951" i="14"/>
  <c r="C951" i="12"/>
  <c r="C951" i="10"/>
  <c r="C951" i="13"/>
  <c r="C943" i="14"/>
  <c r="C943" i="10"/>
  <c r="C935" i="13"/>
  <c r="C935" i="12"/>
  <c r="C935" i="14"/>
  <c r="C935" i="10"/>
  <c r="C927" i="13"/>
  <c r="C927" i="14"/>
  <c r="C927" i="10"/>
  <c r="C927" i="12"/>
  <c r="C919" i="12"/>
  <c r="C919" i="10"/>
  <c r="C911" i="14"/>
  <c r="C911" i="13"/>
  <c r="C911" i="10"/>
  <c r="C903" i="12"/>
  <c r="C903" i="10"/>
  <c r="C903" i="14"/>
  <c r="C895" i="14"/>
  <c r="C895" i="12"/>
  <c r="C895" i="13"/>
  <c r="C895" i="10"/>
  <c r="C887" i="14"/>
  <c r="C887" i="10"/>
  <c r="C879" i="13"/>
  <c r="C879" i="12"/>
  <c r="C879" i="10"/>
  <c r="C871" i="13"/>
  <c r="C871" i="14"/>
  <c r="C871" i="10"/>
  <c r="C863" i="13"/>
  <c r="C863" i="10"/>
  <c r="C847" i="14"/>
  <c r="C847" i="13"/>
  <c r="C847" i="10"/>
  <c r="C839" i="13"/>
  <c r="C839" i="12"/>
  <c r="C839" i="10"/>
  <c r="C831" i="14"/>
  <c r="C831" i="10"/>
  <c r="C823" i="14"/>
  <c r="C823" i="13"/>
  <c r="C823" i="10"/>
  <c r="C815" i="14"/>
  <c r="C815" i="12"/>
  <c r="C815" i="10"/>
  <c r="C807" i="13"/>
  <c r="C807" i="14"/>
  <c r="C807" i="10"/>
  <c r="C799" i="13"/>
  <c r="C799" i="14"/>
  <c r="C799" i="10"/>
  <c r="C791" i="10"/>
  <c r="C791" i="13"/>
  <c r="C783" i="14"/>
  <c r="C783" i="13"/>
  <c r="C783" i="10"/>
  <c r="C775" i="12"/>
  <c r="C775" i="10"/>
  <c r="C775" i="14"/>
  <c r="C767" i="14"/>
  <c r="C767" i="10"/>
  <c r="C759" i="14"/>
  <c r="C759" i="10"/>
  <c r="C751" i="12"/>
  <c r="C751" i="10"/>
  <c r="C743" i="13"/>
  <c r="C743" i="14"/>
  <c r="C743" i="10"/>
  <c r="C735" i="13"/>
  <c r="C735" i="10"/>
  <c r="C719" i="14"/>
  <c r="C719" i="13"/>
  <c r="C719" i="10"/>
  <c r="C711" i="12"/>
  <c r="C711" i="10"/>
  <c r="C703" i="14"/>
  <c r="C703" i="10"/>
  <c r="C703" i="13"/>
  <c r="C695" i="14"/>
  <c r="C695" i="10"/>
  <c r="C687" i="14"/>
  <c r="C687" i="12"/>
  <c r="C687" i="10"/>
  <c r="C687" i="13"/>
  <c r="C679" i="13"/>
  <c r="C679" i="14"/>
  <c r="C679" i="10"/>
  <c r="C671" i="13"/>
  <c r="C671" i="14"/>
  <c r="C671" i="10"/>
  <c r="C663" i="13"/>
  <c r="C663" i="10"/>
  <c r="C655" i="14"/>
  <c r="C655" i="13"/>
  <c r="C655" i="10"/>
  <c r="C647" i="13"/>
  <c r="C647" i="12"/>
  <c r="C647" i="10"/>
  <c r="C647" i="14"/>
  <c r="C639" i="14"/>
  <c r="C639" i="10"/>
  <c r="C631" i="14"/>
  <c r="C631" i="13"/>
  <c r="C631" i="10"/>
  <c r="C623" i="12"/>
  <c r="C623" i="10"/>
  <c r="C615" i="13"/>
  <c r="C615" i="14"/>
  <c r="C615" i="10"/>
  <c r="C607" i="13"/>
  <c r="C607" i="10"/>
  <c r="C591" i="14"/>
  <c r="C591" i="13"/>
  <c r="C591" i="10"/>
  <c r="C583" i="12"/>
  <c r="C583" i="10"/>
  <c r="C575" i="14"/>
  <c r="C575" i="13"/>
  <c r="C575" i="10"/>
  <c r="C567" i="14"/>
  <c r="C567" i="10"/>
  <c r="C559" i="13"/>
  <c r="C559" i="14"/>
  <c r="C559" i="12"/>
  <c r="C559" i="10"/>
  <c r="C551" i="13"/>
  <c r="C551" i="14"/>
  <c r="C551" i="10"/>
  <c r="C543" i="13"/>
  <c r="C543" i="14"/>
  <c r="C543" i="10"/>
  <c r="C527" i="14"/>
  <c r="C527" i="13"/>
  <c r="C527" i="10"/>
  <c r="C519" i="12"/>
  <c r="C519" i="10"/>
  <c r="C519" i="14"/>
  <c r="C511" i="14"/>
  <c r="C511" i="10"/>
  <c r="C503" i="14"/>
  <c r="C503" i="10"/>
  <c r="C495" i="12"/>
  <c r="C495" i="10"/>
  <c r="C487" i="13"/>
  <c r="C487" i="14"/>
  <c r="C487" i="10"/>
  <c r="C479" i="13"/>
  <c r="C479" i="10"/>
  <c r="C471" i="13"/>
  <c r="C471" i="10"/>
  <c r="C463" i="14"/>
  <c r="C463" i="13"/>
  <c r="C463" i="10"/>
  <c r="C455" i="12"/>
  <c r="C455" i="10"/>
  <c r="C455" i="13"/>
  <c r="C447" i="14"/>
  <c r="C447" i="10"/>
  <c r="C439" i="14"/>
  <c r="C439" i="10"/>
  <c r="C439" i="13"/>
  <c r="C431" i="14"/>
  <c r="C431" i="12"/>
  <c r="C431" i="10"/>
  <c r="C423" i="13"/>
  <c r="C423" i="14"/>
  <c r="C423" i="10"/>
  <c r="C415" i="13"/>
  <c r="C415" i="14"/>
  <c r="C415" i="10"/>
  <c r="C399" i="14"/>
  <c r="C399" i="13"/>
  <c r="C399" i="10"/>
  <c r="C391" i="12"/>
  <c r="K391" i="12" s="1"/>
  <c r="C391" i="10"/>
  <c r="C391" i="14"/>
  <c r="C383" i="14"/>
  <c r="C383" i="13"/>
  <c r="C383" i="10"/>
  <c r="C375" i="14"/>
  <c r="C375" i="10"/>
  <c r="C367" i="13"/>
  <c r="C367" i="12"/>
  <c r="C367" i="10"/>
  <c r="C359" i="13"/>
  <c r="C359" i="14"/>
  <c r="C359" i="10"/>
  <c r="C351" i="13"/>
  <c r="C351" i="10"/>
  <c r="C335" i="14"/>
  <c r="C335" i="13"/>
  <c r="C335" i="10"/>
  <c r="C327" i="13"/>
  <c r="C327" i="12"/>
  <c r="C327" i="10"/>
  <c r="C319" i="14"/>
  <c r="C319" i="10"/>
  <c r="C311" i="14"/>
  <c r="C311" i="13"/>
  <c r="C311" i="10"/>
  <c r="C303" i="14"/>
  <c r="C303" i="12"/>
  <c r="C303" i="10"/>
  <c r="C295" i="13"/>
  <c r="C295" i="14"/>
  <c r="C295" i="10"/>
  <c r="C287" i="13"/>
  <c r="C287" i="14"/>
  <c r="C287" i="10"/>
  <c r="C279" i="10"/>
  <c r="C279" i="13"/>
  <c r="C271" i="14"/>
  <c r="C271" i="13"/>
  <c r="C271" i="10"/>
  <c r="C263" i="12"/>
  <c r="C263" i="10"/>
  <c r="C263" i="14"/>
  <c r="C255" i="14"/>
  <c r="C255" i="10"/>
  <c r="C247" i="14"/>
  <c r="C247" i="10"/>
  <c r="C239" i="12"/>
  <c r="C239" i="10"/>
  <c r="C231" i="13"/>
  <c r="C231" i="14"/>
  <c r="C231" i="10"/>
  <c r="C223" i="13"/>
  <c r="C223" i="10"/>
  <c r="C207" i="14"/>
  <c r="C207" i="13"/>
  <c r="C207" i="10"/>
  <c r="C199" i="12"/>
  <c r="C199" i="10"/>
  <c r="C191" i="14"/>
  <c r="C191" i="10"/>
  <c r="C191" i="13"/>
  <c r="C183" i="14"/>
  <c r="C183" i="10"/>
  <c r="C175" i="14"/>
  <c r="C175" i="12"/>
  <c r="C175" i="10"/>
  <c r="C175" i="13"/>
  <c r="C167" i="13"/>
  <c r="C167" i="14"/>
  <c r="C167" i="10"/>
  <c r="C159" i="13"/>
  <c r="C159" i="14"/>
  <c r="C159" i="10"/>
  <c r="C151" i="13"/>
  <c r="C151" i="10"/>
  <c r="C143" i="14"/>
  <c r="C143" i="13"/>
  <c r="C143" i="10"/>
  <c r="C135" i="13"/>
  <c r="C135" i="12"/>
  <c r="C135" i="10"/>
  <c r="C135" i="14"/>
  <c r="C127" i="14"/>
  <c r="C127" i="10"/>
  <c r="C119" i="14"/>
  <c r="C119" i="13"/>
  <c r="C119" i="10"/>
  <c r="C111" i="12"/>
  <c r="C111" i="10"/>
  <c r="C103" i="13"/>
  <c r="C103" i="14"/>
  <c r="C103" i="10"/>
  <c r="C95" i="13"/>
  <c r="C95" i="10"/>
  <c r="C79" i="14"/>
  <c r="C79" i="13"/>
  <c r="C79" i="10"/>
  <c r="C71" i="12"/>
  <c r="C71" i="10"/>
  <c r="C63" i="14"/>
  <c r="C63" i="13"/>
  <c r="C63" i="10"/>
  <c r="C55" i="14"/>
  <c r="C55" i="10"/>
  <c r="C47" i="13"/>
  <c r="C47" i="14"/>
  <c r="C47" i="12"/>
  <c r="C47" i="10"/>
  <c r="C39" i="13"/>
  <c r="C39" i="14"/>
  <c r="C39" i="10"/>
  <c r="C1488" i="8"/>
  <c r="C31" i="13"/>
  <c r="C31" i="14"/>
  <c r="C31" i="10"/>
  <c r="C1480" i="8"/>
  <c r="C23" i="10"/>
  <c r="C1472" i="8"/>
  <c r="C15" i="14"/>
  <c r="C15" i="13"/>
  <c r="C15" i="10"/>
  <c r="C1464" i="8"/>
  <c r="C7" i="12"/>
  <c r="C7" i="10"/>
  <c r="C7" i="14"/>
  <c r="C9" i="9"/>
  <c r="C17" i="9"/>
  <c r="C25" i="9"/>
  <c r="C33" i="9"/>
  <c r="C41" i="9"/>
  <c r="C49" i="9"/>
  <c r="C57" i="9"/>
  <c r="C65" i="9"/>
  <c r="C73" i="9"/>
  <c r="C81" i="9"/>
  <c r="C89" i="9"/>
  <c r="C97" i="9"/>
  <c r="C105" i="9"/>
  <c r="C113" i="9"/>
  <c r="C121" i="9"/>
  <c r="C129" i="9"/>
  <c r="C137" i="9"/>
  <c r="C145" i="9"/>
  <c r="C153" i="9"/>
  <c r="C161" i="9"/>
  <c r="C169" i="9"/>
  <c r="C177" i="9"/>
  <c r="C185" i="9"/>
  <c r="C193" i="9"/>
  <c r="C201" i="9"/>
  <c r="C209" i="9"/>
  <c r="C217" i="9"/>
  <c r="C225" i="9"/>
  <c r="C233" i="9"/>
  <c r="C241" i="9"/>
  <c r="C249" i="9"/>
  <c r="C257" i="9"/>
  <c r="C265" i="9"/>
  <c r="C273" i="9"/>
  <c r="C281" i="9"/>
  <c r="C289" i="9"/>
  <c r="C297" i="9"/>
  <c r="C305" i="9"/>
  <c r="C313" i="9"/>
  <c r="C321" i="9"/>
  <c r="C329" i="9"/>
  <c r="C337" i="9"/>
  <c r="C345" i="9"/>
  <c r="C353" i="9"/>
  <c r="C361" i="9"/>
  <c r="C369" i="9"/>
  <c r="C377" i="9"/>
  <c r="C385" i="9"/>
  <c r="C393" i="9"/>
  <c r="C401" i="9"/>
  <c r="C409" i="9"/>
  <c r="C417" i="9"/>
  <c r="C425" i="9"/>
  <c r="C433" i="9"/>
  <c r="C441" i="9"/>
  <c r="C449" i="9"/>
  <c r="C457" i="9"/>
  <c r="C465" i="9"/>
  <c r="C473" i="9"/>
  <c r="C481" i="9"/>
  <c r="C489" i="9"/>
  <c r="C497" i="9"/>
  <c r="C505" i="9"/>
  <c r="C513" i="9"/>
  <c r="C521" i="9"/>
  <c r="C529" i="9"/>
  <c r="C537" i="9"/>
  <c r="C545" i="9"/>
  <c r="C553" i="9"/>
  <c r="C561" i="9"/>
  <c r="C569" i="9"/>
  <c r="C577" i="9"/>
  <c r="C585" i="9"/>
  <c r="C593" i="9"/>
  <c r="C601" i="9"/>
  <c r="C609" i="9"/>
  <c r="C617" i="9"/>
  <c r="C625" i="9"/>
  <c r="C633" i="9"/>
  <c r="C641" i="9"/>
  <c r="C649" i="9"/>
  <c r="C657" i="9"/>
  <c r="C665" i="9"/>
  <c r="C673" i="9"/>
  <c r="C681" i="9"/>
  <c r="C689" i="9"/>
  <c r="C697" i="9"/>
  <c r="C705" i="9"/>
  <c r="C713" i="9"/>
  <c r="C721" i="9"/>
  <c r="C729" i="9"/>
  <c r="C737" i="9"/>
  <c r="C745" i="9"/>
  <c r="C753" i="9"/>
  <c r="C761" i="9"/>
  <c r="C769" i="9"/>
  <c r="C777" i="9"/>
  <c r="C785" i="9"/>
  <c r="C793" i="9"/>
  <c r="C801" i="9"/>
  <c r="C809" i="9"/>
  <c r="C817" i="9"/>
  <c r="C825" i="9"/>
  <c r="C833" i="9"/>
  <c r="C841" i="9"/>
  <c r="C849" i="9"/>
  <c r="C857" i="9"/>
  <c r="C865" i="9"/>
  <c r="C873" i="9"/>
  <c r="C881" i="9"/>
  <c r="C889" i="9"/>
  <c r="C897" i="9"/>
  <c r="C905" i="9"/>
  <c r="C913" i="9"/>
  <c r="C921" i="9"/>
  <c r="C929" i="9"/>
  <c r="C937" i="9"/>
  <c r="C945" i="9"/>
  <c r="C953" i="9"/>
  <c r="C961" i="9"/>
  <c r="C969" i="9"/>
  <c r="C977" i="9"/>
  <c r="C985" i="9"/>
  <c r="C993" i="9"/>
  <c r="C1001" i="9"/>
  <c r="C1009" i="9"/>
  <c r="C1017" i="9"/>
  <c r="C1025" i="9"/>
  <c r="C1033" i="9"/>
  <c r="C1041" i="9"/>
  <c r="C1049" i="9"/>
  <c r="C1057" i="9"/>
  <c r="C1065" i="9"/>
  <c r="C1073" i="9"/>
  <c r="C1081" i="9"/>
  <c r="C1089" i="9"/>
  <c r="C1097" i="9"/>
  <c r="C1105" i="9"/>
  <c r="C1113" i="9"/>
  <c r="C1121" i="9"/>
  <c r="C1129" i="9"/>
  <c r="C1137" i="9"/>
  <c r="C1145" i="9"/>
  <c r="C1153" i="9"/>
  <c r="C1161" i="9"/>
  <c r="C1169" i="9"/>
  <c r="C1177" i="9"/>
  <c r="C1185" i="9"/>
  <c r="C1193" i="9"/>
  <c r="C1201" i="9"/>
  <c r="C1209" i="9"/>
  <c r="C1217" i="9"/>
  <c r="C1225" i="9"/>
  <c r="C1233" i="9"/>
  <c r="C1241" i="9"/>
  <c r="C1249" i="9"/>
  <c r="C1257" i="9"/>
  <c r="C1265" i="9"/>
  <c r="C1273" i="9"/>
  <c r="C1281" i="9"/>
  <c r="C1289" i="9"/>
  <c r="C1297" i="9"/>
  <c r="C1305" i="9"/>
  <c r="C1313" i="9"/>
  <c r="C1321" i="9"/>
  <c r="C1329" i="9"/>
  <c r="C1337" i="9"/>
  <c r="C1345" i="9"/>
  <c r="C1353" i="9"/>
  <c r="C1361" i="9"/>
  <c r="C1369" i="9"/>
  <c r="C1377" i="9"/>
  <c r="C1385" i="9"/>
  <c r="C1393" i="9"/>
  <c r="C1401" i="9"/>
  <c r="C1409" i="9"/>
  <c r="C1417" i="9"/>
  <c r="C1425" i="9"/>
  <c r="C1433" i="9"/>
  <c r="C1441" i="9"/>
  <c r="C1449" i="9"/>
  <c r="C1457" i="9"/>
  <c r="F5" i="9"/>
  <c r="D8" i="9"/>
  <c r="G10" i="9"/>
  <c r="F13" i="9"/>
  <c r="D16" i="9"/>
  <c r="G18" i="9"/>
  <c r="F21" i="9"/>
  <c r="D24" i="9"/>
  <c r="G26" i="9"/>
  <c r="F29" i="9"/>
  <c r="D32" i="9"/>
  <c r="G34" i="9"/>
  <c r="F37" i="9"/>
  <c r="D40" i="9"/>
  <c r="G42" i="9"/>
  <c r="F45" i="9"/>
  <c r="D48" i="9"/>
  <c r="G50" i="9"/>
  <c r="F53" i="9"/>
  <c r="F1479" i="9" s="1"/>
  <c r="D56" i="9"/>
  <c r="G58" i="9"/>
  <c r="F61" i="9"/>
  <c r="D64" i="9"/>
  <c r="G66" i="9"/>
  <c r="F69" i="9"/>
  <c r="D72" i="9"/>
  <c r="G74" i="9"/>
  <c r="F77" i="9"/>
  <c r="D80" i="9"/>
  <c r="G82" i="9"/>
  <c r="F85" i="9"/>
  <c r="D88" i="9"/>
  <c r="G90" i="9"/>
  <c r="F93" i="9"/>
  <c r="D96" i="9"/>
  <c r="G98" i="9"/>
  <c r="F101" i="9"/>
  <c r="D104" i="9"/>
  <c r="G106" i="9"/>
  <c r="F109" i="9"/>
  <c r="D112" i="9"/>
  <c r="G114" i="9"/>
  <c r="F117" i="9"/>
  <c r="F1481" i="9" s="1"/>
  <c r="D120" i="9"/>
  <c r="G122" i="9"/>
  <c r="F125" i="9"/>
  <c r="D128" i="9"/>
  <c r="G130" i="9"/>
  <c r="F133" i="9"/>
  <c r="D136" i="9"/>
  <c r="G138" i="9"/>
  <c r="F141" i="9"/>
  <c r="D144" i="9"/>
  <c r="G146" i="9"/>
  <c r="F149" i="9"/>
  <c r="D152" i="9"/>
  <c r="G154" i="9"/>
  <c r="F157" i="9"/>
  <c r="D160" i="9"/>
  <c r="G162" i="9"/>
  <c r="F165" i="9"/>
  <c r="D168" i="9"/>
  <c r="G170" i="9"/>
  <c r="F173" i="9"/>
  <c r="D176" i="9"/>
  <c r="G178" i="9"/>
  <c r="F181" i="9"/>
  <c r="D184" i="9"/>
  <c r="G186" i="9"/>
  <c r="F189" i="9"/>
  <c r="D192" i="9"/>
  <c r="G194" i="9"/>
  <c r="F197" i="9"/>
  <c r="D200" i="9"/>
  <c r="G202" i="9"/>
  <c r="F205" i="9"/>
  <c r="D208" i="9"/>
  <c r="G210" i="9"/>
  <c r="F213" i="9"/>
  <c r="D216" i="9"/>
  <c r="G218" i="9"/>
  <c r="F221" i="9"/>
  <c r="D224" i="9"/>
  <c r="G226" i="9"/>
  <c r="F229" i="9"/>
  <c r="D232" i="9"/>
  <c r="G234" i="9"/>
  <c r="F237" i="9"/>
  <c r="D240" i="9"/>
  <c r="G242" i="9"/>
  <c r="F245" i="9"/>
  <c r="F248" i="9"/>
  <c r="G255" i="9"/>
  <c r="F259" i="9"/>
  <c r="D264" i="9"/>
  <c r="G267" i="9"/>
  <c r="F272" i="9"/>
  <c r="D277" i="9"/>
  <c r="G280" i="9"/>
  <c r="F285" i="9"/>
  <c r="D289" i="9"/>
  <c r="G293" i="9"/>
  <c r="F298" i="9"/>
  <c r="D302" i="9"/>
  <c r="G306" i="9"/>
  <c r="F310" i="9"/>
  <c r="D315" i="9"/>
  <c r="G319" i="9"/>
  <c r="F323" i="9"/>
  <c r="D328" i="9"/>
  <c r="G331" i="9"/>
  <c r="F336" i="9"/>
  <c r="D341" i="9"/>
  <c r="G344" i="9"/>
  <c r="F349" i="9"/>
  <c r="D353" i="9"/>
  <c r="G357" i="9"/>
  <c r="F362" i="9"/>
  <c r="D366" i="9"/>
  <c r="G370" i="9"/>
  <c r="F374" i="9"/>
  <c r="D379" i="9"/>
  <c r="G383" i="9"/>
  <c r="F387" i="9"/>
  <c r="D392" i="9"/>
  <c r="G395" i="9"/>
  <c r="F400" i="9"/>
  <c r="D405" i="9"/>
  <c r="G408" i="9"/>
  <c r="F413" i="9"/>
  <c r="D417" i="9"/>
  <c r="G421" i="9"/>
  <c r="F426" i="9"/>
  <c r="D430" i="9"/>
  <c r="G434" i="9"/>
  <c r="F438" i="9"/>
  <c r="D443" i="9"/>
  <c r="G447" i="9"/>
  <c r="F451" i="9"/>
  <c r="D456" i="9"/>
  <c r="G459" i="9"/>
  <c r="F464" i="9"/>
  <c r="D469" i="9"/>
  <c r="G472" i="9"/>
  <c r="F477" i="9"/>
  <c r="D481" i="9"/>
  <c r="G485" i="9"/>
  <c r="F490" i="9"/>
  <c r="D494" i="9"/>
  <c r="G498" i="9"/>
  <c r="F502" i="9"/>
  <c r="D507" i="9"/>
  <c r="G511" i="9"/>
  <c r="F515" i="9"/>
  <c r="D520" i="9"/>
  <c r="G523" i="9"/>
  <c r="F528" i="9"/>
  <c r="D533" i="9"/>
  <c r="G536" i="9"/>
  <c r="F541" i="9"/>
  <c r="D545" i="9"/>
  <c r="G549" i="9"/>
  <c r="F554" i="9"/>
  <c r="D558" i="9"/>
  <c r="G562" i="9"/>
  <c r="F566" i="9"/>
  <c r="D571" i="9"/>
  <c r="G575" i="9"/>
  <c r="F579" i="9"/>
  <c r="D584" i="9"/>
  <c r="G587" i="9"/>
  <c r="F592" i="9"/>
  <c r="D597" i="9"/>
  <c r="F605" i="9"/>
  <c r="D609" i="9"/>
  <c r="G613" i="9"/>
  <c r="F618" i="9"/>
  <c r="D622" i="9"/>
  <c r="G626" i="9"/>
  <c r="F630" i="9"/>
  <c r="D635" i="9"/>
  <c r="G639" i="9"/>
  <c r="F643" i="9"/>
  <c r="D648" i="9"/>
  <c r="G651" i="9"/>
  <c r="F656" i="9"/>
  <c r="D661" i="9"/>
  <c r="G664" i="9"/>
  <c r="F669" i="9"/>
  <c r="D673" i="9"/>
  <c r="G677" i="9"/>
  <c r="F682" i="9"/>
  <c r="D686" i="9"/>
  <c r="G690" i="9"/>
  <c r="F694" i="9"/>
  <c r="D699" i="9"/>
  <c r="G703" i="9"/>
  <c r="F707" i="9"/>
  <c r="D712" i="9"/>
  <c r="G715" i="9"/>
  <c r="F720" i="9"/>
  <c r="D725" i="9"/>
  <c r="F733" i="9"/>
  <c r="D737" i="9"/>
  <c r="G741" i="9"/>
  <c r="F746" i="9"/>
  <c r="D750" i="9"/>
  <c r="G754" i="9"/>
  <c r="F758" i="9"/>
  <c r="D763" i="9"/>
  <c r="G767" i="9"/>
  <c r="D776" i="9"/>
  <c r="G779" i="9"/>
  <c r="F784" i="9"/>
  <c r="D789" i="9"/>
  <c r="G792" i="9"/>
  <c r="F797" i="9"/>
  <c r="D801" i="9"/>
  <c r="G805" i="9"/>
  <c r="F810" i="9"/>
  <c r="D814" i="9"/>
  <c r="G818" i="9"/>
  <c r="F822" i="9"/>
  <c r="D827" i="9"/>
  <c r="G831" i="9"/>
  <c r="F835" i="9"/>
  <c r="D840" i="9"/>
  <c r="G843" i="9"/>
  <c r="F848" i="9"/>
  <c r="D853" i="9"/>
  <c r="F861" i="9"/>
  <c r="D865" i="9"/>
  <c r="G869" i="9"/>
  <c r="F874" i="9"/>
  <c r="D878" i="9"/>
  <c r="G882" i="9"/>
  <c r="F886" i="9"/>
  <c r="D891" i="9"/>
  <c r="G895" i="9"/>
  <c r="D904" i="9"/>
  <c r="G907" i="9"/>
  <c r="F912" i="9"/>
  <c r="D917" i="9"/>
  <c r="G920" i="9"/>
  <c r="F925" i="9"/>
  <c r="D929" i="9"/>
  <c r="G933" i="9"/>
  <c r="F938" i="9"/>
  <c r="D942" i="9"/>
  <c r="G946" i="9"/>
  <c r="F950" i="9"/>
  <c r="D955" i="9"/>
  <c r="G959" i="9"/>
  <c r="F963" i="9"/>
  <c r="D968" i="9"/>
  <c r="G971" i="9"/>
  <c r="F976" i="9"/>
  <c r="D981" i="9"/>
  <c r="G984" i="9"/>
  <c r="F989" i="9"/>
  <c r="D993" i="9"/>
  <c r="G997" i="9"/>
  <c r="F1002" i="9"/>
  <c r="D1006" i="9"/>
  <c r="G1010" i="9"/>
  <c r="F1014" i="9"/>
  <c r="D1019" i="9"/>
  <c r="G1023" i="9"/>
  <c r="D1032" i="9"/>
  <c r="G1035" i="9"/>
  <c r="F1040" i="9"/>
  <c r="D1045" i="9"/>
  <c r="G1048" i="9"/>
  <c r="F1053" i="9"/>
  <c r="D1057" i="9"/>
  <c r="G1061" i="9"/>
  <c r="F1066" i="9"/>
  <c r="D1070" i="9"/>
  <c r="G1074" i="9"/>
  <c r="F1078" i="9"/>
  <c r="D1083" i="9"/>
  <c r="G1087" i="9"/>
  <c r="F1091" i="9"/>
  <c r="D1096" i="9"/>
  <c r="L1096" i="9" s="1" a="1"/>
  <c r="L1096" i="9" s="1"/>
  <c r="G1099" i="9"/>
  <c r="F1104" i="9"/>
  <c r="D1109" i="9"/>
  <c r="G1112" i="9"/>
  <c r="F1117" i="9"/>
  <c r="D1121" i="9"/>
  <c r="G1125" i="9"/>
  <c r="F1130" i="9"/>
  <c r="D1134" i="9"/>
  <c r="G1138" i="9"/>
  <c r="F1142" i="9"/>
  <c r="D1147" i="9"/>
  <c r="G1151" i="9"/>
  <c r="F1155" i="9"/>
  <c r="D1160" i="9"/>
  <c r="G1163" i="9"/>
  <c r="F1168" i="9"/>
  <c r="D1173" i="9"/>
  <c r="G1176" i="9"/>
  <c r="F1181" i="9"/>
  <c r="D1185" i="9"/>
  <c r="G1189" i="9"/>
  <c r="F1194" i="9"/>
  <c r="D1198" i="9"/>
  <c r="G1202" i="9"/>
  <c r="F1206" i="9"/>
  <c r="D1211" i="9"/>
  <c r="G1215" i="9"/>
  <c r="F1219" i="9"/>
  <c r="D1224" i="9"/>
  <c r="G1227" i="9"/>
  <c r="F1232" i="9"/>
  <c r="D1237" i="9"/>
  <c r="G1240" i="9"/>
  <c r="F1245" i="9"/>
  <c r="D1249" i="9"/>
  <c r="G1253" i="9"/>
  <c r="F1258" i="9"/>
  <c r="D1262" i="9"/>
  <c r="G1266" i="9"/>
  <c r="F1270" i="9"/>
  <c r="D1275" i="9"/>
  <c r="G1279" i="9"/>
  <c r="F1283" i="9"/>
  <c r="D1288" i="9"/>
  <c r="G1291" i="9"/>
  <c r="F1296" i="9"/>
  <c r="D1301" i="9"/>
  <c r="G1304" i="9"/>
  <c r="F1309" i="9"/>
  <c r="D1313" i="9"/>
  <c r="G1317" i="9"/>
  <c r="F1322" i="9"/>
  <c r="D1326" i="9"/>
  <c r="G1330" i="9"/>
  <c r="F1334" i="9"/>
  <c r="D1339" i="9"/>
  <c r="G1343" i="9"/>
  <c r="F1347" i="9"/>
  <c r="D1352" i="9"/>
  <c r="G1355" i="9"/>
  <c r="F1360" i="9"/>
  <c r="D1365" i="9"/>
  <c r="G1368" i="9"/>
  <c r="F1373" i="9"/>
  <c r="D1377" i="9"/>
  <c r="G1381" i="9"/>
  <c r="F1386" i="9"/>
  <c r="D1390" i="9"/>
  <c r="G1394" i="9"/>
  <c r="F1398" i="9"/>
  <c r="D1403" i="9"/>
  <c r="G1407" i="9"/>
  <c r="F1411" i="9"/>
  <c r="D1416" i="9"/>
  <c r="G1419" i="9"/>
  <c r="F1424" i="9"/>
  <c r="D1429" i="9"/>
  <c r="G1432" i="9"/>
  <c r="F1437" i="9"/>
  <c r="D1441" i="9"/>
  <c r="G1445" i="9"/>
  <c r="F1450" i="9"/>
  <c r="D1454" i="9"/>
  <c r="G1458" i="9"/>
  <c r="C13" i="10"/>
  <c r="C27" i="10"/>
  <c r="C41" i="10"/>
  <c r="C52" i="10"/>
  <c r="C66" i="10"/>
  <c r="C77" i="10"/>
  <c r="C91" i="10"/>
  <c r="C105" i="10"/>
  <c r="C116" i="10"/>
  <c r="C130" i="10"/>
  <c r="C141" i="10"/>
  <c r="C155" i="10"/>
  <c r="C169" i="10"/>
  <c r="C180" i="10"/>
  <c r="C194" i="10"/>
  <c r="C205" i="10"/>
  <c r="C219" i="10"/>
  <c r="C233" i="10"/>
  <c r="C244" i="10"/>
  <c r="C258" i="10"/>
  <c r="C269" i="10"/>
  <c r="C283" i="10"/>
  <c r="C297" i="10"/>
  <c r="C308" i="10"/>
  <c r="C322" i="10"/>
  <c r="C333" i="10"/>
  <c r="C347" i="10"/>
  <c r="C361" i="10"/>
  <c r="C372" i="10"/>
  <c r="C386" i="10"/>
  <c r="C397" i="10"/>
  <c r="C411" i="10"/>
  <c r="C425" i="10"/>
  <c r="C436" i="10"/>
  <c r="C450" i="10"/>
  <c r="C461" i="10"/>
  <c r="C475" i="10"/>
  <c r="C489" i="10"/>
  <c r="C500" i="10"/>
  <c r="C514" i="10"/>
  <c r="C525" i="10"/>
  <c r="C539" i="10"/>
  <c r="C553" i="10"/>
  <c r="C564" i="10"/>
  <c r="C578" i="10"/>
  <c r="C589" i="10"/>
  <c r="C603" i="10"/>
  <c r="C617" i="10"/>
  <c r="C628" i="10"/>
  <c r="C642" i="10"/>
  <c r="C653" i="10"/>
  <c r="C667" i="10"/>
  <c r="C681" i="10"/>
  <c r="C692" i="10"/>
  <c r="C706" i="10"/>
  <c r="C717" i="10"/>
  <c r="C731" i="10"/>
  <c r="C745" i="10"/>
  <c r="C756" i="10"/>
  <c r="C770" i="10"/>
  <c r="C781" i="10"/>
  <c r="C795" i="10"/>
  <c r="C809" i="10"/>
  <c r="C820" i="10"/>
  <c r="C834" i="10"/>
  <c r="C845" i="10"/>
  <c r="C859" i="10"/>
  <c r="C873" i="10"/>
  <c r="C884" i="10"/>
  <c r="C898" i="10"/>
  <c r="C909" i="10"/>
  <c r="C923" i="10"/>
  <c r="C937" i="10"/>
  <c r="C948" i="10"/>
  <c r="C962" i="10"/>
  <c r="C973" i="10"/>
  <c r="C987" i="10"/>
  <c r="C1012" i="10"/>
  <c r="C1026" i="10"/>
  <c r="C1037" i="10"/>
  <c r="C1051" i="10"/>
  <c r="C1076" i="10"/>
  <c r="C1090" i="10"/>
  <c r="C1101" i="10"/>
  <c r="C1115" i="10"/>
  <c r="C1129" i="10"/>
  <c r="C1140" i="10"/>
  <c r="C1154" i="10"/>
  <c r="C1165" i="10"/>
  <c r="C1179" i="10"/>
  <c r="C1204" i="10"/>
  <c r="C1218" i="10"/>
  <c r="C1229" i="10"/>
  <c r="C1243" i="10"/>
  <c r="C1268" i="10"/>
  <c r="C1282" i="10"/>
  <c r="C1293" i="10"/>
  <c r="C1307" i="10"/>
  <c r="C1321" i="10"/>
  <c r="C1332" i="10"/>
  <c r="C1346" i="10"/>
  <c r="C1357" i="10"/>
  <c r="C1371" i="10"/>
  <c r="C1385" i="10"/>
  <c r="C1396" i="10"/>
  <c r="C1410" i="10"/>
  <c r="C1421" i="10"/>
  <c r="C1435" i="10"/>
  <c r="C1449" i="10"/>
  <c r="C1460" i="10"/>
  <c r="D8" i="10"/>
  <c r="G11" i="10"/>
  <c r="F16" i="10"/>
  <c r="D20" i="10"/>
  <c r="G24" i="10"/>
  <c r="F29" i="10"/>
  <c r="D33" i="10"/>
  <c r="G37" i="10"/>
  <c r="F41" i="10"/>
  <c r="D46" i="10"/>
  <c r="G50" i="10"/>
  <c r="F54" i="10"/>
  <c r="D59" i="10"/>
  <c r="G62" i="10"/>
  <c r="F67" i="10"/>
  <c r="D72" i="10"/>
  <c r="G75" i="10"/>
  <c r="F80" i="10"/>
  <c r="D84" i="10"/>
  <c r="G88" i="10"/>
  <c r="F93" i="10"/>
  <c r="D97" i="10"/>
  <c r="G101" i="10"/>
  <c r="F105" i="10"/>
  <c r="D110" i="10"/>
  <c r="G114" i="10"/>
  <c r="F118" i="10"/>
  <c r="D123" i="10"/>
  <c r="G126" i="10"/>
  <c r="D136" i="10"/>
  <c r="G139" i="10"/>
  <c r="F144" i="10"/>
  <c r="D148" i="10"/>
  <c r="G152" i="10"/>
  <c r="F157" i="10"/>
  <c r="D161" i="10"/>
  <c r="G165" i="10"/>
  <c r="F169" i="10"/>
  <c r="D174" i="10"/>
  <c r="G178" i="10"/>
  <c r="F182" i="10"/>
  <c r="D187" i="10"/>
  <c r="G190" i="10"/>
  <c r="F195" i="10"/>
  <c r="D200" i="10"/>
  <c r="G203" i="10"/>
  <c r="F208" i="10"/>
  <c r="D212" i="10"/>
  <c r="F221" i="10"/>
  <c r="D225" i="10"/>
  <c r="G229" i="10"/>
  <c r="F233" i="10"/>
  <c r="D238" i="10"/>
  <c r="G242" i="10"/>
  <c r="F246" i="10"/>
  <c r="D251" i="10"/>
  <c r="G254" i="10"/>
  <c r="F259" i="10"/>
  <c r="D264" i="10"/>
  <c r="G267" i="10"/>
  <c r="F272" i="10"/>
  <c r="D276" i="10"/>
  <c r="G280" i="10"/>
  <c r="F285" i="10"/>
  <c r="D289" i="10"/>
  <c r="G293" i="10"/>
  <c r="F297" i="10"/>
  <c r="D302" i="10"/>
  <c r="G306" i="10"/>
  <c r="F310" i="10"/>
  <c r="D315" i="10"/>
  <c r="G318" i="10"/>
  <c r="F323" i="10"/>
  <c r="D328" i="10"/>
  <c r="G331" i="10"/>
  <c r="F336" i="10"/>
  <c r="D340" i="10"/>
  <c r="F349" i="10"/>
  <c r="D353" i="10"/>
  <c r="G357" i="10"/>
  <c r="F361" i="10"/>
  <c r="D366" i="10"/>
  <c r="G370" i="10"/>
  <c r="F374" i="10"/>
  <c r="D379" i="10"/>
  <c r="G382" i="10"/>
  <c r="D392" i="10"/>
  <c r="G395" i="10"/>
  <c r="F400" i="10"/>
  <c r="D404" i="10"/>
  <c r="G408" i="10"/>
  <c r="F413" i="10"/>
  <c r="D417" i="10"/>
  <c r="G421" i="10"/>
  <c r="F425" i="10"/>
  <c r="D430" i="10"/>
  <c r="G434" i="10"/>
  <c r="F438" i="10"/>
  <c r="D443" i="10"/>
  <c r="G446" i="10"/>
  <c r="F451" i="10"/>
  <c r="D456" i="10"/>
  <c r="G459" i="10"/>
  <c r="F464" i="10"/>
  <c r="D468" i="10"/>
  <c r="F477" i="10"/>
  <c r="D481" i="10"/>
  <c r="G485" i="10"/>
  <c r="F489" i="10"/>
  <c r="D494" i="10"/>
  <c r="G498" i="10"/>
  <c r="F502" i="10"/>
  <c r="D507" i="10"/>
  <c r="G510" i="10"/>
  <c r="D520" i="10"/>
  <c r="G523" i="10"/>
  <c r="F528" i="10"/>
  <c r="D532" i="10"/>
  <c r="G536" i="10"/>
  <c r="F541" i="10"/>
  <c r="D545" i="10"/>
  <c r="G549" i="10"/>
  <c r="F553" i="10"/>
  <c r="D558" i="10"/>
  <c r="D563" i="10"/>
  <c r="F567" i="10"/>
  <c r="G572" i="10"/>
  <c r="G576" i="10"/>
  <c r="D582" i="10"/>
  <c r="G591" i="10"/>
  <c r="D597" i="10"/>
  <c r="F601" i="10"/>
  <c r="G606" i="10"/>
  <c r="D612" i="10"/>
  <c r="D616" i="10"/>
  <c r="F621" i="10"/>
  <c r="G625" i="10"/>
  <c r="D631" i="10"/>
  <c r="F636" i="10"/>
  <c r="F640" i="10"/>
  <c r="G645" i="10"/>
  <c r="D650" i="10"/>
  <c r="F655" i="10"/>
  <c r="G660" i="10"/>
  <c r="G664" i="10"/>
  <c r="D670" i="10"/>
  <c r="F674" i="10"/>
  <c r="G679" i="10"/>
  <c r="D685" i="10"/>
  <c r="F689" i="10"/>
  <c r="G694" i="10"/>
  <c r="G698" i="10"/>
  <c r="D704" i="10"/>
  <c r="F709" i="10"/>
  <c r="G713" i="10"/>
  <c r="D719" i="10"/>
  <c r="D723" i="10"/>
  <c r="F728" i="10"/>
  <c r="G733" i="10"/>
  <c r="D738" i="10"/>
  <c r="F743" i="10"/>
  <c r="F747" i="10"/>
  <c r="G752" i="10"/>
  <c r="F762" i="10"/>
  <c r="G767" i="10"/>
  <c r="D772" i="10"/>
  <c r="F777" i="10"/>
  <c r="G782" i="10"/>
  <c r="G786" i="10"/>
  <c r="D792" i="10"/>
  <c r="F796" i="10"/>
  <c r="G801" i="10"/>
  <c r="D807" i="10"/>
  <c r="D811" i="10"/>
  <c r="F816" i="10"/>
  <c r="G820" i="10"/>
  <c r="D826" i="10"/>
  <c r="F831" i="10"/>
  <c r="F835" i="10"/>
  <c r="G840" i="10"/>
  <c r="D845" i="10"/>
  <c r="F850" i="10"/>
  <c r="G855" i="10"/>
  <c r="D860" i="10"/>
  <c r="F865" i="10"/>
  <c r="F869" i="10"/>
  <c r="G874" i="10"/>
  <c r="D880" i="10"/>
  <c r="F884" i="10"/>
  <c r="G889" i="10"/>
  <c r="G893" i="10"/>
  <c r="D899" i="10"/>
  <c r="F904" i="10"/>
  <c r="G908" i="10"/>
  <c r="D914" i="10"/>
  <c r="D918" i="10"/>
  <c r="F923" i="10"/>
  <c r="D933" i="10"/>
  <c r="F938" i="10"/>
  <c r="G942" i="10"/>
  <c r="D948" i="10"/>
  <c r="F953" i="10"/>
  <c r="F957" i="10"/>
  <c r="G962" i="10"/>
  <c r="D967" i="10"/>
  <c r="F972" i="10"/>
  <c r="G977" i="10"/>
  <c r="G981" i="10"/>
  <c r="D987" i="10"/>
  <c r="F991" i="10"/>
  <c r="G996" i="10"/>
  <c r="D1002" i="10"/>
  <c r="D1006" i="10"/>
  <c r="F1011" i="10"/>
  <c r="G1015" i="10"/>
  <c r="D1021" i="10"/>
  <c r="F1026" i="10"/>
  <c r="G1030" i="10"/>
  <c r="D1036" i="10"/>
  <c r="D1040" i="10"/>
  <c r="F1045" i="10"/>
  <c r="G1050" i="10"/>
  <c r="D1055" i="10"/>
  <c r="F1060" i="10"/>
  <c r="F1064" i="10"/>
  <c r="G1069" i="10"/>
  <c r="D1075" i="10"/>
  <c r="G1079" i="10"/>
  <c r="D1086" i="10"/>
  <c r="G1090" i="10"/>
  <c r="F1097" i="10"/>
  <c r="F1103" i="10"/>
  <c r="F1108" i="10"/>
  <c r="F1114" i="10"/>
  <c r="F1119" i="10"/>
  <c r="F1125" i="10"/>
  <c r="D1132" i="10"/>
  <c r="G1136" i="10"/>
  <c r="D1143" i="10"/>
  <c r="D1148" i="10"/>
  <c r="D1154" i="10"/>
  <c r="D1160" i="10"/>
  <c r="D1165" i="10"/>
  <c r="F1171" i="10"/>
  <c r="D1176" i="10"/>
  <c r="G1182" i="10"/>
  <c r="G1188" i="10"/>
  <c r="G1193" i="10"/>
  <c r="G1199" i="10"/>
  <c r="G1204" i="10"/>
  <c r="G1210" i="10"/>
  <c r="F1217" i="10"/>
  <c r="D1222" i="10"/>
  <c r="F1228" i="10"/>
  <c r="F1233" i="10"/>
  <c r="F1239" i="10"/>
  <c r="F1245" i="10"/>
  <c r="F1250" i="10"/>
  <c r="G1256" i="10"/>
  <c r="F1261" i="10"/>
  <c r="D1268" i="10"/>
  <c r="D1274" i="10"/>
  <c r="D1279" i="10"/>
  <c r="D1285" i="10"/>
  <c r="D1290" i="10"/>
  <c r="D1296" i="10"/>
  <c r="G1302" i="10"/>
  <c r="F1307" i="10"/>
  <c r="G1313" i="10"/>
  <c r="G1318" i="10"/>
  <c r="G1324" i="10"/>
  <c r="G1330" i="10"/>
  <c r="G1335" i="10"/>
  <c r="D1342" i="10"/>
  <c r="G1346" i="10"/>
  <c r="F1353" i="10"/>
  <c r="F1359" i="10"/>
  <c r="F1364" i="10"/>
  <c r="F1370" i="10"/>
  <c r="F1375" i="10"/>
  <c r="F1381" i="10"/>
  <c r="D1388" i="10"/>
  <c r="G1392" i="10"/>
  <c r="D1399" i="10"/>
  <c r="D1404" i="10"/>
  <c r="D1410" i="10"/>
  <c r="D1416" i="10"/>
  <c r="D1421" i="10"/>
  <c r="F1427" i="10"/>
  <c r="D1432" i="10"/>
  <c r="G1438" i="10"/>
  <c r="G1444" i="10"/>
  <c r="G1449" i="10"/>
  <c r="G1455" i="10"/>
  <c r="G1460" i="10"/>
  <c r="D6" i="12"/>
  <c r="F11" i="12"/>
  <c r="D17" i="12"/>
  <c r="D21" i="12"/>
  <c r="G26" i="12"/>
  <c r="O26" i="12" s="1"/>
  <c r="C31" i="12"/>
  <c r="K6" i="12" s="1"/>
  <c r="C36" i="12"/>
  <c r="F45" i="12"/>
  <c r="N45" i="12" s="1"/>
  <c r="C51" i="12"/>
  <c r="C55" i="12"/>
  <c r="G60" i="12"/>
  <c r="G65" i="12"/>
  <c r="C70" i="12"/>
  <c r="K70" i="12" s="1"/>
  <c r="D75" i="12"/>
  <c r="F79" i="12"/>
  <c r="G84" i="12"/>
  <c r="O84" i="12" s="1"/>
  <c r="D90" i="12"/>
  <c r="D94" i="12"/>
  <c r="C104" i="12"/>
  <c r="D109" i="12"/>
  <c r="D114" i="12"/>
  <c r="G118" i="12"/>
  <c r="C124" i="12"/>
  <c r="C128" i="12"/>
  <c r="K128" i="12" s="1"/>
  <c r="G133" i="12"/>
  <c r="C139" i="12"/>
  <c r="D143" i="12"/>
  <c r="D148" i="12"/>
  <c r="G152" i="12"/>
  <c r="G157" i="12"/>
  <c r="F163" i="12"/>
  <c r="F167" i="12"/>
  <c r="N167" i="12" s="1"/>
  <c r="C173" i="12"/>
  <c r="D177" i="12"/>
  <c r="D182" i="12"/>
  <c r="G191" i="12"/>
  <c r="O191" i="12" s="1"/>
  <c r="D197" i="12"/>
  <c r="D201" i="12"/>
  <c r="C207" i="12"/>
  <c r="C212" i="12"/>
  <c r="K212" i="12" s="1"/>
  <c r="D216" i="12"/>
  <c r="F221" i="12"/>
  <c r="G225" i="12"/>
  <c r="C231" i="12"/>
  <c r="G236" i="12"/>
  <c r="G240" i="12"/>
  <c r="C246" i="12"/>
  <c r="D250" i="12"/>
  <c r="L250" i="12" s="1"/>
  <c r="F255" i="12"/>
  <c r="G260" i="12"/>
  <c r="C265" i="12"/>
  <c r="D270" i="12"/>
  <c r="D274" i="12"/>
  <c r="C280" i="12"/>
  <c r="D285" i="12"/>
  <c r="F289" i="12"/>
  <c r="N289" i="12" s="1"/>
  <c r="G294" i="12"/>
  <c r="C299" i="12"/>
  <c r="C304" i="12"/>
  <c r="G309" i="12"/>
  <c r="G313" i="12"/>
  <c r="D319" i="12"/>
  <c r="L319" i="12" s="1"/>
  <c r="F323" i="12"/>
  <c r="G328" i="12"/>
  <c r="G333" i="12"/>
  <c r="C338" i="12"/>
  <c r="F343" i="12"/>
  <c r="F347" i="12"/>
  <c r="N347" i="12" s="1"/>
  <c r="D353" i="12"/>
  <c r="G362" i="12"/>
  <c r="G367" i="12"/>
  <c r="C372" i="12"/>
  <c r="K372" i="12" s="1"/>
  <c r="D377" i="12"/>
  <c r="C383" i="12"/>
  <c r="C387" i="12"/>
  <c r="D392" i="12"/>
  <c r="L392" i="12" s="1"/>
  <c r="G396" i="12"/>
  <c r="G401" i="12"/>
  <c r="C407" i="12"/>
  <c r="D411" i="12"/>
  <c r="G420" i="12"/>
  <c r="D426" i="12"/>
  <c r="F431" i="12"/>
  <c r="G435" i="12"/>
  <c r="O435" i="12" s="1"/>
  <c r="C441" i="12"/>
  <c r="D445" i="12"/>
  <c r="D450" i="12"/>
  <c r="C456" i="12"/>
  <c r="C460" i="12"/>
  <c r="F465" i="12"/>
  <c r="G469" i="12"/>
  <c r="C475" i="12"/>
  <c r="C480" i="12"/>
  <c r="D484" i="12"/>
  <c r="G489" i="12"/>
  <c r="G493" i="12"/>
  <c r="O493" i="12" s="1"/>
  <c r="F499" i="12"/>
  <c r="G504" i="12"/>
  <c r="C509" i="12"/>
  <c r="C514" i="12"/>
  <c r="D518" i="12"/>
  <c r="L518" i="12" s="1"/>
  <c r="F523" i="12"/>
  <c r="D529" i="12"/>
  <c r="D533" i="12"/>
  <c r="G538" i="12"/>
  <c r="C543" i="12"/>
  <c r="C548" i="12"/>
  <c r="F557" i="12"/>
  <c r="N557" i="12" s="1"/>
  <c r="C563" i="12"/>
  <c r="C567" i="12"/>
  <c r="G572" i="12"/>
  <c r="G577" i="12"/>
  <c r="O577" i="12" s="1"/>
  <c r="C582" i="12"/>
  <c r="D587" i="12"/>
  <c r="F591" i="12"/>
  <c r="G596" i="12"/>
  <c r="D602" i="12"/>
  <c r="D606" i="12"/>
  <c r="G611" i="12"/>
  <c r="C616" i="12"/>
  <c r="K616" i="12" s="1"/>
  <c r="D621" i="12"/>
  <c r="D626" i="12"/>
  <c r="G630" i="12"/>
  <c r="C636" i="12"/>
  <c r="C640" i="12"/>
  <c r="G645" i="12"/>
  <c r="C651" i="12"/>
  <c r="D655" i="12"/>
  <c r="D660" i="12"/>
  <c r="G664" i="12"/>
  <c r="G669" i="12"/>
  <c r="F675" i="12"/>
  <c r="F679" i="12"/>
  <c r="C685" i="12"/>
  <c r="K685" i="12" s="1"/>
  <c r="D689" i="12"/>
  <c r="D694" i="12"/>
  <c r="F699" i="12"/>
  <c r="G703" i="12"/>
  <c r="D709" i="12"/>
  <c r="D713" i="12"/>
  <c r="C719" i="12"/>
  <c r="C724" i="12"/>
  <c r="D728" i="12"/>
  <c r="F733" i="12"/>
  <c r="N733" i="12" s="1"/>
  <c r="G737" i="12"/>
  <c r="C743" i="12"/>
  <c r="G748" i="12"/>
  <c r="G752" i="12"/>
  <c r="C758" i="12"/>
  <c r="D762" i="12"/>
  <c r="F767" i="12"/>
  <c r="G772" i="12"/>
  <c r="C777" i="12"/>
  <c r="D782" i="12"/>
  <c r="D786" i="12"/>
  <c r="C792" i="12"/>
  <c r="K792" i="12" s="1"/>
  <c r="D797" i="12"/>
  <c r="F801" i="12"/>
  <c r="N801" i="12" s="1"/>
  <c r="G806" i="12"/>
  <c r="C811" i="12"/>
  <c r="C816" i="12"/>
  <c r="G821" i="12"/>
  <c r="G825" i="12"/>
  <c r="D831" i="12"/>
  <c r="L831" i="12" s="1"/>
  <c r="F835" i="12"/>
  <c r="N835" i="12" s="1"/>
  <c r="G840" i="12"/>
  <c r="G845" i="12"/>
  <c r="C850" i="12"/>
  <c r="K850" i="12" s="1"/>
  <c r="F855" i="12"/>
  <c r="F859" i="12"/>
  <c r="D865" i="12"/>
  <c r="D870" i="12"/>
  <c r="L870" i="12" s="1"/>
  <c r="G874" i="12"/>
  <c r="G879" i="12"/>
  <c r="C884" i="12"/>
  <c r="D889" i="12"/>
  <c r="D895" i="12"/>
  <c r="C900" i="12"/>
  <c r="G906" i="12"/>
  <c r="F911" i="12"/>
  <c r="C918" i="12"/>
  <c r="K918" i="12" s="1"/>
  <c r="G924" i="12"/>
  <c r="F929" i="12"/>
  <c r="C936" i="12"/>
  <c r="C941" i="12"/>
  <c r="F947" i="12"/>
  <c r="G953" i="12"/>
  <c r="C959" i="12"/>
  <c r="D965" i="12"/>
  <c r="D970" i="12"/>
  <c r="G976" i="12"/>
  <c r="G982" i="12"/>
  <c r="O982" i="12" s="1"/>
  <c r="C988" i="12"/>
  <c r="C994" i="12"/>
  <c r="F999" i="12"/>
  <c r="F1005" i="12"/>
  <c r="C1012" i="12"/>
  <c r="C1017" i="12"/>
  <c r="F1023" i="12"/>
  <c r="D1028" i="12"/>
  <c r="L1028" i="12" s="1"/>
  <c r="C1035" i="12"/>
  <c r="F1041" i="12"/>
  <c r="D1046" i="12"/>
  <c r="C1053" i="12"/>
  <c r="K1053" i="12" s="1"/>
  <c r="G1057" i="12"/>
  <c r="O1057" i="12" s="1"/>
  <c r="D1064" i="12"/>
  <c r="C1071" i="12"/>
  <c r="G1075" i="12"/>
  <c r="O1075" i="12" s="1"/>
  <c r="D1082" i="12"/>
  <c r="D1087" i="12"/>
  <c r="G1093" i="12"/>
  <c r="C1100" i="12"/>
  <c r="D1105" i="12"/>
  <c r="F1111" i="12"/>
  <c r="N1111" i="12" s="1"/>
  <c r="G1116" i="12"/>
  <c r="C1123" i="12"/>
  <c r="C1129" i="12"/>
  <c r="D1134" i="12"/>
  <c r="D1140" i="12"/>
  <c r="G1145" i="12"/>
  <c r="O1145" i="12" s="1"/>
  <c r="G1151" i="12"/>
  <c r="D1158" i="12"/>
  <c r="D1163" i="12"/>
  <c r="G1169" i="12"/>
  <c r="G1174" i="12"/>
  <c r="D1181" i="12"/>
  <c r="G1187" i="12"/>
  <c r="G1192" i="12"/>
  <c r="D1199" i="12"/>
  <c r="L1199" i="12" s="1"/>
  <c r="C1204" i="12"/>
  <c r="G1210" i="12"/>
  <c r="D1217" i="12"/>
  <c r="L1217" i="12" s="1"/>
  <c r="C1222" i="12"/>
  <c r="G1228" i="12"/>
  <c r="F1233" i="12"/>
  <c r="C1240" i="12"/>
  <c r="D1246" i="12"/>
  <c r="L1272" i="12" s="1"/>
  <c r="F1251" i="12"/>
  <c r="G1257" i="12"/>
  <c r="C1263" i="12"/>
  <c r="D1269" i="12"/>
  <c r="D1275" i="12"/>
  <c r="G1280" i="12"/>
  <c r="G1286" i="12"/>
  <c r="C1292" i="12"/>
  <c r="C1298" i="12"/>
  <c r="G1304" i="12"/>
  <c r="F1309" i="12"/>
  <c r="N1309" i="12" s="1"/>
  <c r="C1316" i="12"/>
  <c r="C1321" i="12"/>
  <c r="F1327" i="12"/>
  <c r="C1334" i="12"/>
  <c r="C1339" i="12"/>
  <c r="F1345" i="12"/>
  <c r="D1350" i="12"/>
  <c r="C1357" i="12"/>
  <c r="F1363" i="12"/>
  <c r="D1368" i="12"/>
  <c r="C1375" i="12"/>
  <c r="G1379" i="12"/>
  <c r="D1386" i="12"/>
  <c r="L1386" i="12" s="1"/>
  <c r="G1392" i="12"/>
  <c r="G1397" i="12"/>
  <c r="C1404" i="12"/>
  <c r="D1409" i="12"/>
  <c r="F1415" i="12"/>
  <c r="F1421" i="12"/>
  <c r="C1427" i="12"/>
  <c r="C1433" i="12"/>
  <c r="D1438" i="12"/>
  <c r="D1444" i="12"/>
  <c r="C1451" i="12"/>
  <c r="G1455" i="12"/>
  <c r="C7" i="13"/>
  <c r="C27" i="13"/>
  <c r="C53" i="13"/>
  <c r="C72" i="13"/>
  <c r="C99" i="13"/>
  <c r="C124" i="13"/>
  <c r="C144" i="13"/>
  <c r="C169" i="13"/>
  <c r="C190" i="13"/>
  <c r="C215" i="13"/>
  <c r="C239" i="13"/>
  <c r="C261" i="13"/>
  <c r="C285" i="13"/>
  <c r="C307" i="13"/>
  <c r="C331" i="13"/>
  <c r="C357" i="13"/>
  <c r="C376" i="13"/>
  <c r="C403" i="13"/>
  <c r="C422" i="13"/>
  <c r="C448" i="13"/>
  <c r="C475" i="13"/>
  <c r="C494" i="13"/>
  <c r="C520" i="13"/>
  <c r="C540" i="13"/>
  <c r="C566" i="13"/>
  <c r="C592" i="13"/>
  <c r="C612" i="13"/>
  <c r="C638" i="13"/>
  <c r="C657" i="13"/>
  <c r="C684" i="13"/>
  <c r="C709" i="13"/>
  <c r="C729" i="13"/>
  <c r="C755" i="13"/>
  <c r="C775" i="13"/>
  <c r="C800" i="13"/>
  <c r="C824" i="13"/>
  <c r="C846" i="13"/>
  <c r="C870" i="13"/>
  <c r="C892" i="13"/>
  <c r="C916" i="13"/>
  <c r="C942" i="13"/>
  <c r="C961" i="13"/>
  <c r="C988" i="13"/>
  <c r="C1007" i="13"/>
  <c r="C1033" i="13"/>
  <c r="C1060" i="13"/>
  <c r="C1079" i="13"/>
  <c r="C1105" i="13"/>
  <c r="C1125" i="13"/>
  <c r="C1151" i="13"/>
  <c r="C1177" i="13"/>
  <c r="C1197" i="13"/>
  <c r="C1223" i="13"/>
  <c r="C1243" i="13"/>
  <c r="C1269" i="13"/>
  <c r="C1294" i="13"/>
  <c r="C1315" i="13"/>
  <c r="C1340" i="13"/>
  <c r="C1360" i="13"/>
  <c r="C1409" i="13"/>
  <c r="C1431" i="13"/>
  <c r="C1455" i="13"/>
  <c r="F9" i="13"/>
  <c r="F17" i="13"/>
  <c r="D26" i="13"/>
  <c r="G32" i="13"/>
  <c r="F41" i="13"/>
  <c r="G47" i="13"/>
  <c r="G56" i="13"/>
  <c r="F65" i="13"/>
  <c r="G71" i="13"/>
  <c r="G80" i="13"/>
  <c r="D87" i="13"/>
  <c r="G95" i="13"/>
  <c r="G104" i="13"/>
  <c r="D111" i="13"/>
  <c r="G119" i="13"/>
  <c r="F126" i="13"/>
  <c r="D135" i="13"/>
  <c r="F143" i="13"/>
  <c r="F150" i="13"/>
  <c r="G158" i="13"/>
  <c r="F165" i="13"/>
  <c r="D174" i="13"/>
  <c r="D182" i="13"/>
  <c r="D189" i="13"/>
  <c r="D197" i="13"/>
  <c r="F204" i="13"/>
  <c r="F212" i="13"/>
  <c r="D221" i="13"/>
  <c r="F236" i="13"/>
  <c r="G242" i="13"/>
  <c r="G251" i="13"/>
  <c r="F260" i="13"/>
  <c r="G266" i="13"/>
  <c r="G275" i="13"/>
  <c r="D282" i="13"/>
  <c r="G290" i="13"/>
  <c r="G299" i="13"/>
  <c r="D306" i="13"/>
  <c r="G314" i="13"/>
  <c r="F321" i="13"/>
  <c r="D330" i="13"/>
  <c r="F338" i="13"/>
  <c r="F345" i="13"/>
  <c r="G353" i="13"/>
  <c r="G360" i="13"/>
  <c r="D377" i="13"/>
  <c r="D384" i="13"/>
  <c r="D392" i="13"/>
  <c r="F399" i="13"/>
  <c r="F407" i="13"/>
  <c r="D416" i="13"/>
  <c r="G422" i="13"/>
  <c r="F431" i="13"/>
  <c r="D438" i="13"/>
  <c r="G446" i="13"/>
  <c r="F455" i="13"/>
  <c r="D462" i="13"/>
  <c r="G470" i="13"/>
  <c r="D477" i="13"/>
  <c r="G494" i="13"/>
  <c r="D501" i="13"/>
  <c r="D510" i="13"/>
  <c r="F516" i="13"/>
  <c r="D525" i="13"/>
  <c r="F533" i="13"/>
  <c r="F540" i="13"/>
  <c r="G550" i="13"/>
  <c r="D559" i="13"/>
  <c r="D570" i="13"/>
  <c r="F580" i="13"/>
  <c r="D589" i="13"/>
  <c r="F599" i="13"/>
  <c r="G607" i="13"/>
  <c r="G618" i="13"/>
  <c r="D629" i="13"/>
  <c r="D638" i="13"/>
  <c r="D648" i="13"/>
  <c r="G656" i="13"/>
  <c r="G667" i="13"/>
  <c r="D678" i="13"/>
  <c r="G686" i="13"/>
  <c r="D697" i="13"/>
  <c r="F705" i="13"/>
  <c r="F716" i="13"/>
  <c r="G726" i="13"/>
  <c r="F735" i="13"/>
  <c r="G745" i="13"/>
  <c r="D754" i="13"/>
  <c r="D765" i="13"/>
  <c r="F775" i="13"/>
  <c r="D784" i="13"/>
  <c r="F794" i="13"/>
  <c r="G802" i="13"/>
  <c r="D814" i="13"/>
  <c r="D824" i="13"/>
  <c r="D833" i="13"/>
  <c r="G851" i="13"/>
  <c r="G862" i="13"/>
  <c r="D873" i="13"/>
  <c r="G881" i="13"/>
  <c r="D892" i="13"/>
  <c r="F900" i="13"/>
  <c r="F911" i="13"/>
  <c r="G921" i="13"/>
  <c r="F930" i="13"/>
  <c r="G940" i="13"/>
  <c r="D949" i="13"/>
  <c r="D960" i="13"/>
  <c r="F970" i="13"/>
  <c r="F979" i="13"/>
  <c r="F989" i="13"/>
  <c r="D998" i="13"/>
  <c r="D1009" i="13"/>
  <c r="F1019" i="13"/>
  <c r="D1028" i="13"/>
  <c r="F1038" i="13"/>
  <c r="G1046" i="13"/>
  <c r="G1057" i="13"/>
  <c r="D1068" i="13"/>
  <c r="G1076" i="13"/>
  <c r="D1087" i="13"/>
  <c r="F1095" i="13"/>
  <c r="F1106" i="13"/>
  <c r="G1116" i="13"/>
  <c r="F1125" i="13"/>
  <c r="G1135" i="13"/>
  <c r="D1144" i="13"/>
  <c r="F1155" i="13"/>
  <c r="F1165" i="13"/>
  <c r="F1174" i="13"/>
  <c r="G1184" i="13"/>
  <c r="D1193" i="13"/>
  <c r="D1204" i="13"/>
  <c r="F1214" i="13"/>
  <c r="D1223" i="13"/>
  <c r="F1233" i="13"/>
  <c r="G1241" i="13"/>
  <c r="G1252" i="13"/>
  <c r="D1263" i="13"/>
  <c r="G1271" i="13"/>
  <c r="D1282" i="13"/>
  <c r="F1290" i="13"/>
  <c r="F1301" i="13"/>
  <c r="G1311" i="13"/>
  <c r="G1320" i="13"/>
  <c r="G1330" i="13"/>
  <c r="F1339" i="13"/>
  <c r="F1350" i="13"/>
  <c r="F1369" i="13"/>
  <c r="G1379" i="13"/>
  <c r="D1388" i="13"/>
  <c r="D1399" i="13"/>
  <c r="F1409" i="13"/>
  <c r="D1418" i="13"/>
  <c r="F1428" i="13"/>
  <c r="G1436" i="13"/>
  <c r="G1447" i="13"/>
  <c r="D1458" i="13"/>
  <c r="C21" i="14"/>
  <c r="C52" i="14"/>
  <c r="C77" i="14"/>
  <c r="C111" i="14"/>
  <c r="C141" i="14"/>
  <c r="C168" i="14"/>
  <c r="C199" i="14"/>
  <c r="C224" i="14"/>
  <c r="C257" i="14"/>
  <c r="C288" i="14"/>
  <c r="C314" i="14"/>
  <c r="C345" i="14"/>
  <c r="C370" i="14"/>
  <c r="C403" i="14"/>
  <c r="C434" i="14"/>
  <c r="C460" i="14"/>
  <c r="C491" i="14"/>
  <c r="C516" i="14"/>
  <c r="C549" i="14"/>
  <c r="C580" i="14"/>
  <c r="C607" i="14"/>
  <c r="C637" i="14"/>
  <c r="C663" i="14"/>
  <c r="C696" i="14"/>
  <c r="C727" i="14"/>
  <c r="C753" i="14"/>
  <c r="C784" i="14"/>
  <c r="C809" i="14"/>
  <c r="C842" i="14"/>
  <c r="C873" i="14"/>
  <c r="C899" i="14"/>
  <c r="C930" i="14"/>
  <c r="C955" i="14"/>
  <c r="C1019" i="14"/>
  <c r="C1045" i="14"/>
  <c r="C1076" i="14"/>
  <c r="C1101" i="14"/>
  <c r="C1135" i="14"/>
  <c r="C1165" i="14"/>
  <c r="C1192" i="14"/>
  <c r="C1223" i="14"/>
  <c r="C1248" i="14"/>
  <c r="C1281" i="14"/>
  <c r="C1312" i="14"/>
  <c r="C1338" i="14"/>
  <c r="C1369" i="14"/>
  <c r="C1394" i="14"/>
  <c r="C1458" i="14"/>
  <c r="F9" i="14"/>
  <c r="G20" i="14"/>
  <c r="D29" i="14"/>
  <c r="F39" i="14"/>
  <c r="F50" i="14"/>
  <c r="F58" i="14"/>
  <c r="F69" i="14"/>
  <c r="G77" i="14"/>
  <c r="D88" i="14"/>
  <c r="D99" i="14"/>
  <c r="D107" i="14"/>
  <c r="D118" i="14"/>
  <c r="F126" i="14"/>
  <c r="G136" i="14"/>
  <c r="G147" i="14"/>
  <c r="G155" i="14"/>
  <c r="G166" i="14"/>
  <c r="F175" i="14"/>
  <c r="F185" i="14"/>
  <c r="G196" i="14"/>
  <c r="G204" i="14"/>
  <c r="G215" i="14"/>
  <c r="D224" i="14"/>
  <c r="F234" i="14"/>
  <c r="F245" i="14"/>
  <c r="F253" i="14"/>
  <c r="F264" i="14"/>
  <c r="G272" i="14"/>
  <c r="D283" i="14"/>
  <c r="D294" i="14"/>
  <c r="D302" i="14"/>
  <c r="D313" i="14"/>
  <c r="F321" i="14"/>
  <c r="G331" i="14"/>
  <c r="G342" i="14"/>
  <c r="G350" i="14"/>
  <c r="D362" i="14"/>
  <c r="F370" i="14"/>
  <c r="G380" i="14"/>
  <c r="G391" i="14"/>
  <c r="G399" i="14"/>
  <c r="G410" i="14"/>
  <c r="D419" i="14"/>
  <c r="F429" i="14"/>
  <c r="F440" i="14"/>
  <c r="F448" i="14"/>
  <c r="F459" i="14"/>
  <c r="G467" i="14"/>
  <c r="D478" i="14"/>
  <c r="D489" i="14"/>
  <c r="D508" i="14"/>
  <c r="G516" i="14"/>
  <c r="G526" i="14"/>
  <c r="D538" i="14"/>
  <c r="D546" i="14"/>
  <c r="D557" i="14"/>
  <c r="F565" i="14"/>
  <c r="G575" i="14"/>
  <c r="G586" i="14"/>
  <c r="G594" i="14"/>
  <c r="G605" i="14"/>
  <c r="D614" i="14"/>
  <c r="F624" i="14"/>
  <c r="F635" i="14"/>
  <c r="F654" i="14"/>
  <c r="G662" i="14"/>
  <c r="D673" i="14"/>
  <c r="D684" i="14"/>
  <c r="D692" i="14"/>
  <c r="F703" i="14"/>
  <c r="G711" i="14"/>
  <c r="D722" i="14"/>
  <c r="D733" i="14"/>
  <c r="D741" i="14"/>
  <c r="D752" i="14"/>
  <c r="F760" i="14"/>
  <c r="G770" i="14"/>
  <c r="G781" i="14"/>
  <c r="G789" i="14"/>
  <c r="D809" i="14"/>
  <c r="F819" i="14"/>
  <c r="F830" i="14"/>
  <c r="F838" i="14"/>
  <c r="F849" i="14"/>
  <c r="D858" i="14"/>
  <c r="D868" i="14"/>
  <c r="F879" i="14"/>
  <c r="F887" i="14"/>
  <c r="F898" i="14"/>
  <c r="G906" i="14"/>
  <c r="D917" i="14"/>
  <c r="D928" i="14"/>
  <c r="D936" i="14"/>
  <c r="D947" i="14"/>
  <c r="F955" i="14"/>
  <c r="G965" i="14"/>
  <c r="G976" i="14"/>
  <c r="G995" i="14"/>
  <c r="D1004" i="14"/>
  <c r="F1014" i="14"/>
  <c r="F1025" i="14"/>
  <c r="F1033" i="14"/>
  <c r="G1044" i="14"/>
  <c r="D1053" i="14"/>
  <c r="F1063" i="14"/>
  <c r="F1074" i="14"/>
  <c r="F1082" i="14"/>
  <c r="F1093" i="14"/>
  <c r="G1101" i="14"/>
  <c r="O1101" i="14" s="1" a="1"/>
  <c r="O1101" i="14" s="1"/>
  <c r="D1112" i="14"/>
  <c r="D1123" i="14"/>
  <c r="D1131" i="14"/>
  <c r="D1142" i="14"/>
  <c r="F1150" i="14"/>
  <c r="G1160" i="14"/>
  <c r="G1171" i="14"/>
  <c r="G1179" i="14"/>
  <c r="G1190" i="14"/>
  <c r="F1199" i="14"/>
  <c r="F1209" i="14"/>
  <c r="G1220" i="14"/>
  <c r="G1228" i="14"/>
  <c r="G1239" i="14"/>
  <c r="D1248" i="14"/>
  <c r="F1258" i="14"/>
  <c r="F1269" i="14"/>
  <c r="F1277" i="14"/>
  <c r="F1288" i="14"/>
  <c r="G1296" i="14"/>
  <c r="D1307" i="14"/>
  <c r="D1318" i="14"/>
  <c r="D1326" i="14"/>
  <c r="D1337" i="14"/>
  <c r="F1345" i="14"/>
  <c r="G1355" i="14"/>
  <c r="G1366" i="14"/>
  <c r="G1374" i="14"/>
  <c r="D1386" i="14"/>
  <c r="F1394" i="14"/>
  <c r="G1404" i="14"/>
  <c r="G1415" i="14"/>
  <c r="G1423" i="14"/>
  <c r="G1434" i="14"/>
  <c r="D1443" i="14"/>
  <c r="F1453" i="14"/>
  <c r="K5" i="12"/>
  <c r="N5" i="12"/>
  <c r="N28" i="12"/>
  <c r="N20" i="12"/>
  <c r="N4" i="12"/>
  <c r="N34" i="12"/>
  <c r="N26" i="12"/>
  <c r="N18" i="12"/>
  <c r="N33" i="12"/>
  <c r="N32" i="12"/>
  <c r="N24" i="12"/>
  <c r="N16" i="12"/>
  <c r="N31" i="12"/>
  <c r="N30" i="12"/>
  <c r="N22" i="12"/>
  <c r="N14" i="12"/>
  <c r="F42" i="31" l="1"/>
  <c r="F35" i="31"/>
  <c r="F50" i="31"/>
  <c r="F8" i="31"/>
  <c r="F38" i="31"/>
  <c r="F25" i="31"/>
  <c r="F18" i="31"/>
  <c r="F14" i="31"/>
  <c r="F11" i="31"/>
  <c r="F26" i="31"/>
  <c r="F17" i="31"/>
  <c r="F27" i="31"/>
  <c r="F46" i="31"/>
  <c r="F31" i="31"/>
  <c r="F5" i="31"/>
  <c r="F43" i="31"/>
  <c r="F39" i="31"/>
  <c r="F33" i="31"/>
  <c r="F13" i="31"/>
  <c r="F19" i="31"/>
  <c r="F49" i="31"/>
  <c r="F10" i="31"/>
  <c r="F16" i="31"/>
  <c r="F20" i="31"/>
  <c r="F30" i="31"/>
  <c r="F44" i="31"/>
  <c r="F15" i="31"/>
  <c r="F34" i="31"/>
  <c r="F7" i="31"/>
  <c r="F48" i="31"/>
  <c r="F32" i="31"/>
  <c r="F24" i="31"/>
  <c r="F36" i="31"/>
  <c r="F40" i="31"/>
  <c r="F29" i="31"/>
  <c r="F9" i="31"/>
  <c r="F23" i="31"/>
  <c r="F22" i="31"/>
  <c r="F37" i="31"/>
  <c r="F28" i="31"/>
  <c r="F45" i="31"/>
  <c r="F12" i="31"/>
  <c r="F4" i="31"/>
  <c r="F41" i="31"/>
  <c r="F21" i="31"/>
  <c r="F47" i="31"/>
  <c r="F6" i="31"/>
  <c r="L6" i="12"/>
  <c r="L33" i="12"/>
  <c r="C1467" i="10"/>
  <c r="D1482" i="10"/>
  <c r="D1472" i="9"/>
  <c r="F1461" i="9"/>
  <c r="F1476" i="9"/>
  <c r="F1470" i="9"/>
  <c r="F1474" i="9"/>
  <c r="C1476" i="9"/>
  <c r="C1472" i="14"/>
  <c r="K1127" i="12"/>
  <c r="K1255" i="12"/>
  <c r="L415" i="12"/>
  <c r="L999" i="12"/>
  <c r="L1416" i="12"/>
  <c r="N223" i="12"/>
  <c r="N455" i="12"/>
  <c r="F1461" i="10"/>
  <c r="K1334" i="12"/>
  <c r="O1286" i="12"/>
  <c r="K1240" i="12"/>
  <c r="O1192" i="12"/>
  <c r="K1100" i="12"/>
  <c r="N1005" i="12"/>
  <c r="N911" i="12"/>
  <c r="O596" i="12"/>
  <c r="K514" i="12"/>
  <c r="L148" i="12"/>
  <c r="O65" i="12"/>
  <c r="N1207" i="12"/>
  <c r="L5" i="12"/>
  <c r="O1152" i="12"/>
  <c r="K24" i="12"/>
  <c r="L17" i="12"/>
  <c r="L21" i="12"/>
  <c r="K11" i="12"/>
  <c r="L25" i="12"/>
  <c r="L29" i="12"/>
  <c r="K28" i="12"/>
  <c r="O1342" i="12"/>
  <c r="K326" i="12"/>
  <c r="K959" i="12"/>
  <c r="C1470" i="10"/>
  <c r="N29" i="12"/>
  <c r="N575" i="12"/>
  <c r="O454" i="12"/>
  <c r="O518" i="12"/>
  <c r="K32" i="12"/>
  <c r="L713" i="12"/>
  <c r="L30" i="12"/>
  <c r="L23" i="12"/>
  <c r="K9" i="12"/>
  <c r="K7" i="12"/>
  <c r="C1489" i="14"/>
  <c r="F1461" i="14"/>
  <c r="G1463" i="13"/>
  <c r="G1487" i="13"/>
  <c r="K1281" i="12"/>
  <c r="L15" i="12"/>
  <c r="K1427" i="12"/>
  <c r="O752" i="12"/>
  <c r="L27" i="12"/>
  <c r="L31" i="12"/>
  <c r="L4" i="12"/>
  <c r="K26" i="12"/>
  <c r="K15" i="12"/>
  <c r="D1461" i="14"/>
  <c r="L34" i="12"/>
  <c r="K13" i="12"/>
  <c r="K30" i="12"/>
  <c r="N675" i="12"/>
  <c r="L32" i="12"/>
  <c r="K34" i="12"/>
  <c r="F1490" i="10"/>
  <c r="C1466" i="10"/>
  <c r="G1462" i="10"/>
  <c r="C1486" i="10"/>
  <c r="D1489" i="10"/>
  <c r="C1491" i="10"/>
  <c r="C1461" i="10"/>
  <c r="F1484" i="10"/>
  <c r="D1461" i="10"/>
  <c r="F1462" i="10"/>
  <c r="F1478" i="10"/>
  <c r="F1474" i="10"/>
  <c r="C1474" i="10"/>
  <c r="G1465" i="10"/>
  <c r="G1479" i="10"/>
  <c r="C1476" i="10"/>
  <c r="G1470" i="10"/>
  <c r="D1484" i="10"/>
  <c r="D1463" i="10"/>
  <c r="G1471" i="10"/>
  <c r="F1487" i="10"/>
  <c r="D1466" i="10"/>
  <c r="D1471" i="10"/>
  <c r="F1471" i="10"/>
  <c r="F1468" i="10"/>
  <c r="D1481" i="10"/>
  <c r="F1489" i="10"/>
  <c r="C1475" i="10"/>
  <c r="G1475" i="10"/>
  <c r="F1470" i="10"/>
  <c r="F1482" i="10"/>
  <c r="D1479" i="10"/>
  <c r="D1469" i="10"/>
  <c r="G1463" i="10"/>
  <c r="D1474" i="10"/>
  <c r="F1466" i="10"/>
  <c r="C1490" i="10"/>
  <c r="G1489" i="10"/>
  <c r="F1479" i="10"/>
  <c r="D1487" i="10"/>
  <c r="F1461" i="13"/>
  <c r="G1484" i="13"/>
  <c r="C1466" i="13"/>
  <c r="C1468" i="13"/>
  <c r="C1485" i="13"/>
  <c r="D1483" i="14"/>
  <c r="C1461" i="13"/>
  <c r="D1472" i="13"/>
  <c r="G1472" i="14"/>
  <c r="G1490" i="13"/>
  <c r="D1464" i="13"/>
  <c r="D1489" i="14"/>
  <c r="D1491" i="14"/>
  <c r="C1471" i="13"/>
  <c r="D1461" i="13"/>
  <c r="D1480" i="13"/>
  <c r="C1465" i="13"/>
  <c r="F1475" i="13"/>
  <c r="D1490" i="14"/>
  <c r="F1488" i="13"/>
  <c r="C1461" i="14"/>
  <c r="F1480" i="13"/>
  <c r="D1471" i="13"/>
  <c r="F1476" i="13"/>
  <c r="G1464" i="13"/>
  <c r="F1483" i="13"/>
  <c r="G1464" i="14"/>
  <c r="G1473" i="14"/>
  <c r="F1464" i="13"/>
  <c r="C1480" i="13"/>
  <c r="F1465" i="14"/>
  <c r="F1474" i="13"/>
  <c r="C1473" i="14"/>
  <c r="G1479" i="13"/>
  <c r="F1469" i="13"/>
  <c r="F1487" i="9"/>
  <c r="D1466" i="9"/>
  <c r="C1463" i="9"/>
  <c r="F1473" i="9"/>
  <c r="F1463" i="9"/>
  <c r="C1484" i="9"/>
  <c r="F1466" i="9"/>
  <c r="D1479" i="9"/>
  <c r="C1488" i="9"/>
  <c r="D1482" i="9"/>
  <c r="C1474" i="9"/>
  <c r="D1471" i="9"/>
  <c r="F1490" i="9"/>
  <c r="D1468" i="9"/>
  <c r="C1464" i="9"/>
  <c r="C1468" i="9"/>
  <c r="F1468" i="9"/>
  <c r="G1481" i="9"/>
  <c r="G1487" i="9"/>
  <c r="D1461" i="9"/>
  <c r="C1461" i="9"/>
  <c r="F1488" i="9"/>
  <c r="D1486" i="9"/>
  <c r="F1464" i="9"/>
  <c r="D1474" i="9"/>
  <c r="F1462" i="9"/>
  <c r="C1487" i="9"/>
  <c r="C1483" i="9"/>
  <c r="G1489" i="9"/>
  <c r="D1480" i="9"/>
  <c r="G1479" i="9"/>
  <c r="D1478" i="9"/>
  <c r="G1466" i="9"/>
  <c r="F1471" i="9"/>
  <c r="C1479" i="9"/>
  <c r="D1488" i="9"/>
  <c r="D1487" i="9"/>
  <c r="C1472" i="9"/>
  <c r="G1488" i="9"/>
  <c r="D1463" i="9"/>
  <c r="F1482" i="9"/>
  <c r="D1490" i="9"/>
  <c r="C1471" i="9"/>
  <c r="F1484" i="9"/>
  <c r="D1464" i="9"/>
  <c r="K776" i="12"/>
  <c r="O312" i="12"/>
  <c r="O702" i="12"/>
  <c r="O929" i="12"/>
  <c r="L200" i="12"/>
  <c r="N651" i="12"/>
  <c r="N895" i="12"/>
  <c r="K1254" i="12"/>
  <c r="L590" i="12"/>
  <c r="N1009" i="12"/>
  <c r="N615" i="12"/>
  <c r="N815" i="12"/>
  <c r="N1071" i="12"/>
  <c r="O346" i="12"/>
  <c r="O641" i="12"/>
  <c r="K256" i="12"/>
  <c r="O85" i="12"/>
  <c r="K520" i="12"/>
  <c r="N495" i="12"/>
  <c r="O1377" i="12"/>
  <c r="O991" i="12"/>
  <c r="K488" i="12"/>
  <c r="K8" i="12"/>
  <c r="K10" i="12"/>
  <c r="K12" i="12"/>
  <c r="K14" i="12"/>
  <c r="K1357" i="12"/>
  <c r="N6" i="12"/>
  <c r="N8" i="12"/>
  <c r="N10" i="12"/>
  <c r="N12" i="12"/>
  <c r="L7" i="12"/>
  <c r="L9" i="12"/>
  <c r="L11" i="12"/>
  <c r="L13" i="12"/>
  <c r="K16" i="12"/>
  <c r="K18" i="12"/>
  <c r="K20" i="12"/>
  <c r="K22" i="12"/>
  <c r="O1257" i="12"/>
  <c r="L1163" i="12"/>
  <c r="O1116" i="12"/>
  <c r="K1071" i="12"/>
  <c r="O845" i="12"/>
  <c r="O806" i="12"/>
  <c r="N767" i="12"/>
  <c r="L728" i="12"/>
  <c r="O367" i="12"/>
  <c r="N323" i="12"/>
  <c r="L285" i="12"/>
  <c r="K124" i="12"/>
  <c r="N79" i="12"/>
  <c r="K263" i="12"/>
  <c r="K914" i="12"/>
  <c r="K1177" i="12"/>
  <c r="L180" i="12"/>
  <c r="L1211" i="12"/>
  <c r="N887" i="12"/>
  <c r="N967" i="12"/>
  <c r="O339" i="12"/>
  <c r="O705" i="12"/>
  <c r="K1241" i="12"/>
  <c r="O889" i="12"/>
  <c r="K1276" i="12"/>
  <c r="O47" i="12"/>
  <c r="L134" i="12"/>
  <c r="N151" i="12"/>
  <c r="N335" i="12"/>
  <c r="N687" i="12"/>
  <c r="O1456" i="12"/>
  <c r="O1382" i="12"/>
  <c r="L817" i="12"/>
  <c r="K575" i="12"/>
  <c r="L1071" i="12"/>
  <c r="K1303" i="12"/>
  <c r="K1431" i="12"/>
  <c r="L199" i="12"/>
  <c r="L367" i="12"/>
  <c r="L439" i="12"/>
  <c r="L471" i="12"/>
  <c r="L559" i="12"/>
  <c r="L799" i="12"/>
  <c r="L967" i="12"/>
  <c r="L1103" i="12"/>
  <c r="L1351" i="12"/>
  <c r="L1431" i="12"/>
  <c r="O213" i="12"/>
  <c r="O272" i="12"/>
  <c r="O159" i="12"/>
  <c r="N371" i="12"/>
  <c r="L127" i="12"/>
  <c r="K1382" i="12"/>
  <c r="N303" i="12"/>
  <c r="K466" i="12"/>
  <c r="L651" i="12"/>
  <c r="N913" i="12"/>
  <c r="N1159" i="12"/>
  <c r="O428" i="12"/>
  <c r="L97" i="12"/>
  <c r="K257" i="12"/>
  <c r="O13" i="12"/>
  <c r="K168" i="12"/>
  <c r="O1144" i="12"/>
  <c r="L41" i="12"/>
  <c r="K61" i="12"/>
  <c r="L1053" i="12"/>
  <c r="L1247" i="12"/>
  <c r="N975" i="12"/>
  <c r="L207" i="12"/>
  <c r="L737" i="12"/>
  <c r="K1012" i="12"/>
  <c r="L987" i="12"/>
  <c r="O874" i="12"/>
  <c r="K719" i="12"/>
  <c r="O396" i="12"/>
  <c r="O236" i="12"/>
  <c r="N1103" i="12"/>
  <c r="O926" i="12"/>
  <c r="O1296" i="12"/>
  <c r="N1216" i="12"/>
  <c r="O1223" i="12"/>
  <c r="K1320" i="12"/>
  <c r="O467" i="12"/>
  <c r="K191" i="12"/>
  <c r="K863" i="12"/>
  <c r="O1272" i="12"/>
  <c r="K1142" i="12"/>
  <c r="O505" i="12"/>
  <c r="O1016" i="12"/>
  <c r="K287" i="12"/>
  <c r="L859" i="12"/>
  <c r="L801" i="12"/>
  <c r="L1012" i="12"/>
  <c r="L79" i="12"/>
  <c r="L270" i="12"/>
  <c r="L109" i="12"/>
  <c r="O126" i="12"/>
  <c r="N1211" i="12"/>
  <c r="O237" i="12"/>
  <c r="N1359" i="12"/>
  <c r="O403" i="12"/>
  <c r="O566" i="12"/>
  <c r="O1078" i="12"/>
  <c r="L745" i="12"/>
  <c r="L242" i="12"/>
  <c r="O72" i="12"/>
  <c r="L398" i="12"/>
  <c r="L890" i="12"/>
  <c r="K200" i="12"/>
  <c r="O617" i="12"/>
  <c r="K1078" i="12"/>
  <c r="L554" i="12"/>
  <c r="L585" i="12"/>
  <c r="L505" i="12"/>
  <c r="L783" i="12"/>
  <c r="N673" i="12"/>
  <c r="K1188" i="12"/>
  <c r="O321" i="12"/>
  <c r="K475" i="12"/>
  <c r="O309" i="12"/>
  <c r="N7" i="12"/>
  <c r="N9" i="12"/>
  <c r="N11" i="12"/>
  <c r="N13" i="12"/>
  <c r="L8" i="12"/>
  <c r="L10" i="12"/>
  <c r="L12" i="12"/>
  <c r="L14" i="12"/>
  <c r="K17" i="12"/>
  <c r="K19" i="12"/>
  <c r="K21" i="12"/>
  <c r="K23" i="12"/>
  <c r="K1375" i="12"/>
  <c r="O1119" i="12"/>
  <c r="O825" i="12"/>
  <c r="O769" i="12"/>
  <c r="O669" i="12"/>
  <c r="O630" i="12"/>
  <c r="N591" i="12"/>
  <c r="K548" i="12"/>
  <c r="O486" i="12"/>
  <c r="N431" i="12"/>
  <c r="O222" i="12"/>
  <c r="K431" i="12"/>
  <c r="K895" i="12"/>
  <c r="K937" i="12"/>
  <c r="K1014" i="12"/>
  <c r="K1183" i="12"/>
  <c r="K1416" i="12"/>
  <c r="L502" i="12"/>
  <c r="L751" i="12"/>
  <c r="L903" i="12"/>
  <c r="L935" i="12"/>
  <c r="L1319" i="12"/>
  <c r="N135" i="12"/>
  <c r="N175" i="12"/>
  <c r="N391" i="12"/>
  <c r="N631" i="12"/>
  <c r="N959" i="12"/>
  <c r="N1143" i="12"/>
  <c r="N1271" i="12"/>
  <c r="N1399" i="12"/>
  <c r="O262" i="12"/>
  <c r="O1200" i="12"/>
  <c r="K1343" i="12"/>
  <c r="N1193" i="12"/>
  <c r="N559" i="12"/>
  <c r="K1225" i="12"/>
  <c r="L1130" i="12"/>
  <c r="O660" i="12"/>
  <c r="L337" i="12"/>
  <c r="O736" i="12"/>
  <c r="K121" i="12"/>
  <c r="K594" i="12"/>
  <c r="L1446" i="12"/>
  <c r="N103" i="12"/>
  <c r="O1276" i="12"/>
  <c r="K864" i="12"/>
  <c r="K691" i="12"/>
  <c r="K1219" i="12"/>
  <c r="K636" i="12"/>
  <c r="N15" i="12"/>
  <c r="N17" i="12"/>
  <c r="N19" i="12"/>
  <c r="N21" i="12"/>
  <c r="L16" i="12"/>
  <c r="L18" i="12"/>
  <c r="L20" i="12"/>
  <c r="L22" i="12"/>
  <c r="K25" i="12"/>
  <c r="K27" i="12"/>
  <c r="K29" i="12"/>
  <c r="K31" i="12"/>
  <c r="L1371" i="12"/>
  <c r="L1275" i="12"/>
  <c r="L798" i="12"/>
  <c r="O528" i="12"/>
  <c r="N239" i="12"/>
  <c r="K303" i="12"/>
  <c r="K327" i="12"/>
  <c r="K687" i="12"/>
  <c r="K1159" i="12"/>
  <c r="L167" i="12"/>
  <c r="L567" i="12"/>
  <c r="L1143" i="12"/>
  <c r="N119" i="12"/>
  <c r="N503" i="12"/>
  <c r="O934" i="12"/>
  <c r="O1406" i="12"/>
  <c r="N1048" i="12"/>
  <c r="N1147" i="12"/>
  <c r="N1392" i="12"/>
  <c r="N601" i="12"/>
  <c r="K88" i="12"/>
  <c r="O1366" i="12"/>
  <c r="N943" i="12"/>
  <c r="K527" i="12"/>
  <c r="K680" i="12"/>
  <c r="L1162" i="12"/>
  <c r="O460" i="12"/>
  <c r="O792" i="12"/>
  <c r="L302" i="12"/>
  <c r="N62" i="12"/>
  <c r="O155" i="12"/>
  <c r="L618" i="12"/>
  <c r="K374" i="12"/>
  <c r="N791" i="12"/>
  <c r="K962" i="12"/>
  <c r="O276" i="12"/>
  <c r="O1379" i="12"/>
  <c r="K231" i="12"/>
  <c r="N23" i="12"/>
  <c r="N25" i="12"/>
  <c r="N27" i="12"/>
  <c r="L24" i="12"/>
  <c r="L26" i="12"/>
  <c r="L28" i="12"/>
  <c r="K33" i="12"/>
  <c r="K4" i="12"/>
  <c r="O1455" i="12"/>
  <c r="L1409" i="12"/>
  <c r="N1363" i="12"/>
  <c r="L1269" i="12"/>
  <c r="O1174" i="12"/>
  <c r="L1082" i="12"/>
  <c r="K988" i="12"/>
  <c r="L895" i="12"/>
  <c r="N855" i="12"/>
  <c r="K816" i="12"/>
  <c r="K777" i="12"/>
  <c r="O737" i="12"/>
  <c r="N699" i="12"/>
  <c r="L660" i="12"/>
  <c r="L621" i="12"/>
  <c r="K582" i="12"/>
  <c r="O538" i="12"/>
  <c r="N499" i="12"/>
  <c r="K460" i="12"/>
  <c r="O333" i="12"/>
  <c r="N255" i="12"/>
  <c r="K173" i="12"/>
  <c r="O133" i="12"/>
  <c r="L90" i="12"/>
  <c r="K51" i="12"/>
  <c r="L55" i="12"/>
  <c r="L408" i="12"/>
  <c r="N799" i="12"/>
  <c r="N1087" i="12"/>
  <c r="N1175" i="12"/>
  <c r="N1303" i="12"/>
  <c r="N1339" i="12"/>
  <c r="N1431" i="12"/>
  <c r="O1014" i="12"/>
  <c r="O1319" i="12"/>
  <c r="L361" i="12"/>
  <c r="L1361" i="12"/>
  <c r="O330" i="12"/>
  <c r="K237" i="12"/>
  <c r="L849" i="12"/>
  <c r="O836" i="12"/>
  <c r="N417" i="12"/>
  <c r="N623" i="12"/>
  <c r="O1400" i="12"/>
  <c r="O1046" i="12"/>
  <c r="O120" i="12"/>
  <c r="N70" i="12"/>
  <c r="O1327" i="12"/>
  <c r="K1032" i="12"/>
  <c r="K79" i="12"/>
  <c r="L761" i="12"/>
  <c r="N1287" i="12"/>
  <c r="D1486" i="14"/>
  <c r="F1466" i="13"/>
  <c r="K1451" i="12"/>
  <c r="K1404" i="12"/>
  <c r="K1263" i="12"/>
  <c r="O1169" i="12"/>
  <c r="K1123" i="12"/>
  <c r="K936" i="12"/>
  <c r="L889" i="12"/>
  <c r="K811" i="12"/>
  <c r="O772" i="12"/>
  <c r="L694" i="12"/>
  <c r="L655" i="12"/>
  <c r="L533" i="12"/>
  <c r="K456" i="12"/>
  <c r="L411" i="12"/>
  <c r="O328" i="12"/>
  <c r="D1490" i="10"/>
  <c r="D1481" i="9"/>
  <c r="C1488" i="10"/>
  <c r="K47" i="12"/>
  <c r="K455" i="12"/>
  <c r="K711" i="12"/>
  <c r="K919" i="12"/>
  <c r="K1143" i="12"/>
  <c r="L95" i="12"/>
  <c r="L111" i="12"/>
  <c r="L151" i="12"/>
  <c r="L359" i="12"/>
  <c r="L551" i="12"/>
  <c r="L607" i="12"/>
  <c r="L839" i="12"/>
  <c r="L855" i="12"/>
  <c r="L871" i="12"/>
  <c r="L1095" i="12"/>
  <c r="L1159" i="12"/>
  <c r="L1175" i="12"/>
  <c r="L1207" i="12"/>
  <c r="L1359" i="12"/>
  <c r="F1472" i="14"/>
  <c r="N695" i="12"/>
  <c r="N711" i="12"/>
  <c r="N735" i="12"/>
  <c r="N1047" i="12"/>
  <c r="G1463" i="14"/>
  <c r="G1487" i="14"/>
  <c r="O94" i="12"/>
  <c r="O214" i="12"/>
  <c r="O270" i="12"/>
  <c r="O414" i="12"/>
  <c r="O526" i="12"/>
  <c r="O606" i="12"/>
  <c r="O734" i="12"/>
  <c r="O862" i="12"/>
  <c r="O958" i="12"/>
  <c r="O1070" i="12"/>
  <c r="O1102" i="12"/>
  <c r="O1190" i="12"/>
  <c r="O1270" i="12"/>
  <c r="O1350" i="12"/>
  <c r="O1390" i="12"/>
  <c r="N1224" i="12"/>
  <c r="N1248" i="12"/>
  <c r="N1344" i="12"/>
  <c r="N1368" i="12"/>
  <c r="G1488" i="10"/>
  <c r="O71" i="12"/>
  <c r="O719" i="12"/>
  <c r="O871" i="12"/>
  <c r="O951" i="12"/>
  <c r="O1039" i="12"/>
  <c r="O1087" i="12"/>
  <c r="O1271" i="12"/>
  <c r="O1295" i="12"/>
  <c r="O1343" i="12"/>
  <c r="K985" i="12"/>
  <c r="K1057" i="12"/>
  <c r="K1153" i="12"/>
  <c r="K1329" i="12"/>
  <c r="K1409" i="12"/>
  <c r="L65" i="12"/>
  <c r="L729" i="12"/>
  <c r="L985" i="12"/>
  <c r="L1113" i="12"/>
  <c r="L1209" i="12"/>
  <c r="L1321" i="12"/>
  <c r="L1449" i="12"/>
  <c r="N185" i="12"/>
  <c r="N241" i="12"/>
  <c r="N329" i="12"/>
  <c r="N441" i="12"/>
  <c r="N561" i="12"/>
  <c r="N577" i="12"/>
  <c r="N689" i="12"/>
  <c r="N705" i="12"/>
  <c r="N769" i="12"/>
  <c r="N841" i="12"/>
  <c r="N889" i="12"/>
  <c r="N1001" i="12"/>
  <c r="N1097" i="12"/>
  <c r="N1161" i="12"/>
  <c r="N1329" i="12"/>
  <c r="N1377" i="12"/>
  <c r="N1409" i="12"/>
  <c r="O16" i="12"/>
  <c r="O656" i="12"/>
  <c r="O1128" i="12"/>
  <c r="O1416" i="12"/>
  <c r="K1338" i="12"/>
  <c r="N162" i="12"/>
  <c r="K1363" i="12"/>
  <c r="L947" i="12"/>
  <c r="L1459" i="12"/>
  <c r="N43" i="12"/>
  <c r="N467" i="12"/>
  <c r="N907" i="12"/>
  <c r="N939" i="12"/>
  <c r="N1115" i="12"/>
  <c r="N1435" i="12"/>
  <c r="N1451" i="12"/>
  <c r="O138" i="12"/>
  <c r="O530" i="12"/>
  <c r="O642" i="12"/>
  <c r="O706" i="12"/>
  <c r="O890" i="12"/>
  <c r="O1026" i="12"/>
  <c r="O1442" i="12"/>
  <c r="O451" i="12"/>
  <c r="O531" i="12"/>
  <c r="O1043" i="12"/>
  <c r="K157" i="12"/>
  <c r="K349" i="12"/>
  <c r="K1245" i="12"/>
  <c r="K1413" i="12"/>
  <c r="D1478" i="13"/>
  <c r="L141" i="12"/>
  <c r="L941" i="12"/>
  <c r="L989" i="12"/>
  <c r="L1029" i="12"/>
  <c r="F1486" i="13"/>
  <c r="N181" i="12"/>
  <c r="N1197" i="12"/>
  <c r="G1476" i="14"/>
  <c r="C1476" i="14"/>
  <c r="D1489" i="13"/>
  <c r="K1444" i="12"/>
  <c r="N1379" i="12"/>
  <c r="O1320" i="12"/>
  <c r="L1262" i="12"/>
  <c r="L1192" i="12"/>
  <c r="K1122" i="12"/>
  <c r="K1064" i="12"/>
  <c r="O969" i="12"/>
  <c r="O917" i="12"/>
  <c r="K855" i="12"/>
  <c r="L806" i="12"/>
  <c r="K752" i="12"/>
  <c r="O684" i="12"/>
  <c r="K621" i="12"/>
  <c r="K572" i="12"/>
  <c r="K518" i="12"/>
  <c r="L469" i="12"/>
  <c r="O429" i="12"/>
  <c r="L386" i="12"/>
  <c r="K343" i="12"/>
  <c r="L294" i="12"/>
  <c r="O245" i="12"/>
  <c r="K201" i="12"/>
  <c r="K148" i="12"/>
  <c r="O93" i="12"/>
  <c r="K40" i="12"/>
  <c r="G1476" i="10"/>
  <c r="G1480" i="9"/>
  <c r="C1481" i="9"/>
  <c r="C1473" i="10"/>
  <c r="K120" i="12"/>
  <c r="K376" i="12"/>
  <c r="K400" i="12"/>
  <c r="K528" i="12"/>
  <c r="K760" i="12"/>
  <c r="K784" i="12"/>
  <c r="K1056" i="12"/>
  <c r="K1088" i="12"/>
  <c r="K1176" i="12"/>
  <c r="K1304" i="12"/>
  <c r="K1352" i="12"/>
  <c r="K1456" i="12"/>
  <c r="D1481" i="14"/>
  <c r="L80" i="12"/>
  <c r="L184" i="12"/>
  <c r="L352" i="12"/>
  <c r="L416" i="12"/>
  <c r="L512" i="12"/>
  <c r="L552" i="12"/>
  <c r="L704" i="12"/>
  <c r="L760" i="12"/>
  <c r="L784" i="12"/>
  <c r="L864" i="12"/>
  <c r="L944" i="12"/>
  <c r="L1024" i="12"/>
  <c r="L1232" i="12"/>
  <c r="L1264" i="12"/>
  <c r="L1304" i="12"/>
  <c r="L1336" i="12"/>
  <c r="L1456" i="12"/>
  <c r="F1481" i="14"/>
  <c r="N64" i="12"/>
  <c r="N136" i="12"/>
  <c r="N488" i="12"/>
  <c r="N568" i="12"/>
  <c r="N608" i="12"/>
  <c r="N632" i="12"/>
  <c r="N672" i="12"/>
  <c r="N944" i="12"/>
  <c r="N968" i="12"/>
  <c r="N1008" i="12"/>
  <c r="N1032" i="12"/>
  <c r="N1056" i="12"/>
  <c r="N1120" i="12"/>
  <c r="N1432" i="12"/>
  <c r="O39" i="12"/>
  <c r="O647" i="12"/>
  <c r="O671" i="12"/>
  <c r="K801" i="12"/>
  <c r="K857" i="12"/>
  <c r="L153" i="12"/>
  <c r="N201" i="12"/>
  <c r="N713" i="12"/>
  <c r="K506" i="12"/>
  <c r="L235" i="12"/>
  <c r="L363" i="12"/>
  <c r="L387" i="12"/>
  <c r="L427" i="12"/>
  <c r="N437" i="12"/>
  <c r="L1419" i="12"/>
  <c r="K1356" i="12"/>
  <c r="K1291" i="12"/>
  <c r="L1226" i="12"/>
  <c r="K1138" i="12"/>
  <c r="O1068" i="12"/>
  <c r="L998" i="12"/>
  <c r="O928" i="12"/>
  <c r="K859" i="12"/>
  <c r="O800" i="12"/>
  <c r="N731" i="12"/>
  <c r="L658" i="12"/>
  <c r="N605" i="12"/>
  <c r="O536" i="12"/>
  <c r="L478" i="12"/>
  <c r="N429" i="12"/>
  <c r="O365" i="12"/>
  <c r="L298" i="12"/>
  <c r="K244" i="12"/>
  <c r="O185" i="12"/>
  <c r="L69" i="12"/>
  <c r="G1477" i="9"/>
  <c r="K177" i="12"/>
  <c r="K209" i="12"/>
  <c r="K281" i="12"/>
  <c r="K369" i="12"/>
  <c r="K537" i="12"/>
  <c r="K625" i="12"/>
  <c r="K729" i="12"/>
  <c r="K1441" i="12"/>
  <c r="L641" i="12"/>
  <c r="O144" i="12"/>
  <c r="O680" i="12"/>
  <c r="O992" i="12"/>
  <c r="D1468" i="13"/>
  <c r="L147" i="12"/>
  <c r="L179" i="12"/>
  <c r="O674" i="12"/>
  <c r="O595" i="12"/>
  <c r="N309" i="12"/>
  <c r="N717" i="12"/>
  <c r="N901" i="12"/>
  <c r="N949" i="12"/>
  <c r="N1333" i="12"/>
  <c r="G1469" i="10"/>
  <c r="O308" i="12"/>
  <c r="O348" i="12"/>
  <c r="O1076" i="12"/>
  <c r="O1441" i="12"/>
  <c r="K1396" i="12"/>
  <c r="O1290" i="12"/>
  <c r="L1237" i="12"/>
  <c r="N1191" i="12"/>
  <c r="O1137" i="12"/>
  <c r="K1074" i="12"/>
  <c r="N1027" i="12"/>
  <c r="K980" i="12"/>
  <c r="K904" i="12"/>
  <c r="N819" i="12"/>
  <c r="K780" i="12"/>
  <c r="O740" i="12"/>
  <c r="O687" i="12"/>
  <c r="N643" i="12"/>
  <c r="L605" i="12"/>
  <c r="O560" i="12"/>
  <c r="L517" i="12"/>
  <c r="O472" i="12"/>
  <c r="L429" i="12"/>
  <c r="O385" i="12"/>
  <c r="O297" i="12"/>
  <c r="L258" i="12"/>
  <c r="O209" i="12"/>
  <c r="L166" i="12"/>
  <c r="O33" i="12"/>
  <c r="C1483" i="13"/>
  <c r="K50" i="12"/>
  <c r="K106" i="12"/>
  <c r="K330" i="12"/>
  <c r="K378" i="12"/>
  <c r="K626" i="12"/>
  <c r="K650" i="12"/>
  <c r="K1178" i="12"/>
  <c r="K1370" i="12"/>
  <c r="K1450" i="12"/>
  <c r="L1042" i="12"/>
  <c r="L1138" i="12"/>
  <c r="L1154" i="12"/>
  <c r="L1218" i="12"/>
  <c r="F1475" i="10"/>
  <c r="N114" i="12"/>
  <c r="N218" i="12"/>
  <c r="N242" i="12"/>
  <c r="N466" i="12"/>
  <c r="N514" i="12"/>
  <c r="N746" i="12"/>
  <c r="N770" i="12"/>
  <c r="N890" i="12"/>
  <c r="N914" i="12"/>
  <c r="N938" i="12"/>
  <c r="N962" i="12"/>
  <c r="N1138" i="12"/>
  <c r="N1162" i="12"/>
  <c r="N1186" i="12"/>
  <c r="N1250" i="12"/>
  <c r="N1306" i="12"/>
  <c r="N1394" i="12"/>
  <c r="N1418" i="12"/>
  <c r="N1442" i="12"/>
  <c r="G1466" i="10"/>
  <c r="O393" i="12"/>
  <c r="O457" i="12"/>
  <c r="O521" i="12"/>
  <c r="O665" i="12"/>
  <c r="O817" i="12"/>
  <c r="O985" i="12"/>
  <c r="O1241" i="12"/>
  <c r="O1281" i="12"/>
  <c r="O1321" i="12"/>
  <c r="K531" i="12"/>
  <c r="L1267" i="12"/>
  <c r="O387" i="12"/>
  <c r="O923" i="12"/>
  <c r="N1459" i="12"/>
  <c r="K1394" i="12"/>
  <c r="K1331" i="12"/>
  <c r="L1277" i="12"/>
  <c r="K1167" i="12"/>
  <c r="N1119" i="12"/>
  <c r="N1043" i="12"/>
  <c r="O997" i="12"/>
  <c r="O943" i="12"/>
  <c r="L897" i="12"/>
  <c r="N847" i="12"/>
  <c r="K804" i="12"/>
  <c r="O760" i="12"/>
  <c r="K716" i="12"/>
  <c r="K663" i="12"/>
  <c r="O618" i="12"/>
  <c r="L575" i="12"/>
  <c r="K521" i="12"/>
  <c r="L472" i="12"/>
  <c r="L433" i="12"/>
  <c r="K384" i="12"/>
  <c r="O340" i="12"/>
  <c r="L297" i="12"/>
  <c r="O248" i="12"/>
  <c r="K204" i="12"/>
  <c r="O164" i="12"/>
  <c r="L121" i="12"/>
  <c r="O77" i="12"/>
  <c r="D1469" i="9"/>
  <c r="C1486" i="9"/>
  <c r="K163" i="12"/>
  <c r="K979" i="12"/>
  <c r="L483" i="12"/>
  <c r="L691" i="12"/>
  <c r="L995" i="12"/>
  <c r="L1043" i="12"/>
  <c r="L1091" i="12"/>
  <c r="L1123" i="12"/>
  <c r="L1347" i="12"/>
  <c r="L1379" i="12"/>
  <c r="N339" i="12"/>
  <c r="N875" i="12"/>
  <c r="N1067" i="12"/>
  <c r="O723" i="12"/>
  <c r="O987" i="12"/>
  <c r="F1478" i="13"/>
  <c r="O1434" i="12"/>
  <c r="L1382" i="12"/>
  <c r="K1330" i="12"/>
  <c r="K1277" i="12"/>
  <c r="L1213" i="12"/>
  <c r="L1078" i="12"/>
  <c r="K1020" i="12"/>
  <c r="N961" i="12"/>
  <c r="O902" i="12"/>
  <c r="O856" i="12"/>
  <c r="L818" i="12"/>
  <c r="O764" i="12"/>
  <c r="N715" i="12"/>
  <c r="K667" i="12"/>
  <c r="K564" i="12"/>
  <c r="L511" i="12"/>
  <c r="L462" i="12"/>
  <c r="L369" i="12"/>
  <c r="K331" i="12"/>
  <c r="O291" i="12"/>
  <c r="K228" i="12"/>
  <c r="N179" i="12"/>
  <c r="K140" i="12"/>
  <c r="O96" i="12"/>
  <c r="G1483" i="10"/>
  <c r="K300" i="12"/>
  <c r="K492" i="12"/>
  <c r="K540" i="12"/>
  <c r="K604" i="12"/>
  <c r="K748" i="12"/>
  <c r="K1180" i="12"/>
  <c r="K1348" i="12"/>
  <c r="D1477" i="13"/>
  <c r="L76" i="12"/>
  <c r="L140" i="12"/>
  <c r="L204" i="12"/>
  <c r="L268" i="12"/>
  <c r="L332" i="12"/>
  <c r="L396" i="12"/>
  <c r="L460" i="12"/>
  <c r="L524" i="12"/>
  <c r="L564" i="12"/>
  <c r="L692" i="12"/>
  <c r="L820" i="12"/>
  <c r="L948" i="12"/>
  <c r="L1020" i="12"/>
  <c r="L1116" i="12"/>
  <c r="L1132" i="12"/>
  <c r="L1212" i="12"/>
  <c r="L1428" i="12"/>
  <c r="F1485" i="10"/>
  <c r="N180" i="12"/>
  <c r="N196" i="12"/>
  <c r="N332" i="12"/>
  <c r="N348" i="12"/>
  <c r="N444" i="12"/>
  <c r="N460" i="12"/>
  <c r="N500" i="12"/>
  <c r="N556" i="12"/>
  <c r="N572" i="12"/>
  <c r="N604" i="12"/>
  <c r="N668" i="12"/>
  <c r="N716" i="12"/>
  <c r="N1012" i="12"/>
  <c r="N1028" i="12"/>
  <c r="N1044" i="12"/>
  <c r="N1076" i="12"/>
  <c r="N1108" i="12"/>
  <c r="N1212" i="12"/>
  <c r="N1244" i="12"/>
  <c r="N1380" i="12"/>
  <c r="N1396" i="12"/>
  <c r="N1428" i="12"/>
  <c r="O19" i="12"/>
  <c r="O75" i="12"/>
  <c r="O251" i="12"/>
  <c r="O683" i="12"/>
  <c r="O787" i="12"/>
  <c r="O1395" i="12"/>
  <c r="C1462" i="13"/>
  <c r="K485" i="12"/>
  <c r="K597" i="12"/>
  <c r="K669" i="12"/>
  <c r="K957" i="12"/>
  <c r="K1205" i="12"/>
  <c r="D1470" i="14"/>
  <c r="L653" i="12"/>
  <c r="L1381" i="12"/>
  <c r="N85" i="12"/>
  <c r="N253" i="12"/>
  <c r="N325" i="12"/>
  <c r="N597" i="12"/>
  <c r="N637" i="12"/>
  <c r="N661" i="12"/>
  <c r="N805" i="12"/>
  <c r="N1157" i="12"/>
  <c r="N1237" i="12"/>
  <c r="N1373" i="12"/>
  <c r="N1429" i="12"/>
  <c r="G1485" i="10"/>
  <c r="O1292" i="12"/>
  <c r="G1489" i="14"/>
  <c r="L1429" i="12"/>
  <c r="O1311" i="12"/>
  <c r="O1253" i="12"/>
  <c r="L1182" i="12"/>
  <c r="O1136" i="12"/>
  <c r="K1083" i="12"/>
  <c r="O1024" i="12"/>
  <c r="L961" i="12"/>
  <c r="L902" i="12"/>
  <c r="L837" i="12"/>
  <c r="L734" i="12"/>
  <c r="O666" i="12"/>
  <c r="O597" i="12"/>
  <c r="O544" i="12"/>
  <c r="O490" i="12"/>
  <c r="O437" i="12"/>
  <c r="O388" i="12"/>
  <c r="K335" i="12"/>
  <c r="N295" i="12"/>
  <c r="L237" i="12"/>
  <c r="O188" i="12"/>
  <c r="N139" i="12"/>
  <c r="O36" i="12"/>
  <c r="K1117" i="12"/>
  <c r="L1157" i="12"/>
  <c r="L1197" i="12"/>
  <c r="L1245" i="12"/>
  <c r="N53" i="12"/>
  <c r="N381" i="12"/>
  <c r="N405" i="12"/>
  <c r="N485" i="12"/>
  <c r="N1029" i="12"/>
  <c r="N1349" i="12"/>
  <c r="O628" i="12"/>
  <c r="O1172" i="12"/>
  <c r="O1284" i="12"/>
  <c r="N1427" i="12"/>
  <c r="O1363" i="12"/>
  <c r="O1269" i="12"/>
  <c r="N1217" i="12"/>
  <c r="N1123" i="12"/>
  <c r="O1059" i="12"/>
  <c r="L959" i="12"/>
  <c r="K875" i="12"/>
  <c r="K807" i="12"/>
  <c r="K749" i="12"/>
  <c r="O675" i="12"/>
  <c r="L617" i="12"/>
  <c r="K544" i="12"/>
  <c r="O480" i="12"/>
  <c r="L422" i="12"/>
  <c r="O358" i="12"/>
  <c r="N285" i="12"/>
  <c r="N231" i="12"/>
  <c r="L178" i="12"/>
  <c r="K134" i="12"/>
  <c r="O90" i="12"/>
  <c r="O41" i="12"/>
  <c r="G1473" i="10"/>
  <c r="G1478" i="9"/>
  <c r="C1467" i="9"/>
  <c r="K46" i="12"/>
  <c r="K86" i="12"/>
  <c r="K142" i="12"/>
  <c r="K158" i="12"/>
  <c r="K278" i="12"/>
  <c r="K334" i="12"/>
  <c r="K350" i="12"/>
  <c r="K470" i="12"/>
  <c r="K486" i="12"/>
  <c r="K526" i="12"/>
  <c r="K542" i="12"/>
  <c r="K614" i="12"/>
  <c r="K750" i="12"/>
  <c r="K806" i="12"/>
  <c r="K1022" i="12"/>
  <c r="K1134" i="12"/>
  <c r="K1310" i="12"/>
  <c r="D1487" i="13"/>
  <c r="L126" i="12"/>
  <c r="L254" i="12"/>
  <c r="L494" i="12"/>
  <c r="L574" i="12"/>
  <c r="L598" i="12"/>
  <c r="L1270" i="12"/>
  <c r="L1326" i="12"/>
  <c r="F1471" i="13"/>
  <c r="N86" i="12"/>
  <c r="N142" i="12"/>
  <c r="N166" i="12"/>
  <c r="N190" i="12"/>
  <c r="N222" i="12"/>
  <c r="N246" i="12"/>
  <c r="N278" i="12"/>
  <c r="N302" i="12"/>
  <c r="N334" i="12"/>
  <c r="N358" i="12"/>
  <c r="N414" i="12"/>
  <c r="N438" i="12"/>
  <c r="N574" i="12"/>
  <c r="N670" i="12"/>
  <c r="N686" i="12"/>
  <c r="N710" i="12"/>
  <c r="N726" i="12"/>
  <c r="N742" i="12"/>
  <c r="N918" i="12"/>
  <c r="N934" i="12"/>
  <c r="N950" i="12"/>
  <c r="N974" i="12"/>
  <c r="N990" i="12"/>
  <c r="N1006" i="12"/>
  <c r="N1086" i="12"/>
  <c r="N1182" i="12"/>
  <c r="N1198" i="12"/>
  <c r="N1222" i="12"/>
  <c r="N1238" i="12"/>
  <c r="N1254" i="12"/>
  <c r="N1430" i="12"/>
  <c r="N1446" i="12"/>
  <c r="G1470" i="13"/>
  <c r="O189" i="12"/>
  <c r="O509" i="12"/>
  <c r="O1005" i="12"/>
  <c r="O1029" i="12"/>
  <c r="O1117" i="12"/>
  <c r="O1325" i="12"/>
  <c r="O1365" i="12"/>
  <c r="C1475" i="14"/>
  <c r="K818" i="12"/>
  <c r="K1290" i="12"/>
  <c r="N1227" i="12"/>
  <c r="N1267" i="12"/>
  <c r="O66" i="12"/>
  <c r="O266" i="12"/>
  <c r="O634" i="12"/>
  <c r="O970" i="12"/>
  <c r="O994" i="12"/>
  <c r="O1090" i="12"/>
  <c r="O1426" i="12"/>
  <c r="O827" i="12"/>
  <c r="O1195" i="12"/>
  <c r="O1211" i="12"/>
  <c r="K309" i="12"/>
  <c r="K437" i="12"/>
  <c r="K549" i="12"/>
  <c r="K1445" i="12"/>
  <c r="L501" i="12"/>
  <c r="L693" i="12"/>
  <c r="K555" i="12"/>
  <c r="K1195" i="12"/>
  <c r="L203" i="12"/>
  <c r="L1195" i="12"/>
  <c r="N539" i="12"/>
  <c r="K340" i="12"/>
  <c r="L548" i="12"/>
  <c r="L573" i="12"/>
  <c r="N1085" i="12"/>
  <c r="O252" i="12"/>
  <c r="O876" i="12"/>
  <c r="O1404" i="12"/>
  <c r="O1407" i="12"/>
  <c r="K679" i="12"/>
  <c r="N39" i="12"/>
  <c r="N1167" i="12"/>
  <c r="O1104" i="12"/>
  <c r="K591" i="12"/>
  <c r="L527" i="12"/>
  <c r="N367" i="12"/>
  <c r="N743" i="12"/>
  <c r="O694" i="12"/>
  <c r="O998" i="12"/>
  <c r="K856" i="12"/>
  <c r="L264" i="12"/>
  <c r="O815" i="12"/>
  <c r="K1305" i="12"/>
  <c r="L249" i="12"/>
  <c r="L1233" i="12"/>
  <c r="N353" i="12"/>
  <c r="N1169" i="12"/>
  <c r="O176" i="12"/>
  <c r="O888" i="12"/>
  <c r="K258" i="12"/>
  <c r="K770" i="12"/>
  <c r="L378" i="12"/>
  <c r="L578" i="12"/>
  <c r="O81" i="12"/>
  <c r="O553" i="12"/>
  <c r="O1265" i="12"/>
  <c r="N979" i="12"/>
  <c r="G1477" i="14"/>
  <c r="L1444" i="12"/>
  <c r="O1397" i="12"/>
  <c r="L1350" i="12"/>
  <c r="O1304" i="12"/>
  <c r="O1210" i="12"/>
  <c r="N1023" i="12"/>
  <c r="O976" i="12"/>
  <c r="N929" i="12"/>
  <c r="K884" i="12"/>
  <c r="L689" i="12"/>
  <c r="K651" i="12"/>
  <c r="O611" i="12"/>
  <c r="O572" i="12"/>
  <c r="L529" i="12"/>
  <c r="O489" i="12"/>
  <c r="L450" i="12"/>
  <c r="K407" i="12"/>
  <c r="K246" i="12"/>
  <c r="K207" i="12"/>
  <c r="N163" i="12"/>
  <c r="K36" i="12"/>
  <c r="F1486" i="10"/>
  <c r="F1478" i="9"/>
  <c r="C1488" i="14"/>
  <c r="K71" i="12"/>
  <c r="K623" i="12"/>
  <c r="K647" i="12"/>
  <c r="K775" i="12"/>
  <c r="K879" i="12"/>
  <c r="K927" i="12"/>
  <c r="K1031" i="12"/>
  <c r="K1095" i="12"/>
  <c r="K1223" i="12"/>
  <c r="K1335" i="12"/>
  <c r="K1359" i="12"/>
  <c r="D1464" i="14"/>
  <c r="D1480" i="14"/>
  <c r="L135" i="12"/>
  <c r="L351" i="12"/>
  <c r="L375" i="12"/>
  <c r="L391" i="12"/>
  <c r="L407" i="12"/>
  <c r="L543" i="12"/>
  <c r="L687" i="12"/>
  <c r="L1111" i="12"/>
  <c r="L1127" i="12"/>
  <c r="L1191" i="12"/>
  <c r="L1263" i="12"/>
  <c r="L1311" i="12"/>
  <c r="N415" i="12"/>
  <c r="N759" i="12"/>
  <c r="N775" i="12"/>
  <c r="N1215" i="12"/>
  <c r="N1343" i="12"/>
  <c r="O30" i="12"/>
  <c r="O70" i="12"/>
  <c r="O158" i="12"/>
  <c r="O198" i="12"/>
  <c r="O254" i="12"/>
  <c r="O318" i="12"/>
  <c r="O334" i="12"/>
  <c r="O398" i="12"/>
  <c r="O446" i="12"/>
  <c r="O462" i="12"/>
  <c r="O510" i="12"/>
  <c r="O574" i="12"/>
  <c r="O830" i="12"/>
  <c r="O942" i="12"/>
  <c r="O974" i="12"/>
  <c r="O1150" i="12"/>
  <c r="O1166" i="12"/>
  <c r="O1214" i="12"/>
  <c r="O1310" i="12"/>
  <c r="O1374" i="12"/>
  <c r="O1454" i="12"/>
  <c r="N1176" i="12"/>
  <c r="N1200" i="12"/>
  <c r="O31" i="12"/>
  <c r="O183" i="12"/>
  <c r="O287" i="12"/>
  <c r="O351" i="12"/>
  <c r="O415" i="12"/>
  <c r="O567" i="12"/>
  <c r="O743" i="12"/>
  <c r="O903" i="12"/>
  <c r="O983" i="12"/>
  <c r="O1007" i="12"/>
  <c r="O1143" i="12"/>
  <c r="O1167" i="12"/>
  <c r="O1191" i="12"/>
  <c r="O1215" i="12"/>
  <c r="K1121" i="12"/>
  <c r="K1185" i="12"/>
  <c r="K1249" i="12"/>
  <c r="K1289" i="12"/>
  <c r="K1361" i="12"/>
  <c r="D1466" i="14"/>
  <c r="L969" i="12"/>
  <c r="L1033" i="12"/>
  <c r="L1049" i="12"/>
  <c r="L1097" i="12"/>
  <c r="L1329" i="12"/>
  <c r="L1385" i="12"/>
  <c r="L1457" i="12"/>
  <c r="F1482" i="13"/>
  <c r="N41" i="12"/>
  <c r="N89" i="12"/>
  <c r="N193" i="12"/>
  <c r="N409" i="12"/>
  <c r="N425" i="12"/>
  <c r="N521" i="12"/>
  <c r="N617" i="12"/>
  <c r="N633" i="12"/>
  <c r="N793" i="12"/>
  <c r="N825" i="12"/>
  <c r="N993" i="12"/>
  <c r="N1201" i="12"/>
  <c r="N1433" i="12"/>
  <c r="N1449" i="12"/>
  <c r="O80" i="12"/>
  <c r="O296" i="12"/>
  <c r="O848" i="12"/>
  <c r="O1376" i="12"/>
  <c r="C1467" i="14"/>
  <c r="K858" i="12"/>
  <c r="K1107" i="12"/>
  <c r="K1187" i="12"/>
  <c r="L739" i="12"/>
  <c r="L811" i="12"/>
  <c r="L1131" i="12"/>
  <c r="L1427" i="12"/>
  <c r="N403" i="12"/>
  <c r="N1139" i="12"/>
  <c r="N1187" i="12"/>
  <c r="N1315" i="12"/>
  <c r="G1483" i="13"/>
  <c r="O82" i="12"/>
  <c r="O322" i="12"/>
  <c r="O586" i="12"/>
  <c r="O762" i="12"/>
  <c r="O914" i="12"/>
  <c r="O1066" i="12"/>
  <c r="O539" i="12"/>
  <c r="O1083" i="12"/>
  <c r="K69" i="12"/>
  <c r="K421" i="12"/>
  <c r="K805" i="12"/>
  <c r="K1013" i="12"/>
  <c r="K1333" i="12"/>
  <c r="L77" i="12"/>
  <c r="L181" i="12"/>
  <c r="L909" i="12"/>
  <c r="F1486" i="14"/>
  <c r="N189" i="12"/>
  <c r="D1474" i="13"/>
  <c r="N1437" i="12"/>
  <c r="L1374" i="12"/>
  <c r="L1309" i="12"/>
  <c r="K1257" i="12"/>
  <c r="O1185" i="12"/>
  <c r="K1116" i="12"/>
  <c r="O1052" i="12"/>
  <c r="L964" i="12"/>
  <c r="L906" i="12"/>
  <c r="O849" i="12"/>
  <c r="N795" i="12"/>
  <c r="K747" i="12"/>
  <c r="O673" i="12"/>
  <c r="N611" i="12"/>
  <c r="L557" i="12"/>
  <c r="O513" i="12"/>
  <c r="L465" i="12"/>
  <c r="O425" i="12"/>
  <c r="L381" i="12"/>
  <c r="O337" i="12"/>
  <c r="L289" i="12"/>
  <c r="K240" i="12"/>
  <c r="O196" i="12"/>
  <c r="L133" i="12"/>
  <c r="O88" i="12"/>
  <c r="O35" i="12"/>
  <c r="D1473" i="10"/>
  <c r="F1475" i="9"/>
  <c r="C1473" i="9"/>
  <c r="K144" i="12"/>
  <c r="K696" i="12"/>
  <c r="K720" i="12"/>
  <c r="K848" i="12"/>
  <c r="K912" i="12"/>
  <c r="K960" i="12"/>
  <c r="K976" i="12"/>
  <c r="K1040" i="12"/>
  <c r="K1152" i="12"/>
  <c r="K1224" i="12"/>
  <c r="K1280" i="12"/>
  <c r="K1392" i="12"/>
  <c r="D1481" i="13"/>
  <c r="L48" i="12"/>
  <c r="L96" i="12"/>
  <c r="L224" i="12"/>
  <c r="L312" i="12"/>
  <c r="L360" i="12"/>
  <c r="L424" i="12"/>
  <c r="L576" i="12"/>
  <c r="L632" i="12"/>
  <c r="L656" i="12"/>
  <c r="L736" i="12"/>
  <c r="L872" i="12"/>
  <c r="L920" i="12"/>
  <c r="L1360" i="12"/>
  <c r="L1392" i="12"/>
  <c r="L1432" i="12"/>
  <c r="N40" i="12"/>
  <c r="N88" i="12"/>
  <c r="N112" i="12"/>
  <c r="N160" i="12"/>
  <c r="N184" i="12"/>
  <c r="N208" i="12"/>
  <c r="N256" i="12"/>
  <c r="N280" i="12"/>
  <c r="N328" i="12"/>
  <c r="N376" i="12"/>
  <c r="N400" i="12"/>
  <c r="N448" i="12"/>
  <c r="N520" i="12"/>
  <c r="N592" i="12"/>
  <c r="N656" i="12"/>
  <c r="N696" i="12"/>
  <c r="N736" i="12"/>
  <c r="N760" i="12"/>
  <c r="N800" i="12"/>
  <c r="N1080" i="12"/>
  <c r="N1264" i="12"/>
  <c r="N1328" i="12"/>
  <c r="N1384" i="12"/>
  <c r="G1480" i="14"/>
  <c r="O599" i="12"/>
  <c r="K1377" i="12"/>
  <c r="O384" i="12"/>
  <c r="L914" i="12"/>
  <c r="N994" i="12"/>
  <c r="L315" i="12"/>
  <c r="L339" i="12"/>
  <c r="L1414" i="12"/>
  <c r="O1349" i="12"/>
  <c r="L1284" i="12"/>
  <c r="L1221" i="12"/>
  <c r="O1121" i="12"/>
  <c r="O1050" i="12"/>
  <c r="K987" i="12"/>
  <c r="L922" i="12"/>
  <c r="O853" i="12"/>
  <c r="L795" i="12"/>
  <c r="K722" i="12"/>
  <c r="L654" i="12"/>
  <c r="L600" i="12"/>
  <c r="L532" i="12"/>
  <c r="L474" i="12"/>
  <c r="L425" i="12"/>
  <c r="O361" i="12"/>
  <c r="O292" i="12"/>
  <c r="O239" i="12"/>
  <c r="O181" i="12"/>
  <c r="L122" i="12"/>
  <c r="N59" i="12"/>
  <c r="C1482" i="10"/>
  <c r="D1475" i="9"/>
  <c r="C1480" i="9"/>
  <c r="C1482" i="14"/>
  <c r="K49" i="12"/>
  <c r="K81" i="12"/>
  <c r="K105" i="12"/>
  <c r="K153" i="12"/>
  <c r="K305" i="12"/>
  <c r="K337" i="12"/>
  <c r="K417" i="12"/>
  <c r="K473" i="12"/>
  <c r="K601" i="12"/>
  <c r="K673" i="12"/>
  <c r="K745" i="12"/>
  <c r="K897" i="12"/>
  <c r="L321" i="12"/>
  <c r="N137" i="12"/>
  <c r="O592" i="12"/>
  <c r="K954" i="12"/>
  <c r="K1386" i="12"/>
  <c r="N490" i="12"/>
  <c r="K675" i="12"/>
  <c r="K1179" i="12"/>
  <c r="L59" i="12"/>
  <c r="L99" i="12"/>
  <c r="O418" i="12"/>
  <c r="N765" i="12"/>
  <c r="N821" i="12"/>
  <c r="N1173" i="12"/>
  <c r="G1469" i="14"/>
  <c r="O180" i="12"/>
  <c r="O948" i="12"/>
  <c r="O1412" i="12"/>
  <c r="K1437" i="12"/>
  <c r="N1389" i="12"/>
  <c r="O1337" i="12"/>
  <c r="K1284" i="12"/>
  <c r="O1231" i="12"/>
  <c r="L1185" i="12"/>
  <c r="K1133" i="12"/>
  <c r="K1068" i="12"/>
  <c r="K1021" i="12"/>
  <c r="L957" i="12"/>
  <c r="K899" i="12"/>
  <c r="O858" i="12"/>
  <c r="O813" i="12"/>
  <c r="L678" i="12"/>
  <c r="L639" i="12"/>
  <c r="K600" i="12"/>
  <c r="O556" i="12"/>
  <c r="O511" i="12"/>
  <c r="L468" i="12"/>
  <c r="K424" i="12"/>
  <c r="K375" i="12"/>
  <c r="N331" i="12"/>
  <c r="L292" i="12"/>
  <c r="K249" i="12"/>
  <c r="L161" i="12"/>
  <c r="O121" i="12"/>
  <c r="L78" i="12"/>
  <c r="K186" i="12"/>
  <c r="K218" i="12"/>
  <c r="K298" i="12"/>
  <c r="K410" i="12"/>
  <c r="K434" i="12"/>
  <c r="K498" i="12"/>
  <c r="K570" i="12"/>
  <c r="K682" i="12"/>
  <c r="K738" i="12"/>
  <c r="K794" i="12"/>
  <c r="K874" i="12"/>
  <c r="K898" i="12"/>
  <c r="K922" i="12"/>
  <c r="K978" i="12"/>
  <c r="K1002" i="12"/>
  <c r="K1098" i="12"/>
  <c r="K1306" i="12"/>
  <c r="K1418" i="12"/>
  <c r="D1491" i="10"/>
  <c r="L546" i="12"/>
  <c r="L842" i="12"/>
  <c r="L946" i="12"/>
  <c r="L962" i="12"/>
  <c r="L1066" i="12"/>
  <c r="L1090" i="12"/>
  <c r="L1202" i="12"/>
  <c r="L1242" i="12"/>
  <c r="L1266" i="12"/>
  <c r="L1282" i="12"/>
  <c r="L1370" i="12"/>
  <c r="L1458" i="12"/>
  <c r="F1475" i="14"/>
  <c r="N58" i="12"/>
  <c r="N74" i="12"/>
  <c r="N154" i="12"/>
  <c r="N202" i="12"/>
  <c r="N298" i="12"/>
  <c r="N346" i="12"/>
  <c r="N386" i="12"/>
  <c r="N450" i="12"/>
  <c r="N498" i="12"/>
  <c r="N554" i="12"/>
  <c r="N578" i="12"/>
  <c r="N794" i="12"/>
  <c r="N818" i="12"/>
  <c r="N842" i="12"/>
  <c r="N986" i="12"/>
  <c r="N1018" i="12"/>
  <c r="N1042" i="12"/>
  <c r="N1066" i="12"/>
  <c r="N1090" i="12"/>
  <c r="N1210" i="12"/>
  <c r="N1274" i="12"/>
  <c r="N1330" i="12"/>
  <c r="N1354" i="12"/>
  <c r="O9" i="12"/>
  <c r="G1482" i="10"/>
  <c r="O217" i="12"/>
  <c r="O305" i="12"/>
  <c r="O689" i="12"/>
  <c r="O1361" i="12"/>
  <c r="K379" i="12"/>
  <c r="K611" i="12"/>
  <c r="K851" i="12"/>
  <c r="O1267" i="12"/>
  <c r="K1448" i="12"/>
  <c r="L1389" i="12"/>
  <c r="O1324" i="12"/>
  <c r="N1213" i="12"/>
  <c r="L1160" i="12"/>
  <c r="O1114" i="12"/>
  <c r="L1038" i="12"/>
  <c r="L991" i="12"/>
  <c r="K939" i="12"/>
  <c r="K892" i="12"/>
  <c r="L843" i="12"/>
  <c r="K799" i="12"/>
  <c r="N755" i="12"/>
  <c r="K712" i="12"/>
  <c r="O652" i="12"/>
  <c r="L614" i="12"/>
  <c r="O565" i="12"/>
  <c r="N511" i="12"/>
  <c r="K468" i="12"/>
  <c r="K429" i="12"/>
  <c r="K380" i="12"/>
  <c r="K292" i="12"/>
  <c r="N243" i="12"/>
  <c r="O160" i="12"/>
  <c r="K116" i="12"/>
  <c r="O4" i="12"/>
  <c r="D1485" i="9"/>
  <c r="C1478" i="9"/>
  <c r="C1484" i="14"/>
  <c r="K59" i="12"/>
  <c r="K315" i="12"/>
  <c r="K355" i="12"/>
  <c r="K483" i="12"/>
  <c r="K763" i="12"/>
  <c r="K1019" i="12"/>
  <c r="L435" i="12"/>
  <c r="L611" i="12"/>
  <c r="L635" i="12"/>
  <c r="L747" i="12"/>
  <c r="F1476" i="14"/>
  <c r="N747" i="12"/>
  <c r="N787" i="12"/>
  <c r="N1019" i="12"/>
  <c r="N1051" i="12"/>
  <c r="N1347" i="12"/>
  <c r="N1387" i="12"/>
  <c r="O122" i="12"/>
  <c r="O434" i="12"/>
  <c r="D1470" i="13"/>
  <c r="O1429" i="12"/>
  <c r="O1375" i="12"/>
  <c r="K1324" i="12"/>
  <c r="K1272" i="12"/>
  <c r="O1206" i="12"/>
  <c r="L1137" i="12"/>
  <c r="O1071" i="12"/>
  <c r="O1013" i="12"/>
  <c r="K955" i="12"/>
  <c r="N891" i="12"/>
  <c r="L852" i="12"/>
  <c r="L813" i="12"/>
  <c r="K759" i="12"/>
  <c r="L710" i="12"/>
  <c r="O661" i="12"/>
  <c r="O612" i="12"/>
  <c r="O559" i="12"/>
  <c r="O501" i="12"/>
  <c r="K457" i="12"/>
  <c r="K404" i="12"/>
  <c r="K365" i="12"/>
  <c r="O325" i="12"/>
  <c r="L286" i="12"/>
  <c r="K223" i="12"/>
  <c r="O173" i="12"/>
  <c r="K136" i="12"/>
  <c r="L91" i="12"/>
  <c r="O42" i="12"/>
  <c r="C1477" i="14"/>
  <c r="K156" i="12"/>
  <c r="K220" i="12"/>
  <c r="K364" i="12"/>
  <c r="K412" i="12"/>
  <c r="K452" i="12"/>
  <c r="K684" i="12"/>
  <c r="K996" i="12"/>
  <c r="K1092" i="12"/>
  <c r="K1436" i="12"/>
  <c r="D1477" i="14"/>
  <c r="L108" i="12"/>
  <c r="L172" i="12"/>
  <c r="L636" i="12"/>
  <c r="L764" i="12"/>
  <c r="L892" i="12"/>
  <c r="L1044" i="12"/>
  <c r="L1100" i="12"/>
  <c r="L1332" i="12"/>
  <c r="F1469" i="14"/>
  <c r="N76" i="12"/>
  <c r="N148" i="12"/>
  <c r="N164" i="12"/>
  <c r="N236" i="12"/>
  <c r="N292" i="12"/>
  <c r="N364" i="12"/>
  <c r="N404" i="12"/>
  <c r="N476" i="12"/>
  <c r="N516" i="12"/>
  <c r="N620" i="12"/>
  <c r="N636" i="12"/>
  <c r="N652" i="12"/>
  <c r="N684" i="12"/>
  <c r="N700" i="12"/>
  <c r="N732" i="12"/>
  <c r="N796" i="12"/>
  <c r="N844" i="12"/>
  <c r="N1092" i="12"/>
  <c r="N1260" i="12"/>
  <c r="N1308" i="12"/>
  <c r="N1412" i="12"/>
  <c r="N1444" i="12"/>
  <c r="N1460" i="12"/>
  <c r="O139" i="12"/>
  <c r="O219" i="12"/>
  <c r="O259" i="12"/>
  <c r="O1243" i="12"/>
  <c r="C1462" i="14"/>
  <c r="K357" i="12"/>
  <c r="K821" i="12"/>
  <c r="L165" i="12"/>
  <c r="L229" i="12"/>
  <c r="N37" i="12"/>
  <c r="N989" i="12"/>
  <c r="N1093" i="12"/>
  <c r="O28" i="12"/>
  <c r="O756" i="12"/>
  <c r="O1012" i="12"/>
  <c r="O1140" i="12"/>
  <c r="G1478" i="14"/>
  <c r="K1423" i="12"/>
  <c r="N1375" i="12"/>
  <c r="O1305" i="12"/>
  <c r="O1123" i="12"/>
  <c r="L1013" i="12"/>
  <c r="O954" i="12"/>
  <c r="O895" i="12"/>
  <c r="O831" i="12"/>
  <c r="L730" i="12"/>
  <c r="L661" i="12"/>
  <c r="N593" i="12"/>
  <c r="L539" i="12"/>
  <c r="L486" i="12"/>
  <c r="K432" i="12"/>
  <c r="N383" i="12"/>
  <c r="L329" i="12"/>
  <c r="N291" i="12"/>
  <c r="K232" i="12"/>
  <c r="K183" i="12"/>
  <c r="N81" i="12"/>
  <c r="O32" i="12"/>
  <c r="K565" i="12"/>
  <c r="K725" i="12"/>
  <c r="K789" i="12"/>
  <c r="K1189" i="12"/>
  <c r="K1301" i="12"/>
  <c r="L1117" i="12"/>
  <c r="L1421" i="12"/>
  <c r="N69" i="12"/>
  <c r="N277" i="12"/>
  <c r="N461" i="12"/>
  <c r="N773" i="12"/>
  <c r="N1141" i="12"/>
  <c r="N1397" i="12"/>
  <c r="O244" i="12"/>
  <c r="O284" i="12"/>
  <c r="O1060" i="12"/>
  <c r="O1108" i="12"/>
  <c r="O1332" i="12"/>
  <c r="O1396" i="12"/>
  <c r="F1468" i="13"/>
  <c r="L1422" i="12"/>
  <c r="L1357" i="12"/>
  <c r="L1258" i="12"/>
  <c r="K1211" i="12"/>
  <c r="L1118" i="12"/>
  <c r="L1035" i="12"/>
  <c r="L954" i="12"/>
  <c r="L861" i="12"/>
  <c r="L792" i="12"/>
  <c r="O733" i="12"/>
  <c r="L670" i="12"/>
  <c r="K612" i="12"/>
  <c r="K539" i="12"/>
  <c r="K471" i="12"/>
  <c r="L417" i="12"/>
  <c r="L349" i="12"/>
  <c r="L280" i="12"/>
  <c r="N227" i="12"/>
  <c r="L173" i="12"/>
  <c r="O129" i="12"/>
  <c r="L85" i="12"/>
  <c r="O21" i="12"/>
  <c r="F1465" i="10"/>
  <c r="D1476" i="9"/>
  <c r="C1463" i="10"/>
  <c r="C1479" i="10"/>
  <c r="C1487" i="14"/>
  <c r="K102" i="12"/>
  <c r="K238" i="12"/>
  <c r="K294" i="12"/>
  <c r="K638" i="12"/>
  <c r="K718" i="12"/>
  <c r="K734" i="12"/>
  <c r="K830" i="12"/>
  <c r="K942" i="12"/>
  <c r="K1062" i="12"/>
  <c r="K1158" i="12"/>
  <c r="K1238" i="12"/>
  <c r="K1294" i="12"/>
  <c r="K1390" i="12"/>
  <c r="K1446" i="12"/>
  <c r="D1471" i="14"/>
  <c r="L446" i="12"/>
  <c r="L878" i="12"/>
  <c r="L934" i="12"/>
  <c r="L1062" i="12"/>
  <c r="L1358" i="12"/>
  <c r="N54" i="12"/>
  <c r="N110" i="12"/>
  <c r="N198" i="12"/>
  <c r="N390" i="12"/>
  <c r="N446" i="12"/>
  <c r="N502" i="12"/>
  <c r="N534" i="12"/>
  <c r="N630" i="12"/>
  <c r="N654" i="12"/>
  <c r="N766" i="12"/>
  <c r="N1030" i="12"/>
  <c r="N1142" i="12"/>
  <c r="N1166" i="12"/>
  <c r="N1278" i="12"/>
  <c r="O165" i="12"/>
  <c r="O485" i="12"/>
  <c r="O677" i="12"/>
  <c r="O701" i="12"/>
  <c r="O741" i="12"/>
  <c r="O765" i="12"/>
  <c r="O957" i="12"/>
  <c r="O1157" i="12"/>
  <c r="O1213" i="12"/>
  <c r="O1309" i="12"/>
  <c r="O1405" i="12"/>
  <c r="O1421" i="12"/>
  <c r="L82" i="12"/>
  <c r="C1475" i="13"/>
  <c r="L67" i="12"/>
  <c r="L131" i="12"/>
  <c r="N1395" i="12"/>
  <c r="O442" i="12"/>
  <c r="O466" i="12"/>
  <c r="O754" i="12"/>
  <c r="O850" i="12"/>
  <c r="O1274" i="12"/>
  <c r="O1346" i="12"/>
  <c r="O283" i="12"/>
  <c r="O699" i="12"/>
  <c r="O731" i="12"/>
  <c r="O1131" i="12"/>
  <c r="O1355" i="12"/>
  <c r="K149" i="12"/>
  <c r="K333" i="12"/>
  <c r="K461" i="12"/>
  <c r="K797" i="12"/>
  <c r="K1397" i="12"/>
  <c r="L589" i="12"/>
  <c r="K67" i="12"/>
  <c r="K579" i="12"/>
  <c r="L219" i="12"/>
  <c r="L907" i="12"/>
  <c r="N115" i="12"/>
  <c r="N547" i="12"/>
  <c r="K500" i="12"/>
  <c r="L612" i="12"/>
  <c r="O51" i="12"/>
  <c r="O627" i="12"/>
  <c r="O1315" i="12"/>
  <c r="L45" i="12"/>
  <c r="L581" i="12"/>
  <c r="L1085" i="12"/>
  <c r="N541" i="12"/>
  <c r="N1181" i="12"/>
  <c r="O484" i="12"/>
  <c r="O700" i="12"/>
  <c r="O1224" i="12"/>
  <c r="K791" i="12"/>
  <c r="N1239" i="12"/>
  <c r="O54" i="12"/>
  <c r="O1408" i="12"/>
  <c r="K615" i="12"/>
  <c r="L719" i="12"/>
  <c r="N407" i="12"/>
  <c r="O502" i="12"/>
  <c r="K152" i="12"/>
  <c r="K512" i="12"/>
  <c r="L776" i="12"/>
  <c r="L265" i="12"/>
  <c r="L1281" i="12"/>
  <c r="N401" i="12"/>
  <c r="N1185" i="12"/>
  <c r="O24" i="12"/>
  <c r="O200" i="12"/>
  <c r="O944" i="12"/>
  <c r="K402" i="12"/>
  <c r="L402" i="12"/>
  <c r="O353" i="12"/>
  <c r="O569" i="12"/>
  <c r="O833" i="12"/>
  <c r="O1089" i="12"/>
  <c r="N995" i="12"/>
  <c r="F1466" i="14"/>
  <c r="C1478" i="14"/>
  <c r="L1438" i="12"/>
  <c r="O1392" i="12"/>
  <c r="N1345" i="12"/>
  <c r="K1298" i="12"/>
  <c r="N1251" i="12"/>
  <c r="K1204" i="12"/>
  <c r="L1158" i="12"/>
  <c r="L1064" i="12"/>
  <c r="K1017" i="12"/>
  <c r="L970" i="12"/>
  <c r="O924" i="12"/>
  <c r="O879" i="12"/>
  <c r="O840" i="12"/>
  <c r="L762" i="12"/>
  <c r="K724" i="12"/>
  <c r="O645" i="12"/>
  <c r="L606" i="12"/>
  <c r="K567" i="12"/>
  <c r="N523" i="12"/>
  <c r="L484" i="12"/>
  <c r="L445" i="12"/>
  <c r="O401" i="12"/>
  <c r="O362" i="12"/>
  <c r="K280" i="12"/>
  <c r="O240" i="12"/>
  <c r="L201" i="12"/>
  <c r="O157" i="12"/>
  <c r="O118" i="12"/>
  <c r="L75" i="12"/>
  <c r="G1481" i="10"/>
  <c r="G1475" i="9"/>
  <c r="C1490" i="9"/>
  <c r="C1472" i="10"/>
  <c r="C1488" i="13"/>
  <c r="K175" i="12"/>
  <c r="K199" i="12"/>
  <c r="K751" i="12"/>
  <c r="K983" i="12"/>
  <c r="K1015" i="12"/>
  <c r="K1279" i="12"/>
  <c r="K1383" i="12"/>
  <c r="L39" i="12"/>
  <c r="L263" i="12"/>
  <c r="L303" i="12"/>
  <c r="L495" i="12"/>
  <c r="L623" i="12"/>
  <c r="L759" i="12"/>
  <c r="L775" i="12"/>
  <c r="L791" i="12"/>
  <c r="L807" i="12"/>
  <c r="L823" i="12"/>
  <c r="L863" i="12"/>
  <c r="L927" i="12"/>
  <c r="L1079" i="12"/>
  <c r="L1231" i="12"/>
  <c r="F1464" i="10"/>
  <c r="F1480" i="10"/>
  <c r="N71" i="12"/>
  <c r="N327" i="12"/>
  <c r="N439" i="12"/>
  <c r="N519" i="12"/>
  <c r="N823" i="12"/>
  <c r="N839" i="12"/>
  <c r="N863" i="12"/>
  <c r="N1007" i="12"/>
  <c r="O14" i="12"/>
  <c r="O134" i="12"/>
  <c r="O174" i="12"/>
  <c r="O382" i="12"/>
  <c r="O558" i="12"/>
  <c r="O590" i="12"/>
  <c r="O646" i="12"/>
  <c r="O662" i="12"/>
  <c r="O686" i="12"/>
  <c r="O718" i="12"/>
  <c r="O774" i="12"/>
  <c r="O790" i="12"/>
  <c r="O814" i="12"/>
  <c r="O846" i="12"/>
  <c r="O1094" i="12"/>
  <c r="O1134" i="12"/>
  <c r="N1144" i="12"/>
  <c r="N1304" i="12"/>
  <c r="N1320" i="12"/>
  <c r="N1400" i="12"/>
  <c r="N1424" i="12"/>
  <c r="N1456" i="12"/>
  <c r="G1488" i="14"/>
  <c r="O87" i="12"/>
  <c r="O215" i="12"/>
  <c r="O263" i="12"/>
  <c r="O327" i="12"/>
  <c r="O471" i="12"/>
  <c r="O775" i="12"/>
  <c r="O799" i="12"/>
  <c r="O823" i="12"/>
  <c r="O855" i="12"/>
  <c r="O935" i="12"/>
  <c r="O959" i="12"/>
  <c r="O1431" i="12"/>
  <c r="K993" i="12"/>
  <c r="K1025" i="12"/>
  <c r="K1089" i="12"/>
  <c r="K1337" i="12"/>
  <c r="D1466" i="13"/>
  <c r="L769" i="12"/>
  <c r="L993" i="12"/>
  <c r="L1121" i="12"/>
  <c r="L1193" i="12"/>
  <c r="L1369" i="12"/>
  <c r="N49" i="12"/>
  <c r="N217" i="12"/>
  <c r="N777" i="12"/>
  <c r="N809" i="12"/>
  <c r="N881" i="12"/>
  <c r="N969" i="12"/>
  <c r="N1025" i="12"/>
  <c r="N1353" i="12"/>
  <c r="N1417" i="12"/>
  <c r="G1481" i="13"/>
  <c r="O784" i="12"/>
  <c r="O912" i="12"/>
  <c r="O1000" i="12"/>
  <c r="O1424" i="12"/>
  <c r="L354" i="12"/>
  <c r="K1235" i="12"/>
  <c r="L835" i="12"/>
  <c r="L875" i="12"/>
  <c r="L915" i="12"/>
  <c r="L963" i="12"/>
  <c r="L1099" i="12"/>
  <c r="L1179" i="12"/>
  <c r="L1307" i="12"/>
  <c r="L1387" i="12"/>
  <c r="N363" i="12"/>
  <c r="O10" i="12"/>
  <c r="O210" i="12"/>
  <c r="O402" i="12"/>
  <c r="O842" i="12"/>
  <c r="O946" i="12"/>
  <c r="O1138" i="12"/>
  <c r="O315" i="12"/>
  <c r="O851" i="12"/>
  <c r="O1387" i="12"/>
  <c r="K77" i="12"/>
  <c r="K101" i="12"/>
  <c r="K221" i="12"/>
  <c r="K869" i="12"/>
  <c r="K1365" i="12"/>
  <c r="D1486" i="13"/>
  <c r="L333" i="12"/>
  <c r="L373" i="12"/>
  <c r="L869" i="12"/>
  <c r="L997" i="12"/>
  <c r="D1465" i="13"/>
  <c r="O1432" i="12"/>
  <c r="K1368" i="12"/>
  <c r="O1302" i="12"/>
  <c r="K1251" i="12"/>
  <c r="K1181" i="12"/>
  <c r="O1110" i="12"/>
  <c r="K1046" i="12"/>
  <c r="L958" i="12"/>
  <c r="O899" i="12"/>
  <c r="O844" i="12"/>
  <c r="K786" i="12"/>
  <c r="K728" i="12"/>
  <c r="N669" i="12"/>
  <c r="O605" i="12"/>
  <c r="K552" i="12"/>
  <c r="O508" i="12"/>
  <c r="N459" i="12"/>
  <c r="L420" i="12"/>
  <c r="K377" i="12"/>
  <c r="O332" i="12"/>
  <c r="N283" i="12"/>
  <c r="K235" i="12"/>
  <c r="L186" i="12"/>
  <c r="O127" i="12"/>
  <c r="L84" i="12"/>
  <c r="D1470" i="9"/>
  <c r="C1465" i="9"/>
  <c r="C1481" i="10"/>
  <c r="K248" i="12"/>
  <c r="K272" i="12"/>
  <c r="K824" i="12"/>
  <c r="K920" i="12"/>
  <c r="K1048" i="12"/>
  <c r="K1200" i="12"/>
  <c r="K1328" i="12"/>
  <c r="K1376" i="12"/>
  <c r="D1465" i="14"/>
  <c r="L56" i="12"/>
  <c r="L104" i="12"/>
  <c r="L160" i="12"/>
  <c r="L232" i="12"/>
  <c r="L256" i="12"/>
  <c r="L288" i="12"/>
  <c r="L384" i="12"/>
  <c r="L448" i="12"/>
  <c r="L608" i="12"/>
  <c r="L744" i="12"/>
  <c r="L816" i="12"/>
  <c r="L952" i="12"/>
  <c r="L1056" i="12"/>
  <c r="L1088" i="12"/>
  <c r="L1120" i="12"/>
  <c r="F1465" i="13"/>
  <c r="F1481" i="13"/>
  <c r="N232" i="12"/>
  <c r="N304" i="12"/>
  <c r="N352" i="12"/>
  <c r="N424" i="12"/>
  <c r="N472" i="12"/>
  <c r="N496" i="12"/>
  <c r="N544" i="12"/>
  <c r="N576" i="12"/>
  <c r="N720" i="12"/>
  <c r="N784" i="12"/>
  <c r="N824" i="12"/>
  <c r="N864" i="12"/>
  <c r="N888" i="12"/>
  <c r="N928" i="12"/>
  <c r="N1208" i="12"/>
  <c r="G1480" i="10"/>
  <c r="O199" i="12"/>
  <c r="O295" i="12"/>
  <c r="O503" i="12"/>
  <c r="O655" i="12"/>
  <c r="O1239" i="12"/>
  <c r="K769" i="12"/>
  <c r="D1482" i="13"/>
  <c r="L1145" i="12"/>
  <c r="O1216" i="12"/>
  <c r="K810" i="12"/>
  <c r="K1282" i="12"/>
  <c r="L1426" i="12"/>
  <c r="L291" i="12"/>
  <c r="K1460" i="12"/>
  <c r="O1401" i="12"/>
  <c r="L1338" i="12"/>
  <c r="K1268" i="12"/>
  <c r="O1209" i="12"/>
  <c r="L1109" i="12"/>
  <c r="O1045" i="12"/>
  <c r="L980" i="12"/>
  <c r="L917" i="12"/>
  <c r="K844" i="12"/>
  <c r="O785" i="12"/>
  <c r="O717" i="12"/>
  <c r="K649" i="12"/>
  <c r="K596" i="12"/>
  <c r="K523" i="12"/>
  <c r="O468" i="12"/>
  <c r="K420" i="12"/>
  <c r="L356" i="12"/>
  <c r="O288" i="12"/>
  <c r="O234" i="12"/>
  <c r="K171" i="12"/>
  <c r="K118" i="12"/>
  <c r="L54" i="12"/>
  <c r="C1468" i="10"/>
  <c r="F1472" i="9"/>
  <c r="C1466" i="14"/>
  <c r="K113" i="12"/>
  <c r="K217" i="12"/>
  <c r="K545" i="12"/>
  <c r="K1161" i="12"/>
  <c r="O512" i="12"/>
  <c r="K692" i="12"/>
  <c r="D1484" i="13"/>
  <c r="L187" i="12"/>
  <c r="L211" i="12"/>
  <c r="L243" i="12"/>
  <c r="O379" i="12"/>
  <c r="N517" i="12"/>
  <c r="N917" i="12"/>
  <c r="N1109" i="12"/>
  <c r="N1301" i="12"/>
  <c r="N1405" i="12"/>
  <c r="G1469" i="13"/>
  <c r="O540" i="12"/>
  <c r="L1430" i="12"/>
  <c r="N1383" i="12"/>
  <c r="N1331" i="12"/>
  <c r="L1279" i="12"/>
  <c r="O1225" i="12"/>
  <c r="O1178" i="12"/>
  <c r="O1061" i="12"/>
  <c r="K1016" i="12"/>
  <c r="O950" i="12"/>
  <c r="O892" i="12"/>
  <c r="O809" i="12"/>
  <c r="L770" i="12"/>
  <c r="L731" i="12"/>
  <c r="L673" i="12"/>
  <c r="O633" i="12"/>
  <c r="L594" i="12"/>
  <c r="K551" i="12"/>
  <c r="N507" i="12"/>
  <c r="L463" i="12"/>
  <c r="O419" i="12"/>
  <c r="K371" i="12"/>
  <c r="L326" i="12"/>
  <c r="K288" i="12"/>
  <c r="O243" i="12"/>
  <c r="K195" i="12"/>
  <c r="N155" i="12"/>
  <c r="O117" i="12"/>
  <c r="K73" i="12"/>
  <c r="G1490" i="9"/>
  <c r="K58" i="12"/>
  <c r="K90" i="12"/>
  <c r="K162" i="12"/>
  <c r="K242" i="12"/>
  <c r="K266" i="12"/>
  <c r="K362" i="12"/>
  <c r="K538" i="12"/>
  <c r="K610" i="12"/>
  <c r="K714" i="12"/>
  <c r="K762" i="12"/>
  <c r="K842" i="12"/>
  <c r="K1058" i="12"/>
  <c r="K1226" i="12"/>
  <c r="L226" i="12"/>
  <c r="L290" i="12"/>
  <c r="L738" i="12"/>
  <c r="L866" i="12"/>
  <c r="L986" i="12"/>
  <c r="L1010" i="12"/>
  <c r="L1114" i="12"/>
  <c r="L1146" i="12"/>
  <c r="L1186" i="12"/>
  <c r="L1442" i="12"/>
  <c r="N138" i="12"/>
  <c r="N186" i="12"/>
  <c r="N266" i="12"/>
  <c r="N282" i="12"/>
  <c r="N322" i="12"/>
  <c r="N370" i="12"/>
  <c r="N434" i="12"/>
  <c r="N538" i="12"/>
  <c r="N602" i="12"/>
  <c r="N626" i="12"/>
  <c r="N658" i="12"/>
  <c r="N682" i="12"/>
  <c r="N706" i="12"/>
  <c r="N866" i="12"/>
  <c r="N898" i="12"/>
  <c r="N1122" i="12"/>
  <c r="N1234" i="12"/>
  <c r="N1314" i="12"/>
  <c r="N1378" i="12"/>
  <c r="G1466" i="13"/>
  <c r="O25" i="12"/>
  <c r="O177" i="12"/>
  <c r="O201" i="12"/>
  <c r="O241" i="12"/>
  <c r="O537" i="12"/>
  <c r="O841" i="12"/>
  <c r="O977" i="12"/>
  <c r="O1105" i="12"/>
  <c r="O1417" i="12"/>
  <c r="K547" i="12"/>
  <c r="O394" i="12"/>
  <c r="G1485" i="13"/>
  <c r="O1436" i="12"/>
  <c r="N1319" i="12"/>
  <c r="K1261" i="12"/>
  <c r="N1155" i="12"/>
  <c r="K1108" i="12"/>
  <c r="O984" i="12"/>
  <c r="L932" i="12"/>
  <c r="O886" i="12"/>
  <c r="K838" i="12"/>
  <c r="O794" i="12"/>
  <c r="O749" i="12"/>
  <c r="K697" i="12"/>
  <c r="L648" i="12"/>
  <c r="L609" i="12"/>
  <c r="K560" i="12"/>
  <c r="K502" i="12"/>
  <c r="K463" i="12"/>
  <c r="N423" i="12"/>
  <c r="O374" i="12"/>
  <c r="L331" i="12"/>
  <c r="L194" i="12"/>
  <c r="L155" i="12"/>
  <c r="O111" i="12"/>
  <c r="N67" i="12"/>
  <c r="C1477" i="10"/>
  <c r="G1463" i="9"/>
  <c r="C1470" i="9"/>
  <c r="K211" i="12"/>
  <c r="K275" i="12"/>
  <c r="K891" i="12"/>
  <c r="L491" i="12"/>
  <c r="L515" i="12"/>
  <c r="L547" i="12"/>
  <c r="L571" i="12"/>
  <c r="L771" i="12"/>
  <c r="L1203" i="12"/>
  <c r="L1315" i="12"/>
  <c r="L1435" i="12"/>
  <c r="N171" i="12"/>
  <c r="N723" i="12"/>
  <c r="N1083" i="12"/>
  <c r="O546" i="12"/>
  <c r="O1322" i="12"/>
  <c r="O571" i="12"/>
  <c r="L1423" i="12"/>
  <c r="K1371" i="12"/>
  <c r="O1317" i="12"/>
  <c r="K1259" i="12"/>
  <c r="L1189" i="12"/>
  <c r="O1130" i="12"/>
  <c r="L1060" i="12"/>
  <c r="L1002" i="12"/>
  <c r="K950" i="12"/>
  <c r="L886" i="12"/>
  <c r="L847" i="12"/>
  <c r="K808" i="12"/>
  <c r="K755" i="12"/>
  <c r="K701" i="12"/>
  <c r="N657" i="12"/>
  <c r="O608" i="12"/>
  <c r="L550" i="12"/>
  <c r="K496" i="12"/>
  <c r="N447" i="12"/>
  <c r="K399" i="12"/>
  <c r="N359" i="12"/>
  <c r="K320" i="12"/>
  <c r="N271" i="12"/>
  <c r="L213" i="12"/>
  <c r="O169" i="12"/>
  <c r="L130" i="12"/>
  <c r="K87" i="12"/>
  <c r="L38" i="12"/>
  <c r="G1476" i="9"/>
  <c r="K68" i="12"/>
  <c r="K260" i="12"/>
  <c r="K324" i="12"/>
  <c r="K556" i="12"/>
  <c r="K620" i="12"/>
  <c r="K796" i="12"/>
  <c r="K860" i="12"/>
  <c r="K956" i="12"/>
  <c r="K1044" i="12"/>
  <c r="K1260" i="12"/>
  <c r="K1300" i="12"/>
  <c r="L44" i="12"/>
  <c r="L116" i="12"/>
  <c r="L252" i="12"/>
  <c r="L620" i="12"/>
  <c r="L748" i="12"/>
  <c r="L876" i="12"/>
  <c r="L916" i="12"/>
  <c r="L972" i="12"/>
  <c r="L988" i="12"/>
  <c r="L1004" i="12"/>
  <c r="L1164" i="12"/>
  <c r="L1180" i="12"/>
  <c r="L1196" i="12"/>
  <c r="L1252" i="12"/>
  <c r="L1276" i="12"/>
  <c r="L1372" i="12"/>
  <c r="L1388" i="12"/>
  <c r="F1485" i="14"/>
  <c r="N44" i="12"/>
  <c r="N60" i="12"/>
  <c r="N220" i="12"/>
  <c r="N252" i="12"/>
  <c r="N308" i="12"/>
  <c r="N420" i="12"/>
  <c r="N532" i="12"/>
  <c r="N748" i="12"/>
  <c r="N764" i="12"/>
  <c r="N780" i="12"/>
  <c r="N812" i="12"/>
  <c r="N828" i="12"/>
  <c r="N860" i="12"/>
  <c r="N924" i="12"/>
  <c r="N972" i="12"/>
  <c r="N1124" i="12"/>
  <c r="N1140" i="12"/>
  <c r="N1172" i="12"/>
  <c r="N1276" i="12"/>
  <c r="N1292" i="12"/>
  <c r="N1324" i="12"/>
  <c r="N1356" i="12"/>
  <c r="O27" i="12"/>
  <c r="O83" i="12"/>
  <c r="O147" i="12"/>
  <c r="O347" i="12"/>
  <c r="O1219" i="12"/>
  <c r="C1486" i="13"/>
  <c r="K165" i="12"/>
  <c r="K533" i="12"/>
  <c r="K613" i="12"/>
  <c r="K1085" i="12"/>
  <c r="N101" i="12"/>
  <c r="N141" i="12"/>
  <c r="N269" i="12"/>
  <c r="N373" i="12"/>
  <c r="N549" i="12"/>
  <c r="N581" i="12"/>
  <c r="N757" i="12"/>
  <c r="N829" i="12"/>
  <c r="N1253" i="12"/>
  <c r="G1485" i="14"/>
  <c r="O564" i="12"/>
  <c r="O1188" i="12"/>
  <c r="O1236" i="12"/>
  <c r="G1470" i="14"/>
  <c r="O1370" i="12"/>
  <c r="L1294" i="12"/>
  <c r="O1240" i="12"/>
  <c r="K1171" i="12"/>
  <c r="K1119" i="12"/>
  <c r="K1007" i="12"/>
  <c r="K948" i="12"/>
  <c r="K886" i="12"/>
  <c r="N827" i="12"/>
  <c r="O773" i="12"/>
  <c r="N719" i="12"/>
  <c r="L657" i="12"/>
  <c r="K588" i="12"/>
  <c r="K535" i="12"/>
  <c r="L481" i="12"/>
  <c r="O422" i="12"/>
  <c r="L325" i="12"/>
  <c r="O285" i="12"/>
  <c r="O227" i="12"/>
  <c r="N173" i="12"/>
  <c r="K125" i="12"/>
  <c r="K76" i="12"/>
  <c r="K605" i="12"/>
  <c r="K693" i="12"/>
  <c r="K861" i="12"/>
  <c r="K1077" i="12"/>
  <c r="N229" i="12"/>
  <c r="N421" i="12"/>
  <c r="N1285" i="12"/>
  <c r="O412" i="12"/>
  <c r="O1036" i="12"/>
  <c r="O1300" i="12"/>
  <c r="O1460" i="12"/>
  <c r="K1411" i="12"/>
  <c r="L1352" i="12"/>
  <c r="O1251" i="12"/>
  <c r="K1206" i="12"/>
  <c r="N1105" i="12"/>
  <c r="L1030" i="12"/>
  <c r="O947" i="12"/>
  <c r="L850" i="12"/>
  <c r="K788" i="12"/>
  <c r="O728" i="12"/>
  <c r="L666" i="12"/>
  <c r="K607" i="12"/>
  <c r="O533" i="12"/>
  <c r="L456" i="12"/>
  <c r="O397" i="12"/>
  <c r="L338" i="12"/>
  <c r="K276" i="12"/>
  <c r="O221" i="12"/>
  <c r="O163" i="12"/>
  <c r="K119" i="12"/>
  <c r="L81" i="12"/>
  <c r="G1470" i="9"/>
  <c r="C1463" i="13"/>
  <c r="K126" i="12"/>
  <c r="K206" i="12"/>
  <c r="K222" i="12"/>
  <c r="K318" i="12"/>
  <c r="K430" i="12"/>
  <c r="K510" i="12"/>
  <c r="K662" i="12"/>
  <c r="K678" i="12"/>
  <c r="K702" i="12"/>
  <c r="K854" i="12"/>
  <c r="K870" i="12"/>
  <c r="K1006" i="12"/>
  <c r="K1102" i="12"/>
  <c r="K1118" i="12"/>
  <c r="K1198" i="12"/>
  <c r="K1278" i="12"/>
  <c r="K1414" i="12"/>
  <c r="L46" i="12"/>
  <c r="L214" i="12"/>
  <c r="L366" i="12"/>
  <c r="L406" i="12"/>
  <c r="L750" i="12"/>
  <c r="L814" i="12"/>
  <c r="L942" i="12"/>
  <c r="L974" i="12"/>
  <c r="L1070" i="12"/>
  <c r="L1238" i="12"/>
  <c r="L1278" i="12"/>
  <c r="N150" i="12"/>
  <c r="N254" i="12"/>
  <c r="N398" i="12"/>
  <c r="N422" i="12"/>
  <c r="N478" i="12"/>
  <c r="N510" i="12"/>
  <c r="N558" i="12"/>
  <c r="N582" i="12"/>
  <c r="N598" i="12"/>
  <c r="N614" i="12"/>
  <c r="N790" i="12"/>
  <c r="N806" i="12"/>
  <c r="N822" i="12"/>
  <c r="N846" i="12"/>
  <c r="N862" i="12"/>
  <c r="N878" i="12"/>
  <c r="N958" i="12"/>
  <c r="N1054" i="12"/>
  <c r="N1070" i="12"/>
  <c r="N1094" i="12"/>
  <c r="N1110" i="12"/>
  <c r="N1126" i="12"/>
  <c r="N1302" i="12"/>
  <c r="N1318" i="12"/>
  <c r="N1334" i="12"/>
  <c r="N1358" i="12"/>
  <c r="N1374" i="12"/>
  <c r="N1390" i="12"/>
  <c r="G1478" i="13"/>
  <c r="O125" i="12"/>
  <c r="O317" i="12"/>
  <c r="O909" i="12"/>
  <c r="O989" i="12"/>
  <c r="O1197" i="12"/>
  <c r="O1237" i="12"/>
  <c r="K970" i="12"/>
  <c r="K1410" i="12"/>
  <c r="O74" i="12"/>
  <c r="O818" i="12"/>
  <c r="O1018" i="12"/>
  <c r="O1098" i="12"/>
  <c r="O1170" i="12"/>
  <c r="O1202" i="12"/>
  <c r="O1234" i="12"/>
  <c r="O1298" i="12"/>
  <c r="O1378" i="12"/>
  <c r="O1410" i="12"/>
  <c r="O603" i="12"/>
  <c r="O707" i="12"/>
  <c r="O1171" i="12"/>
  <c r="K1157" i="12"/>
  <c r="K1421" i="12"/>
  <c r="L421" i="12"/>
  <c r="L717" i="12"/>
  <c r="L821" i="12"/>
  <c r="L1413" i="12"/>
  <c r="K91" i="12"/>
  <c r="K603" i="12"/>
  <c r="K1323" i="12"/>
  <c r="L267" i="12"/>
  <c r="L1323" i="12"/>
  <c r="N187" i="12"/>
  <c r="N627" i="12"/>
  <c r="K524" i="12"/>
  <c r="K1364" i="12"/>
  <c r="L724" i="12"/>
  <c r="O1103" i="12"/>
  <c r="K573" i="12"/>
  <c r="L597" i="12"/>
  <c r="L1133" i="12"/>
  <c r="N621" i="12"/>
  <c r="O12" i="12"/>
  <c r="O300" i="12"/>
  <c r="O920" i="12"/>
  <c r="L358" i="12"/>
  <c r="K103" i="12"/>
  <c r="K831" i="12"/>
  <c r="L591" i="12"/>
  <c r="N1255" i="12"/>
  <c r="K655" i="12"/>
  <c r="L767" i="12"/>
  <c r="N463" i="12"/>
  <c r="N879" i="12"/>
  <c r="O742" i="12"/>
  <c r="O1279" i="12"/>
  <c r="K880" i="12"/>
  <c r="L904" i="12"/>
  <c r="G1472" i="9"/>
  <c r="O303" i="12"/>
  <c r="O751" i="12"/>
  <c r="L401" i="12"/>
  <c r="L777" i="12"/>
  <c r="L1345" i="12"/>
  <c r="N1265" i="12"/>
  <c r="O376" i="12"/>
  <c r="O1386" i="12"/>
  <c r="L106" i="12"/>
  <c r="L434" i="12"/>
  <c r="L682" i="12"/>
  <c r="O145" i="12"/>
  <c r="O377" i="12"/>
  <c r="O593" i="12"/>
  <c r="O865" i="12"/>
  <c r="O961" i="12"/>
  <c r="N1299" i="12"/>
  <c r="K1433" i="12"/>
  <c r="K1339" i="12"/>
  <c r="K1292" i="12"/>
  <c r="L1246" i="12"/>
  <c r="O1151" i="12"/>
  <c r="L1105" i="12"/>
  <c r="L965" i="12"/>
  <c r="L797" i="12"/>
  <c r="K758" i="12"/>
  <c r="N679" i="12"/>
  <c r="K640" i="12"/>
  <c r="L602" i="12"/>
  <c r="K563" i="12"/>
  <c r="K480" i="12"/>
  <c r="K441" i="12"/>
  <c r="L353" i="12"/>
  <c r="O313" i="12"/>
  <c r="L274" i="12"/>
  <c r="L197" i="12"/>
  <c r="O152" i="12"/>
  <c r="L114" i="12"/>
  <c r="D1477" i="10"/>
  <c r="C1484" i="10"/>
  <c r="D1473" i="9"/>
  <c r="C1482" i="9"/>
  <c r="C1472" i="13"/>
  <c r="K111" i="12"/>
  <c r="K135" i="12"/>
  <c r="K367" i="12"/>
  <c r="K519" i="12"/>
  <c r="K903" i="12"/>
  <c r="K967" i="12"/>
  <c r="K1079" i="12"/>
  <c r="K1103" i="12"/>
  <c r="K1151" i="12"/>
  <c r="K1207" i="12"/>
  <c r="K1231" i="12"/>
  <c r="K1319" i="12"/>
  <c r="K1407" i="12"/>
  <c r="K1447" i="12"/>
  <c r="D1472" i="10"/>
  <c r="D1488" i="10"/>
  <c r="L119" i="12"/>
  <c r="L159" i="12"/>
  <c r="L175" i="12"/>
  <c r="L215" i="12"/>
  <c r="L231" i="12"/>
  <c r="L247" i="12"/>
  <c r="L279" i="12"/>
  <c r="L423" i="12"/>
  <c r="L711" i="12"/>
  <c r="L727" i="12"/>
  <c r="L743" i="12"/>
  <c r="L1015" i="12"/>
  <c r="L1031" i="12"/>
  <c r="L1047" i="12"/>
  <c r="L1063" i="12"/>
  <c r="L1135" i="12"/>
  <c r="L1183" i="12"/>
  <c r="F1480" i="14"/>
  <c r="N55" i="12"/>
  <c r="N95" i="12"/>
  <c r="N247" i="12"/>
  <c r="N1135" i="12"/>
  <c r="N1263" i="12"/>
  <c r="N1391" i="12"/>
  <c r="G1471" i="13"/>
  <c r="O46" i="12"/>
  <c r="O110" i="12"/>
  <c r="O238" i="12"/>
  <c r="O302" i="12"/>
  <c r="O430" i="12"/>
  <c r="O494" i="12"/>
  <c r="O534" i="12"/>
  <c r="O1054" i="12"/>
  <c r="O1118" i="12"/>
  <c r="O1198" i="12"/>
  <c r="O1230" i="12"/>
  <c r="O1318" i="12"/>
  <c r="O1398" i="12"/>
  <c r="N1104" i="12"/>
  <c r="N1280" i="12"/>
  <c r="O119" i="12"/>
  <c r="O247" i="12"/>
  <c r="O335" i="12"/>
  <c r="O543" i="12"/>
  <c r="O679" i="12"/>
  <c r="O727" i="12"/>
  <c r="O911" i="12"/>
  <c r="O1015" i="12"/>
  <c r="O1047" i="12"/>
  <c r="O1095" i="12"/>
  <c r="O1303" i="12"/>
  <c r="O1351" i="12"/>
  <c r="K737" i="12"/>
  <c r="K961" i="12"/>
  <c r="K1033" i="12"/>
  <c r="K1369" i="12"/>
  <c r="L193" i="12"/>
  <c r="L449" i="12"/>
  <c r="L1017" i="12"/>
  <c r="L1041" i="12"/>
  <c r="L1201" i="12"/>
  <c r="L1289" i="12"/>
  <c r="L1305" i="12"/>
  <c r="L1353" i="12"/>
  <c r="L1417" i="12"/>
  <c r="L1433" i="12"/>
  <c r="F1482" i="14"/>
  <c r="N169" i="12"/>
  <c r="N313" i="12"/>
  <c r="N385" i="12"/>
  <c r="N433" i="12"/>
  <c r="N449" i="12"/>
  <c r="N625" i="12"/>
  <c r="N897" i="12"/>
  <c r="N1049" i="12"/>
  <c r="N1113" i="12"/>
  <c r="N1225" i="12"/>
  <c r="N1257" i="12"/>
  <c r="N1273" i="12"/>
  <c r="N1457" i="12"/>
  <c r="G1481" i="14"/>
  <c r="O104" i="12"/>
  <c r="O576" i="12"/>
  <c r="O832" i="12"/>
  <c r="O960" i="12"/>
  <c r="O1088" i="12"/>
  <c r="O1160" i="12"/>
  <c r="C1467" i="13"/>
  <c r="N634" i="12"/>
  <c r="K723" i="12"/>
  <c r="K1275" i="12"/>
  <c r="K1403" i="12"/>
  <c r="L787" i="12"/>
  <c r="L1003" i="12"/>
  <c r="L1051" i="12"/>
  <c r="L1219" i="12"/>
  <c r="L1251" i="12"/>
  <c r="L1355" i="12"/>
  <c r="F1468" i="14"/>
  <c r="N107" i="12"/>
  <c r="N555" i="12"/>
  <c r="N955" i="12"/>
  <c r="N1443" i="12"/>
  <c r="G1467" i="13"/>
  <c r="G1491" i="13"/>
  <c r="O290" i="12"/>
  <c r="O370" i="12"/>
  <c r="O650" i="12"/>
  <c r="O722" i="12"/>
  <c r="O898" i="12"/>
  <c r="O930" i="12"/>
  <c r="O171" i="12"/>
  <c r="O203" i="12"/>
  <c r="O323" i="12"/>
  <c r="O427" i="12"/>
  <c r="O507" i="12"/>
  <c r="O1451" i="12"/>
  <c r="G1465" i="9"/>
  <c r="K389" i="12"/>
  <c r="K677" i="12"/>
  <c r="K1293" i="12"/>
  <c r="K1341" i="12"/>
  <c r="K1373" i="12"/>
  <c r="D1462" i="13"/>
  <c r="D1486" i="10"/>
  <c r="L949" i="12"/>
  <c r="L1373" i="12"/>
  <c r="K1426" i="12"/>
  <c r="N1361" i="12"/>
  <c r="O1297" i="12"/>
  <c r="O1244" i="12"/>
  <c r="L1174" i="12"/>
  <c r="L1098" i="12"/>
  <c r="O1034" i="12"/>
  <c r="K952" i="12"/>
  <c r="L893" i="12"/>
  <c r="L840" i="12"/>
  <c r="O781" i="12"/>
  <c r="L722" i="12"/>
  <c r="L664" i="12"/>
  <c r="O600" i="12"/>
  <c r="O547" i="12"/>
  <c r="K499" i="12"/>
  <c r="L454" i="12"/>
  <c r="K416" i="12"/>
  <c r="O371" i="12"/>
  <c r="L328" i="12"/>
  <c r="K274" i="12"/>
  <c r="O230" i="12"/>
  <c r="K182" i="12"/>
  <c r="N123" i="12"/>
  <c r="K75" i="12"/>
  <c r="F1467" i="9"/>
  <c r="C1465" i="10"/>
  <c r="C1481" i="13"/>
  <c r="K184" i="12"/>
  <c r="K208" i="12"/>
  <c r="K336" i="12"/>
  <c r="K440" i="12"/>
  <c r="K592" i="12"/>
  <c r="K896" i="12"/>
  <c r="K1024" i="12"/>
  <c r="K1096" i="12"/>
  <c r="K1136" i="12"/>
  <c r="K1264" i="12"/>
  <c r="K1384" i="12"/>
  <c r="K1440" i="12"/>
  <c r="L128" i="12"/>
  <c r="L168" i="12"/>
  <c r="L192" i="12"/>
  <c r="L296" i="12"/>
  <c r="L496" i="12"/>
  <c r="L528" i="12"/>
  <c r="L616" i="12"/>
  <c r="L688" i="12"/>
  <c r="L896" i="12"/>
  <c r="L976" i="12"/>
  <c r="L1008" i="12"/>
  <c r="L1128" i="12"/>
  <c r="L1152" i="12"/>
  <c r="L1184" i="12"/>
  <c r="L1216" i="12"/>
  <c r="L1248" i="12"/>
  <c r="N72" i="12"/>
  <c r="N120" i="12"/>
  <c r="N144" i="12"/>
  <c r="N192" i="12"/>
  <c r="N264" i="12"/>
  <c r="N616" i="12"/>
  <c r="N640" i="12"/>
  <c r="N680" i="12"/>
  <c r="N704" i="12"/>
  <c r="N848" i="12"/>
  <c r="N912" i="12"/>
  <c r="N952" i="12"/>
  <c r="N992" i="12"/>
  <c r="N1016" i="12"/>
  <c r="N1064" i="12"/>
  <c r="N1136" i="12"/>
  <c r="N1168" i="12"/>
  <c r="O23" i="12"/>
  <c r="O151" i="12"/>
  <c r="O375" i="12"/>
  <c r="O439" i="12"/>
  <c r="O631" i="12"/>
  <c r="K785" i="12"/>
  <c r="K809" i="12"/>
  <c r="K905" i="12"/>
  <c r="K945" i="12"/>
  <c r="D1482" i="14"/>
  <c r="L217" i="12"/>
  <c r="N1241" i="12"/>
  <c r="O448" i="12"/>
  <c r="O1256" i="12"/>
  <c r="L418" i="12"/>
  <c r="L371" i="12"/>
  <c r="L1455" i="12"/>
  <c r="L1396" i="12"/>
  <c r="O1331" i="12"/>
  <c r="N1261" i="12"/>
  <c r="N1203" i="12"/>
  <c r="O1097" i="12"/>
  <c r="L1034" i="12"/>
  <c r="K963" i="12"/>
  <c r="N899" i="12"/>
  <c r="L834" i="12"/>
  <c r="O780" i="12"/>
  <c r="N707" i="12"/>
  <c r="O644" i="12"/>
  <c r="O575" i="12"/>
  <c r="O517" i="12"/>
  <c r="L459" i="12"/>
  <c r="O410" i="12"/>
  <c r="K347" i="12"/>
  <c r="L283" i="12"/>
  <c r="L230" i="12"/>
  <c r="O166" i="12"/>
  <c r="O108" i="12"/>
  <c r="N35" i="12"/>
  <c r="G1484" i="10"/>
  <c r="G1469" i="9"/>
  <c r="K89" i="12"/>
  <c r="K161" i="12"/>
  <c r="K225" i="12"/>
  <c r="K289" i="12"/>
  <c r="K345" i="12"/>
  <c r="K481" i="12"/>
  <c r="K609" i="12"/>
  <c r="D1474" i="14"/>
  <c r="L385" i="12"/>
  <c r="N265" i="12"/>
  <c r="O720" i="12"/>
  <c r="O1120" i="12"/>
  <c r="O1344" i="12"/>
  <c r="F1483" i="10"/>
  <c r="K1011" i="12"/>
  <c r="L107" i="12"/>
  <c r="L163" i="12"/>
  <c r="O522" i="12"/>
  <c r="O555" i="12"/>
  <c r="L485" i="12"/>
  <c r="N725" i="12"/>
  <c r="N789" i="12"/>
  <c r="N837" i="12"/>
  <c r="N885" i="12"/>
  <c r="O476" i="12"/>
  <c r="O1028" i="12"/>
  <c r="N1425" i="12"/>
  <c r="K1378" i="12"/>
  <c r="K1325" i="12"/>
  <c r="K1266" i="12"/>
  <c r="L1220" i="12"/>
  <c r="O1173" i="12"/>
  <c r="L1108" i="12"/>
  <c r="O1056" i="12"/>
  <c r="L939" i="12"/>
  <c r="K887" i="12"/>
  <c r="N843" i="12"/>
  <c r="L804" i="12"/>
  <c r="L765" i="12"/>
  <c r="K727" i="12"/>
  <c r="N667" i="12"/>
  <c r="O629" i="12"/>
  <c r="O545" i="12"/>
  <c r="K459" i="12"/>
  <c r="L414" i="12"/>
  <c r="N365" i="12"/>
  <c r="K322" i="12"/>
  <c r="K283" i="12"/>
  <c r="K112" i="12"/>
  <c r="N63" i="12"/>
  <c r="C1478" i="10"/>
  <c r="C1491" i="13"/>
  <c r="K114" i="12"/>
  <c r="K138" i="12"/>
  <c r="K442" i="12"/>
  <c r="K482" i="12"/>
  <c r="K634" i="12"/>
  <c r="K1034" i="12"/>
  <c r="K1106" i="12"/>
  <c r="K1130" i="12"/>
  <c r="K1186" i="12"/>
  <c r="K1354" i="12"/>
  <c r="D1475" i="10"/>
  <c r="D1491" i="13"/>
  <c r="L522" i="12"/>
  <c r="L1026" i="12"/>
  <c r="L1274" i="12"/>
  <c r="L1346" i="12"/>
  <c r="L1394" i="12"/>
  <c r="L1410" i="12"/>
  <c r="F1467" i="13"/>
  <c r="N98" i="12"/>
  <c r="N226" i="12"/>
  <c r="N306" i="12"/>
  <c r="N410" i="12"/>
  <c r="N474" i="12"/>
  <c r="N730" i="12"/>
  <c r="N754" i="12"/>
  <c r="N778" i="12"/>
  <c r="N802" i="12"/>
  <c r="N826" i="12"/>
  <c r="N850" i="12"/>
  <c r="N922" i="12"/>
  <c r="N946" i="12"/>
  <c r="N970" i="12"/>
  <c r="N1002" i="12"/>
  <c r="N1026" i="12"/>
  <c r="N1146" i="12"/>
  <c r="N1258" i="12"/>
  <c r="N1282" i="12"/>
  <c r="N1338" i="12"/>
  <c r="N1402" i="12"/>
  <c r="G1466" i="14"/>
  <c r="G1482" i="13"/>
  <c r="O409" i="12"/>
  <c r="O473" i="12"/>
  <c r="O713" i="12"/>
  <c r="O857" i="12"/>
  <c r="O897" i="12"/>
  <c r="O1033" i="12"/>
  <c r="O1161" i="12"/>
  <c r="O1233" i="12"/>
  <c r="K803" i="12"/>
  <c r="O506" i="12"/>
  <c r="F1479" i="13"/>
  <c r="K1430" i="12"/>
  <c r="L1365" i="12"/>
  <c r="L1313" i="12"/>
  <c r="L1254" i="12"/>
  <c r="K1202" i="12"/>
  <c r="K1149" i="12"/>
  <c r="N1101" i="12"/>
  <c r="K1027" i="12"/>
  <c r="O979" i="12"/>
  <c r="L926" i="12"/>
  <c r="L882" i="12"/>
  <c r="O828" i="12"/>
  <c r="L789" i="12"/>
  <c r="L740" i="12"/>
  <c r="O691" i="12"/>
  <c r="K643" i="12"/>
  <c r="N603" i="12"/>
  <c r="O550" i="12"/>
  <c r="O496" i="12"/>
  <c r="L457" i="12"/>
  <c r="O413" i="12"/>
  <c r="L365" i="12"/>
  <c r="O282" i="12"/>
  <c r="L228" i="12"/>
  <c r="L189" i="12"/>
  <c r="K151" i="12"/>
  <c r="O106" i="12"/>
  <c r="L63" i="12"/>
  <c r="C1462" i="9"/>
  <c r="K35" i="12"/>
  <c r="K99" i="12"/>
  <c r="K443" i="12"/>
  <c r="K1051" i="12"/>
  <c r="L443" i="12"/>
  <c r="L467" i="12"/>
  <c r="L595" i="12"/>
  <c r="L619" i="12"/>
  <c r="L675" i="12"/>
  <c r="L699" i="12"/>
  <c r="L1011" i="12"/>
  <c r="L1171" i="12"/>
  <c r="N299" i="12"/>
  <c r="N1003" i="12"/>
  <c r="O58" i="12"/>
  <c r="O1323" i="12"/>
  <c r="G1479" i="14"/>
  <c r="L1418" i="12"/>
  <c r="L1364" i="12"/>
  <c r="O1312" i="12"/>
  <c r="O1183" i="12"/>
  <c r="O1125" i="12"/>
  <c r="L1054" i="12"/>
  <c r="O995" i="12"/>
  <c r="L881" i="12"/>
  <c r="K843" i="12"/>
  <c r="O803" i="12"/>
  <c r="O696" i="12"/>
  <c r="K652" i="12"/>
  <c r="K599" i="12"/>
  <c r="L545" i="12"/>
  <c r="K491" i="12"/>
  <c r="L442" i="12"/>
  <c r="L393" i="12"/>
  <c r="N355" i="12"/>
  <c r="K316" i="12"/>
  <c r="K262" i="12"/>
  <c r="L209" i="12"/>
  <c r="L164" i="12"/>
  <c r="L125" i="12"/>
  <c r="O76" i="12"/>
  <c r="C1462" i="10"/>
  <c r="C1485" i="9"/>
  <c r="K132" i="12"/>
  <c r="K708" i="12"/>
  <c r="K916" i="12"/>
  <c r="K1124" i="12"/>
  <c r="K1212" i="12"/>
  <c r="L52" i="12"/>
  <c r="L156" i="12"/>
  <c r="L220" i="12"/>
  <c r="L316" i="12"/>
  <c r="L380" i="12"/>
  <c r="L444" i="12"/>
  <c r="L508" i="12"/>
  <c r="L588" i="12"/>
  <c r="L604" i="12"/>
  <c r="L644" i="12"/>
  <c r="L716" i="12"/>
  <c r="L732" i="12"/>
  <c r="L772" i="12"/>
  <c r="L844" i="12"/>
  <c r="L860" i="12"/>
  <c r="L1084" i="12"/>
  <c r="L1300" i="12"/>
  <c r="L1356" i="12"/>
  <c r="F1477" i="10"/>
  <c r="N100" i="12"/>
  <c r="N116" i="12"/>
  <c r="N132" i="12"/>
  <c r="N204" i="12"/>
  <c r="N268" i="12"/>
  <c r="N324" i="12"/>
  <c r="N380" i="12"/>
  <c r="N436" i="12"/>
  <c r="N492" i="12"/>
  <c r="N548" i="12"/>
  <c r="N876" i="12"/>
  <c r="N892" i="12"/>
  <c r="N908" i="12"/>
  <c r="N940" i="12"/>
  <c r="N956" i="12"/>
  <c r="N988" i="12"/>
  <c r="N1052" i="12"/>
  <c r="N1156" i="12"/>
  <c r="N1188" i="12"/>
  <c r="N1204" i="12"/>
  <c r="N1236" i="12"/>
  <c r="N1340" i="12"/>
  <c r="N1372" i="12"/>
  <c r="G1468" i="14"/>
  <c r="O59" i="12"/>
  <c r="O123" i="12"/>
  <c r="O235" i="12"/>
  <c r="O363" i="12"/>
  <c r="O1339" i="12"/>
  <c r="O1419" i="12"/>
  <c r="K261" i="12"/>
  <c r="K373" i="12"/>
  <c r="K501" i="12"/>
  <c r="K581" i="12"/>
  <c r="K709" i="12"/>
  <c r="K1237" i="12"/>
  <c r="L1285" i="12"/>
  <c r="L1333" i="12"/>
  <c r="N61" i="12"/>
  <c r="N341" i="12"/>
  <c r="N509" i="12"/>
  <c r="N645" i="12"/>
  <c r="N677" i="12"/>
  <c r="N1021" i="12"/>
  <c r="N1117" i="12"/>
  <c r="N1445" i="12"/>
  <c r="O1092" i="12"/>
  <c r="O1164" i="12"/>
  <c r="O1380" i="12"/>
  <c r="N1411" i="12"/>
  <c r="N1357" i="12"/>
  <c r="K1288" i="12"/>
  <c r="O1235" i="12"/>
  <c r="N1165" i="12"/>
  <c r="L1112" i="12"/>
  <c r="K1065" i="12"/>
  <c r="O1001" i="12"/>
  <c r="L943" i="12"/>
  <c r="O880" i="12"/>
  <c r="L822" i="12"/>
  <c r="K768" i="12"/>
  <c r="K710" i="12"/>
  <c r="L646" i="12"/>
  <c r="K584" i="12"/>
  <c r="L520" i="12"/>
  <c r="N471" i="12"/>
  <c r="O368" i="12"/>
  <c r="O319" i="12"/>
  <c r="O280" i="12"/>
  <c r="L222" i="12"/>
  <c r="L169" i="12"/>
  <c r="K72" i="12"/>
  <c r="K741" i="12"/>
  <c r="K965" i="12"/>
  <c r="K1125" i="12"/>
  <c r="K1221" i="12"/>
  <c r="L1165" i="12"/>
  <c r="L1205" i="12"/>
  <c r="N317" i="12"/>
  <c r="N389" i="12"/>
  <c r="N869" i="12"/>
  <c r="N981" i="12"/>
  <c r="N1221" i="12"/>
  <c r="G1477" i="10"/>
  <c r="O92" i="12"/>
  <c r="O156" i="12"/>
  <c r="O932" i="12"/>
  <c r="O1084" i="12"/>
  <c r="C1480" i="14"/>
  <c r="K1398" i="12"/>
  <c r="O1345" i="12"/>
  <c r="K1247" i="12"/>
  <c r="N1199" i="12"/>
  <c r="O1100" i="12"/>
  <c r="L1006" i="12"/>
  <c r="K943" i="12"/>
  <c r="L846" i="12"/>
  <c r="K783" i="12"/>
  <c r="K715" i="12"/>
  <c r="N655" i="12"/>
  <c r="O602" i="12"/>
  <c r="N529" i="12"/>
  <c r="K447" i="12"/>
  <c r="O392" i="12"/>
  <c r="L334" i="12"/>
  <c r="K271" i="12"/>
  <c r="O216" i="12"/>
  <c r="L158" i="12"/>
  <c r="K115" i="12"/>
  <c r="N75" i="12"/>
  <c r="F1465" i="9"/>
  <c r="C1463" i="14"/>
  <c r="C1479" i="13"/>
  <c r="K150" i="12"/>
  <c r="K166" i="12"/>
  <c r="K190" i="12"/>
  <c r="K342" i="12"/>
  <c r="K358" i="12"/>
  <c r="K534" i="12"/>
  <c r="K550" i="12"/>
  <c r="K622" i="12"/>
  <c r="K814" i="12"/>
  <c r="K926" i="12"/>
  <c r="K1030" i="12"/>
  <c r="K1086" i="12"/>
  <c r="K1318" i="12"/>
  <c r="K1358" i="12"/>
  <c r="K1374" i="12"/>
  <c r="L86" i="12"/>
  <c r="L174" i="12"/>
  <c r="L318" i="12"/>
  <c r="L510" i="12"/>
  <c r="L622" i="12"/>
  <c r="L686" i="12"/>
  <c r="L1014" i="12"/>
  <c r="L1102" i="12"/>
  <c r="L1190" i="12"/>
  <c r="L1398" i="12"/>
  <c r="L1454" i="12"/>
  <c r="F1479" i="14"/>
  <c r="N38" i="12"/>
  <c r="N94" i="12"/>
  <c r="N118" i="12"/>
  <c r="N174" i="12"/>
  <c r="N206" i="12"/>
  <c r="N230" i="12"/>
  <c r="N286" i="12"/>
  <c r="N310" i="12"/>
  <c r="N342" i="12"/>
  <c r="N366" i="12"/>
  <c r="N454" i="12"/>
  <c r="N638" i="12"/>
  <c r="N902" i="12"/>
  <c r="N1014" i="12"/>
  <c r="N1038" i="12"/>
  <c r="N1150" i="12"/>
  <c r="N1414" i="12"/>
  <c r="O101" i="12"/>
  <c r="O293" i="12"/>
  <c r="O805" i="12"/>
  <c r="O829" i="12"/>
  <c r="O869" i="12"/>
  <c r="O893" i="12"/>
  <c r="O941" i="12"/>
  <c r="O1085" i="12"/>
  <c r="O1181" i="12"/>
  <c r="O1277" i="12"/>
  <c r="O1293" i="12"/>
  <c r="O1333" i="12"/>
  <c r="O1389" i="12"/>
  <c r="K290" i="12"/>
  <c r="L394" i="12"/>
  <c r="K1435" i="12"/>
  <c r="D1476" i="14"/>
  <c r="N1275" i="12"/>
  <c r="O162" i="12"/>
  <c r="O194" i="12"/>
  <c r="O242" i="12"/>
  <c r="O274" i="12"/>
  <c r="O826" i="12"/>
  <c r="O1146" i="12"/>
  <c r="O1186" i="12"/>
  <c r="O1314" i="12"/>
  <c r="O1354" i="12"/>
  <c r="O1450" i="12"/>
  <c r="O747" i="12"/>
  <c r="O1035" i="12"/>
  <c r="O1227" i="12"/>
  <c r="O1347" i="12"/>
  <c r="K229" i="12"/>
  <c r="K179" i="12"/>
  <c r="K1347" i="12"/>
  <c r="L475" i="12"/>
  <c r="L1019" i="12"/>
  <c r="L1339" i="12"/>
  <c r="G1483" i="14"/>
  <c r="K676" i="12"/>
  <c r="K1372" i="12"/>
  <c r="L788" i="12"/>
  <c r="K925" i="12"/>
  <c r="L61" i="12"/>
  <c r="L645" i="12"/>
  <c r="L1141" i="12"/>
  <c r="N749" i="12"/>
  <c r="O44" i="12"/>
  <c r="O516" i="12"/>
  <c r="O724" i="12"/>
  <c r="O1126" i="12"/>
  <c r="O968" i="12"/>
  <c r="L630" i="12"/>
  <c r="K143" i="12"/>
  <c r="K911" i="12"/>
  <c r="L703" i="12"/>
  <c r="N727" i="12"/>
  <c r="N1279" i="12"/>
  <c r="K767" i="12"/>
  <c r="L1023" i="12"/>
  <c r="N127" i="12"/>
  <c r="K176" i="12"/>
  <c r="K664" i="12"/>
  <c r="K1112" i="12"/>
  <c r="L1016" i="12"/>
  <c r="O896" i="12"/>
  <c r="O1176" i="12"/>
  <c r="K505" i="12"/>
  <c r="L553" i="12"/>
  <c r="N737" i="12"/>
  <c r="N1297" i="12"/>
  <c r="O568" i="12"/>
  <c r="O688" i="12"/>
  <c r="O816" i="12"/>
  <c r="K530" i="12"/>
  <c r="K1042" i="12"/>
  <c r="L466" i="12"/>
  <c r="L698" i="12"/>
  <c r="L1178" i="12"/>
  <c r="O17" i="12"/>
  <c r="O417" i="12"/>
  <c r="O745" i="12"/>
  <c r="O1353" i="12"/>
  <c r="F1473" i="10"/>
  <c r="G1491" i="9"/>
  <c r="K239" i="12"/>
  <c r="K495" i="12"/>
  <c r="L455" i="12"/>
  <c r="L879" i="12"/>
  <c r="L1399" i="12"/>
  <c r="L1415" i="12"/>
  <c r="F1464" i="14"/>
  <c r="N351" i="12"/>
  <c r="N543" i="12"/>
  <c r="N927" i="12"/>
  <c r="O278" i="12"/>
  <c r="O326" i="12"/>
  <c r="O342" i="12"/>
  <c r="O366" i="12"/>
  <c r="O406" i="12"/>
  <c r="O470" i="12"/>
  <c r="O966" i="12"/>
  <c r="O1038" i="12"/>
  <c r="O1278" i="12"/>
  <c r="O1294" i="12"/>
  <c r="O1438" i="12"/>
  <c r="N560" i="12"/>
  <c r="N1240" i="12"/>
  <c r="N1256" i="12"/>
  <c r="N1352" i="12"/>
  <c r="N1376" i="12"/>
  <c r="O15" i="12"/>
  <c r="O359" i="12"/>
  <c r="O391" i="12"/>
  <c r="O455" i="12"/>
  <c r="O783" i="12"/>
  <c r="O807" i="12"/>
  <c r="O887" i="12"/>
  <c r="O1175" i="12"/>
  <c r="O1255" i="12"/>
  <c r="K1073" i="12"/>
  <c r="K1137" i="12"/>
  <c r="K1217" i="12"/>
  <c r="K1265" i="12"/>
  <c r="K1313" i="12"/>
  <c r="K1393" i="12"/>
  <c r="D1490" i="13"/>
  <c r="L513" i="12"/>
  <c r="L665" i="12"/>
  <c r="L793" i="12"/>
  <c r="L953" i="12"/>
  <c r="L1081" i="12"/>
  <c r="L1241" i="12"/>
  <c r="L1377" i="12"/>
  <c r="N121" i="12"/>
  <c r="N177" i="12"/>
  <c r="N281" i="12"/>
  <c r="N297" i="12"/>
  <c r="N345" i="12"/>
  <c r="N361" i="12"/>
  <c r="N489" i="12"/>
  <c r="N505" i="12"/>
  <c r="N585" i="12"/>
  <c r="N641" i="12"/>
  <c r="N729" i="12"/>
  <c r="N817" i="12"/>
  <c r="N833" i="12"/>
  <c r="N857" i="12"/>
  <c r="N921" i="12"/>
  <c r="N953" i="12"/>
  <c r="N1033" i="12"/>
  <c r="N1065" i="12"/>
  <c r="N1081" i="12"/>
  <c r="N1129" i="12"/>
  <c r="N1145" i="12"/>
  <c r="O64" i="12"/>
  <c r="O488" i="12"/>
  <c r="O640" i="12"/>
  <c r="O808" i="12"/>
  <c r="O1032" i="12"/>
  <c r="K1082" i="12"/>
  <c r="K1139" i="12"/>
  <c r="K1355" i="12"/>
  <c r="L819" i="12"/>
  <c r="N491" i="12"/>
  <c r="N971" i="12"/>
  <c r="N1291" i="12"/>
  <c r="N1419" i="12"/>
  <c r="O34" i="12"/>
  <c r="O338" i="12"/>
  <c r="O378" i="12"/>
  <c r="O514" i="12"/>
  <c r="O690" i="12"/>
  <c r="O770" i="12"/>
  <c r="O1042" i="12"/>
  <c r="O211" i="12"/>
  <c r="O459" i="12"/>
  <c r="O515" i="12"/>
  <c r="O1011" i="12"/>
  <c r="O1067" i="12"/>
  <c r="O1099" i="12"/>
  <c r="K117" i="12"/>
  <c r="K181" i="12"/>
  <c r="K397" i="12"/>
  <c r="K949" i="12"/>
  <c r="K1029" i="12"/>
  <c r="D1462" i="10"/>
  <c r="L53" i="12"/>
  <c r="L117" i="12"/>
  <c r="L613" i="12"/>
  <c r="L845" i="12"/>
  <c r="F1462" i="14"/>
  <c r="K1420" i="12"/>
  <c r="O1356" i="12"/>
  <c r="L1291" i="12"/>
  <c r="K1228" i="12"/>
  <c r="K1163" i="12"/>
  <c r="L1093" i="12"/>
  <c r="K1028" i="12"/>
  <c r="K947" i="12"/>
  <c r="K889" i="12"/>
  <c r="K835" i="12"/>
  <c r="O776" i="12"/>
  <c r="L718" i="12"/>
  <c r="K660" i="12"/>
  <c r="L596" i="12"/>
  <c r="L542" i="12"/>
  <c r="N493" i="12"/>
  <c r="K450" i="12"/>
  <c r="K411" i="12"/>
  <c r="L362" i="12"/>
  <c r="K323" i="12"/>
  <c r="O269" i="12"/>
  <c r="L221" i="12"/>
  <c r="O172" i="12"/>
  <c r="L118" i="12"/>
  <c r="O69" i="12"/>
  <c r="O20" i="12"/>
  <c r="C1483" i="10"/>
  <c r="G1464" i="9"/>
  <c r="C1465" i="14"/>
  <c r="C1481" i="14"/>
  <c r="K312" i="12"/>
  <c r="K464" i="12"/>
  <c r="K568" i="12"/>
  <c r="K944" i="12"/>
  <c r="K1120" i="12"/>
  <c r="K1248" i="12"/>
  <c r="K1360" i="12"/>
  <c r="D1473" i="13"/>
  <c r="L320" i="12"/>
  <c r="L504" i="12"/>
  <c r="L560" i="12"/>
  <c r="L768" i="12"/>
  <c r="L824" i="12"/>
  <c r="L1040" i="12"/>
  <c r="L1256" i="12"/>
  <c r="L1280" i="12"/>
  <c r="L1312" i="12"/>
  <c r="L1344" i="12"/>
  <c r="L1376" i="12"/>
  <c r="F1473" i="14"/>
  <c r="F1489" i="14"/>
  <c r="N48" i="12"/>
  <c r="N96" i="12"/>
  <c r="N168" i="12"/>
  <c r="N216" i="12"/>
  <c r="N240" i="12"/>
  <c r="N288" i="12"/>
  <c r="N312" i="12"/>
  <c r="N336" i="12"/>
  <c r="N384" i="12"/>
  <c r="N408" i="12"/>
  <c r="N456" i="12"/>
  <c r="N504" i="12"/>
  <c r="N528" i="12"/>
  <c r="N600" i="12"/>
  <c r="N664" i="12"/>
  <c r="N744" i="12"/>
  <c r="N768" i="12"/>
  <c r="N808" i="12"/>
  <c r="N832" i="12"/>
  <c r="N976" i="12"/>
  <c r="N1040" i="12"/>
  <c r="N1088" i="12"/>
  <c r="N1112" i="12"/>
  <c r="N1416" i="12"/>
  <c r="N1448" i="12"/>
  <c r="G1480" i="13"/>
  <c r="O103" i="12"/>
  <c r="O231" i="12"/>
  <c r="O583" i="12"/>
  <c r="O607" i="12"/>
  <c r="O1399" i="12"/>
  <c r="K833" i="12"/>
  <c r="K1417" i="12"/>
  <c r="N377" i="12"/>
  <c r="O208" i="12"/>
  <c r="O369" i="12"/>
  <c r="L299" i="12"/>
  <c r="L323" i="12"/>
  <c r="G1488" i="13"/>
  <c r="O1448" i="12"/>
  <c r="L1390" i="12"/>
  <c r="L1320" i="12"/>
  <c r="K1250" i="12"/>
  <c r="K1197" i="12"/>
  <c r="L1092" i="12"/>
  <c r="O1027" i="12"/>
  <c r="N957" i="12"/>
  <c r="K893" i="12"/>
  <c r="L829" i="12"/>
  <c r="K771" i="12"/>
  <c r="O697" i="12"/>
  <c r="L634" i="12"/>
  <c r="N571" i="12"/>
  <c r="K508" i="12"/>
  <c r="K454" i="12"/>
  <c r="N395" i="12"/>
  <c r="O341" i="12"/>
  <c r="K279" i="12"/>
  <c r="N219" i="12"/>
  <c r="L157" i="12"/>
  <c r="O97" i="12"/>
  <c r="O29" i="12"/>
  <c r="F1476" i="10"/>
  <c r="D1491" i="9"/>
  <c r="D1467" i="9"/>
  <c r="C1474" i="13"/>
  <c r="C1490" i="13"/>
  <c r="K353" i="12"/>
  <c r="K385" i="12"/>
  <c r="K449" i="12"/>
  <c r="K513" i="12"/>
  <c r="K577" i="12"/>
  <c r="K641" i="12"/>
  <c r="K681" i="12"/>
  <c r="K705" i="12"/>
  <c r="K865" i="12"/>
  <c r="L921" i="12"/>
  <c r="N873" i="12"/>
  <c r="K474" i="12"/>
  <c r="K1146" i="12"/>
  <c r="D1467" i="13"/>
  <c r="L162" i="12"/>
  <c r="F1483" i="14"/>
  <c r="N1098" i="12"/>
  <c r="L35" i="12"/>
  <c r="L251" i="12"/>
  <c r="L275" i="12"/>
  <c r="N701" i="12"/>
  <c r="N997" i="12"/>
  <c r="N1061" i="12"/>
  <c r="N1125" i="12"/>
  <c r="N1205" i="12"/>
  <c r="O796" i="12"/>
  <c r="O900" i="12"/>
  <c r="O1252" i="12"/>
  <c r="C1477" i="13"/>
  <c r="K1419" i="12"/>
  <c r="L1261" i="12"/>
  <c r="L1214" i="12"/>
  <c r="L1167" i="12"/>
  <c r="L1050" i="12"/>
  <c r="K1003" i="12"/>
  <c r="L933" i="12"/>
  <c r="K883" i="12"/>
  <c r="L838" i="12"/>
  <c r="K800" i="12"/>
  <c r="K761" i="12"/>
  <c r="O721" i="12"/>
  <c r="N663" i="12"/>
  <c r="K624" i="12"/>
  <c r="K585" i="12"/>
  <c r="L536" i="12"/>
  <c r="L497" i="12"/>
  <c r="O453" i="12"/>
  <c r="L410" i="12"/>
  <c r="K317" i="12"/>
  <c r="O277" i="12"/>
  <c r="L234" i="12"/>
  <c r="L185" i="12"/>
  <c r="K146" i="12"/>
  <c r="K107" i="12"/>
  <c r="L58" i="12"/>
  <c r="D1476" i="10"/>
  <c r="K170" i="12"/>
  <c r="K226" i="12"/>
  <c r="K306" i="12"/>
  <c r="K346" i="12"/>
  <c r="K418" i="12"/>
  <c r="K666" i="12"/>
  <c r="K690" i="12"/>
  <c r="K746" i="12"/>
  <c r="K802" i="12"/>
  <c r="K882" i="12"/>
  <c r="K930" i="12"/>
  <c r="K986" i="12"/>
  <c r="K1066" i="12"/>
  <c r="K1234" i="12"/>
  <c r="K1258" i="12"/>
  <c r="K1314" i="12"/>
  <c r="D1475" i="14"/>
  <c r="L266" i="12"/>
  <c r="L714" i="12"/>
  <c r="L802" i="12"/>
  <c r="L1018" i="12"/>
  <c r="L1170" i="12"/>
  <c r="L1194" i="12"/>
  <c r="L1330" i="12"/>
  <c r="L1450" i="12"/>
  <c r="F1467" i="10"/>
  <c r="F1491" i="13"/>
  <c r="N42" i="12"/>
  <c r="N82" i="12"/>
  <c r="N122" i="12"/>
  <c r="N250" i="12"/>
  <c r="N354" i="12"/>
  <c r="N394" i="12"/>
  <c r="N522" i="12"/>
  <c r="N562" i="12"/>
  <c r="N586" i="12"/>
  <c r="N642" i="12"/>
  <c r="N1050" i="12"/>
  <c r="N1074" i="12"/>
  <c r="N1106" i="12"/>
  <c r="N1170" i="12"/>
  <c r="N1194" i="12"/>
  <c r="N1218" i="12"/>
  <c r="N1362" i="12"/>
  <c r="N1426" i="12"/>
  <c r="N1450" i="12"/>
  <c r="G1482" i="14"/>
  <c r="O49" i="12"/>
  <c r="O89" i="12"/>
  <c r="O113" i="12"/>
  <c r="O153" i="12"/>
  <c r="O265" i="12"/>
  <c r="O329" i="12"/>
  <c r="O585" i="12"/>
  <c r="O729" i="12"/>
  <c r="O881" i="12"/>
  <c r="O1073" i="12"/>
  <c r="O1289" i="12"/>
  <c r="O1457" i="12"/>
  <c r="N1091" i="12"/>
  <c r="F1470" i="13"/>
  <c r="N1423" i="12"/>
  <c r="O1359" i="12"/>
  <c r="O1306" i="12"/>
  <c r="O1247" i="12"/>
  <c r="K1196" i="12"/>
  <c r="K1144" i="12"/>
  <c r="O1096" i="12"/>
  <c r="O1020" i="12"/>
  <c r="L973" i="12"/>
  <c r="K921" i="12"/>
  <c r="L877" i="12"/>
  <c r="K823" i="12"/>
  <c r="L785" i="12"/>
  <c r="K736" i="12"/>
  <c r="K639" i="12"/>
  <c r="N599" i="12"/>
  <c r="N545" i="12"/>
  <c r="O492" i="12"/>
  <c r="L453" i="12"/>
  <c r="O408" i="12"/>
  <c r="K360" i="12"/>
  <c r="O316" i="12"/>
  <c r="L273" i="12"/>
  <c r="K224" i="12"/>
  <c r="K185" i="12"/>
  <c r="O140" i="12"/>
  <c r="L102" i="12"/>
  <c r="O53" i="12"/>
  <c r="G1487" i="10"/>
  <c r="D1477" i="9"/>
  <c r="C1468" i="14"/>
  <c r="K227" i="12"/>
  <c r="K923" i="12"/>
  <c r="L555" i="12"/>
  <c r="L723" i="12"/>
  <c r="L755" i="12"/>
  <c r="L867" i="12"/>
  <c r="L979" i="12"/>
  <c r="L1059" i="12"/>
  <c r="L1107" i="12"/>
  <c r="L1139" i="12"/>
  <c r="L1259" i="12"/>
  <c r="L1363" i="12"/>
  <c r="L1395" i="12"/>
  <c r="N235" i="12"/>
  <c r="N619" i="12"/>
  <c r="N659" i="12"/>
  <c r="N683" i="12"/>
  <c r="N851" i="12"/>
  <c r="N931" i="12"/>
  <c r="N1035" i="12"/>
  <c r="N1059" i="12"/>
  <c r="N1243" i="12"/>
  <c r="O843" i="12"/>
  <c r="O1156" i="12"/>
  <c r="F1471" i="14"/>
  <c r="K1459" i="12"/>
  <c r="L1405" i="12"/>
  <c r="L1301" i="12"/>
  <c r="N1247" i="12"/>
  <c r="N1171" i="12"/>
  <c r="L1119" i="12"/>
  <c r="K1049" i="12"/>
  <c r="K991" i="12"/>
  <c r="K877" i="12"/>
  <c r="O837" i="12"/>
  <c r="K740" i="12"/>
  <c r="N691" i="12"/>
  <c r="K648" i="12"/>
  <c r="O588" i="12"/>
  <c r="N535" i="12"/>
  <c r="K438" i="12"/>
  <c r="L389" i="12"/>
  <c r="O349" i="12"/>
  <c r="O310" i="12"/>
  <c r="K247" i="12"/>
  <c r="N203" i="12"/>
  <c r="K160" i="12"/>
  <c r="L72" i="12"/>
  <c r="C1477" i="9"/>
  <c r="C1485" i="14"/>
  <c r="K92" i="12"/>
  <c r="K236" i="12"/>
  <c r="K516" i="12"/>
  <c r="K812" i="12"/>
  <c r="K1004" i="12"/>
  <c r="K1172" i="12"/>
  <c r="K1380" i="12"/>
  <c r="D1485" i="13"/>
  <c r="L124" i="12"/>
  <c r="L188" i="12"/>
  <c r="L260" i="12"/>
  <c r="L364" i="12"/>
  <c r="L628" i="12"/>
  <c r="L756" i="12"/>
  <c r="L884" i="12"/>
  <c r="L1036" i="12"/>
  <c r="L1204" i="12"/>
  <c r="L1420" i="12"/>
  <c r="L1436" i="12"/>
  <c r="L1452" i="12"/>
  <c r="F1477" i="13"/>
  <c r="N84" i="12"/>
  <c r="N172" i="12"/>
  <c r="N188" i="12"/>
  <c r="N284" i="12"/>
  <c r="N340" i="12"/>
  <c r="N396" i="12"/>
  <c r="N452" i="12"/>
  <c r="N564" i="12"/>
  <c r="N580" i="12"/>
  <c r="N596" i="12"/>
  <c r="N612" i="12"/>
  <c r="N676" i="12"/>
  <c r="N1004" i="12"/>
  <c r="N1020" i="12"/>
  <c r="N1036" i="12"/>
  <c r="N1068" i="12"/>
  <c r="N1100" i="12"/>
  <c r="N1220" i="12"/>
  <c r="N1388" i="12"/>
  <c r="N1436" i="12"/>
  <c r="G1468" i="13"/>
  <c r="O67" i="12"/>
  <c r="O91" i="12"/>
  <c r="O131" i="12"/>
  <c r="O715" i="12"/>
  <c r="O811" i="12"/>
  <c r="C1486" i="14"/>
  <c r="K325" i="12"/>
  <c r="K541" i="12"/>
  <c r="K589" i="12"/>
  <c r="K853" i="12"/>
  <c r="K981" i="12"/>
  <c r="K1165" i="12"/>
  <c r="L1077" i="12"/>
  <c r="N165" i="12"/>
  <c r="N613" i="12"/>
  <c r="N941" i="12"/>
  <c r="N1277" i="12"/>
  <c r="O1044" i="12"/>
  <c r="O1212" i="12"/>
  <c r="O1420" i="12"/>
  <c r="K1405" i="12"/>
  <c r="O1352" i="12"/>
  <c r="K1283" i="12"/>
  <c r="L1229" i="12"/>
  <c r="N1107" i="12"/>
  <c r="K1060" i="12"/>
  <c r="L990" i="12"/>
  <c r="O936" i="12"/>
  <c r="K871" i="12"/>
  <c r="O758" i="12"/>
  <c r="K695" i="12"/>
  <c r="K637" i="12"/>
  <c r="K569" i="12"/>
  <c r="K515" i="12"/>
  <c r="O461" i="12"/>
  <c r="L413" i="12"/>
  <c r="O364" i="12"/>
  <c r="N315" i="12"/>
  <c r="L271" i="12"/>
  <c r="L218" i="12"/>
  <c r="K159" i="12"/>
  <c r="O109" i="12"/>
  <c r="L66" i="12"/>
  <c r="K1093" i="12"/>
  <c r="L1069" i="12"/>
  <c r="N445" i="12"/>
  <c r="N469" i="12"/>
  <c r="N501" i="12"/>
  <c r="N1365" i="12"/>
  <c r="G1477" i="13"/>
  <c r="O372" i="12"/>
  <c r="O692" i="12"/>
  <c r="O908" i="12"/>
  <c r="O1260" i="12"/>
  <c r="D1478" i="14"/>
  <c r="L1393" i="12"/>
  <c r="L1334" i="12"/>
  <c r="L1240" i="12"/>
  <c r="K1193" i="12"/>
  <c r="K1094" i="12"/>
  <c r="K1001" i="12"/>
  <c r="L936" i="12"/>
  <c r="K841" i="12"/>
  <c r="L773" i="12"/>
  <c r="O709" i="12"/>
  <c r="K646" i="12"/>
  <c r="N587" i="12"/>
  <c r="L514" i="12"/>
  <c r="L441" i="12"/>
  <c r="N387" i="12"/>
  <c r="K329" i="12"/>
  <c r="L261" i="12"/>
  <c r="L212" i="12"/>
  <c r="L154" i="12"/>
  <c r="N109" i="12"/>
  <c r="L70" i="12"/>
  <c r="G1462" i="9"/>
  <c r="C1479" i="14"/>
  <c r="K38" i="12"/>
  <c r="K110" i="12"/>
  <c r="K302" i="12"/>
  <c r="K398" i="12"/>
  <c r="K414" i="12"/>
  <c r="K494" i="12"/>
  <c r="K590" i="12"/>
  <c r="K606" i="12"/>
  <c r="K726" i="12"/>
  <c r="K742" i="12"/>
  <c r="K782" i="12"/>
  <c r="K798" i="12"/>
  <c r="K894" i="12"/>
  <c r="K910" i="12"/>
  <c r="K974" i="12"/>
  <c r="K990" i="12"/>
  <c r="K1182" i="12"/>
  <c r="K1262" i="12"/>
  <c r="K1454" i="12"/>
  <c r="D1479" i="13"/>
  <c r="L190" i="12"/>
  <c r="L278" i="12"/>
  <c r="L558" i="12"/>
  <c r="F1463" i="13"/>
  <c r="N126" i="12"/>
  <c r="N262" i="12"/>
  <c r="N486" i="12"/>
  <c r="N542" i="12"/>
  <c r="N662" i="12"/>
  <c r="N678" i="12"/>
  <c r="N694" i="12"/>
  <c r="N718" i="12"/>
  <c r="N734" i="12"/>
  <c r="N750" i="12"/>
  <c r="N830" i="12"/>
  <c r="N926" i="12"/>
  <c r="N942" i="12"/>
  <c r="N966" i="12"/>
  <c r="N982" i="12"/>
  <c r="N998" i="12"/>
  <c r="N1174" i="12"/>
  <c r="N1190" i="12"/>
  <c r="N1206" i="12"/>
  <c r="N1230" i="12"/>
  <c r="N1246" i="12"/>
  <c r="N1262" i="12"/>
  <c r="N1342" i="12"/>
  <c r="N1438" i="12"/>
  <c r="N1454" i="12"/>
  <c r="G1486" i="14"/>
  <c r="O253" i="12"/>
  <c r="O445" i="12"/>
  <c r="O1037" i="12"/>
  <c r="O1109" i="12"/>
  <c r="O1373" i="12"/>
  <c r="N330" i="12"/>
  <c r="D1476" i="13"/>
  <c r="N1219" i="12"/>
  <c r="N1403" i="12"/>
  <c r="O250" i="12"/>
  <c r="O450" i="12"/>
  <c r="O714" i="12"/>
  <c r="O786" i="12"/>
  <c r="O978" i="12"/>
  <c r="O1218" i="12"/>
  <c r="O1282" i="12"/>
  <c r="O619" i="12"/>
  <c r="O779" i="12"/>
  <c r="O859" i="12"/>
  <c r="O971" i="12"/>
  <c r="O1019" i="12"/>
  <c r="O1091" i="12"/>
  <c r="G1473" i="9"/>
  <c r="K269" i="12"/>
  <c r="K405" i="12"/>
  <c r="K885" i="12"/>
  <c r="K1213" i="12"/>
  <c r="L309" i="12"/>
  <c r="L741" i="12"/>
  <c r="L901" i="12"/>
  <c r="K267" i="12"/>
  <c r="K779" i="12"/>
  <c r="K1379" i="12"/>
  <c r="L603" i="12"/>
  <c r="L1067" i="12"/>
  <c r="N411" i="12"/>
  <c r="N739" i="12"/>
  <c r="K764" i="12"/>
  <c r="K1452" i="12"/>
  <c r="O99" i="12"/>
  <c r="K1453" i="12"/>
  <c r="L253" i="12"/>
  <c r="L701" i="12"/>
  <c r="L1317" i="12"/>
  <c r="N797" i="12"/>
  <c r="O68" i="12"/>
  <c r="O380" i="12"/>
  <c r="O524" i="12"/>
  <c r="O1308" i="12"/>
  <c r="L1126" i="12"/>
  <c r="K167" i="12"/>
  <c r="K1087" i="12"/>
  <c r="L911" i="12"/>
  <c r="N1455" i="12"/>
  <c r="K1215" i="12"/>
  <c r="L1151" i="12"/>
  <c r="N191" i="12"/>
  <c r="N527" i="12"/>
  <c r="N951" i="12"/>
  <c r="K192" i="12"/>
  <c r="K1192" i="12"/>
  <c r="O767" i="12"/>
  <c r="O975" i="12"/>
  <c r="K825" i="12"/>
  <c r="L49" i="12"/>
  <c r="L561" i="12"/>
  <c r="L929" i="12"/>
  <c r="N849" i="12"/>
  <c r="N1441" i="12"/>
  <c r="O416" i="12"/>
  <c r="O712" i="12"/>
  <c r="K66" i="12"/>
  <c r="K578" i="12"/>
  <c r="K1090" i="12"/>
  <c r="L282" i="12"/>
  <c r="L506" i="12"/>
  <c r="L706" i="12"/>
  <c r="L1290" i="12"/>
  <c r="O193" i="12"/>
  <c r="O441" i="12"/>
  <c r="G1491" i="10"/>
  <c r="G1489" i="13"/>
  <c r="C1484" i="13"/>
  <c r="N1421" i="12"/>
  <c r="N1327" i="12"/>
  <c r="O1280" i="12"/>
  <c r="N1233" i="12"/>
  <c r="O1187" i="12"/>
  <c r="L1140" i="12"/>
  <c r="O1093" i="12"/>
  <c r="L1046" i="12"/>
  <c r="N999" i="12"/>
  <c r="O953" i="12"/>
  <c r="O906" i="12"/>
  <c r="L865" i="12"/>
  <c r="L786" i="12"/>
  <c r="O748" i="12"/>
  <c r="L709" i="12"/>
  <c r="K509" i="12"/>
  <c r="O469" i="12"/>
  <c r="K387" i="12"/>
  <c r="N343" i="12"/>
  <c r="K304" i="12"/>
  <c r="K265" i="12"/>
  <c r="O225" i="12"/>
  <c r="L182" i="12"/>
  <c r="L143" i="12"/>
  <c r="K104" i="12"/>
  <c r="O60" i="12"/>
  <c r="G1468" i="10"/>
  <c r="D1489" i="9"/>
  <c r="G1467" i="9"/>
  <c r="C1466" i="9"/>
  <c r="K951" i="12"/>
  <c r="K975" i="12"/>
  <c r="K1023" i="12"/>
  <c r="K1063" i="12"/>
  <c r="K1191" i="12"/>
  <c r="K1311" i="12"/>
  <c r="K1367" i="12"/>
  <c r="K1439" i="12"/>
  <c r="D1472" i="14"/>
  <c r="D1488" i="13"/>
  <c r="L47" i="12"/>
  <c r="L87" i="12"/>
  <c r="L103" i="12"/>
  <c r="L295" i="12"/>
  <c r="L647" i="12"/>
  <c r="L663" i="12"/>
  <c r="L679" i="12"/>
  <c r="L695" i="12"/>
  <c r="L735" i="12"/>
  <c r="L983" i="12"/>
  <c r="L1367" i="12"/>
  <c r="L1383" i="12"/>
  <c r="L1447" i="12"/>
  <c r="F1488" i="10"/>
  <c r="N183" i="12"/>
  <c r="N263" i="12"/>
  <c r="N375" i="12"/>
  <c r="N1095" i="12"/>
  <c r="N1223" i="12"/>
  <c r="N1351" i="12"/>
  <c r="O22" i="12"/>
  <c r="O78" i="12"/>
  <c r="O142" i="12"/>
  <c r="O206" i="12"/>
  <c r="O390" i="12"/>
  <c r="O582" i="12"/>
  <c r="O710" i="12"/>
  <c r="O838" i="12"/>
  <c r="O910" i="12"/>
  <c r="O1006" i="12"/>
  <c r="O1022" i="12"/>
  <c r="O1142" i="12"/>
  <c r="O1222" i="12"/>
  <c r="O1262" i="12"/>
  <c r="N1160" i="12"/>
  <c r="N1192" i="12"/>
  <c r="N1336" i="12"/>
  <c r="G1472" i="10"/>
  <c r="O55" i="12"/>
  <c r="O95" i="12"/>
  <c r="O207" i="12"/>
  <c r="O223" i="12"/>
  <c r="O279" i="12"/>
  <c r="O399" i="12"/>
  <c r="O423" i="12"/>
  <c r="O463" i="12"/>
  <c r="O759" i="12"/>
  <c r="O839" i="12"/>
  <c r="O863" i="12"/>
  <c r="O967" i="12"/>
  <c r="O1079" i="12"/>
  <c r="O1127" i="12"/>
  <c r="O1335" i="12"/>
  <c r="O1383" i="12"/>
  <c r="O1415" i="12"/>
  <c r="K1009" i="12"/>
  <c r="K1105" i="12"/>
  <c r="K1201" i="12"/>
  <c r="L129" i="12"/>
  <c r="L833" i="12"/>
  <c r="L905" i="12"/>
  <c r="L1161" i="12"/>
  <c r="L1177" i="12"/>
  <c r="L1225" i="12"/>
  <c r="L1273" i="12"/>
  <c r="L1297" i="12"/>
  <c r="L1401" i="12"/>
  <c r="L1425" i="12"/>
  <c r="F1490" i="14"/>
  <c r="N129" i="12"/>
  <c r="N249" i="12"/>
  <c r="N321" i="12"/>
  <c r="N393" i="12"/>
  <c r="N569" i="12"/>
  <c r="N665" i="12"/>
  <c r="N697" i="12"/>
  <c r="N745" i="12"/>
  <c r="N761" i="12"/>
  <c r="N905" i="12"/>
  <c r="N937" i="12"/>
  <c r="N1249" i="12"/>
  <c r="N1281" i="12"/>
  <c r="N1369" i="12"/>
  <c r="O256" i="12"/>
  <c r="O336" i="12"/>
  <c r="O872" i="12"/>
  <c r="O1168" i="12"/>
  <c r="O1384" i="12"/>
  <c r="K703" i="12"/>
  <c r="K314" i="12"/>
  <c r="K1099" i="12"/>
  <c r="K1307" i="12"/>
  <c r="L643" i="12"/>
  <c r="L851" i="12"/>
  <c r="L883" i="12"/>
  <c r="L1411" i="12"/>
  <c r="L1443" i="12"/>
  <c r="F1484" i="14"/>
  <c r="N427" i="12"/>
  <c r="N923" i="12"/>
  <c r="G1475" i="14"/>
  <c r="G1491" i="14"/>
  <c r="O114" i="12"/>
  <c r="O562" i="12"/>
  <c r="O698" i="12"/>
  <c r="O1074" i="12"/>
  <c r="O299" i="12"/>
  <c r="K245" i="12"/>
  <c r="K989" i="12"/>
  <c r="D1462" i="14"/>
  <c r="L37" i="12"/>
  <c r="L461" i="12"/>
  <c r="L1293" i="12"/>
  <c r="N149" i="12"/>
  <c r="N205" i="12"/>
  <c r="L1403" i="12"/>
  <c r="K1350" i="12"/>
  <c r="L1286" i="12"/>
  <c r="O1221" i="12"/>
  <c r="L1156" i="12"/>
  <c r="O1081" i="12"/>
  <c r="K1010" i="12"/>
  <c r="O940" i="12"/>
  <c r="O883" i="12"/>
  <c r="L825" i="12"/>
  <c r="N771" i="12"/>
  <c r="K713" i="12"/>
  <c r="O639" i="12"/>
  <c r="K587" i="12"/>
  <c r="L538" i="12"/>
  <c r="L489" i="12"/>
  <c r="K445" i="12"/>
  <c r="O405" i="12"/>
  <c r="O356" i="12"/>
  <c r="L313" i="12"/>
  <c r="O264" i="12"/>
  <c r="K216" i="12"/>
  <c r="O161" i="12"/>
  <c r="L113" i="12"/>
  <c r="K64" i="12"/>
  <c r="C1469" i="10"/>
  <c r="K80" i="12"/>
  <c r="K968" i="12"/>
  <c r="K1008" i="12"/>
  <c r="K1072" i="12"/>
  <c r="K1128" i="12"/>
  <c r="K1184" i="12"/>
  <c r="K1256" i="12"/>
  <c r="K1312" i="12"/>
  <c r="K1344" i="12"/>
  <c r="K1424" i="12"/>
  <c r="D1473" i="14"/>
  <c r="L40" i="12"/>
  <c r="L368" i="12"/>
  <c r="L400" i="12"/>
  <c r="L432" i="12"/>
  <c r="L464" i="12"/>
  <c r="L640" i="12"/>
  <c r="L696" i="12"/>
  <c r="L800" i="12"/>
  <c r="L848" i="12"/>
  <c r="L880" i="12"/>
  <c r="L928" i="12"/>
  <c r="L960" i="12"/>
  <c r="L1072" i="12"/>
  <c r="L1168" i="12"/>
  <c r="L1384" i="12"/>
  <c r="L1408" i="12"/>
  <c r="L1440" i="12"/>
  <c r="N360" i="12"/>
  <c r="N432" i="12"/>
  <c r="N480" i="12"/>
  <c r="N552" i="12"/>
  <c r="N584" i="12"/>
  <c r="N624" i="12"/>
  <c r="N648" i="12"/>
  <c r="N728" i="12"/>
  <c r="N792" i="12"/>
  <c r="N872" i="12"/>
  <c r="N896" i="12"/>
  <c r="N936" i="12"/>
  <c r="N960" i="12"/>
  <c r="N1296" i="12"/>
  <c r="N1360" i="12"/>
  <c r="O663" i="12"/>
  <c r="K793" i="12"/>
  <c r="K913" i="12"/>
  <c r="K1169" i="12"/>
  <c r="L89" i="12"/>
  <c r="N73" i="12"/>
  <c r="O168" i="12"/>
  <c r="O360" i="12"/>
  <c r="O400" i="12"/>
  <c r="L379" i="12"/>
  <c r="L403" i="12"/>
  <c r="D1484" i="14"/>
  <c r="G1473" i="13"/>
  <c r="L1437" i="12"/>
  <c r="K1385" i="12"/>
  <c r="O1313" i="12"/>
  <c r="K1244" i="12"/>
  <c r="O1180" i="12"/>
  <c r="L1086" i="12"/>
  <c r="L1021" i="12"/>
  <c r="K946" i="12"/>
  <c r="O877" i="12"/>
  <c r="O819" i="12"/>
  <c r="K756" i="12"/>
  <c r="O693" i="12"/>
  <c r="K630" i="12"/>
  <c r="L566" i="12"/>
  <c r="L498" i="12"/>
  <c r="O449" i="12"/>
  <c r="L390" i="12"/>
  <c r="K332" i="12"/>
  <c r="O273" i="12"/>
  <c r="K210" i="12"/>
  <c r="L146" i="12"/>
  <c r="N93" i="12"/>
  <c r="D1468" i="10"/>
  <c r="G1485" i="9"/>
  <c r="G1461" i="9"/>
  <c r="C1490" i="14"/>
  <c r="K97" i="12"/>
  <c r="K401" i="12"/>
  <c r="K425" i="12"/>
  <c r="K553" i="12"/>
  <c r="K657" i="12"/>
  <c r="L537" i="12"/>
  <c r="O128" i="12"/>
  <c r="D1467" i="10"/>
  <c r="K1267" i="12"/>
  <c r="L123" i="12"/>
  <c r="L171" i="12"/>
  <c r="L195" i="12"/>
  <c r="O962" i="12"/>
  <c r="N741" i="12"/>
  <c r="N893" i="12"/>
  <c r="N933" i="12"/>
  <c r="N1317" i="12"/>
  <c r="O1364" i="12"/>
  <c r="O1444" i="12"/>
  <c r="O1459" i="12"/>
  <c r="L1412" i="12"/>
  <c r="O1360" i="12"/>
  <c r="N1313" i="12"/>
  <c r="O1254" i="12"/>
  <c r="K1208" i="12"/>
  <c r="O1155" i="12"/>
  <c r="K1097" i="12"/>
  <c r="L1045" i="12"/>
  <c r="K998" i="12"/>
  <c r="O927" i="12"/>
  <c r="N877" i="12"/>
  <c r="K834" i="12"/>
  <c r="K795" i="12"/>
  <c r="O755" i="12"/>
  <c r="O716" i="12"/>
  <c r="K658" i="12"/>
  <c r="K619" i="12"/>
  <c r="K532" i="12"/>
  <c r="K493" i="12"/>
  <c r="K448" i="12"/>
  <c r="N399" i="12"/>
  <c r="K356" i="12"/>
  <c r="N273" i="12"/>
  <c r="O228" i="12"/>
  <c r="K180" i="12"/>
  <c r="O141" i="12"/>
  <c r="O102" i="12"/>
  <c r="K54" i="12"/>
  <c r="K42" i="12"/>
  <c r="K98" i="12"/>
  <c r="K202" i="12"/>
  <c r="K250" i="12"/>
  <c r="K370" i="12"/>
  <c r="K394" i="12"/>
  <c r="K546" i="12"/>
  <c r="K618" i="12"/>
  <c r="K778" i="12"/>
  <c r="K906" i="12"/>
  <c r="K1018" i="12"/>
  <c r="K1194" i="12"/>
  <c r="K1362" i="12"/>
  <c r="K1434" i="12"/>
  <c r="D1475" i="13"/>
  <c r="L74" i="12"/>
  <c r="L138" i="12"/>
  <c r="L330" i="12"/>
  <c r="L610" i="12"/>
  <c r="L1314" i="12"/>
  <c r="L1402" i="12"/>
  <c r="F1467" i="14"/>
  <c r="F1491" i="10"/>
  <c r="N66" i="12"/>
  <c r="N170" i="12"/>
  <c r="N210" i="12"/>
  <c r="N290" i="12"/>
  <c r="N338" i="12"/>
  <c r="N442" i="12"/>
  <c r="N458" i="12"/>
  <c r="N506" i="12"/>
  <c r="N546" i="12"/>
  <c r="N610" i="12"/>
  <c r="N666" i="12"/>
  <c r="N690" i="12"/>
  <c r="N714" i="12"/>
  <c r="N882" i="12"/>
  <c r="N906" i="12"/>
  <c r="N930" i="12"/>
  <c r="N954" i="12"/>
  <c r="N978" i="12"/>
  <c r="N1130" i="12"/>
  <c r="N1154" i="12"/>
  <c r="N1242" i="12"/>
  <c r="N1386" i="12"/>
  <c r="N1410" i="12"/>
  <c r="G1474" i="10"/>
  <c r="O73" i="12"/>
  <c r="O137" i="12"/>
  <c r="O433" i="12"/>
  <c r="O561" i="12"/>
  <c r="O601" i="12"/>
  <c r="O753" i="12"/>
  <c r="O945" i="12"/>
  <c r="O1201" i="12"/>
  <c r="K403" i="12"/>
  <c r="K595" i="12"/>
  <c r="K827" i="12"/>
  <c r="K867" i="12"/>
  <c r="K1315" i="12"/>
  <c r="G1471" i="14"/>
  <c r="O1418" i="12"/>
  <c r="L1348" i="12"/>
  <c r="O1301" i="12"/>
  <c r="K1243" i="12"/>
  <c r="O1189" i="12"/>
  <c r="N1137" i="12"/>
  <c r="L968" i="12"/>
  <c r="K915" i="12"/>
  <c r="K872" i="12"/>
  <c r="K819" i="12"/>
  <c r="N779" i="12"/>
  <c r="K731" i="12"/>
  <c r="O676" i="12"/>
  <c r="L633" i="12"/>
  <c r="O589" i="12"/>
  <c r="L541" i="12"/>
  <c r="K487" i="12"/>
  <c r="O447" i="12"/>
  <c r="L404" i="12"/>
  <c r="O355" i="12"/>
  <c r="K311" i="12"/>
  <c r="N267" i="12"/>
  <c r="K219" i="12"/>
  <c r="O179" i="12"/>
  <c r="L136" i="12"/>
  <c r="K48" i="12"/>
  <c r="K123" i="12"/>
  <c r="K291" i="12"/>
  <c r="K339" i="12"/>
  <c r="K635" i="12"/>
  <c r="K699" i="12"/>
  <c r="K787" i="12"/>
  <c r="K971" i="12"/>
  <c r="L499" i="12"/>
  <c r="L579" i="12"/>
  <c r="L683" i="12"/>
  <c r="L923" i="12"/>
  <c r="L1027" i="12"/>
  <c r="L1227" i="12"/>
  <c r="L1331" i="12"/>
  <c r="N147" i="12"/>
  <c r="N595" i="12"/>
  <c r="N987" i="12"/>
  <c r="N1011" i="12"/>
  <c r="N1371" i="12"/>
  <c r="C1491" i="14"/>
  <c r="O1452" i="12"/>
  <c r="L1400" i="12"/>
  <c r="K1353" i="12"/>
  <c r="K1295" i="12"/>
  <c r="O1242" i="12"/>
  <c r="L1166" i="12"/>
  <c r="O1112" i="12"/>
  <c r="K1043" i="12"/>
  <c r="L984" i="12"/>
  <c r="K932" i="12"/>
  <c r="N871" i="12"/>
  <c r="K832" i="12"/>
  <c r="O788" i="12"/>
  <c r="K735" i="12"/>
  <c r="O685" i="12"/>
  <c r="L642" i="12"/>
  <c r="L584" i="12"/>
  <c r="O525" i="12"/>
  <c r="N481" i="12"/>
  <c r="O432" i="12"/>
  <c r="O383" i="12"/>
  <c r="O344" i="12"/>
  <c r="L306" i="12"/>
  <c r="K243" i="12"/>
  <c r="L198" i="12"/>
  <c r="K155" i="12"/>
  <c r="O115" i="12"/>
  <c r="K63" i="12"/>
  <c r="G1468" i="9"/>
  <c r="C1469" i="9"/>
  <c r="K172" i="12"/>
  <c r="K388" i="12"/>
  <c r="K428" i="12"/>
  <c r="K476" i="12"/>
  <c r="K668" i="12"/>
  <c r="K732" i="12"/>
  <c r="K876" i="12"/>
  <c r="K964" i="12"/>
  <c r="K1052" i="12"/>
  <c r="K1132" i="12"/>
  <c r="K1220" i="12"/>
  <c r="K1308" i="12"/>
  <c r="K1428" i="12"/>
  <c r="D1469" i="14"/>
  <c r="D1485" i="14"/>
  <c r="L60" i="12"/>
  <c r="L92" i="12"/>
  <c r="L300" i="12"/>
  <c r="L324" i="12"/>
  <c r="L388" i="12"/>
  <c r="L428" i="12"/>
  <c r="L452" i="12"/>
  <c r="L492" i="12"/>
  <c r="L516" i="12"/>
  <c r="L572" i="12"/>
  <c r="L700" i="12"/>
  <c r="L828" i="12"/>
  <c r="L908" i="12"/>
  <c r="L956" i="12"/>
  <c r="L1052" i="12"/>
  <c r="L1068" i="12"/>
  <c r="L1124" i="12"/>
  <c r="L1148" i="12"/>
  <c r="L1244" i="12"/>
  <c r="L1260" i="12"/>
  <c r="L1340" i="12"/>
  <c r="N156" i="12"/>
  <c r="N244" i="12"/>
  <c r="N300" i="12"/>
  <c r="N356" i="12"/>
  <c r="N412" i="12"/>
  <c r="N468" i="12"/>
  <c r="N508" i="12"/>
  <c r="N524" i="12"/>
  <c r="N628" i="12"/>
  <c r="N644" i="12"/>
  <c r="N660" i="12"/>
  <c r="N692" i="12"/>
  <c r="N708" i="12"/>
  <c r="N724" i="12"/>
  <c r="N740" i="12"/>
  <c r="N804" i="12"/>
  <c r="N1084" i="12"/>
  <c r="N1116" i="12"/>
  <c r="N1252" i="12"/>
  <c r="N1268" i="12"/>
  <c r="N1300" i="12"/>
  <c r="N1404" i="12"/>
  <c r="N1420" i="12"/>
  <c r="N1452" i="12"/>
  <c r="O11" i="12"/>
  <c r="O43" i="12"/>
  <c r="O411" i="12"/>
  <c r="O635" i="12"/>
  <c r="O1275" i="12"/>
  <c r="O1435" i="12"/>
  <c r="C1470" i="13"/>
  <c r="K277" i="12"/>
  <c r="K645" i="12"/>
  <c r="K733" i="12"/>
  <c r="K909" i="12"/>
  <c r="K1037" i="12"/>
  <c r="K1253" i="12"/>
  <c r="L245" i="12"/>
  <c r="L549" i="12"/>
  <c r="L677" i="12"/>
  <c r="L757" i="12"/>
  <c r="L1253" i="12"/>
  <c r="N117" i="12"/>
  <c r="N525" i="12"/>
  <c r="N565" i="12"/>
  <c r="N589" i="12"/>
  <c r="N709" i="12"/>
  <c r="N781" i="12"/>
  <c r="N1045" i="12"/>
  <c r="N1413" i="12"/>
  <c r="G1461" i="13"/>
  <c r="O52" i="12"/>
  <c r="O980" i="12"/>
  <c r="O1340" i="12"/>
  <c r="K1458" i="12"/>
  <c r="K1400" i="12"/>
  <c r="L1341" i="12"/>
  <c r="K1270" i="12"/>
  <c r="L1224" i="12"/>
  <c r="L1153" i="12"/>
  <c r="K1101" i="12"/>
  <c r="N1053" i="12"/>
  <c r="K984" i="12"/>
  <c r="O931" i="12"/>
  <c r="L856" i="12"/>
  <c r="K813" i="12"/>
  <c r="L749" i="12"/>
  <c r="N685" i="12"/>
  <c r="O632" i="12"/>
  <c r="O563" i="12"/>
  <c r="K511" i="12"/>
  <c r="O456" i="12"/>
  <c r="K408" i="12"/>
  <c r="K359" i="12"/>
  <c r="L310" i="12"/>
  <c r="O261" i="12"/>
  <c r="O212" i="12"/>
  <c r="O154" i="12"/>
  <c r="O105" i="12"/>
  <c r="K57" i="12"/>
  <c r="K629" i="12"/>
  <c r="K717" i="12"/>
  <c r="K757" i="12"/>
  <c r="K901" i="12"/>
  <c r="K1141" i="12"/>
  <c r="F1478" i="14"/>
  <c r="N125" i="12"/>
  <c r="N397" i="12"/>
  <c r="N1245" i="12"/>
  <c r="O732" i="12"/>
  <c r="O860" i="12"/>
  <c r="O1348" i="12"/>
  <c r="O1388" i="12"/>
  <c r="O1381" i="12"/>
  <c r="L1310" i="12"/>
  <c r="N1235" i="12"/>
  <c r="O1158" i="12"/>
  <c r="O1082" i="12"/>
  <c r="K995" i="12"/>
  <c r="L918" i="12"/>
  <c r="N831" i="12"/>
  <c r="N763" i="12"/>
  <c r="K700" i="12"/>
  <c r="O636" i="12"/>
  <c r="L582" i="12"/>
  <c r="L509" i="12"/>
  <c r="K436" i="12"/>
  <c r="L383" i="12"/>
  <c r="O324" i="12"/>
  <c r="N251" i="12"/>
  <c r="K203" i="12"/>
  <c r="O148" i="12"/>
  <c r="L105" i="12"/>
  <c r="O56" i="12"/>
  <c r="C1485" i="10"/>
  <c r="F1489" i="9"/>
  <c r="C1471" i="10"/>
  <c r="K78" i="12"/>
  <c r="K94" i="12"/>
  <c r="K214" i="12"/>
  <c r="K230" i="12"/>
  <c r="K270" i="12"/>
  <c r="K286" i="12"/>
  <c r="K382" i="12"/>
  <c r="K462" i="12"/>
  <c r="K478" i="12"/>
  <c r="K574" i="12"/>
  <c r="K686" i="12"/>
  <c r="K1110" i="12"/>
  <c r="K1166" i="12"/>
  <c r="K1286" i="12"/>
  <c r="K1342" i="12"/>
  <c r="D1479" i="14"/>
  <c r="L62" i="12"/>
  <c r="L238" i="12"/>
  <c r="L382" i="12"/>
  <c r="L470" i="12"/>
  <c r="L790" i="12"/>
  <c r="L894" i="12"/>
  <c r="L1022" i="12"/>
  <c r="L1142" i="12"/>
  <c r="L1198" i="12"/>
  <c r="L1366" i="12"/>
  <c r="L1406" i="12"/>
  <c r="F1463" i="14"/>
  <c r="N158" i="12"/>
  <c r="N214" i="12"/>
  <c r="N270" i="12"/>
  <c r="N294" i="12"/>
  <c r="N318" i="12"/>
  <c r="N374" i="12"/>
  <c r="N406" i="12"/>
  <c r="N430" i="12"/>
  <c r="N462" i="12"/>
  <c r="N518" i="12"/>
  <c r="N774" i="12"/>
  <c r="N886" i="12"/>
  <c r="N910" i="12"/>
  <c r="N1022" i="12"/>
  <c r="N1286" i="12"/>
  <c r="N1398" i="12"/>
  <c r="N1422" i="12"/>
  <c r="G1462" i="14"/>
  <c r="G1486" i="13"/>
  <c r="O229" i="12"/>
  <c r="O421" i="12"/>
  <c r="O925" i="12"/>
  <c r="O973" i="12"/>
  <c r="O1021" i="12"/>
  <c r="O1069" i="12"/>
  <c r="O1149" i="12"/>
  <c r="O1165" i="12"/>
  <c r="O1205" i="12"/>
  <c r="O1261" i="12"/>
  <c r="O1357" i="12"/>
  <c r="O1413" i="12"/>
  <c r="G1474" i="9"/>
  <c r="K554" i="12"/>
  <c r="K1162" i="12"/>
  <c r="L1074" i="12"/>
  <c r="N1355" i="12"/>
  <c r="O202" i="12"/>
  <c r="O482" i="12"/>
  <c r="O866" i="12"/>
  <c r="O1250" i="12"/>
  <c r="O651" i="12"/>
  <c r="O771" i="12"/>
  <c r="O907" i="12"/>
  <c r="O939" i="12"/>
  <c r="O955" i="12"/>
  <c r="O1051" i="12"/>
  <c r="O1179" i="12"/>
  <c r="O1259" i="12"/>
  <c r="O1291" i="12"/>
  <c r="K469" i="12"/>
  <c r="K1429" i="12"/>
  <c r="K395" i="12"/>
  <c r="K907" i="12"/>
  <c r="L1083" i="12"/>
  <c r="L1451" i="12"/>
  <c r="N419" i="12"/>
  <c r="N883" i="12"/>
  <c r="O730" i="12"/>
  <c r="K852" i="12"/>
  <c r="L1188" i="12"/>
  <c r="O307" i="12"/>
  <c r="O1411" i="12"/>
  <c r="L277" i="12"/>
  <c r="L733" i="12"/>
  <c r="L1445" i="12"/>
  <c r="N861" i="12"/>
  <c r="O124" i="12"/>
  <c r="O404" i="12"/>
  <c r="O580" i="12"/>
  <c r="O812" i="12"/>
  <c r="O972" i="12"/>
  <c r="O1148" i="12"/>
  <c r="O1414" i="12"/>
  <c r="K255" i="12"/>
  <c r="K1199" i="12"/>
  <c r="L1039" i="12"/>
  <c r="N1039" i="12"/>
  <c r="K415" i="12"/>
  <c r="L1327" i="12"/>
  <c r="N215" i="12"/>
  <c r="N551" i="12"/>
  <c r="O870" i="12"/>
  <c r="K344" i="12"/>
  <c r="K688" i="12"/>
  <c r="K969" i="12"/>
  <c r="L73" i="12"/>
  <c r="L977" i="12"/>
  <c r="N161" i="12"/>
  <c r="N865" i="12"/>
  <c r="K82" i="12"/>
  <c r="K1170" i="12"/>
  <c r="L314" i="12"/>
  <c r="L530" i="12"/>
  <c r="L754" i="12"/>
  <c r="L1306" i="12"/>
  <c r="G1482" i="9"/>
  <c r="O233" i="12"/>
  <c r="O465" i="12"/>
  <c r="O1017" i="12"/>
  <c r="O1177" i="12"/>
  <c r="O682" i="12"/>
  <c r="D1483" i="13"/>
  <c r="C1464" i="13"/>
  <c r="N1415" i="12"/>
  <c r="L1368" i="12"/>
  <c r="K1321" i="12"/>
  <c r="O1228" i="12"/>
  <c r="L1181" i="12"/>
  <c r="L1134" i="12"/>
  <c r="L1087" i="12"/>
  <c r="N1041" i="12"/>
  <c r="K994" i="12"/>
  <c r="N947" i="12"/>
  <c r="K900" i="12"/>
  <c r="N859" i="12"/>
  <c r="O821" i="12"/>
  <c r="L782" i="12"/>
  <c r="K743" i="12"/>
  <c r="O703" i="12"/>
  <c r="O664" i="12"/>
  <c r="L626" i="12"/>
  <c r="L587" i="12"/>
  <c r="K543" i="12"/>
  <c r="O504" i="12"/>
  <c r="N465" i="12"/>
  <c r="L426" i="12"/>
  <c r="K383" i="12"/>
  <c r="K338" i="12"/>
  <c r="K299" i="12"/>
  <c r="O260" i="12"/>
  <c r="N221" i="12"/>
  <c r="L177" i="12"/>
  <c r="K139" i="12"/>
  <c r="L94" i="12"/>
  <c r="K55" i="12"/>
  <c r="D1465" i="10"/>
  <c r="F1486" i="9"/>
  <c r="D1465" i="9"/>
  <c r="C1464" i="14"/>
  <c r="C1480" i="10"/>
  <c r="K559" i="12"/>
  <c r="K815" i="12"/>
  <c r="K839" i="12"/>
  <c r="K1047" i="12"/>
  <c r="K1175" i="12"/>
  <c r="K1287" i="12"/>
  <c r="D1488" i="14"/>
  <c r="L183" i="12"/>
  <c r="L223" i="12"/>
  <c r="L287" i="12"/>
  <c r="L311" i="12"/>
  <c r="L327" i="12"/>
  <c r="L343" i="12"/>
  <c r="L487" i="12"/>
  <c r="L519" i="12"/>
  <c r="L535" i="12"/>
  <c r="L583" i="12"/>
  <c r="L599" i="12"/>
  <c r="L615" i="12"/>
  <c r="L815" i="12"/>
  <c r="L951" i="12"/>
  <c r="L1055" i="12"/>
  <c r="L1223" i="12"/>
  <c r="L1271" i="12"/>
  <c r="L1303" i="12"/>
  <c r="L1335" i="12"/>
  <c r="F1472" i="10"/>
  <c r="N287" i="12"/>
  <c r="N479" i="12"/>
  <c r="N567" i="12"/>
  <c r="N583" i="12"/>
  <c r="N607" i="12"/>
  <c r="N919" i="12"/>
  <c r="N1015" i="12"/>
  <c r="N1055" i="12"/>
  <c r="N1183" i="12"/>
  <c r="N1311" i="12"/>
  <c r="N1439" i="12"/>
  <c r="O6" i="12"/>
  <c r="O598" i="12"/>
  <c r="O638" i="12"/>
  <c r="O654" i="12"/>
  <c r="O670" i="12"/>
  <c r="O726" i="12"/>
  <c r="O766" i="12"/>
  <c r="O782" i="12"/>
  <c r="O798" i="12"/>
  <c r="O854" i="12"/>
  <c r="O894" i="12"/>
  <c r="O990" i="12"/>
  <c r="O1062" i="12"/>
  <c r="O1086" i="12"/>
  <c r="O1182" i="12"/>
  <c r="O1246" i="12"/>
  <c r="O1326" i="12"/>
  <c r="O1358" i="12"/>
  <c r="O1446" i="12"/>
  <c r="N1288" i="12"/>
  <c r="N1312" i="12"/>
  <c r="N1408" i="12"/>
  <c r="N1440" i="12"/>
  <c r="G1472" i="13"/>
  <c r="O135" i="12"/>
  <c r="O167" i="12"/>
  <c r="O311" i="12"/>
  <c r="O487" i="12"/>
  <c r="O519" i="12"/>
  <c r="O551" i="12"/>
  <c r="O711" i="12"/>
  <c r="O735" i="12"/>
  <c r="O919" i="12"/>
  <c r="O999" i="12"/>
  <c r="O1031" i="12"/>
  <c r="O1207" i="12"/>
  <c r="O1263" i="12"/>
  <c r="O1287" i="12"/>
  <c r="K873" i="12"/>
  <c r="K977" i="12"/>
  <c r="K1041" i="12"/>
  <c r="K1081" i="12"/>
  <c r="K1233" i="12"/>
  <c r="L345" i="12"/>
  <c r="L857" i="12"/>
  <c r="L937" i="12"/>
  <c r="L1065" i="12"/>
  <c r="L1249" i="12"/>
  <c r="L1337" i="12"/>
  <c r="F1490" i="13"/>
  <c r="N57" i="12"/>
  <c r="N105" i="12"/>
  <c r="N153" i="12"/>
  <c r="N305" i="12"/>
  <c r="N369" i="12"/>
  <c r="N457" i="12"/>
  <c r="N497" i="12"/>
  <c r="N513" i="12"/>
  <c r="N537" i="12"/>
  <c r="N553" i="12"/>
  <c r="N649" i="12"/>
  <c r="N681" i="12"/>
  <c r="N985" i="12"/>
  <c r="N1073" i="12"/>
  <c r="N1121" i="12"/>
  <c r="N1153" i="12"/>
  <c r="N1305" i="12"/>
  <c r="N1321" i="12"/>
  <c r="N1337" i="12"/>
  <c r="N1385" i="12"/>
  <c r="N1401" i="12"/>
  <c r="G1465" i="13"/>
  <c r="O40" i="12"/>
  <c r="O704" i="12"/>
  <c r="O744" i="12"/>
  <c r="O768" i="12"/>
  <c r="F1485" i="9"/>
  <c r="K1210" i="12"/>
  <c r="K1147" i="12"/>
  <c r="L931" i="12"/>
  <c r="L971" i="12"/>
  <c r="L1283" i="12"/>
  <c r="F1484" i="13"/>
  <c r="N275" i="12"/>
  <c r="N811" i="12"/>
  <c r="N1099" i="12"/>
  <c r="N1179" i="12"/>
  <c r="N1195" i="12"/>
  <c r="N1307" i="12"/>
  <c r="N1323" i="12"/>
  <c r="G1475" i="13"/>
  <c r="O130" i="12"/>
  <c r="O386" i="12"/>
  <c r="O570" i="12"/>
  <c r="O610" i="12"/>
  <c r="O938" i="12"/>
  <c r="O1058" i="12"/>
  <c r="O187" i="12"/>
  <c r="O475" i="12"/>
  <c r="K85" i="12"/>
  <c r="K197" i="12"/>
  <c r="K413" i="12"/>
  <c r="K781" i="12"/>
  <c r="K837" i="12"/>
  <c r="K1045" i="12"/>
  <c r="K1317" i="12"/>
  <c r="K1381" i="12"/>
  <c r="L357" i="12"/>
  <c r="F1462" i="13"/>
  <c r="C1482" i="13"/>
  <c r="L1397" i="12"/>
  <c r="O1338" i="12"/>
  <c r="O1273" i="12"/>
  <c r="L1210" i="12"/>
  <c r="K1140" i="12"/>
  <c r="N1075" i="12"/>
  <c r="O993" i="12"/>
  <c r="N935" i="12"/>
  <c r="L874" i="12"/>
  <c r="K820" i="12"/>
  <c r="O761" i="12"/>
  <c r="O708" i="12"/>
  <c r="N635" i="12"/>
  <c r="O581" i="12"/>
  <c r="O532" i="12"/>
  <c r="K484" i="12"/>
  <c r="O440" i="12"/>
  <c r="K396" i="12"/>
  <c r="O352" i="12"/>
  <c r="K308" i="12"/>
  <c r="N259" i="12"/>
  <c r="L210" i="12"/>
  <c r="N157" i="12"/>
  <c r="K109" i="12"/>
  <c r="K60" i="12"/>
  <c r="D1485" i="10"/>
  <c r="F1491" i="9"/>
  <c r="C1473" i="13"/>
  <c r="C1489" i="13"/>
  <c r="K56" i="12"/>
  <c r="K632" i="12"/>
  <c r="K888" i="12"/>
  <c r="K992" i="12"/>
  <c r="K1216" i="12"/>
  <c r="K1232" i="12"/>
  <c r="K1432" i="12"/>
  <c r="L64" i="12"/>
  <c r="L112" i="12"/>
  <c r="L240" i="12"/>
  <c r="L272" i="12"/>
  <c r="L336" i="12"/>
  <c r="L440" i="12"/>
  <c r="L480" i="12"/>
  <c r="L568" i="12"/>
  <c r="L672" i="12"/>
  <c r="L720" i="12"/>
  <c r="L752" i="12"/>
  <c r="L808" i="12"/>
  <c r="L992" i="12"/>
  <c r="L1048" i="12"/>
  <c r="L1080" i="12"/>
  <c r="L1200" i="12"/>
  <c r="L1296" i="12"/>
  <c r="F1473" i="13"/>
  <c r="F1489" i="13"/>
  <c r="N56" i="12"/>
  <c r="N80" i="12"/>
  <c r="N128" i="12"/>
  <c r="N152" i="12"/>
  <c r="N200" i="12"/>
  <c r="N248" i="12"/>
  <c r="N272" i="12"/>
  <c r="N320" i="12"/>
  <c r="N392" i="12"/>
  <c r="N688" i="12"/>
  <c r="N712" i="12"/>
  <c r="N752" i="12"/>
  <c r="N776" i="12"/>
  <c r="N856" i="12"/>
  <c r="N920" i="12"/>
  <c r="N1000" i="12"/>
  <c r="N1024" i="12"/>
  <c r="N1072" i="12"/>
  <c r="N1232" i="12"/>
  <c r="G1464" i="10"/>
  <c r="O79" i="12"/>
  <c r="O271" i="12"/>
  <c r="O479" i="12"/>
  <c r="O535" i="12"/>
  <c r="O591" i="12"/>
  <c r="O695" i="12"/>
  <c r="K753" i="12"/>
  <c r="K817" i="12"/>
  <c r="K849" i="12"/>
  <c r="L577" i="12"/>
  <c r="O464" i="12"/>
  <c r="O1208" i="12"/>
  <c r="O1288" i="12"/>
  <c r="K707" i="12"/>
  <c r="L98" i="12"/>
  <c r="L1122" i="12"/>
  <c r="N418" i="12"/>
  <c r="K739" i="12"/>
  <c r="L355" i="12"/>
  <c r="O1430" i="12"/>
  <c r="O1372" i="12"/>
  <c r="K1309" i="12"/>
  <c r="O1238" i="12"/>
  <c r="K1174" i="12"/>
  <c r="K1080" i="12"/>
  <c r="O1009" i="12"/>
  <c r="K940" i="12"/>
  <c r="O873" i="12"/>
  <c r="L810" i="12"/>
  <c r="O746" i="12"/>
  <c r="K683" i="12"/>
  <c r="O620" i="12"/>
  <c r="K557" i="12"/>
  <c r="L493" i="12"/>
  <c r="O444" i="12"/>
  <c r="K386" i="12"/>
  <c r="K328" i="12"/>
  <c r="O268" i="12"/>
  <c r="O205" i="12"/>
  <c r="L142" i="12"/>
  <c r="L88" i="12"/>
  <c r="F1463" i="10"/>
  <c r="D1483" i="9"/>
  <c r="C1474" i="14"/>
  <c r="K65" i="12"/>
  <c r="K129" i="12"/>
  <c r="K169" i="12"/>
  <c r="K193" i="12"/>
  <c r="K233" i="12"/>
  <c r="K273" i="12"/>
  <c r="K297" i="12"/>
  <c r="K489" i="12"/>
  <c r="K529" i="12"/>
  <c r="K689" i="12"/>
  <c r="K721" i="12"/>
  <c r="K1425" i="12"/>
  <c r="N473" i="12"/>
  <c r="L938" i="12"/>
  <c r="K1059" i="12"/>
  <c r="L83" i="12"/>
  <c r="N1163" i="12"/>
  <c r="O594" i="12"/>
  <c r="L1453" i="12"/>
  <c r="N853" i="12"/>
  <c r="N1149" i="12"/>
  <c r="N1453" i="12"/>
  <c r="O220" i="12"/>
  <c r="O668" i="12"/>
  <c r="O916" i="12"/>
  <c r="O1124" i="12"/>
  <c r="O1204" i="12"/>
  <c r="K1455" i="12"/>
  <c r="N1407" i="12"/>
  <c r="L1354" i="12"/>
  <c r="K1302" i="12"/>
  <c r="O1249" i="12"/>
  <c r="K1203" i="12"/>
  <c r="L1149" i="12"/>
  <c r="K1091" i="12"/>
  <c r="K1039" i="12"/>
  <c r="N991" i="12"/>
  <c r="N915" i="12"/>
  <c r="L873" i="12"/>
  <c r="K829" i="12"/>
  <c r="O789" i="12"/>
  <c r="N751" i="12"/>
  <c r="L712" i="12"/>
  <c r="O653" i="12"/>
  <c r="O614" i="12"/>
  <c r="L570" i="12"/>
  <c r="N487" i="12"/>
  <c r="K444" i="12"/>
  <c r="L395" i="12"/>
  <c r="K351" i="12"/>
  <c r="N307" i="12"/>
  <c r="K268" i="12"/>
  <c r="O224" i="12"/>
  <c r="O175" i="12"/>
  <c r="O136" i="12"/>
  <c r="N97" i="12"/>
  <c r="O48" i="12"/>
  <c r="K74" i="12"/>
  <c r="K122" i="12"/>
  <c r="K282" i="12"/>
  <c r="K426" i="12"/>
  <c r="K490" i="12"/>
  <c r="K522" i="12"/>
  <c r="K698" i="12"/>
  <c r="K730" i="12"/>
  <c r="K826" i="12"/>
  <c r="K866" i="12"/>
  <c r="K938" i="12"/>
  <c r="K1114" i="12"/>
  <c r="K1322" i="12"/>
  <c r="K1402" i="12"/>
  <c r="L586" i="12"/>
  <c r="L650" i="12"/>
  <c r="L778" i="12"/>
  <c r="L898" i="12"/>
  <c r="L930" i="12"/>
  <c r="L978" i="12"/>
  <c r="L1234" i="12"/>
  <c r="L1250" i="12"/>
  <c r="L1362" i="12"/>
  <c r="L1378" i="12"/>
  <c r="F1491" i="14"/>
  <c r="N50" i="12"/>
  <c r="N106" i="12"/>
  <c r="N146" i="12"/>
  <c r="N194" i="12"/>
  <c r="N234" i="12"/>
  <c r="N274" i="12"/>
  <c r="N314" i="12"/>
  <c r="N378" i="12"/>
  <c r="N482" i="12"/>
  <c r="N570" i="12"/>
  <c r="N594" i="12"/>
  <c r="N738" i="12"/>
  <c r="N762" i="12"/>
  <c r="N786" i="12"/>
  <c r="N810" i="12"/>
  <c r="N834" i="12"/>
  <c r="N1010" i="12"/>
  <c r="N1034" i="12"/>
  <c r="N1058" i="12"/>
  <c r="N1082" i="12"/>
  <c r="N1178" i="12"/>
  <c r="N1266" i="12"/>
  <c r="N1290" i="12"/>
  <c r="N1322" i="12"/>
  <c r="N1346" i="12"/>
  <c r="N1434" i="12"/>
  <c r="G1474" i="13"/>
  <c r="G1490" i="10"/>
  <c r="O281" i="12"/>
  <c r="O345" i="12"/>
  <c r="O497" i="12"/>
  <c r="O625" i="12"/>
  <c r="O777" i="12"/>
  <c r="O1065" i="12"/>
  <c r="O1329" i="12"/>
  <c r="O1369" i="12"/>
  <c r="O1409" i="12"/>
  <c r="O1449" i="12"/>
  <c r="K507" i="12"/>
  <c r="O578" i="12"/>
  <c r="O763" i="12"/>
  <c r="G1461" i="14"/>
  <c r="K1412" i="12"/>
  <c r="L1342" i="12"/>
  <c r="L1295" i="12"/>
  <c r="L1236" i="12"/>
  <c r="O1184" i="12"/>
  <c r="K1131" i="12"/>
  <c r="L1061" i="12"/>
  <c r="L1009" i="12"/>
  <c r="L955" i="12"/>
  <c r="N909" i="12"/>
  <c r="O867" i="12"/>
  <c r="N813" i="12"/>
  <c r="L774" i="12"/>
  <c r="O725" i="12"/>
  <c r="O672" i="12"/>
  <c r="K628" i="12"/>
  <c r="O584" i="12"/>
  <c r="K536" i="12"/>
  <c r="O481" i="12"/>
  <c r="N443" i="12"/>
  <c r="L399" i="12"/>
  <c r="L350" i="12"/>
  <c r="K307" i="12"/>
  <c r="L262" i="12"/>
  <c r="K131" i="12"/>
  <c r="N91" i="12"/>
  <c r="K43" i="12"/>
  <c r="K187" i="12"/>
  <c r="K251" i="12"/>
  <c r="L451" i="12"/>
  <c r="L627" i="12"/>
  <c r="L707" i="12"/>
  <c r="L1075" i="12"/>
  <c r="O146" i="12"/>
  <c r="O395" i="12"/>
  <c r="N1447" i="12"/>
  <c r="O1393" i="12"/>
  <c r="N1341" i="12"/>
  <c r="L1288" i="12"/>
  <c r="K1236" i="12"/>
  <c r="K1160" i="12"/>
  <c r="O1107" i="12"/>
  <c r="N1031" i="12"/>
  <c r="K973" i="12"/>
  <c r="N925" i="12"/>
  <c r="N867" i="12"/>
  <c r="K828" i="12"/>
  <c r="N783" i="12"/>
  <c r="L725" i="12"/>
  <c r="L676" i="12"/>
  <c r="L637" i="12"/>
  <c r="O520" i="12"/>
  <c r="L477" i="12"/>
  <c r="K423" i="12"/>
  <c r="N379" i="12"/>
  <c r="L340" i="12"/>
  <c r="L301" i="12"/>
  <c r="N237" i="12"/>
  <c r="K189" i="12"/>
  <c r="O149" i="12"/>
  <c r="N111" i="12"/>
  <c r="L57" i="12"/>
  <c r="O8" i="12"/>
  <c r="C1469" i="14"/>
  <c r="K44" i="12"/>
  <c r="K108" i="12"/>
  <c r="K284" i="12"/>
  <c r="K348" i="12"/>
  <c r="K580" i="12"/>
  <c r="K772" i="12"/>
  <c r="K836" i="12"/>
  <c r="K1084" i="12"/>
  <c r="K1340" i="12"/>
  <c r="D1469" i="13"/>
  <c r="L68" i="12"/>
  <c r="L132" i="12"/>
  <c r="L196" i="12"/>
  <c r="L236" i="12"/>
  <c r="L284" i="12"/>
  <c r="L348" i="12"/>
  <c r="L372" i="12"/>
  <c r="L412" i="12"/>
  <c r="L556" i="12"/>
  <c r="L652" i="12"/>
  <c r="L668" i="12"/>
  <c r="L684" i="12"/>
  <c r="L780" i="12"/>
  <c r="L796" i="12"/>
  <c r="L812" i="12"/>
  <c r="L924" i="12"/>
  <c r="L940" i="12"/>
  <c r="L996" i="12"/>
  <c r="L1172" i="12"/>
  <c r="L1228" i="12"/>
  <c r="L1460" i="12"/>
  <c r="F1477" i="14"/>
  <c r="N36" i="12"/>
  <c r="N52" i="12"/>
  <c r="N68" i="12"/>
  <c r="N140" i="12"/>
  <c r="N212" i="12"/>
  <c r="N228" i="12"/>
  <c r="N260" i="12"/>
  <c r="N372" i="12"/>
  <c r="N428" i="12"/>
  <c r="N484" i="12"/>
  <c r="N540" i="12"/>
  <c r="N756" i="12"/>
  <c r="N772" i="12"/>
  <c r="N788" i="12"/>
  <c r="N820" i="12"/>
  <c r="N836" i="12"/>
  <c r="N852" i="12"/>
  <c r="N868" i="12"/>
  <c r="N932" i="12"/>
  <c r="N1180" i="12"/>
  <c r="N1284" i="12"/>
  <c r="N1316" i="12"/>
  <c r="N1332" i="12"/>
  <c r="N1364" i="12"/>
  <c r="O107" i="12"/>
  <c r="O267" i="12"/>
  <c r="O579" i="12"/>
  <c r="O835" i="12"/>
  <c r="O1115" i="12"/>
  <c r="O1163" i="12"/>
  <c r="K37" i="12"/>
  <c r="K285" i="12"/>
  <c r="K517" i="12"/>
  <c r="K653" i="12"/>
  <c r="L205" i="12"/>
  <c r="L629" i="12"/>
  <c r="L1037" i="12"/>
  <c r="L1125" i="12"/>
  <c r="N77" i="12"/>
  <c r="N213" i="12"/>
  <c r="N293" i="12"/>
  <c r="N357" i="12"/>
  <c r="N653" i="12"/>
  <c r="N845" i="12"/>
  <c r="N965" i="12"/>
  <c r="G1461" i="10"/>
  <c r="O604" i="12"/>
  <c r="O1268" i="12"/>
  <c r="O1445" i="12"/>
  <c r="N1393" i="12"/>
  <c r="O1334" i="12"/>
  <c r="L1265" i="12"/>
  <c r="L1206" i="12"/>
  <c r="K1148" i="12"/>
  <c r="L1094" i="12"/>
  <c r="O1048" i="12"/>
  <c r="N977" i="12"/>
  <c r="L925" i="12"/>
  <c r="K847" i="12"/>
  <c r="N807" i="12"/>
  <c r="K744" i="12"/>
  <c r="L681" i="12"/>
  <c r="O621" i="12"/>
  <c r="N451" i="12"/>
  <c r="N349" i="12"/>
  <c r="L305" i="12"/>
  <c r="N207" i="12"/>
  <c r="L149" i="12"/>
  <c r="L100" i="12"/>
  <c r="N47" i="12"/>
  <c r="G1478" i="10"/>
  <c r="K997" i="12"/>
  <c r="N333" i="12"/>
  <c r="N693" i="12"/>
  <c r="N1077" i="12"/>
  <c r="N1325" i="12"/>
  <c r="N1381" i="12"/>
  <c r="O436" i="12"/>
  <c r="O1004" i="12"/>
  <c r="O1220" i="12"/>
  <c r="O1439" i="12"/>
  <c r="L1375" i="12"/>
  <c r="K1299" i="12"/>
  <c r="K1229" i="12"/>
  <c r="K1135" i="12"/>
  <c r="K1076" i="12"/>
  <c r="K972" i="12"/>
  <c r="L900" i="12"/>
  <c r="L826" i="12"/>
  <c r="L758" i="12"/>
  <c r="L690" i="12"/>
  <c r="K631" i="12"/>
  <c r="N563" i="12"/>
  <c r="O499" i="12"/>
  <c r="O431" i="12"/>
  <c r="O373" i="12"/>
  <c r="K310" i="12"/>
  <c r="L246" i="12"/>
  <c r="O197" i="12"/>
  <c r="N143" i="12"/>
  <c r="K100" i="12"/>
  <c r="N51" i="12"/>
  <c r="G1486" i="9"/>
  <c r="C1491" i="9"/>
  <c r="C1487" i="10"/>
  <c r="K62" i="12"/>
  <c r="K174" i="12"/>
  <c r="K766" i="12"/>
  <c r="K878" i="12"/>
  <c r="K934" i="12"/>
  <c r="K958" i="12"/>
  <c r="K1054" i="12"/>
  <c r="K1150" i="12"/>
  <c r="K1230" i="12"/>
  <c r="K1246" i="12"/>
  <c r="K1366" i="12"/>
  <c r="K1438" i="12"/>
  <c r="D1463" i="14"/>
  <c r="L110" i="12"/>
  <c r="L150" i="12"/>
  <c r="L662" i="12"/>
  <c r="L766" i="12"/>
  <c r="L830" i="12"/>
  <c r="L854" i="12"/>
  <c r="L982" i="12"/>
  <c r="L1230" i="12"/>
  <c r="L1318" i="12"/>
  <c r="F1487" i="14"/>
  <c r="N46" i="12"/>
  <c r="N78" i="12"/>
  <c r="N102" i="12"/>
  <c r="N134" i="12"/>
  <c r="N182" i="12"/>
  <c r="N238" i="12"/>
  <c r="N326" i="12"/>
  <c r="N350" i="12"/>
  <c r="N382" i="12"/>
  <c r="N566" i="12"/>
  <c r="N590" i="12"/>
  <c r="N606" i="12"/>
  <c r="N622" i="12"/>
  <c r="N702" i="12"/>
  <c r="N798" i="12"/>
  <c r="N814" i="12"/>
  <c r="N838" i="12"/>
  <c r="N854" i="12"/>
  <c r="N870" i="12"/>
  <c r="N1046" i="12"/>
  <c r="N1062" i="12"/>
  <c r="N1078" i="12"/>
  <c r="N1102" i="12"/>
  <c r="N1118" i="12"/>
  <c r="N1134" i="12"/>
  <c r="N1214" i="12"/>
  <c r="N1310" i="12"/>
  <c r="N1326" i="12"/>
  <c r="N1350" i="12"/>
  <c r="N1366" i="12"/>
  <c r="N1382" i="12"/>
  <c r="G1462" i="13"/>
  <c r="O61" i="12"/>
  <c r="O381" i="12"/>
  <c r="O901" i="12"/>
  <c r="O949" i="12"/>
  <c r="O1245" i="12"/>
  <c r="O1453" i="12"/>
  <c r="G1467" i="10"/>
  <c r="F1469" i="9"/>
  <c r="N591" i="9" s="1" a="1"/>
  <c r="N591" i="9" s="1"/>
  <c r="N874" i="12"/>
  <c r="K1395" i="12"/>
  <c r="K1443" i="12"/>
  <c r="L43" i="12"/>
  <c r="N1259" i="12"/>
  <c r="O50" i="12"/>
  <c r="O178" i="12"/>
  <c r="O226" i="12"/>
  <c r="O258" i="12"/>
  <c r="O314" i="12"/>
  <c r="O802" i="12"/>
  <c r="O834" i="12"/>
  <c r="O1154" i="12"/>
  <c r="O1226" i="12"/>
  <c r="O1330" i="12"/>
  <c r="O1394" i="12"/>
  <c r="O1458" i="12"/>
  <c r="O643" i="12"/>
  <c r="O659" i="12"/>
  <c r="O795" i="12"/>
  <c r="O875" i="12"/>
  <c r="O891" i="12"/>
  <c r="O915" i="12"/>
  <c r="O963" i="12"/>
  <c r="O1147" i="12"/>
  <c r="O1299" i="12"/>
  <c r="K477" i="12"/>
  <c r="K917" i="12"/>
  <c r="N1189" i="12"/>
  <c r="K427" i="12"/>
  <c r="K1067" i="12"/>
  <c r="L715" i="12"/>
  <c r="L1115" i="12"/>
  <c r="N475" i="12"/>
  <c r="O554" i="12"/>
  <c r="K164" i="12"/>
  <c r="K1036" i="12"/>
  <c r="L36" i="12"/>
  <c r="L1316" i="12"/>
  <c r="D1462" i="9"/>
  <c r="L317" i="12"/>
  <c r="L853" i="12"/>
  <c r="N973" i="12"/>
  <c r="O988" i="12"/>
  <c r="O1072" i="12"/>
  <c r="O1162" i="12"/>
  <c r="K319" i="12"/>
  <c r="K1327" i="12"/>
  <c r="N1063" i="12"/>
  <c r="K439" i="12"/>
  <c r="L191" i="12"/>
  <c r="L1343" i="12"/>
  <c r="N279" i="12"/>
  <c r="N639" i="12"/>
  <c r="N983" i="12"/>
  <c r="K352" i="12"/>
  <c r="K704" i="12"/>
  <c r="O63" i="12"/>
  <c r="K1145" i="12"/>
  <c r="L137" i="12"/>
  <c r="L593" i="12"/>
  <c r="L1057" i="12"/>
  <c r="N225" i="12"/>
  <c r="G1465" i="14"/>
  <c r="O112" i="12"/>
  <c r="O304" i="12"/>
  <c r="O864" i="12"/>
  <c r="K130" i="12"/>
  <c r="K642" i="12"/>
  <c r="K1218" i="12"/>
  <c r="L322" i="12"/>
  <c r="L794" i="12"/>
  <c r="L1434" i="12"/>
  <c r="O257" i="12"/>
  <c r="O657" i="12"/>
  <c r="O913" i="12"/>
  <c r="O1041" i="12"/>
  <c r="K1316" i="12"/>
  <c r="K1222" i="12"/>
  <c r="K1129" i="12"/>
  <c r="K1035" i="12"/>
  <c r="K941" i="12"/>
  <c r="O420" i="12"/>
  <c r="L377" i="12"/>
  <c r="O294" i="12"/>
  <c r="L216" i="12"/>
  <c r="G1483" i="9"/>
  <c r="C1464" i="10"/>
  <c r="K583" i="12"/>
  <c r="K935" i="12"/>
  <c r="K999" i="12"/>
  <c r="K1055" i="12"/>
  <c r="K1111" i="12"/>
  <c r="K1239" i="12"/>
  <c r="K1271" i="12"/>
  <c r="K1351" i="12"/>
  <c r="K1399" i="12"/>
  <c r="K1415" i="12"/>
  <c r="D1464" i="10"/>
  <c r="D1480" i="10"/>
  <c r="L71" i="12"/>
  <c r="L239" i="12"/>
  <c r="L431" i="12"/>
  <c r="L479" i="12"/>
  <c r="L503" i="12"/>
  <c r="L671" i="12"/>
  <c r="L887" i="12"/>
  <c r="L919" i="12"/>
  <c r="L975" i="12"/>
  <c r="L1007" i="12"/>
  <c r="L1239" i="12"/>
  <c r="L1255" i="12"/>
  <c r="L1391" i="12"/>
  <c r="L1439" i="12"/>
  <c r="F1472" i="13"/>
  <c r="F1488" i="14"/>
  <c r="N159" i="12"/>
  <c r="N311" i="12"/>
  <c r="N647" i="12"/>
  <c r="N671" i="12"/>
  <c r="O62" i="12"/>
  <c r="O86" i="12"/>
  <c r="O150" i="12"/>
  <c r="O190" i="12"/>
  <c r="O286" i="12"/>
  <c r="O350" i="12"/>
  <c r="O478" i="12"/>
  <c r="O542" i="12"/>
  <c r="O622" i="12"/>
  <c r="O750" i="12"/>
  <c r="O878" i="12"/>
  <c r="O1422" i="12"/>
  <c r="N1128" i="12"/>
  <c r="N1272" i="12"/>
  <c r="O143" i="12"/>
  <c r="O527" i="12"/>
  <c r="O791" i="12"/>
  <c r="O847" i="12"/>
  <c r="O1063" i="12"/>
  <c r="O1111" i="12"/>
  <c r="O1135" i="12"/>
  <c r="O1159" i="12"/>
  <c r="O1367" i="12"/>
  <c r="O1391" i="12"/>
  <c r="O1423" i="12"/>
  <c r="O1447" i="12"/>
  <c r="K953" i="12"/>
  <c r="K1113" i="12"/>
  <c r="K1209" i="12"/>
  <c r="K1345" i="12"/>
  <c r="L281" i="12"/>
  <c r="L409" i="12"/>
  <c r="L473" i="12"/>
  <c r="L601" i="12"/>
  <c r="L913" i="12"/>
  <c r="L945" i="12"/>
  <c r="L1001" i="12"/>
  <c r="L1073" i="12"/>
  <c r="L1129" i="12"/>
  <c r="L1169" i="12"/>
  <c r="F1474" i="14"/>
  <c r="N65" i="12"/>
  <c r="N113" i="12"/>
  <c r="N233" i="12"/>
  <c r="N257" i="12"/>
  <c r="N753" i="12"/>
  <c r="N945" i="12"/>
  <c r="N1017" i="12"/>
  <c r="N1177" i="12"/>
  <c r="N1209" i="12"/>
  <c r="N1289" i="12"/>
  <c r="O232" i="12"/>
  <c r="O320" i="12"/>
  <c r="O616" i="12"/>
  <c r="O904" i="12"/>
  <c r="O952" i="12"/>
  <c r="O1040" i="12"/>
  <c r="O1080" i="12"/>
  <c r="F1477" i="9"/>
  <c r="K586" i="12"/>
  <c r="L458" i="12"/>
  <c r="N1298" i="12"/>
  <c r="K1227" i="12"/>
  <c r="L803" i="12"/>
  <c r="L827" i="12"/>
  <c r="L899" i="12"/>
  <c r="L1235" i="12"/>
  <c r="N531" i="12"/>
  <c r="N1131" i="12"/>
  <c r="O18" i="12"/>
  <c r="O306" i="12"/>
  <c r="O354" i="12"/>
  <c r="O658" i="12"/>
  <c r="O738" i="12"/>
  <c r="O778" i="12"/>
  <c r="O882" i="12"/>
  <c r="O1010" i="12"/>
  <c r="O1106" i="12"/>
  <c r="O1266" i="12"/>
  <c r="O195" i="12"/>
  <c r="O331" i="12"/>
  <c r="O443" i="12"/>
  <c r="O491" i="12"/>
  <c r="O1427" i="12"/>
  <c r="K93" i="12"/>
  <c r="K133" i="12"/>
  <c r="K205" i="12"/>
  <c r="K293" i="12"/>
  <c r="K845" i="12"/>
  <c r="K1061" i="12"/>
  <c r="K1349" i="12"/>
  <c r="D1478" i="10"/>
  <c r="L101" i="12"/>
  <c r="L293" i="12"/>
  <c r="L805" i="12"/>
  <c r="L885" i="12"/>
  <c r="N245" i="12"/>
  <c r="G1484" i="14"/>
  <c r="K1449" i="12"/>
  <c r="O1385" i="12"/>
  <c r="K1332" i="12"/>
  <c r="L1268" i="12"/>
  <c r="O1203" i="12"/>
  <c r="N1133" i="12"/>
  <c r="K1069" i="12"/>
  <c r="L981" i="12"/>
  <c r="O922" i="12"/>
  <c r="O868" i="12"/>
  <c r="O810" i="12"/>
  <c r="O757" i="12"/>
  <c r="K694" i="12"/>
  <c r="L625" i="12"/>
  <c r="K576" i="12"/>
  <c r="L523" i="12"/>
  <c r="O474" i="12"/>
  <c r="N435" i="12"/>
  <c r="K392" i="12"/>
  <c r="L347" i="12"/>
  <c r="O298" i="12"/>
  <c r="O249" i="12"/>
  <c r="L206" i="12"/>
  <c r="L152" i="12"/>
  <c r="N99" i="12"/>
  <c r="L50" i="12"/>
  <c r="F1481" i="10"/>
  <c r="N1383" i="10" s="1" a="1"/>
  <c r="N1383" i="10" s="1"/>
  <c r="F1483" i="9"/>
  <c r="C1489" i="9"/>
  <c r="C1489" i="10"/>
  <c r="K504" i="12"/>
  <c r="K656" i="12"/>
  <c r="K928" i="12"/>
  <c r="K1000" i="12"/>
  <c r="K1104" i="12"/>
  <c r="K1168" i="12"/>
  <c r="K1296" i="12"/>
  <c r="K1408" i="12"/>
  <c r="L120" i="12"/>
  <c r="L144" i="12"/>
  <c r="L176" i="12"/>
  <c r="L208" i="12"/>
  <c r="L248" i="12"/>
  <c r="L304" i="12"/>
  <c r="L376" i="12"/>
  <c r="L488" i="12"/>
  <c r="L544" i="12"/>
  <c r="L592" i="12"/>
  <c r="L624" i="12"/>
  <c r="L680" i="12"/>
  <c r="L832" i="12"/>
  <c r="L888" i="12"/>
  <c r="L912" i="12"/>
  <c r="L1000" i="12"/>
  <c r="L1104" i="12"/>
  <c r="L1136" i="12"/>
  <c r="L1176" i="12"/>
  <c r="L1208" i="12"/>
  <c r="L1328" i="12"/>
  <c r="L1424" i="12"/>
  <c r="N104" i="12"/>
  <c r="N176" i="12"/>
  <c r="N224" i="12"/>
  <c r="N296" i="12"/>
  <c r="N344" i="12"/>
  <c r="N368" i="12"/>
  <c r="N416" i="12"/>
  <c r="N440" i="12"/>
  <c r="N464" i="12"/>
  <c r="N512" i="12"/>
  <c r="N536" i="12"/>
  <c r="N816" i="12"/>
  <c r="N840" i="12"/>
  <c r="N880" i="12"/>
  <c r="N904" i="12"/>
  <c r="N984" i="12"/>
  <c r="N1152" i="12"/>
  <c r="N1184" i="12"/>
  <c r="O7" i="12"/>
  <c r="O343" i="12"/>
  <c r="O407" i="12"/>
  <c r="O615" i="12"/>
  <c r="K929" i="12"/>
  <c r="K1297" i="12"/>
  <c r="K1457" i="12"/>
  <c r="O192" i="12"/>
  <c r="O424" i="12"/>
  <c r="O1248" i="12"/>
  <c r="K1154" i="12"/>
  <c r="L307" i="12"/>
  <c r="O498" i="12"/>
  <c r="O1425" i="12"/>
  <c r="N1367" i="12"/>
  <c r="L1302" i="12"/>
  <c r="O1232" i="12"/>
  <c r="K1156" i="12"/>
  <c r="K1075" i="12"/>
  <c r="K1005" i="12"/>
  <c r="O933" i="12"/>
  <c r="L868" i="12"/>
  <c r="O804" i="12"/>
  <c r="L742" i="12"/>
  <c r="L669" i="12"/>
  <c r="O609" i="12"/>
  <c r="O541" i="12"/>
  <c r="O483" i="12"/>
  <c r="K435" i="12"/>
  <c r="K381" i="12"/>
  <c r="K313" i="12"/>
  <c r="K259" i="12"/>
  <c r="N195" i="12"/>
  <c r="K137" i="12"/>
  <c r="K84" i="12"/>
  <c r="O5" i="12"/>
  <c r="F1480" i="9"/>
  <c r="K41" i="12"/>
  <c r="K145" i="12"/>
  <c r="K241" i="12"/>
  <c r="K321" i="12"/>
  <c r="K361" i="12"/>
  <c r="K409" i="12"/>
  <c r="K433" i="12"/>
  <c r="K465" i="12"/>
  <c r="K497" i="12"/>
  <c r="K561" i="12"/>
  <c r="K593" i="12"/>
  <c r="K617" i="12"/>
  <c r="K665" i="12"/>
  <c r="K881" i="12"/>
  <c r="L257" i="12"/>
  <c r="L705" i="12"/>
  <c r="L1257" i="12"/>
  <c r="O552" i="12"/>
  <c r="O1336" i="12"/>
  <c r="K1274" i="12"/>
  <c r="D1467" i="14"/>
  <c r="D1468" i="14"/>
  <c r="L51" i="12"/>
  <c r="L227" i="12"/>
  <c r="L259" i="12"/>
  <c r="L1299" i="12"/>
  <c r="O523" i="12"/>
  <c r="O587" i="12"/>
  <c r="N629" i="12"/>
  <c r="N1013" i="12"/>
  <c r="N1269" i="12"/>
  <c r="O500" i="12"/>
  <c r="O820" i="12"/>
  <c r="O996" i="12"/>
  <c r="C1470" i="14"/>
  <c r="L1448" i="12"/>
  <c r="K1401" i="12"/>
  <c r="L1349" i="12"/>
  <c r="N1295" i="12"/>
  <c r="L1243" i="12"/>
  <c r="O1196" i="12"/>
  <c r="L1144" i="12"/>
  <c r="N1079" i="12"/>
  <c r="L1032" i="12"/>
  <c r="O986" i="12"/>
  <c r="L910" i="12"/>
  <c r="K868" i="12"/>
  <c r="O824" i="12"/>
  <c r="N785" i="12"/>
  <c r="L746" i="12"/>
  <c r="L697" i="12"/>
  <c r="O648" i="12"/>
  <c r="N609" i="12"/>
  <c r="K566" i="12"/>
  <c r="L521" i="12"/>
  <c r="O477" i="12"/>
  <c r="O438" i="12"/>
  <c r="K390" i="12"/>
  <c r="L341" i="12"/>
  <c r="O301" i="12"/>
  <c r="K264" i="12"/>
  <c r="K215" i="12"/>
  <c r="O170" i="12"/>
  <c r="N131" i="12"/>
  <c r="L93" i="12"/>
  <c r="K39" i="12"/>
  <c r="C1483" i="14"/>
  <c r="K154" i="12"/>
  <c r="K178" i="12"/>
  <c r="K234" i="12"/>
  <c r="K354" i="12"/>
  <c r="K458" i="12"/>
  <c r="K562" i="12"/>
  <c r="K602" i="12"/>
  <c r="K674" i="12"/>
  <c r="K754" i="12"/>
  <c r="K890" i="12"/>
  <c r="K1026" i="12"/>
  <c r="K1050" i="12"/>
  <c r="K1242" i="12"/>
  <c r="D1483" i="10"/>
  <c r="L202" i="12"/>
  <c r="L674" i="12"/>
  <c r="L994" i="12"/>
  <c r="L1058" i="12"/>
  <c r="L1106" i="12"/>
  <c r="L1298" i="12"/>
  <c r="L1322" i="12"/>
  <c r="N90" i="12"/>
  <c r="N130" i="12"/>
  <c r="N178" i="12"/>
  <c r="N258" i="12"/>
  <c r="N362" i="12"/>
  <c r="N402" i="12"/>
  <c r="N426" i="12"/>
  <c r="N530" i="12"/>
  <c r="N618" i="12"/>
  <c r="N650" i="12"/>
  <c r="N674" i="12"/>
  <c r="N698" i="12"/>
  <c r="N722" i="12"/>
  <c r="N858" i="12"/>
  <c r="N1114" i="12"/>
  <c r="N1202" i="12"/>
  <c r="N1226" i="12"/>
  <c r="N1370" i="12"/>
  <c r="N1458" i="12"/>
  <c r="G1474" i="14"/>
  <c r="G1490" i="14"/>
  <c r="O649" i="12"/>
  <c r="O793" i="12"/>
  <c r="O905" i="12"/>
  <c r="O937" i="12"/>
  <c r="O1025" i="12"/>
  <c r="O1113" i="12"/>
  <c r="O1153" i="12"/>
  <c r="O1193" i="12"/>
  <c r="K147" i="12"/>
  <c r="K571" i="12"/>
  <c r="L1407" i="12"/>
  <c r="K1336" i="12"/>
  <c r="O1283" i="12"/>
  <c r="N1231" i="12"/>
  <c r="L1173" i="12"/>
  <c r="K1126" i="12"/>
  <c r="O1055" i="12"/>
  <c r="O1002" i="12"/>
  <c r="L950" i="12"/>
  <c r="N903" i="12"/>
  <c r="L862" i="12"/>
  <c r="L809" i="12"/>
  <c r="K765" i="12"/>
  <c r="N721" i="12"/>
  <c r="L667" i="12"/>
  <c r="O623" i="12"/>
  <c r="N579" i="12"/>
  <c r="L526" i="12"/>
  <c r="N477" i="12"/>
  <c r="L438" i="12"/>
  <c r="O389" i="12"/>
  <c r="L346" i="12"/>
  <c r="N301" i="12"/>
  <c r="K253" i="12"/>
  <c r="N209" i="12"/>
  <c r="L170" i="12"/>
  <c r="K127" i="12"/>
  <c r="N87" i="12"/>
  <c r="O38" i="12"/>
  <c r="G1471" i="9"/>
  <c r="C1476" i="13"/>
  <c r="K83" i="12"/>
  <c r="K419" i="12"/>
  <c r="K467" i="12"/>
  <c r="K659" i="12"/>
  <c r="K931" i="12"/>
  <c r="L419" i="12"/>
  <c r="L507" i="12"/>
  <c r="L531" i="12"/>
  <c r="L563" i="12"/>
  <c r="L659" i="12"/>
  <c r="L763" i="12"/>
  <c r="L891" i="12"/>
  <c r="L1155" i="12"/>
  <c r="L1187" i="12"/>
  <c r="N83" i="12"/>
  <c r="N211" i="12"/>
  <c r="N963" i="12"/>
  <c r="O98" i="12"/>
  <c r="O626" i="12"/>
  <c r="O667" i="12"/>
  <c r="F1485" i="13"/>
  <c r="L1441" i="12"/>
  <c r="K1389" i="12"/>
  <c r="N1335" i="12"/>
  <c r="N1283" i="12"/>
  <c r="N1229" i="12"/>
  <c r="K1155" i="12"/>
  <c r="L1101" i="12"/>
  <c r="L1025" i="12"/>
  <c r="L966" i="12"/>
  <c r="K908" i="12"/>
  <c r="O861" i="12"/>
  <c r="O822" i="12"/>
  <c r="K774" i="12"/>
  <c r="L721" i="12"/>
  <c r="K672" i="12"/>
  <c r="K633" i="12"/>
  <c r="L569" i="12"/>
  <c r="N515" i="12"/>
  <c r="K472" i="12"/>
  <c r="N413" i="12"/>
  <c r="L374" i="12"/>
  <c r="L335" i="12"/>
  <c r="K296" i="12"/>
  <c r="L233" i="12"/>
  <c r="O184" i="12"/>
  <c r="N145" i="12"/>
  <c r="O100" i="12"/>
  <c r="K52" i="12"/>
  <c r="G1484" i="9"/>
  <c r="C1469" i="13"/>
  <c r="K196" i="12"/>
  <c r="K644" i="12"/>
  <c r="K924" i="12"/>
  <c r="K1252" i="12"/>
  <c r="K1388" i="12"/>
  <c r="L244" i="12"/>
  <c r="L308" i="12"/>
  <c r="L436" i="12"/>
  <c r="L476" i="12"/>
  <c r="L500" i="12"/>
  <c r="L540" i="12"/>
  <c r="L580" i="12"/>
  <c r="L708" i="12"/>
  <c r="L836" i="12"/>
  <c r="L1076" i="12"/>
  <c r="L1292" i="12"/>
  <c r="L1308" i="12"/>
  <c r="L1324" i="12"/>
  <c r="L1380" i="12"/>
  <c r="L1404" i="12"/>
  <c r="F1469" i="10"/>
  <c r="N92" i="12"/>
  <c r="N108" i="12"/>
  <c r="N124" i="12"/>
  <c r="N276" i="12"/>
  <c r="N316" i="12"/>
  <c r="N388" i="12"/>
  <c r="N588" i="12"/>
  <c r="N884" i="12"/>
  <c r="N900" i="12"/>
  <c r="N916" i="12"/>
  <c r="N948" i="12"/>
  <c r="N964" i="12"/>
  <c r="N980" i="12"/>
  <c r="N996" i="12"/>
  <c r="N1060" i="12"/>
  <c r="N1148" i="12"/>
  <c r="N1164" i="12"/>
  <c r="N1196" i="12"/>
  <c r="N1228" i="12"/>
  <c r="N1348" i="12"/>
  <c r="G1476" i="13"/>
  <c r="O275" i="12"/>
  <c r="O1139" i="12"/>
  <c r="O1307" i="12"/>
  <c r="O1371" i="12"/>
  <c r="O1403" i="12"/>
  <c r="C1478" i="13"/>
  <c r="K141" i="12"/>
  <c r="K213" i="12"/>
  <c r="K341" i="12"/>
  <c r="K525" i="12"/>
  <c r="D1470" i="10"/>
  <c r="L781" i="12"/>
  <c r="F1470" i="14"/>
  <c r="N133" i="12"/>
  <c r="N533" i="12"/>
  <c r="N573" i="12"/>
  <c r="N1069" i="12"/>
  <c r="O116" i="12"/>
  <c r="O956" i="12"/>
  <c r="O1440" i="12"/>
  <c r="K1387" i="12"/>
  <c r="O1328" i="12"/>
  <c r="O1258" i="12"/>
  <c r="O1199" i="12"/>
  <c r="O1141" i="12"/>
  <c r="N1089" i="12"/>
  <c r="O1030" i="12"/>
  <c r="K966" i="12"/>
  <c r="O918" i="12"/>
  <c r="L841" i="12"/>
  <c r="O797" i="12"/>
  <c r="O739" i="12"/>
  <c r="K671" i="12"/>
  <c r="K608" i="12"/>
  <c r="O548" i="12"/>
  <c r="O495" i="12"/>
  <c r="L447" i="12"/>
  <c r="K393" i="12"/>
  <c r="L344" i="12"/>
  <c r="K301" i="12"/>
  <c r="O246" i="12"/>
  <c r="K198" i="12"/>
  <c r="L145" i="12"/>
  <c r="K96" i="12"/>
  <c r="L42" i="12"/>
  <c r="K453" i="12"/>
  <c r="K661" i="12"/>
  <c r="K773" i="12"/>
  <c r="K1109" i="12"/>
  <c r="K1173" i="12"/>
  <c r="K1285" i="12"/>
  <c r="L1325" i="12"/>
  <c r="N197" i="12"/>
  <c r="N261" i="12"/>
  <c r="N453" i="12"/>
  <c r="O964" i="12"/>
  <c r="O1316" i="12"/>
  <c r="O1428" i="12"/>
  <c r="O1433" i="12"/>
  <c r="O1368" i="12"/>
  <c r="N1293" i="12"/>
  <c r="L1222" i="12"/>
  <c r="O1129" i="12"/>
  <c r="O1064" i="12"/>
  <c r="O965" i="12"/>
  <c r="O885" i="12"/>
  <c r="K822" i="12"/>
  <c r="L753" i="12"/>
  <c r="L685" i="12"/>
  <c r="K627" i="12"/>
  <c r="O557" i="12"/>
  <c r="L490" i="12"/>
  <c r="O426" i="12"/>
  <c r="K363" i="12"/>
  <c r="K295" i="12"/>
  <c r="L241" i="12"/>
  <c r="K188" i="12"/>
  <c r="L139" i="12"/>
  <c r="K95" i="12"/>
  <c r="O45" i="12"/>
  <c r="G1486" i="10"/>
  <c r="O659" i="10" s="1" a="1"/>
  <c r="O659" i="10" s="1"/>
  <c r="D1484" i="9"/>
  <c r="C1475" i="9"/>
  <c r="C1471" i="14"/>
  <c r="C1487" i="13"/>
  <c r="K254" i="12"/>
  <c r="K366" i="12"/>
  <c r="K406" i="12"/>
  <c r="K422" i="12"/>
  <c r="K446" i="12"/>
  <c r="K558" i="12"/>
  <c r="K598" i="12"/>
  <c r="K654" i="12"/>
  <c r="K670" i="12"/>
  <c r="K790" i="12"/>
  <c r="K846" i="12"/>
  <c r="K862" i="12"/>
  <c r="K902" i="12"/>
  <c r="K982" i="12"/>
  <c r="K1038" i="12"/>
  <c r="K1190" i="12"/>
  <c r="K1214" i="12"/>
  <c r="K1326" i="12"/>
  <c r="K1406" i="12"/>
  <c r="K1422" i="12"/>
  <c r="D1463" i="13"/>
  <c r="D1487" i="14"/>
  <c r="L342" i="12"/>
  <c r="L430" i="12"/>
  <c r="L534" i="12"/>
  <c r="L638" i="12"/>
  <c r="L702" i="12"/>
  <c r="L726" i="12"/>
  <c r="L1110" i="12"/>
  <c r="L1150" i="12"/>
  <c r="F1487" i="13"/>
  <c r="N470" i="12"/>
  <c r="N494" i="12"/>
  <c r="N526" i="12"/>
  <c r="N550" i="12"/>
  <c r="N646" i="12"/>
  <c r="N758" i="12"/>
  <c r="N782" i="12"/>
  <c r="N894" i="12"/>
  <c r="N1158" i="12"/>
  <c r="N1270" i="12"/>
  <c r="N1294" i="12"/>
  <c r="N1406" i="12"/>
  <c r="O37" i="12"/>
  <c r="O357" i="12"/>
  <c r="O549" i="12"/>
  <c r="O573" i="12"/>
  <c r="O613" i="12"/>
  <c r="O637" i="12"/>
  <c r="O981" i="12"/>
  <c r="O1053" i="12"/>
  <c r="O1077" i="12"/>
  <c r="O1133" i="12"/>
  <c r="O1229" i="12"/>
  <c r="O1285" i="12"/>
  <c r="O1341" i="12"/>
  <c r="O1437" i="12"/>
  <c r="L482" i="12"/>
  <c r="L115" i="12"/>
  <c r="O186" i="12"/>
  <c r="O458" i="12"/>
  <c r="O1122" i="12"/>
  <c r="O1194" i="12"/>
  <c r="O1362" i="12"/>
  <c r="O1402" i="12"/>
  <c r="O1003" i="12"/>
  <c r="K53" i="12"/>
  <c r="K933" i="12"/>
  <c r="K1269" i="12"/>
  <c r="L269" i="12"/>
  <c r="L397" i="12"/>
  <c r="L437" i="12"/>
  <c r="L525" i="12"/>
  <c r="L565" i="12"/>
  <c r="K451" i="12"/>
  <c r="K1115" i="12"/>
  <c r="L779" i="12"/>
  <c r="L1147" i="12"/>
  <c r="N483" i="12"/>
  <c r="G1467" i="14"/>
  <c r="O218" i="12"/>
  <c r="K252" i="12"/>
  <c r="K1164" i="12"/>
  <c r="L276" i="12"/>
  <c r="O1443" i="12"/>
  <c r="O1264" i="12"/>
  <c r="K45" i="12"/>
  <c r="L405" i="12"/>
  <c r="L1005" i="12"/>
  <c r="N1037" i="12"/>
  <c r="O204" i="12"/>
  <c r="O452" i="12"/>
  <c r="O852" i="12"/>
  <c r="O678" i="12"/>
  <c r="K503" i="12"/>
  <c r="K1391" i="12"/>
  <c r="L1215" i="12"/>
  <c r="N1151" i="12"/>
  <c r="O182" i="12"/>
  <c r="K479" i="12"/>
  <c r="L255" i="12"/>
  <c r="N319" i="12"/>
  <c r="N703" i="12"/>
  <c r="N1127" i="12"/>
  <c r="O1023" i="12"/>
  <c r="K368" i="12"/>
  <c r="K840" i="12"/>
  <c r="O255" i="12"/>
  <c r="O1008" i="12"/>
  <c r="K1273" i="12"/>
  <c r="L225" i="12"/>
  <c r="L649" i="12"/>
  <c r="L1089" i="12"/>
  <c r="N337" i="12"/>
  <c r="N1057" i="12"/>
  <c r="O624" i="12"/>
  <c r="K194" i="12"/>
  <c r="K706" i="12"/>
  <c r="K1346" i="12"/>
  <c r="L370" i="12"/>
  <c r="L562" i="12"/>
  <c r="L858" i="12"/>
  <c r="O57" i="12"/>
  <c r="O289" i="12"/>
  <c r="O529" i="12"/>
  <c r="O681" i="12"/>
  <c r="O801" i="12"/>
  <c r="O921" i="12"/>
  <c r="O1049" i="12"/>
  <c r="O1217" i="12"/>
  <c r="N803" i="12"/>
  <c r="N1146" i="10" a="1"/>
  <c r="N1146" i="10" s="1"/>
  <c r="N766" i="10" a="1"/>
  <c r="N766" i="10" s="1"/>
  <c r="N762" i="10" a="1"/>
  <c r="N762" i="10" s="1"/>
  <c r="N573" i="10" a="1"/>
  <c r="N573" i="10" s="1"/>
  <c r="N781" i="10" a="1"/>
  <c r="N781" i="10" s="1"/>
  <c r="N788" i="10" a="1"/>
  <c r="N788" i="10" s="1"/>
  <c r="N558" i="10" a="1"/>
  <c r="N558" i="10" s="1"/>
  <c r="N246" i="10" a="1"/>
  <c r="N246" i="10" s="1"/>
  <c r="N130" i="10" a="1"/>
  <c r="N130" i="10" s="1"/>
  <c r="N1215" i="9" a="1"/>
  <c r="N1215" i="9" s="1"/>
  <c r="L53" i="8" a="1"/>
  <c r="L53" i="8" s="1"/>
  <c r="L1237" i="8" a="1"/>
  <c r="L1237" i="8" s="1"/>
  <c r="N85" i="8" a="1"/>
  <c r="N85" i="8" s="1"/>
  <c r="O1438" i="8" a="1"/>
  <c r="O1438" i="8" s="1"/>
  <c r="O1432" i="8" a="1"/>
  <c r="O1432" i="8" s="1"/>
  <c r="O1425" i="8" a="1"/>
  <c r="O1425" i="8" s="1"/>
  <c r="O1406" i="8" a="1"/>
  <c r="O1406" i="8" s="1"/>
  <c r="O1400" i="8" a="1"/>
  <c r="O1400" i="8" s="1"/>
  <c r="O1393" i="8" a="1"/>
  <c r="O1393" i="8" s="1"/>
  <c r="O1374" i="8" a="1"/>
  <c r="O1374" i="8" s="1"/>
  <c r="O1368" i="8" a="1"/>
  <c r="O1368" i="8" s="1"/>
  <c r="O1361" i="8" a="1"/>
  <c r="O1361" i="8" s="1"/>
  <c r="O1342" i="8" a="1"/>
  <c r="O1342" i="8" s="1"/>
  <c r="O1336" i="8" a="1"/>
  <c r="O1336" i="8" s="1"/>
  <c r="O1329" i="8" a="1"/>
  <c r="O1329" i="8" s="1"/>
  <c r="O1310" i="8" a="1"/>
  <c r="O1310" i="8" s="1"/>
  <c r="O1304" i="8" a="1"/>
  <c r="O1304" i="8" s="1"/>
  <c r="O1297" i="8" a="1"/>
  <c r="O1297" i="8" s="1"/>
  <c r="O1278" i="8" a="1"/>
  <c r="O1278" i="8" s="1"/>
  <c r="O1272" i="8" a="1"/>
  <c r="O1272" i="8" s="1"/>
  <c r="O1265" i="8" a="1"/>
  <c r="O1265" i="8" s="1"/>
  <c r="O1246" i="8" a="1"/>
  <c r="O1246" i="8" s="1"/>
  <c r="O1240" i="8" a="1"/>
  <c r="O1240" i="8" s="1"/>
  <c r="O1233" i="8" a="1"/>
  <c r="O1233" i="8" s="1"/>
  <c r="O1209" i="8" a="1"/>
  <c r="O1209" i="8" s="1"/>
  <c r="O1198" i="8" a="1"/>
  <c r="O1198" i="8" s="1"/>
  <c r="O1192" i="8" a="1"/>
  <c r="O1192" i="8" s="1"/>
  <c r="O1186" i="8" a="1"/>
  <c r="O1186" i="8" s="1"/>
  <c r="O1180" i="8" a="1"/>
  <c r="O1180" i="8" s="1"/>
  <c r="O1168" i="8" a="1"/>
  <c r="O1168" i="8" s="1"/>
  <c r="O1162" i="8" a="1"/>
  <c r="O1162" i="8" s="1"/>
  <c r="O1156" i="8" a="1"/>
  <c r="O1156" i="8" s="1"/>
  <c r="O1151" i="8" a="1"/>
  <c r="O1151" i="8" s="1"/>
  <c r="O1144" i="8" a="1"/>
  <c r="O1144" i="8" s="1"/>
  <c r="O1139" i="8" a="1"/>
  <c r="O1139" i="8" s="1"/>
  <c r="O1134" i="8" a="1"/>
  <c r="O1134" i="8" s="1"/>
  <c r="O1129" i="8" a="1"/>
  <c r="O1129" i="8" s="1"/>
  <c r="O1119" i="8" a="1"/>
  <c r="O1119" i="8" s="1"/>
  <c r="O1113" i="8" a="1"/>
  <c r="O1113" i="8" s="1"/>
  <c r="O1103" i="8" a="1"/>
  <c r="O1103" i="8" s="1"/>
  <c r="O1097" i="8" a="1"/>
  <c r="O1097" i="8" s="1"/>
  <c r="O1087" i="8" a="1"/>
  <c r="O1087" i="8" s="1"/>
  <c r="O1075" i="8" a="1"/>
  <c r="O1075" i="8" s="1"/>
  <c r="O1070" i="8" a="1"/>
  <c r="O1070" i="8" s="1"/>
  <c r="O1059" i="8" a="1"/>
  <c r="O1059" i="8" s="1"/>
  <c r="O1054" i="8" a="1"/>
  <c r="O1054" i="8" s="1"/>
  <c r="O1048" i="8" a="1"/>
  <c r="O1048" i="8" s="1"/>
  <c r="O1042" i="8" a="1"/>
  <c r="O1042" i="8" s="1"/>
  <c r="O1036" i="8" a="1"/>
  <c r="O1036" i="8" s="1"/>
  <c r="O1020" i="8" a="1"/>
  <c r="O1020" i="8" s="1"/>
  <c r="O1008" i="8" a="1"/>
  <c r="O1008" i="8" s="1"/>
  <c r="O1000" i="8" a="1"/>
  <c r="O1000" i="8" s="1"/>
  <c r="O992" i="8" a="1"/>
  <c r="O992" i="8" s="1"/>
  <c r="O984" i="8" a="1"/>
  <c r="O984" i="8" s="1"/>
  <c r="O976" i="8" a="1"/>
  <c r="O976" i="8" s="1"/>
  <c r="O969" i="8" a="1"/>
  <c r="O969" i="8" s="1"/>
  <c r="O961" i="8" a="1"/>
  <c r="O961" i="8" s="1"/>
  <c r="O947" i="8" a="1"/>
  <c r="O947" i="8" s="1"/>
  <c r="O939" i="8" a="1"/>
  <c r="O939" i="8" s="1"/>
  <c r="O1450" i="8" a="1"/>
  <c r="O1450" i="8" s="1"/>
  <c r="O1444" i="8" a="1"/>
  <c r="O1444" i="8" s="1"/>
  <c r="O1431" i="8" a="1"/>
  <c r="O1431" i="8" s="1"/>
  <c r="O1424" i="8" a="1"/>
  <c r="O1424" i="8" s="1"/>
  <c r="O1418" i="8" a="1"/>
  <c r="O1418" i="8" s="1"/>
  <c r="O1412" i="8" a="1"/>
  <c r="O1412" i="8" s="1"/>
  <c r="O1399" i="8" a="1"/>
  <c r="O1399" i="8" s="1"/>
  <c r="O1392" i="8" a="1"/>
  <c r="O1392" i="8" s="1"/>
  <c r="O1386" i="8" a="1"/>
  <c r="O1386" i="8" s="1"/>
  <c r="O1380" i="8" a="1"/>
  <c r="O1380" i="8" s="1"/>
  <c r="O1367" i="8" a="1"/>
  <c r="O1367" i="8" s="1"/>
  <c r="O1360" i="8" a="1"/>
  <c r="O1360" i="8" s="1"/>
  <c r="O1354" i="8" a="1"/>
  <c r="O1354" i="8" s="1"/>
  <c r="O1348" i="8" a="1"/>
  <c r="O1348" i="8" s="1"/>
  <c r="O1335" i="8" a="1"/>
  <c r="O1335" i="8" s="1"/>
  <c r="O1328" i="8" a="1"/>
  <c r="O1328" i="8" s="1"/>
  <c r="O1322" i="8" a="1"/>
  <c r="O1322" i="8" s="1"/>
  <c r="O1316" i="8" a="1"/>
  <c r="O1316" i="8" s="1"/>
  <c r="O1303" i="8" a="1"/>
  <c r="O1303" i="8" s="1"/>
  <c r="O1296" i="8" a="1"/>
  <c r="O1296" i="8" s="1"/>
  <c r="O1290" i="8" a="1"/>
  <c r="O1290" i="8" s="1"/>
  <c r="O1284" i="8" a="1"/>
  <c r="O1284" i="8" s="1"/>
  <c r="O1271" i="8" a="1"/>
  <c r="O1271" i="8" s="1"/>
  <c r="O1264" i="8" a="1"/>
  <c r="O1264" i="8" s="1"/>
  <c r="O1258" i="8" a="1"/>
  <c r="O1258" i="8" s="1"/>
  <c r="O1252" i="8" a="1"/>
  <c r="O1252" i="8" s="1"/>
  <c r="O1239" i="8" a="1"/>
  <c r="O1239" i="8" s="1"/>
  <c r="O1232" i="8" a="1"/>
  <c r="O1232" i="8" s="1"/>
  <c r="O1226" i="8" a="1"/>
  <c r="O1226" i="8" s="1"/>
  <c r="O1220" i="8" a="1"/>
  <c r="O1220" i="8" s="1"/>
  <c r="O1215" i="8" a="1"/>
  <c r="O1215" i="8" s="1"/>
  <c r="O1208" i="8" a="1"/>
  <c r="O1208" i="8" s="1"/>
  <c r="O1203" i="8" a="1"/>
  <c r="O1203" i="8" s="1"/>
  <c r="O1191" i="8" a="1"/>
  <c r="O1191" i="8" s="1"/>
  <c r="O1179" i="8" a="1"/>
  <c r="O1179" i="8" s="1"/>
  <c r="O1174" i="8" a="1"/>
  <c r="O1174" i="8" s="1"/>
  <c r="O1167" i="8" a="1"/>
  <c r="O1167" i="8" s="1"/>
  <c r="O1161" i="8" a="1"/>
  <c r="O1161" i="8" s="1"/>
  <c r="O1150" i="8" a="1"/>
  <c r="O1150" i="8" s="1"/>
  <c r="O1138" i="8" a="1"/>
  <c r="O1138" i="8" s="1"/>
  <c r="O1128" i="8" a="1"/>
  <c r="O1128" i="8" s="1"/>
  <c r="O1123" i="8" a="1"/>
  <c r="O1123" i="8" s="1"/>
  <c r="O1118" i="8" a="1"/>
  <c r="O1118" i="8" s="1"/>
  <c r="O1107" i="8" a="1"/>
  <c r="O1107" i="8" s="1"/>
  <c r="O1102" i="8" a="1"/>
  <c r="O1102" i="8" s="1"/>
  <c r="O1091" i="8" a="1"/>
  <c r="O1091" i="8" s="1"/>
  <c r="O1086" i="8" a="1"/>
  <c r="O1086" i="8" s="1"/>
  <c r="O1080" i="8" a="1"/>
  <c r="O1080" i="8" s="1"/>
  <c r="O1074" i="8" a="1"/>
  <c r="O1074" i="8" s="1"/>
  <c r="O1064" i="8" a="1"/>
  <c r="O1064" i="8" s="1"/>
  <c r="O1058" i="8" a="1"/>
  <c r="O1058" i="8" s="1"/>
  <c r="O1031" i="8" a="1"/>
  <c r="O1031" i="8" s="1"/>
  <c r="O1025" i="8" a="1"/>
  <c r="O1025" i="8" s="1"/>
  <c r="O1015" i="8" a="1"/>
  <c r="O1015" i="8" s="1"/>
  <c r="O1007" i="8" a="1"/>
  <c r="O1007" i="8" s="1"/>
  <c r="O999" i="8" a="1"/>
  <c r="O999" i="8" s="1"/>
  <c r="O991" i="8" a="1"/>
  <c r="O991" i="8" s="1"/>
  <c r="O983" i="8" a="1"/>
  <c r="O983" i="8" s="1"/>
  <c r="O975" i="8" a="1"/>
  <c r="O975" i="8" s="1"/>
  <c r="O1443" i="8" a="1"/>
  <c r="O1443" i="8" s="1"/>
  <c r="O1436" i="8" a="1"/>
  <c r="O1436" i="8" s="1"/>
  <c r="O1430" i="8" a="1"/>
  <c r="O1430" i="8" s="1"/>
  <c r="O1423" i="8" a="1"/>
  <c r="O1423" i="8" s="1"/>
  <c r="O1411" i="8" a="1"/>
  <c r="O1411" i="8" s="1"/>
  <c r="O1404" i="8" a="1"/>
  <c r="O1404" i="8" s="1"/>
  <c r="O1398" i="8" a="1"/>
  <c r="O1398" i="8" s="1"/>
  <c r="O1391" i="8" a="1"/>
  <c r="O1391" i="8" s="1"/>
  <c r="O1379" i="8" a="1"/>
  <c r="O1379" i="8" s="1"/>
  <c r="O1372" i="8" a="1"/>
  <c r="O1372" i="8" s="1"/>
  <c r="O1366" i="8" a="1"/>
  <c r="O1366" i="8" s="1"/>
  <c r="O1359" i="8" a="1"/>
  <c r="O1359" i="8" s="1"/>
  <c r="O1347" i="8" a="1"/>
  <c r="O1347" i="8" s="1"/>
  <c r="O1340" i="8" a="1"/>
  <c r="O1340" i="8" s="1"/>
  <c r="O1334" i="8" a="1"/>
  <c r="O1334" i="8" s="1"/>
  <c r="O1327" i="8" a="1"/>
  <c r="O1327" i="8" s="1"/>
  <c r="O1315" i="8" a="1"/>
  <c r="O1315" i="8" s="1"/>
  <c r="O1308" i="8" a="1"/>
  <c r="O1308" i="8" s="1"/>
  <c r="O1454" i="8" a="1"/>
  <c r="O1454" i="8" s="1"/>
  <c r="O1449" i="8" a="1"/>
  <c r="O1449" i="8" s="1"/>
  <c r="O1442" i="8" a="1"/>
  <c r="O1442" i="8" s="1"/>
  <c r="O1435" i="8" a="1"/>
  <c r="O1435" i="8" s="1"/>
  <c r="O1417" i="8" a="1"/>
  <c r="O1417" i="8" s="1"/>
  <c r="O1410" i="8" a="1"/>
  <c r="O1410" i="8" s="1"/>
  <c r="O1403" i="8" a="1"/>
  <c r="O1403" i="8" s="1"/>
  <c r="O1385" i="8" a="1"/>
  <c r="O1385" i="8" s="1"/>
  <c r="O1378" i="8" a="1"/>
  <c r="O1378" i="8" s="1"/>
  <c r="O1371" i="8" a="1"/>
  <c r="O1371" i="8" s="1"/>
  <c r="O1353" i="8" a="1"/>
  <c r="O1353" i="8" s="1"/>
  <c r="O1346" i="8" a="1"/>
  <c r="O1346" i="8" s="1"/>
  <c r="O1339" i="8" a="1"/>
  <c r="O1339" i="8" s="1"/>
  <c r="O1321" i="8" a="1"/>
  <c r="O1321" i="8" s="1"/>
  <c r="O1314" i="8" a="1"/>
  <c r="O1314" i="8" s="1"/>
  <c r="O1307" i="8" a="1"/>
  <c r="O1307" i="8" s="1"/>
  <c r="O1289" i="8" a="1"/>
  <c r="O1289" i="8" s="1"/>
  <c r="O1460" i="8" a="1"/>
  <c r="O1460" i="8" s="1"/>
  <c r="O1448" i="8" a="1"/>
  <c r="O1448" i="8" s="1"/>
  <c r="O1441" i="8" a="1"/>
  <c r="O1441" i="8" s="1"/>
  <c r="O1422" i="8" a="1"/>
  <c r="O1422" i="8" s="1"/>
  <c r="O1416" i="8" a="1"/>
  <c r="O1416" i="8" s="1"/>
  <c r="O1409" i="8" a="1"/>
  <c r="O1409" i="8" s="1"/>
  <c r="O1390" i="8" a="1"/>
  <c r="O1390" i="8" s="1"/>
  <c r="O1384" i="8" a="1"/>
  <c r="O1384" i="8" s="1"/>
  <c r="O1377" i="8" a="1"/>
  <c r="O1377" i="8" s="1"/>
  <c r="O1358" i="8" a="1"/>
  <c r="O1358" i="8" s="1"/>
  <c r="O1352" i="8" a="1"/>
  <c r="O1352" i="8" s="1"/>
  <c r="O1345" i="8" a="1"/>
  <c r="O1345" i="8" s="1"/>
  <c r="O1326" i="8" a="1"/>
  <c r="O1326" i="8" s="1"/>
  <c r="O1320" i="8" a="1"/>
  <c r="O1320" i="8" s="1"/>
  <c r="O1313" i="8" a="1"/>
  <c r="O1313" i="8" s="1"/>
  <c r="O1294" i="8" a="1"/>
  <c r="O1294" i="8" s="1"/>
  <c r="O1288" i="8" a="1"/>
  <c r="O1288" i="8" s="1"/>
  <c r="O1459" i="8" a="1"/>
  <c r="O1459" i="8" s="1"/>
  <c r="O1447" i="8" a="1"/>
  <c r="O1447" i="8" s="1"/>
  <c r="O1440" i="8" a="1"/>
  <c r="O1440" i="8" s="1"/>
  <c r="O1434" i="8" a="1"/>
  <c r="O1434" i="8" s="1"/>
  <c r="O1428" i="8" a="1"/>
  <c r="O1428" i="8" s="1"/>
  <c r="O1415" i="8" a="1"/>
  <c r="O1415" i="8" s="1"/>
  <c r="O1408" i="8" a="1"/>
  <c r="O1408" i="8" s="1"/>
  <c r="O1402" i="8" a="1"/>
  <c r="O1402" i="8" s="1"/>
  <c r="O1396" i="8" a="1"/>
  <c r="O1396" i="8" s="1"/>
  <c r="O1383" i="8" a="1"/>
  <c r="O1383" i="8" s="1"/>
  <c r="O1376" i="8" a="1"/>
  <c r="O1376" i="8" s="1"/>
  <c r="O1370" i="8" a="1"/>
  <c r="O1370" i="8" s="1"/>
  <c r="O1364" i="8" a="1"/>
  <c r="O1364" i="8" s="1"/>
  <c r="O1351" i="8" a="1"/>
  <c r="O1351" i="8" s="1"/>
  <c r="O1344" i="8" a="1"/>
  <c r="O1344" i="8" s="1"/>
  <c r="O1338" i="8" a="1"/>
  <c r="O1338" i="8" s="1"/>
  <c r="O1332" i="8" a="1"/>
  <c r="O1332" i="8" s="1"/>
  <c r="O1452" i="8" a="1"/>
  <c r="O1452" i="8" s="1"/>
  <c r="O1446" i="8" a="1"/>
  <c r="O1446" i="8" s="1"/>
  <c r="O1439" i="8" a="1"/>
  <c r="O1439" i="8" s="1"/>
  <c r="O1427" i="8" a="1"/>
  <c r="O1427" i="8" s="1"/>
  <c r="O1420" i="8" a="1"/>
  <c r="O1420" i="8" s="1"/>
  <c r="O1414" i="8" a="1"/>
  <c r="O1414" i="8" s="1"/>
  <c r="O1407" i="8" a="1"/>
  <c r="O1407" i="8" s="1"/>
  <c r="O1395" i="8" a="1"/>
  <c r="O1395" i="8" s="1"/>
  <c r="O1388" i="8" a="1"/>
  <c r="O1388" i="8" s="1"/>
  <c r="O1382" i="8" a="1"/>
  <c r="O1382" i="8" s="1"/>
  <c r="O1375" i="8" a="1"/>
  <c r="O1375" i="8" s="1"/>
  <c r="O1363" i="8" a="1"/>
  <c r="O1363" i="8" s="1"/>
  <c r="O1356" i="8" a="1"/>
  <c r="O1356" i="8" s="1"/>
  <c r="O1350" i="8" a="1"/>
  <c r="O1350" i="8" s="1"/>
  <c r="O1343" i="8" a="1"/>
  <c r="O1343" i="8" s="1"/>
  <c r="O1331" i="8" a="1"/>
  <c r="O1331" i="8" s="1"/>
  <c r="O1324" i="8" a="1"/>
  <c r="O1324" i="8" s="1"/>
  <c r="O1318" i="8" a="1"/>
  <c r="O1318" i="8" s="1"/>
  <c r="O1311" i="8" a="1"/>
  <c r="O1311" i="8" s="1"/>
  <c r="O1299" i="8" a="1"/>
  <c r="O1299" i="8" s="1"/>
  <c r="O1292" i="8" a="1"/>
  <c r="O1292" i="8" s="1"/>
  <c r="O1286" i="8" a="1"/>
  <c r="O1286" i="8" s="1"/>
  <c r="O1279" i="8" a="1"/>
  <c r="O1279" i="8" s="1"/>
  <c r="O1267" i="8" a="1"/>
  <c r="O1267" i="8" s="1"/>
  <c r="O1260" i="8" a="1"/>
  <c r="O1260" i="8" s="1"/>
  <c r="O1254" i="8" a="1"/>
  <c r="O1254" i="8" s="1"/>
  <c r="O1247" i="8" a="1"/>
  <c r="O1247" i="8" s="1"/>
  <c r="O1235" i="8" a="1"/>
  <c r="O1235" i="8" s="1"/>
  <c r="O1228" i="8" a="1"/>
  <c r="O1228" i="8" s="1"/>
  <c r="O1222" i="8" a="1"/>
  <c r="O1222" i="8" s="1"/>
  <c r="O1217" i="8" a="1"/>
  <c r="O1217" i="8" s="1"/>
  <c r="O1199" i="8" a="1"/>
  <c r="O1199" i="8" s="1"/>
  <c r="O1194" i="8" a="1"/>
  <c r="O1194" i="8" s="1"/>
  <c r="O1182" i="8" a="1"/>
  <c r="O1182" i="8" s="1"/>
  <c r="O1164" i="8" a="1"/>
  <c r="O1164" i="8" s="1"/>
  <c r="O1152" i="8" a="1"/>
  <c r="O1152" i="8" s="1"/>
  <c r="O1146" i="8" a="1"/>
  <c r="O1146" i="8" s="1"/>
  <c r="O1140" i="8" a="1"/>
  <c r="O1140" i="8" s="1"/>
  <c r="O1135" i="8" a="1"/>
  <c r="O1135" i="8" s="1"/>
  <c r="O1130" i="8" a="1"/>
  <c r="O1130" i="8" s="1"/>
  <c r="O1120" i="8" a="1"/>
  <c r="O1120" i="8" s="1"/>
  <c r="O1114" i="8" a="1"/>
  <c r="O1114" i="8" s="1"/>
  <c r="O1104" i="8" a="1"/>
  <c r="O1104" i="8" s="1"/>
  <c r="O1098" i="8" a="1"/>
  <c r="O1098" i="8" s="1"/>
  <c r="O1088" i="8" a="1"/>
  <c r="O1088" i="8" s="1"/>
  <c r="O1082" i="8" a="1"/>
  <c r="O1082" i="8" s="1"/>
  <c r="O1076" i="8" a="1"/>
  <c r="O1076" i="8" s="1"/>
  <c r="O1060" i="8" a="1"/>
  <c r="O1060" i="8" s="1"/>
  <c r="O1049" i="8" a="1"/>
  <c r="O1049" i="8" s="1"/>
  <c r="O1038" i="8" a="1"/>
  <c r="O1038" i="8" s="1"/>
  <c r="O1027" i="8" a="1"/>
  <c r="O1027" i="8" s="1"/>
  <c r="O1022" i="8" a="1"/>
  <c r="O1022" i="8" s="1"/>
  <c r="O1010" i="8" a="1"/>
  <c r="O1010" i="8" s="1"/>
  <c r="O1002" i="8" a="1"/>
  <c r="O1002" i="8" s="1"/>
  <c r="O994" i="8" a="1"/>
  <c r="O994" i="8" s="1"/>
  <c r="O986" i="8" a="1"/>
  <c r="O986" i="8" s="1"/>
  <c r="O978" i="8" a="1"/>
  <c r="O978" i="8" s="1"/>
  <c r="O970" i="8" a="1"/>
  <c r="O970" i="8" s="1"/>
  <c r="O963" i="8" a="1"/>
  <c r="O963" i="8" s="1"/>
  <c r="O955" i="8" a="1"/>
  <c r="O955" i="8" s="1"/>
  <c r="O1433" i="8" a="1"/>
  <c r="O1433" i="8" s="1"/>
  <c r="O1330" i="8" a="1"/>
  <c r="O1330" i="8" s="1"/>
  <c r="O1305" i="8" a="1"/>
  <c r="O1305" i="8" s="1"/>
  <c r="O1287" i="8" a="1"/>
  <c r="O1287" i="8" s="1"/>
  <c r="O1275" i="8" a="1"/>
  <c r="O1275" i="8" s="1"/>
  <c r="O1266" i="8" a="1"/>
  <c r="O1266" i="8" s="1"/>
  <c r="O1256" i="8" a="1"/>
  <c r="O1256" i="8" s="1"/>
  <c r="O1244" i="8" a="1"/>
  <c r="O1244" i="8" s="1"/>
  <c r="O1236" i="8" a="1"/>
  <c r="O1236" i="8" s="1"/>
  <c r="O1225" i="8" a="1"/>
  <c r="O1225" i="8" s="1"/>
  <c r="O1216" i="8" a="1"/>
  <c r="O1216" i="8" s="1"/>
  <c r="O1188" i="8" a="1"/>
  <c r="O1188" i="8" s="1"/>
  <c r="O1178" i="8" a="1"/>
  <c r="O1178" i="8" s="1"/>
  <c r="O1169" i="8" a="1"/>
  <c r="O1169" i="8" s="1"/>
  <c r="O1132" i="8" a="1"/>
  <c r="O1132" i="8" s="1"/>
  <c r="O1132" i="15" s="1"/>
  <c r="O1124" i="8" a="1"/>
  <c r="O1124" i="8" s="1"/>
  <c r="O1106" i="8" a="1"/>
  <c r="O1106" i="8" s="1"/>
  <c r="O1099" i="8" a="1"/>
  <c r="O1099" i="8" s="1"/>
  <c r="O1081" i="8" a="1"/>
  <c r="O1081" i="8" s="1"/>
  <c r="O1056" i="8" a="1"/>
  <c r="O1056" i="8" s="1"/>
  <c r="O1046" i="8" a="1"/>
  <c r="O1046" i="8" s="1"/>
  <c r="O1028" i="8" a="1"/>
  <c r="O1028" i="8" s="1"/>
  <c r="O1019" i="8" a="1"/>
  <c r="O1019" i="8" s="1"/>
  <c r="O1011" i="8" a="1"/>
  <c r="O1011" i="8" s="1"/>
  <c r="O985" i="8" a="1"/>
  <c r="O985" i="8" s="1"/>
  <c r="O972" i="8" a="1"/>
  <c r="O972" i="8" s="1"/>
  <c r="O962" i="8" a="1"/>
  <c r="O962" i="8" s="1"/>
  <c r="O952" i="8" a="1"/>
  <c r="O952" i="8" s="1"/>
  <c r="O944" i="8" a="1"/>
  <c r="O944" i="8" s="1"/>
  <c r="O935" i="8" a="1"/>
  <c r="O935" i="8" s="1"/>
  <c r="O928" i="8" a="1"/>
  <c r="O928" i="8" s="1"/>
  <c r="O920" i="8" a="1"/>
  <c r="O920" i="8" s="1"/>
  <c r="O912" i="8" a="1"/>
  <c r="O912" i="8" s="1"/>
  <c r="O905" i="8" a="1"/>
  <c r="O905" i="8" s="1"/>
  <c r="O897" i="8" a="1"/>
  <c r="O897" i="8" s="1"/>
  <c r="O883" i="8" a="1"/>
  <c r="O883" i="8" s="1"/>
  <c r="O871" i="8" a="1"/>
  <c r="O871" i="8" s="1"/>
  <c r="O859" i="8" a="1"/>
  <c r="O859" i="8" s="1"/>
  <c r="O854" i="8" a="1"/>
  <c r="O854" i="8" s="1"/>
  <c r="O848" i="8" a="1"/>
  <c r="O848" i="8" s="1"/>
  <c r="O836" i="8" a="1"/>
  <c r="O836" i="8" s="1"/>
  <c r="O831" i="8" a="1"/>
  <c r="O831" i="8" s="1"/>
  <c r="O824" i="8" a="1"/>
  <c r="O824" i="8" s="1"/>
  <c r="O815" i="8" a="1"/>
  <c r="O815" i="8" s="1"/>
  <c r="O806" i="8" a="1"/>
  <c r="O806" i="8" s="1"/>
  <c r="O801" i="8" a="1"/>
  <c r="O801" i="8" s="1"/>
  <c r="O792" i="8" a="1"/>
  <c r="O792" i="8" s="1"/>
  <c r="O783" i="8" a="1"/>
  <c r="O783" i="8" s="1"/>
  <c r="O774" i="8" a="1"/>
  <c r="O774" i="8" s="1"/>
  <c r="O769" i="8" a="1"/>
  <c r="O769" i="8" s="1"/>
  <c r="O754" i="8" a="1"/>
  <c r="O754" i="8" s="1"/>
  <c r="O739" i="8" a="1"/>
  <c r="O739" i="8" s="1"/>
  <c r="O728" i="8" a="1"/>
  <c r="O728" i="8" s="1"/>
  <c r="O1426" i="8" a="1"/>
  <c r="O1426" i="8" s="1"/>
  <c r="O1302" i="8" a="1"/>
  <c r="O1302" i="8" s="1"/>
  <c r="O1263" i="8" a="1"/>
  <c r="O1263" i="8" s="1"/>
  <c r="O1255" i="8" a="1"/>
  <c r="O1255" i="8" s="1"/>
  <c r="O1243" i="8" a="1"/>
  <c r="O1243" i="8" s="1"/>
  <c r="O1234" i="8" a="1"/>
  <c r="O1234" i="8" s="1"/>
  <c r="O1224" i="8" a="1"/>
  <c r="O1224" i="8" s="1"/>
  <c r="O1214" i="8" a="1"/>
  <c r="O1214" i="8" s="1"/>
  <c r="O1206" i="8" a="1"/>
  <c r="O1206" i="8" s="1"/>
  <c r="O1196" i="8" a="1"/>
  <c r="O1196" i="8" s="1"/>
  <c r="O1187" i="8" a="1"/>
  <c r="O1187" i="8" s="1"/>
  <c r="O1177" i="8" a="1"/>
  <c r="O1177" i="8" s="1"/>
  <c r="O1158" i="8" a="1"/>
  <c r="O1158" i="8" s="1"/>
  <c r="O1148" i="8" a="1"/>
  <c r="O1148" i="8" s="1"/>
  <c r="O1131" i="8" a="1"/>
  <c r="O1131" i="8" s="1"/>
  <c r="O1122" i="8" a="1"/>
  <c r="O1122" i="8" s="1"/>
  <c r="O1115" i="8" a="1"/>
  <c r="O1115" i="8" s="1"/>
  <c r="O1089" i="8" a="1"/>
  <c r="O1089" i="8" s="1"/>
  <c r="O1072" i="8" a="1"/>
  <c r="O1072" i="8" s="1"/>
  <c r="O1063" i="8" a="1"/>
  <c r="O1063" i="8" s="1"/>
  <c r="O1055" i="8" a="1"/>
  <c r="O1055" i="8" s="1"/>
  <c r="O1035" i="8" a="1"/>
  <c r="O1035" i="8" s="1"/>
  <c r="O1018" i="8" a="1"/>
  <c r="O1018" i="8" s="1"/>
  <c r="O1009" i="8" a="1"/>
  <c r="O1009" i="8" s="1"/>
  <c r="O996" i="8" a="1"/>
  <c r="O996" i="8" s="1"/>
  <c r="O982" i="8" a="1"/>
  <c r="O982" i="8" s="1"/>
  <c r="O971" i="8" a="1"/>
  <c r="O971" i="8" s="1"/>
  <c r="O960" i="8" a="1"/>
  <c r="O960" i="8" s="1"/>
  <c r="O951" i="8" a="1"/>
  <c r="O951" i="8" s="1"/>
  <c r="O943" i="8" a="1"/>
  <c r="O943" i="8" s="1"/>
  <c r="O934" i="8" a="1"/>
  <c r="O934" i="8" s="1"/>
  <c r="O927" i="8" a="1"/>
  <c r="O927" i="8" s="1"/>
  <c r="O919" i="8" a="1"/>
  <c r="O919" i="8" s="1"/>
  <c r="O911" i="8" a="1"/>
  <c r="O911" i="8" s="1"/>
  <c r="O904" i="8" a="1"/>
  <c r="O904" i="8" s="1"/>
  <c r="O896" i="8" a="1"/>
  <c r="O896" i="8" s="1"/>
  <c r="O889" i="8" a="1"/>
  <c r="O889" i="8" s="1"/>
  <c r="O882" i="8" a="1"/>
  <c r="O882" i="8" s="1"/>
  <c r="O876" i="8" a="1"/>
  <c r="O876" i="8" s="1"/>
  <c r="O870" i="8" a="1"/>
  <c r="O870" i="8" s="1"/>
  <c r="O864" i="8" a="1"/>
  <c r="O864" i="8" s="1"/>
  <c r="O858" i="8" a="1"/>
  <c r="O858" i="8" s="1"/>
  <c r="O841" i="8" a="1"/>
  <c r="O841" i="8" s="1"/>
  <c r="O835" i="8" a="1"/>
  <c r="O835" i="8" s="1"/>
  <c r="O830" i="8" a="1"/>
  <c r="O830" i="8" s="1"/>
  <c r="O819" i="8" a="1"/>
  <c r="O819" i="8" s="1"/>
  <c r="O810" i="8" a="1"/>
  <c r="O810" i="8" s="1"/>
  <c r="O796" i="8" a="1"/>
  <c r="O796" i="8" s="1"/>
  <c r="O787" i="8" a="1"/>
  <c r="O787" i="8" s="1"/>
  <c r="O778" i="8" a="1"/>
  <c r="O778" i="8" s="1"/>
  <c r="O764" i="8" a="1"/>
  <c r="O764" i="8" s="1"/>
  <c r="O759" i="8" a="1"/>
  <c r="O759" i="8" s="1"/>
  <c r="O748" i="8" a="1"/>
  <c r="O748" i="8" s="1"/>
  <c r="O1419" i="8" a="1"/>
  <c r="O1419" i="8" s="1"/>
  <c r="O1369" i="8" a="1"/>
  <c r="O1369" i="8" s="1"/>
  <c r="O1323" i="8" a="1"/>
  <c r="O1323" i="8" s="1"/>
  <c r="O1300" i="8" a="1"/>
  <c r="O1300" i="8" s="1"/>
  <c r="O1283" i="8" a="1"/>
  <c r="O1283" i="8" s="1"/>
  <c r="O1274" i="8" a="1"/>
  <c r="O1274" i="8" s="1"/>
  <c r="O1231" i="8" a="1"/>
  <c r="O1231" i="8" s="1"/>
  <c r="O1223" i="8" a="1"/>
  <c r="O1223" i="8" s="1"/>
  <c r="O1204" i="8" a="1"/>
  <c r="O1204" i="8" s="1"/>
  <c r="O1195" i="8" a="1"/>
  <c r="O1195" i="8" s="1"/>
  <c r="O1185" i="8" a="1"/>
  <c r="O1185" i="8" s="1"/>
  <c r="O1176" i="8" a="1"/>
  <c r="O1176" i="8" s="1"/>
  <c r="O1166" i="8" a="1"/>
  <c r="O1166" i="8" s="1"/>
  <c r="O1147" i="8" a="1"/>
  <c r="O1147" i="8" s="1"/>
  <c r="O1105" i="8" a="1"/>
  <c r="O1105" i="8" s="1"/>
  <c r="O1096" i="8" a="1"/>
  <c r="O1096" i="8" s="1"/>
  <c r="O1079" i="8" a="1"/>
  <c r="O1079" i="8" s="1"/>
  <c r="O1071" i="8" a="1"/>
  <c r="O1071" i="8" s="1"/>
  <c r="O1362" i="8" a="1"/>
  <c r="O1362" i="8" s="1"/>
  <c r="O1319" i="8" a="1"/>
  <c r="O1319" i="8" s="1"/>
  <c r="O1298" i="8" a="1"/>
  <c r="O1298" i="8" s="1"/>
  <c r="O1282" i="8" a="1"/>
  <c r="O1282" i="8" s="1"/>
  <c r="O1273" i="8" a="1"/>
  <c r="O1273" i="8" s="1"/>
  <c r="O1262" i="8" a="1"/>
  <c r="O1262" i="8" s="1"/>
  <c r="O1251" i="8" a="1"/>
  <c r="O1251" i="8" s="1"/>
  <c r="O1242" i="8" a="1"/>
  <c r="O1242" i="8" s="1"/>
  <c r="O1212" i="8" a="1"/>
  <c r="O1212" i="8" s="1"/>
  <c r="O1202" i="8" a="1"/>
  <c r="O1202" i="8" s="1"/>
  <c r="O1184" i="8" a="1"/>
  <c r="O1184" i="8" s="1"/>
  <c r="O1175" i="8" a="1"/>
  <c r="O1175" i="8" s="1"/>
  <c r="O1155" i="8" a="1"/>
  <c r="O1155" i="8" s="1"/>
  <c r="O1137" i="8" a="1"/>
  <c r="O1137" i="8" s="1"/>
  <c r="O1121" i="8" a="1"/>
  <c r="O1121" i="8" s="1"/>
  <c r="O1112" i="8" a="1"/>
  <c r="O1112" i="8" s="1"/>
  <c r="O1078" i="8" a="1"/>
  <c r="O1078" i="8" s="1"/>
  <c r="O1068" i="8" a="1"/>
  <c r="O1068" i="8" s="1"/>
  <c r="O1457" i="8" a="1"/>
  <c r="O1457" i="8" s="1"/>
  <c r="O1355" i="8" a="1"/>
  <c r="O1355" i="8" s="1"/>
  <c r="O1295" i="8" a="1"/>
  <c r="O1295" i="8" s="1"/>
  <c r="O1281" i="8" a="1"/>
  <c r="O1281" i="8" s="1"/>
  <c r="O1270" i="8" a="1"/>
  <c r="O1270" i="8" s="1"/>
  <c r="O1250" i="8" a="1"/>
  <c r="O1250" i="8" s="1"/>
  <c r="O1241" i="8" a="1"/>
  <c r="O1241" i="8" s="1"/>
  <c r="O1230" i="8" a="1"/>
  <c r="O1230" i="8" s="1"/>
  <c r="O1211" i="8" a="1"/>
  <c r="O1211" i="8" s="1"/>
  <c r="O1193" i="8" a="1"/>
  <c r="O1193" i="8" s="1"/>
  <c r="O1154" i="8" a="1"/>
  <c r="O1154" i="8" s="1"/>
  <c r="O1145" i="8" a="1"/>
  <c r="O1145" i="8" s="1"/>
  <c r="O1136" i="8" a="1"/>
  <c r="O1136" i="8" s="1"/>
  <c r="O1127" i="8" a="1"/>
  <c r="O1127" i="8" s="1"/>
  <c r="O1095" i="8" a="1"/>
  <c r="O1095" i="8" s="1"/>
  <c r="O1051" i="8" a="1"/>
  <c r="O1051" i="8" s="1"/>
  <c r="O1041" i="8" a="1"/>
  <c r="O1041" i="8" s="1"/>
  <c r="O1451" i="8" a="1"/>
  <c r="O1451" i="8" s="1"/>
  <c r="O1401" i="8" a="1"/>
  <c r="O1401" i="8" s="1"/>
  <c r="O1312" i="8" a="1"/>
  <c r="O1312" i="8" s="1"/>
  <c r="O1280" i="8" a="1"/>
  <c r="O1280" i="8" s="1"/>
  <c r="O1259" i="8" a="1"/>
  <c r="O1259" i="8" s="1"/>
  <c r="O1249" i="8" a="1"/>
  <c r="O1249" i="8" s="1"/>
  <c r="O1238" i="8" a="1"/>
  <c r="O1238" i="8" s="1"/>
  <c r="O1219" i="8" a="1"/>
  <c r="O1219" i="8" s="1"/>
  <c r="O1210" i="8" a="1"/>
  <c r="O1210" i="8" s="1"/>
  <c r="O1201" i="8" a="1"/>
  <c r="O1201" i="8" s="1"/>
  <c r="O1190" i="8" a="1"/>
  <c r="O1190" i="8" s="1"/>
  <c r="O1183" i="8" a="1"/>
  <c r="O1183" i="8" s="1"/>
  <c r="O1172" i="8" a="1"/>
  <c r="O1172" i="8" s="1"/>
  <c r="O1163" i="8" a="1"/>
  <c r="O1163" i="8" s="1"/>
  <c r="O1143" i="8" a="1"/>
  <c r="O1143" i="8" s="1"/>
  <c r="O1111" i="8" a="1"/>
  <c r="O1111" i="8" s="1"/>
  <c r="O1094" i="8" a="1"/>
  <c r="O1094" i="8" s="1"/>
  <c r="O1394" i="8" a="1"/>
  <c r="O1394" i="8" s="1"/>
  <c r="O1291" i="8" a="1"/>
  <c r="O1291" i="8" s="1"/>
  <c r="O1248" i="8" a="1"/>
  <c r="O1248" i="8" s="1"/>
  <c r="O1227" i="8" a="1"/>
  <c r="O1227" i="8" s="1"/>
  <c r="O1218" i="8" a="1"/>
  <c r="O1218" i="8" s="1"/>
  <c r="O1200" i="8" a="1"/>
  <c r="O1200" i="8" s="1"/>
  <c r="O1171" i="8" a="1"/>
  <c r="O1171" i="8" s="1"/>
  <c r="O1160" i="8" a="1"/>
  <c r="O1160" i="8" s="1"/>
  <c r="O1153" i="8" a="1"/>
  <c r="O1153" i="8" s="1"/>
  <c r="O1126" i="8" a="1"/>
  <c r="O1126" i="8" s="1"/>
  <c r="O1110" i="8" a="1"/>
  <c r="O1110" i="8" s="1"/>
  <c r="O1100" i="8" a="1"/>
  <c r="O1100" i="8" s="1"/>
  <c r="O1092" i="8" a="1"/>
  <c r="O1092" i="8" s="1"/>
  <c r="O1066" i="8" a="1"/>
  <c r="O1066" i="8" s="1"/>
  <c r="O1057" i="8" a="1"/>
  <c r="O1057" i="8" s="1"/>
  <c r="O1030" i="8" a="1"/>
  <c r="O1030" i="8" s="1"/>
  <c r="O1023" i="8" a="1"/>
  <c r="O1023" i="8" s="1"/>
  <c r="O1001" i="8" a="1"/>
  <c r="O1001" i="8" s="1"/>
  <c r="O988" i="8" a="1"/>
  <c r="O988" i="8" s="1"/>
  <c r="O974" i="8" a="1"/>
  <c r="O974" i="8" s="1"/>
  <c r="O954" i="8" a="1"/>
  <c r="O954" i="8" s="1"/>
  <c r="O946" i="8" a="1"/>
  <c r="O946" i="8" s="1"/>
  <c r="O937" i="8" a="1"/>
  <c r="O937" i="8" s="1"/>
  <c r="O930" i="8" a="1"/>
  <c r="O930" i="8" s="1"/>
  <c r="O922" i="8" a="1"/>
  <c r="O922" i="8" s="1"/>
  <c r="O914" i="8" a="1"/>
  <c r="O914" i="8" s="1"/>
  <c r="O906" i="8" a="1"/>
  <c r="O906" i="8" s="1"/>
  <c r="O899" i="8" a="1"/>
  <c r="O899" i="8" s="1"/>
  <c r="O891" i="8" a="1"/>
  <c r="O891" i="8" s="1"/>
  <c r="O879" i="8" a="1"/>
  <c r="O879" i="8" s="1"/>
  <c r="O843" i="8" a="1"/>
  <c r="O843" i="8" s="1"/>
  <c r="O838" i="8" a="1"/>
  <c r="O838" i="8" s="1"/>
  <c r="O832" i="8" a="1"/>
  <c r="O832" i="8" s="1"/>
  <c r="O825" i="8" a="1"/>
  <c r="O825" i="8" s="1"/>
  <c r="O816" i="8" a="1"/>
  <c r="O816" i="8" s="1"/>
  <c r="O807" i="8" a="1"/>
  <c r="O807" i="8" s="1"/>
  <c r="O798" i="8" a="1"/>
  <c r="O798" i="8" s="1"/>
  <c r="O793" i="8" a="1"/>
  <c r="O793" i="8" s="1"/>
  <c r="O784" i="8" a="1"/>
  <c r="O784" i="8" s="1"/>
  <c r="O775" i="8" a="1"/>
  <c r="O775" i="8" s="1"/>
  <c r="O766" i="8" a="1"/>
  <c r="O766" i="8" s="1"/>
  <c r="O750" i="8" a="1"/>
  <c r="O750" i="8" s="1"/>
  <c r="O740" i="8" a="1"/>
  <c r="O740" i="8" s="1"/>
  <c r="O735" i="8" a="1"/>
  <c r="O735" i="8" s="1"/>
  <c r="O729" i="8" a="1"/>
  <c r="O729" i="8" s="1"/>
  <c r="O723" i="8" a="1"/>
  <c r="O723" i="8" s="1"/>
  <c r="O710" i="8" a="1"/>
  <c r="O710" i="8" s="1"/>
  <c r="O704" i="8" a="1"/>
  <c r="O704" i="8" s="1"/>
  <c r="O699" i="8" a="1"/>
  <c r="O699" i="8" s="1"/>
  <c r="O1207" i="8" a="1"/>
  <c r="O1207" i="8" s="1"/>
  <c r="O1052" i="8" a="1"/>
  <c r="O1052" i="8" s="1"/>
  <c r="O1034" i="8" a="1"/>
  <c r="O1034" i="8" s="1"/>
  <c r="O987" i="8" a="1"/>
  <c r="O987" i="8" s="1"/>
  <c r="O967" i="8" a="1"/>
  <c r="O967" i="8" s="1"/>
  <c r="O950" i="8" a="1"/>
  <c r="O950" i="8" s="1"/>
  <c r="O938" i="8" a="1"/>
  <c r="O938" i="8" s="1"/>
  <c r="O913" i="8" a="1"/>
  <c r="O913" i="8" s="1"/>
  <c r="O888" i="8" a="1"/>
  <c r="O888" i="8" s="1"/>
  <c r="O868" i="8" a="1"/>
  <c r="O868" i="8" s="1"/>
  <c r="O860" i="8" a="1"/>
  <c r="O860" i="8" s="1"/>
  <c r="O851" i="8" a="1"/>
  <c r="O851" i="8" s="1"/>
  <c r="O808" i="8" a="1"/>
  <c r="O808" i="8" s="1"/>
  <c r="O800" i="8" a="1"/>
  <c r="O800" i="8" s="1"/>
  <c r="O794" i="8" a="1"/>
  <c r="O794" i="8" s="1"/>
  <c r="O786" i="8" a="1"/>
  <c r="O786" i="8" s="1"/>
  <c r="O779" i="8" a="1"/>
  <c r="O779" i="8" s="1"/>
  <c r="O756" i="8" a="1"/>
  <c r="O756" i="8" s="1"/>
  <c r="O747" i="8" a="1"/>
  <c r="O747" i="8" s="1"/>
  <c r="O718" i="8" a="1"/>
  <c r="O718" i="8" s="1"/>
  <c r="O711" i="8" a="1"/>
  <c r="O711" i="8" s="1"/>
  <c r="O697" i="8" a="1"/>
  <c r="O697" i="8" s="1"/>
  <c r="O684" i="8" a="1"/>
  <c r="O684" i="8" s="1"/>
  <c r="O666" i="8" a="1"/>
  <c r="O666" i="8" s="1"/>
  <c r="O659" i="8" a="1"/>
  <c r="O659" i="8" s="1"/>
  <c r="O646" i="8" a="1"/>
  <c r="O646" i="8" s="1"/>
  <c r="O641" i="8" a="1"/>
  <c r="O641" i="8" s="1"/>
  <c r="O636" i="8" a="1"/>
  <c r="O636" i="8" s="1"/>
  <c r="O630" i="8" a="1"/>
  <c r="O630" i="8" s="1"/>
  <c r="O625" i="8" a="1"/>
  <c r="O625" i="8" s="1"/>
  <c r="O619" i="8" a="1"/>
  <c r="O619" i="8" s="1"/>
  <c r="O607" i="8" a="1"/>
  <c r="O607" i="8" s="1"/>
  <c r="O601" i="8" a="1"/>
  <c r="O601" i="8" s="1"/>
  <c r="O595" i="8" a="1"/>
  <c r="O595" i="8" s="1"/>
  <c r="O583" i="8" a="1"/>
  <c r="O583" i="8" s="1"/>
  <c r="O572" i="8" a="1"/>
  <c r="O572" i="8" s="1"/>
  <c r="O559" i="8" a="1"/>
  <c r="O559" i="8" s="1"/>
  <c r="O547" i="8" a="1"/>
  <c r="O547" i="8" s="1"/>
  <c r="O536" i="8" a="1"/>
  <c r="O536" i="8" s="1"/>
  <c r="O530" i="8" a="1"/>
  <c r="O530" i="8" s="1"/>
  <c r="O519" i="8" a="1"/>
  <c r="O519" i="8" s="1"/>
  <c r="O513" i="8" a="1"/>
  <c r="O513" i="8" s="1"/>
  <c r="O508" i="8" a="1"/>
  <c r="O508" i="8" s="1"/>
  <c r="O502" i="8" a="1"/>
  <c r="O502" i="8" s="1"/>
  <c r="O496" i="8" a="1"/>
  <c r="O496" i="8" s="1"/>
  <c r="O489" i="8" a="1"/>
  <c r="O489" i="8" s="1"/>
  <c r="O484" i="8" a="1"/>
  <c r="O484" i="8" s="1"/>
  <c r="O478" i="8" a="1"/>
  <c r="O478" i="8" s="1"/>
  <c r="O472" i="8" a="1"/>
  <c r="O472" i="8" s="1"/>
  <c r="O466" i="8" a="1"/>
  <c r="O466" i="8" s="1"/>
  <c r="O454" i="8" a="1"/>
  <c r="O454" i="8" s="1"/>
  <c r="O449" i="8" a="1"/>
  <c r="O449" i="8" s="1"/>
  <c r="O444" i="8" a="1"/>
  <c r="O444" i="8" s="1"/>
  <c r="O1276" i="8" a="1"/>
  <c r="O1276" i="8" s="1"/>
  <c r="O1073" i="8" a="1"/>
  <c r="O1073" i="8" s="1"/>
  <c r="O1004" i="8" a="1"/>
  <c r="O1004" i="8" s="1"/>
  <c r="O966" i="8" a="1"/>
  <c r="O966" i="8" s="1"/>
  <c r="O936" i="8" a="1"/>
  <c r="O936" i="8" s="1"/>
  <c r="O924" i="8" a="1"/>
  <c r="O924" i="8" s="1"/>
  <c r="O910" i="8" a="1"/>
  <c r="O910" i="8" s="1"/>
  <c r="O900" i="8" a="1"/>
  <c r="O900" i="8" s="1"/>
  <c r="O887" i="8" a="1"/>
  <c r="O887" i="8" s="1"/>
  <c r="O878" i="8" a="1"/>
  <c r="O878" i="8" s="1"/>
  <c r="O867" i="8" a="1"/>
  <c r="O867" i="8" s="1"/>
  <c r="O850" i="8" a="1"/>
  <c r="O850" i="8" s="1"/>
  <c r="O840" i="8" a="1"/>
  <c r="O840" i="8" s="1"/>
  <c r="O822" i="8" a="1"/>
  <c r="O822" i="8" s="1"/>
  <c r="O814" i="8" a="1"/>
  <c r="O814" i="8" s="1"/>
  <c r="O785" i="8" a="1"/>
  <c r="O785" i="8" s="1"/>
  <c r="O777" i="8" a="1"/>
  <c r="O777" i="8" s="1"/>
  <c r="O771" i="8" a="1"/>
  <c r="O771" i="8" s="1"/>
  <c r="O763" i="8" a="1"/>
  <c r="O763" i="8" s="1"/>
  <c r="O755" i="8" a="1"/>
  <c r="O755" i="8" s="1"/>
  <c r="O746" i="8" a="1"/>
  <c r="O746" i="8" s="1"/>
  <c r="O732" i="8" a="1"/>
  <c r="O732" i="8" s="1"/>
  <c r="O724" i="8" a="1"/>
  <c r="O724" i="8" s="1"/>
  <c r="O703" i="8" a="1"/>
  <c r="O703" i="8" s="1"/>
  <c r="O696" i="8" a="1"/>
  <c r="O696" i="8" s="1"/>
  <c r="O689" i="8" a="1"/>
  <c r="O689" i="8" s="1"/>
  <c r="O683" i="8" a="1"/>
  <c r="O683" i="8" s="1"/>
  <c r="O671" i="8" a="1"/>
  <c r="O671" i="8" s="1"/>
  <c r="O665" i="8" a="1"/>
  <c r="O665" i="8" s="1"/>
  <c r="O658" i="8" a="1"/>
  <c r="O658" i="8" s="1"/>
  <c r="O652" i="8" a="1"/>
  <c r="O652" i="8" s="1"/>
  <c r="O640" i="8" a="1"/>
  <c r="O640" i="8" s="1"/>
  <c r="O624" i="8" a="1"/>
  <c r="O624" i="8" s="1"/>
  <c r="O618" i="8" a="1"/>
  <c r="O618" i="8" s="1"/>
  <c r="O606" i="8" a="1"/>
  <c r="O606" i="8" s="1"/>
  <c r="O600" i="8" a="1"/>
  <c r="O600" i="8" s="1"/>
  <c r="O594" i="8" a="1"/>
  <c r="O594" i="8" s="1"/>
  <c r="O588" i="8" a="1"/>
  <c r="O588" i="8" s="1"/>
  <c r="O582" i="8" a="1"/>
  <c r="O582" i="8" s="1"/>
  <c r="O577" i="8" a="1"/>
  <c r="O577" i="8" s="1"/>
  <c r="O564" i="8" a="1"/>
  <c r="O564" i="8" s="1"/>
  <c r="O558" i="8" a="1"/>
  <c r="O558" i="8" s="1"/>
  <c r="O552" i="8" a="1"/>
  <c r="O552" i="8" s="1"/>
  <c r="O546" i="8" a="1"/>
  <c r="O546" i="8" s="1"/>
  <c r="O535" i="8" a="1"/>
  <c r="O535" i="8" s="1"/>
  <c r="O524" i="8" a="1"/>
  <c r="O524" i="8" s="1"/>
  <c r="O518" i="8" a="1"/>
  <c r="O518" i="8" s="1"/>
  <c r="O512" i="8" a="1"/>
  <c r="O512" i="8" s="1"/>
  <c r="O495" i="8" a="1"/>
  <c r="O495" i="8" s="1"/>
  <c r="O483" i="8" a="1"/>
  <c r="O483" i="8" s="1"/>
  <c r="O471" i="8" a="1"/>
  <c r="O471" i="8" s="1"/>
  <c r="O460" i="8" a="1"/>
  <c r="O460" i="8" s="1"/>
  <c r="O448" i="8" a="1"/>
  <c r="O448" i="8" s="1"/>
  <c r="O431" i="8" a="1"/>
  <c r="O431" i="8" s="1"/>
  <c r="O1268" i="8" a="1"/>
  <c r="O1268" i="8" s="1"/>
  <c r="O1116" i="8" a="1"/>
  <c r="O1116" i="8" s="1"/>
  <c r="O1067" i="8" a="1"/>
  <c r="O1067" i="8" s="1"/>
  <c r="O1050" i="8" a="1"/>
  <c r="O1050" i="8" s="1"/>
  <c r="O1033" i="8" a="1"/>
  <c r="O1033" i="8" s="1"/>
  <c r="O1003" i="8" a="1"/>
  <c r="O1003" i="8" s="1"/>
  <c r="O980" i="8" a="1"/>
  <c r="O980" i="8" s="1"/>
  <c r="O964" i="8" a="1"/>
  <c r="O964" i="8" s="1"/>
  <c r="O923" i="8" a="1"/>
  <c r="O923" i="8" s="1"/>
  <c r="O898" i="8" a="1"/>
  <c r="O898" i="8" s="1"/>
  <c r="O886" i="8" a="1"/>
  <c r="O886" i="8" s="1"/>
  <c r="O875" i="8" a="1"/>
  <c r="O875" i="8" s="1"/>
  <c r="O866" i="8" a="1"/>
  <c r="O866" i="8" s="1"/>
  <c r="O857" i="8" a="1"/>
  <c r="O857" i="8" s="1"/>
  <c r="O849" i="8" a="1"/>
  <c r="O849" i="8" s="1"/>
  <c r="O799" i="8" a="1"/>
  <c r="O799" i="8" s="1"/>
  <c r="O791" i="8" a="1"/>
  <c r="O791" i="8" s="1"/>
  <c r="O770" i="8" a="1"/>
  <c r="O770" i="8" s="1"/>
  <c r="O762" i="8" a="1"/>
  <c r="O762" i="8" s="1"/>
  <c r="O1257" i="8" a="1"/>
  <c r="O1257" i="8" s="1"/>
  <c r="O1108" i="8" a="1"/>
  <c r="O1108" i="8" s="1"/>
  <c r="O1065" i="8" a="1"/>
  <c r="O1065" i="8" s="1"/>
  <c r="O1047" i="8" a="1"/>
  <c r="O1047" i="8" s="1"/>
  <c r="O1032" i="8" a="1"/>
  <c r="O1032" i="8" s="1"/>
  <c r="O1017" i="8" a="1"/>
  <c r="O1017" i="8" s="1"/>
  <c r="O998" i="8" a="1"/>
  <c r="O998" i="8" s="1"/>
  <c r="O979" i="8" a="1"/>
  <c r="O979" i="8" s="1"/>
  <c r="O959" i="8" a="1"/>
  <c r="O959" i="8" s="1"/>
  <c r="O948" i="8" a="1"/>
  <c r="O948" i="8" s="1"/>
  <c r="O921" i="8" a="1"/>
  <c r="O921" i="8" s="1"/>
  <c r="O908" i="8" a="1"/>
  <c r="O908" i="8" s="1"/>
  <c r="O895" i="8" a="1"/>
  <c r="O895" i="8" s="1"/>
  <c r="O874" i="8" a="1"/>
  <c r="O874" i="8" s="1"/>
  <c r="O865" i="8" a="1"/>
  <c r="O865" i="8" s="1"/>
  <c r="O847" i="8" a="1"/>
  <c r="O847" i="8" s="1"/>
  <c r="O839" i="8" a="1"/>
  <c r="O839" i="8" s="1"/>
  <c r="O828" i="8" a="1"/>
  <c r="O828" i="8" s="1"/>
  <c r="O820" i="8" a="1"/>
  <c r="O820" i="8" s="1"/>
  <c r="O776" i="8" a="1"/>
  <c r="O776" i="8" s="1"/>
  <c r="O1170" i="8" a="1"/>
  <c r="O1170" i="8" s="1"/>
  <c r="O1062" i="8" a="1"/>
  <c r="O1062" i="8" s="1"/>
  <c r="O1044" i="8" a="1"/>
  <c r="O1044" i="8" s="1"/>
  <c r="O1016" i="8" a="1"/>
  <c r="O1016" i="8" s="1"/>
  <c r="O995" i="8" a="1"/>
  <c r="O995" i="8" s="1"/>
  <c r="O977" i="8" a="1"/>
  <c r="O977" i="8" s="1"/>
  <c r="O958" i="8" a="1"/>
  <c r="O958" i="8" s="1"/>
  <c r="O945" i="8" a="1"/>
  <c r="O945" i="8" s="1"/>
  <c r="O932" i="8" a="1"/>
  <c r="O932" i="8" s="1"/>
  <c r="O918" i="8" a="1"/>
  <c r="O918" i="8" s="1"/>
  <c r="O907" i="8" a="1"/>
  <c r="O907" i="8" s="1"/>
  <c r="O894" i="8" a="1"/>
  <c r="O894" i="8" s="1"/>
  <c r="O884" i="8" a="1"/>
  <c r="O884" i="8" s="1"/>
  <c r="O884" i="15" s="1"/>
  <c r="O856" i="8" a="1"/>
  <c r="O856" i="8" s="1"/>
  <c r="O846" i="8" a="1"/>
  <c r="O846" i="8" s="1"/>
  <c r="O827" i="8" a="1"/>
  <c r="O827" i="8" s="1"/>
  <c r="O812" i="8" a="1"/>
  <c r="O812" i="8" s="1"/>
  <c r="O804" i="8" a="1"/>
  <c r="O804" i="8" s="1"/>
  <c r="O790" i="8" a="1"/>
  <c r="O790" i="8" s="1"/>
  <c r="O1387" i="8" a="1"/>
  <c r="O1387" i="8" s="1"/>
  <c r="O1159" i="8" a="1"/>
  <c r="O1159" i="8" s="1"/>
  <c r="O1090" i="8" a="1"/>
  <c r="O1090" i="8" s="1"/>
  <c r="O1043" i="8" a="1"/>
  <c r="O1043" i="8" s="1"/>
  <c r="O1026" i="8" a="1"/>
  <c r="O1026" i="8" s="1"/>
  <c r="O1014" i="8" a="1"/>
  <c r="O1014" i="8" s="1"/>
  <c r="O993" i="8" a="1"/>
  <c r="O993" i="8" s="1"/>
  <c r="O942" i="8" a="1"/>
  <c r="O942" i="8" s="1"/>
  <c r="O931" i="8" a="1"/>
  <c r="O931" i="8" s="1"/>
  <c r="O873" i="8" a="1"/>
  <c r="O873" i="8" s="1"/>
  <c r="O863" i="8" a="1"/>
  <c r="O863" i="8" s="1"/>
  <c r="O855" i="8" a="1"/>
  <c r="O855" i="8" s="1"/>
  <c r="O834" i="8" a="1"/>
  <c r="O834" i="8" s="1"/>
  <c r="O826" i="8" a="1"/>
  <c r="O826" i="8" s="1"/>
  <c r="O818" i="8" a="1"/>
  <c r="O818" i="8" s="1"/>
  <c r="O811" i="8" a="1"/>
  <c r="O811" i="8" s="1"/>
  <c r="O767" i="8" a="1"/>
  <c r="O767" i="8" s="1"/>
  <c r="O758" i="8" a="1"/>
  <c r="O758" i="8" s="1"/>
  <c r="O1337" i="8" a="1"/>
  <c r="O1337" i="8" s="1"/>
  <c r="O1084" i="8" a="1"/>
  <c r="O1084" i="8" s="1"/>
  <c r="O1040" i="8" a="1"/>
  <c r="O1040" i="8" s="1"/>
  <c r="O1012" i="8" a="1"/>
  <c r="O1012" i="8" s="1"/>
  <c r="O990" i="8" a="1"/>
  <c r="O990" i="8" s="1"/>
  <c r="O956" i="8" a="1"/>
  <c r="O956" i="8" s="1"/>
  <c r="O929" i="8" a="1"/>
  <c r="O929" i="8" s="1"/>
  <c r="O916" i="8" a="1"/>
  <c r="O916" i="8" s="1"/>
  <c r="O903" i="8" a="1"/>
  <c r="O903" i="8" s="1"/>
  <c r="O892" i="8" a="1"/>
  <c r="O892" i="8" s="1"/>
  <c r="O881" i="8" a="1"/>
  <c r="O881" i="8" s="1"/>
  <c r="O872" i="8" a="1"/>
  <c r="O872" i="8" s="1"/>
  <c r="O862" i="8" a="1"/>
  <c r="O862" i="8" s="1"/>
  <c r="O844" i="8" a="1"/>
  <c r="O844" i="8" s="1"/>
  <c r="O817" i="8" a="1"/>
  <c r="O817" i="8" s="1"/>
  <c r="O809" i="8" a="1"/>
  <c r="O809" i="8" s="1"/>
  <c r="O803" i="8" a="1"/>
  <c r="O803" i="8" s="1"/>
  <c r="O795" i="8" a="1"/>
  <c r="O795" i="8" s="1"/>
  <c r="O788" i="8" a="1"/>
  <c r="O788" i="8" s="1"/>
  <c r="O727" i="8" a="1"/>
  <c r="O727" i="8" s="1"/>
  <c r="O720" i="8" a="1"/>
  <c r="O720" i="8" s="1"/>
  <c r="O706" i="8" a="1"/>
  <c r="O706" i="8" s="1"/>
  <c r="O691" i="8" a="1"/>
  <c r="O691" i="8" s="1"/>
  <c r="O679" i="8" a="1"/>
  <c r="O679" i="8" s="1"/>
  <c r="O673" i="8" a="1"/>
  <c r="O673" i="8" s="1"/>
  <c r="O660" i="8" a="1"/>
  <c r="O660" i="8" s="1"/>
  <c r="O654" i="8" a="1"/>
  <c r="O654" i="8" s="1"/>
  <c r="O648" i="8" a="1"/>
  <c r="O648" i="8" s="1"/>
  <c r="O642" i="8" a="1"/>
  <c r="O642" i="8" s="1"/>
  <c r="O632" i="8" a="1"/>
  <c r="O632" i="8" s="1"/>
  <c r="O626" i="8" a="1"/>
  <c r="O626" i="8" s="1"/>
  <c r="O614" i="8" a="1"/>
  <c r="O614" i="8" s="1"/>
  <c r="O608" i="8" a="1"/>
  <c r="O608" i="8" s="1"/>
  <c r="O603" i="8" a="1"/>
  <c r="O603" i="8" s="1"/>
  <c r="O596" i="8" a="1"/>
  <c r="O596" i="8" s="1"/>
  <c r="O590" i="8" a="1"/>
  <c r="O590" i="8" s="1"/>
  <c r="O579" i="8" a="1"/>
  <c r="O579" i="8" s="1"/>
  <c r="O567" i="8" a="1"/>
  <c r="O567" i="8" s="1"/>
  <c r="O561" i="8" a="1"/>
  <c r="O561" i="8" s="1"/>
  <c r="O554" i="8" a="1"/>
  <c r="O554" i="8" s="1"/>
  <c r="O542" i="8" a="1"/>
  <c r="O542" i="8" s="1"/>
  <c r="O537" i="8" a="1"/>
  <c r="O537" i="8" s="1"/>
  <c r="O526" i="8" a="1"/>
  <c r="O526" i="8" s="1"/>
  <c r="O515" i="8" a="1"/>
  <c r="O515" i="8" s="1"/>
  <c r="O504" i="8" a="1"/>
  <c r="O504" i="8" s="1"/>
  <c r="O491" i="8" a="1"/>
  <c r="O491" i="8" s="1"/>
  <c r="O474" i="8" a="1"/>
  <c r="O474" i="8" s="1"/>
  <c r="O462" i="8" a="1"/>
  <c r="O462" i="8" s="1"/>
  <c r="O456" i="8" a="1"/>
  <c r="O456" i="8" s="1"/>
  <c r="O450" i="8" a="1"/>
  <c r="O450" i="8" s="1"/>
  <c r="O440" i="8" a="1"/>
  <c r="O440" i="8" s="1"/>
  <c r="O422" i="8" a="1"/>
  <c r="O422" i="8" s="1"/>
  <c r="O926" i="8" a="1"/>
  <c r="O926" i="8" s="1"/>
  <c r="O842" i="8" a="1"/>
  <c r="O842" i="8" s="1"/>
  <c r="O782" i="8" a="1"/>
  <c r="O782" i="8" s="1"/>
  <c r="O760" i="8" a="1"/>
  <c r="O760" i="8" s="1"/>
  <c r="O744" i="8" a="1"/>
  <c r="O744" i="8" s="1"/>
  <c r="O734" i="8" a="1"/>
  <c r="O734" i="8" s="1"/>
  <c r="O700" i="8" a="1"/>
  <c r="O700" i="8" s="1"/>
  <c r="O678" i="8" a="1"/>
  <c r="O678" i="8" s="1"/>
  <c r="O639" i="8" a="1"/>
  <c r="O639" i="8" s="1"/>
  <c r="O631" i="8" a="1"/>
  <c r="O631" i="8" s="1"/>
  <c r="O622" i="8" a="1"/>
  <c r="O622" i="8" s="1"/>
  <c r="O612" i="8" a="1"/>
  <c r="O612" i="8" s="1"/>
  <c r="O593" i="8" a="1"/>
  <c r="O593" i="8" s="1"/>
  <c r="O584" i="8" a="1"/>
  <c r="O584" i="8" s="1"/>
  <c r="O575" i="8" a="1"/>
  <c r="O575" i="8" s="1"/>
  <c r="O555" i="8" a="1"/>
  <c r="O555" i="8" s="1"/>
  <c r="O544" i="8" a="1"/>
  <c r="O544" i="8" s="1"/>
  <c r="O490" i="8" a="1"/>
  <c r="O490" i="8" s="1"/>
  <c r="O481" i="8" a="1"/>
  <c r="O481" i="8" s="1"/>
  <c r="O470" i="8" a="1"/>
  <c r="O470" i="8" s="1"/>
  <c r="O463" i="8" a="1"/>
  <c r="O463" i="8" s="1"/>
  <c r="O428" i="8" a="1"/>
  <c r="O428" i="8" s="1"/>
  <c r="O415" i="8" a="1"/>
  <c r="O415" i="8" s="1"/>
  <c r="O409" i="8" a="1"/>
  <c r="O409" i="8" s="1"/>
  <c r="O404" i="8" a="1"/>
  <c r="O404" i="8" s="1"/>
  <c r="O396" i="8" a="1"/>
  <c r="O396" i="8" s="1"/>
  <c r="O390" i="8" a="1"/>
  <c r="O390" i="8" s="1"/>
  <c r="O382" i="8" a="1"/>
  <c r="O382" i="8" s="1"/>
  <c r="O375" i="8" a="1"/>
  <c r="O375" i="8" s="1"/>
  <c r="O368" i="8" a="1"/>
  <c r="O368" i="8" s="1"/>
  <c r="O360" i="8" a="1"/>
  <c r="O360" i="8" s="1"/>
  <c r="O353" i="8" a="1"/>
  <c r="O353" i="8" s="1"/>
  <c r="O346" i="8" a="1"/>
  <c r="O346" i="8" s="1"/>
  <c r="O339" i="8" a="1"/>
  <c r="O339" i="8" s="1"/>
  <c r="O331" i="8" a="1"/>
  <c r="O331" i="8" s="1"/>
  <c r="O324" i="8" a="1"/>
  <c r="O324" i="8" s="1"/>
  <c r="O316" i="8" a="1"/>
  <c r="O316" i="8" s="1"/>
  <c r="O310" i="8" a="1"/>
  <c r="O310" i="8" s="1"/>
  <c r="O302" i="8" a="1"/>
  <c r="O302" i="8" s="1"/>
  <c r="O287" i="8" a="1"/>
  <c r="O287" i="8" s="1"/>
  <c r="O280" i="8" a="1"/>
  <c r="O280" i="8" s="1"/>
  <c r="O273" i="8" a="1"/>
  <c r="O273" i="8" s="1"/>
  <c r="O265" i="8" a="1"/>
  <c r="O265" i="8" s="1"/>
  <c r="O258" i="8" a="1"/>
  <c r="O258" i="8" s="1"/>
  <c r="O244" i="8" a="1"/>
  <c r="O244" i="8" s="1"/>
  <c r="O236" i="8" a="1"/>
  <c r="O236" i="8" s="1"/>
  <c r="O230" i="8" a="1"/>
  <c r="O230" i="8" s="1"/>
  <c r="O222" i="8" a="1"/>
  <c r="O222" i="8" s="1"/>
  <c r="O215" i="8" a="1"/>
  <c r="O215" i="8" s="1"/>
  <c r="O209" i="8" a="1"/>
  <c r="O209" i="8" s="1"/>
  <c r="O202" i="8" a="1"/>
  <c r="O202" i="8" s="1"/>
  <c r="O195" i="8" a="1"/>
  <c r="O195" i="8" s="1"/>
  <c r="O188" i="8" a="1"/>
  <c r="O188" i="8" s="1"/>
  <c r="O182" i="8" a="1"/>
  <c r="O182" i="8" s="1"/>
  <c r="O175" i="8" a="1"/>
  <c r="O175" i="8" s="1"/>
  <c r="O169" i="8" a="1"/>
  <c r="O169" i="8" s="1"/>
  <c r="O161" i="8" a="1"/>
  <c r="O161" i="8" s="1"/>
  <c r="O154" i="8" a="1"/>
  <c r="O154" i="8" s="1"/>
  <c r="O147" i="8" a="1"/>
  <c r="O147" i="8" s="1"/>
  <c r="O140" i="8" a="1"/>
  <c r="O140" i="8" s="1"/>
  <c r="O126" i="8" a="1"/>
  <c r="O126" i="8" s="1"/>
  <c r="O119" i="8" a="1"/>
  <c r="O119" i="8" s="1"/>
  <c r="O111" i="8" a="1"/>
  <c r="O111" i="8" s="1"/>
  <c r="O105" i="8" a="1"/>
  <c r="O105" i="8" s="1"/>
  <c r="O97" i="8" a="1"/>
  <c r="O97" i="8" s="1"/>
  <c r="O90" i="8" a="1"/>
  <c r="O90" i="8" s="1"/>
  <c r="O83" i="8" a="1"/>
  <c r="O83" i="8" s="1"/>
  <c r="O76" i="8" a="1"/>
  <c r="O76" i="8" s="1"/>
  <c r="O62" i="8" a="1"/>
  <c r="O62" i="8" s="1"/>
  <c r="O55" i="8" a="1"/>
  <c r="O55" i="8" s="1"/>
  <c r="O47" i="8" a="1"/>
  <c r="O47" i="8" s="1"/>
  <c r="O41" i="8" a="1"/>
  <c r="O41" i="8" s="1"/>
  <c r="O33" i="8" a="1"/>
  <c r="O33" i="8" s="1"/>
  <c r="O26" i="8" a="1"/>
  <c r="O26" i="8" s="1"/>
  <c r="O19" i="8" a="1"/>
  <c r="O19" i="8" s="1"/>
  <c r="O12" i="8" a="1"/>
  <c r="O12" i="8" s="1"/>
  <c r="O201" i="8" a="1"/>
  <c r="O201" i="8" s="1"/>
  <c r="O131" i="8" a="1"/>
  <c r="O131" i="8" s="1"/>
  <c r="O110" i="8" a="1"/>
  <c r="O110" i="8" s="1"/>
  <c r="O103" i="8" a="1"/>
  <c r="O103" i="8" s="1"/>
  <c r="O89" i="8" a="1"/>
  <c r="O89" i="8" s="1"/>
  <c r="O81" i="8" a="1"/>
  <c r="O81" i="8" s="1"/>
  <c r="O1039" i="8" a="1"/>
  <c r="O1039" i="8" s="1"/>
  <c r="O915" i="8" a="1"/>
  <c r="O915" i="8" s="1"/>
  <c r="O833" i="8" a="1"/>
  <c r="O833" i="8" s="1"/>
  <c r="O780" i="8" a="1"/>
  <c r="O780" i="8" s="1"/>
  <c r="O743" i="8" a="1"/>
  <c r="O743" i="8" s="1"/>
  <c r="O721" i="8" a="1"/>
  <c r="O721" i="8" s="1"/>
  <c r="O698" i="8" a="1"/>
  <c r="O698" i="8" s="1"/>
  <c r="O687" i="8" a="1"/>
  <c r="O687" i="8" s="1"/>
  <c r="O668" i="8" a="1"/>
  <c r="O668" i="8" s="1"/>
  <c r="O657" i="8" a="1"/>
  <c r="O657" i="8" s="1"/>
  <c r="O647" i="8" a="1"/>
  <c r="O647" i="8" s="1"/>
  <c r="O638" i="8" a="1"/>
  <c r="O638" i="8" s="1"/>
  <c r="O611" i="8" a="1"/>
  <c r="O611" i="8" s="1"/>
  <c r="O602" i="8" a="1"/>
  <c r="O602" i="8" s="1"/>
  <c r="O592" i="8" a="1"/>
  <c r="O592" i="8" s="1"/>
  <c r="O574" i="8" a="1"/>
  <c r="O574" i="8" s="1"/>
  <c r="O563" i="8" a="1"/>
  <c r="O563" i="8" s="1"/>
  <c r="O553" i="8" a="1"/>
  <c r="O553" i="8" s="1"/>
  <c r="O534" i="8" a="1"/>
  <c r="O534" i="8" s="1"/>
  <c r="O527" i="8" a="1"/>
  <c r="O527" i="8" s="1"/>
  <c r="O499" i="8" a="1"/>
  <c r="O499" i="8" s="1"/>
  <c r="O488" i="8" a="1"/>
  <c r="O488" i="8" s="1"/>
  <c r="O480" i="8" a="1"/>
  <c r="O480" i="8" s="1"/>
  <c r="O452" i="8" a="1"/>
  <c r="O452" i="8" s="1"/>
  <c r="O443" i="8" a="1"/>
  <c r="O443" i="8" s="1"/>
  <c r="O435" i="8" a="1"/>
  <c r="O435" i="8" s="1"/>
  <c r="O427" i="8" a="1"/>
  <c r="O427" i="8" s="1"/>
  <c r="O403" i="8" a="1"/>
  <c r="O403" i="8" s="1"/>
  <c r="O395" i="8" a="1"/>
  <c r="O395" i="8" s="1"/>
  <c r="O367" i="8" a="1"/>
  <c r="O367" i="8" s="1"/>
  <c r="O359" i="8" a="1"/>
  <c r="O359" i="8" s="1"/>
  <c r="O352" i="8" a="1"/>
  <c r="O352" i="8" s="1"/>
  <c r="O345" i="8" a="1"/>
  <c r="O345" i="8" s="1"/>
  <c r="O338" i="8" a="1"/>
  <c r="O338" i="8" s="1"/>
  <c r="O330" i="8" a="1"/>
  <c r="O330" i="8" s="1"/>
  <c r="O323" i="8" a="1"/>
  <c r="O323" i="8" s="1"/>
  <c r="O315" i="8" a="1"/>
  <c r="O315" i="8" s="1"/>
  <c r="O294" i="8" a="1"/>
  <c r="O294" i="8" s="1"/>
  <c r="O286" i="8" a="1"/>
  <c r="O286" i="8" s="1"/>
  <c r="O279" i="8" a="1"/>
  <c r="O279" i="8" s="1"/>
  <c r="O272" i="8" a="1"/>
  <c r="O272" i="8" s="1"/>
  <c r="O264" i="8" a="1"/>
  <c r="O264" i="8" s="1"/>
  <c r="O257" i="8" a="1"/>
  <c r="O257" i="8" s="1"/>
  <c r="O250" i="8" a="1"/>
  <c r="O250" i="8" s="1"/>
  <c r="O243" i="8" a="1"/>
  <c r="O243" i="8" s="1"/>
  <c r="O235" i="8" a="1"/>
  <c r="O235" i="8" s="1"/>
  <c r="O208" i="8" a="1"/>
  <c r="O208" i="8" s="1"/>
  <c r="O194" i="8" a="1"/>
  <c r="O194" i="8" s="1"/>
  <c r="O187" i="8" a="1"/>
  <c r="O187" i="8" s="1"/>
  <c r="O168" i="8" a="1"/>
  <c r="O168" i="8" s="1"/>
  <c r="O160" i="8" a="1"/>
  <c r="O160" i="8" s="1"/>
  <c r="O146" i="8" a="1"/>
  <c r="O146" i="8" s="1"/>
  <c r="O139" i="8" a="1"/>
  <c r="O139" i="8" s="1"/>
  <c r="O132" i="8" a="1"/>
  <c r="O132" i="8" s="1"/>
  <c r="O132" i="15" s="1"/>
  <c r="O118" i="8" a="1"/>
  <c r="O118" i="8" s="1"/>
  <c r="O104" i="8" a="1"/>
  <c r="O104" i="8" s="1"/>
  <c r="O96" i="8" a="1"/>
  <c r="O96" i="8" s="1"/>
  <c r="O82" i="8" a="1"/>
  <c r="O82" i="8" s="1"/>
  <c r="O75" i="8" a="1"/>
  <c r="O75" i="8" s="1"/>
  <c r="O68" i="8" a="1"/>
  <c r="O68" i="8" s="1"/>
  <c r="O54" i="8" a="1"/>
  <c r="O54" i="8" s="1"/>
  <c r="O40" i="8" a="1"/>
  <c r="O40" i="8" s="1"/>
  <c r="O32" i="8" a="1"/>
  <c r="O32" i="8" s="1"/>
  <c r="O18" i="8" a="1"/>
  <c r="O18" i="8" s="1"/>
  <c r="O11" i="8" a="1"/>
  <c r="O11" i="8" s="1"/>
  <c r="O4" i="8" a="1"/>
  <c r="O4" i="8" s="1"/>
  <c r="O1024" i="8" a="1"/>
  <c r="O1024" i="8" s="1"/>
  <c r="O902" i="8" a="1"/>
  <c r="O902" i="8" s="1"/>
  <c r="O823" i="8" a="1"/>
  <c r="O823" i="8" s="1"/>
  <c r="O753" i="8" a="1"/>
  <c r="O753" i="8" s="1"/>
  <c r="O742" i="8" a="1"/>
  <c r="O742" i="8" s="1"/>
  <c r="O731" i="8" a="1"/>
  <c r="O731" i="8" s="1"/>
  <c r="O719" i="8" a="1"/>
  <c r="O719" i="8" s="1"/>
  <c r="O708" i="8" a="1"/>
  <c r="O708" i="8" s="1"/>
  <c r="O695" i="8" a="1"/>
  <c r="O695" i="8" s="1"/>
  <c r="O686" i="8" a="1"/>
  <c r="O686" i="8" s="1"/>
  <c r="O676" i="8" a="1"/>
  <c r="O676" i="8" s="1"/>
  <c r="O667" i="8" a="1"/>
  <c r="O667" i="8" s="1"/>
  <c r="O656" i="8" a="1"/>
  <c r="O656" i="8" s="1"/>
  <c r="O628" i="8" a="1"/>
  <c r="O628" i="8" s="1"/>
  <c r="O620" i="8" a="1"/>
  <c r="O620" i="8" s="1"/>
  <c r="O610" i="8" a="1"/>
  <c r="O610" i="8" s="1"/>
  <c r="O599" i="8" a="1"/>
  <c r="O599" i="8" s="1"/>
  <c r="O591" i="8" a="1"/>
  <c r="O591" i="8" s="1"/>
  <c r="O562" i="8" a="1"/>
  <c r="O562" i="8" s="1"/>
  <c r="O551" i="8" a="1"/>
  <c r="O551" i="8" s="1"/>
  <c r="O543" i="8" a="1"/>
  <c r="O543" i="8" s="1"/>
  <c r="O507" i="8" a="1"/>
  <c r="O507" i="8" s="1"/>
  <c r="O498" i="8" a="1"/>
  <c r="O498" i="8" s="1"/>
  <c r="O487" i="8" a="1"/>
  <c r="O487" i="8" s="1"/>
  <c r="O479" i="8" a="1"/>
  <c r="O479" i="8" s="1"/>
  <c r="O459" i="8" a="1"/>
  <c r="O459" i="8" s="1"/>
  <c r="O451" i="8" a="1"/>
  <c r="O451" i="8" s="1"/>
  <c r="O442" i="8" a="1"/>
  <c r="O442" i="8" s="1"/>
  <c r="O434" i="8" a="1"/>
  <c r="O434" i="8" s="1"/>
  <c r="O426" i="8" a="1"/>
  <c r="O426" i="8" s="1"/>
  <c r="O420" i="8" a="1"/>
  <c r="O420" i="8" s="1"/>
  <c r="O414" i="8" a="1"/>
  <c r="O414" i="8" s="1"/>
  <c r="O408" i="8" a="1"/>
  <c r="O408" i="8" s="1"/>
  <c r="O402" i="8" a="1"/>
  <c r="O402" i="8" s="1"/>
  <c r="O388" i="8" a="1"/>
  <c r="O388" i="8" s="1"/>
  <c r="O380" i="8" a="1"/>
  <c r="O380" i="8" s="1"/>
  <c r="O374" i="8" a="1"/>
  <c r="O374" i="8" s="1"/>
  <c r="O366" i="8" a="1"/>
  <c r="O366" i="8" s="1"/>
  <c r="O351" i="8" a="1"/>
  <c r="O351" i="8" s="1"/>
  <c r="O344" i="8" a="1"/>
  <c r="O344" i="8" s="1"/>
  <c r="O337" i="8" a="1"/>
  <c r="O337" i="8" s="1"/>
  <c r="O329" i="8" a="1"/>
  <c r="O329" i="8" s="1"/>
  <c r="O322" i="8" a="1"/>
  <c r="O322" i="8" s="1"/>
  <c r="O308" i="8" a="1"/>
  <c r="O308" i="8" s="1"/>
  <c r="O300" i="8" a="1"/>
  <c r="O300" i="8" s="1"/>
  <c r="O271" i="8" a="1"/>
  <c r="O271" i="8" s="1"/>
  <c r="O263" i="8" a="1"/>
  <c r="O263" i="8" s="1"/>
  <c r="O256" i="8" a="1"/>
  <c r="O256" i="8" s="1"/>
  <c r="O249" i="8" a="1"/>
  <c r="O249" i="8" s="1"/>
  <c r="O242" i="8" a="1"/>
  <c r="O242" i="8" s="1"/>
  <c r="O228" i="8" a="1"/>
  <c r="O228" i="8" s="1"/>
  <c r="O220" i="8" a="1"/>
  <c r="O220" i="8" s="1"/>
  <c r="O214" i="8" a="1"/>
  <c r="O214" i="8" s="1"/>
  <c r="O193" i="8" a="1"/>
  <c r="O193" i="8" s="1"/>
  <c r="O186" i="8" a="1"/>
  <c r="O186" i="8" s="1"/>
  <c r="O180" i="8" a="1"/>
  <c r="O180" i="8" s="1"/>
  <c r="O174" i="8" a="1"/>
  <c r="O174" i="8" s="1"/>
  <c r="O167" i="8" a="1"/>
  <c r="O167" i="8" s="1"/>
  <c r="O159" i="8" a="1"/>
  <c r="O159" i="8" s="1"/>
  <c r="O153" i="8" a="1"/>
  <c r="O153" i="8" s="1"/>
  <c r="O145" i="8" a="1"/>
  <c r="O145" i="8" s="1"/>
  <c r="O138" i="8" a="1"/>
  <c r="O138" i="8" s="1"/>
  <c r="O124" i="8" a="1"/>
  <c r="O124" i="8" s="1"/>
  <c r="O95" i="8" a="1"/>
  <c r="O95" i="8" s="1"/>
  <c r="O1006" i="8" a="1"/>
  <c r="O1006" i="8" s="1"/>
  <c r="O890" i="8" a="1"/>
  <c r="O890" i="8" s="1"/>
  <c r="O772" i="8" a="1"/>
  <c r="O772" i="8" s="1"/>
  <c r="O752" i="8" a="1"/>
  <c r="O752" i="8" s="1"/>
  <c r="O730" i="8" a="1"/>
  <c r="O730" i="8" s="1"/>
  <c r="O716" i="8" a="1"/>
  <c r="O716" i="8" s="1"/>
  <c r="O707" i="8" a="1"/>
  <c r="O707" i="8" s="1"/>
  <c r="O694" i="8" a="1"/>
  <c r="O694" i="8" s="1"/>
  <c r="O675" i="8" a="1"/>
  <c r="O675" i="8" s="1"/>
  <c r="O664" i="8" a="1"/>
  <c r="O664" i="8" s="1"/>
  <c r="O655" i="8" a="1"/>
  <c r="O655" i="8" s="1"/>
  <c r="O617" i="8" a="1"/>
  <c r="O617" i="8" s="1"/>
  <c r="O609" i="8" a="1"/>
  <c r="O609" i="8" s="1"/>
  <c r="O598" i="8" a="1"/>
  <c r="O598" i="8" s="1"/>
  <c r="O571" i="8" a="1"/>
  <c r="O571" i="8" s="1"/>
  <c r="O550" i="8" a="1"/>
  <c r="O550" i="8" s="1"/>
  <c r="O516" i="8" a="1"/>
  <c r="O516" i="8" s="1"/>
  <c r="O506" i="8" a="1"/>
  <c r="O506" i="8" s="1"/>
  <c r="O497" i="8" a="1"/>
  <c r="O497" i="8" s="1"/>
  <c r="O486" i="8" a="1"/>
  <c r="O486" i="8" s="1"/>
  <c r="O468" i="8" a="1"/>
  <c r="O468" i="8" s="1"/>
  <c r="O458" i="8" a="1"/>
  <c r="O458" i="8" s="1"/>
  <c r="O441" i="8" a="1"/>
  <c r="O441" i="8" s="1"/>
  <c r="O433" i="8" a="1"/>
  <c r="O433" i="8" s="1"/>
  <c r="O425" i="8" a="1"/>
  <c r="O425" i="8" s="1"/>
  <c r="O419" i="8" a="1"/>
  <c r="O419" i="8" s="1"/>
  <c r="O407" i="8" a="1"/>
  <c r="O407" i="8" s="1"/>
  <c r="O401" i="8" a="1"/>
  <c r="O401" i="8" s="1"/>
  <c r="O394" i="8" a="1"/>
  <c r="O394" i="8" s="1"/>
  <c r="O387" i="8" a="1"/>
  <c r="O387" i="8" s="1"/>
  <c r="O379" i="8" a="1"/>
  <c r="O379" i="8" s="1"/>
  <c r="O358" i="8" a="1"/>
  <c r="O358" i="8" s="1"/>
  <c r="O350" i="8" a="1"/>
  <c r="O350" i="8" s="1"/>
  <c r="O343" i="8" a="1"/>
  <c r="O343" i="8" s="1"/>
  <c r="O336" i="8" a="1"/>
  <c r="O336" i="8" s="1"/>
  <c r="O328" i="8" a="1"/>
  <c r="O328" i="8" s="1"/>
  <c r="O321" i="8" a="1"/>
  <c r="O321" i="8" s="1"/>
  <c r="O314" i="8" a="1"/>
  <c r="O314" i="8" s="1"/>
  <c r="O307" i="8" a="1"/>
  <c r="O307" i="8" s="1"/>
  <c r="O299" i="8" a="1"/>
  <c r="O299" i="8" s="1"/>
  <c r="O292" i="8" a="1"/>
  <c r="O292" i="8" s="1"/>
  <c r="O284" i="8" a="1"/>
  <c r="O284" i="8" s="1"/>
  <c r="O278" i="8" a="1"/>
  <c r="O278" i="8" s="1"/>
  <c r="O270" i="8" a="1"/>
  <c r="O270" i="8" s="1"/>
  <c r="O255" i="8" a="1"/>
  <c r="O255" i="8" s="1"/>
  <c r="O248" i="8" a="1"/>
  <c r="O248" i="8" s="1"/>
  <c r="O241" i="8" a="1"/>
  <c r="O241" i="8" s="1"/>
  <c r="O234" i="8" a="1"/>
  <c r="O234" i="8" s="1"/>
  <c r="O227" i="8" a="1"/>
  <c r="O227" i="8" s="1"/>
  <c r="O219" i="8" a="1"/>
  <c r="O219" i="8" s="1"/>
  <c r="O200" i="8" a="1"/>
  <c r="O200" i="8" s="1"/>
  <c r="O192" i="8" a="1"/>
  <c r="O192" i="8" s="1"/>
  <c r="O179" i="8" a="1"/>
  <c r="O179" i="8" s="1"/>
  <c r="O166" i="8" a="1"/>
  <c r="O166" i="8" s="1"/>
  <c r="O152" i="8" a="1"/>
  <c r="O152" i="8" s="1"/>
  <c r="O144" i="8" a="1"/>
  <c r="O144" i="8" s="1"/>
  <c r="O130" i="8" a="1"/>
  <c r="O130" i="8" s="1"/>
  <c r="O123" i="8" a="1"/>
  <c r="O123" i="8" s="1"/>
  <c r="O116" i="8" a="1"/>
  <c r="O116" i="8" s="1"/>
  <c r="O102" i="8" a="1"/>
  <c r="O102" i="8" s="1"/>
  <c r="O1306" i="8" a="1"/>
  <c r="O1306" i="8" s="1"/>
  <c r="O880" i="8" a="1"/>
  <c r="O880" i="8" s="1"/>
  <c r="O768" i="8" a="1"/>
  <c r="O768" i="8" s="1"/>
  <c r="O738" i="8" a="1"/>
  <c r="O738" i="8" s="1"/>
  <c r="O715" i="8" a="1"/>
  <c r="O715" i="8" s="1"/>
  <c r="O705" i="8" a="1"/>
  <c r="O705" i="8" s="1"/>
  <c r="O682" i="8" a="1"/>
  <c r="O682" i="8" s="1"/>
  <c r="O674" i="8" a="1"/>
  <c r="O674" i="8" s="1"/>
  <c r="O663" i="8" a="1"/>
  <c r="O663" i="8" s="1"/>
  <c r="O644" i="8" a="1"/>
  <c r="O644" i="8" s="1"/>
  <c r="O635" i="8" a="1"/>
  <c r="O635" i="8" s="1"/>
  <c r="O627" i="8" a="1"/>
  <c r="O627" i="8" s="1"/>
  <c r="O580" i="8" a="1"/>
  <c r="O580" i="8" s="1"/>
  <c r="O570" i="8" a="1"/>
  <c r="O570" i="8" s="1"/>
  <c r="O560" i="8" a="1"/>
  <c r="O560" i="8" s="1"/>
  <c r="O540" i="8" a="1"/>
  <c r="O540" i="8" s="1"/>
  <c r="O532" i="8" a="1"/>
  <c r="O532" i="8" s="1"/>
  <c r="O523" i="8" a="1"/>
  <c r="O523" i="8" s="1"/>
  <c r="O514" i="8" a="1"/>
  <c r="O514" i="8" s="1"/>
  <c r="O505" i="8" a="1"/>
  <c r="O505" i="8" s="1"/>
  <c r="O494" i="8" a="1"/>
  <c r="O494" i="8" s="1"/>
  <c r="O476" i="8" a="1"/>
  <c r="O476" i="8" s="1"/>
  <c r="O467" i="8" a="1"/>
  <c r="O467" i="8" s="1"/>
  <c r="O457" i="8" a="1"/>
  <c r="O457" i="8" s="1"/>
  <c r="O432" i="8" a="1"/>
  <c r="O432" i="8" s="1"/>
  <c r="O418" i="8" a="1"/>
  <c r="O418" i="8" s="1"/>
  <c r="O400" i="8" a="1"/>
  <c r="O400" i="8" s="1"/>
  <c r="O393" i="8" a="1"/>
  <c r="O393" i="8" s="1"/>
  <c r="O386" i="8" a="1"/>
  <c r="O386" i="8" s="1"/>
  <c r="O372" i="8" a="1"/>
  <c r="O372" i="8" s="1"/>
  <c r="O364" i="8" a="1"/>
  <c r="O364" i="8" s="1"/>
  <c r="O335" i="8" a="1"/>
  <c r="O335" i="8" s="1"/>
  <c r="O327" i="8" a="1"/>
  <c r="O327" i="8" s="1"/>
  <c r="O320" i="8" a="1"/>
  <c r="O320" i="8" s="1"/>
  <c r="O313" i="8" a="1"/>
  <c r="O313" i="8" s="1"/>
  <c r="O306" i="8" a="1"/>
  <c r="O306" i="8" s="1"/>
  <c r="O298" i="8" a="1"/>
  <c r="O298" i="8" s="1"/>
  <c r="O291" i="8" a="1"/>
  <c r="O291" i="8" s="1"/>
  <c r="O283" i="8" a="1"/>
  <c r="O283" i="8" s="1"/>
  <c r="O262" i="8" a="1"/>
  <c r="O262" i="8" s="1"/>
  <c r="O254" i="8" a="1"/>
  <c r="O254" i="8" s="1"/>
  <c r="O247" i="8" a="1"/>
  <c r="O247" i="8" s="1"/>
  <c r="O240" i="8" a="1"/>
  <c r="O240" i="8" s="1"/>
  <c r="O233" i="8" a="1"/>
  <c r="O233" i="8" s="1"/>
  <c r="O226" i="8" a="1"/>
  <c r="O226" i="8" s="1"/>
  <c r="O212" i="8" a="1"/>
  <c r="O212" i="8" s="1"/>
  <c r="O206" i="8" a="1"/>
  <c r="O206" i="8" s="1"/>
  <c r="O199" i="8" a="1"/>
  <c r="O199" i="8" s="1"/>
  <c r="O191" i="8" a="1"/>
  <c r="O191" i="8" s="1"/>
  <c r="O185" i="8" a="1"/>
  <c r="O185" i="8" s="1"/>
  <c r="O178" i="8" a="1"/>
  <c r="O178" i="8" s="1"/>
  <c r="O172" i="8" a="1"/>
  <c r="O172" i="8" s="1"/>
  <c r="O158" i="8" a="1"/>
  <c r="O158" i="8" s="1"/>
  <c r="O151" i="8" a="1"/>
  <c r="O151" i="8" s="1"/>
  <c r="O143" i="8" a="1"/>
  <c r="O143" i="8" s="1"/>
  <c r="O137" i="8" a="1"/>
  <c r="O137" i="8" s="1"/>
  <c r="O129" i="8" a="1"/>
  <c r="O129" i="8" s="1"/>
  <c r="O122" i="8" a="1"/>
  <c r="O122" i="8" s="1"/>
  <c r="O968" i="8" a="1"/>
  <c r="O968" i="8" s="1"/>
  <c r="O802" i="8" a="1"/>
  <c r="O802" i="8" s="1"/>
  <c r="O751" i="8" a="1"/>
  <c r="O751" i="8" s="1"/>
  <c r="O726" i="8" a="1"/>
  <c r="O726" i="8" s="1"/>
  <c r="O714" i="8" a="1"/>
  <c r="O714" i="8" s="1"/>
  <c r="O702" i="8" a="1"/>
  <c r="O702" i="8" s="1"/>
  <c r="O692" i="8" a="1"/>
  <c r="O692" i="8" s="1"/>
  <c r="O681" i="8" a="1"/>
  <c r="O681" i="8" s="1"/>
  <c r="O672" i="8" a="1"/>
  <c r="O672" i="8" s="1"/>
  <c r="O662" i="8" a="1"/>
  <c r="O662" i="8" s="1"/>
  <c r="O651" i="8" a="1"/>
  <c r="O651" i="8" s="1"/>
  <c r="O643" i="8" a="1"/>
  <c r="O643" i="8" s="1"/>
  <c r="O634" i="8" a="1"/>
  <c r="O634" i="8" s="1"/>
  <c r="O616" i="8" a="1"/>
  <c r="O616" i="8" s="1"/>
  <c r="O587" i="8" a="1"/>
  <c r="O587" i="8" s="1"/>
  <c r="O578" i="8" a="1"/>
  <c r="O578" i="8" s="1"/>
  <c r="O569" i="8" a="1"/>
  <c r="O569" i="8" s="1"/>
  <c r="O531" i="8" a="1"/>
  <c r="O531" i="8" s="1"/>
  <c r="O522" i="8" a="1"/>
  <c r="O522" i="8" s="1"/>
  <c r="O465" i="8" a="1"/>
  <c r="O465" i="8" s="1"/>
  <c r="O447" i="8" a="1"/>
  <c r="O447" i="8" s="1"/>
  <c r="O439" i="8" a="1"/>
  <c r="O439" i="8" s="1"/>
  <c r="O430" i="8" a="1"/>
  <c r="O430" i="8" s="1"/>
  <c r="O424" i="8" a="1"/>
  <c r="O424" i="8" s="1"/>
  <c r="O417" i="8" a="1"/>
  <c r="O417" i="8" s="1"/>
  <c r="O412" i="8" a="1"/>
  <c r="O412" i="8" s="1"/>
  <c r="O406" i="8" a="1"/>
  <c r="O406" i="8" s="1"/>
  <c r="O399" i="8" a="1"/>
  <c r="O399" i="8" s="1"/>
  <c r="O392" i="8" a="1"/>
  <c r="O392" i="8" s="1"/>
  <c r="O385" i="8" a="1"/>
  <c r="O385" i="8" s="1"/>
  <c r="O378" i="8" a="1"/>
  <c r="O378" i="8" s="1"/>
  <c r="O371" i="8" a="1"/>
  <c r="O371" i="8" s="1"/>
  <c r="O363" i="8" a="1"/>
  <c r="O363" i="8" s="1"/>
  <c r="O356" i="8" a="1"/>
  <c r="O356" i="8" s="1"/>
  <c r="O348" i="8" a="1"/>
  <c r="O348" i="8" s="1"/>
  <c r="O342" i="8" a="1"/>
  <c r="O342" i="8" s="1"/>
  <c r="O334" i="8" a="1"/>
  <c r="O334" i="8" s="1"/>
  <c r="O319" i="8" a="1"/>
  <c r="O319" i="8" s="1"/>
  <c r="O312" i="8" a="1"/>
  <c r="O312" i="8" s="1"/>
  <c r="O305" i="8" a="1"/>
  <c r="O305" i="8" s="1"/>
  <c r="O297" i="8" a="1"/>
  <c r="O297" i="8" s="1"/>
  <c r="O290" i="8" a="1"/>
  <c r="O290" i="8" s="1"/>
  <c r="O276" i="8" a="1"/>
  <c r="O276" i="8" s="1"/>
  <c r="O268" i="8" a="1"/>
  <c r="O268" i="8" s="1"/>
  <c r="O239" i="8" a="1"/>
  <c r="O239" i="8" s="1"/>
  <c r="O232" i="8" a="1"/>
  <c r="O232" i="8" s="1"/>
  <c r="O225" i="8" a="1"/>
  <c r="O225" i="8" s="1"/>
  <c r="O218" i="8" a="1"/>
  <c r="O218" i="8" s="1"/>
  <c r="O211" i="8" a="1"/>
  <c r="O211" i="8" s="1"/>
  <c r="O198" i="8" a="1"/>
  <c r="O198" i="8" s="1"/>
  <c r="O184" i="8" a="1"/>
  <c r="O184" i="8" s="1"/>
  <c r="O171" i="8" a="1"/>
  <c r="O171" i="8" s="1"/>
  <c r="O164" i="8" a="1"/>
  <c r="O164" i="8" s="1"/>
  <c r="O150" i="8" a="1"/>
  <c r="O150" i="8" s="1"/>
  <c r="O136" i="8" a="1"/>
  <c r="O136" i="8" s="1"/>
  <c r="O128" i="8" a="1"/>
  <c r="O128" i="8" s="1"/>
  <c r="O114" i="8" a="1"/>
  <c r="O114" i="8" s="1"/>
  <c r="O107" i="8" a="1"/>
  <c r="O107" i="8" s="1"/>
  <c r="O1142" i="8" a="1"/>
  <c r="O1142" i="8" s="1"/>
  <c r="O953" i="8" a="1"/>
  <c r="O953" i="8" s="1"/>
  <c r="O737" i="8" a="1"/>
  <c r="O737" i="8" s="1"/>
  <c r="O713" i="8" a="1"/>
  <c r="O713" i="8" s="1"/>
  <c r="O690" i="8" a="1"/>
  <c r="O690" i="8" s="1"/>
  <c r="O670" i="8" a="1"/>
  <c r="O670" i="8" s="1"/>
  <c r="O650" i="8" a="1"/>
  <c r="O650" i="8" s="1"/>
  <c r="O633" i="8" a="1"/>
  <c r="O633" i="8" s="1"/>
  <c r="O615" i="8" a="1"/>
  <c r="O615" i="8" s="1"/>
  <c r="O586" i="8" a="1"/>
  <c r="O586" i="8" s="1"/>
  <c r="O576" i="8" a="1"/>
  <c r="O576" i="8" s="1"/>
  <c r="O568" i="8" a="1"/>
  <c r="O568" i="8" s="1"/>
  <c r="O548" i="8" a="1"/>
  <c r="O548" i="8" s="1"/>
  <c r="O539" i="8" a="1"/>
  <c r="O539" i="8" s="1"/>
  <c r="O529" i="8" a="1"/>
  <c r="O529" i="8" s="1"/>
  <c r="O521" i="8" a="1"/>
  <c r="O521" i="8" s="1"/>
  <c r="O511" i="8" a="1"/>
  <c r="O511" i="8" s="1"/>
  <c r="O503" i="8" a="1"/>
  <c r="O503" i="8" s="1"/>
  <c r="O482" i="8" a="1"/>
  <c r="O482" i="8" s="1"/>
  <c r="O475" i="8" a="1"/>
  <c r="O475" i="8" s="1"/>
  <c r="O464" i="8" a="1"/>
  <c r="O464" i="8" s="1"/>
  <c r="O455" i="8" a="1"/>
  <c r="O455" i="8" s="1"/>
  <c r="O446" i="8" a="1"/>
  <c r="O446" i="8" s="1"/>
  <c r="O438" i="8" a="1"/>
  <c r="O438" i="8" s="1"/>
  <c r="O423" i="8" a="1"/>
  <c r="O423" i="8" s="1"/>
  <c r="O411" i="8" a="1"/>
  <c r="O411" i="8" s="1"/>
  <c r="O398" i="8" a="1"/>
  <c r="O398" i="8" s="1"/>
  <c r="O391" i="8" a="1"/>
  <c r="O391" i="8" s="1"/>
  <c r="O384" i="8" a="1"/>
  <c r="O384" i="8" s="1"/>
  <c r="O377" i="8" a="1"/>
  <c r="O377" i="8" s="1"/>
  <c r="O370" i="8" a="1"/>
  <c r="O370" i="8" s="1"/>
  <c r="O362" i="8" a="1"/>
  <c r="O362" i="8" s="1"/>
  <c r="O355" i="8" a="1"/>
  <c r="O355" i="8" s="1"/>
  <c r="O347" i="8" a="1"/>
  <c r="O347" i="8" s="1"/>
  <c r="O326" i="8" a="1"/>
  <c r="O326" i="8" s="1"/>
  <c r="O318" i="8" a="1"/>
  <c r="O318" i="8" s="1"/>
  <c r="O311" i="8" a="1"/>
  <c r="O311" i="8" s="1"/>
  <c r="O304" i="8" a="1"/>
  <c r="O304" i="8" s="1"/>
  <c r="O296" i="8" a="1"/>
  <c r="O296" i="8" s="1"/>
  <c r="O289" i="8" a="1"/>
  <c r="O289" i="8" s="1"/>
  <c r="O282" i="8" a="1"/>
  <c r="O282" i="8" s="1"/>
  <c r="O275" i="8" a="1"/>
  <c r="O275" i="8" s="1"/>
  <c r="O267" i="8" a="1"/>
  <c r="O267" i="8" s="1"/>
  <c r="O260" i="8" a="1"/>
  <c r="O260" i="8" s="1"/>
  <c r="O252" i="8" a="1"/>
  <c r="O252" i="8" s="1"/>
  <c r="O246" i="8" a="1"/>
  <c r="O246" i="8" s="1"/>
  <c r="O238" i="8" a="1"/>
  <c r="O238" i="8" s="1"/>
  <c r="O231" i="8" a="1"/>
  <c r="O231" i="8" s="1"/>
  <c r="O224" i="8" a="1"/>
  <c r="O224" i="8" s="1"/>
  <c r="O217" i="8" a="1"/>
  <c r="O217" i="8" s="1"/>
  <c r="O210" i="8" a="1"/>
  <c r="O210" i="8" s="1"/>
  <c r="O204" i="8" a="1"/>
  <c r="O204" i="8" s="1"/>
  <c r="O190" i="8" a="1"/>
  <c r="O190" i="8" s="1"/>
  <c r="O183" i="8" a="1"/>
  <c r="O183" i="8" s="1"/>
  <c r="O177" i="8" a="1"/>
  <c r="O177" i="8" s="1"/>
  <c r="O170" i="8" a="1"/>
  <c r="O170" i="8" s="1"/>
  <c r="O163" i="8" a="1"/>
  <c r="O163" i="8" s="1"/>
  <c r="O156" i="8" a="1"/>
  <c r="O156" i="8" s="1"/>
  <c r="O142" i="8" a="1"/>
  <c r="O142" i="8" s="1"/>
  <c r="O135" i="8" a="1"/>
  <c r="O135" i="8" s="1"/>
  <c r="O127" i="8" a="1"/>
  <c r="O127" i="8" s="1"/>
  <c r="O121" i="8" a="1"/>
  <c r="O121" i="8" s="1"/>
  <c r="O113" i="8" a="1"/>
  <c r="O113" i="8" s="1"/>
  <c r="O106" i="8" a="1"/>
  <c r="O106" i="8" s="1"/>
  <c r="O99" i="8" a="1"/>
  <c r="O99" i="8" s="1"/>
  <c r="O92" i="8" a="1"/>
  <c r="O92" i="8" s="1"/>
  <c r="O78" i="8" a="1"/>
  <c r="O78" i="8" s="1"/>
  <c r="O71" i="8" a="1"/>
  <c r="O71" i="8" s="1"/>
  <c r="O63" i="8" a="1"/>
  <c r="O63" i="8" s="1"/>
  <c r="O57" i="8" a="1"/>
  <c r="O57" i="8" s="1"/>
  <c r="O49" i="8" a="1"/>
  <c r="O49" i="8" s="1"/>
  <c r="O42" i="8" a="1"/>
  <c r="O42" i="8" s="1"/>
  <c r="O35" i="8" a="1"/>
  <c r="O35" i="8" s="1"/>
  <c r="O28" i="8" a="1"/>
  <c r="O28" i="8" s="1"/>
  <c r="O14" i="8" a="1"/>
  <c r="O14" i="8" s="1"/>
  <c r="O7" i="8" a="1"/>
  <c r="O7" i="8" s="1"/>
  <c r="O761" i="8" a="1"/>
  <c r="O761" i="8" s="1"/>
  <c r="O520" i="8" a="1"/>
  <c r="O520" i="8" s="1"/>
  <c r="O332" i="8" a="1"/>
  <c r="O332" i="8" s="1"/>
  <c r="O274" i="8" a="1"/>
  <c r="O274" i="8" s="1"/>
  <c r="O216" i="8" a="1"/>
  <c r="O216" i="8" s="1"/>
  <c r="O115" i="8" a="1"/>
  <c r="O115" i="8" s="1"/>
  <c r="O94" i="8" a="1"/>
  <c r="O94" i="8" s="1"/>
  <c r="O79" i="8" a="1"/>
  <c r="O79" i="8" s="1"/>
  <c r="O67" i="8" a="1"/>
  <c r="O67" i="8" s="1"/>
  <c r="O34" i="8" a="1"/>
  <c r="O34" i="8" s="1"/>
  <c r="O23" i="8" a="1"/>
  <c r="O23" i="8" s="1"/>
  <c r="O10" i="8" a="1"/>
  <c r="O10" i="8" s="1"/>
  <c r="O9" i="8" a="1"/>
  <c r="O9" i="8" s="1"/>
  <c r="O453" i="8" a="1"/>
  <c r="O453" i="8" s="1"/>
  <c r="O223" i="8" a="1"/>
  <c r="O223" i="8" s="1"/>
  <c r="O46" i="8" a="1"/>
  <c r="O46" i="8" s="1"/>
  <c r="O24" i="8" a="1"/>
  <c r="O24" i="8" s="1"/>
  <c r="O745" i="8" a="1"/>
  <c r="O745" i="8" s="1"/>
  <c r="O585" i="8" a="1"/>
  <c r="O585" i="8" s="1"/>
  <c r="O510" i="8" a="1"/>
  <c r="O510" i="8" s="1"/>
  <c r="O436" i="8" a="1"/>
  <c r="O436" i="8" s="1"/>
  <c r="O383" i="8" a="1"/>
  <c r="O383" i="8" s="1"/>
  <c r="O266" i="8" a="1"/>
  <c r="O266" i="8" s="1"/>
  <c r="O162" i="8" a="1"/>
  <c r="O162" i="8" s="1"/>
  <c r="O112" i="8" a="1"/>
  <c r="O112" i="8" s="1"/>
  <c r="O66" i="8" a="1"/>
  <c r="O66" i="8" s="1"/>
  <c r="O56" i="8" a="1"/>
  <c r="O56" i="8" s="1"/>
  <c r="O44" i="8" a="1"/>
  <c r="O44" i="8" s="1"/>
  <c r="O31" i="8" a="1"/>
  <c r="O31" i="8" s="1"/>
  <c r="O22" i="8" a="1"/>
  <c r="O22" i="8" s="1"/>
  <c r="O528" i="8" a="1"/>
  <c r="O528" i="8" s="1"/>
  <c r="O281" i="8" a="1"/>
  <c r="O281" i="8" s="1"/>
  <c r="O58" i="8" a="1"/>
  <c r="O58" i="8" s="1"/>
  <c r="O736" i="8" a="1"/>
  <c r="O736" i="8" s="1"/>
  <c r="O649" i="8" a="1"/>
  <c r="O649" i="8" s="1"/>
  <c r="O500" i="8" a="1"/>
  <c r="O500" i="8" s="1"/>
  <c r="O376" i="8" a="1"/>
  <c r="O376" i="8" s="1"/>
  <c r="O259" i="8" a="1"/>
  <c r="O259" i="8" s="1"/>
  <c r="O207" i="8" a="1"/>
  <c r="O207" i="8" s="1"/>
  <c r="O155" i="8" a="1"/>
  <c r="O155" i="8" s="1"/>
  <c r="O108" i="8" a="1"/>
  <c r="O108" i="8" s="1"/>
  <c r="O91" i="8" a="1"/>
  <c r="O91" i="8" s="1"/>
  <c r="O65" i="8" a="1"/>
  <c r="O65" i="8" s="1"/>
  <c r="O43" i="8" a="1"/>
  <c r="O43" i="8" s="1"/>
  <c r="O20" i="8" a="1"/>
  <c r="O20" i="8" s="1"/>
  <c r="O680" i="8" a="1"/>
  <c r="O680" i="8" s="1"/>
  <c r="O120" i="8" a="1"/>
  <c r="O120" i="8" s="1"/>
  <c r="O13" i="8" a="1"/>
  <c r="O13" i="8" s="1"/>
  <c r="O722" i="8" a="1"/>
  <c r="O722" i="8" s="1"/>
  <c r="O566" i="8" a="1"/>
  <c r="O566" i="8" s="1"/>
  <c r="O492" i="8" a="1"/>
  <c r="O492" i="8" s="1"/>
  <c r="O369" i="8" a="1"/>
  <c r="O369" i="8" s="1"/>
  <c r="O251" i="8" a="1"/>
  <c r="O251" i="8" s="1"/>
  <c r="O203" i="8" a="1"/>
  <c r="O203" i="8" s="1"/>
  <c r="O148" i="8" a="1"/>
  <c r="O148" i="8" s="1"/>
  <c r="O88" i="8" a="1"/>
  <c r="O88" i="8" s="1"/>
  <c r="O74" i="8" a="1"/>
  <c r="O74" i="8" s="1"/>
  <c r="O64" i="8" a="1"/>
  <c r="O64" i="8" s="1"/>
  <c r="O52" i="8" a="1"/>
  <c r="O52" i="8" s="1"/>
  <c r="O30" i="8" a="1"/>
  <c r="O30" i="8" s="1"/>
  <c r="O17" i="8" a="1"/>
  <c r="O17" i="8" s="1"/>
  <c r="O8" i="8" a="1"/>
  <c r="O8" i="8" s="1"/>
  <c r="O1083" i="8" a="1"/>
  <c r="O1083" i="8" s="1"/>
  <c r="O712" i="8" a="1"/>
  <c r="O712" i="8" s="1"/>
  <c r="O556" i="8" a="1"/>
  <c r="O556" i="8" s="1"/>
  <c r="O416" i="8" a="1"/>
  <c r="O416" i="8" s="1"/>
  <c r="O361" i="8" a="1"/>
  <c r="O361" i="8" s="1"/>
  <c r="O303" i="8" a="1"/>
  <c r="O303" i="8" s="1"/>
  <c r="O196" i="8" a="1"/>
  <c r="O196" i="8" s="1"/>
  <c r="O87" i="8" a="1"/>
  <c r="O87" i="8" s="1"/>
  <c r="O51" i="8" a="1"/>
  <c r="O51" i="8" s="1"/>
  <c r="O39" i="8" a="1"/>
  <c r="O39" i="8" s="1"/>
  <c r="O16" i="8" a="1"/>
  <c r="O16" i="8" s="1"/>
  <c r="O6" i="8" a="1"/>
  <c r="O6" i="8" s="1"/>
  <c r="O340" i="8" a="1"/>
  <c r="O340" i="8" s="1"/>
  <c r="O80" i="8" a="1"/>
  <c r="O80" i="8" s="1"/>
  <c r="O940" i="8" a="1"/>
  <c r="O940" i="8" s="1"/>
  <c r="O623" i="8" a="1"/>
  <c r="O623" i="8" s="1"/>
  <c r="O545" i="8" a="1"/>
  <c r="O545" i="8" s="1"/>
  <c r="O473" i="8" a="1"/>
  <c r="O473" i="8" s="1"/>
  <c r="O410" i="8" a="1"/>
  <c r="O410" i="8" s="1"/>
  <c r="O354" i="8" a="1"/>
  <c r="O354" i="8" s="1"/>
  <c r="O295" i="8" a="1"/>
  <c r="O295" i="8" s="1"/>
  <c r="O134" i="8" a="1"/>
  <c r="O134" i="8" s="1"/>
  <c r="O100" i="8" a="1"/>
  <c r="O100" i="8" s="1"/>
  <c r="O86" i="8" a="1"/>
  <c r="O86" i="8" s="1"/>
  <c r="O73" i="8" a="1"/>
  <c r="O73" i="8" s="1"/>
  <c r="O60" i="8" a="1"/>
  <c r="O60" i="8" s="1"/>
  <c r="O50" i="8" a="1"/>
  <c r="O50" i="8" s="1"/>
  <c r="O38" i="8" a="1"/>
  <c r="O38" i="8" s="1"/>
  <c r="O27" i="8" a="1"/>
  <c r="O27" i="8" s="1"/>
  <c r="O15" i="8" a="1"/>
  <c r="O15" i="8" s="1"/>
  <c r="O604" i="8" a="1"/>
  <c r="O604" i="8" s="1"/>
  <c r="O70" i="8" a="1"/>
  <c r="O70" i="8" s="1"/>
  <c r="O852" i="8" a="1"/>
  <c r="O852" i="8" s="1"/>
  <c r="O688" i="8" a="1"/>
  <c r="O688" i="8" s="1"/>
  <c r="O538" i="8" a="1"/>
  <c r="O538" i="8" s="1"/>
  <c r="O288" i="8" a="1"/>
  <c r="O288" i="8" s="1"/>
  <c r="O98" i="8" a="1"/>
  <c r="O98" i="8" s="1"/>
  <c r="O84" i="8" a="1"/>
  <c r="O84" i="8" s="1"/>
  <c r="O72" i="8" a="1"/>
  <c r="O72" i="8" s="1"/>
  <c r="O59" i="8" a="1"/>
  <c r="O59" i="8" s="1"/>
  <c r="O48" i="8" a="1"/>
  <c r="O48" i="8" s="1"/>
  <c r="O25" i="8" a="1"/>
  <c r="O25" i="8" s="1"/>
  <c r="O397" i="8" a="1"/>
  <c r="O397" i="8" s="1"/>
  <c r="O176" i="8" a="1"/>
  <c r="O176" i="8" s="1"/>
  <c r="O36" i="8" a="1"/>
  <c r="O36" i="8" s="1"/>
  <c r="O1029" i="8" a="1"/>
  <c r="O1029" i="8" s="1"/>
  <c r="O845" i="8" a="1"/>
  <c r="O845" i="8" s="1"/>
  <c r="O637" i="8" a="1"/>
  <c r="O637" i="8" s="1"/>
  <c r="O437" i="8" a="1"/>
  <c r="O437" i="8" s="1"/>
  <c r="O149" i="8" a="1"/>
  <c r="O149" i="8" s="1"/>
  <c r="O989" i="8" a="1"/>
  <c r="O989" i="8" s="1"/>
  <c r="O789" i="8" a="1"/>
  <c r="O789" i="8" s="1"/>
  <c r="O597" i="8" a="1"/>
  <c r="O597" i="8" s="1"/>
  <c r="O373" i="8" a="1"/>
  <c r="O373" i="8" s="1"/>
  <c r="O21" i="8" a="1"/>
  <c r="O21" i="8" s="1"/>
  <c r="O285" i="8" a="1"/>
  <c r="O285" i="8" s="1"/>
  <c r="O1429" i="8" a="1"/>
  <c r="O1429" i="8" s="1"/>
  <c r="O1365" i="8" a="1"/>
  <c r="O1365" i="8" s="1"/>
  <c r="O1301" i="8" a="1"/>
  <c r="O1301" i="8" s="1"/>
  <c r="O1229" i="8" a="1"/>
  <c r="O1229" i="8" s="1"/>
  <c r="O1157" i="8" a="1"/>
  <c r="O1157" i="8" s="1"/>
  <c r="O997" i="8" a="1"/>
  <c r="O997" i="8" s="1"/>
  <c r="O805" i="8" a="1"/>
  <c r="O805" i="8" s="1"/>
  <c r="O605" i="8" a="1"/>
  <c r="O605" i="8" s="1"/>
  <c r="O389" i="8" a="1"/>
  <c r="O389" i="8" s="1"/>
  <c r="O61" i="8" a="1"/>
  <c r="O61" i="8" s="1"/>
  <c r="O237" i="8" a="1"/>
  <c r="O237" i="8" s="1"/>
  <c r="O1005" i="8" a="1"/>
  <c r="O1005" i="8" s="1"/>
  <c r="O821" i="8" a="1"/>
  <c r="O821" i="8" s="1"/>
  <c r="O613" i="8" a="1"/>
  <c r="O613" i="8" s="1"/>
  <c r="O413" i="8" a="1"/>
  <c r="O413" i="8" s="1"/>
  <c r="O117" i="8" a="1"/>
  <c r="O117" i="8" s="1"/>
  <c r="O965" i="8" a="1"/>
  <c r="O965" i="8" s="1"/>
  <c r="O765" i="8" a="1"/>
  <c r="O765" i="8" s="1"/>
  <c r="O573" i="8" a="1"/>
  <c r="O573" i="8" s="1"/>
  <c r="O349" i="8" a="1"/>
  <c r="O349" i="8" s="1"/>
  <c r="O1093" i="8" a="1"/>
  <c r="O1093" i="8" s="1"/>
  <c r="O165" i="8" a="1"/>
  <c r="O165" i="8" s="1"/>
  <c r="O1421" i="8" a="1"/>
  <c r="O1421" i="8" s="1"/>
  <c r="O1357" i="8" a="1"/>
  <c r="O1357" i="8" s="1"/>
  <c r="O1293" i="8" a="1"/>
  <c r="O1293" i="8" s="1"/>
  <c r="O1213" i="8" a="1"/>
  <c r="O1213" i="8" s="1"/>
  <c r="O1149" i="8" a="1"/>
  <c r="O1149" i="8" s="1"/>
  <c r="O973" i="8" a="1"/>
  <c r="O973" i="8" s="1"/>
  <c r="O781" i="8" a="1"/>
  <c r="O781" i="8" s="1"/>
  <c r="O581" i="8" a="1"/>
  <c r="O581" i="8" s="1"/>
  <c r="O365" i="8" a="1"/>
  <c r="O365" i="8" s="1"/>
  <c r="O53" i="8" a="1"/>
  <c r="O53" i="8" s="1"/>
  <c r="O189" i="8" a="1"/>
  <c r="O189" i="8" s="1"/>
  <c r="O1458" i="8" a="1"/>
  <c r="O1458" i="8" s="1"/>
  <c r="O981" i="8" a="1"/>
  <c r="O981" i="8" s="1"/>
  <c r="O797" i="8" a="1"/>
  <c r="O797" i="8" s="1"/>
  <c r="O589" i="8" a="1"/>
  <c r="O589" i="8" s="1"/>
  <c r="O381" i="8" a="1"/>
  <c r="O381" i="8" s="1"/>
  <c r="O69" i="8" a="1"/>
  <c r="O69" i="8" s="1"/>
  <c r="O941" i="8" a="1"/>
  <c r="O941" i="8" s="1"/>
  <c r="O741" i="8" a="1"/>
  <c r="O741" i="8" s="1"/>
  <c r="O549" i="8" a="1"/>
  <c r="O549" i="8" s="1"/>
  <c r="O309" i="8" a="1"/>
  <c r="O309" i="8" s="1"/>
  <c r="O293" i="8" a="1"/>
  <c r="O293" i="8" s="1"/>
  <c r="O5" i="8" a="1"/>
  <c r="O5" i="8" s="1"/>
  <c r="O1413" i="8" a="1"/>
  <c r="O1413" i="8" s="1"/>
  <c r="O1349" i="8" a="1"/>
  <c r="O1349" i="8" s="1"/>
  <c r="O1285" i="8" a="1"/>
  <c r="O1285" i="8" s="1"/>
  <c r="O1205" i="8" a="1"/>
  <c r="O1205" i="8" s="1"/>
  <c r="O1141" i="8" a="1"/>
  <c r="O1141" i="8" s="1"/>
  <c r="O949" i="8" a="1"/>
  <c r="O949" i="8" s="1"/>
  <c r="O757" i="8" a="1"/>
  <c r="O757" i="8" s="1"/>
  <c r="O557" i="8" a="1"/>
  <c r="O557" i="8" s="1"/>
  <c r="O341" i="8" a="1"/>
  <c r="O341" i="8" s="1"/>
  <c r="O29" i="8" a="1"/>
  <c r="O29" i="8" s="1"/>
  <c r="O141" i="8" a="1"/>
  <c r="O141" i="8" s="1"/>
  <c r="O1456" i="8" a="1"/>
  <c r="O1456" i="8" s="1"/>
  <c r="O957" i="8" a="1"/>
  <c r="O957" i="8" s="1"/>
  <c r="O773" i="8" a="1"/>
  <c r="O773" i="8" s="1"/>
  <c r="O565" i="8" a="1"/>
  <c r="O565" i="8" s="1"/>
  <c r="O357" i="8" a="1"/>
  <c r="O357" i="8" s="1"/>
  <c r="O1237" i="8" a="1"/>
  <c r="O1237" i="8" s="1"/>
  <c r="O909" i="8" a="1"/>
  <c r="O909" i="8" s="1"/>
  <c r="O717" i="8" a="1"/>
  <c r="O717" i="8" s="1"/>
  <c r="O525" i="8" a="1"/>
  <c r="O525" i="8" s="1"/>
  <c r="O253" i="8" a="1"/>
  <c r="O253" i="8" s="1"/>
  <c r="O1109" i="8" a="1"/>
  <c r="O1109" i="8" s="1"/>
  <c r="O1101" i="8" a="1"/>
  <c r="O1101" i="8" s="1"/>
  <c r="O1101" i="15" s="1"/>
  <c r="O1405" i="8" a="1"/>
  <c r="O1405" i="8" s="1"/>
  <c r="O1341" i="8" a="1"/>
  <c r="O1341" i="8" s="1"/>
  <c r="O1277" i="8" a="1"/>
  <c r="O1277" i="8" s="1"/>
  <c r="O1197" i="8" a="1"/>
  <c r="O1197" i="8" s="1"/>
  <c r="O1133" i="8" a="1"/>
  <c r="O1133" i="8" s="1"/>
  <c r="O925" i="8" a="1"/>
  <c r="O925" i="8" s="1"/>
  <c r="O733" i="8" a="1"/>
  <c r="O733" i="8" s="1"/>
  <c r="O533" i="8" a="1"/>
  <c r="O533" i="8" s="1"/>
  <c r="O301" i="8" a="1"/>
  <c r="O301" i="8" s="1"/>
  <c r="O669" i="8" a="1"/>
  <c r="O669" i="8" s="1"/>
  <c r="O101" i="8" a="1"/>
  <c r="O101" i="8" s="1"/>
  <c r="O1455" i="8" a="1"/>
  <c r="O1455" i="8" s="1"/>
  <c r="O933" i="8" a="1"/>
  <c r="O933" i="8" s="1"/>
  <c r="O749" i="8" a="1"/>
  <c r="O749" i="8" s="1"/>
  <c r="O541" i="8" a="1"/>
  <c r="O541" i="8" s="1"/>
  <c r="O333" i="8" a="1"/>
  <c r="O333" i="8" s="1"/>
  <c r="O1085" i="8" a="1"/>
  <c r="O1085" i="8" s="1"/>
  <c r="O885" i="8" a="1"/>
  <c r="O885" i="8" s="1"/>
  <c r="O701" i="8" a="1"/>
  <c r="O701" i="8" s="1"/>
  <c r="O501" i="8" a="1"/>
  <c r="O501" i="8" s="1"/>
  <c r="O213" i="8" a="1"/>
  <c r="O213" i="8" s="1"/>
  <c r="O277" i="8" a="1"/>
  <c r="O277" i="8" s="1"/>
  <c r="O269" i="8" a="1"/>
  <c r="O269" i="8" s="1"/>
  <c r="O1397" i="8" a="1"/>
  <c r="O1397" i="8" s="1"/>
  <c r="O1333" i="8" a="1"/>
  <c r="O1333" i="8" s="1"/>
  <c r="O1269" i="8" a="1"/>
  <c r="O1269" i="8" s="1"/>
  <c r="O1189" i="8" a="1"/>
  <c r="O1189" i="8" s="1"/>
  <c r="O1125" i="8" a="1"/>
  <c r="O1125" i="8" s="1"/>
  <c r="O901" i="8" a="1"/>
  <c r="O901" i="8" s="1"/>
  <c r="O709" i="8" a="1"/>
  <c r="O709" i="8" s="1"/>
  <c r="O509" i="8" a="1"/>
  <c r="O509" i="8" s="1"/>
  <c r="O229" i="8" a="1"/>
  <c r="O229" i="8" s="1"/>
  <c r="O429" i="8" a="1"/>
  <c r="O429" i="8" s="1"/>
  <c r="O93" i="8" a="1"/>
  <c r="O93" i="8" s="1"/>
  <c r="O1221" i="8" a="1"/>
  <c r="O1221" i="8" s="1"/>
  <c r="O917" i="8" a="1"/>
  <c r="O917" i="8" s="1"/>
  <c r="O725" i="8" a="1"/>
  <c r="O725" i="8" s="1"/>
  <c r="O517" i="8" a="1"/>
  <c r="O517" i="8" s="1"/>
  <c r="O261" i="8" a="1"/>
  <c r="O261" i="8" s="1"/>
  <c r="O1061" i="8" a="1"/>
  <c r="O1061" i="8" s="1"/>
  <c r="O861" i="8" a="1"/>
  <c r="O861" i="8" s="1"/>
  <c r="O677" i="8" a="1"/>
  <c r="O677" i="8" s="1"/>
  <c r="O477" i="8" a="1"/>
  <c r="O477" i="8" s="1"/>
  <c r="O181" i="8" a="1"/>
  <c r="O181" i="8" s="1"/>
  <c r="O173" i="8" a="1"/>
  <c r="O173" i="8" s="1"/>
  <c r="O1453" i="8" a="1"/>
  <c r="O1453" i="8" s="1"/>
  <c r="O1389" i="8" a="1"/>
  <c r="O1389" i="8" s="1"/>
  <c r="O1325" i="8" a="1"/>
  <c r="O1325" i="8" s="1"/>
  <c r="O1261" i="8" a="1"/>
  <c r="O1261" i="8" s="1"/>
  <c r="O1181" i="8" a="1"/>
  <c r="O1181" i="8" s="1"/>
  <c r="O1069" i="8" a="1"/>
  <c r="O1069" i="8" s="1"/>
  <c r="O877" i="8" a="1"/>
  <c r="O877" i="8" s="1"/>
  <c r="O685" i="8" a="1"/>
  <c r="O685" i="8" s="1"/>
  <c r="O485" i="8" a="1"/>
  <c r="O485" i="8" s="1"/>
  <c r="O205" i="8" a="1"/>
  <c r="O205" i="8" s="1"/>
  <c r="O325" i="8" a="1"/>
  <c r="O325" i="8" s="1"/>
  <c r="O77" i="8" a="1"/>
  <c r="O77" i="8" s="1"/>
  <c r="O1077" i="8" a="1"/>
  <c r="O1077" i="8" s="1"/>
  <c r="O893" i="8" a="1"/>
  <c r="O893" i="8" s="1"/>
  <c r="O693" i="8" a="1"/>
  <c r="O693" i="8" s="1"/>
  <c r="O493" i="8" a="1"/>
  <c r="O493" i="8" s="1"/>
  <c r="O221" i="8" a="1"/>
  <c r="O221" i="8" s="1"/>
  <c r="O1037" i="8" a="1"/>
  <c r="O1037" i="8" s="1"/>
  <c r="O837" i="8" a="1"/>
  <c r="O837" i="8" s="1"/>
  <c r="O645" i="8" a="1"/>
  <c r="O645" i="8" s="1"/>
  <c r="O445" i="8" a="1"/>
  <c r="O445" i="8" s="1"/>
  <c r="O133" i="8" a="1"/>
  <c r="O133" i="8" s="1"/>
  <c r="O85" i="8" a="1"/>
  <c r="O85" i="8" s="1"/>
  <c r="O1445" i="8" a="1"/>
  <c r="O1445" i="8" s="1"/>
  <c r="O1381" i="8" a="1"/>
  <c r="O1381" i="8" s="1"/>
  <c r="O1317" i="8" a="1"/>
  <c r="O1317" i="8" s="1"/>
  <c r="O1253" i="8" a="1"/>
  <c r="O1253" i="8" s="1"/>
  <c r="O1173" i="8" a="1"/>
  <c r="O1173" i="8" s="1"/>
  <c r="O1045" i="8" a="1"/>
  <c r="O1045" i="8" s="1"/>
  <c r="O853" i="8" a="1"/>
  <c r="O853" i="8" s="1"/>
  <c r="O653" i="8" a="1"/>
  <c r="O653" i="8" s="1"/>
  <c r="O461" i="8" a="1"/>
  <c r="O461" i="8" s="1"/>
  <c r="O157" i="8" a="1"/>
  <c r="O157" i="8" s="1"/>
  <c r="O317" i="8" a="1"/>
  <c r="O317" i="8" s="1"/>
  <c r="O45" i="8" a="1"/>
  <c r="O45" i="8" s="1"/>
  <c r="O1053" i="8" a="1"/>
  <c r="O1053" i="8" s="1"/>
  <c r="O869" i="8" a="1"/>
  <c r="O869" i="8" s="1"/>
  <c r="O661" i="8" a="1"/>
  <c r="O661" i="8" s="1"/>
  <c r="O469" i="8" a="1"/>
  <c r="O469" i="8" s="1"/>
  <c r="O197" i="8" a="1"/>
  <c r="O197" i="8" s="1"/>
  <c r="O1013" i="8" a="1"/>
  <c r="O1013" i="8" s="1"/>
  <c r="O813" i="8" a="1"/>
  <c r="O813" i="8" s="1"/>
  <c r="O621" i="8" a="1"/>
  <c r="O621" i="8" s="1"/>
  <c r="O405" i="8" a="1"/>
  <c r="O405" i="8" s="1"/>
  <c r="O109" i="8" a="1"/>
  <c r="O109" i="8" s="1"/>
  <c r="O1117" i="8" a="1"/>
  <c r="O1117" i="8" s="1"/>
  <c r="O1437" i="8" a="1"/>
  <c r="O1437" i="8" s="1"/>
  <c r="O1373" i="8" a="1"/>
  <c r="O1373" i="8" s="1"/>
  <c r="O1309" i="8" a="1"/>
  <c r="O1309" i="8" s="1"/>
  <c r="O1245" i="8" a="1"/>
  <c r="O1245" i="8" s="1"/>
  <c r="O1165" i="8" a="1"/>
  <c r="O1165" i="8" s="1"/>
  <c r="O1021" i="8" a="1"/>
  <c r="O1021" i="8" s="1"/>
  <c r="O829" i="8" a="1"/>
  <c r="O829" i="8" s="1"/>
  <c r="O629" i="8" a="1"/>
  <c r="O629" i="8" s="1"/>
  <c r="O421" i="8" a="1"/>
  <c r="O421" i="8" s="1"/>
  <c r="O125" i="8" a="1"/>
  <c r="O125" i="8" s="1"/>
  <c r="O245" i="8" a="1"/>
  <c r="O245" i="8" s="1"/>
  <c r="O37" i="8" a="1"/>
  <c r="O37" i="8" s="1"/>
  <c r="N1413" i="8" a="1"/>
  <c r="N1413" i="8" s="1"/>
  <c r="N1349" i="8" a="1"/>
  <c r="N1349" i="8" s="1"/>
  <c r="N1261" i="8" a="1"/>
  <c r="N1261" i="8" s="1"/>
  <c r="N1197" i="8" a="1"/>
  <c r="N1197" i="8" s="1"/>
  <c r="N1181" i="8" a="1"/>
  <c r="N1181" i="8" s="1"/>
  <c r="N1061" i="8" a="1"/>
  <c r="N1061" i="8" s="1"/>
  <c r="N981" i="8" a="1"/>
  <c r="N981" i="8" s="1"/>
  <c r="N917" i="8" a="1"/>
  <c r="N917" i="8" s="1"/>
  <c r="N845" i="8" a="1"/>
  <c r="N845" i="8" s="1"/>
  <c r="N805" i="8" a="1"/>
  <c r="N805" i="8" s="1"/>
  <c r="N741" i="8" a="1"/>
  <c r="N741" i="8" s="1"/>
  <c r="N677" i="8" a="1"/>
  <c r="N677" i="8" s="1"/>
  <c r="N613" i="8" a="1"/>
  <c r="N613" i="8" s="1"/>
  <c r="N549" i="8" a="1"/>
  <c r="N549" i="8" s="1"/>
  <c r="N477" i="8" a="1"/>
  <c r="N477" i="8" s="1"/>
  <c r="N397" i="8" a="1"/>
  <c r="N397" i="8" s="1"/>
  <c r="N381" i="8" a="1"/>
  <c r="N381" i="8" s="1"/>
  <c r="N221" i="8" a="1"/>
  <c r="N221" i="8" s="1"/>
  <c r="N141" i="8" a="1"/>
  <c r="N141" i="8" s="1"/>
  <c r="N1405" i="8" a="1"/>
  <c r="N1405" i="8" s="1"/>
  <c r="N1341" i="8" a="1"/>
  <c r="N1341" i="8" s="1"/>
  <c r="N1253" i="8" a="1"/>
  <c r="N1253" i="8" s="1"/>
  <c r="N1157" i="8" a="1"/>
  <c r="N1157" i="8" s="1"/>
  <c r="N1173" i="8" a="1"/>
  <c r="N1173" i="8" s="1"/>
  <c r="N1053" i="8" a="1"/>
  <c r="N1053" i="8" s="1"/>
  <c r="N973" i="8" a="1"/>
  <c r="N973" i="8" s="1"/>
  <c r="N909" i="8" a="1"/>
  <c r="N909" i="8" s="1"/>
  <c r="N837" i="8" a="1"/>
  <c r="N837" i="8" s="1"/>
  <c r="N797" i="8" a="1"/>
  <c r="N797" i="8" s="1"/>
  <c r="N733" i="8" a="1"/>
  <c r="N733" i="8" s="1"/>
  <c r="N669" i="8" a="1"/>
  <c r="N669" i="8" s="1"/>
  <c r="N605" i="8" a="1"/>
  <c r="N605" i="8" s="1"/>
  <c r="N541" i="8" a="1"/>
  <c r="N541" i="8" s="1"/>
  <c r="N469" i="8" a="1"/>
  <c r="N469" i="8" s="1"/>
  <c r="N373" i="8" a="1"/>
  <c r="N373" i="8" s="1"/>
  <c r="N349" i="8" a="1"/>
  <c r="N349" i="8" s="1"/>
  <c r="N213" i="8" a="1"/>
  <c r="N213" i="8" s="1"/>
  <c r="N133" i="8" a="1"/>
  <c r="N133" i="8" s="1"/>
  <c r="N1397" i="8" a="1"/>
  <c r="N1397" i="8" s="1"/>
  <c r="N1333" i="8" a="1"/>
  <c r="N1333" i="8" s="1"/>
  <c r="N1245" i="8" a="1"/>
  <c r="N1245" i="8" s="1"/>
  <c r="N1149" i="8" a="1"/>
  <c r="N1149" i="8" s="1"/>
  <c r="N1125" i="8" a="1"/>
  <c r="N1125" i="8" s="1"/>
  <c r="N1045" i="8" a="1"/>
  <c r="N1045" i="8" s="1"/>
  <c r="N965" i="8" a="1"/>
  <c r="N965" i="8" s="1"/>
  <c r="N901" i="8" a="1"/>
  <c r="N901" i="8" s="1"/>
  <c r="N829" i="8" a="1"/>
  <c r="N829" i="8" s="1"/>
  <c r="N789" i="8" a="1"/>
  <c r="N789" i="8" s="1"/>
  <c r="N725" i="8" a="1"/>
  <c r="N725" i="8" s="1"/>
  <c r="N661" i="8" a="1"/>
  <c r="N661" i="8" s="1"/>
  <c r="N597" i="8" a="1"/>
  <c r="N597" i="8" s="1"/>
  <c r="N533" i="8" a="1"/>
  <c r="N533" i="8" s="1"/>
  <c r="N461" i="8" a="1"/>
  <c r="N461" i="8" s="1"/>
  <c r="N365" i="8" a="1"/>
  <c r="N365" i="8" s="1"/>
  <c r="N341" i="8" a="1"/>
  <c r="N341" i="8" s="1"/>
  <c r="N205" i="8" a="1"/>
  <c r="N205" i="8" s="1"/>
  <c r="N117" i="8" a="1"/>
  <c r="N117" i="8" s="1"/>
  <c r="N1453" i="8" a="1"/>
  <c r="N1453" i="8" s="1"/>
  <c r="N1389" i="8" a="1"/>
  <c r="N1389" i="8" s="1"/>
  <c r="N1325" i="8" a="1"/>
  <c r="N1325" i="8" s="1"/>
  <c r="N1237" i="8" a="1"/>
  <c r="N1237" i="8" s="1"/>
  <c r="N1109" i="8" a="1"/>
  <c r="N1109" i="8" s="1"/>
  <c r="N1117" i="8" a="1"/>
  <c r="N1117" i="8" s="1"/>
  <c r="N1029" i="8" a="1"/>
  <c r="N1029" i="8" s="1"/>
  <c r="N957" i="8" a="1"/>
  <c r="N957" i="8" s="1"/>
  <c r="N885" i="8" a="1"/>
  <c r="N885" i="8" s="1"/>
  <c r="N821" i="8" a="1"/>
  <c r="N821" i="8" s="1"/>
  <c r="N781" i="8" a="1"/>
  <c r="N781" i="8" s="1"/>
  <c r="N717" i="8" a="1"/>
  <c r="N717" i="8" s="1"/>
  <c r="N653" i="8" a="1"/>
  <c r="N653" i="8" s="1"/>
  <c r="N589" i="8" a="1"/>
  <c r="N589" i="8" s="1"/>
  <c r="N525" i="8" a="1"/>
  <c r="N525" i="8" s="1"/>
  <c r="N445" i="8" a="1"/>
  <c r="N445" i="8" s="1"/>
  <c r="N357" i="8" a="1"/>
  <c r="N357" i="8" s="1"/>
  <c r="N325" i="8" a="1"/>
  <c r="N325" i="8" s="1"/>
  <c r="N197" i="8" a="1"/>
  <c r="N197" i="8" s="1"/>
  <c r="N109" i="8" a="1"/>
  <c r="N109" i="8" s="1"/>
  <c r="N1445" i="8" a="1"/>
  <c r="N1445" i="8" s="1"/>
  <c r="N1381" i="8" a="1"/>
  <c r="N1381" i="8" s="1"/>
  <c r="N1317" i="8" a="1"/>
  <c r="N1317" i="8" s="1"/>
  <c r="N1229" i="8" a="1"/>
  <c r="N1229" i="8" s="1"/>
  <c r="N1101" i="8" a="1"/>
  <c r="N1101" i="8" s="1"/>
  <c r="N1093" i="8" a="1"/>
  <c r="N1093" i="8" s="1"/>
  <c r="N1013" i="8" a="1"/>
  <c r="N1013" i="8" s="1"/>
  <c r="N949" i="8" a="1"/>
  <c r="N949" i="8" s="1"/>
  <c r="N877" i="8" a="1"/>
  <c r="N877" i="8" s="1"/>
  <c r="N813" i="8" a="1"/>
  <c r="N813" i="8" s="1"/>
  <c r="N773" i="8" a="1"/>
  <c r="N773" i="8" s="1"/>
  <c r="N709" i="8" a="1"/>
  <c r="N709" i="8" s="1"/>
  <c r="N645" i="8" a="1"/>
  <c r="N645" i="8" s="1"/>
  <c r="N581" i="8" a="1"/>
  <c r="N581" i="8" s="1"/>
  <c r="N517" i="8" a="1"/>
  <c r="N517" i="8" s="1"/>
  <c r="N437" i="8" a="1"/>
  <c r="N437" i="8" s="1"/>
  <c r="N333" i="8" a="1"/>
  <c r="N333" i="8" s="1"/>
  <c r="N317" i="8" a="1"/>
  <c r="N317" i="8" s="1"/>
  <c r="N181" i="8" a="1"/>
  <c r="N181" i="8" s="1"/>
  <c r="N1450" i="8" a="1"/>
  <c r="N1450" i="8" s="1"/>
  <c r="N1442" i="8" a="1"/>
  <c r="N1442" i="8" s="1"/>
  <c r="N1434" i="8" a="1"/>
  <c r="N1434" i="8" s="1"/>
  <c r="N1426" i="8" a="1"/>
  <c r="N1426" i="8" s="1"/>
  <c r="N1418" i="8" a="1"/>
  <c r="N1418" i="8" s="1"/>
  <c r="N1410" i="8" a="1"/>
  <c r="N1410" i="8" s="1"/>
  <c r="N1402" i="8" a="1"/>
  <c r="N1402" i="8" s="1"/>
  <c r="N1394" i="8" a="1"/>
  <c r="N1394" i="8" s="1"/>
  <c r="N1386" i="8" a="1"/>
  <c r="N1386" i="8" s="1"/>
  <c r="N1378" i="8" a="1"/>
  <c r="N1378" i="8" s="1"/>
  <c r="N1370" i="8" a="1"/>
  <c r="N1370" i="8" s="1"/>
  <c r="N1362" i="8" a="1"/>
  <c r="N1362" i="8" s="1"/>
  <c r="N1354" i="8" a="1"/>
  <c r="N1354" i="8" s="1"/>
  <c r="N1346" i="8" a="1"/>
  <c r="N1346" i="8" s="1"/>
  <c r="N1338" i="8" a="1"/>
  <c r="N1338" i="8" s="1"/>
  <c r="N1330" i="8" a="1"/>
  <c r="N1330" i="8" s="1"/>
  <c r="N1315" i="8" a="1"/>
  <c r="N1315" i="8" s="1"/>
  <c r="N1307" i="8" a="1"/>
  <c r="N1307" i="8" s="1"/>
  <c r="N1300" i="8" a="1"/>
  <c r="N1300" i="8" s="1"/>
  <c r="N1292" i="8" a="1"/>
  <c r="N1292" i="8" s="1"/>
  <c r="N1284" i="8" a="1"/>
  <c r="N1284" i="8" s="1"/>
  <c r="N1278" i="8" a="1"/>
  <c r="N1278" i="8" s="1"/>
  <c r="N1272" i="8" a="1"/>
  <c r="N1272" i="8" s="1"/>
  <c r="N1267" i="8" a="1"/>
  <c r="N1267" i="8" s="1"/>
  <c r="N1262" i="8" a="1"/>
  <c r="N1262" i="8" s="1"/>
  <c r="N1250" i="8" a="1"/>
  <c r="N1250" i="8" s="1"/>
  <c r="N1238" i="8" a="1"/>
  <c r="N1238" i="8" s="1"/>
  <c r="N1208" i="8" a="1"/>
  <c r="N1208" i="8" s="1"/>
  <c r="N1203" i="8" a="1"/>
  <c r="N1203" i="8" s="1"/>
  <c r="N1198" i="8" a="1"/>
  <c r="N1198" i="8" s="1"/>
  <c r="N1185" i="8" a="1"/>
  <c r="N1185" i="8" s="1"/>
  <c r="N1180" i="8" a="1"/>
  <c r="N1180" i="8" s="1"/>
  <c r="N1174" i="8" a="1"/>
  <c r="N1174" i="8" s="1"/>
  <c r="N1161" i="8" a="1"/>
  <c r="N1161" i="8" s="1"/>
  <c r="N1155" i="8" a="1"/>
  <c r="N1155" i="8" s="1"/>
  <c r="N1143" i="8" a="1"/>
  <c r="N1143" i="8" s="1"/>
  <c r="N1138" i="8" a="1"/>
  <c r="N1138" i="8" s="1"/>
  <c r="N1132" i="8" a="1"/>
  <c r="N1132" i="8" s="1"/>
  <c r="N1132" i="15" s="1"/>
  <c r="N1126" i="8" a="1"/>
  <c r="N1126" i="8" s="1"/>
  <c r="N1120" i="8" a="1"/>
  <c r="N1120" i="8" s="1"/>
  <c r="N1113" i="8" a="1"/>
  <c r="N1113" i="8" s="1"/>
  <c r="N1106" i="8" a="1"/>
  <c r="N1106" i="8" s="1"/>
  <c r="N1098" i="8" a="1"/>
  <c r="N1098" i="8" s="1"/>
  <c r="N1091" i="8" a="1"/>
  <c r="N1091" i="8" s="1"/>
  <c r="N1078" i="8" a="1"/>
  <c r="N1078" i="8" s="1"/>
  <c r="N1070" i="8" a="1"/>
  <c r="N1070" i="8" s="1"/>
  <c r="N1063" i="8" a="1"/>
  <c r="N1063" i="8" s="1"/>
  <c r="N1056" i="8" a="1"/>
  <c r="N1056" i="8" s="1"/>
  <c r="N1049" i="8" a="1"/>
  <c r="N1049" i="8" s="1"/>
  <c r="N1042" i="8" a="1"/>
  <c r="N1042" i="8" s="1"/>
  <c r="N1035" i="8" a="1"/>
  <c r="N1035" i="8" s="1"/>
  <c r="N1024" i="8" a="1"/>
  <c r="N1024" i="8" s="1"/>
  <c r="N1018" i="8" a="1"/>
  <c r="N1018" i="8" s="1"/>
  <c r="N1011" i="8" a="1"/>
  <c r="N1011" i="8" s="1"/>
  <c r="N988" i="8" a="1"/>
  <c r="N988" i="8" s="1"/>
  <c r="N982" i="8" a="1"/>
  <c r="N982" i="8" s="1"/>
  <c r="N963" i="8" a="1"/>
  <c r="N963" i="8" s="1"/>
  <c r="N951" i="8" a="1"/>
  <c r="N951" i="8" s="1"/>
  <c r="N945" i="8" a="1"/>
  <c r="N945" i="8" s="1"/>
  <c r="N938" i="8" a="1"/>
  <c r="N938" i="8" s="1"/>
  <c r="N1457" i="8" a="1"/>
  <c r="N1457" i="8" s="1"/>
  <c r="N1449" i="8" a="1"/>
  <c r="N1449" i="8" s="1"/>
  <c r="N1441" i="8" a="1"/>
  <c r="N1441" i="8" s="1"/>
  <c r="N1433" i="8" a="1"/>
  <c r="N1433" i="8" s="1"/>
  <c r="N1425" i="8" a="1"/>
  <c r="N1425" i="8" s="1"/>
  <c r="N1417" i="8" a="1"/>
  <c r="N1417" i="8" s="1"/>
  <c r="N1409" i="8" a="1"/>
  <c r="N1409" i="8" s="1"/>
  <c r="N1401" i="8" a="1"/>
  <c r="N1401" i="8" s="1"/>
  <c r="N1393" i="8" a="1"/>
  <c r="N1393" i="8" s="1"/>
  <c r="N1385" i="8" a="1"/>
  <c r="N1385" i="8" s="1"/>
  <c r="N1377" i="8" a="1"/>
  <c r="N1377" i="8" s="1"/>
  <c r="N1369" i="8" a="1"/>
  <c r="N1369" i="8" s="1"/>
  <c r="N1361" i="8" a="1"/>
  <c r="N1361" i="8" s="1"/>
  <c r="N1353" i="8" a="1"/>
  <c r="N1353" i="8" s="1"/>
  <c r="N1345" i="8" a="1"/>
  <c r="N1345" i="8" s="1"/>
  <c r="N1337" i="8" a="1"/>
  <c r="N1337" i="8" s="1"/>
  <c r="N1329" i="8" a="1"/>
  <c r="N1329" i="8" s="1"/>
  <c r="N1322" i="8" a="1"/>
  <c r="N1322" i="8" s="1"/>
  <c r="N1314" i="8" a="1"/>
  <c r="N1314" i="8" s="1"/>
  <c r="N1306" i="8" a="1"/>
  <c r="N1306" i="8" s="1"/>
  <c r="N1299" i="8" a="1"/>
  <c r="N1299" i="8" s="1"/>
  <c r="N1291" i="8" a="1"/>
  <c r="N1291" i="8" s="1"/>
  <c r="N1283" i="8" a="1"/>
  <c r="N1283" i="8" s="1"/>
  <c r="N1255" i="8" a="1"/>
  <c r="N1255" i="8" s="1"/>
  <c r="N1249" i="8" a="1"/>
  <c r="N1249" i="8" s="1"/>
  <c r="N1244" i="8" a="1"/>
  <c r="N1244" i="8" s="1"/>
  <c r="N1231" i="8" a="1"/>
  <c r="N1231" i="8" s="1"/>
  <c r="N1225" i="8" a="1"/>
  <c r="N1225" i="8" s="1"/>
  <c r="N1220" i="8" a="1"/>
  <c r="N1220" i="8" s="1"/>
  <c r="N1214" i="8" a="1"/>
  <c r="N1214" i="8" s="1"/>
  <c r="N1191" i="8" a="1"/>
  <c r="N1191" i="8" s="1"/>
  <c r="N1184" i="8" a="1"/>
  <c r="N1184" i="8" s="1"/>
  <c r="N1167" i="8" a="1"/>
  <c r="N1167" i="8" s="1"/>
  <c r="N1160" i="8" a="1"/>
  <c r="N1160" i="8" s="1"/>
  <c r="N1154" i="8" a="1"/>
  <c r="N1154" i="8" s="1"/>
  <c r="N1137" i="8" a="1"/>
  <c r="N1137" i="8" s="1"/>
  <c r="N1131" i="8" a="1"/>
  <c r="N1131" i="8" s="1"/>
  <c r="N1119" i="8" a="1"/>
  <c r="N1119" i="8" s="1"/>
  <c r="N1105" i="8" a="1"/>
  <c r="N1105" i="8" s="1"/>
  <c r="N1097" i="8" a="1"/>
  <c r="N1097" i="8" s="1"/>
  <c r="N1090" i="8" a="1"/>
  <c r="N1090" i="8" s="1"/>
  <c r="N1084" i="8" a="1"/>
  <c r="N1084" i="8" s="1"/>
  <c r="N1062" i="8" a="1"/>
  <c r="N1062" i="8" s="1"/>
  <c r="N1055" i="8" a="1"/>
  <c r="N1055" i="8" s="1"/>
  <c r="N1041" i="8" a="1"/>
  <c r="N1041" i="8" s="1"/>
  <c r="N1023" i="8" a="1"/>
  <c r="N1023" i="8" s="1"/>
  <c r="N1006" i="8" a="1"/>
  <c r="N1006" i="8" s="1"/>
  <c r="N1000" i="8" a="1"/>
  <c r="N1000" i="8" s="1"/>
  <c r="N994" i="8" a="1"/>
  <c r="N994" i="8" s="1"/>
  <c r="N987" i="8" a="1"/>
  <c r="N987" i="8" s="1"/>
  <c r="N976" i="8" a="1"/>
  <c r="N976" i="8" s="1"/>
  <c r="N969" i="8" a="1"/>
  <c r="N969" i="8" s="1"/>
  <c r="N956" i="8" a="1"/>
  <c r="N956" i="8" s="1"/>
  <c r="N950" i="8" a="1"/>
  <c r="N950" i="8" s="1"/>
  <c r="N931" i="8" a="1"/>
  <c r="N931" i="8" s="1"/>
  <c r="N919" i="8" a="1"/>
  <c r="N919" i="8" s="1"/>
  <c r="N913" i="8" a="1"/>
  <c r="N913" i="8" s="1"/>
  <c r="N907" i="8" a="1"/>
  <c r="N907" i="8" s="1"/>
  <c r="N1456" i="8" a="1"/>
  <c r="N1456" i="8" s="1"/>
  <c r="N1448" i="8" a="1"/>
  <c r="N1448" i="8" s="1"/>
  <c r="N1440" i="8" a="1"/>
  <c r="N1440" i="8" s="1"/>
  <c r="N1432" i="8" a="1"/>
  <c r="N1432" i="8" s="1"/>
  <c r="N1424" i="8" a="1"/>
  <c r="N1424" i="8" s="1"/>
  <c r="N1416" i="8" a="1"/>
  <c r="N1416" i="8" s="1"/>
  <c r="N1408" i="8" a="1"/>
  <c r="N1408" i="8" s="1"/>
  <c r="N1400" i="8" a="1"/>
  <c r="N1400" i="8" s="1"/>
  <c r="N1392" i="8" a="1"/>
  <c r="N1392" i="8" s="1"/>
  <c r="N1384" i="8" a="1"/>
  <c r="N1384" i="8" s="1"/>
  <c r="N1376" i="8" a="1"/>
  <c r="N1376" i="8" s="1"/>
  <c r="N1368" i="8" a="1"/>
  <c r="N1368" i="8" s="1"/>
  <c r="N1360" i="8" a="1"/>
  <c r="N1360" i="8" s="1"/>
  <c r="N1352" i="8" a="1"/>
  <c r="N1352" i="8" s="1"/>
  <c r="N1344" i="8" a="1"/>
  <c r="N1344" i="8" s="1"/>
  <c r="N1336" i="8" a="1"/>
  <c r="N1336" i="8" s="1"/>
  <c r="N1328" i="8" a="1"/>
  <c r="N1328" i="8" s="1"/>
  <c r="N1321" i="8" a="1"/>
  <c r="N1321" i="8" s="1"/>
  <c r="N1313" i="8" a="1"/>
  <c r="N1313" i="8" s="1"/>
  <c r="N1305" i="8" a="1"/>
  <c r="N1305" i="8" s="1"/>
  <c r="N1298" i="8" a="1"/>
  <c r="N1298" i="8" s="1"/>
  <c r="N1290" i="8" a="1"/>
  <c r="N1290" i="8" s="1"/>
  <c r="N1282" i="8" a="1"/>
  <c r="N1282" i="8" s="1"/>
  <c r="N1271" i="8" a="1"/>
  <c r="N1271" i="8" s="1"/>
  <c r="N1266" i="8" a="1"/>
  <c r="N1266" i="8" s="1"/>
  <c r="N1248" i="8" a="1"/>
  <c r="N1248" i="8" s="1"/>
  <c r="N1243" i="8" a="1"/>
  <c r="N1243" i="8" s="1"/>
  <c r="N1230" i="8" a="1"/>
  <c r="N1230" i="8" s="1"/>
  <c r="N1224" i="8" a="1"/>
  <c r="N1224" i="8" s="1"/>
  <c r="N1219" i="8" a="1"/>
  <c r="N1219" i="8" s="1"/>
  <c r="N1207" i="8" a="1"/>
  <c r="N1207" i="8" s="1"/>
  <c r="N1202" i="8" a="1"/>
  <c r="N1202" i="8" s="1"/>
  <c r="N1179" i="8" a="1"/>
  <c r="N1179" i="8" s="1"/>
  <c r="N1455" i="8" a="1"/>
  <c r="N1455" i="8" s="1"/>
  <c r="N1447" i="8" a="1"/>
  <c r="N1447" i="8" s="1"/>
  <c r="N1439" i="8" a="1"/>
  <c r="N1439" i="8" s="1"/>
  <c r="N1431" i="8" a="1"/>
  <c r="N1431" i="8" s="1"/>
  <c r="N1423" i="8" a="1"/>
  <c r="N1423" i="8" s="1"/>
  <c r="N1415" i="8" a="1"/>
  <c r="N1415" i="8" s="1"/>
  <c r="N1407" i="8" a="1"/>
  <c r="N1407" i="8" s="1"/>
  <c r="N1399" i="8" a="1"/>
  <c r="N1399" i="8" s="1"/>
  <c r="N1391" i="8" a="1"/>
  <c r="N1391" i="8" s="1"/>
  <c r="N1383" i="8" a="1"/>
  <c r="N1383" i="8" s="1"/>
  <c r="N1375" i="8" a="1"/>
  <c r="N1375" i="8" s="1"/>
  <c r="N1367" i="8" a="1"/>
  <c r="N1367" i="8" s="1"/>
  <c r="N1359" i="8" a="1"/>
  <c r="N1359" i="8" s="1"/>
  <c r="N1351" i="8" a="1"/>
  <c r="N1351" i="8" s="1"/>
  <c r="N1343" i="8" a="1"/>
  <c r="N1343" i="8" s="1"/>
  <c r="N1335" i="8" a="1"/>
  <c r="N1335" i="8" s="1"/>
  <c r="N1327" i="8" a="1"/>
  <c r="N1327" i="8" s="1"/>
  <c r="N1320" i="8" a="1"/>
  <c r="N1320" i="8" s="1"/>
  <c r="N1312" i="8" a="1"/>
  <c r="N1312" i="8" s="1"/>
  <c r="N1304" i="8" a="1"/>
  <c r="N1304" i="8" s="1"/>
  <c r="N1297" i="8" a="1"/>
  <c r="N1297" i="8" s="1"/>
  <c r="N1289" i="8" a="1"/>
  <c r="N1289" i="8" s="1"/>
  <c r="N1281" i="8" a="1"/>
  <c r="N1281" i="8" s="1"/>
  <c r="N1276" i="8" a="1"/>
  <c r="N1276" i="8" s="1"/>
  <c r="N1265" i="8" a="1"/>
  <c r="N1265" i="8" s="1"/>
  <c r="N1260" i="8" a="1"/>
  <c r="N1260" i="8" s="1"/>
  <c r="N1254" i="8" a="1"/>
  <c r="N1254" i="8" s="1"/>
  <c r="N1242" i="8" a="1"/>
  <c r="N1242" i="8" s="1"/>
  <c r="N1236" i="8" a="1"/>
  <c r="N1236" i="8" s="1"/>
  <c r="N1218" i="8" a="1"/>
  <c r="N1218" i="8" s="1"/>
  <c r="N1201" i="8" a="1"/>
  <c r="N1201" i="8" s="1"/>
  <c r="N1196" i="8" a="1"/>
  <c r="N1196" i="8" s="1"/>
  <c r="N1190" i="8" a="1"/>
  <c r="N1190" i="8" s="1"/>
  <c r="N1183" i="8" a="1"/>
  <c r="N1183" i="8" s="1"/>
  <c r="N1454" i="8" a="1"/>
  <c r="N1454" i="8" s="1"/>
  <c r="N1446" i="8" a="1"/>
  <c r="N1446" i="8" s="1"/>
  <c r="N1438" i="8" a="1"/>
  <c r="N1438" i="8" s="1"/>
  <c r="N1430" i="8" a="1"/>
  <c r="N1430" i="8" s="1"/>
  <c r="N1422" i="8" a="1"/>
  <c r="N1422" i="8" s="1"/>
  <c r="N1414" i="8" a="1"/>
  <c r="N1414" i="8" s="1"/>
  <c r="N1406" i="8" a="1"/>
  <c r="N1406" i="8" s="1"/>
  <c r="N1398" i="8" a="1"/>
  <c r="N1398" i="8" s="1"/>
  <c r="N1390" i="8" a="1"/>
  <c r="N1390" i="8" s="1"/>
  <c r="N1382" i="8" a="1"/>
  <c r="N1382" i="8" s="1"/>
  <c r="N1374" i="8" a="1"/>
  <c r="N1374" i="8" s="1"/>
  <c r="N1366" i="8" a="1"/>
  <c r="N1366" i="8" s="1"/>
  <c r="N1358" i="8" a="1"/>
  <c r="N1358" i="8" s="1"/>
  <c r="N1350" i="8" a="1"/>
  <c r="N1350" i="8" s="1"/>
  <c r="N1342" i="8" a="1"/>
  <c r="N1342" i="8" s="1"/>
  <c r="N1334" i="8" a="1"/>
  <c r="N1334" i="8" s="1"/>
  <c r="N1326" i="8" a="1"/>
  <c r="N1326" i="8" s="1"/>
  <c r="N1319" i="8" a="1"/>
  <c r="N1319" i="8" s="1"/>
  <c r="N1311" i="8" a="1"/>
  <c r="N1311" i="8" s="1"/>
  <c r="N1303" i="8" a="1"/>
  <c r="N1303" i="8" s="1"/>
  <c r="N1296" i="8" a="1"/>
  <c r="N1296" i="8" s="1"/>
  <c r="N1288" i="8" a="1"/>
  <c r="N1288" i="8" s="1"/>
  <c r="N1280" i="8" a="1"/>
  <c r="N1280" i="8" s="1"/>
  <c r="N1270" i="8" a="1"/>
  <c r="N1270" i="8" s="1"/>
  <c r="N1264" i="8" a="1"/>
  <c r="N1264" i="8" s="1"/>
  <c r="N1259" i="8" a="1"/>
  <c r="N1259" i="8" s="1"/>
  <c r="N1247" i="8" a="1"/>
  <c r="N1247" i="8" s="1"/>
  <c r="N1241" i="8" a="1"/>
  <c r="N1241" i="8" s="1"/>
  <c r="N1235" i="8" a="1"/>
  <c r="N1235" i="8" s="1"/>
  <c r="N1223" i="8" a="1"/>
  <c r="N1223" i="8" s="1"/>
  <c r="N1217" i="8" a="1"/>
  <c r="N1217" i="8" s="1"/>
  <c r="N1212" i="8" a="1"/>
  <c r="N1212" i="8" s="1"/>
  <c r="N1206" i="8" a="1"/>
  <c r="N1206" i="8" s="1"/>
  <c r="N1200" i="8" a="1"/>
  <c r="N1200" i="8" s="1"/>
  <c r="N1460" i="8" a="1"/>
  <c r="N1460" i="8" s="1"/>
  <c r="N1318" i="8" a="1"/>
  <c r="N1318" i="8" s="1"/>
  <c r="N1310" i="8" a="1"/>
  <c r="N1310" i="8" s="1"/>
  <c r="N1302" i="8" a="1"/>
  <c r="N1302" i="8" s="1"/>
  <c r="N1295" i="8" a="1"/>
  <c r="N1295" i="8" s="1"/>
  <c r="N1287" i="8" a="1"/>
  <c r="N1287" i="8" s="1"/>
  <c r="N1275" i="8" a="1"/>
  <c r="N1275" i="8" s="1"/>
  <c r="N1258" i="8" a="1"/>
  <c r="N1258" i="8" s="1"/>
  <c r="N1240" i="8" a="1"/>
  <c r="N1240" i="8" s="1"/>
  <c r="N1234" i="8" a="1"/>
  <c r="N1234" i="8" s="1"/>
  <c r="N1228" i="8" a="1"/>
  <c r="N1228" i="8" s="1"/>
  <c r="N1216" i="8" a="1"/>
  <c r="N1216" i="8" s="1"/>
  <c r="N1211" i="8" a="1"/>
  <c r="N1211" i="8" s="1"/>
  <c r="N1194" i="8" a="1"/>
  <c r="N1194" i="8" s="1"/>
  <c r="N1188" i="8" a="1"/>
  <c r="N1188" i="8" s="1"/>
  <c r="N1182" i="8" a="1"/>
  <c r="N1182" i="8" s="1"/>
  <c r="N1176" i="8" a="1"/>
  <c r="N1176" i="8" s="1"/>
  <c r="N1170" i="8" a="1"/>
  <c r="N1170" i="8" s="1"/>
  <c r="N1164" i="8" a="1"/>
  <c r="N1164" i="8" s="1"/>
  <c r="N1158" i="8" a="1"/>
  <c r="N1158" i="8" s="1"/>
  <c r="N1151" i="8" a="1"/>
  <c r="N1151" i="8" s="1"/>
  <c r="N1145" i="8" a="1"/>
  <c r="N1145" i="8" s="1"/>
  <c r="N1140" i="8" a="1"/>
  <c r="N1140" i="8" s="1"/>
  <c r="N1134" i="8" a="1"/>
  <c r="N1134" i="8" s="1"/>
  <c r="N1122" i="8" a="1"/>
  <c r="N1122" i="8" s="1"/>
  <c r="N1116" i="8" a="1"/>
  <c r="N1116" i="8" s="1"/>
  <c r="N1094" i="8" a="1"/>
  <c r="N1094" i="8" s="1"/>
  <c r="N1087" i="8" a="1"/>
  <c r="N1087" i="8" s="1"/>
  <c r="N1073" i="8" a="1"/>
  <c r="N1073" i="8" s="1"/>
  <c r="N1065" i="8" a="1"/>
  <c r="N1065" i="8" s="1"/>
  <c r="N1459" i="8" a="1"/>
  <c r="N1459" i="8" s="1"/>
  <c r="N1452" i="8" a="1"/>
  <c r="N1452" i="8" s="1"/>
  <c r="N1444" i="8" a="1"/>
  <c r="N1444" i="8" s="1"/>
  <c r="N1436" i="8" a="1"/>
  <c r="N1436" i="8" s="1"/>
  <c r="N1428" i="8" a="1"/>
  <c r="N1428" i="8" s="1"/>
  <c r="N1420" i="8" a="1"/>
  <c r="N1420" i="8" s="1"/>
  <c r="N1412" i="8" a="1"/>
  <c r="N1412" i="8" s="1"/>
  <c r="N1404" i="8" a="1"/>
  <c r="N1404" i="8" s="1"/>
  <c r="N1396" i="8" a="1"/>
  <c r="N1396" i="8" s="1"/>
  <c r="N1388" i="8" a="1"/>
  <c r="N1388" i="8" s="1"/>
  <c r="N1380" i="8" a="1"/>
  <c r="N1380" i="8" s="1"/>
  <c r="N1372" i="8" a="1"/>
  <c r="N1372" i="8" s="1"/>
  <c r="N1364" i="8" a="1"/>
  <c r="N1364" i="8" s="1"/>
  <c r="N1356" i="8" a="1"/>
  <c r="N1356" i="8" s="1"/>
  <c r="N1348" i="8" a="1"/>
  <c r="N1348" i="8" s="1"/>
  <c r="N1340" i="8" a="1"/>
  <c r="N1340" i="8" s="1"/>
  <c r="N1332" i="8" a="1"/>
  <c r="N1332" i="8" s="1"/>
  <c r="N1324" i="8" a="1"/>
  <c r="N1324" i="8" s="1"/>
  <c r="N1294" i="8" a="1"/>
  <c r="N1294" i="8" s="1"/>
  <c r="N1286" i="8" a="1"/>
  <c r="N1286" i="8" s="1"/>
  <c r="N1279" i="8" a="1"/>
  <c r="N1279" i="8" s="1"/>
  <c r="N1274" i="8" a="1"/>
  <c r="N1274" i="8" s="1"/>
  <c r="N1263" i="8" a="1"/>
  <c r="N1263" i="8" s="1"/>
  <c r="N1257" i="8" a="1"/>
  <c r="N1257" i="8" s="1"/>
  <c r="N1252" i="8" a="1"/>
  <c r="N1252" i="8" s="1"/>
  <c r="N1246" i="8" a="1"/>
  <c r="N1246" i="8" s="1"/>
  <c r="N1239" i="8" a="1"/>
  <c r="N1239" i="8" s="1"/>
  <c r="N1233" i="8" a="1"/>
  <c r="N1233" i="8" s="1"/>
  <c r="N1227" i="8" a="1"/>
  <c r="N1227" i="8" s="1"/>
  <c r="N1222" i="8" a="1"/>
  <c r="N1222" i="8" s="1"/>
  <c r="N1210" i="8" a="1"/>
  <c r="N1210" i="8" s="1"/>
  <c r="N1199" i="8" a="1"/>
  <c r="N1199" i="8" s="1"/>
  <c r="N1193" i="8" a="1"/>
  <c r="N1193" i="8" s="1"/>
  <c r="N1187" i="8" a="1"/>
  <c r="N1187" i="8" s="1"/>
  <c r="N1175" i="8" a="1"/>
  <c r="N1175" i="8" s="1"/>
  <c r="N1169" i="8" a="1"/>
  <c r="N1169" i="8" s="1"/>
  <c r="N1163" i="8" a="1"/>
  <c r="N1163" i="8" s="1"/>
  <c r="N1144" i="8" a="1"/>
  <c r="N1144" i="8" s="1"/>
  <c r="N1139" i="8" a="1"/>
  <c r="N1139" i="8" s="1"/>
  <c r="N1127" i="8" a="1"/>
  <c r="N1127" i="8" s="1"/>
  <c r="N1121" i="8" a="1"/>
  <c r="N1121" i="8" s="1"/>
  <c r="N1115" i="8" a="1"/>
  <c r="N1115" i="8" s="1"/>
  <c r="N1108" i="8" a="1"/>
  <c r="N1108" i="8" s="1"/>
  <c r="N1100" i="8" a="1"/>
  <c r="N1100" i="8" s="1"/>
  <c r="N1086" i="8" a="1"/>
  <c r="N1086" i="8" s="1"/>
  <c r="N1080" i="8" a="1"/>
  <c r="N1080" i="8" s="1"/>
  <c r="N1072" i="8" a="1"/>
  <c r="N1072" i="8" s="1"/>
  <c r="N1057" i="8" a="1"/>
  <c r="N1057" i="8" s="1"/>
  <c r="N1051" i="8" a="1"/>
  <c r="N1051" i="8" s="1"/>
  <c r="N1044" i="8" a="1"/>
  <c r="N1044" i="8" s="1"/>
  <c r="N1031" i="8" a="1"/>
  <c r="N1031" i="8" s="1"/>
  <c r="N1025" i="8" a="1"/>
  <c r="N1025" i="8" s="1"/>
  <c r="N1019" i="8" a="1"/>
  <c r="N1019" i="8" s="1"/>
  <c r="N1008" i="8" a="1"/>
  <c r="N1008" i="8" s="1"/>
  <c r="N996" i="8" a="1"/>
  <c r="N996" i="8" s="1"/>
  <c r="N990" i="8" a="1"/>
  <c r="N990" i="8" s="1"/>
  <c r="N984" i="8" a="1"/>
  <c r="N984" i="8" s="1"/>
  <c r="N971" i="8" a="1"/>
  <c r="N971" i="8" s="1"/>
  <c r="N959" i="8" a="1"/>
  <c r="N959" i="8" s="1"/>
  <c r="N1435" i="8" a="1"/>
  <c r="N1435" i="8" s="1"/>
  <c r="N1371" i="8" a="1"/>
  <c r="N1371" i="8" s="1"/>
  <c r="N1308" i="8" a="1"/>
  <c r="N1308" i="8" s="1"/>
  <c r="N1256" i="8" a="1"/>
  <c r="N1256" i="8" s="1"/>
  <c r="N1209" i="8" a="1"/>
  <c r="N1209" i="8" s="1"/>
  <c r="N1166" i="8" a="1"/>
  <c r="N1166" i="8" s="1"/>
  <c r="N1153" i="8" a="1"/>
  <c r="N1153" i="8" s="1"/>
  <c r="N1142" i="8" a="1"/>
  <c r="N1142" i="8" s="1"/>
  <c r="N1130" i="8" a="1"/>
  <c r="N1130" i="8" s="1"/>
  <c r="N1118" i="8" a="1"/>
  <c r="N1118" i="8" s="1"/>
  <c r="N1104" i="8" a="1"/>
  <c r="N1104" i="8" s="1"/>
  <c r="N1089" i="8" a="1"/>
  <c r="N1089" i="8" s="1"/>
  <c r="N1076" i="8" a="1"/>
  <c r="N1076" i="8" s="1"/>
  <c r="N1052" i="8" a="1"/>
  <c r="N1052" i="8" s="1"/>
  <c r="N1039" i="8" a="1"/>
  <c r="N1039" i="8" s="1"/>
  <c r="N1030" i="8" a="1"/>
  <c r="N1030" i="8" s="1"/>
  <c r="N1010" i="8" a="1"/>
  <c r="N1010" i="8" s="1"/>
  <c r="N1002" i="8" a="1"/>
  <c r="N1002" i="8" s="1"/>
  <c r="N983" i="8" a="1"/>
  <c r="N983" i="8" s="1"/>
  <c r="N962" i="8" a="1"/>
  <c r="N962" i="8" s="1"/>
  <c r="N929" i="8" a="1"/>
  <c r="N929" i="8" s="1"/>
  <c r="N922" i="8" a="1"/>
  <c r="N922" i="8" s="1"/>
  <c r="N895" i="8" a="1"/>
  <c r="N895" i="8" s="1"/>
  <c r="N889" i="8" a="1"/>
  <c r="N889" i="8" s="1"/>
  <c r="N882" i="8" a="1"/>
  <c r="N882" i="8" s="1"/>
  <c r="N871" i="8" a="1"/>
  <c r="N871" i="8" s="1"/>
  <c r="N866" i="8" a="1"/>
  <c r="N866" i="8" s="1"/>
  <c r="N859" i="8" a="1"/>
  <c r="N859" i="8" s="1"/>
  <c r="N847" i="8" a="1"/>
  <c r="N847" i="8" s="1"/>
  <c r="N836" i="8" a="1"/>
  <c r="N836" i="8" s="1"/>
  <c r="N824" i="8" a="1"/>
  <c r="N824" i="8" s="1"/>
  <c r="N818" i="8" a="1"/>
  <c r="N818" i="8" s="1"/>
  <c r="N806" i="8" a="1"/>
  <c r="N806" i="8" s="1"/>
  <c r="N799" i="8" a="1"/>
  <c r="N799" i="8" s="1"/>
  <c r="N793" i="8" a="1"/>
  <c r="N793" i="8" s="1"/>
  <c r="N775" i="8" a="1"/>
  <c r="N775" i="8" s="1"/>
  <c r="N769" i="8" a="1"/>
  <c r="N769" i="8" s="1"/>
  <c r="N763" i="8" a="1"/>
  <c r="N763" i="8" s="1"/>
  <c r="N751" i="8" a="1"/>
  <c r="N751" i="8" s="1"/>
  <c r="N727" i="8" a="1"/>
  <c r="N727" i="8" s="1"/>
  <c r="N721" i="8" a="1"/>
  <c r="N721" i="8" s="1"/>
  <c r="N714" i="8" a="1"/>
  <c r="N714" i="8" s="1"/>
  <c r="N708" i="8" a="1"/>
  <c r="N708" i="8" s="1"/>
  <c r="N695" i="8" a="1"/>
  <c r="N695" i="8" s="1"/>
  <c r="N683" i="8" a="1"/>
  <c r="N683" i="8" s="1"/>
  <c r="N656" i="8" a="1"/>
  <c r="N656" i="8" s="1"/>
  <c r="N650" i="8" a="1"/>
  <c r="N650" i="8" s="1"/>
  <c r="N640" i="8" a="1"/>
  <c r="N640" i="8" s="1"/>
  <c r="N628" i="8" a="1"/>
  <c r="N628" i="8" s="1"/>
  <c r="N615" i="8" a="1"/>
  <c r="N615" i="8" s="1"/>
  <c r="N609" i="8" a="1"/>
  <c r="N609" i="8" s="1"/>
  <c r="N602" i="8" a="1"/>
  <c r="N602" i="8" s="1"/>
  <c r="N591" i="8" a="1"/>
  <c r="N591" i="8" s="1"/>
  <c r="N1427" i="8" a="1"/>
  <c r="N1427" i="8" s="1"/>
  <c r="N1363" i="8" a="1"/>
  <c r="N1363" i="8" s="1"/>
  <c r="N1251" i="8" a="1"/>
  <c r="N1251" i="8" s="1"/>
  <c r="N1204" i="8" a="1"/>
  <c r="N1204" i="8" s="1"/>
  <c r="N1178" i="8" a="1"/>
  <c r="N1178" i="8" s="1"/>
  <c r="N1152" i="8" a="1"/>
  <c r="N1152" i="8" s="1"/>
  <c r="N1129" i="8" a="1"/>
  <c r="N1129" i="8" s="1"/>
  <c r="N1103" i="8" a="1"/>
  <c r="N1103" i="8" s="1"/>
  <c r="N1075" i="8" a="1"/>
  <c r="N1075" i="8" s="1"/>
  <c r="N1060" i="8" a="1"/>
  <c r="N1060" i="8" s="1"/>
  <c r="N1050" i="8" a="1"/>
  <c r="N1050" i="8" s="1"/>
  <c r="N1038" i="8" a="1"/>
  <c r="N1038" i="8" s="1"/>
  <c r="N1028" i="8" a="1"/>
  <c r="N1028" i="8" s="1"/>
  <c r="N1020" i="8" a="1"/>
  <c r="N1020" i="8" s="1"/>
  <c r="N1001" i="8" a="1"/>
  <c r="N1001" i="8" s="1"/>
  <c r="N992" i="8" a="1"/>
  <c r="N992" i="8" s="1"/>
  <c r="N980" i="8" a="1"/>
  <c r="N980" i="8" s="1"/>
  <c r="N972" i="8" a="1"/>
  <c r="N972" i="8" s="1"/>
  <c r="N961" i="8" a="1"/>
  <c r="N961" i="8" s="1"/>
  <c r="N953" i="8" a="1"/>
  <c r="N953" i="8" s="1"/>
  <c r="N944" i="8" a="1"/>
  <c r="N944" i="8" s="1"/>
  <c r="N936" i="8" a="1"/>
  <c r="N936" i="8" s="1"/>
  <c r="N914" i="8" a="1"/>
  <c r="N914" i="8" s="1"/>
  <c r="N908" i="8" a="1"/>
  <c r="N908" i="8" s="1"/>
  <c r="N900" i="8" a="1"/>
  <c r="N900" i="8" s="1"/>
  <c r="N894" i="8" a="1"/>
  <c r="N894" i="8" s="1"/>
  <c r="N888" i="8" a="1"/>
  <c r="N888" i="8" s="1"/>
  <c r="N876" i="8" a="1"/>
  <c r="N876" i="8" s="1"/>
  <c r="N870" i="8" a="1"/>
  <c r="N870" i="8" s="1"/>
  <c r="N865" i="8" a="1"/>
  <c r="N865" i="8" s="1"/>
  <c r="N852" i="8" a="1"/>
  <c r="N852" i="8" s="1"/>
  <c r="N841" i="8" a="1"/>
  <c r="N841" i="8" s="1"/>
  <c r="N835" i="8" a="1"/>
  <c r="N835" i="8" s="1"/>
  <c r="N823" i="8" a="1"/>
  <c r="N823" i="8" s="1"/>
  <c r="N812" i="8" a="1"/>
  <c r="N812" i="8" s="1"/>
  <c r="N798" i="8" a="1"/>
  <c r="N798" i="8" s="1"/>
  <c r="N792" i="8" a="1"/>
  <c r="N792" i="8" s="1"/>
  <c r="N786" i="8" a="1"/>
  <c r="N786" i="8" s="1"/>
  <c r="N774" i="8" a="1"/>
  <c r="N774" i="8" s="1"/>
  <c r="N756" i="8" a="1"/>
  <c r="N756" i="8" s="1"/>
  <c r="N750" i="8" a="1"/>
  <c r="N750" i="8" s="1"/>
  <c r="N744" i="8" a="1"/>
  <c r="N744" i="8" s="1"/>
  <c r="N738" i="8" a="1"/>
  <c r="N738" i="8" s="1"/>
  <c r="N732" i="8" a="1"/>
  <c r="N732" i="8" s="1"/>
  <c r="N707" i="8" a="1"/>
  <c r="N707" i="8" s="1"/>
  <c r="N700" i="8" a="1"/>
  <c r="N700" i="8" s="1"/>
  <c r="N694" i="8" a="1"/>
  <c r="N694" i="8" s="1"/>
  <c r="N688" i="8" a="1"/>
  <c r="N688" i="8" s="1"/>
  <c r="N682" i="8" a="1"/>
  <c r="N682" i="8" s="1"/>
  <c r="N672" i="8" a="1"/>
  <c r="N672" i="8" s="1"/>
  <c r="N666" i="8" a="1"/>
  <c r="N666" i="8" s="1"/>
  <c r="N660" i="8" a="1"/>
  <c r="N660" i="8" s="1"/>
  <c r="N655" i="8" a="1"/>
  <c r="N655" i="8" s="1"/>
  <c r="N639" i="8" a="1"/>
  <c r="N639" i="8" s="1"/>
  <c r="N1411" i="8" a="1"/>
  <c r="N1411" i="8" s="1"/>
  <c r="N1347" i="8" a="1"/>
  <c r="N1347" i="8" s="1"/>
  <c r="N1195" i="8" a="1"/>
  <c r="N1195" i="8" s="1"/>
  <c r="N1162" i="8" a="1"/>
  <c r="N1162" i="8" s="1"/>
  <c r="N1150" i="8" a="1"/>
  <c r="N1150" i="8" s="1"/>
  <c r="N1114" i="8" a="1"/>
  <c r="N1114" i="8" s="1"/>
  <c r="N1099" i="8" a="1"/>
  <c r="N1099" i="8" s="1"/>
  <c r="N1071" i="8" a="1"/>
  <c r="N1071" i="8" s="1"/>
  <c r="N1058" i="8" a="1"/>
  <c r="N1058" i="8" s="1"/>
  <c r="N1047" i="8" a="1"/>
  <c r="N1047" i="8" s="1"/>
  <c r="N1036" i="8" a="1"/>
  <c r="N1036" i="8" s="1"/>
  <c r="N1017" i="8" a="1"/>
  <c r="N1017" i="8" s="1"/>
  <c r="N998" i="8" a="1"/>
  <c r="N998" i="8" s="1"/>
  <c r="N960" i="8" a="1"/>
  <c r="N960" i="8" s="1"/>
  <c r="N942" i="8" a="1"/>
  <c r="N942" i="8" s="1"/>
  <c r="N934" i="8" a="1"/>
  <c r="N934" i="8" s="1"/>
  <c r="N927" i="8" a="1"/>
  <c r="N927" i="8" s="1"/>
  <c r="N920" i="8" a="1"/>
  <c r="N920" i="8" s="1"/>
  <c r="N905" i="8" a="1"/>
  <c r="N905" i="8" s="1"/>
  <c r="N892" i="8" a="1"/>
  <c r="N892" i="8" s="1"/>
  <c r="N886" i="8" a="1"/>
  <c r="N886" i="8" s="1"/>
  <c r="N874" i="8" a="1"/>
  <c r="N874" i="8" s="1"/>
  <c r="N863" i="8" a="1"/>
  <c r="N863" i="8" s="1"/>
  <c r="N850" i="8" a="1"/>
  <c r="N850" i="8" s="1"/>
  <c r="N840" i="8" a="1"/>
  <c r="N840" i="8" s="1"/>
  <c r="N834" i="8" a="1"/>
  <c r="N834" i="8" s="1"/>
  <c r="N827" i="8" a="1"/>
  <c r="N827" i="8" s="1"/>
  <c r="N822" i="8" a="1"/>
  <c r="N822" i="8" s="1"/>
  <c r="N810" i="8" a="1"/>
  <c r="N810" i="8" s="1"/>
  <c r="N803" i="8" a="1"/>
  <c r="N803" i="8" s="1"/>
  <c r="N796" i="8" a="1"/>
  <c r="N796" i="8" s="1"/>
  <c r="N785" i="8" a="1"/>
  <c r="N785" i="8" s="1"/>
  <c r="N1403" i="8" a="1"/>
  <c r="N1403" i="8" s="1"/>
  <c r="N1339" i="8" a="1"/>
  <c r="N1339" i="8" s="1"/>
  <c r="N1232" i="8" a="1"/>
  <c r="N1232" i="8" s="1"/>
  <c r="N1192" i="8" a="1"/>
  <c r="N1192" i="8" s="1"/>
  <c r="N1148" i="8" a="1"/>
  <c r="N1148" i="8" s="1"/>
  <c r="N1136" i="8" a="1"/>
  <c r="N1136" i="8" s="1"/>
  <c r="N1112" i="8" a="1"/>
  <c r="N1112" i="8" s="1"/>
  <c r="N1083" i="8" a="1"/>
  <c r="N1083" i="8" s="1"/>
  <c r="N1068" i="8" a="1"/>
  <c r="N1068" i="8" s="1"/>
  <c r="N1046" i="8" a="1"/>
  <c r="N1046" i="8" s="1"/>
  <c r="N1034" i="8" a="1"/>
  <c r="N1034" i="8" s="1"/>
  <c r="N1026" i="8" a="1"/>
  <c r="N1026" i="8" s="1"/>
  <c r="N1016" i="8" a="1"/>
  <c r="N1016" i="8" s="1"/>
  <c r="N1007" i="8" a="1"/>
  <c r="N1007" i="8" s="1"/>
  <c r="N978" i="8" a="1"/>
  <c r="N978" i="8" s="1"/>
  <c r="N968" i="8" a="1"/>
  <c r="N968" i="8" s="1"/>
  <c r="N958" i="8" a="1"/>
  <c r="N958" i="8" s="1"/>
  <c r="N948" i="8" a="1"/>
  <c r="N948" i="8" s="1"/>
  <c r="N926" i="8" a="1"/>
  <c r="N926" i="8" s="1"/>
  <c r="N918" i="8" a="1"/>
  <c r="N918" i="8" s="1"/>
  <c r="N912" i="8" a="1"/>
  <c r="N912" i="8" s="1"/>
  <c r="N898" i="8" a="1"/>
  <c r="N898" i="8" s="1"/>
  <c r="N891" i="8" a="1"/>
  <c r="N891" i="8" s="1"/>
  <c r="N880" i="8" a="1"/>
  <c r="N880" i="8" s="1"/>
  <c r="N862" i="8" a="1"/>
  <c r="N862" i="8" s="1"/>
  <c r="N857" i="8" a="1"/>
  <c r="N857" i="8" s="1"/>
  <c r="N839" i="8" a="1"/>
  <c r="N839" i="8" s="1"/>
  <c r="N833" i="8" a="1"/>
  <c r="N833" i="8" s="1"/>
  <c r="N816" i="8" a="1"/>
  <c r="N816" i="8" s="1"/>
  <c r="N809" i="8" a="1"/>
  <c r="N809" i="8" s="1"/>
  <c r="N795" i="8" a="1"/>
  <c r="N795" i="8" s="1"/>
  <c r="N790" i="8" a="1"/>
  <c r="N790" i="8" s="1"/>
  <c r="N778" i="8" a="1"/>
  <c r="N778" i="8" s="1"/>
  <c r="N1458" i="8" a="1"/>
  <c r="N1458" i="8" s="1"/>
  <c r="N1395" i="8" a="1"/>
  <c r="N1395" i="8" s="1"/>
  <c r="N1331" i="8" a="1"/>
  <c r="N1331" i="8" s="1"/>
  <c r="N1273" i="8" a="1"/>
  <c r="N1273" i="8" s="1"/>
  <c r="N1226" i="8" a="1"/>
  <c r="N1226" i="8" s="1"/>
  <c r="N1172" i="8" a="1"/>
  <c r="N1172" i="8" s="1"/>
  <c r="N1159" i="8" a="1"/>
  <c r="N1159" i="8" s="1"/>
  <c r="N1147" i="8" a="1"/>
  <c r="N1147" i="8" s="1"/>
  <c r="N1124" i="8" a="1"/>
  <c r="N1124" i="8" s="1"/>
  <c r="N1111" i="8" a="1"/>
  <c r="N1111" i="8" s="1"/>
  <c r="N1096" i="8" a="1"/>
  <c r="N1096" i="8" s="1"/>
  <c r="N1096" i="15" s="1"/>
  <c r="N1082" i="8" a="1"/>
  <c r="N1082" i="8" s="1"/>
  <c r="N1067" i="8" a="1"/>
  <c r="N1067" i="8" s="1"/>
  <c r="N1054" i="8" a="1"/>
  <c r="N1054" i="8" s="1"/>
  <c r="N1033" i="8" a="1"/>
  <c r="N1033" i="8" s="1"/>
  <c r="N1015" i="8" a="1"/>
  <c r="N1015" i="8" s="1"/>
  <c r="N986" i="8" a="1"/>
  <c r="N986" i="8" s="1"/>
  <c r="N977" i="8" a="1"/>
  <c r="N977" i="8" s="1"/>
  <c r="N967" i="8" a="1"/>
  <c r="N967" i="8" s="1"/>
  <c r="N955" i="8" a="1"/>
  <c r="N955" i="8" s="1"/>
  <c r="N947" i="8" a="1"/>
  <c r="N947" i="8" s="1"/>
  <c r="N940" i="8" a="1"/>
  <c r="N940" i="8" s="1"/>
  <c r="N932" i="8" a="1"/>
  <c r="N932" i="8" s="1"/>
  <c r="N924" i="8" a="1"/>
  <c r="N924" i="8" s="1"/>
  <c r="N911" i="8" a="1"/>
  <c r="N911" i="8" s="1"/>
  <c r="N904" i="8" a="1"/>
  <c r="N904" i="8" s="1"/>
  <c r="N897" i="8" a="1"/>
  <c r="N897" i="8" s="1"/>
  <c r="N884" i="8" a="1"/>
  <c r="N884" i="8" s="1"/>
  <c r="N879" i="8" a="1"/>
  <c r="N879" i="8" s="1"/>
  <c r="N873" i="8" a="1"/>
  <c r="N873" i="8" s="1"/>
  <c r="N868" i="8" a="1"/>
  <c r="N868" i="8" s="1"/>
  <c r="N856" i="8" a="1"/>
  <c r="N856" i="8" s="1"/>
  <c r="N849" i="8" a="1"/>
  <c r="N849" i="8" s="1"/>
  <c r="N844" i="8" a="1"/>
  <c r="N844" i="8" s="1"/>
  <c r="N838" i="8" a="1"/>
  <c r="N838" i="8" s="1"/>
  <c r="N832" i="8" a="1"/>
  <c r="N832" i="8" s="1"/>
  <c r="N826" i="8" a="1"/>
  <c r="N826" i="8" s="1"/>
  <c r="N820" i="8" a="1"/>
  <c r="N820" i="8" s="1"/>
  <c r="N815" i="8" a="1"/>
  <c r="N815" i="8" s="1"/>
  <c r="N802" i="8" a="1"/>
  <c r="N802" i="8" s="1"/>
  <c r="N784" i="8" a="1"/>
  <c r="N784" i="8" s="1"/>
  <c r="N777" i="8" a="1"/>
  <c r="N777" i="8" s="1"/>
  <c r="N771" i="8" a="1"/>
  <c r="N771" i="8" s="1"/>
  <c r="N760" i="8" a="1"/>
  <c r="N760" i="8" s="1"/>
  <c r="N753" i="8" a="1"/>
  <c r="N753" i="8" s="1"/>
  <c r="N747" i="8" a="1"/>
  <c r="N747" i="8" s="1"/>
  <c r="N735" i="8" a="1"/>
  <c r="N735" i="8" s="1"/>
  <c r="N723" i="8" a="1"/>
  <c r="N723" i="8" s="1"/>
  <c r="N711" i="8" a="1"/>
  <c r="N711" i="8" s="1"/>
  <c r="N704" i="8" a="1"/>
  <c r="N704" i="8" s="1"/>
  <c r="N690" i="8" a="1"/>
  <c r="N690" i="8" s="1"/>
  <c r="N1451" i="8" a="1"/>
  <c r="N1451" i="8" s="1"/>
  <c r="N1387" i="8" a="1"/>
  <c r="N1387" i="8" s="1"/>
  <c r="N1323" i="8" a="1"/>
  <c r="N1323" i="8" s="1"/>
  <c r="N1268" i="8" a="1"/>
  <c r="N1268" i="8" s="1"/>
  <c r="N1186" i="8" a="1"/>
  <c r="N1186" i="8" s="1"/>
  <c r="N1171" i="8" a="1"/>
  <c r="N1171" i="8" s="1"/>
  <c r="N1146" i="8" a="1"/>
  <c r="N1146" i="8" s="1"/>
  <c r="N1135" i="8" a="1"/>
  <c r="N1135" i="8" s="1"/>
  <c r="N1123" i="8" a="1"/>
  <c r="N1123" i="8" s="1"/>
  <c r="N1110" i="8" a="1"/>
  <c r="N1110" i="8" s="1"/>
  <c r="N1095" i="8" a="1"/>
  <c r="N1095" i="8" s="1"/>
  <c r="N1081" i="8" a="1"/>
  <c r="N1081" i="8" s="1"/>
  <c r="N1066" i="8" a="1"/>
  <c r="N1066" i="8" s="1"/>
  <c r="N1043" i="8" a="1"/>
  <c r="N1043" i="8" s="1"/>
  <c r="N1022" i="8" a="1"/>
  <c r="N1022" i="8" s="1"/>
  <c r="N1014" i="8" a="1"/>
  <c r="N1014" i="8" s="1"/>
  <c r="N1004" i="8" a="1"/>
  <c r="N1004" i="8" s="1"/>
  <c r="N995" i="8" a="1"/>
  <c r="N995" i="8" s="1"/>
  <c r="N975" i="8" a="1"/>
  <c r="N975" i="8" s="1"/>
  <c r="N966" i="8" a="1"/>
  <c r="N966" i="8" s="1"/>
  <c r="N939" i="8" a="1"/>
  <c r="N939" i="8" s="1"/>
  <c r="N923" i="8" a="1"/>
  <c r="N923" i="8" s="1"/>
  <c r="N916" i="8" a="1"/>
  <c r="N916" i="8" s="1"/>
  <c r="N903" i="8" a="1"/>
  <c r="N903" i="8" s="1"/>
  <c r="N890" i="8" a="1"/>
  <c r="N890" i="8" s="1"/>
  <c r="N883" i="8" a="1"/>
  <c r="N883" i="8" s="1"/>
  <c r="N878" i="8" a="1"/>
  <c r="N878" i="8" s="1"/>
  <c r="N867" i="8" a="1"/>
  <c r="N867" i="8" s="1"/>
  <c r="N855" i="8" a="1"/>
  <c r="N855" i="8" s="1"/>
  <c r="N843" i="8" a="1"/>
  <c r="N843" i="8" s="1"/>
  <c r="N831" i="8" a="1"/>
  <c r="N831" i="8" s="1"/>
  <c r="N819" i="8" a="1"/>
  <c r="N819" i="8" s="1"/>
  <c r="N1355" i="8" a="1"/>
  <c r="N1355" i="8" s="1"/>
  <c r="N1177" i="8" a="1"/>
  <c r="N1177" i="8" s="1"/>
  <c r="N1128" i="8" a="1"/>
  <c r="N1128" i="8" s="1"/>
  <c r="N1074" i="8" a="1"/>
  <c r="N1074" i="8" s="1"/>
  <c r="N1027" i="8" a="1"/>
  <c r="N1027" i="8" s="1"/>
  <c r="N991" i="8" a="1"/>
  <c r="N991" i="8" s="1"/>
  <c r="N952" i="8" a="1"/>
  <c r="N952" i="8" s="1"/>
  <c r="N921" i="8" a="1"/>
  <c r="N921" i="8" s="1"/>
  <c r="N846" i="8" a="1"/>
  <c r="N846" i="8" s="1"/>
  <c r="N804" i="8" a="1"/>
  <c r="N804" i="8" s="1"/>
  <c r="N787" i="8" a="1"/>
  <c r="N787" i="8" s="1"/>
  <c r="N754" i="8" a="1"/>
  <c r="N754" i="8" s="1"/>
  <c r="N745" i="8" a="1"/>
  <c r="N745" i="8" s="1"/>
  <c r="N736" i="8" a="1"/>
  <c r="N736" i="8" s="1"/>
  <c r="N726" i="8" a="1"/>
  <c r="N726" i="8" s="1"/>
  <c r="N716" i="8" a="1"/>
  <c r="N716" i="8" s="1"/>
  <c r="N706" i="8" a="1"/>
  <c r="N706" i="8" s="1"/>
  <c r="N696" i="8" a="1"/>
  <c r="N696" i="8" s="1"/>
  <c r="N686" i="8" a="1"/>
  <c r="N686" i="8" s="1"/>
  <c r="N679" i="8" a="1"/>
  <c r="N679" i="8" s="1"/>
  <c r="N671" i="8" a="1"/>
  <c r="N671" i="8" s="1"/>
  <c r="N664" i="8" a="1"/>
  <c r="N664" i="8" s="1"/>
  <c r="N657" i="8" a="1"/>
  <c r="N657" i="8" s="1"/>
  <c r="N649" i="8" a="1"/>
  <c r="N649" i="8" s="1"/>
  <c r="N606" i="8" a="1"/>
  <c r="N606" i="8" s="1"/>
  <c r="N600" i="8" a="1"/>
  <c r="N600" i="8" s="1"/>
  <c r="N593" i="8" a="1"/>
  <c r="N593" i="8" s="1"/>
  <c r="N587" i="8" a="1"/>
  <c r="N587" i="8" s="1"/>
  <c r="N575" i="8" a="1"/>
  <c r="N575" i="8" s="1"/>
  <c r="N569" i="8" a="1"/>
  <c r="N569" i="8" s="1"/>
  <c r="N562" i="8" a="1"/>
  <c r="N562" i="8" s="1"/>
  <c r="N552" i="8" a="1"/>
  <c r="N552" i="8" s="1"/>
  <c r="N546" i="8" a="1"/>
  <c r="N546" i="8" s="1"/>
  <c r="N540" i="8" a="1"/>
  <c r="N540" i="8" s="1"/>
  <c r="N534" i="8" a="1"/>
  <c r="N534" i="8" s="1"/>
  <c r="N527" i="8" a="1"/>
  <c r="N527" i="8" s="1"/>
  <c r="N522" i="8" a="1"/>
  <c r="N522" i="8" s="1"/>
  <c r="N516" i="8" a="1"/>
  <c r="N516" i="8" s="1"/>
  <c r="N505" i="8" a="1"/>
  <c r="N505" i="8" s="1"/>
  <c r="N499" i="8" a="1"/>
  <c r="N499" i="8" s="1"/>
  <c r="N486" i="8" a="1"/>
  <c r="N486" i="8" s="1"/>
  <c r="N481" i="8" a="1"/>
  <c r="N481" i="8" s="1"/>
  <c r="N470" i="8" a="1"/>
  <c r="N470" i="8" s="1"/>
  <c r="N464" i="8" a="1"/>
  <c r="N464" i="8" s="1"/>
  <c r="N458" i="8" a="1"/>
  <c r="N458" i="8" s="1"/>
  <c r="N451" i="8" a="1"/>
  <c r="N451" i="8" s="1"/>
  <c r="N446" i="8" a="1"/>
  <c r="N446" i="8" s="1"/>
  <c r="N440" i="8" a="1"/>
  <c r="N440" i="8" s="1"/>
  <c r="N434" i="8" a="1"/>
  <c r="N434" i="8" s="1"/>
  <c r="N427" i="8" a="1"/>
  <c r="N427" i="8" s="1"/>
  <c r="N414" i="8" a="1"/>
  <c r="N414" i="8" s="1"/>
  <c r="N407" i="8" a="1"/>
  <c r="N407" i="8" s="1"/>
  <c r="N400" i="8" a="1"/>
  <c r="N400" i="8" s="1"/>
  <c r="N387" i="8" a="1"/>
  <c r="N387" i="8" s="1"/>
  <c r="N360" i="8" a="1"/>
  <c r="N360" i="8" s="1"/>
  <c r="N353" i="8" a="1"/>
  <c r="N353" i="8" s="1"/>
  <c r="N347" i="8" a="1"/>
  <c r="N347" i="8" s="1"/>
  <c r="N339" i="8" a="1"/>
  <c r="N339" i="8" s="1"/>
  <c r="N326" i="8" a="1"/>
  <c r="N326" i="8" s="1"/>
  <c r="N320" i="8" a="1"/>
  <c r="N320" i="8" s="1"/>
  <c r="N313" i="8" a="1"/>
  <c r="N313" i="8" s="1"/>
  <c r="N306" i="8" a="1"/>
  <c r="N306" i="8" s="1"/>
  <c r="N1316" i="8" a="1"/>
  <c r="N1316" i="8" s="1"/>
  <c r="N1168" i="8" a="1"/>
  <c r="N1168" i="8" s="1"/>
  <c r="N1064" i="8" a="1"/>
  <c r="N1064" i="8" s="1"/>
  <c r="N985" i="8" a="1"/>
  <c r="N985" i="8" s="1"/>
  <c r="N946" i="8" a="1"/>
  <c r="N946" i="8" s="1"/>
  <c r="N915" i="8" a="1"/>
  <c r="N915" i="8" s="1"/>
  <c r="N842" i="8" a="1"/>
  <c r="N842" i="8" s="1"/>
  <c r="N801" i="8" a="1"/>
  <c r="N801" i="8" s="1"/>
  <c r="N764" i="8" a="1"/>
  <c r="N764" i="8" s="1"/>
  <c r="N743" i="8" a="1"/>
  <c r="N743" i="8" s="1"/>
  <c r="N734" i="8" a="1"/>
  <c r="N734" i="8" s="1"/>
  <c r="N715" i="8" a="1"/>
  <c r="N715" i="8" s="1"/>
  <c r="N705" i="8" a="1"/>
  <c r="N705" i="8" s="1"/>
  <c r="N678" i="8" a="1"/>
  <c r="N678" i="8" s="1"/>
  <c r="N670" i="8" a="1"/>
  <c r="N670" i="8" s="1"/>
  <c r="N663" i="8" a="1"/>
  <c r="N663" i="8" s="1"/>
  <c r="N642" i="8" a="1"/>
  <c r="N642" i="8" s="1"/>
  <c r="N634" i="8" a="1"/>
  <c r="N634" i="8" s="1"/>
  <c r="N627" i="8" a="1"/>
  <c r="N627" i="8" s="1"/>
  <c r="N599" i="8" a="1"/>
  <c r="N599" i="8" s="1"/>
  <c r="N580" i="8" a="1"/>
  <c r="N580" i="8" s="1"/>
  <c r="N574" i="8" a="1"/>
  <c r="N574" i="8" s="1"/>
  <c r="N551" i="8" a="1"/>
  <c r="N551" i="8" s="1"/>
  <c r="N539" i="8" a="1"/>
  <c r="N539" i="8" s="1"/>
  <c r="N521" i="8" a="1"/>
  <c r="N521" i="8" s="1"/>
  <c r="N515" i="8" a="1"/>
  <c r="N515" i="8" s="1"/>
  <c r="N510" i="8" a="1"/>
  <c r="N510" i="8" s="1"/>
  <c r="N498" i="8" a="1"/>
  <c r="N498" i="8" s="1"/>
  <c r="N492" i="8" a="1"/>
  <c r="N492" i="8" s="1"/>
  <c r="N480" i="8" a="1"/>
  <c r="N480" i="8" s="1"/>
  <c r="N474" i="8" a="1"/>
  <c r="N474" i="8" s="1"/>
  <c r="N463" i="8" a="1"/>
  <c r="N463" i="8" s="1"/>
  <c r="N457" i="8" a="1"/>
  <c r="N457" i="8" s="1"/>
  <c r="N439" i="8" a="1"/>
  <c r="N439" i="8" s="1"/>
  <c r="N433" i="8" a="1"/>
  <c r="N433" i="8" s="1"/>
  <c r="N426" i="8" a="1"/>
  <c r="N426" i="8" s="1"/>
  <c r="N420" i="8" a="1"/>
  <c r="N420" i="8" s="1"/>
  <c r="N406" i="8" a="1"/>
  <c r="N406" i="8" s="1"/>
  <c r="N399" i="8" a="1"/>
  <c r="N399" i="8" s="1"/>
  <c r="N393" i="8" a="1"/>
  <c r="N393" i="8" s="1"/>
  <c r="N386" i="8" a="1"/>
  <c r="N386" i="8" s="1"/>
  <c r="N380" i="8" a="1"/>
  <c r="N380" i="8" s="1"/>
  <c r="N372" i="8" a="1"/>
  <c r="N372" i="8" s="1"/>
  <c r="N366" i="8" a="1"/>
  <c r="N366" i="8" s="1"/>
  <c r="N359" i="8" a="1"/>
  <c r="N359" i="8" s="1"/>
  <c r="N346" i="8" a="1"/>
  <c r="N346" i="8" s="1"/>
  <c r="N332" i="8" a="1"/>
  <c r="N332" i="8" s="1"/>
  <c r="N319" i="8" a="1"/>
  <c r="N319" i="8" s="1"/>
  <c r="N312" i="8" a="1"/>
  <c r="N312" i="8" s="1"/>
  <c r="N305" i="8" a="1"/>
  <c r="N305" i="8" s="1"/>
  <c r="N298" i="8" a="1"/>
  <c r="N298" i="8" s="1"/>
  <c r="N292" i="8" a="1"/>
  <c r="N292" i="8" s="1"/>
  <c r="N278" i="8" a="1"/>
  <c r="N278" i="8" s="1"/>
  <c r="N271" i="8" a="1"/>
  <c r="N271" i="8" s="1"/>
  <c r="N265" i="8" a="1"/>
  <c r="N265" i="8" s="1"/>
  <c r="N258" i="8" a="1"/>
  <c r="N258" i="8" s="1"/>
  <c r="N252" i="8" a="1"/>
  <c r="N252" i="8" s="1"/>
  <c r="N244" i="8" a="1"/>
  <c r="N244" i="8" s="1"/>
  <c r="N238" i="8" a="1"/>
  <c r="N238" i="8" s="1"/>
  <c r="N231" i="8" a="1"/>
  <c r="N231" i="8" s="1"/>
  <c r="N218" i="8" a="1"/>
  <c r="N218" i="8" s="1"/>
  <c r="N1293" i="8" a="1"/>
  <c r="N1293" i="8" s="1"/>
  <c r="N1165" i="8" a="1"/>
  <c r="N1165" i="8" s="1"/>
  <c r="N1059" i="8" a="1"/>
  <c r="N1059" i="8" s="1"/>
  <c r="N979" i="8" a="1"/>
  <c r="N979" i="8" s="1"/>
  <c r="N943" i="8" a="1"/>
  <c r="N943" i="8" s="1"/>
  <c r="N887" i="8" a="1"/>
  <c r="N887" i="8" s="1"/>
  <c r="N864" i="8" a="1"/>
  <c r="N864" i="8" s="1"/>
  <c r="N817" i="8" a="1"/>
  <c r="N817" i="8" s="1"/>
  <c r="N800" i="8" a="1"/>
  <c r="N800" i="8" s="1"/>
  <c r="N783" i="8" a="1"/>
  <c r="N783" i="8" s="1"/>
  <c r="N772" i="8" a="1"/>
  <c r="N772" i="8" s="1"/>
  <c r="N762" i="8" a="1"/>
  <c r="N762" i="8" s="1"/>
  <c r="N742" i="8" a="1"/>
  <c r="N742" i="8" s="1"/>
  <c r="N724" i="8" a="1"/>
  <c r="N724" i="8" s="1"/>
  <c r="N713" i="8" a="1"/>
  <c r="N713" i="8" s="1"/>
  <c r="N703" i="8" a="1"/>
  <c r="N703" i="8" s="1"/>
  <c r="N692" i="8" a="1"/>
  <c r="N692" i="8" s="1"/>
  <c r="N648" i="8" a="1"/>
  <c r="N648" i="8" s="1"/>
  <c r="N633" i="8" a="1"/>
  <c r="N633" i="8" s="1"/>
  <c r="N626" i="8" a="1"/>
  <c r="N626" i="8" s="1"/>
  <c r="N620" i="8" a="1"/>
  <c r="N620" i="8" s="1"/>
  <c r="N612" i="8" a="1"/>
  <c r="N612" i="8" s="1"/>
  <c r="N604" i="8" a="1"/>
  <c r="N604" i="8" s="1"/>
  <c r="N592" i="8" a="1"/>
  <c r="N592" i="8" s="1"/>
  <c r="N586" i="8" a="1"/>
  <c r="N586" i="8" s="1"/>
  <c r="N579" i="8" a="1"/>
  <c r="N579" i="8" s="1"/>
  <c r="N568" i="8" a="1"/>
  <c r="N568" i="8" s="1"/>
  <c r="N561" i="8" a="1"/>
  <c r="N561" i="8" s="1"/>
  <c r="N556" i="8" a="1"/>
  <c r="N556" i="8" s="1"/>
  <c r="N550" i="8" a="1"/>
  <c r="N550" i="8" s="1"/>
  <c r="N545" i="8" a="1"/>
  <c r="N545" i="8" s="1"/>
  <c r="N538" i="8" a="1"/>
  <c r="N538" i="8" s="1"/>
  <c r="N532" i="8" a="1"/>
  <c r="N532" i="8" s="1"/>
  <c r="N526" i="8" a="1"/>
  <c r="N526" i="8" s="1"/>
  <c r="N520" i="8" a="1"/>
  <c r="N520" i="8" s="1"/>
  <c r="N504" i="8" a="1"/>
  <c r="N504" i="8" s="1"/>
  <c r="N497" i="8" a="1"/>
  <c r="N497" i="8" s="1"/>
  <c r="N491" i="8" a="1"/>
  <c r="N491" i="8" s="1"/>
  <c r="N479" i="8" a="1"/>
  <c r="N479" i="8" s="1"/>
  <c r="N456" i="8" a="1"/>
  <c r="N456" i="8" s="1"/>
  <c r="N450" i="8" a="1"/>
  <c r="N450" i="8" s="1"/>
  <c r="N438" i="8" a="1"/>
  <c r="N438" i="8" s="1"/>
  <c r="N432" i="8" a="1"/>
  <c r="N432" i="8" s="1"/>
  <c r="N419" i="8" a="1"/>
  <c r="N419" i="8" s="1"/>
  <c r="N392" i="8" a="1"/>
  <c r="N392" i="8" s="1"/>
  <c r="N385" i="8" a="1"/>
  <c r="N385" i="8" s="1"/>
  <c r="N379" i="8" a="1"/>
  <c r="N379" i="8" s="1"/>
  <c r="N371" i="8" a="1"/>
  <c r="N371" i="8" s="1"/>
  <c r="N358" i="8" a="1"/>
  <c r="N358" i="8" s="1"/>
  <c r="N352" i="8" a="1"/>
  <c r="N352" i="8" s="1"/>
  <c r="N345" i="8" a="1"/>
  <c r="N345" i="8" s="1"/>
  <c r="N338" i="8" a="1"/>
  <c r="N338" i="8" s="1"/>
  <c r="N331" i="8" a="1"/>
  <c r="N331" i="8" s="1"/>
  <c r="N1156" i="8" a="1"/>
  <c r="N1156" i="8" s="1"/>
  <c r="N1107" i="8" a="1"/>
  <c r="N1107" i="8" s="1"/>
  <c r="N1012" i="8" a="1"/>
  <c r="N1012" i="8" s="1"/>
  <c r="N974" i="8" a="1"/>
  <c r="N974" i="8" s="1"/>
  <c r="N937" i="8" a="1"/>
  <c r="N937" i="8" s="1"/>
  <c r="N910" i="8" a="1"/>
  <c r="N910" i="8" s="1"/>
  <c r="N860" i="8" a="1"/>
  <c r="N860" i="8" s="1"/>
  <c r="N782" i="8" a="1"/>
  <c r="N782" i="8" s="1"/>
  <c r="N752" i="8" a="1"/>
  <c r="N752" i="8" s="1"/>
  <c r="N731" i="8" a="1"/>
  <c r="N731" i="8" s="1"/>
  <c r="N722" i="8" a="1"/>
  <c r="N722" i="8" s="1"/>
  <c r="N702" i="8" a="1"/>
  <c r="N702" i="8" s="1"/>
  <c r="N691" i="8" a="1"/>
  <c r="N691" i="8" s="1"/>
  <c r="N684" i="8" a="1"/>
  <c r="N684" i="8" s="1"/>
  <c r="N676" i="8" a="1"/>
  <c r="N676" i="8" s="1"/>
  <c r="N662" i="8" a="1"/>
  <c r="N662" i="8" s="1"/>
  <c r="N654" i="8" a="1"/>
  <c r="N654" i="8" s="1"/>
  <c r="N647" i="8" a="1"/>
  <c r="N647" i="8" s="1"/>
  <c r="N641" i="8" a="1"/>
  <c r="N641" i="8" s="1"/>
  <c r="N625" i="8" a="1"/>
  <c r="N625" i="8" s="1"/>
  <c r="N619" i="8" a="1"/>
  <c r="N619" i="8" s="1"/>
  <c r="N611" i="8" a="1"/>
  <c r="N611" i="8" s="1"/>
  <c r="N603" i="8" a="1"/>
  <c r="N603" i="8" s="1"/>
  <c r="N598" i="8" a="1"/>
  <c r="N598" i="8" s="1"/>
  <c r="N585" i="8" a="1"/>
  <c r="N585" i="8" s="1"/>
  <c r="N567" i="8" a="1"/>
  <c r="N567" i="8" s="1"/>
  <c r="N555" i="8" a="1"/>
  <c r="N555" i="8" s="1"/>
  <c r="N544" i="8" a="1"/>
  <c r="N544" i="8" s="1"/>
  <c r="N531" i="8" a="1"/>
  <c r="N531" i="8" s="1"/>
  <c r="N519" i="8" a="1"/>
  <c r="N519" i="8" s="1"/>
  <c r="N514" i="8" a="1"/>
  <c r="N514" i="8" s="1"/>
  <c r="N503" i="8" a="1"/>
  <c r="N503" i="8" s="1"/>
  <c r="N484" i="8" a="1"/>
  <c r="N484" i="8" s="1"/>
  <c r="N478" i="8" a="1"/>
  <c r="N478" i="8" s="1"/>
  <c r="N473" i="8" a="1"/>
  <c r="N473" i="8" s="1"/>
  <c r="N1102" i="8" a="1"/>
  <c r="N1102" i="8" s="1"/>
  <c r="N1048" i="8" a="1"/>
  <c r="N1048" i="8" s="1"/>
  <c r="N1009" i="8" a="1"/>
  <c r="N1009" i="8" s="1"/>
  <c r="N970" i="8" a="1"/>
  <c r="N970" i="8" s="1"/>
  <c r="N935" i="8" a="1"/>
  <c r="N935" i="8" s="1"/>
  <c r="N906" i="8" a="1"/>
  <c r="N906" i="8" s="1"/>
  <c r="N881" i="8" a="1"/>
  <c r="N881" i="8" s="1"/>
  <c r="N858" i="8" a="1"/>
  <c r="N858" i="8" s="1"/>
  <c r="N814" i="8" a="1"/>
  <c r="N814" i="8" s="1"/>
  <c r="N794" i="8" a="1"/>
  <c r="N794" i="8" s="1"/>
  <c r="N780" i="8" a="1"/>
  <c r="N780" i="8" s="1"/>
  <c r="N770" i="8" a="1"/>
  <c r="N770" i="8" s="1"/>
  <c r="N761" i="8" a="1"/>
  <c r="N761" i="8" s="1"/>
  <c r="N740" i="8" a="1"/>
  <c r="N740" i="8" s="1"/>
  <c r="N712" i="8" a="1"/>
  <c r="N712" i="8" s="1"/>
  <c r="N699" i="8" a="1"/>
  <c r="N699" i="8" s="1"/>
  <c r="N675" i="8" a="1"/>
  <c r="N675" i="8" s="1"/>
  <c r="N668" i="8" a="1"/>
  <c r="N668" i="8" s="1"/>
  <c r="N659" i="8" a="1"/>
  <c r="N659" i="8" s="1"/>
  <c r="N646" i="8" a="1"/>
  <c r="N646" i="8" s="1"/>
  <c r="N638" i="8" a="1"/>
  <c r="N638" i="8" s="1"/>
  <c r="N632" i="8" a="1"/>
  <c r="N632" i="8" s="1"/>
  <c r="N618" i="8" a="1"/>
  <c r="N618" i="8" s="1"/>
  <c r="N590" i="8" a="1"/>
  <c r="N590" i="8" s="1"/>
  <c r="N584" i="8" a="1"/>
  <c r="N584" i="8" s="1"/>
  <c r="N578" i="8" a="1"/>
  <c r="N578" i="8" s="1"/>
  <c r="N572" i="8" a="1"/>
  <c r="N572" i="8" s="1"/>
  <c r="N566" i="8" a="1"/>
  <c r="N566" i="8" s="1"/>
  <c r="N560" i="8" a="1"/>
  <c r="N560" i="8" s="1"/>
  <c r="N543" i="8" a="1"/>
  <c r="N543" i="8" s="1"/>
  <c r="N537" i="8" a="1"/>
  <c r="N537" i="8" s="1"/>
  <c r="N530" i="8" a="1"/>
  <c r="N530" i="8" s="1"/>
  <c r="N518" i="8" a="1"/>
  <c r="N518" i="8" s="1"/>
  <c r="N508" i="8" a="1"/>
  <c r="N508" i="8" s="1"/>
  <c r="N502" i="8" a="1"/>
  <c r="N502" i="8" s="1"/>
  <c r="N496" i="8" a="1"/>
  <c r="N496" i="8" s="1"/>
  <c r="N490" i="8" a="1"/>
  <c r="N490" i="8" s="1"/>
  <c r="N483" i="8" a="1"/>
  <c r="N483" i="8" s="1"/>
  <c r="N467" i="8" a="1"/>
  <c r="N467" i="8" s="1"/>
  <c r="N454" i="8" a="1"/>
  <c r="N454" i="8" s="1"/>
  <c r="N449" i="8" a="1"/>
  <c r="N449" i="8" s="1"/>
  <c r="N443" i="8" a="1"/>
  <c r="N443" i="8" s="1"/>
  <c r="N424" i="8" a="1"/>
  <c r="N424" i="8" s="1"/>
  <c r="N417" i="8" a="1"/>
  <c r="N417" i="8" s="1"/>
  <c r="N411" i="8" a="1"/>
  <c r="N411" i="8" s="1"/>
  <c r="N403" i="8" a="1"/>
  <c r="N403" i="8" s="1"/>
  <c r="N390" i="8" a="1"/>
  <c r="N390" i="8" s="1"/>
  <c r="N384" i="8" a="1"/>
  <c r="N384" i="8" s="1"/>
  <c r="N377" i="8" a="1"/>
  <c r="N377" i="8" s="1"/>
  <c r="N370" i="8" a="1"/>
  <c r="N370" i="8" s="1"/>
  <c r="N363" i="8" a="1"/>
  <c r="N363" i="8" s="1"/>
  <c r="N350" i="8" a="1"/>
  <c r="N350" i="8" s="1"/>
  <c r="N343" i="8" a="1"/>
  <c r="N343" i="8" s="1"/>
  <c r="N336" i="8" a="1"/>
  <c r="N336" i="8" s="1"/>
  <c r="N323" i="8" a="1"/>
  <c r="N323" i="8" s="1"/>
  <c r="N296" i="8" a="1"/>
  <c r="N296" i="8" s="1"/>
  <c r="N289" i="8" a="1"/>
  <c r="N289" i="8" s="1"/>
  <c r="N1443" i="8" a="1"/>
  <c r="N1443" i="8" s="1"/>
  <c r="N1215" i="8" a="1"/>
  <c r="N1215" i="8" s="1"/>
  <c r="N1092" i="8" a="1"/>
  <c r="N1092" i="8" s="1"/>
  <c r="N1040" i="8" a="1"/>
  <c r="N1040" i="8" s="1"/>
  <c r="N1003" i="8" a="1"/>
  <c r="N1003" i="8" s="1"/>
  <c r="N964" i="8" a="1"/>
  <c r="N964" i="8" s="1"/>
  <c r="N930" i="8" a="1"/>
  <c r="N930" i="8" s="1"/>
  <c r="N902" i="8" a="1"/>
  <c r="N902" i="8" s="1"/>
  <c r="N854" i="8" a="1"/>
  <c r="N854" i="8" s="1"/>
  <c r="N830" i="8" a="1"/>
  <c r="N830" i="8" s="1"/>
  <c r="N811" i="8" a="1"/>
  <c r="N811" i="8" s="1"/>
  <c r="N779" i="8" a="1"/>
  <c r="N779" i="8" s="1"/>
  <c r="N768" i="8" a="1"/>
  <c r="N768" i="8" s="1"/>
  <c r="N759" i="8" a="1"/>
  <c r="N759" i="8" s="1"/>
  <c r="N739" i="8" a="1"/>
  <c r="N739" i="8" s="1"/>
  <c r="N730" i="8" a="1"/>
  <c r="N730" i="8" s="1"/>
  <c r="N720" i="8" a="1"/>
  <c r="N720" i="8" s="1"/>
  <c r="N710" i="8" a="1"/>
  <c r="N710" i="8" s="1"/>
  <c r="N689" i="8" a="1"/>
  <c r="N689" i="8" s="1"/>
  <c r="N681" i="8" a="1"/>
  <c r="N681" i="8" s="1"/>
  <c r="N667" i="8" a="1"/>
  <c r="N667" i="8" s="1"/>
  <c r="N652" i="8" a="1"/>
  <c r="N652" i="8" s="1"/>
  <c r="N631" i="8" a="1"/>
  <c r="N631" i="8" s="1"/>
  <c r="N624" i="8" a="1"/>
  <c r="N624" i="8" s="1"/>
  <c r="N617" i="8" a="1"/>
  <c r="N617" i="8" s="1"/>
  <c r="N610" i="8" a="1"/>
  <c r="N610" i="8" s="1"/>
  <c r="N596" i="8" a="1"/>
  <c r="N596" i="8" s="1"/>
  <c r="N583" i="8" a="1"/>
  <c r="N583" i="8" s="1"/>
  <c r="N571" i="8" a="1"/>
  <c r="N571" i="8" s="1"/>
  <c r="N559" i="8" a="1"/>
  <c r="N559" i="8" s="1"/>
  <c r="N554" i="8" a="1"/>
  <c r="N554" i="8" s="1"/>
  <c r="N548" i="8" a="1"/>
  <c r="N548" i="8" s="1"/>
  <c r="N542" i="8" a="1"/>
  <c r="N542" i="8" s="1"/>
  <c r="N529" i="8" a="1"/>
  <c r="N529" i="8" s="1"/>
  <c r="N524" i="8" a="1"/>
  <c r="N524" i="8" s="1"/>
  <c r="N513" i="8" a="1"/>
  <c r="N513" i="8" s="1"/>
  <c r="N507" i="8" a="1"/>
  <c r="N507" i="8" s="1"/>
  <c r="N495" i="8" a="1"/>
  <c r="N495" i="8" s="1"/>
  <c r="N489" i="8" a="1"/>
  <c r="N489" i="8" s="1"/>
  <c r="N472" i="8" a="1"/>
  <c r="N472" i="8" s="1"/>
  <c r="N1419" i="8" a="1"/>
  <c r="N1419" i="8" s="1"/>
  <c r="N1141" i="8" a="1"/>
  <c r="N1141" i="8" s="1"/>
  <c r="N1088" i="8" a="1"/>
  <c r="N1088" i="8" s="1"/>
  <c r="N999" i="8" a="1"/>
  <c r="N999" i="8" s="1"/>
  <c r="N928" i="8" a="1"/>
  <c r="N928" i="8" s="1"/>
  <c r="N899" i="8" a="1"/>
  <c r="N899" i="8" s="1"/>
  <c r="N875" i="8" a="1"/>
  <c r="N875" i="8" s="1"/>
  <c r="N851" i="8" a="1"/>
  <c r="N851" i="8" s="1"/>
  <c r="N828" i="8" a="1"/>
  <c r="N828" i="8" s="1"/>
  <c r="N808" i="8" a="1"/>
  <c r="N808" i="8" s="1"/>
  <c r="N791" i="8" a="1"/>
  <c r="N791" i="8" s="1"/>
  <c r="N767" i="8" a="1"/>
  <c r="N767" i="8" s="1"/>
  <c r="N758" i="8" a="1"/>
  <c r="N758" i="8" s="1"/>
  <c r="N748" i="8" a="1"/>
  <c r="N748" i="8" s="1"/>
  <c r="N737" i="8" a="1"/>
  <c r="N737" i="8" s="1"/>
  <c r="N729" i="8" a="1"/>
  <c r="N729" i="8" s="1"/>
  <c r="N719" i="8" a="1"/>
  <c r="N719" i="8" s="1"/>
  <c r="N698" i="8" a="1"/>
  <c r="N698" i="8" s="1"/>
  <c r="N687" i="8" a="1"/>
  <c r="N687" i="8" s="1"/>
  <c r="N674" i="8" a="1"/>
  <c r="N674" i="8" s="1"/>
  <c r="N658" i="8" a="1"/>
  <c r="N658" i="8" s="1"/>
  <c r="N651" i="8" a="1"/>
  <c r="N651" i="8" s="1"/>
  <c r="N644" i="8" a="1"/>
  <c r="N644" i="8" s="1"/>
  <c r="N636" i="8" a="1"/>
  <c r="N636" i="8" s="1"/>
  <c r="N630" i="8" a="1"/>
  <c r="N630" i="8" s="1"/>
  <c r="N623" i="8" a="1"/>
  <c r="N623" i="8" s="1"/>
  <c r="N616" i="8" a="1"/>
  <c r="N616" i="8" s="1"/>
  <c r="N608" i="8" a="1"/>
  <c r="N608" i="8" s="1"/>
  <c r="N601" i="8" a="1"/>
  <c r="N601" i="8" s="1"/>
  <c r="N595" i="8" a="1"/>
  <c r="N595" i="8" s="1"/>
  <c r="N582" i="8" a="1"/>
  <c r="N582" i="8" s="1"/>
  <c r="N577" i="8" a="1"/>
  <c r="N577" i="8" s="1"/>
  <c r="N570" i="8" a="1"/>
  <c r="N570" i="8" s="1"/>
  <c r="N564" i="8" a="1"/>
  <c r="N564" i="8" s="1"/>
  <c r="N553" i="8" a="1"/>
  <c r="N553" i="8" s="1"/>
  <c r="N547" i="8" a="1"/>
  <c r="N547" i="8" s="1"/>
  <c r="N536" i="8" a="1"/>
  <c r="N536" i="8" s="1"/>
  <c r="N523" i="8" a="1"/>
  <c r="N523" i="8" s="1"/>
  <c r="N512" i="8" a="1"/>
  <c r="N512" i="8" s="1"/>
  <c r="N506" i="8" a="1"/>
  <c r="N506" i="8" s="1"/>
  <c r="N1079" i="8" a="1"/>
  <c r="N1079" i="8" s="1"/>
  <c r="N825" i="8" a="1"/>
  <c r="N825" i="8" s="1"/>
  <c r="N728" i="8" a="1"/>
  <c r="N728" i="8" s="1"/>
  <c r="N452" i="8" a="1"/>
  <c r="N452" i="8" s="1"/>
  <c r="N441" i="8" a="1"/>
  <c r="N441" i="8" s="1"/>
  <c r="N428" i="8" a="1"/>
  <c r="N428" i="8" s="1"/>
  <c r="N415" i="8" a="1"/>
  <c r="N415" i="8" s="1"/>
  <c r="N401" i="8" a="1"/>
  <c r="N401" i="8" s="1"/>
  <c r="N388" i="8" a="1"/>
  <c r="N388" i="8" s="1"/>
  <c r="N374" i="8" a="1"/>
  <c r="N374" i="8" s="1"/>
  <c r="N361" i="8" a="1"/>
  <c r="N361" i="8" s="1"/>
  <c r="N348" i="8" a="1"/>
  <c r="N348" i="8" s="1"/>
  <c r="N334" i="8" a="1"/>
  <c r="N334" i="8" s="1"/>
  <c r="N321" i="8" a="1"/>
  <c r="N321" i="8" s="1"/>
  <c r="N310" i="8" a="1"/>
  <c r="N310" i="8" s="1"/>
  <c r="N300" i="8" a="1"/>
  <c r="N300" i="8" s="1"/>
  <c r="N291" i="8" a="1"/>
  <c r="N291" i="8" s="1"/>
  <c r="N283" i="8" a="1"/>
  <c r="N283" i="8" s="1"/>
  <c r="N267" i="8" a="1"/>
  <c r="N267" i="8" s="1"/>
  <c r="N260" i="8" a="1"/>
  <c r="N260" i="8" s="1"/>
  <c r="N243" i="8" a="1"/>
  <c r="N243" i="8" s="1"/>
  <c r="N236" i="8" a="1"/>
  <c r="N236" i="8" s="1"/>
  <c r="N201" i="8" a="1"/>
  <c r="N201" i="8" s="1"/>
  <c r="N195" i="8" a="1"/>
  <c r="N195" i="8" s="1"/>
  <c r="N188" i="8" a="1"/>
  <c r="N188" i="8" s="1"/>
  <c r="N182" i="8" a="1"/>
  <c r="N182" i="8" s="1"/>
  <c r="N169" i="8" a="1"/>
  <c r="N169" i="8" s="1"/>
  <c r="N163" i="8" a="1"/>
  <c r="N163" i="8" s="1"/>
  <c r="N156" i="8" a="1"/>
  <c r="N156" i="8" s="1"/>
  <c r="N150" i="8" a="1"/>
  <c r="N150" i="8" s="1"/>
  <c r="N137" i="8" a="1"/>
  <c r="N137" i="8" s="1"/>
  <c r="N131" i="8" a="1"/>
  <c r="N131" i="8" s="1"/>
  <c r="N124" i="8" a="1"/>
  <c r="N124" i="8" s="1"/>
  <c r="N118" i="8" a="1"/>
  <c r="N118" i="8" s="1"/>
  <c r="N105" i="8" a="1"/>
  <c r="N105" i="8" s="1"/>
  <c r="N99" i="8" a="1"/>
  <c r="N99" i="8" s="1"/>
  <c r="N92" i="8" a="1"/>
  <c r="N92" i="8" s="1"/>
  <c r="N86" i="8" a="1"/>
  <c r="N86" i="8" s="1"/>
  <c r="N73" i="8" a="1"/>
  <c r="N73" i="8" s="1"/>
  <c r="N67" i="8" a="1"/>
  <c r="N67" i="8" s="1"/>
  <c r="N60" i="8" a="1"/>
  <c r="N60" i="8" s="1"/>
  <c r="N54" i="8" a="1"/>
  <c r="N54" i="8" s="1"/>
  <c r="N41" i="8" a="1"/>
  <c r="N41" i="8" s="1"/>
  <c r="N35" i="8" a="1"/>
  <c r="N35" i="8" s="1"/>
  <c r="N28" i="8" a="1"/>
  <c r="N28" i="8" s="1"/>
  <c r="N22" i="8" a="1"/>
  <c r="N22" i="8" s="1"/>
  <c r="N9" i="8" a="1"/>
  <c r="N9" i="8" s="1"/>
  <c r="N1032" i="8" a="1"/>
  <c r="N1032" i="8" s="1"/>
  <c r="N807" i="8" a="1"/>
  <c r="N807" i="8" s="1"/>
  <c r="N718" i="8" a="1"/>
  <c r="N718" i="8" s="1"/>
  <c r="N594" i="8" a="1"/>
  <c r="N594" i="8" s="1"/>
  <c r="N476" i="8" a="1"/>
  <c r="N476" i="8" s="1"/>
  <c r="N462" i="8" a="1"/>
  <c r="N462" i="8" s="1"/>
  <c r="N425" i="8" a="1"/>
  <c r="N425" i="8" s="1"/>
  <c r="N412" i="8" a="1"/>
  <c r="N412" i="8" s="1"/>
  <c r="N398" i="8" a="1"/>
  <c r="N398" i="8" s="1"/>
  <c r="N344" i="8" a="1"/>
  <c r="N344" i="8" s="1"/>
  <c r="N330" i="8" a="1"/>
  <c r="N330" i="8" s="1"/>
  <c r="N308" i="8" a="1"/>
  <c r="N308" i="8" s="1"/>
  <c r="N299" i="8" a="1"/>
  <c r="N299" i="8" s="1"/>
  <c r="N290" i="8" a="1"/>
  <c r="N290" i="8" s="1"/>
  <c r="N282" i="8" a="1"/>
  <c r="N282" i="8" s="1"/>
  <c r="N274" i="8" a="1"/>
  <c r="N274" i="8" s="1"/>
  <c r="N266" i="8" a="1"/>
  <c r="N266" i="8" s="1"/>
  <c r="N259" i="8" a="1"/>
  <c r="N259" i="8" s="1"/>
  <c r="N251" i="8" a="1"/>
  <c r="N251" i="8" s="1"/>
  <c r="N235" i="8" a="1"/>
  <c r="N235" i="8" s="1"/>
  <c r="N228" i="8" a="1"/>
  <c r="N228" i="8" s="1"/>
  <c r="N207" i="8" a="1"/>
  <c r="N207" i="8" s="1"/>
  <c r="N200" i="8" a="1"/>
  <c r="N200" i="8" s="1"/>
  <c r="N194" i="8" a="1"/>
  <c r="N194" i="8" s="1"/>
  <c r="N175" i="8" a="1"/>
  <c r="N175" i="8" s="1"/>
  <c r="N168" i="8" a="1"/>
  <c r="N168" i="8" s="1"/>
  <c r="N162" i="8" a="1"/>
  <c r="N162" i="8" s="1"/>
  <c r="N143" i="8" a="1"/>
  <c r="N143" i="8" s="1"/>
  <c r="N136" i="8" a="1"/>
  <c r="N136" i="8" s="1"/>
  <c r="N130" i="8" a="1"/>
  <c r="N130" i="8" s="1"/>
  <c r="N111" i="8" a="1"/>
  <c r="N111" i="8" s="1"/>
  <c r="N104" i="8" a="1"/>
  <c r="N104" i="8" s="1"/>
  <c r="N98" i="8" a="1"/>
  <c r="N98" i="8" s="1"/>
  <c r="N79" i="8" a="1"/>
  <c r="N79" i="8" s="1"/>
  <c r="N72" i="8" a="1"/>
  <c r="N72" i="8" s="1"/>
  <c r="N66" i="8" a="1"/>
  <c r="N66" i="8" s="1"/>
  <c r="N47" i="8" a="1"/>
  <c r="N47" i="8" s="1"/>
  <c r="N40" i="8" a="1"/>
  <c r="N40" i="8" s="1"/>
  <c r="N34" i="8" a="1"/>
  <c r="N34" i="8" s="1"/>
  <c r="N15" i="8" a="1"/>
  <c r="N15" i="8" s="1"/>
  <c r="N8" i="8" a="1"/>
  <c r="N8" i="8" s="1"/>
  <c r="N993" i="8" a="1"/>
  <c r="N993" i="8" s="1"/>
  <c r="N788" i="8" a="1"/>
  <c r="N788" i="8" s="1"/>
  <c r="N643" i="8" a="1"/>
  <c r="N643" i="8" s="1"/>
  <c r="N588" i="8" a="1"/>
  <c r="N588" i="8" s="1"/>
  <c r="N500" i="8" a="1"/>
  <c r="N500" i="8" s="1"/>
  <c r="N475" i="8" a="1"/>
  <c r="N475" i="8" s="1"/>
  <c r="N448" i="8" a="1"/>
  <c r="N448" i="8" s="1"/>
  <c r="N436" i="8" a="1"/>
  <c r="N436" i="8" s="1"/>
  <c r="N423" i="8" a="1"/>
  <c r="N423" i="8" s="1"/>
  <c r="N410" i="8" a="1"/>
  <c r="N410" i="8" s="1"/>
  <c r="N396" i="8" a="1"/>
  <c r="N396" i="8" s="1"/>
  <c r="N383" i="8" a="1"/>
  <c r="N383" i="8" s="1"/>
  <c r="N369" i="8" a="1"/>
  <c r="N369" i="8" s="1"/>
  <c r="N356" i="8" a="1"/>
  <c r="N356" i="8" s="1"/>
  <c r="N342" i="8" a="1"/>
  <c r="N342" i="8" s="1"/>
  <c r="N329" i="8" a="1"/>
  <c r="N329" i="8" s="1"/>
  <c r="N318" i="8" a="1"/>
  <c r="N318" i="8" s="1"/>
  <c r="N307" i="8" a="1"/>
  <c r="N307" i="8" s="1"/>
  <c r="N281" i="8" a="1"/>
  <c r="N281" i="8" s="1"/>
  <c r="N273" i="8" a="1"/>
  <c r="N273" i="8" s="1"/>
  <c r="N257" i="8" a="1"/>
  <c r="N257" i="8" s="1"/>
  <c r="N250" i="8" a="1"/>
  <c r="N250" i="8" s="1"/>
  <c r="N242" i="8" a="1"/>
  <c r="N242" i="8" s="1"/>
  <c r="N234" i="8" a="1"/>
  <c r="N234" i="8" s="1"/>
  <c r="N227" i="8" a="1"/>
  <c r="N227" i="8" s="1"/>
  <c r="N220" i="8" a="1"/>
  <c r="N220" i="8" s="1"/>
  <c r="N212" i="8" a="1"/>
  <c r="N212" i="8" s="1"/>
  <c r="N206" i="8" a="1"/>
  <c r="N206" i="8" s="1"/>
  <c r="N193" i="8" a="1"/>
  <c r="N193" i="8" s="1"/>
  <c r="N187" i="8" a="1"/>
  <c r="N187" i="8" s="1"/>
  <c r="N180" i="8" a="1"/>
  <c r="N180" i="8" s="1"/>
  <c r="N174" i="8" a="1"/>
  <c r="N174" i="8" s="1"/>
  <c r="N161" i="8" a="1"/>
  <c r="N161" i="8" s="1"/>
  <c r="N155" i="8" a="1"/>
  <c r="N155" i="8" s="1"/>
  <c r="N148" i="8" a="1"/>
  <c r="N148" i="8" s="1"/>
  <c r="N142" i="8" a="1"/>
  <c r="N142" i="8" s="1"/>
  <c r="N129" i="8" a="1"/>
  <c r="N129" i="8" s="1"/>
  <c r="N123" i="8" a="1"/>
  <c r="N123" i="8" s="1"/>
  <c r="N116" i="8" a="1"/>
  <c r="N116" i="8" s="1"/>
  <c r="N110" i="8" a="1"/>
  <c r="N110" i="8" s="1"/>
  <c r="N97" i="8" a="1"/>
  <c r="N97" i="8" s="1"/>
  <c r="N91" i="8" a="1"/>
  <c r="N91" i="8" s="1"/>
  <c r="N84" i="8" a="1"/>
  <c r="N84" i="8" s="1"/>
  <c r="N78" i="8" a="1"/>
  <c r="N78" i="8" s="1"/>
  <c r="N65" i="8" a="1"/>
  <c r="N65" i="8" s="1"/>
  <c r="N59" i="8" a="1"/>
  <c r="N59" i="8" s="1"/>
  <c r="N52" i="8" a="1"/>
  <c r="N52" i="8" s="1"/>
  <c r="N46" i="8" a="1"/>
  <c r="N46" i="8" s="1"/>
  <c r="N33" i="8" a="1"/>
  <c r="N33" i="8" s="1"/>
  <c r="N27" i="8" a="1"/>
  <c r="N27" i="8" s="1"/>
  <c r="N20" i="8" a="1"/>
  <c r="N20" i="8" s="1"/>
  <c r="N14" i="8" a="1"/>
  <c r="N14" i="8" s="1"/>
  <c r="N954" i="8" a="1"/>
  <c r="N954" i="8" s="1"/>
  <c r="N776" i="8" a="1"/>
  <c r="N776" i="8" s="1"/>
  <c r="N697" i="8" a="1"/>
  <c r="N697" i="8" s="1"/>
  <c r="N635" i="8" a="1"/>
  <c r="N635" i="8" s="1"/>
  <c r="N535" i="8" a="1"/>
  <c r="N535" i="8" s="1"/>
  <c r="N471" i="8" a="1"/>
  <c r="N471" i="8" s="1"/>
  <c r="N460" i="8" a="1"/>
  <c r="N460" i="8" s="1"/>
  <c r="N447" i="8" a="1"/>
  <c r="N447" i="8" s="1"/>
  <c r="N435" i="8" a="1"/>
  <c r="N435" i="8" s="1"/>
  <c r="N422" i="8" a="1"/>
  <c r="N422" i="8" s="1"/>
  <c r="N409" i="8" a="1"/>
  <c r="N409" i="8" s="1"/>
  <c r="N395" i="8" a="1"/>
  <c r="N395" i="8" s="1"/>
  <c r="N382" i="8" a="1"/>
  <c r="N382" i="8" s="1"/>
  <c r="N368" i="8" a="1"/>
  <c r="N368" i="8" s="1"/>
  <c r="N355" i="8" a="1"/>
  <c r="N355" i="8" s="1"/>
  <c r="N328" i="8" a="1"/>
  <c r="N328" i="8" s="1"/>
  <c r="N297" i="8" a="1"/>
  <c r="N297" i="8" s="1"/>
  <c r="N288" i="8" a="1"/>
  <c r="N288" i="8" s="1"/>
  <c r="N280" i="8" a="1"/>
  <c r="N280" i="8" s="1"/>
  <c r="N272" i="8" a="1"/>
  <c r="N272" i="8" s="1"/>
  <c r="N264" i="8" a="1"/>
  <c r="N264" i="8" s="1"/>
  <c r="N249" i="8" a="1"/>
  <c r="N249" i="8" s="1"/>
  <c r="N241" i="8" a="1"/>
  <c r="N241" i="8" s="1"/>
  <c r="N226" i="8" a="1"/>
  <c r="N226" i="8" s="1"/>
  <c r="N219" i="8" a="1"/>
  <c r="N219" i="8" s="1"/>
  <c r="N199" i="8" a="1"/>
  <c r="N199" i="8" s="1"/>
  <c r="N192" i="8" a="1"/>
  <c r="N192" i="8" s="1"/>
  <c r="N186" i="8" a="1"/>
  <c r="N186" i="8" s="1"/>
  <c r="N167" i="8" a="1"/>
  <c r="N167" i="8" s="1"/>
  <c r="N160" i="8" a="1"/>
  <c r="N160" i="8" s="1"/>
  <c r="N154" i="8" a="1"/>
  <c r="N154" i="8" s="1"/>
  <c r="N135" i="8" a="1"/>
  <c r="N135" i="8" s="1"/>
  <c r="N128" i="8" a="1"/>
  <c r="N128" i="8" s="1"/>
  <c r="N122" i="8" a="1"/>
  <c r="N122" i="8" s="1"/>
  <c r="N103" i="8" a="1"/>
  <c r="N103" i="8" s="1"/>
  <c r="N96" i="8" a="1"/>
  <c r="N96" i="8" s="1"/>
  <c r="N90" i="8" a="1"/>
  <c r="N90" i="8" s="1"/>
  <c r="N71" i="8" a="1"/>
  <c r="N71" i="8" s="1"/>
  <c r="N64" i="8" a="1"/>
  <c r="N64" i="8" s="1"/>
  <c r="N58" i="8" a="1"/>
  <c r="N58" i="8" s="1"/>
  <c r="N45" i="8" a="1"/>
  <c r="N45" i="8" s="1"/>
  <c r="N39" i="8" a="1"/>
  <c r="N39" i="8" s="1"/>
  <c r="N32" i="8" a="1"/>
  <c r="N32" i="8" s="1"/>
  <c r="N26" i="8" a="1"/>
  <c r="N26" i="8" s="1"/>
  <c r="N13" i="8" a="1"/>
  <c r="N13" i="8" s="1"/>
  <c r="N7" i="8" a="1"/>
  <c r="N7" i="8" s="1"/>
  <c r="N766" i="8" a="1"/>
  <c r="N766" i="8" s="1"/>
  <c r="N576" i="8" a="1"/>
  <c r="N576" i="8" s="1"/>
  <c r="N528" i="8" a="1"/>
  <c r="N528" i="8" s="1"/>
  <c r="N494" i="8" a="1"/>
  <c r="N494" i="8" s="1"/>
  <c r="N459" i="8" a="1"/>
  <c r="N459" i="8" s="1"/>
  <c r="N408" i="8" a="1"/>
  <c r="N408" i="8" s="1"/>
  <c r="N394" i="8" a="1"/>
  <c r="N394" i="8" s="1"/>
  <c r="N367" i="8" a="1"/>
  <c r="N367" i="8" s="1"/>
  <c r="N354" i="8" a="1"/>
  <c r="N354" i="8" s="1"/>
  <c r="N340" i="8" a="1"/>
  <c r="N340" i="8" s="1"/>
  <c r="N327" i="8" a="1"/>
  <c r="N327" i="8" s="1"/>
  <c r="N316" i="8" a="1"/>
  <c r="N316" i="8" s="1"/>
  <c r="N304" i="8" a="1"/>
  <c r="N304" i="8" s="1"/>
  <c r="N295" i="8" a="1"/>
  <c r="N295" i="8" s="1"/>
  <c r="N287" i="8" a="1"/>
  <c r="N287" i="8" s="1"/>
  <c r="N279" i="8" a="1"/>
  <c r="N279" i="8" s="1"/>
  <c r="N263" i="8" a="1"/>
  <c r="N263" i="8" s="1"/>
  <c r="N256" i="8" a="1"/>
  <c r="N256" i="8" s="1"/>
  <c r="N248" i="8" a="1"/>
  <c r="N248" i="8" s="1"/>
  <c r="N240" i="8" a="1"/>
  <c r="N240" i="8" s="1"/>
  <c r="N233" i="8" a="1"/>
  <c r="N233" i="8" s="1"/>
  <c r="N225" i="8" a="1"/>
  <c r="N225" i="8" s="1"/>
  <c r="N217" i="8" a="1"/>
  <c r="N217" i="8" s="1"/>
  <c r="N211" i="8" a="1"/>
  <c r="N211" i="8" s="1"/>
  <c r="N204" i="8" a="1"/>
  <c r="N204" i="8" s="1"/>
  <c r="N198" i="8" a="1"/>
  <c r="N198" i="8" s="1"/>
  <c r="N185" i="8" a="1"/>
  <c r="N185" i="8" s="1"/>
  <c r="N179" i="8" a="1"/>
  <c r="N179" i="8" s="1"/>
  <c r="N172" i="8" a="1"/>
  <c r="N172" i="8" s="1"/>
  <c r="N166" i="8" a="1"/>
  <c r="N166" i="8" s="1"/>
  <c r="N153" i="8" a="1"/>
  <c r="N153" i="8" s="1"/>
  <c r="N147" i="8" a="1"/>
  <c r="N147" i="8" s="1"/>
  <c r="N140" i="8" a="1"/>
  <c r="N140" i="8" s="1"/>
  <c r="N134" i="8" a="1"/>
  <c r="N134" i="8" s="1"/>
  <c r="N121" i="8" a="1"/>
  <c r="N121" i="8" s="1"/>
  <c r="N115" i="8" a="1"/>
  <c r="N115" i="8" s="1"/>
  <c r="N108" i="8" a="1"/>
  <c r="N108" i="8" s="1"/>
  <c r="N102" i="8" a="1"/>
  <c r="N102" i="8" s="1"/>
  <c r="N89" i="8" a="1"/>
  <c r="N89" i="8" s="1"/>
  <c r="N83" i="8" a="1"/>
  <c r="N83" i="8" s="1"/>
  <c r="N76" i="8" a="1"/>
  <c r="N76" i="8" s="1"/>
  <c r="N70" i="8" a="1"/>
  <c r="N70" i="8" s="1"/>
  <c r="N57" i="8" a="1"/>
  <c r="N57" i="8" s="1"/>
  <c r="N51" i="8" a="1"/>
  <c r="N51" i="8" s="1"/>
  <c r="N44" i="8" a="1"/>
  <c r="N44" i="8" s="1"/>
  <c r="N38" i="8" a="1"/>
  <c r="N38" i="8" s="1"/>
  <c r="N25" i="8" a="1"/>
  <c r="N25" i="8" s="1"/>
  <c r="N19" i="8" a="1"/>
  <c r="N19" i="8" s="1"/>
  <c r="N12" i="8" a="1"/>
  <c r="N12" i="8" s="1"/>
  <c r="N6" i="8" a="1"/>
  <c r="N6" i="8" s="1"/>
  <c r="N1379" i="8" a="1"/>
  <c r="N1379" i="8" s="1"/>
  <c r="N896" i="8" a="1"/>
  <c r="N896" i="8" s="1"/>
  <c r="N755" i="8" a="1"/>
  <c r="N755" i="8" s="1"/>
  <c r="N680" i="8" a="1"/>
  <c r="N680" i="8" s="1"/>
  <c r="N622" i="8" a="1"/>
  <c r="N622" i="8" s="1"/>
  <c r="N488" i="8" a="1"/>
  <c r="N488" i="8" s="1"/>
  <c r="N468" i="8" a="1"/>
  <c r="N468" i="8" s="1"/>
  <c r="N455" i="8" a="1"/>
  <c r="N455" i="8" s="1"/>
  <c r="N444" i="8" a="1"/>
  <c r="N444" i="8" s="1"/>
  <c r="N431" i="8" a="1"/>
  <c r="N431" i="8" s="1"/>
  <c r="N418" i="8" a="1"/>
  <c r="N418" i="8" s="1"/>
  <c r="N404" i="8" a="1"/>
  <c r="N404" i="8" s="1"/>
  <c r="N391" i="8" a="1"/>
  <c r="N391" i="8" s="1"/>
  <c r="N378" i="8" a="1"/>
  <c r="N378" i="8" s="1"/>
  <c r="N364" i="8" a="1"/>
  <c r="N364" i="8" s="1"/>
  <c r="N351" i="8" a="1"/>
  <c r="N351" i="8" s="1"/>
  <c r="N337" i="8" a="1"/>
  <c r="N337" i="8" s="1"/>
  <c r="N315" i="8" a="1"/>
  <c r="N315" i="8" s="1"/>
  <c r="N303" i="8" a="1"/>
  <c r="N303" i="8" s="1"/>
  <c r="N294" i="8" a="1"/>
  <c r="N294" i="8" s="1"/>
  <c r="N286" i="8" a="1"/>
  <c r="N286" i="8" s="1"/>
  <c r="N270" i="8" a="1"/>
  <c r="N270" i="8" s="1"/>
  <c r="N262" i="8" a="1"/>
  <c r="N262" i="8" s="1"/>
  <c r="N255" i="8" a="1"/>
  <c r="N255" i="8" s="1"/>
  <c r="N247" i="8" a="1"/>
  <c r="N247" i="8" s="1"/>
  <c r="N239" i="8" a="1"/>
  <c r="N239" i="8" s="1"/>
  <c r="N232" i="8" a="1"/>
  <c r="N232" i="8" s="1"/>
  <c r="N224" i="8" a="1"/>
  <c r="N224" i="8" s="1"/>
  <c r="N216" i="8" a="1"/>
  <c r="N216" i="8" s="1"/>
  <c r="N210" i="8" a="1"/>
  <c r="N210" i="8" s="1"/>
  <c r="N191" i="8" a="1"/>
  <c r="N191" i="8" s="1"/>
  <c r="N184" i="8" a="1"/>
  <c r="N184" i="8" s="1"/>
  <c r="N178" i="8" a="1"/>
  <c r="N178" i="8" s="1"/>
  <c r="N159" i="8" a="1"/>
  <c r="N159" i="8" s="1"/>
  <c r="N152" i="8" a="1"/>
  <c r="N152" i="8" s="1"/>
  <c r="N146" i="8" a="1"/>
  <c r="N146" i="8" s="1"/>
  <c r="N127" i="8" a="1"/>
  <c r="N127" i="8" s="1"/>
  <c r="N120" i="8" a="1"/>
  <c r="N120" i="8" s="1"/>
  <c r="N114" i="8" a="1"/>
  <c r="N114" i="8" s="1"/>
  <c r="N101" i="8" a="1"/>
  <c r="N101" i="8" s="1"/>
  <c r="N95" i="8" a="1"/>
  <c r="N95" i="8" s="1"/>
  <c r="N88" i="8" a="1"/>
  <c r="N88" i="8" s="1"/>
  <c r="N82" i="8" a="1"/>
  <c r="N82" i="8" s="1"/>
  <c r="N69" i="8" a="1"/>
  <c r="N69" i="8" s="1"/>
  <c r="N63" i="8" a="1"/>
  <c r="N63" i="8" s="1"/>
  <c r="N56" i="8" a="1"/>
  <c r="N56" i="8" s="1"/>
  <c r="N50" i="8" a="1"/>
  <c r="N50" i="8" s="1"/>
  <c r="N37" i="8" a="1"/>
  <c r="N37" i="8" s="1"/>
  <c r="N31" i="8" a="1"/>
  <c r="N31" i="8" s="1"/>
  <c r="N24" i="8" a="1"/>
  <c r="N24" i="8" s="1"/>
  <c r="N18" i="8" a="1"/>
  <c r="N18" i="8" s="1"/>
  <c r="N5" i="8" a="1"/>
  <c r="N5" i="8" s="1"/>
  <c r="N872" i="8" a="1"/>
  <c r="N872" i="8" s="1"/>
  <c r="N746" i="8" a="1"/>
  <c r="N746" i="8" s="1"/>
  <c r="N673" i="8" a="1"/>
  <c r="N673" i="8" s="1"/>
  <c r="N614" i="8" a="1"/>
  <c r="N614" i="8" s="1"/>
  <c r="N563" i="8" a="1"/>
  <c r="N563" i="8" s="1"/>
  <c r="N487" i="8" a="1"/>
  <c r="N487" i="8" s="1"/>
  <c r="N466" i="8" a="1"/>
  <c r="N466" i="8" s="1"/>
  <c r="N442" i="8" a="1"/>
  <c r="N442" i="8" s="1"/>
  <c r="N430" i="8" a="1"/>
  <c r="N430" i="8" s="1"/>
  <c r="N376" i="8" a="1"/>
  <c r="N376" i="8" s="1"/>
  <c r="N362" i="8" a="1"/>
  <c r="N362" i="8" s="1"/>
  <c r="N335" i="8" a="1"/>
  <c r="N335" i="8" s="1"/>
  <c r="N324" i="8" a="1"/>
  <c r="N324" i="8" s="1"/>
  <c r="N314" i="8" a="1"/>
  <c r="N314" i="8" s="1"/>
  <c r="N302" i="8" a="1"/>
  <c r="N302" i="8" s="1"/>
  <c r="N276" i="8" a="1"/>
  <c r="N276" i="8" s="1"/>
  <c r="N254" i="8" a="1"/>
  <c r="N254" i="8" s="1"/>
  <c r="N246" i="8" a="1"/>
  <c r="N246" i="8" s="1"/>
  <c r="N230" i="8" a="1"/>
  <c r="N230" i="8" s="1"/>
  <c r="N223" i="8" a="1"/>
  <c r="N223" i="8" s="1"/>
  <c r="N215" i="8" a="1"/>
  <c r="N215" i="8" s="1"/>
  <c r="N209" i="8" a="1"/>
  <c r="N209" i="8" s="1"/>
  <c r="N203" i="8" a="1"/>
  <c r="N203" i="8" s="1"/>
  <c r="N196" i="8" a="1"/>
  <c r="N196" i="8" s="1"/>
  <c r="N190" i="8" a="1"/>
  <c r="N190" i="8" s="1"/>
  <c r="N177" i="8" a="1"/>
  <c r="N177" i="8" s="1"/>
  <c r="N171" i="8" a="1"/>
  <c r="N171" i="8" s="1"/>
  <c r="N164" i="8" a="1"/>
  <c r="N164" i="8" s="1"/>
  <c r="N158" i="8" a="1"/>
  <c r="N158" i="8" s="1"/>
  <c r="N145" i="8" a="1"/>
  <c r="N145" i="8" s="1"/>
  <c r="N139" i="8" a="1"/>
  <c r="N139" i="8" s="1"/>
  <c r="N132" i="8" a="1"/>
  <c r="N132" i="8" s="1"/>
  <c r="N126" i="8" a="1"/>
  <c r="N126" i="8" s="1"/>
  <c r="N113" i="8" a="1"/>
  <c r="N113" i="8" s="1"/>
  <c r="N107" i="8" a="1"/>
  <c r="N107" i="8" s="1"/>
  <c r="N100" i="8" a="1"/>
  <c r="N100" i="8" s="1"/>
  <c r="N94" i="8" a="1"/>
  <c r="N94" i="8" s="1"/>
  <c r="N81" i="8" a="1"/>
  <c r="N81" i="8" s="1"/>
  <c r="N75" i="8" a="1"/>
  <c r="N75" i="8" s="1"/>
  <c r="N68" i="8" a="1"/>
  <c r="N68" i="8" s="1"/>
  <c r="N62" i="8" a="1"/>
  <c r="N62" i="8" s="1"/>
  <c r="N49" i="8" a="1"/>
  <c r="N49" i="8" s="1"/>
  <c r="N43" i="8" a="1"/>
  <c r="N43" i="8" s="1"/>
  <c r="N36" i="8" a="1"/>
  <c r="N36" i="8" s="1"/>
  <c r="N30" i="8" a="1"/>
  <c r="N30" i="8" s="1"/>
  <c r="N17" i="8" a="1"/>
  <c r="N17" i="8" s="1"/>
  <c r="N11" i="8" a="1"/>
  <c r="N11" i="8" s="1"/>
  <c r="N4" i="8" a="1"/>
  <c r="N4" i="8" s="1"/>
  <c r="N1133" i="8" a="1"/>
  <c r="N1133" i="8" s="1"/>
  <c r="N848" i="8" a="1"/>
  <c r="N848" i="8" s="1"/>
  <c r="N665" i="8" a="1"/>
  <c r="N665" i="8" s="1"/>
  <c r="N607" i="8" a="1"/>
  <c r="N607" i="8" s="1"/>
  <c r="N558" i="8" a="1"/>
  <c r="N558" i="8" s="1"/>
  <c r="N511" i="8" a="1"/>
  <c r="N511" i="8" s="1"/>
  <c r="N482" i="8" a="1"/>
  <c r="N482" i="8" s="1"/>
  <c r="N465" i="8" a="1"/>
  <c r="N465" i="8" s="1"/>
  <c r="N453" i="8" a="1"/>
  <c r="N453" i="8" s="1"/>
  <c r="N429" i="8" a="1"/>
  <c r="N429" i="8" s="1"/>
  <c r="N416" i="8" a="1"/>
  <c r="N416" i="8" s="1"/>
  <c r="N402" i="8" a="1"/>
  <c r="N402" i="8" s="1"/>
  <c r="N389" i="8" a="1"/>
  <c r="N389" i="8" s="1"/>
  <c r="N375" i="8" a="1"/>
  <c r="N375" i="8" s="1"/>
  <c r="N322" i="8" a="1"/>
  <c r="N322" i="8" s="1"/>
  <c r="N311" i="8" a="1"/>
  <c r="N311" i="8" s="1"/>
  <c r="N301" i="8" a="1"/>
  <c r="N301" i="8" s="1"/>
  <c r="N293" i="8" a="1"/>
  <c r="N293" i="8" s="1"/>
  <c r="N284" i="8" a="1"/>
  <c r="N284" i="8" s="1"/>
  <c r="N275" i="8" a="1"/>
  <c r="N275" i="8" s="1"/>
  <c r="N268" i="8" a="1"/>
  <c r="N268" i="8" s="1"/>
  <c r="N261" i="8" a="1"/>
  <c r="N261" i="8" s="1"/>
  <c r="N176" i="8" a="1"/>
  <c r="N176" i="8" s="1"/>
  <c r="N125" i="8" a="1"/>
  <c r="N125" i="8" s="1"/>
  <c r="N74" i="8" a="1"/>
  <c r="N74" i="8" s="1"/>
  <c r="N23" i="8" a="1"/>
  <c r="N23" i="8" s="1"/>
  <c r="N222" i="8" a="1"/>
  <c r="N222" i="8" s="1"/>
  <c r="N170" i="8" a="1"/>
  <c r="N170" i="8" s="1"/>
  <c r="N119" i="8" a="1"/>
  <c r="N119" i="8" s="1"/>
  <c r="N16" i="8" a="1"/>
  <c r="N16" i="8" s="1"/>
  <c r="N214" i="8" a="1"/>
  <c r="N214" i="8" s="1"/>
  <c r="N112" i="8" a="1"/>
  <c r="N112" i="8" s="1"/>
  <c r="N61" i="8" a="1"/>
  <c r="N61" i="8" s="1"/>
  <c r="N10" i="8" a="1"/>
  <c r="N10" i="8" s="1"/>
  <c r="N208" i="8" a="1"/>
  <c r="N208" i="8" s="1"/>
  <c r="N157" i="8" a="1"/>
  <c r="N157" i="8" s="1"/>
  <c r="N106" i="8" a="1"/>
  <c r="N106" i="8" s="1"/>
  <c r="N55" i="8" a="1"/>
  <c r="N55" i="8" s="1"/>
  <c r="N202" i="8" a="1"/>
  <c r="N202" i="8" s="1"/>
  <c r="N151" i="8" a="1"/>
  <c r="N151" i="8" s="1"/>
  <c r="N48" i="8" a="1"/>
  <c r="N48" i="8" s="1"/>
  <c r="N253" i="8" a="1"/>
  <c r="N253" i="8" s="1"/>
  <c r="N144" i="8" a="1"/>
  <c r="N144" i="8" s="1"/>
  <c r="N93" i="8" a="1"/>
  <c r="N93" i="8" s="1"/>
  <c r="N42" i="8" a="1"/>
  <c r="N42" i="8" s="1"/>
  <c r="N245" i="8" a="1"/>
  <c r="N245" i="8" s="1"/>
  <c r="N189" i="8" a="1"/>
  <c r="N189" i="8" s="1"/>
  <c r="N138" i="8" a="1"/>
  <c r="N138" i="8" s="1"/>
  <c r="N87" i="8" a="1"/>
  <c r="N87" i="8" s="1"/>
  <c r="N237" i="8" a="1"/>
  <c r="N237" i="8" s="1"/>
  <c r="N183" i="8" a="1"/>
  <c r="N183" i="8" s="1"/>
  <c r="N80" i="8" a="1"/>
  <c r="N80" i="8" s="1"/>
  <c r="N29" i="8" a="1"/>
  <c r="N29" i="8" s="1"/>
  <c r="N1437" i="8" a="1"/>
  <c r="N1437" i="8" s="1"/>
  <c r="N1373" i="8" a="1"/>
  <c r="N1373" i="8" s="1"/>
  <c r="N1309" i="8" a="1"/>
  <c r="N1309" i="8" s="1"/>
  <c r="N1221" i="8" a="1"/>
  <c r="N1221" i="8" s="1"/>
  <c r="N1301" i="8" a="1"/>
  <c r="N1301" i="8" s="1"/>
  <c r="N1085" i="8" a="1"/>
  <c r="N1085" i="8" s="1"/>
  <c r="N1005" i="8" a="1"/>
  <c r="N1005" i="8" s="1"/>
  <c r="N941" i="8" a="1"/>
  <c r="N941" i="8" s="1"/>
  <c r="N869" i="8" a="1"/>
  <c r="N869" i="8" s="1"/>
  <c r="N1037" i="8" a="1"/>
  <c r="N1037" i="8" s="1"/>
  <c r="N765" i="8" a="1"/>
  <c r="N765" i="8" s="1"/>
  <c r="N701" i="8" a="1"/>
  <c r="N701" i="8" s="1"/>
  <c r="N637" i="8" a="1"/>
  <c r="N637" i="8" s="1"/>
  <c r="N573" i="8" a="1"/>
  <c r="N573" i="8" s="1"/>
  <c r="N509" i="8" a="1"/>
  <c r="N509" i="8" s="1"/>
  <c r="N421" i="8" a="1"/>
  <c r="N421" i="8" s="1"/>
  <c r="N309" i="8" a="1"/>
  <c r="N309" i="8" s="1"/>
  <c r="N277" i="8" a="1"/>
  <c r="N277" i="8" s="1"/>
  <c r="N173" i="8" a="1"/>
  <c r="N173" i="8" s="1"/>
  <c r="N77" i="8" a="1"/>
  <c r="N77" i="8" s="1"/>
  <c r="N1429" i="8" a="1"/>
  <c r="N1429" i="8" s="1"/>
  <c r="N1365" i="8" a="1"/>
  <c r="N1365" i="8" s="1"/>
  <c r="N1277" i="8" a="1"/>
  <c r="N1277" i="8" s="1"/>
  <c r="N1213" i="8" a="1"/>
  <c r="N1213" i="8" s="1"/>
  <c r="N1285" i="8" a="1"/>
  <c r="N1285" i="8" s="1"/>
  <c r="N1077" i="8" a="1"/>
  <c r="N1077" i="8" s="1"/>
  <c r="N997" i="8" a="1"/>
  <c r="N997" i="8" s="1"/>
  <c r="N933" i="8" a="1"/>
  <c r="N933" i="8" s="1"/>
  <c r="N861" i="8" a="1"/>
  <c r="N861" i="8" s="1"/>
  <c r="N1021" i="8" a="1"/>
  <c r="N1021" i="8" s="1"/>
  <c r="N757" i="8" a="1"/>
  <c r="N757" i="8" s="1"/>
  <c r="N693" i="8" a="1"/>
  <c r="N693" i="8" s="1"/>
  <c r="N629" i="8" a="1"/>
  <c r="N629" i="8" s="1"/>
  <c r="N565" i="8" a="1"/>
  <c r="N565" i="8" s="1"/>
  <c r="N493" i="8" a="1"/>
  <c r="N493" i="8" s="1"/>
  <c r="N413" i="8" a="1"/>
  <c r="N413" i="8" s="1"/>
  <c r="N285" i="8" a="1"/>
  <c r="N285" i="8" s="1"/>
  <c r="N269" i="8" a="1"/>
  <c r="N269" i="8" s="1"/>
  <c r="N165" i="8" a="1"/>
  <c r="N165" i="8" s="1"/>
  <c r="N53" i="8" a="1"/>
  <c r="N53" i="8" s="1"/>
  <c r="N1421" i="8" a="1"/>
  <c r="N1421" i="8" s="1"/>
  <c r="N1357" i="8" a="1"/>
  <c r="N1357" i="8" s="1"/>
  <c r="N1269" i="8" a="1"/>
  <c r="N1269" i="8" s="1"/>
  <c r="N1205" i="8" a="1"/>
  <c r="N1205" i="8" s="1"/>
  <c r="N1189" i="8" a="1"/>
  <c r="N1189" i="8" s="1"/>
  <c r="N1069" i="8" a="1"/>
  <c r="N1069" i="8" s="1"/>
  <c r="N989" i="8" a="1"/>
  <c r="N989" i="8" s="1"/>
  <c r="N925" i="8" a="1"/>
  <c r="N925" i="8" s="1"/>
  <c r="N853" i="8" a="1"/>
  <c r="N853" i="8" s="1"/>
  <c r="N893" i="8" a="1"/>
  <c r="N893" i="8" s="1"/>
  <c r="N749" i="8" a="1"/>
  <c r="N749" i="8" s="1"/>
  <c r="N685" i="8" a="1"/>
  <c r="N685" i="8" s="1"/>
  <c r="N621" i="8" a="1"/>
  <c r="N621" i="8" s="1"/>
  <c r="N557" i="8" a="1"/>
  <c r="N557" i="8" s="1"/>
  <c r="N485" i="8" a="1"/>
  <c r="N485" i="8" s="1"/>
  <c r="N405" i="8" a="1"/>
  <c r="N405" i="8" s="1"/>
  <c r="N501" i="8" a="1"/>
  <c r="N501" i="8" s="1"/>
  <c r="N229" i="8" a="1"/>
  <c r="N229" i="8" s="1"/>
  <c r="N149" i="8" a="1"/>
  <c r="N149" i="8" s="1"/>
  <c r="N21" i="8" a="1"/>
  <c r="N21" i="8" s="1"/>
  <c r="L1337" i="8" a="1"/>
  <c r="L1337" i="8" s="1"/>
  <c r="L1193" i="8" a="1"/>
  <c r="L1193" i="8" s="1"/>
  <c r="L961" i="8" a="1"/>
  <c r="L961" i="8" s="1"/>
  <c r="L657" i="8" a="1"/>
  <c r="L657" i="8" s="1"/>
  <c r="L813" i="8" a="1"/>
  <c r="L813" i="8" s="1"/>
  <c r="L1445" i="8" a="1"/>
  <c r="L1445" i="8" s="1"/>
  <c r="L1253" i="8" a="1"/>
  <c r="L1253" i="8" s="1"/>
  <c r="L1117" i="8" a="1"/>
  <c r="L1117" i="8" s="1"/>
  <c r="L1053" i="8" a="1"/>
  <c r="L1053" i="8" s="1"/>
  <c r="L981" i="8" a="1"/>
  <c r="L981" i="8" s="1"/>
  <c r="L909" i="8" a="1"/>
  <c r="L909" i="8" s="1"/>
  <c r="L845" i="8" a="1"/>
  <c r="L845" i="8" s="1"/>
  <c r="L693" i="8" a="1"/>
  <c r="L693" i="8" s="1"/>
  <c r="L29" i="8" a="1"/>
  <c r="L29" i="8" s="1"/>
  <c r="L157" i="8" a="1"/>
  <c r="L157" i="8" s="1"/>
  <c r="L597" i="8" a="1"/>
  <c r="L597" i="8" s="1"/>
  <c r="L509" i="8" a="1"/>
  <c r="L509" i="8" s="1"/>
  <c r="L445" i="8" a="1"/>
  <c r="L445" i="8" s="1"/>
  <c r="L341" i="8" a="1"/>
  <c r="L341" i="8" s="1"/>
  <c r="L277" i="8" a="1"/>
  <c r="L277" i="8" s="1"/>
  <c r="L93" i="8" a="1"/>
  <c r="L93" i="8" s="1"/>
  <c r="L229" i="8" a="1"/>
  <c r="L229" i="8" s="1"/>
  <c r="L1401" i="8" a="1"/>
  <c r="L1401" i="8" s="1"/>
  <c r="L1265" i="8" a="1"/>
  <c r="L1265" i="8" s="1"/>
  <c r="L1097" i="8" a="1"/>
  <c r="L1097" i="8" s="1"/>
  <c r="L1049" i="8" a="1"/>
  <c r="L1049" i="8" s="1"/>
  <c r="L849" i="8" a="1"/>
  <c r="L849" i="8" s="1"/>
  <c r="L841" i="8" a="1"/>
  <c r="L841" i="8" s="1"/>
  <c r="L665" i="8" a="1"/>
  <c r="L665" i="8" s="1"/>
  <c r="L701" i="8" a="1"/>
  <c r="L701" i="8" s="1"/>
  <c r="L1381" i="8" a="1"/>
  <c r="L1381" i="8" s="1"/>
  <c r="L1317" i="8" a="1"/>
  <c r="L1317" i="8" s="1"/>
  <c r="L1189" i="8" a="1"/>
  <c r="L1189" i="8" s="1"/>
  <c r="L1457" i="8" a="1"/>
  <c r="L1457" i="8" s="1"/>
  <c r="L1393" i="8" a="1"/>
  <c r="L1393" i="8" s="1"/>
  <c r="L1329" i="8" a="1"/>
  <c r="L1329" i="8" s="1"/>
  <c r="L1249" i="8" a="1"/>
  <c r="L1249" i="8" s="1"/>
  <c r="L1185" i="8" a="1"/>
  <c r="L1185" i="8" s="1"/>
  <c r="L1289" i="8" a="1"/>
  <c r="L1289" i="8" s="1"/>
  <c r="L1041" i="8" a="1"/>
  <c r="L1041" i="8" s="1"/>
  <c r="L953" i="8" a="1"/>
  <c r="L953" i="8" s="1"/>
  <c r="L817" i="8" a="1"/>
  <c r="L817" i="8" s="1"/>
  <c r="L649" i="8" a="1"/>
  <c r="L649" i="8" s="1"/>
  <c r="L825" i="8" a="1"/>
  <c r="L825" i="8" s="1"/>
  <c r="L617" i="8" a="1"/>
  <c r="L617" i="8" s="1"/>
  <c r="L805" i="8" a="1"/>
  <c r="L805" i="8" s="1"/>
  <c r="L685" i="8" a="1"/>
  <c r="L685" i="8" s="1"/>
  <c r="L1437" i="8" a="1"/>
  <c r="L1437" i="8" s="1"/>
  <c r="L1373" i="8" a="1"/>
  <c r="L1373" i="8" s="1"/>
  <c r="L1309" i="8" a="1"/>
  <c r="L1309" i="8" s="1"/>
  <c r="L1245" i="8" a="1"/>
  <c r="L1245" i="8" s="1"/>
  <c r="L1181" i="8" a="1"/>
  <c r="L1181" i="8" s="1"/>
  <c r="L1109" i="8" a="1"/>
  <c r="L1109" i="8" s="1"/>
  <c r="L1045" i="8" a="1"/>
  <c r="L1045" i="8" s="1"/>
  <c r="L973" i="8" a="1"/>
  <c r="L973" i="8" s="1"/>
  <c r="L901" i="8" a="1"/>
  <c r="L901" i="8" s="1"/>
  <c r="L837" i="8" a="1"/>
  <c r="L837" i="8" s="1"/>
  <c r="L661" i="8" a="1"/>
  <c r="L661" i="8" s="1"/>
  <c r="L389" i="8" a="1"/>
  <c r="L389" i="8" s="1"/>
  <c r="L125" i="8" a="1"/>
  <c r="L125" i="8" s="1"/>
  <c r="L589" i="8" a="1"/>
  <c r="L589" i="8" s="1"/>
  <c r="L501" i="8" a="1"/>
  <c r="L501" i="8" s="1"/>
  <c r="L437" i="8" a="1"/>
  <c r="L437" i="8" s="1"/>
  <c r="L333" i="8" a="1"/>
  <c r="L333" i="8" s="1"/>
  <c r="L269" i="8" a="1"/>
  <c r="L269" i="8" s="1"/>
  <c r="L5" i="8" a="1"/>
  <c r="L5" i="8" s="1"/>
  <c r="L221" i="8" a="1"/>
  <c r="L221" i="8" s="1"/>
  <c r="L1165" i="8" a="1"/>
  <c r="L1165" i="8" s="1"/>
  <c r="L1101" i="8" a="1"/>
  <c r="L1101" i="8" s="1"/>
  <c r="L1037" i="8" a="1"/>
  <c r="L1037" i="8" s="1"/>
  <c r="L965" i="8" a="1"/>
  <c r="L965" i="8" s="1"/>
  <c r="L893" i="8" a="1"/>
  <c r="L893" i="8" s="1"/>
  <c r="L829" i="8" a="1"/>
  <c r="L829" i="8" s="1"/>
  <c r="L645" i="8" a="1"/>
  <c r="L645" i="8" s="1"/>
  <c r="L181" i="8" a="1"/>
  <c r="L181" i="8" s="1"/>
  <c r="L69" i="8" a="1"/>
  <c r="L69" i="8" s="1"/>
  <c r="L581" i="8" a="1"/>
  <c r="L581" i="8" s="1"/>
  <c r="L493" i="8" a="1"/>
  <c r="L493" i="8" s="1"/>
  <c r="L429" i="8" a="1"/>
  <c r="L429" i="8" s="1"/>
  <c r="L325" i="8" a="1"/>
  <c r="L325" i="8" s="1"/>
  <c r="L245" i="8" a="1"/>
  <c r="L245" i="8" s="1"/>
  <c r="L549" i="8" a="1"/>
  <c r="L549" i="8" s="1"/>
  <c r="L205" i="8" a="1"/>
  <c r="L205" i="8" s="1"/>
  <c r="L1385" i="8" a="1"/>
  <c r="L1385" i="8" s="1"/>
  <c r="L1365" i="8" a="1"/>
  <c r="L1365" i="8" s="1"/>
  <c r="L1441" i="8" a="1"/>
  <c r="L1441" i="8" s="1"/>
  <c r="L1377" i="8" a="1"/>
  <c r="L1377" i="8" s="1"/>
  <c r="L1313" i="8" a="1"/>
  <c r="L1313" i="8" s="1"/>
  <c r="L1233" i="8" a="1"/>
  <c r="L1233" i="8" s="1"/>
  <c r="L1161" i="8" a="1"/>
  <c r="L1161" i="8" s="1"/>
  <c r="L1121" i="8" a="1"/>
  <c r="L1121" i="8" s="1"/>
  <c r="L1017" i="8" a="1"/>
  <c r="L1017" i="8" s="1"/>
  <c r="L937" i="8" a="1"/>
  <c r="L937" i="8" s="1"/>
  <c r="L753" i="8" a="1"/>
  <c r="L753" i="8" s="1"/>
  <c r="L985" i="8" a="1"/>
  <c r="L985" i="8" s="1"/>
  <c r="L777" i="8" a="1"/>
  <c r="L777" i="8" s="1"/>
  <c r="L601" i="8" a="1"/>
  <c r="L601" i="8" s="1"/>
  <c r="L773" i="8" a="1"/>
  <c r="L773" i="8" s="1"/>
  <c r="L653" i="8" a="1"/>
  <c r="L653" i="8" s="1"/>
  <c r="L1421" i="8" a="1"/>
  <c r="L1421" i="8" s="1"/>
  <c r="L1357" i="8" a="1"/>
  <c r="L1357" i="8" s="1"/>
  <c r="L1293" i="8" a="1"/>
  <c r="L1293" i="8" s="1"/>
  <c r="L1229" i="8" a="1"/>
  <c r="L1229" i="8" s="1"/>
  <c r="L1157" i="8" a="1"/>
  <c r="L1157" i="8" s="1"/>
  <c r="L1093" i="8" a="1"/>
  <c r="L1093" i="8" s="1"/>
  <c r="L1029" i="8" a="1"/>
  <c r="L1029" i="8" s="1"/>
  <c r="L957" i="8" a="1"/>
  <c r="L957" i="8" s="1"/>
  <c r="L885" i="8" a="1"/>
  <c r="L885" i="8" s="1"/>
  <c r="L797" i="8" a="1"/>
  <c r="L797" i="8" s="1"/>
  <c r="L621" i="8" a="1"/>
  <c r="L621" i="8" s="1"/>
  <c r="L149" i="8" a="1"/>
  <c r="L149" i="8" s="1"/>
  <c r="L1173" i="8" a="1"/>
  <c r="L1173" i="8" s="1"/>
  <c r="L573" i="8" a="1"/>
  <c r="L573" i="8" s="1"/>
  <c r="L485" i="8" a="1"/>
  <c r="L485" i="8" s="1"/>
  <c r="L421" i="8" a="1"/>
  <c r="L421" i="8" s="1"/>
  <c r="L317" i="8" a="1"/>
  <c r="L317" i="8" s="1"/>
  <c r="L237" i="8" a="1"/>
  <c r="L237" i="8" s="1"/>
  <c r="L517" i="8" a="1"/>
  <c r="L517" i="8" s="1"/>
  <c r="L109" i="8" a="1"/>
  <c r="L109" i="8" s="1"/>
  <c r="L1449" i="8" a="1"/>
  <c r="L1449" i="8" s="1"/>
  <c r="L1321" i="8" a="1"/>
  <c r="L1321" i="8" s="1"/>
  <c r="L1241" i="8" a="1"/>
  <c r="L1241" i="8" s="1"/>
  <c r="L1169" i="8" a="1"/>
  <c r="L1169" i="8" s="1"/>
  <c r="L1145" i="8" a="1"/>
  <c r="L1145" i="8" s="1"/>
  <c r="L1033" i="8" a="1"/>
  <c r="L1033" i="8" s="1"/>
  <c r="L945" i="8" a="1"/>
  <c r="L945" i="8" s="1"/>
  <c r="L785" i="8" a="1"/>
  <c r="L785" i="8" s="1"/>
  <c r="L1057" i="8" a="1"/>
  <c r="L1057" i="8" s="1"/>
  <c r="L809" i="8" a="1"/>
  <c r="L809" i="8" s="1"/>
  <c r="L609" i="8" a="1"/>
  <c r="L609" i="8" s="1"/>
  <c r="L789" i="8" a="1"/>
  <c r="L789" i="8" s="1"/>
  <c r="L677" i="8" a="1"/>
  <c r="L677" i="8" s="1"/>
  <c r="L1429" i="8" a="1"/>
  <c r="L1429" i="8" s="1"/>
  <c r="L1301" i="8" a="1"/>
  <c r="L1301" i="8" s="1"/>
  <c r="L1433" i="8" a="1"/>
  <c r="L1433" i="8" s="1"/>
  <c r="L1369" i="8" a="1"/>
  <c r="L1369" i="8" s="1"/>
  <c r="L1305" i="8" a="1"/>
  <c r="L1305" i="8" s="1"/>
  <c r="L1225" i="8" a="1"/>
  <c r="L1225" i="8" s="1"/>
  <c r="L1153" i="8" a="1"/>
  <c r="L1153" i="8" s="1"/>
  <c r="L1105" i="8" a="1"/>
  <c r="L1105" i="8" s="1"/>
  <c r="L1009" i="8" a="1"/>
  <c r="L1009" i="8" s="1"/>
  <c r="L921" i="8" a="1"/>
  <c r="L921" i="8" s="1"/>
  <c r="L721" i="8" a="1"/>
  <c r="L721" i="8" s="1"/>
  <c r="L929" i="8" a="1"/>
  <c r="L929" i="8" s="1"/>
  <c r="L769" i="8" a="1"/>
  <c r="L769" i="8" s="1"/>
  <c r="L593" i="8" a="1"/>
  <c r="L593" i="8" s="1"/>
  <c r="L765" i="8" a="1"/>
  <c r="L765" i="8" s="1"/>
  <c r="L637" i="8" a="1"/>
  <c r="L637" i="8" s="1"/>
  <c r="L1413" i="8" a="1"/>
  <c r="L1413" i="8" s="1"/>
  <c r="L1349" i="8" a="1"/>
  <c r="L1349" i="8" s="1"/>
  <c r="L1285" i="8" a="1"/>
  <c r="L1285" i="8" s="1"/>
  <c r="L1221" i="8" a="1"/>
  <c r="L1221" i="8" s="1"/>
  <c r="L1149" i="8" a="1"/>
  <c r="L1149" i="8" s="1"/>
  <c r="L1085" i="8" a="1"/>
  <c r="L1085" i="8" s="1"/>
  <c r="L1021" i="8" a="1"/>
  <c r="L1021" i="8" s="1"/>
  <c r="L949" i="8" a="1"/>
  <c r="L949" i="8" s="1"/>
  <c r="L877" i="8" a="1"/>
  <c r="L877" i="8" s="1"/>
  <c r="L781" i="8" a="1"/>
  <c r="L781" i="8" s="1"/>
  <c r="L373" i="8" a="1"/>
  <c r="L373" i="8" s="1"/>
  <c r="L117" i="8" a="1"/>
  <c r="L117" i="8" s="1"/>
  <c r="L821" i="8" a="1"/>
  <c r="L821" i="8" s="1"/>
  <c r="L565" i="8" a="1"/>
  <c r="L565" i="8" s="1"/>
  <c r="L477" i="8" a="1"/>
  <c r="L477" i="8" s="1"/>
  <c r="L397" i="8" a="1"/>
  <c r="L397" i="8" s="1"/>
  <c r="L309" i="8" a="1"/>
  <c r="L309" i="8" s="1"/>
  <c r="L213" i="8" a="1"/>
  <c r="L213" i="8" s="1"/>
  <c r="L405" i="8" a="1"/>
  <c r="L405" i="8" s="1"/>
  <c r="L101" i="8" a="1"/>
  <c r="L101" i="8" s="1"/>
  <c r="L1425" i="8" a="1"/>
  <c r="L1425" i="8" s="1"/>
  <c r="L1361" i="8" a="1"/>
  <c r="L1361" i="8" s="1"/>
  <c r="L1297" i="8" a="1"/>
  <c r="L1297" i="8" s="1"/>
  <c r="L1217" i="8" a="1"/>
  <c r="L1217" i="8" s="1"/>
  <c r="L1137" i="8" a="1"/>
  <c r="L1137" i="8" s="1"/>
  <c r="L1081" i="8" a="1"/>
  <c r="L1081" i="8" s="1"/>
  <c r="L993" i="8" a="1"/>
  <c r="L993" i="8" s="1"/>
  <c r="L905" i="8" a="1"/>
  <c r="L905" i="8" s="1"/>
  <c r="L705" i="8" a="1"/>
  <c r="L705" i="8" s="1"/>
  <c r="L913" i="8" a="1"/>
  <c r="L913" i="8" s="1"/>
  <c r="L737" i="8" a="1"/>
  <c r="L737" i="8" s="1"/>
  <c r="L441" i="8" a="1"/>
  <c r="L441" i="8" s="1"/>
  <c r="L749" i="8" a="1"/>
  <c r="L749" i="8" s="1"/>
  <c r="L629" i="8" a="1"/>
  <c r="L629" i="8" s="1"/>
  <c r="L1405" i="8" a="1"/>
  <c r="L1405" i="8" s="1"/>
  <c r="L1341" i="8" a="1"/>
  <c r="L1341" i="8" s="1"/>
  <c r="L1277" i="8" a="1"/>
  <c r="L1277" i="8" s="1"/>
  <c r="L1213" i="8" a="1"/>
  <c r="L1213" i="8" s="1"/>
  <c r="L1141" i="8" a="1"/>
  <c r="L1141" i="8" s="1"/>
  <c r="L1077" i="8" a="1"/>
  <c r="L1077" i="8" s="1"/>
  <c r="L1013" i="8" a="1"/>
  <c r="L1013" i="8" s="1"/>
  <c r="L941" i="8" a="1"/>
  <c r="L941" i="8" s="1"/>
  <c r="L869" i="8" a="1"/>
  <c r="L869" i="8" s="1"/>
  <c r="L757" i="8" a="1"/>
  <c r="L757" i="8" s="1"/>
  <c r="L173" i="8" a="1"/>
  <c r="L173" i="8" s="1"/>
  <c r="L37" i="8" a="1"/>
  <c r="L37" i="8" s="1"/>
  <c r="L741" i="8" a="1"/>
  <c r="L741" i="8" s="1"/>
  <c r="L557" i="8" a="1"/>
  <c r="L557" i="8" s="1"/>
  <c r="L469" i="8" a="1"/>
  <c r="L469" i="8" s="1"/>
  <c r="L381" i="8" a="1"/>
  <c r="L381" i="8" s="1"/>
  <c r="L301" i="8" a="1"/>
  <c r="L301" i="8" s="1"/>
  <c r="L197" i="8" a="1"/>
  <c r="L197" i="8" s="1"/>
  <c r="L349" i="8" a="1"/>
  <c r="L349" i="8" s="1"/>
  <c r="L1455" i="8" a="1"/>
  <c r="L1455" i="8" s="1"/>
  <c r="L1447" i="8" a="1"/>
  <c r="L1447" i="8" s="1"/>
  <c r="L1439" i="8" a="1"/>
  <c r="L1439" i="8" s="1"/>
  <c r="L1431" i="8" a="1"/>
  <c r="L1431" i="8" s="1"/>
  <c r="L1423" i="8" a="1"/>
  <c r="L1423" i="8" s="1"/>
  <c r="L1415" i="8" a="1"/>
  <c r="L1415" i="8" s="1"/>
  <c r="L1407" i="8" a="1"/>
  <c r="L1407" i="8" s="1"/>
  <c r="L1399" i="8" a="1"/>
  <c r="L1399" i="8" s="1"/>
  <c r="L1391" i="8" a="1"/>
  <c r="L1391" i="8" s="1"/>
  <c r="L1383" i="8" a="1"/>
  <c r="L1383" i="8" s="1"/>
  <c r="L1375" i="8" a="1"/>
  <c r="L1375" i="8" s="1"/>
  <c r="L1367" i="8" a="1"/>
  <c r="L1367" i="8" s="1"/>
  <c r="L1359" i="8" a="1"/>
  <c r="L1359" i="8" s="1"/>
  <c r="L1351" i="8" a="1"/>
  <c r="L1351" i="8" s="1"/>
  <c r="L1343" i="8" a="1"/>
  <c r="L1343" i="8" s="1"/>
  <c r="L1335" i="8" a="1"/>
  <c r="L1335" i="8" s="1"/>
  <c r="L1327" i="8" a="1"/>
  <c r="L1327" i="8" s="1"/>
  <c r="L1319" i="8" a="1"/>
  <c r="L1319" i="8" s="1"/>
  <c r="L1311" i="8" a="1"/>
  <c r="L1311" i="8" s="1"/>
  <c r="L1299" i="8" a="1"/>
  <c r="L1299" i="8" s="1"/>
  <c r="L1288" i="8" a="1"/>
  <c r="L1288" i="8" s="1"/>
  <c r="L1282" i="8" a="1"/>
  <c r="L1282" i="8" s="1"/>
  <c r="L1270" i="8" a="1"/>
  <c r="L1270" i="8" s="1"/>
  <c r="L1252" i="8" a="1"/>
  <c r="L1252" i="8" s="1"/>
  <c r="L1247" i="8" a="1"/>
  <c r="L1247" i="8" s="1"/>
  <c r="L1235" i="8" a="1"/>
  <c r="L1235" i="8" s="1"/>
  <c r="L1230" i="8" a="1"/>
  <c r="L1230" i="8" s="1"/>
  <c r="L1207" i="8" a="1"/>
  <c r="L1207" i="8" s="1"/>
  <c r="L1194" i="8" a="1"/>
  <c r="L1194" i="8" s="1"/>
  <c r="L1176" i="8" a="1"/>
  <c r="L1176" i="8" s="1"/>
  <c r="L1170" i="8" a="1"/>
  <c r="L1170" i="8" s="1"/>
  <c r="L1164" i="8" a="1"/>
  <c r="L1164" i="8" s="1"/>
  <c r="L1158" i="8" a="1"/>
  <c r="L1158" i="8" s="1"/>
  <c r="L1135" i="8" a="1"/>
  <c r="L1135" i="8" s="1"/>
  <c r="L1123" i="8" a="1"/>
  <c r="L1123" i="8" s="1"/>
  <c r="L1114" i="8" a="1"/>
  <c r="L1114" i="8" s="1"/>
  <c r="L1100" i="8" a="1"/>
  <c r="L1100" i="8" s="1"/>
  <c r="L1091" i="8" a="1"/>
  <c r="L1091" i="8" s="1"/>
  <c r="L1082" i="8" a="1"/>
  <c r="L1082" i="8" s="1"/>
  <c r="L1068" i="8" a="1"/>
  <c r="L1068" i="8" s="1"/>
  <c r="L1059" i="8" a="1"/>
  <c r="L1059" i="8" s="1"/>
  <c r="L1054" i="8" a="1"/>
  <c r="L1054" i="8" s="1"/>
  <c r="L1030" i="8" a="1"/>
  <c r="L1030" i="8" s="1"/>
  <c r="L1024" i="8" a="1"/>
  <c r="L1024" i="8" s="1"/>
  <c r="L1018" i="8" a="1"/>
  <c r="L1018" i="8" s="1"/>
  <c r="L1012" i="8" a="1"/>
  <c r="L1012" i="8" s="1"/>
  <c r="L999" i="8" a="1"/>
  <c r="L999" i="8" s="1"/>
  <c r="L987" i="8" a="1"/>
  <c r="L987" i="8" s="1"/>
  <c r="L974" i="8" a="1"/>
  <c r="L974" i="8" s="1"/>
  <c r="L968" i="8" a="1"/>
  <c r="L968" i="8" s="1"/>
  <c r="L955" i="8" a="1"/>
  <c r="L955" i="8" s="1"/>
  <c r="L948" i="8" a="1"/>
  <c r="L948" i="8" s="1"/>
  <c r="L1454" i="8" a="1"/>
  <c r="L1454" i="8" s="1"/>
  <c r="L1446" i="8" a="1"/>
  <c r="L1446" i="8" s="1"/>
  <c r="L1438" i="8" a="1"/>
  <c r="L1438" i="8" s="1"/>
  <c r="L1430" i="8" a="1"/>
  <c r="L1430" i="8" s="1"/>
  <c r="L1422" i="8" a="1"/>
  <c r="L1422" i="8" s="1"/>
  <c r="L1414" i="8" a="1"/>
  <c r="L1414" i="8" s="1"/>
  <c r="L1406" i="8" a="1"/>
  <c r="L1406" i="8" s="1"/>
  <c r="L1398" i="8" a="1"/>
  <c r="L1398" i="8" s="1"/>
  <c r="L1390" i="8" a="1"/>
  <c r="L1390" i="8" s="1"/>
  <c r="L1382" i="8" a="1"/>
  <c r="L1382" i="8" s="1"/>
  <c r="L1374" i="8" a="1"/>
  <c r="L1374" i="8" s="1"/>
  <c r="L1366" i="8" a="1"/>
  <c r="L1366" i="8" s="1"/>
  <c r="L1358" i="8" a="1"/>
  <c r="L1358" i="8" s="1"/>
  <c r="L1350" i="8" a="1"/>
  <c r="L1350" i="8" s="1"/>
  <c r="L1342" i="8" a="1"/>
  <c r="L1342" i="8" s="1"/>
  <c r="L1334" i="8" a="1"/>
  <c r="L1334" i="8" s="1"/>
  <c r="L1326" i="8" a="1"/>
  <c r="L1326" i="8" s="1"/>
  <c r="L1318" i="8" a="1"/>
  <c r="L1318" i="8" s="1"/>
  <c r="L1310" i="8" a="1"/>
  <c r="L1310" i="8" s="1"/>
  <c r="L1292" i="8" a="1"/>
  <c r="L1292" i="8" s="1"/>
  <c r="L1287" i="8" a="1"/>
  <c r="L1287" i="8" s="1"/>
  <c r="L1287" i="15" s="1"/>
  <c r="L1275" i="8" a="1"/>
  <c r="L1275" i="8" s="1"/>
  <c r="L1264" i="8" a="1"/>
  <c r="L1264" i="8" s="1"/>
  <c r="L1258" i="8" a="1"/>
  <c r="L1258" i="8" s="1"/>
  <c r="L1246" i="8" a="1"/>
  <c r="L1246" i="8" s="1"/>
  <c r="L1224" i="8" a="1"/>
  <c r="L1224" i="8" s="1"/>
  <c r="L1218" i="8" a="1"/>
  <c r="L1218" i="8" s="1"/>
  <c r="L1211" i="8" a="1"/>
  <c r="L1211" i="8" s="1"/>
  <c r="L1206" i="8" a="1"/>
  <c r="L1206" i="8" s="1"/>
  <c r="L1200" i="8" a="1"/>
  <c r="L1200" i="8" s="1"/>
  <c r="L1187" i="8" a="1"/>
  <c r="L1187" i="8" s="1"/>
  <c r="L1180" i="8" a="1"/>
  <c r="L1180" i="8" s="1"/>
  <c r="L1175" i="8" a="1"/>
  <c r="L1175" i="8" s="1"/>
  <c r="L1152" i="8" a="1"/>
  <c r="L1152" i="8" s="1"/>
  <c r="L1146" i="8" a="1"/>
  <c r="L1146" i="8" s="1"/>
  <c r="L1140" i="8" a="1"/>
  <c r="L1140" i="8" s="1"/>
  <c r="L1134" i="8" a="1"/>
  <c r="L1134" i="8" s="1"/>
  <c r="L1128" i="8" a="1"/>
  <c r="L1128" i="8" s="1"/>
  <c r="L1118" i="8" a="1"/>
  <c r="L1118" i="8" s="1"/>
  <c r="L1104" i="8" a="1"/>
  <c r="L1104" i="8" s="1"/>
  <c r="L1095" i="8" a="1"/>
  <c r="L1095" i="8" s="1"/>
  <c r="L1086" i="8" a="1"/>
  <c r="L1086" i="8" s="1"/>
  <c r="L1072" i="8" a="1"/>
  <c r="L1072" i="8" s="1"/>
  <c r="L1063" i="8" a="1"/>
  <c r="L1063" i="8" s="1"/>
  <c r="L1048" i="8" a="1"/>
  <c r="L1048" i="8" s="1"/>
  <c r="L1043" i="8" a="1"/>
  <c r="L1043" i="8" s="1"/>
  <c r="L1036" i="8" a="1"/>
  <c r="L1036" i="8" s="1"/>
  <c r="L1023" i="8" a="1"/>
  <c r="L1023" i="8" s="1"/>
  <c r="L998" i="8" a="1"/>
  <c r="L998" i="8" s="1"/>
  <c r="L992" i="8" a="1"/>
  <c r="L992" i="8" s="1"/>
  <c r="L986" i="8" a="1"/>
  <c r="L986" i="8" s="1"/>
  <c r="L980" i="8" a="1"/>
  <c r="L980" i="8" s="1"/>
  <c r="L967" i="8" a="1"/>
  <c r="L967" i="8" s="1"/>
  <c r="L960" i="8" a="1"/>
  <c r="L960" i="8" s="1"/>
  <c r="L1304" i="8" a="1"/>
  <c r="L1304" i="8" s="1"/>
  <c r="L1298" i="8" a="1"/>
  <c r="L1298" i="8" s="1"/>
  <c r="L1286" i="8" a="1"/>
  <c r="L1286" i="8" s="1"/>
  <c r="L1268" i="8" a="1"/>
  <c r="L1268" i="8" s="1"/>
  <c r="L1263" i="8" a="1"/>
  <c r="L1263" i="8" s="1"/>
  <c r="L1251" i="8" a="1"/>
  <c r="L1251" i="8" s="1"/>
  <c r="L1240" i="8" a="1"/>
  <c r="L1240" i="8" s="1"/>
  <c r="L1234" i="8" a="1"/>
  <c r="L1234" i="8" s="1"/>
  <c r="L1228" i="8" a="1"/>
  <c r="L1228" i="8" s="1"/>
  <c r="L1223" i="8" a="1"/>
  <c r="L1223" i="8" s="1"/>
  <c r="L1199" i="8" a="1"/>
  <c r="L1199" i="8" s="1"/>
  <c r="L1174" i="8" a="1"/>
  <c r="L1174" i="8" s="1"/>
  <c r="L1163" i="8" a="1"/>
  <c r="L1163" i="8" s="1"/>
  <c r="L1156" i="8" a="1"/>
  <c r="L1156" i="8" s="1"/>
  <c r="L1151" i="8" a="1"/>
  <c r="L1151" i="8" s="1"/>
  <c r="L1139" i="8" a="1"/>
  <c r="L1139" i="8" s="1"/>
  <c r="L1127" i="8" a="1"/>
  <c r="L1127" i="8" s="1"/>
  <c r="L1122" i="8" a="1"/>
  <c r="L1122" i="8" s="1"/>
  <c r="L1108" i="8" a="1"/>
  <c r="L1108" i="8" s="1"/>
  <c r="L1099" i="8" a="1"/>
  <c r="L1099" i="8" s="1"/>
  <c r="L1090" i="8" a="1"/>
  <c r="L1090" i="8" s="1"/>
  <c r="L1076" i="8" a="1"/>
  <c r="L1076" i="8" s="1"/>
  <c r="L1067" i="8" a="1"/>
  <c r="L1067" i="8" s="1"/>
  <c r="L1058" i="8" a="1"/>
  <c r="L1058" i="8" s="1"/>
  <c r="L1047" i="8" a="1"/>
  <c r="L1047" i="8" s="1"/>
  <c r="L1042" i="8" a="1"/>
  <c r="L1042" i="8" s="1"/>
  <c r="L1022" i="8" a="1"/>
  <c r="L1022" i="8" s="1"/>
  <c r="L1016" i="8" a="1"/>
  <c r="L1016" i="8" s="1"/>
  <c r="L1459" i="8" a="1"/>
  <c r="L1459" i="8" s="1"/>
  <c r="L1451" i="8" a="1"/>
  <c r="L1451" i="8" s="1"/>
  <c r="L1443" i="8" a="1"/>
  <c r="L1443" i="8" s="1"/>
  <c r="L1435" i="8" a="1"/>
  <c r="L1435" i="8" s="1"/>
  <c r="L1427" i="8" a="1"/>
  <c r="L1427" i="8" s="1"/>
  <c r="L1419" i="8" a="1"/>
  <c r="L1419" i="8" s="1"/>
  <c r="L1411" i="8" a="1"/>
  <c r="L1411" i="8" s="1"/>
  <c r="L1403" i="8" a="1"/>
  <c r="L1403" i="8" s="1"/>
  <c r="L1395" i="8" a="1"/>
  <c r="L1395" i="8" s="1"/>
  <c r="L1387" i="8" a="1"/>
  <c r="L1387" i="8" s="1"/>
  <c r="L1379" i="8" a="1"/>
  <c r="L1379" i="8" s="1"/>
  <c r="L1371" i="8" a="1"/>
  <c r="L1371" i="8" s="1"/>
  <c r="L1363" i="8" a="1"/>
  <c r="L1363" i="8" s="1"/>
  <c r="L1355" i="8" a="1"/>
  <c r="L1355" i="8" s="1"/>
  <c r="L1347" i="8" a="1"/>
  <c r="L1347" i="8" s="1"/>
  <c r="L1339" i="8" a="1"/>
  <c r="L1339" i="8" s="1"/>
  <c r="L1331" i="8" a="1"/>
  <c r="L1331" i="8" s="1"/>
  <c r="L1323" i="8" a="1"/>
  <c r="L1323" i="8" s="1"/>
  <c r="L1315" i="8" a="1"/>
  <c r="L1315" i="8" s="1"/>
  <c r="L1302" i="8" a="1"/>
  <c r="L1302" i="8" s="1"/>
  <c r="L1284" i="8" a="1"/>
  <c r="L1284" i="8" s="1"/>
  <c r="L1279" i="8" a="1"/>
  <c r="L1279" i="8" s="1"/>
  <c r="L1267" i="8" a="1"/>
  <c r="L1267" i="8" s="1"/>
  <c r="L1256" i="8" a="1"/>
  <c r="L1256" i="8" s="1"/>
  <c r="L1250" i="8" a="1"/>
  <c r="L1250" i="8" s="1"/>
  <c r="L1238" i="8" a="1"/>
  <c r="L1238" i="8" s="1"/>
  <c r="L1227" i="8" a="1"/>
  <c r="L1227" i="8" s="1"/>
  <c r="L1215" i="8" a="1"/>
  <c r="L1215" i="8" s="1"/>
  <c r="L1203" i="8" a="1"/>
  <c r="L1203" i="8" s="1"/>
  <c r="L1191" i="8" a="1"/>
  <c r="L1191" i="8" s="1"/>
  <c r="L1172" i="8" a="1"/>
  <c r="L1172" i="8" s="1"/>
  <c r="L1458" i="8" a="1"/>
  <c r="L1458" i="8" s="1"/>
  <c r="L1450" i="8" a="1"/>
  <c r="L1450" i="8" s="1"/>
  <c r="L1442" i="8" a="1"/>
  <c r="L1442" i="8" s="1"/>
  <c r="L1434" i="8" a="1"/>
  <c r="L1434" i="8" s="1"/>
  <c r="L1426" i="8" a="1"/>
  <c r="L1426" i="8" s="1"/>
  <c r="L1418" i="8" a="1"/>
  <c r="L1418" i="8" s="1"/>
  <c r="L1410" i="8" a="1"/>
  <c r="L1410" i="8" s="1"/>
  <c r="L1402" i="8" a="1"/>
  <c r="L1402" i="8" s="1"/>
  <c r="L1394" i="8" a="1"/>
  <c r="L1394" i="8" s="1"/>
  <c r="L1386" i="8" a="1"/>
  <c r="L1386" i="8" s="1"/>
  <c r="L1378" i="8" a="1"/>
  <c r="L1378" i="8" s="1"/>
  <c r="L1370" i="8" a="1"/>
  <c r="L1370" i="8" s="1"/>
  <c r="L1362" i="8" a="1"/>
  <c r="L1362" i="8" s="1"/>
  <c r="L1354" i="8" a="1"/>
  <c r="L1354" i="8" s="1"/>
  <c r="L1346" i="8" a="1"/>
  <c r="L1346" i="8" s="1"/>
  <c r="L1338" i="8" a="1"/>
  <c r="L1338" i="8" s="1"/>
  <c r="L1330" i="8" a="1"/>
  <c r="L1330" i="8" s="1"/>
  <c r="L1322" i="8" a="1"/>
  <c r="L1322" i="8" s="1"/>
  <c r="L1314" i="8" a="1"/>
  <c r="L1314" i="8" s="1"/>
  <c r="L1307" i="8" a="1"/>
  <c r="L1307" i="8" s="1"/>
  <c r="L1296" i="8" a="1"/>
  <c r="L1296" i="8" s="1"/>
  <c r="L1290" i="8" a="1"/>
  <c r="L1290" i="8" s="1"/>
  <c r="L1278" i="8" a="1"/>
  <c r="L1278" i="8" s="1"/>
  <c r="L1260" i="8" a="1"/>
  <c r="L1260" i="8" s="1"/>
  <c r="L1255" i="8" a="1"/>
  <c r="L1255" i="8" s="1"/>
  <c r="L1243" i="8" a="1"/>
  <c r="L1243" i="8" s="1"/>
  <c r="L1232" i="8" a="1"/>
  <c r="L1232" i="8" s="1"/>
  <c r="L1220" i="8" a="1"/>
  <c r="L1220" i="8" s="1"/>
  <c r="L1214" i="8" a="1"/>
  <c r="L1214" i="8" s="1"/>
  <c r="L1196" i="8" a="1"/>
  <c r="L1196" i="8" s="1"/>
  <c r="L1190" i="8" a="1"/>
  <c r="L1190" i="8" s="1"/>
  <c r="L1184" i="8" a="1"/>
  <c r="L1184" i="8" s="1"/>
  <c r="L1178" i="8" a="1"/>
  <c r="L1178" i="8" s="1"/>
  <c r="L1148" i="8" a="1"/>
  <c r="L1148" i="8" s="1"/>
  <c r="L1131" i="8" a="1"/>
  <c r="L1131" i="8" s="1"/>
  <c r="L1120" i="8" a="1"/>
  <c r="L1120" i="8" s="1"/>
  <c r="L1111" i="8" a="1"/>
  <c r="L1111" i="8" s="1"/>
  <c r="L1102" i="8" a="1"/>
  <c r="L1102" i="8" s="1"/>
  <c r="L1088" i="8" a="1"/>
  <c r="L1088" i="8" s="1"/>
  <c r="L1079" i="8" a="1"/>
  <c r="L1079" i="8" s="1"/>
  <c r="L1070" i="8" a="1"/>
  <c r="L1070" i="8" s="1"/>
  <c r="L1056" i="8" a="1"/>
  <c r="L1056" i="8" s="1"/>
  <c r="L1039" i="8" a="1"/>
  <c r="L1039" i="8" s="1"/>
  <c r="L1027" i="8" a="1"/>
  <c r="L1027" i="8" s="1"/>
  <c r="L1008" i="8" a="1"/>
  <c r="L1008" i="8" s="1"/>
  <c r="L1002" i="8" a="1"/>
  <c r="L1002" i="8" s="1"/>
  <c r="L982" i="8" a="1"/>
  <c r="L982" i="8" s="1"/>
  <c r="L971" i="8" a="1"/>
  <c r="L971" i="8" s="1"/>
  <c r="L964" i="8" a="1"/>
  <c r="L964" i="8" s="1"/>
  <c r="L950" i="8" a="1"/>
  <c r="L950" i="8" s="1"/>
  <c r="L944" i="8" a="1"/>
  <c r="L944" i="8" s="1"/>
  <c r="L1300" i="8" a="1"/>
  <c r="L1300" i="8" s="1"/>
  <c r="L1295" i="8" a="1"/>
  <c r="L1295" i="8" s="1"/>
  <c r="L1283" i="8" a="1"/>
  <c r="L1283" i="8" s="1"/>
  <c r="L1272" i="8" a="1"/>
  <c r="L1272" i="8" s="1"/>
  <c r="L1266" i="8" a="1"/>
  <c r="L1266" i="8" s="1"/>
  <c r="L1254" i="8" a="1"/>
  <c r="L1254" i="8" s="1"/>
  <c r="L1236" i="8" a="1"/>
  <c r="L1236" i="8" s="1"/>
  <c r="L1231" i="8" a="1"/>
  <c r="L1231" i="8" s="1"/>
  <c r="L1226" i="8" a="1"/>
  <c r="L1226" i="8" s="1"/>
  <c r="L1208" i="8" a="1"/>
  <c r="L1208" i="8" s="1"/>
  <c r="L1202" i="8" a="1"/>
  <c r="L1202" i="8" s="1"/>
  <c r="L1183" i="8" a="1"/>
  <c r="L1183" i="8" s="1"/>
  <c r="L1171" i="8" a="1"/>
  <c r="L1171" i="8" s="1"/>
  <c r="L1166" i="8" a="1"/>
  <c r="L1166" i="8" s="1"/>
  <c r="L1160" i="8" a="1"/>
  <c r="L1160" i="8" s="1"/>
  <c r="L1154" i="8" a="1"/>
  <c r="L1154" i="8" s="1"/>
  <c r="L1143" i="8" a="1"/>
  <c r="L1143" i="8" s="1"/>
  <c r="L1130" i="8" a="1"/>
  <c r="L1130" i="8" s="1"/>
  <c r="L1124" i="8" a="1"/>
  <c r="L1124" i="8" s="1"/>
  <c r="L1115" i="8" a="1"/>
  <c r="L1115" i="8" s="1"/>
  <c r="L1106" i="8" a="1"/>
  <c r="L1106" i="8" s="1"/>
  <c r="L1092" i="8" a="1"/>
  <c r="L1092" i="8" s="1"/>
  <c r="L1083" i="8" a="1"/>
  <c r="L1083" i="8" s="1"/>
  <c r="L1074" i="8" a="1"/>
  <c r="L1074" i="8" s="1"/>
  <c r="L1060" i="8" a="1"/>
  <c r="L1060" i="8" s="1"/>
  <c r="L1051" i="8" a="1"/>
  <c r="L1051" i="8" s="1"/>
  <c r="L1038" i="8" a="1"/>
  <c r="L1038" i="8" s="1"/>
  <c r="L1440" i="8" a="1"/>
  <c r="L1440" i="8" s="1"/>
  <c r="L1408" i="8" a="1"/>
  <c r="L1408" i="8" s="1"/>
  <c r="L1376" i="8" a="1"/>
  <c r="L1376" i="8" s="1"/>
  <c r="L1344" i="8" a="1"/>
  <c r="L1344" i="8" s="1"/>
  <c r="L1312" i="8" a="1"/>
  <c r="L1312" i="8" s="1"/>
  <c r="L1242" i="8" a="1"/>
  <c r="L1242" i="8" s="1"/>
  <c r="L1219" i="8" a="1"/>
  <c r="L1219" i="8" s="1"/>
  <c r="L1195" i="8" a="1"/>
  <c r="L1195" i="8" s="1"/>
  <c r="L1155" i="8" a="1"/>
  <c r="L1155" i="8" s="1"/>
  <c r="L1087" i="8" a="1"/>
  <c r="L1087" i="8" s="1"/>
  <c r="L1075" i="8" a="1"/>
  <c r="L1075" i="8" s="1"/>
  <c r="L1062" i="8" a="1"/>
  <c r="L1062" i="8" s="1"/>
  <c r="L1050" i="8" a="1"/>
  <c r="L1050" i="8" s="1"/>
  <c r="L1034" i="8" a="1"/>
  <c r="L1034" i="8" s="1"/>
  <c r="L1010" i="8" a="1"/>
  <c r="L1010" i="8" s="1"/>
  <c r="L1000" i="8" a="1"/>
  <c r="L1000" i="8" s="1"/>
  <c r="L970" i="8" a="1"/>
  <c r="L970" i="8" s="1"/>
  <c r="L958" i="8" a="1"/>
  <c r="L958" i="8" s="1"/>
  <c r="L927" i="8" a="1"/>
  <c r="L927" i="8" s="1"/>
  <c r="L902" i="8" a="1"/>
  <c r="L902" i="8" s="1"/>
  <c r="L895" i="8" a="1"/>
  <c r="L895" i="8" s="1"/>
  <c r="L883" i="8" a="1"/>
  <c r="L883" i="8" s="1"/>
  <c r="L856" i="8" a="1"/>
  <c r="L856" i="8" s="1"/>
  <c r="L850" i="8" a="1"/>
  <c r="L850" i="8" s="1"/>
  <c r="L823" i="8" a="1"/>
  <c r="L823" i="8" s="1"/>
  <c r="L811" i="8" a="1"/>
  <c r="L811" i="8" s="1"/>
  <c r="L804" i="8" a="1"/>
  <c r="L804" i="8" s="1"/>
  <c r="L791" i="8" a="1"/>
  <c r="L791" i="8" s="1"/>
  <c r="L779" i="8" a="1"/>
  <c r="L779" i="8" s="1"/>
  <c r="L772" i="8" a="1"/>
  <c r="L772" i="8" s="1"/>
  <c r="L759" i="8" a="1"/>
  <c r="L759" i="8" s="1"/>
  <c r="L747" i="8" a="1"/>
  <c r="L747" i="8" s="1"/>
  <c r="L740" i="8" a="1"/>
  <c r="L740" i="8" s="1"/>
  <c r="L727" i="8" a="1"/>
  <c r="L727" i="8" s="1"/>
  <c r="L711" i="8" a="1"/>
  <c r="L711" i="8" s="1"/>
  <c r="L706" i="8" a="1"/>
  <c r="L706" i="8" s="1"/>
  <c r="L690" i="8" a="1"/>
  <c r="L690" i="8" s="1"/>
  <c r="L679" i="8" a="1"/>
  <c r="L679" i="8" s="1"/>
  <c r="L667" i="8" a="1"/>
  <c r="L667" i="8" s="1"/>
  <c r="L662" i="8" a="1"/>
  <c r="L662" i="8" s="1"/>
  <c r="L644" i="8" a="1"/>
  <c r="L644" i="8" s="1"/>
  <c r="L632" i="8" a="1"/>
  <c r="L632" i="8" s="1"/>
  <c r="L626" i="8" a="1"/>
  <c r="L626" i="8" s="1"/>
  <c r="L615" i="8" a="1"/>
  <c r="L615" i="8" s="1"/>
  <c r="L603" i="8" a="1"/>
  <c r="L603" i="8" s="1"/>
  <c r="L1436" i="8" a="1"/>
  <c r="L1436" i="8" s="1"/>
  <c r="L1404" i="8" a="1"/>
  <c r="L1404" i="8" s="1"/>
  <c r="L1372" i="8" a="1"/>
  <c r="L1372" i="8" s="1"/>
  <c r="L1340" i="8" a="1"/>
  <c r="L1340" i="8" s="1"/>
  <c r="L1308" i="8" a="1"/>
  <c r="L1308" i="8" s="1"/>
  <c r="L1262" i="8" a="1"/>
  <c r="L1262" i="8" s="1"/>
  <c r="L1239" i="8" a="1"/>
  <c r="L1239" i="8" s="1"/>
  <c r="L1216" i="8" a="1"/>
  <c r="L1216" i="8" s="1"/>
  <c r="L1192" i="8" a="1"/>
  <c r="L1192" i="8" s="1"/>
  <c r="L1168" i="8" a="1"/>
  <c r="L1168" i="8" s="1"/>
  <c r="L1138" i="8" a="1"/>
  <c r="L1138" i="8" s="1"/>
  <c r="L1110" i="8" a="1"/>
  <c r="L1110" i="8" s="1"/>
  <c r="L1098" i="8" a="1"/>
  <c r="L1098" i="8" s="1"/>
  <c r="L1046" i="8" a="1"/>
  <c r="L1046" i="8" s="1"/>
  <c r="L1032" i="8" a="1"/>
  <c r="L1032" i="8" s="1"/>
  <c r="L1020" i="8" a="1"/>
  <c r="L1020" i="8" s="1"/>
  <c r="L979" i="8" a="1"/>
  <c r="L979" i="8" s="1"/>
  <c r="L940" i="8" a="1"/>
  <c r="L940" i="8" s="1"/>
  <c r="L926" i="8" a="1"/>
  <c r="L926" i="8" s="1"/>
  <c r="L915" i="8" a="1"/>
  <c r="L915" i="8" s="1"/>
  <c r="L908" i="8" a="1"/>
  <c r="L908" i="8" s="1"/>
  <c r="L894" i="8" a="1"/>
  <c r="L894" i="8" s="1"/>
  <c r="L888" i="8" a="1"/>
  <c r="L888" i="8" s="1"/>
  <c r="L882" i="8" a="1"/>
  <c r="L882" i="8" s="1"/>
  <c r="L875" i="8" a="1"/>
  <c r="L875" i="8" s="1"/>
  <c r="L868" i="8" a="1"/>
  <c r="L868" i="8" s="1"/>
  <c r="L855" i="8" a="1"/>
  <c r="L855" i="8" s="1"/>
  <c r="L843" i="8" a="1"/>
  <c r="L843" i="8" s="1"/>
  <c r="L836" i="8" a="1"/>
  <c r="L836" i="8" s="1"/>
  <c r="L822" i="8" a="1"/>
  <c r="L822" i="8" s="1"/>
  <c r="L816" i="8" a="1"/>
  <c r="L816" i="8" s="1"/>
  <c r="L810" i="8" a="1"/>
  <c r="L810" i="8" s="1"/>
  <c r="L803" i="8" a="1"/>
  <c r="L803" i="8" s="1"/>
  <c r="L790" i="8" a="1"/>
  <c r="L790" i="8" s="1"/>
  <c r="L784" i="8" a="1"/>
  <c r="L784" i="8" s="1"/>
  <c r="L778" i="8" a="1"/>
  <c r="L778" i="8" s="1"/>
  <c r="L771" i="8" a="1"/>
  <c r="L771" i="8" s="1"/>
  <c r="L758" i="8" a="1"/>
  <c r="L758" i="8" s="1"/>
  <c r="L752" i="8" a="1"/>
  <c r="L752" i="8" s="1"/>
  <c r="L746" i="8" a="1"/>
  <c r="L746" i="8" s="1"/>
  <c r="L739" i="8" a="1"/>
  <c r="L739" i="8" s="1"/>
  <c r="L726" i="8" a="1"/>
  <c r="L726" i="8" s="1"/>
  <c r="L715" i="8" a="1"/>
  <c r="L715" i="8" s="1"/>
  <c r="L700" i="8" a="1"/>
  <c r="L700" i="8" s="1"/>
  <c r="L695" i="8" a="1"/>
  <c r="L695" i="8" s="1"/>
  <c r="L684" i="8" a="1"/>
  <c r="L684" i="8" s="1"/>
  <c r="L672" i="8" a="1"/>
  <c r="L672" i="8" s="1"/>
  <c r="L1432" i="8" a="1"/>
  <c r="L1432" i="8" s="1"/>
  <c r="L1400" i="8" a="1"/>
  <c r="L1400" i="8" s="1"/>
  <c r="L1368" i="8" a="1"/>
  <c r="L1368" i="8" s="1"/>
  <c r="L1336" i="8" a="1"/>
  <c r="L1336" i="8" s="1"/>
  <c r="L1306" i="8" a="1"/>
  <c r="L1306" i="8" s="1"/>
  <c r="L1259" i="8" a="1"/>
  <c r="L1259" i="8" s="1"/>
  <c r="L1212" i="8" a="1"/>
  <c r="L1212" i="8" s="1"/>
  <c r="L1188" i="8" a="1"/>
  <c r="L1188" i="8" s="1"/>
  <c r="L1167" i="8" a="1"/>
  <c r="L1167" i="8" s="1"/>
  <c r="L1150" i="8" a="1"/>
  <c r="L1150" i="8" s="1"/>
  <c r="L1136" i="8" a="1"/>
  <c r="L1136" i="8" s="1"/>
  <c r="L1096" i="8" a="1"/>
  <c r="L1096" i="8" s="1"/>
  <c r="L1096" i="15" s="1"/>
  <c r="L1084" i="8" a="1"/>
  <c r="L1084" i="8" s="1"/>
  <c r="L1071" i="8" a="1"/>
  <c r="L1071" i="8" s="1"/>
  <c r="L1031" i="8" a="1"/>
  <c r="L1031" i="8" s="1"/>
  <c r="L1019" i="8" a="1"/>
  <c r="L1019" i="8" s="1"/>
  <c r="L1007" i="8" a="1"/>
  <c r="L1007" i="8" s="1"/>
  <c r="L988" i="8" a="1"/>
  <c r="L988" i="8" s="1"/>
  <c r="L978" i="8" a="1"/>
  <c r="L978" i="8" s="1"/>
  <c r="L966" i="8" a="1"/>
  <c r="L966" i="8" s="1"/>
  <c r="L932" i="8" a="1"/>
  <c r="L932" i="8" s="1"/>
  <c r="L920" i="8" a="1"/>
  <c r="L920" i="8" s="1"/>
  <c r="L914" i="8" a="1"/>
  <c r="L914" i="8" s="1"/>
  <c r="L1456" i="8" a="1"/>
  <c r="L1456" i="8" s="1"/>
  <c r="L1424" i="8" a="1"/>
  <c r="L1424" i="8" s="1"/>
  <c r="L1392" i="8" a="1"/>
  <c r="L1392" i="8" s="1"/>
  <c r="L1360" i="8" a="1"/>
  <c r="L1360" i="8" s="1"/>
  <c r="L1328" i="8" a="1"/>
  <c r="L1328" i="8" s="1"/>
  <c r="L1276" i="8" a="1"/>
  <c r="L1276" i="8" s="1"/>
  <c r="L1182" i="8" a="1"/>
  <c r="L1182" i="8" s="1"/>
  <c r="L1162" i="8" a="1"/>
  <c r="L1162" i="8" s="1"/>
  <c r="L1147" i="8" a="1"/>
  <c r="L1147" i="8" s="1"/>
  <c r="L1080" i="8" a="1"/>
  <c r="L1080" i="8" s="1"/>
  <c r="L1014" i="8" a="1"/>
  <c r="L1014" i="8" s="1"/>
  <c r="L1004" i="8" a="1"/>
  <c r="L1004" i="8" s="1"/>
  <c r="L995" i="8" a="1"/>
  <c r="L995" i="8" s="1"/>
  <c r="L984" i="8" a="1"/>
  <c r="L984" i="8" s="1"/>
  <c r="L975" i="8" a="1"/>
  <c r="L975" i="8" s="1"/>
  <c r="L954" i="8" a="1"/>
  <c r="L954" i="8" s="1"/>
  <c r="L946" i="8" a="1"/>
  <c r="L946" i="8" s="1"/>
  <c r="L938" i="8" a="1"/>
  <c r="L938" i="8" s="1"/>
  <c r="L931" i="8" a="1"/>
  <c r="L931" i="8" s="1"/>
  <c r="L918" i="8" a="1"/>
  <c r="L918" i="8" s="1"/>
  <c r="L912" i="8" a="1"/>
  <c r="L912" i="8" s="1"/>
  <c r="L906" i="8" a="1"/>
  <c r="L906" i="8" s="1"/>
  <c r="L899" i="8" a="1"/>
  <c r="L899" i="8" s="1"/>
  <c r="L879" i="8" a="1"/>
  <c r="L879" i="8" s="1"/>
  <c r="L872" i="8" a="1"/>
  <c r="L872" i="8" s="1"/>
  <c r="L859" i="8" a="1"/>
  <c r="L859" i="8" s="1"/>
  <c r="L846" i="8" a="1"/>
  <c r="L846" i="8" s="1"/>
  <c r="L1452" i="8" a="1"/>
  <c r="L1452" i="8" s="1"/>
  <c r="L1420" i="8" a="1"/>
  <c r="L1420" i="8" s="1"/>
  <c r="L1388" i="8" a="1"/>
  <c r="L1388" i="8" s="1"/>
  <c r="L1356" i="8" a="1"/>
  <c r="L1356" i="8" s="1"/>
  <c r="L1324" i="8" a="1"/>
  <c r="L1324" i="8" s="1"/>
  <c r="L1274" i="8" a="1"/>
  <c r="L1274" i="8" s="1"/>
  <c r="L1204" i="8" a="1"/>
  <c r="L1204" i="8" s="1"/>
  <c r="L1179" i="8" a="1"/>
  <c r="L1179" i="8" s="1"/>
  <c r="L1116" i="8" a="1"/>
  <c r="L1116" i="8" s="1"/>
  <c r="L1103" i="8" a="1"/>
  <c r="L1103" i="8" s="1"/>
  <c r="L1055" i="8" a="1"/>
  <c r="L1055" i="8" s="1"/>
  <c r="L1040" i="8" a="1"/>
  <c r="L1040" i="8" s="1"/>
  <c r="L1026" i="8" a="1"/>
  <c r="L1026" i="8" s="1"/>
  <c r="L994" i="8" a="1"/>
  <c r="L994" i="8" s="1"/>
  <c r="L983" i="8" a="1"/>
  <c r="L983" i="8" s="1"/>
  <c r="L963" i="8" a="1"/>
  <c r="L963" i="8" s="1"/>
  <c r="L936" i="8" a="1"/>
  <c r="L936" i="8" s="1"/>
  <c r="L930" i="8" a="1"/>
  <c r="L930" i="8" s="1"/>
  <c r="L924" i="8" a="1"/>
  <c r="L924" i="8" s="1"/>
  <c r="L911" i="8" a="1"/>
  <c r="L911" i="8" s="1"/>
  <c r="L898" i="8" a="1"/>
  <c r="L898" i="8" s="1"/>
  <c r="L892" i="8" a="1"/>
  <c r="L892" i="8" s="1"/>
  <c r="L878" i="8" a="1"/>
  <c r="L878" i="8" s="1"/>
  <c r="L871" i="8" a="1"/>
  <c r="L871" i="8" s="1"/>
  <c r="L864" i="8" a="1"/>
  <c r="L864" i="8" s="1"/>
  <c r="L858" i="8" a="1"/>
  <c r="L858" i="8" s="1"/>
  <c r="L852" i="8" a="1"/>
  <c r="L852" i="8" s="1"/>
  <c r="L839" i="8" a="1"/>
  <c r="L839" i="8" s="1"/>
  <c r="L832" i="8" a="1"/>
  <c r="L832" i="8" s="1"/>
  <c r="L826" i="8" a="1"/>
  <c r="L826" i="8" s="1"/>
  <c r="L806" i="8" a="1"/>
  <c r="L806" i="8" s="1"/>
  <c r="L799" i="8" a="1"/>
  <c r="L799" i="8" s="1"/>
  <c r="L774" i="8" a="1"/>
  <c r="L774" i="8" s="1"/>
  <c r="L767" i="8" a="1"/>
  <c r="L767" i="8" s="1"/>
  <c r="L742" i="8" a="1"/>
  <c r="L742" i="8" s="1"/>
  <c r="L735" i="8" a="1"/>
  <c r="L735" i="8" s="1"/>
  <c r="L718" i="8" a="1"/>
  <c r="L718" i="8" s="1"/>
  <c r="L703" i="8" a="1"/>
  <c r="L703" i="8" s="1"/>
  <c r="L692" i="8" a="1"/>
  <c r="L692" i="8" s="1"/>
  <c r="L687" i="8" a="1"/>
  <c r="L687" i="8" s="1"/>
  <c r="L675" i="8" a="1"/>
  <c r="L675" i="8" s="1"/>
  <c r="L670" i="8" a="1"/>
  <c r="L670" i="8" s="1"/>
  <c r="L652" i="8" a="1"/>
  <c r="L652" i="8" s="1"/>
  <c r="L640" i="8" a="1"/>
  <c r="L640" i="8" s="1"/>
  <c r="L634" i="8" a="1"/>
  <c r="L634" i="8" s="1"/>
  <c r="L623" i="8" a="1"/>
  <c r="L623" i="8" s="1"/>
  <c r="L611" i="8" a="1"/>
  <c r="L611" i="8" s="1"/>
  <c r="L1412" i="8" a="1"/>
  <c r="L1412" i="8" s="1"/>
  <c r="L1320" i="8" a="1"/>
  <c r="L1320" i="8" s="1"/>
  <c r="L1257" i="8" a="1"/>
  <c r="L1257" i="8" s="1"/>
  <c r="L1198" i="8" a="1"/>
  <c r="L1198" i="8" s="1"/>
  <c r="L1144" i="8" a="1"/>
  <c r="L1144" i="8" s="1"/>
  <c r="L1107" i="8" a="1"/>
  <c r="L1107" i="8" s="1"/>
  <c r="L1006" i="8" a="1"/>
  <c r="L1006" i="8" s="1"/>
  <c r="L952" i="8" a="1"/>
  <c r="L952" i="8" s="1"/>
  <c r="L916" i="8" a="1"/>
  <c r="L916" i="8" s="1"/>
  <c r="L887" i="8" a="1"/>
  <c r="L887" i="8" s="1"/>
  <c r="L874" i="8" a="1"/>
  <c r="L874" i="8" s="1"/>
  <c r="L848" i="8" a="1"/>
  <c r="L848" i="8" s="1"/>
  <c r="L827" i="8" a="1"/>
  <c r="L827" i="8" s="1"/>
  <c r="L815" i="8" a="1"/>
  <c r="L815" i="8" s="1"/>
  <c r="L795" i="8" a="1"/>
  <c r="L795" i="8" s="1"/>
  <c r="L786" i="8" a="1"/>
  <c r="L786" i="8" s="1"/>
  <c r="L775" i="8" a="1"/>
  <c r="L775" i="8" s="1"/>
  <c r="L764" i="8" a="1"/>
  <c r="L764" i="8" s="1"/>
  <c r="L755" i="8" a="1"/>
  <c r="L755" i="8" s="1"/>
  <c r="L744" i="8" a="1"/>
  <c r="L744" i="8" s="1"/>
  <c r="L724" i="8" a="1"/>
  <c r="L724" i="8" s="1"/>
  <c r="L707" i="8" a="1"/>
  <c r="L707" i="8" s="1"/>
  <c r="L664" i="8" a="1"/>
  <c r="L664" i="8" s="1"/>
  <c r="L656" i="8" a="1"/>
  <c r="L656" i="8" s="1"/>
  <c r="L648" i="8" a="1"/>
  <c r="L648" i="8" s="1"/>
  <c r="L602" i="8" a="1"/>
  <c r="L602" i="8" s="1"/>
  <c r="L591" i="8" a="1"/>
  <c r="L591" i="8" s="1"/>
  <c r="L578" i="8" a="1"/>
  <c r="L578" i="8" s="1"/>
  <c r="L562" i="8" a="1"/>
  <c r="L562" i="8" s="1"/>
  <c r="L556" i="8" a="1"/>
  <c r="L556" i="8" s="1"/>
  <c r="L544" i="8" a="1"/>
  <c r="L544" i="8" s="1"/>
  <c r="L538" i="8" a="1"/>
  <c r="L538" i="8" s="1"/>
  <c r="L532" i="8" a="1"/>
  <c r="L532" i="8" s="1"/>
  <c r="L526" i="8" a="1"/>
  <c r="L526" i="8" s="1"/>
  <c r="L520" i="8" a="1"/>
  <c r="L520" i="8" s="1"/>
  <c r="L514" i="8" a="1"/>
  <c r="L514" i="8" s="1"/>
  <c r="L503" i="8" a="1"/>
  <c r="L503" i="8" s="1"/>
  <c r="L491" i="8" a="1"/>
  <c r="L491" i="8" s="1"/>
  <c r="L486" i="8" a="1"/>
  <c r="L486" i="8" s="1"/>
  <c r="L474" i="8" a="1"/>
  <c r="L474" i="8" s="1"/>
  <c r="L468" i="8" a="1"/>
  <c r="L468" i="8" s="1"/>
  <c r="L456" i="8" a="1"/>
  <c r="L456" i="8" s="1"/>
  <c r="L450" i="8" a="1"/>
  <c r="L450" i="8" s="1"/>
  <c r="L439" i="8" a="1"/>
  <c r="L439" i="8" s="1"/>
  <c r="L427" i="8" a="1"/>
  <c r="L427" i="8" s="1"/>
  <c r="L416" i="8" a="1"/>
  <c r="L416" i="8" s="1"/>
  <c r="L409" i="8" a="1"/>
  <c r="L409" i="8" s="1"/>
  <c r="L1396" i="8" a="1"/>
  <c r="L1396" i="8" s="1"/>
  <c r="L1316" i="8" a="1"/>
  <c r="L1316" i="8" s="1"/>
  <c r="L1248" i="8" a="1"/>
  <c r="L1248" i="8" s="1"/>
  <c r="L1186" i="8" a="1"/>
  <c r="L1186" i="8" s="1"/>
  <c r="L1142" i="8" a="1"/>
  <c r="L1142" i="8" s="1"/>
  <c r="L1035" i="8" a="1"/>
  <c r="L1035" i="8" s="1"/>
  <c r="L1003" i="8" a="1"/>
  <c r="L1003" i="8" s="1"/>
  <c r="L976" i="8" a="1"/>
  <c r="L976" i="8" s="1"/>
  <c r="L951" i="8" a="1"/>
  <c r="L951" i="8" s="1"/>
  <c r="L900" i="8" a="1"/>
  <c r="L900" i="8" s="1"/>
  <c r="L886" i="8" a="1"/>
  <c r="L886" i="8" s="1"/>
  <c r="L860" i="8" a="1"/>
  <c r="L860" i="8" s="1"/>
  <c r="L847" i="8" a="1"/>
  <c r="L847" i="8" s="1"/>
  <c r="L835" i="8" a="1"/>
  <c r="L835" i="8" s="1"/>
  <c r="L814" i="8" a="1"/>
  <c r="L814" i="8" s="1"/>
  <c r="L794" i="8" a="1"/>
  <c r="L794" i="8" s="1"/>
  <c r="L783" i="8" a="1"/>
  <c r="L783" i="8" s="1"/>
  <c r="L763" i="8" a="1"/>
  <c r="L763" i="8" s="1"/>
  <c r="L754" i="8" a="1"/>
  <c r="L754" i="8" s="1"/>
  <c r="L743" i="8" a="1"/>
  <c r="L743" i="8" s="1"/>
  <c r="L732" i="8" a="1"/>
  <c r="L732" i="8" s="1"/>
  <c r="L723" i="8" a="1"/>
  <c r="L723" i="8" s="1"/>
  <c r="L714" i="8" a="1"/>
  <c r="L714" i="8" s="1"/>
  <c r="L698" i="8" a="1"/>
  <c r="L698" i="8" s="1"/>
  <c r="L680" i="8" a="1"/>
  <c r="L680" i="8" s="1"/>
  <c r="L671" i="8" a="1"/>
  <c r="L671" i="8" s="1"/>
  <c r="L663" i="8" a="1"/>
  <c r="L663" i="8" s="1"/>
  <c r="L655" i="8" a="1"/>
  <c r="L655" i="8" s="1"/>
  <c r="L624" i="8" a="1"/>
  <c r="L624" i="8" s="1"/>
  <c r="L616" i="8" a="1"/>
  <c r="L616" i="8" s="1"/>
  <c r="L608" i="8" a="1"/>
  <c r="L608" i="8" s="1"/>
  <c r="L596" i="8" a="1"/>
  <c r="L596" i="8" s="1"/>
  <c r="L584" i="8" a="1"/>
  <c r="L584" i="8" s="1"/>
  <c r="L577" i="8" a="1"/>
  <c r="L577" i="8" s="1"/>
  <c r="L567" i="8" a="1"/>
  <c r="L567" i="8" s="1"/>
  <c r="L1448" i="8" a="1"/>
  <c r="L1448" i="8" s="1"/>
  <c r="L1364" i="8" a="1"/>
  <c r="L1364" i="8" s="1"/>
  <c r="L1291" i="8" a="1"/>
  <c r="L1291" i="8" s="1"/>
  <c r="L1089" i="8" a="1"/>
  <c r="L1089" i="8" s="1"/>
  <c r="L991" i="8" a="1"/>
  <c r="L991" i="8" s="1"/>
  <c r="L942" i="8" a="1"/>
  <c r="L942" i="8" s="1"/>
  <c r="L923" i="8" a="1"/>
  <c r="L923" i="8" s="1"/>
  <c r="L867" i="8" a="1"/>
  <c r="L867" i="8" s="1"/>
  <c r="L854" i="8" a="1"/>
  <c r="L854" i="8" s="1"/>
  <c r="L842" i="8" a="1"/>
  <c r="L842" i="8" s="1"/>
  <c r="L831" i="8" a="1"/>
  <c r="L831" i="8" s="1"/>
  <c r="L800" i="8" a="1"/>
  <c r="L800" i="8" s="1"/>
  <c r="L780" i="8" a="1"/>
  <c r="L780" i="8" s="1"/>
  <c r="L760" i="8" a="1"/>
  <c r="L760" i="8" s="1"/>
  <c r="L738" i="8" a="1"/>
  <c r="L738" i="8" s="1"/>
  <c r="L720" i="8" a="1"/>
  <c r="L720" i="8" s="1"/>
  <c r="L668" i="8" a="1"/>
  <c r="L668" i="8" s="1"/>
  <c r="L660" i="8" a="1"/>
  <c r="L660" i="8" s="1"/>
  <c r="L630" i="8" a="1"/>
  <c r="L630" i="8" s="1"/>
  <c r="L622" i="8" a="1"/>
  <c r="L622" i="8" s="1"/>
  <c r="L614" i="8" a="1"/>
  <c r="L614" i="8" s="1"/>
  <c r="L588" i="8" a="1"/>
  <c r="L588" i="8" s="1"/>
  <c r="L582" i="8" a="1"/>
  <c r="L582" i="8" s="1"/>
  <c r="L570" i="8" a="1"/>
  <c r="L570" i="8" s="1"/>
  <c r="L559" i="8" a="1"/>
  <c r="L559" i="8" s="1"/>
  <c r="L547" i="8" a="1"/>
  <c r="L547" i="8" s="1"/>
  <c r="L542" i="8" a="1"/>
  <c r="L542" i="8" s="1"/>
  <c r="L535" i="8" a="1"/>
  <c r="L535" i="8" s="1"/>
  <c r="L518" i="8" a="1"/>
  <c r="L518" i="8" s="1"/>
  <c r="L506" i="8" a="1"/>
  <c r="L506" i="8" s="1"/>
  <c r="L500" i="8" a="1"/>
  <c r="L500" i="8" s="1"/>
  <c r="L482" i="8" a="1"/>
  <c r="L482" i="8" s="1"/>
  <c r="L471" i="8" a="1"/>
  <c r="L471" i="8" s="1"/>
  <c r="L459" i="8" a="1"/>
  <c r="L459" i="8" s="1"/>
  <c r="L454" i="8" a="1"/>
  <c r="L454" i="8" s="1"/>
  <c r="L436" i="8" a="1"/>
  <c r="L436" i="8" s="1"/>
  <c r="L419" i="8" a="1"/>
  <c r="L419" i="8" s="1"/>
  <c r="L399" i="8" a="1"/>
  <c r="L399" i="8" s="1"/>
  <c r="L386" i="8" a="1"/>
  <c r="L386" i="8" s="1"/>
  <c r="L1444" i="8" a="1"/>
  <c r="L1444" i="8" s="1"/>
  <c r="L1352" i="8" a="1"/>
  <c r="L1352" i="8" s="1"/>
  <c r="L1280" i="8" a="1"/>
  <c r="L1280" i="8" s="1"/>
  <c r="L1222" i="8" a="1"/>
  <c r="L1222" i="8" s="1"/>
  <c r="L1159" i="8" a="1"/>
  <c r="L1159" i="8" s="1"/>
  <c r="L1119" i="8" a="1"/>
  <c r="L1119" i="8" s="1"/>
  <c r="L1015" i="8" a="1"/>
  <c r="L1015" i="8" s="1"/>
  <c r="L990" i="8" a="1"/>
  <c r="L990" i="8" s="1"/>
  <c r="L962" i="8" a="1"/>
  <c r="L962" i="8" s="1"/>
  <c r="L939" i="8" a="1"/>
  <c r="L939" i="8" s="1"/>
  <c r="L922" i="8" a="1"/>
  <c r="L922" i="8" s="1"/>
  <c r="L907" i="8" a="1"/>
  <c r="L907" i="8" s="1"/>
  <c r="L880" i="8" a="1"/>
  <c r="L880" i="8" s="1"/>
  <c r="L866" i="8" a="1"/>
  <c r="L866" i="8" s="1"/>
  <c r="L830" i="8" a="1"/>
  <c r="L830" i="8" s="1"/>
  <c r="L820" i="8" a="1"/>
  <c r="L820" i="8" s="1"/>
  <c r="L798" i="8" a="1"/>
  <c r="L798" i="8" s="1"/>
  <c r="L768" i="8" a="1"/>
  <c r="L768" i="8" s="1"/>
  <c r="L748" i="8" a="1"/>
  <c r="L748" i="8" s="1"/>
  <c r="L728" i="8" a="1"/>
  <c r="L728" i="8" s="1"/>
  <c r="L719" i="8" a="1"/>
  <c r="L719" i="8" s="1"/>
  <c r="L710" i="8" a="1"/>
  <c r="L710" i="8" s="1"/>
  <c r="L694" i="8" a="1"/>
  <c r="L694" i="8" s="1"/>
  <c r="L686" i="8" a="1"/>
  <c r="L686" i="8" s="1"/>
  <c r="L676" i="8" a="1"/>
  <c r="L676" i="8" s="1"/>
  <c r="L1428" i="8" a="1"/>
  <c r="L1428" i="8" s="1"/>
  <c r="L1348" i="8" a="1"/>
  <c r="L1348" i="8" s="1"/>
  <c r="L1271" i="8" a="1"/>
  <c r="L1271" i="8" s="1"/>
  <c r="L1210" i="8" a="1"/>
  <c r="L1210" i="8" s="1"/>
  <c r="L1052" i="8" a="1"/>
  <c r="L1052" i="8" s="1"/>
  <c r="L959" i="8" a="1"/>
  <c r="L959" i="8" s="1"/>
  <c r="L935" i="8" a="1"/>
  <c r="L935" i="8" s="1"/>
  <c r="L919" i="8" a="1"/>
  <c r="L919" i="8" s="1"/>
  <c r="L904" i="8" a="1"/>
  <c r="L904" i="8" s="1"/>
  <c r="L891" i="8" a="1"/>
  <c r="L891" i="8" s="1"/>
  <c r="L863" i="8" a="1"/>
  <c r="L863" i="8" s="1"/>
  <c r="L840" i="8" a="1"/>
  <c r="L840" i="8" s="1"/>
  <c r="L819" i="8" a="1"/>
  <c r="L819" i="8" s="1"/>
  <c r="L808" i="8" a="1"/>
  <c r="L808" i="8" s="1"/>
  <c r="L788" i="8" a="1"/>
  <c r="L788" i="8" s="1"/>
  <c r="L766" i="8" a="1"/>
  <c r="L766" i="8" s="1"/>
  <c r="L736" i="8" a="1"/>
  <c r="L736" i="8" s="1"/>
  <c r="L702" i="8" a="1"/>
  <c r="L702" i="8" s="1"/>
  <c r="L683" i="8" a="1"/>
  <c r="L683" i="8" s="1"/>
  <c r="L674" i="8" a="1"/>
  <c r="L674" i="8" s="1"/>
  <c r="L658" i="8" a="1"/>
  <c r="L658" i="8" s="1"/>
  <c r="L650" i="8" a="1"/>
  <c r="L650" i="8" s="1"/>
  <c r="L642" i="8" a="1"/>
  <c r="L642" i="8" s="1"/>
  <c r="L635" i="8" a="1"/>
  <c r="L635" i="8" s="1"/>
  <c r="L627" i="8" a="1"/>
  <c r="L627" i="8" s="1"/>
  <c r="L619" i="8" a="1"/>
  <c r="L619" i="8" s="1"/>
  <c r="L1303" i="8" a="1"/>
  <c r="L1303" i="8" s="1"/>
  <c r="L1064" i="8" a="1"/>
  <c r="L1064" i="8" s="1"/>
  <c r="L972" i="8" a="1"/>
  <c r="L972" i="8" s="1"/>
  <c r="L818" i="8" a="1"/>
  <c r="L818" i="8" s="1"/>
  <c r="L792" i="8" a="1"/>
  <c r="L792" i="8" s="1"/>
  <c r="L762" i="8" a="1"/>
  <c r="L762" i="8" s="1"/>
  <c r="L734" i="8" a="1"/>
  <c r="L734" i="8" s="1"/>
  <c r="L712" i="8" a="1"/>
  <c r="L712" i="8" s="1"/>
  <c r="L688" i="8" a="1"/>
  <c r="L688" i="8" s="1"/>
  <c r="L666" i="8" a="1"/>
  <c r="L666" i="8" s="1"/>
  <c r="L651" i="8" a="1"/>
  <c r="L651" i="8" s="1"/>
  <c r="L636" i="8" a="1"/>
  <c r="L636" i="8" s="1"/>
  <c r="L620" i="8" a="1"/>
  <c r="L620" i="8" s="1"/>
  <c r="L607" i="8" a="1"/>
  <c r="L607" i="8" s="1"/>
  <c r="L598" i="8" a="1"/>
  <c r="L598" i="8" s="1"/>
  <c r="L587" i="8" a="1"/>
  <c r="L587" i="8" s="1"/>
  <c r="L552" i="8" a="1"/>
  <c r="L552" i="8" s="1"/>
  <c r="L536" i="8" a="1"/>
  <c r="L536" i="8" s="1"/>
  <c r="L528" i="8" a="1"/>
  <c r="L528" i="8" s="1"/>
  <c r="L505" i="8" a="1"/>
  <c r="L505" i="8" s="1"/>
  <c r="L497" i="8" a="1"/>
  <c r="L497" i="8" s="1"/>
  <c r="L490" i="8" a="1"/>
  <c r="L490" i="8" s="1"/>
  <c r="L481" i="8" a="1"/>
  <c r="L481" i="8" s="1"/>
  <c r="L475" i="8" a="1"/>
  <c r="L475" i="8" s="1"/>
  <c r="L466" i="8" a="1"/>
  <c r="L466" i="8" s="1"/>
  <c r="L458" i="8" a="1"/>
  <c r="L458" i="8" s="1"/>
  <c r="L451" i="8" a="1"/>
  <c r="L451" i="8" s="1"/>
  <c r="L443" i="8" a="1"/>
  <c r="L443" i="8" s="1"/>
  <c r="L428" i="8" a="1"/>
  <c r="L428" i="8" s="1"/>
  <c r="L412" i="8" a="1"/>
  <c r="L412" i="8" s="1"/>
  <c r="L404" i="8" a="1"/>
  <c r="L404" i="8" s="1"/>
  <c r="L396" i="8" a="1"/>
  <c r="L396" i="8" s="1"/>
  <c r="L382" i="8" a="1"/>
  <c r="L382" i="8" s="1"/>
  <c r="L375" i="8" a="1"/>
  <c r="L375" i="8" s="1"/>
  <c r="L367" i="8" a="1"/>
  <c r="L367" i="8" s="1"/>
  <c r="L354" i="8" a="1"/>
  <c r="L354" i="8" s="1"/>
  <c r="L348" i="8" a="1"/>
  <c r="L348" i="8" s="1"/>
  <c r="L342" i="8" a="1"/>
  <c r="L342" i="8" s="1"/>
  <c r="L328" i="8" a="1"/>
  <c r="L328" i="8" s="1"/>
  <c r="L321" i="8" a="1"/>
  <c r="L321" i="8" s="1"/>
  <c r="L316" i="8" a="1"/>
  <c r="L316" i="8" s="1"/>
  <c r="L310" i="8" a="1"/>
  <c r="L310" i="8" s="1"/>
  <c r="L1294" i="8" a="1"/>
  <c r="L1294" i="8" s="1"/>
  <c r="L1132" i="8" a="1"/>
  <c r="L1132" i="8" s="1"/>
  <c r="L1044" i="8" a="1"/>
  <c r="L1044" i="8" s="1"/>
  <c r="L910" i="8" a="1"/>
  <c r="L910" i="8" s="1"/>
  <c r="L876" i="8" a="1"/>
  <c r="L876" i="8" s="1"/>
  <c r="L844" i="8" a="1"/>
  <c r="L844" i="8" s="1"/>
  <c r="L787" i="8" a="1"/>
  <c r="L787" i="8" s="1"/>
  <c r="L761" i="8" a="1"/>
  <c r="L761" i="8" s="1"/>
  <c r="L731" i="8" a="1"/>
  <c r="L731" i="8" s="1"/>
  <c r="L708" i="8" a="1"/>
  <c r="L708" i="8" s="1"/>
  <c r="L633" i="8" a="1"/>
  <c r="L633" i="8" s="1"/>
  <c r="L618" i="8" a="1"/>
  <c r="L618" i="8" s="1"/>
  <c r="L606" i="8" a="1"/>
  <c r="L606" i="8" s="1"/>
  <c r="L595" i="8" a="1"/>
  <c r="L595" i="8" s="1"/>
  <c r="L586" i="8" a="1"/>
  <c r="L586" i="8" s="1"/>
  <c r="L576" i="8" a="1"/>
  <c r="L576" i="8" s="1"/>
  <c r="L568" i="8" a="1"/>
  <c r="L568" i="8" s="1"/>
  <c r="L560" i="8" a="1"/>
  <c r="L560" i="8" s="1"/>
  <c r="L527" i="8" a="1"/>
  <c r="L527" i="8" s="1"/>
  <c r="L512" i="8" a="1"/>
  <c r="L512" i="8" s="1"/>
  <c r="L504" i="8" a="1"/>
  <c r="L504" i="8" s="1"/>
  <c r="L496" i="8" a="1"/>
  <c r="L496" i="8" s="1"/>
  <c r="L489" i="8" a="1"/>
  <c r="L489" i="8" s="1"/>
  <c r="L473" i="8" a="1"/>
  <c r="L473" i="8" s="1"/>
  <c r="L465" i="8" a="1"/>
  <c r="L465" i="8" s="1"/>
  <c r="L457" i="8" a="1"/>
  <c r="L457" i="8" s="1"/>
  <c r="L449" i="8" a="1"/>
  <c r="L449" i="8" s="1"/>
  <c r="L442" i="8" a="1"/>
  <c r="L442" i="8" s="1"/>
  <c r="L435" i="8" a="1"/>
  <c r="L435" i="8" s="1"/>
  <c r="L420" i="8" a="1"/>
  <c r="L420" i="8" s="1"/>
  <c r="L411" i="8" a="1"/>
  <c r="L411" i="8" s="1"/>
  <c r="L403" i="8" a="1"/>
  <c r="L403" i="8" s="1"/>
  <c r="L395" i="8" a="1"/>
  <c r="L395" i="8" s="1"/>
  <c r="L388" i="8" a="1"/>
  <c r="L388" i="8" s="1"/>
  <c r="L374" i="8" a="1"/>
  <c r="L374" i="8" s="1"/>
  <c r="L360" i="8" a="1"/>
  <c r="L360" i="8" s="1"/>
  <c r="L353" i="8" a="1"/>
  <c r="L353" i="8" s="1"/>
  <c r="L347" i="8" a="1"/>
  <c r="L347" i="8" s="1"/>
  <c r="L334" i="8" a="1"/>
  <c r="L334" i="8" s="1"/>
  <c r="L327" i="8" a="1"/>
  <c r="L327" i="8" s="1"/>
  <c r="L315" i="8" a="1"/>
  <c r="L315" i="8" s="1"/>
  <c r="L296" i="8" a="1"/>
  <c r="L296" i="8" s="1"/>
  <c r="L289" i="8" a="1"/>
  <c r="L289" i="8" s="1"/>
  <c r="L283" i="8" a="1"/>
  <c r="L283" i="8" s="1"/>
  <c r="L270" i="8" a="1"/>
  <c r="L270" i="8" s="1"/>
  <c r="L263" i="8" a="1"/>
  <c r="L263" i="8" s="1"/>
  <c r="L251" i="8" a="1"/>
  <c r="L251" i="8" s="1"/>
  <c r="L232" i="8" a="1"/>
  <c r="L232" i="8" s="1"/>
  <c r="L225" i="8" a="1"/>
  <c r="L225" i="8" s="1"/>
  <c r="L219" i="8" a="1"/>
  <c r="L219" i="8" s="1"/>
  <c r="L206" i="8" a="1"/>
  <c r="L206" i="8" s="1"/>
  <c r="L199" i="8" a="1"/>
  <c r="L199" i="8" s="1"/>
  <c r="L187" i="8" a="1"/>
  <c r="L187" i="8" s="1"/>
  <c r="L168" i="8" a="1"/>
  <c r="L168" i="8" s="1"/>
  <c r="L155" i="8" a="1"/>
  <c r="L155" i="8" s="1"/>
  <c r="L148" i="8" a="1"/>
  <c r="L148" i="8" s="1"/>
  <c r="L134" i="8" a="1"/>
  <c r="L134" i="8" s="1"/>
  <c r="L1126" i="8" a="1"/>
  <c r="L1126" i="8" s="1"/>
  <c r="L1028" i="8" a="1"/>
  <c r="L1028" i="8" s="1"/>
  <c r="L956" i="8" a="1"/>
  <c r="L956" i="8" s="1"/>
  <c r="L870" i="8" a="1"/>
  <c r="L870" i="8" s="1"/>
  <c r="L838" i="8" a="1"/>
  <c r="L838" i="8" s="1"/>
  <c r="L812" i="8" a="1"/>
  <c r="L812" i="8" s="1"/>
  <c r="L782" i="8" a="1"/>
  <c r="L782" i="8" s="1"/>
  <c r="L756" i="8" a="1"/>
  <c r="L756" i="8" s="1"/>
  <c r="L730" i="8" a="1"/>
  <c r="L730" i="8" s="1"/>
  <c r="L682" i="8" a="1"/>
  <c r="L682" i="8" s="1"/>
  <c r="L647" i="8" a="1"/>
  <c r="L647" i="8" s="1"/>
  <c r="L631" i="8" a="1"/>
  <c r="L631" i="8" s="1"/>
  <c r="L594" i="8" a="1"/>
  <c r="L594" i="8" s="1"/>
  <c r="L585" i="8" a="1"/>
  <c r="L585" i="8" s="1"/>
  <c r="L575" i="8" a="1"/>
  <c r="L575" i="8" s="1"/>
  <c r="L551" i="8" a="1"/>
  <c r="L551" i="8" s="1"/>
  <c r="L543" i="8" a="1"/>
  <c r="L543" i="8" s="1"/>
  <c r="L519" i="8" a="1"/>
  <c r="L519" i="8" s="1"/>
  <c r="L511" i="8" a="1"/>
  <c r="L511" i="8" s="1"/>
  <c r="L488" i="8" a="1"/>
  <c r="L488" i="8" s="1"/>
  <c r="L480" i="8" a="1"/>
  <c r="L480" i="8" s="1"/>
  <c r="L472" i="8" a="1"/>
  <c r="L472" i="8" s="1"/>
  <c r="L464" i="8" a="1"/>
  <c r="L464" i="8" s="1"/>
  <c r="L434" i="8" a="1"/>
  <c r="L434" i="8" s="1"/>
  <c r="L426" i="8" a="1"/>
  <c r="L426" i="8" s="1"/>
  <c r="L418" i="8" a="1"/>
  <c r="L418" i="8" s="1"/>
  <c r="L410" i="8" a="1"/>
  <c r="L410" i="8" s="1"/>
  <c r="L402" i="8" a="1"/>
  <c r="L402" i="8" s="1"/>
  <c r="L394" i="8" a="1"/>
  <c r="L394" i="8" s="1"/>
  <c r="L387" i="8" a="1"/>
  <c r="L387" i="8" s="1"/>
  <c r="L380" i="8" a="1"/>
  <c r="L380" i="8" s="1"/>
  <c r="L366" i="8" a="1"/>
  <c r="L366" i="8" s="1"/>
  <c r="L359" i="8" a="1"/>
  <c r="L359" i="8" s="1"/>
  <c r="L346" i="8" a="1"/>
  <c r="L346" i="8" s="1"/>
  <c r="L340" i="8" a="1"/>
  <c r="L340" i="8" s="1"/>
  <c r="L320" i="8" a="1"/>
  <c r="L320" i="8" s="1"/>
  <c r="L314" i="8" a="1"/>
  <c r="L314" i="8" s="1"/>
  <c r="L308" i="8" a="1"/>
  <c r="L308" i="8" s="1"/>
  <c r="L302" i="8" a="1"/>
  <c r="L302" i="8" s="1"/>
  <c r="L295" i="8" a="1"/>
  <c r="L295" i="8" s="1"/>
  <c r="L282" i="8" a="1"/>
  <c r="L282" i="8" s="1"/>
  <c r="L276" i="8" a="1"/>
  <c r="L276" i="8" s="1"/>
  <c r="L256" i="8" a="1"/>
  <c r="L256" i="8" s="1"/>
  <c r="L250" i="8" a="1"/>
  <c r="L250" i="8" s="1"/>
  <c r="L244" i="8" a="1"/>
  <c r="L244" i="8" s="1"/>
  <c r="L238" i="8" a="1"/>
  <c r="L238" i="8" s="1"/>
  <c r="L1460" i="8" a="1"/>
  <c r="L1460" i="8" s="1"/>
  <c r="L1244" i="8" a="1"/>
  <c r="L1244" i="8" s="1"/>
  <c r="L1112" i="8" a="1"/>
  <c r="L1112" i="8" s="1"/>
  <c r="L1025" i="8" a="1"/>
  <c r="L1025" i="8" s="1"/>
  <c r="L947" i="8" a="1"/>
  <c r="L947" i="8" s="1"/>
  <c r="L903" i="8" a="1"/>
  <c r="L903" i="8" s="1"/>
  <c r="L834" i="8" a="1"/>
  <c r="L834" i="8" s="1"/>
  <c r="L807" i="8" a="1"/>
  <c r="L807" i="8" s="1"/>
  <c r="L751" i="8" a="1"/>
  <c r="L751" i="8" s="1"/>
  <c r="L704" i="8" a="1"/>
  <c r="L704" i="8" s="1"/>
  <c r="L646" i="8" a="1"/>
  <c r="L646" i="8" s="1"/>
  <c r="L604" i="8" a="1"/>
  <c r="L604" i="8" s="1"/>
  <c r="L566" i="8" a="1"/>
  <c r="L566" i="8" s="1"/>
  <c r="L558" i="8" a="1"/>
  <c r="L558" i="8" s="1"/>
  <c r="L550" i="8" a="1"/>
  <c r="L550" i="8" s="1"/>
  <c r="L534" i="8" a="1"/>
  <c r="L534" i="8" s="1"/>
  <c r="L495" i="8" a="1"/>
  <c r="L495" i="8" s="1"/>
  <c r="L479" i="8" a="1"/>
  <c r="L479" i="8" s="1"/>
  <c r="L448" i="8" a="1"/>
  <c r="L448" i="8" s="1"/>
  <c r="L440" i="8" a="1"/>
  <c r="L440" i="8" s="1"/>
  <c r="L425" i="8" a="1"/>
  <c r="L425" i="8" s="1"/>
  <c r="L417" i="8" a="1"/>
  <c r="L417" i="8" s="1"/>
  <c r="L408" i="8" a="1"/>
  <c r="L408" i="8" s="1"/>
  <c r="L401" i="8" a="1"/>
  <c r="L401" i="8" s="1"/>
  <c r="L393" i="8" a="1"/>
  <c r="L393" i="8" s="1"/>
  <c r="L385" i="8" a="1"/>
  <c r="L385" i="8" s="1"/>
  <c r="L379" i="8" a="1"/>
  <c r="L379" i="8" s="1"/>
  <c r="L372" i="8" a="1"/>
  <c r="L372" i="8" s="1"/>
  <c r="L352" i="8" a="1"/>
  <c r="L352" i="8" s="1"/>
  <c r="L345" i="8" a="1"/>
  <c r="L345" i="8" s="1"/>
  <c r="L339" i="8" a="1"/>
  <c r="L339" i="8" s="1"/>
  <c r="L332" i="8" a="1"/>
  <c r="L332" i="8" s="1"/>
  <c r="L326" i="8" a="1"/>
  <c r="L326" i="8" s="1"/>
  <c r="L313" i="8" a="1"/>
  <c r="L313" i="8" s="1"/>
  <c r="L1384" i="8" a="1"/>
  <c r="L1384" i="8" s="1"/>
  <c r="L1094" i="8" a="1"/>
  <c r="L1094" i="8" s="1"/>
  <c r="L1001" i="8" a="1"/>
  <c r="L1001" i="8" s="1"/>
  <c r="L934" i="8" a="1"/>
  <c r="L934" i="8" s="1"/>
  <c r="L896" i="8" a="1"/>
  <c r="L896" i="8" s="1"/>
  <c r="L828" i="8" a="1"/>
  <c r="L828" i="8" s="1"/>
  <c r="L801" i="8" a="1"/>
  <c r="L801" i="8" s="1"/>
  <c r="L745" i="8" a="1"/>
  <c r="L745" i="8" s="1"/>
  <c r="L673" i="8" a="1"/>
  <c r="L673" i="8" s="1"/>
  <c r="L641" i="8" a="1"/>
  <c r="L641" i="8" s="1"/>
  <c r="L625" i="8" a="1"/>
  <c r="L625" i="8" s="1"/>
  <c r="L612" i="8" a="1"/>
  <c r="L612" i="8" s="1"/>
  <c r="L600" i="8" a="1"/>
  <c r="L600" i="8" s="1"/>
  <c r="L572" i="8" a="1"/>
  <c r="L572" i="8" s="1"/>
  <c r="L555" i="8" a="1"/>
  <c r="L555" i="8" s="1"/>
  <c r="L548" i="8" a="1"/>
  <c r="L548" i="8" s="1"/>
  <c r="L540" i="8" a="1"/>
  <c r="L540" i="8" s="1"/>
  <c r="L531" i="8" a="1"/>
  <c r="L531" i="8" s="1"/>
  <c r="L523" i="8" a="1"/>
  <c r="L523" i="8" s="1"/>
  <c r="L516" i="8" a="1"/>
  <c r="L516" i="8" s="1"/>
  <c r="L478" i="8" a="1"/>
  <c r="L478" i="8" s="1"/>
  <c r="L470" i="8" a="1"/>
  <c r="L470" i="8" s="1"/>
  <c r="L462" i="8" a="1"/>
  <c r="L462" i="8" s="1"/>
  <c r="L431" i="8" a="1"/>
  <c r="L431" i="8" s="1"/>
  <c r="L407" i="8" a="1"/>
  <c r="L407" i="8" s="1"/>
  <c r="L391" i="8" a="1"/>
  <c r="L391" i="8" s="1"/>
  <c r="L384" i="8" a="1"/>
  <c r="L384" i="8" s="1"/>
  <c r="L377" i="8" a="1"/>
  <c r="L377" i="8" s="1"/>
  <c r="L370" i="8" a="1"/>
  <c r="L370" i="8" s="1"/>
  <c r="L363" i="8" a="1"/>
  <c r="L363" i="8" s="1"/>
  <c r="L351" i="8" a="1"/>
  <c r="L351" i="8" s="1"/>
  <c r="L337" i="8" a="1"/>
  <c r="L337" i="8" s="1"/>
  <c r="L330" i="8" a="1"/>
  <c r="L330" i="8" s="1"/>
  <c r="L324" i="8" a="1"/>
  <c r="L324" i="8" s="1"/>
  <c r="L1380" i="8" a="1"/>
  <c r="L1380" i="8" s="1"/>
  <c r="L1177" i="8" a="1"/>
  <c r="L1177" i="8" s="1"/>
  <c r="L1078" i="8" a="1"/>
  <c r="L1078" i="8" s="1"/>
  <c r="L996" i="8" a="1"/>
  <c r="L996" i="8" s="1"/>
  <c r="L928" i="8" a="1"/>
  <c r="L928" i="8" s="1"/>
  <c r="L890" i="8" a="1"/>
  <c r="L890" i="8" s="1"/>
  <c r="L857" i="8" a="1"/>
  <c r="L857" i="8" s="1"/>
  <c r="L824" i="8" a="1"/>
  <c r="L824" i="8" s="1"/>
  <c r="L796" i="8" a="1"/>
  <c r="L796" i="8" s="1"/>
  <c r="L770" i="8" a="1"/>
  <c r="L770" i="8" s="1"/>
  <c r="L716" i="8" a="1"/>
  <c r="L716" i="8" s="1"/>
  <c r="L696" i="8" a="1"/>
  <c r="L696" i="8" s="1"/>
  <c r="L639" i="8" a="1"/>
  <c r="L639" i="8" s="1"/>
  <c r="L610" i="8" a="1"/>
  <c r="L610" i="8" s="1"/>
  <c r="L599" i="8" a="1"/>
  <c r="L599" i="8" s="1"/>
  <c r="L590" i="8" a="1"/>
  <c r="L590" i="8" s="1"/>
  <c r="L580" i="8" a="1"/>
  <c r="L580" i="8" s="1"/>
  <c r="L571" i="8" a="1"/>
  <c r="L571" i="8" s="1"/>
  <c r="L563" i="8" a="1"/>
  <c r="L563" i="8" s="1"/>
  <c r="L554" i="8" a="1"/>
  <c r="L554" i="8" s="1"/>
  <c r="L546" i="8" a="1"/>
  <c r="L546" i="8" s="1"/>
  <c r="L539" i="8" a="1"/>
  <c r="L539" i="8" s="1"/>
  <c r="L530" i="8" a="1"/>
  <c r="L530" i="8" s="1"/>
  <c r="L522" i="8" a="1"/>
  <c r="L522" i="8" s="1"/>
  <c r="L515" i="8" a="1"/>
  <c r="L515" i="8" s="1"/>
  <c r="L508" i="8" a="1"/>
  <c r="L508" i="8" s="1"/>
  <c r="L499" i="8" a="1"/>
  <c r="L499" i="8" s="1"/>
  <c r="L492" i="8" a="1"/>
  <c r="L492" i="8" s="1"/>
  <c r="L484" i="8" a="1"/>
  <c r="L484" i="8" s="1"/>
  <c r="L446" i="8" a="1"/>
  <c r="L446" i="8" s="1"/>
  <c r="L438" i="8" a="1"/>
  <c r="L438" i="8" s="1"/>
  <c r="L430" i="8" a="1"/>
  <c r="L430" i="8" s="1"/>
  <c r="L1066" i="8" a="1"/>
  <c r="L1066" i="8" s="1"/>
  <c r="L851" i="8" a="1"/>
  <c r="L851" i="8" s="1"/>
  <c r="L654" i="8" a="1"/>
  <c r="L654" i="8" s="1"/>
  <c r="L561" i="8" a="1"/>
  <c r="L561" i="8" s="1"/>
  <c r="L529" i="8" a="1"/>
  <c r="L529" i="8" s="1"/>
  <c r="L498" i="8" a="1"/>
  <c r="L498" i="8" s="1"/>
  <c r="L467" i="8" a="1"/>
  <c r="L467" i="8" s="1"/>
  <c r="L414" i="8" a="1"/>
  <c r="L414" i="8" s="1"/>
  <c r="L371" i="8" a="1"/>
  <c r="L371" i="8" s="1"/>
  <c r="L355" i="8" a="1"/>
  <c r="L355" i="8" s="1"/>
  <c r="L336" i="8" a="1"/>
  <c r="L336" i="8" s="1"/>
  <c r="L319" i="8" a="1"/>
  <c r="L319" i="8" s="1"/>
  <c r="L307" i="8" a="1"/>
  <c r="L307" i="8" s="1"/>
  <c r="L299" i="8" a="1"/>
  <c r="L299" i="8" s="1"/>
  <c r="L291" i="8" a="1"/>
  <c r="L291" i="8" s="1"/>
  <c r="L281" i="8" a="1"/>
  <c r="L281" i="8" s="1"/>
  <c r="L273" i="8" a="1"/>
  <c r="L273" i="8" s="1"/>
  <c r="L231" i="8" a="1"/>
  <c r="L231" i="8" s="1"/>
  <c r="L224" i="8" a="1"/>
  <c r="L224" i="8" s="1"/>
  <c r="L216" i="8" a="1"/>
  <c r="L216" i="8" s="1"/>
  <c r="L209" i="8" a="1"/>
  <c r="L209" i="8" s="1"/>
  <c r="L201" i="8" a="1"/>
  <c r="L201" i="8" s="1"/>
  <c r="L194" i="8" a="1"/>
  <c r="L194" i="8" s="1"/>
  <c r="L188" i="8" a="1"/>
  <c r="L188" i="8" s="1"/>
  <c r="L180" i="8" a="1"/>
  <c r="L180" i="8" s="1"/>
  <c r="L166" i="8" a="1"/>
  <c r="L166" i="8" s="1"/>
  <c r="L151" i="8" a="1"/>
  <c r="L151" i="8" s="1"/>
  <c r="L135" i="8" a="1"/>
  <c r="L135" i="8" s="1"/>
  <c r="L126" i="8" a="1"/>
  <c r="L126" i="8" s="1"/>
  <c r="L119" i="8" a="1"/>
  <c r="L119" i="8" s="1"/>
  <c r="L111" i="8" a="1"/>
  <c r="L111" i="8" s="1"/>
  <c r="L105" i="8" a="1"/>
  <c r="L105" i="8" s="1"/>
  <c r="L97" i="8" a="1"/>
  <c r="L97" i="8" s="1"/>
  <c r="L90" i="8" a="1"/>
  <c r="L90" i="8" s="1"/>
  <c r="L83" i="8" a="1"/>
  <c r="L83" i="8" s="1"/>
  <c r="L76" i="8" a="1"/>
  <c r="L76" i="8" s="1"/>
  <c r="L70" i="8" a="1"/>
  <c r="L70" i="8" s="1"/>
  <c r="L58" i="8" a="1"/>
  <c r="L58" i="8" s="1"/>
  <c r="L52" i="8" a="1"/>
  <c r="L52" i="8" s="1"/>
  <c r="L41" i="8" a="1"/>
  <c r="L41" i="8" s="1"/>
  <c r="L35" i="8" a="1"/>
  <c r="L35" i="8" s="1"/>
  <c r="L23" i="8" a="1"/>
  <c r="L23" i="8" s="1"/>
  <c r="L17" i="8" a="1"/>
  <c r="L17" i="8" s="1"/>
  <c r="L12" i="8" a="1"/>
  <c r="L12" i="8" s="1"/>
  <c r="L6" i="8" a="1"/>
  <c r="L6" i="8" s="1"/>
  <c r="L1011" i="8" a="1"/>
  <c r="L1011" i="8" s="1"/>
  <c r="L833" i="8" a="1"/>
  <c r="L833" i="8" s="1"/>
  <c r="L722" i="8" a="1"/>
  <c r="L722" i="8" s="1"/>
  <c r="L643" i="8" a="1"/>
  <c r="L643" i="8" s="1"/>
  <c r="L592" i="8" a="1"/>
  <c r="L592" i="8" s="1"/>
  <c r="L524" i="8" a="1"/>
  <c r="L524" i="8" s="1"/>
  <c r="L494" i="8" a="1"/>
  <c r="L494" i="8" s="1"/>
  <c r="L463" i="8" a="1"/>
  <c r="L463" i="8" s="1"/>
  <c r="L432" i="8" a="1"/>
  <c r="L432" i="8" s="1"/>
  <c r="L390" i="8" a="1"/>
  <c r="L390" i="8" s="1"/>
  <c r="L369" i="8" a="1"/>
  <c r="L369" i="8" s="1"/>
  <c r="L335" i="8" a="1"/>
  <c r="L335" i="8" s="1"/>
  <c r="L318" i="8" a="1"/>
  <c r="L318" i="8" s="1"/>
  <c r="L306" i="8" a="1"/>
  <c r="L306" i="8" s="1"/>
  <c r="L298" i="8" a="1"/>
  <c r="L298" i="8" s="1"/>
  <c r="L290" i="8" a="1"/>
  <c r="L290" i="8" s="1"/>
  <c r="L280" i="8" a="1"/>
  <c r="L280" i="8" s="1"/>
  <c r="L272" i="8" a="1"/>
  <c r="L272" i="8" s="1"/>
  <c r="L264" i="8" a="1"/>
  <c r="L264" i="8" s="1"/>
  <c r="L255" i="8" a="1"/>
  <c r="L255" i="8" s="1"/>
  <c r="L247" i="8" a="1"/>
  <c r="L247" i="8" s="1"/>
  <c r="L239" i="8" a="1"/>
  <c r="L239" i="8" s="1"/>
  <c r="L208" i="8" a="1"/>
  <c r="L208" i="8" s="1"/>
  <c r="L193" i="8" a="1"/>
  <c r="L193" i="8" s="1"/>
  <c r="L186" i="8" a="1"/>
  <c r="L186" i="8" s="1"/>
  <c r="L179" i="8" a="1"/>
  <c r="L179" i="8" s="1"/>
  <c r="L172" i="8" a="1"/>
  <c r="L172" i="8" s="1"/>
  <c r="L158" i="8" a="1"/>
  <c r="L158" i="8" s="1"/>
  <c r="L150" i="8" a="1"/>
  <c r="L150" i="8" s="1"/>
  <c r="L142" i="8" a="1"/>
  <c r="L142" i="8" s="1"/>
  <c r="L118" i="8" a="1"/>
  <c r="L118" i="8" s="1"/>
  <c r="L104" i="8" a="1"/>
  <c r="L104" i="8" s="1"/>
  <c r="L96" i="8" a="1"/>
  <c r="L96" i="8" s="1"/>
  <c r="L82" i="8" a="1"/>
  <c r="L82" i="8" s="1"/>
  <c r="L75" i="8" a="1"/>
  <c r="L75" i="8" s="1"/>
  <c r="L63" i="8" a="1"/>
  <c r="L63" i="8" s="1"/>
  <c r="L57" i="8" a="1"/>
  <c r="L57" i="8" s="1"/>
  <c r="L51" i="8" a="1"/>
  <c r="L51" i="8" s="1"/>
  <c r="L46" i="8" a="1"/>
  <c r="L46" i="8" s="1"/>
  <c r="L40" i="8" a="1"/>
  <c r="L40" i="8" s="1"/>
  <c r="L34" i="8" a="1"/>
  <c r="L34" i="8" s="1"/>
  <c r="L28" i="8" a="1"/>
  <c r="L28" i="8" s="1"/>
  <c r="L16" i="8" a="1"/>
  <c r="L16" i="8" s="1"/>
  <c r="L11" i="8" a="1"/>
  <c r="L11" i="8" s="1"/>
  <c r="L713" i="8" a="1"/>
  <c r="L713" i="8" s="1"/>
  <c r="L638" i="8" a="1"/>
  <c r="L638" i="8" s="1"/>
  <c r="L553" i="8" a="1"/>
  <c r="L553" i="8" s="1"/>
  <c r="L521" i="8" a="1"/>
  <c r="L521" i="8" s="1"/>
  <c r="L460" i="8" a="1"/>
  <c r="L460" i="8" s="1"/>
  <c r="L406" i="8" a="1"/>
  <c r="L406" i="8" s="1"/>
  <c r="L368" i="8" a="1"/>
  <c r="L368" i="8" s="1"/>
  <c r="L350" i="8" a="1"/>
  <c r="L350" i="8" s="1"/>
  <c r="L331" i="8" a="1"/>
  <c r="L331" i="8" s="1"/>
  <c r="L305" i="8" a="1"/>
  <c r="L305" i="8" s="1"/>
  <c r="L297" i="8" a="1"/>
  <c r="L297" i="8" s="1"/>
  <c r="L288" i="8" a="1"/>
  <c r="L288" i="8" s="1"/>
  <c r="L271" i="8" a="1"/>
  <c r="L271" i="8" s="1"/>
  <c r="L262" i="8" a="1"/>
  <c r="L262" i="8" s="1"/>
  <c r="L254" i="8" a="1"/>
  <c r="L254" i="8" s="1"/>
  <c r="L230" i="8" a="1"/>
  <c r="L230" i="8" s="1"/>
  <c r="L223" i="8" a="1"/>
  <c r="L223" i="8" s="1"/>
  <c r="L215" i="8" a="1"/>
  <c r="L215" i="8" s="1"/>
  <c r="L207" i="8" a="1"/>
  <c r="L207" i="8" s="1"/>
  <c r="L200" i="8" a="1"/>
  <c r="L200" i="8" s="1"/>
  <c r="L192" i="8" a="1"/>
  <c r="L192" i="8" s="1"/>
  <c r="L185" i="8" a="1"/>
  <c r="L185" i="8" s="1"/>
  <c r="L178" i="8" a="1"/>
  <c r="L178" i="8" s="1"/>
  <c r="L171" i="8" a="1"/>
  <c r="L171" i="8" s="1"/>
  <c r="L164" i="8" a="1"/>
  <c r="L164" i="8" s="1"/>
  <c r="L140" i="8" a="1"/>
  <c r="L140" i="8" s="1"/>
  <c r="L132" i="8" a="1"/>
  <c r="L132" i="8" s="1"/>
  <c r="L124" i="8" a="1"/>
  <c r="L124" i="8" s="1"/>
  <c r="L110" i="8" a="1"/>
  <c r="L110" i="8" s="1"/>
  <c r="L103" i="8" a="1"/>
  <c r="L103" i="8" s="1"/>
  <c r="L95" i="8" a="1"/>
  <c r="L95" i="8" s="1"/>
  <c r="L89" i="8" a="1"/>
  <c r="L89" i="8" s="1"/>
  <c r="L81" i="8" a="1"/>
  <c r="L81" i="8" s="1"/>
  <c r="L74" i="8" a="1"/>
  <c r="L74" i="8" s="1"/>
  <c r="L62" i="8" a="1"/>
  <c r="L62" i="8" s="1"/>
  <c r="L56" i="8" a="1"/>
  <c r="L56" i="8" s="1"/>
  <c r="L39" i="8" a="1"/>
  <c r="L39" i="8" s="1"/>
  <c r="L33" i="8" a="1"/>
  <c r="L33" i="8" s="1"/>
  <c r="L22" i="8" a="1"/>
  <c r="L22" i="8" s="1"/>
  <c r="L10" i="8" a="1"/>
  <c r="L10" i="8" s="1"/>
  <c r="L897" i="8" a="1"/>
  <c r="L897" i="8" s="1"/>
  <c r="L776" i="8" a="1"/>
  <c r="L776" i="8" s="1"/>
  <c r="L678" i="8" a="1"/>
  <c r="L678" i="8" s="1"/>
  <c r="L574" i="8" a="1"/>
  <c r="L574" i="8" s="1"/>
  <c r="L510" i="8" a="1"/>
  <c r="L510" i="8" s="1"/>
  <c r="L447" i="8" a="1"/>
  <c r="L447" i="8" s="1"/>
  <c r="L422" i="8" a="1"/>
  <c r="L422" i="8" s="1"/>
  <c r="L398" i="8" a="1"/>
  <c r="L398" i="8" s="1"/>
  <c r="L378" i="8" a="1"/>
  <c r="L378" i="8" s="1"/>
  <c r="L361" i="8" a="1"/>
  <c r="L361" i="8" s="1"/>
  <c r="L343" i="8" a="1"/>
  <c r="L343" i="8" s="1"/>
  <c r="L303" i="8" a="1"/>
  <c r="L303" i="8" s="1"/>
  <c r="L294" i="8" a="1"/>
  <c r="L294" i="8" s="1"/>
  <c r="L286" i="8" a="1"/>
  <c r="L286" i="8" s="1"/>
  <c r="L278" i="8" a="1"/>
  <c r="L278" i="8" s="1"/>
  <c r="L267" i="8" a="1"/>
  <c r="L267" i="8" s="1"/>
  <c r="L259" i="8" a="1"/>
  <c r="L259" i="8" s="1"/>
  <c r="L252" i="8" a="1"/>
  <c r="L252" i="8" s="1"/>
  <c r="L242" i="8" a="1"/>
  <c r="L242" i="8" s="1"/>
  <c r="L234" i="8" a="1"/>
  <c r="L234" i="8" s="1"/>
  <c r="L227" i="8" a="1"/>
  <c r="L227" i="8" s="1"/>
  <c r="L220" i="8" a="1"/>
  <c r="L220" i="8" s="1"/>
  <c r="L212" i="8" a="1"/>
  <c r="L212" i="8" s="1"/>
  <c r="L204" i="8" a="1"/>
  <c r="L204" i="8" s="1"/>
  <c r="L190" i="8" a="1"/>
  <c r="L190" i="8" s="1"/>
  <c r="L183" i="8" a="1"/>
  <c r="L183" i="8" s="1"/>
  <c r="L169" i="8" a="1"/>
  <c r="L169" i="8" s="1"/>
  <c r="L161" i="8" a="1"/>
  <c r="L161" i="8" s="1"/>
  <c r="L145" i="8" a="1"/>
  <c r="L145" i="8" s="1"/>
  <c r="L129" i="8" a="1"/>
  <c r="L129" i="8" s="1"/>
  <c r="L114" i="8" a="1"/>
  <c r="L114" i="8" s="1"/>
  <c r="L107" i="8" a="1"/>
  <c r="L107" i="8" s="1"/>
  <c r="L100" i="8" a="1"/>
  <c r="L100" i="8" s="1"/>
  <c r="L86" i="8" a="1"/>
  <c r="L86" i="8" s="1"/>
  <c r="L72" i="8" a="1"/>
  <c r="L72" i="8" s="1"/>
  <c r="L66" i="8" a="1"/>
  <c r="L66" i="8" s="1"/>
  <c r="L60" i="8" a="1"/>
  <c r="L60" i="8" s="1"/>
  <c r="L48" i="8" a="1"/>
  <c r="L48" i="8" s="1"/>
  <c r="L43" i="8" a="1"/>
  <c r="L43" i="8" s="1"/>
  <c r="L31" i="8" a="1"/>
  <c r="L31" i="8" s="1"/>
  <c r="L25" i="8" a="1"/>
  <c r="L25" i="8" s="1"/>
  <c r="L19" i="8" a="1"/>
  <c r="L19" i="8" s="1"/>
  <c r="L14" i="8" a="1"/>
  <c r="L14" i="8" s="1"/>
  <c r="L8" i="8" a="1"/>
  <c r="L8" i="8" s="1"/>
  <c r="L884" i="8" a="1"/>
  <c r="L884" i="8" s="1"/>
  <c r="L569" i="8" a="1"/>
  <c r="L569" i="8" s="1"/>
  <c r="L537" i="8" a="1"/>
  <c r="L537" i="8" s="1"/>
  <c r="L507" i="8" a="1"/>
  <c r="L507" i="8" s="1"/>
  <c r="L476" i="8" a="1"/>
  <c r="L476" i="8" s="1"/>
  <c r="L444" i="8" a="1"/>
  <c r="L444" i="8" s="1"/>
  <c r="L376" i="8" a="1"/>
  <c r="L376" i="8" s="1"/>
  <c r="L358" i="8" a="1"/>
  <c r="L358" i="8" s="1"/>
  <c r="L323" i="8" a="1"/>
  <c r="L323" i="8" s="1"/>
  <c r="L311" i="8" a="1"/>
  <c r="L311" i="8" s="1"/>
  <c r="L275" i="8" a="1"/>
  <c r="L275" i="8" s="1"/>
  <c r="L266" i="8" a="1"/>
  <c r="L266" i="8" s="1"/>
  <c r="L258" i="8" a="1"/>
  <c r="L258" i="8" s="1"/>
  <c r="L249" i="8" a="1"/>
  <c r="L249" i="8" s="1"/>
  <c r="L241" i="8" a="1"/>
  <c r="L241" i="8" s="1"/>
  <c r="L233" i="8" a="1"/>
  <c r="L233" i="8" s="1"/>
  <c r="L226" i="8" a="1"/>
  <c r="L226" i="8" s="1"/>
  <c r="L218" i="8" a="1"/>
  <c r="L218" i="8" s="1"/>
  <c r="L211" i="8" a="1"/>
  <c r="L211" i="8" s="1"/>
  <c r="L203" i="8" a="1"/>
  <c r="L203" i="8" s="1"/>
  <c r="L196" i="8" a="1"/>
  <c r="L196" i="8" s="1"/>
  <c r="L175" i="8" a="1"/>
  <c r="L175" i="8" s="1"/>
  <c r="L167" i="8" a="1"/>
  <c r="L167" i="8" s="1"/>
  <c r="L160" i="8" a="1"/>
  <c r="L160" i="8" s="1"/>
  <c r="L153" i="8" a="1"/>
  <c r="L153" i="8" s="1"/>
  <c r="L144" i="8" a="1"/>
  <c r="L144" i="8" s="1"/>
  <c r="L137" i="8" a="1"/>
  <c r="L137" i="8" s="1"/>
  <c r="L128" i="8" a="1"/>
  <c r="L128" i="8" s="1"/>
  <c r="L121" i="8" a="1"/>
  <c r="L121" i="8" s="1"/>
  <c r="L113" i="8" a="1"/>
  <c r="L113" i="8" s="1"/>
  <c r="L106" i="8" a="1"/>
  <c r="L106" i="8" s="1"/>
  <c r="L99" i="8" a="1"/>
  <c r="L99" i="8" s="1"/>
  <c r="L92" i="8" a="1"/>
  <c r="L92" i="8" s="1"/>
  <c r="L78" i="8" a="1"/>
  <c r="L78" i="8" s="1"/>
  <c r="L71" i="8" a="1"/>
  <c r="L71" i="8" s="1"/>
  <c r="L65" i="8" a="1"/>
  <c r="L65" i="8" s="1"/>
  <c r="L54" i="8" a="1"/>
  <c r="L54" i="8" s="1"/>
  <c r="L42" i="8" a="1"/>
  <c r="L42" i="8" s="1"/>
  <c r="L30" i="8" a="1"/>
  <c r="L30" i="8" s="1"/>
  <c r="L24" i="8" a="1"/>
  <c r="L24" i="8" s="1"/>
  <c r="L7" i="8" a="1"/>
  <c r="L7" i="8" s="1"/>
  <c r="L862" i="8" a="1"/>
  <c r="L862" i="8" s="1"/>
  <c r="L383" i="8" a="1"/>
  <c r="L383" i="8" s="1"/>
  <c r="L329" i="8" a="1"/>
  <c r="L329" i="8" s="1"/>
  <c r="L300" i="8" a="1"/>
  <c r="L300" i="8" s="1"/>
  <c r="L214" i="8" a="1"/>
  <c r="L214" i="8" s="1"/>
  <c r="L174" i="8" a="1"/>
  <c r="L174" i="8" s="1"/>
  <c r="L154" i="8" a="1"/>
  <c r="L154" i="8" s="1"/>
  <c r="L131" i="8" a="1"/>
  <c r="L131" i="8" s="1"/>
  <c r="L112" i="8" a="1"/>
  <c r="L112" i="8" s="1"/>
  <c r="L94" i="8" a="1"/>
  <c r="L94" i="8" s="1"/>
  <c r="L59" i="8" a="1"/>
  <c r="L59" i="8" s="1"/>
  <c r="L44" i="8" a="1"/>
  <c r="L44" i="8" s="1"/>
  <c r="L27" i="8" a="1"/>
  <c r="L27" i="8" s="1"/>
  <c r="L925" i="8" a="1"/>
  <c r="L925" i="8" s="1"/>
  <c r="L279" i="8" a="1"/>
  <c r="L279" i="8" s="1"/>
  <c r="L156" i="8" a="1"/>
  <c r="L156" i="8" s="1"/>
  <c r="L77" i="8" a="1"/>
  <c r="L77" i="8" s="1"/>
  <c r="L802" i="8" a="1"/>
  <c r="L802" i="8" s="1"/>
  <c r="L513" i="8" a="1"/>
  <c r="L513" i="8" s="1"/>
  <c r="L424" i="8" a="1"/>
  <c r="L424" i="8" s="1"/>
  <c r="L274" i="8" a="1"/>
  <c r="L274" i="8" s="1"/>
  <c r="L210" i="8" a="1"/>
  <c r="L210" i="8" s="1"/>
  <c r="L191" i="8" a="1"/>
  <c r="L191" i="8" s="1"/>
  <c r="L170" i="8" a="1"/>
  <c r="L170" i="8" s="1"/>
  <c r="L152" i="8" a="1"/>
  <c r="L152" i="8" s="1"/>
  <c r="L130" i="8" a="1"/>
  <c r="L130" i="8" s="1"/>
  <c r="L91" i="8" a="1"/>
  <c r="L91" i="8" s="1"/>
  <c r="L73" i="8" a="1"/>
  <c r="L73" i="8" s="1"/>
  <c r="L26" i="8" a="1"/>
  <c r="L26" i="8" s="1"/>
  <c r="L123" i="8" a="1"/>
  <c r="L123" i="8" s="1"/>
  <c r="L533" i="8" a="1"/>
  <c r="L533" i="8" s="1"/>
  <c r="L257" i="8" a="1"/>
  <c r="L257" i="8" s="1"/>
  <c r="L195" i="8" a="1"/>
  <c r="L195" i="8" s="1"/>
  <c r="L115" i="8" a="1"/>
  <c r="L115" i="8" s="1"/>
  <c r="L793" i="8" a="1"/>
  <c r="L793" i="8" s="1"/>
  <c r="L583" i="8" a="1"/>
  <c r="L583" i="8" s="1"/>
  <c r="L502" i="8" a="1"/>
  <c r="L502" i="8" s="1"/>
  <c r="L423" i="8" a="1"/>
  <c r="L423" i="8" s="1"/>
  <c r="L364" i="8" a="1"/>
  <c r="L364" i="8" s="1"/>
  <c r="L322" i="8" a="1"/>
  <c r="L322" i="8" s="1"/>
  <c r="L248" i="8" a="1"/>
  <c r="L248" i="8" s="1"/>
  <c r="L228" i="8" a="1"/>
  <c r="L228" i="8" s="1"/>
  <c r="L147" i="8" a="1"/>
  <c r="L147" i="8" s="1"/>
  <c r="L127" i="8" a="1"/>
  <c r="L127" i="8" s="1"/>
  <c r="L108" i="8" a="1"/>
  <c r="L108" i="8" s="1"/>
  <c r="L88" i="8" a="1"/>
  <c r="L88" i="8" s="1"/>
  <c r="L55" i="8" a="1"/>
  <c r="L55" i="8" s="1"/>
  <c r="L9" i="8" a="1"/>
  <c r="L9" i="8" s="1"/>
  <c r="L1416" i="8" a="1"/>
  <c r="L1416" i="8" s="1"/>
  <c r="L750" i="8" a="1"/>
  <c r="L750" i="8" s="1"/>
  <c r="L579" i="8" a="1"/>
  <c r="L579" i="8" s="1"/>
  <c r="L487" i="8" a="1"/>
  <c r="L487" i="8" s="1"/>
  <c r="L415" i="8" a="1"/>
  <c r="L415" i="8" s="1"/>
  <c r="L362" i="8" a="1"/>
  <c r="L362" i="8" s="1"/>
  <c r="L292" i="8" a="1"/>
  <c r="L292" i="8" s="1"/>
  <c r="L268" i="8" a="1"/>
  <c r="L268" i="8" s="1"/>
  <c r="L246" i="8" a="1"/>
  <c r="L246" i="8" s="1"/>
  <c r="L184" i="8" a="1"/>
  <c r="L184" i="8" s="1"/>
  <c r="L146" i="8" a="1"/>
  <c r="L146" i="8" s="1"/>
  <c r="L87" i="8" a="1"/>
  <c r="L87" i="8" s="1"/>
  <c r="L68" i="8" a="1"/>
  <c r="L68" i="8" s="1"/>
  <c r="L38" i="8" a="1"/>
  <c r="L38" i="8" s="1"/>
  <c r="L628" i="8" a="1"/>
  <c r="L628" i="8" s="1"/>
  <c r="L338" i="8" a="1"/>
  <c r="L338" i="8" s="1"/>
  <c r="L176" i="8" a="1"/>
  <c r="L176" i="8" s="1"/>
  <c r="L61" i="8" a="1"/>
  <c r="L61" i="8" s="1"/>
  <c r="L1332" i="8" a="1"/>
  <c r="L1332" i="8" s="1"/>
  <c r="L699" i="8" a="1"/>
  <c r="L699" i="8" s="1"/>
  <c r="L564" i="8" a="1"/>
  <c r="L564" i="8" s="1"/>
  <c r="L483" i="8" a="1"/>
  <c r="L483" i="8" s="1"/>
  <c r="L356" i="8" a="1"/>
  <c r="L356" i="8" s="1"/>
  <c r="L312" i="8" a="1"/>
  <c r="L312" i="8" s="1"/>
  <c r="L265" i="8" a="1"/>
  <c r="L265" i="8" s="1"/>
  <c r="L243" i="8" a="1"/>
  <c r="L243" i="8" s="1"/>
  <c r="L222" i="8" a="1"/>
  <c r="L222" i="8" s="1"/>
  <c r="L202" i="8" a="1"/>
  <c r="L202" i="8" s="1"/>
  <c r="L163" i="8" a="1"/>
  <c r="L163" i="8" s="1"/>
  <c r="L143" i="8" a="1"/>
  <c r="L143" i="8" s="1"/>
  <c r="L122" i="8" a="1"/>
  <c r="L122" i="8" s="1"/>
  <c r="L102" i="8" a="1"/>
  <c r="L102" i="8" s="1"/>
  <c r="L84" i="8" a="1"/>
  <c r="L84" i="8" s="1"/>
  <c r="L67" i="8" a="1"/>
  <c r="L67" i="8" s="1"/>
  <c r="L50" i="8" a="1"/>
  <c r="L50" i="8" s="1"/>
  <c r="L36" i="8" a="1"/>
  <c r="L36" i="8" s="1"/>
  <c r="L20" i="8" a="1"/>
  <c r="L20" i="8" s="1"/>
  <c r="L4" i="8" a="1"/>
  <c r="L4" i="8" s="1"/>
  <c r="L691" i="8" a="1"/>
  <c r="L691" i="8" s="1"/>
  <c r="L400" i="8" a="1"/>
  <c r="L400" i="8" s="1"/>
  <c r="L287" i="8" a="1"/>
  <c r="L287" i="8" s="1"/>
  <c r="L240" i="8" a="1"/>
  <c r="L240" i="8" s="1"/>
  <c r="L182" i="8" a="1"/>
  <c r="L182" i="8" s="1"/>
  <c r="L162" i="8" a="1"/>
  <c r="L162" i="8" s="1"/>
  <c r="L139" i="8" a="1"/>
  <c r="L139" i="8" s="1"/>
  <c r="L120" i="8" a="1"/>
  <c r="L120" i="8" s="1"/>
  <c r="L80" i="8" a="1"/>
  <c r="L80" i="8" s="1"/>
  <c r="L64" i="8" a="1"/>
  <c r="L64" i="8" s="1"/>
  <c r="L49" i="8" a="1"/>
  <c r="L49" i="8" s="1"/>
  <c r="L32" i="8" a="1"/>
  <c r="L32" i="8" s="1"/>
  <c r="L18" i="8" a="1"/>
  <c r="L18" i="8" s="1"/>
  <c r="L943" i="8" a="1"/>
  <c r="L943" i="8" s="1"/>
  <c r="L659" i="8" a="1"/>
  <c r="L659" i="8" s="1"/>
  <c r="L545" i="8" a="1"/>
  <c r="L545" i="8" s="1"/>
  <c r="L455" i="8" a="1"/>
  <c r="L455" i="8" s="1"/>
  <c r="L392" i="8" a="1"/>
  <c r="L392" i="8" s="1"/>
  <c r="L344" i="8" a="1"/>
  <c r="L344" i="8" s="1"/>
  <c r="L304" i="8" a="1"/>
  <c r="L304" i="8" s="1"/>
  <c r="L284" i="8" a="1"/>
  <c r="L284" i="8" s="1"/>
  <c r="L260" i="8" a="1"/>
  <c r="L260" i="8" s="1"/>
  <c r="L236" i="8" a="1"/>
  <c r="L236" i="8" s="1"/>
  <c r="L217" i="8" a="1"/>
  <c r="L217" i="8" s="1"/>
  <c r="L198" i="8" a="1"/>
  <c r="L198" i="8" s="1"/>
  <c r="L177" i="8" a="1"/>
  <c r="L177" i="8" s="1"/>
  <c r="L159" i="8" a="1"/>
  <c r="L159" i="8" s="1"/>
  <c r="L138" i="8" a="1"/>
  <c r="L138" i="8" s="1"/>
  <c r="L116" i="8" a="1"/>
  <c r="L116" i="8" s="1"/>
  <c r="L98" i="8" a="1"/>
  <c r="L98" i="8" s="1"/>
  <c r="L79" i="8" a="1"/>
  <c r="L79" i="8" s="1"/>
  <c r="L47" i="8" a="1"/>
  <c r="L47" i="8" s="1"/>
  <c r="L15" i="8" a="1"/>
  <c r="L15" i="8" s="1"/>
  <c r="L452" i="8" a="1"/>
  <c r="L452" i="8" s="1"/>
  <c r="L235" i="8" a="1"/>
  <c r="L235" i="8" s="1"/>
  <c r="L136" i="8" a="1"/>
  <c r="L136" i="8" s="1"/>
  <c r="L45" i="8" a="1"/>
  <c r="L45" i="8" s="1"/>
  <c r="L1417" i="8" a="1"/>
  <c r="L1417" i="8" s="1"/>
  <c r="L1353" i="8" a="1"/>
  <c r="L1353" i="8" s="1"/>
  <c r="L1281" i="8" a="1"/>
  <c r="L1281" i="8" s="1"/>
  <c r="L1209" i="8" a="1"/>
  <c r="L1209" i="8" s="1"/>
  <c r="L1129" i="8" a="1"/>
  <c r="L1129" i="8" s="1"/>
  <c r="L1073" i="8" a="1"/>
  <c r="L1073" i="8" s="1"/>
  <c r="L977" i="8" a="1"/>
  <c r="L977" i="8" s="1"/>
  <c r="L889" i="8" a="1"/>
  <c r="L889" i="8" s="1"/>
  <c r="L697" i="8" a="1"/>
  <c r="L697" i="8" s="1"/>
  <c r="L881" i="8" a="1"/>
  <c r="L881" i="8" s="1"/>
  <c r="L729" i="8" a="1"/>
  <c r="L729" i="8" s="1"/>
  <c r="L433" i="8" a="1"/>
  <c r="L433" i="8" s="1"/>
  <c r="L725" i="8" a="1"/>
  <c r="L725" i="8" s="1"/>
  <c r="L605" i="8" a="1"/>
  <c r="L605" i="8" s="1"/>
  <c r="L1397" i="8" a="1"/>
  <c r="L1397" i="8" s="1"/>
  <c r="L1333" i="8" a="1"/>
  <c r="L1333" i="8" s="1"/>
  <c r="L1269" i="8" a="1"/>
  <c r="L1269" i="8" s="1"/>
  <c r="L1205" i="8" a="1"/>
  <c r="L1205" i="8" s="1"/>
  <c r="L1133" i="8" a="1"/>
  <c r="L1133" i="8" s="1"/>
  <c r="L1069" i="8" a="1"/>
  <c r="L1069" i="8" s="1"/>
  <c r="L1005" i="8" a="1"/>
  <c r="L1005" i="8" s="1"/>
  <c r="L933" i="8" a="1"/>
  <c r="L933" i="8" s="1"/>
  <c r="L861" i="8" a="1"/>
  <c r="L861" i="8" s="1"/>
  <c r="L733" i="8" a="1"/>
  <c r="L733" i="8" s="1"/>
  <c r="L141" i="8" a="1"/>
  <c r="L141" i="8" s="1"/>
  <c r="L413" i="8" a="1"/>
  <c r="L413" i="8" s="1"/>
  <c r="L669" i="8" a="1"/>
  <c r="L669" i="8" s="1"/>
  <c r="L541" i="8" a="1"/>
  <c r="L541" i="8" s="1"/>
  <c r="L461" i="8" a="1"/>
  <c r="L461" i="8" s="1"/>
  <c r="L365" i="8" a="1"/>
  <c r="L365" i="8" s="1"/>
  <c r="L293" i="8" a="1"/>
  <c r="L293" i="8" s="1"/>
  <c r="L165" i="8" a="1"/>
  <c r="L165" i="8" s="1"/>
  <c r="L261" i="8" a="1"/>
  <c r="L261" i="8" s="1"/>
  <c r="L21" i="8" a="1"/>
  <c r="L21" i="8" s="1"/>
  <c r="L1409" i="8" a="1"/>
  <c r="L1409" i="8" s="1"/>
  <c r="L1345" i="8" a="1"/>
  <c r="L1345" i="8" s="1"/>
  <c r="L1273" i="8" a="1"/>
  <c r="L1273" i="8" s="1"/>
  <c r="L1201" i="8" a="1"/>
  <c r="L1201" i="8" s="1"/>
  <c r="L1113" i="8" a="1"/>
  <c r="L1113" i="8" s="1"/>
  <c r="L1065" i="8" a="1"/>
  <c r="L1065" i="8" s="1"/>
  <c r="L969" i="8" a="1"/>
  <c r="L969" i="8" s="1"/>
  <c r="L865" i="8" a="1"/>
  <c r="L865" i="8" s="1"/>
  <c r="L689" i="8" a="1"/>
  <c r="L689" i="8" s="1"/>
  <c r="L873" i="8" a="1"/>
  <c r="L873" i="8" s="1"/>
  <c r="L681" i="8" a="1"/>
  <c r="L681" i="8" s="1"/>
  <c r="L997" i="8" a="1"/>
  <c r="L997" i="8" s="1"/>
  <c r="L717" i="8" a="1"/>
  <c r="L717" i="8" s="1"/>
  <c r="L1453" i="8" a="1"/>
  <c r="L1453" i="8" s="1"/>
  <c r="L1389" i="8" a="1"/>
  <c r="L1389" i="8" s="1"/>
  <c r="L1325" i="8" a="1"/>
  <c r="L1325" i="8" s="1"/>
  <c r="L1261" i="8" a="1"/>
  <c r="L1261" i="8" s="1"/>
  <c r="L1197" i="8" a="1"/>
  <c r="L1197" i="8" s="1"/>
  <c r="L1125" i="8" a="1"/>
  <c r="L1125" i="8" s="1"/>
  <c r="L1061" i="8" a="1"/>
  <c r="L1061" i="8" s="1"/>
  <c r="L989" i="8" a="1"/>
  <c r="L989" i="8" s="1"/>
  <c r="L917" i="8" a="1"/>
  <c r="L917" i="8" s="1"/>
  <c r="L853" i="8" a="1"/>
  <c r="L853" i="8" s="1"/>
  <c r="L709" i="8" a="1"/>
  <c r="L709" i="8" s="1"/>
  <c r="L85" i="8" a="1"/>
  <c r="L85" i="8" s="1"/>
  <c r="L189" i="8" a="1"/>
  <c r="L189" i="8" s="1"/>
  <c r="L613" i="8" a="1"/>
  <c r="L613" i="8" s="1"/>
  <c r="L525" i="8" a="1"/>
  <c r="L525" i="8" s="1"/>
  <c r="L453" i="8" a="1"/>
  <c r="L453" i="8" s="1"/>
  <c r="L357" i="8" a="1"/>
  <c r="L357" i="8" s="1"/>
  <c r="L285" i="8" a="1"/>
  <c r="L285" i="8" s="1"/>
  <c r="L133" i="8" a="1"/>
  <c r="L133" i="8" s="1"/>
  <c r="L253" i="8" a="1"/>
  <c r="L253" i="8" s="1"/>
  <c r="L13" i="8" a="1"/>
  <c r="L13" i="8" s="1"/>
  <c r="K1070" i="8" a="1"/>
  <c r="K1070" i="8" s="1"/>
  <c r="K1070" i="15" s="1"/>
  <c r="K1456" i="8" a="1"/>
  <c r="K1456" i="8" s="1"/>
  <c r="K1449" i="8" a="1"/>
  <c r="K1449" i="8" s="1"/>
  <c r="K1428" i="8" a="1"/>
  <c r="K1428" i="8" s="1"/>
  <c r="K1420" i="8" a="1"/>
  <c r="K1420" i="8" s="1"/>
  <c r="K1406" i="8" a="1"/>
  <c r="K1406" i="8" s="1"/>
  <c r="K1399" i="8" a="1"/>
  <c r="K1399" i="8" s="1"/>
  <c r="K1392" i="8" a="1"/>
  <c r="K1392" i="8" s="1"/>
  <c r="K1385" i="8" a="1"/>
  <c r="K1385" i="8" s="1"/>
  <c r="K1378" i="8" a="1"/>
  <c r="K1378" i="8" s="1"/>
  <c r="K1364" i="8" a="1"/>
  <c r="K1364" i="8" s="1"/>
  <c r="K1356" i="8" a="1"/>
  <c r="K1356" i="8" s="1"/>
  <c r="K1342" i="8" a="1"/>
  <c r="K1342" i="8" s="1"/>
  <c r="K1335" i="8" a="1"/>
  <c r="K1335" i="8" s="1"/>
  <c r="K1328" i="8" a="1"/>
  <c r="K1328" i="8" s="1"/>
  <c r="K1321" i="8" a="1"/>
  <c r="K1321" i="8" s="1"/>
  <c r="K1314" i="8" a="1"/>
  <c r="K1314" i="8" s="1"/>
  <c r="K1300" i="8" a="1"/>
  <c r="K1300" i="8" s="1"/>
  <c r="K1292" i="8" a="1"/>
  <c r="K1292" i="8" s="1"/>
  <c r="K1278" i="8" a="1"/>
  <c r="K1278" i="8" s="1"/>
  <c r="K1271" i="8" a="1"/>
  <c r="K1271" i="8" s="1"/>
  <c r="K1266" i="8" a="1"/>
  <c r="K1266" i="8" s="1"/>
  <c r="K1255" i="8" a="1"/>
  <c r="K1255" i="8" s="1"/>
  <c r="K1238" i="8" a="1"/>
  <c r="K1238" i="8" s="1"/>
  <c r="K1227" i="8" a="1"/>
  <c r="K1227" i="8" s="1"/>
  <c r="K1222" i="8" a="1"/>
  <c r="K1222" i="8" s="1"/>
  <c r="K1217" i="8" a="1"/>
  <c r="K1217" i="8" s="1"/>
  <c r="K1211" i="8" a="1"/>
  <c r="K1211" i="8" s="1"/>
  <c r="K1201" i="8" a="1"/>
  <c r="K1201" i="8" s="1"/>
  <c r="K1189" i="8" a="1"/>
  <c r="K1189" i="8" s="1"/>
  <c r="K1184" i="8" a="1"/>
  <c r="K1184" i="8" s="1"/>
  <c r="K1173" i="8" a="1"/>
  <c r="K1173" i="8" s="1"/>
  <c r="K1166" i="8" a="1"/>
  <c r="K1166" i="8" s="1"/>
  <c r="K1161" i="8" a="1"/>
  <c r="K1161" i="8" s="1"/>
  <c r="K1150" i="8" a="1"/>
  <c r="K1150" i="8" s="1"/>
  <c r="K1144" i="8" a="1"/>
  <c r="K1144" i="8" s="1"/>
  <c r="K1138" i="8" a="1"/>
  <c r="K1138" i="8" s="1"/>
  <c r="K1126" i="8" a="1"/>
  <c r="K1126" i="8" s="1"/>
  <c r="K1120" i="8" a="1"/>
  <c r="K1120" i="8" s="1"/>
  <c r="K1104" i="8" a="1"/>
  <c r="K1104" i="8" s="1"/>
  <c r="K1088" i="8" a="1"/>
  <c r="K1088" i="8" s="1"/>
  <c r="K1072" i="8" a="1"/>
  <c r="K1072" i="8" s="1"/>
  <c r="K1056" i="8" a="1"/>
  <c r="K1056" i="8" s="1"/>
  <c r="K1040" i="8" a="1"/>
  <c r="K1040" i="8" s="1"/>
  <c r="K1030" i="8" a="1"/>
  <c r="K1030" i="8" s="1"/>
  <c r="K1024" i="8" a="1"/>
  <c r="K1024" i="8" s="1"/>
  <c r="K1019" i="8" a="1"/>
  <c r="K1019" i="8" s="1"/>
  <c r="K1007" i="8" a="1"/>
  <c r="K1007" i="8" s="1"/>
  <c r="K1455" i="8" a="1"/>
  <c r="K1455" i="8" s="1"/>
  <c r="K1448" i="8" a="1"/>
  <c r="K1448" i="8" s="1"/>
  <c r="K1441" i="8" a="1"/>
  <c r="K1441" i="8" s="1"/>
  <c r="K1434" i="8" a="1"/>
  <c r="K1434" i="8" s="1"/>
  <c r="K1427" i="8" a="1"/>
  <c r="K1427" i="8" s="1"/>
  <c r="K1419" i="8" a="1"/>
  <c r="K1419" i="8" s="1"/>
  <c r="K1413" i="8" a="1"/>
  <c r="K1413" i="8" s="1"/>
  <c r="K1405" i="8" a="1"/>
  <c r="K1405" i="8" s="1"/>
  <c r="K1398" i="8" a="1"/>
  <c r="K1398" i="8" s="1"/>
  <c r="K1391" i="8" a="1"/>
  <c r="K1391" i="8" s="1"/>
  <c r="K1384" i="8" a="1"/>
  <c r="K1384" i="8" s="1"/>
  <c r="K1377" i="8" a="1"/>
  <c r="K1377" i="8" s="1"/>
  <c r="K1370" i="8" a="1"/>
  <c r="K1370" i="8" s="1"/>
  <c r="K1363" i="8" a="1"/>
  <c r="K1363" i="8" s="1"/>
  <c r="K1355" i="8" a="1"/>
  <c r="K1355" i="8" s="1"/>
  <c r="K1349" i="8" a="1"/>
  <c r="K1349" i="8" s="1"/>
  <c r="K1341" i="8" a="1"/>
  <c r="K1341" i="8" s="1"/>
  <c r="K1334" i="8" a="1"/>
  <c r="K1334" i="8" s="1"/>
  <c r="K1327" i="8" a="1"/>
  <c r="K1327" i="8" s="1"/>
  <c r="K1320" i="8" a="1"/>
  <c r="K1320" i="8" s="1"/>
  <c r="K1313" i="8" a="1"/>
  <c r="K1313" i="8" s="1"/>
  <c r="K1306" i="8" a="1"/>
  <c r="K1306" i="8" s="1"/>
  <c r="K1299" i="8" a="1"/>
  <c r="K1299" i="8" s="1"/>
  <c r="K1291" i="8" a="1"/>
  <c r="K1291" i="8" s="1"/>
  <c r="K1285" i="8" a="1"/>
  <c r="K1285" i="8" s="1"/>
  <c r="K1277" i="8" a="1"/>
  <c r="K1277" i="8" s="1"/>
  <c r="K1270" i="8" a="1"/>
  <c r="K1270" i="8" s="1"/>
  <c r="K1259" i="8" a="1"/>
  <c r="K1259" i="8" s="1"/>
  <c r="K1254" i="8" a="1"/>
  <c r="K1254" i="8" s="1"/>
  <c r="K1249" i="8" a="1"/>
  <c r="K1249" i="8" s="1"/>
  <c r="K1243" i="8" a="1"/>
  <c r="K1243" i="8" s="1"/>
  <c r="K1233" i="8" a="1"/>
  <c r="K1233" i="8" s="1"/>
  <c r="K1221" i="8" a="1"/>
  <c r="K1221" i="8" s="1"/>
  <c r="K1216" i="8" a="1"/>
  <c r="K1216" i="8" s="1"/>
  <c r="K1205" i="8" a="1"/>
  <c r="K1205" i="8" s="1"/>
  <c r="K1200" i="8" a="1"/>
  <c r="K1200" i="8" s="1"/>
  <c r="K1194" i="8" a="1"/>
  <c r="K1194" i="8" s="1"/>
  <c r="K1188" i="8" a="1"/>
  <c r="K1188" i="8" s="1"/>
  <c r="K1178" i="8" a="1"/>
  <c r="K1178" i="8" s="1"/>
  <c r="K1172" i="8" a="1"/>
  <c r="K1172" i="8" s="1"/>
  <c r="K1160" i="8" a="1"/>
  <c r="K1160" i="8" s="1"/>
  <c r="K1154" i="8" a="1"/>
  <c r="K1154" i="8" s="1"/>
  <c r="K1149" i="8" a="1"/>
  <c r="K1149" i="8" s="1"/>
  <c r="K1143" i="8" a="1"/>
  <c r="K1143" i="8" s="1"/>
  <c r="K1131" i="8" a="1"/>
  <c r="K1131" i="8" s="1"/>
  <c r="K1125" i="8" a="1"/>
  <c r="K1125" i="8" s="1"/>
  <c r="K1119" i="8" a="1"/>
  <c r="K1119" i="8" s="1"/>
  <c r="K1114" i="8" a="1"/>
  <c r="K1114" i="8" s="1"/>
  <c r="K1109" i="8" a="1"/>
  <c r="K1109" i="8" s="1"/>
  <c r="K1454" i="8" a="1"/>
  <c r="K1454" i="8" s="1"/>
  <c r="K1447" i="8" a="1"/>
  <c r="K1447" i="8" s="1"/>
  <c r="K1440" i="8" a="1"/>
  <c r="K1440" i="8" s="1"/>
  <c r="K1433" i="8" a="1"/>
  <c r="K1433" i="8" s="1"/>
  <c r="K1426" i="8" a="1"/>
  <c r="K1426" i="8" s="1"/>
  <c r="K1412" i="8" a="1"/>
  <c r="K1412" i="8" s="1"/>
  <c r="K1404" i="8" a="1"/>
  <c r="K1404" i="8" s="1"/>
  <c r="K1390" i="8" a="1"/>
  <c r="K1390" i="8" s="1"/>
  <c r="K1383" i="8" a="1"/>
  <c r="K1383" i="8" s="1"/>
  <c r="K1376" i="8" a="1"/>
  <c r="K1376" i="8" s="1"/>
  <c r="K1369" i="8" a="1"/>
  <c r="K1369" i="8" s="1"/>
  <c r="K1362" i="8" a="1"/>
  <c r="K1362" i="8" s="1"/>
  <c r="K1348" i="8" a="1"/>
  <c r="K1348" i="8" s="1"/>
  <c r="K1340" i="8" a="1"/>
  <c r="K1340" i="8" s="1"/>
  <c r="K1326" i="8" a="1"/>
  <c r="K1326" i="8" s="1"/>
  <c r="K1319" i="8" a="1"/>
  <c r="K1319" i="8" s="1"/>
  <c r="K1312" i="8" a="1"/>
  <c r="K1312" i="8" s="1"/>
  <c r="K1305" i="8" a="1"/>
  <c r="K1305" i="8" s="1"/>
  <c r="K1298" i="8" a="1"/>
  <c r="K1298" i="8" s="1"/>
  <c r="K1284" i="8" a="1"/>
  <c r="K1284" i="8" s="1"/>
  <c r="K1276" i="8" a="1"/>
  <c r="K1276" i="8" s="1"/>
  <c r="K1265" i="8" a="1"/>
  <c r="K1265" i="8" s="1"/>
  <c r="K1253" i="8" a="1"/>
  <c r="K1253" i="8" s="1"/>
  <c r="K1248" i="8" a="1"/>
  <c r="K1248" i="8" s="1"/>
  <c r="K1237" i="8" a="1"/>
  <c r="K1237" i="8" s="1"/>
  <c r="K1232" i="8" a="1"/>
  <c r="K1232" i="8" s="1"/>
  <c r="K1226" i="8" a="1"/>
  <c r="K1226" i="8" s="1"/>
  <c r="K1220" i="8" a="1"/>
  <c r="K1220" i="8" s="1"/>
  <c r="K1215" i="8" a="1"/>
  <c r="K1215" i="8" s="1"/>
  <c r="K1210" i="8" a="1"/>
  <c r="K1210" i="8" s="1"/>
  <c r="K1204" i="8" a="1"/>
  <c r="K1204" i="8" s="1"/>
  <c r="K1199" i="8" a="1"/>
  <c r="K1199" i="8" s="1"/>
  <c r="K1183" i="8" a="1"/>
  <c r="K1183" i="8" s="1"/>
  <c r="K1165" i="8" a="1"/>
  <c r="K1165" i="8" s="1"/>
  <c r="K1148" i="8" a="1"/>
  <c r="K1148" i="8" s="1"/>
  <c r="K1142" i="8" a="1"/>
  <c r="K1142" i="8" s="1"/>
  <c r="K1137" i="8" a="1"/>
  <c r="K1137" i="8" s="1"/>
  <c r="K1124" i="8" a="1"/>
  <c r="K1124" i="8" s="1"/>
  <c r="K1108" i="8" a="1"/>
  <c r="K1108" i="8" s="1"/>
  <c r="K1092" i="8" a="1"/>
  <c r="K1092" i="8" s="1"/>
  <c r="K1076" i="8" a="1"/>
  <c r="K1076" i="8" s="1"/>
  <c r="K1060" i="8" a="1"/>
  <c r="K1060" i="8" s="1"/>
  <c r="K1044" i="8" a="1"/>
  <c r="K1044" i="8" s="1"/>
  <c r="K1033" i="8" a="1"/>
  <c r="K1033" i="8" s="1"/>
  <c r="K1023" i="8" a="1"/>
  <c r="K1023" i="8" s="1"/>
  <c r="K1017" i="8" a="1"/>
  <c r="K1017" i="8" s="1"/>
  <c r="K1005" i="8" a="1"/>
  <c r="K1005" i="8" s="1"/>
  <c r="K1453" i="8" a="1"/>
  <c r="K1453" i="8" s="1"/>
  <c r="K1446" i="8" a="1"/>
  <c r="K1446" i="8" s="1"/>
  <c r="K1439" i="8" a="1"/>
  <c r="K1439" i="8" s="1"/>
  <c r="K1432" i="8" a="1"/>
  <c r="K1432" i="8" s="1"/>
  <c r="K1425" i="8" a="1"/>
  <c r="K1425" i="8" s="1"/>
  <c r="K1418" i="8" a="1"/>
  <c r="K1418" i="8" s="1"/>
  <c r="K1411" i="8" a="1"/>
  <c r="K1411" i="8" s="1"/>
  <c r="K1403" i="8" a="1"/>
  <c r="K1403" i="8" s="1"/>
  <c r="K1397" i="8" a="1"/>
  <c r="K1397" i="8" s="1"/>
  <c r="K1389" i="8" a="1"/>
  <c r="K1389" i="8" s="1"/>
  <c r="K1382" i="8" a="1"/>
  <c r="K1382" i="8" s="1"/>
  <c r="K1375" i="8" a="1"/>
  <c r="K1375" i="8" s="1"/>
  <c r="K1368" i="8" a="1"/>
  <c r="K1368" i="8" s="1"/>
  <c r="K1361" i="8" a="1"/>
  <c r="K1361" i="8" s="1"/>
  <c r="K1354" i="8" a="1"/>
  <c r="K1354" i="8" s="1"/>
  <c r="K1347" i="8" a="1"/>
  <c r="K1347" i="8" s="1"/>
  <c r="K1339" i="8" a="1"/>
  <c r="K1339" i="8" s="1"/>
  <c r="K1333" i="8" a="1"/>
  <c r="K1333" i="8" s="1"/>
  <c r="K1325" i="8" a="1"/>
  <c r="K1325" i="8" s="1"/>
  <c r="K1318" i="8" a="1"/>
  <c r="K1318" i="8" s="1"/>
  <c r="K1311" i="8" a="1"/>
  <c r="K1311" i="8" s="1"/>
  <c r="K1304" i="8" a="1"/>
  <c r="K1304" i="8" s="1"/>
  <c r="K1297" i="8" a="1"/>
  <c r="K1297" i="8" s="1"/>
  <c r="K1290" i="8" a="1"/>
  <c r="K1290" i="8" s="1"/>
  <c r="K1283" i="8" a="1"/>
  <c r="K1283" i="8" s="1"/>
  <c r="K1275" i="8" a="1"/>
  <c r="K1275" i="8" s="1"/>
  <c r="K1269" i="8" a="1"/>
  <c r="K1269" i="8" s="1"/>
  <c r="K1264" i="8" a="1"/>
  <c r="K1264" i="8" s="1"/>
  <c r="K1258" i="8" a="1"/>
  <c r="K1258" i="8" s="1"/>
  <c r="K1252" i="8" a="1"/>
  <c r="K1252" i="8" s="1"/>
  <c r="K1247" i="8" a="1"/>
  <c r="K1247" i="8" s="1"/>
  <c r="K1242" i="8" a="1"/>
  <c r="K1242" i="8" s="1"/>
  <c r="K1236" i="8" a="1"/>
  <c r="K1236" i="8" s="1"/>
  <c r="K1231" i="8" a="1"/>
  <c r="K1231" i="8" s="1"/>
  <c r="K1198" i="8" a="1"/>
  <c r="K1198" i="8" s="1"/>
  <c r="K1193" i="8" a="1"/>
  <c r="K1193" i="8" s="1"/>
  <c r="K1187" i="8" a="1"/>
  <c r="K1187" i="8" s="1"/>
  <c r="K1177" i="8" a="1"/>
  <c r="K1177" i="8" s="1"/>
  <c r="K1171" i="8" a="1"/>
  <c r="K1171" i="8" s="1"/>
  <c r="K1164" i="8" a="1"/>
  <c r="K1164" i="8" s="1"/>
  <c r="K1159" i="8" a="1"/>
  <c r="K1159" i="8" s="1"/>
  <c r="K1153" i="8" a="1"/>
  <c r="K1153" i="8" s="1"/>
  <c r="K1147" i="8" a="1"/>
  <c r="K1147" i="8" s="1"/>
  <c r="K1136" i="8" a="1"/>
  <c r="K1136" i="8" s="1"/>
  <c r="K1130" i="8" a="1"/>
  <c r="K1130" i="8" s="1"/>
  <c r="K1123" i="8" a="1"/>
  <c r="K1123" i="8" s="1"/>
  <c r="K1118" i="8" a="1"/>
  <c r="K1118" i="8" s="1"/>
  <c r="K1113" i="8" a="1"/>
  <c r="K1113" i="8" s="1"/>
  <c r="K1107" i="8" a="1"/>
  <c r="K1107" i="8" s="1"/>
  <c r="K1102" i="8" a="1"/>
  <c r="K1102" i="8" s="1"/>
  <c r="K1097" i="8" a="1"/>
  <c r="K1097" i="8" s="1"/>
  <c r="K1091" i="8" a="1"/>
  <c r="K1091" i="8" s="1"/>
  <c r="K1086" i="8" a="1"/>
  <c r="K1086" i="8" s="1"/>
  <c r="K1081" i="8" a="1"/>
  <c r="K1081" i="8" s="1"/>
  <c r="K1075" i="8" a="1"/>
  <c r="K1075" i="8" s="1"/>
  <c r="K1065" i="8" a="1"/>
  <c r="K1065" i="8" s="1"/>
  <c r="K1460" i="8" a="1"/>
  <c r="K1460" i="8" s="1"/>
  <c r="K1452" i="8" a="1"/>
  <c r="K1452" i="8" s="1"/>
  <c r="K1438" i="8" a="1"/>
  <c r="K1438" i="8" s="1"/>
  <c r="K1431" i="8" a="1"/>
  <c r="K1431" i="8" s="1"/>
  <c r="K1424" i="8" a="1"/>
  <c r="K1424" i="8" s="1"/>
  <c r="K1417" i="8" a="1"/>
  <c r="K1417" i="8" s="1"/>
  <c r="K1410" i="8" a="1"/>
  <c r="K1410" i="8" s="1"/>
  <c r="K1396" i="8" a="1"/>
  <c r="K1396" i="8" s="1"/>
  <c r="K1388" i="8" a="1"/>
  <c r="K1388" i="8" s="1"/>
  <c r="K1374" i="8" a="1"/>
  <c r="K1374" i="8" s="1"/>
  <c r="K1367" i="8" a="1"/>
  <c r="K1367" i="8" s="1"/>
  <c r="K1360" i="8" a="1"/>
  <c r="K1360" i="8" s="1"/>
  <c r="K1353" i="8" a="1"/>
  <c r="K1353" i="8" s="1"/>
  <c r="K1346" i="8" a="1"/>
  <c r="K1346" i="8" s="1"/>
  <c r="K1332" i="8" a="1"/>
  <c r="K1332" i="8" s="1"/>
  <c r="K1324" i="8" a="1"/>
  <c r="K1324" i="8" s="1"/>
  <c r="K1310" i="8" a="1"/>
  <c r="K1310" i="8" s="1"/>
  <c r="K1303" i="8" a="1"/>
  <c r="K1303" i="8" s="1"/>
  <c r="K1296" i="8" a="1"/>
  <c r="K1296" i="8" s="1"/>
  <c r="K1289" i="8" a="1"/>
  <c r="K1289" i="8" s="1"/>
  <c r="K1282" i="8" a="1"/>
  <c r="K1282" i="8" s="1"/>
  <c r="K1268" i="8" a="1"/>
  <c r="K1268" i="8" s="1"/>
  <c r="K1263" i="8" a="1"/>
  <c r="K1263" i="8" s="1"/>
  <c r="K1230" i="8" a="1"/>
  <c r="K1230" i="8" s="1"/>
  <c r="K1225" i="8" a="1"/>
  <c r="K1225" i="8" s="1"/>
  <c r="K1219" i="8" a="1"/>
  <c r="K1219" i="8" s="1"/>
  <c r="K1214" i="8" a="1"/>
  <c r="K1214" i="8" s="1"/>
  <c r="K1209" i="8" a="1"/>
  <c r="K1209" i="8" s="1"/>
  <c r="K1203" i="8" a="1"/>
  <c r="K1203" i="8" s="1"/>
  <c r="K1197" i="8" a="1"/>
  <c r="K1197" i="8" s="1"/>
  <c r="K1192" i="8" a="1"/>
  <c r="K1192" i="8" s="1"/>
  <c r="K1182" i="8" a="1"/>
  <c r="K1182" i="8" s="1"/>
  <c r="K1176" i="8" a="1"/>
  <c r="K1176" i="8" s="1"/>
  <c r="K1170" i="8" a="1"/>
  <c r="K1170" i="8" s="1"/>
  <c r="K1158" i="8" a="1"/>
  <c r="K1158" i="8" s="1"/>
  <c r="K1152" i="8" a="1"/>
  <c r="K1152" i="8" s="1"/>
  <c r="K1141" i="8" a="1"/>
  <c r="K1141" i="8" s="1"/>
  <c r="K1135" i="8" a="1"/>
  <c r="K1135" i="8" s="1"/>
  <c r="K1129" i="8" a="1"/>
  <c r="K1129" i="8" s="1"/>
  <c r="K1112" i="8" a="1"/>
  <c r="K1112" i="8" s="1"/>
  <c r="K1096" i="8" a="1"/>
  <c r="K1096" i="8" s="1"/>
  <c r="K1080" i="8" a="1"/>
  <c r="K1080" i="8" s="1"/>
  <c r="K1064" i="8" a="1"/>
  <c r="K1064" i="8" s="1"/>
  <c r="K1048" i="8" a="1"/>
  <c r="K1048" i="8" s="1"/>
  <c r="K1032" i="8" a="1"/>
  <c r="K1032" i="8" s="1"/>
  <c r="K1027" i="8" a="1"/>
  <c r="K1027" i="8" s="1"/>
  <c r="K1022" i="8" a="1"/>
  <c r="K1022" i="8" s="1"/>
  <c r="K1015" i="8" a="1"/>
  <c r="K1015" i="8" s="1"/>
  <c r="K1004" i="8" a="1"/>
  <c r="K1004" i="8" s="1"/>
  <c r="K999" i="8" a="1"/>
  <c r="K999" i="8" s="1"/>
  <c r="K994" i="8" a="1"/>
  <c r="K994" i="8" s="1"/>
  <c r="K988" i="8" a="1"/>
  <c r="K988" i="8" s="1"/>
  <c r="K978" i="8" a="1"/>
  <c r="K978" i="8" s="1"/>
  <c r="K966" i="8" a="1"/>
  <c r="K966" i="8" s="1"/>
  <c r="K960" i="8" a="1"/>
  <c r="K960" i="8" s="1"/>
  <c r="K1459" i="8" a="1"/>
  <c r="K1459" i="8" s="1"/>
  <c r="K1451" i="8" a="1"/>
  <c r="K1451" i="8" s="1"/>
  <c r="K1445" i="8" a="1"/>
  <c r="K1445" i="8" s="1"/>
  <c r="K1437" i="8" a="1"/>
  <c r="K1437" i="8" s="1"/>
  <c r="K1430" i="8" a="1"/>
  <c r="K1430" i="8" s="1"/>
  <c r="K1423" i="8" a="1"/>
  <c r="K1423" i="8" s="1"/>
  <c r="K1416" i="8" a="1"/>
  <c r="K1416" i="8" s="1"/>
  <c r="K1409" i="8" a="1"/>
  <c r="K1409" i="8" s="1"/>
  <c r="K1402" i="8" a="1"/>
  <c r="K1402" i="8" s="1"/>
  <c r="K1395" i="8" a="1"/>
  <c r="K1395" i="8" s="1"/>
  <c r="K1387" i="8" a="1"/>
  <c r="K1387" i="8" s="1"/>
  <c r="K1381" i="8" a="1"/>
  <c r="K1381" i="8" s="1"/>
  <c r="K1373" i="8" a="1"/>
  <c r="K1373" i="8" s="1"/>
  <c r="K1366" i="8" a="1"/>
  <c r="K1366" i="8" s="1"/>
  <c r="K1359" i="8" a="1"/>
  <c r="K1359" i="8" s="1"/>
  <c r="K1352" i="8" a="1"/>
  <c r="K1352" i="8" s="1"/>
  <c r="K1345" i="8" a="1"/>
  <c r="K1345" i="8" s="1"/>
  <c r="K1338" i="8" a="1"/>
  <c r="K1338" i="8" s="1"/>
  <c r="K1331" i="8" a="1"/>
  <c r="K1331" i="8" s="1"/>
  <c r="K1323" i="8" a="1"/>
  <c r="K1323" i="8" s="1"/>
  <c r="K1317" i="8" a="1"/>
  <c r="K1317" i="8" s="1"/>
  <c r="K1309" i="8" a="1"/>
  <c r="K1309" i="8" s="1"/>
  <c r="K1302" i="8" a="1"/>
  <c r="K1302" i="8" s="1"/>
  <c r="K1295" i="8" a="1"/>
  <c r="K1295" i="8" s="1"/>
  <c r="K1288" i="8" a="1"/>
  <c r="K1288" i="8" s="1"/>
  <c r="K1281" i="8" a="1"/>
  <c r="K1281" i="8" s="1"/>
  <c r="K1274" i="8" a="1"/>
  <c r="K1274" i="8" s="1"/>
  <c r="K1262" i="8" a="1"/>
  <c r="K1262" i="8" s="1"/>
  <c r="K1257" i="8" a="1"/>
  <c r="K1257" i="8" s="1"/>
  <c r="K1251" i="8" a="1"/>
  <c r="K1251" i="8" s="1"/>
  <c r="K1246" i="8" a="1"/>
  <c r="K1246" i="8" s="1"/>
  <c r="K1241" i="8" a="1"/>
  <c r="K1241" i="8" s="1"/>
  <c r="K1235" i="8" a="1"/>
  <c r="K1235" i="8" s="1"/>
  <c r="K1229" i="8" a="1"/>
  <c r="K1229" i="8" s="1"/>
  <c r="K1224" i="8" a="1"/>
  <c r="K1224" i="8" s="1"/>
  <c r="K1213" i="8" a="1"/>
  <c r="K1213" i="8" s="1"/>
  <c r="K1208" i="8" a="1"/>
  <c r="K1208" i="8" s="1"/>
  <c r="K1196" i="8" a="1"/>
  <c r="K1196" i="8" s="1"/>
  <c r="K1186" i="8" a="1"/>
  <c r="K1186" i="8" s="1"/>
  <c r="K1181" i="8" a="1"/>
  <c r="K1181" i="8" s="1"/>
  <c r="K1175" i="8" a="1"/>
  <c r="K1175" i="8" s="1"/>
  <c r="K1169" i="8" a="1"/>
  <c r="K1169" i="8" s="1"/>
  <c r="K1163" i="8" a="1"/>
  <c r="K1163" i="8" s="1"/>
  <c r="K1157" i="8" a="1"/>
  <c r="K1157" i="8" s="1"/>
  <c r="K1146" i="8" a="1"/>
  <c r="K1146" i="8" s="1"/>
  <c r="K1140" i="8" a="1"/>
  <c r="K1140" i="8" s="1"/>
  <c r="K1134" i="8" a="1"/>
  <c r="K1134" i="8" s="1"/>
  <c r="K1128" i="8" a="1"/>
  <c r="K1128" i="8" s="1"/>
  <c r="K1122" i="8" a="1"/>
  <c r="K1122" i="8" s="1"/>
  <c r="K1117" i="8" a="1"/>
  <c r="K1117" i="8" s="1"/>
  <c r="K1111" i="8" a="1"/>
  <c r="K1111" i="8" s="1"/>
  <c r="K1106" i="8" a="1"/>
  <c r="K1106" i="8" s="1"/>
  <c r="K1101" i="8" a="1"/>
  <c r="K1101" i="8" s="1"/>
  <c r="K1095" i="8" a="1"/>
  <c r="K1095" i="8" s="1"/>
  <c r="K1090" i="8" a="1"/>
  <c r="K1090" i="8" s="1"/>
  <c r="K1085" i="8" a="1"/>
  <c r="K1085" i="8" s="1"/>
  <c r="K1458" i="8" a="1"/>
  <c r="K1458" i="8" s="1"/>
  <c r="K1444" i="8" a="1"/>
  <c r="K1444" i="8" s="1"/>
  <c r="K1436" i="8" a="1"/>
  <c r="K1436" i="8" s="1"/>
  <c r="K1422" i="8" a="1"/>
  <c r="K1422" i="8" s="1"/>
  <c r="K1415" i="8" a="1"/>
  <c r="K1415" i="8" s="1"/>
  <c r="K1408" i="8" a="1"/>
  <c r="K1408" i="8" s="1"/>
  <c r="K1401" i="8" a="1"/>
  <c r="K1401" i="8" s="1"/>
  <c r="K1394" i="8" a="1"/>
  <c r="K1394" i="8" s="1"/>
  <c r="K1380" i="8" a="1"/>
  <c r="K1380" i="8" s="1"/>
  <c r="K1372" i="8" a="1"/>
  <c r="K1372" i="8" s="1"/>
  <c r="K1358" i="8" a="1"/>
  <c r="K1358" i="8" s="1"/>
  <c r="K1351" i="8" a="1"/>
  <c r="K1351" i="8" s="1"/>
  <c r="K1344" i="8" a="1"/>
  <c r="K1344" i="8" s="1"/>
  <c r="K1337" i="8" a="1"/>
  <c r="K1337" i="8" s="1"/>
  <c r="K1330" i="8" a="1"/>
  <c r="K1330" i="8" s="1"/>
  <c r="K1316" i="8" a="1"/>
  <c r="K1316" i="8" s="1"/>
  <c r="K1308" i="8" a="1"/>
  <c r="K1308" i="8" s="1"/>
  <c r="K1294" i="8" a="1"/>
  <c r="K1294" i="8" s="1"/>
  <c r="K1287" i="8" a="1"/>
  <c r="K1287" i="8" s="1"/>
  <c r="K1280" i="8" a="1"/>
  <c r="K1280" i="8" s="1"/>
  <c r="K1273" i="8" a="1"/>
  <c r="K1273" i="8" s="1"/>
  <c r="K1267" i="8" a="1"/>
  <c r="K1267" i="8" s="1"/>
  <c r="K1261" i="8" a="1"/>
  <c r="K1261" i="8" s="1"/>
  <c r="K1256" i="8" a="1"/>
  <c r="K1256" i="8" s="1"/>
  <c r="K1245" i="8" a="1"/>
  <c r="K1245" i="8" s="1"/>
  <c r="K1240" i="8" a="1"/>
  <c r="K1240" i="8" s="1"/>
  <c r="K1228" i="8" a="1"/>
  <c r="K1228" i="8" s="1"/>
  <c r="K1218" i="8" a="1"/>
  <c r="K1218" i="8" s="1"/>
  <c r="K1212" i="8" a="1"/>
  <c r="K1212" i="8" s="1"/>
  <c r="K1207" i="8" a="1"/>
  <c r="K1207" i="8" s="1"/>
  <c r="K1202" i="8" a="1"/>
  <c r="K1202" i="8" s="1"/>
  <c r="K1191" i="8" a="1"/>
  <c r="K1191" i="8" s="1"/>
  <c r="K1180" i="8" a="1"/>
  <c r="K1180" i="8" s="1"/>
  <c r="K1174" i="8" a="1"/>
  <c r="K1174" i="8" s="1"/>
  <c r="K1168" i="8" a="1"/>
  <c r="K1168" i="8" s="1"/>
  <c r="K1156" i="8" a="1"/>
  <c r="K1156" i="8" s="1"/>
  <c r="K1151" i="8" a="1"/>
  <c r="K1151" i="8" s="1"/>
  <c r="K1133" i="8" a="1"/>
  <c r="K1133" i="8" s="1"/>
  <c r="K1116" i="8" a="1"/>
  <c r="K1116" i="8" s="1"/>
  <c r="K1100" i="8" a="1"/>
  <c r="K1100" i="8" s="1"/>
  <c r="K1084" i="8" a="1"/>
  <c r="K1084" i="8" s="1"/>
  <c r="K1068" i="8" a="1"/>
  <c r="K1068" i="8" s="1"/>
  <c r="K1052" i="8" a="1"/>
  <c r="K1052" i="8" s="1"/>
  <c r="K1036" i="8" a="1"/>
  <c r="K1036" i="8" s="1"/>
  <c r="K1031" i="8" a="1"/>
  <c r="K1031" i="8" s="1"/>
  <c r="K1026" i="8" a="1"/>
  <c r="K1026" i="8" s="1"/>
  <c r="K1020" i="8" a="1"/>
  <c r="K1020" i="8" s="1"/>
  <c r="K1014" i="8" a="1"/>
  <c r="K1014" i="8" s="1"/>
  <c r="K1457" i="8" a="1"/>
  <c r="K1457" i="8" s="1"/>
  <c r="K1450" i="8" a="1"/>
  <c r="K1450" i="8" s="1"/>
  <c r="K1443" i="8" a="1"/>
  <c r="K1443" i="8" s="1"/>
  <c r="K1435" i="8" a="1"/>
  <c r="K1435" i="8" s="1"/>
  <c r="K1429" i="8" a="1"/>
  <c r="K1429" i="8" s="1"/>
  <c r="K1421" i="8" a="1"/>
  <c r="K1421" i="8" s="1"/>
  <c r="K1414" i="8" a="1"/>
  <c r="K1414" i="8" s="1"/>
  <c r="K1407" i="8" a="1"/>
  <c r="K1407" i="8" s="1"/>
  <c r="K1400" i="8" a="1"/>
  <c r="K1400" i="8" s="1"/>
  <c r="K1393" i="8" a="1"/>
  <c r="K1393" i="8" s="1"/>
  <c r="K1386" i="8" a="1"/>
  <c r="K1386" i="8" s="1"/>
  <c r="K1379" i="8" a="1"/>
  <c r="K1379" i="8" s="1"/>
  <c r="K1371" i="8" a="1"/>
  <c r="K1371" i="8" s="1"/>
  <c r="K1365" i="8" a="1"/>
  <c r="K1365" i="8" s="1"/>
  <c r="K1357" i="8" a="1"/>
  <c r="K1357" i="8" s="1"/>
  <c r="K1350" i="8" a="1"/>
  <c r="K1350" i="8" s="1"/>
  <c r="K1343" i="8" a="1"/>
  <c r="K1343" i="8" s="1"/>
  <c r="K1336" i="8" a="1"/>
  <c r="K1336" i="8" s="1"/>
  <c r="K1329" i="8" a="1"/>
  <c r="K1329" i="8" s="1"/>
  <c r="K1322" i="8" a="1"/>
  <c r="K1322" i="8" s="1"/>
  <c r="K1315" i="8" a="1"/>
  <c r="K1315" i="8" s="1"/>
  <c r="K1307" i="8" a="1"/>
  <c r="K1307" i="8" s="1"/>
  <c r="K1301" i="8" a="1"/>
  <c r="K1301" i="8" s="1"/>
  <c r="K1293" i="8" a="1"/>
  <c r="K1293" i="8" s="1"/>
  <c r="K1286" i="8" a="1"/>
  <c r="K1286" i="8" s="1"/>
  <c r="K1279" i="8" a="1"/>
  <c r="K1279" i="8" s="1"/>
  <c r="K1272" i="8" a="1"/>
  <c r="K1272" i="8" s="1"/>
  <c r="K1260" i="8" a="1"/>
  <c r="K1260" i="8" s="1"/>
  <c r="K1250" i="8" a="1"/>
  <c r="K1250" i="8" s="1"/>
  <c r="K1244" i="8" a="1"/>
  <c r="K1244" i="8" s="1"/>
  <c r="K1239" i="8" a="1"/>
  <c r="K1239" i="8" s="1"/>
  <c r="K1234" i="8" a="1"/>
  <c r="K1234" i="8" s="1"/>
  <c r="K1223" i="8" a="1"/>
  <c r="K1223" i="8" s="1"/>
  <c r="K1206" i="8" a="1"/>
  <c r="K1206" i="8" s="1"/>
  <c r="K1195" i="8" a="1"/>
  <c r="K1195" i="8" s="1"/>
  <c r="K1190" i="8" a="1"/>
  <c r="K1190" i="8" s="1"/>
  <c r="K1185" i="8" a="1"/>
  <c r="K1185" i="8" s="1"/>
  <c r="K1179" i="8" a="1"/>
  <c r="K1179" i="8" s="1"/>
  <c r="K1167" i="8" a="1"/>
  <c r="K1167" i="8" s="1"/>
  <c r="K1162" i="8" a="1"/>
  <c r="K1162" i="8" s="1"/>
  <c r="K1155" i="8" a="1"/>
  <c r="K1155" i="8" s="1"/>
  <c r="K1145" i="8" a="1"/>
  <c r="K1145" i="8" s="1"/>
  <c r="K1139" i="8" a="1"/>
  <c r="K1139" i="8" s="1"/>
  <c r="K1132" i="8" a="1"/>
  <c r="K1132" i="8" s="1"/>
  <c r="K1127" i="8" a="1"/>
  <c r="K1127" i="8" s="1"/>
  <c r="K1121" i="8" a="1"/>
  <c r="K1121" i="8" s="1"/>
  <c r="K1115" i="8" a="1"/>
  <c r="K1115" i="8" s="1"/>
  <c r="K1110" i="8" a="1"/>
  <c r="K1110" i="8" s="1"/>
  <c r="K1105" i="8" a="1"/>
  <c r="K1105" i="8" s="1"/>
  <c r="K1099" i="8" a="1"/>
  <c r="K1099" i="8" s="1"/>
  <c r="K1094" i="8" a="1"/>
  <c r="K1094" i="8" s="1"/>
  <c r="K1089" i="8" a="1"/>
  <c r="K1089" i="8" s="1"/>
  <c r="K1083" i="8" a="1"/>
  <c r="K1083" i="8" s="1"/>
  <c r="K1078" i="8" a="1"/>
  <c r="K1078" i="8" s="1"/>
  <c r="K1073" i="8" a="1"/>
  <c r="K1073" i="8" s="1"/>
  <c r="K1067" i="8" a="1"/>
  <c r="K1067" i="8" s="1"/>
  <c r="K1062" i="8" a="1"/>
  <c r="K1062" i="8" s="1"/>
  <c r="K1057" i="8" a="1"/>
  <c r="K1057" i="8" s="1"/>
  <c r="K1051" i="8" a="1"/>
  <c r="K1051" i="8" s="1"/>
  <c r="K1087" i="8" a="1"/>
  <c r="K1087" i="8" s="1"/>
  <c r="K1066" i="8" a="1"/>
  <c r="K1066" i="8" s="1"/>
  <c r="K1050" i="8" a="1"/>
  <c r="K1050" i="8" s="1"/>
  <c r="K1039" i="8" a="1"/>
  <c r="K1039" i="8" s="1"/>
  <c r="K1029" i="8" a="1"/>
  <c r="K1029" i="8" s="1"/>
  <c r="K1018" i="8" a="1"/>
  <c r="K1018" i="8" s="1"/>
  <c r="K1008" i="8" a="1"/>
  <c r="K1008" i="8" s="1"/>
  <c r="K981" i="8" a="1"/>
  <c r="K981" i="8" s="1"/>
  <c r="K975" i="8" a="1"/>
  <c r="K975" i="8" s="1"/>
  <c r="K969" i="8" a="1"/>
  <c r="K969" i="8" s="1"/>
  <c r="K956" i="8" a="1"/>
  <c r="K956" i="8" s="1"/>
  <c r="K949" i="8" a="1"/>
  <c r="K949" i="8" s="1"/>
  <c r="K943" i="8" a="1"/>
  <c r="K943" i="8" s="1"/>
  <c r="K938" i="8" a="1"/>
  <c r="K938" i="8" s="1"/>
  <c r="K926" i="8" a="1"/>
  <c r="K926" i="8" s="1"/>
  <c r="K921" i="8" a="1"/>
  <c r="K921" i="8" s="1"/>
  <c r="K916" i="8" a="1"/>
  <c r="K916" i="8" s="1"/>
  <c r="K909" i="8" a="1"/>
  <c r="K909" i="8" s="1"/>
  <c r="K904" i="8" a="1"/>
  <c r="K904" i="8" s="1"/>
  <c r="K898" i="8" a="1"/>
  <c r="K898" i="8" s="1"/>
  <c r="K892" i="8" a="1"/>
  <c r="K892" i="8" s="1"/>
  <c r="K886" i="8" a="1"/>
  <c r="K886" i="8" s="1"/>
  <c r="K880" i="8" a="1"/>
  <c r="K880" i="8" s="1"/>
  <c r="K875" i="8" a="1"/>
  <c r="K875" i="8" s="1"/>
  <c r="K868" i="8" a="1"/>
  <c r="K868" i="8" s="1"/>
  <c r="K858" i="8" a="1"/>
  <c r="K858" i="8" s="1"/>
  <c r="K852" i="8" a="1"/>
  <c r="K852" i="8" s="1"/>
  <c r="K846" i="8" a="1"/>
  <c r="K846" i="8" s="1"/>
  <c r="K829" i="8" a="1"/>
  <c r="K829" i="8" s="1"/>
  <c r="K824" i="8" a="1"/>
  <c r="K824" i="8" s="1"/>
  <c r="K819" i="8" a="1"/>
  <c r="K819" i="8" s="1"/>
  <c r="K812" i="8" a="1"/>
  <c r="K812" i="8" s="1"/>
  <c r="K807" i="8" a="1"/>
  <c r="K807" i="8" s="1"/>
  <c r="K802" i="8" a="1"/>
  <c r="K802" i="8" s="1"/>
  <c r="K786" i="8" a="1"/>
  <c r="K786" i="8" s="1"/>
  <c r="K780" i="8" a="1"/>
  <c r="K780" i="8" s="1"/>
  <c r="K774" i="8" a="1"/>
  <c r="K774" i="8" s="1"/>
  <c r="K768" i="8" a="1"/>
  <c r="K768" i="8" s="1"/>
  <c r="K745" i="8" a="1"/>
  <c r="K745" i="8" s="1"/>
  <c r="K739" i="8" a="1"/>
  <c r="K739" i="8" s="1"/>
  <c r="K734" i="8" a="1"/>
  <c r="K734" i="8" s="1"/>
  <c r="K728" i="8" a="1"/>
  <c r="K728" i="8" s="1"/>
  <c r="K723" i="8" a="1"/>
  <c r="K723" i="8" s="1"/>
  <c r="K717" i="8" a="1"/>
  <c r="K717" i="8" s="1"/>
  <c r="K712" i="8" a="1"/>
  <c r="K712" i="8" s="1"/>
  <c r="K706" i="8" a="1"/>
  <c r="K706" i="8" s="1"/>
  <c r="K690" i="8" a="1"/>
  <c r="K690" i="8" s="1"/>
  <c r="K672" i="8" a="1"/>
  <c r="K672" i="8" s="1"/>
  <c r="K660" i="8" a="1"/>
  <c r="K660" i="8" s="1"/>
  <c r="K1082" i="8" a="1"/>
  <c r="K1082" i="8" s="1"/>
  <c r="K1063" i="8" a="1"/>
  <c r="K1063" i="8" s="1"/>
  <c r="K1049" i="8" a="1"/>
  <c r="K1049" i="8" s="1"/>
  <c r="K1038" i="8" a="1"/>
  <c r="K1038" i="8" s="1"/>
  <c r="K1028" i="8" a="1"/>
  <c r="K1028" i="8" s="1"/>
  <c r="K1016" i="8" a="1"/>
  <c r="K1016" i="8" s="1"/>
  <c r="K1006" i="8" a="1"/>
  <c r="K1006" i="8" s="1"/>
  <c r="K1000" i="8" a="1"/>
  <c r="K1000" i="8" s="1"/>
  <c r="K993" i="8" a="1"/>
  <c r="K993" i="8" s="1"/>
  <c r="K987" i="8" a="1"/>
  <c r="K987" i="8" s="1"/>
  <c r="K974" i="8" a="1"/>
  <c r="K974" i="8" s="1"/>
  <c r="K962" i="8" a="1"/>
  <c r="K962" i="8" s="1"/>
  <c r="K955" i="8" a="1"/>
  <c r="K955" i="8" s="1"/>
  <c r="K942" i="8" a="1"/>
  <c r="K942" i="8" s="1"/>
  <c r="K937" i="8" a="1"/>
  <c r="K937" i="8" s="1"/>
  <c r="K931" i="8" a="1"/>
  <c r="K931" i="8" s="1"/>
  <c r="K925" i="8" a="1"/>
  <c r="K925" i="8" s="1"/>
  <c r="K920" i="8" a="1"/>
  <c r="K920" i="8" s="1"/>
  <c r="K915" i="8" a="1"/>
  <c r="K915" i="8" s="1"/>
  <c r="K903" i="8" a="1"/>
  <c r="K903" i="8" s="1"/>
  <c r="K897" i="8" a="1"/>
  <c r="K897" i="8" s="1"/>
  <c r="K891" i="8" a="1"/>
  <c r="K891" i="8" s="1"/>
  <c r="K885" i="8" a="1"/>
  <c r="K885" i="8" s="1"/>
  <c r="K879" i="8" a="1"/>
  <c r="K879" i="8" s="1"/>
  <c r="K874" i="8" a="1"/>
  <c r="K874" i="8" s="1"/>
  <c r="K863" i="8" a="1"/>
  <c r="K863" i="8" s="1"/>
  <c r="K857" i="8" a="1"/>
  <c r="K857" i="8" s="1"/>
  <c r="K845" i="8" a="1"/>
  <c r="K845" i="8" s="1"/>
  <c r="K840" i="8" a="1"/>
  <c r="K840" i="8" s="1"/>
  <c r="K834" i="8" a="1"/>
  <c r="K834" i="8" s="1"/>
  <c r="K818" i="8" a="1"/>
  <c r="K818" i="8" s="1"/>
  <c r="K806" i="8" a="1"/>
  <c r="K806" i="8" s="1"/>
  <c r="K801" i="8" a="1"/>
  <c r="K801" i="8" s="1"/>
  <c r="K796" i="8" a="1"/>
  <c r="K796" i="8" s="1"/>
  <c r="K791" i="8" a="1"/>
  <c r="K791" i="8" s="1"/>
  <c r="K785" i="8" a="1"/>
  <c r="K785" i="8" s="1"/>
  <c r="K773" i="8" a="1"/>
  <c r="K773" i="8" s="1"/>
  <c r="K762" i="8" a="1"/>
  <c r="K762" i="8" s="1"/>
  <c r="K756" i="8" a="1"/>
  <c r="K756" i="8" s="1"/>
  <c r="K750" i="8" a="1"/>
  <c r="K750" i="8" s="1"/>
  <c r="K733" i="8" a="1"/>
  <c r="K733" i="8" s="1"/>
  <c r="K727" i="8" a="1"/>
  <c r="K727" i="8" s="1"/>
  <c r="K711" i="8" a="1"/>
  <c r="K711" i="8" s="1"/>
  <c r="K705" i="8" a="1"/>
  <c r="K705" i="8" s="1"/>
  <c r="K700" i="8" a="1"/>
  <c r="K700" i="8" s="1"/>
  <c r="K695" i="8" a="1"/>
  <c r="K695" i="8" s="1"/>
  <c r="K689" i="8" a="1"/>
  <c r="K689" i="8" s="1"/>
  <c r="K683" i="8" a="1"/>
  <c r="K683" i="8" s="1"/>
  <c r="K678" i="8" a="1"/>
  <c r="K678" i="8" s="1"/>
  <c r="K1079" i="8" a="1"/>
  <c r="K1079" i="8" s="1"/>
  <c r="K1061" i="8" a="1"/>
  <c r="K1061" i="8" s="1"/>
  <c r="K1047" i="8" a="1"/>
  <c r="K1047" i="8" s="1"/>
  <c r="K1037" i="8" a="1"/>
  <c r="K1037" i="8" s="1"/>
  <c r="K998" i="8" a="1"/>
  <c r="K998" i="8" s="1"/>
  <c r="K992" i="8" a="1"/>
  <c r="K992" i="8" s="1"/>
  <c r="K980" i="8" a="1"/>
  <c r="K980" i="8" s="1"/>
  <c r="K973" i="8" a="1"/>
  <c r="K973" i="8" s="1"/>
  <c r="K968" i="8" a="1"/>
  <c r="K968" i="8" s="1"/>
  <c r="K961" i="8" a="1"/>
  <c r="K961" i="8" s="1"/>
  <c r="K954" i="8" a="1"/>
  <c r="K954" i="8" s="1"/>
  <c r="K948" i="8" a="1"/>
  <c r="K948" i="8" s="1"/>
  <c r="K941" i="8" a="1"/>
  <c r="K941" i="8" s="1"/>
  <c r="K914" i="8" a="1"/>
  <c r="K914" i="8" s="1"/>
  <c r="K908" i="8" a="1"/>
  <c r="K908" i="8" s="1"/>
  <c r="K902" i="8" a="1"/>
  <c r="K902" i="8" s="1"/>
  <c r="K896" i="8" a="1"/>
  <c r="K896" i="8" s="1"/>
  <c r="K873" i="8" a="1"/>
  <c r="K873" i="8" s="1"/>
  <c r="K867" i="8" a="1"/>
  <c r="K867" i="8" s="1"/>
  <c r="K862" i="8" a="1"/>
  <c r="K862" i="8" s="1"/>
  <c r="K856" i="8" a="1"/>
  <c r="K856" i="8" s="1"/>
  <c r="K851" i="8" a="1"/>
  <c r="K851" i="8" s="1"/>
  <c r="K839" i="8" a="1"/>
  <c r="K839" i="8" s="1"/>
  <c r="K833" i="8" a="1"/>
  <c r="K833" i="8" s="1"/>
  <c r="K828" i="8" a="1"/>
  <c r="K828" i="8" s="1"/>
  <c r="K823" i="8" a="1"/>
  <c r="K823" i="8" s="1"/>
  <c r="K817" i="8" a="1"/>
  <c r="K817" i="8" s="1"/>
  <c r="K811" i="8" a="1"/>
  <c r="K811" i="8" s="1"/>
  <c r="K805" i="8" a="1"/>
  <c r="K805" i="8" s="1"/>
  <c r="K784" i="8" a="1"/>
  <c r="K784" i="8" s="1"/>
  <c r="K779" i="8" a="1"/>
  <c r="K779" i="8" s="1"/>
  <c r="K772" i="8" a="1"/>
  <c r="K772" i="8" s="1"/>
  <c r="K767" i="8" a="1"/>
  <c r="K767" i="8" s="1"/>
  <c r="K761" i="8" a="1"/>
  <c r="K761" i="8" s="1"/>
  <c r="K755" i="8" a="1"/>
  <c r="K755" i="8" s="1"/>
  <c r="K749" i="8" a="1"/>
  <c r="K749" i="8" s="1"/>
  <c r="K744" i="8" a="1"/>
  <c r="K744" i="8" s="1"/>
  <c r="K738" i="8" a="1"/>
  <c r="K738" i="8" s="1"/>
  <c r="K732" i="8" a="1"/>
  <c r="K732" i="8" s="1"/>
  <c r="K722" i="8" a="1"/>
  <c r="K722" i="8" s="1"/>
  <c r="K716" i="8" a="1"/>
  <c r="K716" i="8" s="1"/>
  <c r="K710" i="8" a="1"/>
  <c r="K710" i="8" s="1"/>
  <c r="K688" i="8" a="1"/>
  <c r="K688" i="8" s="1"/>
  <c r="K677" i="8" a="1"/>
  <c r="K677" i="8" s="1"/>
  <c r="K671" i="8" a="1"/>
  <c r="K671" i="8" s="1"/>
  <c r="K665" i="8" a="1"/>
  <c r="K665" i="8" s="1"/>
  <c r="K651" i="8" a="1"/>
  <c r="K651" i="8" s="1"/>
  <c r="K644" i="8" a="1"/>
  <c r="K644" i="8" s="1"/>
  <c r="K1077" i="8" a="1"/>
  <c r="K1077" i="8" s="1"/>
  <c r="K1059" i="8" a="1"/>
  <c r="K1059" i="8" s="1"/>
  <c r="K1046" i="8" a="1"/>
  <c r="K1046" i="8" s="1"/>
  <c r="K1035" i="8" a="1"/>
  <c r="K1035" i="8" s="1"/>
  <c r="K1025" i="8" a="1"/>
  <c r="K1025" i="8" s="1"/>
  <c r="K1013" i="8" a="1"/>
  <c r="K1013" i="8" s="1"/>
  <c r="K997" i="8" a="1"/>
  <c r="K997" i="8" s="1"/>
  <c r="K986" i="8" a="1"/>
  <c r="K986" i="8" s="1"/>
  <c r="K967" i="8" a="1"/>
  <c r="K967" i="8" s="1"/>
  <c r="K953" i="8" a="1"/>
  <c r="K953" i="8" s="1"/>
  <c r="K936" i="8" a="1"/>
  <c r="K936" i="8" s="1"/>
  <c r="K930" i="8" a="1"/>
  <c r="K930" i="8" s="1"/>
  <c r="K924" i="8" a="1"/>
  <c r="K924" i="8" s="1"/>
  <c r="K919" i="8" a="1"/>
  <c r="K919" i="8" s="1"/>
  <c r="K913" i="8" a="1"/>
  <c r="K913" i="8" s="1"/>
  <c r="K901" i="8" a="1"/>
  <c r="K901" i="8" s="1"/>
  <c r="K890" i="8" a="1"/>
  <c r="K890" i="8" s="1"/>
  <c r="K884" i="8" a="1"/>
  <c r="K884" i="8" s="1"/>
  <c r="K878" i="8" a="1"/>
  <c r="K878" i="8" s="1"/>
  <c r="K861" i="8" a="1"/>
  <c r="K861" i="8" s="1"/>
  <c r="K855" i="8" a="1"/>
  <c r="K855" i="8" s="1"/>
  <c r="K850" i="8" a="1"/>
  <c r="K850" i="8" s="1"/>
  <c r="K844" i="8" a="1"/>
  <c r="K844" i="8" s="1"/>
  <c r="K838" i="8" a="1"/>
  <c r="K838" i="8" s="1"/>
  <c r="K816" i="8" a="1"/>
  <c r="K816" i="8" s="1"/>
  <c r="K800" i="8" a="1"/>
  <c r="K800" i="8" s="1"/>
  <c r="K795" i="8" a="1"/>
  <c r="K795" i="8" s="1"/>
  <c r="K790" i="8" a="1"/>
  <c r="K790" i="8" s="1"/>
  <c r="K783" i="8" a="1"/>
  <c r="K783" i="8" s="1"/>
  <c r="K778" i="8" a="1"/>
  <c r="K778" i="8" s="1"/>
  <c r="K766" i="8" a="1"/>
  <c r="K766" i="8" s="1"/>
  <c r="K760" i="8" a="1"/>
  <c r="K760" i="8" s="1"/>
  <c r="K743" i="8" a="1"/>
  <c r="K743" i="8" s="1"/>
  <c r="K737" i="8" a="1"/>
  <c r="K737" i="8" s="1"/>
  <c r="K726" i="8" a="1"/>
  <c r="K726" i="8" s="1"/>
  <c r="K721" i="8" a="1"/>
  <c r="K721" i="8" s="1"/>
  <c r="K709" i="8" a="1"/>
  <c r="K709" i="8" s="1"/>
  <c r="K704" i="8" a="1"/>
  <c r="K704" i="8" s="1"/>
  <c r="K699" i="8" a="1"/>
  <c r="K699" i="8" s="1"/>
  <c r="K694" i="8" a="1"/>
  <c r="K694" i="8" s="1"/>
  <c r="K682" i="8" a="1"/>
  <c r="K682" i="8" s="1"/>
  <c r="K676" i="8" a="1"/>
  <c r="K676" i="8" s="1"/>
  <c r="K670" i="8" a="1"/>
  <c r="K670" i="8" s="1"/>
  <c r="K664" i="8" a="1"/>
  <c r="K664" i="8" s="1"/>
  <c r="K658" i="8" a="1"/>
  <c r="K658" i="8" s="1"/>
  <c r="K650" i="8" a="1"/>
  <c r="K650" i="8" s="1"/>
  <c r="K643" i="8" a="1"/>
  <c r="K643" i="8" s="1"/>
  <c r="K636" i="8" a="1"/>
  <c r="K636" i="8" s="1"/>
  <c r="K629" i="8" a="1"/>
  <c r="K629" i="8" s="1"/>
  <c r="K622" i="8" a="1"/>
  <c r="K622" i="8" s="1"/>
  <c r="K615" i="8" a="1"/>
  <c r="K615" i="8" s="1"/>
  <c r="K610" i="8" a="1"/>
  <c r="K610" i="8" s="1"/>
  <c r="K597" i="8" a="1"/>
  <c r="K597" i="8" s="1"/>
  <c r="K592" i="8" a="1"/>
  <c r="K592" i="8" s="1"/>
  <c r="K586" i="8" a="1"/>
  <c r="K586" i="8" s="1"/>
  <c r="K580" i="8" a="1"/>
  <c r="K580" i="8" s="1"/>
  <c r="K569" i="8" a="1"/>
  <c r="K569" i="8" s="1"/>
  <c r="K551" i="8" a="1"/>
  <c r="K551" i="8" s="1"/>
  <c r="K546" i="8" a="1"/>
  <c r="K546" i="8" s="1"/>
  <c r="K1074" i="8" a="1"/>
  <c r="K1074" i="8" s="1"/>
  <c r="K1058" i="8" a="1"/>
  <c r="K1058" i="8" s="1"/>
  <c r="K1045" i="8" a="1"/>
  <c r="K1045" i="8" s="1"/>
  <c r="K1034" i="8" a="1"/>
  <c r="K1034" i="8" s="1"/>
  <c r="K1012" i="8" a="1"/>
  <c r="K1012" i="8" s="1"/>
  <c r="K1003" i="8" a="1"/>
  <c r="K1003" i="8" s="1"/>
  <c r="K991" i="8" a="1"/>
  <c r="K991" i="8" s="1"/>
  <c r="K985" i="8" a="1"/>
  <c r="K985" i="8" s="1"/>
  <c r="K979" i="8" a="1"/>
  <c r="K979" i="8" s="1"/>
  <c r="K972" i="8" a="1"/>
  <c r="K972" i="8" s="1"/>
  <c r="K965" i="8" a="1"/>
  <c r="K965" i="8" s="1"/>
  <c r="K959" i="8" a="1"/>
  <c r="K959" i="8" s="1"/>
  <c r="K952" i="8" a="1"/>
  <c r="K952" i="8" s="1"/>
  <c r="K947" i="8" a="1"/>
  <c r="K947" i="8" s="1"/>
  <c r="K940" i="8" a="1"/>
  <c r="K940" i="8" s="1"/>
  <c r="K935" i="8" a="1"/>
  <c r="K935" i="8" s="1"/>
  <c r="K929" i="8" a="1"/>
  <c r="K929" i="8" s="1"/>
  <c r="K912" i="8" a="1"/>
  <c r="K912" i="8" s="1"/>
  <c r="K907" i="8" a="1"/>
  <c r="K907" i="8" s="1"/>
  <c r="K900" i="8" a="1"/>
  <c r="K900" i="8" s="1"/>
  <c r="K895" i="8" a="1"/>
  <c r="K895" i="8" s="1"/>
  <c r="K889" i="8" a="1"/>
  <c r="K889" i="8" s="1"/>
  <c r="K883" i="8" a="1"/>
  <c r="K883" i="8" s="1"/>
  <c r="K877" i="8" a="1"/>
  <c r="K877" i="8" s="1"/>
  <c r="K872" i="8" a="1"/>
  <c r="K872" i="8" s="1"/>
  <c r="K866" i="8" a="1"/>
  <c r="K866" i="8" s="1"/>
  <c r="K860" i="8" a="1"/>
  <c r="K860" i="8" s="1"/>
  <c r="K849" i="8" a="1"/>
  <c r="K849" i="8" s="1"/>
  <c r="K837" i="8" a="1"/>
  <c r="K837" i="8" s="1"/>
  <c r="K832" i="8" a="1"/>
  <c r="K832" i="8" s="1"/>
  <c r="K827" i="8" a="1"/>
  <c r="K827" i="8" s="1"/>
  <c r="K822" i="8" a="1"/>
  <c r="K822" i="8" s="1"/>
  <c r="K815" i="8" a="1"/>
  <c r="K815" i="8" s="1"/>
  <c r="K810" i="8" a="1"/>
  <c r="K810" i="8" s="1"/>
  <c r="K804" i="8" a="1"/>
  <c r="K804" i="8" s="1"/>
  <c r="K789" i="8" a="1"/>
  <c r="K789" i="8" s="1"/>
  <c r="K777" i="8" a="1"/>
  <c r="K777" i="8" s="1"/>
  <c r="K771" i="8" a="1"/>
  <c r="K771" i="8" s="1"/>
  <c r="K765" i="8" a="1"/>
  <c r="K765" i="8" s="1"/>
  <c r="K759" i="8" a="1"/>
  <c r="K759" i="8" s="1"/>
  <c r="K754" i="8" a="1"/>
  <c r="K754" i="8" s="1"/>
  <c r="K748" i="8" a="1"/>
  <c r="K748" i="8" s="1"/>
  <c r="K742" i="8" a="1"/>
  <c r="K742" i="8" s="1"/>
  <c r="K731" i="8" a="1"/>
  <c r="K731" i="8" s="1"/>
  <c r="K725" i="8" a="1"/>
  <c r="K725" i="8" s="1"/>
  <c r="K720" i="8" a="1"/>
  <c r="K720" i="8" s="1"/>
  <c r="K715" i="8" a="1"/>
  <c r="K715" i="8" s="1"/>
  <c r="K708" i="8" a="1"/>
  <c r="K708" i="8" s="1"/>
  <c r="K693" i="8" a="1"/>
  <c r="K693" i="8" s="1"/>
  <c r="K687" i="8" a="1"/>
  <c r="K687" i="8" s="1"/>
  <c r="K681" i="8" a="1"/>
  <c r="K681" i="8" s="1"/>
  <c r="K675" i="8" a="1"/>
  <c r="K675" i="8" s="1"/>
  <c r="K669" i="8" a="1"/>
  <c r="K669" i="8" s="1"/>
  <c r="K657" i="8" a="1"/>
  <c r="K657" i="8" s="1"/>
  <c r="K649" i="8" a="1"/>
  <c r="K649" i="8" s="1"/>
  <c r="K635" i="8" a="1"/>
  <c r="K635" i="8" s="1"/>
  <c r="K628" i="8" a="1"/>
  <c r="K628" i="8" s="1"/>
  <c r="K621" i="8" a="1"/>
  <c r="K621" i="8" s="1"/>
  <c r="K614" i="8" a="1"/>
  <c r="K614" i="8" s="1"/>
  <c r="K609" i="8" a="1"/>
  <c r="K609" i="8" s="1"/>
  <c r="K603" i="8" a="1"/>
  <c r="K603" i="8" s="1"/>
  <c r="K591" i="8" a="1"/>
  <c r="K591" i="8" s="1"/>
  <c r="K585" i="8" a="1"/>
  <c r="K585" i="8" s="1"/>
  <c r="K1103" i="8" a="1"/>
  <c r="K1103" i="8" s="1"/>
  <c r="K1071" i="8" a="1"/>
  <c r="K1071" i="8" s="1"/>
  <c r="K1055" i="8" a="1"/>
  <c r="K1055" i="8" s="1"/>
  <c r="K1043" i="8" a="1"/>
  <c r="K1043" i="8" s="1"/>
  <c r="K1011" i="8" a="1"/>
  <c r="K1011" i="8" s="1"/>
  <c r="K996" i="8" a="1"/>
  <c r="K996" i="8" s="1"/>
  <c r="K990" i="8" a="1"/>
  <c r="K990" i="8" s="1"/>
  <c r="K984" i="8" a="1"/>
  <c r="K984" i="8" s="1"/>
  <c r="K971" i="8" a="1"/>
  <c r="K971" i="8" s="1"/>
  <c r="K964" i="8" a="1"/>
  <c r="K964" i="8" s="1"/>
  <c r="K958" i="8" a="1"/>
  <c r="K958" i="8" s="1"/>
  <c r="K951" i="8" a="1"/>
  <c r="K951" i="8" s="1"/>
  <c r="K946" i="8" a="1"/>
  <c r="K946" i="8" s="1"/>
  <c r="K934" i="8" a="1"/>
  <c r="K934" i="8" s="1"/>
  <c r="K928" i="8" a="1"/>
  <c r="K928" i="8" s="1"/>
  <c r="K923" i="8" a="1"/>
  <c r="K923" i="8" s="1"/>
  <c r="K918" i="8" a="1"/>
  <c r="K918" i="8" s="1"/>
  <c r="K911" i="8" a="1"/>
  <c r="K911" i="8" s="1"/>
  <c r="K906" i="8" a="1"/>
  <c r="K906" i="8" s="1"/>
  <c r="K894" i="8" a="1"/>
  <c r="K894" i="8" s="1"/>
  <c r="K888" i="8" a="1"/>
  <c r="K888" i="8" s="1"/>
  <c r="K871" i="8" a="1"/>
  <c r="K871" i="8" s="1"/>
  <c r="K865" i="8" a="1"/>
  <c r="K865" i="8" s="1"/>
  <c r="K854" i="8" a="1"/>
  <c r="K854" i="8" s="1"/>
  <c r="K848" i="8" a="1"/>
  <c r="K848" i="8" s="1"/>
  <c r="K843" i="8" a="1"/>
  <c r="K843" i="8" s="1"/>
  <c r="K836" i="8" a="1"/>
  <c r="K836" i="8" s="1"/>
  <c r="K821" i="8" a="1"/>
  <c r="K821" i="8" s="1"/>
  <c r="K814" i="8" a="1"/>
  <c r="K814" i="8" s="1"/>
  <c r="K809" i="8" a="1"/>
  <c r="K809" i="8" s="1"/>
  <c r="K799" i="8" a="1"/>
  <c r="K799" i="8" s="1"/>
  <c r="K794" i="8" a="1"/>
  <c r="K794" i="8" s="1"/>
  <c r="K782" i="8" a="1"/>
  <c r="K782" i="8" s="1"/>
  <c r="K753" i="8" a="1"/>
  <c r="K753" i="8" s="1"/>
  <c r="K741" i="8" a="1"/>
  <c r="K741" i="8" s="1"/>
  <c r="K736" i="8" a="1"/>
  <c r="K736" i="8" s="1"/>
  <c r="K719" i="8" a="1"/>
  <c r="K719" i="8" s="1"/>
  <c r="K714" i="8" a="1"/>
  <c r="K714" i="8" s="1"/>
  <c r="K703" i="8" a="1"/>
  <c r="K703" i="8" s="1"/>
  <c r="K698" i="8" a="1"/>
  <c r="K698" i="8" s="1"/>
  <c r="K692" i="8" a="1"/>
  <c r="K692" i="8" s="1"/>
  <c r="K686" i="8" a="1"/>
  <c r="K686" i="8" s="1"/>
  <c r="K680" i="8" a="1"/>
  <c r="K680" i="8" s="1"/>
  <c r="K668" i="8" a="1"/>
  <c r="K668" i="8" s="1"/>
  <c r="K663" i="8" a="1"/>
  <c r="K663" i="8" s="1"/>
  <c r="K656" i="8" a="1"/>
  <c r="K656" i="8" s="1"/>
  <c r="K648" i="8" a="1"/>
  <c r="K648" i="8" s="1"/>
  <c r="K642" i="8" a="1"/>
  <c r="K642" i="8" s="1"/>
  <c r="K634" i="8" a="1"/>
  <c r="K634" i="8" s="1"/>
  <c r="K627" i="8" a="1"/>
  <c r="K627" i="8" s="1"/>
  <c r="K620" i="8" a="1"/>
  <c r="K620" i="8" s="1"/>
  <c r="K613" i="8" a="1"/>
  <c r="K613" i="8" s="1"/>
  <c r="K608" i="8" a="1"/>
  <c r="K608" i="8" s="1"/>
  <c r="K596" i="8" a="1"/>
  <c r="K596" i="8" s="1"/>
  <c r="K590" i="8" a="1"/>
  <c r="K590" i="8" s="1"/>
  <c r="K584" i="8" a="1"/>
  <c r="K584" i="8" s="1"/>
  <c r="K579" i="8" a="1"/>
  <c r="K579" i="8" s="1"/>
  <c r="K573" i="8" a="1"/>
  <c r="K573" i="8" s="1"/>
  <c r="K567" i="8" a="1"/>
  <c r="K567" i="8" s="1"/>
  <c r="K561" i="8" a="1"/>
  <c r="K561" i="8" s="1"/>
  <c r="K549" i="8" a="1"/>
  <c r="K549" i="8" s="1"/>
  <c r="K1098" i="8" a="1"/>
  <c r="K1098" i="8" s="1"/>
  <c r="K1054" i="8" a="1"/>
  <c r="K1054" i="8" s="1"/>
  <c r="K1042" i="8" a="1"/>
  <c r="K1042" i="8" s="1"/>
  <c r="K1021" i="8" a="1"/>
  <c r="K1021" i="8" s="1"/>
  <c r="K1010" i="8" a="1"/>
  <c r="K1010" i="8" s="1"/>
  <c r="K1002" i="8" a="1"/>
  <c r="K1002" i="8" s="1"/>
  <c r="K989" i="8" a="1"/>
  <c r="K989" i="8" s="1"/>
  <c r="K983" i="8" a="1"/>
  <c r="K983" i="8" s="1"/>
  <c r="K977" i="8" a="1"/>
  <c r="K977" i="8" s="1"/>
  <c r="K957" i="8" a="1"/>
  <c r="K957" i="8" s="1"/>
  <c r="K945" i="8" a="1"/>
  <c r="K945" i="8" s="1"/>
  <c r="K939" i="8" a="1"/>
  <c r="K939" i="8" s="1"/>
  <c r="K933" i="8" a="1"/>
  <c r="K933" i="8" s="1"/>
  <c r="K917" i="8" a="1"/>
  <c r="K917" i="8" s="1"/>
  <c r="K905" i="8" a="1"/>
  <c r="K905" i="8" s="1"/>
  <c r="K899" i="8" a="1"/>
  <c r="K899" i="8" s="1"/>
  <c r="K893" i="8" a="1"/>
  <c r="K893" i="8" s="1"/>
  <c r="K887" i="8" a="1"/>
  <c r="K887" i="8" s="1"/>
  <c r="K882" i="8" a="1"/>
  <c r="K882" i="8" s="1"/>
  <c r="K876" i="8" a="1"/>
  <c r="K876" i="8" s="1"/>
  <c r="K870" i="8" a="1"/>
  <c r="K870" i="8" s="1"/>
  <c r="K859" i="8" a="1"/>
  <c r="K859" i="8" s="1"/>
  <c r="K853" i="8" a="1"/>
  <c r="K853" i="8" s="1"/>
  <c r="K847" i="8" a="1"/>
  <c r="K847" i="8" s="1"/>
  <c r="K842" i="8" a="1"/>
  <c r="K842" i="8" s="1"/>
  <c r="K831" i="8" a="1"/>
  <c r="K831" i="8" s="1"/>
  <c r="K826" i="8" a="1"/>
  <c r="K826" i="8" s="1"/>
  <c r="K813" i="8" a="1"/>
  <c r="K813" i="8" s="1"/>
  <c r="K803" i="8" a="1"/>
  <c r="K803" i="8" s="1"/>
  <c r="K798" i="8" a="1"/>
  <c r="K798" i="8" s="1"/>
  <c r="K793" i="8" a="1"/>
  <c r="K793" i="8" s="1"/>
  <c r="K788" i="8" a="1"/>
  <c r="K788" i="8" s="1"/>
  <c r="K781" i="8" a="1"/>
  <c r="K781" i="8" s="1"/>
  <c r="K776" i="8" a="1"/>
  <c r="K776" i="8" s="1"/>
  <c r="K770" i="8" a="1"/>
  <c r="K770" i="8" s="1"/>
  <c r="K764" i="8" a="1"/>
  <c r="K764" i="8" s="1"/>
  <c r="K758" i="8" a="1"/>
  <c r="K758" i="8" s="1"/>
  <c r="K752" i="8" a="1"/>
  <c r="K752" i="8" s="1"/>
  <c r="K747" i="8" a="1"/>
  <c r="K747" i="8" s="1"/>
  <c r="K740" i="8" a="1"/>
  <c r="K740" i="8" s="1"/>
  <c r="K730" i="8" a="1"/>
  <c r="K730" i="8" s="1"/>
  <c r="K724" i="8" a="1"/>
  <c r="K724" i="8" s="1"/>
  <c r="K713" i="8" a="1"/>
  <c r="K713" i="8" s="1"/>
  <c r="K707" i="8" a="1"/>
  <c r="K707" i="8" s="1"/>
  <c r="K702" i="8" a="1"/>
  <c r="K702" i="8" s="1"/>
  <c r="K697" i="8" a="1"/>
  <c r="K697" i="8" s="1"/>
  <c r="K691" i="8" a="1"/>
  <c r="K691" i="8" s="1"/>
  <c r="K685" i="8" a="1"/>
  <c r="K685" i="8" s="1"/>
  <c r="K674" i="8" a="1"/>
  <c r="K674" i="8" s="1"/>
  <c r="K662" i="8" a="1"/>
  <c r="K662" i="8" s="1"/>
  <c r="K655" i="8" a="1"/>
  <c r="K655" i="8" s="1"/>
  <c r="K641" i="8" a="1"/>
  <c r="K641" i="8" s="1"/>
  <c r="K633" i="8" a="1"/>
  <c r="K633" i="8" s="1"/>
  <c r="K619" i="8" a="1"/>
  <c r="K619" i="8" s="1"/>
  <c r="K607" i="8" a="1"/>
  <c r="K607" i="8" s="1"/>
  <c r="K602" i="8" a="1"/>
  <c r="K602" i="8" s="1"/>
  <c r="K595" i="8" a="1"/>
  <c r="K595" i="8" s="1"/>
  <c r="K589" i="8" a="1"/>
  <c r="K589" i="8" s="1"/>
  <c r="K572" i="8" a="1"/>
  <c r="K572" i="8" s="1"/>
  <c r="K566" i="8" a="1"/>
  <c r="K566" i="8" s="1"/>
  <c r="K555" i="8" a="1"/>
  <c r="K555" i="8" s="1"/>
  <c r="K544" i="8" a="1"/>
  <c r="K544" i="8" s="1"/>
  <c r="K1093" i="8" a="1"/>
  <c r="K1093" i="8" s="1"/>
  <c r="K1069" i="8" a="1"/>
  <c r="K1069" i="8" s="1"/>
  <c r="K1053" i="8" a="1"/>
  <c r="K1053" i="8" s="1"/>
  <c r="K1041" i="8" a="1"/>
  <c r="K1041" i="8" s="1"/>
  <c r="K1009" i="8" a="1"/>
  <c r="K1009" i="8" s="1"/>
  <c r="K1001" i="8" a="1"/>
  <c r="K1001" i="8" s="1"/>
  <c r="K995" i="8" a="1"/>
  <c r="K995" i="8" s="1"/>
  <c r="K982" i="8" a="1"/>
  <c r="K982" i="8" s="1"/>
  <c r="K976" i="8" a="1"/>
  <c r="K976" i="8" s="1"/>
  <c r="K970" i="8" a="1"/>
  <c r="K970" i="8" s="1"/>
  <c r="K963" i="8" a="1"/>
  <c r="K963" i="8" s="1"/>
  <c r="K950" i="8" a="1"/>
  <c r="K950" i="8" s="1"/>
  <c r="K944" i="8" a="1"/>
  <c r="K944" i="8" s="1"/>
  <c r="K932" i="8" a="1"/>
  <c r="K932" i="8" s="1"/>
  <c r="K927" i="8" a="1"/>
  <c r="K927" i="8" s="1"/>
  <c r="K922" i="8" a="1"/>
  <c r="K922" i="8" s="1"/>
  <c r="K910" i="8" a="1"/>
  <c r="K910" i="8" s="1"/>
  <c r="K881" i="8" a="1"/>
  <c r="K881" i="8" s="1"/>
  <c r="K869" i="8" a="1"/>
  <c r="K869" i="8" s="1"/>
  <c r="K864" i="8" a="1"/>
  <c r="K864" i="8" s="1"/>
  <c r="K841" i="8" a="1"/>
  <c r="K841" i="8" s="1"/>
  <c r="K835" i="8" a="1"/>
  <c r="K835" i="8" s="1"/>
  <c r="K830" i="8" a="1"/>
  <c r="K830" i="8" s="1"/>
  <c r="K825" i="8" a="1"/>
  <c r="K825" i="8" s="1"/>
  <c r="K820" i="8" a="1"/>
  <c r="K820" i="8" s="1"/>
  <c r="K808" i="8" a="1"/>
  <c r="K808" i="8" s="1"/>
  <c r="K797" i="8" a="1"/>
  <c r="K797" i="8" s="1"/>
  <c r="K792" i="8" a="1"/>
  <c r="K792" i="8" s="1"/>
  <c r="K787" i="8" a="1"/>
  <c r="K787" i="8" s="1"/>
  <c r="K775" i="8" a="1"/>
  <c r="K775" i="8" s="1"/>
  <c r="K769" i="8" a="1"/>
  <c r="K769" i="8" s="1"/>
  <c r="K763" i="8" a="1"/>
  <c r="K763" i="8" s="1"/>
  <c r="K757" i="8" a="1"/>
  <c r="K757" i="8" s="1"/>
  <c r="K751" i="8" a="1"/>
  <c r="K751" i="8" s="1"/>
  <c r="K746" i="8" a="1"/>
  <c r="K746" i="8" s="1"/>
  <c r="K735" i="8" a="1"/>
  <c r="K735" i="8" s="1"/>
  <c r="K729" i="8" a="1"/>
  <c r="K729" i="8" s="1"/>
  <c r="K718" i="8" a="1"/>
  <c r="K718" i="8" s="1"/>
  <c r="K701" i="8" a="1"/>
  <c r="K701" i="8" s="1"/>
  <c r="K696" i="8" a="1"/>
  <c r="K696" i="8" s="1"/>
  <c r="K684" i="8" a="1"/>
  <c r="K684" i="8" s="1"/>
  <c r="K679" i="8" a="1"/>
  <c r="K679" i="8" s="1"/>
  <c r="K673" i="8" a="1"/>
  <c r="K673" i="8" s="1"/>
  <c r="K667" i="8" a="1"/>
  <c r="K667" i="8" s="1"/>
  <c r="K661" i="8" a="1"/>
  <c r="K661" i="8" s="1"/>
  <c r="K654" i="8" a="1"/>
  <c r="K654" i="8" s="1"/>
  <c r="K647" i="8" a="1"/>
  <c r="K647" i="8" s="1"/>
  <c r="K659" i="8" a="1"/>
  <c r="K659" i="8" s="1"/>
  <c r="K637" i="8" a="1"/>
  <c r="K637" i="8" s="1"/>
  <c r="K623" i="8" a="1"/>
  <c r="K623" i="8" s="1"/>
  <c r="K598" i="8" a="1"/>
  <c r="K598" i="8" s="1"/>
  <c r="K587" i="8" a="1"/>
  <c r="K587" i="8" s="1"/>
  <c r="K576" i="8" a="1"/>
  <c r="K576" i="8" s="1"/>
  <c r="K565" i="8" a="1"/>
  <c r="K565" i="8" s="1"/>
  <c r="K557" i="8" a="1"/>
  <c r="K557" i="8" s="1"/>
  <c r="K541" i="8" a="1"/>
  <c r="K541" i="8" s="1"/>
  <c r="K535" i="8" a="1"/>
  <c r="K535" i="8" s="1"/>
  <c r="K529" i="8" a="1"/>
  <c r="K529" i="8" s="1"/>
  <c r="K517" i="8" a="1"/>
  <c r="K517" i="8" s="1"/>
  <c r="K511" i="8" a="1"/>
  <c r="K511" i="8" s="1"/>
  <c r="K506" i="8" a="1"/>
  <c r="K506" i="8" s="1"/>
  <c r="K500" i="8" a="1"/>
  <c r="K500" i="8" s="1"/>
  <c r="K488" i="8" a="1"/>
  <c r="K488" i="8" s="1"/>
  <c r="K476" i="8" a="1"/>
  <c r="K476" i="8" s="1"/>
  <c r="K470" i="8" a="1"/>
  <c r="K470" i="8" s="1"/>
  <c r="K453" i="8" a="1"/>
  <c r="K453" i="8" s="1"/>
  <c r="K448" i="8" a="1"/>
  <c r="K448" i="8" s="1"/>
  <c r="K442" i="8" a="1"/>
  <c r="K442" i="8" s="1"/>
  <c r="K435" i="8" a="1"/>
  <c r="K435" i="8" s="1"/>
  <c r="K429" i="8" a="1"/>
  <c r="K429" i="8" s="1"/>
  <c r="K423" i="8" a="1"/>
  <c r="K423" i="8" s="1"/>
  <c r="K417" i="8" a="1"/>
  <c r="K417" i="8" s="1"/>
  <c r="K405" i="8" a="1"/>
  <c r="K405" i="8" s="1"/>
  <c r="K400" i="8" a="1"/>
  <c r="K400" i="8" s="1"/>
  <c r="K393" i="8" a="1"/>
  <c r="K393" i="8" s="1"/>
  <c r="K387" i="8" a="1"/>
  <c r="K387" i="8" s="1"/>
  <c r="K382" i="8" a="1"/>
  <c r="K382" i="8" s="1"/>
  <c r="K370" i="8" a="1"/>
  <c r="K370" i="8" s="1"/>
  <c r="K357" i="8" a="1"/>
  <c r="K357" i="8" s="1"/>
  <c r="K351" i="8" a="1"/>
  <c r="K351" i="8" s="1"/>
  <c r="K346" i="8" a="1"/>
  <c r="K346" i="8" s="1"/>
  <c r="K339" i="8" a="1"/>
  <c r="K339" i="8" s="1"/>
  <c r="K333" i="8" a="1"/>
  <c r="K333" i="8" s="1"/>
  <c r="K327" i="8" a="1"/>
  <c r="K327" i="8" s="1"/>
  <c r="K321" i="8" a="1"/>
  <c r="K321" i="8" s="1"/>
  <c r="K303" i="8" a="1"/>
  <c r="K303" i="8" s="1"/>
  <c r="K297" i="8" a="1"/>
  <c r="K297" i="8" s="1"/>
  <c r="K281" i="8" a="1"/>
  <c r="K281" i="8" s="1"/>
  <c r="K275" i="8" a="1"/>
  <c r="K275" i="8" s="1"/>
  <c r="K269" i="8" a="1"/>
  <c r="K269" i="8" s="1"/>
  <c r="K263" i="8" a="1"/>
  <c r="K263" i="8" s="1"/>
  <c r="K258" i="8" a="1"/>
  <c r="K258" i="8" s="1"/>
  <c r="K246" i="8" a="1"/>
  <c r="K246" i="8" s="1"/>
  <c r="K234" i="8" a="1"/>
  <c r="K234" i="8" s="1"/>
  <c r="K225" i="8" a="1"/>
  <c r="K225" i="8" s="1"/>
  <c r="K220" i="8" a="1"/>
  <c r="K220" i="8" s="1"/>
  <c r="K653" i="8" a="1"/>
  <c r="K653" i="8" s="1"/>
  <c r="K632" i="8" a="1"/>
  <c r="K632" i="8" s="1"/>
  <c r="K618" i="8" a="1"/>
  <c r="K618" i="8" s="1"/>
  <c r="K583" i="8" a="1"/>
  <c r="K583" i="8" s="1"/>
  <c r="K575" i="8" a="1"/>
  <c r="K575" i="8" s="1"/>
  <c r="K556" i="8" a="1"/>
  <c r="K556" i="8" s="1"/>
  <c r="K547" i="8" a="1"/>
  <c r="K547" i="8" s="1"/>
  <c r="K540" i="8" a="1"/>
  <c r="K540" i="8" s="1"/>
  <c r="K534" i="8" a="1"/>
  <c r="K534" i="8" s="1"/>
  <c r="K523" i="8" a="1"/>
  <c r="K523" i="8" s="1"/>
  <c r="K505" i="8" a="1"/>
  <c r="K505" i="8" s="1"/>
  <c r="K499" i="8" a="1"/>
  <c r="K499" i="8" s="1"/>
  <c r="K494" i="8" a="1"/>
  <c r="K494" i="8" s="1"/>
  <c r="K482" i="8" a="1"/>
  <c r="K482" i="8" s="1"/>
  <c r="K469" i="8" a="1"/>
  <c r="K469" i="8" s="1"/>
  <c r="K464" i="8" a="1"/>
  <c r="K464" i="8" s="1"/>
  <c r="K459" i="8" a="1"/>
  <c r="K459" i="8" s="1"/>
  <c r="K447" i="8" a="1"/>
  <c r="K447" i="8" s="1"/>
  <c r="K441" i="8" a="1"/>
  <c r="K441" i="8" s="1"/>
  <c r="K428" i="8" a="1"/>
  <c r="K428" i="8" s="1"/>
  <c r="K422" i="8" a="1"/>
  <c r="K422" i="8" s="1"/>
  <c r="K411" i="8" a="1"/>
  <c r="K411" i="8" s="1"/>
  <c r="K399" i="8" a="1"/>
  <c r="K399" i="8" s="1"/>
  <c r="K392" i="8" a="1"/>
  <c r="K392" i="8" s="1"/>
  <c r="K381" i="8" a="1"/>
  <c r="K381" i="8" s="1"/>
  <c r="K375" i="8" a="1"/>
  <c r="K375" i="8" s="1"/>
  <c r="K369" i="8" a="1"/>
  <c r="K369" i="8" s="1"/>
  <c r="K363" i="8" a="1"/>
  <c r="K363" i="8" s="1"/>
  <c r="K345" i="8" a="1"/>
  <c r="K345" i="8" s="1"/>
  <c r="K332" i="8" a="1"/>
  <c r="K332" i="8" s="1"/>
  <c r="K326" i="8" a="1"/>
  <c r="K326" i="8" s="1"/>
  <c r="K315" i="8" a="1"/>
  <c r="K315" i="8" s="1"/>
  <c r="K308" i="8" a="1"/>
  <c r="K308" i="8" s="1"/>
  <c r="K296" i="8" a="1"/>
  <c r="K296" i="8" s="1"/>
  <c r="K291" i="8" a="1"/>
  <c r="K291" i="8" s="1"/>
  <c r="K286" i="8" a="1"/>
  <c r="K286" i="8" s="1"/>
  <c r="K280" i="8" a="1"/>
  <c r="K280" i="8" s="1"/>
  <c r="K268" i="8" a="1"/>
  <c r="K268" i="8" s="1"/>
  <c r="K262" i="8" a="1"/>
  <c r="K262" i="8" s="1"/>
  <c r="K257" i="8" a="1"/>
  <c r="K257" i="8" s="1"/>
  <c r="K251" i="8" a="1"/>
  <c r="K251" i="8" s="1"/>
  <c r="K245" i="8" a="1"/>
  <c r="K245" i="8" s="1"/>
  <c r="K240" i="8" a="1"/>
  <c r="K240" i="8" s="1"/>
  <c r="K229" i="8" a="1"/>
  <c r="K229" i="8" s="1"/>
  <c r="K224" i="8" a="1"/>
  <c r="K224" i="8" s="1"/>
  <c r="K214" i="8" a="1"/>
  <c r="K214" i="8" s="1"/>
  <c r="K209" i="8" a="1"/>
  <c r="K209" i="8" s="1"/>
  <c r="K652" i="8" a="1"/>
  <c r="K652" i="8" s="1"/>
  <c r="K617" i="8" a="1"/>
  <c r="K617" i="8" s="1"/>
  <c r="K606" i="8" a="1"/>
  <c r="K606" i="8" s="1"/>
  <c r="K594" i="8" a="1"/>
  <c r="K594" i="8" s="1"/>
  <c r="K582" i="8" a="1"/>
  <c r="K582" i="8" s="1"/>
  <c r="K574" i="8" a="1"/>
  <c r="K574" i="8" s="1"/>
  <c r="K564" i="8" a="1"/>
  <c r="K564" i="8" s="1"/>
  <c r="K554" i="8" a="1"/>
  <c r="K554" i="8" s="1"/>
  <c r="K533" i="8" a="1"/>
  <c r="K533" i="8" s="1"/>
  <c r="K528" i="8" a="1"/>
  <c r="K528" i="8" s="1"/>
  <c r="K522" i="8" a="1"/>
  <c r="K522" i="8" s="1"/>
  <c r="K516" i="8" a="1"/>
  <c r="K516" i="8" s="1"/>
  <c r="K510" i="8" a="1"/>
  <c r="K510" i="8" s="1"/>
  <c r="K504" i="8" a="1"/>
  <c r="K504" i="8" s="1"/>
  <c r="K493" i="8" a="1"/>
  <c r="K493" i="8" s="1"/>
  <c r="K487" i="8" a="1"/>
  <c r="K487" i="8" s="1"/>
  <c r="K481" i="8" a="1"/>
  <c r="K481" i="8" s="1"/>
  <c r="K475" i="8" a="1"/>
  <c r="K475" i="8" s="1"/>
  <c r="K463" i="8" a="1"/>
  <c r="K463" i="8" s="1"/>
  <c r="K458" i="8" a="1"/>
  <c r="K458" i="8" s="1"/>
  <c r="K452" i="8" a="1"/>
  <c r="K452" i="8" s="1"/>
  <c r="K440" i="8" a="1"/>
  <c r="K440" i="8" s="1"/>
  <c r="K434" i="8" a="1"/>
  <c r="K434" i="8" s="1"/>
  <c r="K421" i="8" a="1"/>
  <c r="K421" i="8" s="1"/>
  <c r="K416" i="8" a="1"/>
  <c r="K416" i="8" s="1"/>
  <c r="K410" i="8" a="1"/>
  <c r="K410" i="8" s="1"/>
  <c r="K404" i="8" a="1"/>
  <c r="K404" i="8" s="1"/>
  <c r="K398" i="8" a="1"/>
  <c r="K398" i="8" s="1"/>
  <c r="K386" i="8" a="1"/>
  <c r="K386" i="8" s="1"/>
  <c r="K380" i="8" a="1"/>
  <c r="K380" i="8" s="1"/>
  <c r="K374" i="8" a="1"/>
  <c r="K374" i="8" s="1"/>
  <c r="K362" i="8" a="1"/>
  <c r="K362" i="8" s="1"/>
  <c r="K356" i="8" a="1"/>
  <c r="K356" i="8" s="1"/>
  <c r="K350" i="8" a="1"/>
  <c r="K350" i="8" s="1"/>
  <c r="K344" i="8" a="1"/>
  <c r="K344" i="8" s="1"/>
  <c r="K338" i="8" a="1"/>
  <c r="K338" i="8" s="1"/>
  <c r="K325" i="8" a="1"/>
  <c r="K325" i="8" s="1"/>
  <c r="K320" i="8" a="1"/>
  <c r="K320" i="8" s="1"/>
  <c r="K314" i="8" a="1"/>
  <c r="K314" i="8" s="1"/>
  <c r="K307" i="8" a="1"/>
  <c r="K307" i="8" s="1"/>
  <c r="K302" i="8" a="1"/>
  <c r="K302" i="8" s="1"/>
  <c r="K285" i="8" a="1"/>
  <c r="K285" i="8" s="1"/>
  <c r="K274" i="8" a="1"/>
  <c r="K274" i="8" s="1"/>
  <c r="K261" i="8" a="1"/>
  <c r="K261" i="8" s="1"/>
  <c r="K256" i="8" a="1"/>
  <c r="K256" i="8" s="1"/>
  <c r="K239" i="8" a="1"/>
  <c r="K239" i="8" s="1"/>
  <c r="K233" i="8" a="1"/>
  <c r="K233" i="8" s="1"/>
  <c r="K219" i="8" a="1"/>
  <c r="K219" i="8" s="1"/>
  <c r="K646" i="8" a="1"/>
  <c r="K646" i="8" s="1"/>
  <c r="K631" i="8" a="1"/>
  <c r="K631" i="8" s="1"/>
  <c r="K616" i="8" a="1"/>
  <c r="K616" i="8" s="1"/>
  <c r="K605" i="8" a="1"/>
  <c r="K605" i="8" s="1"/>
  <c r="K593" i="8" a="1"/>
  <c r="K593" i="8" s="1"/>
  <c r="K581" i="8" a="1"/>
  <c r="K581" i="8" s="1"/>
  <c r="K563" i="8" a="1"/>
  <c r="K563" i="8" s="1"/>
  <c r="K553" i="8" a="1"/>
  <c r="K553" i="8" s="1"/>
  <c r="K545" i="8" a="1"/>
  <c r="K545" i="8" s="1"/>
  <c r="K539" i="8" a="1"/>
  <c r="K539" i="8" s="1"/>
  <c r="K527" i="8" a="1"/>
  <c r="K527" i="8" s="1"/>
  <c r="K521" i="8" a="1"/>
  <c r="K521" i="8" s="1"/>
  <c r="K515" i="8" a="1"/>
  <c r="K515" i="8" s="1"/>
  <c r="K509" i="8" a="1"/>
  <c r="K509" i="8" s="1"/>
  <c r="K498" i="8" a="1"/>
  <c r="K498" i="8" s="1"/>
  <c r="K492" i="8" a="1"/>
  <c r="K492" i="8" s="1"/>
  <c r="K486" i="8" a="1"/>
  <c r="K486" i="8" s="1"/>
  <c r="K480" i="8" a="1"/>
  <c r="K480" i="8" s="1"/>
  <c r="K474" i="8" a="1"/>
  <c r="K474" i="8" s="1"/>
  <c r="K468" i="8" a="1"/>
  <c r="K468" i="8" s="1"/>
  <c r="K457" i="8" a="1"/>
  <c r="K457" i="8" s="1"/>
  <c r="K451" i="8" a="1"/>
  <c r="K451" i="8" s="1"/>
  <c r="K446" i="8" a="1"/>
  <c r="K446" i="8" s="1"/>
  <c r="K439" i="8" a="1"/>
  <c r="K439" i="8" s="1"/>
  <c r="K433" i="8" a="1"/>
  <c r="K433" i="8" s="1"/>
  <c r="K427" i="8" a="1"/>
  <c r="K427" i="8" s="1"/>
  <c r="K415" i="8" a="1"/>
  <c r="K415" i="8" s="1"/>
  <c r="K409" i="8" a="1"/>
  <c r="K409" i="8" s="1"/>
  <c r="K403" i="8" a="1"/>
  <c r="K403" i="8" s="1"/>
  <c r="K397" i="8" a="1"/>
  <c r="K397" i="8" s="1"/>
  <c r="K391" i="8" a="1"/>
  <c r="K391" i="8" s="1"/>
  <c r="K385" i="8" a="1"/>
  <c r="K385" i="8" s="1"/>
  <c r="K373" i="8" a="1"/>
  <c r="K373" i="8" s="1"/>
  <c r="K368" i="8" a="1"/>
  <c r="K368" i="8" s="1"/>
  <c r="K361" i="8" a="1"/>
  <c r="K361" i="8" s="1"/>
  <c r="K355" i="8" a="1"/>
  <c r="K355" i="8" s="1"/>
  <c r="K349" i="8" a="1"/>
  <c r="K349" i="8" s="1"/>
  <c r="K343" i="8" a="1"/>
  <c r="K343" i="8" s="1"/>
  <c r="K337" i="8" a="1"/>
  <c r="K337" i="8" s="1"/>
  <c r="K331" i="8" a="1"/>
  <c r="K331" i="8" s="1"/>
  <c r="K319" i="8" a="1"/>
  <c r="K319" i="8" s="1"/>
  <c r="K313" i="8" a="1"/>
  <c r="K313" i="8" s="1"/>
  <c r="K301" i="8" a="1"/>
  <c r="K301" i="8" s="1"/>
  <c r="K295" i="8" a="1"/>
  <c r="K295" i="8" s="1"/>
  <c r="K290" i="8" a="1"/>
  <c r="K290" i="8" s="1"/>
  <c r="K284" i="8" a="1"/>
  <c r="K284" i="8" s="1"/>
  <c r="K645" i="8" a="1"/>
  <c r="K645" i="8" s="1"/>
  <c r="K630" i="8" a="1"/>
  <c r="K630" i="8" s="1"/>
  <c r="K604" i="8" a="1"/>
  <c r="K604" i="8" s="1"/>
  <c r="K571" i="8" a="1"/>
  <c r="K571" i="8" s="1"/>
  <c r="K562" i="8" a="1"/>
  <c r="K562" i="8" s="1"/>
  <c r="K552" i="8" a="1"/>
  <c r="K552" i="8" s="1"/>
  <c r="K532" i="8" a="1"/>
  <c r="K532" i="8" s="1"/>
  <c r="K526" i="8" a="1"/>
  <c r="K526" i="8" s="1"/>
  <c r="K520" i="8" a="1"/>
  <c r="K520" i="8" s="1"/>
  <c r="K508" i="8" a="1"/>
  <c r="K508" i="8" s="1"/>
  <c r="K503" i="8" a="1"/>
  <c r="K503" i="8" s="1"/>
  <c r="K497" i="8" a="1"/>
  <c r="K497" i="8" s="1"/>
  <c r="K485" i="8" a="1"/>
  <c r="K485" i="8" s="1"/>
  <c r="K479" i="8" a="1"/>
  <c r="K479" i="8" s="1"/>
  <c r="K473" i="8" a="1"/>
  <c r="K473" i="8" s="1"/>
  <c r="K467" i="8" a="1"/>
  <c r="K467" i="8" s="1"/>
  <c r="K462" i="8" a="1"/>
  <c r="K462" i="8" s="1"/>
  <c r="K456" i="8" a="1"/>
  <c r="K456" i="8" s="1"/>
  <c r="K445" i="8" a="1"/>
  <c r="K445" i="8" s="1"/>
  <c r="K438" i="8" a="1"/>
  <c r="K438" i="8" s="1"/>
  <c r="K426" i="8" a="1"/>
  <c r="K426" i="8" s="1"/>
  <c r="K420" i="8" a="1"/>
  <c r="K420" i="8" s="1"/>
  <c r="K408" i="8" a="1"/>
  <c r="K408" i="8" s="1"/>
  <c r="K396" i="8" a="1"/>
  <c r="K396" i="8" s="1"/>
  <c r="K390" i="8" a="1"/>
  <c r="K390" i="8" s="1"/>
  <c r="K379" i="8" a="1"/>
  <c r="K379" i="8" s="1"/>
  <c r="K367" i="8" a="1"/>
  <c r="K367" i="8" s="1"/>
  <c r="K360" i="8" a="1"/>
  <c r="K360" i="8" s="1"/>
  <c r="K348" i="8" a="1"/>
  <c r="K348" i="8" s="1"/>
  <c r="K342" i="8" a="1"/>
  <c r="K342" i="8" s="1"/>
  <c r="K330" i="8" a="1"/>
  <c r="K330" i="8" s="1"/>
  <c r="K324" i="8" a="1"/>
  <c r="K324" i="8" s="1"/>
  <c r="K312" i="8" a="1"/>
  <c r="K312" i="8" s="1"/>
  <c r="K306" i="8" a="1"/>
  <c r="K306" i="8" s="1"/>
  <c r="K300" i="8" a="1"/>
  <c r="K300" i="8" s="1"/>
  <c r="K294" i="8" a="1"/>
  <c r="K294" i="8" s="1"/>
  <c r="K289" i="8" a="1"/>
  <c r="K289" i="8" s="1"/>
  <c r="K278" i="8" a="1"/>
  <c r="K278" i="8" s="1"/>
  <c r="K266" i="8" a="1"/>
  <c r="K266" i="8" s="1"/>
  <c r="K260" i="8" a="1"/>
  <c r="K260" i="8" s="1"/>
  <c r="K249" i="8" a="1"/>
  <c r="K249" i="8" s="1"/>
  <c r="K243" i="8" a="1"/>
  <c r="K243" i="8" s="1"/>
  <c r="K237" i="8" a="1"/>
  <c r="K237" i="8" s="1"/>
  <c r="K232" i="8" a="1"/>
  <c r="K232" i="8" s="1"/>
  <c r="K222" i="8" a="1"/>
  <c r="K222" i="8" s="1"/>
  <c r="K212" i="8" a="1"/>
  <c r="K212" i="8" s="1"/>
  <c r="K207" i="8" a="1"/>
  <c r="K207" i="8" s="1"/>
  <c r="K196" i="8" a="1"/>
  <c r="K196" i="8" s="1"/>
  <c r="K189" i="8" a="1"/>
  <c r="K189" i="8" s="1"/>
  <c r="K184" i="8" a="1"/>
  <c r="K184" i="8" s="1"/>
  <c r="K172" i="8" a="1"/>
  <c r="K172" i="8" s="1"/>
  <c r="K166" i="8" a="1"/>
  <c r="K166" i="8" s="1"/>
  <c r="K160" i="8" a="1"/>
  <c r="K160" i="8" s="1"/>
  <c r="K155" i="8" a="1"/>
  <c r="K155" i="8" s="1"/>
  <c r="K148" i="8" a="1"/>
  <c r="K148" i="8" s="1"/>
  <c r="K143" i="8" a="1"/>
  <c r="K143" i="8" s="1"/>
  <c r="K132" i="8" a="1"/>
  <c r="K132" i="8" s="1"/>
  <c r="K640" i="8" a="1"/>
  <c r="K640" i="8" s="1"/>
  <c r="K626" i="8" a="1"/>
  <c r="K626" i="8" s="1"/>
  <c r="K612" i="8" a="1"/>
  <c r="K612" i="8" s="1"/>
  <c r="K601" i="8" a="1"/>
  <c r="K601" i="8" s="1"/>
  <c r="K560" i="8" a="1"/>
  <c r="K560" i="8" s="1"/>
  <c r="K543" i="8" a="1"/>
  <c r="K543" i="8" s="1"/>
  <c r="K538" i="8" a="1"/>
  <c r="K538" i="8" s="1"/>
  <c r="K531" i="8" a="1"/>
  <c r="K531" i="8" s="1"/>
  <c r="K525" i="8" a="1"/>
  <c r="K525" i="8" s="1"/>
  <c r="K514" i="8" a="1"/>
  <c r="K514" i="8" s="1"/>
  <c r="K502" i="8" a="1"/>
  <c r="K502" i="8" s="1"/>
  <c r="K491" i="8" a="1"/>
  <c r="K491" i="8" s="1"/>
  <c r="K472" i="8" a="1"/>
  <c r="K472" i="8" s="1"/>
  <c r="K461" i="8" a="1"/>
  <c r="K461" i="8" s="1"/>
  <c r="K450" i="8" a="1"/>
  <c r="K450" i="8" s="1"/>
  <c r="K444" i="8" a="1"/>
  <c r="K444" i="8" s="1"/>
  <c r="K437" i="8" a="1"/>
  <c r="K437" i="8" s="1"/>
  <c r="K432" i="8" a="1"/>
  <c r="K432" i="8" s="1"/>
  <c r="K425" i="8" a="1"/>
  <c r="K425" i="8" s="1"/>
  <c r="K419" i="8" a="1"/>
  <c r="K419" i="8" s="1"/>
  <c r="K414" i="8" a="1"/>
  <c r="K414" i="8" s="1"/>
  <c r="K402" i="8" a="1"/>
  <c r="K402" i="8" s="1"/>
  <c r="K389" i="8" a="1"/>
  <c r="K389" i="8" s="1"/>
  <c r="K384" i="8" a="1"/>
  <c r="K384" i="8" s="1"/>
  <c r="K378" i="8" a="1"/>
  <c r="K378" i="8" s="1"/>
  <c r="K372" i="8" a="1"/>
  <c r="K372" i="8" s="1"/>
  <c r="K366" i="8" a="1"/>
  <c r="K366" i="8" s="1"/>
  <c r="K354" i="8" a="1"/>
  <c r="K354" i="8" s="1"/>
  <c r="K341" i="8" a="1"/>
  <c r="K341" i="8" s="1"/>
  <c r="K336" i="8" a="1"/>
  <c r="K336" i="8" s="1"/>
  <c r="K329" i="8" a="1"/>
  <c r="K329" i="8" s="1"/>
  <c r="K323" i="8" a="1"/>
  <c r="K323" i="8" s="1"/>
  <c r="K318" i="8" a="1"/>
  <c r="K318" i="8" s="1"/>
  <c r="K311" i="8" a="1"/>
  <c r="K311" i="8" s="1"/>
  <c r="K305" i="8" a="1"/>
  <c r="K305" i="8" s="1"/>
  <c r="K293" i="8" a="1"/>
  <c r="K293" i="8" s="1"/>
  <c r="K283" i="8" a="1"/>
  <c r="K283" i="8" s="1"/>
  <c r="K277" i="8" a="1"/>
  <c r="K277" i="8" s="1"/>
  <c r="K272" i="8" a="1"/>
  <c r="K272" i="8" s="1"/>
  <c r="K265" i="8" a="1"/>
  <c r="K265" i="8" s="1"/>
  <c r="K254" i="8" a="1"/>
  <c r="K254" i="8" s="1"/>
  <c r="K248" i="8" a="1"/>
  <c r="K248" i="8" s="1"/>
  <c r="K236" i="8" a="1"/>
  <c r="K236" i="8" s="1"/>
  <c r="K227" i="8" a="1"/>
  <c r="K227" i="8" s="1"/>
  <c r="K217" i="8" a="1"/>
  <c r="K217" i="8" s="1"/>
  <c r="K206" i="8" a="1"/>
  <c r="K206" i="8" s="1"/>
  <c r="K200" i="8" a="1"/>
  <c r="K200" i="8" s="1"/>
  <c r="K195" i="8" a="1"/>
  <c r="K195" i="8" s="1"/>
  <c r="K183" i="8" a="1"/>
  <c r="K183" i="8" s="1"/>
  <c r="K177" i="8" a="1"/>
  <c r="K177" i="8" s="1"/>
  <c r="K171" i="8" a="1"/>
  <c r="K171" i="8" s="1"/>
  <c r="K154" i="8" a="1"/>
  <c r="K154" i="8" s="1"/>
  <c r="K142" i="8" a="1"/>
  <c r="K142" i="8" s="1"/>
  <c r="K136" i="8" a="1"/>
  <c r="K136" i="8" s="1"/>
  <c r="K131" i="8" a="1"/>
  <c r="K131" i="8" s="1"/>
  <c r="K119" i="8" a="1"/>
  <c r="K119" i="8" s="1"/>
  <c r="K113" i="8" a="1"/>
  <c r="K113" i="8" s="1"/>
  <c r="K639" i="8" a="1"/>
  <c r="K639" i="8" s="1"/>
  <c r="K625" i="8" a="1"/>
  <c r="K625" i="8" s="1"/>
  <c r="K600" i="8" a="1"/>
  <c r="K600" i="8" s="1"/>
  <c r="K588" i="8" a="1"/>
  <c r="K588" i="8" s="1"/>
  <c r="K578" i="8" a="1"/>
  <c r="K578" i="8" s="1"/>
  <c r="K570" i="8" a="1"/>
  <c r="K570" i="8" s="1"/>
  <c r="K559" i="8" a="1"/>
  <c r="K559" i="8" s="1"/>
  <c r="K550" i="8" a="1"/>
  <c r="K550" i="8" s="1"/>
  <c r="K537" i="8" a="1"/>
  <c r="K537" i="8" s="1"/>
  <c r="K519" i="8" a="1"/>
  <c r="K519" i="8" s="1"/>
  <c r="K513" i="8" a="1"/>
  <c r="K513" i="8" s="1"/>
  <c r="K507" i="8" a="1"/>
  <c r="K507" i="8" s="1"/>
  <c r="K501" i="8" a="1"/>
  <c r="K501" i="8" s="1"/>
  <c r="K496" i="8" a="1"/>
  <c r="K496" i="8" s="1"/>
  <c r="K490" i="8" a="1"/>
  <c r="K490" i="8" s="1"/>
  <c r="K484" i="8" a="1"/>
  <c r="K484" i="8" s="1"/>
  <c r="K478" i="8" a="1"/>
  <c r="K478" i="8" s="1"/>
  <c r="K466" i="8" a="1"/>
  <c r="K466" i="8" s="1"/>
  <c r="K455" i="8" a="1"/>
  <c r="K455" i="8" s="1"/>
  <c r="K449" i="8" a="1"/>
  <c r="K449" i="8" s="1"/>
  <c r="K431" i="8" a="1"/>
  <c r="K431" i="8" s="1"/>
  <c r="K424" i="8" a="1"/>
  <c r="K424" i="8" s="1"/>
  <c r="K413" i="8" a="1"/>
  <c r="K413" i="8" s="1"/>
  <c r="K407" i="8" a="1"/>
  <c r="K407" i="8" s="1"/>
  <c r="K401" i="8" a="1"/>
  <c r="K401" i="8" s="1"/>
  <c r="K395" i="8" a="1"/>
  <c r="K395" i="8" s="1"/>
  <c r="K383" i="8" a="1"/>
  <c r="K383" i="8" s="1"/>
  <c r="K377" i="8" a="1"/>
  <c r="K377" i="8" s="1"/>
  <c r="K371" i="8" a="1"/>
  <c r="K371" i="8" s="1"/>
  <c r="K365" i="8" a="1"/>
  <c r="K365" i="8" s="1"/>
  <c r="K359" i="8" a="1"/>
  <c r="K359" i="8" s="1"/>
  <c r="K353" i="8" a="1"/>
  <c r="K353" i="8" s="1"/>
  <c r="K347" i="8" a="1"/>
  <c r="K347" i="8" s="1"/>
  <c r="K335" i="8" a="1"/>
  <c r="K335" i="8" s="1"/>
  <c r="K328" i="8" a="1"/>
  <c r="K328" i="8" s="1"/>
  <c r="K317" i="8" a="1"/>
  <c r="K317" i="8" s="1"/>
  <c r="K310" i="8" a="1"/>
  <c r="K310" i="8" s="1"/>
  <c r="K299" i="8" a="1"/>
  <c r="K299" i="8" s="1"/>
  <c r="K288" i="8" a="1"/>
  <c r="K288" i="8" s="1"/>
  <c r="K271" i="8" a="1"/>
  <c r="K271" i="8" s="1"/>
  <c r="K264" i="8" a="1"/>
  <c r="K264" i="8" s="1"/>
  <c r="K259" i="8" a="1"/>
  <c r="K259" i="8" s="1"/>
  <c r="K253" i="8" a="1"/>
  <c r="K253" i="8" s="1"/>
  <c r="K242" i="8" a="1"/>
  <c r="K242" i="8" s="1"/>
  <c r="K231" i="8" a="1"/>
  <c r="K231" i="8" s="1"/>
  <c r="K226" i="8" a="1"/>
  <c r="K226" i="8" s="1"/>
  <c r="K221" i="8" a="1"/>
  <c r="K221" i="8" s="1"/>
  <c r="K216" i="8" a="1"/>
  <c r="K216" i="8" s="1"/>
  <c r="K211" i="8" a="1"/>
  <c r="K211" i="8" s="1"/>
  <c r="K194" i="8" a="1"/>
  <c r="K194" i="8" s="1"/>
  <c r="K188" i="8" a="1"/>
  <c r="K188" i="8" s="1"/>
  <c r="K182" i="8" a="1"/>
  <c r="K182" i="8" s="1"/>
  <c r="K170" i="8" a="1"/>
  <c r="K170" i="8" s="1"/>
  <c r="K165" i="8" a="1"/>
  <c r="K165" i="8" s="1"/>
  <c r="K159" i="8" a="1"/>
  <c r="K159" i="8" s="1"/>
  <c r="K147" i="8" a="1"/>
  <c r="K147" i="8" s="1"/>
  <c r="K130" i="8" a="1"/>
  <c r="K130" i="8" s="1"/>
  <c r="K124" i="8" a="1"/>
  <c r="K124" i="8" s="1"/>
  <c r="K118" i="8" a="1"/>
  <c r="K118" i="8" s="1"/>
  <c r="K666" i="8" a="1"/>
  <c r="K666" i="8" s="1"/>
  <c r="K638" i="8" a="1"/>
  <c r="K638" i="8" s="1"/>
  <c r="K624" i="8" a="1"/>
  <c r="K624" i="8" s="1"/>
  <c r="K611" i="8" a="1"/>
  <c r="K611" i="8" s="1"/>
  <c r="K599" i="8" a="1"/>
  <c r="K599" i="8" s="1"/>
  <c r="K577" i="8" a="1"/>
  <c r="K577" i="8" s="1"/>
  <c r="K568" i="8" a="1"/>
  <c r="K568" i="8" s="1"/>
  <c r="K558" i="8" a="1"/>
  <c r="K558" i="8" s="1"/>
  <c r="K548" i="8" a="1"/>
  <c r="K548" i="8" s="1"/>
  <c r="K542" i="8" a="1"/>
  <c r="K542" i="8" s="1"/>
  <c r="K536" i="8" a="1"/>
  <c r="K536" i="8" s="1"/>
  <c r="K530" i="8" a="1"/>
  <c r="K530" i="8" s="1"/>
  <c r="K524" i="8" a="1"/>
  <c r="K524" i="8" s="1"/>
  <c r="K518" i="8" a="1"/>
  <c r="K518" i="8" s="1"/>
  <c r="K512" i="8" a="1"/>
  <c r="K512" i="8" s="1"/>
  <c r="K495" i="8" a="1"/>
  <c r="K495" i="8" s="1"/>
  <c r="K489" i="8" a="1"/>
  <c r="K489" i="8" s="1"/>
  <c r="K483" i="8" a="1"/>
  <c r="K483" i="8" s="1"/>
  <c r="K477" i="8" a="1"/>
  <c r="K477" i="8" s="1"/>
  <c r="K471" i="8" a="1"/>
  <c r="K471" i="8" s="1"/>
  <c r="K465" i="8" a="1"/>
  <c r="K465" i="8" s="1"/>
  <c r="K460" i="8" a="1"/>
  <c r="K460" i="8" s="1"/>
  <c r="K454" i="8" a="1"/>
  <c r="K454" i="8" s="1"/>
  <c r="K443" i="8" a="1"/>
  <c r="K443" i="8" s="1"/>
  <c r="K436" i="8" a="1"/>
  <c r="K436" i="8" s="1"/>
  <c r="K430" i="8" a="1"/>
  <c r="K430" i="8" s="1"/>
  <c r="K418" i="8" a="1"/>
  <c r="K418" i="8" s="1"/>
  <c r="K412" i="8" a="1"/>
  <c r="K412" i="8" s="1"/>
  <c r="K406" i="8" a="1"/>
  <c r="K406" i="8" s="1"/>
  <c r="K394" i="8" a="1"/>
  <c r="K394" i="8" s="1"/>
  <c r="K388" i="8" a="1"/>
  <c r="K388" i="8" s="1"/>
  <c r="K376" i="8" a="1"/>
  <c r="K376" i="8" s="1"/>
  <c r="K364" i="8" a="1"/>
  <c r="K364" i="8" s="1"/>
  <c r="K358" i="8" a="1"/>
  <c r="K358" i="8" s="1"/>
  <c r="K352" i="8" a="1"/>
  <c r="K352" i="8" s="1"/>
  <c r="K340" i="8" a="1"/>
  <c r="K340" i="8" s="1"/>
  <c r="K334" i="8" a="1"/>
  <c r="K334" i="8" s="1"/>
  <c r="K322" i="8" a="1"/>
  <c r="K322" i="8" s="1"/>
  <c r="K316" i="8" a="1"/>
  <c r="K316" i="8" s="1"/>
  <c r="K309" i="8" a="1"/>
  <c r="K309" i="8" s="1"/>
  <c r="K304" i="8" a="1"/>
  <c r="K304" i="8" s="1"/>
  <c r="K298" i="8" a="1"/>
  <c r="K298" i="8" s="1"/>
  <c r="K292" i="8" a="1"/>
  <c r="K292" i="8" s="1"/>
  <c r="K287" i="8" a="1"/>
  <c r="K287" i="8" s="1"/>
  <c r="K282" i="8" a="1"/>
  <c r="K282" i="8" s="1"/>
  <c r="K276" i="8" a="1"/>
  <c r="K276" i="8" s="1"/>
  <c r="K270" i="8" a="1"/>
  <c r="K270" i="8" s="1"/>
  <c r="K252" i="8" a="1"/>
  <c r="K252" i="8" s="1"/>
  <c r="K247" i="8" a="1"/>
  <c r="K247" i="8" s="1"/>
  <c r="K241" i="8" a="1"/>
  <c r="K241" i="8" s="1"/>
  <c r="K235" i="8" a="1"/>
  <c r="K235" i="8" s="1"/>
  <c r="K230" i="8" a="1"/>
  <c r="K230" i="8" s="1"/>
  <c r="K210" i="8" a="1"/>
  <c r="K210" i="8" s="1"/>
  <c r="K205" i="8" a="1"/>
  <c r="K205" i="8" s="1"/>
  <c r="K199" i="8" a="1"/>
  <c r="K199" i="8" s="1"/>
  <c r="K193" i="8" a="1"/>
  <c r="K193" i="8" s="1"/>
  <c r="K181" i="8" a="1"/>
  <c r="K181" i="8" s="1"/>
  <c r="K176" i="8" a="1"/>
  <c r="K176" i="8" s="1"/>
  <c r="K169" i="8" a="1"/>
  <c r="K169" i="8" s="1"/>
  <c r="K158" i="8" a="1"/>
  <c r="K158" i="8" s="1"/>
  <c r="K267" i="8" a="1"/>
  <c r="K267" i="8" s="1"/>
  <c r="K223" i="8" a="1"/>
  <c r="K223" i="8" s="1"/>
  <c r="K204" i="8" a="1"/>
  <c r="K204" i="8" s="1"/>
  <c r="K192" i="8" a="1"/>
  <c r="K192" i="8" s="1"/>
  <c r="K180" i="8" a="1"/>
  <c r="K180" i="8" s="1"/>
  <c r="K157" i="8" a="1"/>
  <c r="K157" i="8" s="1"/>
  <c r="K149" i="8" a="1"/>
  <c r="K149" i="8" s="1"/>
  <c r="K139" i="8" a="1"/>
  <c r="K139" i="8" s="1"/>
  <c r="K129" i="8" a="1"/>
  <c r="K129" i="8" s="1"/>
  <c r="K122" i="8" a="1"/>
  <c r="K122" i="8" s="1"/>
  <c r="K114" i="8" a="1"/>
  <c r="K114" i="8" s="1"/>
  <c r="K107" i="8" a="1"/>
  <c r="K107" i="8" s="1"/>
  <c r="K90" i="8" a="1"/>
  <c r="K90" i="8" s="1"/>
  <c r="K78" i="8" a="1"/>
  <c r="K78" i="8" s="1"/>
  <c r="K72" i="8" a="1"/>
  <c r="K72" i="8" s="1"/>
  <c r="K67" i="8" a="1"/>
  <c r="K67" i="8" s="1"/>
  <c r="K56" i="8" a="1"/>
  <c r="K56" i="8" s="1"/>
  <c r="K43" i="8" a="1"/>
  <c r="K43" i="8" s="1"/>
  <c r="K37" i="8" a="1"/>
  <c r="K37" i="8" s="1"/>
  <c r="K30" i="8" a="1"/>
  <c r="K30" i="8" s="1"/>
  <c r="K24" i="8" a="1"/>
  <c r="K24" i="8" s="1"/>
  <c r="K11" i="8" a="1"/>
  <c r="K11" i="8" s="1"/>
  <c r="K5" i="8" a="1"/>
  <c r="K5" i="8" s="1"/>
  <c r="K218" i="8" a="1"/>
  <c r="K218" i="8" s="1"/>
  <c r="K203" i="8" a="1"/>
  <c r="K203" i="8" s="1"/>
  <c r="K168" i="8" a="1"/>
  <c r="K168" i="8" s="1"/>
  <c r="K146" i="8" a="1"/>
  <c r="K146" i="8" s="1"/>
  <c r="K138" i="8" a="1"/>
  <c r="K138" i="8" s="1"/>
  <c r="K128" i="8" a="1"/>
  <c r="K128" i="8" s="1"/>
  <c r="K106" i="8" a="1"/>
  <c r="K106" i="8" s="1"/>
  <c r="K101" i="8" a="1"/>
  <c r="K101" i="8" s="1"/>
  <c r="K95" i="8" a="1"/>
  <c r="K95" i="8" s="1"/>
  <c r="K83" i="8" a="1"/>
  <c r="K83" i="8" s="1"/>
  <c r="K66" i="8" a="1"/>
  <c r="K66" i="8" s="1"/>
  <c r="K61" i="8" a="1"/>
  <c r="K61" i="8" s="1"/>
  <c r="K55" i="8" a="1"/>
  <c r="K55" i="8" s="1"/>
  <c r="K49" i="8" a="1"/>
  <c r="K49" i="8" s="1"/>
  <c r="K42" i="8" a="1"/>
  <c r="K42" i="8" s="1"/>
  <c r="K36" i="8" a="1"/>
  <c r="K36" i="8" s="1"/>
  <c r="K23" i="8" a="1"/>
  <c r="K23" i="8" s="1"/>
  <c r="K17" i="8" a="1"/>
  <c r="K17" i="8" s="1"/>
  <c r="K10" i="8" a="1"/>
  <c r="K10" i="8" s="1"/>
  <c r="K4" i="8" a="1"/>
  <c r="K4" i="8" s="1"/>
  <c r="K255" i="8" a="1"/>
  <c r="K255" i="8" s="1"/>
  <c r="K215" i="8" a="1"/>
  <c r="K215" i="8" s="1"/>
  <c r="K202" i="8" a="1"/>
  <c r="K202" i="8" s="1"/>
  <c r="K191" i="8" a="1"/>
  <c r="K191" i="8" s="1"/>
  <c r="K179" i="8" a="1"/>
  <c r="K179" i="8" s="1"/>
  <c r="K156" i="8" a="1"/>
  <c r="K156" i="8" s="1"/>
  <c r="K137" i="8" a="1"/>
  <c r="K137" i="8" s="1"/>
  <c r="K121" i="8" a="1"/>
  <c r="K121" i="8" s="1"/>
  <c r="K112" i="8" a="1"/>
  <c r="K112" i="8" s="1"/>
  <c r="K105" i="8" a="1"/>
  <c r="K105" i="8" s="1"/>
  <c r="K94" i="8" a="1"/>
  <c r="K94" i="8" s="1"/>
  <c r="K89" i="8" a="1"/>
  <c r="K89" i="8" s="1"/>
  <c r="K82" i="8" a="1"/>
  <c r="K82" i="8" s="1"/>
  <c r="K77" i="8" a="1"/>
  <c r="K77" i="8" s="1"/>
  <c r="K71" i="8" a="1"/>
  <c r="K71" i="8" s="1"/>
  <c r="K54" i="8" a="1"/>
  <c r="K54" i="8" s="1"/>
  <c r="K48" i="8" a="1"/>
  <c r="K48" i="8" s="1"/>
  <c r="K35" i="8" a="1"/>
  <c r="K35" i="8" s="1"/>
  <c r="K29" i="8" a="1"/>
  <c r="K29" i="8" s="1"/>
  <c r="K22" i="8" a="1"/>
  <c r="K22" i="8" s="1"/>
  <c r="K16" i="8" a="1"/>
  <c r="K16" i="8" s="1"/>
  <c r="K250" i="8" a="1"/>
  <c r="K250" i="8" s="1"/>
  <c r="K201" i="8" a="1"/>
  <c r="K201" i="8" s="1"/>
  <c r="K190" i="8" a="1"/>
  <c r="K190" i="8" s="1"/>
  <c r="K178" i="8" a="1"/>
  <c r="K178" i="8" s="1"/>
  <c r="K167" i="8" a="1"/>
  <c r="K167" i="8" s="1"/>
  <c r="K145" i="8" a="1"/>
  <c r="K145" i="8" s="1"/>
  <c r="K135" i="8" a="1"/>
  <c r="K135" i="8" s="1"/>
  <c r="K127" i="8" a="1"/>
  <c r="K127" i="8" s="1"/>
  <c r="K120" i="8" a="1"/>
  <c r="K120" i="8" s="1"/>
  <c r="K111" i="8" a="1"/>
  <c r="K111" i="8" s="1"/>
  <c r="K100" i="8" a="1"/>
  <c r="K100" i="8" s="1"/>
  <c r="K93" i="8" a="1"/>
  <c r="K93" i="8" s="1"/>
  <c r="K88" i="8" a="1"/>
  <c r="K88" i="8" s="1"/>
  <c r="K76" i="8" a="1"/>
  <c r="K76" i="8" s="1"/>
  <c r="K70" i="8" a="1"/>
  <c r="K70" i="8" s="1"/>
  <c r="K65" i="8" a="1"/>
  <c r="K65" i="8" s="1"/>
  <c r="K60" i="8" a="1"/>
  <c r="K60" i="8" s="1"/>
  <c r="K47" i="8" a="1"/>
  <c r="K47" i="8" s="1"/>
  <c r="K41" i="8" a="1"/>
  <c r="K41" i="8" s="1"/>
  <c r="K34" i="8" a="1"/>
  <c r="K34" i="8" s="1"/>
  <c r="K28" i="8" a="1"/>
  <c r="K28" i="8" s="1"/>
  <c r="K15" i="8" a="1"/>
  <c r="K15" i="8" s="1"/>
  <c r="K9" i="8" a="1"/>
  <c r="K9" i="8" s="1"/>
  <c r="K244" i="8" a="1"/>
  <c r="K244" i="8" s="1"/>
  <c r="K213" i="8" a="1"/>
  <c r="K213" i="8" s="1"/>
  <c r="K198" i="8" a="1"/>
  <c r="K198" i="8" s="1"/>
  <c r="K187" i="8" a="1"/>
  <c r="K187" i="8" s="1"/>
  <c r="K175" i="8" a="1"/>
  <c r="K175" i="8" s="1"/>
  <c r="K164" i="8" a="1"/>
  <c r="K164" i="8" s="1"/>
  <c r="K153" i="8" a="1"/>
  <c r="K153" i="8" s="1"/>
  <c r="K134" i="8" a="1"/>
  <c r="K134" i="8" s="1"/>
  <c r="K126" i="8" a="1"/>
  <c r="K126" i="8" s="1"/>
  <c r="K117" i="8" a="1"/>
  <c r="K117" i="8" s="1"/>
  <c r="K110" i="8" a="1"/>
  <c r="K110" i="8" s="1"/>
  <c r="K104" i="8" a="1"/>
  <c r="K104" i="8" s="1"/>
  <c r="K99" i="8" a="1"/>
  <c r="K99" i="8" s="1"/>
  <c r="K87" i="8" a="1"/>
  <c r="K87" i="8" s="1"/>
  <c r="K81" i="8" a="1"/>
  <c r="K81" i="8" s="1"/>
  <c r="K75" i="8" a="1"/>
  <c r="K75" i="8" s="1"/>
  <c r="K59" i="8" a="1"/>
  <c r="K59" i="8" s="1"/>
  <c r="K53" i="8" a="1"/>
  <c r="K53" i="8" s="1"/>
  <c r="K46" i="8" a="1"/>
  <c r="K46" i="8" s="1"/>
  <c r="K40" i="8" a="1"/>
  <c r="K40" i="8" s="1"/>
  <c r="K27" i="8" a="1"/>
  <c r="K27" i="8" s="1"/>
  <c r="K21" i="8" a="1"/>
  <c r="K21" i="8" s="1"/>
  <c r="K14" i="8" a="1"/>
  <c r="K14" i="8" s="1"/>
  <c r="K8" i="8" a="1"/>
  <c r="K8" i="8" s="1"/>
  <c r="K238" i="8" a="1"/>
  <c r="K238" i="8" s="1"/>
  <c r="K186" i="8" a="1"/>
  <c r="K186" i="8" s="1"/>
  <c r="K174" i="8" a="1"/>
  <c r="K174" i="8" s="1"/>
  <c r="K163" i="8" a="1"/>
  <c r="K163" i="8" s="1"/>
  <c r="K152" i="8" a="1"/>
  <c r="K152" i="8" s="1"/>
  <c r="K144" i="8" a="1"/>
  <c r="K144" i="8" s="1"/>
  <c r="K125" i="8" a="1"/>
  <c r="K125" i="8" s="1"/>
  <c r="K116" i="8" a="1"/>
  <c r="K116" i="8" s="1"/>
  <c r="K98" i="8" a="1"/>
  <c r="K98" i="8" s="1"/>
  <c r="K92" i="8" a="1"/>
  <c r="K92" i="8" s="1"/>
  <c r="K86" i="8" a="1"/>
  <c r="K86" i="8" s="1"/>
  <c r="K74" i="8" a="1"/>
  <c r="K74" i="8" s="1"/>
  <c r="K69" i="8" a="1"/>
  <c r="K69" i="8" s="1"/>
  <c r="K64" i="8" a="1"/>
  <c r="K64" i="8" s="1"/>
  <c r="K58" i="8" a="1"/>
  <c r="K58" i="8" s="1"/>
  <c r="K52" i="8" a="1"/>
  <c r="K52" i="8" s="1"/>
  <c r="K39" i="8" a="1"/>
  <c r="K39" i="8" s="1"/>
  <c r="K33" i="8" a="1"/>
  <c r="K33" i="8" s="1"/>
  <c r="K26" i="8" a="1"/>
  <c r="K26" i="8" s="1"/>
  <c r="K20" i="8" a="1"/>
  <c r="K20" i="8" s="1"/>
  <c r="K7" i="8" a="1"/>
  <c r="K7" i="8" s="1"/>
  <c r="K279" i="8" a="1"/>
  <c r="K279" i="8" s="1"/>
  <c r="K197" i="8" a="1"/>
  <c r="K197" i="8" s="1"/>
  <c r="K162" i="8" a="1"/>
  <c r="K162" i="8" s="1"/>
  <c r="K151" i="8" a="1"/>
  <c r="K151" i="8" s="1"/>
  <c r="K141" i="8" a="1"/>
  <c r="K141" i="8" s="1"/>
  <c r="K133" i="8" a="1"/>
  <c r="K133" i="8" s="1"/>
  <c r="K109" i="8" a="1"/>
  <c r="K109" i="8" s="1"/>
  <c r="K103" i="8" a="1"/>
  <c r="K103" i="8" s="1"/>
  <c r="K97" i="8" a="1"/>
  <c r="K97" i="8" s="1"/>
  <c r="K85" i="8" a="1"/>
  <c r="K85" i="8" s="1"/>
  <c r="K80" i="8" a="1"/>
  <c r="K80" i="8" s="1"/>
  <c r="K73" i="8" a="1"/>
  <c r="K73" i="8" s="1"/>
  <c r="K63" i="8" a="1"/>
  <c r="K63" i="8" s="1"/>
  <c r="K51" i="8" a="1"/>
  <c r="K51" i="8" s="1"/>
  <c r="K45" i="8" a="1"/>
  <c r="K45" i="8" s="1"/>
  <c r="K38" i="8" a="1"/>
  <c r="K38" i="8" s="1"/>
  <c r="K32" i="8" a="1"/>
  <c r="K32" i="8" s="1"/>
  <c r="K19" i="8" a="1"/>
  <c r="K19" i="8" s="1"/>
  <c r="K13" i="8" a="1"/>
  <c r="K13" i="8" s="1"/>
  <c r="K6" i="8" a="1"/>
  <c r="K6" i="8" s="1"/>
  <c r="K273" i="8" a="1"/>
  <c r="K273" i="8" s="1"/>
  <c r="K228" i="8" a="1"/>
  <c r="K228" i="8" s="1"/>
  <c r="K208" i="8" a="1"/>
  <c r="K208" i="8" s="1"/>
  <c r="K185" i="8" a="1"/>
  <c r="K185" i="8" s="1"/>
  <c r="K173" i="8" a="1"/>
  <c r="K173" i="8" s="1"/>
  <c r="K161" i="8" a="1"/>
  <c r="K161" i="8" s="1"/>
  <c r="K150" i="8" a="1"/>
  <c r="K150" i="8" s="1"/>
  <c r="K140" i="8" a="1"/>
  <c r="K140" i="8" s="1"/>
  <c r="K123" i="8" a="1"/>
  <c r="K123" i="8" s="1"/>
  <c r="K115" i="8" a="1"/>
  <c r="K115" i="8" s="1"/>
  <c r="K108" i="8" a="1"/>
  <c r="K108" i="8" s="1"/>
  <c r="K102" i="8" a="1"/>
  <c r="K102" i="8" s="1"/>
  <c r="K96" i="8" a="1"/>
  <c r="K96" i="8" s="1"/>
  <c r="K91" i="8" a="1"/>
  <c r="K91" i="8" s="1"/>
  <c r="K84" i="8" a="1"/>
  <c r="K84" i="8" s="1"/>
  <c r="K79" i="8" a="1"/>
  <c r="K79" i="8" s="1"/>
  <c r="K68" i="8" a="1"/>
  <c r="K68" i="8" s="1"/>
  <c r="K62" i="8" a="1"/>
  <c r="K62" i="8" s="1"/>
  <c r="K57" i="8" a="1"/>
  <c r="K57" i="8" s="1"/>
  <c r="K50" i="8" a="1"/>
  <c r="K50" i="8" s="1"/>
  <c r="K44" i="8" a="1"/>
  <c r="K44" i="8" s="1"/>
  <c r="K31" i="8" a="1"/>
  <c r="K31" i="8" s="1"/>
  <c r="K25" i="8" a="1"/>
  <c r="K25" i="8" s="1"/>
  <c r="K18" i="8" a="1"/>
  <c r="K18" i="8" s="1"/>
  <c r="K12" i="8" a="1"/>
  <c r="K12" i="8" s="1"/>
  <c r="L1214" i="14" l="1" a="1"/>
  <c r="L1214" i="14" s="1"/>
  <c r="L858" i="14" a="1"/>
  <c r="L858" i="14" s="1"/>
  <c r="L1044" i="14" a="1"/>
  <c r="L1044" i="14" s="1"/>
  <c r="L1426" i="14" a="1"/>
  <c r="L1426" i="14" s="1"/>
  <c r="N525" i="14" a="1"/>
  <c r="N525" i="14" s="1"/>
  <c r="L1330" i="14" a="1"/>
  <c r="L1330" i="14" s="1"/>
  <c r="L366" i="14" a="1"/>
  <c r="L366" i="14" s="1"/>
  <c r="L642" i="14" a="1"/>
  <c r="L642" i="14" s="1"/>
  <c r="N1434" i="10" a="1"/>
  <c r="N1434" i="10" s="1"/>
  <c r="N682" i="10" a="1"/>
  <c r="N682" i="10" s="1"/>
  <c r="N885" i="10" a="1"/>
  <c r="N885" i="10" s="1"/>
  <c r="N460" i="10" a="1"/>
  <c r="N460" i="10" s="1"/>
  <c r="N763" i="10" a="1"/>
  <c r="N763" i="10" s="1"/>
  <c r="N1347" i="10" a="1"/>
  <c r="N1347" i="10" s="1"/>
  <c r="N217" i="10" a="1"/>
  <c r="N217" i="10" s="1"/>
  <c r="N890" i="10" a="1"/>
  <c r="N890" i="10" s="1"/>
  <c r="N1092" i="10" a="1"/>
  <c r="N1092" i="10" s="1"/>
  <c r="N79" i="10" a="1"/>
  <c r="N79" i="10" s="1"/>
  <c r="N859" i="10" a="1"/>
  <c r="N859" i="10" s="1"/>
  <c r="N1203" i="10" a="1"/>
  <c r="N1203" i="10" s="1"/>
  <c r="N10" i="10" a="1"/>
  <c r="N10" i="10" s="1"/>
  <c r="N30" i="10" a="1"/>
  <c r="N30" i="10" s="1"/>
  <c r="N659" i="10" a="1"/>
  <c r="N659" i="10" s="1"/>
  <c r="N980" i="10" a="1"/>
  <c r="N980" i="10" s="1"/>
  <c r="N1278" i="10" a="1"/>
  <c r="N1278" i="10" s="1"/>
  <c r="N1431" i="10" a="1"/>
  <c r="N1431" i="10" s="1"/>
  <c r="O697" i="10" a="1"/>
  <c r="O697" i="10" s="1"/>
  <c r="N1279" i="10" a="1"/>
  <c r="N1279" i="10" s="1"/>
  <c r="N50" i="10" a="1"/>
  <c r="N50" i="10" s="1"/>
  <c r="N252" i="10" a="1"/>
  <c r="N252" i="10" s="1"/>
  <c r="N346" i="10" a="1"/>
  <c r="N346" i="10" s="1"/>
  <c r="N1037" i="10" a="1"/>
  <c r="N1037" i="10" s="1"/>
  <c r="N1059" i="10" a="1"/>
  <c r="N1059" i="10" s="1"/>
  <c r="N1358" i="10" a="1"/>
  <c r="N1358" i="10" s="1"/>
  <c r="N224" i="10" a="1"/>
  <c r="N224" i="10" s="1"/>
  <c r="N137" i="10" a="1"/>
  <c r="N137" i="10" s="1"/>
  <c r="N656" i="10" a="1"/>
  <c r="N656" i="10" s="1"/>
  <c r="N634" i="10" a="1"/>
  <c r="N634" i="10" s="1"/>
  <c r="N1401" i="10" a="1"/>
  <c r="N1401" i="10" s="1"/>
  <c r="N1332" i="10" a="1"/>
  <c r="N1332" i="10" s="1"/>
  <c r="N204" i="10" a="1"/>
  <c r="N204" i="10" s="1"/>
  <c r="N504" i="10" a="1"/>
  <c r="N504" i="10" s="1"/>
  <c r="N500" i="10" a="1"/>
  <c r="N500" i="10" s="1"/>
  <c r="N702" i="10" a="1"/>
  <c r="N702" i="10" s="1"/>
  <c r="N1080" i="10" a="1"/>
  <c r="N1080" i="10" s="1"/>
  <c r="N86" i="9" a="1"/>
  <c r="N86" i="9" s="1"/>
  <c r="N756" i="9" a="1"/>
  <c r="N756" i="9" s="1"/>
  <c r="N399" i="9" a="1"/>
  <c r="N399" i="9" s="1"/>
  <c r="N1357" i="9" a="1"/>
  <c r="N1357" i="9" s="1"/>
  <c r="N601" i="9" a="1"/>
  <c r="N601" i="9" s="1"/>
  <c r="N574" i="9" a="1"/>
  <c r="N574" i="9" s="1"/>
  <c r="N418" i="9" a="1"/>
  <c r="N418" i="9" s="1"/>
  <c r="N282" i="9" a="1"/>
  <c r="N282" i="9" s="1"/>
  <c r="N315" i="9" a="1"/>
  <c r="N315" i="9" s="1"/>
  <c r="N939" i="9" a="1"/>
  <c r="N939" i="9" s="1"/>
  <c r="N89" i="10" a="1"/>
  <c r="N89" i="10" s="1"/>
  <c r="N415" i="10" a="1"/>
  <c r="N415" i="10" s="1"/>
  <c r="N452" i="10" a="1"/>
  <c r="N452" i="10" s="1"/>
  <c r="N463" i="10" a="1"/>
  <c r="N463" i="10" s="1"/>
  <c r="N587" i="10" a="1"/>
  <c r="N587" i="10" s="1"/>
  <c r="N435" i="10" a="1"/>
  <c r="N435" i="10" s="1"/>
  <c r="N887" i="10" a="1"/>
  <c r="N887" i="10" s="1"/>
  <c r="N660" i="10" a="1"/>
  <c r="N660" i="10" s="1"/>
  <c r="N1111" i="10" a="1"/>
  <c r="N1111" i="10" s="1"/>
  <c r="N1025" i="10" a="1"/>
  <c r="N1025" i="10" s="1"/>
  <c r="N1406" i="10" a="1"/>
  <c r="N1406" i="10" s="1"/>
  <c r="N1246" i="10" a="1"/>
  <c r="N1246" i="10" s="1"/>
  <c r="L497" i="14" a="1"/>
  <c r="L497" i="14" s="1"/>
  <c r="L938" i="14" a="1"/>
  <c r="L938" i="14" s="1"/>
  <c r="N504" i="14" a="1"/>
  <c r="N504" i="14" s="1"/>
  <c r="N1087" i="9" a="1"/>
  <c r="N1087" i="9" s="1"/>
  <c r="O771" i="10" a="1"/>
  <c r="O771" i="10" s="1"/>
  <c r="L63" i="14" a="1"/>
  <c r="L63" i="14" s="1"/>
  <c r="L715" i="14" a="1"/>
  <c r="L715" i="14" s="1"/>
  <c r="L1094" i="14" a="1"/>
  <c r="L1094" i="14" s="1"/>
  <c r="L127" i="14" a="1"/>
  <c r="L127" i="14" s="1"/>
  <c r="L549" i="14" a="1"/>
  <c r="L549" i="14" s="1"/>
  <c r="L1000" i="14" a="1"/>
  <c r="L1000" i="14" s="1"/>
  <c r="N23" i="9" a="1"/>
  <c r="N23" i="9" s="1"/>
  <c r="N216" i="9" a="1"/>
  <c r="N216" i="9" s="1"/>
  <c r="N1235" i="9" a="1"/>
  <c r="N1235" i="9" s="1"/>
  <c r="N281" i="10" a="1"/>
  <c r="N281" i="10" s="1"/>
  <c r="N280" i="10" a="1"/>
  <c r="N280" i="10" s="1"/>
  <c r="N184" i="10" a="1"/>
  <c r="N184" i="10" s="1"/>
  <c r="N601" i="10" a="1"/>
  <c r="N601" i="10" s="1"/>
  <c r="N332" i="10" a="1"/>
  <c r="N332" i="10" s="1"/>
  <c r="N946" i="10" a="1"/>
  <c r="N946" i="10" s="1"/>
  <c r="N711" i="10" a="1"/>
  <c r="N711" i="10" s="1"/>
  <c r="N844" i="10" a="1"/>
  <c r="N844" i="10" s="1"/>
  <c r="N1142" i="10" a="1"/>
  <c r="N1142" i="10" s="1"/>
  <c r="N1170" i="10" a="1"/>
  <c r="N1170" i="10" s="1"/>
  <c r="N1391" i="10" a="1"/>
  <c r="N1391" i="10" s="1"/>
  <c r="L275" i="14" a="1"/>
  <c r="L275" i="14" s="1"/>
  <c r="L736" i="14" a="1"/>
  <c r="L736" i="14" s="1"/>
  <c r="L1345" i="14" a="1"/>
  <c r="L1345" i="14" s="1"/>
  <c r="N197" i="14" a="1"/>
  <c r="N197" i="14" s="1"/>
  <c r="O49" i="9" a="1"/>
  <c r="O49" i="9" s="1"/>
  <c r="N127" i="9" a="1"/>
  <c r="N127" i="9" s="1"/>
  <c r="N593" i="9" a="1"/>
  <c r="N593" i="9" s="1"/>
  <c r="N1064" i="9" a="1"/>
  <c r="N1064" i="9" s="1"/>
  <c r="N436" i="10" a="1"/>
  <c r="N436" i="10" s="1"/>
  <c r="N392" i="10" a="1"/>
  <c r="N392" i="10" s="1"/>
  <c r="N237" i="10" a="1"/>
  <c r="N237" i="10" s="1"/>
  <c r="N677" i="10" a="1"/>
  <c r="N677" i="10" s="1"/>
  <c r="N380" i="10" a="1"/>
  <c r="N380" i="10" s="1"/>
  <c r="N1057" i="10" a="1"/>
  <c r="N1057" i="10" s="1"/>
  <c r="N776" i="10" a="1"/>
  <c r="N776" i="10" s="1"/>
  <c r="N942" i="10" a="1"/>
  <c r="N942" i="10" s="1"/>
  <c r="N1204" i="10" a="1"/>
  <c r="N1204" i="10" s="1"/>
  <c r="N1296" i="10" a="1"/>
  <c r="N1296" i="10" s="1"/>
  <c r="N1445" i="10" a="1"/>
  <c r="N1445" i="10" s="1"/>
  <c r="L337" i="14" a="1"/>
  <c r="L337" i="14" s="1"/>
  <c r="L844" i="14" a="1"/>
  <c r="L844" i="14" s="1"/>
  <c r="L1396" i="14" a="1"/>
  <c r="L1396" i="14" s="1"/>
  <c r="N143" i="9" a="1"/>
  <c r="N143" i="9" s="1"/>
  <c r="N765" i="9" a="1"/>
  <c r="N765" i="9" s="1"/>
  <c r="N121" i="10" a="1"/>
  <c r="N121" i="10" s="1"/>
  <c r="N146" i="10" a="1"/>
  <c r="N146" i="10" s="1"/>
  <c r="N425" i="10" a="1"/>
  <c r="N425" i="10" s="1"/>
  <c r="N543" i="10" a="1"/>
  <c r="N543" i="10" s="1"/>
  <c r="N547" i="10" a="1"/>
  <c r="N547" i="10" s="1"/>
  <c r="N866" i="10" a="1"/>
  <c r="N866" i="10" s="1"/>
  <c r="N886" i="10" a="1"/>
  <c r="N886" i="10" s="1"/>
  <c r="N1160" i="10" a="1"/>
  <c r="N1160" i="10" s="1"/>
  <c r="N1416" i="10" a="1"/>
  <c r="N1416" i="10" s="1"/>
  <c r="N1067" i="10" a="1"/>
  <c r="N1067" i="10" s="1"/>
  <c r="L268" i="14" a="1"/>
  <c r="L268" i="14" s="1"/>
  <c r="L798" i="14" a="1"/>
  <c r="L798" i="14" s="1"/>
  <c r="L1341" i="14" a="1"/>
  <c r="L1341" i="14" s="1"/>
  <c r="N1322" i="10" a="1"/>
  <c r="N1322" i="10" s="1"/>
  <c r="N98" i="9" a="1"/>
  <c r="N98" i="9" s="1"/>
  <c r="N71" i="9" a="1"/>
  <c r="N71" i="9" s="1"/>
  <c r="N489" i="9" a="1"/>
  <c r="N489" i="9" s="1"/>
  <c r="N334" i="9" a="1"/>
  <c r="N334" i="9" s="1"/>
  <c r="N305" i="9" a="1"/>
  <c r="N305" i="9" s="1"/>
  <c r="N832" i="9" a="1"/>
  <c r="N832" i="9" s="1"/>
  <c r="N822" i="9" a="1"/>
  <c r="N822" i="9" s="1"/>
  <c r="N1220" i="9" a="1"/>
  <c r="N1220" i="9" s="1"/>
  <c r="N1389" i="9" a="1"/>
  <c r="N1389" i="9" s="1"/>
  <c r="N838" i="9" a="1"/>
  <c r="N838" i="9" s="1"/>
  <c r="N1127" i="9" a="1"/>
  <c r="N1127" i="9" s="1"/>
  <c r="O1436" i="10" a="1"/>
  <c r="O1436" i="10" s="1"/>
  <c r="N1300" i="14" a="1"/>
  <c r="N1300" i="14" s="1"/>
  <c r="N206" i="14" a="1"/>
  <c r="N206" i="14" s="1"/>
  <c r="N375" i="14" a="1"/>
  <c r="N375" i="14" s="1"/>
  <c r="O473" i="14" a="1"/>
  <c r="O473" i="14" s="1"/>
  <c r="N683" i="14" a="1"/>
  <c r="N683" i="14" s="1"/>
  <c r="N1342" i="9" a="1"/>
  <c r="N1342" i="9" s="1"/>
  <c r="N1361" i="9" a="1"/>
  <c r="N1361" i="9" s="1"/>
  <c r="N1200" i="9" a="1"/>
  <c r="N1200" i="9" s="1"/>
  <c r="N1449" i="9" a="1"/>
  <c r="N1449" i="9" s="1"/>
  <c r="N1166" i="14" a="1"/>
  <c r="N1166" i="14" s="1"/>
  <c r="O1290" i="10" a="1"/>
  <c r="O1290" i="10" s="1"/>
  <c r="O457" i="10" a="1"/>
  <c r="O457" i="10" s="1"/>
  <c r="N201" i="9" a="1"/>
  <c r="N201" i="9" s="1"/>
  <c r="N195" i="9" a="1"/>
  <c r="N195" i="9" s="1"/>
  <c r="N460" i="9" a="1"/>
  <c r="N460" i="9" s="1"/>
  <c r="N455" i="9" a="1"/>
  <c r="N455" i="9" s="1"/>
  <c r="N275" i="9" a="1"/>
  <c r="N275" i="9" s="1"/>
  <c r="N895" i="9" a="1"/>
  <c r="N895" i="9" s="1"/>
  <c r="N665" i="9" a="1"/>
  <c r="N665" i="9" s="1"/>
  <c r="N870" i="9" a="1"/>
  <c r="N870" i="9" s="1"/>
  <c r="N1121" i="9" a="1"/>
  <c r="N1121" i="9" s="1"/>
  <c r="N826" i="9" a="1"/>
  <c r="N826" i="9" s="1"/>
  <c r="N1263" i="9" a="1"/>
  <c r="N1263" i="9" s="1"/>
  <c r="N1457" i="9" a="1"/>
  <c r="N1457" i="9" s="1"/>
  <c r="N84" i="10" a="1"/>
  <c r="N84" i="10" s="1"/>
  <c r="N45" i="10" a="1"/>
  <c r="N45" i="10" s="1"/>
  <c r="N335" i="10" a="1"/>
  <c r="N335" i="10" s="1"/>
  <c r="N62" i="10" a="1"/>
  <c r="N62" i="10" s="1"/>
  <c r="N180" i="10" a="1"/>
  <c r="N180" i="10" s="1"/>
  <c r="N356" i="10" a="1"/>
  <c r="N356" i="10" s="1"/>
  <c r="N606" i="10" a="1"/>
  <c r="N606" i="10" s="1"/>
  <c r="N508" i="10" a="1"/>
  <c r="N508" i="10" s="1"/>
  <c r="N288" i="10" a="1"/>
  <c r="N288" i="10" s="1"/>
  <c r="N421" i="10" a="1"/>
  <c r="N421" i="10" s="1"/>
  <c r="N663" i="10" a="1"/>
  <c r="N663" i="10" s="1"/>
  <c r="N819" i="10" a="1"/>
  <c r="N819" i="10" s="1"/>
  <c r="N943" i="10" a="1"/>
  <c r="N943" i="10" s="1"/>
  <c r="N831" i="10" a="1"/>
  <c r="N831" i="10" s="1"/>
  <c r="N822" i="10" a="1"/>
  <c r="N822" i="10" s="1"/>
  <c r="N1054" i="10" a="1"/>
  <c r="N1054" i="10" s="1"/>
  <c r="N1002" i="10" a="1"/>
  <c r="N1002" i="10" s="1"/>
  <c r="N1281" i="10" a="1"/>
  <c r="N1281" i="10" s="1"/>
  <c r="N1250" i="10" a="1"/>
  <c r="N1250" i="10" s="1"/>
  <c r="N991" i="10" a="1"/>
  <c r="N991" i="10" s="1"/>
  <c r="N1273" i="10" a="1"/>
  <c r="N1273" i="10" s="1"/>
  <c r="N1236" i="10" a="1"/>
  <c r="N1236" i="10" s="1"/>
  <c r="L50" i="14" a="1"/>
  <c r="L50" i="14" s="1"/>
  <c r="L200" i="14" a="1"/>
  <c r="L200" i="14" s="1"/>
  <c r="L496" i="14" a="1"/>
  <c r="L496" i="14" s="1"/>
  <c r="L755" i="14" a="1"/>
  <c r="L755" i="14" s="1"/>
  <c r="L924" i="14" a="1"/>
  <c r="L924" i="14" s="1"/>
  <c r="L1248" i="14" a="1"/>
  <c r="L1248" i="14" s="1"/>
  <c r="N859" i="14" a="1"/>
  <c r="N859" i="14" s="1"/>
  <c r="O1041" i="9" a="1"/>
  <c r="O1041" i="9" s="1"/>
  <c r="L1394" i="14" a="1"/>
  <c r="L1394" i="14" s="1"/>
  <c r="O1355" i="10" a="1"/>
  <c r="O1355" i="10" s="1"/>
  <c r="N48" i="9" a="1"/>
  <c r="N48" i="9" s="1"/>
  <c r="N255" i="9" a="1"/>
  <c r="N255" i="9" s="1"/>
  <c r="N510" i="9" a="1"/>
  <c r="N510" i="9" s="1"/>
  <c r="N533" i="9" a="1"/>
  <c r="N533" i="9" s="1"/>
  <c r="N356" i="9" a="1"/>
  <c r="N356" i="9" s="1"/>
  <c r="N1034" i="9" a="1"/>
  <c r="N1034" i="9" s="1"/>
  <c r="N734" i="9" a="1"/>
  <c r="N734" i="9" s="1"/>
  <c r="N963" i="9" a="1"/>
  <c r="N963" i="9" s="1"/>
  <c r="N1206" i="9" a="1"/>
  <c r="N1206" i="9" s="1"/>
  <c r="N886" i="9" a="1"/>
  <c r="N886" i="9" s="1"/>
  <c r="N1330" i="9" a="1"/>
  <c r="N1330" i="9" s="1"/>
  <c r="N1456" i="9" a="1"/>
  <c r="N1456" i="9" s="1"/>
  <c r="N1118" i="14" a="1"/>
  <c r="N1118" i="14" s="1"/>
  <c r="O981" i="10" a="1"/>
  <c r="O981" i="10" s="1"/>
  <c r="N111" i="9" a="1"/>
  <c r="N111" i="9" s="1"/>
  <c r="N492" i="9" a="1"/>
  <c r="N492" i="9" s="1"/>
  <c r="N473" i="9" a="1"/>
  <c r="N473" i="9" s="1"/>
  <c r="N81" i="9" a="1"/>
  <c r="N81" i="9" s="1"/>
  <c r="N749" i="9" a="1"/>
  <c r="N749" i="9" s="1"/>
  <c r="N1043" i="9" a="1"/>
  <c r="N1043" i="9" s="1"/>
  <c r="N616" i="9" a="1"/>
  <c r="N616" i="9" s="1"/>
  <c r="N948" i="9" a="1"/>
  <c r="N948" i="9" s="1"/>
  <c r="N1135" i="9" a="1"/>
  <c r="N1135" i="9" s="1"/>
  <c r="N1203" i="9" a="1"/>
  <c r="N1203" i="9" s="1"/>
  <c r="N914" i="9" a="1"/>
  <c r="N914" i="9" s="1"/>
  <c r="N129" i="10" a="1"/>
  <c r="N129" i="10" s="1"/>
  <c r="N128" i="10" a="1"/>
  <c r="N128" i="10" s="1"/>
  <c r="N193" i="10" a="1"/>
  <c r="N193" i="10" s="1"/>
  <c r="N223" i="10" a="1"/>
  <c r="N223" i="10" s="1"/>
  <c r="N227" i="10" a="1"/>
  <c r="N227" i="10" s="1"/>
  <c r="N438" i="10" a="1"/>
  <c r="N438" i="10" s="1"/>
  <c r="N317" i="10" a="1"/>
  <c r="N317" i="10" s="1"/>
  <c r="N515" i="10" a="1"/>
  <c r="N515" i="10" s="1"/>
  <c r="N594" i="10" a="1"/>
  <c r="N594" i="10" s="1"/>
  <c r="N446" i="10" a="1"/>
  <c r="N446" i="10" s="1"/>
  <c r="N625" i="10" a="1"/>
  <c r="N625" i="10" s="1"/>
  <c r="N680" i="10" a="1"/>
  <c r="N680" i="10" s="1"/>
  <c r="N933" i="10" a="1"/>
  <c r="N933" i="10" s="1"/>
  <c r="N852" i="10" a="1"/>
  <c r="N852" i="10" s="1"/>
  <c r="N934" i="10" a="1"/>
  <c r="N934" i="10" s="1"/>
  <c r="N1011" i="10" a="1"/>
  <c r="N1011" i="10" s="1"/>
  <c r="N1229" i="10" a="1"/>
  <c r="N1229" i="10" s="1"/>
  <c r="N1116" i="10" a="1"/>
  <c r="N1116" i="10" s="1"/>
  <c r="N1108" i="10" a="1"/>
  <c r="N1108" i="10" s="1"/>
  <c r="N1417" i="10" a="1"/>
  <c r="N1417" i="10" s="1"/>
  <c r="N1138" i="10" a="1"/>
  <c r="N1138" i="10" s="1"/>
  <c r="N1460" i="10" a="1"/>
  <c r="N1460" i="10" s="1"/>
  <c r="N1327" i="10" a="1"/>
  <c r="N1327" i="10" s="1"/>
  <c r="L82" i="14" a="1"/>
  <c r="L82" i="14" s="1"/>
  <c r="L271" i="14" a="1"/>
  <c r="L271" i="14" s="1"/>
  <c r="L640" i="14" a="1"/>
  <c r="L640" i="14" s="1"/>
  <c r="L874" i="14" a="1"/>
  <c r="L874" i="14" s="1"/>
  <c r="L1028" i="14" a="1"/>
  <c r="L1028" i="14" s="1"/>
  <c r="L1392" i="14" a="1"/>
  <c r="L1392" i="14" s="1"/>
  <c r="N1351" i="14" a="1"/>
  <c r="N1351" i="14" s="1"/>
  <c r="L108" i="9" a="1"/>
  <c r="L108" i="9" s="1"/>
  <c r="N1305" i="9" a="1"/>
  <c r="N1305" i="9" s="1"/>
  <c r="O1353" i="9" a="1"/>
  <c r="O1353" i="9" s="1"/>
  <c r="N58" i="9" a="1"/>
  <c r="N58" i="9" s="1"/>
  <c r="N602" i="9" a="1"/>
  <c r="N602" i="9" s="1"/>
  <c r="N774" i="9" a="1"/>
  <c r="N774" i="9" s="1"/>
  <c r="N198" i="9" a="1"/>
  <c r="N198" i="9" s="1"/>
  <c r="N141" i="9" a="1"/>
  <c r="N141" i="9" s="1"/>
  <c r="N887" i="9" a="1"/>
  <c r="N887" i="9" s="1"/>
  <c r="N707" i="9" a="1"/>
  <c r="N707" i="9" s="1"/>
  <c r="N1046" i="9" a="1"/>
  <c r="N1046" i="9" s="1"/>
  <c r="N1249" i="9" a="1"/>
  <c r="N1249" i="9" s="1"/>
  <c r="N1325" i="9" a="1"/>
  <c r="N1325" i="9" s="1"/>
  <c r="N1035" i="9" a="1"/>
  <c r="N1035" i="9" s="1"/>
  <c r="N68" i="10" a="1"/>
  <c r="N68" i="10" s="1"/>
  <c r="N55" i="10" a="1"/>
  <c r="N55" i="10" s="1"/>
  <c r="N266" i="10" a="1"/>
  <c r="N266" i="10" s="1"/>
  <c r="N376" i="10" a="1"/>
  <c r="N376" i="10" s="1"/>
  <c r="N312" i="10" a="1"/>
  <c r="N312" i="10" s="1"/>
  <c r="N56" i="10" a="1"/>
  <c r="N56" i="10" s="1"/>
  <c r="N352" i="10" a="1"/>
  <c r="N352" i="10" s="1"/>
  <c r="N581" i="10" a="1"/>
  <c r="N581" i="10" s="1"/>
  <c r="N739" i="10" a="1"/>
  <c r="N739" i="10" s="1"/>
  <c r="N514" i="10" a="1"/>
  <c r="N514" i="10" s="1"/>
  <c r="N790" i="10" a="1"/>
  <c r="N790" i="10" s="1"/>
  <c r="N759" i="10" a="1"/>
  <c r="N759" i="10" s="1"/>
  <c r="N1039" i="10" a="1"/>
  <c r="N1039" i="10" s="1"/>
  <c r="N901" i="10" a="1"/>
  <c r="N901" i="10" s="1"/>
  <c r="N974" i="10" a="1"/>
  <c r="N974" i="10" s="1"/>
  <c r="N643" i="10" a="1"/>
  <c r="N643" i="10" s="1"/>
  <c r="N1294" i="10" a="1"/>
  <c r="N1294" i="10" s="1"/>
  <c r="N1178" i="10" a="1"/>
  <c r="N1178" i="10" s="1"/>
  <c r="N1225" i="10" a="1"/>
  <c r="N1225" i="10" s="1"/>
  <c r="N954" i="10" a="1"/>
  <c r="N954" i="10" s="1"/>
  <c r="N1239" i="10" a="1"/>
  <c r="N1239" i="10" s="1"/>
  <c r="N1184" i="10" a="1"/>
  <c r="N1184" i="10" s="1"/>
  <c r="N1407" i="10" a="1"/>
  <c r="N1407" i="10" s="1"/>
  <c r="L131" i="14" a="1"/>
  <c r="L131" i="14" s="1"/>
  <c r="L349" i="14" a="1"/>
  <c r="L349" i="14" s="1"/>
  <c r="L768" i="14" a="1"/>
  <c r="L768" i="14" s="1"/>
  <c r="L984" i="14" a="1"/>
  <c r="L984" i="14" s="1"/>
  <c r="L1105" i="14" a="1"/>
  <c r="L1105" i="14" s="1"/>
  <c r="N132" i="14" a="1"/>
  <c r="N132" i="14" s="1"/>
  <c r="O1297" i="10" a="1"/>
  <c r="O1297" i="10" s="1"/>
  <c r="O1427" i="9" a="1"/>
  <c r="O1427" i="9" s="1"/>
  <c r="N203" i="9" a="1"/>
  <c r="N203" i="9" s="1"/>
  <c r="N19" i="9" a="1"/>
  <c r="N19" i="9" s="1"/>
  <c r="N420" i="9" a="1"/>
  <c r="N420" i="9" s="1"/>
  <c r="N288" i="9" a="1"/>
  <c r="N288" i="9" s="1"/>
  <c r="N223" i="9" a="1"/>
  <c r="N223" i="9" s="1"/>
  <c r="N1061" i="9" a="1"/>
  <c r="N1061" i="9" s="1"/>
  <c r="N762" i="9" a="1"/>
  <c r="N762" i="9" s="1"/>
  <c r="N1164" i="9" a="1"/>
  <c r="N1164" i="9" s="1"/>
  <c r="N1311" i="9" a="1"/>
  <c r="N1311" i="9" s="1"/>
  <c r="N1393" i="9" a="1"/>
  <c r="N1393" i="9" s="1"/>
  <c r="N5" i="10" a="1"/>
  <c r="N5" i="10" s="1"/>
  <c r="N140" i="10" a="1"/>
  <c r="N140" i="10" s="1"/>
  <c r="N311" i="10" a="1"/>
  <c r="N311" i="10" s="1"/>
  <c r="N173" i="10" a="1"/>
  <c r="N173" i="10" s="1"/>
  <c r="N379" i="10" a="1"/>
  <c r="N379" i="10" s="1"/>
  <c r="N90" i="10" a="1"/>
  <c r="N90" i="10" s="1"/>
  <c r="N400" i="10" a="1"/>
  <c r="N400" i="10" s="1"/>
  <c r="N705" i="10" a="1"/>
  <c r="N705" i="10" s="1"/>
  <c r="N494" i="10" a="1"/>
  <c r="N494" i="10" s="1"/>
  <c r="N552" i="10" a="1"/>
  <c r="N552" i="10" s="1"/>
  <c r="N365" i="10" a="1"/>
  <c r="N365" i="10" s="1"/>
  <c r="N828" i="10" a="1"/>
  <c r="N828" i="10" s="1"/>
  <c r="N825" i="10" a="1"/>
  <c r="N825" i="10" s="1"/>
  <c r="N957" i="10" a="1"/>
  <c r="N957" i="10" s="1"/>
  <c r="N608" i="10" a="1"/>
  <c r="N608" i="10" s="1"/>
  <c r="N717" i="10" a="1"/>
  <c r="N717" i="10" s="1"/>
  <c r="N1421" i="10" a="1"/>
  <c r="N1421" i="10" s="1"/>
  <c r="N1331" i="10" a="1"/>
  <c r="N1331" i="10" s="1"/>
  <c r="N1436" i="10" a="1"/>
  <c r="N1436" i="10" s="1"/>
  <c r="N1029" i="10" a="1"/>
  <c r="N1029" i="10" s="1"/>
  <c r="N1345" i="10" a="1"/>
  <c r="N1345" i="10" s="1"/>
  <c r="N1266" i="10" a="1"/>
  <c r="N1266" i="10" s="1"/>
  <c r="N1192" i="10" a="1"/>
  <c r="N1192" i="10" s="1"/>
  <c r="L293" i="14" a="1"/>
  <c r="L293" i="14" s="1"/>
  <c r="L638" i="14" a="1"/>
  <c r="L638" i="14" s="1"/>
  <c r="L1010" i="14" a="1"/>
  <c r="L1010" i="14" s="1"/>
  <c r="L1205" i="14" a="1"/>
  <c r="L1205" i="14" s="1"/>
  <c r="N53" i="14" a="1"/>
  <c r="N53" i="14" s="1"/>
  <c r="O1316" i="9" a="1"/>
  <c r="O1316" i="9" s="1"/>
  <c r="L264" i="14" a="1"/>
  <c r="L264" i="14" s="1"/>
  <c r="L232" i="14" a="1"/>
  <c r="L232" i="14" s="1"/>
  <c r="L128" i="14" a="1"/>
  <c r="L128" i="14" s="1"/>
  <c r="L579" i="14" a="1"/>
  <c r="L579" i="14" s="1"/>
  <c r="L427" i="14" a="1"/>
  <c r="L427" i="14" s="1"/>
  <c r="L887" i="14" a="1"/>
  <c r="L887" i="14" s="1"/>
  <c r="L697" i="14" a="1"/>
  <c r="L697" i="14" s="1"/>
  <c r="L1122" i="14" a="1"/>
  <c r="L1122" i="14" s="1"/>
  <c r="L1166" i="14" a="1"/>
  <c r="L1166" i="14" s="1"/>
  <c r="L1339" i="14" a="1"/>
  <c r="L1339" i="14" s="1"/>
  <c r="L1449" i="14" a="1"/>
  <c r="L1449" i="14" s="1"/>
  <c r="N199" i="14" a="1"/>
  <c r="N199" i="14" s="1"/>
  <c r="N115" i="14" a="1"/>
  <c r="N115" i="14" s="1"/>
  <c r="N339" i="14" a="1"/>
  <c r="N339" i="14" s="1"/>
  <c r="N596" i="14" a="1"/>
  <c r="N596" i="14" s="1"/>
  <c r="N645" i="14" a="1"/>
  <c r="N645" i="14" s="1"/>
  <c r="N762" i="14" a="1"/>
  <c r="N762" i="14" s="1"/>
  <c r="N1053" i="14" a="1"/>
  <c r="N1053" i="14" s="1"/>
  <c r="N1429" i="14" a="1"/>
  <c r="N1429" i="14" s="1"/>
  <c r="O999" i="14" a="1"/>
  <c r="O999" i="14" s="1"/>
  <c r="N83" i="14" a="1"/>
  <c r="N83" i="14" s="1"/>
  <c r="N421" i="14" a="1"/>
  <c r="N421" i="14" s="1"/>
  <c r="N661" i="14" a="1"/>
  <c r="N661" i="14" s="1"/>
  <c r="N425" i="14" a="1"/>
  <c r="N425" i="14" s="1"/>
  <c r="N861" i="14" a="1"/>
  <c r="N861" i="14" s="1"/>
  <c r="N1122" i="14" a="1"/>
  <c r="N1122" i="14" s="1"/>
  <c r="N1404" i="14" a="1"/>
  <c r="N1404" i="14" s="1"/>
  <c r="O1204" i="14" a="1"/>
  <c r="O1204" i="14" s="1"/>
  <c r="N1397" i="14" a="1"/>
  <c r="N1397" i="14" s="1"/>
  <c r="O66" i="14" a="1"/>
  <c r="O66" i="14" s="1"/>
  <c r="N61" i="14" a="1"/>
  <c r="N61" i="14" s="1"/>
  <c r="N327" i="14" a="1"/>
  <c r="N327" i="14" s="1"/>
  <c r="N257" i="14" a="1"/>
  <c r="N257" i="14" s="1"/>
  <c r="N456" i="14" a="1"/>
  <c r="N456" i="14" s="1"/>
  <c r="N614" i="14" a="1"/>
  <c r="N614" i="14" s="1"/>
  <c r="N915" i="14" a="1"/>
  <c r="N915" i="14" s="1"/>
  <c r="N1020" i="14" a="1"/>
  <c r="N1020" i="14" s="1"/>
  <c r="N321" i="14" a="1"/>
  <c r="N321" i="14" s="1"/>
  <c r="N531" i="14" a="1"/>
  <c r="N531" i="14" s="1"/>
  <c r="N887" i="14" a="1"/>
  <c r="N887" i="14" s="1"/>
  <c r="N653" i="14" a="1"/>
  <c r="N653" i="14" s="1"/>
  <c r="N1097" i="14" a="1"/>
  <c r="N1097" i="14" s="1"/>
  <c r="O585" i="14" a="1"/>
  <c r="O585" i="14" s="1"/>
  <c r="N165" i="14" a="1"/>
  <c r="N165" i="14" s="1"/>
  <c r="L111" i="14" a="1"/>
  <c r="L111" i="14" s="1"/>
  <c r="L19" i="14" a="1"/>
  <c r="L19" i="14" s="1"/>
  <c r="L421" i="14" a="1"/>
  <c r="L421" i="14" s="1"/>
  <c r="L423" i="14" a="1"/>
  <c r="L423" i="14" s="1"/>
  <c r="L464" i="14" a="1"/>
  <c r="L464" i="14" s="1"/>
  <c r="L441" i="14" a="1"/>
  <c r="L441" i="14" s="1"/>
  <c r="L893" i="14" a="1"/>
  <c r="L893" i="14" s="1"/>
  <c r="L670" i="14" a="1"/>
  <c r="L670" i="14" s="1"/>
  <c r="L1199" i="14" a="1"/>
  <c r="L1199" i="14" s="1"/>
  <c r="L1158" i="14" a="1"/>
  <c r="L1158" i="14" s="1"/>
  <c r="L1444" i="14" a="1"/>
  <c r="L1444" i="14" s="1"/>
  <c r="L1209" i="14" a="1"/>
  <c r="L1209" i="14" s="1"/>
  <c r="N235" i="14" a="1"/>
  <c r="N235" i="14" s="1"/>
  <c r="N494" i="14" a="1"/>
  <c r="N494" i="14" s="1"/>
  <c r="N324" i="14" a="1"/>
  <c r="N324" i="14" s="1"/>
  <c r="N613" i="14" a="1"/>
  <c r="N613" i="14" s="1"/>
  <c r="N917" i="14" a="1"/>
  <c r="N917" i="14" s="1"/>
  <c r="N746" i="14" a="1"/>
  <c r="N746" i="14" s="1"/>
  <c r="L149" i="14" a="1"/>
  <c r="L149" i="14" s="1"/>
  <c r="L71" i="14" a="1"/>
  <c r="L71" i="14" s="1"/>
  <c r="L294" i="14" a="1"/>
  <c r="L294" i="14" s="1"/>
  <c r="L177" i="14" a="1"/>
  <c r="L177" i="14" s="1"/>
  <c r="L522" i="14" a="1"/>
  <c r="L522" i="14" s="1"/>
  <c r="L494" i="14" a="1"/>
  <c r="L494" i="14" s="1"/>
  <c r="L972" i="14" a="1"/>
  <c r="L972" i="14" s="1"/>
  <c r="L719" i="14" a="1"/>
  <c r="L719" i="14" s="1"/>
  <c r="L1037" i="14" a="1"/>
  <c r="L1037" i="14" s="1"/>
  <c r="L1228" i="14" a="1"/>
  <c r="L1228" i="14" s="1"/>
  <c r="L1270" i="14" a="1"/>
  <c r="L1270" i="14" s="1"/>
  <c r="L1281" i="14" a="1"/>
  <c r="L1281" i="14" s="1"/>
  <c r="N68" i="14" a="1"/>
  <c r="N68" i="14" s="1"/>
  <c r="N317" i="14" a="1"/>
  <c r="N317" i="14" s="1"/>
  <c r="N398" i="14" a="1"/>
  <c r="N398" i="14" s="1"/>
  <c r="N498" i="14" a="1"/>
  <c r="N498" i="14" s="1"/>
  <c r="N742" i="14" a="1"/>
  <c r="N742" i="14" s="1"/>
  <c r="N840" i="14" a="1"/>
  <c r="N840" i="14" s="1"/>
  <c r="N1090" i="14" a="1"/>
  <c r="N1090" i="14" s="1"/>
  <c r="O479" i="14" a="1"/>
  <c r="O479" i="14" s="1"/>
  <c r="O109" i="14" a="1"/>
  <c r="O109" i="14" s="1"/>
  <c r="L90" i="14" a="1"/>
  <c r="L90" i="14" s="1"/>
  <c r="L164" i="14" a="1"/>
  <c r="L164" i="14" s="1"/>
  <c r="L400" i="14" a="1"/>
  <c r="L400" i="14" s="1"/>
  <c r="L521" i="14" a="1"/>
  <c r="L521" i="14" s="1"/>
  <c r="L663" i="14" a="1"/>
  <c r="L663" i="14" s="1"/>
  <c r="L828" i="14" a="1"/>
  <c r="L828" i="14" s="1"/>
  <c r="L934" i="14" a="1"/>
  <c r="L934" i="14" s="1"/>
  <c r="L1053" i="14" a="1"/>
  <c r="L1053" i="14" s="1"/>
  <c r="L1114" i="14" a="1"/>
  <c r="L1114" i="14" s="1"/>
  <c r="L1274" i="14" a="1"/>
  <c r="L1274" i="14" s="1"/>
  <c r="N118" i="14" a="1"/>
  <c r="N118" i="14" s="1"/>
  <c r="N62" i="14" a="1"/>
  <c r="N62" i="14" s="1"/>
  <c r="N283" i="14" a="1"/>
  <c r="N283" i="14" s="1"/>
  <c r="N174" i="14" a="1"/>
  <c r="N174" i="14" s="1"/>
  <c r="N571" i="14" a="1"/>
  <c r="N571" i="14" s="1"/>
  <c r="N891" i="14" a="1"/>
  <c r="N891" i="14" s="1"/>
  <c r="N20" i="14" a="1"/>
  <c r="N20" i="14" s="1"/>
  <c r="L148" i="14" a="1"/>
  <c r="L148" i="14" s="1"/>
  <c r="N1393" i="10" a="1"/>
  <c r="N1393" i="10" s="1"/>
  <c r="O93" i="10" a="1"/>
  <c r="O93" i="10" s="1"/>
  <c r="O913" i="10" a="1"/>
  <c r="O913" i="10" s="1"/>
  <c r="O357" i="10" a="1"/>
  <c r="O357" i="10" s="1"/>
  <c r="L492" i="10" a="1"/>
  <c r="L492" i="10" s="1"/>
  <c r="K159" i="10" a="1"/>
  <c r="K159" i="10" s="1"/>
  <c r="N1288" i="10" a="1"/>
  <c r="N1288" i="10" s="1"/>
  <c r="O1460" i="10" a="1"/>
  <c r="O1460" i="10" s="1"/>
  <c r="O826" i="10" a="1"/>
  <c r="O826" i="10" s="1"/>
  <c r="O321" i="10" a="1"/>
  <c r="O321" i="10" s="1"/>
  <c r="O1189" i="10" a="1"/>
  <c r="O1189" i="10" s="1"/>
  <c r="O121" i="10" a="1"/>
  <c r="O121" i="10" s="1"/>
  <c r="O1003" i="10" a="1"/>
  <c r="O1003" i="10" s="1"/>
  <c r="O746" i="10" a="1"/>
  <c r="O746" i="10" s="1"/>
  <c r="N359" i="14" a="1"/>
  <c r="N359" i="14" s="1"/>
  <c r="N137" i="14" a="1"/>
  <c r="N137" i="14" s="1"/>
  <c r="N260" i="14" a="1"/>
  <c r="N260" i="14" s="1"/>
  <c r="N537" i="14" a="1"/>
  <c r="N537" i="14" s="1"/>
  <c r="N670" i="14" a="1"/>
  <c r="N670" i="14" s="1"/>
  <c r="N454" i="14" a="1"/>
  <c r="N454" i="14" s="1"/>
  <c r="N600" i="14" a="1"/>
  <c r="N600" i="14" s="1"/>
  <c r="N838" i="14" a="1"/>
  <c r="N838" i="14" s="1"/>
  <c r="N826" i="14" a="1"/>
  <c r="N826" i="14" s="1"/>
  <c r="N800" i="14" a="1"/>
  <c r="N800" i="14" s="1"/>
  <c r="N660" i="14" a="1"/>
  <c r="N660" i="14" s="1"/>
  <c r="N1006" i="14" a="1"/>
  <c r="N1006" i="14" s="1"/>
  <c r="N1051" i="14" a="1"/>
  <c r="N1051" i="14" s="1"/>
  <c r="N1047" i="14" a="1"/>
  <c r="N1047" i="14" s="1"/>
  <c r="N958" i="14" a="1"/>
  <c r="N958" i="14" s="1"/>
  <c r="N1198" i="14" a="1"/>
  <c r="N1198" i="14" s="1"/>
  <c r="N1290" i="14" a="1"/>
  <c r="N1290" i="14" s="1"/>
  <c r="N1304" i="14" a="1"/>
  <c r="N1304" i="14" s="1"/>
  <c r="N1218" i="14" a="1"/>
  <c r="N1218" i="14" s="1"/>
  <c r="O61" i="14" a="1"/>
  <c r="O61" i="14" s="1"/>
  <c r="O582" i="14" a="1"/>
  <c r="O582" i="14" s="1"/>
  <c r="O1437" i="14" a="1"/>
  <c r="O1437" i="14" s="1"/>
  <c r="O697" i="14" a="1"/>
  <c r="O697" i="14" s="1"/>
  <c r="O1443" i="14" a="1"/>
  <c r="O1443" i="14" s="1"/>
  <c r="O502" i="14" a="1"/>
  <c r="O502" i="14" s="1"/>
  <c r="O1179" i="14" a="1"/>
  <c r="O1179" i="14" s="1"/>
  <c r="O103" i="14" a="1"/>
  <c r="O103" i="14" s="1"/>
  <c r="O335" i="14" a="1"/>
  <c r="O335" i="14" s="1"/>
  <c r="O1323" i="14" a="1"/>
  <c r="O1323" i="14" s="1"/>
  <c r="N1435" i="14" a="1"/>
  <c r="N1435" i="14" s="1"/>
  <c r="N1021" i="14" a="1"/>
  <c r="N1021" i="14" s="1"/>
  <c r="N1249" i="14" a="1"/>
  <c r="N1249" i="14" s="1"/>
  <c r="N1360" i="14" a="1"/>
  <c r="N1360" i="14" s="1"/>
  <c r="N1358" i="14" a="1"/>
  <c r="N1358" i="14" s="1"/>
  <c r="N1286" i="14" a="1"/>
  <c r="N1286" i="14" s="1"/>
  <c r="O1005" i="14" a="1"/>
  <c r="O1005" i="14" s="1"/>
  <c r="O917" i="14" a="1"/>
  <c r="O917" i="14" s="1"/>
  <c r="O1299" i="14" a="1"/>
  <c r="O1299" i="14" s="1"/>
  <c r="O1184" i="14" a="1"/>
  <c r="O1184" i="14" s="1"/>
  <c r="O944" i="14" a="1"/>
  <c r="O944" i="14" s="1"/>
  <c r="O262" i="14" a="1"/>
  <c r="O262" i="14" s="1"/>
  <c r="O708" i="14" a="1"/>
  <c r="O708" i="14" s="1"/>
  <c r="N1418" i="14" a="1"/>
  <c r="N1418" i="14" s="1"/>
  <c r="O822" i="14" a="1"/>
  <c r="O822" i="14" s="1"/>
  <c r="O1411" i="14" a="1"/>
  <c r="O1411" i="14" s="1"/>
  <c r="O1142" i="14" a="1"/>
  <c r="O1142" i="14" s="1"/>
  <c r="O1146" i="14" a="1"/>
  <c r="O1146" i="14" s="1"/>
  <c r="O1109" i="14" a="1"/>
  <c r="O1109" i="14" s="1"/>
  <c r="O133" i="14" a="1"/>
  <c r="O133" i="14" s="1"/>
  <c r="O173" i="14" a="1"/>
  <c r="O173" i="14" s="1"/>
  <c r="N1229" i="14" a="1"/>
  <c r="N1229" i="14" s="1"/>
  <c r="N1104" i="14" a="1"/>
  <c r="N1104" i="14" s="1"/>
  <c r="N919" i="14" a="1"/>
  <c r="N919" i="14" s="1"/>
  <c r="N1135" i="14" a="1"/>
  <c r="N1135" i="14" s="1"/>
  <c r="N1376" i="14" a="1"/>
  <c r="N1376" i="14" s="1"/>
  <c r="N1270" i="14" a="1"/>
  <c r="N1270" i="14" s="1"/>
  <c r="N1143" i="14" a="1"/>
  <c r="N1143" i="14" s="1"/>
  <c r="O218" i="14" a="1"/>
  <c r="O218" i="14" s="1"/>
  <c r="O1326" i="14" a="1"/>
  <c r="O1326" i="14" s="1"/>
  <c r="O374" i="14" a="1"/>
  <c r="O374" i="14" s="1"/>
  <c r="L1428" i="14" a="1"/>
  <c r="L1428" i="14" s="1"/>
  <c r="O1026" i="14" a="1"/>
  <c r="O1026" i="14" s="1"/>
  <c r="O378" i="14" a="1"/>
  <c r="O378" i="14" s="1"/>
  <c r="O670" i="14" a="1"/>
  <c r="O670" i="14" s="1"/>
  <c r="O1121" i="14" a="1"/>
  <c r="O1121" i="14" s="1"/>
  <c r="O560" i="14" a="1"/>
  <c r="O560" i="14" s="1"/>
  <c r="L1388" i="14" a="1"/>
  <c r="L1388" i="14" s="1"/>
  <c r="L36" i="14" a="1"/>
  <c r="L36" i="14" s="1"/>
  <c r="L21" i="14" a="1"/>
  <c r="L21" i="14" s="1"/>
  <c r="L472" i="14" a="1"/>
  <c r="L472" i="14" s="1"/>
  <c r="L357" i="14" a="1"/>
  <c r="L357" i="14" s="1"/>
  <c r="L329" i="14" a="1"/>
  <c r="L329" i="14" s="1"/>
  <c r="L234" i="14" a="1"/>
  <c r="L234" i="14" s="1"/>
  <c r="L566" i="14" a="1"/>
  <c r="L566" i="14" s="1"/>
  <c r="L580" i="14" a="1"/>
  <c r="L580" i="14" s="1"/>
  <c r="L614" i="14" a="1"/>
  <c r="L614" i="14" s="1"/>
  <c r="L539" i="14" a="1"/>
  <c r="L539" i="14" s="1"/>
  <c r="L921" i="14" a="1"/>
  <c r="L921" i="14" s="1"/>
  <c r="L699" i="14" a="1"/>
  <c r="L699" i="14" s="1"/>
  <c r="L852" i="14" a="1"/>
  <c r="L852" i="14" s="1"/>
  <c r="L776" i="14" a="1"/>
  <c r="L776" i="14" s="1"/>
  <c r="L999" i="14" a="1"/>
  <c r="L999" i="14" s="1"/>
  <c r="L1104" i="14" a="1"/>
  <c r="L1104" i="14" s="1"/>
  <c r="L1059" i="14" a="1"/>
  <c r="L1059" i="14" s="1"/>
  <c r="L953" i="14" a="1"/>
  <c r="L953" i="14" s="1"/>
  <c r="L1279" i="14" a="1"/>
  <c r="L1279" i="14" s="1"/>
  <c r="L1332" i="14" a="1"/>
  <c r="L1332" i="14" s="1"/>
  <c r="L1411" i="14" a="1"/>
  <c r="L1411" i="14" s="1"/>
  <c r="L1354" i="14" a="1"/>
  <c r="L1354" i="14" s="1"/>
  <c r="N127" i="14" a="1"/>
  <c r="N127" i="14" s="1"/>
  <c r="N103" i="14" a="1"/>
  <c r="N103" i="14" s="1"/>
  <c r="N395" i="14" a="1"/>
  <c r="N395" i="14" s="1"/>
  <c r="N488" i="14" a="1"/>
  <c r="N488" i="14" s="1"/>
  <c r="N384" i="14" a="1"/>
  <c r="N384" i="14" s="1"/>
  <c r="N239" i="14" a="1"/>
  <c r="N239" i="14" s="1"/>
  <c r="N592" i="14" a="1"/>
  <c r="N592" i="14" s="1"/>
  <c r="N715" i="14" a="1"/>
  <c r="N715" i="14" s="1"/>
  <c r="N712" i="14" a="1"/>
  <c r="N712" i="14" s="1"/>
  <c r="N689" i="14" a="1"/>
  <c r="N689" i="14" s="1"/>
  <c r="N833" i="14" a="1"/>
  <c r="N833" i="14" s="1"/>
  <c r="N922" i="14" a="1"/>
  <c r="N922" i="14" s="1"/>
  <c r="N732" i="14" a="1"/>
  <c r="N732" i="14" s="1"/>
  <c r="N984" i="14" a="1"/>
  <c r="N984" i="14" s="1"/>
  <c r="N1039" i="14" a="1"/>
  <c r="N1039" i="14" s="1"/>
  <c r="N1157" i="14" a="1"/>
  <c r="N1157" i="14" s="1"/>
  <c r="N995" i="14" a="1"/>
  <c r="N995" i="14" s="1"/>
  <c r="N1194" i="14" a="1"/>
  <c r="N1194" i="14" s="1"/>
  <c r="N1450" i="14" a="1"/>
  <c r="N1450" i="14" s="1"/>
  <c r="N1340" i="14" a="1"/>
  <c r="N1340" i="14" s="1"/>
  <c r="N1191" i="14" a="1"/>
  <c r="N1191" i="14" s="1"/>
  <c r="O1090" i="14" a="1"/>
  <c r="O1090" i="14" s="1"/>
  <c r="O1058" i="14" a="1"/>
  <c r="O1058" i="14" s="1"/>
  <c r="O1102" i="14" a="1"/>
  <c r="O1102" i="14" s="1"/>
  <c r="O908" i="14" a="1"/>
  <c r="O908" i="14" s="1"/>
  <c r="O313" i="14" a="1"/>
  <c r="O313" i="14" s="1"/>
  <c r="O1245" i="14" a="1"/>
  <c r="O1245" i="14" s="1"/>
  <c r="O891" i="14" a="1"/>
  <c r="O891" i="14" s="1"/>
  <c r="O1333" i="14" a="1"/>
  <c r="O1333" i="14" s="1"/>
  <c r="L109" i="14" a="1"/>
  <c r="L109" i="14" s="1"/>
  <c r="L77" i="14" a="1"/>
  <c r="L77" i="14" s="1"/>
  <c r="L256" i="14" a="1"/>
  <c r="L256" i="14" s="1"/>
  <c r="L320" i="14" a="1"/>
  <c r="L320" i="14" s="1"/>
  <c r="L409" i="14" a="1"/>
  <c r="L409" i="14" s="1"/>
  <c r="L391" i="14" a="1"/>
  <c r="L391" i="14" s="1"/>
  <c r="L298" i="14" a="1"/>
  <c r="L298" i="14" s="1"/>
  <c r="L608" i="14" a="1"/>
  <c r="L608" i="14" s="1"/>
  <c r="L698" i="14" a="1"/>
  <c r="L698" i="14" s="1"/>
  <c r="L401" i="14" a="1"/>
  <c r="L401" i="14" s="1"/>
  <c r="L652" i="14" a="1"/>
  <c r="L652" i="14" s="1"/>
  <c r="L967" i="14" a="1"/>
  <c r="L967" i="14" s="1"/>
  <c r="L773" i="14" a="1"/>
  <c r="L773" i="14" s="1"/>
  <c r="L627" i="14" a="1"/>
  <c r="L627" i="14" s="1"/>
  <c r="L830" i="14" a="1"/>
  <c r="L830" i="14" s="1"/>
  <c r="L1081" i="14" a="1"/>
  <c r="L1081" i="14" s="1"/>
  <c r="L1157" i="14" a="1"/>
  <c r="L1157" i="14" s="1"/>
  <c r="L1112" i="14" a="1"/>
  <c r="L1112" i="14" s="1"/>
  <c r="L1048" i="14" a="1"/>
  <c r="L1048" i="14" s="1"/>
  <c r="L1342" i="14" a="1"/>
  <c r="L1342" i="14" s="1"/>
  <c r="L1406" i="14" a="1"/>
  <c r="L1406" i="14" s="1"/>
  <c r="L1155" i="14" a="1"/>
  <c r="L1155" i="14" s="1"/>
  <c r="L1414" i="14" a="1"/>
  <c r="L1414" i="14" s="1"/>
  <c r="N95" i="14" a="1"/>
  <c r="N95" i="14" s="1"/>
  <c r="N23" i="14" a="1"/>
  <c r="N23" i="14" s="1"/>
  <c r="N140" i="14" a="1"/>
  <c r="N140" i="14" s="1"/>
  <c r="N459" i="14" a="1"/>
  <c r="N459" i="14" s="1"/>
  <c r="N278" i="14" a="1"/>
  <c r="N278" i="14" s="1"/>
  <c r="N474" i="14" a="1"/>
  <c r="N474" i="14" s="1"/>
  <c r="N303" i="14" a="1"/>
  <c r="N303" i="14" s="1"/>
  <c r="N644" i="14" a="1"/>
  <c r="N644" i="14" s="1"/>
  <c r="N551" i="14" a="1"/>
  <c r="N551" i="14" s="1"/>
  <c r="N434" i="14" a="1"/>
  <c r="N434" i="14" s="1"/>
  <c r="N758" i="14" a="1"/>
  <c r="N758" i="14" s="1"/>
  <c r="N875" i="14" a="1"/>
  <c r="N875" i="14" s="1"/>
  <c r="N991" i="14" a="1"/>
  <c r="N991" i="14" s="1"/>
  <c r="N790" i="14" a="1"/>
  <c r="N790" i="14" s="1"/>
  <c r="N1071" i="14" a="1"/>
  <c r="N1071" i="14" s="1"/>
  <c r="N1101" i="14" a="1"/>
  <c r="N1101" i="14" s="1"/>
  <c r="N1216" i="14" a="1"/>
  <c r="N1216" i="14" s="1"/>
  <c r="N1063" i="14" a="1"/>
  <c r="N1063" i="14" s="1"/>
  <c r="N1297" i="14" a="1"/>
  <c r="N1297" i="14" s="1"/>
  <c r="N1326" i="14" a="1"/>
  <c r="N1326" i="14" s="1"/>
  <c r="N1415" i="14" a="1"/>
  <c r="N1415" i="14" s="1"/>
  <c r="N1266" i="14" a="1"/>
  <c r="N1266" i="14" s="1"/>
  <c r="O612" i="14" a="1"/>
  <c r="O612" i="14" s="1"/>
  <c r="O444" i="14" a="1"/>
  <c r="O444" i="14" s="1"/>
  <c r="O1293" i="14" a="1"/>
  <c r="O1293" i="14" s="1"/>
  <c r="O945" i="14" a="1"/>
  <c r="O945" i="14" s="1"/>
  <c r="O128" i="14" a="1"/>
  <c r="O128" i="14" s="1"/>
  <c r="O1083" i="14" a="1"/>
  <c r="O1083" i="14" s="1"/>
  <c r="O1263" i="14" a="1"/>
  <c r="O1263" i="14" s="1"/>
  <c r="O669" i="14" a="1"/>
  <c r="O669" i="14" s="1"/>
  <c r="O586" i="14" a="1"/>
  <c r="O586" i="14" s="1"/>
  <c r="O1185" i="14" a="1"/>
  <c r="O1185" i="14" s="1"/>
  <c r="O1266" i="14" a="1"/>
  <c r="O1266" i="14" s="1"/>
  <c r="O298" i="14" a="1"/>
  <c r="O298" i="14" s="1"/>
  <c r="O179" i="14" a="1"/>
  <c r="O179" i="14" s="1"/>
  <c r="O225" i="14" a="1"/>
  <c r="O225" i="14" s="1"/>
  <c r="L215" i="14" a="1"/>
  <c r="L215" i="14" s="1"/>
  <c r="L153" i="14" a="1"/>
  <c r="L153" i="14" s="1"/>
  <c r="L44" i="14" a="1"/>
  <c r="L44" i="14" s="1"/>
  <c r="L371" i="14" a="1"/>
  <c r="L371" i="14" s="1"/>
  <c r="L257" i="14" a="1"/>
  <c r="L257" i="14" s="1"/>
  <c r="L152" i="14" a="1"/>
  <c r="L152" i="14" s="1"/>
  <c r="L356" i="14" a="1"/>
  <c r="L356" i="14" s="1"/>
  <c r="L770" i="14" a="1"/>
  <c r="L770" i="14" s="1"/>
  <c r="L554" i="14" a="1"/>
  <c r="L554" i="14" s="1"/>
  <c r="L489" i="14" a="1"/>
  <c r="L489" i="14" s="1"/>
  <c r="L742" i="14" a="1"/>
  <c r="L742" i="14" s="1"/>
  <c r="L764" i="14" a="1"/>
  <c r="L764" i="14" s="1"/>
  <c r="L824" i="14" a="1"/>
  <c r="L824" i="14" s="1"/>
  <c r="L695" i="14" a="1"/>
  <c r="L695" i="14" s="1"/>
  <c r="L916" i="14" a="1"/>
  <c r="L916" i="14" s="1"/>
  <c r="L1136" i="14" a="1"/>
  <c r="L1136" i="14" s="1"/>
  <c r="L1241" i="14" a="1"/>
  <c r="L1241" i="14" s="1"/>
  <c r="L909" i="14" a="1"/>
  <c r="L909" i="14" s="1"/>
  <c r="L1098" i="14" a="1"/>
  <c r="L1098" i="14" s="1"/>
  <c r="L1398" i="14" a="1"/>
  <c r="L1398" i="14" s="1"/>
  <c r="L1280" i="14" a="1"/>
  <c r="L1280" i="14" s="1"/>
  <c r="L1213" i="14" a="1"/>
  <c r="L1213" i="14" s="1"/>
  <c r="L1457" i="14" a="1"/>
  <c r="L1457" i="14" s="1"/>
  <c r="N141" i="14" a="1"/>
  <c r="N141" i="14" s="1"/>
  <c r="N110" i="14" a="1"/>
  <c r="N110" i="14" s="1"/>
  <c r="N198" i="14" a="1"/>
  <c r="N198" i="14" s="1"/>
  <c r="N222" i="14" a="1"/>
  <c r="N222" i="14" s="1"/>
  <c r="N348" i="14" a="1"/>
  <c r="N348" i="14" s="1"/>
  <c r="N128" i="14" a="1"/>
  <c r="N128" i="14" s="1"/>
  <c r="N363" i="14" a="1"/>
  <c r="N363" i="14" s="1"/>
  <c r="N533" i="14" a="1"/>
  <c r="N533" i="14" s="1"/>
  <c r="N618" i="14" a="1"/>
  <c r="N618" i="14" s="1"/>
  <c r="N501" i="14" a="1"/>
  <c r="N501" i="14" s="1"/>
  <c r="N818" i="14" a="1"/>
  <c r="N818" i="14" s="1"/>
  <c r="N986" i="14" a="1"/>
  <c r="N986" i="14" s="1"/>
  <c r="N681" i="14" a="1"/>
  <c r="N681" i="14" s="1"/>
  <c r="N832" i="14" a="1"/>
  <c r="N832" i="14" s="1"/>
  <c r="N1167" i="14" a="1"/>
  <c r="N1167" i="14" s="1"/>
  <c r="N1159" i="14" a="1"/>
  <c r="N1159" i="14" s="1"/>
  <c r="N926" i="14" a="1"/>
  <c r="N926" i="14" s="1"/>
  <c r="N1112" i="14" a="1"/>
  <c r="N1112" i="14" s="1"/>
  <c r="N1364" i="14" a="1"/>
  <c r="N1364" i="14" s="1"/>
  <c r="N1386" i="14" a="1"/>
  <c r="N1386" i="14" s="1"/>
  <c r="N1197" i="14" a="1"/>
  <c r="N1197" i="14" s="1"/>
  <c r="N1330" i="14" a="1"/>
  <c r="N1330" i="14" s="1"/>
  <c r="O172" i="14" a="1"/>
  <c r="O172" i="14" s="1"/>
  <c r="O1092" i="14" a="1"/>
  <c r="O1092" i="14" s="1"/>
  <c r="O167" i="14" a="1"/>
  <c r="O167" i="14" s="1"/>
  <c r="O49" i="14" a="1"/>
  <c r="O49" i="14" s="1"/>
  <c r="O292" i="14" a="1"/>
  <c r="O292" i="14" s="1"/>
  <c r="O943" i="14" a="1"/>
  <c r="O943" i="14" s="1"/>
  <c r="O1399" i="14" a="1"/>
  <c r="O1399" i="14" s="1"/>
  <c r="O1363" i="14" a="1"/>
  <c r="O1363" i="14" s="1"/>
  <c r="L43" i="14" a="1"/>
  <c r="L43" i="14" s="1"/>
  <c r="L5" i="14" a="1"/>
  <c r="L5" i="14" s="1"/>
  <c r="L199" i="14" a="1"/>
  <c r="L199" i="14" s="1"/>
  <c r="L217" i="14" a="1"/>
  <c r="L217" i="14" s="1"/>
  <c r="L321" i="14" a="1"/>
  <c r="L321" i="14" s="1"/>
  <c r="L208" i="14" a="1"/>
  <c r="L208" i="14" s="1"/>
  <c r="L407" i="14" a="1"/>
  <c r="L407" i="14" s="1"/>
  <c r="L568" i="14" a="1"/>
  <c r="L568" i="14" s="1"/>
  <c r="L593" i="14" a="1"/>
  <c r="L593" i="14" s="1"/>
  <c r="L567" i="14" a="1"/>
  <c r="L567" i="14" s="1"/>
  <c r="L781" i="14" a="1"/>
  <c r="L781" i="14" s="1"/>
  <c r="L819" i="14" a="1"/>
  <c r="L819" i="14" s="1"/>
  <c r="L886" i="14" a="1"/>
  <c r="L886" i="14" s="1"/>
  <c r="L793" i="14" a="1"/>
  <c r="L793" i="14" s="1"/>
  <c r="L1006" i="14" a="1"/>
  <c r="L1006" i="14" s="1"/>
  <c r="L1240" i="14" a="1"/>
  <c r="L1240" i="14" s="1"/>
  <c r="L1063" i="14" a="1"/>
  <c r="L1063" i="14" s="1"/>
  <c r="L968" i="14" a="1"/>
  <c r="L968" i="14" s="1"/>
  <c r="L1201" i="14" a="1"/>
  <c r="L1201" i="14" s="1"/>
  <c r="L1277" i="14" a="1"/>
  <c r="L1277" i="14" s="1"/>
  <c r="L1335" i="14" a="1"/>
  <c r="L1335" i="14" s="1"/>
  <c r="L1278" i="14" a="1"/>
  <c r="L1278" i="14" s="1"/>
  <c r="N40" i="14" a="1"/>
  <c r="N40" i="14" s="1"/>
  <c r="N11" i="14" a="1"/>
  <c r="N11" i="14" s="1"/>
  <c r="N186" i="14" a="1"/>
  <c r="N186" i="14" s="1"/>
  <c r="N266" i="14" a="1"/>
  <c r="N266" i="14" s="1"/>
  <c r="N288" i="14" a="1"/>
  <c r="N288" i="14" s="1"/>
  <c r="N409" i="14" a="1"/>
  <c r="N409" i="14" s="1"/>
  <c r="N192" i="14" a="1"/>
  <c r="N192" i="14" s="1"/>
  <c r="N423" i="14" a="1"/>
  <c r="N423" i="14" s="1"/>
  <c r="N584" i="14" a="1"/>
  <c r="N584" i="14" s="1"/>
  <c r="N698" i="14" a="1"/>
  <c r="N698" i="14" s="1"/>
  <c r="N554" i="14" a="1"/>
  <c r="N554" i="14" s="1"/>
  <c r="N993" i="14" a="1"/>
  <c r="N993" i="14" s="1"/>
  <c r="N777" i="14" a="1"/>
  <c r="N777" i="14" s="1"/>
  <c r="N743" i="14" a="1"/>
  <c r="N743" i="14" s="1"/>
  <c r="N897" i="14" a="1"/>
  <c r="N897" i="14" s="1"/>
  <c r="N935" i="14" a="1"/>
  <c r="N935" i="14" s="1"/>
  <c r="N994" i="14" a="1"/>
  <c r="N994" i="14" s="1"/>
  <c r="N982" i="14" a="1"/>
  <c r="N982" i="14" s="1"/>
  <c r="N904" i="14" a="1"/>
  <c r="N904" i="14" s="1"/>
  <c r="N1421" i="14" a="1"/>
  <c r="N1421" i="14" s="1"/>
  <c r="N1436" i="14" a="1"/>
  <c r="N1436" i="14" s="1"/>
  <c r="N1250" i="14" a="1"/>
  <c r="N1250" i="14" s="1"/>
  <c r="N1440" i="14" a="1"/>
  <c r="N1440" i="14" s="1"/>
  <c r="O1397" i="14" a="1"/>
  <c r="O1397" i="14" s="1"/>
  <c r="O72" i="14" a="1"/>
  <c r="O72" i="14" s="1"/>
  <c r="O594" i="14" a="1"/>
  <c r="O594" i="14" s="1"/>
  <c r="O629" i="14" a="1"/>
  <c r="O629" i="14" s="1"/>
  <c r="O869" i="14" a="1"/>
  <c r="O869" i="14" s="1"/>
  <c r="O1013" i="14" a="1"/>
  <c r="O1013" i="14" s="1"/>
  <c r="O1060" i="9" a="1"/>
  <c r="O1060" i="9" s="1"/>
  <c r="O219" i="9" a="1"/>
  <c r="O219" i="9" s="1"/>
  <c r="O63" i="9" a="1"/>
  <c r="O63" i="9" s="1"/>
  <c r="L189" i="9" a="1"/>
  <c r="L189" i="9" s="1"/>
  <c r="O300" i="9" a="1"/>
  <c r="O300" i="9" s="1"/>
  <c r="O916" i="9" a="1"/>
  <c r="O916" i="9" s="1"/>
  <c r="N224" i="9" a="1"/>
  <c r="N224" i="9" s="1"/>
  <c r="N142" i="9" a="1"/>
  <c r="N142" i="9" s="1"/>
  <c r="N254" i="9" a="1"/>
  <c r="N254" i="9" s="1"/>
  <c r="N538" i="9" a="1"/>
  <c r="N538" i="9" s="1"/>
  <c r="N360" i="9" a="1"/>
  <c r="N360" i="9" s="1"/>
  <c r="N531" i="9" a="1"/>
  <c r="N531" i="9" s="1"/>
  <c r="N352" i="9" a="1"/>
  <c r="N352" i="9" s="1"/>
  <c r="N126" i="9" a="1"/>
  <c r="N126" i="9" s="1"/>
  <c r="N717" i="9" a="1"/>
  <c r="N717" i="9" s="1"/>
  <c r="N69" i="9" a="1"/>
  <c r="N69" i="9" s="1"/>
  <c r="N694" i="9" a="1"/>
  <c r="N694" i="9" s="1"/>
  <c r="N770" i="9" a="1"/>
  <c r="N770" i="9" s="1"/>
  <c r="N1065" i="9" a="1"/>
  <c r="N1065" i="9" s="1"/>
  <c r="N662" i="9" a="1"/>
  <c r="N662" i="9" s="1"/>
  <c r="N684" i="9" a="1"/>
  <c r="N684" i="9" s="1"/>
  <c r="N996" i="9" a="1"/>
  <c r="N996" i="9" s="1"/>
  <c r="N1276" i="9" a="1"/>
  <c r="N1276" i="9" s="1"/>
  <c r="N1189" i="9" a="1"/>
  <c r="N1189" i="9" s="1"/>
  <c r="N1299" i="9" a="1"/>
  <c r="N1299" i="9" s="1"/>
  <c r="N1268" i="9" a="1"/>
  <c r="N1268" i="9" s="1"/>
  <c r="N1139" i="9" a="1"/>
  <c r="N1139" i="9" s="1"/>
  <c r="N982" i="9" a="1"/>
  <c r="N982" i="9" s="1"/>
  <c r="N1414" i="9" a="1"/>
  <c r="N1414" i="9" s="1"/>
  <c r="O1340" i="9" a="1"/>
  <c r="O1340" i="9" s="1"/>
  <c r="O27" i="9" a="1"/>
  <c r="O27" i="9" s="1"/>
  <c r="O761" i="9" a="1"/>
  <c r="O761" i="9" s="1"/>
  <c r="O260" i="9" a="1"/>
  <c r="O260" i="9" s="1"/>
  <c r="O1018" i="9" a="1"/>
  <c r="O1018" i="9" s="1"/>
  <c r="O11" i="9" a="1"/>
  <c r="O11" i="9" s="1"/>
  <c r="O416" i="9" a="1"/>
  <c r="O416" i="9" s="1"/>
  <c r="O1422" i="9" a="1"/>
  <c r="O1422" i="9" s="1"/>
  <c r="O1035" i="9" a="1"/>
  <c r="O1035" i="9" s="1"/>
  <c r="O1276" i="9" a="1"/>
  <c r="O1276" i="9" s="1"/>
  <c r="O258" i="9" a="1"/>
  <c r="O258" i="9" s="1"/>
  <c r="O344" i="9" a="1"/>
  <c r="O344" i="9" s="1"/>
  <c r="O585" i="9" a="1"/>
  <c r="O585" i="9" s="1"/>
  <c r="N1412" i="9" a="1"/>
  <c r="N1412" i="9" s="1"/>
  <c r="O323" i="9" a="1"/>
  <c r="O323" i="9" s="1"/>
  <c r="O922" i="9" a="1"/>
  <c r="O922" i="9" s="1"/>
  <c r="O918" i="9" a="1"/>
  <c r="O918" i="9" s="1"/>
  <c r="O306" i="9" a="1"/>
  <c r="O306" i="9" s="1"/>
  <c r="L81" i="9" a="1"/>
  <c r="L81" i="9" s="1"/>
  <c r="O1226" i="9" a="1"/>
  <c r="O1226" i="9" s="1"/>
  <c r="O1448" i="9" a="1"/>
  <c r="O1448" i="9" s="1"/>
  <c r="O1394" i="9" a="1"/>
  <c r="O1394" i="9" s="1"/>
  <c r="O567" i="9" a="1"/>
  <c r="O567" i="9" s="1"/>
  <c r="O4" i="9" a="1"/>
  <c r="O4" i="9" s="1"/>
  <c r="O861" i="9" a="1"/>
  <c r="O861" i="9" s="1"/>
  <c r="O975" i="9" a="1"/>
  <c r="O975" i="9" s="1"/>
  <c r="O1048" i="9" a="1"/>
  <c r="O1048" i="9" s="1"/>
  <c r="O477" i="9" a="1"/>
  <c r="O477" i="9" s="1"/>
  <c r="O754" i="9" a="1"/>
  <c r="O754" i="9" s="1"/>
  <c r="O587" i="9" a="1"/>
  <c r="O587" i="9" s="1"/>
  <c r="N174" i="9" a="1"/>
  <c r="N174" i="9" s="1"/>
  <c r="N104" i="9" a="1"/>
  <c r="N104" i="9" s="1"/>
  <c r="N287" i="9" a="1"/>
  <c r="N287" i="9" s="1"/>
  <c r="N112" i="9" a="1"/>
  <c r="N112" i="9" s="1"/>
  <c r="N600" i="9" a="1"/>
  <c r="N600" i="9" s="1"/>
  <c r="N572" i="9" a="1"/>
  <c r="N572" i="9" s="1"/>
  <c r="N566" i="9" a="1"/>
  <c r="N566" i="9" s="1"/>
  <c r="N391" i="9" a="1"/>
  <c r="N391" i="9" s="1"/>
  <c r="N419" i="9" a="1"/>
  <c r="N419" i="9" s="1"/>
  <c r="N344" i="9" a="1"/>
  <c r="N344" i="9" s="1"/>
  <c r="N641" i="9" a="1"/>
  <c r="N641" i="9" s="1"/>
  <c r="N959" i="9" a="1"/>
  <c r="N959" i="9" s="1"/>
  <c r="N799" i="9" a="1"/>
  <c r="N799" i="9" s="1"/>
  <c r="N920" i="9" a="1"/>
  <c r="N920" i="9" s="1"/>
  <c r="N1075" i="9" a="1"/>
  <c r="N1075" i="9" s="1"/>
  <c r="N1272" i="9" a="1"/>
  <c r="N1272" i="9" s="1"/>
  <c r="N1290" i="9" a="1"/>
  <c r="N1290" i="9" s="1"/>
  <c r="N1424" i="9" a="1"/>
  <c r="N1424" i="9" s="1"/>
  <c r="N970" i="9" a="1"/>
  <c r="N970" i="9" s="1"/>
  <c r="N888" i="9" a="1"/>
  <c r="N888" i="9" s="1"/>
  <c r="N1386" i="9" a="1"/>
  <c r="N1386" i="9" s="1"/>
  <c r="N1175" i="9" a="1"/>
  <c r="N1175" i="9" s="1"/>
  <c r="O849" i="9" a="1"/>
  <c r="O849" i="9" s="1"/>
  <c r="O1116" i="9" a="1"/>
  <c r="O1116" i="9" s="1"/>
  <c r="O478" i="9" a="1"/>
  <c r="O478" i="9" s="1"/>
  <c r="O1432" i="9" a="1"/>
  <c r="O1432" i="9" s="1"/>
  <c r="N4" i="9" a="1"/>
  <c r="N4" i="9" s="1"/>
  <c r="N252" i="9" a="1"/>
  <c r="N252" i="9" s="1"/>
  <c r="N244" i="9" a="1"/>
  <c r="N244" i="9" s="1"/>
  <c r="N381" i="9" a="1"/>
  <c r="N381" i="9" s="1"/>
  <c r="N157" i="9" a="1"/>
  <c r="N157" i="9" s="1"/>
  <c r="N689" i="9" a="1"/>
  <c r="N689" i="9" s="1"/>
  <c r="N645" i="9" a="1"/>
  <c r="N645" i="9" s="1"/>
  <c r="N714" i="9" a="1"/>
  <c r="N714" i="9" s="1"/>
  <c r="N461" i="9" a="1"/>
  <c r="N461" i="9" s="1"/>
  <c r="N493" i="9" a="1"/>
  <c r="N493" i="9" s="1"/>
  <c r="N437" i="9" a="1"/>
  <c r="N437" i="9" s="1"/>
  <c r="N709" i="9" a="1"/>
  <c r="N709" i="9" s="1"/>
  <c r="N1100" i="9" a="1"/>
  <c r="N1100" i="9" s="1"/>
  <c r="N981" i="9" a="1"/>
  <c r="N981" i="9" s="1"/>
  <c r="N1004" i="9" a="1"/>
  <c r="N1004" i="9" s="1"/>
  <c r="N802" i="9" a="1"/>
  <c r="N802" i="9" s="1"/>
  <c r="N1352" i="9" a="1"/>
  <c r="N1352" i="9" s="1"/>
  <c r="N1349" i="9" a="1"/>
  <c r="N1349" i="9" s="1"/>
  <c r="N1128" i="9" a="1"/>
  <c r="N1128" i="9" s="1"/>
  <c r="N1031" i="9" a="1"/>
  <c r="N1031" i="9" s="1"/>
  <c r="N944" i="9" a="1"/>
  <c r="N944" i="9" s="1"/>
  <c r="N763" i="9" a="1"/>
  <c r="N763" i="9" s="1"/>
  <c r="N1250" i="9" a="1"/>
  <c r="N1250" i="9" s="1"/>
  <c r="O787" i="9" a="1"/>
  <c r="O787" i="9" s="1"/>
  <c r="N1437" i="9" a="1"/>
  <c r="N1437" i="9" s="1"/>
  <c r="O683" i="9" a="1"/>
  <c r="O683" i="9" s="1"/>
  <c r="O1129" i="9" a="1"/>
  <c r="O1129" i="9" s="1"/>
  <c r="O228" i="9" a="1"/>
  <c r="O228" i="9" s="1"/>
  <c r="N67" i="9" a="1"/>
  <c r="N67" i="9" s="1"/>
  <c r="N144" i="9" a="1"/>
  <c r="N144" i="9" s="1"/>
  <c r="N40" i="9" a="1"/>
  <c r="N40" i="9" s="1"/>
  <c r="N430" i="9" a="1"/>
  <c r="N430" i="9" s="1"/>
  <c r="N240" i="9" a="1"/>
  <c r="N240" i="9" s="1"/>
  <c r="N375" i="9" a="1"/>
  <c r="N375" i="9" s="1"/>
  <c r="N701" i="9" a="1"/>
  <c r="N701" i="9" s="1"/>
  <c r="N25" i="9" a="1"/>
  <c r="N25" i="9" s="1"/>
  <c r="N514" i="9" a="1"/>
  <c r="N514" i="9" s="1"/>
  <c r="N615" i="9" a="1"/>
  <c r="N615" i="9" s="1"/>
  <c r="N508" i="9" a="1"/>
  <c r="N508" i="9" s="1"/>
  <c r="N904" i="9" a="1"/>
  <c r="N904" i="9" s="1"/>
  <c r="N852" i="9" a="1"/>
  <c r="N852" i="9" s="1"/>
  <c r="N1095" i="9" a="1"/>
  <c r="N1095" i="9" s="1"/>
  <c r="N540" i="9" a="1"/>
  <c r="N540" i="9" s="1"/>
  <c r="N896" i="9" a="1"/>
  <c r="N896" i="9" s="1"/>
  <c r="N1152" i="9" a="1"/>
  <c r="N1152" i="9" s="1"/>
  <c r="N1394" i="9" a="1"/>
  <c r="N1394" i="9" s="1"/>
  <c r="N1176" i="9" a="1"/>
  <c r="N1176" i="9" s="1"/>
  <c r="N1118" i="9" a="1"/>
  <c r="N1118" i="9" s="1"/>
  <c r="N1026" i="9" a="1"/>
  <c r="N1026" i="9" s="1"/>
  <c r="N830" i="9" a="1"/>
  <c r="N830" i="9" s="1"/>
  <c r="O620" i="9" a="1"/>
  <c r="O620" i="9" s="1"/>
  <c r="O844" i="9" a="1"/>
  <c r="O844" i="9" s="1"/>
  <c r="O692" i="9" a="1"/>
  <c r="O692" i="9" s="1"/>
  <c r="O650" i="9" a="1"/>
  <c r="O650" i="9" s="1"/>
  <c r="O1269" i="9" a="1"/>
  <c r="O1269" i="9" s="1"/>
  <c r="O354" i="10" a="1"/>
  <c r="O354" i="10" s="1"/>
  <c r="O1333" i="10" a="1"/>
  <c r="O1333" i="10" s="1"/>
  <c r="O42" i="10" a="1"/>
  <c r="O42" i="10" s="1"/>
  <c r="O1289" i="10" a="1"/>
  <c r="O1289" i="10" s="1"/>
  <c r="O1287" i="10" a="1"/>
  <c r="O1287" i="10" s="1"/>
  <c r="O924" i="10" a="1"/>
  <c r="O924" i="10" s="1"/>
  <c r="O978" i="10" a="1"/>
  <c r="O978" i="10" s="1"/>
  <c r="O1451" i="14" a="1"/>
  <c r="O1451" i="14" s="1"/>
  <c r="O696" i="14" a="1"/>
  <c r="O696" i="14" s="1"/>
  <c r="O1198" i="14" a="1"/>
  <c r="O1198" i="14" s="1"/>
  <c r="O638" i="9" a="1"/>
  <c r="O638" i="9" s="1"/>
  <c r="O523" i="9" a="1"/>
  <c r="O523" i="9" s="1"/>
  <c r="O1203" i="14" a="1"/>
  <c r="O1203" i="14" s="1"/>
  <c r="O1445" i="14" a="1"/>
  <c r="O1445" i="14" s="1"/>
  <c r="O317" i="14" a="1"/>
  <c r="O317" i="14" s="1"/>
  <c r="O828" i="14" a="1"/>
  <c r="O828" i="14" s="1"/>
  <c r="O11" i="14" a="1"/>
  <c r="O11" i="14" s="1"/>
  <c r="O435" i="9" a="1"/>
  <c r="O435" i="9" s="1"/>
  <c r="O1049" i="14" a="1"/>
  <c r="O1049" i="14" s="1"/>
  <c r="O1022" i="9" a="1"/>
  <c r="O1022" i="9" s="1"/>
  <c r="O1370" i="10" a="1"/>
  <c r="O1370" i="10" s="1"/>
  <c r="O572" i="9" a="1"/>
  <c r="O572" i="9" s="1"/>
  <c r="O953" i="14" a="1"/>
  <c r="O953" i="14" s="1"/>
  <c r="O634" i="10" a="1"/>
  <c r="O634" i="10" s="1"/>
  <c r="O1030" i="14" a="1"/>
  <c r="O1030" i="14" s="1"/>
  <c r="O767" i="10" a="1"/>
  <c r="O767" i="10" s="1"/>
  <c r="O885" i="14" a="1"/>
  <c r="O885" i="14" s="1"/>
  <c r="O595" i="10" a="1"/>
  <c r="O595" i="10" s="1"/>
  <c r="O192" i="14" a="1"/>
  <c r="O192" i="14" s="1"/>
  <c r="O915" i="9" a="1"/>
  <c r="O915" i="9" s="1"/>
  <c r="O1230" i="10" a="1"/>
  <c r="O1230" i="10" s="1"/>
  <c r="O429" i="14" a="1"/>
  <c r="O429" i="14" s="1"/>
  <c r="O972" i="10" a="1"/>
  <c r="O972" i="10" s="1"/>
  <c r="O708" i="9" a="1"/>
  <c r="O708" i="9" s="1"/>
  <c r="O444" i="9" a="1"/>
  <c r="O444" i="9" s="1"/>
  <c r="O1393" i="14" a="1"/>
  <c r="O1393" i="14" s="1"/>
  <c r="O553" i="10" a="1"/>
  <c r="O553" i="10" s="1"/>
  <c r="N265" i="9" a="1"/>
  <c r="N265" i="9" s="1"/>
  <c r="N62" i="9" a="1"/>
  <c r="N62" i="9" s="1"/>
  <c r="N172" i="9" a="1"/>
  <c r="N172" i="9" s="1"/>
  <c r="N132" i="9" a="1"/>
  <c r="N132" i="9" s="1"/>
  <c r="N154" i="9" a="1"/>
  <c r="N154" i="9" s="1"/>
  <c r="N393" i="9" a="1"/>
  <c r="N393" i="9" s="1"/>
  <c r="N543" i="9" a="1"/>
  <c r="N543" i="9" s="1"/>
  <c r="N272" i="9" a="1"/>
  <c r="N272" i="9" s="1"/>
  <c r="N432" i="9" a="1"/>
  <c r="N432" i="9" s="1"/>
  <c r="N478" i="9" a="1"/>
  <c r="N478" i="9" s="1"/>
  <c r="N436" i="9" a="1"/>
  <c r="N436" i="9" s="1"/>
  <c r="N658" i="9" a="1"/>
  <c r="N658" i="9" s="1"/>
  <c r="N537" i="9" a="1"/>
  <c r="N537" i="9" s="1"/>
  <c r="N38" i="9" a="1"/>
  <c r="N38" i="9" s="1"/>
  <c r="N431" i="9" a="1"/>
  <c r="N431" i="9" s="1"/>
  <c r="N622" i="9" a="1"/>
  <c r="N622" i="9" s="1"/>
  <c r="N511" i="9" a="1"/>
  <c r="N511" i="9" s="1"/>
  <c r="N87" i="9" a="1"/>
  <c r="N87" i="9" s="1"/>
  <c r="N376" i="9" a="1"/>
  <c r="N376" i="9" s="1"/>
  <c r="N798" i="9" a="1"/>
  <c r="N798" i="9" s="1"/>
  <c r="N654" i="9" a="1"/>
  <c r="N654" i="9" s="1"/>
  <c r="N779" i="9" a="1"/>
  <c r="N779" i="9" s="1"/>
  <c r="N801" i="9" a="1"/>
  <c r="N801" i="9" s="1"/>
  <c r="N582" i="9" a="1"/>
  <c r="N582" i="9" s="1"/>
  <c r="N1119" i="9" a="1"/>
  <c r="N1119" i="9" s="1"/>
  <c r="N769" i="9" a="1"/>
  <c r="N769" i="9" s="1"/>
  <c r="N558" i="9" a="1"/>
  <c r="N558" i="9" s="1"/>
  <c r="N780" i="9" a="1"/>
  <c r="N780" i="9" s="1"/>
  <c r="N825" i="9" a="1"/>
  <c r="N825" i="9" s="1"/>
  <c r="N1080" i="9" a="1"/>
  <c r="N1080" i="9" s="1"/>
  <c r="N1364" i="9" a="1"/>
  <c r="N1364" i="9" s="1"/>
  <c r="N1309" i="9" a="1"/>
  <c r="N1309" i="9" s="1"/>
  <c r="N1359" i="9" a="1"/>
  <c r="N1359" i="9" s="1"/>
  <c r="N1253" i="9" a="1"/>
  <c r="N1253" i="9" s="1"/>
  <c r="N1149" i="9" a="1"/>
  <c r="N1149" i="9" s="1"/>
  <c r="N1382" i="9" a="1"/>
  <c r="N1382" i="9" s="1"/>
  <c r="N1156" i="9" a="1"/>
  <c r="N1156" i="9" s="1"/>
  <c r="N846" i="9" a="1"/>
  <c r="N846" i="9" s="1"/>
  <c r="N1153" i="9" a="1"/>
  <c r="N1153" i="9" s="1"/>
  <c r="N1399" i="9" a="1"/>
  <c r="N1399" i="9" s="1"/>
  <c r="N1068" i="9" a="1"/>
  <c r="N1068" i="9" s="1"/>
  <c r="N1188" i="9" a="1"/>
  <c r="N1188" i="9" s="1"/>
  <c r="N1433" i="9" a="1"/>
  <c r="N1433" i="9" s="1"/>
  <c r="N22" i="10" a="1"/>
  <c r="N22" i="10" s="1"/>
  <c r="N111" i="10" a="1"/>
  <c r="N111" i="10" s="1"/>
  <c r="N233" i="10" a="1"/>
  <c r="N233" i="10" s="1"/>
  <c r="N134" i="10" a="1"/>
  <c r="N134" i="10" s="1"/>
  <c r="N218" i="10" a="1"/>
  <c r="N218" i="10" s="1"/>
  <c r="N263" i="10" a="1"/>
  <c r="N263" i="10" s="1"/>
  <c r="N429" i="10" a="1"/>
  <c r="N429" i="10" s="1"/>
  <c r="N321" i="10" a="1"/>
  <c r="N321" i="10" s="1"/>
  <c r="N197" i="10" a="1"/>
  <c r="N197" i="10" s="1"/>
  <c r="N102" i="10" a="1"/>
  <c r="N102" i="10" s="1"/>
  <c r="N476" i="10" a="1"/>
  <c r="N476" i="10" s="1"/>
  <c r="N482" i="10" a="1"/>
  <c r="N482" i="10" s="1"/>
  <c r="N519" i="10" a="1"/>
  <c r="N519" i="10" s="1"/>
  <c r="N532" i="10" a="1"/>
  <c r="N532" i="10" s="1"/>
  <c r="N605" i="10" a="1"/>
  <c r="N605" i="10" s="1"/>
  <c r="N786" i="10" a="1"/>
  <c r="N786" i="10" s="1"/>
  <c r="N566" i="10" a="1"/>
  <c r="N566" i="10" s="1"/>
  <c r="N396" i="10" a="1"/>
  <c r="N396" i="10" s="1"/>
  <c r="N455" i="10" a="1"/>
  <c r="N455" i="10" s="1"/>
  <c r="N696" i="10" a="1"/>
  <c r="N696" i="10" s="1"/>
  <c r="N972" i="10" a="1"/>
  <c r="N972" i="10" s="1"/>
  <c r="N937" i="10" a="1"/>
  <c r="N937" i="10" s="1"/>
  <c r="N894" i="10" a="1"/>
  <c r="N894" i="10" s="1"/>
  <c r="N918" i="10" a="1"/>
  <c r="N918" i="10" s="1"/>
  <c r="N792" i="10" a="1"/>
  <c r="N792" i="10" s="1"/>
  <c r="N989" i="10" a="1"/>
  <c r="N989" i="10" s="1"/>
  <c r="N842" i="10" a="1"/>
  <c r="N842" i="10" s="1"/>
  <c r="N780" i="10" a="1"/>
  <c r="N780" i="10" s="1"/>
  <c r="N1114" i="10" a="1"/>
  <c r="N1114" i="10" s="1"/>
  <c r="N1140" i="10" a="1"/>
  <c r="N1140" i="10" s="1"/>
  <c r="N1021" i="10" a="1"/>
  <c r="N1021" i="10" s="1"/>
  <c r="N1419" i="10" a="1"/>
  <c r="N1419" i="10" s="1"/>
  <c r="N1323" i="10" a="1"/>
  <c r="N1323" i="10" s="1"/>
  <c r="N1041" i="10" a="1"/>
  <c r="N1041" i="10" s="1"/>
  <c r="N1264" i="10" a="1"/>
  <c r="N1264" i="10" s="1"/>
  <c r="N979" i="10" a="1"/>
  <c r="N979" i="10" s="1"/>
  <c r="N1008" i="10" a="1"/>
  <c r="N1008" i="10" s="1"/>
  <c r="N1308" i="10" a="1"/>
  <c r="N1308" i="10" s="1"/>
  <c r="N1287" i="10" a="1"/>
  <c r="N1287" i="10" s="1"/>
  <c r="N1213" i="10" a="1"/>
  <c r="N1213" i="10" s="1"/>
  <c r="N1240" i="10" a="1"/>
  <c r="N1240" i="10" s="1"/>
  <c r="N1196" i="10" a="1"/>
  <c r="N1196" i="10" s="1"/>
  <c r="L116" i="14" a="1"/>
  <c r="L116" i="14" s="1"/>
  <c r="L11" i="14" a="1"/>
  <c r="L11" i="14" s="1"/>
  <c r="L68" i="14" a="1"/>
  <c r="L68" i="14" s="1"/>
  <c r="L26" i="14" a="1"/>
  <c r="L26" i="14" s="1"/>
  <c r="L94" i="14" a="1"/>
  <c r="L94" i="14" s="1"/>
  <c r="L180" i="14" a="1"/>
  <c r="L180" i="14" s="1"/>
  <c r="L272" i="14" a="1"/>
  <c r="L272" i="14" s="1"/>
  <c r="L348" i="14" a="1"/>
  <c r="L348" i="14" s="1"/>
  <c r="L446" i="14" a="1"/>
  <c r="L446" i="14" s="1"/>
  <c r="L218" i="14" a="1"/>
  <c r="L218" i="14" s="1"/>
  <c r="L161" i="14" a="1"/>
  <c r="L161" i="14" s="1"/>
  <c r="L458" i="14" a="1"/>
  <c r="L458" i="14" s="1"/>
  <c r="L462" i="14" a="1"/>
  <c r="L462" i="14" s="1"/>
  <c r="L655" i="14" a="1"/>
  <c r="L655" i="14" s="1"/>
  <c r="L656" i="14" a="1"/>
  <c r="L656" i="14" s="1"/>
  <c r="L536" i="14" a="1"/>
  <c r="L536" i="14" s="1"/>
  <c r="L445" i="14" a="1"/>
  <c r="L445" i="14" s="1"/>
  <c r="L626" i="14" a="1"/>
  <c r="L626" i="14" s="1"/>
  <c r="L411" i="14" a="1"/>
  <c r="L411" i="14" s="1"/>
  <c r="L680" i="14" a="1"/>
  <c r="L680" i="14" s="1"/>
  <c r="L794" i="14" a="1"/>
  <c r="L794" i="14" s="1"/>
  <c r="L784" i="14" a="1"/>
  <c r="L784" i="14" s="1"/>
  <c r="L727" i="14" a="1"/>
  <c r="L727" i="14" s="1"/>
  <c r="L976" i="14" a="1"/>
  <c r="L976" i="14" s="1"/>
  <c r="L871" i="14" a="1"/>
  <c r="L871" i="14" s="1"/>
  <c r="L992" i="14" a="1"/>
  <c r="L992" i="14" s="1"/>
  <c r="L796" i="14" a="1"/>
  <c r="L796" i="14" s="1"/>
  <c r="L951" i="14" a="1"/>
  <c r="L951" i="14" s="1"/>
  <c r="L1146" i="14" a="1"/>
  <c r="L1146" i="14" s="1"/>
  <c r="L1049" i="14" a="1"/>
  <c r="L1049" i="14" s="1"/>
  <c r="L1077" i="14" a="1"/>
  <c r="L1077" i="14" s="1"/>
  <c r="L1068" i="14" a="1"/>
  <c r="L1068" i="14" s="1"/>
  <c r="L1038" i="14" a="1"/>
  <c r="L1038" i="14" s="1"/>
  <c r="L1066" i="14" a="1"/>
  <c r="L1066" i="14" s="1"/>
  <c r="L1349" i="14" a="1"/>
  <c r="L1349" i="14" s="1"/>
  <c r="L1410" i="14" a="1"/>
  <c r="L1410" i="14" s="1"/>
  <c r="L1453" i="14" a="1"/>
  <c r="L1453" i="14" s="1"/>
  <c r="L1427" i="14" a="1"/>
  <c r="L1427" i="14" s="1"/>
  <c r="L1346" i="14" a="1"/>
  <c r="L1346" i="14" s="1"/>
  <c r="L1230" i="14" a="1"/>
  <c r="L1230" i="14" s="1"/>
  <c r="L1364" i="14" a="1"/>
  <c r="L1364" i="14" s="1"/>
  <c r="N49" i="14" a="1"/>
  <c r="N49" i="14" s="1"/>
  <c r="N36" i="14" a="1"/>
  <c r="N36" i="14" s="1"/>
  <c r="N70" i="14" a="1"/>
  <c r="N70" i="14" s="1"/>
  <c r="N37" i="14" a="1"/>
  <c r="N37" i="14" s="1"/>
  <c r="N123" i="14" a="1"/>
  <c r="N123" i="14" s="1"/>
  <c r="N148" i="14" a="1"/>
  <c r="N148" i="14" s="1"/>
  <c r="N269" i="14" a="1"/>
  <c r="N269" i="14" s="1"/>
  <c r="N472" i="14" a="1"/>
  <c r="N472" i="14" s="1"/>
  <c r="N436" i="14" a="1"/>
  <c r="N436" i="14" s="1"/>
  <c r="N367" i="14" a="1"/>
  <c r="N367" i="14" s="1"/>
  <c r="N396" i="14" a="1"/>
  <c r="N396" i="14" s="1"/>
  <c r="N205" i="14" a="1"/>
  <c r="N205" i="14" s="1"/>
  <c r="N255" i="14" a="1"/>
  <c r="N255" i="14" s="1"/>
  <c r="N545" i="14" a="1"/>
  <c r="N545" i="14" s="1"/>
  <c r="N603" i="14" a="1"/>
  <c r="N603" i="14" s="1"/>
  <c r="N475" i="14" a="1"/>
  <c r="N475" i="14" s="1"/>
  <c r="N573" i="14" a="1"/>
  <c r="N573" i="14" s="1"/>
  <c r="N591" i="14" a="1"/>
  <c r="N591" i="14" s="1"/>
  <c r="N452" i="14" a="1"/>
  <c r="N452" i="14" s="1"/>
  <c r="N547" i="14" a="1"/>
  <c r="N547" i="14" s="1"/>
  <c r="N830" i="14" a="1"/>
  <c r="N830" i="14" s="1"/>
  <c r="N770" i="14" a="1"/>
  <c r="N770" i="14" s="1"/>
  <c r="N797" i="14" a="1"/>
  <c r="N797" i="14" s="1"/>
  <c r="N873" i="14" a="1"/>
  <c r="N873" i="14" s="1"/>
  <c r="N812" i="14" a="1"/>
  <c r="N812" i="14" s="1"/>
  <c r="N741" i="14" a="1"/>
  <c r="N741" i="14" s="1"/>
  <c r="N765" i="14" a="1"/>
  <c r="N765" i="14" s="1"/>
  <c r="N1078" i="14" a="1"/>
  <c r="N1078" i="14" s="1"/>
  <c r="N1076" i="14" a="1"/>
  <c r="N1076" i="14" s="1"/>
  <c r="N1168" i="14" a="1"/>
  <c r="N1168" i="14" s="1"/>
  <c r="N1134" i="14" a="1"/>
  <c r="N1134" i="14" s="1"/>
  <c r="N1002" i="14" a="1"/>
  <c r="N1002" i="14" s="1"/>
  <c r="N1182" i="14" a="1"/>
  <c r="N1182" i="14" s="1"/>
  <c r="N968" i="14" a="1"/>
  <c r="N968" i="14" s="1"/>
  <c r="N1145" i="14" a="1"/>
  <c r="N1145" i="14" s="1"/>
  <c r="N1260" i="14" a="1"/>
  <c r="N1260" i="14" s="1"/>
  <c r="N1287" i="14" a="1"/>
  <c r="N1287" i="14" s="1"/>
  <c r="N1455" i="14" a="1"/>
  <c r="N1455" i="14" s="1"/>
  <c r="N1434" i="14" a="1"/>
  <c r="N1434" i="14" s="1"/>
  <c r="N1325" i="14" a="1"/>
  <c r="N1325" i="14" s="1"/>
  <c r="N1346" i="14" a="1"/>
  <c r="N1346" i="14" s="1"/>
  <c r="N1302" i="14" a="1"/>
  <c r="N1302" i="14" s="1"/>
  <c r="N1409" i="14" a="1"/>
  <c r="N1409" i="14" s="1"/>
  <c r="O1283" i="10" a="1"/>
  <c r="O1283" i="10" s="1"/>
  <c r="O1397" i="10" a="1"/>
  <c r="O1397" i="10" s="1"/>
  <c r="O1040" i="9" a="1"/>
  <c r="O1040" i="9" s="1"/>
  <c r="O417" i="14" a="1"/>
  <c r="O417" i="14" s="1"/>
  <c r="O1076" i="9" a="1"/>
  <c r="O1076" i="9" s="1"/>
  <c r="O1059" i="9" a="1"/>
  <c r="O1059" i="9" s="1"/>
  <c r="O570" i="14" a="1"/>
  <c r="O570" i="14" s="1"/>
  <c r="O656" i="10" a="1"/>
  <c r="O656" i="10" s="1"/>
  <c r="O463" i="14" a="1"/>
  <c r="O463" i="14" s="1"/>
  <c r="O334" i="9" a="1"/>
  <c r="O334" i="9" s="1"/>
  <c r="O1149" i="14" a="1"/>
  <c r="O1149" i="14" s="1"/>
  <c r="N307" i="9" a="1"/>
  <c r="N307" i="9" s="1"/>
  <c r="N345" i="9" a="1"/>
  <c r="N345" i="9" s="1"/>
  <c r="N357" i="9" a="1"/>
  <c r="N357" i="9" s="1"/>
  <c r="N190" i="9" a="1"/>
  <c r="N190" i="9" s="1"/>
  <c r="N267" i="9" a="1"/>
  <c r="N267" i="9" s="1"/>
  <c r="N68" i="9" a="1"/>
  <c r="N68" i="9" s="1"/>
  <c r="N117" i="9" a="1"/>
  <c r="N117" i="9" s="1"/>
  <c r="N333" i="9" a="1"/>
  <c r="N333" i="9" s="1"/>
  <c r="N474" i="9" a="1"/>
  <c r="N474" i="9" s="1"/>
  <c r="N49" i="9" a="1"/>
  <c r="N49" i="9" s="1"/>
  <c r="N135" i="9" a="1"/>
  <c r="N135" i="9" s="1"/>
  <c r="N338" i="9" a="1"/>
  <c r="N338" i="9" s="1"/>
  <c r="N487" i="9" a="1"/>
  <c r="N487" i="9" s="1"/>
  <c r="N427" i="9" a="1"/>
  <c r="N427" i="9" s="1"/>
  <c r="N392" i="9" a="1"/>
  <c r="N392" i="9" s="1"/>
  <c r="N594" i="9" a="1"/>
  <c r="N594" i="9" s="1"/>
  <c r="N301" i="9" a="1"/>
  <c r="N301" i="9" s="1"/>
  <c r="N484" i="9" a="1"/>
  <c r="N484" i="9" s="1"/>
  <c r="N5" i="9" a="1"/>
  <c r="N5" i="9" s="1"/>
  <c r="N150" i="9" a="1"/>
  <c r="N150" i="9" s="1"/>
  <c r="N361" i="9" a="1"/>
  <c r="N361" i="9" s="1"/>
  <c r="N496" i="9" a="1"/>
  <c r="N496" i="9" s="1"/>
  <c r="N766" i="9" a="1"/>
  <c r="N766" i="9" s="1"/>
  <c r="N396" i="9" a="1"/>
  <c r="N396" i="9" s="1"/>
  <c r="N656" i="9" a="1"/>
  <c r="N656" i="9" s="1"/>
  <c r="N193" i="9" a="1"/>
  <c r="N193" i="9" s="1"/>
  <c r="N405" i="9" a="1"/>
  <c r="N405" i="9" s="1"/>
  <c r="N651" i="9" a="1"/>
  <c r="N651" i="9" s="1"/>
  <c r="N952" i="9" a="1"/>
  <c r="N952" i="9" s="1"/>
  <c r="N791" i="9" a="1"/>
  <c r="N791" i="9" s="1"/>
  <c r="N808" i="9" a="1"/>
  <c r="N808" i="9" s="1"/>
  <c r="N794" i="9" a="1"/>
  <c r="N794" i="9" s="1"/>
  <c r="N902" i="9" a="1"/>
  <c r="N902" i="9" s="1"/>
  <c r="N1114" i="9" a="1"/>
  <c r="N1114" i="9" s="1"/>
  <c r="N897" i="9" a="1"/>
  <c r="N897" i="9" s="1"/>
  <c r="N596" i="9" a="1"/>
  <c r="N596" i="9" s="1"/>
  <c r="N807" i="9" a="1"/>
  <c r="N807" i="9" s="1"/>
  <c r="N976" i="9" a="1"/>
  <c r="N976" i="9" s="1"/>
  <c r="N621" i="9" a="1"/>
  <c r="N621" i="9" s="1"/>
  <c r="N889" i="9" a="1"/>
  <c r="N889" i="9" s="1"/>
  <c r="N848" i="9" a="1"/>
  <c r="N848" i="9" s="1"/>
  <c r="N1017" i="9" a="1"/>
  <c r="N1017" i="9" s="1"/>
  <c r="N1312" i="9" a="1"/>
  <c r="N1312" i="9" s="1"/>
  <c r="N1245" i="9" a="1"/>
  <c r="N1245" i="9" s="1"/>
  <c r="N1392" i="9" a="1"/>
  <c r="N1392" i="9" s="1"/>
  <c r="N1371" i="9" a="1"/>
  <c r="N1371" i="9" s="1"/>
  <c r="N1443" i="9" a="1"/>
  <c r="N1443" i="9" s="1"/>
  <c r="N1356" i="9" a="1"/>
  <c r="N1356" i="9" s="1"/>
  <c r="N1109" i="9" a="1"/>
  <c r="N1109" i="9" s="1"/>
  <c r="N1335" i="9" a="1"/>
  <c r="N1335" i="9" s="1"/>
  <c r="N860" i="9" a="1"/>
  <c r="N860" i="9" s="1"/>
  <c r="N1178" i="9" a="1"/>
  <c r="N1178" i="9" s="1"/>
  <c r="N1308" i="9" a="1"/>
  <c r="N1308" i="9" s="1"/>
  <c r="N910" i="9" a="1"/>
  <c r="N910" i="9" s="1"/>
  <c r="N1099" i="9" a="1"/>
  <c r="N1099" i="9" s="1"/>
  <c r="N1291" i="9" a="1"/>
  <c r="N1291" i="9" s="1"/>
  <c r="N800" i="9" a="1"/>
  <c r="N800" i="9" s="1"/>
  <c r="N935" i="9" a="1"/>
  <c r="N935" i="9" s="1"/>
  <c r="N1146" i="9" a="1"/>
  <c r="N1146" i="9" s="1"/>
  <c r="N1281" i="9" a="1"/>
  <c r="N1281" i="9" s="1"/>
  <c r="N1425" i="9" a="1"/>
  <c r="N1425" i="9" s="1"/>
  <c r="N1460" i="9" a="1"/>
  <c r="N1460" i="9" s="1"/>
  <c r="N138" i="10" a="1"/>
  <c r="N138" i="10" s="1"/>
  <c r="N33" i="10" a="1"/>
  <c r="N33" i="10" s="1"/>
  <c r="N155" i="10" a="1"/>
  <c r="N155" i="10" s="1"/>
  <c r="N254" i="10" a="1"/>
  <c r="N254" i="10" s="1"/>
  <c r="N71" i="10" a="1"/>
  <c r="N71" i="10" s="1"/>
  <c r="N294" i="10" a="1"/>
  <c r="N294" i="10" s="1"/>
  <c r="N181" i="10" a="1"/>
  <c r="N181" i="10" s="1"/>
  <c r="N188" i="10" a="1"/>
  <c r="N188" i="10" s="1"/>
  <c r="N454" i="10" a="1"/>
  <c r="N454" i="10" s="1"/>
  <c r="N28" i="10" a="1"/>
  <c r="N28" i="10" s="1"/>
  <c r="N177" i="10" a="1"/>
  <c r="N177" i="10" s="1"/>
  <c r="N12" i="10" a="1"/>
  <c r="N12" i="10" s="1"/>
  <c r="N135" i="10" a="1"/>
  <c r="N135" i="10" s="1"/>
  <c r="N74" i="10" a="1"/>
  <c r="N74" i="10" s="1"/>
  <c r="N158" i="10" a="1"/>
  <c r="N158" i="10" s="1"/>
  <c r="N296" i="10" a="1"/>
  <c r="N296" i="10" s="1"/>
  <c r="N384" i="10" a="1"/>
  <c r="N384" i="10" s="1"/>
  <c r="N630" i="10" a="1"/>
  <c r="N630" i="10" s="1"/>
  <c r="N539" i="10" a="1"/>
  <c r="N539" i="10" s="1"/>
  <c r="N628" i="10" a="1"/>
  <c r="N628" i="10" s="1"/>
  <c r="N527" i="10" a="1"/>
  <c r="N527" i="10" s="1"/>
  <c r="N550" i="10" a="1"/>
  <c r="N550" i="10" s="1"/>
  <c r="N607" i="10" a="1"/>
  <c r="N607" i="10" s="1"/>
  <c r="N274" i="10" a="1"/>
  <c r="N274" i="10" s="1"/>
  <c r="N529" i="10" a="1"/>
  <c r="N529" i="10" s="1"/>
  <c r="N709" i="10" a="1"/>
  <c r="N709" i="10" s="1"/>
  <c r="N760" i="10" a="1"/>
  <c r="N760" i="10" s="1"/>
  <c r="N329" i="10" a="1"/>
  <c r="N329" i="10" s="1"/>
  <c r="N604" i="10" a="1"/>
  <c r="N604" i="10" s="1"/>
  <c r="N650" i="10" a="1"/>
  <c r="N650" i="10" s="1"/>
  <c r="N917" i="10" a="1"/>
  <c r="N917" i="10" s="1"/>
  <c r="N846" i="10" a="1"/>
  <c r="N846" i="10" s="1"/>
  <c r="N804" i="10" a="1"/>
  <c r="N804" i="10" s="1"/>
  <c r="N921" i="10" a="1"/>
  <c r="N921" i="10" s="1"/>
  <c r="N811" i="10" a="1"/>
  <c r="N811" i="10" s="1"/>
  <c r="N818" i="10" a="1"/>
  <c r="N818" i="10" s="1"/>
  <c r="N947" i="10" a="1"/>
  <c r="N947" i="10" s="1"/>
  <c r="N738" i="10" a="1"/>
  <c r="N738" i="10" s="1"/>
  <c r="N863" i="10" a="1"/>
  <c r="N863" i="10" s="1"/>
  <c r="N960" i="10" a="1"/>
  <c r="N960" i="10" s="1"/>
  <c r="N683" i="10" a="1"/>
  <c r="N683" i="10" s="1"/>
  <c r="N849" i="10" a="1"/>
  <c r="N849" i="10" s="1"/>
  <c r="N676" i="10" a="1"/>
  <c r="N676" i="10" s="1"/>
  <c r="N812" i="10" a="1"/>
  <c r="N812" i="10" s="1"/>
  <c r="N1128" i="10" a="1"/>
  <c r="N1128" i="10" s="1"/>
  <c r="N1259" i="10" a="1"/>
  <c r="N1259" i="10" s="1"/>
  <c r="N1079" i="10" a="1"/>
  <c r="N1079" i="10" s="1"/>
  <c r="N978" i="10" a="1"/>
  <c r="N978" i="10" s="1"/>
  <c r="N1093" i="10" a="1"/>
  <c r="N1093" i="10" s="1"/>
  <c r="N1366" i="10" a="1"/>
  <c r="N1366" i="10" s="1"/>
  <c r="N1155" i="10" a="1"/>
  <c r="N1155" i="10" s="1"/>
  <c r="N1095" i="10" a="1"/>
  <c r="N1095" i="10" s="1"/>
  <c r="N1326" i="10" a="1"/>
  <c r="N1326" i="10" s="1"/>
  <c r="N1056" i="10" a="1"/>
  <c r="N1056" i="10" s="1"/>
  <c r="N1245" i="10" a="1"/>
  <c r="N1245" i="10" s="1"/>
  <c r="N54" i="9" a="1"/>
  <c r="N54" i="9" s="1"/>
  <c r="N176" i="9" a="1"/>
  <c r="N176" i="9" s="1"/>
  <c r="N181" i="9" a="1"/>
  <c r="N181" i="9" s="1"/>
  <c r="N21" i="9" a="1"/>
  <c r="N21" i="9" s="1"/>
  <c r="N235" i="9" a="1"/>
  <c r="N235" i="9" s="1"/>
  <c r="N95" i="9" a="1"/>
  <c r="N95" i="9" s="1"/>
  <c r="N294" i="9" a="1"/>
  <c r="N294" i="9" s="1"/>
  <c r="N51" i="9" a="1"/>
  <c r="N51" i="9" s="1"/>
  <c r="N185" i="9" a="1"/>
  <c r="N185" i="9" s="1"/>
  <c r="N96" i="9" a="1"/>
  <c r="N96" i="9" s="1"/>
  <c r="N167" i="9" a="1"/>
  <c r="N167" i="9" s="1"/>
  <c r="N10" i="9" a="1"/>
  <c r="N10" i="9" s="1"/>
  <c r="N217" i="9" a="1"/>
  <c r="N217" i="9" s="1"/>
  <c r="N121" i="9" a="1"/>
  <c r="N121" i="9" s="1"/>
  <c r="N251" i="9" a="1"/>
  <c r="N251" i="9" s="1"/>
  <c r="N283" i="9" a="1"/>
  <c r="N283" i="9" s="1"/>
  <c r="N416" i="9" a="1"/>
  <c r="N416" i="9" s="1"/>
  <c r="N483" i="9" a="1"/>
  <c r="N483" i="9" s="1"/>
  <c r="N529" i="9" a="1"/>
  <c r="N529" i="9" s="1"/>
  <c r="N768" i="9" a="1"/>
  <c r="N768" i="9" s="1"/>
  <c r="N59" i="9" a="1"/>
  <c r="N59" i="9" s="1"/>
  <c r="N147" i="9" a="1"/>
  <c r="N147" i="9" s="1"/>
  <c r="N220" i="9" a="1"/>
  <c r="N220" i="9" s="1"/>
  <c r="N353" i="9" a="1"/>
  <c r="N353" i="9" s="1"/>
  <c r="N400" i="9" a="1"/>
  <c r="N400" i="9" s="1"/>
  <c r="N447" i="9" a="1"/>
  <c r="N447" i="9" s="1"/>
  <c r="N573" i="9" a="1"/>
  <c r="N573" i="9" s="1"/>
  <c r="N671" i="9" a="1"/>
  <c r="N671" i="9" s="1"/>
  <c r="N451" i="9" a="1"/>
  <c r="N451" i="9" s="1"/>
  <c r="N523" i="9" a="1"/>
  <c r="N523" i="9" s="1"/>
  <c r="N732" i="9" a="1"/>
  <c r="N732" i="9" s="1"/>
  <c r="N468" i="9" a="1"/>
  <c r="N468" i="9" s="1"/>
  <c r="N550" i="9" a="1"/>
  <c r="N550" i="9" s="1"/>
  <c r="N682" i="9" a="1"/>
  <c r="N682" i="9" s="1"/>
  <c r="N271" i="9" a="1"/>
  <c r="N271" i="9" s="1"/>
  <c r="N384" i="9" a="1"/>
  <c r="N384" i="9" s="1"/>
  <c r="N429" i="9" a="1"/>
  <c r="N429" i="9" s="1"/>
  <c r="N556" i="9" a="1"/>
  <c r="N556" i="9" s="1"/>
  <c r="N680" i="9" a="1"/>
  <c r="N680" i="9" s="1"/>
  <c r="N18" i="9" a="1"/>
  <c r="N18" i="9" s="1"/>
  <c r="N122" i="9" a="1"/>
  <c r="N122" i="9" s="1"/>
  <c r="N158" i="9" a="1"/>
  <c r="N158" i="9" s="1"/>
  <c r="N324" i="9" a="1"/>
  <c r="N324" i="9" s="1"/>
  <c r="N379" i="9" a="1"/>
  <c r="N379" i="9" s="1"/>
  <c r="N448" i="9" a="1"/>
  <c r="N448" i="9" s="1"/>
  <c r="N562" i="9" a="1"/>
  <c r="N562" i="9" s="1"/>
  <c r="N693" i="9" a="1"/>
  <c r="N693" i="9" s="1"/>
  <c r="N258" i="9" a="1"/>
  <c r="N258" i="9" s="1"/>
  <c r="N349" i="9" a="1"/>
  <c r="N349" i="9" s="1"/>
  <c r="N477" i="9" a="1"/>
  <c r="N477" i="9" s="1"/>
  <c r="N590" i="9" a="1"/>
  <c r="N590" i="9" s="1"/>
  <c r="N42" i="9" a="1"/>
  <c r="N42" i="9" s="1"/>
  <c r="N128" i="9" a="1"/>
  <c r="N128" i="9" s="1"/>
  <c r="N290" i="9" a="1"/>
  <c r="N290" i="9" s="1"/>
  <c r="N336" i="9" a="1"/>
  <c r="N336" i="9" s="1"/>
  <c r="N421" i="9" a="1"/>
  <c r="N421" i="9" s="1"/>
  <c r="N569" i="9" a="1"/>
  <c r="N569" i="9" s="1"/>
  <c r="N683" i="9" a="1"/>
  <c r="N683" i="9" s="1"/>
  <c r="N856" i="9" a="1"/>
  <c r="N856" i="9" s="1"/>
  <c r="N1010" i="9" a="1"/>
  <c r="N1010" i="9" s="1"/>
  <c r="N696" i="9" a="1"/>
  <c r="N696" i="9" s="1"/>
  <c r="N845" i="9" a="1"/>
  <c r="N845" i="9" s="1"/>
  <c r="N1002" i="9" a="1"/>
  <c r="N1002" i="9" s="1"/>
  <c r="N834" i="9" a="1"/>
  <c r="N834" i="9" s="1"/>
  <c r="N1020" i="9" a="1"/>
  <c r="N1020" i="9" s="1"/>
  <c r="N913" i="9" a="1"/>
  <c r="N913" i="9" s="1"/>
  <c r="N1041" i="9" a="1"/>
  <c r="N1041" i="9" s="1"/>
  <c r="N922" i="9" a="1"/>
  <c r="N922" i="9" s="1"/>
  <c r="N1021" i="9" a="1"/>
  <c r="N1021" i="9" s="1"/>
  <c r="N564" i="9" a="1"/>
  <c r="N564" i="9" s="1"/>
  <c r="N724" i="9" a="1"/>
  <c r="N724" i="9" s="1"/>
  <c r="N792" i="9" a="1"/>
  <c r="N792" i="9" s="1"/>
  <c r="N1059" i="9" a="1"/>
  <c r="N1059" i="9" s="1"/>
  <c r="N605" i="9" a="1"/>
  <c r="N605" i="9" s="1"/>
  <c r="N700" i="9" a="1"/>
  <c r="N700" i="9" s="1"/>
  <c r="N742" i="9" a="1"/>
  <c r="N742" i="9" s="1"/>
  <c r="N817" i="9" a="1"/>
  <c r="N817" i="9" s="1"/>
  <c r="N984" i="9" a="1"/>
  <c r="N984" i="9" s="1"/>
  <c r="N1107" i="9" a="1"/>
  <c r="N1107" i="9" s="1"/>
  <c r="N644" i="9" a="1"/>
  <c r="N644" i="9" s="1"/>
  <c r="N731" i="9" a="1"/>
  <c r="N731" i="9" s="1"/>
  <c r="N900" i="9" a="1"/>
  <c r="N900" i="9" s="1"/>
  <c r="N1063" i="9" a="1"/>
  <c r="N1063" i="9" s="1"/>
  <c r="N784" i="9" a="1"/>
  <c r="N784" i="9" s="1"/>
  <c r="N932" i="9" a="1"/>
  <c r="N932" i="9" s="1"/>
  <c r="N974" i="9" a="1"/>
  <c r="N974" i="9" s="1"/>
  <c r="N1150" i="9" a="1"/>
  <c r="N1150" i="9" s="1"/>
  <c r="N1213" i="9" a="1"/>
  <c r="N1213" i="9" s="1"/>
  <c r="N1258" i="9" a="1"/>
  <c r="N1258" i="9" s="1"/>
  <c r="N1447" i="9" a="1"/>
  <c r="N1447" i="9" s="1"/>
  <c r="N1194" i="9" a="1"/>
  <c r="N1194" i="9" s="1"/>
  <c r="N1338" i="9" a="1"/>
  <c r="N1338" i="9" s="1"/>
  <c r="N1418" i="9" a="1"/>
  <c r="N1418" i="9" s="1"/>
  <c r="N1278" i="9" a="1"/>
  <c r="N1278" i="9" s="1"/>
  <c r="N1331" i="9" a="1"/>
  <c r="N1331" i="9" s="1"/>
  <c r="N1126" i="9" a="1"/>
  <c r="N1126" i="9" s="1"/>
  <c r="N1185" i="9" a="1"/>
  <c r="N1185" i="9" s="1"/>
  <c r="N1233" i="9" a="1"/>
  <c r="N1233" i="9" s="1"/>
  <c r="N1373" i="9" a="1"/>
  <c r="N1373" i="9" s="1"/>
  <c r="N1413" i="9" a="1"/>
  <c r="N1413" i="9" s="1"/>
  <c r="N1163" i="9" a="1"/>
  <c r="N1163" i="9" s="1"/>
  <c r="N1219" i="9" a="1"/>
  <c r="N1219" i="9" s="1"/>
  <c r="N1346" i="9" a="1"/>
  <c r="N1346" i="9" s="1"/>
  <c r="N1448" i="9" a="1"/>
  <c r="N1448" i="9" s="1"/>
  <c r="N867" i="9" a="1"/>
  <c r="N867" i="9" s="1"/>
  <c r="N1022" i="9" a="1"/>
  <c r="N1022" i="9" s="1"/>
  <c r="N1097" i="9" a="1"/>
  <c r="N1097" i="9" s="1"/>
  <c r="N1261" i="9" a="1"/>
  <c r="N1261" i="9" s="1"/>
  <c r="N1315" i="9" a="1"/>
  <c r="N1315" i="9" s="1"/>
  <c r="N828" i="9" a="1"/>
  <c r="N828" i="9" s="1"/>
  <c r="N874" i="9" a="1"/>
  <c r="N874" i="9" s="1"/>
  <c r="N919" i="9" a="1"/>
  <c r="N919" i="9" s="1"/>
  <c r="N1060" i="9" a="1"/>
  <c r="N1060" i="9" s="1"/>
  <c r="N1113" i="9" a="1"/>
  <c r="N1113" i="9" s="1"/>
  <c r="N1239" i="9" a="1"/>
  <c r="N1239" i="9" s="1"/>
  <c r="N1301" i="9" a="1"/>
  <c r="N1301" i="9" s="1"/>
  <c r="N1377" i="9" a="1"/>
  <c r="N1377" i="9" s="1"/>
  <c r="N811" i="9" a="1"/>
  <c r="N811" i="9" s="1"/>
  <c r="N894" i="9" a="1"/>
  <c r="N894" i="9" s="1"/>
  <c r="N1028" i="9" a="1"/>
  <c r="N1028" i="9" s="1"/>
  <c r="N1076" i="9" a="1"/>
  <c r="N1076" i="9" s="1"/>
  <c r="N1160" i="9" a="1"/>
  <c r="N1160" i="9" s="1"/>
  <c r="N1241" i="9" a="1"/>
  <c r="N1241" i="9" s="1"/>
  <c r="N1345" i="9" a="1"/>
  <c r="N1345" i="9" s="1"/>
  <c r="N1397" i="9" a="1"/>
  <c r="N1397" i="9" s="1"/>
  <c r="N1429" i="9" a="1"/>
  <c r="N1429" i="9" s="1"/>
  <c r="N1440" i="9" a="1"/>
  <c r="N1440" i="9" s="1"/>
  <c r="N43" i="10" a="1"/>
  <c r="N43" i="10" s="1"/>
  <c r="N147" i="10" a="1"/>
  <c r="N147" i="10" s="1"/>
  <c r="N75" i="10" a="1"/>
  <c r="N75" i="10" s="1"/>
  <c r="N154" i="10" a="1"/>
  <c r="N154" i="10" s="1"/>
  <c r="N47" i="10" a="1"/>
  <c r="N47" i="10" s="1"/>
  <c r="N13" i="10" a="1"/>
  <c r="N13" i="10" s="1"/>
  <c r="N18" i="10" a="1"/>
  <c r="N18" i="10" s="1"/>
  <c r="N120" i="10" a="1"/>
  <c r="N120" i="10" s="1"/>
  <c r="N211" i="10" a="1"/>
  <c r="N211" i="10" s="1"/>
  <c r="N407" i="10" a="1"/>
  <c r="N407" i="10" s="1"/>
  <c r="N19" i="10" a="1"/>
  <c r="N19" i="10" s="1"/>
  <c r="N167" i="10" a="1"/>
  <c r="N167" i="10" s="1"/>
  <c r="N251" i="10" a="1"/>
  <c r="N251" i="10" s="1"/>
  <c r="N302" i="10" a="1"/>
  <c r="N302" i="10" s="1"/>
  <c r="N195" i="10" a="1"/>
  <c r="N195" i="10" s="1"/>
  <c r="N241" i="10" a="1"/>
  <c r="N241" i="10" s="1"/>
  <c r="N397" i="10" a="1"/>
  <c r="N397" i="10" s="1"/>
  <c r="N208" i="10" a="1"/>
  <c r="N208" i="10" s="1"/>
  <c r="N486" i="10" a="1"/>
  <c r="N486" i="10" s="1"/>
  <c r="N212" i="10" a="1"/>
  <c r="N212" i="10" s="1"/>
  <c r="N250" i="10" a="1"/>
  <c r="N250" i="10" s="1"/>
  <c r="N54" i="10" a="1"/>
  <c r="N54" i="10" s="1"/>
  <c r="N122" i="10" a="1"/>
  <c r="N122" i="10" s="1"/>
  <c r="N293" i="10" a="1"/>
  <c r="N293" i="10" s="1"/>
  <c r="N358" i="10" a="1"/>
  <c r="N358" i="10" s="1"/>
  <c r="N427" i="10" a="1"/>
  <c r="N427" i="10" s="1"/>
  <c r="N72" i="10" a="1"/>
  <c r="N72" i="10" s="1"/>
  <c r="N153" i="10" a="1"/>
  <c r="N153" i="10" s="1"/>
  <c r="N242" i="10" a="1"/>
  <c r="N242" i="10" s="1"/>
  <c r="N34" i="10" a="1"/>
  <c r="N34" i="10" s="1"/>
  <c r="N83" i="10" a="1"/>
  <c r="N83" i="10" s="1"/>
  <c r="N165" i="10" a="1"/>
  <c r="N165" i="10" s="1"/>
  <c r="N231" i="10" a="1"/>
  <c r="N231" i="10" s="1"/>
  <c r="N291" i="10" a="1"/>
  <c r="N291" i="10" s="1"/>
  <c r="N305" i="10" a="1"/>
  <c r="N305" i="10" s="1"/>
  <c r="N342" i="10" a="1"/>
  <c r="N342" i="10" s="1"/>
  <c r="N448" i="10" a="1"/>
  <c r="N448" i="10" s="1"/>
  <c r="N495" i="10" a="1"/>
  <c r="N495" i="10" s="1"/>
  <c r="N592" i="10" a="1"/>
  <c r="N592" i="10" s="1"/>
  <c r="N641" i="10" a="1"/>
  <c r="N641" i="10" s="1"/>
  <c r="N499" i="10" a="1"/>
  <c r="N499" i="10" s="1"/>
  <c r="N691" i="10" a="1"/>
  <c r="N691" i="10" s="1"/>
  <c r="N772" i="10" a="1"/>
  <c r="N772" i="10" s="1"/>
  <c r="N652" i="10" a="1"/>
  <c r="N652" i="10" s="1"/>
  <c r="N756" i="10" a="1"/>
  <c r="N756" i="10" s="1"/>
  <c r="N536" i="10" a="1"/>
  <c r="N536" i="10" s="1"/>
  <c r="N686" i="10" a="1"/>
  <c r="N686" i="10" s="1"/>
  <c r="N490" i="10" a="1"/>
  <c r="N490" i="10" s="1"/>
  <c r="N622" i="10" a="1"/>
  <c r="N622" i="10" s="1"/>
  <c r="N748" i="10" a="1"/>
  <c r="N748" i="10" s="1"/>
  <c r="N315" i="10" a="1"/>
  <c r="N315" i="10" s="1"/>
  <c r="N426" i="10" a="1"/>
  <c r="N426" i="10" s="1"/>
  <c r="N505" i="10" a="1"/>
  <c r="N505" i="10" s="1"/>
  <c r="N598" i="10" a="1"/>
  <c r="N598" i="10" s="1"/>
  <c r="N723" i="10" a="1"/>
  <c r="N723" i="10" s="1"/>
  <c r="N416" i="10" a="1"/>
  <c r="N416" i="10" s="1"/>
  <c r="N507" i="10" a="1"/>
  <c r="N507" i="10" s="1"/>
  <c r="N602" i="10" a="1"/>
  <c r="N602" i="10" s="1"/>
  <c r="N336" i="10" a="1"/>
  <c r="N336" i="10" s="1"/>
  <c r="N428" i="10" a="1"/>
  <c r="N428" i="10" s="1"/>
  <c r="N542" i="10" a="1"/>
  <c r="N542" i="10" s="1"/>
  <c r="N616" i="10" a="1"/>
  <c r="N616" i="10" s="1"/>
  <c r="N673" i="10" a="1"/>
  <c r="N673" i="10" s="1"/>
  <c r="N751" i="10" a="1"/>
  <c r="N751" i="10" s="1"/>
  <c r="N798" i="10" a="1"/>
  <c r="N798" i="10" s="1"/>
  <c r="N922" i="10" a="1"/>
  <c r="N922" i="10" s="1"/>
  <c r="N1047" i="10" a="1"/>
  <c r="N1047" i="10" s="1"/>
  <c r="N862" i="10" a="1"/>
  <c r="N862" i="10" s="1"/>
  <c r="N902" i="10" a="1"/>
  <c r="N902" i="10" s="1"/>
  <c r="N1012" i="10" a="1"/>
  <c r="N1012" i="10" s="1"/>
  <c r="N877" i="10" a="1"/>
  <c r="N877" i="10" s="1"/>
  <c r="N968" i="10" a="1"/>
  <c r="N968" i="10" s="1"/>
  <c r="N926" i="10" a="1"/>
  <c r="N926" i="10" s="1"/>
  <c r="N1023" i="10" a="1"/>
  <c r="N1023" i="10" s="1"/>
  <c r="N889" i="10" a="1"/>
  <c r="N889" i="10" s="1"/>
  <c r="N953" i="10" a="1"/>
  <c r="N953" i="10" s="1"/>
  <c r="N1109" i="10" a="1"/>
  <c r="N1109" i="10" s="1"/>
  <c r="N755" i="10" a="1"/>
  <c r="N755" i="10" s="1"/>
  <c r="N820" i="10" a="1"/>
  <c r="N820" i="10" s="1"/>
  <c r="N930" i="10" a="1"/>
  <c r="N930" i="10" s="1"/>
  <c r="N964" i="10" a="1"/>
  <c r="N964" i="10" s="1"/>
  <c r="N653" i="10" a="1"/>
  <c r="N653" i="10" s="1"/>
  <c r="N695" i="10" a="1"/>
  <c r="N695" i="10" s="1"/>
  <c r="N810" i="10" a="1"/>
  <c r="N810" i="10" s="1"/>
  <c r="N867" i="10" a="1"/>
  <c r="N867" i="10" s="1"/>
  <c r="N998" i="10" a="1"/>
  <c r="N998" i="10" s="1"/>
  <c r="N690" i="10" a="1"/>
  <c r="N690" i="10" s="1"/>
  <c r="N744" i="10" a="1"/>
  <c r="N744" i="10" s="1"/>
  <c r="N910" i="10" a="1"/>
  <c r="N910" i="10" s="1"/>
  <c r="N1016" i="10" a="1"/>
  <c r="N1016" i="10" s="1"/>
  <c r="N1206" i="10" a="1"/>
  <c r="N1206" i="10" s="1"/>
  <c r="N1265" i="10" a="1"/>
  <c r="N1265" i="10" s="1"/>
  <c r="N1415" i="10" a="1"/>
  <c r="N1415" i="10" s="1"/>
  <c r="N1237" i="10" a="1"/>
  <c r="N1237" i="10" s="1"/>
  <c r="N1354" i="10" a="1"/>
  <c r="N1354" i="10" s="1"/>
  <c r="N1042" i="10" a="1"/>
  <c r="N1042" i="10" s="1"/>
  <c r="N1104" i="10" a="1"/>
  <c r="N1104" i="10" s="1"/>
  <c r="N1263" i="10" a="1"/>
  <c r="N1263" i="10" s="1"/>
  <c r="N1389" i="10" a="1"/>
  <c r="N1389" i="10" s="1"/>
  <c r="N1127" i="10" a="1"/>
  <c r="N1127" i="10" s="1"/>
  <c r="N1260" i="10" a="1"/>
  <c r="N1260" i="10" s="1"/>
  <c r="N1410" i="10" a="1"/>
  <c r="N1410" i="10" s="1"/>
  <c r="N1167" i="10" a="1"/>
  <c r="N1167" i="10" s="1"/>
  <c r="N1390" i="10" a="1"/>
  <c r="N1390" i="10" s="1"/>
  <c r="N1013" i="10" a="1"/>
  <c r="N1013" i="10" s="1"/>
  <c r="N1136" i="10" a="1"/>
  <c r="N1136" i="10" s="1"/>
  <c r="N1228" i="10" a="1"/>
  <c r="N1228" i="10" s="1"/>
  <c r="N1387" i="10" a="1"/>
  <c r="N1387" i="10" s="1"/>
  <c r="N950" i="10" a="1"/>
  <c r="N950" i="10" s="1"/>
  <c r="N1082" i="10" a="1"/>
  <c r="N1082" i="10" s="1"/>
  <c r="N1162" i="10" a="1"/>
  <c r="N1162" i="10" s="1"/>
  <c r="N1267" i="10" a="1"/>
  <c r="N1267" i="10" s="1"/>
  <c r="N1050" i="10" a="1"/>
  <c r="N1050" i="10" s="1"/>
  <c r="N1121" i="10" a="1"/>
  <c r="N1121" i="10" s="1"/>
  <c r="N1338" i="10" a="1"/>
  <c r="N1338" i="10" s="1"/>
  <c r="N1397" i="10" a="1"/>
  <c r="N1397" i="10" s="1"/>
  <c r="N1199" i="10" a="1"/>
  <c r="N1199" i="10" s="1"/>
  <c r="N1269" i="10" a="1"/>
  <c r="N1269" i="10" s="1"/>
  <c r="N1321" i="10" a="1"/>
  <c r="N1321" i="10" s="1"/>
  <c r="N1180" i="10" a="1"/>
  <c r="N1180" i="10" s="1"/>
  <c r="N1231" i="10" a="1"/>
  <c r="N1231" i="10" s="1"/>
  <c r="N1380" i="10" a="1"/>
  <c r="N1380" i="10" s="1"/>
  <c r="N1424" i="10" a="1"/>
  <c r="N1424" i="10" s="1"/>
  <c r="N1217" i="10" a="1"/>
  <c r="N1217" i="10" s="1"/>
  <c r="N1320" i="10" a="1"/>
  <c r="N1320" i="10" s="1"/>
  <c r="N1355" i="10" a="1"/>
  <c r="N1355" i="10" s="1"/>
  <c r="N1221" i="10" a="1"/>
  <c r="N1221" i="10" s="1"/>
  <c r="N1297" i="10" a="1"/>
  <c r="N1297" i="10" s="1"/>
  <c r="N1402" i="10" a="1"/>
  <c r="N1402" i="10" s="1"/>
  <c r="L99" i="14" a="1"/>
  <c r="L99" i="14" s="1"/>
  <c r="L135" i="14" a="1"/>
  <c r="L135" i="14" s="1"/>
  <c r="L97" i="14" a="1"/>
  <c r="L97" i="14" s="1"/>
  <c r="L196" i="14" a="1"/>
  <c r="L196" i="14" s="1"/>
  <c r="L70" i="14" a="1"/>
  <c r="L70" i="14" s="1"/>
  <c r="L189" i="14" a="1"/>
  <c r="L189" i="14" s="1"/>
  <c r="L30" i="14" a="1"/>
  <c r="L30" i="14" s="1"/>
  <c r="L254" i="14" a="1"/>
  <c r="L254" i="14" s="1"/>
  <c r="L73" i="14" a="1"/>
  <c r="L73" i="14" s="1"/>
  <c r="L209" i="14" a="1"/>
  <c r="L209" i="14" s="1"/>
  <c r="L66" i="14" a="1"/>
  <c r="L66" i="14" s="1"/>
  <c r="L222" i="14" a="1"/>
  <c r="L222" i="14" s="1"/>
  <c r="L60" i="14" a="1"/>
  <c r="L60" i="14" s="1"/>
  <c r="L137" i="14" a="1"/>
  <c r="L137" i="14" s="1"/>
  <c r="L33" i="14" a="1"/>
  <c r="L33" i="14" s="1"/>
  <c r="L129" i="14" a="1"/>
  <c r="L129" i="14" s="1"/>
  <c r="L206" i="14" a="1"/>
  <c r="L206" i="14" s="1"/>
  <c r="L277" i="14" a="1"/>
  <c r="L277" i="14" s="1"/>
  <c r="L345" i="14" a="1"/>
  <c r="L345" i="14" s="1"/>
  <c r="L304" i="14" a="1"/>
  <c r="L304" i="14" s="1"/>
  <c r="L359" i="14" a="1"/>
  <c r="L359" i="14" s="1"/>
  <c r="L259" i="14" a="1"/>
  <c r="L259" i="14" s="1"/>
  <c r="L323" i="14" a="1"/>
  <c r="L323" i="14" s="1"/>
  <c r="L390" i="14" a="1"/>
  <c r="L390" i="14" s="1"/>
  <c r="L346" i="14" a="1"/>
  <c r="L346" i="14" s="1"/>
  <c r="L393" i="14" a="1"/>
  <c r="L393" i="14" s="1"/>
  <c r="L305" i="14" a="1"/>
  <c r="L305" i="14" s="1"/>
  <c r="L384" i="14" a="1"/>
  <c r="L384" i="14" s="1"/>
  <c r="L187" i="14" a="1"/>
  <c r="L187" i="14" s="1"/>
  <c r="L252" i="14" a="1"/>
  <c r="L252" i="14" s="1"/>
  <c r="L316" i="14" a="1"/>
  <c r="L316" i="14" s="1"/>
  <c r="L119" i="14" a="1"/>
  <c r="L119" i="14" s="1"/>
  <c r="L195" i="14" a="1"/>
  <c r="L195" i="14" s="1"/>
  <c r="L319" i="14" a="1"/>
  <c r="L319" i="14" s="1"/>
  <c r="L410" i="14" a="1"/>
  <c r="L410" i="14" s="1"/>
  <c r="L224" i="14" a="1"/>
  <c r="L224" i="14" s="1"/>
  <c r="L282" i="14" a="1"/>
  <c r="L282" i="14" s="1"/>
  <c r="L336" i="14" a="1"/>
  <c r="L336" i="14" s="1"/>
  <c r="L498" i="14" a="1"/>
  <c r="L498" i="14" s="1"/>
  <c r="L564" i="14" a="1"/>
  <c r="L564" i="14" s="1"/>
  <c r="L733" i="14" a="1"/>
  <c r="L733" i="14" s="1"/>
  <c r="L553" i="14" a="1"/>
  <c r="L553" i="14" s="1"/>
  <c r="L590" i="14" a="1"/>
  <c r="L590" i="14" s="1"/>
  <c r="L544" i="14" a="1"/>
  <c r="L544" i="14" s="1"/>
  <c r="L620" i="14" a="1"/>
  <c r="L620" i="14" s="1"/>
  <c r="L447" i="14" a="1"/>
  <c r="L447" i="14" s="1"/>
  <c r="L512" i="14" a="1"/>
  <c r="L512" i="14" s="1"/>
  <c r="L573" i="14" a="1"/>
  <c r="L573" i="14" s="1"/>
  <c r="L529" i="14" a="1"/>
  <c r="L529" i="14" s="1"/>
  <c r="L589" i="14" a="1"/>
  <c r="L589" i="14" s="1"/>
  <c r="L420" i="14" a="1"/>
  <c r="L420" i="14" s="1"/>
  <c r="L484" i="14" a="1"/>
  <c r="L484" i="14" s="1"/>
  <c r="L541" i="14" a="1"/>
  <c r="L541" i="14" s="1"/>
  <c r="L395" i="14" a="1"/>
  <c r="L395" i="14" s="1"/>
  <c r="L460" i="14" a="1"/>
  <c r="L460" i="14" s="1"/>
  <c r="L624" i="14" a="1"/>
  <c r="L624" i="14" s="1"/>
  <c r="L689" i="14" a="1"/>
  <c r="L689" i="14" s="1"/>
  <c r="L437" i="14" a="1"/>
  <c r="L437" i="14" s="1"/>
  <c r="L535" i="14" a="1"/>
  <c r="L535" i="14" s="1"/>
  <c r="L605" i="14" a="1"/>
  <c r="L605" i="14" s="1"/>
  <c r="L761" i="14" a="1"/>
  <c r="L761" i="14" s="1"/>
  <c r="L816" i="14" a="1"/>
  <c r="L816" i="14" s="1"/>
  <c r="L872" i="14" a="1"/>
  <c r="L872" i="14" s="1"/>
  <c r="L846" i="14" a="1"/>
  <c r="L846" i="14" s="1"/>
  <c r="L885" i="14" a="1"/>
  <c r="L885" i="14" s="1"/>
  <c r="L754" i="14" a="1"/>
  <c r="L754" i="14" s="1"/>
  <c r="L809" i="14" a="1"/>
  <c r="L809" i="14" s="1"/>
  <c r="L982" i="14" a="1"/>
  <c r="L982" i="14" s="1"/>
  <c r="L878" i="14" a="1"/>
  <c r="L878" i="14" s="1"/>
  <c r="L957" i="14" a="1"/>
  <c r="L957" i="14" s="1"/>
  <c r="L757" i="14" a="1"/>
  <c r="L757" i="14" s="1"/>
  <c r="L812" i="14" a="1"/>
  <c r="L812" i="14" s="1"/>
  <c r="L866" i="14" a="1"/>
  <c r="L866" i="14" s="1"/>
  <c r="L686" i="14" a="1"/>
  <c r="L686" i="14" s="1"/>
  <c r="L739" i="14" a="1"/>
  <c r="L739" i="14" s="1"/>
  <c r="L832" i="14" a="1"/>
  <c r="L832" i="14" s="1"/>
  <c r="L946" i="14" a="1"/>
  <c r="L946" i="14" s="1"/>
  <c r="L667" i="14" a="1"/>
  <c r="L667" i="14" s="1"/>
  <c r="L862" i="14" a="1"/>
  <c r="L862" i="14" s="1"/>
  <c r="L931" i="14" a="1"/>
  <c r="L931" i="14" s="1"/>
  <c r="L709" i="14" a="1"/>
  <c r="L709" i="14" s="1"/>
  <c r="L763" i="14" a="1"/>
  <c r="L763" i="14" s="1"/>
  <c r="L818" i="14" a="1"/>
  <c r="L818" i="14" s="1"/>
  <c r="L977" i="14" a="1"/>
  <c r="L977" i="14" s="1"/>
  <c r="L1041" i="14" a="1"/>
  <c r="L1041" i="14" s="1"/>
  <c r="L1156" i="14" a="1"/>
  <c r="L1156" i="14" s="1"/>
  <c r="L925" i="14" a="1"/>
  <c r="L925" i="14" s="1"/>
  <c r="L1060" i="14" a="1"/>
  <c r="L1060" i="14" s="1"/>
  <c r="L1120" i="14" a="1"/>
  <c r="L1120" i="14" s="1"/>
  <c r="L1178" i="14" a="1"/>
  <c r="L1178" i="14" s="1"/>
  <c r="L1079" i="14" a="1"/>
  <c r="L1079" i="14" s="1"/>
  <c r="L1181" i="14" a="1"/>
  <c r="L1181" i="14" s="1"/>
  <c r="L1089" i="14" a="1"/>
  <c r="L1089" i="14" s="1"/>
  <c r="L1149" i="14" a="1"/>
  <c r="L1149" i="14" s="1"/>
  <c r="L1223" i="14" a="1"/>
  <c r="L1223" i="14" s="1"/>
  <c r="L1097" i="14" a="1"/>
  <c r="L1097" i="14" s="1"/>
  <c r="L1152" i="14" a="1"/>
  <c r="L1152" i="14" s="1"/>
  <c r="L985" i="14" a="1"/>
  <c r="L985" i="14" s="1"/>
  <c r="L1052" i="14" a="1"/>
  <c r="L1052" i="14" s="1"/>
  <c r="L1095" i="14" a="1"/>
  <c r="L1095" i="14" s="1"/>
  <c r="L958" i="14" a="1"/>
  <c r="L958" i="14" s="1"/>
  <c r="L1016" i="14" a="1"/>
  <c r="L1016" i="14" s="1"/>
  <c r="L1145" i="14" a="1"/>
  <c r="L1145" i="14" s="1"/>
  <c r="L1207" i="14" a="1"/>
  <c r="L1207" i="14" s="1"/>
  <c r="L927" i="14" a="1"/>
  <c r="L927" i="14" s="1"/>
  <c r="L1088" i="14" a="1"/>
  <c r="L1088" i="14" s="1"/>
  <c r="L1183" i="14" a="1"/>
  <c r="L1183" i="14" s="1"/>
  <c r="L1321" i="14" a="1"/>
  <c r="L1321" i="14" s="1"/>
  <c r="L1405" i="14" a="1"/>
  <c r="L1405" i="14" s="1"/>
  <c r="L1254" i="14" a="1"/>
  <c r="L1254" i="14" s="1"/>
  <c r="L1326" i="14" a="1"/>
  <c r="L1326" i="14" s="1"/>
  <c r="L1386" i="14" a="1"/>
  <c r="L1386" i="14" s="1"/>
  <c r="L1329" i="14" a="1"/>
  <c r="L1329" i="14" s="1"/>
  <c r="L1381" i="14" a="1"/>
  <c r="L1381" i="14" s="1"/>
  <c r="L1250" i="14" a="1"/>
  <c r="L1250" i="14" s="1"/>
  <c r="L1317" i="14" a="1"/>
  <c r="L1317" i="14" s="1"/>
  <c r="L1384" i="14" a="1"/>
  <c r="L1384" i="14" s="1"/>
  <c r="L1325" i="14" a="1"/>
  <c r="L1325" i="14" s="1"/>
  <c r="L1375" i="14" a="1"/>
  <c r="L1375" i="14" s="1"/>
  <c r="L1218" i="14" a="1"/>
  <c r="L1218" i="14" s="1"/>
  <c r="L1307" i="14" a="1"/>
  <c r="L1307" i="14" s="1"/>
  <c r="L1454" i="14" a="1"/>
  <c r="L1454" i="14" s="1"/>
  <c r="L1202" i="14" a="1"/>
  <c r="L1202" i="14" s="1"/>
  <c r="L1253" i="14" a="1"/>
  <c r="L1253" i="14" s="1"/>
  <c r="L1385" i="14" a="1"/>
  <c r="L1385" i="14" s="1"/>
  <c r="L1198" i="14" a="1"/>
  <c r="L1198" i="14" s="1"/>
  <c r="L1336" i="14" a="1"/>
  <c r="L1336" i="14" s="1"/>
  <c r="L1400" i="14" a="1"/>
  <c r="L1400" i="14" s="1"/>
  <c r="L1445" i="14" a="1"/>
  <c r="L1445" i="14" s="1"/>
  <c r="N78" i="14" a="1"/>
  <c r="N78" i="14" s="1"/>
  <c r="N188" i="14" a="1"/>
  <c r="N188" i="14" s="1"/>
  <c r="N124" i="14" a="1"/>
  <c r="N124" i="14" s="1"/>
  <c r="N243" i="14" a="1"/>
  <c r="N243" i="14" s="1"/>
  <c r="N119" i="14" a="1"/>
  <c r="N119" i="14" s="1"/>
  <c r="N225" i="14" a="1"/>
  <c r="N225" i="14" s="1"/>
  <c r="N45" i="14" a="1"/>
  <c r="N45" i="14" s="1"/>
  <c r="N204" i="14" a="1"/>
  <c r="N204" i="14" s="1"/>
  <c r="N54" i="14" a="1"/>
  <c r="N54" i="14" s="1"/>
  <c r="N16" i="14" a="1"/>
  <c r="N16" i="14" s="1"/>
  <c r="N73" i="14" a="1"/>
  <c r="N73" i="14" s="1"/>
  <c r="N35" i="14" a="1"/>
  <c r="N35" i="14" s="1"/>
  <c r="N91" i="14" a="1"/>
  <c r="N91" i="14" s="1"/>
  <c r="N194" i="14" a="1"/>
  <c r="N194" i="14" s="1"/>
  <c r="N94" i="14" a="1"/>
  <c r="N94" i="14" s="1"/>
  <c r="N219" i="14" a="1"/>
  <c r="N219" i="14" s="1"/>
  <c r="N250" i="14" a="1"/>
  <c r="N250" i="14" s="1"/>
  <c r="N314" i="14" a="1"/>
  <c r="N314" i="14" s="1"/>
  <c r="N448" i="14" a="1"/>
  <c r="N448" i="14" s="1"/>
  <c r="N301" i="14" a="1"/>
  <c r="N301" i="14" s="1"/>
  <c r="N378" i="14" a="1"/>
  <c r="N378" i="14" s="1"/>
  <c r="N517" i="14" a="1"/>
  <c r="N517" i="14" s="1"/>
  <c r="N272" i="14" a="1"/>
  <c r="N272" i="14" s="1"/>
  <c r="N428" i="14" a="1"/>
  <c r="N428" i="14" s="1"/>
  <c r="N328" i="14" a="1"/>
  <c r="N328" i="14" s="1"/>
  <c r="N477" i="14" a="1"/>
  <c r="N477" i="14" s="1"/>
  <c r="N262" i="14" a="1"/>
  <c r="N262" i="14" s="1"/>
  <c r="N326" i="14" a="1"/>
  <c r="N326" i="14" s="1"/>
  <c r="N492" i="14" a="1"/>
  <c r="N492" i="14" s="1"/>
  <c r="N176" i="14" a="1"/>
  <c r="N176" i="14" s="1"/>
  <c r="N305" i="14" a="1"/>
  <c r="N305" i="14" s="1"/>
  <c r="N360" i="14" a="1"/>
  <c r="N360" i="14" s="1"/>
  <c r="N105" i="14" a="1"/>
  <c r="N105" i="14" s="1"/>
  <c r="N179" i="14" a="1"/>
  <c r="N179" i="14" s="1"/>
  <c r="N244" i="14" a="1"/>
  <c r="N244" i="14" s="1"/>
  <c r="N382" i="14" a="1"/>
  <c r="N382" i="14" s="1"/>
  <c r="N161" i="14" a="1"/>
  <c r="N161" i="14" s="1"/>
  <c r="N287" i="14" a="1"/>
  <c r="N287" i="14" s="1"/>
  <c r="N351" i="14" a="1"/>
  <c r="N351" i="14" s="1"/>
  <c r="N530" i="14" a="1"/>
  <c r="N530" i="14" s="1"/>
  <c r="N576" i="14" a="1"/>
  <c r="N576" i="14" s="1"/>
  <c r="N652" i="14" a="1"/>
  <c r="N652" i="14" s="1"/>
  <c r="N572" i="14" a="1"/>
  <c r="N572" i="14" s="1"/>
  <c r="N635" i="14" a="1"/>
  <c r="N635" i="14" s="1"/>
  <c r="N570" i="14" a="1"/>
  <c r="N570" i="14" s="1"/>
  <c r="N633" i="14" a="1"/>
  <c r="N633" i="14" s="1"/>
  <c r="N514" i="14" a="1"/>
  <c r="N514" i="14" s="1"/>
  <c r="N586" i="14" a="1"/>
  <c r="N586" i="14" s="1"/>
  <c r="N544" i="14" a="1"/>
  <c r="N544" i="14" s="1"/>
  <c r="N606" i="14" a="1"/>
  <c r="N606" i="14" s="1"/>
  <c r="N675" i="14" a="1"/>
  <c r="N675" i="14" s="1"/>
  <c r="N486" i="14" a="1"/>
  <c r="N486" i="14" s="1"/>
  <c r="N556" i="14" a="1"/>
  <c r="N556" i="14" s="1"/>
  <c r="N702" i="14" a="1"/>
  <c r="N702" i="14" s="1"/>
  <c r="N422" i="14" a="1"/>
  <c r="N422" i="14" s="1"/>
  <c r="N543" i="14" a="1"/>
  <c r="N543" i="14" s="1"/>
  <c r="N589" i="14" a="1"/>
  <c r="N589" i="14" s="1"/>
  <c r="N406" i="14" a="1"/>
  <c r="N406" i="14" s="1"/>
  <c r="N585" i="14" a="1"/>
  <c r="N585" i="14" s="1"/>
  <c r="N668" i="14" a="1"/>
  <c r="N668" i="14" s="1"/>
  <c r="N808" i="14" a="1"/>
  <c r="N808" i="14" s="1"/>
  <c r="N903" i="14" a="1"/>
  <c r="N903" i="14" s="1"/>
  <c r="N872" i="14" a="1"/>
  <c r="N872" i="14" s="1"/>
  <c r="N910" i="14" a="1"/>
  <c r="N910" i="14" s="1"/>
  <c r="N821" i="14" a="1"/>
  <c r="N821" i="14" s="1"/>
  <c r="N865" i="14" a="1"/>
  <c r="N865" i="14" s="1"/>
  <c r="N766" i="14" a="1"/>
  <c r="N766" i="14" s="1"/>
  <c r="N814" i="14" a="1"/>
  <c r="N814" i="14" s="1"/>
  <c r="N953" i="14" a="1"/>
  <c r="N953" i="14" s="1"/>
  <c r="N844" i="14" a="1"/>
  <c r="N844" i="14" s="1"/>
  <c r="N896" i="14" a="1"/>
  <c r="N896" i="14" s="1"/>
  <c r="N674" i="14" a="1"/>
  <c r="N674" i="14" s="1"/>
  <c r="N734" i="14" a="1"/>
  <c r="N734" i="14" s="1"/>
  <c r="N782" i="14" a="1"/>
  <c r="N782" i="14" s="1"/>
  <c r="N905" i="14" a="1"/>
  <c r="N905" i="14" s="1"/>
  <c r="N643" i="14" a="1"/>
  <c r="N643" i="14" s="1"/>
  <c r="N780" i="14" a="1"/>
  <c r="N780" i="14" s="1"/>
  <c r="N822" i="14" a="1"/>
  <c r="N822" i="14" s="1"/>
  <c r="N639" i="14" a="1"/>
  <c r="N639" i="14" s="1"/>
  <c r="N714" i="14" a="1"/>
  <c r="N714" i="14" s="1"/>
  <c r="N874" i="14" a="1"/>
  <c r="N874" i="14" s="1"/>
  <c r="N959" i="14" a="1"/>
  <c r="N959" i="14" s="1"/>
  <c r="N1055" i="14" a="1"/>
  <c r="N1055" i="14" s="1"/>
  <c r="N920" i="14" a="1"/>
  <c r="N920" i="14" s="1"/>
  <c r="N988" i="14" a="1"/>
  <c r="N988" i="14" s="1"/>
  <c r="N1113" i="14" a="1"/>
  <c r="N1113" i="14" s="1"/>
  <c r="N1184" i="14" a="1"/>
  <c r="N1184" i="14" s="1"/>
  <c r="N1086" i="14" a="1"/>
  <c r="N1086" i="14" s="1"/>
  <c r="N1146" i="14" a="1"/>
  <c r="N1146" i="14" s="1"/>
  <c r="N1219" i="14" a="1"/>
  <c r="N1219" i="14" s="1"/>
  <c r="N1084" i="14" a="1"/>
  <c r="N1084" i="14" s="1"/>
  <c r="N1244" i="14" a="1"/>
  <c r="N1244" i="14" s="1"/>
  <c r="N1149" i="14" a="1"/>
  <c r="N1149" i="14" s="1"/>
  <c r="N1209" i="14" a="1"/>
  <c r="N1209" i="14" s="1"/>
  <c r="N970" i="14" a="1"/>
  <c r="N970" i="14" s="1"/>
  <c r="N1032" i="14" a="1"/>
  <c r="N1032" i="14" s="1"/>
  <c r="N1087" i="14" a="1"/>
  <c r="N1087" i="14" s="1"/>
  <c r="N1254" i="14" a="1"/>
  <c r="N1254" i="14" s="1"/>
  <c r="N985" i="14" a="1"/>
  <c r="N985" i="14" s="1"/>
  <c r="N1102" i="14" a="1"/>
  <c r="N1102" i="14" s="1"/>
  <c r="N1224" i="14" a="1"/>
  <c r="N1224" i="14" s="1"/>
  <c r="N942" i="14" a="1"/>
  <c r="N942" i="14" s="1"/>
  <c r="N1059" i="14" a="1"/>
  <c r="N1059" i="14" s="1"/>
  <c r="N1131" i="14" a="1"/>
  <c r="N1131" i="14" s="1"/>
  <c r="N1180" i="14" a="1"/>
  <c r="N1180" i="14" s="1"/>
  <c r="N1281" i="14" a="1"/>
  <c r="N1281" i="14" s="1"/>
  <c r="N1414" i="14" a="1"/>
  <c r="N1414" i="14" s="1"/>
  <c r="N1457" i="14" a="1"/>
  <c r="N1457" i="14" s="1"/>
  <c r="N1240" i="14" a="1"/>
  <c r="N1240" i="14" s="1"/>
  <c r="N1347" i="14" a="1"/>
  <c r="N1347" i="14" s="1"/>
  <c r="N1433" i="14" a="1"/>
  <c r="N1433" i="14" s="1"/>
  <c r="N1319" i="14" a="1"/>
  <c r="N1319" i="14" s="1"/>
  <c r="N1369" i="14" a="1"/>
  <c r="N1369" i="14" s="1"/>
  <c r="N1277" i="14" a="1"/>
  <c r="N1277" i="14" s="1"/>
  <c r="N1345" i="14" a="1"/>
  <c r="N1345" i="14" s="1"/>
  <c r="N1408" i="14" a="1"/>
  <c r="N1408" i="14" s="1"/>
  <c r="N1460" i="14" a="1"/>
  <c r="N1460" i="14" s="1"/>
  <c r="N1391" i="14" a="1"/>
  <c r="N1391" i="14" s="1"/>
  <c r="N1188" i="14" a="1"/>
  <c r="N1188" i="14" s="1"/>
  <c r="N1288" i="14" a="1"/>
  <c r="N1288" i="14" s="1"/>
  <c r="N1348" i="14" a="1"/>
  <c r="N1348" i="14" s="1"/>
  <c r="N1442" i="14" a="1"/>
  <c r="N1442" i="14" s="1"/>
  <c r="N1181" i="14" a="1"/>
  <c r="N1181" i="14" s="1"/>
  <c r="N1255" i="14" a="1"/>
  <c r="N1255" i="14" s="1"/>
  <c r="N1430" i="14" a="1"/>
  <c r="N1430" i="14" s="1"/>
  <c r="N1211" i="14" a="1"/>
  <c r="N1211" i="14" s="1"/>
  <c r="N1333" i="14" a="1"/>
  <c r="N1333" i="14" s="1"/>
  <c r="N1390" i="14" a="1"/>
  <c r="N1390" i="14" s="1"/>
  <c r="N1447" i="14" a="1"/>
  <c r="N1447" i="14" s="1"/>
  <c r="O1059" i="14" a="1"/>
  <c r="O1059" i="14" s="1"/>
  <c r="O226" i="14" a="1"/>
  <c r="O226" i="14" s="1"/>
  <c r="O970" i="9" a="1"/>
  <c r="O970" i="9" s="1"/>
  <c r="O693" i="14" a="1"/>
  <c r="O693" i="14" s="1"/>
  <c r="O261" i="14" a="1"/>
  <c r="O261" i="14" s="1"/>
  <c r="O251" i="9" a="1"/>
  <c r="O251" i="9" s="1"/>
  <c r="O707" i="9" a="1"/>
  <c r="O707" i="9" s="1"/>
  <c r="O554" i="10" a="1"/>
  <c r="O554" i="10" s="1"/>
  <c r="O99" i="14" a="1"/>
  <c r="O99" i="14" s="1"/>
  <c r="O1172" i="9" a="1"/>
  <c r="O1172" i="9" s="1"/>
  <c r="O708" i="10" a="1"/>
  <c r="O708" i="10" s="1"/>
  <c r="O418" i="10" a="1"/>
  <c r="O418" i="10" s="1"/>
  <c r="O1251" i="14" a="1"/>
  <c r="O1251" i="14" s="1"/>
  <c r="O724" i="9" a="1"/>
  <c r="O724" i="9" s="1"/>
  <c r="O683" i="10" a="1"/>
  <c r="O683" i="10" s="1"/>
  <c r="O410" i="9" a="1"/>
  <c r="O410" i="9" s="1"/>
  <c r="O1173" i="14" a="1"/>
  <c r="O1173" i="14" s="1"/>
  <c r="O1426" i="9" a="1"/>
  <c r="O1426" i="9" s="1"/>
  <c r="O453" i="14" a="1"/>
  <c r="O453" i="14" s="1"/>
  <c r="O1353" i="14" a="1"/>
  <c r="O1353" i="14" s="1"/>
  <c r="O985" i="9" a="1"/>
  <c r="O985" i="9" s="1"/>
  <c r="O625" i="14" a="1"/>
  <c r="O625" i="14" s="1"/>
  <c r="O481" i="14" a="1"/>
  <c r="O481" i="14" s="1"/>
  <c r="O345" i="14" a="1"/>
  <c r="O345" i="14" s="1"/>
  <c r="O193" i="10" a="1"/>
  <c r="O193" i="10" s="1"/>
  <c r="O419" i="10" a="1"/>
  <c r="O419" i="10" s="1"/>
  <c r="O748" i="14" a="1"/>
  <c r="O748" i="14" s="1"/>
  <c r="O348" i="10" a="1"/>
  <c r="O348" i="10" s="1"/>
  <c r="O1386" i="10" a="1"/>
  <c r="O1386" i="10" s="1"/>
  <c r="O680" i="10" a="1"/>
  <c r="O680" i="10" s="1"/>
  <c r="O411" i="9" a="1"/>
  <c r="O411" i="9" s="1"/>
  <c r="O258" i="10" a="1"/>
  <c r="O258" i="10" s="1"/>
  <c r="O1443" i="10" a="1"/>
  <c r="O1443" i="10" s="1"/>
  <c r="O442" i="9" a="1"/>
  <c r="O442" i="9" s="1"/>
  <c r="O600" i="10" a="1"/>
  <c r="O600" i="10" s="1"/>
  <c r="O1016" i="10" a="1"/>
  <c r="O1016" i="10" s="1"/>
  <c r="O1343" i="10" a="1"/>
  <c r="O1343" i="10" s="1"/>
  <c r="O1087" i="10" a="1"/>
  <c r="O1087" i="10" s="1"/>
  <c r="O735" i="14" a="1"/>
  <c r="O735" i="14" s="1"/>
  <c r="O1166" i="9" a="1"/>
  <c r="O1166" i="9" s="1"/>
  <c r="O806" i="9" a="1"/>
  <c r="O806" i="9" s="1"/>
  <c r="O414" i="14" a="1"/>
  <c r="O414" i="14" s="1"/>
  <c r="O907" i="9" a="1"/>
  <c r="O907" i="9" s="1"/>
  <c r="O178" i="10" a="1"/>
  <c r="O178" i="10" s="1"/>
  <c r="O1211" i="14" a="1"/>
  <c r="O1211" i="14" s="1"/>
  <c r="O827" i="14" a="1"/>
  <c r="O827" i="14" s="1"/>
  <c r="O1021" i="14" a="1"/>
  <c r="O1021" i="14" s="1"/>
  <c r="O229" i="14" a="1"/>
  <c r="O229" i="14" s="1"/>
  <c r="O93" i="9" a="1"/>
  <c r="O93" i="9" s="1"/>
  <c r="O1258" i="9" a="1"/>
  <c r="O1258" i="9" s="1"/>
  <c r="O492" i="14" a="1"/>
  <c r="O492" i="14" s="1"/>
  <c r="O666" i="14" a="1"/>
  <c r="O666" i="14" s="1"/>
  <c r="O52" i="14" a="1"/>
  <c r="O52" i="14" s="1"/>
  <c r="O755" i="14" a="1"/>
  <c r="O755" i="14" s="1"/>
  <c r="O1434" i="9" a="1"/>
  <c r="O1434" i="9" s="1"/>
  <c r="O851" i="14" a="1"/>
  <c r="O851" i="14" s="1"/>
  <c r="O555" i="9" a="1"/>
  <c r="O555" i="9" s="1"/>
  <c r="O1301" i="14" a="1"/>
  <c r="O1301" i="14" s="1"/>
  <c r="O1233" i="14" a="1"/>
  <c r="O1233" i="14" s="1"/>
  <c r="O1073" i="14" a="1"/>
  <c r="O1073" i="14" s="1"/>
  <c r="O905" i="9" a="1"/>
  <c r="O905" i="9" s="1"/>
  <c r="O545" i="9" a="1"/>
  <c r="O545" i="9" s="1"/>
  <c r="O361" i="14" a="1"/>
  <c r="O361" i="14" s="1"/>
  <c r="O1234" i="14" a="1"/>
  <c r="O1234" i="14" s="1"/>
  <c r="O876" i="9" a="1"/>
  <c r="O876" i="9" s="1"/>
  <c r="O1336" i="10" a="1"/>
  <c r="O1336" i="10" s="1"/>
  <c r="O196" i="9" a="1"/>
  <c r="O196" i="9" s="1"/>
  <c r="O1178" i="14" a="1"/>
  <c r="O1178" i="14" s="1"/>
  <c r="O7" i="10" a="1"/>
  <c r="O7" i="10" s="1"/>
  <c r="O826" i="9" a="1"/>
  <c r="O826" i="9" s="1"/>
  <c r="O122" i="10" a="1"/>
  <c r="O122" i="10" s="1"/>
  <c r="O299" i="14" a="1"/>
  <c r="O299" i="14" s="1"/>
  <c r="O738" i="10" a="1"/>
  <c r="O738" i="10" s="1"/>
  <c r="O1096" i="14" a="1"/>
  <c r="O1096" i="14" s="1"/>
  <c r="O367" i="10" a="1"/>
  <c r="O367" i="10" s="1"/>
  <c r="O55" i="14" a="1"/>
  <c r="O55" i="14" s="1"/>
  <c r="O542" i="14" a="1"/>
  <c r="O542" i="14" s="1"/>
  <c r="O1189" i="9" a="1"/>
  <c r="O1189" i="9" s="1"/>
  <c r="O664" i="10" a="1"/>
  <c r="O664" i="10" s="1"/>
  <c r="O802" i="10" a="1"/>
  <c r="O802" i="10" s="1"/>
  <c r="O1373" i="10" a="1"/>
  <c r="O1373" i="10" s="1"/>
  <c r="O253" i="14" a="1"/>
  <c r="O253" i="14" s="1"/>
  <c r="O298" i="9" a="1"/>
  <c r="O298" i="9" s="1"/>
  <c r="O1424" i="9" a="1"/>
  <c r="O1424" i="9" s="1"/>
  <c r="O1394" i="10" a="1"/>
  <c r="O1394" i="10" s="1"/>
  <c r="O1212" i="14" a="1"/>
  <c r="O1212" i="14" s="1"/>
  <c r="O100" i="14" a="1"/>
  <c r="O100" i="14" s="1"/>
  <c r="O730" i="9" a="1"/>
  <c r="O730" i="9" s="1"/>
  <c r="O1385" i="14" a="1"/>
  <c r="O1385" i="14" s="1"/>
  <c r="O1001" i="9" a="1"/>
  <c r="O1001" i="9" s="1"/>
  <c r="O825" i="14" a="1"/>
  <c r="O825" i="14" s="1"/>
  <c r="O481" i="10" a="1"/>
  <c r="O481" i="10" s="1"/>
  <c r="O265" i="9" a="1"/>
  <c r="O265" i="9" s="1"/>
  <c r="O17" i="10" a="1"/>
  <c r="O17" i="10" s="1"/>
  <c r="O57" i="9" a="1"/>
  <c r="O57" i="9" s="1"/>
  <c r="O776" i="14" a="1"/>
  <c r="O776" i="14" s="1"/>
  <c r="O1052" i="9" a="1"/>
  <c r="O1052" i="9" s="1"/>
  <c r="O476" i="14" a="1"/>
  <c r="O476" i="14" s="1"/>
  <c r="O36" i="14" a="1"/>
  <c r="O36" i="14" s="1"/>
  <c r="O1120" i="14" a="1"/>
  <c r="O1120" i="14" s="1"/>
  <c r="O1090" i="9" a="1"/>
  <c r="O1090" i="9" s="1"/>
  <c r="O712" i="10" a="1"/>
  <c r="O712" i="10" s="1"/>
  <c r="O709" i="14" a="1"/>
  <c r="O709" i="14" s="1"/>
  <c r="O175" i="9" a="1"/>
  <c r="O175" i="9" s="1"/>
  <c r="O1164" i="10" a="1"/>
  <c r="O1164" i="10" s="1"/>
  <c r="L4" i="14" a="1"/>
  <c r="L4" i="14" s="1"/>
  <c r="O187" i="14" a="1"/>
  <c r="O187" i="14" s="1"/>
  <c r="O610" i="10" a="1"/>
  <c r="O610" i="10" s="1"/>
  <c r="O1031" i="10" a="1"/>
  <c r="O1031" i="10" s="1"/>
  <c r="O167" i="10" a="1"/>
  <c r="O167" i="10" s="1"/>
  <c r="O1062" i="10" a="1"/>
  <c r="O1062" i="10" s="1"/>
  <c r="O566" i="14" a="1"/>
  <c r="O566" i="14" s="1"/>
  <c r="O286" i="9" a="1"/>
  <c r="O286" i="9" s="1"/>
  <c r="L327" i="9" a="1"/>
  <c r="L327" i="9" s="1"/>
  <c r="O10" i="9" a="1"/>
  <c r="O10" i="9" s="1"/>
  <c r="O383" i="9" a="1"/>
  <c r="O383" i="9" s="1"/>
  <c r="O1227" i="9" a="1"/>
  <c r="O1227" i="9" s="1"/>
  <c r="O563" i="10" a="1"/>
  <c r="O563" i="10" s="1"/>
  <c r="O1018" i="14" a="1"/>
  <c r="O1018" i="14" s="1"/>
  <c r="O162" i="14" a="1"/>
  <c r="O162" i="14" s="1"/>
  <c r="O1389" i="10" a="1"/>
  <c r="O1389" i="10" s="1"/>
  <c r="O1181" i="10" a="1"/>
  <c r="O1181" i="10" s="1"/>
  <c r="O925" i="14" a="1"/>
  <c r="O925" i="14" s="1"/>
  <c r="O685" i="14" a="1"/>
  <c r="O685" i="14" s="1"/>
  <c r="O293" i="14" a="1"/>
  <c r="O293" i="14" s="1"/>
  <c r="O490" i="9" a="1"/>
  <c r="O490" i="9" s="1"/>
  <c r="O426" i="10" a="1"/>
  <c r="O426" i="10" s="1"/>
  <c r="O839" i="14" a="1"/>
  <c r="O839" i="14" s="1"/>
  <c r="O964" i="10" a="1"/>
  <c r="O964" i="10" s="1"/>
  <c r="O468" i="14" a="1"/>
  <c r="O468" i="14" s="1"/>
  <c r="O528" i="14" a="1"/>
  <c r="O528" i="14" s="1"/>
  <c r="O100" i="10" a="1"/>
  <c r="O100" i="10" s="1"/>
  <c r="O1163" i="10" a="1"/>
  <c r="O1163" i="10" s="1"/>
  <c r="O163" i="9" a="1"/>
  <c r="O163" i="9" s="1"/>
  <c r="O51" i="10" a="1"/>
  <c r="O51" i="10" s="1"/>
  <c r="O1095" i="14" a="1"/>
  <c r="O1095" i="14" s="1"/>
  <c r="O299" i="9" a="1"/>
  <c r="O299" i="9" s="1"/>
  <c r="O763" i="14" a="1"/>
  <c r="O763" i="14" s="1"/>
  <c r="O1361" i="14" a="1"/>
  <c r="O1361" i="14" s="1"/>
  <c r="O1201" i="9" a="1"/>
  <c r="O1201" i="9" s="1"/>
  <c r="O945" i="9" a="1"/>
  <c r="O945" i="9" s="1"/>
  <c r="O713" i="9" a="1"/>
  <c r="O713" i="9" s="1"/>
  <c r="O529" i="10" a="1"/>
  <c r="O529" i="10" s="1"/>
  <c r="O385" i="9" a="1"/>
  <c r="O385" i="9" s="1"/>
  <c r="O249" i="10" a="1"/>
  <c r="O249" i="10" s="1"/>
  <c r="O1362" i="10" a="1"/>
  <c r="O1362" i="10" s="1"/>
  <c r="O1444" i="14" a="1"/>
  <c r="O1444" i="14" s="1"/>
  <c r="O596" i="9" a="1"/>
  <c r="O596" i="9" s="1"/>
  <c r="O108" i="14" a="1"/>
  <c r="O108" i="14" s="1"/>
  <c r="O962" i="14" a="1"/>
  <c r="O962" i="14" s="1"/>
  <c r="O204" i="9" a="1"/>
  <c r="O204" i="9" s="1"/>
  <c r="O949" i="9" a="1"/>
  <c r="O949" i="9" s="1"/>
  <c r="O373" i="10" a="1"/>
  <c r="O373" i="10" s="1"/>
  <c r="O535" i="14" a="1"/>
  <c r="O535" i="14" s="1"/>
  <c r="O7" i="9" a="1"/>
  <c r="O7" i="9" s="1"/>
  <c r="O1069" i="9" a="1"/>
  <c r="O1069" i="9" s="1"/>
  <c r="O615" i="10" a="1"/>
  <c r="O615" i="10" s="1"/>
  <c r="O730" i="14" a="1"/>
  <c r="O730" i="14" s="1"/>
  <c r="O760" i="14" a="1"/>
  <c r="O760" i="14" s="1"/>
  <c r="O839" i="10" a="1"/>
  <c r="O839" i="10" s="1"/>
  <c r="O119" i="14" a="1"/>
  <c r="O119" i="14" s="1"/>
  <c r="O854" i="9" a="1"/>
  <c r="O854" i="9" s="1"/>
  <c r="O694" i="9" a="1"/>
  <c r="O694" i="9" s="1"/>
  <c r="O494" i="14" a="1"/>
  <c r="O494" i="14" s="1"/>
  <c r="O302" i="14" a="1"/>
  <c r="O302" i="14" s="1"/>
  <c r="O46" i="14" a="1"/>
  <c r="O46" i="14" s="1"/>
  <c r="O319" i="9" a="1"/>
  <c r="O319" i="9" s="1"/>
  <c r="O1061" i="9" a="1"/>
  <c r="O1061" i="9" s="1"/>
  <c r="O331" i="10" a="1"/>
  <c r="O331" i="10" s="1"/>
  <c r="O1256" i="10" a="1"/>
  <c r="O1256" i="10" s="1"/>
  <c r="O789" i="14" a="1"/>
  <c r="O789" i="14" s="1"/>
  <c r="O1291" i="10" a="1"/>
  <c r="O1291" i="10" s="1"/>
  <c r="O891" i="10" a="1"/>
  <c r="O891" i="10" s="1"/>
  <c r="O842" i="9" a="1"/>
  <c r="O842" i="9" s="1"/>
  <c r="O517" i="14" a="1"/>
  <c r="O517" i="14" s="1"/>
  <c r="O173" i="9" a="1"/>
  <c r="O173" i="9" s="1"/>
  <c r="O1117" i="9" a="1"/>
  <c r="O1117" i="9" s="1"/>
  <c r="O1093" i="14" a="1"/>
  <c r="O1093" i="14" s="1"/>
  <c r="O372" i="10" a="1"/>
  <c r="O372" i="10" s="1"/>
  <c r="O392" i="14" a="1"/>
  <c r="O392" i="14" s="1"/>
  <c r="O1044" i="9" a="1"/>
  <c r="O1044" i="9" s="1"/>
  <c r="O1219" i="10" a="1"/>
  <c r="O1219" i="10" s="1"/>
  <c r="O91" i="14" a="1"/>
  <c r="O91" i="14" s="1"/>
  <c r="O307" i="9" a="1"/>
  <c r="O307" i="9" s="1"/>
  <c r="O346" i="10" a="1"/>
  <c r="O346" i="10" s="1"/>
  <c r="O706" i="10" a="1"/>
  <c r="O706" i="10" s="1"/>
  <c r="O269" i="14" a="1"/>
  <c r="O269" i="14" s="1"/>
  <c r="O1249" i="9" a="1"/>
  <c r="O1249" i="9" s="1"/>
  <c r="O1089" i="9" a="1"/>
  <c r="O1089" i="9" s="1"/>
  <c r="O881" i="9" a="1"/>
  <c r="O881" i="9" s="1"/>
  <c r="O689" i="14" a="1"/>
  <c r="O689" i="14" s="1"/>
  <c r="O521" i="14" a="1"/>
  <c r="O521" i="14" s="1"/>
  <c r="O393" i="14" a="1"/>
  <c r="O393" i="14" s="1"/>
  <c r="O265" i="10" a="1"/>
  <c r="O265" i="10" s="1"/>
  <c r="O65" i="14" a="1"/>
  <c r="O65" i="14" s="1"/>
  <c r="O1252" i="14" a="1"/>
  <c r="O1252" i="14" s="1"/>
  <c r="O540" i="9" a="1"/>
  <c r="O540" i="9" s="1"/>
  <c r="O204" i="10" a="1"/>
  <c r="O204" i="10" s="1"/>
  <c r="O499" i="14" a="1"/>
  <c r="O499" i="14" s="1"/>
  <c r="O99" i="10" a="1"/>
  <c r="O99" i="10" s="1"/>
  <c r="O501" i="9" a="1"/>
  <c r="O501" i="9" s="1"/>
  <c r="O27" i="10" a="1"/>
  <c r="O27" i="10" s="1"/>
  <c r="O728" i="14" a="1"/>
  <c r="O728" i="14" s="1"/>
  <c r="O1280" i="10" a="1"/>
  <c r="O1280" i="10" s="1"/>
  <c r="O503" i="14" a="1"/>
  <c r="O503" i="14" s="1"/>
  <c r="O79" i="9" a="1"/>
  <c r="O79" i="9" s="1"/>
  <c r="O45" i="10" a="1"/>
  <c r="O45" i="10" s="1"/>
  <c r="O1387" i="14" a="1"/>
  <c r="O1387" i="14" s="1"/>
  <c r="O1162" i="10" a="1"/>
  <c r="O1162" i="10" s="1"/>
  <c r="O602" i="14" a="1"/>
  <c r="O602" i="14" s="1"/>
  <c r="O1400" i="14" a="1"/>
  <c r="O1400" i="14" s="1"/>
  <c r="O888" i="14" a="1"/>
  <c r="O888" i="14" s="1"/>
  <c r="O1327" i="14" a="1"/>
  <c r="O1327" i="14" s="1"/>
  <c r="O1071" i="14" a="1"/>
  <c r="O1071" i="14" s="1"/>
  <c r="O799" i="14" a="1"/>
  <c r="O799" i="14" s="1"/>
  <c r="O391" i="10" a="1"/>
  <c r="O391" i="10" s="1"/>
  <c r="O1278" i="9" a="1"/>
  <c r="O1278" i="9" s="1"/>
  <c r="O902" i="14" a="1"/>
  <c r="O902" i="14" s="1"/>
  <c r="O558" i="14" a="1"/>
  <c r="O558" i="14" s="1"/>
  <c r="O382" i="14" a="1"/>
  <c r="O382" i="14" s="1"/>
  <c r="O122" i="9" a="1"/>
  <c r="O122" i="9" s="1"/>
  <c r="O741" i="9" a="1"/>
  <c r="O741" i="9" s="1"/>
  <c r="O840" i="10" a="1"/>
  <c r="O840" i="10" s="1"/>
  <c r="O1075" i="14" a="1"/>
  <c r="O1075" i="14" s="1"/>
  <c r="O779" i="10" a="1"/>
  <c r="O779" i="10" s="1"/>
  <c r="O1365" i="10" a="1"/>
  <c r="O1365" i="10" s="1"/>
  <c r="O1141" i="14" a="1"/>
  <c r="O1141" i="14" s="1"/>
  <c r="O805" i="10" a="1"/>
  <c r="O805" i="10" s="1"/>
  <c r="O557" i="14" a="1"/>
  <c r="O557" i="14" s="1"/>
  <c r="O45" i="14" a="1"/>
  <c r="O45" i="14" s="1"/>
  <c r="O205" i="9" a="1"/>
  <c r="O205" i="9" s="1"/>
  <c r="O1283" i="9" a="1"/>
  <c r="O1283" i="9" s="1"/>
  <c r="O1041" i="10" a="1"/>
  <c r="O1041" i="10" s="1"/>
  <c r="O69" i="14" a="1"/>
  <c r="O69" i="14" s="1"/>
  <c r="O716" i="9" a="1"/>
  <c r="O716" i="9" s="1"/>
  <c r="O284" i="9" a="1"/>
  <c r="O284" i="9" s="1"/>
  <c r="O1380" i="14" a="1"/>
  <c r="O1380" i="14" s="1"/>
  <c r="O756" i="9" a="1"/>
  <c r="O756" i="9" s="1"/>
  <c r="O1050" i="9" a="1"/>
  <c r="O1050" i="9" s="1"/>
  <c r="O404" i="14" a="1"/>
  <c r="O404" i="14" s="1"/>
  <c r="O1131" i="9" a="1"/>
  <c r="O1131" i="9" s="1"/>
  <c r="O1338" i="10" a="1"/>
  <c r="O1338" i="10" s="1"/>
  <c r="O1297" i="14" a="1"/>
  <c r="O1297" i="14" s="1"/>
  <c r="O1145" i="9" a="1"/>
  <c r="O1145" i="9" s="1"/>
  <c r="O993" i="9" a="1"/>
  <c r="O993" i="9" s="1"/>
  <c r="O673" i="9" a="1"/>
  <c r="O673" i="9" s="1"/>
  <c r="O441" i="14" a="1"/>
  <c r="O441" i="14" s="1"/>
  <c r="O257" i="14" a="1"/>
  <c r="O257" i="14" s="1"/>
  <c r="O81" i="14" a="1"/>
  <c r="O81" i="14" s="1"/>
  <c r="O1308" i="14" a="1"/>
  <c r="O1308" i="14" s="1"/>
  <c r="O644" i="10" a="1"/>
  <c r="O644" i="10" s="1"/>
  <c r="O632" i="10" a="1"/>
  <c r="O632" i="10" s="1"/>
  <c r="O92" i="9" a="1"/>
  <c r="O92" i="9" s="1"/>
  <c r="O1282" i="9" a="1"/>
  <c r="O1282" i="9" s="1"/>
  <c r="O1009" i="10" a="1"/>
  <c r="O1009" i="10" s="1"/>
  <c r="O739" i="14" a="1"/>
  <c r="O739" i="14" s="1"/>
  <c r="O439" i="10" a="1"/>
  <c r="O439" i="10" s="1"/>
  <c r="O429" i="9" a="1"/>
  <c r="O429" i="9" s="1"/>
  <c r="O186" i="10" a="1"/>
  <c r="O186" i="10" s="1"/>
  <c r="O1042" i="14" a="1"/>
  <c r="O1042" i="14" s="1"/>
  <c r="O176" i="14" a="1"/>
  <c r="O176" i="14" s="1"/>
  <c r="O1375" i="14" a="1"/>
  <c r="O1375" i="14" s="1"/>
  <c r="O1071" i="10" a="1"/>
  <c r="O1071" i="10" s="1"/>
  <c r="O1262" i="9" a="1"/>
  <c r="O1262" i="9" s="1"/>
  <c r="O1078" i="9" a="1"/>
  <c r="O1078" i="9" s="1"/>
  <c r="O446" i="14" a="1"/>
  <c r="O446" i="14" s="1"/>
  <c r="O293" i="9" a="1"/>
  <c r="O293" i="9" s="1"/>
  <c r="O1240" i="9" a="1"/>
  <c r="O1240" i="9" s="1"/>
  <c r="O606" i="10" a="1"/>
  <c r="O606" i="10" s="1"/>
  <c r="O1296" i="14" a="1"/>
  <c r="O1296" i="14" s="1"/>
  <c r="O803" i="10" a="1"/>
  <c r="O803" i="10" s="1"/>
  <c r="O1450" i="10" a="1"/>
  <c r="O1450" i="10" s="1"/>
  <c r="O1253" i="10" a="1"/>
  <c r="O1253" i="10" s="1"/>
  <c r="O509" i="14" a="1"/>
  <c r="O509" i="14" s="1"/>
  <c r="O181" i="9" a="1"/>
  <c r="O181" i="9" s="1"/>
  <c r="O848" i="9" a="1"/>
  <c r="O848" i="9" s="1"/>
  <c r="O464" i="10" a="1"/>
  <c r="O464" i="10" s="1"/>
  <c r="O1112" i="14" a="1"/>
  <c r="O1112" i="14" s="1"/>
  <c r="O484" i="9" a="1"/>
  <c r="O484" i="9" s="1"/>
  <c r="O411" i="14" a="1"/>
  <c r="O411" i="14" s="1"/>
  <c r="O1092" i="9" a="1"/>
  <c r="O1092" i="9" s="1"/>
  <c r="K4" i="14" a="1"/>
  <c r="K4" i="14" s="1"/>
  <c r="K5" i="14" a="1"/>
  <c r="K5" i="14" s="1"/>
  <c r="K39" i="14" a="1"/>
  <c r="K39" i="14" s="1"/>
  <c r="K123" i="14" a="1"/>
  <c r="K123" i="14" s="1"/>
  <c r="K45" i="14" a="1"/>
  <c r="K45" i="14" s="1"/>
  <c r="K79" i="14" a="1"/>
  <c r="K79" i="14" s="1"/>
  <c r="K19" i="14" a="1"/>
  <c r="K19" i="14" s="1"/>
  <c r="K36" i="14" a="1"/>
  <c r="K36" i="14" s="1"/>
  <c r="K37" i="14" a="1"/>
  <c r="K37" i="14" s="1"/>
  <c r="K71" i="14" a="1"/>
  <c r="K71" i="14" s="1"/>
  <c r="K27" i="14" a="1"/>
  <c r="K27" i="14" s="1"/>
  <c r="K12" i="14" a="1"/>
  <c r="K12" i="14" s="1"/>
  <c r="K77" i="14" a="1"/>
  <c r="K77" i="14" s="1"/>
  <c r="K139" i="14" a="1"/>
  <c r="K139" i="14" s="1"/>
  <c r="K51" i="14" a="1"/>
  <c r="K51" i="14" s="1"/>
  <c r="K68" i="14" a="1"/>
  <c r="K68" i="14" s="1"/>
  <c r="K69" i="14" a="1"/>
  <c r="K69" i="14" s="1"/>
  <c r="K107" i="14" a="1"/>
  <c r="K107" i="14" s="1"/>
  <c r="K59" i="14" a="1"/>
  <c r="K59" i="14" s="1"/>
  <c r="K44" i="14" a="1"/>
  <c r="K44" i="14" s="1"/>
  <c r="K131" i="14" a="1"/>
  <c r="K131" i="14" s="1"/>
  <c r="K15" i="14" a="1"/>
  <c r="K15" i="14" s="1"/>
  <c r="K67" i="14" a="1"/>
  <c r="K67" i="14" s="1"/>
  <c r="K84" i="14" a="1"/>
  <c r="K84" i="14" s="1"/>
  <c r="K85" i="14" a="1"/>
  <c r="K85" i="14" s="1"/>
  <c r="K75" i="14" a="1"/>
  <c r="K75" i="14" s="1"/>
  <c r="K60" i="14" a="1"/>
  <c r="K60" i="14" s="1"/>
  <c r="K31" i="14" a="1"/>
  <c r="K31" i="14" s="1"/>
  <c r="K35" i="14" a="1"/>
  <c r="K35" i="14" s="1"/>
  <c r="K87" i="14" a="1"/>
  <c r="K87" i="14" s="1"/>
  <c r="K43" i="14" a="1"/>
  <c r="K43" i="14" s="1"/>
  <c r="K28" i="14" a="1"/>
  <c r="K28" i="14" s="1"/>
  <c r="K170" i="14" a="1"/>
  <c r="K170" i="14" s="1"/>
  <c r="K241" i="14" a="1"/>
  <c r="K241" i="14" s="1"/>
  <c r="K364" i="14" a="1"/>
  <c r="K364" i="14" s="1"/>
  <c r="K474" i="14" a="1"/>
  <c r="K474" i="14" s="1"/>
  <c r="K148" i="14" a="1"/>
  <c r="K148" i="14" s="1"/>
  <c r="K213" i="14" a="1"/>
  <c r="K213" i="14" s="1"/>
  <c r="K339" i="14" a="1"/>
  <c r="K339" i="14" s="1"/>
  <c r="K515" i="14" a="1"/>
  <c r="K515" i="14" s="1"/>
  <c r="K165" i="14" a="1"/>
  <c r="K165" i="14" s="1"/>
  <c r="K255" i="14" a="1"/>
  <c r="K255" i="14" s="1"/>
  <c r="K366" i="14" a="1"/>
  <c r="K366" i="14" s="1"/>
  <c r="K14" i="14" a="1"/>
  <c r="K14" i="14" s="1"/>
  <c r="K78" i="14" a="1"/>
  <c r="K78" i="14" s="1"/>
  <c r="K142" i="14" a="1"/>
  <c r="K142" i="14" s="1"/>
  <c r="K214" i="14" a="1"/>
  <c r="K214" i="14" s="1"/>
  <c r="K330" i="14" a="1"/>
  <c r="K330" i="14" s="1"/>
  <c r="K482" i="14" a="1"/>
  <c r="K482" i="14" s="1"/>
  <c r="K167" i="14" a="1"/>
  <c r="K167" i="14" s="1"/>
  <c r="K261" i="14" a="1"/>
  <c r="K261" i="14" s="1"/>
  <c r="K372" i="14" a="1"/>
  <c r="K372" i="14" s="1"/>
  <c r="K1445" i="14" a="1"/>
  <c r="K1445" i="14" s="1"/>
  <c r="K1384" i="14" a="1"/>
  <c r="K1384" i="14" s="1"/>
  <c r="K1316" i="14" a="1"/>
  <c r="K1316" i="14" s="1"/>
  <c r="K1265" i="14" a="1"/>
  <c r="K1265" i="14" s="1"/>
  <c r="K1187" i="14" a="1"/>
  <c r="K1187" i="14" s="1"/>
  <c r="K1136" i="14" a="1"/>
  <c r="K1136" i="14" s="1"/>
  <c r="K1075" i="14" a="1"/>
  <c r="K1075" i="14" s="1"/>
  <c r="K1010" i="14" a="1"/>
  <c r="K1010" i="14" s="1"/>
  <c r="K949" i="14" a="1"/>
  <c r="K949" i="14" s="1"/>
  <c r="K879" i="14" a="1"/>
  <c r="K879" i="14" s="1"/>
  <c r="K1390" i="14" a="1"/>
  <c r="K1390" i="14" s="1"/>
  <c r="K1323" i="14" a="1"/>
  <c r="K1323" i="14" s="1"/>
  <c r="K1264" i="14" a="1"/>
  <c r="K1264" i="14" s="1"/>
  <c r="K1210" i="14" a="1"/>
  <c r="K1210" i="14" s="1"/>
  <c r="K1148" i="14" a="1"/>
  <c r="K1148" i="14" s="1"/>
  <c r="K1080" i="14" a="1"/>
  <c r="K1080" i="14" s="1"/>
  <c r="K1024" i="14" a="1"/>
  <c r="K1024" i="14" s="1"/>
  <c r="K963" i="14" a="1"/>
  <c r="K963" i="14" s="1"/>
  <c r="K1421" i="14" a="1"/>
  <c r="K1421" i="14" s="1"/>
  <c r="K1361" i="14" a="1"/>
  <c r="K1361" i="14" s="1"/>
  <c r="K1307" i="14" a="1"/>
  <c r="K1307" i="14" s="1"/>
  <c r="K1237" i="14" a="1"/>
  <c r="K1237" i="14" s="1"/>
  <c r="K1178" i="14" a="1"/>
  <c r="K1178" i="14" s="1"/>
  <c r="K1115" i="14" a="1"/>
  <c r="K1115" i="14" s="1"/>
  <c r="K1044" i="14" a="1"/>
  <c r="K1044" i="14" s="1"/>
  <c r="K976" i="14" a="1"/>
  <c r="K976" i="14" s="1"/>
  <c r="K915" i="14" a="1"/>
  <c r="K915" i="14" s="1"/>
  <c r="K1396" i="14" a="1"/>
  <c r="K1396" i="14" s="1"/>
  <c r="K1333" i="14" a="1"/>
  <c r="K1333" i="14" s="1"/>
  <c r="K1263" i="14" a="1"/>
  <c r="K1263" i="14" s="1"/>
  <c r="K1441" i="14" a="1"/>
  <c r="K1441" i="14" s="1"/>
  <c r="K1381" i="14" a="1"/>
  <c r="K1381" i="14" s="1"/>
  <c r="K1312" i="14" a="1"/>
  <c r="K1312" i="14" s="1"/>
  <c r="K1242" i="14" a="1"/>
  <c r="K1242" i="14" s="1"/>
  <c r="K1418" i="14" a="1"/>
  <c r="K1418" i="14" s="1"/>
  <c r="K1345" i="14" a="1"/>
  <c r="K1345" i="14" s="1"/>
  <c r="K1280" i="14" a="1"/>
  <c r="K1280" i="14" s="1"/>
  <c r="K1460" i="14" a="1"/>
  <c r="K1460" i="14" s="1"/>
  <c r="K1401" i="14" a="1"/>
  <c r="K1401" i="14" s="1"/>
  <c r="K1338" i="14" a="1"/>
  <c r="K1338" i="14" s="1"/>
  <c r="K1284" i="14" a="1"/>
  <c r="K1284" i="14" s="1"/>
  <c r="K1424" i="14" a="1"/>
  <c r="K1424" i="14" s="1"/>
  <c r="K1356" i="14" a="1"/>
  <c r="K1356" i="14" s="1"/>
  <c r="K1278" i="14" a="1"/>
  <c r="K1278" i="14" s="1"/>
  <c r="K1225" i="14" a="1"/>
  <c r="K1225" i="14" s="1"/>
  <c r="K1157" i="14" a="1"/>
  <c r="K1157" i="14" s="1"/>
  <c r="K1100" i="14" a="1"/>
  <c r="K1100" i="14" s="1"/>
  <c r="K1040" i="14" a="1"/>
  <c r="K1040" i="14" s="1"/>
  <c r="K979" i="14" a="1"/>
  <c r="K979" i="14" s="1"/>
  <c r="K1133" i="14" a="1"/>
  <c r="K1133" i="14" s="1"/>
  <c r="K1015" i="14" a="1"/>
  <c r="K1015" i="14" s="1"/>
  <c r="K896" i="14" a="1"/>
  <c r="K896" i="14" s="1"/>
  <c r="K829" i="14" a="1"/>
  <c r="K829" i="14" s="1"/>
  <c r="K759" i="14" a="1"/>
  <c r="K759" i="14" s="1"/>
  <c r="K707" i="14" a="1"/>
  <c r="K707" i="14" s="1"/>
  <c r="K642" i="14" a="1"/>
  <c r="K642" i="14" s="1"/>
  <c r="K582" i="14" a="1"/>
  <c r="K582" i="14" s="1"/>
  <c r="K513" i="14" a="1"/>
  <c r="K513" i="14" s="1"/>
  <c r="K456" i="14" a="1"/>
  <c r="K456" i="14" s="1"/>
  <c r="K390" i="14" a="1"/>
  <c r="K390" i="14" s="1"/>
  <c r="K320" i="14" a="1"/>
  <c r="K320" i="14" s="1"/>
  <c r="K251" i="14" a="1"/>
  <c r="K251" i="14" s="1"/>
  <c r="K1214" i="14" a="1"/>
  <c r="K1214" i="14" s="1"/>
  <c r="K1057" i="14" a="1"/>
  <c r="K1057" i="14" s="1"/>
  <c r="K934" i="14" a="1"/>
  <c r="K934" i="14" s="1"/>
  <c r="K859" i="14" a="1"/>
  <c r="K859" i="14" s="1"/>
  <c r="K794" i="14" a="1"/>
  <c r="K794" i="14" s="1"/>
  <c r="K732" i="14" a="1"/>
  <c r="K732" i="14" s="1"/>
  <c r="K662" i="14" a="1"/>
  <c r="K662" i="14" s="1"/>
  <c r="K599" i="14" a="1"/>
  <c r="K599" i="14" s="1"/>
  <c r="K545" i="14" a="1"/>
  <c r="K545" i="14" s="1"/>
  <c r="K478" i="14" a="1"/>
  <c r="K478" i="14" s="1"/>
  <c r="K423" i="14" a="1"/>
  <c r="K423" i="14" s="1"/>
  <c r="K368" i="14" a="1"/>
  <c r="K368" i="14" s="1"/>
  <c r="K313" i="14" a="1"/>
  <c r="K313" i="14" s="1"/>
  <c r="K250" i="14" a="1"/>
  <c r="K250" i="14" s="1"/>
  <c r="K1146" i="14" a="1"/>
  <c r="K1146" i="14" s="1"/>
  <c r="K1013" i="14" a="1"/>
  <c r="K1013" i="14" s="1"/>
  <c r="K902" i="14" a="1"/>
  <c r="K902" i="14" s="1"/>
  <c r="K835" i="14" a="1"/>
  <c r="K835" i="14" s="1"/>
  <c r="K779" i="14" a="1"/>
  <c r="K779" i="14" s="1"/>
  <c r="K725" i="14" a="1"/>
  <c r="K725" i="14" s="1"/>
  <c r="K669" i="14" a="1"/>
  <c r="K669" i="14" s="1"/>
  <c r="K598" i="14" a="1"/>
  <c r="K598" i="14" s="1"/>
  <c r="K526" i="14" a="1"/>
  <c r="K526" i="14" s="1"/>
  <c r="K469" i="14" a="1"/>
  <c r="K469" i="14" s="1"/>
  <c r="K394" i="14" a="1"/>
  <c r="K394" i="14" s="1"/>
  <c r="K326" i="14" a="1"/>
  <c r="K326" i="14" s="1"/>
  <c r="K264" i="14" a="1"/>
  <c r="K264" i="14" s="1"/>
  <c r="K1226" i="14" a="1"/>
  <c r="K1226" i="14" s="1"/>
  <c r="K1069" i="14" a="1"/>
  <c r="K1069" i="14" s="1"/>
  <c r="K942" i="14" a="1"/>
  <c r="K942" i="14" s="1"/>
  <c r="K865" i="14" a="1"/>
  <c r="K865" i="14" s="1"/>
  <c r="K805" i="14" a="1"/>
  <c r="K805" i="14" s="1"/>
  <c r="K736" i="14" a="1"/>
  <c r="K736" i="14" s="1"/>
  <c r="K668" i="14" a="1"/>
  <c r="K668" i="14" s="1"/>
  <c r="K591" i="14" a="1"/>
  <c r="K591" i="14" s="1"/>
  <c r="K532" i="14" a="1"/>
  <c r="K532" i="14" s="1"/>
  <c r="K1208" i="14" a="1"/>
  <c r="K1208" i="14" s="1"/>
  <c r="K1050" i="14" a="1"/>
  <c r="K1050" i="14" s="1"/>
  <c r="K929" i="14" a="1"/>
  <c r="K929" i="14" s="1"/>
  <c r="K856" i="14" a="1"/>
  <c r="K856" i="14" s="1"/>
  <c r="K791" i="14" a="1"/>
  <c r="K791" i="14" s="1"/>
  <c r="K730" i="14" a="1"/>
  <c r="K730" i="14" s="1"/>
  <c r="K667" i="14" a="1"/>
  <c r="K667" i="14" s="1"/>
  <c r="K536" i="14" a="1"/>
  <c r="K536" i="14" s="1"/>
  <c r="K1207" i="14" a="1"/>
  <c r="K1207" i="14" s="1"/>
  <c r="K1090" i="14" a="1"/>
  <c r="K1090" i="14" s="1"/>
  <c r="K961" i="14" a="1"/>
  <c r="K961" i="14" s="1"/>
  <c r="K881" i="14" a="1"/>
  <c r="K881" i="14" s="1"/>
  <c r="K742" i="14" a="1"/>
  <c r="K742" i="14" s="1"/>
  <c r="K618" i="14" a="1"/>
  <c r="K618" i="14" s="1"/>
  <c r="K1219" i="14" a="1"/>
  <c r="K1219" i="14" s="1"/>
  <c r="K973" i="14" a="1"/>
  <c r="K973" i="14" s="1"/>
  <c r="K761" i="14" a="1"/>
  <c r="K761" i="14" s="1"/>
  <c r="K650" i="14" a="1"/>
  <c r="K650" i="14" s="1"/>
  <c r="K1175" i="14" a="1"/>
  <c r="K1175" i="14" s="1"/>
  <c r="K936" i="14" a="1"/>
  <c r="K936" i="14" s="1"/>
  <c r="K801" i="14" a="1"/>
  <c r="K801" i="14" s="1"/>
  <c r="K637" i="14" a="1"/>
  <c r="K637" i="14" s="1"/>
  <c r="K521" i="14" a="1"/>
  <c r="K521" i="14" s="1"/>
  <c r="K412" i="14" a="1"/>
  <c r="K412" i="14" s="1"/>
  <c r="K288" i="14" a="1"/>
  <c r="K288" i="14" s="1"/>
  <c r="K88" i="14" a="1"/>
  <c r="K88" i="14" s="1"/>
  <c r="K152" i="14" a="1"/>
  <c r="K152" i="14" s="1"/>
  <c r="K386" i="14" a="1"/>
  <c r="K386" i="14" s="1"/>
  <c r="K65" i="14" a="1"/>
  <c r="K65" i="14" s="1"/>
  <c r="K202" i="14" a="1"/>
  <c r="K202" i="14" s="1"/>
  <c r="K440" i="14" a="1"/>
  <c r="K440" i="14" s="1"/>
  <c r="K90" i="14" a="1"/>
  <c r="K90" i="14" s="1"/>
  <c r="K210" i="14" a="1"/>
  <c r="K210" i="14" s="1"/>
  <c r="K444" i="14" a="1"/>
  <c r="K444" i="14" s="1"/>
  <c r="K530" i="14" a="1"/>
  <c r="K530" i="14" s="1"/>
  <c r="K701" i="14" a="1"/>
  <c r="K701" i="14" s="1"/>
  <c r="K1163" i="14" a="1"/>
  <c r="K1163" i="14" s="1"/>
  <c r="K853" i="14" a="1"/>
  <c r="K853" i="14" s="1"/>
  <c r="K630" i="14" a="1"/>
  <c r="K630" i="14" s="1"/>
  <c r="K457" i="14" a="1"/>
  <c r="K457" i="14" s="1"/>
  <c r="K281" i="14" a="1"/>
  <c r="K281" i="14" s="1"/>
  <c r="K160" i="14" a="1"/>
  <c r="K160" i="14" s="1"/>
  <c r="K137" i="14" a="1"/>
  <c r="K137" i="14" s="1"/>
  <c r="K453" i="14" a="1"/>
  <c r="K453" i="14" s="1"/>
  <c r="K98" i="14" a="1"/>
  <c r="K98" i="14" s="1"/>
  <c r="K337" i="14" a="1"/>
  <c r="K337" i="14" s="1"/>
  <c r="K197" i="14" a="1"/>
  <c r="K197" i="14" s="1"/>
  <c r="K171" i="14" a="1"/>
  <c r="K171" i="14" s="1"/>
  <c r="K299" i="14" a="1"/>
  <c r="K299" i="14" s="1"/>
  <c r="K166" i="14" a="1"/>
  <c r="K166" i="14" s="1"/>
  <c r="K193" i="14" a="1"/>
  <c r="K193" i="14" s="1"/>
  <c r="K1224" i="14" a="1"/>
  <c r="K1224" i="14" s="1"/>
  <c r="K986" i="14" a="1"/>
  <c r="K986" i="14" s="1"/>
  <c r="K1245" i="14" a="1"/>
  <c r="K1245" i="14" s="1"/>
  <c r="K1001" i="14" a="1"/>
  <c r="K1001" i="14" s="1"/>
  <c r="K1215" i="14" a="1"/>
  <c r="K1215" i="14" s="1"/>
  <c r="K954" i="14" a="1"/>
  <c r="K954" i="14" s="1"/>
  <c r="K1243" i="14" a="1"/>
  <c r="K1243" i="14" s="1"/>
  <c r="K1454" i="14" a="1"/>
  <c r="K1454" i="14" s="1"/>
  <c r="K1379" i="14" a="1"/>
  <c r="K1379" i="14" s="1"/>
  <c r="K1337" i="14" a="1"/>
  <c r="K1337" i="14" s="1"/>
  <c r="K1076" i="14" a="1"/>
  <c r="K1076" i="14" s="1"/>
  <c r="K868" i="14" a="1"/>
  <c r="K868" i="14" s="1"/>
  <c r="K615" i="14" a="1"/>
  <c r="K615" i="14" s="1"/>
  <c r="K424" i="14" a="1"/>
  <c r="K424" i="14" s="1"/>
  <c r="K998" i="14" a="1"/>
  <c r="K998" i="14" s="1"/>
  <c r="K773" i="14" a="1"/>
  <c r="K773" i="14" s="1"/>
  <c r="K527" i="14" a="1"/>
  <c r="K527" i="14" s="1"/>
  <c r="K294" i="14" a="1"/>
  <c r="K294" i="14" s="1"/>
  <c r="K812" i="14" a="1"/>
  <c r="K812" i="14" s="1"/>
  <c r="K505" i="14" a="1"/>
  <c r="K505" i="14" s="1"/>
  <c r="K243" i="14" a="1"/>
  <c r="K243" i="14" s="1"/>
  <c r="K778" i="14" a="1"/>
  <c r="K778" i="14" s="1"/>
  <c r="K565" i="14" a="1"/>
  <c r="K565" i="14" s="1"/>
  <c r="K900" i="14" a="1"/>
  <c r="K900" i="14" s="1"/>
  <c r="K585" i="14" a="1"/>
  <c r="K585" i="14" s="1"/>
  <c r="K928" i="14" a="1"/>
  <c r="K928" i="14" s="1"/>
  <c r="K710" i="14" a="1"/>
  <c r="K710" i="14" s="1"/>
  <c r="K1048" i="14" a="1"/>
  <c r="K1048" i="14" s="1"/>
  <c r="K741" i="14" a="1"/>
  <c r="K741" i="14" s="1"/>
  <c r="K1138" i="14" a="1"/>
  <c r="K1138" i="14" s="1"/>
  <c r="K768" i="14" a="1"/>
  <c r="K768" i="14" s="1"/>
  <c r="K443" i="14" a="1"/>
  <c r="K443" i="14" s="1"/>
  <c r="K48" i="14" a="1"/>
  <c r="K48" i="14" s="1"/>
  <c r="K427" i="14" a="1"/>
  <c r="K427" i="14" s="1"/>
  <c r="K25" i="14" a="1"/>
  <c r="K25" i="14" s="1"/>
  <c r="K345" i="14" a="1"/>
  <c r="K345" i="14" s="1"/>
  <c r="K175" i="14" a="1"/>
  <c r="K175" i="14" s="1"/>
  <c r="K204" i="14" a="1"/>
  <c r="K204" i="14" s="1"/>
  <c r="K269" i="14" a="1"/>
  <c r="K269" i="14" s="1"/>
  <c r="K434" i="14" a="1"/>
  <c r="K434" i="14" s="1"/>
  <c r="K397" i="14" a="1"/>
  <c r="K397" i="14" s="1"/>
  <c r="K438" i="14" a="1"/>
  <c r="K438" i="14" s="1"/>
  <c r="K1349" i="14" a="1"/>
  <c r="K1349" i="14" s="1"/>
  <c r="K1217" i="14" a="1"/>
  <c r="K1217" i="14" s="1"/>
  <c r="K978" i="14" a="1"/>
  <c r="K978" i="14" s="1"/>
  <c r="K1179" i="14" a="1"/>
  <c r="K1179" i="14" s="1"/>
  <c r="K1450" i="14" a="1"/>
  <c r="K1450" i="14" s="1"/>
  <c r="K1142" i="14" a="1"/>
  <c r="K1142" i="14" s="1"/>
  <c r="K1428" i="14" a="1"/>
  <c r="K1428" i="14" s="1"/>
  <c r="K1411" i="14" a="1"/>
  <c r="K1411" i="14" s="1"/>
  <c r="K1255" i="14" a="1"/>
  <c r="K1255" i="14" s="1"/>
  <c r="K1459" i="14" a="1"/>
  <c r="K1459" i="14" s="1"/>
  <c r="K1068" i="14" a="1"/>
  <c r="K1068" i="14" s="1"/>
  <c r="K945" i="14" a="1"/>
  <c r="K945" i="14" s="1"/>
  <c r="K554" i="14" a="1"/>
  <c r="K554" i="14" s="1"/>
  <c r="K280" i="14" a="1"/>
  <c r="K280" i="14" s="1"/>
  <c r="K894" i="14" a="1"/>
  <c r="K894" i="14" s="1"/>
  <c r="K520" i="14" a="1"/>
  <c r="K520" i="14" s="1"/>
  <c r="K286" i="14" a="1"/>
  <c r="K286" i="14" s="1"/>
  <c r="K752" i="14" a="1"/>
  <c r="K752" i="14" s="1"/>
  <c r="K498" i="14" a="1"/>
  <c r="K498" i="14" s="1"/>
  <c r="K996" i="14" a="1"/>
  <c r="K996" i="14" s="1"/>
  <c r="K696" i="14" a="1"/>
  <c r="K696" i="14" s="1"/>
  <c r="K891" i="14" a="1"/>
  <c r="K891" i="14" s="1"/>
  <c r="K633" i="14" a="1"/>
  <c r="K633" i="14" s="1"/>
  <c r="K1021" i="14" a="1"/>
  <c r="K1021" i="14" s="1"/>
  <c r="K570" i="14" a="1"/>
  <c r="K570" i="14" s="1"/>
  <c r="K927" i="14" a="1"/>
  <c r="K927" i="14" s="1"/>
  <c r="K563" i="14" a="1"/>
  <c r="K563" i="14" s="1"/>
  <c r="K760" i="14" a="1"/>
  <c r="K760" i="14" s="1"/>
  <c r="K370" i="14" a="1"/>
  <c r="K370" i="14" s="1"/>
  <c r="K120" i="14" a="1"/>
  <c r="K120" i="14" s="1"/>
  <c r="K122" i="14" a="1"/>
  <c r="K122" i="14" s="1"/>
  <c r="K556" i="14" a="1"/>
  <c r="K556" i="14" s="1"/>
  <c r="K323" i="14" a="1"/>
  <c r="K323" i="14" s="1"/>
  <c r="K141" i="14" a="1"/>
  <c r="K141" i="14" s="1"/>
  <c r="K118" i="14" a="1"/>
  <c r="K118" i="14" s="1"/>
  <c r="K331" i="14" a="1"/>
  <c r="K331" i="14" s="1"/>
  <c r="K1156" i="14" a="1"/>
  <c r="K1156" i="14" s="1"/>
  <c r="K1355" i="14" a="1"/>
  <c r="K1355" i="14" s="1"/>
  <c r="K1103" i="14" a="1"/>
  <c r="K1103" i="14" s="1"/>
  <c r="K1134" i="14" a="1"/>
  <c r="K1134" i="14" s="1"/>
  <c r="K1420" i="14" a="1"/>
  <c r="K1420" i="14" s="1"/>
  <c r="K1262" i="14" a="1"/>
  <c r="K1262" i="14" s="1"/>
  <c r="K1248" i="14" a="1"/>
  <c r="K1248" i="14" s="1"/>
  <c r="K1317" i="14" a="1"/>
  <c r="K1317" i="14" s="1"/>
  <c r="K1003" i="14" a="1"/>
  <c r="K1003" i="14" s="1"/>
  <c r="K726" i="14" a="1"/>
  <c r="K726" i="14" s="1"/>
  <c r="K348" i="14" a="1"/>
  <c r="K348" i="14" s="1"/>
  <c r="K967" i="14" a="1"/>
  <c r="K967" i="14" s="1"/>
  <c r="K512" i="14" a="1"/>
  <c r="K512" i="14" s="1"/>
  <c r="K279" i="14" a="1"/>
  <c r="K279" i="14" s="1"/>
  <c r="K689" i="14" a="1"/>
  <c r="K689" i="14" s="1"/>
  <c r="K415" i="14" a="1"/>
  <c r="K415" i="14" s="1"/>
  <c r="K892" i="14" a="1"/>
  <c r="K892" i="14" s="1"/>
  <c r="K551" i="14" a="1"/>
  <c r="K551" i="14" s="1"/>
  <c r="K750" i="14" a="1"/>
  <c r="K750" i="14" s="1"/>
  <c r="K1140" i="14" a="1"/>
  <c r="K1140" i="14" s="1"/>
  <c r="K694" i="14" a="1"/>
  <c r="K694" i="14" s="1"/>
  <c r="K846" i="14" a="1"/>
  <c r="K846" i="14" s="1"/>
  <c r="K1218" i="14" a="1"/>
  <c r="K1218" i="14" s="1"/>
  <c r="K664" i="14" a="1"/>
  <c r="K664" i="14" s="1"/>
  <c r="K362" i="14" a="1"/>
  <c r="K362" i="14" s="1"/>
  <c r="K332" i="14" a="1"/>
  <c r="K332" i="14" s="1"/>
  <c r="K66" i="14" a="1"/>
  <c r="K66" i="14" s="1"/>
  <c r="K155" i="14" a="1"/>
  <c r="K155" i="14" s="1"/>
  <c r="K190" i="14" a="1"/>
  <c r="K190" i="14" s="1"/>
  <c r="K149" i="14" a="1"/>
  <c r="K149" i="14" s="1"/>
  <c r="K340" i="14" a="1"/>
  <c r="K340" i="14" s="1"/>
  <c r="K304" i="14" a="1"/>
  <c r="K304" i="14" s="1"/>
  <c r="K1203" i="14" a="1"/>
  <c r="K1203" i="14" s="1"/>
  <c r="K895" i="14" a="1"/>
  <c r="K895" i="14" s="1"/>
  <c r="K1223" i="14" a="1"/>
  <c r="K1223" i="14" s="1"/>
  <c r="K1322" i="14" a="1"/>
  <c r="K1322" i="14" s="1"/>
  <c r="K1065" i="14" a="1"/>
  <c r="K1065" i="14" s="1"/>
  <c r="K1455" i="14" a="1"/>
  <c r="K1455" i="14" s="1"/>
  <c r="K1358" i="14" a="1"/>
  <c r="K1358" i="14" s="1"/>
  <c r="K1438" i="14" a="1"/>
  <c r="K1438" i="14" s="1"/>
  <c r="K1160" i="14" a="1"/>
  <c r="K1160" i="14" s="1"/>
  <c r="K655" i="14" a="1"/>
  <c r="K655" i="14" s="1"/>
  <c r="K265" i="14" a="1"/>
  <c r="K265" i="14" s="1"/>
  <c r="K746" i="14" a="1"/>
  <c r="K746" i="14" s="1"/>
  <c r="K382" i="14" a="1"/>
  <c r="K382" i="14" s="1"/>
  <c r="K921" i="14" a="1"/>
  <c r="K921" i="14" s="1"/>
  <c r="K484" i="14" a="1"/>
  <c r="K484" i="14" s="1"/>
  <c r="K1094" i="14" a="1"/>
  <c r="K1094" i="14" s="1"/>
  <c r="K543" i="14" a="1"/>
  <c r="K543" i="14" s="1"/>
  <c r="K804" i="14" a="1"/>
  <c r="K804" i="14" s="1"/>
  <c r="K497" i="14" a="1"/>
  <c r="K497" i="14" s="1"/>
  <c r="K762" i="14" a="1"/>
  <c r="K762" i="14" s="1"/>
  <c r="K1005" i="14" a="1"/>
  <c r="K1005" i="14" s="1"/>
  <c r="K665" i="14" a="1"/>
  <c r="K665" i="14" s="1"/>
  <c r="K878" i="14" a="1"/>
  <c r="K878" i="14" s="1"/>
  <c r="K425" i="14" a="1"/>
  <c r="K425" i="14" s="1"/>
  <c r="K201" i="14" a="1"/>
  <c r="K201" i="14" s="1"/>
  <c r="K282" i="14" a="1"/>
  <c r="K282" i="14" s="1"/>
  <c r="K83" i="14" a="1"/>
  <c r="K83" i="14" s="1"/>
  <c r="K91" i="14" a="1"/>
  <c r="K91" i="14" s="1"/>
  <c r="K76" i="14" a="1"/>
  <c r="K76" i="14" s="1"/>
  <c r="K13" i="14" a="1"/>
  <c r="K13" i="14" s="1"/>
  <c r="K176" i="14" a="1"/>
  <c r="K176" i="14" s="1"/>
  <c r="K254" i="14" a="1"/>
  <c r="K254" i="14" s="1"/>
  <c r="K378" i="14" a="1"/>
  <c r="K378" i="14" s="1"/>
  <c r="K509" i="14" a="1"/>
  <c r="K509" i="14" s="1"/>
  <c r="K156" i="14" a="1"/>
  <c r="K156" i="14" s="1"/>
  <c r="K220" i="14" a="1"/>
  <c r="K220" i="14" s="1"/>
  <c r="K365" i="14" a="1"/>
  <c r="K365" i="14" s="1"/>
  <c r="K109" i="14" a="1"/>
  <c r="K109" i="14" s="1"/>
  <c r="K172" i="14" a="1"/>
  <c r="K172" i="14" s="1"/>
  <c r="K270" i="14" a="1"/>
  <c r="K270" i="14" s="1"/>
  <c r="K380" i="14" a="1"/>
  <c r="K380" i="14" s="1"/>
  <c r="K22" i="14" a="1"/>
  <c r="K22" i="14" s="1"/>
  <c r="K86" i="14" a="1"/>
  <c r="K86" i="14" s="1"/>
  <c r="K150" i="14" a="1"/>
  <c r="K150" i="14" s="1"/>
  <c r="K225" i="14" a="1"/>
  <c r="K225" i="14" s="1"/>
  <c r="K356" i="14" a="1"/>
  <c r="K356" i="14" s="1"/>
  <c r="K111" i="14" a="1"/>
  <c r="K111" i="14" s="1"/>
  <c r="K180" i="14" a="1"/>
  <c r="K180" i="14" s="1"/>
  <c r="K275" i="14" a="1"/>
  <c r="K275" i="14" s="1"/>
  <c r="K385" i="14" a="1"/>
  <c r="K385" i="14" s="1"/>
  <c r="K1437" i="14" a="1"/>
  <c r="K1437" i="14" s="1"/>
  <c r="K1377" i="14" a="1"/>
  <c r="K1377" i="14" s="1"/>
  <c r="K1309" i="14" a="1"/>
  <c r="K1309" i="14" s="1"/>
  <c r="K1253" i="14" a="1"/>
  <c r="K1253" i="14" s="1"/>
  <c r="K1180" i="14" a="1"/>
  <c r="K1180" i="14" s="1"/>
  <c r="K1128" i="14" a="1"/>
  <c r="K1128" i="14" s="1"/>
  <c r="K1067" i="14" a="1"/>
  <c r="K1067" i="14" s="1"/>
  <c r="K1002" i="14" a="1"/>
  <c r="K1002" i="14" s="1"/>
  <c r="K941" i="14" a="1"/>
  <c r="K941" i="14" s="1"/>
  <c r="K871" i="14" a="1"/>
  <c r="K871" i="14" s="1"/>
  <c r="K1383" i="14" a="1"/>
  <c r="K1383" i="14" s="1"/>
  <c r="K1315" i="14" a="1"/>
  <c r="K1315" i="14" s="1"/>
  <c r="K1258" i="14" a="1"/>
  <c r="K1258" i="14" s="1"/>
  <c r="K1202" i="14" a="1"/>
  <c r="K1202" i="14" s="1"/>
  <c r="K1143" i="14" a="1"/>
  <c r="K1143" i="14" s="1"/>
  <c r="K1074" i="14" a="1"/>
  <c r="K1074" i="14" s="1"/>
  <c r="K1016" i="14" a="1"/>
  <c r="K1016" i="14" s="1"/>
  <c r="K955" i="14" a="1"/>
  <c r="K955" i="14" s="1"/>
  <c r="K1413" i="14" a="1"/>
  <c r="K1413" i="14" s="1"/>
  <c r="K1354" i="14" a="1"/>
  <c r="K1354" i="14" s="1"/>
  <c r="K1300" i="14" a="1"/>
  <c r="K1300" i="14" s="1"/>
  <c r="K1230" i="14" a="1"/>
  <c r="K1230" i="14" s="1"/>
  <c r="K1166" i="14" a="1"/>
  <c r="K1166" i="14" s="1"/>
  <c r="K1109" i="14" a="1"/>
  <c r="K1109" i="14" s="1"/>
  <c r="K1037" i="14" a="1"/>
  <c r="K1037" i="14" s="1"/>
  <c r="K968" i="14" a="1"/>
  <c r="K968" i="14" s="1"/>
  <c r="K907" i="14" a="1"/>
  <c r="K907" i="14" s="1"/>
  <c r="K1388" i="14" a="1"/>
  <c r="K1388" i="14" s="1"/>
  <c r="K1328" i="14" a="1"/>
  <c r="K1328" i="14" s="1"/>
  <c r="K1257" i="14" a="1"/>
  <c r="K1257" i="14" s="1"/>
  <c r="K1434" i="14" a="1"/>
  <c r="K1434" i="14" s="1"/>
  <c r="K1373" i="14" a="1"/>
  <c r="K1373" i="14" s="1"/>
  <c r="K1298" i="14" a="1"/>
  <c r="K1298" i="14" s="1"/>
  <c r="K1235" i="14" a="1"/>
  <c r="K1235" i="14" s="1"/>
  <c r="K1410" i="14" a="1"/>
  <c r="K1410" i="14" s="1"/>
  <c r="K1339" i="14" a="1"/>
  <c r="K1339" i="14" s="1"/>
  <c r="K1274" i="14" a="1"/>
  <c r="K1274" i="14" s="1"/>
  <c r="K1453" i="14" a="1"/>
  <c r="K1453" i="14" s="1"/>
  <c r="K1393" i="14" a="1"/>
  <c r="K1393" i="14" s="1"/>
  <c r="K1331" i="14" a="1"/>
  <c r="K1331" i="14" s="1"/>
  <c r="K1279" i="14" a="1"/>
  <c r="K1279" i="14" s="1"/>
  <c r="K1416" i="14" a="1"/>
  <c r="K1416" i="14" s="1"/>
  <c r="K1350" i="14" a="1"/>
  <c r="K1350" i="14" s="1"/>
  <c r="K1272" i="14" a="1"/>
  <c r="K1272" i="14" s="1"/>
  <c r="K1212" i="14" a="1"/>
  <c r="K1212" i="14" s="1"/>
  <c r="K1150" i="14" a="1"/>
  <c r="K1150" i="14" s="1"/>
  <c r="K1087" i="14" a="1"/>
  <c r="K1087" i="14" s="1"/>
  <c r="K1032" i="14" a="1"/>
  <c r="K1032" i="14" s="1"/>
  <c r="K971" i="14" a="1"/>
  <c r="K971" i="14" s="1"/>
  <c r="K1119" i="14" a="1"/>
  <c r="K1119" i="14" s="1"/>
  <c r="K999" i="14" a="1"/>
  <c r="K999" i="14" s="1"/>
  <c r="K886" i="14" a="1"/>
  <c r="K886" i="14" s="1"/>
  <c r="K821" i="14" a="1"/>
  <c r="K821" i="14" s="1"/>
  <c r="K754" i="14" a="1"/>
  <c r="K754" i="14" s="1"/>
  <c r="K699" i="14" a="1"/>
  <c r="K699" i="14" s="1"/>
  <c r="K636" i="14" a="1"/>
  <c r="K636" i="14" s="1"/>
  <c r="K575" i="14" a="1"/>
  <c r="K575" i="14" s="1"/>
  <c r="K507" i="14" a="1"/>
  <c r="K507" i="14" s="1"/>
  <c r="K448" i="14" a="1"/>
  <c r="K448" i="14" s="1"/>
  <c r="K375" i="14" a="1"/>
  <c r="K375" i="14" s="1"/>
  <c r="K314" i="14" a="1"/>
  <c r="K314" i="14" s="1"/>
  <c r="K245" i="14" a="1"/>
  <c r="K245" i="14" s="1"/>
  <c r="K1199" i="14" a="1"/>
  <c r="K1199" i="14" s="1"/>
  <c r="K1028" i="14" a="1"/>
  <c r="K1028" i="14" s="1"/>
  <c r="K922" i="14" a="1"/>
  <c r="K922" i="14" s="1"/>
  <c r="K851" i="14" a="1"/>
  <c r="K851" i="14" s="1"/>
  <c r="K788" i="14" a="1"/>
  <c r="K788" i="14" s="1"/>
  <c r="K720" i="14" a="1"/>
  <c r="K720" i="14" s="1"/>
  <c r="K654" i="14" a="1"/>
  <c r="K654" i="14" s="1"/>
  <c r="K593" i="14" a="1"/>
  <c r="K593" i="14" s="1"/>
  <c r="K539" i="14" a="1"/>
  <c r="K539" i="14" s="1"/>
  <c r="K470" i="14" a="1"/>
  <c r="K470" i="14" s="1"/>
  <c r="K416" i="14" a="1"/>
  <c r="K416" i="14" s="1"/>
  <c r="K360" i="14" a="1"/>
  <c r="K360" i="14" s="1"/>
  <c r="K308" i="14" a="1"/>
  <c r="K308" i="14" s="1"/>
  <c r="K244" i="14" a="1"/>
  <c r="K244" i="14" s="1"/>
  <c r="K1131" i="14" a="1"/>
  <c r="K1131" i="14" s="1"/>
  <c r="K997" i="14" a="1"/>
  <c r="K997" i="14" s="1"/>
  <c r="K893" i="14" a="1"/>
  <c r="K893" i="14" s="1"/>
  <c r="K827" i="14" a="1"/>
  <c r="K827" i="14" s="1"/>
  <c r="K772" i="14" a="1"/>
  <c r="K772" i="14" s="1"/>
  <c r="K719" i="14" a="1"/>
  <c r="K719" i="14" s="1"/>
  <c r="K661" i="14" a="1"/>
  <c r="K661" i="14" s="1"/>
  <c r="K592" i="14" a="1"/>
  <c r="K592" i="14" s="1"/>
  <c r="K519" i="14" a="1"/>
  <c r="K519" i="14" s="1"/>
  <c r="K461" i="14" a="1"/>
  <c r="K461" i="14" s="1"/>
  <c r="K388" i="14" a="1"/>
  <c r="K388" i="14" s="1"/>
  <c r="K312" i="14" a="1"/>
  <c r="K312" i="14" s="1"/>
  <c r="K256" i="14" a="1"/>
  <c r="K256" i="14" s="1"/>
  <c r="K1213" i="14" a="1"/>
  <c r="K1213" i="14" s="1"/>
  <c r="K1055" i="14" a="1"/>
  <c r="K1055" i="14" s="1"/>
  <c r="K930" i="14" a="1"/>
  <c r="K930" i="14" s="1"/>
  <c r="K857" i="14" a="1"/>
  <c r="K857" i="14" s="1"/>
  <c r="K792" i="14" a="1"/>
  <c r="K792" i="14" s="1"/>
  <c r="K718" i="14" a="1"/>
  <c r="K718" i="14" s="1"/>
  <c r="K660" i="14" a="1"/>
  <c r="K660" i="14" s="1"/>
  <c r="K580" i="14" a="1"/>
  <c r="K580" i="14" s="1"/>
  <c r="K525" i="14" a="1"/>
  <c r="K525" i="14" s="1"/>
  <c r="K1192" i="14" a="1"/>
  <c r="K1192" i="14" s="1"/>
  <c r="K1036" i="14" a="1"/>
  <c r="K1036" i="14" s="1"/>
  <c r="K919" i="14" a="1"/>
  <c r="K919" i="14" s="1"/>
  <c r="K848" i="14" a="1"/>
  <c r="K848" i="14" s="1"/>
  <c r="K785" i="14" a="1"/>
  <c r="K785" i="14" s="1"/>
  <c r="K724" i="14" a="1"/>
  <c r="K724" i="14" s="1"/>
  <c r="K659" i="14" a="1"/>
  <c r="K659" i="14" s="1"/>
  <c r="K597" i="14" a="1"/>
  <c r="K597" i="14" s="1"/>
  <c r="K531" i="14" a="1"/>
  <c r="K531" i="14" s="1"/>
  <c r="K1191" i="14" a="1"/>
  <c r="K1191" i="14" s="1"/>
  <c r="K1078" i="14" a="1"/>
  <c r="K1078" i="14" s="1"/>
  <c r="K951" i="14" a="1"/>
  <c r="K951" i="14" s="1"/>
  <c r="K872" i="14" a="1"/>
  <c r="K872" i="14" s="1"/>
  <c r="K810" i="14" a="1"/>
  <c r="K810" i="14" s="1"/>
  <c r="K729" i="14" a="1"/>
  <c r="K729" i="14" s="1"/>
  <c r="K611" i="14" a="1"/>
  <c r="K611" i="14" s="1"/>
  <c r="K1206" i="14" a="1"/>
  <c r="K1206" i="14" s="1"/>
  <c r="K1089" i="14" a="1"/>
  <c r="K1089" i="14" s="1"/>
  <c r="K960" i="14" a="1"/>
  <c r="K960" i="14" s="1"/>
  <c r="K809" i="14" a="1"/>
  <c r="K809" i="14" s="1"/>
  <c r="K644" i="14" a="1"/>
  <c r="K644" i="14" s="1"/>
  <c r="K1033" i="14" a="1"/>
  <c r="K1033" i="14" s="1"/>
  <c r="K782" i="14" a="1"/>
  <c r="K782" i="14" s="1"/>
  <c r="K568" i="14" a="1"/>
  <c r="K568" i="14" s="1"/>
  <c r="K404" i="14" a="1"/>
  <c r="K404" i="14" s="1"/>
  <c r="K32" i="14" a="1"/>
  <c r="K32" i="14" s="1"/>
  <c r="K247" i="14" a="1"/>
  <c r="K247" i="14" s="1"/>
  <c r="K9" i="14" a="1"/>
  <c r="K9" i="14" s="1"/>
  <c r="K209" i="14" a="1"/>
  <c r="K209" i="14" s="1"/>
  <c r="K162" i="14" a="1"/>
  <c r="K162" i="14" s="1"/>
  <c r="K458" i="14" a="1"/>
  <c r="K458" i="14" s="1"/>
  <c r="K297" i="14" a="1"/>
  <c r="K297" i="14" s="1"/>
  <c r="K242" i="14" a="1"/>
  <c r="K242" i="14" s="1"/>
  <c r="K422" i="14" a="1"/>
  <c r="K422" i="14" s="1"/>
  <c r="K246" i="14" a="1"/>
  <c r="K246" i="14" s="1"/>
  <c r="K305" i="14" a="1"/>
  <c r="K305" i="14" s="1"/>
  <c r="K1294" i="14" a="1"/>
  <c r="K1294" i="14" s="1"/>
  <c r="K1053" i="14" a="1"/>
  <c r="K1053" i="14" s="1"/>
  <c r="K1369" i="14" a="1"/>
  <c r="K1369" i="14" s="1"/>
  <c r="K1121" i="14" a="1"/>
  <c r="K1121" i="14" s="1"/>
  <c r="K1287" i="14" a="1"/>
  <c r="K1287" i="14" s="1"/>
  <c r="K1023" i="14" a="1"/>
  <c r="K1023" i="14" s="1"/>
  <c r="K1313" i="14" a="1"/>
  <c r="K1313" i="14" s="1"/>
  <c r="K1286" i="14" a="1"/>
  <c r="K1286" i="14" s="1"/>
  <c r="K1439" i="14" a="1"/>
  <c r="K1439" i="14" s="1"/>
  <c r="K1400" i="14" a="1"/>
  <c r="K1400" i="14" s="1"/>
  <c r="K1137" i="14" a="1"/>
  <c r="K1137" i="14" s="1"/>
  <c r="K958" i="14" a="1"/>
  <c r="K958" i="14" s="1"/>
  <c r="K739" i="14" a="1"/>
  <c r="K739" i="14" s="1"/>
  <c r="K493" i="14" a="1"/>
  <c r="K493" i="14" s="1"/>
  <c r="K1159" i="14" a="1"/>
  <c r="K1159" i="14" s="1"/>
  <c r="K706" i="14" a="1"/>
  <c r="K706" i="14" s="1"/>
  <c r="K455" i="14" a="1"/>
  <c r="K455" i="14" s="1"/>
  <c r="K1107" i="14" a="1"/>
  <c r="K1107" i="14" s="1"/>
  <c r="K758" i="14" a="1"/>
  <c r="K758" i="14" s="1"/>
  <c r="K573" i="14" a="1"/>
  <c r="K573" i="14" s="1"/>
  <c r="K367" i="14" a="1"/>
  <c r="K367" i="14" s="1"/>
  <c r="K910" i="14" a="1"/>
  <c r="K910" i="14" s="1"/>
  <c r="K504" i="14" a="1"/>
  <c r="K504" i="14" s="1"/>
  <c r="K833" i="14" a="1"/>
  <c r="K833" i="14" s="1"/>
  <c r="K517" i="14" a="1"/>
  <c r="K517" i="14" s="1"/>
  <c r="K855" i="14" a="1"/>
  <c r="K855" i="14" s="1"/>
  <c r="K578" i="14" a="1"/>
  <c r="K578" i="14" s="1"/>
  <c r="K862" i="14" a="1"/>
  <c r="K862" i="14" s="1"/>
  <c r="K685" i="14" a="1"/>
  <c r="K685" i="14" s="1"/>
  <c r="K1004" i="14" a="1"/>
  <c r="K1004" i="14" s="1"/>
  <c r="K555" i="14" a="1"/>
  <c r="K555" i="14" s="1"/>
  <c r="K321" i="14" a="1"/>
  <c r="K321" i="14" s="1"/>
  <c r="K181" i="14" a="1"/>
  <c r="K181" i="14" s="1"/>
  <c r="K153" i="14" a="1"/>
  <c r="K153" i="14" s="1"/>
  <c r="K114" i="14" a="1"/>
  <c r="K114" i="14" s="1"/>
  <c r="K501" i="14" a="1"/>
  <c r="K501" i="14" s="1"/>
  <c r="K116" i="14" a="1"/>
  <c r="K116" i="14" s="1"/>
  <c r="K133" i="14" a="1"/>
  <c r="K133" i="14" s="1"/>
  <c r="K173" i="14" a="1"/>
  <c r="K173" i="14" s="1"/>
  <c r="K200" i="14" a="1"/>
  <c r="K200" i="14" s="1"/>
  <c r="K1162" i="14" a="1"/>
  <c r="K1162" i="14" s="1"/>
  <c r="K917" i="14" a="1"/>
  <c r="K917" i="14" s="1"/>
  <c r="K1116" i="14" a="1"/>
  <c r="K1116" i="14" s="1"/>
  <c r="K1389" i="14" a="1"/>
  <c r="K1389" i="14" s="1"/>
  <c r="K1008" i="14" a="1"/>
  <c r="K1008" i="14" s="1"/>
  <c r="K1306" i="14" a="1"/>
  <c r="K1306" i="14" s="1"/>
  <c r="K1281" i="14" a="1"/>
  <c r="K1281" i="14" s="1"/>
  <c r="K1371" i="14" a="1"/>
  <c r="K1371" i="14" s="1"/>
  <c r="K1324" i="14" a="1"/>
  <c r="K1324" i="14" s="1"/>
  <c r="K1184" i="14" a="1"/>
  <c r="K1184" i="14" s="1"/>
  <c r="K789" i="14" a="1"/>
  <c r="K789" i="14" s="1"/>
  <c r="K417" i="14" a="1"/>
  <c r="K417" i="14" s="1"/>
  <c r="K1132" i="14" a="1"/>
  <c r="K1132" i="14" s="1"/>
  <c r="K635" i="14" a="1"/>
  <c r="K635" i="14" s="1"/>
  <c r="K395" i="14" a="1"/>
  <c r="K395" i="14" s="1"/>
  <c r="K1084" i="14" a="1"/>
  <c r="K1084" i="14" s="1"/>
  <c r="K640" i="14" a="1"/>
  <c r="K640" i="14" s="1"/>
  <c r="K359" i="14" a="1"/>
  <c r="K359" i="14" s="1"/>
  <c r="K834" i="14" a="1"/>
  <c r="K834" i="14" s="1"/>
  <c r="K628" i="14" a="1"/>
  <c r="K628" i="14" s="1"/>
  <c r="K825" i="14" a="1"/>
  <c r="K825" i="14" s="1"/>
  <c r="K579" i="14" a="1"/>
  <c r="K579" i="14" s="1"/>
  <c r="K847" i="14" a="1"/>
  <c r="K847" i="14" s="1"/>
  <c r="K502" i="14" a="1"/>
  <c r="K502" i="14" s="1"/>
  <c r="K854" i="14" a="1"/>
  <c r="K854" i="14" s="1"/>
  <c r="K1124" i="14" a="1"/>
  <c r="K1124" i="14" s="1"/>
  <c r="K830" i="14" a="1"/>
  <c r="K830" i="14" s="1"/>
  <c r="K437" i="14" a="1"/>
  <c r="K437" i="14" s="1"/>
  <c r="K56" i="14" a="1"/>
  <c r="K56" i="14" s="1"/>
  <c r="K239" i="14" a="1"/>
  <c r="K239" i="14" s="1"/>
  <c r="K182" i="14" a="1"/>
  <c r="K182" i="14" s="1"/>
  <c r="K433" i="14" a="1"/>
  <c r="K433" i="14" s="1"/>
  <c r="K325" i="14" a="1"/>
  <c r="K325" i="14" s="1"/>
  <c r="K179" i="14" a="1"/>
  <c r="K179" i="14" s="1"/>
  <c r="K451" i="14" a="1"/>
  <c r="K451" i="14" s="1"/>
  <c r="K1407" i="14" a="1"/>
  <c r="K1407" i="14" s="1"/>
  <c r="K1342" i="14" a="1"/>
  <c r="K1342" i="14" s="1"/>
  <c r="K1283" i="14" a="1"/>
  <c r="K1283" i="14" s="1"/>
  <c r="K1099" i="14" a="1"/>
  <c r="K1099" i="14" s="1"/>
  <c r="K1288" i="14" a="1"/>
  <c r="K1288" i="14" s="1"/>
  <c r="K1045" i="14" a="1"/>
  <c r="K1045" i="14" s="1"/>
  <c r="K1201" i="14" a="1"/>
  <c r="K1201" i="14" s="1"/>
  <c r="K939" i="14" a="1"/>
  <c r="K939" i="14" s="1"/>
  <c r="K1332" i="14" a="1"/>
  <c r="K1332" i="14" s="1"/>
  <c r="K1425" i="14" a="1"/>
  <c r="K1425" i="14" s="1"/>
  <c r="K1246" i="14" a="1"/>
  <c r="K1246" i="14" s="1"/>
  <c r="K1171" i="14" a="1"/>
  <c r="K1171" i="14" s="1"/>
  <c r="K852" i="14" a="1"/>
  <c r="K852" i="14" s="1"/>
  <c r="K411" i="14" a="1"/>
  <c r="K411" i="14" s="1"/>
  <c r="K1108" i="14" a="1"/>
  <c r="K1108" i="14" s="1"/>
  <c r="K566" i="14" a="1"/>
  <c r="K566" i="14" s="1"/>
  <c r="K334" i="14" a="1"/>
  <c r="K334" i="14" s="1"/>
  <c r="K799" i="14" a="1"/>
  <c r="K799" i="14" s="1"/>
  <c r="K492" i="14" a="1"/>
  <c r="K492" i="14" s="1"/>
  <c r="K980" i="14" a="1"/>
  <c r="K980" i="14" s="1"/>
  <c r="K620" i="14" a="1"/>
  <c r="K620" i="14" s="1"/>
  <c r="K882" i="14" a="1"/>
  <c r="K882" i="14" s="1"/>
  <c r="K503" i="14" a="1"/>
  <c r="K503" i="14" s="1"/>
  <c r="K839" i="14" a="1"/>
  <c r="K839" i="14" s="1"/>
  <c r="K1020" i="14" a="1"/>
  <c r="K1020" i="14" s="1"/>
  <c r="K728" i="14" a="1"/>
  <c r="K728" i="14" s="1"/>
  <c r="K822" i="14" a="1"/>
  <c r="K822" i="14" s="1"/>
  <c r="K541" i="14" a="1"/>
  <c r="K541" i="14" s="1"/>
  <c r="K64" i="14" a="1"/>
  <c r="K64" i="14" s="1"/>
  <c r="K452" i="14" a="1"/>
  <c r="K452" i="14" s="1"/>
  <c r="K105" i="14" a="1"/>
  <c r="K105" i="14" s="1"/>
  <c r="K267" i="14" a="1"/>
  <c r="K267" i="14" s="1"/>
  <c r="K132" i="14" a="1"/>
  <c r="K132" i="14" s="1"/>
  <c r="K298" i="14" a="1"/>
  <c r="K298" i="14" s="1"/>
  <c r="K221" i="14" a="1"/>
  <c r="K221" i="14" s="1"/>
  <c r="K184" i="14" a="1"/>
  <c r="K184" i="14" s="1"/>
  <c r="K1336" i="14" a="1"/>
  <c r="K1336" i="14" s="1"/>
  <c r="K1149" i="14" a="1"/>
  <c r="K1149" i="14" s="1"/>
  <c r="K964" i="14" a="1"/>
  <c r="K964" i="14" s="1"/>
  <c r="K1167" i="14" a="1"/>
  <c r="K1167" i="14" s="1"/>
  <c r="K1375" i="14" a="1"/>
  <c r="K1375" i="14" s="1"/>
  <c r="K931" i="14" a="1"/>
  <c r="K931" i="14" s="1"/>
  <c r="K1275" i="14" a="1"/>
  <c r="K1275" i="14" s="1"/>
  <c r="K1297" i="14" a="1"/>
  <c r="K1297" i="14" s="1"/>
  <c r="K1378" i="14" a="1"/>
  <c r="K1378" i="14" s="1"/>
  <c r="K1054" i="14" a="1"/>
  <c r="K1054" i="14" s="1"/>
  <c r="K774" i="14" a="1"/>
  <c r="K774" i="14" s="1"/>
  <c r="K403" i="14" a="1"/>
  <c r="K403" i="14" s="1"/>
  <c r="K876" i="14" a="1"/>
  <c r="K876" i="14" s="1"/>
  <c r="K506" i="14" a="1"/>
  <c r="K506" i="14" s="1"/>
  <c r="K272" i="14" a="1"/>
  <c r="K272" i="14" s="1"/>
  <c r="K682" i="14" a="1"/>
  <c r="K682" i="14" s="1"/>
  <c r="K346" i="14" a="1"/>
  <c r="K346" i="14" s="1"/>
  <c r="K751" i="14" a="1"/>
  <c r="K751" i="14" s="1"/>
  <c r="K476" i="14" a="1"/>
  <c r="K476" i="14" s="1"/>
  <c r="K1126" i="14" a="1"/>
  <c r="K1126" i="14" s="1"/>
  <c r="K686" i="14" a="1"/>
  <c r="K686" i="14" s="1"/>
  <c r="K905" i="14" a="1"/>
  <c r="K905" i="14" s="1"/>
  <c r="K1205" i="14" a="1"/>
  <c r="K1205" i="14" s="1"/>
  <c r="K740" i="14" a="1"/>
  <c r="K740" i="14" s="1"/>
  <c r="K355" i="14" a="1"/>
  <c r="K355" i="14" s="1"/>
  <c r="K136" i="14" a="1"/>
  <c r="K136" i="14" s="1"/>
  <c r="K49" i="14" a="1"/>
  <c r="K49" i="14" s="1"/>
  <c r="K263" i="14" a="1"/>
  <c r="K263" i="14" s="1"/>
  <c r="K138" i="14" a="1"/>
  <c r="K138" i="14" s="1"/>
  <c r="K99" i="14" a="1"/>
  <c r="K99" i="14" s="1"/>
  <c r="K115" i="14" a="1"/>
  <c r="K115" i="14" s="1"/>
  <c r="K92" i="14" a="1"/>
  <c r="K92" i="14" s="1"/>
  <c r="K29" i="14" a="1"/>
  <c r="K29" i="14" s="1"/>
  <c r="K189" i="14" a="1"/>
  <c r="K189" i="14" s="1"/>
  <c r="K268" i="14" a="1"/>
  <c r="K268" i="14" s="1"/>
  <c r="K392" i="14" a="1"/>
  <c r="K392" i="14" s="1"/>
  <c r="K100" i="14" a="1"/>
  <c r="K100" i="14" s="1"/>
  <c r="K164" i="14" a="1"/>
  <c r="K164" i="14" s="1"/>
  <c r="K233" i="14" a="1"/>
  <c r="K233" i="14" s="1"/>
  <c r="K379" i="14" a="1"/>
  <c r="K379" i="14" s="1"/>
  <c r="K117" i="14" a="1"/>
  <c r="K117" i="14" s="1"/>
  <c r="K178" i="14" a="1"/>
  <c r="K178" i="14" s="1"/>
  <c r="K284" i="14" a="1"/>
  <c r="K284" i="14" s="1"/>
  <c r="K408" i="14" a="1"/>
  <c r="K408" i="14" s="1"/>
  <c r="K30" i="14" a="1"/>
  <c r="K30" i="14" s="1"/>
  <c r="K94" i="14" a="1"/>
  <c r="K94" i="14" s="1"/>
  <c r="K158" i="14" a="1"/>
  <c r="K158" i="14" s="1"/>
  <c r="K235" i="14" a="1"/>
  <c r="K235" i="14" s="1"/>
  <c r="K371" i="14" a="1"/>
  <c r="K371" i="14" s="1"/>
  <c r="K119" i="14" a="1"/>
  <c r="K119" i="14" s="1"/>
  <c r="K185" i="14" a="1"/>
  <c r="K185" i="14" s="1"/>
  <c r="K290" i="14" a="1"/>
  <c r="K290" i="14" s="1"/>
  <c r="K398" i="14" a="1"/>
  <c r="K398" i="14" s="1"/>
  <c r="K1430" i="14" a="1"/>
  <c r="K1430" i="14" s="1"/>
  <c r="K1370" i="14" a="1"/>
  <c r="K1370" i="14" s="1"/>
  <c r="K1302" i="14" a="1"/>
  <c r="K1302" i="14" s="1"/>
  <c r="K1239" i="14" a="1"/>
  <c r="K1239" i="14" s="1"/>
  <c r="K1173" i="14" a="1"/>
  <c r="K1173" i="14" s="1"/>
  <c r="K1122" i="14" a="1"/>
  <c r="K1122" i="14" s="1"/>
  <c r="K1060" i="14" a="1"/>
  <c r="K1060" i="14" s="1"/>
  <c r="K994" i="14" a="1"/>
  <c r="K994" i="14" s="1"/>
  <c r="K933" i="14" a="1"/>
  <c r="K933" i="14" s="1"/>
  <c r="K1444" i="14" a="1"/>
  <c r="K1444" i="14" s="1"/>
  <c r="K1376" i="14" a="1"/>
  <c r="K1376" i="14" s="1"/>
  <c r="K1308" i="14" a="1"/>
  <c r="K1308" i="14" s="1"/>
  <c r="K1252" i="14" a="1"/>
  <c r="K1252" i="14" s="1"/>
  <c r="K1194" i="14" a="1"/>
  <c r="K1194" i="14" s="1"/>
  <c r="K1135" i="14" a="1"/>
  <c r="K1135" i="14" s="1"/>
  <c r="K1066" i="14" a="1"/>
  <c r="K1066" i="14" s="1"/>
  <c r="K1009" i="14" a="1"/>
  <c r="K1009" i="14" s="1"/>
  <c r="K948" i="14" a="1"/>
  <c r="K948" i="14" s="1"/>
  <c r="K1405" i="14" a="1"/>
  <c r="K1405" i="14" s="1"/>
  <c r="K1347" i="14" a="1"/>
  <c r="K1347" i="14" s="1"/>
  <c r="K1292" i="14" a="1"/>
  <c r="K1292" i="14" s="1"/>
  <c r="K1222" i="14" a="1"/>
  <c r="K1222" i="14" s="1"/>
  <c r="K1161" i="14" a="1"/>
  <c r="K1161" i="14" s="1"/>
  <c r="K1097" i="14" a="1"/>
  <c r="K1097" i="14" s="1"/>
  <c r="K1030" i="14" a="1"/>
  <c r="K1030" i="14" s="1"/>
  <c r="K962" i="14" a="1"/>
  <c r="K962" i="14" s="1"/>
  <c r="K1456" i="14" a="1"/>
  <c r="K1456" i="14" s="1"/>
  <c r="K1374" i="14" a="1"/>
  <c r="K1374" i="14" s="1"/>
  <c r="K1321" i="14" a="1"/>
  <c r="K1321" i="14" s="1"/>
  <c r="K1250" i="14" a="1"/>
  <c r="K1250" i="14" s="1"/>
  <c r="K1427" i="14" a="1"/>
  <c r="K1427" i="14" s="1"/>
  <c r="K1366" i="14" a="1"/>
  <c r="K1366" i="14" s="1"/>
  <c r="K1291" i="14" a="1"/>
  <c r="K1291" i="14" s="1"/>
  <c r="K1228" i="14" a="1"/>
  <c r="K1228" i="14" s="1"/>
  <c r="K1402" i="14" a="1"/>
  <c r="K1402" i="14" s="1"/>
  <c r="K1326" i="14" a="1"/>
  <c r="K1326" i="14" s="1"/>
  <c r="K1267" i="14" a="1"/>
  <c r="K1267" i="14" s="1"/>
  <c r="K1446" i="14" a="1"/>
  <c r="K1446" i="14" s="1"/>
  <c r="K1386" i="14" a="1"/>
  <c r="K1386" i="14" s="1"/>
  <c r="K1325" i="14" a="1"/>
  <c r="K1325" i="14" s="1"/>
  <c r="K1273" i="14" a="1"/>
  <c r="K1273" i="14" s="1"/>
  <c r="K1408" i="14" a="1"/>
  <c r="K1408" i="14" s="1"/>
  <c r="K1343" i="14" a="1"/>
  <c r="K1343" i="14" s="1"/>
  <c r="K1266" i="14" a="1"/>
  <c r="K1266" i="14" s="1"/>
  <c r="K1204" i="14" a="1"/>
  <c r="K1204" i="14" s="1"/>
  <c r="K1145" i="14" a="1"/>
  <c r="K1145" i="14" s="1"/>
  <c r="K1082" i="14" a="1"/>
  <c r="K1082" i="14" s="1"/>
  <c r="K1026" i="14" a="1"/>
  <c r="K1026" i="14" s="1"/>
  <c r="K1247" i="14" a="1"/>
  <c r="K1247" i="14" s="1"/>
  <c r="K1096" i="14" a="1"/>
  <c r="K1096" i="14" s="1"/>
  <c r="K983" i="14" a="1"/>
  <c r="K983" i="14" s="1"/>
  <c r="K877" i="14" a="1"/>
  <c r="K877" i="14" s="1"/>
  <c r="K800" i="14" a="1"/>
  <c r="K800" i="14" s="1"/>
  <c r="K747" i="14" a="1"/>
  <c r="K747" i="14" s="1"/>
  <c r="K691" i="14" a="1"/>
  <c r="K691" i="14" s="1"/>
  <c r="K623" i="14" a="1"/>
  <c r="K623" i="14" s="1"/>
  <c r="K567" i="14" a="1"/>
  <c r="K567" i="14" s="1"/>
  <c r="K499" i="14" a="1"/>
  <c r="K499" i="14" s="1"/>
  <c r="K430" i="14" a="1"/>
  <c r="K430" i="14" s="1"/>
  <c r="K369" i="14" a="1"/>
  <c r="K369" i="14" s="1"/>
  <c r="K302" i="14" a="1"/>
  <c r="K302" i="14" s="1"/>
  <c r="K238" i="14" a="1"/>
  <c r="K238" i="14" s="1"/>
  <c r="K1183" i="14" a="1"/>
  <c r="K1183" i="14" s="1"/>
  <c r="K1014" i="14" a="1"/>
  <c r="K1014" i="14" s="1"/>
  <c r="K912" i="14" a="1"/>
  <c r="K912" i="14" s="1"/>
  <c r="K843" i="14" a="1"/>
  <c r="K843" i="14" s="1"/>
  <c r="K780" i="14" a="1"/>
  <c r="K780" i="14" s="1"/>
  <c r="K713" i="14" a="1"/>
  <c r="K713" i="14" s="1"/>
  <c r="K648" i="14" a="1"/>
  <c r="K648" i="14" s="1"/>
  <c r="K587" i="14" a="1"/>
  <c r="K587" i="14" s="1"/>
  <c r="K533" i="14" a="1"/>
  <c r="K533" i="14" s="1"/>
  <c r="K462" i="14" a="1"/>
  <c r="K462" i="14" s="1"/>
  <c r="K410" i="14" a="1"/>
  <c r="K410" i="14" s="1"/>
  <c r="K353" i="14" a="1"/>
  <c r="K353" i="14" s="1"/>
  <c r="K301" i="14" a="1"/>
  <c r="K301" i="14" s="1"/>
  <c r="K231" i="14" a="1"/>
  <c r="K231" i="14" s="1"/>
  <c r="K1118" i="14" a="1"/>
  <c r="K1118" i="14" s="1"/>
  <c r="K981" i="14" a="1"/>
  <c r="K981" i="14" s="1"/>
  <c r="K884" i="14" a="1"/>
  <c r="K884" i="14" s="1"/>
  <c r="K819" i="14" a="1"/>
  <c r="K819" i="14" s="1"/>
  <c r="K765" i="14" a="1"/>
  <c r="K765" i="14" s="1"/>
  <c r="K712" i="14" a="1"/>
  <c r="K712" i="14" s="1"/>
  <c r="K653" i="14" a="1"/>
  <c r="K653" i="14" s="1"/>
  <c r="K586" i="14" a="1"/>
  <c r="K586" i="14" s="1"/>
  <c r="K511" i="14" a="1"/>
  <c r="K511" i="14" s="1"/>
  <c r="K454" i="14" a="1"/>
  <c r="K454" i="14" s="1"/>
  <c r="K381" i="14" a="1"/>
  <c r="K381" i="14" s="1"/>
  <c r="K307" i="14" a="1"/>
  <c r="K307" i="14" s="1"/>
  <c r="K249" i="14" a="1"/>
  <c r="K249" i="14" s="1"/>
  <c r="K1197" i="14" a="1"/>
  <c r="K1197" i="14" s="1"/>
  <c r="K1041" i="14" a="1"/>
  <c r="K1041" i="14" s="1"/>
  <c r="K920" i="14" a="1"/>
  <c r="K920" i="14" s="1"/>
  <c r="K849" i="14" a="1"/>
  <c r="K849" i="14" s="1"/>
  <c r="K786" i="14" a="1"/>
  <c r="K786" i="14" s="1"/>
  <c r="K711" i="14" a="1"/>
  <c r="K711" i="14" s="1"/>
  <c r="K639" i="14" a="1"/>
  <c r="K639" i="14" s="1"/>
  <c r="K572" i="14" a="1"/>
  <c r="K572" i="14" s="1"/>
  <c r="K518" i="14" a="1"/>
  <c r="K518" i="14" s="1"/>
  <c r="K1165" i="14" a="1"/>
  <c r="K1165" i="14" s="1"/>
  <c r="K1022" i="14" a="1"/>
  <c r="K1022" i="14" s="1"/>
  <c r="K908" i="14" a="1"/>
  <c r="K908" i="14" s="1"/>
  <c r="K840" i="14" a="1"/>
  <c r="K840" i="14" s="1"/>
  <c r="K770" i="14" a="1"/>
  <c r="K770" i="14" s="1"/>
  <c r="K717" i="14" a="1"/>
  <c r="K717" i="14" s="1"/>
  <c r="K652" i="14" a="1"/>
  <c r="K652" i="14" s="1"/>
  <c r="K590" i="14" a="1"/>
  <c r="K590" i="14" s="1"/>
  <c r="K524" i="14" a="1"/>
  <c r="K524" i="14" s="1"/>
  <c r="K1177" i="14" a="1"/>
  <c r="K1177" i="14" s="1"/>
  <c r="K1049" i="14" a="1"/>
  <c r="K1049" i="14" s="1"/>
  <c r="K938" i="14" a="1"/>
  <c r="K938" i="14" s="1"/>
  <c r="K863" i="14" a="1"/>
  <c r="K863" i="14" s="1"/>
  <c r="K803" i="14" a="1"/>
  <c r="K803" i="14" s="1"/>
  <c r="K723" i="14" a="1"/>
  <c r="K723" i="14" s="1"/>
  <c r="K658" i="14" a="1"/>
  <c r="K658" i="14" s="1"/>
  <c r="K603" i="14" a="1"/>
  <c r="K603" i="14" s="1"/>
  <c r="K523" i="14" a="1"/>
  <c r="K523" i="14" s="1"/>
  <c r="K1190" i="14" a="1"/>
  <c r="K1190" i="14" s="1"/>
  <c r="K1063" i="14" a="1"/>
  <c r="K1063" i="14" s="1"/>
  <c r="K950" i="14" a="1"/>
  <c r="K950" i="14" s="1"/>
  <c r="K870" i="14" a="1"/>
  <c r="K870" i="14" s="1"/>
  <c r="K802" i="14" a="1"/>
  <c r="K802" i="14" s="1"/>
  <c r="K749" i="14" a="1"/>
  <c r="K749" i="14" s="1"/>
  <c r="K693" i="14" a="1"/>
  <c r="K693" i="14" s="1"/>
  <c r="K631" i="14" a="1"/>
  <c r="K631" i="14" s="1"/>
  <c r="K577" i="14" a="1"/>
  <c r="K577" i="14" s="1"/>
  <c r="K1151" i="14" a="1"/>
  <c r="K1151" i="14" s="1"/>
  <c r="K1019" i="14" a="1"/>
  <c r="K1019" i="14" s="1"/>
  <c r="K914" i="14" a="1"/>
  <c r="K914" i="14" s="1"/>
  <c r="K845" i="14" a="1"/>
  <c r="K845" i="14" s="1"/>
  <c r="K775" i="14" a="1"/>
  <c r="K775" i="14" s="1"/>
  <c r="K700" i="14" a="1"/>
  <c r="K700" i="14" s="1"/>
  <c r="K624" i="14" a="1"/>
  <c r="K624" i="14" s="1"/>
  <c r="K562" i="14" a="1"/>
  <c r="K562" i="14" s="1"/>
  <c r="K508" i="14" a="1"/>
  <c r="K508" i="14" s="1"/>
  <c r="K449" i="14" a="1"/>
  <c r="K449" i="14" s="1"/>
  <c r="K383" i="14" a="1"/>
  <c r="K383" i="14" s="1"/>
  <c r="K329" i="14" a="1"/>
  <c r="K329" i="14" s="1"/>
  <c r="K274" i="14" a="1"/>
  <c r="K274" i="14" s="1"/>
  <c r="K40" i="14" a="1"/>
  <c r="K40" i="14" s="1"/>
  <c r="K104" i="14" a="1"/>
  <c r="K104" i="14" s="1"/>
  <c r="K174" i="14" a="1"/>
  <c r="K174" i="14" s="1"/>
  <c r="K262" i="14" a="1"/>
  <c r="K262" i="14" s="1"/>
  <c r="K414" i="14" a="1"/>
  <c r="K414" i="14" s="1"/>
  <c r="K17" i="14" a="1"/>
  <c r="K17" i="14" s="1"/>
  <c r="K81" i="14" a="1"/>
  <c r="K81" i="14" s="1"/>
  <c r="K145" i="14" a="1"/>
  <c r="K145" i="14" s="1"/>
  <c r="K217" i="14" a="1"/>
  <c r="K217" i="14" s="1"/>
  <c r="K318" i="14" a="1"/>
  <c r="K318" i="14" s="1"/>
  <c r="K468" i="14" a="1"/>
  <c r="K468" i="14" s="1"/>
  <c r="K42" i="14" a="1"/>
  <c r="K42" i="14" s="1"/>
  <c r="K106" i="14" a="1"/>
  <c r="K106" i="14" s="1"/>
  <c r="K169" i="14" a="1"/>
  <c r="K169" i="14" s="1"/>
  <c r="K229" i="14" a="1"/>
  <c r="K229" i="14" s="1"/>
  <c r="K363" i="14" a="1"/>
  <c r="K363" i="14" s="1"/>
  <c r="K473" i="14" a="1"/>
  <c r="K473" i="14" s="1"/>
  <c r="K406" i="14" a="1"/>
  <c r="K406" i="14" s="1"/>
  <c r="K125" i="14" a="1"/>
  <c r="K125" i="14" s="1"/>
  <c r="K38" i="14" a="1"/>
  <c r="K38" i="14" s="1"/>
  <c r="K384" i="14" a="1"/>
  <c r="K384" i="14" s="1"/>
  <c r="K426" i="14" a="1"/>
  <c r="K426" i="14" s="1"/>
  <c r="K1423" i="14" a="1"/>
  <c r="K1423" i="14" s="1"/>
  <c r="K1168" i="14" a="1"/>
  <c r="K1168" i="14" s="1"/>
  <c r="K925" i="14" a="1"/>
  <c r="K925" i="14" s="1"/>
  <c r="K1301" i="14" a="1"/>
  <c r="K1301" i="14" s="1"/>
  <c r="K1059" i="14" a="1"/>
  <c r="K1059" i="14" s="1"/>
  <c r="K1341" i="14" a="1"/>
  <c r="K1341" i="14" s="1"/>
  <c r="K1092" i="14" a="1"/>
  <c r="K1092" i="14" s="1"/>
  <c r="K1367" i="14" a="1"/>
  <c r="K1367" i="14" s="1"/>
  <c r="K1359" i="14" a="1"/>
  <c r="K1359" i="14" s="1"/>
  <c r="K1261" i="14" a="1"/>
  <c r="K1261" i="14" s="1"/>
  <c r="K1260" i="14" a="1"/>
  <c r="K1260" i="14" s="1"/>
  <c r="K1196" i="14" a="1"/>
  <c r="K1196" i="14" s="1"/>
  <c r="K1085" i="14" a="1"/>
  <c r="K1085" i="14" s="1"/>
  <c r="K795" i="14" a="1"/>
  <c r="K795" i="14" s="1"/>
  <c r="K561" i="14" a="1"/>
  <c r="K561" i="14" s="1"/>
  <c r="K224" i="14" a="1"/>
  <c r="K224" i="14" s="1"/>
  <c r="K836" i="14" a="1"/>
  <c r="K836" i="14" s="1"/>
  <c r="K581" i="14" a="1"/>
  <c r="K581" i="14" s="1"/>
  <c r="K347" i="14" a="1"/>
  <c r="K347" i="14" s="1"/>
  <c r="K875" i="14" a="1"/>
  <c r="K875" i="14" s="1"/>
  <c r="K647" i="14" a="1"/>
  <c r="K647" i="14" s="1"/>
  <c r="K300" i="14" a="1"/>
  <c r="K300" i="14" s="1"/>
  <c r="K841" i="14" a="1"/>
  <c r="K841" i="14" s="1"/>
  <c r="K634" i="14" a="1"/>
  <c r="K634" i="14" s="1"/>
  <c r="K1007" i="14" a="1"/>
  <c r="K1007" i="14" s="1"/>
  <c r="K646" i="14" a="1"/>
  <c r="K646" i="14" s="1"/>
  <c r="K1035" i="14" a="1"/>
  <c r="K1035" i="14" s="1"/>
  <c r="K651" i="14" a="1"/>
  <c r="K651" i="14" s="1"/>
  <c r="K937" i="14" a="1"/>
  <c r="K937" i="14" s="1"/>
  <c r="K625" i="14" a="1"/>
  <c r="K625" i="14" s="1"/>
  <c r="K904" i="14" a="1"/>
  <c r="K904" i="14" s="1"/>
  <c r="K616" i="14" a="1"/>
  <c r="K616" i="14" s="1"/>
  <c r="K376" i="14" a="1"/>
  <c r="K376" i="14" s="1"/>
  <c r="K112" i="14" a="1"/>
  <c r="K112" i="14" s="1"/>
  <c r="K89" i="14" a="1"/>
  <c r="K89" i="14" s="1"/>
  <c r="K495" i="14" a="1"/>
  <c r="K495" i="14" s="1"/>
  <c r="K377" i="14" a="1"/>
  <c r="K377" i="14" s="1"/>
  <c r="K420" i="14" a="1"/>
  <c r="K420" i="14" s="1"/>
  <c r="K407" i="14" a="1"/>
  <c r="K407" i="14" s="1"/>
  <c r="K110" i="14" a="1"/>
  <c r="K110" i="14" s="1"/>
  <c r="K135" i="14" a="1"/>
  <c r="K135" i="14" s="1"/>
  <c r="K1104" i="14" a="1"/>
  <c r="K1104" i="14" s="1"/>
  <c r="K1362" i="14" a="1"/>
  <c r="K1362" i="14" s="1"/>
  <c r="K1052" i="14" a="1"/>
  <c r="K1052" i="14" s="1"/>
  <c r="K1334" i="14" a="1"/>
  <c r="K1334" i="14" s="1"/>
  <c r="K947" i="14" a="1"/>
  <c r="K947" i="14" s="1"/>
  <c r="K1236" i="14" a="1"/>
  <c r="K1236" i="14" s="1"/>
  <c r="K1311" i="14" a="1"/>
  <c r="K1311" i="14" s="1"/>
  <c r="K1310" i="14" a="1"/>
  <c r="K1310" i="14" s="1"/>
  <c r="K1254" i="14" a="1"/>
  <c r="K1254" i="14" s="1"/>
  <c r="K1072" i="14" a="1"/>
  <c r="K1072" i="14" s="1"/>
  <c r="K733" i="14" a="1"/>
  <c r="K733" i="14" s="1"/>
  <c r="K354" i="14" a="1"/>
  <c r="K354" i="14" s="1"/>
  <c r="K982" i="14" a="1"/>
  <c r="K982" i="14" s="1"/>
  <c r="K574" i="14" a="1"/>
  <c r="K574" i="14" s="1"/>
  <c r="K341" i="14" a="1"/>
  <c r="K341" i="14" s="1"/>
  <c r="K866" i="14" a="1"/>
  <c r="K866" i="14" s="1"/>
  <c r="K559" i="14" a="1"/>
  <c r="K559" i="14" s="1"/>
  <c r="K293" i="14" a="1"/>
  <c r="K293" i="14" s="1"/>
  <c r="K771" i="14" a="1"/>
  <c r="K771" i="14" s="1"/>
  <c r="K491" i="14" a="1"/>
  <c r="K491" i="14" s="1"/>
  <c r="K695" i="14" a="1"/>
  <c r="K695" i="14" s="1"/>
  <c r="K1153" i="14" a="1"/>
  <c r="K1153" i="14" s="1"/>
  <c r="K645" i="14" a="1"/>
  <c r="K645" i="14" s="1"/>
  <c r="K1034" i="14" a="1"/>
  <c r="K1034" i="14" s="1"/>
  <c r="K617" i="14" a="1"/>
  <c r="K617" i="14" s="1"/>
  <c r="K897" i="14" a="1"/>
  <c r="K897" i="14" s="1"/>
  <c r="K609" i="14" a="1"/>
  <c r="K609" i="14" s="1"/>
  <c r="K259" i="14" a="1"/>
  <c r="K259" i="14" s="1"/>
  <c r="K291" i="14" a="1"/>
  <c r="K291" i="14" s="1"/>
  <c r="K33" i="14" a="1"/>
  <c r="K33" i="14" s="1"/>
  <c r="K97" i="14" a="1"/>
  <c r="K97" i="14" s="1"/>
  <c r="K373" i="14" a="1"/>
  <c r="K373" i="14" s="1"/>
  <c r="K253" i="14" a="1"/>
  <c r="K253" i="14" s="1"/>
  <c r="K212" i="14" a="1"/>
  <c r="K212" i="14" s="1"/>
  <c r="K421" i="14" a="1"/>
  <c r="K421" i="14" s="1"/>
  <c r="K446" i="14" a="1"/>
  <c r="K446" i="14" s="1"/>
  <c r="K207" i="14" a="1"/>
  <c r="K207" i="14" s="1"/>
  <c r="K909" i="14" a="1"/>
  <c r="K909" i="14" s="1"/>
  <c r="K1172" i="14" a="1"/>
  <c r="K1172" i="14" s="1"/>
  <c r="K1382" i="14" a="1"/>
  <c r="K1382" i="14" s="1"/>
  <c r="K1000" i="14" a="1"/>
  <c r="K1000" i="14" s="1"/>
  <c r="K1299" i="14" a="1"/>
  <c r="K1299" i="14" s="1"/>
  <c r="K1305" i="14" a="1"/>
  <c r="K1305" i="14" s="1"/>
  <c r="K1304" i="14" a="1"/>
  <c r="K1304" i="14" s="1"/>
  <c r="K1061" i="14" a="1"/>
  <c r="K1061" i="14" s="1"/>
  <c r="K935" i="14" a="1"/>
  <c r="K935" i="14" s="1"/>
  <c r="K546" i="14" a="1"/>
  <c r="K546" i="14" s="1"/>
  <c r="K273" i="14" a="1"/>
  <c r="K273" i="14" s="1"/>
  <c r="K885" i="14" a="1"/>
  <c r="K885" i="14" s="1"/>
  <c r="K442" i="14" a="1"/>
  <c r="K442" i="14" s="1"/>
  <c r="K1198" i="14" a="1"/>
  <c r="K1198" i="14" s="1"/>
  <c r="K621" i="14" a="1"/>
  <c r="K621" i="14" s="1"/>
  <c r="K352" i="14" a="1"/>
  <c r="K352" i="14" s="1"/>
  <c r="K764" i="14" a="1"/>
  <c r="K764" i="14" s="1"/>
  <c r="K483" i="14" a="1"/>
  <c r="K483" i="14" s="1"/>
  <c r="K687" i="14" a="1"/>
  <c r="K687" i="14" s="1"/>
  <c r="K1006" i="14" a="1"/>
  <c r="K1006" i="14" s="1"/>
  <c r="K638" i="14" a="1"/>
  <c r="K638" i="14" s="1"/>
  <c r="K916" i="14" a="1"/>
  <c r="K916" i="14" s="1"/>
  <c r="K610" i="14" a="1"/>
  <c r="K610" i="14" s="1"/>
  <c r="K748" i="14" a="1"/>
  <c r="K748" i="14" s="1"/>
  <c r="K487" i="14" a="1"/>
  <c r="K487" i="14" s="1"/>
  <c r="K194" i="14" a="1"/>
  <c r="K194" i="14" s="1"/>
  <c r="K387" i="14" a="1"/>
  <c r="K387" i="14" s="1"/>
  <c r="K338" i="14" a="1"/>
  <c r="K338" i="14" s="1"/>
  <c r="K460" i="14" a="1"/>
  <c r="K460" i="14" s="1"/>
  <c r="K522" i="14" a="1"/>
  <c r="K522" i="14" s="1"/>
  <c r="K450" i="14" a="1"/>
  <c r="K450" i="14" s="1"/>
  <c r="K1025" i="14" a="1"/>
  <c r="K1025" i="14" s="1"/>
  <c r="K1098" i="14" a="1"/>
  <c r="K1098" i="14" s="1"/>
  <c r="K1251" i="14" a="1"/>
  <c r="K1251" i="14" s="1"/>
  <c r="K1412" i="14" a="1"/>
  <c r="K1412" i="14" s="1"/>
  <c r="K1256" i="14" a="1"/>
  <c r="K1256" i="14" s="1"/>
  <c r="K1234" i="14" a="1"/>
  <c r="K1234" i="14" s="1"/>
  <c r="K1303" i="14" a="1"/>
  <c r="K1303" i="14" s="1"/>
  <c r="K995" i="14" a="1"/>
  <c r="K995" i="14" s="1"/>
  <c r="K721" i="14" a="1"/>
  <c r="K721" i="14" s="1"/>
  <c r="K335" i="14" a="1"/>
  <c r="K335" i="14" s="1"/>
  <c r="K813" i="14" a="1"/>
  <c r="K813" i="14" s="1"/>
  <c r="K436" i="14" a="1"/>
  <c r="K436" i="14" s="1"/>
  <c r="K1042" i="14" a="1"/>
  <c r="K1042" i="14" s="1"/>
  <c r="K544" i="14" a="1"/>
  <c r="K544" i="14" s="1"/>
  <c r="K222" i="14" a="1"/>
  <c r="K222" i="14" s="1"/>
  <c r="K613" i="14" a="1"/>
  <c r="K613" i="14" s="1"/>
  <c r="K873" i="14" a="1"/>
  <c r="K873" i="14" s="1"/>
  <c r="K557" i="14" a="1"/>
  <c r="K557" i="14" s="1"/>
  <c r="K832" i="14" a="1"/>
  <c r="K832" i="14" s="1"/>
  <c r="K489" i="14" a="1"/>
  <c r="K489" i="14" s="1"/>
  <c r="K722" i="14" a="1"/>
  <c r="K722" i="14" s="1"/>
  <c r="K959" i="14" a="1"/>
  <c r="K959" i="14" s="1"/>
  <c r="K480" i="14" a="1"/>
  <c r="K480" i="14" s="1"/>
  <c r="K72" i="14" a="1"/>
  <c r="K72" i="14" s="1"/>
  <c r="K10" i="14" a="1"/>
  <c r="K10" i="14" s="1"/>
  <c r="K20" i="14" a="1"/>
  <c r="K20" i="14" s="1"/>
  <c r="K21" i="14" a="1"/>
  <c r="K21" i="14" s="1"/>
  <c r="K61" i="14" a="1"/>
  <c r="K61" i="14" s="1"/>
  <c r="K393" i="14" a="1"/>
  <c r="K393" i="14" s="1"/>
  <c r="K1457" i="14" a="1"/>
  <c r="K1457" i="14" s="1"/>
  <c r="K1394" i="14" a="1"/>
  <c r="K1394" i="14" s="1"/>
  <c r="K1018" i="14" a="1"/>
  <c r="K1018" i="14" s="1"/>
  <c r="K287" i="14" a="1"/>
  <c r="K287" i="14" s="1"/>
  <c r="K223" i="14" a="1"/>
  <c r="K223" i="14" s="1"/>
  <c r="K1012" i="14" a="1"/>
  <c r="K1012" i="14" s="1"/>
  <c r="K703" i="14" a="1"/>
  <c r="K703" i="14" s="1"/>
  <c r="K1176" i="14" a="1"/>
  <c r="K1176" i="14" s="1"/>
  <c r="K692" i="14" a="1"/>
  <c r="K692" i="14" s="1"/>
  <c r="K50" i="14" a="1"/>
  <c r="K50" i="14" s="1"/>
  <c r="K199" i="14" a="1"/>
  <c r="K199" i="14" s="1"/>
  <c r="K1422" i="14" a="1"/>
  <c r="K1422" i="14" s="1"/>
  <c r="K1282" i="14" a="1"/>
  <c r="K1282" i="14" s="1"/>
  <c r="K1447" i="14" a="1"/>
  <c r="K1447" i="14" s="1"/>
  <c r="K1129" i="14" a="1"/>
  <c r="K1129" i="14" s="1"/>
  <c r="K608" i="14" a="1"/>
  <c r="K608" i="14" s="1"/>
  <c r="K698" i="14" a="1"/>
  <c r="K698" i="14" s="1"/>
  <c r="K806" i="14" a="1"/>
  <c r="K806" i="14" s="1"/>
  <c r="K1130" i="14" a="1"/>
  <c r="K1130" i="14" s="1"/>
  <c r="K991" i="14" a="1"/>
  <c r="K991" i="14" s="1"/>
  <c r="K702" i="14" a="1"/>
  <c r="K702" i="14" s="1"/>
  <c r="K678" i="14" a="1"/>
  <c r="K678" i="14" s="1"/>
  <c r="K494" i="14" a="1"/>
  <c r="K494" i="14" s="1"/>
  <c r="K439" i="14" a="1"/>
  <c r="K439" i="14" s="1"/>
  <c r="K58" i="14" a="1"/>
  <c r="K58" i="14" s="1"/>
  <c r="K183" i="14" a="1"/>
  <c r="K183" i="14" s="1"/>
  <c r="K143" i="14" a="1"/>
  <c r="K143" i="14" s="1"/>
  <c r="K1414" i="14" a="1"/>
  <c r="K1414" i="14" s="1"/>
  <c r="K1269" i="14" a="1"/>
  <c r="K1269" i="14" s="1"/>
  <c r="K1440" i="14" a="1"/>
  <c r="K1440" i="14" s="1"/>
  <c r="K1123" i="14" a="1"/>
  <c r="K1123" i="14" s="1"/>
  <c r="K479" i="14" a="1"/>
  <c r="K479" i="14" s="1"/>
  <c r="K629" i="14" a="1"/>
  <c r="K629" i="14" s="1"/>
  <c r="K745" i="14" a="1"/>
  <c r="K745" i="14" s="1"/>
  <c r="K826" i="14" a="1"/>
  <c r="K826" i="14" s="1"/>
  <c r="K627" i="14" a="1"/>
  <c r="K627" i="14" s="1"/>
  <c r="K1139" i="14" a="1"/>
  <c r="K1139" i="14" s="1"/>
  <c r="K888" i="14" a="1"/>
  <c r="K888" i="14" s="1"/>
  <c r="K128" i="14" a="1"/>
  <c r="K128" i="14" s="1"/>
  <c r="K168" i="14" a="1"/>
  <c r="K168" i="14" s="1"/>
  <c r="K130" i="14" a="1"/>
  <c r="K130" i="14" s="1"/>
  <c r="K343" i="14" a="1"/>
  <c r="K343" i="14" s="1"/>
  <c r="K1435" i="14" a="1"/>
  <c r="K1435" i="14" s="1"/>
  <c r="K1327" i="14" a="1"/>
  <c r="K1327" i="14" s="1"/>
  <c r="K1174" i="14" a="1"/>
  <c r="K1174" i="14" s="1"/>
  <c r="K540" i="14" a="1"/>
  <c r="K540" i="14" s="1"/>
  <c r="K622" i="14" a="1"/>
  <c r="K622" i="14" s="1"/>
  <c r="K737" i="14" a="1"/>
  <c r="K737" i="14" s="1"/>
  <c r="K818" i="14" a="1"/>
  <c r="K818" i="14" s="1"/>
  <c r="K990" i="14" a="1"/>
  <c r="K990" i="14" s="1"/>
  <c r="K776" i="14" a="1"/>
  <c r="K776" i="14" s="1"/>
  <c r="K595" i="14" a="1"/>
  <c r="K595" i="14" s="1"/>
  <c r="K52" i="14" a="1"/>
  <c r="K52" i="14" s="1"/>
  <c r="K53" i="14" a="1"/>
  <c r="K53" i="14" s="1"/>
  <c r="K93" i="14" a="1"/>
  <c r="K93" i="14" s="1"/>
  <c r="K310" i="14" a="1"/>
  <c r="K310" i="14" s="1"/>
  <c r="K46" i="14" a="1"/>
  <c r="K46" i="14" s="1"/>
  <c r="K1293" i="14" a="1"/>
  <c r="K1293" i="14" s="1"/>
  <c r="K1079" i="14" a="1"/>
  <c r="K1079" i="14" s="1"/>
  <c r="K1380" i="14" a="1"/>
  <c r="K1380" i="14" s="1"/>
  <c r="K1188" i="14" a="1"/>
  <c r="K1188" i="14" s="1"/>
  <c r="K670" i="14" a="1"/>
  <c r="K670" i="14" s="1"/>
  <c r="K828" i="14" a="1"/>
  <c r="K828" i="14" s="1"/>
  <c r="K943" i="14" a="1"/>
  <c r="K943" i="14" s="1"/>
  <c r="K237" i="14" a="1"/>
  <c r="K237" i="14" s="1"/>
  <c r="K1114" i="14" a="1"/>
  <c r="K1114" i="14" s="1"/>
  <c r="K918" i="14" a="1"/>
  <c r="K918" i="14" s="1"/>
  <c r="K734" i="14" a="1"/>
  <c r="K734" i="14" s="1"/>
  <c r="K547" i="14" a="1"/>
  <c r="K547" i="14" s="1"/>
  <c r="K124" i="14" a="1"/>
  <c r="K124" i="14" s="1"/>
  <c r="K289" i="14" a="1"/>
  <c r="K289" i="14" s="1"/>
  <c r="K970" i="14" a="1"/>
  <c r="K970" i="14" s="1"/>
  <c r="K1329" i="14" a="1"/>
  <c r="K1329" i="14" s="1"/>
  <c r="K1403" i="14" a="1"/>
  <c r="K1403" i="14" s="1"/>
  <c r="K1385" i="14" a="1"/>
  <c r="K1385" i="14" s="1"/>
  <c r="K663" i="14" a="1"/>
  <c r="K663" i="14" s="1"/>
  <c r="K690" i="14" a="1"/>
  <c r="K690" i="14" s="1"/>
  <c r="K858" i="14" a="1"/>
  <c r="K858" i="14" s="1"/>
  <c r="K230" i="14" a="1"/>
  <c r="K230" i="14" s="1"/>
  <c r="K817" i="14" a="1"/>
  <c r="K817" i="14" s="1"/>
  <c r="K564" i="14" a="1"/>
  <c r="K564" i="14" s="1"/>
  <c r="K1111" i="14" a="1"/>
  <c r="K1111" i="14" s="1"/>
  <c r="K309" i="14" a="1"/>
  <c r="K309" i="14" s="1"/>
  <c r="K41" i="14" a="1"/>
  <c r="K41" i="14" s="1"/>
  <c r="K219" i="14" a="1"/>
  <c r="K219" i="14" s="1"/>
  <c r="K466" i="14" a="1"/>
  <c r="K466" i="14" s="1"/>
  <c r="K1348" i="14" a="1"/>
  <c r="K1348" i="14" s="1"/>
  <c r="K992" i="14" a="1"/>
  <c r="K992" i="14" s="1"/>
  <c r="K1357" i="14" a="1"/>
  <c r="K1357" i="14" s="1"/>
  <c r="K1043" i="14" a="1"/>
  <c r="K1043" i="14" s="1"/>
  <c r="K205" i="14" a="1"/>
  <c r="K205" i="14" s="1"/>
  <c r="K327" i="14" a="1"/>
  <c r="K327" i="14" s="1"/>
  <c r="K409" i="14" a="1"/>
  <c r="K409" i="14" s="1"/>
  <c r="K965" i="14" a="1"/>
  <c r="K965" i="14" s="1"/>
  <c r="K632" i="14" a="1"/>
  <c r="K632" i="14" s="1"/>
  <c r="K1088" i="14" a="1"/>
  <c r="K1088" i="14" s="1"/>
  <c r="K8" i="14" a="1"/>
  <c r="K8" i="14" s="1"/>
  <c r="K74" i="14" a="1"/>
  <c r="K74" i="14" s="1"/>
  <c r="K101" i="14" a="1"/>
  <c r="K101" i="14" s="1"/>
  <c r="K103" i="14" a="1"/>
  <c r="K103" i="14" s="1"/>
  <c r="K7" i="14" a="1"/>
  <c r="K7" i="14" s="1"/>
  <c r="K47" i="14" a="1"/>
  <c r="K47" i="14" s="1"/>
  <c r="K206" i="14" a="1"/>
  <c r="K206" i="14" s="1"/>
  <c r="K985" i="14" a="1"/>
  <c r="K985" i="14" s="1"/>
  <c r="K1229" i="14" a="1"/>
  <c r="K1229" i="14" s="1"/>
  <c r="K1452" i="14" a="1"/>
  <c r="K1452" i="14" s="1"/>
  <c r="K781" i="14" a="1"/>
  <c r="K781" i="14" s="1"/>
  <c r="K820" i="14" a="1"/>
  <c r="K820" i="14" s="1"/>
  <c r="K932" i="14" a="1"/>
  <c r="K932" i="14" s="1"/>
  <c r="K1106" i="14" a="1"/>
  <c r="K1106" i="14" s="1"/>
  <c r="K975" i="14" a="1"/>
  <c r="K975" i="14" s="1"/>
  <c r="K777" i="14" a="1"/>
  <c r="K777" i="14" s="1"/>
  <c r="K671" i="14" a="1"/>
  <c r="K671" i="14" s="1"/>
  <c r="K431" i="14" a="1"/>
  <c r="K431" i="14" s="1"/>
  <c r="K188" i="14" a="1"/>
  <c r="K188" i="14" s="1"/>
  <c r="K226" i="14" a="1"/>
  <c r="K226" i="14" s="1"/>
  <c r="K977" i="14" a="1"/>
  <c r="K977" i="14" s="1"/>
  <c r="K1395" i="14" a="1"/>
  <c r="K1395" i="14" s="1"/>
  <c r="K1240" i="14" a="1"/>
  <c r="K1240" i="14" s="1"/>
  <c r="K594" i="14" a="1"/>
  <c r="K594" i="14" s="1"/>
  <c r="K683" i="14" a="1"/>
  <c r="K683" i="14" s="1"/>
  <c r="K793" i="14" a="1"/>
  <c r="K793" i="14" s="1"/>
  <c r="K883" i="14" a="1"/>
  <c r="K883" i="14" s="1"/>
  <c r="K743" i="14" a="1"/>
  <c r="K743" i="14" s="1"/>
  <c r="K549" i="14" a="1"/>
  <c r="K549" i="14" s="1"/>
  <c r="K814" i="14" a="1"/>
  <c r="K814" i="14" s="1"/>
  <c r="K467" i="14" a="1"/>
  <c r="K467" i="14" s="1"/>
  <c r="K196" i="14" a="1"/>
  <c r="K196" i="14" s="1"/>
  <c r="K23" i="14" a="1"/>
  <c r="K23" i="14" s="1"/>
  <c r="K63" i="14" a="1"/>
  <c r="K63" i="14" s="1"/>
  <c r="K126" i="14" a="1"/>
  <c r="K126" i="14" s="1"/>
  <c r="K1406" i="14" a="1"/>
  <c r="K1406" i="14" s="1"/>
  <c r="K1127" i="14" a="1"/>
  <c r="K1127" i="14" s="1"/>
  <c r="K1417" i="14" a="1"/>
  <c r="K1417" i="14" s="1"/>
  <c r="K924" i="14" a="1"/>
  <c r="K924" i="14" s="1"/>
  <c r="K1095" i="14" a="1"/>
  <c r="K1095" i="14" s="1"/>
  <c r="K850" i="14" a="1"/>
  <c r="K850" i="14" s="1"/>
  <c r="K966" i="14" a="1"/>
  <c r="K966" i="14" s="1"/>
  <c r="K680" i="14" a="1"/>
  <c r="K680" i="14" s="1"/>
  <c r="K831" i="14" a="1"/>
  <c r="K831" i="14" s="1"/>
  <c r="K534" i="14" a="1"/>
  <c r="K534" i="14" s="1"/>
  <c r="K55" i="14" a="1"/>
  <c r="K55" i="14" s="1"/>
  <c r="K11" i="14" a="1"/>
  <c r="K11" i="14" s="1"/>
  <c r="K95" i="14" a="1"/>
  <c r="K95" i="14" s="1"/>
  <c r="K163" i="14" a="1"/>
  <c r="K163" i="14" s="1"/>
  <c r="K232" i="14" a="1"/>
  <c r="K232" i="14" s="1"/>
  <c r="K350" i="14" a="1"/>
  <c r="K350" i="14" s="1"/>
  <c r="K459" i="14" a="1"/>
  <c r="K459" i="14" s="1"/>
  <c r="K140" i="14" a="1"/>
  <c r="K140" i="14" s="1"/>
  <c r="K198" i="14" a="1"/>
  <c r="K198" i="14" s="1"/>
  <c r="K324" i="14" a="1"/>
  <c r="K324" i="14" s="1"/>
  <c r="K475" i="14" a="1"/>
  <c r="K475" i="14" s="1"/>
  <c r="K157" i="14" a="1"/>
  <c r="K157" i="14" s="1"/>
  <c r="K234" i="14" a="1"/>
  <c r="K234" i="14" s="1"/>
  <c r="K351" i="14" a="1"/>
  <c r="K351" i="14" s="1"/>
  <c r="K6" i="14" a="1"/>
  <c r="K6" i="14" s="1"/>
  <c r="K70" i="14" a="1"/>
  <c r="K70" i="14" s="1"/>
  <c r="K134" i="14" a="1"/>
  <c r="K134" i="14" s="1"/>
  <c r="K192" i="14" a="1"/>
  <c r="K192" i="14" s="1"/>
  <c r="K316" i="14" a="1"/>
  <c r="K316" i="14" s="1"/>
  <c r="K465" i="14" a="1"/>
  <c r="K465" i="14" s="1"/>
  <c r="K159" i="14" a="1"/>
  <c r="K159" i="14" s="1"/>
  <c r="K236" i="14" a="1"/>
  <c r="K236" i="14" s="1"/>
  <c r="K357" i="14" a="1"/>
  <c r="K357" i="14" s="1"/>
  <c r="K1451" i="14" a="1"/>
  <c r="K1451" i="14" s="1"/>
  <c r="K1391" i="14" a="1"/>
  <c r="K1391" i="14" s="1"/>
  <c r="K1330" i="14" a="1"/>
  <c r="K1330" i="14" s="1"/>
  <c r="K1271" i="14" a="1"/>
  <c r="K1271" i="14" s="1"/>
  <c r="K1195" i="14" a="1"/>
  <c r="K1195" i="14" s="1"/>
  <c r="K1144" i="14" a="1"/>
  <c r="K1144" i="14" s="1"/>
  <c r="K1081" i="14" a="1"/>
  <c r="K1081" i="14" s="1"/>
  <c r="K1017" i="14" a="1"/>
  <c r="K1017" i="14" s="1"/>
  <c r="K956" i="14" a="1"/>
  <c r="K956" i="14" s="1"/>
  <c r="K887" i="14" a="1"/>
  <c r="K887" i="14" s="1"/>
  <c r="K1398" i="14" a="1"/>
  <c r="K1398" i="14" s="1"/>
  <c r="K1335" i="14" a="1"/>
  <c r="K1335" i="14" s="1"/>
  <c r="K1270" i="14" a="1"/>
  <c r="K1270" i="14" s="1"/>
  <c r="K1216" i="14" a="1"/>
  <c r="K1216" i="14" s="1"/>
  <c r="K1155" i="14" a="1"/>
  <c r="K1155" i="14" s="1"/>
  <c r="K1086" i="14" a="1"/>
  <c r="K1086" i="14" s="1"/>
  <c r="K1031" i="14" a="1"/>
  <c r="K1031" i="14" s="1"/>
  <c r="K969" i="14" a="1"/>
  <c r="K969" i="14" s="1"/>
  <c r="K1429" i="14" a="1"/>
  <c r="K1429" i="14" s="1"/>
  <c r="K1368" i="14" a="1"/>
  <c r="K1368" i="14" s="1"/>
  <c r="K1314" i="14" a="1"/>
  <c r="K1314" i="14" s="1"/>
  <c r="K1244" i="14" a="1"/>
  <c r="K1244" i="14" s="1"/>
  <c r="K1185" i="14" a="1"/>
  <c r="K1185" i="14" s="1"/>
  <c r="K1120" i="14" a="1"/>
  <c r="K1120" i="14" s="1"/>
  <c r="K1051" i="14" a="1"/>
  <c r="K1051" i="14" s="1"/>
  <c r="K984" i="14" a="1"/>
  <c r="K984" i="14" s="1"/>
  <c r="K923" i="14" a="1"/>
  <c r="K923" i="14" s="1"/>
  <c r="K1404" i="14" a="1"/>
  <c r="K1404" i="14" s="1"/>
  <c r="K1340" i="14" a="1"/>
  <c r="K1340" i="14" s="1"/>
  <c r="K1268" i="14" a="1"/>
  <c r="K1268" i="14" s="1"/>
  <c r="K1448" i="14" a="1"/>
  <c r="K1448" i="14" s="1"/>
  <c r="K1387" i="14" a="1"/>
  <c r="K1387" i="14" s="1"/>
  <c r="K1320" i="14" a="1"/>
  <c r="K1320" i="14" s="1"/>
  <c r="K1249" i="14" a="1"/>
  <c r="K1249" i="14" s="1"/>
  <c r="K1426" i="14" a="1"/>
  <c r="K1426" i="14" s="1"/>
  <c r="K1351" i="14" a="1"/>
  <c r="K1351" i="14" s="1"/>
  <c r="K1285" i="14" a="1"/>
  <c r="K1285" i="14" s="1"/>
  <c r="K1227" i="14" a="1"/>
  <c r="K1227" i="14" s="1"/>
  <c r="K1409" i="14" a="1"/>
  <c r="K1409" i="14" s="1"/>
  <c r="K1344" i="14" a="1"/>
  <c r="K1344" i="14" s="1"/>
  <c r="K1290" i="14" a="1"/>
  <c r="K1290" i="14" s="1"/>
  <c r="K1431" i="14" a="1"/>
  <c r="K1431" i="14" s="1"/>
  <c r="K1364" i="14" a="1"/>
  <c r="K1364" i="14" s="1"/>
  <c r="K1295" i="14" a="1"/>
  <c r="K1295" i="14" s="1"/>
  <c r="K1232" i="14" a="1"/>
  <c r="K1232" i="14" s="1"/>
  <c r="K1169" i="14" a="1"/>
  <c r="K1169" i="14" s="1"/>
  <c r="K1105" i="14" a="1"/>
  <c r="K1105" i="14" s="1"/>
  <c r="K1047" i="14" a="1"/>
  <c r="K1047" i="14" s="1"/>
  <c r="K987" i="14" a="1"/>
  <c r="K987" i="14" s="1"/>
  <c r="K1147" i="14" a="1"/>
  <c r="K1147" i="14" s="1"/>
  <c r="K1029" i="14" a="1"/>
  <c r="K1029" i="14" s="1"/>
  <c r="K913" i="14" a="1"/>
  <c r="K913" i="14" s="1"/>
  <c r="K837" i="14" a="1"/>
  <c r="K837" i="14" s="1"/>
  <c r="K767" i="14" a="1"/>
  <c r="K767" i="14" s="1"/>
  <c r="K714" i="14" a="1"/>
  <c r="K714" i="14" s="1"/>
  <c r="K649" i="14" a="1"/>
  <c r="K649" i="14" s="1"/>
  <c r="K588" i="14" a="1"/>
  <c r="K588" i="14" s="1"/>
  <c r="K528" i="14" a="1"/>
  <c r="K528" i="14" s="1"/>
  <c r="K463" i="14" a="1"/>
  <c r="K463" i="14" s="1"/>
  <c r="K396" i="14" a="1"/>
  <c r="K396" i="14" s="1"/>
  <c r="K328" i="14" a="1"/>
  <c r="K328" i="14" s="1"/>
  <c r="K258" i="14" a="1"/>
  <c r="K258" i="14" s="1"/>
  <c r="K1241" i="14" a="1"/>
  <c r="K1241" i="14" s="1"/>
  <c r="K1071" i="14" a="1"/>
  <c r="K1071" i="14" s="1"/>
  <c r="K944" i="14" a="1"/>
  <c r="K944" i="14" s="1"/>
  <c r="K867" i="14" a="1"/>
  <c r="K867" i="14" s="1"/>
  <c r="K807" i="14" a="1"/>
  <c r="K807" i="14" s="1"/>
  <c r="K738" i="14" a="1"/>
  <c r="K738" i="14" s="1"/>
  <c r="K676" i="14" a="1"/>
  <c r="K676" i="14" s="1"/>
  <c r="K607" i="14" a="1"/>
  <c r="K607" i="14" s="1"/>
  <c r="K553" i="14" a="1"/>
  <c r="K553" i="14" s="1"/>
  <c r="K485" i="14" a="1"/>
  <c r="K485" i="14" s="1"/>
  <c r="K429" i="14" a="1"/>
  <c r="K429" i="14" s="1"/>
  <c r="K374" i="14" a="1"/>
  <c r="K374" i="14" s="1"/>
  <c r="K319" i="14" a="1"/>
  <c r="K319" i="14" s="1"/>
  <c r="K257" i="14" a="1"/>
  <c r="K257" i="14" s="1"/>
  <c r="K1170" i="14" a="1"/>
  <c r="K1170" i="14" s="1"/>
  <c r="K1027" i="14" a="1"/>
  <c r="K1027" i="14" s="1"/>
  <c r="K911" i="14" a="1"/>
  <c r="K911" i="14" s="1"/>
  <c r="K842" i="14" a="1"/>
  <c r="K842" i="14" s="1"/>
  <c r="K787" i="14" a="1"/>
  <c r="K787" i="14" s="1"/>
  <c r="K731" i="14" a="1"/>
  <c r="K731" i="14" s="1"/>
  <c r="K675" i="14" a="1"/>
  <c r="K675" i="14" s="1"/>
  <c r="K606" i="14" a="1"/>
  <c r="K606" i="14" s="1"/>
  <c r="K538" i="14" a="1"/>
  <c r="K538" i="14" s="1"/>
  <c r="K477" i="14" a="1"/>
  <c r="K477" i="14" s="1"/>
  <c r="K401" i="14" a="1"/>
  <c r="K401" i="14" s="1"/>
  <c r="K333" i="14" a="1"/>
  <c r="K333" i="14" s="1"/>
  <c r="K271" i="14" a="1"/>
  <c r="K271" i="14" s="1"/>
  <c r="K215" i="14" a="1"/>
  <c r="K215" i="14" s="1"/>
  <c r="K1083" i="14" a="1"/>
  <c r="K1083" i="14" s="1"/>
  <c r="K952" i="14" a="1"/>
  <c r="K952" i="14" s="1"/>
  <c r="K874" i="14" a="1"/>
  <c r="K874" i="14" s="1"/>
  <c r="K811" i="14" a="1"/>
  <c r="K811" i="14" s="1"/>
  <c r="K744" i="14" a="1"/>
  <c r="K744" i="14" s="1"/>
  <c r="K674" i="14" a="1"/>
  <c r="K674" i="14" s="1"/>
  <c r="K605" i="14" a="1"/>
  <c r="K605" i="14" s="1"/>
  <c r="K537" i="14" a="1"/>
  <c r="K537" i="14" s="1"/>
  <c r="K1221" i="14" a="1"/>
  <c r="K1221" i="14" s="1"/>
  <c r="K1064" i="14" a="1"/>
  <c r="K1064" i="14" s="1"/>
  <c r="K940" i="14" a="1"/>
  <c r="K940" i="14" s="1"/>
  <c r="K864" i="14" a="1"/>
  <c r="K864" i="14" s="1"/>
  <c r="K798" i="14" a="1"/>
  <c r="K798" i="14" s="1"/>
  <c r="K735" i="14" a="1"/>
  <c r="K735" i="14" s="1"/>
  <c r="K673" i="14" a="1"/>
  <c r="K673" i="14" s="1"/>
  <c r="K612" i="14" a="1"/>
  <c r="K612" i="14" s="1"/>
  <c r="K550" i="14" a="1"/>
  <c r="K550" i="14" s="1"/>
  <c r="K1220" i="14" a="1"/>
  <c r="K1220" i="14" s="1"/>
  <c r="K1113" i="14" a="1"/>
  <c r="K1113" i="14" s="1"/>
  <c r="K974" i="14" a="1"/>
  <c r="K974" i="14" s="1"/>
  <c r="K890" i="14" a="1"/>
  <c r="K890" i="14" s="1"/>
  <c r="K824" i="14" a="1"/>
  <c r="K824" i="14" s="1"/>
  <c r="K756" i="14" a="1"/>
  <c r="K756" i="14" s="1"/>
  <c r="K679" i="14" a="1"/>
  <c r="K679" i="14" s="1"/>
  <c r="K626" i="14" a="1"/>
  <c r="K626" i="14" s="1"/>
  <c r="K542" i="14" a="1"/>
  <c r="K542" i="14" s="1"/>
  <c r="K481" i="14" a="1"/>
  <c r="K481" i="14" s="1"/>
  <c r="K1112" i="14" a="1"/>
  <c r="K1112" i="14" s="1"/>
  <c r="K989" i="14" a="1"/>
  <c r="K989" i="14" s="1"/>
  <c r="K898" i="14" a="1"/>
  <c r="K898" i="14" s="1"/>
  <c r="K823" i="14" a="1"/>
  <c r="K823" i="14" s="1"/>
  <c r="K769" i="14" a="1"/>
  <c r="K769" i="14" s="1"/>
  <c r="K716" i="14" a="1"/>
  <c r="K716" i="14" s="1"/>
  <c r="K657" i="14" a="1"/>
  <c r="K657" i="14" s="1"/>
  <c r="K596" i="14" a="1"/>
  <c r="K596" i="14" s="1"/>
  <c r="K1189" i="14" a="1"/>
  <c r="K1189" i="14" s="1"/>
  <c r="K1077" i="14" a="1"/>
  <c r="K1077" i="14" s="1"/>
  <c r="K946" i="14" a="1"/>
  <c r="K946" i="14" s="1"/>
  <c r="K869" i="14" a="1"/>
  <c r="K869" i="14" s="1"/>
  <c r="K808" i="14" a="1"/>
  <c r="K808" i="14" s="1"/>
  <c r="K727" i="14" a="1"/>
  <c r="K727" i="14" s="1"/>
  <c r="K643" i="14" a="1"/>
  <c r="K643" i="14" s="1"/>
  <c r="K583" i="14" a="1"/>
  <c r="K583" i="14" s="1"/>
  <c r="K529" i="14" a="1"/>
  <c r="K529" i="14" s="1"/>
  <c r="K472" i="14" a="1"/>
  <c r="K472" i="14" s="1"/>
  <c r="K418" i="14" a="1"/>
  <c r="K418" i="14" s="1"/>
  <c r="K349" i="14" a="1"/>
  <c r="K349" i="14" s="1"/>
  <c r="K295" i="14" a="1"/>
  <c r="K295" i="14" s="1"/>
  <c r="K16" i="14" a="1"/>
  <c r="K16" i="14" s="1"/>
  <c r="K80" i="14" a="1"/>
  <c r="K80" i="14" s="1"/>
  <c r="K144" i="14" a="1"/>
  <c r="K144" i="14" s="1"/>
  <c r="K208" i="14" a="1"/>
  <c r="K208" i="14" s="1"/>
  <c r="K358" i="14" a="1"/>
  <c r="K358" i="14" s="1"/>
  <c r="K490" i="14" a="1"/>
  <c r="K490" i="14" s="1"/>
  <c r="K57" i="14" a="1"/>
  <c r="K57" i="14" s="1"/>
  <c r="K121" i="14" a="1"/>
  <c r="K121" i="14" s="1"/>
  <c r="K195" i="14" a="1"/>
  <c r="K195" i="14" s="1"/>
  <c r="K277" i="14" a="1"/>
  <c r="K277" i="14" s="1"/>
  <c r="K428" i="14" a="1"/>
  <c r="K428" i="14" s="1"/>
  <c r="K18" i="14" a="1"/>
  <c r="K18" i="14" s="1"/>
  <c r="K82" i="14" a="1"/>
  <c r="K82" i="14" s="1"/>
  <c r="K146" i="14" a="1"/>
  <c r="K146" i="14" s="1"/>
  <c r="K203" i="14" a="1"/>
  <c r="K203" i="14" s="1"/>
  <c r="K296" i="14" a="1"/>
  <c r="K296" i="14" s="1"/>
  <c r="K432" i="14" a="1"/>
  <c r="K432" i="14" s="1"/>
  <c r="K604" i="14" a="1"/>
  <c r="K604" i="14" s="1"/>
  <c r="K816" i="14" a="1"/>
  <c r="K816" i="14" s="1"/>
  <c r="K672" i="14" a="1"/>
  <c r="K672" i="14" s="1"/>
  <c r="K535" i="14" a="1"/>
  <c r="K535" i="14" s="1"/>
  <c r="K1101" i="14" a="1"/>
  <c r="K1101" i="14" s="1"/>
  <c r="K889" i="14" a="1"/>
  <c r="K889" i="14" s="1"/>
  <c r="K815" i="14" a="1"/>
  <c r="K815" i="14" s="1"/>
  <c r="K709" i="14" a="1"/>
  <c r="K709" i="14" s="1"/>
  <c r="K589" i="14" a="1"/>
  <c r="K589" i="14" s="1"/>
  <c r="K1062" i="14" a="1"/>
  <c r="K1062" i="14" s="1"/>
  <c r="K861" i="14" a="1"/>
  <c r="K861" i="14" s="1"/>
  <c r="K715" i="14" a="1"/>
  <c r="K715" i="14" s="1"/>
  <c r="K576" i="14" a="1"/>
  <c r="K576" i="14" s="1"/>
  <c r="K464" i="14" a="1"/>
  <c r="K464" i="14" s="1"/>
  <c r="K342" i="14" a="1"/>
  <c r="K342" i="14" s="1"/>
  <c r="K24" i="14" a="1"/>
  <c r="K24" i="14" s="1"/>
  <c r="K227" i="14" a="1"/>
  <c r="K227" i="14" s="1"/>
  <c r="K129" i="14" a="1"/>
  <c r="K129" i="14" s="1"/>
  <c r="K292" i="14" a="1"/>
  <c r="K292" i="14" s="1"/>
  <c r="K26" i="14" a="1"/>
  <c r="K26" i="14" s="1"/>
  <c r="K154" i="14" a="1"/>
  <c r="K154" i="14" s="1"/>
  <c r="K322" i="14" a="1"/>
  <c r="K322" i="14" s="1"/>
  <c r="K666" i="14" a="1"/>
  <c r="K666" i="14" s="1"/>
  <c r="K880" i="14" a="1"/>
  <c r="K880" i="14" s="1"/>
  <c r="K755" i="14" a="1"/>
  <c r="K755" i="14" s="1"/>
  <c r="K584" i="14" a="1"/>
  <c r="K584" i="14" s="1"/>
  <c r="K926" i="14" a="1"/>
  <c r="K926" i="14" s="1"/>
  <c r="K708" i="14" a="1"/>
  <c r="K708" i="14" s="1"/>
  <c r="K514" i="14" a="1"/>
  <c r="K514" i="14" s="1"/>
  <c r="K336" i="14" a="1"/>
  <c r="K336" i="14" s="1"/>
  <c r="K96" i="14" a="1"/>
  <c r="K96" i="14" s="1"/>
  <c r="K399" i="14" a="1"/>
  <c r="K399" i="14" s="1"/>
  <c r="K73" i="14" a="1"/>
  <c r="K73" i="14" s="1"/>
  <c r="K306" i="14" a="1"/>
  <c r="K306" i="14" s="1"/>
  <c r="K34" i="14" a="1"/>
  <c r="K34" i="14" s="1"/>
  <c r="K218" i="14" a="1"/>
  <c r="K218" i="14" s="1"/>
  <c r="K108" i="14" a="1"/>
  <c r="K108" i="14" s="1"/>
  <c r="K191" i="14" a="1"/>
  <c r="K191" i="14" s="1"/>
  <c r="K102" i="14" a="1"/>
  <c r="K102" i="14" s="1"/>
  <c r="K127" i="14" a="1"/>
  <c r="K127" i="14" s="1"/>
  <c r="K1363" i="14" a="1"/>
  <c r="K1363" i="14" s="1"/>
  <c r="K1110" i="14" a="1"/>
  <c r="K1110" i="14" s="1"/>
  <c r="K1436" i="14" a="1"/>
  <c r="K1436" i="14" s="1"/>
  <c r="K1186" i="14" a="1"/>
  <c r="K1186" i="14" s="1"/>
  <c r="K1397" i="14" a="1"/>
  <c r="K1397" i="14" s="1"/>
  <c r="K1154" i="14" a="1"/>
  <c r="K1154" i="14" s="1"/>
  <c r="K1449" i="14" a="1"/>
  <c r="K1449" i="14" s="1"/>
  <c r="K1419" i="14" a="1"/>
  <c r="K1419" i="14" s="1"/>
  <c r="K1319" i="14" a="1"/>
  <c r="K1319" i="14" s="1"/>
  <c r="K1318" i="14" a="1"/>
  <c r="K1318" i="14" s="1"/>
  <c r="K1259" i="14" a="1"/>
  <c r="K1259" i="14" s="1"/>
  <c r="K1200" i="14" a="1"/>
  <c r="K1200" i="14" s="1"/>
  <c r="K684" i="14" a="1"/>
  <c r="K684" i="14" s="1"/>
  <c r="K361" i="14" a="1"/>
  <c r="K361" i="14" s="1"/>
  <c r="K903" i="14" a="1"/>
  <c r="K903" i="14" s="1"/>
  <c r="K641" i="14" a="1"/>
  <c r="K641" i="14" s="1"/>
  <c r="K402" i="14" a="1"/>
  <c r="K402" i="14" s="1"/>
  <c r="K953" i="14" a="1"/>
  <c r="K953" i="14" s="1"/>
  <c r="K705" i="14" a="1"/>
  <c r="K705" i="14" s="1"/>
  <c r="K441" i="14" a="1"/>
  <c r="K441" i="14" s="1"/>
  <c r="K1158" i="14" a="1"/>
  <c r="K1158" i="14" s="1"/>
  <c r="K704" i="14" a="1"/>
  <c r="K704" i="14" s="1"/>
  <c r="K1141" i="14" a="1"/>
  <c r="K1141" i="14" s="1"/>
  <c r="K763" i="14" a="1"/>
  <c r="K763" i="14" s="1"/>
  <c r="K1164" i="14" a="1"/>
  <c r="K1164" i="14" s="1"/>
  <c r="K797" i="14" a="1"/>
  <c r="K797" i="14" s="1"/>
  <c r="K516" i="14" a="1"/>
  <c r="K516" i="14" s="1"/>
  <c r="K796" i="14" a="1"/>
  <c r="K796" i="14" s="1"/>
  <c r="K569" i="14" a="1"/>
  <c r="K569" i="14" s="1"/>
  <c r="K838" i="14" a="1"/>
  <c r="K838" i="14" s="1"/>
  <c r="K500" i="14" a="1"/>
  <c r="K500" i="14" s="1"/>
  <c r="K266" i="14" a="1"/>
  <c r="K266" i="14" s="1"/>
  <c r="K276" i="14" a="1"/>
  <c r="K276" i="14" s="1"/>
  <c r="K228" i="14" a="1"/>
  <c r="K228" i="14" s="1"/>
  <c r="K240" i="14" a="1"/>
  <c r="K240" i="14" s="1"/>
  <c r="K177" i="14" a="1"/>
  <c r="K177" i="14" s="1"/>
  <c r="K311" i="14" a="1"/>
  <c r="K311" i="14" s="1"/>
  <c r="K260" i="14" a="1"/>
  <c r="K260" i="14" s="1"/>
  <c r="K317" i="14" a="1"/>
  <c r="K317" i="14" s="1"/>
  <c r="K1415" i="14" a="1"/>
  <c r="K1415" i="14" s="1"/>
  <c r="K1289" i="14" a="1"/>
  <c r="K1289" i="14" s="1"/>
  <c r="K1046" i="14" a="1"/>
  <c r="K1046" i="14" s="1"/>
  <c r="K1238" i="14" a="1"/>
  <c r="K1238" i="14" s="1"/>
  <c r="K993" i="14" a="1"/>
  <c r="K993" i="14" s="1"/>
  <c r="K1209" i="14" a="1"/>
  <c r="K1209" i="14" s="1"/>
  <c r="K1360" i="14" a="1"/>
  <c r="K1360" i="14" s="1"/>
  <c r="K1352" i="14" a="1"/>
  <c r="K1352" i="14" s="1"/>
  <c r="K1432" i="14" a="1"/>
  <c r="K1432" i="14" s="1"/>
  <c r="K1392" i="14" a="1"/>
  <c r="K1392" i="14" s="1"/>
  <c r="K1011" i="14" a="1"/>
  <c r="K1011" i="14" s="1"/>
  <c r="K860" i="14" a="1"/>
  <c r="K860" i="14" s="1"/>
  <c r="K486" i="14" a="1"/>
  <c r="K486" i="14" s="1"/>
  <c r="K216" i="14" a="1"/>
  <c r="K216" i="14" s="1"/>
  <c r="K766" i="14" a="1"/>
  <c r="K766" i="14" s="1"/>
  <c r="K447" i="14" a="1"/>
  <c r="K447" i="14" s="1"/>
  <c r="K1233" i="14" a="1"/>
  <c r="K1233" i="14" s="1"/>
  <c r="K697" i="14" a="1"/>
  <c r="K697" i="14" s="1"/>
  <c r="K435" i="14" a="1"/>
  <c r="K435" i="14" s="1"/>
  <c r="K901" i="14" a="1"/>
  <c r="K901" i="14" s="1"/>
  <c r="K558" i="14" a="1"/>
  <c r="K558" i="14" s="1"/>
  <c r="K757" i="14" a="1"/>
  <c r="K757" i="14" s="1"/>
  <c r="K510" i="14" a="1"/>
  <c r="K510" i="14" s="1"/>
  <c r="K784" i="14" a="1"/>
  <c r="K784" i="14" s="1"/>
  <c r="K1152" i="14" a="1"/>
  <c r="K1152" i="14" s="1"/>
  <c r="K790" i="14" a="1"/>
  <c r="K790" i="14" s="1"/>
  <c r="K988" i="14" a="1"/>
  <c r="K988" i="14" s="1"/>
  <c r="K677" i="14" a="1"/>
  <c r="K677" i="14" s="1"/>
  <c r="K315" i="14" a="1"/>
  <c r="K315" i="14" s="1"/>
  <c r="K186" i="14" a="1"/>
  <c r="K186" i="14" s="1"/>
  <c r="K161" i="14" a="1"/>
  <c r="K161" i="14" s="1"/>
  <c r="K548" i="14" a="1"/>
  <c r="K548" i="14" s="1"/>
  <c r="K391" i="14" a="1"/>
  <c r="K391" i="14" s="1"/>
  <c r="K147" i="14" a="1"/>
  <c r="K147" i="14" s="1"/>
  <c r="K283" i="14" a="1"/>
  <c r="K283" i="14" s="1"/>
  <c r="K54" i="14" a="1"/>
  <c r="K54" i="14" s="1"/>
  <c r="K413" i="14" a="1"/>
  <c r="K413" i="14" s="1"/>
  <c r="K1211" i="14" a="1"/>
  <c r="K1211" i="14" s="1"/>
  <c r="K1039" i="14" a="1"/>
  <c r="K1039" i="14" s="1"/>
  <c r="K1231" i="14" a="1"/>
  <c r="K1231" i="14" s="1"/>
  <c r="K1443" i="14" a="1"/>
  <c r="K1443" i="14" s="1"/>
  <c r="K1073" i="14" a="1"/>
  <c r="K1073" i="14" s="1"/>
  <c r="K1353" i="14" a="1"/>
  <c r="K1353" i="14" s="1"/>
  <c r="K1372" i="14" a="1"/>
  <c r="K1372" i="14" s="1"/>
  <c r="K1365" i="14" a="1"/>
  <c r="K1365" i="14" s="1"/>
  <c r="K1181" i="14" a="1"/>
  <c r="K1181" i="14" s="1"/>
  <c r="K1058" i="14" a="1"/>
  <c r="K1058" i="14" s="1"/>
  <c r="K600" i="14" a="1"/>
  <c r="K600" i="14" s="1"/>
  <c r="K211" i="14" a="1"/>
  <c r="K211" i="14" s="1"/>
  <c r="K753" i="14" a="1"/>
  <c r="K753" i="14" s="1"/>
  <c r="K389" i="14" a="1"/>
  <c r="K389" i="14" s="1"/>
  <c r="K1056" i="14" a="1"/>
  <c r="K1056" i="14" s="1"/>
  <c r="K552" i="14" a="1"/>
  <c r="K552" i="14" s="1"/>
  <c r="K285" i="14" a="1"/>
  <c r="K285" i="14" s="1"/>
  <c r="K688" i="14" a="1"/>
  <c r="K688" i="14" s="1"/>
  <c r="K1102" i="14" a="1"/>
  <c r="K1102" i="14" s="1"/>
  <c r="K571" i="14" a="1"/>
  <c r="K571" i="14" s="1"/>
  <c r="K906" i="14" a="1"/>
  <c r="K906" i="14" s="1"/>
  <c r="K496" i="14" a="1"/>
  <c r="K496" i="14" s="1"/>
  <c r="K783" i="14" a="1"/>
  <c r="K783" i="14" s="1"/>
  <c r="K972" i="14" a="1"/>
  <c r="K972" i="14" s="1"/>
  <c r="K601" i="14" a="1"/>
  <c r="K601" i="14" s="1"/>
  <c r="K252" i="14" a="1"/>
  <c r="K252" i="14" s="1"/>
  <c r="K248" i="14" a="1"/>
  <c r="K248" i="14" s="1"/>
  <c r="K405" i="14" a="1"/>
  <c r="K405" i="14" s="1"/>
  <c r="K445" i="14" a="1"/>
  <c r="K445" i="14" s="1"/>
  <c r="K62" i="14" a="1"/>
  <c r="K62" i="14" s="1"/>
  <c r="K151" i="14" a="1"/>
  <c r="K151" i="14" s="1"/>
  <c r="K1458" i="14" a="1"/>
  <c r="K1458" i="14" s="1"/>
  <c r="K1399" i="14" a="1"/>
  <c r="K1399" i="14" s="1"/>
  <c r="K1277" i="14" a="1"/>
  <c r="K1277" i="14" s="1"/>
  <c r="K1093" i="14" a="1"/>
  <c r="K1093" i="14" s="1"/>
  <c r="K1276" i="14" a="1"/>
  <c r="K1276" i="14" s="1"/>
  <c r="K1038" i="14" a="1"/>
  <c r="K1038" i="14" s="1"/>
  <c r="K1193" i="14" a="1"/>
  <c r="K1193" i="14" s="1"/>
  <c r="K1346" i="14" a="1"/>
  <c r="K1346" i="14" s="1"/>
  <c r="K1433" i="14" a="1"/>
  <c r="K1433" i="14" s="1"/>
  <c r="K1296" i="14" a="1"/>
  <c r="K1296" i="14" s="1"/>
  <c r="K1117" i="14" a="1"/>
  <c r="K1117" i="14" s="1"/>
  <c r="K844" i="14" a="1"/>
  <c r="K844" i="14" s="1"/>
  <c r="K471" i="14" a="1"/>
  <c r="K471" i="14" s="1"/>
  <c r="K957" i="14" a="1"/>
  <c r="K957" i="14" s="1"/>
  <c r="K560" i="14" a="1"/>
  <c r="K560" i="14" s="1"/>
  <c r="K1182" i="14" a="1"/>
  <c r="K1182" i="14" s="1"/>
  <c r="K614" i="14" a="1"/>
  <c r="K614" i="14" s="1"/>
  <c r="K278" i="14" a="1"/>
  <c r="K278" i="14" s="1"/>
  <c r="K681" i="14" a="1"/>
  <c r="K681" i="14" s="1"/>
  <c r="K1091" i="14" a="1"/>
  <c r="K1091" i="14" s="1"/>
  <c r="K619" i="14" a="1"/>
  <c r="K619" i="14" s="1"/>
  <c r="K899" i="14" a="1"/>
  <c r="K899" i="14" s="1"/>
  <c r="K1125" i="14" a="1"/>
  <c r="K1125" i="14" s="1"/>
  <c r="K602" i="14" a="1"/>
  <c r="K602" i="14" s="1"/>
  <c r="K656" i="14" a="1"/>
  <c r="K656" i="14" s="1"/>
  <c r="K303" i="14" a="1"/>
  <c r="K303" i="14" s="1"/>
  <c r="K344" i="14" a="1"/>
  <c r="K344" i="14" s="1"/>
  <c r="K113" i="14" a="1"/>
  <c r="K113" i="14" s="1"/>
  <c r="K187" i="14" a="1"/>
  <c r="K187" i="14" s="1"/>
  <c r="K400" i="14" a="1"/>
  <c r="K400" i="14" s="1"/>
  <c r="K419" i="14" a="1"/>
  <c r="K419" i="14" s="1"/>
  <c r="O787" i="10" a="1"/>
  <c r="O787" i="10" s="1"/>
  <c r="O474" i="10" a="1"/>
  <c r="O474" i="10" s="1"/>
  <c r="O1436" i="14" a="1"/>
  <c r="O1436" i="14" s="1"/>
  <c r="O427" i="10" a="1"/>
  <c r="O427" i="10" s="1"/>
  <c r="O1377" i="9" a="1"/>
  <c r="O1377" i="9" s="1"/>
  <c r="O1169" i="14" a="1"/>
  <c r="O1169" i="14" s="1"/>
  <c r="O1009" i="14" a="1"/>
  <c r="O1009" i="14" s="1"/>
  <c r="O833" i="14" a="1"/>
  <c r="O833" i="14" s="1"/>
  <c r="O609" i="14" a="1"/>
  <c r="O609" i="14" s="1"/>
  <c r="O425" i="9" a="1"/>
  <c r="O425" i="9" s="1"/>
  <c r="O257" i="9" a="1"/>
  <c r="O257" i="9" s="1"/>
  <c r="O41" i="10" a="1"/>
  <c r="O41" i="10" s="1"/>
  <c r="O1308" i="9" a="1"/>
  <c r="O1308" i="9" s="1"/>
  <c r="O620" i="14" a="1"/>
  <c r="O620" i="14" s="1"/>
  <c r="O308" i="9" a="1"/>
  <c r="O308" i="9" s="1"/>
  <c r="O680" i="14" a="1"/>
  <c r="O680" i="14" s="1"/>
  <c r="O283" i="9" a="1"/>
  <c r="O283" i="9" s="1"/>
  <c r="O962" i="9" a="1"/>
  <c r="O962" i="9" s="1"/>
  <c r="O398" i="10" a="1"/>
  <c r="O398" i="10" s="1"/>
  <c r="O1354" i="14" a="1"/>
  <c r="O1354" i="14" s="1"/>
  <c r="O432" i="14" a="1"/>
  <c r="O432" i="14" s="1"/>
  <c r="O295" i="10" a="1"/>
  <c r="O295" i="10" s="1"/>
  <c r="O583" i="9" a="1"/>
  <c r="O583" i="9" s="1"/>
  <c r="O1005" i="10" a="1"/>
  <c r="O1005" i="10" s="1"/>
  <c r="O1412" i="14" a="1"/>
  <c r="O1412" i="14" s="1"/>
  <c r="O315" i="14" a="1"/>
  <c r="O315" i="14" s="1"/>
  <c r="O921" i="9" a="1"/>
  <c r="O921" i="9" s="1"/>
  <c r="O952" i="14" a="1"/>
  <c r="O952" i="14" s="1"/>
  <c r="O616" i="14" a="1"/>
  <c r="O616" i="14" s="1"/>
  <c r="O1247" i="14" a="1"/>
  <c r="O1247" i="14" s="1"/>
  <c r="O951" i="14" a="1"/>
  <c r="O951" i="14" s="1"/>
  <c r="O263" i="10" a="1"/>
  <c r="O263" i="10" s="1"/>
  <c r="O1270" i="14" a="1"/>
  <c r="O1270" i="14" s="1"/>
  <c r="O1070" i="14" a="1"/>
  <c r="O1070" i="14" s="1"/>
  <c r="O886" i="9" a="1"/>
  <c r="O886" i="9" s="1"/>
  <c r="O742" i="9" a="1"/>
  <c r="O742" i="9" s="1"/>
  <c r="O382" i="9" a="1"/>
  <c r="O382" i="9" s="1"/>
  <c r="O126" i="14" a="1"/>
  <c r="O126" i="14" s="1"/>
  <c r="O234" i="9" a="1"/>
  <c r="O234" i="9" s="1"/>
  <c r="O1176" i="9" a="1"/>
  <c r="O1176" i="9" s="1"/>
  <c r="O421" i="10" a="1"/>
  <c r="O421" i="10" s="1"/>
  <c r="O410" i="14" a="1"/>
  <c r="O410" i="14" s="1"/>
  <c r="O1331" i="10" a="1"/>
  <c r="O1331" i="10" s="1"/>
  <c r="O883" i="10" a="1"/>
  <c r="O883" i="10" s="1"/>
  <c r="O1346" i="14" a="1"/>
  <c r="O1346" i="14" s="1"/>
  <c r="O169" i="14" a="1"/>
  <c r="O169" i="14" s="1"/>
  <c r="O1133" i="10" a="1"/>
  <c r="O1133" i="10" s="1"/>
  <c r="O853" i="14" a="1"/>
  <c r="O853" i="14" s="1"/>
  <c r="O549" i="14" a="1"/>
  <c r="O549" i="14" s="1"/>
  <c r="O37" i="14" a="1"/>
  <c r="O37" i="14" s="1"/>
  <c r="O117" i="9" a="1"/>
  <c r="O117" i="9" s="1"/>
  <c r="O1245" i="9" a="1"/>
  <c r="O1245" i="9" s="1"/>
  <c r="O636" i="10" a="1"/>
  <c r="O636" i="10" s="1"/>
  <c r="O1332" i="9" a="1"/>
  <c r="O1332" i="9" s="1"/>
  <c r="O812" i="14" a="1"/>
  <c r="O812" i="14" s="1"/>
  <c r="O388" i="9" a="1"/>
  <c r="O388" i="9" s="1"/>
  <c r="O276" i="14" a="1"/>
  <c r="O276" i="14" s="1"/>
  <c r="O868" i="9" a="1"/>
  <c r="O868" i="9" s="1"/>
  <c r="O131" i="9" a="1"/>
  <c r="O131" i="9" s="1"/>
  <c r="O307" i="10" a="1"/>
  <c r="O307" i="10" s="1"/>
  <c r="O1379" i="14" a="1"/>
  <c r="O1379" i="14" s="1"/>
  <c r="O98" i="14" a="1"/>
  <c r="O98" i="14" s="1"/>
  <c r="O740" i="10" a="1"/>
  <c r="O740" i="10" s="1"/>
  <c r="O922" i="14" a="1"/>
  <c r="O922" i="14" s="1"/>
  <c r="O1425" i="14" a="1"/>
  <c r="O1425" i="14" s="1"/>
  <c r="O1065" i="9" a="1"/>
  <c r="O1065" i="9" s="1"/>
  <c r="O593" i="9" a="1"/>
  <c r="O593" i="9" s="1"/>
  <c r="O305" i="9" a="1"/>
  <c r="O305" i="9" s="1"/>
  <c r="O145" i="10" a="1"/>
  <c r="O145" i="10" s="1"/>
  <c r="O1162" i="9" a="1"/>
  <c r="O1162" i="9" s="1"/>
  <c r="O1107" i="14" a="1"/>
  <c r="O1107" i="14" s="1"/>
  <c r="O876" i="14" a="1"/>
  <c r="O876" i="14" s="1"/>
  <c r="O420" i="10" a="1"/>
  <c r="O420" i="10" s="1"/>
  <c r="O44" i="9" a="1"/>
  <c r="O44" i="9" s="1"/>
  <c r="O1077" i="9" a="1"/>
  <c r="O1077" i="9" s="1"/>
  <c r="O1029" i="10" a="1"/>
  <c r="O1029" i="10" s="1"/>
  <c r="O615" i="14" a="1"/>
  <c r="O615" i="14" s="1"/>
  <c r="O263" i="9" a="1"/>
  <c r="O263" i="9" s="1"/>
  <c r="O1402" i="9" a="1"/>
  <c r="O1402" i="9" s="1"/>
  <c r="O596" i="10" a="1"/>
  <c r="O596" i="10" s="1"/>
  <c r="O1315" i="10" a="1"/>
  <c r="O1315" i="10" s="1"/>
  <c r="O322" i="14" a="1"/>
  <c r="O322" i="14" s="1"/>
  <c r="O1392" i="14" a="1"/>
  <c r="O1392" i="14" s="1"/>
  <c r="O824" i="10" a="1"/>
  <c r="O824" i="10" s="1"/>
  <c r="O1063" i="14" a="1"/>
  <c r="O1063" i="14" s="1"/>
  <c r="O815" i="14" a="1"/>
  <c r="O815" i="14" s="1"/>
  <c r="O327" i="10" a="1"/>
  <c r="O327" i="10" s="1"/>
  <c r="O1150" i="9" a="1"/>
  <c r="O1150" i="9" s="1"/>
  <c r="O942" i="9" a="1"/>
  <c r="O942" i="9" s="1"/>
  <c r="O750" i="14" a="1"/>
  <c r="O750" i="14" s="1"/>
  <c r="O590" i="9" a="1"/>
  <c r="O590" i="9" s="1"/>
  <c r="O398" i="9" a="1"/>
  <c r="O398" i="9" s="1"/>
  <c r="O66" i="9" a="1"/>
  <c r="O66" i="9" s="1"/>
  <c r="O715" i="9" a="1"/>
  <c r="O715" i="9" s="1"/>
  <c r="O694" i="10" a="1"/>
  <c r="O694" i="10" s="1"/>
  <c r="L150" i="9" a="1"/>
  <c r="L150" i="9" s="1"/>
  <c r="L55" i="9" a="1"/>
  <c r="L55" i="9" s="1"/>
  <c r="L187" i="9" a="1"/>
  <c r="L187" i="9" s="1"/>
  <c r="N4" i="10" a="1"/>
  <c r="N4" i="10" s="1"/>
  <c r="O1312" i="10" a="1"/>
  <c r="O1312" i="10" s="1"/>
  <c r="O1112" i="10" a="1"/>
  <c r="O1112" i="10" s="1"/>
  <c r="O1224" i="10" a="1"/>
  <c r="O1224" i="10" s="1"/>
  <c r="O1128" i="10" a="1"/>
  <c r="O1128" i="10" s="1"/>
  <c r="O1053" i="10" a="1"/>
  <c r="O1053" i="10" s="1"/>
  <c r="O1023" i="10" a="1"/>
  <c r="O1023" i="10" s="1"/>
  <c r="O838" i="10" a="1"/>
  <c r="O838" i="10" s="1"/>
  <c r="O823" i="10" a="1"/>
  <c r="O823" i="10" s="1"/>
  <c r="O725" i="10" a="1"/>
  <c r="O725" i="10" s="1"/>
  <c r="O710" i="10" a="1"/>
  <c r="O710" i="10" s="1"/>
  <c r="O661" i="10" a="1"/>
  <c r="O661" i="10" s="1"/>
  <c r="O534" i="10" a="1"/>
  <c r="O534" i="10" s="1"/>
  <c r="O440" i="10" a="1"/>
  <c r="O440" i="10" s="1"/>
  <c r="O397" i="10" a="1"/>
  <c r="O397" i="10" s="1"/>
  <c r="O125" i="10" a="1"/>
  <c r="O125" i="10" s="1"/>
  <c r="O48" i="10" a="1"/>
  <c r="O48" i="10" s="1"/>
  <c r="O130" i="10" a="1"/>
  <c r="O130" i="10" s="1"/>
  <c r="O701" i="10" a="1"/>
  <c r="O701" i="10" s="1"/>
  <c r="O168" i="10" a="1"/>
  <c r="O168" i="10" s="1"/>
  <c r="O478" i="10" a="1"/>
  <c r="O478" i="10" s="1"/>
  <c r="O1456" i="10" a="1"/>
  <c r="O1456" i="10" s="1"/>
  <c r="O1063" i="10" a="1"/>
  <c r="O1063" i="10" s="1"/>
  <c r="O791" i="10" a="1"/>
  <c r="O791" i="10" s="1"/>
  <c r="O496" i="10" a="1"/>
  <c r="O496" i="10" s="1"/>
  <c r="O1328" i="10" a="1"/>
  <c r="O1328" i="10" s="1"/>
  <c r="O1206" i="10" a="1"/>
  <c r="O1206" i="10" s="1"/>
  <c r="O670" i="10" a="1"/>
  <c r="O670" i="10" s="1"/>
  <c r="O462" i="10" a="1"/>
  <c r="O462" i="10" s="1"/>
  <c r="O133" i="10" a="1"/>
  <c r="O133" i="10" s="1"/>
  <c r="O807" i="10" a="1"/>
  <c r="O807" i="10" s="1"/>
  <c r="O878" i="10" a="1"/>
  <c r="O878" i="10" s="1"/>
  <c r="O14" i="10" a="1"/>
  <c r="O14" i="10" s="1"/>
  <c r="O599" i="10" a="1"/>
  <c r="O599" i="10" s="1"/>
  <c r="O1364" i="10" a="1"/>
  <c r="O1364" i="10" s="1"/>
  <c r="O192" i="10" a="1"/>
  <c r="O192" i="10" s="1"/>
  <c r="O1038" i="10" a="1"/>
  <c r="O1038" i="10" s="1"/>
  <c r="O499" i="10" a="1"/>
  <c r="O499" i="10" s="1"/>
  <c r="O371" i="10" a="1"/>
  <c r="O371" i="10" s="1"/>
  <c r="O171" i="10" a="1"/>
  <c r="O171" i="10" s="1"/>
  <c r="O695" i="10" a="1"/>
  <c r="O695" i="10" s="1"/>
  <c r="O578" i="10" a="1"/>
  <c r="O578" i="10" s="1"/>
  <c r="O608" i="10" a="1"/>
  <c r="O608" i="10" s="1"/>
  <c r="O110" i="10" a="1"/>
  <c r="O110" i="10" s="1"/>
  <c r="O213" i="10" a="1"/>
  <c r="O213" i="10" s="1"/>
  <c r="O341" i="10" a="1"/>
  <c r="O341" i="10" s="1"/>
  <c r="O520" i="10" a="1"/>
  <c r="O520" i="10" s="1"/>
  <c r="O1110" i="10" a="1"/>
  <c r="O1110" i="10" s="1"/>
  <c r="O222" i="10" a="1"/>
  <c r="O222" i="10" s="1"/>
  <c r="O376" i="10" a="1"/>
  <c r="O376" i="10" s="1"/>
  <c r="O901" i="10" a="1"/>
  <c r="O901" i="10" s="1"/>
  <c r="O989" i="10" a="1"/>
  <c r="O989" i="10" s="1"/>
  <c r="O1384" i="10" a="1"/>
  <c r="O1384" i="10" s="1"/>
  <c r="O253" i="10" a="1"/>
  <c r="O253" i="10" s="1"/>
  <c r="O1111" i="10" a="1"/>
  <c r="O1111" i="10" s="1"/>
  <c r="O278" i="10" a="1"/>
  <c r="O278" i="10" s="1"/>
  <c r="O1138" i="10" a="1"/>
  <c r="O1138" i="10" s="1"/>
  <c r="O722" i="10" a="1"/>
  <c r="O722" i="10" s="1"/>
  <c r="O402" i="10" a="1"/>
  <c r="O402" i="10" s="1"/>
  <c r="O98" i="10" a="1"/>
  <c r="O98" i="10" s="1"/>
  <c r="O1441" i="10" a="1"/>
  <c r="O1441" i="10" s="1"/>
  <c r="O1185" i="10" a="1"/>
  <c r="O1185" i="10" s="1"/>
  <c r="O785" i="10" a="1"/>
  <c r="O785" i="10" s="1"/>
  <c r="O886" i="10" a="1"/>
  <c r="O886" i="10" s="1"/>
  <c r="O512" i="10" a="1"/>
  <c r="O512" i="10" s="1"/>
  <c r="O992" i="10" a="1"/>
  <c r="O992" i="10" s="1"/>
  <c r="O1239" i="10" a="1"/>
  <c r="O1239" i="10" s="1"/>
  <c r="O597" i="10" a="1"/>
  <c r="O597" i="10" s="1"/>
  <c r="O1160" i="10" a="1"/>
  <c r="O1160" i="10" s="1"/>
  <c r="O902" i="10" a="1"/>
  <c r="O902" i="10" s="1"/>
  <c r="O654" i="10" a="1"/>
  <c r="O654" i="10" s="1"/>
  <c r="O454" i="10" a="1"/>
  <c r="O454" i="10" s="1"/>
  <c r="O174" i="10" a="1"/>
  <c r="O174" i="10" s="1"/>
  <c r="O910" i="10" a="1"/>
  <c r="O910" i="10" s="1"/>
  <c r="O582" i="10" a="1"/>
  <c r="O582" i="10" s="1"/>
  <c r="O142" i="10" a="1"/>
  <c r="O142" i="10" s="1"/>
  <c r="O753" i="10" a="1"/>
  <c r="O753" i="10" s="1"/>
  <c r="O1156" i="10" a="1"/>
  <c r="O1156" i="10" s="1"/>
  <c r="O248" i="10" a="1"/>
  <c r="O248" i="10" s="1"/>
  <c r="O1072" i="10" a="1"/>
  <c r="O1072" i="10" s="1"/>
  <c r="O475" i="10" a="1"/>
  <c r="O475" i="10" s="1"/>
  <c r="O323" i="10" a="1"/>
  <c r="O323" i="10" s="1"/>
  <c r="O131" i="10" a="1"/>
  <c r="O131" i="10" s="1"/>
  <c r="O736" i="10" a="1"/>
  <c r="O736" i="10" s="1"/>
  <c r="O170" i="10" a="1"/>
  <c r="O170" i="10" s="1"/>
  <c r="O631" i="10" a="1"/>
  <c r="O631" i="10" s="1"/>
  <c r="O368" i="10" a="1"/>
  <c r="O368" i="10" s="1"/>
  <c r="O430" i="10" a="1"/>
  <c r="O430" i="10" s="1"/>
  <c r="O533" i="10" a="1"/>
  <c r="O533" i="10" s="1"/>
  <c r="O128" i="10" a="1"/>
  <c r="O128" i="10" s="1"/>
  <c r="O230" i="10" a="1"/>
  <c r="O230" i="10" s="1"/>
  <c r="O320" i="10" a="1"/>
  <c r="O320" i="10" s="1"/>
  <c r="O525" i="10" a="1"/>
  <c r="O525" i="10" s="1"/>
  <c r="O749" i="10" a="1"/>
  <c r="O749" i="10" s="1"/>
  <c r="O837" i="10" a="1"/>
  <c r="O837" i="10" s="1"/>
  <c r="O959" i="10" a="1"/>
  <c r="O959" i="10" s="1"/>
  <c r="O1270" i="10" a="1"/>
  <c r="O1270" i="10" s="1"/>
  <c r="O69" i="10" a="1"/>
  <c r="O69" i="10" s="1"/>
  <c r="O453" i="10" a="1"/>
  <c r="O453" i="10" s="1"/>
  <c r="O517" i="10" a="1"/>
  <c r="O517" i="10" s="1"/>
  <c r="O672" i="10" a="1"/>
  <c r="O672" i="10" s="1"/>
  <c r="O759" i="10" a="1"/>
  <c r="O759" i="10" s="1"/>
  <c r="O1207" i="10" a="1"/>
  <c r="O1207" i="10" s="1"/>
  <c r="O1310" i="10" a="1"/>
  <c r="O1310" i="10" s="1"/>
  <c r="O432" i="10" a="1"/>
  <c r="O432" i="10" s="1"/>
  <c r="O509" i="10" a="1"/>
  <c r="O509" i="10" s="1"/>
  <c r="O750" i="10" a="1"/>
  <c r="O750" i="10" s="1"/>
  <c r="O304" i="10" a="1"/>
  <c r="O304" i="10" s="1"/>
  <c r="O1184" i="10" a="1"/>
  <c r="O1184" i="10" s="1"/>
  <c r="O898" i="10" a="1"/>
  <c r="O898" i="10" s="1"/>
  <c r="O386" i="10" a="1"/>
  <c r="O386" i="10" s="1"/>
  <c r="O1417" i="10" a="1"/>
  <c r="O1417" i="10" s="1"/>
  <c r="O905" i="10" a="1"/>
  <c r="O905" i="10" s="1"/>
  <c r="O777" i="10" a="1"/>
  <c r="O777" i="10" s="1"/>
  <c r="O72" i="10" a="1"/>
  <c r="O72" i="10" s="1"/>
  <c r="O1350" i="10" a="1"/>
  <c r="O1350" i="10" s="1"/>
  <c r="O424" i="10" a="1"/>
  <c r="O424" i="10" s="1"/>
  <c r="O104" i="10" a="1"/>
  <c r="O104" i="10" s="1"/>
  <c r="O685" i="10" a="1"/>
  <c r="O685" i="10" s="1"/>
  <c r="O960" i="10" a="1"/>
  <c r="O960" i="10" s="1"/>
  <c r="O887" i="10" a="1"/>
  <c r="O887" i="10" s="1"/>
  <c r="O1263" i="10" a="1"/>
  <c r="O1263" i="10" s="1"/>
  <c r="O1374" i="10" a="1"/>
  <c r="O1374" i="10" s="1"/>
  <c r="O1142" i="10" a="1"/>
  <c r="O1142" i="10" s="1"/>
  <c r="O630" i="10" a="1"/>
  <c r="O630" i="10" s="1"/>
  <c r="O438" i="10" a="1"/>
  <c r="O438" i="10" s="1"/>
  <c r="O558" i="10" a="1"/>
  <c r="O558" i="10" s="1"/>
  <c r="O1032" i="10" a="1"/>
  <c r="O1032" i="10" s="1"/>
  <c r="O1039" i="10" a="1"/>
  <c r="O1039" i="10" s="1"/>
  <c r="O134" i="10" a="1"/>
  <c r="O134" i="10" s="1"/>
  <c r="O6" i="10" a="1"/>
  <c r="O6" i="10" s="1"/>
  <c r="O8" i="10" a="1"/>
  <c r="O8" i="10" s="1"/>
  <c r="O792" i="10" a="1"/>
  <c r="O792" i="10" s="1"/>
  <c r="O1066" i="10" a="1"/>
  <c r="O1066" i="10" s="1"/>
  <c r="O286" i="10" a="1"/>
  <c r="O286" i="10" s="1"/>
  <c r="O1168" i="10" a="1"/>
  <c r="O1168" i="10" s="1"/>
  <c r="O1251" i="10" a="1"/>
  <c r="O1251" i="10" s="1"/>
  <c r="O867" i="10" a="1"/>
  <c r="O867" i="10" s="1"/>
  <c r="O123" i="10" a="1"/>
  <c r="O123" i="10" s="1"/>
  <c r="O813" i="10" a="1"/>
  <c r="O813" i="10" s="1"/>
  <c r="O546" i="10" a="1"/>
  <c r="O546" i="10" s="1"/>
  <c r="O648" i="10" a="1"/>
  <c r="O648" i="10" s="1"/>
  <c r="O979" i="10" a="1"/>
  <c r="O979" i="10" s="1"/>
  <c r="O112" i="10" a="1"/>
  <c r="O112" i="10" s="1"/>
  <c r="O21" i="10" a="1"/>
  <c r="O21" i="10" s="1"/>
  <c r="O136" i="10" a="1"/>
  <c r="O136" i="10" s="1"/>
  <c r="O264" i="10" a="1"/>
  <c r="O264" i="10" s="1"/>
  <c r="O593" i="10" a="1"/>
  <c r="O593" i="10" s="1"/>
  <c r="O704" i="10" a="1"/>
  <c r="O704" i="10" s="1"/>
  <c r="O841" i="10" a="1"/>
  <c r="O841" i="10" s="1"/>
  <c r="O1021" i="10" a="1"/>
  <c r="O1021" i="10" s="1"/>
  <c r="O1126" i="10" a="1"/>
  <c r="O1126" i="10" s="1"/>
  <c r="O196" i="10" a="1"/>
  <c r="O196" i="10" s="1"/>
  <c r="O38" i="10" a="1"/>
  <c r="O38" i="10" s="1"/>
  <c r="O422" i="10" a="1"/>
  <c r="O422" i="10" s="1"/>
  <c r="O389" i="10" a="1"/>
  <c r="O389" i="10" s="1"/>
  <c r="O832" i="10" a="1"/>
  <c r="O832" i="10" s="1"/>
  <c r="O920" i="10" a="1"/>
  <c r="O920" i="10" s="1"/>
  <c r="O789" i="10" a="1"/>
  <c r="O789" i="10" s="1"/>
  <c r="O984" i="10" a="1"/>
  <c r="O984" i="10" s="1"/>
  <c r="O1288" i="10" a="1"/>
  <c r="O1288" i="10" s="1"/>
  <c r="O1440" i="10" a="1"/>
  <c r="O1440" i="10" s="1"/>
  <c r="O1123" i="10" a="1"/>
  <c r="O1123" i="10" s="1"/>
  <c r="O1161" i="10" a="1"/>
  <c r="O1161" i="10" s="1"/>
  <c r="O993" i="10" a="1"/>
  <c r="O993" i="10" s="1"/>
  <c r="O633" i="10" a="1"/>
  <c r="O633" i="10" s="1"/>
  <c r="O141" i="10" a="1"/>
  <c r="O141" i="10" s="1"/>
  <c r="O232" i="10" a="1"/>
  <c r="O232" i="10" s="1"/>
  <c r="O40" i="10" a="1"/>
  <c r="O40" i="10" s="1"/>
  <c r="O822" i="10" a="1"/>
  <c r="O822" i="10" s="1"/>
  <c r="O1240" i="10" a="1"/>
  <c r="O1240" i="10" s="1"/>
  <c r="O928" i="10" a="1"/>
  <c r="O928" i="10" s="1"/>
  <c r="O1175" i="10" a="1"/>
  <c r="O1175" i="10" s="1"/>
  <c r="O1334" i="10" a="1"/>
  <c r="O1334" i="10" s="1"/>
  <c r="O814" i="10" a="1"/>
  <c r="O814" i="10" s="1"/>
  <c r="O575" i="10" a="1"/>
  <c r="O575" i="10" s="1"/>
  <c r="O1167" i="10" a="1"/>
  <c r="O1167" i="10" s="1"/>
  <c r="O118" i="10" a="1"/>
  <c r="O118" i="10" s="1"/>
  <c r="O877" i="10" a="1"/>
  <c r="O877" i="10" s="1"/>
  <c r="O326" i="10" a="1"/>
  <c r="O326" i="10" s="1"/>
  <c r="O1108" i="10" a="1"/>
  <c r="O1108" i="10" s="1"/>
  <c r="O948" i="10" a="1"/>
  <c r="O948" i="10" s="1"/>
  <c r="O448" i="10" a="1"/>
  <c r="O448" i="10" s="1"/>
  <c r="O1214" i="10" a="1"/>
  <c r="O1214" i="10" s="1"/>
  <c r="O1431" i="10" a="1"/>
  <c r="O1431" i="10" s="1"/>
  <c r="O1235" i="10" a="1"/>
  <c r="O1235" i="10" s="1"/>
  <c r="O555" i="10" a="1"/>
  <c r="O555" i="10" s="1"/>
  <c r="O451" i="10" a="1"/>
  <c r="O451" i="10" s="1"/>
  <c r="O299" i="10" a="1"/>
  <c r="O299" i="10" s="1"/>
  <c r="O22" i="10" a="1"/>
  <c r="O22" i="10" s="1"/>
  <c r="O847" i="10" a="1"/>
  <c r="O847" i="10" s="1"/>
  <c r="O530" i="10" a="1"/>
  <c r="O530" i="10" s="1"/>
  <c r="O90" i="10" a="1"/>
  <c r="O90" i="10" s="1"/>
  <c r="O798" i="10" a="1"/>
  <c r="O798" i="10" s="1"/>
  <c r="O470" i="10" a="1"/>
  <c r="O470" i="10" s="1"/>
  <c r="O149" i="10" a="1"/>
  <c r="O149" i="10" s="1"/>
  <c r="O302" i="10" a="1"/>
  <c r="O302" i="10" s="1"/>
  <c r="O366" i="10" a="1"/>
  <c r="O366" i="10" s="1"/>
  <c r="O861" i="10" a="1"/>
  <c r="O861" i="10" s="1"/>
  <c r="O1399" i="10" a="1"/>
  <c r="O1399" i="10" s="1"/>
  <c r="O333" i="10" a="1"/>
  <c r="O333" i="10" s="1"/>
  <c r="O550" i="10" a="1"/>
  <c r="O550" i="10" s="1"/>
  <c r="O622" i="10" a="1"/>
  <c r="O622" i="10" s="1"/>
  <c r="O768" i="10" a="1"/>
  <c r="O768" i="10" s="1"/>
  <c r="O856" i="10" a="1"/>
  <c r="O856" i="10" s="1"/>
  <c r="O774" i="10" a="1"/>
  <c r="O774" i="10" s="1"/>
  <c r="O935" i="10" a="1"/>
  <c r="O935" i="10" s="1"/>
  <c r="O1327" i="10" a="1"/>
  <c r="O1327" i="10" s="1"/>
  <c r="O445" i="10" a="1"/>
  <c r="O445" i="10" s="1"/>
  <c r="O926" i="10" a="1"/>
  <c r="O926" i="10" s="1"/>
  <c r="O999" i="10" a="1"/>
  <c r="O999" i="10" s="1"/>
  <c r="O189" i="10" a="1"/>
  <c r="O189" i="10" s="1"/>
  <c r="O34" i="10" a="1"/>
  <c r="O34" i="10" s="1"/>
  <c r="O1121" i="10" a="1"/>
  <c r="O1121" i="10" s="1"/>
  <c r="O969" i="10" a="1"/>
  <c r="O969" i="10" s="1"/>
  <c r="O881" i="10" a="1"/>
  <c r="O881" i="10" s="1"/>
  <c r="O150" i="10" a="1"/>
  <c r="O150" i="10" s="1"/>
  <c r="O224" i="10" a="1"/>
  <c r="O224" i="10" s="1"/>
  <c r="O184" i="10" a="1"/>
  <c r="O184" i="10" s="1"/>
  <c r="O974" i="10" a="1"/>
  <c r="O974" i="10" s="1"/>
  <c r="O1442" i="10" a="1"/>
  <c r="O1442" i="10" s="1"/>
  <c r="O639" i="10" a="1"/>
  <c r="O639" i="10" s="1"/>
  <c r="O1382" i="10" a="1"/>
  <c r="O1382" i="10" s="1"/>
  <c r="O1342" i="10" a="1"/>
  <c r="O1342" i="10" s="1"/>
  <c r="O1086" i="10" a="1"/>
  <c r="O1086" i="10" s="1"/>
  <c r="O758" i="10" a="1"/>
  <c r="O758" i="10" s="1"/>
  <c r="O526" i="10" a="1"/>
  <c r="O526" i="10" s="1"/>
  <c r="O390" i="10" a="1"/>
  <c r="O390" i="10" s="1"/>
  <c r="O663" i="10" a="1"/>
  <c r="O663" i="10" s="1"/>
  <c r="O1286" i="10" a="1"/>
  <c r="O1286" i="10" s="1"/>
  <c r="O1278" i="10" a="1"/>
  <c r="O1278" i="10" s="1"/>
  <c r="O246" i="10" a="1"/>
  <c r="O246" i="10" s="1"/>
  <c r="O78" i="10" a="1"/>
  <c r="O78" i="10" s="1"/>
  <c r="O895" i="10" a="1"/>
  <c r="O895" i="10" s="1"/>
  <c r="O310" i="10" a="1"/>
  <c r="O310" i="10" s="1"/>
  <c r="O1100" i="10" a="1"/>
  <c r="O1100" i="10" s="1"/>
  <c r="O916" i="10" a="1"/>
  <c r="O916" i="10" s="1"/>
  <c r="O542" i="10" a="1"/>
  <c r="O542" i="10" s="1"/>
  <c r="O1246" i="10" a="1"/>
  <c r="O1246" i="10" s="1"/>
  <c r="O1363" i="10" a="1"/>
  <c r="O1363" i="10" s="1"/>
  <c r="O547" i="10" a="1"/>
  <c r="O547" i="10" s="1"/>
  <c r="O443" i="10" a="1"/>
  <c r="O443" i="10" s="1"/>
  <c r="O259" i="10" a="1"/>
  <c r="O259" i="10" s="1"/>
  <c r="O67" i="10" a="1"/>
  <c r="O67" i="10" s="1"/>
  <c r="O176" i="10" a="1"/>
  <c r="O176" i="10" s="1"/>
  <c r="O911" i="10" a="1"/>
  <c r="O911" i="10" s="1"/>
  <c r="O56" i="10" a="1"/>
  <c r="O56" i="10" s="1"/>
  <c r="O896" i="10" a="1"/>
  <c r="O896" i="10" s="1"/>
  <c r="O469" i="10" a="1"/>
  <c r="O469" i="10" s="1"/>
  <c r="O719" i="10" a="1"/>
  <c r="O719" i="10" s="1"/>
  <c r="O1056" i="10" a="1"/>
  <c r="O1056" i="10" s="1"/>
  <c r="O1143" i="10" a="1"/>
  <c r="O1143" i="10" s="1"/>
  <c r="O13" i="10" a="1"/>
  <c r="O13" i="10" s="1"/>
  <c r="O783" i="10" a="1"/>
  <c r="O783" i="10" s="1"/>
  <c r="O871" i="10" a="1"/>
  <c r="O871" i="10" s="1"/>
  <c r="O30" i="10" a="1"/>
  <c r="O30" i="10" s="1"/>
  <c r="O350" i="10" a="1"/>
  <c r="O350" i="10" s="1"/>
  <c r="O414" i="10" a="1"/>
  <c r="O414" i="10" s="1"/>
  <c r="O950" i="10" a="1"/>
  <c r="O950" i="10" s="1"/>
  <c r="O1174" i="10" a="1"/>
  <c r="O1174" i="10" s="1"/>
  <c r="O61" i="10" a="1"/>
  <c r="O61" i="10" s="1"/>
  <c r="O342" i="10" a="1"/>
  <c r="O342" i="10" s="1"/>
  <c r="O1078" i="10" a="1"/>
  <c r="O1078" i="10" s="1"/>
  <c r="O1231" i="10" a="1"/>
  <c r="O1231" i="10" s="1"/>
  <c r="O1367" i="10" a="1"/>
  <c r="O1367" i="10" s="1"/>
  <c r="O317" i="10" a="1"/>
  <c r="O317" i="10" s="1"/>
  <c r="O1321" i="10" a="1"/>
  <c r="O1321" i="10" s="1"/>
  <c r="O1097" i="10" a="1"/>
  <c r="O1097" i="10" s="1"/>
  <c r="O721" i="10" a="1"/>
  <c r="O721" i="10" s="1"/>
  <c r="O294" i="10" a="1"/>
  <c r="O294" i="10" s="1"/>
  <c r="O1024" i="10" a="1"/>
  <c r="O1024" i="10" s="1"/>
  <c r="O544" i="10" a="1"/>
  <c r="O544" i="10" s="1"/>
  <c r="O216" i="10" a="1"/>
  <c r="O216" i="10" s="1"/>
  <c r="O32" i="10" a="1"/>
  <c r="O32" i="10" s="1"/>
  <c r="O256" i="10" a="1"/>
  <c r="O256" i="10" s="1"/>
  <c r="O1008" i="10" a="1"/>
  <c r="O1008" i="10" s="1"/>
  <c r="O1266" i="10" a="1"/>
  <c r="O1266" i="10" s="1"/>
  <c r="O1135" i="10" a="1"/>
  <c r="O1135" i="10" s="1"/>
  <c r="O102" i="10" a="1"/>
  <c r="O102" i="10" s="1"/>
  <c r="O1406" i="10" a="1"/>
  <c r="O1406" i="10" s="1"/>
  <c r="O518" i="10" a="1"/>
  <c r="O518" i="10" s="1"/>
  <c r="O374" i="10" a="1"/>
  <c r="O374" i="10" s="1"/>
  <c r="O686" i="10" a="1"/>
  <c r="O686" i="10" s="1"/>
  <c r="O1360" i="10" a="1"/>
  <c r="O1360" i="10" s="1"/>
  <c r="O1158" i="10" a="1"/>
  <c r="O1158" i="10" s="1"/>
  <c r="O70" i="10" a="1"/>
  <c r="O70" i="10" s="1"/>
  <c r="O944" i="10" a="1"/>
  <c r="O944" i="10" s="1"/>
  <c r="O1271" i="10" a="1"/>
  <c r="O1271" i="10" s="1"/>
  <c r="O1006" i="10" a="1"/>
  <c r="O1006" i="10" s="1"/>
  <c r="O262" i="10" a="1"/>
  <c r="O262" i="10" s="1"/>
  <c r="O1268" i="10" a="1"/>
  <c r="O1268" i="10" s="1"/>
  <c r="O1092" i="10" a="1"/>
  <c r="O1092" i="10" s="1"/>
  <c r="O716" i="10" a="1"/>
  <c r="O716" i="10" s="1"/>
  <c r="O862" i="10" a="1"/>
  <c r="O862" i="10" s="1"/>
  <c r="O1320" i="10" a="1"/>
  <c r="O1320" i="10" s="1"/>
  <c r="O1107" i="10" a="1"/>
  <c r="O1107" i="10" s="1"/>
  <c r="O531" i="10" a="1"/>
  <c r="O531" i="10" s="1"/>
  <c r="O435" i="10" a="1"/>
  <c r="O435" i="10" s="1"/>
  <c r="O251" i="10" a="1"/>
  <c r="O251" i="10" s="1"/>
  <c r="O59" i="10" a="1"/>
  <c r="O59" i="10" s="1"/>
  <c r="O277" i="10" a="1"/>
  <c r="O277" i="10" s="1"/>
  <c r="O929" i="10" a="1"/>
  <c r="O929" i="10" s="1"/>
  <c r="O658" i="10" a="1"/>
  <c r="O658" i="10" s="1"/>
  <c r="O94" i="10" a="1"/>
  <c r="O94" i="10" s="1"/>
  <c r="O1446" i="10" a="1"/>
  <c r="O1446" i="10" s="1"/>
  <c r="O1379" i="10" a="1"/>
  <c r="O1379" i="10" s="1"/>
  <c r="O46" i="10" a="1"/>
  <c r="O46" i="10" s="1"/>
  <c r="O880" i="10" a="1"/>
  <c r="O880" i="10" s="1"/>
  <c r="O995" i="10" a="1"/>
  <c r="O995" i="10" s="1"/>
  <c r="O269" i="10" a="1"/>
  <c r="O269" i="10" s="1"/>
  <c r="O358" i="10" a="1"/>
  <c r="O358" i="10" s="1"/>
  <c r="O461" i="10" a="1"/>
  <c r="O461" i="10" s="1"/>
  <c r="O1104" i="10" a="1"/>
  <c r="O1104" i="10" s="1"/>
  <c r="O1303" i="10" a="1"/>
  <c r="O1303" i="10" s="1"/>
  <c r="O1423" i="10" a="1"/>
  <c r="O1423" i="10" s="1"/>
  <c r="O197" i="10" a="1"/>
  <c r="O197" i="10" s="1"/>
  <c r="O261" i="10" a="1"/>
  <c r="O261" i="10" s="1"/>
  <c r="O637" i="10" a="1"/>
  <c r="O637" i="10" s="1"/>
  <c r="O381" i="10" a="1"/>
  <c r="O381" i="10" s="1"/>
  <c r="O1014" i="10" a="1"/>
  <c r="O1014" i="10" s="1"/>
  <c r="O739" i="10" a="1"/>
  <c r="O739" i="10" s="1"/>
  <c r="O290" i="10" a="1"/>
  <c r="O290" i="10" s="1"/>
  <c r="O1281" i="10" a="1"/>
  <c r="O1281" i="10" s="1"/>
  <c r="O953" i="10" a="1"/>
  <c r="O953" i="10" s="1"/>
  <c r="O325" i="10" a="1"/>
  <c r="O325" i="10" s="1"/>
  <c r="O488" i="10" a="1"/>
  <c r="O488" i="10" s="1"/>
  <c r="O360" i="10" a="1"/>
  <c r="O360" i="10" s="1"/>
  <c r="O312" i="10" a="1"/>
  <c r="O312" i="10" s="1"/>
  <c r="O1047" i="10" a="1"/>
  <c r="O1047" i="10" s="1"/>
  <c r="O1106" i="10" a="1"/>
  <c r="O1106" i="10" s="1"/>
  <c r="O1096" i="10" a="1"/>
  <c r="O1096" i="10" s="1"/>
  <c r="O1391" i="10" a="1"/>
  <c r="O1391" i="10" s="1"/>
  <c r="O951" i="10" a="1"/>
  <c r="O951" i="10" s="1"/>
  <c r="O743" i="10" a="1"/>
  <c r="O743" i="10" s="1"/>
  <c r="O240" i="10" a="1"/>
  <c r="O240" i="10" s="1"/>
  <c r="O1430" i="10" a="1"/>
  <c r="O1430" i="10" s="1"/>
  <c r="O1254" i="10" a="1"/>
  <c r="O1254" i="10" s="1"/>
  <c r="O718" i="10" a="1"/>
  <c r="O718" i="10" s="1"/>
  <c r="O334" i="10" a="1"/>
  <c r="O334" i="10" s="1"/>
  <c r="O734" i="10" a="1"/>
  <c r="O734" i="10" s="1"/>
  <c r="O1054" i="10" a="1"/>
  <c r="O1054" i="10" s="1"/>
  <c r="O206" i="10" a="1"/>
  <c r="O206" i="10" s="1"/>
  <c r="O158" i="10" a="1"/>
  <c r="O158" i="10" s="1"/>
  <c r="O966" i="10" a="1"/>
  <c r="O966" i="10" s="1"/>
  <c r="O1412" i="10" a="1"/>
  <c r="O1412" i="10" s="1"/>
  <c r="O1252" i="10" a="1"/>
  <c r="O1252" i="10" s="1"/>
  <c r="O1076" i="10" a="1"/>
  <c r="O1076" i="10" s="1"/>
  <c r="O892" i="10" a="1"/>
  <c r="O892" i="10" s="1"/>
  <c r="O983" i="10" a="1"/>
  <c r="O983" i="10" s="1"/>
  <c r="O1398" i="10" a="1"/>
  <c r="O1398" i="10" s="1"/>
  <c r="O515" i="10" a="1"/>
  <c r="O515" i="10" s="1"/>
  <c r="O392" i="10" a="1"/>
  <c r="O392" i="10" s="1"/>
  <c r="O1150" i="10" a="1"/>
  <c r="O1150" i="10" s="1"/>
  <c r="O378" i="10" a="1"/>
  <c r="O378" i="10" s="1"/>
  <c r="O166" i="10" a="1"/>
  <c r="O166" i="10" s="1"/>
  <c r="O328" i="10" a="1"/>
  <c r="O328" i="10" s="1"/>
  <c r="O1070" i="10" a="1"/>
  <c r="O1070" i="10" s="1"/>
  <c r="O77" i="10" a="1"/>
  <c r="O77" i="10" s="1"/>
  <c r="O573" i="10" a="1"/>
  <c r="O573" i="10" s="1"/>
  <c r="O584" i="10" a="1"/>
  <c r="O584" i="10" s="1"/>
  <c r="O1190" i="10" a="1"/>
  <c r="O1190" i="10" s="1"/>
  <c r="O1264" i="10" a="1"/>
  <c r="O1264" i="10" s="1"/>
  <c r="O214" i="10" a="1"/>
  <c r="O214" i="10" s="1"/>
  <c r="O1057" i="10" a="1"/>
  <c r="O1057" i="10" s="1"/>
  <c r="O817" i="10" a="1"/>
  <c r="O817" i="10" s="1"/>
  <c r="O689" i="10" a="1"/>
  <c r="O689" i="10" s="1"/>
  <c r="O590" i="10" a="1"/>
  <c r="O590" i="10" s="1"/>
  <c r="O640" i="10" a="1"/>
  <c r="O640" i="10" s="1"/>
  <c r="O472" i="10" a="1"/>
  <c r="O472" i="10" s="1"/>
  <c r="O344" i="10" a="1"/>
  <c r="O344" i="10" s="1"/>
  <c r="O406" i="10" a="1"/>
  <c r="O406" i="10" s="1"/>
  <c r="O1424" i="10" a="1"/>
  <c r="O1424" i="10" s="1"/>
  <c r="O1042" i="10" a="1"/>
  <c r="O1042" i="10" s="1"/>
  <c r="O1048" i="10" a="1"/>
  <c r="O1048" i="10" s="1"/>
  <c r="O919" i="10" a="1"/>
  <c r="O919" i="10" s="1"/>
  <c r="O727" i="10" a="1"/>
  <c r="O727" i="10" s="1"/>
  <c r="O567" i="10" a="1"/>
  <c r="O567" i="10" s="1"/>
  <c r="O456" i="10" a="1"/>
  <c r="O456" i="10" s="1"/>
  <c r="O938" i="10" a="1"/>
  <c r="O938" i="10" s="1"/>
  <c r="O1222" i="10" a="1"/>
  <c r="O1222" i="10" s="1"/>
  <c r="O64" i="10" a="1"/>
  <c r="O64" i="10" s="1"/>
  <c r="O773" i="10" a="1"/>
  <c r="O773" i="10" s="1"/>
  <c r="O990" i="10" a="1"/>
  <c r="O990" i="10" s="1"/>
  <c r="O198" i="10" a="1"/>
  <c r="O198" i="10" s="1"/>
  <c r="O486" i="10" a="1"/>
  <c r="O486" i="10" s="1"/>
  <c r="O846" i="10" a="1"/>
  <c r="O846" i="10" s="1"/>
  <c r="O1228" i="10" a="1"/>
  <c r="O1228" i="10" s="1"/>
  <c r="O1060" i="10" a="1"/>
  <c r="O1060" i="10" s="1"/>
  <c r="O1017" i="10" a="1"/>
  <c r="O1017" i="10" s="1"/>
  <c r="O611" i="10" a="1"/>
  <c r="O611" i="10" s="1"/>
  <c r="O507" i="10" a="1"/>
  <c r="O507" i="10" s="1"/>
  <c r="O387" i="10" a="1"/>
  <c r="O387" i="10" s="1"/>
  <c r="O560" i="10" a="1"/>
  <c r="O560" i="10" s="1"/>
  <c r="O1200" i="10" a="1"/>
  <c r="O1200" i="10" s="1"/>
  <c r="O594" i="10" a="1"/>
  <c r="O594" i="10" s="1"/>
  <c r="O322" i="10" a="1"/>
  <c r="O322" i="10" s="1"/>
  <c r="O18" i="10" a="1"/>
  <c r="O18" i="10" s="1"/>
  <c r="O238" i="10" a="1"/>
  <c r="O238" i="10" s="1"/>
  <c r="O85" i="10" a="1"/>
  <c r="O85" i="10" s="1"/>
  <c r="O200" i="10" a="1"/>
  <c r="O200" i="10" s="1"/>
  <c r="O405" i="10" a="1"/>
  <c r="O405" i="10" s="1"/>
  <c r="O494" i="10" a="1"/>
  <c r="O494" i="10" s="1"/>
  <c r="O646" i="10" a="1"/>
  <c r="O646" i="10" s="1"/>
  <c r="O968" i="10" a="1"/>
  <c r="O968" i="10" s="1"/>
  <c r="O1366" i="10" a="1"/>
  <c r="O1366" i="10" s="1"/>
  <c r="O205" i="10" a="1"/>
  <c r="O205" i="10" s="1"/>
  <c r="O384" i="10" a="1"/>
  <c r="O384" i="10" s="1"/>
  <c r="O925" i="10" a="1"/>
  <c r="O925" i="10" s="1"/>
  <c r="O5" i="10" a="1"/>
  <c r="O5" i="10" s="1"/>
  <c r="O120" i="10" a="1"/>
  <c r="O120" i="10" s="1"/>
  <c r="O504" i="10" a="1"/>
  <c r="O504" i="10" s="1"/>
  <c r="O965" i="10" a="1"/>
  <c r="O965" i="10" s="1"/>
  <c r="O1094" i="10" a="1"/>
  <c r="O1094" i="10" s="1"/>
  <c r="O1368" i="10" a="1"/>
  <c r="O1368" i="10" s="1"/>
  <c r="O86" i="10" a="1"/>
  <c r="O86" i="10" s="1"/>
  <c r="O976" i="10" a="1"/>
  <c r="O976" i="10" s="1"/>
  <c r="O243" i="10" a="1"/>
  <c r="O243" i="10" s="1"/>
  <c r="O375" i="14" a="1"/>
  <c r="O375" i="14" s="1"/>
  <c r="O864" i="10" a="1"/>
  <c r="O864" i="10" s="1"/>
  <c r="O430" i="14" a="1"/>
  <c r="O430" i="14" s="1"/>
  <c r="O1209" i="14" a="1"/>
  <c r="O1209" i="14" s="1"/>
  <c r="O518" i="9" a="1"/>
  <c r="O518" i="9" s="1"/>
  <c r="O186" i="9" a="1"/>
  <c r="O186" i="9" s="1"/>
  <c r="O686" i="9" a="1"/>
  <c r="O686" i="9" s="1"/>
  <c r="O1050" i="10" a="1"/>
  <c r="O1050" i="10" s="1"/>
  <c r="O730" i="10" a="1"/>
  <c r="O730" i="10" s="1"/>
  <c r="O1249" i="10" a="1"/>
  <c r="O1249" i="10" s="1"/>
  <c r="N182" i="9" a="1"/>
  <c r="N182" i="9" s="1"/>
  <c r="N155" i="9" a="1"/>
  <c r="N155" i="9" s="1"/>
  <c r="N123" i="9" a="1"/>
  <c r="N123" i="9" s="1"/>
  <c r="N634" i="9" a="1"/>
  <c r="N634" i="9" s="1"/>
  <c r="N286" i="9" a="1"/>
  <c r="N286" i="9" s="1"/>
  <c r="N207" i="9" a="1"/>
  <c r="N207" i="9" s="1"/>
  <c r="N303" i="9" a="1"/>
  <c r="N303" i="9" s="1"/>
  <c r="N313" i="9" a="1"/>
  <c r="N313" i="9" s="1"/>
  <c r="N733" i="9" a="1"/>
  <c r="N733" i="9" s="1"/>
  <c r="N1086" i="9" a="1"/>
  <c r="N1086" i="9" s="1"/>
  <c r="N713" i="9" a="1"/>
  <c r="N713" i="9" s="1"/>
  <c r="N995" i="9" a="1"/>
  <c r="N995" i="9" s="1"/>
  <c r="N1293" i="9" a="1"/>
  <c r="N1293" i="9" s="1"/>
  <c r="N1300" i="9" a="1"/>
  <c r="N1300" i="9" s="1"/>
  <c r="N1318" i="9" a="1"/>
  <c r="N1318" i="9" s="1"/>
  <c r="N1341" i="9" a="1"/>
  <c r="N1341" i="9" s="1"/>
  <c r="N1287" i="9" a="1"/>
  <c r="N1287" i="9" s="1"/>
  <c r="N1322" i="9" a="1"/>
  <c r="N1322" i="9" s="1"/>
  <c r="N113" i="10" a="1"/>
  <c r="N113" i="10" s="1"/>
  <c r="N337" i="10" a="1"/>
  <c r="N337" i="10" s="1"/>
  <c r="N258" i="10" a="1"/>
  <c r="N258" i="10" s="1"/>
  <c r="N240" i="10" a="1"/>
  <c r="N240" i="10" s="1"/>
  <c r="N64" i="10" a="1"/>
  <c r="N64" i="10" s="1"/>
  <c r="N430" i="10" a="1"/>
  <c r="N430" i="10" s="1"/>
  <c r="N699" i="10" a="1"/>
  <c r="N699" i="10" s="1"/>
  <c r="N372" i="10" a="1"/>
  <c r="N372" i="10" s="1"/>
  <c r="N743" i="10" a="1"/>
  <c r="N743" i="10" s="1"/>
  <c r="N775" i="10" a="1"/>
  <c r="N775" i="10" s="1"/>
  <c r="N848" i="10" a="1"/>
  <c r="N848" i="10" s="1"/>
  <c r="N729" i="10" a="1"/>
  <c r="N729" i="10" s="1"/>
  <c r="N1046" i="10" a="1"/>
  <c r="N1046" i="10" s="1"/>
  <c r="N1168" i="10" a="1"/>
  <c r="N1168" i="10" s="1"/>
  <c r="N1137" i="10" a="1"/>
  <c r="N1137" i="10" s="1"/>
  <c r="N1115" i="10" a="1"/>
  <c r="N1115" i="10" s="1"/>
  <c r="N1112" i="10" a="1"/>
  <c r="N1112" i="10" s="1"/>
  <c r="N1456" i="10" a="1"/>
  <c r="N1456" i="10" s="1"/>
  <c r="N1293" i="10" a="1"/>
  <c r="N1293" i="10" s="1"/>
  <c r="L207" i="14" a="1"/>
  <c r="L207" i="14" s="1"/>
  <c r="L37" i="14" a="1"/>
  <c r="L37" i="14" s="1"/>
  <c r="L214" i="14" a="1"/>
  <c r="L214" i="14" s="1"/>
  <c r="L230" i="14" a="1"/>
  <c r="L230" i="14" s="1"/>
  <c r="L150" i="14" a="1"/>
  <c r="L150" i="14" s="1"/>
  <c r="L314" i="14" a="1"/>
  <c r="L314" i="14" s="1"/>
  <c r="L519" i="14" a="1"/>
  <c r="L519" i="14" s="1"/>
  <c r="L604" i="14" a="1"/>
  <c r="L604" i="14" s="1"/>
  <c r="L649" i="14" a="1"/>
  <c r="L649" i="14" s="1"/>
  <c r="L898" i="14" a="1"/>
  <c r="L898" i="14" s="1"/>
  <c r="L899" i="14" a="1"/>
  <c r="L899" i="14" s="1"/>
  <c r="L634" i="14" a="1"/>
  <c r="L634" i="14" s="1"/>
  <c r="L1019" i="14" a="1"/>
  <c r="L1019" i="14" s="1"/>
  <c r="L1056" i="14" a="1"/>
  <c r="L1056" i="14" s="1"/>
  <c r="L1182" i="14" a="1"/>
  <c r="L1182" i="14" s="1"/>
  <c r="L1172" i="14" a="1"/>
  <c r="L1172" i="14" s="1"/>
  <c r="L1357" i="14" a="1"/>
  <c r="L1357" i="14" s="1"/>
  <c r="L1353" i="14" a="1"/>
  <c r="L1353" i="14" s="1"/>
  <c r="L1294" i="14" a="1"/>
  <c r="L1294" i="14" s="1"/>
  <c r="N160" i="14" a="1"/>
  <c r="N160" i="14" s="1"/>
  <c r="N88" i="14" a="1"/>
  <c r="N88" i="14" s="1"/>
  <c r="N151" i="14" a="1"/>
  <c r="N151" i="14" s="1"/>
  <c r="N240" i="14" a="1"/>
  <c r="N240" i="14" s="1"/>
  <c r="N215" i="14" a="1"/>
  <c r="N215" i="14" s="1"/>
  <c r="N195" i="14" a="1"/>
  <c r="N195" i="14" s="1"/>
  <c r="N707" i="14" a="1"/>
  <c r="N707" i="14" s="1"/>
  <c r="N761" i="14" a="1"/>
  <c r="N761" i="14" s="1"/>
  <c r="N450" i="14" a="1"/>
  <c r="N450" i="14" s="1"/>
  <c r="N971" i="14" a="1"/>
  <c r="N971" i="14" s="1"/>
  <c r="N949" i="14" a="1"/>
  <c r="N949" i="14" s="1"/>
  <c r="N842" i="14" a="1"/>
  <c r="N842" i="14" s="1"/>
  <c r="N1019" i="14" a="1"/>
  <c r="N1019" i="14" s="1"/>
  <c r="N1037" i="14" a="1"/>
  <c r="N1037" i="14" s="1"/>
  <c r="N1128" i="14" a="1"/>
  <c r="N1128" i="14" s="1"/>
  <c r="N1380" i="14" a="1"/>
  <c r="N1380" i="14" s="1"/>
  <c r="N1439" i="14" a="1"/>
  <c r="N1439" i="14" s="1"/>
  <c r="N1283" i="14" a="1"/>
  <c r="N1283" i="14" s="1"/>
  <c r="O274" i="9" a="1"/>
  <c r="O274" i="9" s="1"/>
  <c r="N45" i="9" a="1"/>
  <c r="N45" i="9" s="1"/>
  <c r="N215" i="9" a="1"/>
  <c r="N215" i="9" s="1"/>
  <c r="N156" i="9" a="1"/>
  <c r="N156" i="9" s="1"/>
  <c r="N270" i="9" a="1"/>
  <c r="N270" i="9" s="1"/>
  <c r="N708" i="9" a="1"/>
  <c r="N708" i="9" s="1"/>
  <c r="N385" i="9" a="1"/>
  <c r="N385" i="9" s="1"/>
  <c r="N507" i="9" a="1"/>
  <c r="N507" i="9" s="1"/>
  <c r="N664" i="9" a="1"/>
  <c r="N664" i="9" s="1"/>
  <c r="N546" i="9" a="1"/>
  <c r="N546" i="9" s="1"/>
  <c r="N314" i="9" a="1"/>
  <c r="N314" i="9" s="1"/>
  <c r="N243" i="9" a="1"/>
  <c r="N243" i="9" s="1"/>
  <c r="N22" i="9" a="1"/>
  <c r="N22" i="9" s="1"/>
  <c r="N549" i="9" a="1"/>
  <c r="N549" i="9" s="1"/>
  <c r="N669" i="9" a="1"/>
  <c r="N669" i="9" s="1"/>
  <c r="N893" i="9" a="1"/>
  <c r="N893" i="9" s="1"/>
  <c r="N608" i="9" a="1"/>
  <c r="N608" i="9" s="1"/>
  <c r="N679" i="9" a="1"/>
  <c r="N679" i="9" s="1"/>
  <c r="N568" i="9" a="1"/>
  <c r="N568" i="9" s="1"/>
  <c r="N775" i="9" a="1"/>
  <c r="N775" i="9" s="1"/>
  <c r="N1202" i="9" a="1"/>
  <c r="N1202" i="9" s="1"/>
  <c r="N1170" i="9" a="1"/>
  <c r="N1170" i="9" s="1"/>
  <c r="N1217" i="9" a="1"/>
  <c r="N1217" i="9" s="1"/>
  <c r="N1212" i="9" a="1"/>
  <c r="N1212" i="9" s="1"/>
  <c r="N992" i="9" a="1"/>
  <c r="N992" i="9" s="1"/>
  <c r="N1453" i="9" a="1"/>
  <c r="N1453" i="9" s="1"/>
  <c r="N1169" i="9" a="1"/>
  <c r="N1169" i="9" s="1"/>
  <c r="N1011" i="9" a="1"/>
  <c r="N1011" i="9" s="1"/>
  <c r="N1332" i="9" a="1"/>
  <c r="N1332" i="9" s="1"/>
  <c r="N21" i="10" a="1"/>
  <c r="N21" i="10" s="1"/>
  <c r="N6" i="10" a="1"/>
  <c r="N6" i="10" s="1"/>
  <c r="N465" i="10" a="1"/>
  <c r="N465" i="10" s="1"/>
  <c r="N230" i="10" a="1"/>
  <c r="N230" i="10" s="1"/>
  <c r="N192" i="10" a="1"/>
  <c r="N192" i="10" s="1"/>
  <c r="N265" i="10" a="1"/>
  <c r="N265" i="10" s="1"/>
  <c r="N295" i="10" a="1"/>
  <c r="N295" i="10" s="1"/>
  <c r="N283" i="10" a="1"/>
  <c r="N283" i="10" s="1"/>
  <c r="N491" i="10" a="1"/>
  <c r="N491" i="10" s="1"/>
  <c r="N626" i="10" a="1"/>
  <c r="N626" i="10" s="1"/>
  <c r="N572" i="10" a="1"/>
  <c r="N572" i="10" s="1"/>
  <c r="N478" i="10" a="1"/>
  <c r="N478" i="10" s="1"/>
  <c r="N485" i="10" a="1"/>
  <c r="N485" i="10" s="1"/>
  <c r="N533" i="10" a="1"/>
  <c r="N533" i="10" s="1"/>
  <c r="N1019" i="10" a="1"/>
  <c r="N1019" i="10" s="1"/>
  <c r="N1368" i="10" a="1"/>
  <c r="N1368" i="10" s="1"/>
  <c r="N6" i="9" a="1"/>
  <c r="N6" i="9" s="1"/>
  <c r="N136" i="9" a="1"/>
  <c r="N136" i="9" s="1"/>
  <c r="N39" i="9" a="1"/>
  <c r="N39" i="9" s="1"/>
  <c r="N317" i="9" a="1"/>
  <c r="N317" i="9" s="1"/>
  <c r="N83" i="9" a="1"/>
  <c r="N83" i="9" s="1"/>
  <c r="N180" i="9" a="1"/>
  <c r="N180" i="9" s="1"/>
  <c r="N367" i="9" a="1"/>
  <c r="N367" i="9" s="1"/>
  <c r="N559" i="9" a="1"/>
  <c r="N559" i="9" s="1"/>
  <c r="N100" i="9" a="1"/>
  <c r="N100" i="9" s="1"/>
  <c r="N302" i="9" a="1"/>
  <c r="N302" i="9" s="1"/>
  <c r="N503" i="9" a="1"/>
  <c r="N503" i="9" s="1"/>
  <c r="N350" i="9" a="1"/>
  <c r="N350" i="9" s="1"/>
  <c r="N406" i="9" a="1"/>
  <c r="N406" i="9" s="1"/>
  <c r="N614" i="9" a="1"/>
  <c r="N614" i="9" s="1"/>
  <c r="N327" i="9" a="1"/>
  <c r="N327" i="9" s="1"/>
  <c r="N520" i="9" a="1"/>
  <c r="N520" i="9" s="1"/>
  <c r="N77" i="9" a="1"/>
  <c r="N77" i="9" s="1"/>
  <c r="N256" i="9" a="1"/>
  <c r="N256" i="9" s="1"/>
  <c r="N504" i="9" a="1"/>
  <c r="N504" i="9" s="1"/>
  <c r="N209" i="9" a="1"/>
  <c r="N209" i="9" s="1"/>
  <c r="N403" i="9" a="1"/>
  <c r="N403" i="9" s="1"/>
  <c r="N676" i="9" a="1"/>
  <c r="N676" i="9" s="1"/>
  <c r="N204" i="9" a="1"/>
  <c r="N204" i="9" s="1"/>
  <c r="N479" i="9" a="1"/>
  <c r="N479" i="9" s="1"/>
  <c r="N750" i="9" a="1"/>
  <c r="N750" i="9" s="1"/>
  <c r="N626" i="9" a="1"/>
  <c r="N626" i="9" s="1"/>
  <c r="N1117" i="9" a="1"/>
  <c r="N1117" i="9" s="1"/>
  <c r="N824" i="9" a="1"/>
  <c r="N824" i="9" s="1"/>
  <c r="N827" i="9" a="1"/>
  <c r="N827" i="9" s="1"/>
  <c r="N632" i="9" a="1"/>
  <c r="N632" i="9" s="1"/>
  <c r="N957" i="9" a="1"/>
  <c r="N957" i="9" s="1"/>
  <c r="N655" i="9" a="1"/>
  <c r="N655" i="9" s="1"/>
  <c r="N906" i="9" a="1"/>
  <c r="N906" i="9" s="1"/>
  <c r="N587" i="9" a="1"/>
  <c r="N587" i="9" s="1"/>
  <c r="N847" i="9" a="1"/>
  <c r="N847" i="9" s="1"/>
  <c r="N857" i="9" a="1"/>
  <c r="N857" i="9" s="1"/>
  <c r="N1037" i="9" a="1"/>
  <c r="N1037" i="9" s="1"/>
  <c r="N1336" i="9" a="1"/>
  <c r="N1336" i="9" s="1"/>
  <c r="N1267" i="9" a="1"/>
  <c r="N1267" i="9" s="1"/>
  <c r="N1183" i="9" a="1"/>
  <c r="N1183" i="9" s="1"/>
  <c r="N1378" i="9" a="1"/>
  <c r="N1378" i="9" s="1"/>
  <c r="N1297" i="9" a="1"/>
  <c r="N1297" i="9" s="1"/>
  <c r="N1116" i="9" a="1"/>
  <c r="N1116" i="9" s="1"/>
  <c r="N1285" i="9" a="1"/>
  <c r="N1285" i="9" s="1"/>
  <c r="N958" i="9" a="1"/>
  <c r="N958" i="9" s="1"/>
  <c r="N1182" i="9" a="1"/>
  <c r="N1182" i="9" s="1"/>
  <c r="N1370" i="9" a="1"/>
  <c r="N1370" i="9" s="1"/>
  <c r="N987" i="9" a="1"/>
  <c r="N987" i="9" s="1"/>
  <c r="N1184" i="9" a="1"/>
  <c r="N1184" i="9" s="1"/>
  <c r="N1451" i="9" a="1"/>
  <c r="N1451" i="9" s="1"/>
  <c r="N960" i="9" a="1"/>
  <c r="N960" i="9" s="1"/>
  <c r="N1122" i="9" a="1"/>
  <c r="N1122" i="9" s="1"/>
  <c r="N1298" i="9" a="1"/>
  <c r="N1298" i="9" s="1"/>
  <c r="N1441" i="9" a="1"/>
  <c r="N1441" i="9" s="1"/>
  <c r="N40" i="10" a="1"/>
  <c r="N40" i="10" s="1"/>
  <c r="N101" i="10" a="1"/>
  <c r="N101" i="10" s="1"/>
  <c r="N107" i="10" a="1"/>
  <c r="N107" i="10" s="1"/>
  <c r="N264" i="10" a="1"/>
  <c r="N264" i="10" s="1"/>
  <c r="N104" i="10" a="1"/>
  <c r="N104" i="10" s="1"/>
  <c r="N394" i="10" a="1"/>
  <c r="N394" i="10" s="1"/>
  <c r="N320" i="10" a="1"/>
  <c r="N320" i="10" s="1"/>
  <c r="N323" i="10" a="1"/>
  <c r="N323" i="10" s="1"/>
  <c r="N344" i="10" a="1"/>
  <c r="N344" i="10" s="1"/>
  <c r="N194" i="10" a="1"/>
  <c r="N194" i="10" s="1"/>
  <c r="N20" i="10" a="1"/>
  <c r="N20" i="10" s="1"/>
  <c r="N414" i="10" a="1"/>
  <c r="N414" i="10" s="1"/>
  <c r="N127" i="10" a="1"/>
  <c r="N127" i="10" s="1"/>
  <c r="N412" i="10" a="1"/>
  <c r="N412" i="10" s="1"/>
  <c r="N388" i="10" a="1"/>
  <c r="N388" i="10" s="1"/>
  <c r="N549" i="10" a="1"/>
  <c r="N549" i="10" s="1"/>
  <c r="N565" i="10" a="1"/>
  <c r="N565" i="10" s="1"/>
  <c r="N583" i="10" a="1"/>
  <c r="N583" i="10" s="1"/>
  <c r="N576" i="10" a="1"/>
  <c r="N576" i="10" s="1"/>
  <c r="N562" i="10" a="1"/>
  <c r="N562" i="10" s="1"/>
  <c r="N278" i="10" a="1"/>
  <c r="N278" i="10" s="1"/>
  <c r="N538" i="10" a="1"/>
  <c r="N538" i="10" s="1"/>
  <c r="N374" i="10" a="1"/>
  <c r="N374" i="10" s="1"/>
  <c r="N777" i="10" a="1"/>
  <c r="N777" i="10" s="1"/>
  <c r="N473" i="10" a="1"/>
  <c r="N473" i="10" s="1"/>
  <c r="N721" i="10" a="1"/>
  <c r="N721" i="10" s="1"/>
  <c r="N880" i="10" a="1"/>
  <c r="N880" i="10" s="1"/>
  <c r="N807" i="10" a="1"/>
  <c r="N807" i="10" s="1"/>
  <c r="N821" i="10" a="1"/>
  <c r="N821" i="10" s="1"/>
  <c r="N836" i="10" a="1"/>
  <c r="N836" i="10" s="1"/>
  <c r="N838" i="10" a="1"/>
  <c r="N838" i="10" s="1"/>
  <c r="N681" i="10" a="1"/>
  <c r="N681" i="10" s="1"/>
  <c r="N874" i="10" a="1"/>
  <c r="N874" i="10" s="1"/>
  <c r="N1051" i="10" a="1"/>
  <c r="N1051" i="10" s="1"/>
  <c r="N740" i="10" a="1"/>
  <c r="N740" i="10" s="1"/>
  <c r="N629" i="10" a="1"/>
  <c r="N629" i="10" s="1"/>
  <c r="N826" i="10" a="1"/>
  <c r="N826" i="10" s="1"/>
  <c r="N1135" i="10" a="1"/>
  <c r="N1135" i="10" s="1"/>
  <c r="N1091" i="10" a="1"/>
  <c r="N1091" i="10" s="1"/>
  <c r="N990" i="10" a="1"/>
  <c r="N990" i="10" s="1"/>
  <c r="N1166" i="10" a="1"/>
  <c r="N1166" i="10" s="1"/>
  <c r="N1176" i="10" a="1"/>
  <c r="N1176" i="10" s="1"/>
  <c r="N1103" i="10" a="1"/>
  <c r="N1103" i="10" s="1"/>
  <c r="N1065" i="10" a="1"/>
  <c r="N1065" i="10" s="1"/>
  <c r="N1324" i="10" a="1"/>
  <c r="N1324" i="10" s="1"/>
  <c r="N1020" i="10" a="1"/>
  <c r="N1020" i="10" s="1"/>
  <c r="N970" i="10" a="1"/>
  <c r="N970" i="10" s="1"/>
  <c r="N1175" i="10" a="1"/>
  <c r="N1175" i="10" s="1"/>
  <c r="N1427" i="10" a="1"/>
  <c r="N1427" i="10" s="1"/>
  <c r="N1435" i="10" a="1"/>
  <c r="N1435" i="10" s="1"/>
  <c r="N1311" i="10" a="1"/>
  <c r="N1311" i="10" s="1"/>
  <c r="N1257" i="10" a="1"/>
  <c r="N1257" i="10" s="1"/>
  <c r="N1453" i="10" a="1"/>
  <c r="N1453" i="10" s="1"/>
  <c r="L38" i="14" a="1"/>
  <c r="L38" i="14" s="1"/>
  <c r="L20" i="14" a="1"/>
  <c r="L20" i="14" s="1"/>
  <c r="L34" i="14" a="1"/>
  <c r="L34" i="14" s="1"/>
  <c r="L100" i="14" a="1"/>
  <c r="L100" i="14" s="1"/>
  <c r="L139" i="14" a="1"/>
  <c r="L139" i="14" s="1"/>
  <c r="L123" i="14" a="1"/>
  <c r="L123" i="14" s="1"/>
  <c r="L241" i="14" a="1"/>
  <c r="L241" i="14" s="1"/>
  <c r="L144" i="14" a="1"/>
  <c r="L144" i="14" s="1"/>
  <c r="L438" i="14" a="1"/>
  <c r="L438" i="14" s="1"/>
  <c r="L466" i="14" a="1"/>
  <c r="L466" i="14" s="1"/>
  <c r="L278" i="14" a="1"/>
  <c r="L278" i="14" s="1"/>
  <c r="L500" i="14" a="1"/>
  <c r="L500" i="14" s="1"/>
  <c r="L461" i="14" a="1"/>
  <c r="L461" i="14" s="1"/>
  <c r="L377" i="14" a="1"/>
  <c r="L377" i="14" s="1"/>
  <c r="L255" i="14" a="1"/>
  <c r="L255" i="14" s="1"/>
  <c r="L159" i="14" a="1"/>
  <c r="L159" i="14" s="1"/>
  <c r="L387" i="14" a="1"/>
  <c r="L387" i="14" s="1"/>
  <c r="L630" i="14" a="1"/>
  <c r="L630" i="14" s="1"/>
  <c r="L718" i="14" a="1"/>
  <c r="L718" i="14" s="1"/>
  <c r="L694" i="14" a="1"/>
  <c r="L694" i="14" s="1"/>
  <c r="L636" i="14" a="1"/>
  <c r="L636" i="14" s="1"/>
  <c r="L648" i="14" a="1"/>
  <c r="L648" i="14" s="1"/>
  <c r="L598" i="14" a="1"/>
  <c r="L598" i="14" s="1"/>
  <c r="L547" i="14" a="1"/>
  <c r="L547" i="14" s="1"/>
  <c r="L482" i="14" a="1"/>
  <c r="L482" i="14" s="1"/>
  <c r="L713" i="14" a="1"/>
  <c r="L713" i="14" s="1"/>
  <c r="L974" i="14" a="1"/>
  <c r="L974" i="14" s="1"/>
  <c r="L956" i="14" a="1"/>
  <c r="L956" i="14" s="1"/>
  <c r="L817" i="14" a="1"/>
  <c r="L817" i="14" s="1"/>
  <c r="L681" i="14" a="1"/>
  <c r="L681" i="14" s="1"/>
  <c r="L926" i="14" a="1"/>
  <c r="L926" i="14" s="1"/>
  <c r="L780" i="14" a="1"/>
  <c r="L780" i="14" s="1"/>
  <c r="L748" i="14" a="1"/>
  <c r="L748" i="14" s="1"/>
  <c r="L658" i="14" a="1"/>
  <c r="L658" i="14" s="1"/>
  <c r="L903" i="14" a="1"/>
  <c r="L903" i="14" s="1"/>
  <c r="L1113" i="14" a="1"/>
  <c r="L1113" i="14" s="1"/>
  <c r="L986" i="14" a="1"/>
  <c r="L986" i="14" s="1"/>
  <c r="L1029" i="14" a="1"/>
  <c r="L1029" i="14" s="1"/>
  <c r="L1020" i="14" a="1"/>
  <c r="L1020" i="14" s="1"/>
  <c r="L1040" i="14" a="1"/>
  <c r="L1040" i="14" s="1"/>
  <c r="L911" i="14" a="1"/>
  <c r="L911" i="14" s="1"/>
  <c r="L892" i="14" a="1"/>
  <c r="L892" i="14" s="1"/>
  <c r="L1090" i="14" a="1"/>
  <c r="L1090" i="14" s="1"/>
  <c r="L1011" i="14" a="1"/>
  <c r="L1011" i="14" s="1"/>
  <c r="L1262" i="14" a="1"/>
  <c r="L1262" i="14" s="1"/>
  <c r="L1194" i="14" a="1"/>
  <c r="L1194" i="14" s="1"/>
  <c r="L1448" i="14" a="1"/>
  <c r="L1448" i="14" s="1"/>
  <c r="L1431" i="14" a="1"/>
  <c r="L1431" i="14" s="1"/>
  <c r="L1261" i="14" a="1"/>
  <c r="L1261" i="14" s="1"/>
  <c r="L1437" i="14" a="1"/>
  <c r="L1437" i="14" s="1"/>
  <c r="L1397" i="14" a="1"/>
  <c r="L1397" i="14" s="1"/>
  <c r="L1323" i="14" a="1"/>
  <c r="L1323" i="14" s="1"/>
  <c r="L1269" i="14" a="1"/>
  <c r="L1269" i="14" s="1"/>
  <c r="N31" i="14" a="1"/>
  <c r="N31" i="14" s="1"/>
  <c r="N67" i="14" a="1"/>
  <c r="N67" i="14" s="1"/>
  <c r="N76" i="14" a="1"/>
  <c r="N76" i="14" s="1"/>
  <c r="N122" i="14" a="1"/>
  <c r="N122" i="14" s="1"/>
  <c r="N107" i="14" a="1"/>
  <c r="N107" i="14" s="1"/>
  <c r="N170" i="14" a="1"/>
  <c r="N170" i="14" s="1"/>
  <c r="N19" i="14" a="1"/>
  <c r="N19" i="14" s="1"/>
  <c r="N185" i="14" a="1"/>
  <c r="N185" i="14" s="1"/>
  <c r="N368" i="14" a="1"/>
  <c r="N368" i="14" s="1"/>
  <c r="N441" i="14" a="1"/>
  <c r="N441" i="14" s="1"/>
  <c r="N343" i="14" a="1"/>
  <c r="N343" i="14" s="1"/>
  <c r="N390" i="14" a="1"/>
  <c r="N390" i="14" s="1"/>
  <c r="N388" i="14" a="1"/>
  <c r="N388" i="14" s="1"/>
  <c r="N241" i="14" a="1"/>
  <c r="N241" i="14" s="1"/>
  <c r="N461" i="14" a="1"/>
  <c r="N461" i="14" s="1"/>
  <c r="N308" i="14" a="1"/>
  <c r="N308" i="14" s="1"/>
  <c r="N221" i="14" a="1"/>
  <c r="N221" i="14" s="1"/>
  <c r="N416" i="14" a="1"/>
  <c r="N416" i="14" s="1"/>
  <c r="N703" i="14" a="1"/>
  <c r="N703" i="14" s="1"/>
  <c r="N526" i="14" a="1"/>
  <c r="N526" i="14" s="1"/>
  <c r="N438" i="14" a="1"/>
  <c r="N438" i="14" s="1"/>
  <c r="N691" i="14" a="1"/>
  <c r="N691" i="14" s="1"/>
  <c r="N429" i="14" a="1"/>
  <c r="N429" i="14" s="1"/>
  <c r="N609" i="14" a="1"/>
  <c r="N609" i="14" s="1"/>
  <c r="N484" i="14" a="1"/>
  <c r="N484" i="14" s="1"/>
  <c r="N496" i="14" a="1"/>
  <c r="N496" i="14" s="1"/>
  <c r="N737" i="14" a="1"/>
  <c r="N737" i="14" s="1"/>
  <c r="N816" i="14" a="1"/>
  <c r="N816" i="14" s="1"/>
  <c r="N726" i="14" a="1"/>
  <c r="N726" i="14" s="1"/>
  <c r="N936" i="14" a="1"/>
  <c r="N936" i="14" s="1"/>
  <c r="N729" i="14" a="1"/>
  <c r="N729" i="14" s="1"/>
  <c r="N979" i="14" a="1"/>
  <c r="N979" i="14" s="1"/>
  <c r="N849" i="14" a="1"/>
  <c r="N849" i="14" s="1"/>
  <c r="N711" i="14" a="1"/>
  <c r="N711" i="14" s="1"/>
  <c r="N876" i="14" a="1"/>
  <c r="N876" i="14" s="1"/>
  <c r="N793" i="14" a="1"/>
  <c r="N793" i="14" s="1"/>
  <c r="N1124" i="14" a="1"/>
  <c r="N1124" i="14" s="1"/>
  <c r="N1041" i="14" a="1"/>
  <c r="N1041" i="14" s="1"/>
  <c r="N1022" i="14" a="1"/>
  <c r="N1022" i="14" s="1"/>
  <c r="N1034" i="14" a="1"/>
  <c r="N1034" i="14" s="1"/>
  <c r="N1089" i="14" a="1"/>
  <c r="N1089" i="14" s="1"/>
  <c r="N916" i="14" a="1"/>
  <c r="N916" i="14" s="1"/>
  <c r="N1152" i="14" a="1"/>
  <c r="N1152" i="14" s="1"/>
  <c r="N1045" i="14" a="1"/>
  <c r="N1045" i="14" s="1"/>
  <c r="N998" i="14" a="1"/>
  <c r="N998" i="14" s="1"/>
  <c r="N1354" i="14" a="1"/>
  <c r="N1354" i="14" s="1"/>
  <c r="N1284" i="14" a="1"/>
  <c r="N1284" i="14" s="1"/>
  <c r="N1417" i="14" a="1"/>
  <c r="N1417" i="14" s="1"/>
  <c r="N1322" i="14" a="1"/>
  <c r="N1322" i="14" s="1"/>
  <c r="N1234" i="14" a="1"/>
  <c r="N1234" i="14" s="1"/>
  <c r="N1394" i="14" a="1"/>
  <c r="N1394" i="14" s="1"/>
  <c r="N1315" i="14" a="1"/>
  <c r="N1315" i="14" s="1"/>
  <c r="N1271" i="14" a="1"/>
  <c r="N1271" i="14" s="1"/>
  <c r="O731" i="14" a="1"/>
  <c r="O731" i="14" s="1"/>
  <c r="O29" i="10" a="1"/>
  <c r="O29" i="10" s="1"/>
  <c r="O316" i="10" a="1"/>
  <c r="O316" i="10" s="1"/>
  <c r="O1440" i="14" a="1"/>
  <c r="O1440" i="14" s="1"/>
  <c r="O569" i="14" a="1"/>
  <c r="O569" i="14" s="1"/>
  <c r="O368" i="14" a="1"/>
  <c r="O368" i="14" s="1"/>
  <c r="O79" i="10" a="1"/>
  <c r="O79" i="10" s="1"/>
  <c r="O222" i="14" a="1"/>
  <c r="O222" i="14" s="1"/>
  <c r="O256" i="14" a="1"/>
  <c r="O256" i="14" s="1"/>
  <c r="O239" i="10" a="1"/>
  <c r="O239" i="10" s="1"/>
  <c r="O974" i="9" a="1"/>
  <c r="O974" i="9" s="1"/>
  <c r="O154" i="9" a="1"/>
  <c r="O154" i="9" s="1"/>
  <c r="O820" i="10" a="1"/>
  <c r="O820" i="10" s="1"/>
  <c r="O350" i="14" a="1"/>
  <c r="O350" i="14" s="1"/>
  <c r="O770" i="10" a="1"/>
  <c r="O770" i="10" s="1"/>
  <c r="O725" i="14" a="1"/>
  <c r="O725" i="14" s="1"/>
  <c r="O790" i="14" a="1"/>
  <c r="O790" i="14" s="1"/>
  <c r="O60" i="10" a="1"/>
  <c r="O60" i="10" s="1"/>
  <c r="O1068" i="9" a="1"/>
  <c r="O1068" i="9" s="1"/>
  <c r="O83" i="9" a="1"/>
  <c r="O83" i="9" s="1"/>
  <c r="O626" i="14" a="1"/>
  <c r="O626" i="14" s="1"/>
  <c r="O737" i="9" a="1"/>
  <c r="O737" i="9" s="1"/>
  <c r="O113" i="14" a="1"/>
  <c r="O113" i="14" s="1"/>
  <c r="O404" i="9" a="1"/>
  <c r="O404" i="9" s="1"/>
  <c r="O1346" i="9" a="1"/>
  <c r="O1346" i="9" s="1"/>
  <c r="O360" i="14" a="1"/>
  <c r="O360" i="14" s="1"/>
  <c r="O917" i="10" a="1"/>
  <c r="O917" i="10" s="1"/>
  <c r="O1406" i="9" a="1"/>
  <c r="O1406" i="9" s="1"/>
  <c r="O1022" i="14" a="1"/>
  <c r="O1022" i="14" s="1"/>
  <c r="O310" i="14" a="1"/>
  <c r="O310" i="14" s="1"/>
  <c r="O178" i="9" a="1"/>
  <c r="O178" i="9" s="1"/>
  <c r="O605" i="14" a="1"/>
  <c r="O605" i="14" s="1"/>
  <c r="O949" i="10" a="1"/>
  <c r="O949" i="10" s="1"/>
  <c r="O1348" i="10" a="1"/>
  <c r="O1348" i="10" s="1"/>
  <c r="O372" i="9" a="1"/>
  <c r="O372" i="9" s="1"/>
  <c r="O1403" i="14" a="1"/>
  <c r="O1403" i="14" s="1"/>
  <c r="O626" i="10" a="1"/>
  <c r="O626" i="10" s="1"/>
  <c r="O1106" i="9" a="1"/>
  <c r="O1106" i="9" s="1"/>
  <c r="O1161" i="14" a="1"/>
  <c r="O1161" i="14" s="1"/>
  <c r="O625" i="9" a="1"/>
  <c r="O625" i="9" s="1"/>
  <c r="O1356" i="10" a="1"/>
  <c r="O1356" i="10" s="1"/>
  <c r="O108" i="9" a="1"/>
  <c r="O108" i="9" s="1"/>
  <c r="O1208" i="10" a="1"/>
  <c r="O1208" i="10" s="1"/>
  <c r="O407" i="14" a="1"/>
  <c r="O407" i="14" s="1"/>
  <c r="O1146" i="9" a="1"/>
  <c r="O1146" i="9" s="1"/>
  <c r="O973" i="14" a="1"/>
  <c r="O973" i="14" s="1"/>
  <c r="O832" i="14" a="1"/>
  <c r="O832" i="14" s="1"/>
  <c r="O854" i="10" a="1"/>
  <c r="O854" i="10" s="1"/>
  <c r="O510" i="10" a="1"/>
  <c r="O510" i="10" s="1"/>
  <c r="N26" i="9" a="1"/>
  <c r="N26" i="9" s="1"/>
  <c r="N75" i="9" a="1"/>
  <c r="N75" i="9" s="1"/>
  <c r="N186" i="9" a="1"/>
  <c r="N186" i="9" s="1"/>
  <c r="N13" i="9" a="1"/>
  <c r="N13" i="9" s="1"/>
  <c r="N192" i="9" a="1"/>
  <c r="N192" i="9" s="1"/>
  <c r="N33" i="9" a="1"/>
  <c r="N33" i="9" s="1"/>
  <c r="N163" i="9" a="1"/>
  <c r="N163" i="9" s="1"/>
  <c r="N242" i="9" a="1"/>
  <c r="N242" i="9" s="1"/>
  <c r="N106" i="9" a="1"/>
  <c r="N106" i="9" s="1"/>
  <c r="N312" i="9" a="1"/>
  <c r="N312" i="9" s="1"/>
  <c r="N134" i="9" a="1"/>
  <c r="N134" i="9" s="1"/>
  <c r="N53" i="9" a="1"/>
  <c r="N53" i="9" s="1"/>
  <c r="N196" i="9" a="1"/>
  <c r="N196" i="9" s="1"/>
  <c r="N90" i="9" a="1"/>
  <c r="N90" i="9" s="1"/>
  <c r="N101" i="9" a="1"/>
  <c r="N101" i="9" s="1"/>
  <c r="N233" i="9" a="1"/>
  <c r="N233" i="9" s="1"/>
  <c r="N32" i="9" a="1"/>
  <c r="N32" i="9" s="1"/>
  <c r="N118" i="9" a="1"/>
  <c r="N118" i="9" s="1"/>
  <c r="N237" i="9" a="1"/>
  <c r="N237" i="9" s="1"/>
  <c r="N133" i="9" a="1"/>
  <c r="N133" i="9" s="1"/>
  <c r="N183" i="9" a="1"/>
  <c r="N183" i="9" s="1"/>
  <c r="N253" i="9" a="1"/>
  <c r="N253" i="9" s="1"/>
  <c r="N285" i="9" a="1"/>
  <c r="N285" i="9" s="1"/>
  <c r="N369" i="9" a="1"/>
  <c r="N369" i="9" s="1"/>
  <c r="N423" i="9" a="1"/>
  <c r="N423" i="9" s="1"/>
  <c r="N490" i="9" a="1"/>
  <c r="N490" i="9" s="1"/>
  <c r="N534" i="9" a="1"/>
  <c r="N534" i="9" s="1"/>
  <c r="N583" i="9" a="1"/>
  <c r="N583" i="9" s="1"/>
  <c r="N17" i="9" a="1"/>
  <c r="N17" i="9" s="1"/>
  <c r="N66" i="9" a="1"/>
  <c r="N66" i="9" s="1"/>
  <c r="N107" i="9" a="1"/>
  <c r="N107" i="9" s="1"/>
  <c r="N149" i="9" a="1"/>
  <c r="N149" i="9" s="1"/>
  <c r="N229" i="9" a="1"/>
  <c r="N229" i="9" s="1"/>
  <c r="N310" i="9" a="1"/>
  <c r="N310" i="9" s="1"/>
  <c r="N355" i="9" a="1"/>
  <c r="N355" i="9" s="1"/>
  <c r="N409" i="9" a="1"/>
  <c r="N409" i="9" s="1"/>
  <c r="N458" i="9" a="1"/>
  <c r="N458" i="9" s="1"/>
  <c r="N505" i="9" a="1"/>
  <c r="N505" i="9" s="1"/>
  <c r="N588" i="9" a="1"/>
  <c r="N588" i="9" s="1"/>
  <c r="N686" i="9" a="1"/>
  <c r="N686" i="9" s="1"/>
  <c r="N373" i="9" a="1"/>
  <c r="N373" i="9" s="1"/>
  <c r="N466" i="9" a="1"/>
  <c r="N466" i="9" s="1"/>
  <c r="N526" i="9" a="1"/>
  <c r="N526" i="9" s="1"/>
  <c r="N747" i="9" a="1"/>
  <c r="N747" i="9" s="1"/>
  <c r="N411" i="9" a="1"/>
  <c r="N411" i="9" s="1"/>
  <c r="N480" i="9" a="1"/>
  <c r="N480" i="9" s="1"/>
  <c r="N570" i="9" a="1"/>
  <c r="N570" i="9" s="1"/>
  <c r="N619" i="9" a="1"/>
  <c r="N619" i="9" s="1"/>
  <c r="N698" i="9" a="1"/>
  <c r="N698" i="9" s="1"/>
  <c r="N280" i="9" a="1"/>
  <c r="N280" i="9" s="1"/>
  <c r="N332" i="9" a="1"/>
  <c r="N332" i="9" s="1"/>
  <c r="N397" i="9" a="1"/>
  <c r="N397" i="9" s="1"/>
  <c r="N442" i="9" a="1"/>
  <c r="N442" i="9" s="1"/>
  <c r="N528" i="9" a="1"/>
  <c r="N528" i="9" s="1"/>
  <c r="N560" i="9" a="1"/>
  <c r="N560" i="9" s="1"/>
  <c r="N704" i="9" a="1"/>
  <c r="N704" i="9" s="1"/>
  <c r="N20" i="9" a="1"/>
  <c r="N20" i="9" s="1"/>
  <c r="N79" i="9" a="1"/>
  <c r="N79" i="9" s="1"/>
  <c r="N124" i="9" a="1"/>
  <c r="N124" i="9" s="1"/>
  <c r="N187" i="9" a="1"/>
  <c r="N187" i="9" s="1"/>
  <c r="N273" i="9" a="1"/>
  <c r="N273" i="9" s="1"/>
  <c r="N329" i="9" a="1"/>
  <c r="N329" i="9" s="1"/>
  <c r="N389" i="9" a="1"/>
  <c r="N389" i="9" s="1"/>
  <c r="N459" i="9" a="1"/>
  <c r="N459" i="9" s="1"/>
  <c r="N509" i="9" a="1"/>
  <c r="N509" i="9" s="1"/>
  <c r="N576" i="9" a="1"/>
  <c r="N576" i="9" s="1"/>
  <c r="N712" i="9" a="1"/>
  <c r="N712" i="9" s="1"/>
  <c r="N211" i="9" a="1"/>
  <c r="N211" i="9" s="1"/>
  <c r="N260" i="9" a="1"/>
  <c r="N260" i="9" s="1"/>
  <c r="N351" i="9" a="1"/>
  <c r="N351" i="9" s="1"/>
  <c r="N410" i="9" a="1"/>
  <c r="N410" i="9" s="1"/>
  <c r="N488" i="9" a="1"/>
  <c r="N488" i="9" s="1"/>
  <c r="N612" i="9" a="1"/>
  <c r="N612" i="9" s="1"/>
  <c r="N745" i="9" a="1"/>
  <c r="N745" i="9" s="1"/>
  <c r="N57" i="9" a="1"/>
  <c r="N57" i="9" s="1"/>
  <c r="N131" i="9" a="1"/>
  <c r="N131" i="9" s="1"/>
  <c r="N218" i="9" a="1"/>
  <c r="N218" i="9" s="1"/>
  <c r="N298" i="9" a="1"/>
  <c r="N298" i="9" s="1"/>
  <c r="N341" i="9" a="1"/>
  <c r="N341" i="9" s="1"/>
  <c r="N428" i="9" a="1"/>
  <c r="N428" i="9" s="1"/>
  <c r="N501" i="9" a="1"/>
  <c r="N501" i="9" s="1"/>
  <c r="N581" i="9" a="1"/>
  <c r="N581" i="9" s="1"/>
  <c r="N688" i="9" a="1"/>
  <c r="N688" i="9" s="1"/>
  <c r="N752" i="9" a="1"/>
  <c r="N752" i="9" s="1"/>
  <c r="N859" i="9" a="1"/>
  <c r="N859" i="9" s="1"/>
  <c r="N1016" i="9" a="1"/>
  <c r="N1016" i="9" s="1"/>
  <c r="N631" i="9" a="1"/>
  <c r="N631" i="9" s="1"/>
  <c r="N699" i="9" a="1"/>
  <c r="N699" i="9" s="1"/>
  <c r="N868" i="9" a="1"/>
  <c r="N868" i="9" s="1"/>
  <c r="N1023" i="9" a="1"/>
  <c r="N1023" i="9" s="1"/>
  <c r="N755" i="9" a="1"/>
  <c r="N755" i="9" s="1"/>
  <c r="N843" i="9" a="1"/>
  <c r="N843" i="9" s="1"/>
  <c r="N1029" i="9" a="1"/>
  <c r="N1029" i="9" s="1"/>
  <c r="N829" i="9" a="1"/>
  <c r="N829" i="9" s="1"/>
  <c r="N947" i="9" a="1"/>
  <c r="N947" i="9" s="1"/>
  <c r="N1050" i="9" a="1"/>
  <c r="N1050" i="9" s="1"/>
  <c r="N837" i="9" a="1"/>
  <c r="N837" i="9" s="1"/>
  <c r="N925" i="9" a="1"/>
  <c r="N925" i="9" s="1"/>
  <c r="N1047" i="9" a="1"/>
  <c r="N1047" i="9" s="1"/>
  <c r="N571" i="9" a="1"/>
  <c r="N571" i="9" s="1"/>
  <c r="N635" i="9" a="1"/>
  <c r="N635" i="9" s="1"/>
  <c r="N729" i="9" a="1"/>
  <c r="N729" i="9" s="1"/>
  <c r="N797" i="9" a="1"/>
  <c r="N797" i="9" s="1"/>
  <c r="N971" i="9" a="1"/>
  <c r="N971" i="9" s="1"/>
  <c r="N1071" i="9" a="1"/>
  <c r="N1071" i="9" s="1"/>
  <c r="N611" i="9" a="1"/>
  <c r="N611" i="9" s="1"/>
  <c r="N660" i="9" a="1"/>
  <c r="N660" i="9" s="1"/>
  <c r="N702" i="9" a="1"/>
  <c r="N702" i="9" s="1"/>
  <c r="N760" i="9" a="1"/>
  <c r="N760" i="9" s="1"/>
  <c r="N820" i="9" a="1"/>
  <c r="N820" i="9" s="1"/>
  <c r="N909" i="9" a="1"/>
  <c r="N909" i="9" s="1"/>
  <c r="N1001" i="9" a="1"/>
  <c r="N1001" i="9" s="1"/>
  <c r="N1124" i="9" a="1"/>
  <c r="N1124" i="9" s="1"/>
  <c r="N589" i="9" a="1"/>
  <c r="N589" i="9" s="1"/>
  <c r="N657" i="9" a="1"/>
  <c r="N657" i="9" s="1"/>
  <c r="N754" i="9" a="1"/>
  <c r="N754" i="9" s="1"/>
  <c r="N861" i="9" a="1"/>
  <c r="N861" i="9" s="1"/>
  <c r="N943" i="9" a="1"/>
  <c r="N943" i="9" s="1"/>
  <c r="N1069" i="9" a="1"/>
  <c r="N1069" i="9" s="1"/>
  <c r="N786" i="9" a="1"/>
  <c r="N786" i="9" s="1"/>
  <c r="N873" i="9" a="1"/>
  <c r="N873" i="9" s="1"/>
  <c r="N937" i="9" a="1"/>
  <c r="N937" i="9" s="1"/>
  <c r="N989" i="9" a="1"/>
  <c r="N989" i="9" s="1"/>
  <c r="N1044" i="9" a="1"/>
  <c r="N1044" i="9" s="1"/>
  <c r="N1162" i="9" a="1"/>
  <c r="N1162" i="9" s="1"/>
  <c r="N1218" i="9" a="1"/>
  <c r="N1218" i="9" s="1"/>
  <c r="N1265" i="9" a="1"/>
  <c r="N1265" i="9" s="1"/>
  <c r="N1347" i="9" a="1"/>
  <c r="N1347" i="9" s="1"/>
  <c r="N1138" i="9" a="1"/>
  <c r="N1138" i="9" s="1"/>
  <c r="N1204" i="9" a="1"/>
  <c r="N1204" i="9" s="1"/>
  <c r="N1274" i="9" a="1"/>
  <c r="N1274" i="9" s="1"/>
  <c r="N1340" i="9" a="1"/>
  <c r="N1340" i="9" s="1"/>
  <c r="N1445" i="9" a="1"/>
  <c r="N1445" i="9" s="1"/>
  <c r="N1196" i="9" a="1"/>
  <c r="N1196" i="9" s="1"/>
  <c r="N1288" i="9" a="1"/>
  <c r="N1288" i="9" s="1"/>
  <c r="N1344" i="9" a="1"/>
  <c r="N1344" i="9" s="1"/>
  <c r="N1387" i="9" a="1"/>
  <c r="N1387" i="9" s="1"/>
  <c r="N1133" i="9" a="1"/>
  <c r="N1133" i="9" s="1"/>
  <c r="N1187" i="9" a="1"/>
  <c r="N1187" i="9" s="1"/>
  <c r="N1240" i="9" a="1"/>
  <c r="N1240" i="9" s="1"/>
  <c r="N1304" i="9" a="1"/>
  <c r="N1304" i="9" s="1"/>
  <c r="N1380" i="9" a="1"/>
  <c r="N1380" i="9" s="1"/>
  <c r="N1422" i="9" a="1"/>
  <c r="N1422" i="9" s="1"/>
  <c r="N1123" i="9" a="1"/>
  <c r="N1123" i="9" s="1"/>
  <c r="N1165" i="9" a="1"/>
  <c r="N1165" i="9" s="1"/>
  <c r="N1221" i="9" a="1"/>
  <c r="N1221" i="9" s="1"/>
  <c r="N1292" i="9" a="1"/>
  <c r="N1292" i="9" s="1"/>
  <c r="N1351" i="9" a="1"/>
  <c r="N1351" i="9" s="1"/>
  <c r="N803" i="9" a="1"/>
  <c r="N803" i="9" s="1"/>
  <c r="N884" i="9" a="1"/>
  <c r="N884" i="9" s="1"/>
  <c r="N968" i="9" a="1"/>
  <c r="N968" i="9" s="1"/>
  <c r="N1024" i="9" a="1"/>
  <c r="N1024" i="9" s="1"/>
  <c r="N1106" i="9" a="1"/>
  <c r="N1106" i="9" s="1"/>
  <c r="N1195" i="9" a="1"/>
  <c r="N1195" i="9" s="1"/>
  <c r="N1266" i="9" a="1"/>
  <c r="N1266" i="9" s="1"/>
  <c r="N1320" i="9" a="1"/>
  <c r="N1320" i="9" s="1"/>
  <c r="N1384" i="9" a="1"/>
  <c r="N1384" i="9" s="1"/>
  <c r="N833" i="9" a="1"/>
  <c r="N833" i="9" s="1"/>
  <c r="N879" i="9" a="1"/>
  <c r="N879" i="9" s="1"/>
  <c r="N942" i="9" a="1"/>
  <c r="N942" i="9" s="1"/>
  <c r="N1005" i="9" a="1"/>
  <c r="N1005" i="9" s="1"/>
  <c r="N1062" i="9" a="1"/>
  <c r="N1062" i="9" s="1"/>
  <c r="N1130" i="9" a="1"/>
  <c r="N1130" i="9" s="1"/>
  <c r="N1197" i="9" a="1"/>
  <c r="N1197" i="9" s="1"/>
  <c r="N1246" i="9" a="1"/>
  <c r="N1246" i="9" s="1"/>
  <c r="N1310" i="9" a="1"/>
  <c r="N1310" i="9" s="1"/>
  <c r="N1379" i="9" a="1"/>
  <c r="N1379" i="9" s="1"/>
  <c r="N761" i="9" a="1"/>
  <c r="N761" i="9" s="1"/>
  <c r="N818" i="9" a="1"/>
  <c r="N818" i="9" s="1"/>
  <c r="N901" i="9" a="1"/>
  <c r="N901" i="9" s="1"/>
  <c r="N977" i="9" a="1"/>
  <c r="N977" i="9" s="1"/>
  <c r="N1030" i="9" a="1"/>
  <c r="N1030" i="9" s="1"/>
  <c r="N1078" i="9" a="1"/>
  <c r="N1078" i="9" s="1"/>
  <c r="N1125" i="9" a="1"/>
  <c r="N1125" i="9" s="1"/>
  <c r="N1173" i="9" a="1"/>
  <c r="N1173" i="9" s="1"/>
  <c r="N1248" i="9" a="1"/>
  <c r="N1248" i="9" s="1"/>
  <c r="N1303" i="9" a="1"/>
  <c r="N1303" i="9" s="1"/>
  <c r="N1350" i="9" a="1"/>
  <c r="N1350" i="9" s="1"/>
  <c r="N1408" i="9" a="1"/>
  <c r="N1408" i="9" s="1"/>
  <c r="N1442" i="9" a="1"/>
  <c r="N1442" i="9" s="1"/>
  <c r="N1455" i="9" a="1"/>
  <c r="N1455" i="9" s="1"/>
  <c r="N1454" i="9" a="1"/>
  <c r="N1454" i="9" s="1"/>
  <c r="N63" i="10" a="1"/>
  <c r="N63" i="10" s="1"/>
  <c r="N61" i="10" a="1"/>
  <c r="N61" i="10" s="1"/>
  <c r="N156" i="10" a="1"/>
  <c r="N156" i="10" s="1"/>
  <c r="N86" i="10" a="1"/>
  <c r="N86" i="10" s="1"/>
  <c r="N169" i="10" a="1"/>
  <c r="N169" i="10" s="1"/>
  <c r="N116" i="10" a="1"/>
  <c r="N116" i="10" s="1"/>
  <c r="N78" i="10" a="1"/>
  <c r="N78" i="10" s="1"/>
  <c r="N42" i="10" a="1"/>
  <c r="N42" i="10" s="1"/>
  <c r="N109" i="10" a="1"/>
  <c r="N109" i="10" s="1"/>
  <c r="N31" i="10" a="1"/>
  <c r="N31" i="10" s="1"/>
  <c r="N123" i="10" a="1"/>
  <c r="N123" i="10" s="1"/>
  <c r="N213" i="10" a="1"/>
  <c r="N213" i="10" s="1"/>
  <c r="N277" i="10" a="1"/>
  <c r="N277" i="10" s="1"/>
  <c r="N420" i="10" a="1"/>
  <c r="N420" i="10" s="1"/>
  <c r="N29" i="10" a="1"/>
  <c r="N29" i="10" s="1"/>
  <c r="N114" i="10" a="1"/>
  <c r="N114" i="10" s="1"/>
  <c r="N186" i="10" a="1"/>
  <c r="N186" i="10" s="1"/>
  <c r="N261" i="10" a="1"/>
  <c r="N261" i="10" s="1"/>
  <c r="N304" i="10" a="1"/>
  <c r="N304" i="10" s="1"/>
  <c r="N399" i="10" a="1"/>
  <c r="N399" i="10" s="1"/>
  <c r="N201" i="10" a="1"/>
  <c r="N201" i="10" s="1"/>
  <c r="N244" i="10" a="1"/>
  <c r="N244" i="10" s="1"/>
  <c r="N325" i="10" a="1"/>
  <c r="N325" i="10" s="1"/>
  <c r="N443" i="10" a="1"/>
  <c r="N443" i="10" s="1"/>
  <c r="N210" i="10" a="1"/>
  <c r="N210" i="10" s="1"/>
  <c r="N330" i="10" a="1"/>
  <c r="N330" i="10" s="1"/>
  <c r="N171" i="10" a="1"/>
  <c r="N171" i="10" s="1"/>
  <c r="N214" i="10" a="1"/>
  <c r="N214" i="10" s="1"/>
  <c r="N255" i="10" a="1"/>
  <c r="N255" i="10" s="1"/>
  <c r="N368" i="10" a="1"/>
  <c r="N368" i="10" s="1"/>
  <c r="N59" i="10" a="1"/>
  <c r="N59" i="10" s="1"/>
  <c r="N125" i="10" a="1"/>
  <c r="N125" i="10" s="1"/>
  <c r="N200" i="10" a="1"/>
  <c r="N200" i="10" s="1"/>
  <c r="N301" i="10" a="1"/>
  <c r="N301" i="10" s="1"/>
  <c r="N363" i="10" a="1"/>
  <c r="N363" i="10" s="1"/>
  <c r="N432" i="10" a="1"/>
  <c r="N432" i="10" s="1"/>
  <c r="N23" i="10" a="1"/>
  <c r="N23" i="10" s="1"/>
  <c r="N77" i="10" a="1"/>
  <c r="N77" i="10" s="1"/>
  <c r="N170" i="10" a="1"/>
  <c r="N170" i="10" s="1"/>
  <c r="N245" i="10" a="1"/>
  <c r="N245" i="10" s="1"/>
  <c r="N422" i="10" a="1"/>
  <c r="N422" i="10" s="1"/>
  <c r="N41" i="10" a="1"/>
  <c r="N41" i="10" s="1"/>
  <c r="N88" i="10" a="1"/>
  <c r="N88" i="10" s="1"/>
  <c r="N132" i="10" a="1"/>
  <c r="N132" i="10" s="1"/>
  <c r="N179" i="10" a="1"/>
  <c r="N179" i="10" s="1"/>
  <c r="N234" i="10" a="1"/>
  <c r="N234" i="10" s="1"/>
  <c r="N353" i="10" a="1"/>
  <c r="N353" i="10" s="1"/>
  <c r="N417" i="10" a="1"/>
  <c r="N417" i="10" s="1"/>
  <c r="N314" i="10" a="1"/>
  <c r="N314" i="10" s="1"/>
  <c r="N345" i="10" a="1"/>
  <c r="N345" i="10" s="1"/>
  <c r="N393" i="10" a="1"/>
  <c r="N393" i="10" s="1"/>
  <c r="N461" i="10" a="1"/>
  <c r="N461" i="10" s="1"/>
  <c r="N502" i="10" a="1"/>
  <c r="N502" i="10" s="1"/>
  <c r="N551" i="10" a="1"/>
  <c r="N551" i="10" s="1"/>
  <c r="N595" i="10" a="1"/>
  <c r="N595" i="10" s="1"/>
  <c r="N649" i="10" a="1"/>
  <c r="N649" i="10" s="1"/>
  <c r="N513" i="10" a="1"/>
  <c r="N513" i="10" s="1"/>
  <c r="N579" i="10" a="1"/>
  <c r="N579" i="10" s="1"/>
  <c r="N694" i="10" a="1"/>
  <c r="N694" i="10" s="1"/>
  <c r="N783" i="10" a="1"/>
  <c r="N783" i="10" s="1"/>
  <c r="N585" i="10" a="1"/>
  <c r="N585" i="10" s="1"/>
  <c r="N661" i="10" a="1"/>
  <c r="N661" i="10" s="1"/>
  <c r="N501" i="10" a="1"/>
  <c r="N501" i="10" s="1"/>
  <c r="N541" i="10" a="1"/>
  <c r="N541" i="10" s="1"/>
  <c r="N578" i="10" a="1"/>
  <c r="N578" i="10" s="1"/>
  <c r="N697" i="10" a="1"/>
  <c r="N697" i="10" s="1"/>
  <c r="N492" i="10" a="1"/>
  <c r="N492" i="10" s="1"/>
  <c r="N564" i="10" a="1"/>
  <c r="N564" i="10" s="1"/>
  <c r="N645" i="10" a="1"/>
  <c r="N645" i="10" s="1"/>
  <c r="N767" i="10" a="1"/>
  <c r="N767" i="10" s="1"/>
  <c r="N285" i="10" a="1"/>
  <c r="N285" i="10" s="1"/>
  <c r="N322" i="10" a="1"/>
  <c r="N322" i="10" s="1"/>
  <c r="N444" i="10" a="1"/>
  <c r="N444" i="10" s="1"/>
  <c r="N512" i="10" a="1"/>
  <c r="N512" i="10" s="1"/>
  <c r="N545" i="10" a="1"/>
  <c r="N545" i="10" s="1"/>
  <c r="N637" i="10" a="1"/>
  <c r="N637" i="10" s="1"/>
  <c r="N734" i="10" a="1"/>
  <c r="N734" i="10" s="1"/>
  <c r="N377" i="10" a="1"/>
  <c r="N377" i="10" s="1"/>
  <c r="N418" i="10" a="1"/>
  <c r="N418" i="10" s="1"/>
  <c r="N540" i="10" a="1"/>
  <c r="N540" i="10" s="1"/>
  <c r="N618" i="10" a="1"/>
  <c r="N618" i="10" s="1"/>
  <c r="N779" i="10" a="1"/>
  <c r="N779" i="10" s="1"/>
  <c r="N362" i="10" a="1"/>
  <c r="N362" i="10" s="1"/>
  <c r="N433" i="10" a="1"/>
  <c r="N433" i="10" s="1"/>
  <c r="N475" i="10" a="1"/>
  <c r="N475" i="10" s="1"/>
  <c r="N568" i="10" a="1"/>
  <c r="N568" i="10" s="1"/>
  <c r="N654" i="10" a="1"/>
  <c r="N654" i="10" s="1"/>
  <c r="N735" i="10" a="1"/>
  <c r="N735" i="10" s="1"/>
  <c r="N678" i="10" a="1"/>
  <c r="N678" i="10" s="1"/>
  <c r="N754" i="10" a="1"/>
  <c r="N754" i="10" s="1"/>
  <c r="N805" i="10" a="1"/>
  <c r="N805" i="10" s="1"/>
  <c r="N882" i="10" a="1"/>
  <c r="N882" i="10" s="1"/>
  <c r="N931" i="10" a="1"/>
  <c r="N931" i="10" s="1"/>
  <c r="N1049" i="10" a="1"/>
  <c r="N1049" i="10" s="1"/>
  <c r="N814" i="10" a="1"/>
  <c r="N814" i="10" s="1"/>
  <c r="N864" i="10" a="1"/>
  <c r="N864" i="10" s="1"/>
  <c r="N924" i="10" a="1"/>
  <c r="N924" i="10" s="1"/>
  <c r="N1017" i="10" a="1"/>
  <c r="N1017" i="10" s="1"/>
  <c r="N823" i="10" a="1"/>
  <c r="N823" i="10" s="1"/>
  <c r="N884" i="10" a="1"/>
  <c r="N884" i="10" s="1"/>
  <c r="N975" i="10" a="1"/>
  <c r="N975" i="10" s="1"/>
  <c r="N843" i="10" a="1"/>
  <c r="N843" i="10" s="1"/>
  <c r="N928" i="10" a="1"/>
  <c r="N928" i="10" s="1"/>
  <c r="N1031" i="10" a="1"/>
  <c r="N1031" i="10" s="1"/>
  <c r="N845" i="10" a="1"/>
  <c r="N845" i="10" s="1"/>
  <c r="N891" i="10" a="1"/>
  <c r="N891" i="10" s="1"/>
  <c r="N955" i="10" a="1"/>
  <c r="N955" i="10" s="1"/>
  <c r="N632" i="10" a="1"/>
  <c r="N632" i="10" s="1"/>
  <c r="N698" i="10" a="1"/>
  <c r="N698" i="10" s="1"/>
  <c r="N769" i="10" a="1"/>
  <c r="N769" i="10" s="1"/>
  <c r="N829" i="10" a="1"/>
  <c r="N829" i="10" s="1"/>
  <c r="N876" i="10" a="1"/>
  <c r="N876" i="10" s="1"/>
  <c r="N932" i="10" a="1"/>
  <c r="N932" i="10" s="1"/>
  <c r="N971" i="10" a="1"/>
  <c r="N971" i="10" s="1"/>
  <c r="N1062" i="10" a="1"/>
  <c r="N1062" i="10" s="1"/>
  <c r="N655" i="10" a="1"/>
  <c r="N655" i="10" s="1"/>
  <c r="N700" i="10" a="1"/>
  <c r="N700" i="10" s="1"/>
  <c r="N747" i="10" a="1"/>
  <c r="N747" i="10" s="1"/>
  <c r="N815" i="10" a="1"/>
  <c r="N815" i="10" s="1"/>
  <c r="N883" i="10" a="1"/>
  <c r="N883" i="10" s="1"/>
  <c r="N1005" i="10" a="1"/>
  <c r="N1005" i="10" s="1"/>
  <c r="N638" i="10" a="1"/>
  <c r="N638" i="10" s="1"/>
  <c r="N708" i="10" a="1"/>
  <c r="N708" i="10" s="1"/>
  <c r="N757" i="10" a="1"/>
  <c r="N757" i="10" s="1"/>
  <c r="N835" i="10" a="1"/>
  <c r="N835" i="10" s="1"/>
  <c r="N927" i="10" a="1"/>
  <c r="N927" i="10" s="1"/>
  <c r="N1035" i="10" a="1"/>
  <c r="N1035" i="10" s="1"/>
  <c r="N1156" i="10" a="1"/>
  <c r="N1156" i="10" s="1"/>
  <c r="N1209" i="10" a="1"/>
  <c r="N1209" i="10" s="1"/>
  <c r="N1285" i="10" a="1"/>
  <c r="N1285" i="10" s="1"/>
  <c r="N1418" i="10" a="1"/>
  <c r="N1418" i="10" s="1"/>
  <c r="N1101" i="10" a="1"/>
  <c r="N1101" i="10" s="1"/>
  <c r="N1275" i="10" a="1"/>
  <c r="N1275" i="10" s="1"/>
  <c r="N1374" i="10" a="1"/>
  <c r="N1374" i="10" s="1"/>
  <c r="N995" i="10" a="1"/>
  <c r="N995" i="10" s="1"/>
  <c r="N1052" i="10" a="1"/>
  <c r="N1052" i="10" s="1"/>
  <c r="N1113" i="10" a="1"/>
  <c r="N1113" i="10" s="1"/>
  <c r="N1169" i="10" a="1"/>
  <c r="N1169" i="10" s="1"/>
  <c r="N1312" i="10" a="1"/>
  <c r="N1312" i="10" s="1"/>
  <c r="N1392" i="10" a="1"/>
  <c r="N1392" i="10" s="1"/>
  <c r="N1134" i="10" a="1"/>
  <c r="N1134" i="10" s="1"/>
  <c r="N1181" i="10" a="1"/>
  <c r="N1181" i="10" s="1"/>
  <c r="N1276" i="10" a="1"/>
  <c r="N1276" i="10" s="1"/>
  <c r="N1413" i="10" a="1"/>
  <c r="N1413" i="10" s="1"/>
  <c r="N1106" i="10" a="1"/>
  <c r="N1106" i="10" s="1"/>
  <c r="N1174" i="10" a="1"/>
  <c r="N1174" i="10" s="1"/>
  <c r="N1399" i="10" a="1"/>
  <c r="N1399" i="10" s="1"/>
  <c r="N1018" i="10" a="1"/>
  <c r="N1018" i="10" s="1"/>
  <c r="N1078" i="10" a="1"/>
  <c r="N1078" i="10" s="1"/>
  <c r="N1141" i="10" a="1"/>
  <c r="N1141" i="10" s="1"/>
  <c r="N1241" i="10" a="1"/>
  <c r="N1241" i="10" s="1"/>
  <c r="N1337" i="10" a="1"/>
  <c r="N1337" i="10" s="1"/>
  <c r="N1408" i="10" a="1"/>
  <c r="N1408" i="10" s="1"/>
  <c r="N952" i="10" a="1"/>
  <c r="N952" i="10" s="1"/>
  <c r="N1027" i="10" a="1"/>
  <c r="N1027" i="10" s="1"/>
  <c r="N1087" i="10" a="1"/>
  <c r="N1087" i="10" s="1"/>
  <c r="N1165" i="10" a="1"/>
  <c r="N1165" i="10" s="1"/>
  <c r="N1277" i="10" a="1"/>
  <c r="N1277" i="10" s="1"/>
  <c r="N986" i="10" a="1"/>
  <c r="N986" i="10" s="1"/>
  <c r="N1060" i="10" a="1"/>
  <c r="N1060" i="10" s="1"/>
  <c r="N1126" i="10" a="1"/>
  <c r="N1126" i="10" s="1"/>
  <c r="N1191" i="10" a="1"/>
  <c r="N1191" i="10" s="1"/>
  <c r="N1340" i="10" a="1"/>
  <c r="N1340" i="10" s="1"/>
  <c r="N1403" i="10" a="1"/>
  <c r="N1403" i="10" s="1"/>
  <c r="N1429" i="10" a="1"/>
  <c r="N1429" i="10" s="1"/>
  <c r="N1201" i="10" a="1"/>
  <c r="N1201" i="10" s="1"/>
  <c r="N1271" i="10" a="1"/>
  <c r="N1271" i="10" s="1"/>
  <c r="N1328" i="10" a="1"/>
  <c r="N1328" i="10" s="1"/>
  <c r="N1458" i="10" a="1"/>
  <c r="N1458" i="10" s="1"/>
  <c r="N1182" i="10" a="1"/>
  <c r="N1182" i="10" s="1"/>
  <c r="N1253" i="10" a="1"/>
  <c r="N1253" i="10" s="1"/>
  <c r="N1318" i="10" a="1"/>
  <c r="N1318" i="10" s="1"/>
  <c r="N1382" i="10" a="1"/>
  <c r="N1382" i="10" s="1"/>
  <c r="N1441" i="10" a="1"/>
  <c r="N1441" i="10" s="1"/>
  <c r="N1219" i="10" a="1"/>
  <c r="N1219" i="10" s="1"/>
  <c r="N1268" i="10" a="1"/>
  <c r="N1268" i="10" s="1"/>
  <c r="N1325" i="10" a="1"/>
  <c r="N1325" i="10" s="1"/>
  <c r="N1384" i="10" a="1"/>
  <c r="N1384" i="10" s="1"/>
  <c r="N1455" i="10" a="1"/>
  <c r="N1455" i="10" s="1"/>
  <c r="N1233" i="10" a="1"/>
  <c r="N1233" i="10" s="1"/>
  <c r="N1306" i="10" a="1"/>
  <c r="N1306" i="10" s="1"/>
  <c r="N1411" i="10" a="1"/>
  <c r="N1411" i="10" s="1"/>
  <c r="L47" i="14" a="1"/>
  <c r="L47" i="14" s="1"/>
  <c r="L106" i="14" a="1"/>
  <c r="L106" i="14" s="1"/>
  <c r="L143" i="14" a="1"/>
  <c r="L143" i="14" s="1"/>
  <c r="L22" i="14" a="1"/>
  <c r="L22" i="14" s="1"/>
  <c r="L104" i="14" a="1"/>
  <c r="L104" i="14" s="1"/>
  <c r="L204" i="14" a="1"/>
  <c r="L204" i="14" s="1"/>
  <c r="L41" i="14" a="1"/>
  <c r="L41" i="14" s="1"/>
  <c r="L79" i="14" a="1"/>
  <c r="L79" i="14" s="1"/>
  <c r="L248" i="14" a="1"/>
  <c r="L248" i="14" s="1"/>
  <c r="L48" i="14" a="1"/>
  <c r="L48" i="14" s="1"/>
  <c r="L117" i="14" a="1"/>
  <c r="L117" i="14" s="1"/>
  <c r="L7" i="14" a="1"/>
  <c r="L7" i="14" s="1"/>
  <c r="L75" i="14" a="1"/>
  <c r="L75" i="14" s="1"/>
  <c r="L147" i="14" a="1"/>
  <c r="L147" i="14" s="1"/>
  <c r="L240" i="14" a="1"/>
  <c r="L240" i="14" s="1"/>
  <c r="L80" i="14" a="1"/>
  <c r="L80" i="14" s="1"/>
  <c r="L125" i="14" a="1"/>
  <c r="L125" i="14" s="1"/>
  <c r="L12" i="14" a="1"/>
  <c r="L12" i="14" s="1"/>
  <c r="L69" i="14" a="1"/>
  <c r="L69" i="14" s="1"/>
  <c r="L140" i="14" a="1"/>
  <c r="L140" i="14" s="1"/>
  <c r="L246" i="14" a="1"/>
  <c r="L246" i="14" s="1"/>
  <c r="L40" i="14" a="1"/>
  <c r="L40" i="14" s="1"/>
  <c r="L191" i="14" a="1"/>
  <c r="L191" i="14" s="1"/>
  <c r="L146" i="14" a="1"/>
  <c r="L146" i="14" s="1"/>
  <c r="L219" i="14" a="1"/>
  <c r="L219" i="14" s="1"/>
  <c r="L285" i="14" a="1"/>
  <c r="L285" i="14" s="1"/>
  <c r="L354" i="14" a="1"/>
  <c r="L354" i="14" s="1"/>
  <c r="L444" i="14" a="1"/>
  <c r="L444" i="14" s="1"/>
  <c r="L312" i="14" a="1"/>
  <c r="L312" i="14" s="1"/>
  <c r="L364" i="14" a="1"/>
  <c r="L364" i="14" s="1"/>
  <c r="L504" i="14" a="1"/>
  <c r="L504" i="14" s="1"/>
  <c r="L267" i="14" a="1"/>
  <c r="L267" i="14" s="1"/>
  <c r="L328" i="14" a="1"/>
  <c r="L328" i="14" s="1"/>
  <c r="L405" i="14" a="1"/>
  <c r="L405" i="14" s="1"/>
  <c r="L286" i="14" a="1"/>
  <c r="L286" i="14" s="1"/>
  <c r="L355" i="14" a="1"/>
  <c r="L355" i="14" s="1"/>
  <c r="L396" i="14" a="1"/>
  <c r="L396" i="14" s="1"/>
  <c r="L249" i="14" a="1"/>
  <c r="L249" i="14" s="1"/>
  <c r="L313" i="14" a="1"/>
  <c r="L313" i="14" s="1"/>
  <c r="L398" i="14" a="1"/>
  <c r="L398" i="14" s="1"/>
  <c r="L468" i="14" a="1"/>
  <c r="L468" i="14" s="1"/>
  <c r="L192" i="14" a="1"/>
  <c r="L192" i="14" s="1"/>
  <c r="L260" i="14" a="1"/>
  <c r="L260" i="14" s="1"/>
  <c r="L324" i="14" a="1"/>
  <c r="L324" i="14" s="1"/>
  <c r="L382" i="14" a="1"/>
  <c r="L382" i="14" s="1"/>
  <c r="L124" i="14" a="1"/>
  <c r="L124" i="14" s="1"/>
  <c r="L203" i="14" a="1"/>
  <c r="L203" i="14" s="1"/>
  <c r="L263" i="14" a="1"/>
  <c r="L263" i="14" s="1"/>
  <c r="L342" i="14" a="1"/>
  <c r="L342" i="14" s="1"/>
  <c r="L419" i="14" a="1"/>
  <c r="L419" i="14" s="1"/>
  <c r="L169" i="14" a="1"/>
  <c r="L169" i="14" s="1"/>
  <c r="L229" i="14" a="1"/>
  <c r="L229" i="14" s="1"/>
  <c r="L290" i="14" a="1"/>
  <c r="L290" i="14" s="1"/>
  <c r="L347" i="14" a="1"/>
  <c r="L347" i="14" s="1"/>
  <c r="L389" i="14" a="1"/>
  <c r="L389" i="14" s="1"/>
  <c r="L516" i="14" a="1"/>
  <c r="L516" i="14" s="1"/>
  <c r="L572" i="14" a="1"/>
  <c r="L572" i="14" s="1"/>
  <c r="L635" i="14" a="1"/>
  <c r="L635" i="14" s="1"/>
  <c r="L492" i="14" a="1"/>
  <c r="L492" i="14" s="1"/>
  <c r="L555" i="14" a="1"/>
  <c r="L555" i="14" s="1"/>
  <c r="L599" i="14" a="1"/>
  <c r="L599" i="14" s="1"/>
  <c r="L729" i="14" a="1"/>
  <c r="L729" i="14" s="1"/>
  <c r="L558" i="14" a="1"/>
  <c r="L558" i="14" s="1"/>
  <c r="L625" i="14" a="1"/>
  <c r="L625" i="14" s="1"/>
  <c r="L701" i="14" a="1"/>
  <c r="L701" i="14" s="1"/>
  <c r="L459" i="14" a="1"/>
  <c r="L459" i="14" s="1"/>
  <c r="L517" i="14" a="1"/>
  <c r="L517" i="14" s="1"/>
  <c r="L575" i="14" a="1"/>
  <c r="L575" i="14" s="1"/>
  <c r="L659" i="14" a="1"/>
  <c r="L659" i="14" s="1"/>
  <c r="L534" i="14" a="1"/>
  <c r="L534" i="14" s="1"/>
  <c r="L591" i="14" a="1"/>
  <c r="L591" i="14" s="1"/>
  <c r="L654" i="14" a="1"/>
  <c r="L654" i="14" s="1"/>
  <c r="L422" i="14" a="1"/>
  <c r="L422" i="14" s="1"/>
  <c r="L491" i="14" a="1"/>
  <c r="L491" i="14" s="1"/>
  <c r="L543" i="14" a="1"/>
  <c r="L543" i="14" s="1"/>
  <c r="L600" i="14" a="1"/>
  <c r="L600" i="14" s="1"/>
  <c r="L397" i="14" a="1"/>
  <c r="L397" i="14" s="1"/>
  <c r="L479" i="14" a="1"/>
  <c r="L479" i="14" s="1"/>
  <c r="L552" i="14" a="1"/>
  <c r="L552" i="14" s="1"/>
  <c r="L629" i="14" a="1"/>
  <c r="L629" i="14" s="1"/>
  <c r="L728" i="14" a="1"/>
  <c r="L728" i="14" s="1"/>
  <c r="L439" i="14" a="1"/>
  <c r="L439" i="14" s="1"/>
  <c r="L487" i="14" a="1"/>
  <c r="L487" i="14" s="1"/>
  <c r="L537" i="14" a="1"/>
  <c r="L537" i="14" s="1"/>
  <c r="L617" i="14" a="1"/>
  <c r="L617" i="14" s="1"/>
  <c r="L720" i="14" a="1"/>
  <c r="L720" i="14" s="1"/>
  <c r="L774" i="14" a="1"/>
  <c r="L774" i="14" s="1"/>
  <c r="L823" i="14" a="1"/>
  <c r="L823" i="14" s="1"/>
  <c r="L877" i="14" a="1"/>
  <c r="L877" i="14" s="1"/>
  <c r="L989" i="14" a="1"/>
  <c r="L989" i="14" s="1"/>
  <c r="L848" i="14" a="1"/>
  <c r="L848" i="14" s="1"/>
  <c r="L901" i="14" a="1"/>
  <c r="L901" i="14" s="1"/>
  <c r="L960" i="14" a="1"/>
  <c r="L960" i="14" s="1"/>
  <c r="L759" i="14" a="1"/>
  <c r="L759" i="14" s="1"/>
  <c r="L814" i="14" a="1"/>
  <c r="L814" i="14" s="1"/>
  <c r="L994" i="14" a="1"/>
  <c r="L994" i="14" s="1"/>
  <c r="L839" i="14" a="1"/>
  <c r="L839" i="14" s="1"/>
  <c r="L890" i="14" a="1"/>
  <c r="L890" i="14" s="1"/>
  <c r="L964" i="14" a="1"/>
  <c r="L964" i="14" s="1"/>
  <c r="L690" i="14" a="1"/>
  <c r="L690" i="14" s="1"/>
  <c r="L771" i="14" a="1"/>
  <c r="L771" i="14" s="1"/>
  <c r="L822" i="14" a="1"/>
  <c r="L822" i="14" s="1"/>
  <c r="L881" i="14" a="1"/>
  <c r="L881" i="14" s="1"/>
  <c r="L930" i="14" a="1"/>
  <c r="L930" i="14" s="1"/>
  <c r="L688" i="14" a="1"/>
  <c r="L688" i="14" s="1"/>
  <c r="L741" i="14" a="1"/>
  <c r="L741" i="14" s="1"/>
  <c r="L785" i="14" a="1"/>
  <c r="L785" i="14" s="1"/>
  <c r="L837" i="14" a="1"/>
  <c r="L837" i="14" s="1"/>
  <c r="L954" i="14" a="1"/>
  <c r="L954" i="14" s="1"/>
  <c r="L672" i="14" a="1"/>
  <c r="L672" i="14" s="1"/>
  <c r="L788" i="14" a="1"/>
  <c r="L788" i="14" s="1"/>
  <c r="L869" i="14" a="1"/>
  <c r="L869" i="14" s="1"/>
  <c r="L962" i="14" a="1"/>
  <c r="L962" i="14" s="1"/>
  <c r="L665" i="14" a="1"/>
  <c r="L665" i="14" s="1"/>
  <c r="L717" i="14" a="1"/>
  <c r="L717" i="14" s="1"/>
  <c r="L772" i="14" a="1"/>
  <c r="L772" i="14" s="1"/>
  <c r="L825" i="14" a="1"/>
  <c r="L825" i="14" s="1"/>
  <c r="L906" i="14" a="1"/>
  <c r="L906" i="14" s="1"/>
  <c r="L996" i="14" a="1"/>
  <c r="L996" i="14" s="1"/>
  <c r="L1046" i="14" a="1"/>
  <c r="L1046" i="14" s="1"/>
  <c r="L1115" i="14" a="1"/>
  <c r="L1115" i="14" s="1"/>
  <c r="L1170" i="14" a="1"/>
  <c r="L1170" i="14" s="1"/>
  <c r="L933" i="14" a="1"/>
  <c r="L933" i="14" s="1"/>
  <c r="L991" i="14" a="1"/>
  <c r="L991" i="14" s="1"/>
  <c r="L1062" i="14" a="1"/>
  <c r="L1062" i="14" s="1"/>
  <c r="L1134" i="14" a="1"/>
  <c r="L1134" i="14" s="1"/>
  <c r="L1195" i="14" a="1"/>
  <c r="L1195" i="14" s="1"/>
  <c r="L1034" i="14" a="1"/>
  <c r="L1034" i="14" s="1"/>
  <c r="L1084" i="14" a="1"/>
  <c r="L1084" i="14" s="1"/>
  <c r="L1188" i="14" a="1"/>
  <c r="L1188" i="14" s="1"/>
  <c r="L1027" i="14" a="1"/>
  <c r="L1027" i="14" s="1"/>
  <c r="L1099" i="14" a="1"/>
  <c r="L1099" i="14" s="1"/>
  <c r="L1154" i="14" a="1"/>
  <c r="L1154" i="14" s="1"/>
  <c r="L1234" i="14" a="1"/>
  <c r="L1234" i="14" s="1"/>
  <c r="L1047" i="14" a="1"/>
  <c r="L1047" i="14" s="1"/>
  <c r="L1102" i="14" a="1"/>
  <c r="L1102" i="14" s="1"/>
  <c r="L1160" i="14" a="1"/>
  <c r="L1160" i="14" s="1"/>
  <c r="L919" i="14" a="1"/>
  <c r="L919" i="14" s="1"/>
  <c r="L995" i="14" a="1"/>
  <c r="L995" i="14" s="1"/>
  <c r="L1057" i="14" a="1"/>
  <c r="L1057" i="14" s="1"/>
  <c r="L1107" i="14" a="1"/>
  <c r="L1107" i="14" s="1"/>
  <c r="L904" i="14" a="1"/>
  <c r="L904" i="14" s="1"/>
  <c r="L963" i="14" a="1"/>
  <c r="L963" i="14" s="1"/>
  <c r="L1021" i="14" a="1"/>
  <c r="L1021" i="14" s="1"/>
  <c r="L1100" i="14" a="1"/>
  <c r="L1100" i="14" s="1"/>
  <c r="L1150" i="14" a="1"/>
  <c r="L1150" i="14" s="1"/>
  <c r="L1217" i="14" a="1"/>
  <c r="L1217" i="14" s="1"/>
  <c r="L945" i="14" a="1"/>
  <c r="L945" i="14" s="1"/>
  <c r="L1033" i="14" a="1"/>
  <c r="L1033" i="14" s="1"/>
  <c r="L1093" i="14" a="1"/>
  <c r="L1093" i="14" s="1"/>
  <c r="L1187" i="14" a="1"/>
  <c r="L1187" i="14" s="1"/>
  <c r="L1267" i="14" a="1"/>
  <c r="L1267" i="14" s="1"/>
  <c r="L1331" i="14" a="1"/>
  <c r="L1331" i="14" s="1"/>
  <c r="L1412" i="14" a="1"/>
  <c r="L1412" i="14" s="1"/>
  <c r="L1212" i="14" a="1"/>
  <c r="L1212" i="14" s="1"/>
  <c r="L1256" i="14" a="1"/>
  <c r="L1256" i="14" s="1"/>
  <c r="L1334" i="14" a="1"/>
  <c r="L1334" i="14" s="1"/>
  <c r="L1393" i="14" a="1"/>
  <c r="L1393" i="14" s="1"/>
  <c r="L1460" i="14" a="1"/>
  <c r="L1460" i="14" s="1"/>
  <c r="L1337" i="14" a="1"/>
  <c r="L1337" i="14" s="1"/>
  <c r="L1391" i="14" a="1"/>
  <c r="L1391" i="14" s="1"/>
  <c r="L1439" i="14" a="1"/>
  <c r="L1439" i="14" s="1"/>
  <c r="L1263" i="14" a="1"/>
  <c r="L1263" i="14" s="1"/>
  <c r="L1322" i="14" a="1"/>
  <c r="L1322" i="14" s="1"/>
  <c r="L1389" i="14" a="1"/>
  <c r="L1389" i="14" s="1"/>
  <c r="L1268" i="14" a="1"/>
  <c r="L1268" i="14" s="1"/>
  <c r="L1327" i="14" a="1"/>
  <c r="L1327" i="14" s="1"/>
  <c r="L1387" i="14" a="1"/>
  <c r="L1387" i="14" s="1"/>
  <c r="L1442" i="14" a="1"/>
  <c r="L1442" i="14" s="1"/>
  <c r="L1227" i="14" a="1"/>
  <c r="L1227" i="14" s="1"/>
  <c r="L1315" i="14" a="1"/>
  <c r="L1315" i="14" s="1"/>
  <c r="L1409" i="14" a="1"/>
  <c r="L1409" i="14" s="1"/>
  <c r="L1459" i="14" a="1"/>
  <c r="L1459" i="14" s="1"/>
  <c r="L1211" i="14" a="1"/>
  <c r="L1211" i="14" s="1"/>
  <c r="L1271" i="14" a="1"/>
  <c r="L1271" i="14" s="1"/>
  <c r="L1333" i="14" a="1"/>
  <c r="L1333" i="14" s="1"/>
  <c r="L1390" i="14" a="1"/>
  <c r="L1390" i="14" s="1"/>
  <c r="L1200" i="14" a="1"/>
  <c r="L1200" i="14" s="1"/>
  <c r="L1276" i="14" a="1"/>
  <c r="L1276" i="14" s="1"/>
  <c r="L1344" i="14" a="1"/>
  <c r="L1344" i="14" s="1"/>
  <c r="L1407" i="14" a="1"/>
  <c r="L1407" i="14" s="1"/>
  <c r="L1452" i="14" a="1"/>
  <c r="L1452" i="14" s="1"/>
  <c r="N33" i="14" a="1"/>
  <c r="N33" i="14" s="1"/>
  <c r="N85" i="14" a="1"/>
  <c r="N85" i="14" s="1"/>
  <c r="N191" i="14" a="1"/>
  <c r="N191" i="14" s="1"/>
  <c r="N74" i="14" a="1"/>
  <c r="N74" i="14" s="1"/>
  <c r="N126" i="14" a="1"/>
  <c r="N126" i="14" s="1"/>
  <c r="N253" i="14" a="1"/>
  <c r="N253" i="14" s="1"/>
  <c r="N81" i="14" a="1"/>
  <c r="N81" i="14" s="1"/>
  <c r="N138" i="14" a="1"/>
  <c r="N138" i="14" s="1"/>
  <c r="N259" i="14" a="1"/>
  <c r="N259" i="14" s="1"/>
  <c r="N52" i="14" a="1"/>
  <c r="N52" i="14" s="1"/>
  <c r="N144" i="14" a="1"/>
  <c r="N144" i="14" s="1"/>
  <c r="N230" i="14" a="1"/>
  <c r="N230" i="14" s="1"/>
  <c r="N59" i="14" a="1"/>
  <c r="N59" i="14" s="1"/>
  <c r="N117" i="14" a="1"/>
  <c r="N117" i="14" s="1"/>
  <c r="N21" i="14" a="1"/>
  <c r="N21" i="14" s="1"/>
  <c r="N77" i="14" a="1"/>
  <c r="N77" i="14" s="1"/>
  <c r="N178" i="14" a="1"/>
  <c r="N178" i="14" s="1"/>
  <c r="N46" i="14" a="1"/>
  <c r="N46" i="14" s="1"/>
  <c r="N96" i="14" a="1"/>
  <c r="N96" i="14" s="1"/>
  <c r="N202" i="14" a="1"/>
  <c r="N202" i="14" s="1"/>
  <c r="N42" i="14" a="1"/>
  <c r="N42" i="14" s="1"/>
  <c r="N101" i="14" a="1"/>
  <c r="N101" i="14" s="1"/>
  <c r="N246" i="14" a="1"/>
  <c r="N246" i="14" s="1"/>
  <c r="N190" i="14" a="1"/>
  <c r="N190" i="14" s="1"/>
  <c r="N258" i="14" a="1"/>
  <c r="N258" i="14" s="1"/>
  <c r="N322" i="14" a="1"/>
  <c r="N322" i="14" s="1"/>
  <c r="N373" i="14" a="1"/>
  <c r="N373" i="14" s="1"/>
  <c r="N487" i="14" a="1"/>
  <c r="N487" i="14" s="1"/>
  <c r="N309" i="14" a="1"/>
  <c r="N309" i="14" s="1"/>
  <c r="N387" i="14" a="1"/>
  <c r="N387" i="14" s="1"/>
  <c r="N455" i="14" a="1"/>
  <c r="N455" i="14" s="1"/>
  <c r="N214" i="14" a="1"/>
  <c r="N214" i="14" s="1"/>
  <c r="N280" i="14" a="1"/>
  <c r="N280" i="14" s="1"/>
  <c r="N350" i="14" a="1"/>
  <c r="N350" i="14" s="1"/>
  <c r="N275" i="14" a="1"/>
  <c r="N275" i="14" s="1"/>
  <c r="N337" i="14" a="1"/>
  <c r="N337" i="14" s="1"/>
  <c r="N405" i="14" a="1"/>
  <c r="N405" i="14" s="1"/>
  <c r="N485" i="14" a="1"/>
  <c r="N485" i="14" s="1"/>
  <c r="N270" i="14" a="1"/>
  <c r="N270" i="14" s="1"/>
  <c r="N335" i="14" a="1"/>
  <c r="N335" i="14" s="1"/>
  <c r="N393" i="14" a="1"/>
  <c r="N393" i="14" s="1"/>
  <c r="N130" i="14" a="1"/>
  <c r="N130" i="14" s="1"/>
  <c r="N184" i="14" a="1"/>
  <c r="N184" i="14" s="1"/>
  <c r="N249" i="14" a="1"/>
  <c r="N249" i="14" s="1"/>
  <c r="N313" i="14" a="1"/>
  <c r="N313" i="14" s="1"/>
  <c r="N372" i="14" a="1"/>
  <c r="N372" i="14" s="1"/>
  <c r="N468" i="14" a="1"/>
  <c r="N468" i="14" s="1"/>
  <c r="N121" i="14" a="1"/>
  <c r="N121" i="14" s="1"/>
  <c r="N187" i="14" a="1"/>
  <c r="N187" i="14" s="1"/>
  <c r="N252" i="14" a="1"/>
  <c r="N252" i="14" s="1"/>
  <c r="N316" i="14" a="1"/>
  <c r="N316" i="14" s="1"/>
  <c r="N391" i="14" a="1"/>
  <c r="N391" i="14" s="1"/>
  <c r="N166" i="14" a="1"/>
  <c r="N166" i="14" s="1"/>
  <c r="N226" i="14" a="1"/>
  <c r="N226" i="14" s="1"/>
  <c r="N295" i="14" a="1"/>
  <c r="N295" i="14" s="1"/>
  <c r="N358" i="14" a="1"/>
  <c r="N358" i="14" s="1"/>
  <c r="N419" i="14" a="1"/>
  <c r="N419" i="14" s="1"/>
  <c r="N535" i="14" a="1"/>
  <c r="N535" i="14" s="1"/>
  <c r="N594" i="14" a="1"/>
  <c r="N594" i="14" s="1"/>
  <c r="N658" i="14" a="1"/>
  <c r="N658" i="14" s="1"/>
  <c r="N774" i="14" a="1"/>
  <c r="N774" i="14" s="1"/>
  <c r="N579" i="14" a="1"/>
  <c r="N579" i="14" s="1"/>
  <c r="N638" i="14" a="1"/>
  <c r="N638" i="14" s="1"/>
  <c r="N528" i="14" a="1"/>
  <c r="N528" i="14" s="1"/>
  <c r="N582" i="14" a="1"/>
  <c r="N582" i="14" s="1"/>
  <c r="N647" i="14" a="1"/>
  <c r="N647" i="14" s="1"/>
  <c r="N444" i="14" a="1"/>
  <c r="N444" i="14" s="1"/>
  <c r="N519" i="14" a="1"/>
  <c r="N519" i="14" s="1"/>
  <c r="N597" i="14" a="1"/>
  <c r="N597" i="14" s="1"/>
  <c r="N694" i="14" a="1"/>
  <c r="N694" i="14" s="1"/>
  <c r="N546" i="14" a="1"/>
  <c r="N546" i="14" s="1"/>
  <c r="N611" i="14" a="1"/>
  <c r="N611" i="14" s="1"/>
  <c r="N682" i="14" a="1"/>
  <c r="N682" i="14" s="1"/>
  <c r="N440" i="14" a="1"/>
  <c r="N440" i="14" s="1"/>
  <c r="N493" i="14" a="1"/>
  <c r="N493" i="14" s="1"/>
  <c r="N561" i="14" a="1"/>
  <c r="N561" i="14" s="1"/>
  <c r="N616" i="14" a="1"/>
  <c r="N616" i="14" s="1"/>
  <c r="N705" i="14" a="1"/>
  <c r="N705" i="14" s="1"/>
  <c r="N427" i="14" a="1"/>
  <c r="N427" i="14" s="1"/>
  <c r="N491" i="14" a="1"/>
  <c r="N491" i="14" s="1"/>
  <c r="N549" i="14" a="1"/>
  <c r="N549" i="14" s="1"/>
  <c r="N598" i="14" a="1"/>
  <c r="N598" i="14" s="1"/>
  <c r="N420" i="14" a="1"/>
  <c r="N420" i="14" s="1"/>
  <c r="N508" i="14" a="1"/>
  <c r="N508" i="14" s="1"/>
  <c r="N607" i="14" a="1"/>
  <c r="N607" i="14" s="1"/>
  <c r="N676" i="14" a="1"/>
  <c r="N676" i="14" s="1"/>
  <c r="N753" i="14" a="1"/>
  <c r="N753" i="14" s="1"/>
  <c r="N813" i="14" a="1"/>
  <c r="N813" i="14" s="1"/>
  <c r="N981" i="14" a="1"/>
  <c r="N981" i="14" s="1"/>
  <c r="N823" i="14" a="1"/>
  <c r="N823" i="14" s="1"/>
  <c r="N877" i="14" a="1"/>
  <c r="N877" i="14" s="1"/>
  <c r="N913" i="14" a="1"/>
  <c r="N913" i="14" s="1"/>
  <c r="N740" i="14" a="1"/>
  <c r="N740" i="14" s="1"/>
  <c r="N828" i="14" a="1"/>
  <c r="N828" i="14" s="1"/>
  <c r="N870" i="14" a="1"/>
  <c r="N870" i="14" s="1"/>
  <c r="N967" i="14" a="1"/>
  <c r="N967" i="14" s="1"/>
  <c r="N768" i="14" a="1"/>
  <c r="N768" i="14" s="1"/>
  <c r="N819" i="14" a="1"/>
  <c r="N819" i="14" s="1"/>
  <c r="N666" i="14" a="1"/>
  <c r="N666" i="14" s="1"/>
  <c r="N745" i="14" a="1"/>
  <c r="N745" i="14" s="1"/>
  <c r="N856" i="14" a="1"/>
  <c r="N856" i="14" s="1"/>
  <c r="N918" i="14" a="1"/>
  <c r="N918" i="14" s="1"/>
  <c r="N983" i="14" a="1"/>
  <c r="N983" i="14" s="1"/>
  <c r="N679" i="14" a="1"/>
  <c r="N679" i="14" s="1"/>
  <c r="N736" i="14" a="1"/>
  <c r="N736" i="14" s="1"/>
  <c r="N795" i="14" a="1"/>
  <c r="N795" i="14" s="1"/>
  <c r="N854" i="14" a="1"/>
  <c r="N854" i="14" s="1"/>
  <c r="N908" i="14" a="1"/>
  <c r="N908" i="14" s="1"/>
  <c r="N648" i="14" a="1"/>
  <c r="N648" i="14" s="1"/>
  <c r="N725" i="14" a="1"/>
  <c r="N725" i="14" s="1"/>
  <c r="N785" i="14" a="1"/>
  <c r="N785" i="14" s="1"/>
  <c r="N827" i="14" a="1"/>
  <c r="N827" i="14" s="1"/>
  <c r="N884" i="14" a="1"/>
  <c r="N884" i="14" s="1"/>
  <c r="N641" i="14" a="1"/>
  <c r="N641" i="14" s="1"/>
  <c r="N723" i="14" a="1"/>
  <c r="N723" i="14" s="1"/>
  <c r="N803" i="14" a="1"/>
  <c r="N803" i="14" s="1"/>
  <c r="N879" i="14" a="1"/>
  <c r="N879" i="14" s="1"/>
  <c r="N962" i="14" a="1"/>
  <c r="N962" i="14" s="1"/>
  <c r="N1066" i="14" a="1"/>
  <c r="N1066" i="14" s="1"/>
  <c r="N1164" i="14" a="1"/>
  <c r="N1164" i="14" s="1"/>
  <c r="N930" i="14" a="1"/>
  <c r="N930" i="14" s="1"/>
  <c r="N996" i="14" a="1"/>
  <c r="N996" i="14" s="1"/>
  <c r="N1048" i="14" a="1"/>
  <c r="N1048" i="14" s="1"/>
  <c r="N1115" i="14" a="1"/>
  <c r="N1115" i="14" s="1"/>
  <c r="N1208" i="14" a="1"/>
  <c r="N1208" i="14" s="1"/>
  <c r="N1031" i="14" a="1"/>
  <c r="N1031" i="14" s="1"/>
  <c r="N1091" i="14" a="1"/>
  <c r="N1091" i="14" s="1"/>
  <c r="N1151" i="14" a="1"/>
  <c r="N1151" i="14" s="1"/>
  <c r="N1252" i="14" a="1"/>
  <c r="N1252" i="14" s="1"/>
  <c r="N1044" i="14" a="1"/>
  <c r="N1044" i="14" s="1"/>
  <c r="N1094" i="14" a="1"/>
  <c r="N1094" i="14" s="1"/>
  <c r="N1015" i="14" a="1"/>
  <c r="N1015" i="14" s="1"/>
  <c r="N1099" i="14" a="1"/>
  <c r="N1099" i="14" s="1"/>
  <c r="N1154" i="14" a="1"/>
  <c r="N1154" i="14" s="1"/>
  <c r="N1212" i="14" a="1"/>
  <c r="N1212" i="14" s="1"/>
  <c r="N921" i="14" a="1"/>
  <c r="N921" i="14" s="1"/>
  <c r="N977" i="14" a="1"/>
  <c r="N977" i="14" s="1"/>
  <c r="N1040" i="14" a="1"/>
  <c r="N1040" i="14" s="1"/>
  <c r="N1092" i="14" a="1"/>
  <c r="N1092" i="14" s="1"/>
  <c r="N1163" i="14" a="1"/>
  <c r="N1163" i="14" s="1"/>
  <c r="N911" i="14" a="1"/>
  <c r="N911" i="14" s="1"/>
  <c r="N987" i="14" a="1"/>
  <c r="N987" i="14" s="1"/>
  <c r="N1052" i="14" a="1"/>
  <c r="N1052" i="14" s="1"/>
  <c r="N1107" i="14" a="1"/>
  <c r="N1107" i="14" s="1"/>
  <c r="N1235" i="14" a="1"/>
  <c r="N1235" i="14" s="1"/>
  <c r="N950" i="14" a="1"/>
  <c r="N950" i="14" s="1"/>
  <c r="N1008" i="14" a="1"/>
  <c r="N1008" i="14" s="1"/>
  <c r="N1061" i="14" a="1"/>
  <c r="N1061" i="14" s="1"/>
  <c r="N1133" i="14" a="1"/>
  <c r="N1133" i="14" s="1"/>
  <c r="N1190" i="14" a="1"/>
  <c r="N1190" i="14" s="1"/>
  <c r="N1289" i="14" a="1"/>
  <c r="N1289" i="14" s="1"/>
  <c r="N1359" i="14" a="1"/>
  <c r="N1359" i="14" s="1"/>
  <c r="N1419" i="14" a="1"/>
  <c r="N1419" i="14" s="1"/>
  <c r="N1187" i="14" a="1"/>
  <c r="N1187" i="14" s="1"/>
  <c r="N1242" i="14" a="1"/>
  <c r="N1242" i="14" s="1"/>
  <c r="N1292" i="14" a="1"/>
  <c r="N1292" i="14" s="1"/>
  <c r="N1349" i="14" a="1"/>
  <c r="N1349" i="14" s="1"/>
  <c r="N1441" i="14" a="1"/>
  <c r="N1441" i="14" s="1"/>
  <c r="N1324" i="14" a="1"/>
  <c r="N1324" i="14" s="1"/>
  <c r="N1374" i="14" a="1"/>
  <c r="N1374" i="14" s="1"/>
  <c r="N1424" i="14" a="1"/>
  <c r="N1424" i="14" s="1"/>
  <c r="N1282" i="14" a="1"/>
  <c r="N1282" i="14" s="1"/>
  <c r="N1355" i="14" a="1"/>
  <c r="N1355" i="14" s="1"/>
  <c r="N1422" i="14" a="1"/>
  <c r="N1422" i="14" s="1"/>
  <c r="N1263" i="14" a="1"/>
  <c r="N1263" i="14" s="1"/>
  <c r="N1332" i="14" a="1"/>
  <c r="N1332" i="14" s="1"/>
  <c r="N1406" i="14" a="1"/>
  <c r="N1406" i="14" s="1"/>
  <c r="N1195" i="14" a="1"/>
  <c r="N1195" i="14" s="1"/>
  <c r="N1239" i="14" a="1"/>
  <c r="N1239" i="14" s="1"/>
  <c r="N1296" i="14" a="1"/>
  <c r="N1296" i="14" s="1"/>
  <c r="N1353" i="14" a="1"/>
  <c r="N1353" i="14" s="1"/>
  <c r="N1399" i="14" a="1"/>
  <c r="N1399" i="14" s="1"/>
  <c r="N1456" i="14" a="1"/>
  <c r="N1456" i="14" s="1"/>
  <c r="N1186" i="14" a="1"/>
  <c r="N1186" i="14" s="1"/>
  <c r="N1259" i="14" a="1"/>
  <c r="N1259" i="14" s="1"/>
  <c r="N1320" i="14" a="1"/>
  <c r="N1320" i="14" s="1"/>
  <c r="N1432" i="14" a="1"/>
  <c r="N1432" i="14" s="1"/>
  <c r="N1213" i="14" a="1"/>
  <c r="N1213" i="14" s="1"/>
  <c r="N1278" i="14" a="1"/>
  <c r="N1278" i="14" s="1"/>
  <c r="N1341" i="14" a="1"/>
  <c r="N1341" i="14" s="1"/>
  <c r="N1392" i="14" a="1"/>
  <c r="N1392" i="14" s="1"/>
  <c r="O1027" i="14" a="1"/>
  <c r="O1027" i="14" s="1"/>
  <c r="O699" i="14" a="1"/>
  <c r="O699" i="14" s="1"/>
  <c r="O1453" i="10" a="1"/>
  <c r="O1453" i="10" s="1"/>
  <c r="O1245" i="10" a="1"/>
  <c r="O1245" i="10" s="1"/>
  <c r="O157" i="14" a="1"/>
  <c r="O157" i="14" s="1"/>
  <c r="O285" i="9" a="1"/>
  <c r="O285" i="9" s="1"/>
  <c r="O797" i="9" a="1"/>
  <c r="O797" i="9" s="1"/>
  <c r="O728" i="10" a="1"/>
  <c r="O728" i="10" s="1"/>
  <c r="O538" i="14" a="1"/>
  <c r="O538" i="14" s="1"/>
  <c r="O1108" i="14" a="1"/>
  <c r="O1108" i="14" s="1"/>
  <c r="O660" i="9" a="1"/>
  <c r="O660" i="9" s="1"/>
  <c r="O228" i="14" a="1"/>
  <c r="O228" i="14" s="1"/>
  <c r="O666" i="10" a="1"/>
  <c r="O666" i="10" s="1"/>
  <c r="O1357" i="14" a="1"/>
  <c r="O1357" i="14" s="1"/>
  <c r="O604" i="9" a="1"/>
  <c r="O604" i="9" s="1"/>
  <c r="O1459" i="14" a="1"/>
  <c r="O1459" i="14" s="1"/>
  <c r="O579" i="10" a="1"/>
  <c r="O579" i="10" s="1"/>
  <c r="O538" i="9" a="1"/>
  <c r="O538" i="9" s="1"/>
  <c r="O1290" i="14" a="1"/>
  <c r="O1290" i="14" s="1"/>
  <c r="O1202" i="10" a="1"/>
  <c r="O1202" i="10" s="1"/>
  <c r="O667" i="14" a="1"/>
  <c r="O667" i="14" s="1"/>
  <c r="O1313" i="14" a="1"/>
  <c r="O1313" i="14" s="1"/>
  <c r="O1169" i="9" a="1"/>
  <c r="O1169" i="9" s="1"/>
  <c r="O969" i="9" a="1"/>
  <c r="O969" i="9" s="1"/>
  <c r="O777" i="9" a="1"/>
  <c r="O777" i="9" s="1"/>
  <c r="O609" i="9" a="1"/>
  <c r="O609" i="9" s="1"/>
  <c r="O465" i="14" a="1"/>
  <c r="O465" i="14" s="1"/>
  <c r="O329" i="14" a="1"/>
  <c r="O329" i="14" s="1"/>
  <c r="O137" i="14" a="1"/>
  <c r="O137" i="14" s="1"/>
  <c r="O609" i="10" a="1"/>
  <c r="O609" i="10" s="1"/>
  <c r="O1412" i="9" a="1"/>
  <c r="O1412" i="9" s="1"/>
  <c r="O668" i="9" a="1"/>
  <c r="O668" i="9" s="1"/>
  <c r="O308" i="10" a="1"/>
  <c r="O308" i="10" s="1"/>
  <c r="O674" i="10" a="1"/>
  <c r="O674" i="10" s="1"/>
  <c r="O680" i="9" a="1"/>
  <c r="O680" i="9" s="1"/>
  <c r="O624" i="10" a="1"/>
  <c r="O624" i="10" s="1"/>
  <c r="O591" i="14" a="1"/>
  <c r="O591" i="14" s="1"/>
  <c r="O39" i="10" a="1"/>
  <c r="O39" i="10" s="1"/>
  <c r="O480" i="9" a="1"/>
  <c r="O480" i="9" s="1"/>
  <c r="O649" i="10" a="1"/>
  <c r="O649" i="10" s="1"/>
  <c r="O388" i="14" a="1"/>
  <c r="O388" i="14" s="1"/>
  <c r="O1315" i="14" a="1"/>
  <c r="O1315" i="14" s="1"/>
  <c r="O706" i="14" a="1"/>
  <c r="O706" i="14" s="1"/>
  <c r="O1319" i="10" a="1"/>
  <c r="O1319" i="10" s="1"/>
  <c r="O551" i="14" a="1"/>
  <c r="O551" i="14" s="1"/>
  <c r="O207" i="14" a="1"/>
  <c r="O207" i="14" s="1"/>
  <c r="O1350" i="9" a="1"/>
  <c r="O1350" i="9" s="1"/>
  <c r="O1134" i="9" a="1"/>
  <c r="O1134" i="9" s="1"/>
  <c r="O958" i="10" a="1"/>
  <c r="O958" i="10" s="1"/>
  <c r="O766" i="14" a="1"/>
  <c r="O766" i="14" s="1"/>
  <c r="O606" i="9" a="1"/>
  <c r="O606" i="9" s="1"/>
  <c r="O390" i="14" a="1"/>
  <c r="O390" i="14" s="1"/>
  <c r="O218" i="9" a="1"/>
  <c r="O218" i="9" s="1"/>
  <c r="O1010" i="9" a="1"/>
  <c r="O1010" i="9" s="1"/>
  <c r="O318" i="10" a="1"/>
  <c r="O318" i="10" s="1"/>
  <c r="O942" i="10" a="1"/>
  <c r="O942" i="10" s="1"/>
  <c r="O516" i="14" a="1"/>
  <c r="O516" i="14" s="1"/>
  <c r="O482" i="14" a="1"/>
  <c r="O482" i="14" s="1"/>
  <c r="O1205" i="14" a="1"/>
  <c r="O1205" i="14" s="1"/>
  <c r="O693" i="10" a="1"/>
  <c r="O693" i="10" s="1"/>
  <c r="O181" i="14" a="1"/>
  <c r="O181" i="14" s="1"/>
  <c r="L131" i="9" a="1"/>
  <c r="L131" i="9" s="1"/>
  <c r="O1373" i="9" a="1"/>
  <c r="O1373" i="9" s="1"/>
  <c r="O928" i="14" a="1"/>
  <c r="O928" i="14" s="1"/>
  <c r="O468" i="9" a="1"/>
  <c r="O468" i="9" s="1"/>
  <c r="O226" i="10" a="1"/>
  <c r="O226" i="10" s="1"/>
  <c r="O861" i="14" a="1"/>
  <c r="O861" i="14" s="1"/>
  <c r="O924" i="14" a="1"/>
  <c r="O924" i="14" s="1"/>
  <c r="O4" i="10" a="1"/>
  <c r="O4" i="10" s="1"/>
  <c r="O147" i="9" a="1"/>
  <c r="O147" i="9" s="1"/>
  <c r="O410" i="10" a="1"/>
  <c r="O410" i="10" s="1"/>
  <c r="O970" i="14" a="1"/>
  <c r="O970" i="14" s="1"/>
  <c r="O619" i="9" a="1"/>
  <c r="O619" i="9" s="1"/>
  <c r="O1418" i="14" a="1"/>
  <c r="O1418" i="14" s="1"/>
  <c r="O1393" i="10" a="1"/>
  <c r="O1393" i="10" s="1"/>
  <c r="O1217" i="14" a="1"/>
  <c r="O1217" i="14" s="1"/>
  <c r="O889" i="9" a="1"/>
  <c r="O889" i="9" s="1"/>
  <c r="O713" i="14" a="1"/>
  <c r="O713" i="14" s="1"/>
  <c r="O513" i="14" a="1"/>
  <c r="O513" i="14" s="1"/>
  <c r="O97" i="10" a="1"/>
  <c r="O97" i="10" s="1"/>
  <c r="O113" i="9" a="1"/>
  <c r="O113" i="9" s="1"/>
  <c r="O1351" i="14" a="1"/>
  <c r="O1351" i="14" s="1"/>
  <c r="O796" i="14" a="1"/>
  <c r="O796" i="14" s="1"/>
  <c r="O380" i="10" a="1"/>
  <c r="O380" i="10" s="1"/>
  <c r="O1120" i="10" a="1"/>
  <c r="O1120" i="10" s="1"/>
  <c r="L226" i="9" a="1"/>
  <c r="L226" i="9" s="1"/>
  <c r="O1397" i="9" a="1"/>
  <c r="O1397" i="9" s="1"/>
  <c r="O1284" i="14" a="1"/>
  <c r="O1284" i="14" s="1"/>
  <c r="O522" i="9" a="1"/>
  <c r="O522" i="9" s="1"/>
  <c r="O168" i="14" a="1"/>
  <c r="O168" i="14" s="1"/>
  <c r="O928" i="9" a="1"/>
  <c r="O928" i="9" s="1"/>
  <c r="O160" i="10" a="1"/>
  <c r="O160" i="10" s="1"/>
  <c r="O1153" i="10" a="1"/>
  <c r="O1153" i="10" s="1"/>
  <c r="O698" i="14" a="1"/>
  <c r="O698" i="14" s="1"/>
  <c r="O1080" i="10" a="1"/>
  <c r="O1080" i="10" s="1"/>
  <c r="O1231" i="14" a="1"/>
  <c r="O1231" i="14" s="1"/>
  <c r="O1390" i="10" a="1"/>
  <c r="O1390" i="10" s="1"/>
  <c r="O1158" i="14" a="1"/>
  <c r="O1158" i="14" s="1"/>
  <c r="O1006" i="14" a="1"/>
  <c r="O1006" i="14" s="1"/>
  <c r="O518" i="14" a="1"/>
  <c r="O518" i="14" s="1"/>
  <c r="O286" i="14" a="1"/>
  <c r="O286" i="14" s="1"/>
  <c r="O242" i="9" a="1"/>
  <c r="O242" i="9" s="1"/>
  <c r="O1291" i="9" a="1"/>
  <c r="O1291" i="9" s="1"/>
  <c r="O786" i="10" a="1"/>
  <c r="O786" i="10" s="1"/>
  <c r="O770" i="14" a="1"/>
  <c r="O770" i="14" s="1"/>
  <c r="O1027" i="10" a="1"/>
  <c r="O1027" i="10" s="1"/>
  <c r="O707" i="14" a="1"/>
  <c r="O707" i="14" s="1"/>
  <c r="O1194" i="10" a="1"/>
  <c r="O1194" i="10" s="1"/>
  <c r="O336" i="9" a="1"/>
  <c r="O336" i="9" s="1"/>
  <c r="O340" i="9" a="1"/>
  <c r="O340" i="9" s="1"/>
  <c r="O1164" i="14" a="1"/>
  <c r="O1164" i="14" s="1"/>
  <c r="O1371" i="14" a="1"/>
  <c r="O1371" i="14" s="1"/>
  <c r="O243" i="14" a="1"/>
  <c r="O243" i="14" s="1"/>
  <c r="O1242" i="9" a="1"/>
  <c r="O1242" i="9" s="1"/>
  <c r="O58" i="14" a="1"/>
  <c r="O58" i="14" s="1"/>
  <c r="O82" i="10" a="1"/>
  <c r="O82" i="10" s="1"/>
  <c r="O483" i="14" a="1"/>
  <c r="O483" i="14" s="1"/>
  <c r="O1369" i="9" a="1"/>
  <c r="O1369" i="9" s="1"/>
  <c r="O1145" i="14" a="1"/>
  <c r="O1145" i="14" s="1"/>
  <c r="O977" i="14" a="1"/>
  <c r="O977" i="14" s="1"/>
  <c r="O809" i="10" a="1"/>
  <c r="O809" i="10" s="1"/>
  <c r="O465" i="9" a="1"/>
  <c r="O465" i="9" s="1"/>
  <c r="O249" i="9" a="1"/>
  <c r="O249" i="9" s="1"/>
  <c r="O217" i="9" a="1"/>
  <c r="O217" i="9" s="1"/>
  <c r="O1039" i="14" a="1"/>
  <c r="O1039" i="14" s="1"/>
  <c r="O996" i="9" a="1"/>
  <c r="O996" i="9" s="1"/>
  <c r="O428" i="10" a="1"/>
  <c r="O428" i="10" s="1"/>
  <c r="O792" i="14" a="1"/>
  <c r="O792" i="14" s="1"/>
  <c r="O172" i="9" a="1"/>
  <c r="O172" i="9" s="1"/>
  <c r="O1179" i="9" a="1"/>
  <c r="O1179" i="9" s="1"/>
  <c r="O761" i="10" a="1"/>
  <c r="O761" i="10" s="1"/>
  <c r="O915" i="14" a="1"/>
  <c r="O915" i="14" s="1"/>
  <c r="O448" i="14" a="1"/>
  <c r="O448" i="14" s="1"/>
  <c r="O231" i="14" a="1"/>
  <c r="O231" i="14" s="1"/>
  <c r="O275" i="9" a="1"/>
  <c r="O275" i="9" s="1"/>
  <c r="O1197" i="9" a="1"/>
  <c r="O1197" i="9" s="1"/>
  <c r="O1232" i="10" a="1"/>
  <c r="O1232" i="10" s="1"/>
  <c r="O1227" i="14" a="1"/>
  <c r="O1227" i="14" s="1"/>
  <c r="O808" i="14" a="1"/>
  <c r="O808" i="14" s="1"/>
  <c r="O1311" i="10" a="1"/>
  <c r="O1311" i="10" s="1"/>
  <c r="O735" i="10" a="1"/>
  <c r="O735" i="10" s="1"/>
  <c r="O359" i="14" a="1"/>
  <c r="O359" i="14" s="1"/>
  <c r="O135" i="10" a="1"/>
  <c r="O135" i="10" s="1"/>
  <c r="O1446" i="9" a="1"/>
  <c r="O1446" i="9" s="1"/>
  <c r="O1246" i="9" a="1"/>
  <c r="O1246" i="9" s="1"/>
  <c r="O694" i="14" a="1"/>
  <c r="O694" i="14" s="1"/>
  <c r="O502" i="9" a="1"/>
  <c r="O502" i="9" s="1"/>
  <c r="O246" i="14" a="1"/>
  <c r="O246" i="14" s="1"/>
  <c r="O485" i="9" a="1"/>
  <c r="O485" i="9" s="1"/>
  <c r="O1330" i="9" a="1"/>
  <c r="O1330" i="9" s="1"/>
  <c r="O549" i="10" a="1"/>
  <c r="O549" i="10" s="1"/>
  <c r="O1347" i="10" a="1"/>
  <c r="O1347" i="10" s="1"/>
  <c r="O939" i="10" a="1"/>
  <c r="O939" i="10" s="1"/>
  <c r="O1450" i="14" a="1"/>
  <c r="O1450" i="14" s="1"/>
  <c r="O1125" i="14" a="1"/>
  <c r="O1125" i="14" s="1"/>
  <c r="O893" i="14" a="1"/>
  <c r="O893" i="14" s="1"/>
  <c r="O653" i="10" a="1"/>
  <c r="O653" i="10" s="1"/>
  <c r="O5" i="9" a="1"/>
  <c r="O5" i="9" s="1"/>
  <c r="O528" i="9" a="1"/>
  <c r="O528" i="9" s="1"/>
  <c r="O502" i="10" a="1"/>
  <c r="O502" i="10" s="1"/>
  <c r="O1404" i="9" a="1"/>
  <c r="O1404" i="9" s="1"/>
  <c r="O412" i="14" a="1"/>
  <c r="O412" i="14" s="1"/>
  <c r="O1045" i="14" a="1"/>
  <c r="O1045" i="14" s="1"/>
  <c r="O980" i="9" a="1"/>
  <c r="O980" i="9" s="1"/>
  <c r="O52" i="10" a="1"/>
  <c r="O52" i="10" s="1"/>
  <c r="O1115" i="14" a="1"/>
  <c r="O1115" i="14" s="1"/>
  <c r="O235" i="9" a="1"/>
  <c r="O235" i="9" s="1"/>
  <c r="O154" i="10" a="1"/>
  <c r="O154" i="10" s="1"/>
  <c r="O363" i="9" a="1"/>
  <c r="O363" i="9" s="1"/>
  <c r="O506" i="14" a="1"/>
  <c r="O506" i="14" s="1"/>
  <c r="O1337" i="14" a="1"/>
  <c r="O1337" i="14" s="1"/>
  <c r="O1177" i="14" a="1"/>
  <c r="O1177" i="14" s="1"/>
  <c r="O913" i="14" a="1"/>
  <c r="O913" i="14" s="1"/>
  <c r="O697" i="9" a="1"/>
  <c r="O697" i="9" s="1"/>
  <c r="O513" i="10" a="1"/>
  <c r="O513" i="10" s="1"/>
  <c r="O361" i="9" a="1"/>
  <c r="O361" i="9" s="1"/>
  <c r="O201" i="14" a="1"/>
  <c r="O201" i="14" s="1"/>
  <c r="O25" i="14" a="1"/>
  <c r="O25" i="14" s="1"/>
  <c r="O65" i="9" a="1"/>
  <c r="O65" i="9" s="1"/>
  <c r="O1364" i="9" a="1"/>
  <c r="O1364" i="9" s="1"/>
  <c r="O540" i="14" a="1"/>
  <c r="O540" i="14" s="1"/>
  <c r="O36" i="10" a="1"/>
  <c r="O36" i="10" s="1"/>
  <c r="L267" i="9" a="1"/>
  <c r="L267" i="9" s="1"/>
  <c r="O987" i="9" a="1"/>
  <c r="O987" i="9" s="1"/>
  <c r="O437" i="10" a="1"/>
  <c r="O437" i="10" s="1"/>
  <c r="O439" i="14" a="1"/>
  <c r="O439" i="14" s="1"/>
  <c r="O1248" i="9" a="1"/>
  <c r="O1248" i="9" s="1"/>
  <c r="O669" i="10" a="1"/>
  <c r="O669" i="10" s="1"/>
  <c r="O427" i="14" a="1"/>
  <c r="O427" i="14" s="1"/>
  <c r="O1376" i="10" a="1"/>
  <c r="O1376" i="10" s="1"/>
  <c r="O736" i="14" a="1"/>
  <c r="O736" i="14" s="1"/>
  <c r="O1151" i="14" a="1"/>
  <c r="O1151" i="14" s="1"/>
  <c r="O95" i="10" a="1"/>
  <c r="O95" i="10" s="1"/>
  <c r="O1222" i="9" a="1"/>
  <c r="O1222" i="9" s="1"/>
  <c r="O1022" i="10" a="1"/>
  <c r="O1022" i="10" s="1"/>
  <c r="O838" i="9" a="1"/>
  <c r="O838" i="9" s="1"/>
  <c r="O646" i="14" a="1"/>
  <c r="O646" i="14" s="1"/>
  <c r="O421" i="9" a="1"/>
  <c r="O421" i="9" s="1"/>
  <c r="O1163" i="9" a="1"/>
  <c r="O1163" i="9" s="1"/>
  <c r="O370" i="10" a="1"/>
  <c r="O370" i="10" s="1"/>
  <c r="O1302" i="10" a="1"/>
  <c r="O1302" i="10" s="1"/>
  <c r="O1044" i="14" a="1"/>
  <c r="O1044" i="14" s="1"/>
  <c r="O859" i="10" a="1"/>
  <c r="O859" i="10" s="1"/>
  <c r="O1378" i="14" a="1"/>
  <c r="O1378" i="14" s="1"/>
  <c r="O1098" i="10" a="1"/>
  <c r="O1098" i="10" s="1"/>
  <c r="O1418" i="9" a="1"/>
  <c r="O1418" i="9" s="1"/>
  <c r="O1237" i="14" a="1"/>
  <c r="O1237" i="14" s="1"/>
  <c r="O1037" i="10" a="1"/>
  <c r="O1037" i="10" s="1"/>
  <c r="O413" i="14" a="1"/>
  <c r="O413" i="14" s="1"/>
  <c r="L269" i="9" a="1"/>
  <c r="L269" i="9" s="1"/>
  <c r="O1386" i="9" a="1"/>
  <c r="O1386" i="9" s="1"/>
  <c r="O1229" i="14" a="1"/>
  <c r="O1229" i="14" s="1"/>
  <c r="O1036" i="9" a="1"/>
  <c r="O1036" i="9" s="1"/>
  <c r="O340" i="14" a="1"/>
  <c r="O340" i="14" s="1"/>
  <c r="O1056" i="14" a="1"/>
  <c r="O1056" i="14" s="1"/>
  <c r="O980" i="14" a="1"/>
  <c r="O980" i="14" s="1"/>
  <c r="O1163" i="14" a="1"/>
  <c r="O1163" i="14" s="1"/>
  <c r="O371" i="9" a="1"/>
  <c r="O371" i="9" s="1"/>
  <c r="O1298" i="10" a="1"/>
  <c r="O1298" i="10" s="1"/>
  <c r="O627" i="10" a="1"/>
  <c r="O627" i="10" s="1"/>
  <c r="O1332" i="10" a="1"/>
  <c r="O1332" i="10" s="1"/>
  <c r="O727" i="14" a="1"/>
  <c r="O727" i="14" s="1"/>
  <c r="O1457" i="9" a="1"/>
  <c r="O1457" i="9" s="1"/>
  <c r="O1073" i="9" a="1"/>
  <c r="O1073" i="9" s="1"/>
  <c r="O673" i="14" a="1"/>
  <c r="O673" i="14" s="1"/>
  <c r="O505" i="14" a="1"/>
  <c r="O505" i="14" s="1"/>
  <c r="O385" i="10" a="1"/>
  <c r="O385" i="10" s="1"/>
  <c r="O241" i="14" a="1"/>
  <c r="O241" i="14" s="1"/>
  <c r="O49" i="10" a="1"/>
  <c r="O49" i="10" s="1"/>
  <c r="O458" i="10" a="1"/>
  <c r="O458" i="10" s="1"/>
  <c r="O1180" i="9" a="1"/>
  <c r="O1180" i="9" s="1"/>
  <c r="O516" i="10" a="1"/>
  <c r="O516" i="10" s="1"/>
  <c r="O108" i="10" a="1"/>
  <c r="O108" i="10" s="1"/>
  <c r="O810" i="14" a="1"/>
  <c r="O810" i="14" s="1"/>
  <c r="O12" i="9" a="1"/>
  <c r="O12" i="9" s="1"/>
  <c r="O539" i="9" a="1"/>
  <c r="O539" i="9" s="1"/>
  <c r="O964" i="14" a="1"/>
  <c r="O964" i="14" s="1"/>
  <c r="O391" i="9" a="1"/>
  <c r="O391" i="9" s="1"/>
  <c r="O275" i="10" a="1"/>
  <c r="O275" i="10" s="1"/>
  <c r="O76" i="14" a="1"/>
  <c r="O76" i="14" s="1"/>
  <c r="O1067" i="10" a="1"/>
  <c r="O1067" i="10" s="1"/>
  <c r="O1074" i="10" a="1"/>
  <c r="O1074" i="10" s="1"/>
  <c r="O562" i="10" a="1"/>
  <c r="O562" i="10" s="1"/>
  <c r="O1376" i="14" a="1"/>
  <c r="O1376" i="14" s="1"/>
  <c r="O864" i="14" a="1"/>
  <c r="O864" i="14" s="1"/>
  <c r="O24" i="14" a="1"/>
  <c r="O24" i="14" s="1"/>
  <c r="O751" i="10" a="1"/>
  <c r="O751" i="10" s="1"/>
  <c r="O359" i="10" a="1"/>
  <c r="O359" i="10" s="1"/>
  <c r="O1262" i="10" a="1"/>
  <c r="O1262" i="10" s="1"/>
  <c r="O1038" i="9" a="1"/>
  <c r="O1038" i="9" s="1"/>
  <c r="O870" i="14" a="1"/>
  <c r="O870" i="14" s="1"/>
  <c r="O342" i="9" a="1"/>
  <c r="O342" i="9" s="1"/>
  <c r="O70" i="14" a="1"/>
  <c r="O70" i="14" s="1"/>
  <c r="L144" i="9" a="1"/>
  <c r="L144" i="9" s="1"/>
  <c r="O779" i="9" a="1"/>
  <c r="O779" i="9" s="1"/>
  <c r="O88" i="10" a="1"/>
  <c r="O88" i="10" s="1"/>
  <c r="O962" i="10" a="1"/>
  <c r="O962" i="10" s="1"/>
  <c r="O77" i="14" a="1"/>
  <c r="O77" i="14" s="1"/>
  <c r="O1019" i="14" a="1"/>
  <c r="O1019" i="14" s="1"/>
  <c r="O747" i="10" a="1"/>
  <c r="O747" i="10" s="1"/>
  <c r="O786" i="14" a="1"/>
  <c r="O786" i="14" s="1"/>
  <c r="O1309" i="10" a="1"/>
  <c r="O1309" i="10" s="1"/>
  <c r="O1061" i="14" a="1"/>
  <c r="O1061" i="14" s="1"/>
  <c r="O765" i="14" a="1"/>
  <c r="O765" i="14" s="1"/>
  <c r="O485" i="14" a="1"/>
  <c r="O485" i="14" s="1"/>
  <c r="O237" i="9" a="1"/>
  <c r="O237" i="9" s="1"/>
  <c r="O54" i="10" a="1"/>
  <c r="O54" i="10" s="1"/>
  <c r="O1250" i="10" a="1"/>
  <c r="O1250" i="10" s="1"/>
  <c r="O205" i="14" a="1"/>
  <c r="O205" i="14" s="1"/>
  <c r="O1196" i="9" a="1"/>
  <c r="O1196" i="9" s="1"/>
  <c r="O684" i="10" a="1"/>
  <c r="O684" i="10" s="1"/>
  <c r="O156" i="10" a="1"/>
  <c r="O156" i="10" s="1"/>
  <c r="O1292" i="14" a="1"/>
  <c r="O1292" i="14" s="1"/>
  <c r="O19" i="9" a="1"/>
  <c r="O19" i="9" s="1"/>
  <c r="O1395" i="9" a="1"/>
  <c r="O1395" i="9" s="1"/>
  <c r="O539" i="14" a="1"/>
  <c r="O539" i="14" s="1"/>
  <c r="O1323" i="9" a="1"/>
  <c r="O1323" i="9" s="1"/>
  <c r="O1458" i="10" a="1"/>
  <c r="O1458" i="10" s="1"/>
  <c r="O1457" i="10" a="1"/>
  <c r="O1457" i="10" s="1"/>
  <c r="O1281" i="14" a="1"/>
  <c r="O1281" i="14" s="1"/>
  <c r="O1121" i="9" a="1"/>
  <c r="O1121" i="9" s="1"/>
  <c r="O817" i="14" a="1"/>
  <c r="O817" i="14" s="1"/>
  <c r="O649" i="14" a="1"/>
  <c r="O649" i="14" s="1"/>
  <c r="O425" i="14" a="1"/>
  <c r="O425" i="14" s="1"/>
  <c r="O65" i="10" a="1"/>
  <c r="O65" i="10" s="1"/>
  <c r="O81" i="9" a="1"/>
  <c r="O81" i="9" s="1"/>
  <c r="O1252" i="9" a="1"/>
  <c r="O1252" i="9" s="1"/>
  <c r="L122" i="9" a="1"/>
  <c r="L122" i="9" s="1"/>
  <c r="O1371" i="9" a="1"/>
  <c r="O1371" i="9" s="1"/>
  <c r="O1129" i="10" a="1"/>
  <c r="O1129" i="10" s="1"/>
  <c r="O845" i="14" a="1"/>
  <c r="O845" i="14" s="1"/>
  <c r="O483" i="9" a="1"/>
  <c r="O483" i="9" s="1"/>
  <c r="O375" i="10" a="1"/>
  <c r="O375" i="10" s="1"/>
  <c r="O467" i="9" a="1"/>
  <c r="O467" i="9" s="1"/>
  <c r="O581" i="10" a="1"/>
  <c r="O581" i="10" s="1"/>
  <c r="O282" i="14" a="1"/>
  <c r="O282" i="14" s="1"/>
  <c r="O1099" i="10" a="1"/>
  <c r="O1099" i="10" s="1"/>
  <c r="O370" i="14" a="1"/>
  <c r="O370" i="14" s="1"/>
  <c r="O129" i="9" a="1"/>
  <c r="O129" i="9" s="1"/>
  <c r="O1351" i="10" a="1"/>
  <c r="O1351" i="10" s="1"/>
  <c r="O1047" i="14" a="1"/>
  <c r="O1047" i="14" s="1"/>
  <c r="O287" i="14" a="1"/>
  <c r="O287" i="14" s="1"/>
  <c r="O31" i="14" a="1"/>
  <c r="O31" i="14" s="1"/>
  <c r="O1454" i="14" a="1"/>
  <c r="O1454" i="14" s="1"/>
  <c r="O1230" i="14" a="1"/>
  <c r="O1230" i="14" s="1"/>
  <c r="O1054" i="14" a="1"/>
  <c r="O1054" i="14" s="1"/>
  <c r="O630" i="14" a="1"/>
  <c r="O630" i="14" s="1"/>
  <c r="O395" i="9" a="1"/>
  <c r="O395" i="9" s="1"/>
  <c r="O1343" i="9" a="1"/>
  <c r="O1343" i="9" s="1"/>
  <c r="O645" i="10" a="1"/>
  <c r="O645" i="10" s="1"/>
  <c r="O1374" i="14" a="1"/>
  <c r="O1374" i="14" s="1"/>
  <c r="O1075" i="10" a="1"/>
  <c r="O1075" i="10" s="1"/>
  <c r="O779" i="14" a="1"/>
  <c r="O779" i="14" s="1"/>
  <c r="O1402" i="14" a="1"/>
  <c r="O1402" i="14" s="1"/>
  <c r="O818" i="14" a="1"/>
  <c r="O818" i="14" s="1"/>
  <c r="O909" i="10" a="1"/>
  <c r="O909" i="10" s="1"/>
  <c r="O213" i="9" a="1"/>
  <c r="O213" i="9" s="1"/>
  <c r="O1027" i="9" a="1"/>
  <c r="O1027" i="9" s="1"/>
  <c r="O541" i="10" a="1"/>
  <c r="O541" i="10" s="1"/>
  <c r="O1460" i="9" a="1"/>
  <c r="O1460" i="9" s="1"/>
  <c r="O988" i="9" a="1"/>
  <c r="O988" i="9" s="1"/>
  <c r="O460" i="10" a="1"/>
  <c r="O460" i="10" s="1"/>
  <c r="O1232" i="14" a="1"/>
  <c r="O1232" i="14" s="1"/>
  <c r="O1419" i="10" a="1"/>
  <c r="O1419" i="10" s="1"/>
  <c r="O683" i="14" a="1"/>
  <c r="O683" i="14" s="1"/>
  <c r="O642" i="10" a="1"/>
  <c r="O642" i="10" s="1"/>
  <c r="O940" i="14" a="1"/>
  <c r="O940" i="14" s="1"/>
  <c r="L60" i="9" a="1"/>
  <c r="L60" i="9" s="1"/>
  <c r="O794" i="10" a="1"/>
  <c r="O794" i="10" s="1"/>
  <c r="O1153" i="14" a="1"/>
  <c r="O1153" i="14" s="1"/>
  <c r="O985" i="14" a="1"/>
  <c r="O985" i="14" s="1"/>
  <c r="O801" i="9" a="1"/>
  <c r="O801" i="9" s="1"/>
  <c r="O577" i="10" a="1"/>
  <c r="O577" i="10" s="1"/>
  <c r="O393" i="9" a="1"/>
  <c r="O393" i="9" s="1"/>
  <c r="O241" i="10" a="1"/>
  <c r="O241" i="10" s="1"/>
  <c r="O25" i="10" a="1"/>
  <c r="O25" i="10" s="1"/>
  <c r="O1076" i="14" a="1"/>
  <c r="O1076" i="14" s="1"/>
  <c r="O580" i="9" a="1"/>
  <c r="O580" i="9" s="1"/>
  <c r="O276" i="9" a="1"/>
  <c r="O276" i="9" s="1"/>
  <c r="O322" i="9" a="1"/>
  <c r="O322" i="9" s="1"/>
  <c r="O1013" i="9" a="1"/>
  <c r="O1013" i="9" s="1"/>
  <c r="O514" i="10" a="1"/>
  <c r="O514" i="10" s="1"/>
  <c r="O199" i="10" a="1"/>
  <c r="O199" i="10" s="1"/>
  <c r="O813" i="9" a="1"/>
  <c r="O813" i="9" s="1"/>
  <c r="O58" i="10" a="1"/>
  <c r="O58" i="10" s="1"/>
  <c r="O195" i="14" a="1"/>
  <c r="O195" i="14" s="1"/>
  <c r="O682" i="14" a="1"/>
  <c r="O682" i="14" s="1"/>
  <c r="O912" i="10" a="1"/>
  <c r="O912" i="10" s="1"/>
  <c r="O320" i="14" a="1"/>
  <c r="O320" i="14" s="1"/>
  <c r="O927" i="14" a="1"/>
  <c r="O927" i="14" s="1"/>
  <c r="O495" i="14" a="1"/>
  <c r="O495" i="14" s="1"/>
  <c r="O239" i="14" a="1"/>
  <c r="O239" i="14" s="1"/>
  <c r="O1254" i="14" a="1"/>
  <c r="O1254" i="14" s="1"/>
  <c r="O1014" i="14" a="1"/>
  <c r="O1014" i="14" s="1"/>
  <c r="O870" i="9" a="1"/>
  <c r="O870" i="9" s="1"/>
  <c r="O718" i="14" a="1"/>
  <c r="O718" i="14" s="1"/>
  <c r="O558" i="9" a="1"/>
  <c r="O558" i="9" s="1"/>
  <c r="O358" i="14" a="1"/>
  <c r="O358" i="14" s="1"/>
  <c r="O102" i="14" a="1"/>
  <c r="O102" i="14" s="1"/>
  <c r="O331" i="9" a="1"/>
  <c r="O331" i="9" s="1"/>
  <c r="O1279" i="9" a="1"/>
  <c r="O1279" i="9" s="1"/>
  <c r="O889" i="10" a="1"/>
  <c r="O889" i="10" s="1"/>
  <c r="O575" i="14" a="1"/>
  <c r="O575" i="14" s="1"/>
  <c r="O1298" i="14" a="1"/>
  <c r="O1298" i="14" s="1"/>
  <c r="O818" i="10" a="1"/>
  <c r="O818" i="10" s="1"/>
  <c r="O1341" i="14" a="1"/>
  <c r="O1341" i="14" s="1"/>
  <c r="O821" i="10" a="1"/>
  <c r="O821" i="10" s="1"/>
  <c r="O245" i="9" a="1"/>
  <c r="O245" i="9" s="1"/>
  <c r="O1296" i="9" a="1"/>
  <c r="O1296" i="9" s="1"/>
  <c r="O724" i="10" a="1"/>
  <c r="O724" i="10" s="1"/>
  <c r="O740" i="9" a="1"/>
  <c r="O740" i="9" s="1"/>
  <c r="O316" i="14" a="1"/>
  <c r="O316" i="14" s="1"/>
  <c r="O1240" i="14" a="1"/>
  <c r="O1240" i="14" s="1"/>
  <c r="O604" i="14" a="1"/>
  <c r="O604" i="14" s="1"/>
  <c r="O203" i="9" a="1"/>
  <c r="O203" i="9" s="1"/>
  <c r="O588" i="10" a="1"/>
  <c r="O588" i="10" s="1"/>
  <c r="O1436" i="9" a="1"/>
  <c r="O1436" i="9" s="1"/>
  <c r="L196" i="9" a="1"/>
  <c r="L196" i="9" s="1"/>
  <c r="O1196" i="10" a="1"/>
  <c r="O1196" i="10" s="1"/>
  <c r="O1282" i="14" a="1"/>
  <c r="O1282" i="14" s="1"/>
  <c r="O1409" i="14" a="1"/>
  <c r="O1409" i="14" s="1"/>
  <c r="O1265" i="10" a="1"/>
  <c r="O1265" i="10" s="1"/>
  <c r="O1041" i="14" a="1"/>
  <c r="O1041" i="14" s="1"/>
  <c r="O793" i="14" a="1"/>
  <c r="O793" i="14" s="1"/>
  <c r="O577" i="9" a="1"/>
  <c r="O577" i="9" s="1"/>
  <c r="O441" i="9" a="1"/>
  <c r="O441" i="9" s="1"/>
  <c r="O289" i="10" a="1"/>
  <c r="O289" i="10" s="1"/>
  <c r="O97" i="14" a="1"/>
  <c r="O97" i="14" s="1"/>
  <c r="O227" i="10" a="1"/>
  <c r="O227" i="10" s="1"/>
  <c r="O1429" i="14" a="1"/>
  <c r="O1429" i="14" s="1"/>
  <c r="O820" i="9" a="1"/>
  <c r="O820" i="9" s="1"/>
  <c r="O100" i="9" a="1"/>
  <c r="O100" i="9" s="1"/>
  <c r="O1115" i="9" a="1"/>
  <c r="O1115" i="9" s="1"/>
  <c r="O1146" i="10" a="1"/>
  <c r="O1146" i="10" s="1"/>
  <c r="O94" i="14" a="1"/>
  <c r="O94" i="14" s="1"/>
  <c r="O503" i="10" a="1"/>
  <c r="O503" i="10" s="1"/>
  <c r="O403" i="9" a="1"/>
  <c r="O403" i="9" s="1"/>
  <c r="O1453" i="9" a="1"/>
  <c r="O1453" i="9" s="1"/>
  <c r="O844" i="10" a="1"/>
  <c r="O844" i="10" s="1"/>
  <c r="O583" i="14" a="1"/>
  <c r="O583" i="14" s="1"/>
  <c r="O738" i="14" a="1"/>
  <c r="O738" i="14" s="1"/>
  <c r="O1152" i="10" a="1"/>
  <c r="O1152" i="10" s="1"/>
  <c r="O768" i="14" a="1"/>
  <c r="O768" i="14" s="1"/>
  <c r="O287" i="10" a="1"/>
  <c r="O287" i="10" s="1"/>
  <c r="O1334" i="9" a="1"/>
  <c r="O1334" i="9" s="1"/>
  <c r="O1134" i="10" a="1"/>
  <c r="O1134" i="10" s="1"/>
  <c r="O918" i="10" a="1"/>
  <c r="O918" i="10" s="1"/>
  <c r="O574" i="10" a="1"/>
  <c r="O574" i="10" s="1"/>
  <c r="O358" i="9" a="1"/>
  <c r="O358" i="9" s="1"/>
  <c r="O62" i="14" a="1"/>
  <c r="O62" i="14" s="1"/>
  <c r="O130" i="9" a="1"/>
  <c r="O130" i="9" s="1"/>
  <c r="O101" i="10" a="1"/>
  <c r="O101" i="10" s="1"/>
  <c r="O733" i="10" a="1"/>
  <c r="O733" i="10" s="1"/>
  <c r="L158" i="9" a="1"/>
  <c r="L158" i="9" s="1"/>
  <c r="L79" i="9" a="1"/>
  <c r="L79" i="9" s="1"/>
  <c r="L286" i="9" a="1"/>
  <c r="L286" i="9" s="1"/>
  <c r="O1459" i="10" a="1"/>
  <c r="O1459" i="10" s="1"/>
  <c r="O1178" i="10" a="1"/>
  <c r="O1178" i="10" s="1"/>
  <c r="O1259" i="10" a="1"/>
  <c r="O1259" i="10" s="1"/>
  <c r="O860" i="10" a="1"/>
  <c r="O860" i="10" s="1"/>
  <c r="O137" i="9" a="1"/>
  <c r="O137" i="9" s="1"/>
  <c r="O309" i="9" a="1"/>
  <c r="O309" i="9" s="1"/>
  <c r="O1266" i="9" a="1"/>
  <c r="O1266" i="9" s="1"/>
  <c r="O608" i="9" a="1"/>
  <c r="O608" i="9" s="1"/>
  <c r="O326" i="9" a="1"/>
  <c r="O326" i="9" s="1"/>
  <c r="O267" i="10" a="1"/>
  <c r="O267" i="10" s="1"/>
  <c r="O92" i="10" a="1"/>
  <c r="O92" i="10" s="1"/>
  <c r="O123" i="14" a="1"/>
  <c r="O123" i="14" s="1"/>
  <c r="O801" i="14" a="1"/>
  <c r="O801" i="14" s="1"/>
  <c r="O466" i="14" a="1"/>
  <c r="O466" i="14" s="1"/>
  <c r="O888" i="10" a="1"/>
  <c r="O888" i="10" s="1"/>
  <c r="O498" i="9" a="1"/>
  <c r="O498" i="9" s="1"/>
  <c r="O389" i="14" a="1"/>
  <c r="O389" i="14" s="1"/>
  <c r="O932" i="9" a="1"/>
  <c r="O932" i="9" s="1"/>
  <c r="O1137" i="14" a="1"/>
  <c r="O1137" i="14" s="1"/>
  <c r="K488" i="14" a="1"/>
  <c r="K488" i="14" s="1"/>
  <c r="L17" i="9" a="1"/>
  <c r="L17" i="9" s="1"/>
  <c r="L5" i="9" a="1"/>
  <c r="L5" i="9" s="1"/>
  <c r="L73" i="9" a="1"/>
  <c r="L73" i="9" s="1"/>
  <c r="O255" i="10" a="1"/>
  <c r="O255" i="10" s="1"/>
  <c r="O235" i="10" a="1"/>
  <c r="O235" i="10" s="1"/>
  <c r="O404" i="10" a="1"/>
  <c r="O404" i="10" s="1"/>
  <c r="O868" i="10" a="1"/>
  <c r="O868" i="10" s="1"/>
  <c r="O1144" i="10" a="1"/>
  <c r="O1144" i="10" s="1"/>
  <c r="O629" i="10" a="1"/>
  <c r="O629" i="10" s="1"/>
  <c r="O762" i="10" a="1"/>
  <c r="O762" i="10" s="1"/>
  <c r="O1388" i="9" a="1"/>
  <c r="O1388" i="9" s="1"/>
  <c r="O563" i="9" a="1"/>
  <c r="O563" i="9" s="1"/>
  <c r="O1329" i="10" a="1"/>
  <c r="O1329" i="10" s="1"/>
  <c r="O345" i="10" a="1"/>
  <c r="O345" i="10" s="1"/>
  <c r="O161" i="9" a="1"/>
  <c r="O161" i="9" s="1"/>
  <c r="O765" i="10" a="1"/>
  <c r="O765" i="10" s="1"/>
  <c r="O458" i="9" a="1"/>
  <c r="O458" i="9" s="1"/>
  <c r="O335" i="10" a="1"/>
  <c r="O335" i="10" s="1"/>
  <c r="O822" i="9" a="1"/>
  <c r="O822" i="9" s="1"/>
  <c r="O733" i="9" a="1"/>
  <c r="O733" i="9" s="1"/>
  <c r="O284" i="14" a="1"/>
  <c r="O284" i="14" s="1"/>
  <c r="O1300" i="14" a="1"/>
  <c r="O1300" i="14" s="1"/>
  <c r="O811" i="10" a="1"/>
  <c r="O811" i="10" s="1"/>
  <c r="O841" i="9" a="1"/>
  <c r="O841" i="9" s="1"/>
  <c r="O361" i="10" a="1"/>
  <c r="O361" i="10" s="1"/>
  <c r="O1304" i="10" a="1"/>
  <c r="O1304" i="10" s="1"/>
  <c r="O501" i="10" a="1"/>
  <c r="O501" i="10" s="1"/>
  <c r="O1200" i="14" a="1"/>
  <c r="O1200" i="14" s="1"/>
  <c r="O314" i="10" a="1"/>
  <c r="O314" i="10" s="1"/>
  <c r="O1279" i="14" a="1"/>
  <c r="O1279" i="14" s="1"/>
  <c r="O202" i="10" a="1"/>
  <c r="O202" i="10" s="1"/>
  <c r="O1013" i="10" a="1"/>
  <c r="O1013" i="10" s="1"/>
  <c r="O315" i="10" a="1"/>
  <c r="O315" i="10" s="1"/>
  <c r="O530" i="9" a="1"/>
  <c r="O530" i="9" s="1"/>
  <c r="O709" i="10" a="1"/>
  <c r="O709" i="10" s="1"/>
  <c r="O412" i="10" a="1"/>
  <c r="O412" i="10" s="1"/>
  <c r="O1395" i="10" a="1"/>
  <c r="O1395" i="10" s="1"/>
  <c r="O1337" i="9" a="1"/>
  <c r="O1337" i="9" s="1"/>
  <c r="O353" i="9" a="1"/>
  <c r="O353" i="9" s="1"/>
  <c r="O540" i="10" a="1"/>
  <c r="O540" i="10" s="1"/>
  <c r="O566" i="10" a="1"/>
  <c r="O566" i="10" s="1"/>
  <c r="O1438" i="9" a="1"/>
  <c r="O1438" i="9" s="1"/>
  <c r="O803" i="14" a="1"/>
  <c r="O803" i="14" s="1"/>
  <c r="O656" i="9" a="1"/>
  <c r="O656" i="9" s="1"/>
  <c r="O88" i="14" a="1"/>
  <c r="O88" i="14" s="1"/>
  <c r="O1452" i="9" a="1"/>
  <c r="O1452" i="9" s="1"/>
  <c r="O1419" i="14" a="1"/>
  <c r="O1419" i="14" s="1"/>
  <c r="O940" i="10" a="1"/>
  <c r="O940" i="10" s="1"/>
  <c r="O1009" i="9" a="1"/>
  <c r="O1009" i="9" s="1"/>
  <c r="O273" i="10" a="1"/>
  <c r="O273" i="10" s="1"/>
  <c r="O1308" i="10" a="1"/>
  <c r="O1308" i="10" s="1"/>
  <c r="O19" i="10" a="1"/>
  <c r="O19" i="10" s="1"/>
  <c r="O1051" i="14" a="1"/>
  <c r="O1051" i="14" s="1"/>
  <c r="O527" i="10" a="1"/>
  <c r="O527" i="10" s="1"/>
  <c r="O183" i="10" a="1"/>
  <c r="O183" i="10" s="1"/>
  <c r="O1310" i="14" a="1"/>
  <c r="O1310" i="14" s="1"/>
  <c r="O878" i="14" a="1"/>
  <c r="O878" i="14" s="1"/>
  <c r="O718" i="9" a="1"/>
  <c r="O718" i="9" s="1"/>
  <c r="O334" i="14" a="1"/>
  <c r="O334" i="14" s="1"/>
  <c r="O30" i="14" a="1"/>
  <c r="O30" i="14" s="1"/>
  <c r="O194" i="9" a="1"/>
  <c r="O194" i="9" s="1"/>
  <c r="O139" i="10" a="1"/>
  <c r="O139" i="10" s="1"/>
  <c r="O342" i="14" a="1"/>
  <c r="O342" i="14" s="1"/>
  <c r="N137" i="9" a="1"/>
  <c r="N137" i="9" s="1"/>
  <c r="N102" i="9" a="1"/>
  <c r="N102" i="9" s="1"/>
  <c r="N248" i="9" a="1"/>
  <c r="N248" i="9" s="1"/>
  <c r="N28" i="9" a="1"/>
  <c r="N28" i="9" s="1"/>
  <c r="N212" i="9" a="1"/>
  <c r="N212" i="9" s="1"/>
  <c r="N50" i="9" a="1"/>
  <c r="N50" i="9" s="1"/>
  <c r="N179" i="9" a="1"/>
  <c r="N179" i="9" s="1"/>
  <c r="N259" i="9" a="1"/>
  <c r="N259" i="9" s="1"/>
  <c r="N169" i="9" a="1"/>
  <c r="N169" i="9" s="1"/>
  <c r="N199" i="9" a="1"/>
  <c r="N199" i="9" s="1"/>
  <c r="N161" i="9" a="1"/>
  <c r="N161" i="9" s="1"/>
  <c r="N85" i="9" a="1"/>
  <c r="N85" i="9" s="1"/>
  <c r="N210" i="9" a="1"/>
  <c r="N210" i="9" s="1"/>
  <c r="N12" i="9" a="1"/>
  <c r="N12" i="9" s="1"/>
  <c r="N115" i="9" a="1"/>
  <c r="N115" i="9" s="1"/>
  <c r="N261" i="9" a="1"/>
  <c r="N261" i="9" s="1"/>
  <c r="N47" i="9" a="1"/>
  <c r="N47" i="9" s="1"/>
  <c r="N138" i="9" a="1"/>
  <c r="N138" i="9" s="1"/>
  <c r="N322" i="9" a="1"/>
  <c r="N322" i="9" s="1"/>
  <c r="N145" i="9" a="1"/>
  <c r="N145" i="9" s="1"/>
  <c r="N213" i="9" a="1"/>
  <c r="N213" i="9" s="1"/>
  <c r="N264" i="9" a="1"/>
  <c r="N264" i="9" s="1"/>
  <c r="N295" i="9" a="1"/>
  <c r="N295" i="9" s="1"/>
  <c r="N383" i="9" a="1"/>
  <c r="N383" i="9" s="1"/>
  <c r="N456" i="9" a="1"/>
  <c r="N456" i="9" s="1"/>
  <c r="N495" i="9" a="1"/>
  <c r="N495" i="9" s="1"/>
  <c r="N541" i="9" a="1"/>
  <c r="N541" i="9" s="1"/>
  <c r="N636" i="9" a="1"/>
  <c r="N636" i="9" s="1"/>
  <c r="N35" i="9" a="1"/>
  <c r="N35" i="9" s="1"/>
  <c r="N78" i="9" a="1"/>
  <c r="N78" i="9" s="1"/>
  <c r="N114" i="9" a="1"/>
  <c r="N114" i="9" s="1"/>
  <c r="N166" i="9" a="1"/>
  <c r="N166" i="9" s="1"/>
  <c r="N257" i="9" a="1"/>
  <c r="N257" i="9" s="1"/>
  <c r="N320" i="9" a="1"/>
  <c r="N320" i="9" s="1"/>
  <c r="N362" i="9" a="1"/>
  <c r="N362" i="9" s="1"/>
  <c r="N425" i="9" a="1"/>
  <c r="N425" i="9" s="1"/>
  <c r="N462" i="9" a="1"/>
  <c r="N462" i="9" s="1"/>
  <c r="N518" i="9" a="1"/>
  <c r="N518" i="9" s="1"/>
  <c r="N628" i="9" a="1"/>
  <c r="N628" i="9" s="1"/>
  <c r="N743" i="9" a="1"/>
  <c r="N743" i="9" s="1"/>
  <c r="N380" i="9" a="1"/>
  <c r="N380" i="9" s="1"/>
  <c r="N476" i="9" a="1"/>
  <c r="N476" i="9" s="1"/>
  <c r="N575" i="9" a="1"/>
  <c r="N575" i="9" s="1"/>
  <c r="N359" i="9" a="1"/>
  <c r="N359" i="9" s="1"/>
  <c r="N422" i="9" a="1"/>
  <c r="N422" i="9" s="1"/>
  <c r="N500" i="9" a="1"/>
  <c r="N500" i="9" s="1"/>
  <c r="N580" i="9" a="1"/>
  <c r="N580" i="9" s="1"/>
  <c r="N648" i="9" a="1"/>
  <c r="N648" i="9" s="1"/>
  <c r="N711" i="9" a="1"/>
  <c r="N711" i="9" s="1"/>
  <c r="N284" i="9" a="1"/>
  <c r="N284" i="9" s="1"/>
  <c r="N366" i="9" a="1"/>
  <c r="N366" i="9" s="1"/>
  <c r="N408" i="9" a="1"/>
  <c r="N408" i="9" s="1"/>
  <c r="N457" i="9" a="1"/>
  <c r="N457" i="9" s="1"/>
  <c r="N535" i="9" a="1"/>
  <c r="N535" i="9" s="1"/>
  <c r="N584" i="9" a="1"/>
  <c r="N584" i="9" s="1"/>
  <c r="N719" i="9" a="1"/>
  <c r="N719" i="9" s="1"/>
  <c r="N36" i="9" a="1"/>
  <c r="N36" i="9" s="1"/>
  <c r="N92" i="9" a="1"/>
  <c r="N92" i="9" s="1"/>
  <c r="N129" i="9" a="1"/>
  <c r="N129" i="9" s="1"/>
  <c r="N205" i="9" a="1"/>
  <c r="N205" i="9" s="1"/>
  <c r="N293" i="9" a="1"/>
  <c r="N293" i="9" s="1"/>
  <c r="N342" i="9" a="1"/>
  <c r="N342" i="9" s="1"/>
  <c r="N394" i="9" a="1"/>
  <c r="N394" i="9" s="1"/>
  <c r="N463" i="9" a="1"/>
  <c r="N463" i="9" s="1"/>
  <c r="N517" i="9" a="1"/>
  <c r="N517" i="9" s="1"/>
  <c r="N604" i="9" a="1"/>
  <c r="N604" i="9" s="1"/>
  <c r="N722" i="9" a="1"/>
  <c r="N722" i="9" s="1"/>
  <c r="N221" i="9" a="1"/>
  <c r="N221" i="9" s="1"/>
  <c r="N277" i="9" a="1"/>
  <c r="N277" i="9" s="1"/>
  <c r="N363" i="9" a="1"/>
  <c r="N363" i="9" s="1"/>
  <c r="N426" i="9" a="1"/>
  <c r="N426" i="9" s="1"/>
  <c r="N506" i="9" a="1"/>
  <c r="N506" i="9" s="1"/>
  <c r="N625" i="9" a="1"/>
  <c r="N625" i="9" s="1"/>
  <c r="N753" i="9" a="1"/>
  <c r="N753" i="9" s="1"/>
  <c r="N74" i="9" a="1"/>
  <c r="N74" i="9" s="1"/>
  <c r="N152" i="9" a="1"/>
  <c r="N152" i="9" s="1"/>
  <c r="N234" i="9" a="1"/>
  <c r="N234" i="9" s="1"/>
  <c r="N308" i="9" a="1"/>
  <c r="N308" i="9" s="1"/>
  <c r="N358" i="9" a="1"/>
  <c r="N358" i="9" s="1"/>
  <c r="N439" i="9" a="1"/>
  <c r="N439" i="9" s="1"/>
  <c r="N516" i="9" a="1"/>
  <c r="N516" i="9" s="1"/>
  <c r="N599" i="9" a="1"/>
  <c r="N599" i="9" s="1"/>
  <c r="N723" i="9" a="1"/>
  <c r="N723" i="9" s="1"/>
  <c r="N778" i="9" a="1"/>
  <c r="N778" i="9" s="1"/>
  <c r="N918" i="9" a="1"/>
  <c r="N918" i="9" s="1"/>
  <c r="N1082" i="9" a="1"/>
  <c r="N1082" i="9" s="1"/>
  <c r="N646" i="9" a="1"/>
  <c r="N646" i="9" s="1"/>
  <c r="N720" i="9" a="1"/>
  <c r="N720" i="9" s="1"/>
  <c r="N915" i="9" a="1"/>
  <c r="N915" i="9" s="1"/>
  <c r="N1052" i="9" a="1"/>
  <c r="N1052" i="9" s="1"/>
  <c r="N776" i="9" a="1"/>
  <c r="N776" i="9" s="1"/>
  <c r="N927" i="9" a="1"/>
  <c r="N927" i="9" s="1"/>
  <c r="N1073" i="9" a="1"/>
  <c r="N1073" i="9" s="1"/>
  <c r="N839" i="9" a="1"/>
  <c r="N839" i="9" s="1"/>
  <c r="N983" i="9" a="1"/>
  <c r="N983" i="9" s="1"/>
  <c r="N788" i="9" a="1"/>
  <c r="N788" i="9" s="1"/>
  <c r="N866" i="9" a="1"/>
  <c r="N866" i="9" s="1"/>
  <c r="N945" i="9" a="1"/>
  <c r="N945" i="9" s="1"/>
  <c r="N1077" i="9" a="1"/>
  <c r="N1077" i="9" s="1"/>
  <c r="N577" i="9" a="1"/>
  <c r="N577" i="9" s="1"/>
  <c r="N670" i="9" a="1"/>
  <c r="N670" i="9" s="1"/>
  <c r="N738" i="9" a="1"/>
  <c r="N738" i="9" s="1"/>
  <c r="N849" i="9" a="1"/>
  <c r="N849" i="9" s="1"/>
  <c r="N1012" i="9" a="1"/>
  <c r="N1012" i="9" s="1"/>
  <c r="N1098" i="9" a="1"/>
  <c r="N1098" i="9" s="1"/>
  <c r="N624" i="9" a="1"/>
  <c r="N624" i="9" s="1"/>
  <c r="N667" i="9" a="1"/>
  <c r="N667" i="9" s="1"/>
  <c r="N710" i="9" a="1"/>
  <c r="N710" i="9" s="1"/>
  <c r="N767" i="9" a="1"/>
  <c r="N767" i="9" s="1"/>
  <c r="N840" i="9" a="1"/>
  <c r="N840" i="9" s="1"/>
  <c r="N931" i="9" a="1"/>
  <c r="N931" i="9" s="1"/>
  <c r="N1006" i="9" a="1"/>
  <c r="N1006" i="9" s="1"/>
  <c r="N545" i="9" a="1"/>
  <c r="N545" i="9" s="1"/>
  <c r="N598" i="9" a="1"/>
  <c r="N598" i="9" s="1"/>
  <c r="N687" i="9" a="1"/>
  <c r="N687" i="9" s="1"/>
  <c r="N758" i="9" a="1"/>
  <c r="N758" i="9" s="1"/>
  <c r="N875" i="9" a="1"/>
  <c r="N875" i="9" s="1"/>
  <c r="N969" i="9" a="1"/>
  <c r="N969" i="9" s="1"/>
  <c r="N1093" i="9" a="1"/>
  <c r="N1093" i="9" s="1"/>
  <c r="N823" i="9" a="1"/>
  <c r="N823" i="9" s="1"/>
  <c r="N903" i="9" a="1"/>
  <c r="N903" i="9" s="1"/>
  <c r="N950" i="9" a="1"/>
  <c r="N950" i="9" s="1"/>
  <c r="N998" i="9" a="1"/>
  <c r="N998" i="9" s="1"/>
  <c r="N1048" i="9" a="1"/>
  <c r="N1048" i="9" s="1"/>
  <c r="N1166" i="9" a="1"/>
  <c r="N1166" i="9" s="1"/>
  <c r="N1222" i="9" a="1"/>
  <c r="N1222" i="9" s="1"/>
  <c r="N1283" i="9" a="1"/>
  <c r="N1283" i="9" s="1"/>
  <c r="N1362" i="9" a="1"/>
  <c r="N1362" i="9" s="1"/>
  <c r="N1155" i="9" a="1"/>
  <c r="N1155" i="9" s="1"/>
  <c r="N1224" i="9" a="1"/>
  <c r="N1224" i="9" s="1"/>
  <c r="N1286" i="9" a="1"/>
  <c r="N1286" i="9" s="1"/>
  <c r="N1374" i="9" a="1"/>
  <c r="N1374" i="9" s="1"/>
  <c r="N1131" i="9" a="1"/>
  <c r="N1131" i="9" s="1"/>
  <c r="N1226" i="9" a="1"/>
  <c r="N1226" i="9" s="1"/>
  <c r="N1295" i="9" a="1"/>
  <c r="N1295" i="9" s="1"/>
  <c r="N1354" i="9" a="1"/>
  <c r="N1354" i="9" s="1"/>
  <c r="N1405" i="9" a="1"/>
  <c r="N1405" i="9" s="1"/>
  <c r="N1140" i="9" a="1"/>
  <c r="N1140" i="9" s="1"/>
  <c r="N1191" i="9" a="1"/>
  <c r="N1191" i="9" s="1"/>
  <c r="N1251" i="9" a="1"/>
  <c r="N1251" i="9" s="1"/>
  <c r="N1316" i="9" a="1"/>
  <c r="N1316" i="9" s="1"/>
  <c r="N1391" i="9" a="1"/>
  <c r="N1391" i="9" s="1"/>
  <c r="N1426" i="9" a="1"/>
  <c r="N1426" i="9" s="1"/>
  <c r="N1137" i="9" a="1"/>
  <c r="N1137" i="9" s="1"/>
  <c r="N1193" i="9" a="1"/>
  <c r="N1193" i="9" s="1"/>
  <c r="N1242" i="9" a="1"/>
  <c r="N1242" i="9" s="1"/>
  <c r="N1306" i="9" a="1"/>
  <c r="N1306" i="9" s="1"/>
  <c r="N1363" i="9" a="1"/>
  <c r="N1363" i="9" s="1"/>
  <c r="N836" i="9" a="1"/>
  <c r="N836" i="9" s="1"/>
  <c r="N917" i="9" a="1"/>
  <c r="N917" i="9" s="1"/>
  <c r="N980" i="9" a="1"/>
  <c r="N980" i="9" s="1"/>
  <c r="N1049" i="9" a="1"/>
  <c r="N1049" i="9" s="1"/>
  <c r="N1120" i="9" a="1"/>
  <c r="N1120" i="9" s="1"/>
  <c r="N1216" i="9" a="1"/>
  <c r="N1216" i="9" s="1"/>
  <c r="N1273" i="9" a="1"/>
  <c r="N1273" i="9" s="1"/>
  <c r="N1339" i="9" a="1"/>
  <c r="N1339" i="9" s="1"/>
  <c r="N1404" i="9" a="1"/>
  <c r="N1404" i="9" s="1"/>
  <c r="N841" i="9" a="1"/>
  <c r="N841" i="9" s="1"/>
  <c r="N890" i="9" a="1"/>
  <c r="N890" i="9" s="1"/>
  <c r="N946" i="9" a="1"/>
  <c r="N946" i="9" s="1"/>
  <c r="N1033" i="9" a="1"/>
  <c r="N1033" i="9" s="1"/>
  <c r="N1066" i="9" a="1"/>
  <c r="N1066" i="9" s="1"/>
  <c r="N1144" i="9" a="1"/>
  <c r="N1144" i="9" s="1"/>
  <c r="N1205" i="9" a="1"/>
  <c r="N1205" i="9" s="1"/>
  <c r="N1277" i="9" a="1"/>
  <c r="N1277" i="9" s="1"/>
  <c r="N1343" i="9" a="1"/>
  <c r="N1343" i="9" s="1"/>
  <c r="N1388" i="9" a="1"/>
  <c r="N1388" i="9" s="1"/>
  <c r="N773" i="9" a="1"/>
  <c r="N773" i="9" s="1"/>
  <c r="N855" i="9" a="1"/>
  <c r="N855" i="9" s="1"/>
  <c r="N921" i="9" a="1"/>
  <c r="N921" i="9" s="1"/>
  <c r="N994" i="9" a="1"/>
  <c r="N994" i="9" s="1"/>
  <c r="N1055" i="9" a="1"/>
  <c r="N1055" i="9" s="1"/>
  <c r="N1092" i="9" a="1"/>
  <c r="N1092" i="9" s="1"/>
  <c r="N1134" i="9" a="1"/>
  <c r="N1134" i="9" s="1"/>
  <c r="N1186" i="9" a="1"/>
  <c r="N1186" i="9" s="1"/>
  <c r="N1252" i="9" a="1"/>
  <c r="N1252" i="9" s="1"/>
  <c r="N1317" i="9" a="1"/>
  <c r="N1317" i="9" s="1"/>
  <c r="N1360" i="9" a="1"/>
  <c r="N1360" i="9" s="1"/>
  <c r="N1416" i="9" a="1"/>
  <c r="N1416" i="9" s="1"/>
  <c r="N1459" i="9" a="1"/>
  <c r="N1459" i="9" s="1"/>
  <c r="N1430" i="9" a="1"/>
  <c r="N1430" i="9" s="1"/>
  <c r="N1402" i="9" a="1"/>
  <c r="N1402" i="9" s="1"/>
  <c r="N131" i="10" a="1"/>
  <c r="N131" i="10" s="1"/>
  <c r="N100" i="10" a="1"/>
  <c r="N100" i="10" s="1"/>
  <c r="N17" i="10" a="1"/>
  <c r="N17" i="10" s="1"/>
  <c r="N106" i="10" a="1"/>
  <c r="N106" i="10" s="1"/>
  <c r="N38" i="10" a="1"/>
  <c r="N38" i="10" s="1"/>
  <c r="N159" i="10" a="1"/>
  <c r="N159" i="10" s="1"/>
  <c r="N99" i="10" a="1"/>
  <c r="N99" i="10" s="1"/>
  <c r="N52" i="10" a="1"/>
  <c r="N52" i="10" s="1"/>
  <c r="N133" i="10" a="1"/>
  <c r="N133" i="10" s="1"/>
  <c r="N73" i="10" a="1"/>
  <c r="N73" i="10" s="1"/>
  <c r="N172" i="10" a="1"/>
  <c r="N172" i="10" s="1"/>
  <c r="N226" i="10" a="1"/>
  <c r="N226" i="10" s="1"/>
  <c r="N306" i="10" a="1"/>
  <c r="N306" i="10" s="1"/>
  <c r="N442" i="10" a="1"/>
  <c r="N442" i="10" s="1"/>
  <c r="N53" i="10" a="1"/>
  <c r="N53" i="10" s="1"/>
  <c r="N126" i="10" a="1"/>
  <c r="N126" i="10" s="1"/>
  <c r="N196" i="10" a="1"/>
  <c r="N196" i="10" s="1"/>
  <c r="N275" i="10" a="1"/>
  <c r="N275" i="10" s="1"/>
  <c r="N313" i="10" a="1"/>
  <c r="N313" i="10" s="1"/>
  <c r="N431" i="10" a="1"/>
  <c r="N431" i="10" s="1"/>
  <c r="N206" i="10" a="1"/>
  <c r="N206" i="10" s="1"/>
  <c r="N253" i="10" a="1"/>
  <c r="N253" i="10" s="1"/>
  <c r="N341" i="10" a="1"/>
  <c r="N341" i="10" s="1"/>
  <c r="N474" i="10" a="1"/>
  <c r="N474" i="10" s="1"/>
  <c r="N243" i="10" a="1"/>
  <c r="N243" i="10" s="1"/>
  <c r="N381" i="10" a="1"/>
  <c r="N381" i="10" s="1"/>
  <c r="N175" i="10" a="1"/>
  <c r="N175" i="10" s="1"/>
  <c r="N220" i="10" a="1"/>
  <c r="N220" i="10" s="1"/>
  <c r="N286" i="10" a="1"/>
  <c r="N286" i="10" s="1"/>
  <c r="N395" i="10" a="1"/>
  <c r="N395" i="10" s="1"/>
  <c r="N65" i="10" a="1"/>
  <c r="N65" i="10" s="1"/>
  <c r="N151" i="10" a="1"/>
  <c r="N151" i="10" s="1"/>
  <c r="N238" i="10" a="1"/>
  <c r="N238" i="10" s="1"/>
  <c r="N316" i="10" a="1"/>
  <c r="N316" i="10" s="1"/>
  <c r="N387" i="10" a="1"/>
  <c r="N387" i="10" s="1"/>
  <c r="N458" i="10" a="1"/>
  <c r="N458" i="10" s="1"/>
  <c r="N32" i="10" a="1"/>
  <c r="N32" i="10" s="1"/>
  <c r="N97" i="10" a="1"/>
  <c r="N97" i="10" s="1"/>
  <c r="N182" i="10" a="1"/>
  <c r="N182" i="10" s="1"/>
  <c r="N257" i="10" a="1"/>
  <c r="N257" i="10" s="1"/>
  <c r="N447" i="10" a="1"/>
  <c r="N447" i="10" s="1"/>
  <c r="N58" i="10" a="1"/>
  <c r="N58" i="10" s="1"/>
  <c r="N92" i="10" a="1"/>
  <c r="N92" i="10" s="1"/>
  <c r="N139" i="10" a="1"/>
  <c r="N139" i="10" s="1"/>
  <c r="N189" i="10" a="1"/>
  <c r="N189" i="10" s="1"/>
  <c r="N247" i="10" a="1"/>
  <c r="N247" i="10" s="1"/>
  <c r="N361" i="10" a="1"/>
  <c r="N361" i="10" s="1"/>
  <c r="N445" i="10" a="1"/>
  <c r="N445" i="10" s="1"/>
  <c r="N319" i="10" a="1"/>
  <c r="N319" i="10" s="1"/>
  <c r="N354" i="10" a="1"/>
  <c r="N354" i="10" s="1"/>
  <c r="N402" i="10" a="1"/>
  <c r="N402" i="10" s="1"/>
  <c r="N477" i="10" a="1"/>
  <c r="N477" i="10" s="1"/>
  <c r="N509" i="10" a="1"/>
  <c r="N509" i="10" s="1"/>
  <c r="N561" i="10" a="1"/>
  <c r="N561" i="10" s="1"/>
  <c r="N610" i="10" a="1"/>
  <c r="N610" i="10" s="1"/>
  <c r="N688" i="10" a="1"/>
  <c r="N688" i="10" s="1"/>
  <c r="N517" i="10" a="1"/>
  <c r="N517" i="10" s="1"/>
  <c r="N597" i="10" a="1"/>
  <c r="N597" i="10" s="1"/>
  <c r="N716" i="10" a="1"/>
  <c r="N716" i="10" s="1"/>
  <c r="N506" i="10" a="1"/>
  <c r="N506" i="10" s="1"/>
  <c r="N619" i="10" a="1"/>
  <c r="N619" i="10" s="1"/>
  <c r="N689" i="10" a="1"/>
  <c r="N689" i="10" s="1"/>
  <c r="N521" i="10" a="1"/>
  <c r="N521" i="10" s="1"/>
  <c r="N548" i="10" a="1"/>
  <c r="N548" i="10" s="1"/>
  <c r="N603" i="10" a="1"/>
  <c r="N603" i="10" s="1"/>
  <c r="N745" i="10" a="1"/>
  <c r="N745" i="10" s="1"/>
  <c r="N496" i="10" a="1"/>
  <c r="N496" i="10" s="1"/>
  <c r="N589" i="10" a="1"/>
  <c r="N589" i="10" s="1"/>
  <c r="N675" i="10" a="1"/>
  <c r="N675" i="10" s="1"/>
  <c r="N784" i="10" a="1"/>
  <c r="N784" i="10" s="1"/>
  <c r="N290" i="10" a="1"/>
  <c r="N290" i="10" s="1"/>
  <c r="N355" i="10" a="1"/>
  <c r="N355" i="10" s="1"/>
  <c r="N449" i="10" a="1"/>
  <c r="N449" i="10" s="1"/>
  <c r="N516" i="10" a="1"/>
  <c r="N516" i="10" s="1"/>
  <c r="N559" i="10" a="1"/>
  <c r="N559" i="10" s="1"/>
  <c r="N665" i="10" a="1"/>
  <c r="N665" i="10" s="1"/>
  <c r="N343" i="10" a="1"/>
  <c r="N343" i="10" s="1"/>
  <c r="N382" i="10" a="1"/>
  <c r="N382" i="10" s="1"/>
  <c r="N464" i="10" a="1"/>
  <c r="N464" i="10" s="1"/>
  <c r="N554" i="10" a="1"/>
  <c r="N554" i="10" s="1"/>
  <c r="N635" i="10" a="1"/>
  <c r="N635" i="10" s="1"/>
  <c r="N793" i="10" a="1"/>
  <c r="N793" i="10" s="1"/>
  <c r="N367" i="10" a="1"/>
  <c r="N367" i="10" s="1"/>
  <c r="N453" i="10" a="1"/>
  <c r="N453" i="10" s="1"/>
  <c r="N522" i="10" a="1"/>
  <c r="N522" i="10" s="1"/>
  <c r="N575" i="10" a="1"/>
  <c r="N575" i="10" s="1"/>
  <c r="N679" i="10" a="1"/>
  <c r="N679" i="10" s="1"/>
  <c r="N774" i="10" a="1"/>
  <c r="N774" i="10" s="1"/>
  <c r="N687" i="10" a="1"/>
  <c r="N687" i="10" s="1"/>
  <c r="N768" i="10" a="1"/>
  <c r="N768" i="10" s="1"/>
  <c r="N837" i="10" a="1"/>
  <c r="N837" i="10" s="1"/>
  <c r="N900" i="10" a="1"/>
  <c r="N900" i="10" s="1"/>
  <c r="N956" i="10" a="1"/>
  <c r="N956" i="10" s="1"/>
  <c r="N1063" i="10" a="1"/>
  <c r="N1063" i="10" s="1"/>
  <c r="N830" i="10" a="1"/>
  <c r="N830" i="10" s="1"/>
  <c r="N873" i="10" a="1"/>
  <c r="N873" i="10" s="1"/>
  <c r="N935" i="10" a="1"/>
  <c r="N935" i="10" s="1"/>
  <c r="N1044" i="10" a="1"/>
  <c r="N1044" i="10" s="1"/>
  <c r="N841" i="10" a="1"/>
  <c r="N841" i="10" s="1"/>
  <c r="N909" i="10" a="1"/>
  <c r="N909" i="10" s="1"/>
  <c r="N988" i="10" a="1"/>
  <c r="N988" i="10" s="1"/>
  <c r="N870" i="10" a="1"/>
  <c r="N870" i="10" s="1"/>
  <c r="N945" i="10" a="1"/>
  <c r="N945" i="10" s="1"/>
  <c r="N1045" i="10" a="1"/>
  <c r="N1045" i="10" s="1"/>
  <c r="N854" i="10" a="1"/>
  <c r="N854" i="10" s="1"/>
  <c r="N906" i="10" a="1"/>
  <c r="N906" i="10" s="1"/>
  <c r="N966" i="10" a="1"/>
  <c r="N966" i="10" s="1"/>
  <c r="N644" i="10" a="1"/>
  <c r="N644" i="10" s="1"/>
  <c r="N722" i="10" a="1"/>
  <c r="N722" i="10" s="1"/>
  <c r="N778" i="10" a="1"/>
  <c r="N778" i="10" s="1"/>
  <c r="N833" i="10" a="1"/>
  <c r="N833" i="10" s="1"/>
  <c r="N893" i="10" a="1"/>
  <c r="N893" i="10" s="1"/>
  <c r="N936" i="10" a="1"/>
  <c r="N936" i="10" s="1"/>
  <c r="N981" i="10" a="1"/>
  <c r="N981" i="10" s="1"/>
  <c r="N611" i="10" a="1"/>
  <c r="N611" i="10" s="1"/>
  <c r="N662" i="10" a="1"/>
  <c r="N662" i="10" s="1"/>
  <c r="N704" i="10" a="1"/>
  <c r="N704" i="10" s="1"/>
  <c r="N764" i="10" a="1"/>
  <c r="N764" i="10" s="1"/>
  <c r="N824" i="10" a="1"/>
  <c r="N824" i="10" s="1"/>
  <c r="N903" i="10" a="1"/>
  <c r="N903" i="10" s="1"/>
  <c r="N1038" i="10" a="1"/>
  <c r="N1038" i="10" s="1"/>
  <c r="N648" i="10" a="1"/>
  <c r="N648" i="10" s="1"/>
  <c r="N719" i="10" a="1"/>
  <c r="N719" i="10" s="1"/>
  <c r="N773" i="10" a="1"/>
  <c r="N773" i="10" s="1"/>
  <c r="N860" i="10" a="1"/>
  <c r="N860" i="10" s="1"/>
  <c r="N944" i="10" a="1"/>
  <c r="N944" i="10" s="1"/>
  <c r="N1083" i="10" a="1"/>
  <c r="N1083" i="10" s="1"/>
  <c r="N1163" i="10" a="1"/>
  <c r="N1163" i="10" s="1"/>
  <c r="N1248" i="10" a="1"/>
  <c r="N1248" i="10" s="1"/>
  <c r="N1300" i="10" a="1"/>
  <c r="N1300" i="10" s="1"/>
  <c r="N1444" i="10" a="1"/>
  <c r="N1444" i="10" s="1"/>
  <c r="N1125" i="10" a="1"/>
  <c r="N1125" i="10" s="1"/>
  <c r="N1283" i="10" a="1"/>
  <c r="N1283" i="10" s="1"/>
  <c r="N1395" i="10" a="1"/>
  <c r="N1395" i="10" s="1"/>
  <c r="N1007" i="10" a="1"/>
  <c r="N1007" i="10" s="1"/>
  <c r="N1066" i="10" a="1"/>
  <c r="N1066" i="10" s="1"/>
  <c r="N1118" i="10" a="1"/>
  <c r="N1118" i="10" s="1"/>
  <c r="N1187" i="10" a="1"/>
  <c r="N1187" i="10" s="1"/>
  <c r="N1341" i="10" a="1"/>
  <c r="N1341" i="10" s="1"/>
  <c r="N1404" i="10" a="1"/>
  <c r="N1404" i="10" s="1"/>
  <c r="N1144" i="10" a="1"/>
  <c r="N1144" i="10" s="1"/>
  <c r="N1207" i="10" a="1"/>
  <c r="N1207" i="10" s="1"/>
  <c r="N1317" i="10" a="1"/>
  <c r="N1317" i="10" s="1"/>
  <c r="N1425" i="10" a="1"/>
  <c r="N1425" i="10" s="1"/>
  <c r="N1110" i="10" a="1"/>
  <c r="N1110" i="10" s="1"/>
  <c r="N1230" i="10" a="1"/>
  <c r="N1230" i="10" s="1"/>
  <c r="N982" i="10" a="1"/>
  <c r="N982" i="10" s="1"/>
  <c r="N1032" i="10" a="1"/>
  <c r="N1032" i="10" s="1"/>
  <c r="N1090" i="10" a="1"/>
  <c r="N1090" i="10" s="1"/>
  <c r="N1172" i="10" a="1"/>
  <c r="N1172" i="10" s="1"/>
  <c r="N1261" i="10" a="1"/>
  <c r="N1261" i="10" s="1"/>
  <c r="N1350" i="10" a="1"/>
  <c r="N1350" i="10" s="1"/>
  <c r="N1420" i="10" a="1"/>
  <c r="N1420" i="10" s="1"/>
  <c r="N977" i="10" a="1"/>
  <c r="N977" i="10" s="1"/>
  <c r="N1034" i="10" a="1"/>
  <c r="N1034" i="10" s="1"/>
  <c r="N1105" i="10" a="1"/>
  <c r="N1105" i="10" s="1"/>
  <c r="N1177" i="10" a="1"/>
  <c r="N1177" i="10" s="1"/>
  <c r="N1373" i="10" a="1"/>
  <c r="N1373" i="10" s="1"/>
  <c r="N996" i="10" a="1"/>
  <c r="N996" i="10" s="1"/>
  <c r="N1072" i="10" a="1"/>
  <c r="N1072" i="10" s="1"/>
  <c r="N1143" i="10" a="1"/>
  <c r="N1143" i="10" s="1"/>
  <c r="N1256" i="10" a="1"/>
  <c r="N1256" i="10" s="1"/>
  <c r="N1348" i="10" a="1"/>
  <c r="N1348" i="10" s="1"/>
  <c r="N1438" i="10" a="1"/>
  <c r="N1438" i="10" s="1"/>
  <c r="N1454" i="10" a="1"/>
  <c r="N1454" i="10" s="1"/>
  <c r="N1220" i="10" a="1"/>
  <c r="N1220" i="10" s="1"/>
  <c r="N1280" i="10" a="1"/>
  <c r="N1280" i="10" s="1"/>
  <c r="N1363" i="10" a="1"/>
  <c r="N1363" i="10" s="1"/>
  <c r="N1437" i="10" a="1"/>
  <c r="N1437" i="10" s="1"/>
  <c r="N1186" i="10" a="1"/>
  <c r="N1186" i="10" s="1"/>
  <c r="N1282" i="10" a="1"/>
  <c r="N1282" i="10" s="1"/>
  <c r="N1342" i="10" a="1"/>
  <c r="N1342" i="10" s="1"/>
  <c r="N1396" i="10" a="1"/>
  <c r="N1396" i="10" s="1"/>
  <c r="N1447" i="10" a="1"/>
  <c r="N1447" i="10" s="1"/>
  <c r="N1238" i="10" a="1"/>
  <c r="N1238" i="10" s="1"/>
  <c r="N1286" i="10" a="1"/>
  <c r="N1286" i="10" s="1"/>
  <c r="N1334" i="10" a="1"/>
  <c r="N1334" i="10" s="1"/>
  <c r="N1409" i="10" a="1"/>
  <c r="N1409" i="10" s="1"/>
  <c r="N1194" i="10" a="1"/>
  <c r="N1194" i="10" s="1"/>
  <c r="N1270" i="10" a="1"/>
  <c r="N1270" i="10" s="1"/>
  <c r="N1346" i="10" a="1"/>
  <c r="N1346" i="10" s="1"/>
  <c r="N1457" i="10" a="1"/>
  <c r="N1457" i="10" s="1"/>
  <c r="L67" i="14" a="1"/>
  <c r="L67" i="14" s="1"/>
  <c r="L113" i="14" a="1"/>
  <c r="L113" i="14" s="1"/>
  <c r="L157" i="14" a="1"/>
  <c r="L157" i="14" s="1"/>
  <c r="L56" i="14" a="1"/>
  <c r="L56" i="14" s="1"/>
  <c r="L141" i="14" a="1"/>
  <c r="L141" i="14" s="1"/>
  <c r="L220" i="14" a="1"/>
  <c r="L220" i="14" s="1"/>
  <c r="L45" i="14" a="1"/>
  <c r="L45" i="14" s="1"/>
  <c r="L102" i="14" a="1"/>
  <c r="L102" i="14" s="1"/>
  <c r="L270" i="14" a="1"/>
  <c r="L270" i="14" s="1"/>
  <c r="L59" i="14" a="1"/>
  <c r="L59" i="14" s="1"/>
  <c r="L130" i="14" a="1"/>
  <c r="L130" i="14" s="1"/>
  <c r="L23" i="14" a="1"/>
  <c r="L23" i="14" s="1"/>
  <c r="L86" i="14" a="1"/>
  <c r="L86" i="14" s="1"/>
  <c r="L155" i="14" a="1"/>
  <c r="L155" i="14" s="1"/>
  <c r="L14" i="14" a="1"/>
  <c r="L14" i="14" s="1"/>
  <c r="L91" i="14" a="1"/>
  <c r="L91" i="14" s="1"/>
  <c r="L142" i="14" a="1"/>
  <c r="L142" i="14" s="1"/>
  <c r="L31" i="14" a="1"/>
  <c r="L31" i="14" s="1"/>
  <c r="L89" i="14" a="1"/>
  <c r="L89" i="14" s="1"/>
  <c r="L160" i="14" a="1"/>
  <c r="L160" i="14" s="1"/>
  <c r="L8" i="14" a="1"/>
  <c r="L8" i="14" s="1"/>
  <c r="L49" i="14" a="1"/>
  <c r="L49" i="14" s="1"/>
  <c r="L210" i="14" a="1"/>
  <c r="L210" i="14" s="1"/>
  <c r="L172" i="14" a="1"/>
  <c r="L172" i="14" s="1"/>
  <c r="L237" i="14" a="1"/>
  <c r="L237" i="14" s="1"/>
  <c r="L301" i="14" a="1"/>
  <c r="L301" i="14" s="1"/>
  <c r="L378" i="14" a="1"/>
  <c r="L378" i="14" s="1"/>
  <c r="L480" i="14" a="1"/>
  <c r="L480" i="14" s="1"/>
  <c r="L330" i="14" a="1"/>
  <c r="L330" i="14" s="1"/>
  <c r="L383" i="14" a="1"/>
  <c r="L383" i="14" s="1"/>
  <c r="L225" i="14" a="1"/>
  <c r="L225" i="14" s="1"/>
  <c r="L283" i="14" a="1"/>
  <c r="L283" i="14" s="1"/>
  <c r="L341" i="14" a="1"/>
  <c r="L341" i="14" s="1"/>
  <c r="L449" i="14" a="1"/>
  <c r="L449" i="14" s="1"/>
  <c r="L302" i="14" a="1"/>
  <c r="L302" i="14" s="1"/>
  <c r="L367" i="14" a="1"/>
  <c r="L367" i="14" s="1"/>
  <c r="L442" i="14" a="1"/>
  <c r="L442" i="14" s="1"/>
  <c r="L265" i="14" a="1"/>
  <c r="L265" i="14" s="1"/>
  <c r="L331" i="14" a="1"/>
  <c r="L331" i="14" s="1"/>
  <c r="L403" i="14" a="1"/>
  <c r="L403" i="14" s="1"/>
  <c r="L133" i="14" a="1"/>
  <c r="L133" i="14" s="1"/>
  <c r="L205" i="14" a="1"/>
  <c r="L205" i="14" s="1"/>
  <c r="L276" i="14" a="1"/>
  <c r="L276" i="14" s="1"/>
  <c r="L338" i="14" a="1"/>
  <c r="L338" i="14" s="1"/>
  <c r="L433" i="14" a="1"/>
  <c r="L433" i="14" s="1"/>
  <c r="L156" i="14" a="1"/>
  <c r="L156" i="14" s="1"/>
  <c r="L213" i="14" a="1"/>
  <c r="L213" i="14" s="1"/>
  <c r="L279" i="14" a="1"/>
  <c r="L279" i="14" s="1"/>
  <c r="L358" i="14" a="1"/>
  <c r="L358" i="14" s="1"/>
  <c r="L451" i="14" a="1"/>
  <c r="L451" i="14" s="1"/>
  <c r="L185" i="14" a="1"/>
  <c r="L185" i="14" s="1"/>
  <c r="L242" i="14" a="1"/>
  <c r="L242" i="14" s="1"/>
  <c r="L306" i="14" a="1"/>
  <c r="L306" i="14" s="1"/>
  <c r="L361" i="14" a="1"/>
  <c r="L361" i="14" s="1"/>
  <c r="L454" i="14" a="1"/>
  <c r="L454" i="14" s="1"/>
  <c r="L523" i="14" a="1"/>
  <c r="L523" i="14" s="1"/>
  <c r="L592" i="14" a="1"/>
  <c r="L592" i="14" s="1"/>
  <c r="L644" i="14" a="1"/>
  <c r="L644" i="14" s="1"/>
  <c r="L502" i="14" a="1"/>
  <c r="L502" i="14" s="1"/>
  <c r="L570" i="14" a="1"/>
  <c r="L570" i="14" s="1"/>
  <c r="L615" i="14" a="1"/>
  <c r="L615" i="14" s="1"/>
  <c r="L514" i="14" a="1"/>
  <c r="L514" i="14" s="1"/>
  <c r="L577" i="14" a="1"/>
  <c r="L577" i="14" s="1"/>
  <c r="L653" i="14" a="1"/>
  <c r="L653" i="14" s="1"/>
  <c r="L726" i="14" a="1"/>
  <c r="L726" i="14" s="1"/>
  <c r="L473" i="14" a="1"/>
  <c r="L473" i="14" s="1"/>
  <c r="L524" i="14" a="1"/>
  <c r="L524" i="14" s="1"/>
  <c r="L595" i="14" a="1"/>
  <c r="L595" i="14" s="1"/>
  <c r="L705" i="14" a="1"/>
  <c r="L705" i="14" s="1"/>
  <c r="L556" i="14" a="1"/>
  <c r="L556" i="14" s="1"/>
  <c r="L602" i="14" a="1"/>
  <c r="L602" i="14" s="1"/>
  <c r="L671" i="14" a="1"/>
  <c r="L671" i="14" s="1"/>
  <c r="L434" i="14" a="1"/>
  <c r="L434" i="14" s="1"/>
  <c r="L501" i="14" a="1"/>
  <c r="L501" i="14" s="1"/>
  <c r="L559" i="14" a="1"/>
  <c r="L559" i="14" s="1"/>
  <c r="L621" i="14" a="1"/>
  <c r="L621" i="14" s="1"/>
  <c r="L406" i="14" a="1"/>
  <c r="L406" i="14" s="1"/>
  <c r="L508" i="14" a="1"/>
  <c r="L508" i="14" s="1"/>
  <c r="L574" i="14" a="1"/>
  <c r="L574" i="14" s="1"/>
  <c r="L643" i="14" a="1"/>
  <c r="L643" i="14" s="1"/>
  <c r="L404" i="14" a="1"/>
  <c r="L404" i="14" s="1"/>
  <c r="L448" i="14" a="1"/>
  <c r="L448" i="14" s="1"/>
  <c r="L499" i="14" a="1"/>
  <c r="L499" i="14" s="1"/>
  <c r="L557" i="14" a="1"/>
  <c r="L557" i="14" s="1"/>
  <c r="L661" i="14" a="1"/>
  <c r="L661" i="14" s="1"/>
  <c r="L779" i="14" a="1"/>
  <c r="L779" i="14" s="1"/>
  <c r="L786" i="14" a="1"/>
  <c r="L786" i="14" s="1"/>
  <c r="L838" i="14" a="1"/>
  <c r="L838" i="14" s="1"/>
  <c r="L895" i="14" a="1"/>
  <c r="L895" i="14" s="1"/>
  <c r="L789" i="14" a="1"/>
  <c r="L789" i="14" s="1"/>
  <c r="L863" i="14" a="1"/>
  <c r="L863" i="14" s="1"/>
  <c r="L936" i="14" a="1"/>
  <c r="L936" i="14" s="1"/>
  <c r="L722" i="14" a="1"/>
  <c r="L722" i="14" s="1"/>
  <c r="L777" i="14" a="1"/>
  <c r="L777" i="14" s="1"/>
  <c r="L826" i="14" a="1"/>
  <c r="L826" i="14" s="1"/>
  <c r="L745" i="14" a="1"/>
  <c r="L745" i="14" s="1"/>
  <c r="L854" i="14" a="1"/>
  <c r="L854" i="14" s="1"/>
  <c r="L896" i="14" a="1"/>
  <c r="L896" i="14" s="1"/>
  <c r="L979" i="14" a="1"/>
  <c r="L979" i="14" s="1"/>
  <c r="L716" i="14" a="1"/>
  <c r="L716" i="14" s="1"/>
  <c r="L782" i="14" a="1"/>
  <c r="L782" i="14" s="1"/>
  <c r="L829" i="14" a="1"/>
  <c r="L829" i="14" s="1"/>
  <c r="L888" i="14" a="1"/>
  <c r="L888" i="14" s="1"/>
  <c r="L961" i="14" a="1"/>
  <c r="L961" i="14" s="1"/>
  <c r="L704" i="14" a="1"/>
  <c r="L704" i="14" s="1"/>
  <c r="L760" i="14" a="1"/>
  <c r="L760" i="14" s="1"/>
  <c r="L805" i="14" a="1"/>
  <c r="L805" i="14" s="1"/>
  <c r="L864" i="14" a="1"/>
  <c r="L864" i="14" s="1"/>
  <c r="L632" i="14" a="1"/>
  <c r="L632" i="14" s="1"/>
  <c r="L702" i="14" a="1"/>
  <c r="L702" i="14" s="1"/>
  <c r="L803" i="14" a="1"/>
  <c r="L803" i="14" s="1"/>
  <c r="L879" i="14" a="1"/>
  <c r="L879" i="14" s="1"/>
  <c r="L988" i="14" a="1"/>
  <c r="L988" i="14" s="1"/>
  <c r="L675" i="14" a="1"/>
  <c r="L675" i="14" s="1"/>
  <c r="L721" i="14" a="1"/>
  <c r="L721" i="14" s="1"/>
  <c r="L783" i="14" a="1"/>
  <c r="L783" i="14" s="1"/>
  <c r="L835" i="14" a="1"/>
  <c r="L835" i="14" s="1"/>
  <c r="L920" i="14" a="1"/>
  <c r="L920" i="14" s="1"/>
  <c r="L1014" i="14" a="1"/>
  <c r="L1014" i="14" s="1"/>
  <c r="L1064" i="14" a="1"/>
  <c r="L1064" i="14" s="1"/>
  <c r="L1127" i="14" a="1"/>
  <c r="L1127" i="14" s="1"/>
  <c r="L1208" i="14" a="1"/>
  <c r="L1208" i="14" s="1"/>
  <c r="L943" i="14" a="1"/>
  <c r="L943" i="14" s="1"/>
  <c r="L1001" i="14" a="1"/>
  <c r="L1001" i="14" s="1"/>
  <c r="L1086" i="14" a="1"/>
  <c r="L1086" i="14" s="1"/>
  <c r="L1141" i="14" a="1"/>
  <c r="L1141" i="14" s="1"/>
  <c r="L1252" i="14" a="1"/>
  <c r="L1252" i="14" s="1"/>
  <c r="L1051" i="14" a="1"/>
  <c r="L1051" i="14" s="1"/>
  <c r="L1118" i="14" a="1"/>
  <c r="L1118" i="14" s="1"/>
  <c r="L1215" i="14" a="1"/>
  <c r="L1215" i="14" s="1"/>
  <c r="L1042" i="14" a="1"/>
  <c r="L1042" i="14" s="1"/>
  <c r="L1109" i="14" a="1"/>
  <c r="L1109" i="14" s="1"/>
  <c r="L1171" i="14" a="1"/>
  <c r="L1171" i="14" s="1"/>
  <c r="L1249" i="14" a="1"/>
  <c r="L1249" i="14" s="1"/>
  <c r="L1070" i="14" a="1"/>
  <c r="L1070" i="14" s="1"/>
  <c r="L1121" i="14" a="1"/>
  <c r="L1121" i="14" s="1"/>
  <c r="L1169" i="14" a="1"/>
  <c r="L1169" i="14" s="1"/>
  <c r="L929" i="14" a="1"/>
  <c r="L929" i="14" s="1"/>
  <c r="L1005" i="14" a="1"/>
  <c r="L1005" i="14" s="1"/>
  <c r="L1061" i="14" a="1"/>
  <c r="L1061" i="14" s="1"/>
  <c r="L1119" i="14" a="1"/>
  <c r="L1119" i="14" s="1"/>
  <c r="L914" i="14" a="1"/>
  <c r="L914" i="14" s="1"/>
  <c r="L973" i="14" a="1"/>
  <c r="L973" i="14" s="1"/>
  <c r="L1030" i="14" a="1"/>
  <c r="L1030" i="14" s="1"/>
  <c r="L1110" i="14" a="1"/>
  <c r="L1110" i="14" s="1"/>
  <c r="L1161" i="14" a="1"/>
  <c r="L1161" i="14" s="1"/>
  <c r="L1232" i="14" a="1"/>
  <c r="L1232" i="14" s="1"/>
  <c r="L971" i="14" a="1"/>
  <c r="L971" i="14" s="1"/>
  <c r="L1055" i="14" a="1"/>
  <c r="L1055" i="14" s="1"/>
  <c r="L1124" i="14" a="1"/>
  <c r="L1124" i="14" s="1"/>
  <c r="L1210" i="14" a="1"/>
  <c r="L1210" i="14" s="1"/>
  <c r="L1284" i="14" a="1"/>
  <c r="L1284" i="14" s="1"/>
  <c r="L1347" i="14" a="1"/>
  <c r="L1347" i="14" s="1"/>
  <c r="L1433" i="14" a="1"/>
  <c r="L1433" i="14" s="1"/>
  <c r="L1219" i="14" a="1"/>
  <c r="L1219" i="14" s="1"/>
  <c r="L1295" i="14" a="1"/>
  <c r="L1295" i="14" s="1"/>
  <c r="L1352" i="14" a="1"/>
  <c r="L1352" i="14" s="1"/>
  <c r="L1403" i="14" a="1"/>
  <c r="L1403" i="14" s="1"/>
  <c r="L1282" i="14" a="1"/>
  <c r="L1282" i="14" s="1"/>
  <c r="L1355" i="14" a="1"/>
  <c r="L1355" i="14" s="1"/>
  <c r="L1401" i="14" a="1"/>
  <c r="L1401" i="14" s="1"/>
  <c r="L1446" i="14" a="1"/>
  <c r="L1446" i="14" s="1"/>
  <c r="L1275" i="14" a="1"/>
  <c r="L1275" i="14" s="1"/>
  <c r="L1340" i="14" a="1"/>
  <c r="L1340" i="14" s="1"/>
  <c r="L1420" i="14" a="1"/>
  <c r="L1420" i="14" s="1"/>
  <c r="L1288" i="14" a="1"/>
  <c r="L1288" i="14" s="1"/>
  <c r="L1343" i="14" a="1"/>
  <c r="L1343" i="14" s="1"/>
  <c r="L1399" i="14" a="1"/>
  <c r="L1399" i="14" s="1"/>
  <c r="L1456" i="14" a="1"/>
  <c r="L1456" i="14" s="1"/>
  <c r="L1266" i="14" a="1"/>
  <c r="L1266" i="14" s="1"/>
  <c r="L1338" i="14" a="1"/>
  <c r="L1338" i="14" s="1"/>
  <c r="L1423" i="14" a="1"/>
  <c r="L1423" i="14" s="1"/>
  <c r="L1163" i="14" a="1"/>
  <c r="L1163" i="14" s="1"/>
  <c r="L1225" i="14" a="1"/>
  <c r="L1225" i="14" s="1"/>
  <c r="L1286" i="14" a="1"/>
  <c r="L1286" i="14" s="1"/>
  <c r="L1351" i="14" a="1"/>
  <c r="L1351" i="14" s="1"/>
  <c r="L1402" i="14" a="1"/>
  <c r="L1402" i="14" s="1"/>
  <c r="L1216" i="14" a="1"/>
  <c r="L1216" i="14" s="1"/>
  <c r="L1289" i="14" a="1"/>
  <c r="L1289" i="14" s="1"/>
  <c r="L1359" i="14" a="1"/>
  <c r="L1359" i="14" s="1"/>
  <c r="L1419" i="14" a="1"/>
  <c r="L1419" i="14" s="1"/>
  <c r="N8" i="14" a="1"/>
  <c r="N8" i="14" s="1"/>
  <c r="N44" i="14" a="1"/>
  <c r="N44" i="14" s="1"/>
  <c r="N129" i="14" a="1"/>
  <c r="N129" i="14" s="1"/>
  <c r="N6" i="14" a="1"/>
  <c r="N6" i="14" s="1"/>
  <c r="N87" i="14" a="1"/>
  <c r="N87" i="14" s="1"/>
  <c r="N149" i="14" a="1"/>
  <c r="N149" i="14" s="1"/>
  <c r="N22" i="14" a="1"/>
  <c r="N22" i="14" s="1"/>
  <c r="N97" i="14" a="1"/>
  <c r="N97" i="14" s="1"/>
  <c r="N146" i="14" a="1"/>
  <c r="N146" i="14" s="1"/>
  <c r="N13" i="14" a="1"/>
  <c r="N13" i="14" s="1"/>
  <c r="N65" i="14" a="1"/>
  <c r="N65" i="14" s="1"/>
  <c r="N173" i="14" a="1"/>
  <c r="N173" i="14" s="1"/>
  <c r="N9" i="14" a="1"/>
  <c r="N9" i="14" s="1"/>
  <c r="N84" i="14" a="1"/>
  <c r="N84" i="14" s="1"/>
  <c r="N136" i="14" a="1"/>
  <c r="N136" i="14" s="1"/>
  <c r="N28" i="14" a="1"/>
  <c r="N28" i="14" s="1"/>
  <c r="N112" i="14" a="1"/>
  <c r="N112" i="14" s="1"/>
  <c r="N209" i="14" a="1"/>
  <c r="N209" i="14" s="1"/>
  <c r="N64" i="14" a="1"/>
  <c r="N64" i="14" s="1"/>
  <c r="N120" i="14" a="1"/>
  <c r="N120" i="14" s="1"/>
  <c r="N232" i="14" a="1"/>
  <c r="N232" i="14" s="1"/>
  <c r="N55" i="14" a="1"/>
  <c r="N55" i="14" s="1"/>
  <c r="N108" i="14" a="1"/>
  <c r="N108" i="14" s="1"/>
  <c r="N142" i="14" a="1"/>
  <c r="N142" i="14" s="1"/>
  <c r="N216" i="14" a="1"/>
  <c r="N216" i="14" s="1"/>
  <c r="N274" i="14" a="1"/>
  <c r="N274" i="14" s="1"/>
  <c r="N332" i="14" a="1"/>
  <c r="N332" i="14" s="1"/>
  <c r="N380" i="14" a="1"/>
  <c r="N380" i="14" s="1"/>
  <c r="N507" i="14" a="1"/>
  <c r="N507" i="14" s="1"/>
  <c r="N325" i="14" a="1"/>
  <c r="N325" i="14" s="1"/>
  <c r="N399" i="14" a="1"/>
  <c r="N399" i="14" s="1"/>
  <c r="N470" i="14" a="1"/>
  <c r="N470" i="14" s="1"/>
  <c r="N227" i="14" a="1"/>
  <c r="N227" i="14" s="1"/>
  <c r="N296" i="14" a="1"/>
  <c r="N296" i="14" s="1"/>
  <c r="N364" i="14" a="1"/>
  <c r="N364" i="14" s="1"/>
  <c r="N291" i="14" a="1"/>
  <c r="N291" i="14" s="1"/>
  <c r="N341" i="14" a="1"/>
  <c r="N341" i="14" s="1"/>
  <c r="N432" i="14" a="1"/>
  <c r="N432" i="14" s="1"/>
  <c r="N505" i="14" a="1"/>
  <c r="N505" i="14" s="1"/>
  <c r="N286" i="14" a="1"/>
  <c r="N286" i="14" s="1"/>
  <c r="N357" i="14" a="1"/>
  <c r="N357" i="14" s="1"/>
  <c r="N418" i="14" a="1"/>
  <c r="N418" i="14" s="1"/>
  <c r="N139" i="14" a="1"/>
  <c r="N139" i="14" s="1"/>
  <c r="N210" i="14" a="1"/>
  <c r="N210" i="14" s="1"/>
  <c r="N265" i="14" a="1"/>
  <c r="N265" i="14" s="1"/>
  <c r="N331" i="14" a="1"/>
  <c r="N331" i="14" s="1"/>
  <c r="N386" i="14" a="1"/>
  <c r="N386" i="14" s="1"/>
  <c r="N478" i="14" a="1"/>
  <c r="N478" i="14" s="1"/>
  <c r="N133" i="14" a="1"/>
  <c r="N133" i="14" s="1"/>
  <c r="N200" i="14" a="1"/>
  <c r="N200" i="14" s="1"/>
  <c r="N268" i="14" a="1"/>
  <c r="N268" i="14" s="1"/>
  <c r="N329" i="14" a="1"/>
  <c r="N329" i="14" s="1"/>
  <c r="N430" i="14" a="1"/>
  <c r="N430" i="14" s="1"/>
  <c r="N182" i="14" a="1"/>
  <c r="N182" i="14" s="1"/>
  <c r="N247" i="14" a="1"/>
  <c r="N247" i="14" s="1"/>
  <c r="N311" i="14" a="1"/>
  <c r="N311" i="14" s="1"/>
  <c r="N370" i="14" a="1"/>
  <c r="N370" i="14" s="1"/>
  <c r="N451" i="14" a="1"/>
  <c r="N451" i="14" s="1"/>
  <c r="N539" i="14" a="1"/>
  <c r="N539" i="14" s="1"/>
  <c r="N605" i="14" a="1"/>
  <c r="N605" i="14" s="1"/>
  <c r="N665" i="14" a="1"/>
  <c r="N665" i="14" s="1"/>
  <c r="N516" i="14" a="1"/>
  <c r="N516" i="14" s="1"/>
  <c r="N601" i="14" a="1"/>
  <c r="N601" i="14" s="1"/>
  <c r="N673" i="14" a="1"/>
  <c r="N673" i="14" s="1"/>
  <c r="N542" i="14" a="1"/>
  <c r="N542" i="14" s="1"/>
  <c r="N588" i="14" a="1"/>
  <c r="N588" i="14" s="1"/>
  <c r="N684" i="14" a="1"/>
  <c r="N684" i="14" s="1"/>
  <c r="N466" i="14" a="1"/>
  <c r="N466" i="14" s="1"/>
  <c r="N540" i="14" a="1"/>
  <c r="N540" i="14" s="1"/>
  <c r="N620" i="14" a="1"/>
  <c r="N620" i="14" s="1"/>
  <c r="N722" i="14" a="1"/>
  <c r="N722" i="14" s="1"/>
  <c r="N563" i="14" a="1"/>
  <c r="N563" i="14" s="1"/>
  <c r="N623" i="14" a="1"/>
  <c r="N623" i="14" s="1"/>
  <c r="N719" i="14" a="1"/>
  <c r="N719" i="14" s="1"/>
  <c r="N462" i="14" a="1"/>
  <c r="N462" i="14" s="1"/>
  <c r="N510" i="14" a="1"/>
  <c r="N510" i="14" s="1"/>
  <c r="N583" i="14" a="1"/>
  <c r="N583" i="14" s="1"/>
  <c r="N651" i="14" a="1"/>
  <c r="N651" i="14" s="1"/>
  <c r="N731" i="14" a="1"/>
  <c r="N731" i="14" s="1"/>
  <c r="N445" i="14" a="1"/>
  <c r="N445" i="14" s="1"/>
  <c r="N503" i="14" a="1"/>
  <c r="N503" i="14" s="1"/>
  <c r="N559" i="14" a="1"/>
  <c r="N559" i="14" s="1"/>
  <c r="N621" i="14" a="1"/>
  <c r="N621" i="14" s="1"/>
  <c r="N443" i="14" a="1"/>
  <c r="N443" i="14" s="1"/>
  <c r="N532" i="14" a="1"/>
  <c r="N532" i="14" s="1"/>
  <c r="N619" i="14" a="1"/>
  <c r="N619" i="14" s="1"/>
  <c r="N717" i="14" a="1"/>
  <c r="N717" i="14" s="1"/>
  <c r="N763" i="14" a="1"/>
  <c r="N763" i="14" s="1"/>
  <c r="N825" i="14" a="1"/>
  <c r="N825" i="14" s="1"/>
  <c r="N786" i="14" a="1"/>
  <c r="N786" i="14" s="1"/>
  <c r="N843" i="14" a="1"/>
  <c r="N843" i="14" s="1"/>
  <c r="N889" i="14" a="1"/>
  <c r="N889" i="14" s="1"/>
  <c r="N928" i="14" a="1"/>
  <c r="N928" i="14" s="1"/>
  <c r="N749" i="14" a="1"/>
  <c r="N749" i="14" s="1"/>
  <c r="N841" i="14" a="1"/>
  <c r="N841" i="14" s="1"/>
  <c r="N880" i="14" a="1"/>
  <c r="N880" i="14" s="1"/>
  <c r="N738" i="14" a="1"/>
  <c r="N738" i="14" s="1"/>
  <c r="N784" i="14" a="1"/>
  <c r="N784" i="14" s="1"/>
  <c r="N831" i="14" a="1"/>
  <c r="N831" i="14" s="1"/>
  <c r="N692" i="14" a="1"/>
  <c r="N692" i="14" s="1"/>
  <c r="N775" i="14" a="1"/>
  <c r="N775" i="14" s="1"/>
  <c r="N868" i="14" a="1"/>
  <c r="N868" i="14" s="1"/>
  <c r="N941" i="14" a="1"/>
  <c r="N941" i="14" s="1"/>
  <c r="N1007" i="14" a="1"/>
  <c r="N1007" i="14" s="1"/>
  <c r="N690" i="14" a="1"/>
  <c r="N690" i="14" s="1"/>
  <c r="N750" i="14" a="1"/>
  <c r="N750" i="14" s="1"/>
  <c r="N807" i="14" a="1"/>
  <c r="N807" i="14" s="1"/>
  <c r="N866" i="14" a="1"/>
  <c r="N866" i="14" s="1"/>
  <c r="N938" i="14" a="1"/>
  <c r="N938" i="14" s="1"/>
  <c r="N662" i="14" a="1"/>
  <c r="N662" i="14" s="1"/>
  <c r="N739" i="14" a="1"/>
  <c r="N739" i="14" s="1"/>
  <c r="N798" i="14" a="1"/>
  <c r="N798" i="14" s="1"/>
  <c r="N837" i="14" a="1"/>
  <c r="N837" i="14" s="1"/>
  <c r="N912" i="14" a="1"/>
  <c r="N912" i="14" s="1"/>
  <c r="N667" i="14" a="1"/>
  <c r="N667" i="14" s="1"/>
  <c r="N748" i="14" a="1"/>
  <c r="N748" i="14" s="1"/>
  <c r="N845" i="14" a="1"/>
  <c r="N845" i="14" s="1"/>
  <c r="N900" i="14" a="1"/>
  <c r="N900" i="14" s="1"/>
  <c r="N1003" i="14" a="1"/>
  <c r="N1003" i="14" s="1"/>
  <c r="N1073" i="14" a="1"/>
  <c r="N1073" i="14" s="1"/>
  <c r="N1175" i="14" a="1"/>
  <c r="N1175" i="14" s="1"/>
  <c r="N940" i="14" a="1"/>
  <c r="N940" i="14" s="1"/>
  <c r="N1014" i="14" a="1"/>
  <c r="N1014" i="14" s="1"/>
  <c r="N1064" i="14" a="1"/>
  <c r="N1064" i="14" s="1"/>
  <c r="N1127" i="14" a="1"/>
  <c r="N1127" i="14" s="1"/>
  <c r="N1236" i="14" a="1"/>
  <c r="N1236" i="14" s="1"/>
  <c r="N1046" i="14" a="1"/>
  <c r="N1046" i="14" s="1"/>
  <c r="N1106" i="14" a="1"/>
  <c r="N1106" i="14" s="1"/>
  <c r="N1162" i="14" a="1"/>
  <c r="N1162" i="14" s="1"/>
  <c r="N999" i="14" a="1"/>
  <c r="N999" i="14" s="1"/>
  <c r="N1056" i="14" a="1"/>
  <c r="N1056" i="14" s="1"/>
  <c r="N1125" i="14" a="1"/>
  <c r="N1125" i="14" s="1"/>
  <c r="N1027" i="14" a="1"/>
  <c r="N1027" i="14" s="1"/>
  <c r="N1109" i="14" a="1"/>
  <c r="N1109" i="14" s="1"/>
  <c r="N1171" i="14" a="1"/>
  <c r="N1171" i="14" s="1"/>
  <c r="N1231" i="14" a="1"/>
  <c r="N1231" i="14" s="1"/>
  <c r="N934" i="14" a="1"/>
  <c r="N934" i="14" s="1"/>
  <c r="N992" i="14" a="1"/>
  <c r="N992" i="14" s="1"/>
  <c r="N1054" i="14" a="1"/>
  <c r="N1054" i="14" s="1"/>
  <c r="N1114" i="14" a="1"/>
  <c r="N1114" i="14" s="1"/>
  <c r="N1169" i="14" a="1"/>
  <c r="N1169" i="14" s="1"/>
  <c r="N929" i="14" a="1"/>
  <c r="N929" i="14" s="1"/>
  <c r="N1000" i="14" a="1"/>
  <c r="N1000" i="14" s="1"/>
  <c r="N1068" i="14" a="1"/>
  <c r="N1068" i="14" s="1"/>
  <c r="N1126" i="14" a="1"/>
  <c r="N1126" i="14" s="1"/>
  <c r="N909" i="14" a="1"/>
  <c r="N909" i="14" s="1"/>
  <c r="N963" i="14" a="1"/>
  <c r="N963" i="14" s="1"/>
  <c r="N1030" i="14" a="1"/>
  <c r="N1030" i="14" s="1"/>
  <c r="N1100" i="14" a="1"/>
  <c r="N1100" i="14" s="1"/>
  <c r="N1140" i="14" a="1"/>
  <c r="N1140" i="14" s="1"/>
  <c r="N1217" i="14" a="1"/>
  <c r="N1217" i="14" s="1"/>
  <c r="N1305" i="14" a="1"/>
  <c r="N1305" i="14" s="1"/>
  <c r="N1371" i="14" a="1"/>
  <c r="N1371" i="14" s="1"/>
  <c r="N1428" i="14" a="1"/>
  <c r="N1428" i="14" s="1"/>
  <c r="N1200" i="14" a="1"/>
  <c r="N1200" i="14" s="1"/>
  <c r="N1258" i="14" a="1"/>
  <c r="N1258" i="14" s="1"/>
  <c r="N1308" i="14" a="1"/>
  <c r="N1308" i="14" s="1"/>
  <c r="N1378" i="14" a="1"/>
  <c r="N1378" i="14" s="1"/>
  <c r="N1279" i="14" a="1"/>
  <c r="N1279" i="14" s="1"/>
  <c r="N1334" i="14" a="1"/>
  <c r="N1334" i="14" s="1"/>
  <c r="N1393" i="14" a="1"/>
  <c r="N1393" i="14" s="1"/>
  <c r="N1448" i="14" a="1"/>
  <c r="N1448" i="14" s="1"/>
  <c r="N1298" i="14" a="1"/>
  <c r="N1298" i="14" s="1"/>
  <c r="N1367" i="14" a="1"/>
  <c r="N1367" i="14" s="1"/>
  <c r="N1431" i="14" a="1"/>
  <c r="N1431" i="14" s="1"/>
  <c r="N1285" i="14" a="1"/>
  <c r="N1285" i="14" s="1"/>
  <c r="N1350" i="14" a="1"/>
  <c r="N1350" i="14" s="1"/>
  <c r="N1427" i="14" a="1"/>
  <c r="N1427" i="14" s="1"/>
  <c r="N1199" i="14" a="1"/>
  <c r="N1199" i="14" s="1"/>
  <c r="N1257" i="14" a="1"/>
  <c r="N1257" i="14" s="1"/>
  <c r="N1312" i="14" a="1"/>
  <c r="N1312" i="14" s="1"/>
  <c r="N1363" i="14" a="1"/>
  <c r="N1363" i="14" s="1"/>
  <c r="N1413" i="14" a="1"/>
  <c r="N1413" i="14" s="1"/>
  <c r="N1148" i="14" a="1"/>
  <c r="N1148" i="14" s="1"/>
  <c r="N1193" i="14" a="1"/>
  <c r="N1193" i="14" s="1"/>
  <c r="N1273" i="14" a="1"/>
  <c r="N1273" i="14" s="1"/>
  <c r="N1338" i="14" a="1"/>
  <c r="N1338" i="14" s="1"/>
  <c r="N1449" i="14" a="1"/>
  <c r="N1449" i="14" s="1"/>
  <c r="N1225" i="14" a="1"/>
  <c r="N1225" i="14" s="1"/>
  <c r="N1294" i="14" a="1"/>
  <c r="N1294" i="14" s="1"/>
  <c r="N1356" i="14" a="1"/>
  <c r="N1356" i="14" s="1"/>
  <c r="N1402" i="14" a="1"/>
  <c r="N1402" i="14" s="1"/>
  <c r="O1299" i="10" a="1"/>
  <c r="O1299" i="10" s="1"/>
  <c r="O963" i="10" a="1"/>
  <c r="O963" i="10" s="1"/>
  <c r="O643" i="10" a="1"/>
  <c r="O643" i="10" s="1"/>
  <c r="O994" i="10" a="1"/>
  <c r="O994" i="10" s="1"/>
  <c r="O1413" i="10" a="1"/>
  <c r="O1413" i="10" s="1"/>
  <c r="O1205" i="10" a="1"/>
  <c r="O1205" i="10" s="1"/>
  <c r="O53" i="9" a="1"/>
  <c r="O53" i="9" s="1"/>
  <c r="O362" i="9" a="1"/>
  <c r="O362" i="9" s="1"/>
  <c r="O989" i="9" a="1"/>
  <c r="O989" i="9" s="1"/>
  <c r="O157" i="10" a="1"/>
  <c r="O157" i="10" s="1"/>
  <c r="O1034" i="14" a="1"/>
  <c r="O1034" i="14" s="1"/>
  <c r="O1004" i="14" a="1"/>
  <c r="O1004" i="14" s="1"/>
  <c r="O548" i="9" a="1"/>
  <c r="O548" i="9" s="1"/>
  <c r="O140" i="10" a="1"/>
  <c r="O140" i="10" s="1"/>
  <c r="O1377" i="10" a="1"/>
  <c r="O1377" i="10" s="1"/>
  <c r="O1268" i="14" a="1"/>
  <c r="O1268" i="14" s="1"/>
  <c r="O251" i="14" a="1"/>
  <c r="O251" i="14" s="1"/>
  <c r="O986" i="9" a="1"/>
  <c r="O986" i="9" s="1"/>
  <c r="O940" i="9" a="1"/>
  <c r="O940" i="9" s="1"/>
  <c r="O923" i="10" a="1"/>
  <c r="O923" i="10" s="1"/>
  <c r="O1281" i="9" a="1"/>
  <c r="O1281" i="9" s="1"/>
  <c r="O1137" i="10" a="1"/>
  <c r="O1137" i="10" s="1"/>
  <c r="O721" i="9" a="1"/>
  <c r="O721" i="9" s="1"/>
  <c r="O561" i="14" a="1"/>
  <c r="O561" i="14" s="1"/>
  <c r="O441" i="10" a="1"/>
  <c r="O441" i="10" s="1"/>
  <c r="O305" i="10" a="1"/>
  <c r="O305" i="10" s="1"/>
  <c r="O73" i="14" a="1"/>
  <c r="O73" i="14" s="1"/>
  <c r="O97" i="9" a="1"/>
  <c r="O97" i="9" s="1"/>
  <c r="O1033" i="10" a="1"/>
  <c r="O1033" i="10" s="1"/>
  <c r="O1148" i="10" a="1"/>
  <c r="O1148" i="10" s="1"/>
  <c r="O556" i="14" a="1"/>
  <c r="O556" i="14" s="1"/>
  <c r="O394" i="9" a="1"/>
  <c r="O394" i="9" s="1"/>
  <c r="O1167" i="9" a="1"/>
  <c r="O1167" i="9" s="1"/>
  <c r="O853" i="10" a="1"/>
  <c r="O853" i="10" s="1"/>
  <c r="O1056" i="9" a="1"/>
  <c r="O1056" i="9" s="1"/>
  <c r="O1020" i="10" a="1"/>
  <c r="O1020" i="10" s="1"/>
  <c r="O610" i="14" a="1"/>
  <c r="O610" i="14" s="1"/>
  <c r="O1408" i="14" a="1"/>
  <c r="O1408" i="14" s="1"/>
  <c r="O872" i="14" a="1"/>
  <c r="O872" i="14" s="1"/>
  <c r="O1207" i="14" a="1"/>
  <c r="O1207" i="14" s="1"/>
  <c r="O975" i="14" a="1"/>
  <c r="O975" i="14" s="1"/>
  <c r="O487" i="14" a="1"/>
  <c r="O487" i="14" s="1"/>
  <c r="O1286" i="9" a="1"/>
  <c r="O1286" i="9" s="1"/>
  <c r="O1086" i="14" a="1"/>
  <c r="O1086" i="14" s="1"/>
  <c r="O894" i="14" a="1"/>
  <c r="O894" i="14" s="1"/>
  <c r="O734" i="9" a="1"/>
  <c r="O734" i="9" s="1"/>
  <c r="O574" i="9" a="1"/>
  <c r="O574" i="9" s="1"/>
  <c r="O408" i="9" a="1"/>
  <c r="O408" i="9" s="1"/>
  <c r="O1151" i="9" a="1"/>
  <c r="O1151" i="9" s="1"/>
  <c r="O395" i="10" a="1"/>
  <c r="O395" i="10" s="1"/>
  <c r="O1193" i="10" a="1"/>
  <c r="O1193" i="10" s="1"/>
  <c r="O1171" i="14" a="1"/>
  <c r="O1171" i="14" s="1"/>
  <c r="O699" i="10" a="1"/>
  <c r="O699" i="10" s="1"/>
  <c r="O1250" i="14" a="1"/>
  <c r="O1250" i="14" s="1"/>
  <c r="O1413" i="14" a="1"/>
  <c r="O1413" i="14" s="1"/>
  <c r="O1165" i="10" a="1"/>
  <c r="O1165" i="10" s="1"/>
  <c r="O877" i="14" a="1"/>
  <c r="O877" i="14" s="1"/>
  <c r="O613" i="10" a="1"/>
  <c r="O613" i="10" s="1"/>
  <c r="O669" i="9" a="1"/>
  <c r="O669" i="9" s="1"/>
  <c r="O349" i="10" a="1"/>
  <c r="O349" i="10" s="1"/>
  <c r="O1428" i="9" a="1"/>
  <c r="O1428" i="9" s="1"/>
  <c r="O860" i="9" a="1"/>
  <c r="O860" i="9" s="1"/>
  <c r="O372" i="14" a="1"/>
  <c r="O372" i="14" s="1"/>
  <c r="O700" i="10" a="1"/>
  <c r="O700" i="10" s="1"/>
  <c r="O1420" i="14" a="1"/>
  <c r="O1420" i="14" s="1"/>
  <c r="O780" i="14" a="1"/>
  <c r="O780" i="14" s="1"/>
  <c r="O1371" i="10" a="1"/>
  <c r="O1371" i="10" s="1"/>
  <c r="O131" i="14" a="1"/>
  <c r="O131" i="14" s="1"/>
  <c r="O282" i="9" a="1"/>
  <c r="O282" i="9" s="1"/>
  <c r="O1324" i="14" a="1"/>
  <c r="O1324" i="14" s="1"/>
  <c r="O747" i="9" a="1"/>
  <c r="O747" i="9" s="1"/>
  <c r="O4" i="14" a="1"/>
  <c r="O4" i="14" s="1"/>
  <c r="O1169" i="10" a="1"/>
  <c r="O1169" i="10" s="1"/>
  <c r="O1025" i="10" a="1"/>
  <c r="O1025" i="10" s="1"/>
  <c r="O833" i="9" a="1"/>
  <c r="O833" i="9" s="1"/>
  <c r="O681" i="10" a="1"/>
  <c r="O681" i="10" s="1"/>
  <c r="O481" i="9" a="1"/>
  <c r="O481" i="9" s="1"/>
  <c r="O297" i="14" a="1"/>
  <c r="O297" i="14" s="1"/>
  <c r="O33" i="10" a="1"/>
  <c r="O33" i="10" s="1"/>
  <c r="O266" i="10" a="1"/>
  <c r="O266" i="10" s="1"/>
  <c r="O260" i="10" a="1"/>
  <c r="O260" i="10" s="1"/>
  <c r="O664" i="14" a="1"/>
  <c r="O664" i="14" s="1"/>
  <c r="O450" i="9" a="1"/>
  <c r="O450" i="9" s="1"/>
  <c r="O498" i="14" a="1"/>
  <c r="O498" i="14" s="1"/>
  <c r="O343" i="10" a="1"/>
  <c r="O343" i="10" s="1"/>
  <c r="L205" i="9" a="1"/>
  <c r="L205" i="9" s="1"/>
  <c r="O1235" i="9" a="1"/>
  <c r="O1235" i="9" s="1"/>
  <c r="O429" i="10" a="1"/>
  <c r="O429" i="10" s="1"/>
  <c r="O1083" i="10" a="1"/>
  <c r="O1083" i="10" s="1"/>
  <c r="O968" i="14" a="1"/>
  <c r="O968" i="14" s="1"/>
  <c r="O640" i="14" a="1"/>
  <c r="O640" i="14" s="1"/>
  <c r="O1447" i="10" a="1"/>
  <c r="O1447" i="10" s="1"/>
  <c r="O1183" i="10" a="1"/>
  <c r="O1183" i="10" s="1"/>
  <c r="O223" i="14" a="1"/>
  <c r="O223" i="14" s="1"/>
  <c r="O1126" i="14" a="1"/>
  <c r="O1126" i="14" s="1"/>
  <c r="O966" i="14" a="1"/>
  <c r="O966" i="14" s="1"/>
  <c r="O454" i="14" a="1"/>
  <c r="O454" i="14" s="1"/>
  <c r="O447" i="9" a="1"/>
  <c r="O447" i="9" s="1"/>
  <c r="O1335" i="10" a="1"/>
  <c r="O1335" i="10" s="1"/>
  <c r="O1415" i="14" a="1"/>
  <c r="O1415" i="14" s="1"/>
  <c r="O619" i="14" a="1"/>
  <c r="O619" i="14" s="1"/>
  <c r="O1114" i="14" a="1"/>
  <c r="O1114" i="14" s="1"/>
  <c r="O250" i="14" a="1"/>
  <c r="O250" i="14" s="1"/>
  <c r="O17" i="9" a="1"/>
  <c r="O17" i="9" s="1"/>
  <c r="O1317" i="14" a="1"/>
  <c r="O1317" i="14" s="1"/>
  <c r="O1085" i="10" a="1"/>
  <c r="O1085" i="10" s="1"/>
  <c r="O565" i="14" a="1"/>
  <c r="O565" i="14" s="1"/>
  <c r="O618" i="9" a="1"/>
  <c r="O618" i="9" s="1"/>
  <c r="O106" i="10" a="1"/>
  <c r="O106" i="10" s="1"/>
  <c r="O1260" i="14" a="1"/>
  <c r="O1260" i="14" s="1"/>
  <c r="O652" i="14" a="1"/>
  <c r="O652" i="14" s="1"/>
  <c r="O268" i="9" a="1"/>
  <c r="O268" i="9" s="1"/>
  <c r="O208" i="14" a="1"/>
  <c r="O208" i="14" s="1"/>
  <c r="O1219" i="14" a="1"/>
  <c r="O1219" i="14" s="1"/>
  <c r="O538" i="10" a="1"/>
  <c r="O538" i="10" s="1"/>
  <c r="O466" i="10" a="1"/>
  <c r="O466" i="10" s="1"/>
  <c r="O843" i="14" a="1"/>
  <c r="O843" i="14" s="1"/>
  <c r="O1329" i="9" a="1"/>
  <c r="O1329" i="9" s="1"/>
  <c r="O1105" i="14" a="1"/>
  <c r="O1105" i="14" s="1"/>
  <c r="O929" i="9" a="1"/>
  <c r="O929" i="9" s="1"/>
  <c r="O769" i="14" a="1"/>
  <c r="O769" i="14" s="1"/>
  <c r="O417" i="10" a="1"/>
  <c r="O417" i="10" s="1"/>
  <c r="O209" i="10" a="1"/>
  <c r="O209" i="10" s="1"/>
  <c r="O931" i="9" a="1"/>
  <c r="O931" i="9" s="1"/>
  <c r="O796" i="9" a="1"/>
  <c r="O796" i="9" s="1"/>
  <c r="O364" i="14" a="1"/>
  <c r="O364" i="14" s="1"/>
  <c r="O1174" i="9" a="1"/>
  <c r="O1174" i="9" s="1"/>
  <c r="O1238" i="9" a="1"/>
  <c r="O1238" i="9" s="1"/>
  <c r="O1110" i="9" a="1"/>
  <c r="O1110" i="9" s="1"/>
  <c r="O1302" i="9" a="1"/>
  <c r="O1302" i="9" s="1"/>
  <c r="O1157" i="9" a="1"/>
  <c r="O1157" i="9" s="1"/>
  <c r="O1072" i="9" a="1"/>
  <c r="O1072" i="9" s="1"/>
  <c r="O1037" i="9" a="1"/>
  <c r="O1037" i="9" s="1"/>
  <c r="O1024" i="9" a="1"/>
  <c r="O1024" i="9" s="1"/>
  <c r="O927" i="9" a="1"/>
  <c r="O927" i="9" s="1"/>
  <c r="O893" i="9" a="1"/>
  <c r="O893" i="9" s="1"/>
  <c r="O701" i="9" a="1"/>
  <c r="O701" i="9" s="1"/>
  <c r="O560" i="9" a="1"/>
  <c r="O560" i="9" s="1"/>
  <c r="O551" i="9" a="1"/>
  <c r="O551" i="9" s="1"/>
  <c r="O422" i="9" a="1"/>
  <c r="O422" i="9" s="1"/>
  <c r="O397" i="9" a="1"/>
  <c r="O397" i="9" s="1"/>
  <c r="O320" i="9" a="1"/>
  <c r="O320" i="9" s="1"/>
  <c r="O206" i="9" a="1"/>
  <c r="O206" i="9" s="1"/>
  <c r="O198" i="9" a="1"/>
  <c r="O198" i="9" s="1"/>
  <c r="O46" i="9" a="1"/>
  <c r="O46" i="9" s="1"/>
  <c r="O38" i="9" a="1"/>
  <c r="O38" i="9" s="1"/>
  <c r="O1322" i="9" a="1"/>
  <c r="O1322" i="9" s="1"/>
  <c r="O56" i="9" a="1"/>
  <c r="O56" i="9" s="1"/>
  <c r="O176" i="9" a="1"/>
  <c r="O176" i="9" s="1"/>
  <c r="O635" i="9" a="1"/>
  <c r="O635" i="9" s="1"/>
  <c r="O1093" i="9" a="1"/>
  <c r="O1093" i="9" s="1"/>
  <c r="O1405" i="9" a="1"/>
  <c r="O1405" i="9" s="1"/>
  <c r="O1026" i="9" a="1"/>
  <c r="O1026" i="9" s="1"/>
  <c r="O872" i="9" a="1"/>
  <c r="O872" i="9" s="1"/>
  <c r="O744" i="9" a="1"/>
  <c r="O744" i="9" s="1"/>
  <c r="O487" i="9" a="1"/>
  <c r="O487" i="9" s="1"/>
  <c r="O1080" i="9" a="1"/>
  <c r="O1080" i="9" s="1"/>
  <c r="O914" i="9" a="1"/>
  <c r="O914" i="9" s="1"/>
  <c r="O911" i="9" a="1"/>
  <c r="O911" i="9" s="1"/>
  <c r="O719" i="9" a="1"/>
  <c r="O719" i="9" s="1"/>
  <c r="O527" i="9" a="1"/>
  <c r="O527" i="9" s="1"/>
  <c r="O375" i="9" a="1"/>
  <c r="O375" i="9" s="1"/>
  <c r="O167" i="9" a="1"/>
  <c r="O167" i="9" s="1"/>
  <c r="O71" i="9" a="1"/>
  <c r="O71" i="9" s="1"/>
  <c r="O791" i="9" a="1"/>
  <c r="O791" i="9" s="1"/>
  <c r="O1152" i="9" a="1"/>
  <c r="O1152" i="9" s="1"/>
  <c r="O640" i="9" a="1"/>
  <c r="O640" i="9" s="1"/>
  <c r="O1415" i="9" a="1"/>
  <c r="O1415" i="9" s="1"/>
  <c r="O1183" i="9" a="1"/>
  <c r="O1183" i="9" s="1"/>
  <c r="O712" i="9" a="1"/>
  <c r="O712" i="9" s="1"/>
  <c r="O1285" i="9" a="1"/>
  <c r="O1285" i="9" s="1"/>
  <c r="O1128" i="9" a="1"/>
  <c r="O1128" i="9" s="1"/>
  <c r="O727" i="9" a="1"/>
  <c r="O727" i="9" s="1"/>
  <c r="O1275" i="9" a="1"/>
  <c r="O1275" i="9" s="1"/>
  <c r="O142" i="9" a="1"/>
  <c r="O142" i="9" s="1"/>
  <c r="O287" i="9" a="1"/>
  <c r="O287" i="9" s="1"/>
  <c r="O840" i="9" a="1"/>
  <c r="O840" i="9" s="1"/>
  <c r="O1216" i="9" a="1"/>
  <c r="O1216" i="9" s="1"/>
  <c r="O906" i="9" a="1"/>
  <c r="O906" i="9" s="1"/>
  <c r="O509" i="9" a="1"/>
  <c r="O509" i="9" s="1"/>
  <c r="O994" i="9" a="1"/>
  <c r="O994" i="9" s="1"/>
  <c r="O24" i="9" a="1"/>
  <c r="O24" i="9" s="1"/>
  <c r="O482" i="9" a="1"/>
  <c r="O482" i="9" s="1"/>
  <c r="O789" i="9" a="1"/>
  <c r="O789" i="9" s="1"/>
  <c r="O1019" i="9" a="1"/>
  <c r="O1019" i="9" s="1"/>
  <c r="O1288" i="9" a="1"/>
  <c r="O1288" i="9" s="1"/>
  <c r="O269" i="9" a="1"/>
  <c r="O269" i="9" s="1"/>
  <c r="O30" i="9" a="1"/>
  <c r="O30" i="9" s="1"/>
  <c r="O70" i="9" a="1"/>
  <c r="O70" i="9" s="1"/>
  <c r="O855" i="9" a="1"/>
  <c r="O855" i="9" s="1"/>
  <c r="O1021" i="9" a="1"/>
  <c r="O1021" i="9" s="1"/>
  <c r="O1213" i="9" a="1"/>
  <c r="O1213" i="9" s="1"/>
  <c r="O1367" i="9" a="1"/>
  <c r="O1367" i="9" s="1"/>
  <c r="O597" i="9" a="1"/>
  <c r="O597" i="9" s="1"/>
  <c r="O1277" i="9" a="1"/>
  <c r="O1277" i="9" s="1"/>
  <c r="O80" i="9" a="1"/>
  <c r="O80" i="9" s="1"/>
  <c r="O184" i="9" a="1"/>
  <c r="O184" i="9" s="1"/>
  <c r="O663" i="9" a="1"/>
  <c r="O663" i="9" s="1"/>
  <c r="O1109" i="9" a="1"/>
  <c r="O1109" i="9" s="1"/>
  <c r="O1421" i="9" a="1"/>
  <c r="O1421" i="9" s="1"/>
  <c r="O736" i="9" a="1"/>
  <c r="O736" i="9" s="1"/>
  <c r="O616" i="9" a="1"/>
  <c r="O616" i="9" s="1"/>
  <c r="O512" i="9" a="1"/>
  <c r="O512" i="9" s="1"/>
  <c r="O1122" i="9" a="1"/>
  <c r="O1122" i="9" s="1"/>
  <c r="O1384" i="9" a="1"/>
  <c r="O1384" i="9" s="1"/>
  <c r="O903" i="9" a="1"/>
  <c r="O903" i="9" s="1"/>
  <c r="O783" i="9" a="1"/>
  <c r="O783" i="9" s="1"/>
  <c r="O711" i="9" a="1"/>
  <c r="O711" i="9" s="1"/>
  <c r="O519" i="9" a="1"/>
  <c r="O519" i="9" s="1"/>
  <c r="O247" i="9" a="1"/>
  <c r="O247" i="9" s="1"/>
  <c r="O159" i="9" a="1"/>
  <c r="O159" i="9" s="1"/>
  <c r="O279" i="9" a="1"/>
  <c r="O279" i="9" s="1"/>
  <c r="O807" i="9" a="1"/>
  <c r="O807" i="9" s="1"/>
  <c r="O1208" i="9" a="1"/>
  <c r="O1208" i="9" s="1"/>
  <c r="O1430" i="9" a="1"/>
  <c r="O1430" i="9" s="1"/>
  <c r="O765" i="9" a="1"/>
  <c r="O765" i="9" s="1"/>
  <c r="O1231" i="9" a="1"/>
  <c r="O1231" i="9" s="1"/>
  <c r="O517" i="9" a="1"/>
  <c r="O517" i="9" s="1"/>
  <c r="O1239" i="9" a="1"/>
  <c r="O1239" i="9" s="1"/>
  <c r="O325" i="9" a="1"/>
  <c r="O325" i="9" s="1"/>
  <c r="O752" i="9" a="1"/>
  <c r="O752" i="9" s="1"/>
  <c r="O1301" i="9" a="1"/>
  <c r="O1301" i="9" s="1"/>
  <c r="O1351" i="9" a="1"/>
  <c r="O1351" i="9" s="1"/>
  <c r="O743" i="9" a="1"/>
  <c r="O743" i="9" s="1"/>
  <c r="O1267" i="9" a="1"/>
  <c r="O1267" i="9" s="1"/>
  <c r="O1011" i="9" a="1"/>
  <c r="O1011" i="9" s="1"/>
  <c r="O158" i="9" a="1"/>
  <c r="O158" i="9" s="1"/>
  <c r="O303" i="9" a="1"/>
  <c r="O303" i="9" s="1"/>
  <c r="O880" i="9" a="1"/>
  <c r="O880" i="9" s="1"/>
  <c r="O1272" i="9" a="1"/>
  <c r="O1272" i="9" s="1"/>
  <c r="O607" i="9" a="1"/>
  <c r="O607" i="9" s="1"/>
  <c r="O1175" i="9" a="1"/>
  <c r="O1175" i="9" s="1"/>
  <c r="O328" i="9" a="1"/>
  <c r="O328" i="9" s="1"/>
  <c r="O1200" i="9" a="1"/>
  <c r="O1200" i="9" s="1"/>
  <c r="O64" i="9" a="1"/>
  <c r="O64" i="9" s="1"/>
  <c r="O802" i="9" a="1"/>
  <c r="O802" i="9" s="1"/>
  <c r="O392" i="9" a="1"/>
  <c r="O392" i="9" s="1"/>
  <c r="O717" i="9" a="1"/>
  <c r="O717" i="9" s="1"/>
  <c r="O999" i="9" a="1"/>
  <c r="O999" i="9" s="1"/>
  <c r="O1344" i="9" a="1"/>
  <c r="O1344" i="9" s="1"/>
  <c r="O14" i="9" a="1"/>
  <c r="O14" i="9" s="1"/>
  <c r="O118" i="9" a="1"/>
  <c r="O118" i="9" s="1"/>
  <c r="O351" i="9" a="1"/>
  <c r="O351" i="9" s="1"/>
  <c r="O415" i="9" a="1"/>
  <c r="O415" i="9" s="1"/>
  <c r="O991" i="9" a="1"/>
  <c r="O991" i="9" s="1"/>
  <c r="O637" i="9" a="1"/>
  <c r="O637" i="9" s="1"/>
  <c r="O919" i="9" a="1"/>
  <c r="O919" i="9" s="1"/>
  <c r="O1149" i="9" a="1"/>
  <c r="O1149" i="9" s="1"/>
  <c r="O168" i="9" a="1"/>
  <c r="O168" i="9" s="1"/>
  <c r="O699" i="9" a="1"/>
  <c r="O699" i="9" s="1"/>
  <c r="O496" i="9" a="1"/>
  <c r="O496" i="9" s="1"/>
  <c r="O6" i="9" a="1"/>
  <c r="O6" i="9" s="1"/>
  <c r="O104" i="9" a="1"/>
  <c r="O104" i="9" s="1"/>
  <c r="O192" i="9" a="1"/>
  <c r="O192" i="9" s="1"/>
  <c r="O679" i="9" a="1"/>
  <c r="O679" i="9" s="1"/>
  <c r="O1165" i="9" a="1"/>
  <c r="O1165" i="9" s="1"/>
  <c r="O1376" i="9" a="1"/>
  <c r="O1376" i="9" s="1"/>
  <c r="O856" i="9" a="1"/>
  <c r="O856" i="9" s="1"/>
  <c r="O728" i="9" a="1"/>
  <c r="O728" i="9" s="1"/>
  <c r="O600" i="9" a="1"/>
  <c r="O600" i="9" s="1"/>
  <c r="O248" i="9" a="1"/>
  <c r="O248" i="9" s="1"/>
  <c r="O653" i="9" a="1"/>
  <c r="O653" i="9" s="1"/>
  <c r="O1250" i="9" a="1"/>
  <c r="O1250" i="9" s="1"/>
  <c r="O775" i="9" a="1"/>
  <c r="O775" i="9" s="1"/>
  <c r="O695" i="9" a="1"/>
  <c r="O695" i="9" s="1"/>
  <c r="O503" i="9" a="1"/>
  <c r="O503" i="9" s="1"/>
  <c r="O335" i="9" a="1"/>
  <c r="O335" i="9" s="1"/>
  <c r="O239" i="9" a="1"/>
  <c r="O239" i="9" s="1"/>
  <c r="O143" i="9" a="1"/>
  <c r="O143" i="9" s="1"/>
  <c r="O55" i="9" a="1"/>
  <c r="O55" i="9" s="1"/>
  <c r="O295" i="9" a="1"/>
  <c r="O295" i="9" s="1"/>
  <c r="O832" i="9" a="1"/>
  <c r="O832" i="9" s="1"/>
  <c r="O1224" i="9" a="1"/>
  <c r="O1224" i="9" s="1"/>
  <c r="O879" i="9" a="1"/>
  <c r="O879" i="9" s="1"/>
  <c r="O571" i="9" a="1"/>
  <c r="O571" i="9" s="1"/>
  <c r="O341" i="9" a="1"/>
  <c r="O341" i="9" s="1"/>
  <c r="O853" i="9" a="1"/>
  <c r="O853" i="9" s="1"/>
  <c r="O1341" i="9" a="1"/>
  <c r="O1341" i="9" s="1"/>
  <c r="O1335" i="9" a="1"/>
  <c r="O1335" i="9" s="1"/>
  <c r="O768" i="9" a="1"/>
  <c r="O768" i="9" s="1"/>
  <c r="O936" i="9" a="1"/>
  <c r="O936" i="9" s="1"/>
  <c r="O579" i="9" a="1"/>
  <c r="O579" i="9" s="1"/>
  <c r="O166" i="9" a="1"/>
  <c r="O166" i="9" s="1"/>
  <c r="O453" i="9" a="1"/>
  <c r="O453" i="9" s="1"/>
  <c r="O981" i="9" a="1"/>
  <c r="O981" i="9" s="1"/>
  <c r="O1328" i="9" a="1"/>
  <c r="O1328" i="9" s="1"/>
  <c r="O648" i="9" a="1"/>
  <c r="O648" i="9" s="1"/>
  <c r="O1191" i="9" a="1"/>
  <c r="O1191" i="9" s="1"/>
  <c r="O469" i="9" a="1"/>
  <c r="O469" i="9" s="1"/>
  <c r="O96" i="9" a="1"/>
  <c r="O96" i="9" s="1"/>
  <c r="O623" i="9" a="1"/>
  <c r="O623" i="9" s="1"/>
  <c r="O1058" i="9" a="1"/>
  <c r="O1058" i="9" s="1"/>
  <c r="O1455" i="9" a="1"/>
  <c r="O1455" i="9" s="1"/>
  <c r="O359" i="9" a="1"/>
  <c r="O359" i="9" s="1"/>
  <c r="O423" i="9" a="1"/>
  <c r="O423" i="9" s="1"/>
  <c r="O1127" i="9" a="1"/>
  <c r="O1127" i="9" s="1"/>
  <c r="O1447" i="9" a="1"/>
  <c r="O1447" i="9" s="1"/>
  <c r="O214" i="9" a="1"/>
  <c r="O214" i="9" s="1"/>
  <c r="O824" i="9" a="1"/>
  <c r="O824" i="9" s="1"/>
  <c r="O1439" i="9" a="1"/>
  <c r="O1439" i="9" s="1"/>
  <c r="O1111" i="9" a="1"/>
  <c r="O1111" i="9" s="1"/>
  <c r="O407" i="9" a="1"/>
  <c r="O407" i="9" s="1"/>
  <c r="O290" i="9" a="1"/>
  <c r="O290" i="9" s="1"/>
  <c r="O1431" i="9" a="1"/>
  <c r="O1431" i="9" s="1"/>
  <c r="O16" i="9" a="1"/>
  <c r="O16" i="9" s="1"/>
  <c r="O890" i="9" a="1"/>
  <c r="O890" i="9" s="1"/>
  <c r="O25" i="9" a="1"/>
  <c r="O25" i="9" s="1"/>
  <c r="O120" i="9" a="1"/>
  <c r="O120" i="9" s="1"/>
  <c r="O200" i="9" a="1"/>
  <c r="O200" i="9" s="1"/>
  <c r="O760" i="9" a="1"/>
  <c r="O760" i="9" s="1"/>
  <c r="O1221" i="9" a="1"/>
  <c r="O1221" i="9" s="1"/>
  <c r="O1256" i="9" a="1"/>
  <c r="O1256" i="9" s="1"/>
  <c r="O304" i="9" a="1"/>
  <c r="O304" i="9" s="1"/>
  <c r="O751" i="9" a="1"/>
  <c r="O751" i="9" s="1"/>
  <c r="O1378" i="9" a="1"/>
  <c r="O1378" i="9" s="1"/>
  <c r="O655" i="9" a="1"/>
  <c r="O655" i="9" s="1"/>
  <c r="O463" i="9" a="1"/>
  <c r="O463" i="9" s="1"/>
  <c r="O327" i="9" a="1"/>
  <c r="O327" i="9" s="1"/>
  <c r="O223" i="9" a="1"/>
  <c r="O223" i="9" s="1"/>
  <c r="O135" i="9" a="1"/>
  <c r="O135" i="9" s="1"/>
  <c r="O418" i="9" a="1"/>
  <c r="O418" i="9" s="1"/>
  <c r="O888" i="9" a="1"/>
  <c r="O888" i="9" s="1"/>
  <c r="O1264" i="9" a="1"/>
  <c r="O1264" i="9" s="1"/>
  <c r="O1366" i="9" a="1"/>
  <c r="O1366" i="9" s="1"/>
  <c r="O944" i="9" a="1"/>
  <c r="O944" i="9" s="1"/>
  <c r="O615" i="9" a="1"/>
  <c r="O615" i="9" s="1"/>
  <c r="O379" i="9" a="1"/>
  <c r="O379" i="9" s="1"/>
  <c r="O935" i="9" a="1"/>
  <c r="O935" i="9" s="1"/>
  <c r="O1357" i="9" a="1"/>
  <c r="O1357" i="9" s="1"/>
  <c r="O1000" i="9" a="1"/>
  <c r="O1000" i="9" s="1"/>
  <c r="O312" i="9" a="1"/>
  <c r="O312" i="9" s="1"/>
  <c r="O866" i="9" a="1"/>
  <c r="O866" i="9" s="1"/>
  <c r="O1403" i="9" a="1"/>
  <c r="O1403" i="9" s="1"/>
  <c r="O851" i="9" a="1"/>
  <c r="O851" i="9" s="1"/>
  <c r="O62" i="9" a="1"/>
  <c r="O62" i="9" s="1"/>
  <c r="O182" i="9" a="1"/>
  <c r="O182" i="9" s="1"/>
  <c r="O535" i="9" a="1"/>
  <c r="O535" i="9" s="1"/>
  <c r="O1047" i="9" a="1"/>
  <c r="O1047" i="9" s="1"/>
  <c r="O706" i="9" a="1"/>
  <c r="O706" i="9" s="1"/>
  <c r="O688" i="9" a="1"/>
  <c r="O688" i="9" s="1"/>
  <c r="O1319" i="9" a="1"/>
  <c r="O1319" i="9" s="1"/>
  <c r="O520" i="9" a="1"/>
  <c r="O520" i="9" s="1"/>
  <c r="O1392" i="9" a="1"/>
  <c r="O1392" i="9" s="1"/>
  <c r="O160" i="9" a="1"/>
  <c r="O160" i="9" s="1"/>
  <c r="O891" i="9" a="1"/>
  <c r="O891" i="9" s="1"/>
  <c r="O1083" i="9" a="1"/>
  <c r="O1083" i="9" s="1"/>
  <c r="O1186" i="9" a="1"/>
  <c r="O1186" i="9" s="1"/>
  <c r="O1352" i="9" a="1"/>
  <c r="O1352" i="9" s="1"/>
  <c r="O495" i="9" a="1"/>
  <c r="O495" i="9" s="1"/>
  <c r="O1255" i="9" a="1"/>
  <c r="O1255" i="9" s="1"/>
  <c r="O126" i="9" a="1"/>
  <c r="O126" i="9" s="1"/>
  <c r="O174" i="9" a="1"/>
  <c r="O174" i="9" s="1"/>
  <c r="O568" i="9" a="1"/>
  <c r="O568" i="9" s="1"/>
  <c r="O1375" i="9" a="1"/>
  <c r="O1375" i="9" s="1"/>
  <c r="O317" i="9" a="1"/>
  <c r="O317" i="9" s="1"/>
  <c r="O1456" i="9" a="1"/>
  <c r="O1456" i="9" s="1"/>
  <c r="O829" i="9" a="1"/>
  <c r="O829" i="9" s="1"/>
  <c r="O22" i="9" a="1"/>
  <c r="O22" i="9" s="1"/>
  <c r="O367" i="9" a="1"/>
  <c r="O367" i="9" s="1"/>
  <c r="O810" i="9" a="1"/>
  <c r="O810" i="9" s="1"/>
  <c r="O185" i="9" a="1"/>
  <c r="O185" i="9" s="1"/>
  <c r="O128" i="9" a="1"/>
  <c r="O128" i="9" s="1"/>
  <c r="O216" i="9" a="1"/>
  <c r="O216" i="9" s="1"/>
  <c r="O845" i="9" a="1"/>
  <c r="O845" i="9" s="1"/>
  <c r="O1237" i="9" a="1"/>
  <c r="O1237" i="9" s="1"/>
  <c r="O389" i="9" a="1"/>
  <c r="O389" i="9" s="1"/>
  <c r="O901" i="9" a="1"/>
  <c r="O901" i="9" s="1"/>
  <c r="O1159" i="9" a="1"/>
  <c r="O1159" i="9" s="1"/>
  <c r="O967" i="9" a="1"/>
  <c r="O967" i="9" s="1"/>
  <c r="O847" i="9" a="1"/>
  <c r="O847" i="9" s="1"/>
  <c r="O759" i="9" a="1"/>
  <c r="O759" i="9" s="1"/>
  <c r="O455" i="9" a="1"/>
  <c r="O455" i="9" s="1"/>
  <c r="O215" i="9" a="1"/>
  <c r="O215" i="9" s="1"/>
  <c r="O119" i="9" a="1"/>
  <c r="O119" i="9" s="1"/>
  <c r="O31" i="9" a="1"/>
  <c r="O31" i="9" s="1"/>
  <c r="O445" i="9" a="1"/>
  <c r="O445" i="9" s="1"/>
  <c r="O930" i="9" a="1"/>
  <c r="O930" i="9" s="1"/>
  <c r="O1280" i="9" a="1"/>
  <c r="O1280" i="9" s="1"/>
  <c r="O1045" i="9" a="1"/>
  <c r="O1045" i="9" s="1"/>
  <c r="O696" i="9" a="1"/>
  <c r="O696" i="9" s="1"/>
  <c r="O504" i="9" a="1"/>
  <c r="O504" i="9" s="1"/>
  <c r="O1016" i="9" a="1"/>
  <c r="O1016" i="9" s="1"/>
  <c r="O1413" i="9" a="1"/>
  <c r="O1413" i="9" s="1"/>
  <c r="O354" i="9" a="1"/>
  <c r="O354" i="9" s="1"/>
  <c r="O909" i="9" a="1"/>
  <c r="O909" i="9" s="1"/>
  <c r="O1219" i="9" a="1"/>
  <c r="O1219" i="9" s="1"/>
  <c r="O835" i="9" a="1"/>
  <c r="O835" i="9" s="1"/>
  <c r="O78" i="9" a="1"/>
  <c r="O78" i="9" s="1"/>
  <c r="O222" i="9" a="1"/>
  <c r="O222" i="9" s="1"/>
  <c r="O632" i="9" a="1"/>
  <c r="O632" i="9" s="1"/>
  <c r="O1063" i="9" a="1"/>
  <c r="O1063" i="9" s="1"/>
  <c r="O698" i="9" a="1"/>
  <c r="O698" i="9" s="1"/>
  <c r="O773" i="9" a="1"/>
  <c r="O773" i="9" s="1"/>
  <c r="O610" i="9" a="1"/>
  <c r="O610" i="9" s="1"/>
  <c r="O264" i="9" a="1"/>
  <c r="O264" i="9" s="1"/>
  <c r="O72" i="9" a="1"/>
  <c r="O72" i="9" s="1"/>
  <c r="O871" i="9" a="1"/>
  <c r="O871" i="9" s="1"/>
  <c r="O1383" i="9" a="1"/>
  <c r="O1383" i="9" s="1"/>
  <c r="O645" i="9" a="1"/>
  <c r="O645" i="9" s="1"/>
  <c r="O709" i="9" a="1"/>
  <c r="O709" i="9" s="1"/>
  <c r="O837" i="9" a="1"/>
  <c r="O837" i="9" s="1"/>
  <c r="O1119" i="9" a="1"/>
  <c r="O1119" i="9" s="1"/>
  <c r="O1311" i="9" a="1"/>
  <c r="O1311" i="9" s="1"/>
  <c r="O1303" i="9" a="1"/>
  <c r="O1303" i="9" s="1"/>
  <c r="O32" i="9" a="1"/>
  <c r="O32" i="9" s="1"/>
  <c r="O602" i="9" a="1"/>
  <c r="O602" i="9" s="1"/>
  <c r="O136" i="9" a="1"/>
  <c r="O136" i="9" s="1"/>
  <c r="O224" i="9" a="1"/>
  <c r="O224" i="9" s="1"/>
  <c r="O943" i="9" a="1"/>
  <c r="O943" i="9" s="1"/>
  <c r="O1293" i="9" a="1"/>
  <c r="O1293" i="9" s="1"/>
  <c r="O808" i="9" a="1"/>
  <c r="O808" i="9" s="1"/>
  <c r="O405" i="9" a="1"/>
  <c r="O405" i="9" s="1"/>
  <c r="O917" i="9" a="1"/>
  <c r="O917" i="9" s="1"/>
  <c r="O1423" i="9" a="1"/>
  <c r="O1423" i="9" s="1"/>
  <c r="O839" i="9" a="1"/>
  <c r="O839" i="9" s="1"/>
  <c r="O631" i="9" a="1"/>
  <c r="O631" i="9" s="1"/>
  <c r="O207" i="9" a="1"/>
  <c r="O207" i="9" s="1"/>
  <c r="O111" i="9" a="1"/>
  <c r="O111" i="9" s="1"/>
  <c r="O559" i="9" a="1"/>
  <c r="O559" i="9" s="1"/>
  <c r="O957" i="9" a="1"/>
  <c r="O957" i="9" s="1"/>
  <c r="O253" i="9" a="1"/>
  <c r="O253" i="9" s="1"/>
  <c r="O1199" i="9" a="1"/>
  <c r="O1199" i="9" s="1"/>
  <c r="O738" i="9" a="1"/>
  <c r="O738" i="9" s="1"/>
  <c r="O546" i="9" a="1"/>
  <c r="O546" i="9" s="1"/>
  <c r="O1085" i="9" a="1"/>
  <c r="O1085" i="9" s="1"/>
  <c r="O1429" i="9" a="1"/>
  <c r="O1429" i="9" s="1"/>
  <c r="O381" i="9" a="1"/>
  <c r="O381" i="9" s="1"/>
  <c r="O1007" i="9" a="1"/>
  <c r="O1007" i="9" s="1"/>
  <c r="O1339" i="9" a="1"/>
  <c r="O1339" i="9" s="1"/>
  <c r="O86" i="9" a="1"/>
  <c r="O86" i="9" s="1"/>
  <c r="O230" i="9" a="1"/>
  <c r="O230" i="9" s="1"/>
  <c r="O674" i="9" a="1"/>
  <c r="O674" i="9" s="1"/>
  <c r="O1088" i="9" a="1"/>
  <c r="O1088" i="9" s="1"/>
  <c r="O261" i="9" a="1"/>
  <c r="O261" i="9" s="1"/>
  <c r="O827" i="9" a="1"/>
  <c r="O827" i="9" s="1"/>
  <c r="O88" i="9" a="1"/>
  <c r="O88" i="9" s="1"/>
  <c r="O763" i="9" a="1"/>
  <c r="O763" i="9" s="1"/>
  <c r="O904" i="9" a="1"/>
  <c r="O904" i="9" s="1"/>
  <c r="O1096" i="9" a="1"/>
  <c r="O1096" i="9" s="1"/>
  <c r="O1391" i="9" a="1"/>
  <c r="O1391" i="9" s="1"/>
  <c r="O112" i="9" a="1"/>
  <c r="O112" i="9" s="1"/>
  <c r="O448" i="9" a="1"/>
  <c r="O448" i="9" s="1"/>
  <c r="O576" i="9" a="1"/>
  <c r="O576" i="9" s="1"/>
  <c r="O960" i="9" a="1"/>
  <c r="O960" i="9" s="1"/>
  <c r="O54" i="9" a="1"/>
  <c r="O54" i="9" s="1"/>
  <c r="O102" i="9" a="1"/>
  <c r="O102" i="9" s="1"/>
  <c r="O376" i="9" a="1"/>
  <c r="O376" i="9" s="1"/>
  <c r="O440" i="9" a="1"/>
  <c r="O440" i="9" s="1"/>
  <c r="O581" i="9" a="1"/>
  <c r="O581" i="9" s="1"/>
  <c r="O432" i="9" a="1"/>
  <c r="O432" i="9" s="1"/>
  <c r="O8" i="9" a="1"/>
  <c r="O8" i="9" s="1"/>
  <c r="O816" i="9" a="1"/>
  <c r="O816" i="9" s="1"/>
  <c r="O770" i="9" a="1"/>
  <c r="O770" i="9" s="1"/>
  <c r="O586" i="9" a="1"/>
  <c r="O586" i="9" s="1"/>
  <c r="O121" i="9" a="1"/>
  <c r="O121" i="9" s="1"/>
  <c r="O9" i="9" a="1"/>
  <c r="O9" i="9" s="1"/>
  <c r="O144" i="9" a="1"/>
  <c r="O144" i="9" s="1"/>
  <c r="O232" i="9" a="1"/>
  <c r="O232" i="9" s="1"/>
  <c r="O968" i="9" a="1"/>
  <c r="O968" i="9" s="1"/>
  <c r="O1349" i="9" a="1"/>
  <c r="O1349" i="9" s="1"/>
  <c r="O443" i="9" a="1"/>
  <c r="O443" i="9" s="1"/>
  <c r="O955" i="9" a="1"/>
  <c r="O955" i="9" s="1"/>
  <c r="O1095" i="9" a="1"/>
  <c r="O1095" i="9" s="1"/>
  <c r="O823" i="9" a="1"/>
  <c r="O823" i="9" s="1"/>
  <c r="O591" i="9" a="1"/>
  <c r="O591" i="9" s="1"/>
  <c r="O439" i="9" a="1"/>
  <c r="O439" i="9" s="1"/>
  <c r="O271" i="9" a="1"/>
  <c r="O271" i="9" s="1"/>
  <c r="O191" i="9" a="1"/>
  <c r="O191" i="9" s="1"/>
  <c r="O95" i="9" a="1"/>
  <c r="O95" i="9" s="1"/>
  <c r="O15" i="9" a="1"/>
  <c r="O15" i="9" s="1"/>
  <c r="O584" i="9" a="1"/>
  <c r="O584" i="9" s="1"/>
  <c r="O1055" i="9" a="1"/>
  <c r="O1055" i="9" s="1"/>
  <c r="O1079" i="9" a="1"/>
  <c r="O1079" i="9" s="1"/>
  <c r="O533" i="9" a="1"/>
  <c r="O533" i="9" s="1"/>
  <c r="O1327" i="9" a="1"/>
  <c r="O1327" i="9" s="1"/>
  <c r="O781" i="9" a="1"/>
  <c r="O781" i="9" s="1"/>
  <c r="O573" i="9" a="1"/>
  <c r="O573" i="9" s="1"/>
  <c r="O1173" i="9" a="1"/>
  <c r="O1173" i="9" s="1"/>
  <c r="O1223" i="9" a="1"/>
  <c r="O1223" i="9" s="1"/>
  <c r="O479" i="9" a="1"/>
  <c r="O479" i="9" s="1"/>
  <c r="O1032" i="9" a="1"/>
  <c r="O1032" i="9" s="1"/>
  <c r="O419" i="9" a="1"/>
  <c r="O419" i="9" s="1"/>
  <c r="O94" i="9" a="1"/>
  <c r="O94" i="9" s="1"/>
  <c r="O238" i="9" a="1"/>
  <c r="O238" i="9" s="1"/>
  <c r="O799" i="9" a="1"/>
  <c r="O799" i="9" s="1"/>
  <c r="O1144" i="9" a="1"/>
  <c r="O1144" i="9" s="1"/>
  <c r="O315" i="9" a="1"/>
  <c r="O315" i="9" s="1"/>
  <c r="O896" i="9" a="1"/>
  <c r="O896" i="9" s="1"/>
  <c r="O624" i="9" a="1"/>
  <c r="O624" i="9" s="1"/>
  <c r="O208" i="9" a="1"/>
  <c r="O208" i="9" s="1"/>
  <c r="O256" i="9" a="1"/>
  <c r="O256" i="9" s="1"/>
  <c r="O384" i="9" a="1"/>
  <c r="O384" i="9" s="1"/>
  <c r="O190" i="9" a="1"/>
  <c r="O190" i="9" s="1"/>
  <c r="O965" i="9" a="1"/>
  <c r="O965" i="9" s="1"/>
  <c r="O1247" i="9" a="1"/>
  <c r="O1247" i="9" s="1"/>
  <c r="O368" i="9" a="1"/>
  <c r="O368" i="9" s="1"/>
  <c r="O762" i="9" a="1"/>
  <c r="O762" i="9" s="1"/>
  <c r="O570" i="9" a="1"/>
  <c r="O570" i="9" s="1"/>
  <c r="O40" i="9" a="1"/>
  <c r="O40" i="9" s="1"/>
  <c r="O152" i="9" a="1"/>
  <c r="O152" i="9" s="1"/>
  <c r="O456" i="9" a="1"/>
  <c r="O456" i="9" s="1"/>
  <c r="O1008" i="9" a="1"/>
  <c r="O1008" i="9" s="1"/>
  <c r="O1365" i="9" a="1"/>
  <c r="O1365" i="9" s="1"/>
  <c r="O471" i="9" a="1"/>
  <c r="O471" i="9" s="1"/>
  <c r="O983" i="9" a="1"/>
  <c r="O983" i="9" s="1"/>
  <c r="O1359" i="9" a="1"/>
  <c r="O1359" i="9" s="1"/>
  <c r="O399" i="9" a="1"/>
  <c r="O399" i="9" s="1"/>
  <c r="O183" i="9" a="1"/>
  <c r="O183" i="9" s="1"/>
  <c r="O725" i="9" a="1"/>
  <c r="O725" i="9" s="1"/>
  <c r="O1071" i="9" a="1"/>
  <c r="O1071" i="9" s="1"/>
  <c r="O1031" i="9" a="1"/>
  <c r="O1031" i="9" s="1"/>
  <c r="O599" i="9" a="1"/>
  <c r="O599" i="9" s="1"/>
  <c r="O1029" i="9" a="1"/>
  <c r="O1029" i="9" s="1"/>
  <c r="O687" i="9" a="1"/>
  <c r="O687" i="9" s="1"/>
  <c r="O1229" i="9" a="1"/>
  <c r="O1229" i="9" s="1"/>
  <c r="O1207" i="9" a="1"/>
  <c r="O1207" i="9" s="1"/>
  <c r="O661" i="9" a="1"/>
  <c r="O661" i="9" s="1"/>
  <c r="O1314" i="9" a="1"/>
  <c r="O1314" i="9" s="1"/>
  <c r="O1451" i="9" a="1"/>
  <c r="O1451" i="9" s="1"/>
  <c r="O1067" i="9" a="1"/>
  <c r="O1067" i="9" s="1"/>
  <c r="O195" i="9" a="1"/>
  <c r="O195" i="9" s="1"/>
  <c r="O134" i="9" a="1"/>
  <c r="O134" i="9" s="1"/>
  <c r="O246" i="9" a="1"/>
  <c r="O246" i="9" s="1"/>
  <c r="O815" i="9" a="1"/>
  <c r="O815" i="9" s="1"/>
  <c r="O1160" i="9" a="1"/>
  <c r="O1160" i="9" s="1"/>
  <c r="O343" i="9" a="1"/>
  <c r="O343" i="9" s="1"/>
  <c r="O952" i="9" a="1"/>
  <c r="O952" i="9" s="1"/>
  <c r="O240" i="9" a="1"/>
  <c r="O240" i="9" s="1"/>
  <c r="O431" i="9" a="1"/>
  <c r="O431" i="9" s="1"/>
  <c r="O776" i="9" a="1"/>
  <c r="O776" i="9" s="1"/>
  <c r="O1135" i="9" a="1"/>
  <c r="O1135" i="9" s="1"/>
  <c r="O1263" i="9" a="1"/>
  <c r="O1263" i="9" s="1"/>
  <c r="O1416" i="9" a="1"/>
  <c r="O1416" i="9" s="1"/>
  <c r="O277" i="9" a="1"/>
  <c r="O277" i="9" s="1"/>
  <c r="O333" i="9" a="1"/>
  <c r="O333" i="9" s="1"/>
  <c r="O461" i="9" a="1"/>
  <c r="O461" i="9" s="1"/>
  <c r="O525" i="9" a="1"/>
  <c r="O525" i="9" s="1"/>
  <c r="O589" i="9" a="1"/>
  <c r="O589" i="9" s="1"/>
  <c r="O704" i="9" a="1"/>
  <c r="O704" i="9" s="1"/>
  <c r="O973" i="9" a="1"/>
  <c r="O973" i="9" s="1"/>
  <c r="O1408" i="9" a="1"/>
  <c r="O1408" i="9" s="1"/>
  <c r="O110" i="9" a="1"/>
  <c r="O110" i="9" s="1"/>
  <c r="O150" i="9" a="1"/>
  <c r="O150" i="9" s="1"/>
  <c r="O543" i="9" a="1"/>
  <c r="O543" i="9" s="1"/>
  <c r="O671" i="9" a="1"/>
  <c r="O671" i="9" s="1"/>
  <c r="O735" i="9" a="1"/>
  <c r="O735" i="9" s="1"/>
  <c r="O863" i="9" a="1"/>
  <c r="O863" i="9" s="1"/>
  <c r="O1336" i="9" a="1"/>
  <c r="O1336" i="9" s="1"/>
  <c r="O1400" i="9" a="1"/>
  <c r="O1400" i="9" s="1"/>
  <c r="O48" i="9" a="1"/>
  <c r="O48" i="9" s="1"/>
  <c r="O507" i="9" a="1"/>
  <c r="O507" i="9" s="1"/>
  <c r="O1136" i="9" a="1"/>
  <c r="O1136" i="9" s="1"/>
  <c r="O550" i="9" a="1"/>
  <c r="O550" i="9" s="1"/>
  <c r="O294" i="9" a="1"/>
  <c r="O294" i="9" s="1"/>
  <c r="O565" i="9" a="1"/>
  <c r="O565" i="9" s="1"/>
  <c r="O1307" i="9" a="1"/>
  <c r="O1307" i="9" s="1"/>
  <c r="O922" i="10" a="1"/>
  <c r="O922" i="10" s="1"/>
  <c r="O634" i="9" a="1"/>
  <c r="O634" i="9" s="1"/>
  <c r="O1352" i="10" a="1"/>
  <c r="O1352" i="10" s="1"/>
  <c r="O1067" i="14" a="1"/>
  <c r="O1067" i="14" s="1"/>
  <c r="O1010" i="10" a="1"/>
  <c r="O1010" i="10" s="1"/>
  <c r="O346" i="14" a="1"/>
  <c r="O346" i="14" s="1"/>
  <c r="O1088" i="14" a="1"/>
  <c r="O1088" i="14" s="1"/>
  <c r="O576" i="14" a="1"/>
  <c r="O576" i="14" s="1"/>
  <c r="O1255" i="14" a="1"/>
  <c r="O1255" i="14" s="1"/>
  <c r="O919" i="14" a="1"/>
  <c r="O919" i="14" s="1"/>
  <c r="O551" i="10" a="1"/>
  <c r="O551" i="10" s="1"/>
  <c r="O311" i="10" a="1"/>
  <c r="O311" i="10" s="1"/>
  <c r="O1390" i="9" a="1"/>
  <c r="O1390" i="9" s="1"/>
  <c r="O1206" i="9" a="1"/>
  <c r="O1206" i="9" s="1"/>
  <c r="O990" i="9" a="1"/>
  <c r="O990" i="9" s="1"/>
  <c r="O798" i="14" a="1"/>
  <c r="O798" i="14" s="1"/>
  <c r="O654" i="9" a="1"/>
  <c r="O654" i="9" s="1"/>
  <c r="O438" i="9" a="1"/>
  <c r="O438" i="9" s="1"/>
  <c r="O626" i="9" a="1"/>
  <c r="O626" i="9" s="1"/>
  <c r="O11" i="10" a="1"/>
  <c r="O11" i="10" s="1"/>
  <c r="O908" i="10" a="1"/>
  <c r="O908" i="10" s="1"/>
  <c r="O136" i="14" a="1"/>
  <c r="O136" i="14" s="1"/>
  <c r="O1179" i="10" a="1"/>
  <c r="O1179" i="10" s="1"/>
  <c r="O1354" i="10" a="1"/>
  <c r="O1354" i="10" s="1"/>
  <c r="O826" i="14" a="1"/>
  <c r="O826" i="14" s="1"/>
  <c r="O1317" i="10" a="1"/>
  <c r="O1317" i="10" s="1"/>
  <c r="O1085" i="14" a="1"/>
  <c r="O1085" i="14" s="1"/>
  <c r="O829" i="14" a="1"/>
  <c r="O829" i="14" s="1"/>
  <c r="O597" i="14" a="1"/>
  <c r="O597" i="14" s="1"/>
  <c r="O101" i="14" a="1"/>
  <c r="O101" i="14" s="1"/>
  <c r="O69" i="9" a="1"/>
  <c r="O69" i="9" s="1"/>
  <c r="O874" i="9" a="1"/>
  <c r="O874" i="9" s="1"/>
  <c r="O831" i="10" a="1"/>
  <c r="O831" i="10" s="1"/>
  <c r="O788" i="9" a="1"/>
  <c r="O788" i="9" s="1"/>
  <c r="O340" i="10" a="1"/>
  <c r="O340" i="10" s="1"/>
  <c r="O1340" i="10" a="1"/>
  <c r="O1340" i="10" s="1"/>
  <c r="O828" i="9" a="1"/>
  <c r="O828" i="9" s="1"/>
  <c r="O858" i="9" a="1"/>
  <c r="O858" i="9" s="1"/>
  <c r="O1292" i="10" a="1"/>
  <c r="O1292" i="10" s="1"/>
  <c r="O1003" i="9" a="1"/>
  <c r="O1003" i="9" s="1"/>
  <c r="O1305" i="10" a="1"/>
  <c r="O1305" i="10" s="1"/>
  <c r="O857" i="14" a="1"/>
  <c r="O857" i="14" s="1"/>
  <c r="O617" i="14" a="1"/>
  <c r="O617" i="14" s="1"/>
  <c r="O465" i="10" a="1"/>
  <c r="O465" i="10" s="1"/>
  <c r="O1123" i="9" a="1"/>
  <c r="O1123" i="9" s="1"/>
  <c r="O1180" i="14" a="1"/>
  <c r="O1180" i="14" s="1"/>
  <c r="O476" i="9" a="1"/>
  <c r="O476" i="9" s="1"/>
  <c r="O330" i="10" a="1"/>
  <c r="O330" i="10" s="1"/>
  <c r="L10" i="9" a="1"/>
  <c r="L10" i="9" s="1"/>
  <c r="O347" i="9" a="1"/>
  <c r="O347" i="9" s="1"/>
  <c r="O1118" i="10" a="1"/>
  <c r="O1118" i="10" s="1"/>
  <c r="O1187" i="9" a="1"/>
  <c r="O1187" i="9" s="1"/>
  <c r="O687" i="14" a="1"/>
  <c r="O687" i="14" s="1"/>
  <c r="O319" i="10" a="1"/>
  <c r="O319" i="10" s="1"/>
  <c r="O352" i="9" a="1"/>
  <c r="O352" i="9" s="1"/>
  <c r="O932" i="10" a="1"/>
  <c r="O932" i="10" s="1"/>
  <c r="O252" i="14" a="1"/>
  <c r="O252" i="14" s="1"/>
  <c r="O1411" i="10" a="1"/>
  <c r="O1411" i="10" s="1"/>
  <c r="O171" i="14" a="1"/>
  <c r="O171" i="14" s="1"/>
  <c r="O1439" i="10" a="1"/>
  <c r="O1439" i="10" s="1"/>
  <c r="O1015" i="14" a="1"/>
  <c r="O1015" i="14" s="1"/>
  <c r="O751" i="14" a="1"/>
  <c r="O751" i="14" s="1"/>
  <c r="O303" i="14" a="1"/>
  <c r="O303" i="14" s="1"/>
  <c r="O1398" i="14" a="1"/>
  <c r="O1398" i="14" s="1"/>
  <c r="O1158" i="9" a="1"/>
  <c r="O1158" i="9" s="1"/>
  <c r="O774" i="14" a="1"/>
  <c r="O774" i="14" s="1"/>
  <c r="O614" i="10" a="1"/>
  <c r="O614" i="10" s="1"/>
  <c r="O206" i="14" a="1"/>
  <c r="O206" i="14" s="1"/>
  <c r="O34" i="9" a="1"/>
  <c r="O34" i="9" s="1"/>
  <c r="O664" i="9" a="1"/>
  <c r="O664" i="9" s="1"/>
  <c r="O1368" i="9" a="1"/>
  <c r="O1368" i="9" s="1"/>
  <c r="O713" i="10" a="1"/>
  <c r="O713" i="10" s="1"/>
  <c r="O1392" i="10" a="1"/>
  <c r="O1392" i="10" s="1"/>
  <c r="O1434" i="14" a="1"/>
  <c r="O1434" i="14" s="1"/>
  <c r="O1171" i="10" a="1"/>
  <c r="O1171" i="10" s="1"/>
  <c r="O714" i="10" a="1"/>
  <c r="O714" i="10" s="1"/>
  <c r="O1405" i="10" a="1"/>
  <c r="O1405" i="10" s="1"/>
  <c r="O1197" i="10" a="1"/>
  <c r="O1197" i="10" s="1"/>
  <c r="O771" i="9" a="1"/>
  <c r="O771" i="9" s="1"/>
  <c r="O362" i="10" a="1"/>
  <c r="O362" i="10" s="1"/>
  <c r="O1460" i="14" a="1"/>
  <c r="O1460" i="14" s="1"/>
  <c r="O684" i="14" a="1"/>
  <c r="O684" i="14" s="1"/>
  <c r="O244" i="14" a="1"/>
  <c r="O244" i="14" s="1"/>
  <c r="O1427" i="14" a="1"/>
  <c r="O1427" i="14" s="1"/>
  <c r="O564" i="9" a="1"/>
  <c r="O564" i="9" s="1"/>
  <c r="O635" i="14" a="1"/>
  <c r="O635" i="14" s="1"/>
  <c r="O499" i="9" a="1"/>
  <c r="O499" i="9" s="1"/>
  <c r="O141" i="14" a="1"/>
  <c r="O141" i="14" s="1"/>
  <c r="O546" i="14" a="1"/>
  <c r="O546" i="14" s="1"/>
  <c r="O1117" i="14" a="1"/>
  <c r="O1117" i="14" s="1"/>
  <c r="O1377" i="14" a="1"/>
  <c r="O1377" i="14" s="1"/>
  <c r="O1201" i="10" a="1"/>
  <c r="O1201" i="10" s="1"/>
  <c r="O825" i="9" a="1"/>
  <c r="O825" i="9" s="1"/>
  <c r="O641" i="9" a="1"/>
  <c r="O641" i="9" s="1"/>
  <c r="O337" i="14" a="1"/>
  <c r="O337" i="14" s="1"/>
  <c r="O177" i="14" a="1"/>
  <c r="O177" i="14" s="1"/>
  <c r="O9" i="14" a="1"/>
  <c r="O9" i="14" s="1"/>
  <c r="O600" i="14" a="1"/>
  <c r="O600" i="14" s="1"/>
  <c r="O972" i="9" a="1"/>
  <c r="O972" i="9" s="1"/>
  <c r="O420" i="14" a="1"/>
  <c r="O420" i="14" s="1"/>
  <c r="O36" i="9" a="1"/>
  <c r="O36" i="9" s="1"/>
  <c r="O1051" i="9" a="1"/>
  <c r="O1051" i="9" s="1"/>
  <c r="O552" i="10" a="1"/>
  <c r="O552" i="10" s="1"/>
  <c r="O1235" i="14" a="1"/>
  <c r="O1235" i="14" s="1"/>
  <c r="O295" i="14" a="1"/>
  <c r="O295" i="14" s="1"/>
  <c r="O647" i="9" a="1"/>
  <c r="O647" i="9" s="1"/>
  <c r="O352" i="10" a="1"/>
  <c r="O352" i="10" s="1"/>
  <c r="O458" i="14" a="1"/>
  <c r="O458" i="14" s="1"/>
  <c r="O1136" i="14" a="1"/>
  <c r="O1136" i="14" s="1"/>
  <c r="O808" i="10" a="1"/>
  <c r="O808" i="10" s="1"/>
  <c r="O1255" i="10" a="1"/>
  <c r="O1255" i="10" s="1"/>
  <c r="O991" i="10" a="1"/>
  <c r="O991" i="10" s="1"/>
  <c r="O303" i="10" a="1"/>
  <c r="O303" i="10" s="1"/>
  <c r="O1006" i="9" a="1"/>
  <c r="O1006" i="9" s="1"/>
  <c r="O798" i="9" a="1"/>
  <c r="O798" i="9" s="1"/>
  <c r="O255" i="9" a="1"/>
  <c r="O255" i="9" s="1"/>
  <c r="O1099" i="9" a="1"/>
  <c r="O1099" i="9" s="1"/>
  <c r="O446" i="10" a="1"/>
  <c r="O446" i="10" s="1"/>
  <c r="O1444" i="10" a="1"/>
  <c r="O1444" i="10" s="1"/>
  <c r="O391" i="14" a="1"/>
  <c r="O391" i="14" s="1"/>
  <c r="O955" i="10" a="1"/>
  <c r="O955" i="10" s="1"/>
  <c r="O675" i="10" a="1"/>
  <c r="O675" i="10" s="1"/>
  <c r="O474" i="14" a="1"/>
  <c r="O474" i="14" s="1"/>
  <c r="O522" i="10" a="1"/>
  <c r="O522" i="10" s="1"/>
  <c r="O701" i="14" a="1"/>
  <c r="O701" i="14" s="1"/>
  <c r="O365" i="14" a="1"/>
  <c r="O365" i="14" s="1"/>
  <c r="O13" i="9" a="1"/>
  <c r="O13" i="9" s="1"/>
  <c r="O311" i="9" a="1"/>
  <c r="O311" i="9" s="1"/>
  <c r="O234" i="10" a="1"/>
  <c r="O234" i="10" s="1"/>
  <c r="O1104" i="14" a="1"/>
  <c r="O1104" i="14" s="1"/>
  <c r="O532" i="10" a="1"/>
  <c r="O532" i="10" s="1"/>
  <c r="O379" i="10" a="1"/>
  <c r="O379" i="10" s="1"/>
  <c r="O28" i="14" a="1"/>
  <c r="O28" i="14" s="1"/>
  <c r="O1395" i="14" a="1"/>
  <c r="O1395" i="14" s="1"/>
  <c r="O51" i="9" a="1"/>
  <c r="O51" i="9" s="1"/>
  <c r="O1360" i="14" a="1"/>
  <c r="O1360" i="14" s="1"/>
  <c r="O658" i="9" a="1"/>
  <c r="O658" i="9" s="1"/>
  <c r="O277" i="14" a="1"/>
  <c r="O277" i="14" s="1"/>
  <c r="O1241" i="14" a="1"/>
  <c r="O1241" i="14" s="1"/>
  <c r="O1081" i="14" a="1"/>
  <c r="O1081" i="14" s="1"/>
  <c r="O937" i="10" a="1"/>
  <c r="O937" i="10" s="1"/>
  <c r="O785" i="9" a="1"/>
  <c r="O785" i="9" s="1"/>
  <c r="O617" i="9" a="1"/>
  <c r="O617" i="9" s="1"/>
  <c r="O377" i="14" a="1"/>
  <c r="O377" i="14" s="1"/>
  <c r="O1315" i="9" a="1"/>
  <c r="O1315" i="9" s="1"/>
  <c r="O1100" i="9" a="1"/>
  <c r="O1100" i="9" s="1"/>
  <c r="O396" i="9" a="1"/>
  <c r="O396" i="9" s="1"/>
  <c r="O225" i="9" a="1"/>
  <c r="O225" i="9" s="1"/>
  <c r="O212" i="9" a="1"/>
  <c r="O212" i="9" s="1"/>
  <c r="O194" i="10" a="1"/>
  <c r="O194" i="10" s="1"/>
  <c r="O1380" i="10" a="1"/>
  <c r="O1380" i="10" s="1"/>
  <c r="O435" i="14" a="1"/>
  <c r="O435" i="14" s="1"/>
  <c r="O1432" i="10" a="1"/>
  <c r="O1432" i="10" s="1"/>
  <c r="O1120" i="9" a="1"/>
  <c r="O1120" i="9" s="1"/>
  <c r="O829" i="10" a="1"/>
  <c r="O829" i="10" s="1"/>
  <c r="O661" i="14" a="1"/>
  <c r="O661" i="14" s="1"/>
  <c r="O507" i="14" a="1"/>
  <c r="O507" i="14" s="1"/>
  <c r="O890" i="14" a="1"/>
  <c r="O890" i="14" s="1"/>
  <c r="O90" i="14" a="1"/>
  <c r="O90" i="14" s="1"/>
  <c r="O1400" i="10" a="1"/>
  <c r="O1400" i="10" s="1"/>
  <c r="O1279" i="10" a="1"/>
  <c r="O1279" i="10" s="1"/>
  <c r="O567" i="14" a="1"/>
  <c r="O567" i="14" s="1"/>
  <c r="O247" i="10" a="1"/>
  <c r="O247" i="10" s="1"/>
  <c r="O1398" i="9" a="1"/>
  <c r="O1398" i="9" s="1"/>
  <c r="O1198" i="10" a="1"/>
  <c r="O1198" i="10" s="1"/>
  <c r="O998" i="10" a="1"/>
  <c r="O998" i="10" s="1"/>
  <c r="O758" i="14" a="1"/>
  <c r="O758" i="14" s="1"/>
  <c r="O574" i="14" a="1"/>
  <c r="O574" i="14" s="1"/>
  <c r="O318" i="14" a="1"/>
  <c r="O318" i="14" s="1"/>
  <c r="O18" i="9" a="1"/>
  <c r="O18" i="9" s="1"/>
  <c r="O639" i="9" a="1"/>
  <c r="O639" i="9" s="1"/>
  <c r="O24" i="10" a="1"/>
  <c r="O24" i="10" s="1"/>
  <c r="O1313" i="10" a="1"/>
  <c r="O1313" i="10" s="1"/>
  <c r="O1331" i="14" a="1"/>
  <c r="O1331" i="14" s="1"/>
  <c r="O1019" i="10" a="1"/>
  <c r="O1019" i="10" s="1"/>
  <c r="O1345" i="9" a="1"/>
  <c r="O1345" i="9" s="1"/>
  <c r="O1341" i="10" a="1"/>
  <c r="O1341" i="10" s="1"/>
  <c r="O821" i="14" a="1"/>
  <c r="O821" i="14" s="1"/>
  <c r="O285" i="14" a="1"/>
  <c r="O285" i="14" s="1"/>
  <c r="O464" i="9" a="1"/>
  <c r="O464" i="9" s="1"/>
  <c r="O1232" i="9" a="1"/>
  <c r="O1232" i="9" s="1"/>
  <c r="O865" i="10" a="1"/>
  <c r="O865" i="10" s="1"/>
  <c r="O1372" i="9" a="1"/>
  <c r="O1372" i="9" s="1"/>
  <c r="O836" i="10" a="1"/>
  <c r="O836" i="10" s="1"/>
  <c r="O356" i="9" a="1"/>
  <c r="O356" i="9" s="1"/>
  <c r="O1380" i="9" a="1"/>
  <c r="O1380" i="9" s="1"/>
  <c r="O868" i="14" a="1"/>
  <c r="O868" i="14" s="1"/>
  <c r="O1339" i="14" a="1"/>
  <c r="O1339" i="14" s="1"/>
  <c r="O347" i="14" a="1"/>
  <c r="O347" i="14" s="1"/>
  <c r="O123" i="9" a="1"/>
  <c r="O123" i="9" s="1"/>
  <c r="O1012" i="10" a="1"/>
  <c r="O1012" i="10" s="1"/>
  <c r="O160" i="14" a="1"/>
  <c r="O160" i="14" s="1"/>
  <c r="O594" i="9" a="1"/>
  <c r="O594" i="9" s="1"/>
  <c r="O1265" i="9" a="1"/>
  <c r="O1265" i="9" s="1"/>
  <c r="O1113" i="14" a="1"/>
  <c r="O1113" i="14" s="1"/>
  <c r="O937" i="9" a="1"/>
  <c r="O937" i="9" s="1"/>
  <c r="O761" i="14" a="1"/>
  <c r="O761" i="14" s="1"/>
  <c r="O521" i="9" a="1"/>
  <c r="O521" i="9" s="1"/>
  <c r="O337" i="9" a="1"/>
  <c r="O337" i="9" s="1"/>
  <c r="O201" i="10" a="1"/>
  <c r="O201" i="10" s="1"/>
  <c r="O193" i="9" a="1"/>
  <c r="O193" i="9" s="1"/>
  <c r="O397" i="14" a="1"/>
  <c r="O397" i="14" s="1"/>
  <c r="O500" i="14" a="1"/>
  <c r="O500" i="14" s="1"/>
  <c r="O547" i="14" a="1"/>
  <c r="O547" i="14" s="1"/>
  <c r="O475" i="9" a="1"/>
  <c r="O475" i="9" s="1"/>
  <c r="O1205" i="9" a="1"/>
  <c r="O1205" i="9" s="1"/>
  <c r="O692" i="10" a="1"/>
  <c r="O692" i="10" s="1"/>
  <c r="O39" i="14" a="1"/>
  <c r="O39" i="14" s="1"/>
  <c r="O87" i="9" a="1"/>
  <c r="O87" i="9" s="1"/>
  <c r="O954" i="9" a="1"/>
  <c r="O954" i="9" s="1"/>
  <c r="O237" i="10" a="1"/>
  <c r="O237" i="10" s="1"/>
  <c r="O1387" i="10" a="1"/>
  <c r="O1387" i="10" s="1"/>
  <c r="O1138" i="14" a="1"/>
  <c r="O1138" i="14" s="1"/>
  <c r="O266" i="9" a="1"/>
  <c r="O266" i="9" s="1"/>
  <c r="O824" i="14" a="1"/>
  <c r="O824" i="14" s="1"/>
  <c r="O240" i="14" a="1"/>
  <c r="O240" i="14" s="1"/>
  <c r="O1431" i="14" a="1"/>
  <c r="O1431" i="14" s="1"/>
  <c r="O871" i="14" a="1"/>
  <c r="O871" i="14" s="1"/>
  <c r="O447" i="10" a="1"/>
  <c r="O447" i="10" s="1"/>
  <c r="O1390" i="14" a="1"/>
  <c r="O1390" i="14" s="1"/>
  <c r="O662" i="10" a="1"/>
  <c r="O662" i="10" s="1"/>
  <c r="O486" i="14" a="1"/>
  <c r="O486" i="14" s="1"/>
  <c r="O536" i="9" a="1"/>
  <c r="O536" i="9" s="1"/>
  <c r="O1090" i="10" a="1"/>
  <c r="O1090" i="10" s="1"/>
  <c r="O906" i="14" a="1"/>
  <c r="O906" i="14" s="1"/>
  <c r="O1131" i="10" a="1"/>
  <c r="O1131" i="10" s="1"/>
  <c r="O771" i="14" a="1"/>
  <c r="O771" i="14" s="1"/>
  <c r="O1194" i="14" a="1"/>
  <c r="O1194" i="14" s="1"/>
  <c r="O1309" i="14" a="1"/>
  <c r="O1309" i="14" s="1"/>
  <c r="O741" i="10" a="1"/>
  <c r="O741" i="10" s="1"/>
  <c r="O357" i="14" a="1"/>
  <c r="O357" i="14" s="1"/>
  <c r="O746" i="9" a="1"/>
  <c r="O746" i="9" s="1"/>
  <c r="O16" i="10" a="1"/>
  <c r="O16" i="10" s="1"/>
  <c r="O1296" i="10" a="1"/>
  <c r="O1296" i="10" s="1"/>
  <c r="O527" i="14" a="1"/>
  <c r="O527" i="14" s="1"/>
  <c r="O244" i="10" a="1"/>
  <c r="O244" i="10" s="1"/>
  <c r="O116" i="14" a="1"/>
  <c r="O116" i="14" s="1"/>
  <c r="O219" i="14" a="1"/>
  <c r="O219" i="14" s="1"/>
  <c r="O1203" i="9" a="1"/>
  <c r="O1203" i="9" s="1"/>
  <c r="O1434" i="10" a="1"/>
  <c r="O1434" i="10" s="1"/>
  <c r="O402" i="9" a="1"/>
  <c r="O402" i="9" s="1"/>
  <c r="O1369" i="14" a="1"/>
  <c r="O1369" i="14" s="1"/>
  <c r="O1209" i="9" a="1"/>
  <c r="O1209" i="9" s="1"/>
  <c r="O705" i="10" a="1"/>
  <c r="O705" i="10" s="1"/>
  <c r="O537" i="10" a="1"/>
  <c r="O537" i="10" s="1"/>
  <c r="O409" i="10" a="1"/>
  <c r="O409" i="10" s="1"/>
  <c r="O257" i="10" a="1"/>
  <c r="O257" i="10" s="1"/>
  <c r="O9" i="10" a="1"/>
  <c r="O9" i="10" s="1"/>
  <c r="O682" i="10" a="1"/>
  <c r="O682" i="10" s="1"/>
  <c r="O1228" i="9" a="1"/>
  <c r="O1228" i="9" s="1"/>
  <c r="O668" i="14" a="1"/>
  <c r="O668" i="14" s="1"/>
  <c r="O276" i="10" a="1"/>
  <c r="O276" i="10" s="1"/>
  <c r="O552" i="14" a="1"/>
  <c r="O552" i="14" s="1"/>
  <c r="O250" i="9" a="1"/>
  <c r="O250" i="9" s="1"/>
  <c r="O296" i="10" a="1"/>
  <c r="O296" i="10" s="1"/>
  <c r="O1396" i="10" a="1"/>
  <c r="O1396" i="10" s="1"/>
  <c r="O1148" i="14" a="1"/>
  <c r="O1148" i="14" s="1"/>
  <c r="O23" i="9" a="1"/>
  <c r="O23" i="9" s="1"/>
  <c r="O659" i="9" a="1"/>
  <c r="O659" i="9" s="1"/>
  <c r="O491" i="14" a="1"/>
  <c r="O491" i="14" s="1"/>
  <c r="O1080" i="14" a="1"/>
  <c r="O1080" i="14" s="1"/>
  <c r="O704" i="14" a="1"/>
  <c r="O704" i="14" s="1"/>
  <c r="O1247" i="10" a="1"/>
  <c r="O1247" i="10" s="1"/>
  <c r="O495" i="10" a="1"/>
  <c r="O495" i="10" s="1"/>
  <c r="O143" i="10" a="1"/>
  <c r="O143" i="10" s="1"/>
  <c r="O702" i="10" a="1"/>
  <c r="O702" i="10" s="1"/>
  <c r="O510" i="9" a="1"/>
  <c r="O510" i="9" s="1"/>
  <c r="O318" i="9" a="1"/>
  <c r="O318" i="9" s="1"/>
  <c r="O267" i="9" a="1"/>
  <c r="O267" i="9" s="1"/>
  <c r="O971" i="9" a="1"/>
  <c r="O971" i="9" s="1"/>
  <c r="O280" i="10" a="1"/>
  <c r="O280" i="10" s="1"/>
  <c r="O893" i="10" a="1"/>
  <c r="O893" i="10" s="1"/>
  <c r="L53" i="9" a="1"/>
  <c r="L53" i="9" s="1"/>
  <c r="L177" i="9" a="1"/>
  <c r="L177" i="9" s="1"/>
  <c r="L254" i="9" a="1"/>
  <c r="L254" i="9" s="1"/>
  <c r="O1284" i="10" a="1"/>
  <c r="O1284" i="10" s="1"/>
  <c r="O1199" i="10" a="1"/>
  <c r="O1199" i="10" s="1"/>
  <c r="O591" i="10" a="1"/>
  <c r="O591" i="10" s="1"/>
  <c r="O1418" i="10" a="1"/>
  <c r="O1418" i="10" s="1"/>
  <c r="O1127" i="10" a="1"/>
  <c r="O1127" i="10" s="1"/>
  <c r="O408" i="10" a="1"/>
  <c r="O408" i="10" s="1"/>
  <c r="O1110" i="14" a="1"/>
  <c r="O1110" i="14" s="1"/>
  <c r="O272" i="9" a="1"/>
  <c r="O272" i="9" s="1"/>
  <c r="O1433" i="10" a="1"/>
  <c r="O1433" i="10" s="1"/>
  <c r="O1180" i="10" a="1"/>
  <c r="O1180" i="10" s="1"/>
  <c r="O1365" i="14" a="1"/>
  <c r="O1365" i="14" s="1"/>
  <c r="O1181" i="9" a="1"/>
  <c r="O1181" i="9" s="1"/>
  <c r="O969" i="14" a="1"/>
  <c r="O969" i="14" s="1"/>
  <c r="O1028" i="9" a="1"/>
  <c r="O1028" i="9" s="1"/>
  <c r="O1154" i="9" a="1"/>
  <c r="O1154" i="9" s="1"/>
  <c r="O151" i="14" a="1"/>
  <c r="O151" i="14" s="1"/>
  <c r="O147" i="10" a="1"/>
  <c r="O147" i="10" s="1"/>
  <c r="O1442" i="14" a="1"/>
  <c r="O1442" i="14" s="1"/>
  <c r="O846" i="14" a="1"/>
  <c r="O846" i="14" s="1"/>
  <c r="O434" i="9" a="1"/>
  <c r="O434" i="9" s="1"/>
  <c r="O794" i="9" a="1"/>
  <c r="O794" i="9" s="1"/>
  <c r="O81" i="10" a="1"/>
  <c r="O81" i="10" s="1"/>
  <c r="O79" i="14" a="1"/>
  <c r="O79" i="14" s="1"/>
  <c r="N309" i="9" a="1"/>
  <c r="N309" i="9" s="1"/>
  <c r="N330" i="9" a="1"/>
  <c r="N330" i="9" s="1"/>
  <c r="N639" i="9" a="1"/>
  <c r="N639" i="9" s="1"/>
  <c r="N759" i="9" a="1"/>
  <c r="N759" i="9" s="1"/>
  <c r="N727" i="9" a="1"/>
  <c r="N727" i="9" s="1"/>
  <c r="N296" i="9" a="1"/>
  <c r="N296" i="9" s="1"/>
  <c r="N374" i="9" a="1"/>
  <c r="N374" i="9" s="1"/>
  <c r="N441" i="9" a="1"/>
  <c r="N441" i="9" s="1"/>
  <c r="N787" i="9" a="1"/>
  <c r="N787" i="9" s="1"/>
  <c r="N685" i="9" a="1"/>
  <c r="N685" i="9" s="1"/>
  <c r="N1025" i="9" a="1"/>
  <c r="N1025" i="9" s="1"/>
  <c r="N905" i="9" a="1"/>
  <c r="N905" i="9" s="1"/>
  <c r="N1198" i="9" a="1"/>
  <c r="N1198" i="9" s="1"/>
  <c r="N985" i="9" a="1"/>
  <c r="N985" i="9" s="1"/>
  <c r="N951" i="9" a="1"/>
  <c r="N951" i="9" s="1"/>
  <c r="N864" i="9" a="1"/>
  <c r="N864" i="9" s="1"/>
  <c r="N1432" i="9" a="1"/>
  <c r="N1432" i="9" s="1"/>
  <c r="N60" i="10" a="1"/>
  <c r="N60" i="10" s="1"/>
  <c r="N279" i="10" a="1"/>
  <c r="N279" i="10" s="1"/>
  <c r="N434" i="10" a="1"/>
  <c r="N434" i="10" s="1"/>
  <c r="N110" i="10" a="1"/>
  <c r="N110" i="10" s="1"/>
  <c r="N366" i="10" a="1"/>
  <c r="N366" i="10" s="1"/>
  <c r="N707" i="10" a="1"/>
  <c r="N707" i="10" s="1"/>
  <c r="N770" i="10" a="1"/>
  <c r="N770" i="10" s="1"/>
  <c r="N668" i="10" a="1"/>
  <c r="N668" i="10" s="1"/>
  <c r="N577" i="10" a="1"/>
  <c r="N577" i="10" s="1"/>
  <c r="N832" i="10" a="1"/>
  <c r="N832" i="10" s="1"/>
  <c r="N1061" i="10" a="1"/>
  <c r="N1061" i="10" s="1"/>
  <c r="N669" i="10" a="1"/>
  <c r="N669" i="10" s="1"/>
  <c r="N1398" i="10" a="1"/>
  <c r="N1398" i="10" s="1"/>
  <c r="L74" i="14" a="1"/>
  <c r="L74" i="14" s="1"/>
  <c r="L136" i="14" a="1"/>
  <c r="L136" i="14" s="1"/>
  <c r="L167" i="14" a="1"/>
  <c r="L167" i="14" s="1"/>
  <c r="L291" i="14" a="1"/>
  <c r="L291" i="14" s="1"/>
  <c r="L412" i="14" a="1"/>
  <c r="L412" i="14" s="1"/>
  <c r="L363" i="14" a="1"/>
  <c r="L363" i="14" s="1"/>
  <c r="L509" i="14" a="1"/>
  <c r="L509" i="14" s="1"/>
  <c r="L561" i="14" a="1"/>
  <c r="L561" i="14" s="1"/>
  <c r="L581" i="14" a="1"/>
  <c r="L581" i="14" s="1"/>
  <c r="L843" i="14" a="1"/>
  <c r="L843" i="14" s="1"/>
  <c r="L856" i="14" a="1"/>
  <c r="L856" i="14" s="1"/>
  <c r="L765" i="14" a="1"/>
  <c r="L765" i="14" s="1"/>
  <c r="L935" i="14" a="1"/>
  <c r="L935" i="14" s="1"/>
  <c r="L1272" i="14" a="1"/>
  <c r="L1272" i="14" s="1"/>
  <c r="L1128" i="14" a="1"/>
  <c r="L1128" i="14" s="1"/>
  <c r="L1258" i="14" a="1"/>
  <c r="L1258" i="14" s="1"/>
  <c r="L1303" i="14" a="1"/>
  <c r="L1303" i="14" s="1"/>
  <c r="L1296" i="14" a="1"/>
  <c r="L1296" i="14" s="1"/>
  <c r="L1356" i="14" a="1"/>
  <c r="L1356" i="14" s="1"/>
  <c r="N15" i="14" a="1"/>
  <c r="N15" i="14" s="1"/>
  <c r="N212" i="14" a="1"/>
  <c r="N212" i="14" s="1"/>
  <c r="N224" i="14" a="1"/>
  <c r="N224" i="14" s="1"/>
  <c r="N352" i="14" a="1"/>
  <c r="N352" i="14" s="1"/>
  <c r="N333" i="14" a="1"/>
  <c r="N333" i="14" s="1"/>
  <c r="N319" i="14" a="1"/>
  <c r="N319" i="14" s="1"/>
  <c r="N687" i="14" a="1"/>
  <c r="N687" i="14" s="1"/>
  <c r="N522" i="14" a="1"/>
  <c r="N522" i="14" s="1"/>
  <c r="N632" i="14" a="1"/>
  <c r="N632" i="14" s="1"/>
  <c r="N885" i="14" a="1"/>
  <c r="N885" i="14" s="1"/>
  <c r="N752" i="14" a="1"/>
  <c r="N752" i="14" s="1"/>
  <c r="N672" i="14" a="1"/>
  <c r="N672" i="14" s="1"/>
  <c r="N1129" i="14" a="1"/>
  <c r="N1129" i="14" s="1"/>
  <c r="N1176" i="14" a="1"/>
  <c r="N1176" i="14" s="1"/>
  <c r="N1075" i="14" a="1"/>
  <c r="N1075" i="14" s="1"/>
  <c r="N1438" i="14" a="1"/>
  <c r="N1438" i="14" s="1"/>
  <c r="N1372" i="14" a="1"/>
  <c r="N1372" i="14" s="1"/>
  <c r="N1204" i="14" a="1"/>
  <c r="N1204" i="14" s="1"/>
  <c r="O947" i="10" a="1"/>
  <c r="O947" i="10" s="1"/>
  <c r="O208" i="10" a="1"/>
  <c r="O208" i="10" s="1"/>
  <c r="O281" i="14" a="1"/>
  <c r="O281" i="14" s="1"/>
  <c r="O1184" i="9" a="1"/>
  <c r="O1184" i="9" s="1"/>
  <c r="O511" i="9" a="1"/>
  <c r="O511" i="9" s="1"/>
  <c r="O413" i="10" a="1"/>
  <c r="O413" i="10" s="1"/>
  <c r="O1307" i="10" a="1"/>
  <c r="O1307" i="10" s="1"/>
  <c r="O1195" i="9" a="1"/>
  <c r="O1195" i="9" s="1"/>
  <c r="O746" i="14" a="1"/>
  <c r="O746" i="14" s="1"/>
  <c r="O522" i="14" a="1"/>
  <c r="O522" i="14" s="1"/>
  <c r="O464" i="14" a="1"/>
  <c r="O464" i="14" s="1"/>
  <c r="O336" i="14" a="1"/>
  <c r="O336" i="14" s="1"/>
  <c r="O16" i="14" a="1"/>
  <c r="O16" i="14" s="1"/>
  <c r="O1343" i="14" a="1"/>
  <c r="O1343" i="14" s="1"/>
  <c r="O934" i="14" a="1"/>
  <c r="O934" i="14" s="1"/>
  <c r="O982" i="14" a="1"/>
  <c r="O982" i="14" s="1"/>
  <c r="O1367" i="14" a="1"/>
  <c r="O1367" i="14" s="1"/>
  <c r="O1167" i="14" a="1"/>
  <c r="O1167" i="14" s="1"/>
  <c r="O1172" i="14" a="1"/>
  <c r="O1172" i="14" s="1"/>
  <c r="O1028" i="14" a="1"/>
  <c r="O1028" i="14" s="1"/>
  <c r="O644" i="14" a="1"/>
  <c r="O644" i="14" s="1"/>
  <c r="O1043" i="14" a="1"/>
  <c r="O1043" i="14" s="1"/>
  <c r="O595" i="14" a="1"/>
  <c r="O595" i="14" s="1"/>
  <c r="O163" i="14" a="1"/>
  <c r="O163" i="14" s="1"/>
  <c r="O1338" i="14" a="1"/>
  <c r="O1338" i="14" s="1"/>
  <c r="O874" i="14" a="1"/>
  <c r="O874" i="14" s="1"/>
  <c r="O490" i="14" a="1"/>
  <c r="O490" i="14" s="1"/>
  <c r="O32" i="14" a="1"/>
  <c r="O32" i="14" s="1"/>
  <c r="O647" i="14" a="1"/>
  <c r="O647" i="14" s="1"/>
  <c r="O71" i="14" a="1"/>
  <c r="O71" i="14" s="1"/>
  <c r="O726" i="14" a="1"/>
  <c r="O726" i="14" s="1"/>
  <c r="O199" i="14" a="1"/>
  <c r="O199" i="14" s="1"/>
  <c r="O42" i="14" a="1"/>
  <c r="O42" i="14" s="1"/>
  <c r="O120" i="14" a="1"/>
  <c r="O120" i="14" s="1"/>
  <c r="O1416" i="14" a="1"/>
  <c r="O1416" i="14" s="1"/>
  <c r="O440" i="14" a="1"/>
  <c r="O440" i="14" s="1"/>
  <c r="O471" i="14" a="1"/>
  <c r="O471" i="14" s="1"/>
  <c r="O343" i="14" a="1"/>
  <c r="O343" i="14" s="1"/>
  <c r="O1166" i="14" a="1"/>
  <c r="O1166" i="14" s="1"/>
  <c r="O1111" i="14" a="1"/>
  <c r="O1111" i="14" s="1"/>
  <c r="O534" i="14" a="1"/>
  <c r="O534" i="14" s="1"/>
  <c r="O1356" i="14" a="1"/>
  <c r="O1356" i="14" s="1"/>
  <c r="O636" i="14" a="1"/>
  <c r="O636" i="14" s="1"/>
  <c r="O148" i="14" a="1"/>
  <c r="O148" i="14" s="1"/>
  <c r="O1435" i="14" a="1"/>
  <c r="O1435" i="14" s="1"/>
  <c r="O587" i="14" a="1"/>
  <c r="O587" i="14" s="1"/>
  <c r="O842" i="14" a="1"/>
  <c r="O842" i="14" s="1"/>
  <c r="O10" i="14" a="1"/>
  <c r="O10" i="14" s="1"/>
  <c r="O599" i="14" a="1"/>
  <c r="O599" i="14" s="1"/>
  <c r="O734" i="14" a="1"/>
  <c r="O734" i="14" s="1"/>
  <c r="O678" i="14" a="1"/>
  <c r="O678" i="14" s="1"/>
  <c r="O352" i="14" a="1"/>
  <c r="O352" i="14" s="1"/>
  <c r="O82" i="14" a="1"/>
  <c r="O82" i="14" s="1"/>
  <c r="O8" i="14" a="1"/>
  <c r="O8" i="14" s="1"/>
  <c r="O831" i="14" a="1"/>
  <c r="O831" i="14" s="1"/>
  <c r="O1288" i="14" a="1"/>
  <c r="O1288" i="14" s="1"/>
  <c r="O1215" i="14" a="1"/>
  <c r="O1215" i="14" s="1"/>
  <c r="O983" i="14" a="1"/>
  <c r="O983" i="14" s="1"/>
  <c r="O1040" i="14" a="1"/>
  <c r="O1040" i="14" s="1"/>
  <c r="O478" i="14" a="1"/>
  <c r="O478" i="14" s="1"/>
  <c r="O1032" i="14" a="1"/>
  <c r="O1032" i="14" s="1"/>
  <c r="O406" i="14" a="1"/>
  <c r="O406" i="14" s="1"/>
  <c r="O1348" i="14" a="1"/>
  <c r="O1348" i="14" s="1"/>
  <c r="O459" i="14" a="1"/>
  <c r="O459" i="14" s="1"/>
  <c r="O106" i="14" a="1"/>
  <c r="O106" i="14" s="1"/>
  <c r="O650" i="14" a="1"/>
  <c r="O650" i="14" s="1"/>
  <c r="O362" i="14" a="1"/>
  <c r="O362" i="14" s="1"/>
  <c r="O918" i="14" a="1"/>
  <c r="O918" i="14" s="1"/>
  <c r="O848" i="14" a="1"/>
  <c r="O848" i="14" s="1"/>
  <c r="O592" i="14" a="1"/>
  <c r="O592" i="14" s="1"/>
  <c r="O855" i="14" a="1"/>
  <c r="O855" i="14" s="1"/>
  <c r="O984" i="14" a="1"/>
  <c r="O984" i="14" s="1"/>
  <c r="O1118" i="14" a="1"/>
  <c r="O1118" i="14" s="1"/>
  <c r="O398" i="14" a="1"/>
  <c r="O398" i="14" s="1"/>
  <c r="O1422" i="14" a="1"/>
  <c r="O1422" i="14" s="1"/>
  <c r="O270" i="14" a="1"/>
  <c r="O270" i="14" s="1"/>
  <c r="O1002" i="14" a="1"/>
  <c r="O1002" i="14" s="1"/>
  <c r="O1295" i="14" a="1"/>
  <c r="O1295" i="14" s="1"/>
  <c r="O1246" i="14" a="1"/>
  <c r="O1246" i="14" s="1"/>
  <c r="O772" i="14" a="1"/>
  <c r="O772" i="14" s="1"/>
  <c r="O35" i="14" a="1"/>
  <c r="O35" i="14" s="1"/>
  <c r="O14" i="14" a="1"/>
  <c r="O14" i="14" s="1"/>
  <c r="O854" i="14" a="1"/>
  <c r="O854" i="14" s="1"/>
  <c r="O184" i="14" a="1"/>
  <c r="O184" i="14" s="1"/>
  <c r="O618" i="14" a="1"/>
  <c r="O618" i="14" s="1"/>
  <c r="O1446" i="14" a="1"/>
  <c r="O1446" i="14" s="1"/>
  <c r="O400" i="14" a="1"/>
  <c r="O400" i="14" s="1"/>
  <c r="O319" i="14" a="1"/>
  <c r="O319" i="14" s="1"/>
  <c r="O912" i="14" a="1"/>
  <c r="O912" i="14" s="1"/>
  <c r="O1287" i="14" a="1"/>
  <c r="O1287" i="14" s="1"/>
  <c r="O332" i="14" a="1"/>
  <c r="O332" i="14" s="1"/>
  <c r="O514" i="14" a="1"/>
  <c r="O514" i="14" s="1"/>
  <c r="O150" i="14" a="1"/>
  <c r="O150" i="14" s="1"/>
  <c r="O954" i="14" a="1"/>
  <c r="O954" i="14" s="1"/>
  <c r="O426" i="14" a="1"/>
  <c r="O426" i="14" s="1"/>
  <c r="O56" i="14" a="1"/>
  <c r="O56" i="14" s="1"/>
  <c r="O778" i="14" a="1"/>
  <c r="O778" i="14" s="1"/>
  <c r="O338" i="14" a="1"/>
  <c r="O338" i="14" s="1"/>
  <c r="O672" i="14" a="1"/>
  <c r="O672" i="14" s="1"/>
  <c r="O959" i="14" a="1"/>
  <c r="O959" i="14" s="1"/>
  <c r="O447" i="14" a="1"/>
  <c r="O447" i="14" s="1"/>
  <c r="O1294" i="14" a="1"/>
  <c r="O1294" i="14" s="1"/>
  <c r="O1062" i="14" a="1"/>
  <c r="O1062" i="14" s="1"/>
  <c r="O214" i="14" a="1"/>
  <c r="O214" i="14" s="1"/>
  <c r="O900" i="14" a="1"/>
  <c r="O900" i="14" s="1"/>
  <c r="O508" i="14" a="1"/>
  <c r="O508" i="14" s="1"/>
  <c r="O723" i="14" a="1"/>
  <c r="O723" i="14" s="1"/>
  <c r="O394" i="14" a="1"/>
  <c r="O394" i="14" s="1"/>
  <c r="O26" i="14" a="1"/>
  <c r="O26" i="14" s="1"/>
  <c r="O291" i="14" a="1"/>
  <c r="O291" i="14" s="1"/>
  <c r="O598" i="14" a="1"/>
  <c r="O598" i="14" s="1"/>
  <c r="O782" i="14" a="1"/>
  <c r="O782" i="14" s="1"/>
  <c r="O22" i="14" a="1"/>
  <c r="O22" i="14" s="1"/>
  <c r="O806" i="14" a="1"/>
  <c r="O806" i="14" s="1"/>
  <c r="O1192" i="14" a="1"/>
  <c r="O1192" i="14" s="1"/>
  <c r="O96" i="14" a="1"/>
  <c r="O96" i="14" s="1"/>
  <c r="O230" i="14" a="1"/>
  <c r="O230" i="14" s="1"/>
  <c r="O1210" i="14" a="1"/>
  <c r="O1210" i="14" s="1"/>
  <c r="O800" i="14" a="1"/>
  <c r="O800" i="14" s="1"/>
  <c r="O656" i="14" a="1"/>
  <c r="O656" i="14" s="1"/>
  <c r="O327" i="14" a="1"/>
  <c r="O327" i="14" s="1"/>
  <c r="O904" i="14" a="1"/>
  <c r="O904" i="14" s="1"/>
  <c r="O191" i="14" a="1"/>
  <c r="O191" i="14" s="1"/>
  <c r="O1099" i="14" a="1"/>
  <c r="O1099" i="14" s="1"/>
  <c r="O203" i="14" a="1"/>
  <c r="O203" i="14" s="1"/>
  <c r="O642" i="14" a="1"/>
  <c r="O642" i="14" s="1"/>
  <c r="O15" i="14" a="1"/>
  <c r="O15" i="14" s="1"/>
  <c r="O606" i="14" a="1"/>
  <c r="O606" i="14" s="1"/>
  <c r="O967" i="14" a="1"/>
  <c r="O967" i="14" s="1"/>
  <c r="O550" i="14" a="1"/>
  <c r="O550" i="14" s="1"/>
  <c r="O910" i="14" a="1"/>
  <c r="O910" i="14" s="1"/>
  <c r="O63" i="14" a="1"/>
  <c r="O63" i="14" s="1"/>
  <c r="O7" i="14" a="1"/>
  <c r="O7" i="14" s="1"/>
  <c r="O990" i="14" a="1"/>
  <c r="O990" i="14" s="1"/>
  <c r="O1448" i="14" a="1"/>
  <c r="O1448" i="14" s="1"/>
  <c r="O280" i="14" a="1"/>
  <c r="O280" i="14" s="1"/>
  <c r="O1320" i="14" a="1"/>
  <c r="O1320" i="14" s="1"/>
  <c r="O504" i="14" a="1"/>
  <c r="O504" i="14" s="1"/>
  <c r="O408" i="14" a="1"/>
  <c r="O408" i="14" s="1"/>
  <c r="O210" i="14" a="1"/>
  <c r="O210" i="14" s="1"/>
  <c r="O1082" i="14" a="1"/>
  <c r="O1082" i="14" s="1"/>
  <c r="O784" i="14" a="1"/>
  <c r="O784" i="14" s="1"/>
  <c r="O1087" i="14" a="1"/>
  <c r="O1087" i="14" s="1"/>
  <c r="O263" i="14" a="1"/>
  <c r="O263" i="14" s="1"/>
  <c r="O87" i="14" a="1"/>
  <c r="O87" i="14" s="1"/>
  <c r="O470" i="14" a="1"/>
  <c r="O470" i="14" s="1"/>
  <c r="O862" i="14" a="1"/>
  <c r="O862" i="14" s="1"/>
  <c r="O1307" i="14" a="1"/>
  <c r="O1307" i="14" s="1"/>
  <c r="O655" i="14" a="1"/>
  <c r="O655" i="14" s="1"/>
  <c r="O422" i="14" a="1"/>
  <c r="O422" i="14" s="1"/>
  <c r="O1046" i="14" a="1"/>
  <c r="O1046" i="14" s="1"/>
  <c r="O1038" i="14" a="1"/>
  <c r="O1038" i="14" s="1"/>
  <c r="O142" i="14" a="1"/>
  <c r="O142" i="14" s="1"/>
  <c r="O278" i="14" a="1"/>
  <c r="O278" i="14" s="1"/>
  <c r="O480" i="14" a="1"/>
  <c r="O480" i="14" s="1"/>
  <c r="O1001" i="10" a="1"/>
  <c r="O1001" i="10" s="1"/>
  <c r="O858" i="10" a="1"/>
  <c r="O858" i="10" s="1"/>
  <c r="O585" i="10" a="1"/>
  <c r="O585" i="10" s="1"/>
  <c r="O1274" i="9" a="1"/>
  <c r="O1274" i="9" s="1"/>
  <c r="O616" i="10" a="1"/>
  <c r="O616" i="10" s="1"/>
  <c r="O1159" i="10" a="1"/>
  <c r="O1159" i="10" s="1"/>
  <c r="O75" i="10" a="1"/>
  <c r="O75" i="10" s="1"/>
  <c r="O1034" i="10" a="1"/>
  <c r="O1034" i="10" s="1"/>
  <c r="O1277" i="10" a="1"/>
  <c r="O1277" i="10" s="1"/>
  <c r="O541" i="14" a="1"/>
  <c r="O541" i="14" s="1"/>
  <c r="O221" i="10" a="1"/>
  <c r="O221" i="10" s="1"/>
  <c r="O676" i="10" a="1"/>
  <c r="O676" i="10" s="1"/>
  <c r="O979" i="14" a="1"/>
  <c r="O979" i="14" s="1"/>
  <c r="O1089" i="14" a="1"/>
  <c r="O1089" i="14" s="1"/>
  <c r="O545" i="10" a="1"/>
  <c r="O545" i="10" s="1"/>
  <c r="O332" i="9" a="1"/>
  <c r="O332" i="9" s="1"/>
  <c r="O639" i="14" a="1"/>
  <c r="O639" i="14" s="1"/>
  <c r="O1409" i="10" a="1"/>
  <c r="O1409" i="10" s="1"/>
  <c r="O906" i="10" a="1"/>
  <c r="O906" i="10" s="1"/>
  <c r="O41" i="9" a="1"/>
  <c r="O41" i="9" s="1"/>
  <c r="O1439" i="14" a="1"/>
  <c r="O1439" i="14" s="1"/>
  <c r="O519" i="10" a="1"/>
  <c r="O519" i="10" s="1"/>
  <c r="O1358" i="14" a="1"/>
  <c r="O1358" i="14" s="1"/>
  <c r="O782" i="9" a="1"/>
  <c r="O782" i="9" s="1"/>
  <c r="O767" i="9" a="1"/>
  <c r="O767" i="9" s="1"/>
  <c r="O1314" i="14" a="1"/>
  <c r="O1314" i="14" s="1"/>
  <c r="O1069" i="14" a="1"/>
  <c r="O1069" i="14" s="1"/>
  <c r="O53" i="14" a="1"/>
  <c r="O53" i="14" s="1"/>
  <c r="O904" i="10" a="1"/>
  <c r="O904" i="10" s="1"/>
  <c r="O300" i="10" a="1"/>
  <c r="O300" i="10" s="1"/>
  <c r="O363" i="14" a="1"/>
  <c r="O363" i="14" s="1"/>
  <c r="O947" i="9" a="1"/>
  <c r="O947" i="9" s="1"/>
  <c r="O1298" i="9" a="1"/>
  <c r="O1298" i="9" s="1"/>
  <c r="O601" i="9" a="1"/>
  <c r="O601" i="9" s="1"/>
  <c r="O1290" i="9" a="1"/>
  <c r="O1290" i="9" s="1"/>
  <c r="O66" i="10" a="1"/>
  <c r="O66" i="10" s="1"/>
  <c r="O663" i="14" a="1"/>
  <c r="O663" i="14" s="1"/>
  <c r="O173" i="10" a="1"/>
  <c r="O173" i="10" s="1"/>
  <c r="O339" i="14" a="1"/>
  <c r="O339" i="14" s="1"/>
  <c r="O1415" i="10" a="1"/>
  <c r="O1415" i="10" s="1"/>
  <c r="O279" i="10" a="1"/>
  <c r="O279" i="10" s="1"/>
  <c r="O1142" i="9" a="1"/>
  <c r="O1142" i="9" s="1"/>
  <c r="O598" i="9" a="1"/>
  <c r="O598" i="9" s="1"/>
  <c r="O182" i="14" a="1"/>
  <c r="O182" i="14" s="1"/>
  <c r="O843" i="9" a="1"/>
  <c r="O843" i="9" s="1"/>
  <c r="O752" i="10" a="1"/>
  <c r="O752" i="10" s="1"/>
  <c r="O1147" i="10" a="1"/>
  <c r="O1147" i="10" s="1"/>
  <c r="O450" i="14" a="1"/>
  <c r="O450" i="14" s="1"/>
  <c r="O925" i="9" a="1"/>
  <c r="O925" i="9" s="1"/>
  <c r="O212" i="14" a="1"/>
  <c r="O212" i="14" s="1"/>
  <c r="O1211" i="9" a="1"/>
  <c r="O1211" i="9" s="1"/>
  <c r="O666" i="9" a="1"/>
  <c r="O666" i="9" s="1"/>
  <c r="O122" i="14" a="1"/>
  <c r="O122" i="14" s="1"/>
  <c r="O1177" i="10" a="1"/>
  <c r="O1177" i="10" s="1"/>
  <c r="O457" i="14" a="1"/>
  <c r="O457" i="14" s="1"/>
  <c r="O153" i="10" a="1"/>
  <c r="O153" i="10" s="1"/>
  <c r="O852" i="9" a="1"/>
  <c r="O852" i="9" s="1"/>
  <c r="O60" i="9" a="1"/>
  <c r="O60" i="9" s="1"/>
  <c r="O605" i="10" a="1"/>
  <c r="O605" i="10" s="1"/>
  <c r="O1430" i="14" a="1"/>
  <c r="O1430" i="14" s="1"/>
  <c r="O384" i="14" a="1"/>
  <c r="O384" i="14" s="1"/>
  <c r="O687" i="10" a="1"/>
  <c r="O687" i="10" s="1"/>
  <c r="O231" i="10" a="1"/>
  <c r="O231" i="10" s="1"/>
  <c r="O723" i="9" a="1"/>
  <c r="O723" i="9" s="1"/>
  <c r="O776" i="10" a="1"/>
  <c r="O776" i="10" s="1"/>
  <c r="O653" i="14" a="1"/>
  <c r="O653" i="14" s="1"/>
  <c r="O762" i="14" a="1"/>
  <c r="O762" i="14" s="1"/>
  <c r="O760" i="10" a="1"/>
  <c r="O760" i="10" s="1"/>
  <c r="O1223" i="10" a="1"/>
  <c r="O1223" i="10" s="1"/>
  <c r="O935" i="14" a="1"/>
  <c r="O935" i="14" s="1"/>
  <c r="O279" i="14" a="1"/>
  <c r="O279" i="14" s="1"/>
  <c r="O1358" i="9" a="1"/>
  <c r="O1358" i="9" s="1"/>
  <c r="O1182" i="9" a="1"/>
  <c r="O1182" i="9" s="1"/>
  <c r="O982" i="9" a="1"/>
  <c r="O982" i="9" s="1"/>
  <c r="O742" i="14" a="1"/>
  <c r="O742" i="14" s="1"/>
  <c r="O470" i="9" a="1"/>
  <c r="O470" i="9" s="1"/>
  <c r="O262" i="9" a="1"/>
  <c r="O262" i="9" s="1"/>
  <c r="O357" i="9" a="1"/>
  <c r="O357" i="9" s="1"/>
  <c r="O1202" i="9" a="1"/>
  <c r="O1202" i="9" s="1"/>
  <c r="O485" i="10" a="1"/>
  <c r="O485" i="10" s="1"/>
  <c r="O467" i="14" a="1"/>
  <c r="O467" i="14" s="1"/>
  <c r="O1291" i="14" a="1"/>
  <c r="O1291" i="14" s="1"/>
  <c r="O931" i="10" a="1"/>
  <c r="O931" i="10" s="1"/>
  <c r="O651" i="14" a="1"/>
  <c r="O651" i="14" s="1"/>
  <c r="O1130" i="14" a="1"/>
  <c r="O1130" i="14" s="1"/>
  <c r="O442" i="14" a="1"/>
  <c r="O442" i="14" s="1"/>
  <c r="O1445" i="10" a="1"/>
  <c r="O1445" i="10" s="1"/>
  <c r="O1213" i="14" a="1"/>
  <c r="O1213" i="14" s="1"/>
  <c r="O957" i="14" a="1"/>
  <c r="O957" i="14" s="1"/>
  <c r="O677" i="14" a="1"/>
  <c r="O677" i="14" s="1"/>
  <c r="O349" i="9" a="1"/>
  <c r="O349" i="9" s="1"/>
  <c r="O528" i="10" a="1"/>
  <c r="O528" i="10" s="1"/>
  <c r="O988" i="14" a="1"/>
  <c r="O988" i="14" s="1"/>
  <c r="O484" i="14" a="1"/>
  <c r="O484" i="14" s="1"/>
  <c r="O482" i="10" a="1"/>
  <c r="O482" i="10" s="1"/>
  <c r="O13" i="14" a="1"/>
  <c r="O13" i="14" s="1"/>
  <c r="O1140" i="14" a="1"/>
  <c r="O1140" i="14" s="1"/>
  <c r="O1275" i="10" a="1"/>
  <c r="O1275" i="10" s="1"/>
  <c r="O59" i="14" a="1"/>
  <c r="O59" i="14" s="1"/>
  <c r="O115" i="9" a="1"/>
  <c r="O115" i="9" s="1"/>
  <c r="O1156" i="9" a="1"/>
  <c r="O1156" i="9" s="1"/>
  <c r="O722" i="9" a="1"/>
  <c r="O722" i="9" s="1"/>
  <c r="O107" i="10" a="1"/>
  <c r="O107" i="10" s="1"/>
  <c r="O903" i="14" a="1"/>
  <c r="O903" i="14" s="1"/>
  <c r="O1401" i="10" a="1"/>
  <c r="O1401" i="10" s="1"/>
  <c r="O1233" i="10" a="1"/>
  <c r="O1233" i="10" s="1"/>
  <c r="O1065" i="14" a="1"/>
  <c r="O1065" i="14" s="1"/>
  <c r="O913" i="9" a="1"/>
  <c r="O913" i="9" s="1"/>
  <c r="O769" i="9" a="1"/>
  <c r="O769" i="9" s="1"/>
  <c r="O593" i="14" a="1"/>
  <c r="O593" i="14" s="1"/>
  <c r="O353" i="14" a="1"/>
  <c r="O353" i="14" s="1"/>
  <c r="O74" i="10" a="1"/>
  <c r="O74" i="10" s="1"/>
  <c r="O386" i="14" a="1"/>
  <c r="O386" i="14" s="1"/>
  <c r="O948" i="14" a="1"/>
  <c r="O948" i="14" s="1"/>
  <c r="O348" i="14" a="1"/>
  <c r="O348" i="14" s="1"/>
  <c r="L280" i="9" a="1"/>
  <c r="L280" i="9" s="1"/>
  <c r="O283" i="10" a="1"/>
  <c r="O283" i="10" s="1"/>
  <c r="O1448" i="10" a="1"/>
  <c r="O1448" i="10" s="1"/>
  <c r="O75" i="14" a="1"/>
  <c r="O75" i="14" s="1"/>
  <c r="O1248" i="10" a="1"/>
  <c r="O1248" i="10" s="1"/>
  <c r="O151" i="10" a="1"/>
  <c r="O151" i="10" s="1"/>
  <c r="O1210" i="9" a="1"/>
  <c r="O1210" i="9" s="1"/>
  <c r="O1186" i="10" a="1"/>
  <c r="O1186" i="10" s="1"/>
  <c r="O1276" i="14" a="1"/>
  <c r="O1276" i="14" s="1"/>
  <c r="O451" i="14" a="1"/>
  <c r="O451" i="14" s="1"/>
  <c r="O1152" i="14" a="1"/>
  <c r="O1152" i="14" s="1"/>
  <c r="O624" i="14" a="1"/>
  <c r="O624" i="14" s="1"/>
  <c r="O1191" i="14" a="1"/>
  <c r="O1191" i="14" s="1"/>
  <c r="O543" i="10" a="1"/>
  <c r="O543" i="10" s="1"/>
  <c r="O1382" i="9" a="1"/>
  <c r="O1382" i="9" s="1"/>
  <c r="O1150" i="14" a="1"/>
  <c r="O1150" i="14" s="1"/>
  <c r="O942" i="14" a="1"/>
  <c r="O942" i="14" s="1"/>
  <c r="O278" i="9" a="1"/>
  <c r="O278" i="9" s="1"/>
  <c r="O818" i="9" a="1"/>
  <c r="O818" i="9" s="1"/>
  <c r="O1449" i="10" a="1"/>
  <c r="O1449" i="10" s="1"/>
  <c r="O166" i="14" a="1"/>
  <c r="O166" i="14" s="1"/>
  <c r="O1283" i="14" a="1"/>
  <c r="O1283" i="14" s="1"/>
  <c r="O963" i="14" a="1"/>
  <c r="O963" i="14" s="1"/>
  <c r="O675" i="14" a="1"/>
  <c r="O675" i="14" s="1"/>
  <c r="O1202" i="14" a="1"/>
  <c r="O1202" i="14" s="1"/>
  <c r="O1325" i="10" a="1"/>
  <c r="O1325" i="10" s="1"/>
  <c r="O1117" i="10" a="1"/>
  <c r="O1117" i="10" s="1"/>
  <c r="O189" i="14" a="1"/>
  <c r="O189" i="14" s="1"/>
  <c r="L19" i="9" a="1"/>
  <c r="L19" i="9" s="1"/>
  <c r="O541" i="9" a="1"/>
  <c r="O541" i="9" s="1"/>
  <c r="O1347" i="9" a="1"/>
  <c r="O1347" i="9" s="1"/>
  <c r="O1045" i="10" a="1"/>
  <c r="O1045" i="10" s="1"/>
  <c r="O80" i="14" a="1"/>
  <c r="O80" i="14" s="1"/>
  <c r="O740" i="14" a="1"/>
  <c r="O740" i="14" s="1"/>
  <c r="O316" i="9" a="1"/>
  <c r="O316" i="9" s="1"/>
  <c r="O1292" i="9" a="1"/>
  <c r="O1292" i="9" s="1"/>
  <c r="O804" i="9" a="1"/>
  <c r="O804" i="9" s="1"/>
  <c r="O187" i="9" a="1"/>
  <c r="O187" i="9" s="1"/>
  <c r="O1314" i="10" a="1"/>
  <c r="O1314" i="10" s="1"/>
  <c r="O266" i="14" a="1"/>
  <c r="O266" i="14" s="1"/>
  <c r="O43" i="10" a="1"/>
  <c r="O43" i="10" s="1"/>
  <c r="O288" i="14" a="1"/>
  <c r="O288" i="14" s="1"/>
  <c r="O1449" i="14" a="1"/>
  <c r="O1449" i="14" s="1"/>
  <c r="O1241" i="10" a="1"/>
  <c r="O1241" i="10" s="1"/>
  <c r="O1105" i="10" a="1"/>
  <c r="O1105" i="10" s="1"/>
  <c r="O905" i="14" a="1"/>
  <c r="O905" i="14" s="1"/>
  <c r="O745" i="9" a="1"/>
  <c r="O745" i="9" s="1"/>
  <c r="O505" i="9" a="1"/>
  <c r="O505" i="9" s="1"/>
  <c r="O321" i="9" a="1"/>
  <c r="O321" i="9" s="1"/>
  <c r="O177" i="10" a="1"/>
  <c r="O177" i="10" s="1"/>
  <c r="O995" i="9" a="1"/>
  <c r="O995" i="9" s="1"/>
  <c r="O717" i="14" a="1"/>
  <c r="O717" i="14" s="1"/>
  <c r="O900" i="10" a="1"/>
  <c r="O900" i="10" s="1"/>
  <c r="O452" i="9" a="1"/>
  <c r="O452" i="9" s="1"/>
  <c r="O68" i="10" a="1"/>
  <c r="O68" i="10" s="1"/>
  <c r="O379" i="14" a="1"/>
  <c r="O379" i="14" s="1"/>
  <c r="O68" i="9" a="1"/>
  <c r="O68" i="9" s="1"/>
  <c r="O629" i="9" a="1"/>
  <c r="O629" i="9" s="1"/>
  <c r="O1243" i="9" a="1"/>
  <c r="O1243" i="9" s="1"/>
  <c r="O956" i="10" a="1"/>
  <c r="O956" i="10" s="1"/>
  <c r="O671" i="14" a="1"/>
  <c r="O671" i="14" s="1"/>
  <c r="O23" i="14" a="1"/>
  <c r="O23" i="14" s="1"/>
  <c r="O151" i="9" a="1"/>
  <c r="O151" i="9" s="1"/>
  <c r="O1005" i="9" a="1"/>
  <c r="O1005" i="9" s="1"/>
  <c r="O416" i="10" a="1"/>
  <c r="O416" i="10" s="1"/>
  <c r="O477" i="14" a="1"/>
  <c r="O477" i="14" s="1"/>
  <c r="O867" i="9" a="1"/>
  <c r="O867" i="9" s="1"/>
  <c r="O784" i="10" a="1"/>
  <c r="O784" i="10" s="1"/>
  <c r="O152" i="14" a="1"/>
  <c r="O152" i="14" s="1"/>
  <c r="O1407" i="10" a="1"/>
  <c r="O1407" i="10" s="1"/>
  <c r="O799" i="10" a="1"/>
  <c r="O799" i="10" s="1"/>
  <c r="O111" i="14" a="1"/>
  <c r="O111" i="14" s="1"/>
  <c r="O1198" i="9" a="1"/>
  <c r="O1198" i="9" s="1"/>
  <c r="O958" i="14" a="1"/>
  <c r="O958" i="14" s="1"/>
  <c r="O814" i="9" a="1"/>
  <c r="O814" i="9" s="1"/>
  <c r="O646" i="9" a="1"/>
  <c r="O646" i="9" s="1"/>
  <c r="O302" i="9" a="1"/>
  <c r="O302" i="9" s="1"/>
  <c r="L263" i="9" a="1"/>
  <c r="L263" i="9" s="1"/>
  <c r="O677" i="9" a="1"/>
  <c r="O677" i="9" s="1"/>
  <c r="O62" i="10" a="1"/>
  <c r="O62" i="10" s="1"/>
  <c r="O1136" i="10" a="1"/>
  <c r="O1136" i="10" s="1"/>
  <c r="O995" i="14" a="1"/>
  <c r="O995" i="14" s="1"/>
  <c r="O1059" i="10" a="1"/>
  <c r="O1059" i="10" s="1"/>
  <c r="O731" i="10" a="1"/>
  <c r="O731" i="10" s="1"/>
  <c r="O1170" i="14" a="1"/>
  <c r="O1170" i="14" s="1"/>
  <c r="L301" i="9" a="1"/>
  <c r="L301" i="9" s="1"/>
  <c r="O1285" i="14" a="1"/>
  <c r="O1285" i="14" s="1"/>
  <c r="O677" i="10" a="1"/>
  <c r="O677" i="10" s="1"/>
  <c r="O309" i="14" a="1"/>
  <c r="O309" i="14" s="1"/>
  <c r="O899" i="9" a="1"/>
  <c r="O899" i="9" s="1"/>
  <c r="O654" i="14" a="1"/>
  <c r="O654" i="14" s="1"/>
  <c r="O1108" i="9" a="1"/>
  <c r="O1108" i="9" s="1"/>
  <c r="O548" i="14" a="1"/>
  <c r="O548" i="14" s="1"/>
  <c r="O188" i="10" a="1"/>
  <c r="O188" i="10" s="1"/>
  <c r="O1236" i="14" a="1"/>
  <c r="O1236" i="14" s="1"/>
  <c r="O28" i="10" a="1"/>
  <c r="O28" i="10" s="1"/>
  <c r="O1339" i="10" a="1"/>
  <c r="O1339" i="10" s="1"/>
  <c r="O115" i="14" a="1"/>
  <c r="O115" i="14" s="1"/>
  <c r="O1306" i="9" a="1"/>
  <c r="O1306" i="9" s="1"/>
  <c r="O466" i="9" a="1"/>
  <c r="O466" i="9" s="1"/>
  <c r="O170" i="14" a="1"/>
  <c r="O170" i="14" s="1"/>
  <c r="O1361" i="10" a="1"/>
  <c r="O1361" i="10" s="1"/>
  <c r="O1137" i="9" a="1"/>
  <c r="O1137" i="9" s="1"/>
  <c r="O953" i="9" a="1"/>
  <c r="O953" i="9" s="1"/>
  <c r="O689" i="9" a="1"/>
  <c r="O689" i="9" s="1"/>
  <c r="O233" i="14" a="1"/>
  <c r="O233" i="14" s="1"/>
  <c r="O1148" i="9" a="1"/>
  <c r="O1148" i="9" s="1"/>
  <c r="O620" i="10" a="1"/>
  <c r="O620" i="10" s="1"/>
  <c r="O220" i="14" a="1"/>
  <c r="O220" i="14" s="1"/>
  <c r="O105" i="9" a="1"/>
  <c r="O105" i="9" s="1"/>
  <c r="O514" i="9" a="1"/>
  <c r="O514" i="9" s="1"/>
  <c r="O347" i="10" a="1"/>
  <c r="O347" i="10" s="1"/>
  <c r="O1362" i="14" a="1"/>
  <c r="O1362" i="14" s="1"/>
  <c r="O233" i="9" a="1"/>
  <c r="O233" i="9" s="1"/>
  <c r="O864" i="9" a="1"/>
  <c r="O864" i="9" s="1"/>
  <c r="O109" i="10" a="1"/>
  <c r="O109" i="10" s="1"/>
  <c r="O586" i="10" a="1"/>
  <c r="O586" i="10" s="1"/>
  <c r="O921" i="10" a="1"/>
  <c r="O921" i="10" s="1"/>
  <c r="O1016" i="14" a="1"/>
  <c r="O1016" i="14" s="1"/>
  <c r="O1215" i="10" a="1"/>
  <c r="O1215" i="10" s="1"/>
  <c r="O927" i="10" a="1"/>
  <c r="O927" i="10" s="1"/>
  <c r="O431" i="14" a="1"/>
  <c r="O431" i="14" s="1"/>
  <c r="O111" i="10" a="1"/>
  <c r="O111" i="10" s="1"/>
  <c r="O1454" i="10" a="1"/>
  <c r="O1454" i="10" s="1"/>
  <c r="O1230" i="9" a="1"/>
  <c r="O1230" i="9" s="1"/>
  <c r="O1054" i="9" a="1"/>
  <c r="O1054" i="9" s="1"/>
  <c r="O846" i="9" a="1"/>
  <c r="O846" i="9" s="1"/>
  <c r="O678" i="10" a="1"/>
  <c r="O678" i="10" s="1"/>
  <c r="O486" i="9" a="1"/>
  <c r="O486" i="9" s="1"/>
  <c r="O6" i="14" a="1"/>
  <c r="O6" i="14" s="1"/>
  <c r="O370" i="9" a="1"/>
  <c r="O370" i="9" s="1"/>
  <c r="O1112" i="9" a="1"/>
  <c r="O1112" i="9" s="1"/>
  <c r="O459" i="10" a="1"/>
  <c r="O459" i="10" s="1"/>
  <c r="O977" i="10" a="1"/>
  <c r="O977" i="10" s="1"/>
  <c r="O1160" i="14" a="1"/>
  <c r="O1160" i="14" s="1"/>
  <c r="L239" i="9" a="1"/>
  <c r="L239" i="9" s="1"/>
  <c r="L23" i="9" a="1"/>
  <c r="L23" i="9" s="1"/>
  <c r="O35" i="10" a="1"/>
  <c r="O35" i="10" s="1"/>
  <c r="O744" i="10" a="1"/>
  <c r="O744" i="10" s="1"/>
  <c r="O943" i="10" a="1"/>
  <c r="O943" i="10" s="1"/>
  <c r="O427" i="9" a="1"/>
  <c r="O427" i="9" s="1"/>
  <c r="O185" i="10" a="1"/>
  <c r="O185" i="10" s="1"/>
  <c r="O516" i="9" a="1"/>
  <c r="O516" i="9" s="1"/>
  <c r="O1141" i="9" a="1"/>
  <c r="O1141" i="9" s="1"/>
  <c r="O1287" i="9" a="1"/>
  <c r="O1287" i="9" s="1"/>
  <c r="O68" i="14" a="1"/>
  <c r="O68" i="14" s="1"/>
  <c r="O1072" i="14" a="1"/>
  <c r="O1072" i="14" s="1"/>
  <c r="O1414" i="14" a="1"/>
  <c r="O1414" i="14" s="1"/>
  <c r="O238" i="14" a="1"/>
  <c r="O238" i="14" s="1"/>
  <c r="O1346" i="10" a="1"/>
  <c r="O1346" i="10" s="1"/>
  <c r="O819" i="14" a="1"/>
  <c r="O819" i="14" s="1"/>
  <c r="O1213" i="10" a="1"/>
  <c r="O1213" i="10" s="1"/>
  <c r="O1437" i="9" a="1"/>
  <c r="O1437" i="9" s="1"/>
  <c r="O1424" i="14" a="1"/>
  <c r="O1424" i="14" s="1"/>
  <c r="O1322" i="14" a="1"/>
  <c r="O1322" i="14" s="1"/>
  <c r="O1452" i="10" a="1"/>
  <c r="O1452" i="10" s="1"/>
  <c r="O892" i="14" a="1"/>
  <c r="O892" i="14" s="1"/>
  <c r="O657" i="9" a="1"/>
  <c r="O657" i="9" s="1"/>
  <c r="O1438" i="14" a="1"/>
  <c r="O1438" i="14" s="1"/>
  <c r="O1079" i="10" a="1"/>
  <c r="O1079" i="10" s="1"/>
  <c r="O971" i="10" a="1"/>
  <c r="O971" i="10" s="1"/>
  <c r="O182" i="10" a="1"/>
  <c r="O182" i="10" s="1"/>
  <c r="O283" i="14" a="1"/>
  <c r="O283" i="14" s="1"/>
  <c r="O1265" i="14" a="1"/>
  <c r="O1265" i="14" s="1"/>
  <c r="O409" i="9" a="1"/>
  <c r="O409" i="9" s="1"/>
  <c r="O476" i="10" a="1"/>
  <c r="O476" i="10" s="1"/>
  <c r="O148" i="9" a="1"/>
  <c r="O148" i="9" s="1"/>
  <c r="O972" i="14" a="1"/>
  <c r="O972" i="14" s="1"/>
  <c r="O930" i="10" a="1"/>
  <c r="O930" i="10" s="1"/>
  <c r="O1214" i="14" a="1"/>
  <c r="O1214" i="14" s="1"/>
  <c r="O366" i="9" a="1"/>
  <c r="O366" i="9" s="1"/>
  <c r="O1445" i="9" a="1"/>
  <c r="O1445" i="9" s="1"/>
  <c r="O426" i="9" a="1"/>
  <c r="O426" i="9" s="1"/>
  <c r="O890" i="10" a="1"/>
  <c r="O890" i="10" s="1"/>
  <c r="O471" i="10" a="1"/>
  <c r="O471" i="10" s="1"/>
  <c r="O1381" i="9" a="1"/>
  <c r="O1381" i="9" s="1"/>
  <c r="O662" i="14" a="1"/>
  <c r="O662" i="14" s="1"/>
  <c r="O1258" i="14" a="1"/>
  <c r="O1258" i="14" s="1"/>
  <c r="O1077" i="14" a="1"/>
  <c r="O1077" i="14" s="1"/>
  <c r="O1450" i="9" a="1"/>
  <c r="O1450" i="9" s="1"/>
  <c r="O1244" i="9" a="1"/>
  <c r="O1244" i="9" s="1"/>
  <c r="O338" i="9" a="1"/>
  <c r="O338" i="9" s="1"/>
  <c r="O425" i="10" a="1"/>
  <c r="O425" i="10" s="1"/>
  <c r="O483" i="10" a="1"/>
  <c r="O483" i="10" s="1"/>
  <c r="O772" i="10" a="1"/>
  <c r="O772" i="10" s="1"/>
  <c r="O592" i="10" a="1"/>
  <c r="O592" i="10" s="1"/>
  <c r="O1435" i="9" a="1"/>
  <c r="O1435" i="9" s="1"/>
  <c r="O1073" i="10" a="1"/>
  <c r="O1073" i="10" s="1"/>
  <c r="O744" i="14" a="1"/>
  <c r="O744" i="14" s="1"/>
  <c r="O1007" i="10" a="1"/>
  <c r="O1007" i="10" s="1"/>
  <c r="O792" i="9" a="1"/>
  <c r="O792" i="9" s="1"/>
  <c r="O855" i="10" a="1"/>
  <c r="O855" i="10" s="1"/>
  <c r="N43" i="9" a="1"/>
  <c r="N43" i="9" s="1"/>
  <c r="N184" i="9" a="1"/>
  <c r="N184" i="9" s="1"/>
  <c r="N226" i="9" a="1"/>
  <c r="N226" i="9" s="1"/>
  <c r="N299" i="9" a="1"/>
  <c r="N299" i="9" s="1"/>
  <c r="N266" i="9" a="1"/>
  <c r="N266" i="9" s="1"/>
  <c r="N469" i="9" a="1"/>
  <c r="N469" i="9" s="1"/>
  <c r="N37" i="9" a="1"/>
  <c r="N37" i="9" s="1"/>
  <c r="N371" i="9" a="1"/>
  <c r="N371" i="9" s="1"/>
  <c r="N521" i="9" a="1"/>
  <c r="N521" i="9" s="1"/>
  <c r="N364" i="9" a="1"/>
  <c r="N364" i="9" s="1"/>
  <c r="N586" i="9" a="1"/>
  <c r="N586" i="9" s="1"/>
  <c r="N413" i="9" a="1"/>
  <c r="N413" i="9" s="1"/>
  <c r="N609" i="9" a="1"/>
  <c r="N609" i="9" s="1"/>
  <c r="N94" i="9" a="1"/>
  <c r="N94" i="9" s="1"/>
  <c r="N472" i="9" a="1"/>
  <c r="N472" i="9" s="1"/>
  <c r="N728" i="9" a="1"/>
  <c r="N728" i="9" s="1"/>
  <c r="N630" i="9" a="1"/>
  <c r="N630" i="9" s="1"/>
  <c r="N236" i="9" a="1"/>
  <c r="N236" i="9" s="1"/>
  <c r="N524" i="9" a="1"/>
  <c r="N524" i="9" s="1"/>
  <c r="N929" i="9" a="1"/>
  <c r="N929" i="9" s="1"/>
  <c r="N1067" i="9" a="1"/>
  <c r="N1067" i="9" s="1"/>
  <c r="N1008" i="9" a="1"/>
  <c r="N1008" i="9" s="1"/>
  <c r="N973" i="9" a="1"/>
  <c r="N973" i="9" s="1"/>
  <c r="N863" i="9" a="1"/>
  <c r="N863" i="9" s="1"/>
  <c r="N672" i="9" a="1"/>
  <c r="N672" i="9" s="1"/>
  <c r="N934" i="9" a="1"/>
  <c r="N934" i="9" s="1"/>
  <c r="N692" i="9" a="1"/>
  <c r="N692" i="9" s="1"/>
  <c r="N1112" i="9" a="1"/>
  <c r="N1112" i="9" s="1"/>
  <c r="N1000" i="9" a="1"/>
  <c r="N1000" i="9" s="1"/>
  <c r="N1229" i="9" a="1"/>
  <c r="N1229" i="9" s="1"/>
  <c r="N1231" i="9" a="1"/>
  <c r="N1231" i="9" s="1"/>
  <c r="N1238" i="9" a="1"/>
  <c r="N1238" i="9" s="1"/>
  <c r="N1142" i="9" a="1"/>
  <c r="N1142" i="9" s="1"/>
  <c r="N1396" i="9" a="1"/>
  <c r="N1396" i="9" s="1"/>
  <c r="N1244" i="9" a="1"/>
  <c r="N1244" i="9" s="1"/>
  <c r="N926" i="9" a="1"/>
  <c r="N926" i="9" s="1"/>
  <c r="N1275" i="9" a="1"/>
  <c r="N1275" i="9" s="1"/>
  <c r="N892" i="9" a="1"/>
  <c r="N892" i="9" s="1"/>
  <c r="N1207" i="9" a="1"/>
  <c r="N1207" i="9" s="1"/>
  <c r="N782" i="9" a="1"/>
  <c r="N782" i="9" s="1"/>
  <c r="N1094" i="9" a="1"/>
  <c r="N1094" i="9" s="1"/>
  <c r="N1270" i="9" a="1"/>
  <c r="N1270" i="9" s="1"/>
  <c r="N1421" i="9" a="1"/>
  <c r="N1421" i="9" s="1"/>
  <c r="N118" i="10" a="1"/>
  <c r="N118" i="10" s="1"/>
  <c r="N44" i="10" a="1"/>
  <c r="N44" i="10" s="1"/>
  <c r="N174" i="10" a="1"/>
  <c r="N174" i="10" s="1"/>
  <c r="N66" i="10" a="1"/>
  <c r="N66" i="10" s="1"/>
  <c r="N488" i="10" a="1"/>
  <c r="N488" i="10" s="1"/>
  <c r="N349" i="10" a="1"/>
  <c r="N349" i="10" s="1"/>
  <c r="N225" i="10" a="1"/>
  <c r="N225" i="10" s="1"/>
  <c r="N70" i="10" a="1"/>
  <c r="N70" i="10" s="1"/>
  <c r="N467" i="10" a="1"/>
  <c r="N467" i="10" s="1"/>
  <c r="N450" i="10" a="1"/>
  <c r="N450" i="10" s="1"/>
  <c r="N259" i="10" a="1"/>
  <c r="N259" i="10" s="1"/>
  <c r="N369" i="10" a="1"/>
  <c r="N369" i="10" s="1"/>
  <c r="N563" i="10" a="1"/>
  <c r="N563" i="10" s="1"/>
  <c r="N730" i="10" a="1"/>
  <c r="N730" i="10" s="1"/>
  <c r="N523" i="10" a="1"/>
  <c r="N523" i="10" s="1"/>
  <c r="N591" i="10" a="1"/>
  <c r="N591" i="10" s="1"/>
  <c r="N292" i="10" a="1"/>
  <c r="N292" i="10" s="1"/>
  <c r="N348" i="10" a="1"/>
  <c r="N348" i="10" s="1"/>
  <c r="N556" i="10" a="1"/>
  <c r="N556" i="10" s="1"/>
  <c r="N524" i="10" a="1"/>
  <c r="N524" i="10" s="1"/>
  <c r="N692" i="10" a="1"/>
  <c r="N692" i="10" s="1"/>
  <c r="N1073" i="10" a="1"/>
  <c r="N1073" i="10" s="1"/>
  <c r="N1084" i="10" a="1"/>
  <c r="N1084" i="10" s="1"/>
  <c r="N959" i="10" a="1"/>
  <c r="N959" i="10" s="1"/>
  <c r="N997" i="10" a="1"/>
  <c r="N997" i="10" s="1"/>
  <c r="N896" i="10" a="1"/>
  <c r="N896" i="10" s="1"/>
  <c r="N613" i="10" a="1"/>
  <c r="N613" i="10" s="1"/>
  <c r="N771" i="10" a="1"/>
  <c r="N771" i="10" s="1"/>
  <c r="N726" i="10" a="1"/>
  <c r="N726" i="10" s="1"/>
  <c r="N958" i="10" a="1"/>
  <c r="N958" i="10" s="1"/>
  <c r="N1064" i="10" a="1"/>
  <c r="N1064" i="10" s="1"/>
  <c r="N1412" i="10" a="1"/>
  <c r="N1412" i="10" s="1"/>
  <c r="N1352" i="10" a="1"/>
  <c r="N1352" i="10" s="1"/>
  <c r="N1216" i="10" a="1"/>
  <c r="N1216" i="10" s="1"/>
  <c r="N1301" i="10" a="1"/>
  <c r="N1301" i="10" s="1"/>
  <c r="N1179" i="10" a="1"/>
  <c r="N1179" i="10" s="1"/>
  <c r="N1423" i="10" a="1"/>
  <c r="N1423" i="10" s="1"/>
  <c r="N1376" i="10" a="1"/>
  <c r="N1376" i="10" s="1"/>
  <c r="N1145" i="10" a="1"/>
  <c r="N1145" i="10" s="1"/>
  <c r="N1222" i="10" a="1"/>
  <c r="N1222" i="10" s="1"/>
  <c r="N1439" i="10" a="1"/>
  <c r="N1439" i="10" s="1"/>
  <c r="N1449" i="10" a="1"/>
  <c r="N1449" i="10" s="1"/>
  <c r="N1426" i="10" a="1"/>
  <c r="N1426" i="10" s="1"/>
  <c r="N1459" i="10" a="1"/>
  <c r="N1459" i="10" s="1"/>
  <c r="L154" i="14" a="1"/>
  <c r="L154" i="14" s="1"/>
  <c r="L9" i="14" a="1"/>
  <c r="L9" i="14" s="1"/>
  <c r="L170" i="14" a="1"/>
  <c r="L170" i="14" s="1"/>
  <c r="L145" i="14" a="1"/>
  <c r="L145" i="14" s="1"/>
  <c r="L10" i="14" a="1"/>
  <c r="L10" i="14" s="1"/>
  <c r="L245" i="14" a="1"/>
  <c r="L245" i="14" s="1"/>
  <c r="L339" i="14" a="1"/>
  <c r="L339" i="14" s="1"/>
  <c r="L463" i="14" a="1"/>
  <c r="L463" i="14" s="1"/>
  <c r="L273" i="14" a="1"/>
  <c r="L273" i="14" s="1"/>
  <c r="L284" i="14" a="1"/>
  <c r="L284" i="14" s="1"/>
  <c r="L221" i="14" a="1"/>
  <c r="L221" i="14" s="1"/>
  <c r="L190" i="14" a="1"/>
  <c r="L190" i="14" s="1"/>
  <c r="L601" i="14" a="1"/>
  <c r="L601" i="14" s="1"/>
  <c r="L633" i="14" a="1"/>
  <c r="L633" i="14" s="1"/>
  <c r="L478" i="14" a="1"/>
  <c r="L478" i="14" s="1"/>
  <c r="L708" i="14" a="1"/>
  <c r="L708" i="14" s="1"/>
  <c r="L503" i="14" a="1"/>
  <c r="L503" i="14" s="1"/>
  <c r="L425" i="14" a="1"/>
  <c r="L425" i="14" s="1"/>
  <c r="L455" i="14" a="1"/>
  <c r="L455" i="14" s="1"/>
  <c r="L740" i="14" a="1"/>
  <c r="L740" i="14" s="1"/>
  <c r="L940" i="14" a="1"/>
  <c r="L940" i="14" s="1"/>
  <c r="L762" i="14" a="1"/>
  <c r="L762" i="14" s="1"/>
  <c r="L790" i="14" a="1"/>
  <c r="L790" i="14" s="1"/>
  <c r="L706" i="14" a="1"/>
  <c r="L706" i="14" s="1"/>
  <c r="L714" i="14" a="1"/>
  <c r="L714" i="14" s="1"/>
  <c r="L682" i="14" a="1"/>
  <c r="L682" i="14" s="1"/>
  <c r="L850" i="14" a="1"/>
  <c r="L850" i="14" s="1"/>
  <c r="L1222" i="14" a="1"/>
  <c r="L1222" i="14" s="1"/>
  <c r="L1091" i="14" a="1"/>
  <c r="L1091" i="14" s="1"/>
  <c r="L1226" i="14" a="1"/>
  <c r="L1226" i="14" s="1"/>
  <c r="L1257" i="14" a="1"/>
  <c r="L1257" i="14" s="1"/>
  <c r="L1013" i="14" a="1"/>
  <c r="L1013" i="14" s="1"/>
  <c r="L980" i="14" a="1"/>
  <c r="L980" i="14" s="1"/>
  <c r="L978" i="14" a="1"/>
  <c r="L978" i="14" s="1"/>
  <c r="L1292" i="14" a="1"/>
  <c r="L1292" i="14" s="1"/>
  <c r="L1441" i="14" a="1"/>
  <c r="L1441" i="14" s="1"/>
  <c r="L1360" i="14" a="1"/>
  <c r="L1360" i="14" s="1"/>
  <c r="L1285" i="14" a="1"/>
  <c r="L1285" i="14" s="1"/>
  <c r="L1186" i="14" a="1"/>
  <c r="L1186" i="14" s="1"/>
  <c r="L1430" i="14" a="1"/>
  <c r="L1430" i="14" s="1"/>
  <c r="L1416" i="14" a="1"/>
  <c r="L1416" i="14" s="1"/>
  <c r="L1421" i="14" a="1"/>
  <c r="L1421" i="14" s="1"/>
  <c r="N92" i="14" a="1"/>
  <c r="N92" i="14" s="1"/>
  <c r="N25" i="14" a="1"/>
  <c r="N25" i="14" s="1"/>
  <c r="N18" i="14" a="1"/>
  <c r="N18" i="14" s="1"/>
  <c r="N66" i="14" a="1"/>
  <c r="N66" i="14" s="1"/>
  <c r="N237" i="14" a="1"/>
  <c r="N237" i="14" s="1"/>
  <c r="N336" i="14" a="1"/>
  <c r="N336" i="14" s="1"/>
  <c r="N414" i="14" a="1"/>
  <c r="N414" i="14" s="1"/>
  <c r="N299" i="14" a="1"/>
  <c r="N299" i="14" s="1"/>
  <c r="N294" i="14" a="1"/>
  <c r="N294" i="14" s="1"/>
  <c r="N143" i="14" a="1"/>
  <c r="N143" i="14" s="1"/>
  <c r="N135" i="14" a="1"/>
  <c r="N135" i="14" s="1"/>
  <c r="N338" i="14" a="1"/>
  <c r="N338" i="14" s="1"/>
  <c r="N458" i="14" a="1"/>
  <c r="N458" i="14" s="1"/>
  <c r="N680" i="14" a="1"/>
  <c r="N680" i="14" s="1"/>
  <c r="N590" i="14" a="1"/>
  <c r="N590" i="14" s="1"/>
  <c r="N625" i="14" a="1"/>
  <c r="N625" i="14" s="1"/>
  <c r="N464" i="14" a="1"/>
  <c r="N464" i="14" s="1"/>
  <c r="N756" i="14" a="1"/>
  <c r="N756" i="14" s="1"/>
  <c r="N626" i="14" a="1"/>
  <c r="N626" i="14" s="1"/>
  <c r="N776" i="14" a="1"/>
  <c r="N776" i="14" s="1"/>
  <c r="N892" i="14" a="1"/>
  <c r="N892" i="14" s="1"/>
  <c r="N747" i="14" a="1"/>
  <c r="N747" i="14" s="1"/>
  <c r="N787" i="14" a="1"/>
  <c r="N787" i="14" s="1"/>
  <c r="N699" i="14" a="1"/>
  <c r="N699" i="14" s="1"/>
  <c r="N677" i="14" a="1"/>
  <c r="N677" i="14" s="1"/>
  <c r="N927" i="14" a="1"/>
  <c r="N927" i="14" s="1"/>
  <c r="N1011" i="14" a="1"/>
  <c r="N1011" i="14" s="1"/>
  <c r="N948" i="14" a="1"/>
  <c r="N948" i="14" s="1"/>
  <c r="N1060" i="14" a="1"/>
  <c r="N1060" i="14" s="1"/>
  <c r="N1058" i="14" a="1"/>
  <c r="N1058" i="14" s="1"/>
  <c r="N1241" i="14" a="1"/>
  <c r="N1241" i="14" s="1"/>
  <c r="N1121" i="14" a="1"/>
  <c r="N1121" i="14" s="1"/>
  <c r="N1005" i="14" a="1"/>
  <c r="N1005" i="14" s="1"/>
  <c r="N1105" i="14" a="1"/>
  <c r="N1105" i="14" s="1"/>
  <c r="N1313" i="14" a="1"/>
  <c r="N1313" i="14" s="1"/>
  <c r="N1383" i="14" a="1"/>
  <c r="N1383" i="14" s="1"/>
  <c r="N1398" i="14" a="1"/>
  <c r="N1398" i="14" s="1"/>
  <c r="N1365" i="14" a="1"/>
  <c r="N1365" i="14" s="1"/>
  <c r="N1261" i="14" a="1"/>
  <c r="N1261" i="14" s="1"/>
  <c r="N1150" i="14" a="1"/>
  <c r="N1150" i="14" s="1"/>
  <c r="N1230" i="14" a="1"/>
  <c r="N1230" i="14" s="1"/>
  <c r="O1189" i="14" a="1"/>
  <c r="O1189" i="14" s="1"/>
  <c r="O125" i="9" a="1"/>
  <c r="O125" i="9" s="1"/>
  <c r="O508" i="10" a="1"/>
  <c r="O508" i="10" s="1"/>
  <c r="O1140" i="9" a="1"/>
  <c r="O1140" i="9" s="1"/>
  <c r="O75" i="9" a="1"/>
  <c r="O75" i="9" s="1"/>
  <c r="O545" i="14" a="1"/>
  <c r="O545" i="14" s="1"/>
  <c r="O57" i="10" a="1"/>
  <c r="O57" i="10" s="1"/>
  <c r="O209" i="9" a="1"/>
  <c r="O209" i="9" s="1"/>
  <c r="O1251" i="9" a="1"/>
  <c r="O1251" i="9" s="1"/>
  <c r="O1295" i="9" a="1"/>
  <c r="O1295" i="9" s="1"/>
  <c r="O1270" i="9" a="1"/>
  <c r="O1270" i="9" s="1"/>
  <c r="O710" i="14" a="1"/>
  <c r="O710" i="14" s="1"/>
  <c r="O576" i="10" a="1"/>
  <c r="O576" i="10" s="1"/>
  <c r="O1404" i="14" a="1"/>
  <c r="O1404" i="14" s="1"/>
  <c r="O939" i="14" a="1"/>
  <c r="O939" i="14" s="1"/>
  <c r="O845" i="10" a="1"/>
  <c r="O845" i="10" s="1"/>
  <c r="O1053" i="9" a="1"/>
  <c r="O1053" i="9" s="1"/>
  <c r="O1388" i="14" a="1"/>
  <c r="O1388" i="14" s="1"/>
  <c r="O812" i="9" a="1"/>
  <c r="O812" i="9" s="1"/>
  <c r="O300" i="14" a="1"/>
  <c r="O300" i="14" s="1"/>
  <c r="O1002" i="10" a="1"/>
  <c r="O1002" i="10" s="1"/>
  <c r="O1340" i="14" a="1"/>
  <c r="O1340" i="14" s="1"/>
  <c r="O724" i="14" a="1"/>
  <c r="O724" i="14" s="1"/>
  <c r="O474" i="9" a="1"/>
  <c r="O474" i="9" s="1"/>
  <c r="O324" i="9" a="1"/>
  <c r="O324" i="9" s="1"/>
  <c r="O1313" i="9" a="1"/>
  <c r="O1313" i="9" s="1"/>
  <c r="O1153" i="9" a="1"/>
  <c r="O1153" i="9" s="1"/>
  <c r="O809" i="14" a="1"/>
  <c r="O809" i="14" s="1"/>
  <c r="O665" i="10" a="1"/>
  <c r="O665" i="10" s="1"/>
  <c r="O449" i="14" a="1"/>
  <c r="O449" i="14" s="1"/>
  <c r="O556" i="9" a="1"/>
  <c r="O556" i="9" s="1"/>
  <c r="O584" i="14" a="1"/>
  <c r="O584" i="14" s="1"/>
  <c r="O488" i="9" a="1"/>
  <c r="O488" i="9" s="1"/>
  <c r="O378" i="9" a="1"/>
  <c r="O378" i="9" s="1"/>
  <c r="O557" i="10" a="1"/>
  <c r="O557" i="10" s="1"/>
  <c r="O1011" i="14" a="1"/>
  <c r="O1011" i="14" s="1"/>
  <c r="O1010" i="14" a="1"/>
  <c r="O1010" i="14" s="1"/>
  <c r="O530" i="14" a="1"/>
  <c r="O530" i="14" s="1"/>
  <c r="O936" i="14" a="1"/>
  <c r="O936" i="14" s="1"/>
  <c r="O1383" i="14" a="1"/>
  <c r="O1383" i="14" s="1"/>
  <c r="O895" i="14" a="1"/>
  <c r="O895" i="14" s="1"/>
  <c r="O207" i="10" a="1"/>
  <c r="O207" i="10" s="1"/>
  <c r="O1310" i="9" a="1"/>
  <c r="O1310" i="9" s="1"/>
  <c r="O1102" i="10" a="1"/>
  <c r="O1102" i="10" s="1"/>
  <c r="O958" i="9" a="1"/>
  <c r="O958" i="9" s="1"/>
  <c r="O438" i="14" a="1"/>
  <c r="O438" i="14" s="1"/>
  <c r="O549" i="9" a="1"/>
  <c r="O549" i="9" s="1"/>
  <c r="O563" i="14" a="1"/>
  <c r="O563" i="14" s="1"/>
  <c r="O5" i="14" a="1"/>
  <c r="O5" i="14" s="1"/>
  <c r="O720" i="9" a="1"/>
  <c r="O720" i="9" s="1"/>
  <c r="O1084" i="9" a="1"/>
  <c r="O1084" i="9" s="1"/>
  <c r="O548" i="10" a="1"/>
  <c r="O548" i="10" s="1"/>
  <c r="O156" i="14" a="1"/>
  <c r="O156" i="14" s="1"/>
  <c r="O1037" i="14" a="1"/>
  <c r="O1037" i="14" s="1"/>
  <c r="O924" i="9" a="1"/>
  <c r="O924" i="9" s="1"/>
  <c r="O1115" i="10" a="1"/>
  <c r="O1115" i="10" s="1"/>
  <c r="O91" i="9" a="1"/>
  <c r="O91" i="9" s="1"/>
  <c r="O355" i="14" a="1"/>
  <c r="O355" i="14" s="1"/>
  <c r="O1218" i="10" a="1"/>
  <c r="O1218" i="10" s="1"/>
  <c r="O1305" i="14" a="1"/>
  <c r="O1305" i="14" s="1"/>
  <c r="O897" i="14" a="1"/>
  <c r="O897" i="14" s="1"/>
  <c r="O401" i="9" a="1"/>
  <c r="O401" i="9" s="1"/>
  <c r="O153" i="14" a="1"/>
  <c r="O153" i="14" s="1"/>
  <c r="O1034" i="9" a="1"/>
  <c r="O1034" i="9" s="1"/>
  <c r="O748" i="9" a="1"/>
  <c r="O748" i="9" s="1"/>
  <c r="O569" i="9" a="1"/>
  <c r="O569" i="9" s="1"/>
  <c r="O28" i="9" a="1"/>
  <c r="O28" i="9" s="1"/>
  <c r="O603" i="9" a="1"/>
  <c r="O603" i="9" s="1"/>
  <c r="O1044" i="10" a="1"/>
  <c r="O1044" i="10" s="1"/>
  <c r="O369" i="14" a="1"/>
  <c r="O369" i="14" s="1"/>
  <c r="O672" i="9" a="1"/>
  <c r="O672" i="9" s="1"/>
  <c r="O83" i="10" a="1"/>
  <c r="O83" i="10" s="1"/>
  <c r="O1011" i="10" a="1"/>
  <c r="O1011" i="10" s="1"/>
  <c r="O1008" i="14" a="1"/>
  <c r="O1008" i="14" s="1"/>
  <c r="O887" i="14" a="1"/>
  <c r="O887" i="14" s="1"/>
  <c r="O15" i="10" a="1"/>
  <c r="O15" i="10" s="1"/>
  <c r="O1182" i="14" a="1"/>
  <c r="O1182" i="14" s="1"/>
  <c r="O934" i="9" a="1"/>
  <c r="O934" i="9" s="1"/>
  <c r="O638" i="10" a="1"/>
  <c r="O638" i="10" s="1"/>
  <c r="O414" i="9" a="1"/>
  <c r="O414" i="9" s="1"/>
  <c r="O118" i="14" a="1"/>
  <c r="O118" i="14" s="1"/>
  <c r="O74" i="9" a="1"/>
  <c r="O74" i="9" s="1"/>
  <c r="O1030" i="10" a="1"/>
  <c r="O1030" i="10" s="1"/>
  <c r="O215" i="14" a="1"/>
  <c r="O215" i="14" s="1"/>
  <c r="O1147" i="14" a="1"/>
  <c r="O1147" i="14" s="1"/>
  <c r="O1293" i="10" a="1"/>
  <c r="O1293" i="10" s="1"/>
  <c r="O805" i="14" a="1"/>
  <c r="O805" i="14" s="1"/>
  <c r="O565" i="10" a="1"/>
  <c r="O565" i="10" s="1"/>
  <c r="O165" i="9" a="1"/>
  <c r="O165" i="9" s="1"/>
  <c r="O1104" i="9" a="1"/>
  <c r="O1104" i="9" s="1"/>
  <c r="O1220" i="9" a="1"/>
  <c r="O1220" i="9" s="1"/>
  <c r="O732" i="10" a="1"/>
  <c r="O732" i="10" s="1"/>
  <c r="O1268" i="9" a="1"/>
  <c r="O1268" i="9" s="1"/>
  <c r="O756" i="14" a="1"/>
  <c r="O756" i="14" s="1"/>
  <c r="O130" i="14" a="1"/>
  <c r="O130" i="14" s="1"/>
  <c r="O627" i="14" a="1"/>
  <c r="O627" i="14" s="1"/>
  <c r="O1441" i="9" a="1"/>
  <c r="O1441" i="9" s="1"/>
  <c r="O1057" i="9" a="1"/>
  <c r="O1057" i="9" s="1"/>
  <c r="O809" i="9" a="1"/>
  <c r="O809" i="9" s="1"/>
  <c r="O449" i="9" a="1"/>
  <c r="O449" i="9" s="1"/>
  <c r="O313" i="9" a="1"/>
  <c r="O313" i="9" s="1"/>
  <c r="O137" i="10" a="1"/>
  <c r="O137" i="10" s="1"/>
  <c r="O221" i="14" a="1"/>
  <c r="O221" i="14" s="1"/>
  <c r="O1124" i="9" a="1"/>
  <c r="O1124" i="9" s="1"/>
  <c r="O364" i="9" a="1"/>
  <c r="O364" i="9" s="1"/>
  <c r="O568" i="14" a="1"/>
  <c r="O568" i="14" s="1"/>
  <c r="O386" i="9" a="1"/>
  <c r="O386" i="9" s="1"/>
  <c r="O135" i="14" a="1"/>
  <c r="O135" i="14" s="1"/>
  <c r="O1432" i="14" a="1"/>
  <c r="O1432" i="14" s="1"/>
  <c r="O493" i="9" a="1"/>
  <c r="O493" i="9" s="1"/>
  <c r="O986" i="10" a="1"/>
  <c r="O986" i="10" s="1"/>
  <c r="L52" i="10" a="1"/>
  <c r="L52" i="10" s="1"/>
  <c r="L153" i="10" a="1"/>
  <c r="L153" i="10" s="1"/>
  <c r="L21" i="10" a="1"/>
  <c r="L21" i="10" s="1"/>
  <c r="L14" i="10" a="1"/>
  <c r="L14" i="10" s="1"/>
  <c r="L106" i="10" a="1"/>
  <c r="L106" i="10" s="1"/>
  <c r="L28" i="10" a="1"/>
  <c r="L28" i="10" s="1"/>
  <c r="L169" i="10" a="1"/>
  <c r="L169" i="10" s="1"/>
  <c r="L7" i="10" a="1"/>
  <c r="L7" i="10" s="1"/>
  <c r="L138" i="10" a="1"/>
  <c r="L138" i="10" s="1"/>
  <c r="L121" i="10" a="1"/>
  <c r="L121" i="10" s="1"/>
  <c r="L144" i="10" a="1"/>
  <c r="L144" i="10" s="1"/>
  <c r="L87" i="10" a="1"/>
  <c r="L87" i="10" s="1"/>
  <c r="L49" i="10" a="1"/>
  <c r="L49" i="10" s="1"/>
  <c r="L46" i="10" a="1"/>
  <c r="L46" i="10" s="1"/>
  <c r="L142" i="10" a="1"/>
  <c r="L142" i="10" s="1"/>
  <c r="L37" i="10" a="1"/>
  <c r="L37" i="10" s="1"/>
  <c r="L47" i="10" a="1"/>
  <c r="L47" i="10" s="1"/>
  <c r="L29" i="10" a="1"/>
  <c r="L29" i="10" s="1"/>
  <c r="L133" i="10" a="1"/>
  <c r="L133" i="10" s="1"/>
  <c r="L72" i="10" a="1"/>
  <c r="L72" i="10" s="1"/>
  <c r="L162" i="10" a="1"/>
  <c r="L162" i="10" s="1"/>
  <c r="L122" i="10" a="1"/>
  <c r="L122" i="10" s="1"/>
  <c r="L5" i="10" a="1"/>
  <c r="L5" i="10" s="1"/>
  <c r="L65" i="10" a="1"/>
  <c r="L65" i="10" s="1"/>
  <c r="L114" i="10" a="1"/>
  <c r="L114" i="10" s="1"/>
  <c r="L66" i="10" a="1"/>
  <c r="L66" i="10" s="1"/>
  <c r="L159" i="10" a="1"/>
  <c r="L159" i="10" s="1"/>
  <c r="L95" i="10" a="1"/>
  <c r="L95" i="10" s="1"/>
  <c r="L63" i="10" a="1"/>
  <c r="L63" i="10" s="1"/>
  <c r="L55" i="10" a="1"/>
  <c r="L55" i="10" s="1"/>
  <c r="L166" i="10" a="1"/>
  <c r="L166" i="10" s="1"/>
  <c r="L96" i="10" a="1"/>
  <c r="L96" i="10" s="1"/>
  <c r="L130" i="10" a="1"/>
  <c r="L130" i="10" s="1"/>
  <c r="L10" i="10" a="1"/>
  <c r="L10" i="10" s="1"/>
  <c r="L93" i="10" a="1"/>
  <c r="L93" i="10" s="1"/>
  <c r="L123" i="10" a="1"/>
  <c r="L123" i="10" s="1"/>
  <c r="L70" i="10" a="1"/>
  <c r="L70" i="10" s="1"/>
  <c r="L164" i="10" a="1"/>
  <c r="L164" i="10" s="1"/>
  <c r="L11" i="10" a="1"/>
  <c r="L11" i="10" s="1"/>
  <c r="L103" i="10" a="1"/>
  <c r="L103" i="10" s="1"/>
  <c r="L71" i="10" a="1"/>
  <c r="L71" i="10" s="1"/>
  <c r="L86" i="10" a="1"/>
  <c r="L86" i="10" s="1"/>
  <c r="L180" i="10" a="1"/>
  <c r="L180" i="10" s="1"/>
  <c r="L104" i="10" a="1"/>
  <c r="L104" i="10" s="1"/>
  <c r="L186" i="10" a="1"/>
  <c r="L186" i="10" s="1"/>
  <c r="L244" i="10" a="1"/>
  <c r="L244" i="10" s="1"/>
  <c r="L304" i="10" a="1"/>
  <c r="L304" i="10" s="1"/>
  <c r="L370" i="10" a="1"/>
  <c r="L370" i="10" s="1"/>
  <c r="L1438" i="10" a="1"/>
  <c r="L1438" i="10" s="1"/>
  <c r="L1388" i="10" a="1"/>
  <c r="L1388" i="10" s="1"/>
  <c r="L1359" i="10" a="1"/>
  <c r="L1359" i="10" s="1"/>
  <c r="L1299" i="10" a="1"/>
  <c r="L1299" i="10" s="1"/>
  <c r="L1248" i="10" a="1"/>
  <c r="L1248" i="10" s="1"/>
  <c r="L1434" i="10" a="1"/>
  <c r="L1434" i="10" s="1"/>
  <c r="L1306" i="10" a="1"/>
  <c r="L1306" i="10" s="1"/>
  <c r="L1233" i="10" a="1"/>
  <c r="L1233" i="10" s="1"/>
  <c r="L1192" i="10" a="1"/>
  <c r="L1192" i="10" s="1"/>
  <c r="L1455" i="10" a="1"/>
  <c r="L1455" i="10" s="1"/>
  <c r="L57" i="10" a="1"/>
  <c r="L57" i="10" s="1"/>
  <c r="L73" i="10" a="1"/>
  <c r="L73" i="10" s="1"/>
  <c r="L62" i="10" a="1"/>
  <c r="L62" i="10" s="1"/>
  <c r="L152" i="10" a="1"/>
  <c r="L152" i="10" s="1"/>
  <c r="L82" i="10" a="1"/>
  <c r="L82" i="10" s="1"/>
  <c r="L218" i="10" a="1"/>
  <c r="L218" i="10" s="1"/>
  <c r="L275" i="10" a="1"/>
  <c r="L275" i="10" s="1"/>
  <c r="L327" i="10" a="1"/>
  <c r="L327" i="10" s="1"/>
  <c r="L1442" i="10" a="1"/>
  <c r="L1442" i="10" s="1"/>
  <c r="L1390" i="10" a="1"/>
  <c r="L1390" i="10" s="1"/>
  <c r="L1348" i="10" a="1"/>
  <c r="L1348" i="10" s="1"/>
  <c r="L1276" i="10" a="1"/>
  <c r="L1276" i="10" s="1"/>
  <c r="L1210" i="10" a="1"/>
  <c r="L1210" i="10" s="1"/>
  <c r="L1364" i="10" a="1"/>
  <c r="L1364" i="10" s="1"/>
  <c r="L1272" i="10" a="1"/>
  <c r="L1272" i="10" s="1"/>
  <c r="L1196" i="10" a="1"/>
  <c r="L1196" i="10" s="1"/>
  <c r="L1457" i="10" a="1"/>
  <c r="L1457" i="10" s="1"/>
  <c r="L1384" i="10" a="1"/>
  <c r="L1384" i="10" s="1"/>
  <c r="L1325" i="10" a="1"/>
  <c r="L1325" i="10" s="1"/>
  <c r="L1268" i="10" a="1"/>
  <c r="L1268" i="10" s="1"/>
  <c r="L1217" i="10" a="1"/>
  <c r="L1217" i="10" s="1"/>
  <c r="L1447" i="10" a="1"/>
  <c r="L1447" i="10" s="1"/>
  <c r="L1416" i="10" a="1"/>
  <c r="L1416" i="10" s="1"/>
  <c r="L1374" i="10" a="1"/>
  <c r="L1374" i="10" s="1"/>
  <c r="L1316" i="10" a="1"/>
  <c r="L1316" i="10" s="1"/>
  <c r="L1251" i="10" a="1"/>
  <c r="L1251" i="10" s="1"/>
  <c r="L1205" i="10" a="1"/>
  <c r="L1205" i="10" s="1"/>
  <c r="L1429" i="10" a="1"/>
  <c r="L1429" i="10" s="1"/>
  <c r="L1343" i="10" a="1"/>
  <c r="L1343" i="10" s="1"/>
  <c r="L1220" i="10" a="1"/>
  <c r="L1220" i="10" s="1"/>
  <c r="L1109" i="10" a="1"/>
  <c r="L1109" i="10" s="1"/>
  <c r="L1040" i="10" a="1"/>
  <c r="L1040" i="10" s="1"/>
  <c r="L974" i="10" a="1"/>
  <c r="L974" i="10" s="1"/>
  <c r="L1397" i="10" a="1"/>
  <c r="L1397" i="10" s="1"/>
  <c r="L1291" i="10" a="1"/>
  <c r="L1291" i="10" s="1"/>
  <c r="L1160" i="10" a="1"/>
  <c r="L1160" i="10" s="1"/>
  <c r="L1121" i="10" a="1"/>
  <c r="L1121" i="10" s="1"/>
  <c r="L1050" i="10" a="1"/>
  <c r="L1050" i="10" s="1"/>
  <c r="L986" i="10" a="1"/>
  <c r="L986" i="10" s="1"/>
  <c r="L1318" i="10" a="1"/>
  <c r="L1318" i="10" s="1"/>
  <c r="L1177" i="10" a="1"/>
  <c r="L1177" i="10" s="1"/>
  <c r="L1105" i="10" a="1"/>
  <c r="L1105" i="10" s="1"/>
  <c r="L1034" i="10" a="1"/>
  <c r="L1034" i="10" s="1"/>
  <c r="L1423" i="10" a="1"/>
  <c r="L1423" i="10" s="1"/>
  <c r="L1332" i="10" a="1"/>
  <c r="L1332" i="10" s="1"/>
  <c r="L1185" i="10" a="1"/>
  <c r="L1185" i="10" s="1"/>
  <c r="L1090" i="10" a="1"/>
  <c r="L1090" i="10" s="1"/>
  <c r="L1326" i="10" a="1"/>
  <c r="L1326" i="10" s="1"/>
  <c r="L1164" i="10" a="1"/>
  <c r="L1164" i="10" s="1"/>
  <c r="L1108" i="10" a="1"/>
  <c r="L1108" i="10" s="1"/>
  <c r="L1317" i="10" a="1"/>
  <c r="L1317" i="10" s="1"/>
  <c r="L1176" i="10" a="1"/>
  <c r="L1176" i="10" s="1"/>
  <c r="L1106" i="10" a="1"/>
  <c r="L1106" i="10" s="1"/>
  <c r="L1044" i="10" a="1"/>
  <c r="L1044" i="10" s="1"/>
  <c r="L992" i="10" a="1"/>
  <c r="L992" i="10" s="1"/>
  <c r="L1401" i="10" a="1"/>
  <c r="L1401" i="10" s="1"/>
  <c r="L1245" i="10" a="1"/>
  <c r="L1245" i="10" s="1"/>
  <c r="L1120" i="10" a="1"/>
  <c r="L1120" i="10" s="1"/>
  <c r="L1380" i="10" a="1"/>
  <c r="L1380" i="10" s="1"/>
  <c r="L1280" i="10" a="1"/>
  <c r="L1280" i="10" s="1"/>
  <c r="L1212" i="10" a="1"/>
  <c r="L1212" i="10" s="1"/>
  <c r="L1132" i="10" a="1"/>
  <c r="L1132" i="10" s="1"/>
  <c r="L982" i="10" a="1"/>
  <c r="L982" i="10" s="1"/>
  <c r="L905" i="10" a="1"/>
  <c r="L905" i="10" s="1"/>
  <c r="L839" i="10" a="1"/>
  <c r="L839" i="10" s="1"/>
  <c r="L775" i="10" a="1"/>
  <c r="L775" i="10" s="1"/>
  <c r="L692" i="10" a="1"/>
  <c r="L692" i="10" s="1"/>
  <c r="L631" i="10" a="1"/>
  <c r="L631" i="10" s="1"/>
  <c r="L1035" i="10" a="1"/>
  <c r="L1035" i="10" s="1"/>
  <c r="L942" i="10" a="1"/>
  <c r="L942" i="10" s="1"/>
  <c r="L878" i="10" a="1"/>
  <c r="L878" i="10" s="1"/>
  <c r="L796" i="10" a="1"/>
  <c r="L796" i="10" s="1"/>
  <c r="L731" i="10" a="1"/>
  <c r="L731" i="10" s="1"/>
  <c r="L664" i="10" a="1"/>
  <c r="L664" i="10" s="1"/>
  <c r="L1065" i="10" a="1"/>
  <c r="L1065" i="10" s="1"/>
  <c r="L915" i="10" a="1"/>
  <c r="L915" i="10" s="1"/>
  <c r="L847" i="10" a="1"/>
  <c r="L847" i="10" s="1"/>
  <c r="L785" i="10" a="1"/>
  <c r="L785" i="10" s="1"/>
  <c r="L713" i="10" a="1"/>
  <c r="L713" i="10" s="1"/>
  <c r="L671" i="10" a="1"/>
  <c r="L671" i="10" s="1"/>
  <c r="L1104" i="10" a="1"/>
  <c r="L1104" i="10" s="1"/>
  <c r="L964" i="10" a="1"/>
  <c r="L964" i="10" s="1"/>
  <c r="L898" i="10" a="1"/>
  <c r="L898" i="10" s="1"/>
  <c r="L840" i="10" a="1"/>
  <c r="L840" i="10" s="1"/>
  <c r="L1058" i="10" a="1"/>
  <c r="L1058" i="10" s="1"/>
  <c r="L947" i="10" a="1"/>
  <c r="L947" i="10" s="1"/>
  <c r="L889" i="10" a="1"/>
  <c r="L889" i="10" s="1"/>
  <c r="L838" i="10" a="1"/>
  <c r="L838" i="10" s="1"/>
  <c r="L1028" i="10" a="1"/>
  <c r="L1028" i="10" s="1"/>
  <c r="L945" i="10" a="1"/>
  <c r="L945" i="10" s="1"/>
  <c r="L870" i="10" a="1"/>
  <c r="L870" i="10" s="1"/>
  <c r="L1091" i="10" a="1"/>
  <c r="L1091" i="10" s="1"/>
  <c r="L921" i="10" a="1"/>
  <c r="L921" i="10" s="1"/>
  <c r="L850" i="10" a="1"/>
  <c r="L850" i="10" s="1"/>
  <c r="L1111" i="10" a="1"/>
  <c r="L1111" i="10" s="1"/>
  <c r="L941" i="10" a="1"/>
  <c r="L941" i="10" s="1"/>
  <c r="L899" i="10" a="1"/>
  <c r="L899" i="10" s="1"/>
  <c r="L846" i="10" a="1"/>
  <c r="L846" i="10" s="1"/>
  <c r="L800" i="10" a="1"/>
  <c r="L800" i="10" s="1"/>
  <c r="L737" i="10" a="1"/>
  <c r="L737" i="10" s="1"/>
  <c r="L645" i="10" a="1"/>
  <c r="L645" i="10" s="1"/>
  <c r="L729" i="10" a="1"/>
  <c r="L729" i="10" s="1"/>
  <c r="L623" i="10" a="1"/>
  <c r="L623" i="10" s="1"/>
  <c r="L588" i="10" a="1"/>
  <c r="L588" i="10" s="1"/>
  <c r="L537" i="10" a="1"/>
  <c r="L537" i="10" s="1"/>
  <c r="L491" i="10" a="1"/>
  <c r="L491" i="10" s="1"/>
  <c r="L439" i="10" a="1"/>
  <c r="L439" i="10" s="1"/>
  <c r="L388" i="10" a="1"/>
  <c r="L388" i="10" s="1"/>
  <c r="L352" i="10" a="1"/>
  <c r="L352" i="10" s="1"/>
  <c r="L774" i="10" a="1"/>
  <c r="L774" i="10" s="1"/>
  <c r="L663" i="10" a="1"/>
  <c r="L663" i="10" s="1"/>
  <c r="L577" i="10" a="1"/>
  <c r="L577" i="10" s="1"/>
  <c r="L524" i="10" a="1"/>
  <c r="L524" i="10" s="1"/>
  <c r="L455" i="10" a="1"/>
  <c r="L455" i="10" s="1"/>
  <c r="L369" i="10" a="1"/>
  <c r="L369" i="10" s="1"/>
  <c r="L793" i="10" a="1"/>
  <c r="L793" i="10" s="1"/>
  <c r="L625" i="10" a="1"/>
  <c r="L625" i="10" s="1"/>
  <c r="L547" i="10" a="1"/>
  <c r="L547" i="10" s="1"/>
  <c r="L433" i="10" a="1"/>
  <c r="L433" i="10" s="1"/>
  <c r="L382" i="10" a="1"/>
  <c r="L382" i="10" s="1"/>
  <c r="L294" i="10" a="1"/>
  <c r="L294" i="10" s="1"/>
  <c r="L681" i="10" a="1"/>
  <c r="L681" i="10" s="1"/>
  <c r="L580" i="10" a="1"/>
  <c r="L580" i="10" s="1"/>
  <c r="L520" i="10" a="1"/>
  <c r="L520" i="10" s="1"/>
  <c r="L786" i="10" a="1"/>
  <c r="L786" i="10" s="1"/>
  <c r="L675" i="10" a="1"/>
  <c r="L675" i="10" s="1"/>
  <c r="L589" i="10" a="1"/>
  <c r="L589" i="10" s="1"/>
  <c r="L799" i="10" a="1"/>
  <c r="L799" i="10" s="1"/>
  <c r="L658" i="10" a="1"/>
  <c r="L658" i="10" s="1"/>
  <c r="L576" i="10" a="1"/>
  <c r="L576" i="10" s="1"/>
  <c r="L536" i="10" a="1"/>
  <c r="L536" i="10" s="1"/>
  <c r="L778" i="10" a="1"/>
  <c r="L778" i="10" s="1"/>
  <c r="L652" i="10" a="1"/>
  <c r="L652" i="10" s="1"/>
  <c r="L555" i="10" a="1"/>
  <c r="L555" i="10" s="1"/>
  <c r="L755" i="10" a="1"/>
  <c r="L755" i="10" s="1"/>
  <c r="L597" i="10" a="1"/>
  <c r="L597" i="10" s="1"/>
  <c r="L517" i="10" a="1"/>
  <c r="L517" i="10" s="1"/>
  <c r="L470" i="10" a="1"/>
  <c r="L470" i="10" s="1"/>
  <c r="L404" i="10" a="1"/>
  <c r="L404" i="10" s="1"/>
  <c r="L8" i="10" a="1"/>
  <c r="L8" i="10" s="1"/>
  <c r="L80" i="10" a="1"/>
  <c r="L80" i="10" s="1"/>
  <c r="L181" i="10" a="1"/>
  <c r="L181" i="10" s="1"/>
  <c r="L253" i="10" a="1"/>
  <c r="L253" i="10" s="1"/>
  <c r="L325" i="10" a="1"/>
  <c r="L325" i="10" s="1"/>
  <c r="L397" i="10" a="1"/>
  <c r="L397" i="10" s="1"/>
  <c r="L220" i="10" a="1"/>
  <c r="L220" i="10" s="1"/>
  <c r="L381" i="10" a="1"/>
  <c r="L381" i="10" s="1"/>
  <c r="L486" i="10" a="1"/>
  <c r="L486" i="10" s="1"/>
  <c r="L212" i="10" a="1"/>
  <c r="L212" i="10" s="1"/>
  <c r="L260" i="10" a="1"/>
  <c r="L260" i="10" s="1"/>
  <c r="L316" i="10" a="1"/>
  <c r="L316" i="10" s="1"/>
  <c r="L408" i="10" a="1"/>
  <c r="L408" i="10" s="1"/>
  <c r="L187" i="10" a="1"/>
  <c r="L187" i="10" s="1"/>
  <c r="L267" i="10" a="1"/>
  <c r="L267" i="10" s="1"/>
  <c r="L314" i="10" a="1"/>
  <c r="L314" i="10" s="1"/>
  <c r="L406" i="10" a="1"/>
  <c r="L406" i="10" s="1"/>
  <c r="L20" i="10" a="1"/>
  <c r="L20" i="10" s="1"/>
  <c r="L77" i="10" a="1"/>
  <c r="L77" i="10" s="1"/>
  <c r="L115" i="10" a="1"/>
  <c r="L115" i="10" s="1"/>
  <c r="L182" i="10" a="1"/>
  <c r="L182" i="10" s="1"/>
  <c r="L231" i="10" a="1"/>
  <c r="L231" i="10" s="1"/>
  <c r="L297" i="10" a="1"/>
  <c r="L297" i="10" s="1"/>
  <c r="L447" i="10" a="1"/>
  <c r="L447" i="10" s="1"/>
  <c r="L61" i="10" a="1"/>
  <c r="L61" i="10" s="1"/>
  <c r="L119" i="10" a="1"/>
  <c r="L119" i="10" s="1"/>
  <c r="L179" i="10" a="1"/>
  <c r="L179" i="10" s="1"/>
  <c r="L272" i="10" a="1"/>
  <c r="L272" i="10" s="1"/>
  <c r="L409" i="10" a="1"/>
  <c r="L409" i="10" s="1"/>
  <c r="L43" i="10" a="1"/>
  <c r="L43" i="10" s="1"/>
  <c r="L112" i="10" a="1"/>
  <c r="L112" i="10" s="1"/>
  <c r="L176" i="10" a="1"/>
  <c r="L176" i="10" s="1"/>
  <c r="L215" i="10" a="1"/>
  <c r="L215" i="10" s="1"/>
  <c r="L277" i="10" a="1"/>
  <c r="L277" i="10" s="1"/>
  <c r="L436" i="10" a="1"/>
  <c r="L436" i="10" s="1"/>
  <c r="L239" i="10" a="1"/>
  <c r="L239" i="10" s="1"/>
  <c r="L1377" i="10" a="1"/>
  <c r="L1377" i="10" s="1"/>
  <c r="L1228" i="10" a="1"/>
  <c r="L1228" i="10" s="1"/>
  <c r="L1304" i="10" a="1"/>
  <c r="L1304" i="10" s="1"/>
  <c r="L1391" i="10" a="1"/>
  <c r="L1391" i="10" s="1"/>
  <c r="L1424" i="10" a="1"/>
  <c r="L1424" i="10" s="1"/>
  <c r="L1017" i="10" a="1"/>
  <c r="L1017" i="10" s="1"/>
  <c r="L1148" i="10" a="1"/>
  <c r="L1148" i="10" s="1"/>
  <c r="L1152" i="10" a="1"/>
  <c r="L1152" i="10" s="1"/>
  <c r="L1269" i="10" a="1"/>
  <c r="L1269" i="10" s="1"/>
  <c r="L1136" i="10" a="1"/>
  <c r="L1136" i="10" s="1"/>
  <c r="L1023" i="10" a="1"/>
  <c r="L1023" i="10" s="1"/>
  <c r="L1113" i="10" a="1"/>
  <c r="L1113" i="10" s="1"/>
  <c r="L946" i="10" a="1"/>
  <c r="L946" i="10" s="1"/>
  <c r="L678" i="10" a="1"/>
  <c r="L678" i="10" s="1"/>
  <c r="L917" i="10" a="1"/>
  <c r="L917" i="10" s="1"/>
  <c r="L1032" i="10" a="1"/>
  <c r="L1032" i="10" s="1"/>
  <c r="L702" i="10" a="1"/>
  <c r="L702" i="10" s="1"/>
  <c r="L876" i="10" a="1"/>
  <c r="L876" i="10" s="1"/>
  <c r="L813" i="10" a="1"/>
  <c r="L813" i="10" s="1"/>
  <c r="L1025" i="10" a="1"/>
  <c r="L1025" i="10" s="1"/>
  <c r="L873" i="10" a="1"/>
  <c r="L873" i="10" s="1"/>
  <c r="L626" i="10" a="1"/>
  <c r="L626" i="10" s="1"/>
  <c r="L509" i="10" a="1"/>
  <c r="L509" i="10" s="1"/>
  <c r="L712" i="10" a="1"/>
  <c r="L712" i="10" s="1"/>
  <c r="L435" i="10" a="1"/>
  <c r="L435" i="10" s="1"/>
  <c r="L487" i="10" a="1"/>
  <c r="L487" i="10" s="1"/>
  <c r="L637" i="10" a="1"/>
  <c r="L637" i="10" s="1"/>
  <c r="L613" i="10" a="1"/>
  <c r="L613" i="10" s="1"/>
  <c r="L569" i="10" a="1"/>
  <c r="L569" i="10" s="1"/>
  <c r="L565" i="10" a="1"/>
  <c r="L565" i="10" s="1"/>
  <c r="L31" i="10" a="1"/>
  <c r="L31" i="10" s="1"/>
  <c r="L471" i="10" a="1"/>
  <c r="L471" i="10" s="1"/>
  <c r="L225" i="10" a="1"/>
  <c r="L225" i="10" s="1"/>
  <c r="L227" i="10" a="1"/>
  <c r="L227" i="10" s="1"/>
  <c r="L88" i="10" a="1"/>
  <c r="L88" i="10" s="1"/>
  <c r="L372" i="10" a="1"/>
  <c r="L372" i="10" s="1"/>
  <c r="L209" i="10" a="1"/>
  <c r="L209" i="10" s="1"/>
  <c r="L196" i="10" a="1"/>
  <c r="L196" i="10" s="1"/>
  <c r="L399" i="10" a="1"/>
  <c r="L399" i="10" s="1"/>
  <c r="L1459" i="10" a="1"/>
  <c r="L1459" i="10" s="1"/>
  <c r="L1426" i="10" a="1"/>
  <c r="L1426" i="10" s="1"/>
  <c r="L1439" i="10" a="1"/>
  <c r="L1439" i="10" s="1"/>
  <c r="L1456" i="10" a="1"/>
  <c r="L1456" i="10" s="1"/>
  <c r="L1012" i="10" a="1"/>
  <c r="L1012" i="10" s="1"/>
  <c r="L1072" i="10" a="1"/>
  <c r="L1072" i="10" s="1"/>
  <c r="L1020" i="10" a="1"/>
  <c r="L1020" i="10" s="1"/>
  <c r="L1225" i="10" a="1"/>
  <c r="L1225" i="10" s="1"/>
  <c r="L1068" i="10" a="1"/>
  <c r="L1068" i="10" s="1"/>
  <c r="L1093" i="10" a="1"/>
  <c r="L1093" i="10" s="1"/>
  <c r="L1041" i="10" a="1"/>
  <c r="L1041" i="10" s="1"/>
  <c r="L673" i="10" a="1"/>
  <c r="L673" i="10" s="1"/>
  <c r="L835" i="10" a="1"/>
  <c r="L835" i="10" s="1"/>
  <c r="L883" i="10" a="1"/>
  <c r="L883" i="10" s="1"/>
  <c r="L1000" i="10" a="1"/>
  <c r="L1000" i="10" s="1"/>
  <c r="L906" i="10" a="1"/>
  <c r="L906" i="10" s="1"/>
  <c r="L816" i="10" a="1"/>
  <c r="L816" i="10" s="1"/>
  <c r="L933" i="10" a="1"/>
  <c r="L933" i="10" s="1"/>
  <c r="L801" i="10" a="1"/>
  <c r="L801" i="10" s="1"/>
  <c r="L504" i="10" a="1"/>
  <c r="L504" i="10" s="1"/>
  <c r="L616" i="10" a="1"/>
  <c r="L616" i="10" s="1"/>
  <c r="L760" i="10" a="1"/>
  <c r="L760" i="10" s="1"/>
  <c r="L723" i="10" a="1"/>
  <c r="L723" i="10" s="1"/>
  <c r="L609" i="10" a="1"/>
  <c r="L609" i="10" s="1"/>
  <c r="L560" i="10" a="1"/>
  <c r="L560" i="10" s="1"/>
  <c r="L694" i="10" a="1"/>
  <c r="L694" i="10" s="1"/>
  <c r="L136" i="10" a="1"/>
  <c r="L136" i="10" s="1"/>
  <c r="L282" i="10" a="1"/>
  <c r="L282" i="10" s="1"/>
  <c r="L355" i="10" a="1"/>
  <c r="L355" i="10" s="1"/>
  <c r="L467" i="10" a="1"/>
  <c r="L467" i="10" s="1"/>
  <c r="L216" i="10" a="1"/>
  <c r="L216" i="10" s="1"/>
  <c r="L224" i="10" a="1"/>
  <c r="L224" i="10" s="1"/>
  <c r="L145" i="10" a="1"/>
  <c r="L145" i="10" s="1"/>
  <c r="L1373" i="10" a="1"/>
  <c r="L1373" i="10" s="1"/>
  <c r="L1165" i="10" a="1"/>
  <c r="L1165" i="10" s="1"/>
  <c r="L1437" i="10" a="1"/>
  <c r="L1437" i="10" s="1"/>
  <c r="L1454" i="10" a="1"/>
  <c r="L1454" i="10" s="1"/>
  <c r="L1406" i="10" a="1"/>
  <c r="L1406" i="10" s="1"/>
  <c r="L924" i="10" a="1"/>
  <c r="L924" i="10" s="1"/>
  <c r="L1201" i="10" a="1"/>
  <c r="L1201" i="10" s="1"/>
  <c r="L1381" i="10" a="1"/>
  <c r="L1381" i="10" s="1"/>
  <c r="L1425" i="10" a="1"/>
  <c r="L1425" i="10" s="1"/>
  <c r="L1227" i="10" a="1"/>
  <c r="L1227" i="10" s="1"/>
  <c r="L789" i="10" a="1"/>
  <c r="L789" i="10" s="1"/>
  <c r="L826" i="10" a="1"/>
  <c r="L826" i="10" s="1"/>
  <c r="L867" i="10" a="1"/>
  <c r="L867" i="10" s="1"/>
  <c r="L930" i="10" a="1"/>
  <c r="L930" i="10" s="1"/>
  <c r="L854" i="10" a="1"/>
  <c r="L854" i="10" s="1"/>
  <c r="L975" i="10" a="1"/>
  <c r="L975" i="10" s="1"/>
  <c r="L864" i="10" a="1"/>
  <c r="L864" i="10" s="1"/>
  <c r="L595" i="10" a="1"/>
  <c r="L595" i="10" s="1"/>
  <c r="L371" i="10" a="1"/>
  <c r="L371" i="10" s="1"/>
  <c r="L413" i="10" a="1"/>
  <c r="L413" i="10" s="1"/>
  <c r="L405" i="10" a="1"/>
  <c r="L405" i="10" s="1"/>
  <c r="L505" i="10" a="1"/>
  <c r="L505" i="10" s="1"/>
  <c r="L722" i="10" a="1"/>
  <c r="L722" i="10" s="1"/>
  <c r="L783" i="10" a="1"/>
  <c r="L783" i="10" s="1"/>
  <c r="L309" i="10" a="1"/>
  <c r="L309" i="10" s="1"/>
  <c r="L373" i="10" a="1"/>
  <c r="L373" i="10" s="1"/>
  <c r="L286" i="10" a="1"/>
  <c r="L286" i="10" s="1"/>
  <c r="L363" i="10" a="1"/>
  <c r="L363" i="10" s="1"/>
  <c r="L262" i="10" a="1"/>
  <c r="L262" i="10" s="1"/>
  <c r="L237" i="10" a="1"/>
  <c r="L237" i="10" s="1"/>
  <c r="L254" i="10" a="1"/>
  <c r="L254" i="10" s="1"/>
  <c r="L315" i="10" a="1"/>
  <c r="L315" i="10" s="1"/>
  <c r="L1395" i="10" a="1"/>
  <c r="L1395" i="10" s="1"/>
  <c r="L1409" i="10" a="1"/>
  <c r="L1409" i="10" s="1"/>
  <c r="L1378" i="10" a="1"/>
  <c r="L1378" i="10" s="1"/>
  <c r="L1362" i="10" a="1"/>
  <c r="L1362" i="10" s="1"/>
  <c r="L1191" i="10" a="1"/>
  <c r="L1191" i="10" s="1"/>
  <c r="L1214" i="10" a="1"/>
  <c r="L1214" i="10" s="1"/>
  <c r="L1372" i="10" a="1"/>
  <c r="L1372" i="10" s="1"/>
  <c r="L1127" i="10" a="1"/>
  <c r="L1127" i="10" s="1"/>
  <c r="L1137" i="10" a="1"/>
  <c r="L1137" i="10" s="1"/>
  <c r="L853" i="10" a="1"/>
  <c r="L853" i="10" s="1"/>
  <c r="L895" i="10" a="1"/>
  <c r="L895" i="10" s="1"/>
  <c r="L858" i="10" a="1"/>
  <c r="L858" i="10" s="1"/>
  <c r="L989" i="10" a="1"/>
  <c r="L989" i="10" s="1"/>
  <c r="L1070" i="10" a="1"/>
  <c r="L1070" i="10" s="1"/>
  <c r="L968" i="10" a="1"/>
  <c r="L968" i="10" s="1"/>
  <c r="L668" i="10" a="1"/>
  <c r="L668" i="10" s="1"/>
  <c r="L592" i="10" a="1"/>
  <c r="L592" i="10" s="1"/>
  <c r="L696" i="10" a="1"/>
  <c r="L696" i="10" s="1"/>
  <c r="L334" i="10" a="1"/>
  <c r="L334" i="10" s="1"/>
  <c r="L709" i="10" a="1"/>
  <c r="L709" i="10" s="1"/>
  <c r="L510" i="10" a="1"/>
  <c r="L510" i="10" s="1"/>
  <c r="L583" i="10" a="1"/>
  <c r="L583" i="10" s="1"/>
  <c r="L293" i="10" a="1"/>
  <c r="L293" i="10" s="1"/>
  <c r="L298" i="10" a="1"/>
  <c r="L298" i="10" s="1"/>
  <c r="L303" i="10" a="1"/>
  <c r="L303" i="10" s="1"/>
  <c r="L387" i="10" a="1"/>
  <c r="L387" i="10" s="1"/>
  <c r="L438" i="10" a="1"/>
  <c r="L438" i="10" s="1"/>
  <c r="L377" i="10" a="1"/>
  <c r="L377" i="10" s="1"/>
  <c r="L26" i="10" a="1"/>
  <c r="L26" i="10" s="1"/>
  <c r="L118" i="10" a="1"/>
  <c r="L118" i="10" s="1"/>
  <c r="L146" i="10" a="1"/>
  <c r="L146" i="10" s="1"/>
  <c r="L84" i="10" a="1"/>
  <c r="L84" i="10" s="1"/>
  <c r="L19" i="10" a="1"/>
  <c r="L19" i="10" s="1"/>
  <c r="L108" i="10" a="1"/>
  <c r="L108" i="10" s="1"/>
  <c r="L221" i="10" a="1"/>
  <c r="L221" i="10" s="1"/>
  <c r="L289" i="10" a="1"/>
  <c r="L289" i="10" s="1"/>
  <c r="L332" i="10" a="1"/>
  <c r="L332" i="10" s="1"/>
  <c r="L1440" i="10" a="1"/>
  <c r="L1440" i="10" s="1"/>
  <c r="L1386" i="10" a="1"/>
  <c r="L1386" i="10" s="1"/>
  <c r="L1341" i="10" a="1"/>
  <c r="L1341" i="10" s="1"/>
  <c r="L1263" i="10" a="1"/>
  <c r="L1263" i="10" s="1"/>
  <c r="L1208" i="10" a="1"/>
  <c r="L1208" i="10" s="1"/>
  <c r="L1357" i="10" a="1"/>
  <c r="L1357" i="10" s="1"/>
  <c r="L1270" i="10" a="1"/>
  <c r="L1270" i="10" s="1"/>
  <c r="L1194" i="10" a="1"/>
  <c r="L1194" i="10" s="1"/>
  <c r="L1432" i="10" a="1"/>
  <c r="L1432" i="10" s="1"/>
  <c r="L1355" i="10" a="1"/>
  <c r="L1355" i="10" s="1"/>
  <c r="L1320" i="10" a="1"/>
  <c r="L1320" i="10" s="1"/>
  <c r="L1257" i="10" a="1"/>
  <c r="L1257" i="10" s="1"/>
  <c r="L1190" i="10" a="1"/>
  <c r="L1190" i="10" s="1"/>
  <c r="L1445" i="10" a="1"/>
  <c r="L1445" i="10" s="1"/>
  <c r="L1414" i="10" a="1"/>
  <c r="L1414" i="10" s="1"/>
  <c r="L1367" i="10" a="1"/>
  <c r="L1367" i="10" s="1"/>
  <c r="L1307" i="10" a="1"/>
  <c r="L1307" i="10" s="1"/>
  <c r="L1249" i="10" a="1"/>
  <c r="L1249" i="10" s="1"/>
  <c r="L1460" i="10" a="1"/>
  <c r="L1460" i="10" s="1"/>
  <c r="L1427" i="10" a="1"/>
  <c r="L1427" i="10" s="1"/>
  <c r="L1319" i="10" a="1"/>
  <c r="L1319" i="10" s="1"/>
  <c r="L1186" i="10" a="1"/>
  <c r="L1186" i="10" s="1"/>
  <c r="L1107" i="10" a="1"/>
  <c r="L1107" i="10" s="1"/>
  <c r="L1038" i="10" a="1"/>
  <c r="L1038" i="10" s="1"/>
  <c r="L972" i="10" a="1"/>
  <c r="L972" i="10" s="1"/>
  <c r="L1385" i="10" a="1"/>
  <c r="L1385" i="10" s="1"/>
  <c r="L1282" i="10" a="1"/>
  <c r="L1282" i="10" s="1"/>
  <c r="L1158" i="10" a="1"/>
  <c r="L1158" i="10" s="1"/>
  <c r="L1114" i="10" a="1"/>
  <c r="L1114" i="10" s="1"/>
  <c r="L1045" i="10" a="1"/>
  <c r="L1045" i="10" s="1"/>
  <c r="L981" i="10" a="1"/>
  <c r="L981" i="10" s="1"/>
  <c r="L1296" i="10" a="1"/>
  <c r="L1296" i="10" s="1"/>
  <c r="L1170" i="10" a="1"/>
  <c r="L1170" i="10" s="1"/>
  <c r="L1102" i="10" a="1"/>
  <c r="L1102" i="10" s="1"/>
  <c r="L1029" i="10" a="1"/>
  <c r="L1029" i="10" s="1"/>
  <c r="L1408" i="10" a="1"/>
  <c r="L1408" i="10" s="1"/>
  <c r="L1310" i="10" a="1"/>
  <c r="L1310" i="10" s="1"/>
  <c r="L1179" i="10" a="1"/>
  <c r="L1179" i="10" s="1"/>
  <c r="L1082" i="10" a="1"/>
  <c r="L1082" i="10" s="1"/>
  <c r="L1301" i="10" a="1"/>
  <c r="L1301" i="10" s="1"/>
  <c r="L1157" i="10" a="1"/>
  <c r="L1157" i="10" s="1"/>
  <c r="L1103" i="10" a="1"/>
  <c r="L1103" i="10" s="1"/>
  <c r="L1309" i="10" a="1"/>
  <c r="L1309" i="10" s="1"/>
  <c r="L1155" i="10" a="1"/>
  <c r="L1155" i="10" s="1"/>
  <c r="L1088" i="10" a="1"/>
  <c r="L1088" i="10" s="1"/>
  <c r="L1037" i="10" a="1"/>
  <c r="L1037" i="10" s="1"/>
  <c r="L987" i="10" a="1"/>
  <c r="L987" i="10" s="1"/>
  <c r="L1398" i="10" a="1"/>
  <c r="L1398" i="10" s="1"/>
  <c r="L1187" i="10" a="1"/>
  <c r="L1187" i="10" s="1"/>
  <c r="L1118" i="10" a="1"/>
  <c r="L1118" i="10" s="1"/>
  <c r="L1354" i="10" a="1"/>
  <c r="L1354" i="10" s="1"/>
  <c r="L1278" i="10" a="1"/>
  <c r="L1278" i="10" s="1"/>
  <c r="L1203" i="10" a="1"/>
  <c r="L1203" i="10" s="1"/>
  <c r="L1125" i="10" a="1"/>
  <c r="L1125" i="10" s="1"/>
  <c r="L956" i="10" a="1"/>
  <c r="L956" i="10" s="1"/>
  <c r="L892" i="10" a="1"/>
  <c r="L892" i="10" s="1"/>
  <c r="L837" i="10" a="1"/>
  <c r="L837" i="10" s="1"/>
  <c r="L768" i="10" a="1"/>
  <c r="L768" i="10" s="1"/>
  <c r="L687" i="10" a="1"/>
  <c r="L687" i="10" s="1"/>
  <c r="L624" i="10" a="1"/>
  <c r="L624" i="10" s="1"/>
  <c r="L1021" i="10" a="1"/>
  <c r="L1021" i="10" s="1"/>
  <c r="L927" i="10" a="1"/>
  <c r="L927" i="10" s="1"/>
  <c r="L869" i="10" a="1"/>
  <c r="L869" i="10" s="1"/>
  <c r="L780" i="10" a="1"/>
  <c r="L780" i="10" s="1"/>
  <c r="L726" i="10" a="1"/>
  <c r="L726" i="10" s="1"/>
  <c r="L657" i="10" a="1"/>
  <c r="L657" i="10" s="1"/>
  <c r="L1059" i="10" a="1"/>
  <c r="L1059" i="10" s="1"/>
  <c r="L913" i="10" a="1"/>
  <c r="L913" i="10" s="1"/>
  <c r="L842" i="10" a="1"/>
  <c r="L842" i="10" s="1"/>
  <c r="L771" i="10" a="1"/>
  <c r="L771" i="10" s="1"/>
  <c r="L706" i="10" a="1"/>
  <c r="L706" i="10" s="1"/>
  <c r="L669" i="10" a="1"/>
  <c r="L669" i="10" s="1"/>
  <c r="L1078" i="10" a="1"/>
  <c r="L1078" i="10" s="1"/>
  <c r="L962" i="10" a="1"/>
  <c r="L962" i="10" s="1"/>
  <c r="L893" i="10" a="1"/>
  <c r="L893" i="10" s="1"/>
  <c r="L833" i="10" a="1"/>
  <c r="L833" i="10" s="1"/>
  <c r="L1042" i="10" a="1"/>
  <c r="L1042" i="10" s="1"/>
  <c r="L932" i="10" a="1"/>
  <c r="L932" i="10" s="1"/>
  <c r="L881" i="10" a="1"/>
  <c r="L881" i="10" s="1"/>
  <c r="L827" i="10" a="1"/>
  <c r="L827" i="10" s="1"/>
  <c r="L1004" i="10" a="1"/>
  <c r="L1004" i="10" s="1"/>
  <c r="L943" i="10" a="1"/>
  <c r="L943" i="10" s="1"/>
  <c r="L859" i="10" a="1"/>
  <c r="L859" i="10" s="1"/>
  <c r="L1052" i="10" a="1"/>
  <c r="L1052" i="10" s="1"/>
  <c r="L914" i="10" a="1"/>
  <c r="L914" i="10" s="1"/>
  <c r="L848" i="10" a="1"/>
  <c r="L848" i="10" s="1"/>
  <c r="L1039" i="10" a="1"/>
  <c r="L1039" i="10" s="1"/>
  <c r="L939" i="10" a="1"/>
  <c r="L939" i="10" s="1"/>
  <c r="L897" i="10" a="1"/>
  <c r="L897" i="10" s="1"/>
  <c r="L834" i="10" a="1"/>
  <c r="L834" i="10" s="1"/>
  <c r="L791" i="10" a="1"/>
  <c r="L791" i="10" s="1"/>
  <c r="L735" i="10" a="1"/>
  <c r="L735" i="10" s="1"/>
  <c r="L642" i="10" a="1"/>
  <c r="L642" i="10" s="1"/>
  <c r="L707" i="10" a="1"/>
  <c r="L707" i="10" s="1"/>
  <c r="L612" i="10" a="1"/>
  <c r="L612" i="10" s="1"/>
  <c r="L570" i="10" a="1"/>
  <c r="L570" i="10" s="1"/>
  <c r="L528" i="10" a="1"/>
  <c r="L528" i="10" s="1"/>
  <c r="L489" i="10" a="1"/>
  <c r="L489" i="10" s="1"/>
  <c r="L437" i="10" a="1"/>
  <c r="L437" i="10" s="1"/>
  <c r="L386" i="10" a="1"/>
  <c r="L386" i="10" s="1"/>
  <c r="L342" i="10" a="1"/>
  <c r="L342" i="10" s="1"/>
  <c r="L763" i="10" a="1"/>
  <c r="L763" i="10" s="1"/>
  <c r="L654" i="10" a="1"/>
  <c r="L654" i="10" s="1"/>
  <c r="L575" i="10" a="1"/>
  <c r="L575" i="10" s="1"/>
  <c r="L522" i="10" a="1"/>
  <c r="L522" i="10" s="1"/>
  <c r="L453" i="10" a="1"/>
  <c r="L453" i="10" s="1"/>
  <c r="L367" i="10" a="1"/>
  <c r="L367" i="10" s="1"/>
  <c r="L790" i="10" a="1"/>
  <c r="L790" i="10" s="1"/>
  <c r="L618" i="10" a="1"/>
  <c r="L618" i="10" s="1"/>
  <c r="L540" i="10" a="1"/>
  <c r="L540" i="10" s="1"/>
  <c r="L423" i="10" a="1"/>
  <c r="L423" i="10" s="1"/>
  <c r="L380" i="10" a="1"/>
  <c r="L380" i="10" s="1"/>
  <c r="L287" i="10" a="1"/>
  <c r="L287" i="10" s="1"/>
  <c r="L665" i="10" a="1"/>
  <c r="L665" i="10" s="1"/>
  <c r="L566" i="10" a="1"/>
  <c r="L566" i="10" s="1"/>
  <c r="L518" i="10" a="1"/>
  <c r="L518" i="10" s="1"/>
  <c r="L781" i="10" a="1"/>
  <c r="L781" i="10" s="1"/>
  <c r="L667" i="10" a="1"/>
  <c r="L667" i="10" s="1"/>
  <c r="L587" i="10" a="1"/>
  <c r="L587" i="10" s="1"/>
  <c r="L795" i="10" a="1"/>
  <c r="L795" i="10" s="1"/>
  <c r="L647" i="10" a="1"/>
  <c r="L647" i="10" s="1"/>
  <c r="L574" i="10" a="1"/>
  <c r="L574" i="10" s="1"/>
  <c r="L534" i="10" a="1"/>
  <c r="L534" i="10" s="1"/>
  <c r="L769" i="10" a="1"/>
  <c r="L769" i="10" s="1"/>
  <c r="L628" i="10" a="1"/>
  <c r="L628" i="10" s="1"/>
  <c r="L553" i="10" a="1"/>
  <c r="L553" i="10" s="1"/>
  <c r="L741" i="10" a="1"/>
  <c r="L741" i="10" s="1"/>
  <c r="L581" i="10" a="1"/>
  <c r="L581" i="10" s="1"/>
  <c r="L515" i="10" a="1"/>
  <c r="L515" i="10" s="1"/>
  <c r="L450" i="10" a="1"/>
  <c r="L450" i="10" s="1"/>
  <c r="L395" i="10" a="1"/>
  <c r="L395" i="10" s="1"/>
  <c r="L16" i="10" a="1"/>
  <c r="L16" i="10" s="1"/>
  <c r="L98" i="10" a="1"/>
  <c r="L98" i="10" s="1"/>
  <c r="L183" i="10" a="1"/>
  <c r="L183" i="10" s="1"/>
  <c r="L258" i="10" a="1"/>
  <c r="L258" i="10" s="1"/>
  <c r="L335" i="10" a="1"/>
  <c r="L335" i="10" s="1"/>
  <c r="L451" i="10" a="1"/>
  <c r="L451" i="10" s="1"/>
  <c r="L223" i="10" a="1"/>
  <c r="L223" i="10" s="1"/>
  <c r="L389" i="10" a="1"/>
  <c r="L389" i="10" s="1"/>
  <c r="L161" i="10" a="1"/>
  <c r="L161" i="10" s="1"/>
  <c r="L214" i="10" a="1"/>
  <c r="L214" i="10" s="1"/>
  <c r="L265" i="10" a="1"/>
  <c r="L265" i="10" s="1"/>
  <c r="L318" i="10" a="1"/>
  <c r="L318" i="10" s="1"/>
  <c r="L419" i="10" a="1"/>
  <c r="L419" i="10" s="1"/>
  <c r="L194" i="10" a="1"/>
  <c r="L194" i="10" s="1"/>
  <c r="L276" i="10" a="1"/>
  <c r="L276" i="10" s="1"/>
  <c r="L333" i="10" a="1"/>
  <c r="L333" i="10" s="1"/>
  <c r="L411" i="10" a="1"/>
  <c r="L411" i="10" s="1"/>
  <c r="L30" i="10" a="1"/>
  <c r="L30" i="10" s="1"/>
  <c r="L79" i="10" a="1"/>
  <c r="L79" i="10" s="1"/>
  <c r="L127" i="10" a="1"/>
  <c r="L127" i="10" s="1"/>
  <c r="L197" i="10" a="1"/>
  <c r="L197" i="10" s="1"/>
  <c r="L234" i="10" a="1"/>
  <c r="L234" i="10" s="1"/>
  <c r="L310" i="10" a="1"/>
  <c r="L310" i="10" s="1"/>
  <c r="L490" i="10" a="1"/>
  <c r="L490" i="10" s="1"/>
  <c r="L67" i="10" a="1"/>
  <c r="L67" i="10" s="1"/>
  <c r="L124" i="10" a="1"/>
  <c r="L124" i="10" s="1"/>
  <c r="L184" i="10" a="1"/>
  <c r="L184" i="10" s="1"/>
  <c r="L283" i="10" a="1"/>
  <c r="L283" i="10" s="1"/>
  <c r="L417" i="10" a="1"/>
  <c r="L417" i="10" s="1"/>
  <c r="L50" i="10" a="1"/>
  <c r="L50" i="10" s="1"/>
  <c r="L129" i="10" a="1"/>
  <c r="L129" i="10" s="1"/>
  <c r="L191" i="10" a="1"/>
  <c r="L191" i="10" s="1"/>
  <c r="L226" i="10" a="1"/>
  <c r="L226" i="10" s="1"/>
  <c r="L279" i="10" a="1"/>
  <c r="L279" i="10" s="1"/>
  <c r="L442" i="10" a="1"/>
  <c r="L442" i="10" s="1"/>
  <c r="L394" i="10" a="1"/>
  <c r="L394" i="10" s="1"/>
  <c r="L1259" i="10" a="1"/>
  <c r="L1259" i="10" s="1"/>
  <c r="L1428" i="10" a="1"/>
  <c r="L1428" i="10" s="1"/>
  <c r="L1159" i="10" a="1"/>
  <c r="L1159" i="10" s="1"/>
  <c r="L1277" i="10" a="1"/>
  <c r="L1277" i="10" s="1"/>
  <c r="L1173" i="10" a="1"/>
  <c r="L1173" i="10" s="1"/>
  <c r="L1345" i="10" a="1"/>
  <c r="L1345" i="10" s="1"/>
  <c r="L1258" i="10" a="1"/>
  <c r="L1258" i="10" s="1"/>
  <c r="L1396" i="10" a="1"/>
  <c r="L1396" i="10" s="1"/>
  <c r="L1230" i="10" a="1"/>
  <c r="L1230" i="10" s="1"/>
  <c r="L1073" i="10" a="1"/>
  <c r="L1073" i="10" s="1"/>
  <c r="L1166" i="10" a="1"/>
  <c r="L1166" i="10" s="1"/>
  <c r="L1057" i="10" a="1"/>
  <c r="L1057" i="10" s="1"/>
  <c r="L754" i="10" a="1"/>
  <c r="L754" i="10" s="1"/>
  <c r="L844" i="10" a="1"/>
  <c r="L844" i="10" s="1"/>
  <c r="L885" i="10" a="1"/>
  <c r="L885" i="10" s="1"/>
  <c r="L660" i="10" a="1"/>
  <c r="L660" i="10" s="1"/>
  <c r="L829" i="10" a="1"/>
  <c r="L829" i="10" s="1"/>
  <c r="L985" i="10" a="1"/>
  <c r="L985" i="10" s="1"/>
  <c r="L887" i="10" a="1"/>
  <c r="L887" i="10" s="1"/>
  <c r="L830" i="10" a="1"/>
  <c r="L830" i="10" s="1"/>
  <c r="L682" i="10" a="1"/>
  <c r="L682" i="10" s="1"/>
  <c r="L477" i="10" a="1"/>
  <c r="L477" i="10" s="1"/>
  <c r="L632" i="10" a="1"/>
  <c r="L632" i="10" s="1"/>
  <c r="L362" i="10" a="1"/>
  <c r="L362" i="10" s="1"/>
  <c r="L357" i="10" a="1"/>
  <c r="L357" i="10" s="1"/>
  <c r="L514" i="10" a="1"/>
  <c r="L514" i="10" s="1"/>
  <c r="L739" i="10" a="1"/>
  <c r="L739" i="10" s="1"/>
  <c r="L619" i="10" a="1"/>
  <c r="L619" i="10" s="1"/>
  <c r="L499" i="10" a="1"/>
  <c r="L499" i="10" s="1"/>
  <c r="L116" i="10" a="1"/>
  <c r="L116" i="10" s="1"/>
  <c r="L243" i="10" a="1"/>
  <c r="L243" i="10" s="1"/>
  <c r="L278" i="10" a="1"/>
  <c r="L278" i="10" s="1"/>
  <c r="L290" i="10" a="1"/>
  <c r="L290" i="10" s="1"/>
  <c r="L137" i="10" a="1"/>
  <c r="L137" i="10" s="1"/>
  <c r="L17" i="10" a="1"/>
  <c r="L17" i="10" s="1"/>
  <c r="L353" i="10" a="1"/>
  <c r="L353" i="10" s="1"/>
  <c r="L249" i="10" a="1"/>
  <c r="L249" i="10" s="1"/>
  <c r="L1419" i="10" a="1"/>
  <c r="L1419" i="10" s="1"/>
  <c r="L1297" i="10" a="1"/>
  <c r="L1297" i="10" s="1"/>
  <c r="L1339" i="10" a="1"/>
  <c r="L1339" i="10" s="1"/>
  <c r="L1389" i="10" a="1"/>
  <c r="L1389" i="10" s="1"/>
  <c r="L1394" i="10" a="1"/>
  <c r="L1394" i="10" s="1"/>
  <c r="L1448" i="10" a="1"/>
  <c r="L1448" i="10" s="1"/>
  <c r="L1010" i="10" a="1"/>
  <c r="L1010" i="10" s="1"/>
  <c r="L1087" i="10" a="1"/>
  <c r="L1087" i="10" s="1"/>
  <c r="L1446" i="10" a="1"/>
  <c r="L1446" i="10" s="1"/>
  <c r="L1144" i="10" a="1"/>
  <c r="L1144" i="10" s="1"/>
  <c r="L1149" i="10" a="1"/>
  <c r="L1149" i="10" s="1"/>
  <c r="L1189" i="10" a="1"/>
  <c r="L1189" i="10" s="1"/>
  <c r="L1101" i="10" a="1"/>
  <c r="L1101" i="10" s="1"/>
  <c r="L757" i="10" a="1"/>
  <c r="L757" i="10" s="1"/>
  <c r="L815" i="10" a="1"/>
  <c r="L815" i="10" s="1"/>
  <c r="L934" i="10" a="1"/>
  <c r="L934" i="10" s="1"/>
  <c r="L861" i="10" a="1"/>
  <c r="L861" i="10" s="1"/>
  <c r="L1006" i="10" a="1"/>
  <c r="L1006" i="10" s="1"/>
  <c r="L866" i="10" a="1"/>
  <c r="L866" i="10" s="1"/>
  <c r="L674" i="10" a="1"/>
  <c r="L674" i="10" s="1"/>
  <c r="L463" i="10" a="1"/>
  <c r="L463" i="10" s="1"/>
  <c r="L542" i="10" a="1"/>
  <c r="L542" i="10" s="1"/>
  <c r="L345" i="10" a="1"/>
  <c r="L345" i="10" s="1"/>
  <c r="L350" i="10" a="1"/>
  <c r="L350" i="10" s="1"/>
  <c r="L725" i="10" a="1"/>
  <c r="L725" i="10" s="1"/>
  <c r="L523" i="10" a="1"/>
  <c r="L523" i="10" s="1"/>
  <c r="L546" i="10" a="1"/>
  <c r="L546" i="10" s="1"/>
  <c r="L38" i="10" a="1"/>
  <c r="L38" i="10" s="1"/>
  <c r="L474" i="10" a="1"/>
  <c r="L474" i="10" s="1"/>
  <c r="L232" i="10" a="1"/>
  <c r="L232" i="10" s="1"/>
  <c r="L358" i="10" a="1"/>
  <c r="L358" i="10" s="1"/>
  <c r="L148" i="10" a="1"/>
  <c r="L148" i="10" s="1"/>
  <c r="L25" i="10" a="1"/>
  <c r="L25" i="10" s="1"/>
  <c r="L496" i="10" a="1"/>
  <c r="L496" i="10" s="1"/>
  <c r="L306" i="10" a="1"/>
  <c r="L306" i="10" s="1"/>
  <c r="L313" i="10" a="1"/>
  <c r="L313" i="10" s="1"/>
  <c r="L1402" i="10" a="1"/>
  <c r="L1402" i="10" s="1"/>
  <c r="L1336" i="10" a="1"/>
  <c r="L1336" i="10" s="1"/>
  <c r="L1337" i="10" a="1"/>
  <c r="L1337" i="10" s="1"/>
  <c r="L1265" i="10" a="1"/>
  <c r="L1265" i="10" s="1"/>
  <c r="L1335" i="10" a="1"/>
  <c r="L1335" i="10" s="1"/>
  <c r="L1069" i="10" a="1"/>
  <c r="L1069" i="10" s="1"/>
  <c r="L1067" i="10" a="1"/>
  <c r="L1067" i="10" s="1"/>
  <c r="L1222" i="10" a="1"/>
  <c r="L1222" i="10" s="1"/>
  <c r="L1061" i="10" a="1"/>
  <c r="L1061" i="10" s="1"/>
  <c r="L1303" i="10" a="1"/>
  <c r="L1303" i="10" s="1"/>
  <c r="L871" i="10" a="1"/>
  <c r="L871" i="10" s="1"/>
  <c r="L900" i="10" a="1"/>
  <c r="L900" i="10" s="1"/>
  <c r="L1018" i="10" a="1"/>
  <c r="L1018" i="10" s="1"/>
  <c r="L653" i="10" a="1"/>
  <c r="L653" i="10" s="1"/>
  <c r="L957" i="10" a="1"/>
  <c r="L957" i="10" s="1"/>
  <c r="L811" i="10" a="1"/>
  <c r="L811" i="10" s="1"/>
  <c r="L912" i="10" a="1"/>
  <c r="L912" i="10" s="1"/>
  <c r="L649" i="10" a="1"/>
  <c r="L649" i="10" s="1"/>
  <c r="L402" i="10" a="1"/>
  <c r="L402" i="10" s="1"/>
  <c r="L535" i="10" a="1"/>
  <c r="L535" i="10" s="1"/>
  <c r="L480" i="10" a="1"/>
  <c r="L480" i="10" s="1"/>
  <c r="L538" i="10" a="1"/>
  <c r="L538" i="10" s="1"/>
  <c r="L603" i="10" a="1"/>
  <c r="L603" i="10" s="1"/>
  <c r="L691" i="10" a="1"/>
  <c r="L691" i="10" s="1"/>
  <c r="L40" i="10" a="1"/>
  <c r="L40" i="10" s="1"/>
  <c r="L198" i="10" a="1"/>
  <c r="L198" i="10" s="1"/>
  <c r="L360" i="10" a="1"/>
  <c r="L360" i="10" s="1"/>
  <c r="L478" i="10" a="1"/>
  <c r="L478" i="10" s="1"/>
  <c r="L422" i="10" a="1"/>
  <c r="L422" i="10" s="1"/>
  <c r="L375" i="10" a="1"/>
  <c r="L375" i="10" s="1"/>
  <c r="L308" i="10" a="1"/>
  <c r="L308" i="10" s="1"/>
  <c r="L488" i="10" a="1"/>
  <c r="L488" i="10" s="1"/>
  <c r="L1288" i="10" a="1"/>
  <c r="L1288" i="10" s="1"/>
  <c r="L1334" i="10" a="1"/>
  <c r="L1334" i="10" s="1"/>
  <c r="L1330" i="10" a="1"/>
  <c r="L1330" i="10" s="1"/>
  <c r="L1254" i="10" a="1"/>
  <c r="L1254" i="10" s="1"/>
  <c r="L1128" i="10" a="1"/>
  <c r="L1128" i="10" s="1"/>
  <c r="L1119" i="10" a="1"/>
  <c r="L1119" i="10" s="1"/>
  <c r="L1213" i="10" a="1"/>
  <c r="L1213" i="10" s="1"/>
  <c r="L1009" i="10" a="1"/>
  <c r="L1009" i="10" s="1"/>
  <c r="L1071" i="10" a="1"/>
  <c r="L1071" i="10" s="1"/>
  <c r="L919" i="10" a="1"/>
  <c r="L919" i="10" s="1"/>
  <c r="L958" i="10" a="1"/>
  <c r="L958" i="10" s="1"/>
  <c r="L1007" i="10" a="1"/>
  <c r="L1007" i="10" s="1"/>
  <c r="L646" i="10" a="1"/>
  <c r="L646" i="10" s="1"/>
  <c r="L852" i="10" a="1"/>
  <c r="L852" i="10" s="1"/>
  <c r="L797" i="10" a="1"/>
  <c r="L797" i="10" s="1"/>
  <c r="L756" i="10" a="1"/>
  <c r="L756" i="10" s="1"/>
  <c r="L549" i="10" a="1"/>
  <c r="L549" i="10" s="1"/>
  <c r="L604" i="10" a="1"/>
  <c r="L604" i="10" s="1"/>
  <c r="L635" i="10" a="1"/>
  <c r="L635" i="10" s="1"/>
  <c r="L593" i="10" a="1"/>
  <c r="L593" i="10" s="1"/>
  <c r="L686" i="10" a="1"/>
  <c r="L686" i="10" s="1"/>
  <c r="L772" i="10" a="1"/>
  <c r="L772" i="10" s="1"/>
  <c r="L60" i="10" a="1"/>
  <c r="L60" i="10" s="1"/>
  <c r="L378" i="10" a="1"/>
  <c r="L378" i="10" s="1"/>
  <c r="L368" i="10" a="1"/>
  <c r="L368" i="10" s="1"/>
  <c r="L4" i="10" a="1"/>
  <c r="L4" i="10" s="1"/>
  <c r="L41" i="10" a="1"/>
  <c r="L41" i="10" s="1"/>
  <c r="L27" i="10" a="1"/>
  <c r="L27" i="10" s="1"/>
  <c r="L343" i="10" a="1"/>
  <c r="L343" i="10" s="1"/>
  <c r="L35" i="10" a="1"/>
  <c r="L35" i="10" s="1"/>
  <c r="L126" i="10" a="1"/>
  <c r="L126" i="10" s="1"/>
  <c r="L168" i="10" a="1"/>
  <c r="L168" i="10" s="1"/>
  <c r="L89" i="10" a="1"/>
  <c r="L89" i="10" s="1"/>
  <c r="L23" i="10" a="1"/>
  <c r="L23" i="10" s="1"/>
  <c r="L113" i="10" a="1"/>
  <c r="L113" i="10" s="1"/>
  <c r="L236" i="10" a="1"/>
  <c r="L236" i="10" s="1"/>
  <c r="L300" i="10" a="1"/>
  <c r="L300" i="10" s="1"/>
  <c r="L351" i="10" a="1"/>
  <c r="L351" i="10" s="1"/>
  <c r="L1436" i="10" a="1"/>
  <c r="L1436" i="10" s="1"/>
  <c r="L1379" i="10" a="1"/>
  <c r="L1379" i="10" s="1"/>
  <c r="L1338" i="10" a="1"/>
  <c r="L1338" i="10" s="1"/>
  <c r="L1261" i="10" a="1"/>
  <c r="L1261" i="10" s="1"/>
  <c r="L1206" i="10" a="1"/>
  <c r="L1206" i="10" s="1"/>
  <c r="L1346" i="10" a="1"/>
  <c r="L1346" i="10" s="1"/>
  <c r="L1246" i="10" a="1"/>
  <c r="L1246" i="10" s="1"/>
  <c r="L1171" i="10" a="1"/>
  <c r="L1171" i="10" s="1"/>
  <c r="L1430" i="10" a="1"/>
  <c r="L1430" i="10" s="1"/>
  <c r="L1353" i="10" a="1"/>
  <c r="L1353" i="10" s="1"/>
  <c r="L1313" i="10" a="1"/>
  <c r="L1313" i="10" s="1"/>
  <c r="L1255" i="10" a="1"/>
  <c r="L1255" i="10" s="1"/>
  <c r="L1188" i="10" a="1"/>
  <c r="L1188" i="10" s="1"/>
  <c r="L1443" i="10" a="1"/>
  <c r="L1443" i="10" s="1"/>
  <c r="L1412" i="10" a="1"/>
  <c r="L1412" i="10" s="1"/>
  <c r="L1365" i="10" a="1"/>
  <c r="L1365" i="10" s="1"/>
  <c r="L1300" i="10" a="1"/>
  <c r="L1300" i="10" s="1"/>
  <c r="L1247" i="10" a="1"/>
  <c r="L1247" i="10" s="1"/>
  <c r="L1458" i="10" a="1"/>
  <c r="L1458" i="10" s="1"/>
  <c r="L1452" i="10" a="1"/>
  <c r="L1452" i="10" s="1"/>
  <c r="L1311" i="10" a="1"/>
  <c r="L1311" i="10" s="1"/>
  <c r="L1183" i="10" a="1"/>
  <c r="L1183" i="10" s="1"/>
  <c r="L1089" i="10" a="1"/>
  <c r="L1089" i="10" s="1"/>
  <c r="L1031" i="10" a="1"/>
  <c r="L1031" i="10" s="1"/>
  <c r="L967" i="10" a="1"/>
  <c r="L967" i="10" s="1"/>
  <c r="L1356" i="10" a="1"/>
  <c r="L1356" i="10" s="1"/>
  <c r="L1256" i="10" a="1"/>
  <c r="L1256" i="10" s="1"/>
  <c r="L1154" i="10" a="1"/>
  <c r="L1154" i="10" s="1"/>
  <c r="L1094" i="10" a="1"/>
  <c r="L1094" i="10" s="1"/>
  <c r="L1036" i="10" a="1"/>
  <c r="L1036" i="10" s="1"/>
  <c r="L970" i="10" a="1"/>
  <c r="L970" i="10" s="1"/>
  <c r="L1267" i="10" a="1"/>
  <c r="L1267" i="10" s="1"/>
  <c r="L1162" i="10" a="1"/>
  <c r="L1162" i="10" s="1"/>
  <c r="L1099" i="10" a="1"/>
  <c r="L1099" i="10" s="1"/>
  <c r="L1027" i="10" a="1"/>
  <c r="L1027" i="10" s="1"/>
  <c r="L1405" i="10" a="1"/>
  <c r="L1405" i="10" s="1"/>
  <c r="L1273" i="10" a="1"/>
  <c r="L1273" i="10" s="1"/>
  <c r="L1172" i="10" a="1"/>
  <c r="L1172" i="10" s="1"/>
  <c r="L1080" i="10" a="1"/>
  <c r="L1080" i="10" s="1"/>
  <c r="L1284" i="10" a="1"/>
  <c r="L1284" i="10" s="1"/>
  <c r="L1146" i="10" a="1"/>
  <c r="L1146" i="10" s="1"/>
  <c r="L1097" i="10" a="1"/>
  <c r="L1097" i="10" s="1"/>
  <c r="L1298" i="10" a="1"/>
  <c r="L1298" i="10" s="1"/>
  <c r="L1153" i="10" a="1"/>
  <c r="L1153" i="10" s="1"/>
  <c r="L1076" i="10" a="1"/>
  <c r="L1076" i="10" s="1"/>
  <c r="L1030" i="10" a="1"/>
  <c r="L1030" i="10" s="1"/>
  <c r="L980" i="10" a="1"/>
  <c r="L980" i="10" s="1"/>
  <c r="L1392" i="10" a="1"/>
  <c r="L1392" i="10" s="1"/>
  <c r="L1178" i="10" a="1"/>
  <c r="L1178" i="10" s="1"/>
  <c r="L1116" i="10" a="1"/>
  <c r="L1116" i="10" s="1"/>
  <c r="L1333" i="10" a="1"/>
  <c r="L1333" i="10" s="1"/>
  <c r="L1271" i="10" a="1"/>
  <c r="L1271" i="10" s="1"/>
  <c r="L1199" i="10" a="1"/>
  <c r="L1199" i="10" s="1"/>
  <c r="L1063" i="10" a="1"/>
  <c r="L1063" i="10" s="1"/>
  <c r="L954" i="10" a="1"/>
  <c r="L954" i="10" s="1"/>
  <c r="L890" i="10" a="1"/>
  <c r="L890" i="10" s="1"/>
  <c r="L828" i="10" a="1"/>
  <c r="L828" i="10" s="1"/>
  <c r="L759" i="10" a="1"/>
  <c r="L759" i="10" s="1"/>
  <c r="L680" i="10" a="1"/>
  <c r="L680" i="10" s="1"/>
  <c r="L622" i="10" a="1"/>
  <c r="L622" i="10" s="1"/>
  <c r="L1014" i="10" a="1"/>
  <c r="L1014" i="10" s="1"/>
  <c r="L922" i="10" a="1"/>
  <c r="L922" i="10" s="1"/>
  <c r="L860" i="10" a="1"/>
  <c r="L860" i="10" s="1"/>
  <c r="L773" i="10" a="1"/>
  <c r="L773" i="10" s="1"/>
  <c r="L719" i="10" a="1"/>
  <c r="L719" i="10" s="1"/>
  <c r="L648" i="10" a="1"/>
  <c r="L648" i="10" s="1"/>
  <c r="L1046" i="10" a="1"/>
  <c r="L1046" i="10" s="1"/>
  <c r="L903" i="10" a="1"/>
  <c r="L903" i="10" s="1"/>
  <c r="L824" i="10" a="1"/>
  <c r="L824" i="10" s="1"/>
  <c r="L764" i="10" a="1"/>
  <c r="L764" i="10" s="1"/>
  <c r="L704" i="10" a="1"/>
  <c r="L704" i="10" s="1"/>
  <c r="L662" i="10" a="1"/>
  <c r="L662" i="10" s="1"/>
  <c r="L1056" i="10" a="1"/>
  <c r="L1056" i="10" s="1"/>
  <c r="L951" i="10" a="1"/>
  <c r="L951" i="10" s="1"/>
  <c r="L886" i="10" a="1"/>
  <c r="L886" i="10" s="1"/>
  <c r="L831" i="10" a="1"/>
  <c r="L831" i="10" s="1"/>
  <c r="L1013" i="10" a="1"/>
  <c r="L1013" i="10" s="1"/>
  <c r="L920" i="10" a="1"/>
  <c r="L920" i="10" s="1"/>
  <c r="L879" i="10" a="1"/>
  <c r="L879" i="10" s="1"/>
  <c r="L818" i="10" a="1"/>
  <c r="L818" i="10" s="1"/>
  <c r="L999" i="10" a="1"/>
  <c r="L999" i="10" s="1"/>
  <c r="L928" i="10" a="1"/>
  <c r="L928" i="10" s="1"/>
  <c r="L843" i="10" a="1"/>
  <c r="L843" i="10" s="1"/>
  <c r="L1033" i="10" a="1"/>
  <c r="L1033" i="10" s="1"/>
  <c r="L904" i="10" a="1"/>
  <c r="L904" i="10" s="1"/>
  <c r="L841" i="10" a="1"/>
  <c r="L841" i="10" s="1"/>
  <c r="L1001" i="10" a="1"/>
  <c r="L1001" i="10" s="1"/>
  <c r="L937" i="10" a="1"/>
  <c r="L937" i="10" s="1"/>
  <c r="L875" i="10" a="1"/>
  <c r="L875" i="10" s="1"/>
  <c r="L832" i="10" a="1"/>
  <c r="L832" i="10" s="1"/>
  <c r="L784" i="10" a="1"/>
  <c r="L784" i="10" s="1"/>
  <c r="L730" i="10" a="1"/>
  <c r="L730" i="10" s="1"/>
  <c r="L633" i="10" a="1"/>
  <c r="L633" i="10" s="1"/>
  <c r="L688" i="10" a="1"/>
  <c r="L688" i="10" s="1"/>
  <c r="L610" i="10" a="1"/>
  <c r="L610" i="10" s="1"/>
  <c r="L563" i="10" a="1"/>
  <c r="L563" i="10" s="1"/>
  <c r="L511" i="10" a="1"/>
  <c r="L511" i="10" s="1"/>
  <c r="L482" i="10" a="1"/>
  <c r="L482" i="10" s="1"/>
  <c r="L430" i="10" a="1"/>
  <c r="L430" i="10" s="1"/>
  <c r="L384" i="10" a="1"/>
  <c r="L384" i="10" s="1"/>
  <c r="L340" i="10" a="1"/>
  <c r="L340" i="10" s="1"/>
  <c r="L718" i="10" a="1"/>
  <c r="L718" i="10" s="1"/>
  <c r="L651" i="10" a="1"/>
  <c r="L651" i="10" s="1"/>
  <c r="L573" i="10" a="1"/>
  <c r="L573" i="10" s="1"/>
  <c r="L500" i="10" a="1"/>
  <c r="L500" i="10" s="1"/>
  <c r="L448" i="10" a="1"/>
  <c r="L448" i="10" s="1"/>
  <c r="L365" i="10" a="1"/>
  <c r="L365" i="10" s="1"/>
  <c r="L779" i="10" a="1"/>
  <c r="L779" i="10" s="1"/>
  <c r="L602" i="10" a="1"/>
  <c r="L602" i="10" s="1"/>
  <c r="L507" i="10" a="1"/>
  <c r="L507" i="10" s="1"/>
  <c r="L421" i="10" a="1"/>
  <c r="L421" i="10" s="1"/>
  <c r="L374" i="10" a="1"/>
  <c r="L374" i="10" s="1"/>
  <c r="L776" i="10" a="1"/>
  <c r="L776" i="10" s="1"/>
  <c r="L656" i="10" a="1"/>
  <c r="L656" i="10" s="1"/>
  <c r="L559" i="10" a="1"/>
  <c r="L559" i="10" s="1"/>
  <c r="L516" i="10" a="1"/>
  <c r="L516" i="10" s="1"/>
  <c r="L767" i="10" a="1"/>
  <c r="L767" i="10" s="1"/>
  <c r="L634" i="10" a="1"/>
  <c r="L634" i="10" s="1"/>
  <c r="L564" i="10" a="1"/>
  <c r="L564" i="10" s="1"/>
  <c r="L745" i="10" a="1"/>
  <c r="L745" i="10" s="1"/>
  <c r="L644" i="10" a="1"/>
  <c r="L644" i="10" s="1"/>
  <c r="L572" i="10" a="1"/>
  <c r="L572" i="10" s="1"/>
  <c r="L527" i="10" a="1"/>
  <c r="L527" i="10" s="1"/>
  <c r="L753" i="10" a="1"/>
  <c r="L753" i="10" s="1"/>
  <c r="L621" i="10" a="1"/>
  <c r="L621" i="10" s="1"/>
  <c r="L532" i="10" a="1"/>
  <c r="L532" i="10" s="1"/>
  <c r="L716" i="10" a="1"/>
  <c r="L716" i="10" s="1"/>
  <c r="L579" i="10" a="1"/>
  <c r="L579" i="10" s="1"/>
  <c r="L513" i="10" a="1"/>
  <c r="L513" i="10" s="1"/>
  <c r="L445" i="10" a="1"/>
  <c r="L445" i="10" s="1"/>
  <c r="L364" i="10" a="1"/>
  <c r="L364" i="10" s="1"/>
  <c r="L24" i="10" a="1"/>
  <c r="L24" i="10" s="1"/>
  <c r="L109" i="10" a="1"/>
  <c r="L109" i="10" s="1"/>
  <c r="L188" i="10" a="1"/>
  <c r="L188" i="10" s="1"/>
  <c r="L263" i="10" a="1"/>
  <c r="L263" i="10" s="1"/>
  <c r="L341" i="10" a="1"/>
  <c r="L341" i="10" s="1"/>
  <c r="L460" i="10" a="1"/>
  <c r="L460" i="10" s="1"/>
  <c r="L235" i="10" a="1"/>
  <c r="L235" i="10" s="1"/>
  <c r="L392" i="10" a="1"/>
  <c r="L392" i="10" s="1"/>
  <c r="L173" i="10" a="1"/>
  <c r="L173" i="10" s="1"/>
  <c r="L217" i="10" a="1"/>
  <c r="L217" i="10" s="1"/>
  <c r="L270" i="10" a="1"/>
  <c r="L270" i="10" s="1"/>
  <c r="L328" i="10" a="1"/>
  <c r="L328" i="10" s="1"/>
  <c r="L424" i="10" a="1"/>
  <c r="L424" i="10" s="1"/>
  <c r="L200" i="10" a="1"/>
  <c r="L200" i="10" s="1"/>
  <c r="L288" i="10" a="1"/>
  <c r="L288" i="10" s="1"/>
  <c r="L339" i="10" a="1"/>
  <c r="L339" i="10" s="1"/>
  <c r="L452" i="10" a="1"/>
  <c r="L452" i="10" s="1"/>
  <c r="L32" i="10" a="1"/>
  <c r="L32" i="10" s="1"/>
  <c r="L81" i="10" a="1"/>
  <c r="L81" i="10" s="1"/>
  <c r="L135" i="10" a="1"/>
  <c r="L135" i="10" s="1"/>
  <c r="L205" i="10" a="1"/>
  <c r="L205" i="10" s="1"/>
  <c r="L242" i="10" a="1"/>
  <c r="L242" i="10" s="1"/>
  <c r="L361" i="10" a="1"/>
  <c r="L361" i="10" s="1"/>
  <c r="L9" i="10" a="1"/>
  <c r="L9" i="10" s="1"/>
  <c r="L74" i="10" a="1"/>
  <c r="L74" i="10" s="1"/>
  <c r="L132" i="10" a="1"/>
  <c r="L132" i="10" s="1"/>
  <c r="L189" i="10" a="1"/>
  <c r="L189" i="10" s="1"/>
  <c r="L337" i="10" a="1"/>
  <c r="L337" i="10" s="1"/>
  <c r="L476" i="10" a="1"/>
  <c r="L476" i="10" s="1"/>
  <c r="L53" i="10" a="1"/>
  <c r="L53" i="10" s="1"/>
  <c r="L134" i="10" a="1"/>
  <c r="L134" i="10" s="1"/>
  <c r="L193" i="10" a="1"/>
  <c r="L193" i="10" s="1"/>
  <c r="L233" i="10" a="1"/>
  <c r="L233" i="10" s="1"/>
  <c r="L281" i="10" a="1"/>
  <c r="L281" i="10" s="1"/>
  <c r="L456" i="10" a="1"/>
  <c r="L456" i="10" s="1"/>
  <c r="L1421" i="10" a="1"/>
  <c r="L1421" i="10" s="1"/>
  <c r="L1204" i="10" a="1"/>
  <c r="L1204" i="10" s="1"/>
  <c r="L1344" i="10" a="1"/>
  <c r="L1344" i="10" s="1"/>
  <c r="L1441" i="10" a="1"/>
  <c r="L1441" i="10" s="1"/>
  <c r="L1435" i="10" a="1"/>
  <c r="L1435" i="10" s="1"/>
  <c r="L1084" i="10" a="1"/>
  <c r="L1084" i="10" s="1"/>
  <c r="L1239" i="10" a="1"/>
  <c r="L1239" i="10" s="1"/>
  <c r="L965" i="10" a="1"/>
  <c r="L965" i="10" s="1"/>
  <c r="L1022" i="10" a="1"/>
  <c r="L1022" i="10" s="1"/>
  <c r="L1075" i="10" a="1"/>
  <c r="L1075" i="10" s="1"/>
  <c r="L1151" i="10" a="1"/>
  <c r="L1151" i="10" s="1"/>
  <c r="L1352" i="10" a="1"/>
  <c r="L1352" i="10" s="1"/>
  <c r="L1195" i="10" a="1"/>
  <c r="L1195" i="10" s="1"/>
  <c r="L805" i="10" a="1"/>
  <c r="L805" i="10" s="1"/>
  <c r="L984" i="10" a="1"/>
  <c r="L984" i="10" s="1"/>
  <c r="L643" i="10" a="1"/>
  <c r="L643" i="10" s="1"/>
  <c r="L762" i="10" a="1"/>
  <c r="L762" i="10" s="1"/>
  <c r="L936" i="10" a="1"/>
  <c r="L936" i="10" s="1"/>
  <c r="L872" i="10" a="1"/>
  <c r="L872" i="10" s="1"/>
  <c r="L836" i="10" a="1"/>
  <c r="L836" i="10" s="1"/>
  <c r="L935" i="10" a="1"/>
  <c r="L935" i="10" s="1"/>
  <c r="L721" i="10" a="1"/>
  <c r="L721" i="10" s="1"/>
  <c r="L561" i="10" a="1"/>
  <c r="L561" i="10" s="1"/>
  <c r="L338" i="10" a="1"/>
  <c r="L338" i="10" s="1"/>
  <c r="L475" i="10" a="1"/>
  <c r="L475" i="10" s="1"/>
  <c r="L600" i="10" a="1"/>
  <c r="L600" i="10" s="1"/>
  <c r="L552" i="10" a="1"/>
  <c r="L552" i="10" s="1"/>
  <c r="L562" i="10" a="1"/>
  <c r="L562" i="10" s="1"/>
  <c r="L525" i="10" a="1"/>
  <c r="L525" i="10" s="1"/>
  <c r="L705" i="10" a="1"/>
  <c r="L705" i="10" s="1"/>
  <c r="L356" i="10" a="1"/>
  <c r="L356" i="10" s="1"/>
  <c r="L195" i="10" a="1"/>
  <c r="L195" i="10" s="1"/>
  <c r="L426" i="10" a="1"/>
  <c r="L426" i="10" s="1"/>
  <c r="L344" i="10" a="1"/>
  <c r="L344" i="10" s="1"/>
  <c r="L347" i="10" a="1"/>
  <c r="L347" i="10" s="1"/>
  <c r="L207" i="10" a="1"/>
  <c r="L207" i="10" s="1"/>
  <c r="L83" i="10" a="1"/>
  <c r="L83" i="10" s="1"/>
  <c r="L481" i="10" a="1"/>
  <c r="L481" i="10" s="1"/>
  <c r="L285" i="10" a="1"/>
  <c r="L285" i="10" s="1"/>
  <c r="L1375" i="10" a="1"/>
  <c r="L1375" i="10" s="1"/>
  <c r="L1167" i="10" a="1"/>
  <c r="L1167" i="10" s="1"/>
  <c r="L1242" i="10" a="1"/>
  <c r="L1242" i="10" s="1"/>
  <c r="L1275" i="10" a="1"/>
  <c r="L1275" i="10" s="1"/>
  <c r="L1168" i="10" a="1"/>
  <c r="L1168" i="10" s="1"/>
  <c r="L1231" i="10" a="1"/>
  <c r="L1231" i="10" s="1"/>
  <c r="L940" i="10" a="1"/>
  <c r="L940" i="10" s="1"/>
  <c r="L1370" i="10" a="1"/>
  <c r="L1370" i="10" s="1"/>
  <c r="L1131" i="10" a="1"/>
  <c r="L1131" i="10" s="1"/>
  <c r="L1016" i="10" a="1"/>
  <c r="L1016" i="10" s="1"/>
  <c r="L1305" i="10" a="1"/>
  <c r="L1305" i="10" s="1"/>
  <c r="L880" i="10" a="1"/>
  <c r="L880" i="10" s="1"/>
  <c r="L979" i="10" a="1"/>
  <c r="L979" i="10" s="1"/>
  <c r="L638" i="10" a="1"/>
  <c r="L638" i="10" s="1"/>
  <c r="L700" i="10" a="1"/>
  <c r="L700" i="10" s="1"/>
  <c r="L874" i="10" a="1"/>
  <c r="L874" i="10" s="1"/>
  <c r="L983" i="10" a="1"/>
  <c r="L983" i="10" s="1"/>
  <c r="L884" i="10" a="1"/>
  <c r="L884" i="10" s="1"/>
  <c r="L819" i="10" a="1"/>
  <c r="L819" i="10" s="1"/>
  <c r="L606" i="10" a="1"/>
  <c r="L606" i="10" s="1"/>
  <c r="L376" i="10" a="1"/>
  <c r="L376" i="10" s="1"/>
  <c r="L473" i="10" a="1"/>
  <c r="L473" i="10" s="1"/>
  <c r="L485" i="10" a="1"/>
  <c r="L485" i="10" s="1"/>
  <c r="L545" i="10" a="1"/>
  <c r="L545" i="10" s="1"/>
  <c r="L557" i="10" a="1"/>
  <c r="L557" i="10" s="1"/>
  <c r="L601" i="10" a="1"/>
  <c r="L601" i="10" s="1"/>
  <c r="L497" i="10" a="1"/>
  <c r="L497" i="10" s="1"/>
  <c r="L273" i="10" a="1"/>
  <c r="L273" i="10" s="1"/>
  <c r="L434" i="10" a="1"/>
  <c r="L434" i="10" s="1"/>
  <c r="L449" i="10" a="1"/>
  <c r="L449" i="10" s="1"/>
  <c r="L48" i="10" a="1"/>
  <c r="L48" i="10" s="1"/>
  <c r="L414" i="10" a="1"/>
  <c r="L414" i="10" s="1"/>
  <c r="L366" i="10" a="1"/>
  <c r="L366" i="10" s="1"/>
  <c r="L199" i="10" a="1"/>
  <c r="L199" i="10" s="1"/>
  <c r="L1315" i="10" a="1"/>
  <c r="L1315" i="10" s="1"/>
  <c r="L1202" i="10" a="1"/>
  <c r="L1202" i="10" s="1"/>
  <c r="L1453" i="10" a="1"/>
  <c r="L1453" i="10" s="1"/>
  <c r="L1264" i="10" a="1"/>
  <c r="L1264" i="10" s="1"/>
  <c r="L1064" i="10" a="1"/>
  <c r="L1064" i="10" s="1"/>
  <c r="L1143" i="10" a="1"/>
  <c r="L1143" i="10" s="1"/>
  <c r="L1126" i="10" a="1"/>
  <c r="L1126" i="10" s="1"/>
  <c r="L1399" i="10" a="1"/>
  <c r="L1399" i="10" s="1"/>
  <c r="L1139" i="10" a="1"/>
  <c r="L1139" i="10" s="1"/>
  <c r="L1083" i="10" a="1"/>
  <c r="L1083" i="10" s="1"/>
  <c r="L929" i="10" a="1"/>
  <c r="L929" i="10" s="1"/>
  <c r="L969" i="10" a="1"/>
  <c r="L969" i="10" s="1"/>
  <c r="L629" i="10" a="1"/>
  <c r="L629" i="10" s="1"/>
  <c r="L695" i="10" a="1"/>
  <c r="L695" i="10" s="1"/>
  <c r="L808" i="10" a="1"/>
  <c r="L808" i="10" s="1"/>
  <c r="L916" i="10" a="1"/>
  <c r="L916" i="10" s="1"/>
  <c r="L952" i="10" a="1"/>
  <c r="L952" i="10" s="1"/>
  <c r="L752" i="10" a="1"/>
  <c r="L752" i="10" s="1"/>
  <c r="L461" i="10" a="1"/>
  <c r="L461" i="10" s="1"/>
  <c r="L614" i="10" a="1"/>
  <c r="L614" i="10" s="1"/>
  <c r="L571" i="10" a="1"/>
  <c r="L571" i="10" s="1"/>
  <c r="L598" i="10" a="1"/>
  <c r="L598" i="10" s="1"/>
  <c r="L550" i="10" a="1"/>
  <c r="L550" i="10" s="1"/>
  <c r="L699" i="10" a="1"/>
  <c r="L699" i="10" s="1"/>
  <c r="L425" i="10" a="1"/>
  <c r="L425" i="10" s="1"/>
  <c r="L284" i="10" a="1"/>
  <c r="L284" i="10" s="1"/>
  <c r="L248" i="10" a="1"/>
  <c r="L248" i="10" s="1"/>
  <c r="L301" i="10" a="1"/>
  <c r="L301" i="10" s="1"/>
  <c r="L219" i="10" a="1"/>
  <c r="L219" i="10" s="1"/>
  <c r="L92" i="10" a="1"/>
  <c r="L92" i="10" s="1"/>
  <c r="L160" i="10" a="1"/>
  <c r="L160" i="10" s="1"/>
  <c r="L201" i="10" a="1"/>
  <c r="L201" i="10" s="1"/>
  <c r="L1308" i="10" a="1"/>
  <c r="L1308" i="10" s="1"/>
  <c r="L1163" i="10" a="1"/>
  <c r="L1163" i="10" s="1"/>
  <c r="L1420" i="10" a="1"/>
  <c r="L1420" i="10" s="1"/>
  <c r="L1433" i="10" a="1"/>
  <c r="L1433" i="10" s="1"/>
  <c r="L1403" i="10" a="1"/>
  <c r="L1403" i="10" s="1"/>
  <c r="L996" i="10" a="1"/>
  <c r="L996" i="10" s="1"/>
  <c r="L1008" i="10" a="1"/>
  <c r="L1008" i="10" s="1"/>
  <c r="L1369" i="10" a="1"/>
  <c r="L1369" i="10" s="1"/>
  <c r="L1407" i="10" a="1"/>
  <c r="L1407" i="10" s="1"/>
  <c r="L995" i="10" a="1"/>
  <c r="L995" i="10" s="1"/>
  <c r="L650" i="10" a="1"/>
  <c r="L650" i="10" s="1"/>
  <c r="L620" i="10" a="1"/>
  <c r="L620" i="10" s="1"/>
  <c r="L724" i="10" a="1"/>
  <c r="L724" i="10" s="1"/>
  <c r="L806" i="10" a="1"/>
  <c r="L806" i="10" s="1"/>
  <c r="L911" i="10" a="1"/>
  <c r="L911" i="10" s="1"/>
  <c r="L909" i="10" a="1"/>
  <c r="L909" i="10" s="1"/>
  <c r="L641" i="10" a="1"/>
  <c r="L641" i="10" s="1"/>
  <c r="L359" i="10" a="1"/>
  <c r="L359" i="10" s="1"/>
  <c r="L410" i="10" a="1"/>
  <c r="L410" i="10" s="1"/>
  <c r="L466" i="10" a="1"/>
  <c r="L466" i="10" s="1"/>
  <c r="L596" i="10" a="1"/>
  <c r="L596" i="10" s="1"/>
  <c r="L543" i="10" a="1"/>
  <c r="L543" i="10" s="1"/>
  <c r="L479" i="10" a="1"/>
  <c r="L479" i="10" s="1"/>
  <c r="L230" i="10" a="1"/>
  <c r="L230" i="10" s="1"/>
  <c r="L192" i="10" a="1"/>
  <c r="L192" i="10" s="1"/>
  <c r="L252" i="10" a="1"/>
  <c r="L252" i="10" s="1"/>
  <c r="L105" i="10" a="1"/>
  <c r="L105" i="10" s="1"/>
  <c r="L99" i="10" a="1"/>
  <c r="L99" i="10" s="1"/>
  <c r="L172" i="10" a="1"/>
  <c r="L172" i="10" s="1"/>
  <c r="L68" i="10" a="1"/>
  <c r="L68" i="10" s="1"/>
  <c r="L131" i="10" a="1"/>
  <c r="L131" i="10" s="1"/>
  <c r="L33" i="10" a="1"/>
  <c r="L33" i="10" s="1"/>
  <c r="L15" i="10" a="1"/>
  <c r="L15" i="10" s="1"/>
  <c r="L157" i="10" a="1"/>
  <c r="L157" i="10" s="1"/>
  <c r="L1322" i="10" a="1"/>
  <c r="L1322" i="10" s="1"/>
  <c r="L1229" i="10" a="1"/>
  <c r="L1229" i="10" s="1"/>
  <c r="L1024" i="10" a="1"/>
  <c r="L1024" i="10" s="1"/>
  <c r="L1422" i="10" a="1"/>
  <c r="L1422" i="10" s="1"/>
  <c r="L1237" i="10" a="1"/>
  <c r="L1237" i="10" s="1"/>
  <c r="L766" i="10" a="1"/>
  <c r="L766" i="10" s="1"/>
  <c r="L978" i="10" a="1"/>
  <c r="L978" i="10" s="1"/>
  <c r="L977" i="10" a="1"/>
  <c r="L977" i="10" s="1"/>
  <c r="L420" i="10" a="1"/>
  <c r="L420" i="10" s="1"/>
  <c r="L418" i="10" a="1"/>
  <c r="L418" i="10" s="1"/>
  <c r="L750" i="10" a="1"/>
  <c r="L750" i="10" s="1"/>
  <c r="L346" i="10" a="1"/>
  <c r="L346" i="10" s="1"/>
  <c r="L39" i="10" a="1"/>
  <c r="L39" i="10" s="1"/>
  <c r="L69" i="10" a="1"/>
  <c r="L69" i="10" s="1"/>
  <c r="L311" i="10" a="1"/>
  <c r="L311" i="10" s="1"/>
  <c r="L1295" i="10" a="1"/>
  <c r="L1295" i="10" s="1"/>
  <c r="L1285" i="10" a="1"/>
  <c r="L1285" i="10" s="1"/>
  <c r="L1253" i="10" a="1"/>
  <c r="L1253" i="10" s="1"/>
  <c r="L1243" i="10" a="1"/>
  <c r="L1243" i="10" s="1"/>
  <c r="L931" i="10" a="1"/>
  <c r="L931" i="10" s="1"/>
  <c r="L708" i="10" a="1"/>
  <c r="L708" i="10" s="1"/>
  <c r="L820" i="10" a="1"/>
  <c r="L820" i="10" s="1"/>
  <c r="L961" i="10" a="1"/>
  <c r="L961" i="10" s="1"/>
  <c r="L407" i="10" a="1"/>
  <c r="L407" i="10" s="1"/>
  <c r="L584" i="10" a="1"/>
  <c r="L584" i="10" s="1"/>
  <c r="L736" i="10" a="1"/>
  <c r="L736" i="10" s="1"/>
  <c r="L427" i="10" a="1"/>
  <c r="L427" i="10" s="1"/>
  <c r="L280" i="10" a="1"/>
  <c r="L280" i="10" s="1"/>
  <c r="L247" i="10" a="1"/>
  <c r="L247" i="10" s="1"/>
  <c r="L251" i="10" a="1"/>
  <c r="L251" i="10" s="1"/>
  <c r="L1290" i="10" a="1"/>
  <c r="L1290" i="10" s="1"/>
  <c r="L1211" i="10" a="1"/>
  <c r="L1211" i="10" s="1"/>
  <c r="L1236" i="10" a="1"/>
  <c r="L1236" i="10" s="1"/>
  <c r="L1216" i="10" a="1"/>
  <c r="L1216" i="10" s="1"/>
  <c r="L1019" i="10" a="1"/>
  <c r="L1019" i="10" s="1"/>
  <c r="L690" i="10" a="1"/>
  <c r="L690" i="10" s="1"/>
  <c r="L901" i="10" a="1"/>
  <c r="L901" i="10" s="1"/>
  <c r="L814" i="10" a="1"/>
  <c r="L814" i="10" s="1"/>
  <c r="L698" i="10" a="1"/>
  <c r="L698" i="10" s="1"/>
  <c r="L720" i="10" a="1"/>
  <c r="L720" i="10" s="1"/>
  <c r="L585" i="10" a="1"/>
  <c r="L585" i="10" s="1"/>
  <c r="L292" i="10" a="1"/>
  <c r="L292" i="10" s="1"/>
  <c r="L51" i="10" a="1"/>
  <c r="L51" i="10" s="1"/>
  <c r="L22" i="10" a="1"/>
  <c r="L22" i="10" s="1"/>
  <c r="L1235" i="10" a="1"/>
  <c r="L1235" i="10" s="1"/>
  <c r="L1209" i="10" a="1"/>
  <c r="L1209" i="10" s="1"/>
  <c r="L1382" i="10" a="1"/>
  <c r="L1382" i="10" s="1"/>
  <c r="L1184" i="10" a="1"/>
  <c r="L1184" i="10" s="1"/>
  <c r="L728" i="10" a="1"/>
  <c r="L728" i="10" s="1"/>
  <c r="L693" i="10" a="1"/>
  <c r="L693" i="10" s="1"/>
  <c r="L868" i="10" a="1"/>
  <c r="L868" i="10" s="1"/>
  <c r="L495" i="10" a="1"/>
  <c r="L495" i="10" s="1"/>
  <c r="L329" i="10" a="1"/>
  <c r="L329" i="10" s="1"/>
  <c r="L677" i="10" a="1"/>
  <c r="L677" i="10" s="1"/>
  <c r="L208" i="10" a="1"/>
  <c r="L208" i="10" s="1"/>
  <c r="L56" i="10" a="1"/>
  <c r="L56" i="10" s="1"/>
  <c r="L94" i="10" a="1"/>
  <c r="L94" i="10" s="1"/>
  <c r="L101" i="10" a="1"/>
  <c r="L101" i="10" s="1"/>
  <c r="L151" i="10" a="1"/>
  <c r="L151" i="10" s="1"/>
  <c r="L54" i="10" a="1"/>
  <c r="L54" i="10" s="1"/>
  <c r="L59" i="10" a="1"/>
  <c r="L59" i="10" s="1"/>
  <c r="L44" i="10" a="1"/>
  <c r="L44" i="10" s="1"/>
  <c r="L177" i="10" a="1"/>
  <c r="L177" i="10" s="1"/>
  <c r="L1252" i="10" a="1"/>
  <c r="L1252" i="10" s="1"/>
  <c r="L1347" i="10" a="1"/>
  <c r="L1347" i="10" s="1"/>
  <c r="L1340" i="10" a="1"/>
  <c r="L1340" i="10" s="1"/>
  <c r="L1241" i="10" a="1"/>
  <c r="L1241" i="10" s="1"/>
  <c r="L1331" i="10" a="1"/>
  <c r="L1331" i="10" s="1"/>
  <c r="L751" i="10" a="1"/>
  <c r="L751" i="10" s="1"/>
  <c r="L747" i="10" a="1"/>
  <c r="L747" i="10" s="1"/>
  <c r="L1095" i="10" a="1"/>
  <c r="L1095" i="10" s="1"/>
  <c r="L770" i="10" a="1"/>
  <c r="L770" i="10" s="1"/>
  <c r="L701" i="10" a="1"/>
  <c r="L701" i="10" s="1"/>
  <c r="L611" i="10" a="1"/>
  <c r="L611" i="10" s="1"/>
  <c r="L727" i="10" a="1"/>
  <c r="L727" i="10" s="1"/>
  <c r="L206" i="10" a="1"/>
  <c r="L206" i="10" s="1"/>
  <c r="L238" i="10" a="1"/>
  <c r="L238" i="10" s="1"/>
  <c r="L141" i="10" a="1"/>
  <c r="L141" i="10" s="1"/>
  <c r="L1417" i="10" a="1"/>
  <c r="L1417" i="10" s="1"/>
  <c r="L1240" i="10" a="1"/>
  <c r="L1240" i="10" s="1"/>
  <c r="L1005" i="10" a="1"/>
  <c r="L1005" i="10" s="1"/>
  <c r="L1124" i="10" a="1"/>
  <c r="L1124" i="10" s="1"/>
  <c r="L1142" i="10" a="1"/>
  <c r="L1142" i="10" s="1"/>
  <c r="L1086" i="10" a="1"/>
  <c r="L1086" i="10" s="1"/>
  <c r="L994" i="10" a="1"/>
  <c r="L994" i="10" s="1"/>
  <c r="L821" i="10" a="1"/>
  <c r="L821" i="10" s="1"/>
  <c r="L502" i="10" a="1"/>
  <c r="L502" i="10" s="1"/>
  <c r="L743" i="10" a="1"/>
  <c r="L743" i="10" s="1"/>
  <c r="L548" i="10" a="1"/>
  <c r="L548" i="10" s="1"/>
  <c r="L147" i="10" a="1"/>
  <c r="L147" i="10" s="1"/>
  <c r="L469" i="10" a="1"/>
  <c r="L469" i="10" s="1"/>
  <c r="L150" i="10" a="1"/>
  <c r="L150" i="10" s="1"/>
  <c r="L1368" i="10" a="1"/>
  <c r="L1368" i="10" s="1"/>
  <c r="L1451" i="10" a="1"/>
  <c r="L1451" i="10" s="1"/>
  <c r="L1321" i="10" a="1"/>
  <c r="L1321" i="10" s="1"/>
  <c r="L1112" i="10" a="1"/>
  <c r="L1112" i="10" s="1"/>
  <c r="L1147" i="10" a="1"/>
  <c r="L1147" i="10" s="1"/>
  <c r="L742" i="10" a="1"/>
  <c r="L742" i="10" s="1"/>
  <c r="L953" i="10" a="1"/>
  <c r="L953" i="10" s="1"/>
  <c r="L862" i="10" a="1"/>
  <c r="L862" i="10" s="1"/>
  <c r="L319" i="10" a="1"/>
  <c r="L319" i="10" s="1"/>
  <c r="L531" i="10" a="1"/>
  <c r="L531" i="10" s="1"/>
  <c r="L530" i="10" a="1"/>
  <c r="L530" i="10" s="1"/>
  <c r="L250" i="10" a="1"/>
  <c r="L250" i="10" s="1"/>
  <c r="L274" i="10" a="1"/>
  <c r="L274" i="10" s="1"/>
  <c r="L140" i="10" a="1"/>
  <c r="L140" i="10" s="1"/>
  <c r="L13" i="10" a="1"/>
  <c r="L13" i="10" s="1"/>
  <c r="L111" i="10" a="1"/>
  <c r="L111" i="10" s="1"/>
  <c r="L75" i="10" a="1"/>
  <c r="L75" i="10" s="1"/>
  <c r="L91" i="10" a="1"/>
  <c r="L91" i="10" s="1"/>
  <c r="L431" i="10" a="1"/>
  <c r="L431" i="10" s="1"/>
  <c r="L1293" i="10" a="1"/>
  <c r="L1293" i="10" s="1"/>
  <c r="L1156" i="10" a="1"/>
  <c r="L1156" i="10" s="1"/>
  <c r="L1015" i="10" a="1"/>
  <c r="L1015" i="10" s="1"/>
  <c r="L1328" i="10" a="1"/>
  <c r="L1328" i="10" s="1"/>
  <c r="L666" i="10" a="1"/>
  <c r="L666" i="10" s="1"/>
  <c r="L740" i="10" a="1"/>
  <c r="L740" i="10" s="1"/>
  <c r="L973" i="10" a="1"/>
  <c r="L973" i="10" s="1"/>
  <c r="L689" i="10" a="1"/>
  <c r="L689" i="10" s="1"/>
  <c r="L468" i="10" a="1"/>
  <c r="L468" i="10" s="1"/>
  <c r="L714" i="10" a="1"/>
  <c r="L714" i="10" s="1"/>
  <c r="L484" i="10" a="1"/>
  <c r="L484" i="10" s="1"/>
  <c r="L440" i="10" a="1"/>
  <c r="L440" i="10" s="1"/>
  <c r="L158" i="10" a="1"/>
  <c r="L158" i="10" s="1"/>
  <c r="L202" i="10" a="1"/>
  <c r="L202" i="10" s="1"/>
  <c r="L266" i="10" a="1"/>
  <c r="L266" i="10" s="1"/>
  <c r="L1238" i="10" a="1"/>
  <c r="L1238" i="10" s="1"/>
  <c r="L993" i="10" a="1"/>
  <c r="L993" i="10" s="1"/>
  <c r="L1358" i="10" a="1"/>
  <c r="L1358" i="10" s="1"/>
  <c r="L1312" i="10" a="1"/>
  <c r="L1312" i="10" s="1"/>
  <c r="L1079" i="10" a="1"/>
  <c r="L1079" i="10" s="1"/>
  <c r="L925" i="10" a="1"/>
  <c r="L925" i="10" s="1"/>
  <c r="L809" i="10" a="1"/>
  <c r="L809" i="10" s="1"/>
  <c r="L443" i="10" a="1"/>
  <c r="L443" i="10" s="1"/>
  <c r="L398" i="10" a="1"/>
  <c r="L398" i="10" s="1"/>
  <c r="L508" i="10" a="1"/>
  <c r="L508" i="10" s="1"/>
  <c r="L296" i="10" a="1"/>
  <c r="L296" i="10" s="1"/>
  <c r="L222" i="10" a="1"/>
  <c r="L222" i="10" s="1"/>
  <c r="L256" i="10" a="1"/>
  <c r="L256" i="10" s="1"/>
  <c r="L149" i="10" a="1"/>
  <c r="L149" i="10" s="1"/>
  <c r="L18" i="10" a="1"/>
  <c r="L18" i="10" s="1"/>
  <c r="L167" i="10" a="1"/>
  <c r="L167" i="10" s="1"/>
  <c r="L6" i="10" a="1"/>
  <c r="L6" i="10" s="1"/>
  <c r="L120" i="10" a="1"/>
  <c r="L120" i="10" s="1"/>
  <c r="L128" i="10" a="1"/>
  <c r="L128" i="10" s="1"/>
  <c r="L100" i="10" a="1"/>
  <c r="L100" i="10" s="1"/>
  <c r="L1055" i="10" a="1"/>
  <c r="L1055" i="10" s="1"/>
  <c r="L1197" i="10" a="1"/>
  <c r="L1197" i="10" s="1"/>
  <c r="L1218" i="10" a="1"/>
  <c r="L1218" i="10" s="1"/>
  <c r="L685" i="10" a="1"/>
  <c r="L685" i="10" s="1"/>
  <c r="L896" i="10" a="1"/>
  <c r="L896" i="10" s="1"/>
  <c r="L807" i="10" a="1"/>
  <c r="L807" i="10" s="1"/>
  <c r="L533" i="10" a="1"/>
  <c r="L533" i="10" s="1"/>
  <c r="L711" i="10" a="1"/>
  <c r="L711" i="10" s="1"/>
  <c r="L415" i="10" a="1"/>
  <c r="L415" i="10" s="1"/>
  <c r="L483" i="10" a="1"/>
  <c r="L483" i="10" s="1"/>
  <c r="L259" i="10" a="1"/>
  <c r="L259" i="10" s="1"/>
  <c r="L171" i="10" a="1"/>
  <c r="L171" i="10" s="1"/>
  <c r="L45" i="10" a="1"/>
  <c r="L45" i="10" s="1"/>
  <c r="L42" i="10" a="1"/>
  <c r="L42" i="10" s="1"/>
  <c r="L156" i="10" a="1"/>
  <c r="L156" i="10" s="1"/>
  <c r="L125" i="10" a="1"/>
  <c r="L125" i="10" s="1"/>
  <c r="L204" i="10" a="1"/>
  <c r="L204" i="10" s="1"/>
  <c r="L271" i="10" a="1"/>
  <c r="L271" i="10" s="1"/>
  <c r="L322" i="10" a="1"/>
  <c r="L322" i="10" s="1"/>
  <c r="L1444" i="10" a="1"/>
  <c r="L1444" i="10" s="1"/>
  <c r="L1413" i="10" a="1"/>
  <c r="L1413" i="10" s="1"/>
  <c r="L1366" i="10" a="1"/>
  <c r="L1366" i="10" s="1"/>
  <c r="L1281" i="10" a="1"/>
  <c r="L1281" i="10" s="1"/>
  <c r="L1223" i="10" a="1"/>
  <c r="L1223" i="10" s="1"/>
  <c r="L1371" i="10" a="1"/>
  <c r="L1371" i="10" s="1"/>
  <c r="L1274" i="10" a="1"/>
  <c r="L1274" i="10" s="1"/>
  <c r="L1198" i="10" a="1"/>
  <c r="L1198" i="10" s="1"/>
  <c r="L1161" i="10" a="1"/>
  <c r="L1161" i="10" s="1"/>
  <c r="L1393" i="10" a="1"/>
  <c r="L1393" i="10" s="1"/>
  <c r="L1327" i="10" a="1"/>
  <c r="L1327" i="10" s="1"/>
  <c r="L1279" i="10" a="1"/>
  <c r="L1279" i="10" s="1"/>
  <c r="L1219" i="10" a="1"/>
  <c r="L1219" i="10" s="1"/>
  <c r="L1449" i="10" a="1"/>
  <c r="L1449" i="10" s="1"/>
  <c r="L1418" i="10" a="1"/>
  <c r="L1418" i="10" s="1"/>
  <c r="L1376" i="10" a="1"/>
  <c r="L1376" i="10" s="1"/>
  <c r="L1323" i="10" a="1"/>
  <c r="L1323" i="10" s="1"/>
  <c r="L1260" i="10" a="1"/>
  <c r="L1260" i="10" s="1"/>
  <c r="L1207" i="10" a="1"/>
  <c r="L1207" i="10" s="1"/>
  <c r="L1431" i="10" a="1"/>
  <c r="L1431" i="10" s="1"/>
  <c r="L1351" i="10" a="1"/>
  <c r="L1351" i="10" s="1"/>
  <c r="L1234" i="10" a="1"/>
  <c r="L1234" i="10" s="1"/>
  <c r="L1130" i="10" a="1"/>
  <c r="L1130" i="10" s="1"/>
  <c r="L1047" i="10" a="1"/>
  <c r="L1047" i="10" s="1"/>
  <c r="L988" i="10" a="1"/>
  <c r="L988" i="10" s="1"/>
  <c r="L1400" i="10" a="1"/>
  <c r="L1400" i="10" s="1"/>
  <c r="L1302" i="10" a="1"/>
  <c r="L1302" i="10" s="1"/>
  <c r="L1175" i="10" a="1"/>
  <c r="L1175" i="10" s="1"/>
  <c r="L1123" i="10" a="1"/>
  <c r="L1123" i="10" s="1"/>
  <c r="L1060" i="10" a="1"/>
  <c r="L1060" i="10" s="1"/>
  <c r="L991" i="10" a="1"/>
  <c r="L991" i="10" s="1"/>
  <c r="L1342" i="10" a="1"/>
  <c r="L1342" i="10" s="1"/>
  <c r="L1182" i="10" a="1"/>
  <c r="L1182" i="10" s="1"/>
  <c r="L1117" i="10" a="1"/>
  <c r="L1117" i="10" s="1"/>
  <c r="L1043" i="10" a="1"/>
  <c r="L1043" i="10" s="1"/>
  <c r="L1003" i="10" a="1"/>
  <c r="L1003" i="10" s="1"/>
  <c r="L1350" i="10" a="1"/>
  <c r="L1350" i="10" s="1"/>
  <c r="L1193" i="10" a="1"/>
  <c r="L1193" i="10" s="1"/>
  <c r="L1100" i="10" a="1"/>
  <c r="L1100" i="10" s="1"/>
  <c r="L1363" i="10" a="1"/>
  <c r="L1363" i="10" s="1"/>
  <c r="L1174" i="10" a="1"/>
  <c r="L1174" i="10" s="1"/>
  <c r="L1110" i="10" a="1"/>
  <c r="L1110" i="10" s="1"/>
  <c r="L1349" i="10" a="1"/>
  <c r="L1349" i="10" s="1"/>
  <c r="L1181" i="10" a="1"/>
  <c r="L1181" i="10" s="1"/>
  <c r="L1122" i="10" a="1"/>
  <c r="L1122" i="10" s="1"/>
  <c r="L1049" i="10" a="1"/>
  <c r="L1049" i="10" s="1"/>
  <c r="L997" i="10" a="1"/>
  <c r="L997" i="10" s="1"/>
  <c r="L1404" i="10" a="1"/>
  <c r="L1404" i="10" s="1"/>
  <c r="L1289" i="10" a="1"/>
  <c r="L1289" i="10" s="1"/>
  <c r="L1134" i="10" a="1"/>
  <c r="L1134" i="10" s="1"/>
  <c r="L1066" i="10" a="1"/>
  <c r="L1066" i="10" s="1"/>
  <c r="L1283" i="10" a="1"/>
  <c r="L1283" i="10" s="1"/>
  <c r="L1215" i="10" a="1"/>
  <c r="L1215" i="10" s="1"/>
  <c r="L1140" i="10" a="1"/>
  <c r="L1140" i="10" s="1"/>
  <c r="L990" i="10" a="1"/>
  <c r="L990" i="10" s="1"/>
  <c r="L907" i="10" a="1"/>
  <c r="L907" i="10" s="1"/>
  <c r="L851" i="10" a="1"/>
  <c r="L851" i="10" s="1"/>
  <c r="L782" i="10" a="1"/>
  <c r="L782" i="10" s="1"/>
  <c r="L710" i="10" a="1"/>
  <c r="L710" i="10" s="1"/>
  <c r="L640" i="10" a="1"/>
  <c r="L640" i="10" s="1"/>
  <c r="L1054" i="10" a="1"/>
  <c r="L1054" i="10" s="1"/>
  <c r="L944" i="10" a="1"/>
  <c r="L944" i="10" s="1"/>
  <c r="L888" i="10" a="1"/>
  <c r="L888" i="10" s="1"/>
  <c r="L812" i="10" a="1"/>
  <c r="L812" i="10" s="1"/>
  <c r="L733" i="10" a="1"/>
  <c r="L733" i="10" s="1"/>
  <c r="L676" i="10" a="1"/>
  <c r="L676" i="10" s="1"/>
  <c r="L615" i="10" a="1"/>
  <c r="L615" i="10" s="1"/>
  <c r="L938" i="10" a="1"/>
  <c r="L938" i="10" s="1"/>
  <c r="L849" i="10" a="1"/>
  <c r="L849" i="10" s="1"/>
  <c r="L794" i="10" a="1"/>
  <c r="L794" i="10" s="1"/>
  <c r="L715" i="10" a="1"/>
  <c r="L715" i="10" s="1"/>
  <c r="L683" i="10" a="1"/>
  <c r="L683" i="10" s="1"/>
  <c r="L636" i="10" a="1"/>
  <c r="L636" i="10" s="1"/>
  <c r="L976" i="10" a="1"/>
  <c r="L976" i="10" s="1"/>
  <c r="L908" i="10" a="1"/>
  <c r="L908" i="10" s="1"/>
  <c r="L856" i="10" a="1"/>
  <c r="L856" i="10" s="1"/>
  <c r="L1085" i="10" a="1"/>
  <c r="L1085" i="10" s="1"/>
  <c r="L949" i="10" a="1"/>
  <c r="L949" i="10" s="1"/>
  <c r="L891" i="10" a="1"/>
  <c r="L891" i="10" s="1"/>
  <c r="L845" i="10" a="1"/>
  <c r="L845" i="10" s="1"/>
  <c r="L1048" i="10" a="1"/>
  <c r="L1048" i="10" s="1"/>
  <c r="L955" i="10" a="1"/>
  <c r="L955" i="10" s="1"/>
  <c r="L894" i="10" a="1"/>
  <c r="L894" i="10" s="1"/>
  <c r="L1098" i="10" a="1"/>
  <c r="L1098" i="10" s="1"/>
  <c r="L963" i="10" a="1"/>
  <c r="L963" i="10" s="1"/>
  <c r="L857" i="10" a="1"/>
  <c r="L857" i="10" s="1"/>
  <c r="L804" i="10" a="1"/>
  <c r="L804" i="10" s="1"/>
  <c r="L948" i="10" a="1"/>
  <c r="L948" i="10" s="1"/>
  <c r="L902" i="10" a="1"/>
  <c r="L902" i="10" s="1"/>
  <c r="L855" i="10" a="1"/>
  <c r="L855" i="10" s="1"/>
  <c r="L802" i="10" a="1"/>
  <c r="L802" i="10" s="1"/>
  <c r="L746" i="10" a="1"/>
  <c r="L746" i="10" s="1"/>
  <c r="L659" i="10" a="1"/>
  <c r="L659" i="10" s="1"/>
  <c r="L732" i="10" a="1"/>
  <c r="L732" i="10" s="1"/>
  <c r="L630" i="10" a="1"/>
  <c r="L630" i="10" s="1"/>
  <c r="L590" i="10" a="1"/>
  <c r="L590" i="10" s="1"/>
  <c r="L544" i="10" a="1"/>
  <c r="L544" i="10" s="1"/>
  <c r="L493" i="10" a="1"/>
  <c r="L493" i="10" s="1"/>
  <c r="L441" i="10" a="1"/>
  <c r="L441" i="10" s="1"/>
  <c r="L393" i="10" a="1"/>
  <c r="L393" i="10" s="1"/>
  <c r="L354" i="10" a="1"/>
  <c r="L354" i="10" s="1"/>
  <c r="L317" i="10" a="1"/>
  <c r="L317" i="10" s="1"/>
  <c r="L679" i="10" a="1"/>
  <c r="L679" i="10" s="1"/>
  <c r="L586" i="10" a="1"/>
  <c r="L586" i="10" s="1"/>
  <c r="L526" i="10" a="1"/>
  <c r="L526" i="10" s="1"/>
  <c r="L457" i="10" a="1"/>
  <c r="L457" i="10" s="1"/>
  <c r="L391" i="10" a="1"/>
  <c r="L391" i="10" s="1"/>
  <c r="L331" i="10" a="1"/>
  <c r="L331" i="10" s="1"/>
  <c r="L627" i="10" a="1"/>
  <c r="L627" i="10" s="1"/>
  <c r="L554" i="10" a="1"/>
  <c r="L554" i="10" s="1"/>
  <c r="L464" i="10" a="1"/>
  <c r="L464" i="10" s="1"/>
  <c r="L396" i="10" a="1"/>
  <c r="L396" i="10" s="1"/>
  <c r="L324" i="10" a="1"/>
  <c r="L324" i="10" s="1"/>
  <c r="L684" i="10" a="1"/>
  <c r="L684" i="10" s="1"/>
  <c r="L582" i="10" a="1"/>
  <c r="L582" i="10" s="1"/>
  <c r="L529" i="10" a="1"/>
  <c r="L529" i="10" s="1"/>
  <c r="L792" i="10" a="1"/>
  <c r="L792" i="10" s="1"/>
  <c r="L703" i="10" a="1"/>
  <c r="L703" i="10" s="1"/>
  <c r="L591" i="10" a="1"/>
  <c r="L591" i="10" s="1"/>
  <c r="L503" i="10" a="1"/>
  <c r="L503" i="10" s="1"/>
  <c r="L670" i="10" a="1"/>
  <c r="L670" i="10" s="1"/>
  <c r="L578" i="10" a="1"/>
  <c r="L578" i="10" s="1"/>
  <c r="L541" i="10" a="1"/>
  <c r="L541" i="10" s="1"/>
  <c r="L501" i="10" a="1"/>
  <c r="L501" i="10" s="1"/>
  <c r="L661" i="10" a="1"/>
  <c r="L661" i="10" s="1"/>
  <c r="L567" i="10" a="1"/>
  <c r="L567" i="10" s="1"/>
  <c r="L758" i="10" a="1"/>
  <c r="L758" i="10" s="1"/>
  <c r="L599" i="10" a="1"/>
  <c r="L599" i="10" s="1"/>
  <c r="L519" i="10" a="1"/>
  <c r="L519" i="10" s="1"/>
  <c r="L472" i="10" a="1"/>
  <c r="L472" i="10" s="1"/>
  <c r="L412" i="10" a="1"/>
  <c r="L412" i="10" s="1"/>
  <c r="L291" i="10" a="1"/>
  <c r="L291" i="10" s="1"/>
  <c r="L78" i="10" a="1"/>
  <c r="L78" i="10" s="1"/>
  <c r="L178" i="10" a="1"/>
  <c r="L178" i="10" s="1"/>
  <c r="L246" i="10" a="1"/>
  <c r="L246" i="10" s="1"/>
  <c r="L320" i="10" a="1"/>
  <c r="L320" i="10" s="1"/>
  <c r="L383" i="10" a="1"/>
  <c r="L383" i="10" s="1"/>
  <c r="L210" i="10" a="1"/>
  <c r="L210" i="10" s="1"/>
  <c r="L330" i="10" a="1"/>
  <c r="L330" i="10" s="1"/>
  <c r="L454" i="10" a="1"/>
  <c r="L454" i="10" s="1"/>
  <c r="L203" i="10" a="1"/>
  <c r="L203" i="10" s="1"/>
  <c r="L255" i="10" a="1"/>
  <c r="L255" i="10" s="1"/>
  <c r="L307" i="10" a="1"/>
  <c r="L307" i="10" s="1"/>
  <c r="L403" i="10" a="1"/>
  <c r="L403" i="10" s="1"/>
  <c r="L494" i="10" a="1"/>
  <c r="L494" i="10" s="1"/>
  <c r="L257" i="10" a="1"/>
  <c r="L257" i="10" s="1"/>
  <c r="L312" i="10" a="1"/>
  <c r="L312" i="10" s="1"/>
  <c r="L390" i="10" a="1"/>
  <c r="L390" i="10" s="1"/>
  <c r="L12" i="10" a="1"/>
  <c r="L12" i="10" s="1"/>
  <c r="L64" i="10" a="1"/>
  <c r="L64" i="10" s="1"/>
  <c r="L110" i="10" a="1"/>
  <c r="L110" i="10" s="1"/>
  <c r="L170" i="10" a="1"/>
  <c r="L170" i="10" s="1"/>
  <c r="L229" i="10" a="1"/>
  <c r="L229" i="10" s="1"/>
  <c r="L295" i="10" a="1"/>
  <c r="L295" i="10" s="1"/>
  <c r="L444" i="10" a="1"/>
  <c r="L444" i="10" s="1"/>
  <c r="L58" i="10" a="1"/>
  <c r="L58" i="10" s="1"/>
  <c r="L117" i="10" a="1"/>
  <c r="L117" i="10" s="1"/>
  <c r="L165" i="10" a="1"/>
  <c r="L165" i="10" s="1"/>
  <c r="L269" i="10" a="1"/>
  <c r="L269" i="10" s="1"/>
  <c r="L401" i="10" a="1"/>
  <c r="L401" i="10" s="1"/>
  <c r="L36" i="10" a="1"/>
  <c r="L36" i="10" s="1"/>
  <c r="L107" i="10" a="1"/>
  <c r="L107" i="10" s="1"/>
  <c r="L174" i="10" a="1"/>
  <c r="L174" i="10" s="1"/>
  <c r="L213" i="10" a="1"/>
  <c r="L213" i="10" s="1"/>
  <c r="L264" i="10" a="1"/>
  <c r="L264" i="10" s="1"/>
  <c r="L385" i="10" a="1"/>
  <c r="L385" i="10" s="1"/>
  <c r="L302" i="10" a="1"/>
  <c r="L302" i="10" s="1"/>
  <c r="L1329" i="10" a="1"/>
  <c r="L1329" i="10" s="1"/>
  <c r="L1169" i="10" a="1"/>
  <c r="L1169" i="10" s="1"/>
  <c r="L1244" i="10" a="1"/>
  <c r="L1244" i="10" s="1"/>
  <c r="L1360" i="10" a="1"/>
  <c r="L1360" i="10" s="1"/>
  <c r="L1294" i="10" a="1"/>
  <c r="L1294" i="10" s="1"/>
  <c r="L960" i="10" a="1"/>
  <c r="L960" i="10" s="1"/>
  <c r="L1077" i="10" a="1"/>
  <c r="L1077" i="10" s="1"/>
  <c r="L1092" i="10" a="1"/>
  <c r="L1092" i="10" s="1"/>
  <c r="L1141" i="10" a="1"/>
  <c r="L1141" i="10" s="1"/>
  <c r="L1266" i="10" a="1"/>
  <c r="L1266" i="10" s="1"/>
  <c r="L971" i="10" a="1"/>
  <c r="L971" i="10" s="1"/>
  <c r="L1314" i="10" a="1"/>
  <c r="L1314" i="10" s="1"/>
  <c r="L882" i="10" a="1"/>
  <c r="L882" i="10" s="1"/>
  <c r="L617" i="10" a="1"/>
  <c r="L617" i="10" s="1"/>
  <c r="L717" i="10" a="1"/>
  <c r="L717" i="10" s="1"/>
  <c r="L822" i="10" a="1"/>
  <c r="L822" i="10" s="1"/>
  <c r="L1002" i="10" a="1"/>
  <c r="L1002" i="10" s="1"/>
  <c r="L918" i="10" a="1"/>
  <c r="L918" i="10" s="1"/>
  <c r="L926" i="10" a="1"/>
  <c r="L926" i="10" s="1"/>
  <c r="L825" i="10" a="1"/>
  <c r="L825" i="10" s="1"/>
  <c r="L777" i="10" a="1"/>
  <c r="L777" i="10" s="1"/>
  <c r="L608" i="10" a="1"/>
  <c r="L608" i="10" s="1"/>
  <c r="L379" i="10" a="1"/>
  <c r="L379" i="10" s="1"/>
  <c r="L568" i="10" a="1"/>
  <c r="L568" i="10" s="1"/>
  <c r="L765" i="10" a="1"/>
  <c r="L765" i="10" s="1"/>
  <c r="L734" i="10" a="1"/>
  <c r="L734" i="10" s="1"/>
  <c r="L748" i="10" a="1"/>
  <c r="L748" i="10" s="1"/>
  <c r="L639" i="10" a="1"/>
  <c r="L639" i="10" s="1"/>
  <c r="L506" i="10" a="1"/>
  <c r="L506" i="10" s="1"/>
  <c r="L432" i="10" a="1"/>
  <c r="L432" i="10" s="1"/>
  <c r="L268" i="10" a="1"/>
  <c r="L268" i="10" s="1"/>
  <c r="L175" i="10" a="1"/>
  <c r="L175" i="10" s="1"/>
  <c r="L429" i="10" a="1"/>
  <c r="L429" i="10" s="1"/>
  <c r="L458" i="10" a="1"/>
  <c r="L458" i="10" s="1"/>
  <c r="L245" i="10" a="1"/>
  <c r="L245" i="10" s="1"/>
  <c r="L139" i="10" a="1"/>
  <c r="L139" i="10" s="1"/>
  <c r="L143" i="10" a="1"/>
  <c r="L143" i="10" s="1"/>
  <c r="L462" i="10" a="1"/>
  <c r="L462" i="10" s="1"/>
  <c r="L241" i="10" a="1"/>
  <c r="L241" i="10" s="1"/>
  <c r="L1324" i="10" a="1"/>
  <c r="L1324" i="10" s="1"/>
  <c r="L1221" i="10" a="1"/>
  <c r="L1221" i="10" s="1"/>
  <c r="L1150" i="10" a="1"/>
  <c r="L1150" i="10" s="1"/>
  <c r="L1224" i="10" a="1"/>
  <c r="L1224" i="10" s="1"/>
  <c r="L1074" i="10" a="1"/>
  <c r="L1074" i="10" s="1"/>
  <c r="L1145" i="10" a="1"/>
  <c r="L1145" i="10" s="1"/>
  <c r="L1138" i="10" a="1"/>
  <c r="L1138" i="10" s="1"/>
  <c r="L1133" i="10" a="1"/>
  <c r="L1133" i="10" s="1"/>
  <c r="L1410" i="10" a="1"/>
  <c r="L1410" i="10" s="1"/>
  <c r="L1450" i="10" a="1"/>
  <c r="L1450" i="10" s="1"/>
  <c r="L1232" i="10" a="1"/>
  <c r="L1232" i="10" s="1"/>
  <c r="L798" i="10" a="1"/>
  <c r="L798" i="10" s="1"/>
  <c r="L910" i="10" a="1"/>
  <c r="L910" i="10" s="1"/>
  <c r="L1026" i="10" a="1"/>
  <c r="L1026" i="10" s="1"/>
  <c r="L655" i="10" a="1"/>
  <c r="L655" i="10" s="1"/>
  <c r="L966" i="10" a="1"/>
  <c r="L966" i="10" s="1"/>
  <c r="L923" i="10" a="1"/>
  <c r="L923" i="10" s="1"/>
  <c r="L823" i="10" a="1"/>
  <c r="L823" i="10" s="1"/>
  <c r="L697" i="10" a="1"/>
  <c r="L697" i="10" s="1"/>
  <c r="L558" i="10" a="1"/>
  <c r="L558" i="10" s="1"/>
  <c r="L326" i="10" a="1"/>
  <c r="L326" i="10" s="1"/>
  <c r="L428" i="10" a="1"/>
  <c r="L428" i="10" s="1"/>
  <c r="L416" i="10" a="1"/>
  <c r="L416" i="10" s="1"/>
  <c r="L512" i="10" a="1"/>
  <c r="L512" i="10" s="1"/>
  <c r="L605" i="10" a="1"/>
  <c r="L605" i="10" s="1"/>
  <c r="L788" i="10" a="1"/>
  <c r="L788" i="10" s="1"/>
  <c r="L323" i="10" a="1"/>
  <c r="L323" i="10" s="1"/>
  <c r="L349" i="10" a="1"/>
  <c r="L349" i="10" s="1"/>
  <c r="L185" i="10" a="1"/>
  <c r="L185" i="10" s="1"/>
  <c r="L299" i="10" a="1"/>
  <c r="L299" i="10" s="1"/>
  <c r="L97" i="10" a="1"/>
  <c r="L97" i="10" s="1"/>
  <c r="L90" i="10" a="1"/>
  <c r="L90" i="10" s="1"/>
  <c r="L76" i="10" a="1"/>
  <c r="L76" i="10" s="1"/>
  <c r="L465" i="10" a="1"/>
  <c r="L465" i="10" s="1"/>
  <c r="L261" i="10" a="1"/>
  <c r="L261" i="10" s="1"/>
  <c r="L1250" i="10" a="1"/>
  <c r="L1250" i="10" s="1"/>
  <c r="L1411" i="10" a="1"/>
  <c r="L1411" i="10" s="1"/>
  <c r="L1387" i="10" a="1"/>
  <c r="L1387" i="10" s="1"/>
  <c r="L1383" i="10" a="1"/>
  <c r="L1383" i="10" s="1"/>
  <c r="L1226" i="10" a="1"/>
  <c r="L1226" i="10" s="1"/>
  <c r="L998" i="10" a="1"/>
  <c r="L998" i="10" s="1"/>
  <c r="L1361" i="10" a="1"/>
  <c r="L1361" i="10" s="1"/>
  <c r="L1129" i="10" a="1"/>
  <c r="L1129" i="10" s="1"/>
  <c r="L1011" i="10" a="1"/>
  <c r="L1011" i="10" s="1"/>
  <c r="L1180" i="10" a="1"/>
  <c r="L1180" i="10" s="1"/>
  <c r="L749" i="10" a="1"/>
  <c r="L749" i="10" s="1"/>
  <c r="L744" i="10" a="1"/>
  <c r="L744" i="10" s="1"/>
  <c r="L810" i="10" a="1"/>
  <c r="L810" i="10" s="1"/>
  <c r="L865" i="10" a="1"/>
  <c r="L865" i="10" s="1"/>
  <c r="L1081" i="10" a="1"/>
  <c r="L1081" i="10" s="1"/>
  <c r="L877" i="10" a="1"/>
  <c r="L877" i="10" s="1"/>
  <c r="L761" i="10" a="1"/>
  <c r="L761" i="10" s="1"/>
  <c r="L551" i="10" a="1"/>
  <c r="L551" i="10" s="1"/>
  <c r="L321" i="10" a="1"/>
  <c r="L321" i="10" s="1"/>
  <c r="L336" i="10" a="1"/>
  <c r="L336" i="10" s="1"/>
  <c r="L348" i="10" a="1"/>
  <c r="L348" i="10" s="1"/>
  <c r="L607" i="10" a="1"/>
  <c r="L607" i="10" s="1"/>
  <c r="L521" i="10" a="1"/>
  <c r="L521" i="10" s="1"/>
  <c r="L539" i="10" a="1"/>
  <c r="L539" i="10" s="1"/>
  <c r="L228" i="10" a="1"/>
  <c r="L228" i="10" s="1"/>
  <c r="L190" i="10" a="1"/>
  <c r="L190" i="10" s="1"/>
  <c r="L240" i="10" a="1"/>
  <c r="L240" i="10" s="1"/>
  <c r="L102" i="10" a="1"/>
  <c r="L102" i="10" s="1"/>
  <c r="L34" i="10" a="1"/>
  <c r="L34" i="10" s="1"/>
  <c r="L85" i="10" a="1"/>
  <c r="L85" i="10" s="1"/>
  <c r="L1415" i="10" a="1"/>
  <c r="L1415" i="10" s="1"/>
  <c r="L1200" i="10" a="1"/>
  <c r="L1200" i="10" s="1"/>
  <c r="L1286" i="10" a="1"/>
  <c r="L1286" i="10" s="1"/>
  <c r="L1262" i="10" a="1"/>
  <c r="L1262" i="10" s="1"/>
  <c r="L1135" i="10" a="1"/>
  <c r="L1135" i="10" s="1"/>
  <c r="L1062" i="10" a="1"/>
  <c r="L1062" i="10" s="1"/>
  <c r="L1053" i="10" a="1"/>
  <c r="L1053" i="10" s="1"/>
  <c r="L1115" i="10" a="1"/>
  <c r="L1115" i="10" s="1"/>
  <c r="L1051" i="10" a="1"/>
  <c r="L1051" i="10" s="1"/>
  <c r="L1292" i="10" a="1"/>
  <c r="L1292" i="10" s="1"/>
  <c r="L787" i="10" a="1"/>
  <c r="L787" i="10" s="1"/>
  <c r="L817" i="10" a="1"/>
  <c r="L817" i="10" s="1"/>
  <c r="L803" i="10" a="1"/>
  <c r="L803" i="10" s="1"/>
  <c r="L863" i="10" a="1"/>
  <c r="L863" i="10" s="1"/>
  <c r="L959" i="10" a="1"/>
  <c r="L959" i="10" s="1"/>
  <c r="L950" i="10" a="1"/>
  <c r="L950" i="10" s="1"/>
  <c r="L738" i="10" a="1"/>
  <c r="L738" i="10" s="1"/>
  <c r="L400" i="10" a="1"/>
  <c r="L400" i="10" s="1"/>
  <c r="L459" i="10" a="1"/>
  <c r="L459" i="10" s="1"/>
  <c r="L556" i="10" a="1"/>
  <c r="L556" i="10" s="1"/>
  <c r="L498" i="10" a="1"/>
  <c r="L498" i="10" s="1"/>
  <c r="L594" i="10" a="1"/>
  <c r="L594" i="10" s="1"/>
  <c r="L672" i="10" a="1"/>
  <c r="L672" i="10" s="1"/>
  <c r="L154" i="10" a="1"/>
  <c r="L154" i="10" s="1"/>
  <c r="L446" i="10" a="1"/>
  <c r="L446" i="10" s="1"/>
  <c r="L305" i="10" a="1"/>
  <c r="L305" i="10" s="1"/>
  <c r="L163" i="10" a="1"/>
  <c r="L163" i="10" s="1"/>
  <c r="L155" i="10" a="1"/>
  <c r="L155" i="10" s="1"/>
  <c r="L211" i="10" a="1"/>
  <c r="L211" i="10" s="1"/>
  <c r="O1074" i="14" a="1"/>
  <c r="O1074" i="14" s="1"/>
  <c r="O1000" i="14" a="1"/>
  <c r="O1000" i="14" s="1"/>
  <c r="O991" i="14" a="1"/>
  <c r="O991" i="14" s="1"/>
  <c r="O679" i="14" a="1"/>
  <c r="O679" i="14" s="1"/>
  <c r="O1382" i="14" a="1"/>
  <c r="O1382" i="14" s="1"/>
  <c r="O950" i="14" a="1"/>
  <c r="O950" i="14" s="1"/>
  <c r="O766" i="9" a="1"/>
  <c r="O766" i="9" s="1"/>
  <c r="O390" i="9" a="1"/>
  <c r="O390" i="9" s="1"/>
  <c r="O1438" i="10" a="1"/>
  <c r="O1438" i="10" s="1"/>
  <c r="O707" i="10" a="1"/>
  <c r="O707" i="10" s="1"/>
  <c r="O1274" i="14" a="1"/>
  <c r="O1274" i="14" s="1"/>
  <c r="O1345" i="14" a="1"/>
  <c r="O1345" i="14" s="1"/>
  <c r="O213" i="14" a="1"/>
  <c r="O213" i="14" s="1"/>
  <c r="O602" i="10" a="1"/>
  <c r="O602" i="10" s="1"/>
  <c r="O1404" i="10" a="1"/>
  <c r="O1404" i="10" s="1"/>
  <c r="O628" i="14" a="1"/>
  <c r="O628" i="14" s="1"/>
  <c r="O164" i="10" a="1"/>
  <c r="O164" i="10" s="1"/>
  <c r="O43" i="9" a="1"/>
  <c r="O43" i="9" s="1"/>
  <c r="O531" i="14" a="1"/>
  <c r="O531" i="14" s="1"/>
  <c r="K51" i="9" a="1"/>
  <c r="K51" i="9" s="1"/>
  <c r="K243" i="9" a="1"/>
  <c r="K243" i="9" s="1"/>
  <c r="K226" i="9" a="1"/>
  <c r="K226" i="9" s="1"/>
  <c r="K67" i="9" a="1"/>
  <c r="K67" i="9" s="1"/>
  <c r="K64" i="9" a="1"/>
  <c r="K64" i="9" s="1"/>
  <c r="K7" i="9" a="1"/>
  <c r="K7" i="9" s="1"/>
  <c r="K126" i="9" a="1"/>
  <c r="K126" i="9" s="1"/>
  <c r="K219" i="9" a="1"/>
  <c r="K219" i="9" s="1"/>
  <c r="K4" i="9" a="1"/>
  <c r="K4" i="9" s="1"/>
  <c r="K85" i="9" a="1"/>
  <c r="K85" i="9" s="1"/>
  <c r="K172" i="9" a="1"/>
  <c r="K172" i="9" s="1"/>
  <c r="K98" i="9" a="1"/>
  <c r="K98" i="9" s="1"/>
  <c r="K239" i="9" a="1"/>
  <c r="K239" i="9" s="1"/>
  <c r="K35" i="9" a="1"/>
  <c r="K35" i="9" s="1"/>
  <c r="K184" i="9" a="1"/>
  <c r="K184" i="9" s="1"/>
  <c r="K269" i="9" a="1"/>
  <c r="K269" i="9" s="1"/>
  <c r="K267" i="9" a="1"/>
  <c r="K267" i="9" s="1"/>
  <c r="K5" i="9" a="1"/>
  <c r="K5" i="9" s="1"/>
  <c r="K1447" i="9" a="1"/>
  <c r="K1447" i="9" s="1"/>
  <c r="K1385" i="9" a="1"/>
  <c r="K1385" i="9" s="1"/>
  <c r="K1309" i="9" a="1"/>
  <c r="K1309" i="9" s="1"/>
  <c r="K1231" i="9" a="1"/>
  <c r="K1231" i="9" s="1"/>
  <c r="K1177" i="9" a="1"/>
  <c r="K1177" i="9" s="1"/>
  <c r="K1098" i="9" a="1"/>
  <c r="K1098" i="9" s="1"/>
  <c r="K1004" i="9" a="1"/>
  <c r="K1004" i="9" s="1"/>
  <c r="K941" i="9" a="1"/>
  <c r="K941" i="9" s="1"/>
  <c r="K866" i="9" a="1"/>
  <c r="K866" i="9" s="1"/>
  <c r="K793" i="9" a="1"/>
  <c r="K793" i="9" s="1"/>
  <c r="K1418" i="9" a="1"/>
  <c r="K1418" i="9" s="1"/>
  <c r="K1347" i="9" a="1"/>
  <c r="K1347" i="9" s="1"/>
  <c r="K1272" i="9" a="1"/>
  <c r="K1272" i="9" s="1"/>
  <c r="K1220" i="9" a="1"/>
  <c r="K1220" i="9" s="1"/>
  <c r="K1162" i="9" a="1"/>
  <c r="K1162" i="9" s="1"/>
  <c r="K1057" i="9" a="1"/>
  <c r="K1057" i="9" s="1"/>
  <c r="K1015" i="9" a="1"/>
  <c r="K1015" i="9" s="1"/>
  <c r="K955" i="9" a="1"/>
  <c r="K955" i="9" s="1"/>
  <c r="K905" i="9" a="1"/>
  <c r="K905" i="9" s="1"/>
  <c r="K848" i="9" a="1"/>
  <c r="K848" i="9" s="1"/>
  <c r="K1423" i="9" a="1"/>
  <c r="K1423" i="9" s="1"/>
  <c r="K1390" i="9" a="1"/>
  <c r="K1390" i="9" s="1"/>
  <c r="K1317" i="9" a="1"/>
  <c r="K1317" i="9" s="1"/>
  <c r="K1252" i="9" a="1"/>
  <c r="K1252" i="9" s="1"/>
  <c r="K1190" i="9" a="1"/>
  <c r="K1190" i="9" s="1"/>
  <c r="K1141" i="9" a="1"/>
  <c r="K1141" i="9" s="1"/>
  <c r="K1092" i="9" a="1"/>
  <c r="K1092" i="9" s="1"/>
  <c r="K1055" i="9" a="1"/>
  <c r="K1055" i="9" s="1"/>
  <c r="K994" i="9" a="1"/>
  <c r="K994" i="9" s="1"/>
  <c r="K928" i="9" a="1"/>
  <c r="K928" i="9" s="1"/>
  <c r="K855" i="9" a="1"/>
  <c r="K855" i="9" s="1"/>
  <c r="K1436" i="9" a="1"/>
  <c r="K1436" i="9" s="1"/>
  <c r="K1372" i="9" a="1"/>
  <c r="K1372" i="9" s="1"/>
  <c r="K1330" i="9" a="1"/>
  <c r="K1330" i="9" s="1"/>
  <c r="K1263" i="9" a="1"/>
  <c r="K1263" i="9" s="1"/>
  <c r="K1197" i="9" a="1"/>
  <c r="K1197" i="9" s="1"/>
  <c r="K1125" i="9" a="1"/>
  <c r="K1125" i="9" s="1"/>
  <c r="K1404" i="9" a="1"/>
  <c r="K1404" i="9" s="1"/>
  <c r="K1325" i="9" a="1"/>
  <c r="K1325" i="9" s="1"/>
  <c r="K1261" i="9" a="1"/>
  <c r="K1261" i="9" s="1"/>
  <c r="K1195" i="9" a="1"/>
  <c r="K1195" i="9" s="1"/>
  <c r="K1448" i="9" a="1"/>
  <c r="K1448" i="9" s="1"/>
  <c r="K1358" i="9" a="1"/>
  <c r="K1358" i="9" s="1"/>
  <c r="K1306" i="9" a="1"/>
  <c r="K1306" i="9" s="1"/>
  <c r="K1235" i="9" a="1"/>
  <c r="K1235" i="9" s="1"/>
  <c r="K1176" i="9" a="1"/>
  <c r="K1176" i="9" s="1"/>
  <c r="K1116" i="9" a="1"/>
  <c r="K1116" i="9" s="1"/>
  <c r="K1424" i="9" a="1"/>
  <c r="K1424" i="9" s="1"/>
  <c r="K1389" i="9" a="1"/>
  <c r="K1389" i="9" s="1"/>
  <c r="K1328" i="9" a="1"/>
  <c r="K1328" i="9" s="1"/>
  <c r="K1251" i="9" a="1"/>
  <c r="K1251" i="9" s="1"/>
  <c r="K1191" i="9" a="1"/>
  <c r="K1191" i="9" s="1"/>
  <c r="K1142" i="9" a="1"/>
  <c r="K1142" i="9" s="1"/>
  <c r="K1394" i="9" a="1"/>
  <c r="K1394" i="9" s="1"/>
  <c r="K1349" i="9" a="1"/>
  <c r="K1349" i="9" s="1"/>
  <c r="K1295" i="9" a="1"/>
  <c r="K1295" i="9" s="1"/>
  <c r="K1226" i="9" a="1"/>
  <c r="K1226" i="9" s="1"/>
  <c r="K1133" i="9" a="1"/>
  <c r="K1133" i="9" s="1"/>
  <c r="K1067" i="9" a="1"/>
  <c r="K1067" i="9" s="1"/>
  <c r="K1034" i="9" a="1"/>
  <c r="K1034" i="9" s="1"/>
  <c r="K943" i="9" a="1"/>
  <c r="K943" i="9" s="1"/>
  <c r="K870" i="9" a="1"/>
  <c r="K870" i="9" s="1"/>
  <c r="K808" i="9" a="1"/>
  <c r="K808" i="9" s="1"/>
  <c r="K751" i="9" a="1"/>
  <c r="K751" i="9" s="1"/>
  <c r="K1040" i="9" a="1"/>
  <c r="K1040" i="9" s="1"/>
  <c r="K853" i="9" a="1"/>
  <c r="K853" i="9" s="1"/>
  <c r="K739" i="9" a="1"/>
  <c r="K739" i="9" s="1"/>
  <c r="K659" i="9" a="1"/>
  <c r="K659" i="9" s="1"/>
  <c r="K557" i="9" a="1"/>
  <c r="K557" i="9" s="1"/>
  <c r="K987" i="9" a="1"/>
  <c r="K987" i="9" s="1"/>
  <c r="K912" i="9" a="1"/>
  <c r="K912" i="9" s="1"/>
  <c r="K828" i="9" a="1"/>
  <c r="K828" i="9" s="1"/>
  <c r="K746" i="9" a="1"/>
  <c r="K746" i="9" s="1"/>
  <c r="K678" i="9" a="1"/>
  <c r="K678" i="9" s="1"/>
  <c r="K615" i="9" a="1"/>
  <c r="K615" i="9" s="1"/>
  <c r="K1045" i="9" a="1"/>
  <c r="K1045" i="9" s="1"/>
  <c r="K900" i="9" a="1"/>
  <c r="K900" i="9" s="1"/>
  <c r="K756" i="9" a="1"/>
  <c r="K756" i="9" s="1"/>
  <c r="K664" i="9" a="1"/>
  <c r="K664" i="9" s="1"/>
  <c r="K613" i="9" a="1"/>
  <c r="K613" i="9" s="1"/>
  <c r="K568" i="9" a="1"/>
  <c r="K568" i="9" s="1"/>
  <c r="K1001" i="9" a="1"/>
  <c r="K1001" i="9" s="1"/>
  <c r="K888" i="9" a="1"/>
  <c r="K888" i="9" s="1"/>
  <c r="K812" i="9" a="1"/>
  <c r="K812" i="9" s="1"/>
  <c r="K1003" i="9" a="1"/>
  <c r="K1003" i="9" s="1"/>
  <c r="K814" i="9" a="1"/>
  <c r="K814" i="9" s="1"/>
  <c r="K1083" i="9" a="1"/>
  <c r="K1083" i="9" s="1"/>
  <c r="K933" i="9" a="1"/>
  <c r="K933" i="9" s="1"/>
  <c r="K819" i="9" a="1"/>
  <c r="K819" i="9" s="1"/>
  <c r="K1109" i="9" a="1"/>
  <c r="K1109" i="9" s="1"/>
  <c r="K983" i="9" a="1"/>
  <c r="K983" i="9" s="1"/>
  <c r="K890" i="9" a="1"/>
  <c r="K890" i="9" s="1"/>
  <c r="K821" i="9" a="1"/>
  <c r="K821" i="9" s="1"/>
  <c r="K759" i="9" a="1"/>
  <c r="K759" i="9" s="1"/>
  <c r="K708" i="9" a="1"/>
  <c r="K708" i="9" s="1"/>
  <c r="K658" i="9" a="1"/>
  <c r="K658" i="9" s="1"/>
  <c r="K592" i="9" a="1"/>
  <c r="K592" i="9" s="1"/>
  <c r="K1020" i="9" a="1"/>
  <c r="K1020" i="9" s="1"/>
  <c r="K865" i="9" a="1"/>
  <c r="K865" i="9" s="1"/>
  <c r="K763" i="9" a="1"/>
  <c r="K763" i="9" s="1"/>
  <c r="K660" i="9" a="1"/>
  <c r="K660" i="9" s="1"/>
  <c r="K565" i="9" a="1"/>
  <c r="K565" i="9" s="1"/>
  <c r="K497" i="9" a="1"/>
  <c r="K497" i="9" s="1"/>
  <c r="K434" i="9" a="1"/>
  <c r="K434" i="9" s="1"/>
  <c r="K325" i="9" a="1"/>
  <c r="K325" i="9" s="1"/>
  <c r="K229" i="9" a="1"/>
  <c r="K229" i="9" s="1"/>
  <c r="K175" i="9" a="1"/>
  <c r="K175" i="9" s="1"/>
  <c r="K114" i="9" a="1"/>
  <c r="K114" i="9" s="1"/>
  <c r="K56" i="9" a="1"/>
  <c r="K56" i="9" s="1"/>
  <c r="K777" i="9" a="1"/>
  <c r="K777" i="9" s="1"/>
  <c r="K571" i="9" a="1"/>
  <c r="K571" i="9" s="1"/>
  <c r="K536" i="9" a="1"/>
  <c r="K536" i="9" s="1"/>
  <c r="K481" i="9" a="1"/>
  <c r="K481" i="9" s="1"/>
  <c r="K418" i="9" a="1"/>
  <c r="K418" i="9" s="1"/>
  <c r="K369" i="9" a="1"/>
  <c r="K369" i="9" s="1"/>
  <c r="K328" i="9" a="1"/>
  <c r="K328" i="9" s="1"/>
  <c r="K285" i="9" a="1"/>
  <c r="K285" i="9" s="1"/>
  <c r="K253" i="9" a="1"/>
  <c r="K253" i="9" s="1"/>
  <c r="K685" i="9" a="1"/>
  <c r="K685" i="9" s="1"/>
  <c r="K551" i="9" a="1"/>
  <c r="K551" i="9" s="1"/>
  <c r="K498" i="9" a="1"/>
  <c r="K498" i="9" s="1"/>
  <c r="K437" i="9" a="1"/>
  <c r="K437" i="9" s="1"/>
  <c r="K381" i="9" a="1"/>
  <c r="K381" i="9" s="1"/>
  <c r="K264" i="9" a="1"/>
  <c r="K264" i="9" s="1"/>
  <c r="K202" i="9" a="1"/>
  <c r="K202" i="9" s="1"/>
  <c r="K133" i="9" a="1"/>
  <c r="K133" i="9" s="1"/>
  <c r="K29" i="9" a="1"/>
  <c r="K29" i="9" s="1"/>
  <c r="K578" i="9" a="1"/>
  <c r="K578" i="9" s="1"/>
  <c r="K428" i="9" a="1"/>
  <c r="K428" i="9" s="1"/>
  <c r="K349" i="9" a="1"/>
  <c r="K349" i="9" s="1"/>
  <c r="K303" i="9" a="1"/>
  <c r="K303" i="9" s="1"/>
  <c r="K672" i="9" a="1"/>
  <c r="K672" i="9" s="1"/>
  <c r="K601" i="9" a="1"/>
  <c r="K601" i="9" s="1"/>
  <c r="K517" i="9" a="1"/>
  <c r="K517" i="9" s="1"/>
  <c r="K461" i="9" a="1"/>
  <c r="K461" i="9" s="1"/>
  <c r="K419" i="9" a="1"/>
  <c r="K419" i="9" s="1"/>
  <c r="K738" i="9" a="1"/>
  <c r="K738" i="9" s="1"/>
  <c r="K655" i="9" a="1"/>
  <c r="K655" i="9" s="1"/>
  <c r="K562" i="9" a="1"/>
  <c r="K562" i="9" s="1"/>
  <c r="K535" i="9" a="1"/>
  <c r="K535" i="9" s="1"/>
  <c r="K484" i="9" a="1"/>
  <c r="K484" i="9" s="1"/>
  <c r="K417" i="9" a="1"/>
  <c r="K417" i="9" s="1"/>
  <c r="K370" i="9" a="1"/>
  <c r="K370" i="9" s="1"/>
  <c r="K724" i="9" a="1"/>
  <c r="K724" i="9" s="1"/>
  <c r="K624" i="9" a="1"/>
  <c r="K624" i="9" s="1"/>
  <c r="K489" i="9" a="1"/>
  <c r="K489" i="9" s="1"/>
  <c r="K422" i="9" a="1"/>
  <c r="K422" i="9" s="1"/>
  <c r="K357" i="9" a="1"/>
  <c r="K357" i="9" s="1"/>
  <c r="K263" i="9" a="1"/>
  <c r="K263" i="9" s="1"/>
  <c r="K179" i="9" a="1"/>
  <c r="K179" i="9" s="1"/>
  <c r="K99" i="9" a="1"/>
  <c r="K99" i="9" s="1"/>
  <c r="K41" i="9" a="1"/>
  <c r="K41" i="9" s="1"/>
  <c r="K700" i="9" a="1"/>
  <c r="K700" i="9" s="1"/>
  <c r="K577" i="9" a="1"/>
  <c r="K577" i="9" s="1"/>
  <c r="K494" i="9" a="1"/>
  <c r="K494" i="9" s="1"/>
  <c r="K427" i="9" a="1"/>
  <c r="K427" i="9" s="1"/>
  <c r="K375" i="9" a="1"/>
  <c r="K375" i="9" s="1"/>
  <c r="K317" i="9" a="1"/>
  <c r="K317" i="9" s="1"/>
  <c r="K259" i="9" a="1"/>
  <c r="K259" i="9" s="1"/>
  <c r="K210" i="9" a="1"/>
  <c r="K210" i="9" s="1"/>
  <c r="K159" i="9" a="1"/>
  <c r="K159" i="9" s="1"/>
  <c r="K40" i="9" a="1"/>
  <c r="K40" i="9" s="1"/>
  <c r="K173" i="9" a="1"/>
  <c r="K173" i="9" s="1"/>
  <c r="K60" i="9" a="1"/>
  <c r="K60" i="9" s="1"/>
  <c r="K57" i="9" a="1"/>
  <c r="K57" i="9" s="1"/>
  <c r="K150" i="9" a="1"/>
  <c r="K150" i="9" s="1"/>
  <c r="K9" i="9" a="1"/>
  <c r="K9" i="9" s="1"/>
  <c r="K84" i="9" a="1"/>
  <c r="K84" i="9" s="1"/>
  <c r="K21" i="9" a="1"/>
  <c r="K21" i="9" s="1"/>
  <c r="K134" i="9" a="1"/>
  <c r="K134" i="9" s="1"/>
  <c r="K122" i="9" a="1"/>
  <c r="K122" i="9" s="1"/>
  <c r="K55" i="9" a="1"/>
  <c r="K55" i="9" s="1"/>
  <c r="K50" i="9" a="1"/>
  <c r="K50" i="9" s="1"/>
  <c r="K108" i="9" a="1"/>
  <c r="K108" i="9" s="1"/>
  <c r="K157" i="9" a="1"/>
  <c r="K157" i="9" s="1"/>
  <c r="K228" i="9" a="1"/>
  <c r="K228" i="9" s="1"/>
  <c r="K282" i="9" a="1"/>
  <c r="K282" i="9" s="1"/>
  <c r="K316" i="9" a="1"/>
  <c r="K316" i="9" s="1"/>
  <c r="K20" i="9" a="1"/>
  <c r="K20" i="9" s="1"/>
  <c r="K70" i="9" a="1"/>
  <c r="K70" i="9" s="1"/>
  <c r="K118" i="9" a="1"/>
  <c r="K118" i="9" s="1"/>
  <c r="K1443" i="9" a="1"/>
  <c r="K1443" i="9" s="1"/>
  <c r="K1366" i="9" a="1"/>
  <c r="K1366" i="9" s="1"/>
  <c r="K1276" i="9" a="1"/>
  <c r="K1276" i="9" s="1"/>
  <c r="K1215" i="9" a="1"/>
  <c r="K1215" i="9" s="1"/>
  <c r="K1155" i="9" a="1"/>
  <c r="K1155" i="9" s="1"/>
  <c r="K1082" i="9" a="1"/>
  <c r="K1082" i="9" s="1"/>
  <c r="K991" i="9" a="1"/>
  <c r="K991" i="9" s="1"/>
  <c r="K925" i="9" a="1"/>
  <c r="K925" i="9" s="1"/>
  <c r="K852" i="9" a="1"/>
  <c r="K852" i="9" s="1"/>
  <c r="K779" i="9" a="1"/>
  <c r="K779" i="9" s="1"/>
  <c r="K1401" i="9" a="1"/>
  <c r="K1401" i="9" s="1"/>
  <c r="K1329" i="9" a="1"/>
  <c r="K1329" i="9" s="1"/>
  <c r="K1258" i="9" a="1"/>
  <c r="K1258" i="9" s="1"/>
  <c r="K1211" i="9" a="1"/>
  <c r="K1211" i="9" s="1"/>
  <c r="K1143" i="9" a="1"/>
  <c r="K1143" i="9" s="1"/>
  <c r="K1046" i="9" a="1"/>
  <c r="K1046" i="9" s="1"/>
  <c r="K998" i="9" a="1"/>
  <c r="K998" i="9" s="1"/>
  <c r="K948" i="9" a="1"/>
  <c r="K948" i="9" s="1"/>
  <c r="K898" i="9" a="1"/>
  <c r="K898" i="9" s="1"/>
  <c r="K835" i="9" a="1"/>
  <c r="K835" i="9" s="1"/>
  <c r="K1414" i="9" a="1"/>
  <c r="K1414" i="9" s="1"/>
  <c r="K1374" i="9" a="1"/>
  <c r="K1374" i="9" s="1"/>
  <c r="K1305" i="9" a="1"/>
  <c r="K1305" i="9" s="1"/>
  <c r="K1248" i="9" a="1"/>
  <c r="K1248" i="9" s="1"/>
  <c r="K1186" i="9" a="1"/>
  <c r="K1186" i="9" s="1"/>
  <c r="K1134" i="9" a="1"/>
  <c r="K1134" i="9" s="1"/>
  <c r="K1080" i="9" a="1"/>
  <c r="K1080" i="9" s="1"/>
  <c r="K1030" i="9" a="1"/>
  <c r="K1030" i="9" s="1"/>
  <c r="K977" i="9" a="1"/>
  <c r="K977" i="9" s="1"/>
  <c r="K901" i="9" a="1"/>
  <c r="K901" i="9" s="1"/>
  <c r="K823" i="9" a="1"/>
  <c r="K823" i="9" s="1"/>
  <c r="K1419" i="9" a="1"/>
  <c r="K1419" i="9" s="1"/>
  <c r="K1360" i="9" a="1"/>
  <c r="K1360" i="9" s="1"/>
  <c r="K1301" i="9" a="1"/>
  <c r="K1301" i="9" s="1"/>
  <c r="K1239" i="9" a="1"/>
  <c r="K1239" i="9" s="1"/>
  <c r="K1171" i="9" a="1"/>
  <c r="K1171" i="9" s="1"/>
  <c r="K1108" i="9" a="1"/>
  <c r="K1108" i="9" s="1"/>
  <c r="K1393" i="9" a="1"/>
  <c r="K1393" i="9" s="1"/>
  <c r="K1308" i="9" a="1"/>
  <c r="K1308" i="9" s="1"/>
  <c r="K1230" i="9" a="1"/>
  <c r="K1230" i="9" s="1"/>
  <c r="K1180" i="9" a="1"/>
  <c r="K1180" i="9" s="1"/>
  <c r="K1417" i="9" a="1"/>
  <c r="K1417" i="9" s="1"/>
  <c r="K1346" i="9" a="1"/>
  <c r="K1346" i="9" s="1"/>
  <c r="K1294" i="9" a="1"/>
  <c r="K1294" i="9" s="1"/>
  <c r="K1219" i="9" a="1"/>
  <c r="K1219" i="9" s="1"/>
  <c r="K1163" i="9" a="1"/>
  <c r="K1163" i="9" s="1"/>
  <c r="K1460" i="9" a="1"/>
  <c r="K1460" i="9" s="1"/>
  <c r="K1413" i="9" a="1"/>
  <c r="K1413" i="9" s="1"/>
  <c r="K1373" i="9" a="1"/>
  <c r="K1373" i="9" s="1"/>
  <c r="K1304" i="9" a="1"/>
  <c r="K1304" i="9" s="1"/>
  <c r="K1242" i="9" a="1"/>
  <c r="K1242" i="9" s="1"/>
  <c r="K1187" i="9" a="1"/>
  <c r="K1187" i="9" s="1"/>
  <c r="K1135" i="9" a="1"/>
  <c r="K1135" i="9" s="1"/>
  <c r="K1380" i="9" a="1"/>
  <c r="K1380" i="9" s="1"/>
  <c r="K1331" i="9" a="1"/>
  <c r="K1331" i="9" s="1"/>
  <c r="K1288" i="9" a="1"/>
  <c r="K1288" i="9" s="1"/>
  <c r="K1183" i="9" a="1"/>
  <c r="K1183" i="9" s="1"/>
  <c r="K1114" i="9" a="1"/>
  <c r="K1114" i="9" s="1"/>
  <c r="K1063" i="9" a="1"/>
  <c r="K1063" i="9" s="1"/>
  <c r="K988" i="9" a="1"/>
  <c r="K988" i="9" s="1"/>
  <c r="K927" i="9" a="1"/>
  <c r="K927" i="9" s="1"/>
  <c r="K861" i="9" a="1"/>
  <c r="K861" i="9" s="1"/>
  <c r="K797" i="9" a="1"/>
  <c r="K797" i="9" s="1"/>
  <c r="K1102" i="9" a="1"/>
  <c r="K1102" i="9" s="1"/>
  <c r="K990" i="9" a="1"/>
  <c r="K990" i="9" s="1"/>
  <c r="K826" i="9" a="1"/>
  <c r="K826" i="9" s="1"/>
  <c r="K709" i="9" a="1"/>
  <c r="K709" i="9" s="1"/>
  <c r="K631" i="9" a="1"/>
  <c r="K631" i="9" s="1"/>
  <c r="K542" i="9" a="1"/>
  <c r="K542" i="9" s="1"/>
  <c r="K949" i="9" a="1"/>
  <c r="K949" i="9" s="1"/>
  <c r="K892" i="9" a="1"/>
  <c r="K892" i="9" s="1"/>
  <c r="K802" i="9" a="1"/>
  <c r="K802" i="9" s="1"/>
  <c r="K723" i="9" a="1"/>
  <c r="K723" i="9" s="1"/>
  <c r="K654" i="9" a="1"/>
  <c r="K654" i="9" s="1"/>
  <c r="K607" i="9" a="1"/>
  <c r="K607" i="9" s="1"/>
  <c r="K1033" i="9" a="1"/>
  <c r="K1033" i="9" s="1"/>
  <c r="K880" i="9" a="1"/>
  <c r="K880" i="9" s="1"/>
  <c r="K742" i="9" a="1"/>
  <c r="K742" i="9" s="1"/>
  <c r="K644" i="9" a="1"/>
  <c r="K644" i="9" s="1"/>
  <c r="K598" i="9" a="1"/>
  <c r="K598" i="9" s="1"/>
  <c r="K545" i="9" a="1"/>
  <c r="K545" i="9" s="1"/>
  <c r="K976" i="9" a="1"/>
  <c r="K976" i="9" s="1"/>
  <c r="K869" i="9" a="1"/>
  <c r="K869" i="9" s="1"/>
  <c r="K1071" i="9" a="1"/>
  <c r="K1071" i="9" s="1"/>
  <c r="K931" i="9" a="1"/>
  <c r="K931" i="9" s="1"/>
  <c r="K792" i="9" a="1"/>
  <c r="K792" i="9" s="1"/>
  <c r="K1058" i="9" a="1"/>
  <c r="K1058" i="9" s="1"/>
  <c r="K902" i="9" a="1"/>
  <c r="K902" i="9" s="1"/>
  <c r="K766" i="9" a="1"/>
  <c r="K766" i="9" s="1"/>
  <c r="K1064" i="9" a="1"/>
  <c r="K1064" i="9" s="1"/>
  <c r="K970" i="9" a="1"/>
  <c r="K970" i="9" s="1"/>
  <c r="K854" i="9" a="1"/>
  <c r="K854" i="9" s="1"/>
  <c r="K803" i="9" a="1"/>
  <c r="K803" i="9" s="1"/>
  <c r="K741" i="9" a="1"/>
  <c r="K741" i="9" s="1"/>
  <c r="K698" i="9" a="1"/>
  <c r="K698" i="9" s="1"/>
  <c r="K630" i="9" a="1"/>
  <c r="K630" i="9" s="1"/>
  <c r="K588" i="9" a="1"/>
  <c r="K588" i="9" s="1"/>
  <c r="K980" i="9" a="1"/>
  <c r="K980" i="9" s="1"/>
  <c r="K791" i="9" a="1"/>
  <c r="K791" i="9" s="1"/>
  <c r="K734" i="9" a="1"/>
  <c r="K734" i="9" s="1"/>
  <c r="K636" i="9" a="1"/>
  <c r="K636" i="9" s="1"/>
  <c r="K553" i="9" a="1"/>
  <c r="K553" i="9" s="1"/>
  <c r="K485" i="9" a="1"/>
  <c r="K485" i="9" s="1"/>
  <c r="K400" i="9" a="1"/>
  <c r="K400" i="9" s="1"/>
  <c r="K297" i="9" a="1"/>
  <c r="K297" i="9" s="1"/>
  <c r="K215" i="9" a="1"/>
  <c r="K215" i="9" s="1"/>
  <c r="K154" i="9" a="1"/>
  <c r="K154" i="9" s="1"/>
  <c r="K93" i="9" a="1"/>
  <c r="K93" i="9" s="1"/>
  <c r="K39" i="9" a="1"/>
  <c r="K39" i="9" s="1"/>
  <c r="K710" i="9" a="1"/>
  <c r="K710" i="9" s="1"/>
  <c r="K561" i="9" a="1"/>
  <c r="K561" i="9" s="1"/>
  <c r="K529" i="9" a="1"/>
  <c r="K529" i="9" s="1"/>
  <c r="K469" i="9" a="1"/>
  <c r="K469" i="9" s="1"/>
  <c r="K414" i="9" a="1"/>
  <c r="K414" i="9" s="1"/>
  <c r="K365" i="9" a="1"/>
  <c r="K365" i="9" s="1"/>
  <c r="K320" i="9" a="1"/>
  <c r="K320" i="9" s="1"/>
  <c r="K281" i="9" a="1"/>
  <c r="K281" i="9" s="1"/>
  <c r="K249" i="9" a="1"/>
  <c r="K249" i="9" s="1"/>
  <c r="K665" i="9" a="1"/>
  <c r="K665" i="9" s="1"/>
  <c r="K527" i="9" a="1"/>
  <c r="K527" i="9" s="1"/>
  <c r="K474" i="9" a="1"/>
  <c r="K474" i="9" s="1"/>
  <c r="K421" i="9" a="1"/>
  <c r="K421" i="9" s="1"/>
  <c r="K341" i="9" a="1"/>
  <c r="K341" i="9" s="1"/>
  <c r="K236" i="9" a="1"/>
  <c r="K236" i="9" s="1"/>
  <c r="K193" i="9" a="1"/>
  <c r="K193" i="9" s="1"/>
  <c r="K105" i="9" a="1"/>
  <c r="K105" i="9" s="1"/>
  <c r="K717" i="9" a="1"/>
  <c r="K717" i="9" s="1"/>
  <c r="K511" i="9" a="1"/>
  <c r="K511" i="9" s="1"/>
  <c r="K396" i="9" a="1"/>
  <c r="K396" i="9" s="1"/>
  <c r="K339" i="9" a="1"/>
  <c r="K339" i="9" s="1"/>
  <c r="K290" i="9" a="1"/>
  <c r="K290" i="9" s="1"/>
  <c r="K653" i="9" a="1"/>
  <c r="K653" i="9" s="1"/>
  <c r="K574" i="9" a="1"/>
  <c r="K574" i="9" s="1"/>
  <c r="K504" i="9" a="1"/>
  <c r="K504" i="9" s="1"/>
  <c r="K448" i="9" a="1"/>
  <c r="K448" i="9" s="1"/>
  <c r="K401" i="9" a="1"/>
  <c r="K401" i="9" s="1"/>
  <c r="K719" i="9" a="1"/>
  <c r="K719" i="9" s="1"/>
  <c r="K640" i="9" a="1"/>
  <c r="K640" i="9" s="1"/>
  <c r="K558" i="9" a="1"/>
  <c r="K558" i="9" s="1"/>
  <c r="K528" i="9" a="1"/>
  <c r="K528" i="9" s="1"/>
  <c r="K472" i="9" a="1"/>
  <c r="K472" i="9" s="1"/>
  <c r="K408" i="9" a="1"/>
  <c r="K408" i="9" s="1"/>
  <c r="K366" i="9" a="1"/>
  <c r="K366" i="9" s="1"/>
  <c r="K695" i="9" a="1"/>
  <c r="K695" i="9" s="1"/>
  <c r="K606" i="9" a="1"/>
  <c r="K606" i="9" s="1"/>
  <c r="K468" i="9" a="1"/>
  <c r="K468" i="9" s="1"/>
  <c r="K406" i="9" a="1"/>
  <c r="K406" i="9" s="1"/>
  <c r="K345" i="9" a="1"/>
  <c r="K345" i="9" s="1"/>
  <c r="K237" i="9" a="1"/>
  <c r="K237" i="9" s="1"/>
  <c r="K163" i="9" a="1"/>
  <c r="K163" i="9" s="1"/>
  <c r="K88" i="9" a="1"/>
  <c r="K88" i="9" s="1"/>
  <c r="K23" i="9" a="1"/>
  <c r="K23" i="9" s="1"/>
  <c r="K674" i="9" a="1"/>
  <c r="K674" i="9" s="1"/>
  <c r="K531" i="9" a="1"/>
  <c r="K531" i="9" s="1"/>
  <c r="K476" i="9" a="1"/>
  <c r="K476" i="9" s="1"/>
  <c r="K411" i="9" a="1"/>
  <c r="K411" i="9" s="1"/>
  <c r="K350" i="9" a="1"/>
  <c r="K350" i="9" s="1"/>
  <c r="K307" i="9" a="1"/>
  <c r="K307" i="9" s="1"/>
  <c r="K244" i="9" a="1"/>
  <c r="K244" i="9" s="1"/>
  <c r="K192" i="9" a="1"/>
  <c r="K192" i="9" s="1"/>
  <c r="K137" i="9" a="1"/>
  <c r="K137" i="9" s="1"/>
  <c r="K181" i="9" a="1"/>
  <c r="K181" i="9" s="1"/>
  <c r="K230" i="9" a="1"/>
  <c r="K230" i="9" s="1"/>
  <c r="K196" i="9" a="1"/>
  <c r="K196" i="9" s="1"/>
  <c r="K87" i="9" a="1"/>
  <c r="K87" i="9" s="1"/>
  <c r="K216" i="9" a="1"/>
  <c r="K216" i="9" s="1"/>
  <c r="K44" i="9" a="1"/>
  <c r="K44" i="9" s="1"/>
  <c r="K101" i="9" a="1"/>
  <c r="K101" i="9" s="1"/>
  <c r="K63" i="9" a="1"/>
  <c r="K63" i="9" s="1"/>
  <c r="K33" i="9" a="1"/>
  <c r="K33" i="9" s="1"/>
  <c r="K62" i="9" a="1"/>
  <c r="K62" i="9" s="1"/>
  <c r="K113" i="9" a="1"/>
  <c r="K113" i="9" s="1"/>
  <c r="K245" i="9" a="1"/>
  <c r="K245" i="9" s="1"/>
  <c r="K288" i="9" a="1"/>
  <c r="K288" i="9" s="1"/>
  <c r="K32" i="9" a="1"/>
  <c r="K32" i="9" s="1"/>
  <c r="K83" i="9" a="1"/>
  <c r="K83" i="9" s="1"/>
  <c r="K145" i="9" a="1"/>
  <c r="K145" i="9" s="1"/>
  <c r="K1457" i="9" a="1"/>
  <c r="K1457" i="9" s="1"/>
  <c r="K1454" i="9" a="1"/>
  <c r="K1454" i="9" s="1"/>
  <c r="K1340" i="9" a="1"/>
  <c r="K1340" i="9" s="1"/>
  <c r="K1269" i="9" a="1"/>
  <c r="K1269" i="9" s="1"/>
  <c r="K1196" i="9" a="1"/>
  <c r="K1196" i="9" s="1"/>
  <c r="K1124" i="9" a="1"/>
  <c r="K1124" i="9" s="1"/>
  <c r="K1032" i="9" a="1"/>
  <c r="K1032" i="9" s="1"/>
  <c r="K984" i="9" a="1"/>
  <c r="K984" i="9" s="1"/>
  <c r="K909" i="9" a="1"/>
  <c r="K909" i="9" s="1"/>
  <c r="K832" i="9" a="1"/>
  <c r="K832" i="9" s="1"/>
  <c r="K758" i="9" a="1"/>
  <c r="K758" i="9" s="1"/>
  <c r="K1383" i="9" a="1"/>
  <c r="K1383" i="9" s="1"/>
  <c r="K1307" i="9" a="1"/>
  <c r="K1307" i="9" s="1"/>
  <c r="K1254" i="9" a="1"/>
  <c r="K1254" i="9" s="1"/>
  <c r="K1199" i="9" a="1"/>
  <c r="K1199" i="9" s="1"/>
  <c r="K1129" i="9" a="1"/>
  <c r="K1129" i="9" s="1"/>
  <c r="K1039" i="9" a="1"/>
  <c r="K1039" i="9" s="1"/>
  <c r="K989" i="9" a="1"/>
  <c r="K989" i="9" s="1"/>
  <c r="K932" i="9" a="1"/>
  <c r="K932" i="9" s="1"/>
  <c r="K883" i="9" a="1"/>
  <c r="K883" i="9" s="1"/>
  <c r="K1439" i="9" a="1"/>
  <c r="K1439" i="9" s="1"/>
  <c r="K1408" i="9" a="1"/>
  <c r="K1408" i="9" s="1"/>
  <c r="K1357" i="9" a="1"/>
  <c r="K1357" i="9" s="1"/>
  <c r="K1298" i="9" a="1"/>
  <c r="K1298" i="9" s="1"/>
  <c r="K1234" i="9" a="1"/>
  <c r="K1234" i="9" s="1"/>
  <c r="K1173" i="9" a="1"/>
  <c r="K1173" i="9" s="1"/>
  <c r="K1115" i="9" a="1"/>
  <c r="K1115" i="9" s="1"/>
  <c r="K1076" i="9" a="1"/>
  <c r="K1076" i="9" s="1"/>
  <c r="K1013" i="9" a="1"/>
  <c r="K1013" i="9" s="1"/>
  <c r="K960" i="9" a="1"/>
  <c r="K960" i="9" s="1"/>
  <c r="K881" i="9" a="1"/>
  <c r="K881" i="9" s="1"/>
  <c r="K811" i="9" a="1"/>
  <c r="K811" i="9" s="1"/>
  <c r="K1388" i="9" a="1"/>
  <c r="K1388" i="9" s="1"/>
  <c r="K1350" i="9" a="1"/>
  <c r="K1350" i="9" s="1"/>
  <c r="K1291" i="9" a="1"/>
  <c r="K1291" i="9" s="1"/>
  <c r="K1232" i="9" a="1"/>
  <c r="K1232" i="9" s="1"/>
  <c r="K1158" i="9" a="1"/>
  <c r="K1158" i="9" s="1"/>
  <c r="K1455" i="9" a="1"/>
  <c r="K1455" i="9" s="1"/>
  <c r="K1375" i="9" a="1"/>
  <c r="K1375" i="9" s="1"/>
  <c r="K1275" i="9" a="1"/>
  <c r="K1275" i="9" s="1"/>
  <c r="K1223" i="9" a="1"/>
  <c r="K1223" i="9" s="1"/>
  <c r="K1167" i="9" a="1"/>
  <c r="K1167" i="9" s="1"/>
  <c r="K1411" i="9" a="1"/>
  <c r="K1411" i="9" s="1"/>
  <c r="K1323" i="9" a="1"/>
  <c r="K1323" i="9" s="1"/>
  <c r="K1282" i="9" a="1"/>
  <c r="K1282" i="9" s="1"/>
  <c r="K1212" i="9" a="1"/>
  <c r="K1212" i="9" s="1"/>
  <c r="K1151" i="9" a="1"/>
  <c r="K1151" i="9" s="1"/>
  <c r="K1435" i="9" a="1"/>
  <c r="K1435" i="9" s="1"/>
  <c r="K1407" i="9" a="1"/>
  <c r="K1407" i="9" s="1"/>
  <c r="K1356" i="9" a="1"/>
  <c r="K1356" i="9" s="1"/>
  <c r="K1280" i="9" a="1"/>
  <c r="K1280" i="9" s="1"/>
  <c r="K1233" i="9" a="1"/>
  <c r="K1233" i="9" s="1"/>
  <c r="K1174" i="9" a="1"/>
  <c r="K1174" i="9" s="1"/>
  <c r="K1440" i="9" a="1"/>
  <c r="K1440" i="9" s="1"/>
  <c r="K1376" i="9" a="1"/>
  <c r="K1376" i="9" s="1"/>
  <c r="K1321" i="9" a="1"/>
  <c r="K1321" i="9" s="1"/>
  <c r="K1262" i="9" a="1"/>
  <c r="K1262" i="9" s="1"/>
  <c r="K1170" i="9" a="1"/>
  <c r="K1170" i="9" s="1"/>
  <c r="K1100" i="9" a="1"/>
  <c r="K1100" i="9" s="1"/>
  <c r="K1059" i="9" a="1"/>
  <c r="K1059" i="9" s="1"/>
  <c r="K971" i="9" a="1"/>
  <c r="K971" i="9" s="1"/>
  <c r="K911" i="9" a="1"/>
  <c r="K911" i="9" s="1"/>
  <c r="K845" i="9" a="1"/>
  <c r="K845" i="9" s="1"/>
  <c r="K769" i="9" a="1"/>
  <c r="K769" i="9" s="1"/>
  <c r="K1079" i="9" a="1"/>
  <c r="K1079" i="9" s="1"/>
  <c r="K961" i="9" a="1"/>
  <c r="K961" i="9" s="1"/>
  <c r="K798" i="9" a="1"/>
  <c r="K798" i="9" s="1"/>
  <c r="K696" i="9" a="1"/>
  <c r="K696" i="9" s="1"/>
  <c r="K602" i="9" a="1"/>
  <c r="K602" i="9" s="1"/>
  <c r="K1066" i="9" a="1"/>
  <c r="K1066" i="9" s="1"/>
  <c r="K940" i="9" a="1"/>
  <c r="K940" i="9" s="1"/>
  <c r="K856" i="9" a="1"/>
  <c r="K856" i="9" s="1"/>
  <c r="K775" i="9" a="1"/>
  <c r="K775" i="9" s="1"/>
  <c r="K712" i="9" a="1"/>
  <c r="K712" i="9" s="1"/>
  <c r="K649" i="9" a="1"/>
  <c r="K649" i="9" s="1"/>
  <c r="K1093" i="9" a="1"/>
  <c r="K1093" i="9" s="1"/>
  <c r="K995" i="9" a="1"/>
  <c r="K995" i="9" s="1"/>
  <c r="K807" i="9" a="1"/>
  <c r="K807" i="9" s="1"/>
  <c r="K728" i="9" a="1"/>
  <c r="K728" i="9" s="1"/>
  <c r="K634" i="9" a="1"/>
  <c r="K634" i="9" s="1"/>
  <c r="K589" i="9" a="1"/>
  <c r="K589" i="9" s="1"/>
  <c r="K1081" i="9" a="1"/>
  <c r="K1081" i="9" s="1"/>
  <c r="K965" i="9" a="1"/>
  <c r="K965" i="9" s="1"/>
  <c r="K844" i="9" a="1"/>
  <c r="K844" i="9" s="1"/>
  <c r="K1027" i="9" a="1"/>
  <c r="K1027" i="9" s="1"/>
  <c r="K897" i="9" a="1"/>
  <c r="K897" i="9" s="1"/>
  <c r="K783" i="9" a="1"/>
  <c r="K783" i="9" s="1"/>
  <c r="K1047" i="9" a="1"/>
  <c r="K1047" i="9" s="1"/>
  <c r="K882" i="9" a="1"/>
  <c r="K882" i="9" s="1"/>
  <c r="K747" i="9" a="1"/>
  <c r="K747" i="9" s="1"/>
  <c r="K1026" i="9" a="1"/>
  <c r="K1026" i="9" s="1"/>
  <c r="K913" i="9" a="1"/>
  <c r="K913" i="9" s="1"/>
  <c r="K841" i="9" a="1"/>
  <c r="K841" i="9" s="1"/>
  <c r="K796" i="9" a="1"/>
  <c r="K796" i="9" s="1"/>
  <c r="K725" i="9" a="1"/>
  <c r="K725" i="9" s="1"/>
  <c r="K688" i="9" a="1"/>
  <c r="K688" i="9" s="1"/>
  <c r="K622" i="9" a="1"/>
  <c r="K622" i="9" s="1"/>
  <c r="K1099" i="9" a="1"/>
  <c r="K1099" i="9" s="1"/>
  <c r="K947" i="9" a="1"/>
  <c r="K947" i="9" s="1"/>
  <c r="K787" i="9" a="1"/>
  <c r="K787" i="9" s="1"/>
  <c r="K718" i="9" a="1"/>
  <c r="K718" i="9" s="1"/>
  <c r="K605" i="9" a="1"/>
  <c r="K605" i="9" s="1"/>
  <c r="K521" i="9" a="1"/>
  <c r="K521" i="9" s="1"/>
  <c r="K462" i="9" a="1"/>
  <c r="K462" i="9" s="1"/>
  <c r="K371" i="9" a="1"/>
  <c r="K371" i="9" s="1"/>
  <c r="K274" i="9" a="1"/>
  <c r="K274" i="9" s="1"/>
  <c r="K206" i="9" a="1"/>
  <c r="K206" i="9" s="1"/>
  <c r="K140" i="9" a="1"/>
  <c r="K140" i="9" s="1"/>
  <c r="K80" i="9" a="1"/>
  <c r="K80" i="9" s="1"/>
  <c r="K26" i="9" a="1"/>
  <c r="K26" i="9" s="1"/>
  <c r="K683" i="9" a="1"/>
  <c r="K683" i="9" s="1"/>
  <c r="K547" i="9" a="1"/>
  <c r="K547" i="9" s="1"/>
  <c r="K503" i="9" a="1"/>
  <c r="K503" i="9" s="1"/>
  <c r="K456" i="9" a="1"/>
  <c r="K456" i="9" s="1"/>
  <c r="K398" i="9" a="1"/>
  <c r="K398" i="9" s="1"/>
  <c r="K353" i="9" a="1"/>
  <c r="K353" i="9" s="1"/>
  <c r="K302" i="9" a="1"/>
  <c r="K302" i="9" s="1"/>
  <c r="K270" i="9" a="1"/>
  <c r="K270" i="9" s="1"/>
  <c r="K227" i="9" a="1"/>
  <c r="K227" i="9" s="1"/>
  <c r="K651" i="9" a="1"/>
  <c r="K651" i="9" s="1"/>
  <c r="K519" i="9" a="1"/>
  <c r="K519" i="9" s="1"/>
  <c r="K454" i="9" a="1"/>
  <c r="K454" i="9" s="1"/>
  <c r="K407" i="9" a="1"/>
  <c r="K407" i="9" s="1"/>
  <c r="K313" i="9" a="1"/>
  <c r="K313" i="9" s="1"/>
  <c r="K225" i="9" a="1"/>
  <c r="K225" i="9" s="1"/>
  <c r="K178" i="9" a="1"/>
  <c r="K178" i="9" s="1"/>
  <c r="K89" i="9" a="1"/>
  <c r="K89" i="9" s="1"/>
  <c r="K670" i="9" a="1"/>
  <c r="K670" i="9" s="1"/>
  <c r="K477" i="9" a="1"/>
  <c r="K477" i="9" s="1"/>
  <c r="K374" i="9" a="1"/>
  <c r="K374" i="9" s="1"/>
  <c r="K326" i="9" a="1"/>
  <c r="K326" i="9" s="1"/>
  <c r="K275" i="9" a="1"/>
  <c r="K275" i="9" s="1"/>
  <c r="K627" i="9" a="1"/>
  <c r="K627" i="9" s="1"/>
  <c r="K537" i="9" a="1"/>
  <c r="K537" i="9" s="1"/>
  <c r="K493" i="9" a="1"/>
  <c r="K493" i="9" s="1"/>
  <c r="K444" i="9" a="1"/>
  <c r="K444" i="9" s="1"/>
  <c r="K386" i="9" a="1"/>
  <c r="K386" i="9" s="1"/>
  <c r="K701" i="9" a="1"/>
  <c r="K701" i="9" s="1"/>
  <c r="K632" i="9" a="1"/>
  <c r="K632" i="9" s="1"/>
  <c r="K554" i="9" a="1"/>
  <c r="K554" i="9" s="1"/>
  <c r="K514" i="9" a="1"/>
  <c r="K514" i="9" s="1"/>
  <c r="K457" i="9" a="1"/>
  <c r="K457" i="9" s="1"/>
  <c r="K394" i="9" a="1"/>
  <c r="K394" i="9" s="1"/>
  <c r="K334" i="9" a="1"/>
  <c r="K334" i="9" s="1"/>
  <c r="K682" i="9" a="1"/>
  <c r="K682" i="9" s="1"/>
  <c r="K582" i="9" a="1"/>
  <c r="K582" i="9" s="1"/>
  <c r="K442" i="9" a="1"/>
  <c r="K442" i="9" s="1"/>
  <c r="K387" i="9" a="1"/>
  <c r="K387" i="9" s="1"/>
  <c r="K332" i="9" a="1"/>
  <c r="K332" i="9" s="1"/>
  <c r="K224" i="9" a="1"/>
  <c r="K224" i="9" s="1"/>
  <c r="K139" i="9" a="1"/>
  <c r="K139" i="9" s="1"/>
  <c r="K73" i="9" a="1"/>
  <c r="K73" i="9" s="1"/>
  <c r="K740" i="9" a="1"/>
  <c r="K740" i="9" s="1"/>
  <c r="K666" i="9" a="1"/>
  <c r="K666" i="9" s="1"/>
  <c r="K515" i="9" a="1"/>
  <c r="K515" i="9" s="1"/>
  <c r="K466" i="9" a="1"/>
  <c r="K466" i="9" s="1"/>
  <c r="K402" i="9" a="1"/>
  <c r="K402" i="9" s="1"/>
  <c r="K340" i="9" a="1"/>
  <c r="K340" i="9" s="1"/>
  <c r="K294" i="9" a="1"/>
  <c r="K294" i="9" s="1"/>
  <c r="K233" i="9" a="1"/>
  <c r="K233" i="9" s="1"/>
  <c r="K182" i="9" a="1"/>
  <c r="K182" i="9" s="1"/>
  <c r="K116" i="9" a="1"/>
  <c r="K116" i="9" s="1"/>
  <c r="K91" i="9" a="1"/>
  <c r="K91" i="9" s="1"/>
  <c r="K138" i="9" a="1"/>
  <c r="K138" i="9" s="1"/>
  <c r="K191" i="9" a="1"/>
  <c r="K191" i="9" s="1"/>
  <c r="K265" i="9" a="1"/>
  <c r="K265" i="9" s="1"/>
  <c r="K15" i="9" a="1"/>
  <c r="K15" i="9" s="1"/>
  <c r="K121" i="9" a="1"/>
  <c r="K121" i="9" s="1"/>
  <c r="K296" i="9" a="1"/>
  <c r="K296" i="9" s="1"/>
  <c r="K36" i="9" a="1"/>
  <c r="K36" i="9" s="1"/>
  <c r="K119" i="9" a="1"/>
  <c r="K119" i="9" s="1"/>
  <c r="K221" i="9" a="1"/>
  <c r="K221" i="9" s="1"/>
  <c r="K16" i="9" a="1"/>
  <c r="K16" i="9" s="1"/>
  <c r="K156" i="9" a="1"/>
  <c r="K156" i="9" s="1"/>
  <c r="K180" i="9" a="1"/>
  <c r="K180" i="9" s="1"/>
  <c r="K48" i="9" a="1"/>
  <c r="K48" i="9" s="1"/>
  <c r="K144" i="9" a="1"/>
  <c r="K144" i="9" s="1"/>
  <c r="K13" i="9" a="1"/>
  <c r="K13" i="9" s="1"/>
  <c r="K81" i="9" a="1"/>
  <c r="K81" i="9" s="1"/>
  <c r="K252" i="9" a="1"/>
  <c r="K252" i="9" s="1"/>
  <c r="K306" i="9" a="1"/>
  <c r="K306" i="9" s="1"/>
  <c r="K148" i="9" a="1"/>
  <c r="K148" i="9" s="1"/>
  <c r="K254" i="9" a="1"/>
  <c r="K254" i="9" s="1"/>
  <c r="K1453" i="9" a="1"/>
  <c r="K1453" i="9" s="1"/>
  <c r="K1437" i="9" a="1"/>
  <c r="K1437" i="9" s="1"/>
  <c r="K1338" i="9" a="1"/>
  <c r="K1338" i="9" s="1"/>
  <c r="K1267" i="9" a="1"/>
  <c r="K1267" i="9" s="1"/>
  <c r="K1194" i="9" a="1"/>
  <c r="K1194" i="9" s="1"/>
  <c r="K1121" i="9" a="1"/>
  <c r="K1121" i="9" s="1"/>
  <c r="K1025" i="9" a="1"/>
  <c r="K1025" i="9" s="1"/>
  <c r="K979" i="9" a="1"/>
  <c r="K979" i="9" s="1"/>
  <c r="K885" i="9" a="1"/>
  <c r="K885" i="9" s="1"/>
  <c r="K820" i="9" a="1"/>
  <c r="K820" i="9" s="1"/>
  <c r="K1459" i="9" a="1"/>
  <c r="K1459" i="9" s="1"/>
  <c r="K1364" i="9" a="1"/>
  <c r="K1364" i="9" s="1"/>
  <c r="K1293" i="9" a="1"/>
  <c r="K1293" i="9" s="1"/>
  <c r="K1243" i="9" a="1"/>
  <c r="K1243" i="9" s="1"/>
  <c r="K1192" i="9" a="1"/>
  <c r="K1192" i="9" s="1"/>
  <c r="K1117" i="9" a="1"/>
  <c r="K1117" i="9" s="1"/>
  <c r="K1037" i="9" a="1"/>
  <c r="K1037" i="9" s="1"/>
  <c r="K974" i="9" a="1"/>
  <c r="K974" i="9" s="1"/>
  <c r="K923" i="9" a="1"/>
  <c r="K923" i="9" s="1"/>
  <c r="K873" i="9" a="1"/>
  <c r="K873" i="9" s="1"/>
  <c r="K1429" i="9" a="1"/>
  <c r="K1429" i="9" s="1"/>
  <c r="K1399" i="9" a="1"/>
  <c r="K1399" i="9" s="1"/>
  <c r="K1334" i="9" a="1"/>
  <c r="K1334" i="9" s="1"/>
  <c r="K1281" i="9" a="1"/>
  <c r="K1281" i="9" s="1"/>
  <c r="K1229" i="9" a="1"/>
  <c r="K1229" i="9" s="1"/>
  <c r="K1160" i="9" a="1"/>
  <c r="K1160" i="9" s="1"/>
  <c r="K1105" i="9" a="1"/>
  <c r="K1105" i="9" s="1"/>
  <c r="K1074" i="9" a="1"/>
  <c r="K1074" i="9" s="1"/>
  <c r="K1011" i="9" a="1"/>
  <c r="K1011" i="9" s="1"/>
  <c r="K953" i="9" a="1"/>
  <c r="K953" i="9" s="1"/>
  <c r="K876" i="9" a="1"/>
  <c r="K876" i="9" s="1"/>
  <c r="K809" i="9" a="1"/>
  <c r="K809" i="9" s="1"/>
  <c r="K1386" i="9" a="1"/>
  <c r="K1386" i="9" s="1"/>
  <c r="K1345" i="9" a="1"/>
  <c r="K1345" i="9" s="1"/>
  <c r="K1289" i="9" a="1"/>
  <c r="K1289" i="9" s="1"/>
  <c r="K1227" i="9" a="1"/>
  <c r="K1227" i="9" s="1"/>
  <c r="K1153" i="9" a="1"/>
  <c r="K1153" i="9" s="1"/>
  <c r="K1446" i="9" a="1"/>
  <c r="K1446" i="9" s="1"/>
  <c r="K1348" i="9" a="1"/>
  <c r="K1348" i="9" s="1"/>
  <c r="K1273" i="9" a="1"/>
  <c r="K1273" i="9" s="1"/>
  <c r="K1216" i="9" a="1"/>
  <c r="K1216" i="9" s="1"/>
  <c r="K1156" i="9" a="1"/>
  <c r="K1156" i="9" s="1"/>
  <c r="K1370" i="9" a="1"/>
  <c r="K1370" i="9" s="1"/>
  <c r="K1320" i="9" a="1"/>
  <c r="K1320" i="9" s="1"/>
  <c r="K1257" i="9" a="1"/>
  <c r="K1257" i="9" s="1"/>
  <c r="K1210" i="9" a="1"/>
  <c r="K1210" i="9" s="1"/>
  <c r="K1149" i="9" a="1"/>
  <c r="K1149" i="9" s="1"/>
  <c r="K1430" i="9" a="1"/>
  <c r="K1430" i="9" s="1"/>
  <c r="K1398" i="9" a="1"/>
  <c r="K1398" i="9" s="1"/>
  <c r="K1351" i="9" a="1"/>
  <c r="K1351" i="9" s="1"/>
  <c r="K1271" i="9" a="1"/>
  <c r="K1271" i="9" s="1"/>
  <c r="K1217" i="9" a="1"/>
  <c r="K1217" i="9" s="1"/>
  <c r="K1159" i="9" a="1"/>
  <c r="K1159" i="9" s="1"/>
  <c r="K1432" i="9" a="1"/>
  <c r="K1432" i="9" s="1"/>
  <c r="K1368" i="9" a="1"/>
  <c r="K1368" i="9" s="1"/>
  <c r="K1316" i="9" a="1"/>
  <c r="K1316" i="9" s="1"/>
  <c r="K1247" i="9" a="1"/>
  <c r="K1247" i="9" s="1"/>
  <c r="K1168" i="9" a="1"/>
  <c r="K1168" i="9" s="1"/>
  <c r="K1091" i="9" a="1"/>
  <c r="K1091" i="9" s="1"/>
  <c r="K1054" i="9" a="1"/>
  <c r="K1054" i="9" s="1"/>
  <c r="K959" i="9" a="1"/>
  <c r="K959" i="9" s="1"/>
  <c r="K891" i="9" a="1"/>
  <c r="K891" i="9" s="1"/>
  <c r="K837" i="9" a="1"/>
  <c r="K837" i="9" s="1"/>
  <c r="K760" i="9" a="1"/>
  <c r="K760" i="9" s="1"/>
  <c r="K1060" i="9" a="1"/>
  <c r="K1060" i="9" s="1"/>
  <c r="K958" i="9" a="1"/>
  <c r="K958" i="9" s="1"/>
  <c r="K784" i="9" a="1"/>
  <c r="K784" i="9" s="1"/>
  <c r="K691" i="9" a="1"/>
  <c r="K691" i="9" s="1"/>
  <c r="K595" i="9" a="1"/>
  <c r="K595" i="9" s="1"/>
  <c r="K1022" i="9" a="1"/>
  <c r="K1022" i="9" s="1"/>
  <c r="K929" i="9" a="1"/>
  <c r="K929" i="9" s="1"/>
  <c r="K838" i="9" a="1"/>
  <c r="K838" i="9" s="1"/>
  <c r="K752" i="9" a="1"/>
  <c r="K752" i="9" s="1"/>
  <c r="K704" i="9" a="1"/>
  <c r="K704" i="9" s="1"/>
  <c r="K646" i="9" a="1"/>
  <c r="K646" i="9" s="1"/>
  <c r="K1075" i="9" a="1"/>
  <c r="K1075" i="9" s="1"/>
  <c r="K963" i="9" a="1"/>
  <c r="K963" i="9" s="1"/>
  <c r="K786" i="9" a="1"/>
  <c r="K786" i="9" s="1"/>
  <c r="K726" i="9" a="1"/>
  <c r="K726" i="9" s="1"/>
  <c r="K629" i="9" a="1"/>
  <c r="K629" i="9" s="1"/>
  <c r="K587" i="9" a="1"/>
  <c r="K587" i="9" s="1"/>
  <c r="K1062" i="9" a="1"/>
  <c r="K1062" i="9" s="1"/>
  <c r="K954" i="9" a="1"/>
  <c r="K954" i="9" s="1"/>
  <c r="K842" i="9" a="1"/>
  <c r="K842" i="9" s="1"/>
  <c r="K1024" i="9" a="1"/>
  <c r="K1024" i="9" s="1"/>
  <c r="K877" i="9" a="1"/>
  <c r="K877" i="9" s="1"/>
  <c r="K781" i="9" a="1"/>
  <c r="K781" i="9" s="1"/>
  <c r="K997" i="9" a="1"/>
  <c r="K997" i="9" s="1"/>
  <c r="K879" i="9" a="1"/>
  <c r="K879" i="9" s="1"/>
  <c r="K745" i="9" a="1"/>
  <c r="K745" i="9" s="1"/>
  <c r="K1014" i="9" a="1"/>
  <c r="K1014" i="9" s="1"/>
  <c r="K910" i="9" a="1"/>
  <c r="K910" i="9" s="1"/>
  <c r="K839" i="9" a="1"/>
  <c r="K839" i="9" s="1"/>
  <c r="K794" i="9" a="1"/>
  <c r="K794" i="9" s="1"/>
  <c r="K722" i="9" a="1"/>
  <c r="K722" i="9" s="1"/>
  <c r="K675" i="9" a="1"/>
  <c r="K675" i="9" s="1"/>
  <c r="K614" i="9" a="1"/>
  <c r="K614" i="9" s="1"/>
  <c r="K1085" i="9" a="1"/>
  <c r="K1085" i="9" s="1"/>
  <c r="K938" i="9" a="1"/>
  <c r="K938" i="9" s="1"/>
  <c r="K776" i="9" a="1"/>
  <c r="K776" i="9" s="1"/>
  <c r="K715" i="9" a="1"/>
  <c r="K715" i="9" s="1"/>
  <c r="K585" i="9" a="1"/>
  <c r="K585" i="9" s="1"/>
  <c r="K518" i="9" a="1"/>
  <c r="K518" i="9" s="1"/>
  <c r="K460" i="9" a="1"/>
  <c r="K460" i="9" s="1"/>
  <c r="K362" i="9" a="1"/>
  <c r="K362" i="9" s="1"/>
  <c r="K257" i="9" a="1"/>
  <c r="K257" i="9" s="1"/>
  <c r="K199" i="9" a="1"/>
  <c r="K199" i="9" s="1"/>
  <c r="K130" i="9" a="1"/>
  <c r="K130" i="9" s="1"/>
  <c r="K78" i="9" a="1"/>
  <c r="K78" i="9" s="1"/>
  <c r="K19" i="9" a="1"/>
  <c r="K19" i="9" s="1"/>
  <c r="K593" i="9" a="1"/>
  <c r="K593" i="9" s="1"/>
  <c r="K543" i="9" a="1"/>
  <c r="K543" i="9" s="1"/>
  <c r="K492" i="9" a="1"/>
  <c r="K492" i="9" s="1"/>
  <c r="K443" i="9" a="1"/>
  <c r="K443" i="9" s="1"/>
  <c r="K385" i="9" a="1"/>
  <c r="K385" i="9" s="1"/>
  <c r="K346" i="9" a="1"/>
  <c r="K346" i="9" s="1"/>
  <c r="K295" i="9" a="1"/>
  <c r="K295" i="9" s="1"/>
  <c r="K268" i="9" a="1"/>
  <c r="K268" i="9" s="1"/>
  <c r="K762" i="9" a="1"/>
  <c r="K762" i="9" s="1"/>
  <c r="K633" i="9" a="1"/>
  <c r="K633" i="9" s="1"/>
  <c r="K516" i="9" a="1"/>
  <c r="K516" i="9" s="1"/>
  <c r="K452" i="9" a="1"/>
  <c r="K452" i="9" s="1"/>
  <c r="K405" i="9" a="1"/>
  <c r="K405" i="9" s="1"/>
  <c r="K305" i="9" a="1"/>
  <c r="K305" i="9" s="1"/>
  <c r="K218" i="9" a="1"/>
  <c r="K218" i="9" s="1"/>
  <c r="K171" i="9" a="1"/>
  <c r="K171" i="9" s="1"/>
  <c r="K74" i="9" a="1"/>
  <c r="K74" i="9" s="1"/>
  <c r="K656" i="9" a="1"/>
  <c r="K656" i="9" s="1"/>
  <c r="K475" i="9" a="1"/>
  <c r="K475" i="9" s="1"/>
  <c r="K363" i="9" a="1"/>
  <c r="K363" i="9" s="1"/>
  <c r="K318" i="9" a="1"/>
  <c r="K318" i="9" s="1"/>
  <c r="K735" i="9" a="1"/>
  <c r="K735" i="9" s="1"/>
  <c r="K617" i="9" a="1"/>
  <c r="K617" i="9" s="1"/>
  <c r="K530" i="9" a="1"/>
  <c r="K530" i="9" s="1"/>
  <c r="K488" i="9" a="1"/>
  <c r="K488" i="9" s="1"/>
  <c r="K435" i="9" a="1"/>
  <c r="K435" i="9" s="1"/>
  <c r="K379" i="9" a="1"/>
  <c r="K379" i="9" s="1"/>
  <c r="K692" i="9" a="1"/>
  <c r="K692" i="9" s="1"/>
  <c r="K603" i="9" a="1"/>
  <c r="K603" i="9" s="1"/>
  <c r="K552" i="9" a="1"/>
  <c r="K552" i="9" s="1"/>
  <c r="K509" i="9" a="1"/>
  <c r="K509" i="9" s="1"/>
  <c r="K455" i="9" a="1"/>
  <c r="K455" i="9" s="1"/>
  <c r="K389" i="9" a="1"/>
  <c r="K389" i="9" s="1"/>
  <c r="K327" i="9" a="1"/>
  <c r="K327" i="9" s="1"/>
  <c r="K650" i="9" a="1"/>
  <c r="K650" i="9" s="1"/>
  <c r="K550" i="9" a="1"/>
  <c r="K550" i="9" s="1"/>
  <c r="K440" i="9" a="1"/>
  <c r="K440" i="9" s="1"/>
  <c r="K377" i="9" a="1"/>
  <c r="K377" i="9" s="1"/>
  <c r="K309" i="9" a="1"/>
  <c r="K309" i="9" s="1"/>
  <c r="K203" i="9" a="1"/>
  <c r="K203" i="9" s="1"/>
  <c r="K132" i="9" a="1"/>
  <c r="K132" i="9" s="1"/>
  <c r="K58" i="9" a="1"/>
  <c r="K58" i="9" s="1"/>
  <c r="K737" i="9" a="1"/>
  <c r="K737" i="9" s="1"/>
  <c r="K616" i="9" a="1"/>
  <c r="K616" i="9" s="1"/>
  <c r="K512" i="9" a="1"/>
  <c r="K512" i="9" s="1"/>
  <c r="K451" i="9" a="1"/>
  <c r="K451" i="9" s="1"/>
  <c r="K395" i="9" a="1"/>
  <c r="K395" i="9" s="1"/>
  <c r="K335" i="9" a="1"/>
  <c r="K335" i="9" s="1"/>
  <c r="K278" i="9" a="1"/>
  <c r="K278" i="9" s="1"/>
  <c r="K222" i="9" a="1"/>
  <c r="K222" i="9" s="1"/>
  <c r="K170" i="9" a="1"/>
  <c r="K170" i="9" s="1"/>
  <c r="K109" i="9" a="1"/>
  <c r="K109" i="9" s="1"/>
  <c r="K94" i="9" a="1"/>
  <c r="K94" i="9" s="1"/>
  <c r="K354" i="9" a="1"/>
  <c r="K354" i="9" s="1"/>
  <c r="K211" i="9" a="1"/>
  <c r="K211" i="9" s="1"/>
  <c r="K314" i="9" a="1"/>
  <c r="K314" i="9" s="1"/>
  <c r="K92" i="9" a="1"/>
  <c r="K92" i="9" s="1"/>
  <c r="K155" i="9" a="1"/>
  <c r="K155" i="9" s="1"/>
  <c r="K95" i="9" a="1"/>
  <c r="K95" i="9" s="1"/>
  <c r="K31" i="9" a="1"/>
  <c r="K31" i="9" s="1"/>
  <c r="K110" i="9" a="1"/>
  <c r="K110" i="9" s="1"/>
  <c r="K284" i="9" a="1"/>
  <c r="K284" i="9" s="1"/>
  <c r="K77" i="9" a="1"/>
  <c r="K77" i="9" s="1"/>
  <c r="K223" i="9" a="1"/>
  <c r="K223" i="9" s="1"/>
  <c r="K1416" i="9" a="1"/>
  <c r="K1416" i="9" s="1"/>
  <c r="K1274" i="9" a="1"/>
  <c r="K1274" i="9" s="1"/>
  <c r="K1152" i="9" a="1"/>
  <c r="K1152" i="9" s="1"/>
  <c r="K986" i="9" a="1"/>
  <c r="K986" i="9" s="1"/>
  <c r="K843" i="9" a="1"/>
  <c r="K843" i="9" s="1"/>
  <c r="K1397" i="9" a="1"/>
  <c r="K1397" i="9" s="1"/>
  <c r="K1256" i="9" a="1"/>
  <c r="K1256" i="9" s="1"/>
  <c r="K1138" i="9" a="1"/>
  <c r="K1138" i="9" s="1"/>
  <c r="K996" i="9" a="1"/>
  <c r="K996" i="9" s="1"/>
  <c r="K896" i="9" a="1"/>
  <c r="K896" i="9" s="1"/>
  <c r="K1410" i="9" a="1"/>
  <c r="K1410" i="9" s="1"/>
  <c r="K1303" i="9" a="1"/>
  <c r="K1303" i="9" s="1"/>
  <c r="K1175" i="9" a="1"/>
  <c r="K1175" i="9" s="1"/>
  <c r="K1078" i="9" a="1"/>
  <c r="K1078" i="9" s="1"/>
  <c r="K967" i="9" a="1"/>
  <c r="K967" i="9" s="1"/>
  <c r="K818" i="9" a="1"/>
  <c r="K818" i="9" s="1"/>
  <c r="K1355" i="9" a="1"/>
  <c r="K1355" i="9" s="1"/>
  <c r="K1237" i="9" a="1"/>
  <c r="K1237" i="9" s="1"/>
  <c r="K1458" i="9" a="1"/>
  <c r="K1458" i="9" s="1"/>
  <c r="K1277" i="9" a="1"/>
  <c r="K1277" i="9" s="1"/>
  <c r="K1178" i="9" a="1"/>
  <c r="K1178" i="9" s="1"/>
  <c r="K1337" i="9" a="1"/>
  <c r="K1337" i="9" s="1"/>
  <c r="K1214" i="9" a="1"/>
  <c r="K1214" i="9" s="1"/>
  <c r="K1450" i="9" a="1"/>
  <c r="K1450" i="9" s="1"/>
  <c r="K1361" i="9" a="1"/>
  <c r="K1361" i="9" s="1"/>
  <c r="K1240" i="9" a="1"/>
  <c r="K1240" i="9" s="1"/>
  <c r="K1452" i="9" a="1"/>
  <c r="K1452" i="9" s="1"/>
  <c r="K1326" i="9" a="1"/>
  <c r="K1326" i="9" s="1"/>
  <c r="K1172" i="9" a="1"/>
  <c r="K1172" i="9" s="1"/>
  <c r="K1061" i="9" a="1"/>
  <c r="K1061" i="9" s="1"/>
  <c r="K920" i="9" a="1"/>
  <c r="K920" i="9" s="1"/>
  <c r="K795" i="9" a="1"/>
  <c r="K795" i="9" s="1"/>
  <c r="K972" i="9" a="1"/>
  <c r="K972" i="9" s="1"/>
  <c r="K699" i="9" a="1"/>
  <c r="K699" i="9" s="1"/>
  <c r="K1090" i="9" a="1"/>
  <c r="K1090" i="9" s="1"/>
  <c r="K867" i="9" a="1"/>
  <c r="K867" i="9" s="1"/>
  <c r="K720" i="9" a="1"/>
  <c r="K720" i="9" s="1"/>
  <c r="K1101" i="9" a="1"/>
  <c r="K1101" i="9" s="1"/>
  <c r="K875" i="9" a="1"/>
  <c r="K875" i="9" s="1"/>
  <c r="K639" i="9" a="1"/>
  <c r="K639" i="9" s="1"/>
  <c r="K1104" i="9" a="1"/>
  <c r="K1104" i="9" s="1"/>
  <c r="K858" i="9" a="1"/>
  <c r="K858" i="9" s="1"/>
  <c r="K919" i="9" a="1"/>
  <c r="K919" i="9" s="1"/>
  <c r="K1056" i="9" a="1"/>
  <c r="K1056" i="9" s="1"/>
  <c r="K757" i="9" a="1"/>
  <c r="K757" i="9" s="1"/>
  <c r="K944" i="9" a="1"/>
  <c r="K944" i="9" s="1"/>
  <c r="K801" i="9" a="1"/>
  <c r="K801" i="9" s="1"/>
  <c r="K693" i="9" a="1"/>
  <c r="K693" i="9" s="1"/>
  <c r="K580" i="9" a="1"/>
  <c r="K580" i="9" s="1"/>
  <c r="K789" i="9" a="1"/>
  <c r="K789" i="9" s="1"/>
  <c r="K628" i="9" a="1"/>
  <c r="K628" i="9" s="1"/>
  <c r="K464" i="9" a="1"/>
  <c r="K464" i="9" s="1"/>
  <c r="K289" i="9" a="1"/>
  <c r="K289" i="9" s="1"/>
  <c r="K149" i="9" a="1"/>
  <c r="K149" i="9" s="1"/>
  <c r="K37" i="9" a="1"/>
  <c r="K37" i="9" s="1"/>
  <c r="K559" i="9" a="1"/>
  <c r="K559" i="9" s="1"/>
  <c r="K458" i="9" a="1"/>
  <c r="K458" i="9" s="1"/>
  <c r="K360" i="9" a="1"/>
  <c r="K360" i="9" s="1"/>
  <c r="K272" i="9" a="1"/>
  <c r="K272" i="9" s="1"/>
  <c r="K662" i="9" a="1"/>
  <c r="K662" i="9" s="1"/>
  <c r="K467" i="9" a="1"/>
  <c r="K467" i="9" s="1"/>
  <c r="K331" i="9" a="1"/>
  <c r="K331" i="9" s="1"/>
  <c r="K183" i="9" a="1"/>
  <c r="K183" i="9" s="1"/>
  <c r="K707" i="9" a="1"/>
  <c r="K707" i="9" s="1"/>
  <c r="K376" i="9" a="1"/>
  <c r="K376" i="9" s="1"/>
  <c r="K277" i="9" a="1"/>
  <c r="K277" i="9" s="1"/>
  <c r="K566" i="9" a="1"/>
  <c r="K566" i="9" s="1"/>
  <c r="K446" i="9" a="1"/>
  <c r="K446" i="9" s="1"/>
  <c r="K716" i="9" a="1"/>
  <c r="K716" i="9" s="1"/>
  <c r="K556" i="9" a="1"/>
  <c r="K556" i="9" s="1"/>
  <c r="K470" i="9" a="1"/>
  <c r="K470" i="9" s="1"/>
  <c r="K342" i="9" a="1"/>
  <c r="K342" i="9" s="1"/>
  <c r="K594" i="9" a="1"/>
  <c r="K594" i="9" s="1"/>
  <c r="K397" i="9" a="1"/>
  <c r="K397" i="9" s="1"/>
  <c r="K235" i="9" a="1"/>
  <c r="K235" i="9" s="1"/>
  <c r="K75" i="9" a="1"/>
  <c r="K75" i="9" s="1"/>
  <c r="K671" i="9" a="1"/>
  <c r="K671" i="9" s="1"/>
  <c r="K473" i="9" a="1"/>
  <c r="K473" i="9" s="1"/>
  <c r="K343" i="9" a="1"/>
  <c r="K343" i="9" s="1"/>
  <c r="K242" i="9" a="1"/>
  <c r="K242" i="9" s="1"/>
  <c r="K127" i="9" a="1"/>
  <c r="K127" i="9" s="1"/>
  <c r="K52" i="9" a="1"/>
  <c r="K52" i="9" s="1"/>
  <c r="K186" i="9" a="1"/>
  <c r="K186" i="9" s="1"/>
  <c r="K158" i="9" a="1"/>
  <c r="K158" i="9" s="1"/>
  <c r="K260" i="9" a="1"/>
  <c r="K260" i="9" s="1"/>
  <c r="K72" i="9" a="1"/>
  <c r="K72" i="9" s="1"/>
  <c r="K79" i="9" a="1"/>
  <c r="K79" i="9" s="1"/>
  <c r="K18" i="9" a="1"/>
  <c r="K18" i="9" s="1"/>
  <c r="K136" i="9" a="1"/>
  <c r="K136" i="9" s="1"/>
  <c r="K321" i="9" a="1"/>
  <c r="K321" i="9" s="1"/>
  <c r="K96" i="9" a="1"/>
  <c r="K96" i="9" s="1"/>
  <c r="K1420" i="9" a="1"/>
  <c r="K1420" i="9" s="1"/>
  <c r="K1260" i="9" a="1"/>
  <c r="K1260" i="9" s="1"/>
  <c r="K1119" i="9" a="1"/>
  <c r="K1119" i="9" s="1"/>
  <c r="K969" i="9" a="1"/>
  <c r="K969" i="9" s="1"/>
  <c r="K813" i="9" a="1"/>
  <c r="K813" i="9" s="1"/>
  <c r="K1362" i="9" a="1"/>
  <c r="K1362" i="9" s="1"/>
  <c r="K1236" i="9" a="1"/>
  <c r="K1236" i="9" s="1"/>
  <c r="K1110" i="9" a="1"/>
  <c r="K1110" i="9" s="1"/>
  <c r="K964" i="9" a="1"/>
  <c r="K964" i="9" s="1"/>
  <c r="K857" i="9" a="1"/>
  <c r="K857" i="9" s="1"/>
  <c r="K1395" i="9" a="1"/>
  <c r="K1395" i="9" s="1"/>
  <c r="K1279" i="9" a="1"/>
  <c r="K1279" i="9" s="1"/>
  <c r="K1148" i="9" a="1"/>
  <c r="K1148" i="9" s="1"/>
  <c r="K1072" i="9" a="1"/>
  <c r="K1072" i="9" s="1"/>
  <c r="K935" i="9" a="1"/>
  <c r="K935" i="9" s="1"/>
  <c r="K800" i="9" a="1"/>
  <c r="K800" i="9" s="1"/>
  <c r="K1343" i="9" a="1"/>
  <c r="K1343" i="9" s="1"/>
  <c r="K1207" i="9" a="1"/>
  <c r="K1207" i="9" s="1"/>
  <c r="K1441" i="9" a="1"/>
  <c r="K1441" i="9" s="1"/>
  <c r="K1268" i="9" a="1"/>
  <c r="K1268" i="9" s="1"/>
  <c r="K1144" i="9" a="1"/>
  <c r="K1144" i="9" s="1"/>
  <c r="K1318" i="9" a="1"/>
  <c r="K1318" i="9" s="1"/>
  <c r="K1201" i="9" a="1"/>
  <c r="K1201" i="9" s="1"/>
  <c r="K1428" i="9" a="1"/>
  <c r="K1428" i="9" s="1"/>
  <c r="K1335" i="9" a="1"/>
  <c r="K1335" i="9" s="1"/>
  <c r="K1208" i="9" a="1"/>
  <c r="K1208" i="9" s="1"/>
  <c r="K1405" i="9" a="1"/>
  <c r="K1405" i="9" s="1"/>
  <c r="K1302" i="9" a="1"/>
  <c r="K1302" i="9" s="1"/>
  <c r="K1145" i="9" a="1"/>
  <c r="K1145" i="9" s="1"/>
  <c r="K1052" i="9" a="1"/>
  <c r="K1052" i="9" s="1"/>
  <c r="K889" i="9" a="1"/>
  <c r="K889" i="9" s="1"/>
  <c r="K755" i="9" a="1"/>
  <c r="K755" i="9" s="1"/>
  <c r="K924" i="9" a="1"/>
  <c r="K924" i="9" s="1"/>
  <c r="K686" i="9" a="1"/>
  <c r="K686" i="9" s="1"/>
  <c r="K1016" i="9" a="1"/>
  <c r="K1016" i="9" s="1"/>
  <c r="K833" i="9" a="1"/>
  <c r="K833" i="9" s="1"/>
  <c r="K689" i="9" a="1"/>
  <c r="K689" i="9" s="1"/>
  <c r="K1069" i="9" a="1"/>
  <c r="K1069" i="9" s="1"/>
  <c r="K780" i="9" a="1"/>
  <c r="K780" i="9" s="1"/>
  <c r="K621" i="9" a="1"/>
  <c r="K621" i="9" s="1"/>
  <c r="K1036" i="9" a="1"/>
  <c r="K1036" i="9" s="1"/>
  <c r="K822" i="9" a="1"/>
  <c r="K822" i="9" s="1"/>
  <c r="K849" i="9" a="1"/>
  <c r="K849" i="9" s="1"/>
  <c r="K973" i="9" a="1"/>
  <c r="K973" i="9" s="1"/>
  <c r="K1126" i="9" a="1"/>
  <c r="K1126" i="9" s="1"/>
  <c r="K908" i="9" a="1"/>
  <c r="K908" i="9" s="1"/>
  <c r="K785" i="9" a="1"/>
  <c r="K785" i="9" s="1"/>
  <c r="K668" i="9" a="1"/>
  <c r="K668" i="9" s="1"/>
  <c r="K1073" i="9" a="1"/>
  <c r="K1073" i="9" s="1"/>
  <c r="K770" i="9" a="1"/>
  <c r="K770" i="9" s="1"/>
  <c r="K575" i="9" a="1"/>
  <c r="K575" i="9" s="1"/>
  <c r="K447" i="9" a="1"/>
  <c r="K447" i="9" s="1"/>
  <c r="K240" i="9" a="1"/>
  <c r="K240" i="9" s="1"/>
  <c r="K125" i="9" a="1"/>
  <c r="K125" i="9" s="1"/>
  <c r="K17" i="9" a="1"/>
  <c r="K17" i="9" s="1"/>
  <c r="K541" i="9" a="1"/>
  <c r="K541" i="9" s="1"/>
  <c r="K430" i="9" a="1"/>
  <c r="K430" i="9" s="1"/>
  <c r="K338" i="9" a="1"/>
  <c r="K338" i="9" s="1"/>
  <c r="K266" i="9" a="1"/>
  <c r="K266" i="9" s="1"/>
  <c r="K612" i="9" a="1"/>
  <c r="K612" i="9" s="1"/>
  <c r="K441" i="9" a="1"/>
  <c r="K441" i="9" s="1"/>
  <c r="K300" i="9" a="1"/>
  <c r="K300" i="9" s="1"/>
  <c r="K162" i="9" a="1"/>
  <c r="K162" i="9" s="1"/>
  <c r="K638" i="9" a="1"/>
  <c r="K638" i="9" s="1"/>
  <c r="K356" i="9" a="1"/>
  <c r="K356" i="9" s="1"/>
  <c r="K690" i="9" a="1"/>
  <c r="K690" i="9" s="1"/>
  <c r="K525" i="9" a="1"/>
  <c r="K525" i="9" s="1"/>
  <c r="K433" i="9" a="1"/>
  <c r="K433" i="9" s="1"/>
  <c r="K680" i="9" a="1"/>
  <c r="K680" i="9" s="1"/>
  <c r="K546" i="9" a="1"/>
  <c r="K546" i="9" s="1"/>
  <c r="K431" i="9" a="1"/>
  <c r="K431" i="9" s="1"/>
  <c r="K324" i="9" a="1"/>
  <c r="K324" i="9" s="1"/>
  <c r="K548" i="9" a="1"/>
  <c r="K548" i="9" s="1"/>
  <c r="K364" i="9" a="1"/>
  <c r="K364" i="9" s="1"/>
  <c r="K194" i="9" a="1"/>
  <c r="K194" i="9" s="1"/>
  <c r="K53" i="9" a="1"/>
  <c r="K53" i="9" s="1"/>
  <c r="K608" i="9" a="1"/>
  <c r="K608" i="9" s="1"/>
  <c r="K449" i="9" a="1"/>
  <c r="K449" i="9" s="1"/>
  <c r="K330" i="9" a="1"/>
  <c r="K330" i="9" s="1"/>
  <c r="K217" i="9" a="1"/>
  <c r="K217" i="9" s="1"/>
  <c r="K102" i="9" a="1"/>
  <c r="K102" i="9" s="1"/>
  <c r="K107" i="9" a="1"/>
  <c r="K107" i="9" s="1"/>
  <c r="K200" i="9" a="1"/>
  <c r="K200" i="9" s="1"/>
  <c r="K54" i="9" a="1"/>
  <c r="K54" i="9" s="1"/>
  <c r="K197" i="9" a="1"/>
  <c r="K197" i="9" s="1"/>
  <c r="K143" i="9" a="1"/>
  <c r="K143" i="9" s="1"/>
  <c r="K169" i="9" a="1"/>
  <c r="K169" i="9" s="1"/>
  <c r="K8" i="9" a="1"/>
  <c r="K8" i="9" s="1"/>
  <c r="K209" i="9" a="1"/>
  <c r="K209" i="9" s="1"/>
  <c r="K76" i="9" a="1"/>
  <c r="K76" i="9" s="1"/>
  <c r="K28" i="9" a="1"/>
  <c r="K28" i="9" s="1"/>
  <c r="K141" i="9" a="1"/>
  <c r="K141" i="9" s="1"/>
  <c r="K262" i="9" a="1"/>
  <c r="K262" i="9" s="1"/>
  <c r="K329" i="9" a="1"/>
  <c r="K329" i="9" s="1"/>
  <c r="K1403" i="9" a="1"/>
  <c r="K1403" i="9" s="1"/>
  <c r="K1245" i="9" a="1"/>
  <c r="K1245" i="9" s="1"/>
  <c r="K1112" i="9" a="1"/>
  <c r="K1112" i="9" s="1"/>
  <c r="K957" i="9" a="1"/>
  <c r="K957" i="9" s="1"/>
  <c r="K804" i="9" a="1"/>
  <c r="K804" i="9" s="1"/>
  <c r="K1352" i="9" a="1"/>
  <c r="K1352" i="9" s="1"/>
  <c r="K1222" i="9" a="1"/>
  <c r="K1222" i="9" s="1"/>
  <c r="K1096" i="9" a="1"/>
  <c r="K1096" i="9" s="1"/>
  <c r="K962" i="9" a="1"/>
  <c r="K962" i="9" s="1"/>
  <c r="K850" i="9" a="1"/>
  <c r="K850" i="9" s="1"/>
  <c r="K1392" i="9" a="1"/>
  <c r="K1392" i="9" s="1"/>
  <c r="K1270" i="9" a="1"/>
  <c r="K1270" i="9" s="1"/>
  <c r="K1146" i="9" a="1"/>
  <c r="K1146" i="9" s="1"/>
  <c r="K1068" i="9" a="1"/>
  <c r="K1068" i="9" s="1"/>
  <c r="K930" i="9" a="1"/>
  <c r="K930" i="9" s="1"/>
  <c r="K1444" i="9" a="1"/>
  <c r="K1444" i="9" s="1"/>
  <c r="K1332" i="9" a="1"/>
  <c r="K1332" i="9" s="1"/>
  <c r="K1200" i="9" a="1"/>
  <c r="K1200" i="9" s="1"/>
  <c r="K1433" i="9" a="1"/>
  <c r="K1433" i="9" s="1"/>
  <c r="K1266" i="9" a="1"/>
  <c r="K1266" i="9" s="1"/>
  <c r="K1130" i="9" a="1"/>
  <c r="K1130" i="9" s="1"/>
  <c r="K1313" i="9" a="1"/>
  <c r="K1313" i="9" s="1"/>
  <c r="K1193" i="9" a="1"/>
  <c r="K1193" i="9" s="1"/>
  <c r="K1426" i="9" a="1"/>
  <c r="K1426" i="9" s="1"/>
  <c r="K1333" i="9" a="1"/>
  <c r="K1333" i="9" s="1"/>
  <c r="K1198" i="9" a="1"/>
  <c r="K1198" i="9" s="1"/>
  <c r="K1400" i="9" a="1"/>
  <c r="K1400" i="9" s="1"/>
  <c r="K1297" i="9" a="1"/>
  <c r="K1297" i="9" s="1"/>
  <c r="K1140" i="9" a="1"/>
  <c r="K1140" i="9" s="1"/>
  <c r="K1041" i="9" a="1"/>
  <c r="K1041" i="9" s="1"/>
  <c r="K887" i="9" a="1"/>
  <c r="K887" i="9" s="1"/>
  <c r="K753" i="9" a="1"/>
  <c r="K753" i="9" s="1"/>
  <c r="K904" i="9" a="1"/>
  <c r="K904" i="9" s="1"/>
  <c r="K669" i="9" a="1"/>
  <c r="K669" i="9" s="1"/>
  <c r="K1010" i="9" a="1"/>
  <c r="K1010" i="9" s="1"/>
  <c r="K831" i="9" a="1"/>
  <c r="K831" i="9" s="1"/>
  <c r="K681" i="9" a="1"/>
  <c r="K681" i="9" s="1"/>
  <c r="K1051" i="9" a="1"/>
  <c r="K1051" i="9" s="1"/>
  <c r="K773" i="9" a="1"/>
  <c r="K773" i="9" s="1"/>
  <c r="K618" i="9" a="1"/>
  <c r="K618" i="9" s="1"/>
  <c r="K1006" i="9" a="1"/>
  <c r="K1006" i="9" s="1"/>
  <c r="K817" i="9" a="1"/>
  <c r="K817" i="9" s="1"/>
  <c r="K846" i="9" a="1"/>
  <c r="K846" i="9" s="1"/>
  <c r="K956" i="9" a="1"/>
  <c r="K956" i="9" s="1"/>
  <c r="K1113" i="9" a="1"/>
  <c r="K1113" i="9" s="1"/>
  <c r="K893" i="9" a="1"/>
  <c r="K893" i="9" s="1"/>
  <c r="K772" i="9" a="1"/>
  <c r="K772" i="9" s="1"/>
  <c r="K663" i="9" a="1"/>
  <c r="K663" i="9" s="1"/>
  <c r="K1029" i="9" a="1"/>
  <c r="K1029" i="9" s="1"/>
  <c r="K768" i="9" a="1"/>
  <c r="K768" i="9" s="1"/>
  <c r="K573" i="9" a="1"/>
  <c r="K573" i="9" s="1"/>
  <c r="K445" i="9" a="1"/>
  <c r="K445" i="9" s="1"/>
  <c r="K231" i="9" a="1"/>
  <c r="K231" i="9" s="1"/>
  <c r="K123" i="9" a="1"/>
  <c r="K123" i="9" s="1"/>
  <c r="K6" i="9" a="1"/>
  <c r="K6" i="9" s="1"/>
  <c r="K538" i="9" a="1"/>
  <c r="K538" i="9" s="1"/>
  <c r="K425" i="9" a="1"/>
  <c r="K425" i="9" s="1"/>
  <c r="K333" i="9" a="1"/>
  <c r="K333" i="9" s="1"/>
  <c r="K255" i="9" a="1"/>
  <c r="K255" i="9" s="1"/>
  <c r="K569" i="9" a="1"/>
  <c r="K569" i="9" s="1"/>
  <c r="K439" i="9" a="1"/>
  <c r="K439" i="9" s="1"/>
  <c r="K279" i="9" a="1"/>
  <c r="K279" i="9" s="1"/>
  <c r="K152" i="9" a="1"/>
  <c r="K152" i="9" s="1"/>
  <c r="K604" i="9" a="1"/>
  <c r="K604" i="9" s="1"/>
  <c r="K351" i="9" a="1"/>
  <c r="K351" i="9" s="1"/>
  <c r="K687" i="9" a="1"/>
  <c r="K687" i="9" s="1"/>
  <c r="K522" i="9" a="1"/>
  <c r="K522" i="9" s="1"/>
  <c r="K426" i="9" a="1"/>
  <c r="K426" i="9" s="1"/>
  <c r="K661" i="9" a="1"/>
  <c r="K661" i="9" s="1"/>
  <c r="K544" i="9" a="1"/>
  <c r="K544" i="9" s="1"/>
  <c r="K424" i="9" a="1"/>
  <c r="K424" i="9" s="1"/>
  <c r="K319" i="9" a="1"/>
  <c r="K319" i="9" s="1"/>
  <c r="K502" i="9" a="1"/>
  <c r="K502" i="9" s="1"/>
  <c r="K359" i="9" a="1"/>
  <c r="K359" i="9" s="1"/>
  <c r="K187" i="9" a="1"/>
  <c r="K187" i="9" s="1"/>
  <c r="K43" i="9" a="1"/>
  <c r="K43" i="9" s="1"/>
  <c r="K596" i="9" a="1"/>
  <c r="K596" i="9" s="1"/>
  <c r="K436" i="9" a="1"/>
  <c r="K436" i="9" s="1"/>
  <c r="K322" i="9" a="1"/>
  <c r="K322" i="9" s="1"/>
  <c r="K212" i="9" a="1"/>
  <c r="K212" i="9" s="1"/>
  <c r="K25" i="9" a="1"/>
  <c r="K25" i="9" s="1"/>
  <c r="K112" i="9" a="1"/>
  <c r="K112" i="9" s="1"/>
  <c r="K207" i="9" a="1"/>
  <c r="K207" i="9" s="1"/>
  <c r="K86" i="9" a="1"/>
  <c r="K86" i="9" s="1"/>
  <c r="K1165" i="9" a="1"/>
  <c r="K1165" i="9" s="1"/>
  <c r="K863" i="9" a="1"/>
  <c r="K863" i="9" s="1"/>
  <c r="K1120" i="9" a="1"/>
  <c r="K1120" i="9" s="1"/>
  <c r="K641" i="9" a="1"/>
  <c r="K641" i="9" s="1"/>
  <c r="K966" i="9" a="1"/>
  <c r="K966" i="9" s="1"/>
  <c r="K676" i="9" a="1"/>
  <c r="K676" i="9" s="1"/>
  <c r="K1042" i="9" a="1"/>
  <c r="K1042" i="9" s="1"/>
  <c r="K600" i="9" a="1"/>
  <c r="K600" i="9" s="1"/>
  <c r="K992" i="9" a="1"/>
  <c r="K992" i="9" s="1"/>
  <c r="K799" i="9" a="1"/>
  <c r="K799" i="9" s="1"/>
  <c r="K922" i="9" a="1"/>
  <c r="K922" i="9" s="1"/>
  <c r="K862" i="9" a="1"/>
  <c r="K862" i="9" s="1"/>
  <c r="K743" i="9" a="1"/>
  <c r="K743" i="9" s="1"/>
  <c r="K985" i="9" a="1"/>
  <c r="K985" i="9" s="1"/>
  <c r="K761" i="9" a="1"/>
  <c r="K761" i="9" s="1"/>
  <c r="K555" i="9" a="1"/>
  <c r="K555" i="9" s="1"/>
  <c r="K220" i="9" a="1"/>
  <c r="K220" i="9" s="1"/>
  <c r="K100" i="9" a="1"/>
  <c r="K100" i="9" s="1"/>
  <c r="K534" i="9" a="1"/>
  <c r="K534" i="9" s="1"/>
  <c r="K416" i="9" a="1"/>
  <c r="K416" i="9" s="1"/>
  <c r="K251" i="9" a="1"/>
  <c r="K251" i="9" s="1"/>
  <c r="K532" i="9" a="1"/>
  <c r="K532" i="9" s="1"/>
  <c r="K247" i="9" a="1"/>
  <c r="K247" i="9" s="1"/>
  <c r="K128" i="9" a="1"/>
  <c r="K128" i="9" s="1"/>
  <c r="K344" i="9" a="1"/>
  <c r="K344" i="9" s="1"/>
  <c r="K667" i="9" a="1"/>
  <c r="K667" i="9" s="1"/>
  <c r="K506" i="9" a="1"/>
  <c r="K506" i="9" s="1"/>
  <c r="K410" i="9" a="1"/>
  <c r="K410" i="9" s="1"/>
  <c r="K648" i="9" a="1"/>
  <c r="K648" i="9" s="1"/>
  <c r="K415" i="9" a="1"/>
  <c r="K415" i="9" s="1"/>
  <c r="K706" i="9" a="1"/>
  <c r="K706" i="9" s="1"/>
  <c r="K352" i="9" a="1"/>
  <c r="K352" i="9" s="1"/>
  <c r="K177" i="9" a="1"/>
  <c r="K177" i="9" s="1"/>
  <c r="K540" i="9" a="1"/>
  <c r="K540" i="9" s="1"/>
  <c r="K420" i="9" a="1"/>
  <c r="K420" i="9" s="1"/>
  <c r="K201" i="9" a="1"/>
  <c r="K201" i="9" s="1"/>
  <c r="K45" i="9" a="1"/>
  <c r="K45" i="9" s="1"/>
  <c r="K241" i="9" a="1"/>
  <c r="K241" i="9" s="1"/>
  <c r="K250" i="9" a="1"/>
  <c r="K250" i="9" s="1"/>
  <c r="K271" i="9" a="1"/>
  <c r="K271" i="9" s="1"/>
  <c r="K38" i="9" a="1"/>
  <c r="K38" i="9" s="1"/>
  <c r="K273" i="9" a="1"/>
  <c r="K273" i="9" s="1"/>
  <c r="K10" i="9" a="1"/>
  <c r="K10" i="9" s="1"/>
  <c r="K115" i="9" a="1"/>
  <c r="K115" i="9" s="1"/>
  <c r="K1371" i="9" a="1"/>
  <c r="K1371" i="9" s="1"/>
  <c r="K1224" i="9" a="1"/>
  <c r="K1224" i="9" s="1"/>
  <c r="K1089" i="9" a="1"/>
  <c r="K1089" i="9" s="1"/>
  <c r="K939" i="9" a="1"/>
  <c r="K939" i="9" s="1"/>
  <c r="K788" i="9" a="1"/>
  <c r="K788" i="9" s="1"/>
  <c r="K1336" i="9" a="1"/>
  <c r="K1336" i="9" s="1"/>
  <c r="K1213" i="9" a="1"/>
  <c r="K1213" i="9" s="1"/>
  <c r="K1048" i="9" a="1"/>
  <c r="K1048" i="9" s="1"/>
  <c r="K950" i="9" a="1"/>
  <c r="K950" i="9" s="1"/>
  <c r="K840" i="9" a="1"/>
  <c r="K840" i="9" s="1"/>
  <c r="K1381" i="9" a="1"/>
  <c r="K1381" i="9" s="1"/>
  <c r="K1250" i="9" a="1"/>
  <c r="K1250" i="9" s="1"/>
  <c r="K1136" i="9" a="1"/>
  <c r="K1136" i="9" s="1"/>
  <c r="K1035" i="9" a="1"/>
  <c r="K1035" i="9" s="1"/>
  <c r="K914" i="9" a="1"/>
  <c r="K914" i="9" s="1"/>
  <c r="K1431" i="9" a="1"/>
  <c r="K1431" i="9" s="1"/>
  <c r="K1310" i="9" a="1"/>
  <c r="K1310" i="9" s="1"/>
  <c r="K1184" i="9" a="1"/>
  <c r="K1184" i="9" s="1"/>
  <c r="K1402" i="9" a="1"/>
  <c r="K1402" i="9" s="1"/>
  <c r="K1259" i="9" a="1"/>
  <c r="K1259" i="9" s="1"/>
  <c r="K1438" i="9" a="1"/>
  <c r="K1438" i="9" s="1"/>
  <c r="K1299" i="9" a="1"/>
  <c r="K1299" i="9" s="1"/>
  <c r="K1422" i="9" a="1"/>
  <c r="K1422" i="9" s="1"/>
  <c r="K1311" i="9" a="1"/>
  <c r="K1311" i="9" s="1"/>
  <c r="K1189" i="9" a="1"/>
  <c r="K1189" i="9" s="1"/>
  <c r="K1387" i="9" a="1"/>
  <c r="K1387" i="9" s="1"/>
  <c r="K1290" i="9" a="1"/>
  <c r="K1290" i="9" s="1"/>
  <c r="K1131" i="9" a="1"/>
  <c r="K1131" i="9" s="1"/>
  <c r="K993" i="9" a="1"/>
  <c r="K993" i="9" s="1"/>
  <c r="K836" i="9" a="1"/>
  <c r="K836" i="9" s="1"/>
  <c r="K810" i="9" a="1"/>
  <c r="K810" i="9" s="1"/>
  <c r="K754" i="9" a="1"/>
  <c r="K754" i="9" s="1"/>
  <c r="K1118" i="9" a="1"/>
  <c r="K1118" i="9" s="1"/>
  <c r="K1106" i="9" a="1"/>
  <c r="K1106" i="9" s="1"/>
  <c r="K643" i="9" a="1"/>
  <c r="K643" i="9" s="1"/>
  <c r="K432" i="9" a="1"/>
  <c r="K432" i="9" s="1"/>
  <c r="K736" i="9" a="1"/>
  <c r="K736" i="9" s="1"/>
  <c r="K323" i="9" a="1"/>
  <c r="K323" i="9" s="1"/>
  <c r="K423" i="9" a="1"/>
  <c r="K423" i="9" s="1"/>
  <c r="K539" i="9" a="1"/>
  <c r="K539" i="9" s="1"/>
  <c r="K533" i="9" a="1"/>
  <c r="K533" i="9" s="1"/>
  <c r="K480" i="9" a="1"/>
  <c r="K480" i="9" s="1"/>
  <c r="K30" i="9" a="1"/>
  <c r="K30" i="9" s="1"/>
  <c r="K312" i="9" a="1"/>
  <c r="K312" i="9" s="1"/>
  <c r="K124" i="9" a="1"/>
  <c r="K124" i="9" s="1"/>
  <c r="K71" i="9" a="1"/>
  <c r="K71" i="9" s="1"/>
  <c r="K22" i="9" a="1"/>
  <c r="K22" i="9" s="1"/>
  <c r="K147" i="9" a="1"/>
  <c r="K147" i="9" s="1"/>
  <c r="K59" i="9" a="1"/>
  <c r="K59" i="9" s="1"/>
  <c r="K160" i="9" a="1"/>
  <c r="K160" i="9" s="1"/>
  <c r="K286" i="9" a="1"/>
  <c r="K286" i="9" s="1"/>
  <c r="K27" i="9" a="1"/>
  <c r="K27" i="9" s="1"/>
  <c r="K1342" i="9" a="1"/>
  <c r="K1342" i="9" s="1"/>
  <c r="K1204" i="9" a="1"/>
  <c r="K1204" i="9" s="1"/>
  <c r="K1050" i="9" a="1"/>
  <c r="K1050" i="9" s="1"/>
  <c r="K918" i="9" a="1"/>
  <c r="K918" i="9" s="1"/>
  <c r="K767" i="9" a="1"/>
  <c r="K767" i="9" s="1"/>
  <c r="K1319" i="9" a="1"/>
  <c r="K1319" i="9" s="1"/>
  <c r="K1202" i="9" a="1"/>
  <c r="K1202" i="9" s="1"/>
  <c r="K1044" i="9" a="1"/>
  <c r="K1044" i="9" s="1"/>
  <c r="K937" i="9" a="1"/>
  <c r="K937" i="9" s="1"/>
  <c r="K825" i="9" a="1"/>
  <c r="K825" i="9" s="1"/>
  <c r="K1369" i="9" a="1"/>
  <c r="K1369" i="9" s="1"/>
  <c r="K1241" i="9" a="1"/>
  <c r="K1241" i="9" s="1"/>
  <c r="K1127" i="9" a="1"/>
  <c r="K1127" i="9" s="1"/>
  <c r="K1028" i="9" a="1"/>
  <c r="K1028" i="9" s="1"/>
  <c r="K894" i="9" a="1"/>
  <c r="K894" i="9" s="1"/>
  <c r="K1406" i="9" a="1"/>
  <c r="K1406" i="9" s="1"/>
  <c r="K1296" i="9" a="1"/>
  <c r="K1296" i="9" s="1"/>
  <c r="K1169" i="9" a="1"/>
  <c r="K1169" i="9" s="1"/>
  <c r="K1384" i="9" a="1"/>
  <c r="K1384" i="9" s="1"/>
  <c r="K1225" i="9" a="1"/>
  <c r="K1225" i="9" s="1"/>
  <c r="K1415" i="9" a="1"/>
  <c r="K1415" i="9" s="1"/>
  <c r="K1285" i="9" a="1"/>
  <c r="K1285" i="9" s="1"/>
  <c r="K1161" i="9" a="1"/>
  <c r="K1161" i="9" s="1"/>
  <c r="K1409" i="9" a="1"/>
  <c r="K1409" i="9" s="1"/>
  <c r="K1292" i="9" a="1"/>
  <c r="K1292" i="9" s="1"/>
  <c r="K1185" i="9" a="1"/>
  <c r="K1185" i="9" s="1"/>
  <c r="K1378" i="9" a="1"/>
  <c r="K1378" i="9" s="1"/>
  <c r="K1278" i="9" a="1"/>
  <c r="K1278" i="9" s="1"/>
  <c r="K1107" i="9" a="1"/>
  <c r="K1107" i="9" s="1"/>
  <c r="K981" i="9" a="1"/>
  <c r="K981" i="9" s="1"/>
  <c r="K847" i="9" a="1"/>
  <c r="K847" i="9" s="1"/>
  <c r="K1088" i="9" a="1"/>
  <c r="K1088" i="9" s="1"/>
  <c r="K805" i="9" a="1"/>
  <c r="K805" i="9" s="1"/>
  <c r="K620" i="9" a="1"/>
  <c r="K620" i="9" s="1"/>
  <c r="K946" i="9" a="1"/>
  <c r="K946" i="9" s="1"/>
  <c r="K778" i="9" a="1"/>
  <c r="K778" i="9" s="1"/>
  <c r="K652" i="9" a="1"/>
  <c r="K652" i="9" s="1"/>
  <c r="K1031" i="9" a="1"/>
  <c r="K1031" i="9" s="1"/>
  <c r="K731" i="9" a="1"/>
  <c r="K731" i="9" s="1"/>
  <c r="K591" i="9" a="1"/>
  <c r="K591" i="9" s="1"/>
  <c r="K968" i="9" a="1"/>
  <c r="K968" i="9" s="1"/>
  <c r="K1053" i="9" a="1"/>
  <c r="K1053" i="9" s="1"/>
  <c r="K790" i="9" a="1"/>
  <c r="K790" i="9" s="1"/>
  <c r="K899" i="9" a="1"/>
  <c r="K899" i="9" s="1"/>
  <c r="K1038" i="9" a="1"/>
  <c r="K1038" i="9" s="1"/>
  <c r="K851" i="9" a="1"/>
  <c r="K851" i="9" s="1"/>
  <c r="K727" i="9" a="1"/>
  <c r="K727" i="9" s="1"/>
  <c r="K625" i="9" a="1"/>
  <c r="K625" i="9" s="1"/>
  <c r="K975" i="9" a="1"/>
  <c r="K975" i="9" s="1"/>
  <c r="K729" i="9" a="1"/>
  <c r="K729" i="9" s="1"/>
  <c r="K526" i="9" a="1"/>
  <c r="K526" i="9" s="1"/>
  <c r="K390" i="9" a="1"/>
  <c r="K390" i="9" s="1"/>
  <c r="K208" i="9" a="1"/>
  <c r="K208" i="9" s="1"/>
  <c r="K82" i="9" a="1"/>
  <c r="K82" i="9" s="1"/>
  <c r="K705" i="9" a="1"/>
  <c r="K705" i="9" s="1"/>
  <c r="K513" i="9" a="1"/>
  <c r="K513" i="9" s="1"/>
  <c r="K409" i="9" a="1"/>
  <c r="K409" i="9" s="1"/>
  <c r="K310" i="9" a="1"/>
  <c r="K310" i="9" s="1"/>
  <c r="K238" i="9" a="1"/>
  <c r="K238" i="9" s="1"/>
  <c r="K524" i="9" a="1"/>
  <c r="K524" i="9" s="1"/>
  <c r="K412" i="9" a="1"/>
  <c r="K412" i="9" s="1"/>
  <c r="K234" i="9" a="1"/>
  <c r="K234" i="9" s="1"/>
  <c r="K103" i="9" a="1"/>
  <c r="K103" i="9" s="1"/>
  <c r="K479" i="9" a="1"/>
  <c r="K479" i="9" s="1"/>
  <c r="K336" i="9" a="1"/>
  <c r="K336" i="9" s="1"/>
  <c r="K635" i="9" a="1"/>
  <c r="K635" i="9" s="1"/>
  <c r="K499" i="9" a="1"/>
  <c r="K499" i="9" s="1"/>
  <c r="K391" i="9" a="1"/>
  <c r="K391" i="9" s="1"/>
  <c r="K637" i="9" a="1"/>
  <c r="K637" i="9" s="1"/>
  <c r="K520" i="9" a="1"/>
  <c r="K520" i="9" s="1"/>
  <c r="K399" i="9" a="1"/>
  <c r="K399" i="9" s="1"/>
  <c r="K684" i="9" a="1"/>
  <c r="K684" i="9" s="1"/>
  <c r="K453" i="9" a="1"/>
  <c r="K453" i="9" s="1"/>
  <c r="K337" i="9" a="1"/>
  <c r="K337" i="9" s="1"/>
  <c r="K142" i="9" a="1"/>
  <c r="K142" i="9" s="1"/>
  <c r="K764" i="9" a="1"/>
  <c r="K764" i="9" s="1"/>
  <c r="K523" i="9" a="1"/>
  <c r="K523" i="9" s="1"/>
  <c r="K404" i="9" a="1"/>
  <c r="K404" i="9" s="1"/>
  <c r="K304" i="9" a="1"/>
  <c r="K304" i="9" s="1"/>
  <c r="K190" i="9" a="1"/>
  <c r="K190" i="9" s="1"/>
  <c r="K135" i="9" a="1"/>
  <c r="K135" i="9" s="1"/>
  <c r="K131" i="9" a="1"/>
  <c r="K131" i="9" s="1"/>
  <c r="K232" i="9" a="1"/>
  <c r="K232" i="9" s="1"/>
  <c r="K153" i="9" a="1"/>
  <c r="K153" i="9" s="1"/>
  <c r="K111" i="9" a="1"/>
  <c r="K111" i="9" s="1"/>
  <c r="K24" i="9" a="1"/>
  <c r="K24" i="9" s="1"/>
  <c r="K198" i="9" a="1"/>
  <c r="K198" i="9" s="1"/>
  <c r="K174" i="9" a="1"/>
  <c r="K174" i="9" s="1"/>
  <c r="K301" i="9" a="1"/>
  <c r="K301" i="9" s="1"/>
  <c r="K1451" i="9" a="1"/>
  <c r="K1451" i="9" s="1"/>
  <c r="K1324" i="9" a="1"/>
  <c r="K1324" i="9" s="1"/>
  <c r="K1181" i="9" a="1"/>
  <c r="K1181" i="9" s="1"/>
  <c r="K1023" i="9" a="1"/>
  <c r="K1023" i="9" s="1"/>
  <c r="K878" i="9" a="1"/>
  <c r="K878" i="9" s="1"/>
  <c r="K1456" i="9" a="1"/>
  <c r="K1456" i="9" s="1"/>
  <c r="K1286" i="9" a="1"/>
  <c r="K1286" i="9" s="1"/>
  <c r="K1166" i="9" a="1"/>
  <c r="K1166" i="9" s="1"/>
  <c r="K1019" i="9" a="1"/>
  <c r="K1019" i="9" s="1"/>
  <c r="K916" i="9" a="1"/>
  <c r="K916" i="9" s="1"/>
  <c r="K1427" i="9" a="1"/>
  <c r="K1427" i="9" s="1"/>
  <c r="K1327" i="9" a="1"/>
  <c r="K1327" i="9" s="1"/>
  <c r="K1218" i="9" a="1"/>
  <c r="K1218" i="9" s="1"/>
  <c r="K1103" i="9" a="1"/>
  <c r="K1103" i="9" s="1"/>
  <c r="K1009" i="9" a="1"/>
  <c r="K1009" i="9" s="1"/>
  <c r="K871" i="9" a="1"/>
  <c r="K871" i="9" s="1"/>
  <c r="K1379" i="9" a="1"/>
  <c r="K1379" i="9" s="1"/>
  <c r="K1287" i="9" a="1"/>
  <c r="K1287" i="9" s="1"/>
  <c r="K1139" i="9" a="1"/>
  <c r="K1139" i="9" s="1"/>
  <c r="K1341" i="9" a="1"/>
  <c r="K1341" i="9" s="1"/>
  <c r="K1205" i="9" a="1"/>
  <c r="K1205" i="9" s="1"/>
  <c r="K1365" i="9" a="1"/>
  <c r="K1365" i="9" s="1"/>
  <c r="K1255" i="9" a="1"/>
  <c r="K1255" i="9" s="1"/>
  <c r="K1128" i="9" a="1"/>
  <c r="K1128" i="9" s="1"/>
  <c r="K1396" i="9" a="1"/>
  <c r="K1396" i="9" s="1"/>
  <c r="K1264" i="9" a="1"/>
  <c r="K1264" i="9" s="1"/>
  <c r="K1154" i="9" a="1"/>
  <c r="K1154" i="9" s="1"/>
  <c r="K1359" i="9" a="1"/>
  <c r="K1359" i="9" s="1"/>
  <c r="K1238" i="9" a="1"/>
  <c r="K1238" i="9" s="1"/>
  <c r="K1086" i="9" a="1"/>
  <c r="K1086" i="9" s="1"/>
  <c r="K952" i="9" a="1"/>
  <c r="K952" i="9" s="1"/>
  <c r="K827" i="9" a="1"/>
  <c r="K827" i="9" s="1"/>
  <c r="K1049" i="9" a="1"/>
  <c r="K1049" i="9" s="1"/>
  <c r="K782" i="9" a="1"/>
  <c r="K782" i="9" s="1"/>
  <c r="K586" i="9" a="1"/>
  <c r="K586" i="9" s="1"/>
  <c r="K926" i="9" a="1"/>
  <c r="K926" i="9" s="1"/>
  <c r="K750" i="9" a="1"/>
  <c r="K750" i="9" s="1"/>
  <c r="K626" i="9" a="1"/>
  <c r="K626" i="9" s="1"/>
  <c r="K951" i="9" a="1"/>
  <c r="K951" i="9" s="1"/>
  <c r="K721" i="9" a="1"/>
  <c r="K721" i="9" s="1"/>
  <c r="K579" i="9" a="1"/>
  <c r="K579" i="9" s="1"/>
  <c r="K942" i="9" a="1"/>
  <c r="K942" i="9" s="1"/>
  <c r="K1018" i="9" a="1"/>
  <c r="K1018" i="9" s="1"/>
  <c r="K1097" i="9" a="1"/>
  <c r="K1097" i="9" s="1"/>
  <c r="K874" i="9" a="1"/>
  <c r="K874" i="9" s="1"/>
  <c r="K1008" i="9" a="1"/>
  <c r="K1008" i="9" s="1"/>
  <c r="K829" i="9" a="1"/>
  <c r="K829" i="9" s="1"/>
  <c r="K714" i="9" a="1"/>
  <c r="K714" i="9" s="1"/>
  <c r="K599" i="9" a="1"/>
  <c r="K599" i="9" s="1"/>
  <c r="K921" i="9" a="1"/>
  <c r="K921" i="9" s="1"/>
  <c r="K697" i="9" a="1"/>
  <c r="K697" i="9" s="1"/>
  <c r="K510" i="9" a="1"/>
  <c r="K510" i="9" s="1"/>
  <c r="K355" i="9" a="1"/>
  <c r="K355" i="9" s="1"/>
  <c r="K188" i="9" a="1"/>
  <c r="K188" i="9" s="1"/>
  <c r="K66" i="9" a="1"/>
  <c r="K66" i="9" s="1"/>
  <c r="K583" i="9" a="1"/>
  <c r="K583" i="9" s="1"/>
  <c r="K490" i="9" a="1"/>
  <c r="K490" i="9" s="1"/>
  <c r="K383" i="9" a="1"/>
  <c r="K383" i="9" s="1"/>
  <c r="K292" i="9" a="1"/>
  <c r="K292" i="9" s="1"/>
  <c r="K749" i="9" a="1"/>
  <c r="K749" i="9" s="1"/>
  <c r="K508" i="9" a="1"/>
  <c r="K508" i="9" s="1"/>
  <c r="K393" i="9" a="1"/>
  <c r="K393" i="9" s="1"/>
  <c r="K213" i="9" a="1"/>
  <c r="K213" i="9" s="1"/>
  <c r="K49" i="9" a="1"/>
  <c r="K49" i="9" s="1"/>
  <c r="K465" i="9" a="1"/>
  <c r="K465" i="9" s="1"/>
  <c r="K311" i="9" a="1"/>
  <c r="K311" i="9" s="1"/>
  <c r="K611" i="9" a="1"/>
  <c r="K611" i="9" s="1"/>
  <c r="K486" i="9" a="1"/>
  <c r="K486" i="9" s="1"/>
  <c r="K372" i="9" a="1"/>
  <c r="K372" i="9" s="1"/>
  <c r="K570" i="9" a="1"/>
  <c r="K570" i="9" s="1"/>
  <c r="K496" i="9" a="1"/>
  <c r="K496" i="9" s="1"/>
  <c r="K384" i="9" a="1"/>
  <c r="K384" i="9" s="1"/>
  <c r="K645" i="9" a="1"/>
  <c r="K645" i="9" s="1"/>
  <c r="K438" i="9" a="1"/>
  <c r="K438" i="9" s="1"/>
  <c r="K299" i="9" a="1"/>
  <c r="K299" i="9" s="1"/>
  <c r="K106" i="9" a="1"/>
  <c r="K106" i="9" s="1"/>
  <c r="K732" i="9" a="1"/>
  <c r="K732" i="9" s="1"/>
  <c r="K507" i="9" a="1"/>
  <c r="K507" i="9" s="1"/>
  <c r="K392" i="9" a="1"/>
  <c r="K392" i="9" s="1"/>
  <c r="K276" i="9" a="1"/>
  <c r="K276" i="9" s="1"/>
  <c r="K168" i="9" a="1"/>
  <c r="K168" i="9" s="1"/>
  <c r="K68" i="9" a="1"/>
  <c r="K68" i="9" s="1"/>
  <c r="K146" i="9" a="1"/>
  <c r="K146" i="9" s="1"/>
  <c r="K258" i="9" a="1"/>
  <c r="K258" i="9" s="1"/>
  <c r="K14" i="9" a="1"/>
  <c r="K14" i="9" s="1"/>
  <c r="K164" i="9" a="1"/>
  <c r="K164" i="9" s="1"/>
  <c r="K34" i="9" a="1"/>
  <c r="K34" i="9" s="1"/>
  <c r="K167" i="9" a="1"/>
  <c r="K167" i="9" s="1"/>
  <c r="K120" i="9" a="1"/>
  <c r="K120" i="9" s="1"/>
  <c r="K97" i="9" a="1"/>
  <c r="K97" i="9" s="1"/>
  <c r="K256" i="9" a="1"/>
  <c r="K256" i="9" s="1"/>
  <c r="K47" i="9" a="1"/>
  <c r="K47" i="9" s="1"/>
  <c r="K1449" i="9" a="1"/>
  <c r="K1449" i="9" s="1"/>
  <c r="K1314" i="9" a="1"/>
  <c r="K1314" i="9" s="1"/>
  <c r="K1179" i="9" a="1"/>
  <c r="K1179" i="9" s="1"/>
  <c r="K1021" i="9" a="1"/>
  <c r="K1021" i="9" s="1"/>
  <c r="K868" i="9" a="1"/>
  <c r="K868" i="9" s="1"/>
  <c r="K1434" i="9" a="1"/>
  <c r="K1434" i="9" s="1"/>
  <c r="K1283" i="9" a="1"/>
  <c r="K1283" i="9" s="1"/>
  <c r="K1164" i="9" a="1"/>
  <c r="K1164" i="9" s="1"/>
  <c r="K1017" i="9" a="1"/>
  <c r="K1017" i="9" s="1"/>
  <c r="K907" i="9" a="1"/>
  <c r="K907" i="9" s="1"/>
  <c r="K1425" i="9" a="1"/>
  <c r="K1425" i="9" s="1"/>
  <c r="K1322" i="9" a="1"/>
  <c r="K1322" i="9" s="1"/>
  <c r="K1209" i="9" a="1"/>
  <c r="K1209" i="9" s="1"/>
  <c r="K1094" i="9" a="1"/>
  <c r="K1094" i="9" s="1"/>
  <c r="K1007" i="9" a="1"/>
  <c r="K1007" i="9" s="1"/>
  <c r="K864" i="9" a="1"/>
  <c r="K864" i="9" s="1"/>
  <c r="K1377" i="9" a="1"/>
  <c r="K1377" i="9" s="1"/>
  <c r="K1284" i="9" a="1"/>
  <c r="K1284" i="9" s="1"/>
  <c r="K1132" i="9" a="1"/>
  <c r="K1132" i="9" s="1"/>
  <c r="K1339" i="9" a="1"/>
  <c r="K1339" i="9" s="1"/>
  <c r="K1203" i="9" a="1"/>
  <c r="K1203" i="9" s="1"/>
  <c r="K1363" i="9" a="1"/>
  <c r="K1363" i="9" s="1"/>
  <c r="K1244" i="9" a="1"/>
  <c r="K1244" i="9" s="1"/>
  <c r="K1123" i="9" a="1"/>
  <c r="K1123" i="9" s="1"/>
  <c r="K1391" i="9" a="1"/>
  <c r="K1391" i="9" s="1"/>
  <c r="K1253" i="9" a="1"/>
  <c r="K1253" i="9" s="1"/>
  <c r="K1147" i="9" a="1"/>
  <c r="K1147" i="9" s="1"/>
  <c r="K1354" i="9" a="1"/>
  <c r="K1354" i="9" s="1"/>
  <c r="K1228" i="9" a="1"/>
  <c r="K1228" i="9" s="1"/>
  <c r="K1084" i="9" a="1"/>
  <c r="K1084" i="9" s="1"/>
  <c r="K945" i="9" a="1"/>
  <c r="K945" i="9" s="1"/>
  <c r="K815" i="9" a="1"/>
  <c r="K815" i="9" s="1"/>
  <c r="K1043" i="9" a="1"/>
  <c r="K1043" i="9" s="1"/>
  <c r="K765" i="9" a="1"/>
  <c r="K765" i="9" s="1"/>
  <c r="K572" i="9" a="1"/>
  <c r="K572" i="9" s="1"/>
  <c r="K915" i="9" a="1"/>
  <c r="K915" i="9" s="1"/>
  <c r="K748" i="9" a="1"/>
  <c r="K748" i="9" s="1"/>
  <c r="K623" i="9" a="1"/>
  <c r="K623" i="9" s="1"/>
  <c r="K917" i="9" a="1"/>
  <c r="K917" i="9" s="1"/>
  <c r="K694" i="9" a="1"/>
  <c r="K694" i="9" s="1"/>
  <c r="K576" i="9" a="1"/>
  <c r="K576" i="9" s="1"/>
  <c r="K906" i="9" a="1"/>
  <c r="K906" i="9" s="1"/>
  <c r="K1012" i="9" a="1"/>
  <c r="K1012" i="9" s="1"/>
  <c r="K1095" i="9" a="1"/>
  <c r="K1095" i="9" s="1"/>
  <c r="K860" i="9" a="1"/>
  <c r="K860" i="9" s="1"/>
  <c r="K1005" i="9" a="1"/>
  <c r="K1005" i="9" s="1"/>
  <c r="K824" i="9" a="1"/>
  <c r="K824" i="9" s="1"/>
  <c r="K711" i="9" a="1"/>
  <c r="K711" i="9" s="1"/>
  <c r="K597" i="9" a="1"/>
  <c r="K597" i="9" s="1"/>
  <c r="K884" i="9" a="1"/>
  <c r="K884" i="9" s="1"/>
  <c r="K679" i="9" a="1"/>
  <c r="K679" i="9" s="1"/>
  <c r="K505" i="9" a="1"/>
  <c r="K505" i="9" s="1"/>
  <c r="K348" i="9" a="1"/>
  <c r="K348" i="9" s="1"/>
  <c r="K185" i="9" a="1"/>
  <c r="K185" i="9" s="1"/>
  <c r="K61" i="9" a="1"/>
  <c r="K61" i="9" s="1"/>
  <c r="K581" i="9" a="1"/>
  <c r="K581" i="9" s="1"/>
  <c r="K483" i="9" a="1"/>
  <c r="K483" i="9" s="1"/>
  <c r="K378" i="9" a="1"/>
  <c r="K378" i="9" s="1"/>
  <c r="K287" i="9" a="1"/>
  <c r="K287" i="9" s="1"/>
  <c r="K702" i="9" a="1"/>
  <c r="K702" i="9" s="1"/>
  <c r="K501" i="9" a="1"/>
  <c r="K501" i="9" s="1"/>
  <c r="K388" i="9" a="1"/>
  <c r="K388" i="9" s="1"/>
  <c r="K204" i="9" a="1"/>
  <c r="K204" i="9" s="1"/>
  <c r="K42" i="9" a="1"/>
  <c r="K42" i="9" s="1"/>
  <c r="K450" i="9" a="1"/>
  <c r="K450" i="9" s="1"/>
  <c r="K308" i="9" a="1"/>
  <c r="K308" i="9" s="1"/>
  <c r="K609" i="9" a="1"/>
  <c r="K609" i="9" s="1"/>
  <c r="K463" i="9" a="1"/>
  <c r="K463" i="9" s="1"/>
  <c r="K361" i="9" a="1"/>
  <c r="K361" i="9" s="1"/>
  <c r="K564" i="9" a="1"/>
  <c r="K564" i="9" s="1"/>
  <c r="K491" i="9" a="1"/>
  <c r="K491" i="9" s="1"/>
  <c r="K382" i="9" a="1"/>
  <c r="K382" i="9" s="1"/>
  <c r="K642" i="9" a="1"/>
  <c r="K642" i="9" s="1"/>
  <c r="K429" i="9" a="1"/>
  <c r="K429" i="9" s="1"/>
  <c r="K280" i="9" a="1"/>
  <c r="K280" i="9" s="1"/>
  <c r="K104" i="9" a="1"/>
  <c r="K104" i="9" s="1"/>
  <c r="K713" i="9" a="1"/>
  <c r="K713" i="9" s="1"/>
  <c r="K500" i="9" a="1"/>
  <c r="K500" i="9" s="1"/>
  <c r="K380" i="9" a="1"/>
  <c r="K380" i="9" s="1"/>
  <c r="K261" i="9" a="1"/>
  <c r="K261" i="9" s="1"/>
  <c r="K161" i="9" a="1"/>
  <c r="K161" i="9" s="1"/>
  <c r="K165" i="9" a="1"/>
  <c r="K165" i="9" s="1"/>
  <c r="K117" i="9" a="1"/>
  <c r="K117" i="9" s="1"/>
  <c r="K12" i="9" a="1"/>
  <c r="K12" i="9" s="1"/>
  <c r="K69" i="9" a="1"/>
  <c r="K69" i="9" s="1"/>
  <c r="K129" i="9" a="1"/>
  <c r="K129" i="9" s="1"/>
  <c r="K11" i="9" a="1"/>
  <c r="K11" i="9" s="1"/>
  <c r="K205" i="9" a="1"/>
  <c r="K205" i="9" s="1"/>
  <c r="K189" i="9" a="1"/>
  <c r="K189" i="9" s="1"/>
  <c r="K291" i="9" a="1"/>
  <c r="K291" i="9" s="1"/>
  <c r="K65" i="9" a="1"/>
  <c r="K65" i="9" s="1"/>
  <c r="K214" i="9" a="1"/>
  <c r="K214" i="9" s="1"/>
  <c r="K1445" i="9" a="1"/>
  <c r="K1445" i="9" s="1"/>
  <c r="K1300" i="9" a="1"/>
  <c r="K1300" i="9" s="1"/>
  <c r="K1157" i="9" a="1"/>
  <c r="K1157" i="9" s="1"/>
  <c r="K1002" i="9" a="1"/>
  <c r="K1002" i="9" s="1"/>
  <c r="K859" i="9" a="1"/>
  <c r="K859" i="9" s="1"/>
  <c r="K1412" i="9" a="1"/>
  <c r="K1412" i="9" s="1"/>
  <c r="K1265" i="9" a="1"/>
  <c r="K1265" i="9" s="1"/>
  <c r="K1150" i="9" a="1"/>
  <c r="K1150" i="9" s="1"/>
  <c r="K1000" i="9" a="1"/>
  <c r="K1000" i="9" s="1"/>
  <c r="K903" i="9" a="1"/>
  <c r="K903" i="9" s="1"/>
  <c r="K1421" i="9" a="1"/>
  <c r="K1421" i="9" s="1"/>
  <c r="K1312" i="9" a="1"/>
  <c r="K1312" i="9" s="1"/>
  <c r="K1188" i="9" a="1"/>
  <c r="K1188" i="9" s="1"/>
  <c r="K1087" i="9" a="1"/>
  <c r="K1087" i="9" s="1"/>
  <c r="K982" i="9" a="1"/>
  <c r="K982" i="9" s="1"/>
  <c r="K830" i="9" a="1"/>
  <c r="K830" i="9" s="1"/>
  <c r="K1367" i="9" a="1"/>
  <c r="K1367" i="9" s="1"/>
  <c r="K1246" i="9" a="1"/>
  <c r="K1246" i="9" s="1"/>
  <c r="K1122" i="9" a="1"/>
  <c r="K1122" i="9" s="1"/>
  <c r="K1315" i="9" a="1"/>
  <c r="K1315" i="9" s="1"/>
  <c r="K1182" i="9" a="1"/>
  <c r="K1182" i="9" s="1"/>
  <c r="K1353" i="9" a="1"/>
  <c r="K1353" i="9" s="1"/>
  <c r="K1221" i="9" a="1"/>
  <c r="K1221" i="9" s="1"/>
  <c r="K1111" i="9" a="1"/>
  <c r="K1111" i="9" s="1"/>
  <c r="K1382" i="9" a="1"/>
  <c r="K1382" i="9" s="1"/>
  <c r="K1249" i="9" a="1"/>
  <c r="K1249" i="9" s="1"/>
  <c r="K1137" i="9" a="1"/>
  <c r="K1137" i="9" s="1"/>
  <c r="K1344" i="9" a="1"/>
  <c r="K1344" i="9" s="1"/>
  <c r="K1206" i="9" a="1"/>
  <c r="K1206" i="9" s="1"/>
  <c r="K1065" i="9" a="1"/>
  <c r="K1065" i="9" s="1"/>
  <c r="K934" i="9" a="1"/>
  <c r="K934" i="9" s="1"/>
  <c r="K806" i="9" a="1"/>
  <c r="K806" i="9" s="1"/>
  <c r="K999" i="9" a="1"/>
  <c r="K999" i="9" s="1"/>
  <c r="K733" i="9" a="1"/>
  <c r="K733" i="9" s="1"/>
  <c r="K549" i="9" a="1"/>
  <c r="K549" i="9" s="1"/>
  <c r="K895" i="9" a="1"/>
  <c r="K895" i="9" s="1"/>
  <c r="K744" i="9" a="1"/>
  <c r="K744" i="9" s="1"/>
  <c r="K610" i="9" a="1"/>
  <c r="K610" i="9" s="1"/>
  <c r="K886" i="9" a="1"/>
  <c r="K886" i="9" s="1"/>
  <c r="K657" i="9" a="1"/>
  <c r="K657" i="9" s="1"/>
  <c r="K563" i="9" a="1"/>
  <c r="K563" i="9" s="1"/>
  <c r="K872" i="9" a="1"/>
  <c r="K872" i="9" s="1"/>
  <c r="K936" i="9" a="1"/>
  <c r="K936" i="9" s="1"/>
  <c r="K1077" i="9" a="1"/>
  <c r="K1077" i="9" s="1"/>
  <c r="K774" i="9" a="1"/>
  <c r="K774" i="9" s="1"/>
  <c r="K978" i="9" a="1"/>
  <c r="K978" i="9" s="1"/>
  <c r="K816" i="9" a="1"/>
  <c r="K816" i="9" s="1"/>
  <c r="K703" i="9" a="1"/>
  <c r="K703" i="9" s="1"/>
  <c r="K590" i="9" a="1"/>
  <c r="K590" i="9" s="1"/>
  <c r="K834" i="9" a="1"/>
  <c r="K834" i="9" s="1"/>
  <c r="K647" i="9" a="1"/>
  <c r="K647" i="9" s="1"/>
  <c r="K487" i="9" a="1"/>
  <c r="K487" i="9" s="1"/>
  <c r="K315" i="9" a="1"/>
  <c r="K315" i="9" s="1"/>
  <c r="K166" i="9" a="1"/>
  <c r="K166" i="9" s="1"/>
  <c r="K46" i="9" a="1"/>
  <c r="K46" i="9" s="1"/>
  <c r="K567" i="9" a="1"/>
  <c r="K567" i="9" s="1"/>
  <c r="K471" i="9" a="1"/>
  <c r="K471" i="9" s="1"/>
  <c r="K367" i="9" a="1"/>
  <c r="K367" i="9" s="1"/>
  <c r="K283" i="9" a="1"/>
  <c r="K283" i="9" s="1"/>
  <c r="K673" i="9" a="1"/>
  <c r="K673" i="9" s="1"/>
  <c r="K495" i="9" a="1"/>
  <c r="K495" i="9" s="1"/>
  <c r="K358" i="9" a="1"/>
  <c r="K358" i="9" s="1"/>
  <c r="K195" i="9" a="1"/>
  <c r="K195" i="9" s="1"/>
  <c r="K771" i="9" a="1"/>
  <c r="K771" i="9" s="1"/>
  <c r="K403" i="9" a="1"/>
  <c r="K403" i="9" s="1"/>
  <c r="K298" i="9" a="1"/>
  <c r="K298" i="9" s="1"/>
  <c r="K584" i="9" a="1"/>
  <c r="K584" i="9" s="1"/>
  <c r="K459" i="9" a="1"/>
  <c r="K459" i="9" s="1"/>
  <c r="K730" i="9" a="1"/>
  <c r="K730" i="9" s="1"/>
  <c r="K560" i="9" a="1"/>
  <c r="K560" i="9" s="1"/>
  <c r="K482" i="9" a="1"/>
  <c r="K482" i="9" s="1"/>
  <c r="K368" i="9" a="1"/>
  <c r="K368" i="9" s="1"/>
  <c r="K619" i="9" a="1"/>
  <c r="K619" i="9" s="1"/>
  <c r="K413" i="9" a="1"/>
  <c r="K413" i="9" s="1"/>
  <c r="K248" i="9" a="1"/>
  <c r="K248" i="9" s="1"/>
  <c r="K90" i="9" a="1"/>
  <c r="K90" i="9" s="1"/>
  <c r="K677" i="9" a="1"/>
  <c r="K677" i="9" s="1"/>
  <c r="K478" i="9" a="1"/>
  <c r="K478" i="9" s="1"/>
  <c r="K373" i="9" a="1"/>
  <c r="K373" i="9" s="1"/>
  <c r="K246" i="9" a="1"/>
  <c r="K246" i="9" s="1"/>
  <c r="K151" i="9" a="1"/>
  <c r="K151" i="9" s="1"/>
  <c r="K176" i="9" a="1"/>
  <c r="K176" i="9" s="1"/>
  <c r="K293" i="9" a="1"/>
  <c r="K293" i="9" s="1"/>
  <c r="O1223" i="14" a="1"/>
  <c r="O1223" i="14" s="1"/>
  <c r="O1321" i="14" a="1"/>
  <c r="O1321" i="14" s="1"/>
  <c r="O977" i="9" a="1"/>
  <c r="O977" i="9" s="1"/>
  <c r="O769" i="10" a="1"/>
  <c r="O769" i="10" s="1"/>
  <c r="O617" i="10" a="1"/>
  <c r="O617" i="10" s="1"/>
  <c r="O329" i="10" a="1"/>
  <c r="O329" i="10" s="1"/>
  <c r="O795" i="14" a="1"/>
  <c r="O795" i="14" s="1"/>
  <c r="O396" i="14" a="1"/>
  <c r="O396" i="14" s="1"/>
  <c r="O1103" i="9" a="1"/>
  <c r="O1103" i="9" s="1"/>
  <c r="N30" i="9" a="1"/>
  <c r="N30" i="9" s="1"/>
  <c r="N130" i="9" a="1"/>
  <c r="N130" i="9" s="1"/>
  <c r="N304" i="9" a="1"/>
  <c r="N304" i="9" s="1"/>
  <c r="N97" i="9" a="1"/>
  <c r="N97" i="9" s="1"/>
  <c r="N278" i="9" a="1"/>
  <c r="N278" i="9" s="1"/>
  <c r="N64" i="9" a="1"/>
  <c r="N64" i="9" s="1"/>
  <c r="N189" i="9" a="1"/>
  <c r="N189" i="9" s="1"/>
  <c r="N337" i="9" a="1"/>
  <c r="N337" i="9" s="1"/>
  <c r="N222" i="9" a="1"/>
  <c r="N222" i="9" s="1"/>
  <c r="N31" i="9" a="1"/>
  <c r="N31" i="9" s="1"/>
  <c r="N177" i="9" a="1"/>
  <c r="N177" i="9" s="1"/>
  <c r="N120" i="9" a="1"/>
  <c r="N120" i="9" s="1"/>
  <c r="N250" i="9" a="1"/>
  <c r="N250" i="9" s="1"/>
  <c r="N34" i="9" a="1"/>
  <c r="N34" i="9" s="1"/>
  <c r="N151" i="9" a="1"/>
  <c r="N151" i="9" s="1"/>
  <c r="N76" i="9" a="1"/>
  <c r="N76" i="9" s="1"/>
  <c r="N63" i="9" a="1"/>
  <c r="N63" i="9" s="1"/>
  <c r="N191" i="9" a="1"/>
  <c r="N191" i="9" s="1"/>
  <c r="N110" i="9" a="1"/>
  <c r="N110" i="9" s="1"/>
  <c r="N164" i="9" a="1"/>
  <c r="N164" i="9" s="1"/>
  <c r="N227" i="9" a="1"/>
  <c r="N227" i="9" s="1"/>
  <c r="N268" i="9" a="1"/>
  <c r="N268" i="9" s="1"/>
  <c r="N323" i="9" a="1"/>
  <c r="N323" i="9" s="1"/>
  <c r="N398" i="9" a="1"/>
  <c r="N398" i="9" s="1"/>
  <c r="N471" i="9" a="1"/>
  <c r="N471" i="9" s="1"/>
  <c r="N513" i="9" a="1"/>
  <c r="N513" i="9" s="1"/>
  <c r="N553" i="9" a="1"/>
  <c r="N553" i="9" s="1"/>
  <c r="N668" i="9" a="1"/>
  <c r="N668" i="9" s="1"/>
  <c r="N46" i="9" a="1"/>
  <c r="N46" i="9" s="1"/>
  <c r="N82" i="9" a="1"/>
  <c r="N82" i="9" s="1"/>
  <c r="N125" i="9" a="1"/>
  <c r="N125" i="9" s="1"/>
  <c r="N197" i="9" a="1"/>
  <c r="N197" i="9" s="1"/>
  <c r="N289" i="9" a="1"/>
  <c r="N289" i="9" s="1"/>
  <c r="N328" i="9" a="1"/>
  <c r="N328" i="9" s="1"/>
  <c r="N378" i="9" a="1"/>
  <c r="N378" i="9" s="1"/>
  <c r="N434" i="9" a="1"/>
  <c r="N434" i="9" s="1"/>
  <c r="N485" i="9" a="1"/>
  <c r="N485" i="9" s="1"/>
  <c r="N536" i="9" a="1"/>
  <c r="N536" i="9" s="1"/>
  <c r="N652" i="9" a="1"/>
  <c r="N652" i="9" s="1"/>
  <c r="N335" i="9" a="1"/>
  <c r="N335" i="9" s="1"/>
  <c r="N402" i="9" a="1"/>
  <c r="N402" i="9" s="1"/>
  <c r="N494" i="9" a="1"/>
  <c r="N494" i="9" s="1"/>
  <c r="N677" i="9" a="1"/>
  <c r="N677" i="9" s="1"/>
  <c r="N387" i="9" a="1"/>
  <c r="N387" i="9" s="1"/>
  <c r="N438" i="9" a="1"/>
  <c r="N438" i="9" s="1"/>
  <c r="N512" i="9" a="1"/>
  <c r="N512" i="9" s="1"/>
  <c r="N592" i="9" a="1"/>
  <c r="N592" i="9" s="1"/>
  <c r="N661" i="9" a="1"/>
  <c r="N661" i="9" s="1"/>
  <c r="N730" i="9" a="1"/>
  <c r="N730" i="9" s="1"/>
  <c r="N291" i="9" a="1"/>
  <c r="N291" i="9" s="1"/>
  <c r="N370" i="9" a="1"/>
  <c r="N370" i="9" s="1"/>
  <c r="N415" i="9" a="1"/>
  <c r="N415" i="9" s="1"/>
  <c r="N482" i="9" a="1"/>
  <c r="N482" i="9" s="1"/>
  <c r="N544" i="9" a="1"/>
  <c r="N544" i="9" s="1"/>
  <c r="N617" i="9" a="1"/>
  <c r="N617" i="9" s="1"/>
  <c r="N741" i="9" a="1"/>
  <c r="N741" i="9" s="1"/>
  <c r="N55" i="9" a="1"/>
  <c r="N55" i="9" s="1"/>
  <c r="N99" i="9" a="1"/>
  <c r="N99" i="9" s="1"/>
  <c r="N148" i="9" a="1"/>
  <c r="N148" i="9" s="1"/>
  <c r="N219" i="9" a="1"/>
  <c r="N219" i="9" s="1"/>
  <c r="N306" i="9" a="1"/>
  <c r="N306" i="9" s="1"/>
  <c r="N354" i="9" a="1"/>
  <c r="N354" i="9" s="1"/>
  <c r="N433" i="9" a="1"/>
  <c r="N433" i="9" s="1"/>
  <c r="N486" i="9" a="1"/>
  <c r="N486" i="9" s="1"/>
  <c r="N525" i="9" a="1"/>
  <c r="N525" i="9" s="1"/>
  <c r="N638" i="9" a="1"/>
  <c r="N638" i="9" s="1"/>
  <c r="N739" i="9" a="1"/>
  <c r="N739" i="9" s="1"/>
  <c r="N241" i="9" a="1"/>
  <c r="N241" i="9" s="1"/>
  <c r="N311" i="9" a="1"/>
  <c r="N311" i="9" s="1"/>
  <c r="N386" i="9" a="1"/>
  <c r="N386" i="9" s="1"/>
  <c r="N450" i="9" a="1"/>
  <c r="N450" i="9" s="1"/>
  <c r="N532" i="9" a="1"/>
  <c r="N532" i="9" s="1"/>
  <c r="N633" i="9" a="1"/>
  <c r="N633" i="9" s="1"/>
  <c r="N9" i="9" a="1"/>
  <c r="N9" i="9" s="1"/>
  <c r="N89" i="9" a="1"/>
  <c r="N89" i="9" s="1"/>
  <c r="N178" i="9" a="1"/>
  <c r="N178" i="9" s="1"/>
  <c r="N247" i="9" a="1"/>
  <c r="N247" i="9" s="1"/>
  <c r="N318" i="9" a="1"/>
  <c r="N318" i="9" s="1"/>
  <c r="N388" i="9" a="1"/>
  <c r="N388" i="9" s="1"/>
  <c r="N452" i="9" a="1"/>
  <c r="N452" i="9" s="1"/>
  <c r="N547" i="9" a="1"/>
  <c r="N547" i="9" s="1"/>
  <c r="N649" i="9" a="1"/>
  <c r="N649" i="9" s="1"/>
  <c r="N744" i="9" a="1"/>
  <c r="N744" i="9" s="1"/>
  <c r="N805" i="9" a="1"/>
  <c r="N805" i="9" s="1"/>
  <c r="N949" i="9" a="1"/>
  <c r="N949" i="9" s="1"/>
  <c r="N607" i="9" a="1"/>
  <c r="N607" i="9" s="1"/>
  <c r="N659" i="9" a="1"/>
  <c r="N659" i="9" s="1"/>
  <c r="N737" i="9" a="1"/>
  <c r="N737" i="9" s="1"/>
  <c r="N941" i="9" a="1"/>
  <c r="N941" i="9" s="1"/>
  <c r="N1079" i="9" a="1"/>
  <c r="N1079" i="9" s="1"/>
  <c r="N796" i="9" a="1"/>
  <c r="N796" i="9" s="1"/>
  <c r="N961" i="9" a="1"/>
  <c r="N961" i="9" s="1"/>
  <c r="N785" i="9" a="1"/>
  <c r="N785" i="9" s="1"/>
  <c r="N885" i="9" a="1"/>
  <c r="N885" i="9" s="1"/>
  <c r="N1014" i="9" a="1"/>
  <c r="N1014" i="9" s="1"/>
  <c r="N804" i="9" a="1"/>
  <c r="N804" i="9" s="1"/>
  <c r="N891" i="9" a="1"/>
  <c r="N891" i="9" s="1"/>
  <c r="N978" i="9" a="1"/>
  <c r="N978" i="9" s="1"/>
  <c r="N1089" i="9" a="1"/>
  <c r="N1089" i="9" s="1"/>
  <c r="N585" i="9" a="1"/>
  <c r="N585" i="9" s="1"/>
  <c r="N690" i="9" a="1"/>
  <c r="N690" i="9" s="1"/>
  <c r="N781" i="9" a="1"/>
  <c r="N781" i="9" s="1"/>
  <c r="N877" i="9" a="1"/>
  <c r="N877" i="9" s="1"/>
  <c r="N1027" i="9" a="1"/>
  <c r="N1027" i="9" s="1"/>
  <c r="N1129" i="9" a="1"/>
  <c r="N1129" i="9" s="1"/>
  <c r="N642" i="9" a="1"/>
  <c r="N642" i="9" s="1"/>
  <c r="N674" i="9" a="1"/>
  <c r="N674" i="9" s="1"/>
  <c r="N716" i="9" a="1"/>
  <c r="N716" i="9" s="1"/>
  <c r="N771" i="9" a="1"/>
  <c r="N771" i="9" s="1"/>
  <c r="N858" i="9" a="1"/>
  <c r="N858" i="9" s="1"/>
  <c r="N954" i="9" a="1"/>
  <c r="N954" i="9" s="1"/>
  <c r="N1036" i="9" a="1"/>
  <c r="N1036" i="9" s="1"/>
  <c r="N563" i="9" a="1"/>
  <c r="N563" i="9" s="1"/>
  <c r="N618" i="9" a="1"/>
  <c r="N618" i="9" s="1"/>
  <c r="N718" i="9" a="1"/>
  <c r="N718" i="9" s="1"/>
  <c r="N793" i="9" a="1"/>
  <c r="N793" i="9" s="1"/>
  <c r="N880" i="9" a="1"/>
  <c r="N880" i="9" s="1"/>
  <c r="N1045" i="9" a="1"/>
  <c r="N1045" i="9" s="1"/>
  <c r="N772" i="9" a="1"/>
  <c r="N772" i="9" s="1"/>
  <c r="N835" i="9" a="1"/>
  <c r="N835" i="9" s="1"/>
  <c r="N907" i="9" a="1"/>
  <c r="N907" i="9" s="1"/>
  <c r="N962" i="9" a="1"/>
  <c r="N962" i="9" s="1"/>
  <c r="N1015" i="9" a="1"/>
  <c r="N1015" i="9" s="1"/>
  <c r="N1105" i="9" a="1"/>
  <c r="N1105" i="9" s="1"/>
  <c r="N1199" i="9" a="1"/>
  <c r="N1199" i="9" s="1"/>
  <c r="N1243" i="9" a="1"/>
  <c r="N1243" i="9" s="1"/>
  <c r="N1307" i="9" a="1"/>
  <c r="N1307" i="9" s="1"/>
  <c r="N1369" i="9" a="1"/>
  <c r="N1369" i="9" s="1"/>
  <c r="N1177" i="9" a="1"/>
  <c r="N1177" i="9" s="1"/>
  <c r="N1236" i="9" a="1"/>
  <c r="N1236" i="9" s="1"/>
  <c r="N1314" i="9" a="1"/>
  <c r="N1314" i="9" s="1"/>
  <c r="N1385" i="9" a="1"/>
  <c r="N1385" i="9" s="1"/>
  <c r="N1168" i="9" a="1"/>
  <c r="N1168" i="9" s="1"/>
  <c r="N1247" i="9" a="1"/>
  <c r="N1247" i="9" s="1"/>
  <c r="N1302" i="9" a="1"/>
  <c r="N1302" i="9" s="1"/>
  <c r="N1366" i="9" a="1"/>
  <c r="N1366" i="9" s="1"/>
  <c r="N1420" i="9" a="1"/>
  <c r="N1420" i="9" s="1"/>
  <c r="N1147" i="9" a="1"/>
  <c r="N1147" i="9" s="1"/>
  <c r="N1208" i="9" a="1"/>
  <c r="N1208" i="9" s="1"/>
  <c r="N1264" i="9" a="1"/>
  <c r="N1264" i="9" s="1"/>
  <c r="N1333" i="9" a="1"/>
  <c r="N1333" i="9" s="1"/>
  <c r="N1398" i="9" a="1"/>
  <c r="N1398" i="9" s="1"/>
  <c r="N1450" i="9" a="1"/>
  <c r="N1450" i="9" s="1"/>
  <c r="N1151" i="9" a="1"/>
  <c r="N1151" i="9" s="1"/>
  <c r="N1210" i="9" a="1"/>
  <c r="N1210" i="9" s="1"/>
  <c r="N1255" i="9" a="1"/>
  <c r="N1255" i="9" s="1"/>
  <c r="N1323" i="9" a="1"/>
  <c r="N1323" i="9" s="1"/>
  <c r="N1411" i="9" a="1"/>
  <c r="N1411" i="9" s="1"/>
  <c r="N851" i="9" a="1"/>
  <c r="N851" i="9" s="1"/>
  <c r="N933" i="9" a="1"/>
  <c r="N933" i="9" s="1"/>
  <c r="N990" i="9" a="1"/>
  <c r="N990" i="9" s="1"/>
  <c r="N1081" i="9" a="1"/>
  <c r="N1081" i="9" s="1"/>
  <c r="N1167" i="9" a="1"/>
  <c r="N1167" i="9" s="1"/>
  <c r="N1225" i="9" a="1"/>
  <c r="N1225" i="9" s="1"/>
  <c r="N1294" i="9" a="1"/>
  <c r="N1294" i="9" s="1"/>
  <c r="N1353" i="9" a="1"/>
  <c r="N1353" i="9" s="1"/>
  <c r="N1446" i="9" a="1"/>
  <c r="N1446" i="9" s="1"/>
  <c r="N853" i="9" a="1"/>
  <c r="N853" i="9" s="1"/>
  <c r="N899" i="9" a="1"/>
  <c r="N899" i="9" s="1"/>
  <c r="N965" i="9" a="1"/>
  <c r="N965" i="9" s="1"/>
  <c r="N1042" i="9" a="1"/>
  <c r="N1042" i="9" s="1"/>
  <c r="N1090" i="9" a="1"/>
  <c r="N1090" i="9" s="1"/>
  <c r="N1158" i="9" a="1"/>
  <c r="N1158" i="9" s="1"/>
  <c r="N1227" i="9" a="1"/>
  <c r="N1227" i="9" s="1"/>
  <c r="N1289" i="9" a="1"/>
  <c r="N1289" i="9" s="1"/>
  <c r="N1355" i="9" a="1"/>
  <c r="N1355" i="9" s="1"/>
  <c r="N1406" i="9" a="1"/>
  <c r="N1406" i="9" s="1"/>
  <c r="N789" i="9" a="1"/>
  <c r="N789" i="9" s="1"/>
  <c r="N871" i="9" a="1"/>
  <c r="N871" i="9" s="1"/>
  <c r="N930" i="9" a="1"/>
  <c r="N930" i="9" s="1"/>
  <c r="N1009" i="9" a="1"/>
  <c r="N1009" i="9" s="1"/>
  <c r="N1070" i="9" a="1"/>
  <c r="N1070" i="9" s="1"/>
  <c r="N1101" i="9" a="1"/>
  <c r="N1101" i="9" s="1"/>
  <c r="N1141" i="9" a="1"/>
  <c r="N1141" i="9" s="1"/>
  <c r="N1190" i="9" a="1"/>
  <c r="N1190" i="9" s="1"/>
  <c r="N1279" i="9" a="1"/>
  <c r="N1279" i="9" s="1"/>
  <c r="N1327" i="9" a="1"/>
  <c r="N1327" i="9" s="1"/>
  <c r="N1381" i="9" a="1"/>
  <c r="N1381" i="9" s="1"/>
  <c r="N1423" i="9" a="1"/>
  <c r="N1423" i="9" s="1"/>
  <c r="N1435" i="9" a="1"/>
  <c r="N1435" i="9" s="1"/>
  <c r="N1434" i="9" a="1"/>
  <c r="N1434" i="9" s="1"/>
  <c r="N1458" i="9" a="1"/>
  <c r="N1458" i="9" s="1"/>
  <c r="N16" i="10" a="1"/>
  <c r="N16" i="10" s="1"/>
  <c r="N80" i="10" a="1"/>
  <c r="N80" i="10" s="1"/>
  <c r="N24" i="10" a="1"/>
  <c r="N24" i="10" s="1"/>
  <c r="N119" i="10" a="1"/>
  <c r="N119" i="10" s="1"/>
  <c r="N49" i="10" a="1"/>
  <c r="N49" i="10" s="1"/>
  <c r="N25" i="10" a="1"/>
  <c r="N25" i="10" s="1"/>
  <c r="N157" i="10" a="1"/>
  <c r="N157" i="10" s="1"/>
  <c r="N76" i="10" a="1"/>
  <c r="N76" i="10" s="1"/>
  <c r="N143" i="10" a="1"/>
  <c r="N143" i="10" s="1"/>
  <c r="N85" i="10" a="1"/>
  <c r="N85" i="10" s="1"/>
  <c r="N176" i="10" a="1"/>
  <c r="N176" i="10" s="1"/>
  <c r="N249" i="10" a="1"/>
  <c r="N249" i="10" s="1"/>
  <c r="N359" i="10" a="1"/>
  <c r="N359" i="10" s="1"/>
  <c r="N462" i="10" a="1"/>
  <c r="N462" i="10" s="1"/>
  <c r="N69" i="10" a="1"/>
  <c r="N69" i="10" s="1"/>
  <c r="N145" i="10" a="1"/>
  <c r="N145" i="10" s="1"/>
  <c r="N215" i="10" a="1"/>
  <c r="N215" i="10" s="1"/>
  <c r="N289" i="10" a="1"/>
  <c r="N289" i="10" s="1"/>
  <c r="N351" i="10" a="1"/>
  <c r="N351" i="10" s="1"/>
  <c r="N178" i="10" a="1"/>
  <c r="N178" i="10" s="1"/>
  <c r="N228" i="10" a="1"/>
  <c r="N228" i="10" s="1"/>
  <c r="N271" i="10" a="1"/>
  <c r="N271" i="10" s="1"/>
  <c r="N373" i="10" a="1"/>
  <c r="N373" i="10" s="1"/>
  <c r="N164" i="10" a="1"/>
  <c r="N164" i="10" s="1"/>
  <c r="N268" i="10" a="1"/>
  <c r="N268" i="10" s="1"/>
  <c r="N440" i="10" a="1"/>
  <c r="N440" i="10" s="1"/>
  <c r="N190" i="10" a="1"/>
  <c r="N190" i="10" s="1"/>
  <c r="N232" i="10" a="1"/>
  <c r="N232" i="10" s="1"/>
  <c r="N307" i="10" a="1"/>
  <c r="N307" i="10" s="1"/>
  <c r="N469" i="10" a="1"/>
  <c r="N469" i="10" s="1"/>
  <c r="N95" i="10" a="1"/>
  <c r="N95" i="10" s="1"/>
  <c r="N168" i="10" a="1"/>
  <c r="N168" i="10" s="1"/>
  <c r="N260" i="10" a="1"/>
  <c r="N260" i="10" s="1"/>
  <c r="N333" i="10" a="1"/>
  <c r="N333" i="10" s="1"/>
  <c r="N406" i="10" a="1"/>
  <c r="N406" i="10" s="1"/>
  <c r="N7" i="10" a="1"/>
  <c r="N7" i="10" s="1"/>
  <c r="N39" i="10" a="1"/>
  <c r="N39" i="10" s="1"/>
  <c r="N115" i="10" a="1"/>
  <c r="N115" i="10" s="1"/>
  <c r="N205" i="10" a="1"/>
  <c r="N205" i="10" s="1"/>
  <c r="N267" i="10" a="1"/>
  <c r="N267" i="10" s="1"/>
  <c r="N470" i="10" a="1"/>
  <c r="N470" i="10" s="1"/>
  <c r="N67" i="10" a="1"/>
  <c r="N67" i="10" s="1"/>
  <c r="N105" i="10" a="1"/>
  <c r="N105" i="10" s="1"/>
  <c r="N150" i="10" a="1"/>
  <c r="N150" i="10" s="1"/>
  <c r="N216" i="10" a="1"/>
  <c r="N216" i="10" s="1"/>
  <c r="N269" i="10" a="1"/>
  <c r="N269" i="10" s="1"/>
  <c r="N401" i="10" a="1"/>
  <c r="N401" i="10" s="1"/>
  <c r="N481" i="10" a="1"/>
  <c r="N481" i="10" s="1"/>
  <c r="N331" i="10" a="1"/>
  <c r="N331" i="10" s="1"/>
  <c r="N371" i="10" a="1"/>
  <c r="N371" i="10" s="1"/>
  <c r="N437" i="10" a="1"/>
  <c r="N437" i="10" s="1"/>
  <c r="N489" i="10" a="1"/>
  <c r="N489" i="10" s="1"/>
  <c r="N528" i="10" a="1"/>
  <c r="N528" i="10" s="1"/>
  <c r="N570" i="10" a="1"/>
  <c r="N570" i="10" s="1"/>
  <c r="N623" i="10" a="1"/>
  <c r="N623" i="10" s="1"/>
  <c r="N732" i="10" a="1"/>
  <c r="N732" i="10" s="1"/>
  <c r="N530" i="10" a="1"/>
  <c r="N530" i="10" s="1"/>
  <c r="N617" i="10" a="1"/>
  <c r="N617" i="10" s="1"/>
  <c r="N741" i="10" a="1"/>
  <c r="N741" i="10" s="1"/>
  <c r="N553" i="10" a="1"/>
  <c r="N553" i="10" s="1"/>
  <c r="N624" i="10" a="1"/>
  <c r="N624" i="10" s="1"/>
  <c r="N727" i="10" a="1"/>
  <c r="N727" i="10" s="1"/>
  <c r="N525" i="10" a="1"/>
  <c r="N525" i="10" s="1"/>
  <c r="N569" i="10" a="1"/>
  <c r="N569" i="10" s="1"/>
  <c r="N639" i="10" a="1"/>
  <c r="N639" i="10" s="1"/>
  <c r="N795" i="10" a="1"/>
  <c r="N795" i="10" s="1"/>
  <c r="N510" i="10" a="1"/>
  <c r="N510" i="10" s="1"/>
  <c r="N596" i="10" a="1"/>
  <c r="N596" i="10" s="1"/>
  <c r="N714" i="10" a="1"/>
  <c r="N714" i="10" s="1"/>
  <c r="N272" i="10" a="1"/>
  <c r="N272" i="10" s="1"/>
  <c r="N299" i="10" a="1"/>
  <c r="N299" i="10" s="1"/>
  <c r="N389" i="10" a="1"/>
  <c r="N389" i="10" s="1"/>
  <c r="N471" i="10" a="1"/>
  <c r="N471" i="10" s="1"/>
  <c r="N520" i="10" a="1"/>
  <c r="N520" i="10" s="1"/>
  <c r="N580" i="10" a="1"/>
  <c r="N580" i="10" s="1"/>
  <c r="N684" i="10" a="1"/>
  <c r="N684" i="10" s="1"/>
  <c r="N350" i="10" a="1"/>
  <c r="N350" i="10" s="1"/>
  <c r="N398" i="10" a="1"/>
  <c r="N398" i="10" s="1"/>
  <c r="N480" i="10" a="1"/>
  <c r="N480" i="10" s="1"/>
  <c r="N571" i="10" a="1"/>
  <c r="N571" i="10" s="1"/>
  <c r="N746" i="10" a="1"/>
  <c r="N746" i="10" s="1"/>
  <c r="N324" i="10" a="1"/>
  <c r="N324" i="10" s="1"/>
  <c r="N410" i="10" a="1"/>
  <c r="N410" i="10" s="1"/>
  <c r="N457" i="10" a="1"/>
  <c r="N457" i="10" s="1"/>
  <c r="N526" i="10" a="1"/>
  <c r="N526" i="10" s="1"/>
  <c r="N586" i="10" a="1"/>
  <c r="N586" i="10" s="1"/>
  <c r="N701" i="10" a="1"/>
  <c r="N701" i="10" s="1"/>
  <c r="N640" i="10" a="1"/>
  <c r="N640" i="10" s="1"/>
  <c r="N710" i="10" a="1"/>
  <c r="N710" i="10" s="1"/>
  <c r="N782" i="10" a="1"/>
  <c r="N782" i="10" s="1"/>
  <c r="N851" i="10" a="1"/>
  <c r="N851" i="10" s="1"/>
  <c r="N907" i="10" a="1"/>
  <c r="N907" i="10" s="1"/>
  <c r="N993" i="10" a="1"/>
  <c r="N993" i="10" s="1"/>
  <c r="N1076" i="10" a="1"/>
  <c r="N1076" i="10" s="1"/>
  <c r="N834" i="10" a="1"/>
  <c r="N834" i="10" s="1"/>
  <c r="N892" i="10" a="1"/>
  <c r="N892" i="10" s="1"/>
  <c r="N939" i="10" a="1"/>
  <c r="N939" i="10" s="1"/>
  <c r="N1107" i="10" a="1"/>
  <c r="N1107" i="10" s="1"/>
  <c r="N850" i="10" a="1"/>
  <c r="N850" i="10" s="1"/>
  <c r="N914" i="10" a="1"/>
  <c r="N914" i="10" s="1"/>
  <c r="N1055" i="10" a="1"/>
  <c r="N1055" i="10" s="1"/>
  <c r="N904" i="10" a="1"/>
  <c r="N904" i="10" s="1"/>
  <c r="N973" i="10" a="1"/>
  <c r="N973" i="10" s="1"/>
  <c r="N813" i="10" a="1"/>
  <c r="N813" i="10" s="1"/>
  <c r="N872" i="10" a="1"/>
  <c r="N872" i="10" s="1"/>
  <c r="N923" i="10" a="1"/>
  <c r="N923" i="10" s="1"/>
  <c r="N1040" i="10" a="1"/>
  <c r="N1040" i="10" s="1"/>
  <c r="N658" i="10" a="1"/>
  <c r="N658" i="10" s="1"/>
  <c r="N736" i="10" a="1"/>
  <c r="N736" i="10" s="1"/>
  <c r="N801" i="10" a="1"/>
  <c r="N801" i="10" s="1"/>
  <c r="N856" i="10" a="1"/>
  <c r="N856" i="10" s="1"/>
  <c r="N898" i="10" a="1"/>
  <c r="N898" i="10" s="1"/>
  <c r="N951" i="10" a="1"/>
  <c r="N951" i="10" s="1"/>
  <c r="N992" i="10" a="1"/>
  <c r="N992" i="10" s="1"/>
  <c r="N627" i="10" a="1"/>
  <c r="N627" i="10" s="1"/>
  <c r="N671" i="10" a="1"/>
  <c r="N671" i="10" s="1"/>
  <c r="N713" i="10" a="1"/>
  <c r="N713" i="10" s="1"/>
  <c r="N785" i="10" a="1"/>
  <c r="N785" i="10" s="1"/>
  <c r="N847" i="10" a="1"/>
  <c r="N847" i="10" s="1"/>
  <c r="N915" i="10" a="1"/>
  <c r="N915" i="10" s="1"/>
  <c r="N1069" i="10" a="1"/>
  <c r="N1069" i="10" s="1"/>
  <c r="N664" i="10" a="1"/>
  <c r="N664" i="10" s="1"/>
  <c r="N731" i="10" a="1"/>
  <c r="N731" i="10" s="1"/>
  <c r="N796" i="10" a="1"/>
  <c r="N796" i="10" s="1"/>
  <c r="N878" i="10" a="1"/>
  <c r="N878" i="10" s="1"/>
  <c r="N969" i="10" a="1"/>
  <c r="N969" i="10" s="1"/>
  <c r="N1123" i="10" a="1"/>
  <c r="N1123" i="10" s="1"/>
  <c r="N1171" i="10" a="1"/>
  <c r="N1171" i="10" s="1"/>
  <c r="N1254" i="10" a="1"/>
  <c r="N1254" i="10" s="1"/>
  <c r="N1343" i="10" a="1"/>
  <c r="N1343" i="10" s="1"/>
  <c r="N1074" i="10" a="1"/>
  <c r="N1074" i="10" s="1"/>
  <c r="N1189" i="10" a="1"/>
  <c r="N1189" i="10" s="1"/>
  <c r="N1303" i="10" a="1"/>
  <c r="N1303" i="10" s="1"/>
  <c r="N976" i="10" a="1"/>
  <c r="N976" i="10" s="1"/>
  <c r="N1026" i="10" a="1"/>
  <c r="N1026" i="10" s="1"/>
  <c r="N1086" i="10" a="1"/>
  <c r="N1086" i="10" s="1"/>
  <c r="N1147" i="10" a="1"/>
  <c r="N1147" i="10" s="1"/>
  <c r="N1227" i="10" a="1"/>
  <c r="N1227" i="10" s="1"/>
  <c r="N1360" i="10" a="1"/>
  <c r="N1360" i="10" s="1"/>
  <c r="N1440" i="10" a="1"/>
  <c r="N1440" i="10" s="1"/>
  <c r="N1153" i="10" a="1"/>
  <c r="N1153" i="10" s="1"/>
  <c r="N1235" i="10" a="1"/>
  <c r="N1235" i="10" s="1"/>
  <c r="N1375" i="10" a="1"/>
  <c r="N1375" i="10" s="1"/>
  <c r="N1088" i="10" a="1"/>
  <c r="N1088" i="10" s="1"/>
  <c r="N1129" i="10" a="1"/>
  <c r="N1129" i="10" s="1"/>
  <c r="N1315" i="10" a="1"/>
  <c r="N1315" i="10" s="1"/>
  <c r="N999" i="10" a="1"/>
  <c r="N999" i="10" s="1"/>
  <c r="N1048" i="10" a="1"/>
  <c r="N1048" i="10" s="1"/>
  <c r="N1124" i="10" a="1"/>
  <c r="N1124" i="10" s="1"/>
  <c r="N1185" i="10" a="1"/>
  <c r="N1185" i="10" s="1"/>
  <c r="N1299" i="10" a="1"/>
  <c r="N1299" i="10" s="1"/>
  <c r="N1367" i="10" a="1"/>
  <c r="N1367" i="10" s="1"/>
  <c r="N1442" i="10" a="1"/>
  <c r="N1442" i="10" s="1"/>
  <c r="N994" i="10" a="1"/>
  <c r="N994" i="10" s="1"/>
  <c r="N1053" i="10" a="1"/>
  <c r="N1053" i="10" s="1"/>
  <c r="N1117" i="10" a="1"/>
  <c r="N1117" i="10" s="1"/>
  <c r="N1214" i="10" a="1"/>
  <c r="N1214" i="10" s="1"/>
  <c r="N1414" i="10" a="1"/>
  <c r="N1414" i="10" s="1"/>
  <c r="N1010" i="10" a="1"/>
  <c r="N1010" i="10" s="1"/>
  <c r="N1094" i="10" a="1"/>
  <c r="N1094" i="10" s="1"/>
  <c r="N1150" i="10" a="1"/>
  <c r="N1150" i="10" s="1"/>
  <c r="N1316" i="10" a="1"/>
  <c r="N1316" i="10" s="1"/>
  <c r="N1359" i="10" a="1"/>
  <c r="N1359" i="10" s="1"/>
  <c r="N1448" i="10" a="1"/>
  <c r="N1448" i="10" s="1"/>
  <c r="N1193" i="10" a="1"/>
  <c r="N1193" i="10" s="1"/>
  <c r="N1234" i="10" a="1"/>
  <c r="N1234" i="10" s="1"/>
  <c r="N1289" i="10" a="1"/>
  <c r="N1289" i="10" s="1"/>
  <c r="N1385" i="10" a="1"/>
  <c r="N1385" i="10" s="1"/>
  <c r="N1443" i="10" a="1"/>
  <c r="N1443" i="10" s="1"/>
  <c r="N1215" i="10" a="1"/>
  <c r="N1215" i="10" s="1"/>
  <c r="N1291" i="10" a="1"/>
  <c r="N1291" i="10" s="1"/>
  <c r="N1351" i="10" a="1"/>
  <c r="N1351" i="10" s="1"/>
  <c r="N1400" i="10" a="1"/>
  <c r="N1400" i="10" s="1"/>
  <c r="N1451" i="10" a="1"/>
  <c r="N1451" i="10" s="1"/>
  <c r="N1242" i="10" a="1"/>
  <c r="N1242" i="10" s="1"/>
  <c r="N1295" i="10" a="1"/>
  <c r="N1295" i="10" s="1"/>
  <c r="N1339" i="10" a="1"/>
  <c r="N1339" i="10" s="1"/>
  <c r="N1428" i="10" a="1"/>
  <c r="N1428" i="10" s="1"/>
  <c r="N1198" i="10" a="1"/>
  <c r="N1198" i="10" s="1"/>
  <c r="N1274" i="10" a="1"/>
  <c r="N1274" i="10" s="1"/>
  <c r="N1364" i="10" a="1"/>
  <c r="N1364" i="10" s="1"/>
  <c r="L6" i="14" a="1"/>
  <c r="L6" i="14" s="1"/>
  <c r="L83" i="14" a="1"/>
  <c r="L83" i="14" s="1"/>
  <c r="L121" i="14" a="1"/>
  <c r="L121" i="14" s="1"/>
  <c r="L228" i="14" a="1"/>
  <c r="L228" i="14" s="1"/>
  <c r="L76" i="14" a="1"/>
  <c r="L76" i="14" s="1"/>
  <c r="L168" i="14" a="1"/>
  <c r="L168" i="14" s="1"/>
  <c r="L13" i="14" a="1"/>
  <c r="L13" i="14" s="1"/>
  <c r="E16" i="26" s="1" a="1"/>
  <c r="E16" i="26" s="1"/>
  <c r="L54" i="14" a="1"/>
  <c r="L54" i="14" s="1"/>
  <c r="L165" i="14" a="1"/>
  <c r="L165" i="14" s="1"/>
  <c r="L16" i="14" a="1"/>
  <c r="L16" i="14" s="1"/>
  <c r="L84" i="14" a="1"/>
  <c r="L84" i="14" s="1"/>
  <c r="L158" i="14" a="1"/>
  <c r="L158" i="14" s="1"/>
  <c r="L39" i="14" a="1"/>
  <c r="L39" i="14" s="1"/>
  <c r="L110" i="14" a="1"/>
  <c r="L110" i="14" s="1"/>
  <c r="L178" i="14" a="1"/>
  <c r="L178" i="14" s="1"/>
  <c r="L35" i="14" a="1"/>
  <c r="L35" i="14" s="1"/>
  <c r="L98" i="14" a="1"/>
  <c r="L98" i="14" s="1"/>
  <c r="L151" i="14" a="1"/>
  <c r="L151" i="14" s="1"/>
  <c r="L51" i="14" a="1"/>
  <c r="L51" i="14" s="1"/>
  <c r="L101" i="14" a="1"/>
  <c r="L101" i="14" s="1"/>
  <c r="L175" i="14" a="1"/>
  <c r="L175" i="14" s="1"/>
  <c r="L17" i="14" a="1"/>
  <c r="L17" i="14" s="1"/>
  <c r="L78" i="14" a="1"/>
  <c r="L78" i="14" s="1"/>
  <c r="L223" i="14" a="1"/>
  <c r="L223" i="14" s="1"/>
  <c r="L188" i="14" a="1"/>
  <c r="L188" i="14" s="1"/>
  <c r="L253" i="14" a="1"/>
  <c r="L253" i="14" s="1"/>
  <c r="L317" i="14" a="1"/>
  <c r="L317" i="14" s="1"/>
  <c r="L399" i="14" a="1"/>
  <c r="L399" i="14" s="1"/>
  <c r="L280" i="14" a="1"/>
  <c r="L280" i="14" s="1"/>
  <c r="L343" i="14" a="1"/>
  <c r="L343" i="14" s="1"/>
  <c r="L417" i="14" a="1"/>
  <c r="L417" i="14" s="1"/>
  <c r="L235" i="14" a="1"/>
  <c r="L235" i="14" s="1"/>
  <c r="L299" i="14" a="1"/>
  <c r="L299" i="14" s="1"/>
  <c r="L362" i="14" a="1"/>
  <c r="L362" i="14" s="1"/>
  <c r="L477" i="14" a="1"/>
  <c r="L477" i="14" s="1"/>
  <c r="L318" i="14" a="1"/>
  <c r="L318" i="14" s="1"/>
  <c r="L374" i="14" a="1"/>
  <c r="L374" i="14" s="1"/>
  <c r="L453" i="14" a="1"/>
  <c r="L453" i="14" s="1"/>
  <c r="L281" i="14" a="1"/>
  <c r="L281" i="14" s="1"/>
  <c r="L344" i="14" a="1"/>
  <c r="L344" i="14" s="1"/>
  <c r="L415" i="14" a="1"/>
  <c r="L415" i="14" s="1"/>
  <c r="L163" i="14" a="1"/>
  <c r="L163" i="14" s="1"/>
  <c r="L231" i="14" a="1"/>
  <c r="L231" i="14" s="1"/>
  <c r="L292" i="14" a="1"/>
  <c r="L292" i="14" s="1"/>
  <c r="L351" i="14" a="1"/>
  <c r="L351" i="14" s="1"/>
  <c r="L510" i="14" a="1"/>
  <c r="L510" i="14" s="1"/>
  <c r="L166" i="14" a="1"/>
  <c r="L166" i="14" s="1"/>
  <c r="L226" i="14" a="1"/>
  <c r="L226" i="14" s="1"/>
  <c r="L295" i="14" a="1"/>
  <c r="L295" i="14" s="1"/>
  <c r="L370" i="14" a="1"/>
  <c r="L370" i="14" s="1"/>
  <c r="L486" i="14" a="1"/>
  <c r="L486" i="14" s="1"/>
  <c r="L198" i="14" a="1"/>
  <c r="L198" i="14" s="1"/>
  <c r="L258" i="14" a="1"/>
  <c r="L258" i="14" s="1"/>
  <c r="L322" i="14" a="1"/>
  <c r="L322" i="14" s="1"/>
  <c r="L373" i="14" a="1"/>
  <c r="L373" i="14" s="1"/>
  <c r="L469" i="14" a="1"/>
  <c r="L469" i="14" s="1"/>
  <c r="L542" i="14" a="1"/>
  <c r="L542" i="14" s="1"/>
  <c r="L603" i="14" a="1"/>
  <c r="L603" i="14" s="1"/>
  <c r="L673" i="14" a="1"/>
  <c r="L673" i="14" s="1"/>
  <c r="L526" i="14" a="1"/>
  <c r="L526" i="14" s="1"/>
  <c r="L584" i="14" a="1"/>
  <c r="L584" i="14" s="1"/>
  <c r="L647" i="14" a="1"/>
  <c r="L647" i="14" s="1"/>
  <c r="L531" i="14" a="1"/>
  <c r="L531" i="14" s="1"/>
  <c r="L606" i="14" a="1"/>
  <c r="L606" i="14" s="1"/>
  <c r="L666" i="14" a="1"/>
  <c r="L666" i="14" s="1"/>
  <c r="L431" i="14" a="1"/>
  <c r="L431" i="14" s="1"/>
  <c r="L488" i="14" a="1"/>
  <c r="L488" i="14" s="1"/>
  <c r="L546" i="14" a="1"/>
  <c r="L546" i="14" s="1"/>
  <c r="L623" i="14" a="1"/>
  <c r="L623" i="14" s="1"/>
  <c r="L734" i="14" a="1"/>
  <c r="L734" i="14" s="1"/>
  <c r="L565" i="14" a="1"/>
  <c r="L565" i="14" s="1"/>
  <c r="L609" i="14" a="1"/>
  <c r="L609" i="14" s="1"/>
  <c r="L712" i="14" a="1"/>
  <c r="L712" i="14" s="1"/>
  <c r="L457" i="14" a="1"/>
  <c r="L457" i="14" s="1"/>
  <c r="L515" i="14" a="1"/>
  <c r="L515" i="14" s="1"/>
  <c r="L578" i="14" a="1"/>
  <c r="L578" i="14" s="1"/>
  <c r="L637" i="14" a="1"/>
  <c r="L637" i="14" s="1"/>
  <c r="L432" i="14" a="1"/>
  <c r="L432" i="14" s="1"/>
  <c r="L525" i="14" a="1"/>
  <c r="L525" i="14" s="1"/>
  <c r="L607" i="14" a="1"/>
  <c r="L607" i="14" s="1"/>
  <c r="L657" i="14" a="1"/>
  <c r="L657" i="14" s="1"/>
  <c r="L416" i="14" a="1"/>
  <c r="L416" i="14" s="1"/>
  <c r="L465" i="14" a="1"/>
  <c r="L465" i="14" s="1"/>
  <c r="L511" i="14" a="1"/>
  <c r="L511" i="14" s="1"/>
  <c r="L576" i="14" a="1"/>
  <c r="L576" i="14" s="1"/>
  <c r="L683" i="14" a="1"/>
  <c r="L683" i="14" s="1"/>
  <c r="L744" i="14" a="1"/>
  <c r="L744" i="14" s="1"/>
  <c r="L799" i="14" a="1"/>
  <c r="L799" i="14" s="1"/>
  <c r="L853" i="14" a="1"/>
  <c r="L853" i="14" s="1"/>
  <c r="L910" i="14" a="1"/>
  <c r="L910" i="14" s="1"/>
  <c r="L821" i="14" a="1"/>
  <c r="L821" i="14" s="1"/>
  <c r="L870" i="14" a="1"/>
  <c r="L870" i="14" s="1"/>
  <c r="L944" i="14" a="1"/>
  <c r="L944" i="14" s="1"/>
  <c r="L731" i="14" a="1"/>
  <c r="L731" i="14" s="1"/>
  <c r="L797" i="14" a="1"/>
  <c r="L797" i="14" s="1"/>
  <c r="L836" i="14" a="1"/>
  <c r="L836" i="14" s="1"/>
  <c r="L775" i="14" a="1"/>
  <c r="L775" i="14" s="1"/>
  <c r="L861" i="14" a="1"/>
  <c r="L861" i="14" s="1"/>
  <c r="L918" i="14" a="1"/>
  <c r="L918" i="14" s="1"/>
  <c r="L669" i="14" a="1"/>
  <c r="L669" i="14" s="1"/>
  <c r="L743" i="14" a="1"/>
  <c r="L743" i="14" s="1"/>
  <c r="L795" i="14" a="1"/>
  <c r="L795" i="14" s="1"/>
  <c r="L842" i="14" a="1"/>
  <c r="L842" i="14" s="1"/>
  <c r="L905" i="14" a="1"/>
  <c r="L905" i="14" s="1"/>
  <c r="L987" i="14" a="1"/>
  <c r="L987" i="14" s="1"/>
  <c r="L711" i="14" a="1"/>
  <c r="L711" i="14" s="1"/>
  <c r="L767" i="14" a="1"/>
  <c r="L767" i="14" s="1"/>
  <c r="L815" i="14" a="1"/>
  <c r="L815" i="14" s="1"/>
  <c r="L876" i="14" a="1"/>
  <c r="L876" i="14" s="1"/>
  <c r="L639" i="14" a="1"/>
  <c r="L639" i="14" s="1"/>
  <c r="L723" i="14" a="1"/>
  <c r="L723" i="14" s="1"/>
  <c r="L845" i="14" a="1"/>
  <c r="L845" i="14" s="1"/>
  <c r="L894" i="14" a="1"/>
  <c r="L894" i="14" s="1"/>
  <c r="L1002" i="14" a="1"/>
  <c r="L1002" i="14" s="1"/>
  <c r="L684" i="14" a="1"/>
  <c r="L684" i="14" s="1"/>
  <c r="L737" i="14" a="1"/>
  <c r="L737" i="14" s="1"/>
  <c r="L801" i="14" a="1"/>
  <c r="L801" i="14" s="1"/>
  <c r="L860" i="14" a="1"/>
  <c r="L860" i="14" s="1"/>
  <c r="L939" i="14" a="1"/>
  <c r="L939" i="14" s="1"/>
  <c r="L1024" i="14" a="1"/>
  <c r="L1024" i="14" s="1"/>
  <c r="L1076" i="14" a="1"/>
  <c r="L1076" i="14" s="1"/>
  <c r="L1143" i="14" a="1"/>
  <c r="L1143" i="14" s="1"/>
  <c r="L1229" i="14" a="1"/>
  <c r="L1229" i="14" s="1"/>
  <c r="L959" i="14" a="1"/>
  <c r="L959" i="14" s="1"/>
  <c r="L1022" i="14" a="1"/>
  <c r="L1022" i="14" s="1"/>
  <c r="L1101" i="14" a="1"/>
  <c r="L1101" i="14" s="1"/>
  <c r="L1159" i="14" a="1"/>
  <c r="L1159" i="14" s="1"/>
  <c r="L1004" i="14" a="1"/>
  <c r="L1004" i="14" s="1"/>
  <c r="L1058" i="14" a="1"/>
  <c r="L1058" i="14" s="1"/>
  <c r="L1132" i="14" a="1"/>
  <c r="L1132" i="14" s="1"/>
  <c r="L997" i="14" a="1"/>
  <c r="L997" i="14" s="1"/>
  <c r="L1054" i="14" a="1"/>
  <c r="L1054" i="14" s="1"/>
  <c r="L1123" i="14" a="1"/>
  <c r="L1123" i="14" s="1"/>
  <c r="L1185" i="14" a="1"/>
  <c r="L1185" i="14" s="1"/>
  <c r="L1023" i="14" a="1"/>
  <c r="L1023" i="14" s="1"/>
  <c r="L1082" i="14" a="1"/>
  <c r="L1082" i="14" s="1"/>
  <c r="L1137" i="14" a="1"/>
  <c r="L1137" i="14" s="1"/>
  <c r="L1203" i="14" a="1"/>
  <c r="L1203" i="14" s="1"/>
  <c r="L955" i="14" a="1"/>
  <c r="L955" i="14" s="1"/>
  <c r="L1018" i="14" a="1"/>
  <c r="L1018" i="14" s="1"/>
  <c r="L1075" i="14" a="1"/>
  <c r="L1075" i="14" s="1"/>
  <c r="L1135" i="14" a="1"/>
  <c r="L1135" i="14" s="1"/>
  <c r="L937" i="14" a="1"/>
  <c r="L937" i="14" s="1"/>
  <c r="L990" i="14" a="1"/>
  <c r="L990" i="14" s="1"/>
  <c r="L1043" i="14" a="1"/>
  <c r="L1043" i="14" s="1"/>
  <c r="L1131" i="14" a="1"/>
  <c r="L1131" i="14" s="1"/>
  <c r="L1180" i="14" a="1"/>
  <c r="L1180" i="14" s="1"/>
  <c r="L907" i="14" a="1"/>
  <c r="L907" i="14" s="1"/>
  <c r="L983" i="14" a="1"/>
  <c r="L983" i="14" s="1"/>
  <c r="L1071" i="14" a="1"/>
  <c r="L1071" i="14" s="1"/>
  <c r="L1148" i="14" a="1"/>
  <c r="L1148" i="14" s="1"/>
  <c r="L1242" i="14" a="1"/>
  <c r="L1242" i="14" s="1"/>
  <c r="L1300" i="14" a="1"/>
  <c r="L1300" i="14" s="1"/>
  <c r="L1376" i="14" a="1"/>
  <c r="L1376" i="14" s="1"/>
  <c r="L1450" i="14" a="1"/>
  <c r="L1450" i="14" s="1"/>
  <c r="L1231" i="14" a="1"/>
  <c r="L1231" i="14" s="1"/>
  <c r="L1311" i="14" a="1"/>
  <c r="L1311" i="14" s="1"/>
  <c r="L1362" i="14" a="1"/>
  <c r="L1362" i="14" s="1"/>
  <c r="L1417" i="14" a="1"/>
  <c r="L1417" i="14" s="1"/>
  <c r="L1298" i="14" a="1"/>
  <c r="L1298" i="14" s="1"/>
  <c r="L1365" i="14" a="1"/>
  <c r="L1365" i="14" s="1"/>
  <c r="L1415" i="14" a="1"/>
  <c r="L1415" i="14" s="1"/>
  <c r="L1458" i="14" a="1"/>
  <c r="L1458" i="14" s="1"/>
  <c r="L1293" i="14" a="1"/>
  <c r="L1293" i="14" s="1"/>
  <c r="L1350" i="14" a="1"/>
  <c r="L1350" i="14" s="1"/>
  <c r="L1434" i="14" a="1"/>
  <c r="L1434" i="14" s="1"/>
  <c r="L1304" i="14" a="1"/>
  <c r="L1304" i="14" s="1"/>
  <c r="L1358" i="14" a="1"/>
  <c r="L1358" i="14" s="1"/>
  <c r="L1413" i="14" a="1"/>
  <c r="L1413" i="14" s="1"/>
  <c r="L1191" i="14" a="1"/>
  <c r="L1191" i="14" s="1"/>
  <c r="L1283" i="14" a="1"/>
  <c r="L1283" i="14" s="1"/>
  <c r="L1361" i="14" a="1"/>
  <c r="L1361" i="14" s="1"/>
  <c r="L1432" i="14" a="1"/>
  <c r="L1432" i="14" s="1"/>
  <c r="L1175" i="14" a="1"/>
  <c r="L1175" i="14" s="1"/>
  <c r="L1237" i="14" a="1"/>
  <c r="L1237" i="14" s="1"/>
  <c r="L1302" i="14" a="1"/>
  <c r="L1302" i="14" s="1"/>
  <c r="L1366" i="14" a="1"/>
  <c r="L1366" i="14" s="1"/>
  <c r="L1435" i="14" a="1"/>
  <c r="L1435" i="14" s="1"/>
  <c r="L1235" i="14" a="1"/>
  <c r="L1235" i="14" s="1"/>
  <c r="L1305" i="14" a="1"/>
  <c r="L1305" i="14" s="1"/>
  <c r="L1371" i="14" a="1"/>
  <c r="L1371" i="14" s="1"/>
  <c r="N17" i="14" a="1"/>
  <c r="N17" i="14" s="1"/>
  <c r="N51" i="14" a="1"/>
  <c r="N51" i="14" s="1"/>
  <c r="N164" i="14" a="1"/>
  <c r="N164" i="14" s="1"/>
  <c r="N27" i="14" a="1"/>
  <c r="N27" i="14" s="1"/>
  <c r="N99" i="14" a="1"/>
  <c r="N99" i="14" s="1"/>
  <c r="N207" i="14" a="1"/>
  <c r="N207" i="14" s="1"/>
  <c r="N56" i="14" a="1"/>
  <c r="N56" i="14" s="1"/>
  <c r="N106" i="14" a="1"/>
  <c r="N106" i="14" s="1"/>
  <c r="N154" i="14" a="1"/>
  <c r="N154" i="14" s="1"/>
  <c r="N32" i="14" a="1"/>
  <c r="N32" i="14" s="1"/>
  <c r="N79" i="14" a="1"/>
  <c r="N79" i="14" s="1"/>
  <c r="N189" i="14" a="1"/>
  <c r="N189" i="14" s="1"/>
  <c r="N30" i="14" a="1"/>
  <c r="N30" i="14" s="1"/>
  <c r="N93" i="14" a="1"/>
  <c r="N93" i="14" s="1"/>
  <c r="N217" i="14" a="1"/>
  <c r="N217" i="14" s="1"/>
  <c r="N39" i="14" a="1"/>
  <c r="N39" i="14" s="1"/>
  <c r="N153" i="14" a="1"/>
  <c r="N153" i="14" s="1"/>
  <c r="N5" i="14" a="1"/>
  <c r="N5" i="14" s="1"/>
  <c r="N75" i="14" a="1"/>
  <c r="N75" i="14" s="1"/>
  <c r="N125" i="14" a="1"/>
  <c r="N125" i="14" s="1"/>
  <c r="N251" i="14" a="1"/>
  <c r="N251" i="14" s="1"/>
  <c r="N71" i="14" a="1"/>
  <c r="N71" i="14" s="1"/>
  <c r="N167" i="14" a="1"/>
  <c r="N167" i="14" s="1"/>
  <c r="N159" i="14" a="1"/>
  <c r="N159" i="14" s="1"/>
  <c r="N229" i="14" a="1"/>
  <c r="N229" i="14" s="1"/>
  <c r="N290" i="14" a="1"/>
  <c r="N290" i="14" s="1"/>
  <c r="N347" i="14" a="1"/>
  <c r="N347" i="14" s="1"/>
  <c r="N389" i="14" a="1"/>
  <c r="N389" i="14" s="1"/>
  <c r="N277" i="14" a="1"/>
  <c r="N277" i="14" s="1"/>
  <c r="N345" i="14" a="1"/>
  <c r="N345" i="14" s="1"/>
  <c r="N424" i="14" a="1"/>
  <c r="N424" i="14" s="1"/>
  <c r="N480" i="14" a="1"/>
  <c r="N480" i="14" s="1"/>
  <c r="N248" i="14" a="1"/>
  <c r="N248" i="14" s="1"/>
  <c r="N312" i="14" a="1"/>
  <c r="N312" i="14" s="1"/>
  <c r="N383" i="14" a="1"/>
  <c r="N383" i="14" s="1"/>
  <c r="N307" i="14" a="1"/>
  <c r="N307" i="14" s="1"/>
  <c r="N362" i="14" a="1"/>
  <c r="N362" i="14" s="1"/>
  <c r="N449" i="14" a="1"/>
  <c r="N449" i="14" s="1"/>
  <c r="N513" i="14" a="1"/>
  <c r="N513" i="14" s="1"/>
  <c r="N302" i="14" a="1"/>
  <c r="N302" i="14" s="1"/>
  <c r="N369" i="14" a="1"/>
  <c r="N369" i="14" s="1"/>
  <c r="N442" i="14" a="1"/>
  <c r="N442" i="14" s="1"/>
  <c r="N147" i="14" a="1"/>
  <c r="N147" i="14" s="1"/>
  <c r="N223" i="14" a="1"/>
  <c r="N223" i="14" s="1"/>
  <c r="N281" i="14" a="1"/>
  <c r="N281" i="14" s="1"/>
  <c r="N344" i="14" a="1"/>
  <c r="N344" i="14" s="1"/>
  <c r="N400" i="14" a="1"/>
  <c r="N400" i="14" s="1"/>
  <c r="N497" i="14" a="1"/>
  <c r="N497" i="14" s="1"/>
  <c r="N150" i="14" a="1"/>
  <c r="N150" i="14" s="1"/>
  <c r="N218" i="14" a="1"/>
  <c r="N218" i="14" s="1"/>
  <c r="N284" i="14" a="1"/>
  <c r="N284" i="14" s="1"/>
  <c r="N353" i="14" a="1"/>
  <c r="N353" i="14" s="1"/>
  <c r="N447" i="14" a="1"/>
  <c r="N447" i="14" s="1"/>
  <c r="N203" i="14" a="1"/>
  <c r="N203" i="14" s="1"/>
  <c r="N263" i="14" a="1"/>
  <c r="N263" i="14" s="1"/>
  <c r="N340" i="14" a="1"/>
  <c r="N340" i="14" s="1"/>
  <c r="N401" i="14" a="1"/>
  <c r="N401" i="14" s="1"/>
  <c r="N465" i="14" a="1"/>
  <c r="N465" i="14" s="1"/>
  <c r="N557" i="14" a="1"/>
  <c r="N557" i="14" s="1"/>
  <c r="N617" i="14" a="1"/>
  <c r="N617" i="14" s="1"/>
  <c r="N693" i="14" a="1"/>
  <c r="N693" i="14" s="1"/>
  <c r="N523" i="14" a="1"/>
  <c r="N523" i="14" s="1"/>
  <c r="N610" i="14" a="1"/>
  <c r="N610" i="14" s="1"/>
  <c r="N710" i="14" a="1"/>
  <c r="N710" i="14" s="1"/>
  <c r="N555" i="14" a="1"/>
  <c r="N555" i="14" s="1"/>
  <c r="N599" i="14" a="1"/>
  <c r="N599" i="14" s="1"/>
  <c r="N781" i="14" a="1"/>
  <c r="N781" i="14" s="1"/>
  <c r="N483" i="14" a="1"/>
  <c r="N483" i="14" s="1"/>
  <c r="N558" i="14" a="1"/>
  <c r="N558" i="14" s="1"/>
  <c r="N642" i="14" a="1"/>
  <c r="N642" i="14" s="1"/>
  <c r="N744" i="14" a="1"/>
  <c r="N744" i="14" s="1"/>
  <c r="N575" i="14" a="1"/>
  <c r="N575" i="14" s="1"/>
  <c r="N631" i="14" a="1"/>
  <c r="N631" i="14" s="1"/>
  <c r="N772" i="14" a="1"/>
  <c r="N772" i="14" s="1"/>
  <c r="N469" i="14" a="1"/>
  <c r="N469" i="14" s="1"/>
  <c r="N529" i="14" a="1"/>
  <c r="N529" i="14" s="1"/>
  <c r="N593" i="14" a="1"/>
  <c r="N593" i="14" s="1"/>
  <c r="N663" i="14" a="1"/>
  <c r="N663" i="14" s="1"/>
  <c r="N392" i="14" a="1"/>
  <c r="N392" i="14" s="1"/>
  <c r="N457" i="14" a="1"/>
  <c r="N457" i="14" s="1"/>
  <c r="N520" i="14" a="1"/>
  <c r="N520" i="14" s="1"/>
  <c r="N569" i="14" a="1"/>
  <c r="N569" i="14" s="1"/>
  <c r="N634" i="14" a="1"/>
  <c r="N634" i="14" s="1"/>
  <c r="N460" i="14" a="1"/>
  <c r="N460" i="14" s="1"/>
  <c r="N552" i="14" a="1"/>
  <c r="N552" i="14" s="1"/>
  <c r="N640" i="14" a="1"/>
  <c r="N640" i="14" s="1"/>
  <c r="N728" i="14" a="1"/>
  <c r="N728" i="14" s="1"/>
  <c r="N783" i="14" a="1"/>
  <c r="N783" i="14" s="1"/>
  <c r="N835" i="14" a="1"/>
  <c r="N835" i="14" s="1"/>
  <c r="N799" i="14" a="1"/>
  <c r="N799" i="14" s="1"/>
  <c r="N855" i="14" a="1"/>
  <c r="N855" i="14" s="1"/>
  <c r="N895" i="14" a="1"/>
  <c r="N895" i="14" s="1"/>
  <c r="N974" i="14" a="1"/>
  <c r="N974" i="14" s="1"/>
  <c r="N779" i="14" a="1"/>
  <c r="N779" i="14" s="1"/>
  <c r="N848" i="14" a="1"/>
  <c r="N848" i="14" s="1"/>
  <c r="N901" i="14" a="1"/>
  <c r="N901" i="14" s="1"/>
  <c r="N754" i="14" a="1"/>
  <c r="N754" i="14" s="1"/>
  <c r="N802" i="14" a="1"/>
  <c r="N802" i="14" s="1"/>
  <c r="N851" i="14" a="1"/>
  <c r="N851" i="14" s="1"/>
  <c r="N708" i="14" a="1"/>
  <c r="N708" i="14" s="1"/>
  <c r="N792" i="14" a="1"/>
  <c r="N792" i="14" s="1"/>
  <c r="N878" i="14" a="1"/>
  <c r="N878" i="14" s="1"/>
  <c r="N957" i="14" a="1"/>
  <c r="N957" i="14" s="1"/>
  <c r="N657" i="14" a="1"/>
  <c r="N657" i="14" s="1"/>
  <c r="N716" i="14" a="1"/>
  <c r="N716" i="14" s="1"/>
  <c r="N757" i="14" a="1"/>
  <c r="N757" i="14" s="1"/>
  <c r="N824" i="14" a="1"/>
  <c r="N824" i="14" s="1"/>
  <c r="N886" i="14" a="1"/>
  <c r="N886" i="14" s="1"/>
  <c r="N976" i="14" a="1"/>
  <c r="N976" i="14" s="1"/>
  <c r="N686" i="14" a="1"/>
  <c r="N686" i="14" s="1"/>
  <c r="N755" i="14" a="1"/>
  <c r="N755" i="14" s="1"/>
  <c r="N810" i="14" a="1"/>
  <c r="N810" i="14" s="1"/>
  <c r="N852" i="14" a="1"/>
  <c r="N852" i="14" s="1"/>
  <c r="N946" i="14" a="1"/>
  <c r="N946" i="14" s="1"/>
  <c r="N688" i="14" a="1"/>
  <c r="N688" i="14" s="1"/>
  <c r="N769" i="14" a="1"/>
  <c r="N769" i="14" s="1"/>
  <c r="N857" i="14" a="1"/>
  <c r="N857" i="14" s="1"/>
  <c r="N931" i="14" a="1"/>
  <c r="N931" i="14" s="1"/>
  <c r="N1016" i="14" a="1"/>
  <c r="N1016" i="14" s="1"/>
  <c r="N1083" i="14" a="1"/>
  <c r="N1083" i="14" s="1"/>
  <c r="N1210" i="14" a="1"/>
  <c r="N1210" i="14" s="1"/>
  <c r="N956" i="14" a="1"/>
  <c r="N956" i="14" s="1"/>
  <c r="N1024" i="14" a="1"/>
  <c r="N1024" i="14" s="1"/>
  <c r="N1098" i="14" a="1"/>
  <c r="N1098" i="14" s="1"/>
  <c r="N1138" i="14" a="1"/>
  <c r="N1138" i="14" s="1"/>
  <c r="N1256" i="14" a="1"/>
  <c r="N1256" i="14" s="1"/>
  <c r="N1062" i="14" a="1"/>
  <c r="N1062" i="14" s="1"/>
  <c r="N1120" i="14" a="1"/>
  <c r="N1120" i="14" s="1"/>
  <c r="N1173" i="14" a="1"/>
  <c r="N1173" i="14" s="1"/>
  <c r="N1012" i="14" a="1"/>
  <c r="N1012" i="14" s="1"/>
  <c r="N1067" i="14" a="1"/>
  <c r="N1067" i="14" s="1"/>
  <c r="N1144" i="14" a="1"/>
  <c r="N1144" i="14" s="1"/>
  <c r="N1042" i="14" a="1"/>
  <c r="N1042" i="14" s="1"/>
  <c r="N1123" i="14" a="1"/>
  <c r="N1123" i="14" s="1"/>
  <c r="N1185" i="14" a="1"/>
  <c r="N1185" i="14" s="1"/>
  <c r="N894" i="14" a="1"/>
  <c r="N894" i="14" s="1"/>
  <c r="N944" i="14" a="1"/>
  <c r="N944" i="14" s="1"/>
  <c r="N1010" i="14" a="1"/>
  <c r="N1010" i="14" s="1"/>
  <c r="N1070" i="14" a="1"/>
  <c r="N1070" i="14" s="1"/>
  <c r="N1137" i="14" a="1"/>
  <c r="N1137" i="14" s="1"/>
  <c r="N1203" i="14" a="1"/>
  <c r="N1203" i="14" s="1"/>
  <c r="N955" i="14" a="1"/>
  <c r="N955" i="14" s="1"/>
  <c r="N1013" i="14" a="1"/>
  <c r="N1013" i="14" s="1"/>
  <c r="N1080" i="14" a="1"/>
  <c r="N1080" i="14" s="1"/>
  <c r="N1155" i="14" a="1"/>
  <c r="N1155" i="14" s="1"/>
  <c r="N924" i="14" a="1"/>
  <c r="N924" i="14" s="1"/>
  <c r="N973" i="14" a="1"/>
  <c r="N973" i="14" s="1"/>
  <c r="N1043" i="14" a="1"/>
  <c r="N1043" i="14" s="1"/>
  <c r="N1110" i="14" a="1"/>
  <c r="N1110" i="14" s="1"/>
  <c r="N1158" i="14" a="1"/>
  <c r="N1158" i="14" s="1"/>
  <c r="N1264" i="14" a="1"/>
  <c r="N1264" i="14" s="1"/>
  <c r="N1328" i="14" a="1"/>
  <c r="N1328" i="14" s="1"/>
  <c r="N1395" i="14" a="1"/>
  <c r="N1395" i="14" s="1"/>
  <c r="N1443" i="14" a="1"/>
  <c r="N1443" i="14" s="1"/>
  <c r="N1207" i="14" a="1"/>
  <c r="N1207" i="14" s="1"/>
  <c r="N1262" i="14" a="1"/>
  <c r="N1262" i="14" s="1"/>
  <c r="N1321" i="14" a="1"/>
  <c r="N1321" i="14" s="1"/>
  <c r="N1388" i="14" a="1"/>
  <c r="N1388" i="14" s="1"/>
  <c r="N1295" i="14" a="1"/>
  <c r="N1295" i="14" s="1"/>
  <c r="N1352" i="14" a="1"/>
  <c r="N1352" i="14" s="1"/>
  <c r="N1403" i="14" a="1"/>
  <c r="N1403" i="14" s="1"/>
  <c r="N1247" i="14" a="1"/>
  <c r="N1247" i="14" s="1"/>
  <c r="N1314" i="14" a="1"/>
  <c r="N1314" i="14" s="1"/>
  <c r="N1381" i="14" a="1"/>
  <c r="N1381" i="14" s="1"/>
  <c r="N1446" i="14" a="1"/>
  <c r="N1446" i="14" s="1"/>
  <c r="N1301" i="14" a="1"/>
  <c r="N1301" i="14" s="1"/>
  <c r="N1379" i="14" a="1"/>
  <c r="N1379" i="14" s="1"/>
  <c r="N1444" i="14" a="1"/>
  <c r="N1444" i="14" s="1"/>
  <c r="N1215" i="14" a="1"/>
  <c r="N1215" i="14" s="1"/>
  <c r="N1268" i="14" a="1"/>
  <c r="N1268" i="14" s="1"/>
  <c r="N1327" i="14" a="1"/>
  <c r="N1327" i="14" s="1"/>
  <c r="N1375" i="14" a="1"/>
  <c r="N1375" i="14" s="1"/>
  <c r="N1420" i="14" a="1"/>
  <c r="N1420" i="14" s="1"/>
  <c r="N1160" i="14" a="1"/>
  <c r="N1160" i="14" s="1"/>
  <c r="N1220" i="14" a="1"/>
  <c r="N1220" i="14" s="1"/>
  <c r="N1291" i="14" a="1"/>
  <c r="N1291" i="14" s="1"/>
  <c r="N1361" i="14" a="1"/>
  <c r="N1361" i="14" s="1"/>
  <c r="N1459" i="14" a="1"/>
  <c r="N1459" i="14" s="1"/>
  <c r="N1237" i="14" a="1"/>
  <c r="N1237" i="14" s="1"/>
  <c r="N1310" i="14" a="1"/>
  <c r="N1310" i="14" s="1"/>
  <c r="N1368" i="14" a="1"/>
  <c r="N1368" i="14" s="1"/>
  <c r="N1416" i="14" a="1"/>
  <c r="N1416" i="14" s="1"/>
  <c r="O1195" i="10" a="1"/>
  <c r="O1195" i="10" s="1"/>
  <c r="O915" i="10" a="1"/>
  <c r="O915" i="10" s="1"/>
  <c r="O754" i="10" a="1"/>
  <c r="O754" i="10" s="1"/>
  <c r="O1381" i="10" a="1"/>
  <c r="O1381" i="10" s="1"/>
  <c r="O1149" i="10" a="1"/>
  <c r="O1149" i="10" s="1"/>
  <c r="O933" i="10" a="1"/>
  <c r="O933" i="10" s="1"/>
  <c r="O469" i="14" a="1"/>
  <c r="O469" i="14" s="1"/>
  <c r="O157" i="9" a="1"/>
  <c r="O157" i="9" s="1"/>
  <c r="O515" i="9" a="1"/>
  <c r="O515" i="9" s="1"/>
  <c r="O1309" i="9" a="1"/>
  <c r="O1309" i="9" s="1"/>
  <c r="O272" i="10" a="1"/>
  <c r="O272" i="10" s="1"/>
  <c r="O1396" i="9" a="1"/>
  <c r="O1396" i="9" s="1"/>
  <c r="O860" i="14" a="1"/>
  <c r="O860" i="14" s="1"/>
  <c r="O436" i="9" a="1"/>
  <c r="O436" i="9" s="1"/>
  <c r="O1068" i="10" a="1"/>
  <c r="O1068" i="10" s="1"/>
  <c r="O1243" i="14" a="1"/>
  <c r="O1243" i="14" s="1"/>
  <c r="O107" i="14" a="1"/>
  <c r="O107" i="14" s="1"/>
  <c r="O139" i="9" a="1"/>
  <c r="O139" i="9" s="1"/>
  <c r="O218" i="10" a="1"/>
  <c r="O218" i="10" s="1"/>
  <c r="O325" i="14" a="1"/>
  <c r="O325" i="14" s="1"/>
  <c r="O811" i="9" a="1"/>
  <c r="O811" i="9" s="1"/>
  <c r="O1241" i="9" a="1"/>
  <c r="O1241" i="9" s="1"/>
  <c r="O1081" i="9" a="1"/>
  <c r="O1081" i="9" s="1"/>
  <c r="O865" i="14" a="1"/>
  <c r="O865" i="14" s="1"/>
  <c r="O681" i="14" a="1"/>
  <c r="O681" i="14" s="1"/>
  <c r="O529" i="14" a="1"/>
  <c r="O529" i="14" s="1"/>
  <c r="O401" i="14" a="1"/>
  <c r="O401" i="14" s="1"/>
  <c r="O265" i="14" a="1"/>
  <c r="O265" i="14" s="1"/>
  <c r="O33" i="14" a="1"/>
  <c r="O33" i="14" s="1"/>
  <c r="O547" i="9" a="1"/>
  <c r="O547" i="9" s="1"/>
  <c r="O844" i="14" a="1"/>
  <c r="O844" i="14" s="1"/>
  <c r="O163" i="10" a="1"/>
  <c r="O163" i="10" s="1"/>
  <c r="O220" i="9" a="1"/>
  <c r="O220" i="9" s="1"/>
  <c r="O53" i="10" a="1"/>
  <c r="O53" i="10" s="1"/>
  <c r="O1402" i="10" a="1"/>
  <c r="O1402" i="10" s="1"/>
  <c r="O788" i="14" a="1"/>
  <c r="O788" i="14" s="1"/>
  <c r="O695" i="14" a="1"/>
  <c r="O695" i="14" s="1"/>
  <c r="O271" i="10" a="1"/>
  <c r="O271" i="10" s="1"/>
  <c r="O914" i="14" a="1"/>
  <c r="O914" i="14" s="1"/>
  <c r="O1328" i="14" a="1"/>
  <c r="O1328" i="14" s="1"/>
  <c r="O815" i="10" a="1"/>
  <c r="O815" i="10" s="1"/>
  <c r="O431" i="10" a="1"/>
  <c r="O431" i="10" s="1"/>
  <c r="O1254" i="9" a="1"/>
  <c r="O1254" i="9" s="1"/>
  <c r="O1046" i="10" a="1"/>
  <c r="O1046" i="10" s="1"/>
  <c r="O862" i="9" a="1"/>
  <c r="O862" i="9" s="1"/>
  <c r="O702" i="9" a="1"/>
  <c r="O702" i="9" s="1"/>
  <c r="O526" i="9" a="1"/>
  <c r="O526" i="9" s="1"/>
  <c r="O26" i="9" a="1"/>
  <c r="O26" i="9" s="1"/>
  <c r="O651" i="9" a="1"/>
  <c r="O651" i="9" s="1"/>
  <c r="O1355" i="9" a="1"/>
  <c r="O1355" i="9" s="1"/>
  <c r="O660" i="10" a="1"/>
  <c r="O660" i="10" s="1"/>
  <c r="O1347" i="14" a="1"/>
  <c r="O1347" i="14" s="1"/>
  <c r="O803" i="9" a="1"/>
  <c r="O803" i="9" s="1"/>
  <c r="O1357" i="10" a="1"/>
  <c r="O1357" i="10" s="1"/>
  <c r="O1133" i="14" a="1"/>
  <c r="O1133" i="14" s="1"/>
  <c r="O813" i="14" a="1"/>
  <c r="O813" i="14" s="1"/>
  <c r="O421" i="14" a="1"/>
  <c r="O421" i="14" s="1"/>
  <c r="O29" i="9" a="1"/>
  <c r="O29" i="9" s="1"/>
  <c r="O1091" i="9" a="1"/>
  <c r="O1091" i="9" s="1"/>
  <c r="O490" i="10" a="1"/>
  <c r="O490" i="10" s="1"/>
  <c r="O1356" i="9" a="1"/>
  <c r="O1356" i="9" s="1"/>
  <c r="O732" i="9" a="1"/>
  <c r="O732" i="9" s="1"/>
  <c r="O268" i="14" a="1"/>
  <c r="O268" i="14" s="1"/>
  <c r="O1257" i="10" a="1"/>
  <c r="O1257" i="10" s="1"/>
  <c r="O197" i="14" a="1"/>
  <c r="O197" i="14" s="1"/>
  <c r="O67" i="14" a="1"/>
  <c r="O67" i="14" s="1"/>
  <c r="O627" i="9" a="1"/>
  <c r="O627" i="9" s="1"/>
  <c r="O987" i="14" a="1"/>
  <c r="O987" i="14" s="1"/>
  <c r="O1362" i="9" a="1"/>
  <c r="O1362" i="9" s="1"/>
  <c r="O472" i="14" a="1"/>
  <c r="O472" i="14" s="1"/>
  <c r="O1457" i="14" a="1"/>
  <c r="O1457" i="14" s="1"/>
  <c r="O1289" i="14" a="1"/>
  <c r="O1289" i="14" s="1"/>
  <c r="O1129" i="14" a="1"/>
  <c r="O1129" i="14" s="1"/>
  <c r="O985" i="10" a="1"/>
  <c r="O985" i="10" s="1"/>
  <c r="O793" i="9" a="1"/>
  <c r="O793" i="9" s="1"/>
  <c r="O641" i="14" a="1"/>
  <c r="O641" i="14" s="1"/>
  <c r="O433" i="14" a="1"/>
  <c r="O433" i="14" s="1"/>
  <c r="O233" i="10" a="1"/>
  <c r="O233" i="10" s="1"/>
  <c r="O980" i="10" a="1"/>
  <c r="O980" i="10" s="1"/>
  <c r="O1052" i="14" a="1"/>
  <c r="O1052" i="14" s="1"/>
  <c r="O524" i="9" a="1"/>
  <c r="O524" i="9" s="1"/>
  <c r="O44" i="10" a="1"/>
  <c r="O44" i="10" s="1"/>
  <c r="O536" i="14" a="1"/>
  <c r="O536" i="14" s="1"/>
  <c r="O76" i="9" a="1"/>
  <c r="O76" i="9" s="1"/>
  <c r="O642" i="9" a="1"/>
  <c r="O642" i="9" s="1"/>
  <c r="O800" i="10" a="1"/>
  <c r="O800" i="10" s="1"/>
  <c r="O211" i="14" a="1"/>
  <c r="O211" i="14" s="1"/>
  <c r="O1264" i="14" a="1"/>
  <c r="O1264" i="14" s="1"/>
  <c r="O175" i="10" a="1"/>
  <c r="O175" i="10" s="1"/>
  <c r="O557" i="9" a="1"/>
  <c r="O557" i="9" s="1"/>
  <c r="O1325" i="9" a="1"/>
  <c r="O1325" i="9" s="1"/>
  <c r="O703" i="10" a="1"/>
  <c r="O703" i="10" s="1"/>
  <c r="O38" i="14" a="1"/>
  <c r="O38" i="14" s="1"/>
  <c r="O515" i="14" a="1"/>
  <c r="O515" i="14" s="1"/>
  <c r="O896" i="14" a="1"/>
  <c r="O896" i="14" s="1"/>
  <c r="O488" i="14" a="1"/>
  <c r="O488" i="14" s="1"/>
  <c r="O1335" i="14" a="1"/>
  <c r="O1335" i="14" s="1"/>
  <c r="O1127" i="14" a="1"/>
  <c r="O1127" i="14" s="1"/>
  <c r="O863" i="14" a="1"/>
  <c r="O863" i="14" s="1"/>
  <c r="O463" i="10" a="1"/>
  <c r="O463" i="10" s="1"/>
  <c r="O1262" i="14" a="1"/>
  <c r="O1262" i="14" s="1"/>
  <c r="O934" i="10" a="1"/>
  <c r="O934" i="10" s="1"/>
  <c r="O374" i="9" a="1"/>
  <c r="O374" i="9" s="1"/>
  <c r="O690" i="9" a="1"/>
  <c r="O690" i="9" s="1"/>
  <c r="O254" i="10" a="1"/>
  <c r="O254" i="10" s="1"/>
  <c r="O1211" i="10" a="1"/>
  <c r="O1211" i="10" s="1"/>
  <c r="O875" i="10" a="1"/>
  <c r="O875" i="10" s="1"/>
  <c r="O1458" i="14" a="1"/>
  <c r="O1458" i="14" s="1"/>
  <c r="O986" i="14" a="1"/>
  <c r="O986" i="14" s="1"/>
  <c r="O178" i="14" a="1"/>
  <c r="O178" i="14" s="1"/>
  <c r="O394" i="10" a="1"/>
  <c r="O394" i="10" s="1"/>
  <c r="O445" i="14" a="1"/>
  <c r="O445" i="14" s="1"/>
  <c r="O133" i="9" a="1"/>
  <c r="O133" i="9" s="1"/>
  <c r="O912" i="9" a="1"/>
  <c r="O912" i="9" s="1"/>
  <c r="O655" i="10" a="1"/>
  <c r="O655" i="10" s="1"/>
  <c r="O1004" i="10" a="1"/>
  <c r="O1004" i="10" s="1"/>
  <c r="O492" i="9" a="1"/>
  <c r="O492" i="9" s="1"/>
  <c r="O124" i="10" a="1"/>
  <c r="O124" i="10" s="1"/>
  <c r="O1162" i="14" a="1"/>
  <c r="O1162" i="14" s="1"/>
  <c r="O780" i="9" a="1"/>
  <c r="O780" i="9" s="1"/>
  <c r="O811" i="14" a="1"/>
  <c r="O811" i="14" s="1"/>
  <c r="O155" i="9" a="1"/>
  <c r="O155" i="9" s="1"/>
  <c r="O764" i="10" a="1"/>
  <c r="O764" i="10" s="1"/>
  <c r="O978" i="14" a="1"/>
  <c r="O978" i="14" s="1"/>
  <c r="L36" i="9" a="1"/>
  <c r="L36" i="9" s="1"/>
  <c r="O1316" i="10" a="1"/>
  <c r="O1316" i="10" s="1"/>
  <c r="O1098" i="14" a="1"/>
  <c r="O1098" i="14" s="1"/>
  <c r="O1441" i="14" a="1"/>
  <c r="O1441" i="14" s="1"/>
  <c r="O1249" i="14" a="1"/>
  <c r="O1249" i="14" s="1"/>
  <c r="O1057" i="14" a="1"/>
  <c r="O1057" i="14" s="1"/>
  <c r="O881" i="14" a="1"/>
  <c r="O881" i="14" s="1"/>
  <c r="O729" i="14" a="1"/>
  <c r="O729" i="14" s="1"/>
  <c r="O529" i="9" a="1"/>
  <c r="O529" i="9" s="1"/>
  <c r="O345" i="9" a="1"/>
  <c r="O345" i="9" s="1"/>
  <c r="O1379" i="9" a="1"/>
  <c r="O1379" i="9" s="1"/>
  <c r="O1276" i="10" a="1"/>
  <c r="O1276" i="10" s="1"/>
  <c r="O668" i="10" a="1"/>
  <c r="O668" i="10" s="1"/>
  <c r="O292" i="9" a="1"/>
  <c r="O292" i="9" s="1"/>
  <c r="O587" i="10" a="1"/>
  <c r="O587" i="10" s="1"/>
  <c r="O731" i="9" a="1"/>
  <c r="O731" i="9" s="1"/>
  <c r="O219" i="10" a="1"/>
  <c r="O219" i="10" s="1"/>
  <c r="O1282" i="10" a="1"/>
  <c r="O1282" i="10" s="1"/>
  <c r="O1280" i="14" a="1"/>
  <c r="O1280" i="14" s="1"/>
  <c r="O607" i="14" a="1"/>
  <c r="O607" i="14" s="1"/>
  <c r="O877" i="9" a="1"/>
  <c r="O877" i="9" s="1"/>
  <c r="O211" i="10" a="1"/>
  <c r="O211" i="10" s="1"/>
  <c r="O475" i="14" a="1"/>
  <c r="O475" i="14" s="1"/>
  <c r="O882" i="10" a="1"/>
  <c r="O882" i="10" s="1"/>
  <c r="O34" i="14" a="1"/>
  <c r="O34" i="14" s="1"/>
  <c r="O201" i="9" a="1"/>
  <c r="O201" i="9" s="1"/>
  <c r="O960" i="14" a="1"/>
  <c r="O960" i="14" s="1"/>
  <c r="O1103" i="14" a="1"/>
  <c r="O1103" i="14" s="1"/>
  <c r="O487" i="10" a="1"/>
  <c r="O487" i="10" s="1"/>
  <c r="O255" i="14" a="1"/>
  <c r="O255" i="14" s="1"/>
  <c r="O1342" i="14" a="1"/>
  <c r="O1342" i="14" s="1"/>
  <c r="O766" i="10" a="1"/>
  <c r="O766" i="10" s="1"/>
  <c r="O622" i="9" a="1"/>
  <c r="O622" i="9" s="1"/>
  <c r="O138" i="9" a="1"/>
  <c r="O138" i="9" s="1"/>
  <c r="O805" i="9" a="1"/>
  <c r="O805" i="9" s="1"/>
  <c r="O114" i="10" a="1"/>
  <c r="O114" i="10" s="1"/>
  <c r="O1069" i="10" a="1"/>
  <c r="O1069" i="10" s="1"/>
  <c r="O781" i="14" a="1"/>
  <c r="O781" i="14" s="1"/>
  <c r="O747" i="14" a="1"/>
  <c r="O747" i="14" s="1"/>
  <c r="O153" i="9" a="1"/>
  <c r="O153" i="9" s="1"/>
  <c r="O1277" i="14" a="1"/>
  <c r="O1277" i="14" s="1"/>
  <c r="O773" i="14" a="1"/>
  <c r="O773" i="14" s="1"/>
  <c r="O493" i="14" a="1"/>
  <c r="O493" i="14" s="1"/>
  <c r="O29" i="14" a="1"/>
  <c r="O29" i="14" s="1"/>
  <c r="O229" i="9" a="1"/>
  <c r="O229" i="9" s="1"/>
  <c r="O1155" i="9" a="1"/>
  <c r="O1155" i="9" s="1"/>
  <c r="O1114" i="10" a="1"/>
  <c r="O1114" i="10" s="1"/>
  <c r="O1084" i="14" a="1"/>
  <c r="O1084" i="14" s="1"/>
  <c r="O268" i="10" a="1"/>
  <c r="O268" i="10" s="1"/>
  <c r="O676" i="9" a="1"/>
  <c r="O676" i="9" s="1"/>
  <c r="O267" i="14" a="1"/>
  <c r="O267" i="14" s="1"/>
  <c r="O1139" i="9" a="1"/>
  <c r="O1139" i="9" s="1"/>
  <c r="O520" i="14" a="1"/>
  <c r="O520" i="14" s="1"/>
  <c r="O395" i="14" a="1"/>
  <c r="O395" i="14" s="1"/>
  <c r="O258" i="14" a="1"/>
  <c r="O258" i="14" s="1"/>
  <c r="O1417" i="14" a="1"/>
  <c r="O1417" i="14" s="1"/>
  <c r="O1273" i="10" a="1"/>
  <c r="O1273" i="10" s="1"/>
  <c r="O1017" i="14" a="1"/>
  <c r="O1017" i="14" s="1"/>
  <c r="O785" i="14" a="1"/>
  <c r="O785" i="14" s="1"/>
  <c r="O433" i="9" a="1"/>
  <c r="O433" i="9" s="1"/>
  <c r="O297" i="9" a="1"/>
  <c r="O297" i="9" s="1"/>
  <c r="O581" i="14" a="1"/>
  <c r="O581" i="14" s="1"/>
  <c r="O1052" i="10" a="1"/>
  <c r="O1052" i="10" s="1"/>
  <c r="O332" i="10" a="1"/>
  <c r="O332" i="10" s="1"/>
  <c r="O512" i="14" a="1"/>
  <c r="O512" i="14" s="1"/>
  <c r="O424" i="9" a="1"/>
  <c r="O424" i="9" s="1"/>
  <c r="O117" i="10" a="1"/>
  <c r="O117" i="10" s="1"/>
  <c r="O720" i="14" a="1"/>
  <c r="O720" i="14" s="1"/>
  <c r="O1216" i="14" a="1"/>
  <c r="O1216" i="14" s="1"/>
  <c r="O631" i="14" a="1"/>
  <c r="O631" i="14" s="1"/>
  <c r="O531" i="9" a="1"/>
  <c r="O531" i="9" s="1"/>
  <c r="O403" i="10" a="1"/>
  <c r="O403" i="10" s="1"/>
  <c r="O1170" i="10" a="1"/>
  <c r="O1170" i="10" s="1"/>
  <c r="O867" i="14" a="1"/>
  <c r="O867" i="14" s="1"/>
  <c r="O920" i="14" a="1"/>
  <c r="O920" i="14" s="1"/>
  <c r="O248" i="14" a="1"/>
  <c r="O248" i="14" s="1"/>
  <c r="O1383" i="10" a="1"/>
  <c r="O1383" i="10" s="1"/>
  <c r="O967" i="10" a="1"/>
  <c r="O967" i="10" s="1"/>
  <c r="O543" i="14" a="1"/>
  <c r="O543" i="14" s="1"/>
  <c r="O247" i="14" a="1"/>
  <c r="O247" i="14" s="1"/>
  <c r="O1358" i="10" a="1"/>
  <c r="O1358" i="10" s="1"/>
  <c r="O1126" i="9" a="1"/>
  <c r="O1126" i="9" s="1"/>
  <c r="O910" i="9" a="1"/>
  <c r="O910" i="9" s="1"/>
  <c r="O742" i="10" a="1"/>
  <c r="O742" i="10" s="1"/>
  <c r="O582" i="9" a="1"/>
  <c r="O582" i="9" s="1"/>
  <c r="O134" i="14" a="1"/>
  <c r="O134" i="14" s="1"/>
  <c r="O98" i="9" a="1"/>
  <c r="O98" i="9" s="1"/>
  <c r="O882" i="9" a="1"/>
  <c r="O882" i="9" s="1"/>
  <c r="O50" i="10" a="1"/>
  <c r="O50" i="10" s="1"/>
  <c r="O874" i="10" a="1"/>
  <c r="O874" i="10" s="1"/>
  <c r="O147" i="14" a="1"/>
  <c r="O147" i="14" s="1"/>
  <c r="O691" i="10" a="1"/>
  <c r="O691" i="10" s="1"/>
  <c r="O1242" i="14" a="1"/>
  <c r="O1242" i="14" s="1"/>
  <c r="O1349" i="10" a="1"/>
  <c r="O1349" i="10" s="1"/>
  <c r="O1157" i="10" a="1"/>
  <c r="O1157" i="10" s="1"/>
  <c r="O125" i="14" a="1"/>
  <c r="O125" i="14" s="1"/>
  <c r="O963" i="9" a="1"/>
  <c r="O963" i="9" s="1"/>
  <c r="O850" i="10" a="1"/>
  <c r="O850" i="10" s="1"/>
  <c r="O1348" i="9" a="1"/>
  <c r="O1348" i="9" s="1"/>
  <c r="O532" i="9" a="1"/>
  <c r="O532" i="9" s="1"/>
  <c r="O162" i="10" a="1"/>
  <c r="O162" i="10" s="1"/>
  <c r="O1212" i="10" a="1"/>
  <c r="O1212" i="10" s="1"/>
  <c r="O259" i="14" a="1"/>
  <c r="O259" i="14" s="1"/>
  <c r="O107" i="9" a="1"/>
  <c r="O107" i="9" s="1"/>
  <c r="O755" i="9" a="1"/>
  <c r="O755" i="9" s="1"/>
  <c r="O775" i="14" a="1"/>
  <c r="O775" i="14" s="1"/>
  <c r="O939" i="9" a="1"/>
  <c r="O939" i="9" s="1"/>
  <c r="O1267" i="14" a="1"/>
  <c r="O1267" i="14" s="1"/>
  <c r="O1305" i="9" a="1"/>
  <c r="O1305" i="9" s="1"/>
  <c r="O961" i="9" a="1"/>
  <c r="O961" i="9" s="1"/>
  <c r="O745" i="14" a="1"/>
  <c r="O745" i="14" s="1"/>
  <c r="O601" i="10" a="1"/>
  <c r="O601" i="10" s="1"/>
  <c r="O449" i="10" a="1"/>
  <c r="O449" i="10" s="1"/>
  <c r="O313" i="10" a="1"/>
  <c r="O313" i="10" s="1"/>
  <c r="O129" i="14" a="1"/>
  <c r="O129" i="14" s="1"/>
  <c r="O1156" i="14" a="1"/>
  <c r="O1156" i="14" s="1"/>
  <c r="O796" i="10" a="1"/>
  <c r="O796" i="10" s="1"/>
  <c r="O364" i="10" a="1"/>
  <c r="O364" i="10" s="1"/>
  <c r="O632" i="14" a="1"/>
  <c r="O632" i="14" s="1"/>
  <c r="O116" i="9" a="1"/>
  <c r="O116" i="9" s="1"/>
  <c r="O1192" i="9" a="1"/>
  <c r="O1192" i="9" s="1"/>
  <c r="O673" i="10" a="1"/>
  <c r="O673" i="10" s="1"/>
  <c r="O992" i="9" a="1"/>
  <c r="O992" i="9" s="1"/>
  <c r="O825" i="10" a="1"/>
  <c r="O825" i="10" s="1"/>
  <c r="O1064" i="14" a="1"/>
  <c r="O1064" i="14" s="1"/>
  <c r="O696" i="10" a="1"/>
  <c r="O696" i="10" s="1"/>
  <c r="O1175" i="14" a="1"/>
  <c r="O1175" i="14" s="1"/>
  <c r="O511" i="10" a="1"/>
  <c r="O511" i="10" s="1"/>
  <c r="O1342" i="9" a="1"/>
  <c r="O1342" i="9" s="1"/>
  <c r="O1134" i="14" a="1"/>
  <c r="O1134" i="14" s="1"/>
  <c r="O966" i="9" a="1"/>
  <c r="O966" i="9" s="1"/>
  <c r="O686" i="14" a="1"/>
  <c r="O686" i="14" s="1"/>
  <c r="O454" i="9" a="1"/>
  <c r="O454" i="9" s="1"/>
  <c r="O459" i="9" a="1"/>
  <c r="O459" i="9" s="1"/>
  <c r="O1304" i="9" a="1"/>
  <c r="O1304" i="9" s="1"/>
  <c r="O523" i="10" a="1"/>
  <c r="O523" i="10" s="1"/>
  <c r="O965" i="14" a="1"/>
  <c r="O965" i="14" s="1"/>
  <c r="O1203" i="10" a="1"/>
  <c r="O1203" i="10" s="1"/>
  <c r="O907" i="14" a="1"/>
  <c r="O907" i="14" s="1"/>
  <c r="O242" i="14" a="1"/>
  <c r="O242" i="14" s="1"/>
  <c r="O1421" i="10" a="1"/>
  <c r="O1421" i="10" s="1"/>
  <c r="O941" i="14" a="1"/>
  <c r="O941" i="14" s="1"/>
  <c r="O645" i="14" a="1"/>
  <c r="O645" i="14" s="1"/>
  <c r="O245" i="14" a="1"/>
  <c r="O245" i="14" s="1"/>
  <c r="O77" i="9" a="1"/>
  <c r="O77" i="9" s="1"/>
  <c r="O387" i="9" a="1"/>
  <c r="O387" i="9" s="1"/>
  <c r="O621" i="10" a="1"/>
  <c r="O621" i="10" s="1"/>
  <c r="O1396" i="14" a="1"/>
  <c r="O1396" i="14" s="1"/>
  <c r="O932" i="14" a="1"/>
  <c r="O932" i="14" s="1"/>
  <c r="O460" i="9" a="1"/>
  <c r="O460" i="9" s="1"/>
  <c r="O1154" i="10" a="1"/>
  <c r="O1154" i="10" s="1"/>
  <c r="O1012" i="14" a="1"/>
  <c r="O1012" i="14" s="1"/>
  <c r="O179" i="9" a="1"/>
  <c r="O179" i="9" s="1"/>
  <c r="O1323" i="10" a="1"/>
  <c r="O1323" i="10" s="1"/>
  <c r="O786" i="9" a="1"/>
  <c r="O786" i="9" s="1"/>
  <c r="O491" i="10" a="1"/>
  <c r="O491" i="10" s="1"/>
  <c r="O1267" i="10" a="1"/>
  <c r="O1267" i="10" s="1"/>
  <c r="O1361" i="9" a="1"/>
  <c r="O1361" i="9" s="1"/>
  <c r="O1193" i="14" a="1"/>
  <c r="O1193" i="14" s="1"/>
  <c r="O1049" i="9" a="1"/>
  <c r="O1049" i="9" s="1"/>
  <c r="O897" i="10" a="1"/>
  <c r="O897" i="10" s="1"/>
  <c r="O745" i="10" a="1"/>
  <c r="O745" i="10" s="1"/>
  <c r="O553" i="9" a="1"/>
  <c r="O553" i="9" s="1"/>
  <c r="O321" i="14" a="1"/>
  <c r="O321" i="14" s="1"/>
  <c r="O145" i="14" a="1"/>
  <c r="O145" i="14" s="1"/>
  <c r="O945" i="10" a="1"/>
  <c r="O945" i="10" s="1"/>
  <c r="O611" i="14" a="1"/>
  <c r="O611" i="14" s="1"/>
  <c r="O900" i="9" a="1"/>
  <c r="O900" i="9" s="1"/>
  <c r="O236" i="14" a="1"/>
  <c r="O236" i="14" s="1"/>
  <c r="O1344" i="10" a="1"/>
  <c r="O1344" i="10" s="1"/>
  <c r="O360" i="9" a="1"/>
  <c r="O360" i="9" s="1"/>
  <c r="O450" i="10" a="1"/>
  <c r="O450" i="10" s="1"/>
  <c r="O154" i="14" a="1"/>
  <c r="O154" i="14" s="1"/>
  <c r="O369" i="10" a="1"/>
  <c r="O369" i="10" s="1"/>
  <c r="O623" i="14" a="1"/>
  <c r="O623" i="14" s="1"/>
  <c r="O103" i="10" a="1"/>
  <c r="O103" i="10" s="1"/>
  <c r="O47" i="9" a="1"/>
  <c r="O47" i="9" s="1"/>
  <c r="O1299" i="9" a="1"/>
  <c r="O1299" i="9" s="1"/>
  <c r="O1306" i="10" a="1"/>
  <c r="O1306" i="10" s="1"/>
  <c r="O690" i="10" a="1"/>
  <c r="O690" i="10" s="1"/>
  <c r="O1128" i="14" a="1"/>
  <c r="O1128" i="14" s="1"/>
  <c r="O456" i="14" a="1"/>
  <c r="O456" i="14" s="1"/>
  <c r="O1455" i="14" a="1"/>
  <c r="O1455" i="14" s="1"/>
  <c r="O1143" i="14" a="1"/>
  <c r="O1143" i="14" s="1"/>
  <c r="O879" i="10" a="1"/>
  <c r="O879" i="10" s="1"/>
  <c r="O511" i="14" a="1"/>
  <c r="O511" i="14" s="1"/>
  <c r="O183" i="14" a="1"/>
  <c r="O183" i="14" s="1"/>
  <c r="O1350" i="14" a="1"/>
  <c r="O1350" i="14" s="1"/>
  <c r="O886" i="14" a="1"/>
  <c r="O886" i="14" s="1"/>
  <c r="O702" i="14" a="1"/>
  <c r="O702" i="14" s="1"/>
  <c r="O534" i="9" a="1"/>
  <c r="O534" i="9" s="1"/>
  <c r="O254" i="14" a="1"/>
  <c r="O254" i="14" s="1"/>
  <c r="O82" i="9" a="1"/>
  <c r="O82" i="9" s="1"/>
  <c r="O997" i="9" a="1"/>
  <c r="O997" i="9" s="1"/>
  <c r="O126" i="10" a="1"/>
  <c r="O126" i="10" s="1"/>
  <c r="O399" i="14" a="1"/>
  <c r="O399" i="14" s="1"/>
  <c r="O1227" i="10" a="1"/>
  <c r="O1227" i="10" s="1"/>
  <c r="O931" i="14" a="1"/>
  <c r="O931" i="14" s="1"/>
  <c r="O643" i="14" a="1"/>
  <c r="O643" i="14" s="1"/>
  <c r="O1130" i="10" a="1"/>
  <c r="O1130" i="10" s="1"/>
  <c r="O274" i="14" a="1"/>
  <c r="O274" i="14" s="1"/>
  <c r="O291" i="9" a="1"/>
  <c r="O291" i="9" s="1"/>
  <c r="O1077" i="10" a="1"/>
  <c r="O1077" i="10" s="1"/>
  <c r="O592" i="9" a="1"/>
  <c r="O592" i="9" s="1"/>
  <c r="O1399" i="9" a="1"/>
  <c r="O1399" i="9" s="1"/>
  <c r="O294" i="14" a="1"/>
  <c r="O294" i="14" s="1"/>
  <c r="O1300" i="9" a="1"/>
  <c r="O1300" i="9" s="1"/>
  <c r="O684" i="9" a="1"/>
  <c r="O684" i="9" s="1"/>
  <c r="O187" i="10" a="1"/>
  <c r="O187" i="10" s="1"/>
  <c r="O21" i="14" a="1"/>
  <c r="O21" i="14" s="1"/>
  <c r="O1236" i="9" a="1"/>
  <c r="O1236" i="9" s="1"/>
  <c r="O1187" i="10" a="1"/>
  <c r="O1187" i="10" s="1"/>
  <c r="O1075" i="9" a="1"/>
  <c r="O1075" i="9" s="1"/>
  <c r="O1428" i="10" a="1"/>
  <c r="O1428" i="10" s="1"/>
  <c r="O794" i="14" a="1"/>
  <c r="O794" i="14" s="1"/>
  <c r="O210" i="10" a="1"/>
  <c r="O210" i="10" s="1"/>
  <c r="O532" i="14" a="1"/>
  <c r="O532" i="14" s="1"/>
  <c r="O1433" i="9" a="1"/>
  <c r="O1433" i="9" s="1"/>
  <c r="O1225" i="14" a="1"/>
  <c r="O1225" i="14" s="1"/>
  <c r="O1065" i="10" a="1"/>
  <c r="O1065" i="10" s="1"/>
  <c r="O897" i="9" a="1"/>
  <c r="O897" i="9" s="1"/>
  <c r="O721" i="14" a="1"/>
  <c r="O721" i="14" s="1"/>
  <c r="O489" i="9" a="1"/>
  <c r="O489" i="9" s="1"/>
  <c r="O121" i="14" a="1"/>
  <c r="O121" i="14" s="1"/>
  <c r="O1018" i="10" a="1"/>
  <c r="O1018" i="10" s="1"/>
  <c r="O1302" i="14" a="1"/>
  <c r="O1302" i="14" s="1"/>
  <c r="O820" i="14" a="1"/>
  <c r="O820" i="14" s="1"/>
  <c r="O420" i="9" a="1"/>
  <c r="O420" i="9" s="1"/>
  <c r="O12" i="14" a="1"/>
  <c r="O12" i="14" s="1"/>
  <c r="O674" i="14" a="1"/>
  <c r="O674" i="14" s="1"/>
  <c r="O124" i="9" a="1"/>
  <c r="O124" i="9" s="1"/>
  <c r="O667" i="9" a="1"/>
  <c r="O667" i="9" s="1"/>
  <c r="O1333" i="9" a="1"/>
  <c r="O1333" i="9" s="1"/>
  <c r="O1140" i="10" a="1"/>
  <c r="O1140" i="10" s="1"/>
  <c r="O1272" i="14" a="1"/>
  <c r="O1272" i="14" s="1"/>
  <c r="O623" i="10" a="1"/>
  <c r="O623" i="10" s="1"/>
  <c r="O365" i="9" a="1"/>
  <c r="O365" i="9" s="1"/>
  <c r="O1043" i="9" a="1"/>
  <c r="O1043" i="9" s="1"/>
  <c r="O493" i="10" a="1"/>
  <c r="O493" i="10" s="1"/>
  <c r="O916" i="14" a="1"/>
  <c r="O916" i="14" s="1"/>
  <c r="O1043" i="10" a="1"/>
  <c r="O1043" i="10" s="1"/>
  <c r="O946" i="14" a="1"/>
  <c r="O946" i="14" s="1"/>
  <c r="O752" i="14" a="1"/>
  <c r="O752" i="14" s="1"/>
  <c r="O1375" i="10" a="1"/>
  <c r="O1375" i="10" s="1"/>
  <c r="O1119" i="10" a="1"/>
  <c r="O1119" i="10" s="1"/>
  <c r="O775" i="10" a="1"/>
  <c r="O775" i="10" s="1"/>
  <c r="O383" i="10" a="1"/>
  <c r="O383" i="10" s="1"/>
  <c r="O87" i="10" a="1"/>
  <c r="O87" i="10" s="1"/>
  <c r="O1334" i="14" a="1"/>
  <c r="O1334" i="14" s="1"/>
  <c r="O790" i="10" a="1"/>
  <c r="O790" i="10" s="1"/>
  <c r="O630" i="9" a="1"/>
  <c r="O630" i="9" s="1"/>
  <c r="O42" i="9" a="1"/>
  <c r="O42" i="9" s="1"/>
  <c r="O895" i="9" a="1"/>
  <c r="O895" i="9" s="1"/>
  <c r="O203" i="10" a="1"/>
  <c r="O203" i="10" s="1"/>
  <c r="O1182" i="10" a="1"/>
  <c r="O1182" i="10" s="1"/>
  <c r="O20" i="14" a="1"/>
  <c r="O20" i="14" s="1"/>
  <c r="O1228" i="14" a="1"/>
  <c r="O1228" i="14" s="1"/>
  <c r="O1035" i="14" a="1"/>
  <c r="O1035" i="14" s="1"/>
  <c r="O603" i="14" a="1"/>
  <c r="O603" i="14" s="1"/>
  <c r="O1122" i="14" a="1"/>
  <c r="O1122" i="14" s="1"/>
  <c r="O675" i="9" a="1"/>
  <c r="O675" i="9" s="1"/>
  <c r="O1269" i="14" a="1"/>
  <c r="O1269" i="14" s="1"/>
  <c r="O981" i="14" a="1"/>
  <c r="O981" i="14" s="1"/>
  <c r="O637" i="14" a="1"/>
  <c r="O637" i="14" s="1"/>
  <c r="O237" i="14" a="1"/>
  <c r="O237" i="14" s="1"/>
  <c r="O21" i="9" a="1"/>
  <c r="O21" i="9" s="1"/>
  <c r="O938" i="9" a="1"/>
  <c r="O938" i="9" s="1"/>
  <c r="O80" i="10" a="1"/>
  <c r="O80" i="10" s="1"/>
  <c r="O909" i="14" a="1"/>
  <c r="O909" i="14" s="1"/>
  <c r="O1060" i="14" a="1"/>
  <c r="O1060" i="14" s="1"/>
  <c r="O508" i="9" a="1"/>
  <c r="O508" i="9" s="1"/>
  <c r="O140" i="14" a="1"/>
  <c r="O140" i="14" s="1"/>
  <c r="O1188" i="9" a="1"/>
  <c r="O1188" i="9" s="1"/>
  <c r="O1243" i="10" a="1"/>
  <c r="O1243" i="10" s="1"/>
  <c r="O26" i="10" a="1"/>
  <c r="O26" i="10" s="1"/>
  <c r="O580" i="14" a="1"/>
  <c r="O580" i="14" s="1"/>
  <c r="O571" i="14" a="1"/>
  <c r="O571" i="14" s="1"/>
  <c r="O978" i="9" a="1"/>
  <c r="O978" i="9" s="1"/>
  <c r="O1329" i="14" a="1"/>
  <c r="O1329" i="14" s="1"/>
  <c r="O1113" i="10" a="1"/>
  <c r="O1113" i="10" s="1"/>
  <c r="O889" i="14" a="1"/>
  <c r="O889" i="14" s="1"/>
  <c r="O505" i="10" a="1"/>
  <c r="O505" i="10" s="1"/>
  <c r="O377" i="9" a="1"/>
  <c r="O377" i="9" s="1"/>
  <c r="O217" i="10" a="1"/>
  <c r="O217" i="10" s="1"/>
  <c r="L282" i="9" a="1"/>
  <c r="L282" i="9" s="1"/>
  <c r="O580" i="10" a="1"/>
  <c r="O580" i="10" s="1"/>
  <c r="O180" i="10" a="1"/>
  <c r="O180" i="10" s="1"/>
  <c r="O611" i="9" a="1"/>
  <c r="O611" i="9" s="1"/>
  <c r="O552" i="9" a="1"/>
  <c r="O552" i="9" s="1"/>
  <c r="O411" i="10" a="1"/>
  <c r="O411" i="10" s="1"/>
  <c r="O778" i="9" a="1"/>
  <c r="O778" i="9" s="1"/>
  <c r="O1023" i="14" a="1"/>
  <c r="O1023" i="14" s="1"/>
  <c r="O127" i="9" a="1"/>
  <c r="O127" i="9" s="1"/>
  <c r="O1133" i="9" a="1"/>
  <c r="O1133" i="9" s="1"/>
  <c r="O250" i="10" a="1"/>
  <c r="O250" i="10" s="1"/>
  <c r="O952" i="10" a="1"/>
  <c r="O952" i="10" s="1"/>
  <c r="O376" i="14" a="1"/>
  <c r="O376" i="14" s="1"/>
  <c r="O1191" i="10" a="1"/>
  <c r="O1191" i="10" s="1"/>
  <c r="O903" i="10" a="1"/>
  <c r="O903" i="10" s="1"/>
  <c r="O415" i="10" a="1"/>
  <c r="O415" i="10" s="1"/>
  <c r="O1406" i="14" a="1"/>
  <c r="O1406" i="14" s="1"/>
  <c r="O1214" i="9" a="1"/>
  <c r="O1214" i="9" s="1"/>
  <c r="O1030" i="9" a="1"/>
  <c r="O1030" i="9" s="1"/>
  <c r="O830" i="10" a="1"/>
  <c r="O830" i="10" s="1"/>
  <c r="O662" i="9" a="1"/>
  <c r="O662" i="9" s="1"/>
  <c r="O462" i="14" a="1"/>
  <c r="O462" i="14" s="1"/>
  <c r="O472" i="9" a="1"/>
  <c r="O472" i="9" s="1"/>
  <c r="O1215" i="9" a="1"/>
  <c r="O1215" i="9" s="1"/>
  <c r="O498" i="10" a="1"/>
  <c r="O498" i="10" s="1"/>
  <c r="O1015" i="10" a="1"/>
  <c r="O1015" i="10" s="1"/>
  <c r="O1239" i="14" a="1"/>
  <c r="O1239" i="14" s="1"/>
  <c r="K347" i="9" a="1"/>
  <c r="K347" i="9" s="1"/>
  <c r="L4" i="9" a="1"/>
  <c r="L4" i="9" s="1"/>
  <c r="L39" i="9" a="1"/>
  <c r="L39" i="9" s="1"/>
  <c r="O285" i="10" a="1"/>
  <c r="O285" i="10" s="1"/>
  <c r="O748" i="10" a="1"/>
  <c r="O748" i="10" s="1"/>
  <c r="O793" i="10" a="1"/>
  <c r="O793" i="10" s="1"/>
  <c r="O1058" i="10" a="1"/>
  <c r="O1058" i="10" s="1"/>
  <c r="O711" i="10" a="1"/>
  <c r="O711" i="10" s="1"/>
  <c r="L32" i="9" a="1"/>
  <c r="L32" i="9" s="1"/>
  <c r="O866" i="10" a="1"/>
  <c r="O866" i="10" s="1"/>
  <c r="O682" i="9" a="1"/>
  <c r="O682" i="9" s="1"/>
  <c r="O641" i="10" a="1"/>
  <c r="O641" i="10" s="1"/>
  <c r="O562" i="14" a="1"/>
  <c r="O562" i="14" s="1"/>
  <c r="O55" i="10" a="1"/>
  <c r="O55" i="10" s="1"/>
  <c r="O982" i="10" a="1"/>
  <c r="O982" i="10" s="1"/>
  <c r="O1355" i="14" a="1"/>
  <c r="O1355" i="14" s="1"/>
  <c r="O1433" i="14" a="1"/>
  <c r="O1433" i="14" s="1"/>
  <c r="O497" i="10" a="1"/>
  <c r="O497" i="10" s="1"/>
  <c r="O225" i="10" a="1"/>
  <c r="O225" i="10" s="1"/>
  <c r="O804" i="10" a="1"/>
  <c r="O804" i="10" s="1"/>
  <c r="O271" i="14" a="1"/>
  <c r="O271" i="14" s="1"/>
  <c r="O814" i="14" a="1"/>
  <c r="O814" i="14" s="1"/>
  <c r="O959" i="9" a="1"/>
  <c r="O959" i="9" s="1"/>
  <c r="O634" i="14" a="1"/>
  <c r="O634" i="14" s="1"/>
  <c r="O1253" i="14" a="1"/>
  <c r="O1253" i="14" s="1"/>
  <c r="O741" i="14" a="1"/>
  <c r="O741" i="14" s="1"/>
  <c r="O437" i="14" a="1"/>
  <c r="O437" i="14" s="1"/>
  <c r="O84" i="10" a="1"/>
  <c r="O84" i="10" s="1"/>
  <c r="O569" i="10" a="1"/>
  <c r="O569" i="10" s="1"/>
  <c r="O783" i="14" a="1"/>
  <c r="O783" i="14" s="1"/>
  <c r="O633" i="14" a="1"/>
  <c r="O633" i="14" s="1"/>
  <c r="O41" i="14" a="1"/>
  <c r="O41" i="14" s="1"/>
  <c r="O1238" i="10" a="1"/>
  <c r="O1238" i="10" s="1"/>
  <c r="O355" i="10" a="1"/>
  <c r="O355" i="10" s="1"/>
  <c r="O685" i="9" a="1"/>
  <c r="O685" i="9" s="1"/>
  <c r="O1303" i="14" a="1"/>
  <c r="O1303" i="14" s="1"/>
  <c r="O1007" i="14" a="1"/>
  <c r="O1007" i="14" s="1"/>
  <c r="O1414" i="9" a="1"/>
  <c r="O1414" i="9" s="1"/>
  <c r="O1197" i="14" a="1"/>
  <c r="O1197" i="14" s="1"/>
  <c r="O1452" i="14" a="1"/>
  <c r="O1452" i="14" s="1"/>
  <c r="O579" i="14" a="1"/>
  <c r="O579" i="14" s="1"/>
  <c r="O723" i="10" a="1"/>
  <c r="O723" i="10" s="1"/>
  <c r="O777" i="14" a="1"/>
  <c r="O777" i="14" s="1"/>
  <c r="O236" i="10" a="1"/>
  <c r="O236" i="10" s="1"/>
  <c r="O437" i="9" a="1"/>
  <c r="O437" i="9" s="1"/>
  <c r="O215" i="10" a="1"/>
  <c r="O215" i="10" s="1"/>
  <c r="O998" i="14" a="1"/>
  <c r="O998" i="14" s="1"/>
  <c r="O754" i="14" a="1"/>
  <c r="O754" i="14" s="1"/>
  <c r="O797" i="14" a="1"/>
  <c r="O797" i="14" s="1"/>
  <c r="O284" i="10" a="1"/>
  <c r="O284" i="10" s="1"/>
  <c r="O737" i="14" a="1"/>
  <c r="O737" i="14" s="1"/>
  <c r="O156" i="9" a="1"/>
  <c r="O156" i="9" s="1"/>
  <c r="O544" i="14" a="1"/>
  <c r="O544" i="14" s="1"/>
  <c r="O621" i="9" a="1"/>
  <c r="O621" i="9" s="1"/>
  <c r="N15" i="9" a="1"/>
  <c r="N15" i="9" s="1"/>
  <c r="N231" i="9" a="1"/>
  <c r="N231" i="9" s="1"/>
  <c r="N274" i="9" a="1"/>
  <c r="N274" i="9" s="1"/>
  <c r="N27" i="9" a="1"/>
  <c r="N27" i="9" s="1"/>
  <c r="N61" i="9" a="1"/>
  <c r="N61" i="9" s="1"/>
  <c r="N300" i="9" a="1"/>
  <c r="N300" i="9" s="1"/>
  <c r="N498" i="9" a="1"/>
  <c r="N498" i="9" s="1"/>
  <c r="N80" i="9" a="1"/>
  <c r="N80" i="9" s="1"/>
  <c r="N325" i="9" a="1"/>
  <c r="N325" i="9" s="1"/>
  <c r="N464" i="9" a="1"/>
  <c r="N464" i="9" s="1"/>
  <c r="N606" i="9" a="1"/>
  <c r="N606" i="9" s="1"/>
  <c r="N502" i="9" a="1"/>
  <c r="N502" i="9" s="1"/>
  <c r="N470" i="9" a="1"/>
  <c r="N470" i="9" s="1"/>
  <c r="N735" i="9" a="1"/>
  <c r="N735" i="9" s="1"/>
  <c r="N139" i="9" a="1"/>
  <c r="N139" i="9" s="1"/>
  <c r="N522" i="9" a="1"/>
  <c r="N522" i="9" s="1"/>
  <c r="N232" i="9" a="1"/>
  <c r="N232" i="9" s="1"/>
  <c r="N757" i="9" a="1"/>
  <c r="N757" i="9" s="1"/>
  <c r="N162" i="9" a="1"/>
  <c r="N162" i="9" s="1"/>
  <c r="N620" i="9" a="1"/>
  <c r="N620" i="9" s="1"/>
  <c r="N595" i="9" a="1"/>
  <c r="N595" i="9" s="1"/>
  <c r="N924" i="9" a="1"/>
  <c r="N924" i="9" s="1"/>
  <c r="N854" i="9" a="1"/>
  <c r="N854" i="9" s="1"/>
  <c r="N882" i="9" a="1"/>
  <c r="N882" i="9" s="1"/>
  <c r="N764" i="9" a="1"/>
  <c r="N764" i="9" s="1"/>
  <c r="N637" i="9" a="1"/>
  <c r="N637" i="9" s="1"/>
  <c r="N842" i="9" a="1"/>
  <c r="N842" i="9" s="1"/>
  <c r="N613" i="9" a="1"/>
  <c r="N613" i="9" s="1"/>
  <c r="N878" i="9" a="1"/>
  <c r="N878" i="9" s="1"/>
  <c r="N955" i="9" a="1"/>
  <c r="N955" i="9" s="1"/>
  <c r="N1192" i="9" a="1"/>
  <c r="N1192" i="9" s="1"/>
  <c r="N1157" i="9" a="1"/>
  <c r="N1157" i="9" s="1"/>
  <c r="N1383" i="9" a="1"/>
  <c r="N1383" i="9" s="1"/>
  <c r="N1409" i="9" a="1"/>
  <c r="N1409" i="9" s="1"/>
  <c r="N1328" i="9" a="1"/>
  <c r="N1328" i="9" s="1"/>
  <c r="N1201" i="9" a="1"/>
  <c r="N1201" i="9" s="1"/>
  <c r="N844" i="9" a="1"/>
  <c r="N844" i="9" s="1"/>
  <c r="N1223" i="9" a="1"/>
  <c r="N1223" i="9" s="1"/>
  <c r="N1419" i="9" a="1"/>
  <c r="N1419" i="9" s="1"/>
  <c r="N1085" i="9" a="1"/>
  <c r="N1085" i="9" s="1"/>
  <c r="N1348" i="9" a="1"/>
  <c r="N1348" i="9" s="1"/>
  <c r="N1007" i="9" a="1"/>
  <c r="N1007" i="9" s="1"/>
  <c r="N1136" i="9" a="1"/>
  <c r="N1136" i="9" s="1"/>
  <c r="N1372" i="9" a="1"/>
  <c r="N1372" i="9" s="1"/>
  <c r="N14" i="10" a="1"/>
  <c r="N14" i="10" s="1"/>
  <c r="N166" i="10" a="1"/>
  <c r="N166" i="10" s="1"/>
  <c r="N82" i="10" a="1"/>
  <c r="N82" i="10" s="1"/>
  <c r="N456" i="10" a="1"/>
  <c r="N456" i="10" s="1"/>
  <c r="N327" i="10" a="1"/>
  <c r="N327" i="10" s="1"/>
  <c r="N149" i="10" a="1"/>
  <c r="N149" i="10" s="1"/>
  <c r="N303" i="10" a="1"/>
  <c r="N303" i="10" s="1"/>
  <c r="N161" i="10" a="1"/>
  <c r="N161" i="10" s="1"/>
  <c r="N390" i="10" a="1"/>
  <c r="N390" i="10" s="1"/>
  <c r="N262" i="10" a="1"/>
  <c r="N262" i="10" s="1"/>
  <c r="N141" i="10" a="1"/>
  <c r="N141" i="10" s="1"/>
  <c r="N326" i="10" a="1"/>
  <c r="N326" i="10" s="1"/>
  <c r="N511" i="10" a="1"/>
  <c r="N511" i="10" s="1"/>
  <c r="N599" i="10" a="1"/>
  <c r="N599" i="10" s="1"/>
  <c r="N621" i="10" a="1"/>
  <c r="N621" i="10" s="1"/>
  <c r="N503" i="10" a="1"/>
  <c r="N503" i="10" s="1"/>
  <c r="N703" i="10" a="1"/>
  <c r="N703" i="10" s="1"/>
  <c r="N518" i="10" a="1"/>
  <c r="N518" i="10" s="1"/>
  <c r="N466" i="10" a="1"/>
  <c r="N466" i="10" s="1"/>
  <c r="N391" i="10" a="1"/>
  <c r="N391" i="10" s="1"/>
  <c r="N631" i="10" a="1"/>
  <c r="N631" i="10" s="1"/>
  <c r="N905" i="10" a="1"/>
  <c r="N905" i="10" s="1"/>
  <c r="N875" i="10" a="1"/>
  <c r="N875" i="10" s="1"/>
  <c r="N1009" i="10" a="1"/>
  <c r="N1009" i="10" s="1"/>
  <c r="N861" i="10" a="1"/>
  <c r="N861" i="10" s="1"/>
  <c r="N651" i="10" a="1"/>
  <c r="N651" i="10" s="1"/>
  <c r="N940" i="10" a="1"/>
  <c r="N940" i="10" s="1"/>
  <c r="N706" i="10" a="1"/>
  <c r="N706" i="10" s="1"/>
  <c r="N657" i="10" a="1"/>
  <c r="N657" i="10" s="1"/>
  <c r="N869" i="10" a="1"/>
  <c r="N869" i="10" s="1"/>
  <c r="N1319" i="10" a="1"/>
  <c r="N1319" i="10" s="1"/>
  <c r="N1292" i="10" a="1"/>
  <c r="N1292" i="10" s="1"/>
  <c r="N1071" i="10" a="1"/>
  <c r="N1071" i="10" s="1"/>
  <c r="N1151" i="10" a="1"/>
  <c r="N1151" i="10" s="1"/>
  <c r="N1085" i="10" a="1"/>
  <c r="N1085" i="10" s="1"/>
  <c r="N1100" i="10" a="1"/>
  <c r="N1100" i="10" s="1"/>
  <c r="N1361" i="10" a="1"/>
  <c r="N1361" i="10" s="1"/>
  <c r="N1205" i="10" a="1"/>
  <c r="N1205" i="10" s="1"/>
  <c r="N1077" i="10" a="1"/>
  <c r="N1077" i="10" s="1"/>
  <c r="N1446" i="10" a="1"/>
  <c r="N1446" i="10" s="1"/>
  <c r="N1372" i="10" a="1"/>
  <c r="N1372" i="10" s="1"/>
  <c r="N1349" i="10" a="1"/>
  <c r="N1349" i="10" s="1"/>
  <c r="N1336" i="10" a="1"/>
  <c r="N1336" i="10" s="1"/>
  <c r="N1272" i="10" a="1"/>
  <c r="N1272" i="10" s="1"/>
  <c r="L72" i="14" a="1"/>
  <c r="L72" i="14" s="1"/>
  <c r="L52" i="14" a="1"/>
  <c r="L52" i="14" s="1"/>
  <c r="L105" i="14" a="1"/>
  <c r="L105" i="14" s="1"/>
  <c r="L42" i="14" a="1"/>
  <c r="L42" i="14" s="1"/>
  <c r="L58" i="14" a="1"/>
  <c r="L58" i="14" s="1"/>
  <c r="L309" i="14" a="1"/>
  <c r="L309" i="14" s="1"/>
  <c r="L402" i="14" a="1"/>
  <c r="L402" i="14" s="1"/>
  <c r="L310" i="14" a="1"/>
  <c r="L310" i="14" s="1"/>
  <c r="L333" i="14" a="1"/>
  <c r="L333" i="14" s="1"/>
  <c r="L340" i="14" a="1"/>
  <c r="L340" i="14" s="1"/>
  <c r="L287" i="14" a="1"/>
  <c r="L287" i="14" s="1"/>
  <c r="L250" i="14" a="1"/>
  <c r="L250" i="14" s="1"/>
  <c r="L528" i="14" a="1"/>
  <c r="L528" i="14" s="1"/>
  <c r="L582" i="14" a="1"/>
  <c r="L582" i="14" s="1"/>
  <c r="L424" i="14" a="1"/>
  <c r="L424" i="14" s="1"/>
  <c r="L611" i="14" a="1"/>
  <c r="L611" i="14" s="1"/>
  <c r="L569" i="14" a="1"/>
  <c r="L569" i="14" s="1"/>
  <c r="L513" i="14" a="1"/>
  <c r="L513" i="14" s="1"/>
  <c r="L506" i="14" a="1"/>
  <c r="L506" i="14" s="1"/>
  <c r="L791" i="14" a="1"/>
  <c r="L791" i="14" s="1"/>
  <c r="L865" i="14" a="1"/>
  <c r="L865" i="14" s="1"/>
  <c r="L831" i="14" a="1"/>
  <c r="L831" i="14" s="1"/>
  <c r="L664" i="14" a="1"/>
  <c r="L664" i="14" s="1"/>
  <c r="L902" i="14" a="1"/>
  <c r="L902" i="14" s="1"/>
  <c r="L810" i="14" a="1"/>
  <c r="L810" i="14" s="1"/>
  <c r="L891" i="14" a="1"/>
  <c r="L891" i="14" s="1"/>
  <c r="L735" i="14" a="1"/>
  <c r="L735" i="14" s="1"/>
  <c r="L1129" i="14" a="1"/>
  <c r="L1129" i="14" s="1"/>
  <c r="L1009" i="14" a="1"/>
  <c r="L1009" i="14" s="1"/>
  <c r="L1125" i="14" a="1"/>
  <c r="L1125" i="14" s="1"/>
  <c r="L1176" i="14" a="1"/>
  <c r="L1176" i="14" s="1"/>
  <c r="L947" i="14" a="1"/>
  <c r="L947" i="14" s="1"/>
  <c r="L932" i="14" a="1"/>
  <c r="L932" i="14" s="1"/>
  <c r="L1117" i="14" a="1"/>
  <c r="L1117" i="14" s="1"/>
  <c r="L1239" i="14" a="1"/>
  <c r="L1239" i="14" s="1"/>
  <c r="L1221" i="14" a="1"/>
  <c r="L1221" i="14" s="1"/>
  <c r="L1408" i="14" a="1"/>
  <c r="L1408" i="14" s="1"/>
  <c r="L1348" i="14" a="1"/>
  <c r="L1348" i="14" s="1"/>
  <c r="L1273" i="14" a="1"/>
  <c r="L1273" i="14" s="1"/>
  <c r="L1168" i="14" a="1"/>
  <c r="L1168" i="14" s="1"/>
  <c r="L1233" i="14" a="1"/>
  <c r="L1233" i="14" s="1"/>
  <c r="N10" i="14" a="1"/>
  <c r="N10" i="14" s="1"/>
  <c r="N157" i="14" a="1"/>
  <c r="N157" i="14" s="1"/>
  <c r="N152" i="14" a="1"/>
  <c r="N152" i="14" s="1"/>
  <c r="N181" i="14" a="1"/>
  <c r="N181" i="14" s="1"/>
  <c r="N261" i="14" a="1"/>
  <c r="N261" i="14" s="1"/>
  <c r="N69" i="14" a="1"/>
  <c r="N69" i="14" s="1"/>
  <c r="N385" i="14" a="1"/>
  <c r="N385" i="14" s="1"/>
  <c r="N334" i="14" a="1"/>
  <c r="N334" i="14" s="1"/>
  <c r="N304" i="14" a="1"/>
  <c r="N304" i="14" s="1"/>
  <c r="N509" i="14" a="1"/>
  <c r="N509" i="14" s="1"/>
  <c r="N439" i="14" a="1"/>
  <c r="N439" i="14" s="1"/>
  <c r="N482" i="14" a="1"/>
  <c r="N482" i="14" s="1"/>
  <c r="N276" i="14" a="1"/>
  <c r="N276" i="14" s="1"/>
  <c r="N394" i="14" a="1"/>
  <c r="N394" i="14" s="1"/>
  <c r="N612" i="14" a="1"/>
  <c r="N612" i="14" s="1"/>
  <c r="N553" i="14" a="1"/>
  <c r="N553" i="14" s="1"/>
  <c r="N548" i="14" a="1"/>
  <c r="N548" i="14" s="1"/>
  <c r="N628" i="14" a="1"/>
  <c r="N628" i="14" s="1"/>
  <c r="N654" i="14" a="1"/>
  <c r="N654" i="14" s="1"/>
  <c r="N565" i="14" a="1"/>
  <c r="N565" i="14" s="1"/>
  <c r="N724" i="14" a="1"/>
  <c r="N724" i="14" s="1"/>
  <c r="N853" i="14" a="1"/>
  <c r="N853" i="14" s="1"/>
  <c r="N846" i="14" a="1"/>
  <c r="N846" i="14" s="1"/>
  <c r="N701" i="14" a="1"/>
  <c r="N701" i="14" s="1"/>
  <c r="N655" i="14" a="1"/>
  <c r="N655" i="14" s="1"/>
  <c r="N881" i="14" a="1"/>
  <c r="N881" i="14" s="1"/>
  <c r="N805" i="14" a="1"/>
  <c r="N805" i="14" s="1"/>
  <c r="N847" i="14" a="1"/>
  <c r="N847" i="14" s="1"/>
  <c r="N1201" i="14" a="1"/>
  <c r="N1201" i="14" s="1"/>
  <c r="N1243" i="14" a="1"/>
  <c r="N1243" i="14" s="1"/>
  <c r="N1004" i="14" a="1"/>
  <c r="N1004" i="14" s="1"/>
  <c r="N1116" i="14" a="1"/>
  <c r="N1116" i="14" s="1"/>
  <c r="N1065" i="14" a="1"/>
  <c r="N1065" i="14" s="1"/>
  <c r="N947" i="14" a="1"/>
  <c r="N947" i="14" s="1"/>
  <c r="N1038" i="14" a="1"/>
  <c r="N1038" i="14" s="1"/>
  <c r="N1251" i="14" a="1"/>
  <c r="N1251" i="14" s="1"/>
  <c r="N1316" i="14" a="1"/>
  <c r="N1316" i="14" s="1"/>
  <c r="N1342" i="14" a="1"/>
  <c r="N1342" i="14" s="1"/>
  <c r="N1293" i="14" a="1"/>
  <c r="N1293" i="14" s="1"/>
  <c r="N1206" i="14" a="1"/>
  <c r="N1206" i="14" s="1"/>
  <c r="N1370" i="14" a="1"/>
  <c r="N1370" i="14" s="1"/>
  <c r="N1454" i="14" a="1"/>
  <c r="N1454" i="14" s="1"/>
  <c r="N1366" i="14" a="1"/>
  <c r="N1366" i="14" s="1"/>
  <c r="O169" i="10" a="1"/>
  <c r="O169" i="10" s="1"/>
  <c r="O949" i="14" a="1"/>
  <c r="O949" i="14" s="1"/>
  <c r="O400" i="9" a="1"/>
  <c r="O400" i="9" s="1"/>
  <c r="O60" i="14" a="1"/>
  <c r="O60" i="14" s="1"/>
  <c r="O76" i="10" a="1"/>
  <c r="O76" i="10" s="1"/>
  <c r="O139" i="14" a="1"/>
  <c r="O139" i="14" s="1"/>
  <c r="O705" i="9" a="1"/>
  <c r="O705" i="9" s="1"/>
  <c r="O416" i="14" a="1"/>
  <c r="O416" i="14" s="1"/>
  <c r="O524" i="14" a="1"/>
  <c r="O524" i="14" s="1"/>
  <c r="O1260" i="10" a="1"/>
  <c r="O1260" i="10" s="1"/>
  <c r="O938" i="14" a="1"/>
  <c r="O938" i="14" s="1"/>
  <c r="O1384" i="14" a="1"/>
  <c r="O1384" i="14" s="1"/>
  <c r="O1183" i="14" a="1"/>
  <c r="O1183" i="14" s="1"/>
  <c r="O71" i="10" a="1"/>
  <c r="O71" i="10" s="1"/>
  <c r="O1070" i="9" a="1"/>
  <c r="O1070" i="9" s="1"/>
  <c r="O1253" i="9" a="1"/>
  <c r="O1253" i="9" s="1"/>
  <c r="O1330" i="10" a="1"/>
  <c r="O1330" i="10" s="1"/>
  <c r="O501" i="14" a="1"/>
  <c r="O501" i="14" s="1"/>
  <c r="N146" i="9" a="1"/>
  <c r="N146" i="9" s="1"/>
  <c r="N73" i="9" a="1"/>
  <c r="N73" i="9" s="1"/>
  <c r="N7" i="9" a="1"/>
  <c r="N7" i="9" s="1"/>
  <c r="N170" i="9" a="1"/>
  <c r="N170" i="9" s="1"/>
  <c r="N44" i="9" a="1"/>
  <c r="N44" i="9" s="1"/>
  <c r="N194" i="9" a="1"/>
  <c r="N194" i="9" s="1"/>
  <c r="N238" i="9" a="1"/>
  <c r="N238" i="9" s="1"/>
  <c r="N407" i="9" a="1"/>
  <c r="N407" i="9" s="1"/>
  <c r="N519" i="9" a="1"/>
  <c r="N519" i="9" s="1"/>
  <c r="N91" i="9" a="1"/>
  <c r="N91" i="9" s="1"/>
  <c r="N206" i="9" a="1"/>
  <c r="N206" i="9" s="1"/>
  <c r="N443" i="9" a="1"/>
  <c r="N443" i="9" s="1"/>
  <c r="N565" i="9" a="1"/>
  <c r="N565" i="9" s="1"/>
  <c r="N343" i="9" a="1"/>
  <c r="N343" i="9" s="1"/>
  <c r="N703" i="9" a="1"/>
  <c r="N703" i="9" s="1"/>
  <c r="N542" i="9" a="1"/>
  <c r="N542" i="9" s="1"/>
  <c r="N751" i="9" a="1"/>
  <c r="N751" i="9" s="1"/>
  <c r="N417" i="9" a="1"/>
  <c r="N417" i="9" s="1"/>
  <c r="N640" i="9" a="1"/>
  <c r="N640" i="9" s="1"/>
  <c r="N60" i="9" a="1"/>
  <c r="N60" i="9" s="1"/>
  <c r="N230" i="9" a="1"/>
  <c r="N230" i="9" s="1"/>
  <c r="N444" i="9" a="1"/>
  <c r="N444" i="9" s="1"/>
  <c r="N643" i="9" a="1"/>
  <c r="N643" i="9" s="1"/>
  <c r="N316" i="9" a="1"/>
  <c r="N316" i="9" s="1"/>
  <c r="N539" i="9" a="1"/>
  <c r="N539" i="9" s="1"/>
  <c r="N103" i="9" a="1"/>
  <c r="N103" i="9" s="1"/>
  <c r="N326" i="9" a="1"/>
  <c r="N326" i="9" s="1"/>
  <c r="N454" i="9" a="1"/>
  <c r="N454" i="9" s="1"/>
  <c r="N810" i="9" a="1"/>
  <c r="N810" i="9" s="1"/>
  <c r="N610" i="9" a="1"/>
  <c r="N610" i="9" s="1"/>
  <c r="N988" i="9" a="1"/>
  <c r="N988" i="9" s="1"/>
  <c r="N991" i="9" a="1"/>
  <c r="N991" i="9" s="1"/>
  <c r="N1032" i="9" a="1"/>
  <c r="N1032" i="9" s="1"/>
  <c r="N986" i="9" a="1"/>
  <c r="N986" i="9" s="1"/>
  <c r="N695" i="9" a="1"/>
  <c r="N695" i="9" s="1"/>
  <c r="N1039" i="9" a="1"/>
  <c r="N1039" i="9" s="1"/>
  <c r="N647" i="9" a="1"/>
  <c r="N647" i="9" s="1"/>
  <c r="N872" i="9" a="1"/>
  <c r="N872" i="9" s="1"/>
  <c r="N1084" i="9" a="1"/>
  <c r="N1084" i="9" s="1"/>
  <c r="N795" i="9" a="1"/>
  <c r="N795" i="9" s="1"/>
  <c r="N1054" i="9" a="1"/>
  <c r="N1054" i="9" s="1"/>
  <c r="N964" i="9" a="1"/>
  <c r="N964" i="9" s="1"/>
  <c r="N1110" i="9" a="1"/>
  <c r="N1110" i="9" s="1"/>
  <c r="N1254" i="9" a="1"/>
  <c r="N1254" i="9" s="1"/>
  <c r="N1179" i="9" a="1"/>
  <c r="N1179" i="9" s="1"/>
  <c r="N1324" i="9" a="1"/>
  <c r="N1324" i="9" s="1"/>
  <c r="N1321" i="9" a="1"/>
  <c r="N1321" i="9" s="1"/>
  <c r="N1159" i="9" a="1"/>
  <c r="N1159" i="9" s="1"/>
  <c r="N1400" i="9" a="1"/>
  <c r="N1400" i="9" s="1"/>
  <c r="N1154" i="9" a="1"/>
  <c r="N1154" i="9" s="1"/>
  <c r="N1415" i="9" a="1"/>
  <c r="N1415" i="9" s="1"/>
  <c r="N940" i="9" a="1"/>
  <c r="N940" i="9" s="1"/>
  <c r="N1230" i="9" a="1"/>
  <c r="N1230" i="9" s="1"/>
  <c r="N1358" i="9" a="1"/>
  <c r="N1358" i="9" s="1"/>
  <c r="N862" i="9" a="1"/>
  <c r="N862" i="9" s="1"/>
  <c r="N1053" i="9" a="1"/>
  <c r="N1053" i="9" s="1"/>
  <c r="N1232" i="9" a="1"/>
  <c r="N1232" i="9" s="1"/>
  <c r="N1431" i="9" a="1"/>
  <c r="N1431" i="9" s="1"/>
  <c r="N876" i="9" a="1"/>
  <c r="N876" i="9" s="1"/>
  <c r="N1103" i="9" a="1"/>
  <c r="N1103" i="9" s="1"/>
  <c r="N1209" i="9" a="1"/>
  <c r="N1209" i="9" s="1"/>
  <c r="N1390" i="9" a="1"/>
  <c r="N1390" i="9" s="1"/>
  <c r="N1436" i="9" a="1"/>
  <c r="N1436" i="9" s="1"/>
  <c r="N98" i="10" a="1"/>
  <c r="N98" i="10" s="1"/>
  <c r="N57" i="10" a="1"/>
  <c r="N57" i="10" s="1"/>
  <c r="N87" i="10" a="1"/>
  <c r="N87" i="10" s="1"/>
  <c r="N191" i="10" a="1"/>
  <c r="N191" i="10" s="1"/>
  <c r="N375" i="10" a="1"/>
  <c r="N375" i="10" s="1"/>
  <c r="N221" i="10" a="1"/>
  <c r="N221" i="10" s="1"/>
  <c r="N364" i="10" a="1"/>
  <c r="N364" i="10" s="1"/>
  <c r="N378" i="10" a="1"/>
  <c r="N378" i="10" s="1"/>
  <c r="N282" i="10" a="1"/>
  <c r="N282" i="10" s="1"/>
  <c r="N318" i="10" a="1"/>
  <c r="N318" i="10" s="1"/>
  <c r="N103" i="10" a="1"/>
  <c r="N103" i="10" s="1"/>
  <c r="N339" i="10" a="1"/>
  <c r="N339" i="10" s="1"/>
  <c r="N48" i="10" a="1"/>
  <c r="N48" i="10" s="1"/>
  <c r="N207" i="10" a="1"/>
  <c r="N207" i="10" s="1"/>
  <c r="N117" i="10" a="1"/>
  <c r="N117" i="10" s="1"/>
  <c r="N219" i="10" a="1"/>
  <c r="N219" i="10" s="1"/>
  <c r="N338" i="10" a="1"/>
  <c r="N338" i="10" s="1"/>
  <c r="N439" i="10" a="1"/>
  <c r="N439" i="10" s="1"/>
  <c r="N588" i="10" a="1"/>
  <c r="N588" i="10" s="1"/>
  <c r="N791" i="10" a="1"/>
  <c r="N791" i="10" s="1"/>
  <c r="N555" i="10" a="1"/>
  <c r="N555" i="10" s="1"/>
  <c r="N750" i="10" a="1"/>
  <c r="N750" i="10" s="1"/>
  <c r="N799" i="10" a="1"/>
  <c r="N799" i="10" s="1"/>
  <c r="N725" i="10" a="1"/>
  <c r="N725" i="10" s="1"/>
  <c r="N308" i="10" a="1"/>
  <c r="N308" i="10" s="1"/>
  <c r="N582" i="10" a="1"/>
  <c r="N582" i="10" s="1"/>
  <c r="N357" i="10" a="1"/>
  <c r="N357" i="10" s="1"/>
  <c r="N584" i="10" a="1"/>
  <c r="N584" i="10" s="1"/>
  <c r="N413" i="10" a="1"/>
  <c r="N413" i="10" s="1"/>
  <c r="N712" i="10" a="1"/>
  <c r="N712" i="10" s="1"/>
  <c r="N728" i="10" a="1"/>
  <c r="N728" i="10" s="1"/>
  <c r="N853" i="10" a="1"/>
  <c r="N853" i="10" s="1"/>
  <c r="N800" i="10" a="1"/>
  <c r="N800" i="10" s="1"/>
  <c r="N948" i="10" a="1"/>
  <c r="N948" i="10" s="1"/>
  <c r="N857" i="10" a="1"/>
  <c r="N857" i="10" s="1"/>
  <c r="N911" i="10" a="1"/>
  <c r="N911" i="10" s="1"/>
  <c r="N879" i="10" a="1"/>
  <c r="N879" i="10" s="1"/>
  <c r="N1068" i="10" a="1"/>
  <c r="N1068" i="10" s="1"/>
  <c r="N806" i="10" a="1"/>
  <c r="N806" i="10" s="1"/>
  <c r="N908" i="10" a="1"/>
  <c r="N908" i="10" s="1"/>
  <c r="N1000" i="10" a="1"/>
  <c r="N1000" i="10" s="1"/>
  <c r="N715" i="10" a="1"/>
  <c r="N715" i="10" s="1"/>
  <c r="N794" i="10" a="1"/>
  <c r="N794" i="10" s="1"/>
  <c r="N615" i="10" a="1"/>
  <c r="N615" i="10" s="1"/>
  <c r="N733" i="10" a="1"/>
  <c r="N733" i="10" s="1"/>
  <c r="N888" i="10" a="1"/>
  <c r="N888" i="10" s="1"/>
  <c r="N1173" i="10" a="1"/>
  <c r="N1173" i="10" s="1"/>
  <c r="N1365" i="10" a="1"/>
  <c r="N1365" i="10" s="1"/>
  <c r="N1314" i="10" a="1"/>
  <c r="N1314" i="10" s="1"/>
  <c r="N1028" i="10" a="1"/>
  <c r="N1028" i="10" s="1"/>
  <c r="N1232" i="10" a="1"/>
  <c r="N1232" i="10" s="1"/>
  <c r="N1120" i="10" a="1"/>
  <c r="N1120" i="10" s="1"/>
  <c r="N1243" i="10" a="1"/>
  <c r="N1243" i="10" s="1"/>
  <c r="N1139" i="10" a="1"/>
  <c r="N1139" i="10" s="1"/>
  <c r="N1001" i="10" a="1"/>
  <c r="N1001" i="10" s="1"/>
  <c r="N1208" i="10" a="1"/>
  <c r="N1208" i="10" s="1"/>
  <c r="N1307" i="10" a="1"/>
  <c r="N1307" i="10" s="1"/>
  <c r="N929" i="10" a="1"/>
  <c r="N929" i="10" s="1"/>
  <c r="N1003" i="10" a="1"/>
  <c r="N1003" i="10" s="1"/>
  <c r="N1119" i="10" a="1"/>
  <c r="N1119" i="10" s="1"/>
  <c r="N1223" i="10" a="1"/>
  <c r="N1223" i="10" s="1"/>
  <c r="N1022" i="10" a="1"/>
  <c r="N1022" i="10" s="1"/>
  <c r="N1099" i="10" a="1"/>
  <c r="N1099" i="10" s="1"/>
  <c r="N1154" i="10" a="1"/>
  <c r="N1154" i="10" s="1"/>
  <c r="N1450" i="10" a="1"/>
  <c r="N1450" i="10" s="1"/>
  <c r="N1195" i="10" a="1"/>
  <c r="N1195" i="10" s="1"/>
  <c r="N1298" i="10" a="1"/>
  <c r="N1298" i="10" s="1"/>
  <c r="N1148" i="10" a="1"/>
  <c r="N1148" i="10" s="1"/>
  <c r="N1224" i="10" a="1"/>
  <c r="N1224" i="10" s="1"/>
  <c r="N1302" i="10" a="1"/>
  <c r="N1302" i="10" s="1"/>
  <c r="N1362" i="10" a="1"/>
  <c r="N1362" i="10" s="1"/>
  <c r="N1405" i="10" a="1"/>
  <c r="N1405" i="10" s="1"/>
  <c r="N1188" i="10" a="1"/>
  <c r="N1188" i="10" s="1"/>
  <c r="N1244" i="10" a="1"/>
  <c r="N1244" i="10" s="1"/>
  <c r="N1344" i="10" a="1"/>
  <c r="N1344" i="10" s="1"/>
  <c r="N1430" i="10" a="1"/>
  <c r="N1430" i="10" s="1"/>
  <c r="N1200" i="10" a="1"/>
  <c r="N1200" i="10" s="1"/>
  <c r="N1371" i="10" a="1"/>
  <c r="N1371" i="10" s="1"/>
  <c r="L15" i="14" a="1"/>
  <c r="L15" i="14" s="1"/>
  <c r="L126" i="14" a="1"/>
  <c r="L126" i="14" s="1"/>
  <c r="L233" i="14" a="1"/>
  <c r="L233" i="14" s="1"/>
  <c r="L176" i="14" a="1"/>
  <c r="L176" i="14" s="1"/>
  <c r="L25" i="14" a="1"/>
  <c r="L25" i="14" s="1"/>
  <c r="L61" i="14" a="1"/>
  <c r="L61" i="14" s="1"/>
  <c r="L18" i="14" a="1"/>
  <c r="L18" i="14" s="1"/>
  <c r="L88" i="14" a="1"/>
  <c r="L88" i="14" s="1"/>
  <c r="L57" i="14" a="1"/>
  <c r="L57" i="14" s="1"/>
  <c r="L112" i="14" a="1"/>
  <c r="L112" i="14" s="1"/>
  <c r="L46" i="14" a="1"/>
  <c r="L46" i="14" s="1"/>
  <c r="L115" i="14" a="1"/>
  <c r="L115" i="14" s="1"/>
  <c r="L194" i="14" a="1"/>
  <c r="L194" i="14" s="1"/>
  <c r="L103" i="14" a="1"/>
  <c r="L103" i="14" s="1"/>
  <c r="L183" i="14" a="1"/>
  <c r="L183" i="14" s="1"/>
  <c r="L85" i="14" a="1"/>
  <c r="L85" i="14" s="1"/>
  <c r="L262" i="14" a="1"/>
  <c r="L262" i="14" s="1"/>
  <c r="L261" i="14" a="1"/>
  <c r="L261" i="14" s="1"/>
  <c r="L325" i="14" a="1"/>
  <c r="L325" i="14" s="1"/>
  <c r="L414" i="14" a="1"/>
  <c r="L414" i="14" s="1"/>
  <c r="L350" i="14" a="1"/>
  <c r="L350" i="14" s="1"/>
  <c r="L428" i="14" a="1"/>
  <c r="L428" i="14" s="1"/>
  <c r="L307" i="14" a="1"/>
  <c r="L307" i="14" s="1"/>
  <c r="L376" i="14" a="1"/>
  <c r="L376" i="14" s="1"/>
  <c r="L326" i="14" a="1"/>
  <c r="L326" i="14" s="1"/>
  <c r="L379" i="14" a="1"/>
  <c r="L379" i="14" s="1"/>
  <c r="L456" i="14" a="1"/>
  <c r="L456" i="14" s="1"/>
  <c r="L360" i="14" a="1"/>
  <c r="L360" i="14" s="1"/>
  <c r="L426" i="14" a="1"/>
  <c r="L426" i="14" s="1"/>
  <c r="L236" i="14" a="1"/>
  <c r="L236" i="14" s="1"/>
  <c r="L300" i="14" a="1"/>
  <c r="L300" i="14" s="1"/>
  <c r="L107" i="14" a="1"/>
  <c r="L107" i="14" s="1"/>
  <c r="L174" i="14" a="1"/>
  <c r="L174" i="14" s="1"/>
  <c r="L239" i="14" a="1"/>
  <c r="L239" i="14" s="1"/>
  <c r="L375" i="14" a="1"/>
  <c r="L375" i="14" s="1"/>
  <c r="L490" i="14" a="1"/>
  <c r="L490" i="14" s="1"/>
  <c r="L266" i="14" a="1"/>
  <c r="L266" i="14" s="1"/>
  <c r="L327" i="14" a="1"/>
  <c r="L327" i="14" s="1"/>
  <c r="L475" i="14" a="1"/>
  <c r="L475" i="14" s="1"/>
  <c r="L550" i="14" a="1"/>
  <c r="L550" i="14" s="1"/>
  <c r="L610" i="14" a="1"/>
  <c r="L610" i="14" s="1"/>
  <c r="L533" i="14" a="1"/>
  <c r="L533" i="14" s="1"/>
  <c r="L586" i="14" a="1"/>
  <c r="L586" i="14" s="1"/>
  <c r="L538" i="14" a="1"/>
  <c r="L538" i="14" s="1"/>
  <c r="L613" i="14" a="1"/>
  <c r="L613" i="14" s="1"/>
  <c r="L436" i="14" a="1"/>
  <c r="L436" i="14" s="1"/>
  <c r="L505" i="14" a="1"/>
  <c r="L505" i="14" s="1"/>
  <c r="L628" i="14" a="1"/>
  <c r="L628" i="14" s="1"/>
  <c r="L749" i="14" a="1"/>
  <c r="L749" i="14" s="1"/>
  <c r="L616" i="14" a="1"/>
  <c r="L616" i="14" s="1"/>
  <c r="L408" i="14" a="1"/>
  <c r="L408" i="14" s="1"/>
  <c r="L467" i="14" a="1"/>
  <c r="L467" i="14" s="1"/>
  <c r="L585" i="14" a="1"/>
  <c r="L585" i="14" s="1"/>
  <c r="L692" i="14" a="1"/>
  <c r="L692" i="14" s="1"/>
  <c r="L532" i="14" a="1"/>
  <c r="L532" i="14" s="1"/>
  <c r="L612" i="14" a="1"/>
  <c r="L612" i="14" s="1"/>
  <c r="L418" i="14" a="1"/>
  <c r="L418" i="14" s="1"/>
  <c r="L470" i="14" a="1"/>
  <c r="L470" i="14" s="1"/>
  <c r="L518" i="14" a="1"/>
  <c r="L518" i="14" s="1"/>
  <c r="L696" i="14" a="1"/>
  <c r="L696" i="14" s="1"/>
  <c r="L751" i="14" a="1"/>
  <c r="L751" i="14" s="1"/>
  <c r="L855" i="14" a="1"/>
  <c r="L855" i="14" s="1"/>
  <c r="L913" i="14" a="1"/>
  <c r="L913" i="14" s="1"/>
  <c r="L875" i="14" a="1"/>
  <c r="L875" i="14" s="1"/>
  <c r="L948" i="14" a="1"/>
  <c r="L948" i="14" s="1"/>
  <c r="L738" i="14" a="1"/>
  <c r="L738" i="14" s="1"/>
  <c r="L851" i="14" a="1"/>
  <c r="L851" i="14" s="1"/>
  <c r="L787" i="14" a="1"/>
  <c r="L787" i="14" s="1"/>
  <c r="L941" i="14" a="1"/>
  <c r="L941" i="14" s="1"/>
  <c r="L674" i="14" a="1"/>
  <c r="L674" i="14" s="1"/>
  <c r="L800" i="14" a="1"/>
  <c r="L800" i="14" s="1"/>
  <c r="L849" i="14" a="1"/>
  <c r="L849" i="14" s="1"/>
  <c r="L908" i="14" a="1"/>
  <c r="L908" i="14" s="1"/>
  <c r="L725" i="14" a="1"/>
  <c r="L725" i="14" s="1"/>
  <c r="L769" i="14" a="1"/>
  <c r="L769" i="14" s="1"/>
  <c r="L884" i="14" a="1"/>
  <c r="L884" i="14" s="1"/>
  <c r="L641" i="14" a="1"/>
  <c r="L641" i="14" s="1"/>
  <c r="L847" i="14" a="1"/>
  <c r="L847" i="14" s="1"/>
  <c r="L900" i="14" a="1"/>
  <c r="L900" i="14" s="1"/>
  <c r="L646" i="14" a="1"/>
  <c r="L646" i="14" s="1"/>
  <c r="L753" i="14" a="1"/>
  <c r="L753" i="14" s="1"/>
  <c r="L808" i="14" a="1"/>
  <c r="L808" i="14" s="1"/>
  <c r="L966" i="14" a="1"/>
  <c r="L966" i="14" s="1"/>
  <c r="L1026" i="14" a="1"/>
  <c r="L1026" i="14" s="1"/>
  <c r="L1151" i="14" a="1"/>
  <c r="L1151" i="14" s="1"/>
  <c r="L1236" i="14" a="1"/>
  <c r="L1236" i="14" s="1"/>
  <c r="L969" i="14" a="1"/>
  <c r="L969" i="14" s="1"/>
  <c r="L1106" i="14" a="1"/>
  <c r="L1106" i="14" s="1"/>
  <c r="L1162" i="14" a="1"/>
  <c r="L1162" i="14" s="1"/>
  <c r="L1067" i="14" a="1"/>
  <c r="L1067" i="14" s="1"/>
  <c r="L1144" i="14" a="1"/>
  <c r="L1144" i="14" s="1"/>
  <c r="L1065" i="14" a="1"/>
  <c r="L1065" i="14" s="1"/>
  <c r="L1130" i="14" a="1"/>
  <c r="L1130" i="14" s="1"/>
  <c r="L1025" i="14" a="1"/>
  <c r="L1025" i="14" s="1"/>
  <c r="L1087" i="14" a="1"/>
  <c r="L1087" i="14" s="1"/>
  <c r="L1142" i="14" a="1"/>
  <c r="L1142" i="14" s="1"/>
  <c r="L965" i="14" a="1"/>
  <c r="L965" i="14" s="1"/>
  <c r="L1035" i="14" a="1"/>
  <c r="L1035" i="14" s="1"/>
  <c r="L1174" i="14" a="1"/>
  <c r="L1174" i="14" s="1"/>
  <c r="L942" i="14" a="1"/>
  <c r="L942" i="14" s="1"/>
  <c r="L1050" i="14" a="1"/>
  <c r="L1050" i="14" s="1"/>
  <c r="L1133" i="14" a="1"/>
  <c r="L1133" i="14" s="1"/>
  <c r="L1190" i="14" a="1"/>
  <c r="L1190" i="14" s="1"/>
  <c r="L993" i="14" a="1"/>
  <c r="L993" i="14" s="1"/>
  <c r="L1078" i="14" a="1"/>
  <c r="L1078" i="14" s="1"/>
  <c r="L1255" i="14" a="1"/>
  <c r="L1255" i="14" s="1"/>
  <c r="L1308" i="14" a="1"/>
  <c r="L1308" i="14" s="1"/>
  <c r="L1455" i="14" a="1"/>
  <c r="L1455" i="14" s="1"/>
  <c r="L1238" i="14" a="1"/>
  <c r="L1238" i="14" s="1"/>
  <c r="L1319" i="14" a="1"/>
  <c r="L1319" i="14" s="1"/>
  <c r="L1424" i="14" a="1"/>
  <c r="L1424" i="14" s="1"/>
  <c r="L1306" i="14" a="1"/>
  <c r="L1306" i="14" s="1"/>
  <c r="L1422" i="14" a="1"/>
  <c r="L1422" i="14" s="1"/>
  <c r="L1243" i="14" a="1"/>
  <c r="L1243" i="14" s="1"/>
  <c r="L1377" i="14" a="1"/>
  <c r="L1377" i="14" s="1"/>
  <c r="L1451" i="14" a="1"/>
  <c r="L1451" i="14" s="1"/>
  <c r="L1312" i="14" a="1"/>
  <c r="L1312" i="14" s="1"/>
  <c r="L1418" i="14" a="1"/>
  <c r="L1418" i="14" s="1"/>
  <c r="L1193" i="14" a="1"/>
  <c r="L1193" i="14" s="1"/>
  <c r="L1368" i="14" a="1"/>
  <c r="L1368" i="14" s="1"/>
  <c r="L1440" i="14" a="1"/>
  <c r="L1440" i="14" s="1"/>
  <c r="L1244" i="14" a="1"/>
  <c r="L1244" i="14" s="1"/>
  <c r="L1310" i="14" a="1"/>
  <c r="L1310" i="14" s="1"/>
  <c r="L1373" i="14" a="1"/>
  <c r="L1373" i="14" s="1"/>
  <c r="L1251" i="14" a="1"/>
  <c r="L1251" i="14" s="1"/>
  <c r="L1313" i="14" a="1"/>
  <c r="L1313" i="14" s="1"/>
  <c r="L1438" i="14" a="1"/>
  <c r="L1438" i="14" s="1"/>
  <c r="N24" i="14" a="1"/>
  <c r="N24" i="14" s="1"/>
  <c r="N172" i="14" a="1"/>
  <c r="N172" i="14" s="1"/>
  <c r="N38" i="14" a="1"/>
  <c r="N38" i="14" s="1"/>
  <c r="N211" i="14" a="1"/>
  <c r="N211" i="14" s="1"/>
  <c r="N63" i="14" a="1"/>
  <c r="N63" i="14" s="1"/>
  <c r="N109" i="14" a="1"/>
  <c r="N109" i="14" s="1"/>
  <c r="N34" i="14" a="1"/>
  <c r="N34" i="14" s="1"/>
  <c r="N90" i="14" a="1"/>
  <c r="N90" i="14" s="1"/>
  <c r="N43" i="14" a="1"/>
  <c r="N43" i="14" s="1"/>
  <c r="N100" i="14" a="1"/>
  <c r="N100" i="14" s="1"/>
  <c r="N48" i="14" a="1"/>
  <c r="N48" i="14" s="1"/>
  <c r="N155" i="14" a="1"/>
  <c r="N155" i="14" s="1"/>
  <c r="N14" i="14" a="1"/>
  <c r="N14" i="14" s="1"/>
  <c r="N131" i="14" a="1"/>
  <c r="N131" i="14" s="1"/>
  <c r="N267" i="14" a="1"/>
  <c r="N267" i="14" s="1"/>
  <c r="N175" i="14" a="1"/>
  <c r="N175" i="14" s="1"/>
  <c r="N169" i="14" a="1"/>
  <c r="N169" i="14" s="1"/>
  <c r="N234" i="14" a="1"/>
  <c r="N234" i="14" s="1"/>
  <c r="N356" i="14" a="1"/>
  <c r="N356" i="14" s="1"/>
  <c r="N397" i="14" a="1"/>
  <c r="N397" i="14" s="1"/>
  <c r="N354" i="14" a="1"/>
  <c r="N354" i="14" s="1"/>
  <c r="N431" i="14" a="1"/>
  <c r="N431" i="14" s="1"/>
  <c r="N256" i="14" a="1"/>
  <c r="N256" i="14" s="1"/>
  <c r="N320" i="14" a="1"/>
  <c r="N320" i="14" s="1"/>
  <c r="N402" i="14" a="1"/>
  <c r="N402" i="14" s="1"/>
  <c r="N376" i="14" a="1"/>
  <c r="N376" i="14" s="1"/>
  <c r="N463" i="14" a="1"/>
  <c r="N463" i="14" s="1"/>
  <c r="N310" i="14" a="1"/>
  <c r="N310" i="14" s="1"/>
  <c r="N374" i="14" a="1"/>
  <c r="N374" i="14" s="1"/>
  <c r="N158" i="14" a="1"/>
  <c r="N158" i="14" s="1"/>
  <c r="N228" i="14" a="1"/>
  <c r="N228" i="14" s="1"/>
  <c r="N289" i="14" a="1"/>
  <c r="N289" i="14" s="1"/>
  <c r="N403" i="14" a="1"/>
  <c r="N403" i="14" s="1"/>
  <c r="N506" i="14" a="1"/>
  <c r="N506" i="14" s="1"/>
  <c r="N231" i="14" a="1"/>
  <c r="N231" i="14" s="1"/>
  <c r="N292" i="14" a="1"/>
  <c r="N292" i="14" s="1"/>
  <c r="N502" i="14" a="1"/>
  <c r="N502" i="14" s="1"/>
  <c r="N208" i="14" a="1"/>
  <c r="N208" i="14" s="1"/>
  <c r="N271" i="14" a="1"/>
  <c r="N271" i="14" s="1"/>
  <c r="N404" i="14" a="1"/>
  <c r="N404" i="14" s="1"/>
  <c r="N490" i="14" a="1"/>
  <c r="N490" i="14" s="1"/>
  <c r="N624" i="14" a="1"/>
  <c r="N624" i="14" s="1"/>
  <c r="N696" i="14" a="1"/>
  <c r="N696" i="14" s="1"/>
  <c r="N550" i="14" a="1"/>
  <c r="N550" i="14" s="1"/>
  <c r="N721" i="14" a="1"/>
  <c r="N721" i="14" s="1"/>
  <c r="N560" i="14" a="1"/>
  <c r="N560" i="14" s="1"/>
  <c r="N426" i="14" a="1"/>
  <c r="N426" i="14" s="1"/>
  <c r="N495" i="14" a="1"/>
  <c r="N495" i="14" s="1"/>
  <c r="N650" i="14" a="1"/>
  <c r="N650" i="14" s="1"/>
  <c r="N524" i="14" a="1"/>
  <c r="N524" i="14" s="1"/>
  <c r="N656" i="14" a="1"/>
  <c r="N656" i="14" s="1"/>
  <c r="N415" i="14" a="1"/>
  <c r="N415" i="14" s="1"/>
  <c r="N534" i="14" a="1"/>
  <c r="N534" i="14" s="1"/>
  <c r="N602" i="14" a="1"/>
  <c r="N602" i="14" s="1"/>
  <c r="N671" i="14" a="1"/>
  <c r="N671" i="14" s="1"/>
  <c r="N467" i="14" a="1"/>
  <c r="N467" i="14" s="1"/>
  <c r="N527" i="14" a="1"/>
  <c r="N527" i="14" s="1"/>
  <c r="N637" i="14" a="1"/>
  <c r="N637" i="14" s="1"/>
  <c r="N479" i="14" a="1"/>
  <c r="N479" i="14" s="1"/>
  <c r="N646" i="14" a="1"/>
  <c r="N646" i="14" s="1"/>
  <c r="N751" i="14" a="1"/>
  <c r="N751" i="14" s="1"/>
  <c r="N850" i="14" a="1"/>
  <c r="N850" i="14" s="1"/>
  <c r="N806" i="14" a="1"/>
  <c r="N806" i="14" s="1"/>
  <c r="N860" i="14" a="1"/>
  <c r="N860" i="14" s="1"/>
  <c r="N978" i="14" a="1"/>
  <c r="N978" i="14" s="1"/>
  <c r="N789" i="14" a="1"/>
  <c r="N789" i="14" s="1"/>
  <c r="N925" i="14" a="1"/>
  <c r="N925" i="14" s="1"/>
  <c r="N759" i="14" a="1"/>
  <c r="N759" i="14" s="1"/>
  <c r="N883" i="14" a="1"/>
  <c r="N883" i="14" s="1"/>
  <c r="N713" i="14" a="1"/>
  <c r="N713" i="14" s="1"/>
  <c r="N817" i="14" a="1"/>
  <c r="N817" i="14" s="1"/>
  <c r="N964" i="14" a="1"/>
  <c r="N964" i="14" s="1"/>
  <c r="N664" i="14" a="1"/>
  <c r="N664" i="14" s="1"/>
  <c r="N771" i="14" a="1"/>
  <c r="N771" i="14" s="1"/>
  <c r="N829" i="14" a="1"/>
  <c r="N829" i="14" s="1"/>
  <c r="N629" i="14" a="1"/>
  <c r="N629" i="14" s="1"/>
  <c r="N697" i="14" a="1"/>
  <c r="N697" i="14" s="1"/>
  <c r="N760" i="14" a="1"/>
  <c r="N760" i="14" s="1"/>
  <c r="N864" i="14" a="1"/>
  <c r="N864" i="14" s="1"/>
  <c r="N954" i="14" a="1"/>
  <c r="N954" i="14" s="1"/>
  <c r="N695" i="14" a="1"/>
  <c r="N695" i="14" s="1"/>
  <c r="N778" i="14" a="1"/>
  <c r="N778" i="14" s="1"/>
  <c r="N862" i="14" a="1"/>
  <c r="N862" i="14" s="1"/>
  <c r="N943" i="14" a="1"/>
  <c r="N943" i="14" s="1"/>
  <c r="N1028" i="14" a="1"/>
  <c r="N1028" i="14" s="1"/>
  <c r="N1214" i="14" a="1"/>
  <c r="N1214" i="14" s="1"/>
  <c r="N961" i="14" a="1"/>
  <c r="N961" i="14" s="1"/>
  <c r="N1026" i="14" a="1"/>
  <c r="N1026" i="14" s="1"/>
  <c r="N1153" i="14" a="1"/>
  <c r="N1153" i="14" s="1"/>
  <c r="N1001" i="14" a="1"/>
  <c r="N1001" i="14" s="1"/>
  <c r="N1136" i="14" a="1"/>
  <c r="N1136" i="14" s="1"/>
  <c r="N1178" i="14" a="1"/>
  <c r="N1178" i="14" s="1"/>
  <c r="N1074" i="14" a="1"/>
  <c r="N1074" i="14" s="1"/>
  <c r="N1192" i="14" a="1"/>
  <c r="N1192" i="14" s="1"/>
  <c r="N1049" i="14" a="1"/>
  <c r="N1049" i="14" s="1"/>
  <c r="N1189" i="14" a="1"/>
  <c r="N1189" i="14" s="1"/>
  <c r="N899" i="14" a="1"/>
  <c r="N899" i="14" s="1"/>
  <c r="N1023" i="14" a="1"/>
  <c r="N1023" i="14" s="1"/>
  <c r="N1077" i="14" a="1"/>
  <c r="N1077" i="14" s="1"/>
  <c r="N1238" i="14" a="1"/>
  <c r="N1238" i="14" s="1"/>
  <c r="N965" i="14" a="1"/>
  <c r="N965" i="14" s="1"/>
  <c r="N1085" i="14" a="1"/>
  <c r="N1085" i="14" s="1"/>
  <c r="N1174" i="14" a="1"/>
  <c r="N1174" i="14" s="1"/>
  <c r="N980" i="14" a="1"/>
  <c r="N980" i="14" s="1"/>
  <c r="N1050" i="14" a="1"/>
  <c r="N1050" i="14" s="1"/>
  <c r="N1117" i="14" a="1"/>
  <c r="N1117" i="14" s="1"/>
  <c r="N1269" i="14" a="1"/>
  <c r="N1269" i="14" s="1"/>
  <c r="N1336" i="14" a="1"/>
  <c r="N1336" i="14" s="1"/>
  <c r="N1445" i="14" a="1"/>
  <c r="N1445" i="14" s="1"/>
  <c r="N1223" i="14" a="1"/>
  <c r="N1223" i="14" s="1"/>
  <c r="N1331" i="14" a="1"/>
  <c r="N1331" i="14" s="1"/>
  <c r="N1405" i="14" a="1"/>
  <c r="N1405" i="14" s="1"/>
  <c r="N1303" i="14" a="1"/>
  <c r="N1303" i="14" s="1"/>
  <c r="N1410" i="14" a="1"/>
  <c r="N1410" i="14" s="1"/>
  <c r="N1265" i="14" a="1"/>
  <c r="N1265" i="14" s="1"/>
  <c r="N1396" i="14" a="1"/>
  <c r="N1396" i="14" s="1"/>
  <c r="N1453" i="14" a="1"/>
  <c r="N1453" i="14" s="1"/>
  <c r="N1384" i="14" a="1"/>
  <c r="N1384" i="14" s="1"/>
  <c r="N1451" i="14" a="1"/>
  <c r="N1451" i="14" s="1"/>
  <c r="N1222" i="14" a="1"/>
  <c r="N1222" i="14" s="1"/>
  <c r="N1335" i="14" a="1"/>
  <c r="N1335" i="14" s="1"/>
  <c r="N1377" i="14" a="1"/>
  <c r="N1377" i="14" s="1"/>
  <c r="N1165" i="14" a="1"/>
  <c r="N1165" i="14" s="1"/>
  <c r="N1227" i="14" a="1"/>
  <c r="N1227" i="14" s="1"/>
  <c r="N1299" i="14" a="1"/>
  <c r="N1299" i="14" s="1"/>
  <c r="N1177" i="14" a="1"/>
  <c r="N1177" i="14" s="1"/>
  <c r="N1246" i="14" a="1"/>
  <c r="N1246" i="14" s="1"/>
  <c r="N1373" i="14" a="1"/>
  <c r="N1373" i="14" s="1"/>
  <c r="N1423" i="14" a="1"/>
  <c r="N1423" i="14" s="1"/>
  <c r="O1155" i="10" a="1"/>
  <c r="O1155" i="10" s="1"/>
  <c r="O899" i="10" a="1"/>
  <c r="O899" i="10" s="1"/>
  <c r="O381" i="14" a="1"/>
  <c r="O381" i="14" s="1"/>
  <c r="O189" i="9" a="1"/>
  <c r="O189" i="9" s="1"/>
  <c r="O1360" i="9" a="1"/>
  <c r="O1360" i="9" s="1"/>
  <c r="O812" i="10" a="1"/>
  <c r="O812" i="10" s="1"/>
  <c r="O388" i="10" a="1"/>
  <c r="O388" i="10" s="1"/>
  <c r="O452" i="14" a="1"/>
  <c r="O452" i="14" s="1"/>
  <c r="O51" i="14" a="1"/>
  <c r="O51" i="14" s="1"/>
  <c r="O211" i="9" a="1"/>
  <c r="O211" i="9" s="1"/>
  <c r="O657" i="10" a="1"/>
  <c r="O657" i="10" s="1"/>
  <c r="O571" i="10" a="1"/>
  <c r="O571" i="10" s="1"/>
  <c r="O875" i="9" a="1"/>
  <c r="O875" i="9" s="1"/>
  <c r="O1393" i="9" a="1"/>
  <c r="O1393" i="9" s="1"/>
  <c r="O833" i="10" a="1"/>
  <c r="O833" i="10" s="1"/>
  <c r="O665" i="9" a="1"/>
  <c r="O665" i="9" s="1"/>
  <c r="O393" i="10" a="1"/>
  <c r="O393" i="10" s="1"/>
  <c r="O1098" i="9" a="1"/>
  <c r="O1098" i="9" s="1"/>
  <c r="O876" i="10" a="1"/>
  <c r="O876" i="10" s="1"/>
  <c r="O428" i="14" a="1"/>
  <c r="O428" i="14" s="1"/>
  <c r="O296" i="9" a="1"/>
  <c r="O296" i="9" s="1"/>
  <c r="O91" i="10" a="1"/>
  <c r="O91" i="10" s="1"/>
  <c r="O1208" i="14" a="1"/>
  <c r="O1208" i="14" s="1"/>
  <c r="O671" i="10" a="1"/>
  <c r="O671" i="10" s="1"/>
  <c r="O175" i="14" a="1"/>
  <c r="O175" i="14" s="1"/>
  <c r="O467" i="10" a="1"/>
  <c r="O467" i="10" s="1"/>
  <c r="O496" i="14" a="1"/>
  <c r="O496" i="14" s="1"/>
  <c r="O1014" i="9" a="1"/>
  <c r="O1014" i="9" s="1"/>
  <c r="O838" i="14" a="1"/>
  <c r="O838" i="14" s="1"/>
  <c r="O678" i="9" a="1"/>
  <c r="O678" i="9" s="1"/>
  <c r="O270" i="9" a="1"/>
  <c r="O270" i="9" s="1"/>
  <c r="O831" i="9" a="1"/>
  <c r="O831" i="9" s="1"/>
  <c r="O1458" i="9" a="1"/>
  <c r="O1458" i="9" s="1"/>
  <c r="O698" i="10" a="1"/>
  <c r="O698" i="10" s="1"/>
  <c r="O196" i="14" a="1"/>
  <c r="O196" i="14" s="1"/>
  <c r="O866" i="14" a="1"/>
  <c r="O866" i="14" s="1"/>
  <c r="O10" i="10" a="1"/>
  <c r="O10" i="10" s="1"/>
  <c r="O1301" i="10" a="1"/>
  <c r="O1301" i="10" s="1"/>
  <c r="O781" i="10" a="1"/>
  <c r="O781" i="10" s="1"/>
  <c r="O1143" i="9" a="1"/>
  <c r="O1143" i="9" s="1"/>
  <c r="O692" i="14" a="1"/>
  <c r="O692" i="14" s="1"/>
  <c r="O228" i="10" a="1"/>
  <c r="O228" i="10" s="1"/>
  <c r="O1388" i="10" a="1"/>
  <c r="O1388" i="10" s="1"/>
  <c r="O333" i="14" a="1"/>
  <c r="O333" i="14" s="1"/>
  <c r="O1212" i="9" a="1"/>
  <c r="O1212" i="9" s="1"/>
  <c r="O43" i="14" a="1"/>
  <c r="O43" i="14" s="1"/>
  <c r="O500" i="10" a="1"/>
  <c r="O500" i="10" s="1"/>
  <c r="L106" i="9" a="1"/>
  <c r="L106" i="9" s="1"/>
  <c r="O127" i="14" a="1"/>
  <c r="O127" i="14" s="1"/>
  <c r="O1363" i="9" a="1"/>
  <c r="O1363" i="9" s="1"/>
  <c r="O312" i="14" a="1"/>
  <c r="O312" i="14" s="1"/>
  <c r="O791" i="14" a="1"/>
  <c r="O791" i="14" s="1"/>
  <c r="O946" i="9" a="1"/>
  <c r="O946" i="9" s="1"/>
  <c r="O204" i="14" a="1"/>
  <c r="O204" i="14" s="1"/>
  <c r="O827" i="10" a="1"/>
  <c r="O827" i="10" s="1"/>
  <c r="O50" i="14" a="1"/>
  <c r="O50" i="14" s="1"/>
  <c r="O1103" i="10" a="1"/>
  <c r="O1103" i="10" s="1"/>
  <c r="O714" i="14" a="1"/>
  <c r="O714" i="14" s="1"/>
  <c r="O1324" i="9" a="1"/>
  <c r="O1324" i="9" s="1"/>
  <c r="L172" i="9" a="1"/>
  <c r="L172" i="9" s="1"/>
  <c r="O681" i="9" a="1"/>
  <c r="O681" i="9" s="1"/>
  <c r="O89" i="14" a="1"/>
  <c r="O89" i="14" s="1"/>
  <c r="O556" i="10" a="1"/>
  <c r="O556" i="10" s="1"/>
  <c r="O1344" i="14" a="1"/>
  <c r="O1344" i="14" s="1"/>
  <c r="O834" i="9" a="1"/>
  <c r="O834" i="9" s="1"/>
  <c r="O144" i="14" a="1"/>
  <c r="O144" i="14" s="1"/>
  <c r="O323" i="14" a="1"/>
  <c r="O323" i="14" s="1"/>
  <c r="O1102" i="9" a="1"/>
  <c r="O1102" i="9" s="1"/>
  <c r="O202" i="9" a="1"/>
  <c r="O202" i="9" s="1"/>
  <c r="O1190" i="14" a="1"/>
  <c r="O1190" i="14" s="1"/>
  <c r="O691" i="14" a="1"/>
  <c r="O691" i="14" s="1"/>
  <c r="O355" i="9" a="1"/>
  <c r="O355" i="9" s="1"/>
  <c r="O1234" i="10" a="1"/>
  <c r="O1234" i="10" s="1"/>
  <c r="O264" i="14" a="1"/>
  <c r="O264" i="14" s="1"/>
  <c r="O212" i="10" a="1"/>
  <c r="O212" i="10" s="1"/>
  <c r="O1370" i="9" a="1"/>
  <c r="O1370" i="9" s="1"/>
  <c r="O1401" i="14" a="1"/>
  <c r="O1401" i="14" s="1"/>
  <c r="O561" i="9" a="1"/>
  <c r="O561" i="9" s="1"/>
  <c r="O84" i="9" a="1"/>
  <c r="O84" i="9" s="1"/>
  <c r="O923" i="14" a="1"/>
  <c r="O923" i="14" s="1"/>
  <c r="O800" i="9" a="1"/>
  <c r="O800" i="9" s="1"/>
  <c r="O930" i="14" a="1"/>
  <c r="O930" i="14" s="1"/>
  <c r="O872" i="10" a="1"/>
  <c r="O872" i="10" s="1"/>
  <c r="O223" i="10" a="1"/>
  <c r="O223" i="10" s="1"/>
  <c r="O1094" i="14" a="1"/>
  <c r="O1094" i="14" s="1"/>
  <c r="O162" i="9" a="1"/>
  <c r="O162" i="9" s="1"/>
  <c r="O380" i="14" a="1"/>
  <c r="O380" i="14" s="1"/>
  <c r="O1218" i="14" a="1"/>
  <c r="O1218" i="14" s="1"/>
  <c r="O37" i="9" a="1"/>
  <c r="O37" i="9" s="1"/>
  <c r="O171" i="9" a="1"/>
  <c r="O171" i="9" s="1"/>
  <c r="O1349" i="14" a="1"/>
  <c r="O1349" i="14" s="1"/>
  <c r="O729" i="9" a="1"/>
  <c r="O729" i="9" s="1"/>
  <c r="O113" i="10" a="1"/>
  <c r="O113" i="10" s="1"/>
  <c r="O369" i="9" a="1"/>
  <c r="O369" i="9" s="1"/>
  <c r="O47" i="14" a="1"/>
  <c r="O47" i="14" s="1"/>
  <c r="O1024" i="14" a="1"/>
  <c r="O1024" i="14" s="1"/>
  <c r="O1151" i="10" a="1"/>
  <c r="O1151" i="10" s="1"/>
  <c r="O670" i="9" a="1"/>
  <c r="O670" i="9" s="1"/>
  <c r="O679" i="10" a="1"/>
  <c r="O679" i="10" s="1"/>
  <c r="O1372" i="14" a="1"/>
  <c r="O1372" i="14" s="1"/>
  <c r="O403" i="14" a="1"/>
  <c r="O403" i="14" s="1"/>
  <c r="O691" i="9" a="1"/>
  <c r="O691" i="9" s="1"/>
  <c r="O954" i="10" a="1"/>
  <c r="O954" i="10" s="1"/>
  <c r="O1177" i="9" a="1"/>
  <c r="O1177" i="9" s="1"/>
  <c r="O971" i="14" a="1"/>
  <c r="O971" i="14" s="1"/>
  <c r="O47" i="10" a="1"/>
  <c r="O47" i="10" s="1"/>
  <c r="O510" i="14" a="1"/>
  <c r="O510" i="14" s="1"/>
  <c r="O165" i="10" a="1"/>
  <c r="O165" i="10" s="1"/>
  <c r="O994" i="14" a="1"/>
  <c r="O994" i="14" s="1"/>
  <c r="O1285" i="10" a="1"/>
  <c r="O1285" i="10" s="1"/>
  <c r="O85" i="14" a="1"/>
  <c r="O85" i="14" s="1"/>
  <c r="O643" i="9" a="1"/>
  <c r="O643" i="9" s="1"/>
  <c r="O1244" i="14" a="1"/>
  <c r="O1244" i="14" s="1"/>
  <c r="O1154" i="14" a="1"/>
  <c r="O1154" i="14" s="1"/>
  <c r="O1417" i="9" a="1"/>
  <c r="O1417" i="9" s="1"/>
  <c r="O772" i="9" a="1"/>
  <c r="O772" i="9" s="1"/>
  <c r="O757" i="9" a="1"/>
  <c r="O757" i="9" s="1"/>
  <c r="O1248" i="14" a="1"/>
  <c r="O1248" i="14" s="1"/>
  <c r="O506" i="9" a="1"/>
  <c r="O506" i="9" s="1"/>
  <c r="O1168" i="14" a="1"/>
  <c r="O1168" i="14" s="1"/>
  <c r="O712" i="14" a="1"/>
  <c r="O712" i="14" s="1"/>
  <c r="O926" i="9" a="1"/>
  <c r="O926" i="9" s="1"/>
  <c r="O430" i="9" a="1"/>
  <c r="O430" i="9" s="1"/>
  <c r="O242" i="10" a="1"/>
  <c r="O242" i="10" s="1"/>
  <c r="O1229" i="10" a="1"/>
  <c r="O1229" i="10" s="1"/>
  <c r="O1123" i="14" a="1"/>
  <c r="O1123" i="14" s="1"/>
  <c r="L198" i="9" a="1"/>
  <c r="L198" i="9" s="1"/>
  <c r="L30" i="9" a="1"/>
  <c r="L30" i="9" s="1"/>
  <c r="O407" i="10" a="1"/>
  <c r="O407" i="10" s="1"/>
  <c r="O339" i="10" a="1"/>
  <c r="O339" i="10" s="1"/>
  <c r="O1040" i="10" a="1"/>
  <c r="O1040" i="10" s="1"/>
  <c r="O314" i="9" a="1"/>
  <c r="O314" i="9" s="1"/>
  <c r="O795" i="9" a="1"/>
  <c r="O795" i="9" s="1"/>
  <c r="O851" i="10" a="1"/>
  <c r="O851" i="10" s="1"/>
  <c r="O155" i="14" a="1"/>
  <c r="O155" i="14" s="1"/>
  <c r="O1084" i="10" a="1"/>
  <c r="O1084" i="10" s="1"/>
  <c r="O1387" i="9" a="1"/>
  <c r="O1387" i="9" s="1"/>
  <c r="O217" i="14" a="1"/>
  <c r="O217" i="14" s="1"/>
  <c r="O739" i="9" a="1"/>
  <c r="O739" i="9" s="1"/>
  <c r="O743" i="14" a="1"/>
  <c r="O743" i="14" s="1"/>
  <c r="O1035" i="10" a="1"/>
  <c r="O1035" i="10" s="1"/>
  <c r="O956" i="9" a="1"/>
  <c r="O956" i="9" s="1"/>
  <c r="O59" i="9" a="1"/>
  <c r="O59" i="9" s="1"/>
  <c r="O537" i="9" a="1"/>
  <c r="O537" i="9" s="1"/>
  <c r="N116" i="9" a="1"/>
  <c r="N116" i="9" s="1"/>
  <c r="N109" i="9" a="1"/>
  <c r="N109" i="9" s="1"/>
  <c r="N225" i="9" a="1"/>
  <c r="N225" i="9" s="1"/>
  <c r="N188" i="9" a="1"/>
  <c r="N188" i="9" s="1"/>
  <c r="N395" i="9" a="1"/>
  <c r="N395" i="9" s="1"/>
  <c r="N368" i="9" a="1"/>
  <c r="N368" i="9" s="1"/>
  <c r="N347" i="9" a="1"/>
  <c r="N347" i="9" s="1"/>
  <c r="N435" i="9" a="1"/>
  <c r="N435" i="9" s="1"/>
  <c r="N725" i="9" a="1"/>
  <c r="N725" i="9" s="1"/>
  <c r="N938" i="9" a="1"/>
  <c r="N938" i="9" s="1"/>
  <c r="N1018" i="9" a="1"/>
  <c r="N1018" i="9" s="1"/>
  <c r="N1145" i="9" a="1"/>
  <c r="N1145" i="9" s="1"/>
  <c r="N1428" i="9" a="1"/>
  <c r="N1428" i="9" s="1"/>
  <c r="N1051" i="9" a="1"/>
  <c r="N1051" i="9" s="1"/>
  <c r="N1040" i="9" a="1"/>
  <c r="N1040" i="9" s="1"/>
  <c r="N928" i="9" a="1"/>
  <c r="N928" i="9" s="1"/>
  <c r="N136" i="10" a="1"/>
  <c r="N136" i="10" s="1"/>
  <c r="N199" i="10" a="1"/>
  <c r="N199" i="10" s="1"/>
  <c r="N185" i="10" a="1"/>
  <c r="N185" i="10" s="1"/>
  <c r="N37" i="10" a="1"/>
  <c r="N37" i="10" s="1"/>
  <c r="N209" i="10" a="1"/>
  <c r="N209" i="10" s="1"/>
  <c r="N612" i="10" a="1"/>
  <c r="N612" i="10" s="1"/>
  <c r="N560" i="10" a="1"/>
  <c r="N560" i="10" s="1"/>
  <c r="N451" i="10" a="1"/>
  <c r="N451" i="10" s="1"/>
  <c r="N797" i="10" a="1"/>
  <c r="N797" i="10" s="1"/>
  <c r="N839" i="10" a="1"/>
  <c r="N839" i="10" s="1"/>
  <c r="N912" i="10" a="1"/>
  <c r="N912" i="10" s="1"/>
  <c r="N840" i="10" a="1"/>
  <c r="N840" i="10" s="1"/>
  <c r="N913" i="10" a="1"/>
  <c r="N913" i="10" s="1"/>
  <c r="N1251" i="10" a="1"/>
  <c r="N1251" i="10" s="1"/>
  <c r="N1210" i="10" a="1"/>
  <c r="N1210" i="10" s="1"/>
  <c r="N984" i="10" a="1"/>
  <c r="N984" i="10" s="1"/>
  <c r="N1043" i="10" a="1"/>
  <c r="N1043" i="10" s="1"/>
  <c r="N1356" i="10" a="1"/>
  <c r="N1356" i="10" s="1"/>
  <c r="N1284" i="10" a="1"/>
  <c r="N1284" i="10" s="1"/>
  <c r="N1357" i="10" a="1"/>
  <c r="N1357" i="10" s="1"/>
  <c r="L122" i="14" a="1"/>
  <c r="L122" i="14" s="1"/>
  <c r="L96" i="14" a="1"/>
  <c r="L96" i="14" s="1"/>
  <c r="L392" i="14" a="1"/>
  <c r="L392" i="14" s="1"/>
  <c r="L369" i="14" a="1"/>
  <c r="L369" i="14" s="1"/>
  <c r="L471" i="14" a="1"/>
  <c r="L471" i="14" s="1"/>
  <c r="L368" i="14" a="1"/>
  <c r="L368" i="14" s="1"/>
  <c r="L597" i="14" a="1"/>
  <c r="L597" i="14" s="1"/>
  <c r="L685" i="14" a="1"/>
  <c r="L685" i="14" s="1"/>
  <c r="L562" i="14" a="1"/>
  <c r="L562" i="14" s="1"/>
  <c r="L724" i="14" a="1"/>
  <c r="L724" i="14" s="1"/>
  <c r="L834" i="14" a="1"/>
  <c r="L834" i="14" s="1"/>
  <c r="L840" i="14" a="1"/>
  <c r="L840" i="14" s="1"/>
  <c r="L1069" i="14" a="1"/>
  <c r="L1069" i="14" s="1"/>
  <c r="L1116" i="14" a="1"/>
  <c r="L1116" i="14" s="1"/>
  <c r="L1126" i="14" a="1"/>
  <c r="L1126" i="14" s="1"/>
  <c r="L1138" i="14" a="1"/>
  <c r="L1138" i="14" s="1"/>
  <c r="L1290" i="14" a="1"/>
  <c r="L1290" i="14" s="1"/>
  <c r="L1404" i="14" a="1"/>
  <c r="L1404" i="14" s="1"/>
  <c r="L1297" i="14" a="1"/>
  <c r="L1297" i="14" s="1"/>
  <c r="N104" i="14" a="1"/>
  <c r="N104" i="14" s="1"/>
  <c r="N134" i="14" a="1"/>
  <c r="N134" i="14" s="1"/>
  <c r="N282" i="14" a="1"/>
  <c r="N282" i="14" s="1"/>
  <c r="N371" i="14" a="1"/>
  <c r="N371" i="14" s="1"/>
  <c r="N273" i="14" a="1"/>
  <c r="N273" i="14" s="1"/>
  <c r="N437" i="14" a="1"/>
  <c r="N437" i="14" s="1"/>
  <c r="N521" i="14" a="1"/>
  <c r="N521" i="14" s="1"/>
  <c r="N730" i="14" a="1"/>
  <c r="N730" i="14" s="1"/>
  <c r="N515" i="14" a="1"/>
  <c r="N515" i="14" s="1"/>
  <c r="N791" i="14" a="1"/>
  <c r="N791" i="14" s="1"/>
  <c r="N836" i="14" a="1"/>
  <c r="N836" i="14" s="1"/>
  <c r="N969" i="14" a="1"/>
  <c r="N969" i="14" s="1"/>
  <c r="N923" i="14" a="1"/>
  <c r="N923" i="14" s="1"/>
  <c r="N1111" i="14" a="1"/>
  <c r="N1111" i="14" s="1"/>
  <c r="N939" i="14" a="1"/>
  <c r="N939" i="14" s="1"/>
  <c r="N914" i="14" a="1"/>
  <c r="N914" i="14" s="1"/>
  <c r="N1205" i="14" a="1"/>
  <c r="N1205" i="14" s="1"/>
  <c r="N1306" i="14" a="1"/>
  <c r="N1306" i="14" s="1"/>
  <c r="O802" i="14" a="1"/>
  <c r="O802" i="14" s="1"/>
  <c r="O1331" i="9" a="1"/>
  <c r="O1331" i="9" s="1"/>
  <c r="O987" i="10" a="1"/>
  <c r="O987" i="10" s="1"/>
  <c r="O1257" i="14" a="1"/>
  <c r="O1257" i="14" s="1"/>
  <c r="N165" i="9" a="1"/>
  <c r="N165" i="9" s="1"/>
  <c r="N246" i="9" a="1"/>
  <c r="N246" i="9" s="1"/>
  <c r="N72" i="9" a="1"/>
  <c r="N72" i="9" s="1"/>
  <c r="N171" i="9" a="1"/>
  <c r="N171" i="9" s="1"/>
  <c r="N555" i="9" a="1"/>
  <c r="N555" i="9" s="1"/>
  <c r="N292" i="9" a="1"/>
  <c r="N292" i="9" s="1"/>
  <c r="N663" i="9" a="1"/>
  <c r="N663" i="9" s="1"/>
  <c r="N440" i="9" a="1"/>
  <c r="N440" i="9" s="1"/>
  <c r="N377" i="9" a="1"/>
  <c r="N377" i="9" s="1"/>
  <c r="N108" i="9" a="1"/>
  <c r="N108" i="9" s="1"/>
  <c r="N530" i="9" a="1"/>
  <c r="N530" i="9" s="1"/>
  <c r="N465" i="9" a="1"/>
  <c r="N465" i="9" s="1"/>
  <c r="N262" i="9" a="1"/>
  <c r="N262" i="9" s="1"/>
  <c r="N746" i="9" a="1"/>
  <c r="N746" i="9" s="1"/>
  <c r="N1091" i="9" a="1"/>
  <c r="N1091" i="9" s="1"/>
  <c r="N814" i="9" a="1"/>
  <c r="N814" i="9" s="1"/>
  <c r="N783" i="9" a="1"/>
  <c r="N783" i="9" s="1"/>
  <c r="N736" i="9" a="1"/>
  <c r="N736" i="9" s="1"/>
  <c r="N721" i="9" a="1"/>
  <c r="N721" i="9" s="1"/>
  <c r="N916" i="9" a="1"/>
  <c r="N916" i="9" s="1"/>
  <c r="N1401" i="9" a="1"/>
  <c r="N1401" i="9" s="1"/>
  <c r="N1262" i="9" a="1"/>
  <c r="N1262" i="9" s="1"/>
  <c r="N1271" i="9" a="1"/>
  <c r="N1271" i="9" s="1"/>
  <c r="N1257" i="9" a="1"/>
  <c r="N1257" i="9" s="1"/>
  <c r="N1083" i="9" a="1"/>
  <c r="N1083" i="9" s="1"/>
  <c r="N972" i="9" a="1"/>
  <c r="N972" i="9" s="1"/>
  <c r="N1367" i="9" a="1"/>
  <c r="N1367" i="9" s="1"/>
  <c r="N1072" i="9" a="1"/>
  <c r="N1072" i="9" s="1"/>
  <c r="N27" i="10" a="1"/>
  <c r="N27" i="10" s="1"/>
  <c r="N91" i="10" a="1"/>
  <c r="N91" i="10" s="1"/>
  <c r="N152" i="10" a="1"/>
  <c r="N152" i="10" s="1"/>
  <c r="N273" i="10" a="1"/>
  <c r="N273" i="10" s="1"/>
  <c r="N235" i="10" a="1"/>
  <c r="N235" i="10" s="1"/>
  <c r="N419" i="10" a="1"/>
  <c r="N419" i="10" s="1"/>
  <c r="N479" i="10" a="1"/>
  <c r="N479" i="10" s="1"/>
  <c r="N404" i="10" a="1"/>
  <c r="N404" i="10" s="1"/>
  <c r="N537" i="10" a="1"/>
  <c r="N537" i="10" s="1"/>
  <c r="N758" i="10" a="1"/>
  <c r="N758" i="10" s="1"/>
  <c r="N647" i="10" a="1"/>
  <c r="N647" i="10" s="1"/>
  <c r="N403" i="10" a="1"/>
  <c r="N403" i="10" s="1"/>
  <c r="N405" i="10" a="1"/>
  <c r="N405" i="10" s="1"/>
  <c r="N459" i="10" a="1"/>
  <c r="N459" i="10" s="1"/>
  <c r="N787" i="10" a="1"/>
  <c r="N787" i="10" s="1"/>
  <c r="N897" i="10" a="1"/>
  <c r="N897" i="10" s="1"/>
  <c r="N983" i="10" a="1"/>
  <c r="N983" i="10" s="1"/>
  <c r="N667" i="10" a="1"/>
  <c r="N667" i="10" s="1"/>
  <c r="N636" i="10" a="1"/>
  <c r="N636" i="10" s="1"/>
  <c r="N925" i="10" a="1"/>
  <c r="N925" i="10" s="1"/>
  <c r="N987" i="10" a="1"/>
  <c r="N987" i="10" s="1"/>
  <c r="N1212" i="10" a="1"/>
  <c r="N1212" i="10" s="1"/>
  <c r="N1149" i="10" a="1"/>
  <c r="N1149" i="10" s="1"/>
  <c r="N1378" i="10" a="1"/>
  <c r="N1378" i="10" s="1"/>
  <c r="N1131" i="10" a="1"/>
  <c r="N1131" i="10" s="1"/>
  <c r="N1370" i="10" a="1"/>
  <c r="N1370" i="10" s="1"/>
  <c r="N1070" i="10" a="1"/>
  <c r="N1070" i="10" s="1"/>
  <c r="N963" i="10" a="1"/>
  <c r="N963" i="10" s="1"/>
  <c r="N1330" i="10" a="1"/>
  <c r="N1330" i="10" s="1"/>
  <c r="N1394" i="10" a="1"/>
  <c r="N1394" i="10" s="1"/>
  <c r="N1304" i="10" a="1"/>
  <c r="N1304" i="10" s="1"/>
  <c r="L87" i="14" a="1"/>
  <c r="L87" i="14" s="1"/>
  <c r="L81" i="14" a="1"/>
  <c r="L81" i="14" s="1"/>
  <c r="L173" i="14" a="1"/>
  <c r="L173" i="14" s="1"/>
  <c r="L162" i="14" a="1"/>
  <c r="L162" i="14" s="1"/>
  <c r="L186" i="14" a="1"/>
  <c r="L186" i="14" s="1"/>
  <c r="L53" i="14" a="1"/>
  <c r="L53" i="14" s="1"/>
  <c r="L24" i="14" a="1"/>
  <c r="L24" i="14" s="1"/>
  <c r="L193" i="14" a="1"/>
  <c r="L193" i="14" s="1"/>
  <c r="L288" i="14" a="1"/>
  <c r="L288" i="14" s="1"/>
  <c r="L243" i="14" a="1"/>
  <c r="L243" i="14" s="1"/>
  <c r="L485" i="14" a="1"/>
  <c r="L485" i="14" s="1"/>
  <c r="L289" i="14" a="1"/>
  <c r="L289" i="14" s="1"/>
  <c r="L171" i="14" a="1"/>
  <c r="L171" i="14" s="1"/>
  <c r="L353" i="14" a="1"/>
  <c r="L353" i="14" s="1"/>
  <c r="L303" i="14" a="1"/>
  <c r="L303" i="14" s="1"/>
  <c r="L211" i="14" a="1"/>
  <c r="L211" i="14" s="1"/>
  <c r="L380" i="14" a="1"/>
  <c r="L380" i="14" s="1"/>
  <c r="L707" i="14" a="1"/>
  <c r="L707" i="14" s="1"/>
  <c r="L650" i="14" a="1"/>
  <c r="L650" i="14" s="1"/>
  <c r="L678" i="14" a="1"/>
  <c r="L678" i="14" s="1"/>
  <c r="L551" i="14" a="1"/>
  <c r="L551" i="14" s="1"/>
  <c r="L571" i="14" a="1"/>
  <c r="L571" i="14" s="1"/>
  <c r="L520" i="14" a="1"/>
  <c r="L520" i="14" s="1"/>
  <c r="L443" i="14" a="1"/>
  <c r="L443" i="14" s="1"/>
  <c r="L668" i="14" a="1"/>
  <c r="L668" i="14" s="1"/>
  <c r="L594" i="14" a="1"/>
  <c r="L594" i="14" s="1"/>
  <c r="L806" i="14" a="1"/>
  <c r="L806" i="14" s="1"/>
  <c r="L833" i="14" a="1"/>
  <c r="L833" i="14" s="1"/>
  <c r="L802" i="14" a="1"/>
  <c r="L802" i="14" s="1"/>
  <c r="L868" i="14" a="1"/>
  <c r="L868" i="14" s="1"/>
  <c r="L750" i="14" a="1"/>
  <c r="L750" i="14" s="1"/>
  <c r="L662" i="14" a="1"/>
  <c r="L662" i="14" s="1"/>
  <c r="L820" i="14" a="1"/>
  <c r="L820" i="14" s="1"/>
  <c r="L730" i="14" a="1"/>
  <c r="L730" i="14" s="1"/>
  <c r="L693" i="14" a="1"/>
  <c r="L693" i="14" s="1"/>
  <c r="L882" i="14" a="1"/>
  <c r="L882" i="14" s="1"/>
  <c r="L1103" i="14" a="1"/>
  <c r="L1103" i="14" s="1"/>
  <c r="L1031" i="14" a="1"/>
  <c r="L1031" i="14" s="1"/>
  <c r="L1012" i="14" a="1"/>
  <c r="L1012" i="14" s="1"/>
  <c r="L1007" i="14" a="1"/>
  <c r="L1007" i="14" s="1"/>
  <c r="L1196" i="14" a="1"/>
  <c r="L1196" i="14" s="1"/>
  <c r="L1220" i="14" a="1"/>
  <c r="L1220" i="14" s="1"/>
  <c r="L1080" i="14" a="1"/>
  <c r="L1080" i="14" s="1"/>
  <c r="L998" i="14" a="1"/>
  <c r="L998" i="14" s="1"/>
  <c r="L917" i="14" a="1"/>
  <c r="L917" i="14" s="1"/>
  <c r="L1164" i="14" a="1"/>
  <c r="L1164" i="14" s="1"/>
  <c r="L1378" i="14" a="1"/>
  <c r="L1378" i="14" s="1"/>
  <c r="L1369" i="14" a="1"/>
  <c r="L1369" i="14" s="1"/>
  <c r="L1367" i="14" a="1"/>
  <c r="L1367" i="14" s="1"/>
  <c r="L1301" i="14" a="1"/>
  <c r="L1301" i="14" s="1"/>
  <c r="L1363" i="14" a="1"/>
  <c r="L1363" i="14" s="1"/>
  <c r="L1291" i="14" a="1"/>
  <c r="L1291" i="14" s="1"/>
  <c r="L1177" i="14" a="1"/>
  <c r="L1177" i="14" s="1"/>
  <c r="L1184" i="14" a="1"/>
  <c r="L1184" i="14" s="1"/>
  <c r="N58" i="14" a="1"/>
  <c r="N58" i="14" s="1"/>
  <c r="N113" i="14" a="1"/>
  <c r="N113" i="14" s="1"/>
  <c r="N196" i="14" a="1"/>
  <c r="N196" i="14" s="1"/>
  <c r="N193" i="14" a="1"/>
  <c r="N193" i="14" s="1"/>
  <c r="N245" i="14" a="1"/>
  <c r="N245" i="14" s="1"/>
  <c r="N82" i="14" a="1"/>
  <c r="N82" i="14" s="1"/>
  <c r="N80" i="14" a="1"/>
  <c r="N80" i="14" s="1"/>
  <c r="N298" i="14" a="1"/>
  <c r="N298" i="14" s="1"/>
  <c r="N285" i="14" a="1"/>
  <c r="N285" i="14" s="1"/>
  <c r="N499" i="14" a="1"/>
  <c r="N499" i="14" s="1"/>
  <c r="N315" i="14" a="1"/>
  <c r="N315" i="14" s="1"/>
  <c r="N518" i="14" a="1"/>
  <c r="N518" i="14" s="1"/>
  <c r="N446" i="14" a="1"/>
  <c r="N446" i="14" s="1"/>
  <c r="N346" i="14" a="1"/>
  <c r="N346" i="14" s="1"/>
  <c r="N163" i="14" a="1"/>
  <c r="N163" i="14" s="1"/>
  <c r="N365" i="14" a="1"/>
  <c r="N365" i="14" s="1"/>
  <c r="N342" i="14" a="1"/>
  <c r="N342" i="14" s="1"/>
  <c r="N562" i="14" a="1"/>
  <c r="N562" i="14" s="1"/>
  <c r="N622" i="14" a="1"/>
  <c r="N622" i="14" s="1"/>
  <c r="N608" i="14" a="1"/>
  <c r="N608" i="14" s="1"/>
  <c r="N568" i="14" a="1"/>
  <c r="N568" i="14" s="1"/>
  <c r="N580" i="14" a="1"/>
  <c r="N580" i="14" s="1"/>
  <c r="N471" i="14" a="1"/>
  <c r="N471" i="14" s="1"/>
  <c r="N408" i="14" a="1"/>
  <c r="N408" i="14" s="1"/>
  <c r="N578" i="14" a="1"/>
  <c r="N578" i="14" s="1"/>
  <c r="N567" i="14" a="1"/>
  <c r="N567" i="14" s="1"/>
  <c r="N796" i="14" a="1"/>
  <c r="N796" i="14" s="1"/>
  <c r="N898" i="14" a="1"/>
  <c r="N898" i="14" s="1"/>
  <c r="N858" i="14" a="1"/>
  <c r="N858" i="14" s="1"/>
  <c r="N804" i="14" a="1"/>
  <c r="N804" i="14" s="1"/>
  <c r="N890" i="14" a="1"/>
  <c r="N890" i="14" s="1"/>
  <c r="N720" i="14" a="1"/>
  <c r="N720" i="14" s="1"/>
  <c r="N888" i="14" a="1"/>
  <c r="N888" i="14" s="1"/>
  <c r="N815" i="14" a="1"/>
  <c r="N815" i="14" s="1"/>
  <c r="N1088" i="14" a="1"/>
  <c r="N1088" i="14" s="1"/>
  <c r="N1103" i="14" a="1"/>
  <c r="N1103" i="14" s="1"/>
  <c r="N1069" i="14" a="1"/>
  <c r="N1069" i="14" s="1"/>
  <c r="N1017" i="14" a="1"/>
  <c r="N1017" i="14" s="1"/>
  <c r="N1130" i="14" a="1"/>
  <c r="N1130" i="14" s="1"/>
  <c r="N952" i="14" a="1"/>
  <c r="N952" i="14" s="1"/>
  <c r="N1142" i="14" a="1"/>
  <c r="N1142" i="14" s="1"/>
  <c r="N1018" i="14" a="1"/>
  <c r="N1018" i="14" s="1"/>
  <c r="N932" i="14" a="1"/>
  <c r="N932" i="14" s="1"/>
  <c r="N1161" i="14" a="1"/>
  <c r="N1161" i="14" s="1"/>
  <c r="N1400" i="14" a="1"/>
  <c r="N1400" i="14" s="1"/>
  <c r="N1267" i="14" a="1"/>
  <c r="N1267" i="14" s="1"/>
  <c r="N1357" i="14" a="1"/>
  <c r="N1357" i="14" s="1"/>
  <c r="N1329" i="14" a="1"/>
  <c r="N1329" i="14" s="1"/>
  <c r="N1309" i="14" a="1"/>
  <c r="N1309" i="14" s="1"/>
  <c r="N1275" i="14" a="1"/>
  <c r="N1275" i="14" s="1"/>
  <c r="N1425" i="14" a="1"/>
  <c r="N1425" i="14" s="1"/>
  <c r="N1382" i="14" a="1"/>
  <c r="N1382" i="14" s="1"/>
  <c r="N1318" i="14" a="1"/>
  <c r="N1318" i="14" s="1"/>
  <c r="O1258" i="10" a="1"/>
  <c r="O1258" i="10" s="1"/>
  <c r="O330" i="9" a="1"/>
  <c r="O330" i="9" s="1"/>
  <c r="O901" i="14" a="1"/>
  <c r="O901" i="14" s="1"/>
  <c r="O554" i="9" a="1"/>
  <c r="O554" i="9" s="1"/>
  <c r="O336" i="10" a="1"/>
  <c r="O336" i="10" s="1"/>
  <c r="O1012" i="9" a="1"/>
  <c r="O1012" i="9" s="1"/>
  <c r="O461" i="14" a="1"/>
  <c r="O461" i="14" s="1"/>
  <c r="O1225" i="9" a="1"/>
  <c r="O1225" i="9" s="1"/>
  <c r="O521" i="10" a="1"/>
  <c r="O521" i="10" s="1"/>
  <c r="O249" i="14" a="1"/>
  <c r="O249" i="14" s="1"/>
  <c r="O1020" i="14" a="1"/>
  <c r="O1020" i="14" s="1"/>
  <c r="O1159" i="14" a="1"/>
  <c r="O1159" i="14" s="1"/>
  <c r="O301" i="9" a="1"/>
  <c r="O301" i="9" s="1"/>
  <c r="O27" i="14" a="1"/>
  <c r="O27" i="14" s="1"/>
  <c r="O307" i="14" a="1"/>
  <c r="O307" i="14" s="1"/>
  <c r="O367" i="14" a="1"/>
  <c r="O367" i="14" s="1"/>
  <c r="O1222" i="14" a="1"/>
  <c r="O1222" i="14" s="1"/>
  <c r="O1109" i="10" a="1"/>
  <c r="O1109" i="10" s="1"/>
  <c r="O816" i="10" a="1"/>
  <c r="O816" i="10" s="1"/>
  <c r="O324" i="14" a="1"/>
  <c r="O324" i="14" s="1"/>
  <c r="O1316" i="14" a="1"/>
  <c r="O1316" i="14" s="1"/>
  <c r="O444" i="10" a="1"/>
  <c r="O444" i="10" s="1"/>
  <c r="O819" i="9" a="1"/>
  <c r="O819" i="9" s="1"/>
  <c r="O667" i="10" a="1"/>
  <c r="O667" i="10" s="1"/>
  <c r="O146" i="10" a="1"/>
  <c r="O146" i="10" s="1"/>
  <c r="O589" i="14" a="1"/>
  <c r="O589" i="14" s="1"/>
  <c r="O1273" i="14" a="1"/>
  <c r="O1273" i="14" s="1"/>
  <c r="O1113" i="9" a="1"/>
  <c r="O1113" i="9" s="1"/>
  <c r="O961" i="14" a="1"/>
  <c r="O961" i="14" s="1"/>
  <c r="O417" i="9" a="1"/>
  <c r="O417" i="9" s="1"/>
  <c r="O185" i="14" a="1"/>
  <c r="O185" i="14" s="1"/>
  <c r="O1122" i="10" a="1"/>
  <c r="O1122" i="10" s="1"/>
  <c r="O660" i="14" a="1"/>
  <c r="O660" i="14" s="1"/>
  <c r="O996" i="14" a="1"/>
  <c r="O996" i="14" s="1"/>
  <c r="O923" i="9" a="1"/>
  <c r="O923" i="9" s="1"/>
  <c r="O975" i="10" a="1"/>
  <c r="O975" i="10" s="1"/>
  <c r="O330" i="14" a="1"/>
  <c r="O330" i="14" s="1"/>
  <c r="O595" i="9" a="1"/>
  <c r="O595" i="9" s="1"/>
  <c r="O756" i="10" a="1"/>
  <c r="O756" i="10" s="1"/>
  <c r="O837" i="14" a="1"/>
  <c r="O837" i="14" s="1"/>
  <c r="O882" i="14" a="1"/>
  <c r="O882" i="14" s="1"/>
  <c r="O306" i="14" a="1"/>
  <c r="O306" i="14" s="1"/>
  <c r="O840" i="14" a="1"/>
  <c r="O840" i="14" s="1"/>
  <c r="O1311" i="14" a="1"/>
  <c r="O1311" i="14" s="1"/>
  <c r="O1079" i="14" a="1"/>
  <c r="O1079" i="14" s="1"/>
  <c r="O423" i="14" a="1"/>
  <c r="O423" i="14" s="1"/>
  <c r="O350" i="9" a="1"/>
  <c r="O350" i="9" s="1"/>
  <c r="O50" i="9" a="1"/>
  <c r="O50" i="9" s="1"/>
  <c r="O434" i="10" a="1"/>
  <c r="O434" i="10" s="1"/>
  <c r="O1394" i="14" a="1"/>
  <c r="O1394" i="14" s="1"/>
  <c r="O1453" i="14" a="1"/>
  <c r="O1453" i="14" s="1"/>
  <c r="O1221" i="10" a="1"/>
  <c r="O1221" i="10" s="1"/>
  <c r="O997" i="14" a="1"/>
  <c r="O997" i="14" s="1"/>
  <c r="O197" i="9" a="1"/>
  <c r="O197" i="9" s="1"/>
  <c r="O951" i="9" a="1"/>
  <c r="O951" i="9" s="1"/>
  <c r="O964" i="9" a="1"/>
  <c r="O964" i="9" s="1"/>
  <c r="O468" i="10" a="1"/>
  <c r="O468" i="10" s="1"/>
  <c r="O1420" i="9" a="1"/>
  <c r="O1420" i="9" s="1"/>
  <c r="O676" i="14" a="1"/>
  <c r="O676" i="14" s="1"/>
  <c r="O755" i="10" a="1"/>
  <c r="O755" i="10" s="1"/>
  <c r="O227" i="9" a="1"/>
  <c r="O227" i="9" s="1"/>
  <c r="O852" i="10" a="1"/>
  <c r="O852" i="10" s="1"/>
  <c r="O1312" i="14" a="1"/>
  <c r="O1312" i="14" s="1"/>
  <c r="O1425" i="10" a="1"/>
  <c r="O1425" i="10" s="1"/>
  <c r="O1033" i="14" a="1"/>
  <c r="O1033" i="14" s="1"/>
  <c r="O865" i="9" a="1"/>
  <c r="O865" i="9" s="1"/>
  <c r="O513" i="9" a="1"/>
  <c r="O513" i="9" s="1"/>
  <c r="O329" i="9" a="1"/>
  <c r="O329" i="9" s="1"/>
  <c r="O628" i="10" a="1"/>
  <c r="O628" i="10" s="1"/>
  <c r="O83" i="14" a="1"/>
  <c r="O83" i="14" s="1"/>
  <c r="O1204" i="9" a="1"/>
  <c r="O1204" i="9" s="1"/>
  <c r="O220" i="10" a="1"/>
  <c r="O220" i="10" s="1"/>
  <c r="O523" i="14" a="1"/>
  <c r="O523" i="14" s="1"/>
  <c r="O52" i="9" a="1"/>
  <c r="O52" i="9" s="1"/>
  <c r="O309" i="10" a="1"/>
  <c r="O309" i="10" s="1"/>
  <c r="O124" i="14" a="1"/>
  <c r="O124" i="14" s="1"/>
  <c r="O1256" i="14" a="1"/>
  <c r="O1256" i="14" s="1"/>
  <c r="O535" i="10" a="1"/>
  <c r="O535" i="10" s="1"/>
  <c r="O39" i="9" a="1"/>
  <c r="O39" i="9" s="1"/>
  <c r="O979" i="9" a="1"/>
  <c r="O979" i="9" s="1"/>
  <c r="O301" i="10" a="1"/>
  <c r="O301" i="10" s="1"/>
  <c r="O936" i="10" a="1"/>
  <c r="O936" i="10" s="1"/>
  <c r="O224" i="14" a="1"/>
  <c r="O224" i="14" s="1"/>
  <c r="O1326" i="10" a="1"/>
  <c r="O1326" i="10" s="1"/>
  <c r="O894" i="10" a="1"/>
  <c r="O894" i="10" s="1"/>
  <c r="O750" i="9" a="1"/>
  <c r="O750" i="9" s="1"/>
  <c r="O598" i="10" a="1"/>
  <c r="O598" i="10" s="1"/>
  <c r="O366" i="14" a="1"/>
  <c r="O366" i="14" s="1"/>
  <c r="O54" i="14" a="1"/>
  <c r="O54" i="14" s="1"/>
  <c r="O984" i="9" a="1"/>
  <c r="O984" i="9" s="1"/>
  <c r="O152" i="10" a="1"/>
  <c r="O152" i="10" s="1"/>
  <c r="O1204" i="10" a="1"/>
  <c r="O1204" i="10" s="1"/>
  <c r="O1051" i="10" a="1"/>
  <c r="O1051" i="10" s="1"/>
  <c r="O1261" i="14" a="1"/>
  <c r="O1261" i="14" s="1"/>
  <c r="O997" i="10" a="1"/>
  <c r="O997" i="10" s="1"/>
  <c r="O749" i="14" a="1"/>
  <c r="O749" i="14" s="1"/>
  <c r="O413" i="9" a="1"/>
  <c r="O413" i="9" s="1"/>
  <c r="O1271" i="9" a="1"/>
  <c r="O1271" i="9" s="1"/>
  <c r="O1036" i="14" a="1"/>
  <c r="O1036" i="14" s="1"/>
  <c r="O652" i="9" a="1"/>
  <c r="O652" i="9" s="1"/>
  <c r="O1164" i="9" a="1"/>
  <c r="O1164" i="9" s="1"/>
  <c r="O564" i="14" a="1"/>
  <c r="O564" i="14" s="1"/>
  <c r="O1435" i="10" a="1"/>
  <c r="O1435" i="10" s="1"/>
  <c r="O235" i="14" a="1"/>
  <c r="O235" i="14" s="1"/>
  <c r="O35" i="9" a="1"/>
  <c r="O35" i="9" s="1"/>
  <c r="O764" i="14" a="1"/>
  <c r="O764" i="14" s="1"/>
  <c r="O146" i="14" a="1"/>
  <c r="O146" i="14" s="1"/>
  <c r="O338" i="10" a="1"/>
  <c r="O338" i="10" s="1"/>
  <c r="O716" i="14" a="1"/>
  <c r="O716" i="14" s="1"/>
  <c r="O1233" i="9" a="1"/>
  <c r="O1233" i="9" s="1"/>
  <c r="O993" i="14" a="1"/>
  <c r="O993" i="14" s="1"/>
  <c r="O753" i="9" a="1"/>
  <c r="O753" i="9" s="1"/>
  <c r="O409" i="14" a="1"/>
  <c r="O409" i="14" s="1"/>
  <c r="O281" i="10" a="1"/>
  <c r="O281" i="10" s="1"/>
  <c r="O291" i="10" a="1"/>
  <c r="O291" i="10" s="1"/>
  <c r="O787" i="14" a="1"/>
  <c r="O787" i="14" s="1"/>
  <c r="O292" i="10" a="1"/>
  <c r="O292" i="10" s="1"/>
  <c r="O693" i="9" a="1"/>
  <c r="O693" i="9" s="1"/>
  <c r="O181" i="10" a="1"/>
  <c r="O181" i="10" s="1"/>
  <c r="O63" i="10" a="1"/>
  <c r="O63" i="10" s="1"/>
  <c r="O442" i="10" a="1"/>
  <c r="O442" i="10" s="1"/>
  <c r="O1295" i="10" a="1"/>
  <c r="O1295" i="10" s="1"/>
  <c r="O1238" i="14" a="1"/>
  <c r="O1238" i="14" s="1"/>
  <c r="O290" i="14" a="1"/>
  <c r="O290" i="14" s="1"/>
  <c r="O104" i="14" a="1"/>
  <c r="O104" i="14" s="1"/>
  <c r="O1326" i="9" a="1"/>
  <c r="O1326" i="9" s="1"/>
  <c r="O894" i="9" a="1"/>
  <c r="O894" i="9" s="1"/>
  <c r="O726" i="9" a="1"/>
  <c r="O726" i="9" s="1"/>
  <c r="O566" i="9" a="1"/>
  <c r="O566" i="9" s="1"/>
  <c r="O110" i="14" a="1"/>
  <c r="O110" i="14" s="1"/>
  <c r="O920" i="9" a="1"/>
  <c r="O920" i="9" s="1"/>
  <c r="O190" i="10" a="1"/>
  <c r="O190" i="10" s="1"/>
  <c r="O996" i="10" a="1"/>
  <c r="O996" i="10" s="1"/>
  <c r="O955" i="14" a="1"/>
  <c r="O955" i="14" s="1"/>
  <c r="O651" i="10" a="1"/>
  <c r="O651" i="10" s="1"/>
  <c r="O1141" i="10" a="1"/>
  <c r="O1141" i="10" s="1"/>
  <c r="O1015" i="9" a="1"/>
  <c r="O1015" i="9" s="1"/>
  <c r="O1026" i="10" a="1"/>
  <c r="O1026" i="10" s="1"/>
  <c r="O275" i="14" a="1"/>
  <c r="O275" i="14" s="1"/>
  <c r="O1260" i="9" a="1"/>
  <c r="O1260" i="9" s="1"/>
  <c r="O492" i="10" a="1"/>
  <c r="O492" i="10" s="1"/>
  <c r="O612" i="10" a="1"/>
  <c r="O612" i="10" s="1"/>
  <c r="K105" i="10" a="1"/>
  <c r="K105" i="10" s="1"/>
  <c r="K32" i="10" a="1"/>
  <c r="K32" i="10" s="1"/>
  <c r="K98" i="10" a="1"/>
  <c r="K98" i="10" s="1"/>
  <c r="K44" i="10" a="1"/>
  <c r="K44" i="10" s="1"/>
  <c r="K1450" i="10" a="1"/>
  <c r="K1450" i="10" s="1"/>
  <c r="K1399" i="10" a="1"/>
  <c r="K1399" i="10" s="1"/>
  <c r="K1350" i="10" a="1"/>
  <c r="K1350" i="10" s="1"/>
  <c r="K1301" i="10" a="1"/>
  <c r="K1301" i="10" s="1"/>
  <c r="K1227" i="10" a="1"/>
  <c r="K1227" i="10" s="1"/>
  <c r="K1181" i="10" a="1"/>
  <c r="K1181" i="10" s="1"/>
  <c r="K1413" i="10" a="1"/>
  <c r="K1413" i="10" s="1"/>
  <c r="K1368" i="10" a="1"/>
  <c r="K1368" i="10" s="1"/>
  <c r="K1308" i="10" a="1"/>
  <c r="K1308" i="10" s="1"/>
  <c r="K1250" i="10" a="1"/>
  <c r="K1250" i="10" s="1"/>
  <c r="K1179" i="10" a="1"/>
  <c r="K1179" i="10" s="1"/>
  <c r="K1395" i="10" a="1"/>
  <c r="K1395" i="10" s="1"/>
  <c r="K1288" i="10" a="1"/>
  <c r="K1288" i="10" s="1"/>
  <c r="K1200" i="10" a="1"/>
  <c r="K1200" i="10" s="1"/>
  <c r="K1165" i="10" a="1"/>
  <c r="K1165" i="10" s="1"/>
  <c r="K1428" i="10" a="1"/>
  <c r="K1428" i="10" s="1"/>
  <c r="K1405" i="10" a="1"/>
  <c r="K1405" i="10" s="1"/>
  <c r="K1362" i="10" a="1"/>
  <c r="K1362" i="10" s="1"/>
  <c r="K1302" i="10" a="1"/>
  <c r="K1302" i="10" s="1"/>
  <c r="K1226" i="10" a="1"/>
  <c r="K1226" i="10" s="1"/>
  <c r="K1445" i="10" a="1"/>
  <c r="K1445" i="10" s="1"/>
  <c r="K1456" i="10" a="1"/>
  <c r="K1456" i="10" s="1"/>
  <c r="K1305" i="10" a="1"/>
  <c r="K1305" i="10" s="1"/>
  <c r="K1229" i="10" a="1"/>
  <c r="K1229" i="10" s="1"/>
  <c r="K1140" i="10" a="1"/>
  <c r="K1140" i="10" s="1"/>
  <c r="K1091" i="10" a="1"/>
  <c r="K1091" i="10" s="1"/>
  <c r="K1019" i="10" a="1"/>
  <c r="K1019" i="10" s="1"/>
  <c r="K1391" i="10" a="1"/>
  <c r="K1391" i="10" s="1"/>
  <c r="K1220" i="10" a="1"/>
  <c r="K1220" i="10" s="1"/>
  <c r="K1096" i="10" a="1"/>
  <c r="K1096" i="10" s="1"/>
  <c r="K1031" i="10" a="1"/>
  <c r="K1031" i="10" s="1"/>
  <c r="K967" i="10" a="1"/>
  <c r="K967" i="10" s="1"/>
  <c r="K1426" i="10" a="1"/>
  <c r="K1426" i="10" s="1"/>
  <c r="K1345" i="10" a="1"/>
  <c r="K1345" i="10" s="1"/>
  <c r="K1244" i="10" a="1"/>
  <c r="K1244" i="10" s="1"/>
  <c r="K1150" i="10" a="1"/>
  <c r="K1150" i="10" s="1"/>
  <c r="K1084" i="10" a="1"/>
  <c r="K1084" i="10" s="1"/>
  <c r="K1024" i="10" a="1"/>
  <c r="K1024" i="10" s="1"/>
  <c r="K1367" i="10" a="1"/>
  <c r="K1367" i="10" s="1"/>
  <c r="K1279" i="10" a="1"/>
  <c r="K1279" i="10" s="1"/>
  <c r="K1148" i="10" a="1"/>
  <c r="K1148" i="10" s="1"/>
  <c r="K1087" i="10" a="1"/>
  <c r="K1087" i="10" s="1"/>
  <c r="K1320" i="10" a="1"/>
  <c r="K1320" i="10" s="1"/>
  <c r="K1197" i="10" a="1"/>
  <c r="K1197" i="10" s="1"/>
  <c r="K1416" i="10" a="1"/>
  <c r="K1416" i="10" s="1"/>
  <c r="K1260" i="10" a="1"/>
  <c r="K1260" i="10" s="1"/>
  <c r="K1146" i="10" a="1"/>
  <c r="K1146" i="10" s="1"/>
  <c r="K1103" i="10" a="1"/>
  <c r="K1103" i="10" s="1"/>
  <c r="K1048" i="10" a="1"/>
  <c r="K1048" i="10" s="1"/>
  <c r="K1410" i="10" a="1"/>
  <c r="K1410" i="10" s="1"/>
  <c r="K1243" i="10" a="1"/>
  <c r="K1243" i="10" s="1"/>
  <c r="K1122" i="10" a="1"/>
  <c r="K1122" i="10" s="1"/>
  <c r="K1371" i="10" a="1"/>
  <c r="K1371" i="10" s="1"/>
  <c r="K1166" i="10" a="1"/>
  <c r="K1166" i="10" s="1"/>
  <c r="K1090" i="10" a="1"/>
  <c r="K1090" i="10" s="1"/>
  <c r="K961" i="10" a="1"/>
  <c r="K961" i="10" s="1"/>
  <c r="K924" i="10" a="1"/>
  <c r="K924" i="10" s="1"/>
  <c r="K864" i="10" a="1"/>
  <c r="K864" i="10" s="1"/>
  <c r="K814" i="10" a="1"/>
  <c r="K814" i="10" s="1"/>
  <c r="K756" i="10" a="1"/>
  <c r="K756" i="10" s="1"/>
  <c r="K668" i="10" a="1"/>
  <c r="K668" i="10" s="1"/>
  <c r="K1083" i="10" a="1"/>
  <c r="K1083" i="10" s="1"/>
  <c r="K954" i="10" a="1"/>
  <c r="K954" i="10" s="1"/>
  <c r="K892" i="10" a="1"/>
  <c r="K892" i="10" s="1"/>
  <c r="K837" i="10" a="1"/>
  <c r="K837" i="10" s="1"/>
  <c r="K735" i="10" a="1"/>
  <c r="K735" i="10" s="1"/>
  <c r="K650" i="10" a="1"/>
  <c r="K650" i="10" s="1"/>
  <c r="K1054" i="10" a="1"/>
  <c r="K1054" i="10" s="1"/>
  <c r="K942" i="10" a="1"/>
  <c r="K942" i="10" s="1"/>
  <c r="K860" i="10" a="1"/>
  <c r="K860" i="10" s="1"/>
  <c r="K780" i="10" a="1"/>
  <c r="K780" i="10" s="1"/>
  <c r="K733" i="10" a="1"/>
  <c r="K733" i="10" s="1"/>
  <c r="K664" i="10" a="1"/>
  <c r="K664" i="10" s="1"/>
  <c r="K1029" i="10" a="1"/>
  <c r="K1029" i="10" s="1"/>
  <c r="K938" i="10" a="1"/>
  <c r="K938" i="10" s="1"/>
  <c r="K883" i="10" a="1"/>
  <c r="K883" i="10" s="1"/>
  <c r="K810" i="10" a="1"/>
  <c r="K810" i="10" s="1"/>
  <c r="K994" i="10" a="1"/>
  <c r="K994" i="10" s="1"/>
  <c r="K898" i="10" a="1"/>
  <c r="K898" i="10" s="1"/>
  <c r="K840" i="10" a="1"/>
  <c r="K840" i="10" s="1"/>
  <c r="K1042" i="10" a="1"/>
  <c r="K1042" i="10" s="1"/>
  <c r="K953" i="10" a="1"/>
  <c r="K953" i="10" s="1"/>
  <c r="K896" i="10" a="1"/>
  <c r="K896" i="10" s="1"/>
  <c r="K852" i="10" a="1"/>
  <c r="K852" i="10" s="1"/>
  <c r="K1028" i="10" a="1"/>
  <c r="K1028" i="10" s="1"/>
  <c r="K945" i="10" a="1"/>
  <c r="K945" i="10" s="1"/>
  <c r="K859" i="10" a="1"/>
  <c r="K859" i="10" s="1"/>
  <c r="K1080" i="10" a="1"/>
  <c r="K1080" i="10" s="1"/>
  <c r="K921" i="10" a="1"/>
  <c r="K921" i="10" s="1"/>
  <c r="K857" i="10" a="1"/>
  <c r="K857" i="10" s="1"/>
  <c r="K793" i="10" a="1"/>
  <c r="K793" i="10" s="1"/>
  <c r="K714" i="10" a="1"/>
  <c r="K714" i="10" s="1"/>
  <c r="K682" i="10" a="1"/>
  <c r="K682" i="10" s="1"/>
  <c r="K788" i="10" a="1"/>
  <c r="K788" i="10" s="1"/>
  <c r="K677" i="10" a="1"/>
  <c r="K677" i="10" s="1"/>
  <c r="K546" i="10" a="1"/>
  <c r="K546" i="10" s="1"/>
  <c r="K499" i="10" a="1"/>
  <c r="K499" i="10" s="1"/>
  <c r="K427" i="10" a="1"/>
  <c r="K427" i="10" s="1"/>
  <c r="K801" i="10" a="1"/>
  <c r="K801" i="10" s="1"/>
  <c r="K704" i="10" a="1"/>
  <c r="K704" i="10" s="1"/>
  <c r="K623" i="10" a="1"/>
  <c r="K623" i="10" s="1"/>
  <c r="K563" i="10" a="1"/>
  <c r="K563" i="10" s="1"/>
  <c r="K509" i="10" a="1"/>
  <c r="K509" i="10" s="1"/>
  <c r="K463" i="10" a="1"/>
  <c r="K463" i="10" s="1"/>
  <c r="K420" i="10" a="1"/>
  <c r="K420" i="10" s="1"/>
  <c r="K384" i="10" a="1"/>
  <c r="K384" i="10" s="1"/>
  <c r="K340" i="10" a="1"/>
  <c r="K340" i="10" s="1"/>
  <c r="K693" i="10" a="1"/>
  <c r="K693" i="10" s="1"/>
  <c r="K614" i="10" a="1"/>
  <c r="K614" i="10" s="1"/>
  <c r="K542" i="10" a="1"/>
  <c r="K542" i="10" s="1"/>
  <c r="K477" i="10" a="1"/>
  <c r="K477" i="10" s="1"/>
  <c r="K435" i="10" a="1"/>
  <c r="K435" i="10" s="1"/>
  <c r="K345" i="10" a="1"/>
  <c r="K345" i="10" s="1"/>
  <c r="K301" i="10" a="1"/>
  <c r="K301" i="10" s="1"/>
  <c r="K743" i="10" a="1"/>
  <c r="K743" i="10" s="1"/>
  <c r="K602" i="10" a="1"/>
  <c r="K602" i="10" s="1"/>
  <c r="K507" i="10" a="1"/>
  <c r="K507" i="10" s="1"/>
  <c r="K720" i="10" a="1"/>
  <c r="K720" i="10" s="1"/>
  <c r="K637" i="10" a="1"/>
  <c r="K637" i="10" s="1"/>
  <c r="K552" i="10" a="1"/>
  <c r="K552" i="10" s="1"/>
  <c r="K512" i="10" a="1"/>
  <c r="K512" i="10" s="1"/>
  <c r="K683" i="10" a="1"/>
  <c r="K683" i="10" s="1"/>
  <c r="K591" i="10" a="1"/>
  <c r="K591" i="10" s="1"/>
  <c r="K505" i="10" a="1"/>
  <c r="K505" i="10" s="1"/>
  <c r="K747" i="10" a="1"/>
  <c r="K747" i="10" s="1"/>
  <c r="K655" i="10" a="1"/>
  <c r="K655" i="10" s="1"/>
  <c r="K572" i="10" a="1"/>
  <c r="K572" i="10" s="1"/>
  <c r="K527" i="10" a="1"/>
  <c r="K527" i="10" s="1"/>
  <c r="K750" i="10" a="1"/>
  <c r="K750" i="10" s="1"/>
  <c r="K585" i="10" a="1"/>
  <c r="K585" i="10" s="1"/>
  <c r="K486" i="10" a="1"/>
  <c r="K486" i="10" s="1"/>
  <c r="K409" i="10" a="1"/>
  <c r="K409" i="10" s="1"/>
  <c r="K358" i="10" a="1"/>
  <c r="K358" i="10" s="1"/>
  <c r="K433" i="10" a="1"/>
  <c r="K433" i="10" s="1"/>
  <c r="K346" i="10" a="1"/>
  <c r="K346" i="10" s="1"/>
  <c r="K294" i="10" a="1"/>
  <c r="K294" i="10" s="1"/>
  <c r="K236" i="10" a="1"/>
  <c r="K236" i="10" s="1"/>
  <c r="K162" i="10" a="1"/>
  <c r="K162" i="10" s="1"/>
  <c r="K71" i="10" a="1"/>
  <c r="K71" i="10" s="1"/>
  <c r="K11" i="10" a="1"/>
  <c r="K11" i="10" s="1"/>
  <c r="K329" i="10" a="1"/>
  <c r="K329" i="10" s="1"/>
  <c r="K279" i="10" a="1"/>
  <c r="K279" i="10" s="1"/>
  <c r="K215" i="10" a="1"/>
  <c r="K215" i="10" s="1"/>
  <c r="K167" i="10" a="1"/>
  <c r="K167" i="10" s="1"/>
  <c r="K108" i="10" a="1"/>
  <c r="K108" i="10" s="1"/>
  <c r="K35" i="10" a="1"/>
  <c r="K35" i="10" s="1"/>
  <c r="K103" i="10" a="1"/>
  <c r="K103" i="10" s="1"/>
  <c r="K64" i="10" a="1"/>
  <c r="K64" i="10" s="1"/>
  <c r="K1448" i="10" a="1"/>
  <c r="K1448" i="10" s="1"/>
  <c r="K1397" i="10" a="1"/>
  <c r="K1397" i="10" s="1"/>
  <c r="K1343" i="10" a="1"/>
  <c r="K1343" i="10" s="1"/>
  <c r="K1292" i="10" a="1"/>
  <c r="K1292" i="10" s="1"/>
  <c r="K1225" i="10" a="1"/>
  <c r="K1225" i="10" s="1"/>
  <c r="K1444" i="10" a="1"/>
  <c r="K1444" i="10" s="1"/>
  <c r="K1390" i="10" a="1"/>
  <c r="K1390" i="10" s="1"/>
  <c r="K1366" i="10" a="1"/>
  <c r="K1366" i="10" s="1"/>
  <c r="K1299" i="10" a="1"/>
  <c r="K1299" i="10" s="1"/>
  <c r="K1248" i="10" a="1"/>
  <c r="K1248" i="10" s="1"/>
  <c r="K1177" i="10" a="1"/>
  <c r="K1177" i="10" s="1"/>
  <c r="K1364" i="10" a="1"/>
  <c r="K1364" i="10" s="1"/>
  <c r="K1274" i="10" a="1"/>
  <c r="K1274" i="10" s="1"/>
  <c r="K1198" i="10" a="1"/>
  <c r="K1198" i="10" s="1"/>
  <c r="K1163" i="10" a="1"/>
  <c r="K1163" i="10" s="1"/>
  <c r="K1453" i="10" a="1"/>
  <c r="K1453" i="10" s="1"/>
  <c r="K1400" i="10" a="1"/>
  <c r="K1400" i="10" s="1"/>
  <c r="K1351" i="10" a="1"/>
  <c r="K1351" i="10" s="1"/>
  <c r="K1291" i="10" a="1"/>
  <c r="K1291" i="10" s="1"/>
  <c r="K1217" i="10" a="1"/>
  <c r="K1217" i="10" s="1"/>
  <c r="K1443" i="10" a="1"/>
  <c r="K1443" i="10" s="1"/>
  <c r="K1454" i="10" a="1"/>
  <c r="K1454" i="10" s="1"/>
  <c r="K1300" i="10" a="1"/>
  <c r="K1300" i="10" s="1"/>
  <c r="K1218" i="10" a="1"/>
  <c r="K1218" i="10" s="1"/>
  <c r="K1137" i="10" a="1"/>
  <c r="K1137" i="10" s="1"/>
  <c r="K1086" i="10" a="1"/>
  <c r="K1086" i="10" s="1"/>
  <c r="K1014" i="10" a="1"/>
  <c r="K1014" i="10" s="1"/>
  <c r="K1365" i="10" a="1"/>
  <c r="K1365" i="10" s="1"/>
  <c r="K1168" i="10" a="1"/>
  <c r="K1168" i="10" s="1"/>
  <c r="K1089" i="10" a="1"/>
  <c r="K1089" i="10" s="1"/>
  <c r="K1017" i="10" a="1"/>
  <c r="K1017" i="10" s="1"/>
  <c r="K960" i="10" a="1"/>
  <c r="K960" i="10" s="1"/>
  <c r="K1414" i="10" a="1"/>
  <c r="K1414" i="10" s="1"/>
  <c r="K1340" i="10" a="1"/>
  <c r="K1340" i="10" s="1"/>
  <c r="K1239" i="10" a="1"/>
  <c r="K1239" i="10" s="1"/>
  <c r="K1145" i="10" a="1"/>
  <c r="K1145" i="10" s="1"/>
  <c r="K1077" i="10" a="1"/>
  <c r="K1077" i="10" s="1"/>
  <c r="K1010" i="10" a="1"/>
  <c r="K1010" i="10" s="1"/>
  <c r="K1347" i="10" a="1"/>
  <c r="K1347" i="10" s="1"/>
  <c r="K1267" i="10" a="1"/>
  <c r="K1267" i="10" s="1"/>
  <c r="K1138" i="10" a="1"/>
  <c r="K1138" i="10" s="1"/>
  <c r="K1408" i="10" a="1"/>
  <c r="K1408" i="10" s="1"/>
  <c r="K1273" i="10" a="1"/>
  <c r="K1273" i="10" s="1"/>
  <c r="K1193" i="10" a="1"/>
  <c r="K1193" i="10" s="1"/>
  <c r="K1378" i="10" a="1"/>
  <c r="K1378" i="10" s="1"/>
  <c r="K1249" i="10" a="1"/>
  <c r="K1249" i="10" s="1"/>
  <c r="K1136" i="10" a="1"/>
  <c r="K1136" i="10" s="1"/>
  <c r="K1100" i="10" a="1"/>
  <c r="K1100" i="10" s="1"/>
  <c r="K1046" i="10" a="1"/>
  <c r="K1046" i="10" s="1"/>
  <c r="K1389" i="10" a="1"/>
  <c r="K1389" i="10" s="1"/>
  <c r="K1240" i="10" a="1"/>
  <c r="K1240" i="10" s="1"/>
  <c r="K1106" i="10" a="1"/>
  <c r="K1106" i="10" s="1"/>
  <c r="K1328" i="10" a="1"/>
  <c r="K1328" i="10" s="1"/>
  <c r="K1153" i="10" a="1"/>
  <c r="K1153" i="10" s="1"/>
  <c r="K1027" i="10" a="1"/>
  <c r="K1027" i="10" s="1"/>
  <c r="K952" i="10" a="1"/>
  <c r="K952" i="10" s="1"/>
  <c r="K909" i="10" a="1"/>
  <c r="K909" i="10" s="1"/>
  <c r="K862" i="10" a="1"/>
  <c r="K862" i="10" s="1"/>
  <c r="K807" i="10" a="1"/>
  <c r="K807" i="10" s="1"/>
  <c r="K746" i="10" a="1"/>
  <c r="K746" i="10" s="1"/>
  <c r="K659" i="10" a="1"/>
  <c r="K659" i="10" s="1"/>
  <c r="K1072" i="10" a="1"/>
  <c r="K1072" i="10" s="1"/>
  <c r="K950" i="10" a="1"/>
  <c r="K950" i="10" s="1"/>
  <c r="K890" i="10" a="1"/>
  <c r="K890" i="10" s="1"/>
  <c r="K828" i="10" a="1"/>
  <c r="K828" i="10" s="1"/>
  <c r="K728" i="10" a="1"/>
  <c r="K728" i="10" s="1"/>
  <c r="K640" i="10" a="1"/>
  <c r="K640" i="10" s="1"/>
  <c r="K1043" i="10" a="1"/>
  <c r="K1043" i="10" s="1"/>
  <c r="K927" i="10" a="1"/>
  <c r="K927" i="10" s="1"/>
  <c r="K844" i="10" a="1"/>
  <c r="K844" i="10" s="1"/>
  <c r="K775" i="10" a="1"/>
  <c r="K775" i="10" s="1"/>
  <c r="K731" i="10" a="1"/>
  <c r="K731" i="10" s="1"/>
  <c r="K657" i="10" a="1"/>
  <c r="K657" i="10" s="1"/>
  <c r="K1026" i="10" a="1"/>
  <c r="K1026" i="10" s="1"/>
  <c r="K922" i="10" a="1"/>
  <c r="K922" i="10" s="1"/>
  <c r="K867" i="10" a="1"/>
  <c r="K867" i="10" s="1"/>
  <c r="K1092" i="10" a="1"/>
  <c r="K1092" i="10" s="1"/>
  <c r="K964" i="10" a="1"/>
  <c r="K964" i="10" s="1"/>
  <c r="K893" i="10" a="1"/>
  <c r="K893" i="10" s="1"/>
  <c r="K833" i="10" a="1"/>
  <c r="K833" i="10" s="1"/>
  <c r="K1037" i="10" a="1"/>
  <c r="K1037" i="10" s="1"/>
  <c r="K947" i="10" a="1"/>
  <c r="K947" i="10" s="1"/>
  <c r="K891" i="10" a="1"/>
  <c r="K891" i="10" s="1"/>
  <c r="K845" i="10" a="1"/>
  <c r="K845" i="10" s="1"/>
  <c r="K1009" i="10" a="1"/>
  <c r="K1009" i="10" s="1"/>
  <c r="K943" i="10" a="1"/>
  <c r="K943" i="10" s="1"/>
  <c r="K843" i="10" a="1"/>
  <c r="K843" i="10" s="1"/>
  <c r="K1066" i="10" a="1"/>
  <c r="K1066" i="10" s="1"/>
  <c r="K914" i="10" a="1"/>
  <c r="K914" i="10" s="1"/>
  <c r="K850" i="10" a="1"/>
  <c r="K850" i="10" s="1"/>
  <c r="K772" i="10" a="1"/>
  <c r="K772" i="10" s="1"/>
  <c r="K712" i="10" a="1"/>
  <c r="K712" i="10" s="1"/>
  <c r="K670" i="10" a="1"/>
  <c r="K670" i="10" s="1"/>
  <c r="K785" i="10" a="1"/>
  <c r="K785" i="10" s="1"/>
  <c r="K672" i="10" a="1"/>
  <c r="K672" i="10" s="1"/>
  <c r="K539" i="10" a="1"/>
  <c r="K539" i="10" s="1"/>
  <c r="K497" i="10" a="1"/>
  <c r="K497" i="10" s="1"/>
  <c r="K412" i="10" a="1"/>
  <c r="K412" i="10" s="1"/>
  <c r="K771" i="10" a="1"/>
  <c r="K771" i="10" s="1"/>
  <c r="K688" i="10" a="1"/>
  <c r="K688" i="10" s="1"/>
  <c r="K612" i="10" a="1"/>
  <c r="K612" i="10" s="1"/>
  <c r="K561" i="10" a="1"/>
  <c r="K561" i="10" s="1"/>
  <c r="K504" i="10" a="1"/>
  <c r="K504" i="10" s="1"/>
  <c r="K461" i="10" a="1"/>
  <c r="K461" i="10" s="1"/>
  <c r="K415" i="10" a="1"/>
  <c r="K415" i="10" s="1"/>
  <c r="K379" i="10" a="1"/>
  <c r="K379" i="10" s="1"/>
  <c r="K338" i="10" a="1"/>
  <c r="K338" i="10" s="1"/>
  <c r="K690" i="10" a="1"/>
  <c r="K690" i="10" s="1"/>
  <c r="K606" i="10" a="1"/>
  <c r="K606" i="10" s="1"/>
  <c r="K537" i="10" a="1"/>
  <c r="K537" i="10" s="1"/>
  <c r="K475" i="10" a="1"/>
  <c r="K475" i="10" s="1"/>
  <c r="K428" i="10" a="1"/>
  <c r="K428" i="10" s="1"/>
  <c r="K336" i="10" a="1"/>
  <c r="K336" i="10" s="1"/>
  <c r="K284" i="10" a="1"/>
  <c r="K284" i="10" s="1"/>
  <c r="K700" i="10" a="1"/>
  <c r="K700" i="10" s="1"/>
  <c r="K600" i="10" a="1"/>
  <c r="K600" i="10" s="1"/>
  <c r="K500" i="10" a="1"/>
  <c r="K500" i="10" s="1"/>
  <c r="K717" i="10" a="1"/>
  <c r="K717" i="10" s="1"/>
  <c r="K611" i="10" a="1"/>
  <c r="K611" i="10" s="1"/>
  <c r="K545" i="10" a="1"/>
  <c r="K545" i="10" s="1"/>
  <c r="K808" i="10" a="1"/>
  <c r="K808" i="10" s="1"/>
  <c r="K675" i="10" a="1"/>
  <c r="K675" i="10" s="1"/>
  <c r="K589" i="10" a="1"/>
  <c r="K589" i="10" s="1"/>
  <c r="K503" i="10" a="1"/>
  <c r="K503" i="10" s="1"/>
  <c r="K745" i="10" a="1"/>
  <c r="K745" i="10" s="1"/>
  <c r="K647" i="10" a="1"/>
  <c r="K647" i="10" s="1"/>
  <c r="K569" i="10" a="1"/>
  <c r="K569" i="10" s="1"/>
  <c r="K525" i="10" a="1"/>
  <c r="K525" i="10" s="1"/>
  <c r="K644" i="10" a="1"/>
  <c r="K644" i="10" s="1"/>
  <c r="K583" i="10" a="1"/>
  <c r="K583" i="10" s="1"/>
  <c r="K467" i="10" a="1"/>
  <c r="K467" i="10" s="1"/>
  <c r="K406" i="10" a="1"/>
  <c r="K406" i="10" s="1"/>
  <c r="K349" i="10" a="1"/>
  <c r="K349" i="10" s="1"/>
  <c r="K431" i="10" a="1"/>
  <c r="K431" i="10" s="1"/>
  <c r="K332" i="10" a="1"/>
  <c r="K332" i="10" s="1"/>
  <c r="K289" i="10" a="1"/>
  <c r="K289" i="10" s="1"/>
  <c r="K221" i="10" a="1"/>
  <c r="K221" i="10" s="1"/>
  <c r="K152" i="10" a="1"/>
  <c r="K152" i="10" s="1"/>
  <c r="K66" i="10" a="1"/>
  <c r="K66" i="10" s="1"/>
  <c r="K473" i="10" a="1"/>
  <c r="K473" i="10" s="1"/>
  <c r="K319" i="10" a="1"/>
  <c r="K319" i="10" s="1"/>
  <c r="K277" i="10" a="1"/>
  <c r="K277" i="10" s="1"/>
  <c r="K213" i="10" a="1"/>
  <c r="K213" i="10" s="1"/>
  <c r="K160" i="10" a="1"/>
  <c r="K160" i="10" s="1"/>
  <c r="K101" i="10" a="1"/>
  <c r="K101" i="10" s="1"/>
  <c r="K36" i="10" a="1"/>
  <c r="K36" i="10" s="1"/>
  <c r="K337" i="10" a="1"/>
  <c r="K337" i="10" s="1"/>
  <c r="K237" i="10" a="1"/>
  <c r="K237" i="10" s="1"/>
  <c r="K179" i="10" a="1"/>
  <c r="K179" i="10" s="1"/>
  <c r="K117" i="10" a="1"/>
  <c r="K117" i="10" s="1"/>
  <c r="K43" i="10" a="1"/>
  <c r="K43" i="10" s="1"/>
  <c r="K6" i="10" a="1"/>
  <c r="K6" i="10" s="1"/>
  <c r="K374" i="10" a="1"/>
  <c r="K374" i="10" s="1"/>
  <c r="K274" i="10" a="1"/>
  <c r="K274" i="10" s="1"/>
  <c r="K219" i="10" a="1"/>
  <c r="K219" i="10" s="1"/>
  <c r="K387" i="10" a="1"/>
  <c r="K387" i="10" s="1"/>
  <c r="K267" i="10" a="1"/>
  <c r="K267" i="10" s="1"/>
  <c r="K187" i="10" a="1"/>
  <c r="K187" i="10" s="1"/>
  <c r="K466" i="10" a="1"/>
  <c r="K466" i="10" s="1"/>
  <c r="K355" i="10" a="1"/>
  <c r="K355" i="10" s="1"/>
  <c r="K265" i="10" a="1"/>
  <c r="K265" i="10" s="1"/>
  <c r="K225" i="10" a="1"/>
  <c r="K225" i="10" s="1"/>
  <c r="K175" i="10" a="1"/>
  <c r="K175" i="10" s="1"/>
  <c r="K426" i="10" a="1"/>
  <c r="K426" i="10" s="1"/>
  <c r="K296" i="10" a="1"/>
  <c r="K296" i="10" s="1"/>
  <c r="K208" i="10" a="1"/>
  <c r="K208" i="10" s="1"/>
  <c r="K142" i="10" a="1"/>
  <c r="K142" i="10" s="1"/>
  <c r="K91" i="10" a="1"/>
  <c r="K91" i="10" s="1"/>
  <c r="K42" i="10" a="1"/>
  <c r="K42" i="10" s="1"/>
  <c r="K451" i="10" a="1"/>
  <c r="K451" i="10" s="1"/>
  <c r="K317" i="10" a="1"/>
  <c r="K317" i="10" s="1"/>
  <c r="K230" i="10" a="1"/>
  <c r="K230" i="10" s="1"/>
  <c r="K30" i="10" a="1"/>
  <c r="K30" i="10" s="1"/>
  <c r="K135" i="10" a="1"/>
  <c r="K135" i="10" s="1"/>
  <c r="K18" i="10" a="1"/>
  <c r="K18" i="10" s="1"/>
  <c r="K136" i="10" a="1"/>
  <c r="K136" i="10" s="1"/>
  <c r="K16" i="10" a="1"/>
  <c r="K16" i="10" s="1"/>
  <c r="K7" i="10" a="1"/>
  <c r="K7" i="10" s="1"/>
  <c r="K144" i="10" a="1"/>
  <c r="K144" i="10" s="1"/>
  <c r="K80" i="10" a="1"/>
  <c r="K80" i="10" s="1"/>
  <c r="K72" i="10" a="1"/>
  <c r="K72" i="10" s="1"/>
  <c r="K1423" i="10" a="1"/>
  <c r="K1423" i="10" s="1"/>
  <c r="K1361" i="10" a="1"/>
  <c r="K1361" i="10" s="1"/>
  <c r="K1283" i="10" a="1"/>
  <c r="K1283" i="10" s="1"/>
  <c r="K1212" i="10" a="1"/>
  <c r="K1212" i="10" s="1"/>
  <c r="K1417" i="10" a="1"/>
  <c r="K1417" i="10" s="1"/>
  <c r="K1359" i="10" a="1"/>
  <c r="K1359" i="10" s="1"/>
  <c r="K1263" i="10" a="1"/>
  <c r="K1263" i="10" s="1"/>
  <c r="K1206" i="10" a="1"/>
  <c r="K1206" i="10" s="1"/>
  <c r="K1346" i="10" a="1"/>
  <c r="K1346" i="10" s="1"/>
  <c r="K1246" i="10" a="1"/>
  <c r="K1246" i="10" s="1"/>
  <c r="K1169" i="10" a="1"/>
  <c r="K1169" i="10" s="1"/>
  <c r="K1451" i="10" a="1"/>
  <c r="K1451" i="10" s="1"/>
  <c r="K1393" i="10" a="1"/>
  <c r="K1393" i="10" s="1"/>
  <c r="K1311" i="10" a="1"/>
  <c r="K1311" i="10" s="1"/>
  <c r="K1215" i="10" a="1"/>
  <c r="K1215" i="10" s="1"/>
  <c r="K1437" i="10" a="1"/>
  <c r="K1437" i="10" s="1"/>
  <c r="K1333" i="10" a="1"/>
  <c r="K1333" i="10" s="1"/>
  <c r="K1209" i="10" a="1"/>
  <c r="K1209" i="10" s="1"/>
  <c r="K1116" i="10" a="1"/>
  <c r="K1116" i="10" s="1"/>
  <c r="K1052" i="10" a="1"/>
  <c r="K1052" i="10" s="1"/>
  <c r="K1330" i="10" a="1"/>
  <c r="K1330" i="10" s="1"/>
  <c r="K1130" i="10" a="1"/>
  <c r="K1130" i="10" s="1"/>
  <c r="K1040" i="10" a="1"/>
  <c r="K1040" i="10" s="1"/>
  <c r="K958" i="10" a="1"/>
  <c r="K958" i="10" s="1"/>
  <c r="K1385" i="10" a="1"/>
  <c r="K1385" i="10" s="1"/>
  <c r="K1256" i="10" a="1"/>
  <c r="K1256" i="10" s="1"/>
  <c r="K1143" i="10" a="1"/>
  <c r="K1143" i="10" s="1"/>
  <c r="K1060" i="10" a="1"/>
  <c r="K1060" i="10" s="1"/>
  <c r="K1420" i="10" a="1"/>
  <c r="K1420" i="10" s="1"/>
  <c r="K1264" i="10" a="1"/>
  <c r="K1264" i="10" s="1"/>
  <c r="K1117" i="10" a="1"/>
  <c r="K1117" i="10" s="1"/>
  <c r="K1339" i="10" a="1"/>
  <c r="K1339" i="10" s="1"/>
  <c r="K1190" i="10" a="1"/>
  <c r="K1190" i="10" s="1"/>
  <c r="K1326" i="10" a="1"/>
  <c r="K1326" i="10" s="1"/>
  <c r="K1159" i="10" a="1"/>
  <c r="K1159" i="10" s="1"/>
  <c r="K1097" i="10" a="1"/>
  <c r="K1097" i="10" s="1"/>
  <c r="K1013" i="10" a="1"/>
  <c r="K1013" i="10" s="1"/>
  <c r="K1298" i="10" a="1"/>
  <c r="K1298" i="10" s="1"/>
  <c r="K1076" i="10" a="1"/>
  <c r="K1076" i="10" s="1"/>
  <c r="K1268" i="10" a="1"/>
  <c r="K1268" i="10" s="1"/>
  <c r="K1118" i="10" a="1"/>
  <c r="K1118" i="10" s="1"/>
  <c r="K948" i="10" a="1"/>
  <c r="K948" i="10" s="1"/>
  <c r="K897" i="10" a="1"/>
  <c r="K897" i="10" s="1"/>
  <c r="K821" i="10" a="1"/>
  <c r="K821" i="10" s="1"/>
  <c r="K737" i="10" a="1"/>
  <c r="K737" i="10" s="1"/>
  <c r="K633" i="10" a="1"/>
  <c r="K633" i="10" s="1"/>
  <c r="K995" i="10" a="1"/>
  <c r="K995" i="10" s="1"/>
  <c r="K882" i="10" a="1"/>
  <c r="K882" i="10" s="1"/>
  <c r="K789" i="10" a="1"/>
  <c r="K789" i="10" s="1"/>
  <c r="K673" i="10" a="1"/>
  <c r="K673" i="10" s="1"/>
  <c r="K1035" i="10" a="1"/>
  <c r="K1035" i="10" s="1"/>
  <c r="K888" i="10" a="1"/>
  <c r="K888" i="10" s="1"/>
  <c r="K796" i="10" a="1"/>
  <c r="K796" i="10" s="1"/>
  <c r="K726" i="10" a="1"/>
  <c r="K726" i="10" s="1"/>
  <c r="K638" i="10" a="1"/>
  <c r="K638" i="10" s="1"/>
  <c r="K981" i="10" a="1"/>
  <c r="K981" i="10" s="1"/>
  <c r="K858" i="10" a="1"/>
  <c r="K858" i="10" s="1"/>
  <c r="K1034" i="10" a="1"/>
  <c r="K1034" i="10" s="1"/>
  <c r="K925" i="10" a="1"/>
  <c r="K925" i="10" s="1"/>
  <c r="K831" i="10" a="1"/>
  <c r="K831" i="10" s="1"/>
  <c r="K978" i="10" a="1"/>
  <c r="K978" i="10" s="1"/>
  <c r="K906" i="10" a="1"/>
  <c r="K906" i="10" s="1"/>
  <c r="K838" i="10" a="1"/>
  <c r="K838" i="10" s="1"/>
  <c r="K985" i="10" a="1"/>
  <c r="K985" i="10" s="1"/>
  <c r="K879" i="10" a="1"/>
  <c r="K879" i="10" s="1"/>
  <c r="K1044" i="10" a="1"/>
  <c r="K1044" i="10" s="1"/>
  <c r="K887" i="10" a="1"/>
  <c r="K887" i="10" s="1"/>
  <c r="K809" i="10" a="1"/>
  <c r="K809" i="10" s="1"/>
  <c r="K705" i="10" a="1"/>
  <c r="K705" i="10" s="1"/>
  <c r="K654" i="10" a="1"/>
  <c r="K654" i="10" s="1"/>
  <c r="K724" i="10" a="1"/>
  <c r="K724" i="10" s="1"/>
  <c r="K530" i="10" a="1"/>
  <c r="K530" i="10" s="1"/>
  <c r="K472" i="10" a="1"/>
  <c r="K472" i="10" s="1"/>
  <c r="K356" i="10" a="1"/>
  <c r="K356" i="10" s="1"/>
  <c r="K674" i="10" a="1"/>
  <c r="K674" i="10" s="1"/>
  <c r="K592" i="10" a="1"/>
  <c r="K592" i="10" s="1"/>
  <c r="K528" i="10" a="1"/>
  <c r="K528" i="10" s="1"/>
  <c r="K443" i="10" a="1"/>
  <c r="K443" i="10" s="1"/>
  <c r="K400" i="10" a="1"/>
  <c r="K400" i="10" s="1"/>
  <c r="K352" i="10" a="1"/>
  <c r="K352" i="10" s="1"/>
  <c r="K679" i="10" a="1"/>
  <c r="K679" i="10" s="1"/>
  <c r="K577" i="10" a="1"/>
  <c r="K577" i="10" s="1"/>
  <c r="K522" i="10" a="1"/>
  <c r="K522" i="10" s="1"/>
  <c r="K410" i="10" a="1"/>
  <c r="K410" i="10" s="1"/>
  <c r="K326" i="10" a="1"/>
  <c r="K326" i="10" s="1"/>
  <c r="K765" i="10" a="1"/>
  <c r="K765" i="10" s="1"/>
  <c r="K584" i="10" a="1"/>
  <c r="K584" i="10" s="1"/>
  <c r="K776" i="10" a="1"/>
  <c r="K776" i="10" s="1"/>
  <c r="K665" i="10" a="1"/>
  <c r="K665" i="10" s="1"/>
  <c r="K531" i="10" a="1"/>
  <c r="K531" i="10" s="1"/>
  <c r="K786" i="10" a="1"/>
  <c r="K786" i="10" s="1"/>
  <c r="K609" i="10" a="1"/>
  <c r="K609" i="10" s="1"/>
  <c r="K496" i="10" a="1"/>
  <c r="K496" i="10" s="1"/>
  <c r="K713" i="10" a="1"/>
  <c r="K713" i="10" s="1"/>
  <c r="K576" i="10" a="1"/>
  <c r="K576" i="10" s="1"/>
  <c r="K523" i="10" a="1"/>
  <c r="K523" i="10" s="1"/>
  <c r="K628" i="10" a="1"/>
  <c r="K628" i="10" s="1"/>
  <c r="K532" i="10" a="1"/>
  <c r="K532" i="10" s="1"/>
  <c r="K397" i="10" a="1"/>
  <c r="K397" i="10" s="1"/>
  <c r="K316" i="10" a="1"/>
  <c r="K316" i="10" s="1"/>
  <c r="K351" i="10" a="1"/>
  <c r="K351" i="10" s="1"/>
  <c r="K275" i="10" a="1"/>
  <c r="K275" i="10" s="1"/>
  <c r="K201" i="10" a="1"/>
  <c r="K201" i="10" s="1"/>
  <c r="K104" i="10" a="1"/>
  <c r="K104" i="10" s="1"/>
  <c r="K462" i="10" a="1"/>
  <c r="K462" i="10" s="1"/>
  <c r="K291" i="10" a="1"/>
  <c r="K291" i="10" s="1"/>
  <c r="K233" i="10" a="1"/>
  <c r="K233" i="10" s="1"/>
  <c r="K157" i="10" a="1"/>
  <c r="K157" i="10" s="1"/>
  <c r="K87" i="10" a="1"/>
  <c r="K87" i="10" s="1"/>
  <c r="K401" i="10" a="1"/>
  <c r="K401" i="10" s="1"/>
  <c r="K269" i="10" a="1"/>
  <c r="K269" i="10" s="1"/>
  <c r="K196" i="10" a="1"/>
  <c r="K196" i="10" s="1"/>
  <c r="K129" i="10" a="1"/>
  <c r="K129" i="10" s="1"/>
  <c r="K58" i="10" a="1"/>
  <c r="K58" i="10" s="1"/>
  <c r="K481" i="10" a="1"/>
  <c r="K481" i="10" s="1"/>
  <c r="K350" i="10" a="1"/>
  <c r="K350" i="10" s="1"/>
  <c r="K245" i="10" a="1"/>
  <c r="K245" i="10" s="1"/>
  <c r="K182" i="10" a="1"/>
  <c r="K182" i="10" s="1"/>
  <c r="K299" i="10" a="1"/>
  <c r="K299" i="10" s="1"/>
  <c r="K197" i="10" a="1"/>
  <c r="K197" i="10" s="1"/>
  <c r="K469" i="10" a="1"/>
  <c r="K469" i="10" s="1"/>
  <c r="K344" i="10" a="1"/>
  <c r="K344" i="10" s="1"/>
  <c r="K257" i="10" a="1"/>
  <c r="K257" i="10" s="1"/>
  <c r="K203" i="10" a="1"/>
  <c r="K203" i="10" s="1"/>
  <c r="K446" i="10" a="1"/>
  <c r="K446" i="10" s="1"/>
  <c r="K357" i="10" a="1"/>
  <c r="K357" i="10" s="1"/>
  <c r="K217" i="10" a="1"/>
  <c r="K217" i="10" s="1"/>
  <c r="K149" i="10" a="1"/>
  <c r="K149" i="10" s="1"/>
  <c r="K89" i="10" a="1"/>
  <c r="K89" i="10" s="1"/>
  <c r="K21" i="10" a="1"/>
  <c r="K21" i="10" s="1"/>
  <c r="K380" i="10" a="1"/>
  <c r="K380" i="10" s="1"/>
  <c r="K263" i="10" a="1"/>
  <c r="K263" i="10" s="1"/>
  <c r="K181" i="10" a="1"/>
  <c r="K181" i="10" s="1"/>
  <c r="K122" i="10" a="1"/>
  <c r="K122" i="10" s="1"/>
  <c r="K170" i="10" a="1"/>
  <c r="K170" i="10" s="1"/>
  <c r="K48" i="10" a="1"/>
  <c r="K48" i="10" s="1"/>
  <c r="K132" i="10" a="1"/>
  <c r="K132" i="10" s="1"/>
  <c r="K1329" i="10" a="1"/>
  <c r="K1329" i="10" s="1"/>
  <c r="K1202" i="10" a="1"/>
  <c r="K1202" i="10" s="1"/>
  <c r="K1282" i="10" a="1"/>
  <c r="K1282" i="10" s="1"/>
  <c r="K1098" i="10" a="1"/>
  <c r="K1098" i="10" s="1"/>
  <c r="K1005" i="10" a="1"/>
  <c r="K1005" i="10" s="1"/>
  <c r="K1121" i="10" a="1"/>
  <c r="K1121" i="10" s="1"/>
  <c r="K1255" i="10" a="1"/>
  <c r="K1255" i="10" s="1"/>
  <c r="K1078" i="10" a="1"/>
  <c r="K1078" i="10" s="1"/>
  <c r="K1178" i="10" a="1"/>
  <c r="K1178" i="10" s="1"/>
  <c r="K800" i="10" a="1"/>
  <c r="K800" i="10" s="1"/>
  <c r="K751" i="10" a="1"/>
  <c r="K751" i="10" s="1"/>
  <c r="K759" i="10" a="1"/>
  <c r="K759" i="10" s="1"/>
  <c r="K826" i="10" a="1"/>
  <c r="K826" i="10" s="1"/>
  <c r="K957" i="10" a="1"/>
  <c r="K957" i="10" s="1"/>
  <c r="K818" i="10" a="1"/>
  <c r="K818" i="10" s="1"/>
  <c r="K699" i="10" a="1"/>
  <c r="K699" i="10" s="1"/>
  <c r="K738" i="10" a="1"/>
  <c r="K738" i="10" s="1"/>
  <c r="K437" i="10" a="1"/>
  <c r="K437" i="10" s="1"/>
  <c r="K568" i="10" a="1"/>
  <c r="K568" i="10" s="1"/>
  <c r="K653" i="10" a="1"/>
  <c r="K653" i="10" s="1"/>
  <c r="K711" i="10" a="1"/>
  <c r="K711" i="10" s="1"/>
  <c r="K548" i="10" a="1"/>
  <c r="K548" i="10" s="1"/>
  <c r="K375" i="10" a="1"/>
  <c r="K375" i="10" s="1"/>
  <c r="K55" i="10" a="1"/>
  <c r="K55" i="10" s="1"/>
  <c r="K134" i="10" a="1"/>
  <c r="K134" i="10" s="1"/>
  <c r="K165" i="10" a="1"/>
  <c r="K165" i="10" s="1"/>
  <c r="K297" i="10" a="1"/>
  <c r="K297" i="10" s="1"/>
  <c r="K413" i="10" a="1"/>
  <c r="K413" i="10" s="1"/>
  <c r="K429" i="10" a="1"/>
  <c r="K429" i="10" s="1"/>
  <c r="K73" i="10" a="1"/>
  <c r="K73" i="10" s="1"/>
  <c r="K67" i="10" a="1"/>
  <c r="K67" i="10" s="1"/>
  <c r="K88" i="10" a="1"/>
  <c r="K88" i="10" s="1"/>
  <c r="K1392" i="10" a="1"/>
  <c r="K1392" i="10" s="1"/>
  <c r="K1379" i="10" a="1"/>
  <c r="K1379" i="10" s="1"/>
  <c r="K1297" i="10" a="1"/>
  <c r="K1297" i="10" s="1"/>
  <c r="K1266" i="10" a="1"/>
  <c r="K1266" i="10" s="1"/>
  <c r="K1189" i="10" a="1"/>
  <c r="K1189" i="10" s="1"/>
  <c r="K923" i="10" a="1"/>
  <c r="K923" i="10" s="1"/>
  <c r="K998" i="10" a="1"/>
  <c r="K998" i="10" s="1"/>
  <c r="K1112" i="10" a="1"/>
  <c r="K1112" i="10" s="1"/>
  <c r="K1151" i="10" a="1"/>
  <c r="K1151" i="10" s="1"/>
  <c r="K846" i="10" a="1"/>
  <c r="K846" i="10" s="1"/>
  <c r="K851" i="10" a="1"/>
  <c r="K851" i="10" s="1"/>
  <c r="K835" i="10" a="1"/>
  <c r="K835" i="10" s="1"/>
  <c r="K951" i="10" a="1"/>
  <c r="K951" i="10" s="1"/>
  <c r="K881" i="10" a="1"/>
  <c r="K881" i="10" s="1"/>
  <c r="K848" i="10" a="1"/>
  <c r="K848" i="10" s="1"/>
  <c r="K513" i="10" a="1"/>
  <c r="K513" i="10" s="1"/>
  <c r="K491" i="10" a="1"/>
  <c r="K491" i="10" s="1"/>
  <c r="K535" i="10" a="1"/>
  <c r="K535" i="10" s="1"/>
  <c r="K547" i="10" a="1"/>
  <c r="K547" i="10" s="1"/>
  <c r="K562" i="10" a="1"/>
  <c r="K562" i="10" s="1"/>
  <c r="K778" i="10" a="1"/>
  <c r="K778" i="10" s="1"/>
  <c r="K315" i="10" a="1"/>
  <c r="K315" i="10" s="1"/>
  <c r="K256" i="10" a="1"/>
  <c r="K256" i="10" s="1"/>
  <c r="K353" i="10" a="1"/>
  <c r="K353" i="10" s="1"/>
  <c r="K416" i="10" a="1"/>
  <c r="K416" i="10" s="1"/>
  <c r="K146" i="10" a="1"/>
  <c r="K146" i="10" s="1"/>
  <c r="K418" i="10" a="1"/>
  <c r="K418" i="10" s="1"/>
  <c r="K471" i="10" a="1"/>
  <c r="K471" i="10" s="1"/>
  <c r="K65" i="10" a="1"/>
  <c r="K65" i="10" s="1"/>
  <c r="K1357" i="10" a="1"/>
  <c r="K1357" i="10" s="1"/>
  <c r="K689" i="10" a="1"/>
  <c r="K689" i="10" s="1"/>
  <c r="K912" i="10" a="1"/>
  <c r="K912" i="10" s="1"/>
  <c r="K817" i="10" a="1"/>
  <c r="K817" i="10" s="1"/>
  <c r="K1058" i="10" a="1"/>
  <c r="K1058" i="10" s="1"/>
  <c r="K811" i="10" a="1"/>
  <c r="K811" i="10" s="1"/>
  <c r="K758" i="10" a="1"/>
  <c r="K758" i="10" s="1"/>
  <c r="K630" i="10" a="1"/>
  <c r="K630" i="10" s="1"/>
  <c r="K718" i="10" a="1"/>
  <c r="K718" i="10" s="1"/>
  <c r="K627" i="10" a="1"/>
  <c r="K627" i="10" s="1"/>
  <c r="K634" i="10" a="1"/>
  <c r="K634" i="10" s="1"/>
  <c r="K560" i="10" a="1"/>
  <c r="K560" i="10" s="1"/>
  <c r="K313" i="10" a="1"/>
  <c r="K313" i="10" s="1"/>
  <c r="K176" i="10" a="1"/>
  <c r="K176" i="10" s="1"/>
  <c r="K209" i="10" a="1"/>
  <c r="K209" i="10" s="1"/>
  <c r="K216" i="10" a="1"/>
  <c r="K216" i="10" s="1"/>
  <c r="K403" i="10" a="1"/>
  <c r="K403" i="10" s="1"/>
  <c r="K235" i="10" a="1"/>
  <c r="K235" i="10" s="1"/>
  <c r="K206" i="10" a="1"/>
  <c r="K206" i="10" s="1"/>
  <c r="K163" i="10" a="1"/>
  <c r="K163" i="10" s="1"/>
  <c r="K538" i="10" a="1"/>
  <c r="K538" i="10" s="1"/>
  <c r="K249" i="10" a="1"/>
  <c r="K249" i="10" s="1"/>
  <c r="K283" i="10" a="1"/>
  <c r="K283" i="10" s="1"/>
  <c r="K14" i="10" a="1"/>
  <c r="K14" i="10" s="1"/>
  <c r="K483" i="10" a="1"/>
  <c r="K483" i="10" s="1"/>
  <c r="K480" i="10" a="1"/>
  <c r="K480" i="10" s="1"/>
  <c r="K49" i="10" a="1"/>
  <c r="K49" i="10" s="1"/>
  <c r="K125" i="10" a="1"/>
  <c r="K125" i="10" s="1"/>
  <c r="K37" i="10" a="1"/>
  <c r="K37" i="10" s="1"/>
  <c r="K156" i="10" a="1"/>
  <c r="K156" i="10" s="1"/>
  <c r="K86" i="10" a="1"/>
  <c r="K86" i="10" s="1"/>
  <c r="K111" i="10" a="1"/>
  <c r="K111" i="10" s="1"/>
  <c r="K1406" i="10" a="1"/>
  <c r="K1406" i="10" s="1"/>
  <c r="K1352" i="10" a="1"/>
  <c r="K1352" i="10" s="1"/>
  <c r="K1278" i="10" a="1"/>
  <c r="K1278" i="10" s="1"/>
  <c r="K1187" i="10" a="1"/>
  <c r="K1187" i="10" s="1"/>
  <c r="K1415" i="10" a="1"/>
  <c r="K1415" i="10" s="1"/>
  <c r="K1348" i="10" a="1"/>
  <c r="K1348" i="10" s="1"/>
  <c r="K1261" i="10" a="1"/>
  <c r="K1261" i="10" s="1"/>
  <c r="K1204" i="10" a="1"/>
  <c r="K1204" i="10" s="1"/>
  <c r="K1341" i="10" a="1"/>
  <c r="K1341" i="10" s="1"/>
  <c r="K1228" i="10" a="1"/>
  <c r="K1228" i="10" s="1"/>
  <c r="K1167" i="10" a="1"/>
  <c r="K1167" i="10" s="1"/>
  <c r="K1449" i="10" a="1"/>
  <c r="K1449" i="10" s="1"/>
  <c r="K1382" i="10" a="1"/>
  <c r="K1382" i="10" s="1"/>
  <c r="K1309" i="10" a="1"/>
  <c r="K1309" i="10" s="1"/>
  <c r="K1213" i="10" a="1"/>
  <c r="K1213" i="10" s="1"/>
  <c r="K1460" i="10" a="1"/>
  <c r="K1460" i="10" s="1"/>
  <c r="K1314" i="10" a="1"/>
  <c r="K1314" i="10" s="1"/>
  <c r="K1203" i="10" a="1"/>
  <c r="K1203" i="10" s="1"/>
  <c r="K1111" i="10" a="1"/>
  <c r="K1111" i="10" s="1"/>
  <c r="K1033" i="10" a="1"/>
  <c r="K1033" i="10" s="1"/>
  <c r="K1327" i="10" a="1"/>
  <c r="K1327" i="10" s="1"/>
  <c r="K1109" i="10" a="1"/>
  <c r="K1109" i="10" s="1"/>
  <c r="K1038" i="10" a="1"/>
  <c r="K1038" i="10" s="1"/>
  <c r="K956" i="10" a="1"/>
  <c r="K956" i="10" s="1"/>
  <c r="K1376" i="10" a="1"/>
  <c r="K1376" i="10" s="1"/>
  <c r="K1247" i="10" a="1"/>
  <c r="K1247" i="10" s="1"/>
  <c r="K1128" i="10" a="1"/>
  <c r="K1128" i="10" s="1"/>
  <c r="K1050" i="10" a="1"/>
  <c r="K1050" i="10" s="1"/>
  <c r="K1387" i="10" a="1"/>
  <c r="K1387" i="10" s="1"/>
  <c r="K1258" i="10" a="1"/>
  <c r="K1258" i="10" s="1"/>
  <c r="K1105" i="10" a="1"/>
  <c r="K1105" i="10" s="1"/>
  <c r="K1334" i="10" a="1"/>
  <c r="K1334" i="10" s="1"/>
  <c r="K1172" i="10" a="1"/>
  <c r="K1172" i="10" s="1"/>
  <c r="K1323" i="10" a="1"/>
  <c r="K1323" i="10" s="1"/>
  <c r="K1157" i="10" a="1"/>
  <c r="K1157" i="10" s="1"/>
  <c r="K1095" i="10" a="1"/>
  <c r="K1095" i="10" s="1"/>
  <c r="K989" i="10" a="1"/>
  <c r="K989" i="10" s="1"/>
  <c r="K1257" i="10" a="1"/>
  <c r="K1257" i="10" s="1"/>
  <c r="K1073" i="10" a="1"/>
  <c r="K1073" i="10" s="1"/>
  <c r="K1245" i="10" a="1"/>
  <c r="K1245" i="10" s="1"/>
  <c r="K1113" i="10" a="1"/>
  <c r="K1113" i="10" s="1"/>
  <c r="K941" i="10" a="1"/>
  <c r="K941" i="10" s="1"/>
  <c r="K875" i="10" a="1"/>
  <c r="K875" i="10" s="1"/>
  <c r="K819" i="10" a="1"/>
  <c r="K819" i="10" s="1"/>
  <c r="K730" i="10" a="1"/>
  <c r="K730" i="10" s="1"/>
  <c r="K626" i="10" a="1"/>
  <c r="K626" i="10" s="1"/>
  <c r="K987" i="10" a="1"/>
  <c r="K987" i="10" s="1"/>
  <c r="K880" i="10" a="1"/>
  <c r="K880" i="10" s="1"/>
  <c r="K782" i="10" a="1"/>
  <c r="K782" i="10" s="1"/>
  <c r="K666" i="10" a="1"/>
  <c r="K666" i="10" s="1"/>
  <c r="K1021" i="10" a="1"/>
  <c r="K1021" i="10" s="1"/>
  <c r="K878" i="10" a="1"/>
  <c r="K878" i="10" s="1"/>
  <c r="K787" i="10" a="1"/>
  <c r="K787" i="10" s="1"/>
  <c r="K719" i="10" a="1"/>
  <c r="K719" i="10" s="1"/>
  <c r="K1082" i="10" a="1"/>
  <c r="K1082" i="10" s="1"/>
  <c r="K971" i="10" a="1"/>
  <c r="K971" i="10" s="1"/>
  <c r="K849" i="10" a="1"/>
  <c r="K849" i="10" s="1"/>
  <c r="K1020" i="10" a="1"/>
  <c r="K1020" i="10" s="1"/>
  <c r="K908" i="10" a="1"/>
  <c r="K908" i="10" s="1"/>
  <c r="K820" i="10" a="1"/>
  <c r="K820" i="10" s="1"/>
  <c r="K970" i="10" a="1"/>
  <c r="K970" i="10" s="1"/>
  <c r="K901" i="10" a="1"/>
  <c r="K901" i="10" s="1"/>
  <c r="K829" i="10" a="1"/>
  <c r="K829" i="10" s="1"/>
  <c r="K980" i="10" a="1"/>
  <c r="K980" i="10" s="1"/>
  <c r="K870" i="10" a="1"/>
  <c r="K870" i="10" s="1"/>
  <c r="K1025" i="10" a="1"/>
  <c r="K1025" i="10" s="1"/>
  <c r="K884" i="10" a="1"/>
  <c r="K884" i="10" s="1"/>
  <c r="K804" i="10" a="1"/>
  <c r="K804" i="10" s="1"/>
  <c r="K703" i="10" a="1"/>
  <c r="K703" i="10" s="1"/>
  <c r="K652" i="10" a="1"/>
  <c r="K652" i="10" s="1"/>
  <c r="K691" i="10" a="1"/>
  <c r="K691" i="10" s="1"/>
  <c r="K519" i="10" a="1"/>
  <c r="K519" i="10" s="1"/>
  <c r="K450" i="10" a="1"/>
  <c r="K450" i="10" s="1"/>
  <c r="K323" i="10" a="1"/>
  <c r="K323" i="10" s="1"/>
  <c r="K660" i="10" a="1"/>
  <c r="K660" i="10" s="1"/>
  <c r="K590" i="10" a="1"/>
  <c r="K590" i="10" s="1"/>
  <c r="K511" i="10" a="1"/>
  <c r="K511" i="10" s="1"/>
  <c r="K441" i="10" a="1"/>
  <c r="K441" i="10" s="1"/>
  <c r="K393" i="10" a="1"/>
  <c r="K393" i="10" s="1"/>
  <c r="K342" i="10" a="1"/>
  <c r="K342" i="10" s="1"/>
  <c r="K671" i="10" a="1"/>
  <c r="K671" i="10" s="1"/>
  <c r="K575" i="10" a="1"/>
  <c r="K575" i="10" s="1"/>
  <c r="K502" i="10" a="1"/>
  <c r="K502" i="10" s="1"/>
  <c r="K391" i="10" a="1"/>
  <c r="K391" i="10" s="1"/>
  <c r="K314" i="10" a="1"/>
  <c r="K314" i="10" s="1"/>
  <c r="K760" i="10" a="1"/>
  <c r="K760" i="10" s="1"/>
  <c r="K571" i="10" a="1"/>
  <c r="K571" i="10" s="1"/>
  <c r="K773" i="10" a="1"/>
  <c r="K773" i="10" s="1"/>
  <c r="K656" i="10" a="1"/>
  <c r="K656" i="10" s="1"/>
  <c r="K529" i="10" a="1"/>
  <c r="K529" i="10" s="1"/>
  <c r="K781" i="10" a="1"/>
  <c r="K781" i="10" s="1"/>
  <c r="K596" i="10" a="1"/>
  <c r="K596" i="10" s="1"/>
  <c r="K494" i="10" a="1"/>
  <c r="K494" i="10" s="1"/>
  <c r="K702" i="10" a="1"/>
  <c r="K702" i="10" s="1"/>
  <c r="K574" i="10" a="1"/>
  <c r="K574" i="10" s="1"/>
  <c r="K508" i="10" a="1"/>
  <c r="K508" i="10" s="1"/>
  <c r="K621" i="10" a="1"/>
  <c r="K621" i="10" s="1"/>
  <c r="K521" i="10" a="1"/>
  <c r="K521" i="10" s="1"/>
  <c r="K381" i="10" a="1"/>
  <c r="K381" i="10" s="1"/>
  <c r="K311" i="10" a="1"/>
  <c r="K311" i="10" s="1"/>
  <c r="K348" i="10" a="1"/>
  <c r="K348" i="10" s="1"/>
  <c r="K271" i="10" a="1"/>
  <c r="K271" i="10" s="1"/>
  <c r="K188" i="10" a="1"/>
  <c r="K188" i="10" s="1"/>
  <c r="K96" i="10" a="1"/>
  <c r="K96" i="10" s="1"/>
  <c r="K456" i="10" a="1"/>
  <c r="K456" i="10" s="1"/>
  <c r="K287" i="10" a="1"/>
  <c r="K287" i="10" s="1"/>
  <c r="K226" i="10" a="1"/>
  <c r="K226" i="10" s="1"/>
  <c r="K145" i="10" a="1"/>
  <c r="K145" i="10" s="1"/>
  <c r="K85" i="10" a="1"/>
  <c r="K85" i="10" s="1"/>
  <c r="K382" i="10" a="1"/>
  <c r="K382" i="10" s="1"/>
  <c r="K264" i="10" a="1"/>
  <c r="K264" i="10" s="1"/>
  <c r="K189" i="10" a="1"/>
  <c r="K189" i="10" s="1"/>
  <c r="K119" i="10" a="1"/>
  <c r="K119" i="10" s="1"/>
  <c r="K41" i="10" a="1"/>
  <c r="K41" i="10" s="1"/>
  <c r="K464" i="10" a="1"/>
  <c r="K464" i="10" s="1"/>
  <c r="K321" i="10" a="1"/>
  <c r="K321" i="10" s="1"/>
  <c r="K242" i="10" a="1"/>
  <c r="K242" i="10" s="1"/>
  <c r="K458" i="10" a="1"/>
  <c r="K458" i="10" s="1"/>
  <c r="K290" i="10" a="1"/>
  <c r="K290" i="10" s="1"/>
  <c r="K194" i="10" a="1"/>
  <c r="K194" i="10" s="1"/>
  <c r="K449" i="10" a="1"/>
  <c r="K449" i="10" s="1"/>
  <c r="K318" i="10" a="1"/>
  <c r="K318" i="10" s="1"/>
  <c r="K255" i="10" a="1"/>
  <c r="K255" i="10" s="1"/>
  <c r="K192" i="10" a="1"/>
  <c r="K192" i="10" s="1"/>
  <c r="K440" i="10" a="1"/>
  <c r="K440" i="10" s="1"/>
  <c r="K330" i="10" a="1"/>
  <c r="K330" i="10" s="1"/>
  <c r="K210" i="10" a="1"/>
  <c r="K210" i="10" s="1"/>
  <c r="K140" i="10" a="1"/>
  <c r="K140" i="10" s="1"/>
  <c r="K82" i="10" a="1"/>
  <c r="K82" i="10" s="1"/>
  <c r="K13" i="10" a="1"/>
  <c r="K13" i="10" s="1"/>
  <c r="K341" i="10" a="1"/>
  <c r="K341" i="10" s="1"/>
  <c r="K258" i="10" a="1"/>
  <c r="K258" i="10" s="1"/>
  <c r="K178" i="10" a="1"/>
  <c r="K178" i="10" s="1"/>
  <c r="K127" i="10" a="1"/>
  <c r="K127" i="10" s="1"/>
  <c r="K20" i="10" a="1"/>
  <c r="K20" i="10" s="1"/>
  <c r="K28" i="10" a="1"/>
  <c r="K28" i="10" s="1"/>
  <c r="K68" i="10" a="1"/>
  <c r="K68" i="10" s="1"/>
  <c r="K24" i="10" a="1"/>
  <c r="K24" i="10" s="1"/>
  <c r="K1254" i="10" a="1"/>
  <c r="K1254" i="10" s="1"/>
  <c r="K1252" i="10" a="1"/>
  <c r="K1252" i="10" s="1"/>
  <c r="K1152" i="10" a="1"/>
  <c r="K1152" i="10" s="1"/>
  <c r="K1435" i="10" a="1"/>
  <c r="K1435" i="10" s="1"/>
  <c r="K983" i="10" a="1"/>
  <c r="K983" i="10" s="1"/>
  <c r="K931" i="10" a="1"/>
  <c r="K931" i="10" s="1"/>
  <c r="K1036" i="10" a="1"/>
  <c r="K1036" i="10" s="1"/>
  <c r="K1133" i="10" a="1"/>
  <c r="K1133" i="10" s="1"/>
  <c r="K973" i="10" a="1"/>
  <c r="K973" i="10" s="1"/>
  <c r="K1001" i="10" a="1"/>
  <c r="K1001" i="10" s="1"/>
  <c r="K607" i="10" a="1"/>
  <c r="K607" i="10" s="1"/>
  <c r="K624" i="10" a="1"/>
  <c r="K624" i="10" s="1"/>
  <c r="K687" i="10" a="1"/>
  <c r="K687" i="10" s="1"/>
  <c r="K997" i="10" a="1"/>
  <c r="K997" i="10" s="1"/>
  <c r="K813" i="10" a="1"/>
  <c r="K813" i="10" s="1"/>
  <c r="K868" i="10" a="1"/>
  <c r="K868" i="10" s="1"/>
  <c r="K599" i="10" a="1"/>
  <c r="K599" i="10" s="1"/>
  <c r="K570" i="10" a="1"/>
  <c r="K570" i="10" s="1"/>
  <c r="K757" i="10" a="1"/>
  <c r="K757" i="10" s="1"/>
  <c r="K367" i="10" a="1"/>
  <c r="K367" i="10" s="1"/>
  <c r="K593" i="10" a="1"/>
  <c r="K593" i="10" s="1"/>
  <c r="K490" i="10" a="1"/>
  <c r="K490" i="10" s="1"/>
  <c r="K601" i="10" a="1"/>
  <c r="K601" i="10" s="1"/>
  <c r="K261" i="10" a="1"/>
  <c r="K261" i="10" s="1"/>
  <c r="K281" i="10" a="1"/>
  <c r="K281" i="10" s="1"/>
  <c r="K366" i="10" a="1"/>
  <c r="K366" i="10" s="1"/>
  <c r="K25" i="10" a="1"/>
  <c r="K25" i="10" s="1"/>
  <c r="K252" i="10" a="1"/>
  <c r="K252" i="10" s="1"/>
  <c r="K248" i="10" a="1"/>
  <c r="K248" i="10" s="1"/>
  <c r="K185" i="10" a="1"/>
  <c r="K185" i="10" s="1"/>
  <c r="K246" i="10" a="1"/>
  <c r="K246" i="10" s="1"/>
  <c r="K39" i="10" a="1"/>
  <c r="K39" i="10" s="1"/>
  <c r="K124" i="10" a="1"/>
  <c r="K124" i="10" s="1"/>
  <c r="K1232" i="10" a="1"/>
  <c r="K1232" i="10" s="1"/>
  <c r="K1235" i="10" a="1"/>
  <c r="K1235" i="10" s="1"/>
  <c r="K1422" i="10" a="1"/>
  <c r="K1422" i="10" s="1"/>
  <c r="K1427" i="10" a="1"/>
  <c r="K1427" i="10" s="1"/>
  <c r="K1285" i="10" a="1"/>
  <c r="K1285" i="10" s="1"/>
  <c r="K1188" i="10" a="1"/>
  <c r="K1188" i="10" s="1"/>
  <c r="K1170" i="10" a="1"/>
  <c r="K1170" i="10" s="1"/>
  <c r="K1063" i="10" a="1"/>
  <c r="K1063" i="10" s="1"/>
  <c r="K1149" i="10" a="1"/>
  <c r="K1149" i="10" s="1"/>
  <c r="K697" i="10" a="1"/>
  <c r="K697" i="10" s="1"/>
  <c r="K622" i="10" a="1"/>
  <c r="K622" i="10" s="1"/>
  <c r="K1018" i="10" a="1"/>
  <c r="K1018" i="10" s="1"/>
  <c r="K1061" i="10" a="1"/>
  <c r="K1061" i="10" s="1"/>
  <c r="K928" i="10" a="1"/>
  <c r="K928" i="10" s="1"/>
  <c r="K783" i="10" a="1"/>
  <c r="K783" i="10" s="1"/>
  <c r="K404" i="10" a="1"/>
  <c r="K404" i="10" s="1"/>
  <c r="K430" i="10" a="1"/>
  <c r="K430" i="10" s="1"/>
  <c r="K457" i="10" a="1"/>
  <c r="K457" i="10" s="1"/>
  <c r="K709" i="10" a="1"/>
  <c r="K709" i="10" s="1"/>
  <c r="K767" i="10" a="1"/>
  <c r="K767" i="10" s="1"/>
  <c r="K567" i="10" a="1"/>
  <c r="K567" i="10" s="1"/>
  <c r="K241" i="10" a="1"/>
  <c r="K241" i="10" s="1"/>
  <c r="K191" i="10" a="1"/>
  <c r="K191" i="10" s="1"/>
  <c r="K155" i="10" a="1"/>
  <c r="K155" i="10" s="1"/>
  <c r="K295" i="10" a="1"/>
  <c r="K295" i="10" s="1"/>
  <c r="K408" i="10" a="1"/>
  <c r="K408" i="10" s="1"/>
  <c r="K243" i="10" a="1"/>
  <c r="K243" i="10" s="1"/>
  <c r="K320" i="10" a="1"/>
  <c r="K320" i="10" s="1"/>
  <c r="K102" i="10" a="1"/>
  <c r="K102" i="10" s="1"/>
  <c r="K1056" i="10" a="1"/>
  <c r="K1056" i="10" s="1"/>
  <c r="K692" i="10" a="1"/>
  <c r="K692" i="10" s="1"/>
  <c r="K676" i="10" a="1"/>
  <c r="K676" i="10" s="1"/>
  <c r="K940" i="10" a="1"/>
  <c r="K940" i="10" s="1"/>
  <c r="K1088" i="10" a="1"/>
  <c r="K1088" i="10" s="1"/>
  <c r="K684" i="10" a="1"/>
  <c r="K684" i="10" s="1"/>
  <c r="K729" i="10" a="1"/>
  <c r="K729" i="10" s="1"/>
  <c r="K371" i="10" a="1"/>
  <c r="K371" i="10" s="1"/>
  <c r="K362" i="10" a="1"/>
  <c r="K362" i="10" s="1"/>
  <c r="K580" i="10" a="1"/>
  <c r="K580" i="10" s="1"/>
  <c r="K541" i="10" a="1"/>
  <c r="K541" i="10" s="1"/>
  <c r="K396" i="10" a="1"/>
  <c r="K396" i="10" s="1"/>
  <c r="K343" i="10" a="1"/>
  <c r="K343" i="10" s="1"/>
  <c r="K324" i="10" a="1"/>
  <c r="K324" i="10" s="1"/>
  <c r="K414" i="10" a="1"/>
  <c r="K414" i="10" s="1"/>
  <c r="K278" i="10" a="1"/>
  <c r="K278" i="10" s="1"/>
  <c r="K166" i="10" a="1"/>
  <c r="K166" i="10" s="1"/>
  <c r="K81" i="10" a="1"/>
  <c r="K81" i="10" s="1"/>
  <c r="K736" i="10" a="1"/>
  <c r="K736" i="10" s="1"/>
  <c r="K123" i="10" a="1"/>
  <c r="K123" i="10" s="1"/>
  <c r="K174" i="10" a="1"/>
  <c r="K174" i="10" s="1"/>
  <c r="K202" i="10" a="1"/>
  <c r="K202" i="10" s="1"/>
  <c r="K262" i="10" a="1"/>
  <c r="K262" i="10" s="1"/>
  <c r="K270" i="10" a="1"/>
  <c r="K270" i="10" s="1"/>
  <c r="K392" i="10" a="1"/>
  <c r="K392" i="10" s="1"/>
  <c r="K273" i="10" a="1"/>
  <c r="K273" i="10" s="1"/>
  <c r="K109" i="10" a="1"/>
  <c r="K109" i="10" s="1"/>
  <c r="K40" i="10" a="1"/>
  <c r="K40" i="10" s="1"/>
  <c r="K161" i="10" a="1"/>
  <c r="K161" i="10" s="1"/>
  <c r="K113" i="10" a="1"/>
  <c r="K113" i="10" s="1"/>
  <c r="K130" i="10" a="1"/>
  <c r="K130" i="10" s="1"/>
  <c r="K1404" i="10" a="1"/>
  <c r="K1404" i="10" s="1"/>
  <c r="K1331" i="10" a="1"/>
  <c r="K1331" i="10" s="1"/>
  <c r="K1265" i="10" a="1"/>
  <c r="K1265" i="10" s="1"/>
  <c r="K1185" i="10" a="1"/>
  <c r="K1185" i="10" s="1"/>
  <c r="K1388" i="10" a="1"/>
  <c r="K1388" i="10" s="1"/>
  <c r="K1338" i="10" a="1"/>
  <c r="K1338" i="10" s="1"/>
  <c r="K1259" i="10" a="1"/>
  <c r="K1259" i="10" s="1"/>
  <c r="K1175" i="10" a="1"/>
  <c r="K1175" i="10" s="1"/>
  <c r="K1322" i="10" a="1"/>
  <c r="K1322" i="10" s="1"/>
  <c r="K1221" i="10" a="1"/>
  <c r="K1221" i="10" s="1"/>
  <c r="K1161" i="10" a="1"/>
  <c r="K1161" i="10" s="1"/>
  <c r="K1447" i="10" a="1"/>
  <c r="K1447" i="10" s="1"/>
  <c r="K1380" i="10" a="1"/>
  <c r="K1380" i="10" s="1"/>
  <c r="K1284" i="10" a="1"/>
  <c r="K1284" i="10" s="1"/>
  <c r="K1186" i="10" a="1"/>
  <c r="K1186" i="10" s="1"/>
  <c r="K1458" i="10" a="1"/>
  <c r="K1458" i="10" s="1"/>
  <c r="K1280" i="10" a="1"/>
  <c r="K1280" i="10" s="1"/>
  <c r="K1199" i="10" a="1"/>
  <c r="K1199" i="10" s="1"/>
  <c r="K1101" i="10" a="1"/>
  <c r="K1101" i="10" s="1"/>
  <c r="K1000" i="10" a="1"/>
  <c r="K1000" i="10" s="1"/>
  <c r="K1316" i="10" a="1"/>
  <c r="K1316" i="10" s="1"/>
  <c r="K1107" i="10" a="1"/>
  <c r="K1107" i="10" s="1"/>
  <c r="K1012" i="10" a="1"/>
  <c r="K1012" i="10" s="1"/>
  <c r="K949" i="10" a="1"/>
  <c r="K949" i="10" s="1"/>
  <c r="K1356" i="10" a="1"/>
  <c r="K1356" i="10" s="1"/>
  <c r="K1205" i="10" a="1"/>
  <c r="K1205" i="10" s="1"/>
  <c r="K1123" i="10" a="1"/>
  <c r="K1123" i="10" s="1"/>
  <c r="K1045" i="10" a="1"/>
  <c r="K1045" i="10" s="1"/>
  <c r="K1337" i="10" a="1"/>
  <c r="K1337" i="10" s="1"/>
  <c r="K1233" i="10" a="1"/>
  <c r="K1233" i="10" s="1"/>
  <c r="K1102" i="10" a="1"/>
  <c r="K1102" i="10" s="1"/>
  <c r="K1269" i="10" a="1"/>
  <c r="K1269" i="10" s="1"/>
  <c r="K1141" i="10" a="1"/>
  <c r="K1141" i="10" s="1"/>
  <c r="K1295" i="10" a="1"/>
  <c r="K1295" i="10" s="1"/>
  <c r="K1131" i="10" a="1"/>
  <c r="K1131" i="10" s="1"/>
  <c r="K1085" i="10" a="1"/>
  <c r="K1085" i="10" s="1"/>
  <c r="K982" i="10" a="1"/>
  <c r="K982" i="10" s="1"/>
  <c r="K1176" i="10" a="1"/>
  <c r="K1176" i="10" s="1"/>
  <c r="K1068" i="10" a="1"/>
  <c r="K1068" i="10" s="1"/>
  <c r="K1224" i="10" a="1"/>
  <c r="K1224" i="10" s="1"/>
  <c r="K1008" i="10" a="1"/>
  <c r="K1008" i="10" s="1"/>
  <c r="K939" i="10" a="1"/>
  <c r="K939" i="10" s="1"/>
  <c r="K873" i="10" a="1"/>
  <c r="K873" i="10" s="1"/>
  <c r="K802" i="10" a="1"/>
  <c r="K802" i="10" s="1"/>
  <c r="K723" i="10" a="1"/>
  <c r="K723" i="10" s="1"/>
  <c r="K610" i="10" a="1"/>
  <c r="K610" i="10" s="1"/>
  <c r="K946" i="10" a="1"/>
  <c r="K946" i="10" s="1"/>
  <c r="K855" i="10" a="1"/>
  <c r="K855" i="10" s="1"/>
  <c r="K768" i="10" a="1"/>
  <c r="K768" i="10" s="1"/>
  <c r="K631" i="10" a="1"/>
  <c r="K631" i="10" s="1"/>
  <c r="K1011" i="10" a="1"/>
  <c r="K1011" i="10" s="1"/>
  <c r="K871" i="10" a="1"/>
  <c r="K871" i="10" s="1"/>
  <c r="K766" i="10" a="1"/>
  <c r="K766" i="10" s="1"/>
  <c r="K708" i="10" a="1"/>
  <c r="K708" i="10" s="1"/>
  <c r="K1071" i="10" a="1"/>
  <c r="K1071" i="10" s="1"/>
  <c r="K915" i="10" a="1"/>
  <c r="K915" i="10" s="1"/>
  <c r="K842" i="10" a="1"/>
  <c r="K842" i="10" s="1"/>
  <c r="K1002" i="10" a="1"/>
  <c r="K1002" i="10" s="1"/>
  <c r="K876" i="10" a="1"/>
  <c r="K876" i="10" s="1"/>
  <c r="K815" i="10" a="1"/>
  <c r="K815" i="10" s="1"/>
  <c r="K966" i="10" a="1"/>
  <c r="K966" i="10" s="1"/>
  <c r="K889" i="10" a="1"/>
  <c r="K889" i="10" s="1"/>
  <c r="K827" i="10" a="1"/>
  <c r="K827" i="10" s="1"/>
  <c r="K959" i="10" a="1"/>
  <c r="K959" i="10" s="1"/>
  <c r="K836" i="10" a="1"/>
  <c r="K836" i="10" s="1"/>
  <c r="K1022" i="10" a="1"/>
  <c r="K1022" i="10" s="1"/>
  <c r="K877" i="10" a="1"/>
  <c r="K877" i="10" s="1"/>
  <c r="K763" i="10" a="1"/>
  <c r="K763" i="10" s="1"/>
  <c r="K701" i="10" a="1"/>
  <c r="K701" i="10" s="1"/>
  <c r="K635" i="10" a="1"/>
  <c r="K635" i="10" s="1"/>
  <c r="K669" i="10" a="1"/>
  <c r="K669" i="10" s="1"/>
  <c r="K517" i="10" a="1"/>
  <c r="K517" i="10" s="1"/>
  <c r="K445" i="10" a="1"/>
  <c r="K445" i="10" s="1"/>
  <c r="K752" i="10" a="1"/>
  <c r="K752" i="10" s="1"/>
  <c r="K649" i="10" a="1"/>
  <c r="K649" i="10" s="1"/>
  <c r="K588" i="10" a="1"/>
  <c r="K588" i="10" s="1"/>
  <c r="K495" i="10" a="1"/>
  <c r="K495" i="10" s="1"/>
  <c r="K439" i="10" a="1"/>
  <c r="K439" i="10" s="1"/>
  <c r="K388" i="10" a="1"/>
  <c r="K388" i="10" s="1"/>
  <c r="K774" i="10" a="1"/>
  <c r="K774" i="10" s="1"/>
  <c r="K651" i="10" a="1"/>
  <c r="K651" i="10" s="1"/>
  <c r="K573" i="10" a="1"/>
  <c r="K573" i="10" s="1"/>
  <c r="K468" i="10" a="1"/>
  <c r="K468" i="10" s="1"/>
  <c r="K369" i="10" a="1"/>
  <c r="K369" i="10" s="1"/>
  <c r="K312" i="10" a="1"/>
  <c r="K312" i="10" s="1"/>
  <c r="K662" i="10" a="1"/>
  <c r="K662" i="10" s="1"/>
  <c r="K556" i="10" a="1"/>
  <c r="K556" i="10" s="1"/>
  <c r="K762" i="10" a="1"/>
  <c r="K762" i="10" s="1"/>
  <c r="K598" i="10" a="1"/>
  <c r="K598" i="10" s="1"/>
  <c r="K520" i="10" a="1"/>
  <c r="K520" i="10" s="1"/>
  <c r="K725" i="10" a="1"/>
  <c r="K725" i="10" s="1"/>
  <c r="K587" i="10" a="1"/>
  <c r="K587" i="10" s="1"/>
  <c r="K492" i="10" a="1"/>
  <c r="K492" i="10" s="1"/>
  <c r="K686" i="10" a="1"/>
  <c r="K686" i="10" s="1"/>
  <c r="K557" i="10" a="1"/>
  <c r="K557" i="10" s="1"/>
  <c r="K501" i="10" a="1"/>
  <c r="K501" i="10" s="1"/>
  <c r="K619" i="10" a="1"/>
  <c r="K619" i="10" s="1"/>
  <c r="K465" i="10" a="1"/>
  <c r="K465" i="10" s="1"/>
  <c r="K378" i="10" a="1"/>
  <c r="K378" i="10" s="1"/>
  <c r="K300" i="10" a="1"/>
  <c r="K300" i="10" s="1"/>
  <c r="K327" i="10" a="1"/>
  <c r="K327" i="10" s="1"/>
  <c r="K266" i="10" a="1"/>
  <c r="K266" i="10" s="1"/>
  <c r="K186" i="10" a="1"/>
  <c r="K186" i="10" s="1"/>
  <c r="K63" i="10" a="1"/>
  <c r="K63" i="10" s="1"/>
  <c r="K442" i="10" a="1"/>
  <c r="K442" i="10" s="1"/>
  <c r="K285" i="10" a="1"/>
  <c r="K285" i="10" s="1"/>
  <c r="K211" i="10" a="1"/>
  <c r="K211" i="10" s="1"/>
  <c r="K143" i="10" a="1"/>
  <c r="K143" i="10" s="1"/>
  <c r="K76" i="10" a="1"/>
  <c r="K76" i="10" s="1"/>
  <c r="K377" i="10" a="1"/>
  <c r="K377" i="10" s="1"/>
  <c r="K259" i="10" a="1"/>
  <c r="K259" i="10" s="1"/>
  <c r="K184" i="10" a="1"/>
  <c r="K184" i="10" s="1"/>
  <c r="K99" i="10" a="1"/>
  <c r="K99" i="10" s="1"/>
  <c r="K34" i="10" a="1"/>
  <c r="K34" i="10" s="1"/>
  <c r="K444" i="10" a="1"/>
  <c r="K444" i="10" s="1"/>
  <c r="K310" i="10" a="1"/>
  <c r="K310" i="10" s="1"/>
  <c r="K231" i="10" a="1"/>
  <c r="K231" i="10" s="1"/>
  <c r="K421" i="10" a="1"/>
  <c r="K421" i="10" s="1"/>
  <c r="K276" i="10" a="1"/>
  <c r="K276" i="10" s="1"/>
  <c r="K168" i="10" a="1"/>
  <c r="K168" i="10" s="1"/>
  <c r="K424" i="10" a="1"/>
  <c r="K424" i="10" s="1"/>
  <c r="K307" i="10" a="1"/>
  <c r="K307" i="10" s="1"/>
  <c r="K250" i="10" a="1"/>
  <c r="K250" i="10" s="1"/>
  <c r="K190" i="10" a="1"/>
  <c r="K190" i="10" s="1"/>
  <c r="K434" i="10" a="1"/>
  <c r="K434" i="10" s="1"/>
  <c r="K309" i="10" a="1"/>
  <c r="K309" i="10" s="1"/>
  <c r="K198" i="10" a="1"/>
  <c r="K198" i="10" s="1"/>
  <c r="K138" i="10" a="1"/>
  <c r="K138" i="10" s="1"/>
  <c r="K75" i="10" a="1"/>
  <c r="K75" i="10" s="1"/>
  <c r="K5" i="10" a="1"/>
  <c r="K5" i="10" s="1"/>
  <c r="K335" i="10" a="1"/>
  <c r="K335" i="10" s="1"/>
  <c r="K253" i="10" a="1"/>
  <c r="K253" i="10" s="1"/>
  <c r="K15" i="10" a="1"/>
  <c r="K15" i="10" s="1"/>
  <c r="K8" i="10" a="1"/>
  <c r="K8" i="10" s="1"/>
  <c r="K23" i="10" a="1"/>
  <c r="K23" i="10" s="1"/>
  <c r="K31" i="10" a="1"/>
  <c r="K31" i="10" s="1"/>
  <c r="K79" i="10" a="1"/>
  <c r="K79" i="10" s="1"/>
  <c r="K115" i="10" a="1"/>
  <c r="K115" i="10" s="1"/>
  <c r="K1183" i="10" a="1"/>
  <c r="K1183" i="10" s="1"/>
  <c r="K1306" i="10" a="1"/>
  <c r="K1306" i="10" s="1"/>
  <c r="K1369" i="10" a="1"/>
  <c r="K1369" i="10" s="1"/>
  <c r="K1195" i="10" a="1"/>
  <c r="K1195" i="10" s="1"/>
  <c r="K1104" i="10" a="1"/>
  <c r="K1104" i="10" s="1"/>
  <c r="K1191" i="10" a="1"/>
  <c r="K1191" i="10" s="1"/>
  <c r="K1099" i="10" a="1"/>
  <c r="K1099" i="10" s="1"/>
  <c r="K1129" i="10" a="1"/>
  <c r="K1129" i="10" s="1"/>
  <c r="K1433" i="10" a="1"/>
  <c r="K1433" i="10" s="1"/>
  <c r="K866" i="10" a="1"/>
  <c r="K866" i="10" s="1"/>
  <c r="K853" i="10" a="1"/>
  <c r="K853" i="10" s="1"/>
  <c r="K869" i="10" a="1"/>
  <c r="K869" i="10" s="1"/>
  <c r="K913" i="10" a="1"/>
  <c r="K913" i="10" s="1"/>
  <c r="K1067" i="10" a="1"/>
  <c r="K1067" i="10" s="1"/>
  <c r="K955" i="10" a="1"/>
  <c r="K955" i="10" s="1"/>
  <c r="K753" i="10" a="1"/>
  <c r="K753" i="10" s="1"/>
  <c r="K515" i="10" a="1"/>
  <c r="K515" i="10" s="1"/>
  <c r="K493" i="10" a="1"/>
  <c r="K493" i="10" s="1"/>
  <c r="K632" i="10" a="1"/>
  <c r="K632" i="10" s="1"/>
  <c r="K303" i="10" a="1"/>
  <c r="K303" i="10" s="1"/>
  <c r="K518" i="10" a="1"/>
  <c r="K518" i="10" s="1"/>
  <c r="K658" i="10" a="1"/>
  <c r="K658" i="10" s="1"/>
  <c r="K452" i="10" a="1"/>
  <c r="K452" i="10" s="1"/>
  <c r="K169" i="10" a="1"/>
  <c r="K169" i="10" s="1"/>
  <c r="K193" i="10" a="1"/>
  <c r="K193" i="10" s="1"/>
  <c r="K254" i="10" a="1"/>
  <c r="K254" i="10" s="1"/>
  <c r="K438" i="10" a="1"/>
  <c r="K438" i="10" s="1"/>
  <c r="K153" i="10" a="1"/>
  <c r="K153" i="10" s="1"/>
  <c r="K180" i="10" a="1"/>
  <c r="K180" i="10" s="1"/>
  <c r="K133" i="10" a="1"/>
  <c r="K133" i="10" s="1"/>
  <c r="K38" i="10" a="1"/>
  <c r="K38" i="10" s="1"/>
  <c r="K97" i="10" a="1"/>
  <c r="K97" i="10" s="1"/>
  <c r="K154" i="10" a="1"/>
  <c r="K154" i="10" s="1"/>
  <c r="K1440" i="10" a="1"/>
  <c r="K1440" i="10" s="1"/>
  <c r="K1459" i="10" a="1"/>
  <c r="K1459" i="10" s="1"/>
  <c r="K1342" i="10" a="1"/>
  <c r="K1342" i="10" s="1"/>
  <c r="K1262" i="10" a="1"/>
  <c r="K1262" i="10" s="1"/>
  <c r="K1074" i="10" a="1"/>
  <c r="K1074" i="10" s="1"/>
  <c r="K1114" i="10" a="1"/>
  <c r="K1114" i="10" s="1"/>
  <c r="K1241" i="10" a="1"/>
  <c r="K1241" i="10" s="1"/>
  <c r="K1360" i="10" a="1"/>
  <c r="K1360" i="10" s="1"/>
  <c r="K977" i="10" a="1"/>
  <c r="K977" i="10" s="1"/>
  <c r="K919" i="10" a="1"/>
  <c r="K919" i="10" s="1"/>
  <c r="K979" i="10" a="1"/>
  <c r="K979" i="10" s="1"/>
  <c r="K910" i="10" a="1"/>
  <c r="K910" i="10" s="1"/>
  <c r="K932" i="10" a="1"/>
  <c r="K932" i="10" s="1"/>
  <c r="K975" i="10" a="1"/>
  <c r="K975" i="10" s="1"/>
  <c r="K597" i="10" a="1"/>
  <c r="K597" i="10" s="1"/>
  <c r="K558" i="10" a="1"/>
  <c r="K558" i="10" s="1"/>
  <c r="K620" i="10" a="1"/>
  <c r="K620" i="10" s="1"/>
  <c r="K282" i="10" a="1"/>
  <c r="K282" i="10" s="1"/>
  <c r="K667" i="10" a="1"/>
  <c r="K667" i="10" s="1"/>
  <c r="K543" i="10" a="1"/>
  <c r="K543" i="10" s="1"/>
  <c r="K373" i="10" a="1"/>
  <c r="K373" i="10" s="1"/>
  <c r="K47" i="10" a="1"/>
  <c r="K47" i="10" s="1"/>
  <c r="K53" i="10" a="1"/>
  <c r="K53" i="10" s="1"/>
  <c r="K22" i="10" a="1"/>
  <c r="K22" i="10" s="1"/>
  <c r="K240" i="10" a="1"/>
  <c r="K240" i="10" s="1"/>
  <c r="K177" i="10" a="1"/>
  <c r="K177" i="10" s="1"/>
  <c r="K128" i="10" a="1"/>
  <c r="K128" i="10" s="1"/>
  <c r="K54" i="10" a="1"/>
  <c r="K54" i="10" s="1"/>
  <c r="K100" i="10" a="1"/>
  <c r="K100" i="10" s="1"/>
  <c r="K1207" i="10" a="1"/>
  <c r="K1207" i="10" s="1"/>
  <c r="K839" i="10" a="1"/>
  <c r="K839" i="10" s="1"/>
  <c r="K749" i="10" a="1"/>
  <c r="K749" i="10" s="1"/>
  <c r="K822" i="10" a="1"/>
  <c r="K822" i="10" s="1"/>
  <c r="K872" i="10" a="1"/>
  <c r="K872" i="10" s="1"/>
  <c r="K741" i="10" a="1"/>
  <c r="K741" i="10" s="1"/>
  <c r="K395" i="10" a="1"/>
  <c r="K395" i="10" s="1"/>
  <c r="K489" i="10" a="1"/>
  <c r="K489" i="10" s="1"/>
  <c r="K455" i="10" a="1"/>
  <c r="K455" i="10" s="1"/>
  <c r="K706" i="10" a="1"/>
  <c r="K706" i="10" s="1"/>
  <c r="K603" i="10" a="1"/>
  <c r="K603" i="10" s="1"/>
  <c r="K361" i="10" a="1"/>
  <c r="K361" i="10" s="1"/>
  <c r="K45" i="10" a="1"/>
  <c r="K45" i="10" s="1"/>
  <c r="K50" i="10" a="1"/>
  <c r="K50" i="10" s="1"/>
  <c r="K17" i="10" a="1"/>
  <c r="K17" i="10" s="1"/>
  <c r="K498" i="10" a="1"/>
  <c r="K498" i="10" s="1"/>
  <c r="K405" i="10" a="1"/>
  <c r="K405" i="10" s="1"/>
  <c r="K298" i="10" a="1"/>
  <c r="K298" i="10" s="1"/>
  <c r="K158" i="10" a="1"/>
  <c r="K158" i="10" s="1"/>
  <c r="K555" i="10" a="1"/>
  <c r="K555" i="10" s="1"/>
  <c r="K304" i="10" a="1"/>
  <c r="K304" i="10" s="1"/>
  <c r="K218" i="10" a="1"/>
  <c r="K218" i="10" s="1"/>
  <c r="K308" i="10" a="1"/>
  <c r="K308" i="10" s="1"/>
  <c r="K107" i="10" a="1"/>
  <c r="K107" i="10" s="1"/>
  <c r="K141" i="10" a="1"/>
  <c r="K141" i="10" s="1"/>
  <c r="K333" i="10" a="1"/>
  <c r="K333" i="10" s="1"/>
  <c r="K214" i="10" a="1"/>
  <c r="K214" i="10" s="1"/>
  <c r="K106" i="10" a="1"/>
  <c r="K106" i="10" s="1"/>
  <c r="K84" i="10" a="1"/>
  <c r="K84" i="10" s="1"/>
  <c r="K1319" i="10" a="1"/>
  <c r="K1319" i="10" s="1"/>
  <c r="K1184" i="10" a="1"/>
  <c r="K1184" i="10" s="1"/>
  <c r="K1307" i="10" a="1"/>
  <c r="K1307" i="10" s="1"/>
  <c r="K721" i="10" a="1"/>
  <c r="K721" i="10" s="1"/>
  <c r="K874" i="10" a="1"/>
  <c r="K874" i="10" s="1"/>
  <c r="K432" i="10" a="1"/>
  <c r="K432" i="10" s="1"/>
  <c r="K734" i="10" a="1"/>
  <c r="K734" i="10" s="1"/>
  <c r="K322" i="10" a="1"/>
  <c r="K322" i="10" s="1"/>
  <c r="K229" i="10" a="1"/>
  <c r="K229" i="10" s="1"/>
  <c r="K325" i="10" a="1"/>
  <c r="K325" i="10" s="1"/>
  <c r="K1081" i="10" a="1"/>
  <c r="K1081" i="10" s="1"/>
  <c r="K1384" i="10" a="1"/>
  <c r="K1384" i="10" s="1"/>
  <c r="K935" i="10" a="1"/>
  <c r="K935" i="10" s="1"/>
  <c r="K754" i="10" a="1"/>
  <c r="K754" i="10" s="1"/>
  <c r="K816" i="10" a="1"/>
  <c r="K816" i="10" s="1"/>
  <c r="K641" i="10" a="1"/>
  <c r="K641" i="10" s="1"/>
  <c r="K629" i="10" a="1"/>
  <c r="K629" i="10" s="1"/>
  <c r="K385" i="10" a="1"/>
  <c r="K385" i="10" s="1"/>
  <c r="K222" i="10" a="1"/>
  <c r="K222" i="10" s="1"/>
  <c r="K57" i="10" a="1"/>
  <c r="K57" i="10" s="1"/>
  <c r="K1144" i="10" a="1"/>
  <c r="K1144" i="10" s="1"/>
  <c r="K617" i="10" a="1"/>
  <c r="K617" i="10" s="1"/>
  <c r="K926" i="10" a="1"/>
  <c r="K926" i="10" s="1"/>
  <c r="K551" i="10" a="1"/>
  <c r="K551" i="10" s="1"/>
  <c r="K540" i="10" a="1"/>
  <c r="K540" i="10" s="1"/>
  <c r="K422" i="10" a="1"/>
  <c r="K422" i="10" s="1"/>
  <c r="K83" i="10" a="1"/>
  <c r="K83" i="10" s="1"/>
  <c r="K173" i="10" a="1"/>
  <c r="K173" i="10" s="1"/>
  <c r="K70" i="10" a="1"/>
  <c r="K70" i="10" s="1"/>
  <c r="K536" i="10" a="1"/>
  <c r="K536" i="10" s="1"/>
  <c r="K207" i="10" a="1"/>
  <c r="K207" i="10" s="1"/>
  <c r="K1196" i="10" a="1"/>
  <c r="K1196" i="10" s="1"/>
  <c r="K993" i="10" a="1"/>
  <c r="K993" i="10" s="1"/>
  <c r="K1222" i="10" a="1"/>
  <c r="K1222" i="10" s="1"/>
  <c r="K1049" i="10" a="1"/>
  <c r="K1049" i="10" s="1"/>
  <c r="K824" i="10" a="1"/>
  <c r="K824" i="10" s="1"/>
  <c r="K748" i="10" a="1"/>
  <c r="K748" i="10" s="1"/>
  <c r="K376" i="10" a="1"/>
  <c r="K376" i="10" s="1"/>
  <c r="K516" i="10" a="1"/>
  <c r="K516" i="10" s="1"/>
  <c r="K399" i="10" a="1"/>
  <c r="K399" i="10" s="1"/>
  <c r="K224" i="10" a="1"/>
  <c r="K224" i="10" s="1"/>
  <c r="K286" i="10" a="1"/>
  <c r="K286" i="10" s="1"/>
  <c r="K78" i="10" a="1"/>
  <c r="K78" i="10" s="1"/>
  <c r="K1374" i="10" a="1"/>
  <c r="K1374" i="10" s="1"/>
  <c r="K863" i="10" a="1"/>
  <c r="K863" i="10" s="1"/>
  <c r="K581" i="10" a="1"/>
  <c r="K581" i="10" s="1"/>
  <c r="K533" i="10" a="1"/>
  <c r="K533" i="10" s="1"/>
  <c r="K764" i="10" a="1"/>
  <c r="K764" i="10" s="1"/>
  <c r="K112" i="10" a="1"/>
  <c r="K112" i="10" s="1"/>
  <c r="K234" i="10" a="1"/>
  <c r="K234" i="10" s="1"/>
  <c r="K460" i="10" a="1"/>
  <c r="K460" i="10" s="1"/>
  <c r="K639" i="10" a="1"/>
  <c r="K639" i="10" s="1"/>
  <c r="K227" i="10" a="1"/>
  <c r="K227" i="10" s="1"/>
  <c r="K423" i="10" a="1"/>
  <c r="K423" i="10" s="1"/>
  <c r="K95" i="10" a="1"/>
  <c r="K95" i="10" s="1"/>
  <c r="K51" i="10" a="1"/>
  <c r="K51" i="10" s="1"/>
  <c r="K147" i="10" a="1"/>
  <c r="K147" i="10" s="1"/>
  <c r="K1452" i="10" a="1"/>
  <c r="K1452" i="10" s="1"/>
  <c r="K1383" i="10" a="1"/>
  <c r="K1383" i="10" s="1"/>
  <c r="K1312" i="10" a="1"/>
  <c r="K1312" i="10" s="1"/>
  <c r="K1230" i="10" a="1"/>
  <c r="K1230" i="10" s="1"/>
  <c r="K1438" i="10" a="1"/>
  <c r="K1438" i="10" s="1"/>
  <c r="K1377" i="10" a="1"/>
  <c r="K1377" i="10" s="1"/>
  <c r="K1315" i="10" a="1"/>
  <c r="K1315" i="10" s="1"/>
  <c r="K1223" i="10" a="1"/>
  <c r="K1223" i="10" s="1"/>
  <c r="K1436" i="10" a="1"/>
  <c r="K1436" i="10" s="1"/>
  <c r="K1290" i="10" a="1"/>
  <c r="K1290" i="10" s="1"/>
  <c r="K1194" i="10" a="1"/>
  <c r="K1194" i="10" s="1"/>
  <c r="K1455" i="10" a="1"/>
  <c r="K1455" i="10" s="1"/>
  <c r="K1407" i="10" a="1"/>
  <c r="K1407" i="10" s="1"/>
  <c r="K1332" i="10" a="1"/>
  <c r="K1332" i="10" s="1"/>
  <c r="K1253" i="10" a="1"/>
  <c r="K1253" i="10" s="1"/>
  <c r="K1180" i="10" a="1"/>
  <c r="K1180" i="10" s="1"/>
  <c r="K1418" i="10" a="1"/>
  <c r="K1418" i="10" s="1"/>
  <c r="K1251" i="10" a="1"/>
  <c r="K1251" i="10" s="1"/>
  <c r="K1147" i="10" a="1"/>
  <c r="K1147" i="10" s="1"/>
  <c r="K1079" i="10" a="1"/>
  <c r="K1079" i="10" s="1"/>
  <c r="K969" i="10" a="1"/>
  <c r="K969" i="10" s="1"/>
  <c r="K1234" i="10" a="1"/>
  <c r="K1234" i="10" s="1"/>
  <c r="K1064" i="10" a="1"/>
  <c r="K1064" i="10" s="1"/>
  <c r="K990" i="10" a="1"/>
  <c r="K990" i="10" s="1"/>
  <c r="K1431" i="10" a="1"/>
  <c r="K1431" i="10" s="1"/>
  <c r="K1321" i="10" a="1"/>
  <c r="K1321" i="10" s="1"/>
  <c r="K1160" i="10" a="1"/>
  <c r="K1160" i="10" s="1"/>
  <c r="K1094" i="10" a="1"/>
  <c r="K1094" i="10" s="1"/>
  <c r="K996" i="10" a="1"/>
  <c r="K996" i="10" s="1"/>
  <c r="K1296" i="10" a="1"/>
  <c r="K1296" i="10" s="1"/>
  <c r="K1162" i="10" a="1"/>
  <c r="K1162" i="10" s="1"/>
  <c r="K1358" i="10" a="1"/>
  <c r="K1358" i="10" s="1"/>
  <c r="K1238" i="10" a="1"/>
  <c r="K1238" i="10" s="1"/>
  <c r="K1429" i="10" a="1"/>
  <c r="K1429" i="10" s="1"/>
  <c r="K1142" i="10" a="1"/>
  <c r="K1142" i="10" s="1"/>
  <c r="K972" i="10" a="1"/>
  <c r="K972" i="10" s="1"/>
  <c r="K933" i="10" a="1"/>
  <c r="K933" i="10" s="1"/>
  <c r="K834" i="10" a="1"/>
  <c r="K834" i="10" s="1"/>
  <c r="K1016" i="10" a="1"/>
  <c r="K1016" i="10" s="1"/>
  <c r="K968" i="10" a="1"/>
  <c r="K968" i="10" s="1"/>
  <c r="K616" i="10" a="1"/>
  <c r="K616" i="10" s="1"/>
  <c r="K550" i="10" a="1"/>
  <c r="K550" i="10" s="1"/>
  <c r="K126" i="10" a="1"/>
  <c r="K126" i="10" s="1"/>
  <c r="K293" i="10" a="1"/>
  <c r="K293" i="10" s="1"/>
  <c r="K52" i="10" a="1"/>
  <c r="K52" i="10" s="1"/>
  <c r="K419" i="10" a="1"/>
  <c r="K419" i="10" s="1"/>
  <c r="K110" i="10" a="1"/>
  <c r="K110" i="10" s="1"/>
  <c r="K56" i="10" a="1"/>
  <c r="K56" i="10" s="1"/>
  <c r="K10" i="10" a="1"/>
  <c r="K10" i="10" s="1"/>
  <c r="K1446" i="10" a="1"/>
  <c r="K1446" i="10" s="1"/>
  <c r="K1381" i="10" a="1"/>
  <c r="K1381" i="10" s="1"/>
  <c r="K1310" i="10" a="1"/>
  <c r="K1310" i="10" s="1"/>
  <c r="K1216" i="10" a="1"/>
  <c r="K1216" i="10" s="1"/>
  <c r="K1421" i="10" a="1"/>
  <c r="K1421" i="10" s="1"/>
  <c r="K1375" i="10" a="1"/>
  <c r="K1375" i="10" s="1"/>
  <c r="K1281" i="10" a="1"/>
  <c r="K1281" i="10" s="1"/>
  <c r="K1210" i="10" a="1"/>
  <c r="K1210" i="10" s="1"/>
  <c r="K1434" i="10" a="1"/>
  <c r="K1434" i="10" s="1"/>
  <c r="K1272" i="10" a="1"/>
  <c r="K1272" i="10" s="1"/>
  <c r="K1192" i="10" a="1"/>
  <c r="K1192" i="10" s="1"/>
  <c r="K1432" i="10" a="1"/>
  <c r="K1432" i="10" s="1"/>
  <c r="K1398" i="10" a="1"/>
  <c r="K1398" i="10" s="1"/>
  <c r="K1325" i="10" a="1"/>
  <c r="K1325" i="10" s="1"/>
  <c r="K1236" i="10" a="1"/>
  <c r="K1236" i="10" s="1"/>
  <c r="K1441" i="10" a="1"/>
  <c r="K1441" i="10" s="1"/>
  <c r="K1409" i="10" a="1"/>
  <c r="K1409" i="10" s="1"/>
  <c r="K1242" i="10" a="1"/>
  <c r="K1242" i="10" s="1"/>
  <c r="K1132" i="10" a="1"/>
  <c r="K1132" i="10" s="1"/>
  <c r="K1059" i="10" a="1"/>
  <c r="K1059" i="10" s="1"/>
  <c r="K962" i="10" a="1"/>
  <c r="K962" i="10" s="1"/>
  <c r="K1156" i="10" a="1"/>
  <c r="K1156" i="10" s="1"/>
  <c r="K1055" i="10" a="1"/>
  <c r="K1055" i="10" s="1"/>
  <c r="K988" i="10" a="1"/>
  <c r="K988" i="10" s="1"/>
  <c r="K1411" i="10" a="1"/>
  <c r="K1411" i="10" s="1"/>
  <c r="K1313" i="10" a="1"/>
  <c r="K1313" i="10" s="1"/>
  <c r="K1158" i="10" a="1"/>
  <c r="K1158" i="10" s="1"/>
  <c r="K1069" i="10" a="1"/>
  <c r="K1069" i="10" s="1"/>
  <c r="K991" i="10" a="1"/>
  <c r="K991" i="10" s="1"/>
  <c r="K1293" i="10" a="1"/>
  <c r="K1293" i="10" s="1"/>
  <c r="K1126" i="10" a="1"/>
  <c r="K1126" i="10" s="1"/>
  <c r="K1355" i="10" a="1"/>
  <c r="K1355" i="10" s="1"/>
  <c r="K1219" i="10" a="1"/>
  <c r="K1219" i="10" s="1"/>
  <c r="K1372" i="10" a="1"/>
  <c r="K1372" i="10" s="1"/>
  <c r="K1174" i="10" a="1"/>
  <c r="K1174" i="10" s="1"/>
  <c r="K1110" i="10" a="1"/>
  <c r="K1110" i="10" s="1"/>
  <c r="K1039" i="10" a="1"/>
  <c r="K1039" i="10" s="1"/>
  <c r="K1349" i="10" a="1"/>
  <c r="K1349" i="10" s="1"/>
  <c r="K1139" i="10" a="1"/>
  <c r="K1139" i="10" s="1"/>
  <c r="K1289" i="10" a="1"/>
  <c r="K1289" i="10" s="1"/>
  <c r="K1134" i="10" a="1"/>
  <c r="K1134" i="10" s="1"/>
  <c r="K965" i="10" a="1"/>
  <c r="K965" i="10" s="1"/>
  <c r="K902" i="10" a="1"/>
  <c r="K902" i="10" s="1"/>
  <c r="K832" i="10" a="1"/>
  <c r="K832" i="10" s="1"/>
  <c r="K770" i="10" a="1"/>
  <c r="K770" i="10" s="1"/>
  <c r="K645" i="10" a="1"/>
  <c r="K645" i="10" s="1"/>
  <c r="K1030" i="10" a="1"/>
  <c r="K1030" i="10" s="1"/>
  <c r="K907" i="10" a="1"/>
  <c r="K907" i="10" s="1"/>
  <c r="K798" i="10" a="1"/>
  <c r="K798" i="10" s="1"/>
  <c r="K680" i="10" a="1"/>
  <c r="K680" i="10" s="1"/>
  <c r="K1093" i="10" a="1"/>
  <c r="K1093" i="10" s="1"/>
  <c r="K917" i="10" a="1"/>
  <c r="K917" i="10" s="1"/>
  <c r="K812" i="10" a="1"/>
  <c r="K812" i="10" s="1"/>
  <c r="K744" i="10" a="1"/>
  <c r="K744" i="10" s="1"/>
  <c r="K648" i="10" a="1"/>
  <c r="K648" i="10" s="1"/>
  <c r="K1007" i="10" a="1"/>
  <c r="K1007" i="10" s="1"/>
  <c r="K900" i="10" a="1"/>
  <c r="K900" i="10" s="1"/>
  <c r="K1053" i="10" a="1"/>
  <c r="K1053" i="10" s="1"/>
  <c r="K936" i="10" a="1"/>
  <c r="K936" i="10" s="1"/>
  <c r="K856" i="10" a="1"/>
  <c r="K856" i="10" s="1"/>
  <c r="K1023" i="10" a="1"/>
  <c r="K1023" i="10" s="1"/>
  <c r="K920" i="10" a="1"/>
  <c r="K920" i="10" s="1"/>
  <c r="K861" i="10" a="1"/>
  <c r="K861" i="10" s="1"/>
  <c r="K1004" i="10" a="1"/>
  <c r="K1004" i="10" s="1"/>
  <c r="K916" i="10" a="1"/>
  <c r="K916" i="10" s="1"/>
  <c r="K797" i="10" a="1"/>
  <c r="K797" i="10" s="1"/>
  <c r="K904" i="10" a="1"/>
  <c r="K904" i="10" s="1"/>
  <c r="K825" i="10" a="1"/>
  <c r="K825" i="10" s="1"/>
  <c r="K739" i="10" a="1"/>
  <c r="K739" i="10" s="1"/>
  <c r="K663" i="10" a="1"/>
  <c r="K663" i="10" s="1"/>
  <c r="K755" i="10" a="1"/>
  <c r="K755" i="10" s="1"/>
  <c r="K579" i="10" a="1"/>
  <c r="K579" i="10" s="1"/>
  <c r="K484" i="10" a="1"/>
  <c r="K484" i="10" s="1"/>
  <c r="K390" i="10" a="1"/>
  <c r="K390" i="10" s="1"/>
  <c r="K715" i="10" a="1"/>
  <c r="K715" i="10" s="1"/>
  <c r="K608" i="10" a="1"/>
  <c r="K608" i="10" s="1"/>
  <c r="K549" i="10" a="1"/>
  <c r="K549" i="10" s="1"/>
  <c r="K482" i="10" a="1"/>
  <c r="K482" i="10" s="1"/>
  <c r="K407" i="10" a="1"/>
  <c r="K407" i="10" s="1"/>
  <c r="K359" i="10" a="1"/>
  <c r="K359" i="10" s="1"/>
  <c r="K698" i="10" a="1"/>
  <c r="K698" i="10" s="1"/>
  <c r="K604" i="10" a="1"/>
  <c r="K604" i="10" s="1"/>
  <c r="K526" i="10" a="1"/>
  <c r="K526" i="10" s="1"/>
  <c r="K453" i="10" a="1"/>
  <c r="K453" i="10" s="1"/>
  <c r="K334" i="10" a="1"/>
  <c r="K334" i="10" s="1"/>
  <c r="K790" i="10" a="1"/>
  <c r="K790" i="10" s="1"/>
  <c r="K625" i="10" a="1"/>
  <c r="K625" i="10" s="1"/>
  <c r="K487" i="10" a="1"/>
  <c r="K487" i="10" s="1"/>
  <c r="K695" i="10" a="1"/>
  <c r="K695" i="10" s="1"/>
  <c r="K566" i="10" a="1"/>
  <c r="K566" i="10" s="1"/>
  <c r="K803" i="10" a="1"/>
  <c r="K803" i="10" s="1"/>
  <c r="K615" i="10" a="1"/>
  <c r="K615" i="10" s="1"/>
  <c r="K347" i="10" a="1"/>
  <c r="K347" i="10" s="1"/>
  <c r="K394" i="10" a="1"/>
  <c r="K394" i="10" s="1"/>
  <c r="K29" i="10" a="1"/>
  <c r="K29" i="10" s="1"/>
  <c r="K398" i="10" a="1"/>
  <c r="K398" i="10" s="1"/>
  <c r="K164" i="10" a="1"/>
  <c r="K164" i="10" s="1"/>
  <c r="K137" i="10" a="1"/>
  <c r="K137" i="10" s="1"/>
  <c r="K77" i="10" a="1"/>
  <c r="K77" i="10" s="1"/>
  <c r="K12" i="10" a="1"/>
  <c r="K12" i="10" s="1"/>
  <c r="K1425" i="10" a="1"/>
  <c r="K1425" i="10" s="1"/>
  <c r="K1370" i="10" a="1"/>
  <c r="K1370" i="10" s="1"/>
  <c r="K1303" i="10" a="1"/>
  <c r="K1303" i="10" s="1"/>
  <c r="K1214" i="10" a="1"/>
  <c r="K1214" i="10" s="1"/>
  <c r="K1419" i="10" a="1"/>
  <c r="K1419" i="10" s="1"/>
  <c r="K1373" i="10" a="1"/>
  <c r="K1373" i="10" s="1"/>
  <c r="K1276" i="10" a="1"/>
  <c r="K1276" i="10" s="1"/>
  <c r="K1208" i="10" a="1"/>
  <c r="K1208" i="10" s="1"/>
  <c r="K1402" i="10" a="1"/>
  <c r="K1402" i="10" s="1"/>
  <c r="K1270" i="10" a="1"/>
  <c r="K1270" i="10" s="1"/>
  <c r="K1171" i="10" a="1"/>
  <c r="K1171" i="10" s="1"/>
  <c r="K1430" i="10" a="1"/>
  <c r="K1430" i="10" s="1"/>
  <c r="K1396" i="10" a="1"/>
  <c r="K1396" i="10" s="1"/>
  <c r="K1318" i="10" a="1"/>
  <c r="K1318" i="10" s="1"/>
  <c r="K1231" i="10" a="1"/>
  <c r="K1231" i="10" s="1"/>
  <c r="K1439" i="10" a="1"/>
  <c r="K1439" i="10" s="1"/>
  <c r="K1354" i="10" a="1"/>
  <c r="K1354" i="10" s="1"/>
  <c r="K1237" i="10" a="1"/>
  <c r="K1237" i="10" s="1"/>
  <c r="K1125" i="10" a="1"/>
  <c r="K1125" i="10" s="1"/>
  <c r="K1057" i="10" a="1"/>
  <c r="K1057" i="10" s="1"/>
  <c r="K1394" i="10" a="1"/>
  <c r="K1394" i="10" s="1"/>
  <c r="K1135" i="10" a="1"/>
  <c r="K1135" i="10" s="1"/>
  <c r="K1047" i="10" a="1"/>
  <c r="K1047" i="10" s="1"/>
  <c r="K974" i="10" a="1"/>
  <c r="K974" i="10" s="1"/>
  <c r="K1403" i="10" a="1"/>
  <c r="K1403" i="10" s="1"/>
  <c r="K1277" i="10" a="1"/>
  <c r="K1277" i="10" s="1"/>
  <c r="K1154" i="10" a="1"/>
  <c r="K1154" i="10" s="1"/>
  <c r="K1062" i="10" a="1"/>
  <c r="K1062" i="10" s="1"/>
  <c r="K986" i="10" a="1"/>
  <c r="K986" i="10" s="1"/>
  <c r="K1287" i="10" a="1"/>
  <c r="K1287" i="10" s="1"/>
  <c r="K1119" i="10" a="1"/>
  <c r="K1119" i="10" s="1"/>
  <c r="K1344" i="10" a="1"/>
  <c r="K1344" i="10" s="1"/>
  <c r="K1201" i="10" a="1"/>
  <c r="K1201" i="10" s="1"/>
  <c r="K1363" i="10" a="1"/>
  <c r="K1363" i="10" s="1"/>
  <c r="K1164" i="10" a="1"/>
  <c r="K1164" i="10" s="1"/>
  <c r="K1108" i="10" a="1"/>
  <c r="K1108" i="10" s="1"/>
  <c r="K1032" i="10" a="1"/>
  <c r="K1032" i="10" s="1"/>
  <c r="K1336" i="10" a="1"/>
  <c r="K1336" i="10" s="1"/>
  <c r="K1127" i="10" a="1"/>
  <c r="K1127" i="10" s="1"/>
  <c r="K1275" i="10" a="1"/>
  <c r="K1275" i="10" s="1"/>
  <c r="K1120" i="10" a="1"/>
  <c r="K1120" i="10" s="1"/>
  <c r="K963" i="10" a="1"/>
  <c r="K963" i="10" s="1"/>
  <c r="K899" i="10" a="1"/>
  <c r="K899" i="10" s="1"/>
  <c r="K830" i="10" a="1"/>
  <c r="K830" i="10" s="1"/>
  <c r="K761" i="10" a="1"/>
  <c r="K761" i="10" s="1"/>
  <c r="K642" i="10" a="1"/>
  <c r="K642" i="10" s="1"/>
  <c r="K1003" i="10" a="1"/>
  <c r="K1003" i="10" s="1"/>
  <c r="K905" i="10" a="1"/>
  <c r="K905" i="10" s="1"/>
  <c r="K791" i="10" a="1"/>
  <c r="K791" i="10" s="1"/>
  <c r="K678" i="10" a="1"/>
  <c r="K678" i="10" s="1"/>
  <c r="K1075" i="10" a="1"/>
  <c r="K1075" i="10" s="1"/>
  <c r="K895" i="10" a="1"/>
  <c r="K895" i="10" s="1"/>
  <c r="K805" i="10" a="1"/>
  <c r="K805" i="10" s="1"/>
  <c r="K742" i="10" a="1"/>
  <c r="K742" i="10" s="1"/>
  <c r="K643" i="10" a="1"/>
  <c r="K643" i="10" s="1"/>
  <c r="K992" i="10" a="1"/>
  <c r="K992" i="10" s="1"/>
  <c r="K885" i="10" a="1"/>
  <c r="K885" i="10" s="1"/>
  <c r="K1051" i="10" a="1"/>
  <c r="K1051" i="10" s="1"/>
  <c r="K934" i="10" a="1"/>
  <c r="K934" i="10" s="1"/>
  <c r="K847" i="10" a="1"/>
  <c r="K847" i="10" s="1"/>
  <c r="K1015" i="10" a="1"/>
  <c r="K1015" i="10" s="1"/>
  <c r="K918" i="10" a="1"/>
  <c r="K918" i="10" s="1"/>
  <c r="K854" i="10" a="1"/>
  <c r="K854" i="10" s="1"/>
  <c r="K999" i="10" a="1"/>
  <c r="K999" i="10" s="1"/>
  <c r="K911" i="10" a="1"/>
  <c r="K911" i="10" s="1"/>
  <c r="K795" i="10" a="1"/>
  <c r="K795" i="10" s="1"/>
  <c r="K894" i="10" a="1"/>
  <c r="K894" i="10" s="1"/>
  <c r="K823" i="10" a="1"/>
  <c r="K823" i="10" s="1"/>
  <c r="K716" i="10" a="1"/>
  <c r="K716" i="10" s="1"/>
  <c r="K661" i="10" a="1"/>
  <c r="K661" i="10" s="1"/>
  <c r="K727" i="10" a="1"/>
  <c r="K727" i="10" s="1"/>
  <c r="K565" i="10" a="1"/>
  <c r="K565" i="10" s="1"/>
  <c r="K479" i="10" a="1"/>
  <c r="K479" i="10" s="1"/>
  <c r="K364" i="10" a="1"/>
  <c r="K364" i="10" s="1"/>
  <c r="K707" i="10" a="1"/>
  <c r="K707" i="10" s="1"/>
  <c r="K595" i="10" a="1"/>
  <c r="K595" i="10" s="1"/>
  <c r="K544" i="10" a="1"/>
  <c r="K544" i="10" s="1"/>
  <c r="K470" i="10" a="1"/>
  <c r="K470" i="10" s="1"/>
  <c r="K402" i="10" a="1"/>
  <c r="K402" i="10" s="1"/>
  <c r="K354" i="10" a="1"/>
  <c r="K354" i="10" s="1"/>
  <c r="K696" i="10" a="1"/>
  <c r="K696" i="10" s="1"/>
  <c r="K586" i="10" a="1"/>
  <c r="K586" i="10" s="1"/>
  <c r="K524" i="10" a="1"/>
  <c r="K524" i="10" s="1"/>
  <c r="K448" i="10" a="1"/>
  <c r="K448" i="10" s="1"/>
  <c r="K331" i="10" a="1"/>
  <c r="K331" i="10" s="1"/>
  <c r="K779" i="10" a="1"/>
  <c r="K779" i="10" s="1"/>
  <c r="K618" i="10" a="1"/>
  <c r="K618" i="10" s="1"/>
  <c r="K485" i="10" a="1"/>
  <c r="K485" i="10" s="1"/>
  <c r="K681" i="10" a="1"/>
  <c r="K681" i="10" s="1"/>
  <c r="K559" i="10" a="1"/>
  <c r="K559" i="10" s="1"/>
  <c r="K792" i="10" a="1"/>
  <c r="K792" i="10" s="1"/>
  <c r="K613" i="10" a="1"/>
  <c r="K613" i="10" s="1"/>
  <c r="K510" i="10" a="1"/>
  <c r="K510" i="10" s="1"/>
  <c r="K722" i="10" a="1"/>
  <c r="K722" i="10" s="1"/>
  <c r="K578" i="10" a="1"/>
  <c r="K578" i="10" s="1"/>
  <c r="K534" i="10" a="1"/>
  <c r="K534" i="10" s="1"/>
  <c r="K636" i="10" a="1"/>
  <c r="K636" i="10" s="1"/>
  <c r="K553" i="10" a="1"/>
  <c r="K553" i="10" s="1"/>
  <c r="K417" i="10" a="1"/>
  <c r="K417" i="10" s="1"/>
  <c r="K328" i="10" a="1"/>
  <c r="K328" i="10" s="1"/>
  <c r="K370" i="10" a="1"/>
  <c r="K370" i="10" s="1"/>
  <c r="K302" i="10" a="1"/>
  <c r="K302" i="10" s="1"/>
  <c r="K204" i="10" a="1"/>
  <c r="K204" i="10" s="1"/>
  <c r="K114" i="10" a="1"/>
  <c r="K114" i="10" s="1"/>
  <c r="K19" i="10" a="1"/>
  <c r="K19" i="10" s="1"/>
  <c r="K306" i="10" a="1"/>
  <c r="K306" i="10" s="1"/>
  <c r="K244" i="10" a="1"/>
  <c r="K244" i="10" s="1"/>
  <c r="K172" i="10" a="1"/>
  <c r="K172" i="10" s="1"/>
  <c r="K94" i="10" a="1"/>
  <c r="K94" i="10" s="1"/>
  <c r="K476" i="10" a="1"/>
  <c r="K476" i="10" s="1"/>
  <c r="K272" i="10" a="1"/>
  <c r="K272" i="10" s="1"/>
  <c r="K199" i="10" a="1"/>
  <c r="K199" i="10" s="1"/>
  <c r="K139" i="10" a="1"/>
  <c r="K139" i="10" s="1"/>
  <c r="K61" i="10" a="1"/>
  <c r="K61" i="10" s="1"/>
  <c r="K9" i="10" a="1"/>
  <c r="K9" i="10" s="1"/>
  <c r="K372" i="10" a="1"/>
  <c r="K372" i="10" s="1"/>
  <c r="K247" i="10" a="1"/>
  <c r="K247" i="10" s="1"/>
  <c r="K205" i="10" a="1"/>
  <c r="K205" i="10" s="1"/>
  <c r="K305" i="10" a="1"/>
  <c r="K305" i="10" s="1"/>
  <c r="K200" i="10" a="1"/>
  <c r="K200" i="10" s="1"/>
  <c r="K478" i="10" a="1"/>
  <c r="K478" i="10" s="1"/>
  <c r="K360" i="10" a="1"/>
  <c r="K360" i="10" s="1"/>
  <c r="K260" i="10" a="1"/>
  <c r="K260" i="10" s="1"/>
  <c r="K212" i="10" a="1"/>
  <c r="K212" i="10" s="1"/>
  <c r="K454" i="10" a="1"/>
  <c r="K454" i="10" s="1"/>
  <c r="K389" i="10" a="1"/>
  <c r="K389" i="10" s="1"/>
  <c r="K220" i="10" a="1"/>
  <c r="K220" i="10" s="1"/>
  <c r="K151" i="10" a="1"/>
  <c r="K151" i="10" s="1"/>
  <c r="K93" i="10" a="1"/>
  <c r="K93" i="10" s="1"/>
  <c r="K33" i="10" a="1"/>
  <c r="K33" i="10" s="1"/>
  <c r="K383" i="10" a="1"/>
  <c r="K383" i="10" s="1"/>
  <c r="K268" i="10" a="1"/>
  <c r="K268" i="10" s="1"/>
  <c r="K183" i="10" a="1"/>
  <c r="K183" i="10" s="1"/>
  <c r="K116" i="10" a="1"/>
  <c r="K116" i="10" s="1"/>
  <c r="K148" i="10" a="1"/>
  <c r="K148" i="10" s="1"/>
  <c r="K120" i="10" a="1"/>
  <c r="K120" i="10" s="1"/>
  <c r="K26" i="10" a="1"/>
  <c r="K26" i="10" s="1"/>
  <c r="K59" i="10" a="1"/>
  <c r="K59" i="10" s="1"/>
  <c r="K1401" i="10" a="1"/>
  <c r="K1401" i="10" s="1"/>
  <c r="K1386" i="10" a="1"/>
  <c r="K1386" i="10" s="1"/>
  <c r="K1173" i="10" a="1"/>
  <c r="K1173" i="10" s="1"/>
  <c r="K1424" i="10" a="1"/>
  <c r="K1424" i="10" s="1"/>
  <c r="K1271" i="10" a="1"/>
  <c r="K1271" i="10" s="1"/>
  <c r="K1294" i="10" a="1"/>
  <c r="K1294" i="10" s="1"/>
  <c r="K1353" i="10" a="1"/>
  <c r="K1353" i="10" s="1"/>
  <c r="K1211" i="10" a="1"/>
  <c r="K1211" i="10" s="1"/>
  <c r="K1286" i="10" a="1"/>
  <c r="K1286" i="10" s="1"/>
  <c r="K1155" i="10" a="1"/>
  <c r="K1155" i="10" s="1"/>
  <c r="K937" i="10" a="1"/>
  <c r="K937" i="10" s="1"/>
  <c r="K929" i="10" a="1"/>
  <c r="K929" i="10" s="1"/>
  <c r="K984" i="10" a="1"/>
  <c r="K984" i="10" s="1"/>
  <c r="K1065" i="10" a="1"/>
  <c r="K1065" i="10" s="1"/>
  <c r="K886" i="10" a="1"/>
  <c r="K886" i="10" s="1"/>
  <c r="K1006" i="10" a="1"/>
  <c r="K1006" i="10" s="1"/>
  <c r="K806" i="10" a="1"/>
  <c r="K806" i="10" s="1"/>
  <c r="K646" i="10" a="1"/>
  <c r="K646" i="10" s="1"/>
  <c r="K386" i="10" a="1"/>
  <c r="K386" i="10" s="1"/>
  <c r="K459" i="10" a="1"/>
  <c r="K459" i="10" s="1"/>
  <c r="K554" i="10" a="1"/>
  <c r="K554" i="10" s="1"/>
  <c r="K564" i="10" a="1"/>
  <c r="K564" i="10" s="1"/>
  <c r="K794" i="10" a="1"/>
  <c r="K794" i="10" s="1"/>
  <c r="K488" i="10" a="1"/>
  <c r="K488" i="10" s="1"/>
  <c r="K436" i="10" a="1"/>
  <c r="K436" i="10" s="1"/>
  <c r="K69" i="10" a="1"/>
  <c r="K69" i="10" s="1"/>
  <c r="K92" i="10" a="1"/>
  <c r="K92" i="10" s="1"/>
  <c r="K411" i="10" a="1"/>
  <c r="K411" i="10" s="1"/>
  <c r="K288" i="10" a="1"/>
  <c r="K288" i="10" s="1"/>
  <c r="K292" i="10" a="1"/>
  <c r="K292" i="10" s="1"/>
  <c r="K474" i="10" a="1"/>
  <c r="K474" i="10" s="1"/>
  <c r="K60" i="10" a="1"/>
  <c r="K60" i="10" s="1"/>
  <c r="K46" i="10" a="1"/>
  <c r="K46" i="10" s="1"/>
  <c r="K1317" i="10" a="1"/>
  <c r="K1317" i="10" s="1"/>
  <c r="K1324" i="10" a="1"/>
  <c r="K1324" i="10" s="1"/>
  <c r="K1457" i="10" a="1"/>
  <c r="K1457" i="10" s="1"/>
  <c r="K1182" i="10" a="1"/>
  <c r="K1182" i="10" s="1"/>
  <c r="K976" i="10" a="1"/>
  <c r="K976" i="10" s="1"/>
  <c r="K1335" i="10" a="1"/>
  <c r="K1335" i="10" s="1"/>
  <c r="K1304" i="10" a="1"/>
  <c r="K1304" i="10" s="1"/>
  <c r="K1124" i="10" a="1"/>
  <c r="K1124" i="10" s="1"/>
  <c r="K1412" i="10" a="1"/>
  <c r="K1412" i="10" s="1"/>
  <c r="K784" i="10" a="1"/>
  <c r="K784" i="10" s="1"/>
  <c r="K710" i="10" a="1"/>
  <c r="K710" i="10" s="1"/>
  <c r="K685" i="10" a="1"/>
  <c r="K685" i="10" s="1"/>
  <c r="K865" i="10" a="1"/>
  <c r="K865" i="10" s="1"/>
  <c r="K799" i="10" a="1"/>
  <c r="K799" i="10" s="1"/>
  <c r="K694" i="10" a="1"/>
  <c r="K694" i="10" s="1"/>
  <c r="K732" i="10" a="1"/>
  <c r="K732" i="10" s="1"/>
  <c r="K740" i="10" a="1"/>
  <c r="K740" i="10" s="1"/>
  <c r="K365" i="10" a="1"/>
  <c r="K365" i="10" s="1"/>
  <c r="K582" i="10" a="1"/>
  <c r="K582" i="10" s="1"/>
  <c r="K605" i="10" a="1"/>
  <c r="K605" i="10" s="1"/>
  <c r="K447" i="10" a="1"/>
  <c r="K447" i="10" s="1"/>
  <c r="K131" i="10" a="1"/>
  <c r="K131" i="10" s="1"/>
  <c r="K121" i="10" a="1"/>
  <c r="K121" i="10" s="1"/>
  <c r="K90" i="10" a="1"/>
  <c r="K90" i="10" s="1"/>
  <c r="K363" i="10" a="1"/>
  <c r="K363" i="10" s="1"/>
  <c r="K238" i="10" a="1"/>
  <c r="K238" i="10" s="1"/>
  <c r="K171" i="10" a="1"/>
  <c r="K171" i="10" s="1"/>
  <c r="K228" i="10" a="1"/>
  <c r="K228" i="10" s="1"/>
  <c r="K1115" i="10" a="1"/>
  <c r="K1115" i="10" s="1"/>
  <c r="K777" i="10" a="1"/>
  <c r="K777" i="10" s="1"/>
  <c r="K1041" i="10" a="1"/>
  <c r="K1041" i="10" s="1"/>
  <c r="K944" i="10" a="1"/>
  <c r="K944" i="10" s="1"/>
  <c r="K903" i="10" a="1"/>
  <c r="K903" i="10" s="1"/>
  <c r="K930" i="10" a="1"/>
  <c r="K930" i="10" s="1"/>
  <c r="K841" i="10" a="1"/>
  <c r="K841" i="10" s="1"/>
  <c r="K506" i="10" a="1"/>
  <c r="K506" i="10" s="1"/>
  <c r="K425" i="10" a="1"/>
  <c r="K425" i="10" s="1"/>
  <c r="K280" i="10" a="1"/>
  <c r="K280" i="10" s="1"/>
  <c r="K514" i="10" a="1"/>
  <c r="K514" i="10" s="1"/>
  <c r="K769" i="10" a="1"/>
  <c r="K769" i="10" s="1"/>
  <c r="K239" i="10" a="1"/>
  <c r="K239" i="10" s="1"/>
  <c r="K251" i="10" a="1"/>
  <c r="K251" i="10" s="1"/>
  <c r="K150" i="10" a="1"/>
  <c r="K150" i="10" s="1"/>
  <c r="K339" i="10" a="1"/>
  <c r="K339" i="10" s="1"/>
  <c r="K232" i="10" a="1"/>
  <c r="K232" i="10" s="1"/>
  <c r="K118" i="10" a="1"/>
  <c r="K118" i="10" s="1"/>
  <c r="K62" i="10" a="1"/>
  <c r="K62" i="10" s="1"/>
  <c r="K594" i="10" a="1"/>
  <c r="K594" i="10" s="1"/>
  <c r="K27" i="10" a="1"/>
  <c r="K27" i="10" s="1"/>
  <c r="K74" i="10" a="1"/>
  <c r="K74" i="10" s="1"/>
  <c r="K368" i="10" a="1"/>
  <c r="K368" i="10" s="1"/>
  <c r="K223" i="10" a="1"/>
  <c r="K223" i="10" s="1"/>
  <c r="K195" i="10" a="1"/>
  <c r="K195" i="10" s="1"/>
  <c r="K4" i="10" a="1"/>
  <c r="K4" i="10" s="1"/>
  <c r="O1234" i="9" a="1"/>
  <c r="O1234" i="9" s="1"/>
  <c r="O763" i="10" a="1"/>
  <c r="O763" i="10" s="1"/>
  <c r="O1289" i="9" a="1"/>
  <c r="O1289" i="9" s="1"/>
  <c r="O1145" i="10" a="1"/>
  <c r="O1145" i="10" s="1"/>
  <c r="O937" i="14" a="1"/>
  <c r="O937" i="14" s="1"/>
  <c r="O577" i="14" a="1"/>
  <c r="O577" i="14" s="1"/>
  <c r="O433" i="10" a="1"/>
  <c r="O433" i="10" s="1"/>
  <c r="O297" i="10" a="1"/>
  <c r="O297" i="10" s="1"/>
  <c r="O73" i="9" a="1"/>
  <c r="O73" i="9" s="1"/>
  <c r="O1444" i="9" a="1"/>
  <c r="O1444" i="9" s="1"/>
  <c r="O644" i="9" a="1"/>
  <c r="O644" i="9" s="1"/>
  <c r="O308" i="14" a="1"/>
  <c r="O308" i="14" s="1"/>
  <c r="O568" i="10" a="1"/>
  <c r="O568" i="10" s="1"/>
  <c r="O180" i="9" a="1"/>
  <c r="O180" i="9" s="1"/>
  <c r="O1320" i="9" a="1"/>
  <c r="O1320" i="9" s="1"/>
  <c r="O941" i="10" a="1"/>
  <c r="O941" i="10" s="1"/>
  <c r="O607" i="10" a="1"/>
  <c r="O607" i="10" s="1"/>
  <c r="O1338" i="9" a="1"/>
  <c r="O1338" i="9" s="1"/>
  <c r="O1300" i="10" a="1"/>
  <c r="O1300" i="10" s="1"/>
  <c r="O690" i="14" a="1"/>
  <c r="O690" i="14" s="1"/>
  <c r="O241" i="9" a="1"/>
  <c r="O241" i="9" s="1"/>
  <c r="O879" i="14" a="1"/>
  <c r="O879" i="14" s="1"/>
  <c r="O455" i="10" a="1"/>
  <c r="O455" i="10" s="1"/>
  <c r="O191" i="10" a="1"/>
  <c r="O191" i="10" s="1"/>
  <c r="O950" i="9" a="1"/>
  <c r="O950" i="9" s="1"/>
  <c r="O198" i="14" a="1"/>
  <c r="O198" i="14" s="1"/>
  <c r="O562" i="9" a="1"/>
  <c r="O562" i="9" s="1"/>
  <c r="O1407" i="9" a="1"/>
  <c r="O1407" i="9" s="1"/>
  <c r="O1366" i="14" a="1"/>
  <c r="O1366" i="14" s="1"/>
  <c r="O859" i="14" a="1"/>
  <c r="O859" i="14" s="1"/>
  <c r="O194" i="14" a="1"/>
  <c r="O194" i="14" s="1"/>
  <c r="O1405" i="14" a="1"/>
  <c r="O1405" i="14" s="1"/>
  <c r="O1181" i="14" a="1"/>
  <c r="O1181" i="14" s="1"/>
  <c r="O621" i="14" a="1"/>
  <c r="O621" i="14" s="1"/>
  <c r="O165" i="14" a="1"/>
  <c r="O165" i="14" s="1"/>
  <c r="O109" i="9" a="1"/>
  <c r="O109" i="9" s="1"/>
  <c r="O887" i="9" a="1"/>
  <c r="O887" i="9" s="1"/>
  <c r="O797" i="10" a="1"/>
  <c r="O797" i="10" s="1"/>
  <c r="O836" i="9" a="1"/>
  <c r="O836" i="9" s="1"/>
  <c r="O892" i="9" a="1"/>
  <c r="O892" i="9" s="1"/>
  <c r="O715" i="10" a="1"/>
  <c r="O715" i="10" s="1"/>
  <c r="O843" i="10" a="1"/>
  <c r="O843" i="10" s="1"/>
  <c r="O850" i="9" a="1"/>
  <c r="O850" i="9" s="1"/>
  <c r="O387" i="14" a="1"/>
  <c r="O387" i="14" s="1"/>
  <c r="O1337" i="10" a="1"/>
  <c r="O1337" i="10" s="1"/>
  <c r="O1033" i="9" a="1"/>
  <c r="O1033" i="9" s="1"/>
  <c r="O873" i="14" a="1"/>
  <c r="O873" i="14" s="1"/>
  <c r="O729" i="10" a="1"/>
  <c r="O729" i="10" s="1"/>
  <c r="O305" i="14" a="1"/>
  <c r="O305" i="14" s="1"/>
  <c r="O129" i="10" a="1"/>
  <c r="O129" i="10" s="1"/>
  <c r="O1236" i="10" a="1"/>
  <c r="O1236" i="10" s="1"/>
  <c r="O852" i="14" a="1"/>
  <c r="O852" i="14" s="1"/>
  <c r="O180" i="14" a="1"/>
  <c r="O180" i="14" s="1"/>
  <c r="O418" i="14" a="1"/>
  <c r="O418" i="14" s="1"/>
  <c r="O992" i="14" a="1"/>
  <c r="O992" i="14" s="1"/>
  <c r="O578" i="9" a="1"/>
  <c r="O578" i="9" s="1"/>
  <c r="O780" i="10" a="1"/>
  <c r="O780" i="10" s="1"/>
  <c r="O260" i="14" a="1"/>
  <c r="O260" i="14" s="1"/>
  <c r="O608" i="14" a="1"/>
  <c r="O608" i="14" s="1"/>
  <c r="O559" i="14" a="1"/>
  <c r="O559" i="14" s="1"/>
  <c r="O1440" i="9" a="1"/>
  <c r="O1440" i="9" s="1"/>
  <c r="O1426" i="10" a="1"/>
  <c r="O1426" i="10" s="1"/>
  <c r="O650" i="10" a="1"/>
  <c r="O650" i="10" s="1"/>
  <c r="O1088" i="10" a="1"/>
  <c r="O1088" i="10" s="1"/>
  <c r="O328" i="14" a="1"/>
  <c r="O328" i="14" s="1"/>
  <c r="O1119" i="14" a="1"/>
  <c r="O1119" i="14" s="1"/>
  <c r="O159" i="10" a="1"/>
  <c r="O159" i="10" s="1"/>
  <c r="O1318" i="9" a="1"/>
  <c r="O1318" i="9" s="1"/>
  <c r="O1118" i="9" a="1"/>
  <c r="O1118" i="9" s="1"/>
  <c r="O146" i="9" a="1"/>
  <c r="O146" i="9" s="1"/>
  <c r="O976" i="14" a="1"/>
  <c r="O976" i="14" s="1"/>
  <c r="O1195" i="14" a="1"/>
  <c r="O1195" i="14" s="1"/>
  <c r="O899" i="14" a="1"/>
  <c r="O899" i="14" s="1"/>
  <c r="O603" i="10" a="1"/>
  <c r="O603" i="10" s="1"/>
  <c r="O234" i="14" a="1"/>
  <c r="O234" i="14" s="1"/>
  <c r="O1443" i="9" a="1"/>
  <c r="O1443" i="9" s="1"/>
  <c r="O1061" i="10" a="1"/>
  <c r="O1061" i="10" s="1"/>
  <c r="O45" i="9" a="1"/>
  <c r="O45" i="9" s="1"/>
  <c r="O519" i="14" a="1"/>
  <c r="O519" i="14" s="1"/>
  <c r="O628" i="9" a="1"/>
  <c r="O628" i="9" s="1"/>
  <c r="O788" i="10" a="1"/>
  <c r="O788" i="10" s="1"/>
  <c r="O1188" i="14" a="1"/>
  <c r="O1188" i="14" s="1"/>
  <c r="O636" i="9" a="1"/>
  <c r="O636" i="9" s="1"/>
  <c r="O1139" i="14" a="1"/>
  <c r="O1139" i="14" s="1"/>
  <c r="O1178" i="9" a="1"/>
  <c r="O1178" i="9" s="1"/>
  <c r="O274" i="10" a="1"/>
  <c r="O274" i="10" s="1"/>
  <c r="O648" i="14" a="1"/>
  <c r="O648" i="14" s="1"/>
  <c r="O1209" i="10" a="1"/>
  <c r="O1209" i="10" s="1"/>
  <c r="O1049" i="10" a="1"/>
  <c r="O1049" i="10" s="1"/>
  <c r="O873" i="10" a="1"/>
  <c r="O873" i="10" s="1"/>
  <c r="O473" i="9" a="1"/>
  <c r="O473" i="9" s="1"/>
  <c r="O289" i="9" a="1"/>
  <c r="O289" i="9" s="1"/>
  <c r="O105" i="10" a="1"/>
  <c r="O105" i="10" s="1"/>
  <c r="O1089" i="10" a="1"/>
  <c r="O1089" i="10" s="1"/>
  <c r="O1421" i="14" a="1"/>
  <c r="O1421" i="14" s="1"/>
  <c r="O396" i="10" a="1"/>
  <c r="O396" i="10" s="1"/>
  <c r="O89" i="9" a="1"/>
  <c r="O89" i="9" s="1"/>
  <c r="O188" i="9" a="1"/>
  <c r="O188" i="9" s="1"/>
  <c r="O1192" i="10" a="1"/>
  <c r="O1192" i="10" s="1"/>
  <c r="O86" i="14" a="1"/>
  <c r="O86" i="14" s="1"/>
  <c r="O1082" i="9" a="1"/>
  <c r="O1082" i="9" s="1"/>
  <c r="O688" i="10" a="1"/>
  <c r="O688" i="10" s="1"/>
  <c r="O1048" i="14" a="1"/>
  <c r="O1048" i="14" s="1"/>
  <c r="O48" i="14" a="1"/>
  <c r="O48" i="14" s="1"/>
  <c r="O1319" i="14" a="1"/>
  <c r="O1319" i="14" s="1"/>
  <c r="O774" i="9" a="1"/>
  <c r="O774" i="9" s="1"/>
  <c r="O614" i="9" a="1"/>
  <c r="O614" i="9" s="1"/>
  <c r="O106" i="9" a="1"/>
  <c r="O106" i="9" s="1"/>
  <c r="O933" i="9" a="1"/>
  <c r="O933" i="9" s="1"/>
  <c r="O1318" i="10" a="1"/>
  <c r="O1318" i="10" s="1"/>
  <c r="O1003" i="14" a="1"/>
  <c r="O1003" i="14" s="1"/>
  <c r="O1437" i="10" a="1"/>
  <c r="O1437" i="10" s="1"/>
  <c r="O933" i="14" a="1"/>
  <c r="O933" i="14" s="1"/>
  <c r="O613" i="14" a="1"/>
  <c r="O613" i="14" s="1"/>
  <c r="O976" i="9" a="1"/>
  <c r="O976" i="9" s="1"/>
  <c r="O195" i="10" a="1"/>
  <c r="O195" i="10" s="1"/>
  <c r="O1020" i="9" a="1"/>
  <c r="O1020" i="9" s="1"/>
  <c r="O484" i="10" a="1"/>
  <c r="O484" i="10" s="1"/>
  <c r="O1068" i="14" a="1"/>
  <c r="O1068" i="14" s="1"/>
  <c r="O1187" i="14" a="1"/>
  <c r="O1187" i="14" s="1"/>
  <c r="O715" i="14" a="1"/>
  <c r="O715" i="14" s="1"/>
  <c r="O1322" i="10" a="1"/>
  <c r="O1322" i="10" s="1"/>
  <c r="O1170" i="9" a="1"/>
  <c r="O1170" i="9" s="1"/>
  <c r="O74" i="14" a="1"/>
  <c r="O74" i="14" s="1"/>
  <c r="O1097" i="14" a="1"/>
  <c r="O1097" i="14" s="1"/>
  <c r="O873" i="9" a="1"/>
  <c r="O873" i="9" s="1"/>
  <c r="O649" i="9" a="1"/>
  <c r="O649" i="9" s="1"/>
  <c r="O489" i="10" a="1"/>
  <c r="O489" i="10" s="1"/>
  <c r="O353" i="10" a="1"/>
  <c r="O353" i="10" s="1"/>
  <c r="O193" i="14" a="1"/>
  <c r="O193" i="14" s="1"/>
  <c r="O405" i="14" a="1"/>
  <c r="O405" i="14" s="1"/>
  <c r="O1028" i="10" a="1"/>
  <c r="O1028" i="10" s="1"/>
  <c r="O500" i="9" a="1"/>
  <c r="O500" i="9" s="1"/>
  <c r="O44" i="14" a="1"/>
  <c r="O44" i="14" s="1"/>
  <c r="O138" i="10" a="1"/>
  <c r="O138" i="10" s="1"/>
  <c r="O20" i="9" a="1"/>
  <c r="O20" i="9" s="1"/>
  <c r="O821" i="9" a="1"/>
  <c r="O821" i="9" s="1"/>
  <c r="O570" i="10" a="1"/>
  <c r="O570" i="10" s="1"/>
  <c r="O371" i="14" a="1"/>
  <c r="O371" i="14" s="1"/>
  <c r="O1272" i="10" a="1"/>
  <c r="O1272" i="10" s="1"/>
  <c r="O199" i="9" a="1"/>
  <c r="O199" i="9" s="1"/>
  <c r="O1171" i="9" a="1"/>
  <c r="O1171" i="9" s="1"/>
  <c r="O288" i="10" a="1"/>
  <c r="O288" i="10" s="1"/>
  <c r="O402" i="14" a="1"/>
  <c r="O402" i="14" s="1"/>
  <c r="O880" i="14" a="1"/>
  <c r="O880" i="14" s="1"/>
  <c r="O232" i="14" a="1"/>
  <c r="O232" i="14" s="1"/>
  <c r="O1447" i="14" a="1"/>
  <c r="O1447" i="14" s="1"/>
  <c r="O1135" i="14" a="1"/>
  <c r="O1135" i="14" s="1"/>
  <c r="O383" i="14" a="1"/>
  <c r="O383" i="14" s="1"/>
  <c r="O31" i="10" a="1"/>
  <c r="O31" i="10" s="1"/>
  <c r="O974" i="14" a="1"/>
  <c r="O974" i="14" s="1"/>
  <c r="O806" i="10" a="1"/>
  <c r="O806" i="10" s="1"/>
  <c r="O622" i="14" a="1"/>
  <c r="O622" i="14" s="1"/>
  <c r="O446" i="9" a="1"/>
  <c r="O446" i="9" s="1"/>
  <c r="O190" i="14" a="1"/>
  <c r="O190" i="14" s="1"/>
  <c r="O575" i="9" a="1"/>
  <c r="O575" i="9" s="1"/>
  <c r="O1317" i="9" a="1"/>
  <c r="O1317" i="9" s="1"/>
  <c r="O536" i="10" a="1"/>
  <c r="O536" i="10" s="1"/>
  <c r="O1188" i="10" a="1"/>
  <c r="O1188" i="10" s="1"/>
  <c r="N52" i="9" a="1"/>
  <c r="N52" i="9" s="1"/>
  <c r="N168" i="9" a="1"/>
  <c r="N168" i="9" s="1"/>
  <c r="N340" i="9" a="1"/>
  <c r="N340" i="9" s="1"/>
  <c r="N160" i="9" a="1"/>
  <c r="N160" i="9" s="1"/>
  <c r="N11" i="9" a="1"/>
  <c r="N11" i="9" s="1"/>
  <c r="N84" i="9" a="1"/>
  <c r="N84" i="9" s="1"/>
  <c r="N228" i="9" a="1"/>
  <c r="N228" i="9" s="1"/>
  <c r="N41" i="9" a="1"/>
  <c r="N41" i="9" s="1"/>
  <c r="N263" i="9" a="1"/>
  <c r="N263" i="9" s="1"/>
  <c r="N24" i="9" a="1"/>
  <c r="N24" i="9" s="1"/>
  <c r="N14" i="9" a="1"/>
  <c r="N14" i="9" s="1"/>
  <c r="N175" i="9" a="1"/>
  <c r="N175" i="9" s="1"/>
  <c r="N276" i="9" a="1"/>
  <c r="N276" i="9" s="1"/>
  <c r="N88" i="9" a="1"/>
  <c r="N88" i="9" s="1"/>
  <c r="N159" i="9" a="1"/>
  <c r="N159" i="9" s="1"/>
  <c r="N8" i="9" a="1"/>
  <c r="N8" i="9" s="1"/>
  <c r="N70" i="9" a="1"/>
  <c r="N70" i="9" s="1"/>
  <c r="N214" i="9" a="1"/>
  <c r="N214" i="9" s="1"/>
  <c r="N119" i="9" a="1"/>
  <c r="N119" i="9" s="1"/>
  <c r="N173" i="9" a="1"/>
  <c r="N173" i="9" s="1"/>
  <c r="N249" i="9" a="1"/>
  <c r="N249" i="9" s="1"/>
  <c r="N281" i="9" a="1"/>
  <c r="N281" i="9" s="1"/>
  <c r="N365" i="9" a="1"/>
  <c r="N365" i="9" s="1"/>
  <c r="N414" i="9" a="1"/>
  <c r="N414" i="9" s="1"/>
  <c r="N481" i="9" a="1"/>
  <c r="N481" i="9" s="1"/>
  <c r="N527" i="9" a="1"/>
  <c r="N527" i="9" s="1"/>
  <c r="N557" i="9" a="1"/>
  <c r="N557" i="9" s="1"/>
  <c r="N715" i="9" a="1"/>
  <c r="N715" i="9" s="1"/>
  <c r="N56" i="9" a="1"/>
  <c r="N56" i="9" s="1"/>
  <c r="N93" i="9" a="1"/>
  <c r="N93" i="9" s="1"/>
  <c r="N140" i="9" a="1"/>
  <c r="N140" i="9" s="1"/>
  <c r="N208" i="9" a="1"/>
  <c r="N208" i="9" s="1"/>
  <c r="N297" i="9" a="1"/>
  <c r="N297" i="9" s="1"/>
  <c r="N346" i="9" a="1"/>
  <c r="N346" i="9" s="1"/>
  <c r="N390" i="9" a="1"/>
  <c r="N390" i="9" s="1"/>
  <c r="N445" i="9" a="1"/>
  <c r="N445" i="9" s="1"/>
  <c r="N497" i="9" a="1"/>
  <c r="N497" i="9" s="1"/>
  <c r="N567" i="9" a="1"/>
  <c r="N567" i="9" s="1"/>
  <c r="N666" i="9" a="1"/>
  <c r="N666" i="9" s="1"/>
  <c r="N348" i="9" a="1"/>
  <c r="N348" i="9" s="1"/>
  <c r="N449" i="9" a="1"/>
  <c r="N449" i="9" s="1"/>
  <c r="N515" i="9" a="1"/>
  <c r="N515" i="9" s="1"/>
  <c r="N706" i="9" a="1"/>
  <c r="N706" i="9" s="1"/>
  <c r="N404" i="9" a="1"/>
  <c r="N404" i="9" s="1"/>
  <c r="N453" i="9" a="1"/>
  <c r="N453" i="9" s="1"/>
  <c r="N548" i="9" a="1"/>
  <c r="N548" i="9" s="1"/>
  <c r="N597" i="9" a="1"/>
  <c r="N597" i="9" s="1"/>
  <c r="N675" i="9" a="1"/>
  <c r="N675" i="9" s="1"/>
  <c r="N269" i="9" a="1"/>
  <c r="N269" i="9" s="1"/>
  <c r="N319" i="9" a="1"/>
  <c r="N319" i="9" s="1"/>
  <c r="N382" i="9" a="1"/>
  <c r="N382" i="9" s="1"/>
  <c r="N424" i="9" a="1"/>
  <c r="N424" i="9" s="1"/>
  <c r="N491" i="9" a="1"/>
  <c r="N491" i="9" s="1"/>
  <c r="N552" i="9" a="1"/>
  <c r="N552" i="9" s="1"/>
  <c r="N678" i="9" a="1"/>
  <c r="N678" i="9" s="1"/>
  <c r="N16" i="9" a="1"/>
  <c r="N16" i="9" s="1"/>
  <c r="N65" i="9" a="1"/>
  <c r="N65" i="9" s="1"/>
  <c r="N113" i="9" a="1"/>
  <c r="N113" i="9" s="1"/>
  <c r="N153" i="9" a="1"/>
  <c r="N153" i="9" s="1"/>
  <c r="N239" i="9" a="1"/>
  <c r="N239" i="9" s="1"/>
  <c r="N321" i="9" a="1"/>
  <c r="N321" i="9" s="1"/>
  <c r="N372" i="9" a="1"/>
  <c r="N372" i="9" s="1"/>
  <c r="N446" i="9" a="1"/>
  <c r="N446" i="9" s="1"/>
  <c r="N499" i="9" a="1"/>
  <c r="N499" i="9" s="1"/>
  <c r="N554" i="9" a="1"/>
  <c r="N554" i="9" s="1"/>
  <c r="N653" i="9" a="1"/>
  <c r="N653" i="9" s="1"/>
  <c r="N200" i="9" a="1"/>
  <c r="N200" i="9" s="1"/>
  <c r="N245" i="9" a="1"/>
  <c r="N245" i="9" s="1"/>
  <c r="N339" i="9" a="1"/>
  <c r="N339" i="9" s="1"/>
  <c r="N401" i="9" a="1"/>
  <c r="N401" i="9" s="1"/>
  <c r="N475" i="9" a="1"/>
  <c r="N475" i="9" s="1"/>
  <c r="N578" i="9" a="1"/>
  <c r="N578" i="9" s="1"/>
  <c r="N673" i="9" a="1"/>
  <c r="N673" i="9" s="1"/>
  <c r="N29" i="9" a="1"/>
  <c r="N29" i="9" s="1"/>
  <c r="N105" i="9" a="1"/>
  <c r="N105" i="9" s="1"/>
  <c r="N202" i="9" a="1"/>
  <c r="N202" i="9" s="1"/>
  <c r="N279" i="9" a="1"/>
  <c r="N279" i="9" s="1"/>
  <c r="N331" i="9" a="1"/>
  <c r="N331" i="9" s="1"/>
  <c r="N412" i="9" a="1"/>
  <c r="N412" i="9" s="1"/>
  <c r="N467" i="9" a="1"/>
  <c r="N467" i="9" s="1"/>
  <c r="N551" i="9" a="1"/>
  <c r="N551" i="9" s="1"/>
  <c r="N681" i="9" a="1"/>
  <c r="N681" i="9" s="1"/>
  <c r="N748" i="9" a="1"/>
  <c r="N748" i="9" s="1"/>
  <c r="N813" i="9" a="1"/>
  <c r="N813" i="9" s="1"/>
  <c r="N966" i="9" a="1"/>
  <c r="N966" i="9" s="1"/>
  <c r="N623" i="9" a="1"/>
  <c r="N623" i="9" s="1"/>
  <c r="N691" i="9" a="1"/>
  <c r="N691" i="9" s="1"/>
  <c r="N831" i="9" a="1"/>
  <c r="N831" i="9" s="1"/>
  <c r="N999" i="9" a="1"/>
  <c r="N999" i="9" s="1"/>
  <c r="N1102" i="9" a="1"/>
  <c r="N1102" i="9" s="1"/>
  <c r="N816" i="9" a="1"/>
  <c r="N816" i="9" s="1"/>
  <c r="N993" i="9" a="1"/>
  <c r="N993" i="9" s="1"/>
  <c r="N806" i="9" a="1"/>
  <c r="N806" i="9" s="1"/>
  <c r="N908" i="9" a="1"/>
  <c r="N908" i="9" s="1"/>
  <c r="N1038" i="9" a="1"/>
  <c r="N1038" i="9" s="1"/>
  <c r="N819" i="9" a="1"/>
  <c r="N819" i="9" s="1"/>
  <c r="N911" i="9" a="1"/>
  <c r="N911" i="9" s="1"/>
  <c r="N997" i="9" a="1"/>
  <c r="N997" i="9" s="1"/>
  <c r="N561" i="9" a="1"/>
  <c r="N561" i="9" s="1"/>
  <c r="N627" i="9" a="1"/>
  <c r="N627" i="9" s="1"/>
  <c r="N705" i="9" a="1"/>
  <c r="N705" i="9" s="1"/>
  <c r="N790" i="9" a="1"/>
  <c r="N790" i="9" s="1"/>
  <c r="N936" i="9" a="1"/>
  <c r="N936" i="9" s="1"/>
  <c r="N1056" i="9" a="1"/>
  <c r="N1056" i="9" s="1"/>
  <c r="N603" i="9" a="1"/>
  <c r="N603" i="9" s="1"/>
  <c r="N650" i="9" a="1"/>
  <c r="N650" i="9" s="1"/>
  <c r="N697" i="9" a="1"/>
  <c r="N697" i="9" s="1"/>
  <c r="N740" i="9" a="1"/>
  <c r="N740" i="9" s="1"/>
  <c r="N812" i="9" a="1"/>
  <c r="N812" i="9" s="1"/>
  <c r="N883" i="9" a="1"/>
  <c r="N883" i="9" s="1"/>
  <c r="N979" i="9" a="1"/>
  <c r="N979" i="9" s="1"/>
  <c r="N1104" i="9" a="1"/>
  <c r="N1104" i="9" s="1"/>
  <c r="N579" i="9" a="1"/>
  <c r="N579" i="9" s="1"/>
  <c r="N629" i="9" a="1"/>
  <c r="N629" i="9" s="1"/>
  <c r="N726" i="9" a="1"/>
  <c r="N726" i="9" s="1"/>
  <c r="N815" i="9" a="1"/>
  <c r="N815" i="9" s="1"/>
  <c r="N898" i="9" a="1"/>
  <c r="N898" i="9" s="1"/>
  <c r="N1057" i="9" a="1"/>
  <c r="N1057" i="9" s="1"/>
  <c r="N777" i="9" a="1"/>
  <c r="N777" i="9" s="1"/>
  <c r="N850" i="9" a="1"/>
  <c r="N850" i="9" s="1"/>
  <c r="N923" i="9" a="1"/>
  <c r="N923" i="9" s="1"/>
  <c r="N967" i="9" a="1"/>
  <c r="N967" i="9" s="1"/>
  <c r="N1019" i="9" a="1"/>
  <c r="N1019" i="9" s="1"/>
  <c r="N1143" i="9" a="1"/>
  <c r="N1143" i="9" s="1"/>
  <c r="N1211" i="9" a="1"/>
  <c r="N1211" i="9" s="1"/>
  <c r="N1256" i="9" a="1"/>
  <c r="N1256" i="9" s="1"/>
  <c r="N1319" i="9" a="1"/>
  <c r="N1319" i="9" s="1"/>
  <c r="N1410" i="9" a="1"/>
  <c r="N1410" i="9" s="1"/>
  <c r="N1181" i="9" a="1"/>
  <c r="N1181" i="9" s="1"/>
  <c r="N1260" i="9" a="1"/>
  <c r="N1260" i="9" s="1"/>
  <c r="N1329" i="9" a="1"/>
  <c r="N1329" i="9" s="1"/>
  <c r="N1403" i="9" a="1"/>
  <c r="N1403" i="9" s="1"/>
  <c r="N1172" i="9" a="1"/>
  <c r="N1172" i="9" s="1"/>
  <c r="N1269" i="9" a="1"/>
  <c r="N1269" i="9" s="1"/>
  <c r="N1326" i="9" a="1"/>
  <c r="N1326" i="9" s="1"/>
  <c r="N1376" i="9" a="1"/>
  <c r="N1376" i="9" s="1"/>
  <c r="N1452" i="9" a="1"/>
  <c r="N1452" i="9" s="1"/>
  <c r="N1174" i="9" a="1"/>
  <c r="N1174" i="9" s="1"/>
  <c r="N1228" i="9" a="1"/>
  <c r="N1228" i="9" s="1"/>
  <c r="N1280" i="9" a="1"/>
  <c r="N1280" i="9" s="1"/>
  <c r="N1368" i="9" a="1"/>
  <c r="N1368" i="9" s="1"/>
  <c r="N1407" i="9" a="1"/>
  <c r="N1407" i="9" s="1"/>
  <c r="N1111" i="9" a="1"/>
  <c r="N1111" i="9" s="1"/>
  <c r="N1161" i="9" a="1"/>
  <c r="N1161" i="9" s="1"/>
  <c r="N1214" i="9" a="1"/>
  <c r="N1214" i="9" s="1"/>
  <c r="N1282" i="9" a="1"/>
  <c r="N1282" i="9" s="1"/>
  <c r="N1337" i="9" a="1"/>
  <c r="N1337" i="9" s="1"/>
  <c r="N1417" i="9" a="1"/>
  <c r="N1417" i="9" s="1"/>
  <c r="N865" i="9" a="1"/>
  <c r="N865" i="9" s="1"/>
  <c r="N956" i="9" a="1"/>
  <c r="N956" i="9" s="1"/>
  <c r="N1003" i="9" a="1"/>
  <c r="N1003" i="9" s="1"/>
  <c r="N1088" i="9" a="1"/>
  <c r="N1088" i="9" s="1"/>
  <c r="N1180" i="9" a="1"/>
  <c r="N1180" i="9" s="1"/>
  <c r="N1259" i="9" a="1"/>
  <c r="N1259" i="9" s="1"/>
  <c r="N1313" i="9" a="1"/>
  <c r="N1313" i="9" s="1"/>
  <c r="N1365" i="9" a="1"/>
  <c r="N1365" i="9" s="1"/>
  <c r="N821" i="9" a="1"/>
  <c r="N821" i="9" s="1"/>
  <c r="N869" i="9" a="1"/>
  <c r="N869" i="9" s="1"/>
  <c r="N912" i="9" a="1"/>
  <c r="N912" i="9" s="1"/>
  <c r="N975" i="9" a="1"/>
  <c r="N975" i="9" s="1"/>
  <c r="N1058" i="9" a="1"/>
  <c r="N1058" i="9" s="1"/>
  <c r="N1108" i="9" a="1"/>
  <c r="N1108" i="9" s="1"/>
  <c r="N1171" i="9" a="1"/>
  <c r="N1171" i="9" s="1"/>
  <c r="N1237" i="9" a="1"/>
  <c r="N1237" i="9" s="1"/>
  <c r="N1296" i="9" a="1"/>
  <c r="N1296" i="9" s="1"/>
  <c r="N1375" i="9" a="1"/>
  <c r="N1375" i="9" s="1"/>
  <c r="N1444" i="9" a="1"/>
  <c r="N1444" i="9" s="1"/>
  <c r="N809" i="9" a="1"/>
  <c r="N809" i="9" s="1"/>
  <c r="N881" i="9" a="1"/>
  <c r="N881" i="9" s="1"/>
  <c r="N953" i="9" a="1"/>
  <c r="N953" i="9" s="1"/>
  <c r="N1013" i="9" a="1"/>
  <c r="N1013" i="9" s="1"/>
  <c r="N1074" i="9" a="1"/>
  <c r="N1074" i="9" s="1"/>
  <c r="N1115" i="9" a="1"/>
  <c r="N1115" i="9" s="1"/>
  <c r="N1148" i="9" a="1"/>
  <c r="N1148" i="9" s="1"/>
  <c r="N1234" i="9" a="1"/>
  <c r="N1234" i="9" s="1"/>
  <c r="N1284" i="9" a="1"/>
  <c r="N1284" i="9" s="1"/>
  <c r="N1334" i="9" a="1"/>
  <c r="N1334" i="9" s="1"/>
  <c r="N1395" i="9" a="1"/>
  <c r="N1395" i="9" s="1"/>
  <c r="N1427" i="9" a="1"/>
  <c r="N1427" i="9" s="1"/>
  <c r="N1439" i="9" a="1"/>
  <c r="N1439" i="9" s="1"/>
  <c r="N1438" i="9" a="1"/>
  <c r="N1438" i="9" s="1"/>
  <c r="N9" i="10" a="1"/>
  <c r="N9" i="10" s="1"/>
  <c r="N26" i="10" a="1"/>
  <c r="N26" i="10" s="1"/>
  <c r="N144" i="10" a="1"/>
  <c r="N144" i="10" s="1"/>
  <c r="N35" i="10" a="1"/>
  <c r="N35" i="10" s="1"/>
  <c r="N142" i="10" a="1"/>
  <c r="N142" i="10" s="1"/>
  <c r="N93" i="10" a="1"/>
  <c r="N93" i="10" s="1"/>
  <c r="N36" i="10" a="1"/>
  <c r="N36" i="10" s="1"/>
  <c r="N8" i="10" a="1"/>
  <c r="N8" i="10" s="1"/>
  <c r="N94" i="10" a="1"/>
  <c r="N94" i="10" s="1"/>
  <c r="N160" i="10" a="1"/>
  <c r="N160" i="10" s="1"/>
  <c r="N112" i="10" a="1"/>
  <c r="N112" i="10" s="1"/>
  <c r="N202" i="10" a="1"/>
  <c r="N202" i="10" s="1"/>
  <c r="N256" i="10" a="1"/>
  <c r="N256" i="10" s="1"/>
  <c r="N385" i="10" a="1"/>
  <c r="N385" i="10" s="1"/>
  <c r="N11" i="10" a="1"/>
  <c r="N11" i="10" s="1"/>
  <c r="N96" i="10" a="1"/>
  <c r="N96" i="10" s="1"/>
  <c r="N162" i="10" a="1"/>
  <c r="N162" i="10" s="1"/>
  <c r="N239" i="10" a="1"/>
  <c r="N239" i="10" s="1"/>
  <c r="N300" i="10" a="1"/>
  <c r="N300" i="10" s="1"/>
  <c r="N370" i="10" a="1"/>
  <c r="N370" i="10" s="1"/>
  <c r="N183" i="10" a="1"/>
  <c r="N183" i="10" s="1"/>
  <c r="N236" i="10" a="1"/>
  <c r="N236" i="10" s="1"/>
  <c r="N309" i="10" a="1"/>
  <c r="N309" i="10" s="1"/>
  <c r="N383" i="10" a="1"/>
  <c r="N383" i="10" s="1"/>
  <c r="N198" i="10" a="1"/>
  <c r="N198" i="10" s="1"/>
  <c r="N284" i="10" a="1"/>
  <c r="N284" i="10" s="1"/>
  <c r="N472" i="10" a="1"/>
  <c r="N472" i="10" s="1"/>
  <c r="N203" i="10" a="1"/>
  <c r="N203" i="10" s="1"/>
  <c r="N248" i="10" a="1"/>
  <c r="N248" i="10" s="1"/>
  <c r="N328" i="10" a="1"/>
  <c r="N328" i="10" s="1"/>
  <c r="N46" i="10" a="1"/>
  <c r="N46" i="10" s="1"/>
  <c r="N108" i="10" a="1"/>
  <c r="N108" i="10" s="1"/>
  <c r="N187" i="10" a="1"/>
  <c r="N187" i="10" s="1"/>
  <c r="N270" i="10" a="1"/>
  <c r="N270" i="10" s="1"/>
  <c r="N347" i="10" a="1"/>
  <c r="N347" i="10" s="1"/>
  <c r="N424" i="10" a="1"/>
  <c r="N424" i="10" s="1"/>
  <c r="N15" i="10" a="1"/>
  <c r="N15" i="10" s="1"/>
  <c r="N51" i="10" a="1"/>
  <c r="N51" i="10" s="1"/>
  <c r="N148" i="10" a="1"/>
  <c r="N148" i="10" s="1"/>
  <c r="N229" i="10" a="1"/>
  <c r="N229" i="10" s="1"/>
  <c r="N297" i="10" a="1"/>
  <c r="N297" i="10" s="1"/>
  <c r="N484" i="10" a="1"/>
  <c r="N484" i="10" s="1"/>
  <c r="N81" i="10" a="1"/>
  <c r="N81" i="10" s="1"/>
  <c r="N124" i="10" a="1"/>
  <c r="N124" i="10" s="1"/>
  <c r="N163" i="10" a="1"/>
  <c r="N163" i="10" s="1"/>
  <c r="N222" i="10" a="1"/>
  <c r="N222" i="10" s="1"/>
  <c r="N287" i="10" a="1"/>
  <c r="N287" i="10" s="1"/>
  <c r="N409" i="10" a="1"/>
  <c r="N409" i="10" s="1"/>
  <c r="N298" i="10" a="1"/>
  <c r="N298" i="10" s="1"/>
  <c r="N340" i="10" a="1"/>
  <c r="N340" i="10" s="1"/>
  <c r="N386" i="10" a="1"/>
  <c r="N386" i="10" s="1"/>
  <c r="N441" i="10" a="1"/>
  <c r="N441" i="10" s="1"/>
  <c r="N493" i="10" a="1"/>
  <c r="N493" i="10" s="1"/>
  <c r="N544" i="10" a="1"/>
  <c r="N544" i="10" s="1"/>
  <c r="N590" i="10" a="1"/>
  <c r="N590" i="10" s="1"/>
  <c r="N633" i="10" a="1"/>
  <c r="N633" i="10" s="1"/>
  <c r="N497" i="10" a="1"/>
  <c r="N497" i="10" s="1"/>
  <c r="N546" i="10" a="1"/>
  <c r="N546" i="10" s="1"/>
  <c r="N672" i="10" a="1"/>
  <c r="N672" i="10" s="1"/>
  <c r="N761" i="10" a="1"/>
  <c r="N761" i="10" s="1"/>
  <c r="N567" i="10" a="1"/>
  <c r="N567" i="10" s="1"/>
  <c r="N642" i="10" a="1"/>
  <c r="N642" i="10" s="1"/>
  <c r="N753" i="10" a="1"/>
  <c r="N753" i="10" s="1"/>
  <c r="N534" i="10" a="1"/>
  <c r="N534" i="10" s="1"/>
  <c r="N574" i="10" a="1"/>
  <c r="N574" i="10" s="1"/>
  <c r="N670" i="10" a="1"/>
  <c r="N670" i="10" s="1"/>
  <c r="N483" i="10" a="1"/>
  <c r="N483" i="10" s="1"/>
  <c r="N557" i="10" a="1"/>
  <c r="N557" i="10" s="1"/>
  <c r="N609" i="10" a="1"/>
  <c r="N609" i="10" s="1"/>
  <c r="N737" i="10" a="1"/>
  <c r="N737" i="10" s="1"/>
  <c r="N276" i="10" a="1"/>
  <c r="N276" i="10" s="1"/>
  <c r="N310" i="10" a="1"/>
  <c r="N310" i="10" s="1"/>
  <c r="N411" i="10" a="1"/>
  <c r="N411" i="10" s="1"/>
  <c r="N498" i="10" a="1"/>
  <c r="N498" i="10" s="1"/>
  <c r="N531" i="10" a="1"/>
  <c r="N531" i="10" s="1"/>
  <c r="N593" i="10" a="1"/>
  <c r="N593" i="10" s="1"/>
  <c r="N720" i="10" a="1"/>
  <c r="N720" i="10" s="1"/>
  <c r="N360" i="10" a="1"/>
  <c r="N360" i="10" s="1"/>
  <c r="N408" i="10" a="1"/>
  <c r="N408" i="10" s="1"/>
  <c r="N487" i="10" a="1"/>
  <c r="N487" i="10" s="1"/>
  <c r="N600" i="10" a="1"/>
  <c r="N600" i="10" s="1"/>
  <c r="N765" i="10" a="1"/>
  <c r="N765" i="10" s="1"/>
  <c r="N334" i="10" a="1"/>
  <c r="N334" i="10" s="1"/>
  <c r="N423" i="10" a="1"/>
  <c r="N423" i="10" s="1"/>
  <c r="N468" i="10" a="1"/>
  <c r="N468" i="10" s="1"/>
  <c r="N535" i="10" a="1"/>
  <c r="N535" i="10" s="1"/>
  <c r="N614" i="10" a="1"/>
  <c r="N614" i="10" s="1"/>
  <c r="N718" i="10" a="1"/>
  <c r="N718" i="10" s="1"/>
  <c r="N666" i="10" a="1"/>
  <c r="N666" i="10" s="1"/>
  <c r="N749" i="10" a="1"/>
  <c r="N749" i="10" s="1"/>
  <c r="N789" i="10" a="1"/>
  <c r="N789" i="10" s="1"/>
  <c r="N871" i="10" a="1"/>
  <c r="N871" i="10" s="1"/>
  <c r="N919" i="10" a="1"/>
  <c r="N919" i="10" s="1"/>
  <c r="N1030" i="10" a="1"/>
  <c r="N1030" i="10" s="1"/>
  <c r="N802" i="10" a="1"/>
  <c r="N802" i="10" s="1"/>
  <c r="N855" i="10" a="1"/>
  <c r="N855" i="10" s="1"/>
  <c r="N899" i="10" a="1"/>
  <c r="N899" i="10" s="1"/>
  <c r="N961" i="10" a="1"/>
  <c r="N961" i="10" s="1"/>
  <c r="N809" i="10" a="1"/>
  <c r="N809" i="10" s="1"/>
  <c r="N868" i="10" a="1"/>
  <c r="N868" i="10" s="1"/>
  <c r="N941" i="10" a="1"/>
  <c r="N941" i="10" s="1"/>
  <c r="N816" i="10" a="1"/>
  <c r="N816" i="10" s="1"/>
  <c r="N916" i="10" a="1"/>
  <c r="N916" i="10" s="1"/>
  <c r="N1004" i="10" a="1"/>
  <c r="N1004" i="10" s="1"/>
  <c r="N827" i="10" a="1"/>
  <c r="N827" i="10" s="1"/>
  <c r="N881" i="10" a="1"/>
  <c r="N881" i="10" s="1"/>
  <c r="N949" i="10" a="1"/>
  <c r="N949" i="10" s="1"/>
  <c r="N1089" i="10" a="1"/>
  <c r="N1089" i="10" s="1"/>
  <c r="N674" i="10" a="1"/>
  <c r="N674" i="10" s="1"/>
  <c r="N752" i="10" a="1"/>
  <c r="N752" i="10" s="1"/>
  <c r="N808" i="10" a="1"/>
  <c r="N808" i="10" s="1"/>
  <c r="N865" i="10" a="1"/>
  <c r="N865" i="10" s="1"/>
  <c r="N920" i="10" a="1"/>
  <c r="N920" i="10" s="1"/>
  <c r="N962" i="10" a="1"/>
  <c r="N962" i="10" s="1"/>
  <c r="N1024" i="10" a="1"/>
  <c r="N1024" i="10" s="1"/>
  <c r="N646" i="10" a="1"/>
  <c r="N646" i="10" s="1"/>
  <c r="N693" i="10" a="1"/>
  <c r="N693" i="10" s="1"/>
  <c r="N724" i="10" a="1"/>
  <c r="N724" i="10" s="1"/>
  <c r="N803" i="10" a="1"/>
  <c r="N803" i="10" s="1"/>
  <c r="N858" i="10" a="1"/>
  <c r="N858" i="10" s="1"/>
  <c r="N967" i="10" a="1"/>
  <c r="N967" i="10" s="1"/>
  <c r="N620" i="10" a="1"/>
  <c r="N620" i="10" s="1"/>
  <c r="N685" i="10" a="1"/>
  <c r="N685" i="10" s="1"/>
  <c r="N742" i="10" a="1"/>
  <c r="N742" i="10" s="1"/>
  <c r="N817" i="10" a="1"/>
  <c r="N817" i="10" s="1"/>
  <c r="N895" i="10" a="1"/>
  <c r="N895" i="10" s="1"/>
  <c r="N1014" i="10" a="1"/>
  <c r="N1014" i="10" s="1"/>
  <c r="N1130" i="10" a="1"/>
  <c r="N1130" i="10" s="1"/>
  <c r="N1183" i="10" a="1"/>
  <c r="N1183" i="10" s="1"/>
  <c r="N1262" i="10" a="1"/>
  <c r="N1262" i="10" s="1"/>
  <c r="N1377" i="10" a="1"/>
  <c r="N1377" i="10" s="1"/>
  <c r="N1081" i="10" a="1"/>
  <c r="N1081" i="10" s="1"/>
  <c r="N1218" i="10" a="1"/>
  <c r="N1218" i="10" s="1"/>
  <c r="N1333" i="10" a="1"/>
  <c r="N1333" i="10" s="1"/>
  <c r="N985" i="10" a="1"/>
  <c r="N985" i="10" s="1"/>
  <c r="N1033" i="10" a="1"/>
  <c r="N1033" i="10" s="1"/>
  <c r="N1098" i="10" a="1"/>
  <c r="N1098" i="10" s="1"/>
  <c r="N1161" i="10" a="1"/>
  <c r="N1161" i="10" s="1"/>
  <c r="N1252" i="10" a="1"/>
  <c r="N1252" i="10" s="1"/>
  <c r="N1386" i="10" a="1"/>
  <c r="N1386" i="10" s="1"/>
  <c r="N1122" i="10" a="1"/>
  <c r="N1122" i="10" s="1"/>
  <c r="N1159" i="10" a="1"/>
  <c r="N1159" i="10" s="1"/>
  <c r="N1249" i="10" a="1"/>
  <c r="N1249" i="10" s="1"/>
  <c r="N1381" i="10" a="1"/>
  <c r="N1381" i="10" s="1"/>
  <c r="N1097" i="10" a="1"/>
  <c r="N1097" i="10" s="1"/>
  <c r="N1164" i="10" a="1"/>
  <c r="N1164" i="10" s="1"/>
  <c r="N1329" i="10" a="1"/>
  <c r="N1329" i="10" s="1"/>
  <c r="N1006" i="10" a="1"/>
  <c r="N1006" i="10" s="1"/>
  <c r="N1058" i="10" a="1"/>
  <c r="N1058" i="10" s="1"/>
  <c r="N1133" i="10" a="1"/>
  <c r="N1133" i="10" s="1"/>
  <c r="N1211" i="10" a="1"/>
  <c r="N1211" i="10" s="1"/>
  <c r="N1310" i="10" a="1"/>
  <c r="N1310" i="10" s="1"/>
  <c r="N1379" i="10" a="1"/>
  <c r="N1379" i="10" s="1"/>
  <c r="N938" i="10" a="1"/>
  <c r="N938" i="10" s="1"/>
  <c r="N1015" i="10" a="1"/>
  <c r="N1015" i="10" s="1"/>
  <c r="N1075" i="10" a="1"/>
  <c r="N1075" i="10" s="1"/>
  <c r="N1152" i="10" a="1"/>
  <c r="N1152" i="10" s="1"/>
  <c r="N1247" i="10" a="1"/>
  <c r="N1247" i="10" s="1"/>
  <c r="N965" i="10" a="1"/>
  <c r="N965" i="10" s="1"/>
  <c r="N1036" i="10" a="1"/>
  <c r="N1036" i="10" s="1"/>
  <c r="N1102" i="10" a="1"/>
  <c r="N1102" i="10" s="1"/>
  <c r="N1158" i="10" a="1"/>
  <c r="N1158" i="10" s="1"/>
  <c r="N1335" i="10" a="1"/>
  <c r="N1335" i="10" s="1"/>
  <c r="N1388" i="10" a="1"/>
  <c r="N1388" i="10" s="1"/>
  <c r="N1452" i="10" a="1"/>
  <c r="N1452" i="10" s="1"/>
  <c r="N1197" i="10" a="1"/>
  <c r="N1197" i="10" s="1"/>
  <c r="N1258" i="10" a="1"/>
  <c r="N1258" i="10" s="1"/>
  <c r="N1305" i="10" a="1"/>
  <c r="N1305" i="10" s="1"/>
  <c r="N1433" i="10" a="1"/>
  <c r="N1433" i="10" s="1"/>
  <c r="N1157" i="10" a="1"/>
  <c r="N1157" i="10" s="1"/>
  <c r="N1226" i="10" a="1"/>
  <c r="N1226" i="10" s="1"/>
  <c r="N1309" i="10" a="1"/>
  <c r="N1309" i="10" s="1"/>
  <c r="N1369" i="10" a="1"/>
  <c r="N1369" i="10" s="1"/>
  <c r="N1422" i="10" a="1"/>
  <c r="N1422" i="10" s="1"/>
  <c r="N1190" i="10" a="1"/>
  <c r="N1190" i="10" s="1"/>
  <c r="N1255" i="10" a="1"/>
  <c r="N1255" i="10" s="1"/>
  <c r="N1313" i="10" a="1"/>
  <c r="N1313" i="10" s="1"/>
  <c r="N1353" i="10" a="1"/>
  <c r="N1353" i="10" s="1"/>
  <c r="N1432" i="10" a="1"/>
  <c r="N1432" i="10" s="1"/>
  <c r="N1202" i="10" a="1"/>
  <c r="N1202" i="10" s="1"/>
  <c r="N1290" i="10" a="1"/>
  <c r="N1290" i="10" s="1"/>
  <c r="L27" i="14" a="1"/>
  <c r="L27" i="14" s="1"/>
  <c r="L92" i="14" a="1"/>
  <c r="L92" i="14" s="1"/>
  <c r="L132" i="14" a="1"/>
  <c r="L132" i="14" s="1"/>
  <c r="L238" i="14" a="1"/>
  <c r="L238" i="14" s="1"/>
  <c r="L95" i="14" a="1"/>
  <c r="L95" i="14" s="1"/>
  <c r="L184" i="14" a="1"/>
  <c r="L184" i="14" s="1"/>
  <c r="L32" i="14" a="1"/>
  <c r="L32" i="14" s="1"/>
  <c r="L65" i="14" a="1"/>
  <c r="L65" i="14" s="1"/>
  <c r="L181" i="14" a="1"/>
  <c r="L181" i="14" s="1"/>
  <c r="L28" i="14" a="1"/>
  <c r="L28" i="14" s="1"/>
  <c r="L93" i="14" a="1"/>
  <c r="L93" i="14" s="1"/>
  <c r="L212" i="14" a="1"/>
  <c r="L212" i="14" s="1"/>
  <c r="L64" i="14" a="1"/>
  <c r="L64" i="14" s="1"/>
  <c r="L134" i="14" a="1"/>
  <c r="L134" i="14" s="1"/>
  <c r="L197" i="14" a="1"/>
  <c r="L197" i="14" s="1"/>
  <c r="L62" i="14" a="1"/>
  <c r="L62" i="14" s="1"/>
  <c r="L120" i="14" a="1"/>
  <c r="L120" i="14" s="1"/>
  <c r="L202" i="14" a="1"/>
  <c r="L202" i="14" s="1"/>
  <c r="L55" i="14" a="1"/>
  <c r="L55" i="14" s="1"/>
  <c r="L108" i="14" a="1"/>
  <c r="L108" i="14" s="1"/>
  <c r="L227" i="14" a="1"/>
  <c r="L227" i="14" s="1"/>
  <c r="L29" i="14" a="1"/>
  <c r="L29" i="14" s="1"/>
  <c r="L118" i="14" a="1"/>
  <c r="L118" i="14" s="1"/>
  <c r="L138" i="14" a="1"/>
  <c r="L138" i="14" s="1"/>
  <c r="L201" i="14" a="1"/>
  <c r="L201" i="14" s="1"/>
  <c r="L269" i="14" a="1"/>
  <c r="L269" i="14" s="1"/>
  <c r="L334" i="14" a="1"/>
  <c r="L334" i="14" s="1"/>
  <c r="L435" i="14" a="1"/>
  <c r="L435" i="14" s="1"/>
  <c r="L296" i="14" a="1"/>
  <c r="L296" i="14" s="1"/>
  <c r="L352" i="14" a="1"/>
  <c r="L352" i="14" s="1"/>
  <c r="L452" i="14" a="1"/>
  <c r="L452" i="14" s="1"/>
  <c r="L251" i="14" a="1"/>
  <c r="L251" i="14" s="1"/>
  <c r="L315" i="14" a="1"/>
  <c r="L315" i="14" s="1"/>
  <c r="L381" i="14" a="1"/>
  <c r="L381" i="14" s="1"/>
  <c r="L495" i="14" a="1"/>
  <c r="L495" i="14" s="1"/>
  <c r="L335" i="14" a="1"/>
  <c r="L335" i="14" s="1"/>
  <c r="L386" i="14" a="1"/>
  <c r="L386" i="14" s="1"/>
  <c r="L481" i="14" a="1"/>
  <c r="L481" i="14" s="1"/>
  <c r="L297" i="14" a="1"/>
  <c r="L297" i="14" s="1"/>
  <c r="L372" i="14" a="1"/>
  <c r="L372" i="14" s="1"/>
  <c r="L429" i="14" a="1"/>
  <c r="L429" i="14" s="1"/>
  <c r="L179" i="14" a="1"/>
  <c r="L179" i="14" s="1"/>
  <c r="L244" i="14" a="1"/>
  <c r="L244" i="14" s="1"/>
  <c r="L308" i="14" a="1"/>
  <c r="L308" i="14" s="1"/>
  <c r="L365" i="14" a="1"/>
  <c r="L365" i="14" s="1"/>
  <c r="L114" i="14" a="1"/>
  <c r="L114" i="14" s="1"/>
  <c r="L182" i="14" a="1"/>
  <c r="L182" i="14" s="1"/>
  <c r="L247" i="14" a="1"/>
  <c r="L247" i="14" s="1"/>
  <c r="L311" i="14" a="1"/>
  <c r="L311" i="14" s="1"/>
  <c r="L394" i="14" a="1"/>
  <c r="L394" i="14" s="1"/>
  <c r="L493" i="14" a="1"/>
  <c r="L493" i="14" s="1"/>
  <c r="L216" i="14" a="1"/>
  <c r="L216" i="14" s="1"/>
  <c r="L274" i="14" a="1"/>
  <c r="L274" i="14" s="1"/>
  <c r="L332" i="14" a="1"/>
  <c r="L332" i="14" s="1"/>
  <c r="L385" i="14" a="1"/>
  <c r="L385" i="14" s="1"/>
  <c r="L483" i="14" a="1"/>
  <c r="L483" i="14" s="1"/>
  <c r="L560" i="14" a="1"/>
  <c r="L560" i="14" s="1"/>
  <c r="L622" i="14" a="1"/>
  <c r="L622" i="14" s="1"/>
  <c r="L710" i="14" a="1"/>
  <c r="L710" i="14" s="1"/>
  <c r="L548" i="14" a="1"/>
  <c r="L548" i="14" s="1"/>
  <c r="L588" i="14" a="1"/>
  <c r="L588" i="14" s="1"/>
  <c r="L687" i="14" a="1"/>
  <c r="L687" i="14" s="1"/>
  <c r="L540" i="14" a="1"/>
  <c r="L540" i="14" s="1"/>
  <c r="L618" i="14" a="1"/>
  <c r="L618" i="14" s="1"/>
  <c r="L691" i="14" a="1"/>
  <c r="L691" i="14" s="1"/>
  <c r="L440" i="14" a="1"/>
  <c r="L440" i="14" s="1"/>
  <c r="L507" i="14" a="1"/>
  <c r="L507" i="14" s="1"/>
  <c r="L563" i="14" a="1"/>
  <c r="L563" i="14" s="1"/>
  <c r="L631" i="14" a="1"/>
  <c r="L631" i="14" s="1"/>
  <c r="L766" i="14" a="1"/>
  <c r="L766" i="14" s="1"/>
  <c r="L583" i="14" a="1"/>
  <c r="L583" i="14" s="1"/>
  <c r="L645" i="14" a="1"/>
  <c r="L645" i="14" s="1"/>
  <c r="L413" i="14" a="1"/>
  <c r="L413" i="14" s="1"/>
  <c r="L476" i="14" a="1"/>
  <c r="L476" i="14" s="1"/>
  <c r="L527" i="14" a="1"/>
  <c r="L527" i="14" s="1"/>
  <c r="L587" i="14" a="1"/>
  <c r="L587" i="14" s="1"/>
  <c r="L388" i="14" a="1"/>
  <c r="L388" i="14" s="1"/>
  <c r="L450" i="14" a="1"/>
  <c r="L450" i="14" s="1"/>
  <c r="L545" i="14" a="1"/>
  <c r="L545" i="14" s="1"/>
  <c r="L619" i="14" a="1"/>
  <c r="L619" i="14" s="1"/>
  <c r="L676" i="14" a="1"/>
  <c r="L676" i="14" s="1"/>
  <c r="L430" i="14" a="1"/>
  <c r="L430" i="14" s="1"/>
  <c r="L474" i="14" a="1"/>
  <c r="L474" i="14" s="1"/>
  <c r="L530" i="14" a="1"/>
  <c r="L530" i="14" s="1"/>
  <c r="L596" i="14" a="1"/>
  <c r="L596" i="14" s="1"/>
  <c r="L703" i="14" a="1"/>
  <c r="L703" i="14" s="1"/>
  <c r="L756" i="14" a="1"/>
  <c r="L756" i="14" s="1"/>
  <c r="L811" i="14" a="1"/>
  <c r="L811" i="14" s="1"/>
  <c r="L867" i="14" a="1"/>
  <c r="L867" i="14" s="1"/>
  <c r="L928" i="14" a="1"/>
  <c r="L928" i="14" s="1"/>
  <c r="L841" i="14" a="1"/>
  <c r="L841" i="14" s="1"/>
  <c r="L880" i="14" a="1"/>
  <c r="L880" i="14" s="1"/>
  <c r="L952" i="14" a="1"/>
  <c r="L952" i="14" s="1"/>
  <c r="L747" i="14" a="1"/>
  <c r="L747" i="14" s="1"/>
  <c r="L804" i="14" a="1"/>
  <c r="L804" i="14" s="1"/>
  <c r="L883" i="14" a="1"/>
  <c r="L883" i="14" s="1"/>
  <c r="L792" i="14" a="1"/>
  <c r="L792" i="14" s="1"/>
  <c r="L873" i="14" a="1"/>
  <c r="L873" i="14" s="1"/>
  <c r="L949" i="14" a="1"/>
  <c r="L949" i="14" s="1"/>
  <c r="L679" i="14" a="1"/>
  <c r="L679" i="14" s="1"/>
  <c r="L752" i="14" a="1"/>
  <c r="L752" i="14" s="1"/>
  <c r="L807" i="14" a="1"/>
  <c r="L807" i="14" s="1"/>
  <c r="L859" i="14" a="1"/>
  <c r="L859" i="14" s="1"/>
  <c r="L915" i="14" a="1"/>
  <c r="L915" i="14" s="1"/>
  <c r="L677" i="14" a="1"/>
  <c r="L677" i="14" s="1"/>
  <c r="L732" i="14" a="1"/>
  <c r="L732" i="14" s="1"/>
  <c r="L778" i="14" a="1"/>
  <c r="L778" i="14" s="1"/>
  <c r="L827" i="14" a="1"/>
  <c r="L827" i="14" s="1"/>
  <c r="L912" i="14" a="1"/>
  <c r="L912" i="14" s="1"/>
  <c r="L660" i="14" a="1"/>
  <c r="L660" i="14" s="1"/>
  <c r="L746" i="14" a="1"/>
  <c r="L746" i="14" s="1"/>
  <c r="L857" i="14" a="1"/>
  <c r="L857" i="14" s="1"/>
  <c r="L923" i="14" a="1"/>
  <c r="L923" i="14" s="1"/>
  <c r="L651" i="14" a="1"/>
  <c r="L651" i="14" s="1"/>
  <c r="L700" i="14" a="1"/>
  <c r="L700" i="14" s="1"/>
  <c r="L758" i="14" a="1"/>
  <c r="L758" i="14" s="1"/>
  <c r="L813" i="14" a="1"/>
  <c r="L813" i="14" s="1"/>
  <c r="L889" i="14" a="1"/>
  <c r="L889" i="14" s="1"/>
  <c r="L970" i="14" a="1"/>
  <c r="L970" i="14" s="1"/>
  <c r="L1036" i="14" a="1"/>
  <c r="L1036" i="14" s="1"/>
  <c r="L1108" i="14" a="1"/>
  <c r="L1108" i="14" s="1"/>
  <c r="L1153" i="14" a="1"/>
  <c r="L1153" i="14" s="1"/>
  <c r="L1265" i="14" a="1"/>
  <c r="L1265" i="14" s="1"/>
  <c r="L981" i="14" a="1"/>
  <c r="L981" i="14" s="1"/>
  <c r="L1039" i="14" a="1"/>
  <c r="L1039" i="14" s="1"/>
  <c r="L1111" i="14" a="1"/>
  <c r="L1111" i="14" s="1"/>
  <c r="L1173" i="14" a="1"/>
  <c r="L1173" i="14" s="1"/>
  <c r="L1017" i="14" a="1"/>
  <c r="L1017" i="14" s="1"/>
  <c r="L1074" i="14" a="1"/>
  <c r="L1074" i="14" s="1"/>
  <c r="L1165" i="14" a="1"/>
  <c r="L1165" i="14" s="1"/>
  <c r="L1015" i="14" a="1"/>
  <c r="L1015" i="14" s="1"/>
  <c r="L1072" i="14" a="1"/>
  <c r="L1072" i="14" s="1"/>
  <c r="L1139" i="14" a="1"/>
  <c r="L1139" i="14" s="1"/>
  <c r="L1206" i="14" a="1"/>
  <c r="L1206" i="14" s="1"/>
  <c r="L1032" i="14" a="1"/>
  <c r="L1032" i="14" s="1"/>
  <c r="L1092" i="14" a="1"/>
  <c r="L1092" i="14" s="1"/>
  <c r="L1147" i="14" a="1"/>
  <c r="L1147" i="14" s="1"/>
  <c r="L897" i="14" a="1"/>
  <c r="L897" i="14" s="1"/>
  <c r="L975" i="14" a="1"/>
  <c r="L975" i="14" s="1"/>
  <c r="L1045" i="14" a="1"/>
  <c r="L1045" i="14" s="1"/>
  <c r="L1085" i="14" a="1"/>
  <c r="L1085" i="14" s="1"/>
  <c r="L1224" i="14" a="1"/>
  <c r="L1224" i="14" s="1"/>
  <c r="L950" i="14" a="1"/>
  <c r="L950" i="14" s="1"/>
  <c r="L1008" i="14" a="1"/>
  <c r="L1008" i="14" s="1"/>
  <c r="L1073" i="14" a="1"/>
  <c r="L1073" i="14" s="1"/>
  <c r="L1140" i="14" a="1"/>
  <c r="L1140" i="14" s="1"/>
  <c r="L1197" i="14" a="1"/>
  <c r="L1197" i="14" s="1"/>
  <c r="L922" i="14" a="1"/>
  <c r="L922" i="14" s="1"/>
  <c r="L1003" i="14" a="1"/>
  <c r="L1003" i="14" s="1"/>
  <c r="L1083" i="14" a="1"/>
  <c r="L1083" i="14" s="1"/>
  <c r="L1167" i="14" a="1"/>
  <c r="L1167" i="14" s="1"/>
  <c r="L1260" i="14" a="1"/>
  <c r="L1260" i="14" s="1"/>
  <c r="L1316" i="14" a="1"/>
  <c r="L1316" i="14" s="1"/>
  <c r="L1383" i="14" a="1"/>
  <c r="L1383" i="14" s="1"/>
  <c r="L1192" i="14" a="1"/>
  <c r="L1192" i="14" s="1"/>
  <c r="L1247" i="14" a="1"/>
  <c r="L1247" i="14" s="1"/>
  <c r="L1324" i="14" a="1"/>
  <c r="L1324" i="14" s="1"/>
  <c r="L1374" i="14" a="1"/>
  <c r="L1374" i="14" s="1"/>
  <c r="L1436" i="14" a="1"/>
  <c r="L1436" i="14" s="1"/>
  <c r="L1314" i="14" a="1"/>
  <c r="L1314" i="14" s="1"/>
  <c r="L1372" i="14" a="1"/>
  <c r="L1372" i="14" s="1"/>
  <c r="L1429" i="14" a="1"/>
  <c r="L1429" i="14" s="1"/>
  <c r="L1245" i="14" a="1"/>
  <c r="L1245" i="14" s="1"/>
  <c r="L1309" i="14" a="1"/>
  <c r="L1309" i="14" s="1"/>
  <c r="L1379" i="14" a="1"/>
  <c r="L1379" i="14" s="1"/>
  <c r="L1259" i="14" a="1"/>
  <c r="L1259" i="14" s="1"/>
  <c r="L1320" i="14" a="1"/>
  <c r="L1320" i="14" s="1"/>
  <c r="L1370" i="14" a="1"/>
  <c r="L1370" i="14" s="1"/>
  <c r="L1425" i="14" a="1"/>
  <c r="L1425" i="14" s="1"/>
  <c r="L1204" i="14" a="1"/>
  <c r="L1204" i="14" s="1"/>
  <c r="L1299" i="14" a="1"/>
  <c r="L1299" i="14" s="1"/>
  <c r="L1382" i="14" a="1"/>
  <c r="L1382" i="14" s="1"/>
  <c r="L1447" i="14" a="1"/>
  <c r="L1447" i="14" s="1"/>
  <c r="L1179" i="14" a="1"/>
  <c r="L1179" i="14" s="1"/>
  <c r="L1246" i="14" a="1"/>
  <c r="L1246" i="14" s="1"/>
  <c r="L1318" i="14" a="1"/>
  <c r="L1318" i="14" s="1"/>
  <c r="L1380" i="14" a="1"/>
  <c r="L1380" i="14" s="1"/>
  <c r="L1189" i="14" a="1"/>
  <c r="L1189" i="14" s="1"/>
  <c r="L1264" i="14" a="1"/>
  <c r="L1264" i="14" s="1"/>
  <c r="L1328" i="14" a="1"/>
  <c r="L1328" i="14" s="1"/>
  <c r="L1395" i="14" a="1"/>
  <c r="L1395" i="14" s="1"/>
  <c r="L1443" i="14" a="1"/>
  <c r="L1443" i="14" s="1"/>
  <c r="N29" i="14" a="1"/>
  <c r="N29" i="14" s="1"/>
  <c r="N60" i="14" a="1"/>
  <c r="N60" i="14" s="1"/>
  <c r="N180" i="14" a="1"/>
  <c r="N180" i="14" s="1"/>
  <c r="N47" i="14" a="1"/>
  <c r="N47" i="14" s="1"/>
  <c r="N116" i="14" a="1"/>
  <c r="N116" i="14" s="1"/>
  <c r="N238" i="14" a="1"/>
  <c r="N238" i="14" s="1"/>
  <c r="N72" i="14" a="1"/>
  <c r="N72" i="14" s="1"/>
  <c r="N111" i="14" a="1"/>
  <c r="N111" i="14" s="1"/>
  <c r="N220" i="14" a="1"/>
  <c r="N220" i="14" s="1"/>
  <c r="N41" i="14" a="1"/>
  <c r="N41" i="14" s="1"/>
  <c r="N114" i="14" a="1"/>
  <c r="N114" i="14" s="1"/>
  <c r="N201" i="14" a="1"/>
  <c r="N201" i="14" s="1"/>
  <c r="N50" i="14" a="1"/>
  <c r="N50" i="14" s="1"/>
  <c r="N102" i="14" a="1"/>
  <c r="N102" i="14" s="1"/>
  <c r="N7" i="14" a="1"/>
  <c r="N7" i="14" s="1"/>
  <c r="N57" i="14" a="1"/>
  <c r="N57" i="14" s="1"/>
  <c r="N162" i="14" a="1"/>
  <c r="N162" i="14" s="1"/>
  <c r="N26" i="14" a="1"/>
  <c r="N26" i="14" s="1"/>
  <c r="N86" i="14" a="1"/>
  <c r="N86" i="14" s="1"/>
  <c r="N145" i="14" a="1"/>
  <c r="N145" i="14" s="1"/>
  <c r="N12" i="14" a="1"/>
  <c r="N12" i="14" s="1"/>
  <c r="N89" i="14" a="1"/>
  <c r="N89" i="14" s="1"/>
  <c r="N183" i="14" a="1"/>
  <c r="N183" i="14" s="1"/>
  <c r="N177" i="14" a="1"/>
  <c r="N177" i="14" s="1"/>
  <c r="N242" i="14" a="1"/>
  <c r="N242" i="14" s="1"/>
  <c r="N306" i="14" a="1"/>
  <c r="N306" i="14" s="1"/>
  <c r="N361" i="14" a="1"/>
  <c r="N361" i="14" s="1"/>
  <c r="N407" i="14" a="1"/>
  <c r="N407" i="14" s="1"/>
  <c r="N293" i="14" a="1"/>
  <c r="N293" i="14" s="1"/>
  <c r="N366" i="14" a="1"/>
  <c r="N366" i="14" s="1"/>
  <c r="N435" i="14" a="1"/>
  <c r="N435" i="14" s="1"/>
  <c r="N512" i="14" a="1"/>
  <c r="N512" i="14" s="1"/>
  <c r="N264" i="14" a="1"/>
  <c r="N264" i="14" s="1"/>
  <c r="N330" i="14" a="1"/>
  <c r="N330" i="14" s="1"/>
  <c r="N411" i="14" a="1"/>
  <c r="N411" i="14" s="1"/>
  <c r="N323" i="14" a="1"/>
  <c r="N323" i="14" s="1"/>
  <c r="N381" i="14" a="1"/>
  <c r="N381" i="14" s="1"/>
  <c r="N473" i="14" a="1"/>
  <c r="N473" i="14" s="1"/>
  <c r="N254" i="14" a="1"/>
  <c r="N254" i="14" s="1"/>
  <c r="N318" i="14" a="1"/>
  <c r="N318" i="14" s="1"/>
  <c r="N379" i="14" a="1"/>
  <c r="N379" i="14" s="1"/>
  <c r="N453" i="14" a="1"/>
  <c r="N453" i="14" s="1"/>
  <c r="N168" i="14" a="1"/>
  <c r="N168" i="14" s="1"/>
  <c r="N233" i="14" a="1"/>
  <c r="N233" i="14" s="1"/>
  <c r="N297" i="14" a="1"/>
  <c r="N297" i="14" s="1"/>
  <c r="N355" i="14" a="1"/>
  <c r="N355" i="14" s="1"/>
  <c r="N412" i="14" a="1"/>
  <c r="N412" i="14" s="1"/>
  <c r="N98" i="14" a="1"/>
  <c r="N98" i="14" s="1"/>
  <c r="N171" i="14" a="1"/>
  <c r="N171" i="14" s="1"/>
  <c r="N236" i="14" a="1"/>
  <c r="N236" i="14" s="1"/>
  <c r="N300" i="14" a="1"/>
  <c r="N300" i="14" s="1"/>
  <c r="N377" i="14" a="1"/>
  <c r="N377" i="14" s="1"/>
  <c r="N156" i="14" a="1"/>
  <c r="N156" i="14" s="1"/>
  <c r="N213" i="14" a="1"/>
  <c r="N213" i="14" s="1"/>
  <c r="N279" i="14" a="1"/>
  <c r="N279" i="14" s="1"/>
  <c r="N349" i="14" a="1"/>
  <c r="N349" i="14" s="1"/>
  <c r="N410" i="14" a="1"/>
  <c r="N410" i="14" s="1"/>
  <c r="N511" i="14" a="1"/>
  <c r="N511" i="14" s="1"/>
  <c r="N574" i="14" a="1"/>
  <c r="N574" i="14" s="1"/>
  <c r="N627" i="14" a="1"/>
  <c r="N627" i="14" s="1"/>
  <c r="N700" i="14" a="1"/>
  <c r="N700" i="14" s="1"/>
  <c r="N564" i="14" a="1"/>
  <c r="N564" i="14" s="1"/>
  <c r="N630" i="14" a="1"/>
  <c r="N630" i="14" s="1"/>
  <c r="N733" i="14" a="1"/>
  <c r="N733" i="14" s="1"/>
  <c r="N566" i="14" a="1"/>
  <c r="N566" i="14" s="1"/>
  <c r="N615" i="14" a="1"/>
  <c r="N615" i="14" s="1"/>
  <c r="N433" i="14" a="1"/>
  <c r="N433" i="14" s="1"/>
  <c r="N500" i="14" a="1"/>
  <c r="N500" i="14" s="1"/>
  <c r="N577" i="14" a="1"/>
  <c r="N577" i="14" s="1"/>
  <c r="N678" i="14" a="1"/>
  <c r="N678" i="14" s="1"/>
  <c r="N538" i="14" a="1"/>
  <c r="N538" i="14" s="1"/>
  <c r="N595" i="14" a="1"/>
  <c r="N595" i="14" s="1"/>
  <c r="N659" i="14" a="1"/>
  <c r="N659" i="14" s="1"/>
  <c r="N417" i="14" a="1"/>
  <c r="N417" i="14" s="1"/>
  <c r="N481" i="14" a="1"/>
  <c r="N481" i="14" s="1"/>
  <c r="N536" i="14" a="1"/>
  <c r="N536" i="14" s="1"/>
  <c r="N604" i="14" a="1"/>
  <c r="N604" i="14" s="1"/>
  <c r="N685" i="14" a="1"/>
  <c r="N685" i="14" s="1"/>
  <c r="N413" i="14" a="1"/>
  <c r="N413" i="14" s="1"/>
  <c r="N476" i="14" a="1"/>
  <c r="N476" i="14" s="1"/>
  <c r="N541" i="14" a="1"/>
  <c r="N541" i="14" s="1"/>
  <c r="N587" i="14" a="1"/>
  <c r="N587" i="14" s="1"/>
  <c r="N709" i="14" a="1"/>
  <c r="N709" i="14" s="1"/>
  <c r="N489" i="14" a="1"/>
  <c r="N489" i="14" s="1"/>
  <c r="N581" i="14" a="1"/>
  <c r="N581" i="14" s="1"/>
  <c r="N649" i="14" a="1"/>
  <c r="N649" i="14" s="1"/>
  <c r="N735" i="14" a="1"/>
  <c r="N735" i="14" s="1"/>
  <c r="N801" i="14" a="1"/>
  <c r="N801" i="14" s="1"/>
  <c r="N882" i="14" a="1"/>
  <c r="N882" i="14" s="1"/>
  <c r="N811" i="14" a="1"/>
  <c r="N811" i="14" s="1"/>
  <c r="N867" i="14" a="1"/>
  <c r="N867" i="14" s="1"/>
  <c r="N907" i="14" a="1"/>
  <c r="N907" i="14" s="1"/>
  <c r="N989" i="14" a="1"/>
  <c r="N989" i="14" s="1"/>
  <c r="N794" i="14" a="1"/>
  <c r="N794" i="14" s="1"/>
  <c r="N863" i="14" a="1"/>
  <c r="N863" i="14" s="1"/>
  <c r="N933" i="14" a="1"/>
  <c r="N933" i="14" s="1"/>
  <c r="N764" i="14" a="1"/>
  <c r="N764" i="14" s="1"/>
  <c r="N809" i="14" a="1"/>
  <c r="N809" i="14" s="1"/>
  <c r="N945" i="14" a="1"/>
  <c r="N945" i="14" s="1"/>
  <c r="N718" i="14" a="1"/>
  <c r="N718" i="14" s="1"/>
  <c r="N839" i="14" a="1"/>
  <c r="N839" i="14" s="1"/>
  <c r="N893" i="14" a="1"/>
  <c r="N893" i="14" s="1"/>
  <c r="N972" i="14" a="1"/>
  <c r="N972" i="14" s="1"/>
  <c r="N669" i="14" a="1"/>
  <c r="N669" i="14" s="1"/>
  <c r="N727" i="14" a="1"/>
  <c r="N727" i="14" s="1"/>
  <c r="N773" i="14" a="1"/>
  <c r="N773" i="14" s="1"/>
  <c r="N834" i="14" a="1"/>
  <c r="N834" i="14" s="1"/>
  <c r="N902" i="14" a="1"/>
  <c r="N902" i="14" s="1"/>
  <c r="N636" i="14" a="1"/>
  <c r="N636" i="14" s="1"/>
  <c r="N706" i="14" a="1"/>
  <c r="N706" i="14" s="1"/>
  <c r="N767" i="14" a="1"/>
  <c r="N767" i="14" s="1"/>
  <c r="N820" i="14" a="1"/>
  <c r="N820" i="14" s="1"/>
  <c r="N871" i="14" a="1"/>
  <c r="N871" i="14" s="1"/>
  <c r="N997" i="14" a="1"/>
  <c r="N997" i="14" s="1"/>
  <c r="N704" i="14" a="1"/>
  <c r="N704" i="14" s="1"/>
  <c r="N788" i="14" a="1"/>
  <c r="N788" i="14" s="1"/>
  <c r="N869" i="14" a="1"/>
  <c r="N869" i="14" s="1"/>
  <c r="N951" i="14" a="1"/>
  <c r="N951" i="14" s="1"/>
  <c r="N1033" i="14" a="1"/>
  <c r="N1033" i="14" s="1"/>
  <c r="N1093" i="14" a="1"/>
  <c r="N1093" i="14" s="1"/>
  <c r="N1233" i="14" a="1"/>
  <c r="N1233" i="14" s="1"/>
  <c r="N966" i="14" a="1"/>
  <c r="N966" i="14" s="1"/>
  <c r="N1036" i="14" a="1"/>
  <c r="N1036" i="14" s="1"/>
  <c r="N1108" i="14" a="1"/>
  <c r="N1108" i="14" s="1"/>
  <c r="N1156" i="14" a="1"/>
  <c r="N1156" i="14" s="1"/>
  <c r="N1009" i="14" a="1"/>
  <c r="N1009" i="14" s="1"/>
  <c r="N1081" i="14" a="1"/>
  <c r="N1081" i="14" s="1"/>
  <c r="N1141" i="14" a="1"/>
  <c r="N1141" i="14" s="1"/>
  <c r="N1202" i="14" a="1"/>
  <c r="N1202" i="14" s="1"/>
  <c r="N1029" i="14" a="1"/>
  <c r="N1029" i="14" s="1"/>
  <c r="N1079" i="14" a="1"/>
  <c r="N1079" i="14" s="1"/>
  <c r="N1226" i="14" a="1"/>
  <c r="N1226" i="14" s="1"/>
  <c r="N1072" i="14" a="1"/>
  <c r="N1072" i="14" s="1"/>
  <c r="N1139" i="14" a="1"/>
  <c r="N1139" i="14" s="1"/>
  <c r="N1196" i="14" a="1"/>
  <c r="N1196" i="14" s="1"/>
  <c r="N906" i="14" a="1"/>
  <c r="N906" i="14" s="1"/>
  <c r="N960" i="14" a="1"/>
  <c r="N960" i="14" s="1"/>
  <c r="N1025" i="14" a="1"/>
  <c r="N1025" i="14" s="1"/>
  <c r="N1082" i="14" a="1"/>
  <c r="N1082" i="14" s="1"/>
  <c r="N1147" i="14" a="1"/>
  <c r="N1147" i="14" s="1"/>
  <c r="N1245" i="14" a="1"/>
  <c r="N1245" i="14" s="1"/>
  <c r="N975" i="14" a="1"/>
  <c r="N975" i="14" s="1"/>
  <c r="N1035" i="14" a="1"/>
  <c r="N1035" i="14" s="1"/>
  <c r="N1095" i="14" a="1"/>
  <c r="N1095" i="14" s="1"/>
  <c r="N1221" i="14" a="1"/>
  <c r="N1221" i="14" s="1"/>
  <c r="N937" i="14" a="1"/>
  <c r="N937" i="14" s="1"/>
  <c r="N990" i="14" a="1"/>
  <c r="N990" i="14" s="1"/>
  <c r="N1057" i="14" a="1"/>
  <c r="N1057" i="14" s="1"/>
  <c r="N1119" i="14" a="1"/>
  <c r="N1119" i="14" s="1"/>
  <c r="N1172" i="14" a="1"/>
  <c r="N1172" i="14" s="1"/>
  <c r="N1276" i="14" a="1"/>
  <c r="N1276" i="14" s="1"/>
  <c r="N1344" i="14" a="1"/>
  <c r="N1344" i="14" s="1"/>
  <c r="N1407" i="14" a="1"/>
  <c r="N1407" i="14" s="1"/>
  <c r="N1452" i="14" a="1"/>
  <c r="N1452" i="14" s="1"/>
  <c r="N1228" i="14" a="1"/>
  <c r="N1228" i="14" s="1"/>
  <c r="N1274" i="14" a="1"/>
  <c r="N1274" i="14" s="1"/>
  <c r="N1339" i="14" a="1"/>
  <c r="N1339" i="14" s="1"/>
  <c r="N1426" i="14" a="1"/>
  <c r="N1426" i="14" s="1"/>
  <c r="N1311" i="14" a="1"/>
  <c r="N1311" i="14" s="1"/>
  <c r="N1362" i="14" a="1"/>
  <c r="N1362" i="14" s="1"/>
  <c r="N1412" i="14" a="1"/>
  <c r="N1412" i="14" s="1"/>
  <c r="N1272" i="14" a="1"/>
  <c r="N1272" i="14" s="1"/>
  <c r="N1337" i="14" a="1"/>
  <c r="N1337" i="14" s="1"/>
  <c r="N1401" i="14" a="1"/>
  <c r="N1401" i="14" s="1"/>
  <c r="N1458" i="14" a="1"/>
  <c r="N1458" i="14" s="1"/>
  <c r="N1317" i="14" a="1"/>
  <c r="N1317" i="14" s="1"/>
  <c r="N1389" i="14" a="1"/>
  <c r="N1389" i="14" s="1"/>
  <c r="N1183" i="14" a="1"/>
  <c r="N1183" i="14" s="1"/>
  <c r="N1232" i="14" a="1"/>
  <c r="N1232" i="14" s="1"/>
  <c r="N1280" i="14" a="1"/>
  <c r="N1280" i="14" s="1"/>
  <c r="N1343" i="14" a="1"/>
  <c r="N1343" i="14" s="1"/>
  <c r="N1387" i="14" a="1"/>
  <c r="N1387" i="14" s="1"/>
  <c r="N1437" i="14" a="1"/>
  <c r="N1437" i="14" s="1"/>
  <c r="N1170" i="14" a="1"/>
  <c r="N1170" i="14" s="1"/>
  <c r="N1248" i="14" a="1"/>
  <c r="N1248" i="14" s="1"/>
  <c r="N1307" i="14" a="1"/>
  <c r="N1307" i="14" s="1"/>
  <c r="N1411" i="14" a="1"/>
  <c r="N1411" i="14" s="1"/>
  <c r="N1179" i="14" a="1"/>
  <c r="N1179" i="14" s="1"/>
  <c r="N1253" i="14" a="1"/>
  <c r="N1253" i="14" s="1"/>
  <c r="N1323" i="14" a="1"/>
  <c r="N1323" i="14" s="1"/>
  <c r="N1385" i="14" a="1"/>
  <c r="N1385" i="14" s="1"/>
  <c r="O1091" i="14" a="1"/>
  <c r="O1091" i="14" s="1"/>
  <c r="O875" i="14" a="1"/>
  <c r="O875" i="14" s="1"/>
  <c r="O1226" i="10" a="1"/>
  <c r="O1226" i="10" s="1"/>
  <c r="O314" i="14" a="1"/>
  <c r="O314" i="14" s="1"/>
  <c r="O714" i="9" a="1"/>
  <c r="O714" i="9" s="1"/>
  <c r="O1325" i="14" a="1"/>
  <c r="O1325" i="14" s="1"/>
  <c r="O1093" i="10" a="1"/>
  <c r="O1093" i="10" s="1"/>
  <c r="O757" i="14" a="1"/>
  <c r="O757" i="14" s="1"/>
  <c r="O221" i="9" a="1"/>
  <c r="O221" i="9" s="1"/>
  <c r="O605" i="9" a="1"/>
  <c r="O605" i="9" s="1"/>
  <c r="O1411" i="9" a="1"/>
  <c r="O1411" i="9" s="1"/>
  <c r="O400" i="10" a="1"/>
  <c r="O400" i="10" s="1"/>
  <c r="O1244" i="10" a="1"/>
  <c r="O1244" i="10" s="1"/>
  <c r="O732" i="14" a="1"/>
  <c r="O732" i="14" s="1"/>
  <c r="O356" i="10" a="1"/>
  <c r="O356" i="10" s="1"/>
  <c r="O1147" i="9" a="1"/>
  <c r="O1147" i="9" s="1"/>
  <c r="O850" i="14" a="1"/>
  <c r="O850" i="14" s="1"/>
  <c r="O835" i="10" a="1"/>
  <c r="O835" i="10" s="1"/>
  <c r="O346" i="9" a="1"/>
  <c r="O346" i="9" s="1"/>
  <c r="O1172" i="10" a="1"/>
  <c r="O1172" i="10" s="1"/>
  <c r="O588" i="14" a="1"/>
  <c r="O588" i="14" s="1"/>
  <c r="O1259" i="9" a="1"/>
  <c r="O1259" i="9" s="1"/>
  <c r="O93" i="14" a="1"/>
  <c r="O93" i="14" s="1"/>
  <c r="O1369" i="10" a="1"/>
  <c r="O1369" i="10" s="1"/>
  <c r="O1201" i="14" a="1"/>
  <c r="O1201" i="14" s="1"/>
  <c r="O1001" i="14" a="1"/>
  <c r="O1001" i="14" s="1"/>
  <c r="O817" i="9" a="1"/>
  <c r="O817" i="9" s="1"/>
  <c r="O497" i="14" a="1"/>
  <c r="O497" i="14" s="1"/>
  <c r="O377" i="10" a="1"/>
  <c r="O377" i="10" s="1"/>
  <c r="O209" i="14" a="1"/>
  <c r="O209" i="14" s="1"/>
  <c r="O17" i="14" a="1"/>
  <c r="O17" i="14" s="1"/>
  <c r="E16" i="28" s="1" a="1"/>
  <c r="E16" i="28" s="1"/>
  <c r="O1354" i="9" a="1"/>
  <c r="O1354" i="9" s="1"/>
  <c r="O1226" i="14" a="1"/>
  <c r="O1226" i="14" s="1"/>
  <c r="O380" i="9" a="1"/>
  <c r="O380" i="9" s="1"/>
  <c r="O1176" i="10" a="1"/>
  <c r="O1176" i="10" s="1"/>
  <c r="O373" i="9" a="1"/>
  <c r="O373" i="9" s="1"/>
  <c r="O155" i="10" a="1"/>
  <c r="O155" i="10" s="1"/>
  <c r="O1373" i="14" a="1"/>
  <c r="O1373" i="14" s="1"/>
  <c r="O647" i="10" a="1"/>
  <c r="O647" i="10" s="1"/>
  <c r="O127" i="10" a="1"/>
  <c r="O127" i="10" s="1"/>
  <c r="O339" i="9" a="1"/>
  <c r="O339" i="9" s="1"/>
  <c r="O506" i="10" a="1"/>
  <c r="O506" i="10" s="1"/>
  <c r="O767" i="14" a="1"/>
  <c r="O767" i="14" s="1"/>
  <c r="O311" i="14" a="1"/>
  <c r="O311" i="14" s="1"/>
  <c r="O1454" i="9" a="1"/>
  <c r="O1454" i="9" s="1"/>
  <c r="O1190" i="9" a="1"/>
  <c r="O1190" i="9" s="1"/>
  <c r="O998" i="9" a="1"/>
  <c r="O998" i="9" s="1"/>
  <c r="O830" i="9" a="1"/>
  <c r="O830" i="9" s="1"/>
  <c r="O638" i="14" a="1"/>
  <c r="O638" i="14" s="1"/>
  <c r="O462" i="9" a="1"/>
  <c r="O462" i="9" s="1"/>
  <c r="O254" i="9" a="1"/>
  <c r="O254" i="9" s="1"/>
  <c r="O90" i="9" a="1"/>
  <c r="O90" i="9" s="1"/>
  <c r="O869" i="9" a="1"/>
  <c r="O869" i="9" s="1"/>
  <c r="O37" i="10" a="1"/>
  <c r="O37" i="10" s="1"/>
  <c r="O782" i="10" a="1"/>
  <c r="O782" i="10" s="1"/>
  <c r="O272" i="14" a="1"/>
  <c r="O272" i="14" s="1"/>
  <c r="L128" i="9" a="1"/>
  <c r="L128" i="9" s="1"/>
  <c r="L319" i="9" a="1"/>
  <c r="L319" i="9" s="1"/>
  <c r="L41" i="9" a="1"/>
  <c r="L41" i="9" s="1"/>
  <c r="L99" i="9" a="1"/>
  <c r="L99" i="9" s="1"/>
  <c r="L146" i="9" a="1"/>
  <c r="L146" i="9" s="1"/>
  <c r="L63" i="9" a="1"/>
  <c r="L63" i="9" s="1"/>
  <c r="L104" i="9" a="1"/>
  <c r="L104" i="9" s="1"/>
  <c r="L167" i="9" a="1"/>
  <c r="L167" i="9" s="1"/>
  <c r="L288" i="9" a="1"/>
  <c r="L288" i="9" s="1"/>
  <c r="L75" i="9" a="1"/>
  <c r="L75" i="9" s="1"/>
  <c r="L118" i="9" a="1"/>
  <c r="L118" i="9" s="1"/>
  <c r="L214" i="9" a="1"/>
  <c r="L214" i="9" s="1"/>
  <c r="L1404" i="9" a="1"/>
  <c r="L1404" i="9" s="1"/>
  <c r="L1412" i="9" a="1"/>
  <c r="L1412" i="9" s="1"/>
  <c r="L1347" i="9" a="1"/>
  <c r="L1347" i="9" s="1"/>
  <c r="L1272" i="9" a="1"/>
  <c r="L1272" i="9" s="1"/>
  <c r="L1220" i="9" a="1"/>
  <c r="L1220" i="9" s="1"/>
  <c r="L1164" i="9" a="1"/>
  <c r="L1164" i="9" s="1"/>
  <c r="L1057" i="9" a="1"/>
  <c r="L1057" i="9" s="1"/>
  <c r="L1000" i="9" a="1"/>
  <c r="L1000" i="9" s="1"/>
  <c r="L955" i="9" a="1"/>
  <c r="L955" i="9" s="1"/>
  <c r="L905" i="9" a="1"/>
  <c r="L905" i="9" s="1"/>
  <c r="L825" i="9" a="1"/>
  <c r="L825" i="9" s="1"/>
  <c r="L1449" i="9" a="1"/>
  <c r="L1449" i="9" s="1"/>
  <c r="L1416" i="9" a="1"/>
  <c r="L1416" i="9" s="1"/>
  <c r="L1357" i="9" a="1"/>
  <c r="L1357" i="9" s="1"/>
  <c r="L1298" i="9" a="1"/>
  <c r="L1298" i="9" s="1"/>
  <c r="L1234" i="9" a="1"/>
  <c r="L1234" i="9" s="1"/>
  <c r="L1148" i="9" a="1"/>
  <c r="L1148" i="9" s="1"/>
  <c r="L1103" i="9" a="1"/>
  <c r="L1103" i="9" s="1"/>
  <c r="L1072" i="9" a="1"/>
  <c r="L1072" i="9" s="1"/>
  <c r="L1011" i="9" a="1"/>
  <c r="L1011" i="9" s="1"/>
  <c r="L935" i="9" a="1"/>
  <c r="L935" i="9" s="1"/>
  <c r="L876" i="9" a="1"/>
  <c r="L876" i="9" s="1"/>
  <c r="L1431" i="9" a="1"/>
  <c r="L1431" i="9" s="1"/>
  <c r="L1360" i="9" a="1"/>
  <c r="L1360" i="9" s="1"/>
  <c r="L1301" i="9" a="1"/>
  <c r="L1301" i="9" s="1"/>
  <c r="L1237" i="9" a="1"/>
  <c r="L1237" i="9" s="1"/>
  <c r="L1171" i="9" a="1"/>
  <c r="L1171" i="9" s="1"/>
  <c r="L1122" i="9" a="1"/>
  <c r="L1122" i="9" s="1"/>
  <c r="L1062" i="9" a="1"/>
  <c r="L1062" i="9" s="1"/>
  <c r="L987" i="9" a="1"/>
  <c r="L987" i="9" s="1"/>
  <c r="L919" i="9" a="1"/>
  <c r="L919" i="9" s="1"/>
  <c r="L874" i="9" a="1"/>
  <c r="L874" i="9" s="1"/>
  <c r="L828" i="9" a="1"/>
  <c r="L828" i="9" s="1"/>
  <c r="L1458" i="9" a="1"/>
  <c r="L1458" i="9" s="1"/>
  <c r="L1384" i="9" a="1"/>
  <c r="L1384" i="9" s="1"/>
  <c r="L1308" i="9" a="1"/>
  <c r="L1308" i="9" s="1"/>
  <c r="L1230" i="9" a="1"/>
  <c r="L1230" i="9" s="1"/>
  <c r="L1178" i="9" a="1"/>
  <c r="L1178" i="9" s="1"/>
  <c r="L1438" i="9" a="1"/>
  <c r="L1438" i="9" s="1"/>
  <c r="L1353" i="9" a="1"/>
  <c r="L1353" i="9" s="1"/>
  <c r="L1299" i="9" a="1"/>
  <c r="L1299" i="9" s="1"/>
  <c r="L1235" i="9" a="1"/>
  <c r="L1235" i="9" s="1"/>
  <c r="L1176" i="9" a="1"/>
  <c r="L1176" i="9" s="1"/>
  <c r="L1450" i="9" a="1"/>
  <c r="L1450" i="9" s="1"/>
  <c r="L1407" i="9" a="1"/>
  <c r="L1407" i="9" s="1"/>
  <c r="L1351" i="9" a="1"/>
  <c r="L1351" i="9" s="1"/>
  <c r="L1271" i="9" a="1"/>
  <c r="L1271" i="9" s="1"/>
  <c r="L1217" i="9" a="1"/>
  <c r="L1217" i="9" s="1"/>
  <c r="L1159" i="9" a="1"/>
  <c r="L1159" i="9" s="1"/>
  <c r="L1457" i="9" a="1"/>
  <c r="L1457" i="9" s="1"/>
  <c r="L1387" i="9" a="1"/>
  <c r="L1387" i="9" s="1"/>
  <c r="L1349" i="9" a="1"/>
  <c r="L1349" i="9" s="1"/>
  <c r="L1295" i="9" a="1"/>
  <c r="L1295" i="9" s="1"/>
  <c r="L1226" i="9" a="1"/>
  <c r="L1226" i="9" s="1"/>
  <c r="L1133" i="9" a="1"/>
  <c r="L1133" i="9" s="1"/>
  <c r="L1371" i="9" a="1"/>
  <c r="L1371" i="9" s="1"/>
  <c r="L1276" i="9" a="1"/>
  <c r="L1276" i="9" s="1"/>
  <c r="L1215" i="9" a="1"/>
  <c r="L1215" i="9" s="1"/>
  <c r="L1152" i="9" a="1"/>
  <c r="L1152" i="9" s="1"/>
  <c r="L1050" i="9" a="1"/>
  <c r="L1050" i="9" s="1"/>
  <c r="L991" i="9" a="1"/>
  <c r="L991" i="9" s="1"/>
  <c r="L918" i="9" a="1"/>
  <c r="L918" i="9" s="1"/>
  <c r="L859" i="9" a="1"/>
  <c r="L859" i="9" s="1"/>
  <c r="L793" i="9" a="1"/>
  <c r="L793" i="9" s="1"/>
  <c r="L739" i="9" a="1"/>
  <c r="L739" i="9" s="1"/>
  <c r="L966" i="9" a="1"/>
  <c r="L966" i="9" s="1"/>
  <c r="L856" i="9" a="1"/>
  <c r="L856" i="9" s="1"/>
  <c r="L746" i="9" a="1"/>
  <c r="L746" i="9" s="1"/>
  <c r="L678" i="9" a="1"/>
  <c r="L678" i="9" s="1"/>
  <c r="L615" i="9" a="1"/>
  <c r="L615" i="9" s="1"/>
  <c r="L560" i="9" a="1"/>
  <c r="L560" i="9" s="1"/>
  <c r="L1069" i="9" a="1"/>
  <c r="L1069" i="9" s="1"/>
  <c r="L917" i="9" a="1"/>
  <c r="L917" i="9" s="1"/>
  <c r="L847" i="9" a="1"/>
  <c r="L847" i="9" s="1"/>
  <c r="L728" i="9" a="1"/>
  <c r="L728" i="9" s="1"/>
  <c r="L634" i="9" a="1"/>
  <c r="L634" i="9" s="1"/>
  <c r="L1107" i="9" a="1"/>
  <c r="L1107" i="9" s="1"/>
  <c r="L976" i="9" a="1"/>
  <c r="L976" i="9" s="1"/>
  <c r="L858" i="9" a="1"/>
  <c r="L858" i="9" s="1"/>
  <c r="L762" i="9" a="1"/>
  <c r="L762" i="9" s="1"/>
  <c r="L702" i="9" a="1"/>
  <c r="L702" i="9" s="1"/>
  <c r="L667" i="9" a="1"/>
  <c r="L667" i="9" s="1"/>
  <c r="L596" i="9" a="1"/>
  <c r="L596" i="9" s="1"/>
  <c r="L1024" i="9" a="1"/>
  <c r="L1024" i="9" s="1"/>
  <c r="L877" i="9" a="1"/>
  <c r="L877" i="9" s="1"/>
  <c r="L783" i="9" a="1"/>
  <c r="L783" i="9" s="1"/>
  <c r="L1056" i="9" a="1"/>
  <c r="L1056" i="9" s="1"/>
  <c r="L933" i="9" a="1"/>
  <c r="L933" i="9" s="1"/>
  <c r="L827" i="9" a="1"/>
  <c r="L827" i="9" s="1"/>
  <c r="L1038" i="9" a="1"/>
  <c r="L1038" i="9" s="1"/>
  <c r="L908" i="9" a="1"/>
  <c r="L908" i="9" s="1"/>
  <c r="L811" i="9" a="1"/>
  <c r="L811" i="9" s="1"/>
  <c r="L753" i="9" a="1"/>
  <c r="L753" i="9" s="1"/>
  <c r="L961" i="9" a="1"/>
  <c r="L961" i="9" s="1"/>
  <c r="L787" i="9" a="1"/>
  <c r="L787" i="9" s="1"/>
  <c r="L715" i="9" a="1"/>
  <c r="L715" i="9" s="1"/>
  <c r="L661" i="9" a="1"/>
  <c r="L661" i="9" s="1"/>
  <c r="L612" i="9" a="1"/>
  <c r="L612" i="9" s="1"/>
  <c r="L1091" i="9" a="1"/>
  <c r="L1091" i="9" s="1"/>
  <c r="L999" i="9" a="1"/>
  <c r="L999" i="9" s="1"/>
  <c r="L836" i="9" a="1"/>
  <c r="L836" i="9" s="1"/>
  <c r="L691" i="9" a="1"/>
  <c r="L691" i="9" s="1"/>
  <c r="L543" i="9" a="1"/>
  <c r="L543" i="9" s="1"/>
  <c r="L492" i="9" a="1"/>
  <c r="L492" i="9" s="1"/>
  <c r="L443" i="9" a="1"/>
  <c r="L443" i="9" s="1"/>
  <c r="L383" i="9" a="1"/>
  <c r="L383" i="9" s="1"/>
  <c r="L333" i="9" a="1"/>
  <c r="L333" i="9" s="1"/>
  <c r="L287" i="9" a="1"/>
  <c r="L287" i="9" s="1"/>
  <c r="L255" i="9" a="1"/>
  <c r="L255" i="9" s="1"/>
  <c r="L173" i="9" a="1"/>
  <c r="L173" i="9" s="1"/>
  <c r="L119" i="9" a="1"/>
  <c r="L119" i="9" s="1"/>
  <c r="L49" i="9" a="1"/>
  <c r="L49" i="9" s="1"/>
  <c r="L725" i="9" a="1"/>
  <c r="L725" i="9" s="1"/>
  <c r="L587" i="9" a="1"/>
  <c r="L587" i="9" s="1"/>
  <c r="L516" i="9" a="1"/>
  <c r="L516" i="9" s="1"/>
  <c r="L452" i="9" a="1"/>
  <c r="L452" i="9" s="1"/>
  <c r="L407" i="9" a="1"/>
  <c r="L407" i="9" s="1"/>
  <c r="L331" i="9" a="1"/>
  <c r="L331" i="9" s="1"/>
  <c r="L234" i="9" a="1"/>
  <c r="L234" i="9" s="1"/>
  <c r="L733" i="9" a="1"/>
  <c r="L733" i="9" s="1"/>
  <c r="L539" i="9" a="1"/>
  <c r="L539" i="9" s="1"/>
  <c r="L410" i="9" a="1"/>
  <c r="L410" i="9" s="1"/>
  <c r="L344" i="9" a="1"/>
  <c r="L344" i="9" s="1"/>
  <c r="L298" i="9" a="1"/>
  <c r="L298" i="9" s="1"/>
  <c r="L232" i="9" a="1"/>
  <c r="L232" i="9" s="1"/>
  <c r="L176" i="9" a="1"/>
  <c r="L176" i="9" s="1"/>
  <c r="L96" i="9" a="1"/>
  <c r="L96" i="9" s="1"/>
  <c r="L27" i="9" a="1"/>
  <c r="L27" i="9" s="1"/>
  <c r="L690" i="9" a="1"/>
  <c r="L690" i="9" s="1"/>
  <c r="L574" i="9" a="1"/>
  <c r="L574" i="9" s="1"/>
  <c r="L493" i="9" a="1"/>
  <c r="L493" i="9" s="1"/>
  <c r="L444" i="9" a="1"/>
  <c r="L444" i="9" s="1"/>
  <c r="L372" i="9" a="1"/>
  <c r="L372" i="9" s="1"/>
  <c r="L273" i="9" a="1"/>
  <c r="L273" i="9" s="1"/>
  <c r="L252" i="9" a="1"/>
  <c r="L252" i="9" s="1"/>
  <c r="L18" i="9" a="1"/>
  <c r="L18" i="9" s="1"/>
  <c r="L209" i="9" a="1"/>
  <c r="L209" i="9" s="1"/>
  <c r="L20" i="9" a="1"/>
  <c r="L20" i="9" s="1"/>
  <c r="L155" i="9" a="1"/>
  <c r="L155" i="9" s="1"/>
  <c r="L120" i="9" a="1"/>
  <c r="L120" i="9" s="1"/>
  <c r="L219" i="9" a="1"/>
  <c r="L219" i="9" s="1"/>
  <c r="L306" i="9" a="1"/>
  <c r="L306" i="9" s="1"/>
  <c r="L47" i="9" a="1"/>
  <c r="L47" i="9" s="1"/>
  <c r="L80" i="9" a="1"/>
  <c r="L80" i="9" s="1"/>
  <c r="L129" i="9" a="1"/>
  <c r="L129" i="9" s="1"/>
  <c r="L1397" i="9" a="1"/>
  <c r="L1397" i="9" s="1"/>
  <c r="L1392" i="9" a="1"/>
  <c r="L1392" i="9" s="1"/>
  <c r="L1329" i="9" a="1"/>
  <c r="L1329" i="9" s="1"/>
  <c r="L161" i="9" a="1"/>
  <c r="L161" i="9" s="1"/>
  <c r="L35" i="9" a="1"/>
  <c r="L35" i="9" s="1"/>
  <c r="L134" i="9" a="1"/>
  <c r="L134" i="9" s="1"/>
  <c r="L193" i="9" a="1"/>
  <c r="L193" i="9" s="1"/>
  <c r="L179" i="9" a="1"/>
  <c r="L179" i="9" s="1"/>
  <c r="L66" i="9" a="1"/>
  <c r="L66" i="9" s="1"/>
  <c r="L163" i="9" a="1"/>
  <c r="L163" i="9" s="1"/>
  <c r="L296" i="9" a="1"/>
  <c r="L296" i="9" s="1"/>
  <c r="L237" i="9" a="1"/>
  <c r="L237" i="9" s="1"/>
  <c r="L61" i="9" a="1"/>
  <c r="L61" i="9" s="1"/>
  <c r="L1459" i="9" a="1"/>
  <c r="L1459" i="9" s="1"/>
  <c r="L1374" i="9" a="1"/>
  <c r="L1374" i="9" s="1"/>
  <c r="L1307" i="9" a="1"/>
  <c r="L1307" i="9" s="1"/>
  <c r="L1254" i="9" a="1"/>
  <c r="L1254" i="9" s="1"/>
  <c r="L1202" i="9" a="1"/>
  <c r="L1202" i="9" s="1"/>
  <c r="L1138" i="9" a="1"/>
  <c r="L1138" i="9" s="1"/>
  <c r="L1037" i="9" a="1"/>
  <c r="L1037" i="9" s="1"/>
  <c r="L974" i="9" a="1"/>
  <c r="L974" i="9" s="1"/>
  <c r="L932" i="9" a="1"/>
  <c r="L932" i="9" s="1"/>
  <c r="L857" i="9" a="1"/>
  <c r="L857" i="9" s="1"/>
  <c r="L784" i="9" a="1"/>
  <c r="L784" i="9" s="1"/>
  <c r="L1427" i="9" a="1"/>
  <c r="L1427" i="9" s="1"/>
  <c r="L1395" i="9" a="1"/>
  <c r="L1395" i="9" s="1"/>
  <c r="L1317" i="9" a="1"/>
  <c r="L1317" i="9" s="1"/>
  <c r="L1252" i="9" a="1"/>
  <c r="L1252" i="9" s="1"/>
  <c r="L1186" i="9" a="1"/>
  <c r="L1186" i="9" s="1"/>
  <c r="L1134" i="9" a="1"/>
  <c r="L1134" i="9" s="1"/>
  <c r="L1080" i="9" a="1"/>
  <c r="L1080" i="9" s="1"/>
  <c r="L1035" i="9" a="1"/>
  <c r="L1035" i="9" s="1"/>
  <c r="L982" i="9" a="1"/>
  <c r="L982" i="9" s="1"/>
  <c r="L914" i="9" a="1"/>
  <c r="L914" i="9" s="1"/>
  <c r="L830" i="9" a="1"/>
  <c r="L830" i="9" s="1"/>
  <c r="L1379" i="9" a="1"/>
  <c r="L1379" i="9" s="1"/>
  <c r="L1343" i="9" a="1"/>
  <c r="L1343" i="9" s="1"/>
  <c r="L1284" i="9" a="1"/>
  <c r="L1284" i="9" s="1"/>
  <c r="L1205" i="9" a="1"/>
  <c r="L1205" i="9" s="1"/>
  <c r="L1144" i="9" a="1"/>
  <c r="L1144" i="9" s="1"/>
  <c r="L1090" i="9" a="1"/>
  <c r="L1090" i="9" s="1"/>
  <c r="L1042" i="9" a="1"/>
  <c r="L1042" i="9" s="1"/>
  <c r="L951" i="9" a="1"/>
  <c r="L951" i="9" s="1"/>
  <c r="L892" i="9" a="1"/>
  <c r="L892" i="9" s="1"/>
  <c r="L846" i="9" a="1"/>
  <c r="L846" i="9" s="1"/>
  <c r="L807" i="9" a="1"/>
  <c r="L807" i="9" s="1"/>
  <c r="L1441" i="9" a="1"/>
  <c r="L1441" i="9" s="1"/>
  <c r="L1341" i="9" a="1"/>
  <c r="L1341" i="9" s="1"/>
  <c r="L1268" i="9" a="1"/>
  <c r="L1268" i="9" s="1"/>
  <c r="L1203" i="9" a="1"/>
  <c r="L1203" i="9" s="1"/>
  <c r="L1120" i="9" a="1"/>
  <c r="L1120" i="9" s="1"/>
  <c r="L1382" i="9" a="1"/>
  <c r="L1382" i="9" s="1"/>
  <c r="L1320" i="9" a="1"/>
  <c r="L1320" i="9" s="1"/>
  <c r="L1257" i="9" a="1"/>
  <c r="L1257" i="9" s="1"/>
  <c r="L1212" i="9" a="1"/>
  <c r="L1212" i="9" s="1"/>
  <c r="L1154" i="9" a="1"/>
  <c r="L1154" i="9" s="1"/>
  <c r="L1426" i="9" a="1"/>
  <c r="L1426" i="9" s="1"/>
  <c r="L1389" i="9" a="1"/>
  <c r="L1389" i="9" s="1"/>
  <c r="L1311" i="9" a="1"/>
  <c r="L1311" i="9" s="1"/>
  <c r="L1249" i="9" a="1"/>
  <c r="L1249" i="9" s="1"/>
  <c r="L1189" i="9" a="1"/>
  <c r="L1189" i="9" s="1"/>
  <c r="L1137" i="9" a="1"/>
  <c r="L1137" i="9" s="1"/>
  <c r="L1432" i="9" a="1"/>
  <c r="L1432" i="9" s="1"/>
  <c r="L1368" i="9" a="1"/>
  <c r="L1368" i="9" s="1"/>
  <c r="L1321" i="9" a="1"/>
  <c r="L1321" i="9" s="1"/>
  <c r="L1269" i="9" a="1"/>
  <c r="L1269" i="9" s="1"/>
  <c r="L1172" i="9" a="1"/>
  <c r="L1172" i="9" s="1"/>
  <c r="L1420" i="9" a="1"/>
  <c r="L1420" i="9" s="1"/>
  <c r="L1324" i="9" a="1"/>
  <c r="L1324" i="9" s="1"/>
  <c r="L1245" i="9" a="1"/>
  <c r="L1245" i="9" s="1"/>
  <c r="L1179" i="9" a="1"/>
  <c r="L1179" i="9" s="1"/>
  <c r="L1112" i="9" a="1"/>
  <c r="L1112" i="9" s="1"/>
  <c r="L1023" i="9" a="1"/>
  <c r="L1023" i="9" s="1"/>
  <c r="L957" i="9" a="1"/>
  <c r="L957" i="9" s="1"/>
  <c r="L883" i="9" a="1"/>
  <c r="L883" i="9" s="1"/>
  <c r="L832" i="9" a="1"/>
  <c r="L832" i="9" s="1"/>
  <c r="L767" i="9" a="1"/>
  <c r="L767" i="9" s="1"/>
  <c r="L1031" i="9" a="1"/>
  <c r="L1031" i="9" s="1"/>
  <c r="L929" i="9" a="1"/>
  <c r="L929" i="9" s="1"/>
  <c r="L773" i="9" a="1"/>
  <c r="L773" i="9" s="1"/>
  <c r="L712" i="9" a="1"/>
  <c r="L712" i="9" s="1"/>
  <c r="L649" i="9" a="1"/>
  <c r="L649" i="9" s="1"/>
  <c r="L584" i="9" a="1"/>
  <c r="L584" i="9" s="1"/>
  <c r="L537" i="9" a="1"/>
  <c r="L537" i="9" s="1"/>
  <c r="L1045" i="9" a="1"/>
  <c r="L1045" i="9" s="1"/>
  <c r="L880" i="9" a="1"/>
  <c r="L880" i="9" s="1"/>
  <c r="L758" i="9" a="1"/>
  <c r="L758" i="9" s="1"/>
  <c r="L664" i="9" a="1"/>
  <c r="L664" i="9" s="1"/>
  <c r="L613" i="9" a="1"/>
  <c r="L613" i="9" s="1"/>
  <c r="L1036" i="9" a="1"/>
  <c r="L1036" i="9" s="1"/>
  <c r="L931" i="9" a="1"/>
  <c r="L931" i="9" s="1"/>
  <c r="L817" i="9" a="1"/>
  <c r="L817" i="9" s="1"/>
  <c r="L718" i="9" a="1"/>
  <c r="L718" i="9" s="1"/>
  <c r="L687" i="9" a="1"/>
  <c r="L687" i="9" s="1"/>
  <c r="L637" i="9" a="1"/>
  <c r="L637" i="9" s="1"/>
  <c r="L1123" i="9" a="1"/>
  <c r="L1123" i="9" s="1"/>
  <c r="L981" i="9" a="1"/>
  <c r="L981" i="9" s="1"/>
  <c r="L799" i="9" a="1"/>
  <c r="L799" i="9" s="1"/>
  <c r="L1095" i="9" a="1"/>
  <c r="L1095" i="9" s="1"/>
  <c r="L978" i="9" a="1"/>
  <c r="L978" i="9" s="1"/>
  <c r="L891" i="9" a="1"/>
  <c r="L891" i="9" s="1"/>
  <c r="L1106" i="9" a="1"/>
  <c r="L1106" i="9" s="1"/>
  <c r="L970" i="9" a="1"/>
  <c r="L970" i="9" s="1"/>
  <c r="L851" i="9" a="1"/>
  <c r="L851" i="9" s="1"/>
  <c r="L785" i="9" a="1"/>
  <c r="L785" i="9" s="1"/>
  <c r="L1020" i="9" a="1"/>
  <c r="L1020" i="9" s="1"/>
  <c r="L884" i="9" a="1"/>
  <c r="L884" i="9" s="1"/>
  <c r="L755" i="9" a="1"/>
  <c r="L755" i="9" s="1"/>
  <c r="L680" i="9" a="1"/>
  <c r="L680" i="9" s="1"/>
  <c r="L636" i="9" a="1"/>
  <c r="L636" i="9" s="1"/>
  <c r="L583" i="9" a="1"/>
  <c r="L583" i="9" s="1"/>
  <c r="L1052" i="9" a="1"/>
  <c r="L1052" i="9" s="1"/>
  <c r="L924" i="9" a="1"/>
  <c r="L924" i="9" s="1"/>
  <c r="L782" i="9" a="1"/>
  <c r="L782" i="9" s="1"/>
  <c r="L563" i="9" a="1"/>
  <c r="L563" i="9" s="1"/>
  <c r="L534" i="9" a="1"/>
  <c r="L534" i="9" s="1"/>
  <c r="L471" i="9" a="1"/>
  <c r="L471" i="9" s="1"/>
  <c r="L414" i="9" a="1"/>
  <c r="L414" i="9" s="1"/>
  <c r="L365" i="9" a="1"/>
  <c r="L365" i="9" s="1"/>
  <c r="L310" i="9" a="1"/>
  <c r="L310" i="9" s="1"/>
  <c r="L272" i="9" a="1"/>
  <c r="L272" i="9" s="1"/>
  <c r="L238" i="9" a="1"/>
  <c r="L238" i="9" s="1"/>
  <c r="L145" i="9" a="1"/>
  <c r="L145" i="9" s="1"/>
  <c r="L71" i="9" a="1"/>
  <c r="L71" i="9" s="1"/>
  <c r="L24" i="9" a="1"/>
  <c r="L24" i="9" s="1"/>
  <c r="L651" i="9" a="1"/>
  <c r="L651" i="9" s="1"/>
  <c r="L549" i="9" a="1"/>
  <c r="L549" i="9" s="1"/>
  <c r="L495" i="9" a="1"/>
  <c r="L495" i="9" s="1"/>
  <c r="L428" i="9" a="1"/>
  <c r="L428" i="9" s="1"/>
  <c r="L381" i="9" a="1"/>
  <c r="L381" i="9" s="1"/>
  <c r="L279" i="9" a="1"/>
  <c r="L279" i="9" s="1"/>
  <c r="L204" i="9" a="1"/>
  <c r="L204" i="9" s="1"/>
  <c r="L659" i="9" a="1"/>
  <c r="L659" i="9" s="1"/>
  <c r="L475" i="9" a="1"/>
  <c r="L475" i="9" s="1"/>
  <c r="L363" i="9" a="1"/>
  <c r="L363" i="9" s="1"/>
  <c r="L318" i="9" a="1"/>
  <c r="L318" i="9" s="1"/>
  <c r="L262" i="9" a="1"/>
  <c r="L262" i="9" s="1"/>
  <c r="L211" i="9" a="1"/>
  <c r="L211" i="9" s="1"/>
  <c r="L138" i="9" a="1"/>
  <c r="L138" i="9" s="1"/>
  <c r="L69" i="9" a="1"/>
  <c r="L69" i="9" s="1"/>
  <c r="L766" i="9" a="1"/>
  <c r="L766" i="9" s="1"/>
  <c r="L630" i="9" a="1"/>
  <c r="L630" i="9" s="1"/>
  <c r="L517" i="9" a="1"/>
  <c r="L517" i="9" s="1"/>
  <c r="L461" i="9" a="1"/>
  <c r="L461" i="9" s="1"/>
  <c r="L401" i="9" a="1"/>
  <c r="L401" i="9" s="1"/>
  <c r="L329" i="9" a="1"/>
  <c r="L329" i="9" s="1"/>
  <c r="L719" i="9" a="1"/>
  <c r="L719" i="9" s="1"/>
  <c r="L556" i="9" a="1"/>
  <c r="L556" i="9" s="1"/>
  <c r="L514" i="9" a="1"/>
  <c r="L514" i="9" s="1"/>
  <c r="L457" i="9" a="1"/>
  <c r="L457" i="9" s="1"/>
  <c r="L399" i="9" a="1"/>
  <c r="L399" i="9" s="1"/>
  <c r="L751" i="9" a="1"/>
  <c r="L751" i="9" s="1"/>
  <c r="L650" i="9" a="1"/>
  <c r="L650" i="9" s="1"/>
  <c r="L586" i="9" a="1"/>
  <c r="L586" i="9" s="1"/>
  <c r="L480" i="9" a="1"/>
  <c r="L480" i="9" s="1"/>
  <c r="L420" i="9" a="1"/>
  <c r="L420" i="9" s="1"/>
  <c r="L364" i="9" a="1"/>
  <c r="L364" i="9" s="1"/>
  <c r="L747" i="9" a="1"/>
  <c r="L747" i="9" s="1"/>
  <c r="L577" i="9" a="1"/>
  <c r="L577" i="9" s="1"/>
  <c r="L500" i="9" a="1"/>
  <c r="L500" i="9" s="1"/>
  <c r="L427" i="9" a="1"/>
  <c r="L427" i="9" s="1"/>
  <c r="L343" i="9" a="1"/>
  <c r="L343" i="9" s="1"/>
  <c r="L304" i="9" a="1"/>
  <c r="L304" i="9" s="1"/>
  <c r="L242" i="9" a="1"/>
  <c r="L242" i="9" s="1"/>
  <c r="L199" i="9" a="1"/>
  <c r="L199" i="9" s="1"/>
  <c r="L151" i="9" a="1"/>
  <c r="L151" i="9" s="1"/>
  <c r="L86" i="9" a="1"/>
  <c r="L86" i="9" s="1"/>
  <c r="L8" i="9" a="1"/>
  <c r="L8" i="9" s="1"/>
  <c r="L660" i="9" a="1"/>
  <c r="L660" i="9" s="1"/>
  <c r="L565" i="9" a="1"/>
  <c r="L565" i="9" s="1"/>
  <c r="L485" i="9" a="1"/>
  <c r="L485" i="9" s="1"/>
  <c r="L418" i="9" a="1"/>
  <c r="L418" i="9" s="1"/>
  <c r="L325" i="9" a="1"/>
  <c r="L325" i="9" s="1"/>
  <c r="L220" i="9" a="1"/>
  <c r="L220" i="9" s="1"/>
  <c r="L140" i="9" a="1"/>
  <c r="L140" i="9" s="1"/>
  <c r="L207" i="9" a="1"/>
  <c r="L207" i="9" s="1"/>
  <c r="L67" i="9" a="1"/>
  <c r="L67" i="9" s="1"/>
  <c r="L50" i="9" a="1"/>
  <c r="L50" i="9" s="1"/>
  <c r="L203" i="9" a="1"/>
  <c r="L203" i="9" s="1"/>
  <c r="L6" i="9" a="1"/>
  <c r="L6" i="9" s="1"/>
  <c r="L74" i="9" a="1"/>
  <c r="L74" i="9" s="1"/>
  <c r="L184" i="9" a="1"/>
  <c r="L184" i="9" s="1"/>
  <c r="L133" i="9" a="1"/>
  <c r="L133" i="9" s="1"/>
  <c r="L171" i="9" a="1"/>
  <c r="L171" i="9" s="1"/>
  <c r="L314" i="9" a="1"/>
  <c r="L314" i="9" s="1"/>
  <c r="L34" i="9" a="1"/>
  <c r="L34" i="9" s="1"/>
  <c r="L88" i="9" a="1"/>
  <c r="L88" i="9" s="1"/>
  <c r="L65" i="9" a="1"/>
  <c r="L65" i="9" s="1"/>
  <c r="L148" i="9" a="1"/>
  <c r="L148" i="9" s="1"/>
  <c r="L194" i="9" a="1"/>
  <c r="L194" i="9" s="1"/>
  <c r="L1456" i="9" a="1"/>
  <c r="L1456" i="9" s="1"/>
  <c r="L1364" i="9" a="1"/>
  <c r="L1364" i="9" s="1"/>
  <c r="L1293" i="9" a="1"/>
  <c r="L1293" i="9" s="1"/>
  <c r="L1243" i="9" a="1"/>
  <c r="L1243" i="9" s="1"/>
  <c r="L1199" i="9" a="1"/>
  <c r="L1199" i="9" s="1"/>
  <c r="L1129" i="9" a="1"/>
  <c r="L1129" i="9" s="1"/>
  <c r="L1019" i="9" a="1"/>
  <c r="L1019" i="9" s="1"/>
  <c r="L967" i="9" a="1"/>
  <c r="L967" i="9" s="1"/>
  <c r="L923" i="9" a="1"/>
  <c r="L923" i="9" s="1"/>
  <c r="L850" i="9" a="1"/>
  <c r="L850" i="9" s="1"/>
  <c r="L777" i="9" a="1"/>
  <c r="L777" i="9" s="1"/>
  <c r="L1425" i="9" a="1"/>
  <c r="L1425" i="9" s="1"/>
  <c r="L1390" i="9" a="1"/>
  <c r="L1390" i="9" s="1"/>
  <c r="L1312" i="9" a="1"/>
  <c r="L1312" i="9" s="1"/>
  <c r="L1250" i="9" a="1"/>
  <c r="L1250" i="9" s="1"/>
  <c r="L1175" i="9" a="1"/>
  <c r="L1175" i="9" s="1"/>
  <c r="L1127" i="9" a="1"/>
  <c r="L1127" i="9" s="1"/>
  <c r="L1078" i="9" a="1"/>
  <c r="L1078" i="9" s="1"/>
  <c r="L1030" i="9" a="1"/>
  <c r="L1030" i="9" s="1"/>
  <c r="L977" i="9" a="1"/>
  <c r="L977" i="9" s="1"/>
  <c r="L901" i="9" a="1"/>
  <c r="L901" i="9" s="1"/>
  <c r="L1451" i="9" a="1"/>
  <c r="L1451" i="9" s="1"/>
  <c r="L1377" i="9" a="1"/>
  <c r="L1377" i="9" s="1"/>
  <c r="L1332" i="9" a="1"/>
  <c r="L1332" i="9" s="1"/>
  <c r="L1263" i="9" a="1"/>
  <c r="L1263" i="9" s="1"/>
  <c r="L1200" i="9" a="1"/>
  <c r="L1200" i="9" s="1"/>
  <c r="L1139" i="9" a="1"/>
  <c r="L1139" i="9" s="1"/>
  <c r="L1085" i="9" a="1"/>
  <c r="L1085" i="9" s="1"/>
  <c r="L1033" i="9" a="1"/>
  <c r="L1033" i="9" s="1"/>
  <c r="L946" i="9" a="1"/>
  <c r="L946" i="9" s="1"/>
  <c r="L890" i="9" a="1"/>
  <c r="L890" i="9" s="1"/>
  <c r="L841" i="9" a="1"/>
  <c r="L841" i="9" s="1"/>
  <c r="L805" i="9" a="1"/>
  <c r="L805" i="9" s="1"/>
  <c r="L1433" i="9" a="1"/>
  <c r="L1433" i="9" s="1"/>
  <c r="L1339" i="9" a="1"/>
  <c r="L1339" i="9" s="1"/>
  <c r="L1266" i="9" a="1"/>
  <c r="L1266" i="9" s="1"/>
  <c r="L1195" i="9" a="1"/>
  <c r="L1195" i="9" s="1"/>
  <c r="L1118" i="9" a="1"/>
  <c r="L1118" i="9" s="1"/>
  <c r="L1365" i="9" a="1"/>
  <c r="L1365" i="9" s="1"/>
  <c r="L1318" i="9" a="1"/>
  <c r="L1318" i="9" s="1"/>
  <c r="L1255" i="9" a="1"/>
  <c r="L1255" i="9" s="1"/>
  <c r="L1210" i="9" a="1"/>
  <c r="L1210" i="9" s="1"/>
  <c r="L1151" i="9" a="1"/>
  <c r="L1151" i="9" s="1"/>
  <c r="L1424" i="9" a="1"/>
  <c r="L1424" i="9" s="1"/>
  <c r="L1373" i="9" a="1"/>
  <c r="L1373" i="9" s="1"/>
  <c r="L1304" i="9" a="1"/>
  <c r="L1304" i="9" s="1"/>
  <c r="L1240" i="9" a="1"/>
  <c r="L1240" i="9" s="1"/>
  <c r="L1187" i="9" a="1"/>
  <c r="L1187" i="9" s="1"/>
  <c r="L1135" i="9" a="1"/>
  <c r="L1135" i="9" s="1"/>
  <c r="L1405" i="9" a="1"/>
  <c r="L1405" i="9" s="1"/>
  <c r="L1366" i="9" a="1"/>
  <c r="L1366" i="9" s="1"/>
  <c r="L1316" i="9" a="1"/>
  <c r="L1316" i="9" s="1"/>
  <c r="L1262" i="9" a="1"/>
  <c r="L1262" i="9" s="1"/>
  <c r="L1170" i="9" a="1"/>
  <c r="L1170" i="9" s="1"/>
  <c r="L1418" i="9" a="1"/>
  <c r="L1418" i="9" s="1"/>
  <c r="L1314" i="9" a="1"/>
  <c r="L1314" i="9" s="1"/>
  <c r="L1236" i="9" a="1"/>
  <c r="L1236" i="9" s="1"/>
  <c r="L1177" i="9" a="1"/>
  <c r="L1177" i="9" s="1"/>
  <c r="L1098" i="9" a="1"/>
  <c r="L1098" i="9" s="1"/>
  <c r="L1021" i="9" a="1"/>
  <c r="L1021" i="9" s="1"/>
  <c r="L941" i="9" a="1"/>
  <c r="L941" i="9" s="1"/>
  <c r="L878" i="9" a="1"/>
  <c r="L878" i="9" s="1"/>
  <c r="L820" i="9" a="1"/>
  <c r="L820" i="9" s="1"/>
  <c r="L765" i="9" a="1"/>
  <c r="L765" i="9" s="1"/>
  <c r="L1022" i="9" a="1"/>
  <c r="L1022" i="9" s="1"/>
  <c r="L926" i="9" a="1"/>
  <c r="L926" i="9" s="1"/>
  <c r="L752" i="9" a="1"/>
  <c r="L752" i="9" s="1"/>
  <c r="L704" i="9" a="1"/>
  <c r="L704" i="9" s="1"/>
  <c r="L646" i="9" a="1"/>
  <c r="L646" i="9" s="1"/>
  <c r="L581" i="9" a="1"/>
  <c r="L581" i="9" s="1"/>
  <c r="L532" i="9" a="1"/>
  <c r="L532" i="9" s="1"/>
  <c r="L995" i="9" a="1"/>
  <c r="L995" i="9" s="1"/>
  <c r="L875" i="9" a="1"/>
  <c r="L875" i="9" s="1"/>
  <c r="L756" i="9" a="1"/>
  <c r="L756" i="9" s="1"/>
  <c r="L657" i="9" a="1"/>
  <c r="L657" i="9" s="1"/>
  <c r="L600" i="9" a="1"/>
  <c r="L600" i="9" s="1"/>
  <c r="L1006" i="9" a="1"/>
  <c r="L1006" i="9" s="1"/>
  <c r="L920" i="9" a="1"/>
  <c r="L920" i="9" s="1"/>
  <c r="L812" i="9" a="1"/>
  <c r="L812" i="9" s="1"/>
  <c r="L716" i="9" a="1"/>
  <c r="L716" i="9" s="1"/>
  <c r="L684" i="9" a="1"/>
  <c r="L684" i="9" s="1"/>
  <c r="L611" i="9" a="1"/>
  <c r="L611" i="9" s="1"/>
  <c r="L1071" i="9" a="1"/>
  <c r="L1071" i="9" s="1"/>
  <c r="L971" i="9" a="1"/>
  <c r="L971" i="9" s="1"/>
  <c r="L797" i="9" a="1"/>
  <c r="L797" i="9" s="1"/>
  <c r="L1083" i="9" a="1"/>
  <c r="L1083" i="9" s="1"/>
  <c r="L973" i="9" a="1"/>
  <c r="L973" i="9" s="1"/>
  <c r="L882" i="9" a="1"/>
  <c r="L882" i="9" s="1"/>
  <c r="L1100" i="9" a="1"/>
  <c r="L1100" i="9" s="1"/>
  <c r="L959" i="9" a="1"/>
  <c r="L959" i="9" s="1"/>
  <c r="L839" i="9" a="1"/>
  <c r="L839" i="9" s="1"/>
  <c r="L768" i="9" a="1"/>
  <c r="L768" i="9" s="1"/>
  <c r="L993" i="9" a="1"/>
  <c r="L993" i="9" s="1"/>
  <c r="L834" i="9" a="1"/>
  <c r="L834" i="9" s="1"/>
  <c r="L735" i="9" a="1"/>
  <c r="L735" i="9" s="1"/>
  <c r="L673" i="9" a="1"/>
  <c r="L673" i="9" s="1"/>
  <c r="L633" i="9" a="1"/>
  <c r="L633" i="9" s="1"/>
  <c r="L578" i="9" a="1"/>
  <c r="L578" i="9" s="1"/>
  <c r="L1049" i="9" a="1"/>
  <c r="L1049" i="9" s="1"/>
  <c r="L915" i="9" a="1"/>
  <c r="L915" i="9" s="1"/>
  <c r="L710" i="9" a="1"/>
  <c r="L710" i="9" s="1"/>
  <c r="L561" i="9" a="1"/>
  <c r="L561" i="9" s="1"/>
  <c r="L529" i="9" a="1"/>
  <c r="L529" i="9" s="1"/>
  <c r="L469" i="9" a="1"/>
  <c r="L469" i="9" s="1"/>
  <c r="L409" i="9" a="1"/>
  <c r="L409" i="9" s="1"/>
  <c r="L353" i="9" a="1"/>
  <c r="L353" i="9" s="1"/>
  <c r="L302" i="9" a="1"/>
  <c r="L302" i="9" s="1"/>
  <c r="L270" i="9" a="1"/>
  <c r="L270" i="9" s="1"/>
  <c r="L227" i="9" a="1"/>
  <c r="L227" i="9" s="1"/>
  <c r="L143" i="9" a="1"/>
  <c r="L143" i="9" s="1"/>
  <c r="L64" i="9" a="1"/>
  <c r="L64" i="9" s="1"/>
  <c r="L15" i="9" a="1"/>
  <c r="L15" i="9" s="1"/>
  <c r="L641" i="9" a="1"/>
  <c r="L641" i="9" s="1"/>
  <c r="L527" i="9" a="1"/>
  <c r="L527" i="9" s="1"/>
  <c r="L474" i="9" a="1"/>
  <c r="L474" i="9" s="1"/>
  <c r="L423" i="9" a="1"/>
  <c r="L423" i="9" s="1"/>
  <c r="L376" i="9" a="1"/>
  <c r="L376" i="9" s="1"/>
  <c r="L264" i="9" a="1"/>
  <c r="L264" i="9" s="1"/>
  <c r="L202" i="9" a="1"/>
  <c r="L202" i="9" s="1"/>
  <c r="L625" i="9" a="1"/>
  <c r="L625" i="9" s="1"/>
  <c r="L465" i="9" a="1"/>
  <c r="L465" i="9" s="1"/>
  <c r="L356" i="9" a="1"/>
  <c r="L356" i="9" s="1"/>
  <c r="L311" i="9" a="1"/>
  <c r="L311" i="9" s="1"/>
  <c r="L260" i="9" a="1"/>
  <c r="L260" i="9" s="1"/>
  <c r="L200" i="9" a="1"/>
  <c r="L200" i="9" s="1"/>
  <c r="L136" i="9" a="1"/>
  <c r="L136" i="9" s="1"/>
  <c r="L62" i="9" a="1"/>
  <c r="L62" i="9" s="1"/>
  <c r="L709" i="9" a="1"/>
  <c r="L709" i="9" s="1"/>
  <c r="L627" i="9" a="1"/>
  <c r="L627" i="9" s="1"/>
  <c r="L506" i="9" a="1"/>
  <c r="L506" i="9" s="1"/>
  <c r="L459" i="9" a="1"/>
  <c r="L459" i="9" s="1"/>
  <c r="L391" i="9" a="1"/>
  <c r="L391" i="9" s="1"/>
  <c r="L321" i="9" a="1"/>
  <c r="L321" i="9" s="1"/>
  <c r="L640" i="9" a="1"/>
  <c r="L640" i="9" s="1"/>
  <c r="L554" i="9" a="1"/>
  <c r="L554" i="9" s="1"/>
  <c r="L509" i="9" a="1"/>
  <c r="L509" i="9" s="1"/>
  <c r="L455" i="9" a="1"/>
  <c r="L455" i="9" s="1"/>
  <c r="L394" i="9" a="1"/>
  <c r="L394" i="9" s="1"/>
  <c r="L727" i="9" a="1"/>
  <c r="L727" i="9" s="1"/>
  <c r="L645" i="9" a="1"/>
  <c r="L645" i="9" s="1"/>
  <c r="L582" i="9" a="1"/>
  <c r="L582" i="9" s="1"/>
  <c r="L468" i="9" a="1"/>
  <c r="L468" i="9" s="1"/>
  <c r="L413" i="9" a="1"/>
  <c r="L413" i="9" s="1"/>
  <c r="L359" i="9" a="1"/>
  <c r="L359" i="9" s="1"/>
  <c r="L732" i="9" a="1"/>
  <c r="L732" i="9" s="1"/>
  <c r="L572" i="9" a="1"/>
  <c r="L572" i="9" s="1"/>
  <c r="L494" i="9" a="1"/>
  <c r="L494" i="9" s="1"/>
  <c r="L411" i="9" a="1"/>
  <c r="L411" i="9" s="1"/>
  <c r="L340" i="9" a="1"/>
  <c r="L340" i="9" s="1"/>
  <c r="L294" i="9" a="1"/>
  <c r="L294" i="9" s="1"/>
  <c r="L233" i="9" a="1"/>
  <c r="L233" i="9" s="1"/>
  <c r="L192" i="9" a="1"/>
  <c r="L192" i="9" s="1"/>
  <c r="L137" i="9" a="1"/>
  <c r="L137" i="9" s="1"/>
  <c r="L84" i="9" a="1"/>
  <c r="L84" i="9" s="1"/>
  <c r="L743" i="9" a="1"/>
  <c r="L743" i="9" s="1"/>
  <c r="L647" i="9" a="1"/>
  <c r="L647" i="9" s="1"/>
  <c r="L526" i="9" a="1"/>
  <c r="L526" i="9" s="1"/>
  <c r="L464" i="9" a="1"/>
  <c r="L464" i="9" s="1"/>
  <c r="L400" i="9" a="1"/>
  <c r="L400" i="9" s="1"/>
  <c r="L315" i="9" a="1"/>
  <c r="L315" i="9" s="1"/>
  <c r="L208" i="9" a="1"/>
  <c r="L208" i="9" s="1"/>
  <c r="L130" i="9" a="1"/>
  <c r="L130" i="9" s="1"/>
  <c r="L25" i="9" a="1"/>
  <c r="L25" i="9" s="1"/>
  <c r="L124" i="9" a="1"/>
  <c r="L124" i="9" s="1"/>
  <c r="L139" i="9" a="1"/>
  <c r="L139" i="9" s="1"/>
  <c r="L174" i="9" a="1"/>
  <c r="L174" i="9" s="1"/>
  <c r="L58" i="9" a="1"/>
  <c r="L58" i="9" s="1"/>
  <c r="L241" i="9" a="1"/>
  <c r="L241" i="9" s="1"/>
  <c r="L83" i="9" a="1"/>
  <c r="L83" i="9" s="1"/>
  <c r="L183" i="9" a="1"/>
  <c r="L183" i="9" s="1"/>
  <c r="L1460" i="9" a="1"/>
  <c r="L1460" i="9" s="1"/>
  <c r="L1319" i="9" a="1"/>
  <c r="L1319" i="9" s="1"/>
  <c r="L1218" i="9" a="1"/>
  <c r="L1218" i="9" s="1"/>
  <c r="L1117" i="9" a="1"/>
  <c r="L1117" i="9" s="1"/>
  <c r="L996" i="9" a="1"/>
  <c r="L996" i="9" s="1"/>
  <c r="L907" i="9" a="1"/>
  <c r="L907" i="9" s="1"/>
  <c r="L786" i="9" a="1"/>
  <c r="L786" i="9" s="1"/>
  <c r="L1414" i="9" a="1"/>
  <c r="L1414" i="9" s="1"/>
  <c r="L1305" i="9" a="1"/>
  <c r="L1305" i="9" s="1"/>
  <c r="L1190" i="9" a="1"/>
  <c r="L1190" i="9" s="1"/>
  <c r="L1105" i="9" a="1"/>
  <c r="L1105" i="9" s="1"/>
  <c r="L1055" i="9" a="1"/>
  <c r="L1055" i="9" s="1"/>
  <c r="L930" i="9" a="1"/>
  <c r="L930" i="9" s="1"/>
  <c r="L1444" i="9" a="1"/>
  <c r="L1444" i="9" s="1"/>
  <c r="L1350" i="9" a="1"/>
  <c r="L1350" i="9" s="1"/>
  <c r="L1239" i="9" a="1"/>
  <c r="L1239" i="9" s="1"/>
  <c r="L1153" i="9" a="1"/>
  <c r="L1153" i="9" s="1"/>
  <c r="L1060" i="9" a="1"/>
  <c r="L1060" i="9" s="1"/>
  <c r="L944" i="9" a="1"/>
  <c r="L944" i="9" s="1"/>
  <c r="L862" i="9" a="1"/>
  <c r="L862" i="9" s="1"/>
  <c r="L796" i="9" a="1"/>
  <c r="L796" i="9" s="1"/>
  <c r="L1348" i="9" a="1"/>
  <c r="L1348" i="9" s="1"/>
  <c r="L1225" i="9" a="1"/>
  <c r="L1225" i="9" s="1"/>
  <c r="L1113" i="9" a="1"/>
  <c r="L1113" i="9" s="1"/>
  <c r="L1337" i="9" a="1"/>
  <c r="L1337" i="9" s="1"/>
  <c r="L1242" i="9" a="1"/>
  <c r="L1242" i="9" s="1"/>
  <c r="L1161" i="9" a="1"/>
  <c r="L1161" i="9" s="1"/>
  <c r="L1398" i="9" a="1"/>
  <c r="L1398" i="9" s="1"/>
  <c r="L1292" i="9" a="1"/>
  <c r="L1292" i="9" s="1"/>
  <c r="L1198" i="9" a="1"/>
  <c r="L1198" i="9" s="1"/>
  <c r="L1109" i="9" a="1"/>
  <c r="L1109" i="9" s="1"/>
  <c r="L1376" i="9" a="1"/>
  <c r="L1376" i="9" s="1"/>
  <c r="L1290" i="9" a="1"/>
  <c r="L1290" i="9" s="1"/>
  <c r="L1168" i="9" a="1"/>
  <c r="L1168" i="9" s="1"/>
  <c r="L1340" i="9" a="1"/>
  <c r="L1340" i="9" s="1"/>
  <c r="L1224" i="9" a="1"/>
  <c r="L1224" i="9" s="1"/>
  <c r="L1119" i="9" a="1"/>
  <c r="L1119" i="9" s="1"/>
  <c r="L984" i="9" a="1"/>
  <c r="L984" i="9" s="1"/>
  <c r="L868" i="9" a="1"/>
  <c r="L868" i="9" s="1"/>
  <c r="L788" i="9" a="1"/>
  <c r="L788" i="9" s="1"/>
  <c r="L1010" i="9" a="1"/>
  <c r="L1010" i="9" s="1"/>
  <c r="L778" i="9" a="1"/>
  <c r="L778" i="9" s="1"/>
  <c r="L676" i="9" a="1"/>
  <c r="L676" i="9" s="1"/>
  <c r="L573" i="9" a="1"/>
  <c r="L573" i="9" s="1"/>
  <c r="L1054" i="9" a="1"/>
  <c r="L1054" i="9" s="1"/>
  <c r="L861" i="9" a="1"/>
  <c r="L861" i="9" s="1"/>
  <c r="L694" i="9" a="1"/>
  <c r="L694" i="9" s="1"/>
  <c r="L1104" i="9" a="1"/>
  <c r="L1104" i="9" s="1"/>
  <c r="L906" i="9" a="1"/>
  <c r="L906" i="9" s="1"/>
  <c r="L740" i="9" a="1"/>
  <c r="L740" i="9" s="1"/>
  <c r="L672" i="9" a="1"/>
  <c r="L672" i="9" s="1"/>
  <c r="L553" i="9" a="1"/>
  <c r="L553" i="9" s="1"/>
  <c r="L863" i="9" a="1"/>
  <c r="L863" i="9" s="1"/>
  <c r="L1077" i="9" a="1"/>
  <c r="L1077" i="9" s="1"/>
  <c r="L911" i="9" a="1"/>
  <c r="L911" i="9" s="1"/>
  <c r="L1041" i="9" a="1"/>
  <c r="L1041" i="9" s="1"/>
  <c r="L854" i="9" a="1"/>
  <c r="L854" i="9" s="1"/>
  <c r="L1073" i="9" a="1"/>
  <c r="L1073" i="9" s="1"/>
  <c r="L808" i="9" a="1"/>
  <c r="L808" i="9" s="1"/>
  <c r="L701" i="9" a="1"/>
  <c r="L701" i="9" s="1"/>
  <c r="L617" i="9" a="1"/>
  <c r="L617" i="9" s="1"/>
  <c r="L1067" i="9" a="1"/>
  <c r="L1067" i="9" s="1"/>
  <c r="L831" i="9" a="1"/>
  <c r="L831" i="9" s="1"/>
  <c r="L559" i="9" a="1"/>
  <c r="L559" i="9" s="1"/>
  <c r="L483" i="9" a="1"/>
  <c r="L483" i="9" s="1"/>
  <c r="L385" i="9" a="1"/>
  <c r="L385" i="9" s="1"/>
  <c r="L320" i="9" a="1"/>
  <c r="L320" i="9" s="1"/>
  <c r="L253" i="9" a="1"/>
  <c r="L253" i="9" s="1"/>
  <c r="L135" i="9" a="1"/>
  <c r="L135" i="9" s="1"/>
  <c r="L33" i="9" a="1"/>
  <c r="L33" i="9" s="1"/>
  <c r="L599" i="9" a="1"/>
  <c r="L599" i="9" s="1"/>
  <c r="L498" i="9" a="1"/>
  <c r="L498" i="9" s="1"/>
  <c r="L405" i="9" a="1"/>
  <c r="L405" i="9" s="1"/>
  <c r="L247" i="9" a="1"/>
  <c r="L247" i="9" s="1"/>
  <c r="L688" i="9" a="1"/>
  <c r="L688" i="9" s="1"/>
  <c r="L426" i="9" a="1"/>
  <c r="L426" i="9" s="1"/>
  <c r="L326" i="9" a="1"/>
  <c r="L326" i="9" s="1"/>
  <c r="L223" i="9" a="1"/>
  <c r="L223" i="9" s="1"/>
  <c r="L115" i="9" a="1"/>
  <c r="L115" i="9" s="1"/>
  <c r="L9" i="9" a="1"/>
  <c r="L9" i="9" s="1"/>
  <c r="L576" i="9" a="1"/>
  <c r="L576" i="9" s="1"/>
  <c r="L463" i="9" a="1"/>
  <c r="L463" i="9" s="1"/>
  <c r="L361" i="9" a="1"/>
  <c r="L361" i="9" s="1"/>
  <c r="L632" i="9" a="1"/>
  <c r="L632" i="9" s="1"/>
  <c r="L535" i="9" a="1"/>
  <c r="L535" i="9" s="1"/>
  <c r="L472" i="9" a="1"/>
  <c r="L472" i="9" s="1"/>
  <c r="L389" i="9" a="1"/>
  <c r="L389" i="9" s="1"/>
  <c r="L695" i="9" a="1"/>
  <c r="L695" i="9" s="1"/>
  <c r="L594" i="9" a="1"/>
  <c r="L594" i="9" s="1"/>
  <c r="L453" i="9" a="1"/>
  <c r="L453" i="9" s="1"/>
  <c r="L397" i="9" a="1"/>
  <c r="L397" i="9" s="1"/>
  <c r="L332" i="9" a="1"/>
  <c r="L332" i="9" s="1"/>
  <c r="L540" i="9" a="1"/>
  <c r="L540" i="9" s="1"/>
  <c r="L473" i="9" a="1"/>
  <c r="L473" i="9" s="1"/>
  <c r="L373" i="9" a="1"/>
  <c r="L373" i="9" s="1"/>
  <c r="L278" i="9" a="1"/>
  <c r="L278" i="9" s="1"/>
  <c r="L215" i="9" a="1"/>
  <c r="L215" i="9" s="1"/>
  <c r="L168" i="9" a="1"/>
  <c r="L168" i="9" s="1"/>
  <c r="L68" i="9" a="1"/>
  <c r="L68" i="9" s="1"/>
  <c r="L703" i="9" a="1"/>
  <c r="L703" i="9" s="1"/>
  <c r="L579" i="9" a="1"/>
  <c r="L579" i="9" s="1"/>
  <c r="L462" i="9" a="1"/>
  <c r="L462" i="9" s="1"/>
  <c r="L362" i="9" a="1"/>
  <c r="L362" i="9" s="1"/>
  <c r="L240" i="9" a="1"/>
  <c r="L240" i="9" s="1"/>
  <c r="L125" i="9" a="1"/>
  <c r="L125" i="9" s="1"/>
  <c r="L1310" i="9" a="1"/>
  <c r="L1310" i="9" s="1"/>
  <c r="L940" i="9" a="1"/>
  <c r="L940" i="9" s="1"/>
  <c r="L780" i="9" a="1"/>
  <c r="L780" i="9" s="1"/>
  <c r="L707" i="9" a="1"/>
  <c r="L707" i="9" s="1"/>
  <c r="L837" i="9" a="1"/>
  <c r="L837" i="9" s="1"/>
  <c r="L770" i="9" a="1"/>
  <c r="L770" i="9" s="1"/>
  <c r="L708" i="9" a="1"/>
  <c r="L708" i="9" s="1"/>
  <c r="L197" i="9" a="1"/>
  <c r="L197" i="9" s="1"/>
  <c r="L441" i="9" a="1"/>
  <c r="L441" i="9" s="1"/>
  <c r="L290" i="9" a="1"/>
  <c r="L290" i="9" s="1"/>
  <c r="L435" i="9" a="1"/>
  <c r="L435" i="9" s="1"/>
  <c r="L431" i="9" a="1"/>
  <c r="L431" i="9" s="1"/>
  <c r="L377" i="9" a="1"/>
  <c r="L377" i="9" s="1"/>
  <c r="L330" i="9" a="1"/>
  <c r="L330" i="9" s="1"/>
  <c r="L28" i="9" a="1"/>
  <c r="L28" i="9" s="1"/>
  <c r="L188" i="9" a="1"/>
  <c r="L188" i="9" s="1"/>
  <c r="L230" i="9" a="1"/>
  <c r="L230" i="9" s="1"/>
  <c r="L402" i="9" a="1"/>
  <c r="L402" i="9" s="1"/>
  <c r="L434" i="9" a="1"/>
  <c r="L434" i="9" s="1"/>
  <c r="L107" i="9" a="1"/>
  <c r="L107" i="9" s="1"/>
  <c r="L195" i="9" a="1"/>
  <c r="L195" i="9" s="1"/>
  <c r="L250" i="9" a="1"/>
  <c r="L250" i="9" s="1"/>
  <c r="L258" i="9" a="1"/>
  <c r="L258" i="9" s="1"/>
  <c r="L271" i="9" a="1"/>
  <c r="L271" i="9" s="1"/>
  <c r="L1447" i="9" a="1"/>
  <c r="L1447" i="9" s="1"/>
  <c r="L1286" i="9" a="1"/>
  <c r="L1286" i="9" s="1"/>
  <c r="L1213" i="9" a="1"/>
  <c r="L1213" i="9" s="1"/>
  <c r="L1110" i="9" a="1"/>
  <c r="L1110" i="9" s="1"/>
  <c r="L989" i="9" a="1"/>
  <c r="L989" i="9" s="1"/>
  <c r="L903" i="9" a="1"/>
  <c r="L903" i="9" s="1"/>
  <c r="L775" i="9" a="1"/>
  <c r="L775" i="9" s="1"/>
  <c r="L1410" i="9" a="1"/>
  <c r="L1410" i="9" s="1"/>
  <c r="L1303" i="9" a="1"/>
  <c r="L1303" i="9" s="1"/>
  <c r="L1188" i="9" a="1"/>
  <c r="L1188" i="9" s="1"/>
  <c r="L1094" i="9" a="1"/>
  <c r="L1094" i="9" s="1"/>
  <c r="L1028" i="9" a="1"/>
  <c r="L1028" i="9" s="1"/>
  <c r="L928" i="9" a="1"/>
  <c r="L928" i="9" s="1"/>
  <c r="L1436" i="9" a="1"/>
  <c r="L1436" i="9" s="1"/>
  <c r="L1345" i="9" a="1"/>
  <c r="L1345" i="9" s="1"/>
  <c r="L1232" i="9" a="1"/>
  <c r="L1232" i="9" s="1"/>
  <c r="L1132" i="9" a="1"/>
  <c r="L1132" i="9" s="1"/>
  <c r="L1058" i="9" a="1"/>
  <c r="L1058" i="9" s="1"/>
  <c r="L942" i="9" a="1"/>
  <c r="L942" i="9" s="1"/>
  <c r="L853" i="9" a="1"/>
  <c r="L853" i="9" s="1"/>
  <c r="L1455" i="9" a="1"/>
  <c r="L1455" i="9" s="1"/>
  <c r="L1325" i="9" a="1"/>
  <c r="L1325" i="9" s="1"/>
  <c r="L1223" i="9" a="1"/>
  <c r="L1223" i="9" s="1"/>
  <c r="L1448" i="9" a="1"/>
  <c r="L1448" i="9" s="1"/>
  <c r="L1323" i="9" a="1"/>
  <c r="L1323" i="9" s="1"/>
  <c r="L1221" i="9" a="1"/>
  <c r="L1221" i="9" s="1"/>
  <c r="L1149" i="9" a="1"/>
  <c r="L1149" i="9" s="1"/>
  <c r="L1396" i="9" a="1"/>
  <c r="L1396" i="9" s="1"/>
  <c r="L1280" i="9" a="1"/>
  <c r="L1280" i="9" s="1"/>
  <c r="L1191" i="9" a="1"/>
  <c r="L1191" i="9" s="1"/>
  <c r="L1452" i="9" a="1"/>
  <c r="L1452" i="9" s="1"/>
  <c r="L1359" i="9" a="1"/>
  <c r="L1359" i="9" s="1"/>
  <c r="L1288" i="9" a="1"/>
  <c r="L1288" i="9" s="1"/>
  <c r="L1145" i="9" a="1"/>
  <c r="L1145" i="9" s="1"/>
  <c r="L1338" i="9" a="1"/>
  <c r="L1338" i="9" s="1"/>
  <c r="L1204" i="9" a="1"/>
  <c r="L1204" i="9" s="1"/>
  <c r="L1089" i="9" a="1"/>
  <c r="L1089" i="9" s="1"/>
  <c r="L979" i="9" a="1"/>
  <c r="L979" i="9" s="1"/>
  <c r="L866" i="9" a="1"/>
  <c r="L866" i="9" s="1"/>
  <c r="L779" i="9" a="1"/>
  <c r="L779" i="9" s="1"/>
  <c r="L952" i="9" a="1"/>
  <c r="L952" i="9" s="1"/>
  <c r="L750" i="9" a="1"/>
  <c r="L750" i="9" s="1"/>
  <c r="L654" i="9" a="1"/>
  <c r="L654" i="9" s="1"/>
  <c r="L570" i="9" a="1"/>
  <c r="L570" i="9" s="1"/>
  <c r="L1051" i="9" a="1"/>
  <c r="L1051" i="9" s="1"/>
  <c r="L815" i="9" a="1"/>
  <c r="L815" i="9" s="1"/>
  <c r="L644" i="9" a="1"/>
  <c r="L644" i="9" s="1"/>
  <c r="L1084" i="9" a="1"/>
  <c r="L1084" i="9" s="1"/>
  <c r="L872" i="9" a="1"/>
  <c r="L872" i="9" s="1"/>
  <c r="L736" i="9" a="1"/>
  <c r="L736" i="9" s="1"/>
  <c r="L662" i="9" a="1"/>
  <c r="L662" i="9" s="1"/>
  <c r="L1059" i="9" a="1"/>
  <c r="L1059" i="9" s="1"/>
  <c r="L849" i="9" a="1"/>
  <c r="L849" i="9" s="1"/>
  <c r="L1065" i="9" a="1"/>
  <c r="L1065" i="9" s="1"/>
  <c r="L902" i="9" a="1"/>
  <c r="L902" i="9" s="1"/>
  <c r="L1014" i="9" a="1"/>
  <c r="L1014" i="9" s="1"/>
  <c r="L829" i="9" a="1"/>
  <c r="L829" i="9" s="1"/>
  <c r="L1061" i="9" a="1"/>
  <c r="L1061" i="9" s="1"/>
  <c r="L789" i="9" a="1"/>
  <c r="L789" i="9" s="1"/>
  <c r="L683" i="9" a="1"/>
  <c r="L683" i="9" s="1"/>
  <c r="L609" i="9" a="1"/>
  <c r="L609" i="9" s="1"/>
  <c r="L1043" i="9" a="1"/>
  <c r="L1043" i="9" s="1"/>
  <c r="L826" i="9" a="1"/>
  <c r="L826" i="9" s="1"/>
  <c r="L545" i="9" a="1"/>
  <c r="L545" i="9" s="1"/>
  <c r="L481" i="9" a="1"/>
  <c r="L481" i="9" s="1"/>
  <c r="L378" i="9" a="1"/>
  <c r="L378" i="9" s="1"/>
  <c r="L295" i="9" a="1"/>
  <c r="L295" i="9" s="1"/>
  <c r="L251" i="9" a="1"/>
  <c r="L251" i="9" s="1"/>
  <c r="L121" i="9" a="1"/>
  <c r="L121" i="9" s="1"/>
  <c r="L31" i="9" a="1"/>
  <c r="L31" i="9" s="1"/>
  <c r="L569" i="9" a="1"/>
  <c r="L569" i="9" s="1"/>
  <c r="L467" i="9" a="1"/>
  <c r="L467" i="9" s="1"/>
  <c r="L393" i="9" a="1"/>
  <c r="L393" i="9" s="1"/>
  <c r="L236" i="9" a="1"/>
  <c r="L236" i="9" s="1"/>
  <c r="L670" i="9" a="1"/>
  <c r="L670" i="9" s="1"/>
  <c r="L403" i="9" a="1"/>
  <c r="L403" i="9" s="1"/>
  <c r="L308" i="9" a="1"/>
  <c r="L308" i="9" s="1"/>
  <c r="L221" i="9" a="1"/>
  <c r="L221" i="9" s="1"/>
  <c r="L98" i="9" a="1"/>
  <c r="L98" i="9" s="1"/>
  <c r="L7" i="9" a="1"/>
  <c r="L7" i="9" s="1"/>
  <c r="L530" i="9" a="1"/>
  <c r="L530" i="9" s="1"/>
  <c r="L448" i="9" a="1"/>
  <c r="L448" i="9" s="1"/>
  <c r="L354" i="9" a="1"/>
  <c r="L354" i="9" s="1"/>
  <c r="L622" i="9" a="1"/>
  <c r="L622" i="9" s="1"/>
  <c r="L533" i="9" a="1"/>
  <c r="L533" i="9" s="1"/>
  <c r="L470" i="9" a="1"/>
  <c r="L470" i="9" s="1"/>
  <c r="L384" i="9" a="1"/>
  <c r="L384" i="9" s="1"/>
  <c r="L682" i="9" a="1"/>
  <c r="L682" i="9" s="1"/>
  <c r="L592" i="9" a="1"/>
  <c r="L592" i="9" s="1"/>
  <c r="L440" i="9" a="1"/>
  <c r="L440" i="9" s="1"/>
  <c r="L392" i="9" a="1"/>
  <c r="L392" i="9" s="1"/>
  <c r="L764" i="9" a="1"/>
  <c r="L764" i="9" s="1"/>
  <c r="L531" i="9" a="1"/>
  <c r="L531" i="9" s="1"/>
  <c r="L466" i="9" a="1"/>
  <c r="L466" i="9" s="1"/>
  <c r="L350" i="9" a="1"/>
  <c r="L350" i="9" s="1"/>
  <c r="L276" i="9" a="1"/>
  <c r="L276" i="9" s="1"/>
  <c r="L212" i="9" a="1"/>
  <c r="L212" i="9" s="1"/>
  <c r="L159" i="9" a="1"/>
  <c r="L159" i="9" s="1"/>
  <c r="L51" i="9" a="1"/>
  <c r="L51" i="9" s="1"/>
  <c r="L686" i="9" a="1"/>
  <c r="L686" i="9" s="1"/>
  <c r="L575" i="9" a="1"/>
  <c r="L575" i="9" s="1"/>
  <c r="L460" i="9" a="1"/>
  <c r="L460" i="9" s="1"/>
  <c r="L360" i="9" a="1"/>
  <c r="L360" i="9" s="1"/>
  <c r="L229" i="9" a="1"/>
  <c r="L229" i="9" s="1"/>
  <c r="L123" i="9" a="1"/>
  <c r="L123" i="9" s="1"/>
  <c r="L1207" i="9" a="1"/>
  <c r="L1207" i="9" s="1"/>
  <c r="L843" i="9" a="1"/>
  <c r="L843" i="9" s="1"/>
  <c r="L552" i="9" a="1"/>
  <c r="L552" i="9" s="1"/>
  <c r="L1001" i="9" a="1"/>
  <c r="L1001" i="9" s="1"/>
  <c r="L792" i="9" a="1"/>
  <c r="L792" i="9" s="1"/>
  <c r="L806" i="9" a="1"/>
  <c r="L806" i="9" s="1"/>
  <c r="L604" i="9" a="1"/>
  <c r="L604" i="9" s="1"/>
  <c r="L367" i="9" a="1"/>
  <c r="L367" i="9" s="1"/>
  <c r="L11" i="9" a="1"/>
  <c r="L11" i="9" s="1"/>
  <c r="L218" i="9" a="1"/>
  <c r="L218" i="9" s="1"/>
  <c r="L85" i="9" a="1"/>
  <c r="L85" i="9" s="1"/>
  <c r="L316" i="9" a="1"/>
  <c r="L316" i="9" s="1"/>
  <c r="L669" i="9" a="1"/>
  <c r="L669" i="9" s="1"/>
  <c r="L698" i="9" a="1"/>
  <c r="L698" i="9" s="1"/>
  <c r="L259" i="9" a="1"/>
  <c r="L259" i="9" s="1"/>
  <c r="L518" i="9" a="1"/>
  <c r="L518" i="9" s="1"/>
  <c r="L112" i="9" a="1"/>
  <c r="L112" i="9" s="1"/>
  <c r="L322" i="9" a="1"/>
  <c r="L322" i="9" s="1"/>
  <c r="L297" i="9" a="1"/>
  <c r="L297" i="9" s="1"/>
  <c r="L256" i="9" a="1"/>
  <c r="L256" i="9" s="1"/>
  <c r="L93" i="9" a="1"/>
  <c r="L93" i="9" s="1"/>
  <c r="L101" i="9" a="1"/>
  <c r="L101" i="9" s="1"/>
  <c r="L284" i="9" a="1"/>
  <c r="L284" i="9" s="1"/>
  <c r="L1434" i="9" a="1"/>
  <c r="L1434" i="9" s="1"/>
  <c r="L1283" i="9" a="1"/>
  <c r="L1283" i="9" s="1"/>
  <c r="L1211" i="9" a="1"/>
  <c r="L1211" i="9" s="1"/>
  <c r="L1048" i="9" a="1"/>
  <c r="L1048" i="9" s="1"/>
  <c r="L964" i="9" a="1"/>
  <c r="L964" i="9" s="1"/>
  <c r="L896" i="9" a="1"/>
  <c r="L896" i="9" s="1"/>
  <c r="L772" i="9" a="1"/>
  <c r="L772" i="9" s="1"/>
  <c r="L1408" i="9" a="1"/>
  <c r="L1408" i="9" s="1"/>
  <c r="L1281" i="9" a="1"/>
  <c r="L1281" i="9" s="1"/>
  <c r="L1173" i="9" a="1"/>
  <c r="L1173" i="9" s="1"/>
  <c r="L1092" i="9" a="1"/>
  <c r="L1092" i="9" s="1"/>
  <c r="L1013" i="9" a="1"/>
  <c r="L1013" i="9" s="1"/>
  <c r="L921" i="9" a="1"/>
  <c r="L921" i="9" s="1"/>
  <c r="L1406" i="9" a="1"/>
  <c r="L1406" i="9" s="1"/>
  <c r="L1330" i="9" a="1"/>
  <c r="L1330" i="9" s="1"/>
  <c r="L1227" i="9" a="1"/>
  <c r="L1227" i="9" s="1"/>
  <c r="L1125" i="9" a="1"/>
  <c r="L1125" i="9" s="1"/>
  <c r="L1053" i="9" a="1"/>
  <c r="L1053" i="9" s="1"/>
  <c r="L912" i="9" a="1"/>
  <c r="L912" i="9" s="1"/>
  <c r="L838" i="9" a="1"/>
  <c r="L838" i="9" s="1"/>
  <c r="L1453" i="9" a="1"/>
  <c r="L1453" i="9" s="1"/>
  <c r="L1315" i="9" a="1"/>
  <c r="L1315" i="9" s="1"/>
  <c r="L1216" i="9" a="1"/>
  <c r="L1216" i="9" s="1"/>
  <c r="L1417" i="9" a="1"/>
  <c r="L1417" i="9" s="1"/>
  <c r="L1313" i="9" a="1"/>
  <c r="L1313" i="9" s="1"/>
  <c r="L1219" i="9" a="1"/>
  <c r="L1219" i="9" s="1"/>
  <c r="L1128" i="9" a="1"/>
  <c r="L1128" i="9" s="1"/>
  <c r="L1391" i="9" a="1"/>
  <c r="L1391" i="9" s="1"/>
  <c r="L1264" i="9" a="1"/>
  <c r="L1264" i="9" s="1"/>
  <c r="L1185" i="9" a="1"/>
  <c r="L1185" i="9" s="1"/>
  <c r="L1443" i="9" a="1"/>
  <c r="L1443" i="9" s="1"/>
  <c r="L1354" i="9" a="1"/>
  <c r="L1354" i="9" s="1"/>
  <c r="L1278" i="9" a="1"/>
  <c r="L1278" i="9" s="1"/>
  <c r="L1454" i="9" a="1"/>
  <c r="L1454" i="9" s="1"/>
  <c r="L1309" i="9" a="1"/>
  <c r="L1309" i="9" s="1"/>
  <c r="L1194" i="9" a="1"/>
  <c r="L1194" i="9" s="1"/>
  <c r="L1082" i="9" a="1"/>
  <c r="L1082" i="9" s="1"/>
  <c r="L969" i="9" a="1"/>
  <c r="L969" i="9" s="1"/>
  <c r="L852" i="9" a="1"/>
  <c r="L852" i="9" s="1"/>
  <c r="L749" i="9" a="1"/>
  <c r="L749" i="9" s="1"/>
  <c r="L949" i="9" a="1"/>
  <c r="L949" i="9" s="1"/>
  <c r="L748" i="9" a="1"/>
  <c r="L748" i="9" s="1"/>
  <c r="L652" i="9" a="1"/>
  <c r="L652" i="9" s="1"/>
  <c r="L555" i="9" a="1"/>
  <c r="L555" i="9" s="1"/>
  <c r="L963" i="9" a="1"/>
  <c r="L963" i="9" s="1"/>
  <c r="L795" i="9" a="1"/>
  <c r="L795" i="9" s="1"/>
  <c r="L639" i="9" a="1"/>
  <c r="L639" i="9" s="1"/>
  <c r="L1081" i="9" a="1"/>
  <c r="L1081" i="9" s="1"/>
  <c r="L844" i="9" a="1"/>
  <c r="L844" i="9" s="1"/>
  <c r="L713" i="9" a="1"/>
  <c r="L713" i="9" s="1"/>
  <c r="L655" i="9" a="1"/>
  <c r="L655" i="9" s="1"/>
  <c r="L1027" i="9" a="1"/>
  <c r="L1027" i="9" s="1"/>
  <c r="L809" i="9" a="1"/>
  <c r="L809" i="9" s="1"/>
  <c r="L1047" i="9" a="1"/>
  <c r="L1047" i="9" s="1"/>
  <c r="L860" i="9" a="1"/>
  <c r="L860" i="9" s="1"/>
  <c r="L1008" i="9" a="1"/>
  <c r="L1008" i="9" s="1"/>
  <c r="L824" i="9" a="1"/>
  <c r="L824" i="9" s="1"/>
  <c r="L1029" i="9" a="1"/>
  <c r="L1029" i="9" s="1"/>
  <c r="L776" i="9" a="1"/>
  <c r="L776" i="9" s="1"/>
  <c r="L671" i="9" a="1"/>
  <c r="L671" i="9" s="1"/>
  <c r="L606" i="9" a="1"/>
  <c r="L606" i="9" s="1"/>
  <c r="L1040" i="9" a="1"/>
  <c r="L1040" i="9" s="1"/>
  <c r="L818" i="9" a="1"/>
  <c r="L818" i="9" s="1"/>
  <c r="L541" i="9" a="1"/>
  <c r="L541" i="9" s="1"/>
  <c r="L458" i="9" a="1"/>
  <c r="L458" i="9" s="1"/>
  <c r="L369" i="9" a="1"/>
  <c r="L369" i="9" s="1"/>
  <c r="L292" i="9" a="1"/>
  <c r="L292" i="9" s="1"/>
  <c r="L249" i="9" a="1"/>
  <c r="L249" i="9" s="1"/>
  <c r="L110" i="9" a="1"/>
  <c r="L110" i="9" s="1"/>
  <c r="L13" i="9" a="1"/>
  <c r="L13" i="9" s="1"/>
  <c r="L557" i="9" a="1"/>
  <c r="L557" i="9" s="1"/>
  <c r="L454" i="9" a="1"/>
  <c r="L454" i="9" s="1"/>
  <c r="L388" i="9" a="1"/>
  <c r="L388" i="9" s="1"/>
  <c r="L225" i="9" a="1"/>
  <c r="L225" i="9" s="1"/>
  <c r="L595" i="9" a="1"/>
  <c r="L595" i="9" s="1"/>
  <c r="L396" i="9" a="1"/>
  <c r="L396" i="9" s="1"/>
  <c r="L303" i="9" a="1"/>
  <c r="L303" i="9" s="1"/>
  <c r="L216" i="9" a="1"/>
  <c r="L216" i="9" s="1"/>
  <c r="L87" i="9" a="1"/>
  <c r="L87" i="9" s="1"/>
  <c r="L696" i="9" a="1"/>
  <c r="L696" i="9" s="1"/>
  <c r="L525" i="9" a="1"/>
  <c r="L525" i="9" s="1"/>
  <c r="L446" i="9" a="1"/>
  <c r="L446" i="9" s="1"/>
  <c r="L347" i="9" a="1"/>
  <c r="L347" i="9" s="1"/>
  <c r="L589" i="9" a="1"/>
  <c r="L589" i="9" s="1"/>
  <c r="L528" i="9" a="1"/>
  <c r="L528" i="9" s="1"/>
  <c r="L442" i="9" a="1"/>
  <c r="L442" i="9" s="1"/>
  <c r="L382" i="9" a="1"/>
  <c r="L382" i="9" s="1"/>
  <c r="L675" i="9" a="1"/>
  <c r="L675" i="9" s="1"/>
  <c r="L580" i="9" a="1"/>
  <c r="L580" i="9" s="1"/>
  <c r="L438" i="9" a="1"/>
  <c r="L438" i="9" s="1"/>
  <c r="L387" i="9" a="1"/>
  <c r="L387" i="9" s="1"/>
  <c r="L711" i="9" a="1"/>
  <c r="L711" i="9" s="1"/>
  <c r="L523" i="9" a="1"/>
  <c r="L523" i="9" s="1"/>
  <c r="L451" i="9" a="1"/>
  <c r="L451" i="9" s="1"/>
  <c r="L335" i="9" a="1"/>
  <c r="L335" i="9" s="1"/>
  <c r="L261" i="9" a="1"/>
  <c r="L261" i="9" s="1"/>
  <c r="L210" i="9" a="1"/>
  <c r="L210" i="9" s="1"/>
  <c r="L127" i="9" a="1"/>
  <c r="L127" i="9" s="1"/>
  <c r="L48" i="9" a="1"/>
  <c r="L48" i="9" s="1"/>
  <c r="L679" i="9" a="1"/>
  <c r="L679" i="9" s="1"/>
  <c r="L521" i="9" a="1"/>
  <c r="L521" i="9" s="1"/>
  <c r="L447" i="9" a="1"/>
  <c r="L447" i="9" s="1"/>
  <c r="L355" i="9" a="1"/>
  <c r="L355" i="9" s="1"/>
  <c r="L206" i="9" a="1"/>
  <c r="L206" i="9" s="1"/>
  <c r="L114" i="9" a="1"/>
  <c r="L114" i="9" s="1"/>
  <c r="L224" i="9" a="1"/>
  <c r="L224" i="9" s="1"/>
  <c r="L217" i="9" a="1"/>
  <c r="L217" i="9" s="1"/>
  <c r="L1401" i="9" a="1"/>
  <c r="L1401" i="9" s="1"/>
  <c r="L1192" i="9" a="1"/>
  <c r="L1192" i="9" s="1"/>
  <c r="L1046" i="9" a="1"/>
  <c r="L1046" i="9" s="1"/>
  <c r="L873" i="9" a="1"/>
  <c r="L873" i="9" s="1"/>
  <c r="L1442" i="9" a="1"/>
  <c r="L1442" i="9" s="1"/>
  <c r="L1381" i="9" a="1"/>
  <c r="L1381" i="9" s="1"/>
  <c r="L1160" i="9" a="1"/>
  <c r="L1160" i="9" s="1"/>
  <c r="L1087" i="9" a="1"/>
  <c r="L1087" i="9" s="1"/>
  <c r="L894" i="9" a="1"/>
  <c r="L894" i="9" s="1"/>
  <c r="L1108" i="9" a="1"/>
  <c r="L1108" i="9" s="1"/>
  <c r="L910" i="9" a="1"/>
  <c r="L910" i="9" s="1"/>
  <c r="L833" i="9" a="1"/>
  <c r="L833" i="9" s="1"/>
  <c r="L1277" i="9" a="1"/>
  <c r="L1277" i="9" s="1"/>
  <c r="L1182" i="9" a="1"/>
  <c r="L1182" i="9" s="1"/>
  <c r="L1306" i="9" a="1"/>
  <c r="L1306" i="9" s="1"/>
  <c r="L1214" i="9" a="1"/>
  <c r="L1214" i="9" s="1"/>
  <c r="L1361" i="9" a="1"/>
  <c r="L1361" i="9" s="1"/>
  <c r="L1253" i="9" a="1"/>
  <c r="L1253" i="9" s="1"/>
  <c r="L1440" i="9" a="1"/>
  <c r="L1440" i="9" s="1"/>
  <c r="L1247" i="9" a="1"/>
  <c r="L1247" i="9" s="1"/>
  <c r="L1181" i="9" a="1"/>
  <c r="L1181" i="9" s="1"/>
  <c r="L939" i="9" a="1"/>
  <c r="L939" i="9" s="1"/>
  <c r="L626" i="9" a="1"/>
  <c r="L626" i="9" s="1"/>
  <c r="L629" i="9" a="1"/>
  <c r="L629" i="9" s="1"/>
  <c r="L642" i="9" a="1"/>
  <c r="L642" i="9" s="1"/>
  <c r="L983" i="9" a="1"/>
  <c r="L983" i="9" s="1"/>
  <c r="L666" i="9" a="1"/>
  <c r="L666" i="9" s="1"/>
  <c r="L456" i="9" a="1"/>
  <c r="L456" i="9" s="1"/>
  <c r="L91" i="9" a="1"/>
  <c r="L91" i="9" s="1"/>
  <c r="L358" i="9" a="1"/>
  <c r="L358" i="9" s="1"/>
  <c r="L191" i="9" a="1"/>
  <c r="L191" i="9" s="1"/>
  <c r="L522" i="9" a="1"/>
  <c r="L522" i="9" s="1"/>
  <c r="L520" i="9" a="1"/>
  <c r="L520" i="9" s="1"/>
  <c r="L436" i="9" a="1"/>
  <c r="L436" i="9" s="1"/>
  <c r="L449" i="9" a="1"/>
  <c r="L449" i="9" s="1"/>
  <c r="L116" i="9" a="1"/>
  <c r="L116" i="9" s="1"/>
  <c r="L348" i="9" a="1"/>
  <c r="L348" i="9" s="1"/>
  <c r="L94" i="9" a="1"/>
  <c r="L94" i="9" s="1"/>
  <c r="L246" i="9" a="1"/>
  <c r="L246" i="9" s="1"/>
  <c r="L175" i="9" a="1"/>
  <c r="L175" i="9" s="1"/>
  <c r="L14" i="9" a="1"/>
  <c r="L14" i="9" s="1"/>
  <c r="L235" i="9" a="1"/>
  <c r="L235" i="9" s="1"/>
  <c r="L113" i="9" a="1"/>
  <c r="L113" i="9" s="1"/>
  <c r="L16" i="9" a="1"/>
  <c r="L16" i="9" s="1"/>
  <c r="L324" i="9" a="1"/>
  <c r="L324" i="9" s="1"/>
  <c r="L111" i="9" a="1"/>
  <c r="L111" i="9" s="1"/>
  <c r="L152" i="9" a="1"/>
  <c r="L152" i="9" s="1"/>
  <c r="L299" i="9" a="1"/>
  <c r="L299" i="9" s="1"/>
  <c r="L1265" i="9" a="1"/>
  <c r="L1265" i="9" s="1"/>
  <c r="L962" i="9" a="1"/>
  <c r="L962" i="9" s="1"/>
  <c r="L1279" i="9" a="1"/>
  <c r="L1279" i="9" s="1"/>
  <c r="L1009" i="9" a="1"/>
  <c r="L1009" i="9" s="1"/>
  <c r="L1026" i="9" a="1"/>
  <c r="L1026" i="9" s="1"/>
  <c r="L1446" i="9" a="1"/>
  <c r="L1446" i="9" s="1"/>
  <c r="L1415" i="9" a="1"/>
  <c r="L1415" i="9" s="1"/>
  <c r="L1435" i="9" a="1"/>
  <c r="L1435" i="9" s="1"/>
  <c r="L1174" i="9" a="1"/>
  <c r="L1174" i="9" s="1"/>
  <c r="L1300" i="9" a="1"/>
  <c r="L1300" i="9" s="1"/>
  <c r="L744" i="9" a="1"/>
  <c r="L744" i="9" s="1"/>
  <c r="L1018" i="9" a="1"/>
  <c r="L1018" i="9" s="1"/>
  <c r="L538" i="9" a="1"/>
  <c r="L538" i="9" s="1"/>
  <c r="L374" i="9" a="1"/>
  <c r="L374" i="9" s="1"/>
  <c r="L370" i="9" a="1"/>
  <c r="L370" i="9" s="1"/>
  <c r="L663" i="9" a="1"/>
  <c r="L663" i="9" s="1"/>
  <c r="L26" i="9" a="1"/>
  <c r="L26" i="9" s="1"/>
  <c r="L38" i="9" a="1"/>
  <c r="L38" i="9" s="1"/>
  <c r="L342" i="9" a="1"/>
  <c r="L342" i="9" s="1"/>
  <c r="L126" i="9" a="1"/>
  <c r="L126" i="9" s="1"/>
  <c r="L29" i="9" a="1"/>
  <c r="L29" i="9" s="1"/>
  <c r="L132" i="9" a="1"/>
  <c r="L132" i="9" s="1"/>
  <c r="L334" i="9" a="1"/>
  <c r="L334" i="9" s="1"/>
  <c r="L56" i="9" a="1"/>
  <c r="L56" i="9" s="1"/>
  <c r="L248" i="9" a="1"/>
  <c r="L248" i="9" s="1"/>
  <c r="L1383" i="9" a="1"/>
  <c r="L1383" i="9" s="1"/>
  <c r="L1258" i="9" a="1"/>
  <c r="L1258" i="9" s="1"/>
  <c r="L1166" i="9" a="1"/>
  <c r="L1166" i="9" s="1"/>
  <c r="L1044" i="9" a="1"/>
  <c r="L1044" i="9" s="1"/>
  <c r="L950" i="9" a="1"/>
  <c r="L950" i="9" s="1"/>
  <c r="L848" i="9" a="1"/>
  <c r="L848" i="9" s="1"/>
  <c r="L1439" i="9" a="1"/>
  <c r="L1439" i="9" s="1"/>
  <c r="L1369" i="9" a="1"/>
  <c r="L1369" i="9" s="1"/>
  <c r="L1270" i="9" a="1"/>
  <c r="L1270" i="9" s="1"/>
  <c r="L1146" i="9" a="1"/>
  <c r="L1146" i="9" s="1"/>
  <c r="L1076" i="9" a="1"/>
  <c r="L1076" i="9" s="1"/>
  <c r="L1007" i="9" a="1"/>
  <c r="L1007" i="9" s="1"/>
  <c r="L881" i="9" a="1"/>
  <c r="L881" i="9" s="1"/>
  <c r="L1386" i="9" a="1"/>
  <c r="L1386" i="9" s="1"/>
  <c r="L1296" i="9" a="1"/>
  <c r="L1296" i="9" s="1"/>
  <c r="L1197" i="9" a="1"/>
  <c r="L1197" i="9" s="1"/>
  <c r="L1101" i="9" a="1"/>
  <c r="L1101" i="9" s="1"/>
  <c r="L1005" i="9" a="1"/>
  <c r="L1005" i="9" s="1"/>
  <c r="L899" i="9" a="1"/>
  <c r="L899" i="9" s="1"/>
  <c r="L821" i="9" a="1"/>
  <c r="L821" i="9" s="1"/>
  <c r="L1402" i="9" a="1"/>
  <c r="L1402" i="9" s="1"/>
  <c r="L1275" i="9" a="1"/>
  <c r="L1275" i="9" s="1"/>
  <c r="L1180" i="9" a="1"/>
  <c r="L1180" i="9" s="1"/>
  <c r="L1411" i="9" a="1"/>
  <c r="L1411" i="9" s="1"/>
  <c r="L1294" i="9" a="1"/>
  <c r="L1294" i="9" s="1"/>
  <c r="L1201" i="9" a="1"/>
  <c r="L1201" i="9" s="1"/>
  <c r="L1430" i="9" a="1"/>
  <c r="L1430" i="9" s="1"/>
  <c r="L1356" i="9" a="1"/>
  <c r="L1356" i="9" s="1"/>
  <c r="L1251" i="9" a="1"/>
  <c r="L1251" i="9" s="1"/>
  <c r="L1147" i="9" a="1"/>
  <c r="L1147" i="9" s="1"/>
  <c r="L1400" i="9" a="1"/>
  <c r="L1400" i="9" s="1"/>
  <c r="L1331" i="9" a="1"/>
  <c r="L1331" i="9" s="1"/>
  <c r="L1238" i="9" a="1"/>
  <c r="L1238" i="9" s="1"/>
  <c r="L1437" i="9" a="1"/>
  <c r="L1437" i="9" s="1"/>
  <c r="L1274" i="9" a="1"/>
  <c r="L1274" i="9" s="1"/>
  <c r="L1157" i="9" a="1"/>
  <c r="L1157" i="9" s="1"/>
  <c r="L1032" i="9" a="1"/>
  <c r="L1032" i="9" s="1"/>
  <c r="L925" i="9" a="1"/>
  <c r="L925" i="9" s="1"/>
  <c r="L840" i="9" a="1"/>
  <c r="L840" i="9" s="1"/>
  <c r="L737" i="9" a="1"/>
  <c r="L737" i="9" s="1"/>
  <c r="L895" i="9" a="1"/>
  <c r="L895" i="9" s="1"/>
  <c r="L723" i="9" a="1"/>
  <c r="L723" i="9" s="1"/>
  <c r="L623" i="9" a="1"/>
  <c r="L623" i="9" s="1"/>
  <c r="L547" i="9" a="1"/>
  <c r="L547" i="9" s="1"/>
  <c r="L900" i="9" a="1"/>
  <c r="L900" i="9" s="1"/>
  <c r="L754" i="9" a="1"/>
  <c r="L754" i="9" s="1"/>
  <c r="L621" i="9" a="1"/>
  <c r="L621" i="9" s="1"/>
  <c r="L992" i="9" a="1"/>
  <c r="L992" i="9" s="1"/>
  <c r="L822" i="9" a="1"/>
  <c r="L822" i="9" s="1"/>
  <c r="L700" i="9" a="1"/>
  <c r="L700" i="9" s="1"/>
  <c r="L605" i="9" a="1"/>
  <c r="L605" i="9" s="1"/>
  <c r="L1012" i="9" a="1"/>
  <c r="L1012" i="9" s="1"/>
  <c r="L790" i="9" a="1"/>
  <c r="L790" i="9" s="1"/>
  <c r="L986" i="9" a="1"/>
  <c r="L986" i="9" s="1"/>
  <c r="L819" i="9" a="1"/>
  <c r="L819" i="9" s="1"/>
  <c r="L947" i="9" a="1"/>
  <c r="L947" i="9" s="1"/>
  <c r="L803" i="9" a="1"/>
  <c r="L803" i="9" s="1"/>
  <c r="L980" i="9" a="1"/>
  <c r="L980" i="9" s="1"/>
  <c r="L763" i="9" a="1"/>
  <c r="L763" i="9" s="1"/>
  <c r="L656" i="9" a="1"/>
  <c r="L656" i="9" s="1"/>
  <c r="L1131" i="9" a="1"/>
  <c r="L1131" i="9" s="1"/>
  <c r="L988" i="9" a="1"/>
  <c r="L988" i="9" s="1"/>
  <c r="L705" i="9" a="1"/>
  <c r="L705" i="9" s="1"/>
  <c r="L536" i="9" a="1"/>
  <c r="L536" i="9" s="1"/>
  <c r="L430" i="9" a="1"/>
  <c r="L430" i="9" s="1"/>
  <c r="L346" i="9" a="1"/>
  <c r="L346" i="9" s="1"/>
  <c r="L283" i="9" a="1"/>
  <c r="L283" i="9" s="1"/>
  <c r="L180" i="9" a="1"/>
  <c r="L180" i="9" s="1"/>
  <c r="L76" i="9" a="1"/>
  <c r="L76" i="9" s="1"/>
  <c r="L685" i="9" a="1"/>
  <c r="L685" i="9" s="1"/>
  <c r="L524" i="9" a="1"/>
  <c r="L524" i="9" s="1"/>
  <c r="L439" i="9" a="1"/>
  <c r="L439" i="9" s="1"/>
  <c r="L341" i="9" a="1"/>
  <c r="L341" i="9" s="1"/>
  <c r="L213" i="9" a="1"/>
  <c r="L213" i="9" s="1"/>
  <c r="L511" i="9" a="1"/>
  <c r="L511" i="9" s="1"/>
  <c r="L351" i="9" a="1"/>
  <c r="L351" i="9" s="1"/>
  <c r="L277" i="9" a="1"/>
  <c r="L277" i="9" s="1"/>
  <c r="L186" i="9" a="1"/>
  <c r="L186" i="9" s="1"/>
  <c r="L72" i="9" a="1"/>
  <c r="L72" i="9" s="1"/>
  <c r="L653" i="9" a="1"/>
  <c r="L653" i="9" s="1"/>
  <c r="L504" i="9" a="1"/>
  <c r="L504" i="9" s="1"/>
  <c r="L433" i="9" a="1"/>
  <c r="L433" i="9" s="1"/>
  <c r="L293" i="9" a="1"/>
  <c r="L293" i="9" s="1"/>
  <c r="L564" i="9" a="1"/>
  <c r="L564" i="9" s="1"/>
  <c r="L496" i="9" a="1"/>
  <c r="L496" i="9" s="1"/>
  <c r="L424" i="9" a="1"/>
  <c r="L424" i="9" s="1"/>
  <c r="L368" i="9" a="1"/>
  <c r="L368" i="9" s="1"/>
  <c r="L624" i="9" a="1"/>
  <c r="L624" i="9" s="1"/>
  <c r="L548" i="9" a="1"/>
  <c r="L548" i="9" s="1"/>
  <c r="L429" i="9" a="1"/>
  <c r="L429" i="9" s="1"/>
  <c r="L357" i="9" a="1"/>
  <c r="L357" i="9" s="1"/>
  <c r="L677" i="9" a="1"/>
  <c r="L677" i="9" s="1"/>
  <c r="L512" i="9" a="1"/>
  <c r="L512" i="9" s="1"/>
  <c r="L109" i="9" a="1"/>
  <c r="L109" i="9" s="1"/>
  <c r="L631" i="9" a="1"/>
  <c r="L631" i="9" s="1"/>
  <c r="L510" i="9" a="1"/>
  <c r="L510" i="9" s="1"/>
  <c r="L90" i="9" a="1"/>
  <c r="L90" i="9" s="1"/>
  <c r="L89" i="9" a="1"/>
  <c r="L89" i="9" s="1"/>
  <c r="L42" i="9" a="1"/>
  <c r="L42" i="9" s="1"/>
  <c r="L153" i="9" a="1"/>
  <c r="L153" i="9" s="1"/>
  <c r="L162" i="9" a="1"/>
  <c r="L162" i="9" s="1"/>
  <c r="L1419" i="9" a="1"/>
  <c r="L1419" i="9" s="1"/>
  <c r="L1362" i="9" a="1"/>
  <c r="L1362" i="9" s="1"/>
  <c r="L1256" i="9" a="1"/>
  <c r="L1256" i="9" s="1"/>
  <c r="L1162" i="9" a="1"/>
  <c r="L1162" i="9" s="1"/>
  <c r="L1017" i="9" a="1"/>
  <c r="L1017" i="9" s="1"/>
  <c r="L948" i="9" a="1"/>
  <c r="L948" i="9" s="1"/>
  <c r="L835" i="9" a="1"/>
  <c r="L835" i="9" s="1"/>
  <c r="L1429" i="9" a="1"/>
  <c r="L1429" i="9" s="1"/>
  <c r="L1334" i="9" a="1"/>
  <c r="L1334" i="9" s="1"/>
  <c r="L1248" i="9" a="1"/>
  <c r="L1248" i="9" s="1"/>
  <c r="L1141" i="9" a="1"/>
  <c r="L1141" i="9" s="1"/>
  <c r="L1074" i="9" a="1"/>
  <c r="L1074" i="9" s="1"/>
  <c r="L994" i="9" a="1"/>
  <c r="L994" i="9" s="1"/>
  <c r="L871" i="9" a="1"/>
  <c r="L871" i="9" s="1"/>
  <c r="L1372" i="9" a="1"/>
  <c r="L1372" i="9" s="1"/>
  <c r="L1291" i="9" a="1"/>
  <c r="L1291" i="9" s="1"/>
  <c r="L1184" i="9" a="1"/>
  <c r="L1184" i="9" s="1"/>
  <c r="L1099" i="9" a="1"/>
  <c r="L1099" i="9" s="1"/>
  <c r="L975" i="9" a="1"/>
  <c r="L975" i="9" s="1"/>
  <c r="L888" i="9" a="1"/>
  <c r="L888" i="9" s="1"/>
  <c r="L816" i="9" a="1"/>
  <c r="L816" i="9" s="1"/>
  <c r="L1393" i="9" a="1"/>
  <c r="L1393" i="9" s="1"/>
  <c r="L1273" i="9" a="1"/>
  <c r="L1273" i="9" s="1"/>
  <c r="L1167" i="9" a="1"/>
  <c r="L1167" i="9" s="1"/>
  <c r="L1363" i="9" a="1"/>
  <c r="L1363" i="9" s="1"/>
  <c r="L1285" i="9" a="1"/>
  <c r="L1285" i="9" s="1"/>
  <c r="L1193" i="9" a="1"/>
  <c r="L1193" i="9" s="1"/>
  <c r="L1428" i="9" a="1"/>
  <c r="L1428" i="9" s="1"/>
  <c r="L1335" i="9" a="1"/>
  <c r="L1335" i="9" s="1"/>
  <c r="L1233" i="9" a="1"/>
  <c r="L1233" i="9" s="1"/>
  <c r="L1142" i="9" a="1"/>
  <c r="L1142" i="9" s="1"/>
  <c r="L1394" i="9" a="1"/>
  <c r="L1394" i="9" s="1"/>
  <c r="L1326" i="9" a="1"/>
  <c r="L1326" i="9" s="1"/>
  <c r="L1206" i="9" a="1"/>
  <c r="L1206" i="9" s="1"/>
  <c r="L1403" i="9" a="1"/>
  <c r="L1403" i="9" s="1"/>
  <c r="L1267" i="9" a="1"/>
  <c r="L1267" i="9" s="1"/>
  <c r="L1155" i="9" a="1"/>
  <c r="L1155" i="9" s="1"/>
  <c r="L1025" i="9" a="1"/>
  <c r="L1025" i="9" s="1"/>
  <c r="L909" i="9" a="1"/>
  <c r="L909" i="9" s="1"/>
  <c r="L813" i="9" a="1"/>
  <c r="L813" i="9" s="1"/>
  <c r="L1116" i="9" a="1"/>
  <c r="L1116" i="9" s="1"/>
  <c r="L867" i="9" a="1"/>
  <c r="L867" i="9" s="1"/>
  <c r="L720" i="9" a="1"/>
  <c r="L720" i="9" s="1"/>
  <c r="L610" i="9" a="1"/>
  <c r="L610" i="9" s="1"/>
  <c r="L1093" i="9" a="1"/>
  <c r="L1093" i="9" s="1"/>
  <c r="L889" i="9" a="1"/>
  <c r="L889" i="9" s="1"/>
  <c r="L731" i="9" a="1"/>
  <c r="L731" i="9" s="1"/>
  <c r="L618" i="9" a="1"/>
  <c r="L618" i="9" s="1"/>
  <c r="L968" i="9" a="1"/>
  <c r="L968" i="9" s="1"/>
  <c r="L771" i="9" a="1"/>
  <c r="L771" i="9" s="1"/>
  <c r="L697" i="9" a="1"/>
  <c r="L697" i="9" s="1"/>
  <c r="L603" i="9" a="1"/>
  <c r="L603" i="9" s="1"/>
  <c r="L1003" i="9" a="1"/>
  <c r="L1003" i="9" s="1"/>
  <c r="L781" i="9" a="1"/>
  <c r="L781" i="9" s="1"/>
  <c r="L956" i="9" a="1"/>
  <c r="L956" i="9" s="1"/>
  <c r="L801" i="9" a="1"/>
  <c r="L801" i="9" s="1"/>
  <c r="L913" i="9" a="1"/>
  <c r="L913" i="9" s="1"/>
  <c r="L794" i="9" a="1"/>
  <c r="L794" i="9" s="1"/>
  <c r="L938" i="9" a="1"/>
  <c r="L938" i="9" s="1"/>
  <c r="L730" i="9" a="1"/>
  <c r="L730" i="9" s="1"/>
  <c r="L648" i="9" a="1"/>
  <c r="L648" i="9" s="1"/>
  <c r="L1102" i="9" a="1"/>
  <c r="L1102" i="9" s="1"/>
  <c r="L958" i="9" a="1"/>
  <c r="L958" i="9" s="1"/>
  <c r="L602" i="9" a="1"/>
  <c r="L602" i="9" s="1"/>
  <c r="L513" i="9" a="1"/>
  <c r="L513" i="9" s="1"/>
  <c r="L425" i="9" a="1"/>
  <c r="L425" i="9" s="1"/>
  <c r="L338" i="9" a="1"/>
  <c r="L338" i="9" s="1"/>
  <c r="L281" i="9" a="1"/>
  <c r="L281" i="9" s="1"/>
  <c r="L164" i="9" a="1"/>
  <c r="L164" i="9" s="1"/>
  <c r="L59" i="9" a="1"/>
  <c r="L59" i="9" s="1"/>
  <c r="L668" i="9" a="1"/>
  <c r="L668" i="9" s="1"/>
  <c r="L519" i="9" a="1"/>
  <c r="L519" i="9" s="1"/>
  <c r="L437" i="9" a="1"/>
  <c r="L437" i="9" s="1"/>
  <c r="L313" i="9" a="1"/>
  <c r="L313" i="9" s="1"/>
  <c r="L757" i="9" a="1"/>
  <c r="L757" i="9" s="1"/>
  <c r="L479" i="9" a="1"/>
  <c r="L479" i="9" s="1"/>
  <c r="L349" i="9" a="1"/>
  <c r="L349" i="9" s="1"/>
  <c r="L275" i="9" a="1"/>
  <c r="L275" i="9" s="1"/>
  <c r="L169" i="9" a="1"/>
  <c r="L169" i="9" s="1"/>
  <c r="L52" i="9" a="1"/>
  <c r="L52" i="9" s="1"/>
  <c r="L643" i="9" a="1"/>
  <c r="L643" i="9" s="1"/>
  <c r="L499" i="9" a="1"/>
  <c r="L499" i="9" s="1"/>
  <c r="L419" i="9" a="1"/>
  <c r="L419" i="9" s="1"/>
  <c r="L741" i="9" a="1"/>
  <c r="L741" i="9" s="1"/>
  <c r="L562" i="9" a="1"/>
  <c r="L562" i="9" s="1"/>
  <c r="L491" i="9" a="1"/>
  <c r="L491" i="9" s="1"/>
  <c r="L417" i="9" a="1"/>
  <c r="L417" i="9" s="1"/>
  <c r="L366" i="9" a="1"/>
  <c r="L366" i="9" s="1"/>
  <c r="L619" i="9" a="1"/>
  <c r="L619" i="9" s="1"/>
  <c r="L542" i="9" a="1"/>
  <c r="L542" i="9" s="1"/>
  <c r="L422" i="9" a="1"/>
  <c r="L422" i="9" s="1"/>
  <c r="L352" i="9" a="1"/>
  <c r="L352" i="9" s="1"/>
  <c r="L658" i="9" a="1"/>
  <c r="L658" i="9" s="1"/>
  <c r="L507" i="9" a="1"/>
  <c r="L507" i="9" s="1"/>
  <c r="L395" i="9" a="1"/>
  <c r="L395" i="9" s="1"/>
  <c r="L317" i="9" a="1"/>
  <c r="L317" i="9" s="1"/>
  <c r="L244" i="9" a="1"/>
  <c r="L244" i="9" s="1"/>
  <c r="L185" i="9" a="1"/>
  <c r="L185" i="9" s="1"/>
  <c r="L102" i="9" a="1"/>
  <c r="L102" i="9" s="1"/>
  <c r="L21" i="9" a="1"/>
  <c r="L21" i="9" s="1"/>
  <c r="L591" i="9" a="1"/>
  <c r="L591" i="9" s="1"/>
  <c r="L505" i="9" a="1"/>
  <c r="L505" i="9" s="1"/>
  <c r="L432" i="9" a="1"/>
  <c r="L432" i="9" s="1"/>
  <c r="L289" i="9" a="1"/>
  <c r="L289" i="9" s="1"/>
  <c r="L166" i="9" a="1"/>
  <c r="L166" i="9" s="1"/>
  <c r="L100" i="9" a="1"/>
  <c r="L100" i="9" s="1"/>
  <c r="L117" i="9" a="1"/>
  <c r="L117" i="9" s="1"/>
  <c r="L37" i="9" a="1"/>
  <c r="L37" i="9" s="1"/>
  <c r="L228" i="9" a="1"/>
  <c r="L228" i="9" s="1"/>
  <c r="L181" i="9" a="1"/>
  <c r="L181" i="9" s="1"/>
  <c r="L156" i="9" a="1"/>
  <c r="L156" i="9" s="1"/>
  <c r="L70" i="9" a="1"/>
  <c r="L70" i="9" s="1"/>
  <c r="L1409" i="9" a="1"/>
  <c r="L1409" i="9" s="1"/>
  <c r="L1352" i="9" a="1"/>
  <c r="L1352" i="9" s="1"/>
  <c r="L1229" i="9" a="1"/>
  <c r="L1229" i="9" s="1"/>
  <c r="L1150" i="9" a="1"/>
  <c r="L1150" i="9" s="1"/>
  <c r="L1015" i="9" a="1"/>
  <c r="L1015" i="9" s="1"/>
  <c r="L937" i="9" a="1"/>
  <c r="L937" i="9" s="1"/>
  <c r="L823" i="9" a="1"/>
  <c r="L823" i="9" s="1"/>
  <c r="L1423" i="9" a="1"/>
  <c r="L1423" i="9" s="1"/>
  <c r="L1327" i="9" a="1"/>
  <c r="L1327" i="9" s="1"/>
  <c r="L1241" i="9" a="1"/>
  <c r="L1241" i="9" s="1"/>
  <c r="L1136" i="9" a="1"/>
  <c r="L1136" i="9" s="1"/>
  <c r="L1070" i="9" a="1"/>
  <c r="L1070" i="9" s="1"/>
  <c r="L960" i="9" a="1"/>
  <c r="L960" i="9" s="1"/>
  <c r="L864" i="9" a="1"/>
  <c r="L864" i="9" s="1"/>
  <c r="L1367" i="9" a="1"/>
  <c r="L1367" i="9" s="1"/>
  <c r="L1289" i="9" a="1"/>
  <c r="L1289" i="9" s="1"/>
  <c r="L1169" i="9" a="1"/>
  <c r="L1169" i="9" s="1"/>
  <c r="L1066" i="9" a="1"/>
  <c r="L1066" i="9" s="1"/>
  <c r="L972" i="9" a="1"/>
  <c r="L972" i="9" s="1"/>
  <c r="L879" i="9" a="1"/>
  <c r="L879" i="9" s="1"/>
  <c r="L814" i="9" a="1"/>
  <c r="L814" i="9" s="1"/>
  <c r="L1375" i="9" a="1"/>
  <c r="L1375" i="9" s="1"/>
  <c r="L1261" i="9" a="1"/>
  <c r="L1261" i="9" s="1"/>
  <c r="L1156" i="9" a="1"/>
  <c r="L1156" i="9" s="1"/>
  <c r="L1358" i="9" a="1"/>
  <c r="L1358" i="9" s="1"/>
  <c r="L1282" i="9" a="1"/>
  <c r="L1282" i="9" s="1"/>
  <c r="L1165" i="9" a="1"/>
  <c r="L1165" i="9" s="1"/>
  <c r="L1422" i="9" a="1"/>
  <c r="L1422" i="9" s="1"/>
  <c r="L1333" i="9" a="1"/>
  <c r="L1333" i="9" s="1"/>
  <c r="L1228" i="9" a="1"/>
  <c r="L1228" i="9" s="1"/>
  <c r="L1140" i="9" a="1"/>
  <c r="L1140" i="9" s="1"/>
  <c r="L1380" i="9" a="1"/>
  <c r="L1380" i="9" s="1"/>
  <c r="L1302" i="9" a="1"/>
  <c r="L1302" i="9" s="1"/>
  <c r="L1196" i="9" a="1"/>
  <c r="L1196" i="9" s="1"/>
  <c r="L1385" i="9" a="1"/>
  <c r="L1385" i="9" s="1"/>
  <c r="L1260" i="9" a="1"/>
  <c r="L1260" i="9" s="1"/>
  <c r="L1124" i="9" a="1"/>
  <c r="L1124" i="9" s="1"/>
  <c r="L1004" i="9" a="1"/>
  <c r="L1004" i="9" s="1"/>
  <c r="L898" i="9" a="1"/>
  <c r="L898" i="9" s="1"/>
  <c r="L804" i="9" a="1"/>
  <c r="L804" i="9" s="1"/>
  <c r="L1034" i="9" a="1"/>
  <c r="L1034" i="9" s="1"/>
  <c r="L810" i="9" a="1"/>
  <c r="L810" i="9" s="1"/>
  <c r="L689" i="9" a="1"/>
  <c r="L689" i="9" s="1"/>
  <c r="L607" i="9" a="1"/>
  <c r="L607" i="9" s="1"/>
  <c r="L1075" i="9" a="1"/>
  <c r="L1075" i="9" s="1"/>
  <c r="L886" i="9" a="1"/>
  <c r="L886" i="9" s="1"/>
  <c r="L726" i="9" a="1"/>
  <c r="L726" i="9" s="1"/>
  <c r="L598" i="9" a="1"/>
  <c r="L598" i="9" s="1"/>
  <c r="L954" i="9" a="1"/>
  <c r="L954" i="9" s="1"/>
  <c r="L769" i="9" a="1"/>
  <c r="L769" i="9" s="1"/>
  <c r="L692" i="9" a="1"/>
  <c r="L692" i="9" s="1"/>
  <c r="L566" i="9" a="1"/>
  <c r="L566" i="9" s="1"/>
  <c r="L936" i="9" a="1"/>
  <c r="L936" i="9" s="1"/>
  <c r="L1114" i="9" a="1"/>
  <c r="L1114" i="9" s="1"/>
  <c r="L945" i="9" a="1"/>
  <c r="L945" i="9" s="1"/>
  <c r="L774" i="9" a="1"/>
  <c r="L774" i="9" s="1"/>
  <c r="L893" i="9" a="1"/>
  <c r="L893" i="9" s="1"/>
  <c r="L761" i="9" a="1"/>
  <c r="L761" i="9" s="1"/>
  <c r="L927" i="9" a="1"/>
  <c r="L927" i="9" s="1"/>
  <c r="L717" i="9" a="1"/>
  <c r="L717" i="9" s="1"/>
  <c r="L638" i="9" a="1"/>
  <c r="L638" i="9" s="1"/>
  <c r="L1088" i="9" a="1"/>
  <c r="L1088" i="9" s="1"/>
  <c r="L904" i="9" a="1"/>
  <c r="L904" i="9" s="1"/>
  <c r="L571" i="9" a="1"/>
  <c r="L571" i="9" s="1"/>
  <c r="L503" i="9" a="1"/>
  <c r="L503" i="9" s="1"/>
  <c r="L416" i="9" a="1"/>
  <c r="L416" i="9" s="1"/>
  <c r="L328" i="9" a="1"/>
  <c r="L328" i="9" s="1"/>
  <c r="L268" i="9" a="1"/>
  <c r="L268" i="9" s="1"/>
  <c r="L157" i="9" a="1"/>
  <c r="L157" i="9" s="1"/>
  <c r="L54" i="9" a="1"/>
  <c r="L54" i="9" s="1"/>
  <c r="L665" i="9" a="1"/>
  <c r="L665" i="9" s="1"/>
  <c r="L508" i="9" a="1"/>
  <c r="L508" i="9" s="1"/>
  <c r="L421" i="9" a="1"/>
  <c r="L421" i="9" s="1"/>
  <c r="L305" i="9" a="1"/>
  <c r="L305" i="9" s="1"/>
  <c r="L745" i="9" a="1"/>
  <c r="L745" i="9" s="1"/>
  <c r="L477" i="9" a="1"/>
  <c r="L477" i="9" s="1"/>
  <c r="L339" i="9" a="1"/>
  <c r="L339" i="9" s="1"/>
  <c r="L245" i="9" a="1"/>
  <c r="L245" i="9" s="1"/>
  <c r="L160" i="9" a="1"/>
  <c r="L160" i="9" s="1"/>
  <c r="L40" i="9" a="1"/>
  <c r="L40" i="9" s="1"/>
  <c r="L635" i="9" a="1"/>
  <c r="L635" i="9" s="1"/>
  <c r="L488" i="9" a="1"/>
  <c r="L488" i="9" s="1"/>
  <c r="L386" i="9" a="1"/>
  <c r="L386" i="9" s="1"/>
  <c r="L738" i="9" a="1"/>
  <c r="L738" i="9" s="1"/>
  <c r="L546" i="9" a="1"/>
  <c r="L546" i="9" s="1"/>
  <c r="L484" i="9" a="1"/>
  <c r="L484" i="9" s="1"/>
  <c r="L415" i="9" a="1"/>
  <c r="L415" i="9" s="1"/>
  <c r="L724" i="9" a="1"/>
  <c r="L724" i="9" s="1"/>
  <c r="L614" i="9" a="1"/>
  <c r="L614" i="9" s="1"/>
  <c r="L502" i="9" a="1"/>
  <c r="L502" i="9" s="1"/>
  <c r="L406" i="9" a="1"/>
  <c r="L406" i="9" s="1"/>
  <c r="L345" i="9" a="1"/>
  <c r="L345" i="9" s="1"/>
  <c r="L616" i="9" a="1"/>
  <c r="L616" i="9" s="1"/>
  <c r="L478" i="9" a="1"/>
  <c r="L478" i="9" s="1"/>
  <c r="L380" i="9" a="1"/>
  <c r="L380" i="9" s="1"/>
  <c r="L312" i="9" a="1"/>
  <c r="L312" i="9" s="1"/>
  <c r="L231" i="9" a="1"/>
  <c r="L231" i="9" s="1"/>
  <c r="L182" i="9" a="1"/>
  <c r="L182" i="9" s="1"/>
  <c r="L97" i="9" a="1"/>
  <c r="L97" i="9" s="1"/>
  <c r="L734" i="9" a="1"/>
  <c r="L734" i="9" s="1"/>
  <c r="L588" i="9" a="1"/>
  <c r="L588" i="9" s="1"/>
  <c r="L497" i="9" a="1"/>
  <c r="L497" i="9" s="1"/>
  <c r="L390" i="9" a="1"/>
  <c r="L390" i="9" s="1"/>
  <c r="L274" i="9" a="1"/>
  <c r="L274" i="9" s="1"/>
  <c r="L154" i="9" a="1"/>
  <c r="L154" i="9" s="1"/>
  <c r="L43" i="9" a="1"/>
  <c r="L43" i="9" s="1"/>
  <c r="L165" i="9" a="1"/>
  <c r="L165" i="9" s="1"/>
  <c r="L265" i="9" a="1"/>
  <c r="L265" i="9" s="1"/>
  <c r="L142" i="9" a="1"/>
  <c r="L142" i="9" s="1"/>
  <c r="L46" i="9" a="1"/>
  <c r="L46" i="9" s="1"/>
  <c r="L309" i="9" a="1"/>
  <c r="L309" i="9" s="1"/>
  <c r="L105" i="9" a="1"/>
  <c r="L105" i="9" s="1"/>
  <c r="L77" i="9" a="1"/>
  <c r="L77" i="9" s="1"/>
  <c r="L178" i="9" a="1"/>
  <c r="L178" i="9" s="1"/>
  <c r="L1399" i="9" a="1"/>
  <c r="L1399" i="9" s="1"/>
  <c r="L1336" i="9" a="1"/>
  <c r="L1336" i="9" s="1"/>
  <c r="L1222" i="9" a="1"/>
  <c r="L1222" i="9" s="1"/>
  <c r="L1143" i="9" a="1"/>
  <c r="L1143" i="9" s="1"/>
  <c r="L998" i="9" a="1"/>
  <c r="L998" i="9" s="1"/>
  <c r="L916" i="9" a="1"/>
  <c r="L916" i="9" s="1"/>
  <c r="L802" i="9" a="1"/>
  <c r="L802" i="9" s="1"/>
  <c r="L1421" i="9" a="1"/>
  <c r="L1421" i="9" s="1"/>
  <c r="L1322" i="9" a="1"/>
  <c r="L1322" i="9" s="1"/>
  <c r="L1209" i="9" a="1"/>
  <c r="L1209" i="9" s="1"/>
  <c r="L1115" i="9" a="1"/>
  <c r="L1115" i="9" s="1"/>
  <c r="L1068" i="9" a="1"/>
  <c r="L1068" i="9" s="1"/>
  <c r="L953" i="9" a="1"/>
  <c r="L953" i="9" s="1"/>
  <c r="L855" i="9" a="1"/>
  <c r="L855" i="9" s="1"/>
  <c r="L1355" i="9" a="1"/>
  <c r="L1355" i="9" s="1"/>
  <c r="L1246" i="9" a="1"/>
  <c r="L1246" i="9" s="1"/>
  <c r="L1158" i="9" a="1"/>
  <c r="L1158" i="9" s="1"/>
  <c r="L1064" i="9" a="1"/>
  <c r="L1064" i="9" s="1"/>
  <c r="L965" i="9" a="1"/>
  <c r="L965" i="9" s="1"/>
  <c r="L869" i="9" a="1"/>
  <c r="L869" i="9" s="1"/>
  <c r="L798" i="9" a="1"/>
  <c r="L798" i="9" s="1"/>
  <c r="L1370" i="9" a="1"/>
  <c r="L1370" i="9" s="1"/>
  <c r="L1259" i="9" a="1"/>
  <c r="L1259" i="9" s="1"/>
  <c r="L1130" i="9" a="1"/>
  <c r="L1130" i="9" s="1"/>
  <c r="L1346" i="9" a="1"/>
  <c r="L1346" i="9" s="1"/>
  <c r="L1244" i="9" a="1"/>
  <c r="L1244" i="9" s="1"/>
  <c r="L1163" i="9" a="1"/>
  <c r="L1163" i="9" s="1"/>
  <c r="L1413" i="9" a="1"/>
  <c r="L1413" i="9" s="1"/>
  <c r="L1328" i="9" a="1"/>
  <c r="L1328" i="9" s="1"/>
  <c r="L1208" i="9" a="1"/>
  <c r="L1208" i="9" s="1"/>
  <c r="L1126" i="9" a="1"/>
  <c r="L1126" i="9" s="1"/>
  <c r="L1378" i="9" a="1"/>
  <c r="L1378" i="9" s="1"/>
  <c r="L1297" i="9" a="1"/>
  <c r="L1297" i="9" s="1"/>
  <c r="L1183" i="9" a="1"/>
  <c r="L1183" i="9" s="1"/>
  <c r="L1342" i="9" a="1"/>
  <c r="L1342" i="9" s="1"/>
  <c r="L1231" i="9" a="1"/>
  <c r="L1231" i="9" s="1"/>
  <c r="L1121" i="9" a="1"/>
  <c r="L1121" i="9" s="1"/>
  <c r="L1002" i="9" a="1"/>
  <c r="L1002" i="9" s="1"/>
  <c r="L885" i="9" a="1"/>
  <c r="L885" i="9" s="1"/>
  <c r="L791" i="9" a="1"/>
  <c r="L791" i="9" s="1"/>
  <c r="L1016" i="9" a="1"/>
  <c r="L1016" i="9" s="1"/>
  <c r="L800" i="9" a="1"/>
  <c r="L800" i="9" s="1"/>
  <c r="L681" i="9" a="1"/>
  <c r="L681" i="9" s="1"/>
  <c r="L593" i="9" a="1"/>
  <c r="L593" i="9" s="1"/>
  <c r="L1063" i="9" a="1"/>
  <c r="L1063" i="9" s="1"/>
  <c r="L870" i="9" a="1"/>
  <c r="L870" i="9" s="1"/>
  <c r="L721" i="9" a="1"/>
  <c r="L721" i="9" s="1"/>
  <c r="L1111" i="9" a="1"/>
  <c r="L1111" i="9" s="1"/>
  <c r="L934" i="9" a="1"/>
  <c r="L934" i="9" s="1"/>
  <c r="L760" i="9" a="1"/>
  <c r="L760" i="9" s="1"/>
  <c r="L674" i="9" a="1"/>
  <c r="L674" i="9" s="1"/>
  <c r="L558" i="9" a="1"/>
  <c r="L558" i="9" s="1"/>
  <c r="L897" i="9" a="1"/>
  <c r="L897" i="9" s="1"/>
  <c r="L1097" i="9" a="1"/>
  <c r="L1097" i="9" s="1"/>
  <c r="L922" i="9" a="1"/>
  <c r="L922" i="9" s="1"/>
  <c r="L1086" i="9" a="1"/>
  <c r="L1086" i="9" s="1"/>
  <c r="L865" i="9" a="1"/>
  <c r="L865" i="9" s="1"/>
  <c r="L759" i="9" a="1"/>
  <c r="L759" i="9" s="1"/>
  <c r="L887" i="9" a="1"/>
  <c r="L887" i="9" s="1"/>
  <c r="L706" i="9" a="1"/>
  <c r="L706" i="9" s="1"/>
  <c r="L628" i="9" a="1"/>
  <c r="L628" i="9" s="1"/>
  <c r="L1079" i="9" a="1"/>
  <c r="L1079" i="9" s="1"/>
  <c r="L845" i="9" a="1"/>
  <c r="L845" i="9" s="1"/>
  <c r="L567" i="9" a="1"/>
  <c r="L567" i="9" s="1"/>
  <c r="L490" i="9" a="1"/>
  <c r="L490" i="9" s="1"/>
  <c r="L398" i="9" a="1"/>
  <c r="L398" i="9" s="1"/>
  <c r="L323" i="9" a="1"/>
  <c r="L323" i="9" s="1"/>
  <c r="L266" i="9" a="1"/>
  <c r="L266" i="9" s="1"/>
  <c r="L147" i="9" a="1"/>
  <c r="L147" i="9" s="1"/>
  <c r="L44" i="9" a="1"/>
  <c r="L44" i="9" s="1"/>
  <c r="L620" i="9" a="1"/>
  <c r="L620" i="9" s="1"/>
  <c r="L501" i="9" a="1"/>
  <c r="L501" i="9" s="1"/>
  <c r="L412" i="9" a="1"/>
  <c r="L412" i="9" s="1"/>
  <c r="L300" i="9" a="1"/>
  <c r="L300" i="9" s="1"/>
  <c r="L699" i="9" a="1"/>
  <c r="L699" i="9" s="1"/>
  <c r="L450" i="9" a="1"/>
  <c r="L450" i="9" s="1"/>
  <c r="L336" i="9" a="1"/>
  <c r="L336" i="9" s="1"/>
  <c r="L243" i="9" a="1"/>
  <c r="L243" i="9" s="1"/>
  <c r="L141" i="9" a="1"/>
  <c r="L141" i="9" s="1"/>
  <c r="L22" i="9" a="1"/>
  <c r="L22" i="9" s="1"/>
  <c r="L601" i="9" a="1"/>
  <c r="L601" i="9" s="1"/>
  <c r="L486" i="9" a="1"/>
  <c r="L486" i="9" s="1"/>
  <c r="L379" i="9" a="1"/>
  <c r="L379" i="9" s="1"/>
  <c r="L722" i="9" a="1"/>
  <c r="L722" i="9" s="1"/>
  <c r="L544" i="9" a="1"/>
  <c r="L544" i="9" s="1"/>
  <c r="L482" i="9" a="1"/>
  <c r="L482" i="9" s="1"/>
  <c r="L408" i="9" a="1"/>
  <c r="L408" i="9" s="1"/>
  <c r="L714" i="9" a="1"/>
  <c r="L714" i="9" s="1"/>
  <c r="L597" i="9" a="1"/>
  <c r="L597" i="9" s="1"/>
  <c r="L489" i="9" a="1"/>
  <c r="L489" i="9" s="1"/>
  <c r="L404" i="9" a="1"/>
  <c r="L404" i="9" s="1"/>
  <c r="L337" i="9" a="1"/>
  <c r="L337" i="9" s="1"/>
  <c r="L608" i="9" a="1"/>
  <c r="L608" i="9" s="1"/>
  <c r="L476" i="9" a="1"/>
  <c r="L476" i="9" s="1"/>
  <c r="L375" i="9" a="1"/>
  <c r="L375" i="9" s="1"/>
  <c r="L307" i="9" a="1"/>
  <c r="L307" i="9" s="1"/>
  <c r="L222" i="9" a="1"/>
  <c r="L222" i="9" s="1"/>
  <c r="L170" i="9" a="1"/>
  <c r="L170" i="9" s="1"/>
  <c r="L95" i="9" a="1"/>
  <c r="L95" i="9" s="1"/>
  <c r="L729" i="9" a="1"/>
  <c r="L729" i="9" s="1"/>
  <c r="L585" i="9" a="1"/>
  <c r="L585" i="9" s="1"/>
  <c r="L487" i="9" a="1"/>
  <c r="L487" i="9" s="1"/>
  <c r="L371" i="9" a="1"/>
  <c r="L371" i="9" s="1"/>
  <c r="L257" i="9" a="1"/>
  <c r="L257" i="9" s="1"/>
  <c r="L149" i="9" a="1"/>
  <c r="L149" i="9" s="1"/>
  <c r="L45" i="9" a="1"/>
  <c r="L45" i="9" s="1"/>
  <c r="L1388" i="9" a="1"/>
  <c r="L1388" i="9" s="1"/>
  <c r="L1344" i="9" a="1"/>
  <c r="L1344" i="9" s="1"/>
  <c r="L1445" i="9" a="1"/>
  <c r="L1445" i="9" s="1"/>
  <c r="L1039" i="9" a="1"/>
  <c r="L1039" i="9" s="1"/>
  <c r="L742" i="9" a="1"/>
  <c r="L742" i="9" s="1"/>
  <c r="L943" i="9" a="1"/>
  <c r="L943" i="9" s="1"/>
  <c r="L842" i="9" a="1"/>
  <c r="L842" i="9" s="1"/>
  <c r="L997" i="9" a="1"/>
  <c r="L997" i="9" s="1"/>
  <c r="L985" i="9" a="1"/>
  <c r="L985" i="9" s="1"/>
  <c r="L990" i="9" a="1"/>
  <c r="L990" i="9" s="1"/>
  <c r="L285" i="9" a="1"/>
  <c r="L285" i="9" s="1"/>
  <c r="L551" i="9" a="1"/>
  <c r="L551" i="9" s="1"/>
  <c r="L590" i="9" a="1"/>
  <c r="L590" i="9" s="1"/>
  <c r="L693" i="9" a="1"/>
  <c r="L693" i="9" s="1"/>
  <c r="L568" i="9" a="1"/>
  <c r="L568" i="9" s="1"/>
  <c r="L550" i="9" a="1"/>
  <c r="L550" i="9" s="1"/>
  <c r="L515" i="9" a="1"/>
  <c r="L515" i="9" s="1"/>
  <c r="L201" i="9" a="1"/>
  <c r="L201" i="9" s="1"/>
  <c r="L445" i="9" a="1"/>
  <c r="L445" i="9" s="1"/>
  <c r="L190" i="9" a="1"/>
  <c r="L190" i="9" s="1"/>
  <c r="O1259" i="14" a="1"/>
  <c r="O1259" i="14" s="1"/>
  <c r="O1426" i="14" a="1"/>
  <c r="O1426" i="14" s="1"/>
  <c r="O1261" i="10" a="1"/>
  <c r="O1261" i="10" s="1"/>
  <c r="O1053" i="14" a="1"/>
  <c r="O1053" i="14" s="1"/>
  <c r="O757" i="10" a="1"/>
  <c r="O757" i="10" s="1"/>
  <c r="O301" i="14" a="1"/>
  <c r="O301" i="14" s="1"/>
  <c r="O61" i="9" a="1"/>
  <c r="O61" i="9" s="1"/>
  <c r="O1194" i="9" a="1"/>
  <c r="O1194" i="9" s="1"/>
  <c r="O1416" i="10" a="1"/>
  <c r="O1416" i="10" s="1"/>
  <c r="O703" i="14" a="1"/>
  <c r="O703" i="14" s="1"/>
  <c r="O1284" i="9" a="1"/>
  <c r="O1284" i="9" s="1"/>
  <c r="O612" i="9" a="1"/>
  <c r="O612" i="9" s="1"/>
  <c r="O172" i="10" a="1"/>
  <c r="O172" i="10" s="1"/>
  <c r="O1442" i="9" a="1"/>
  <c r="O1442" i="9" s="1"/>
  <c r="O460" i="14" a="1"/>
  <c r="O460" i="14" s="1"/>
  <c r="O1116" i="14" a="1"/>
  <c r="O1116" i="14" s="1"/>
  <c r="O116" i="10" a="1"/>
  <c r="O116" i="10" s="1"/>
  <c r="O1114" i="9" a="1"/>
  <c r="O1114" i="9" s="1"/>
  <c r="O344" i="14" a="1"/>
  <c r="O344" i="14" s="1"/>
  <c r="O828" i="10" a="1"/>
  <c r="O828" i="10" s="1"/>
  <c r="O1174" i="14" a="1"/>
  <c r="O1174" i="14" s="1"/>
  <c r="O1425" i="9" a="1"/>
  <c r="O1425" i="9" s="1"/>
  <c r="O1257" i="9" a="1"/>
  <c r="O1257" i="9" s="1"/>
  <c r="O1097" i="9" a="1"/>
  <c r="O1097" i="9" s="1"/>
  <c r="O929" i="14" a="1"/>
  <c r="O929" i="14" s="1"/>
  <c r="O753" i="14" a="1"/>
  <c r="O753" i="14" s="1"/>
  <c r="O601" i="14" a="1"/>
  <c r="O601" i="14" s="1"/>
  <c r="O385" i="14" a="1"/>
  <c r="O385" i="14" s="1"/>
  <c r="O161" i="10" a="1"/>
  <c r="O161" i="10" s="1"/>
  <c r="O1345" i="10" a="1"/>
  <c r="O1345" i="10" s="1"/>
  <c r="O1031" i="14" a="1"/>
  <c r="O1031" i="14" s="1"/>
  <c r="O428" i="9" a="1"/>
  <c r="O428" i="9" s="1"/>
  <c r="O1352" i="14" a="1"/>
  <c r="O1352" i="14" s="1"/>
  <c r="O164" i="9" a="1"/>
  <c r="O164" i="9" s="1"/>
  <c r="O1218" i="9" a="1"/>
  <c r="O1218" i="9" s="1"/>
  <c r="O455" i="14" a="1"/>
  <c r="O455" i="14" s="1"/>
  <c r="O749" i="9" a="1"/>
  <c r="O749" i="9" s="1"/>
  <c r="O810" i="10" a="1"/>
  <c r="O810" i="10" s="1"/>
  <c r="O1100" i="14" a="1"/>
  <c r="O1100" i="14" s="1"/>
  <c r="O443" i="14" a="1"/>
  <c r="O443" i="14" s="1"/>
  <c r="O778" i="10" a="1"/>
  <c r="O778" i="10" s="1"/>
  <c r="O1144" i="14" a="1"/>
  <c r="O1144" i="14" s="1"/>
  <c r="O816" i="14" a="1"/>
  <c r="O816" i="14" s="1"/>
  <c r="O64" i="14" a="1"/>
  <c r="O64" i="14" s="1"/>
  <c r="O1055" i="14" a="1"/>
  <c r="O1055" i="14" s="1"/>
  <c r="O759" i="14" a="1"/>
  <c r="O759" i="14" s="1"/>
  <c r="O399" i="10" a="1"/>
  <c r="O399" i="10" s="1"/>
  <c r="O95" i="14" a="1"/>
  <c r="O95" i="14" s="1"/>
  <c r="O1422" i="10" a="1"/>
  <c r="O1422" i="10" s="1"/>
  <c r="O1206" i="14" a="1"/>
  <c r="O1206" i="14" s="1"/>
  <c r="O1046" i="9" a="1"/>
  <c r="O1046" i="9" s="1"/>
  <c r="O326" i="14" a="1"/>
  <c r="O326" i="14" s="1"/>
  <c r="O114" i="9" a="1"/>
  <c r="O114" i="9" s="1"/>
  <c r="O1087" i="9" a="1"/>
  <c r="O1087" i="9" s="1"/>
  <c r="O625" i="10" a="1"/>
  <c r="O625" i="10" s="1"/>
  <c r="O526" i="14" a="1"/>
  <c r="O526" i="14" s="1"/>
  <c r="O1091" i="10" a="1"/>
  <c r="O1091" i="10" s="1"/>
  <c r="O795" i="10" a="1"/>
  <c r="O795" i="10" s="1"/>
  <c r="O1330" i="14" a="1"/>
  <c r="O1330" i="14" s="1"/>
  <c r="O834" i="14" a="1"/>
  <c r="O834" i="14" s="1"/>
  <c r="O341" i="14" a="1"/>
  <c r="O341" i="14" s="1"/>
  <c r="O259" i="9" a="1"/>
  <c r="O259" i="9" s="1"/>
  <c r="O1002" i="9" a="1"/>
  <c r="O1002" i="9" s="1"/>
  <c r="O1217" i="10" a="1"/>
  <c r="O1217" i="10" s="1"/>
  <c r="O1318" i="14" a="1"/>
  <c r="O1318" i="14" s="1"/>
  <c r="O908" i="9" a="1"/>
  <c r="O908" i="9" s="1"/>
  <c r="O436" i="10" a="1"/>
  <c r="O436" i="10" s="1"/>
  <c r="O1274" i="10" a="1"/>
  <c r="O1274" i="10" s="1"/>
  <c r="O604" i="10" a="1"/>
  <c r="O604" i="10" s="1"/>
  <c r="L291" i="9" a="1"/>
  <c r="L291" i="9" s="1"/>
  <c r="O324" i="10" a="1"/>
  <c r="O324" i="10" s="1"/>
  <c r="O491" i="9" a="1"/>
  <c r="O491" i="9" s="1"/>
  <c r="O578" i="14" a="1"/>
  <c r="O578" i="14" s="1"/>
  <c r="O1409" i="9" a="1"/>
  <c r="O1409" i="9" s="1"/>
  <c r="O1185" i="9" a="1"/>
  <c r="O1185" i="9" s="1"/>
  <c r="O1025" i="9" a="1"/>
  <c r="O1025" i="9" s="1"/>
  <c r="O841" i="14" a="1"/>
  <c r="O841" i="14" s="1"/>
  <c r="O657" i="14" a="1"/>
  <c r="O657" i="14" s="1"/>
  <c r="O497" i="9" a="1"/>
  <c r="O497" i="9" s="1"/>
  <c r="O281" i="9" a="1"/>
  <c r="O281" i="9" s="1"/>
  <c r="O1220" i="10" a="1"/>
  <c r="O1220" i="10" s="1"/>
  <c r="O202" i="14" a="1"/>
  <c r="O202" i="14" s="1"/>
  <c r="O1124" i="14" a="1"/>
  <c r="O1124" i="14" s="1"/>
  <c r="O524" i="10" a="1"/>
  <c r="O524" i="10" s="1"/>
  <c r="O148" i="10" a="1"/>
  <c r="O148" i="10" s="1"/>
  <c r="O1304" i="14" a="1"/>
  <c r="O1304" i="14" s="1"/>
  <c r="L82" i="9" a="1"/>
  <c r="L82" i="9" s="1"/>
  <c r="O1039" i="9" a="1"/>
  <c r="O1039" i="9" s="1"/>
  <c r="O539" i="10" a="1"/>
  <c r="O539" i="10" s="1"/>
  <c r="O349" i="14" a="1"/>
  <c r="O349" i="14" s="1"/>
  <c r="O1224" i="14" a="1"/>
  <c r="O1224" i="14" s="1"/>
  <c r="O479" i="10" a="1"/>
  <c r="O479" i="10" s="1"/>
  <c r="O103" i="9" a="1"/>
  <c r="O103" i="9" s="1"/>
  <c r="O1107" i="9" a="1"/>
  <c r="O1107" i="9" s="1"/>
  <c r="O561" i="10" a="1"/>
  <c r="O561" i="10" s="1"/>
  <c r="O856" i="14" a="1"/>
  <c r="O856" i="14" s="1"/>
  <c r="O658" i="14" a="1"/>
  <c r="O658" i="14" s="1"/>
  <c r="O18" i="14" a="1"/>
  <c r="O18" i="14" s="1"/>
  <c r="O1408" i="10" a="1"/>
  <c r="O1408" i="10" s="1"/>
  <c r="O112" i="14" a="1"/>
  <c r="O112" i="14" s="1"/>
  <c r="O1359" i="14" a="1"/>
  <c r="O1359" i="14" s="1"/>
  <c r="O1055" i="10" a="1"/>
  <c r="O1055" i="10" s="1"/>
  <c r="O807" i="14" a="1"/>
  <c r="O807" i="14" s="1"/>
  <c r="O1278" i="14" a="1"/>
  <c r="O1278" i="14" s="1"/>
  <c r="O1086" i="9" a="1"/>
  <c r="O1086" i="9" s="1"/>
  <c r="O878" i="9" a="1"/>
  <c r="O878" i="9" s="1"/>
  <c r="O726" i="10" a="1"/>
  <c r="O726" i="10" s="1"/>
  <c r="O310" i="9" a="1"/>
  <c r="O310" i="9" s="1"/>
  <c r="O280" i="9" a="1"/>
  <c r="O280" i="9" s="1"/>
  <c r="O1125" i="9" a="1"/>
  <c r="O1125" i="9" s="1"/>
  <c r="O293" i="10" a="1"/>
  <c r="O293" i="10" s="1"/>
  <c r="O1423" i="14" a="1"/>
  <c r="O1423" i="14" s="1"/>
  <c r="O1186" i="14" a="1"/>
  <c r="O1186" i="14" s="1"/>
  <c r="O1429" i="10" a="1"/>
  <c r="O1429" i="10" s="1"/>
  <c r="O1237" i="10" a="1"/>
  <c r="O1237" i="10" s="1"/>
  <c r="O973" i="10" a="1"/>
  <c r="O973" i="10" s="1"/>
  <c r="O717" i="10" a="1"/>
  <c r="O717" i="10" s="1"/>
  <c r="O373" i="14" a="1"/>
  <c r="O373" i="14" s="1"/>
  <c r="O451" i="9" a="1"/>
  <c r="O451" i="9" s="1"/>
  <c r="O298" i="10" a="1"/>
  <c r="O298" i="10" s="1"/>
  <c r="O1353" i="10" a="1"/>
  <c r="O1353" i="10" s="1"/>
  <c r="O722" i="14" a="1"/>
  <c r="O722" i="14" s="1"/>
  <c r="O1004" i="9" a="1"/>
  <c r="O1004" i="9" s="1"/>
  <c r="O588" i="9" a="1"/>
  <c r="O588" i="9" s="1"/>
  <c r="O92" i="14" a="1"/>
  <c r="O92" i="14" s="1"/>
  <c r="O1036" i="10" a="1"/>
  <c r="O1036" i="10" s="1"/>
  <c r="O216" i="14" a="1"/>
  <c r="O216" i="14" s="1"/>
  <c r="O1116" i="10" a="1"/>
  <c r="O1116" i="10" s="1"/>
  <c r="O164" i="14" a="1"/>
  <c r="O164" i="14" s="1"/>
  <c r="O1403" i="10" a="1"/>
  <c r="O1403" i="10" s="1"/>
  <c r="O99" i="9" a="1"/>
  <c r="O99" i="9" s="1"/>
  <c r="O1459" i="9" a="1"/>
  <c r="O1459" i="9" s="1"/>
  <c r="O989" i="14" a="1"/>
  <c r="O989" i="14" s="1"/>
  <c r="L92" i="9" a="1"/>
  <c r="L92" i="9" s="1"/>
  <c r="O618" i="10" a="1"/>
  <c r="O618" i="10" s="1"/>
  <c r="O1106" i="14" a="1"/>
  <c r="O1106" i="14" s="1"/>
  <c r="O1385" i="9" a="1"/>
  <c r="O1385" i="9" s="1"/>
  <c r="O1217" i="9" a="1"/>
  <c r="O1217" i="9" s="1"/>
  <c r="O961" i="10" a="1"/>
  <c r="O961" i="10" s="1"/>
  <c r="O537" i="14" a="1"/>
  <c r="O537" i="14" s="1"/>
  <c r="O401" i="10" a="1"/>
  <c r="O401" i="10" s="1"/>
  <c r="O73" i="10" a="1"/>
  <c r="O73" i="10" s="1"/>
  <c r="O1225" i="10" a="1"/>
  <c r="O1225" i="10" s="1"/>
  <c r="O1050" i="14" a="1"/>
  <c r="O1050" i="14" s="1"/>
  <c r="O252" i="9" a="1"/>
  <c r="O252" i="9" s="1"/>
  <c r="O555" i="14" a="1"/>
  <c r="O555" i="14" s="1"/>
  <c r="O140" i="9" a="1"/>
  <c r="O140" i="9" s="1"/>
  <c r="O885" i="9" a="1"/>
  <c r="O885" i="9" s="1"/>
  <c r="O270" i="10" a="1"/>
  <c r="O270" i="10" s="1"/>
  <c r="O941" i="9" a="1"/>
  <c r="O941" i="9" s="1"/>
  <c r="O480" i="10" a="1"/>
  <c r="O480" i="10" s="1"/>
  <c r="O1414" i="10" a="1"/>
  <c r="O1414" i="10" s="1"/>
  <c r="N4" i="14" a="1"/>
  <c r="N4" i="14" s="1"/>
  <c r="O114" i="14" a="1"/>
  <c r="O114" i="14" s="1"/>
  <c r="O1199" i="14" a="1"/>
  <c r="O1199" i="14" s="1"/>
  <c r="O863" i="10" a="1"/>
  <c r="O863" i="10" s="1"/>
  <c r="O423" i="10" a="1"/>
  <c r="O423" i="10" s="1"/>
  <c r="O159" i="14" a="1"/>
  <c r="O159" i="14" s="1"/>
  <c r="O1062" i="9" a="1"/>
  <c r="O1062" i="9" s="1"/>
  <c r="O870" i="10" a="1"/>
  <c r="O870" i="10" s="1"/>
  <c r="O710" i="9" a="1"/>
  <c r="O710" i="9" s="1"/>
  <c r="O542" i="9" a="1"/>
  <c r="O542" i="9" s="1"/>
  <c r="O78" i="14" a="1"/>
  <c r="O78" i="14" s="1"/>
  <c r="O226" i="9" a="1"/>
  <c r="O226" i="9" s="1"/>
  <c r="O1023" i="9" a="1"/>
  <c r="O1023" i="9" s="1"/>
  <c r="O229" i="10" a="1"/>
  <c r="O229" i="10" s="1"/>
  <c r="O1210" i="10" a="1"/>
  <c r="O1210" i="10" s="1"/>
  <c r="O711" i="14" a="1"/>
  <c r="O711" i="14" s="1"/>
  <c r="O907" i="10" a="1"/>
  <c r="O907" i="10" s="1"/>
  <c r="O619" i="10" a="1"/>
  <c r="O619" i="10" s="1"/>
  <c r="O169" i="9" a="1"/>
  <c r="O169" i="9" s="1"/>
  <c r="O1125" i="10" a="1"/>
  <c r="O1125" i="10" s="1"/>
  <c r="O101" i="9" a="1"/>
  <c r="O101" i="9" s="1"/>
  <c r="O1066" i="9" a="1"/>
  <c r="O1066" i="9" s="1"/>
  <c r="O1359" i="10" a="1"/>
  <c r="O1359" i="10" s="1"/>
  <c r="O733" i="14" a="1"/>
  <c r="O733" i="14" s="1"/>
  <c r="O1196" i="14" a="1"/>
  <c r="O1196" i="14" s="1"/>
  <c r="O412" i="9" a="1"/>
  <c r="O412" i="9" s="1"/>
  <c r="O20" i="10" a="1"/>
  <c r="O20" i="10" s="1"/>
  <c r="O1410" i="10" a="1"/>
  <c r="O1410" i="10" s="1"/>
  <c r="O227" i="14" a="1"/>
  <c r="O227" i="14" s="1"/>
  <c r="O1275" i="14" a="1"/>
  <c r="O1275" i="14" s="1"/>
  <c r="O243" i="9" a="1"/>
  <c r="O243" i="9" s="1"/>
  <c r="O179" i="10" a="1"/>
  <c r="O179" i="10" s="1"/>
  <c r="O1428" i="14" a="1"/>
  <c r="O1428" i="14" s="1"/>
  <c r="O564" i="10" a="1"/>
  <c r="O564" i="10" s="1"/>
  <c r="O1273" i="9" a="1"/>
  <c r="O1273" i="9" s="1"/>
  <c r="O1105" i="9" a="1"/>
  <c r="O1105" i="9" s="1"/>
  <c r="O553" i="14" a="1"/>
  <c r="O553" i="14" s="1"/>
  <c r="O273" i="14" a="1"/>
  <c r="O273" i="14" s="1"/>
  <c r="O89" i="10" a="1"/>
  <c r="O89" i="10" s="1"/>
  <c r="O145" i="9" a="1"/>
  <c r="O145" i="9" s="1"/>
  <c r="O1364" i="14" a="1"/>
  <c r="O1364" i="14" s="1"/>
  <c r="O596" i="14" a="1"/>
  <c r="O596" i="14" s="1"/>
  <c r="O252" i="10" a="1"/>
  <c r="O252" i="10" s="1"/>
  <c r="O177" i="9" a="1"/>
  <c r="O177" i="9" s="1"/>
  <c r="O236" i="9" a="1"/>
  <c r="O236" i="9" s="1"/>
  <c r="O1410" i="9" a="1"/>
  <c r="O1410" i="9" s="1"/>
  <c r="O1124" i="10" a="1"/>
  <c r="O1124" i="10" s="1"/>
  <c r="O143" i="14" a="1"/>
  <c r="O143" i="14" s="1"/>
  <c r="O583" i="10" a="1"/>
  <c r="O583" i="10" s="1"/>
  <c r="O1389" i="9" a="1"/>
  <c r="O1389" i="9" s="1"/>
  <c r="O1420" i="10" a="1"/>
  <c r="O1420" i="10" s="1"/>
  <c r="O1456" i="14" a="1"/>
  <c r="O1456" i="14" s="1"/>
  <c r="O304" i="14" a="1"/>
  <c r="O304" i="14" s="1"/>
  <c r="O823" i="14" a="1"/>
  <c r="O823" i="14" s="1"/>
  <c r="O415" i="14" a="1"/>
  <c r="O415" i="14" s="1"/>
  <c r="O1294" i="10" a="1"/>
  <c r="O1294" i="10" s="1"/>
  <c r="O1078" i="14" a="1"/>
  <c r="O1078" i="14" s="1"/>
  <c r="O926" i="14" a="1"/>
  <c r="O926" i="14" s="1"/>
  <c r="O614" i="14" a="1"/>
  <c r="O614" i="14" s="1"/>
  <c r="O406" i="9" a="1"/>
  <c r="O406" i="9" s="1"/>
  <c r="O174" i="14" a="1"/>
  <c r="O174" i="14" s="1"/>
  <c r="O58" i="9" a="1"/>
  <c r="O58" i="9" s="1"/>
  <c r="O703" i="9" a="1"/>
  <c r="O703" i="9" s="1"/>
  <c r="O801" i="10" a="1"/>
  <c r="O801" i="10" s="1"/>
  <c r="O1131" i="14" a="1"/>
  <c r="O1131" i="14" s="1"/>
  <c r="O819" i="10" a="1"/>
  <c r="O819" i="10" s="1"/>
  <c r="O858" i="14" a="1"/>
  <c r="O858" i="14" s="1"/>
  <c r="O1389" i="14" a="1"/>
  <c r="O1389" i="14" s="1"/>
  <c r="O1157" i="14" a="1"/>
  <c r="O1157" i="14" s="1"/>
  <c r="O869" i="10" a="1"/>
  <c r="O869" i="10" s="1"/>
  <c r="O589" i="10" a="1"/>
  <c r="O589" i="10" s="1"/>
  <c r="O141" i="9" a="1"/>
  <c r="O141" i="9" s="1"/>
  <c r="O1168" i="9" a="1"/>
  <c r="O1168" i="9" s="1"/>
  <c r="O957" i="10" a="1"/>
  <c r="O957" i="10" s="1"/>
  <c r="O1332" i="14" a="1"/>
  <c r="O1332" i="14" s="1"/>
  <c r="O764" i="9" a="1"/>
  <c r="O764" i="9" s="1"/>
  <c r="O356" i="14" a="1"/>
  <c r="O356" i="14" s="1"/>
  <c r="O1221" i="14" a="1"/>
  <c r="O1221" i="14" s="1"/>
  <c r="O804" i="14" a="1"/>
  <c r="O804" i="14" s="1"/>
  <c r="O635" i="10" a="1"/>
  <c r="O635" i="10" s="1"/>
  <c r="O883" i="9" a="1"/>
  <c r="O883" i="9" s="1"/>
  <c r="O149" i="14" a="1"/>
  <c r="O149" i="14" s="1"/>
  <c r="O1042" i="9" a="1"/>
  <c r="O1042" i="9" s="1"/>
  <c r="O1082" i="10" a="1"/>
  <c r="O1082" i="10" s="1"/>
  <c r="O1321" i="9" a="1"/>
  <c r="O1321" i="9" s="1"/>
  <c r="O1161" i="9" a="1"/>
  <c r="O1161" i="9" s="1"/>
  <c r="O1017" i="9" a="1"/>
  <c r="O1017" i="9" s="1"/>
  <c r="O857" i="9" a="1"/>
  <c r="O857" i="9" s="1"/>
  <c r="O705" i="14" a="1"/>
  <c r="O705" i="14" s="1"/>
  <c r="O489" i="14" a="1"/>
  <c r="O489" i="14" s="1"/>
  <c r="O289" i="14" a="1"/>
  <c r="O289" i="14" s="1"/>
  <c r="O105" i="14" a="1"/>
  <c r="O105" i="14" s="1"/>
  <c r="O33" i="9" a="1"/>
  <c r="O33" i="9" s="1"/>
  <c r="O1378" i="10" a="1"/>
  <c r="O1378" i="10" s="1"/>
  <c r="O1410" i="14" a="1"/>
  <c r="O1410" i="14" s="1"/>
  <c r="O700" i="9" a="1"/>
  <c r="O700" i="9" s="1"/>
  <c r="O720" i="10" a="1"/>
  <c r="O720" i="10" s="1"/>
  <c r="O1064" i="9" a="1"/>
  <c r="O1064" i="9" s="1"/>
  <c r="O834" i="10" a="1"/>
  <c r="O834" i="10" s="1"/>
  <c r="O525" i="14" a="1"/>
  <c r="O525" i="14" s="1"/>
  <c r="O200" i="14" a="1"/>
  <c r="O200" i="14" s="1"/>
  <c r="O23" i="10" a="1"/>
  <c r="O23" i="10" s="1"/>
  <c r="O288" i="9" a="1"/>
  <c r="O288" i="9" s="1"/>
  <c r="O96" i="10" a="1"/>
  <c r="O96" i="10" s="1"/>
  <c r="O1451" i="10" a="1"/>
  <c r="O1451" i="10" s="1"/>
  <c r="O1066" i="14" a="1"/>
  <c r="O1066" i="14" s="1"/>
  <c r="O554" i="14" a="1"/>
  <c r="O554" i="14" s="1"/>
  <c r="O921" i="14" a="1"/>
  <c r="O921" i="14" s="1"/>
  <c r="O1064" i="10" a="1"/>
  <c r="O1064" i="10" s="1"/>
  <c r="O296" i="14" a="1"/>
  <c r="O296" i="14" s="1"/>
  <c r="O1407" i="14" a="1"/>
  <c r="O1407" i="14" s="1"/>
  <c r="O1095" i="10" a="1"/>
  <c r="O1095" i="10" s="1"/>
  <c r="O351" i="14" a="1"/>
  <c r="O351" i="14" s="1"/>
  <c r="O119" i="10" a="1"/>
  <c r="O119" i="10" s="1"/>
  <c r="O1294" i="9" a="1"/>
  <c r="O1294" i="9" s="1"/>
  <c r="O830" i="14" a="1"/>
  <c r="O830" i="14" s="1"/>
  <c r="O494" i="9" a="1"/>
  <c r="O494" i="9" s="1"/>
  <c r="O210" i="9" a="1"/>
  <c r="O210" i="9" s="1"/>
  <c r="O1138" i="9" a="1"/>
  <c r="O1138" i="9" s="1"/>
  <c r="O306" i="10" a="1"/>
  <c r="O306" i="10" s="1"/>
  <c r="O1220" i="14" a="1"/>
  <c r="O1220" i="14" s="1"/>
  <c r="O1155" i="14" a="1"/>
  <c r="O1155" i="14" s="1"/>
  <c r="O883" i="14" a="1"/>
  <c r="O883" i="14" s="1"/>
  <c r="O970" i="10" a="1"/>
  <c r="O970" i="10" s="1"/>
  <c r="O186" i="14" a="1"/>
  <c r="O186" i="14" s="1"/>
  <c r="O1269" i="10" a="1"/>
  <c r="O1269" i="10" s="1"/>
  <c r="O1029" i="14" a="1"/>
  <c r="O1029" i="14" s="1"/>
  <c r="O149" i="9" a="1"/>
  <c r="O149" i="9" s="1"/>
  <c r="O784" i="9" a="1"/>
  <c r="O784" i="9" s="1"/>
  <c r="O144" i="10" a="1"/>
  <c r="O144" i="10" s="1"/>
  <c r="O898" i="14" a="1"/>
  <c r="O898" i="14" s="1"/>
  <c r="O572" i="14" a="1"/>
  <c r="O572" i="14" s="1"/>
  <c r="O188" i="14" a="1"/>
  <c r="O188" i="14" s="1"/>
  <c r="O914" i="10" a="1"/>
  <c r="O914" i="10" s="1"/>
  <c r="O138" i="14" a="1"/>
  <c r="O138" i="14" s="1"/>
  <c r="O84" i="14" a="1"/>
  <c r="O84" i="14" s="1"/>
  <c r="O835" i="14" a="1"/>
  <c r="O835" i="14" s="1"/>
  <c r="O282" i="10" a="1"/>
  <c r="O282" i="10" s="1"/>
  <c r="O1368" i="14" a="1"/>
  <c r="O1368" i="14" s="1"/>
  <c r="O363" i="10" a="1"/>
  <c r="O363" i="10" s="1"/>
  <c r="O911" i="14" a="1"/>
  <c r="O911" i="14" s="1"/>
  <c r="O1401" i="9" a="1"/>
  <c r="O1401" i="9" s="1"/>
  <c r="O1193" i="9" a="1"/>
  <c r="O1193" i="9" s="1"/>
  <c r="O1025" i="14" a="1"/>
  <c r="O1025" i="14" s="1"/>
  <c r="O857" i="10" a="1"/>
  <c r="O857" i="10" s="1"/>
  <c r="O665" i="14" a="1"/>
  <c r="O665" i="14" s="1"/>
  <c r="O457" i="9" a="1"/>
  <c r="O457" i="9" s="1"/>
  <c r="O273" i="9" a="1"/>
  <c r="O273" i="9" s="1"/>
  <c r="O57" i="14" a="1"/>
  <c r="O57" i="14" s="1"/>
  <c r="O1242" i="10" a="1"/>
  <c r="O1242" i="10" s="1"/>
  <c r="O700" i="14" a="1"/>
  <c r="O700" i="14" s="1"/>
  <c r="O348" i="9" a="1"/>
  <c r="O348" i="9" s="1"/>
  <c r="O1176" i="14" a="1"/>
  <c r="O1176" i="14" s="1"/>
  <c r="O244" i="9" a="1"/>
  <c r="O244" i="9" s="1"/>
  <c r="O898" i="9" a="1"/>
  <c r="O898" i="9" s="1"/>
  <c r="O245" i="10" a="1"/>
  <c r="O245" i="10" s="1"/>
  <c r="O1385" i="10" a="1"/>
  <c r="O1385" i="10" s="1"/>
  <c r="O533" i="14" a="1"/>
  <c r="O533" i="14" s="1"/>
  <c r="O1216" i="10" a="1"/>
  <c r="O1216" i="10" s="1"/>
  <c r="O559" i="10" a="1"/>
  <c r="O559" i="10" s="1"/>
  <c r="O544" i="9" a="1"/>
  <c r="O544" i="9" s="1"/>
  <c r="O1261" i="9" a="1"/>
  <c r="O1261" i="9" s="1"/>
  <c r="O737" i="10" a="1"/>
  <c r="O737" i="10" s="1"/>
  <c r="O1306" i="14" a="1"/>
  <c r="O1306" i="14" s="1"/>
  <c r="O419" i="14" a="1"/>
  <c r="O419" i="14" s="1"/>
  <c r="O842" i="10" a="1"/>
  <c r="O842" i="10" s="1"/>
  <c r="O1000" i="10" a="1"/>
  <c r="O1000" i="10" s="1"/>
  <c r="O688" i="14" a="1"/>
  <c r="O688" i="14" s="1"/>
  <c r="O1271" i="14" a="1"/>
  <c r="O1271" i="14" s="1"/>
  <c r="O719" i="14" a="1"/>
  <c r="O719" i="14" s="1"/>
  <c r="O1286" i="14" a="1"/>
  <c r="O1286" i="14" s="1"/>
  <c r="O1094" i="9" a="1"/>
  <c r="O1094" i="9" s="1"/>
  <c r="O902" i="9" a="1"/>
  <c r="O902" i="9" s="1"/>
  <c r="O758" i="9" a="1"/>
  <c r="O758" i="9" s="1"/>
  <c r="O590" i="14" a="1"/>
  <c r="O590" i="14" s="1"/>
  <c r="O170" i="9" a="1"/>
  <c r="O170" i="9" s="1"/>
  <c r="O1074" i="9" a="1"/>
  <c r="O1074" i="9" s="1"/>
  <c r="O382" i="10" a="1"/>
  <c r="O382" i="10" s="1"/>
  <c r="O1455" i="10" a="1"/>
  <c r="O1455" i="10" s="1"/>
  <c r="O331" i="14" a="1"/>
  <c r="O331" i="14" s="1"/>
  <c r="O947" i="14" a="1"/>
  <c r="O947" i="14" s="1"/>
  <c r="O1370" i="14" a="1"/>
  <c r="O1370" i="14" s="1"/>
  <c r="O1381" i="14" a="1"/>
  <c r="O1381" i="14" s="1"/>
  <c r="O1173" i="10" a="1"/>
  <c r="O1173" i="10" s="1"/>
  <c r="O885" i="10" a="1"/>
  <c r="O885" i="10" s="1"/>
  <c r="O573" i="14" a="1"/>
  <c r="O573" i="14" s="1"/>
  <c r="O117" i="14" a="1"/>
  <c r="O117" i="14" s="1"/>
  <c r="O85" i="9" a="1"/>
  <c r="O85" i="9" s="1"/>
  <c r="O1130" i="9" a="1"/>
  <c r="O1130" i="9" s="1"/>
  <c r="O477" i="10" a="1"/>
  <c r="O477" i="10" s="1"/>
  <c r="O1372" i="10" a="1"/>
  <c r="O1372" i="10" s="1"/>
  <c r="O988" i="10" a="1"/>
  <c r="O988" i="10" s="1"/>
  <c r="O436" i="14" a="1"/>
  <c r="O436" i="14" s="1"/>
  <c r="O956" i="14" a="1"/>
  <c r="O956" i="14" s="1"/>
  <c r="O1139" i="10" a="1"/>
  <c r="O1139" i="10" s="1"/>
  <c r="O67" i="9" a="1"/>
  <c r="O67" i="9" s="1"/>
  <c r="O115" i="10" a="1"/>
  <c r="O115" i="10" s="1"/>
  <c r="O1165" i="14" a="1"/>
  <c r="O1165" i="14" s="1"/>
  <c r="O434" i="14" a="1"/>
  <c r="O434" i="14" s="1"/>
  <c r="L12" i="9" a="1"/>
  <c r="L12" i="9" s="1"/>
  <c r="O652" i="10" a="1"/>
  <c r="O652" i="10" s="1"/>
  <c r="O659" i="14" a="1"/>
  <c r="O659" i="14" s="1"/>
  <c r="O1449" i="9" a="1"/>
  <c r="O1449" i="9" s="1"/>
  <c r="O1297" i="9" a="1"/>
  <c r="O1297" i="9" s="1"/>
  <c r="O1081" i="10" a="1"/>
  <c r="O1081" i="10" s="1"/>
  <c r="O849" i="14" a="1"/>
  <c r="O849" i="14" s="1"/>
  <c r="O633" i="9" a="1"/>
  <c r="O633" i="9" s="1"/>
  <c r="O473" i="10" a="1"/>
  <c r="O473" i="10" s="1"/>
  <c r="O337" i="10" a="1"/>
  <c r="O337" i="10" s="1"/>
  <c r="O161" i="14" a="1"/>
  <c r="O161" i="14" s="1"/>
  <c r="O836" i="14" a="1"/>
  <c r="O836" i="14" s="1"/>
  <c r="O948" i="9" a="1"/>
  <c r="O948" i="9" s="1"/>
  <c r="O452" i="10" a="1"/>
  <c r="O452" i="10" s="1"/>
  <c r="O12" i="10" a="1"/>
  <c r="O12" i="10" s="1"/>
  <c r="O1386" i="14" a="1"/>
  <c r="O1386" i="14" s="1"/>
  <c r="O1336" i="14" a="1"/>
  <c r="O1336" i="14" s="1"/>
  <c r="O859" i="9" a="1"/>
  <c r="O859" i="9" s="1"/>
  <c r="O849" i="10" a="1"/>
  <c r="O849" i="10" s="1"/>
  <c r="O424" i="14" a="1"/>
  <c r="O424" i="14" s="1"/>
  <c r="O231" i="9" a="1"/>
  <c r="O231" i="9" s="1"/>
  <c r="O1312" i="9" a="1"/>
  <c r="O1312" i="9" s="1"/>
  <c r="O365" i="10" a="1"/>
  <c r="O365" i="10" s="1"/>
  <c r="O19" i="14" a="1"/>
  <c r="O19" i="14" s="1"/>
  <c r="O1427" i="10" a="1"/>
  <c r="O1427" i="10" s="1"/>
  <c r="O946" i="10" a="1"/>
  <c r="O946" i="10" s="1"/>
  <c r="O354" i="14" a="1"/>
  <c r="O354" i="14" s="1"/>
  <c r="O848" i="10" a="1"/>
  <c r="O848" i="10" s="1"/>
  <c r="O40" i="14" a="1"/>
  <c r="O40" i="14" s="1"/>
  <c r="O1391" i="14" a="1"/>
  <c r="O1391" i="14" s="1"/>
  <c r="O847" i="14" a="1"/>
  <c r="O847" i="14" s="1"/>
  <c r="O351" i="10" a="1"/>
  <c r="O351" i="10" s="1"/>
  <c r="O1374" i="9" a="1"/>
  <c r="O1374" i="9" s="1"/>
  <c r="O1166" i="10" a="1"/>
  <c r="O1166" i="10" s="1"/>
  <c r="O790" i="9" a="1"/>
  <c r="O790" i="9" s="1"/>
  <c r="O158" i="14" a="1"/>
  <c r="O158" i="14" s="1"/>
  <c r="O613" i="9" a="1"/>
  <c r="O613" i="9" s="1"/>
  <c r="O1419" i="9" a="1"/>
  <c r="O1419" i="9" s="1"/>
  <c r="O572" i="10" a="1"/>
  <c r="O572" i="10" s="1"/>
  <c r="O1324" i="10" a="1"/>
  <c r="O1324" i="10" s="1"/>
  <c r="L57" i="9" a="1"/>
  <c r="L57" i="9" s="1"/>
  <c r="L103" i="9" a="1"/>
  <c r="L103" i="9" s="1"/>
  <c r="L78" i="9" a="1"/>
  <c r="L78" i="9" s="1"/>
  <c r="L174" i="13" a="1"/>
  <c r="L174" i="13" s="1"/>
  <c r="L5" i="13" a="1"/>
  <c r="L5" i="13" s="1"/>
  <c r="L5" i="15" s="1"/>
  <c r="L69" i="13" a="1"/>
  <c r="L69" i="13" s="1"/>
  <c r="L133" i="13" a="1"/>
  <c r="L133" i="13" s="1"/>
  <c r="L197" i="13" a="1"/>
  <c r="L197" i="13" s="1"/>
  <c r="L261" i="13" a="1"/>
  <c r="L261" i="13" s="1"/>
  <c r="L325" i="13" a="1"/>
  <c r="L325" i="13" s="1"/>
  <c r="L48" i="13" a="1"/>
  <c r="L48" i="13" s="1"/>
  <c r="L112" i="13" a="1"/>
  <c r="L112" i="13" s="1"/>
  <c r="L176" i="13" a="1"/>
  <c r="L176" i="13" s="1"/>
  <c r="L240" i="13" a="1"/>
  <c r="L240" i="13" s="1"/>
  <c r="L304" i="13" a="1"/>
  <c r="L304" i="13" s="1"/>
  <c r="L304" i="15" s="1"/>
  <c r="L368" i="13" a="1"/>
  <c r="L368" i="13" s="1"/>
  <c r="L432" i="13" a="1"/>
  <c r="L432" i="13" s="1"/>
  <c r="L496" i="13" a="1"/>
  <c r="L496" i="13" s="1"/>
  <c r="L560" i="13" a="1"/>
  <c r="L560" i="13" s="1"/>
  <c r="L67" i="13" a="1"/>
  <c r="L67" i="13" s="1"/>
  <c r="L131" i="13" a="1"/>
  <c r="L131" i="13" s="1"/>
  <c r="L195" i="13" a="1"/>
  <c r="L195" i="13" s="1"/>
  <c r="L259" i="13" a="1"/>
  <c r="L259" i="13" s="1"/>
  <c r="L323" i="13" a="1"/>
  <c r="L323" i="13" s="1"/>
  <c r="L387" i="13" a="1"/>
  <c r="L387" i="13" s="1"/>
  <c r="L451" i="13" a="1"/>
  <c r="L451" i="13" s="1"/>
  <c r="L515" i="13" a="1"/>
  <c r="L515" i="13" s="1"/>
  <c r="L579" i="13" a="1"/>
  <c r="L579" i="13" s="1"/>
  <c r="L182" i="13" a="1"/>
  <c r="L182" i="13" s="1"/>
  <c r="L294" i="13" a="1"/>
  <c r="L294" i="13" s="1"/>
  <c r="L358" i="13" a="1"/>
  <c r="L358" i="13" s="1"/>
  <c r="L422" i="13" a="1"/>
  <c r="L422" i="13" s="1"/>
  <c r="L486" i="13" a="1"/>
  <c r="L486" i="13" s="1"/>
  <c r="L550" i="13" a="1"/>
  <c r="L550" i="13" s="1"/>
  <c r="L614" i="13" a="1"/>
  <c r="L614" i="13" s="1"/>
  <c r="L17" i="13" a="1"/>
  <c r="L17" i="13" s="1"/>
  <c r="L81" i="13" a="1"/>
  <c r="L81" i="13" s="1"/>
  <c r="L145" i="13" a="1"/>
  <c r="L145" i="13" s="1"/>
  <c r="L209" i="13" a="1"/>
  <c r="L209" i="13" s="1"/>
  <c r="L78" i="13" a="1"/>
  <c r="L78" i="13" s="1"/>
  <c r="L50" i="13" a="1"/>
  <c r="L50" i="13" s="1"/>
  <c r="L114" i="13" a="1"/>
  <c r="L114" i="13" s="1"/>
  <c r="L138" i="13" a="1"/>
  <c r="L138" i="13" s="1"/>
  <c r="L138" i="15" s="1"/>
  <c r="L202" i="13" a="1"/>
  <c r="L202" i="13" s="1"/>
  <c r="L266" i="13" a="1"/>
  <c r="L266" i="13" s="1"/>
  <c r="L330" i="13" a="1"/>
  <c r="L330" i="13" s="1"/>
  <c r="L394" i="13" a="1"/>
  <c r="L394" i="13" s="1"/>
  <c r="L458" i="13" a="1"/>
  <c r="L458" i="13" s="1"/>
  <c r="L522" i="13" a="1"/>
  <c r="L522" i="13" s="1"/>
  <c r="L586" i="13" a="1"/>
  <c r="L586" i="13" s="1"/>
  <c r="L650" i="13" a="1"/>
  <c r="L650" i="13" s="1"/>
  <c r="L714" i="13" a="1"/>
  <c r="L714" i="13" s="1"/>
  <c r="L778" i="13" a="1"/>
  <c r="L778" i="13" s="1"/>
  <c r="L341" i="13" a="1"/>
  <c r="L341" i="13" s="1"/>
  <c r="L405" i="13" a="1"/>
  <c r="L405" i="13" s="1"/>
  <c r="L469" i="13" a="1"/>
  <c r="L469" i="13" s="1"/>
  <c r="L533" i="13" a="1"/>
  <c r="L533" i="13" s="1"/>
  <c r="L597" i="13" a="1"/>
  <c r="L597" i="13" s="1"/>
  <c r="L661" i="13" a="1"/>
  <c r="L661" i="13" s="1"/>
  <c r="L725" i="13" a="1"/>
  <c r="L725" i="13" s="1"/>
  <c r="L789" i="13" a="1"/>
  <c r="L789" i="13" s="1"/>
  <c r="L616" i="13" a="1"/>
  <c r="L616" i="13" s="1"/>
  <c r="L680" i="13" a="1"/>
  <c r="L680" i="13" s="1"/>
  <c r="L744" i="13" a="1"/>
  <c r="L744" i="13" s="1"/>
  <c r="L29" i="13" a="1"/>
  <c r="L29" i="13" s="1"/>
  <c r="L93" i="13" a="1"/>
  <c r="L93" i="13" s="1"/>
  <c r="L157" i="13" a="1"/>
  <c r="L157" i="13" s="1"/>
  <c r="L221" i="13" a="1"/>
  <c r="L221" i="13" s="1"/>
  <c r="L285" i="13" a="1"/>
  <c r="L285" i="13" s="1"/>
  <c r="L8" i="13" a="1"/>
  <c r="L8" i="13" s="1"/>
  <c r="L72" i="13" a="1"/>
  <c r="L72" i="13" s="1"/>
  <c r="L136" i="13" a="1"/>
  <c r="L136" i="13" s="1"/>
  <c r="L200" i="13" a="1"/>
  <c r="L200" i="13" s="1"/>
  <c r="L200" i="15" s="1"/>
  <c r="L264" i="13" a="1"/>
  <c r="L264" i="13" s="1"/>
  <c r="L328" i="13" a="1"/>
  <c r="L328" i="13" s="1"/>
  <c r="L392" i="13" a="1"/>
  <c r="L392" i="13" s="1"/>
  <c r="L456" i="13" a="1"/>
  <c r="L456" i="13" s="1"/>
  <c r="L520" i="13" a="1"/>
  <c r="L520" i="13" s="1"/>
  <c r="L584" i="13" a="1"/>
  <c r="L584" i="13" s="1"/>
  <c r="L91" i="13" a="1"/>
  <c r="L91" i="13" s="1"/>
  <c r="L155" i="13" a="1"/>
  <c r="L155" i="13" s="1"/>
  <c r="L219" i="13" a="1"/>
  <c r="L219" i="13" s="1"/>
  <c r="L283" i="13" a="1"/>
  <c r="L283" i="13" s="1"/>
  <c r="L347" i="13" a="1"/>
  <c r="L347" i="13" s="1"/>
  <c r="L411" i="13" a="1"/>
  <c r="L411" i="13" s="1"/>
  <c r="L475" i="13" a="1"/>
  <c r="L475" i="13" s="1"/>
  <c r="L539" i="13" a="1"/>
  <c r="L539" i="13" s="1"/>
  <c r="L603" i="13" a="1"/>
  <c r="L603" i="13" s="1"/>
  <c r="L222" i="13" a="1"/>
  <c r="L222" i="13" s="1"/>
  <c r="L318" i="13" a="1"/>
  <c r="L318" i="13" s="1"/>
  <c r="L382" i="13" a="1"/>
  <c r="L382" i="13" s="1"/>
  <c r="L446" i="13" a="1"/>
  <c r="L446" i="13" s="1"/>
  <c r="L510" i="13" a="1"/>
  <c r="L510" i="13" s="1"/>
  <c r="L574" i="13" a="1"/>
  <c r="L574" i="13" s="1"/>
  <c r="L62" i="13" a="1"/>
  <c r="L62" i="13" s="1"/>
  <c r="L158" i="13" a="1"/>
  <c r="L158" i="13" s="1"/>
  <c r="L41" i="13" a="1"/>
  <c r="L41" i="13" s="1"/>
  <c r="L105" i="13" a="1"/>
  <c r="L105" i="13" s="1"/>
  <c r="L169" i="13" a="1"/>
  <c r="L169" i="13" s="1"/>
  <c r="L19" i="13" a="1"/>
  <c r="L19" i="13" s="1"/>
  <c r="L19" i="15" s="1"/>
  <c r="L10" i="13" a="1"/>
  <c r="L10" i="13" s="1"/>
  <c r="L74" i="13" a="1"/>
  <c r="L74" i="13" s="1"/>
  <c r="L162" i="13" a="1"/>
  <c r="L162" i="13" s="1"/>
  <c r="L226" i="13" a="1"/>
  <c r="L226" i="13" s="1"/>
  <c r="L226" i="15" s="1"/>
  <c r="L290" i="13" a="1"/>
  <c r="L290" i="13" s="1"/>
  <c r="L290" i="15" s="1"/>
  <c r="L354" i="13" a="1"/>
  <c r="L354" i="13" s="1"/>
  <c r="L418" i="13" a="1"/>
  <c r="L418" i="13" s="1"/>
  <c r="L482" i="13" a="1"/>
  <c r="L482" i="13" s="1"/>
  <c r="L546" i="13" a="1"/>
  <c r="L546" i="13" s="1"/>
  <c r="L610" i="13" a="1"/>
  <c r="L610" i="13" s="1"/>
  <c r="L674" i="13" a="1"/>
  <c r="L674" i="13" s="1"/>
  <c r="L738" i="13" a="1"/>
  <c r="L738" i="13" s="1"/>
  <c r="L365" i="13" a="1"/>
  <c r="L365" i="13" s="1"/>
  <c r="L429" i="13" a="1"/>
  <c r="L429" i="13" s="1"/>
  <c r="L493" i="13" a="1"/>
  <c r="L493" i="13" s="1"/>
  <c r="L557" i="13" a="1"/>
  <c r="L557" i="13" s="1"/>
  <c r="L621" i="13" a="1"/>
  <c r="L621" i="13" s="1"/>
  <c r="L685" i="13" a="1"/>
  <c r="L685" i="13" s="1"/>
  <c r="L749" i="13" a="1"/>
  <c r="L749" i="13" s="1"/>
  <c r="L640" i="13" a="1"/>
  <c r="L640" i="13" s="1"/>
  <c r="L53" i="13" a="1"/>
  <c r="L53" i="13" s="1"/>
  <c r="L117" i="13" a="1"/>
  <c r="L117" i="13" s="1"/>
  <c r="L181" i="13" a="1"/>
  <c r="L181" i="13" s="1"/>
  <c r="L245" i="13" a="1"/>
  <c r="L245" i="13" s="1"/>
  <c r="L309" i="13" a="1"/>
  <c r="L309" i="13" s="1"/>
  <c r="L32" i="13" a="1"/>
  <c r="L32" i="13" s="1"/>
  <c r="L96" i="13" a="1"/>
  <c r="L96" i="13" s="1"/>
  <c r="L160" i="13" a="1"/>
  <c r="L160" i="13" s="1"/>
  <c r="L224" i="13" a="1"/>
  <c r="L224" i="13" s="1"/>
  <c r="L224" i="15" s="1"/>
  <c r="L288" i="13" a="1"/>
  <c r="L288" i="13" s="1"/>
  <c r="L352" i="13" a="1"/>
  <c r="L352" i="13" s="1"/>
  <c r="L416" i="13" a="1"/>
  <c r="L416" i="13" s="1"/>
  <c r="L480" i="13" a="1"/>
  <c r="L480" i="13" s="1"/>
  <c r="L544" i="13" a="1"/>
  <c r="L544" i="13" s="1"/>
  <c r="L27" i="13" a="1"/>
  <c r="L27" i="13" s="1"/>
  <c r="L51" i="13" a="1"/>
  <c r="L51" i="13" s="1"/>
  <c r="L115" i="13" a="1"/>
  <c r="L115" i="13" s="1"/>
  <c r="L179" i="13" a="1"/>
  <c r="L179" i="13" s="1"/>
  <c r="L243" i="13" a="1"/>
  <c r="L243" i="13" s="1"/>
  <c r="L307" i="13" a="1"/>
  <c r="L307" i="13" s="1"/>
  <c r="L371" i="13" a="1"/>
  <c r="L371" i="13" s="1"/>
  <c r="L435" i="13" a="1"/>
  <c r="L435" i="13" s="1"/>
  <c r="L499" i="13" a="1"/>
  <c r="L499" i="13" s="1"/>
  <c r="L563" i="13" a="1"/>
  <c r="L563" i="13" s="1"/>
  <c r="L254" i="13" a="1"/>
  <c r="L254" i="13" s="1"/>
  <c r="L254" i="15" s="1"/>
  <c r="L278" i="13" a="1"/>
  <c r="L278" i="13" s="1"/>
  <c r="L342" i="13" a="1"/>
  <c r="L342" i="13" s="1"/>
  <c r="L406" i="13" a="1"/>
  <c r="L406" i="13" s="1"/>
  <c r="L470" i="13" a="1"/>
  <c r="L470" i="13" s="1"/>
  <c r="L534" i="13" a="1"/>
  <c r="L534" i="13" s="1"/>
  <c r="L598" i="13" a="1"/>
  <c r="L598" i="13" s="1"/>
  <c r="L65" i="13" a="1"/>
  <c r="L65" i="13" s="1"/>
  <c r="L129" i="13" a="1"/>
  <c r="L129" i="13" s="1"/>
  <c r="L129" i="15" s="1"/>
  <c r="L193" i="13" a="1"/>
  <c r="L193" i="13" s="1"/>
  <c r="L6" i="13" a="1"/>
  <c r="L6" i="13" s="1"/>
  <c r="L102" i="13" a="1"/>
  <c r="L102" i="13" s="1"/>
  <c r="L22" i="13" a="1"/>
  <c r="L22" i="13" s="1"/>
  <c r="L34" i="13" a="1"/>
  <c r="L34" i="13" s="1"/>
  <c r="L98" i="13" a="1"/>
  <c r="L98" i="13" s="1"/>
  <c r="L186" i="13" a="1"/>
  <c r="L186" i="13" s="1"/>
  <c r="L250" i="13" a="1"/>
  <c r="L250" i="13" s="1"/>
  <c r="L314" i="13" a="1"/>
  <c r="L314" i="13" s="1"/>
  <c r="L378" i="13" a="1"/>
  <c r="L378" i="13" s="1"/>
  <c r="L378" i="15" s="1"/>
  <c r="L442" i="13" a="1"/>
  <c r="L442" i="13" s="1"/>
  <c r="L506" i="13" a="1"/>
  <c r="L506" i="13" s="1"/>
  <c r="L570" i="13" a="1"/>
  <c r="L570" i="13" s="1"/>
  <c r="L634" i="13" a="1"/>
  <c r="L634" i="13" s="1"/>
  <c r="L634" i="15" s="1"/>
  <c r="L698" i="13" a="1"/>
  <c r="L698" i="13" s="1"/>
  <c r="L762" i="13" a="1"/>
  <c r="L762" i="13" s="1"/>
  <c r="L389" i="13" a="1"/>
  <c r="L389" i="13" s="1"/>
  <c r="L453" i="13" a="1"/>
  <c r="L453" i="13" s="1"/>
  <c r="L517" i="13" a="1"/>
  <c r="L517" i="13" s="1"/>
  <c r="L581" i="13" a="1"/>
  <c r="L581" i="13" s="1"/>
  <c r="L645" i="13" a="1"/>
  <c r="L645" i="13" s="1"/>
  <c r="L709" i="13" a="1"/>
  <c r="L709" i="13" s="1"/>
  <c r="L773" i="13" a="1"/>
  <c r="L773" i="13" s="1"/>
  <c r="L600" i="13" a="1"/>
  <c r="L600" i="13" s="1"/>
  <c r="L13" i="13" a="1"/>
  <c r="L13" i="13" s="1"/>
  <c r="L77" i="13" a="1"/>
  <c r="L77" i="13" s="1"/>
  <c r="L141" i="13" a="1"/>
  <c r="L141" i="13" s="1"/>
  <c r="L205" i="13" a="1"/>
  <c r="L205" i="13" s="1"/>
  <c r="L269" i="13" a="1"/>
  <c r="L269" i="13" s="1"/>
  <c r="L333" i="13" a="1"/>
  <c r="L333" i="13" s="1"/>
  <c r="L56" i="13" a="1"/>
  <c r="L56" i="13" s="1"/>
  <c r="L120" i="13" a="1"/>
  <c r="L120" i="13" s="1"/>
  <c r="L184" i="13" a="1"/>
  <c r="L184" i="13" s="1"/>
  <c r="L248" i="13" a="1"/>
  <c r="L248" i="13" s="1"/>
  <c r="L312" i="13" a="1"/>
  <c r="L312" i="13" s="1"/>
  <c r="L376" i="13" a="1"/>
  <c r="L376" i="13" s="1"/>
  <c r="L440" i="13" a="1"/>
  <c r="L440" i="13" s="1"/>
  <c r="L504" i="13" a="1"/>
  <c r="L504" i="13" s="1"/>
  <c r="L568" i="13" a="1"/>
  <c r="L568" i="13" s="1"/>
  <c r="L75" i="13" a="1"/>
  <c r="L75" i="13" s="1"/>
  <c r="L139" i="13" a="1"/>
  <c r="L139" i="13" s="1"/>
  <c r="L203" i="13" a="1"/>
  <c r="L203" i="13" s="1"/>
  <c r="L267" i="13" a="1"/>
  <c r="L267" i="13" s="1"/>
  <c r="L267" i="15" s="1"/>
  <c r="L331" i="13" a="1"/>
  <c r="L331" i="13" s="1"/>
  <c r="L395" i="13" a="1"/>
  <c r="L395" i="13" s="1"/>
  <c r="L459" i="13" a="1"/>
  <c r="L459" i="13" s="1"/>
  <c r="L523" i="13" a="1"/>
  <c r="L523" i="13" s="1"/>
  <c r="L587" i="13" a="1"/>
  <c r="L587" i="13" s="1"/>
  <c r="L70" i="13" a="1"/>
  <c r="L70" i="13" s="1"/>
  <c r="L206" i="13" a="1"/>
  <c r="L206" i="13" s="1"/>
  <c r="L302" i="13" a="1"/>
  <c r="L302" i="13" s="1"/>
  <c r="L366" i="13" a="1"/>
  <c r="L366" i="13" s="1"/>
  <c r="L430" i="13" a="1"/>
  <c r="L430" i="13" s="1"/>
  <c r="L494" i="13" a="1"/>
  <c r="L494" i="13" s="1"/>
  <c r="L558" i="13" a="1"/>
  <c r="L558" i="13" s="1"/>
  <c r="L37" i="13" a="1"/>
  <c r="L37" i="13" s="1"/>
  <c r="L101" i="13" a="1"/>
  <c r="L101" i="13" s="1"/>
  <c r="L165" i="13" a="1"/>
  <c r="L165" i="13" s="1"/>
  <c r="L229" i="13" a="1"/>
  <c r="L229" i="13" s="1"/>
  <c r="L293" i="13" a="1"/>
  <c r="L293" i="13" s="1"/>
  <c r="L16" i="13" a="1"/>
  <c r="L16" i="13" s="1"/>
  <c r="L80" i="13" a="1"/>
  <c r="L80" i="13" s="1"/>
  <c r="L144" i="13" a="1"/>
  <c r="L144" i="13" s="1"/>
  <c r="L144" i="15" s="1"/>
  <c r="L208" i="13" a="1"/>
  <c r="L208" i="13" s="1"/>
  <c r="L272" i="13" a="1"/>
  <c r="L272" i="13" s="1"/>
  <c r="L336" i="13" a="1"/>
  <c r="L336" i="13" s="1"/>
  <c r="L400" i="13" a="1"/>
  <c r="L400" i="13" s="1"/>
  <c r="L464" i="13" a="1"/>
  <c r="L464" i="13" s="1"/>
  <c r="L528" i="13" a="1"/>
  <c r="L528" i="13" s="1"/>
  <c r="L592" i="13" a="1"/>
  <c r="L592" i="13" s="1"/>
  <c r="L35" i="13" a="1"/>
  <c r="L35" i="13" s="1"/>
  <c r="L99" i="13" a="1"/>
  <c r="L99" i="13" s="1"/>
  <c r="L163" i="13" a="1"/>
  <c r="L163" i="13" s="1"/>
  <c r="L227" i="13" a="1"/>
  <c r="L227" i="13" s="1"/>
  <c r="L291" i="13" a="1"/>
  <c r="L291" i="13" s="1"/>
  <c r="L355" i="13" a="1"/>
  <c r="L355" i="13" s="1"/>
  <c r="L419" i="13" a="1"/>
  <c r="L419" i="13" s="1"/>
  <c r="L483" i="13" a="1"/>
  <c r="L483" i="13" s="1"/>
  <c r="L547" i="13" a="1"/>
  <c r="L547" i="13" s="1"/>
  <c r="L94" i="13" a="1"/>
  <c r="L94" i="13" s="1"/>
  <c r="L230" i="13" a="1"/>
  <c r="L230" i="13" s="1"/>
  <c r="L262" i="13" a="1"/>
  <c r="L262" i="13" s="1"/>
  <c r="L326" i="13" a="1"/>
  <c r="L326" i="13" s="1"/>
  <c r="L390" i="13" a="1"/>
  <c r="L390" i="13" s="1"/>
  <c r="L454" i="13" a="1"/>
  <c r="L454" i="13" s="1"/>
  <c r="L518" i="13" a="1"/>
  <c r="L518" i="13" s="1"/>
  <c r="L582" i="13" a="1"/>
  <c r="L582" i="13" s="1"/>
  <c r="L61" i="13" a="1"/>
  <c r="L61" i="13" s="1"/>
  <c r="L125" i="13" a="1"/>
  <c r="L125" i="13" s="1"/>
  <c r="L189" i="13" a="1"/>
  <c r="L189" i="13" s="1"/>
  <c r="L189" i="15" s="1"/>
  <c r="L253" i="13" a="1"/>
  <c r="L253" i="13" s="1"/>
  <c r="L317" i="13" a="1"/>
  <c r="L317" i="13" s="1"/>
  <c r="L40" i="13" a="1"/>
  <c r="L40" i="13" s="1"/>
  <c r="L104" i="13" a="1"/>
  <c r="L104" i="13" s="1"/>
  <c r="L168" i="13" a="1"/>
  <c r="L168" i="13" s="1"/>
  <c r="L232" i="13" a="1"/>
  <c r="L232" i="13" s="1"/>
  <c r="L296" i="13" a="1"/>
  <c r="L296" i="13" s="1"/>
  <c r="L360" i="13" a="1"/>
  <c r="L360" i="13" s="1"/>
  <c r="L424" i="13" a="1"/>
  <c r="L424" i="13" s="1"/>
  <c r="L488" i="13" a="1"/>
  <c r="L488" i="13" s="1"/>
  <c r="L552" i="13" a="1"/>
  <c r="L552" i="13" s="1"/>
  <c r="L59" i="13" a="1"/>
  <c r="L59" i="13" s="1"/>
  <c r="L123" i="13" a="1"/>
  <c r="L123" i="13" s="1"/>
  <c r="L187" i="13" a="1"/>
  <c r="L187" i="13" s="1"/>
  <c r="L187" i="15" s="1"/>
  <c r="L251" i="13" a="1"/>
  <c r="L251" i="13" s="1"/>
  <c r="L315" i="13" a="1"/>
  <c r="L315" i="13" s="1"/>
  <c r="L379" i="13" a="1"/>
  <c r="L379" i="13" s="1"/>
  <c r="L443" i="13" a="1"/>
  <c r="L443" i="13" s="1"/>
  <c r="L507" i="13" a="1"/>
  <c r="L507" i="13" s="1"/>
  <c r="L571" i="13" a="1"/>
  <c r="L571" i="13" s="1"/>
  <c r="L118" i="13" a="1"/>
  <c r="L118" i="13" s="1"/>
  <c r="L286" i="13" a="1"/>
  <c r="L286" i="13" s="1"/>
  <c r="L286" i="15" s="1"/>
  <c r="L350" i="13" a="1"/>
  <c r="L350" i="13" s="1"/>
  <c r="L21" i="13" a="1"/>
  <c r="L21" i="13" s="1"/>
  <c r="L85" i="13" a="1"/>
  <c r="L85" i="13" s="1"/>
  <c r="L149" i="13" a="1"/>
  <c r="L149" i="13" s="1"/>
  <c r="L213" i="13" a="1"/>
  <c r="L213" i="13" s="1"/>
  <c r="L277" i="13" a="1"/>
  <c r="L277" i="13" s="1"/>
  <c r="L64" i="13" a="1"/>
  <c r="L64" i="13" s="1"/>
  <c r="L128" i="13" a="1"/>
  <c r="L128" i="13" s="1"/>
  <c r="L192" i="13" a="1"/>
  <c r="L192" i="13" s="1"/>
  <c r="L256" i="13" a="1"/>
  <c r="L256" i="13" s="1"/>
  <c r="L320" i="13" a="1"/>
  <c r="L320" i="13" s="1"/>
  <c r="L384" i="13" a="1"/>
  <c r="L384" i="13" s="1"/>
  <c r="L448" i="13" a="1"/>
  <c r="L448" i="13" s="1"/>
  <c r="L512" i="13" a="1"/>
  <c r="L512" i="13" s="1"/>
  <c r="L576" i="13" a="1"/>
  <c r="L576" i="13" s="1"/>
  <c r="L83" i="13" a="1"/>
  <c r="L83" i="13" s="1"/>
  <c r="L147" i="13" a="1"/>
  <c r="L147" i="13" s="1"/>
  <c r="L211" i="13" a="1"/>
  <c r="L211" i="13" s="1"/>
  <c r="L275" i="13" a="1"/>
  <c r="L275" i="13" s="1"/>
  <c r="L339" i="13" a="1"/>
  <c r="L339" i="13" s="1"/>
  <c r="L403" i="13" a="1"/>
  <c r="L403" i="13" s="1"/>
  <c r="L467" i="13" a="1"/>
  <c r="L467" i="13" s="1"/>
  <c r="L531" i="13" a="1"/>
  <c r="L531" i="13" s="1"/>
  <c r="L595" i="13" a="1"/>
  <c r="L595" i="13" s="1"/>
  <c r="L142" i="13" a="1"/>
  <c r="L142" i="13" s="1"/>
  <c r="L214" i="13" a="1"/>
  <c r="L214" i="13" s="1"/>
  <c r="L310" i="13" a="1"/>
  <c r="L310" i="13" s="1"/>
  <c r="L374" i="13" a="1"/>
  <c r="L374" i="13" s="1"/>
  <c r="L438" i="13" a="1"/>
  <c r="L438" i="13" s="1"/>
  <c r="L502" i="13" a="1"/>
  <c r="L502" i="13" s="1"/>
  <c r="L566" i="13" a="1"/>
  <c r="L566" i="13" s="1"/>
  <c r="L33" i="13" a="1"/>
  <c r="L33" i="13" s="1"/>
  <c r="L97" i="13" a="1"/>
  <c r="L97" i="13" s="1"/>
  <c r="L161" i="13" a="1"/>
  <c r="L161" i="13" s="1"/>
  <c r="L54" i="13" a="1"/>
  <c r="L54" i="13" s="1"/>
  <c r="L150" i="13" a="1"/>
  <c r="L150" i="13" s="1"/>
  <c r="L150" i="15" s="1"/>
  <c r="L246" i="13" a="1"/>
  <c r="L246" i="13" s="1"/>
  <c r="L66" i="13" a="1"/>
  <c r="L66" i="13" s="1"/>
  <c r="L130" i="13" a="1"/>
  <c r="L130" i="13" s="1"/>
  <c r="L154" i="13" a="1"/>
  <c r="L154" i="13" s="1"/>
  <c r="L218" i="13" a="1"/>
  <c r="L218" i="13" s="1"/>
  <c r="L282" i="13" a="1"/>
  <c r="L282" i="13" s="1"/>
  <c r="L346" i="13" a="1"/>
  <c r="L346" i="13" s="1"/>
  <c r="L410" i="13" a="1"/>
  <c r="L410" i="13" s="1"/>
  <c r="L474" i="13" a="1"/>
  <c r="L474" i="13" s="1"/>
  <c r="L538" i="13" a="1"/>
  <c r="L538" i="13" s="1"/>
  <c r="L602" i="13" a="1"/>
  <c r="L602" i="13" s="1"/>
  <c r="L666" i="13" a="1"/>
  <c r="L666" i="13" s="1"/>
  <c r="L730" i="13" a="1"/>
  <c r="L730" i="13" s="1"/>
  <c r="L357" i="13" a="1"/>
  <c r="L357" i="13" s="1"/>
  <c r="L421" i="13" a="1"/>
  <c r="L421" i="13" s="1"/>
  <c r="L421" i="15" s="1"/>
  <c r="L485" i="13" a="1"/>
  <c r="L485" i="13" s="1"/>
  <c r="L549" i="13" a="1"/>
  <c r="L549" i="13" s="1"/>
  <c r="L613" i="13" a="1"/>
  <c r="L613" i="13" s="1"/>
  <c r="L677" i="13" a="1"/>
  <c r="L677" i="13" s="1"/>
  <c r="L166" i="13" a="1"/>
  <c r="L166" i="13" s="1"/>
  <c r="L166" i="15" s="1"/>
  <c r="L45" i="13" a="1"/>
  <c r="L45" i="13" s="1"/>
  <c r="L109" i="13" a="1"/>
  <c r="L109" i="13" s="1"/>
  <c r="L173" i="13" a="1"/>
  <c r="L173" i="13" s="1"/>
  <c r="L237" i="13" a="1"/>
  <c r="L237" i="13" s="1"/>
  <c r="L301" i="13" a="1"/>
  <c r="L301" i="13" s="1"/>
  <c r="L301" i="15" s="1"/>
  <c r="L24" i="13" a="1"/>
  <c r="L24" i="13" s="1"/>
  <c r="L88" i="13" a="1"/>
  <c r="L88" i="13" s="1"/>
  <c r="L152" i="13" a="1"/>
  <c r="L152" i="13" s="1"/>
  <c r="L152" i="15" s="1"/>
  <c r="L216" i="13" a="1"/>
  <c r="L216" i="13" s="1"/>
  <c r="L280" i="13" a="1"/>
  <c r="L280" i="13" s="1"/>
  <c r="L344" i="13" a="1"/>
  <c r="L344" i="13" s="1"/>
  <c r="L408" i="13" a="1"/>
  <c r="L408" i="13" s="1"/>
  <c r="L472" i="13" a="1"/>
  <c r="L472" i="13" s="1"/>
  <c r="L536" i="13" a="1"/>
  <c r="L536" i="13" s="1"/>
  <c r="L11" i="13" a="1"/>
  <c r="L11" i="13" s="1"/>
  <c r="L43" i="13" a="1"/>
  <c r="L43" i="13" s="1"/>
  <c r="L107" i="13" a="1"/>
  <c r="L107" i="13" s="1"/>
  <c r="L171" i="13" a="1"/>
  <c r="L171" i="13" s="1"/>
  <c r="L235" i="13" a="1"/>
  <c r="L235" i="13" s="1"/>
  <c r="L299" i="13" a="1"/>
  <c r="L299" i="13" s="1"/>
  <c r="L363" i="13" a="1"/>
  <c r="L363" i="13" s="1"/>
  <c r="L427" i="13" a="1"/>
  <c r="L427" i="13" s="1"/>
  <c r="L491" i="13" a="1"/>
  <c r="L491" i="13" s="1"/>
  <c r="L555" i="13" a="1"/>
  <c r="L555" i="13" s="1"/>
  <c r="L238" i="13" a="1"/>
  <c r="L238" i="13" s="1"/>
  <c r="L270" i="13" a="1"/>
  <c r="L270" i="13" s="1"/>
  <c r="L334" i="13" a="1"/>
  <c r="L334" i="13" s="1"/>
  <c r="L398" i="13" a="1"/>
  <c r="L398" i="13" s="1"/>
  <c r="L462" i="13" a="1"/>
  <c r="L462" i="13" s="1"/>
  <c r="L526" i="13" a="1"/>
  <c r="L526" i="13" s="1"/>
  <c r="L590" i="13" a="1"/>
  <c r="L590" i="13" s="1"/>
  <c r="L542" i="13" a="1"/>
  <c r="L542" i="13" s="1"/>
  <c r="L38" i="13" a="1"/>
  <c r="L38" i="13" s="1"/>
  <c r="L57" i="13" a="1"/>
  <c r="L57" i="13" s="1"/>
  <c r="L185" i="13" a="1"/>
  <c r="L185" i="13" s="1"/>
  <c r="L90" i="13" a="1"/>
  <c r="L90" i="13" s="1"/>
  <c r="L178" i="13" a="1"/>
  <c r="L178" i="13" s="1"/>
  <c r="L306" i="13" a="1"/>
  <c r="L306" i="13" s="1"/>
  <c r="L434" i="13" a="1"/>
  <c r="L434" i="13" s="1"/>
  <c r="L562" i="13" a="1"/>
  <c r="L562" i="13" s="1"/>
  <c r="L690" i="13" a="1"/>
  <c r="L690" i="13" s="1"/>
  <c r="L445" i="13" a="1"/>
  <c r="L445" i="13" s="1"/>
  <c r="L573" i="13" a="1"/>
  <c r="L573" i="13" s="1"/>
  <c r="L701" i="13" a="1"/>
  <c r="L701" i="13" s="1"/>
  <c r="L741" i="13" a="1"/>
  <c r="L741" i="13" s="1"/>
  <c r="L672" i="13" a="1"/>
  <c r="L672" i="13" s="1"/>
  <c r="L672" i="15" s="1"/>
  <c r="L696" i="13" a="1"/>
  <c r="L696" i="13" s="1"/>
  <c r="L720" i="13" a="1"/>
  <c r="L720" i="13" s="1"/>
  <c r="L768" i="13" a="1"/>
  <c r="L768" i="13" s="1"/>
  <c r="L832" i="13" a="1"/>
  <c r="L832" i="13" s="1"/>
  <c r="L896" i="13" a="1"/>
  <c r="L896" i="13" s="1"/>
  <c r="L960" i="13" a="1"/>
  <c r="L960" i="13" s="1"/>
  <c r="L1024" i="13" a="1"/>
  <c r="L1024" i="13" s="1"/>
  <c r="L619" i="13" a="1"/>
  <c r="L619" i="13" s="1"/>
  <c r="L683" i="13" a="1"/>
  <c r="L683" i="13" s="1"/>
  <c r="L747" i="13" a="1"/>
  <c r="L747" i="13" s="1"/>
  <c r="L811" i="13" a="1"/>
  <c r="L811" i="13" s="1"/>
  <c r="L875" i="13" a="1"/>
  <c r="L875" i="13" s="1"/>
  <c r="L939" i="13" a="1"/>
  <c r="L939" i="13" s="1"/>
  <c r="L1003" i="13" a="1"/>
  <c r="L1003" i="13" s="1"/>
  <c r="L1067" i="13" a="1"/>
  <c r="L1067" i="13" s="1"/>
  <c r="L670" i="13" a="1"/>
  <c r="L670" i="13" s="1"/>
  <c r="L734" i="13" a="1"/>
  <c r="L734" i="13" s="1"/>
  <c r="L798" i="13" a="1"/>
  <c r="L798" i="13" s="1"/>
  <c r="L862" i="13" a="1"/>
  <c r="L862" i="13" s="1"/>
  <c r="L926" i="13" a="1"/>
  <c r="L926" i="13" s="1"/>
  <c r="L990" i="13" a="1"/>
  <c r="L990" i="13" s="1"/>
  <c r="L1054" i="13" a="1"/>
  <c r="L1054" i="13" s="1"/>
  <c r="L281" i="13" a="1"/>
  <c r="L281" i="13" s="1"/>
  <c r="L345" i="13" a="1"/>
  <c r="L345" i="13" s="1"/>
  <c r="L409" i="13" a="1"/>
  <c r="L409" i="13" s="1"/>
  <c r="L473" i="13" a="1"/>
  <c r="L473" i="13" s="1"/>
  <c r="L537" i="13" a="1"/>
  <c r="L537" i="13" s="1"/>
  <c r="L601" i="13" a="1"/>
  <c r="L601" i="13" s="1"/>
  <c r="L665" i="13" a="1"/>
  <c r="L665" i="13" s="1"/>
  <c r="L729" i="13" a="1"/>
  <c r="L729" i="13" s="1"/>
  <c r="L793" i="13" a="1"/>
  <c r="L793" i="13" s="1"/>
  <c r="L857" i="13" a="1"/>
  <c r="L857" i="13" s="1"/>
  <c r="L921" i="13" a="1"/>
  <c r="L921" i="13" s="1"/>
  <c r="L985" i="13" a="1"/>
  <c r="L985" i="13" s="1"/>
  <c r="L1049" i="13" a="1"/>
  <c r="L1049" i="13" s="1"/>
  <c r="L4" i="13" a="1"/>
  <c r="L4" i="13" s="1"/>
  <c r="L68" i="13" a="1"/>
  <c r="L68" i="13" s="1"/>
  <c r="L68" i="15" s="1"/>
  <c r="L132" i="13" a="1"/>
  <c r="L132" i="13" s="1"/>
  <c r="L196" i="13" a="1"/>
  <c r="L196" i="13" s="1"/>
  <c r="L196" i="15" s="1"/>
  <c r="L260" i="13" a="1"/>
  <c r="L260" i="13" s="1"/>
  <c r="L324" i="13" a="1"/>
  <c r="L324" i="13" s="1"/>
  <c r="L388" i="13" a="1"/>
  <c r="L388" i="13" s="1"/>
  <c r="L452" i="13" a="1"/>
  <c r="L452" i="13" s="1"/>
  <c r="L516" i="13" a="1"/>
  <c r="L516" i="13" s="1"/>
  <c r="L580" i="13" a="1"/>
  <c r="L580" i="13" s="1"/>
  <c r="L644" i="13" a="1"/>
  <c r="L644" i="13" s="1"/>
  <c r="L708" i="13" a="1"/>
  <c r="L708" i="13" s="1"/>
  <c r="L772" i="13" a="1"/>
  <c r="L772" i="13" s="1"/>
  <c r="L31" i="13" a="1"/>
  <c r="L31" i="13" s="1"/>
  <c r="L95" i="13" a="1"/>
  <c r="L95" i="13" s="1"/>
  <c r="L159" i="13" a="1"/>
  <c r="L159" i="13" s="1"/>
  <c r="L159" i="15" s="1"/>
  <c r="L223" i="13" a="1"/>
  <c r="L223" i="13" s="1"/>
  <c r="L287" i="13" a="1"/>
  <c r="L287" i="13" s="1"/>
  <c r="L351" i="13" a="1"/>
  <c r="L351" i="13" s="1"/>
  <c r="L415" i="13" a="1"/>
  <c r="L415" i="13" s="1"/>
  <c r="L479" i="13" a="1"/>
  <c r="L479" i="13" s="1"/>
  <c r="L543" i="13" a="1"/>
  <c r="L543" i="13" s="1"/>
  <c r="L607" i="13" a="1"/>
  <c r="L607" i="13" s="1"/>
  <c r="L671" i="13" a="1"/>
  <c r="L671" i="13" s="1"/>
  <c r="L735" i="13" a="1"/>
  <c r="L735" i="13" s="1"/>
  <c r="L797" i="13" a="1"/>
  <c r="L797" i="13" s="1"/>
  <c r="L861" i="13" a="1"/>
  <c r="L861" i="13" s="1"/>
  <c r="L925" i="13" a="1"/>
  <c r="L925" i="13" s="1"/>
  <c r="L989" i="13" a="1"/>
  <c r="L989" i="13" s="1"/>
  <c r="L1053" i="13" a="1"/>
  <c r="L1053" i="13" s="1"/>
  <c r="L1117" i="13" a="1"/>
  <c r="L1117" i="13" s="1"/>
  <c r="L1181" i="13" a="1"/>
  <c r="L1181" i="13" s="1"/>
  <c r="L1245" i="13" a="1"/>
  <c r="L1245" i="13" s="1"/>
  <c r="L1309" i="13" a="1"/>
  <c r="L1309" i="13" s="1"/>
  <c r="L1373" i="13" a="1"/>
  <c r="L1373" i="13" s="1"/>
  <c r="L1437" i="13" a="1"/>
  <c r="L1437" i="13" s="1"/>
  <c r="L1128" i="13" a="1"/>
  <c r="L1128" i="13" s="1"/>
  <c r="L1192" i="13" a="1"/>
  <c r="L1192" i="13" s="1"/>
  <c r="L1256" i="13" a="1"/>
  <c r="L1256" i="13" s="1"/>
  <c r="L1320" i="13" a="1"/>
  <c r="L1320" i="13" s="1"/>
  <c r="L1384" i="13" a="1"/>
  <c r="L1384" i="13" s="1"/>
  <c r="L1147" i="13" a="1"/>
  <c r="L1147" i="13" s="1"/>
  <c r="L1211" i="13" a="1"/>
  <c r="L1211" i="13" s="1"/>
  <c r="L1275" i="13" a="1"/>
  <c r="L1275" i="13" s="1"/>
  <c r="L1339" i="13" a="1"/>
  <c r="L1339" i="13" s="1"/>
  <c r="L1403" i="13" a="1"/>
  <c r="L1403" i="13" s="1"/>
  <c r="L1134" i="13" a="1"/>
  <c r="L1134" i="13" s="1"/>
  <c r="L1198" i="13" a="1"/>
  <c r="L1198" i="13" s="1"/>
  <c r="L86" i="13" a="1"/>
  <c r="L86" i="13" s="1"/>
  <c r="L25" i="13" a="1"/>
  <c r="L25" i="13" s="1"/>
  <c r="L153" i="13" a="1"/>
  <c r="L153" i="13" s="1"/>
  <c r="L58" i="13" a="1"/>
  <c r="L58" i="13" s="1"/>
  <c r="L146" i="13" a="1"/>
  <c r="L146" i="13" s="1"/>
  <c r="L274" i="13" a="1"/>
  <c r="L274" i="13" s="1"/>
  <c r="L402" i="13" a="1"/>
  <c r="L402" i="13" s="1"/>
  <c r="L530" i="13" a="1"/>
  <c r="L530" i="13" s="1"/>
  <c r="L658" i="13" a="1"/>
  <c r="L658" i="13" s="1"/>
  <c r="L786" i="13" a="1"/>
  <c r="L786" i="13" s="1"/>
  <c r="L413" i="13" a="1"/>
  <c r="L413" i="13" s="1"/>
  <c r="L541" i="13" a="1"/>
  <c r="L541" i="13" s="1"/>
  <c r="L669" i="13" a="1"/>
  <c r="L669" i="13" s="1"/>
  <c r="L781" i="13" a="1"/>
  <c r="L781" i="13" s="1"/>
  <c r="L648" i="13" a="1"/>
  <c r="L648" i="13" s="1"/>
  <c r="L792" i="13" a="1"/>
  <c r="L792" i="13" s="1"/>
  <c r="L856" i="13" a="1"/>
  <c r="L856" i="13" s="1"/>
  <c r="L920" i="13" a="1"/>
  <c r="L920" i="13" s="1"/>
  <c r="L984" i="13" a="1"/>
  <c r="L984" i="13" s="1"/>
  <c r="L1048" i="13" a="1"/>
  <c r="L1048" i="13" s="1"/>
  <c r="L643" i="13" a="1"/>
  <c r="L643" i="13" s="1"/>
  <c r="L707" i="13" a="1"/>
  <c r="L707" i="13" s="1"/>
  <c r="L771" i="13" a="1"/>
  <c r="L771" i="13" s="1"/>
  <c r="L835" i="13" a="1"/>
  <c r="L835" i="13" s="1"/>
  <c r="L899" i="13" a="1"/>
  <c r="L899" i="13" s="1"/>
  <c r="L963" i="13" a="1"/>
  <c r="L963" i="13" s="1"/>
  <c r="L1027" i="13" a="1"/>
  <c r="L1027" i="13" s="1"/>
  <c r="L630" i="13" a="1"/>
  <c r="L630" i="13" s="1"/>
  <c r="L694" i="13" a="1"/>
  <c r="L694" i="13" s="1"/>
  <c r="L758" i="13" a="1"/>
  <c r="L758" i="13" s="1"/>
  <c r="L822" i="13" a="1"/>
  <c r="L822" i="13" s="1"/>
  <c r="L886" i="13" a="1"/>
  <c r="L886" i="13" s="1"/>
  <c r="L950" i="13" a="1"/>
  <c r="L950" i="13" s="1"/>
  <c r="L1014" i="13" a="1"/>
  <c r="L1014" i="13" s="1"/>
  <c r="L1078" i="13" a="1"/>
  <c r="L1078" i="13" s="1"/>
  <c r="L241" i="13" a="1"/>
  <c r="L241" i="13" s="1"/>
  <c r="L305" i="13" a="1"/>
  <c r="L305" i="13" s="1"/>
  <c r="L369" i="13" a="1"/>
  <c r="L369" i="13" s="1"/>
  <c r="L433" i="13" a="1"/>
  <c r="L433" i="13" s="1"/>
  <c r="L497" i="13" a="1"/>
  <c r="L497" i="13" s="1"/>
  <c r="L561" i="13" a="1"/>
  <c r="L561" i="13" s="1"/>
  <c r="L625" i="13" a="1"/>
  <c r="L625" i="13" s="1"/>
  <c r="L689" i="13" a="1"/>
  <c r="L689" i="13" s="1"/>
  <c r="L753" i="13" a="1"/>
  <c r="L753" i="13" s="1"/>
  <c r="L817" i="13" a="1"/>
  <c r="L817" i="13" s="1"/>
  <c r="L881" i="13" a="1"/>
  <c r="L881" i="13" s="1"/>
  <c r="L945" i="13" a="1"/>
  <c r="L945" i="13" s="1"/>
  <c r="L1009" i="13" a="1"/>
  <c r="L1009" i="13" s="1"/>
  <c r="L1073" i="13" a="1"/>
  <c r="L1073" i="13" s="1"/>
  <c r="L28" i="13" a="1"/>
  <c r="L28" i="13" s="1"/>
  <c r="L92" i="13" a="1"/>
  <c r="L92" i="13" s="1"/>
  <c r="L156" i="13" a="1"/>
  <c r="L156" i="13" s="1"/>
  <c r="L220" i="13" a="1"/>
  <c r="L220" i="13" s="1"/>
  <c r="L284" i="13" a="1"/>
  <c r="L284" i="13" s="1"/>
  <c r="L348" i="13" a="1"/>
  <c r="L348" i="13" s="1"/>
  <c r="L412" i="13" a="1"/>
  <c r="L412" i="13" s="1"/>
  <c r="L476" i="13" a="1"/>
  <c r="L476" i="13" s="1"/>
  <c r="L540" i="13" a="1"/>
  <c r="L540" i="13" s="1"/>
  <c r="L604" i="13" a="1"/>
  <c r="L604" i="13" s="1"/>
  <c r="L668" i="13" a="1"/>
  <c r="L668" i="13" s="1"/>
  <c r="L732" i="13" a="1"/>
  <c r="L732" i="13" s="1"/>
  <c r="L55" i="13" a="1"/>
  <c r="L55" i="13" s="1"/>
  <c r="L119" i="13" a="1"/>
  <c r="L119" i="13" s="1"/>
  <c r="L183" i="13" a="1"/>
  <c r="L183" i="13" s="1"/>
  <c r="L247" i="13" a="1"/>
  <c r="L247" i="13" s="1"/>
  <c r="L311" i="13" a="1"/>
  <c r="L311" i="13" s="1"/>
  <c r="L375" i="13" a="1"/>
  <c r="L375" i="13" s="1"/>
  <c r="L439" i="13" a="1"/>
  <c r="L439" i="13" s="1"/>
  <c r="L503" i="13" a="1"/>
  <c r="L503" i="13" s="1"/>
  <c r="L567" i="13" a="1"/>
  <c r="L567" i="13" s="1"/>
  <c r="L631" i="13" a="1"/>
  <c r="L631" i="13" s="1"/>
  <c r="L695" i="13" a="1"/>
  <c r="L695" i="13" s="1"/>
  <c r="L759" i="13" a="1"/>
  <c r="L759" i="13" s="1"/>
  <c r="L821" i="13" a="1"/>
  <c r="L821" i="13" s="1"/>
  <c r="L885" i="13" a="1"/>
  <c r="L885" i="13" s="1"/>
  <c r="L949" i="13" a="1"/>
  <c r="L949" i="13" s="1"/>
  <c r="L1013" i="13" a="1"/>
  <c r="L1013" i="13" s="1"/>
  <c r="L1077" i="13" a="1"/>
  <c r="L1077" i="13" s="1"/>
  <c r="L1141" i="13" a="1"/>
  <c r="L1141" i="13" s="1"/>
  <c r="L1205" i="13" a="1"/>
  <c r="L1205" i="13" s="1"/>
  <c r="L1269" i="13" a="1"/>
  <c r="L1269" i="13" s="1"/>
  <c r="L1333" i="13" a="1"/>
  <c r="L1333" i="13" s="1"/>
  <c r="L1397" i="13" a="1"/>
  <c r="L1397" i="13" s="1"/>
  <c r="L1152" i="13" a="1"/>
  <c r="L1152" i="13" s="1"/>
  <c r="L1216" i="13" a="1"/>
  <c r="L1216" i="13" s="1"/>
  <c r="L1280" i="13" a="1"/>
  <c r="L1280" i="13" s="1"/>
  <c r="L1344" i="13" a="1"/>
  <c r="L1344" i="13" s="1"/>
  <c r="L1408" i="13" a="1"/>
  <c r="L1408" i="13" s="1"/>
  <c r="L1107" i="13" a="1"/>
  <c r="L1107" i="13" s="1"/>
  <c r="L1171" i="13" a="1"/>
  <c r="L1171" i="13" s="1"/>
  <c r="L1235" i="13" a="1"/>
  <c r="L1235" i="13" s="1"/>
  <c r="L1299" i="13" a="1"/>
  <c r="L1299" i="13" s="1"/>
  <c r="L1363" i="13" a="1"/>
  <c r="L1363" i="13" s="1"/>
  <c r="L1094" i="13" a="1"/>
  <c r="L1094" i="13" s="1"/>
  <c r="L1158" i="13" a="1"/>
  <c r="L1158" i="13" s="1"/>
  <c r="L1222" i="13" a="1"/>
  <c r="L1222" i="13" s="1"/>
  <c r="L414" i="13" a="1"/>
  <c r="L414" i="13" s="1"/>
  <c r="L113" i="13" a="1"/>
  <c r="L113" i="13" s="1"/>
  <c r="L30" i="13" a="1"/>
  <c r="L30" i="13" s="1"/>
  <c r="L198" i="13" a="1"/>
  <c r="L198" i="13" s="1"/>
  <c r="L46" i="13" a="1"/>
  <c r="L46" i="13" s="1"/>
  <c r="L18" i="13" a="1"/>
  <c r="L18" i="13" s="1"/>
  <c r="L234" i="13" a="1"/>
  <c r="L234" i="13" s="1"/>
  <c r="L362" i="13" a="1"/>
  <c r="L362" i="13" s="1"/>
  <c r="L490" i="13" a="1"/>
  <c r="L490" i="13" s="1"/>
  <c r="L618" i="13" a="1"/>
  <c r="L618" i="13" s="1"/>
  <c r="L746" i="13" a="1"/>
  <c r="L746" i="13" s="1"/>
  <c r="L373" i="13" a="1"/>
  <c r="L373" i="13" s="1"/>
  <c r="L501" i="13" a="1"/>
  <c r="L501" i="13" s="1"/>
  <c r="L629" i="13" a="1"/>
  <c r="L629" i="13" s="1"/>
  <c r="L624" i="13" a="1"/>
  <c r="L624" i="13" s="1"/>
  <c r="L704" i="13" a="1"/>
  <c r="L704" i="13" s="1"/>
  <c r="L728" i="13" a="1"/>
  <c r="L728" i="13" s="1"/>
  <c r="L752" i="13" a="1"/>
  <c r="L752" i="13" s="1"/>
  <c r="L816" i="13" a="1"/>
  <c r="L816" i="13" s="1"/>
  <c r="L880" i="13" a="1"/>
  <c r="L880" i="13" s="1"/>
  <c r="L944" i="13" a="1"/>
  <c r="L944" i="13" s="1"/>
  <c r="L1008" i="13" a="1"/>
  <c r="L1008" i="13" s="1"/>
  <c r="L1072" i="13" a="1"/>
  <c r="L1072" i="13" s="1"/>
  <c r="L667" i="13" a="1"/>
  <c r="L667" i="13" s="1"/>
  <c r="L731" i="13" a="1"/>
  <c r="L731" i="13" s="1"/>
  <c r="L795" i="13" a="1"/>
  <c r="L795" i="13" s="1"/>
  <c r="L859" i="13" a="1"/>
  <c r="L859" i="13" s="1"/>
  <c r="L923" i="13" a="1"/>
  <c r="L923" i="13" s="1"/>
  <c r="L987" i="13" a="1"/>
  <c r="L987" i="13" s="1"/>
  <c r="L1051" i="13" a="1"/>
  <c r="L1051" i="13" s="1"/>
  <c r="L654" i="13" a="1"/>
  <c r="L654" i="13" s="1"/>
  <c r="L718" i="13" a="1"/>
  <c r="L718" i="13" s="1"/>
  <c r="L782" i="13" a="1"/>
  <c r="L782" i="13" s="1"/>
  <c r="L846" i="13" a="1"/>
  <c r="L846" i="13" s="1"/>
  <c r="L846" i="15" s="1"/>
  <c r="L910" i="13" a="1"/>
  <c r="L910" i="13" s="1"/>
  <c r="L974" i="13" a="1"/>
  <c r="L974" i="13" s="1"/>
  <c r="L1038" i="13" a="1"/>
  <c r="L1038" i="13" s="1"/>
  <c r="L265" i="13" a="1"/>
  <c r="L265" i="13" s="1"/>
  <c r="L329" i="13" a="1"/>
  <c r="L329" i="13" s="1"/>
  <c r="L393" i="13" a="1"/>
  <c r="L393" i="13" s="1"/>
  <c r="L457" i="13" a="1"/>
  <c r="L457" i="13" s="1"/>
  <c r="L521" i="13" a="1"/>
  <c r="L521" i="13" s="1"/>
  <c r="L585" i="13" a="1"/>
  <c r="L585" i="13" s="1"/>
  <c r="L649" i="13" a="1"/>
  <c r="L649" i="13" s="1"/>
  <c r="L713" i="13" a="1"/>
  <c r="L713" i="13" s="1"/>
  <c r="L713" i="15" s="1"/>
  <c r="L777" i="13" a="1"/>
  <c r="L777" i="13" s="1"/>
  <c r="L841" i="13" a="1"/>
  <c r="L841" i="13" s="1"/>
  <c r="L905" i="13" a="1"/>
  <c r="L905" i="13" s="1"/>
  <c r="L969" i="13" a="1"/>
  <c r="L969" i="13" s="1"/>
  <c r="L1033" i="13" a="1"/>
  <c r="L1033" i="13" s="1"/>
  <c r="L1097" i="13" a="1"/>
  <c r="L1097" i="13" s="1"/>
  <c r="L52" i="13" a="1"/>
  <c r="L52" i="13" s="1"/>
  <c r="L116" i="13" a="1"/>
  <c r="L116" i="13" s="1"/>
  <c r="L180" i="13" a="1"/>
  <c r="L180" i="13" s="1"/>
  <c r="L244" i="13" a="1"/>
  <c r="L244" i="13" s="1"/>
  <c r="L308" i="13" a="1"/>
  <c r="L308" i="13" s="1"/>
  <c r="L372" i="13" a="1"/>
  <c r="L372" i="13" s="1"/>
  <c r="L436" i="13" a="1"/>
  <c r="L436" i="13" s="1"/>
  <c r="L500" i="13" a="1"/>
  <c r="L500" i="13" s="1"/>
  <c r="L564" i="13" a="1"/>
  <c r="L564" i="13" s="1"/>
  <c r="L628" i="13" a="1"/>
  <c r="L628" i="13" s="1"/>
  <c r="L692" i="13" a="1"/>
  <c r="L692" i="13" s="1"/>
  <c r="L756" i="13" a="1"/>
  <c r="L756" i="13" s="1"/>
  <c r="L15" i="13" a="1"/>
  <c r="L15" i="13" s="1"/>
  <c r="L79" i="13" a="1"/>
  <c r="L79" i="13" s="1"/>
  <c r="L79" i="15" s="1"/>
  <c r="L143" i="13" a="1"/>
  <c r="L143" i="13" s="1"/>
  <c r="L207" i="13" a="1"/>
  <c r="L207" i="13" s="1"/>
  <c r="L271" i="13" a="1"/>
  <c r="L271" i="13" s="1"/>
  <c r="L335" i="13" a="1"/>
  <c r="L335" i="13" s="1"/>
  <c r="L399" i="13" a="1"/>
  <c r="L399" i="13" s="1"/>
  <c r="L463" i="13" a="1"/>
  <c r="L463" i="13" s="1"/>
  <c r="L527" i="13" a="1"/>
  <c r="L527" i="13" s="1"/>
  <c r="L591" i="13" a="1"/>
  <c r="L591" i="13" s="1"/>
  <c r="L655" i="13" a="1"/>
  <c r="L655" i="13" s="1"/>
  <c r="L719" i="13" a="1"/>
  <c r="L719" i="13" s="1"/>
  <c r="L783" i="13" a="1"/>
  <c r="L783" i="13" s="1"/>
  <c r="L845" i="13" a="1"/>
  <c r="L845" i="13" s="1"/>
  <c r="L909" i="13" a="1"/>
  <c r="L909" i="13" s="1"/>
  <c r="L973" i="13" a="1"/>
  <c r="L973" i="13" s="1"/>
  <c r="L1037" i="13" a="1"/>
  <c r="L1037" i="13" s="1"/>
  <c r="L1101" i="13" a="1"/>
  <c r="L1101" i="13" s="1"/>
  <c r="L1165" i="13" a="1"/>
  <c r="L1165" i="13" s="1"/>
  <c r="L1229" i="13" a="1"/>
  <c r="L1229" i="13" s="1"/>
  <c r="L1293" i="13" a="1"/>
  <c r="L1293" i="13" s="1"/>
  <c r="L1357" i="13" a="1"/>
  <c r="L1357" i="13" s="1"/>
  <c r="L1421" i="13" a="1"/>
  <c r="L1421" i="13" s="1"/>
  <c r="L1088" i="13" a="1"/>
  <c r="L1088" i="13" s="1"/>
  <c r="L1112" i="13" a="1"/>
  <c r="L1112" i="13" s="1"/>
  <c r="L1176" i="13" a="1"/>
  <c r="L1176" i="13" s="1"/>
  <c r="L1240" i="13" a="1"/>
  <c r="L1240" i="13" s="1"/>
  <c r="L1304" i="13" a="1"/>
  <c r="L1304" i="13" s="1"/>
  <c r="L1368" i="13" a="1"/>
  <c r="L1368" i="13" s="1"/>
  <c r="L1083" i="13" a="1"/>
  <c r="L1083" i="13" s="1"/>
  <c r="L1131" i="13" a="1"/>
  <c r="L1131" i="13" s="1"/>
  <c r="L1195" i="13" a="1"/>
  <c r="L1195" i="13" s="1"/>
  <c r="L1195" i="15" s="1"/>
  <c r="L1259" i="13" a="1"/>
  <c r="L1259" i="13" s="1"/>
  <c r="L1323" i="13" a="1"/>
  <c r="L1323" i="13" s="1"/>
  <c r="L1387" i="13" a="1"/>
  <c r="L1387" i="13" s="1"/>
  <c r="L1118" i="13" a="1"/>
  <c r="L1118" i="13" s="1"/>
  <c r="L1182" i="13" a="1"/>
  <c r="L1182" i="13" s="1"/>
  <c r="L606" i="13" a="1"/>
  <c r="L606" i="13" s="1"/>
  <c r="L110" i="13" a="1"/>
  <c r="L110" i="13" s="1"/>
  <c r="L73" i="13" a="1"/>
  <c r="L73" i="13" s="1"/>
  <c r="L73" i="15" s="1"/>
  <c r="L201" i="13" a="1"/>
  <c r="L201" i="13" s="1"/>
  <c r="L106" i="13" a="1"/>
  <c r="L106" i="13" s="1"/>
  <c r="L194" i="13" a="1"/>
  <c r="L194" i="13" s="1"/>
  <c r="L322" i="13" a="1"/>
  <c r="L322" i="13" s="1"/>
  <c r="L450" i="13" a="1"/>
  <c r="L450" i="13" s="1"/>
  <c r="L578" i="13" a="1"/>
  <c r="L578" i="13" s="1"/>
  <c r="L706" i="13" a="1"/>
  <c r="L706" i="13" s="1"/>
  <c r="L461" i="13" a="1"/>
  <c r="L461" i="13" s="1"/>
  <c r="L589" i="13" a="1"/>
  <c r="L589" i="13" s="1"/>
  <c r="L717" i="13" a="1"/>
  <c r="L717" i="13" s="1"/>
  <c r="L757" i="13" a="1"/>
  <c r="L757" i="13" s="1"/>
  <c r="L776" i="13" a="1"/>
  <c r="L776" i="13" s="1"/>
  <c r="L840" i="13" a="1"/>
  <c r="L840" i="13" s="1"/>
  <c r="L904" i="13" a="1"/>
  <c r="L904" i="13" s="1"/>
  <c r="L968" i="13" a="1"/>
  <c r="L968" i="13" s="1"/>
  <c r="L1032" i="13" a="1"/>
  <c r="L1032" i="13" s="1"/>
  <c r="L627" i="13" a="1"/>
  <c r="L627" i="13" s="1"/>
  <c r="L691" i="13" a="1"/>
  <c r="L691" i="13" s="1"/>
  <c r="L755" i="13" a="1"/>
  <c r="L755" i="13" s="1"/>
  <c r="L819" i="13" a="1"/>
  <c r="L819" i="13" s="1"/>
  <c r="L883" i="13" a="1"/>
  <c r="L883" i="13" s="1"/>
  <c r="L947" i="13" a="1"/>
  <c r="L947" i="13" s="1"/>
  <c r="L1011" i="13" a="1"/>
  <c r="L1011" i="13" s="1"/>
  <c r="L678" i="13" a="1"/>
  <c r="L678" i="13" s="1"/>
  <c r="L742" i="13" a="1"/>
  <c r="L742" i="13" s="1"/>
  <c r="L806" i="13" a="1"/>
  <c r="L806" i="13" s="1"/>
  <c r="L870" i="13" a="1"/>
  <c r="L870" i="13" s="1"/>
  <c r="L934" i="13" a="1"/>
  <c r="L934" i="13" s="1"/>
  <c r="L998" i="13" a="1"/>
  <c r="L998" i="13" s="1"/>
  <c r="L1062" i="13" a="1"/>
  <c r="L1062" i="13" s="1"/>
  <c r="L225" i="13" a="1"/>
  <c r="L225" i="13" s="1"/>
  <c r="L289" i="13" a="1"/>
  <c r="L289" i="13" s="1"/>
  <c r="L353" i="13" a="1"/>
  <c r="L353" i="13" s="1"/>
  <c r="L417" i="13" a="1"/>
  <c r="L417" i="13" s="1"/>
  <c r="L481" i="13" a="1"/>
  <c r="L481" i="13" s="1"/>
  <c r="L622" i="13" a="1"/>
  <c r="L622" i="13" s="1"/>
  <c r="L134" i="13" a="1"/>
  <c r="L134" i="13" s="1"/>
  <c r="L121" i="13" a="1"/>
  <c r="L121" i="13" s="1"/>
  <c r="L26" i="13" a="1"/>
  <c r="L26" i="13" s="1"/>
  <c r="L242" i="13" a="1"/>
  <c r="L242" i="13" s="1"/>
  <c r="L370" i="13" a="1"/>
  <c r="L370" i="13" s="1"/>
  <c r="L498" i="13" a="1"/>
  <c r="L498" i="13" s="1"/>
  <c r="L626" i="13" a="1"/>
  <c r="L626" i="13" s="1"/>
  <c r="L626" i="15" s="1"/>
  <c r="L754" i="13" a="1"/>
  <c r="L754" i="13" s="1"/>
  <c r="L381" i="13" a="1"/>
  <c r="L381" i="13" s="1"/>
  <c r="L509" i="13" a="1"/>
  <c r="L509" i="13" s="1"/>
  <c r="L637" i="13" a="1"/>
  <c r="L637" i="13" s="1"/>
  <c r="L656" i="13" a="1"/>
  <c r="L656" i="13" s="1"/>
  <c r="L800" i="13" a="1"/>
  <c r="L800" i="13" s="1"/>
  <c r="L864" i="13" a="1"/>
  <c r="L864" i="13" s="1"/>
  <c r="L928" i="13" a="1"/>
  <c r="L928" i="13" s="1"/>
  <c r="L992" i="13" a="1"/>
  <c r="L992" i="13" s="1"/>
  <c r="L1056" i="13" a="1"/>
  <c r="L1056" i="13" s="1"/>
  <c r="L651" i="13" a="1"/>
  <c r="L651" i="13" s="1"/>
  <c r="L715" i="13" a="1"/>
  <c r="L715" i="13" s="1"/>
  <c r="L779" i="13" a="1"/>
  <c r="L779" i="13" s="1"/>
  <c r="L843" i="13" a="1"/>
  <c r="L843" i="13" s="1"/>
  <c r="L907" i="13" a="1"/>
  <c r="L907" i="13" s="1"/>
  <c r="L971" i="13" a="1"/>
  <c r="L971" i="13" s="1"/>
  <c r="L1035" i="13" a="1"/>
  <c r="L1035" i="13" s="1"/>
  <c r="L638" i="13" a="1"/>
  <c r="L638" i="13" s="1"/>
  <c r="L702" i="13" a="1"/>
  <c r="L702" i="13" s="1"/>
  <c r="L766" i="13" a="1"/>
  <c r="L766" i="13" s="1"/>
  <c r="L830" i="13" a="1"/>
  <c r="L830" i="13" s="1"/>
  <c r="L830" i="15" s="1"/>
  <c r="L894" i="13" a="1"/>
  <c r="L894" i="13" s="1"/>
  <c r="L958" i="13" a="1"/>
  <c r="L958" i="13" s="1"/>
  <c r="L1022" i="13" a="1"/>
  <c r="L1022" i="13" s="1"/>
  <c r="L249" i="13" a="1"/>
  <c r="L249" i="13" s="1"/>
  <c r="L313" i="13" a="1"/>
  <c r="L313" i="13" s="1"/>
  <c r="L377" i="13" a="1"/>
  <c r="L377" i="13" s="1"/>
  <c r="L441" i="13" a="1"/>
  <c r="L441" i="13" s="1"/>
  <c r="L505" i="13" a="1"/>
  <c r="L505" i="13" s="1"/>
  <c r="L569" i="13" a="1"/>
  <c r="L569" i="13" s="1"/>
  <c r="L478" i="13" a="1"/>
  <c r="L478" i="13" s="1"/>
  <c r="L89" i="13" a="1"/>
  <c r="L89" i="13" s="1"/>
  <c r="L217" i="13" a="1"/>
  <c r="L217" i="13" s="1"/>
  <c r="L122" i="13" a="1"/>
  <c r="L122" i="13" s="1"/>
  <c r="L210" i="13" a="1"/>
  <c r="L210" i="13" s="1"/>
  <c r="L338" i="13" a="1"/>
  <c r="L338" i="13" s="1"/>
  <c r="L466" i="13" a="1"/>
  <c r="L466" i="13" s="1"/>
  <c r="L594" i="13" a="1"/>
  <c r="L594" i="13" s="1"/>
  <c r="L722" i="13" a="1"/>
  <c r="L722" i="13" s="1"/>
  <c r="L349" i="13" a="1"/>
  <c r="L349" i="13" s="1"/>
  <c r="L477" i="13" a="1"/>
  <c r="L477" i="13" s="1"/>
  <c r="L605" i="13" a="1"/>
  <c r="L605" i="13" s="1"/>
  <c r="L733" i="13" a="1"/>
  <c r="L733" i="13" s="1"/>
  <c r="L632" i="13" a="1"/>
  <c r="L632" i="13" s="1"/>
  <c r="L664" i="13" a="1"/>
  <c r="L664" i="13" s="1"/>
  <c r="L688" i="13" a="1"/>
  <c r="L688" i="13" s="1"/>
  <c r="L688" i="15" s="1"/>
  <c r="L712" i="13" a="1"/>
  <c r="L712" i="13" s="1"/>
  <c r="L736" i="13" a="1"/>
  <c r="L736" i="13" s="1"/>
  <c r="L736" i="15" s="1"/>
  <c r="L760" i="13" a="1"/>
  <c r="L760" i="13" s="1"/>
  <c r="L824" i="13" a="1"/>
  <c r="L824" i="13" s="1"/>
  <c r="L888" i="13" a="1"/>
  <c r="L888" i="13" s="1"/>
  <c r="L952" i="13" a="1"/>
  <c r="L952" i="13" s="1"/>
  <c r="L1016" i="13" a="1"/>
  <c r="L1016" i="13" s="1"/>
  <c r="L611" i="13" a="1"/>
  <c r="L611" i="13" s="1"/>
  <c r="L675" i="13" a="1"/>
  <c r="L675" i="13" s="1"/>
  <c r="L739" i="13" a="1"/>
  <c r="L739" i="13" s="1"/>
  <c r="L803" i="13" a="1"/>
  <c r="L803" i="13" s="1"/>
  <c r="L867" i="13" a="1"/>
  <c r="L867" i="13" s="1"/>
  <c r="L931" i="13" a="1"/>
  <c r="L931" i="13" s="1"/>
  <c r="L931" i="15" s="1"/>
  <c r="L995" i="13" a="1"/>
  <c r="L995" i="13" s="1"/>
  <c r="L1059" i="13" a="1"/>
  <c r="L1059" i="13" s="1"/>
  <c r="L662" i="13" a="1"/>
  <c r="L662" i="13" s="1"/>
  <c r="L726" i="13" a="1"/>
  <c r="L726" i="13" s="1"/>
  <c r="L790" i="13" a="1"/>
  <c r="L790" i="13" s="1"/>
  <c r="L854" i="13" a="1"/>
  <c r="L854" i="13" s="1"/>
  <c r="L918" i="13" a="1"/>
  <c r="L918" i="13" s="1"/>
  <c r="L982" i="13" a="1"/>
  <c r="L982" i="13" s="1"/>
  <c r="L1046" i="13" a="1"/>
  <c r="L1046" i="13" s="1"/>
  <c r="L273" i="13" a="1"/>
  <c r="L273" i="13" s="1"/>
  <c r="L337" i="13" a="1"/>
  <c r="L337" i="13" s="1"/>
  <c r="L401" i="13" a="1"/>
  <c r="L401" i="13" s="1"/>
  <c r="L465" i="13" a="1"/>
  <c r="L465" i="13" s="1"/>
  <c r="L529" i="13" a="1"/>
  <c r="L529" i="13" s="1"/>
  <c r="L593" i="13" a="1"/>
  <c r="L593" i="13" s="1"/>
  <c r="L657" i="13" a="1"/>
  <c r="L657" i="13" s="1"/>
  <c r="L721" i="13" a="1"/>
  <c r="L721" i="13" s="1"/>
  <c r="L785" i="13" a="1"/>
  <c r="L785" i="13" s="1"/>
  <c r="L849" i="13" a="1"/>
  <c r="L849" i="13" s="1"/>
  <c r="L913" i="13" a="1"/>
  <c r="L913" i="13" s="1"/>
  <c r="L977" i="13" a="1"/>
  <c r="L977" i="13" s="1"/>
  <c r="L1041" i="13" a="1"/>
  <c r="L1041" i="13" s="1"/>
  <c r="L60" i="13" a="1"/>
  <c r="L60" i="13" s="1"/>
  <c r="L60" i="15" s="1"/>
  <c r="L124" i="13" a="1"/>
  <c r="L124" i="13" s="1"/>
  <c r="L188" i="13" a="1"/>
  <c r="L188" i="13" s="1"/>
  <c r="L252" i="13" a="1"/>
  <c r="L252" i="13" s="1"/>
  <c r="L252" i="15" s="1"/>
  <c r="L316" i="13" a="1"/>
  <c r="L316" i="13" s="1"/>
  <c r="L380" i="13" a="1"/>
  <c r="L380" i="13" s="1"/>
  <c r="L444" i="13" a="1"/>
  <c r="L444" i="13" s="1"/>
  <c r="L508" i="13" a="1"/>
  <c r="L508" i="13" s="1"/>
  <c r="L572" i="13" a="1"/>
  <c r="L572" i="13" s="1"/>
  <c r="L636" i="13" a="1"/>
  <c r="L636" i="13" s="1"/>
  <c r="L700" i="13" a="1"/>
  <c r="L700" i="13" s="1"/>
  <c r="L764" i="13" a="1"/>
  <c r="L764" i="13" s="1"/>
  <c r="L23" i="13" a="1"/>
  <c r="L23" i="13" s="1"/>
  <c r="L87" i="13" a="1"/>
  <c r="L87" i="13" s="1"/>
  <c r="L151" i="13" a="1"/>
  <c r="L151" i="13" s="1"/>
  <c r="L215" i="13" a="1"/>
  <c r="L215" i="13" s="1"/>
  <c r="L279" i="13" a="1"/>
  <c r="L279" i="13" s="1"/>
  <c r="L343" i="13" a="1"/>
  <c r="L343" i="13" s="1"/>
  <c r="L407" i="13" a="1"/>
  <c r="L407" i="13" s="1"/>
  <c r="L471" i="13" a="1"/>
  <c r="L471" i="13" s="1"/>
  <c r="L535" i="13" a="1"/>
  <c r="L535" i="13" s="1"/>
  <c r="L599" i="13" a="1"/>
  <c r="L599" i="13" s="1"/>
  <c r="L663" i="13" a="1"/>
  <c r="L663" i="13" s="1"/>
  <c r="L727" i="13" a="1"/>
  <c r="L727" i="13" s="1"/>
  <c r="L791" i="13" a="1"/>
  <c r="L791" i="13" s="1"/>
  <c r="L853" i="13" a="1"/>
  <c r="L853" i="13" s="1"/>
  <c r="L917" i="13" a="1"/>
  <c r="L917" i="13" s="1"/>
  <c r="L981" i="13" a="1"/>
  <c r="L981" i="13" s="1"/>
  <c r="L1045" i="13" a="1"/>
  <c r="L1045" i="13" s="1"/>
  <c r="L1109" i="13" a="1"/>
  <c r="L1109" i="13" s="1"/>
  <c r="L1173" i="13" a="1"/>
  <c r="L1173" i="13" s="1"/>
  <c r="L1237" i="13" a="1"/>
  <c r="L1237" i="13" s="1"/>
  <c r="L1301" i="13" a="1"/>
  <c r="L1301" i="13" s="1"/>
  <c r="L1365" i="13" a="1"/>
  <c r="L1365" i="13" s="1"/>
  <c r="L1429" i="13" a="1"/>
  <c r="L1429" i="13" s="1"/>
  <c r="L1120" i="13" a="1"/>
  <c r="L1120" i="13" s="1"/>
  <c r="L1120" i="15" s="1"/>
  <c r="L1184" i="13" a="1"/>
  <c r="L1184" i="13" s="1"/>
  <c r="L1248" i="13" a="1"/>
  <c r="L1248" i="13" s="1"/>
  <c r="L1312" i="13" a="1"/>
  <c r="L1312" i="13" s="1"/>
  <c r="L1376" i="13" a="1"/>
  <c r="L1376" i="13" s="1"/>
  <c r="L1091" i="13" a="1"/>
  <c r="L1091" i="13" s="1"/>
  <c r="L1139" i="13" a="1"/>
  <c r="L1139" i="13" s="1"/>
  <c r="L1203" i="13" a="1"/>
  <c r="L1203" i="13" s="1"/>
  <c r="L1267" i="13" a="1"/>
  <c r="L1267" i="13" s="1"/>
  <c r="L1331" i="13" a="1"/>
  <c r="L1331" i="13" s="1"/>
  <c r="L1395" i="13" a="1"/>
  <c r="L1395" i="13" s="1"/>
  <c r="L1126" i="13" a="1"/>
  <c r="L1126" i="13" s="1"/>
  <c r="L49" i="13" a="1"/>
  <c r="L49" i="13" s="1"/>
  <c r="L177" i="13" a="1"/>
  <c r="L177" i="13" s="1"/>
  <c r="L126" i="13" a="1"/>
  <c r="L126" i="13" s="1"/>
  <c r="L82" i="13" a="1"/>
  <c r="L82" i="13" s="1"/>
  <c r="L170" i="13" a="1"/>
  <c r="L170" i="13" s="1"/>
  <c r="L298" i="13" a="1"/>
  <c r="L298" i="13" s="1"/>
  <c r="L298" i="15" s="1"/>
  <c r="L426" i="13" a="1"/>
  <c r="L426" i="13" s="1"/>
  <c r="L554" i="13" a="1"/>
  <c r="L554" i="13" s="1"/>
  <c r="L682" i="13" a="1"/>
  <c r="L682" i="13" s="1"/>
  <c r="L437" i="13" a="1"/>
  <c r="L437" i="13" s="1"/>
  <c r="L565" i="13" a="1"/>
  <c r="L565" i="13" s="1"/>
  <c r="L693" i="13" a="1"/>
  <c r="L693" i="13" s="1"/>
  <c r="L765" i="13" a="1"/>
  <c r="L765" i="13" s="1"/>
  <c r="L765" i="15" s="1"/>
  <c r="L608" i="13" a="1"/>
  <c r="L608" i="13" s="1"/>
  <c r="L784" i="13" a="1"/>
  <c r="L784" i="13" s="1"/>
  <c r="L848" i="13" a="1"/>
  <c r="L848" i="13" s="1"/>
  <c r="L848" i="15" s="1"/>
  <c r="L912" i="13" a="1"/>
  <c r="L912" i="13" s="1"/>
  <c r="L976" i="13" a="1"/>
  <c r="L976" i="13" s="1"/>
  <c r="L1040" i="13" a="1"/>
  <c r="L1040" i="13" s="1"/>
  <c r="L635" i="13" a="1"/>
  <c r="L635" i="13" s="1"/>
  <c r="L699" i="13" a="1"/>
  <c r="L699" i="13" s="1"/>
  <c r="L763" i="13" a="1"/>
  <c r="L763" i="13" s="1"/>
  <c r="L827" i="13" a="1"/>
  <c r="L827" i="13" s="1"/>
  <c r="L891" i="13" a="1"/>
  <c r="L891" i="13" s="1"/>
  <c r="L891" i="15" s="1"/>
  <c r="L955" i="13" a="1"/>
  <c r="L955" i="13" s="1"/>
  <c r="L1019" i="13" a="1"/>
  <c r="L1019" i="13" s="1"/>
  <c r="L686" i="13" a="1"/>
  <c r="L686" i="13" s="1"/>
  <c r="L750" i="13" a="1"/>
  <c r="L750" i="13" s="1"/>
  <c r="L814" i="13" a="1"/>
  <c r="L814" i="13" s="1"/>
  <c r="L878" i="13" a="1"/>
  <c r="L878" i="13" s="1"/>
  <c r="L942" i="13" a="1"/>
  <c r="L942" i="13" s="1"/>
  <c r="L1006" i="13" a="1"/>
  <c r="L1006" i="13" s="1"/>
  <c r="L1006" i="15" s="1"/>
  <c r="L1070" i="13" a="1"/>
  <c r="L1070" i="13" s="1"/>
  <c r="L233" i="13" a="1"/>
  <c r="L233" i="13" s="1"/>
  <c r="L297" i="13" a="1"/>
  <c r="L297" i="13" s="1"/>
  <c r="L361" i="13" a="1"/>
  <c r="L361" i="13" s="1"/>
  <c r="L425" i="13" a="1"/>
  <c r="L425" i="13" s="1"/>
  <c r="L489" i="13" a="1"/>
  <c r="L489" i="13" s="1"/>
  <c r="L553" i="13" a="1"/>
  <c r="L553" i="13" s="1"/>
  <c r="L14" i="13" a="1"/>
  <c r="L14" i="13" s="1"/>
  <c r="L14" i="15" s="1"/>
  <c r="L190" i="13" a="1"/>
  <c r="L190" i="13" s="1"/>
  <c r="L9" i="13" a="1"/>
  <c r="L9" i="13" s="1"/>
  <c r="L137" i="13" a="1"/>
  <c r="L137" i="13" s="1"/>
  <c r="L42" i="13" a="1"/>
  <c r="L42" i="13" s="1"/>
  <c r="L258" i="13" a="1"/>
  <c r="L258" i="13" s="1"/>
  <c r="L386" i="13" a="1"/>
  <c r="L386" i="13" s="1"/>
  <c r="L514" i="13" a="1"/>
  <c r="L514" i="13" s="1"/>
  <c r="L642" i="13" a="1"/>
  <c r="L642" i="13" s="1"/>
  <c r="L642" i="15" s="1"/>
  <c r="L770" i="13" a="1"/>
  <c r="L770" i="13" s="1"/>
  <c r="L397" i="13" a="1"/>
  <c r="L397" i="13" s="1"/>
  <c r="L525" i="13" a="1"/>
  <c r="L525" i="13" s="1"/>
  <c r="L653" i="13" a="1"/>
  <c r="L653" i="13" s="1"/>
  <c r="L808" i="13" a="1"/>
  <c r="L808" i="13" s="1"/>
  <c r="L872" i="13" a="1"/>
  <c r="L872" i="13" s="1"/>
  <c r="L936" i="13" a="1"/>
  <c r="L936" i="13" s="1"/>
  <c r="L1000" i="13" a="1"/>
  <c r="L1000" i="13" s="1"/>
  <c r="L1064" i="13" a="1"/>
  <c r="L1064" i="13" s="1"/>
  <c r="L659" i="13" a="1"/>
  <c r="L659" i="13" s="1"/>
  <c r="L723" i="13" a="1"/>
  <c r="L723" i="13" s="1"/>
  <c r="L787" i="13" a="1"/>
  <c r="L787" i="13" s="1"/>
  <c r="L851" i="13" a="1"/>
  <c r="L851" i="13" s="1"/>
  <c r="L915" i="13" a="1"/>
  <c r="L915" i="13" s="1"/>
  <c r="L979" i="13" a="1"/>
  <c r="L979" i="13" s="1"/>
  <c r="L1043" i="13" a="1"/>
  <c r="L1043" i="13" s="1"/>
  <c r="L646" i="13" a="1"/>
  <c r="L646" i="13" s="1"/>
  <c r="L710" i="13" a="1"/>
  <c r="L710" i="13" s="1"/>
  <c r="L774" i="13" a="1"/>
  <c r="L774" i="13" s="1"/>
  <c r="L838" i="13" a="1"/>
  <c r="L838" i="13" s="1"/>
  <c r="L902" i="13" a="1"/>
  <c r="L902" i="13" s="1"/>
  <c r="L966" i="13" a="1"/>
  <c r="L966" i="13" s="1"/>
  <c r="L1030" i="13" a="1"/>
  <c r="L1030" i="13" s="1"/>
  <c r="L257" i="13" a="1"/>
  <c r="L257" i="13" s="1"/>
  <c r="L321" i="13" a="1"/>
  <c r="L321" i="13" s="1"/>
  <c r="L385" i="13" a="1"/>
  <c r="L385" i="13" s="1"/>
  <c r="L705" i="13" a="1"/>
  <c r="L705" i="13" s="1"/>
  <c r="L833" i="13" a="1"/>
  <c r="L833" i="13" s="1"/>
  <c r="L961" i="13" a="1"/>
  <c r="L961" i="13" s="1"/>
  <c r="L1089" i="13" a="1"/>
  <c r="L1089" i="13" s="1"/>
  <c r="L44" i="13" a="1"/>
  <c r="L44" i="13" s="1"/>
  <c r="L172" i="13" a="1"/>
  <c r="L172" i="13" s="1"/>
  <c r="L300" i="13" a="1"/>
  <c r="L300" i="13" s="1"/>
  <c r="L428" i="13" a="1"/>
  <c r="L428" i="13" s="1"/>
  <c r="L556" i="13" a="1"/>
  <c r="L556" i="13" s="1"/>
  <c r="L684" i="13" a="1"/>
  <c r="L684" i="13" s="1"/>
  <c r="L71" i="13" a="1"/>
  <c r="L71" i="13" s="1"/>
  <c r="L199" i="13" a="1"/>
  <c r="L199" i="13" s="1"/>
  <c r="L327" i="13" a="1"/>
  <c r="L327" i="13" s="1"/>
  <c r="L327" i="15" s="1"/>
  <c r="L455" i="13" a="1"/>
  <c r="L455" i="13" s="1"/>
  <c r="L583" i="13" a="1"/>
  <c r="L583" i="13" s="1"/>
  <c r="L711" i="13" a="1"/>
  <c r="L711" i="13" s="1"/>
  <c r="L837" i="13" a="1"/>
  <c r="L837" i="13" s="1"/>
  <c r="L965" i="13" a="1"/>
  <c r="L965" i="13" s="1"/>
  <c r="L1093" i="13" a="1"/>
  <c r="L1093" i="13" s="1"/>
  <c r="L1221" i="13" a="1"/>
  <c r="L1221" i="13" s="1"/>
  <c r="L1221" i="15" s="1"/>
  <c r="L1349" i="13" a="1"/>
  <c r="L1349" i="13" s="1"/>
  <c r="L1349" i="15" s="1"/>
  <c r="L1104" i="13" a="1"/>
  <c r="L1104" i="13" s="1"/>
  <c r="L1232" i="13" a="1"/>
  <c r="L1232" i="13" s="1"/>
  <c r="L1360" i="13" a="1"/>
  <c r="L1360" i="13" s="1"/>
  <c r="L1099" i="13" a="1"/>
  <c r="L1099" i="13" s="1"/>
  <c r="L1187" i="13" a="1"/>
  <c r="L1187" i="13" s="1"/>
  <c r="L1315" i="13" a="1"/>
  <c r="L1315" i="13" s="1"/>
  <c r="L1110" i="13" a="1"/>
  <c r="L1110" i="13" s="1"/>
  <c r="L1190" i="13" a="1"/>
  <c r="L1190" i="13" s="1"/>
  <c r="L1246" i="13" a="1"/>
  <c r="L1246" i="13" s="1"/>
  <c r="L1310" i="13" a="1"/>
  <c r="L1310" i="13" s="1"/>
  <c r="L1374" i="13" a="1"/>
  <c r="L1374" i="13" s="1"/>
  <c r="L1161" i="13" a="1"/>
  <c r="L1161" i="13" s="1"/>
  <c r="L1225" i="13" a="1"/>
  <c r="L1225" i="13" s="1"/>
  <c r="L1289" i="13" a="1"/>
  <c r="L1289" i="13" s="1"/>
  <c r="L1353" i="13" a="1"/>
  <c r="L1353" i="13" s="1"/>
  <c r="L1417" i="13" a="1"/>
  <c r="L1417" i="13" s="1"/>
  <c r="L828" i="13" a="1"/>
  <c r="L828" i="13" s="1"/>
  <c r="L892" i="13" a="1"/>
  <c r="L892" i="13" s="1"/>
  <c r="L956" i="13" a="1"/>
  <c r="L956" i="13" s="1"/>
  <c r="L1020" i="13" a="1"/>
  <c r="L1020" i="13" s="1"/>
  <c r="L1084" i="13" a="1"/>
  <c r="L1084" i="13" s="1"/>
  <c r="L1148" i="13" a="1"/>
  <c r="L1148" i="13" s="1"/>
  <c r="L1148" i="15" s="1"/>
  <c r="L1212" i="13" a="1"/>
  <c r="L1212" i="13" s="1"/>
  <c r="L1276" i="13" a="1"/>
  <c r="L1276" i="13" s="1"/>
  <c r="L1340" i="13" a="1"/>
  <c r="L1340" i="13" s="1"/>
  <c r="L1340" i="15" s="1"/>
  <c r="L1404" i="13" a="1"/>
  <c r="L1404" i="13" s="1"/>
  <c r="L823" i="13" a="1"/>
  <c r="L823" i="13" s="1"/>
  <c r="L887" i="13" a="1"/>
  <c r="L887" i="13" s="1"/>
  <c r="L951" i="13" a="1"/>
  <c r="L951" i="13" s="1"/>
  <c r="L1015" i="13" a="1"/>
  <c r="L1015" i="13" s="1"/>
  <c r="L1079" i="13" a="1"/>
  <c r="L1079" i="13" s="1"/>
  <c r="L1167" i="13" a="1"/>
  <c r="L1167" i="13" s="1"/>
  <c r="L1231" i="13" a="1"/>
  <c r="L1231" i="13" s="1"/>
  <c r="L1319" i="13" a="1"/>
  <c r="L1319" i="13" s="1"/>
  <c r="L1383" i="13" a="1"/>
  <c r="L1383" i="13" s="1"/>
  <c r="L1447" i="13" a="1"/>
  <c r="L1447" i="13" s="1"/>
  <c r="L842" i="13" a="1"/>
  <c r="L842" i="13" s="1"/>
  <c r="L930" i="13" a="1"/>
  <c r="L930" i="13" s="1"/>
  <c r="L994" i="13" a="1"/>
  <c r="L994" i="13" s="1"/>
  <c r="L1058" i="13" a="1"/>
  <c r="L1058" i="13" s="1"/>
  <c r="L1122" i="13" a="1"/>
  <c r="L1122" i="13" s="1"/>
  <c r="L1122" i="15" s="1"/>
  <c r="L1146" i="13" a="1"/>
  <c r="L1146" i="13" s="1"/>
  <c r="L1210" i="13" a="1"/>
  <c r="L1210" i="13" s="1"/>
  <c r="L1274" i="13" a="1"/>
  <c r="L1274" i="13" s="1"/>
  <c r="L1338" i="13" a="1"/>
  <c r="L1338" i="13" s="1"/>
  <c r="L1402" i="13" a="1"/>
  <c r="L1402" i="13" s="1"/>
  <c r="L1446" i="13" a="1"/>
  <c r="L1446" i="13" s="1"/>
  <c r="L1448" i="13" a="1"/>
  <c r="L1448" i="13" s="1"/>
  <c r="L673" i="13" a="1"/>
  <c r="L673" i="13" s="1"/>
  <c r="L801" i="13" a="1"/>
  <c r="L801" i="13" s="1"/>
  <c r="L929" i="13" a="1"/>
  <c r="L929" i="13" s="1"/>
  <c r="L1057" i="13" a="1"/>
  <c r="L1057" i="13" s="1"/>
  <c r="L12" i="13" a="1"/>
  <c r="L12" i="13" s="1"/>
  <c r="L140" i="13" a="1"/>
  <c r="L140" i="13" s="1"/>
  <c r="L268" i="13" a="1"/>
  <c r="L268" i="13" s="1"/>
  <c r="L396" i="13" a="1"/>
  <c r="L396" i="13" s="1"/>
  <c r="L524" i="13" a="1"/>
  <c r="L524" i="13" s="1"/>
  <c r="L652" i="13" a="1"/>
  <c r="L652" i="13" s="1"/>
  <c r="L780" i="13" a="1"/>
  <c r="L780" i="13" s="1"/>
  <c r="L39" i="13" a="1"/>
  <c r="L39" i="13" s="1"/>
  <c r="L167" i="13" a="1"/>
  <c r="L167" i="13" s="1"/>
  <c r="L295" i="13" a="1"/>
  <c r="L295" i="13" s="1"/>
  <c r="L423" i="13" a="1"/>
  <c r="L423" i="13" s="1"/>
  <c r="L551" i="13" a="1"/>
  <c r="L551" i="13" s="1"/>
  <c r="L679" i="13" a="1"/>
  <c r="L679" i="13" s="1"/>
  <c r="L805" i="13" a="1"/>
  <c r="L805" i="13" s="1"/>
  <c r="L933" i="13" a="1"/>
  <c r="L933" i="13" s="1"/>
  <c r="L1061" i="13" a="1"/>
  <c r="L1061" i="13" s="1"/>
  <c r="L1189" i="13" a="1"/>
  <c r="L1189" i="13" s="1"/>
  <c r="L1317" i="13" a="1"/>
  <c r="L1317" i="13" s="1"/>
  <c r="L1317" i="15" s="1"/>
  <c r="L1445" i="13" a="1"/>
  <c r="L1445" i="13" s="1"/>
  <c r="L1200" i="13" a="1"/>
  <c r="L1200" i="13" s="1"/>
  <c r="L1328" i="13" a="1"/>
  <c r="L1328" i="13" s="1"/>
  <c r="L1155" i="13" a="1"/>
  <c r="L1155" i="13" s="1"/>
  <c r="L1283" i="13" a="1"/>
  <c r="L1283" i="13" s="1"/>
  <c r="L1411" i="13" a="1"/>
  <c r="L1411" i="13" s="1"/>
  <c r="L1270" i="13" a="1"/>
  <c r="L1270" i="13" s="1"/>
  <c r="L1334" i="13" a="1"/>
  <c r="L1334" i="13" s="1"/>
  <c r="L1334" i="15" s="1"/>
  <c r="L1398" i="13" a="1"/>
  <c r="L1398" i="13" s="1"/>
  <c r="L1121" i="13" a="1"/>
  <c r="L1121" i="13" s="1"/>
  <c r="L1185" i="13" a="1"/>
  <c r="L1185" i="13" s="1"/>
  <c r="L1249" i="13" a="1"/>
  <c r="L1249" i="13" s="1"/>
  <c r="L1313" i="13" a="1"/>
  <c r="L1313" i="13" s="1"/>
  <c r="L1377" i="13" a="1"/>
  <c r="L1377" i="13" s="1"/>
  <c r="L852" i="13" a="1"/>
  <c r="L852" i="13" s="1"/>
  <c r="L916" i="13" a="1"/>
  <c r="L916" i="13" s="1"/>
  <c r="L980" i="13" a="1"/>
  <c r="L980" i="13" s="1"/>
  <c r="L1044" i="13" a="1"/>
  <c r="L1044" i="13" s="1"/>
  <c r="L1108" i="13" a="1"/>
  <c r="L1108" i="13" s="1"/>
  <c r="L1172" i="13" a="1"/>
  <c r="L1172" i="13" s="1"/>
  <c r="L1236" i="13" a="1"/>
  <c r="L1236" i="13" s="1"/>
  <c r="L1300" i="13" a="1"/>
  <c r="L1300" i="13" s="1"/>
  <c r="L1364" i="13" a="1"/>
  <c r="L1364" i="13" s="1"/>
  <c r="L1428" i="13" a="1"/>
  <c r="L1428" i="13" s="1"/>
  <c r="L1428" i="15" s="1"/>
  <c r="L847" i="13" a="1"/>
  <c r="L847" i="13" s="1"/>
  <c r="L911" i="13" a="1"/>
  <c r="L911" i="13" s="1"/>
  <c r="L975" i="13" a="1"/>
  <c r="L975" i="13" s="1"/>
  <c r="L1039" i="13" a="1"/>
  <c r="L1039" i="13" s="1"/>
  <c r="L1103" i="13" a="1"/>
  <c r="L1103" i="13" s="1"/>
  <c r="L1191" i="13" a="1"/>
  <c r="L1191" i="13" s="1"/>
  <c r="L1255" i="13" a="1"/>
  <c r="L1255" i="13" s="1"/>
  <c r="L1343" i="13" a="1"/>
  <c r="L1343" i="13" s="1"/>
  <c r="L1407" i="13" a="1"/>
  <c r="L1407" i="13" s="1"/>
  <c r="L802" i="13" a="1"/>
  <c r="L802" i="13" s="1"/>
  <c r="L866" i="13" a="1"/>
  <c r="L866" i="13" s="1"/>
  <c r="L890" i="13" a="1"/>
  <c r="L890" i="13" s="1"/>
  <c r="L954" i="13" a="1"/>
  <c r="L954" i="13" s="1"/>
  <c r="L1018" i="13" a="1"/>
  <c r="L1018" i="13" s="1"/>
  <c r="L1082" i="13" a="1"/>
  <c r="L1082" i="13" s="1"/>
  <c r="L1170" i="13" a="1"/>
  <c r="L1170" i="13" s="1"/>
  <c r="L1234" i="13" a="1"/>
  <c r="L1234" i="13" s="1"/>
  <c r="L1298" i="13" a="1"/>
  <c r="L1298" i="13" s="1"/>
  <c r="L1362" i="13" a="1"/>
  <c r="L1362" i="13" s="1"/>
  <c r="L1426" i="13" a="1"/>
  <c r="L1426" i="13" s="1"/>
  <c r="L1433" i="13" a="1"/>
  <c r="L1433" i="13" s="1"/>
  <c r="L1432" i="13" a="1"/>
  <c r="L1432" i="13" s="1"/>
  <c r="L1419" i="13" a="1"/>
  <c r="L1419" i="13" s="1"/>
  <c r="L449" i="13" a="1"/>
  <c r="L449" i="13" s="1"/>
  <c r="L577" i="13" a="1"/>
  <c r="L577" i="13" s="1"/>
  <c r="L633" i="13" a="1"/>
  <c r="L633" i="13" s="1"/>
  <c r="L761" i="13" a="1"/>
  <c r="L761" i="13" s="1"/>
  <c r="L889" i="13" a="1"/>
  <c r="L889" i="13" s="1"/>
  <c r="L1017" i="13" a="1"/>
  <c r="L1017" i="13" s="1"/>
  <c r="L100" i="13" a="1"/>
  <c r="L100" i="13" s="1"/>
  <c r="L228" i="13" a="1"/>
  <c r="L228" i="13" s="1"/>
  <c r="L356" i="13" a="1"/>
  <c r="L356" i="13" s="1"/>
  <c r="L484" i="13" a="1"/>
  <c r="L484" i="13" s="1"/>
  <c r="L612" i="13" a="1"/>
  <c r="L612" i="13" s="1"/>
  <c r="L740" i="13" a="1"/>
  <c r="L740" i="13" s="1"/>
  <c r="L127" i="13" a="1"/>
  <c r="L127" i="13" s="1"/>
  <c r="L255" i="13" a="1"/>
  <c r="L255" i="13" s="1"/>
  <c r="L383" i="13" a="1"/>
  <c r="L383" i="13" s="1"/>
  <c r="L511" i="13" a="1"/>
  <c r="L511" i="13" s="1"/>
  <c r="L639" i="13" a="1"/>
  <c r="L639" i="13" s="1"/>
  <c r="L767" i="13" a="1"/>
  <c r="L767" i="13" s="1"/>
  <c r="L893" i="13" a="1"/>
  <c r="L893" i="13" s="1"/>
  <c r="L1021" i="13" a="1"/>
  <c r="L1021" i="13" s="1"/>
  <c r="L1149" i="13" a="1"/>
  <c r="L1149" i="13" s="1"/>
  <c r="L1277" i="13" a="1"/>
  <c r="L1277" i="13" s="1"/>
  <c r="L1405" i="13" a="1"/>
  <c r="L1405" i="13" s="1"/>
  <c r="L1160" i="13" a="1"/>
  <c r="L1160" i="13" s="1"/>
  <c r="L1288" i="13" a="1"/>
  <c r="L1288" i="13" s="1"/>
  <c r="L1416" i="13" a="1"/>
  <c r="L1416" i="13" s="1"/>
  <c r="L1115" i="13" a="1"/>
  <c r="L1115" i="13" s="1"/>
  <c r="L1243" i="13" a="1"/>
  <c r="L1243" i="13" s="1"/>
  <c r="L1371" i="13" a="1"/>
  <c r="L1371" i="13" s="1"/>
  <c r="L1166" i="13" a="1"/>
  <c r="L1166" i="13" s="1"/>
  <c r="L1230" i="13" a="1"/>
  <c r="L1230" i="13" s="1"/>
  <c r="L1230" i="15" s="1"/>
  <c r="L1294" i="13" a="1"/>
  <c r="L1294" i="13" s="1"/>
  <c r="L1358" i="13" a="1"/>
  <c r="L1358" i="13" s="1"/>
  <c r="L1145" i="13" a="1"/>
  <c r="L1145" i="13" s="1"/>
  <c r="L1209" i="13" a="1"/>
  <c r="L1209" i="13" s="1"/>
  <c r="L1273" i="13" a="1"/>
  <c r="L1273" i="13" s="1"/>
  <c r="L1337" i="13" a="1"/>
  <c r="L1337" i="13" s="1"/>
  <c r="L1401" i="13" a="1"/>
  <c r="L1401" i="13" s="1"/>
  <c r="L812" i="13" a="1"/>
  <c r="L812" i="13" s="1"/>
  <c r="L876" i="13" a="1"/>
  <c r="L876" i="13" s="1"/>
  <c r="L940" i="13" a="1"/>
  <c r="L940" i="13" s="1"/>
  <c r="L1004" i="13" a="1"/>
  <c r="L1004" i="13" s="1"/>
  <c r="L1068" i="13" a="1"/>
  <c r="L1068" i="13" s="1"/>
  <c r="L1132" i="13" a="1"/>
  <c r="L1132" i="13" s="1"/>
  <c r="L1196" i="13" a="1"/>
  <c r="L1196" i="13" s="1"/>
  <c r="L1260" i="13" a="1"/>
  <c r="L1260" i="13" s="1"/>
  <c r="L1324" i="13" a="1"/>
  <c r="L1324" i="13" s="1"/>
  <c r="L1388" i="13" a="1"/>
  <c r="L1388" i="13" s="1"/>
  <c r="L1452" i="13" a="1"/>
  <c r="L1452" i="13" s="1"/>
  <c r="L807" i="13" a="1"/>
  <c r="L807" i="13" s="1"/>
  <c r="L871" i="13" a="1"/>
  <c r="L871" i="13" s="1"/>
  <c r="L935" i="13" a="1"/>
  <c r="L935" i="13" s="1"/>
  <c r="L999" i="13" a="1"/>
  <c r="L999" i="13" s="1"/>
  <c r="L1063" i="13" a="1"/>
  <c r="L1063" i="13" s="1"/>
  <c r="L1127" i="13" a="1"/>
  <c r="L1127" i="13" s="1"/>
  <c r="L1151" i="13" a="1"/>
  <c r="L1151" i="13" s="1"/>
  <c r="L1215" i="13" a="1"/>
  <c r="L1215" i="13" s="1"/>
  <c r="L1279" i="13" a="1"/>
  <c r="L1279" i="13" s="1"/>
  <c r="L1303" i="13" a="1"/>
  <c r="L1303" i="13" s="1"/>
  <c r="L1367" i="13" a="1"/>
  <c r="L1367" i="13" s="1"/>
  <c r="L1431" i="13" a="1"/>
  <c r="L1431" i="13" s="1"/>
  <c r="L826" i="13" a="1"/>
  <c r="L826" i="13" s="1"/>
  <c r="L914" i="13" a="1"/>
  <c r="L914" i="13" s="1"/>
  <c r="L978" i="13" a="1"/>
  <c r="L978" i="13" s="1"/>
  <c r="L1042" i="13" a="1"/>
  <c r="L1042" i="13" s="1"/>
  <c r="L1106" i="13" a="1"/>
  <c r="L1106" i="13" s="1"/>
  <c r="L1194" i="13" a="1"/>
  <c r="L1194" i="13" s="1"/>
  <c r="L1258" i="13" a="1"/>
  <c r="L1258" i="13" s="1"/>
  <c r="L1322" i="13" a="1"/>
  <c r="L1322" i="13" s="1"/>
  <c r="L1386" i="13" a="1"/>
  <c r="L1386" i="13" s="1"/>
  <c r="L1450" i="13" a="1"/>
  <c r="L1450" i="13" s="1"/>
  <c r="L1457" i="13" a="1"/>
  <c r="L1457" i="13" s="1"/>
  <c r="L1457" i="15" s="1"/>
  <c r="L1443" i="13" a="1"/>
  <c r="L1443" i="13" s="1"/>
  <c r="L1430" i="13" a="1"/>
  <c r="L1430" i="13" s="1"/>
  <c r="L1456" i="13" a="1"/>
  <c r="L1456" i="13" s="1"/>
  <c r="L681" i="13" a="1"/>
  <c r="L681" i="13" s="1"/>
  <c r="L809" i="13" a="1"/>
  <c r="L809" i="13" s="1"/>
  <c r="L937" i="13" a="1"/>
  <c r="L937" i="13" s="1"/>
  <c r="L1065" i="13" a="1"/>
  <c r="L1065" i="13" s="1"/>
  <c r="L20" i="13" a="1"/>
  <c r="L20" i="13" s="1"/>
  <c r="L148" i="13" a="1"/>
  <c r="L148" i="13" s="1"/>
  <c r="L276" i="13" a="1"/>
  <c r="L276" i="13" s="1"/>
  <c r="L404" i="13" a="1"/>
  <c r="L404" i="13" s="1"/>
  <c r="L532" i="13" a="1"/>
  <c r="L532" i="13" s="1"/>
  <c r="L532" i="15" s="1"/>
  <c r="L660" i="13" a="1"/>
  <c r="L660" i="13" s="1"/>
  <c r="L788" i="13" a="1"/>
  <c r="L788" i="13" s="1"/>
  <c r="L47" i="13" a="1"/>
  <c r="L47" i="13" s="1"/>
  <c r="L175" i="13" a="1"/>
  <c r="L175" i="13" s="1"/>
  <c r="L303" i="13" a="1"/>
  <c r="L303" i="13" s="1"/>
  <c r="L431" i="13" a="1"/>
  <c r="L431" i="13" s="1"/>
  <c r="L559" i="13" a="1"/>
  <c r="L559" i="13" s="1"/>
  <c r="L687" i="13" a="1"/>
  <c r="L687" i="13" s="1"/>
  <c r="L813" i="13" a="1"/>
  <c r="L813" i="13" s="1"/>
  <c r="L941" i="13" a="1"/>
  <c r="L941" i="13" s="1"/>
  <c r="L1069" i="13" a="1"/>
  <c r="L1069" i="13" s="1"/>
  <c r="L1197" i="13" a="1"/>
  <c r="L1197" i="13" s="1"/>
  <c r="L1325" i="13" a="1"/>
  <c r="L1325" i="13" s="1"/>
  <c r="L1453" i="13" a="1"/>
  <c r="L1453" i="13" s="1"/>
  <c r="L1208" i="13" a="1"/>
  <c r="L1208" i="13" s="1"/>
  <c r="L1336" i="13" a="1"/>
  <c r="L1336" i="13" s="1"/>
  <c r="L1163" i="13" a="1"/>
  <c r="L1163" i="13" s="1"/>
  <c r="L1291" i="13" a="1"/>
  <c r="L1291" i="13" s="1"/>
  <c r="L1086" i="13" a="1"/>
  <c r="L1086" i="13" s="1"/>
  <c r="L1206" i="13" a="1"/>
  <c r="L1206" i="13" s="1"/>
  <c r="L1254" i="13" a="1"/>
  <c r="L1254" i="13" s="1"/>
  <c r="L1254" i="15" s="1"/>
  <c r="L1318" i="13" a="1"/>
  <c r="L1318" i="13" s="1"/>
  <c r="L1382" i="13" a="1"/>
  <c r="L1382" i="13" s="1"/>
  <c r="L1382" i="15" s="1"/>
  <c r="L1105" i="13" a="1"/>
  <c r="L1105" i="13" s="1"/>
  <c r="L1105" i="15" s="1"/>
  <c r="L1169" i="13" a="1"/>
  <c r="L1169" i="13" s="1"/>
  <c r="L1233" i="13" a="1"/>
  <c r="L1233" i="13" s="1"/>
  <c r="L1297" i="13" a="1"/>
  <c r="L1297" i="13" s="1"/>
  <c r="L1361" i="13" a="1"/>
  <c r="L1361" i="13" s="1"/>
  <c r="L1425" i="13" a="1"/>
  <c r="L1425" i="13" s="1"/>
  <c r="L836" i="13" a="1"/>
  <c r="L836" i="13" s="1"/>
  <c r="L900" i="13" a="1"/>
  <c r="L900" i="13" s="1"/>
  <c r="L964" i="13" a="1"/>
  <c r="L964" i="13" s="1"/>
  <c r="L1028" i="13" a="1"/>
  <c r="L1028" i="13" s="1"/>
  <c r="L1092" i="13" a="1"/>
  <c r="L1092" i="13" s="1"/>
  <c r="L1156" i="13" a="1"/>
  <c r="L1156" i="13" s="1"/>
  <c r="L1220" i="13" a="1"/>
  <c r="L1220" i="13" s="1"/>
  <c r="L1284" i="13" a="1"/>
  <c r="L1284" i="13" s="1"/>
  <c r="L1348" i="13" a="1"/>
  <c r="L1348" i="13" s="1"/>
  <c r="L1412" i="13" a="1"/>
  <c r="L1412" i="13" s="1"/>
  <c r="L831" i="13" a="1"/>
  <c r="L831" i="13" s="1"/>
  <c r="L895" i="13" a="1"/>
  <c r="L895" i="13" s="1"/>
  <c r="L959" i="13" a="1"/>
  <c r="L959" i="13" s="1"/>
  <c r="L1023" i="13" a="1"/>
  <c r="L1023" i="13" s="1"/>
  <c r="L1087" i="13" a="1"/>
  <c r="L1087" i="13" s="1"/>
  <c r="L1175" i="13" a="1"/>
  <c r="L1175" i="13" s="1"/>
  <c r="L1239" i="13" a="1"/>
  <c r="L1239" i="13" s="1"/>
  <c r="L1327" i="13" a="1"/>
  <c r="L1327" i="13" s="1"/>
  <c r="L1391" i="13" a="1"/>
  <c r="L1391" i="13" s="1"/>
  <c r="L1455" i="13" a="1"/>
  <c r="L1455" i="13" s="1"/>
  <c r="L850" i="13" a="1"/>
  <c r="L850" i="13" s="1"/>
  <c r="L938" i="13" a="1"/>
  <c r="L938" i="13" s="1"/>
  <c r="L1002" i="13" a="1"/>
  <c r="L1002" i="13" s="1"/>
  <c r="L1066" i="13" a="1"/>
  <c r="L1066" i="13" s="1"/>
  <c r="L1130" i="13" a="1"/>
  <c r="L1130" i="13" s="1"/>
  <c r="L1154" i="13" a="1"/>
  <c r="L1154" i="13" s="1"/>
  <c r="L1218" i="13" a="1"/>
  <c r="L1218" i="13" s="1"/>
  <c r="L1282" i="13" a="1"/>
  <c r="L1282" i="13" s="1"/>
  <c r="L1346" i="13" a="1"/>
  <c r="L1346" i="13" s="1"/>
  <c r="L1410" i="13" a="1"/>
  <c r="L1410" i="13" s="1"/>
  <c r="L1454" i="13" a="1"/>
  <c r="L1454" i="13" s="1"/>
  <c r="L641" i="13" a="1"/>
  <c r="L641" i="13" s="1"/>
  <c r="L769" i="13" a="1"/>
  <c r="L769" i="13" s="1"/>
  <c r="L897" i="13" a="1"/>
  <c r="L897" i="13" s="1"/>
  <c r="L1025" i="13" a="1"/>
  <c r="L1025" i="13" s="1"/>
  <c r="L108" i="13" a="1"/>
  <c r="L108" i="13" s="1"/>
  <c r="L236" i="13" a="1"/>
  <c r="L236" i="13" s="1"/>
  <c r="L364" i="13" a="1"/>
  <c r="L364" i="13" s="1"/>
  <c r="L492" i="13" a="1"/>
  <c r="L492" i="13" s="1"/>
  <c r="L620" i="13" a="1"/>
  <c r="L620" i="13" s="1"/>
  <c r="L748" i="13" a="1"/>
  <c r="L748" i="13" s="1"/>
  <c r="L748" i="15" s="1"/>
  <c r="L7" i="13" a="1"/>
  <c r="L7" i="13" s="1"/>
  <c r="L135" i="13" a="1"/>
  <c r="L135" i="13" s="1"/>
  <c r="L135" i="15" s="1"/>
  <c r="L263" i="13" a="1"/>
  <c r="L263" i="13" s="1"/>
  <c r="L263" i="15" s="1"/>
  <c r="L391" i="13" a="1"/>
  <c r="L391" i="13" s="1"/>
  <c r="L519" i="13" a="1"/>
  <c r="L519" i="13" s="1"/>
  <c r="L647" i="13" a="1"/>
  <c r="L647" i="13" s="1"/>
  <c r="L775" i="13" a="1"/>
  <c r="L775" i="13" s="1"/>
  <c r="L901" i="13" a="1"/>
  <c r="L901" i="13" s="1"/>
  <c r="L1029" i="13" a="1"/>
  <c r="L1029" i="13" s="1"/>
  <c r="L1029" i="15" s="1"/>
  <c r="L1157" i="13" a="1"/>
  <c r="L1157" i="13" s="1"/>
  <c r="L1285" i="13" a="1"/>
  <c r="L1285" i="13" s="1"/>
  <c r="L1413" i="13" a="1"/>
  <c r="L1413" i="13" s="1"/>
  <c r="L1080" i="13" a="1"/>
  <c r="L1080" i="13" s="1"/>
  <c r="L1168" i="13" a="1"/>
  <c r="L1168" i="13" s="1"/>
  <c r="L1296" i="13" a="1"/>
  <c r="L1296" i="13" s="1"/>
  <c r="L1075" i="13" a="1"/>
  <c r="L1075" i="13" s="1"/>
  <c r="L1123" i="13" a="1"/>
  <c r="L1123" i="13" s="1"/>
  <c r="L1251" i="13" a="1"/>
  <c r="L1251" i="13" s="1"/>
  <c r="L1379" i="13" a="1"/>
  <c r="L1379" i="13" s="1"/>
  <c r="L1278" i="13" a="1"/>
  <c r="L1278" i="13" s="1"/>
  <c r="L1342" i="13" a="1"/>
  <c r="L1342" i="13" s="1"/>
  <c r="L1406" i="13" a="1"/>
  <c r="L1406" i="13" s="1"/>
  <c r="L1129" i="13" a="1"/>
  <c r="L1129" i="13" s="1"/>
  <c r="L1193" i="13" a="1"/>
  <c r="L1193" i="13" s="1"/>
  <c r="L1257" i="13" a="1"/>
  <c r="L1257" i="13" s="1"/>
  <c r="L1321" i="13" a="1"/>
  <c r="L1321" i="13" s="1"/>
  <c r="L1385" i="13" a="1"/>
  <c r="L1385" i="13" s="1"/>
  <c r="L796" i="13" a="1"/>
  <c r="L796" i="13" s="1"/>
  <c r="L860" i="13" a="1"/>
  <c r="L860" i="13" s="1"/>
  <c r="L924" i="13" a="1"/>
  <c r="L924" i="13" s="1"/>
  <c r="L988" i="13" a="1"/>
  <c r="L988" i="13" s="1"/>
  <c r="L1052" i="13" a="1"/>
  <c r="L1052" i="13" s="1"/>
  <c r="L1116" i="13" a="1"/>
  <c r="L1116" i="13" s="1"/>
  <c r="L1180" i="13" a="1"/>
  <c r="L1180" i="13" s="1"/>
  <c r="L1244" i="13" a="1"/>
  <c r="L1244" i="13" s="1"/>
  <c r="L1308" i="13" a="1"/>
  <c r="L1308" i="13" s="1"/>
  <c r="L1372" i="13" a="1"/>
  <c r="L1372" i="13" s="1"/>
  <c r="L1436" i="13" a="1"/>
  <c r="L1436" i="13" s="1"/>
  <c r="L855" i="13" a="1"/>
  <c r="L855" i="13" s="1"/>
  <c r="L919" i="13" a="1"/>
  <c r="L919" i="13" s="1"/>
  <c r="L983" i="13" a="1"/>
  <c r="L983" i="13" s="1"/>
  <c r="L1047" i="13" a="1"/>
  <c r="L1047" i="13" s="1"/>
  <c r="L1111" i="13" a="1"/>
  <c r="L1111" i="13" s="1"/>
  <c r="L1135" i="13" a="1"/>
  <c r="L1135" i="13" s="1"/>
  <c r="L1199" i="13" a="1"/>
  <c r="L1199" i="13" s="1"/>
  <c r="L1199" i="15" s="1"/>
  <c r="L1263" i="13" a="1"/>
  <c r="L1263" i="13" s="1"/>
  <c r="L1351" i="13" a="1"/>
  <c r="L1351" i="13" s="1"/>
  <c r="L1415" i="13" a="1"/>
  <c r="L1415" i="13" s="1"/>
  <c r="L810" i="13" a="1"/>
  <c r="L810" i="13" s="1"/>
  <c r="L874" i="13" a="1"/>
  <c r="L874" i="13" s="1"/>
  <c r="L898" i="13" a="1"/>
  <c r="L898" i="13" s="1"/>
  <c r="L962" i="13" a="1"/>
  <c r="L962" i="13" s="1"/>
  <c r="L1026" i="13" a="1"/>
  <c r="L1026" i="13" s="1"/>
  <c r="L1090" i="13" a="1"/>
  <c r="L1090" i="13" s="1"/>
  <c r="L1090" i="15" s="1"/>
  <c r="L1178" i="13" a="1"/>
  <c r="L1178" i="13" s="1"/>
  <c r="L1242" i="13" a="1"/>
  <c r="L1242" i="13" s="1"/>
  <c r="L1306" i="13" a="1"/>
  <c r="L1306" i="13" s="1"/>
  <c r="L1370" i="13" a="1"/>
  <c r="L1370" i="13" s="1"/>
  <c r="L1434" i="13" a="1"/>
  <c r="L1434" i="13" s="1"/>
  <c r="L1441" i="13" a="1"/>
  <c r="L1441" i="13" s="1"/>
  <c r="L1440" i="13" a="1"/>
  <c r="L1440" i="13" s="1"/>
  <c r="L1427" i="13" a="1"/>
  <c r="L1427" i="13" s="1"/>
  <c r="L1427" i="15" s="1"/>
  <c r="L513" i="13" a="1"/>
  <c r="L513" i="13" s="1"/>
  <c r="L513" i="15" s="1"/>
  <c r="L609" i="13" a="1"/>
  <c r="L609" i="13" s="1"/>
  <c r="L737" i="13" a="1"/>
  <c r="L737" i="13" s="1"/>
  <c r="L865" i="13" a="1"/>
  <c r="L865" i="13" s="1"/>
  <c r="L993" i="13" a="1"/>
  <c r="L993" i="13" s="1"/>
  <c r="L76" i="13" a="1"/>
  <c r="L76" i="13" s="1"/>
  <c r="L204" i="13" a="1"/>
  <c r="L204" i="13" s="1"/>
  <c r="L204" i="15" s="1"/>
  <c r="L332" i="13" a="1"/>
  <c r="L332" i="13" s="1"/>
  <c r="L460" i="13" a="1"/>
  <c r="L460" i="13" s="1"/>
  <c r="L588" i="13" a="1"/>
  <c r="L588" i="13" s="1"/>
  <c r="L716" i="13" a="1"/>
  <c r="L716" i="13" s="1"/>
  <c r="L103" i="13" a="1"/>
  <c r="L103" i="13" s="1"/>
  <c r="L231" i="13" a="1"/>
  <c r="L231" i="13" s="1"/>
  <c r="L359" i="13" a="1"/>
  <c r="L359" i="13" s="1"/>
  <c r="L487" i="13" a="1"/>
  <c r="L487" i="13" s="1"/>
  <c r="L615" i="13" a="1"/>
  <c r="L615" i="13" s="1"/>
  <c r="L743" i="13" a="1"/>
  <c r="L743" i="13" s="1"/>
  <c r="L743" i="15" s="1"/>
  <c r="L869" i="13" a="1"/>
  <c r="L869" i="13" s="1"/>
  <c r="L997" i="13" a="1"/>
  <c r="L997" i="13" s="1"/>
  <c r="L1125" i="13" a="1"/>
  <c r="L1125" i="13" s="1"/>
  <c r="L1253" i="13" a="1"/>
  <c r="L1253" i="13" s="1"/>
  <c r="L1381" i="13" a="1"/>
  <c r="L1381" i="13" s="1"/>
  <c r="L1136" i="13" a="1"/>
  <c r="L1136" i="13" s="1"/>
  <c r="L1264" i="13" a="1"/>
  <c r="L1264" i="13" s="1"/>
  <c r="L1392" i="13" a="1"/>
  <c r="L1392" i="13" s="1"/>
  <c r="L1219" i="13" a="1"/>
  <c r="L1219" i="13" s="1"/>
  <c r="L1347" i="13" a="1"/>
  <c r="L1347" i="13" s="1"/>
  <c r="L1142" i="13" a="1"/>
  <c r="L1142" i="13" s="1"/>
  <c r="L1174" i="13" a="1"/>
  <c r="L1174" i="13" s="1"/>
  <c r="L1238" i="13" a="1"/>
  <c r="L1238" i="13" s="1"/>
  <c r="L1302" i="13" a="1"/>
  <c r="L1302" i="13" s="1"/>
  <c r="L1366" i="13" a="1"/>
  <c r="L1366" i="13" s="1"/>
  <c r="L1153" i="13" a="1"/>
  <c r="L1153" i="13" s="1"/>
  <c r="L1217" i="13" a="1"/>
  <c r="L1217" i="13" s="1"/>
  <c r="L1281" i="13" a="1"/>
  <c r="L1281" i="13" s="1"/>
  <c r="L1345" i="13" a="1"/>
  <c r="L1345" i="13" s="1"/>
  <c r="L1409" i="13" a="1"/>
  <c r="L1409" i="13" s="1"/>
  <c r="L820" i="13" a="1"/>
  <c r="L820" i="13" s="1"/>
  <c r="L884" i="13" a="1"/>
  <c r="L884" i="13" s="1"/>
  <c r="L948" i="13" a="1"/>
  <c r="L948" i="13" s="1"/>
  <c r="L1012" i="13" a="1"/>
  <c r="L1012" i="13" s="1"/>
  <c r="L1076" i="13" a="1"/>
  <c r="L1076" i="13" s="1"/>
  <c r="L1140" i="13" a="1"/>
  <c r="L1140" i="13" s="1"/>
  <c r="L1204" i="13" a="1"/>
  <c r="L1204" i="13" s="1"/>
  <c r="L1268" i="13" a="1"/>
  <c r="L1268" i="13" s="1"/>
  <c r="L1332" i="13" a="1"/>
  <c r="L1332" i="13" s="1"/>
  <c r="L1396" i="13" a="1"/>
  <c r="L1396" i="13" s="1"/>
  <c r="L1460" i="13" a="1"/>
  <c r="L1460" i="13" s="1"/>
  <c r="L1460" i="15" s="1"/>
  <c r="L815" i="13" a="1"/>
  <c r="L815" i="13" s="1"/>
  <c r="L879" i="13" a="1"/>
  <c r="L879" i="13" s="1"/>
  <c r="L943" i="13" a="1"/>
  <c r="L943" i="13" s="1"/>
  <c r="L1007" i="13" a="1"/>
  <c r="L1007" i="13" s="1"/>
  <c r="L1071" i="13" a="1"/>
  <c r="L1071" i="13" s="1"/>
  <c r="L1159" i="13" a="1"/>
  <c r="L1159" i="13" s="1"/>
  <c r="L1223" i="13" a="1"/>
  <c r="L1223" i="13" s="1"/>
  <c r="L1311" i="13" a="1"/>
  <c r="L1311" i="13" s="1"/>
  <c r="L1375" i="13" a="1"/>
  <c r="L1375" i="13" s="1"/>
  <c r="L1439" i="13" a="1"/>
  <c r="L1439" i="13" s="1"/>
  <c r="L834" i="13" a="1"/>
  <c r="L834" i="13" s="1"/>
  <c r="L922" i="13" a="1"/>
  <c r="L922" i="13" s="1"/>
  <c r="L986" i="13" a="1"/>
  <c r="L986" i="13" s="1"/>
  <c r="L1050" i="13" a="1"/>
  <c r="L1050" i="13" s="1"/>
  <c r="L1114" i="13" a="1"/>
  <c r="L1114" i="13" s="1"/>
  <c r="L1138" i="13" a="1"/>
  <c r="L1138" i="13" s="1"/>
  <c r="L1202" i="13" a="1"/>
  <c r="L1202" i="13" s="1"/>
  <c r="L1266" i="13" a="1"/>
  <c r="L1266" i="13" s="1"/>
  <c r="L1330" i="13" a="1"/>
  <c r="L1330" i="13" s="1"/>
  <c r="L1394" i="13" a="1"/>
  <c r="L1394" i="13" s="1"/>
  <c r="L1458" i="13" a="1"/>
  <c r="L1458" i="13" s="1"/>
  <c r="L1451" i="13" a="1"/>
  <c r="L1451" i="13" s="1"/>
  <c r="L1438" i="13" a="1"/>
  <c r="L1438" i="13" s="1"/>
  <c r="L697" i="13" a="1"/>
  <c r="L697" i="13" s="1"/>
  <c r="L825" i="13" a="1"/>
  <c r="L825" i="13" s="1"/>
  <c r="L953" i="13" a="1"/>
  <c r="L953" i="13" s="1"/>
  <c r="L1081" i="13" a="1"/>
  <c r="L1081" i="13" s="1"/>
  <c r="L36" i="13" a="1"/>
  <c r="L36" i="13" s="1"/>
  <c r="L164" i="13" a="1"/>
  <c r="L164" i="13" s="1"/>
  <c r="L292" i="13" a="1"/>
  <c r="L292" i="13" s="1"/>
  <c r="L420" i="13" a="1"/>
  <c r="L420" i="13" s="1"/>
  <c r="L420" i="15" s="1"/>
  <c r="L548" i="13" a="1"/>
  <c r="L548" i="13" s="1"/>
  <c r="L676" i="13" a="1"/>
  <c r="L676" i="13" s="1"/>
  <c r="L676" i="15" s="1"/>
  <c r="L63" i="13" a="1"/>
  <c r="L63" i="13" s="1"/>
  <c r="L191" i="13" a="1"/>
  <c r="L191" i="13" s="1"/>
  <c r="L191" i="15" s="1"/>
  <c r="L319" i="13" a="1"/>
  <c r="L319" i="13" s="1"/>
  <c r="L447" i="13" a="1"/>
  <c r="L447" i="13" s="1"/>
  <c r="L575" i="13" a="1"/>
  <c r="L575" i="13" s="1"/>
  <c r="L703" i="13" a="1"/>
  <c r="L703" i="13" s="1"/>
  <c r="L829" i="13" a="1"/>
  <c r="L829" i="13" s="1"/>
  <c r="L957" i="13" a="1"/>
  <c r="L957" i="13" s="1"/>
  <c r="L1085" i="13" a="1"/>
  <c r="L1085" i="13" s="1"/>
  <c r="L1213" i="13" a="1"/>
  <c r="L1213" i="13" s="1"/>
  <c r="L1213" i="15" s="1"/>
  <c r="L1341" i="13" a="1"/>
  <c r="L1341" i="13" s="1"/>
  <c r="L1224" i="13" a="1"/>
  <c r="L1224" i="13" s="1"/>
  <c r="L1352" i="13" a="1"/>
  <c r="L1352" i="13" s="1"/>
  <c r="L1179" i="13" a="1"/>
  <c r="L1179" i="13" s="1"/>
  <c r="L1307" i="13" a="1"/>
  <c r="L1307" i="13" s="1"/>
  <c r="L1102" i="13" a="1"/>
  <c r="L1102" i="13" s="1"/>
  <c r="L1214" i="13" a="1"/>
  <c r="L1214" i="13" s="1"/>
  <c r="L1262" i="13" a="1"/>
  <c r="L1262" i="13" s="1"/>
  <c r="L1262" i="15" s="1"/>
  <c r="L1326" i="13" a="1"/>
  <c r="L1326" i="13" s="1"/>
  <c r="L1326" i="15" s="1"/>
  <c r="L1390" i="13" a="1"/>
  <c r="L1390" i="13" s="1"/>
  <c r="L1113" i="13" a="1"/>
  <c r="L1113" i="13" s="1"/>
  <c r="L1177" i="13" a="1"/>
  <c r="L1177" i="13" s="1"/>
  <c r="L1241" i="13" a="1"/>
  <c r="L1241" i="13" s="1"/>
  <c r="L1305" i="13" a="1"/>
  <c r="L1305" i="13" s="1"/>
  <c r="L1369" i="13" a="1"/>
  <c r="L1369" i="13" s="1"/>
  <c r="L844" i="13" a="1"/>
  <c r="L844" i="13" s="1"/>
  <c r="L908" i="13" a="1"/>
  <c r="L908" i="13" s="1"/>
  <c r="L972" i="13" a="1"/>
  <c r="L972" i="13" s="1"/>
  <c r="L1036" i="13" a="1"/>
  <c r="L1036" i="13" s="1"/>
  <c r="L1100" i="13" a="1"/>
  <c r="L1100" i="13" s="1"/>
  <c r="L1164" i="13" a="1"/>
  <c r="L1164" i="13" s="1"/>
  <c r="L1228" i="13" a="1"/>
  <c r="L1228" i="13" s="1"/>
  <c r="L1292" i="13" a="1"/>
  <c r="L1292" i="13" s="1"/>
  <c r="L1356" i="13" a="1"/>
  <c r="L1356" i="13" s="1"/>
  <c r="L1420" i="13" a="1"/>
  <c r="L1420" i="13" s="1"/>
  <c r="L839" i="13" a="1"/>
  <c r="L839" i="13" s="1"/>
  <c r="L903" i="13" a="1"/>
  <c r="L903" i="13" s="1"/>
  <c r="L967" i="13" a="1"/>
  <c r="L967" i="13" s="1"/>
  <c r="L1031" i="13" a="1"/>
  <c r="L1031" i="13" s="1"/>
  <c r="L1095" i="13" a="1"/>
  <c r="L1095" i="13" s="1"/>
  <c r="L1095" i="15" s="1"/>
  <c r="L1183" i="13" a="1"/>
  <c r="L1183" i="13" s="1"/>
  <c r="L1247" i="13" a="1"/>
  <c r="L1247" i="13" s="1"/>
  <c r="L1335" i="13" a="1"/>
  <c r="L1335" i="13" s="1"/>
  <c r="L1399" i="13" a="1"/>
  <c r="L1399" i="13" s="1"/>
  <c r="L794" i="13" a="1"/>
  <c r="L794" i="13" s="1"/>
  <c r="L858" i="13" a="1"/>
  <c r="L858" i="13" s="1"/>
  <c r="L946" i="13" a="1"/>
  <c r="L946" i="13" s="1"/>
  <c r="L1010" i="13" a="1"/>
  <c r="L1010" i="13" s="1"/>
  <c r="L1010" i="15" s="1"/>
  <c r="L1074" i="13" a="1"/>
  <c r="L1074" i="13" s="1"/>
  <c r="L1162" i="13" a="1"/>
  <c r="L1162" i="13" s="1"/>
  <c r="L1226" i="13" a="1"/>
  <c r="L1226" i="13" s="1"/>
  <c r="L1290" i="13" a="1"/>
  <c r="L1290" i="13" s="1"/>
  <c r="L1354" i="13" a="1"/>
  <c r="L1354" i="13" s="1"/>
  <c r="L1418" i="13" a="1"/>
  <c r="L1418" i="13" s="1"/>
  <c r="L1424" i="13" a="1"/>
  <c r="L1424" i="13" s="1"/>
  <c r="L1459" i="13" a="1"/>
  <c r="L1459" i="13" s="1"/>
  <c r="L1459" i="15" s="1"/>
  <c r="L545" i="13" a="1"/>
  <c r="L545" i="13" s="1"/>
  <c r="L617" i="13" a="1"/>
  <c r="L617" i="13" s="1"/>
  <c r="L745" i="13" a="1"/>
  <c r="L745" i="13" s="1"/>
  <c r="L745" i="15" s="1"/>
  <c r="L873" i="13" a="1"/>
  <c r="L873" i="13" s="1"/>
  <c r="L1001" i="13" a="1"/>
  <c r="L1001" i="13" s="1"/>
  <c r="L84" i="13" a="1"/>
  <c r="L84" i="13" s="1"/>
  <c r="L212" i="13" a="1"/>
  <c r="L212" i="13" s="1"/>
  <c r="L340" i="13" a="1"/>
  <c r="L340" i="13" s="1"/>
  <c r="L340" i="15" s="1"/>
  <c r="L468" i="13" a="1"/>
  <c r="L468" i="13" s="1"/>
  <c r="L596" i="13" a="1"/>
  <c r="L596" i="13" s="1"/>
  <c r="L724" i="13" a="1"/>
  <c r="L724" i="13" s="1"/>
  <c r="L111" i="13" a="1"/>
  <c r="L111" i="13" s="1"/>
  <c r="L239" i="13" a="1"/>
  <c r="L239" i="13" s="1"/>
  <c r="L367" i="13" a="1"/>
  <c r="L367" i="13" s="1"/>
  <c r="L495" i="13" a="1"/>
  <c r="L495" i="13" s="1"/>
  <c r="L623" i="13" a="1"/>
  <c r="L623" i="13" s="1"/>
  <c r="L751" i="13" a="1"/>
  <c r="L751" i="13" s="1"/>
  <c r="L877" i="13" a="1"/>
  <c r="L877" i="13" s="1"/>
  <c r="L1005" i="13" a="1"/>
  <c r="L1005" i="13" s="1"/>
  <c r="L1133" i="13" a="1"/>
  <c r="L1133" i="13" s="1"/>
  <c r="L1261" i="13" a="1"/>
  <c r="L1261" i="13" s="1"/>
  <c r="L1389" i="13" a="1"/>
  <c r="L1389" i="13" s="1"/>
  <c r="L1144" i="13" a="1"/>
  <c r="L1144" i="13" s="1"/>
  <c r="L1272" i="13" a="1"/>
  <c r="L1272" i="13" s="1"/>
  <c r="L1272" i="15" s="1"/>
  <c r="L1400" i="13" a="1"/>
  <c r="L1400" i="13" s="1"/>
  <c r="L1227" i="13" a="1"/>
  <c r="L1227" i="13" s="1"/>
  <c r="L1355" i="13" a="1"/>
  <c r="L1355" i="13" s="1"/>
  <c r="L1150" i="13" a="1"/>
  <c r="L1150" i="13" s="1"/>
  <c r="L1286" i="13" a="1"/>
  <c r="L1286" i="13" s="1"/>
  <c r="L1350" i="13" a="1"/>
  <c r="L1350" i="13" s="1"/>
  <c r="L1414" i="13" a="1"/>
  <c r="L1414" i="13" s="1"/>
  <c r="L1137" i="13" a="1"/>
  <c r="L1137" i="13" s="1"/>
  <c r="L1201" i="13" a="1"/>
  <c r="L1201" i="13" s="1"/>
  <c r="L1265" i="13" a="1"/>
  <c r="L1265" i="13" s="1"/>
  <c r="L1329" i="13" a="1"/>
  <c r="L1329" i="13" s="1"/>
  <c r="L1393" i="13" a="1"/>
  <c r="L1393" i="13" s="1"/>
  <c r="L804" i="13" a="1"/>
  <c r="L804" i="13" s="1"/>
  <c r="L868" i="13" a="1"/>
  <c r="L868" i="13" s="1"/>
  <c r="L932" i="13" a="1"/>
  <c r="L932" i="13" s="1"/>
  <c r="L996" i="13" a="1"/>
  <c r="L996" i="13" s="1"/>
  <c r="L1060" i="13" a="1"/>
  <c r="L1060" i="13" s="1"/>
  <c r="L1124" i="13" a="1"/>
  <c r="L1124" i="13" s="1"/>
  <c r="L1188" i="13" a="1"/>
  <c r="L1188" i="13" s="1"/>
  <c r="L1188" i="15" s="1"/>
  <c r="L1252" i="13" a="1"/>
  <c r="L1252" i="13" s="1"/>
  <c r="L1316" i="13" a="1"/>
  <c r="L1316" i="13" s="1"/>
  <c r="L1380" i="13" a="1"/>
  <c r="L1380" i="13" s="1"/>
  <c r="L1444" i="13" a="1"/>
  <c r="L1444" i="13" s="1"/>
  <c r="L799" i="13" a="1"/>
  <c r="L799" i="13" s="1"/>
  <c r="L863" i="13" a="1"/>
  <c r="L863" i="13" s="1"/>
  <c r="L927" i="13" a="1"/>
  <c r="L927" i="13" s="1"/>
  <c r="L991" i="13" a="1"/>
  <c r="L991" i="13" s="1"/>
  <c r="L1055" i="13" a="1"/>
  <c r="L1055" i="13" s="1"/>
  <c r="L1119" i="13" a="1"/>
  <c r="L1119" i="13" s="1"/>
  <c r="L1143" i="13" a="1"/>
  <c r="L1143" i="13" s="1"/>
  <c r="L1207" i="13" a="1"/>
  <c r="L1207" i="13" s="1"/>
  <c r="L1271" i="13" a="1"/>
  <c r="L1271" i="13" s="1"/>
  <c r="L1271" i="15" s="1"/>
  <c r="L1295" i="13" a="1"/>
  <c r="L1295" i="13" s="1"/>
  <c r="L1359" i="13" a="1"/>
  <c r="L1359" i="13" s="1"/>
  <c r="L1423" i="13" a="1"/>
  <c r="L1423" i="13" s="1"/>
  <c r="L818" i="13" a="1"/>
  <c r="L818" i="13" s="1"/>
  <c r="L882" i="13" a="1"/>
  <c r="L882" i="13" s="1"/>
  <c r="L906" i="13" a="1"/>
  <c r="L906" i="13" s="1"/>
  <c r="L970" i="13" a="1"/>
  <c r="L970" i="13" s="1"/>
  <c r="L1034" i="13" a="1"/>
  <c r="L1034" i="13" s="1"/>
  <c r="L1034" i="15" s="1"/>
  <c r="L1098" i="13" a="1"/>
  <c r="L1098" i="13" s="1"/>
  <c r="L1186" i="13" a="1"/>
  <c r="L1186" i="13" s="1"/>
  <c r="L1250" i="13" a="1"/>
  <c r="L1250" i="13" s="1"/>
  <c r="L1314" i="13" a="1"/>
  <c r="L1314" i="13" s="1"/>
  <c r="L1378" i="13" a="1"/>
  <c r="L1378" i="13" s="1"/>
  <c r="L1442" i="13" a="1"/>
  <c r="L1442" i="13" s="1"/>
  <c r="L1449" i="13" a="1"/>
  <c r="L1449" i="13" s="1"/>
  <c r="L1435" i="13" a="1"/>
  <c r="L1435" i="13" s="1"/>
  <c r="L1422" i="13" a="1"/>
  <c r="L1422" i="13" s="1"/>
  <c r="O47" i="13" a="1"/>
  <c r="O47" i="13" s="1"/>
  <c r="O111" i="13" a="1"/>
  <c r="O111" i="13" s="1"/>
  <c r="O175" i="13" a="1"/>
  <c r="O175" i="13" s="1"/>
  <c r="O239" i="13" a="1"/>
  <c r="O239" i="13" s="1"/>
  <c r="O303" i="13" a="1"/>
  <c r="O303" i="13" s="1"/>
  <c r="O26" i="13" a="1"/>
  <c r="O26" i="13" s="1"/>
  <c r="O90" i="13" a="1"/>
  <c r="O90" i="13" s="1"/>
  <c r="O154" i="13" a="1"/>
  <c r="O154" i="13" s="1"/>
  <c r="O218" i="13" a="1"/>
  <c r="O218" i="13" s="1"/>
  <c r="O282" i="13" a="1"/>
  <c r="O282" i="13" s="1"/>
  <c r="O346" i="13" a="1"/>
  <c r="O346" i="13" s="1"/>
  <c r="O410" i="13" a="1"/>
  <c r="O410" i="13" s="1"/>
  <c r="O410" i="15" s="1"/>
  <c r="O474" i="13" a="1"/>
  <c r="O474" i="13" s="1"/>
  <c r="O474" i="15" s="1"/>
  <c r="O538" i="13" a="1"/>
  <c r="O538" i="13" s="1"/>
  <c r="O13" i="13" a="1"/>
  <c r="O13" i="13" s="1"/>
  <c r="O45" i="13" a="1"/>
  <c r="O45" i="13" s="1"/>
  <c r="O109" i="13" a="1"/>
  <c r="O109" i="13" s="1"/>
  <c r="O173" i="13" a="1"/>
  <c r="O173" i="13" s="1"/>
  <c r="O173" i="15" s="1"/>
  <c r="O237" i="13" a="1"/>
  <c r="O237" i="13" s="1"/>
  <c r="O301" i="13" a="1"/>
  <c r="O301" i="13" s="1"/>
  <c r="O365" i="13" a="1"/>
  <c r="O365" i="13" s="1"/>
  <c r="O429" i="13" a="1"/>
  <c r="O429" i="13" s="1"/>
  <c r="O429" i="15" s="1"/>
  <c r="O493" i="13" a="1"/>
  <c r="O493" i="13" s="1"/>
  <c r="O557" i="13" a="1"/>
  <c r="O557" i="13" s="1"/>
  <c r="O240" i="13" a="1"/>
  <c r="O240" i="13" s="1"/>
  <c r="O240" i="15" s="1"/>
  <c r="O272" i="13" a="1"/>
  <c r="O272" i="13" s="1"/>
  <c r="O336" i="13" a="1"/>
  <c r="O336" i="13" s="1"/>
  <c r="O400" i="13" a="1"/>
  <c r="O400" i="13" s="1"/>
  <c r="O464" i="13" a="1"/>
  <c r="O464" i="13" s="1"/>
  <c r="O528" i="13" a="1"/>
  <c r="O528" i="13" s="1"/>
  <c r="O528" i="15" s="1"/>
  <c r="O592" i="13" a="1"/>
  <c r="O592" i="13" s="1"/>
  <c r="O59" i="13" a="1"/>
  <c r="O59" i="13" s="1"/>
  <c r="O123" i="13" a="1"/>
  <c r="O123" i="13" s="1"/>
  <c r="O123" i="15" s="1"/>
  <c r="O187" i="13" a="1"/>
  <c r="O187" i="13" s="1"/>
  <c r="O28" i="13" a="1"/>
  <c r="O28" i="13" s="1"/>
  <c r="O92" i="13" a="1"/>
  <c r="O92" i="13" s="1"/>
  <c r="O92" i="15" s="1"/>
  <c r="O180" i="13" a="1"/>
  <c r="O180" i="13" s="1"/>
  <c r="O244" i="13" a="1"/>
  <c r="O244" i="13" s="1"/>
  <c r="O308" i="13" a="1"/>
  <c r="O308" i="13" s="1"/>
  <c r="O372" i="13" a="1"/>
  <c r="O372" i="13" s="1"/>
  <c r="O372" i="15" s="1"/>
  <c r="O436" i="13" a="1"/>
  <c r="O436" i="13" s="1"/>
  <c r="O500" i="13" a="1"/>
  <c r="O500" i="13" s="1"/>
  <c r="O564" i="13" a="1"/>
  <c r="O564" i="13" s="1"/>
  <c r="O628" i="13" a="1"/>
  <c r="O628" i="13" s="1"/>
  <c r="O692" i="13" a="1"/>
  <c r="O692" i="13" s="1"/>
  <c r="O756" i="13" a="1"/>
  <c r="O756" i="13" s="1"/>
  <c r="O383" i="13" a="1"/>
  <c r="O383" i="13" s="1"/>
  <c r="O447" i="13" a="1"/>
  <c r="O447" i="13" s="1"/>
  <c r="O511" i="13" a="1"/>
  <c r="O511" i="13" s="1"/>
  <c r="O575" i="13" a="1"/>
  <c r="O575" i="13" s="1"/>
  <c r="O639" i="13" a="1"/>
  <c r="O639" i="13" s="1"/>
  <c r="O639" i="15" s="1"/>
  <c r="O703" i="13" a="1"/>
  <c r="O703" i="13" s="1"/>
  <c r="O767" i="13" a="1"/>
  <c r="O767" i="13" s="1"/>
  <c r="O767" i="15" s="1"/>
  <c r="O658" i="13" a="1"/>
  <c r="O658" i="13" s="1"/>
  <c r="O722" i="13" a="1"/>
  <c r="O722" i="13" s="1"/>
  <c r="O21" i="13" a="1"/>
  <c r="O21" i="13" s="1"/>
  <c r="O21" i="15" s="1"/>
  <c r="O96" i="13" a="1"/>
  <c r="O96" i="13" s="1"/>
  <c r="O7" i="13" a="1"/>
  <c r="O7" i="13" s="1"/>
  <c r="O71" i="13" a="1"/>
  <c r="O71" i="13" s="1"/>
  <c r="O135" i="13" a="1"/>
  <c r="O135" i="13" s="1"/>
  <c r="O199" i="13" a="1"/>
  <c r="O199" i="13" s="1"/>
  <c r="O263" i="13" a="1"/>
  <c r="O263" i="13" s="1"/>
  <c r="O327" i="13" a="1"/>
  <c r="O327" i="13" s="1"/>
  <c r="O327" i="15" s="1"/>
  <c r="O50" i="13" a="1"/>
  <c r="O50" i="13" s="1"/>
  <c r="O114" i="13" a="1"/>
  <c r="O114" i="13" s="1"/>
  <c r="O178" i="13" a="1"/>
  <c r="O178" i="13" s="1"/>
  <c r="O242" i="13" a="1"/>
  <c r="O242" i="13" s="1"/>
  <c r="O306" i="13" a="1"/>
  <c r="O306" i="13" s="1"/>
  <c r="O370" i="13" a="1"/>
  <c r="O370" i="13" s="1"/>
  <c r="O434" i="13" a="1"/>
  <c r="O434" i="13" s="1"/>
  <c r="O498" i="13" a="1"/>
  <c r="O498" i="13" s="1"/>
  <c r="O562" i="13" a="1"/>
  <c r="O562" i="13" s="1"/>
  <c r="O69" i="13" a="1"/>
  <c r="O69" i="13" s="1"/>
  <c r="O69" i="15" s="1"/>
  <c r="O133" i="13" a="1"/>
  <c r="O133" i="13" s="1"/>
  <c r="O197" i="13" a="1"/>
  <c r="O197" i="13" s="1"/>
  <c r="O261" i="13" a="1"/>
  <c r="O261" i="13" s="1"/>
  <c r="O261" i="15" s="1"/>
  <c r="O325" i="13" a="1"/>
  <c r="O325" i="13" s="1"/>
  <c r="O389" i="13" a="1"/>
  <c r="O389" i="13" s="1"/>
  <c r="O453" i="13" a="1"/>
  <c r="O453" i="13" s="1"/>
  <c r="O453" i="15" s="1"/>
  <c r="O517" i="13" a="1"/>
  <c r="O517" i="13" s="1"/>
  <c r="O517" i="15" s="1"/>
  <c r="O581" i="13" a="1"/>
  <c r="O581" i="13" s="1"/>
  <c r="O581" i="15" s="1"/>
  <c r="O16" i="13" a="1"/>
  <c r="O16" i="13" s="1"/>
  <c r="O296" i="13" a="1"/>
  <c r="O296" i="13" s="1"/>
  <c r="O360" i="13" a="1"/>
  <c r="O360" i="13" s="1"/>
  <c r="O424" i="13" a="1"/>
  <c r="O424" i="13" s="1"/>
  <c r="O488" i="13" a="1"/>
  <c r="O488" i="13" s="1"/>
  <c r="O552" i="13" a="1"/>
  <c r="O552" i="13" s="1"/>
  <c r="O616" i="13" a="1"/>
  <c r="O616" i="13" s="1"/>
  <c r="O616" i="15" s="1"/>
  <c r="O19" i="13" a="1"/>
  <c r="O19" i="13" s="1"/>
  <c r="O83" i="13" a="1"/>
  <c r="O83" i="13" s="1"/>
  <c r="O147" i="13" a="1"/>
  <c r="O147" i="13" s="1"/>
  <c r="O211" i="13" a="1"/>
  <c r="O211" i="13" s="1"/>
  <c r="O88" i="13" a="1"/>
  <c r="O88" i="13" s="1"/>
  <c r="O88" i="15" s="1"/>
  <c r="O8" i="13" a="1"/>
  <c r="O8" i="13" s="1"/>
  <c r="O104" i="13" a="1"/>
  <c r="O104" i="13" s="1"/>
  <c r="O52" i="13" a="1"/>
  <c r="O52" i="13" s="1"/>
  <c r="O116" i="13" a="1"/>
  <c r="O116" i="13" s="1"/>
  <c r="O140" i="13" a="1"/>
  <c r="O140" i="13" s="1"/>
  <c r="O140" i="15" s="1"/>
  <c r="O204" i="13" a="1"/>
  <c r="O204" i="13" s="1"/>
  <c r="O268" i="13" a="1"/>
  <c r="O268" i="13" s="1"/>
  <c r="O332" i="13" a="1"/>
  <c r="O332" i="13" s="1"/>
  <c r="O396" i="13" a="1"/>
  <c r="O396" i="13" s="1"/>
  <c r="O460" i="13" a="1"/>
  <c r="O460" i="13" s="1"/>
  <c r="O460" i="15" s="1"/>
  <c r="O524" i="13" a="1"/>
  <c r="O524" i="13" s="1"/>
  <c r="O588" i="13" a="1"/>
  <c r="O588" i="13" s="1"/>
  <c r="O652" i="13" a="1"/>
  <c r="O652" i="13" s="1"/>
  <c r="O716" i="13" a="1"/>
  <c r="O716" i="13" s="1"/>
  <c r="O780" i="13" a="1"/>
  <c r="O780" i="13" s="1"/>
  <c r="O343" i="13" a="1"/>
  <c r="O343" i="13" s="1"/>
  <c r="O343" i="15" s="1"/>
  <c r="O407" i="13" a="1"/>
  <c r="O407" i="13" s="1"/>
  <c r="O471" i="13" a="1"/>
  <c r="O471" i="13" s="1"/>
  <c r="O535" i="13" a="1"/>
  <c r="O535" i="13" s="1"/>
  <c r="O599" i="13" a="1"/>
  <c r="O599" i="13" s="1"/>
  <c r="O663" i="13" a="1"/>
  <c r="O663" i="13" s="1"/>
  <c r="O663" i="15" s="1"/>
  <c r="O727" i="13" a="1"/>
  <c r="O727" i="13" s="1"/>
  <c r="O791" i="13" a="1"/>
  <c r="O791" i="13" s="1"/>
  <c r="O618" i="13" a="1"/>
  <c r="O618" i="13" s="1"/>
  <c r="O31" i="13" a="1"/>
  <c r="O31" i="13" s="1"/>
  <c r="O31" i="15" s="1"/>
  <c r="O95" i="13" a="1"/>
  <c r="O95" i="13" s="1"/>
  <c r="O159" i="13" a="1"/>
  <c r="O159" i="13" s="1"/>
  <c r="O223" i="13" a="1"/>
  <c r="O223" i="13" s="1"/>
  <c r="O287" i="13" a="1"/>
  <c r="O287" i="13" s="1"/>
  <c r="O287" i="15" s="1"/>
  <c r="O10" i="13" a="1"/>
  <c r="O10" i="13" s="1"/>
  <c r="O74" i="13" a="1"/>
  <c r="O74" i="13" s="1"/>
  <c r="O74" i="15" s="1"/>
  <c r="O138" i="13" a="1"/>
  <c r="O138" i="13" s="1"/>
  <c r="O202" i="13" a="1"/>
  <c r="O202" i="13" s="1"/>
  <c r="O266" i="13" a="1"/>
  <c r="O266" i="13" s="1"/>
  <c r="O330" i="13" a="1"/>
  <c r="O330" i="13" s="1"/>
  <c r="O394" i="13" a="1"/>
  <c r="O394" i="13" s="1"/>
  <c r="O394" i="15" s="1"/>
  <c r="O458" i="13" a="1"/>
  <c r="O458" i="13" s="1"/>
  <c r="O458" i="15" s="1"/>
  <c r="O522" i="13" a="1"/>
  <c r="O522" i="13" s="1"/>
  <c r="O586" i="13" a="1"/>
  <c r="O586" i="13" s="1"/>
  <c r="O586" i="15" s="1"/>
  <c r="O93" i="13" a="1"/>
  <c r="O93" i="13" s="1"/>
  <c r="O157" i="13" a="1"/>
  <c r="O157" i="13" s="1"/>
  <c r="O221" i="13" a="1"/>
  <c r="O221" i="13" s="1"/>
  <c r="O221" i="15" s="1"/>
  <c r="O285" i="13" a="1"/>
  <c r="O285" i="13" s="1"/>
  <c r="O349" i="13" a="1"/>
  <c r="O349" i="13" s="1"/>
  <c r="O349" i="15" s="1"/>
  <c r="O413" i="13" a="1"/>
  <c r="O413" i="13" s="1"/>
  <c r="O477" i="13" a="1"/>
  <c r="O477" i="13" s="1"/>
  <c r="O541" i="13" a="1"/>
  <c r="O541" i="13" s="1"/>
  <c r="O605" i="13" a="1"/>
  <c r="O605" i="13" s="1"/>
  <c r="O40" i="13" a="1"/>
  <c r="O40" i="13" s="1"/>
  <c r="O200" i="13" a="1"/>
  <c r="O200" i="13" s="1"/>
  <c r="O224" i="13" a="1"/>
  <c r="O224" i="13" s="1"/>
  <c r="O224" i="15" s="1"/>
  <c r="O320" i="13" a="1"/>
  <c r="O320" i="13" s="1"/>
  <c r="O320" i="15" s="1"/>
  <c r="O384" i="13" a="1"/>
  <c r="O384" i="13" s="1"/>
  <c r="O384" i="15" s="1"/>
  <c r="O448" i="13" a="1"/>
  <c r="O448" i="13" s="1"/>
  <c r="O448" i="15" s="1"/>
  <c r="O512" i="13" a="1"/>
  <c r="O512" i="13" s="1"/>
  <c r="O576" i="13" a="1"/>
  <c r="O576" i="13" s="1"/>
  <c r="O576" i="15" s="1"/>
  <c r="O168" i="13" a="1"/>
  <c r="O168" i="13" s="1"/>
  <c r="O43" i="13" a="1"/>
  <c r="O43" i="13" s="1"/>
  <c r="O107" i="13" a="1"/>
  <c r="O107" i="13" s="1"/>
  <c r="O171" i="13" a="1"/>
  <c r="O171" i="13" s="1"/>
  <c r="O171" i="15" s="1"/>
  <c r="O12" i="13" a="1"/>
  <c r="O12" i="13" s="1"/>
  <c r="O76" i="13" a="1"/>
  <c r="O76" i="13" s="1"/>
  <c r="O164" i="13" a="1"/>
  <c r="O164" i="13" s="1"/>
  <c r="O228" i="13" a="1"/>
  <c r="O228" i="13" s="1"/>
  <c r="O292" i="13" a="1"/>
  <c r="O292" i="13" s="1"/>
  <c r="O356" i="13" a="1"/>
  <c r="O356" i="13" s="1"/>
  <c r="O420" i="13" a="1"/>
  <c r="O420" i="13" s="1"/>
  <c r="O484" i="13" a="1"/>
  <c r="O484" i="13" s="1"/>
  <c r="O548" i="13" a="1"/>
  <c r="O548" i="13" s="1"/>
  <c r="O612" i="13" a="1"/>
  <c r="O612" i="13" s="1"/>
  <c r="O676" i="13" a="1"/>
  <c r="O676" i="13" s="1"/>
  <c r="O740" i="13" a="1"/>
  <c r="O740" i="13" s="1"/>
  <c r="O740" i="15" s="1"/>
  <c r="O367" i="13" a="1"/>
  <c r="O367" i="13" s="1"/>
  <c r="O431" i="13" a="1"/>
  <c r="O431" i="13" s="1"/>
  <c r="O495" i="13" a="1"/>
  <c r="O495" i="13" s="1"/>
  <c r="O495" i="15" s="1"/>
  <c r="O559" i="13" a="1"/>
  <c r="O559" i="13" s="1"/>
  <c r="O623" i="13" a="1"/>
  <c r="O623" i="13" s="1"/>
  <c r="O623" i="15" s="1"/>
  <c r="O687" i="13" a="1"/>
  <c r="O687" i="13" s="1"/>
  <c r="O751" i="13" a="1"/>
  <c r="O751" i="13" s="1"/>
  <c r="O24" i="13" a="1"/>
  <c r="O24" i="13" s="1"/>
  <c r="O120" i="13" a="1"/>
  <c r="O120" i="13" s="1"/>
  <c r="O120" i="15" s="1"/>
  <c r="O55" i="13" a="1"/>
  <c r="O55" i="13" s="1"/>
  <c r="O119" i="13" a="1"/>
  <c r="O119" i="13" s="1"/>
  <c r="O183" i="13" a="1"/>
  <c r="O183" i="13" s="1"/>
  <c r="O183" i="15" s="1"/>
  <c r="O247" i="13" a="1"/>
  <c r="O247" i="13" s="1"/>
  <c r="O247" i="15" s="1"/>
  <c r="O311" i="13" a="1"/>
  <c r="O311" i="13" s="1"/>
  <c r="O34" i="13" a="1"/>
  <c r="O34" i="13" s="1"/>
  <c r="O98" i="13" a="1"/>
  <c r="O98" i="13" s="1"/>
  <c r="O162" i="13" a="1"/>
  <c r="O162" i="13" s="1"/>
  <c r="O226" i="13" a="1"/>
  <c r="O226" i="13" s="1"/>
  <c r="O226" i="15" s="1"/>
  <c r="O290" i="13" a="1"/>
  <c r="O290" i="13" s="1"/>
  <c r="O290" i="15" s="1"/>
  <c r="O354" i="13" a="1"/>
  <c r="O354" i="13" s="1"/>
  <c r="O354" i="15" s="1"/>
  <c r="O418" i="13" a="1"/>
  <c r="O418" i="13" s="1"/>
  <c r="O482" i="13" a="1"/>
  <c r="O482" i="13" s="1"/>
  <c r="O546" i="13" a="1"/>
  <c r="O546" i="13" s="1"/>
  <c r="O29" i="13" a="1"/>
  <c r="O29" i="13" s="1"/>
  <c r="O53" i="13" a="1"/>
  <c r="O53" i="13" s="1"/>
  <c r="O117" i="13" a="1"/>
  <c r="O117" i="13" s="1"/>
  <c r="O181" i="13" a="1"/>
  <c r="O181" i="13" s="1"/>
  <c r="O245" i="13" a="1"/>
  <c r="O245" i="13" s="1"/>
  <c r="O309" i="13" a="1"/>
  <c r="O309" i="13" s="1"/>
  <c r="O373" i="13" a="1"/>
  <c r="O373" i="13" s="1"/>
  <c r="O437" i="13" a="1"/>
  <c r="O437" i="13" s="1"/>
  <c r="O501" i="13" a="1"/>
  <c r="O501" i="13" s="1"/>
  <c r="O565" i="13" a="1"/>
  <c r="O565" i="13" s="1"/>
  <c r="O565" i="15" s="1"/>
  <c r="O280" i="13" a="1"/>
  <c r="O280" i="13" s="1"/>
  <c r="O344" i="13" a="1"/>
  <c r="O344" i="13" s="1"/>
  <c r="O408" i="13" a="1"/>
  <c r="O408" i="13" s="1"/>
  <c r="O472" i="13" a="1"/>
  <c r="O472" i="13" s="1"/>
  <c r="O536" i="13" a="1"/>
  <c r="O536" i="13" s="1"/>
  <c r="O600" i="13" a="1"/>
  <c r="O600" i="13" s="1"/>
  <c r="O15" i="13" a="1"/>
  <c r="O15" i="13" s="1"/>
  <c r="O15" i="15" s="1"/>
  <c r="O79" i="13" a="1"/>
  <c r="O79" i="13" s="1"/>
  <c r="O143" i="13" a="1"/>
  <c r="O143" i="13" s="1"/>
  <c r="O207" i="13" a="1"/>
  <c r="O207" i="13" s="1"/>
  <c r="O207" i="15" s="1"/>
  <c r="O271" i="13" a="1"/>
  <c r="O271" i="13" s="1"/>
  <c r="O58" i="13" a="1"/>
  <c r="O58" i="13" s="1"/>
  <c r="O122" i="13" a="1"/>
  <c r="O122" i="13" s="1"/>
  <c r="O186" i="13" a="1"/>
  <c r="O186" i="13" s="1"/>
  <c r="O186" i="15" s="1"/>
  <c r="O250" i="13" a="1"/>
  <c r="O250" i="13" s="1"/>
  <c r="O250" i="15" s="1"/>
  <c r="O314" i="13" a="1"/>
  <c r="O314" i="13" s="1"/>
  <c r="O378" i="13" a="1"/>
  <c r="O378" i="13" s="1"/>
  <c r="O378" i="15" s="1"/>
  <c r="O442" i="13" a="1"/>
  <c r="O442" i="13" s="1"/>
  <c r="O506" i="13" a="1"/>
  <c r="O506" i="13" s="1"/>
  <c r="O570" i="13" a="1"/>
  <c r="O570" i="13" s="1"/>
  <c r="O570" i="15" s="1"/>
  <c r="O77" i="13" a="1"/>
  <c r="O77" i="13" s="1"/>
  <c r="O141" i="13" a="1"/>
  <c r="O141" i="13" s="1"/>
  <c r="O205" i="13" a="1"/>
  <c r="O205" i="13" s="1"/>
  <c r="O205" i="15" s="1"/>
  <c r="O269" i="13" a="1"/>
  <c r="O269" i="13" s="1"/>
  <c r="O269" i="15" s="1"/>
  <c r="O333" i="13" a="1"/>
  <c r="O333" i="13" s="1"/>
  <c r="O397" i="13" a="1"/>
  <c r="O397" i="13" s="1"/>
  <c r="O461" i="13" a="1"/>
  <c r="O461" i="13" s="1"/>
  <c r="O461" i="15" s="1"/>
  <c r="O525" i="13" a="1"/>
  <c r="O525" i="13" s="1"/>
  <c r="O589" i="13" a="1"/>
  <c r="O589" i="13" s="1"/>
  <c r="O208" i="13" a="1"/>
  <c r="O208" i="13" s="1"/>
  <c r="O304" i="13" a="1"/>
  <c r="O304" i="13" s="1"/>
  <c r="O368" i="13" a="1"/>
  <c r="O368" i="13" s="1"/>
  <c r="O368" i="15" s="1"/>
  <c r="O432" i="13" a="1"/>
  <c r="O432" i="13" s="1"/>
  <c r="O432" i="15" s="1"/>
  <c r="O496" i="13" a="1"/>
  <c r="O496" i="13" s="1"/>
  <c r="O560" i="13" a="1"/>
  <c r="O560" i="13" s="1"/>
  <c r="O560" i="15" s="1"/>
  <c r="O624" i="13" a="1"/>
  <c r="O624" i="13" s="1"/>
  <c r="O48" i="13" a="1"/>
  <c r="O48" i="13" s="1"/>
  <c r="O144" i="13" a="1"/>
  <c r="O144" i="13" s="1"/>
  <c r="O39" i="13" a="1"/>
  <c r="O39" i="13" s="1"/>
  <c r="O103" i="13" a="1"/>
  <c r="O103" i="13" s="1"/>
  <c r="O167" i="13" a="1"/>
  <c r="O167" i="13" s="1"/>
  <c r="O167" i="15" s="1"/>
  <c r="O231" i="13" a="1"/>
  <c r="O231" i="13" s="1"/>
  <c r="O295" i="13" a="1"/>
  <c r="O295" i="13" s="1"/>
  <c r="O18" i="13" a="1"/>
  <c r="O18" i="13" s="1"/>
  <c r="O82" i="13" a="1"/>
  <c r="O82" i="13" s="1"/>
  <c r="O146" i="13" a="1"/>
  <c r="O146" i="13" s="1"/>
  <c r="O210" i="13" a="1"/>
  <c r="O210" i="13" s="1"/>
  <c r="O274" i="13" a="1"/>
  <c r="O274" i="13" s="1"/>
  <c r="O274" i="15" s="1"/>
  <c r="O338" i="13" a="1"/>
  <c r="O338" i="13" s="1"/>
  <c r="O402" i="13" a="1"/>
  <c r="O402" i="13" s="1"/>
  <c r="O402" i="15" s="1"/>
  <c r="O466" i="13" a="1"/>
  <c r="O466" i="13" s="1"/>
  <c r="O530" i="13" a="1"/>
  <c r="O530" i="13" s="1"/>
  <c r="O594" i="13" a="1"/>
  <c r="O594" i="13" s="1"/>
  <c r="O594" i="15" s="1"/>
  <c r="O5" i="13" a="1"/>
  <c r="O5" i="13" s="1"/>
  <c r="O37" i="13" a="1"/>
  <c r="O37" i="13" s="1"/>
  <c r="O101" i="13" a="1"/>
  <c r="O101" i="13" s="1"/>
  <c r="O165" i="13" a="1"/>
  <c r="O165" i="13" s="1"/>
  <c r="O229" i="13" a="1"/>
  <c r="O229" i="13" s="1"/>
  <c r="O293" i="13" a="1"/>
  <c r="O293" i="13" s="1"/>
  <c r="O357" i="13" a="1"/>
  <c r="O357" i="13" s="1"/>
  <c r="O357" i="15" s="1"/>
  <c r="O421" i="13" a="1"/>
  <c r="O421" i="13" s="1"/>
  <c r="O485" i="13" a="1"/>
  <c r="O485" i="13" s="1"/>
  <c r="O485" i="15" s="1"/>
  <c r="O549" i="13" a="1"/>
  <c r="O549" i="13" s="1"/>
  <c r="O549" i="15" s="1"/>
  <c r="O232" i="13" a="1"/>
  <c r="O232" i="13" s="1"/>
  <c r="O264" i="13" a="1"/>
  <c r="O264" i="13" s="1"/>
  <c r="O328" i="13" a="1"/>
  <c r="O328" i="13" s="1"/>
  <c r="O63" i="13" a="1"/>
  <c r="O63" i="13" s="1"/>
  <c r="O127" i="13" a="1"/>
  <c r="O127" i="13" s="1"/>
  <c r="O191" i="13" a="1"/>
  <c r="O191" i="13" s="1"/>
  <c r="O255" i="13" a="1"/>
  <c r="O255" i="13" s="1"/>
  <c r="O255" i="15" s="1"/>
  <c r="O319" i="13" a="1"/>
  <c r="O319" i="13" s="1"/>
  <c r="O319" i="15" s="1"/>
  <c r="O42" i="13" a="1"/>
  <c r="O42" i="13" s="1"/>
  <c r="O106" i="13" a="1"/>
  <c r="O106" i="13" s="1"/>
  <c r="O170" i="13" a="1"/>
  <c r="O170" i="13" s="1"/>
  <c r="O234" i="13" a="1"/>
  <c r="O234" i="13" s="1"/>
  <c r="O234" i="15" s="1"/>
  <c r="O298" i="13" a="1"/>
  <c r="O298" i="13" s="1"/>
  <c r="O362" i="13" a="1"/>
  <c r="O362" i="13" s="1"/>
  <c r="O426" i="13" a="1"/>
  <c r="O426" i="13" s="1"/>
  <c r="O426" i="15" s="1"/>
  <c r="O490" i="13" a="1"/>
  <c r="O490" i="13" s="1"/>
  <c r="O554" i="13" a="1"/>
  <c r="O554" i="13" s="1"/>
  <c r="O61" i="13" a="1"/>
  <c r="O61" i="13" s="1"/>
  <c r="O61" i="15" s="1"/>
  <c r="O125" i="13" a="1"/>
  <c r="O125" i="13" s="1"/>
  <c r="O125" i="15" s="1"/>
  <c r="O189" i="13" a="1"/>
  <c r="O189" i="13" s="1"/>
  <c r="O253" i="13" a="1"/>
  <c r="O253" i="13" s="1"/>
  <c r="O253" i="15" s="1"/>
  <c r="O317" i="13" a="1"/>
  <c r="O317" i="13" s="1"/>
  <c r="O317" i="15" s="1"/>
  <c r="O381" i="13" a="1"/>
  <c r="O381" i="13" s="1"/>
  <c r="O445" i="13" a="1"/>
  <c r="O445" i="13" s="1"/>
  <c r="O509" i="13" a="1"/>
  <c r="O509" i="13" s="1"/>
  <c r="O509" i="15" s="1"/>
  <c r="O573" i="13" a="1"/>
  <c r="O573" i="13" s="1"/>
  <c r="O288" i="13" a="1"/>
  <c r="O288" i="13" s="1"/>
  <c r="O352" i="13" a="1"/>
  <c r="O352" i="13" s="1"/>
  <c r="O352" i="15" s="1"/>
  <c r="O416" i="13" a="1"/>
  <c r="O416" i="13" s="1"/>
  <c r="O480" i="13" a="1"/>
  <c r="O480" i="13" s="1"/>
  <c r="O544" i="13" a="1"/>
  <c r="O544" i="13" s="1"/>
  <c r="O608" i="13" a="1"/>
  <c r="O608" i="13" s="1"/>
  <c r="O608" i="15" s="1"/>
  <c r="O248" i="13" a="1"/>
  <c r="O248" i="13" s="1"/>
  <c r="O11" i="13" a="1"/>
  <c r="O11" i="13" s="1"/>
  <c r="O11" i="15" s="1"/>
  <c r="O75" i="13" a="1"/>
  <c r="O75" i="13" s="1"/>
  <c r="O75" i="15" s="1"/>
  <c r="O139" i="13" a="1"/>
  <c r="O139" i="13" s="1"/>
  <c r="O203" i="13" a="1"/>
  <c r="O203" i="13" s="1"/>
  <c r="O256" i="13" a="1"/>
  <c r="O256" i="13" s="1"/>
  <c r="O256" i="15" s="1"/>
  <c r="O44" i="13" a="1"/>
  <c r="O44" i="13" s="1"/>
  <c r="O108" i="13" a="1"/>
  <c r="O108" i="13" s="1"/>
  <c r="O108" i="15" s="1"/>
  <c r="O196" i="13" a="1"/>
  <c r="O196" i="13" s="1"/>
  <c r="O260" i="13" a="1"/>
  <c r="O260" i="13" s="1"/>
  <c r="O324" i="13" a="1"/>
  <c r="O324" i="13" s="1"/>
  <c r="O388" i="13" a="1"/>
  <c r="O388" i="13" s="1"/>
  <c r="O452" i="13" a="1"/>
  <c r="O452" i="13" s="1"/>
  <c r="O516" i="13" a="1"/>
  <c r="O516" i="13" s="1"/>
  <c r="O516" i="15" s="1"/>
  <c r="O580" i="13" a="1"/>
  <c r="O580" i="13" s="1"/>
  <c r="O644" i="13" a="1"/>
  <c r="O644" i="13" s="1"/>
  <c r="O708" i="13" a="1"/>
  <c r="O708" i="13" s="1"/>
  <c r="O708" i="15" s="1"/>
  <c r="O772" i="13" a="1"/>
  <c r="O772" i="13" s="1"/>
  <c r="O335" i="13" a="1"/>
  <c r="O335" i="13" s="1"/>
  <c r="O335" i="15" s="1"/>
  <c r="O399" i="13" a="1"/>
  <c r="O399" i="13" s="1"/>
  <c r="O463" i="13" a="1"/>
  <c r="O463" i="13" s="1"/>
  <c r="O527" i="13" a="1"/>
  <c r="O527" i="13" s="1"/>
  <c r="O527" i="15" s="1"/>
  <c r="O591" i="13" a="1"/>
  <c r="O591" i="13" s="1"/>
  <c r="O591" i="15" s="1"/>
  <c r="O655" i="13" a="1"/>
  <c r="O655" i="13" s="1"/>
  <c r="O719" i="13" a="1"/>
  <c r="O719" i="13" s="1"/>
  <c r="O72" i="13" a="1"/>
  <c r="O72" i="13" s="1"/>
  <c r="O72" i="15" s="1"/>
  <c r="O23" i="13" a="1"/>
  <c r="O23" i="13" s="1"/>
  <c r="O87" i="13" a="1"/>
  <c r="O87" i="13" s="1"/>
  <c r="O151" i="13" a="1"/>
  <c r="O151" i="13" s="1"/>
  <c r="O151" i="15" s="1"/>
  <c r="O215" i="13" a="1"/>
  <c r="O215" i="13" s="1"/>
  <c r="O215" i="15" s="1"/>
  <c r="O279" i="13" a="1"/>
  <c r="O279" i="13" s="1"/>
  <c r="O66" i="13" a="1"/>
  <c r="O66" i="13" s="1"/>
  <c r="O66" i="15" s="1"/>
  <c r="O130" i="13" a="1"/>
  <c r="O130" i="13" s="1"/>
  <c r="O130" i="15" s="1"/>
  <c r="O194" i="13" a="1"/>
  <c r="O194" i="13" s="1"/>
  <c r="O258" i="13" a="1"/>
  <c r="O258" i="13" s="1"/>
  <c r="O322" i="13" a="1"/>
  <c r="O322" i="13" s="1"/>
  <c r="O322" i="15" s="1"/>
  <c r="O386" i="13" a="1"/>
  <c r="O386" i="13" s="1"/>
  <c r="O386" i="15" s="1"/>
  <c r="O450" i="13" a="1"/>
  <c r="O450" i="13" s="1"/>
  <c r="O514" i="13" a="1"/>
  <c r="O514" i="13" s="1"/>
  <c r="O578" i="13" a="1"/>
  <c r="O578" i="13" s="1"/>
  <c r="O85" i="13" a="1"/>
  <c r="O85" i="13" s="1"/>
  <c r="O149" i="13" a="1"/>
  <c r="O149" i="13" s="1"/>
  <c r="O213" i="13" a="1"/>
  <c r="O213" i="13" s="1"/>
  <c r="O213" i="15" s="1"/>
  <c r="O277" i="13" a="1"/>
  <c r="O277" i="13" s="1"/>
  <c r="O277" i="15" s="1"/>
  <c r="O341" i="13" a="1"/>
  <c r="O341" i="13" s="1"/>
  <c r="O405" i="13" a="1"/>
  <c r="O405" i="13" s="1"/>
  <c r="O469" i="13" a="1"/>
  <c r="O469" i="13" s="1"/>
  <c r="O533" i="13" a="1"/>
  <c r="O533" i="13" s="1"/>
  <c r="O597" i="13" a="1"/>
  <c r="O597" i="13" s="1"/>
  <c r="O597" i="15" s="1"/>
  <c r="O216" i="13" a="1"/>
  <c r="O216" i="13" s="1"/>
  <c r="O216" i="15" s="1"/>
  <c r="O312" i="13" a="1"/>
  <c r="O312" i="13" s="1"/>
  <c r="O376" i="13" a="1"/>
  <c r="O376" i="13" s="1"/>
  <c r="O440" i="13" a="1"/>
  <c r="O440" i="13" s="1"/>
  <c r="O440" i="15" s="1"/>
  <c r="O504" i="13" a="1"/>
  <c r="O504" i="13" s="1"/>
  <c r="O568" i="13" a="1"/>
  <c r="O568" i="13" s="1"/>
  <c r="O99" i="13" a="1"/>
  <c r="O99" i="13" s="1"/>
  <c r="O160" i="13" a="1"/>
  <c r="O160" i="13" s="1"/>
  <c r="O4" i="13" a="1"/>
  <c r="O4" i="13" s="1"/>
  <c r="O220" i="13" a="1"/>
  <c r="O220" i="13" s="1"/>
  <c r="O348" i="13" a="1"/>
  <c r="O348" i="13" s="1"/>
  <c r="O476" i="13" a="1"/>
  <c r="O476" i="13" s="1"/>
  <c r="O476" i="15" s="1"/>
  <c r="O604" i="13" a="1"/>
  <c r="O604" i="13" s="1"/>
  <c r="O732" i="13" a="1"/>
  <c r="O732" i="13" s="1"/>
  <c r="O359" i="13" a="1"/>
  <c r="O359" i="13" s="1"/>
  <c r="O359" i="15" s="1"/>
  <c r="O487" i="13" a="1"/>
  <c r="O487" i="13" s="1"/>
  <c r="O615" i="13" a="1"/>
  <c r="O615" i="13" s="1"/>
  <c r="O615" i="15" s="1"/>
  <c r="O746" i="13" a="1"/>
  <c r="O746" i="13" s="1"/>
  <c r="O746" i="15" s="1"/>
  <c r="O810" i="13" a="1"/>
  <c r="O810" i="13" s="1"/>
  <c r="O874" i="13" a="1"/>
  <c r="O874" i="13" s="1"/>
  <c r="O938" i="13" a="1"/>
  <c r="O938" i="13" s="1"/>
  <c r="O1002" i="13" a="1"/>
  <c r="O1002" i="13" s="1"/>
  <c r="O1066" i="13" a="1"/>
  <c r="O1066" i="13" s="1"/>
  <c r="O661" i="13" a="1"/>
  <c r="O661" i="13" s="1"/>
  <c r="O725" i="13" a="1"/>
  <c r="O725" i="13" s="1"/>
  <c r="O725" i="15" s="1"/>
  <c r="O789" i="13" a="1"/>
  <c r="O789" i="13" s="1"/>
  <c r="O789" i="15" s="1"/>
  <c r="O853" i="13" a="1"/>
  <c r="O853" i="13" s="1"/>
  <c r="O853" i="15" s="1"/>
  <c r="O917" i="13" a="1"/>
  <c r="O917" i="13" s="1"/>
  <c r="O917" i="15" s="1"/>
  <c r="O981" i="13" a="1"/>
  <c r="O981" i="13" s="1"/>
  <c r="O1045" i="13" a="1"/>
  <c r="O1045" i="13" s="1"/>
  <c r="O1045" i="15" s="1"/>
  <c r="O648" i="13" a="1"/>
  <c r="O648" i="13" s="1"/>
  <c r="O712" i="13" a="1"/>
  <c r="O712" i="13" s="1"/>
  <c r="O776" i="13" a="1"/>
  <c r="O776" i="13" s="1"/>
  <c r="O776" i="15" s="1"/>
  <c r="O840" i="13" a="1"/>
  <c r="O840" i="13" s="1"/>
  <c r="O840" i="15" s="1"/>
  <c r="O904" i="13" a="1"/>
  <c r="O904" i="13" s="1"/>
  <c r="O968" i="13" a="1"/>
  <c r="O968" i="13" s="1"/>
  <c r="O968" i="15" s="1"/>
  <c r="O1032" i="13" a="1"/>
  <c r="O1032" i="13" s="1"/>
  <c r="O259" i="13" a="1"/>
  <c r="O259" i="13" s="1"/>
  <c r="O323" i="13" a="1"/>
  <c r="O323" i="13" s="1"/>
  <c r="O387" i="13" a="1"/>
  <c r="O387" i="13" s="1"/>
  <c r="O451" i="13" a="1"/>
  <c r="O451" i="13" s="1"/>
  <c r="O515" i="13" a="1"/>
  <c r="O515" i="13" s="1"/>
  <c r="O579" i="13" a="1"/>
  <c r="O579" i="13" s="1"/>
  <c r="O643" i="13" a="1"/>
  <c r="O643" i="13" s="1"/>
  <c r="O707" i="13" a="1"/>
  <c r="O707" i="13" s="1"/>
  <c r="O771" i="13" a="1"/>
  <c r="O771" i="13" s="1"/>
  <c r="O771" i="15" s="1"/>
  <c r="O835" i="13" a="1"/>
  <c r="O835" i="13" s="1"/>
  <c r="O899" i="13" a="1"/>
  <c r="O899" i="13" s="1"/>
  <c r="O963" i="13" a="1"/>
  <c r="O963" i="13" s="1"/>
  <c r="O1027" i="13" a="1"/>
  <c r="O1027" i="13" s="1"/>
  <c r="O1091" i="13" a="1"/>
  <c r="O1091" i="13" s="1"/>
  <c r="O46" i="13" a="1"/>
  <c r="O46" i="13" s="1"/>
  <c r="O46" i="15" s="1"/>
  <c r="O110" i="13" a="1"/>
  <c r="O110" i="13" s="1"/>
  <c r="O174" i="13" a="1"/>
  <c r="O174" i="13" s="1"/>
  <c r="O174" i="15" s="1"/>
  <c r="O238" i="13" a="1"/>
  <c r="O238" i="13" s="1"/>
  <c r="O302" i="13" a="1"/>
  <c r="O302" i="13" s="1"/>
  <c r="O302" i="15" s="1"/>
  <c r="O366" i="13" a="1"/>
  <c r="O366" i="13" s="1"/>
  <c r="O366" i="15" s="1"/>
  <c r="O430" i="13" a="1"/>
  <c r="O430" i="13" s="1"/>
  <c r="O494" i="13" a="1"/>
  <c r="O494" i="13" s="1"/>
  <c r="O558" i="13" a="1"/>
  <c r="O558" i="13" s="1"/>
  <c r="O558" i="15" s="1"/>
  <c r="O622" i="13" a="1"/>
  <c r="O622" i="13" s="1"/>
  <c r="O686" i="13" a="1"/>
  <c r="O686" i="13" s="1"/>
  <c r="O750" i="13" a="1"/>
  <c r="O750" i="13" s="1"/>
  <c r="O9" i="13" a="1"/>
  <c r="O9" i="13" s="1"/>
  <c r="O73" i="13" a="1"/>
  <c r="O73" i="13" s="1"/>
  <c r="O137" i="13" a="1"/>
  <c r="O137" i="13" s="1"/>
  <c r="O201" i="13" a="1"/>
  <c r="O201" i="13" s="1"/>
  <c r="O201" i="15" s="1"/>
  <c r="O265" i="13" a="1"/>
  <c r="O265" i="13" s="1"/>
  <c r="O265" i="15" s="1"/>
  <c r="O329" i="13" a="1"/>
  <c r="O329" i="13" s="1"/>
  <c r="O393" i="13" a="1"/>
  <c r="O393" i="13" s="1"/>
  <c r="O457" i="13" a="1"/>
  <c r="O457" i="13" s="1"/>
  <c r="O521" i="13" a="1"/>
  <c r="O521" i="13" s="1"/>
  <c r="O585" i="13" a="1"/>
  <c r="O585" i="13" s="1"/>
  <c r="O585" i="15" s="1"/>
  <c r="O649" i="13" a="1"/>
  <c r="O649" i="13" s="1"/>
  <c r="O713" i="13" a="1"/>
  <c r="O713" i="13" s="1"/>
  <c r="O713" i="15" s="1"/>
  <c r="O777" i="13" a="1"/>
  <c r="O777" i="13" s="1"/>
  <c r="O839" i="13" a="1"/>
  <c r="O839" i="13" s="1"/>
  <c r="O839" i="15" s="1"/>
  <c r="O903" i="13" a="1"/>
  <c r="O903" i="13" s="1"/>
  <c r="O967" i="13" a="1"/>
  <c r="O967" i="13" s="1"/>
  <c r="O1031" i="13" a="1"/>
  <c r="O1031" i="13" s="1"/>
  <c r="O1031" i="15" s="1"/>
  <c r="O1095" i="13" a="1"/>
  <c r="O1095" i="13" s="1"/>
  <c r="O1159" i="13" a="1"/>
  <c r="O1159" i="13" s="1"/>
  <c r="O1159" i="15" s="1"/>
  <c r="O1223" i="13" a="1"/>
  <c r="O1223" i="13" s="1"/>
  <c r="O1223" i="15" s="1"/>
  <c r="O1287" i="13" a="1"/>
  <c r="O1287" i="13" s="1"/>
  <c r="O1287" i="15" s="1"/>
  <c r="O1351" i="13" a="1"/>
  <c r="O1351" i="13" s="1"/>
  <c r="O1415" i="13" a="1"/>
  <c r="O1415" i="13" s="1"/>
  <c r="O1082" i="13" a="1"/>
  <c r="O1082" i="13" s="1"/>
  <c r="O1106" i="13" a="1"/>
  <c r="O1106" i="13" s="1"/>
  <c r="O1170" i="13" a="1"/>
  <c r="O1170" i="13" s="1"/>
  <c r="O1234" i="13" a="1"/>
  <c r="O1234" i="13" s="1"/>
  <c r="O1298" i="13" a="1"/>
  <c r="O1298" i="13" s="1"/>
  <c r="O1298" i="15" s="1"/>
  <c r="O1362" i="13" a="1"/>
  <c r="O1362" i="13" s="1"/>
  <c r="O1077" i="13" a="1"/>
  <c r="O1077" i="13" s="1"/>
  <c r="O1125" i="13" a="1"/>
  <c r="O1125" i="13" s="1"/>
  <c r="O1189" i="13" a="1"/>
  <c r="O1189" i="13" s="1"/>
  <c r="O1253" i="13" a="1"/>
  <c r="O1253" i="13" s="1"/>
  <c r="O1317" i="13" a="1"/>
  <c r="O1317" i="13" s="1"/>
  <c r="O1317" i="15" s="1"/>
  <c r="O1381" i="13" a="1"/>
  <c r="O1381" i="13" s="1"/>
  <c r="O1112" i="13" a="1"/>
  <c r="O1112" i="13" s="1"/>
  <c r="O1112" i="15" s="1"/>
  <c r="O1176" i="13" a="1"/>
  <c r="O1176" i="13" s="1"/>
  <c r="O392" i="13" a="1"/>
  <c r="O392" i="13" s="1"/>
  <c r="O392" i="15" s="1"/>
  <c r="O67" i="13" a="1"/>
  <c r="O67" i="13" s="1"/>
  <c r="O195" i="13" a="1"/>
  <c r="O195" i="13" s="1"/>
  <c r="O192" i="13" a="1"/>
  <c r="O192" i="13" s="1"/>
  <c r="O192" i="15" s="1"/>
  <c r="O32" i="13" a="1"/>
  <c r="O32" i="13" s="1"/>
  <c r="O100" i="13" a="1"/>
  <c r="O100" i="13" s="1"/>
  <c r="O100" i="15" s="1"/>
  <c r="O188" i="13" a="1"/>
  <c r="O188" i="13" s="1"/>
  <c r="O316" i="13" a="1"/>
  <c r="O316" i="13" s="1"/>
  <c r="O316" i="15" s="1"/>
  <c r="O444" i="13" a="1"/>
  <c r="O444" i="13" s="1"/>
  <c r="O572" i="13" a="1"/>
  <c r="O572" i="13" s="1"/>
  <c r="O700" i="13" a="1"/>
  <c r="O700" i="13" s="1"/>
  <c r="O455" i="13" a="1"/>
  <c r="O455" i="13" s="1"/>
  <c r="O583" i="13" a="1"/>
  <c r="O583" i="13" s="1"/>
  <c r="O711" i="13" a="1"/>
  <c r="O711" i="13" s="1"/>
  <c r="O743" i="13" a="1"/>
  <c r="O743" i="13" s="1"/>
  <c r="O743" i="15" s="1"/>
  <c r="O674" i="13" a="1"/>
  <c r="O674" i="13" s="1"/>
  <c r="O698" i="13" a="1"/>
  <c r="O698" i="13" s="1"/>
  <c r="O770" i="13" a="1"/>
  <c r="O770" i="13" s="1"/>
  <c r="O770" i="15" s="1"/>
  <c r="O834" i="13" a="1"/>
  <c r="O834" i="13" s="1"/>
  <c r="O834" i="15" s="1"/>
  <c r="O898" i="13" a="1"/>
  <c r="O898" i="13" s="1"/>
  <c r="O962" i="13" a="1"/>
  <c r="O962" i="13" s="1"/>
  <c r="O962" i="15" s="1"/>
  <c r="O1026" i="13" a="1"/>
  <c r="O1026" i="13" s="1"/>
  <c r="O621" i="13" a="1"/>
  <c r="O621" i="13" s="1"/>
  <c r="O685" i="13" a="1"/>
  <c r="O685" i="13" s="1"/>
  <c r="O685" i="15" s="1"/>
  <c r="O749" i="13" a="1"/>
  <c r="O749" i="13" s="1"/>
  <c r="O813" i="13" a="1"/>
  <c r="O813" i="13" s="1"/>
  <c r="O877" i="13" a="1"/>
  <c r="O877" i="13" s="1"/>
  <c r="O941" i="13" a="1"/>
  <c r="O941" i="13" s="1"/>
  <c r="O1005" i="13" a="1"/>
  <c r="O1005" i="13" s="1"/>
  <c r="O1005" i="15" s="1"/>
  <c r="O672" i="13" a="1"/>
  <c r="O672" i="13" s="1"/>
  <c r="O672" i="15" s="1"/>
  <c r="O736" i="13" a="1"/>
  <c r="O736" i="13" s="1"/>
  <c r="O736" i="15" s="1"/>
  <c r="O800" i="13" a="1"/>
  <c r="O800" i="13" s="1"/>
  <c r="O864" i="13" a="1"/>
  <c r="O864" i="13" s="1"/>
  <c r="O864" i="15" s="1"/>
  <c r="O928" i="13" a="1"/>
  <c r="O928" i="13" s="1"/>
  <c r="O928" i="15" s="1"/>
  <c r="O992" i="13" a="1"/>
  <c r="O992" i="13" s="1"/>
  <c r="O1056" i="13" a="1"/>
  <c r="O1056" i="13" s="1"/>
  <c r="O1056" i="15" s="1"/>
  <c r="O283" i="13" a="1"/>
  <c r="O283" i="13" s="1"/>
  <c r="O347" i="13" a="1"/>
  <c r="O347" i="13" s="1"/>
  <c r="O347" i="15" s="1"/>
  <c r="O411" i="13" a="1"/>
  <c r="O411" i="13" s="1"/>
  <c r="O475" i="13" a="1"/>
  <c r="O475" i="13" s="1"/>
  <c r="O475" i="15" s="1"/>
  <c r="O539" i="13" a="1"/>
  <c r="O539" i="13" s="1"/>
  <c r="O603" i="13" a="1"/>
  <c r="O603" i="13" s="1"/>
  <c r="O667" i="13" a="1"/>
  <c r="O667" i="13" s="1"/>
  <c r="O731" i="13" a="1"/>
  <c r="O731" i="13" s="1"/>
  <c r="O731" i="15" s="1"/>
  <c r="O795" i="13" a="1"/>
  <c r="O795" i="13" s="1"/>
  <c r="O859" i="13" a="1"/>
  <c r="O859" i="13" s="1"/>
  <c r="O859" i="15" s="1"/>
  <c r="O923" i="13" a="1"/>
  <c r="O923" i="13" s="1"/>
  <c r="O987" i="13" a="1"/>
  <c r="O987" i="13" s="1"/>
  <c r="O1051" i="13" a="1"/>
  <c r="O1051" i="13" s="1"/>
  <c r="O6" i="13" a="1"/>
  <c r="O6" i="13" s="1"/>
  <c r="O70" i="13" a="1"/>
  <c r="O70" i="13" s="1"/>
  <c r="O70" i="15" s="1"/>
  <c r="O134" i="13" a="1"/>
  <c r="O134" i="13" s="1"/>
  <c r="O198" i="13" a="1"/>
  <c r="O198" i="13" s="1"/>
  <c r="O262" i="13" a="1"/>
  <c r="O262" i="13" s="1"/>
  <c r="O262" i="15" s="1"/>
  <c r="O326" i="13" a="1"/>
  <c r="O326" i="13" s="1"/>
  <c r="O326" i="15" s="1"/>
  <c r="O390" i="13" a="1"/>
  <c r="O390" i="13" s="1"/>
  <c r="O390" i="15" s="1"/>
  <c r="O454" i="13" a="1"/>
  <c r="O454" i="13" s="1"/>
  <c r="O518" i="13" a="1"/>
  <c r="O518" i="13" s="1"/>
  <c r="O518" i="15" s="1"/>
  <c r="O582" i="13" a="1"/>
  <c r="O582" i="13" s="1"/>
  <c r="O646" i="13" a="1"/>
  <c r="O646" i="13" s="1"/>
  <c r="O710" i="13" a="1"/>
  <c r="O710" i="13" s="1"/>
  <c r="O774" i="13" a="1"/>
  <c r="O774" i="13" s="1"/>
  <c r="O33" i="13" a="1"/>
  <c r="O33" i="13" s="1"/>
  <c r="O97" i="13" a="1"/>
  <c r="O97" i="13" s="1"/>
  <c r="O97" i="15" s="1"/>
  <c r="O161" i="13" a="1"/>
  <c r="O161" i="13" s="1"/>
  <c r="O225" i="13" a="1"/>
  <c r="O225" i="13" s="1"/>
  <c r="O289" i="13" a="1"/>
  <c r="O289" i="13" s="1"/>
  <c r="O353" i="13" a="1"/>
  <c r="O353" i="13" s="1"/>
  <c r="O417" i="13" a="1"/>
  <c r="O417" i="13" s="1"/>
  <c r="O417" i="15" s="1"/>
  <c r="O481" i="13" a="1"/>
  <c r="O481" i="13" s="1"/>
  <c r="O481" i="15" s="1"/>
  <c r="O545" i="13" a="1"/>
  <c r="O545" i="13" s="1"/>
  <c r="O545" i="15" s="1"/>
  <c r="O609" i="13" a="1"/>
  <c r="O609" i="13" s="1"/>
  <c r="O609" i="15" s="1"/>
  <c r="O673" i="13" a="1"/>
  <c r="O673" i="13" s="1"/>
  <c r="O737" i="13" a="1"/>
  <c r="O737" i="13" s="1"/>
  <c r="O799" i="13" a="1"/>
  <c r="O799" i="13" s="1"/>
  <c r="O799" i="15" s="1"/>
  <c r="O863" i="13" a="1"/>
  <c r="O863" i="13" s="1"/>
  <c r="O927" i="13" a="1"/>
  <c r="O927" i="13" s="1"/>
  <c r="O927" i="15" s="1"/>
  <c r="O991" i="13" a="1"/>
  <c r="O991" i="13" s="1"/>
  <c r="O1055" i="13" a="1"/>
  <c r="O1055" i="13" s="1"/>
  <c r="O1119" i="13" a="1"/>
  <c r="O1119" i="13" s="1"/>
  <c r="O1183" i="13" a="1"/>
  <c r="O1183" i="13" s="1"/>
  <c r="O1247" i="13" a="1"/>
  <c r="O1247" i="13" s="1"/>
  <c r="O1247" i="15" s="1"/>
  <c r="O1311" i="13" a="1"/>
  <c r="O1311" i="13" s="1"/>
  <c r="O1375" i="13" a="1"/>
  <c r="O1375" i="13" s="1"/>
  <c r="O1439" i="13" a="1"/>
  <c r="O1439" i="13" s="1"/>
  <c r="O1130" i="13" a="1"/>
  <c r="O1130" i="13" s="1"/>
  <c r="O1194" i="13" a="1"/>
  <c r="O1194" i="13" s="1"/>
  <c r="O1258" i="13" a="1"/>
  <c r="O1258" i="13" s="1"/>
  <c r="O1322" i="13" a="1"/>
  <c r="O1322" i="13" s="1"/>
  <c r="O1386" i="13" a="1"/>
  <c r="O1386" i="13" s="1"/>
  <c r="O1149" i="13" a="1"/>
  <c r="O1149" i="13" s="1"/>
  <c r="O1213" i="13" a="1"/>
  <c r="O1213" i="13" s="1"/>
  <c r="O1213" i="15" s="1"/>
  <c r="O1277" i="13" a="1"/>
  <c r="O1277" i="13" s="1"/>
  <c r="O1341" i="13" a="1"/>
  <c r="O1341" i="13" s="1"/>
  <c r="O1341" i="15" s="1"/>
  <c r="O1405" i="13" a="1"/>
  <c r="O1405" i="13" s="1"/>
  <c r="O1136" i="13" a="1"/>
  <c r="O1136" i="13" s="1"/>
  <c r="O1136" i="15" s="1"/>
  <c r="O1200" i="13" a="1"/>
  <c r="O1200" i="13" s="1"/>
  <c r="O584" i="13" a="1"/>
  <c r="O584" i="13" s="1"/>
  <c r="O27" i="13" a="1"/>
  <c r="O27" i="13" s="1"/>
  <c r="O155" i="13" a="1"/>
  <c r="O155" i="13" s="1"/>
  <c r="O60" i="13" a="1"/>
  <c r="O60" i="13" s="1"/>
  <c r="O60" i="15" s="1"/>
  <c r="O148" i="13" a="1"/>
  <c r="O148" i="13" s="1"/>
  <c r="O276" i="13" a="1"/>
  <c r="O276" i="13" s="1"/>
  <c r="O276" i="15" s="1"/>
  <c r="O404" i="13" a="1"/>
  <c r="O404" i="13" s="1"/>
  <c r="O404" i="15" s="1"/>
  <c r="O532" i="13" a="1"/>
  <c r="O532" i="13" s="1"/>
  <c r="O660" i="13" a="1"/>
  <c r="O660" i="13" s="1"/>
  <c r="O788" i="13" a="1"/>
  <c r="O788" i="13" s="1"/>
  <c r="O415" i="13" a="1"/>
  <c r="O415" i="13" s="1"/>
  <c r="O543" i="13" a="1"/>
  <c r="O543" i="13" s="1"/>
  <c r="O671" i="13" a="1"/>
  <c r="O671" i="13" s="1"/>
  <c r="O783" i="13" a="1"/>
  <c r="O783" i="13" s="1"/>
  <c r="O783" i="15" s="1"/>
  <c r="O650" i="13" a="1"/>
  <c r="O650" i="13" s="1"/>
  <c r="O794" i="13" a="1"/>
  <c r="O794" i="13" s="1"/>
  <c r="O858" i="13" a="1"/>
  <c r="O858" i="13" s="1"/>
  <c r="O922" i="13" a="1"/>
  <c r="O922" i="13" s="1"/>
  <c r="O922" i="15" s="1"/>
  <c r="O986" i="13" a="1"/>
  <c r="O986" i="13" s="1"/>
  <c r="O986" i="15" s="1"/>
  <c r="O1050" i="13" a="1"/>
  <c r="O1050" i="13" s="1"/>
  <c r="O645" i="13" a="1"/>
  <c r="O645" i="13" s="1"/>
  <c r="O709" i="13" a="1"/>
  <c r="O709" i="13" s="1"/>
  <c r="O709" i="15" s="1"/>
  <c r="O773" i="13" a="1"/>
  <c r="O773" i="13" s="1"/>
  <c r="O837" i="13" a="1"/>
  <c r="O837" i="13" s="1"/>
  <c r="O901" i="13" a="1"/>
  <c r="O901" i="13" s="1"/>
  <c r="O965" i="13" a="1"/>
  <c r="O965" i="13" s="1"/>
  <c r="O1029" i="13" a="1"/>
  <c r="O1029" i="13" s="1"/>
  <c r="O1029" i="15" s="1"/>
  <c r="O632" i="13" a="1"/>
  <c r="O632" i="13" s="1"/>
  <c r="O696" i="13" a="1"/>
  <c r="O696" i="13" s="1"/>
  <c r="O760" i="13" a="1"/>
  <c r="O760" i="13" s="1"/>
  <c r="O760" i="15" s="1"/>
  <c r="O824" i="13" a="1"/>
  <c r="O824" i="13" s="1"/>
  <c r="O824" i="15" s="1"/>
  <c r="O888" i="13" a="1"/>
  <c r="O888" i="13" s="1"/>
  <c r="O888" i="15" s="1"/>
  <c r="O952" i="13" a="1"/>
  <c r="O952" i="13" s="1"/>
  <c r="O1016" i="13" a="1"/>
  <c r="O1016" i="13" s="1"/>
  <c r="O1080" i="13" a="1"/>
  <c r="O1080" i="13" s="1"/>
  <c r="O1080" i="15" s="1"/>
  <c r="O243" i="13" a="1"/>
  <c r="O243" i="13" s="1"/>
  <c r="O307" i="13" a="1"/>
  <c r="O307" i="13" s="1"/>
  <c r="O371" i="13" a="1"/>
  <c r="O371" i="13" s="1"/>
  <c r="O371" i="15" s="1"/>
  <c r="O435" i="13" a="1"/>
  <c r="O435" i="13" s="1"/>
  <c r="O435" i="15" s="1"/>
  <c r="O499" i="13" a="1"/>
  <c r="O499" i="13" s="1"/>
  <c r="O499" i="15" s="1"/>
  <c r="O563" i="13" a="1"/>
  <c r="O563" i="13" s="1"/>
  <c r="O627" i="13" a="1"/>
  <c r="O627" i="13" s="1"/>
  <c r="O691" i="13" a="1"/>
  <c r="O691" i="13" s="1"/>
  <c r="O755" i="13" a="1"/>
  <c r="O755" i="13" s="1"/>
  <c r="O819" i="13" a="1"/>
  <c r="O819" i="13" s="1"/>
  <c r="O883" i="13" a="1"/>
  <c r="O883" i="13" s="1"/>
  <c r="O947" i="13" a="1"/>
  <c r="O947" i="13" s="1"/>
  <c r="O1011" i="13" a="1"/>
  <c r="O1011" i="13" s="1"/>
  <c r="O1011" i="15" s="1"/>
  <c r="O1075" i="13" a="1"/>
  <c r="O1075" i="13" s="1"/>
  <c r="O30" i="13" a="1"/>
  <c r="O30" i="13" s="1"/>
  <c r="O94" i="13" a="1"/>
  <c r="O94" i="13" s="1"/>
  <c r="O158" i="13" a="1"/>
  <c r="O158" i="13" s="1"/>
  <c r="O222" i="13" a="1"/>
  <c r="O222" i="13" s="1"/>
  <c r="O222" i="15" s="1"/>
  <c r="O286" i="13" a="1"/>
  <c r="O286" i="13" s="1"/>
  <c r="O286" i="15" s="1"/>
  <c r="O350" i="13" a="1"/>
  <c r="O350" i="13" s="1"/>
  <c r="O414" i="13" a="1"/>
  <c r="O414" i="13" s="1"/>
  <c r="O414" i="15" s="1"/>
  <c r="O478" i="13" a="1"/>
  <c r="O478" i="13" s="1"/>
  <c r="O542" i="13" a="1"/>
  <c r="O542" i="13" s="1"/>
  <c r="O542" i="15" s="1"/>
  <c r="O606" i="13" a="1"/>
  <c r="O606" i="13" s="1"/>
  <c r="O670" i="13" a="1"/>
  <c r="O670" i="13" s="1"/>
  <c r="O670" i="15" s="1"/>
  <c r="O734" i="13" a="1"/>
  <c r="O734" i="13" s="1"/>
  <c r="O734" i="15" s="1"/>
  <c r="O57" i="13" a="1"/>
  <c r="O57" i="13" s="1"/>
  <c r="O121" i="13" a="1"/>
  <c r="O121" i="13" s="1"/>
  <c r="O121" i="15" s="1"/>
  <c r="O185" i="13" a="1"/>
  <c r="O185" i="13" s="1"/>
  <c r="O249" i="13" a="1"/>
  <c r="O249" i="13" s="1"/>
  <c r="O313" i="13" a="1"/>
  <c r="O313" i="13" s="1"/>
  <c r="O377" i="13" a="1"/>
  <c r="O377" i="13" s="1"/>
  <c r="O441" i="13" a="1"/>
  <c r="O441" i="13" s="1"/>
  <c r="O441" i="15" s="1"/>
  <c r="O505" i="13" a="1"/>
  <c r="O505" i="13" s="1"/>
  <c r="O569" i="13" a="1"/>
  <c r="O569" i="13" s="1"/>
  <c r="O633" i="13" a="1"/>
  <c r="O633" i="13" s="1"/>
  <c r="O697" i="13" a="1"/>
  <c r="O697" i="13" s="1"/>
  <c r="O697" i="15" s="1"/>
  <c r="O761" i="13" a="1"/>
  <c r="O761" i="13" s="1"/>
  <c r="O823" i="13" a="1"/>
  <c r="O823" i="13" s="1"/>
  <c r="O823" i="15" s="1"/>
  <c r="O887" i="13" a="1"/>
  <c r="O887" i="13" s="1"/>
  <c r="O951" i="13" a="1"/>
  <c r="O951" i="13" s="1"/>
  <c r="O951" i="15" s="1"/>
  <c r="O1015" i="13" a="1"/>
  <c r="O1015" i="13" s="1"/>
  <c r="O1079" i="13" a="1"/>
  <c r="O1079" i="13" s="1"/>
  <c r="O1079" i="15" s="1"/>
  <c r="O1143" i="13" a="1"/>
  <c r="O1143" i="13" s="1"/>
  <c r="O1207" i="13" a="1"/>
  <c r="O1207" i="13" s="1"/>
  <c r="O1207" i="15" s="1"/>
  <c r="O1271" i="13" a="1"/>
  <c r="O1271" i="13" s="1"/>
  <c r="O1335" i="13" a="1"/>
  <c r="O1335" i="13" s="1"/>
  <c r="O1335" i="15" s="1"/>
  <c r="O1399" i="13" a="1"/>
  <c r="O1399" i="13" s="1"/>
  <c r="O1154" i="13" a="1"/>
  <c r="O1154" i="13" s="1"/>
  <c r="O1218" i="13" a="1"/>
  <c r="O1218" i="13" s="1"/>
  <c r="O1282" i="13" a="1"/>
  <c r="O1282" i="13" s="1"/>
  <c r="O1346" i="13" a="1"/>
  <c r="O1346" i="13" s="1"/>
  <c r="O1346" i="15" s="1"/>
  <c r="O1410" i="13" a="1"/>
  <c r="O1410" i="13" s="1"/>
  <c r="O1109" i="13" a="1"/>
  <c r="O1109" i="13" s="1"/>
  <c r="O1173" i="13" a="1"/>
  <c r="O1173" i="13" s="1"/>
  <c r="O1237" i="13" a="1"/>
  <c r="O1237" i="13" s="1"/>
  <c r="O1301" i="13" a="1"/>
  <c r="O1301" i="13" s="1"/>
  <c r="O1365" i="13" a="1"/>
  <c r="O1365" i="13" s="1"/>
  <c r="O1365" i="15" s="1"/>
  <c r="O1096" i="13" a="1"/>
  <c r="O1096" i="13" s="1"/>
  <c r="O1096" i="15" s="1"/>
  <c r="O1160" i="13" a="1"/>
  <c r="O1160" i="13" s="1"/>
  <c r="O1160" i="15" s="1"/>
  <c r="O115" i="13" a="1"/>
  <c r="O115" i="13" s="1"/>
  <c r="O56" i="13" a="1"/>
  <c r="O56" i="13" s="1"/>
  <c r="O20" i="13" a="1"/>
  <c r="O20" i="13" s="1"/>
  <c r="O236" i="13" a="1"/>
  <c r="O236" i="13" s="1"/>
  <c r="O364" i="13" a="1"/>
  <c r="O364" i="13" s="1"/>
  <c r="O492" i="13" a="1"/>
  <c r="O492" i="13" s="1"/>
  <c r="O620" i="13" a="1"/>
  <c r="O620" i="13" s="1"/>
  <c r="O620" i="15" s="1"/>
  <c r="O748" i="13" a="1"/>
  <c r="O748" i="13" s="1"/>
  <c r="O748" i="15" s="1"/>
  <c r="O375" i="13" a="1"/>
  <c r="O375" i="13" s="1"/>
  <c r="O375" i="15" s="1"/>
  <c r="O503" i="13" a="1"/>
  <c r="O503" i="13" s="1"/>
  <c r="O503" i="15" s="1"/>
  <c r="O631" i="13" a="1"/>
  <c r="O631" i="13" s="1"/>
  <c r="O631" i="15" s="1"/>
  <c r="O626" i="13" a="1"/>
  <c r="O626" i="13" s="1"/>
  <c r="O626" i="15" s="1"/>
  <c r="O682" i="13" a="1"/>
  <c r="O682" i="13" s="1"/>
  <c r="O706" i="13" a="1"/>
  <c r="O706" i="13" s="1"/>
  <c r="O706" i="15" s="1"/>
  <c r="O730" i="13" a="1"/>
  <c r="O730" i="13" s="1"/>
  <c r="O730" i="15" s="1"/>
  <c r="O754" i="13" a="1"/>
  <c r="O754" i="13" s="1"/>
  <c r="O818" i="13" a="1"/>
  <c r="O818" i="13" s="1"/>
  <c r="O818" i="15" s="1"/>
  <c r="O882" i="13" a="1"/>
  <c r="O882" i="13" s="1"/>
  <c r="O946" i="13" a="1"/>
  <c r="O946" i="13" s="1"/>
  <c r="O1010" i="13" a="1"/>
  <c r="O1010" i="13" s="1"/>
  <c r="O1074" i="13" a="1"/>
  <c r="O1074" i="13" s="1"/>
  <c r="O669" i="13" a="1"/>
  <c r="O669" i="13" s="1"/>
  <c r="O669" i="15" s="1"/>
  <c r="O733" i="13" a="1"/>
  <c r="O733" i="13" s="1"/>
  <c r="O797" i="13" a="1"/>
  <c r="O797" i="13" s="1"/>
  <c r="O861" i="13" a="1"/>
  <c r="O861" i="13" s="1"/>
  <c r="O861" i="15" s="1"/>
  <c r="O925" i="13" a="1"/>
  <c r="O925" i="13" s="1"/>
  <c r="O925" i="15" s="1"/>
  <c r="O989" i="13" a="1"/>
  <c r="O989" i="13" s="1"/>
  <c r="O1053" i="13" a="1"/>
  <c r="O1053" i="13" s="1"/>
  <c r="O656" i="13" a="1"/>
  <c r="O656" i="13" s="1"/>
  <c r="O720" i="13" a="1"/>
  <c r="O720" i="13" s="1"/>
  <c r="O784" i="13" a="1"/>
  <c r="O784" i="13" s="1"/>
  <c r="O848" i="13" a="1"/>
  <c r="O848" i="13" s="1"/>
  <c r="O848" i="15" s="1"/>
  <c r="O912" i="13" a="1"/>
  <c r="O912" i="13" s="1"/>
  <c r="O976" i="13" a="1"/>
  <c r="O976" i="13" s="1"/>
  <c r="O1040" i="13" a="1"/>
  <c r="O1040" i="13" s="1"/>
  <c r="O267" i="13" a="1"/>
  <c r="O267" i="13" s="1"/>
  <c r="O331" i="13" a="1"/>
  <c r="O331" i="13" s="1"/>
  <c r="O395" i="13" a="1"/>
  <c r="O395" i="13" s="1"/>
  <c r="O459" i="13" a="1"/>
  <c r="O459" i="13" s="1"/>
  <c r="O523" i="13" a="1"/>
  <c r="O523" i="13" s="1"/>
  <c r="O456" i="13" a="1"/>
  <c r="O456" i="13" s="1"/>
  <c r="O35" i="13" a="1"/>
  <c r="O35" i="13" s="1"/>
  <c r="O163" i="13" a="1"/>
  <c r="O163" i="13" s="1"/>
  <c r="O163" i="15" s="1"/>
  <c r="O64" i="13" a="1"/>
  <c r="O64" i="13" s="1"/>
  <c r="O80" i="13" a="1"/>
  <c r="O80" i="13" s="1"/>
  <c r="O68" i="13" a="1"/>
  <c r="O68" i="13" s="1"/>
  <c r="O68" i="15" s="1"/>
  <c r="O156" i="13" a="1"/>
  <c r="O156" i="13" s="1"/>
  <c r="O284" i="13" a="1"/>
  <c r="O284" i="13" s="1"/>
  <c r="O412" i="13" a="1"/>
  <c r="O412" i="13" s="1"/>
  <c r="O540" i="13" a="1"/>
  <c r="O540" i="13" s="1"/>
  <c r="O540" i="15" s="1"/>
  <c r="O668" i="13" a="1"/>
  <c r="O668" i="13" s="1"/>
  <c r="O668" i="15" s="1"/>
  <c r="O423" i="13" a="1"/>
  <c r="O423" i="13" s="1"/>
  <c r="O551" i="13" a="1"/>
  <c r="O551" i="13" s="1"/>
  <c r="O679" i="13" a="1"/>
  <c r="O679" i="13" s="1"/>
  <c r="O759" i="13" a="1"/>
  <c r="O759" i="13" s="1"/>
  <c r="O759" i="15" s="1"/>
  <c r="O602" i="13" a="1"/>
  <c r="O602" i="13" s="1"/>
  <c r="O778" i="13" a="1"/>
  <c r="O778" i="13" s="1"/>
  <c r="O842" i="13" a="1"/>
  <c r="O842" i="13" s="1"/>
  <c r="O906" i="13" a="1"/>
  <c r="O906" i="13" s="1"/>
  <c r="O970" i="13" a="1"/>
  <c r="O970" i="13" s="1"/>
  <c r="O1034" i="13" a="1"/>
  <c r="O1034" i="13" s="1"/>
  <c r="O1034" i="15" s="1"/>
  <c r="O629" i="13" a="1"/>
  <c r="O629" i="13" s="1"/>
  <c r="O629" i="15" s="1"/>
  <c r="O693" i="13" a="1"/>
  <c r="O693" i="13" s="1"/>
  <c r="O757" i="13" a="1"/>
  <c r="O757" i="13" s="1"/>
  <c r="O821" i="13" a="1"/>
  <c r="O821" i="13" s="1"/>
  <c r="O885" i="13" a="1"/>
  <c r="O885" i="13" s="1"/>
  <c r="O949" i="13" a="1"/>
  <c r="O949" i="13" s="1"/>
  <c r="O1013" i="13" a="1"/>
  <c r="O1013" i="13" s="1"/>
  <c r="O1013" i="15" s="1"/>
  <c r="O680" i="13" a="1"/>
  <c r="O680" i="13" s="1"/>
  <c r="O680" i="15" s="1"/>
  <c r="O744" i="13" a="1"/>
  <c r="O744" i="13" s="1"/>
  <c r="O744" i="15" s="1"/>
  <c r="O808" i="13" a="1"/>
  <c r="O808" i="13" s="1"/>
  <c r="O808" i="15" s="1"/>
  <c r="O872" i="13" a="1"/>
  <c r="O872" i="13" s="1"/>
  <c r="O872" i="15" s="1"/>
  <c r="O936" i="13" a="1"/>
  <c r="O936" i="13" s="1"/>
  <c r="O1000" i="13" a="1"/>
  <c r="O1000" i="13" s="1"/>
  <c r="O1064" i="13" a="1"/>
  <c r="O1064" i="13" s="1"/>
  <c r="O227" i="13" a="1"/>
  <c r="O227" i="13" s="1"/>
  <c r="O291" i="13" a="1"/>
  <c r="O291" i="13" s="1"/>
  <c r="O355" i="13" a="1"/>
  <c r="O355" i="13" s="1"/>
  <c r="O419" i="13" a="1"/>
  <c r="O419" i="13" s="1"/>
  <c r="O483" i="13" a="1"/>
  <c r="O483" i="13" s="1"/>
  <c r="O483" i="15" s="1"/>
  <c r="O547" i="13" a="1"/>
  <c r="O547" i="13" s="1"/>
  <c r="O547" i="15" s="1"/>
  <c r="O176" i="13" a="1"/>
  <c r="O176" i="13" s="1"/>
  <c r="O176" i="15" s="1"/>
  <c r="O131" i="13" a="1"/>
  <c r="O131" i="13" s="1"/>
  <c r="O131" i="15" s="1"/>
  <c r="O112" i="13" a="1"/>
  <c r="O112" i="13" s="1"/>
  <c r="O128" i="13" a="1"/>
  <c r="O128" i="13" s="1"/>
  <c r="O128" i="15" s="1"/>
  <c r="O36" i="13" a="1"/>
  <c r="O36" i="13" s="1"/>
  <c r="O36" i="15" s="1"/>
  <c r="O252" i="13" a="1"/>
  <c r="O252" i="13" s="1"/>
  <c r="O380" i="13" a="1"/>
  <c r="O380" i="13" s="1"/>
  <c r="O380" i="15" s="1"/>
  <c r="O508" i="13" a="1"/>
  <c r="O508" i="13" s="1"/>
  <c r="O636" i="13" a="1"/>
  <c r="O636" i="13" s="1"/>
  <c r="O764" i="13" a="1"/>
  <c r="O764" i="13" s="1"/>
  <c r="O391" i="13" a="1"/>
  <c r="O391" i="13" s="1"/>
  <c r="O519" i="13" a="1"/>
  <c r="O519" i="13" s="1"/>
  <c r="O647" i="13" a="1"/>
  <c r="O647" i="13" s="1"/>
  <c r="O802" i="13" a="1"/>
  <c r="O802" i="13" s="1"/>
  <c r="O802" i="15" s="1"/>
  <c r="O866" i="13" a="1"/>
  <c r="O866" i="13" s="1"/>
  <c r="O930" i="13" a="1"/>
  <c r="O930" i="13" s="1"/>
  <c r="O994" i="13" a="1"/>
  <c r="O994" i="13" s="1"/>
  <c r="O994" i="15" s="1"/>
  <c r="O1058" i="13" a="1"/>
  <c r="O1058" i="13" s="1"/>
  <c r="O1058" i="15" s="1"/>
  <c r="O653" i="13" a="1"/>
  <c r="O653" i="13" s="1"/>
  <c r="O717" i="13" a="1"/>
  <c r="O717" i="13" s="1"/>
  <c r="O781" i="13" a="1"/>
  <c r="O781" i="13" s="1"/>
  <c r="O845" i="13" a="1"/>
  <c r="O845" i="13" s="1"/>
  <c r="O845" i="15" s="1"/>
  <c r="O909" i="13" a="1"/>
  <c r="O909" i="13" s="1"/>
  <c r="O973" i="13" a="1"/>
  <c r="O973" i="13" s="1"/>
  <c r="O1037" i="13" a="1"/>
  <c r="O1037" i="13" s="1"/>
  <c r="O640" i="13" a="1"/>
  <c r="O640" i="13" s="1"/>
  <c r="O704" i="13" a="1"/>
  <c r="O704" i="13" s="1"/>
  <c r="O704" i="15" s="1"/>
  <c r="O768" i="13" a="1"/>
  <c r="O768" i="13" s="1"/>
  <c r="O832" i="13" a="1"/>
  <c r="O832" i="13" s="1"/>
  <c r="O832" i="15" s="1"/>
  <c r="O896" i="13" a="1"/>
  <c r="O896" i="13" s="1"/>
  <c r="O896" i="15" s="1"/>
  <c r="O960" i="13" a="1"/>
  <c r="O960" i="13" s="1"/>
  <c r="O1024" i="13" a="1"/>
  <c r="O1024" i="13" s="1"/>
  <c r="O251" i="13" a="1"/>
  <c r="O251" i="13" s="1"/>
  <c r="O315" i="13" a="1"/>
  <c r="O315" i="13" s="1"/>
  <c r="O315" i="15" s="1"/>
  <c r="O379" i="13" a="1"/>
  <c r="O379" i="13" s="1"/>
  <c r="O443" i="13" a="1"/>
  <c r="O443" i="13" s="1"/>
  <c r="O507" i="13" a="1"/>
  <c r="O507" i="13" s="1"/>
  <c r="O507" i="15" s="1"/>
  <c r="O571" i="13" a="1"/>
  <c r="O571" i="13" s="1"/>
  <c r="O635" i="13" a="1"/>
  <c r="O635" i="13" s="1"/>
  <c r="O699" i="13" a="1"/>
  <c r="O699" i="13" s="1"/>
  <c r="O763" i="13" a="1"/>
  <c r="O763" i="13" s="1"/>
  <c r="O827" i="13" a="1"/>
  <c r="O827" i="13" s="1"/>
  <c r="O891" i="13" a="1"/>
  <c r="O891" i="13" s="1"/>
  <c r="O891" i="15" s="1"/>
  <c r="O955" i="13" a="1"/>
  <c r="O955" i="13" s="1"/>
  <c r="O1019" i="13" a="1"/>
  <c r="O1019" i="13" s="1"/>
  <c r="O1083" i="13" a="1"/>
  <c r="O1083" i="13" s="1"/>
  <c r="O1083" i="15" s="1"/>
  <c r="O38" i="13" a="1"/>
  <c r="O38" i="13" s="1"/>
  <c r="O102" i="13" a="1"/>
  <c r="O102" i="13" s="1"/>
  <c r="O102" i="15" s="1"/>
  <c r="O166" i="13" a="1"/>
  <c r="O166" i="13" s="1"/>
  <c r="O230" i="13" a="1"/>
  <c r="O230" i="13" s="1"/>
  <c r="O294" i="13" a="1"/>
  <c r="O294" i="13" s="1"/>
  <c r="O358" i="13" a="1"/>
  <c r="O358" i="13" s="1"/>
  <c r="O358" i="15" s="1"/>
  <c r="O422" i="13" a="1"/>
  <c r="O422" i="13" s="1"/>
  <c r="O486" i="13" a="1"/>
  <c r="O486" i="13" s="1"/>
  <c r="O550" i="13" a="1"/>
  <c r="O550" i="13" s="1"/>
  <c r="O550" i="15" s="1"/>
  <c r="O614" i="13" a="1"/>
  <c r="O614" i="13" s="1"/>
  <c r="O678" i="13" a="1"/>
  <c r="O678" i="13" s="1"/>
  <c r="O742" i="13" a="1"/>
  <c r="O742" i="13" s="1"/>
  <c r="O742" i="15" s="1"/>
  <c r="O65" i="13" a="1"/>
  <c r="O65" i="13" s="1"/>
  <c r="O65" i="15" s="1"/>
  <c r="O129" i="13" a="1"/>
  <c r="O129" i="13" s="1"/>
  <c r="O193" i="13" a="1"/>
  <c r="O193" i="13" s="1"/>
  <c r="O257" i="13" a="1"/>
  <c r="O257" i="13" s="1"/>
  <c r="O257" i="15" s="1"/>
  <c r="O321" i="13" a="1"/>
  <c r="O321" i="13" s="1"/>
  <c r="O385" i="13" a="1"/>
  <c r="O385" i="13" s="1"/>
  <c r="O449" i="13" a="1"/>
  <c r="O449" i="13" s="1"/>
  <c r="O513" i="13" a="1"/>
  <c r="O513" i="13" s="1"/>
  <c r="O577" i="13" a="1"/>
  <c r="O577" i="13" s="1"/>
  <c r="O577" i="15" s="1"/>
  <c r="O641" i="13" a="1"/>
  <c r="O641" i="13" s="1"/>
  <c r="O641" i="15" s="1"/>
  <c r="O705" i="13" a="1"/>
  <c r="O705" i="13" s="1"/>
  <c r="O769" i="13" a="1"/>
  <c r="O769" i="13" s="1"/>
  <c r="O831" i="13" a="1"/>
  <c r="O831" i="13" s="1"/>
  <c r="O895" i="13" a="1"/>
  <c r="O895" i="13" s="1"/>
  <c r="O959" i="13" a="1"/>
  <c r="O959" i="13" s="1"/>
  <c r="O1023" i="13" a="1"/>
  <c r="O1023" i="13" s="1"/>
  <c r="O1087" i="13" a="1"/>
  <c r="O1087" i="13" s="1"/>
  <c r="O1151" i="13" a="1"/>
  <c r="O1151" i="13" s="1"/>
  <c r="O1215" i="13" a="1"/>
  <c r="O1215" i="13" s="1"/>
  <c r="O1279" i="13" a="1"/>
  <c r="O1279" i="13" s="1"/>
  <c r="O1279" i="15" s="1"/>
  <c r="O1343" i="13" a="1"/>
  <c r="O1343" i="13" s="1"/>
  <c r="O1343" i="15" s="1"/>
  <c r="O1407" i="13" a="1"/>
  <c r="O1407" i="13" s="1"/>
  <c r="O1098" i="13" a="1"/>
  <c r="O1098" i="13" s="1"/>
  <c r="O1162" i="13" a="1"/>
  <c r="O1162" i="13" s="1"/>
  <c r="O1162" i="15" s="1"/>
  <c r="O1226" i="13" a="1"/>
  <c r="O1226" i="13" s="1"/>
  <c r="O1290" i="13" a="1"/>
  <c r="O1290" i="13" s="1"/>
  <c r="O1290" i="15" s="1"/>
  <c r="O1354" i="13" a="1"/>
  <c r="O1354" i="13" s="1"/>
  <c r="O1354" i="15" s="1"/>
  <c r="O1069" i="13" a="1"/>
  <c r="O1069" i="13" s="1"/>
  <c r="O1117" i="13" a="1"/>
  <c r="O1117" i="13" s="1"/>
  <c r="O1117" i="15" s="1"/>
  <c r="O1181" i="13" a="1"/>
  <c r="O1181" i="13" s="1"/>
  <c r="O1245" i="13" a="1"/>
  <c r="O1245" i="13" s="1"/>
  <c r="O1245" i="15" s="1"/>
  <c r="O1309" i="13" a="1"/>
  <c r="O1309" i="13" s="1"/>
  <c r="O1373" i="13" a="1"/>
  <c r="O1373" i="13" s="1"/>
  <c r="O1373" i="15" s="1"/>
  <c r="O1104" i="13" a="1"/>
  <c r="O1104" i="13" s="1"/>
  <c r="O184" i="13" a="1"/>
  <c r="O184" i="13" s="1"/>
  <c r="O91" i="13" a="1"/>
  <c r="O91" i="13" s="1"/>
  <c r="O219" i="13" a="1"/>
  <c r="O219" i="13" s="1"/>
  <c r="O124" i="13" a="1"/>
  <c r="O124" i="13" s="1"/>
  <c r="O212" i="13" a="1"/>
  <c r="O212" i="13" s="1"/>
  <c r="O340" i="13" a="1"/>
  <c r="O340" i="13" s="1"/>
  <c r="O340" i="15" s="1"/>
  <c r="O468" i="13" a="1"/>
  <c r="O468" i="13" s="1"/>
  <c r="O596" i="13" a="1"/>
  <c r="O596" i="13" s="1"/>
  <c r="O724" i="13" a="1"/>
  <c r="O724" i="13" s="1"/>
  <c r="O724" i="15" s="1"/>
  <c r="O351" i="13" a="1"/>
  <c r="O351" i="13" s="1"/>
  <c r="O479" i="13" a="1"/>
  <c r="O479" i="13" s="1"/>
  <c r="O607" i="13" a="1"/>
  <c r="O607" i="13" s="1"/>
  <c r="O735" i="13" a="1"/>
  <c r="O735" i="13" s="1"/>
  <c r="O735" i="15" s="1"/>
  <c r="O634" i="13" a="1"/>
  <c r="O634" i="13" s="1"/>
  <c r="O634" i="15" s="1"/>
  <c r="O666" i="13" a="1"/>
  <c r="O666" i="13" s="1"/>
  <c r="O666" i="15" s="1"/>
  <c r="O690" i="13" a="1"/>
  <c r="O690" i="13" s="1"/>
  <c r="O714" i="13" a="1"/>
  <c r="O714" i="13" s="1"/>
  <c r="O738" i="13" a="1"/>
  <c r="O738" i="13" s="1"/>
  <c r="O738" i="15" s="1"/>
  <c r="O762" i="13" a="1"/>
  <c r="O762" i="13" s="1"/>
  <c r="O762" i="15" s="1"/>
  <c r="O826" i="13" a="1"/>
  <c r="O826" i="13" s="1"/>
  <c r="O890" i="13" a="1"/>
  <c r="O890" i="13" s="1"/>
  <c r="O954" i="13" a="1"/>
  <c r="O954" i="13" s="1"/>
  <c r="O1018" i="13" a="1"/>
  <c r="O1018" i="13" s="1"/>
  <c r="O613" i="13" a="1"/>
  <c r="O613" i="13" s="1"/>
  <c r="O677" i="13" a="1"/>
  <c r="O677" i="13" s="1"/>
  <c r="O741" i="13" a="1"/>
  <c r="O741" i="13" s="1"/>
  <c r="O805" i="13" a="1"/>
  <c r="O805" i="13" s="1"/>
  <c r="O869" i="13" a="1"/>
  <c r="O869" i="13" s="1"/>
  <c r="O933" i="13" a="1"/>
  <c r="O933" i="13" s="1"/>
  <c r="O997" i="13" a="1"/>
  <c r="O997" i="13" s="1"/>
  <c r="O997" i="15" s="1"/>
  <c r="O1061" i="13" a="1"/>
  <c r="O1061" i="13" s="1"/>
  <c r="O664" i="13" a="1"/>
  <c r="O664" i="13" s="1"/>
  <c r="O664" i="15" s="1"/>
  <c r="O728" i="13" a="1"/>
  <c r="O728" i="13" s="1"/>
  <c r="O728" i="15" s="1"/>
  <c r="O792" i="13" a="1"/>
  <c r="O792" i="13" s="1"/>
  <c r="O792" i="15" s="1"/>
  <c r="O856" i="13" a="1"/>
  <c r="O856" i="13" s="1"/>
  <c r="O920" i="13" a="1"/>
  <c r="O920" i="13" s="1"/>
  <c r="O984" i="13" a="1"/>
  <c r="O984" i="13" s="1"/>
  <c r="O1048" i="13" a="1"/>
  <c r="O1048" i="13" s="1"/>
  <c r="O275" i="13" a="1"/>
  <c r="O275" i="13" s="1"/>
  <c r="O339" i="13" a="1"/>
  <c r="O339" i="13" s="1"/>
  <c r="O403" i="13" a="1"/>
  <c r="O403" i="13" s="1"/>
  <c r="O467" i="13" a="1"/>
  <c r="O467" i="13" s="1"/>
  <c r="O467" i="15" s="1"/>
  <c r="O531" i="13" a="1"/>
  <c r="O531" i="13" s="1"/>
  <c r="O595" i="13" a="1"/>
  <c r="O595" i="13" s="1"/>
  <c r="O520" i="13" a="1"/>
  <c r="O520" i="13" s="1"/>
  <c r="O51" i="13" a="1"/>
  <c r="O51" i="13" s="1"/>
  <c r="O179" i="13" a="1"/>
  <c r="O179" i="13" s="1"/>
  <c r="O136" i="13" a="1"/>
  <c r="O136" i="13" s="1"/>
  <c r="O136" i="15" s="1"/>
  <c r="O152" i="13" a="1"/>
  <c r="O152" i="13" s="1"/>
  <c r="O84" i="13" a="1"/>
  <c r="O84" i="13" s="1"/>
  <c r="O172" i="13" a="1"/>
  <c r="O172" i="13" s="1"/>
  <c r="O300" i="13" a="1"/>
  <c r="O300" i="13" s="1"/>
  <c r="O300" i="15" s="1"/>
  <c r="O428" i="13" a="1"/>
  <c r="O428" i="13" s="1"/>
  <c r="O556" i="13" a="1"/>
  <c r="O556" i="13" s="1"/>
  <c r="O684" i="13" a="1"/>
  <c r="O684" i="13" s="1"/>
  <c r="O439" i="13" a="1"/>
  <c r="O439" i="13" s="1"/>
  <c r="O567" i="13" a="1"/>
  <c r="O567" i="13" s="1"/>
  <c r="O695" i="13" a="1"/>
  <c r="O695" i="13" s="1"/>
  <c r="O775" i="13" a="1"/>
  <c r="O775" i="13" s="1"/>
  <c r="O610" i="13" a="1"/>
  <c r="O610" i="13" s="1"/>
  <c r="O642" i="13" a="1"/>
  <c r="O642" i="13" s="1"/>
  <c r="O786" i="13" a="1"/>
  <c r="O786" i="13" s="1"/>
  <c r="O786" i="15" s="1"/>
  <c r="O850" i="13" a="1"/>
  <c r="O850" i="13" s="1"/>
  <c r="O914" i="13" a="1"/>
  <c r="O914" i="13" s="1"/>
  <c r="O978" i="13" a="1"/>
  <c r="O978" i="13" s="1"/>
  <c r="O1042" i="13" a="1"/>
  <c r="O1042" i="13" s="1"/>
  <c r="O637" i="13" a="1"/>
  <c r="O637" i="13" s="1"/>
  <c r="O637" i="15" s="1"/>
  <c r="O701" i="13" a="1"/>
  <c r="O701" i="13" s="1"/>
  <c r="O765" i="13" a="1"/>
  <c r="O765" i="13" s="1"/>
  <c r="O765" i="15" s="1"/>
  <c r="O829" i="13" a="1"/>
  <c r="O829" i="13" s="1"/>
  <c r="O829" i="15" s="1"/>
  <c r="O893" i="13" a="1"/>
  <c r="O893" i="13" s="1"/>
  <c r="O893" i="15" s="1"/>
  <c r="O957" i="13" a="1"/>
  <c r="O957" i="13" s="1"/>
  <c r="O1021" i="13" a="1"/>
  <c r="O1021" i="13" s="1"/>
  <c r="O1021" i="15" s="1"/>
  <c r="O688" i="13" a="1"/>
  <c r="O688" i="13" s="1"/>
  <c r="O752" i="13" a="1"/>
  <c r="O752" i="13" s="1"/>
  <c r="O816" i="13" a="1"/>
  <c r="O816" i="13" s="1"/>
  <c r="O880" i="13" a="1"/>
  <c r="O880" i="13" s="1"/>
  <c r="O944" i="13" a="1"/>
  <c r="O944" i="13" s="1"/>
  <c r="O944" i="15" s="1"/>
  <c r="O1008" i="13" a="1"/>
  <c r="O1008" i="13" s="1"/>
  <c r="O1008" i="15" s="1"/>
  <c r="O1072" i="13" a="1"/>
  <c r="O1072" i="13" s="1"/>
  <c r="O235" i="13" a="1"/>
  <c r="O235" i="13" s="1"/>
  <c r="O299" i="13" a="1"/>
  <c r="O299" i="13" s="1"/>
  <c r="O299" i="15" s="1"/>
  <c r="O363" i="13" a="1"/>
  <c r="O363" i="13" s="1"/>
  <c r="O555" i="13" a="1"/>
  <c r="O555" i="13" s="1"/>
  <c r="O619" i="13" a="1"/>
  <c r="O619" i="13" s="1"/>
  <c r="O747" i="13" a="1"/>
  <c r="O747" i="13" s="1"/>
  <c r="O747" i="15" s="1"/>
  <c r="O875" i="13" a="1"/>
  <c r="O875" i="13" s="1"/>
  <c r="O1003" i="13" a="1"/>
  <c r="O1003" i="13" s="1"/>
  <c r="O86" i="13" a="1"/>
  <c r="O86" i="13" s="1"/>
  <c r="O214" i="13" a="1"/>
  <c r="O214" i="13" s="1"/>
  <c r="O214" i="15" s="1"/>
  <c r="O342" i="13" a="1"/>
  <c r="O342" i="13" s="1"/>
  <c r="O342" i="15" s="1"/>
  <c r="O470" i="13" a="1"/>
  <c r="O470" i="13" s="1"/>
  <c r="O598" i="13" a="1"/>
  <c r="O598" i="13" s="1"/>
  <c r="O726" i="13" a="1"/>
  <c r="O726" i="13" s="1"/>
  <c r="O113" i="13" a="1"/>
  <c r="O113" i="13" s="1"/>
  <c r="O241" i="13" a="1"/>
  <c r="O241" i="13" s="1"/>
  <c r="O241" i="15" s="1"/>
  <c r="O369" i="13" a="1"/>
  <c r="O369" i="13" s="1"/>
  <c r="O497" i="13" a="1"/>
  <c r="O497" i="13" s="1"/>
  <c r="O625" i="13" a="1"/>
  <c r="O625" i="13" s="1"/>
  <c r="O753" i="13" a="1"/>
  <c r="O753" i="13" s="1"/>
  <c r="O879" i="13" a="1"/>
  <c r="O879" i="13" s="1"/>
  <c r="O1007" i="13" a="1"/>
  <c r="O1007" i="13" s="1"/>
  <c r="O1135" i="13" a="1"/>
  <c r="O1135" i="13" s="1"/>
  <c r="O1263" i="13" a="1"/>
  <c r="O1263" i="13" s="1"/>
  <c r="O1263" i="15" s="1"/>
  <c r="O1391" i="13" a="1"/>
  <c r="O1391" i="13" s="1"/>
  <c r="O1146" i="13" a="1"/>
  <c r="O1146" i="13" s="1"/>
  <c r="O1146" i="15" s="1"/>
  <c r="O1274" i="13" a="1"/>
  <c r="O1274" i="13" s="1"/>
  <c r="O1402" i="13" a="1"/>
  <c r="O1402" i="13" s="1"/>
  <c r="O1229" i="13" a="1"/>
  <c r="O1229" i="13" s="1"/>
  <c r="O1229" i="15" s="1"/>
  <c r="O1357" i="13" a="1"/>
  <c r="O1357" i="13" s="1"/>
  <c r="O1152" i="13" a="1"/>
  <c r="O1152" i="13" s="1"/>
  <c r="O1152" i="15" s="1"/>
  <c r="O1224" i="13" a="1"/>
  <c r="O1224" i="13" s="1"/>
  <c r="O1288" i="13" a="1"/>
  <c r="O1288" i="13" s="1"/>
  <c r="O1352" i="13" a="1"/>
  <c r="O1352" i="13" s="1"/>
  <c r="O1416" i="13" a="1"/>
  <c r="O1416" i="13" s="1"/>
  <c r="O1139" i="13" a="1"/>
  <c r="O1139" i="13" s="1"/>
  <c r="O1203" i="13" a="1"/>
  <c r="O1203" i="13" s="1"/>
  <c r="O1267" i="13" a="1"/>
  <c r="O1267" i="13" s="1"/>
  <c r="O1331" i="13" a="1"/>
  <c r="O1331" i="13" s="1"/>
  <c r="O1395" i="13" a="1"/>
  <c r="O1395" i="13" s="1"/>
  <c r="O1395" i="15" s="1"/>
  <c r="O806" i="13" a="1"/>
  <c r="O806" i="13" s="1"/>
  <c r="O870" i="13" a="1"/>
  <c r="O870" i="13" s="1"/>
  <c r="O934" i="13" a="1"/>
  <c r="O934" i="13" s="1"/>
  <c r="O998" i="13" a="1"/>
  <c r="O998" i="13" s="1"/>
  <c r="O1062" i="13" a="1"/>
  <c r="O1062" i="13" s="1"/>
  <c r="O1126" i="13" a="1"/>
  <c r="O1126" i="13" s="1"/>
  <c r="O1126" i="15" s="1"/>
  <c r="O1190" i="13" a="1"/>
  <c r="O1190" i="13" s="1"/>
  <c r="O1254" i="13" a="1"/>
  <c r="O1254" i="13" s="1"/>
  <c r="O1318" i="13" a="1"/>
  <c r="O1318" i="13" s="1"/>
  <c r="O1382" i="13" a="1"/>
  <c r="O1382" i="13" s="1"/>
  <c r="O1446" i="13" a="1"/>
  <c r="O1446" i="13" s="1"/>
  <c r="O1446" i="15" s="1"/>
  <c r="O801" i="13" a="1"/>
  <c r="O801" i="13" s="1"/>
  <c r="O865" i="13" a="1"/>
  <c r="O865" i="13" s="1"/>
  <c r="O929" i="13" a="1"/>
  <c r="O929" i="13" s="1"/>
  <c r="O993" i="13" a="1"/>
  <c r="O993" i="13" s="1"/>
  <c r="O1057" i="13" a="1"/>
  <c r="O1057" i="13" s="1"/>
  <c r="O1057" i="15" s="1"/>
  <c r="O1121" i="13" a="1"/>
  <c r="O1121" i="13" s="1"/>
  <c r="O1121" i="15" s="1"/>
  <c r="O1145" i="13" a="1"/>
  <c r="O1145" i="13" s="1"/>
  <c r="O1209" i="13" a="1"/>
  <c r="O1209" i="13" s="1"/>
  <c r="O1273" i="13" a="1"/>
  <c r="O1273" i="13" s="1"/>
  <c r="O1297" i="13" a="1"/>
  <c r="O1297" i="13" s="1"/>
  <c r="O1361" i="13" a="1"/>
  <c r="O1361" i="13" s="1"/>
  <c r="O1425" i="13" a="1"/>
  <c r="O1425" i="13" s="1"/>
  <c r="O820" i="13" a="1"/>
  <c r="O820" i="13" s="1"/>
  <c r="O908" i="13" a="1"/>
  <c r="O908" i="13" s="1"/>
  <c r="O972" i="13" a="1"/>
  <c r="O972" i="13" s="1"/>
  <c r="O1036" i="13" a="1"/>
  <c r="O1036" i="13" s="1"/>
  <c r="O1100" i="13" a="1"/>
  <c r="O1100" i="13" s="1"/>
  <c r="O1188" i="13" a="1"/>
  <c r="O1188" i="13" s="1"/>
  <c r="O1252" i="13" a="1"/>
  <c r="O1252" i="13" s="1"/>
  <c r="O1252" i="15" s="1"/>
  <c r="O1316" i="13" a="1"/>
  <c r="O1316" i="13" s="1"/>
  <c r="O1380" i="13" a="1"/>
  <c r="O1380" i="13" s="1"/>
  <c r="O1380" i="15" s="1"/>
  <c r="O1444" i="13" a="1"/>
  <c r="O1444" i="13" s="1"/>
  <c r="O1451" i="13" a="1"/>
  <c r="O1451" i="13" s="1"/>
  <c r="O1437" i="13" a="1"/>
  <c r="O1437" i="13" s="1"/>
  <c r="O1424" i="13" a="1"/>
  <c r="O1424" i="13" s="1"/>
  <c r="O1424" i="15" s="1"/>
  <c r="O427" i="13" a="1"/>
  <c r="O427" i="13" s="1"/>
  <c r="O427" i="15" s="1"/>
  <c r="O715" i="13" a="1"/>
  <c r="O715" i="13" s="1"/>
  <c r="O843" i="13" a="1"/>
  <c r="O843" i="13" s="1"/>
  <c r="O971" i="13" a="1"/>
  <c r="O971" i="13" s="1"/>
  <c r="O54" i="13" a="1"/>
  <c r="O54" i="13" s="1"/>
  <c r="O182" i="13" a="1"/>
  <c r="O182" i="13" s="1"/>
  <c r="O182" i="15" s="1"/>
  <c r="O310" i="13" a="1"/>
  <c r="O310" i="13" s="1"/>
  <c r="O438" i="13" a="1"/>
  <c r="O438" i="13" s="1"/>
  <c r="O438" i="15" s="1"/>
  <c r="O566" i="13" a="1"/>
  <c r="O566" i="13" s="1"/>
  <c r="O694" i="13" a="1"/>
  <c r="O694" i="13" s="1"/>
  <c r="O81" i="13" a="1"/>
  <c r="O81" i="13" s="1"/>
  <c r="O81" i="15" s="1"/>
  <c r="O209" i="13" a="1"/>
  <c r="O209" i="13" s="1"/>
  <c r="O209" i="15" s="1"/>
  <c r="O337" i="13" a="1"/>
  <c r="O337" i="13" s="1"/>
  <c r="O465" i="13" a="1"/>
  <c r="O465" i="13" s="1"/>
  <c r="O465" i="15" s="1"/>
  <c r="O593" i="13" a="1"/>
  <c r="O593" i="13" s="1"/>
  <c r="O593" i="15" s="1"/>
  <c r="O721" i="13" a="1"/>
  <c r="O721" i="13" s="1"/>
  <c r="O847" i="13" a="1"/>
  <c r="O847" i="13" s="1"/>
  <c r="O975" i="13" a="1"/>
  <c r="O975" i="13" s="1"/>
  <c r="O1103" i="13" a="1"/>
  <c r="O1103" i="13" s="1"/>
  <c r="O1231" i="13" a="1"/>
  <c r="O1231" i="13" s="1"/>
  <c r="O1231" i="15" s="1"/>
  <c r="O1359" i="13" a="1"/>
  <c r="O1359" i="13" s="1"/>
  <c r="O1114" i="13" a="1"/>
  <c r="O1114" i="13" s="1"/>
  <c r="O1242" i="13" a="1"/>
  <c r="O1242" i="13" s="1"/>
  <c r="O1370" i="13" a="1"/>
  <c r="O1370" i="13" s="1"/>
  <c r="O1197" i="13" a="1"/>
  <c r="O1197" i="13" s="1"/>
  <c r="O1197" i="15" s="1"/>
  <c r="O1325" i="13" a="1"/>
  <c r="O1325" i="13" s="1"/>
  <c r="O1120" i="13" a="1"/>
  <c r="O1120" i="13" s="1"/>
  <c r="O1120" i="15" s="1"/>
  <c r="O1192" i="13" a="1"/>
  <c r="O1192" i="13" s="1"/>
  <c r="O1248" i="13" a="1"/>
  <c r="O1248" i="13" s="1"/>
  <c r="O1312" i="13" a="1"/>
  <c r="O1312" i="13" s="1"/>
  <c r="O1376" i="13" a="1"/>
  <c r="O1376" i="13" s="1"/>
  <c r="O1376" i="15" s="1"/>
  <c r="O1099" i="13" a="1"/>
  <c r="O1099" i="13" s="1"/>
  <c r="O1099" i="15" s="1"/>
  <c r="O1163" i="13" a="1"/>
  <c r="O1163" i="13" s="1"/>
  <c r="O1163" i="15" s="1"/>
  <c r="O1227" i="13" a="1"/>
  <c r="O1227" i="13" s="1"/>
  <c r="O1291" i="13" a="1"/>
  <c r="O1291" i="13" s="1"/>
  <c r="O1355" i="13" a="1"/>
  <c r="O1355" i="13" s="1"/>
  <c r="O1419" i="13" a="1"/>
  <c r="O1419" i="13" s="1"/>
  <c r="O830" i="13" a="1"/>
  <c r="O830" i="13" s="1"/>
  <c r="O894" i="13" a="1"/>
  <c r="O894" i="13" s="1"/>
  <c r="O958" i="13" a="1"/>
  <c r="O958" i="13" s="1"/>
  <c r="O1022" i="13" a="1"/>
  <c r="O1022" i="13" s="1"/>
  <c r="O1022" i="15" s="1"/>
  <c r="O1086" i="13" a="1"/>
  <c r="O1086" i="13" s="1"/>
  <c r="O1150" i="13" a="1"/>
  <c r="O1150" i="13" s="1"/>
  <c r="O1214" i="13" a="1"/>
  <c r="O1214" i="13" s="1"/>
  <c r="O1214" i="15" s="1"/>
  <c r="O1278" i="13" a="1"/>
  <c r="O1278" i="13" s="1"/>
  <c r="O1342" i="13" a="1"/>
  <c r="O1342" i="13" s="1"/>
  <c r="O1406" i="13" a="1"/>
  <c r="O1406" i="13" s="1"/>
  <c r="O825" i="13" a="1"/>
  <c r="O825" i="13" s="1"/>
  <c r="O825" i="15" s="1"/>
  <c r="O889" i="13" a="1"/>
  <c r="O889" i="13" s="1"/>
  <c r="O953" i="13" a="1"/>
  <c r="O953" i="13" s="1"/>
  <c r="O953" i="15" s="1"/>
  <c r="O1017" i="13" a="1"/>
  <c r="O1017" i="13" s="1"/>
  <c r="O1017" i="15" s="1"/>
  <c r="O1081" i="13" a="1"/>
  <c r="O1081" i="13" s="1"/>
  <c r="O1169" i="13" a="1"/>
  <c r="O1169" i="13" s="1"/>
  <c r="O1169" i="15" s="1"/>
  <c r="O1233" i="13" a="1"/>
  <c r="O1233" i="13" s="1"/>
  <c r="O1321" i="13" a="1"/>
  <c r="O1321" i="13" s="1"/>
  <c r="O1385" i="13" a="1"/>
  <c r="O1385" i="13" s="1"/>
  <c r="O1449" i="13" a="1"/>
  <c r="O1449" i="13" s="1"/>
  <c r="O844" i="13" a="1"/>
  <c r="O844" i="13" s="1"/>
  <c r="O844" i="15" s="1"/>
  <c r="O932" i="13" a="1"/>
  <c r="O932" i="13" s="1"/>
  <c r="O996" i="13" a="1"/>
  <c r="O996" i="13" s="1"/>
  <c r="O1060" i="13" a="1"/>
  <c r="O1060" i="13" s="1"/>
  <c r="O1124" i="13" a="1"/>
  <c r="O1124" i="13" s="1"/>
  <c r="O1148" i="13" a="1"/>
  <c r="O1148" i="13" s="1"/>
  <c r="O1148" i="15" s="1"/>
  <c r="O1212" i="13" a="1"/>
  <c r="O1212" i="13" s="1"/>
  <c r="O1276" i="13" a="1"/>
  <c r="O1276" i="13" s="1"/>
  <c r="O1276" i="15" s="1"/>
  <c r="O1340" i="13" a="1"/>
  <c r="O1340" i="13" s="1"/>
  <c r="O1340" i="15" s="1"/>
  <c r="O1404" i="13" a="1"/>
  <c r="O1404" i="13" s="1"/>
  <c r="O1448" i="13" a="1"/>
  <c r="O1448" i="13" s="1"/>
  <c r="O1448" i="15" s="1"/>
  <c r="O1450" i="13" a="1"/>
  <c r="O1450" i="13" s="1"/>
  <c r="O675" i="13" a="1"/>
  <c r="O675" i="13" s="1"/>
  <c r="O803" i="13" a="1"/>
  <c r="O803" i="13" s="1"/>
  <c r="O931" i="13" a="1"/>
  <c r="O931" i="13" s="1"/>
  <c r="O1059" i="13" a="1"/>
  <c r="O1059" i="13" s="1"/>
  <c r="O1059" i="15" s="1"/>
  <c r="O14" i="13" a="1"/>
  <c r="O14" i="13" s="1"/>
  <c r="O142" i="13" a="1"/>
  <c r="O142" i="13" s="1"/>
  <c r="O142" i="15" s="1"/>
  <c r="O270" i="13" a="1"/>
  <c r="O270" i="13" s="1"/>
  <c r="O398" i="13" a="1"/>
  <c r="O398" i="13" s="1"/>
  <c r="O398" i="15" s="1"/>
  <c r="O526" i="13" a="1"/>
  <c r="O526" i="13" s="1"/>
  <c r="O654" i="13" a="1"/>
  <c r="O654" i="13" s="1"/>
  <c r="O654" i="15" s="1"/>
  <c r="O782" i="13" a="1"/>
  <c r="O782" i="13" s="1"/>
  <c r="O41" i="13" a="1"/>
  <c r="O41" i="13" s="1"/>
  <c r="O169" i="13" a="1"/>
  <c r="O169" i="13" s="1"/>
  <c r="O297" i="13" a="1"/>
  <c r="O297" i="13" s="1"/>
  <c r="O425" i="13" a="1"/>
  <c r="O425" i="13" s="1"/>
  <c r="O425" i="15" s="1"/>
  <c r="O553" i="13" a="1"/>
  <c r="O553" i="13" s="1"/>
  <c r="O681" i="13" a="1"/>
  <c r="O681" i="13" s="1"/>
  <c r="O807" i="13" a="1"/>
  <c r="O807" i="13" s="1"/>
  <c r="O935" i="13" a="1"/>
  <c r="O935" i="13" s="1"/>
  <c r="O1063" i="13" a="1"/>
  <c r="O1063" i="13" s="1"/>
  <c r="O1063" i="15" s="1"/>
  <c r="O1191" i="13" a="1"/>
  <c r="O1191" i="13" s="1"/>
  <c r="O1319" i="13" a="1"/>
  <c r="O1319" i="13" s="1"/>
  <c r="O1447" i="13" a="1"/>
  <c r="O1447" i="13" s="1"/>
  <c r="O1202" i="13" a="1"/>
  <c r="O1202" i="13" s="1"/>
  <c r="O1202" i="15" s="1"/>
  <c r="O1330" i="13" a="1"/>
  <c r="O1330" i="13" s="1"/>
  <c r="O1157" i="13" a="1"/>
  <c r="O1157" i="13" s="1"/>
  <c r="O1285" i="13" a="1"/>
  <c r="O1285" i="13" s="1"/>
  <c r="O1413" i="13" a="1"/>
  <c r="O1413" i="13" s="1"/>
  <c r="O1413" i="15" s="1"/>
  <c r="O1272" i="13" a="1"/>
  <c r="O1272" i="13" s="1"/>
  <c r="O1336" i="13" a="1"/>
  <c r="O1336" i="13" s="1"/>
  <c r="O1400" i="13" a="1"/>
  <c r="O1400" i="13" s="1"/>
  <c r="O1400" i="15" s="1"/>
  <c r="O1123" i="13" a="1"/>
  <c r="O1123" i="13" s="1"/>
  <c r="O1187" i="13" a="1"/>
  <c r="O1187" i="13" s="1"/>
  <c r="O1251" i="13" a="1"/>
  <c r="O1251" i="13" s="1"/>
  <c r="O1251" i="15" s="1"/>
  <c r="O1315" i="13" a="1"/>
  <c r="O1315" i="13" s="1"/>
  <c r="O1379" i="13" a="1"/>
  <c r="O1379" i="13" s="1"/>
  <c r="O1379" i="15" s="1"/>
  <c r="O854" i="13" a="1"/>
  <c r="O854" i="13" s="1"/>
  <c r="O918" i="13" a="1"/>
  <c r="O918" i="13" s="1"/>
  <c r="O982" i="13" a="1"/>
  <c r="O982" i="13" s="1"/>
  <c r="O1046" i="13" a="1"/>
  <c r="O1046" i="13" s="1"/>
  <c r="O1110" i="13" a="1"/>
  <c r="O1110" i="13" s="1"/>
  <c r="O1174" i="13" a="1"/>
  <c r="O1174" i="13" s="1"/>
  <c r="O1238" i="13" a="1"/>
  <c r="O1238" i="13" s="1"/>
  <c r="O1302" i="13" a="1"/>
  <c r="O1302" i="13" s="1"/>
  <c r="O1366" i="13" a="1"/>
  <c r="O1366" i="13" s="1"/>
  <c r="O1366" i="15" s="1"/>
  <c r="O1430" i="13" a="1"/>
  <c r="O1430" i="13" s="1"/>
  <c r="O1430" i="15" s="1"/>
  <c r="O849" i="13" a="1"/>
  <c r="O849" i="13" s="1"/>
  <c r="O913" i="13" a="1"/>
  <c r="O913" i="13" s="1"/>
  <c r="O977" i="13" a="1"/>
  <c r="O977" i="13" s="1"/>
  <c r="O1041" i="13" a="1"/>
  <c r="O1041" i="13" s="1"/>
  <c r="O1041" i="15" s="1"/>
  <c r="O1105" i="13" a="1"/>
  <c r="O1105" i="13" s="1"/>
  <c r="O1193" i="13" a="1"/>
  <c r="O1193" i="13" s="1"/>
  <c r="O1257" i="13" a="1"/>
  <c r="O1257" i="13" s="1"/>
  <c r="O1345" i="13" a="1"/>
  <c r="O1345" i="13" s="1"/>
  <c r="O1409" i="13" a="1"/>
  <c r="O1409" i="13" s="1"/>
  <c r="O804" i="13" a="1"/>
  <c r="O804" i="13" s="1"/>
  <c r="O868" i="13" a="1"/>
  <c r="O868" i="13" s="1"/>
  <c r="O868" i="15" s="1"/>
  <c r="O892" i="13" a="1"/>
  <c r="O892" i="13" s="1"/>
  <c r="O892" i="15" s="1"/>
  <c r="O956" i="13" a="1"/>
  <c r="O956" i="13" s="1"/>
  <c r="O1020" i="13" a="1"/>
  <c r="O1020" i="13" s="1"/>
  <c r="O1084" i="13" a="1"/>
  <c r="O1084" i="13" s="1"/>
  <c r="O1172" i="13" a="1"/>
  <c r="O1172" i="13" s="1"/>
  <c r="O1236" i="13" a="1"/>
  <c r="O1236" i="13" s="1"/>
  <c r="O1300" i="13" a="1"/>
  <c r="O1300" i="13" s="1"/>
  <c r="O1364" i="13" a="1"/>
  <c r="O1364" i="13" s="1"/>
  <c r="O1428" i="13" a="1"/>
  <c r="O1428" i="13" s="1"/>
  <c r="O1435" i="13" a="1"/>
  <c r="O1435" i="13" s="1"/>
  <c r="O1434" i="13" a="1"/>
  <c r="O1434" i="13" s="1"/>
  <c r="O1434" i="15" s="1"/>
  <c r="O1421" i="13" a="1"/>
  <c r="O1421" i="13" s="1"/>
  <c r="O587" i="13" a="1"/>
  <c r="O587" i="13" s="1"/>
  <c r="O723" i="13" a="1"/>
  <c r="O723" i="13" s="1"/>
  <c r="O851" i="13" a="1"/>
  <c r="O851" i="13" s="1"/>
  <c r="O979" i="13" a="1"/>
  <c r="O979" i="13" s="1"/>
  <c r="O62" i="13" a="1"/>
  <c r="O62" i="13" s="1"/>
  <c r="O62" i="15" s="1"/>
  <c r="O190" i="13" a="1"/>
  <c r="O190" i="13" s="1"/>
  <c r="O318" i="13" a="1"/>
  <c r="O318" i="13" s="1"/>
  <c r="O446" i="13" a="1"/>
  <c r="O446" i="13" s="1"/>
  <c r="O574" i="13" a="1"/>
  <c r="O574" i="13" s="1"/>
  <c r="O702" i="13" a="1"/>
  <c r="O702" i="13" s="1"/>
  <c r="O702" i="15" s="1"/>
  <c r="O89" i="13" a="1"/>
  <c r="O89" i="13" s="1"/>
  <c r="O217" i="13" a="1"/>
  <c r="O217" i="13" s="1"/>
  <c r="O345" i="13" a="1"/>
  <c r="O345" i="13" s="1"/>
  <c r="O345" i="15" s="1"/>
  <c r="O473" i="13" a="1"/>
  <c r="O473" i="13" s="1"/>
  <c r="O601" i="13" a="1"/>
  <c r="O601" i="13" s="1"/>
  <c r="O729" i="13" a="1"/>
  <c r="O729" i="13" s="1"/>
  <c r="O855" i="13" a="1"/>
  <c r="O855" i="13" s="1"/>
  <c r="O855" i="15" s="1"/>
  <c r="O983" i="13" a="1"/>
  <c r="O983" i="13" s="1"/>
  <c r="O983" i="15" s="1"/>
  <c r="O1111" i="13" a="1"/>
  <c r="O1111" i="13" s="1"/>
  <c r="O1239" i="13" a="1"/>
  <c r="O1239" i="13" s="1"/>
  <c r="O1239" i="15" s="1"/>
  <c r="O1367" i="13" a="1"/>
  <c r="O1367" i="13" s="1"/>
  <c r="O1367" i="15" s="1"/>
  <c r="O1122" i="13" a="1"/>
  <c r="O1122" i="13" s="1"/>
  <c r="O1250" i="13" a="1"/>
  <c r="O1250" i="13" s="1"/>
  <c r="O1250" i="15" s="1"/>
  <c r="O1378" i="13" a="1"/>
  <c r="O1378" i="13" s="1"/>
  <c r="O1378" i="15" s="1"/>
  <c r="O1205" i="13" a="1"/>
  <c r="O1205" i="13" s="1"/>
  <c r="O1205" i="15" s="1"/>
  <c r="O1333" i="13" a="1"/>
  <c r="O1333" i="13" s="1"/>
  <c r="O1333" i="15" s="1"/>
  <c r="O1128" i="13" a="1"/>
  <c r="O1128" i="13" s="1"/>
  <c r="O1168" i="13" a="1"/>
  <c r="O1168" i="13" s="1"/>
  <c r="O1232" i="13" a="1"/>
  <c r="O1232" i="13" s="1"/>
  <c r="O1232" i="15" s="1"/>
  <c r="O1296" i="13" a="1"/>
  <c r="O1296" i="13" s="1"/>
  <c r="O1296" i="15" s="1"/>
  <c r="O1360" i="13" a="1"/>
  <c r="O1360" i="13" s="1"/>
  <c r="O1147" i="13" a="1"/>
  <c r="O1147" i="13" s="1"/>
  <c r="O1211" i="13" a="1"/>
  <c r="O1211" i="13" s="1"/>
  <c r="O1275" i="13" a="1"/>
  <c r="O1275" i="13" s="1"/>
  <c r="O1339" i="13" a="1"/>
  <c r="O1339" i="13" s="1"/>
  <c r="O1403" i="13" a="1"/>
  <c r="O1403" i="13" s="1"/>
  <c r="O1403" i="15" s="1"/>
  <c r="O814" i="13" a="1"/>
  <c r="O814" i="13" s="1"/>
  <c r="O814" i="15" s="1"/>
  <c r="O878" i="13" a="1"/>
  <c r="O878" i="13" s="1"/>
  <c r="O942" i="13" a="1"/>
  <c r="O942" i="13" s="1"/>
  <c r="O942" i="15" s="1"/>
  <c r="O1006" i="13" a="1"/>
  <c r="O1006" i="13" s="1"/>
  <c r="O1006" i="15" s="1"/>
  <c r="O1070" i="13" a="1"/>
  <c r="O1070" i="13" s="1"/>
  <c r="O1134" i="13" a="1"/>
  <c r="O1134" i="13" s="1"/>
  <c r="O1134" i="15" s="1"/>
  <c r="O1198" i="13" a="1"/>
  <c r="O1198" i="13" s="1"/>
  <c r="O1198" i="15" s="1"/>
  <c r="O1262" i="13" a="1"/>
  <c r="O1262" i="13" s="1"/>
  <c r="O1326" i="13" a="1"/>
  <c r="O1326" i="13" s="1"/>
  <c r="O1390" i="13" a="1"/>
  <c r="O1390" i="13" s="1"/>
  <c r="O1390" i="15" s="1"/>
  <c r="O1454" i="13" a="1"/>
  <c r="O1454" i="13" s="1"/>
  <c r="O809" i="13" a="1"/>
  <c r="O809" i="13" s="1"/>
  <c r="O809" i="15" s="1"/>
  <c r="O873" i="13" a="1"/>
  <c r="O873" i="13" s="1"/>
  <c r="O937" i="13" a="1"/>
  <c r="O937" i="13" s="1"/>
  <c r="O1001" i="13" a="1"/>
  <c r="O1001" i="13" s="1"/>
  <c r="O1065" i="13" a="1"/>
  <c r="O1065" i="13" s="1"/>
  <c r="O1129" i="13" a="1"/>
  <c r="O1129" i="13" s="1"/>
  <c r="O1129" i="15" s="1"/>
  <c r="O1153" i="13" a="1"/>
  <c r="O1153" i="13" s="1"/>
  <c r="O1217" i="13" a="1"/>
  <c r="O1217" i="13" s="1"/>
  <c r="O1281" i="13" a="1"/>
  <c r="O1281" i="13" s="1"/>
  <c r="O1281" i="15" s="1"/>
  <c r="O1305" i="13" a="1"/>
  <c r="O1305" i="13" s="1"/>
  <c r="O1369" i="13" a="1"/>
  <c r="O1369" i="13" s="1"/>
  <c r="O1433" i="13" a="1"/>
  <c r="O1433" i="13" s="1"/>
  <c r="O1433" i="15" s="1"/>
  <c r="O828" i="13" a="1"/>
  <c r="O828" i="13" s="1"/>
  <c r="O916" i="13" a="1"/>
  <c r="O916" i="13" s="1"/>
  <c r="O916" i="15" s="1"/>
  <c r="O980" i="13" a="1"/>
  <c r="O980" i="13" s="1"/>
  <c r="O1044" i="13" a="1"/>
  <c r="O1044" i="13" s="1"/>
  <c r="O1108" i="13" a="1"/>
  <c r="O1108" i="13" s="1"/>
  <c r="O1196" i="13" a="1"/>
  <c r="O1196" i="13" s="1"/>
  <c r="O1260" i="13" a="1"/>
  <c r="O1260" i="13" s="1"/>
  <c r="O1324" i="13" a="1"/>
  <c r="O1324" i="13" s="1"/>
  <c r="O1388" i="13" a="1"/>
  <c r="O1388" i="13" s="1"/>
  <c r="O1452" i="13" a="1"/>
  <c r="O1452" i="13" s="1"/>
  <c r="O1452" i="15" s="1"/>
  <c r="O1459" i="13" a="1"/>
  <c r="O1459" i="13" s="1"/>
  <c r="O1445" i="13" a="1"/>
  <c r="O1445" i="13" s="1"/>
  <c r="O1445" i="15" s="1"/>
  <c r="O1432" i="13" a="1"/>
  <c r="O1432" i="13" s="1"/>
  <c r="O1458" i="13" a="1"/>
  <c r="O1458" i="13" s="1"/>
  <c r="O491" i="13" a="1"/>
  <c r="O491" i="13" s="1"/>
  <c r="O683" i="13" a="1"/>
  <c r="O683" i="13" s="1"/>
  <c r="O811" i="13" a="1"/>
  <c r="O811" i="13" s="1"/>
  <c r="O939" i="13" a="1"/>
  <c r="O939" i="13" s="1"/>
  <c r="O1067" i="13" a="1"/>
  <c r="O1067" i="13" s="1"/>
  <c r="O1067" i="15" s="1"/>
  <c r="O22" i="13" a="1"/>
  <c r="O22" i="13" s="1"/>
  <c r="O150" i="13" a="1"/>
  <c r="O150" i="13" s="1"/>
  <c r="O278" i="13" a="1"/>
  <c r="O278" i="13" s="1"/>
  <c r="O278" i="15" s="1"/>
  <c r="O406" i="13" a="1"/>
  <c r="O406" i="13" s="1"/>
  <c r="O534" i="13" a="1"/>
  <c r="O534" i="13" s="1"/>
  <c r="O662" i="13" a="1"/>
  <c r="O662" i="13" s="1"/>
  <c r="O790" i="13" a="1"/>
  <c r="O790" i="13" s="1"/>
  <c r="O49" i="13" a="1"/>
  <c r="O49" i="13" s="1"/>
  <c r="O49" i="15" s="1"/>
  <c r="O177" i="13" a="1"/>
  <c r="O177" i="13" s="1"/>
  <c r="O305" i="13" a="1"/>
  <c r="O305" i="13" s="1"/>
  <c r="O305" i="15" s="1"/>
  <c r="O433" i="13" a="1"/>
  <c r="O433" i="13" s="1"/>
  <c r="O561" i="13" a="1"/>
  <c r="O561" i="13" s="1"/>
  <c r="O689" i="13" a="1"/>
  <c r="O689" i="13" s="1"/>
  <c r="O689" i="15" s="1"/>
  <c r="O815" i="13" a="1"/>
  <c r="O815" i="13" s="1"/>
  <c r="O943" i="13" a="1"/>
  <c r="O943" i="13" s="1"/>
  <c r="O943" i="15" s="1"/>
  <c r="O1071" i="13" a="1"/>
  <c r="O1071" i="13" s="1"/>
  <c r="O1071" i="15" s="1"/>
  <c r="O1199" i="13" a="1"/>
  <c r="O1199" i="13" s="1"/>
  <c r="O1327" i="13" a="1"/>
  <c r="O1327" i="13" s="1"/>
  <c r="O1327" i="15" s="1"/>
  <c r="O1210" i="13" a="1"/>
  <c r="O1210" i="13" s="1"/>
  <c r="O1338" i="13" a="1"/>
  <c r="O1338" i="13" s="1"/>
  <c r="O1338" i="15" s="1"/>
  <c r="O1165" i="13" a="1"/>
  <c r="O1165" i="13" s="1"/>
  <c r="O1293" i="13" a="1"/>
  <c r="O1293" i="13" s="1"/>
  <c r="O1293" i="15" s="1"/>
  <c r="O1088" i="13" a="1"/>
  <c r="O1088" i="13" s="1"/>
  <c r="O1208" i="13" a="1"/>
  <c r="O1208" i="13" s="1"/>
  <c r="O1256" i="13" a="1"/>
  <c r="O1256" i="13" s="1"/>
  <c r="O1320" i="13" a="1"/>
  <c r="O1320" i="13" s="1"/>
  <c r="O1384" i="13" a="1"/>
  <c r="O1384" i="13" s="1"/>
  <c r="O1107" i="13" a="1"/>
  <c r="O1107" i="13" s="1"/>
  <c r="O1171" i="13" a="1"/>
  <c r="O1171" i="13" s="1"/>
  <c r="O1235" i="13" a="1"/>
  <c r="O1235" i="13" s="1"/>
  <c r="O1235" i="15" s="1"/>
  <c r="O1299" i="13" a="1"/>
  <c r="O1299" i="13" s="1"/>
  <c r="O1299" i="15" s="1"/>
  <c r="O1363" i="13" a="1"/>
  <c r="O1363" i="13" s="1"/>
  <c r="O1363" i="15" s="1"/>
  <c r="O838" i="13" a="1"/>
  <c r="O838" i="13" s="1"/>
  <c r="O838" i="15" s="1"/>
  <c r="O902" i="13" a="1"/>
  <c r="O902" i="13" s="1"/>
  <c r="O966" i="13" a="1"/>
  <c r="O966" i="13" s="1"/>
  <c r="O1030" i="13" a="1"/>
  <c r="O1030" i="13" s="1"/>
  <c r="O1030" i="15" s="1"/>
  <c r="O1094" i="13" a="1"/>
  <c r="O1094" i="13" s="1"/>
  <c r="O1158" i="13" a="1"/>
  <c r="O1158" i="13" s="1"/>
  <c r="O1158" i="15" s="1"/>
  <c r="O1222" i="13" a="1"/>
  <c r="O1222" i="13" s="1"/>
  <c r="O1222" i="15" s="1"/>
  <c r="O1286" i="13" a="1"/>
  <c r="O1286" i="13" s="1"/>
  <c r="O1350" i="13" a="1"/>
  <c r="O1350" i="13" s="1"/>
  <c r="O1414" i="13" a="1"/>
  <c r="O1414" i="13" s="1"/>
  <c r="O833" i="13" a="1"/>
  <c r="O833" i="13" s="1"/>
  <c r="O833" i="15" s="1"/>
  <c r="O897" i="13" a="1"/>
  <c r="O897" i="13" s="1"/>
  <c r="O961" i="13" a="1"/>
  <c r="O961" i="13" s="1"/>
  <c r="O1025" i="13" a="1"/>
  <c r="O1025" i="13" s="1"/>
  <c r="O1089" i="13" a="1"/>
  <c r="O1089" i="13" s="1"/>
  <c r="O1177" i="13" a="1"/>
  <c r="O1177" i="13" s="1"/>
  <c r="O1241" i="13" a="1"/>
  <c r="O1241" i="13" s="1"/>
  <c r="O1241" i="15" s="1"/>
  <c r="O1329" i="13" a="1"/>
  <c r="O1329" i="13" s="1"/>
  <c r="O1329" i="15" s="1"/>
  <c r="O1393" i="13" a="1"/>
  <c r="O1393" i="13" s="1"/>
  <c r="O1457" i="13" a="1"/>
  <c r="O1457" i="13" s="1"/>
  <c r="O852" i="13" a="1"/>
  <c r="O852" i="13" s="1"/>
  <c r="O940" i="13" a="1"/>
  <c r="O940" i="13" s="1"/>
  <c r="O940" i="15" s="1"/>
  <c r="O1004" i="13" a="1"/>
  <c r="O1004" i="13" s="1"/>
  <c r="O1068" i="13" a="1"/>
  <c r="O1068" i="13" s="1"/>
  <c r="O1156" i="13" a="1"/>
  <c r="O1156" i="13" s="1"/>
  <c r="O1220" i="13" a="1"/>
  <c r="O1220" i="13" s="1"/>
  <c r="O1284" i="13" a="1"/>
  <c r="O1284" i="13" s="1"/>
  <c r="O1348" i="13" a="1"/>
  <c r="O1348" i="13" s="1"/>
  <c r="O1348" i="15" s="1"/>
  <c r="O1412" i="13" a="1"/>
  <c r="O1412" i="13" s="1"/>
  <c r="O1412" i="15" s="1"/>
  <c r="O1418" i="13" a="1"/>
  <c r="O1418" i="13" s="1"/>
  <c r="O1418" i="15" s="1"/>
  <c r="O1456" i="13" a="1"/>
  <c r="O1456" i="13" s="1"/>
  <c r="O1453" i="13" a="1"/>
  <c r="O1453" i="13" s="1"/>
  <c r="O651" i="13" a="1"/>
  <c r="O651" i="13" s="1"/>
  <c r="O779" i="13" a="1"/>
  <c r="O779" i="13" s="1"/>
  <c r="O779" i="15" s="1"/>
  <c r="O907" i="13" a="1"/>
  <c r="O907" i="13" s="1"/>
  <c r="O1035" i="13" a="1"/>
  <c r="O1035" i="13" s="1"/>
  <c r="O118" i="13" a="1"/>
  <c r="O118" i="13" s="1"/>
  <c r="O118" i="15" s="1"/>
  <c r="O246" i="13" a="1"/>
  <c r="O246" i="13" s="1"/>
  <c r="O246" i="15" s="1"/>
  <c r="O374" i="13" a="1"/>
  <c r="O374" i="13" s="1"/>
  <c r="O502" i="13" a="1"/>
  <c r="O502" i="13" s="1"/>
  <c r="O502" i="15" s="1"/>
  <c r="O630" i="13" a="1"/>
  <c r="O630" i="13" s="1"/>
  <c r="O630" i="15" s="1"/>
  <c r="O758" i="13" a="1"/>
  <c r="O758" i="13" s="1"/>
  <c r="O17" i="13" a="1"/>
  <c r="O17" i="13" s="1"/>
  <c r="O145" i="13" a="1"/>
  <c r="O145" i="13" s="1"/>
  <c r="O273" i="13" a="1"/>
  <c r="O273" i="13" s="1"/>
  <c r="O401" i="13" a="1"/>
  <c r="O401" i="13" s="1"/>
  <c r="O529" i="13" a="1"/>
  <c r="O529" i="13" s="1"/>
  <c r="O657" i="13" a="1"/>
  <c r="O657" i="13" s="1"/>
  <c r="O785" i="13" a="1"/>
  <c r="O785" i="13" s="1"/>
  <c r="O911" i="13" a="1"/>
  <c r="O911" i="13" s="1"/>
  <c r="O1039" i="13" a="1"/>
  <c r="O1039" i="13" s="1"/>
  <c r="O1167" i="13" a="1"/>
  <c r="O1167" i="13" s="1"/>
  <c r="O1167" i="15" s="1"/>
  <c r="O1295" i="13" a="1"/>
  <c r="O1295" i="13" s="1"/>
  <c r="O1423" i="13" a="1"/>
  <c r="O1423" i="13" s="1"/>
  <c r="O1090" i="13" a="1"/>
  <c r="O1090" i="13" s="1"/>
  <c r="O1090" i="15" s="1"/>
  <c r="O1178" i="13" a="1"/>
  <c r="O1178" i="13" s="1"/>
  <c r="O1306" i="13" a="1"/>
  <c r="O1306" i="13" s="1"/>
  <c r="O1085" i="13" a="1"/>
  <c r="O1085" i="13" s="1"/>
  <c r="O1085" i="15" s="1"/>
  <c r="O1133" i="13" a="1"/>
  <c r="O1133" i="13" s="1"/>
  <c r="O1261" i="13" a="1"/>
  <c r="O1261" i="13" s="1"/>
  <c r="O1389" i="13" a="1"/>
  <c r="O1389" i="13" s="1"/>
  <c r="O1280" i="13" a="1"/>
  <c r="O1280" i="13" s="1"/>
  <c r="O1280" i="15" s="1"/>
  <c r="O1344" i="13" a="1"/>
  <c r="O1344" i="13" s="1"/>
  <c r="O1408" i="13" a="1"/>
  <c r="O1408" i="13" s="1"/>
  <c r="O1131" i="13" a="1"/>
  <c r="O1131" i="13" s="1"/>
  <c r="O1195" i="13" a="1"/>
  <c r="O1195" i="13" s="1"/>
  <c r="O1259" i="13" a="1"/>
  <c r="O1259" i="13" s="1"/>
  <c r="O1323" i="13" a="1"/>
  <c r="O1323" i="13" s="1"/>
  <c r="O1387" i="13" a="1"/>
  <c r="O1387" i="13" s="1"/>
  <c r="O798" i="13" a="1"/>
  <c r="O798" i="13" s="1"/>
  <c r="O798" i="15" s="1"/>
  <c r="O862" i="13" a="1"/>
  <c r="O862" i="13" s="1"/>
  <c r="O926" i="13" a="1"/>
  <c r="O926" i="13" s="1"/>
  <c r="O990" i="13" a="1"/>
  <c r="O990" i="13" s="1"/>
  <c r="O1054" i="13" a="1"/>
  <c r="O1054" i="13" s="1"/>
  <c r="O1118" i="13" a="1"/>
  <c r="O1118" i="13" s="1"/>
  <c r="O1182" i="13" a="1"/>
  <c r="O1182" i="13" s="1"/>
  <c r="O1246" i="13" a="1"/>
  <c r="O1246" i="13" s="1"/>
  <c r="O1246" i="15" s="1"/>
  <c r="O1310" i="13" a="1"/>
  <c r="O1310" i="13" s="1"/>
  <c r="O1310" i="15" s="1"/>
  <c r="O1374" i="13" a="1"/>
  <c r="O1374" i="13" s="1"/>
  <c r="O1438" i="13" a="1"/>
  <c r="O1438" i="13" s="1"/>
  <c r="O1438" i="15" s="1"/>
  <c r="O857" i="13" a="1"/>
  <c r="O857" i="13" s="1"/>
  <c r="O921" i="13" a="1"/>
  <c r="O921" i="13" s="1"/>
  <c r="O921" i="15" s="1"/>
  <c r="O985" i="13" a="1"/>
  <c r="O985" i="13" s="1"/>
  <c r="O1049" i="13" a="1"/>
  <c r="O1049" i="13" s="1"/>
  <c r="O1113" i="13" a="1"/>
  <c r="O1113" i="13" s="1"/>
  <c r="O1137" i="13" a="1"/>
  <c r="O1137" i="13" s="1"/>
  <c r="O1137" i="15" s="1"/>
  <c r="O1201" i="13" a="1"/>
  <c r="O1201" i="13" s="1"/>
  <c r="O1265" i="13" a="1"/>
  <c r="O1265" i="13" s="1"/>
  <c r="O1289" i="13" a="1"/>
  <c r="O1289" i="13" s="1"/>
  <c r="O1353" i="13" a="1"/>
  <c r="O1353" i="13" s="1"/>
  <c r="O1417" i="13" a="1"/>
  <c r="O1417" i="13" s="1"/>
  <c r="O812" i="13" a="1"/>
  <c r="O812" i="13" s="1"/>
  <c r="O876" i="13" a="1"/>
  <c r="O876" i="13" s="1"/>
  <c r="O900" i="13" a="1"/>
  <c r="O900" i="13" s="1"/>
  <c r="O964" i="13" a="1"/>
  <c r="O964" i="13" s="1"/>
  <c r="O1028" i="13" a="1"/>
  <c r="O1028" i="13" s="1"/>
  <c r="O1092" i="13" a="1"/>
  <c r="O1092" i="13" s="1"/>
  <c r="O1092" i="15" s="1"/>
  <c r="O1180" i="13" a="1"/>
  <c r="O1180" i="13" s="1"/>
  <c r="O1244" i="13" a="1"/>
  <c r="O1244" i="13" s="1"/>
  <c r="O1308" i="13" a="1"/>
  <c r="O1308" i="13" s="1"/>
  <c r="O1308" i="15" s="1"/>
  <c r="O1372" i="13" a="1"/>
  <c r="O1372" i="13" s="1"/>
  <c r="O1436" i="13" a="1"/>
  <c r="O1436" i="13" s="1"/>
  <c r="O1436" i="15" s="1"/>
  <c r="O1443" i="13" a="1"/>
  <c r="O1443" i="13" s="1"/>
  <c r="O1442" i="13" a="1"/>
  <c r="O1442" i="13" s="1"/>
  <c r="O1429" i="13" a="1"/>
  <c r="O1429" i="13" s="1"/>
  <c r="O611" i="13" a="1"/>
  <c r="O611" i="13" s="1"/>
  <c r="O739" i="13" a="1"/>
  <c r="O739" i="13" s="1"/>
  <c r="O867" i="13" a="1"/>
  <c r="O867" i="13" s="1"/>
  <c r="O867" i="15" s="1"/>
  <c r="O995" i="13" a="1"/>
  <c r="O995" i="13" s="1"/>
  <c r="O78" i="13" a="1"/>
  <c r="O78" i="13" s="1"/>
  <c r="O206" i="13" a="1"/>
  <c r="O206" i="13" s="1"/>
  <c r="O206" i="15" s="1"/>
  <c r="O334" i="13" a="1"/>
  <c r="O334" i="13" s="1"/>
  <c r="O334" i="15" s="1"/>
  <c r="O462" i="13" a="1"/>
  <c r="O462" i="13" s="1"/>
  <c r="O590" i="13" a="1"/>
  <c r="O590" i="13" s="1"/>
  <c r="O718" i="13" a="1"/>
  <c r="O718" i="13" s="1"/>
  <c r="O718" i="15" s="1"/>
  <c r="O105" i="13" a="1"/>
  <c r="O105" i="13" s="1"/>
  <c r="O233" i="13" a="1"/>
  <c r="O233" i="13" s="1"/>
  <c r="O361" i="13" a="1"/>
  <c r="O361" i="13" s="1"/>
  <c r="O361" i="15" s="1"/>
  <c r="O489" i="13" a="1"/>
  <c r="O489" i="13" s="1"/>
  <c r="O617" i="13" a="1"/>
  <c r="O617" i="13" s="1"/>
  <c r="O745" i="13" a="1"/>
  <c r="O745" i="13" s="1"/>
  <c r="O871" i="13" a="1"/>
  <c r="O871" i="13" s="1"/>
  <c r="O871" i="15" s="1"/>
  <c r="O999" i="13" a="1"/>
  <c r="O999" i="13" s="1"/>
  <c r="O999" i="15" s="1"/>
  <c r="O1127" i="13" a="1"/>
  <c r="O1127" i="13" s="1"/>
  <c r="O1127" i="15" s="1"/>
  <c r="O1255" i="13" a="1"/>
  <c r="O1255" i="13" s="1"/>
  <c r="O1383" i="13" a="1"/>
  <c r="O1383" i="13" s="1"/>
  <c r="O1138" i="13" a="1"/>
  <c r="O1138" i="13" s="1"/>
  <c r="O1266" i="13" a="1"/>
  <c r="O1266" i="13" s="1"/>
  <c r="O1266" i="15" s="1"/>
  <c r="O1394" i="13" a="1"/>
  <c r="O1394" i="13" s="1"/>
  <c r="O1221" i="13" a="1"/>
  <c r="O1221" i="13" s="1"/>
  <c r="O1349" i="13" a="1"/>
  <c r="O1349" i="13" s="1"/>
  <c r="O1144" i="13" a="1"/>
  <c r="O1144" i="13" s="1"/>
  <c r="O1184" i="13" a="1"/>
  <c r="O1184" i="13" s="1"/>
  <c r="O1184" i="15" s="1"/>
  <c r="O1240" i="13" a="1"/>
  <c r="O1240" i="13" s="1"/>
  <c r="O1240" i="15" s="1"/>
  <c r="O1304" i="13" a="1"/>
  <c r="O1304" i="13" s="1"/>
  <c r="O1368" i="13" a="1"/>
  <c r="O1368" i="13" s="1"/>
  <c r="O1155" i="13" a="1"/>
  <c r="O1155" i="13" s="1"/>
  <c r="O1219" i="13" a="1"/>
  <c r="O1219" i="13" s="1"/>
  <c r="O1283" i="13" a="1"/>
  <c r="O1283" i="13" s="1"/>
  <c r="O1347" i="13" a="1"/>
  <c r="O1347" i="13" s="1"/>
  <c r="O1347" i="15" s="1"/>
  <c r="O1411" i="13" a="1"/>
  <c r="O1411" i="13" s="1"/>
  <c r="O822" i="13" a="1"/>
  <c r="O822" i="13" s="1"/>
  <c r="O822" i="15" s="1"/>
  <c r="O886" i="13" a="1"/>
  <c r="O886" i="13" s="1"/>
  <c r="O886" i="15" s="1"/>
  <c r="O950" i="13" a="1"/>
  <c r="O950" i="13" s="1"/>
  <c r="O1014" i="13" a="1"/>
  <c r="O1014" i="13" s="1"/>
  <c r="O1078" i="13" a="1"/>
  <c r="O1078" i="13" s="1"/>
  <c r="O1142" i="13" a="1"/>
  <c r="O1142" i="13" s="1"/>
  <c r="O1142" i="15" s="1"/>
  <c r="O1206" i="13" a="1"/>
  <c r="O1206" i="13" s="1"/>
  <c r="O1270" i="13" a="1"/>
  <c r="O1270" i="13" s="1"/>
  <c r="O1270" i="15" s="1"/>
  <c r="O1334" i="13" a="1"/>
  <c r="O1334" i="13" s="1"/>
  <c r="O1398" i="13" a="1"/>
  <c r="O1398" i="13" s="1"/>
  <c r="O1398" i="15" s="1"/>
  <c r="O817" i="13" a="1"/>
  <c r="O817" i="13" s="1"/>
  <c r="O881" i="13" a="1"/>
  <c r="O881" i="13" s="1"/>
  <c r="O945" i="13" a="1"/>
  <c r="O945" i="13" s="1"/>
  <c r="O945" i="15" s="1"/>
  <c r="O1009" i="13" a="1"/>
  <c r="O1009" i="13" s="1"/>
  <c r="O1009" i="15" s="1"/>
  <c r="O1073" i="13" a="1"/>
  <c r="O1073" i="13" s="1"/>
  <c r="O1073" i="15" s="1"/>
  <c r="O1161" i="13" a="1"/>
  <c r="O1161" i="13" s="1"/>
  <c r="O1225" i="13" a="1"/>
  <c r="O1225" i="13" s="1"/>
  <c r="O1313" i="13" a="1"/>
  <c r="O1313" i="13" s="1"/>
  <c r="O1313" i="15" s="1"/>
  <c r="O1377" i="13" a="1"/>
  <c r="O1377" i="13" s="1"/>
  <c r="O1377" i="15" s="1"/>
  <c r="O1441" i="13" a="1"/>
  <c r="O1441" i="13" s="1"/>
  <c r="O836" i="13" a="1"/>
  <c r="O836" i="13" s="1"/>
  <c r="O924" i="13" a="1"/>
  <c r="O924" i="13" s="1"/>
  <c r="O924" i="15" s="1"/>
  <c r="O988" i="13" a="1"/>
  <c r="O988" i="13" s="1"/>
  <c r="O1052" i="13" a="1"/>
  <c r="O1052" i="13" s="1"/>
  <c r="O1116" i="13" a="1"/>
  <c r="O1116" i="13" s="1"/>
  <c r="O1140" i="13" a="1"/>
  <c r="O1140" i="13" s="1"/>
  <c r="O1204" i="13" a="1"/>
  <c r="O1204" i="13" s="1"/>
  <c r="O1268" i="13" a="1"/>
  <c r="O1268" i="13" s="1"/>
  <c r="O1268" i="15" s="1"/>
  <c r="O1332" i="13" a="1"/>
  <c r="O1332" i="13" s="1"/>
  <c r="O1396" i="13" a="1"/>
  <c r="O1396" i="13" s="1"/>
  <c r="O1460" i="13" a="1"/>
  <c r="O1460" i="13" s="1"/>
  <c r="O1440" i="13" a="1"/>
  <c r="O1440" i="13" s="1"/>
  <c r="O1455" i="13" a="1"/>
  <c r="O1455" i="13" s="1"/>
  <c r="O659" i="13" a="1"/>
  <c r="O659" i="13" s="1"/>
  <c r="O787" i="13" a="1"/>
  <c r="O787" i="13" s="1"/>
  <c r="O915" i="13" a="1"/>
  <c r="O915" i="13" s="1"/>
  <c r="O915" i="15" s="1"/>
  <c r="O1043" i="13" a="1"/>
  <c r="O1043" i="13" s="1"/>
  <c r="O126" i="13" a="1"/>
  <c r="O126" i="13" s="1"/>
  <c r="O254" i="13" a="1"/>
  <c r="O254" i="13" s="1"/>
  <c r="O382" i="13" a="1"/>
  <c r="O382" i="13" s="1"/>
  <c r="O510" i="13" a="1"/>
  <c r="O510" i="13" s="1"/>
  <c r="O638" i="13" a="1"/>
  <c r="O638" i="13" s="1"/>
  <c r="O766" i="13" a="1"/>
  <c r="O766" i="13" s="1"/>
  <c r="O25" i="13" a="1"/>
  <c r="O25" i="13" s="1"/>
  <c r="O153" i="13" a="1"/>
  <c r="O153" i="13" s="1"/>
  <c r="O281" i="13" a="1"/>
  <c r="O281" i="13" s="1"/>
  <c r="O409" i="13" a="1"/>
  <c r="O409" i="13" s="1"/>
  <c r="O537" i="13" a="1"/>
  <c r="O537" i="13" s="1"/>
  <c r="O665" i="13" a="1"/>
  <c r="O665" i="13" s="1"/>
  <c r="O793" i="13" a="1"/>
  <c r="O793" i="13" s="1"/>
  <c r="O919" i="13" a="1"/>
  <c r="O919" i="13" s="1"/>
  <c r="O919" i="15" s="1"/>
  <c r="O1047" i="13" a="1"/>
  <c r="O1047" i="13" s="1"/>
  <c r="O1047" i="15" s="1"/>
  <c r="O1175" i="13" a="1"/>
  <c r="O1175" i="13" s="1"/>
  <c r="O1175" i="15" s="1"/>
  <c r="O1303" i="13" a="1"/>
  <c r="O1303" i="13" s="1"/>
  <c r="O1431" i="13" a="1"/>
  <c r="O1431" i="13" s="1"/>
  <c r="O1186" i="13" a="1"/>
  <c r="O1186" i="13" s="1"/>
  <c r="O1186" i="15" s="1"/>
  <c r="O1314" i="13" a="1"/>
  <c r="O1314" i="13" s="1"/>
  <c r="O1093" i="13" a="1"/>
  <c r="O1093" i="13" s="1"/>
  <c r="O1141" i="13" a="1"/>
  <c r="O1141" i="13" s="1"/>
  <c r="O1269" i="13" a="1"/>
  <c r="O1269" i="13" s="1"/>
  <c r="O1397" i="13" a="1"/>
  <c r="O1397" i="13" s="1"/>
  <c r="O1397" i="15" s="1"/>
  <c r="O1216" i="13" a="1"/>
  <c r="O1216" i="13" s="1"/>
  <c r="O1264" i="13" a="1"/>
  <c r="O1264" i="13" s="1"/>
  <c r="O1328" i="13" a="1"/>
  <c r="O1328" i="13" s="1"/>
  <c r="O1392" i="13" a="1"/>
  <c r="O1392" i="13" s="1"/>
  <c r="O1392" i="15" s="1"/>
  <c r="O1115" i="13" a="1"/>
  <c r="O1115" i="13" s="1"/>
  <c r="O1115" i="15" s="1"/>
  <c r="O1179" i="13" a="1"/>
  <c r="O1179" i="13" s="1"/>
  <c r="O1179" i="15" s="1"/>
  <c r="O1243" i="13" a="1"/>
  <c r="O1243" i="13" s="1"/>
  <c r="O1307" i="13" a="1"/>
  <c r="O1307" i="13" s="1"/>
  <c r="O1307" i="15" s="1"/>
  <c r="O1371" i="13" a="1"/>
  <c r="O1371" i="13" s="1"/>
  <c r="O1371" i="15" s="1"/>
  <c r="O846" i="13" a="1"/>
  <c r="O846" i="13" s="1"/>
  <c r="O846" i="15" s="1"/>
  <c r="O910" i="13" a="1"/>
  <c r="O910" i="13" s="1"/>
  <c r="O910" i="15" s="1"/>
  <c r="O974" i="13" a="1"/>
  <c r="O974" i="13" s="1"/>
  <c r="O1038" i="13" a="1"/>
  <c r="O1038" i="13" s="1"/>
  <c r="O1038" i="15" s="1"/>
  <c r="O1102" i="13" a="1"/>
  <c r="O1102" i="13" s="1"/>
  <c r="O1102" i="15" s="1"/>
  <c r="O1166" i="13" a="1"/>
  <c r="O1166" i="13" s="1"/>
  <c r="O1230" i="13" a="1"/>
  <c r="O1230" i="13" s="1"/>
  <c r="O1230" i="15" s="1"/>
  <c r="O1294" i="13" a="1"/>
  <c r="O1294" i="13" s="1"/>
  <c r="O1358" i="13" a="1"/>
  <c r="O1358" i="13" s="1"/>
  <c r="O1422" i="13" a="1"/>
  <c r="O1422" i="13" s="1"/>
  <c r="O841" i="13" a="1"/>
  <c r="O841" i="13" s="1"/>
  <c r="O905" i="13" a="1"/>
  <c r="O905" i="13" s="1"/>
  <c r="O905" i="15" s="1"/>
  <c r="O969" i="13" a="1"/>
  <c r="O969" i="13" s="1"/>
  <c r="O1033" i="13" a="1"/>
  <c r="O1033" i="13" s="1"/>
  <c r="O1097" i="13" a="1"/>
  <c r="O1097" i="13" s="1"/>
  <c r="O1185" i="13" a="1"/>
  <c r="O1185" i="13" s="1"/>
  <c r="O1249" i="13" a="1"/>
  <c r="O1249" i="13" s="1"/>
  <c r="O1337" i="13" a="1"/>
  <c r="O1337" i="13" s="1"/>
  <c r="O1401" i="13" a="1"/>
  <c r="O1401" i="13" s="1"/>
  <c r="O796" i="13" a="1"/>
  <c r="O796" i="13" s="1"/>
  <c r="O860" i="13" a="1"/>
  <c r="O860" i="13" s="1"/>
  <c r="O948" i="13" a="1"/>
  <c r="O948" i="13" s="1"/>
  <c r="O1012" i="13" a="1"/>
  <c r="O1012" i="13" s="1"/>
  <c r="O1076" i="13" a="1"/>
  <c r="O1076" i="13" s="1"/>
  <c r="O1164" i="13" a="1"/>
  <c r="O1164" i="13" s="1"/>
  <c r="O1164" i="15" s="1"/>
  <c r="O1228" i="13" a="1"/>
  <c r="O1228" i="13" s="1"/>
  <c r="O1228" i="15" s="1"/>
  <c r="O1292" i="13" a="1"/>
  <c r="O1292" i="13" s="1"/>
  <c r="O1292" i="15" s="1"/>
  <c r="O1356" i="13" a="1"/>
  <c r="O1356" i="13" s="1"/>
  <c r="O1420" i="13" a="1"/>
  <c r="O1420" i="13" s="1"/>
  <c r="O1427" i="13" a="1"/>
  <c r="O1427" i="13" s="1"/>
  <c r="O1426" i="13" a="1"/>
  <c r="O1426" i="13" s="1"/>
  <c r="N83" i="13" a="1"/>
  <c r="N83" i="13" s="1"/>
  <c r="N83" i="15" s="1"/>
  <c r="N26" i="13" a="1"/>
  <c r="N26" i="13" s="1"/>
  <c r="N90" i="13" a="1"/>
  <c r="N90" i="13" s="1"/>
  <c r="N90" i="15" s="1"/>
  <c r="N154" i="13" a="1"/>
  <c r="N154" i="13" s="1"/>
  <c r="N154" i="15" s="1"/>
  <c r="N218" i="13" a="1"/>
  <c r="N218" i="13" s="1"/>
  <c r="N218" i="15" s="1"/>
  <c r="N282" i="13" a="1"/>
  <c r="N282" i="13" s="1"/>
  <c r="N5" i="13" a="1"/>
  <c r="N5" i="13" s="1"/>
  <c r="N69" i="13" a="1"/>
  <c r="N69" i="13" s="1"/>
  <c r="N133" i="13" a="1"/>
  <c r="N133" i="13" s="1"/>
  <c r="N133" i="15" s="1"/>
  <c r="N197" i="13" a="1"/>
  <c r="N197" i="13" s="1"/>
  <c r="N197" i="15" s="1"/>
  <c r="N261" i="13" a="1"/>
  <c r="N261" i="13" s="1"/>
  <c r="N325" i="13" a="1"/>
  <c r="N325" i="13" s="1"/>
  <c r="N389" i="13" a="1"/>
  <c r="N389" i="13" s="1"/>
  <c r="N389" i="15" s="1"/>
  <c r="N453" i="13" a="1"/>
  <c r="N453" i="13" s="1"/>
  <c r="N517" i="13" a="1"/>
  <c r="N517" i="13" s="1"/>
  <c r="N517" i="15" s="1"/>
  <c r="N581" i="13" a="1"/>
  <c r="N581" i="13" s="1"/>
  <c r="N88" i="13" a="1"/>
  <c r="N88" i="13" s="1"/>
  <c r="N152" i="13" a="1"/>
  <c r="N152" i="13" s="1"/>
  <c r="N216" i="13" a="1"/>
  <c r="N216" i="13" s="1"/>
  <c r="N216" i="15" s="1"/>
  <c r="N280" i="13" a="1"/>
  <c r="N280" i="13" s="1"/>
  <c r="N280" i="15" s="1"/>
  <c r="N344" i="13" a="1"/>
  <c r="N344" i="13" s="1"/>
  <c r="N344" i="15" s="1"/>
  <c r="N408" i="13" a="1"/>
  <c r="N408" i="13" s="1"/>
  <c r="N472" i="13" a="1"/>
  <c r="N472" i="13" s="1"/>
  <c r="N536" i="13" a="1"/>
  <c r="N536" i="13" s="1"/>
  <c r="N600" i="13" a="1"/>
  <c r="N600" i="13" s="1"/>
  <c r="N219" i="13" a="1"/>
  <c r="N219" i="13" s="1"/>
  <c r="N315" i="13" a="1"/>
  <c r="N315" i="13" s="1"/>
  <c r="N379" i="13" a="1"/>
  <c r="N379" i="13" s="1"/>
  <c r="N379" i="15" s="1"/>
  <c r="N443" i="13" a="1"/>
  <c r="N443" i="13" s="1"/>
  <c r="N443" i="15" s="1"/>
  <c r="N507" i="13" a="1"/>
  <c r="N507" i="13" s="1"/>
  <c r="N507" i="15" s="1"/>
  <c r="N571" i="13" a="1"/>
  <c r="N571" i="13" s="1"/>
  <c r="N571" i="15" s="1"/>
  <c r="N51" i="13" a="1"/>
  <c r="N51" i="13" s="1"/>
  <c r="N147" i="13" a="1"/>
  <c r="N147" i="13" s="1"/>
  <c r="N147" i="15" s="1"/>
  <c r="N38" i="13" a="1"/>
  <c r="N38" i="13" s="1"/>
  <c r="N102" i="13" a="1"/>
  <c r="N102" i="13" s="1"/>
  <c r="N166" i="13" a="1"/>
  <c r="N166" i="13" s="1"/>
  <c r="N171" i="13" a="1"/>
  <c r="N171" i="13" s="1"/>
  <c r="N91" i="13" a="1"/>
  <c r="N91" i="13" s="1"/>
  <c r="N7" i="13" a="1"/>
  <c r="N7" i="13" s="1"/>
  <c r="N71" i="13" a="1"/>
  <c r="N71" i="13" s="1"/>
  <c r="N159" i="13" a="1"/>
  <c r="N159" i="13" s="1"/>
  <c r="N223" i="13" a="1"/>
  <c r="N223" i="13" s="1"/>
  <c r="N223" i="15" s="1"/>
  <c r="N287" i="13" a="1"/>
  <c r="N287" i="13" s="1"/>
  <c r="N351" i="13" a="1"/>
  <c r="N351" i="13" s="1"/>
  <c r="N415" i="13" a="1"/>
  <c r="N415" i="13" s="1"/>
  <c r="N479" i="13" a="1"/>
  <c r="N479" i="13" s="1"/>
  <c r="N543" i="13" a="1"/>
  <c r="N543" i="13" s="1"/>
  <c r="N543" i="15" s="1"/>
  <c r="N607" i="13" a="1"/>
  <c r="N607" i="13" s="1"/>
  <c r="N671" i="13" a="1"/>
  <c r="N671" i="13" s="1"/>
  <c r="N735" i="13" a="1"/>
  <c r="N735" i="13" s="1"/>
  <c r="N362" i="13" a="1"/>
  <c r="N362" i="13" s="1"/>
  <c r="N426" i="13" a="1"/>
  <c r="N426" i="13" s="1"/>
  <c r="N426" i="15" s="1"/>
  <c r="N490" i="13" a="1"/>
  <c r="N490" i="13" s="1"/>
  <c r="N554" i="13" a="1"/>
  <c r="N554" i="13" s="1"/>
  <c r="N618" i="13" a="1"/>
  <c r="N618" i="13" s="1"/>
  <c r="N618" i="15" s="1"/>
  <c r="N682" i="13" a="1"/>
  <c r="N682" i="13" s="1"/>
  <c r="N682" i="15" s="1"/>
  <c r="N746" i="13" a="1"/>
  <c r="N746" i="13" s="1"/>
  <c r="N637" i="13" a="1"/>
  <c r="N637" i="13" s="1"/>
  <c r="N637" i="15" s="1"/>
  <c r="N701" i="13" a="1"/>
  <c r="N701" i="13" s="1"/>
  <c r="N243" i="13" a="1"/>
  <c r="N243" i="13" s="1"/>
  <c r="N243" i="15" s="1"/>
  <c r="N50" i="13" a="1"/>
  <c r="N50" i="13" s="1"/>
  <c r="N50" i="15" s="1"/>
  <c r="N114" i="13" a="1"/>
  <c r="N114" i="13" s="1"/>
  <c r="N178" i="13" a="1"/>
  <c r="N178" i="13" s="1"/>
  <c r="N242" i="13" a="1"/>
  <c r="N242" i="13" s="1"/>
  <c r="N306" i="13" a="1"/>
  <c r="N306" i="13" s="1"/>
  <c r="N29" i="13" a="1"/>
  <c r="N29" i="13" s="1"/>
  <c r="N93" i="13" a="1"/>
  <c r="N93" i="13" s="1"/>
  <c r="N157" i="13" a="1"/>
  <c r="N157" i="13" s="1"/>
  <c r="N221" i="13" a="1"/>
  <c r="N221" i="13" s="1"/>
  <c r="N285" i="13" a="1"/>
  <c r="N285" i="13" s="1"/>
  <c r="N349" i="13" a="1"/>
  <c r="N349" i="13" s="1"/>
  <c r="N413" i="13" a="1"/>
  <c r="N413" i="13" s="1"/>
  <c r="N477" i="13" a="1"/>
  <c r="N477" i="13" s="1"/>
  <c r="N477" i="15" s="1"/>
  <c r="N541" i="13" a="1"/>
  <c r="N541" i="13" s="1"/>
  <c r="N16" i="13" a="1"/>
  <c r="N16" i="13" s="1"/>
  <c r="N48" i="13" a="1"/>
  <c r="N48" i="13" s="1"/>
  <c r="N112" i="13" a="1"/>
  <c r="N112" i="13" s="1"/>
  <c r="N176" i="13" a="1"/>
  <c r="N176" i="13" s="1"/>
  <c r="N176" i="15" s="1"/>
  <c r="N240" i="13" a="1"/>
  <c r="N240" i="13" s="1"/>
  <c r="N240" i="15" s="1"/>
  <c r="N304" i="13" a="1"/>
  <c r="N304" i="13" s="1"/>
  <c r="N368" i="13" a="1"/>
  <c r="N368" i="13" s="1"/>
  <c r="N432" i="13" a="1"/>
  <c r="N432" i="13" s="1"/>
  <c r="N496" i="13" a="1"/>
  <c r="N496" i="13" s="1"/>
  <c r="N496" i="15" s="1"/>
  <c r="N560" i="13" a="1"/>
  <c r="N560" i="13" s="1"/>
  <c r="N195" i="13" a="1"/>
  <c r="N195" i="13" s="1"/>
  <c r="N195" i="15" s="1"/>
  <c r="N251" i="13" a="1"/>
  <c r="N251" i="13" s="1"/>
  <c r="N275" i="13" a="1"/>
  <c r="N275" i="13" s="1"/>
  <c r="N275" i="15" s="1"/>
  <c r="N339" i="13" a="1"/>
  <c r="N339" i="13" s="1"/>
  <c r="N339" i="15" s="1"/>
  <c r="N403" i="13" a="1"/>
  <c r="N403" i="13" s="1"/>
  <c r="N467" i="13" a="1"/>
  <c r="N467" i="13" s="1"/>
  <c r="N467" i="15" s="1"/>
  <c r="N531" i="13" a="1"/>
  <c r="N531" i="13" s="1"/>
  <c r="N595" i="13" a="1"/>
  <c r="N595" i="13" s="1"/>
  <c r="N595" i="15" s="1"/>
  <c r="N62" i="13" a="1"/>
  <c r="N62" i="13" s="1"/>
  <c r="N62" i="15" s="1"/>
  <c r="N126" i="13" a="1"/>
  <c r="N126" i="13" s="1"/>
  <c r="N126" i="15" s="1"/>
  <c r="N190" i="13" a="1"/>
  <c r="N190" i="13" s="1"/>
  <c r="N190" i="15" s="1"/>
  <c r="N179" i="13" a="1"/>
  <c r="N179" i="13" s="1"/>
  <c r="N179" i="15" s="1"/>
  <c r="N31" i="13" a="1"/>
  <c r="N31" i="13" s="1"/>
  <c r="N31" i="15" s="1"/>
  <c r="N95" i="13" a="1"/>
  <c r="N95" i="13" s="1"/>
  <c r="N95" i="15" s="1"/>
  <c r="N183" i="13" a="1"/>
  <c r="N183" i="13" s="1"/>
  <c r="N247" i="13" a="1"/>
  <c r="N247" i="13" s="1"/>
  <c r="N311" i="13" a="1"/>
  <c r="N311" i="13" s="1"/>
  <c r="N375" i="13" a="1"/>
  <c r="N375" i="13" s="1"/>
  <c r="N439" i="13" a="1"/>
  <c r="N439" i="13" s="1"/>
  <c r="N503" i="13" a="1"/>
  <c r="N503" i="13" s="1"/>
  <c r="N567" i="13" a="1"/>
  <c r="N567" i="13" s="1"/>
  <c r="N631" i="13" a="1"/>
  <c r="N631" i="13" s="1"/>
  <c r="N695" i="13" a="1"/>
  <c r="N695" i="13" s="1"/>
  <c r="N759" i="13" a="1"/>
  <c r="N759" i="13" s="1"/>
  <c r="N386" i="13" a="1"/>
  <c r="N386" i="13" s="1"/>
  <c r="N450" i="13" a="1"/>
  <c r="N450" i="13" s="1"/>
  <c r="N450" i="15" s="1"/>
  <c r="N514" i="13" a="1"/>
  <c r="N514" i="13" s="1"/>
  <c r="N514" i="15" s="1"/>
  <c r="N578" i="13" a="1"/>
  <c r="N578" i="13" s="1"/>
  <c r="N642" i="13" a="1"/>
  <c r="N642" i="13" s="1"/>
  <c r="N706" i="13" a="1"/>
  <c r="N706" i="13" s="1"/>
  <c r="N770" i="13" a="1"/>
  <c r="N770" i="13" s="1"/>
  <c r="N770" i="15" s="1"/>
  <c r="N661" i="13" a="1"/>
  <c r="N661" i="13" s="1"/>
  <c r="N11" i="13" a="1"/>
  <c r="N11" i="13" s="1"/>
  <c r="N107" i="13" a="1"/>
  <c r="N107" i="13" s="1"/>
  <c r="N107" i="15" s="1"/>
  <c r="N10" i="13" a="1"/>
  <c r="N10" i="13" s="1"/>
  <c r="N74" i="13" a="1"/>
  <c r="N74" i="13" s="1"/>
  <c r="N74" i="15" s="1"/>
  <c r="N138" i="13" a="1"/>
  <c r="N138" i="13" s="1"/>
  <c r="N138" i="15" s="1"/>
  <c r="N202" i="13" a="1"/>
  <c r="N202" i="13" s="1"/>
  <c r="N266" i="13" a="1"/>
  <c r="N266" i="13" s="1"/>
  <c r="N266" i="15" s="1"/>
  <c r="N330" i="13" a="1"/>
  <c r="N330" i="13" s="1"/>
  <c r="N330" i="15" s="1"/>
  <c r="N53" i="13" a="1"/>
  <c r="N53" i="13" s="1"/>
  <c r="N53" i="15" s="1"/>
  <c r="N117" i="13" a="1"/>
  <c r="N117" i="13" s="1"/>
  <c r="N181" i="13" a="1"/>
  <c r="N181" i="13" s="1"/>
  <c r="N245" i="13" a="1"/>
  <c r="N245" i="13" s="1"/>
  <c r="N309" i="13" a="1"/>
  <c r="N309" i="13" s="1"/>
  <c r="N373" i="13" a="1"/>
  <c r="N373" i="13" s="1"/>
  <c r="N373" i="15" s="1"/>
  <c r="N437" i="13" a="1"/>
  <c r="N437" i="13" s="1"/>
  <c r="N501" i="13" a="1"/>
  <c r="N501" i="13" s="1"/>
  <c r="N501" i="15" s="1"/>
  <c r="N565" i="13" a="1"/>
  <c r="N565" i="13" s="1"/>
  <c r="N72" i="13" a="1"/>
  <c r="N72" i="13" s="1"/>
  <c r="N136" i="13" a="1"/>
  <c r="N136" i="13" s="1"/>
  <c r="N200" i="13" a="1"/>
  <c r="N200" i="13" s="1"/>
  <c r="N264" i="13" a="1"/>
  <c r="N264" i="13" s="1"/>
  <c r="N328" i="13" a="1"/>
  <c r="N328" i="13" s="1"/>
  <c r="N392" i="13" a="1"/>
  <c r="N392" i="13" s="1"/>
  <c r="N456" i="13" a="1"/>
  <c r="N456" i="13" s="1"/>
  <c r="N520" i="13" a="1"/>
  <c r="N520" i="13" s="1"/>
  <c r="N584" i="13" a="1"/>
  <c r="N584" i="13" s="1"/>
  <c r="N299" i="13" a="1"/>
  <c r="N299" i="13" s="1"/>
  <c r="N363" i="13" a="1"/>
  <c r="N363" i="13" s="1"/>
  <c r="N363" i="15" s="1"/>
  <c r="N427" i="13" a="1"/>
  <c r="N427" i="13" s="1"/>
  <c r="N427" i="15" s="1"/>
  <c r="N491" i="13" a="1"/>
  <c r="N491" i="13" s="1"/>
  <c r="N491" i="15" s="1"/>
  <c r="N555" i="13" a="1"/>
  <c r="N555" i="13" s="1"/>
  <c r="N619" i="13" a="1"/>
  <c r="N619" i="13" s="1"/>
  <c r="N619" i="15" s="1"/>
  <c r="N75" i="13" a="1"/>
  <c r="N75" i="13" s="1"/>
  <c r="N75" i="15" s="1"/>
  <c r="N22" i="13" a="1"/>
  <c r="N22" i="13" s="1"/>
  <c r="N86" i="13" a="1"/>
  <c r="N86" i="13" s="1"/>
  <c r="N150" i="13" a="1"/>
  <c r="N150" i="13" s="1"/>
  <c r="N214" i="13" a="1"/>
  <c r="N214" i="13" s="1"/>
  <c r="N187" i="13" a="1"/>
  <c r="N187" i="13" s="1"/>
  <c r="N115" i="13" a="1"/>
  <c r="N115" i="13" s="1"/>
  <c r="N115" i="15" s="1"/>
  <c r="N55" i="13" a="1"/>
  <c r="N55" i="13" s="1"/>
  <c r="N119" i="13" a="1"/>
  <c r="N119" i="13" s="1"/>
  <c r="N143" i="13" a="1"/>
  <c r="N143" i="13" s="1"/>
  <c r="N207" i="13" a="1"/>
  <c r="N207" i="13" s="1"/>
  <c r="N271" i="13" a="1"/>
  <c r="N271" i="13" s="1"/>
  <c r="N335" i="13" a="1"/>
  <c r="N335" i="13" s="1"/>
  <c r="N399" i="13" a="1"/>
  <c r="N399" i="13" s="1"/>
  <c r="N399" i="15" s="1"/>
  <c r="N463" i="13" a="1"/>
  <c r="N463" i="13" s="1"/>
  <c r="N527" i="13" a="1"/>
  <c r="N527" i="13" s="1"/>
  <c r="N591" i="13" a="1"/>
  <c r="N591" i="13" s="1"/>
  <c r="N591" i="15" s="1"/>
  <c r="N655" i="13" a="1"/>
  <c r="N655" i="13" s="1"/>
  <c r="N719" i="13" a="1"/>
  <c r="N719" i="13" s="1"/>
  <c r="N719" i="15" s="1"/>
  <c r="N783" i="13" a="1"/>
  <c r="N783" i="13" s="1"/>
  <c r="N346" i="13" a="1"/>
  <c r="N346" i="13" s="1"/>
  <c r="N410" i="13" a="1"/>
  <c r="N410" i="13" s="1"/>
  <c r="N474" i="13" a="1"/>
  <c r="N474" i="13" s="1"/>
  <c r="N474" i="15" s="1"/>
  <c r="N538" i="13" a="1"/>
  <c r="N538" i="13" s="1"/>
  <c r="N602" i="13" a="1"/>
  <c r="N602" i="13" s="1"/>
  <c r="N666" i="13" a="1"/>
  <c r="N666" i="13" s="1"/>
  <c r="N730" i="13" a="1"/>
  <c r="N730" i="13" s="1"/>
  <c r="N34" i="13" a="1"/>
  <c r="N34" i="13" s="1"/>
  <c r="N98" i="13" a="1"/>
  <c r="N98" i="13" s="1"/>
  <c r="N162" i="13" a="1"/>
  <c r="N162" i="13" s="1"/>
  <c r="N226" i="13" a="1"/>
  <c r="N226" i="13" s="1"/>
  <c r="N290" i="13" a="1"/>
  <c r="N290" i="13" s="1"/>
  <c r="N13" i="13" a="1"/>
  <c r="N13" i="13" s="1"/>
  <c r="N13" i="15" s="1"/>
  <c r="N77" i="13" a="1"/>
  <c r="N77" i="13" s="1"/>
  <c r="N77" i="15" s="1"/>
  <c r="N141" i="13" a="1"/>
  <c r="N141" i="13" s="1"/>
  <c r="N141" i="15" s="1"/>
  <c r="N205" i="13" a="1"/>
  <c r="N205" i="13" s="1"/>
  <c r="N269" i="13" a="1"/>
  <c r="N269" i="13" s="1"/>
  <c r="N333" i="13" a="1"/>
  <c r="N333" i="13" s="1"/>
  <c r="N397" i="13" a="1"/>
  <c r="N397" i="13" s="1"/>
  <c r="N461" i="13" a="1"/>
  <c r="N461" i="13" s="1"/>
  <c r="N461" i="15" s="1"/>
  <c r="N525" i="13" a="1"/>
  <c r="N525" i="13" s="1"/>
  <c r="N589" i="13" a="1"/>
  <c r="N589" i="13" s="1"/>
  <c r="N589" i="15" s="1"/>
  <c r="N96" i="13" a="1"/>
  <c r="N96" i="13" s="1"/>
  <c r="N160" i="13" a="1"/>
  <c r="N160" i="13" s="1"/>
  <c r="N224" i="13" a="1"/>
  <c r="N224" i="13" s="1"/>
  <c r="N224" i="15" s="1"/>
  <c r="N288" i="13" a="1"/>
  <c r="N288" i="13" s="1"/>
  <c r="N288" i="15" s="1"/>
  <c r="N352" i="13" a="1"/>
  <c r="N352" i="13" s="1"/>
  <c r="N352" i="15" s="1"/>
  <c r="N416" i="13" a="1"/>
  <c r="N416" i="13" s="1"/>
  <c r="N416" i="15" s="1"/>
  <c r="N480" i="13" a="1"/>
  <c r="N480" i="13" s="1"/>
  <c r="N544" i="13" a="1"/>
  <c r="N544" i="13" s="1"/>
  <c r="N608" i="13" a="1"/>
  <c r="N608" i="13" s="1"/>
  <c r="N227" i="13" a="1"/>
  <c r="N227" i="13" s="1"/>
  <c r="N259" i="13" a="1"/>
  <c r="N259" i="13" s="1"/>
  <c r="N323" i="13" a="1"/>
  <c r="N323" i="13" s="1"/>
  <c r="N387" i="13" a="1"/>
  <c r="N387" i="13" s="1"/>
  <c r="N451" i="13" a="1"/>
  <c r="N451" i="13" s="1"/>
  <c r="N451" i="15" s="1"/>
  <c r="N515" i="13" a="1"/>
  <c r="N515" i="13" s="1"/>
  <c r="N579" i="13" a="1"/>
  <c r="N579" i="13" s="1"/>
  <c r="N35" i="13" a="1"/>
  <c r="N35" i="13" s="1"/>
  <c r="N35" i="15" s="1"/>
  <c r="N131" i="13" a="1"/>
  <c r="N131" i="13" s="1"/>
  <c r="N131" i="15" s="1"/>
  <c r="N58" i="13" a="1"/>
  <c r="N58" i="13" s="1"/>
  <c r="N122" i="13" a="1"/>
  <c r="N122" i="13" s="1"/>
  <c r="N122" i="15" s="1"/>
  <c r="N186" i="13" a="1"/>
  <c r="N186" i="13" s="1"/>
  <c r="N186" i="15" s="1"/>
  <c r="N250" i="13" a="1"/>
  <c r="N250" i="13" s="1"/>
  <c r="N250" i="15" s="1"/>
  <c r="N314" i="13" a="1"/>
  <c r="N314" i="13" s="1"/>
  <c r="N314" i="15" s="1"/>
  <c r="N37" i="13" a="1"/>
  <c r="N37" i="13" s="1"/>
  <c r="N101" i="13" a="1"/>
  <c r="N101" i="13" s="1"/>
  <c r="N101" i="15" s="1"/>
  <c r="N165" i="13" a="1"/>
  <c r="N165" i="13" s="1"/>
  <c r="N229" i="13" a="1"/>
  <c r="N229" i="13" s="1"/>
  <c r="N293" i="13" a="1"/>
  <c r="N293" i="13" s="1"/>
  <c r="N357" i="13" a="1"/>
  <c r="N357" i="13" s="1"/>
  <c r="N421" i="13" a="1"/>
  <c r="N421" i="13" s="1"/>
  <c r="N421" i="15" s="1"/>
  <c r="N485" i="13" a="1"/>
  <c r="N485" i="13" s="1"/>
  <c r="N549" i="13" a="1"/>
  <c r="N549" i="13" s="1"/>
  <c r="N549" i="15" s="1"/>
  <c r="N56" i="13" a="1"/>
  <c r="N56" i="13" s="1"/>
  <c r="N120" i="13" a="1"/>
  <c r="N120" i="13" s="1"/>
  <c r="N120" i="15" s="1"/>
  <c r="N184" i="13" a="1"/>
  <c r="N184" i="13" s="1"/>
  <c r="N184" i="15" s="1"/>
  <c r="N248" i="13" a="1"/>
  <c r="N248" i="13" s="1"/>
  <c r="N312" i="13" a="1"/>
  <c r="N312" i="13" s="1"/>
  <c r="N312" i="15" s="1"/>
  <c r="N376" i="13" a="1"/>
  <c r="N376" i="13" s="1"/>
  <c r="N440" i="13" a="1"/>
  <c r="N440" i="13" s="1"/>
  <c r="N504" i="13" a="1"/>
  <c r="N504" i="13" s="1"/>
  <c r="N504" i="15" s="1"/>
  <c r="N568" i="13" a="1"/>
  <c r="N568" i="13" s="1"/>
  <c r="N568" i="15" s="1"/>
  <c r="N283" i="13" a="1"/>
  <c r="N283" i="13" s="1"/>
  <c r="N283" i="15" s="1"/>
  <c r="N347" i="13" a="1"/>
  <c r="N347" i="13" s="1"/>
  <c r="N411" i="13" a="1"/>
  <c r="N411" i="13" s="1"/>
  <c r="N475" i="13" a="1"/>
  <c r="N475" i="13" s="1"/>
  <c r="N539" i="13" a="1"/>
  <c r="N539" i="13" s="1"/>
  <c r="N603" i="13" a="1"/>
  <c r="N603" i="13" s="1"/>
  <c r="N18" i="13" a="1"/>
  <c r="N18" i="13" s="1"/>
  <c r="N82" i="13" a="1"/>
  <c r="N82" i="13" s="1"/>
  <c r="N146" i="13" a="1"/>
  <c r="N146" i="13" s="1"/>
  <c r="N210" i="13" a="1"/>
  <c r="N210" i="13" s="1"/>
  <c r="N274" i="13" a="1"/>
  <c r="N274" i="13" s="1"/>
  <c r="N61" i="13" a="1"/>
  <c r="N61" i="13" s="1"/>
  <c r="N61" i="15" s="1"/>
  <c r="N125" i="13" a="1"/>
  <c r="N125" i="13" s="1"/>
  <c r="N189" i="13" a="1"/>
  <c r="N189" i="13" s="1"/>
  <c r="N253" i="13" a="1"/>
  <c r="N253" i="13" s="1"/>
  <c r="N253" i="15" s="1"/>
  <c r="N317" i="13" a="1"/>
  <c r="N317" i="13" s="1"/>
  <c r="N317" i="15" s="1"/>
  <c r="N381" i="13" a="1"/>
  <c r="N381" i="13" s="1"/>
  <c r="N445" i="13" a="1"/>
  <c r="N445" i="13" s="1"/>
  <c r="N509" i="13" a="1"/>
  <c r="N509" i="13" s="1"/>
  <c r="N573" i="13" a="1"/>
  <c r="N573" i="13" s="1"/>
  <c r="N573" i="15" s="1"/>
  <c r="N80" i="13" a="1"/>
  <c r="N80" i="13" s="1"/>
  <c r="N144" i="13" a="1"/>
  <c r="N144" i="13" s="1"/>
  <c r="N208" i="13" a="1"/>
  <c r="N208" i="13" s="1"/>
  <c r="N272" i="13" a="1"/>
  <c r="N272" i="13" s="1"/>
  <c r="N336" i="13" a="1"/>
  <c r="N336" i="13" s="1"/>
  <c r="N400" i="13" a="1"/>
  <c r="N400" i="13" s="1"/>
  <c r="N464" i="13" a="1"/>
  <c r="N464" i="13" s="1"/>
  <c r="N528" i="13" a="1"/>
  <c r="N528" i="13" s="1"/>
  <c r="N528" i="15" s="1"/>
  <c r="N592" i="13" a="1"/>
  <c r="N592" i="13" s="1"/>
  <c r="N211" i="13" a="1"/>
  <c r="N211" i="13" s="1"/>
  <c r="N307" i="13" a="1"/>
  <c r="N307" i="13" s="1"/>
  <c r="N59" i="13" a="1"/>
  <c r="N59" i="13" s="1"/>
  <c r="N59" i="15" s="1"/>
  <c r="N155" i="13" a="1"/>
  <c r="N155" i="13" s="1"/>
  <c r="N42" i="13" a="1"/>
  <c r="N42" i="13" s="1"/>
  <c r="N42" i="15" s="1"/>
  <c r="N106" i="13" a="1"/>
  <c r="N106" i="13" s="1"/>
  <c r="N106" i="15" s="1"/>
  <c r="N170" i="13" a="1"/>
  <c r="N170" i="13" s="1"/>
  <c r="N234" i="13" a="1"/>
  <c r="N234" i="13" s="1"/>
  <c r="N298" i="13" a="1"/>
  <c r="N298" i="13" s="1"/>
  <c r="N21" i="13" a="1"/>
  <c r="N21" i="13" s="1"/>
  <c r="N21" i="15" s="1"/>
  <c r="N85" i="13" a="1"/>
  <c r="N85" i="13" s="1"/>
  <c r="N85" i="15" s="1"/>
  <c r="N149" i="13" a="1"/>
  <c r="N149" i="13" s="1"/>
  <c r="N213" i="13" a="1"/>
  <c r="N213" i="13" s="1"/>
  <c r="N277" i="13" a="1"/>
  <c r="N277" i="13" s="1"/>
  <c r="N341" i="13" a="1"/>
  <c r="N341" i="13" s="1"/>
  <c r="N341" i="15" s="1"/>
  <c r="N405" i="13" a="1"/>
  <c r="N405" i="13" s="1"/>
  <c r="N469" i="13" a="1"/>
  <c r="N469" i="13" s="1"/>
  <c r="N533" i="13" a="1"/>
  <c r="N533" i="13" s="1"/>
  <c r="N533" i="15" s="1"/>
  <c r="N597" i="13" a="1"/>
  <c r="N597" i="13" s="1"/>
  <c r="N8" i="13" a="1"/>
  <c r="N8" i="13" s="1"/>
  <c r="N40" i="13" a="1"/>
  <c r="N40" i="13" s="1"/>
  <c r="N40" i="15" s="1"/>
  <c r="N104" i="13" a="1"/>
  <c r="N104" i="13" s="1"/>
  <c r="N168" i="13" a="1"/>
  <c r="N168" i="13" s="1"/>
  <c r="N232" i="13" a="1"/>
  <c r="N232" i="13" s="1"/>
  <c r="N296" i="13" a="1"/>
  <c r="N296" i="13" s="1"/>
  <c r="N296" i="15" s="1"/>
  <c r="N360" i="13" a="1"/>
  <c r="N360" i="13" s="1"/>
  <c r="N424" i="13" a="1"/>
  <c r="N424" i="13" s="1"/>
  <c r="N488" i="13" a="1"/>
  <c r="N488" i="13" s="1"/>
  <c r="N488" i="15" s="1"/>
  <c r="N552" i="13" a="1"/>
  <c r="N552" i="13" s="1"/>
  <c r="N235" i="13" a="1"/>
  <c r="N235" i="13" s="1"/>
  <c r="N267" i="13" a="1"/>
  <c r="N267" i="13" s="1"/>
  <c r="N331" i="13" a="1"/>
  <c r="N331" i="13" s="1"/>
  <c r="N395" i="13" a="1"/>
  <c r="N395" i="13" s="1"/>
  <c r="N395" i="15" s="1"/>
  <c r="N459" i="13" a="1"/>
  <c r="N459" i="13" s="1"/>
  <c r="N523" i="13" a="1"/>
  <c r="N523" i="13" s="1"/>
  <c r="N587" i="13" a="1"/>
  <c r="N587" i="13" s="1"/>
  <c r="N587" i="15" s="1"/>
  <c r="N27" i="13" a="1"/>
  <c r="N27" i="13" s="1"/>
  <c r="N123" i="13" a="1"/>
  <c r="N123" i="13" s="1"/>
  <c r="N123" i="15" s="1"/>
  <c r="N54" i="13" a="1"/>
  <c r="N54" i="13" s="1"/>
  <c r="N54" i="15" s="1"/>
  <c r="N118" i="13" a="1"/>
  <c r="N118" i="13" s="1"/>
  <c r="N118" i="15" s="1"/>
  <c r="N182" i="13" a="1"/>
  <c r="N182" i="13" s="1"/>
  <c r="N182" i="15" s="1"/>
  <c r="N67" i="13" a="1"/>
  <c r="N67" i="13" s="1"/>
  <c r="N23" i="13" a="1"/>
  <c r="N23" i="13" s="1"/>
  <c r="N23" i="15" s="1"/>
  <c r="N87" i="13" a="1"/>
  <c r="N87" i="13" s="1"/>
  <c r="N87" i="15" s="1"/>
  <c r="N175" i="13" a="1"/>
  <c r="N175" i="13" s="1"/>
  <c r="N239" i="13" a="1"/>
  <c r="N239" i="13" s="1"/>
  <c r="N303" i="13" a="1"/>
  <c r="N303" i="13" s="1"/>
  <c r="N367" i="13" a="1"/>
  <c r="N367" i="13" s="1"/>
  <c r="N367" i="15" s="1"/>
  <c r="N431" i="13" a="1"/>
  <c r="N431" i="13" s="1"/>
  <c r="N495" i="13" a="1"/>
  <c r="N495" i="13" s="1"/>
  <c r="N559" i="13" a="1"/>
  <c r="N559" i="13" s="1"/>
  <c r="N559" i="15" s="1"/>
  <c r="N623" i="13" a="1"/>
  <c r="N623" i="13" s="1"/>
  <c r="N687" i="13" a="1"/>
  <c r="N687" i="13" s="1"/>
  <c r="N751" i="13" a="1"/>
  <c r="N751" i="13" s="1"/>
  <c r="N378" i="13" a="1"/>
  <c r="N378" i="13" s="1"/>
  <c r="N442" i="13" a="1"/>
  <c r="N442" i="13" s="1"/>
  <c r="N506" i="13" a="1"/>
  <c r="N506" i="13" s="1"/>
  <c r="N506" i="15" s="1"/>
  <c r="N570" i="13" a="1"/>
  <c r="N570" i="13" s="1"/>
  <c r="N634" i="13" a="1"/>
  <c r="N634" i="13" s="1"/>
  <c r="N698" i="13" a="1"/>
  <c r="N698" i="13" s="1"/>
  <c r="N698" i="15" s="1"/>
  <c r="N66" i="13" a="1"/>
  <c r="N66" i="13" s="1"/>
  <c r="N66" i="15" s="1"/>
  <c r="N130" i="13" a="1"/>
  <c r="N130" i="13" s="1"/>
  <c r="N130" i="15" s="1"/>
  <c r="N194" i="13" a="1"/>
  <c r="N194" i="13" s="1"/>
  <c r="N194" i="15" s="1"/>
  <c r="N258" i="13" a="1"/>
  <c r="N258" i="13" s="1"/>
  <c r="N258" i="15" s="1"/>
  <c r="N322" i="13" a="1"/>
  <c r="N322" i="13" s="1"/>
  <c r="N322" i="15" s="1"/>
  <c r="N45" i="13" a="1"/>
  <c r="N45" i="13" s="1"/>
  <c r="N45" i="15" s="1"/>
  <c r="N109" i="13" a="1"/>
  <c r="N109" i="13" s="1"/>
  <c r="N173" i="13" a="1"/>
  <c r="N173" i="13" s="1"/>
  <c r="N237" i="13" a="1"/>
  <c r="N237" i="13" s="1"/>
  <c r="N301" i="13" a="1"/>
  <c r="N301" i="13" s="1"/>
  <c r="N301" i="15" s="1"/>
  <c r="N365" i="13" a="1"/>
  <c r="N365" i="13" s="1"/>
  <c r="N429" i="13" a="1"/>
  <c r="N429" i="13" s="1"/>
  <c r="N429" i="15" s="1"/>
  <c r="N493" i="13" a="1"/>
  <c r="N493" i="13" s="1"/>
  <c r="N557" i="13" a="1"/>
  <c r="N557" i="13" s="1"/>
  <c r="N64" i="13" a="1"/>
  <c r="N64" i="13" s="1"/>
  <c r="N128" i="13" a="1"/>
  <c r="N128" i="13" s="1"/>
  <c r="N128" i="15" s="1"/>
  <c r="N192" i="13" a="1"/>
  <c r="N192" i="13" s="1"/>
  <c r="N192" i="15" s="1"/>
  <c r="N256" i="13" a="1"/>
  <c r="N256" i="13" s="1"/>
  <c r="N320" i="13" a="1"/>
  <c r="N320" i="13" s="1"/>
  <c r="N320" i="15" s="1"/>
  <c r="N384" i="13" a="1"/>
  <c r="N384" i="13" s="1"/>
  <c r="N384" i="15" s="1"/>
  <c r="N448" i="13" a="1"/>
  <c r="N448" i="13" s="1"/>
  <c r="N448" i="15" s="1"/>
  <c r="N512" i="13" a="1"/>
  <c r="N512" i="13" s="1"/>
  <c r="N576" i="13" a="1"/>
  <c r="N576" i="13" s="1"/>
  <c r="N576" i="15" s="1"/>
  <c r="N163" i="13" a="1"/>
  <c r="N163" i="13" s="1"/>
  <c r="N291" i="13" a="1"/>
  <c r="N291" i="13" s="1"/>
  <c r="N355" i="13" a="1"/>
  <c r="N355" i="13" s="1"/>
  <c r="N419" i="13" a="1"/>
  <c r="N419" i="13" s="1"/>
  <c r="N483" i="13" a="1"/>
  <c r="N483" i="13" s="1"/>
  <c r="N547" i="13" a="1"/>
  <c r="N547" i="13" s="1"/>
  <c r="N611" i="13" a="1"/>
  <c r="N611" i="13" s="1"/>
  <c r="N611" i="15" s="1"/>
  <c r="N371" i="13" a="1"/>
  <c r="N371" i="13" s="1"/>
  <c r="N371" i="15" s="1"/>
  <c r="N14" i="13" a="1"/>
  <c r="N14" i="13" s="1"/>
  <c r="N142" i="13" a="1"/>
  <c r="N142" i="13" s="1"/>
  <c r="N47" i="13" a="1"/>
  <c r="N47" i="13" s="1"/>
  <c r="N135" i="13" a="1"/>
  <c r="N135" i="13" s="1"/>
  <c r="N135" i="15" s="1"/>
  <c r="N263" i="13" a="1"/>
  <c r="N263" i="13" s="1"/>
  <c r="N391" i="13" a="1"/>
  <c r="N391" i="13" s="1"/>
  <c r="N519" i="13" a="1"/>
  <c r="N519" i="13" s="1"/>
  <c r="N519" i="15" s="1"/>
  <c r="N647" i="13" a="1"/>
  <c r="N647" i="13" s="1"/>
  <c r="N775" i="13" a="1"/>
  <c r="N775" i="13" s="1"/>
  <c r="N775" i="15" s="1"/>
  <c r="N402" i="13" a="1"/>
  <c r="N402" i="13" s="1"/>
  <c r="N530" i="13" a="1"/>
  <c r="N530" i="13" s="1"/>
  <c r="N658" i="13" a="1"/>
  <c r="N658" i="13" s="1"/>
  <c r="N658" i="15" s="1"/>
  <c r="N778" i="13" a="1"/>
  <c r="N778" i="13" s="1"/>
  <c r="N613" i="13" a="1"/>
  <c r="N613" i="13" s="1"/>
  <c r="N613" i="15" s="1"/>
  <c r="N645" i="13" a="1"/>
  <c r="N645" i="13" s="1"/>
  <c r="N645" i="15" s="1"/>
  <c r="N789" i="13" a="1"/>
  <c r="N789" i="13" s="1"/>
  <c r="N853" i="13" a="1"/>
  <c r="N853" i="13" s="1"/>
  <c r="N917" i="13" a="1"/>
  <c r="N917" i="13" s="1"/>
  <c r="N917" i="15" s="1"/>
  <c r="N981" i="13" a="1"/>
  <c r="N981" i="13" s="1"/>
  <c r="N981" i="15" s="1"/>
  <c r="N1045" i="13" a="1"/>
  <c r="N1045" i="13" s="1"/>
  <c r="N640" i="13" a="1"/>
  <c r="N640" i="13" s="1"/>
  <c r="N704" i="13" a="1"/>
  <c r="N704" i="13" s="1"/>
  <c r="N768" i="13" a="1"/>
  <c r="N768" i="13" s="1"/>
  <c r="N768" i="15" s="1"/>
  <c r="N832" i="13" a="1"/>
  <c r="N832" i="13" s="1"/>
  <c r="N832" i="15" s="1"/>
  <c r="N896" i="13" a="1"/>
  <c r="N896" i="13" s="1"/>
  <c r="N896" i="15" s="1"/>
  <c r="N960" i="13" a="1"/>
  <c r="N960" i="13" s="1"/>
  <c r="N1024" i="13" a="1"/>
  <c r="N1024" i="13" s="1"/>
  <c r="N691" i="13" a="1"/>
  <c r="N691" i="13" s="1"/>
  <c r="N755" i="13" a="1"/>
  <c r="N755" i="13" s="1"/>
  <c r="N755" i="15" s="1"/>
  <c r="N819" i="13" a="1"/>
  <c r="N819" i="13" s="1"/>
  <c r="N883" i="13" a="1"/>
  <c r="N883" i="13" s="1"/>
  <c r="N947" i="13" a="1"/>
  <c r="N947" i="13" s="1"/>
  <c r="N1011" i="13" a="1"/>
  <c r="N1011" i="13" s="1"/>
  <c r="N1075" i="13" a="1"/>
  <c r="N1075" i="13" s="1"/>
  <c r="N238" i="13" a="1"/>
  <c r="N238" i="13" s="1"/>
  <c r="N302" i="13" a="1"/>
  <c r="N302" i="13" s="1"/>
  <c r="N366" i="13" a="1"/>
  <c r="N366" i="13" s="1"/>
  <c r="N366" i="15" s="1"/>
  <c r="N430" i="13" a="1"/>
  <c r="N430" i="13" s="1"/>
  <c r="N430" i="15" s="1"/>
  <c r="N494" i="13" a="1"/>
  <c r="N494" i="13" s="1"/>
  <c r="N558" i="13" a="1"/>
  <c r="N558" i="13" s="1"/>
  <c r="N622" i="13" a="1"/>
  <c r="N622" i="13" s="1"/>
  <c r="N686" i="13" a="1"/>
  <c r="N686" i="13" s="1"/>
  <c r="N750" i="13" a="1"/>
  <c r="N750" i="13" s="1"/>
  <c r="N814" i="13" a="1"/>
  <c r="N814" i="13" s="1"/>
  <c r="N878" i="13" a="1"/>
  <c r="N878" i="13" s="1"/>
  <c r="N942" i="13" a="1"/>
  <c r="N942" i="13" s="1"/>
  <c r="N942" i="15" s="1"/>
  <c r="N1006" i="13" a="1"/>
  <c r="N1006" i="13" s="1"/>
  <c r="N1070" i="13" a="1"/>
  <c r="N1070" i="13" s="1"/>
  <c r="N25" i="13" a="1"/>
  <c r="N25" i="13" s="1"/>
  <c r="N89" i="13" a="1"/>
  <c r="N89" i="13" s="1"/>
  <c r="N153" i="13" a="1"/>
  <c r="N153" i="13" s="1"/>
  <c r="N217" i="13" a="1"/>
  <c r="N217" i="13" s="1"/>
  <c r="N281" i="13" a="1"/>
  <c r="N281" i="13" s="1"/>
  <c r="N281" i="15" s="1"/>
  <c r="N345" i="13" a="1"/>
  <c r="N345" i="13" s="1"/>
  <c r="N345" i="15" s="1"/>
  <c r="N409" i="13" a="1"/>
  <c r="N409" i="13" s="1"/>
  <c r="N473" i="13" a="1"/>
  <c r="N473" i="13" s="1"/>
  <c r="N537" i="13" a="1"/>
  <c r="N537" i="13" s="1"/>
  <c r="N537" i="15" s="1"/>
  <c r="N601" i="13" a="1"/>
  <c r="N601" i="13" s="1"/>
  <c r="N601" i="15" s="1"/>
  <c r="N665" i="13" a="1"/>
  <c r="N665" i="13" s="1"/>
  <c r="N665" i="15" s="1"/>
  <c r="N729" i="13" a="1"/>
  <c r="N729" i="13" s="1"/>
  <c r="N729" i="15" s="1"/>
  <c r="N793" i="13" a="1"/>
  <c r="N793" i="13" s="1"/>
  <c r="N793" i="15" s="1"/>
  <c r="N52" i="13" a="1"/>
  <c r="N52" i="13" s="1"/>
  <c r="N116" i="13" a="1"/>
  <c r="N116" i="13" s="1"/>
  <c r="N180" i="13" a="1"/>
  <c r="N180" i="13" s="1"/>
  <c r="N244" i="13" a="1"/>
  <c r="N244" i="13" s="1"/>
  <c r="N244" i="15" s="1"/>
  <c r="N308" i="13" a="1"/>
  <c r="N308" i="13" s="1"/>
  <c r="N372" i="13" a="1"/>
  <c r="N372" i="13" s="1"/>
  <c r="N436" i="13" a="1"/>
  <c r="N436" i="13" s="1"/>
  <c r="N436" i="15" s="1"/>
  <c r="N500" i="13" a="1"/>
  <c r="N500" i="13" s="1"/>
  <c r="N564" i="13" a="1"/>
  <c r="N564" i="13" s="1"/>
  <c r="N628" i="13" a="1"/>
  <c r="N628" i="13" s="1"/>
  <c r="N692" i="13" a="1"/>
  <c r="N692" i="13" s="1"/>
  <c r="N692" i="15" s="1"/>
  <c r="N756" i="13" a="1"/>
  <c r="N756" i="13" s="1"/>
  <c r="N818" i="13" a="1"/>
  <c r="N818" i="13" s="1"/>
  <c r="N818" i="15" s="1"/>
  <c r="N882" i="13" a="1"/>
  <c r="N882" i="13" s="1"/>
  <c r="N946" i="13" a="1"/>
  <c r="N946" i="13" s="1"/>
  <c r="N946" i="15" s="1"/>
  <c r="N1010" i="13" a="1"/>
  <c r="N1010" i="13" s="1"/>
  <c r="N1074" i="13" a="1"/>
  <c r="N1074" i="13" s="1"/>
  <c r="N1138" i="13" a="1"/>
  <c r="N1138" i="13" s="1"/>
  <c r="N1202" i="13" a="1"/>
  <c r="N1202" i="13" s="1"/>
  <c r="N1202" i="15" s="1"/>
  <c r="N1266" i="13" a="1"/>
  <c r="N1266" i="13" s="1"/>
  <c r="N1266" i="15" s="1"/>
  <c r="N1330" i="13" a="1"/>
  <c r="N1330" i="13" s="1"/>
  <c r="N1394" i="13" a="1"/>
  <c r="N1394" i="13" s="1"/>
  <c r="N1149" i="13" a="1"/>
  <c r="N1149" i="13" s="1"/>
  <c r="N1149" i="15" s="1"/>
  <c r="N1213" i="13" a="1"/>
  <c r="N1213" i="13" s="1"/>
  <c r="N1213" i="15" s="1"/>
  <c r="N1277" i="13" a="1"/>
  <c r="N1277" i="13" s="1"/>
  <c r="N1277" i="15" s="1"/>
  <c r="N1341" i="13" a="1"/>
  <c r="N1341" i="13" s="1"/>
  <c r="N1341" i="15" s="1"/>
  <c r="N1405" i="13" a="1"/>
  <c r="N1405" i="13" s="1"/>
  <c r="N1104" i="13" a="1"/>
  <c r="N1104" i="13" s="1"/>
  <c r="N1168" i="13" a="1"/>
  <c r="N1168" i="13" s="1"/>
  <c r="N1232" i="13" a="1"/>
  <c r="N1232" i="13" s="1"/>
  <c r="N1296" i="13" a="1"/>
  <c r="N1296" i="13" s="1"/>
  <c r="N1296" i="15" s="1"/>
  <c r="N1360" i="13" a="1"/>
  <c r="N1360" i="13" s="1"/>
  <c r="N1091" i="13" a="1"/>
  <c r="N1091" i="13" s="1"/>
  <c r="N1155" i="13" a="1"/>
  <c r="N1155" i="13" s="1"/>
  <c r="N1155" i="15" s="1"/>
  <c r="N1219" i="13" a="1"/>
  <c r="N1219" i="13" s="1"/>
  <c r="N1219" i="15" s="1"/>
  <c r="N563" i="13" a="1"/>
  <c r="N563" i="13" s="1"/>
  <c r="N110" i="13" a="1"/>
  <c r="N110" i="13" s="1"/>
  <c r="N19" i="13" a="1"/>
  <c r="N19" i="13" s="1"/>
  <c r="N19" i="15" s="1"/>
  <c r="N15" i="13" a="1"/>
  <c r="N15" i="13" s="1"/>
  <c r="N231" i="13" a="1"/>
  <c r="N231" i="13" s="1"/>
  <c r="N359" i="13" a="1"/>
  <c r="N359" i="13" s="1"/>
  <c r="N487" i="13" a="1"/>
  <c r="N487" i="13" s="1"/>
  <c r="N615" i="13" a="1"/>
  <c r="N615" i="13" s="1"/>
  <c r="N743" i="13" a="1"/>
  <c r="N743" i="13" s="1"/>
  <c r="N743" i="15" s="1"/>
  <c r="N370" i="13" a="1"/>
  <c r="N370" i="13" s="1"/>
  <c r="N498" i="13" a="1"/>
  <c r="N498" i="13" s="1"/>
  <c r="N626" i="13" a="1"/>
  <c r="N626" i="13" s="1"/>
  <c r="N626" i="15" s="1"/>
  <c r="N621" i="13" a="1"/>
  <c r="N621" i="13" s="1"/>
  <c r="N725" i="13" a="1"/>
  <c r="N725" i="13" s="1"/>
  <c r="N749" i="13" a="1"/>
  <c r="N749" i="13" s="1"/>
  <c r="N813" i="13" a="1"/>
  <c r="N813" i="13" s="1"/>
  <c r="N877" i="13" a="1"/>
  <c r="N877" i="13" s="1"/>
  <c r="N941" i="13" a="1"/>
  <c r="N941" i="13" s="1"/>
  <c r="N1005" i="13" a="1"/>
  <c r="N1005" i="13" s="1"/>
  <c r="N1069" i="13" a="1"/>
  <c r="N1069" i="13" s="1"/>
  <c r="N664" i="13" a="1"/>
  <c r="N664" i="13" s="1"/>
  <c r="N728" i="13" a="1"/>
  <c r="N728" i="13" s="1"/>
  <c r="N792" i="13" a="1"/>
  <c r="N792" i="13" s="1"/>
  <c r="N856" i="13" a="1"/>
  <c r="N856" i="13" s="1"/>
  <c r="N920" i="13" a="1"/>
  <c r="N920" i="13" s="1"/>
  <c r="N984" i="13" a="1"/>
  <c r="N984" i="13" s="1"/>
  <c r="N1048" i="13" a="1"/>
  <c r="N1048" i="13" s="1"/>
  <c r="N1048" i="15" s="1"/>
  <c r="N651" i="13" a="1"/>
  <c r="N651" i="13" s="1"/>
  <c r="N715" i="13" a="1"/>
  <c r="N715" i="13" s="1"/>
  <c r="N779" i="13" a="1"/>
  <c r="N779" i="13" s="1"/>
  <c r="N779" i="15" s="1"/>
  <c r="N843" i="13" a="1"/>
  <c r="N843" i="13" s="1"/>
  <c r="N907" i="13" a="1"/>
  <c r="N907" i="13" s="1"/>
  <c r="N971" i="13" a="1"/>
  <c r="N971" i="13" s="1"/>
  <c r="N971" i="15" s="1"/>
  <c r="N1035" i="13" a="1"/>
  <c r="N1035" i="13" s="1"/>
  <c r="N262" i="13" a="1"/>
  <c r="N262" i="13" s="1"/>
  <c r="N326" i="13" a="1"/>
  <c r="N326" i="13" s="1"/>
  <c r="N390" i="13" a="1"/>
  <c r="N390" i="13" s="1"/>
  <c r="N454" i="13" a="1"/>
  <c r="N454" i="13" s="1"/>
  <c r="N454" i="15" s="1"/>
  <c r="N518" i="13" a="1"/>
  <c r="N518" i="13" s="1"/>
  <c r="N518" i="15" s="1"/>
  <c r="N582" i="13" a="1"/>
  <c r="N582" i="13" s="1"/>
  <c r="N582" i="15" s="1"/>
  <c r="N646" i="13" a="1"/>
  <c r="N646" i="13" s="1"/>
  <c r="N710" i="13" a="1"/>
  <c r="N710" i="13" s="1"/>
  <c r="N774" i="13" a="1"/>
  <c r="N774" i="13" s="1"/>
  <c r="N774" i="15" s="1"/>
  <c r="N838" i="13" a="1"/>
  <c r="N838" i="13" s="1"/>
  <c r="N838" i="15" s="1"/>
  <c r="N902" i="13" a="1"/>
  <c r="N902" i="13" s="1"/>
  <c r="N966" i="13" a="1"/>
  <c r="N966" i="13" s="1"/>
  <c r="N966" i="15" s="1"/>
  <c r="N1030" i="13" a="1"/>
  <c r="N1030" i="13" s="1"/>
  <c r="N1094" i="13" a="1"/>
  <c r="N1094" i="13" s="1"/>
  <c r="N1094" i="15" s="1"/>
  <c r="N49" i="13" a="1"/>
  <c r="N49" i="13" s="1"/>
  <c r="N113" i="13" a="1"/>
  <c r="N113" i="13" s="1"/>
  <c r="N177" i="13" a="1"/>
  <c r="N177" i="13" s="1"/>
  <c r="N241" i="13" a="1"/>
  <c r="N241" i="13" s="1"/>
  <c r="N241" i="15" s="1"/>
  <c r="N305" i="13" a="1"/>
  <c r="N305" i="13" s="1"/>
  <c r="N305" i="15" s="1"/>
  <c r="N369" i="13" a="1"/>
  <c r="N369" i="13" s="1"/>
  <c r="N369" i="15" s="1"/>
  <c r="N433" i="13" a="1"/>
  <c r="N433" i="13" s="1"/>
  <c r="N497" i="13" a="1"/>
  <c r="N497" i="13" s="1"/>
  <c r="N561" i="13" a="1"/>
  <c r="N561" i="13" s="1"/>
  <c r="N625" i="13" a="1"/>
  <c r="N625" i="13" s="1"/>
  <c r="N625" i="15" s="1"/>
  <c r="N689" i="13" a="1"/>
  <c r="N689" i="13" s="1"/>
  <c r="N689" i="15" s="1"/>
  <c r="N753" i="13" a="1"/>
  <c r="N753" i="13" s="1"/>
  <c r="N12" i="13" a="1"/>
  <c r="N12" i="13" s="1"/>
  <c r="N76" i="13" a="1"/>
  <c r="N76" i="13" s="1"/>
  <c r="N140" i="13" a="1"/>
  <c r="N140" i="13" s="1"/>
  <c r="N204" i="13" a="1"/>
  <c r="N204" i="13" s="1"/>
  <c r="N204" i="15" s="1"/>
  <c r="N268" i="13" a="1"/>
  <c r="N268" i="13" s="1"/>
  <c r="N332" i="13" a="1"/>
  <c r="N332" i="13" s="1"/>
  <c r="N396" i="13" a="1"/>
  <c r="N396" i="13" s="1"/>
  <c r="N396" i="15" s="1"/>
  <c r="N460" i="13" a="1"/>
  <c r="N460" i="13" s="1"/>
  <c r="N460" i="15" s="1"/>
  <c r="N524" i="13" a="1"/>
  <c r="N524" i="13" s="1"/>
  <c r="N588" i="13" a="1"/>
  <c r="N588" i="13" s="1"/>
  <c r="N652" i="13" a="1"/>
  <c r="N652" i="13" s="1"/>
  <c r="N652" i="15" s="1"/>
  <c r="N716" i="13" a="1"/>
  <c r="N716" i="13" s="1"/>
  <c r="N780" i="13" a="1"/>
  <c r="N780" i="13" s="1"/>
  <c r="N780" i="15" s="1"/>
  <c r="N842" i="13" a="1"/>
  <c r="N842" i="13" s="1"/>
  <c r="N906" i="13" a="1"/>
  <c r="N906" i="13" s="1"/>
  <c r="N970" i="13" a="1"/>
  <c r="N970" i="13" s="1"/>
  <c r="N970" i="15" s="1"/>
  <c r="N1034" i="13" a="1"/>
  <c r="N1034" i="13" s="1"/>
  <c r="N1034" i="15" s="1"/>
  <c r="N1098" i="13" a="1"/>
  <c r="N1098" i="13" s="1"/>
  <c r="N1162" i="13" a="1"/>
  <c r="N1162" i="13" s="1"/>
  <c r="N1226" i="13" a="1"/>
  <c r="N1226" i="13" s="1"/>
  <c r="N1290" i="13" a="1"/>
  <c r="N1290" i="13" s="1"/>
  <c r="N1290" i="15" s="1"/>
  <c r="N1354" i="13" a="1"/>
  <c r="N1354" i="13" s="1"/>
  <c r="N1354" i="15" s="1"/>
  <c r="N1418" i="13" a="1"/>
  <c r="N1418" i="13" s="1"/>
  <c r="N1418" i="15" s="1"/>
  <c r="N1085" i="13" a="1"/>
  <c r="N1085" i="13" s="1"/>
  <c r="N1109" i="13" a="1"/>
  <c r="N1109" i="13" s="1"/>
  <c r="N1109" i="15" s="1"/>
  <c r="N1173" i="13" a="1"/>
  <c r="N1173" i="13" s="1"/>
  <c r="N1237" i="13" a="1"/>
  <c r="N1237" i="13" s="1"/>
  <c r="N1301" i="13" a="1"/>
  <c r="N1301" i="13" s="1"/>
  <c r="N1365" i="13" a="1"/>
  <c r="N1365" i="13" s="1"/>
  <c r="N1080" i="13" a="1"/>
  <c r="N1080" i="13" s="1"/>
  <c r="N1128" i="13" a="1"/>
  <c r="N1128" i="13" s="1"/>
  <c r="N1128" i="15" s="1"/>
  <c r="N1192" i="13" a="1"/>
  <c r="N1192" i="13" s="1"/>
  <c r="N1256" i="13" a="1"/>
  <c r="N1256" i="13" s="1"/>
  <c r="N1320" i="13" a="1"/>
  <c r="N1320" i="13" s="1"/>
  <c r="N1320" i="15" s="1"/>
  <c r="N1384" i="13" a="1"/>
  <c r="N1384" i="13" s="1"/>
  <c r="N1115" i="13" a="1"/>
  <c r="N1115" i="13" s="1"/>
  <c r="N1115" i="15" s="1"/>
  <c r="N1179" i="13" a="1"/>
  <c r="N1179" i="13" s="1"/>
  <c r="N99" i="13" a="1"/>
  <c r="N99" i="13" s="1"/>
  <c r="N70" i="13" a="1"/>
  <c r="N70" i="13" s="1"/>
  <c r="N198" i="13" a="1"/>
  <c r="N198" i="13" s="1"/>
  <c r="N103" i="13" a="1"/>
  <c r="N103" i="13" s="1"/>
  <c r="N191" i="13" a="1"/>
  <c r="N191" i="13" s="1"/>
  <c r="N319" i="13" a="1"/>
  <c r="N319" i="13" s="1"/>
  <c r="N447" i="13" a="1"/>
  <c r="N447" i="13" s="1"/>
  <c r="N575" i="13" a="1"/>
  <c r="N575" i="13" s="1"/>
  <c r="N575" i="15" s="1"/>
  <c r="N703" i="13" a="1"/>
  <c r="N703" i="13" s="1"/>
  <c r="N458" i="13" a="1"/>
  <c r="N458" i="13" s="1"/>
  <c r="N586" i="13" a="1"/>
  <c r="N586" i="13" s="1"/>
  <c r="N586" i="15" s="1"/>
  <c r="N714" i="13" a="1"/>
  <c r="N714" i="13" s="1"/>
  <c r="N714" i="15" s="1"/>
  <c r="N754" i="13" a="1"/>
  <c r="N754" i="13" s="1"/>
  <c r="N754" i="15" s="1"/>
  <c r="N677" i="13" a="1"/>
  <c r="N677" i="13" s="1"/>
  <c r="N773" i="13" a="1"/>
  <c r="N773" i="13" s="1"/>
  <c r="N837" i="13" a="1"/>
  <c r="N837" i="13" s="1"/>
  <c r="N901" i="13" a="1"/>
  <c r="N901" i="13" s="1"/>
  <c r="N965" i="13" a="1"/>
  <c r="N965" i="13" s="1"/>
  <c r="N1029" i="13" a="1"/>
  <c r="N1029" i="13" s="1"/>
  <c r="N624" i="13" a="1"/>
  <c r="N624" i="13" s="1"/>
  <c r="N688" i="13" a="1"/>
  <c r="N688" i="13" s="1"/>
  <c r="N688" i="15" s="1"/>
  <c r="N752" i="13" a="1"/>
  <c r="N752" i="13" s="1"/>
  <c r="N816" i="13" a="1"/>
  <c r="N816" i="13" s="1"/>
  <c r="N880" i="13" a="1"/>
  <c r="N880" i="13" s="1"/>
  <c r="N944" i="13" a="1"/>
  <c r="N944" i="13" s="1"/>
  <c r="N1008" i="13" a="1"/>
  <c r="N1008" i="13" s="1"/>
  <c r="N1008" i="15" s="1"/>
  <c r="N675" i="13" a="1"/>
  <c r="N675" i="13" s="1"/>
  <c r="N739" i="13" a="1"/>
  <c r="N739" i="13" s="1"/>
  <c r="N803" i="13" a="1"/>
  <c r="N803" i="13" s="1"/>
  <c r="N867" i="13" a="1"/>
  <c r="N867" i="13" s="1"/>
  <c r="N931" i="13" a="1"/>
  <c r="N931" i="13" s="1"/>
  <c r="N995" i="13" a="1"/>
  <c r="N995" i="13" s="1"/>
  <c r="N995" i="15" s="1"/>
  <c r="N1059" i="13" a="1"/>
  <c r="N1059" i="13" s="1"/>
  <c r="N1059" i="15" s="1"/>
  <c r="N286" i="13" a="1"/>
  <c r="N286" i="13" s="1"/>
  <c r="N286" i="15" s="1"/>
  <c r="N350" i="13" a="1"/>
  <c r="N350" i="13" s="1"/>
  <c r="N350" i="15" s="1"/>
  <c r="N414" i="13" a="1"/>
  <c r="N414" i="13" s="1"/>
  <c r="N478" i="13" a="1"/>
  <c r="N478" i="13" s="1"/>
  <c r="N478" i="15" s="1"/>
  <c r="N542" i="13" a="1"/>
  <c r="N542" i="13" s="1"/>
  <c r="N606" i="13" a="1"/>
  <c r="N606" i="13" s="1"/>
  <c r="N670" i="13" a="1"/>
  <c r="N670" i="13" s="1"/>
  <c r="N670" i="15" s="1"/>
  <c r="N734" i="13" a="1"/>
  <c r="N734" i="13" s="1"/>
  <c r="N734" i="15" s="1"/>
  <c r="N798" i="13" a="1"/>
  <c r="N798" i="13" s="1"/>
  <c r="N798" i="15" s="1"/>
  <c r="N862" i="13" a="1"/>
  <c r="N862" i="13" s="1"/>
  <c r="N926" i="13" a="1"/>
  <c r="N926" i="13" s="1"/>
  <c r="N926" i="15" s="1"/>
  <c r="N990" i="13" a="1"/>
  <c r="N990" i="13" s="1"/>
  <c r="N1054" i="13" a="1"/>
  <c r="N1054" i="13" s="1"/>
  <c r="N9" i="13" a="1"/>
  <c r="N9" i="13" s="1"/>
  <c r="N73" i="13" a="1"/>
  <c r="N73" i="13" s="1"/>
  <c r="N137" i="13" a="1"/>
  <c r="N137" i="13" s="1"/>
  <c r="N137" i="15" s="1"/>
  <c r="N201" i="13" a="1"/>
  <c r="N201" i="13" s="1"/>
  <c r="N265" i="13" a="1"/>
  <c r="N265" i="13" s="1"/>
  <c r="N265" i="15" s="1"/>
  <c r="N329" i="13" a="1"/>
  <c r="N329" i="13" s="1"/>
  <c r="N329" i="15" s="1"/>
  <c r="N393" i="13" a="1"/>
  <c r="N393" i="13" s="1"/>
  <c r="N393" i="15" s="1"/>
  <c r="N457" i="13" a="1"/>
  <c r="N457" i="13" s="1"/>
  <c r="N521" i="13" a="1"/>
  <c r="N521" i="13" s="1"/>
  <c r="N585" i="13" a="1"/>
  <c r="N585" i="13" s="1"/>
  <c r="N585" i="15" s="1"/>
  <c r="N649" i="13" a="1"/>
  <c r="N649" i="13" s="1"/>
  <c r="N713" i="13" a="1"/>
  <c r="N713" i="13" s="1"/>
  <c r="N777" i="13" a="1"/>
  <c r="N777" i="13" s="1"/>
  <c r="N36" i="13" a="1"/>
  <c r="N36" i="13" s="1"/>
  <c r="N100" i="13" a="1"/>
  <c r="N100" i="13" s="1"/>
  <c r="N100" i="15" s="1"/>
  <c r="N164" i="13" a="1"/>
  <c r="N164" i="13" s="1"/>
  <c r="N228" i="13" a="1"/>
  <c r="N228" i="13" s="1"/>
  <c r="N292" i="13" a="1"/>
  <c r="N292" i="13" s="1"/>
  <c r="N356" i="13" a="1"/>
  <c r="N356" i="13" s="1"/>
  <c r="N420" i="13" a="1"/>
  <c r="N420" i="13" s="1"/>
  <c r="N420" i="15" s="1"/>
  <c r="N484" i="13" a="1"/>
  <c r="N484" i="13" s="1"/>
  <c r="N548" i="13" a="1"/>
  <c r="N548" i="13" s="1"/>
  <c r="N612" i="13" a="1"/>
  <c r="N612" i="13" s="1"/>
  <c r="N676" i="13" a="1"/>
  <c r="N676" i="13" s="1"/>
  <c r="N676" i="15" s="1"/>
  <c r="N740" i="13" a="1"/>
  <c r="N740" i="13" s="1"/>
  <c r="N802" i="13" a="1"/>
  <c r="N802" i="13" s="1"/>
  <c r="N866" i="13" a="1"/>
  <c r="N866" i="13" s="1"/>
  <c r="N930" i="13" a="1"/>
  <c r="N930" i="13" s="1"/>
  <c r="N930" i="15" s="1"/>
  <c r="N994" i="13" a="1"/>
  <c r="N994" i="13" s="1"/>
  <c r="N1058" i="13" a="1"/>
  <c r="N1058" i="13" s="1"/>
  <c r="N1122" i="13" a="1"/>
  <c r="N1122" i="13" s="1"/>
  <c r="N1186" i="13" a="1"/>
  <c r="N1186" i="13" s="1"/>
  <c r="N1186" i="15" s="1"/>
  <c r="N1250" i="13" a="1"/>
  <c r="N1250" i="13" s="1"/>
  <c r="N1250" i="15" s="1"/>
  <c r="N1314" i="13" a="1"/>
  <c r="N1314" i="13" s="1"/>
  <c r="N1378" i="13" a="1"/>
  <c r="N1378" i="13" s="1"/>
  <c r="N1442" i="13" a="1"/>
  <c r="N1442" i="13" s="1"/>
  <c r="N1133" i="13" a="1"/>
  <c r="N1133" i="13" s="1"/>
  <c r="N1197" i="13" a="1"/>
  <c r="N1197" i="13" s="1"/>
  <c r="N1261" i="13" a="1"/>
  <c r="N1261" i="13" s="1"/>
  <c r="N1261" i="15" s="1"/>
  <c r="N1325" i="13" a="1"/>
  <c r="N1325" i="13" s="1"/>
  <c r="N1325" i="15" s="1"/>
  <c r="N1389" i="13" a="1"/>
  <c r="N1389" i="13" s="1"/>
  <c r="N1152" i="13" a="1"/>
  <c r="N1152" i="13" s="1"/>
  <c r="N1152" i="15" s="1"/>
  <c r="N1216" i="13" a="1"/>
  <c r="N1216" i="13" s="1"/>
  <c r="N1216" i="15" s="1"/>
  <c r="N1280" i="13" a="1"/>
  <c r="N1280" i="13" s="1"/>
  <c r="N1344" i="13" a="1"/>
  <c r="N1344" i="13" s="1"/>
  <c r="N1408" i="13" a="1"/>
  <c r="N1408" i="13" s="1"/>
  <c r="N1408" i="15" s="1"/>
  <c r="N1139" i="13" a="1"/>
  <c r="N1139" i="13" s="1"/>
  <c r="N1203" i="13" a="1"/>
  <c r="N1203" i="13" s="1"/>
  <c r="N435" i="13" a="1"/>
  <c r="N435" i="13" s="1"/>
  <c r="N30" i="13" a="1"/>
  <c r="N30" i="13" s="1"/>
  <c r="N30" i="15" s="1"/>
  <c r="N158" i="13" a="1"/>
  <c r="N158" i="13" s="1"/>
  <c r="N43" i="13" a="1"/>
  <c r="N43" i="13" s="1"/>
  <c r="N43" i="15" s="1"/>
  <c r="N203" i="13" a="1"/>
  <c r="N203" i="13" s="1"/>
  <c r="N63" i="13" a="1"/>
  <c r="N63" i="13" s="1"/>
  <c r="N151" i="13" a="1"/>
  <c r="N151" i="13" s="1"/>
  <c r="N279" i="13" a="1"/>
  <c r="N279" i="13" s="1"/>
  <c r="N407" i="13" a="1"/>
  <c r="N407" i="13" s="1"/>
  <c r="N535" i="13" a="1"/>
  <c r="N535" i="13" s="1"/>
  <c r="N663" i="13" a="1"/>
  <c r="N663" i="13" s="1"/>
  <c r="N791" i="13" a="1"/>
  <c r="N791" i="13" s="1"/>
  <c r="N418" i="13" a="1"/>
  <c r="N418" i="13" s="1"/>
  <c r="N546" i="13" a="1"/>
  <c r="N546" i="13" s="1"/>
  <c r="N674" i="13" a="1"/>
  <c r="N674" i="13" s="1"/>
  <c r="N786" i="13" a="1"/>
  <c r="N786" i="13" s="1"/>
  <c r="N786" i="15" s="1"/>
  <c r="N653" i="13" a="1"/>
  <c r="N653" i="13" s="1"/>
  <c r="N797" i="13" a="1"/>
  <c r="N797" i="13" s="1"/>
  <c r="N797" i="15" s="1"/>
  <c r="N861" i="13" a="1"/>
  <c r="N861" i="13" s="1"/>
  <c r="N925" i="13" a="1"/>
  <c r="N925" i="13" s="1"/>
  <c r="N989" i="13" a="1"/>
  <c r="N989" i="13" s="1"/>
  <c r="N989" i="15" s="1"/>
  <c r="N1053" i="13" a="1"/>
  <c r="N1053" i="13" s="1"/>
  <c r="N648" i="13" a="1"/>
  <c r="N648" i="13" s="1"/>
  <c r="N648" i="15" s="1"/>
  <c r="N712" i="13" a="1"/>
  <c r="N712" i="13" s="1"/>
  <c r="N776" i="13" a="1"/>
  <c r="N776" i="13" s="1"/>
  <c r="N840" i="13" a="1"/>
  <c r="N840" i="13" s="1"/>
  <c r="N840" i="15" s="1"/>
  <c r="N904" i="13" a="1"/>
  <c r="N904" i="13" s="1"/>
  <c r="N904" i="15" s="1"/>
  <c r="N968" i="13" a="1"/>
  <c r="N968" i="13" s="1"/>
  <c r="N968" i="15" s="1"/>
  <c r="N1032" i="13" a="1"/>
  <c r="N1032" i="13" s="1"/>
  <c r="N635" i="13" a="1"/>
  <c r="N635" i="13" s="1"/>
  <c r="N635" i="15" s="1"/>
  <c r="N699" i="13" a="1"/>
  <c r="N699" i="13" s="1"/>
  <c r="N699" i="15" s="1"/>
  <c r="N763" i="13" a="1"/>
  <c r="N763" i="13" s="1"/>
  <c r="N827" i="13" a="1"/>
  <c r="N827" i="13" s="1"/>
  <c r="N891" i="13" a="1"/>
  <c r="N891" i="13" s="1"/>
  <c r="N891" i="15" s="1"/>
  <c r="N955" i="13" a="1"/>
  <c r="N955" i="13" s="1"/>
  <c r="N1019" i="13" a="1"/>
  <c r="N1019" i="13" s="1"/>
  <c r="N1019" i="15" s="1"/>
  <c r="N246" i="13" a="1"/>
  <c r="N246" i="13" s="1"/>
  <c r="N246" i="15" s="1"/>
  <c r="N310" i="13" a="1"/>
  <c r="N310" i="13" s="1"/>
  <c r="N374" i="13" a="1"/>
  <c r="N374" i="13" s="1"/>
  <c r="N374" i="15" s="1"/>
  <c r="N438" i="13" a="1"/>
  <c r="N438" i="13" s="1"/>
  <c r="N502" i="13" a="1"/>
  <c r="N502" i="13" s="1"/>
  <c r="N24" i="13" a="1"/>
  <c r="N24" i="13" s="1"/>
  <c r="N78" i="13" a="1"/>
  <c r="N78" i="13" s="1"/>
  <c r="N78" i="15" s="1"/>
  <c r="N206" i="13" a="1"/>
  <c r="N206" i="13" s="1"/>
  <c r="N206" i="15" s="1"/>
  <c r="N32" i="13" a="1"/>
  <c r="N32" i="13" s="1"/>
  <c r="N32" i="15" s="1"/>
  <c r="N111" i="13" a="1"/>
  <c r="N111" i="13" s="1"/>
  <c r="N111" i="15" s="1"/>
  <c r="N199" i="13" a="1"/>
  <c r="N199" i="13" s="1"/>
  <c r="N327" i="13" a="1"/>
  <c r="N327" i="13" s="1"/>
  <c r="N455" i="13" a="1"/>
  <c r="N455" i="13" s="1"/>
  <c r="N455" i="15" s="1"/>
  <c r="N583" i="13" a="1"/>
  <c r="N583" i="13" s="1"/>
  <c r="N583" i="15" s="1"/>
  <c r="N711" i="13" a="1"/>
  <c r="N711" i="13" s="1"/>
  <c r="N711" i="15" s="1"/>
  <c r="N338" i="13" a="1"/>
  <c r="N338" i="13" s="1"/>
  <c r="N466" i="13" a="1"/>
  <c r="N466" i="13" s="1"/>
  <c r="N594" i="13" a="1"/>
  <c r="N594" i="13" s="1"/>
  <c r="N594" i="15" s="1"/>
  <c r="N722" i="13" a="1"/>
  <c r="N722" i="13" s="1"/>
  <c r="N722" i="15" s="1"/>
  <c r="N629" i="13" a="1"/>
  <c r="N629" i="13" s="1"/>
  <c r="N685" i="13" a="1"/>
  <c r="N685" i="13" s="1"/>
  <c r="N709" i="13" a="1"/>
  <c r="N709" i="13" s="1"/>
  <c r="N733" i="13" a="1"/>
  <c r="N733" i="13" s="1"/>
  <c r="N757" i="13" a="1"/>
  <c r="N757" i="13" s="1"/>
  <c r="N757" i="15" s="1"/>
  <c r="N821" i="13" a="1"/>
  <c r="N821" i="13" s="1"/>
  <c r="N821" i="15" s="1"/>
  <c r="N885" i="13" a="1"/>
  <c r="N885" i="13" s="1"/>
  <c r="N949" i="13" a="1"/>
  <c r="N949" i="13" s="1"/>
  <c r="N1013" i="13" a="1"/>
  <c r="N1013" i="13" s="1"/>
  <c r="N1077" i="13" a="1"/>
  <c r="N1077" i="13" s="1"/>
  <c r="N672" i="13" a="1"/>
  <c r="N672" i="13" s="1"/>
  <c r="N736" i="13" a="1"/>
  <c r="N736" i="13" s="1"/>
  <c r="N800" i="13" a="1"/>
  <c r="N800" i="13" s="1"/>
  <c r="N864" i="13" a="1"/>
  <c r="N864" i="13" s="1"/>
  <c r="N928" i="13" a="1"/>
  <c r="N928" i="13" s="1"/>
  <c r="N928" i="15" s="1"/>
  <c r="N992" i="13" a="1"/>
  <c r="N992" i="13" s="1"/>
  <c r="N1056" i="13" a="1"/>
  <c r="N1056" i="13" s="1"/>
  <c r="N659" i="13" a="1"/>
  <c r="N659" i="13" s="1"/>
  <c r="N723" i="13" a="1"/>
  <c r="N723" i="13" s="1"/>
  <c r="N723" i="15" s="1"/>
  <c r="N787" i="13" a="1"/>
  <c r="N787" i="13" s="1"/>
  <c r="N851" i="13" a="1"/>
  <c r="N851" i="13" s="1"/>
  <c r="N915" i="13" a="1"/>
  <c r="N915" i="13" s="1"/>
  <c r="N979" i="13" a="1"/>
  <c r="N979" i="13" s="1"/>
  <c r="N1043" i="13" a="1"/>
  <c r="N1043" i="13" s="1"/>
  <c r="N1043" i="15" s="1"/>
  <c r="N270" i="13" a="1"/>
  <c r="N270" i="13" s="1"/>
  <c r="N334" i="13" a="1"/>
  <c r="N334" i="13" s="1"/>
  <c r="N398" i="13" a="1"/>
  <c r="N398" i="13" s="1"/>
  <c r="N462" i="13" a="1"/>
  <c r="N462" i="13" s="1"/>
  <c r="N526" i="13" a="1"/>
  <c r="N526" i="13" s="1"/>
  <c r="N526" i="15" s="1"/>
  <c r="N590" i="13" a="1"/>
  <c r="N590" i="13" s="1"/>
  <c r="N627" i="13" a="1"/>
  <c r="N627" i="13" s="1"/>
  <c r="N46" i="13" a="1"/>
  <c r="N46" i="13" s="1"/>
  <c r="N174" i="13" a="1"/>
  <c r="N174" i="13" s="1"/>
  <c r="N174" i="15" s="1"/>
  <c r="N79" i="13" a="1"/>
  <c r="N79" i="13" s="1"/>
  <c r="N167" i="13" a="1"/>
  <c r="N167" i="13" s="1"/>
  <c r="N167" i="15" s="1"/>
  <c r="N295" i="13" a="1"/>
  <c r="N295" i="13" s="1"/>
  <c r="N295" i="15" s="1"/>
  <c r="N423" i="13" a="1"/>
  <c r="N423" i="13" s="1"/>
  <c r="N551" i="13" a="1"/>
  <c r="N551" i="13" s="1"/>
  <c r="N679" i="13" a="1"/>
  <c r="N679" i="13" s="1"/>
  <c r="N679" i="15" s="1"/>
  <c r="N434" i="13" a="1"/>
  <c r="N434" i="13" s="1"/>
  <c r="N434" i="15" s="1"/>
  <c r="N562" i="13" a="1"/>
  <c r="N562" i="13" s="1"/>
  <c r="N690" i="13" a="1"/>
  <c r="N690" i="13" s="1"/>
  <c r="N762" i="13" a="1"/>
  <c r="N762" i="13" s="1"/>
  <c r="N762" i="15" s="1"/>
  <c r="N605" i="13" a="1"/>
  <c r="N605" i="13" s="1"/>
  <c r="N781" i="13" a="1"/>
  <c r="N781" i="13" s="1"/>
  <c r="N781" i="15" s="1"/>
  <c r="N845" i="13" a="1"/>
  <c r="N845" i="13" s="1"/>
  <c r="N845" i="15" s="1"/>
  <c r="N909" i="13" a="1"/>
  <c r="N909" i="13" s="1"/>
  <c r="N909" i="15" s="1"/>
  <c r="N973" i="13" a="1"/>
  <c r="N973" i="13" s="1"/>
  <c r="N1037" i="13" a="1"/>
  <c r="N1037" i="13" s="1"/>
  <c r="N1037" i="15" s="1"/>
  <c r="N632" i="13" a="1"/>
  <c r="N632" i="13" s="1"/>
  <c r="N632" i="15" s="1"/>
  <c r="N696" i="13" a="1"/>
  <c r="N696" i="13" s="1"/>
  <c r="N696" i="15" s="1"/>
  <c r="N760" i="13" a="1"/>
  <c r="N760" i="13" s="1"/>
  <c r="N824" i="13" a="1"/>
  <c r="N824" i="13" s="1"/>
  <c r="N824" i="15" s="1"/>
  <c r="N888" i="13" a="1"/>
  <c r="N888" i="13" s="1"/>
  <c r="N952" i="13" a="1"/>
  <c r="N952" i="13" s="1"/>
  <c r="N1016" i="13" a="1"/>
  <c r="N1016" i="13" s="1"/>
  <c r="N1016" i="15" s="1"/>
  <c r="N683" i="13" a="1"/>
  <c r="N683" i="13" s="1"/>
  <c r="N683" i="15" s="1"/>
  <c r="N747" i="13" a="1"/>
  <c r="N747" i="13" s="1"/>
  <c r="N811" i="13" a="1"/>
  <c r="N811" i="13" s="1"/>
  <c r="N811" i="15" s="1"/>
  <c r="N875" i="13" a="1"/>
  <c r="N875" i="13" s="1"/>
  <c r="N939" i="13" a="1"/>
  <c r="N939" i="13" s="1"/>
  <c r="N1003" i="13" a="1"/>
  <c r="N1003" i="13" s="1"/>
  <c r="N1067" i="13" a="1"/>
  <c r="N1067" i="13" s="1"/>
  <c r="N230" i="13" a="1"/>
  <c r="N230" i="13" s="1"/>
  <c r="N294" i="13" a="1"/>
  <c r="N294" i="13" s="1"/>
  <c r="N294" i="15" s="1"/>
  <c r="N358" i="13" a="1"/>
  <c r="N358" i="13" s="1"/>
  <c r="N358" i="15" s="1"/>
  <c r="N422" i="13" a="1"/>
  <c r="N422" i="13" s="1"/>
  <c r="N422" i="15" s="1"/>
  <c r="N486" i="13" a="1"/>
  <c r="N486" i="13" s="1"/>
  <c r="N550" i="13" a="1"/>
  <c r="N550" i="13" s="1"/>
  <c r="N614" i="13" a="1"/>
  <c r="N614" i="13" s="1"/>
  <c r="N678" i="13" a="1"/>
  <c r="N678" i="13" s="1"/>
  <c r="N742" i="13" a="1"/>
  <c r="N742" i="13" s="1"/>
  <c r="N806" i="13" a="1"/>
  <c r="N806" i="13" s="1"/>
  <c r="N870" i="13" a="1"/>
  <c r="N870" i="13" s="1"/>
  <c r="N934" i="13" a="1"/>
  <c r="N934" i="13" s="1"/>
  <c r="N998" i="13" a="1"/>
  <c r="N998" i="13" s="1"/>
  <c r="N998" i="15" s="1"/>
  <c r="N1062" i="13" a="1"/>
  <c r="N1062" i="13" s="1"/>
  <c r="N17" i="13" a="1"/>
  <c r="N17" i="13" s="1"/>
  <c r="N81" i="13" a="1"/>
  <c r="N81" i="13" s="1"/>
  <c r="N145" i="13" a="1"/>
  <c r="N145" i="13" s="1"/>
  <c r="N209" i="13" a="1"/>
  <c r="N209" i="13" s="1"/>
  <c r="N273" i="13" a="1"/>
  <c r="N273" i="13" s="1"/>
  <c r="N337" i="13" a="1"/>
  <c r="N337" i="13" s="1"/>
  <c r="N401" i="13" a="1"/>
  <c r="N401" i="13" s="1"/>
  <c r="N465" i="13" a="1"/>
  <c r="N465" i="13" s="1"/>
  <c r="N465" i="15" s="1"/>
  <c r="N529" i="13" a="1"/>
  <c r="N529" i="13" s="1"/>
  <c r="N529" i="15" s="1"/>
  <c r="N593" i="13" a="1"/>
  <c r="N593" i="13" s="1"/>
  <c r="N657" i="13" a="1"/>
  <c r="N657" i="13" s="1"/>
  <c r="N721" i="13" a="1"/>
  <c r="N721" i="13" s="1"/>
  <c r="N785" i="13" a="1"/>
  <c r="N785" i="13" s="1"/>
  <c r="N44" i="13" a="1"/>
  <c r="N44" i="13" s="1"/>
  <c r="N108" i="13" a="1"/>
  <c r="N108" i="13" s="1"/>
  <c r="N172" i="13" a="1"/>
  <c r="N172" i="13" s="1"/>
  <c r="N172" i="15" s="1"/>
  <c r="N236" i="13" a="1"/>
  <c r="N236" i="13" s="1"/>
  <c r="N300" i="13" a="1"/>
  <c r="N300" i="13" s="1"/>
  <c r="N364" i="13" a="1"/>
  <c r="N364" i="13" s="1"/>
  <c r="N428" i="13" a="1"/>
  <c r="N428" i="13" s="1"/>
  <c r="N428" i="15" s="1"/>
  <c r="N492" i="13" a="1"/>
  <c r="N492" i="13" s="1"/>
  <c r="N492" i="15" s="1"/>
  <c r="N556" i="13" a="1"/>
  <c r="N556" i="13" s="1"/>
  <c r="N556" i="15" s="1"/>
  <c r="N620" i="13" a="1"/>
  <c r="N620" i="13" s="1"/>
  <c r="N684" i="13" a="1"/>
  <c r="N684" i="13" s="1"/>
  <c r="N748" i="13" a="1"/>
  <c r="N748" i="13" s="1"/>
  <c r="N810" i="13" a="1"/>
  <c r="N810" i="13" s="1"/>
  <c r="N874" i="13" a="1"/>
  <c r="N874" i="13" s="1"/>
  <c r="N874" i="15" s="1"/>
  <c r="N938" i="13" a="1"/>
  <c r="N938" i="13" s="1"/>
  <c r="N1002" i="13" a="1"/>
  <c r="N1002" i="13" s="1"/>
  <c r="N1002" i="15" s="1"/>
  <c r="N1066" i="13" a="1"/>
  <c r="N1066" i="13" s="1"/>
  <c r="N1066" i="15" s="1"/>
  <c r="N1130" i="13" a="1"/>
  <c r="N1130" i="13" s="1"/>
  <c r="N1194" i="13" a="1"/>
  <c r="N1194" i="13" s="1"/>
  <c r="N1194" i="15" s="1"/>
  <c r="N1258" i="13" a="1"/>
  <c r="N1258" i="13" s="1"/>
  <c r="N1322" i="13" a="1"/>
  <c r="N1322" i="13" s="1"/>
  <c r="N1322" i="15" s="1"/>
  <c r="N1386" i="13" a="1"/>
  <c r="N1386" i="13" s="1"/>
  <c r="N1450" i="13" a="1"/>
  <c r="N1450" i="13" s="1"/>
  <c r="N1450" i="15" s="1"/>
  <c r="N1141" i="13" a="1"/>
  <c r="N1141" i="13" s="1"/>
  <c r="N1205" i="13" a="1"/>
  <c r="N1205" i="13" s="1"/>
  <c r="N1269" i="13" a="1"/>
  <c r="N1269" i="13" s="1"/>
  <c r="N1333" i="13" a="1"/>
  <c r="N1333" i="13" s="1"/>
  <c r="N1397" i="13" a="1"/>
  <c r="N1397" i="13" s="1"/>
  <c r="N1397" i="15" s="1"/>
  <c r="N1160" i="13" a="1"/>
  <c r="N1160" i="13" s="1"/>
  <c r="N1224" i="13" a="1"/>
  <c r="N1224" i="13" s="1"/>
  <c r="N1288" i="13" a="1"/>
  <c r="N1288" i="13" s="1"/>
  <c r="N1288" i="15" s="1"/>
  <c r="N1352" i="13" a="1"/>
  <c r="N1352" i="13" s="1"/>
  <c r="N1352" i="15" s="1"/>
  <c r="N1083" i="13" a="1"/>
  <c r="N1083" i="13" s="1"/>
  <c r="N1147" i="13" a="1"/>
  <c r="N1147" i="13" s="1"/>
  <c r="N499" i="13" a="1"/>
  <c r="N499" i="13" s="1"/>
  <c r="N6" i="13" a="1"/>
  <c r="N6" i="13" s="1"/>
  <c r="N134" i="13" a="1"/>
  <c r="N134" i="13" s="1"/>
  <c r="N139" i="13" a="1"/>
  <c r="N139" i="13" s="1"/>
  <c r="N39" i="13" a="1"/>
  <c r="N39" i="13" s="1"/>
  <c r="N255" i="13" a="1"/>
  <c r="N255" i="13" s="1"/>
  <c r="N255" i="15" s="1"/>
  <c r="N383" i="13" a="1"/>
  <c r="N383" i="13" s="1"/>
  <c r="N511" i="13" a="1"/>
  <c r="N511" i="13" s="1"/>
  <c r="N639" i="13" a="1"/>
  <c r="N639" i="13" s="1"/>
  <c r="N767" i="13" a="1"/>
  <c r="N767" i="13" s="1"/>
  <c r="N394" i="13" a="1"/>
  <c r="N394" i="13" s="1"/>
  <c r="N394" i="15" s="1"/>
  <c r="N522" i="13" a="1"/>
  <c r="N522" i="13" s="1"/>
  <c r="N650" i="13" a="1"/>
  <c r="N650" i="13" s="1"/>
  <c r="N805" i="13" a="1"/>
  <c r="N805" i="13" s="1"/>
  <c r="N869" i="13" a="1"/>
  <c r="N869" i="13" s="1"/>
  <c r="N933" i="13" a="1"/>
  <c r="N933" i="13" s="1"/>
  <c r="N997" i="13" a="1"/>
  <c r="N997" i="13" s="1"/>
  <c r="N1061" i="13" a="1"/>
  <c r="N1061" i="13" s="1"/>
  <c r="N1061" i="15" s="1"/>
  <c r="N656" i="13" a="1"/>
  <c r="N656" i="13" s="1"/>
  <c r="N656" i="15" s="1"/>
  <c r="N720" i="13" a="1"/>
  <c r="N720" i="13" s="1"/>
  <c r="N784" i="13" a="1"/>
  <c r="N784" i="13" s="1"/>
  <c r="N784" i="15" s="1"/>
  <c r="N848" i="13" a="1"/>
  <c r="N848" i="13" s="1"/>
  <c r="N912" i="13" a="1"/>
  <c r="N912" i="13" s="1"/>
  <c r="N976" i="13" a="1"/>
  <c r="N976" i="13" s="1"/>
  <c r="N1040" i="13" a="1"/>
  <c r="N1040" i="13" s="1"/>
  <c r="N643" i="13" a="1"/>
  <c r="N643" i="13" s="1"/>
  <c r="N643" i="15" s="1"/>
  <c r="N707" i="13" a="1"/>
  <c r="N707" i="13" s="1"/>
  <c r="N707" i="15" s="1"/>
  <c r="N771" i="13" a="1"/>
  <c r="N771" i="13" s="1"/>
  <c r="N771" i="15" s="1"/>
  <c r="N835" i="13" a="1"/>
  <c r="N835" i="13" s="1"/>
  <c r="N899" i="13" a="1"/>
  <c r="N899" i="13" s="1"/>
  <c r="N963" i="13" a="1"/>
  <c r="N963" i="13" s="1"/>
  <c r="N1027" i="13" a="1"/>
  <c r="N1027" i="13" s="1"/>
  <c r="N254" i="13" a="1"/>
  <c r="N254" i="13" s="1"/>
  <c r="N318" i="13" a="1"/>
  <c r="N318" i="13" s="1"/>
  <c r="N382" i="13" a="1"/>
  <c r="N382" i="13" s="1"/>
  <c r="N446" i="13" a="1"/>
  <c r="N446" i="13" s="1"/>
  <c r="N510" i="13" a="1"/>
  <c r="N510" i="13" s="1"/>
  <c r="N510" i="15" s="1"/>
  <c r="N574" i="13" a="1"/>
  <c r="N574" i="13" s="1"/>
  <c r="N94" i="13" a="1"/>
  <c r="N94" i="13" s="1"/>
  <c r="N222" i="13" a="1"/>
  <c r="N222" i="13" s="1"/>
  <c r="N127" i="13" a="1"/>
  <c r="N127" i="13" s="1"/>
  <c r="N127" i="15" s="1"/>
  <c r="N215" i="13" a="1"/>
  <c r="N215" i="13" s="1"/>
  <c r="N343" i="13" a="1"/>
  <c r="N343" i="13" s="1"/>
  <c r="N343" i="15" s="1"/>
  <c r="N471" i="13" a="1"/>
  <c r="N471" i="13" s="1"/>
  <c r="N599" i="13" a="1"/>
  <c r="N599" i="13" s="1"/>
  <c r="N727" i="13" a="1"/>
  <c r="N727" i="13" s="1"/>
  <c r="N354" i="13" a="1"/>
  <c r="N354" i="13" s="1"/>
  <c r="N482" i="13" a="1"/>
  <c r="N482" i="13" s="1"/>
  <c r="N610" i="13" a="1"/>
  <c r="N610" i="13" s="1"/>
  <c r="N738" i="13" a="1"/>
  <c r="N738" i="13" s="1"/>
  <c r="N738" i="15" s="1"/>
  <c r="N669" i="13" a="1"/>
  <c r="N669" i="13" s="1"/>
  <c r="N669" i="15" s="1"/>
  <c r="N693" i="13" a="1"/>
  <c r="N693" i="13" s="1"/>
  <c r="N717" i="13" a="1"/>
  <c r="N717" i="13" s="1"/>
  <c r="N741" i="13" a="1"/>
  <c r="N741" i="13" s="1"/>
  <c r="N765" i="13" a="1"/>
  <c r="N765" i="13" s="1"/>
  <c r="N765" i="15" s="1"/>
  <c r="N829" i="13" a="1"/>
  <c r="N829" i="13" s="1"/>
  <c r="N893" i="13" a="1"/>
  <c r="N893" i="13" s="1"/>
  <c r="N957" i="13" a="1"/>
  <c r="N957" i="13" s="1"/>
  <c r="N1021" i="13" a="1"/>
  <c r="N1021" i="13" s="1"/>
  <c r="N1021" i="15" s="1"/>
  <c r="N616" i="13" a="1"/>
  <c r="N616" i="13" s="1"/>
  <c r="N616" i="15" s="1"/>
  <c r="N680" i="13" a="1"/>
  <c r="N680" i="13" s="1"/>
  <c r="N744" i="13" a="1"/>
  <c r="N744" i="13" s="1"/>
  <c r="N808" i="13" a="1"/>
  <c r="N808" i="13" s="1"/>
  <c r="N872" i="13" a="1"/>
  <c r="N872" i="13" s="1"/>
  <c r="N936" i="13" a="1"/>
  <c r="N936" i="13" s="1"/>
  <c r="N936" i="15" s="1"/>
  <c r="N1000" i="13" a="1"/>
  <c r="N1000" i="13" s="1"/>
  <c r="N1064" i="13" a="1"/>
  <c r="N1064" i="13" s="1"/>
  <c r="N1064" i="15" s="1"/>
  <c r="N667" i="13" a="1"/>
  <c r="N667" i="13" s="1"/>
  <c r="N731" i="13" a="1"/>
  <c r="N731" i="13" s="1"/>
  <c r="N795" i="13" a="1"/>
  <c r="N795" i="13" s="1"/>
  <c r="N859" i="13" a="1"/>
  <c r="N859" i="13" s="1"/>
  <c r="N859" i="15" s="1"/>
  <c r="N923" i="13" a="1"/>
  <c r="N923" i="13" s="1"/>
  <c r="N987" i="13" a="1"/>
  <c r="N987" i="13" s="1"/>
  <c r="N1051" i="13" a="1"/>
  <c r="N1051" i="13" s="1"/>
  <c r="N278" i="13" a="1"/>
  <c r="N278" i="13" s="1"/>
  <c r="N278" i="15" s="1"/>
  <c r="N342" i="13" a="1"/>
  <c r="N342" i="13" s="1"/>
  <c r="N342" i="15" s="1"/>
  <c r="N406" i="13" a="1"/>
  <c r="N406" i="13" s="1"/>
  <c r="N406" i="15" s="1"/>
  <c r="N662" i="13" a="1"/>
  <c r="N662" i="13" s="1"/>
  <c r="N662" i="15" s="1"/>
  <c r="N790" i="13" a="1"/>
  <c r="N790" i="13" s="1"/>
  <c r="N790" i="15" s="1"/>
  <c r="N918" i="13" a="1"/>
  <c r="N918" i="13" s="1"/>
  <c r="N1046" i="13" a="1"/>
  <c r="N1046" i="13" s="1"/>
  <c r="N1046" i="15" s="1"/>
  <c r="N129" i="13" a="1"/>
  <c r="N129" i="13" s="1"/>
  <c r="N257" i="13" a="1"/>
  <c r="N257" i="13" s="1"/>
  <c r="N257" i="15" s="1"/>
  <c r="N385" i="13" a="1"/>
  <c r="N385" i="13" s="1"/>
  <c r="N513" i="13" a="1"/>
  <c r="N513" i="13" s="1"/>
  <c r="N641" i="13" a="1"/>
  <c r="N641" i="13" s="1"/>
  <c r="N641" i="15" s="1"/>
  <c r="N769" i="13" a="1"/>
  <c r="N769" i="13" s="1"/>
  <c r="N28" i="13" a="1"/>
  <c r="N28" i="13" s="1"/>
  <c r="N28" i="15" s="1"/>
  <c r="N156" i="13" a="1"/>
  <c r="N156" i="13" s="1"/>
  <c r="N156" i="15" s="1"/>
  <c r="N284" i="13" a="1"/>
  <c r="N284" i="13" s="1"/>
  <c r="N412" i="13" a="1"/>
  <c r="N412" i="13" s="1"/>
  <c r="N540" i="13" a="1"/>
  <c r="N540" i="13" s="1"/>
  <c r="N540" i="15" s="1"/>
  <c r="N668" i="13" a="1"/>
  <c r="N668" i="13" s="1"/>
  <c r="N668" i="15" s="1"/>
  <c r="N794" i="13" a="1"/>
  <c r="N794" i="13" s="1"/>
  <c r="N922" i="13" a="1"/>
  <c r="N922" i="13" s="1"/>
  <c r="N922" i="15" s="1"/>
  <c r="N1050" i="13" a="1"/>
  <c r="N1050" i="13" s="1"/>
  <c r="N1178" i="13" a="1"/>
  <c r="N1178" i="13" s="1"/>
  <c r="N1306" i="13" a="1"/>
  <c r="N1306" i="13" s="1"/>
  <c r="N1434" i="13" a="1"/>
  <c r="N1434" i="13" s="1"/>
  <c r="N1434" i="15" s="1"/>
  <c r="N1189" i="13" a="1"/>
  <c r="N1189" i="13" s="1"/>
  <c r="N1317" i="13" a="1"/>
  <c r="N1317" i="13" s="1"/>
  <c r="N1144" i="13" a="1"/>
  <c r="N1144" i="13" s="1"/>
  <c r="N1272" i="13" a="1"/>
  <c r="N1272" i="13" s="1"/>
  <c r="N1272" i="15" s="1"/>
  <c r="N1400" i="13" a="1"/>
  <c r="N1400" i="13" s="1"/>
  <c r="N1267" i="13" a="1"/>
  <c r="N1267" i="13" s="1"/>
  <c r="N1331" i="13" a="1"/>
  <c r="N1331" i="13" s="1"/>
  <c r="N1395" i="13" a="1"/>
  <c r="N1395" i="13" s="1"/>
  <c r="N1118" i="13" a="1"/>
  <c r="N1118" i="13" s="1"/>
  <c r="N1118" i="15" s="1"/>
  <c r="N1182" i="13" a="1"/>
  <c r="N1182" i="13" s="1"/>
  <c r="N1182" i="15" s="1"/>
  <c r="N1246" i="13" a="1"/>
  <c r="N1246" i="13" s="1"/>
  <c r="N1310" i="13" a="1"/>
  <c r="N1310" i="13" s="1"/>
  <c r="N1374" i="13" a="1"/>
  <c r="N1374" i="13" s="1"/>
  <c r="N1374" i="15" s="1"/>
  <c r="N849" i="13" a="1"/>
  <c r="N849" i="13" s="1"/>
  <c r="N849" i="15" s="1"/>
  <c r="N913" i="13" a="1"/>
  <c r="N913" i="13" s="1"/>
  <c r="N977" i="13" a="1"/>
  <c r="N977" i="13" s="1"/>
  <c r="N977" i="15" s="1"/>
  <c r="N1041" i="13" a="1"/>
  <c r="N1041" i="13" s="1"/>
  <c r="N1041" i="15" s="1"/>
  <c r="N1105" i="13" a="1"/>
  <c r="N1105" i="13" s="1"/>
  <c r="N1169" i="13" a="1"/>
  <c r="N1169" i="13" s="1"/>
  <c r="N1169" i="15" s="1"/>
  <c r="N1233" i="13" a="1"/>
  <c r="N1233" i="13" s="1"/>
  <c r="N1233" i="15" s="1"/>
  <c r="N1297" i="13" a="1"/>
  <c r="N1297" i="13" s="1"/>
  <c r="N1297" i="15" s="1"/>
  <c r="N1361" i="13" a="1"/>
  <c r="N1361" i="13" s="1"/>
  <c r="N1425" i="13" a="1"/>
  <c r="N1425" i="13" s="1"/>
  <c r="N844" i="13" a="1"/>
  <c r="N844" i="13" s="1"/>
  <c r="N844" i="15" s="1"/>
  <c r="N908" i="13" a="1"/>
  <c r="N908" i="13" s="1"/>
  <c r="N972" i="13" a="1"/>
  <c r="N972" i="13" s="1"/>
  <c r="N1036" i="13" a="1"/>
  <c r="N1036" i="13" s="1"/>
  <c r="N1100" i="13" a="1"/>
  <c r="N1100" i="13" s="1"/>
  <c r="N1100" i="15" s="1"/>
  <c r="N1188" i="13" a="1"/>
  <c r="N1188" i="13" s="1"/>
  <c r="N1252" i="13" a="1"/>
  <c r="N1252" i="13" s="1"/>
  <c r="N1340" i="13" a="1"/>
  <c r="N1340" i="13" s="1"/>
  <c r="N1340" i="15" s="1"/>
  <c r="N1404" i="13" a="1"/>
  <c r="N1404" i="13" s="1"/>
  <c r="N1404" i="15" s="1"/>
  <c r="N799" i="13" a="1"/>
  <c r="N799" i="13" s="1"/>
  <c r="N863" i="13" a="1"/>
  <c r="N863" i="13" s="1"/>
  <c r="N887" i="13" a="1"/>
  <c r="N887" i="13" s="1"/>
  <c r="N887" i="15" s="1"/>
  <c r="N951" i="13" a="1"/>
  <c r="N951" i="13" s="1"/>
  <c r="N951" i="15" s="1"/>
  <c r="N1015" i="13" a="1"/>
  <c r="N1015" i="13" s="1"/>
  <c r="N1079" i="13" a="1"/>
  <c r="N1079" i="13" s="1"/>
  <c r="N1079" i="15" s="1"/>
  <c r="N1167" i="13" a="1"/>
  <c r="N1167" i="13" s="1"/>
  <c r="N1231" i="13" a="1"/>
  <c r="N1231" i="13" s="1"/>
  <c r="N1231" i="15" s="1"/>
  <c r="N1295" i="13" a="1"/>
  <c r="N1295" i="13" s="1"/>
  <c r="N1295" i="15" s="1"/>
  <c r="N1359" i="13" a="1"/>
  <c r="N1359" i="13" s="1"/>
  <c r="N1359" i="15" s="1"/>
  <c r="N1423" i="13" a="1"/>
  <c r="N1423" i="13" s="1"/>
  <c r="N1430" i="13" a="1"/>
  <c r="N1430" i="13" s="1"/>
  <c r="N1430" i="15" s="1"/>
  <c r="N1429" i="13" a="1"/>
  <c r="N1429" i="13" s="1"/>
  <c r="N1429" i="15" s="1"/>
  <c r="N1416" i="13" a="1"/>
  <c r="N1416" i="13" s="1"/>
  <c r="N566" i="13" a="1"/>
  <c r="N566" i="13" s="1"/>
  <c r="N630" i="13" a="1"/>
  <c r="N630" i="13" s="1"/>
  <c r="N758" i="13" a="1"/>
  <c r="N758" i="13" s="1"/>
  <c r="N886" i="13" a="1"/>
  <c r="N886" i="13" s="1"/>
  <c r="N1014" i="13" a="1"/>
  <c r="N1014" i="13" s="1"/>
  <c r="N97" i="13" a="1"/>
  <c r="N97" i="13" s="1"/>
  <c r="N225" i="13" a="1"/>
  <c r="N225" i="13" s="1"/>
  <c r="N353" i="13" a="1"/>
  <c r="N353" i="13" s="1"/>
  <c r="N353" i="15" s="1"/>
  <c r="N481" i="13" a="1"/>
  <c r="N481" i="13" s="1"/>
  <c r="N609" i="13" a="1"/>
  <c r="N609" i="13" s="1"/>
  <c r="N737" i="13" a="1"/>
  <c r="N737" i="13" s="1"/>
  <c r="N124" i="13" a="1"/>
  <c r="N124" i="13" s="1"/>
  <c r="N252" i="13" a="1"/>
  <c r="N252" i="13" s="1"/>
  <c r="N252" i="15" s="1"/>
  <c r="N380" i="13" a="1"/>
  <c r="N380" i="13" s="1"/>
  <c r="N380" i="15" s="1"/>
  <c r="N508" i="13" a="1"/>
  <c r="N508" i="13" s="1"/>
  <c r="N508" i="15" s="1"/>
  <c r="N636" i="13" a="1"/>
  <c r="N636" i="13" s="1"/>
  <c r="N764" i="13" a="1"/>
  <c r="N764" i="13" s="1"/>
  <c r="N890" i="13" a="1"/>
  <c r="N890" i="13" s="1"/>
  <c r="N1018" i="13" a="1"/>
  <c r="N1018" i="13" s="1"/>
  <c r="N1146" i="13" a="1"/>
  <c r="N1146" i="13" s="1"/>
  <c r="N1146" i="15" s="1"/>
  <c r="N1274" i="13" a="1"/>
  <c r="N1274" i="13" s="1"/>
  <c r="N1402" i="13" a="1"/>
  <c r="N1402" i="13" s="1"/>
  <c r="N1402" i="15" s="1"/>
  <c r="N1157" i="13" a="1"/>
  <c r="N1157" i="13" s="1"/>
  <c r="N1285" i="13" a="1"/>
  <c r="N1285" i="13" s="1"/>
  <c r="N1413" i="13" a="1"/>
  <c r="N1413" i="13" s="1"/>
  <c r="N1413" i="15" s="1"/>
  <c r="N1112" i="13" a="1"/>
  <c r="N1112" i="13" s="1"/>
  <c r="N1112" i="15" s="1"/>
  <c r="N1240" i="13" a="1"/>
  <c r="N1240" i="13" s="1"/>
  <c r="N1240" i="15" s="1"/>
  <c r="N1368" i="13" a="1"/>
  <c r="N1368" i="13" s="1"/>
  <c r="N1163" i="13" a="1"/>
  <c r="N1163" i="13" s="1"/>
  <c r="N1163" i="15" s="1"/>
  <c r="N1227" i="13" a="1"/>
  <c r="N1227" i="13" s="1"/>
  <c r="N1291" i="13" a="1"/>
  <c r="N1291" i="13" s="1"/>
  <c r="N1355" i="13" a="1"/>
  <c r="N1355" i="13" s="1"/>
  <c r="N1355" i="15" s="1"/>
  <c r="N1142" i="13" a="1"/>
  <c r="N1142" i="13" s="1"/>
  <c r="N1142" i="15" s="1"/>
  <c r="N1206" i="13" a="1"/>
  <c r="N1206" i="13" s="1"/>
  <c r="N1206" i="15" s="1"/>
  <c r="N1270" i="13" a="1"/>
  <c r="N1270" i="13" s="1"/>
  <c r="N1270" i="15" s="1"/>
  <c r="N1334" i="13" a="1"/>
  <c r="N1334" i="13" s="1"/>
  <c r="N1398" i="13" a="1"/>
  <c r="N1398" i="13" s="1"/>
  <c r="N809" i="13" a="1"/>
  <c r="N809" i="13" s="1"/>
  <c r="N873" i="13" a="1"/>
  <c r="N873" i="13" s="1"/>
  <c r="N873" i="15" s="1"/>
  <c r="N937" i="13" a="1"/>
  <c r="N937" i="13" s="1"/>
  <c r="N1001" i="13" a="1"/>
  <c r="N1001" i="13" s="1"/>
  <c r="N1065" i="13" a="1"/>
  <c r="N1065" i="13" s="1"/>
  <c r="N1129" i="13" a="1"/>
  <c r="N1129" i="13" s="1"/>
  <c r="N1193" i="13" a="1"/>
  <c r="N1193" i="13" s="1"/>
  <c r="N1257" i="13" a="1"/>
  <c r="N1257" i="13" s="1"/>
  <c r="N1321" i="13" a="1"/>
  <c r="N1321" i="13" s="1"/>
  <c r="N1321" i="15" s="1"/>
  <c r="N1385" i="13" a="1"/>
  <c r="N1385" i="13" s="1"/>
  <c r="N1449" i="13" a="1"/>
  <c r="N1449" i="13" s="1"/>
  <c r="N804" i="13" a="1"/>
  <c r="N804" i="13" s="1"/>
  <c r="N868" i="13" a="1"/>
  <c r="N868" i="13" s="1"/>
  <c r="N932" i="13" a="1"/>
  <c r="N932" i="13" s="1"/>
  <c r="N932" i="15" s="1"/>
  <c r="N996" i="13" a="1"/>
  <c r="N996" i="13" s="1"/>
  <c r="N996" i="15" s="1"/>
  <c r="N1060" i="13" a="1"/>
  <c r="N1060" i="13" s="1"/>
  <c r="N1124" i="13" a="1"/>
  <c r="N1124" i="13" s="1"/>
  <c r="N1148" i="13" a="1"/>
  <c r="N1148" i="13" s="1"/>
  <c r="N1212" i="13" a="1"/>
  <c r="N1212" i="13" s="1"/>
  <c r="N1276" i="13" a="1"/>
  <c r="N1276" i="13" s="1"/>
  <c r="N1300" i="13" a="1"/>
  <c r="N1300" i="13" s="1"/>
  <c r="N1300" i="15" s="1"/>
  <c r="N1364" i="13" a="1"/>
  <c r="N1364" i="13" s="1"/>
  <c r="N1428" i="13" a="1"/>
  <c r="N1428" i="13" s="1"/>
  <c r="N823" i="13" a="1"/>
  <c r="N823" i="13" s="1"/>
  <c r="N823" i="15" s="1"/>
  <c r="N911" i="13" a="1"/>
  <c r="N911" i="13" s="1"/>
  <c r="N975" i="13" a="1"/>
  <c r="N975" i="13" s="1"/>
  <c r="N1039" i="13" a="1"/>
  <c r="N1039" i="13" s="1"/>
  <c r="N1039" i="15" s="1"/>
  <c r="N1103" i="13" a="1"/>
  <c r="N1103" i="13" s="1"/>
  <c r="N1191" i="13" a="1"/>
  <c r="N1191" i="13" s="1"/>
  <c r="N1191" i="15" s="1"/>
  <c r="N1255" i="13" a="1"/>
  <c r="N1255" i="13" s="1"/>
  <c r="N1319" i="13" a="1"/>
  <c r="N1319" i="13" s="1"/>
  <c r="N1383" i="13" a="1"/>
  <c r="N1383" i="13" s="1"/>
  <c r="N1447" i="13" a="1"/>
  <c r="N1447" i="13" s="1"/>
  <c r="N1447" i="15" s="1"/>
  <c r="N1454" i="13" a="1"/>
  <c r="N1454" i="13" s="1"/>
  <c r="N1440" i="13" a="1"/>
  <c r="N1440" i="13" s="1"/>
  <c r="N1440" i="15" s="1"/>
  <c r="N1427" i="13" a="1"/>
  <c r="N1427" i="13" s="1"/>
  <c r="N718" i="13" a="1"/>
  <c r="N718" i="13" s="1"/>
  <c r="N846" i="13" a="1"/>
  <c r="N846" i="13" s="1"/>
  <c r="N974" i="13" a="1"/>
  <c r="N974" i="13" s="1"/>
  <c r="N57" i="13" a="1"/>
  <c r="N57" i="13" s="1"/>
  <c r="N185" i="13" a="1"/>
  <c r="N185" i="13" s="1"/>
  <c r="N185" i="15" s="1"/>
  <c r="N313" i="13" a="1"/>
  <c r="N313" i="13" s="1"/>
  <c r="N313" i="15" s="1"/>
  <c r="N441" i="13" a="1"/>
  <c r="N441" i="13" s="1"/>
  <c r="N569" i="13" a="1"/>
  <c r="N569" i="13" s="1"/>
  <c r="N697" i="13" a="1"/>
  <c r="N697" i="13" s="1"/>
  <c r="N84" i="13" a="1"/>
  <c r="N84" i="13" s="1"/>
  <c r="N212" i="13" a="1"/>
  <c r="N212" i="13" s="1"/>
  <c r="N212" i="15" s="1"/>
  <c r="N340" i="13" a="1"/>
  <c r="N340" i="13" s="1"/>
  <c r="N468" i="13" a="1"/>
  <c r="N468" i="13" s="1"/>
  <c r="N468" i="15" s="1"/>
  <c r="N596" i="13" a="1"/>
  <c r="N596" i="13" s="1"/>
  <c r="N596" i="15" s="1"/>
  <c r="N724" i="13" a="1"/>
  <c r="N724" i="13" s="1"/>
  <c r="N850" i="13" a="1"/>
  <c r="N850" i="13" s="1"/>
  <c r="N978" i="13" a="1"/>
  <c r="N978" i="13" s="1"/>
  <c r="N1106" i="13" a="1"/>
  <c r="N1106" i="13" s="1"/>
  <c r="N1106" i="15" s="1"/>
  <c r="N1234" i="13" a="1"/>
  <c r="N1234" i="13" s="1"/>
  <c r="N1362" i="13" a="1"/>
  <c r="N1362" i="13" s="1"/>
  <c r="N1117" i="13" a="1"/>
  <c r="N1117" i="13" s="1"/>
  <c r="N1245" i="13" a="1"/>
  <c r="N1245" i="13" s="1"/>
  <c r="N1373" i="13" a="1"/>
  <c r="N1373" i="13" s="1"/>
  <c r="N1373" i="15" s="1"/>
  <c r="N1200" i="13" a="1"/>
  <c r="N1200" i="13" s="1"/>
  <c r="N1328" i="13" a="1"/>
  <c r="N1328" i="13" s="1"/>
  <c r="N1123" i="13" a="1"/>
  <c r="N1123" i="13" s="1"/>
  <c r="N1195" i="13" a="1"/>
  <c r="N1195" i="13" s="1"/>
  <c r="N1195" i="15" s="1"/>
  <c r="N1251" i="13" a="1"/>
  <c r="N1251" i="13" s="1"/>
  <c r="N1315" i="13" a="1"/>
  <c r="N1315" i="13" s="1"/>
  <c r="N1315" i="15" s="1"/>
  <c r="N1379" i="13" a="1"/>
  <c r="N1379" i="13" s="1"/>
  <c r="N1102" i="13" a="1"/>
  <c r="N1102" i="13" s="1"/>
  <c r="N1166" i="13" a="1"/>
  <c r="N1166" i="13" s="1"/>
  <c r="N1166" i="15" s="1"/>
  <c r="N1230" i="13" a="1"/>
  <c r="N1230" i="13" s="1"/>
  <c r="N1294" i="13" a="1"/>
  <c r="N1294" i="13" s="1"/>
  <c r="N1358" i="13" a="1"/>
  <c r="N1358" i="13" s="1"/>
  <c r="N1422" i="13" a="1"/>
  <c r="N1422" i="13" s="1"/>
  <c r="N833" i="13" a="1"/>
  <c r="N833" i="13" s="1"/>
  <c r="N833" i="15" s="1"/>
  <c r="N897" i="13" a="1"/>
  <c r="N897" i="13" s="1"/>
  <c r="N961" i="13" a="1"/>
  <c r="N961" i="13" s="1"/>
  <c r="N1025" i="13" a="1"/>
  <c r="N1025" i="13" s="1"/>
  <c r="N1089" i="13" a="1"/>
  <c r="N1089" i="13" s="1"/>
  <c r="N1153" i="13" a="1"/>
  <c r="N1153" i="13" s="1"/>
  <c r="N1217" i="13" a="1"/>
  <c r="N1217" i="13" s="1"/>
  <c r="N1281" i="13" a="1"/>
  <c r="N1281" i="13" s="1"/>
  <c r="N1281" i="15" s="1"/>
  <c r="N1345" i="13" a="1"/>
  <c r="N1345" i="13" s="1"/>
  <c r="N1345" i="15" s="1"/>
  <c r="N1409" i="13" a="1"/>
  <c r="N1409" i="13" s="1"/>
  <c r="N1409" i="15" s="1"/>
  <c r="N828" i="13" a="1"/>
  <c r="N828" i="13" s="1"/>
  <c r="N892" i="13" a="1"/>
  <c r="N892" i="13" s="1"/>
  <c r="N956" i="13" a="1"/>
  <c r="N956" i="13" s="1"/>
  <c r="N1020" i="13" a="1"/>
  <c r="N1020" i="13" s="1"/>
  <c r="N1020" i="15" s="1"/>
  <c r="N1084" i="13" a="1"/>
  <c r="N1084" i="13" s="1"/>
  <c r="N1084" i="15" s="1"/>
  <c r="N1172" i="13" a="1"/>
  <c r="N1172" i="13" s="1"/>
  <c r="N1236" i="13" a="1"/>
  <c r="N1236" i="13" s="1"/>
  <c r="N1324" i="13" a="1"/>
  <c r="N1324" i="13" s="1"/>
  <c r="N1388" i="13" a="1"/>
  <c r="N1388" i="13" s="1"/>
  <c r="N1452" i="13" a="1"/>
  <c r="N1452" i="13" s="1"/>
  <c r="N847" i="13" a="1"/>
  <c r="N847" i="13" s="1"/>
  <c r="N847" i="15" s="1"/>
  <c r="N935" i="13" a="1"/>
  <c r="N935" i="13" s="1"/>
  <c r="N935" i="15" s="1"/>
  <c r="N999" i="13" a="1"/>
  <c r="N999" i="13" s="1"/>
  <c r="N1063" i="13" a="1"/>
  <c r="N1063" i="13" s="1"/>
  <c r="N1063" i="15" s="1"/>
  <c r="N1127" i="13" a="1"/>
  <c r="N1127" i="13" s="1"/>
  <c r="N1127" i="15" s="1"/>
  <c r="N1151" i="13" a="1"/>
  <c r="N1151" i="13" s="1"/>
  <c r="N1215" i="13" a="1"/>
  <c r="N1215" i="13" s="1"/>
  <c r="N1279" i="13" a="1"/>
  <c r="N1279" i="13" s="1"/>
  <c r="N1343" i="13" a="1"/>
  <c r="N1343" i="13" s="1"/>
  <c r="N1407" i="13" a="1"/>
  <c r="N1407" i="13" s="1"/>
  <c r="N1451" i="13" a="1"/>
  <c r="N1451" i="13" s="1"/>
  <c r="N470" i="13" a="1"/>
  <c r="N470" i="13" s="1"/>
  <c r="N638" i="13" a="1"/>
  <c r="N638" i="13" s="1"/>
  <c r="N766" i="13" a="1"/>
  <c r="N766" i="13" s="1"/>
  <c r="N766" i="15" s="1"/>
  <c r="N894" i="13" a="1"/>
  <c r="N894" i="13" s="1"/>
  <c r="N894" i="15" s="1"/>
  <c r="N1022" i="13" a="1"/>
  <c r="N1022" i="13" s="1"/>
  <c r="N105" i="13" a="1"/>
  <c r="N105" i="13" s="1"/>
  <c r="N233" i="13" a="1"/>
  <c r="N233" i="13" s="1"/>
  <c r="N361" i="13" a="1"/>
  <c r="N361" i="13" s="1"/>
  <c r="N489" i="13" a="1"/>
  <c r="N489" i="13" s="1"/>
  <c r="N617" i="13" a="1"/>
  <c r="N617" i="13" s="1"/>
  <c r="N745" i="13" a="1"/>
  <c r="N745" i="13" s="1"/>
  <c r="N745" i="15" s="1"/>
  <c r="N4" i="13" a="1"/>
  <c r="N4" i="13" s="1"/>
  <c r="N132" i="13" a="1"/>
  <c r="N132" i="13" s="1"/>
  <c r="N132" i="15" s="1"/>
  <c r="N260" i="13" a="1"/>
  <c r="N260" i="13" s="1"/>
  <c r="N388" i="13" a="1"/>
  <c r="N388" i="13" s="1"/>
  <c r="N516" i="13" a="1"/>
  <c r="N516" i="13" s="1"/>
  <c r="N516" i="15" s="1"/>
  <c r="N644" i="13" a="1"/>
  <c r="N644" i="13" s="1"/>
  <c r="N644" i="15" s="1"/>
  <c r="N772" i="13" a="1"/>
  <c r="N772" i="13" s="1"/>
  <c r="N898" i="13" a="1"/>
  <c r="N898" i="13" s="1"/>
  <c r="N1026" i="13" a="1"/>
  <c r="N1026" i="13" s="1"/>
  <c r="N1026" i="15" s="1"/>
  <c r="N1154" i="13" a="1"/>
  <c r="N1154" i="13" s="1"/>
  <c r="N1282" i="13" a="1"/>
  <c r="N1282" i="13" s="1"/>
  <c r="N1410" i="13" a="1"/>
  <c r="N1410" i="13" s="1"/>
  <c r="N1165" i="13" a="1"/>
  <c r="N1165" i="13" s="1"/>
  <c r="N1165" i="15" s="1"/>
  <c r="N1293" i="13" a="1"/>
  <c r="N1293" i="13" s="1"/>
  <c r="N1293" i="15" s="1"/>
  <c r="N1072" i="13" a="1"/>
  <c r="N1072" i="13" s="1"/>
  <c r="N1120" i="13" a="1"/>
  <c r="N1120" i="13" s="1"/>
  <c r="N1248" i="13" a="1"/>
  <c r="N1248" i="13" s="1"/>
  <c r="N1376" i="13" a="1"/>
  <c r="N1376" i="13" s="1"/>
  <c r="N1275" i="13" a="1"/>
  <c r="N1275" i="13" s="1"/>
  <c r="N1275" i="15" s="1"/>
  <c r="N1339" i="13" a="1"/>
  <c r="N1339" i="13" s="1"/>
  <c r="N1339" i="15" s="1"/>
  <c r="N1403" i="13" a="1"/>
  <c r="N1403" i="13" s="1"/>
  <c r="N1126" i="13" a="1"/>
  <c r="N1126" i="13" s="1"/>
  <c r="N1190" i="13" a="1"/>
  <c r="N1190" i="13" s="1"/>
  <c r="N1254" i="13" a="1"/>
  <c r="N1254" i="13" s="1"/>
  <c r="N1318" i="13" a="1"/>
  <c r="N1318" i="13" s="1"/>
  <c r="N1318" i="15" s="1"/>
  <c r="N1382" i="13" a="1"/>
  <c r="N1382" i="13" s="1"/>
  <c r="N857" i="13" a="1"/>
  <c r="N857" i="13" s="1"/>
  <c r="N921" i="13" a="1"/>
  <c r="N921" i="13" s="1"/>
  <c r="N921" i="15" s="1"/>
  <c r="N985" i="13" a="1"/>
  <c r="N985" i="13" s="1"/>
  <c r="N1049" i="13" a="1"/>
  <c r="N1049" i="13" s="1"/>
  <c r="N1113" i="13" a="1"/>
  <c r="N1113" i="13" s="1"/>
  <c r="N1113" i="15" s="1"/>
  <c r="N1177" i="13" a="1"/>
  <c r="N1177" i="13" s="1"/>
  <c r="N1241" i="13" a="1"/>
  <c r="N1241" i="13" s="1"/>
  <c r="N1305" i="13" a="1"/>
  <c r="N1305" i="13" s="1"/>
  <c r="N1369" i="13" a="1"/>
  <c r="N1369" i="13" s="1"/>
  <c r="N1433" i="13" a="1"/>
  <c r="N1433" i="13" s="1"/>
  <c r="N852" i="13" a="1"/>
  <c r="N852" i="13" s="1"/>
  <c r="N852" i="15" s="1"/>
  <c r="N916" i="13" a="1"/>
  <c r="N916" i="13" s="1"/>
  <c r="N980" i="13" a="1"/>
  <c r="N980" i="13" s="1"/>
  <c r="N1044" i="13" a="1"/>
  <c r="N1044" i="13" s="1"/>
  <c r="N1044" i="15" s="1"/>
  <c r="N1108" i="13" a="1"/>
  <c r="N1108" i="13" s="1"/>
  <c r="N1108" i="15" s="1"/>
  <c r="N1196" i="13" a="1"/>
  <c r="N1196" i="13" s="1"/>
  <c r="N1260" i="13" a="1"/>
  <c r="N1260" i="13" s="1"/>
  <c r="N1348" i="13" a="1"/>
  <c r="N1348" i="13" s="1"/>
  <c r="N1412" i="13" a="1"/>
  <c r="N1412" i="13" s="1"/>
  <c r="N807" i="13" a="1"/>
  <c r="N807" i="13" s="1"/>
  <c r="N871" i="13" a="1"/>
  <c r="N871" i="13" s="1"/>
  <c r="N871" i="15" s="1"/>
  <c r="N895" i="13" a="1"/>
  <c r="N895" i="13" s="1"/>
  <c r="N895" i="15" s="1"/>
  <c r="N959" i="13" a="1"/>
  <c r="N959" i="13" s="1"/>
  <c r="N959" i="15" s="1"/>
  <c r="N1023" i="13" a="1"/>
  <c r="N1023" i="13" s="1"/>
  <c r="N1023" i="15" s="1"/>
  <c r="N1087" i="13" a="1"/>
  <c r="N1087" i="13" s="1"/>
  <c r="N1087" i="15" s="1"/>
  <c r="N1175" i="13" a="1"/>
  <c r="N1175" i="13" s="1"/>
  <c r="N1175" i="15" s="1"/>
  <c r="N1239" i="13" a="1"/>
  <c r="N1239" i="13" s="1"/>
  <c r="N1239" i="15" s="1"/>
  <c r="N1303" i="13" a="1"/>
  <c r="N1303" i="13" s="1"/>
  <c r="N1367" i="13" a="1"/>
  <c r="N1367" i="13" s="1"/>
  <c r="N1367" i="15" s="1"/>
  <c r="N1431" i="13" a="1"/>
  <c r="N1431" i="13" s="1"/>
  <c r="N1438" i="13" a="1"/>
  <c r="N1438" i="13" s="1"/>
  <c r="N1437" i="13" a="1"/>
  <c r="N1437" i="13" s="1"/>
  <c r="N1437" i="15" s="1"/>
  <c r="N1424" i="13" a="1"/>
  <c r="N1424" i="13" s="1"/>
  <c r="N1424" i="15" s="1"/>
  <c r="N598" i="13" a="1"/>
  <c r="N598" i="13" s="1"/>
  <c r="N598" i="15" s="1"/>
  <c r="N726" i="13" a="1"/>
  <c r="N726" i="13" s="1"/>
  <c r="N854" i="13" a="1"/>
  <c r="N854" i="13" s="1"/>
  <c r="N982" i="13" a="1"/>
  <c r="N982" i="13" s="1"/>
  <c r="N982" i="15" s="1"/>
  <c r="N65" i="13" a="1"/>
  <c r="N65" i="13" s="1"/>
  <c r="N193" i="13" a="1"/>
  <c r="N193" i="13" s="1"/>
  <c r="N321" i="13" a="1"/>
  <c r="N321" i="13" s="1"/>
  <c r="N321" i="15" s="1"/>
  <c r="N449" i="13" a="1"/>
  <c r="N449" i="13" s="1"/>
  <c r="N577" i="13" a="1"/>
  <c r="N577" i="13" s="1"/>
  <c r="N577" i="15" s="1"/>
  <c r="N705" i="13" a="1"/>
  <c r="N705" i="13" s="1"/>
  <c r="N92" i="13" a="1"/>
  <c r="N92" i="13" s="1"/>
  <c r="N220" i="13" a="1"/>
  <c r="N220" i="13" s="1"/>
  <c r="N220" i="15" s="1"/>
  <c r="N348" i="13" a="1"/>
  <c r="N348" i="13" s="1"/>
  <c r="N476" i="13" a="1"/>
  <c r="N476" i="13" s="1"/>
  <c r="N604" i="13" a="1"/>
  <c r="N604" i="13" s="1"/>
  <c r="N604" i="15" s="1"/>
  <c r="N732" i="13" a="1"/>
  <c r="N732" i="13" s="1"/>
  <c r="N858" i="13" a="1"/>
  <c r="N858" i="13" s="1"/>
  <c r="N986" i="13" a="1"/>
  <c r="N986" i="13" s="1"/>
  <c r="N1114" i="13" a="1"/>
  <c r="N1114" i="13" s="1"/>
  <c r="N1114" i="15" s="1"/>
  <c r="N1242" i="13" a="1"/>
  <c r="N1242" i="13" s="1"/>
  <c r="N1370" i="13" a="1"/>
  <c r="N1370" i="13" s="1"/>
  <c r="N1125" i="13" a="1"/>
  <c r="N1125" i="13" s="1"/>
  <c r="N1253" i="13" a="1"/>
  <c r="N1253" i="13" s="1"/>
  <c r="N1253" i="15" s="1"/>
  <c r="N1381" i="13" a="1"/>
  <c r="N1381" i="13" s="1"/>
  <c r="N1208" i="13" a="1"/>
  <c r="N1208" i="13" s="1"/>
  <c r="N1336" i="13" a="1"/>
  <c r="N1336" i="13" s="1"/>
  <c r="N1131" i="13" a="1"/>
  <c r="N1131" i="13" s="1"/>
  <c r="N1131" i="15" s="1"/>
  <c r="N1171" i="13" a="1"/>
  <c r="N1171" i="13" s="1"/>
  <c r="N1235" i="13" a="1"/>
  <c r="N1235" i="13" s="1"/>
  <c r="N1299" i="13" a="1"/>
  <c r="N1299" i="13" s="1"/>
  <c r="N1363" i="13" a="1"/>
  <c r="N1363" i="13" s="1"/>
  <c r="N1150" i="13" a="1"/>
  <c r="N1150" i="13" s="1"/>
  <c r="N1214" i="13" a="1"/>
  <c r="N1214" i="13" s="1"/>
  <c r="N1278" i="13" a="1"/>
  <c r="N1278" i="13" s="1"/>
  <c r="N1278" i="15" s="1"/>
  <c r="N1342" i="13" a="1"/>
  <c r="N1342" i="13" s="1"/>
  <c r="N1406" i="13" a="1"/>
  <c r="N1406" i="13" s="1"/>
  <c r="N817" i="13" a="1"/>
  <c r="N817" i="13" s="1"/>
  <c r="N881" i="13" a="1"/>
  <c r="N881" i="13" s="1"/>
  <c r="N945" i="13" a="1"/>
  <c r="N945" i="13" s="1"/>
  <c r="N945" i="15" s="1"/>
  <c r="N1009" i="13" a="1"/>
  <c r="N1009" i="13" s="1"/>
  <c r="N1073" i="13" a="1"/>
  <c r="N1073" i="13" s="1"/>
  <c r="N1073" i="15" s="1"/>
  <c r="N1137" i="13" a="1"/>
  <c r="N1137" i="13" s="1"/>
  <c r="N1201" i="13" a="1"/>
  <c r="N1201" i="13" s="1"/>
  <c r="N1265" i="13" a="1"/>
  <c r="N1265" i="13" s="1"/>
  <c r="N1265" i="15" s="1"/>
  <c r="N1329" i="13" a="1"/>
  <c r="N1329" i="13" s="1"/>
  <c r="N1393" i="13" a="1"/>
  <c r="N1393" i="13" s="1"/>
  <c r="N1393" i="15" s="1"/>
  <c r="N1457" i="13" a="1"/>
  <c r="N1457" i="13" s="1"/>
  <c r="N1457" i="15" s="1"/>
  <c r="N812" i="13" a="1"/>
  <c r="N812" i="13" s="1"/>
  <c r="N812" i="15" s="1"/>
  <c r="N876" i="13" a="1"/>
  <c r="N876" i="13" s="1"/>
  <c r="N940" i="13" a="1"/>
  <c r="N940" i="13" s="1"/>
  <c r="N1004" i="13" a="1"/>
  <c r="N1004" i="13" s="1"/>
  <c r="N1068" i="13" a="1"/>
  <c r="N1068" i="13" s="1"/>
  <c r="N1156" i="13" a="1"/>
  <c r="N1156" i="13" s="1"/>
  <c r="N1220" i="13" a="1"/>
  <c r="N1220" i="13" s="1"/>
  <c r="N1284" i="13" a="1"/>
  <c r="N1284" i="13" s="1"/>
  <c r="N1308" i="13" a="1"/>
  <c r="N1308" i="13" s="1"/>
  <c r="N1308" i="15" s="1"/>
  <c r="N1372" i="13" a="1"/>
  <c r="N1372" i="13" s="1"/>
  <c r="N1436" i="13" a="1"/>
  <c r="N1436" i="13" s="1"/>
  <c r="N1436" i="15" s="1"/>
  <c r="N831" i="13" a="1"/>
  <c r="N831" i="13" s="1"/>
  <c r="N919" i="13" a="1"/>
  <c r="N919" i="13" s="1"/>
  <c r="N919" i="15" s="1"/>
  <c r="N983" i="13" a="1"/>
  <c r="N983" i="13" s="1"/>
  <c r="N1047" i="13" a="1"/>
  <c r="N1047" i="13" s="1"/>
  <c r="N1047" i="15" s="1"/>
  <c r="N1111" i="13" a="1"/>
  <c r="N1111" i="13" s="1"/>
  <c r="N1135" i="13" a="1"/>
  <c r="N1135" i="13" s="1"/>
  <c r="N1135" i="15" s="1"/>
  <c r="N1199" i="13" a="1"/>
  <c r="N1199" i="13" s="1"/>
  <c r="N1199" i="15" s="1"/>
  <c r="N1263" i="13" a="1"/>
  <c r="N1263" i="13" s="1"/>
  <c r="N1263" i="15" s="1"/>
  <c r="N1327" i="13" a="1"/>
  <c r="N1327" i="13" s="1"/>
  <c r="N1391" i="13" a="1"/>
  <c r="N1391" i="13" s="1"/>
  <c r="N1391" i="15" s="1"/>
  <c r="N1455" i="13" a="1"/>
  <c r="N1455" i="13" s="1"/>
  <c r="N1455" i="15" s="1"/>
  <c r="N1448" i="13" a="1"/>
  <c r="N1448" i="13" s="1"/>
  <c r="N1435" i="13" a="1"/>
  <c r="N1435" i="13" s="1"/>
  <c r="N1435" i="15" s="1"/>
  <c r="N694" i="13" a="1"/>
  <c r="N694" i="13" s="1"/>
  <c r="N694" i="15" s="1"/>
  <c r="N822" i="13" a="1"/>
  <c r="N822" i="13" s="1"/>
  <c r="N822" i="15" s="1"/>
  <c r="N950" i="13" a="1"/>
  <c r="N950" i="13" s="1"/>
  <c r="N950" i="15" s="1"/>
  <c r="N1078" i="13" a="1"/>
  <c r="N1078" i="13" s="1"/>
  <c r="N1078" i="15" s="1"/>
  <c r="N33" i="13" a="1"/>
  <c r="N33" i="13" s="1"/>
  <c r="N33" i="15" s="1"/>
  <c r="N161" i="13" a="1"/>
  <c r="N161" i="13" s="1"/>
  <c r="N289" i="13" a="1"/>
  <c r="N289" i="13" s="1"/>
  <c r="N417" i="13" a="1"/>
  <c r="N417" i="13" s="1"/>
  <c r="N545" i="13" a="1"/>
  <c r="N545" i="13" s="1"/>
  <c r="N545" i="15" s="1"/>
  <c r="N673" i="13" a="1"/>
  <c r="N673" i="13" s="1"/>
  <c r="N60" i="13" a="1"/>
  <c r="N60" i="13" s="1"/>
  <c r="N188" i="13" a="1"/>
  <c r="N188" i="13" s="1"/>
  <c r="N316" i="13" a="1"/>
  <c r="N316" i="13" s="1"/>
  <c r="N444" i="13" a="1"/>
  <c r="N444" i="13" s="1"/>
  <c r="N572" i="13" a="1"/>
  <c r="N572" i="13" s="1"/>
  <c r="N572" i="15" s="1"/>
  <c r="N700" i="13" a="1"/>
  <c r="N700" i="13" s="1"/>
  <c r="N700" i="15" s="1"/>
  <c r="N826" i="13" a="1"/>
  <c r="N826" i="13" s="1"/>
  <c r="N826" i="15" s="1"/>
  <c r="N954" i="13" a="1"/>
  <c r="N954" i="13" s="1"/>
  <c r="N1082" i="13" a="1"/>
  <c r="N1082" i="13" s="1"/>
  <c r="N1210" i="13" a="1"/>
  <c r="N1210" i="13" s="1"/>
  <c r="N1338" i="13" a="1"/>
  <c r="N1338" i="13" s="1"/>
  <c r="N1221" i="13" a="1"/>
  <c r="N1221" i="13" s="1"/>
  <c r="N1349" i="13" a="1"/>
  <c r="N1349" i="13" s="1"/>
  <c r="N1176" i="13" a="1"/>
  <c r="N1176" i="13" s="1"/>
  <c r="N1304" i="13" a="1"/>
  <c r="N1304" i="13" s="1"/>
  <c r="N1304" i="15" s="1"/>
  <c r="N1099" i="13" a="1"/>
  <c r="N1099" i="13" s="1"/>
  <c r="N1211" i="13" a="1"/>
  <c r="N1211" i="13" s="1"/>
  <c r="N1259" i="13" a="1"/>
  <c r="N1259" i="13" s="1"/>
  <c r="N1323" i="13" a="1"/>
  <c r="N1323" i="13" s="1"/>
  <c r="N1387" i="13" a="1"/>
  <c r="N1387" i="13" s="1"/>
  <c r="N1110" i="13" a="1"/>
  <c r="N1110" i="13" s="1"/>
  <c r="N1174" i="13" a="1"/>
  <c r="N1174" i="13" s="1"/>
  <c r="N1238" i="13" a="1"/>
  <c r="N1238" i="13" s="1"/>
  <c r="N1302" i="13" a="1"/>
  <c r="N1302" i="13" s="1"/>
  <c r="N1366" i="13" a="1"/>
  <c r="N1366" i="13" s="1"/>
  <c r="N841" i="13" a="1"/>
  <c r="N841" i="13" s="1"/>
  <c r="N905" i="13" a="1"/>
  <c r="N905" i="13" s="1"/>
  <c r="N969" i="13" a="1"/>
  <c r="N969" i="13" s="1"/>
  <c r="N1033" i="13" a="1"/>
  <c r="N1033" i="13" s="1"/>
  <c r="N1097" i="13" a="1"/>
  <c r="N1097" i="13" s="1"/>
  <c r="N1161" i="13" a="1"/>
  <c r="N1161" i="13" s="1"/>
  <c r="N1225" i="13" a="1"/>
  <c r="N1225" i="13" s="1"/>
  <c r="N1225" i="15" s="1"/>
  <c r="N1289" i="13" a="1"/>
  <c r="N1289" i="13" s="1"/>
  <c r="N1353" i="13" a="1"/>
  <c r="N1353" i="13" s="1"/>
  <c r="N1417" i="13" a="1"/>
  <c r="N1417" i="13" s="1"/>
  <c r="N836" i="13" a="1"/>
  <c r="N836" i="13" s="1"/>
  <c r="N900" i="13" a="1"/>
  <c r="N900" i="13" s="1"/>
  <c r="N964" i="13" a="1"/>
  <c r="N964" i="13" s="1"/>
  <c r="N1028" i="13" a="1"/>
  <c r="N1028" i="13" s="1"/>
  <c r="N1092" i="13" a="1"/>
  <c r="N1092" i="13" s="1"/>
  <c r="N1092" i="15" s="1"/>
  <c r="N1180" i="13" a="1"/>
  <c r="N1180" i="13" s="1"/>
  <c r="N1244" i="13" a="1"/>
  <c r="N1244" i="13" s="1"/>
  <c r="N1244" i="15" s="1"/>
  <c r="N1332" i="13" a="1"/>
  <c r="N1332" i="13" s="1"/>
  <c r="N1332" i="15" s="1"/>
  <c r="N1396" i="13" a="1"/>
  <c r="N1396" i="13" s="1"/>
  <c r="N1460" i="13" a="1"/>
  <c r="N1460" i="13" s="1"/>
  <c r="N1460" i="15" s="1"/>
  <c r="N855" i="13" a="1"/>
  <c r="N855" i="13" s="1"/>
  <c r="N943" i="13" a="1"/>
  <c r="N943" i="13" s="1"/>
  <c r="N1007" i="13" a="1"/>
  <c r="N1007" i="13" s="1"/>
  <c r="N1007" i="15" s="1"/>
  <c r="N1071" i="13" a="1"/>
  <c r="N1071" i="13" s="1"/>
  <c r="N1159" i="13" a="1"/>
  <c r="N1159" i="13" s="1"/>
  <c r="N1223" i="13" a="1"/>
  <c r="N1223" i="13" s="1"/>
  <c r="N1287" i="13" a="1"/>
  <c r="N1287" i="13" s="1"/>
  <c r="N1287" i="15" s="1"/>
  <c r="N1351" i="13" a="1"/>
  <c r="N1351" i="13" s="1"/>
  <c r="N1351" i="15" s="1"/>
  <c r="N1415" i="13" a="1"/>
  <c r="N1415" i="13" s="1"/>
  <c r="N1421" i="13" a="1"/>
  <c r="N1421" i="13" s="1"/>
  <c r="N1421" i="15" s="1"/>
  <c r="N1459" i="13" a="1"/>
  <c r="N1459" i="13" s="1"/>
  <c r="N1459" i="15" s="1"/>
  <c r="N1456" i="13" a="1"/>
  <c r="N1456" i="13" s="1"/>
  <c r="N1456" i="15" s="1"/>
  <c r="N534" i="13" a="1"/>
  <c r="N534" i="13" s="1"/>
  <c r="N654" i="13" a="1"/>
  <c r="N654" i="13" s="1"/>
  <c r="N782" i="13" a="1"/>
  <c r="N782" i="13" s="1"/>
  <c r="N910" i="13" a="1"/>
  <c r="N910" i="13" s="1"/>
  <c r="N910" i="15" s="1"/>
  <c r="N1038" i="13" a="1"/>
  <c r="N1038" i="13" s="1"/>
  <c r="N121" i="13" a="1"/>
  <c r="N121" i="13" s="1"/>
  <c r="N121" i="15" s="1"/>
  <c r="N249" i="13" a="1"/>
  <c r="N249" i="13" s="1"/>
  <c r="N377" i="13" a="1"/>
  <c r="N377" i="13" s="1"/>
  <c r="N505" i="13" a="1"/>
  <c r="N505" i="13" s="1"/>
  <c r="N633" i="13" a="1"/>
  <c r="N633" i="13" s="1"/>
  <c r="N761" i="13" a="1"/>
  <c r="N761" i="13" s="1"/>
  <c r="N20" i="13" a="1"/>
  <c r="N20" i="13" s="1"/>
  <c r="N20" i="15" s="1"/>
  <c r="N148" i="13" a="1"/>
  <c r="N148" i="13" s="1"/>
  <c r="N276" i="13" a="1"/>
  <c r="N276" i="13" s="1"/>
  <c r="N404" i="13" a="1"/>
  <c r="N404" i="13" s="1"/>
  <c r="N532" i="13" a="1"/>
  <c r="N532" i="13" s="1"/>
  <c r="N660" i="13" a="1"/>
  <c r="N660" i="13" s="1"/>
  <c r="N660" i="15" s="1"/>
  <c r="N788" i="13" a="1"/>
  <c r="N788" i="13" s="1"/>
  <c r="N914" i="13" a="1"/>
  <c r="N914" i="13" s="1"/>
  <c r="N1042" i="13" a="1"/>
  <c r="N1042" i="13" s="1"/>
  <c r="N1170" i="13" a="1"/>
  <c r="N1170" i="13" s="1"/>
  <c r="N1298" i="13" a="1"/>
  <c r="N1298" i="13" s="1"/>
  <c r="N1426" i="13" a="1"/>
  <c r="N1426" i="13" s="1"/>
  <c r="N1093" i="13" a="1"/>
  <c r="N1093" i="13" s="1"/>
  <c r="N1093" i="15" s="1"/>
  <c r="N1181" i="13" a="1"/>
  <c r="N1181" i="13" s="1"/>
  <c r="N1309" i="13" a="1"/>
  <c r="N1309" i="13" s="1"/>
  <c r="N1088" i="13" a="1"/>
  <c r="N1088" i="13" s="1"/>
  <c r="N1136" i="13" a="1"/>
  <c r="N1136" i="13" s="1"/>
  <c r="N1264" i="13" a="1"/>
  <c r="N1264" i="13" s="1"/>
  <c r="N1392" i="13" a="1"/>
  <c r="N1392" i="13" s="1"/>
  <c r="N1392" i="15" s="1"/>
  <c r="N1283" i="13" a="1"/>
  <c r="N1283" i="13" s="1"/>
  <c r="N1283" i="15" s="1"/>
  <c r="N1347" i="13" a="1"/>
  <c r="N1347" i="13" s="1"/>
  <c r="N1347" i="15" s="1"/>
  <c r="N1411" i="13" a="1"/>
  <c r="N1411" i="13" s="1"/>
  <c r="N1411" i="15" s="1"/>
  <c r="N1134" i="13" a="1"/>
  <c r="N1134" i="13" s="1"/>
  <c r="N1134" i="15" s="1"/>
  <c r="N1198" i="13" a="1"/>
  <c r="N1198" i="13" s="1"/>
  <c r="N1262" i="13" a="1"/>
  <c r="N1262" i="13" s="1"/>
  <c r="N1326" i="13" a="1"/>
  <c r="N1326" i="13" s="1"/>
  <c r="N1390" i="13" a="1"/>
  <c r="N1390" i="13" s="1"/>
  <c r="N1390" i="15" s="1"/>
  <c r="N801" i="13" a="1"/>
  <c r="N801" i="13" s="1"/>
  <c r="N865" i="13" a="1"/>
  <c r="N865" i="13" s="1"/>
  <c r="N929" i="13" a="1"/>
  <c r="N929" i="13" s="1"/>
  <c r="N929" i="15" s="1"/>
  <c r="N993" i="13" a="1"/>
  <c r="N993" i="13" s="1"/>
  <c r="N1057" i="13" a="1"/>
  <c r="N1057" i="13" s="1"/>
  <c r="N1121" i="13" a="1"/>
  <c r="N1121" i="13" s="1"/>
  <c r="N1121" i="15" s="1"/>
  <c r="N1185" i="13" a="1"/>
  <c r="N1185" i="13" s="1"/>
  <c r="N1249" i="13" a="1"/>
  <c r="N1249" i="13" s="1"/>
  <c r="N1313" i="13" a="1"/>
  <c r="N1313" i="13" s="1"/>
  <c r="N1377" i="13" a="1"/>
  <c r="N1377" i="13" s="1"/>
  <c r="N1441" i="13" a="1"/>
  <c r="N1441" i="13" s="1"/>
  <c r="N1441" i="15" s="1"/>
  <c r="N796" i="13" a="1"/>
  <c r="N796" i="13" s="1"/>
  <c r="N860" i="13" a="1"/>
  <c r="N860" i="13" s="1"/>
  <c r="N860" i="15" s="1"/>
  <c r="N924" i="13" a="1"/>
  <c r="N924" i="13" s="1"/>
  <c r="N924" i="15" s="1"/>
  <c r="N988" i="13" a="1"/>
  <c r="N988" i="13" s="1"/>
  <c r="N988" i="15" s="1"/>
  <c r="N1052" i="13" a="1"/>
  <c r="N1052" i="13" s="1"/>
  <c r="N1052" i="15" s="1"/>
  <c r="N1116" i="13" a="1"/>
  <c r="N1116" i="13" s="1"/>
  <c r="N1116" i="15" s="1"/>
  <c r="N1140" i="13" a="1"/>
  <c r="N1140" i="13" s="1"/>
  <c r="N1140" i="15" s="1"/>
  <c r="N1204" i="13" a="1"/>
  <c r="N1204" i="13" s="1"/>
  <c r="N1268" i="13" a="1"/>
  <c r="N1268" i="13" s="1"/>
  <c r="N1292" i="13" a="1"/>
  <c r="N1292" i="13" s="1"/>
  <c r="N1356" i="13" a="1"/>
  <c r="N1356" i="13" s="1"/>
  <c r="N1420" i="13" a="1"/>
  <c r="N1420" i="13" s="1"/>
  <c r="N815" i="13" a="1"/>
  <c r="N815" i="13" s="1"/>
  <c r="N879" i="13" a="1"/>
  <c r="N879" i="13" s="1"/>
  <c r="N903" i="13" a="1"/>
  <c r="N903" i="13" s="1"/>
  <c r="N903" i="15" s="1"/>
  <c r="N967" i="13" a="1"/>
  <c r="N967" i="13" s="1"/>
  <c r="N1031" i="13" a="1"/>
  <c r="N1031" i="13" s="1"/>
  <c r="N1031" i="15" s="1"/>
  <c r="N1095" i="13" a="1"/>
  <c r="N1095" i="13" s="1"/>
  <c r="N1183" i="13" a="1"/>
  <c r="N1183" i="13" s="1"/>
  <c r="N1247" i="13" a="1"/>
  <c r="N1247" i="13" s="1"/>
  <c r="N1311" i="13" a="1"/>
  <c r="N1311" i="13" s="1"/>
  <c r="N1375" i="13" a="1"/>
  <c r="N1375" i="13" s="1"/>
  <c r="N1439" i="13" a="1"/>
  <c r="N1439" i="13" s="1"/>
  <c r="N1446" i="13" a="1"/>
  <c r="N1446" i="13" s="1"/>
  <c r="N1445" i="13" a="1"/>
  <c r="N1445" i="13" s="1"/>
  <c r="N1445" i="15" s="1"/>
  <c r="N1432" i="13" a="1"/>
  <c r="N1432" i="13" s="1"/>
  <c r="N1419" i="13" a="1"/>
  <c r="N1419" i="13" s="1"/>
  <c r="N1419" i="15" s="1"/>
  <c r="N702" i="13" a="1"/>
  <c r="N702" i="13" s="1"/>
  <c r="N702" i="15" s="1"/>
  <c r="N830" i="13" a="1"/>
  <c r="N830" i="13" s="1"/>
  <c r="N830" i="15" s="1"/>
  <c r="N958" i="13" a="1"/>
  <c r="N958" i="13" s="1"/>
  <c r="N958" i="15" s="1"/>
  <c r="N1086" i="13" a="1"/>
  <c r="N1086" i="13" s="1"/>
  <c r="N1086" i="15" s="1"/>
  <c r="N41" i="13" a="1"/>
  <c r="N41" i="13" s="1"/>
  <c r="N169" i="13" a="1"/>
  <c r="N169" i="13" s="1"/>
  <c r="N297" i="13" a="1"/>
  <c r="N297" i="13" s="1"/>
  <c r="N425" i="13" a="1"/>
  <c r="N425" i="13" s="1"/>
  <c r="N425" i="15" s="1"/>
  <c r="N553" i="13" a="1"/>
  <c r="N553" i="13" s="1"/>
  <c r="N681" i="13" a="1"/>
  <c r="N681" i="13" s="1"/>
  <c r="N68" i="13" a="1"/>
  <c r="N68" i="13" s="1"/>
  <c r="N68" i="15" s="1"/>
  <c r="N196" i="13" a="1"/>
  <c r="N196" i="13" s="1"/>
  <c r="N324" i="13" a="1"/>
  <c r="N324" i="13" s="1"/>
  <c r="N324" i="15" s="1"/>
  <c r="N452" i="13" a="1"/>
  <c r="N452" i="13" s="1"/>
  <c r="N580" i="13" a="1"/>
  <c r="N580" i="13" s="1"/>
  <c r="N708" i="13" a="1"/>
  <c r="N708" i="13" s="1"/>
  <c r="N708" i="15" s="1"/>
  <c r="N834" i="13" a="1"/>
  <c r="N834" i="13" s="1"/>
  <c r="N834" i="15" s="1"/>
  <c r="N962" i="13" a="1"/>
  <c r="N962" i="13" s="1"/>
  <c r="N1090" i="13" a="1"/>
  <c r="N1090" i="13" s="1"/>
  <c r="N1090" i="15" s="1"/>
  <c r="N1218" i="13" a="1"/>
  <c r="N1218" i="13" s="1"/>
  <c r="N1346" i="13" a="1"/>
  <c r="N1346" i="13" s="1"/>
  <c r="N1346" i="15" s="1"/>
  <c r="N1101" i="13" a="1"/>
  <c r="N1101" i="13" s="1"/>
  <c r="N1101" i="15" s="1"/>
  <c r="N1229" i="13" a="1"/>
  <c r="N1229" i="13" s="1"/>
  <c r="N1357" i="13" a="1"/>
  <c r="N1357" i="13" s="1"/>
  <c r="N1184" i="13" a="1"/>
  <c r="N1184" i="13" s="1"/>
  <c r="N1184" i="15" s="1"/>
  <c r="N1312" i="13" a="1"/>
  <c r="N1312" i="13" s="1"/>
  <c r="N1107" i="13" a="1"/>
  <c r="N1107" i="13" s="1"/>
  <c r="N1187" i="13" a="1"/>
  <c r="N1187" i="13" s="1"/>
  <c r="N1187" i="15" s="1"/>
  <c r="N1243" i="13" a="1"/>
  <c r="N1243" i="13" s="1"/>
  <c r="N1307" i="13" a="1"/>
  <c r="N1307" i="13" s="1"/>
  <c r="N1371" i="13" a="1"/>
  <c r="N1371" i="13" s="1"/>
  <c r="N1158" i="13" a="1"/>
  <c r="N1158" i="13" s="1"/>
  <c r="N1222" i="13" a="1"/>
  <c r="N1222" i="13" s="1"/>
  <c r="N1222" i="15" s="1"/>
  <c r="N1286" i="13" a="1"/>
  <c r="N1286" i="13" s="1"/>
  <c r="N1286" i="15" s="1"/>
  <c r="N1350" i="13" a="1"/>
  <c r="N1350" i="13" s="1"/>
  <c r="N1350" i="15" s="1"/>
  <c r="N1414" i="13" a="1"/>
  <c r="N1414" i="13" s="1"/>
  <c r="N825" i="13" a="1"/>
  <c r="N825" i="13" s="1"/>
  <c r="N889" i="13" a="1"/>
  <c r="N889" i="13" s="1"/>
  <c r="N889" i="15" s="1"/>
  <c r="N953" i="13" a="1"/>
  <c r="N953" i="13" s="1"/>
  <c r="N1017" i="13" a="1"/>
  <c r="N1017" i="13" s="1"/>
  <c r="N1081" i="13" a="1"/>
  <c r="N1081" i="13" s="1"/>
  <c r="N1145" i="13" a="1"/>
  <c r="N1145" i="13" s="1"/>
  <c r="N1209" i="13" a="1"/>
  <c r="N1209" i="13" s="1"/>
  <c r="N1273" i="13" a="1"/>
  <c r="N1273" i="13" s="1"/>
  <c r="N1337" i="13" a="1"/>
  <c r="N1337" i="13" s="1"/>
  <c r="N1401" i="13" a="1"/>
  <c r="N1401" i="13" s="1"/>
  <c r="N820" i="13" a="1"/>
  <c r="N820" i="13" s="1"/>
  <c r="N884" i="13" a="1"/>
  <c r="N884" i="13" s="1"/>
  <c r="N884" i="15" s="1"/>
  <c r="N948" i="13" a="1"/>
  <c r="N948" i="13" s="1"/>
  <c r="N1012" i="13" a="1"/>
  <c r="N1012" i="13" s="1"/>
  <c r="N1076" i="13" a="1"/>
  <c r="N1076" i="13" s="1"/>
  <c r="N1164" i="13" a="1"/>
  <c r="N1164" i="13" s="1"/>
  <c r="N1228" i="13" a="1"/>
  <c r="N1228" i="13" s="1"/>
  <c r="N1316" i="13" a="1"/>
  <c r="N1316" i="13" s="1"/>
  <c r="N1380" i="13" a="1"/>
  <c r="N1380" i="13" s="1"/>
  <c r="N1380" i="15" s="1"/>
  <c r="N1444" i="13" a="1"/>
  <c r="N1444" i="13" s="1"/>
  <c r="N1444" i="15" s="1"/>
  <c r="N839" i="13" a="1"/>
  <c r="N839" i="13" s="1"/>
  <c r="N927" i="13" a="1"/>
  <c r="N927" i="13" s="1"/>
  <c r="N991" i="13" a="1"/>
  <c r="N991" i="13" s="1"/>
  <c r="N991" i="15" s="1"/>
  <c r="N1055" i="13" a="1"/>
  <c r="N1055" i="13" s="1"/>
  <c r="N1119" i="13" a="1"/>
  <c r="N1119" i="13" s="1"/>
  <c r="N1143" i="13" a="1"/>
  <c r="N1143" i="13" s="1"/>
  <c r="N1207" i="13" a="1"/>
  <c r="N1207" i="13" s="1"/>
  <c r="N1207" i="15" s="1"/>
  <c r="N1271" i="13" a="1"/>
  <c r="N1271" i="13" s="1"/>
  <c r="N1271" i="15" s="1"/>
  <c r="N1335" i="13" a="1"/>
  <c r="N1335" i="13" s="1"/>
  <c r="N1399" i="13" a="1"/>
  <c r="N1399" i="13" s="1"/>
  <c r="N1399" i="15" s="1"/>
  <c r="N1453" i="13" a="1"/>
  <c r="N1453" i="13" s="1"/>
  <c r="N1453" i="15" s="1"/>
  <c r="N1443" i="13" a="1"/>
  <c r="N1443" i="13" s="1"/>
  <c r="N1458" i="13" a="1"/>
  <c r="N1458" i="13" s="1"/>
  <c r="K17" i="13" a="1"/>
  <c r="K17" i="13" s="1"/>
  <c r="K17" i="15" s="1"/>
  <c r="K337" i="13" a="1"/>
  <c r="K337" i="13" s="1"/>
  <c r="K649" i="13" a="1"/>
  <c r="K649" i="13" s="1"/>
  <c r="K106" i="13" a="1"/>
  <c r="K106" i="13" s="1"/>
  <c r="K394" i="13" a="1"/>
  <c r="K394" i="13" s="1"/>
  <c r="K394" i="15" s="1"/>
  <c r="K682" i="13" a="1"/>
  <c r="K682" i="13" s="1"/>
  <c r="K978" i="13" a="1"/>
  <c r="K978" i="13" s="1"/>
  <c r="K1258" i="13" a="1"/>
  <c r="K1258" i="13" s="1"/>
  <c r="K1258" i="15" s="1"/>
  <c r="K243" i="13" a="1"/>
  <c r="K243" i="13" s="1"/>
  <c r="K243" i="15" s="1"/>
  <c r="K531" i="13" a="1"/>
  <c r="K531" i="13" s="1"/>
  <c r="K819" i="13" a="1"/>
  <c r="K819" i="13" s="1"/>
  <c r="K1115" i="13" a="1"/>
  <c r="K1115" i="13" s="1"/>
  <c r="K1411" i="13" a="1"/>
  <c r="K1411" i="13" s="1"/>
  <c r="K492" i="13" a="1"/>
  <c r="K492" i="13" s="1"/>
  <c r="K63" i="13" a="1"/>
  <c r="K63" i="13" s="1"/>
  <c r="K127" i="13" a="1"/>
  <c r="K127" i="13" s="1"/>
  <c r="K127" i="15" s="1"/>
  <c r="K191" i="13" a="1"/>
  <c r="K191" i="13" s="1"/>
  <c r="K255" i="13" a="1"/>
  <c r="K255" i="13" s="1"/>
  <c r="K319" i="13" a="1"/>
  <c r="K319" i="13" s="1"/>
  <c r="K383" i="13" a="1"/>
  <c r="K383" i="13" s="1"/>
  <c r="K447" i="13" a="1"/>
  <c r="K447" i="13" s="1"/>
  <c r="K511" i="13" a="1"/>
  <c r="K511" i="13" s="1"/>
  <c r="K575" i="13" a="1"/>
  <c r="K575" i="13" s="1"/>
  <c r="K639" i="13" a="1"/>
  <c r="K639" i="13" s="1"/>
  <c r="K703" i="13" a="1"/>
  <c r="K703" i="13" s="1"/>
  <c r="K703" i="15" s="1"/>
  <c r="K767" i="13" a="1"/>
  <c r="K767" i="13" s="1"/>
  <c r="K831" i="13" a="1"/>
  <c r="K831" i="13" s="1"/>
  <c r="K895" i="13" a="1"/>
  <c r="K895" i="13" s="1"/>
  <c r="K959" i="13" a="1"/>
  <c r="K959" i="13" s="1"/>
  <c r="K1023" i="13" a="1"/>
  <c r="K1023" i="13" s="1"/>
  <c r="K1087" i="13" a="1"/>
  <c r="K1087" i="13" s="1"/>
  <c r="K1151" i="13" a="1"/>
  <c r="K1151" i="13" s="1"/>
  <c r="K1215" i="13" a="1"/>
  <c r="K1215" i="13" s="1"/>
  <c r="K56" i="13" a="1"/>
  <c r="K56" i="13" s="1"/>
  <c r="K120" i="13" a="1"/>
  <c r="K120" i="13" s="1"/>
  <c r="K184" i="13" a="1"/>
  <c r="K184" i="13" s="1"/>
  <c r="K248" i="13" a="1"/>
  <c r="K248" i="13" s="1"/>
  <c r="K312" i="13" a="1"/>
  <c r="K312" i="13" s="1"/>
  <c r="K376" i="13" a="1"/>
  <c r="K376" i="13" s="1"/>
  <c r="K440" i="13" a="1"/>
  <c r="K440" i="13" s="1"/>
  <c r="K504" i="13" a="1"/>
  <c r="K504" i="13" s="1"/>
  <c r="K568" i="13" a="1"/>
  <c r="K568" i="13" s="1"/>
  <c r="K632" i="13" a="1"/>
  <c r="K632" i="13" s="1"/>
  <c r="K696" i="13" a="1"/>
  <c r="K696" i="13" s="1"/>
  <c r="K760" i="13" a="1"/>
  <c r="K760" i="13" s="1"/>
  <c r="K824" i="13" a="1"/>
  <c r="K824" i="13" s="1"/>
  <c r="K888" i="13" a="1"/>
  <c r="K888" i="13" s="1"/>
  <c r="K952" i="13" a="1"/>
  <c r="K952" i="13" s="1"/>
  <c r="K1016" i="13" a="1"/>
  <c r="K1016" i="13" s="1"/>
  <c r="K1080" i="13" a="1"/>
  <c r="K1080" i="13" s="1"/>
  <c r="K1080" i="15" s="1"/>
  <c r="K1144" i="13" a="1"/>
  <c r="K1144" i="13" s="1"/>
  <c r="K1208" i="13" a="1"/>
  <c r="K1208" i="13" s="1"/>
  <c r="K1272" i="13" a="1"/>
  <c r="K1272" i="13" s="1"/>
  <c r="K1336" i="13" a="1"/>
  <c r="K1336" i="13" s="1"/>
  <c r="K1400" i="13" a="1"/>
  <c r="K1400" i="13" s="1"/>
  <c r="K321" i="13" a="1"/>
  <c r="K321" i="13" s="1"/>
  <c r="K849" i="13" a="1"/>
  <c r="K849" i="13" s="1"/>
  <c r="K913" i="13" a="1"/>
  <c r="K913" i="13" s="1"/>
  <c r="K1017" i="13" a="1"/>
  <c r="K1017" i="13" s="1"/>
  <c r="K1081" i="13" a="1"/>
  <c r="K1081" i="13" s="1"/>
  <c r="K1145" i="13" a="1"/>
  <c r="K1145" i="13" s="1"/>
  <c r="K1209" i="13" a="1"/>
  <c r="K1209" i="13" s="1"/>
  <c r="K1273" i="13" a="1"/>
  <c r="K1273" i="13" s="1"/>
  <c r="K1337" i="13" a="1"/>
  <c r="K1337" i="13" s="1"/>
  <c r="K1401" i="13" a="1"/>
  <c r="K1401" i="13" s="1"/>
  <c r="K1401" i="15" s="1"/>
  <c r="K113" i="13" a="1"/>
  <c r="K113" i="13" s="1"/>
  <c r="K74" i="13" a="1"/>
  <c r="K74" i="13" s="1"/>
  <c r="K618" i="13" a="1"/>
  <c r="K618" i="13" s="1"/>
  <c r="K1170" i="13" a="1"/>
  <c r="K1170" i="13" s="1"/>
  <c r="K1418" i="13" a="1"/>
  <c r="K1418" i="13" s="1"/>
  <c r="K267" i="13" a="1"/>
  <c r="K267" i="13" s="1"/>
  <c r="K843" i="13" a="1"/>
  <c r="K843" i="13" s="1"/>
  <c r="K1427" i="13" a="1"/>
  <c r="K1427" i="13" s="1"/>
  <c r="K1427" i="15" s="1"/>
  <c r="K121" i="13" a="1"/>
  <c r="K121" i="13" s="1"/>
  <c r="K425" i="13" a="1"/>
  <c r="K425" i="13" s="1"/>
  <c r="K753" i="13" a="1"/>
  <c r="K753" i="13" s="1"/>
  <c r="K162" i="13" a="1"/>
  <c r="K162" i="13" s="1"/>
  <c r="K458" i="13" a="1"/>
  <c r="K458" i="13" s="1"/>
  <c r="K746" i="13" a="1"/>
  <c r="K746" i="13" s="1"/>
  <c r="K1042" i="13" a="1"/>
  <c r="K1042" i="13" s="1"/>
  <c r="K1314" i="13" a="1"/>
  <c r="K1314" i="13" s="1"/>
  <c r="K163" i="13" a="1"/>
  <c r="K163" i="13" s="1"/>
  <c r="K467" i="13" a="1"/>
  <c r="K467" i="13" s="1"/>
  <c r="K739" i="13" a="1"/>
  <c r="K739" i="13" s="1"/>
  <c r="K1027" i="13" a="1"/>
  <c r="K1027" i="13" s="1"/>
  <c r="K1315" i="13" a="1"/>
  <c r="K1315" i="13" s="1"/>
  <c r="K52" i="13" a="1"/>
  <c r="K52" i="13" s="1"/>
  <c r="K260" i="13" a="1"/>
  <c r="K260" i="13" s="1"/>
  <c r="K324" i="13" a="1"/>
  <c r="K324" i="13" s="1"/>
  <c r="K324" i="15" s="1"/>
  <c r="K388" i="13" a="1"/>
  <c r="K388" i="13" s="1"/>
  <c r="K452" i="13" a="1"/>
  <c r="K452" i="13" s="1"/>
  <c r="K540" i="13" a="1"/>
  <c r="K540" i="13" s="1"/>
  <c r="K604" i="13" a="1"/>
  <c r="K604" i="13" s="1"/>
  <c r="K668" i="13" a="1"/>
  <c r="K668" i="13" s="1"/>
  <c r="K732" i="13" a="1"/>
  <c r="K732" i="13" s="1"/>
  <c r="K796" i="13" a="1"/>
  <c r="K796" i="13" s="1"/>
  <c r="K796" i="15" s="1"/>
  <c r="K860" i="13" a="1"/>
  <c r="K860" i="13" s="1"/>
  <c r="K860" i="15" s="1"/>
  <c r="K924" i="13" a="1"/>
  <c r="K924" i="13" s="1"/>
  <c r="K988" i="13" a="1"/>
  <c r="K988" i="13" s="1"/>
  <c r="K1052" i="13" a="1"/>
  <c r="K1052" i="13" s="1"/>
  <c r="K1116" i="13" a="1"/>
  <c r="K1116" i="13" s="1"/>
  <c r="K1180" i="13" a="1"/>
  <c r="K1180" i="13" s="1"/>
  <c r="K1180" i="15" s="1"/>
  <c r="K1244" i="13" a="1"/>
  <c r="K1244" i="13" s="1"/>
  <c r="K1308" i="13" a="1"/>
  <c r="K1308" i="13" s="1"/>
  <c r="K1372" i="13" a="1"/>
  <c r="K1372" i="13" s="1"/>
  <c r="K1372" i="15" s="1"/>
  <c r="K1436" i="13" a="1"/>
  <c r="K1436" i="13" s="1"/>
  <c r="K129" i="13" a="1"/>
  <c r="K129" i="13" s="1"/>
  <c r="K433" i="13" a="1"/>
  <c r="K433" i="13" s="1"/>
  <c r="K745" i="13" a="1"/>
  <c r="K745" i="13" s="1"/>
  <c r="K154" i="13" a="1"/>
  <c r="K154" i="13" s="1"/>
  <c r="K442" i="13" a="1"/>
  <c r="K442" i="13" s="1"/>
  <c r="K730" i="13" a="1"/>
  <c r="K730" i="13" s="1"/>
  <c r="K1018" i="13" a="1"/>
  <c r="K1018" i="13" s="1"/>
  <c r="K1018" i="15" s="1"/>
  <c r="K1298" i="13" a="1"/>
  <c r="K1298" i="13" s="1"/>
  <c r="K251" i="13" a="1"/>
  <c r="K251" i="13" s="1"/>
  <c r="K539" i="13" a="1"/>
  <c r="K539" i="13" s="1"/>
  <c r="K827" i="13" a="1"/>
  <c r="K827" i="13" s="1"/>
  <c r="K1107" i="13" a="1"/>
  <c r="K1107" i="13" s="1"/>
  <c r="K1395" i="13" a="1"/>
  <c r="K1395" i="13" s="1"/>
  <c r="K60" i="13" a="1"/>
  <c r="K60" i="13" s="1"/>
  <c r="K13" i="13" a="1"/>
  <c r="K13" i="13" s="1"/>
  <c r="K77" i="13" a="1"/>
  <c r="K77" i="13" s="1"/>
  <c r="K141" i="13" a="1"/>
  <c r="K141" i="13" s="1"/>
  <c r="K205" i="13" a="1"/>
  <c r="K205" i="13" s="1"/>
  <c r="K269" i="13" a="1"/>
  <c r="K269" i="13" s="1"/>
  <c r="K333" i="13" a="1"/>
  <c r="K333" i="13" s="1"/>
  <c r="K397" i="13" a="1"/>
  <c r="K397" i="13" s="1"/>
  <c r="K461" i="13" a="1"/>
  <c r="K461" i="13" s="1"/>
  <c r="K525" i="13" a="1"/>
  <c r="K525" i="13" s="1"/>
  <c r="K525" i="15" s="1"/>
  <c r="K589" i="13" a="1"/>
  <c r="K589" i="13" s="1"/>
  <c r="K653" i="13" a="1"/>
  <c r="K653" i="13" s="1"/>
  <c r="K717" i="13" a="1"/>
  <c r="K717" i="13" s="1"/>
  <c r="K781" i="13" a="1"/>
  <c r="K781" i="13" s="1"/>
  <c r="K845" i="13" a="1"/>
  <c r="K845" i="13" s="1"/>
  <c r="K909" i="13" a="1"/>
  <c r="K909" i="13" s="1"/>
  <c r="K909" i="15" s="1"/>
  <c r="K973" i="13" a="1"/>
  <c r="K973" i="13" s="1"/>
  <c r="K1037" i="13" a="1"/>
  <c r="K1037" i="13" s="1"/>
  <c r="K1037" i="15" s="1"/>
  <c r="K1101" i="13" a="1"/>
  <c r="K1101" i="13" s="1"/>
  <c r="K1165" i="13" a="1"/>
  <c r="K1165" i="13" s="1"/>
  <c r="K33" i="13" a="1"/>
  <c r="K33" i="13" s="1"/>
  <c r="K329" i="13" a="1"/>
  <c r="K329" i="13" s="1"/>
  <c r="K665" i="13" a="1"/>
  <c r="K665" i="13" s="1"/>
  <c r="K98" i="13" a="1"/>
  <c r="K98" i="13" s="1"/>
  <c r="K378" i="13" a="1"/>
  <c r="K378" i="13" s="1"/>
  <c r="K666" i="13" a="1"/>
  <c r="K666" i="13" s="1"/>
  <c r="K962" i="13" a="1"/>
  <c r="K962" i="13" s="1"/>
  <c r="K1250" i="13" a="1"/>
  <c r="K1250" i="13" s="1"/>
  <c r="K11" i="13" a="1"/>
  <c r="K11" i="13" s="1"/>
  <c r="K299" i="13" a="1"/>
  <c r="K299" i="13" s="1"/>
  <c r="K587" i="13" a="1"/>
  <c r="K587" i="13" s="1"/>
  <c r="K875" i="13" a="1"/>
  <c r="K875" i="13" s="1"/>
  <c r="K1163" i="13" a="1"/>
  <c r="K1163" i="13" s="1"/>
  <c r="K1443" i="13" a="1"/>
  <c r="K1443" i="13" s="1"/>
  <c r="K44" i="13" a="1"/>
  <c r="K44" i="13" s="1"/>
  <c r="K252" i="13" a="1"/>
  <c r="K252" i="13" s="1"/>
  <c r="K54" i="13" a="1"/>
  <c r="K54" i="13" s="1"/>
  <c r="K118" i="13" a="1"/>
  <c r="K118" i="13" s="1"/>
  <c r="K182" i="13" a="1"/>
  <c r="K182" i="13" s="1"/>
  <c r="K246" i="13" a="1"/>
  <c r="K246" i="13" s="1"/>
  <c r="K310" i="13" a="1"/>
  <c r="K310" i="13" s="1"/>
  <c r="K374" i="13" a="1"/>
  <c r="K374" i="13" s="1"/>
  <c r="K374" i="15" s="1"/>
  <c r="K438" i="13" a="1"/>
  <c r="K438" i="13" s="1"/>
  <c r="K502" i="13" a="1"/>
  <c r="K502" i="13" s="1"/>
  <c r="K566" i="13" a="1"/>
  <c r="K566" i="13" s="1"/>
  <c r="K630" i="13" a="1"/>
  <c r="K630" i="13" s="1"/>
  <c r="K694" i="13" a="1"/>
  <c r="K694" i="13" s="1"/>
  <c r="K758" i="13" a="1"/>
  <c r="K758" i="13" s="1"/>
  <c r="K822" i="13" a="1"/>
  <c r="K822" i="13" s="1"/>
  <c r="K886" i="13" a="1"/>
  <c r="K886" i="13" s="1"/>
  <c r="K950" i="13" a="1"/>
  <c r="K950" i="13" s="1"/>
  <c r="K1014" i="13" a="1"/>
  <c r="K1014" i="13" s="1"/>
  <c r="K1086" i="13" a="1"/>
  <c r="K1086" i="13" s="1"/>
  <c r="K1150" i="13" a="1"/>
  <c r="K1150" i="13" s="1"/>
  <c r="K1214" i="13" a="1"/>
  <c r="K1214" i="13" s="1"/>
  <c r="K1279" i="13" a="1"/>
  <c r="K1279" i="13" s="1"/>
  <c r="K1343" i="13" a="1"/>
  <c r="K1343" i="13" s="1"/>
  <c r="K1407" i="13" a="1"/>
  <c r="K1407" i="13" s="1"/>
  <c r="K57" i="13" a="1"/>
  <c r="K57" i="13" s="1"/>
  <c r="K369" i="13" a="1"/>
  <c r="K369" i="13" s="1"/>
  <c r="K697" i="13" a="1"/>
  <c r="K697" i="13" s="1"/>
  <c r="K138" i="13" a="1"/>
  <c r="K138" i="13" s="1"/>
  <c r="K434" i="13" a="1"/>
  <c r="K434" i="13" s="1"/>
  <c r="K722" i="13" a="1"/>
  <c r="K722" i="13" s="1"/>
  <c r="K1010" i="13" a="1"/>
  <c r="K1010" i="13" s="1"/>
  <c r="K283" i="13" a="1"/>
  <c r="K283" i="13" s="1"/>
  <c r="K283" i="15" s="1"/>
  <c r="K571" i="13" a="1"/>
  <c r="K571" i="13" s="1"/>
  <c r="K859" i="13" a="1"/>
  <c r="K859" i="13" s="1"/>
  <c r="K1155" i="13" a="1"/>
  <c r="K1155" i="13" s="1"/>
  <c r="K1451" i="13" a="1"/>
  <c r="K1451" i="13" s="1"/>
  <c r="K7" i="13" a="1"/>
  <c r="K7" i="13" s="1"/>
  <c r="K71" i="13" a="1"/>
  <c r="K71" i="13" s="1"/>
  <c r="K135" i="13" a="1"/>
  <c r="K135" i="13" s="1"/>
  <c r="K199" i="13" a="1"/>
  <c r="K199" i="13" s="1"/>
  <c r="K263" i="13" a="1"/>
  <c r="K263" i="13" s="1"/>
  <c r="K327" i="13" a="1"/>
  <c r="K327" i="13" s="1"/>
  <c r="K391" i="13" a="1"/>
  <c r="K391" i="13" s="1"/>
  <c r="K455" i="13" a="1"/>
  <c r="K455" i="13" s="1"/>
  <c r="K519" i="13" a="1"/>
  <c r="K519" i="13" s="1"/>
  <c r="K583" i="13" a="1"/>
  <c r="K583" i="13" s="1"/>
  <c r="K647" i="13" a="1"/>
  <c r="K647" i="13" s="1"/>
  <c r="K711" i="13" a="1"/>
  <c r="K711" i="13" s="1"/>
  <c r="K711" i="15" s="1"/>
  <c r="K775" i="13" a="1"/>
  <c r="K775" i="13" s="1"/>
  <c r="K839" i="13" a="1"/>
  <c r="K839" i="13" s="1"/>
  <c r="K903" i="13" a="1"/>
  <c r="K903" i="13" s="1"/>
  <c r="K967" i="13" a="1"/>
  <c r="K967" i="13" s="1"/>
  <c r="K1031" i="13" a="1"/>
  <c r="K1031" i="13" s="1"/>
  <c r="K1095" i="13" a="1"/>
  <c r="K1095" i="13" s="1"/>
  <c r="K1159" i="13" a="1"/>
  <c r="K1159" i="13" s="1"/>
  <c r="K1223" i="13" a="1"/>
  <c r="K1223" i="13" s="1"/>
  <c r="K1223" i="15" s="1"/>
  <c r="K64" i="13" a="1"/>
  <c r="K64" i="13" s="1"/>
  <c r="K128" i="13" a="1"/>
  <c r="K128" i="13" s="1"/>
  <c r="K192" i="13" a="1"/>
  <c r="K192" i="13" s="1"/>
  <c r="K256" i="13" a="1"/>
  <c r="K256" i="13" s="1"/>
  <c r="K320" i="13" a="1"/>
  <c r="K320" i="13" s="1"/>
  <c r="K384" i="13" a="1"/>
  <c r="K384" i="13" s="1"/>
  <c r="K448" i="13" a="1"/>
  <c r="K448" i="13" s="1"/>
  <c r="K448" i="15" s="1"/>
  <c r="K512" i="13" a="1"/>
  <c r="K512" i="13" s="1"/>
  <c r="K576" i="13" a="1"/>
  <c r="K576" i="13" s="1"/>
  <c r="K640" i="13" a="1"/>
  <c r="K640" i="13" s="1"/>
  <c r="K704" i="13" a="1"/>
  <c r="K704" i="13" s="1"/>
  <c r="K768" i="13" a="1"/>
  <c r="K768" i="13" s="1"/>
  <c r="K832" i="13" a="1"/>
  <c r="K832" i="13" s="1"/>
  <c r="K896" i="13" a="1"/>
  <c r="K896" i="13" s="1"/>
  <c r="K960" i="13" a="1"/>
  <c r="K960" i="13" s="1"/>
  <c r="K1024" i="13" a="1"/>
  <c r="K1024" i="13" s="1"/>
  <c r="K1024" i="15" s="1"/>
  <c r="K1088" i="13" a="1"/>
  <c r="K1088" i="13" s="1"/>
  <c r="K1152" i="13" a="1"/>
  <c r="K1152" i="13" s="1"/>
  <c r="K1216" i="13" a="1"/>
  <c r="K1216" i="13" s="1"/>
  <c r="K1280" i="13" a="1"/>
  <c r="K1280" i="13" s="1"/>
  <c r="K1344" i="13" a="1"/>
  <c r="K1344" i="13" s="1"/>
  <c r="K1408" i="13" a="1"/>
  <c r="K1408" i="13" s="1"/>
  <c r="K393" i="13" a="1"/>
  <c r="K393" i="13" s="1"/>
  <c r="K393" i="15" s="1"/>
  <c r="K857" i="13" a="1"/>
  <c r="K857" i="13" s="1"/>
  <c r="K921" i="13" a="1"/>
  <c r="K921" i="13" s="1"/>
  <c r="K1025" i="13" a="1"/>
  <c r="K1025" i="13" s="1"/>
  <c r="K1089" i="13" a="1"/>
  <c r="K1089" i="13" s="1"/>
  <c r="K1153" i="13" a="1"/>
  <c r="K1153" i="13" s="1"/>
  <c r="K1217" i="13" a="1"/>
  <c r="K1217" i="13" s="1"/>
  <c r="K1281" i="13" a="1"/>
  <c r="K1281" i="13" s="1"/>
  <c r="K1345" i="13" a="1"/>
  <c r="K1345" i="13" s="1"/>
  <c r="K1409" i="13" a="1"/>
  <c r="K1409" i="13" s="1"/>
  <c r="K177" i="13" a="1"/>
  <c r="K177" i="13" s="1"/>
  <c r="K146" i="13" a="1"/>
  <c r="K146" i="13" s="1"/>
  <c r="K690" i="13" a="1"/>
  <c r="K690" i="13" s="1"/>
  <c r="K1290" i="13" a="1"/>
  <c r="K1290" i="13" s="1"/>
  <c r="K1426" i="13" a="1"/>
  <c r="K1426" i="13" s="1"/>
  <c r="K339" i="13" a="1"/>
  <c r="K339" i="13" s="1"/>
  <c r="K915" i="13" a="1"/>
  <c r="K915" i="13" s="1"/>
  <c r="K915" i="15" s="1"/>
  <c r="K153" i="13" a="1"/>
  <c r="K153" i="13" s="1"/>
  <c r="K153" i="15" s="1"/>
  <c r="K465" i="13" a="1"/>
  <c r="K465" i="13" s="1"/>
  <c r="K785" i="13" a="1"/>
  <c r="K785" i="13" s="1"/>
  <c r="K202" i="13" a="1"/>
  <c r="K202" i="13" s="1"/>
  <c r="K490" i="13" a="1"/>
  <c r="K490" i="13" s="1"/>
  <c r="K778" i="13" a="1"/>
  <c r="K778" i="13" s="1"/>
  <c r="K1074" i="13" a="1"/>
  <c r="K1074" i="13" s="1"/>
  <c r="K1330" i="13" a="1"/>
  <c r="K1330" i="13" s="1"/>
  <c r="K1330" i="15" s="1"/>
  <c r="K203" i="13" a="1"/>
  <c r="K203" i="13" s="1"/>
  <c r="K499" i="13" a="1"/>
  <c r="K499" i="13" s="1"/>
  <c r="K779" i="13" a="1"/>
  <c r="K779" i="13" s="1"/>
  <c r="K1067" i="13" a="1"/>
  <c r="K1067" i="13" s="1"/>
  <c r="K1347" i="13" a="1"/>
  <c r="K1347" i="13" s="1"/>
  <c r="K1347" i="15" s="1"/>
  <c r="K84" i="13" a="1"/>
  <c r="K84" i="13" s="1"/>
  <c r="K268" i="13" a="1"/>
  <c r="K268" i="13" s="1"/>
  <c r="K332" i="13" a="1"/>
  <c r="K332" i="13" s="1"/>
  <c r="K396" i="13" a="1"/>
  <c r="K396" i="13" s="1"/>
  <c r="K460" i="13" a="1"/>
  <c r="K460" i="13" s="1"/>
  <c r="K548" i="13" a="1"/>
  <c r="K548" i="13" s="1"/>
  <c r="K612" i="13" a="1"/>
  <c r="K612" i="13" s="1"/>
  <c r="K676" i="13" a="1"/>
  <c r="K676" i="13" s="1"/>
  <c r="K740" i="13" a="1"/>
  <c r="K740" i="13" s="1"/>
  <c r="K804" i="13" a="1"/>
  <c r="K804" i="13" s="1"/>
  <c r="K868" i="13" a="1"/>
  <c r="K868" i="13" s="1"/>
  <c r="K932" i="13" a="1"/>
  <c r="K932" i="13" s="1"/>
  <c r="K932" i="15" s="1"/>
  <c r="K996" i="13" a="1"/>
  <c r="K996" i="13" s="1"/>
  <c r="K1060" i="13" a="1"/>
  <c r="K1060" i="13" s="1"/>
  <c r="K1124" i="13" a="1"/>
  <c r="K1124" i="13" s="1"/>
  <c r="K1188" i="13" a="1"/>
  <c r="K1188" i="13" s="1"/>
  <c r="K1252" i="13" a="1"/>
  <c r="K1252" i="13" s="1"/>
  <c r="K1316" i="13" a="1"/>
  <c r="K1316" i="13" s="1"/>
  <c r="K1380" i="13" a="1"/>
  <c r="K1380" i="13" s="1"/>
  <c r="K1444" i="13" a="1"/>
  <c r="K1444" i="13" s="1"/>
  <c r="K169" i="13" a="1"/>
  <c r="K169" i="13" s="1"/>
  <c r="K169" i="15" s="1"/>
  <c r="K481" i="13" a="1"/>
  <c r="K481" i="13" s="1"/>
  <c r="K793" i="13" a="1"/>
  <c r="K793" i="13" s="1"/>
  <c r="K186" i="13" a="1"/>
  <c r="K186" i="13" s="1"/>
  <c r="K474" i="13" a="1"/>
  <c r="K474" i="13" s="1"/>
  <c r="K770" i="13" a="1"/>
  <c r="K770" i="13" s="1"/>
  <c r="K1058" i="13" a="1"/>
  <c r="K1058" i="13" s="1"/>
  <c r="K275" i="13" a="1"/>
  <c r="K275" i="13" s="1"/>
  <c r="K275" i="15" s="1"/>
  <c r="K579" i="13" a="1"/>
  <c r="K579" i="13" s="1"/>
  <c r="K867" i="13" a="1"/>
  <c r="K867" i="13" s="1"/>
  <c r="K1147" i="13" a="1"/>
  <c r="K1147" i="13" s="1"/>
  <c r="K1435" i="13" a="1"/>
  <c r="K1435" i="13" s="1"/>
  <c r="K100" i="13" a="1"/>
  <c r="K100" i="13" s="1"/>
  <c r="K21" i="13" a="1"/>
  <c r="K21" i="13" s="1"/>
  <c r="K85" i="13" a="1"/>
  <c r="K85" i="13" s="1"/>
  <c r="K149" i="13" a="1"/>
  <c r="K149" i="13" s="1"/>
  <c r="K213" i="13" a="1"/>
  <c r="K213" i="13" s="1"/>
  <c r="K277" i="13" a="1"/>
  <c r="K277" i="13" s="1"/>
  <c r="K341" i="13" a="1"/>
  <c r="K341" i="13" s="1"/>
  <c r="K405" i="13" a="1"/>
  <c r="K405" i="13" s="1"/>
  <c r="K469" i="13" a="1"/>
  <c r="K469" i="13" s="1"/>
  <c r="K533" i="13" a="1"/>
  <c r="K533" i="13" s="1"/>
  <c r="K597" i="13" a="1"/>
  <c r="K597" i="13" s="1"/>
  <c r="K661" i="13" a="1"/>
  <c r="K661" i="13" s="1"/>
  <c r="K661" i="15" s="1"/>
  <c r="K725" i="13" a="1"/>
  <c r="K725" i="13" s="1"/>
  <c r="K789" i="13" a="1"/>
  <c r="K789" i="13" s="1"/>
  <c r="K853" i="13" a="1"/>
  <c r="K853" i="13" s="1"/>
  <c r="K917" i="13" a="1"/>
  <c r="K917" i="13" s="1"/>
  <c r="K981" i="13" a="1"/>
  <c r="K981" i="13" s="1"/>
  <c r="K1045" i="13" a="1"/>
  <c r="K1045" i="13" s="1"/>
  <c r="K1109" i="13" a="1"/>
  <c r="K1109" i="13" s="1"/>
  <c r="K1109" i="15" s="1"/>
  <c r="K1173" i="13" a="1"/>
  <c r="K1173" i="13" s="1"/>
  <c r="K1173" i="15" s="1"/>
  <c r="K65" i="13" a="1"/>
  <c r="K65" i="13" s="1"/>
  <c r="K377" i="13" a="1"/>
  <c r="K377" i="13" s="1"/>
  <c r="K713" i="13" a="1"/>
  <c r="K713" i="13" s="1"/>
  <c r="K130" i="13" a="1"/>
  <c r="K130" i="13" s="1"/>
  <c r="K410" i="13" a="1"/>
  <c r="K410" i="13" s="1"/>
  <c r="K706" i="13" a="1"/>
  <c r="K706" i="13" s="1"/>
  <c r="K994" i="13" a="1"/>
  <c r="K994" i="13" s="1"/>
  <c r="K994" i="15" s="1"/>
  <c r="K1274" i="13" a="1"/>
  <c r="K1274" i="13" s="1"/>
  <c r="K43" i="13" a="1"/>
  <c r="K43" i="13" s="1"/>
  <c r="K331" i="13" a="1"/>
  <c r="K331" i="13" s="1"/>
  <c r="K619" i="13" a="1"/>
  <c r="K619" i="13" s="1"/>
  <c r="K907" i="13" a="1"/>
  <c r="K907" i="13" s="1"/>
  <c r="K1187" i="13" a="1"/>
  <c r="K1187" i="13" s="1"/>
  <c r="K76" i="13" a="1"/>
  <c r="K76" i="13" s="1"/>
  <c r="K524" i="13" a="1"/>
  <c r="K524" i="13" s="1"/>
  <c r="K62" i="13" a="1"/>
  <c r="K62" i="13" s="1"/>
  <c r="K126" i="13" a="1"/>
  <c r="K126" i="13" s="1"/>
  <c r="K190" i="13" a="1"/>
  <c r="K190" i="13" s="1"/>
  <c r="K254" i="13" a="1"/>
  <c r="K254" i="13" s="1"/>
  <c r="K318" i="13" a="1"/>
  <c r="K318" i="13" s="1"/>
  <c r="K382" i="13" a="1"/>
  <c r="K382" i="13" s="1"/>
  <c r="K446" i="13" a="1"/>
  <c r="K446" i="13" s="1"/>
  <c r="K510" i="13" a="1"/>
  <c r="K510" i="13" s="1"/>
  <c r="K510" i="15" s="1"/>
  <c r="K574" i="13" a="1"/>
  <c r="K574" i="13" s="1"/>
  <c r="K574" i="15" s="1"/>
  <c r="K638" i="13" a="1"/>
  <c r="K638" i="13" s="1"/>
  <c r="K638" i="15" s="1"/>
  <c r="K702" i="13" a="1"/>
  <c r="K702" i="13" s="1"/>
  <c r="K766" i="13" a="1"/>
  <c r="K766" i="13" s="1"/>
  <c r="K830" i="13" a="1"/>
  <c r="K830" i="13" s="1"/>
  <c r="K894" i="13" a="1"/>
  <c r="K894" i="13" s="1"/>
  <c r="K894" i="15" s="1"/>
  <c r="K958" i="13" a="1"/>
  <c r="K958" i="13" s="1"/>
  <c r="K1022" i="13" a="1"/>
  <c r="K1022" i="13" s="1"/>
  <c r="K1094" i="13" a="1"/>
  <c r="K1094" i="13" s="1"/>
  <c r="K1158" i="13" a="1"/>
  <c r="K1158" i="13" s="1"/>
  <c r="K1158" i="15" s="1"/>
  <c r="K1222" i="13" a="1"/>
  <c r="K1222" i="13" s="1"/>
  <c r="K1287" i="13" a="1"/>
  <c r="K1287" i="13" s="1"/>
  <c r="K1351" i="13" a="1"/>
  <c r="K1351" i="13" s="1"/>
  <c r="K1415" i="13" a="1"/>
  <c r="K1415" i="13" s="1"/>
  <c r="K105" i="13" a="1"/>
  <c r="K105" i="13" s="1"/>
  <c r="K409" i="13" a="1"/>
  <c r="K409" i="13" s="1"/>
  <c r="K729" i="13" a="1"/>
  <c r="K729" i="13" s="1"/>
  <c r="K729" i="15" s="1"/>
  <c r="K178" i="13" a="1"/>
  <c r="K178" i="13" s="1"/>
  <c r="K466" i="13" a="1"/>
  <c r="K466" i="13" s="1"/>
  <c r="K754" i="13" a="1"/>
  <c r="K754" i="13" s="1"/>
  <c r="K1050" i="13" a="1"/>
  <c r="K1050" i="13" s="1"/>
  <c r="K27" i="13" a="1"/>
  <c r="K27" i="13" s="1"/>
  <c r="K307" i="13" a="1"/>
  <c r="K307" i="13" s="1"/>
  <c r="K603" i="13" a="1"/>
  <c r="K603" i="13" s="1"/>
  <c r="K891" i="13" a="1"/>
  <c r="K891" i="13" s="1"/>
  <c r="K1195" i="13" a="1"/>
  <c r="K1195" i="13" s="1"/>
  <c r="K4" i="13" a="1"/>
  <c r="K4" i="13" s="1"/>
  <c r="K15" i="13" a="1"/>
  <c r="K15" i="13" s="1"/>
  <c r="K79" i="13" a="1"/>
  <c r="K79" i="13" s="1"/>
  <c r="K143" i="13" a="1"/>
  <c r="K143" i="13" s="1"/>
  <c r="K207" i="13" a="1"/>
  <c r="K207" i="13" s="1"/>
  <c r="K271" i="13" a="1"/>
  <c r="K271" i="13" s="1"/>
  <c r="K271" i="15" s="1"/>
  <c r="K335" i="13" a="1"/>
  <c r="K335" i="13" s="1"/>
  <c r="K399" i="13" a="1"/>
  <c r="K399" i="13" s="1"/>
  <c r="K463" i="13" a="1"/>
  <c r="K463" i="13" s="1"/>
  <c r="K527" i="13" a="1"/>
  <c r="K527" i="13" s="1"/>
  <c r="K591" i="13" a="1"/>
  <c r="K591" i="13" s="1"/>
  <c r="K655" i="13" a="1"/>
  <c r="K655" i="13" s="1"/>
  <c r="K719" i="13" a="1"/>
  <c r="K719" i="13" s="1"/>
  <c r="K719" i="15" s="1"/>
  <c r="K783" i="13" a="1"/>
  <c r="K783" i="13" s="1"/>
  <c r="K847" i="13" a="1"/>
  <c r="K847" i="13" s="1"/>
  <c r="K911" i="13" a="1"/>
  <c r="K911" i="13" s="1"/>
  <c r="K975" i="13" a="1"/>
  <c r="K975" i="13" s="1"/>
  <c r="K1039" i="13" a="1"/>
  <c r="K1039" i="13" s="1"/>
  <c r="K1103" i="13" a="1"/>
  <c r="K1103" i="13" s="1"/>
  <c r="K1167" i="13" a="1"/>
  <c r="K1167" i="13" s="1"/>
  <c r="K8" i="13" a="1"/>
  <c r="K8" i="13" s="1"/>
  <c r="K72" i="13" a="1"/>
  <c r="K72" i="13" s="1"/>
  <c r="K136" i="13" a="1"/>
  <c r="K136" i="13" s="1"/>
  <c r="K136" i="15" s="1"/>
  <c r="K200" i="13" a="1"/>
  <c r="K200" i="13" s="1"/>
  <c r="K264" i="13" a="1"/>
  <c r="K264" i="13" s="1"/>
  <c r="K328" i="13" a="1"/>
  <c r="K328" i="13" s="1"/>
  <c r="K392" i="13" a="1"/>
  <c r="K392" i="13" s="1"/>
  <c r="K456" i="13" a="1"/>
  <c r="K456" i="13" s="1"/>
  <c r="K520" i="13" a="1"/>
  <c r="K520" i="13" s="1"/>
  <c r="K584" i="13" a="1"/>
  <c r="K584" i="13" s="1"/>
  <c r="K648" i="13" a="1"/>
  <c r="K648" i="13" s="1"/>
  <c r="K648" i="15" s="1"/>
  <c r="K712" i="13" a="1"/>
  <c r="K712" i="13" s="1"/>
  <c r="K712" i="15" s="1"/>
  <c r="K776" i="13" a="1"/>
  <c r="K776" i="13" s="1"/>
  <c r="K840" i="13" a="1"/>
  <c r="K840" i="13" s="1"/>
  <c r="K904" i="13" a="1"/>
  <c r="K904" i="13" s="1"/>
  <c r="K968" i="13" a="1"/>
  <c r="K968" i="13" s="1"/>
  <c r="K968" i="15" s="1"/>
  <c r="K1032" i="13" a="1"/>
  <c r="K1032" i="13" s="1"/>
  <c r="K1096" i="13" a="1"/>
  <c r="K1096" i="13" s="1"/>
  <c r="K1096" i="15" s="1"/>
  <c r="K1160" i="13" a="1"/>
  <c r="K1160" i="13" s="1"/>
  <c r="K1160" i="15" s="1"/>
  <c r="K1224" i="13" a="1"/>
  <c r="K1224" i="13" s="1"/>
  <c r="K1288" i="13" a="1"/>
  <c r="K1288" i="13" s="1"/>
  <c r="K1352" i="13" a="1"/>
  <c r="K1352" i="13" s="1"/>
  <c r="K1416" i="13" a="1"/>
  <c r="K1416" i="13" s="1"/>
  <c r="K473" i="13" a="1"/>
  <c r="K473" i="13" s="1"/>
  <c r="K865" i="13" a="1"/>
  <c r="K865" i="13" s="1"/>
  <c r="K929" i="13" a="1"/>
  <c r="K929" i="13" s="1"/>
  <c r="K1033" i="13" a="1"/>
  <c r="K1033" i="13" s="1"/>
  <c r="K1097" i="13" a="1"/>
  <c r="K1097" i="13" s="1"/>
  <c r="K1161" i="13" a="1"/>
  <c r="K1161" i="13" s="1"/>
  <c r="K1225" i="13" a="1"/>
  <c r="K1225" i="13" s="1"/>
  <c r="K1289" i="13" a="1"/>
  <c r="K1289" i="13" s="1"/>
  <c r="K1353" i="13" a="1"/>
  <c r="K1353" i="13" s="1"/>
  <c r="K1417" i="13" a="1"/>
  <c r="K1417" i="13" s="1"/>
  <c r="K361" i="13" a="1"/>
  <c r="K361" i="13" s="1"/>
  <c r="K218" i="13" a="1"/>
  <c r="K218" i="13" s="1"/>
  <c r="K218" i="15" s="1"/>
  <c r="K762" i="13" a="1"/>
  <c r="K762" i="13" s="1"/>
  <c r="K1338" i="13" a="1"/>
  <c r="K1338" i="13" s="1"/>
  <c r="K1434" i="13" a="1"/>
  <c r="K1434" i="13" s="1"/>
  <c r="K411" i="13" a="1"/>
  <c r="K411" i="13" s="1"/>
  <c r="K987" i="13" a="1"/>
  <c r="K987" i="13" s="1"/>
  <c r="K201" i="13" a="1"/>
  <c r="K201" i="13" s="1"/>
  <c r="K505" i="13" a="1"/>
  <c r="K505" i="13" s="1"/>
  <c r="K809" i="13" a="1"/>
  <c r="K809" i="13" s="1"/>
  <c r="K809" i="15" s="1"/>
  <c r="K242" i="13" a="1"/>
  <c r="K242" i="13" s="1"/>
  <c r="K530" i="13" a="1"/>
  <c r="K530" i="13" s="1"/>
  <c r="K818" i="13" a="1"/>
  <c r="K818" i="13" s="1"/>
  <c r="K1114" i="13" a="1"/>
  <c r="K1114" i="13" s="1"/>
  <c r="K1354" i="13" a="1"/>
  <c r="K1354" i="13" s="1"/>
  <c r="K235" i="13" a="1"/>
  <c r="K235" i="13" s="1"/>
  <c r="K523" i="13" a="1"/>
  <c r="K523" i="13" s="1"/>
  <c r="K811" i="13" a="1"/>
  <c r="K811" i="13" s="1"/>
  <c r="K811" i="15" s="1"/>
  <c r="K1099" i="13" a="1"/>
  <c r="K1099" i="13" s="1"/>
  <c r="K1387" i="13" a="1"/>
  <c r="K1387" i="13" s="1"/>
  <c r="K108" i="13" a="1"/>
  <c r="K108" i="13" s="1"/>
  <c r="K276" i="13" a="1"/>
  <c r="K276" i="13" s="1"/>
  <c r="K340" i="13" a="1"/>
  <c r="K340" i="13" s="1"/>
  <c r="K404" i="13" a="1"/>
  <c r="K404" i="13" s="1"/>
  <c r="K468" i="13" a="1"/>
  <c r="K468" i="13" s="1"/>
  <c r="K556" i="13" a="1"/>
  <c r="K556" i="13" s="1"/>
  <c r="K556" i="15" s="1"/>
  <c r="K620" i="13" a="1"/>
  <c r="K620" i="13" s="1"/>
  <c r="K684" i="13" a="1"/>
  <c r="K684" i="13" s="1"/>
  <c r="K748" i="13" a="1"/>
  <c r="K748" i="13" s="1"/>
  <c r="K812" i="13" a="1"/>
  <c r="K812" i="13" s="1"/>
  <c r="K876" i="13" a="1"/>
  <c r="K876" i="13" s="1"/>
  <c r="K940" i="13" a="1"/>
  <c r="K940" i="13" s="1"/>
  <c r="K1004" i="13" a="1"/>
  <c r="K1004" i="13" s="1"/>
  <c r="K1004" i="15" s="1"/>
  <c r="K1068" i="13" a="1"/>
  <c r="K1068" i="13" s="1"/>
  <c r="K1068" i="15" s="1"/>
  <c r="K1132" i="13" a="1"/>
  <c r="K1132" i="13" s="1"/>
  <c r="K1196" i="13" a="1"/>
  <c r="K1196" i="13" s="1"/>
  <c r="K1260" i="13" a="1"/>
  <c r="K1260" i="13" s="1"/>
  <c r="K1324" i="13" a="1"/>
  <c r="K1324" i="13" s="1"/>
  <c r="K1388" i="13" a="1"/>
  <c r="K1388" i="13" s="1"/>
  <c r="K1452" i="13" a="1"/>
  <c r="K1452" i="13" s="1"/>
  <c r="K1452" i="15" s="1"/>
  <c r="K209" i="13" a="1"/>
  <c r="K209" i="13" s="1"/>
  <c r="K209" i="15" s="1"/>
  <c r="K521" i="13" a="1"/>
  <c r="K521" i="13" s="1"/>
  <c r="K825" i="13" a="1"/>
  <c r="K825" i="13" s="1"/>
  <c r="K226" i="13" a="1"/>
  <c r="K226" i="13" s="1"/>
  <c r="K514" i="13" a="1"/>
  <c r="K514" i="13" s="1"/>
  <c r="K802" i="13" a="1"/>
  <c r="K802" i="13" s="1"/>
  <c r="K1090" i="13" a="1"/>
  <c r="K1090" i="13" s="1"/>
  <c r="K35" i="13" a="1"/>
  <c r="K35" i="13" s="1"/>
  <c r="K315" i="13" a="1"/>
  <c r="K315" i="13" s="1"/>
  <c r="K611" i="13" a="1"/>
  <c r="K611" i="13" s="1"/>
  <c r="K899" i="13" a="1"/>
  <c r="K899" i="13" s="1"/>
  <c r="K1179" i="13" a="1"/>
  <c r="K1179" i="13" s="1"/>
  <c r="K132" i="13" a="1"/>
  <c r="K132" i="13" s="1"/>
  <c r="K29" i="13" a="1"/>
  <c r="K29" i="13" s="1"/>
  <c r="K93" i="13" a="1"/>
  <c r="K93" i="13" s="1"/>
  <c r="K157" i="13" a="1"/>
  <c r="K157" i="13" s="1"/>
  <c r="K157" i="15" s="1"/>
  <c r="K221" i="13" a="1"/>
  <c r="K221" i="13" s="1"/>
  <c r="K221" i="15" s="1"/>
  <c r="K285" i="13" a="1"/>
  <c r="K285" i="13" s="1"/>
  <c r="K349" i="13" a="1"/>
  <c r="K349" i="13" s="1"/>
  <c r="K413" i="13" a="1"/>
  <c r="K413" i="13" s="1"/>
  <c r="K477" i="13" a="1"/>
  <c r="K477" i="13" s="1"/>
  <c r="K541" i="13" a="1"/>
  <c r="K541" i="13" s="1"/>
  <c r="K605" i="13" a="1"/>
  <c r="K605" i="13" s="1"/>
  <c r="K669" i="13" a="1"/>
  <c r="K669" i="13" s="1"/>
  <c r="K669" i="15" s="1"/>
  <c r="K733" i="13" a="1"/>
  <c r="K733" i="13" s="1"/>
  <c r="K797" i="13" a="1"/>
  <c r="K797" i="13" s="1"/>
  <c r="K797" i="15" s="1"/>
  <c r="K861" i="13" a="1"/>
  <c r="K861" i="13" s="1"/>
  <c r="K925" i="13" a="1"/>
  <c r="K925" i="13" s="1"/>
  <c r="K989" i="13" a="1"/>
  <c r="K989" i="13" s="1"/>
  <c r="K1053" i="13" a="1"/>
  <c r="K1053" i="13" s="1"/>
  <c r="K1117" i="13" a="1"/>
  <c r="K1117" i="13" s="1"/>
  <c r="K1181" i="13" a="1"/>
  <c r="K1181" i="13" s="1"/>
  <c r="K97" i="13" a="1"/>
  <c r="K97" i="13" s="1"/>
  <c r="K417" i="13" a="1"/>
  <c r="K417" i="13" s="1"/>
  <c r="K417" i="15" s="1"/>
  <c r="K737" i="13" a="1"/>
  <c r="K737" i="13" s="1"/>
  <c r="K170" i="13" a="1"/>
  <c r="K170" i="13" s="1"/>
  <c r="K450" i="13" a="1"/>
  <c r="K450" i="13" s="1"/>
  <c r="K738" i="13" a="1"/>
  <c r="K738" i="13" s="1"/>
  <c r="K738" i="15" s="1"/>
  <c r="K1026" i="13" a="1"/>
  <c r="K1026" i="13" s="1"/>
  <c r="K1306" i="13" a="1"/>
  <c r="K1306" i="13" s="1"/>
  <c r="K83" i="13" a="1"/>
  <c r="K83" i="13" s="1"/>
  <c r="K83" i="15" s="1"/>
  <c r="K371" i="13" a="1"/>
  <c r="K371" i="13" s="1"/>
  <c r="K371" i="15" s="1"/>
  <c r="K659" i="13" a="1"/>
  <c r="K659" i="13" s="1"/>
  <c r="K947" i="13" a="1"/>
  <c r="K947" i="13" s="1"/>
  <c r="K1227" i="13" a="1"/>
  <c r="K1227" i="13" s="1"/>
  <c r="K116" i="13" a="1"/>
  <c r="K116" i="13" s="1"/>
  <c r="K6" i="13" a="1"/>
  <c r="K6" i="13" s="1"/>
  <c r="K6" i="15" s="1"/>
  <c r="K70" i="13" a="1"/>
  <c r="K70" i="13" s="1"/>
  <c r="K134" i="13" a="1"/>
  <c r="K134" i="13" s="1"/>
  <c r="K198" i="13" a="1"/>
  <c r="K198" i="13" s="1"/>
  <c r="K262" i="13" a="1"/>
  <c r="K262" i="13" s="1"/>
  <c r="K326" i="13" a="1"/>
  <c r="K326" i="13" s="1"/>
  <c r="K390" i="13" a="1"/>
  <c r="K390" i="13" s="1"/>
  <c r="K454" i="13" a="1"/>
  <c r="K454" i="13" s="1"/>
  <c r="K518" i="13" a="1"/>
  <c r="K518" i="13" s="1"/>
  <c r="K582" i="13" a="1"/>
  <c r="K582" i="13" s="1"/>
  <c r="K646" i="13" a="1"/>
  <c r="K646" i="13" s="1"/>
  <c r="K646" i="15" s="1"/>
  <c r="K710" i="13" a="1"/>
  <c r="K710" i="13" s="1"/>
  <c r="K774" i="13" a="1"/>
  <c r="K774" i="13" s="1"/>
  <c r="K838" i="13" a="1"/>
  <c r="K838" i="13" s="1"/>
  <c r="K902" i="13" a="1"/>
  <c r="K902" i="13" s="1"/>
  <c r="K966" i="13" a="1"/>
  <c r="K966" i="13" s="1"/>
  <c r="K966" i="15" s="1"/>
  <c r="K1030" i="13" a="1"/>
  <c r="K1030" i="13" s="1"/>
  <c r="K1030" i="15" s="1"/>
  <c r="K1102" i="13" a="1"/>
  <c r="K1102" i="13" s="1"/>
  <c r="K1102" i="15" s="1"/>
  <c r="K1166" i="13" a="1"/>
  <c r="K1166" i="13" s="1"/>
  <c r="K1166" i="15" s="1"/>
  <c r="K1231" i="13" a="1"/>
  <c r="K1231" i="13" s="1"/>
  <c r="K1295" i="13" a="1"/>
  <c r="K1295" i="13" s="1"/>
  <c r="K1295" i="15" s="1"/>
  <c r="K1359" i="13" a="1"/>
  <c r="K1359" i="13" s="1"/>
  <c r="K1423" i="13" a="1"/>
  <c r="K1423" i="13" s="1"/>
  <c r="K137" i="13" a="1"/>
  <c r="K137" i="13" s="1"/>
  <c r="K449" i="13" a="1"/>
  <c r="K449" i="13" s="1"/>
  <c r="K769" i="13" a="1"/>
  <c r="K769" i="13" s="1"/>
  <c r="K210" i="13" a="1"/>
  <c r="K210" i="13" s="1"/>
  <c r="K210" i="15" s="1"/>
  <c r="K506" i="13" a="1"/>
  <c r="K506" i="13" s="1"/>
  <c r="K794" i="13" a="1"/>
  <c r="K794" i="13" s="1"/>
  <c r="K1082" i="13" a="1"/>
  <c r="K1082" i="13" s="1"/>
  <c r="K67" i="13" a="1"/>
  <c r="K67" i="13" s="1"/>
  <c r="K347" i="13" a="1"/>
  <c r="K347" i="13" s="1"/>
  <c r="K643" i="13" a="1"/>
  <c r="K643" i="13" s="1"/>
  <c r="K931" i="13" a="1"/>
  <c r="K931" i="13" s="1"/>
  <c r="K1235" i="13" a="1"/>
  <c r="K1235" i="13" s="1"/>
  <c r="K28" i="13" a="1"/>
  <c r="K28" i="13" s="1"/>
  <c r="K28" i="15" s="1"/>
  <c r="K23" i="13" a="1"/>
  <c r="K23" i="13" s="1"/>
  <c r="K87" i="13" a="1"/>
  <c r="K87" i="13" s="1"/>
  <c r="K151" i="13" a="1"/>
  <c r="K151" i="13" s="1"/>
  <c r="K215" i="13" a="1"/>
  <c r="K215" i="13" s="1"/>
  <c r="K279" i="13" a="1"/>
  <c r="K279" i="13" s="1"/>
  <c r="K343" i="13" a="1"/>
  <c r="K343" i="13" s="1"/>
  <c r="K407" i="13" a="1"/>
  <c r="K407" i="13" s="1"/>
  <c r="K471" i="13" a="1"/>
  <c r="K471" i="13" s="1"/>
  <c r="K471" i="15" s="1"/>
  <c r="K535" i="13" a="1"/>
  <c r="K535" i="13" s="1"/>
  <c r="K599" i="13" a="1"/>
  <c r="K599" i="13" s="1"/>
  <c r="K663" i="13" a="1"/>
  <c r="K663" i="13" s="1"/>
  <c r="K727" i="13" a="1"/>
  <c r="K727" i="13" s="1"/>
  <c r="K791" i="13" a="1"/>
  <c r="K791" i="13" s="1"/>
  <c r="K855" i="13" a="1"/>
  <c r="K855" i="13" s="1"/>
  <c r="K919" i="13" a="1"/>
  <c r="K919" i="13" s="1"/>
  <c r="K983" i="13" a="1"/>
  <c r="K983" i="13" s="1"/>
  <c r="K983" i="15" s="1"/>
  <c r="K1047" i="13" a="1"/>
  <c r="K1047" i="13" s="1"/>
  <c r="K1047" i="15" s="1"/>
  <c r="K1111" i="13" a="1"/>
  <c r="K1111" i="13" s="1"/>
  <c r="K1175" i="13" a="1"/>
  <c r="K1175" i="13" s="1"/>
  <c r="K16" i="13" a="1"/>
  <c r="K16" i="13" s="1"/>
  <c r="K80" i="13" a="1"/>
  <c r="K80" i="13" s="1"/>
  <c r="K144" i="13" a="1"/>
  <c r="K144" i="13" s="1"/>
  <c r="K208" i="13" a="1"/>
  <c r="K208" i="13" s="1"/>
  <c r="K272" i="13" a="1"/>
  <c r="K272" i="13" s="1"/>
  <c r="K336" i="13" a="1"/>
  <c r="K336" i="13" s="1"/>
  <c r="K400" i="13" a="1"/>
  <c r="K400" i="13" s="1"/>
  <c r="K464" i="13" a="1"/>
  <c r="K464" i="13" s="1"/>
  <c r="K528" i="13" a="1"/>
  <c r="K528" i="13" s="1"/>
  <c r="K592" i="13" a="1"/>
  <c r="K592" i="13" s="1"/>
  <c r="K656" i="13" a="1"/>
  <c r="K656" i="13" s="1"/>
  <c r="K720" i="13" a="1"/>
  <c r="K720" i="13" s="1"/>
  <c r="K720" i="15" s="1"/>
  <c r="K784" i="13" a="1"/>
  <c r="K784" i="13" s="1"/>
  <c r="K784" i="15" s="1"/>
  <c r="K848" i="13" a="1"/>
  <c r="K848" i="13" s="1"/>
  <c r="K912" i="13" a="1"/>
  <c r="K912" i="13" s="1"/>
  <c r="K976" i="13" a="1"/>
  <c r="K976" i="13" s="1"/>
  <c r="K1040" i="13" a="1"/>
  <c r="K1040" i="13" s="1"/>
  <c r="K1104" i="13" a="1"/>
  <c r="K1104" i="13" s="1"/>
  <c r="K1168" i="13" a="1"/>
  <c r="K1168" i="13" s="1"/>
  <c r="K1232" i="13" a="1"/>
  <c r="K1232" i="13" s="1"/>
  <c r="K1296" i="13" a="1"/>
  <c r="K1296" i="13" s="1"/>
  <c r="K1360" i="13" a="1"/>
  <c r="K1360" i="13" s="1"/>
  <c r="K1424" i="13" a="1"/>
  <c r="K1424" i="13" s="1"/>
  <c r="K537" i="13" a="1"/>
  <c r="K537" i="13" s="1"/>
  <c r="K873" i="13" a="1"/>
  <c r="K873" i="13" s="1"/>
  <c r="K937" i="13" a="1"/>
  <c r="K937" i="13" s="1"/>
  <c r="K1041" i="13" a="1"/>
  <c r="K1041" i="13" s="1"/>
  <c r="K1105" i="13" a="1"/>
  <c r="K1105" i="13" s="1"/>
  <c r="K1105" i="15" s="1"/>
  <c r="K1169" i="13" a="1"/>
  <c r="K1169" i="13" s="1"/>
  <c r="K1169" i="15" s="1"/>
  <c r="K1233" i="13" a="1"/>
  <c r="K1233" i="13" s="1"/>
  <c r="K1297" i="13" a="1"/>
  <c r="K1297" i="13" s="1"/>
  <c r="K1361" i="13" a="1"/>
  <c r="K1361" i="13" s="1"/>
  <c r="K1425" i="13" a="1"/>
  <c r="K1425" i="13" s="1"/>
  <c r="K441" i="13" a="1"/>
  <c r="K441" i="13" s="1"/>
  <c r="K290" i="13" a="1"/>
  <c r="K290" i="13" s="1"/>
  <c r="K826" i="13" a="1"/>
  <c r="K826" i="13" s="1"/>
  <c r="K1370" i="13" a="1"/>
  <c r="K1370" i="13" s="1"/>
  <c r="K1450" i="13" a="1"/>
  <c r="K1450" i="13" s="1"/>
  <c r="K483" i="13" a="1"/>
  <c r="K483" i="13" s="1"/>
  <c r="K1059" i="13" a="1"/>
  <c r="K1059" i="13" s="1"/>
  <c r="K193" i="13" a="1"/>
  <c r="K193" i="13" s="1"/>
  <c r="K489" i="13" a="1"/>
  <c r="K489" i="13" s="1"/>
  <c r="K817" i="13" a="1"/>
  <c r="K817" i="13" s="1"/>
  <c r="K250" i="13" a="1"/>
  <c r="K250" i="13" s="1"/>
  <c r="K538" i="13" a="1"/>
  <c r="K538" i="13" s="1"/>
  <c r="K538" i="15" s="1"/>
  <c r="K834" i="13" a="1"/>
  <c r="K834" i="13" s="1"/>
  <c r="K1122" i="13" a="1"/>
  <c r="K1122" i="13" s="1"/>
  <c r="K99" i="13" a="1"/>
  <c r="K99" i="13" s="1"/>
  <c r="K379" i="13" a="1"/>
  <c r="K379" i="13" s="1"/>
  <c r="K675" i="13" a="1"/>
  <c r="K675" i="13" s="1"/>
  <c r="K963" i="13" a="1"/>
  <c r="K963" i="13" s="1"/>
  <c r="K1267" i="13" a="1"/>
  <c r="K1267" i="13" s="1"/>
  <c r="K1267" i="15" s="1"/>
  <c r="K68" i="13" a="1"/>
  <c r="K68" i="13" s="1"/>
  <c r="K31" i="13" a="1"/>
  <c r="K31" i="13" s="1"/>
  <c r="K95" i="13" a="1"/>
  <c r="K95" i="13" s="1"/>
  <c r="K159" i="13" a="1"/>
  <c r="K159" i="13" s="1"/>
  <c r="K159" i="15" s="1"/>
  <c r="K223" i="13" a="1"/>
  <c r="K223" i="13" s="1"/>
  <c r="K287" i="13" a="1"/>
  <c r="K287" i="13" s="1"/>
  <c r="K351" i="13" a="1"/>
  <c r="K351" i="13" s="1"/>
  <c r="K415" i="13" a="1"/>
  <c r="K415" i="13" s="1"/>
  <c r="K415" i="15" s="1"/>
  <c r="K479" i="13" a="1"/>
  <c r="K479" i="13" s="1"/>
  <c r="K543" i="13" a="1"/>
  <c r="K543" i="13" s="1"/>
  <c r="K607" i="13" a="1"/>
  <c r="K607" i="13" s="1"/>
  <c r="K671" i="13" a="1"/>
  <c r="K671" i="13" s="1"/>
  <c r="K735" i="13" a="1"/>
  <c r="K735" i="13" s="1"/>
  <c r="K799" i="13" a="1"/>
  <c r="K799" i="13" s="1"/>
  <c r="K863" i="13" a="1"/>
  <c r="K863" i="13" s="1"/>
  <c r="K927" i="13" a="1"/>
  <c r="K927" i="13" s="1"/>
  <c r="K991" i="13" a="1"/>
  <c r="K991" i="13" s="1"/>
  <c r="K1055" i="13" a="1"/>
  <c r="K1055" i="13" s="1"/>
  <c r="K1119" i="13" a="1"/>
  <c r="K1119" i="13" s="1"/>
  <c r="K1183" i="13" a="1"/>
  <c r="K1183" i="13" s="1"/>
  <c r="K24" i="13" a="1"/>
  <c r="K24" i="13" s="1"/>
  <c r="K88" i="13" a="1"/>
  <c r="K88" i="13" s="1"/>
  <c r="K152" i="13" a="1"/>
  <c r="K152" i="13" s="1"/>
  <c r="K216" i="13" a="1"/>
  <c r="K216" i="13" s="1"/>
  <c r="K280" i="13" a="1"/>
  <c r="K280" i="13" s="1"/>
  <c r="K344" i="13" a="1"/>
  <c r="K344" i="13" s="1"/>
  <c r="K408" i="13" a="1"/>
  <c r="K408" i="13" s="1"/>
  <c r="K472" i="13" a="1"/>
  <c r="K472" i="13" s="1"/>
  <c r="K536" i="13" a="1"/>
  <c r="K536" i="13" s="1"/>
  <c r="K600" i="13" a="1"/>
  <c r="K600" i="13" s="1"/>
  <c r="K664" i="13" a="1"/>
  <c r="K664" i="13" s="1"/>
  <c r="K728" i="13" a="1"/>
  <c r="K728" i="13" s="1"/>
  <c r="K728" i="15" s="1"/>
  <c r="K792" i="13" a="1"/>
  <c r="K792" i="13" s="1"/>
  <c r="K856" i="13" a="1"/>
  <c r="K856" i="13" s="1"/>
  <c r="K920" i="13" a="1"/>
  <c r="K920" i="13" s="1"/>
  <c r="K984" i="13" a="1"/>
  <c r="K984" i="13" s="1"/>
  <c r="K1048" i="13" a="1"/>
  <c r="K1048" i="13" s="1"/>
  <c r="K1112" i="13" a="1"/>
  <c r="K1112" i="13" s="1"/>
  <c r="K1176" i="13" a="1"/>
  <c r="K1176" i="13" s="1"/>
  <c r="K1240" i="13" a="1"/>
  <c r="K1240" i="13" s="1"/>
  <c r="K1304" i="13" a="1"/>
  <c r="K1304" i="13" s="1"/>
  <c r="K1368" i="13" a="1"/>
  <c r="K1368" i="13" s="1"/>
  <c r="K1432" i="13" a="1"/>
  <c r="K1432" i="13" s="1"/>
  <c r="K9" i="13" a="1"/>
  <c r="K9" i="13" s="1"/>
  <c r="K609" i="13" a="1"/>
  <c r="K609" i="13" s="1"/>
  <c r="K881" i="13" a="1"/>
  <c r="K881" i="13" s="1"/>
  <c r="K945" i="13" a="1"/>
  <c r="K945" i="13" s="1"/>
  <c r="K1049" i="13" a="1"/>
  <c r="K1049" i="13" s="1"/>
  <c r="K1049" i="15" s="1"/>
  <c r="K1113" i="13" a="1"/>
  <c r="K1113" i="13" s="1"/>
  <c r="K1177" i="13" a="1"/>
  <c r="K1177" i="13" s="1"/>
  <c r="K1241" i="13" a="1"/>
  <c r="K1241" i="13" s="1"/>
  <c r="K1305" i="13" a="1"/>
  <c r="K1305" i="13" s="1"/>
  <c r="K1369" i="13" a="1"/>
  <c r="K1369" i="13" s="1"/>
  <c r="K1433" i="13" a="1"/>
  <c r="K1433" i="13" s="1"/>
  <c r="K513" i="13" a="1"/>
  <c r="K513" i="13" s="1"/>
  <c r="K354" i="13" a="1"/>
  <c r="K354" i="13" s="1"/>
  <c r="K882" i="13" a="1"/>
  <c r="K882" i="13" s="1"/>
  <c r="K1386" i="13" a="1"/>
  <c r="K1386" i="13" s="1"/>
  <c r="K1458" i="13" a="1"/>
  <c r="K1458" i="13" s="1"/>
  <c r="K841" i="13" a="1"/>
  <c r="K841" i="13" s="1"/>
  <c r="K555" i="13" a="1"/>
  <c r="K555" i="13" s="1"/>
  <c r="K1131" i="13" a="1"/>
  <c r="K1131" i="13" s="1"/>
  <c r="K273" i="13" a="1"/>
  <c r="K273" i="13" s="1"/>
  <c r="K593" i="13" a="1"/>
  <c r="K593" i="13" s="1"/>
  <c r="K593" i="15" s="1"/>
  <c r="K34" i="13" a="1"/>
  <c r="K34" i="13" s="1"/>
  <c r="K314" i="13" a="1"/>
  <c r="K314" i="13" s="1"/>
  <c r="K602" i="13" a="1"/>
  <c r="K602" i="13" s="1"/>
  <c r="K898" i="13" a="1"/>
  <c r="K898" i="13" s="1"/>
  <c r="K1186" i="13" a="1"/>
  <c r="K1186" i="13" s="1"/>
  <c r="K19" i="13" a="1"/>
  <c r="K19" i="13" s="1"/>
  <c r="K323" i="13" a="1"/>
  <c r="K323" i="13" s="1"/>
  <c r="K225" i="13" a="1"/>
  <c r="K225" i="13" s="1"/>
  <c r="K225" i="15" s="1"/>
  <c r="K529" i="13" a="1"/>
  <c r="K529" i="13" s="1"/>
  <c r="K977" i="13" a="1"/>
  <c r="K977" i="13" s="1"/>
  <c r="K282" i="13" a="1"/>
  <c r="K282" i="13" s="1"/>
  <c r="K578" i="13" a="1"/>
  <c r="K578" i="13" s="1"/>
  <c r="K866" i="13" a="1"/>
  <c r="K866" i="13" s="1"/>
  <c r="K1154" i="13" a="1"/>
  <c r="K1154" i="13" s="1"/>
  <c r="K139" i="13" a="1"/>
  <c r="K139" i="13" s="1"/>
  <c r="K419" i="13" a="1"/>
  <c r="K419" i="13" s="1"/>
  <c r="K715" i="13" a="1"/>
  <c r="K715" i="13" s="1"/>
  <c r="K1003" i="13" a="1"/>
  <c r="K1003" i="13" s="1"/>
  <c r="K1003" i="15" s="1"/>
  <c r="K1307" i="13" a="1"/>
  <c r="K1307" i="13" s="1"/>
  <c r="K92" i="13" a="1"/>
  <c r="K92" i="13" s="1"/>
  <c r="K39" i="13" a="1"/>
  <c r="K39" i="13" s="1"/>
  <c r="K103" i="13" a="1"/>
  <c r="K103" i="13" s="1"/>
  <c r="K167" i="13" a="1"/>
  <c r="K167" i="13" s="1"/>
  <c r="K231" i="13" a="1"/>
  <c r="K231" i="13" s="1"/>
  <c r="K295" i="13" a="1"/>
  <c r="K295" i="13" s="1"/>
  <c r="K359" i="13" a="1"/>
  <c r="K359" i="13" s="1"/>
  <c r="K423" i="13" a="1"/>
  <c r="K423" i="13" s="1"/>
  <c r="K487" i="13" a="1"/>
  <c r="K487" i="13" s="1"/>
  <c r="K551" i="13" a="1"/>
  <c r="K551" i="13" s="1"/>
  <c r="K551" i="15" s="1"/>
  <c r="K615" i="13" a="1"/>
  <c r="K615" i="13" s="1"/>
  <c r="K679" i="13" a="1"/>
  <c r="K679" i="13" s="1"/>
  <c r="K743" i="13" a="1"/>
  <c r="K743" i="13" s="1"/>
  <c r="K807" i="13" a="1"/>
  <c r="K807" i="13" s="1"/>
  <c r="K807" i="15" s="1"/>
  <c r="K871" i="13" a="1"/>
  <c r="K871" i="13" s="1"/>
  <c r="K935" i="13" a="1"/>
  <c r="K935" i="13" s="1"/>
  <c r="K999" i="13" a="1"/>
  <c r="K999" i="13" s="1"/>
  <c r="K1063" i="13" a="1"/>
  <c r="K1063" i="13" s="1"/>
  <c r="K1127" i="13" a="1"/>
  <c r="K1127" i="13" s="1"/>
  <c r="K1191" i="13" a="1"/>
  <c r="K1191" i="13" s="1"/>
  <c r="K32" i="13" a="1"/>
  <c r="K32" i="13" s="1"/>
  <c r="K32" i="15" s="1"/>
  <c r="K96" i="13" a="1"/>
  <c r="K96" i="13" s="1"/>
  <c r="K96" i="15" s="1"/>
  <c r="K160" i="13" a="1"/>
  <c r="K160" i="13" s="1"/>
  <c r="K224" i="13" a="1"/>
  <c r="K224" i="13" s="1"/>
  <c r="K288" i="13" a="1"/>
  <c r="K288" i="13" s="1"/>
  <c r="K352" i="13" a="1"/>
  <c r="K352" i="13" s="1"/>
  <c r="K416" i="13" a="1"/>
  <c r="K416" i="13" s="1"/>
  <c r="K480" i="13" a="1"/>
  <c r="K480" i="13" s="1"/>
  <c r="K544" i="13" a="1"/>
  <c r="K544" i="13" s="1"/>
  <c r="K544" i="15" s="1"/>
  <c r="K608" i="13" a="1"/>
  <c r="K608" i="13" s="1"/>
  <c r="K672" i="13" a="1"/>
  <c r="K672" i="13" s="1"/>
  <c r="K736" i="13" a="1"/>
  <c r="K736" i="13" s="1"/>
  <c r="K800" i="13" a="1"/>
  <c r="K800" i="13" s="1"/>
  <c r="K864" i="13" a="1"/>
  <c r="K864" i="13" s="1"/>
  <c r="K928" i="13" a="1"/>
  <c r="K928" i="13" s="1"/>
  <c r="K992" i="13" a="1"/>
  <c r="K992" i="13" s="1"/>
  <c r="K1056" i="13" a="1"/>
  <c r="K1056" i="13" s="1"/>
  <c r="K1120" i="13" a="1"/>
  <c r="K1120" i="13" s="1"/>
  <c r="K1184" i="13" a="1"/>
  <c r="K1184" i="13" s="1"/>
  <c r="K1248" i="13" a="1"/>
  <c r="K1248" i="13" s="1"/>
  <c r="K1312" i="13" a="1"/>
  <c r="K1312" i="13" s="1"/>
  <c r="K1376" i="13" a="1"/>
  <c r="K1376" i="13" s="1"/>
  <c r="K1440" i="13" a="1"/>
  <c r="K1440" i="13" s="1"/>
  <c r="K89" i="13" a="1"/>
  <c r="K89" i="13" s="1"/>
  <c r="K689" i="13" a="1"/>
  <c r="K689" i="13" s="1"/>
  <c r="K889" i="13" a="1"/>
  <c r="K889" i="13" s="1"/>
  <c r="K889" i="15" s="1"/>
  <c r="K953" i="13" a="1"/>
  <c r="K953" i="13" s="1"/>
  <c r="K1057" i="13" a="1"/>
  <c r="K1057" i="13" s="1"/>
  <c r="K1121" i="13" a="1"/>
  <c r="K1121" i="13" s="1"/>
  <c r="K1185" i="13" a="1"/>
  <c r="K1185" i="13" s="1"/>
  <c r="K1249" i="13" a="1"/>
  <c r="K1249" i="13" s="1"/>
  <c r="K1313" i="13" a="1"/>
  <c r="K1313" i="13" s="1"/>
  <c r="K1377" i="13" a="1"/>
  <c r="K1377" i="13" s="1"/>
  <c r="K1441" i="13" a="1"/>
  <c r="K1441" i="13" s="1"/>
  <c r="K1441" i="15" s="1"/>
  <c r="K601" i="13" a="1"/>
  <c r="K601" i="13" s="1"/>
  <c r="K601" i="15" s="1"/>
  <c r="K426" i="13" a="1"/>
  <c r="K426" i="13" s="1"/>
  <c r="K954" i="13" a="1"/>
  <c r="K954" i="13" s="1"/>
  <c r="K1394" i="13" a="1"/>
  <c r="K1394" i="13" s="1"/>
  <c r="K51" i="13" a="1"/>
  <c r="K51" i="13" s="1"/>
  <c r="K627" i="13" a="1"/>
  <c r="K627" i="13" s="1"/>
  <c r="K1203" i="13" a="1"/>
  <c r="K1203" i="13" s="1"/>
  <c r="K265" i="13" a="1"/>
  <c r="K265" i="13" s="1"/>
  <c r="K265" i="15" s="1"/>
  <c r="K569" i="13" a="1"/>
  <c r="K569" i="13" s="1"/>
  <c r="K18" i="13" a="1"/>
  <c r="K18" i="13" s="1"/>
  <c r="K322" i="13" a="1"/>
  <c r="K322" i="13" s="1"/>
  <c r="K610" i="13" a="1"/>
  <c r="K610" i="13" s="1"/>
  <c r="K906" i="13" a="1"/>
  <c r="K906" i="13" s="1"/>
  <c r="K1194" i="13" a="1"/>
  <c r="K1194" i="13" s="1"/>
  <c r="K171" i="13" a="1"/>
  <c r="K171" i="13" s="1"/>
  <c r="K451" i="13" a="1"/>
  <c r="K451" i="13" s="1"/>
  <c r="K451" i="15" s="1"/>
  <c r="K747" i="13" a="1"/>
  <c r="K747" i="13" s="1"/>
  <c r="K1035" i="13" a="1"/>
  <c r="K1035" i="13" s="1"/>
  <c r="K1339" i="13" a="1"/>
  <c r="K1339" i="13" s="1"/>
  <c r="K124" i="13" a="1"/>
  <c r="K124" i="13" s="1"/>
  <c r="K47" i="13" a="1"/>
  <c r="K47" i="13" s="1"/>
  <c r="K111" i="13" a="1"/>
  <c r="K111" i="13" s="1"/>
  <c r="K175" i="13" a="1"/>
  <c r="K175" i="13" s="1"/>
  <c r="K239" i="13" a="1"/>
  <c r="K239" i="13" s="1"/>
  <c r="K239" i="15" s="1"/>
  <c r="K303" i="13" a="1"/>
  <c r="K303" i="13" s="1"/>
  <c r="K367" i="13" a="1"/>
  <c r="K367" i="13" s="1"/>
  <c r="K431" i="13" a="1"/>
  <c r="K431" i="13" s="1"/>
  <c r="K495" i="13" a="1"/>
  <c r="K495" i="13" s="1"/>
  <c r="K559" i="13" a="1"/>
  <c r="K559" i="13" s="1"/>
  <c r="K623" i="13" a="1"/>
  <c r="K623" i="13" s="1"/>
  <c r="K687" i="13" a="1"/>
  <c r="K687" i="13" s="1"/>
  <c r="K687" i="15" s="1"/>
  <c r="K751" i="13" a="1"/>
  <c r="K751" i="13" s="1"/>
  <c r="K751" i="15" s="1"/>
  <c r="K815" i="13" a="1"/>
  <c r="K815" i="13" s="1"/>
  <c r="K879" i="13" a="1"/>
  <c r="K879" i="13" s="1"/>
  <c r="K943" i="13" a="1"/>
  <c r="K943" i="13" s="1"/>
  <c r="K1007" i="13" a="1"/>
  <c r="K1007" i="13" s="1"/>
  <c r="K1071" i="13" a="1"/>
  <c r="K1071" i="13" s="1"/>
  <c r="K1135" i="13" a="1"/>
  <c r="K1135" i="13" s="1"/>
  <c r="K1199" i="13" a="1"/>
  <c r="K1199" i="13" s="1"/>
  <c r="K40" i="13" a="1"/>
  <c r="K40" i="13" s="1"/>
  <c r="K104" i="13" a="1"/>
  <c r="K104" i="13" s="1"/>
  <c r="K168" i="13" a="1"/>
  <c r="K168" i="13" s="1"/>
  <c r="K232" i="13" a="1"/>
  <c r="K232" i="13" s="1"/>
  <c r="K296" i="13" a="1"/>
  <c r="K296" i="13" s="1"/>
  <c r="K360" i="13" a="1"/>
  <c r="K360" i="13" s="1"/>
  <c r="K424" i="13" a="1"/>
  <c r="K424" i="13" s="1"/>
  <c r="K488" i="13" a="1"/>
  <c r="K488" i="13" s="1"/>
  <c r="K552" i="13" a="1"/>
  <c r="K552" i="13" s="1"/>
  <c r="K616" i="13" a="1"/>
  <c r="K616" i="13" s="1"/>
  <c r="K680" i="13" a="1"/>
  <c r="K680" i="13" s="1"/>
  <c r="K744" i="13" a="1"/>
  <c r="K744" i="13" s="1"/>
  <c r="K808" i="13" a="1"/>
  <c r="K808" i="13" s="1"/>
  <c r="K872" i="13" a="1"/>
  <c r="K872" i="13" s="1"/>
  <c r="K936" i="13" a="1"/>
  <c r="K936" i="13" s="1"/>
  <c r="K1000" i="13" a="1"/>
  <c r="K1000" i="13" s="1"/>
  <c r="K1064" i="13" a="1"/>
  <c r="K1064" i="13" s="1"/>
  <c r="K1128" i="13" a="1"/>
  <c r="K1128" i="13" s="1"/>
  <c r="K1192" i="13" a="1"/>
  <c r="K1192" i="13" s="1"/>
  <c r="K1256" i="13" a="1"/>
  <c r="K1256" i="13" s="1"/>
  <c r="K1320" i="13" a="1"/>
  <c r="K1320" i="13" s="1"/>
  <c r="K1320" i="15" s="1"/>
  <c r="K1384" i="13" a="1"/>
  <c r="K1384" i="13" s="1"/>
  <c r="K1448" i="13" a="1"/>
  <c r="K1448" i="13" s="1"/>
  <c r="K1448" i="15" s="1"/>
  <c r="K161" i="13" a="1"/>
  <c r="K161" i="13" s="1"/>
  <c r="K761" i="13" a="1"/>
  <c r="K761" i="13" s="1"/>
  <c r="K897" i="13" a="1"/>
  <c r="K897" i="13" s="1"/>
  <c r="K961" i="13" a="1"/>
  <c r="K961" i="13" s="1"/>
  <c r="K1065" i="13" a="1"/>
  <c r="K1065" i="13" s="1"/>
  <c r="K1129" i="13" a="1"/>
  <c r="K1129" i="13" s="1"/>
  <c r="K1193" i="13" a="1"/>
  <c r="K1193" i="13" s="1"/>
  <c r="K1257" i="13" a="1"/>
  <c r="K1257" i="13" s="1"/>
  <c r="K1257" i="15" s="1"/>
  <c r="K1321" i="13" a="1"/>
  <c r="K1321" i="13" s="1"/>
  <c r="K1321" i="15" s="1"/>
  <c r="K1385" i="13" a="1"/>
  <c r="K1385" i="13" s="1"/>
  <c r="K1449" i="13" a="1"/>
  <c r="K1449" i="13" s="1"/>
  <c r="K657" i="13" a="1"/>
  <c r="K657" i="13" s="1"/>
  <c r="K498" i="13" a="1"/>
  <c r="K498" i="13" s="1"/>
  <c r="K1034" i="13" a="1"/>
  <c r="K1034" i="13" s="1"/>
  <c r="K1034" i="15" s="1"/>
  <c r="K1402" i="13" a="1"/>
  <c r="K1402" i="13" s="1"/>
  <c r="K123" i="13" a="1"/>
  <c r="K123" i="13" s="1"/>
  <c r="K699" i="13" a="1"/>
  <c r="K699" i="13" s="1"/>
  <c r="K1283" i="13" a="1"/>
  <c r="K1283" i="13" s="1"/>
  <c r="K1283" i="15" s="1"/>
  <c r="K25" i="13" a="1"/>
  <c r="K25" i="13" s="1"/>
  <c r="K345" i="13" a="1"/>
  <c r="K345" i="13" s="1"/>
  <c r="K673" i="13" a="1"/>
  <c r="K673" i="13" s="1"/>
  <c r="K82" i="13" a="1"/>
  <c r="K82" i="13" s="1"/>
  <c r="K386" i="13" a="1"/>
  <c r="K386" i="13" s="1"/>
  <c r="K674" i="13" a="1"/>
  <c r="K674" i="13" s="1"/>
  <c r="K970" i="13" a="1"/>
  <c r="K970" i="13" s="1"/>
  <c r="K1242" i="13" a="1"/>
  <c r="K1242" i="13" s="1"/>
  <c r="K1242" i="15" s="1"/>
  <c r="K91" i="13" a="1"/>
  <c r="K91" i="13" s="1"/>
  <c r="K395" i="13" a="1"/>
  <c r="K395" i="13" s="1"/>
  <c r="K667" i="13" a="1"/>
  <c r="K667" i="13" s="1"/>
  <c r="K955" i="13" a="1"/>
  <c r="K955" i="13" s="1"/>
  <c r="K1243" i="13" a="1"/>
  <c r="K1243" i="13" s="1"/>
  <c r="K228" i="13" a="1"/>
  <c r="K228" i="13" s="1"/>
  <c r="K308" i="13" a="1"/>
  <c r="K308" i="13" s="1"/>
  <c r="K308" i="15" s="1"/>
  <c r="K372" i="13" a="1"/>
  <c r="K372" i="13" s="1"/>
  <c r="K372" i="15" s="1"/>
  <c r="K436" i="13" a="1"/>
  <c r="K436" i="13" s="1"/>
  <c r="K516" i="13" a="1"/>
  <c r="K516" i="13" s="1"/>
  <c r="K588" i="13" a="1"/>
  <c r="K588" i="13" s="1"/>
  <c r="K652" i="13" a="1"/>
  <c r="K652" i="13" s="1"/>
  <c r="K716" i="13" a="1"/>
  <c r="K716" i="13" s="1"/>
  <c r="K780" i="13" a="1"/>
  <c r="K780" i="13" s="1"/>
  <c r="K844" i="13" a="1"/>
  <c r="K844" i="13" s="1"/>
  <c r="K908" i="13" a="1"/>
  <c r="K908" i="13" s="1"/>
  <c r="K972" i="13" a="1"/>
  <c r="K972" i="13" s="1"/>
  <c r="K1036" i="13" a="1"/>
  <c r="K1036" i="13" s="1"/>
  <c r="K1100" i="13" a="1"/>
  <c r="K1100" i="13" s="1"/>
  <c r="K1164" i="13" a="1"/>
  <c r="K1164" i="13" s="1"/>
  <c r="K1228" i="13" a="1"/>
  <c r="K1228" i="13" s="1"/>
  <c r="K1292" i="13" a="1"/>
  <c r="K1292" i="13" s="1"/>
  <c r="K1356" i="13" a="1"/>
  <c r="K1356" i="13" s="1"/>
  <c r="K1420" i="13" a="1"/>
  <c r="K1420" i="13" s="1"/>
  <c r="K1420" i="15" s="1"/>
  <c r="K49" i="13" a="1"/>
  <c r="K49" i="13" s="1"/>
  <c r="K353" i="13" a="1"/>
  <c r="K353" i="13" s="1"/>
  <c r="K681" i="13" a="1"/>
  <c r="K681" i="13" s="1"/>
  <c r="K90" i="13" a="1"/>
  <c r="K90" i="13" s="1"/>
  <c r="K370" i="13" a="1"/>
  <c r="K370" i="13" s="1"/>
  <c r="K658" i="13" a="1"/>
  <c r="K658" i="13" s="1"/>
  <c r="K946" i="13" a="1"/>
  <c r="K946" i="13" s="1"/>
  <c r="K1234" i="13" a="1"/>
  <c r="K1234" i="13" s="1"/>
  <c r="K179" i="13" a="1"/>
  <c r="K179" i="13" s="1"/>
  <c r="K459" i="13" a="1"/>
  <c r="K459" i="13" s="1"/>
  <c r="K755" i="13" a="1"/>
  <c r="K755" i="13" s="1"/>
  <c r="K1051" i="13" a="1"/>
  <c r="K1051" i="13" s="1"/>
  <c r="K1051" i="15" s="1"/>
  <c r="K1323" i="13" a="1"/>
  <c r="K1323" i="13" s="1"/>
  <c r="K500" i="13" a="1"/>
  <c r="K500" i="13" s="1"/>
  <c r="K61" i="13" a="1"/>
  <c r="K61" i="13" s="1"/>
  <c r="K125" i="13" a="1"/>
  <c r="K125" i="13" s="1"/>
  <c r="K189" i="13" a="1"/>
  <c r="K189" i="13" s="1"/>
  <c r="K253" i="13" a="1"/>
  <c r="K253" i="13" s="1"/>
  <c r="K317" i="13" a="1"/>
  <c r="K317" i="13" s="1"/>
  <c r="K381" i="13" a="1"/>
  <c r="K381" i="13" s="1"/>
  <c r="K445" i="13" a="1"/>
  <c r="K445" i="13" s="1"/>
  <c r="K509" i="13" a="1"/>
  <c r="K509" i="13" s="1"/>
  <c r="K573" i="13" a="1"/>
  <c r="K573" i="13" s="1"/>
  <c r="K637" i="13" a="1"/>
  <c r="K637" i="13" s="1"/>
  <c r="K637" i="15" s="1"/>
  <c r="K701" i="13" a="1"/>
  <c r="K701" i="13" s="1"/>
  <c r="K765" i="13" a="1"/>
  <c r="K765" i="13" s="1"/>
  <c r="K829" i="13" a="1"/>
  <c r="K829" i="13" s="1"/>
  <c r="K893" i="13" a="1"/>
  <c r="K893" i="13" s="1"/>
  <c r="K893" i="15" s="1"/>
  <c r="K957" i="13" a="1"/>
  <c r="K957" i="13" s="1"/>
  <c r="K1021" i="13" a="1"/>
  <c r="K1021" i="13" s="1"/>
  <c r="K1085" i="13" a="1"/>
  <c r="K1085" i="13" s="1"/>
  <c r="K1149" i="13" a="1"/>
  <c r="K1149" i="13" s="1"/>
  <c r="K1213" i="13" a="1"/>
  <c r="K1213" i="13" s="1"/>
  <c r="K257" i="13" a="1"/>
  <c r="K257" i="13" s="1"/>
  <c r="K577" i="13" a="1"/>
  <c r="K577" i="13" s="1"/>
  <c r="K10" i="13" a="1"/>
  <c r="K10" i="13" s="1"/>
  <c r="K306" i="13" a="1"/>
  <c r="K306" i="13" s="1"/>
  <c r="K594" i="13" a="1"/>
  <c r="K594" i="13" s="1"/>
  <c r="K890" i="13" a="1"/>
  <c r="K890" i="13" s="1"/>
  <c r="K890" i="15" s="1"/>
  <c r="K1178" i="13" a="1"/>
  <c r="K1178" i="13" s="1"/>
  <c r="K1378" i="13" a="1"/>
  <c r="K1378" i="13" s="1"/>
  <c r="K227" i="13" a="1"/>
  <c r="K227" i="13" s="1"/>
  <c r="K515" i="13" a="1"/>
  <c r="K515" i="13" s="1"/>
  <c r="K803" i="13" a="1"/>
  <c r="K803" i="13" s="1"/>
  <c r="K1075" i="13" a="1"/>
  <c r="K1075" i="13" s="1"/>
  <c r="K1075" i="15" s="1"/>
  <c r="K1371" i="13" a="1"/>
  <c r="K1371" i="13" s="1"/>
  <c r="K1371" i="15" s="1"/>
  <c r="K212" i="13" a="1"/>
  <c r="K212" i="13" s="1"/>
  <c r="K212" i="15" s="1"/>
  <c r="K38" i="13" a="1"/>
  <c r="K38" i="13" s="1"/>
  <c r="K38" i="15" s="1"/>
  <c r="K102" i="13" a="1"/>
  <c r="K102" i="13" s="1"/>
  <c r="K166" i="13" a="1"/>
  <c r="K166" i="13" s="1"/>
  <c r="K230" i="13" a="1"/>
  <c r="K230" i="13" s="1"/>
  <c r="K294" i="13" a="1"/>
  <c r="K294" i="13" s="1"/>
  <c r="K358" i="13" a="1"/>
  <c r="K358" i="13" s="1"/>
  <c r="K422" i="13" a="1"/>
  <c r="K422" i="13" s="1"/>
  <c r="K486" i="13" a="1"/>
  <c r="K486" i="13" s="1"/>
  <c r="K550" i="13" a="1"/>
  <c r="K550" i="13" s="1"/>
  <c r="K550" i="15" s="1"/>
  <c r="K614" i="13" a="1"/>
  <c r="K614" i="13" s="1"/>
  <c r="K678" i="13" a="1"/>
  <c r="K678" i="13" s="1"/>
  <c r="K742" i="13" a="1"/>
  <c r="K742" i="13" s="1"/>
  <c r="K806" i="13" a="1"/>
  <c r="K806" i="13" s="1"/>
  <c r="K870" i="13" a="1"/>
  <c r="K870" i="13" s="1"/>
  <c r="K934" i="13" a="1"/>
  <c r="K934" i="13" s="1"/>
  <c r="K998" i="13" a="1"/>
  <c r="K998" i="13" s="1"/>
  <c r="K1062" i="13" a="1"/>
  <c r="K1062" i="13" s="1"/>
  <c r="K1062" i="15" s="1"/>
  <c r="K1134" i="13" a="1"/>
  <c r="K1134" i="13" s="1"/>
  <c r="K1198" i="13" a="1"/>
  <c r="K1198" i="13" s="1"/>
  <c r="K1263" i="13" a="1"/>
  <c r="K1263" i="13" s="1"/>
  <c r="K1327" i="13" a="1"/>
  <c r="K1327" i="13" s="1"/>
  <c r="K1391" i="13" a="1"/>
  <c r="K1391" i="13" s="1"/>
  <c r="K1455" i="13" a="1"/>
  <c r="K1455" i="13" s="1"/>
  <c r="K297" i="13" a="1"/>
  <c r="K297" i="13" s="1"/>
  <c r="K297" i="15" s="1"/>
  <c r="K617" i="13" a="1"/>
  <c r="K617" i="13" s="1"/>
  <c r="K66" i="13" a="1"/>
  <c r="K66" i="13" s="1"/>
  <c r="K362" i="13" a="1"/>
  <c r="K362" i="13" s="1"/>
  <c r="K650" i="13" a="1"/>
  <c r="K650" i="13" s="1"/>
  <c r="K938" i="13" a="1"/>
  <c r="K938" i="13" s="1"/>
  <c r="K938" i="15" s="1"/>
  <c r="K1226" i="13" a="1"/>
  <c r="K1226" i="13" s="1"/>
  <c r="K1226" i="15" s="1"/>
  <c r="K211" i="13" a="1"/>
  <c r="K211" i="13" s="1"/>
  <c r="K507" i="13" a="1"/>
  <c r="K507" i="13" s="1"/>
  <c r="K507" i="15" s="1"/>
  <c r="K787" i="13" a="1"/>
  <c r="K787" i="13" s="1"/>
  <c r="K787" i="15" s="1"/>
  <c r="K1091" i="13" a="1"/>
  <c r="K1091" i="13" s="1"/>
  <c r="K1379" i="13" a="1"/>
  <c r="K1379" i="13" s="1"/>
  <c r="K164" i="13" a="1"/>
  <c r="K164" i="13" s="1"/>
  <c r="K55" i="13" a="1"/>
  <c r="K55" i="13" s="1"/>
  <c r="K119" i="13" a="1"/>
  <c r="K119" i="13" s="1"/>
  <c r="K183" i="13" a="1"/>
  <c r="K183" i="13" s="1"/>
  <c r="K247" i="13" a="1"/>
  <c r="K247" i="13" s="1"/>
  <c r="K247" i="15" s="1"/>
  <c r="K311" i="13" a="1"/>
  <c r="K311" i="13" s="1"/>
  <c r="K375" i="13" a="1"/>
  <c r="K375" i="13" s="1"/>
  <c r="K439" i="13" a="1"/>
  <c r="K439" i="13" s="1"/>
  <c r="K503" i="13" a="1"/>
  <c r="K503" i="13" s="1"/>
  <c r="K567" i="13" a="1"/>
  <c r="K567" i="13" s="1"/>
  <c r="K631" i="13" a="1"/>
  <c r="K631" i="13" s="1"/>
  <c r="K695" i="13" a="1"/>
  <c r="K695" i="13" s="1"/>
  <c r="K759" i="13" a="1"/>
  <c r="K759" i="13" s="1"/>
  <c r="K759" i="15" s="1"/>
  <c r="K823" i="13" a="1"/>
  <c r="K823" i="13" s="1"/>
  <c r="K823" i="15" s="1"/>
  <c r="K887" i="13" a="1"/>
  <c r="K887" i="13" s="1"/>
  <c r="K951" i="13" a="1"/>
  <c r="K951" i="13" s="1"/>
  <c r="K1015" i="13" a="1"/>
  <c r="K1015" i="13" s="1"/>
  <c r="K1079" i="13" a="1"/>
  <c r="K1079" i="13" s="1"/>
  <c r="K1143" i="13" a="1"/>
  <c r="K1143" i="13" s="1"/>
  <c r="K1143" i="15" s="1"/>
  <c r="K1207" i="13" a="1"/>
  <c r="K1207" i="13" s="1"/>
  <c r="K48" i="13" a="1"/>
  <c r="K48" i="13" s="1"/>
  <c r="K112" i="13" a="1"/>
  <c r="K112" i="13" s="1"/>
  <c r="K112" i="15" s="1"/>
  <c r="K176" i="13" a="1"/>
  <c r="K176" i="13" s="1"/>
  <c r="K240" i="13" a="1"/>
  <c r="K240" i="13" s="1"/>
  <c r="K304" i="13" a="1"/>
  <c r="K304" i="13" s="1"/>
  <c r="K368" i="13" a="1"/>
  <c r="K368" i="13" s="1"/>
  <c r="K432" i="13" a="1"/>
  <c r="K432" i="13" s="1"/>
  <c r="K496" i="13" a="1"/>
  <c r="K496" i="13" s="1"/>
  <c r="K560" i="13" a="1"/>
  <c r="K560" i="13" s="1"/>
  <c r="K624" i="13" a="1"/>
  <c r="K624" i="13" s="1"/>
  <c r="K624" i="15" s="1"/>
  <c r="K688" i="13" a="1"/>
  <c r="K688" i="13" s="1"/>
  <c r="K688" i="15" s="1"/>
  <c r="K752" i="13" a="1"/>
  <c r="K752" i="13" s="1"/>
  <c r="K816" i="13" a="1"/>
  <c r="K816" i="13" s="1"/>
  <c r="K880" i="13" a="1"/>
  <c r="K880" i="13" s="1"/>
  <c r="K944" i="13" a="1"/>
  <c r="K944" i="13" s="1"/>
  <c r="K944" i="15" s="1"/>
  <c r="K1008" i="13" a="1"/>
  <c r="K1008" i="13" s="1"/>
  <c r="K1072" i="13" a="1"/>
  <c r="K1072" i="13" s="1"/>
  <c r="K1136" i="13" a="1"/>
  <c r="K1136" i="13" s="1"/>
  <c r="K1200" i="13" a="1"/>
  <c r="K1200" i="13" s="1"/>
  <c r="K1264" i="13" a="1"/>
  <c r="K1264" i="13" s="1"/>
  <c r="K1328" i="13" a="1"/>
  <c r="K1328" i="13" s="1"/>
  <c r="K1392" i="13" a="1"/>
  <c r="K1392" i="13" s="1"/>
  <c r="K1392" i="15" s="1"/>
  <c r="K1456" i="13" a="1"/>
  <c r="K1456" i="13" s="1"/>
  <c r="K241" i="13" a="1"/>
  <c r="K241" i="13" s="1"/>
  <c r="K833" i="13" a="1"/>
  <c r="K833" i="13" s="1"/>
  <c r="K833" i="15" s="1"/>
  <c r="K905" i="13" a="1"/>
  <c r="K905" i="13" s="1"/>
  <c r="K1009" i="13" a="1"/>
  <c r="K1009" i="13" s="1"/>
  <c r="K1073" i="13" a="1"/>
  <c r="K1073" i="13" s="1"/>
  <c r="K1137" i="13" a="1"/>
  <c r="K1137" i="13" s="1"/>
  <c r="K1201" i="13" a="1"/>
  <c r="K1201" i="13" s="1"/>
  <c r="K1265" i="13" a="1"/>
  <c r="K1265" i="13" s="1"/>
  <c r="K1329" i="13" a="1"/>
  <c r="K1329" i="13" s="1"/>
  <c r="K1393" i="13" a="1"/>
  <c r="K1393" i="13" s="1"/>
  <c r="K1393" i="15" s="1"/>
  <c r="K1457" i="13" a="1"/>
  <c r="K1457" i="13" s="1"/>
  <c r="K1457" i="15" s="1"/>
  <c r="K41" i="13" a="1"/>
  <c r="K41" i="13" s="1"/>
  <c r="K969" i="13" a="1"/>
  <c r="K969" i="13" s="1"/>
  <c r="K554" i="13" a="1"/>
  <c r="K554" i="13" s="1"/>
  <c r="K1098" i="13" a="1"/>
  <c r="K1098" i="13" s="1"/>
  <c r="K1410" i="13" a="1"/>
  <c r="K1410" i="13" s="1"/>
  <c r="K195" i="13" a="1"/>
  <c r="K195" i="13" s="1"/>
  <c r="K771" i="13" a="1"/>
  <c r="K771" i="13" s="1"/>
  <c r="K1355" i="13" a="1"/>
  <c r="K1355" i="13" s="1"/>
  <c r="K1355" i="15" s="1"/>
  <c r="K73" i="13" a="1"/>
  <c r="K73" i="13" s="1"/>
  <c r="K73" i="15" s="1"/>
  <c r="K385" i="13" a="1"/>
  <c r="K385" i="13" s="1"/>
  <c r="K705" i="13" a="1"/>
  <c r="K705" i="13" s="1"/>
  <c r="K122" i="13" a="1"/>
  <c r="K122" i="13" s="1"/>
  <c r="K418" i="13" a="1"/>
  <c r="K418" i="13" s="1"/>
  <c r="K714" i="13" a="1"/>
  <c r="K714" i="13" s="1"/>
  <c r="K1002" i="13" a="1"/>
  <c r="K1002" i="13" s="1"/>
  <c r="K1282" i="13" a="1"/>
  <c r="K1282" i="13" s="1"/>
  <c r="K131" i="13" a="1"/>
  <c r="K131" i="13" s="1"/>
  <c r="K553" i="13" a="1"/>
  <c r="K553" i="13" s="1"/>
  <c r="K858" i="13" a="1"/>
  <c r="K858" i="13" s="1"/>
  <c r="K435" i="13" a="1"/>
  <c r="K435" i="13" s="1"/>
  <c r="K995" i="13" a="1"/>
  <c r="K995" i="13" s="1"/>
  <c r="K20" i="13" a="1"/>
  <c r="K20" i="13" s="1"/>
  <c r="K316" i="13" a="1"/>
  <c r="K316" i="13" s="1"/>
  <c r="K316" i="15" s="1"/>
  <c r="K444" i="13" a="1"/>
  <c r="K444" i="13" s="1"/>
  <c r="K596" i="13" a="1"/>
  <c r="K596" i="13" s="1"/>
  <c r="K724" i="13" a="1"/>
  <c r="K724" i="13" s="1"/>
  <c r="K852" i="13" a="1"/>
  <c r="K852" i="13" s="1"/>
  <c r="K980" i="13" a="1"/>
  <c r="K980" i="13" s="1"/>
  <c r="K1108" i="13" a="1"/>
  <c r="K1108" i="13" s="1"/>
  <c r="K1236" i="13" a="1"/>
  <c r="K1236" i="13" s="1"/>
  <c r="K1364" i="13" a="1"/>
  <c r="K1364" i="13" s="1"/>
  <c r="K81" i="13" a="1"/>
  <c r="K81" i="13" s="1"/>
  <c r="K721" i="13" a="1"/>
  <c r="K721" i="13" s="1"/>
  <c r="K402" i="13" a="1"/>
  <c r="K402" i="13" s="1"/>
  <c r="K986" i="13" a="1"/>
  <c r="K986" i="13" s="1"/>
  <c r="K219" i="13" a="1"/>
  <c r="K219" i="13" s="1"/>
  <c r="K795" i="13" a="1"/>
  <c r="K795" i="13" s="1"/>
  <c r="K1363" i="13" a="1"/>
  <c r="K1363" i="13" s="1"/>
  <c r="K5" i="13" a="1"/>
  <c r="K5" i="13" s="1"/>
  <c r="K133" i="13" a="1"/>
  <c r="K133" i="13" s="1"/>
  <c r="K133" i="15" s="1"/>
  <c r="K261" i="13" a="1"/>
  <c r="K261" i="13" s="1"/>
  <c r="K389" i="13" a="1"/>
  <c r="K389" i="13" s="1"/>
  <c r="K517" i="13" a="1"/>
  <c r="K517" i="13" s="1"/>
  <c r="K645" i="13" a="1"/>
  <c r="K645" i="13" s="1"/>
  <c r="K645" i="15" s="1"/>
  <c r="K773" i="13" a="1"/>
  <c r="K773" i="13" s="1"/>
  <c r="K901" i="13" a="1"/>
  <c r="K901" i="13" s="1"/>
  <c r="K1029" i="13" a="1"/>
  <c r="K1029" i="13" s="1"/>
  <c r="K1157" i="13" a="1"/>
  <c r="K1157" i="13" s="1"/>
  <c r="K289" i="13" a="1"/>
  <c r="K289" i="13" s="1"/>
  <c r="K42" i="13" a="1"/>
  <c r="K42" i="13" s="1"/>
  <c r="K634" i="13" a="1"/>
  <c r="K634" i="13" s="1"/>
  <c r="K1218" i="13" a="1"/>
  <c r="K1218" i="13" s="1"/>
  <c r="K259" i="13" a="1"/>
  <c r="K259" i="13" s="1"/>
  <c r="K835" i="13" a="1"/>
  <c r="K835" i="13" s="1"/>
  <c r="K1403" i="13" a="1"/>
  <c r="K1403" i="13" s="1"/>
  <c r="K12" i="13" a="1"/>
  <c r="K12" i="13" s="1"/>
  <c r="K46" i="13" a="1"/>
  <c r="K46" i="13" s="1"/>
  <c r="K174" i="13" a="1"/>
  <c r="K174" i="13" s="1"/>
  <c r="K302" i="13" a="1"/>
  <c r="K302" i="13" s="1"/>
  <c r="K430" i="13" a="1"/>
  <c r="K430" i="13" s="1"/>
  <c r="K430" i="15" s="1"/>
  <c r="K558" i="13" a="1"/>
  <c r="K558" i="13" s="1"/>
  <c r="K686" i="13" a="1"/>
  <c r="K686" i="13" s="1"/>
  <c r="K814" i="13" a="1"/>
  <c r="K814" i="13" s="1"/>
  <c r="K942" i="13" a="1"/>
  <c r="K942" i="13" s="1"/>
  <c r="K1078" i="13" a="1"/>
  <c r="K1078" i="13" s="1"/>
  <c r="K1206" i="13" a="1"/>
  <c r="K1206" i="13" s="1"/>
  <c r="K1335" i="13" a="1"/>
  <c r="K1335" i="13" s="1"/>
  <c r="K1269" i="13" a="1"/>
  <c r="K1269" i="13" s="1"/>
  <c r="K1333" i="13" a="1"/>
  <c r="K1333" i="13" s="1"/>
  <c r="K1397" i="13" a="1"/>
  <c r="K1397" i="13" s="1"/>
  <c r="K1286" i="13" a="1"/>
  <c r="K1286" i="13" s="1"/>
  <c r="K1350" i="13" a="1"/>
  <c r="K1350" i="13" s="1"/>
  <c r="K1414" i="13" a="1"/>
  <c r="K1414" i="13" s="1"/>
  <c r="K641" i="13" a="1"/>
  <c r="K641" i="13" s="1"/>
  <c r="K930" i="13" a="1"/>
  <c r="K930" i="13" s="1"/>
  <c r="K563" i="13" a="1"/>
  <c r="K563" i="13" s="1"/>
  <c r="K1139" i="13" a="1"/>
  <c r="K1139" i="13" s="1"/>
  <c r="K148" i="13" a="1"/>
  <c r="K148" i="13" s="1"/>
  <c r="K348" i="13" a="1"/>
  <c r="K348" i="13" s="1"/>
  <c r="K348" i="15" s="1"/>
  <c r="K476" i="13" a="1"/>
  <c r="K476" i="13" s="1"/>
  <c r="K476" i="15" s="1"/>
  <c r="K628" i="13" a="1"/>
  <c r="K628" i="13" s="1"/>
  <c r="K756" i="13" a="1"/>
  <c r="K756" i="13" s="1"/>
  <c r="K884" i="13" a="1"/>
  <c r="K884" i="13" s="1"/>
  <c r="K1012" i="13" a="1"/>
  <c r="K1012" i="13" s="1"/>
  <c r="K1140" i="13" a="1"/>
  <c r="K1140" i="13" s="1"/>
  <c r="K1268" i="13" a="1"/>
  <c r="K1268" i="13" s="1"/>
  <c r="K1396" i="13" a="1"/>
  <c r="K1396" i="13" s="1"/>
  <c r="K1396" i="15" s="1"/>
  <c r="K249" i="13" a="1"/>
  <c r="K249" i="13" s="1"/>
  <c r="K985" i="13" a="1"/>
  <c r="K985" i="13" s="1"/>
  <c r="K546" i="13" a="1"/>
  <c r="K546" i="13" s="1"/>
  <c r="K1130" i="13" a="1"/>
  <c r="K1130" i="13" s="1"/>
  <c r="K355" i="13" a="1"/>
  <c r="K355" i="13" s="1"/>
  <c r="K939" i="13" a="1"/>
  <c r="K939" i="13" s="1"/>
  <c r="K37" i="13" a="1"/>
  <c r="K37" i="13" s="1"/>
  <c r="K165" i="13" a="1"/>
  <c r="K165" i="13" s="1"/>
  <c r="K165" i="15" s="1"/>
  <c r="K293" i="13" a="1"/>
  <c r="K293" i="13" s="1"/>
  <c r="K421" i="13" a="1"/>
  <c r="K421" i="13" s="1"/>
  <c r="K549" i="13" a="1"/>
  <c r="K549" i="13" s="1"/>
  <c r="K677" i="13" a="1"/>
  <c r="K677" i="13" s="1"/>
  <c r="K805" i="13" a="1"/>
  <c r="K805" i="13" s="1"/>
  <c r="K933" i="13" a="1"/>
  <c r="K933" i="13" s="1"/>
  <c r="K1061" i="13" a="1"/>
  <c r="K1061" i="13" s="1"/>
  <c r="K1189" i="13" a="1"/>
  <c r="K1189" i="13" s="1"/>
  <c r="K457" i="13" a="1"/>
  <c r="K457" i="13" s="1"/>
  <c r="K457" i="15" s="1"/>
  <c r="K194" i="13" a="1"/>
  <c r="K194" i="13" s="1"/>
  <c r="K786" i="13" a="1"/>
  <c r="K786" i="13" s="1"/>
  <c r="K1322" i="13" a="1"/>
  <c r="K1322" i="13" s="1"/>
  <c r="K403" i="13" a="1"/>
  <c r="K403" i="13" s="1"/>
  <c r="K971" i="13" a="1"/>
  <c r="K971" i="13" s="1"/>
  <c r="K140" i="13" a="1"/>
  <c r="K140" i="13" s="1"/>
  <c r="K78" i="13" a="1"/>
  <c r="K78" i="13" s="1"/>
  <c r="K78" i="15" s="1"/>
  <c r="K206" i="13" a="1"/>
  <c r="K206" i="13" s="1"/>
  <c r="K334" i="13" a="1"/>
  <c r="K334" i="13" s="1"/>
  <c r="K462" i="13" a="1"/>
  <c r="K462" i="13" s="1"/>
  <c r="K590" i="13" a="1"/>
  <c r="K590" i="13" s="1"/>
  <c r="K718" i="13" a="1"/>
  <c r="K718" i="13" s="1"/>
  <c r="K846" i="13" a="1"/>
  <c r="K846" i="13" s="1"/>
  <c r="K846" i="15" s="1"/>
  <c r="K974" i="13" a="1"/>
  <c r="K974" i="13" s="1"/>
  <c r="K1110" i="13" a="1"/>
  <c r="K1110" i="13" s="1"/>
  <c r="K1239" i="13" a="1"/>
  <c r="K1239" i="13" s="1"/>
  <c r="K1239" i="15" s="1"/>
  <c r="K1367" i="13" a="1"/>
  <c r="K1367" i="13" s="1"/>
  <c r="K1277" i="13" a="1"/>
  <c r="K1277" i="13" s="1"/>
  <c r="K1341" i="13" a="1"/>
  <c r="K1341" i="13" s="1"/>
  <c r="K1405" i="13" a="1"/>
  <c r="K1405" i="13" s="1"/>
  <c r="K1230" i="13" a="1"/>
  <c r="K1230" i="13" s="1"/>
  <c r="K1294" i="13" a="1"/>
  <c r="K1294" i="13" s="1"/>
  <c r="K1358" i="13" a="1"/>
  <c r="K1358" i="13" s="1"/>
  <c r="K1422" i="13" a="1"/>
  <c r="K1422" i="13" s="1"/>
  <c r="K1001" i="13" a="1"/>
  <c r="K1001" i="13" s="1"/>
  <c r="K1146" i="13" a="1"/>
  <c r="K1146" i="13" s="1"/>
  <c r="K595" i="13" a="1"/>
  <c r="K595" i="13" s="1"/>
  <c r="K1171" i="13" a="1"/>
  <c r="K1171" i="13" s="1"/>
  <c r="K180" i="13" a="1"/>
  <c r="K180" i="13" s="1"/>
  <c r="K356" i="13" a="1"/>
  <c r="K356" i="13" s="1"/>
  <c r="K484" i="13" a="1"/>
  <c r="K484" i="13" s="1"/>
  <c r="K484" i="15" s="1"/>
  <c r="K636" i="13" a="1"/>
  <c r="K636" i="13" s="1"/>
  <c r="K764" i="13" a="1"/>
  <c r="K764" i="13" s="1"/>
  <c r="K892" i="13" a="1"/>
  <c r="K892" i="13" s="1"/>
  <c r="K1020" i="13" a="1"/>
  <c r="K1020" i="13" s="1"/>
  <c r="K1148" i="13" a="1"/>
  <c r="K1148" i="13" s="1"/>
  <c r="K1276" i="13" a="1"/>
  <c r="K1276" i="13" s="1"/>
  <c r="K1404" i="13" a="1"/>
  <c r="K1404" i="13" s="1"/>
  <c r="K281" i="13" a="1"/>
  <c r="K281" i="13" s="1"/>
  <c r="K26" i="13" a="1"/>
  <c r="K26" i="13" s="1"/>
  <c r="K586" i="13" a="1"/>
  <c r="K586" i="13" s="1"/>
  <c r="K1162" i="13" a="1"/>
  <c r="K1162" i="13" s="1"/>
  <c r="K387" i="13" a="1"/>
  <c r="K387" i="13" s="1"/>
  <c r="K979" i="13" a="1"/>
  <c r="K979" i="13" s="1"/>
  <c r="K45" i="13" a="1"/>
  <c r="K45" i="13" s="1"/>
  <c r="K173" i="13" a="1"/>
  <c r="K173" i="13" s="1"/>
  <c r="K301" i="13" a="1"/>
  <c r="K301" i="13" s="1"/>
  <c r="K429" i="13" a="1"/>
  <c r="K429" i="13" s="1"/>
  <c r="K557" i="13" a="1"/>
  <c r="K557" i="13" s="1"/>
  <c r="K685" i="13" a="1"/>
  <c r="K685" i="13" s="1"/>
  <c r="K813" i="13" a="1"/>
  <c r="K813" i="13" s="1"/>
  <c r="K941" i="13" a="1"/>
  <c r="K941" i="13" s="1"/>
  <c r="K1069" i="13" a="1"/>
  <c r="K1069" i="13" s="1"/>
  <c r="K1197" i="13" a="1"/>
  <c r="K1197" i="13" s="1"/>
  <c r="K497" i="13" a="1"/>
  <c r="K497" i="13" s="1"/>
  <c r="K497" i="15" s="1"/>
  <c r="K234" i="13" a="1"/>
  <c r="K234" i="13" s="1"/>
  <c r="K234" i="15" s="1"/>
  <c r="K810" i="13" a="1"/>
  <c r="K810" i="13" s="1"/>
  <c r="K1346" i="13" a="1"/>
  <c r="K1346" i="13" s="1"/>
  <c r="K443" i="13" a="1"/>
  <c r="K443" i="13" s="1"/>
  <c r="K1011" i="13" a="1"/>
  <c r="K1011" i="13" s="1"/>
  <c r="K172" i="13" a="1"/>
  <c r="K172" i="13" s="1"/>
  <c r="K86" i="13" a="1"/>
  <c r="K86" i="13" s="1"/>
  <c r="K214" i="13" a="1"/>
  <c r="K214" i="13" s="1"/>
  <c r="K342" i="13" a="1"/>
  <c r="K342" i="13" s="1"/>
  <c r="K470" i="13" a="1"/>
  <c r="K470" i="13" s="1"/>
  <c r="K598" i="13" a="1"/>
  <c r="K598" i="13" s="1"/>
  <c r="K726" i="13" a="1"/>
  <c r="K726" i="13" s="1"/>
  <c r="K854" i="13" a="1"/>
  <c r="K854" i="13" s="1"/>
  <c r="K982" i="13" a="1"/>
  <c r="K982" i="13" s="1"/>
  <c r="K1118" i="13" a="1"/>
  <c r="K1118" i="13" s="1"/>
  <c r="K1247" i="13" a="1"/>
  <c r="K1247" i="13" s="1"/>
  <c r="K1375" i="13" a="1"/>
  <c r="K1375" i="13" s="1"/>
  <c r="K1285" i="13" a="1"/>
  <c r="K1285" i="13" s="1"/>
  <c r="K1349" i="13" a="1"/>
  <c r="K1349" i="13" s="1"/>
  <c r="K1413" i="13" a="1"/>
  <c r="K1413" i="13" s="1"/>
  <c r="K1238" i="13" a="1"/>
  <c r="K1238" i="13" s="1"/>
  <c r="K1302" i="13" a="1"/>
  <c r="K1302" i="13" s="1"/>
  <c r="K1366" i="13" a="1"/>
  <c r="K1366" i="13" s="1"/>
  <c r="K1430" i="13" a="1"/>
  <c r="K1430" i="13" s="1"/>
  <c r="K1430" i="15" s="1"/>
  <c r="K50" i="13" a="1"/>
  <c r="K50" i="13" s="1"/>
  <c r="K50" i="15" s="1"/>
  <c r="K1210" i="13" a="1"/>
  <c r="K1210" i="13" s="1"/>
  <c r="K635" i="13" a="1"/>
  <c r="K635" i="13" s="1"/>
  <c r="K1211" i="13" a="1"/>
  <c r="K1211" i="13" s="1"/>
  <c r="K204" i="13" a="1"/>
  <c r="K204" i="13" s="1"/>
  <c r="K364" i="13" a="1"/>
  <c r="K364" i="13" s="1"/>
  <c r="K508" i="13" a="1"/>
  <c r="K508" i="13" s="1"/>
  <c r="K644" i="13" a="1"/>
  <c r="K644" i="13" s="1"/>
  <c r="K644" i="15" s="1"/>
  <c r="K772" i="13" a="1"/>
  <c r="K772" i="13" s="1"/>
  <c r="K900" i="13" a="1"/>
  <c r="K900" i="13" s="1"/>
  <c r="K1028" i="13" a="1"/>
  <c r="K1028" i="13" s="1"/>
  <c r="K1156" i="13" a="1"/>
  <c r="K1156" i="13" s="1"/>
  <c r="K1284" i="13" a="1"/>
  <c r="K1284" i="13" s="1"/>
  <c r="K1412" i="13" a="1"/>
  <c r="K1412" i="13" s="1"/>
  <c r="K313" i="13" a="1"/>
  <c r="K313" i="13" s="1"/>
  <c r="K58" i="13" a="1"/>
  <c r="K58" i="13" s="1"/>
  <c r="K626" i="13" a="1"/>
  <c r="K626" i="13" s="1"/>
  <c r="K1202" i="13" a="1"/>
  <c r="K1202" i="13" s="1"/>
  <c r="K427" i="13" a="1"/>
  <c r="K427" i="13" s="1"/>
  <c r="K1019" i="13" a="1"/>
  <c r="K1019" i="13" s="1"/>
  <c r="K1019" i="15" s="1"/>
  <c r="K53" i="13" a="1"/>
  <c r="K53" i="13" s="1"/>
  <c r="K181" i="13" a="1"/>
  <c r="K181" i="13" s="1"/>
  <c r="K309" i="13" a="1"/>
  <c r="K309" i="13" s="1"/>
  <c r="K437" i="13" a="1"/>
  <c r="K437" i="13" s="1"/>
  <c r="K437" i="15" s="1"/>
  <c r="K565" i="13" a="1"/>
  <c r="K565" i="13" s="1"/>
  <c r="K693" i="13" a="1"/>
  <c r="K693" i="13" s="1"/>
  <c r="K821" i="13" a="1"/>
  <c r="K821" i="13" s="1"/>
  <c r="K949" i="13" a="1"/>
  <c r="K949" i="13" s="1"/>
  <c r="K1077" i="13" a="1"/>
  <c r="K1077" i="13" s="1"/>
  <c r="K1205" i="13" a="1"/>
  <c r="K1205" i="13" s="1"/>
  <c r="K545" i="13" a="1"/>
  <c r="K545" i="13" s="1"/>
  <c r="K266" i="13" a="1"/>
  <c r="K266" i="13" s="1"/>
  <c r="K266" i="15" s="1"/>
  <c r="K850" i="13" a="1"/>
  <c r="K850" i="13" s="1"/>
  <c r="K850" i="15" s="1"/>
  <c r="K1362" i="13" a="1"/>
  <c r="K1362" i="13" s="1"/>
  <c r="K475" i="13" a="1"/>
  <c r="K475" i="13" s="1"/>
  <c r="K1043" i="13" a="1"/>
  <c r="K1043" i="13" s="1"/>
  <c r="K196" i="13" a="1"/>
  <c r="K196" i="13" s="1"/>
  <c r="K94" i="13" a="1"/>
  <c r="K94" i="13" s="1"/>
  <c r="K222" i="13" a="1"/>
  <c r="K222" i="13" s="1"/>
  <c r="K350" i="13" a="1"/>
  <c r="K350" i="13" s="1"/>
  <c r="K350" i="15" s="1"/>
  <c r="K478" i="13" a="1"/>
  <c r="K478" i="13" s="1"/>
  <c r="K606" i="13" a="1"/>
  <c r="K606" i="13" s="1"/>
  <c r="K734" i="13" a="1"/>
  <c r="K734" i="13" s="1"/>
  <c r="K862" i="13" a="1"/>
  <c r="K862" i="13" s="1"/>
  <c r="K990" i="13" a="1"/>
  <c r="K990" i="13" s="1"/>
  <c r="K1126" i="13" a="1"/>
  <c r="K1126" i="13" s="1"/>
  <c r="K1126" i="15" s="1"/>
  <c r="K1255" i="13" a="1"/>
  <c r="K1255" i="13" s="1"/>
  <c r="K1383" i="13" a="1"/>
  <c r="K1383" i="13" s="1"/>
  <c r="K1383" i="15" s="1"/>
  <c r="K274" i="13" a="1"/>
  <c r="K274" i="13" s="1"/>
  <c r="K274" i="15" s="1"/>
  <c r="K707" i="13" a="1"/>
  <c r="K707" i="13" s="1"/>
  <c r="K1275" i="13" a="1"/>
  <c r="K1275" i="13" s="1"/>
  <c r="K244" i="13" a="1"/>
  <c r="K244" i="13" s="1"/>
  <c r="K380" i="13" a="1"/>
  <c r="K380" i="13" s="1"/>
  <c r="K532" i="13" a="1"/>
  <c r="K532" i="13" s="1"/>
  <c r="K660" i="13" a="1"/>
  <c r="K660" i="13" s="1"/>
  <c r="K788" i="13" a="1"/>
  <c r="K788" i="13" s="1"/>
  <c r="K788" i="15" s="1"/>
  <c r="K916" i="13" a="1"/>
  <c r="K916" i="13" s="1"/>
  <c r="K1044" i="13" a="1"/>
  <c r="K1044" i="13" s="1"/>
  <c r="K1172" i="13" a="1"/>
  <c r="K1172" i="13" s="1"/>
  <c r="K1300" i="13" a="1"/>
  <c r="K1300" i="13" s="1"/>
  <c r="K1428" i="13" a="1"/>
  <c r="K1428" i="13" s="1"/>
  <c r="K401" i="13" a="1"/>
  <c r="K401" i="13" s="1"/>
  <c r="K114" i="13" a="1"/>
  <c r="K114" i="13" s="1"/>
  <c r="K698" i="13" a="1"/>
  <c r="K698" i="13" s="1"/>
  <c r="K698" i="15" s="1"/>
  <c r="K1266" i="13" a="1"/>
  <c r="K1266" i="13" s="1"/>
  <c r="K1266" i="15" s="1"/>
  <c r="K491" i="13" a="1"/>
  <c r="K491" i="13" s="1"/>
  <c r="K1083" i="13" a="1"/>
  <c r="K1083" i="13" s="1"/>
  <c r="K36" i="13" a="1"/>
  <c r="K36" i="13" s="1"/>
  <c r="K69" i="13" a="1"/>
  <c r="K69" i="13" s="1"/>
  <c r="K197" i="13" a="1"/>
  <c r="K197" i="13" s="1"/>
  <c r="K325" i="13" a="1"/>
  <c r="K325" i="13" s="1"/>
  <c r="K325" i="15" s="1"/>
  <c r="K453" i="13" a="1"/>
  <c r="K453" i="13" s="1"/>
  <c r="K581" i="13" a="1"/>
  <c r="K581" i="13" s="1"/>
  <c r="K709" i="13" a="1"/>
  <c r="K709" i="13" s="1"/>
  <c r="K837" i="13" a="1"/>
  <c r="K837" i="13" s="1"/>
  <c r="K965" i="13" a="1"/>
  <c r="K965" i="13" s="1"/>
  <c r="K1093" i="13" a="1"/>
  <c r="K1093" i="13" s="1"/>
  <c r="K1221" i="13" a="1"/>
  <c r="K1221" i="13" s="1"/>
  <c r="K625" i="13" a="1"/>
  <c r="K625" i="13" s="1"/>
  <c r="K338" i="13" a="1"/>
  <c r="K338" i="13" s="1"/>
  <c r="K922" i="13" a="1"/>
  <c r="K922" i="13" s="1"/>
  <c r="K547" i="13" a="1"/>
  <c r="K547" i="13" s="1"/>
  <c r="K1123" i="13" a="1"/>
  <c r="K1123" i="13" s="1"/>
  <c r="K236" i="13" a="1"/>
  <c r="K236" i="13" s="1"/>
  <c r="K110" i="13" a="1"/>
  <c r="K110" i="13" s="1"/>
  <c r="K238" i="13" a="1"/>
  <c r="K238" i="13" s="1"/>
  <c r="K366" i="13" a="1"/>
  <c r="K366" i="13" s="1"/>
  <c r="K494" i="13" a="1"/>
  <c r="K494" i="13" s="1"/>
  <c r="K494" i="15" s="1"/>
  <c r="K622" i="13" a="1"/>
  <c r="K622" i="13" s="1"/>
  <c r="K622" i="15" s="1"/>
  <c r="K750" i="13" a="1"/>
  <c r="K750" i="13" s="1"/>
  <c r="K878" i="13" a="1"/>
  <c r="K878" i="13" s="1"/>
  <c r="K1006" i="13" a="1"/>
  <c r="K1006" i="13" s="1"/>
  <c r="K1142" i="13" a="1"/>
  <c r="K1142" i="13" s="1"/>
  <c r="K1271" i="13" a="1"/>
  <c r="K1271" i="13" s="1"/>
  <c r="K1399" i="13" a="1"/>
  <c r="K1399" i="13" s="1"/>
  <c r="K346" i="13" a="1"/>
  <c r="K346" i="13" s="1"/>
  <c r="K59" i="13" a="1"/>
  <c r="K59" i="13" s="1"/>
  <c r="K851" i="13" a="1"/>
  <c r="K851" i="13" s="1"/>
  <c r="K1419" i="13" a="1"/>
  <c r="K1419" i="13" s="1"/>
  <c r="K284" i="13" a="1"/>
  <c r="K284" i="13" s="1"/>
  <c r="K412" i="13" a="1"/>
  <c r="K412" i="13" s="1"/>
  <c r="K564" i="13" a="1"/>
  <c r="K564" i="13" s="1"/>
  <c r="K692" i="13" a="1"/>
  <c r="K692" i="13" s="1"/>
  <c r="K820" i="13" a="1"/>
  <c r="K820" i="13" s="1"/>
  <c r="K948" i="13" a="1"/>
  <c r="K948" i="13" s="1"/>
  <c r="K1076" i="13" a="1"/>
  <c r="K1076" i="13" s="1"/>
  <c r="K1204" i="13" a="1"/>
  <c r="K1204" i="13" s="1"/>
  <c r="K1332" i="13" a="1"/>
  <c r="K1332" i="13" s="1"/>
  <c r="K1460" i="13" a="1"/>
  <c r="K1460" i="13" s="1"/>
  <c r="K561" i="13" a="1"/>
  <c r="K561" i="13" s="1"/>
  <c r="K258" i="13" a="1"/>
  <c r="K258" i="13" s="1"/>
  <c r="K842" i="13" a="1"/>
  <c r="K842" i="13" s="1"/>
  <c r="K75" i="13" a="1"/>
  <c r="K75" i="13" s="1"/>
  <c r="K75" i="15" s="1"/>
  <c r="K651" i="13" a="1"/>
  <c r="K651" i="13" s="1"/>
  <c r="K1219" i="13" a="1"/>
  <c r="K1219" i="13" s="1"/>
  <c r="K156" i="13" a="1"/>
  <c r="K156" i="13" s="1"/>
  <c r="K101" i="13" a="1"/>
  <c r="K101" i="13" s="1"/>
  <c r="K229" i="13" a="1"/>
  <c r="K229" i="13" s="1"/>
  <c r="K229" i="15" s="1"/>
  <c r="K357" i="13" a="1"/>
  <c r="K357" i="13" s="1"/>
  <c r="K485" i="13" a="1"/>
  <c r="K485" i="13" s="1"/>
  <c r="K613" i="13" a="1"/>
  <c r="K613" i="13" s="1"/>
  <c r="K613" i="15" s="1"/>
  <c r="K741" i="13" a="1"/>
  <c r="K741" i="13" s="1"/>
  <c r="K869" i="13" a="1"/>
  <c r="K869" i="13" s="1"/>
  <c r="K997" i="13" a="1"/>
  <c r="K997" i="13" s="1"/>
  <c r="K1125" i="13" a="1"/>
  <c r="K1125" i="13" s="1"/>
  <c r="K145" i="13" a="1"/>
  <c r="K145" i="13" s="1"/>
  <c r="K777" i="13" a="1"/>
  <c r="K777" i="13" s="1"/>
  <c r="K482" i="13" a="1"/>
  <c r="K482" i="13" s="1"/>
  <c r="K1066" i="13" a="1"/>
  <c r="K1066" i="13" s="1"/>
  <c r="K1066" i="15" s="1"/>
  <c r="K115" i="13" a="1"/>
  <c r="K115" i="13" s="1"/>
  <c r="K691" i="13" a="1"/>
  <c r="K691" i="13" s="1"/>
  <c r="K1259" i="13" a="1"/>
  <c r="K1259" i="13" s="1"/>
  <c r="K14" i="13" a="1"/>
  <c r="K14" i="13" s="1"/>
  <c r="K142" i="13" a="1"/>
  <c r="K142" i="13" s="1"/>
  <c r="K270" i="13" a="1"/>
  <c r="K270" i="13" s="1"/>
  <c r="K398" i="13" a="1"/>
  <c r="K398" i="13" s="1"/>
  <c r="K398" i="15" s="1"/>
  <c r="K526" i="13" a="1"/>
  <c r="K526" i="13" s="1"/>
  <c r="K654" i="13" a="1"/>
  <c r="K654" i="13" s="1"/>
  <c r="K782" i="13" a="1"/>
  <c r="K782" i="13" s="1"/>
  <c r="K910" i="13" a="1"/>
  <c r="K910" i="13" s="1"/>
  <c r="K1038" i="13" a="1"/>
  <c r="K1038" i="13" s="1"/>
  <c r="K1174" i="13" a="1"/>
  <c r="K1174" i="13" s="1"/>
  <c r="K1303" i="13" a="1"/>
  <c r="K1303" i="13" s="1"/>
  <c r="K1431" i="13" a="1"/>
  <c r="K1431" i="13" s="1"/>
  <c r="K1431" i="15" s="1"/>
  <c r="K1245" i="13" a="1"/>
  <c r="K1245" i="13" s="1"/>
  <c r="K1245" i="15" s="1"/>
  <c r="K1309" i="13" a="1"/>
  <c r="K1309" i="13" s="1"/>
  <c r="K1373" i="13" a="1"/>
  <c r="K1373" i="13" s="1"/>
  <c r="K1437" i="13" a="1"/>
  <c r="K1437" i="13" s="1"/>
  <c r="K1262" i="13" a="1"/>
  <c r="K1262" i="13" s="1"/>
  <c r="K1326" i="13" a="1"/>
  <c r="K1326" i="13" s="1"/>
  <c r="K1390" i="13" a="1"/>
  <c r="K1390" i="13" s="1"/>
  <c r="K1454" i="13" a="1"/>
  <c r="K1454" i="13" s="1"/>
  <c r="K233" i="13" a="1"/>
  <c r="K233" i="13" s="1"/>
  <c r="K233" i="15" s="1"/>
  <c r="K570" i="13" a="1"/>
  <c r="K570" i="13" s="1"/>
  <c r="K291" i="13" a="1"/>
  <c r="K291" i="13" s="1"/>
  <c r="K883" i="13" a="1"/>
  <c r="K883" i="13" s="1"/>
  <c r="K1459" i="13" a="1"/>
  <c r="K1459" i="13" s="1"/>
  <c r="K1459" i="15" s="1"/>
  <c r="K292" i="13" a="1"/>
  <c r="K292" i="13" s="1"/>
  <c r="K420" i="13" a="1"/>
  <c r="K420" i="13" s="1"/>
  <c r="K572" i="13" a="1"/>
  <c r="K572" i="13" s="1"/>
  <c r="K700" i="13" a="1"/>
  <c r="K700" i="13" s="1"/>
  <c r="K700" i="15" s="1"/>
  <c r="K828" i="13" a="1"/>
  <c r="K828" i="13" s="1"/>
  <c r="K956" i="13" a="1"/>
  <c r="K956" i="13" s="1"/>
  <c r="K1084" i="13" a="1"/>
  <c r="K1084" i="13" s="1"/>
  <c r="K1212" i="13" a="1"/>
  <c r="K1212" i="13" s="1"/>
  <c r="K1340" i="13" a="1"/>
  <c r="K1340" i="13" s="1"/>
  <c r="K585" i="13" a="1"/>
  <c r="K585" i="13" s="1"/>
  <c r="K298" i="13" a="1"/>
  <c r="K298" i="13" s="1"/>
  <c r="K874" i="13" a="1"/>
  <c r="K874" i="13" s="1"/>
  <c r="K107" i="13" a="1"/>
  <c r="K107" i="13" s="1"/>
  <c r="K683" i="13" a="1"/>
  <c r="K683" i="13" s="1"/>
  <c r="K1251" i="13" a="1"/>
  <c r="K1251" i="13" s="1"/>
  <c r="K188" i="13" a="1"/>
  <c r="K188" i="13" s="1"/>
  <c r="K109" i="13" a="1"/>
  <c r="K109" i="13" s="1"/>
  <c r="K237" i="13" a="1"/>
  <c r="K237" i="13" s="1"/>
  <c r="K365" i="13" a="1"/>
  <c r="K365" i="13" s="1"/>
  <c r="K365" i="15" s="1"/>
  <c r="K493" i="13" a="1"/>
  <c r="K493" i="13" s="1"/>
  <c r="K621" i="13" a="1"/>
  <c r="K621" i="13" s="1"/>
  <c r="K621" i="15" s="1"/>
  <c r="K749" i="13" a="1"/>
  <c r="K749" i="13" s="1"/>
  <c r="K877" i="13" a="1"/>
  <c r="K877" i="13" s="1"/>
  <c r="K1005" i="13" a="1"/>
  <c r="K1005" i="13" s="1"/>
  <c r="K1133" i="13" a="1"/>
  <c r="K1133" i="13" s="1"/>
  <c r="K185" i="13" a="1"/>
  <c r="K185" i="13" s="1"/>
  <c r="K801" i="13" a="1"/>
  <c r="K801" i="13" s="1"/>
  <c r="K522" i="13" a="1"/>
  <c r="K522" i="13" s="1"/>
  <c r="K522" i="15" s="1"/>
  <c r="K1106" i="13" a="1"/>
  <c r="K1106" i="13" s="1"/>
  <c r="K155" i="13" a="1"/>
  <c r="K155" i="13" s="1"/>
  <c r="K731" i="13" a="1"/>
  <c r="K731" i="13" s="1"/>
  <c r="K1299" i="13" a="1"/>
  <c r="K1299" i="13" s="1"/>
  <c r="K22" i="13" a="1"/>
  <c r="K22" i="13" s="1"/>
  <c r="K150" i="13" a="1"/>
  <c r="K150" i="13" s="1"/>
  <c r="K278" i="13" a="1"/>
  <c r="K278" i="13" s="1"/>
  <c r="K406" i="13" a="1"/>
  <c r="K406" i="13" s="1"/>
  <c r="K534" i="13" a="1"/>
  <c r="K534" i="13" s="1"/>
  <c r="K662" i="13" a="1"/>
  <c r="K662" i="13" s="1"/>
  <c r="K790" i="13" a="1"/>
  <c r="K790" i="13" s="1"/>
  <c r="K918" i="13" a="1"/>
  <c r="K918" i="13" s="1"/>
  <c r="K1046" i="13" a="1"/>
  <c r="K1046" i="13" s="1"/>
  <c r="K1182" i="13" a="1"/>
  <c r="K1182" i="13" s="1"/>
  <c r="K1311" i="13" a="1"/>
  <c r="K1311" i="13" s="1"/>
  <c r="K1439" i="13" a="1"/>
  <c r="K1439" i="13" s="1"/>
  <c r="K305" i="13" a="1"/>
  <c r="K305" i="13" s="1"/>
  <c r="K305" i="15" s="1"/>
  <c r="K642" i="13" a="1"/>
  <c r="K642" i="13" s="1"/>
  <c r="K363" i="13" a="1"/>
  <c r="K363" i="13" s="1"/>
  <c r="K923" i="13" a="1"/>
  <c r="K923" i="13" s="1"/>
  <c r="K300" i="13" a="1"/>
  <c r="K300" i="13" s="1"/>
  <c r="K428" i="13" a="1"/>
  <c r="K428" i="13" s="1"/>
  <c r="K580" i="13" a="1"/>
  <c r="K580" i="13" s="1"/>
  <c r="K708" i="13" a="1"/>
  <c r="K708" i="13" s="1"/>
  <c r="K708" i="15" s="1"/>
  <c r="K836" i="13" a="1"/>
  <c r="K836" i="13" s="1"/>
  <c r="K964" i="13" a="1"/>
  <c r="K964" i="13" s="1"/>
  <c r="K1092" i="13" a="1"/>
  <c r="K1092" i="13" s="1"/>
  <c r="K1220" i="13" a="1"/>
  <c r="K1220" i="13" s="1"/>
  <c r="K1348" i="13" a="1"/>
  <c r="K1348" i="13" s="1"/>
  <c r="K633" i="13" a="1"/>
  <c r="K633" i="13" s="1"/>
  <c r="K330" i="13" a="1"/>
  <c r="K330" i="13" s="1"/>
  <c r="K330" i="15" s="1"/>
  <c r="K914" i="13" a="1"/>
  <c r="K914" i="13" s="1"/>
  <c r="K147" i="13" a="1"/>
  <c r="K147" i="13" s="1"/>
  <c r="K723" i="13" a="1"/>
  <c r="K723" i="13" s="1"/>
  <c r="K1291" i="13" a="1"/>
  <c r="K1291" i="13" s="1"/>
  <c r="K220" i="13" a="1"/>
  <c r="K220" i="13" s="1"/>
  <c r="K117" i="13" a="1"/>
  <c r="K117" i="13" s="1"/>
  <c r="K245" i="13" a="1"/>
  <c r="K245" i="13" s="1"/>
  <c r="K373" i="13" a="1"/>
  <c r="K373" i="13" s="1"/>
  <c r="K501" i="13" a="1"/>
  <c r="K501" i="13" s="1"/>
  <c r="K501" i="15" s="1"/>
  <c r="K629" i="13" a="1"/>
  <c r="K629" i="13" s="1"/>
  <c r="K757" i="13" a="1"/>
  <c r="K757" i="13" s="1"/>
  <c r="K885" i="13" a="1"/>
  <c r="K885" i="13" s="1"/>
  <c r="K1013" i="13" a="1"/>
  <c r="K1013" i="13" s="1"/>
  <c r="K1141" i="13" a="1"/>
  <c r="K1141" i="13" s="1"/>
  <c r="K217" i="13" a="1"/>
  <c r="K217" i="13" s="1"/>
  <c r="K993" i="13" a="1"/>
  <c r="K993" i="13" s="1"/>
  <c r="K993" i="15" s="1"/>
  <c r="K562" i="13" a="1"/>
  <c r="K562" i="13" s="1"/>
  <c r="K562" i="15" s="1"/>
  <c r="K1138" i="13" a="1"/>
  <c r="K1138" i="13" s="1"/>
  <c r="K187" i="13" a="1"/>
  <c r="K187" i="13" s="1"/>
  <c r="K763" i="13" a="1"/>
  <c r="K763" i="13" s="1"/>
  <c r="K1331" i="13" a="1"/>
  <c r="K1331" i="13" s="1"/>
  <c r="K30" i="13" a="1"/>
  <c r="K30" i="13" s="1"/>
  <c r="K158" i="13" a="1"/>
  <c r="K158" i="13" s="1"/>
  <c r="K286" i="13" a="1"/>
  <c r="K286" i="13" s="1"/>
  <c r="K286" i="15" s="1"/>
  <c r="K414" i="13" a="1"/>
  <c r="K414" i="13" s="1"/>
  <c r="K414" i="15" s="1"/>
  <c r="K542" i="13" a="1"/>
  <c r="K542" i="13" s="1"/>
  <c r="K670" i="13" a="1"/>
  <c r="K670" i="13" s="1"/>
  <c r="K798" i="13" a="1"/>
  <c r="K798" i="13" s="1"/>
  <c r="K926" i="13" a="1"/>
  <c r="K926" i="13" s="1"/>
  <c r="K1054" i="13" a="1"/>
  <c r="K1054" i="13" s="1"/>
  <c r="K1054" i="15" s="1"/>
  <c r="K1190" i="13" a="1"/>
  <c r="K1190" i="13" s="1"/>
  <c r="K1319" i="13" a="1"/>
  <c r="K1319" i="13" s="1"/>
  <c r="K1319" i="15" s="1"/>
  <c r="K1447" i="13" a="1"/>
  <c r="K1447" i="13" s="1"/>
  <c r="K1325" i="13" a="1"/>
  <c r="K1325" i="13" s="1"/>
  <c r="K1453" i="13" a="1"/>
  <c r="K1453" i="13" s="1"/>
  <c r="K1278" i="13" a="1"/>
  <c r="K1278" i="13" s="1"/>
  <c r="K1406" i="13" a="1"/>
  <c r="K1406" i="13" s="1"/>
  <c r="K1229" i="13" a="1"/>
  <c r="K1229" i="13" s="1"/>
  <c r="K1357" i="13" a="1"/>
  <c r="K1357" i="13" s="1"/>
  <c r="K1310" i="13" a="1"/>
  <c r="K1310" i="13" s="1"/>
  <c r="K1438" i="13" a="1"/>
  <c r="K1438" i="13" s="1"/>
  <c r="K1237" i="13" a="1"/>
  <c r="K1237" i="13" s="1"/>
  <c r="K1365" i="13" a="1"/>
  <c r="K1365" i="13" s="1"/>
  <c r="K1318" i="13" a="1"/>
  <c r="K1318" i="13" s="1"/>
  <c r="K1446" i="13" a="1"/>
  <c r="K1446" i="13" s="1"/>
  <c r="K1253" i="13" a="1"/>
  <c r="K1253" i="13" s="1"/>
  <c r="K1381" i="13" a="1"/>
  <c r="K1381" i="13" s="1"/>
  <c r="K1334" i="13" a="1"/>
  <c r="K1334" i="13" s="1"/>
  <c r="K1261" i="13" a="1"/>
  <c r="K1261" i="13" s="1"/>
  <c r="K1261" i="15" s="1"/>
  <c r="K1389" i="13" a="1"/>
  <c r="K1389" i="13" s="1"/>
  <c r="K1342" i="13" a="1"/>
  <c r="K1342" i="13" s="1"/>
  <c r="K1293" i="13" a="1"/>
  <c r="K1293" i="13" s="1"/>
  <c r="K1421" i="13" a="1"/>
  <c r="K1421" i="13" s="1"/>
  <c r="K1246" i="13" a="1"/>
  <c r="K1246" i="13" s="1"/>
  <c r="K1374" i="13" a="1"/>
  <c r="K1374" i="13" s="1"/>
  <c r="K1301" i="13" a="1"/>
  <c r="K1301" i="13" s="1"/>
  <c r="K1301" i="15" s="1"/>
  <c r="K1429" i="13" a="1"/>
  <c r="K1429" i="13" s="1"/>
  <c r="K1429" i="15" s="1"/>
  <c r="K1254" i="13" a="1"/>
  <c r="K1254" i="13" s="1"/>
  <c r="K1382" i="13" a="1"/>
  <c r="K1382" i="13" s="1"/>
  <c r="K1317" i="13" a="1"/>
  <c r="K1317" i="13" s="1"/>
  <c r="K1445" i="13" a="1"/>
  <c r="K1445" i="13" s="1"/>
  <c r="K1270" i="13" a="1"/>
  <c r="K1270" i="13" s="1"/>
  <c r="K1398" i="13" a="1"/>
  <c r="K1398" i="13" s="1"/>
  <c r="E42" i="25" a="1"/>
  <c r="E42" i="25" s="1"/>
  <c r="E45" i="25" a="1"/>
  <c r="E45" i="25" s="1"/>
  <c r="E46" i="25" a="1"/>
  <c r="E46" i="25" s="1"/>
  <c r="E18" i="25" a="1"/>
  <c r="E18" i="25" s="1"/>
  <c r="E44" i="25" a="1"/>
  <c r="E44" i="25" s="1"/>
  <c r="E37" i="25" a="1"/>
  <c r="E37" i="25" s="1"/>
  <c r="E43" i="25" a="1"/>
  <c r="E43" i="25" s="1"/>
  <c r="E30" i="25" a="1"/>
  <c r="E30" i="25" s="1"/>
  <c r="E20" i="25" a="1"/>
  <c r="E20" i="25" s="1"/>
  <c r="E49" i="25" a="1"/>
  <c r="E49" i="25" s="1"/>
  <c r="E28" i="25" a="1"/>
  <c r="E28" i="25" s="1"/>
  <c r="E47" i="25" a="1"/>
  <c r="E47" i="25" s="1"/>
  <c r="E48" i="25" a="1"/>
  <c r="E48" i="25" s="1"/>
  <c r="E25" i="25" a="1"/>
  <c r="E25" i="25" s="1"/>
  <c r="E9" i="25" a="1"/>
  <c r="E9" i="25" s="1"/>
  <c r="E14" i="25" a="1"/>
  <c r="E14" i="25" s="1"/>
  <c r="E49" i="26" a="1"/>
  <c r="E49" i="26" s="1"/>
  <c r="E23" i="25" a="1"/>
  <c r="E23" i="25" s="1"/>
  <c r="E31" i="25" a="1"/>
  <c r="E31" i="25" s="1"/>
  <c r="E15" i="25" a="1"/>
  <c r="E15" i="25" s="1"/>
  <c r="E4" i="25" a="1"/>
  <c r="E4" i="25" s="1"/>
  <c r="E11" i="25" a="1"/>
  <c r="E11" i="25" s="1"/>
  <c r="E38" i="25" a="1"/>
  <c r="E38" i="25" s="1"/>
  <c r="E35" i="25" a="1"/>
  <c r="E35" i="25" s="1"/>
  <c r="E41" i="25" a="1"/>
  <c r="E41" i="25" s="1"/>
  <c r="E22" i="25" a="1"/>
  <c r="E22" i="25" s="1"/>
  <c r="E24" i="25" a="1"/>
  <c r="E24" i="25" s="1"/>
  <c r="E34" i="25" a="1"/>
  <c r="E34" i="25" s="1"/>
  <c r="E33" i="25" a="1"/>
  <c r="E33" i="25" s="1"/>
  <c r="E19" i="25" a="1"/>
  <c r="E19" i="25" s="1"/>
  <c r="E7" i="25" a="1"/>
  <c r="E7" i="25" s="1"/>
  <c r="E6" i="25" a="1"/>
  <c r="E6" i="25" s="1"/>
  <c r="E5" i="25" a="1"/>
  <c r="E5" i="25" s="1"/>
  <c r="E16" i="25" a="1"/>
  <c r="E16" i="25" s="1"/>
  <c r="E21" i="25" a="1"/>
  <c r="E21" i="25" s="1"/>
  <c r="E12" i="25" a="1"/>
  <c r="E12" i="25" s="1"/>
  <c r="E17" i="25" a="1"/>
  <c r="E17" i="25" s="1"/>
  <c r="E8" i="25" a="1"/>
  <c r="E8" i="25" s="1"/>
  <c r="E50" i="25" a="1"/>
  <c r="E50" i="25" s="1"/>
  <c r="E40" i="25" a="1"/>
  <c r="E40" i="25" s="1"/>
  <c r="E29" i="25" a="1"/>
  <c r="E29" i="25" s="1"/>
  <c r="E26" i="25" a="1"/>
  <c r="E26" i="25" s="1"/>
  <c r="E10" i="25" a="1"/>
  <c r="E10" i="25" s="1"/>
  <c r="E13" i="25" a="1"/>
  <c r="E13" i="25" s="1"/>
  <c r="E32" i="25" a="1"/>
  <c r="E32" i="25" s="1"/>
  <c r="E36" i="25" a="1"/>
  <c r="E36" i="25" s="1"/>
  <c r="E39" i="25" a="1"/>
  <c r="E39" i="25" s="1"/>
  <c r="E27" i="25" a="1"/>
  <c r="E27" i="25" s="1"/>
  <c r="E6" i="28" a="1"/>
  <c r="E6" i="28" s="1"/>
  <c r="E13" i="28" a="1"/>
  <c r="E13" i="28" s="1"/>
  <c r="E11" i="28" a="1"/>
  <c r="E11" i="28" s="1"/>
  <c r="E40" i="28" a="1"/>
  <c r="E40" i="28" s="1"/>
  <c r="E42" i="28" a="1"/>
  <c r="E42" i="28" s="1"/>
  <c r="E24" i="28" a="1"/>
  <c r="E24" i="28" s="1"/>
  <c r="E25" i="28" l="1" a="1"/>
  <c r="E25" i="28" s="1"/>
  <c r="E9" i="28" a="1"/>
  <c r="E9" i="28" s="1"/>
  <c r="N927" i="15"/>
  <c r="N1012" i="15"/>
  <c r="N1312" i="15"/>
  <c r="N1311" i="15"/>
  <c r="N943" i="15"/>
  <c r="N1238" i="15"/>
  <c r="N956" i="15"/>
  <c r="N1065" i="15"/>
  <c r="N890" i="15"/>
  <c r="N630" i="15"/>
  <c r="N134" i="15"/>
  <c r="N1160" i="15"/>
  <c r="N1067" i="15"/>
  <c r="N952" i="15"/>
  <c r="N548" i="15"/>
  <c r="N624" i="15"/>
  <c r="N1256" i="15"/>
  <c r="N524" i="15"/>
  <c r="N12" i="15"/>
  <c r="N902" i="15"/>
  <c r="N1010" i="15"/>
  <c r="N500" i="15"/>
  <c r="N778" i="15"/>
  <c r="N442" i="15"/>
  <c r="N234" i="15"/>
  <c r="N376" i="15"/>
  <c r="N290" i="15"/>
  <c r="N538" i="15"/>
  <c r="N759" i="15"/>
  <c r="N247" i="15"/>
  <c r="N157" i="15"/>
  <c r="O974" i="15"/>
  <c r="O1314" i="15"/>
  <c r="O510" i="15"/>
  <c r="O1334" i="15"/>
  <c r="O78" i="15"/>
  <c r="O1423" i="15"/>
  <c r="O1262" i="15"/>
  <c r="O1364" i="15"/>
  <c r="O1110" i="15"/>
  <c r="O1330" i="15"/>
  <c r="O526" i="15"/>
  <c r="O972" i="15"/>
  <c r="O1382" i="15"/>
  <c r="O1352" i="15"/>
  <c r="O695" i="15"/>
  <c r="O741" i="15"/>
  <c r="O486" i="15"/>
  <c r="O156" i="15"/>
  <c r="O733" i="15"/>
  <c r="O1405" i="15"/>
  <c r="O579" i="15"/>
  <c r="O904" i="15"/>
  <c r="O376" i="15"/>
  <c r="O466" i="15"/>
  <c r="O295" i="15"/>
  <c r="O408" i="15"/>
  <c r="O599" i="15"/>
  <c r="O19" i="15"/>
  <c r="L834" i="15"/>
  <c r="L1306" i="15"/>
  <c r="L1058" i="15"/>
  <c r="E45" i="28" a="1"/>
  <c r="E45" i="28" s="1"/>
  <c r="E50" i="28" a="1"/>
  <c r="E50" i="28" s="1"/>
  <c r="E34" i="26" a="1"/>
  <c r="E34" i="26" s="1"/>
  <c r="N1316" i="15"/>
  <c r="N169" i="15"/>
  <c r="N1268" i="15"/>
  <c r="N1309" i="15"/>
  <c r="N788" i="15"/>
  <c r="N654" i="15"/>
  <c r="N1338" i="15"/>
  <c r="N980" i="15"/>
  <c r="N617" i="15"/>
  <c r="N1227" i="15"/>
  <c r="N97" i="15"/>
  <c r="N769" i="15"/>
  <c r="N934" i="15"/>
  <c r="N672" i="15"/>
  <c r="N709" i="15"/>
  <c r="N880" i="15"/>
  <c r="N837" i="15"/>
  <c r="N646" i="15"/>
  <c r="N563" i="15"/>
  <c r="N756" i="15"/>
  <c r="N622" i="15"/>
  <c r="N1011" i="15"/>
  <c r="N163" i="15"/>
  <c r="N155" i="15"/>
  <c r="N336" i="15"/>
  <c r="N381" i="15"/>
  <c r="N227" i="15"/>
  <c r="N71" i="15"/>
  <c r="N581" i="15"/>
  <c r="O1332" i="15"/>
  <c r="O1078" i="15"/>
  <c r="O1219" i="15"/>
  <c r="O590" i="15"/>
  <c r="O1180" i="15"/>
  <c r="O1054" i="15"/>
  <c r="O1195" i="15"/>
  <c r="O150" i="15"/>
  <c r="O1432" i="15"/>
  <c r="O1108" i="15"/>
  <c r="O1147" i="15"/>
  <c r="O1421" i="15"/>
  <c r="O854" i="15"/>
  <c r="O14" i="15"/>
  <c r="O1227" i="15"/>
  <c r="O694" i="15"/>
  <c r="O929" i="15"/>
  <c r="O1267" i="15"/>
  <c r="O1007" i="15"/>
  <c r="O51" i="15"/>
  <c r="O1048" i="15"/>
  <c r="O230" i="15"/>
  <c r="O640" i="15"/>
  <c r="O949" i="15"/>
  <c r="O906" i="15"/>
  <c r="O20" i="15"/>
  <c r="O30" i="15"/>
  <c r="O1016" i="15"/>
  <c r="O965" i="15"/>
  <c r="O27" i="15"/>
  <c r="O1311" i="15"/>
  <c r="O992" i="15"/>
  <c r="O1189" i="15"/>
  <c r="O967" i="15"/>
  <c r="O238" i="15"/>
  <c r="O835" i="15"/>
  <c r="O323" i="15"/>
  <c r="O648" i="15"/>
  <c r="O578" i="15"/>
  <c r="O655" i="15"/>
  <c r="O445" i="15"/>
  <c r="O501" i="15"/>
  <c r="O24" i="15"/>
  <c r="O93" i="15"/>
  <c r="O370" i="15"/>
  <c r="O692" i="15"/>
  <c r="O464" i="15"/>
  <c r="O303" i="15"/>
  <c r="L1061" i="15"/>
  <c r="E10" i="26" a="1"/>
  <c r="E10" i="26" s="1"/>
  <c r="E22" i="28" a="1"/>
  <c r="E22" i="28" s="1"/>
  <c r="E23" i="28" a="1"/>
  <c r="E23" i="28" s="1"/>
  <c r="N1119" i="15"/>
  <c r="N1228" i="15"/>
  <c r="N1337" i="15"/>
  <c r="N825" i="15"/>
  <c r="N505" i="15"/>
  <c r="N841" i="15"/>
  <c r="N807" i="15"/>
  <c r="N1126" i="15"/>
  <c r="N470" i="15"/>
  <c r="N1144" i="15"/>
  <c r="N805" i="15"/>
  <c r="N870" i="15"/>
  <c r="N690" i="15"/>
  <c r="N79" i="15"/>
  <c r="N776" i="15"/>
  <c r="N1070" i="15"/>
  <c r="N947" i="15"/>
  <c r="N634" i="15"/>
  <c r="N10" i="15"/>
  <c r="N439" i="15"/>
  <c r="N5" i="15"/>
  <c r="O25" i="15"/>
  <c r="O22" i="15"/>
  <c r="O1044" i="15"/>
  <c r="O318" i="15"/>
  <c r="O1302" i="15"/>
  <c r="O890" i="15"/>
  <c r="O166" i="15"/>
  <c r="O251" i="15"/>
  <c r="O761" i="15"/>
  <c r="O279" i="15"/>
  <c r="O208" i="15"/>
  <c r="O751" i="15"/>
  <c r="O239" i="15"/>
  <c r="E17" i="28" a="1"/>
  <c r="E17" i="28" s="1"/>
  <c r="E32" i="28" a="1"/>
  <c r="E32" i="28" s="1"/>
  <c r="N1443" i="15"/>
  <c r="N1273" i="15"/>
  <c r="N1082" i="15"/>
  <c r="N1137" i="15"/>
  <c r="N1336" i="15"/>
  <c r="N361" i="15"/>
  <c r="N1217" i="15"/>
  <c r="N886" i="15"/>
  <c r="N1105" i="15"/>
  <c r="N731" i="15"/>
  <c r="N680" i="15"/>
  <c r="N717" i="15"/>
  <c r="N1056" i="15"/>
  <c r="N763" i="15"/>
  <c r="N164" i="15"/>
  <c r="N1054" i="15"/>
  <c r="N867" i="15"/>
  <c r="N1162" i="15"/>
  <c r="N433" i="15"/>
  <c r="N843" i="15"/>
  <c r="N495" i="15"/>
  <c r="N18" i="15"/>
  <c r="N655" i="15"/>
  <c r="N143" i="15"/>
  <c r="N22" i="15"/>
  <c r="O969" i="15"/>
  <c r="O817" i="15"/>
  <c r="O1265" i="15"/>
  <c r="O1153" i="15"/>
  <c r="O1435" i="15"/>
  <c r="O1315" i="15"/>
  <c r="O935" i="15"/>
  <c r="O1402" i="15"/>
  <c r="O470" i="15"/>
  <c r="O701" i="15"/>
  <c r="O610" i="15"/>
  <c r="O826" i="15"/>
  <c r="O699" i="15"/>
  <c r="O1200" i="15"/>
  <c r="O1351" i="15"/>
  <c r="O1032" i="15"/>
  <c r="O504" i="15"/>
  <c r="O362" i="15"/>
  <c r="O482" i="15"/>
  <c r="O687" i="15"/>
  <c r="O522" i="15"/>
  <c r="O727" i="15"/>
  <c r="O28" i="15"/>
  <c r="E12" i="26" a="1"/>
  <c r="E12" i="26" s="1"/>
  <c r="E14" i="28" a="1"/>
  <c r="E14" i="28" s="1"/>
  <c r="E30" i="26" a="1"/>
  <c r="E30" i="26" s="1"/>
  <c r="E36" i="26" a="1"/>
  <c r="E36" i="26" s="1"/>
  <c r="E7" i="26" a="1"/>
  <c r="E7" i="26" s="1"/>
  <c r="E14" i="26" a="1"/>
  <c r="E14" i="26" s="1"/>
  <c r="E6" i="26" a="1"/>
  <c r="E6" i="26" s="1"/>
  <c r="E9" i="26" a="1"/>
  <c r="E9" i="26" s="1"/>
  <c r="E41" i="26" a="1"/>
  <c r="E41" i="26" s="1"/>
  <c r="E19" i="26" a="1"/>
  <c r="E19" i="26" s="1"/>
  <c r="E15" i="26" a="1"/>
  <c r="E15" i="26" s="1"/>
  <c r="E31" i="28" a="1"/>
  <c r="E31" i="28" s="1"/>
  <c r="E30" i="28" a="1"/>
  <c r="E30" i="28" s="1"/>
  <c r="E38" i="28" a="1"/>
  <c r="E38" i="28" s="1"/>
  <c r="E23" i="26" a="1"/>
  <c r="E23" i="26" s="1"/>
  <c r="E24" i="26" a="1"/>
  <c r="E24" i="26" s="1"/>
  <c r="E44" i="28" a="1"/>
  <c r="E44" i="28" s="1"/>
  <c r="E5" i="28" a="1"/>
  <c r="E5" i="28" s="1"/>
  <c r="E39" i="28" a="1"/>
  <c r="E39" i="28" s="1"/>
  <c r="E50" i="26" a="1"/>
  <c r="E50" i="26" s="1"/>
  <c r="E18" i="26" a="1"/>
  <c r="E18" i="26" s="1"/>
  <c r="E8" i="26" a="1"/>
  <c r="E8" i="26" s="1"/>
  <c r="E29" i="28" a="1"/>
  <c r="E29" i="28" s="1"/>
  <c r="E47" i="26" a="1"/>
  <c r="E47" i="26" s="1"/>
  <c r="N1204" i="15"/>
  <c r="N1201" i="15"/>
  <c r="N1342" i="15"/>
  <c r="N92" i="15"/>
  <c r="N57" i="15"/>
  <c r="N1060" i="15"/>
  <c r="N1257" i="15"/>
  <c r="N848" i="15"/>
  <c r="N747" i="15"/>
  <c r="N502" i="15"/>
  <c r="N931" i="15"/>
  <c r="N773" i="15"/>
  <c r="N447" i="15"/>
  <c r="N1301" i="15"/>
  <c r="N716" i="15"/>
  <c r="N558" i="15"/>
  <c r="N523" i="15"/>
  <c r="N56" i="15"/>
  <c r="N608" i="15"/>
  <c r="N181" i="15"/>
  <c r="O1441" i="15"/>
  <c r="O881" i="15"/>
  <c r="O990" i="15"/>
  <c r="O785" i="15"/>
  <c r="O1156" i="15"/>
  <c r="O1350" i="15"/>
  <c r="O212" i="15"/>
  <c r="O1037" i="15"/>
  <c r="O56" i="15"/>
  <c r="O478" i="15"/>
  <c r="O6" i="15"/>
  <c r="O1415" i="15"/>
  <c r="O514" i="15"/>
  <c r="O600" i="15"/>
  <c r="O546" i="15"/>
  <c r="O541" i="15"/>
  <c r="O135" i="15"/>
  <c r="E49" i="28" a="1"/>
  <c r="E49" i="28" s="1"/>
  <c r="E35" i="26" a="1"/>
  <c r="E35" i="26" s="1"/>
  <c r="E32" i="26" a="1"/>
  <c r="E32" i="26" s="1"/>
  <c r="E38" i="26" a="1"/>
  <c r="E38" i="26" s="1"/>
  <c r="N1185" i="15"/>
  <c r="N1264" i="15"/>
  <c r="N1176" i="15"/>
  <c r="N1363" i="15"/>
  <c r="N1196" i="15"/>
  <c r="N1382" i="15"/>
  <c r="N1025" i="15"/>
  <c r="N1103" i="15"/>
  <c r="N1276" i="15"/>
  <c r="N1425" i="15"/>
  <c r="N1331" i="15"/>
  <c r="N1306" i="15"/>
  <c r="N129" i="15"/>
  <c r="N957" i="15"/>
  <c r="N767" i="15"/>
  <c r="N6" i="15"/>
  <c r="N17" i="15"/>
  <c r="N864" i="15"/>
  <c r="N418" i="15"/>
  <c r="N862" i="15"/>
  <c r="N1029" i="15"/>
  <c r="N217" i="15"/>
  <c r="N387" i="15"/>
  <c r="N397" i="15"/>
  <c r="N226" i="15"/>
  <c r="N463" i="15"/>
  <c r="N392" i="15"/>
  <c r="N701" i="15"/>
  <c r="N362" i="15"/>
  <c r="N315" i="15"/>
  <c r="N261" i="15"/>
  <c r="O1328" i="15"/>
  <c r="O1255" i="15"/>
  <c r="O995" i="15"/>
  <c r="O683" i="15"/>
  <c r="O1001" i="15"/>
  <c r="O1339" i="15"/>
  <c r="O1128" i="15"/>
  <c r="O1111" i="15"/>
  <c r="O913" i="15"/>
  <c r="O1123" i="15"/>
  <c r="O1450" i="15"/>
  <c r="O1248" i="15"/>
  <c r="O54" i="15"/>
  <c r="O1288" i="15"/>
  <c r="O567" i="15"/>
  <c r="O677" i="15"/>
  <c r="O184" i="15"/>
  <c r="O193" i="15"/>
  <c r="O422" i="15"/>
  <c r="O1019" i="15"/>
  <c r="O307" i="15"/>
  <c r="O645" i="15"/>
  <c r="O991" i="15"/>
  <c r="O137" i="15"/>
  <c r="O1027" i="15"/>
  <c r="O312" i="15"/>
  <c r="O258" i="15"/>
  <c r="O496" i="15"/>
  <c r="O397" i="15"/>
  <c r="O344" i="15"/>
  <c r="O447" i="15"/>
  <c r="O59" i="15"/>
  <c r="O154" i="15"/>
  <c r="L901" i="15"/>
  <c r="E17" i="26" a="1"/>
  <c r="E17" i="26" s="1"/>
  <c r="N1017" i="15"/>
  <c r="N1042" i="15"/>
  <c r="N900" i="15"/>
  <c r="N1110" i="15"/>
  <c r="N1448" i="15"/>
  <c r="N1220" i="15"/>
  <c r="N1299" i="15"/>
  <c r="N1125" i="15"/>
  <c r="N476" i="15"/>
  <c r="N193" i="15"/>
  <c r="N1438" i="15"/>
  <c r="N1241" i="15"/>
  <c r="N828" i="15"/>
  <c r="N1449" i="15"/>
  <c r="N937" i="15"/>
  <c r="N1285" i="15"/>
  <c r="N1416" i="15"/>
  <c r="N1267" i="15"/>
  <c r="N1178" i="15"/>
  <c r="N893" i="15"/>
  <c r="N610" i="15"/>
  <c r="N997" i="15"/>
  <c r="N499" i="15"/>
  <c r="N684" i="15"/>
  <c r="N1062" i="15"/>
  <c r="N458" i="15"/>
  <c r="N1005" i="15"/>
  <c r="N882" i="15"/>
  <c r="N372" i="15"/>
  <c r="N153" i="15"/>
  <c r="N238" i="15"/>
  <c r="N355" i="15"/>
  <c r="N751" i="15"/>
  <c r="N104" i="15"/>
  <c r="N277" i="15"/>
  <c r="N464" i="15"/>
  <c r="N274" i="15"/>
  <c r="N432" i="15"/>
  <c r="N541" i="15"/>
  <c r="N29" i="15"/>
  <c r="N38" i="15"/>
  <c r="O1249" i="15"/>
  <c r="O1431" i="15"/>
  <c r="O409" i="15"/>
  <c r="O1460" i="15"/>
  <c r="O1206" i="15"/>
  <c r="O1144" i="15"/>
  <c r="O1457" i="15"/>
  <c r="O406" i="15"/>
  <c r="O937" i="15"/>
  <c r="O1275" i="15"/>
  <c r="O1409" i="15"/>
  <c r="O1355" i="15"/>
  <c r="O820" i="15"/>
  <c r="O1254" i="15"/>
  <c r="O1072" i="15"/>
  <c r="O439" i="15"/>
  <c r="O596" i="15"/>
  <c r="O1104" i="15"/>
  <c r="O768" i="15"/>
  <c r="O551" i="15"/>
  <c r="O656" i="15"/>
  <c r="O682" i="15"/>
  <c r="O243" i="15"/>
  <c r="O632" i="15"/>
  <c r="O543" i="15"/>
  <c r="O1439" i="15"/>
  <c r="O710" i="15"/>
  <c r="O283" i="15"/>
  <c r="O32" i="15"/>
  <c r="O963" i="15"/>
  <c r="O451" i="15"/>
  <c r="O772" i="15"/>
  <c r="O264" i="15"/>
  <c r="O43" i="15"/>
  <c r="O471" i="15"/>
  <c r="O104" i="15"/>
  <c r="L1435" i="15"/>
  <c r="L988" i="15"/>
  <c r="L1284" i="15"/>
  <c r="L808" i="15"/>
  <c r="N820" i="15"/>
  <c r="N1095" i="15"/>
  <c r="N1396" i="15"/>
  <c r="N836" i="15"/>
  <c r="N918" i="15"/>
  <c r="N829" i="15"/>
  <c r="N933" i="15"/>
  <c r="N605" i="15"/>
  <c r="N462" i="15"/>
  <c r="N733" i="15"/>
  <c r="N866" i="15"/>
  <c r="N356" i="15"/>
  <c r="N944" i="15"/>
  <c r="N332" i="15"/>
  <c r="N686" i="15"/>
  <c r="N291" i="15"/>
  <c r="N687" i="15"/>
  <c r="N210" i="15"/>
  <c r="N642" i="15"/>
  <c r="O1076" i="15"/>
  <c r="O1303" i="15"/>
  <c r="O1396" i="15"/>
  <c r="O1283" i="15"/>
  <c r="O1210" i="15"/>
  <c r="O574" i="15"/>
  <c r="O918" i="15"/>
  <c r="O1150" i="15"/>
  <c r="O1291" i="15"/>
  <c r="O993" i="15"/>
  <c r="O684" i="15"/>
  <c r="O653" i="15"/>
  <c r="O391" i="15"/>
  <c r="O1010" i="15"/>
  <c r="O606" i="15"/>
  <c r="O94" i="15"/>
  <c r="O646" i="15"/>
  <c r="O9" i="15"/>
  <c r="O661" i="15"/>
  <c r="O160" i="15"/>
  <c r="O196" i="15"/>
  <c r="O248" i="15"/>
  <c r="O79" i="15"/>
  <c r="O168" i="15"/>
  <c r="O157" i="15"/>
  <c r="O488" i="15"/>
  <c r="O389" i="15"/>
  <c r="O263" i="15"/>
  <c r="O538" i="15"/>
  <c r="K1293" i="15"/>
  <c r="K650" i="15"/>
  <c r="K1256" i="15"/>
  <c r="K1361" i="15"/>
  <c r="K853" i="15"/>
  <c r="K192" i="15"/>
  <c r="K723" i="15"/>
  <c r="K1349" i="15"/>
  <c r="K641" i="15"/>
  <c r="K282" i="15"/>
  <c r="K1179" i="15"/>
  <c r="K632" i="15"/>
  <c r="N1102" i="15"/>
  <c r="O1049" i="15"/>
  <c r="O957" i="15"/>
  <c r="N861" i="15"/>
  <c r="K1438" i="15"/>
  <c r="K406" i="15"/>
  <c r="K581" i="15"/>
  <c r="K565" i="15"/>
  <c r="K293" i="15"/>
  <c r="K1157" i="15"/>
  <c r="K905" i="15"/>
  <c r="K40" i="15"/>
  <c r="K715" i="15"/>
  <c r="K1304" i="15"/>
  <c r="K272" i="15"/>
  <c r="K1231" i="15"/>
  <c r="K285" i="15"/>
  <c r="K1274" i="15"/>
  <c r="K1310" i="15"/>
  <c r="K58" i="15"/>
  <c r="K301" i="15"/>
  <c r="K814" i="15"/>
  <c r="K1364" i="15"/>
  <c r="K1072" i="15"/>
  <c r="K486" i="15"/>
  <c r="K573" i="15"/>
  <c r="K844" i="15"/>
  <c r="K699" i="15"/>
  <c r="K1199" i="15"/>
  <c r="K1232" i="15"/>
  <c r="K208" i="15"/>
  <c r="K1246" i="15"/>
  <c r="N1076" i="15"/>
  <c r="N801" i="15"/>
  <c r="N249" i="15"/>
  <c r="N1153" i="15"/>
  <c r="N1123" i="15"/>
  <c r="N1189" i="15"/>
  <c r="N359" i="15"/>
  <c r="N469" i="15"/>
  <c r="N119" i="15"/>
  <c r="O602" i="15"/>
  <c r="L1329" i="15"/>
  <c r="L319" i="15"/>
  <c r="L1218" i="15"/>
  <c r="L320" i="15"/>
  <c r="L579" i="15"/>
  <c r="K577" i="15"/>
  <c r="K1156" i="15"/>
  <c r="K327" i="15"/>
  <c r="N219" i="15"/>
  <c r="K590" i="15"/>
  <c r="O996" i="15"/>
  <c r="K793" i="15"/>
  <c r="K878" i="15"/>
  <c r="K1277" i="15"/>
  <c r="K18" i="15"/>
  <c r="K1196" i="15"/>
  <c r="N1183" i="15"/>
  <c r="O1018" i="15"/>
  <c r="K1350" i="15"/>
  <c r="K444" i="15"/>
  <c r="K611" i="15"/>
  <c r="K62" i="15"/>
  <c r="K149" i="15"/>
  <c r="K1444" i="15"/>
  <c r="K396" i="15"/>
  <c r="K857" i="15"/>
  <c r="K512" i="15"/>
  <c r="K199" i="15"/>
  <c r="K1407" i="15"/>
  <c r="K1443" i="15"/>
  <c r="K666" i="15"/>
  <c r="K13" i="15"/>
  <c r="K849" i="15"/>
  <c r="K1016" i="15"/>
  <c r="K1215" i="15"/>
  <c r="N905" i="15"/>
  <c r="N1068" i="15"/>
  <c r="N1242" i="15"/>
  <c r="N1117" i="15"/>
  <c r="N1124" i="15"/>
  <c r="N808" i="15"/>
  <c r="N94" i="15"/>
  <c r="N963" i="15"/>
  <c r="N869" i="15"/>
  <c r="N1205" i="15"/>
  <c r="N535" i="15"/>
  <c r="N802" i="15"/>
  <c r="N49" i="15"/>
  <c r="N920" i="15"/>
  <c r="N25" i="15"/>
  <c r="N623" i="15"/>
  <c r="N149" i="15"/>
  <c r="N205" i="15"/>
  <c r="N271" i="15"/>
  <c r="N150" i="15"/>
  <c r="N503" i="15"/>
  <c r="N413" i="15"/>
  <c r="N51" i="15"/>
  <c r="N69" i="15"/>
  <c r="O1426" i="15"/>
  <c r="O1221" i="15"/>
  <c r="O1084" i="15"/>
  <c r="O1191" i="15"/>
  <c r="O975" i="15"/>
  <c r="O715" i="15"/>
  <c r="O1357" i="15"/>
  <c r="O556" i="15"/>
  <c r="O954" i="15"/>
  <c r="O827" i="15"/>
  <c r="O1173" i="15"/>
  <c r="O788" i="15"/>
  <c r="O1149" i="15"/>
  <c r="O490" i="15"/>
  <c r="O37" i="15"/>
  <c r="O228" i="15"/>
  <c r="O618" i="15"/>
  <c r="O332" i="15"/>
  <c r="L884" i="15"/>
  <c r="L1161" i="15"/>
  <c r="L556" i="15"/>
  <c r="K304" i="15"/>
  <c r="K514" i="15"/>
  <c r="K766" i="15"/>
  <c r="K33" i="15"/>
  <c r="K291" i="15"/>
  <c r="K475" i="15"/>
  <c r="K553" i="15"/>
  <c r="K920" i="15"/>
  <c r="K1017" i="15"/>
  <c r="O849" i="15"/>
  <c r="N703" i="15"/>
  <c r="K59" i="15"/>
  <c r="K1136" i="15"/>
  <c r="K1149" i="15"/>
  <c r="K908" i="15"/>
  <c r="K1385" i="15"/>
  <c r="K1064" i="15"/>
  <c r="K295" i="15"/>
  <c r="K882" i="15"/>
  <c r="K1370" i="15"/>
  <c r="K521" i="15"/>
  <c r="K1033" i="15"/>
  <c r="K1454" i="15"/>
  <c r="K1029" i="15"/>
  <c r="K560" i="15"/>
  <c r="K743" i="15"/>
  <c r="K134" i="15"/>
  <c r="K315" i="15"/>
  <c r="K584" i="15"/>
  <c r="K1022" i="15"/>
  <c r="K597" i="15"/>
  <c r="K1345" i="15"/>
  <c r="K647" i="15"/>
  <c r="K135" i="15"/>
  <c r="K1010" i="15"/>
  <c r="N1446" i="15"/>
  <c r="N1210" i="15"/>
  <c r="N1303" i="15"/>
  <c r="N1422" i="15"/>
  <c r="N1362" i="15"/>
  <c r="N727" i="15"/>
  <c r="N785" i="15"/>
  <c r="N273" i="15"/>
  <c r="N1077" i="15"/>
  <c r="N856" i="15"/>
  <c r="N1405" i="15"/>
  <c r="N272" i="15"/>
  <c r="N207" i="15"/>
  <c r="N299" i="15"/>
  <c r="N178" i="15"/>
  <c r="O1243" i="15"/>
  <c r="O745" i="15"/>
  <c r="O1203" i="15"/>
  <c r="O449" i="15"/>
  <c r="O225" i="15"/>
  <c r="L177" i="15"/>
  <c r="K1006" i="15"/>
  <c r="K1211" i="15"/>
  <c r="K663" i="15"/>
  <c r="K15" i="15"/>
  <c r="K1162" i="15"/>
  <c r="K678" i="15"/>
  <c r="K466" i="15"/>
  <c r="K819" i="15"/>
  <c r="N411" i="15"/>
  <c r="N187" i="15"/>
  <c r="K1091" i="15"/>
  <c r="N1235" i="15"/>
  <c r="K874" i="15"/>
  <c r="K948" i="15"/>
  <c r="K1375" i="15"/>
  <c r="K206" i="15"/>
  <c r="K12" i="15"/>
  <c r="K81" i="15"/>
  <c r="K617" i="15"/>
  <c r="K1178" i="15"/>
  <c r="K125" i="15"/>
  <c r="K552" i="15"/>
  <c r="K529" i="15"/>
  <c r="K1113" i="15"/>
  <c r="K801" i="15"/>
  <c r="K820" i="15"/>
  <c r="K5" i="15"/>
  <c r="K1002" i="15"/>
  <c r="K61" i="15"/>
  <c r="K1056" i="15"/>
  <c r="K231" i="15"/>
  <c r="K384" i="15"/>
  <c r="N1055" i="15"/>
  <c r="N1414" i="15"/>
  <c r="N1071" i="15"/>
  <c r="N1193" i="15"/>
  <c r="N599" i="15"/>
  <c r="N570" i="15"/>
  <c r="N459" i="15"/>
  <c r="N307" i="15"/>
  <c r="N375" i="15"/>
  <c r="O766" i="15"/>
  <c r="O1204" i="15"/>
  <c r="O617" i="15"/>
  <c r="O673" i="15"/>
  <c r="L205" i="15"/>
  <c r="L131" i="15"/>
  <c r="K357" i="15"/>
  <c r="K509" i="15"/>
  <c r="K111" i="15"/>
  <c r="K771" i="15"/>
  <c r="K639" i="15"/>
  <c r="K278" i="15"/>
  <c r="K1061" i="15"/>
  <c r="K1334" i="15"/>
  <c r="K1356" i="15"/>
  <c r="K144" i="15"/>
  <c r="K338" i="15"/>
  <c r="K1189" i="15"/>
  <c r="K216" i="15"/>
  <c r="K826" i="15"/>
  <c r="K1343" i="15"/>
  <c r="O568" i="15"/>
  <c r="K633" i="15"/>
  <c r="K508" i="15"/>
  <c r="K1207" i="15"/>
  <c r="K780" i="15"/>
  <c r="K1135" i="15"/>
  <c r="K931" i="15"/>
  <c r="K98" i="15"/>
  <c r="K1273" i="15"/>
  <c r="N37" i="15"/>
  <c r="K1046" i="15"/>
  <c r="K259" i="15"/>
  <c r="K441" i="15"/>
  <c r="K1311" i="15"/>
  <c r="K346" i="15"/>
  <c r="K175" i="15"/>
  <c r="K929" i="15"/>
  <c r="K270" i="15"/>
  <c r="K1404" i="15"/>
  <c r="K1194" i="15"/>
  <c r="K582" i="15"/>
  <c r="K1348" i="15"/>
  <c r="K172" i="15"/>
  <c r="K1108" i="15"/>
  <c r="K358" i="15"/>
  <c r="K1071" i="15"/>
  <c r="K842" i="15"/>
  <c r="K171" i="15"/>
  <c r="K1240" i="15"/>
  <c r="K150" i="15"/>
  <c r="K140" i="15"/>
  <c r="K1313" i="15"/>
  <c r="K722" i="15"/>
  <c r="K442" i="15"/>
  <c r="K1412" i="15"/>
  <c r="K418" i="15"/>
  <c r="K1104" i="15"/>
  <c r="K592" i="15"/>
  <c r="K740" i="15"/>
  <c r="K1418" i="15"/>
  <c r="N199" i="15"/>
  <c r="N386" i="15"/>
  <c r="O796" i="15"/>
  <c r="K1342" i="15"/>
  <c r="K869" i="15"/>
  <c r="K635" i="15"/>
  <c r="K786" i="15"/>
  <c r="K756" i="15"/>
  <c r="K174" i="15"/>
  <c r="K1073" i="15"/>
  <c r="K1379" i="15"/>
  <c r="K257" i="15"/>
  <c r="K657" i="15"/>
  <c r="K367" i="15"/>
  <c r="K1057" i="15"/>
  <c r="K224" i="15"/>
  <c r="K1307" i="15"/>
  <c r="K602" i="15"/>
  <c r="K1458" i="15"/>
  <c r="K408" i="15"/>
  <c r="K1122" i="15"/>
  <c r="K1297" i="15"/>
  <c r="K326" i="15"/>
  <c r="K925" i="15"/>
  <c r="K684" i="15"/>
  <c r="K1338" i="15"/>
  <c r="K1288" i="15"/>
  <c r="K702" i="15"/>
  <c r="K377" i="15"/>
  <c r="K1060" i="15"/>
  <c r="K1389" i="15"/>
  <c r="K1138" i="15"/>
  <c r="K828" i="15"/>
  <c r="K1309" i="15"/>
  <c r="K547" i="15"/>
  <c r="K709" i="15"/>
  <c r="K1210" i="15"/>
  <c r="K810" i="15"/>
  <c r="K557" i="15"/>
  <c r="K1200" i="15"/>
  <c r="K176" i="15"/>
  <c r="K614" i="15"/>
  <c r="K616" i="15"/>
  <c r="K747" i="15"/>
  <c r="K359" i="15"/>
  <c r="K1386" i="15"/>
  <c r="K543" i="15"/>
  <c r="K336" i="15"/>
  <c r="K23" i="15"/>
  <c r="K263" i="15"/>
  <c r="K1436" i="15"/>
  <c r="K388" i="15"/>
  <c r="K113" i="15"/>
  <c r="K568" i="15"/>
  <c r="N1432" i="15"/>
  <c r="N1198" i="15"/>
  <c r="N983" i="15"/>
  <c r="N1291" i="15"/>
  <c r="N1188" i="15"/>
  <c r="N308" i="15"/>
  <c r="N98" i="15"/>
  <c r="O587" i="15"/>
  <c r="O415" i="15"/>
  <c r="O1375" i="15"/>
  <c r="K410" i="15"/>
  <c r="K1214" i="15"/>
  <c r="K458" i="15"/>
  <c r="N112" i="15"/>
  <c r="K1299" i="15"/>
  <c r="K101" i="15"/>
  <c r="K1171" i="15"/>
  <c r="K805" i="15"/>
  <c r="K563" i="15"/>
  <c r="K1269" i="15"/>
  <c r="K1098" i="15"/>
  <c r="K806" i="15"/>
  <c r="K808" i="15"/>
  <c r="K1394" i="15"/>
  <c r="K1186" i="15"/>
  <c r="K379" i="15"/>
  <c r="K528" i="15"/>
  <c r="K454" i="15"/>
  <c r="K29" i="15"/>
  <c r="K276" i="15"/>
  <c r="K1289" i="15"/>
  <c r="K1416" i="15"/>
  <c r="K1351" i="15"/>
  <c r="K830" i="15"/>
  <c r="K130" i="15"/>
  <c r="K1435" i="15"/>
  <c r="K186" i="15"/>
  <c r="K1451" i="15"/>
  <c r="K138" i="15"/>
  <c r="K1150" i="15"/>
  <c r="K329" i="15"/>
  <c r="K827" i="15"/>
  <c r="K1116" i="15"/>
  <c r="K760" i="15"/>
  <c r="K959" i="15"/>
  <c r="K1411" i="15"/>
  <c r="N1298" i="15"/>
  <c r="N1028" i="15"/>
  <c r="N1150" i="15"/>
  <c r="N732" i="15"/>
  <c r="N857" i="15"/>
  <c r="N260" i="15"/>
  <c r="N1343" i="15"/>
  <c r="N868" i="15"/>
  <c r="N593" i="15"/>
  <c r="N81" i="15"/>
  <c r="N546" i="15"/>
  <c r="N664" i="15"/>
  <c r="N483" i="15"/>
  <c r="N331" i="15"/>
  <c r="N456" i="15"/>
  <c r="N351" i="15"/>
  <c r="N166" i="15"/>
  <c r="O1455" i="15"/>
  <c r="O1383" i="15"/>
  <c r="O815" i="15"/>
  <c r="O1388" i="15"/>
  <c r="O828" i="15"/>
  <c r="O1065" i="15"/>
  <c r="O217" i="15"/>
  <c r="O1187" i="15"/>
  <c r="O1069" i="15"/>
  <c r="O571" i="15"/>
  <c r="O569" i="15"/>
  <c r="O245" i="15"/>
  <c r="O223" i="15"/>
  <c r="O436" i="15"/>
  <c r="L280" i="15"/>
  <c r="L203" i="15"/>
  <c r="N144" i="15"/>
  <c r="K1445" i="15"/>
  <c r="K1220" i="15"/>
  <c r="K1212" i="15"/>
  <c r="K1262" i="15"/>
  <c r="K1125" i="15"/>
  <c r="K69" i="15"/>
  <c r="K990" i="15"/>
  <c r="K979" i="15"/>
  <c r="K1317" i="15"/>
  <c r="K363" i="15"/>
  <c r="K731" i="15"/>
  <c r="K883" i="15"/>
  <c r="K910" i="15"/>
  <c r="K156" i="15"/>
  <c r="K244" i="15"/>
  <c r="K595" i="15"/>
  <c r="K852" i="15"/>
  <c r="K755" i="15"/>
  <c r="K1100" i="15"/>
  <c r="K667" i="15"/>
  <c r="K800" i="15"/>
  <c r="K9" i="15"/>
  <c r="K1227" i="15"/>
  <c r="K989" i="15"/>
  <c r="K328" i="15"/>
  <c r="K1124" i="15"/>
  <c r="K202" i="15"/>
  <c r="K704" i="15"/>
  <c r="K1155" i="15"/>
  <c r="K54" i="15"/>
  <c r="K1052" i="15"/>
  <c r="K540" i="15"/>
  <c r="N1335" i="15"/>
  <c r="N839" i="15"/>
  <c r="N948" i="15"/>
  <c r="N892" i="15"/>
  <c r="N569" i="15"/>
  <c r="N284" i="15"/>
  <c r="N1000" i="15"/>
  <c r="N215" i="15"/>
  <c r="N915" i="15"/>
  <c r="N466" i="15"/>
  <c r="N484" i="15"/>
  <c r="N651" i="15"/>
  <c r="N267" i="15"/>
  <c r="N437" i="15"/>
  <c r="N531" i="15"/>
  <c r="O876" i="15"/>
  <c r="O679" i="15"/>
  <c r="O181" i="15"/>
  <c r="O535" i="15"/>
  <c r="L1219" i="15"/>
  <c r="L1145" i="15"/>
  <c r="L742" i="15"/>
  <c r="K518" i="15"/>
  <c r="K668" i="15"/>
  <c r="K682" i="15"/>
  <c r="K1382" i="15"/>
  <c r="K1453" i="15"/>
  <c r="K757" i="15"/>
  <c r="K662" i="15"/>
  <c r="K691" i="15"/>
  <c r="K1219" i="15"/>
  <c r="K1419" i="15"/>
  <c r="K1083" i="15"/>
  <c r="K821" i="15"/>
  <c r="K1028" i="15"/>
  <c r="K42" i="15"/>
  <c r="K385" i="15"/>
  <c r="K439" i="15"/>
  <c r="K395" i="15"/>
  <c r="K168" i="15"/>
  <c r="K1035" i="15"/>
  <c r="K1248" i="15"/>
  <c r="K607" i="15"/>
  <c r="K87" i="15"/>
  <c r="K1082" i="15"/>
  <c r="K947" i="15"/>
  <c r="K413" i="15"/>
  <c r="K1387" i="15"/>
  <c r="K264" i="15"/>
  <c r="K1222" i="15"/>
  <c r="K331" i="15"/>
  <c r="K481" i="15"/>
  <c r="K146" i="15"/>
  <c r="K1152" i="15"/>
  <c r="K128" i="15"/>
  <c r="K252" i="15"/>
  <c r="K653" i="15"/>
  <c r="K251" i="15"/>
  <c r="K988" i="15"/>
  <c r="K74" i="15"/>
  <c r="K831" i="15"/>
  <c r="N1158" i="15"/>
  <c r="N1356" i="15"/>
  <c r="N1262" i="15"/>
  <c r="N1349" i="15"/>
  <c r="N289" i="15"/>
  <c r="N1215" i="15"/>
  <c r="N1388" i="15"/>
  <c r="N961" i="15"/>
  <c r="N441" i="15"/>
  <c r="N1252" i="15"/>
  <c r="N1040" i="15"/>
  <c r="N639" i="15"/>
  <c r="N939" i="15"/>
  <c r="N423" i="15"/>
  <c r="N851" i="15"/>
  <c r="N800" i="15"/>
  <c r="N338" i="15"/>
  <c r="N1442" i="15"/>
  <c r="N262" i="15"/>
  <c r="N498" i="15"/>
  <c r="N1232" i="15"/>
  <c r="N1024" i="15"/>
  <c r="N530" i="15"/>
  <c r="N333" i="15"/>
  <c r="N410" i="15"/>
  <c r="N706" i="15"/>
  <c r="N26" i="15"/>
  <c r="O254" i="15"/>
  <c r="O1260" i="15"/>
  <c r="O1236" i="15"/>
  <c r="O982" i="15"/>
  <c r="O270" i="15"/>
  <c r="O1081" i="15"/>
  <c r="O1192" i="15"/>
  <c r="O339" i="15"/>
  <c r="O690" i="15"/>
  <c r="O129" i="15"/>
  <c r="O80" i="15"/>
  <c r="O364" i="15"/>
  <c r="O55" i="15"/>
  <c r="O431" i="15"/>
  <c r="O498" i="15"/>
  <c r="L620" i="15"/>
  <c r="L1175" i="15"/>
  <c r="L1215" i="15"/>
  <c r="L461" i="15"/>
  <c r="K1106" i="15"/>
  <c r="K107" i="15"/>
  <c r="K851" i="15"/>
  <c r="K1184" i="15"/>
  <c r="K1097" i="15"/>
  <c r="K576" i="15"/>
  <c r="N222" i="15"/>
  <c r="O508" i="15"/>
  <c r="K1139" i="15"/>
  <c r="K1391" i="15"/>
  <c r="K1154" i="15"/>
  <c r="K27" i="15"/>
  <c r="N954" i="15"/>
  <c r="N876" i="15"/>
  <c r="N1348" i="15"/>
  <c r="N1410" i="15"/>
  <c r="N388" i="15"/>
  <c r="N1129" i="15"/>
  <c r="N471" i="15"/>
  <c r="N139" i="15"/>
  <c r="N151" i="15"/>
  <c r="N990" i="15"/>
  <c r="N1091" i="15"/>
  <c r="N547" i="15"/>
  <c r="N189" i="15"/>
  <c r="O793" i="15"/>
  <c r="O531" i="15"/>
  <c r="K1038" i="15"/>
  <c r="K110" i="15"/>
  <c r="K380" i="15"/>
  <c r="K1238" i="15"/>
  <c r="K355" i="15"/>
  <c r="K1218" i="15"/>
  <c r="K1327" i="15"/>
  <c r="K90" i="15"/>
  <c r="K1164" i="15"/>
  <c r="K652" i="15"/>
  <c r="K1007" i="15"/>
  <c r="K495" i="15"/>
  <c r="K591" i="15"/>
  <c r="K248" i="15"/>
  <c r="N1145" i="15"/>
  <c r="N681" i="15"/>
  <c r="N1161" i="15"/>
  <c r="N1260" i="15"/>
  <c r="N1282" i="15"/>
  <c r="N1395" i="15"/>
  <c r="N63" i="15"/>
  <c r="N414" i="15"/>
  <c r="N640" i="15"/>
  <c r="N232" i="15"/>
  <c r="N592" i="15"/>
  <c r="N125" i="15"/>
  <c r="N539" i="15"/>
  <c r="N527" i="15"/>
  <c r="N55" i="15"/>
  <c r="N661" i="15"/>
  <c r="N325" i="15"/>
  <c r="O1401" i="15"/>
  <c r="O1025" i="15"/>
  <c r="O675" i="15"/>
  <c r="O621" i="15"/>
  <c r="O189" i="15"/>
  <c r="O588" i="15"/>
  <c r="L1162" i="15"/>
  <c r="L1247" i="15"/>
  <c r="L1330" i="15"/>
  <c r="L997" i="15"/>
  <c r="L716" i="15"/>
  <c r="L983" i="15"/>
  <c r="L1257" i="15"/>
  <c r="L1123" i="15"/>
  <c r="L1154" i="15"/>
  <c r="L559" i="15"/>
  <c r="L871" i="15"/>
  <c r="L1068" i="15"/>
  <c r="L1209" i="15"/>
  <c r="L1298" i="15"/>
  <c r="L1276" i="15"/>
  <c r="L827" i="15"/>
  <c r="L784" i="15"/>
  <c r="L87" i="15"/>
  <c r="L722" i="15"/>
  <c r="L478" i="15"/>
  <c r="L907" i="15"/>
  <c r="L864" i="15"/>
  <c r="L498" i="15"/>
  <c r="L457" i="15"/>
  <c r="L414" i="15"/>
  <c r="L899" i="15"/>
  <c r="L171" i="15"/>
  <c r="L357" i="15"/>
  <c r="L282" i="15"/>
  <c r="L360" i="15"/>
  <c r="L382" i="15"/>
  <c r="L283" i="15"/>
  <c r="L661" i="15"/>
  <c r="K412" i="15"/>
  <c r="K1012" i="15"/>
  <c r="K1259" i="15"/>
  <c r="K1137" i="15"/>
  <c r="K673" i="15"/>
  <c r="K744" i="15"/>
  <c r="K487" i="15"/>
  <c r="K391" i="15"/>
  <c r="K697" i="15"/>
  <c r="K11" i="15"/>
  <c r="K539" i="15"/>
  <c r="N553" i="15"/>
  <c r="N1420" i="15"/>
  <c r="N1415" i="15"/>
  <c r="N1174" i="15"/>
  <c r="N1376" i="15"/>
  <c r="N1167" i="15"/>
  <c r="N1032" i="15"/>
  <c r="N675" i="15"/>
  <c r="N378" i="15"/>
  <c r="N168" i="15"/>
  <c r="N695" i="15"/>
  <c r="N16" i="15"/>
  <c r="O1440" i="15"/>
  <c r="O1411" i="15"/>
  <c r="O534" i="15"/>
  <c r="O1300" i="15"/>
  <c r="O515" i="15"/>
  <c r="O562" i="15"/>
  <c r="K1446" i="15"/>
  <c r="K1013" i="15"/>
  <c r="K188" i="15"/>
  <c r="K1284" i="15"/>
  <c r="K10" i="15"/>
  <c r="K610" i="15"/>
  <c r="K1369" i="15"/>
  <c r="K609" i="15"/>
  <c r="K16" i="15"/>
  <c r="K1324" i="15"/>
  <c r="K1050" i="15"/>
  <c r="K907" i="15"/>
  <c r="K1290" i="15"/>
  <c r="K1027" i="15"/>
  <c r="N962" i="15"/>
  <c r="N815" i="15"/>
  <c r="N449" i="15"/>
  <c r="N105" i="15"/>
  <c r="N1089" i="15"/>
  <c r="N1230" i="15"/>
  <c r="N1328" i="15"/>
  <c r="N978" i="15"/>
  <c r="N697" i="15"/>
  <c r="K790" i="15"/>
  <c r="K1084" i="15"/>
  <c r="K1300" i="15"/>
  <c r="K322" i="15"/>
  <c r="K903" i="15"/>
  <c r="K383" i="15"/>
  <c r="N1326" i="15"/>
  <c r="N1038" i="15"/>
  <c r="N1111" i="15"/>
  <c r="N1427" i="15"/>
  <c r="N1051" i="15"/>
  <c r="N318" i="15"/>
  <c r="N748" i="15"/>
  <c r="N777" i="15"/>
  <c r="N814" i="15"/>
  <c r="N691" i="15"/>
  <c r="N1045" i="15"/>
  <c r="N365" i="15"/>
  <c r="N170" i="15"/>
  <c r="N475" i="15"/>
  <c r="O1387" i="15"/>
  <c r="O1171" i="15"/>
  <c r="O1444" i="15"/>
  <c r="O1215" i="15"/>
  <c r="O705" i="15"/>
  <c r="O1218" i="15"/>
  <c r="O774" i="15"/>
  <c r="O430" i="15"/>
  <c r="O420" i="15"/>
  <c r="O107" i="15"/>
  <c r="O52" i="15"/>
  <c r="L863" i="15"/>
  <c r="L767" i="15"/>
  <c r="L1110" i="15"/>
  <c r="L199" i="15"/>
  <c r="L1331" i="15"/>
  <c r="L535" i="15"/>
  <c r="L589" i="15"/>
  <c r="L718" i="15"/>
  <c r="L97" i="15"/>
  <c r="L117" i="15"/>
  <c r="N955" i="15"/>
  <c r="L996" i="15"/>
  <c r="L1178" i="15"/>
  <c r="L1351" i="15"/>
  <c r="L148" i="15"/>
  <c r="L1343" i="15"/>
  <c r="L961" i="15"/>
  <c r="L1158" i="15"/>
  <c r="L720" i="15"/>
  <c r="K914" i="15"/>
  <c r="K1439" i="15"/>
  <c r="K526" i="15"/>
  <c r="K922" i="15"/>
  <c r="K916" i="15"/>
  <c r="K626" i="15"/>
  <c r="K772" i="15"/>
  <c r="K342" i="15"/>
  <c r="K429" i="15"/>
  <c r="K1422" i="15"/>
  <c r="K249" i="15"/>
  <c r="K942" i="15"/>
  <c r="K1282" i="15"/>
  <c r="K311" i="15"/>
  <c r="K761" i="15"/>
  <c r="K608" i="15"/>
  <c r="K34" i="15"/>
  <c r="K792" i="15"/>
  <c r="K68" i="15"/>
  <c r="K506" i="15"/>
  <c r="K710" i="15"/>
  <c r="K198" i="15"/>
  <c r="K847" i="15"/>
  <c r="K335" i="15"/>
  <c r="K891" i="15"/>
  <c r="K1094" i="15"/>
  <c r="K203" i="15"/>
  <c r="K1409" i="15"/>
  <c r="K1314" i="15"/>
  <c r="K504" i="15"/>
  <c r="K191" i="15"/>
  <c r="N1223" i="15"/>
  <c r="N316" i="15"/>
  <c r="N1171" i="15"/>
  <c r="N1072" i="15"/>
  <c r="N638" i="15"/>
  <c r="N1236" i="15"/>
  <c r="L930" i="15"/>
  <c r="L764" i="15"/>
  <c r="L1059" i="15"/>
  <c r="L1016" i="15"/>
  <c r="L1256" i="15"/>
  <c r="L555" i="15"/>
  <c r="L61" i="15"/>
  <c r="L75" i="15"/>
  <c r="L222" i="15"/>
  <c r="O1417" i="15"/>
  <c r="K298" i="15"/>
  <c r="K733" i="15"/>
  <c r="N1458" i="15"/>
  <c r="N1398" i="15"/>
  <c r="N64" i="15"/>
  <c r="N82" i="15"/>
  <c r="L973" i="15"/>
  <c r="L624" i="15"/>
  <c r="O42" i="15"/>
  <c r="K946" i="15"/>
  <c r="K97" i="15"/>
  <c r="N1243" i="15"/>
  <c r="N1159" i="15"/>
  <c r="N795" i="15"/>
  <c r="K1374" i="15"/>
  <c r="K1381" i="15"/>
  <c r="K185" i="15"/>
  <c r="K585" i="15"/>
  <c r="K1399" i="15"/>
  <c r="K173" i="15"/>
  <c r="K901" i="15"/>
  <c r="K1008" i="15"/>
  <c r="K422" i="15"/>
  <c r="K424" i="15"/>
  <c r="K623" i="15"/>
  <c r="K105" i="15"/>
  <c r="K268" i="15"/>
  <c r="N412" i="15"/>
  <c r="N382" i="15"/>
  <c r="N810" i="15"/>
  <c r="N300" i="15"/>
  <c r="N678" i="15"/>
  <c r="N627" i="15"/>
  <c r="N979" i="15"/>
  <c r="N885" i="15"/>
  <c r="N739" i="15"/>
  <c r="N103" i="15"/>
  <c r="N390" i="15"/>
  <c r="N715" i="15"/>
  <c r="N231" i="15"/>
  <c r="N263" i="15"/>
  <c r="N80" i="15"/>
  <c r="O665" i="15"/>
  <c r="O900" i="15"/>
  <c r="O662" i="15"/>
  <c r="O811" i="15"/>
  <c r="O1168" i="15"/>
  <c r="O979" i="15"/>
  <c r="O977" i="15"/>
  <c r="O681" i="15"/>
  <c r="O1233" i="15"/>
  <c r="O1342" i="15"/>
  <c r="O1042" i="15"/>
  <c r="O84" i="15"/>
  <c r="O252" i="15"/>
  <c r="O693" i="15"/>
  <c r="O459" i="15"/>
  <c r="O784" i="15"/>
  <c r="O883" i="15"/>
  <c r="O923" i="15"/>
  <c r="O139" i="15"/>
  <c r="O506" i="15"/>
  <c r="O47" i="15"/>
  <c r="L1186" i="15"/>
  <c r="L1359" i="15"/>
  <c r="L927" i="15"/>
  <c r="L1265" i="15"/>
  <c r="L1227" i="15"/>
  <c r="L596" i="15"/>
  <c r="L617" i="15"/>
  <c r="L1356" i="15"/>
  <c r="L1081" i="15"/>
  <c r="L1140" i="15"/>
  <c r="L1347" i="15"/>
  <c r="L737" i="15"/>
  <c r="L1116" i="15"/>
  <c r="L7" i="15"/>
  <c r="L897" i="15"/>
  <c r="L1327" i="15"/>
  <c r="L1412" i="15"/>
  <c r="L1194" i="15"/>
  <c r="L893" i="15"/>
  <c r="L612" i="15"/>
  <c r="L802" i="15"/>
  <c r="L1044" i="15"/>
  <c r="L1121" i="15"/>
  <c r="L396" i="15"/>
  <c r="L1448" i="15"/>
  <c r="L1417" i="15"/>
  <c r="L1030" i="15"/>
  <c r="L514" i="15"/>
  <c r="L1395" i="15"/>
  <c r="L913" i="15"/>
  <c r="L401" i="15"/>
  <c r="L712" i="15"/>
  <c r="L691" i="15"/>
  <c r="L106" i="15"/>
  <c r="L1176" i="15"/>
  <c r="L728" i="15"/>
  <c r="L490" i="15"/>
  <c r="L856" i="15"/>
  <c r="L1384" i="15"/>
  <c r="L735" i="15"/>
  <c r="L516" i="15"/>
  <c r="L601" i="15"/>
  <c r="L109" i="15"/>
  <c r="L165" i="15"/>
  <c r="L248" i="15"/>
  <c r="L77" i="15"/>
  <c r="L493" i="15"/>
  <c r="L328" i="15"/>
  <c r="L614" i="15"/>
  <c r="N354" i="15"/>
  <c r="N912" i="15"/>
  <c r="N268" i="15"/>
  <c r="N561" i="15"/>
  <c r="N853" i="15"/>
  <c r="N14" i="15"/>
  <c r="N34" i="15"/>
  <c r="N200" i="15"/>
  <c r="N607" i="15"/>
  <c r="N536" i="15"/>
  <c r="O1012" i="15"/>
  <c r="O153" i="15"/>
  <c r="O611" i="15"/>
  <c r="O446" i="15"/>
  <c r="O1257" i="15"/>
  <c r="O169" i="15"/>
  <c r="O1086" i="15"/>
  <c r="O313" i="15"/>
  <c r="O457" i="15"/>
  <c r="O750" i="15"/>
  <c r="O99" i="15"/>
  <c r="O605" i="15"/>
  <c r="L1442" i="15"/>
  <c r="L906" i="15"/>
  <c r="L1396" i="15"/>
  <c r="L1302" i="15"/>
  <c r="L1136" i="15"/>
  <c r="L1026" i="15"/>
  <c r="L364" i="15"/>
  <c r="L1410" i="15"/>
  <c r="L938" i="15"/>
  <c r="L1297" i="15"/>
  <c r="L812" i="15"/>
  <c r="L383" i="15"/>
  <c r="L1411" i="15"/>
  <c r="L686" i="15"/>
  <c r="L1365" i="15"/>
  <c r="L853" i="15"/>
  <c r="L657" i="15"/>
  <c r="L982" i="15"/>
  <c r="L904" i="15"/>
  <c r="L1357" i="15"/>
  <c r="L845" i="15"/>
  <c r="L628" i="15"/>
  <c r="L1038" i="15"/>
  <c r="L987" i="15"/>
  <c r="L1339" i="15"/>
  <c r="L306" i="15"/>
  <c r="L427" i="15"/>
  <c r="L536" i="15"/>
  <c r="L24" i="15"/>
  <c r="L66" i="15"/>
  <c r="L494" i="15"/>
  <c r="L459" i="15"/>
  <c r="L749" i="15"/>
  <c r="L680" i="15"/>
  <c r="L405" i="15"/>
  <c r="L259" i="15"/>
  <c r="K1400" i="15"/>
  <c r="K888" i="15"/>
  <c r="K1087" i="15"/>
  <c r="N940" i="15"/>
  <c r="N726" i="15"/>
  <c r="N513" i="15"/>
  <c r="N1013" i="15"/>
  <c r="N542" i="15"/>
  <c r="N677" i="15"/>
  <c r="N494" i="15"/>
  <c r="O958" i="15"/>
  <c r="O77" i="15"/>
  <c r="O717" i="15"/>
  <c r="O200" i="15"/>
  <c r="O308" i="15"/>
  <c r="K900" i="15"/>
  <c r="K1134" i="15"/>
  <c r="K1213" i="15"/>
  <c r="K737" i="15"/>
  <c r="N969" i="15"/>
  <c r="N760" i="15"/>
  <c r="N158" i="15"/>
  <c r="N901" i="15"/>
  <c r="N1080" i="15"/>
  <c r="O1384" i="15"/>
  <c r="O113" i="15"/>
  <c r="N242" i="15"/>
  <c r="O911" i="15"/>
  <c r="O1272" i="15"/>
  <c r="O1064" i="15"/>
  <c r="O1040" i="15"/>
  <c r="O989" i="15"/>
  <c r="O667" i="15"/>
  <c r="O195" i="15"/>
  <c r="O304" i="15"/>
  <c r="L1086" i="15"/>
  <c r="L100" i="15"/>
  <c r="L39" i="15"/>
  <c r="L1099" i="15"/>
  <c r="L705" i="15"/>
  <c r="L297" i="15"/>
  <c r="L1062" i="15"/>
  <c r="L947" i="15"/>
  <c r="L944" i="15"/>
  <c r="L501" i="15"/>
  <c r="L1363" i="15"/>
  <c r="L817" i="15"/>
  <c r="L305" i="15"/>
  <c r="L1128" i="15"/>
  <c r="L670" i="15"/>
  <c r="L613" i="15"/>
  <c r="L584" i="15"/>
  <c r="E7" i="28" a="1"/>
  <c r="E7" i="28" s="1"/>
  <c r="E4" i="28" a="1"/>
  <c r="E4" i="28" s="1"/>
  <c r="E18" i="28" a="1"/>
  <c r="E18" i="28" s="1"/>
  <c r="E5" i="26" a="1"/>
  <c r="E5" i="26" s="1"/>
  <c r="E20" i="26" a="1"/>
  <c r="E20" i="26" s="1"/>
  <c r="E28" i="26" a="1"/>
  <c r="E28" i="26" s="1"/>
  <c r="E21" i="26" a="1"/>
  <c r="E21" i="26" s="1"/>
  <c r="E26" i="26" a="1"/>
  <c r="E26" i="26" s="1"/>
  <c r="K245" i="15"/>
  <c r="K222" i="15"/>
  <c r="K86" i="15"/>
  <c r="K1397" i="15"/>
  <c r="K835" i="15"/>
  <c r="K20" i="15"/>
  <c r="K496" i="15"/>
  <c r="K695" i="15"/>
  <c r="K183" i="15"/>
  <c r="K658" i="15"/>
  <c r="K1191" i="15"/>
  <c r="K945" i="15"/>
  <c r="K152" i="15"/>
  <c r="K351" i="15"/>
  <c r="K290" i="15"/>
  <c r="K855" i="15"/>
  <c r="K1181" i="15"/>
  <c r="K1417" i="15"/>
  <c r="K1032" i="15"/>
  <c r="K446" i="15"/>
  <c r="K1074" i="15"/>
  <c r="K1408" i="15"/>
  <c r="K583" i="15"/>
  <c r="K758" i="15"/>
  <c r="K63" i="15"/>
  <c r="K978" i="15"/>
  <c r="N532" i="15"/>
  <c r="N1180" i="15"/>
  <c r="N986" i="15"/>
  <c r="N1412" i="15"/>
  <c r="N999" i="15"/>
  <c r="N1428" i="15"/>
  <c r="N1334" i="15"/>
  <c r="N124" i="15"/>
  <c r="N835" i="15"/>
  <c r="N39" i="15"/>
  <c r="N457" i="15"/>
  <c r="N1384" i="15"/>
  <c r="N1006" i="15"/>
  <c r="N557" i="15"/>
  <c r="N67" i="15"/>
  <c r="N208" i="15"/>
  <c r="N579" i="15"/>
  <c r="N554" i="15"/>
  <c r="N91" i="15"/>
  <c r="O1141" i="15"/>
  <c r="O1028" i="15"/>
  <c r="O931" i="15"/>
  <c r="O1212" i="15"/>
  <c r="O721" i="15"/>
  <c r="E10" i="28" a="1"/>
  <c r="E10" i="28" s="1"/>
  <c r="E19" i="28" a="1"/>
  <c r="E19" i="28" s="1"/>
  <c r="E26" i="28" a="1"/>
  <c r="E26" i="28" s="1"/>
  <c r="E47" i="28" a="1"/>
  <c r="E47" i="28" s="1"/>
  <c r="E36" i="28" a="1"/>
  <c r="E36" i="28" s="1"/>
  <c r="E33" i="26" a="1"/>
  <c r="E33" i="26" s="1"/>
  <c r="E45" i="26" a="1"/>
  <c r="E45" i="26" s="1"/>
  <c r="E37" i="26" a="1"/>
  <c r="E37" i="26" s="1"/>
  <c r="E44" i="26" a="1"/>
  <c r="E44" i="26" s="1"/>
  <c r="K1270" i="15"/>
  <c r="K1253" i="15"/>
  <c r="K1340" i="15"/>
  <c r="K1326" i="15"/>
  <c r="K142" i="15"/>
  <c r="K145" i="15"/>
  <c r="K238" i="15"/>
  <c r="K532" i="15"/>
  <c r="K94" i="15"/>
  <c r="K181" i="15"/>
  <c r="K364" i="15"/>
  <c r="K1302" i="15"/>
  <c r="K982" i="15"/>
  <c r="K45" i="15"/>
  <c r="K180" i="15"/>
  <c r="K795" i="15"/>
  <c r="K1456" i="15"/>
  <c r="K306" i="15"/>
  <c r="K370" i="15"/>
  <c r="K716" i="15"/>
  <c r="K1243" i="15"/>
  <c r="K386" i="15"/>
  <c r="K872" i="15"/>
  <c r="K360" i="15"/>
  <c r="K559" i="15"/>
  <c r="K51" i="15"/>
  <c r="K416" i="15"/>
  <c r="K103" i="15"/>
  <c r="K675" i="15"/>
  <c r="K489" i="15"/>
  <c r="O841" i="15"/>
  <c r="O401" i="15"/>
  <c r="O1312" i="15"/>
  <c r="O1145" i="15"/>
  <c r="O419" i="15"/>
  <c r="O57" i="15"/>
  <c r="O33" i="15"/>
  <c r="O188" i="15"/>
  <c r="O494" i="15"/>
  <c r="O63" i="15"/>
  <c r="O114" i="15"/>
  <c r="O109" i="15"/>
  <c r="L1124" i="15"/>
  <c r="L404" i="15"/>
  <c r="L1456" i="15"/>
  <c r="L633" i="15"/>
  <c r="L911" i="15"/>
  <c r="L979" i="15"/>
  <c r="L936" i="15"/>
  <c r="L1109" i="15"/>
  <c r="L599" i="15"/>
  <c r="L806" i="15"/>
  <c r="L591" i="15"/>
  <c r="L969" i="15"/>
  <c r="L658" i="15"/>
  <c r="L86" i="15"/>
  <c r="L875" i="15"/>
  <c r="L214" i="15"/>
  <c r="L342" i="15"/>
  <c r="L157" i="15"/>
  <c r="L515" i="15"/>
  <c r="E27" i="28" a="1"/>
  <c r="E27" i="28" s="1"/>
  <c r="E21" i="28" a="1"/>
  <c r="E21" i="28" s="1"/>
  <c r="E8" i="28" a="1"/>
  <c r="E8" i="28" s="1"/>
  <c r="E39" i="26" a="1"/>
  <c r="E39" i="26" s="1"/>
  <c r="E48" i="26" a="1"/>
  <c r="E48" i="26" s="1"/>
  <c r="K798" i="15"/>
  <c r="K1251" i="15"/>
  <c r="K284" i="15"/>
  <c r="K36" i="15"/>
  <c r="K862" i="15"/>
  <c r="K949" i="15"/>
  <c r="K930" i="15"/>
  <c r="K517" i="15"/>
  <c r="K986" i="15"/>
  <c r="K705" i="15"/>
  <c r="K1015" i="15"/>
  <c r="K164" i="15"/>
  <c r="K829" i="15"/>
  <c r="K498" i="15"/>
  <c r="K92" i="15"/>
  <c r="K1175" i="15"/>
  <c r="K1260" i="15"/>
  <c r="K1434" i="15"/>
  <c r="K1067" i="15"/>
  <c r="K1086" i="15"/>
  <c r="K433" i="15"/>
  <c r="K1081" i="15"/>
  <c r="K184" i="15"/>
  <c r="K895" i="15"/>
  <c r="N1081" i="15"/>
  <c r="N1170" i="15"/>
  <c r="N964" i="15"/>
  <c r="N1097" i="15"/>
  <c r="N417" i="15"/>
  <c r="N1284" i="15"/>
  <c r="N1154" i="15"/>
  <c r="N1279" i="15"/>
  <c r="N850" i="15"/>
  <c r="N804" i="15"/>
  <c r="N764" i="15"/>
  <c r="N481" i="15"/>
  <c r="N566" i="15"/>
  <c r="N1003" i="15"/>
  <c r="N551" i="15"/>
  <c r="N203" i="15"/>
  <c r="N1344" i="15"/>
  <c r="N994" i="15"/>
  <c r="N198" i="15"/>
  <c r="N1192" i="15"/>
  <c r="N1085" i="15"/>
  <c r="N326" i="15"/>
  <c r="N1069" i="15"/>
  <c r="N302" i="15"/>
  <c r="N357" i="15"/>
  <c r="N102" i="15"/>
  <c r="O537" i="15"/>
  <c r="O382" i="15"/>
  <c r="O1389" i="15"/>
  <c r="O273" i="15"/>
  <c r="O852" i="15"/>
  <c r="O961" i="15"/>
  <c r="O1094" i="15"/>
  <c r="O1165" i="15"/>
  <c r="O930" i="15"/>
  <c r="O456" i="15"/>
  <c r="O912" i="15"/>
  <c r="O837" i="15"/>
  <c r="O749" i="15"/>
  <c r="O698" i="15"/>
  <c r="O707" i="15"/>
  <c r="O311" i="15"/>
  <c r="O10" i="15"/>
  <c r="L1371" i="15"/>
  <c r="L49" i="15"/>
  <c r="K937" i="15"/>
  <c r="K279" i="15"/>
  <c r="K1026" i="15"/>
  <c r="K1388" i="15"/>
  <c r="K340" i="15"/>
  <c r="K987" i="15"/>
  <c r="K655" i="15"/>
  <c r="K1415" i="15"/>
  <c r="K382" i="15"/>
  <c r="K1187" i="15"/>
  <c r="K100" i="15"/>
  <c r="K1252" i="15"/>
  <c r="K84" i="15"/>
  <c r="K320" i="15"/>
  <c r="K7" i="15"/>
  <c r="K434" i="15"/>
  <c r="K694" i="15"/>
  <c r="K1107" i="15"/>
  <c r="K1315" i="15"/>
  <c r="K1209" i="15"/>
  <c r="K312" i="15"/>
  <c r="K511" i="15"/>
  <c r="K492" i="15"/>
  <c r="N1107" i="15"/>
  <c r="N1375" i="15"/>
  <c r="N1313" i="15"/>
  <c r="N1426" i="15"/>
  <c r="N1372" i="15"/>
  <c r="N1433" i="15"/>
  <c r="N233" i="15"/>
  <c r="N1407" i="15"/>
  <c r="N84" i="15"/>
  <c r="N846" i="15"/>
  <c r="N758" i="15"/>
  <c r="N908" i="15"/>
  <c r="N667" i="15"/>
  <c r="N446" i="15"/>
  <c r="N1386" i="15"/>
  <c r="N145" i="15"/>
  <c r="N742" i="15"/>
  <c r="N973" i="15"/>
  <c r="N992" i="15"/>
  <c r="N949" i="15"/>
  <c r="N1098" i="15"/>
  <c r="N588" i="15"/>
  <c r="N76" i="15"/>
  <c r="N725" i="15"/>
  <c r="N564" i="15"/>
  <c r="N704" i="15"/>
  <c r="N391" i="15"/>
  <c r="N431" i="15"/>
  <c r="N440" i="15"/>
  <c r="N485" i="15"/>
  <c r="N480" i="15"/>
  <c r="N525" i="15"/>
  <c r="N602" i="15"/>
  <c r="N520" i="15"/>
  <c r="N311" i="15"/>
  <c r="N171" i="15"/>
  <c r="O638" i="15"/>
  <c r="O659" i="15"/>
  <c r="O1304" i="15"/>
  <c r="O1138" i="15"/>
  <c r="O1201" i="15"/>
  <c r="O374" i="15"/>
  <c r="O939" i="15"/>
  <c r="O1174" i="15"/>
  <c r="O807" i="15"/>
  <c r="O1274" i="15"/>
  <c r="O363" i="15"/>
  <c r="O752" i="15"/>
  <c r="O172" i="15"/>
  <c r="O805" i="15"/>
  <c r="O479" i="15"/>
  <c r="O960" i="15"/>
  <c r="O633" i="15"/>
  <c r="O947" i="15"/>
  <c r="O674" i="15"/>
  <c r="O341" i="15"/>
  <c r="O18" i="15"/>
  <c r="O418" i="15"/>
  <c r="O282" i="15"/>
  <c r="L991" i="15"/>
  <c r="L1355" i="15"/>
  <c r="L1420" i="15"/>
  <c r="O804" i="15"/>
  <c r="O553" i="15"/>
  <c r="O1060" i="15"/>
  <c r="O1278" i="15"/>
  <c r="O1419" i="15"/>
  <c r="O908" i="15"/>
  <c r="O1391" i="15"/>
  <c r="O369" i="15"/>
  <c r="O86" i="15"/>
  <c r="O235" i="15"/>
  <c r="O978" i="15"/>
  <c r="O714" i="15"/>
  <c r="O395" i="15"/>
  <c r="O492" i="15"/>
  <c r="O1015" i="15"/>
  <c r="O819" i="15"/>
  <c r="O696" i="15"/>
  <c r="O148" i="15"/>
  <c r="O649" i="15"/>
  <c r="O220" i="15"/>
  <c r="O328" i="15"/>
  <c r="O231" i="15"/>
  <c r="O119" i="15"/>
  <c r="O285" i="15"/>
  <c r="O330" i="15"/>
  <c r="O524" i="15"/>
  <c r="O557" i="15"/>
  <c r="O45" i="15"/>
  <c r="L1422" i="15"/>
  <c r="L1098" i="15"/>
  <c r="L1295" i="15"/>
  <c r="L1201" i="15"/>
  <c r="L1400" i="15"/>
  <c r="L751" i="15"/>
  <c r="L468" i="15"/>
  <c r="L545" i="15"/>
  <c r="L1183" i="15"/>
  <c r="L1369" i="15"/>
  <c r="L1214" i="15"/>
  <c r="L63" i="15"/>
  <c r="L953" i="15"/>
  <c r="L1439" i="15"/>
  <c r="L879" i="15"/>
  <c r="L1076" i="15"/>
  <c r="L1217" i="15"/>
  <c r="L869" i="15"/>
  <c r="L609" i="15"/>
  <c r="L1415" i="15"/>
  <c r="L919" i="15"/>
  <c r="L1052" i="15"/>
  <c r="L1075" i="15"/>
  <c r="L769" i="15"/>
  <c r="L1130" i="15"/>
  <c r="L922" i="15"/>
  <c r="L1007" i="15"/>
  <c r="L103" i="15"/>
  <c r="L1321" i="15"/>
  <c r="L1157" i="15"/>
  <c r="L1391" i="15"/>
  <c r="L935" i="15"/>
  <c r="L1362" i="15"/>
  <c r="L1328" i="15"/>
  <c r="L679" i="15"/>
  <c r="L524" i="15"/>
  <c r="L1246" i="15"/>
  <c r="L257" i="15"/>
  <c r="L554" i="15"/>
  <c r="L1126" i="15"/>
  <c r="L1312" i="15"/>
  <c r="L1173" i="15"/>
  <c r="L663" i="15"/>
  <c r="L444" i="15"/>
  <c r="L755" i="15"/>
  <c r="L757" i="15"/>
  <c r="L1240" i="15"/>
  <c r="L655" i="15"/>
  <c r="L143" i="15"/>
  <c r="L1033" i="15"/>
  <c r="L311" i="15"/>
  <c r="L540" i="15"/>
  <c r="L1014" i="15"/>
  <c r="L25" i="15"/>
  <c r="L1147" i="15"/>
  <c r="L1309" i="15"/>
  <c r="L797" i="15"/>
  <c r="L665" i="15"/>
  <c r="L573" i="15"/>
  <c r="L173" i="15"/>
  <c r="L253" i="15"/>
  <c r="L17" i="15"/>
  <c r="L112" i="15"/>
  <c r="L1239" i="15"/>
  <c r="L1348" i="15"/>
  <c r="L836" i="15"/>
  <c r="L1453" i="15"/>
  <c r="L431" i="15"/>
  <c r="L276" i="15"/>
  <c r="L1430" i="15"/>
  <c r="L1106" i="15"/>
  <c r="L1279" i="15"/>
  <c r="L1004" i="15"/>
  <c r="L1416" i="15"/>
  <c r="L484" i="15"/>
  <c r="L577" i="15"/>
  <c r="L1234" i="15"/>
  <c r="L1407" i="15"/>
  <c r="L980" i="15"/>
  <c r="L1398" i="15"/>
  <c r="L1445" i="15"/>
  <c r="L268" i="15"/>
  <c r="L994" i="15"/>
  <c r="L1212" i="15"/>
  <c r="L1353" i="15"/>
  <c r="L1089" i="15"/>
  <c r="L489" i="15"/>
  <c r="L878" i="15"/>
  <c r="L763" i="15"/>
  <c r="L608" i="15"/>
  <c r="L1184" i="15"/>
  <c r="L1045" i="15"/>
  <c r="L23" i="15"/>
  <c r="L316" i="15"/>
  <c r="L849" i="15"/>
  <c r="L662" i="15"/>
  <c r="L611" i="15"/>
  <c r="L894" i="15"/>
  <c r="L370" i="15"/>
  <c r="L353" i="15"/>
  <c r="L627" i="15"/>
  <c r="L1112" i="15"/>
  <c r="L1037" i="15"/>
  <c r="L527" i="15"/>
  <c r="L15" i="15"/>
  <c r="L308" i="15"/>
  <c r="L905" i="15"/>
  <c r="L667" i="15"/>
  <c r="L362" i="15"/>
  <c r="L1408" i="15"/>
  <c r="L1205" i="15"/>
  <c r="L695" i="15"/>
  <c r="L1009" i="15"/>
  <c r="L497" i="15"/>
  <c r="L886" i="15"/>
  <c r="L835" i="15"/>
  <c r="L1198" i="15"/>
  <c r="L1320" i="15"/>
  <c r="L1181" i="15"/>
  <c r="L452" i="15"/>
  <c r="L1049" i="15"/>
  <c r="L537" i="15"/>
  <c r="L862" i="15"/>
  <c r="L690" i="15"/>
  <c r="L38" i="15"/>
  <c r="L107" i="15"/>
  <c r="L216" i="15"/>
  <c r="L45" i="15"/>
  <c r="L218" i="15"/>
  <c r="L147" i="15"/>
  <c r="L192" i="15"/>
  <c r="L350" i="15"/>
  <c r="L125" i="15"/>
  <c r="L272" i="15"/>
  <c r="L139" i="15"/>
  <c r="L389" i="15"/>
  <c r="L314" i="15"/>
  <c r="L193" i="15"/>
  <c r="L278" i="15"/>
  <c r="L179" i="15"/>
  <c r="L354" i="15"/>
  <c r="L219" i="15"/>
  <c r="L264" i="15"/>
  <c r="L93" i="15"/>
  <c r="L597" i="15"/>
  <c r="L550" i="15"/>
  <c r="L451" i="15"/>
  <c r="O1459" i="15"/>
  <c r="O1105" i="15"/>
  <c r="O973" i="15"/>
  <c r="O346" i="15"/>
  <c r="L1150" i="15"/>
  <c r="L839" i="15"/>
  <c r="L1268" i="15"/>
  <c r="L1253" i="15"/>
  <c r="L898" i="15"/>
  <c r="L1244" i="15"/>
  <c r="L895" i="15"/>
  <c r="L809" i="15"/>
  <c r="L1431" i="15"/>
  <c r="L1337" i="15"/>
  <c r="L1426" i="15"/>
  <c r="L1232" i="15"/>
  <c r="L1064" i="15"/>
  <c r="L1070" i="15"/>
  <c r="L682" i="15"/>
  <c r="L727" i="15"/>
  <c r="L215" i="15"/>
  <c r="L854" i="15"/>
  <c r="L803" i="15"/>
  <c r="L760" i="15"/>
  <c r="L585" i="15"/>
  <c r="L859" i="15"/>
  <c r="L30" i="15"/>
  <c r="L1397" i="15"/>
  <c r="L604" i="15"/>
  <c r="L984" i="15"/>
  <c r="L153" i="15"/>
  <c r="L351" i="15"/>
  <c r="L90" i="15"/>
  <c r="L398" i="15"/>
  <c r="L410" i="15"/>
  <c r="L390" i="15"/>
  <c r="L285" i="15"/>
  <c r="L185" i="15"/>
  <c r="L307" i="15"/>
  <c r="L416" i="15"/>
  <c r="L347" i="15"/>
  <c r="L943" i="15"/>
  <c r="L810" i="15"/>
  <c r="L553" i="15"/>
  <c r="L942" i="15"/>
  <c r="L426" i="15"/>
  <c r="L1248" i="15"/>
  <c r="L380" i="15"/>
  <c r="L726" i="15"/>
  <c r="L675" i="15"/>
  <c r="L958" i="15"/>
  <c r="L417" i="15"/>
  <c r="L717" i="15"/>
  <c r="L1101" i="15"/>
  <c r="L372" i="15"/>
  <c r="L731" i="15"/>
  <c r="L1107" i="15"/>
  <c r="L759" i="15"/>
  <c r="L561" i="15"/>
  <c r="L1245" i="15"/>
  <c r="L223" i="15"/>
  <c r="L832" i="15"/>
  <c r="L445" i="15"/>
  <c r="L161" i="15"/>
  <c r="L256" i="15"/>
  <c r="L21" i="15"/>
  <c r="L315" i="15"/>
  <c r="L262" i="15"/>
  <c r="L336" i="15"/>
  <c r="L206" i="15"/>
  <c r="L6" i="15"/>
  <c r="L352" i="15"/>
  <c r="L181" i="15"/>
  <c r="L418" i="15"/>
  <c r="L169" i="15"/>
  <c r="L650" i="15"/>
  <c r="L560" i="15"/>
  <c r="L48" i="15"/>
  <c r="O573" i="15"/>
  <c r="O722" i="15"/>
  <c r="L1066" i="15"/>
  <c r="L1170" i="15"/>
  <c r="L71" i="15"/>
  <c r="L425" i="15"/>
  <c r="L170" i="15"/>
  <c r="L1267" i="15"/>
  <c r="L981" i="15"/>
  <c r="L785" i="15"/>
  <c r="L779" i="15"/>
  <c r="L656" i="15"/>
  <c r="L242" i="15"/>
  <c r="L678" i="15"/>
  <c r="L654" i="15"/>
  <c r="L234" i="15"/>
  <c r="L119" i="15"/>
  <c r="L348" i="15"/>
  <c r="L945" i="15"/>
  <c r="L822" i="15"/>
  <c r="L771" i="15"/>
  <c r="L1134" i="15"/>
  <c r="L1117" i="15"/>
  <c r="L473" i="15"/>
  <c r="L43" i="15"/>
  <c r="L33" i="15"/>
  <c r="L595" i="15"/>
  <c r="L128" i="15"/>
  <c r="L232" i="15"/>
  <c r="L37" i="15"/>
  <c r="L587" i="15"/>
  <c r="L41" i="15"/>
  <c r="L533" i="15"/>
  <c r="L522" i="15"/>
  <c r="L387" i="15"/>
  <c r="L432" i="15"/>
  <c r="L1084" i="15"/>
  <c r="L188" i="15"/>
  <c r="L909" i="15"/>
  <c r="L180" i="15"/>
  <c r="L777" i="15"/>
  <c r="L324" i="15"/>
  <c r="L696" i="15"/>
  <c r="L677" i="15"/>
  <c r="L547" i="15"/>
  <c r="L160" i="15"/>
  <c r="L91" i="15"/>
  <c r="N1141" i="15"/>
  <c r="N816" i="15"/>
  <c r="N180" i="15"/>
  <c r="N86" i="15"/>
  <c r="N349" i="15"/>
  <c r="N472" i="15"/>
  <c r="O1062" i="15"/>
  <c r="O598" i="15"/>
  <c r="O984" i="15"/>
  <c r="O1098" i="15"/>
  <c r="O1000" i="15"/>
  <c r="O1109" i="15"/>
  <c r="O952" i="15"/>
  <c r="O903" i="15"/>
  <c r="O1002" i="15"/>
  <c r="O469" i="15"/>
  <c r="O268" i="15"/>
  <c r="O211" i="15"/>
  <c r="L1261" i="15"/>
  <c r="L239" i="15"/>
  <c r="L1354" i="15"/>
  <c r="L1050" i="15"/>
  <c r="L1063" i="15"/>
  <c r="L1277" i="15"/>
  <c r="L823" i="15"/>
  <c r="L956" i="15"/>
  <c r="L271" i="15"/>
  <c r="L564" i="15"/>
  <c r="L156" i="15"/>
  <c r="L541" i="15"/>
  <c r="L454" i="15"/>
  <c r="L395" i="15"/>
  <c r="L544" i="15"/>
  <c r="L32" i="15"/>
  <c r="L574" i="15"/>
  <c r="L227" i="15"/>
  <c r="N1248" i="15"/>
  <c r="N254" i="15"/>
  <c r="N550" i="15"/>
  <c r="N201" i="15"/>
  <c r="N906" i="15"/>
  <c r="N177" i="15"/>
  <c r="N47" i="15"/>
  <c r="N509" i="15"/>
  <c r="N293" i="15"/>
  <c r="N323" i="15"/>
  <c r="N735" i="15"/>
  <c r="O1264" i="15"/>
  <c r="O1261" i="15"/>
  <c r="O1447" i="15"/>
  <c r="O971" i="15"/>
  <c r="O1224" i="15"/>
  <c r="O1003" i="15"/>
  <c r="O613" i="15"/>
  <c r="O955" i="15"/>
  <c r="O443" i="15"/>
  <c r="O519" i="15"/>
  <c r="O331" i="15"/>
  <c r="O1074" i="15"/>
  <c r="O158" i="15"/>
  <c r="O1050" i="15"/>
  <c r="O1277" i="15"/>
  <c r="O198" i="15"/>
  <c r="O795" i="15"/>
  <c r="O194" i="15"/>
  <c r="O260" i="15"/>
  <c r="O165" i="15"/>
  <c r="O333" i="15"/>
  <c r="O143" i="15"/>
  <c r="O117" i="15"/>
  <c r="O266" i="15"/>
  <c r="O95" i="15"/>
  <c r="O592" i="15"/>
  <c r="O13" i="15"/>
  <c r="L1137" i="15"/>
  <c r="L1305" i="15"/>
  <c r="L1012" i="15"/>
  <c r="L1153" i="15"/>
  <c r="L1296" i="15"/>
  <c r="L303" i="15"/>
  <c r="L940" i="15"/>
  <c r="L1358" i="15"/>
  <c r="L295" i="15"/>
  <c r="L851" i="15"/>
  <c r="L471" i="15"/>
  <c r="L273" i="15"/>
  <c r="L664" i="15"/>
  <c r="L244" i="15"/>
  <c r="L841" i="15"/>
  <c r="L1141" i="15"/>
  <c r="L631" i="15"/>
  <c r="L402" i="15"/>
  <c r="L747" i="15"/>
  <c r="L542" i="15"/>
  <c r="L53" i="15"/>
  <c r="L29" i="15"/>
  <c r="L486" i="15"/>
  <c r="O1306" i="15"/>
  <c r="O889" i="15"/>
  <c r="O865" i="15"/>
  <c r="O520" i="15"/>
  <c r="O813" i="15"/>
  <c r="O34" i="15"/>
  <c r="O512" i="15"/>
  <c r="L415" i="15"/>
  <c r="L474" i="15"/>
  <c r="N512" i="15"/>
  <c r="N285" i="15"/>
  <c r="N282" i="15"/>
  <c r="O860" i="15"/>
  <c r="O787" i="15"/>
  <c r="O1122" i="15"/>
  <c r="O190" i="15"/>
  <c r="O124" i="15"/>
  <c r="O185" i="15"/>
  <c r="O532" i="15"/>
  <c r="O450" i="15"/>
  <c r="O82" i="15"/>
  <c r="O71" i="15"/>
  <c r="O237" i="15"/>
  <c r="L10" i="15"/>
  <c r="N298" i="15"/>
  <c r="N211" i="15"/>
  <c r="N490" i="15"/>
  <c r="N415" i="15"/>
  <c r="O1456" i="15"/>
  <c r="O1428" i="15"/>
  <c r="O1406" i="15"/>
  <c r="O775" i="15"/>
  <c r="O856" i="15"/>
  <c r="O321" i="15"/>
  <c r="O38" i="15"/>
  <c r="O909" i="15"/>
  <c r="O773" i="15"/>
  <c r="O1119" i="15"/>
  <c r="O1176" i="15"/>
  <c r="O777" i="15"/>
  <c r="O452" i="15"/>
  <c r="O203" i="15"/>
  <c r="O416" i="15"/>
  <c r="O530" i="15"/>
  <c r="O624" i="15"/>
  <c r="O525" i="15"/>
  <c r="O472" i="15"/>
  <c r="O548" i="15"/>
  <c r="O83" i="15"/>
  <c r="O16" i="15"/>
  <c r="O178" i="15"/>
  <c r="O7" i="15"/>
  <c r="O111" i="15"/>
  <c r="L1226" i="15"/>
  <c r="L1204" i="15"/>
  <c r="L1142" i="15"/>
  <c r="L1180" i="15"/>
  <c r="L1367" i="15"/>
  <c r="L1273" i="15"/>
  <c r="L975" i="15"/>
  <c r="L1165" i="15"/>
  <c r="L752" i="15"/>
  <c r="L821" i="15"/>
  <c r="L920" i="15"/>
  <c r="L287" i="15"/>
  <c r="L334" i="15"/>
  <c r="L424" i="15"/>
  <c r="L326" i="15"/>
  <c r="L141" i="15"/>
  <c r="L102" i="15"/>
  <c r="L406" i="15"/>
  <c r="L392" i="15"/>
  <c r="L714" i="15"/>
  <c r="L202" i="15"/>
  <c r="L67" i="15"/>
  <c r="L174" i="15"/>
  <c r="K1234" i="15"/>
  <c r="K26" i="15"/>
  <c r="K1296" i="15"/>
  <c r="K281" i="15"/>
  <c r="N633" i="15"/>
  <c r="N383" i="15"/>
  <c r="K361" i="15"/>
  <c r="K1120" i="15"/>
  <c r="K1085" i="15"/>
  <c r="K310" i="15"/>
  <c r="K1357" i="15"/>
  <c r="K241" i="15"/>
  <c r="K679" i="15"/>
  <c r="K513" i="15"/>
  <c r="K863" i="15"/>
  <c r="K770" i="15"/>
  <c r="K339" i="15"/>
  <c r="K246" i="15"/>
  <c r="N752" i="15"/>
  <c r="N1030" i="15"/>
  <c r="N544" i="15"/>
  <c r="K30" i="15"/>
  <c r="K292" i="15"/>
  <c r="K1271" i="15"/>
  <c r="K197" i="15"/>
  <c r="K1230" i="15"/>
  <c r="K939" i="15"/>
  <c r="K558" i="15"/>
  <c r="K631" i="15"/>
  <c r="K445" i="15"/>
  <c r="K1402" i="15"/>
  <c r="K1440" i="15"/>
  <c r="K1127" i="15"/>
  <c r="K615" i="15"/>
  <c r="K19" i="15"/>
  <c r="K1131" i="15"/>
  <c r="K1433" i="15"/>
  <c r="K881" i="15"/>
  <c r="K88" i="15"/>
  <c r="K287" i="15"/>
  <c r="K493" i="15"/>
  <c r="K636" i="15"/>
  <c r="K479" i="15"/>
  <c r="O1353" i="15"/>
  <c r="O1220" i="15"/>
  <c r="K1377" i="15"/>
  <c r="K419" i="15"/>
  <c r="K822" i="15"/>
  <c r="N1004" i="15"/>
  <c r="K1398" i="15"/>
  <c r="K1190" i="15"/>
  <c r="K1118" i="15"/>
  <c r="K148" i="15"/>
  <c r="K89" i="15"/>
  <c r="K139" i="15"/>
  <c r="K1306" i="15"/>
  <c r="K1045" i="15"/>
  <c r="K1279" i="15"/>
  <c r="K875" i="15"/>
  <c r="O936" i="15"/>
  <c r="K1229" i="15"/>
  <c r="K1133" i="15"/>
  <c r="K1174" i="15"/>
  <c r="K561" i="15"/>
  <c r="K1205" i="15"/>
  <c r="K933" i="15"/>
  <c r="K773" i="15"/>
  <c r="K1410" i="15"/>
  <c r="K1323" i="15"/>
  <c r="K600" i="15"/>
  <c r="K1421" i="15"/>
  <c r="K1406" i="15"/>
  <c r="K926" i="15"/>
  <c r="K1331" i="15"/>
  <c r="K1447" i="15"/>
  <c r="N1310" i="15"/>
  <c r="N534" i="15"/>
  <c r="K1182" i="15"/>
  <c r="K1021" i="15"/>
  <c r="K228" i="15"/>
  <c r="K167" i="15"/>
  <c r="K70" i="15"/>
  <c r="K404" i="15"/>
  <c r="K520" i="15"/>
  <c r="K207" i="15"/>
  <c r="K706" i="15"/>
  <c r="K746" i="15"/>
  <c r="N360" i="15"/>
  <c r="O480" i="15"/>
  <c r="K1141" i="15"/>
  <c r="K22" i="15"/>
  <c r="K401" i="15"/>
  <c r="K1069" i="15"/>
  <c r="K1276" i="15"/>
  <c r="K1140" i="15"/>
  <c r="K1333" i="15"/>
  <c r="K1265" i="15"/>
  <c r="K432" i="15"/>
  <c r="K1193" i="15"/>
  <c r="K1384" i="15"/>
  <c r="K47" i="15"/>
  <c r="K906" i="15"/>
  <c r="K1249" i="15"/>
  <c r="K928" i="15"/>
  <c r="K1112" i="15"/>
  <c r="K1318" i="15"/>
  <c r="K1278" i="15"/>
  <c r="K763" i="15"/>
  <c r="K885" i="15"/>
  <c r="K478" i="15"/>
  <c r="K991" i="15"/>
  <c r="K1403" i="15"/>
  <c r="K1000" i="15"/>
  <c r="K973" i="15"/>
  <c r="N96" i="15"/>
  <c r="K217" i="15"/>
  <c r="K237" i="15"/>
  <c r="K777" i="15"/>
  <c r="K660" i="15"/>
  <c r="K1455" i="15"/>
  <c r="K1292" i="15"/>
  <c r="K936" i="15"/>
  <c r="K656" i="15"/>
  <c r="K35" i="15"/>
  <c r="K201" i="15"/>
  <c r="K307" i="15"/>
  <c r="K533" i="15"/>
  <c r="N209" i="15"/>
  <c r="K117" i="15"/>
  <c r="K300" i="15"/>
  <c r="K109" i="15"/>
  <c r="K564" i="15"/>
  <c r="K1221" i="15"/>
  <c r="K971" i="15"/>
  <c r="K995" i="15"/>
  <c r="K119" i="15"/>
  <c r="K870" i="15"/>
  <c r="K957" i="15"/>
  <c r="K1228" i="15"/>
  <c r="K799" i="15"/>
  <c r="K80" i="15"/>
  <c r="K791" i="15"/>
  <c r="K643" i="15"/>
  <c r="K449" i="15"/>
  <c r="K1117" i="15"/>
  <c r="K605" i="15"/>
  <c r="K93" i="15"/>
  <c r="K1090" i="15"/>
  <c r="K876" i="15"/>
  <c r="K1354" i="15"/>
  <c r="K1353" i="15"/>
  <c r="K473" i="15"/>
  <c r="K456" i="15"/>
  <c r="K1167" i="15"/>
  <c r="K143" i="15"/>
  <c r="K981" i="15"/>
  <c r="K469" i="15"/>
  <c r="K474" i="15"/>
  <c r="K220" i="15"/>
  <c r="K923" i="15"/>
  <c r="K918" i="15"/>
  <c r="K1005" i="15"/>
  <c r="K14" i="15"/>
  <c r="K1460" i="15"/>
  <c r="K1142" i="15"/>
  <c r="K1093" i="15"/>
  <c r="K1428" i="15"/>
  <c r="K196" i="15"/>
  <c r="K1077" i="15"/>
  <c r="K53" i="15"/>
  <c r="K204" i="15"/>
  <c r="K854" i="15"/>
  <c r="K1011" i="15"/>
  <c r="K941" i="15"/>
  <c r="K1148" i="15"/>
  <c r="K1405" i="15"/>
  <c r="K718" i="15"/>
  <c r="K403" i="15"/>
  <c r="K219" i="15"/>
  <c r="K980" i="15"/>
  <c r="K435" i="15"/>
  <c r="K122" i="15"/>
  <c r="K1201" i="15"/>
  <c r="K880" i="15"/>
  <c r="K368" i="15"/>
  <c r="K1079" i="15"/>
  <c r="K567" i="15"/>
  <c r="K55" i="15"/>
  <c r="K294" i="15"/>
  <c r="K803" i="15"/>
  <c r="K381" i="15"/>
  <c r="K955" i="15"/>
  <c r="K82" i="15"/>
  <c r="K1129" i="15"/>
  <c r="K296" i="15"/>
  <c r="K124" i="15"/>
  <c r="K1185" i="15"/>
  <c r="K1376" i="15"/>
  <c r="K864" i="15"/>
  <c r="K352" i="15"/>
  <c r="K1063" i="15"/>
  <c r="K39" i="15"/>
  <c r="K866" i="15"/>
  <c r="K555" i="15"/>
  <c r="K1048" i="15"/>
  <c r="K536" i="15"/>
  <c r="K24" i="15"/>
  <c r="K735" i="15"/>
  <c r="K223" i="15"/>
  <c r="K193" i="15"/>
  <c r="K1425" i="15"/>
  <c r="K873" i="15"/>
  <c r="K1040" i="15"/>
  <c r="K727" i="15"/>
  <c r="K215" i="15"/>
  <c r="K347" i="15"/>
  <c r="K137" i="15"/>
  <c r="K116" i="15"/>
  <c r="K1053" i="15"/>
  <c r="K541" i="15"/>
  <c r="K802" i="15"/>
  <c r="K812" i="15"/>
  <c r="K1114" i="15"/>
  <c r="K411" i="15"/>
  <c r="K904" i="15"/>
  <c r="K392" i="15"/>
  <c r="K1103" i="15"/>
  <c r="K79" i="15"/>
  <c r="K318" i="15"/>
  <c r="K917" i="15"/>
  <c r="K405" i="15"/>
  <c r="K1188" i="15"/>
  <c r="K676" i="15"/>
  <c r="K490" i="15"/>
  <c r="K1153" i="15"/>
  <c r="K1280" i="15"/>
  <c r="K768" i="15"/>
  <c r="K256" i="15"/>
  <c r="K967" i="15"/>
  <c r="K455" i="15"/>
  <c r="K1291" i="15"/>
  <c r="K1092" i="15"/>
  <c r="K877" i="15"/>
  <c r="K1437" i="15"/>
  <c r="K997" i="15"/>
  <c r="K1332" i="15"/>
  <c r="K236" i="15"/>
  <c r="K965" i="15"/>
  <c r="K1043" i="15"/>
  <c r="K1413" i="15"/>
  <c r="K726" i="15"/>
  <c r="K443" i="15"/>
  <c r="K813" i="15"/>
  <c r="K387" i="15"/>
  <c r="K1020" i="15"/>
  <c r="K1341" i="15"/>
  <c r="K1322" i="15"/>
  <c r="K677" i="15"/>
  <c r="K1130" i="15"/>
  <c r="K884" i="15"/>
  <c r="K1335" i="15"/>
  <c r="K302" i="15"/>
  <c r="K634" i="15"/>
  <c r="K858" i="15"/>
  <c r="K554" i="15"/>
  <c r="K1328" i="15"/>
  <c r="K816" i="15"/>
  <c r="K503" i="15"/>
  <c r="K1263" i="15"/>
  <c r="K742" i="15"/>
  <c r="K230" i="15"/>
  <c r="K515" i="15"/>
  <c r="K317" i="15"/>
  <c r="K681" i="15"/>
  <c r="K588" i="15"/>
  <c r="K1065" i="15"/>
  <c r="K232" i="15"/>
  <c r="K943" i="15"/>
  <c r="K431" i="15"/>
  <c r="K1339" i="15"/>
  <c r="K954" i="15"/>
  <c r="K1121" i="15"/>
  <c r="K1312" i="15"/>
  <c r="K288" i="15"/>
  <c r="K999" i="15"/>
  <c r="K578" i="15"/>
  <c r="K898" i="15"/>
  <c r="K841" i="15"/>
  <c r="K1305" i="15"/>
  <c r="K984" i="15"/>
  <c r="K472" i="15"/>
  <c r="K1183" i="15"/>
  <c r="K671" i="15"/>
  <c r="K99" i="15"/>
  <c r="K1059" i="15"/>
  <c r="K537" i="15"/>
  <c r="K976" i="15"/>
  <c r="K464" i="15"/>
  <c r="K151" i="15"/>
  <c r="K67" i="15"/>
  <c r="K1423" i="15"/>
  <c r="K902" i="15"/>
  <c r="K390" i="15"/>
  <c r="K450" i="15"/>
  <c r="K477" i="15"/>
  <c r="K132" i="15"/>
  <c r="K748" i="15"/>
  <c r="K108" i="15"/>
  <c r="K818" i="15"/>
  <c r="K1225" i="15"/>
  <c r="K1352" i="15"/>
  <c r="K840" i="15"/>
  <c r="K1039" i="15"/>
  <c r="K527" i="15"/>
  <c r="K754" i="15"/>
  <c r="K1287" i="15"/>
  <c r="K254" i="15"/>
  <c r="K619" i="15"/>
  <c r="K713" i="15"/>
  <c r="K341" i="15"/>
  <c r="K1147" i="15"/>
  <c r="K612" i="15"/>
  <c r="K690" i="15"/>
  <c r="K1089" i="15"/>
  <c r="K1216" i="15"/>
  <c r="K1365" i="15"/>
  <c r="K670" i="15"/>
  <c r="K187" i="15"/>
  <c r="K964" i="15"/>
  <c r="K642" i="15"/>
  <c r="K155" i="15"/>
  <c r="K749" i="15"/>
  <c r="K683" i="15"/>
  <c r="K956" i="15"/>
  <c r="K1373" i="15"/>
  <c r="K782" i="15"/>
  <c r="K1204" i="15"/>
  <c r="K1123" i="15"/>
  <c r="K837" i="15"/>
  <c r="K1172" i="15"/>
  <c r="K1275" i="15"/>
  <c r="K734" i="15"/>
  <c r="K427" i="15"/>
  <c r="K598" i="15"/>
  <c r="K1346" i="15"/>
  <c r="K685" i="15"/>
  <c r="K892" i="15"/>
  <c r="K1146" i="15"/>
  <c r="K462" i="15"/>
  <c r="K549" i="15"/>
  <c r="K546" i="15"/>
  <c r="K1206" i="15"/>
  <c r="K389" i="15"/>
  <c r="K402" i="15"/>
  <c r="K724" i="15"/>
  <c r="K969" i="15"/>
  <c r="K1264" i="15"/>
  <c r="K752" i="15"/>
  <c r="K240" i="15"/>
  <c r="K951" i="15"/>
  <c r="K362" i="15"/>
  <c r="K1198" i="15"/>
  <c r="K166" i="15"/>
  <c r="K227" i="15"/>
  <c r="K765" i="15"/>
  <c r="K253" i="15"/>
  <c r="K459" i="15"/>
  <c r="K353" i="15"/>
  <c r="K1036" i="15"/>
  <c r="K516" i="15"/>
  <c r="K345" i="15"/>
  <c r="K961" i="15"/>
  <c r="K1192" i="15"/>
  <c r="K680" i="15"/>
  <c r="K879" i="15"/>
  <c r="K426" i="15"/>
  <c r="K736" i="15"/>
  <c r="K935" i="15"/>
  <c r="K423" i="15"/>
  <c r="K1241" i="15"/>
  <c r="K1432" i="15"/>
  <c r="K1119" i="15"/>
  <c r="K95" i="15"/>
  <c r="K483" i="15"/>
  <c r="K1424" i="15"/>
  <c r="K912" i="15"/>
  <c r="K400" i="15"/>
  <c r="K1111" i="15"/>
  <c r="K599" i="15"/>
  <c r="K1359" i="15"/>
  <c r="K838" i="15"/>
  <c r="K170" i="15"/>
  <c r="K226" i="15"/>
  <c r="K530" i="15"/>
  <c r="K1161" i="15"/>
  <c r="K776" i="15"/>
  <c r="K975" i="15"/>
  <c r="K463" i="15"/>
  <c r="K190" i="15"/>
  <c r="K789" i="15"/>
  <c r="K277" i="15"/>
  <c r="K867" i="15"/>
  <c r="K548" i="15"/>
  <c r="K779" i="15"/>
  <c r="K785" i="15"/>
  <c r="K1025" i="15"/>
  <c r="K640" i="15"/>
  <c r="K839" i="15"/>
  <c r="K778" i="15"/>
  <c r="K1426" i="15"/>
  <c r="K1217" i="15"/>
  <c r="K1344" i="15"/>
  <c r="K832" i="15"/>
  <c r="K1031" i="15"/>
  <c r="K519" i="15"/>
  <c r="K182" i="15"/>
  <c r="K587" i="15"/>
  <c r="K665" i="15"/>
  <c r="K845" i="15"/>
  <c r="K333" i="15"/>
  <c r="K154" i="15"/>
  <c r="K1336" i="15"/>
  <c r="K824" i="15"/>
  <c r="K1023" i="15"/>
  <c r="N879" i="15"/>
  <c r="N1302" i="15"/>
  <c r="N1099" i="15"/>
  <c r="N858" i="15"/>
  <c r="N1255" i="15"/>
  <c r="N1364" i="15"/>
  <c r="N737" i="15"/>
  <c r="N799" i="15"/>
  <c r="N385" i="15"/>
  <c r="N693" i="15"/>
  <c r="N720" i="15"/>
  <c r="N1224" i="15"/>
  <c r="N364" i="15"/>
  <c r="N657" i="15"/>
  <c r="N46" i="15"/>
  <c r="N1139" i="15"/>
  <c r="N1122" i="15"/>
  <c r="N612" i="15"/>
  <c r="N803" i="15"/>
  <c r="N191" i="15"/>
  <c r="N1173" i="15"/>
  <c r="N728" i="15"/>
  <c r="N493" i="15"/>
  <c r="N11" i="15"/>
  <c r="N221" i="15"/>
  <c r="O1093" i="15"/>
  <c r="O1140" i="15"/>
  <c r="O489" i="15"/>
  <c r="O1344" i="15"/>
  <c r="O1004" i="15"/>
  <c r="O1089" i="15"/>
  <c r="O1088" i="15"/>
  <c r="O790" i="15"/>
  <c r="O1326" i="15"/>
  <c r="O1157" i="15"/>
  <c r="O1242" i="15"/>
  <c r="O1437" i="15"/>
  <c r="O1036" i="15"/>
  <c r="O1209" i="15"/>
  <c r="O934" i="15"/>
  <c r="O1416" i="15"/>
  <c r="O625" i="15"/>
  <c r="O219" i="15"/>
  <c r="O635" i="15"/>
  <c r="O866" i="15"/>
  <c r="O284" i="15"/>
  <c r="O523" i="15"/>
  <c r="O797" i="15"/>
  <c r="O754" i="15"/>
  <c r="O650" i="15"/>
  <c r="O1258" i="15"/>
  <c r="O987" i="15"/>
  <c r="O800" i="15"/>
  <c r="O874" i="15"/>
  <c r="O463" i="15"/>
  <c r="O298" i="15"/>
  <c r="O309" i="15"/>
  <c r="O12" i="15"/>
  <c r="O652" i="15"/>
  <c r="O187" i="15"/>
  <c r="O272" i="15"/>
  <c r="L1250" i="15"/>
  <c r="L865" i="15"/>
  <c r="L761" i="15"/>
  <c r="L85" i="15"/>
  <c r="L400" i="15"/>
  <c r="L229" i="15"/>
  <c r="L302" i="15"/>
  <c r="L446" i="15"/>
  <c r="K630" i="15"/>
  <c r="K118" i="15"/>
  <c r="K299" i="15"/>
  <c r="K781" i="15"/>
  <c r="K269" i="15"/>
  <c r="K745" i="15"/>
  <c r="K604" i="15"/>
  <c r="K162" i="15"/>
  <c r="K1170" i="15"/>
  <c r="K1145" i="15"/>
  <c r="K1272" i="15"/>
  <c r="K447" i="15"/>
  <c r="N1249" i="15"/>
  <c r="N276" i="15"/>
  <c r="N1009" i="15"/>
  <c r="N1381" i="15"/>
  <c r="N1369" i="15"/>
  <c r="N718" i="15"/>
  <c r="N609" i="15"/>
  <c r="N310" i="15"/>
  <c r="N1053" i="15"/>
  <c r="N1197" i="15"/>
  <c r="N1058" i="15"/>
  <c r="N36" i="15"/>
  <c r="N621" i="15"/>
  <c r="N1360" i="15"/>
  <c r="N878" i="15"/>
  <c r="N405" i="15"/>
  <c r="N560" i="15"/>
  <c r="N48" i="15"/>
  <c r="O1116" i="15"/>
  <c r="O1225" i="15"/>
  <c r="O1124" i="15"/>
  <c r="O830" i="15"/>
  <c r="O1114" i="15"/>
  <c r="O1451" i="15"/>
  <c r="O870" i="15"/>
  <c r="O497" i="15"/>
  <c r="O688" i="15"/>
  <c r="O351" i="15"/>
  <c r="O91" i="15"/>
  <c r="O769" i="15"/>
  <c r="O1282" i="15"/>
  <c r="O1055" i="15"/>
  <c r="O411" i="15"/>
  <c r="O1091" i="15"/>
  <c r="O810" i="15"/>
  <c r="O87" i="15"/>
  <c r="O399" i="15"/>
  <c r="O388" i="15"/>
  <c r="O293" i="15"/>
  <c r="O271" i="15"/>
  <c r="O559" i="15"/>
  <c r="O484" i="15"/>
  <c r="O116" i="15"/>
  <c r="O96" i="15"/>
  <c r="O511" i="15"/>
  <c r="O218" i="15"/>
  <c r="L877" i="15"/>
  <c r="L1115" i="15"/>
  <c r="L1200" i="15"/>
  <c r="L926" i="15"/>
  <c r="K566" i="15"/>
  <c r="K717" i="15"/>
  <c r="K205" i="15"/>
  <c r="K739" i="15"/>
  <c r="K753" i="15"/>
  <c r="K618" i="15"/>
  <c r="K1208" i="15"/>
  <c r="K696" i="15"/>
  <c r="K1115" i="15"/>
  <c r="K106" i="15"/>
  <c r="N1247" i="15"/>
  <c r="N148" i="15"/>
  <c r="N855" i="15"/>
  <c r="N1305" i="15"/>
  <c r="N1022" i="15"/>
  <c r="N1452" i="15"/>
  <c r="N1200" i="15"/>
  <c r="N1001" i="15"/>
  <c r="N913" i="15"/>
  <c r="N1258" i="15"/>
  <c r="N236" i="15"/>
  <c r="N614" i="15"/>
  <c r="N888" i="15"/>
  <c r="N590" i="15"/>
  <c r="N1133" i="15"/>
  <c r="N753" i="15"/>
  <c r="N15" i="15"/>
  <c r="N419" i="15"/>
  <c r="N303" i="15"/>
  <c r="N555" i="15"/>
  <c r="N183" i="15"/>
  <c r="N93" i="15"/>
  <c r="N287" i="15"/>
  <c r="O1337" i="15"/>
  <c r="O1422" i="15"/>
  <c r="O1052" i="15"/>
  <c r="O233" i="15"/>
  <c r="O1372" i="15"/>
  <c r="O1113" i="15"/>
  <c r="O1295" i="15"/>
  <c r="O1324" i="15"/>
  <c r="O89" i="15"/>
  <c r="O851" i="15"/>
  <c r="O1046" i="15"/>
  <c r="O1359" i="15"/>
  <c r="O337" i="15"/>
  <c r="O1318" i="15"/>
  <c r="O806" i="15"/>
  <c r="O152" i="15"/>
  <c r="O403" i="15"/>
  <c r="O781" i="15"/>
  <c r="O647" i="15"/>
  <c r="O355" i="15"/>
  <c r="O720" i="15"/>
  <c r="O505" i="15"/>
  <c r="O671" i="15"/>
  <c r="O1130" i="15"/>
  <c r="O1026" i="15"/>
  <c r="O711" i="15"/>
  <c r="O1381" i="15"/>
  <c r="O1234" i="15"/>
  <c r="O23" i="15"/>
  <c r="O324" i="15"/>
  <c r="O288" i="15"/>
  <c r="O229" i="15"/>
  <c r="O442" i="15"/>
  <c r="O50" i="15"/>
  <c r="L1292" i="15"/>
  <c r="L163" i="15"/>
  <c r="K859" i="15"/>
  <c r="K369" i="15"/>
  <c r="K1014" i="15"/>
  <c r="K502" i="15"/>
  <c r="K1250" i="15"/>
  <c r="K1165" i="15"/>
  <c r="K141" i="15"/>
  <c r="K129" i="15"/>
  <c r="K452" i="15"/>
  <c r="K467" i="15"/>
  <c r="K425" i="15"/>
  <c r="K1144" i="15"/>
  <c r="K120" i="15"/>
  <c r="K319" i="15"/>
  <c r="K649" i="15"/>
  <c r="N1357" i="15"/>
  <c r="N1033" i="15"/>
  <c r="N724" i="15"/>
  <c r="N1212" i="15"/>
  <c r="N636" i="15"/>
  <c r="N1361" i="15"/>
  <c r="N987" i="15"/>
  <c r="N1333" i="15"/>
  <c r="N925" i="15"/>
  <c r="N791" i="15"/>
  <c r="N713" i="15"/>
  <c r="N965" i="15"/>
  <c r="N1394" i="15"/>
  <c r="N750" i="15"/>
  <c r="N256" i="15"/>
  <c r="N235" i="15"/>
  <c r="N248" i="15"/>
  <c r="N328" i="15"/>
  <c r="N631" i="15"/>
  <c r="N152" i="15"/>
  <c r="O1358" i="15"/>
  <c r="O988" i="15"/>
  <c r="O105" i="15"/>
  <c r="O812" i="15"/>
  <c r="O1182" i="15"/>
  <c r="O1323" i="15"/>
  <c r="O1035" i="15"/>
  <c r="O897" i="15"/>
  <c r="O561" i="15"/>
  <c r="O1369" i="15"/>
  <c r="O723" i="15"/>
  <c r="O914" i="15"/>
  <c r="O1151" i="15"/>
  <c r="O291" i="15"/>
  <c r="O1301" i="15"/>
  <c r="O1154" i="15"/>
  <c r="O755" i="15"/>
  <c r="O583" i="15"/>
  <c r="O1170" i="15"/>
  <c r="O1095" i="15"/>
  <c r="O73" i="15"/>
  <c r="O338" i="15"/>
  <c r="O356" i="15"/>
  <c r="O383" i="15"/>
  <c r="O493" i="15"/>
  <c r="L1129" i="15"/>
  <c r="L607" i="15"/>
  <c r="L798" i="15"/>
  <c r="L154" i="15"/>
  <c r="L261" i="15"/>
  <c r="O159" i="15"/>
  <c r="L1074" i="15"/>
  <c r="L588" i="15"/>
  <c r="L1193" i="15"/>
  <c r="L1318" i="15"/>
  <c r="L807" i="15"/>
  <c r="L847" i="15"/>
  <c r="L966" i="15"/>
  <c r="L386" i="15"/>
  <c r="L594" i="15"/>
  <c r="L569" i="15"/>
  <c r="L843" i="15"/>
  <c r="L800" i="15"/>
  <c r="L1259" i="15"/>
  <c r="L1222" i="15"/>
  <c r="L183" i="15"/>
  <c r="L412" i="15"/>
  <c r="L792" i="15"/>
  <c r="L671" i="15"/>
  <c r="L811" i="15"/>
  <c r="L730" i="15"/>
  <c r="L142" i="15"/>
  <c r="L251" i="15"/>
  <c r="L296" i="15"/>
  <c r="L101" i="15"/>
  <c r="L184" i="15"/>
  <c r="L13" i="15"/>
  <c r="L288" i="15"/>
  <c r="L429" i="15"/>
  <c r="L318" i="15"/>
  <c r="L325" i="15"/>
  <c r="L120" i="15"/>
  <c r="O533" i="15"/>
  <c r="O138" i="15"/>
  <c r="O424" i="15"/>
  <c r="O325" i="15"/>
  <c r="O180" i="15"/>
  <c r="L1418" i="15"/>
  <c r="L703" i="15"/>
  <c r="L1372" i="15"/>
  <c r="L1023" i="15"/>
  <c r="L1450" i="15"/>
  <c r="L1324" i="15"/>
  <c r="L1377" i="15"/>
  <c r="L1139" i="15"/>
  <c r="L1083" i="15"/>
  <c r="L1013" i="15"/>
  <c r="L503" i="15"/>
  <c r="L643" i="15"/>
  <c r="L619" i="15"/>
  <c r="L526" i="15"/>
  <c r="L538" i="15"/>
  <c r="L502" i="15"/>
  <c r="L467" i="15"/>
  <c r="L483" i="15"/>
  <c r="L499" i="15"/>
  <c r="L62" i="15"/>
  <c r="L72" i="15"/>
  <c r="O1033" i="15"/>
  <c r="O1394" i="15"/>
  <c r="O1193" i="15"/>
  <c r="O879" i="15"/>
  <c r="O882" i="15"/>
  <c r="O249" i="15"/>
  <c r="O563" i="15"/>
  <c r="O660" i="15"/>
  <c r="O584" i="15"/>
  <c r="O1386" i="15"/>
  <c r="O686" i="15"/>
  <c r="O732" i="15"/>
  <c r="O580" i="15"/>
  <c r="O44" i="15"/>
  <c r="O381" i="15"/>
  <c r="O5" i="15"/>
  <c r="O791" i="15"/>
  <c r="L1308" i="15"/>
  <c r="L1103" i="15"/>
  <c r="L122" i="15"/>
  <c r="L998" i="15"/>
  <c r="L1293" i="15"/>
  <c r="E22" i="26" a="1"/>
  <c r="E22" i="26" s="1"/>
  <c r="N114" i="15"/>
  <c r="O1208" i="15"/>
  <c r="O1100" i="15"/>
  <c r="O1407" i="15"/>
  <c r="O385" i="15"/>
  <c r="O794" i="15"/>
  <c r="O110" i="15"/>
  <c r="O981" i="15"/>
  <c r="O405" i="15"/>
  <c r="O589" i="15"/>
  <c r="O122" i="15"/>
  <c r="O536" i="15"/>
  <c r="O242" i="15"/>
  <c r="L1290" i="15"/>
  <c r="L1458" i="15"/>
  <c r="L1071" i="15"/>
  <c r="L1455" i="15"/>
  <c r="L660" i="15"/>
  <c r="L300" i="15"/>
  <c r="L1237" i="15"/>
  <c r="L477" i="15"/>
  <c r="L1235" i="15"/>
  <c r="L309" i="15"/>
  <c r="L81" i="15"/>
  <c r="E34" i="28" a="1"/>
  <c r="E34" i="28" s="1"/>
  <c r="E13" i="26" a="1"/>
  <c r="E13" i="26" s="1"/>
  <c r="N1209" i="15"/>
  <c r="N404" i="15"/>
  <c r="N673" i="15"/>
  <c r="N1214" i="15"/>
  <c r="N1208" i="15"/>
  <c r="N1294" i="15"/>
  <c r="N1018" i="15"/>
  <c r="N522" i="15"/>
  <c r="N230" i="15"/>
  <c r="N674" i="15"/>
  <c r="N1074" i="15"/>
  <c r="N52" i="15"/>
  <c r="N819" i="15"/>
  <c r="N603" i="15"/>
  <c r="N515" i="15"/>
  <c r="N565" i="15"/>
  <c r="O1356" i="15"/>
  <c r="O1443" i="15"/>
  <c r="O964" i="15"/>
  <c r="O1374" i="15"/>
  <c r="O862" i="15"/>
  <c r="O529" i="15"/>
  <c r="O803" i="15"/>
  <c r="O1321" i="15"/>
  <c r="O894" i="15"/>
  <c r="O310" i="15"/>
  <c r="O831" i="15"/>
  <c r="O757" i="15"/>
  <c r="O1143" i="15"/>
  <c r="O350" i="15"/>
  <c r="O1362" i="15"/>
  <c r="O643" i="15"/>
  <c r="O127" i="15"/>
  <c r="O58" i="15"/>
  <c r="O413" i="15"/>
  <c r="O133" i="15"/>
  <c r="O575" i="15"/>
  <c r="O500" i="15"/>
  <c r="L1423" i="15"/>
  <c r="L1005" i="15"/>
  <c r="L724" i="15"/>
  <c r="L1335" i="15"/>
  <c r="L908" i="15"/>
  <c r="L1341" i="15"/>
  <c r="L36" i="15"/>
  <c r="L1394" i="15"/>
  <c r="L1345" i="15"/>
  <c r="L1125" i="15"/>
  <c r="L1370" i="15"/>
  <c r="L874" i="15"/>
  <c r="L1047" i="15"/>
  <c r="L1323" i="15"/>
  <c r="L782" i="15"/>
  <c r="L1269" i="15"/>
  <c r="L247" i="15"/>
  <c r="L476" i="15"/>
  <c r="L1073" i="15"/>
  <c r="L950" i="15"/>
  <c r="L211" i="15"/>
  <c r="L453" i="15"/>
  <c r="L243" i="15"/>
  <c r="O1194" i="15"/>
  <c r="L704" i="15"/>
  <c r="L530" i="15"/>
  <c r="L586" i="15"/>
  <c r="L1303" i="15"/>
  <c r="L70" i="15"/>
  <c r="L460" i="15"/>
  <c r="L639" i="15"/>
  <c r="L1093" i="15"/>
  <c r="L666" i="15"/>
  <c r="O348" i="15"/>
  <c r="L844" i="15"/>
  <c r="L1167" i="15"/>
  <c r="L1190" i="15"/>
  <c r="L1060" i="15"/>
  <c r="L1085" i="15"/>
  <c r="L1079" i="15"/>
  <c r="L337" i="15"/>
  <c r="N1136" i="15"/>
  <c r="N881" i="15"/>
  <c r="N162" i="15"/>
  <c r="O145" i="15"/>
  <c r="O1107" i="15"/>
  <c r="O491" i="15"/>
  <c r="O106" i="15"/>
  <c r="O280" i="15"/>
  <c r="O552" i="15"/>
  <c r="L1375" i="15"/>
  <c r="L1042" i="15"/>
  <c r="L1452" i="15"/>
  <c r="L1288" i="15"/>
  <c r="L449" i="15"/>
  <c r="L916" i="15"/>
  <c r="L1402" i="15"/>
  <c r="L258" i="15"/>
  <c r="L466" i="15"/>
  <c r="L505" i="15"/>
  <c r="L1344" i="15"/>
  <c r="L95" i="15"/>
  <c r="L99" i="15"/>
  <c r="L600" i="15"/>
  <c r="L250" i="15"/>
  <c r="K1132" i="15"/>
  <c r="N348" i="15"/>
  <c r="N1431" i="15"/>
  <c r="N1177" i="15"/>
  <c r="N1151" i="15"/>
  <c r="N1015" i="15"/>
  <c r="N1027" i="15"/>
  <c r="N486" i="15"/>
  <c r="N110" i="15"/>
  <c r="N335" i="15"/>
  <c r="L900" i="15"/>
  <c r="L57" i="15"/>
  <c r="O1161" i="15"/>
  <c r="L1266" i="15"/>
  <c r="L423" i="15"/>
  <c r="L915" i="15"/>
  <c r="L872" i="15"/>
  <c r="L201" i="15"/>
  <c r="L393" i="15"/>
  <c r="L105" i="15"/>
  <c r="N1280" i="15"/>
  <c r="N70" i="15"/>
  <c r="N239" i="15"/>
  <c r="N202" i="15"/>
  <c r="O90" i="15"/>
  <c r="L957" i="15"/>
  <c r="L1202" i="15"/>
  <c r="L775" i="15"/>
  <c r="L641" i="15"/>
  <c r="L1425" i="15"/>
  <c r="L1325" i="15"/>
  <c r="L1443" i="15"/>
  <c r="L1289" i="15"/>
  <c r="L1315" i="15"/>
  <c r="L902" i="15"/>
  <c r="L814" i="15"/>
  <c r="L289" i="15"/>
  <c r="L1032" i="15"/>
  <c r="L1088" i="15"/>
  <c r="L756" i="15"/>
  <c r="L329" i="15"/>
  <c r="L83" i="15"/>
  <c r="L94" i="15"/>
  <c r="L762" i="15"/>
  <c r="L365" i="15"/>
  <c r="K280" i="15"/>
  <c r="N1143" i="15"/>
  <c r="N1401" i="15"/>
  <c r="N1307" i="15"/>
  <c r="N452" i="15"/>
  <c r="N796" i="15"/>
  <c r="N993" i="15"/>
  <c r="N1417" i="15"/>
  <c r="N1323" i="15"/>
  <c r="N1406" i="15"/>
  <c r="N1190" i="15"/>
  <c r="N772" i="15"/>
  <c r="N911" i="15"/>
  <c r="N809" i="15"/>
  <c r="N1083" i="15"/>
  <c r="N44" i="15"/>
  <c r="N337" i="15"/>
  <c r="N398" i="15"/>
  <c r="N24" i="15"/>
  <c r="N1314" i="15"/>
  <c r="N292" i="15"/>
  <c r="N73" i="15"/>
  <c r="N1179" i="15"/>
  <c r="N1365" i="15"/>
  <c r="N877" i="15"/>
  <c r="N1104" i="15"/>
  <c r="N173" i="15"/>
  <c r="N8" i="15"/>
  <c r="N146" i="15"/>
  <c r="N165" i="15"/>
  <c r="N160" i="15"/>
  <c r="N783" i="15"/>
  <c r="N245" i="15"/>
  <c r="N578" i="15"/>
  <c r="N304" i="15"/>
  <c r="O1097" i="15"/>
  <c r="O1043" i="15"/>
  <c r="O836" i="15"/>
  <c r="O758" i="15"/>
  <c r="O1414" i="15"/>
  <c r="O902" i="15"/>
  <c r="O1320" i="15"/>
  <c r="O729" i="15"/>
  <c r="O1325" i="15"/>
  <c r="O1361" i="15"/>
  <c r="O726" i="15"/>
  <c r="O1309" i="15"/>
  <c r="O1023" i="15"/>
  <c r="O513" i="15"/>
  <c r="O764" i="15"/>
  <c r="O946" i="15"/>
  <c r="O627" i="15"/>
  <c r="O289" i="15"/>
  <c r="O582" i="15"/>
  <c r="O877" i="15"/>
  <c r="O700" i="15"/>
  <c r="O1082" i="15"/>
  <c r="O1066" i="15"/>
  <c r="O644" i="15"/>
  <c r="O210" i="15"/>
  <c r="O39" i="15"/>
  <c r="O29" i="15"/>
  <c r="O98" i="15"/>
  <c r="O199" i="15"/>
  <c r="O365" i="15"/>
  <c r="L1143" i="15"/>
  <c r="L1380" i="15"/>
  <c r="L868" i="15"/>
  <c r="L1350" i="15"/>
  <c r="L1389" i="15"/>
  <c r="L367" i="15"/>
  <c r="L84" i="15"/>
  <c r="L858" i="15"/>
  <c r="L967" i="15"/>
  <c r="L1100" i="15"/>
  <c r="L1281" i="15"/>
  <c r="L1208" i="15"/>
  <c r="L551" i="15"/>
  <c r="L44" i="15"/>
  <c r="L270" i="15"/>
  <c r="O170" i="15"/>
  <c r="L1242" i="15"/>
  <c r="L1446" i="15"/>
  <c r="L768" i="15"/>
  <c r="L238" i="15"/>
  <c r="L230" i="15"/>
  <c r="L114" i="15"/>
  <c r="L496" i="15"/>
  <c r="O149" i="15"/>
  <c r="L799" i="15"/>
  <c r="L623" i="15"/>
  <c r="L1228" i="15"/>
  <c r="L1102" i="15"/>
  <c r="L825" i="15"/>
  <c r="L815" i="15"/>
  <c r="L1392" i="15"/>
  <c r="L855" i="15"/>
  <c r="L356" i="15"/>
  <c r="L140" i="15"/>
  <c r="L1015" i="15"/>
  <c r="L699" i="15"/>
  <c r="L463" i="15"/>
  <c r="L1072" i="15"/>
  <c r="L433" i="15"/>
  <c r="L648" i="15"/>
  <c r="L388" i="15"/>
  <c r="L985" i="15"/>
  <c r="L562" i="15"/>
  <c r="L208" i="15"/>
  <c r="L115" i="15"/>
  <c r="L155" i="15"/>
  <c r="L50" i="15"/>
  <c r="K886" i="15"/>
  <c r="K373" i="15"/>
  <c r="K572" i="15"/>
  <c r="K482" i="15"/>
  <c r="N41" i="15"/>
  <c r="N1181" i="15"/>
  <c r="N1259" i="15"/>
  <c r="N188" i="15"/>
  <c r="N1327" i="15"/>
  <c r="N831" i="15"/>
  <c r="N854" i="15"/>
  <c r="N1423" i="15"/>
  <c r="N1036" i="15"/>
  <c r="N744" i="15"/>
  <c r="N741" i="15"/>
  <c r="N659" i="15"/>
  <c r="N653" i="15"/>
  <c r="N606" i="15"/>
  <c r="N789" i="15"/>
  <c r="N647" i="15"/>
  <c r="N109" i="15"/>
  <c r="N730" i="15"/>
  <c r="O948" i="15"/>
  <c r="O1014" i="15"/>
  <c r="O1289" i="15"/>
  <c r="O651" i="15"/>
  <c r="O177" i="15"/>
  <c r="O1454" i="15"/>
  <c r="O1360" i="15"/>
  <c r="O566" i="15"/>
  <c r="O1297" i="15"/>
  <c r="O642" i="15"/>
  <c r="O959" i="15"/>
  <c r="O636" i="15"/>
  <c r="O35" i="15"/>
  <c r="L1251" i="15"/>
  <c r="L1025" i="15"/>
  <c r="L831" i="15"/>
  <c r="L964" i="15"/>
  <c r="L1336" i="15"/>
  <c r="L687" i="15"/>
  <c r="L681" i="15"/>
  <c r="L1258" i="15"/>
  <c r="L1132" i="15"/>
  <c r="L1243" i="15"/>
  <c r="L1021" i="15"/>
  <c r="L740" i="15"/>
  <c r="L866" i="15"/>
  <c r="L1108" i="15"/>
  <c r="L1185" i="15"/>
  <c r="L673" i="15"/>
  <c r="L1231" i="15"/>
  <c r="L828" i="15"/>
  <c r="L1104" i="15"/>
  <c r="L455" i="15"/>
  <c r="L172" i="15"/>
  <c r="L1043" i="15"/>
  <c r="L1000" i="15"/>
  <c r="L151" i="15"/>
  <c r="L977" i="15"/>
  <c r="L465" i="15"/>
  <c r="L790" i="15"/>
  <c r="L739" i="15"/>
  <c r="L349" i="15"/>
  <c r="L89" i="15"/>
  <c r="L1022" i="15"/>
  <c r="L971" i="15"/>
  <c r="L928" i="15"/>
  <c r="L481" i="15"/>
  <c r="L870" i="15"/>
  <c r="L194" i="15"/>
  <c r="L1387" i="15"/>
  <c r="L436" i="15"/>
  <c r="L521" i="15"/>
  <c r="L795" i="15"/>
  <c r="L618" i="15"/>
  <c r="L113" i="15"/>
  <c r="L1171" i="15"/>
  <c r="L1333" i="15"/>
  <c r="L28" i="15"/>
  <c r="L625" i="15"/>
  <c r="L963" i="15"/>
  <c r="L786" i="15"/>
  <c r="L580" i="15"/>
  <c r="L990" i="15"/>
  <c r="L939" i="15"/>
  <c r="L896" i="15"/>
  <c r="L235" i="15"/>
  <c r="L344" i="15"/>
  <c r="L346" i="15"/>
  <c r="L54" i="15"/>
  <c r="L310" i="15"/>
  <c r="L275" i="15"/>
  <c r="L379" i="15"/>
  <c r="L291" i="15"/>
  <c r="L312" i="15"/>
  <c r="L517" i="15"/>
  <c r="L442" i="15"/>
  <c r="L245" i="15"/>
  <c r="L557" i="15"/>
  <c r="L482" i="15"/>
  <c r="L221" i="15"/>
  <c r="L725" i="15"/>
  <c r="L1177" i="15"/>
  <c r="L1179" i="15"/>
  <c r="L1438" i="15"/>
  <c r="L1114" i="15"/>
  <c r="L1223" i="15"/>
  <c r="L487" i="15"/>
  <c r="L1440" i="15"/>
  <c r="L860" i="15"/>
  <c r="L1342" i="15"/>
  <c r="L1080" i="15"/>
  <c r="L519" i="15"/>
  <c r="L1156" i="15"/>
  <c r="L1069" i="15"/>
  <c r="L47" i="15"/>
  <c r="L1065" i="15"/>
  <c r="L914" i="15"/>
  <c r="L1127" i="15"/>
  <c r="L1405" i="15"/>
  <c r="L1432" i="15"/>
  <c r="L1018" i="15"/>
  <c r="L1191" i="15"/>
  <c r="L1300" i="15"/>
  <c r="L1057" i="15"/>
  <c r="L1274" i="15"/>
  <c r="L1447" i="15"/>
  <c r="L887" i="15"/>
  <c r="L1020" i="15"/>
  <c r="L837" i="15"/>
  <c r="L774" i="15"/>
  <c r="L723" i="15"/>
  <c r="L525" i="15"/>
  <c r="L137" i="15"/>
  <c r="L1040" i="15"/>
  <c r="L565" i="15"/>
  <c r="L126" i="15"/>
  <c r="L343" i="15"/>
  <c r="L636" i="15"/>
  <c r="L124" i="15"/>
  <c r="L888" i="15"/>
  <c r="L733" i="15"/>
  <c r="L210" i="15"/>
  <c r="L377" i="15"/>
  <c r="L702" i="15"/>
  <c r="L651" i="15"/>
  <c r="L509" i="15"/>
  <c r="L121" i="15"/>
  <c r="L578" i="15"/>
  <c r="L606" i="15"/>
  <c r="L335" i="15"/>
  <c r="L116" i="15"/>
  <c r="L46" i="15"/>
  <c r="L1216" i="15"/>
  <c r="L732" i="15"/>
  <c r="L220" i="15"/>
  <c r="L694" i="15"/>
  <c r="L669" i="15"/>
  <c r="L146" i="15"/>
  <c r="L989" i="15"/>
  <c r="L479" i="15"/>
  <c r="L772" i="15"/>
  <c r="L260" i="15"/>
  <c r="L857" i="15"/>
  <c r="L345" i="15"/>
  <c r="L512" i="15"/>
  <c r="L277" i="15"/>
  <c r="L571" i="15"/>
  <c r="L59" i="15"/>
  <c r="L104" i="15"/>
  <c r="L518" i="15"/>
  <c r="L592" i="15"/>
  <c r="L80" i="15"/>
  <c r="L504" i="15"/>
  <c r="L333" i="15"/>
  <c r="L709" i="15"/>
  <c r="L98" i="15"/>
  <c r="L598" i="15"/>
  <c r="L27" i="15"/>
  <c r="L96" i="15"/>
  <c r="L674" i="15"/>
  <c r="L162" i="15"/>
  <c r="L539" i="15"/>
  <c r="L394" i="15"/>
  <c r="L209" i="15"/>
  <c r="L358" i="15"/>
  <c r="L133" i="15"/>
  <c r="O1075" i="15"/>
  <c r="O67" i="15"/>
  <c r="O400" i="15"/>
  <c r="L882" i="15"/>
  <c r="L1001" i="15"/>
  <c r="L903" i="15"/>
  <c r="L575" i="15"/>
  <c r="L1332" i="15"/>
  <c r="L1238" i="15"/>
  <c r="L359" i="15"/>
  <c r="L1441" i="15"/>
  <c r="L962" i="15"/>
  <c r="L1135" i="15"/>
  <c r="L933" i="15"/>
  <c r="L929" i="15"/>
  <c r="L1374" i="15"/>
  <c r="L1360" i="15"/>
  <c r="L638" i="15"/>
  <c r="L1056" i="15"/>
  <c r="L134" i="15"/>
  <c r="L923" i="15"/>
  <c r="L373" i="15"/>
  <c r="L241" i="15"/>
  <c r="L630" i="15"/>
  <c r="L1437" i="15"/>
  <c r="L793" i="15"/>
  <c r="L281" i="15"/>
  <c r="L1067" i="15"/>
  <c r="L741" i="15"/>
  <c r="L462" i="15"/>
  <c r="L363" i="15"/>
  <c r="L472" i="15"/>
  <c r="L549" i="15"/>
  <c r="L213" i="15"/>
  <c r="L528" i="15"/>
  <c r="L475" i="15"/>
  <c r="L616" i="15"/>
  <c r="L341" i="15"/>
  <c r="L330" i="15"/>
  <c r="L195" i="15"/>
  <c r="K580" i="15"/>
  <c r="K485" i="15"/>
  <c r="K214" i="15"/>
  <c r="K998" i="15"/>
  <c r="K970" i="15"/>
  <c r="K161" i="15"/>
  <c r="K1203" i="15"/>
  <c r="K354" i="15"/>
  <c r="K927" i="15"/>
  <c r="K250" i="15"/>
  <c r="K919" i="15"/>
  <c r="K407" i="15"/>
  <c r="K1235" i="15"/>
  <c r="K468" i="15"/>
  <c r="K523" i="15"/>
  <c r="K505" i="15"/>
  <c r="K72" i="15"/>
  <c r="K783" i="15"/>
  <c r="K603" i="15"/>
  <c r="K409" i="15"/>
  <c r="K524" i="15"/>
  <c r="K85" i="15"/>
  <c r="K1058" i="15"/>
  <c r="K1380" i="15"/>
  <c r="K868" i="15"/>
  <c r="K332" i="15"/>
  <c r="K960" i="15"/>
  <c r="K1159" i="15"/>
  <c r="K1163" i="15"/>
  <c r="K378" i="15"/>
  <c r="K461" i="15"/>
  <c r="K60" i="15"/>
  <c r="K730" i="15"/>
  <c r="K1308" i="15"/>
  <c r="K260" i="15"/>
  <c r="K1042" i="15"/>
  <c r="K843" i="15"/>
  <c r="K1337" i="15"/>
  <c r="K321" i="15"/>
  <c r="K952" i="15"/>
  <c r="K440" i="15"/>
  <c r="K1151" i="15"/>
  <c r="N967" i="15"/>
  <c r="N1353" i="15"/>
  <c r="N916" i="15"/>
  <c r="N1049" i="15"/>
  <c r="N489" i="15"/>
  <c r="N1172" i="15"/>
  <c r="N1251" i="15"/>
  <c r="N340" i="15"/>
  <c r="N1383" i="15"/>
  <c r="N1274" i="15"/>
  <c r="N1014" i="15"/>
  <c r="N1246" i="15"/>
  <c r="N794" i="15"/>
  <c r="N574" i="15"/>
  <c r="N899" i="15"/>
  <c r="N334" i="15"/>
  <c r="N685" i="15"/>
  <c r="N827" i="15"/>
  <c r="N407" i="15"/>
  <c r="N435" i="15"/>
  <c r="N1389" i="15"/>
  <c r="N740" i="15"/>
  <c r="N228" i="15"/>
  <c r="N521" i="15"/>
  <c r="N9" i="15"/>
  <c r="N1226" i="15"/>
  <c r="N497" i="15"/>
  <c r="N907" i="15"/>
  <c r="N813" i="15"/>
  <c r="N615" i="15"/>
  <c r="N473" i="15"/>
  <c r="N424" i="15"/>
  <c r="N597" i="15"/>
  <c r="N136" i="15"/>
  <c r="N7" i="15"/>
  <c r="O1427" i="15"/>
  <c r="O1166" i="15"/>
  <c r="O1269" i="15"/>
  <c r="O1155" i="15"/>
  <c r="O462" i="15"/>
  <c r="O1429" i="15"/>
  <c r="O857" i="15"/>
  <c r="O1131" i="15"/>
  <c r="O1256" i="15"/>
  <c r="O1199" i="15"/>
  <c r="O1217" i="15"/>
  <c r="O601" i="15"/>
  <c r="O1020" i="15"/>
  <c r="O41" i="15"/>
  <c r="O1449" i="15"/>
  <c r="O847" i="15"/>
  <c r="O1188" i="15"/>
  <c r="O619" i="15"/>
  <c r="O880" i="15"/>
  <c r="O428" i="15"/>
  <c r="O933" i="15"/>
  <c r="O678" i="15"/>
  <c r="O763" i="15"/>
  <c r="O885" i="15"/>
  <c r="O842" i="15"/>
  <c r="O976" i="15"/>
  <c r="O1271" i="15"/>
  <c r="O901" i="15"/>
  <c r="O858" i="15"/>
  <c r="O737" i="15"/>
  <c r="O603" i="15"/>
  <c r="O572" i="15"/>
  <c r="O1125" i="15"/>
  <c r="O393" i="15"/>
  <c r="O259" i="15"/>
  <c r="O544" i="15"/>
  <c r="O146" i="15"/>
  <c r="O144" i="15"/>
  <c r="O141" i="15"/>
  <c r="O437" i="15"/>
  <c r="O676" i="15"/>
  <c r="O164" i="15"/>
  <c r="O780" i="15"/>
  <c r="O360" i="15"/>
  <c r="O306" i="15"/>
  <c r="O703" i="15"/>
  <c r="O628" i="15"/>
  <c r="O301" i="15"/>
  <c r="L1378" i="15"/>
  <c r="L1119" i="15"/>
  <c r="L1316" i="15"/>
  <c r="L804" i="15"/>
  <c r="L1286" i="15"/>
  <c r="L794" i="15"/>
  <c r="L1036" i="15"/>
  <c r="L1113" i="15"/>
  <c r="L1352" i="15"/>
  <c r="L292" i="15"/>
  <c r="L1451" i="15"/>
  <c r="L1159" i="15"/>
  <c r="L820" i="15"/>
  <c r="L1381" i="15"/>
  <c r="L76" i="15"/>
  <c r="L796" i="15"/>
  <c r="L1278" i="15"/>
  <c r="L1413" i="15"/>
  <c r="L391" i="15"/>
  <c r="L236" i="15"/>
  <c r="L1346" i="15"/>
  <c r="L850" i="15"/>
  <c r="L959" i="15"/>
  <c r="L1092" i="15"/>
  <c r="L1233" i="15"/>
  <c r="L1291" i="15"/>
  <c r="L941" i="15"/>
  <c r="L788" i="15"/>
  <c r="L937" i="15"/>
  <c r="L1386" i="15"/>
  <c r="L826" i="15"/>
  <c r="L1260" i="15"/>
  <c r="L1401" i="15"/>
  <c r="L1166" i="15"/>
  <c r="L255" i="15"/>
  <c r="L1017" i="15"/>
  <c r="L1433" i="15"/>
  <c r="L954" i="15"/>
  <c r="L1236" i="15"/>
  <c r="L1313" i="15"/>
  <c r="L1283" i="15"/>
  <c r="L780" i="15"/>
  <c r="L1210" i="15"/>
  <c r="L1383" i="15"/>
  <c r="L711" i="15"/>
  <c r="L428" i="15"/>
  <c r="L385" i="15"/>
  <c r="L710" i="15"/>
  <c r="L659" i="15"/>
  <c r="L397" i="15"/>
  <c r="L9" i="15"/>
  <c r="L233" i="15"/>
  <c r="L1019" i="15"/>
  <c r="L976" i="15"/>
  <c r="L437" i="15"/>
  <c r="L1091" i="15"/>
  <c r="L1301" i="15"/>
  <c r="L791" i="15"/>
  <c r="L279" i="15"/>
  <c r="L572" i="15"/>
  <c r="L593" i="15"/>
  <c r="L918" i="15"/>
  <c r="L867" i="15"/>
  <c r="L824" i="15"/>
  <c r="L605" i="15"/>
  <c r="L313" i="15"/>
  <c r="L381" i="15"/>
  <c r="L883" i="15"/>
  <c r="L840" i="15"/>
  <c r="L450" i="15"/>
  <c r="L1182" i="15"/>
  <c r="L1368" i="15"/>
  <c r="L783" i="15"/>
  <c r="L52" i="15"/>
  <c r="L649" i="15"/>
  <c r="L974" i="15"/>
  <c r="L880" i="15"/>
  <c r="L198" i="15"/>
  <c r="L1299" i="15"/>
  <c r="L1152" i="15"/>
  <c r="L949" i="15"/>
  <c r="L439" i="15"/>
  <c r="L668" i="15"/>
  <c r="L753" i="15"/>
  <c r="L1048" i="15"/>
  <c r="L58" i="15"/>
  <c r="L1275" i="15"/>
  <c r="L925" i="15"/>
  <c r="L708" i="15"/>
  <c r="L1024" i="15"/>
  <c r="L178" i="15"/>
  <c r="L246" i="15"/>
  <c r="L438" i="15"/>
  <c r="L403" i="15"/>
  <c r="L448" i="15"/>
  <c r="L507" i="15"/>
  <c r="L552" i="15"/>
  <c r="L40" i="15"/>
  <c r="L419" i="15"/>
  <c r="L16" i="15"/>
  <c r="L430" i="15"/>
  <c r="L440" i="15"/>
  <c r="L269" i="15"/>
  <c r="L645" i="15"/>
  <c r="L570" i="15"/>
  <c r="L34" i="15"/>
  <c r="L534" i="15"/>
  <c r="L435" i="15"/>
  <c r="L685" i="15"/>
  <c r="L610" i="15"/>
  <c r="L74" i="15"/>
  <c r="L520" i="15"/>
  <c r="L8" i="15"/>
  <c r="L145" i="15"/>
  <c r="L294" i="15"/>
  <c r="L240" i="15"/>
  <c r="L69" i="15"/>
  <c r="E42" i="26" a="1"/>
  <c r="E42" i="26" s="1"/>
  <c r="E46" i="26" a="1"/>
  <c r="E46" i="26" s="1"/>
  <c r="K453" i="15"/>
  <c r="K1247" i="15"/>
  <c r="K1358" i="15"/>
  <c r="K1110" i="15"/>
  <c r="K1286" i="15"/>
  <c r="K48" i="15"/>
  <c r="K488" i="15"/>
  <c r="K689" i="15"/>
  <c r="E28" i="28" a="1"/>
  <c r="E28" i="28" s="1"/>
  <c r="E33" i="28" a="1"/>
  <c r="E33" i="28" s="1"/>
  <c r="E43" i="28" a="1"/>
  <c r="E43" i="28" s="1"/>
  <c r="E48" i="28" a="1"/>
  <c r="E48" i="28" s="1"/>
  <c r="E15" i="28" a="1"/>
  <c r="E15" i="28" s="1"/>
  <c r="E37" i="28" a="1"/>
  <c r="E37" i="28" s="1"/>
  <c r="E11" i="26" a="1"/>
  <c r="E11" i="26" s="1"/>
  <c r="E27" i="26" a="1"/>
  <c r="E27" i="26" s="1"/>
  <c r="E25" i="26" a="1"/>
  <c r="E25" i="26" s="1"/>
  <c r="E29" i="26" a="1"/>
  <c r="E29" i="26" s="1"/>
  <c r="K158" i="15"/>
  <c r="K428" i="15"/>
  <c r="K420" i="15"/>
  <c r="K1390" i="15"/>
  <c r="K1303" i="15"/>
  <c r="K258" i="15"/>
  <c r="K692" i="15"/>
  <c r="K366" i="15"/>
  <c r="K625" i="15"/>
  <c r="K114" i="15"/>
  <c r="K1255" i="15"/>
  <c r="K545" i="15"/>
  <c r="K309" i="15"/>
  <c r="K313" i="15"/>
  <c r="K1366" i="15"/>
  <c r="K1197" i="15"/>
  <c r="K356" i="15"/>
  <c r="K1294" i="15"/>
  <c r="K974" i="15"/>
  <c r="K37" i="15"/>
  <c r="K1268" i="15"/>
  <c r="K686" i="15"/>
  <c r="K1363" i="15"/>
  <c r="K1236" i="15"/>
  <c r="K714" i="15"/>
  <c r="K195" i="15"/>
  <c r="K1329" i="15"/>
  <c r="K211" i="15"/>
  <c r="K934" i="15"/>
  <c r="K594" i="15"/>
  <c r="K500" i="15"/>
  <c r="K674" i="15"/>
  <c r="K123" i="15"/>
  <c r="K627" i="15"/>
  <c r="K992" i="15"/>
  <c r="K480" i="15"/>
  <c r="K323" i="15"/>
  <c r="K273" i="15"/>
  <c r="K1176" i="15"/>
  <c r="K664" i="15"/>
  <c r="K963" i="15"/>
  <c r="K817" i="15"/>
  <c r="K1041" i="15"/>
  <c r="K1168" i="15"/>
  <c r="K343" i="15"/>
  <c r="K769" i="15"/>
  <c r="K940" i="15"/>
  <c r="K235" i="15"/>
  <c r="K865" i="15"/>
  <c r="K8" i="15"/>
  <c r="K958" i="15"/>
  <c r="K76" i="15"/>
  <c r="K21" i="15"/>
  <c r="K1316" i="15"/>
  <c r="K804" i="15"/>
  <c r="K1281" i="15"/>
  <c r="K896" i="15"/>
  <c r="K1095" i="15"/>
  <c r="K71" i="15"/>
  <c r="K397" i="15"/>
  <c r="K1395" i="15"/>
  <c r="K1244" i="15"/>
  <c r="K732" i="15"/>
  <c r="K52" i="15"/>
  <c r="K267" i="15"/>
  <c r="K376" i="15"/>
  <c r="K575" i="15"/>
  <c r="N1164" i="15"/>
  <c r="N1218" i="15"/>
  <c r="N196" i="15"/>
  <c r="N1439" i="15"/>
  <c r="N1377" i="15"/>
  <c r="N865" i="15"/>
  <c r="N377" i="15"/>
  <c r="N1289" i="15"/>
  <c r="N1366" i="15"/>
  <c r="N1211" i="15"/>
  <c r="N60" i="15"/>
  <c r="N705" i="15"/>
  <c r="N985" i="15"/>
  <c r="N1403" i="15"/>
  <c r="N1451" i="15"/>
  <c r="N1358" i="15"/>
  <c r="N1234" i="15"/>
  <c r="N974" i="15"/>
  <c r="N1319" i="15"/>
  <c r="N1368" i="15"/>
  <c r="N863" i="15"/>
  <c r="N972" i="15"/>
  <c r="N1317" i="15"/>
  <c r="N650" i="15"/>
  <c r="N938" i="15"/>
  <c r="N721" i="15"/>
  <c r="N806" i="15"/>
  <c r="N562" i="15"/>
  <c r="N270" i="15"/>
  <c r="N629" i="15"/>
  <c r="N327" i="15"/>
  <c r="N438" i="15"/>
  <c r="N712" i="15"/>
  <c r="N279" i="15"/>
  <c r="N1203" i="15"/>
  <c r="N319" i="15"/>
  <c r="N1237" i="15"/>
  <c r="N140" i="15"/>
  <c r="N792" i="15"/>
  <c r="N749" i="15"/>
  <c r="N487" i="15"/>
  <c r="N1138" i="15"/>
  <c r="N628" i="15"/>
  <c r="N116" i="15"/>
  <c r="N409" i="15"/>
  <c r="N883" i="15"/>
  <c r="N666" i="15"/>
  <c r="N584" i="15"/>
  <c r="N72" i="15"/>
  <c r="N117" i="15"/>
  <c r="N251" i="15"/>
  <c r="N479" i="15"/>
  <c r="N408" i="15"/>
  <c r="N453" i="15"/>
  <c r="O1420" i="15"/>
  <c r="O950" i="15"/>
  <c r="O1368" i="15"/>
  <c r="O1442" i="15"/>
  <c r="O926" i="15"/>
  <c r="O1408" i="15"/>
  <c r="O1178" i="15"/>
  <c r="O657" i="15"/>
  <c r="O1453" i="15"/>
  <c r="O1068" i="15"/>
  <c r="O1177" i="15"/>
  <c r="O1286" i="15"/>
  <c r="O980" i="15"/>
  <c r="O878" i="15"/>
  <c r="O473" i="15"/>
  <c r="O956" i="15"/>
  <c r="O1238" i="15"/>
  <c r="O1285" i="15"/>
  <c r="O782" i="15"/>
  <c r="O1385" i="15"/>
  <c r="O1370" i="15"/>
  <c r="O1273" i="15"/>
  <c r="O801" i="15"/>
  <c r="O998" i="15"/>
  <c r="O1139" i="15"/>
  <c r="O753" i="15"/>
  <c r="O555" i="15"/>
  <c r="O816" i="15"/>
  <c r="O595" i="15"/>
  <c r="O920" i="15"/>
  <c r="O869" i="15"/>
  <c r="O607" i="15"/>
  <c r="O1181" i="15"/>
  <c r="O895" i="15"/>
  <c r="O614" i="15"/>
  <c r="O1024" i="15"/>
  <c r="O821" i="15"/>
  <c r="O778" i="15"/>
  <c r="O412" i="15"/>
  <c r="O115" i="15"/>
  <c r="O1410" i="15"/>
  <c r="O1322" i="15"/>
  <c r="O1183" i="15"/>
  <c r="O161" i="15"/>
  <c r="O454" i="15"/>
  <c r="O1051" i="15"/>
  <c r="O539" i="15"/>
  <c r="O444" i="15"/>
  <c r="O1077" i="15"/>
  <c r="O329" i="15"/>
  <c r="O622" i="15"/>
  <c r="O938" i="15"/>
  <c r="O604" i="15"/>
  <c r="O191" i="15"/>
  <c r="O421" i="15"/>
  <c r="O48" i="15"/>
  <c r="O373" i="15"/>
  <c r="O612" i="15"/>
  <c r="O76" i="15"/>
  <c r="O477" i="15"/>
  <c r="O716" i="15"/>
  <c r="O204" i="15"/>
  <c r="O147" i="15"/>
  <c r="O296" i="15"/>
  <c r="O197" i="15"/>
  <c r="O564" i="15"/>
  <c r="O336" i="15"/>
  <c r="O175" i="15"/>
  <c r="L1314" i="15"/>
  <c r="L818" i="15"/>
  <c r="L1055" i="15"/>
  <c r="L1252" i="15"/>
  <c r="L1393" i="15"/>
  <c r="L1133" i="15"/>
  <c r="L111" i="15"/>
  <c r="L873" i="15"/>
  <c r="L1399" i="15"/>
  <c r="L972" i="15"/>
  <c r="L1390" i="15"/>
  <c r="L1224" i="15"/>
  <c r="L447" i="15"/>
  <c r="L164" i="15"/>
  <c r="L986" i="15"/>
  <c r="L1409" i="15"/>
  <c r="L1174" i="15"/>
  <c r="L231" i="15"/>
  <c r="L993" i="15"/>
  <c r="L1434" i="15"/>
  <c r="L1111" i="15"/>
  <c r="L1385" i="15"/>
  <c r="L1379" i="15"/>
  <c r="L1285" i="15"/>
  <c r="L108" i="15"/>
  <c r="L1282" i="15"/>
  <c r="L1028" i="15"/>
  <c r="L1169" i="15"/>
  <c r="L1163" i="15"/>
  <c r="L813" i="15"/>
  <c r="L1322" i="15"/>
  <c r="L999" i="15"/>
  <c r="L1196" i="15"/>
  <c r="L1149" i="15"/>
  <c r="L127" i="15"/>
  <c r="L889" i="15"/>
  <c r="L890" i="15"/>
  <c r="L1039" i="15"/>
  <c r="L1172" i="15"/>
  <c r="L1249" i="15"/>
  <c r="L1155" i="15"/>
  <c r="L805" i="15"/>
  <c r="L652" i="15"/>
  <c r="L801" i="15"/>
  <c r="L1146" i="15"/>
  <c r="L1319" i="15"/>
  <c r="L1404" i="15"/>
  <c r="L892" i="15"/>
  <c r="L1310" i="15"/>
  <c r="L583" i="15"/>
  <c r="L321" i="15"/>
  <c r="L646" i="15"/>
  <c r="L770" i="15"/>
  <c r="L190" i="15"/>
  <c r="L955" i="15"/>
  <c r="L912" i="15"/>
  <c r="L1376" i="15"/>
  <c r="L508" i="15"/>
  <c r="L1041" i="15"/>
  <c r="L529" i="15"/>
  <c r="L217" i="15"/>
  <c r="L249" i="15"/>
  <c r="L1035" i="15"/>
  <c r="L992" i="15"/>
  <c r="L754" i="15"/>
  <c r="L622" i="15"/>
  <c r="L934" i="15"/>
  <c r="L819" i="15"/>
  <c r="L776" i="15"/>
  <c r="L322" i="15"/>
  <c r="L1118" i="15"/>
  <c r="L1304" i="15"/>
  <c r="L1229" i="15"/>
  <c r="L719" i="15"/>
  <c r="L207" i="15"/>
  <c r="L500" i="15"/>
  <c r="L1097" i="15"/>
  <c r="L910" i="15"/>
  <c r="L816" i="15"/>
  <c r="L746" i="15"/>
  <c r="L885" i="15"/>
  <c r="L375" i="15"/>
  <c r="L92" i="15"/>
  <c r="L689" i="15"/>
  <c r="L1078" i="15"/>
  <c r="L1027" i="15"/>
  <c r="L413" i="15"/>
  <c r="L1211" i="15"/>
  <c r="L1373" i="15"/>
  <c r="L861" i="15"/>
  <c r="L644" i="15"/>
  <c r="L132" i="15"/>
  <c r="L729" i="15"/>
  <c r="L1054" i="15"/>
  <c r="L1003" i="15"/>
  <c r="L960" i="15"/>
  <c r="L701" i="15"/>
  <c r="L299" i="15"/>
  <c r="L408" i="15"/>
  <c r="L237" i="15"/>
  <c r="L485" i="15"/>
  <c r="L374" i="15"/>
  <c r="L339" i="15"/>
  <c r="L384" i="15"/>
  <c r="L149" i="15"/>
  <c r="L443" i="15"/>
  <c r="L488" i="15"/>
  <c r="L317" i="15"/>
  <c r="L355" i="15"/>
  <c r="L464" i="15"/>
  <c r="L293" i="15"/>
  <c r="L366" i="15"/>
  <c r="L331" i="15"/>
  <c r="L376" i="15"/>
  <c r="L581" i="15"/>
  <c r="L506" i="15"/>
  <c r="L22" i="15"/>
  <c r="L470" i="15"/>
  <c r="L371" i="15"/>
  <c r="L480" i="15"/>
  <c r="L621" i="15"/>
  <c r="L546" i="15"/>
  <c r="L510" i="15"/>
  <c r="L411" i="15"/>
  <c r="L456" i="15"/>
  <c r="L789" i="15"/>
  <c r="L778" i="15"/>
  <c r="L266" i="15"/>
  <c r="L182" i="15"/>
  <c r="L176" i="15"/>
  <c r="E41" i="28" a="1"/>
  <c r="E41" i="28" s="1"/>
  <c r="E20" i="28" a="1"/>
  <c r="E20" i="28" s="1"/>
  <c r="E12" i="28" a="1"/>
  <c r="E12" i="28" s="1"/>
  <c r="E46" i="28" a="1"/>
  <c r="E46" i="28" s="1"/>
  <c r="E35" i="28" a="1"/>
  <c r="E35" i="28" s="1"/>
  <c r="E31" i="26" a="1"/>
  <c r="E31" i="26" s="1"/>
  <c r="E40" i="26" a="1"/>
  <c r="E40" i="26" s="1"/>
  <c r="E4" i="26" a="1"/>
  <c r="E4" i="26" s="1"/>
  <c r="E43" i="26" a="1"/>
  <c r="E43" i="26" s="1"/>
  <c r="K1254" i="15"/>
  <c r="K1237" i="15"/>
  <c r="K1325" i="15"/>
  <c r="K542" i="15"/>
  <c r="K629" i="15"/>
  <c r="K147" i="15"/>
  <c r="K836" i="15"/>
  <c r="K534" i="15"/>
  <c r="K570" i="15"/>
  <c r="K654" i="15"/>
  <c r="K115" i="15"/>
  <c r="K741" i="15"/>
  <c r="K651" i="15"/>
  <c r="K1076" i="15"/>
  <c r="K750" i="15"/>
  <c r="K491" i="15"/>
  <c r="K1044" i="15"/>
  <c r="K707" i="15"/>
  <c r="K606" i="15"/>
  <c r="K1362" i="15"/>
  <c r="K693" i="15"/>
  <c r="K1202" i="15"/>
  <c r="K1285" i="15"/>
  <c r="K470" i="15"/>
  <c r="K586" i="15"/>
  <c r="K764" i="15"/>
  <c r="K1001" i="15"/>
  <c r="K1367" i="15"/>
  <c r="K334" i="15"/>
  <c r="K194" i="15"/>
  <c r="K421" i="15"/>
  <c r="K985" i="15"/>
  <c r="K628" i="15"/>
  <c r="K1414" i="15"/>
  <c r="K1078" i="15"/>
  <c r="K46" i="15"/>
  <c r="K289" i="15"/>
  <c r="K261" i="15"/>
  <c r="K721" i="15"/>
  <c r="K596" i="15"/>
  <c r="K131" i="15"/>
  <c r="K41" i="15"/>
  <c r="K1009" i="15"/>
  <c r="K887" i="15"/>
  <c r="K375" i="15"/>
  <c r="K66" i="15"/>
  <c r="K102" i="15"/>
  <c r="K1378" i="15"/>
  <c r="K701" i="15"/>
  <c r="K189" i="15"/>
  <c r="K179" i="15"/>
  <c r="K49" i="15"/>
  <c r="K972" i="15"/>
  <c r="K436" i="15"/>
  <c r="K91" i="15"/>
  <c r="K25" i="15"/>
  <c r="K1449" i="15"/>
  <c r="K897" i="15"/>
  <c r="K1128" i="15"/>
  <c r="K104" i="15"/>
  <c r="K815" i="15"/>
  <c r="K303" i="15"/>
  <c r="K569" i="15"/>
  <c r="K953" i="15"/>
  <c r="K672" i="15"/>
  <c r="K160" i="15"/>
  <c r="K871" i="15"/>
  <c r="K977" i="15"/>
  <c r="K314" i="15"/>
  <c r="K1177" i="15"/>
  <c r="K1368" i="15"/>
  <c r="K856" i="15"/>
  <c r="K344" i="15"/>
  <c r="K1055" i="15"/>
  <c r="K31" i="15"/>
  <c r="K834" i="15"/>
  <c r="K1450" i="15"/>
  <c r="K1233" i="15"/>
  <c r="K1360" i="15"/>
  <c r="K848" i="15"/>
  <c r="K535" i="15"/>
  <c r="K794" i="15"/>
  <c r="K774" i="15"/>
  <c r="K262" i="15"/>
  <c r="K659" i="15"/>
  <c r="K861" i="15"/>
  <c r="K349" i="15"/>
  <c r="K899" i="15"/>
  <c r="K825" i="15"/>
  <c r="K620" i="15"/>
  <c r="K1099" i="15"/>
  <c r="K242" i="15"/>
  <c r="K762" i="15"/>
  <c r="K1224" i="15"/>
  <c r="K200" i="15"/>
  <c r="K911" i="15"/>
  <c r="K399" i="15"/>
  <c r="K1195" i="15"/>
  <c r="K178" i="15"/>
  <c r="K126" i="15"/>
  <c r="K43" i="15"/>
  <c r="K65" i="15"/>
  <c r="K725" i="15"/>
  <c r="K213" i="15"/>
  <c r="K579" i="15"/>
  <c r="K996" i="15"/>
  <c r="K460" i="15"/>
  <c r="K499" i="15"/>
  <c r="K465" i="15"/>
  <c r="K177" i="15"/>
  <c r="K921" i="15"/>
  <c r="K1088" i="15"/>
  <c r="K64" i="15"/>
  <c r="K775" i="15"/>
  <c r="K571" i="15"/>
  <c r="K57" i="15"/>
  <c r="K950" i="15"/>
  <c r="K438" i="15"/>
  <c r="K44" i="15"/>
  <c r="K962" i="15"/>
  <c r="K1101" i="15"/>
  <c r="K589" i="15"/>
  <c r="K77" i="15"/>
  <c r="K1298" i="15"/>
  <c r="K924" i="15"/>
  <c r="K163" i="15"/>
  <c r="K121" i="15"/>
  <c r="K913" i="15"/>
  <c r="K56" i="15"/>
  <c r="K767" i="15"/>
  <c r="K255" i="15"/>
  <c r="K531" i="15"/>
  <c r="K337" i="15"/>
  <c r="N953" i="15"/>
  <c r="N1371" i="15"/>
  <c r="N1229" i="15"/>
  <c r="N580" i="15"/>
  <c r="N297" i="15"/>
  <c r="N1292" i="15"/>
  <c r="N1057" i="15"/>
  <c r="N1088" i="15"/>
  <c r="N914" i="15"/>
  <c r="N761" i="15"/>
  <c r="N782" i="15"/>
  <c r="N1387" i="15"/>
  <c r="N1221" i="15"/>
  <c r="N444" i="15"/>
  <c r="N161" i="15"/>
  <c r="N1156" i="15"/>
  <c r="N1329" i="15"/>
  <c r="N817" i="15"/>
  <c r="N1370" i="15"/>
  <c r="N65" i="15"/>
  <c r="N1254" i="15"/>
  <c r="N1120" i="15"/>
  <c r="N898" i="15"/>
  <c r="N1324" i="15"/>
  <c r="N897" i="15"/>
  <c r="N1379" i="15"/>
  <c r="N1245" i="15"/>
  <c r="N1454" i="15"/>
  <c r="N975" i="15"/>
  <c r="N1148" i="15"/>
  <c r="N1385" i="15"/>
  <c r="N1157" i="15"/>
  <c r="N225" i="15"/>
  <c r="N1400" i="15"/>
  <c r="N1050" i="15"/>
  <c r="N923" i="15"/>
  <c r="N872" i="15"/>
  <c r="N482" i="15"/>
  <c r="N976" i="15"/>
  <c r="N511" i="15"/>
  <c r="N1147" i="15"/>
  <c r="N1269" i="15"/>
  <c r="N1130" i="15"/>
  <c r="N620" i="15"/>
  <c r="N108" i="15"/>
  <c r="N401" i="15"/>
  <c r="N875" i="15"/>
  <c r="N787" i="15"/>
  <c r="N736" i="15"/>
  <c r="N663" i="15"/>
  <c r="N1378" i="15"/>
  <c r="N649" i="15"/>
  <c r="N99" i="15"/>
  <c r="N842" i="15"/>
  <c r="N113" i="15"/>
  <c r="N710" i="15"/>
  <c r="N1035" i="15"/>
  <c r="N984" i="15"/>
  <c r="N941" i="15"/>
  <c r="N370" i="15"/>
  <c r="N1168" i="15"/>
  <c r="N1330" i="15"/>
  <c r="N89" i="15"/>
  <c r="N1075" i="15"/>
  <c r="N960" i="15"/>
  <c r="N402" i="15"/>
  <c r="N142" i="15"/>
  <c r="N237" i="15"/>
  <c r="N175" i="15"/>
  <c r="N27" i="15"/>
  <c r="N552" i="15"/>
  <c r="N213" i="15"/>
  <c r="N400" i="15"/>
  <c r="N445" i="15"/>
  <c r="N347" i="15"/>
  <c r="N229" i="15"/>
  <c r="N58" i="15"/>
  <c r="N259" i="15"/>
  <c r="N269" i="15"/>
  <c r="N346" i="15"/>
  <c r="N214" i="15"/>
  <c r="N264" i="15"/>
  <c r="N309" i="15"/>
  <c r="N567" i="15"/>
  <c r="N403" i="15"/>
  <c r="N368" i="15"/>
  <c r="N306" i="15"/>
  <c r="N746" i="15"/>
  <c r="N671" i="15"/>
  <c r="N159" i="15"/>
  <c r="N600" i="15"/>
  <c r="N88" i="15"/>
  <c r="O1185" i="15"/>
  <c r="O1294" i="15"/>
  <c r="O1216" i="15"/>
  <c r="O281" i="15"/>
  <c r="O126" i="15"/>
  <c r="O1349" i="15"/>
  <c r="O739" i="15"/>
  <c r="O1244" i="15"/>
  <c r="O985" i="15"/>
  <c r="O1118" i="15"/>
  <c r="O1259" i="15"/>
  <c r="O1133" i="15"/>
  <c r="O1039" i="15"/>
  <c r="O17" i="15"/>
  <c r="O907" i="15"/>
  <c r="O1284" i="15"/>
  <c r="O1393" i="15"/>
  <c r="O966" i="15"/>
  <c r="O433" i="15"/>
  <c r="O1458" i="15"/>
  <c r="O1196" i="15"/>
  <c r="O1305" i="15"/>
  <c r="O873" i="15"/>
  <c r="O1070" i="15"/>
  <c r="O1211" i="15"/>
  <c r="O1172" i="15"/>
  <c r="O1345" i="15"/>
  <c r="O1336" i="15"/>
  <c r="O1319" i="15"/>
  <c r="O297" i="15"/>
  <c r="O1404" i="15"/>
  <c r="O932" i="15"/>
  <c r="O1103" i="15"/>
  <c r="O843" i="15"/>
  <c r="O1316" i="15"/>
  <c r="O1425" i="15"/>
  <c r="O1190" i="15"/>
  <c r="O1331" i="15"/>
  <c r="O1135" i="15"/>
  <c r="O875" i="15"/>
  <c r="O850" i="15"/>
  <c r="O179" i="15"/>
  <c r="O275" i="15"/>
  <c r="O1061" i="15"/>
  <c r="O468" i="15"/>
  <c r="O1226" i="15"/>
  <c r="O1087" i="15"/>
  <c r="O294" i="15"/>
  <c r="O379" i="15"/>
  <c r="O112" i="15"/>
  <c r="O227" i="15"/>
  <c r="O970" i="15"/>
  <c r="O423" i="15"/>
  <c r="O64" i="15"/>
  <c r="O267" i="15"/>
  <c r="O1053" i="15"/>
  <c r="O236" i="15"/>
  <c r="O1237" i="15"/>
  <c r="O1399" i="15"/>
  <c r="O887" i="15"/>
  <c r="O377" i="15"/>
  <c r="O691" i="15"/>
  <c r="O155" i="15"/>
  <c r="O863" i="15"/>
  <c r="O353" i="15"/>
  <c r="O134" i="15"/>
  <c r="O941" i="15"/>
  <c r="O898" i="15"/>
  <c r="O455" i="15"/>
  <c r="O1253" i="15"/>
  <c r="O1106" i="15"/>
  <c r="O521" i="15"/>
  <c r="O899" i="15"/>
  <c r="O387" i="15"/>
  <c r="O712" i="15"/>
  <c r="O487" i="15"/>
  <c r="O85" i="15"/>
  <c r="O719" i="15"/>
  <c r="O554" i="15"/>
  <c r="O232" i="15"/>
  <c r="O101" i="15"/>
  <c r="O103" i="15"/>
  <c r="O314" i="15"/>
  <c r="O53" i="15"/>
  <c r="O162" i="15"/>
  <c r="O367" i="15"/>
  <c r="O292" i="15"/>
  <c r="O40" i="15"/>
  <c r="O202" i="15"/>
  <c r="O407" i="15"/>
  <c r="O396" i="15"/>
  <c r="O8" i="15"/>
  <c r="O434" i="15"/>
  <c r="O658" i="15"/>
  <c r="O756" i="15"/>
  <c r="O244" i="15"/>
  <c r="O26" i="15"/>
  <c r="L1449" i="15"/>
  <c r="L970" i="15"/>
  <c r="L1207" i="15"/>
  <c r="L1444" i="15"/>
  <c r="L932" i="15"/>
  <c r="L1414" i="15"/>
  <c r="L1144" i="15"/>
  <c r="L495" i="15"/>
  <c r="L212" i="15"/>
  <c r="L1424" i="15"/>
  <c r="L946" i="15"/>
  <c r="L1031" i="15"/>
  <c r="L1164" i="15"/>
  <c r="L1241" i="15"/>
  <c r="L1307" i="15"/>
  <c r="L829" i="15"/>
  <c r="L548" i="15"/>
  <c r="L697" i="15"/>
  <c r="L1138" i="15"/>
  <c r="L1311" i="15"/>
  <c r="L948" i="15"/>
  <c r="L1366" i="15"/>
  <c r="L1264" i="15"/>
  <c r="L615" i="15"/>
  <c r="L332" i="15"/>
  <c r="L1263" i="15"/>
  <c r="L1436" i="15"/>
  <c r="L924" i="15"/>
  <c r="L1406" i="15"/>
  <c r="L1168" i="15"/>
  <c r="L647" i="15"/>
  <c r="L492" i="15"/>
  <c r="L1454" i="15"/>
  <c r="L1002" i="15"/>
  <c r="L1087" i="15"/>
  <c r="L1220" i="15"/>
  <c r="L1361" i="15"/>
  <c r="L1206" i="15"/>
  <c r="L1197" i="15"/>
  <c r="L175" i="15"/>
  <c r="L20" i="15"/>
  <c r="L978" i="15"/>
  <c r="L1151" i="15"/>
  <c r="L1388" i="15"/>
  <c r="L876" i="15"/>
  <c r="L1294" i="15"/>
  <c r="L1160" i="15"/>
  <c r="L511" i="15"/>
  <c r="L228" i="15"/>
  <c r="L1419" i="15"/>
  <c r="L1082" i="15"/>
  <c r="L1255" i="15"/>
  <c r="L1364" i="15"/>
  <c r="L852" i="15"/>
  <c r="L1270" i="15"/>
  <c r="L1189" i="15"/>
  <c r="L167" i="15"/>
  <c r="L12" i="15"/>
  <c r="L1338" i="15"/>
  <c r="L842" i="15"/>
  <c r="L951" i="15"/>
  <c r="L1225" i="15"/>
  <c r="L1187" i="15"/>
  <c r="L965" i="15"/>
  <c r="L684" i="15"/>
  <c r="L833" i="15"/>
  <c r="L838" i="15"/>
  <c r="L787" i="15"/>
  <c r="L653" i="15"/>
  <c r="L42" i="15"/>
  <c r="L361" i="15"/>
  <c r="L750" i="15"/>
  <c r="L635" i="15"/>
  <c r="L693" i="15"/>
  <c r="L82" i="15"/>
  <c r="L1203" i="15"/>
  <c r="L1429" i="15"/>
  <c r="L917" i="15"/>
  <c r="L407" i="15"/>
  <c r="L700" i="15"/>
  <c r="L721" i="15"/>
  <c r="L1046" i="15"/>
  <c r="L995" i="15"/>
  <c r="L952" i="15"/>
  <c r="L632" i="15"/>
  <c r="L338" i="15"/>
  <c r="L441" i="15"/>
  <c r="L766" i="15"/>
  <c r="L715" i="15"/>
  <c r="L637" i="15"/>
  <c r="L26" i="15"/>
  <c r="L225" i="15"/>
  <c r="L1011" i="15"/>
  <c r="L968" i="15"/>
  <c r="L706" i="15"/>
  <c r="L110" i="15"/>
  <c r="L1131" i="15"/>
  <c r="L1421" i="15"/>
  <c r="L399" i="15"/>
  <c r="L692" i="15"/>
  <c r="L265" i="15"/>
  <c r="L1051" i="15"/>
  <c r="L1008" i="15"/>
  <c r="L629" i="15"/>
  <c r="L18" i="15"/>
  <c r="L1094" i="15"/>
  <c r="L1280" i="15"/>
  <c r="L1077" i="15"/>
  <c r="L567" i="15"/>
  <c r="L55" i="15"/>
  <c r="L284" i="15"/>
  <c r="L881" i="15"/>
  <c r="L369" i="15"/>
  <c r="L758" i="15"/>
  <c r="L707" i="15"/>
  <c r="L781" i="15"/>
  <c r="L274" i="15"/>
  <c r="L1403" i="15"/>
  <c r="L1192" i="15"/>
  <c r="L1053" i="15"/>
  <c r="L543" i="15"/>
  <c r="L31" i="15"/>
  <c r="L921" i="15"/>
  <c r="L409" i="15"/>
  <c r="L734" i="15"/>
  <c r="L683" i="15"/>
  <c r="L434" i="15"/>
  <c r="L590" i="15"/>
  <c r="L491" i="15"/>
  <c r="L11" i="15"/>
  <c r="L88" i="15"/>
  <c r="L602" i="15"/>
  <c r="L130" i="15"/>
  <c r="L566" i="15"/>
  <c r="L531" i="15"/>
  <c r="L576" i="15"/>
  <c r="L64" i="15"/>
  <c r="L118" i="15"/>
  <c r="L123" i="15"/>
  <c r="L168" i="15"/>
  <c r="L582" i="15"/>
  <c r="L35" i="15"/>
  <c r="L558" i="15"/>
  <c r="L523" i="15"/>
  <c r="L568" i="15"/>
  <c r="L56" i="15"/>
  <c r="L773" i="15"/>
  <c r="L698" i="15"/>
  <c r="L186" i="15"/>
  <c r="L65" i="15"/>
  <c r="L563" i="15"/>
  <c r="L51" i="15"/>
  <c r="L640" i="15"/>
  <c r="L738" i="15"/>
  <c r="L158" i="15"/>
  <c r="L603" i="15"/>
  <c r="L136" i="15"/>
  <c r="L744" i="15"/>
  <c r="L469" i="15"/>
  <c r="L458" i="15"/>
  <c r="L78" i="15"/>
  <c r="L422" i="15"/>
  <c r="L323" i="15"/>
  <c r="L368" i="15"/>
  <c r="L197" i="15"/>
  <c r="O4" i="15"/>
  <c r="D45" i="28" a="1"/>
  <c r="D45" i="28" s="1"/>
  <c r="D23" i="28" a="1"/>
  <c r="D23" i="28" s="1"/>
  <c r="D5" i="28" a="1"/>
  <c r="D5" i="28" s="1"/>
  <c r="D46" i="28" a="1"/>
  <c r="D46" i="28" s="1"/>
  <c r="D38" i="28" a="1"/>
  <c r="D38" i="28" s="1"/>
  <c r="D43" i="28" a="1"/>
  <c r="D43" i="28" s="1"/>
  <c r="D7" i="28" a="1"/>
  <c r="D7" i="28" s="1"/>
  <c r="D36" i="28" a="1"/>
  <c r="D36" i="28" s="1"/>
  <c r="D11" i="28" a="1"/>
  <c r="D11" i="28" s="1"/>
  <c r="D32" i="28" a="1"/>
  <c r="D32" i="28" s="1"/>
  <c r="D26" i="28" a="1"/>
  <c r="D26" i="28" s="1"/>
  <c r="D6" i="28" a="1"/>
  <c r="D6" i="28" s="1"/>
  <c r="D50" i="28" a="1"/>
  <c r="D50" i="28" s="1"/>
  <c r="D49" i="28" a="1"/>
  <c r="D49" i="28" s="1"/>
  <c r="D37" i="28" a="1"/>
  <c r="D37" i="28" s="1"/>
  <c r="D12" i="28" a="1"/>
  <c r="D12" i="28" s="1"/>
  <c r="D47" i="28" a="1"/>
  <c r="D47" i="28" s="1"/>
  <c r="D33" i="28" a="1"/>
  <c r="D33" i="28" s="1"/>
  <c r="D8" i="28" a="1"/>
  <c r="D8" i="28" s="1"/>
  <c r="D34" i="28" a="1"/>
  <c r="D34" i="28" s="1"/>
  <c r="D18" i="28" a="1"/>
  <c r="D18" i="28" s="1"/>
  <c r="D27" i="28" a="1"/>
  <c r="D27" i="28" s="1"/>
  <c r="D13" i="28" a="1"/>
  <c r="D13" i="28" s="1"/>
  <c r="D9" i="28" a="1"/>
  <c r="D9" i="28" s="1"/>
  <c r="D22" i="28" a="1"/>
  <c r="D22" i="28" s="1"/>
  <c r="D15" i="28" a="1"/>
  <c r="D15" i="28" s="1"/>
  <c r="D20" i="28" a="1"/>
  <c r="D20" i="28" s="1"/>
  <c r="D24" i="28" a="1"/>
  <c r="D24" i="28" s="1"/>
  <c r="D29" i="28" a="1"/>
  <c r="D29" i="28" s="1"/>
  <c r="D35" i="28" a="1"/>
  <c r="D35" i="28" s="1"/>
  <c r="D14" i="28" a="1"/>
  <c r="D14" i="28" s="1"/>
  <c r="D40" i="28" a="1"/>
  <c r="D40" i="28" s="1"/>
  <c r="D17" i="28" a="1"/>
  <c r="D17" i="28" s="1"/>
  <c r="D28" i="28" a="1"/>
  <c r="D28" i="28" s="1"/>
  <c r="D42" i="28" a="1"/>
  <c r="D42" i="28" s="1"/>
  <c r="D21" i="28" a="1"/>
  <c r="D21" i="28" s="1"/>
  <c r="D4" i="28" a="1"/>
  <c r="D4" i="28" s="1"/>
  <c r="D25" i="28" a="1"/>
  <c r="D25" i="28" s="1"/>
  <c r="D44" i="28" a="1"/>
  <c r="D44" i="28" s="1"/>
  <c r="D31" i="28" a="1"/>
  <c r="D31" i="28" s="1"/>
  <c r="D19" i="28" a="1"/>
  <c r="D19" i="28" s="1"/>
  <c r="D10" i="28" a="1"/>
  <c r="D10" i="28" s="1"/>
  <c r="D41" i="28" a="1"/>
  <c r="D41" i="28" s="1"/>
  <c r="D48" i="28" a="1"/>
  <c r="D48" i="28" s="1"/>
  <c r="D39" i="28" a="1"/>
  <c r="D39" i="28" s="1"/>
  <c r="D30" i="28" a="1"/>
  <c r="D30" i="28" s="1"/>
  <c r="D16" i="28" a="1"/>
  <c r="D16" i="28" s="1"/>
  <c r="N4" i="15"/>
  <c r="L4" i="15"/>
  <c r="D50" i="26" a="1"/>
  <c r="D50" i="26" s="1"/>
  <c r="D21" i="26" a="1"/>
  <c r="D21" i="26" s="1"/>
  <c r="D14" i="26" a="1"/>
  <c r="D14" i="26" s="1"/>
  <c r="D15" i="26" a="1"/>
  <c r="D15" i="26" s="1"/>
  <c r="D19" i="26" a="1"/>
  <c r="D19" i="26" s="1"/>
  <c r="D23" i="26" a="1"/>
  <c r="D23" i="26" s="1"/>
  <c r="D16" i="26" a="1"/>
  <c r="D16" i="26" s="1"/>
  <c r="D39" i="26" a="1"/>
  <c r="D39" i="26" s="1"/>
  <c r="D5" i="26" a="1"/>
  <c r="D5" i="26" s="1"/>
  <c r="D41" i="26" a="1"/>
  <c r="D41" i="26" s="1"/>
  <c r="D6" i="26" a="1"/>
  <c r="D6" i="26" s="1"/>
  <c r="D29" i="26" a="1"/>
  <c r="D29" i="26" s="1"/>
  <c r="D12" i="26" a="1"/>
  <c r="D12" i="26" s="1"/>
  <c r="D37" i="26" a="1"/>
  <c r="D37" i="26" s="1"/>
  <c r="D47" i="26" a="1"/>
  <c r="D47" i="26" s="1"/>
  <c r="D22" i="26" a="1"/>
  <c r="D22" i="26" s="1"/>
  <c r="D24" i="26" a="1"/>
  <c r="D24" i="26" s="1"/>
  <c r="D27" i="26" a="1"/>
  <c r="D27" i="26" s="1"/>
  <c r="D38" i="26" a="1"/>
  <c r="D38" i="26" s="1"/>
  <c r="D32" i="26" a="1"/>
  <c r="D32" i="26" s="1"/>
  <c r="D17" i="26" a="1"/>
  <c r="D17" i="26" s="1"/>
  <c r="D30" i="26" a="1"/>
  <c r="D30" i="26" s="1"/>
  <c r="D18" i="26" a="1"/>
  <c r="D18" i="26" s="1"/>
  <c r="D31" i="26" a="1"/>
  <c r="D31" i="26" s="1"/>
  <c r="D10" i="26" a="1"/>
  <c r="D10" i="26" s="1"/>
  <c r="D42" i="26" a="1"/>
  <c r="D42" i="26" s="1"/>
  <c r="D25" i="26" a="1"/>
  <c r="D25" i="26" s="1"/>
  <c r="D7" i="26" a="1"/>
  <c r="D7" i="26" s="1"/>
  <c r="D35" i="26" a="1"/>
  <c r="D35" i="26" s="1"/>
  <c r="D13" i="26" a="1"/>
  <c r="D13" i="26" s="1"/>
  <c r="D20" i="26" a="1"/>
  <c r="D20" i="26" s="1"/>
  <c r="D40" i="26" a="1"/>
  <c r="D40" i="26" s="1"/>
  <c r="D33" i="26" a="1"/>
  <c r="D33" i="26" s="1"/>
  <c r="D8" i="26" a="1"/>
  <c r="D8" i="26" s="1"/>
  <c r="D34" i="26" a="1"/>
  <c r="D34" i="26" s="1"/>
  <c r="D26" i="26" a="1"/>
  <c r="D26" i="26" s="1"/>
  <c r="D45" i="26" a="1"/>
  <c r="D45" i="26" s="1"/>
  <c r="D9" i="26" a="1"/>
  <c r="D9" i="26" s="1"/>
  <c r="D4" i="26" a="1"/>
  <c r="D4" i="26" s="1"/>
  <c r="D28" i="26" a="1"/>
  <c r="D28" i="26" s="1"/>
  <c r="D36" i="26" a="1"/>
  <c r="D36" i="26" s="1"/>
  <c r="D49" i="26" a="1"/>
  <c r="D49" i="26" s="1"/>
  <c r="D43" i="26" a="1"/>
  <c r="D43" i="26" s="1"/>
  <c r="D48" i="26" a="1"/>
  <c r="D48" i="26" s="1"/>
  <c r="D44" i="26" a="1"/>
  <c r="D44" i="26" s="1"/>
  <c r="D46" i="26" a="1"/>
  <c r="D46" i="26" s="1"/>
  <c r="D11" i="26" a="1"/>
  <c r="D11" i="26" s="1"/>
  <c r="D30" i="25" a="1"/>
  <c r="D30" i="25" s="1"/>
  <c r="K4" i="15"/>
  <c r="D13" i="25" a="1"/>
  <c r="D13" i="25" s="1"/>
  <c r="D24" i="25" a="1"/>
  <c r="D24" i="25" s="1"/>
  <c r="D5" i="25" a="1"/>
  <c r="D5" i="25" s="1"/>
  <c r="D9" i="25" a="1"/>
  <c r="D9" i="25" s="1"/>
  <c r="D12" i="25" a="1"/>
  <c r="D12" i="25" s="1"/>
  <c r="D31" i="25" a="1"/>
  <c r="D31" i="25" s="1"/>
  <c r="D41" i="25" a="1"/>
  <c r="D41" i="25" s="1"/>
  <c r="D43" i="25" a="1"/>
  <c r="D43" i="25" s="1"/>
  <c r="D36" i="25" a="1"/>
  <c r="D36" i="25" s="1"/>
  <c r="D17" i="25" a="1"/>
  <c r="D17" i="25" s="1"/>
  <c r="D33" i="25" a="1"/>
  <c r="D33" i="25" s="1"/>
  <c r="D23" i="25" a="1"/>
  <c r="D23" i="25" s="1"/>
  <c r="D34" i="25" a="1"/>
  <c r="D34" i="25" s="1"/>
  <c r="D49" i="25" a="1"/>
  <c r="D49" i="25" s="1"/>
  <c r="D14" i="25" a="1"/>
  <c r="D14" i="25" s="1"/>
  <c r="D39" i="25" a="1"/>
  <c r="D39" i="25" s="1"/>
  <c r="D8" i="25" a="1"/>
  <c r="D8" i="25" s="1"/>
  <c r="D4" i="25" a="1"/>
  <c r="D4" i="25" s="1"/>
  <c r="D15" i="25" a="1"/>
  <c r="D15" i="25" s="1"/>
  <c r="D45" i="25" a="1"/>
  <c r="D45" i="25" s="1"/>
  <c r="D50" i="25" a="1"/>
  <c r="D50" i="25" s="1"/>
  <c r="D19" i="25" a="1"/>
  <c r="D19" i="25" s="1"/>
  <c r="D28" i="25" a="1"/>
  <c r="D28" i="25" s="1"/>
  <c r="D26" i="25" a="1"/>
  <c r="D26" i="25" s="1"/>
  <c r="D27" i="25" a="1"/>
  <c r="D27" i="25" s="1"/>
  <c r="D7" i="25" a="1"/>
  <c r="D7" i="25" s="1"/>
  <c r="D11" i="25" a="1"/>
  <c r="D11" i="25" s="1"/>
  <c r="D47" i="25" a="1"/>
  <c r="D47" i="25" s="1"/>
  <c r="D38" i="25" a="1"/>
  <c r="D38" i="25" s="1"/>
  <c r="D32" i="25" a="1"/>
  <c r="D32" i="25" s="1"/>
  <c r="D46" i="25" a="1"/>
  <c r="D46" i="25" s="1"/>
  <c r="D16" i="25" a="1"/>
  <c r="D16" i="25" s="1"/>
  <c r="D40" i="25" a="1"/>
  <c r="D40" i="25" s="1"/>
  <c r="D48" i="25" a="1"/>
  <c r="D48" i="25" s="1"/>
  <c r="D10" i="25" a="1"/>
  <c r="D10" i="25" s="1"/>
  <c r="D42" i="25" a="1"/>
  <c r="D42" i="25" s="1"/>
  <c r="D6" i="25" a="1"/>
  <c r="D6" i="25" s="1"/>
  <c r="D25" i="25" a="1"/>
  <c r="D25" i="25" s="1"/>
  <c r="D22" i="25" a="1"/>
  <c r="D22" i="25" s="1"/>
  <c r="D44" i="25" a="1"/>
  <c r="D44" i="25" s="1"/>
  <c r="D18" i="25" a="1"/>
  <c r="D18" i="25" s="1"/>
  <c r="D21" i="25" a="1"/>
  <c r="D21" i="25" s="1"/>
  <c r="D29" i="25" a="1"/>
  <c r="D29" i="25" s="1"/>
  <c r="D35" i="25" a="1"/>
  <c r="D35" i="25" s="1"/>
  <c r="D20" i="25" a="1"/>
  <c r="D20" i="25" s="1"/>
  <c r="D37" i="25" a="1"/>
  <c r="D37" i="25" s="1"/>
  <c r="C40" i="28" l="1" a="1"/>
  <c r="C40" i="28" s="1"/>
  <c r="F40" i="28" s="1"/>
  <c r="C17" i="26" a="1"/>
  <c r="C17" i="26" s="1"/>
  <c r="C37" i="26" a="1"/>
  <c r="C37" i="26" s="1"/>
  <c r="F37" i="26" s="1"/>
  <c r="C7" i="28" a="1"/>
  <c r="C7" i="28" s="1"/>
  <c r="F7" i="28" s="1"/>
  <c r="C24" i="28" a="1"/>
  <c r="C24" i="28" s="1"/>
  <c r="F24" i="28" s="1"/>
  <c r="C16" i="28" a="1"/>
  <c r="C16" i="28" s="1"/>
  <c r="F16" i="28" s="1"/>
  <c r="C25" i="28" a="1"/>
  <c r="C25" i="28" s="1"/>
  <c r="F25" i="28" s="1"/>
  <c r="C9" i="26" a="1"/>
  <c r="C9" i="26" s="1"/>
  <c r="C30" i="26" a="1"/>
  <c r="C30" i="26" s="1"/>
  <c r="F30" i="26" s="1"/>
  <c r="C35" i="28" a="1"/>
  <c r="C35" i="28" s="1"/>
  <c r="F35" i="28" s="1"/>
  <c r="F26" i="27"/>
  <c r="C27" i="26" a="1"/>
  <c r="C27" i="26" s="1"/>
  <c r="F27" i="26" s="1"/>
  <c r="C31" i="28" a="1"/>
  <c r="C31" i="28" s="1"/>
  <c r="F31" i="28" s="1"/>
  <c r="F24" i="27"/>
  <c r="F22" i="27"/>
  <c r="C15" i="28" a="1"/>
  <c r="C15" i="28" s="1"/>
  <c r="F15" i="28" s="1"/>
  <c r="C45" i="28" a="1"/>
  <c r="C45" i="28" s="1"/>
  <c r="F45" i="28" s="1"/>
  <c r="F48" i="27"/>
  <c r="C17" i="28" a="1"/>
  <c r="C17" i="28" s="1"/>
  <c r="F17" i="28" s="1"/>
  <c r="C26" i="28" a="1"/>
  <c r="C26" i="28" s="1"/>
  <c r="F26" i="28" s="1"/>
  <c r="F19" i="27"/>
  <c r="C49" i="26" a="1"/>
  <c r="C49" i="26" s="1"/>
  <c r="F49" i="26" s="1"/>
  <c r="C43" i="26" a="1"/>
  <c r="C43" i="26" s="1"/>
  <c r="F43" i="26" s="1"/>
  <c r="C30" i="28" a="1"/>
  <c r="C30" i="28" s="1"/>
  <c r="F30" i="28" s="1"/>
  <c r="C27" i="28" a="1"/>
  <c r="C27" i="28" s="1"/>
  <c r="F27" i="28" s="1"/>
  <c r="C42" i="28" a="1"/>
  <c r="C42" i="28" s="1"/>
  <c r="F42" i="28" s="1"/>
  <c r="F9" i="27"/>
  <c r="F50" i="27"/>
  <c r="C10" i="28" a="1"/>
  <c r="C10" i="28" s="1"/>
  <c r="F10" i="28" s="1"/>
  <c r="C39" i="28" a="1"/>
  <c r="C39" i="28" s="1"/>
  <c r="F39" i="28" s="1"/>
  <c r="C18" i="28" a="1"/>
  <c r="C18" i="28" s="1"/>
  <c r="F18" i="28" s="1"/>
  <c r="F39" i="27"/>
  <c r="C14" i="28" a="1"/>
  <c r="C14" i="28" s="1"/>
  <c r="F14" i="28" s="1"/>
  <c r="C34" i="28" a="1"/>
  <c r="C34" i="28" s="1"/>
  <c r="F34" i="28" s="1"/>
  <c r="F47" i="27"/>
  <c r="F35" i="27"/>
  <c r="C14" i="26" a="1"/>
  <c r="C14" i="26" s="1"/>
  <c r="F14" i="26" s="1"/>
  <c r="C23" i="28" a="1"/>
  <c r="C23" i="28" s="1"/>
  <c r="F23" i="28" s="1"/>
  <c r="C7" i="25" a="1"/>
  <c r="C7" i="25" s="1"/>
  <c r="C41" i="28" a="1"/>
  <c r="C41" i="28" s="1"/>
  <c r="F41" i="28" s="1"/>
  <c r="F30" i="27"/>
  <c r="F27" i="27"/>
  <c r="C5" i="28" a="1"/>
  <c r="C5" i="28" s="1"/>
  <c r="F5" i="28" s="1"/>
  <c r="C48" i="28" a="1"/>
  <c r="C48" i="28" s="1"/>
  <c r="F48" i="28" s="1"/>
  <c r="F34" i="27"/>
  <c r="F28" i="27"/>
  <c r="C38" i="26" a="1"/>
  <c r="C38" i="26" s="1"/>
  <c r="F38" i="26" s="1"/>
  <c r="C44" i="28" a="1"/>
  <c r="C44" i="28" s="1"/>
  <c r="C33" i="26" a="1"/>
  <c r="C33" i="26" s="1"/>
  <c r="F33" i="26" s="1"/>
  <c r="F25" i="27"/>
  <c r="C9" i="28" a="1"/>
  <c r="C9" i="28" s="1"/>
  <c r="F9" i="28" s="1"/>
  <c r="C32" i="28" a="1"/>
  <c r="C32" i="28" s="1"/>
  <c r="F32" i="28" s="1"/>
  <c r="C4" i="28" a="1"/>
  <c r="C4" i="28" s="1"/>
  <c r="F4" i="28" s="1"/>
  <c r="F13" i="27"/>
  <c r="F17" i="27"/>
  <c r="C23" i="26" a="1"/>
  <c r="C23" i="26" s="1"/>
  <c r="F23" i="26" s="1"/>
  <c r="C24" i="26" a="1"/>
  <c r="C24" i="26" s="1"/>
  <c r="F24" i="26" s="1"/>
  <c r="C46" i="25" a="1"/>
  <c r="C46" i="25" s="1"/>
  <c r="F46" i="25" s="1"/>
  <c r="C29" i="25" a="1"/>
  <c r="C29" i="25" s="1"/>
  <c r="F9" i="26"/>
  <c r="F42" i="27"/>
  <c r="F17" i="26"/>
  <c r="C7" i="26" a="1"/>
  <c r="C7" i="26" s="1"/>
  <c r="F7" i="26" s="1"/>
  <c r="F36" i="27"/>
  <c r="C8" i="28" a="1"/>
  <c r="C8" i="28" s="1"/>
  <c r="F8" i="28" s="1"/>
  <c r="C35" i="26" a="1"/>
  <c r="C35" i="26" s="1"/>
  <c r="F35" i="26" s="1"/>
  <c r="C25" i="26" a="1"/>
  <c r="C25" i="26" s="1"/>
  <c r="F25" i="26" s="1"/>
  <c r="C33" i="25" a="1"/>
  <c r="C33" i="25" s="1"/>
  <c r="F21" i="27"/>
  <c r="F40" i="27"/>
  <c r="F38" i="27"/>
  <c r="F23" i="27"/>
  <c r="C11" i="26" a="1"/>
  <c r="C11" i="26" s="1"/>
  <c r="F11" i="26" s="1"/>
  <c r="C19" i="26" a="1"/>
  <c r="C19" i="26" s="1"/>
  <c r="F19" i="26" s="1"/>
  <c r="C45" i="26" a="1"/>
  <c r="C45" i="26" s="1"/>
  <c r="C27" i="25" a="1"/>
  <c r="C27" i="25" s="1"/>
  <c r="C15" i="25" a="1"/>
  <c r="C15" i="25" s="1"/>
  <c r="F15" i="25" s="1"/>
  <c r="C11" i="28" a="1"/>
  <c r="C11" i="28" s="1"/>
  <c r="F11" i="28" s="1"/>
  <c r="C18" i="26" a="1"/>
  <c r="C18" i="26" s="1"/>
  <c r="F18" i="26" s="1"/>
  <c r="C12" i="28" a="1"/>
  <c r="C12" i="28" s="1"/>
  <c r="F12" i="28" s="1"/>
  <c r="F46" i="27"/>
  <c r="C47" i="25" a="1"/>
  <c r="C47" i="25" s="1"/>
  <c r="C29" i="28" a="1"/>
  <c r="C29" i="28" s="1"/>
  <c r="F29" i="28" s="1"/>
  <c r="F20" i="27"/>
  <c r="F29" i="27"/>
  <c r="F18" i="27"/>
  <c r="C46" i="26" a="1"/>
  <c r="C46" i="26" s="1"/>
  <c r="F46" i="26" s="1"/>
  <c r="C5" i="26" a="1"/>
  <c r="C5" i="26" s="1"/>
  <c r="F5" i="26" s="1"/>
  <c r="C15" i="26" a="1"/>
  <c r="C15" i="26" s="1"/>
  <c r="F15" i="26" s="1"/>
  <c r="C4" i="25" a="1"/>
  <c r="C4" i="25" s="1"/>
  <c r="C37" i="28" a="1"/>
  <c r="C37" i="28" s="1"/>
  <c r="F37" i="28" s="1"/>
  <c r="C8" i="25" a="1"/>
  <c r="C8" i="25" s="1"/>
  <c r="F8" i="25" s="1"/>
  <c r="C9" i="25" a="1"/>
  <c r="C9" i="25" s="1"/>
  <c r="F9" i="25" s="1"/>
  <c r="C25" i="25" a="1"/>
  <c r="C25" i="25" s="1"/>
  <c r="F25" i="25" s="1"/>
  <c r="F16" i="27"/>
  <c r="C8" i="26" a="1"/>
  <c r="C8" i="26" s="1"/>
  <c r="F8" i="26" s="1"/>
  <c r="C31" i="26" a="1"/>
  <c r="C31" i="26" s="1"/>
  <c r="F31" i="26" s="1"/>
  <c r="C21" i="26" a="1"/>
  <c r="C21" i="26" s="1"/>
  <c r="F21" i="26" s="1"/>
  <c r="C14" i="25" a="1"/>
  <c r="C14" i="25" s="1"/>
  <c r="F14" i="25" s="1"/>
  <c r="C16" i="25" a="1"/>
  <c r="C16" i="25" s="1"/>
  <c r="F16" i="25" s="1"/>
  <c r="F5" i="27"/>
  <c r="F12" i="27"/>
  <c r="C45" i="25" a="1"/>
  <c r="C45" i="25" s="1"/>
  <c r="F45" i="25" s="1"/>
  <c r="C43" i="28" a="1"/>
  <c r="C43" i="28" s="1"/>
  <c r="F43" i="28" s="1"/>
  <c r="C20" i="28" a="1"/>
  <c r="C20" i="28" s="1"/>
  <c r="F20" i="28" s="1"/>
  <c r="C28" i="28" a="1"/>
  <c r="C28" i="28" s="1"/>
  <c r="F28" i="28" s="1"/>
  <c r="C50" i="28" a="1"/>
  <c r="C50" i="28" s="1"/>
  <c r="F50" i="28" s="1"/>
  <c r="F33" i="27"/>
  <c r="F31" i="27"/>
  <c r="F10" i="27"/>
  <c r="F7" i="27"/>
  <c r="F32" i="27"/>
  <c r="C10" i="26" a="1"/>
  <c r="C10" i="26" s="1"/>
  <c r="F10" i="26" s="1"/>
  <c r="C48" i="26" a="1"/>
  <c r="C48" i="26" s="1"/>
  <c r="F48" i="26" s="1"/>
  <c r="C13" i="26" a="1"/>
  <c r="C13" i="26" s="1"/>
  <c r="F13" i="26" s="1"/>
  <c r="C20" i="26" a="1"/>
  <c r="C20" i="26" s="1"/>
  <c r="F20" i="26" s="1"/>
  <c r="C50" i="26" a="1"/>
  <c r="C50" i="26" s="1"/>
  <c r="F50" i="26" s="1"/>
  <c r="C26" i="26" a="1"/>
  <c r="C26" i="26" s="1"/>
  <c r="F26" i="26" s="1"/>
  <c r="C26" i="25" a="1"/>
  <c r="C26" i="25" s="1"/>
  <c r="F26" i="25" s="1"/>
  <c r="C18" i="25" a="1"/>
  <c r="C18" i="25" s="1"/>
  <c r="F18" i="25" s="1"/>
  <c r="C33" i="28" a="1"/>
  <c r="C33" i="28" s="1"/>
  <c r="F33" i="28" s="1"/>
  <c r="C6" i="28" a="1"/>
  <c r="C6" i="28" s="1"/>
  <c r="F6" i="28" s="1"/>
  <c r="C22" i="28" a="1"/>
  <c r="C22" i="28" s="1"/>
  <c r="F22" i="28" s="1"/>
  <c r="C21" i="28" a="1"/>
  <c r="C21" i="28" s="1"/>
  <c r="F21" i="28" s="1"/>
  <c r="F8" i="27"/>
  <c r="F41" i="27"/>
  <c r="C34" i="26" a="1"/>
  <c r="C34" i="26" s="1"/>
  <c r="F34" i="26" s="1"/>
  <c r="C6" i="26" a="1"/>
  <c r="C6" i="26" s="1"/>
  <c r="F6" i="26" s="1"/>
  <c r="C47" i="26" a="1"/>
  <c r="C47" i="26" s="1"/>
  <c r="F47" i="26" s="1"/>
  <c r="C36" i="26" a="1"/>
  <c r="C36" i="26" s="1"/>
  <c r="F36" i="26" s="1"/>
  <c r="C16" i="26" a="1"/>
  <c r="C16" i="26" s="1"/>
  <c r="F16" i="26" s="1"/>
  <c r="C42" i="26" a="1"/>
  <c r="C42" i="26" s="1"/>
  <c r="F42" i="26" s="1"/>
  <c r="C17" i="25" a="1"/>
  <c r="C17" i="25" s="1"/>
  <c r="F17" i="25" s="1"/>
  <c r="C36" i="25" a="1"/>
  <c r="C36" i="25" s="1"/>
  <c r="F36" i="25" s="1"/>
  <c r="C39" i="25" a="1"/>
  <c r="C39" i="25" s="1"/>
  <c r="F39" i="25" s="1"/>
  <c r="C49" i="28" a="1"/>
  <c r="C49" i="28" s="1"/>
  <c r="F49" i="28" s="1"/>
  <c r="C19" i="28" a="1"/>
  <c r="C19" i="28" s="1"/>
  <c r="F19" i="28" s="1"/>
  <c r="C47" i="28" a="1"/>
  <c r="C47" i="28" s="1"/>
  <c r="F47" i="28" s="1"/>
  <c r="C43" i="25" a="1"/>
  <c r="C43" i="25" s="1"/>
  <c r="F43" i="25" s="1"/>
  <c r="F11" i="27"/>
  <c r="F4" i="27"/>
  <c r="F49" i="27"/>
  <c r="C41" i="26" a="1"/>
  <c r="C41" i="26" s="1"/>
  <c r="F41" i="26" s="1"/>
  <c r="C22" i="26" a="1"/>
  <c r="C22" i="26" s="1"/>
  <c r="F22" i="26" s="1"/>
  <c r="C44" i="26" a="1"/>
  <c r="C44" i="26" s="1"/>
  <c r="F44" i="26" s="1"/>
  <c r="C29" i="26" a="1"/>
  <c r="C29" i="26" s="1"/>
  <c r="F29" i="26" s="1"/>
  <c r="C28" i="26" a="1"/>
  <c r="C28" i="26" s="1"/>
  <c r="F28" i="26" s="1"/>
  <c r="C12" i="25" a="1"/>
  <c r="C12" i="25" s="1"/>
  <c r="F12" i="25" s="1"/>
  <c r="C23" i="25" a="1"/>
  <c r="C23" i="25" s="1"/>
  <c r="F23" i="25" s="1"/>
  <c r="C40" i="25" a="1"/>
  <c r="C40" i="25" s="1"/>
  <c r="F40" i="25" s="1"/>
  <c r="C48" i="25" a="1"/>
  <c r="C48" i="25" s="1"/>
  <c r="F48" i="25" s="1"/>
  <c r="C46" i="28" a="1"/>
  <c r="C46" i="28" s="1"/>
  <c r="F46" i="28" s="1"/>
  <c r="C36" i="28" a="1"/>
  <c r="C36" i="28" s="1"/>
  <c r="F36" i="28" s="1"/>
  <c r="C38" i="28" a="1"/>
  <c r="C38" i="28" s="1"/>
  <c r="F38" i="28" s="1"/>
  <c r="F44" i="27"/>
  <c r="F45" i="27"/>
  <c r="F43" i="27"/>
  <c r="C4" i="26" a="1"/>
  <c r="C4" i="26" s="1"/>
  <c r="F4" i="26" s="1"/>
  <c r="C32" i="26" a="1"/>
  <c r="C32" i="26" s="1"/>
  <c r="F32" i="26" s="1"/>
  <c r="C40" i="26" a="1"/>
  <c r="C40" i="26" s="1"/>
  <c r="F40" i="26" s="1"/>
  <c r="C12" i="26" a="1"/>
  <c r="C12" i="26" s="1"/>
  <c r="F12" i="26" s="1"/>
  <c r="C39" i="26" a="1"/>
  <c r="C39" i="26" s="1"/>
  <c r="F39" i="26" s="1"/>
  <c r="C34" i="25" a="1"/>
  <c r="C34" i="25" s="1"/>
  <c r="F34" i="25" s="1"/>
  <c r="C13" i="25" a="1"/>
  <c r="C13" i="25" s="1"/>
  <c r="F13" i="25" s="1"/>
  <c r="C13" i="28" a="1"/>
  <c r="C13" i="28" s="1"/>
  <c r="F13" i="28" s="1"/>
  <c r="C30" i="25" a="1"/>
  <c r="C30" i="25" s="1"/>
  <c r="F30" i="25" s="1"/>
  <c r="C31" i="25" a="1"/>
  <c r="C31" i="25" s="1"/>
  <c r="F31" i="25" s="1"/>
  <c r="C37" i="25" a="1"/>
  <c r="C37" i="25" s="1"/>
  <c r="F37" i="25" s="1"/>
  <c r="C42" i="25" a="1"/>
  <c r="C42" i="25" s="1"/>
  <c r="F42" i="25" s="1"/>
  <c r="C24" i="25" a="1"/>
  <c r="C24" i="25" s="1"/>
  <c r="F24" i="25" s="1"/>
  <c r="F44" i="28"/>
  <c r="F6" i="27"/>
  <c r="F33" i="25"/>
  <c r="F37" i="27"/>
  <c r="F14" i="27"/>
  <c r="C19" i="25" a="1"/>
  <c r="C19" i="25" s="1"/>
  <c r="F19" i="25" s="1"/>
  <c r="C32" i="25" a="1"/>
  <c r="C32" i="25" s="1"/>
  <c r="F32" i="25" s="1"/>
  <c r="C49" i="25" a="1"/>
  <c r="C49" i="25" s="1"/>
  <c r="F49" i="25" s="1"/>
  <c r="C35" i="25" a="1"/>
  <c r="C35" i="25" s="1"/>
  <c r="F35" i="25" s="1"/>
  <c r="C11" i="25" a="1"/>
  <c r="C11" i="25" s="1"/>
  <c r="F11" i="25" s="1"/>
  <c r="C20" i="25" a="1"/>
  <c r="C20" i="25" s="1"/>
  <c r="F20" i="25" s="1"/>
  <c r="C6" i="25" a="1"/>
  <c r="C6" i="25" s="1"/>
  <c r="F6" i="25" s="1"/>
  <c r="C50" i="25" a="1"/>
  <c r="C50" i="25" s="1"/>
  <c r="F50" i="25" s="1"/>
  <c r="C44" i="25" a="1"/>
  <c r="C44" i="25" s="1"/>
  <c r="F44" i="25" s="1"/>
  <c r="C38" i="25" a="1"/>
  <c r="C38" i="25" s="1"/>
  <c r="F38" i="25" s="1"/>
  <c r="C22" i="25" a="1"/>
  <c r="C22" i="25" s="1"/>
  <c r="F22" i="25" s="1"/>
  <c r="F4" i="25"/>
  <c r="F47" i="25"/>
  <c r="F7" i="25"/>
  <c r="C10" i="25" a="1"/>
  <c r="C10" i="25" s="1"/>
  <c r="F10" i="25" s="1"/>
  <c r="C41" i="25" a="1"/>
  <c r="C41" i="25" s="1"/>
  <c r="F41" i="25" s="1"/>
  <c r="C5" i="25" a="1"/>
  <c r="C5" i="25" s="1"/>
  <c r="F5" i="25" s="1"/>
  <c r="C28" i="25" a="1"/>
  <c r="C28" i="25" s="1"/>
  <c r="F28" i="25" s="1"/>
  <c r="C21" i="25" a="1"/>
  <c r="C21" i="25" s="1"/>
  <c r="F21" i="25" s="1"/>
  <c r="F15" i="27"/>
  <c r="F45" i="26"/>
  <c r="F29" i="25"/>
  <c r="F27" i="2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<sst xmlns="http://schemas.openxmlformats.org/spreadsheetml/2006/main" count="660" uniqueCount="112">
  <si>
    <t>都道府県</t>
    <rPh sb="0" eb="4">
      <t>トドウフケン</t>
    </rPh>
    <phoneticPr fontId="1"/>
  </si>
  <si>
    <t>RJIP</t>
  </si>
  <si>
    <t>TFP</t>
    <phoneticPr fontId="2"/>
  </si>
  <si>
    <t>都道府県</t>
    <rPh sb="0" eb="4">
      <t>トドウフケン</t>
    </rPh>
    <phoneticPr fontId="2"/>
  </si>
  <si>
    <t>労働の質</t>
    <rPh sb="0" eb="2">
      <t>ロウドウ</t>
    </rPh>
    <rPh sb="3" eb="4">
      <t>シツ</t>
    </rPh>
    <phoneticPr fontId="2"/>
  </si>
  <si>
    <t>労働生産性</t>
    <rPh sb="0" eb="5">
      <t>ロウドウセイサンセイ</t>
    </rPh>
    <phoneticPr fontId="2"/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</si>
  <si>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</si>
  <si>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</si>
  <si>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</si>
  <si>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</si>
  <si>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</si>
  <si>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</si>
  <si>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</si>
  <si>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</si>
  <si>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</si>
  <si>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</si>
  <si>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</si>
  <si>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</si>
  <si>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</si>
  <si>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</si>
  <si>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</si>
  <si>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</si>
  <si>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</si>
  <si>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</si>
  <si>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</si>
  <si>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</si>
  <si>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</si>
  <si>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</si>
  <si>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</si>
  <si>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</si>
  <si>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</si>
  <si>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</si>
  <si>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</si>
  <si>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</si>
  <si>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</si>
  <si>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</si>
  <si>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</si>
  <si>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</si>
  <si>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</si>
  <si>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</si>
  <si>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</si>
  <si>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</si>
  <si>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</si>
  <si>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</si>
  <si>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</si>
  <si>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</si>
  <si>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</si>
  <si>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</si>
  <si>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</si>
  <si>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</si>
  <si>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</si>
  <si>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</si>
  <si>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</si>
  <si>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名目付加価値（100万円）</t>
    <rPh sb="0" eb="2">
      <t>メイモク</t>
    </rPh>
    <rPh sb="2" eb="6">
      <t>フカカチ</t>
    </rPh>
    <rPh sb="10" eb="12">
      <t>マンエン</t>
    </rPh>
    <phoneticPr fontId="4"/>
  </si>
  <si>
    <t>総労働時間（就業者数×就業者1人あたり年間総実労働時間÷1000）</t>
    <rPh sb="0" eb="5">
      <t>ソウロウドウジカン</t>
    </rPh>
    <rPh sb="6" eb="9">
      <t>シュウギョウシャ</t>
    </rPh>
    <rPh sb="9" eb="10">
      <t>スウ</t>
    </rPh>
    <rPh sb="11" eb="14">
      <t>シュウギョウシャ</t>
    </rPh>
    <rPh sb="15" eb="16">
      <t>ニン</t>
    </rPh>
    <rPh sb="19" eb="21">
      <t>ネンカン</t>
    </rPh>
    <rPh sb="21" eb="22">
      <t>ソウ</t>
    </rPh>
    <rPh sb="22" eb="25">
      <t>ジツロウドウ</t>
    </rPh>
    <rPh sb="25" eb="27">
      <t>ジカン</t>
    </rPh>
    <phoneticPr fontId="4"/>
  </si>
  <si>
    <t>労働の質格差指数（全国幾何平均からの乖離）</t>
    <rPh sb="0" eb="2">
      <t>ロウドウ</t>
    </rPh>
    <rPh sb="3" eb="4">
      <t>シツ</t>
    </rPh>
    <rPh sb="4" eb="6">
      <t>カクサ</t>
    </rPh>
    <rPh sb="6" eb="8">
      <t>シスウ</t>
    </rPh>
    <rPh sb="9" eb="11">
      <t>ゼンコク</t>
    </rPh>
    <rPh sb="11" eb="15">
      <t>キカヘイキン</t>
    </rPh>
    <rPh sb="18" eb="20">
      <t>カイリ</t>
    </rPh>
    <phoneticPr fontId="4"/>
  </si>
  <si>
    <t>労働コスト（100万円）</t>
    <rPh sb="0" eb="2">
      <t>ロウドウ</t>
    </rPh>
    <rPh sb="9" eb="11">
      <t>マンエン</t>
    </rPh>
    <phoneticPr fontId="4"/>
  </si>
  <si>
    <t>対数実質付加価値</t>
    <rPh sb="0" eb="2">
      <t>タイスウ</t>
    </rPh>
    <rPh sb="2" eb="8">
      <t>ジッシツフカカチ</t>
    </rPh>
    <phoneticPr fontId="4"/>
  </si>
  <si>
    <t>産業別全国平均からの乖離</t>
    <rPh sb="0" eb="3">
      <t>サンギョウベツ</t>
    </rPh>
    <rPh sb="3" eb="5">
      <t>ゼンコク</t>
    </rPh>
    <rPh sb="5" eb="7">
      <t>ヘイキン</t>
    </rPh>
    <rPh sb="10" eb="12">
      <t>カイリ</t>
    </rPh>
    <phoneticPr fontId="4"/>
  </si>
  <si>
    <t>【再掲】労働の質格差指数（全国幾何平均からの乖離）</t>
    <rPh sb="1" eb="3">
      <t>サイケイ</t>
    </rPh>
    <rPh sb="4" eb="6">
      <t>ロウドウ</t>
    </rPh>
    <rPh sb="7" eb="8">
      <t>シツ</t>
    </rPh>
    <rPh sb="8" eb="10">
      <t>カクサ</t>
    </rPh>
    <rPh sb="10" eb="12">
      <t>シスウ</t>
    </rPh>
    <rPh sb="13" eb="15">
      <t>ゼンコク</t>
    </rPh>
    <rPh sb="15" eb="19">
      <t>キカヘイキン</t>
    </rPh>
    <rPh sb="22" eb="24">
      <t>カイリ</t>
    </rPh>
    <phoneticPr fontId="4"/>
  </si>
  <si>
    <t>産業別全国平均との平均</t>
    <rPh sb="0" eb="3">
      <t>サンギョウベツ</t>
    </rPh>
    <rPh sb="3" eb="7">
      <t>ゼンコクヘイキン</t>
    </rPh>
    <rPh sb="9" eb="11">
      <t>ヘイキン</t>
    </rPh>
    <phoneticPr fontId="2"/>
  </si>
  <si>
    <t>名目付加価値シェア（県内産業別）</t>
    <rPh sb="0" eb="2">
      <t>メイモク</t>
    </rPh>
    <rPh sb="2" eb="6">
      <t>フカカチ</t>
    </rPh>
    <rPh sb="10" eb="12">
      <t>ケンナイ</t>
    </rPh>
    <rPh sb="12" eb="15">
      <t>サンギョウベツ</t>
    </rPh>
    <phoneticPr fontId="4"/>
  </si>
  <si>
    <t>産業別相対TFP</t>
    <rPh sb="0" eb="3">
      <t>サンギョウベツ</t>
    </rPh>
    <rPh sb="3" eb="5">
      <t>ソウタイ</t>
    </rPh>
    <phoneticPr fontId="2"/>
  </si>
  <si>
    <t>労働生産性格差要因分解：2010年</t>
    <rPh sb="0" eb="5">
      <t>ロウドウセイサンセイ</t>
    </rPh>
    <rPh sb="5" eb="7">
      <t>カクサ</t>
    </rPh>
    <rPh sb="7" eb="11">
      <t>ヨウインブンカイ</t>
    </rPh>
    <rPh sb="16" eb="17">
      <t>ネン</t>
    </rPh>
    <phoneticPr fontId="2"/>
  </si>
  <si>
    <t>労働生産性格差要因分解：2015年</t>
    <rPh sb="0" eb="5">
      <t>ロウドウセイサンセイ</t>
    </rPh>
    <rPh sb="5" eb="7">
      <t>カクサ</t>
    </rPh>
    <rPh sb="7" eb="11">
      <t>ヨウインブンカイ</t>
    </rPh>
    <rPh sb="16" eb="17">
      <t>ネン</t>
    </rPh>
    <phoneticPr fontId="2"/>
  </si>
  <si>
    <t>全国平均</t>
    <rPh sb="0" eb="2">
      <t>ゼンコク</t>
    </rPh>
    <rPh sb="2" eb="4">
      <t>ヘイキン</t>
    </rPh>
    <phoneticPr fontId="2"/>
  </si>
  <si>
    <t>全国平均</t>
    <rPh sb="0" eb="4">
      <t>ゼンコクヘイキン</t>
    </rPh>
    <phoneticPr fontId="2"/>
  </si>
  <si>
    <t>農林水産業</t>
    <rPh sb="0" eb="2">
      <t>ノウリン</t>
    </rPh>
    <rPh sb="2" eb="5">
      <t>スイサンギョウ</t>
    </rPh>
    <phoneticPr fontId="4"/>
  </si>
  <si>
    <t>鉱業</t>
    <rPh sb="0" eb="2">
      <t>コウギョウ</t>
    </rPh>
    <phoneticPr fontId="4"/>
  </si>
  <si>
    <t>食料品</t>
  </si>
  <si>
    <t>繊維製品</t>
  </si>
  <si>
    <t>パルプ・紙・紙加工品</t>
    <rPh sb="6" eb="7">
      <t>カミ</t>
    </rPh>
    <rPh sb="7" eb="10">
      <t>カコウヒン</t>
    </rPh>
    <phoneticPr fontId="5"/>
  </si>
  <si>
    <t>化学、石油・石炭製品</t>
    <rPh sb="3" eb="5">
      <t>セキユ</t>
    </rPh>
    <rPh sb="6" eb="8">
      <t>セキタン</t>
    </rPh>
    <rPh sb="8" eb="10">
      <t>セイヒン</t>
    </rPh>
    <phoneticPr fontId="4"/>
  </si>
  <si>
    <t>窯業・土石製品</t>
  </si>
  <si>
    <t>一次金属</t>
  </si>
  <si>
    <t>金属製品</t>
  </si>
  <si>
    <t>はん用・生産用・業務用機械</t>
  </si>
  <si>
    <t>電子部品・デバイス</t>
  </si>
  <si>
    <t>電気機械</t>
  </si>
  <si>
    <t>情報・通信機器</t>
  </si>
  <si>
    <t>輸送用機械</t>
  </si>
  <si>
    <t>印刷業</t>
    <rPh sb="0" eb="3">
      <t>インサツギョウ</t>
    </rPh>
    <phoneticPr fontId="2"/>
  </si>
  <si>
    <t>その他の製造業</t>
  </si>
  <si>
    <t>電気・ガス・水道・廃棄物処理業</t>
  </si>
  <si>
    <t>建設業</t>
    <rPh sb="0" eb="2">
      <t>ケンセツ</t>
    </rPh>
    <rPh sb="2" eb="3">
      <t>ギョウ</t>
    </rPh>
    <phoneticPr fontId="4"/>
  </si>
  <si>
    <t>卸売業</t>
  </si>
  <si>
    <t>小売業</t>
  </si>
  <si>
    <t>運輸・郵便業</t>
  </si>
  <si>
    <t>宿泊・飲食サービス業</t>
  </si>
  <si>
    <t>通信・放送業</t>
  </si>
  <si>
    <t>情報サービス・映像音声文字情報制作業</t>
  </si>
  <si>
    <t>金融・保険業</t>
  </si>
  <si>
    <t>不動産業</t>
    <rPh sb="0" eb="3">
      <t>フドウサン</t>
    </rPh>
    <rPh sb="3" eb="4">
      <t>ギョウ</t>
    </rPh>
    <phoneticPr fontId="4"/>
  </si>
  <si>
    <t>専門・科学技術、業務支援サービス業</t>
  </si>
  <si>
    <t>公務</t>
  </si>
  <si>
    <t>教育</t>
  </si>
  <si>
    <t>保健衛生・社会事業</t>
  </si>
  <si>
    <t>その他のサービス</t>
  </si>
  <si>
    <t>RJIP産業分類</t>
    <rPh sb="4" eb="8">
      <t>サンギョウブンルイ</t>
    </rPh>
    <phoneticPr fontId="2"/>
  </si>
  <si>
    <t>都道府県</t>
    <phoneticPr fontId="2"/>
  </si>
  <si>
    <t>資本装備率 　　</t>
    <rPh sb="0" eb="5">
      <t>シホンソウビリツ</t>
    </rPh>
    <phoneticPr fontId="2"/>
  </si>
  <si>
    <t>名目資本サービス（持家・防衛装備品を除く、名目資本サービス価格×実質純資本ストック、100万円）</t>
    <rPh sb="0" eb="2">
      <t>メイモク</t>
    </rPh>
    <rPh sb="2" eb="4">
      <t>シホン</t>
    </rPh>
    <rPh sb="9" eb="11">
      <t>モチイエ</t>
    </rPh>
    <rPh sb="12" eb="20">
      <t>ボウエイ</t>
    </rPh>
    <rPh sb="34" eb="35">
      <t>ジュン</t>
    </rPh>
    <rPh sb="45" eb="47">
      <t>マンエン</t>
    </rPh>
    <phoneticPr fontId="2"/>
  </si>
  <si>
    <t>労働生産性格差要因分解：2020年</t>
    <rPh sb="0" eb="5">
      <t>ロウドウセイサンセイ</t>
    </rPh>
    <rPh sb="5" eb="7">
      <t>カクサ</t>
    </rPh>
    <rPh sb="7" eb="11">
      <t>ヨウインブンカイ</t>
    </rPh>
    <rPh sb="16" eb="17">
      <t>ネン</t>
    </rPh>
    <phoneticPr fontId="2"/>
  </si>
  <si>
    <t>労働生産性格差要因分解：2022年</t>
    <rPh sb="0" eb="5">
      <t>ロウドウセイサンセイ</t>
    </rPh>
    <rPh sb="5" eb="7">
      <t>カクサ</t>
    </rPh>
    <rPh sb="7" eb="11">
      <t>ヨウインブンカイ</t>
    </rPh>
    <rPh sb="16" eb="17">
      <t>ネン</t>
    </rPh>
    <phoneticPr fontId="2"/>
  </si>
  <si>
    <t>実質純資本ストック（持家・防衛装備品を除く、2015年価格、100万円）</t>
    <rPh sb="0" eb="2">
      <t>ジッシツ</t>
    </rPh>
    <rPh sb="2" eb="3">
      <t>ジュン</t>
    </rPh>
    <rPh sb="3" eb="5">
      <t>シホン</t>
    </rPh>
    <rPh sb="10" eb="12">
      <t>モチイエ</t>
    </rPh>
    <rPh sb="13" eb="22">
      <t>ボウエイ</t>
    </rPh>
    <rPh sb="26" eb="27">
      <t>ネン</t>
    </rPh>
    <rPh sb="27" eb="29">
      <t>カカク</t>
    </rPh>
    <rPh sb="33" eb="35">
      <t>マンエン</t>
    </rPh>
    <phoneticPr fontId="4"/>
  </si>
  <si>
    <t>実質付加価値（2015年価格、100万円）</t>
    <rPh sb="0" eb="2">
      <t>ジッシツ</t>
    </rPh>
    <rPh sb="2" eb="6">
      <t>フカカチ</t>
    </rPh>
    <rPh sb="11" eb="12">
      <t>ネン</t>
    </rPh>
    <rPh sb="12" eb="14">
      <t>カカク</t>
    </rPh>
    <rPh sb="18" eb="20">
      <t>マンエン</t>
    </rPh>
    <phoneticPr fontId="4"/>
  </si>
  <si>
    <t>名目付加価値（実質付加価値が利用できないセルを除外）</t>
    <rPh sb="0" eb="6">
      <t xml:space="preserve">メイモクフカカチ </t>
    </rPh>
    <rPh sb="7" eb="13">
      <t xml:space="preserve">ジッシツフカカチガ </t>
    </rPh>
    <rPh sb="14" eb="16">
      <t xml:space="preserve">リヨウデキナイ </t>
    </rPh>
    <rPh sb="23" eb="25">
      <t xml:space="preserve">ジョガイ </t>
    </rPh>
    <phoneticPr fontId="2"/>
  </si>
  <si>
    <t>資本コストシェア（実質付加価値が利用できないセルを除外）</t>
    <rPh sb="0" eb="2">
      <t>シホン</t>
    </rPh>
    <phoneticPr fontId="2"/>
  </si>
  <si>
    <t>労働コストシェア（実質付加価値が利用できないセルを除外）</t>
    <rPh sb="0" eb="2">
      <t>ロウドウ</t>
    </rPh>
    <phoneticPr fontId="2"/>
  </si>
  <si>
    <t>対数総労働時間（実質付加価値が利用できないセルを除外）</t>
    <rPh sb="0" eb="2">
      <t>タイスウ</t>
    </rPh>
    <rPh sb="2" eb="7">
      <t>ソウロウドウジカン</t>
    </rPh>
    <phoneticPr fontId="2"/>
  </si>
  <si>
    <t>対数実質純資本ストック（実質付加価値が利用できないセルを除外）</t>
    <rPh sb="0" eb="2">
      <t>タイスウ</t>
    </rPh>
    <rPh sb="2" eb="4">
      <t>ジッシツ</t>
    </rPh>
    <rPh sb="4" eb="5">
      <t>ジュン</t>
    </rPh>
    <rPh sb="5" eb="7">
      <t>シホン</t>
    </rPh>
    <phoneticPr fontId="4"/>
  </si>
  <si>
    <t>労働生産性格差要因分解：2019年</t>
    <rPh sb="0" eb="5">
      <t>ロウドウセイサンセイ</t>
    </rPh>
    <rPh sb="5" eb="7">
      <t>カクサ</t>
    </rPh>
    <rPh sb="7" eb="11">
      <t>ヨウインブンカイ</t>
    </rPh>
    <rPh sb="16" eb="17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</si>
</sst>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_ "/>
    <numFmt numFmtId="177" formatCode="0_ "/>
    <numFmt numFmtId="178" formatCode="0_);[Red]\(0\)"/>
    <numFmt numFmtId="179" formatCode="#,##0_ "/>
  </numFmts>
  <fonts count="7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3" fillId="0" borderId="0" xfId="0" applyFont="1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 applyAlignment="1">
      <alignment vertical="center" shrinkToFit="1"/>
    </xf>
    <xf numFmtId="0" fontId="6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格差2010!$C$3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三重</c:v>
                </c:pt>
                <c:pt idx="3">
                  <c:v>愛知</c:v>
                </c:pt>
                <c:pt idx="4">
                  <c:v>和歌山</c:v>
                </c:pt>
                <c:pt idx="5">
                  <c:v>茨城</c:v>
                </c:pt>
                <c:pt idx="6">
                  <c:v>山口</c:v>
                </c:pt>
                <c:pt idx="7">
                  <c:v>神奈川</c:v>
                </c:pt>
                <c:pt idx="8">
                  <c:v>兵庫</c:v>
                </c:pt>
                <c:pt idx="9">
                  <c:v>徳島</c:v>
                </c:pt>
                <c:pt idx="10">
                  <c:v>栃木</c:v>
                </c:pt>
                <c:pt idx="11">
                  <c:v>千葉</c:v>
                </c:pt>
                <c:pt idx="12">
                  <c:v>京都</c:v>
                </c:pt>
                <c:pt idx="13">
                  <c:v>奈良</c:v>
                </c:pt>
                <c:pt idx="14">
                  <c:v>大分</c:v>
                </c:pt>
                <c:pt idx="15">
                  <c:v>静岡</c:v>
                </c:pt>
                <c:pt idx="16">
                  <c:v>青森</c:v>
                </c:pt>
                <c:pt idx="17">
                  <c:v>大阪</c:v>
                </c:pt>
                <c:pt idx="18">
                  <c:v>福井</c:v>
                </c:pt>
                <c:pt idx="19">
                  <c:v>群馬</c:v>
                </c:pt>
                <c:pt idx="20">
                  <c:v>山梨</c:v>
                </c:pt>
                <c:pt idx="21">
                  <c:v>福島</c:v>
                </c:pt>
                <c:pt idx="22">
                  <c:v>広島</c:v>
                </c:pt>
                <c:pt idx="23">
                  <c:v>福岡</c:v>
                </c:pt>
                <c:pt idx="24">
                  <c:v>宮城</c:v>
                </c:pt>
                <c:pt idx="25">
                  <c:v>岡山</c:v>
                </c:pt>
                <c:pt idx="26">
                  <c:v>北海道</c:v>
                </c:pt>
                <c:pt idx="27">
                  <c:v>埼玉</c:v>
                </c:pt>
                <c:pt idx="28">
                  <c:v>香川</c:v>
                </c:pt>
                <c:pt idx="29">
                  <c:v>岐阜</c:v>
                </c:pt>
                <c:pt idx="30">
                  <c:v>長野</c:v>
                </c:pt>
                <c:pt idx="31">
                  <c:v>富山</c:v>
                </c:pt>
                <c:pt idx="32">
                  <c:v>愛媛</c:v>
                </c:pt>
                <c:pt idx="33">
                  <c:v>鹿児島</c:v>
                </c:pt>
                <c:pt idx="34">
                  <c:v>新潟</c:v>
                </c:pt>
                <c:pt idx="35">
                  <c:v>高知</c:v>
                </c:pt>
                <c:pt idx="36">
                  <c:v>島根</c:v>
                </c:pt>
                <c:pt idx="37">
                  <c:v>石川</c:v>
                </c:pt>
                <c:pt idx="38">
                  <c:v>佐賀</c:v>
                </c:pt>
                <c:pt idx="39">
                  <c:v>沖縄</c:v>
                </c:pt>
                <c:pt idx="40">
                  <c:v>宮崎</c:v>
                </c:pt>
                <c:pt idx="41">
                  <c:v>長崎</c:v>
                </c:pt>
                <c:pt idx="42">
                  <c:v>熊本</c:v>
                </c:pt>
                <c:pt idx="43">
                  <c:v>秋田</c:v>
                </c:pt>
                <c:pt idx="44">
                  <c:v>山形</c:v>
                </c:pt>
                <c:pt idx="45">
                  <c:v>岩手</c:v>
                </c:pt>
                <c:pt idx="46">
                  <c:v>鳥取</c:v>
                </c:pt>
              </c:strCache>
            </c:strRef>
          </c:cat>
          <c:val>
            <c:numRef>
              <c:f>格差2010!$C$4:$C$50</c:f>
              <c:numCache>
                <c:formatCode>0.000_ </c:formatCode>
                <c:ptCount val="47"/>
                <c:pt idx="0">
                  <c:v>0.26729834320402984</c:v>
                </c:pt>
                <c:pt idx="1">
                  <c:v>0.19300088370753618</c:v>
                </c:pt>
                <c:pt idx="2">
                  <c:v>0.18012345313073008</c:v>
                </c:pt>
                <c:pt idx="3">
                  <c:v>0.1722331132934061</c:v>
                </c:pt>
                <c:pt idx="4">
                  <c:v>0.14720051093930347</c:v>
                </c:pt>
                <c:pt idx="5">
                  <c:v>0.11482716506601813</c:v>
                </c:pt>
                <c:pt idx="6">
                  <c:v>0.13311731651995845</c:v>
                </c:pt>
                <c:pt idx="7">
                  <c:v>0.11936451479271552</c:v>
                </c:pt>
                <c:pt idx="8">
                  <c:v>0.12778425069858301</c:v>
                </c:pt>
                <c:pt idx="9">
                  <c:v>0.10809056390812925</c:v>
                </c:pt>
                <c:pt idx="10">
                  <c:v>0.10790647002789977</c:v>
                </c:pt>
                <c:pt idx="11">
                  <c:v>0.13564608488031993</c:v>
                </c:pt>
                <c:pt idx="12">
                  <c:v>0.1366440252823376</c:v>
                </c:pt>
                <c:pt idx="13">
                  <c:v>0.12072955376587738</c:v>
                </c:pt>
                <c:pt idx="14">
                  <c:v>4.0068062350757265E-2</c:v>
                </c:pt>
                <c:pt idx="15">
                  <c:v>9.2959685296983063E-2</c:v>
                </c:pt>
                <c:pt idx="16">
                  <c:v>2.1299992624142363E-2</c:v>
                </c:pt>
                <c:pt idx="17">
                  <c:v>6.3747617850891933E-2</c:v>
                </c:pt>
                <c:pt idx="18">
                  <c:v>1.4972950374164502E-2</c:v>
                </c:pt>
                <c:pt idx="19">
                  <c:v>5.660942737716141E-2</c:v>
                </c:pt>
                <c:pt idx="20">
                  <c:v>3.2824957202161428E-2</c:v>
                </c:pt>
                <c:pt idx="21">
                  <c:v>6.472548673627021E-2</c:v>
                </c:pt>
                <c:pt idx="22">
                  <c:v>1.8528219768046889E-2</c:v>
                </c:pt>
                <c:pt idx="23">
                  <c:v>4.2402795620394888E-2</c:v>
                </c:pt>
                <c:pt idx="24">
                  <c:v>1.5736655039211265E-2</c:v>
                </c:pt>
                <c:pt idx="25">
                  <c:v>8.3538291478097021E-3</c:v>
                </c:pt>
                <c:pt idx="26">
                  <c:v>-7.3254437025574142E-3</c:v>
                </c:pt>
                <c:pt idx="27">
                  <c:v>5.2103752587954133E-2</c:v>
                </c:pt>
                <c:pt idx="28">
                  <c:v>-2.9929065463917059E-2</c:v>
                </c:pt>
                <c:pt idx="29">
                  <c:v>2.7626920570645933E-2</c:v>
                </c:pt>
                <c:pt idx="30">
                  <c:v>-2.9694957282746015E-2</c:v>
                </c:pt>
                <c:pt idx="31">
                  <c:v>-3.8935428583620368E-2</c:v>
                </c:pt>
                <c:pt idx="32">
                  <c:v>-3.1535890858520321E-2</c:v>
                </c:pt>
                <c:pt idx="33">
                  <c:v>-1.996487882712766E-2</c:v>
                </c:pt>
                <c:pt idx="34">
                  <c:v>-6.0974708034676167E-2</c:v>
                </c:pt>
                <c:pt idx="35">
                  <c:v>-3.9807657513970342E-2</c:v>
                </c:pt>
                <c:pt idx="36">
                  <c:v>-8.0311347455621782E-2</c:v>
                </c:pt>
                <c:pt idx="37">
                  <c:v>-8.4813502039708291E-2</c:v>
                </c:pt>
                <c:pt idx="38">
                  <c:v>-6.2872528853413295E-2</c:v>
                </c:pt>
                <c:pt idx="39">
                  <c:v>-0.10754140811385386</c:v>
                </c:pt>
                <c:pt idx="40">
                  <c:v>-0.12002015227217798</c:v>
                </c:pt>
                <c:pt idx="41">
                  <c:v>-9.754662617333909E-2</c:v>
                </c:pt>
                <c:pt idx="42">
                  <c:v>-0.10040023944971205</c:v>
                </c:pt>
                <c:pt idx="43">
                  <c:v>-0.13694661163662114</c:v>
                </c:pt>
                <c:pt idx="44">
                  <c:v>-9.049996329966753E-2</c:v>
                </c:pt>
                <c:pt idx="45">
                  <c:v>-0.13429578711292284</c:v>
                </c:pt>
                <c:pt idx="46">
                  <c:v>-0.15142217659024046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6-427F-80A6-A2371F39473F}"/>
            </c:ext>
          </c:extLst>
        </c:ser>
        <c:ser>
          <c:idx val="1"/>
          <c:order val="1"/>
          <c:tx>
            <c:strRef>
              <c:f>格差2010!$D$3</c:f>
              <c:strCache>
                <c:ptCount val="1"/>
                <c:pt idx="0">
                  <c:v>資本装備率 　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三重</c:v>
                </c:pt>
                <c:pt idx="3">
                  <c:v>愛知</c:v>
                </c:pt>
                <c:pt idx="4">
                  <c:v>和歌山</c:v>
                </c:pt>
                <c:pt idx="5">
                  <c:v>茨城</c:v>
                </c:pt>
                <c:pt idx="6">
                  <c:v>山口</c:v>
                </c:pt>
                <c:pt idx="7">
                  <c:v>神奈川</c:v>
                </c:pt>
                <c:pt idx="8">
                  <c:v>兵庫</c:v>
                </c:pt>
                <c:pt idx="9">
                  <c:v>徳島</c:v>
                </c:pt>
                <c:pt idx="10">
                  <c:v>栃木</c:v>
                </c:pt>
                <c:pt idx="11">
                  <c:v>千葉</c:v>
                </c:pt>
                <c:pt idx="12">
                  <c:v>京都</c:v>
                </c:pt>
                <c:pt idx="13">
                  <c:v>奈良</c:v>
                </c:pt>
                <c:pt idx="14">
                  <c:v>大分</c:v>
                </c:pt>
                <c:pt idx="15">
                  <c:v>静岡</c:v>
                </c:pt>
                <c:pt idx="16">
                  <c:v>青森</c:v>
                </c:pt>
                <c:pt idx="17">
                  <c:v>大阪</c:v>
                </c:pt>
                <c:pt idx="18">
                  <c:v>福井</c:v>
                </c:pt>
                <c:pt idx="19">
                  <c:v>群馬</c:v>
                </c:pt>
                <c:pt idx="20">
                  <c:v>山梨</c:v>
                </c:pt>
                <c:pt idx="21">
                  <c:v>福島</c:v>
                </c:pt>
                <c:pt idx="22">
                  <c:v>広島</c:v>
                </c:pt>
                <c:pt idx="23">
                  <c:v>福岡</c:v>
                </c:pt>
                <c:pt idx="24">
                  <c:v>宮城</c:v>
                </c:pt>
                <c:pt idx="25">
                  <c:v>岡山</c:v>
                </c:pt>
                <c:pt idx="26">
                  <c:v>北海道</c:v>
                </c:pt>
                <c:pt idx="27">
                  <c:v>埼玉</c:v>
                </c:pt>
                <c:pt idx="28">
                  <c:v>香川</c:v>
                </c:pt>
                <c:pt idx="29">
                  <c:v>岐阜</c:v>
                </c:pt>
                <c:pt idx="30">
                  <c:v>長野</c:v>
                </c:pt>
                <c:pt idx="31">
                  <c:v>富山</c:v>
                </c:pt>
                <c:pt idx="32">
                  <c:v>愛媛</c:v>
                </c:pt>
                <c:pt idx="33">
                  <c:v>鹿児島</c:v>
                </c:pt>
                <c:pt idx="34">
                  <c:v>新潟</c:v>
                </c:pt>
                <c:pt idx="35">
                  <c:v>高知</c:v>
                </c:pt>
                <c:pt idx="36">
                  <c:v>島根</c:v>
                </c:pt>
                <c:pt idx="37">
                  <c:v>石川</c:v>
                </c:pt>
                <c:pt idx="38">
                  <c:v>佐賀</c:v>
                </c:pt>
                <c:pt idx="39">
                  <c:v>沖縄</c:v>
                </c:pt>
                <c:pt idx="40">
                  <c:v>宮崎</c:v>
                </c:pt>
                <c:pt idx="41">
                  <c:v>長崎</c:v>
                </c:pt>
                <c:pt idx="42">
                  <c:v>熊本</c:v>
                </c:pt>
                <c:pt idx="43">
                  <c:v>秋田</c:v>
                </c:pt>
                <c:pt idx="44">
                  <c:v>山形</c:v>
                </c:pt>
                <c:pt idx="45">
                  <c:v>岩手</c:v>
                </c:pt>
                <c:pt idx="46">
                  <c:v>鳥取</c:v>
                </c:pt>
              </c:strCache>
            </c:strRef>
          </c:cat>
          <c:val>
            <c:numRef>
              <c:f>格差2010!$D$4:$D$50</c:f>
              <c:numCache>
                <c:formatCode>0.000_ </c:formatCode>
                <c:ptCount val="47"/>
                <c:pt idx="0">
                  <c:v>6.5503761874528693E-2</c:v>
                </c:pt>
                <c:pt idx="1">
                  <c:v>0.10466472559010927</c:v>
                </c:pt>
                <c:pt idx="2">
                  <c:v>0.10159957846572625</c:v>
                </c:pt>
                <c:pt idx="3">
                  <c:v>4.3048162956600855E-2</c:v>
                </c:pt>
                <c:pt idx="4">
                  <c:v>9.0495994982789721E-2</c:v>
                </c:pt>
                <c:pt idx="5">
                  <c:v>0.11588460591275788</c:v>
                </c:pt>
                <c:pt idx="6">
                  <c:v>6.5905238960399168E-2</c:v>
                </c:pt>
                <c:pt idx="7">
                  <c:v>4.8672677498856266E-2</c:v>
                </c:pt>
                <c:pt idx="8">
                  <c:v>5.9441164758766367E-2</c:v>
                </c:pt>
                <c:pt idx="9">
                  <c:v>4.7262340798798957E-2</c:v>
                </c:pt>
                <c:pt idx="10">
                  <c:v>6.2197216490538991E-2</c:v>
                </c:pt>
                <c:pt idx="11">
                  <c:v>5.1676956195159024E-2</c:v>
                </c:pt>
                <c:pt idx="12">
                  <c:v>2.7625103052706813E-2</c:v>
                </c:pt>
                <c:pt idx="13">
                  <c:v>1.7572003502995273E-2</c:v>
                </c:pt>
                <c:pt idx="14">
                  <c:v>8.4832591400545512E-2</c:v>
                </c:pt>
                <c:pt idx="15">
                  <c:v>3.5805536405635136E-2</c:v>
                </c:pt>
                <c:pt idx="16">
                  <c:v>9.151780081213183E-2</c:v>
                </c:pt>
                <c:pt idx="17">
                  <c:v>2.0039050356499062E-2</c:v>
                </c:pt>
                <c:pt idx="18">
                  <c:v>7.6387445860386996E-2</c:v>
                </c:pt>
                <c:pt idx="19">
                  <c:v>5.5693961366068481E-2</c:v>
                </c:pt>
                <c:pt idx="20">
                  <c:v>6.8312752588302189E-2</c:v>
                </c:pt>
                <c:pt idx="21">
                  <c:v>2.2326522104685571E-2</c:v>
                </c:pt>
                <c:pt idx="22">
                  <c:v>3.7941570084884427E-2</c:v>
                </c:pt>
                <c:pt idx="23">
                  <c:v>1.2690339065055211E-2</c:v>
                </c:pt>
                <c:pt idx="24">
                  <c:v>8.79564117877925E-3</c:v>
                </c:pt>
                <c:pt idx="25">
                  <c:v>2.3297304842718754E-2</c:v>
                </c:pt>
                <c:pt idx="26">
                  <c:v>1.6179623909772796E-2</c:v>
                </c:pt>
                <c:pt idx="27">
                  <c:v>-2.002589459072902E-2</c:v>
                </c:pt>
                <c:pt idx="28">
                  <c:v>1.1466475158339205E-2</c:v>
                </c:pt>
                <c:pt idx="29">
                  <c:v>-1.5551091993030064E-2</c:v>
                </c:pt>
                <c:pt idx="30">
                  <c:v>4.2238835222026972E-3</c:v>
                </c:pt>
                <c:pt idx="31">
                  <c:v>9.4646227203236521E-3</c:v>
                </c:pt>
                <c:pt idx="32">
                  <c:v>-3.0905737716700951E-3</c:v>
                </c:pt>
                <c:pt idx="33">
                  <c:v>-1.7219628289751217E-2</c:v>
                </c:pt>
                <c:pt idx="34">
                  <c:v>3.4933880855774126E-2</c:v>
                </c:pt>
                <c:pt idx="35">
                  <c:v>-2.4382952803920527E-2</c:v>
                </c:pt>
                <c:pt idx="36">
                  <c:v>1.2494154628948075E-2</c:v>
                </c:pt>
                <c:pt idx="37">
                  <c:v>2.6083315892558891E-2</c:v>
                </c:pt>
                <c:pt idx="38">
                  <c:v>-8.4768988907706188E-3</c:v>
                </c:pt>
                <c:pt idx="39">
                  <c:v>1.2145849754927201E-2</c:v>
                </c:pt>
                <c:pt idx="40">
                  <c:v>-1.9927910297185217E-3</c:v>
                </c:pt>
                <c:pt idx="41">
                  <c:v>-2.5791382616597039E-2</c:v>
                </c:pt>
                <c:pt idx="42">
                  <c:v>-2.2881449694153618E-2</c:v>
                </c:pt>
                <c:pt idx="43">
                  <c:v>-1.0546261294573457E-2</c:v>
                </c:pt>
                <c:pt idx="44">
                  <c:v>-4.6516554020178749E-2</c:v>
                </c:pt>
                <c:pt idx="45">
                  <c:v>-2.2219706718511832E-2</c:v>
                </c:pt>
                <c:pt idx="46">
                  <c:v>-3.6903677368959407E-2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6-427F-80A6-A2371F39473F}"/>
            </c:ext>
          </c:extLst>
        </c:ser>
        <c:ser>
          <c:idx val="2"/>
          <c:order val="2"/>
          <c:tx>
            <c:strRef>
              <c:f>格差2010!$E$3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三重</c:v>
                </c:pt>
                <c:pt idx="3">
                  <c:v>愛知</c:v>
                </c:pt>
                <c:pt idx="4">
                  <c:v>和歌山</c:v>
                </c:pt>
                <c:pt idx="5">
                  <c:v>茨城</c:v>
                </c:pt>
                <c:pt idx="6">
                  <c:v>山口</c:v>
                </c:pt>
                <c:pt idx="7">
                  <c:v>神奈川</c:v>
                </c:pt>
                <c:pt idx="8">
                  <c:v>兵庫</c:v>
                </c:pt>
                <c:pt idx="9">
                  <c:v>徳島</c:v>
                </c:pt>
                <c:pt idx="10">
                  <c:v>栃木</c:v>
                </c:pt>
                <c:pt idx="11">
                  <c:v>千葉</c:v>
                </c:pt>
                <c:pt idx="12">
                  <c:v>京都</c:v>
                </c:pt>
                <c:pt idx="13">
                  <c:v>奈良</c:v>
                </c:pt>
                <c:pt idx="14">
                  <c:v>大分</c:v>
                </c:pt>
                <c:pt idx="15">
                  <c:v>静岡</c:v>
                </c:pt>
                <c:pt idx="16">
                  <c:v>青森</c:v>
                </c:pt>
                <c:pt idx="17">
                  <c:v>大阪</c:v>
                </c:pt>
                <c:pt idx="18">
                  <c:v>福井</c:v>
                </c:pt>
                <c:pt idx="19">
                  <c:v>群馬</c:v>
                </c:pt>
                <c:pt idx="20">
                  <c:v>山梨</c:v>
                </c:pt>
                <c:pt idx="21">
                  <c:v>福島</c:v>
                </c:pt>
                <c:pt idx="22">
                  <c:v>広島</c:v>
                </c:pt>
                <c:pt idx="23">
                  <c:v>福岡</c:v>
                </c:pt>
                <c:pt idx="24">
                  <c:v>宮城</c:v>
                </c:pt>
                <c:pt idx="25">
                  <c:v>岡山</c:v>
                </c:pt>
                <c:pt idx="26">
                  <c:v>北海道</c:v>
                </c:pt>
                <c:pt idx="27">
                  <c:v>埼玉</c:v>
                </c:pt>
                <c:pt idx="28">
                  <c:v>香川</c:v>
                </c:pt>
                <c:pt idx="29">
                  <c:v>岐阜</c:v>
                </c:pt>
                <c:pt idx="30">
                  <c:v>長野</c:v>
                </c:pt>
                <c:pt idx="31">
                  <c:v>富山</c:v>
                </c:pt>
                <c:pt idx="32">
                  <c:v>愛媛</c:v>
                </c:pt>
                <c:pt idx="33">
                  <c:v>鹿児島</c:v>
                </c:pt>
                <c:pt idx="34">
                  <c:v>新潟</c:v>
                </c:pt>
                <c:pt idx="35">
                  <c:v>高知</c:v>
                </c:pt>
                <c:pt idx="36">
                  <c:v>島根</c:v>
                </c:pt>
                <c:pt idx="37">
                  <c:v>石川</c:v>
                </c:pt>
                <c:pt idx="38">
                  <c:v>佐賀</c:v>
                </c:pt>
                <c:pt idx="39">
                  <c:v>沖縄</c:v>
                </c:pt>
                <c:pt idx="40">
                  <c:v>宮崎</c:v>
                </c:pt>
                <c:pt idx="41">
                  <c:v>長崎</c:v>
                </c:pt>
                <c:pt idx="42">
                  <c:v>熊本</c:v>
                </c:pt>
                <c:pt idx="43">
                  <c:v>秋田</c:v>
                </c:pt>
                <c:pt idx="44">
                  <c:v>山形</c:v>
                </c:pt>
                <c:pt idx="45">
                  <c:v>岩手</c:v>
                </c:pt>
                <c:pt idx="46">
                  <c:v>鳥取</c:v>
                </c:pt>
              </c:strCache>
            </c:strRef>
          </c:cat>
          <c:val>
            <c:numRef>
              <c:f>格差2010!$E$4:$E$50</c:f>
              <c:numCache>
                <c:formatCode>0.000_ </c:formatCode>
                <c:ptCount val="47"/>
                <c:pt idx="0">
                  <c:v>0.13589094306836863</c:v>
                </c:pt>
                <c:pt idx="1">
                  <c:v>2.3682270543458041E-2</c:v>
                </c:pt>
                <c:pt idx="2">
                  <c:v>8.1626349101959136E-3</c:v>
                </c:pt>
                <c:pt idx="3">
                  <c:v>4.4382842261536382E-2</c:v>
                </c:pt>
                <c:pt idx="4">
                  <c:v>1.4359241915176367E-2</c:v>
                </c:pt>
                <c:pt idx="5">
                  <c:v>2.0579753295394097E-2</c:v>
                </c:pt>
                <c:pt idx="6">
                  <c:v>1.9310790177591481E-2</c:v>
                </c:pt>
                <c:pt idx="7">
                  <c:v>4.5685628785362212E-2</c:v>
                </c:pt>
                <c:pt idx="8">
                  <c:v>2.327280448384186E-2</c:v>
                </c:pt>
                <c:pt idx="9">
                  <c:v>4.3680930917928663E-2</c:v>
                </c:pt>
                <c:pt idx="10">
                  <c:v>2.7500748063346871E-2</c:v>
                </c:pt>
                <c:pt idx="11">
                  <c:v>9.2192178255960672E-3</c:v>
                </c:pt>
                <c:pt idx="12">
                  <c:v>2.6636440420081779E-2</c:v>
                </c:pt>
                <c:pt idx="13">
                  <c:v>2.4647083844022477E-2</c:v>
                </c:pt>
                <c:pt idx="14">
                  <c:v>3.5549969572420931E-2</c:v>
                </c:pt>
                <c:pt idx="15">
                  <c:v>2.3288725131244754E-2</c:v>
                </c:pt>
                <c:pt idx="16">
                  <c:v>2.9483757543018015E-2</c:v>
                </c:pt>
                <c:pt idx="17">
                  <c:v>5.8292479980976607E-2</c:v>
                </c:pt>
                <c:pt idx="18">
                  <c:v>3.8273974252832549E-2</c:v>
                </c:pt>
                <c:pt idx="19">
                  <c:v>1.4897908655109447E-2</c:v>
                </c:pt>
                <c:pt idx="20">
                  <c:v>1.4484509480138212E-2</c:v>
                </c:pt>
                <c:pt idx="21">
                  <c:v>1.8058920815970939E-2</c:v>
                </c:pt>
                <c:pt idx="22">
                  <c:v>4.7618518063122527E-2</c:v>
                </c:pt>
                <c:pt idx="23">
                  <c:v>4.2581503215279731E-2</c:v>
                </c:pt>
                <c:pt idx="24">
                  <c:v>4.0345933266160143E-2</c:v>
                </c:pt>
                <c:pt idx="25">
                  <c:v>2.2830133372113821E-2</c:v>
                </c:pt>
                <c:pt idx="26">
                  <c:v>4.0164200798267255E-2</c:v>
                </c:pt>
                <c:pt idx="27">
                  <c:v>1.3769923471075758E-4</c:v>
                </c:pt>
                <c:pt idx="28">
                  <c:v>4.914306744588557E-2</c:v>
                </c:pt>
                <c:pt idx="29">
                  <c:v>-4.5766713317342824E-3</c:v>
                </c:pt>
                <c:pt idx="30">
                  <c:v>3.2604897774041561E-2</c:v>
                </c:pt>
                <c:pt idx="31">
                  <c:v>3.1292426089163501E-2</c:v>
                </c:pt>
                <c:pt idx="32">
                  <c:v>2.7445150025430042E-2</c:v>
                </c:pt>
                <c:pt idx="33">
                  <c:v>2.9003781198350839E-2</c:v>
                </c:pt>
                <c:pt idx="34">
                  <c:v>1.7436617916536102E-2</c:v>
                </c:pt>
                <c:pt idx="35">
                  <c:v>4.5066931359201402E-2</c:v>
                </c:pt>
                <c:pt idx="36">
                  <c:v>4.6053608946064938E-2</c:v>
                </c:pt>
                <c:pt idx="37">
                  <c:v>3.1540729543350424E-2</c:v>
                </c:pt>
                <c:pt idx="38">
                  <c:v>3.240235703945725E-2</c:v>
                </c:pt>
                <c:pt idx="39">
                  <c:v>2.7829380302156929E-2</c:v>
                </c:pt>
                <c:pt idx="40">
                  <c:v>4.2093440398603146E-2</c:v>
                </c:pt>
                <c:pt idx="41">
                  <c:v>3.0816967571067527E-2</c:v>
                </c:pt>
                <c:pt idx="42">
                  <c:v>2.7896499666560035E-2</c:v>
                </c:pt>
                <c:pt idx="43">
                  <c:v>4.0320746097408815E-2</c:v>
                </c:pt>
                <c:pt idx="44">
                  <c:v>2.6251677079844243E-2</c:v>
                </c:pt>
                <c:pt idx="45">
                  <c:v>3.5425376471315446E-2</c:v>
                </c:pt>
                <c:pt idx="46">
                  <c:v>6.1155494350702375E-2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6-427F-80A6-A2371F394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116127"/>
        <c:axId val="564133599"/>
      </c:barChart>
      <c:lineChart>
        <c:grouping val="standard"/>
        <c:varyColors val="0"/>
        <c:ser>
          <c:idx val="3"/>
          <c:order val="3"/>
          <c:tx>
            <c:strRef>
              <c:f>格差2010!$F$3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格差2010!$B$4:$B$50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三重</c:v>
                </c:pt>
                <c:pt idx="3">
                  <c:v>愛知</c:v>
                </c:pt>
                <c:pt idx="4">
                  <c:v>和歌山</c:v>
                </c:pt>
                <c:pt idx="5">
                  <c:v>茨城</c:v>
                </c:pt>
                <c:pt idx="6">
                  <c:v>山口</c:v>
                </c:pt>
                <c:pt idx="7">
                  <c:v>神奈川</c:v>
                </c:pt>
                <c:pt idx="8">
                  <c:v>兵庫</c:v>
                </c:pt>
                <c:pt idx="9">
                  <c:v>徳島</c:v>
                </c:pt>
                <c:pt idx="10">
                  <c:v>栃木</c:v>
                </c:pt>
                <c:pt idx="11">
                  <c:v>千葉</c:v>
                </c:pt>
                <c:pt idx="12">
                  <c:v>京都</c:v>
                </c:pt>
                <c:pt idx="13">
                  <c:v>奈良</c:v>
                </c:pt>
                <c:pt idx="14">
                  <c:v>大分</c:v>
                </c:pt>
                <c:pt idx="15">
                  <c:v>静岡</c:v>
                </c:pt>
                <c:pt idx="16">
                  <c:v>青森</c:v>
                </c:pt>
                <c:pt idx="17">
                  <c:v>大阪</c:v>
                </c:pt>
                <c:pt idx="18">
                  <c:v>福井</c:v>
                </c:pt>
                <c:pt idx="19">
                  <c:v>群馬</c:v>
                </c:pt>
                <c:pt idx="20">
                  <c:v>山梨</c:v>
                </c:pt>
                <c:pt idx="21">
                  <c:v>福島</c:v>
                </c:pt>
                <c:pt idx="22">
                  <c:v>広島</c:v>
                </c:pt>
                <c:pt idx="23">
                  <c:v>福岡</c:v>
                </c:pt>
                <c:pt idx="24">
                  <c:v>宮城</c:v>
                </c:pt>
                <c:pt idx="25">
                  <c:v>岡山</c:v>
                </c:pt>
                <c:pt idx="26">
                  <c:v>北海道</c:v>
                </c:pt>
                <c:pt idx="27">
                  <c:v>埼玉</c:v>
                </c:pt>
                <c:pt idx="28">
                  <c:v>香川</c:v>
                </c:pt>
                <c:pt idx="29">
                  <c:v>岐阜</c:v>
                </c:pt>
                <c:pt idx="30">
                  <c:v>長野</c:v>
                </c:pt>
                <c:pt idx="31">
                  <c:v>富山</c:v>
                </c:pt>
                <c:pt idx="32">
                  <c:v>愛媛</c:v>
                </c:pt>
                <c:pt idx="33">
                  <c:v>鹿児島</c:v>
                </c:pt>
                <c:pt idx="34">
                  <c:v>新潟</c:v>
                </c:pt>
                <c:pt idx="35">
                  <c:v>高知</c:v>
                </c:pt>
                <c:pt idx="36">
                  <c:v>島根</c:v>
                </c:pt>
                <c:pt idx="37">
                  <c:v>石川</c:v>
                </c:pt>
                <c:pt idx="38">
                  <c:v>佐賀</c:v>
                </c:pt>
                <c:pt idx="39">
                  <c:v>沖縄</c:v>
                </c:pt>
                <c:pt idx="40">
                  <c:v>宮崎</c:v>
                </c:pt>
                <c:pt idx="41">
                  <c:v>長崎</c:v>
                </c:pt>
                <c:pt idx="42">
                  <c:v>熊本</c:v>
                </c:pt>
                <c:pt idx="43">
                  <c:v>秋田</c:v>
                </c:pt>
                <c:pt idx="44">
                  <c:v>山形</c:v>
                </c:pt>
                <c:pt idx="45">
                  <c:v>岩手</c:v>
                </c:pt>
                <c:pt idx="46">
                  <c:v>鳥取</c:v>
                </c:pt>
              </c:strCache>
            </c:strRef>
          </c:cat>
          <c:val>
            <c:numRef>
              <c:f>格差2010!$F$4:$F$50</c:f>
              <c:numCache>
                <c:formatCode>0.000_ </c:formatCode>
                <c:ptCount val="47"/>
                <c:pt idx="0">
                  <c:v>0.46869304814692719</c:v>
                </c:pt>
                <c:pt idx="1">
                  <c:v>0.32134787984110352</c:v>
                </c:pt>
                <c:pt idx="2">
                  <c:v>0.28988566650665226</c:v>
                </c:pt>
                <c:pt idx="3">
                  <c:v>0.25966411851154336</c:v>
                </c:pt>
                <c:pt idx="4">
                  <c:v>0.25205574783726953</c:v>
                </c:pt>
                <c:pt idx="5">
                  <c:v>0.25129152427417012</c:v>
                </c:pt>
                <c:pt idx="6">
                  <c:v>0.21833334565794912</c:v>
                </c:pt>
                <c:pt idx="7">
                  <c:v>0.21372282107693402</c:v>
                </c:pt>
                <c:pt idx="8">
                  <c:v>0.21049821994119125</c:v>
                </c:pt>
                <c:pt idx="9">
                  <c:v>0.19903383562485685</c:v>
                </c:pt>
                <c:pt idx="10">
                  <c:v>0.19760443458178564</c:v>
                </c:pt>
                <c:pt idx="11">
                  <c:v>0.19654225890107502</c:v>
                </c:pt>
                <c:pt idx="12">
                  <c:v>0.19090556875512621</c:v>
                </c:pt>
                <c:pt idx="13">
                  <c:v>0.16294864111289514</c:v>
                </c:pt>
                <c:pt idx="14">
                  <c:v>0.1604506233237237</c:v>
                </c:pt>
                <c:pt idx="15">
                  <c:v>0.15205394683386295</c:v>
                </c:pt>
                <c:pt idx="16">
                  <c:v>0.1423015509792922</c:v>
                </c:pt>
                <c:pt idx="17">
                  <c:v>0.14207914818836762</c:v>
                </c:pt>
                <c:pt idx="18">
                  <c:v>0.12963437048738405</c:v>
                </c:pt>
                <c:pt idx="19">
                  <c:v>0.12720129739833935</c:v>
                </c:pt>
                <c:pt idx="20">
                  <c:v>0.11562221927060183</c:v>
                </c:pt>
                <c:pt idx="21">
                  <c:v>0.10511092965692671</c:v>
                </c:pt>
                <c:pt idx="22">
                  <c:v>0.10408830791605383</c:v>
                </c:pt>
                <c:pt idx="23">
                  <c:v>9.7674637900729833E-2</c:v>
                </c:pt>
                <c:pt idx="24">
                  <c:v>6.487822948415066E-2</c:v>
                </c:pt>
                <c:pt idx="25">
                  <c:v>5.4481267362642277E-2</c:v>
                </c:pt>
                <c:pt idx="26">
                  <c:v>4.9018381005482635E-2</c:v>
                </c:pt>
                <c:pt idx="27">
                  <c:v>3.2215557231935865E-2</c:v>
                </c:pt>
                <c:pt idx="28">
                  <c:v>3.0680477140307715E-2</c:v>
                </c:pt>
                <c:pt idx="29">
                  <c:v>7.4991572458815861E-3</c:v>
                </c:pt>
                <c:pt idx="30">
                  <c:v>7.1338240134982411E-3</c:v>
                </c:pt>
                <c:pt idx="31">
                  <c:v>1.8216202258667866E-3</c:v>
                </c:pt>
                <c:pt idx="32">
                  <c:v>-7.1813146047603749E-3</c:v>
                </c:pt>
                <c:pt idx="33">
                  <c:v>-8.1807259185280347E-3</c:v>
                </c:pt>
                <c:pt idx="34">
                  <c:v>-8.6042092623659396E-3</c:v>
                </c:pt>
                <c:pt idx="35">
                  <c:v>-1.9123678958689459E-2</c:v>
                </c:pt>
                <c:pt idx="36">
                  <c:v>-2.1763583880608763E-2</c:v>
                </c:pt>
                <c:pt idx="37">
                  <c:v>-2.7189456603798977E-2</c:v>
                </c:pt>
                <c:pt idx="38">
                  <c:v>-3.8947070704726666E-2</c:v>
                </c:pt>
                <c:pt idx="39">
                  <c:v>-6.7566178056769732E-2</c:v>
                </c:pt>
                <c:pt idx="40">
                  <c:v>-7.991950290329336E-2</c:v>
                </c:pt>
                <c:pt idx="41">
                  <c:v>-9.2521041218868602E-2</c:v>
                </c:pt>
                <c:pt idx="42">
                  <c:v>-9.5385189477305635E-2</c:v>
                </c:pt>
                <c:pt idx="43">
                  <c:v>-0.10717212683378577</c:v>
                </c:pt>
                <c:pt idx="44">
                  <c:v>-0.11076484024000202</c:v>
                </c:pt>
                <c:pt idx="45">
                  <c:v>-0.12109011736011924</c:v>
                </c:pt>
                <c:pt idx="46">
                  <c:v>-0.12717035960849749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6-427F-80A6-A2371F394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16127"/>
        <c:axId val="564133599"/>
      </c:lineChart>
      <c:catAx>
        <c:axId val="56411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33599"/>
        <c:crosses val="autoZero"/>
        <c:auto val="1"/>
        <c:lblAlgn val="ctr"/>
        <c:lblOffset val="100"/>
        <c:noMultiLvlLbl val="0"/>
      </c:catAx>
      <c:valAx>
        <c:axId val="564133599"/>
        <c:scaling>
          <c:orientation val="minMax"/>
          <c:max val="0.55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1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格差2015!$C$3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格差2015!$B$4:$B$50</c:f>
              <c:strCache>
                <c:ptCount val="47"/>
                <c:pt idx="0">
                  <c:v>東京</c:v>
                </c:pt>
                <c:pt idx="1">
                  <c:v>愛知</c:v>
                </c:pt>
                <c:pt idx="2">
                  <c:v>栃木</c:v>
                </c:pt>
                <c:pt idx="3">
                  <c:v>茨城</c:v>
                </c:pt>
                <c:pt idx="4">
                  <c:v>滋賀</c:v>
                </c:pt>
                <c:pt idx="5">
                  <c:v>神奈川</c:v>
                </c:pt>
                <c:pt idx="6">
                  <c:v>兵庫</c:v>
                </c:pt>
                <c:pt idx="7">
                  <c:v>京都</c:v>
                </c:pt>
                <c:pt idx="8">
                  <c:v>三重</c:v>
                </c:pt>
                <c:pt idx="9">
                  <c:v>群馬</c:v>
                </c:pt>
                <c:pt idx="10">
                  <c:v>千葉</c:v>
                </c:pt>
                <c:pt idx="11">
                  <c:v>山口</c:v>
                </c:pt>
                <c:pt idx="12">
                  <c:v>大阪</c:v>
                </c:pt>
                <c:pt idx="13">
                  <c:v>徳島</c:v>
                </c:pt>
                <c:pt idx="14">
                  <c:v>和歌山</c:v>
                </c:pt>
                <c:pt idx="15">
                  <c:v>広島</c:v>
                </c:pt>
                <c:pt idx="16">
                  <c:v>静岡</c:v>
                </c:pt>
                <c:pt idx="17">
                  <c:v>宮城</c:v>
                </c:pt>
                <c:pt idx="18">
                  <c:v>大分</c:v>
                </c:pt>
                <c:pt idx="19">
                  <c:v>岡山</c:v>
                </c:pt>
                <c:pt idx="20">
                  <c:v>山梨</c:v>
                </c:pt>
                <c:pt idx="21">
                  <c:v>青森</c:v>
                </c:pt>
                <c:pt idx="22">
                  <c:v>北海道</c:v>
                </c:pt>
                <c:pt idx="23">
                  <c:v>福井</c:v>
                </c:pt>
                <c:pt idx="24">
                  <c:v>福島</c:v>
                </c:pt>
                <c:pt idx="25">
                  <c:v>福岡</c:v>
                </c:pt>
                <c:pt idx="26">
                  <c:v>埼玉</c:v>
                </c:pt>
                <c:pt idx="27">
                  <c:v>奈良</c:v>
                </c:pt>
                <c:pt idx="28">
                  <c:v>香川</c:v>
                </c:pt>
                <c:pt idx="29">
                  <c:v>長野</c:v>
                </c:pt>
                <c:pt idx="30">
                  <c:v>石川</c:v>
                </c:pt>
                <c:pt idx="31">
                  <c:v>富山</c:v>
                </c:pt>
                <c:pt idx="32">
                  <c:v>高知</c:v>
                </c:pt>
                <c:pt idx="33">
                  <c:v>鹿児島</c:v>
                </c:pt>
                <c:pt idx="34">
                  <c:v>愛媛</c:v>
                </c:pt>
                <c:pt idx="35">
                  <c:v>島根</c:v>
                </c:pt>
                <c:pt idx="36">
                  <c:v>岐阜</c:v>
                </c:pt>
                <c:pt idx="37">
                  <c:v>新潟</c:v>
                </c:pt>
                <c:pt idx="38">
                  <c:v>岩手</c:v>
                </c:pt>
                <c:pt idx="39">
                  <c:v>秋田</c:v>
                </c:pt>
                <c:pt idx="40">
                  <c:v>長崎</c:v>
                </c:pt>
                <c:pt idx="41">
                  <c:v>沖縄</c:v>
                </c:pt>
                <c:pt idx="42">
                  <c:v>佐賀</c:v>
                </c:pt>
                <c:pt idx="43">
                  <c:v>宮崎</c:v>
                </c:pt>
                <c:pt idx="44">
                  <c:v>熊本</c:v>
                </c:pt>
                <c:pt idx="45">
                  <c:v>山形</c:v>
                </c:pt>
                <c:pt idx="46">
                  <c:v>鳥取</c:v>
                </c:pt>
              </c:strCache>
            </c:strRef>
          </c:cat>
          <c:val>
            <c:numRef>
              <c:f>格差2015!$C$4:$C$50</c:f>
              <c:numCache>
                <c:formatCode>0.000_ </c:formatCode>
                <c:ptCount val="47"/>
                <c:pt idx="0">
                  <c:v>0.35113215656310992</c:v>
                </c:pt>
                <c:pt idx="1">
                  <c:v>0.20631941152568803</c:v>
                </c:pt>
                <c:pt idx="2">
                  <c:v>0.18306003909384883</c:v>
                </c:pt>
                <c:pt idx="3">
                  <c:v>0.14109182600504333</c:v>
                </c:pt>
                <c:pt idx="4">
                  <c:v>0.12722856135859278</c:v>
                </c:pt>
                <c:pt idx="5">
                  <c:v>0.12003946008201433</c:v>
                </c:pt>
                <c:pt idx="6">
                  <c:v>0.14394730247059243</c:v>
                </c:pt>
                <c:pt idx="7">
                  <c:v>0.13641838299511788</c:v>
                </c:pt>
                <c:pt idx="8">
                  <c:v>9.3900396783822712E-2</c:v>
                </c:pt>
                <c:pt idx="9">
                  <c:v>8.5676991925507026E-2</c:v>
                </c:pt>
                <c:pt idx="10">
                  <c:v>0.10568357408702808</c:v>
                </c:pt>
                <c:pt idx="11">
                  <c:v>5.994371658269515E-2</c:v>
                </c:pt>
                <c:pt idx="12">
                  <c:v>7.9748380436565541E-2</c:v>
                </c:pt>
                <c:pt idx="13">
                  <c:v>4.4991847783741143E-2</c:v>
                </c:pt>
                <c:pt idx="14">
                  <c:v>7.0576597151869064E-2</c:v>
                </c:pt>
                <c:pt idx="15">
                  <c:v>4.8736703126485093E-2</c:v>
                </c:pt>
                <c:pt idx="16">
                  <c:v>6.0211991549165789E-2</c:v>
                </c:pt>
                <c:pt idx="17">
                  <c:v>6.4699179989371636E-2</c:v>
                </c:pt>
                <c:pt idx="18">
                  <c:v>2.811439493843269E-2</c:v>
                </c:pt>
                <c:pt idx="19">
                  <c:v>4.2539060979121801E-2</c:v>
                </c:pt>
                <c:pt idx="20">
                  <c:v>1.3970065320657237E-2</c:v>
                </c:pt>
                <c:pt idx="21">
                  <c:v>2.4608057141557189E-3</c:v>
                </c:pt>
                <c:pt idx="22">
                  <c:v>3.3291341408896218E-2</c:v>
                </c:pt>
                <c:pt idx="23">
                  <c:v>-3.0451946863186363E-2</c:v>
                </c:pt>
                <c:pt idx="24">
                  <c:v>4.3810508903703443E-2</c:v>
                </c:pt>
                <c:pt idx="25">
                  <c:v>1.1464092179731704E-2</c:v>
                </c:pt>
                <c:pt idx="26">
                  <c:v>6.5025003747650287E-2</c:v>
                </c:pt>
                <c:pt idx="27">
                  <c:v>1.7362499969071785E-2</c:v>
                </c:pt>
                <c:pt idx="28">
                  <c:v>-5.6576601960084943E-3</c:v>
                </c:pt>
                <c:pt idx="29">
                  <c:v>1.9418531007739364E-2</c:v>
                </c:pt>
                <c:pt idx="30">
                  <c:v>-5.7057737547509937E-2</c:v>
                </c:pt>
                <c:pt idx="31">
                  <c:v>-4.6084954274138265E-2</c:v>
                </c:pt>
                <c:pt idx="32">
                  <c:v>-2.8901681425846905E-2</c:v>
                </c:pt>
                <c:pt idx="33">
                  <c:v>1.0718354678746595E-2</c:v>
                </c:pt>
                <c:pt idx="34">
                  <c:v>-7.141441290226444E-2</c:v>
                </c:pt>
                <c:pt idx="35">
                  <c:v>-8.2397886361607067E-2</c:v>
                </c:pt>
                <c:pt idx="36">
                  <c:v>-2.7485878027919768E-3</c:v>
                </c:pt>
                <c:pt idx="37">
                  <c:v>-0.10043129043694506</c:v>
                </c:pt>
                <c:pt idx="38">
                  <c:v>-5.1407735704188259E-2</c:v>
                </c:pt>
                <c:pt idx="39">
                  <c:v>-5.9229558998240804E-2</c:v>
                </c:pt>
                <c:pt idx="40">
                  <c:v>-8.5799443725808347E-2</c:v>
                </c:pt>
                <c:pt idx="41">
                  <c:v>-0.11753951832454666</c:v>
                </c:pt>
                <c:pt idx="42">
                  <c:v>-8.2624590907669368E-2</c:v>
                </c:pt>
                <c:pt idx="43">
                  <c:v>-0.10750281196581818</c:v>
                </c:pt>
                <c:pt idx="44">
                  <c:v>-9.5823906836526682E-2</c:v>
                </c:pt>
                <c:pt idx="45">
                  <c:v>-7.8588835745149591E-2</c:v>
                </c:pt>
                <c:pt idx="46">
                  <c:v>-0.18954651607135148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A-4681-A52E-82535931DC0E}"/>
            </c:ext>
          </c:extLst>
        </c:ser>
        <c:ser>
          <c:idx val="1"/>
          <c:order val="1"/>
          <c:tx>
            <c:strRef>
              <c:f>格差2015!$D$3</c:f>
              <c:strCache>
                <c:ptCount val="1"/>
                <c:pt idx="0">
                  <c:v>資本装備率 　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格差2015!$B$4:$B$50</c:f>
              <c:strCache>
                <c:ptCount val="47"/>
                <c:pt idx="0">
                  <c:v>東京</c:v>
                </c:pt>
                <c:pt idx="1">
                  <c:v>愛知</c:v>
                </c:pt>
                <c:pt idx="2">
                  <c:v>栃木</c:v>
                </c:pt>
                <c:pt idx="3">
                  <c:v>茨城</c:v>
                </c:pt>
                <c:pt idx="4">
                  <c:v>滋賀</c:v>
                </c:pt>
                <c:pt idx="5">
                  <c:v>神奈川</c:v>
                </c:pt>
                <c:pt idx="6">
                  <c:v>兵庫</c:v>
                </c:pt>
                <c:pt idx="7">
                  <c:v>京都</c:v>
                </c:pt>
                <c:pt idx="8">
                  <c:v>三重</c:v>
                </c:pt>
                <c:pt idx="9">
                  <c:v>群馬</c:v>
                </c:pt>
                <c:pt idx="10">
                  <c:v>千葉</c:v>
                </c:pt>
                <c:pt idx="11">
                  <c:v>山口</c:v>
                </c:pt>
                <c:pt idx="12">
                  <c:v>大阪</c:v>
                </c:pt>
                <c:pt idx="13">
                  <c:v>徳島</c:v>
                </c:pt>
                <c:pt idx="14">
                  <c:v>和歌山</c:v>
                </c:pt>
                <c:pt idx="15">
                  <c:v>広島</c:v>
                </c:pt>
                <c:pt idx="16">
                  <c:v>静岡</c:v>
                </c:pt>
                <c:pt idx="17">
                  <c:v>宮城</c:v>
                </c:pt>
                <c:pt idx="18">
                  <c:v>大分</c:v>
                </c:pt>
                <c:pt idx="19">
                  <c:v>岡山</c:v>
                </c:pt>
                <c:pt idx="20">
                  <c:v>山梨</c:v>
                </c:pt>
                <c:pt idx="21">
                  <c:v>青森</c:v>
                </c:pt>
                <c:pt idx="22">
                  <c:v>北海道</c:v>
                </c:pt>
                <c:pt idx="23">
                  <c:v>福井</c:v>
                </c:pt>
                <c:pt idx="24">
                  <c:v>福島</c:v>
                </c:pt>
                <c:pt idx="25">
                  <c:v>福岡</c:v>
                </c:pt>
                <c:pt idx="26">
                  <c:v>埼玉</c:v>
                </c:pt>
                <c:pt idx="27">
                  <c:v>奈良</c:v>
                </c:pt>
                <c:pt idx="28">
                  <c:v>香川</c:v>
                </c:pt>
                <c:pt idx="29">
                  <c:v>長野</c:v>
                </c:pt>
                <c:pt idx="30">
                  <c:v>石川</c:v>
                </c:pt>
                <c:pt idx="31">
                  <c:v>富山</c:v>
                </c:pt>
                <c:pt idx="32">
                  <c:v>高知</c:v>
                </c:pt>
                <c:pt idx="33">
                  <c:v>鹿児島</c:v>
                </c:pt>
                <c:pt idx="34">
                  <c:v>愛媛</c:v>
                </c:pt>
                <c:pt idx="35">
                  <c:v>島根</c:v>
                </c:pt>
                <c:pt idx="36">
                  <c:v>岐阜</c:v>
                </c:pt>
                <c:pt idx="37">
                  <c:v>新潟</c:v>
                </c:pt>
                <c:pt idx="38">
                  <c:v>岩手</c:v>
                </c:pt>
                <c:pt idx="39">
                  <c:v>秋田</c:v>
                </c:pt>
                <c:pt idx="40">
                  <c:v>長崎</c:v>
                </c:pt>
                <c:pt idx="41">
                  <c:v>沖縄</c:v>
                </c:pt>
                <c:pt idx="42">
                  <c:v>佐賀</c:v>
                </c:pt>
                <c:pt idx="43">
                  <c:v>宮崎</c:v>
                </c:pt>
                <c:pt idx="44">
                  <c:v>熊本</c:v>
                </c:pt>
                <c:pt idx="45">
                  <c:v>山形</c:v>
                </c:pt>
                <c:pt idx="46">
                  <c:v>鳥取</c:v>
                </c:pt>
              </c:strCache>
            </c:strRef>
          </c:cat>
          <c:val>
            <c:numRef>
              <c:f>格差2015!$D$4:$D$50</c:f>
              <c:numCache>
                <c:formatCode>0.000_ </c:formatCode>
                <c:ptCount val="47"/>
                <c:pt idx="0">
                  <c:v>3.5423616682040519E-2</c:v>
                </c:pt>
                <c:pt idx="1">
                  <c:v>5.1730340736385695E-2</c:v>
                </c:pt>
                <c:pt idx="2">
                  <c:v>5.2985547528822848E-2</c:v>
                </c:pt>
                <c:pt idx="3">
                  <c:v>9.1618752523287564E-2</c:v>
                </c:pt>
                <c:pt idx="4">
                  <c:v>7.5459978991454207E-2</c:v>
                </c:pt>
                <c:pt idx="5">
                  <c:v>4.682179643646963E-2</c:v>
                </c:pt>
                <c:pt idx="6">
                  <c:v>4.7406972107443511E-2</c:v>
                </c:pt>
                <c:pt idx="7">
                  <c:v>3.6133214062358004E-2</c:v>
                </c:pt>
                <c:pt idx="8">
                  <c:v>6.3489132369949769E-2</c:v>
                </c:pt>
                <c:pt idx="9">
                  <c:v>5.0695973712021197E-2</c:v>
                </c:pt>
                <c:pt idx="10">
                  <c:v>3.702104134524789E-2</c:v>
                </c:pt>
                <c:pt idx="11">
                  <c:v>6.9007993380227631E-2</c:v>
                </c:pt>
                <c:pt idx="12">
                  <c:v>7.0285627260965756E-3</c:v>
                </c:pt>
                <c:pt idx="13">
                  <c:v>4.3898367585311772E-2</c:v>
                </c:pt>
                <c:pt idx="14">
                  <c:v>5.5941499919791769E-2</c:v>
                </c:pt>
                <c:pt idx="15">
                  <c:v>3.0335873596780621E-2</c:v>
                </c:pt>
                <c:pt idx="16">
                  <c:v>4.4573452482222463E-2</c:v>
                </c:pt>
                <c:pt idx="17">
                  <c:v>6.600829651878185E-3</c:v>
                </c:pt>
                <c:pt idx="18">
                  <c:v>5.6740328220595056E-2</c:v>
                </c:pt>
                <c:pt idx="19">
                  <c:v>2.2177322281855271E-2</c:v>
                </c:pt>
                <c:pt idx="20">
                  <c:v>7.331567443869387E-2</c:v>
                </c:pt>
                <c:pt idx="21">
                  <c:v>7.0188318295056201E-2</c:v>
                </c:pt>
                <c:pt idx="22">
                  <c:v>1.4952075190878102E-2</c:v>
                </c:pt>
                <c:pt idx="23">
                  <c:v>5.7768153849964685E-2</c:v>
                </c:pt>
                <c:pt idx="24">
                  <c:v>-1.5510247034660524E-2</c:v>
                </c:pt>
                <c:pt idx="25">
                  <c:v>-1.3335873771739418E-3</c:v>
                </c:pt>
                <c:pt idx="26">
                  <c:v>-1.7404041340540834E-2</c:v>
                </c:pt>
                <c:pt idx="27">
                  <c:v>1.1783140356406797E-2</c:v>
                </c:pt>
                <c:pt idx="28">
                  <c:v>8.4717831199292229E-3</c:v>
                </c:pt>
                <c:pt idx="29">
                  <c:v>-1.7400534370880287E-2</c:v>
                </c:pt>
                <c:pt idx="30">
                  <c:v>2.1217819342032537E-2</c:v>
                </c:pt>
                <c:pt idx="31">
                  <c:v>8.4910420766490871E-3</c:v>
                </c:pt>
                <c:pt idx="32">
                  <c:v>-1.4924515471809858E-2</c:v>
                </c:pt>
                <c:pt idx="33">
                  <c:v>-1.9380155311655066E-2</c:v>
                </c:pt>
                <c:pt idx="34">
                  <c:v>2.3866429483570033E-2</c:v>
                </c:pt>
                <c:pt idx="35">
                  <c:v>3.0023632892467622E-2</c:v>
                </c:pt>
                <c:pt idx="36">
                  <c:v>-2.4718690616279387E-2</c:v>
                </c:pt>
                <c:pt idx="37">
                  <c:v>3.9690807363740949E-2</c:v>
                </c:pt>
                <c:pt idx="38">
                  <c:v>-3.1368376753177669E-2</c:v>
                </c:pt>
                <c:pt idx="39">
                  <c:v>-1.593523513178291E-2</c:v>
                </c:pt>
                <c:pt idx="40">
                  <c:v>9.1726439294681546E-3</c:v>
                </c:pt>
                <c:pt idx="41">
                  <c:v>3.9835722747771835E-2</c:v>
                </c:pt>
                <c:pt idx="42">
                  <c:v>-1.9793816617933873E-2</c:v>
                </c:pt>
                <c:pt idx="43">
                  <c:v>-9.9107932492824135E-3</c:v>
                </c:pt>
                <c:pt idx="44">
                  <c:v>-1.8897911385632061E-2</c:v>
                </c:pt>
                <c:pt idx="45">
                  <c:v>-3.9339006909498271E-2</c:v>
                </c:pt>
                <c:pt idx="46">
                  <c:v>-3.6119016232408818E-2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A-4681-A52E-82535931DC0E}"/>
            </c:ext>
          </c:extLst>
        </c:ser>
        <c:ser>
          <c:idx val="2"/>
          <c:order val="2"/>
          <c:tx>
            <c:strRef>
              <c:f>格差2015!$E$3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格差2015!$B$4:$B$50</c:f>
              <c:strCache>
                <c:ptCount val="47"/>
                <c:pt idx="0">
                  <c:v>東京</c:v>
                </c:pt>
                <c:pt idx="1">
                  <c:v>愛知</c:v>
                </c:pt>
                <c:pt idx="2">
                  <c:v>栃木</c:v>
                </c:pt>
                <c:pt idx="3">
                  <c:v>茨城</c:v>
                </c:pt>
                <c:pt idx="4">
                  <c:v>滋賀</c:v>
                </c:pt>
                <c:pt idx="5">
                  <c:v>神奈川</c:v>
                </c:pt>
                <c:pt idx="6">
                  <c:v>兵庫</c:v>
                </c:pt>
                <c:pt idx="7">
                  <c:v>京都</c:v>
                </c:pt>
                <c:pt idx="8">
                  <c:v>三重</c:v>
                </c:pt>
                <c:pt idx="9">
                  <c:v>群馬</c:v>
                </c:pt>
                <c:pt idx="10">
                  <c:v>千葉</c:v>
                </c:pt>
                <c:pt idx="11">
                  <c:v>山口</c:v>
                </c:pt>
                <c:pt idx="12">
                  <c:v>大阪</c:v>
                </c:pt>
                <c:pt idx="13">
                  <c:v>徳島</c:v>
                </c:pt>
                <c:pt idx="14">
                  <c:v>和歌山</c:v>
                </c:pt>
                <c:pt idx="15">
                  <c:v>広島</c:v>
                </c:pt>
                <c:pt idx="16">
                  <c:v>静岡</c:v>
                </c:pt>
                <c:pt idx="17">
                  <c:v>宮城</c:v>
                </c:pt>
                <c:pt idx="18">
                  <c:v>大分</c:v>
                </c:pt>
                <c:pt idx="19">
                  <c:v>岡山</c:v>
                </c:pt>
                <c:pt idx="20">
                  <c:v>山梨</c:v>
                </c:pt>
                <c:pt idx="21">
                  <c:v>青森</c:v>
                </c:pt>
                <c:pt idx="22">
                  <c:v>北海道</c:v>
                </c:pt>
                <c:pt idx="23">
                  <c:v>福井</c:v>
                </c:pt>
                <c:pt idx="24">
                  <c:v>福島</c:v>
                </c:pt>
                <c:pt idx="25">
                  <c:v>福岡</c:v>
                </c:pt>
                <c:pt idx="26">
                  <c:v>埼玉</c:v>
                </c:pt>
                <c:pt idx="27">
                  <c:v>奈良</c:v>
                </c:pt>
                <c:pt idx="28">
                  <c:v>香川</c:v>
                </c:pt>
                <c:pt idx="29">
                  <c:v>長野</c:v>
                </c:pt>
                <c:pt idx="30">
                  <c:v>石川</c:v>
                </c:pt>
                <c:pt idx="31">
                  <c:v>富山</c:v>
                </c:pt>
                <c:pt idx="32">
                  <c:v>高知</c:v>
                </c:pt>
                <c:pt idx="33">
                  <c:v>鹿児島</c:v>
                </c:pt>
                <c:pt idx="34">
                  <c:v>愛媛</c:v>
                </c:pt>
                <c:pt idx="35">
                  <c:v>島根</c:v>
                </c:pt>
                <c:pt idx="36">
                  <c:v>岐阜</c:v>
                </c:pt>
                <c:pt idx="37">
                  <c:v>新潟</c:v>
                </c:pt>
                <c:pt idx="38">
                  <c:v>岩手</c:v>
                </c:pt>
                <c:pt idx="39">
                  <c:v>秋田</c:v>
                </c:pt>
                <c:pt idx="40">
                  <c:v>長崎</c:v>
                </c:pt>
                <c:pt idx="41">
                  <c:v>沖縄</c:v>
                </c:pt>
                <c:pt idx="42">
                  <c:v>佐賀</c:v>
                </c:pt>
                <c:pt idx="43">
                  <c:v>宮崎</c:v>
                </c:pt>
                <c:pt idx="44">
                  <c:v>熊本</c:v>
                </c:pt>
                <c:pt idx="45">
                  <c:v>山形</c:v>
                </c:pt>
                <c:pt idx="46">
                  <c:v>鳥取</c:v>
                </c:pt>
              </c:strCache>
            </c:strRef>
          </c:cat>
          <c:val>
            <c:numRef>
              <c:f>格差2015!$E$4:$E$50</c:f>
              <c:numCache>
                <c:formatCode>0.000_ </c:formatCode>
                <c:ptCount val="47"/>
                <c:pt idx="0">
                  <c:v>0.13334999315491253</c:v>
                </c:pt>
                <c:pt idx="1">
                  <c:v>5.8519518419610991E-2</c:v>
                </c:pt>
                <c:pt idx="2">
                  <c:v>4.1316578118432548E-2</c:v>
                </c:pt>
                <c:pt idx="3">
                  <c:v>3.0653003197751643E-2</c:v>
                </c:pt>
                <c:pt idx="4">
                  <c:v>3.681397698178554E-2</c:v>
                </c:pt>
                <c:pt idx="5">
                  <c:v>5.453870416707729E-2</c:v>
                </c:pt>
                <c:pt idx="6">
                  <c:v>2.472553868070556E-2</c:v>
                </c:pt>
                <c:pt idx="7">
                  <c:v>2.9449946246694135E-2</c:v>
                </c:pt>
                <c:pt idx="8">
                  <c:v>2.4659154808997052E-2</c:v>
                </c:pt>
                <c:pt idx="9">
                  <c:v>2.2915062422614554E-2</c:v>
                </c:pt>
                <c:pt idx="10">
                  <c:v>1.3610167996347469E-2</c:v>
                </c:pt>
                <c:pt idx="11">
                  <c:v>2.399930909938694E-2</c:v>
                </c:pt>
                <c:pt idx="12">
                  <c:v>6.5963769809715189E-2</c:v>
                </c:pt>
                <c:pt idx="13">
                  <c:v>5.8509347083102126E-2</c:v>
                </c:pt>
                <c:pt idx="14">
                  <c:v>1.7432304852078234E-2</c:v>
                </c:pt>
                <c:pt idx="15">
                  <c:v>6.2863634989155676E-2</c:v>
                </c:pt>
                <c:pt idx="16">
                  <c:v>3.5203080012391613E-2</c:v>
                </c:pt>
                <c:pt idx="17">
                  <c:v>5.8771946452846349E-2</c:v>
                </c:pt>
                <c:pt idx="18">
                  <c:v>3.6579715868509298E-2</c:v>
                </c:pt>
                <c:pt idx="19">
                  <c:v>4.2561991807082047E-2</c:v>
                </c:pt>
                <c:pt idx="20">
                  <c:v>1.7274615881459534E-2</c:v>
                </c:pt>
                <c:pt idx="21">
                  <c:v>2.5720618666809695E-2</c:v>
                </c:pt>
                <c:pt idx="22">
                  <c:v>4.6484454485446629E-2</c:v>
                </c:pt>
                <c:pt idx="23">
                  <c:v>4.3008748285784285E-2</c:v>
                </c:pt>
                <c:pt idx="24">
                  <c:v>3.3596056435356833E-2</c:v>
                </c:pt>
                <c:pt idx="25">
                  <c:v>4.4085632544161424E-2</c:v>
                </c:pt>
                <c:pt idx="26">
                  <c:v>4.2366751827195848E-3</c:v>
                </c:pt>
                <c:pt idx="27">
                  <c:v>1.9071183716287351E-2</c:v>
                </c:pt>
                <c:pt idx="28">
                  <c:v>4.3569333067898598E-2</c:v>
                </c:pt>
                <c:pt idx="29">
                  <c:v>4.1272300403895193E-2</c:v>
                </c:pt>
                <c:pt idx="30">
                  <c:v>5.1122110554032568E-2</c:v>
                </c:pt>
                <c:pt idx="31">
                  <c:v>4.7910466947723336E-2</c:v>
                </c:pt>
                <c:pt idx="32">
                  <c:v>5.3608134842774206E-2</c:v>
                </c:pt>
                <c:pt idx="33">
                  <c:v>1.790149440150627E-2</c:v>
                </c:pt>
                <c:pt idx="34">
                  <c:v>5.1698891426496127E-2</c:v>
                </c:pt>
                <c:pt idx="35">
                  <c:v>3.9630284695424768E-2</c:v>
                </c:pt>
                <c:pt idx="36">
                  <c:v>6.8313495450069038E-3</c:v>
                </c:pt>
                <c:pt idx="37">
                  <c:v>2.8845387182903311E-2</c:v>
                </c:pt>
                <c:pt idx="38">
                  <c:v>4.3443472620844595E-2</c:v>
                </c:pt>
                <c:pt idx="39">
                  <c:v>2.9046974657759819E-2</c:v>
                </c:pt>
                <c:pt idx="40">
                  <c:v>2.6806279915139262E-2</c:v>
                </c:pt>
                <c:pt idx="41">
                  <c:v>2.1524521953447749E-2</c:v>
                </c:pt>
                <c:pt idx="42">
                  <c:v>3.0625881505579555E-2</c:v>
                </c:pt>
                <c:pt idx="43">
                  <c:v>3.7607211350736934E-2</c:v>
                </c:pt>
                <c:pt idx="44">
                  <c:v>1.9845483449734351E-2</c:v>
                </c:pt>
                <c:pt idx="45">
                  <c:v>1.9421551967429035E-2</c:v>
                </c:pt>
                <c:pt idx="46">
                  <c:v>5.53851844648868E-2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CA-4681-A52E-82535931D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116127"/>
        <c:axId val="564133599"/>
      </c:barChart>
      <c:lineChart>
        <c:grouping val="standard"/>
        <c:varyColors val="0"/>
        <c:ser>
          <c:idx val="3"/>
          <c:order val="3"/>
          <c:tx>
            <c:strRef>
              <c:f>格差2015!$F$3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格差2015!$B$4:$B$50</c:f>
              <c:strCache>
                <c:ptCount val="47"/>
                <c:pt idx="0">
                  <c:v>東京</c:v>
                </c:pt>
                <c:pt idx="1">
                  <c:v>愛知</c:v>
                </c:pt>
                <c:pt idx="2">
                  <c:v>栃木</c:v>
                </c:pt>
                <c:pt idx="3">
                  <c:v>茨城</c:v>
                </c:pt>
                <c:pt idx="4">
                  <c:v>滋賀</c:v>
                </c:pt>
                <c:pt idx="5">
                  <c:v>神奈川</c:v>
                </c:pt>
                <c:pt idx="6">
                  <c:v>兵庫</c:v>
                </c:pt>
                <c:pt idx="7">
                  <c:v>京都</c:v>
                </c:pt>
                <c:pt idx="8">
                  <c:v>三重</c:v>
                </c:pt>
                <c:pt idx="9">
                  <c:v>群馬</c:v>
                </c:pt>
                <c:pt idx="10">
                  <c:v>千葉</c:v>
                </c:pt>
                <c:pt idx="11">
                  <c:v>山口</c:v>
                </c:pt>
                <c:pt idx="12">
                  <c:v>大阪</c:v>
                </c:pt>
                <c:pt idx="13">
                  <c:v>徳島</c:v>
                </c:pt>
                <c:pt idx="14">
                  <c:v>和歌山</c:v>
                </c:pt>
                <c:pt idx="15">
                  <c:v>広島</c:v>
                </c:pt>
                <c:pt idx="16">
                  <c:v>静岡</c:v>
                </c:pt>
                <c:pt idx="17">
                  <c:v>宮城</c:v>
                </c:pt>
                <c:pt idx="18">
                  <c:v>大分</c:v>
                </c:pt>
                <c:pt idx="19">
                  <c:v>岡山</c:v>
                </c:pt>
                <c:pt idx="20">
                  <c:v>山梨</c:v>
                </c:pt>
                <c:pt idx="21">
                  <c:v>青森</c:v>
                </c:pt>
                <c:pt idx="22">
                  <c:v>北海道</c:v>
                </c:pt>
                <c:pt idx="23">
                  <c:v>福井</c:v>
                </c:pt>
                <c:pt idx="24">
                  <c:v>福島</c:v>
                </c:pt>
                <c:pt idx="25">
                  <c:v>福岡</c:v>
                </c:pt>
                <c:pt idx="26">
                  <c:v>埼玉</c:v>
                </c:pt>
                <c:pt idx="27">
                  <c:v>奈良</c:v>
                </c:pt>
                <c:pt idx="28">
                  <c:v>香川</c:v>
                </c:pt>
                <c:pt idx="29">
                  <c:v>長野</c:v>
                </c:pt>
                <c:pt idx="30">
                  <c:v>石川</c:v>
                </c:pt>
                <c:pt idx="31">
                  <c:v>富山</c:v>
                </c:pt>
                <c:pt idx="32">
                  <c:v>高知</c:v>
                </c:pt>
                <c:pt idx="33">
                  <c:v>鹿児島</c:v>
                </c:pt>
                <c:pt idx="34">
                  <c:v>愛媛</c:v>
                </c:pt>
                <c:pt idx="35">
                  <c:v>島根</c:v>
                </c:pt>
                <c:pt idx="36">
                  <c:v>岐阜</c:v>
                </c:pt>
                <c:pt idx="37">
                  <c:v>新潟</c:v>
                </c:pt>
                <c:pt idx="38">
                  <c:v>岩手</c:v>
                </c:pt>
                <c:pt idx="39">
                  <c:v>秋田</c:v>
                </c:pt>
                <c:pt idx="40">
                  <c:v>長崎</c:v>
                </c:pt>
                <c:pt idx="41">
                  <c:v>沖縄</c:v>
                </c:pt>
                <c:pt idx="42">
                  <c:v>佐賀</c:v>
                </c:pt>
                <c:pt idx="43">
                  <c:v>宮崎</c:v>
                </c:pt>
                <c:pt idx="44">
                  <c:v>熊本</c:v>
                </c:pt>
                <c:pt idx="45">
                  <c:v>山形</c:v>
                </c:pt>
                <c:pt idx="46">
                  <c:v>鳥取</c:v>
                </c:pt>
              </c:strCache>
            </c:strRef>
          </c:cat>
          <c:val>
            <c:numRef>
              <c:f>格差2015!$F$4:$F$50</c:f>
              <c:numCache>
                <c:formatCode>0.000_ </c:formatCode>
                <c:ptCount val="47"/>
                <c:pt idx="0">
                  <c:v>0.51990576640006303</c:v>
                </c:pt>
                <c:pt idx="1">
                  <c:v>0.31656927068168472</c:v>
                </c:pt>
                <c:pt idx="2">
                  <c:v>0.2773621647411042</c:v>
                </c:pt>
                <c:pt idx="3">
                  <c:v>0.26336358172608254</c:v>
                </c:pt>
                <c:pt idx="4">
                  <c:v>0.23950251733183253</c:v>
                </c:pt>
                <c:pt idx="5">
                  <c:v>0.22139996068556125</c:v>
                </c:pt>
                <c:pt idx="6">
                  <c:v>0.21607981325874151</c:v>
                </c:pt>
                <c:pt idx="7">
                  <c:v>0.20200154330417003</c:v>
                </c:pt>
                <c:pt idx="8">
                  <c:v>0.18204868396276952</c:v>
                </c:pt>
                <c:pt idx="9">
                  <c:v>0.15928802806014275</c:v>
                </c:pt>
                <c:pt idx="10">
                  <c:v>0.15631478342862343</c:v>
                </c:pt>
                <c:pt idx="11">
                  <c:v>0.15295101906230971</c:v>
                </c:pt>
                <c:pt idx="12">
                  <c:v>0.15274071297237729</c:v>
                </c:pt>
                <c:pt idx="13">
                  <c:v>0.14739956245215505</c:v>
                </c:pt>
                <c:pt idx="14">
                  <c:v>0.14395040192373906</c:v>
                </c:pt>
                <c:pt idx="15">
                  <c:v>0.14193621171242138</c:v>
                </c:pt>
                <c:pt idx="16">
                  <c:v>0.13998852404377987</c:v>
                </c:pt>
                <c:pt idx="17">
                  <c:v>0.13007195609409616</c:v>
                </c:pt>
                <c:pt idx="18">
                  <c:v>0.12143443902753703</c:v>
                </c:pt>
                <c:pt idx="19">
                  <c:v>0.10727837506805912</c:v>
                </c:pt>
                <c:pt idx="20">
                  <c:v>0.10456035564081065</c:v>
                </c:pt>
                <c:pt idx="21">
                  <c:v>9.836974267602161E-2</c:v>
                </c:pt>
                <c:pt idx="22">
                  <c:v>9.4727871085220947E-2</c:v>
                </c:pt>
                <c:pt idx="23">
                  <c:v>7.0324955272562606E-2</c:v>
                </c:pt>
                <c:pt idx="24">
                  <c:v>6.1896318304399754E-2</c:v>
                </c:pt>
                <c:pt idx="25">
                  <c:v>5.4216137346719186E-2</c:v>
                </c:pt>
                <c:pt idx="26">
                  <c:v>5.1857637589829038E-2</c:v>
                </c:pt>
                <c:pt idx="27">
                  <c:v>4.8216824041765929E-2</c:v>
                </c:pt>
                <c:pt idx="28">
                  <c:v>4.6383455991819325E-2</c:v>
                </c:pt>
                <c:pt idx="29">
                  <c:v>4.3290297040754266E-2</c:v>
                </c:pt>
                <c:pt idx="30">
                  <c:v>1.5282192348555171E-2</c:v>
                </c:pt>
                <c:pt idx="31">
                  <c:v>1.0316554750234158E-2</c:v>
                </c:pt>
                <c:pt idx="32">
                  <c:v>9.7819379451174401E-3</c:v>
                </c:pt>
                <c:pt idx="33">
                  <c:v>9.2396937685977985E-3</c:v>
                </c:pt>
                <c:pt idx="34">
                  <c:v>4.1509080078017194E-3</c:v>
                </c:pt>
                <c:pt idx="35">
                  <c:v>-1.2743968773714677E-2</c:v>
                </c:pt>
                <c:pt idx="36">
                  <c:v>-2.0635928874064458E-2</c:v>
                </c:pt>
                <c:pt idx="37">
                  <c:v>-3.1895095890300797E-2</c:v>
                </c:pt>
                <c:pt idx="38">
                  <c:v>-3.9332639836521341E-2</c:v>
                </c:pt>
                <c:pt idx="39">
                  <c:v>-4.6117819472263899E-2</c:v>
                </c:pt>
                <c:pt idx="40">
                  <c:v>-4.9820519881200939E-2</c:v>
                </c:pt>
                <c:pt idx="41">
                  <c:v>-5.6179273623327079E-2</c:v>
                </c:pt>
                <c:pt idx="42">
                  <c:v>-7.1792526020023686E-2</c:v>
                </c:pt>
                <c:pt idx="43">
                  <c:v>-7.9806393864363667E-2</c:v>
                </c:pt>
                <c:pt idx="44">
                  <c:v>-9.4876334772424381E-2</c:v>
                </c:pt>
                <c:pt idx="45">
                  <c:v>-9.8506290687218834E-2</c:v>
                </c:pt>
                <c:pt idx="46">
                  <c:v>-0.1702803478388735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CA-4681-A52E-82535931D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16127"/>
        <c:axId val="564133599"/>
      </c:lineChart>
      <c:catAx>
        <c:axId val="56411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33599"/>
        <c:crosses val="autoZero"/>
        <c:auto val="1"/>
        <c:lblAlgn val="ctr"/>
        <c:lblOffset val="100"/>
        <c:noMultiLvlLbl val="0"/>
      </c:catAx>
      <c:valAx>
        <c:axId val="564133599"/>
        <c:scaling>
          <c:orientation val="minMax"/>
          <c:max val="0.55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1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格差2019!$C$3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格差2019!$B$4:$B$50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栃木</c:v>
                </c:pt>
                <c:pt idx="3">
                  <c:v>茨城</c:v>
                </c:pt>
                <c:pt idx="4">
                  <c:v>愛知</c:v>
                </c:pt>
                <c:pt idx="5">
                  <c:v>京都</c:v>
                </c:pt>
                <c:pt idx="6">
                  <c:v>山口</c:v>
                </c:pt>
                <c:pt idx="7">
                  <c:v>兵庫</c:v>
                </c:pt>
                <c:pt idx="8">
                  <c:v>神奈川</c:v>
                </c:pt>
                <c:pt idx="9">
                  <c:v>和歌山</c:v>
                </c:pt>
                <c:pt idx="10">
                  <c:v>徳島</c:v>
                </c:pt>
                <c:pt idx="11">
                  <c:v>三重</c:v>
                </c:pt>
                <c:pt idx="12">
                  <c:v>大阪</c:v>
                </c:pt>
                <c:pt idx="13">
                  <c:v>千葉</c:v>
                </c:pt>
                <c:pt idx="14">
                  <c:v>大分</c:v>
                </c:pt>
                <c:pt idx="15">
                  <c:v>静岡</c:v>
                </c:pt>
                <c:pt idx="16">
                  <c:v>山梨</c:v>
                </c:pt>
                <c:pt idx="17">
                  <c:v>北海道</c:v>
                </c:pt>
                <c:pt idx="18">
                  <c:v>群馬</c:v>
                </c:pt>
                <c:pt idx="19">
                  <c:v>福井</c:v>
                </c:pt>
                <c:pt idx="20">
                  <c:v>奈良</c:v>
                </c:pt>
                <c:pt idx="21">
                  <c:v>福島</c:v>
                </c:pt>
                <c:pt idx="22">
                  <c:v>長野</c:v>
                </c:pt>
                <c:pt idx="23">
                  <c:v>宮城</c:v>
                </c:pt>
                <c:pt idx="24">
                  <c:v>埼玉</c:v>
                </c:pt>
                <c:pt idx="25">
                  <c:v>広島</c:v>
                </c:pt>
                <c:pt idx="26">
                  <c:v>福岡</c:v>
                </c:pt>
                <c:pt idx="27">
                  <c:v>岡山</c:v>
                </c:pt>
                <c:pt idx="28">
                  <c:v>香川</c:v>
                </c:pt>
                <c:pt idx="29">
                  <c:v>愛媛</c:v>
                </c:pt>
                <c:pt idx="30">
                  <c:v>富山</c:v>
                </c:pt>
                <c:pt idx="31">
                  <c:v>高知</c:v>
                </c:pt>
                <c:pt idx="32">
                  <c:v>岐阜</c:v>
                </c:pt>
                <c:pt idx="33">
                  <c:v>青森</c:v>
                </c:pt>
                <c:pt idx="34">
                  <c:v>新潟</c:v>
                </c:pt>
                <c:pt idx="35">
                  <c:v>鹿児島</c:v>
                </c:pt>
                <c:pt idx="36">
                  <c:v>長崎</c:v>
                </c:pt>
                <c:pt idx="37">
                  <c:v>山形</c:v>
                </c:pt>
                <c:pt idx="38">
                  <c:v>沖縄</c:v>
                </c:pt>
                <c:pt idx="39">
                  <c:v>石川</c:v>
                </c:pt>
                <c:pt idx="40">
                  <c:v>島根</c:v>
                </c:pt>
                <c:pt idx="41">
                  <c:v>岩手</c:v>
                </c:pt>
                <c:pt idx="42">
                  <c:v>佐賀</c:v>
                </c:pt>
                <c:pt idx="43">
                  <c:v>秋田</c:v>
                </c:pt>
                <c:pt idx="44">
                  <c:v>宮崎</c:v>
                </c:pt>
                <c:pt idx="45">
                  <c:v>熊本</c:v>
                </c:pt>
                <c:pt idx="46">
                  <c:v>鳥取</c:v>
                </c:pt>
              </c:strCache>
            </c:strRef>
          </c:cat>
          <c:val>
            <c:numRef>
              <c:f>格差2019!$C$4:$C$50</c:f>
              <c:numCache>
                <c:formatCode>0.000_ </c:formatCode>
                <c:ptCount val="47"/>
                <c:pt idx="0">
                  <c:v>0.32157338699733412</c:v>
                </c:pt>
                <c:pt idx="1">
                  <c:v>0.21150962488882816</c:v>
                </c:pt>
                <c:pt idx="2">
                  <c:v>0.19567754341794799</c:v>
                </c:pt>
                <c:pt idx="3">
                  <c:v>0.14444574339755489</c:v>
                </c:pt>
                <c:pt idx="4">
                  <c:v>0.10961708265173843</c:v>
                </c:pt>
                <c:pt idx="5">
                  <c:v>0.13595867244242596</c:v>
                </c:pt>
                <c:pt idx="6">
                  <c:v>0.10610847901742361</c:v>
                </c:pt>
                <c:pt idx="7">
                  <c:v>0.11887536520944147</c:v>
                </c:pt>
                <c:pt idx="8">
                  <c:v>9.4572744838706396E-2</c:v>
                </c:pt>
                <c:pt idx="9">
                  <c:v>0.11371717129716503</c:v>
                </c:pt>
                <c:pt idx="10">
                  <c:v>8.8679979685442167E-2</c:v>
                </c:pt>
                <c:pt idx="11">
                  <c:v>7.5295869458269701E-2</c:v>
                </c:pt>
                <c:pt idx="12">
                  <c:v>8.0863417330656676E-2</c:v>
                </c:pt>
                <c:pt idx="13">
                  <c:v>7.5060733582695174E-2</c:v>
                </c:pt>
                <c:pt idx="14">
                  <c:v>4.099136476801632E-2</c:v>
                </c:pt>
                <c:pt idx="15">
                  <c:v>3.6217032227489204E-2</c:v>
                </c:pt>
                <c:pt idx="16">
                  <c:v>1.6379389230384372E-2</c:v>
                </c:pt>
                <c:pt idx="17">
                  <c:v>3.2632686056180055E-2</c:v>
                </c:pt>
                <c:pt idx="18">
                  <c:v>3.1169004273124454E-2</c:v>
                </c:pt>
                <c:pt idx="19">
                  <c:v>-3.5346973838407854E-2</c:v>
                </c:pt>
                <c:pt idx="20">
                  <c:v>3.9466807626716761E-2</c:v>
                </c:pt>
                <c:pt idx="21">
                  <c:v>2.3463688863842414E-2</c:v>
                </c:pt>
                <c:pt idx="22">
                  <c:v>1.9009763278618232E-2</c:v>
                </c:pt>
                <c:pt idx="23">
                  <c:v>-8.0929247041501111E-3</c:v>
                </c:pt>
                <c:pt idx="24">
                  <c:v>5.2003086422962835E-2</c:v>
                </c:pt>
                <c:pt idx="25">
                  <c:v>-4.1584828953174988E-2</c:v>
                </c:pt>
                <c:pt idx="26">
                  <c:v>1.5548126593331038E-2</c:v>
                </c:pt>
                <c:pt idx="27">
                  <c:v>-1.098330367345352E-2</c:v>
                </c:pt>
                <c:pt idx="28">
                  <c:v>-4.3065766503590806E-2</c:v>
                </c:pt>
                <c:pt idx="29">
                  <c:v>-4.1136181292539285E-2</c:v>
                </c:pt>
                <c:pt idx="30">
                  <c:v>-5.3523680998251708E-2</c:v>
                </c:pt>
                <c:pt idx="31">
                  <c:v>-2.8221338625491893E-2</c:v>
                </c:pt>
                <c:pt idx="32">
                  <c:v>-8.8500235037424326E-4</c:v>
                </c:pt>
                <c:pt idx="33">
                  <c:v>-7.8273352056141624E-2</c:v>
                </c:pt>
                <c:pt idx="34">
                  <c:v>-7.3093260114903913E-2</c:v>
                </c:pt>
                <c:pt idx="35">
                  <c:v>-3.4866687642318352E-2</c:v>
                </c:pt>
                <c:pt idx="36">
                  <c:v>-6.3430484503403231E-2</c:v>
                </c:pt>
                <c:pt idx="37">
                  <c:v>-2.2905990030900512E-2</c:v>
                </c:pt>
                <c:pt idx="38">
                  <c:v>-0.15448562233401278</c:v>
                </c:pt>
                <c:pt idx="39">
                  <c:v>-0.10669967979870032</c:v>
                </c:pt>
                <c:pt idx="40">
                  <c:v>-8.250733723294594E-2</c:v>
                </c:pt>
                <c:pt idx="41">
                  <c:v>-6.5121729260684269E-2</c:v>
                </c:pt>
                <c:pt idx="42">
                  <c:v>-7.58480720623919E-2</c:v>
                </c:pt>
                <c:pt idx="43">
                  <c:v>-7.7828950458049218E-2</c:v>
                </c:pt>
                <c:pt idx="44">
                  <c:v>-8.2485286583130576E-2</c:v>
                </c:pt>
                <c:pt idx="45">
                  <c:v>-9.2013361683201969E-2</c:v>
                </c:pt>
                <c:pt idx="46">
                  <c:v>-0.15901447691982448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3-AA45-87EE-8E4365E16CB6}"/>
            </c:ext>
          </c:extLst>
        </c:ser>
        <c:ser>
          <c:idx val="1"/>
          <c:order val="1"/>
          <c:tx>
            <c:strRef>
              <c:f>格差2019!$D$3</c:f>
              <c:strCache>
                <c:ptCount val="1"/>
                <c:pt idx="0">
                  <c:v>資本装備率 　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格差2019!$B$4:$B$50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栃木</c:v>
                </c:pt>
                <c:pt idx="3">
                  <c:v>茨城</c:v>
                </c:pt>
                <c:pt idx="4">
                  <c:v>愛知</c:v>
                </c:pt>
                <c:pt idx="5">
                  <c:v>京都</c:v>
                </c:pt>
                <c:pt idx="6">
                  <c:v>山口</c:v>
                </c:pt>
                <c:pt idx="7">
                  <c:v>兵庫</c:v>
                </c:pt>
                <c:pt idx="8">
                  <c:v>神奈川</c:v>
                </c:pt>
                <c:pt idx="9">
                  <c:v>和歌山</c:v>
                </c:pt>
                <c:pt idx="10">
                  <c:v>徳島</c:v>
                </c:pt>
                <c:pt idx="11">
                  <c:v>三重</c:v>
                </c:pt>
                <c:pt idx="12">
                  <c:v>大阪</c:v>
                </c:pt>
                <c:pt idx="13">
                  <c:v>千葉</c:v>
                </c:pt>
                <c:pt idx="14">
                  <c:v>大分</c:v>
                </c:pt>
                <c:pt idx="15">
                  <c:v>静岡</c:v>
                </c:pt>
                <c:pt idx="16">
                  <c:v>山梨</c:v>
                </c:pt>
                <c:pt idx="17">
                  <c:v>北海道</c:v>
                </c:pt>
                <c:pt idx="18">
                  <c:v>群馬</c:v>
                </c:pt>
                <c:pt idx="19">
                  <c:v>福井</c:v>
                </c:pt>
                <c:pt idx="20">
                  <c:v>奈良</c:v>
                </c:pt>
                <c:pt idx="21">
                  <c:v>福島</c:v>
                </c:pt>
                <c:pt idx="22">
                  <c:v>長野</c:v>
                </c:pt>
                <c:pt idx="23">
                  <c:v>宮城</c:v>
                </c:pt>
                <c:pt idx="24">
                  <c:v>埼玉</c:v>
                </c:pt>
                <c:pt idx="25">
                  <c:v>広島</c:v>
                </c:pt>
                <c:pt idx="26">
                  <c:v>福岡</c:v>
                </c:pt>
                <c:pt idx="27">
                  <c:v>岡山</c:v>
                </c:pt>
                <c:pt idx="28">
                  <c:v>香川</c:v>
                </c:pt>
                <c:pt idx="29">
                  <c:v>愛媛</c:v>
                </c:pt>
                <c:pt idx="30">
                  <c:v>富山</c:v>
                </c:pt>
                <c:pt idx="31">
                  <c:v>高知</c:v>
                </c:pt>
                <c:pt idx="32">
                  <c:v>岐阜</c:v>
                </c:pt>
                <c:pt idx="33">
                  <c:v>青森</c:v>
                </c:pt>
                <c:pt idx="34">
                  <c:v>新潟</c:v>
                </c:pt>
                <c:pt idx="35">
                  <c:v>鹿児島</c:v>
                </c:pt>
                <c:pt idx="36">
                  <c:v>長崎</c:v>
                </c:pt>
                <c:pt idx="37">
                  <c:v>山形</c:v>
                </c:pt>
                <c:pt idx="38">
                  <c:v>沖縄</c:v>
                </c:pt>
                <c:pt idx="39">
                  <c:v>石川</c:v>
                </c:pt>
                <c:pt idx="40">
                  <c:v>島根</c:v>
                </c:pt>
                <c:pt idx="41">
                  <c:v>岩手</c:v>
                </c:pt>
                <c:pt idx="42">
                  <c:v>佐賀</c:v>
                </c:pt>
                <c:pt idx="43">
                  <c:v>秋田</c:v>
                </c:pt>
                <c:pt idx="44">
                  <c:v>宮崎</c:v>
                </c:pt>
                <c:pt idx="45">
                  <c:v>熊本</c:v>
                </c:pt>
                <c:pt idx="46">
                  <c:v>鳥取</c:v>
                </c:pt>
              </c:strCache>
            </c:strRef>
          </c:cat>
          <c:val>
            <c:numRef>
              <c:f>格差2019!$D$4:$D$50</c:f>
              <c:numCache>
                <c:formatCode>0.000_ </c:formatCode>
                <c:ptCount val="47"/>
                <c:pt idx="0">
                  <c:v>1.7589955340502172E-2</c:v>
                </c:pt>
                <c:pt idx="1">
                  <c:v>8.0450541195581871E-2</c:v>
                </c:pt>
                <c:pt idx="2">
                  <c:v>6.6811003851857231E-2</c:v>
                </c:pt>
                <c:pt idx="3">
                  <c:v>7.1722792060979201E-2</c:v>
                </c:pt>
                <c:pt idx="4">
                  <c:v>5.4229436235540031E-2</c:v>
                </c:pt>
                <c:pt idx="5">
                  <c:v>5.3825539733468458E-2</c:v>
                </c:pt>
                <c:pt idx="6">
                  <c:v>7.7850581123561524E-2</c:v>
                </c:pt>
                <c:pt idx="7">
                  <c:v>3.6339835466740106E-2</c:v>
                </c:pt>
                <c:pt idx="8">
                  <c:v>3.7703894703167699E-2</c:v>
                </c:pt>
                <c:pt idx="9">
                  <c:v>5.8597636488130191E-2</c:v>
                </c:pt>
                <c:pt idx="10">
                  <c:v>4.9677564321032444E-2</c:v>
                </c:pt>
                <c:pt idx="11">
                  <c:v>6.270211505260892E-2</c:v>
                </c:pt>
                <c:pt idx="12">
                  <c:v>1.9774613963479681E-3</c:v>
                </c:pt>
                <c:pt idx="13">
                  <c:v>4.0604978240504568E-2</c:v>
                </c:pt>
                <c:pt idx="14">
                  <c:v>5.4746888410867202E-2</c:v>
                </c:pt>
                <c:pt idx="15">
                  <c:v>3.8493655676342428E-2</c:v>
                </c:pt>
                <c:pt idx="16">
                  <c:v>5.5717024929640611E-2</c:v>
                </c:pt>
                <c:pt idx="17">
                  <c:v>6.2829269362870482E-3</c:v>
                </c:pt>
                <c:pt idx="18">
                  <c:v>2.3469488129962284E-2</c:v>
                </c:pt>
                <c:pt idx="19">
                  <c:v>6.5697751785658454E-2</c:v>
                </c:pt>
                <c:pt idx="20">
                  <c:v>8.2110986334284642E-3</c:v>
                </c:pt>
                <c:pt idx="21">
                  <c:v>8.7154763272894037E-3</c:v>
                </c:pt>
                <c:pt idx="22">
                  <c:v>-6.8329667026236591E-4</c:v>
                </c:pt>
                <c:pt idx="23">
                  <c:v>1.538799414070699E-2</c:v>
                </c:pt>
                <c:pt idx="24">
                  <c:v>-1.9737192559269649E-2</c:v>
                </c:pt>
                <c:pt idx="25">
                  <c:v>2.2633708297031561E-2</c:v>
                </c:pt>
                <c:pt idx="26">
                  <c:v>-2.0693979331893268E-3</c:v>
                </c:pt>
                <c:pt idx="27">
                  <c:v>1.5563076871290715E-2</c:v>
                </c:pt>
                <c:pt idx="28">
                  <c:v>1.0830017527020838E-2</c:v>
                </c:pt>
                <c:pt idx="29">
                  <c:v>1.9339380168512155E-2</c:v>
                </c:pt>
                <c:pt idx="30">
                  <c:v>8.1945109263247811E-3</c:v>
                </c:pt>
                <c:pt idx="31">
                  <c:v>-1.4476357980357445E-2</c:v>
                </c:pt>
                <c:pt idx="32">
                  <c:v>-1.8339402282179083E-2</c:v>
                </c:pt>
                <c:pt idx="33">
                  <c:v>2.1914277908915227E-2</c:v>
                </c:pt>
                <c:pt idx="34">
                  <c:v>3.9232799142425279E-2</c:v>
                </c:pt>
                <c:pt idx="35">
                  <c:v>-1.4230869904101976E-2</c:v>
                </c:pt>
                <c:pt idx="36">
                  <c:v>1.7711355232094009E-2</c:v>
                </c:pt>
                <c:pt idx="37">
                  <c:v>-3.0787377686393003E-2</c:v>
                </c:pt>
                <c:pt idx="38">
                  <c:v>8.4945098014406278E-2</c:v>
                </c:pt>
                <c:pt idx="39">
                  <c:v>1.6938673870698338E-2</c:v>
                </c:pt>
                <c:pt idx="40">
                  <c:v>-3.8269737472565487E-3</c:v>
                </c:pt>
                <c:pt idx="41">
                  <c:v>-1.8248727848339755E-2</c:v>
                </c:pt>
                <c:pt idx="42">
                  <c:v>-1.6338065675953018E-2</c:v>
                </c:pt>
                <c:pt idx="43">
                  <c:v>-3.0382128717048717E-2</c:v>
                </c:pt>
                <c:pt idx="44">
                  <c:v>-2.5398471286002932E-2</c:v>
                </c:pt>
                <c:pt idx="45">
                  <c:v>-1.3946344366566294E-2</c:v>
                </c:pt>
                <c:pt idx="46">
                  <c:v>-2.9146460654004936E-2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3-AA45-87EE-8E4365E16CB6}"/>
            </c:ext>
          </c:extLst>
        </c:ser>
        <c:ser>
          <c:idx val="2"/>
          <c:order val="2"/>
          <c:tx>
            <c:strRef>
              <c:f>格差2019!$E$3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格差2019!$B$4:$B$50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栃木</c:v>
                </c:pt>
                <c:pt idx="3">
                  <c:v>茨城</c:v>
                </c:pt>
                <c:pt idx="4">
                  <c:v>愛知</c:v>
                </c:pt>
                <c:pt idx="5">
                  <c:v>京都</c:v>
                </c:pt>
                <c:pt idx="6">
                  <c:v>山口</c:v>
                </c:pt>
                <c:pt idx="7">
                  <c:v>兵庫</c:v>
                </c:pt>
                <c:pt idx="8">
                  <c:v>神奈川</c:v>
                </c:pt>
                <c:pt idx="9">
                  <c:v>和歌山</c:v>
                </c:pt>
                <c:pt idx="10">
                  <c:v>徳島</c:v>
                </c:pt>
                <c:pt idx="11">
                  <c:v>三重</c:v>
                </c:pt>
                <c:pt idx="12">
                  <c:v>大阪</c:v>
                </c:pt>
                <c:pt idx="13">
                  <c:v>千葉</c:v>
                </c:pt>
                <c:pt idx="14">
                  <c:v>大分</c:v>
                </c:pt>
                <c:pt idx="15">
                  <c:v>静岡</c:v>
                </c:pt>
                <c:pt idx="16">
                  <c:v>山梨</c:v>
                </c:pt>
                <c:pt idx="17">
                  <c:v>北海道</c:v>
                </c:pt>
                <c:pt idx="18">
                  <c:v>群馬</c:v>
                </c:pt>
                <c:pt idx="19">
                  <c:v>福井</c:v>
                </c:pt>
                <c:pt idx="20">
                  <c:v>奈良</c:v>
                </c:pt>
                <c:pt idx="21">
                  <c:v>福島</c:v>
                </c:pt>
                <c:pt idx="22">
                  <c:v>長野</c:v>
                </c:pt>
                <c:pt idx="23">
                  <c:v>宮城</c:v>
                </c:pt>
                <c:pt idx="24">
                  <c:v>埼玉</c:v>
                </c:pt>
                <c:pt idx="25">
                  <c:v>広島</c:v>
                </c:pt>
                <c:pt idx="26">
                  <c:v>福岡</c:v>
                </c:pt>
                <c:pt idx="27">
                  <c:v>岡山</c:v>
                </c:pt>
                <c:pt idx="28">
                  <c:v>香川</c:v>
                </c:pt>
                <c:pt idx="29">
                  <c:v>愛媛</c:v>
                </c:pt>
                <c:pt idx="30">
                  <c:v>富山</c:v>
                </c:pt>
                <c:pt idx="31">
                  <c:v>高知</c:v>
                </c:pt>
                <c:pt idx="32">
                  <c:v>岐阜</c:v>
                </c:pt>
                <c:pt idx="33">
                  <c:v>青森</c:v>
                </c:pt>
                <c:pt idx="34">
                  <c:v>新潟</c:v>
                </c:pt>
                <c:pt idx="35">
                  <c:v>鹿児島</c:v>
                </c:pt>
                <c:pt idx="36">
                  <c:v>長崎</c:v>
                </c:pt>
                <c:pt idx="37">
                  <c:v>山形</c:v>
                </c:pt>
                <c:pt idx="38">
                  <c:v>沖縄</c:v>
                </c:pt>
                <c:pt idx="39">
                  <c:v>石川</c:v>
                </c:pt>
                <c:pt idx="40">
                  <c:v>島根</c:v>
                </c:pt>
                <c:pt idx="41">
                  <c:v>岩手</c:v>
                </c:pt>
                <c:pt idx="42">
                  <c:v>佐賀</c:v>
                </c:pt>
                <c:pt idx="43">
                  <c:v>秋田</c:v>
                </c:pt>
                <c:pt idx="44">
                  <c:v>宮崎</c:v>
                </c:pt>
                <c:pt idx="45">
                  <c:v>熊本</c:v>
                </c:pt>
                <c:pt idx="46">
                  <c:v>鳥取</c:v>
                </c:pt>
              </c:strCache>
            </c:strRef>
          </c:cat>
          <c:val>
            <c:numRef>
              <c:f>格差2019!$E$4:$E$50</c:f>
              <c:numCache>
                <c:formatCode>0.000_ </c:formatCode>
                <c:ptCount val="47"/>
                <c:pt idx="0">
                  <c:v>0.13794899915395348</c:v>
                </c:pt>
                <c:pt idx="1">
                  <c:v>4.8933371778281096E-2</c:v>
                </c:pt>
                <c:pt idx="2">
                  <c:v>4.3022581560112579E-2</c:v>
                </c:pt>
                <c:pt idx="3">
                  <c:v>4.422283026297838E-2</c:v>
                </c:pt>
                <c:pt idx="4">
                  <c:v>7.3091164743511058E-2</c:v>
                </c:pt>
                <c:pt idx="5">
                  <c:v>3.9238991754438853E-2</c:v>
                </c:pt>
                <c:pt idx="6">
                  <c:v>3.2828818206250103E-2</c:v>
                </c:pt>
                <c:pt idx="7">
                  <c:v>4.7467184456407137E-2</c:v>
                </c:pt>
                <c:pt idx="8">
                  <c:v>6.8715060658493712E-2</c:v>
                </c:pt>
                <c:pt idx="9">
                  <c:v>1.1140741044451568E-2</c:v>
                </c:pt>
                <c:pt idx="10">
                  <c:v>4.4348880820265522E-2</c:v>
                </c:pt>
                <c:pt idx="11">
                  <c:v>3.1094742839015286E-2</c:v>
                </c:pt>
                <c:pt idx="12">
                  <c:v>7.0011709498852923E-2</c:v>
                </c:pt>
                <c:pt idx="13">
                  <c:v>2.9239393215826238E-2</c:v>
                </c:pt>
                <c:pt idx="14">
                  <c:v>2.9482301746149769E-2</c:v>
                </c:pt>
                <c:pt idx="15">
                  <c:v>3.7861657564559968E-2</c:v>
                </c:pt>
                <c:pt idx="16">
                  <c:v>3.3912438726463844E-2</c:v>
                </c:pt>
                <c:pt idx="17">
                  <c:v>5.5067697163822579E-2</c:v>
                </c:pt>
                <c:pt idx="18">
                  <c:v>3.9222703229047771E-2</c:v>
                </c:pt>
                <c:pt idx="19">
                  <c:v>5.3608635105349356E-2</c:v>
                </c:pt>
                <c:pt idx="20">
                  <c:v>1.9302588255202448E-2</c:v>
                </c:pt>
                <c:pt idx="21">
                  <c:v>3.3978007254715281E-2</c:v>
                </c:pt>
                <c:pt idx="22">
                  <c:v>4.5827635237117352E-2</c:v>
                </c:pt>
                <c:pt idx="23">
                  <c:v>5.1051710606515172E-2</c:v>
                </c:pt>
                <c:pt idx="24">
                  <c:v>2.1279081313006046E-2</c:v>
                </c:pt>
                <c:pt idx="25">
                  <c:v>7.1165164447969942E-2</c:v>
                </c:pt>
                <c:pt idx="26">
                  <c:v>3.7600301989459066E-2</c:v>
                </c:pt>
                <c:pt idx="27">
                  <c:v>4.3823914318262193E-2</c:v>
                </c:pt>
                <c:pt idx="28">
                  <c:v>6.1381391359466984E-2</c:v>
                </c:pt>
                <c:pt idx="29">
                  <c:v>3.6837012951616614E-2</c:v>
                </c:pt>
                <c:pt idx="30">
                  <c:v>5.2035727464792465E-2</c:v>
                </c:pt>
                <c:pt idx="31">
                  <c:v>4.2956944869364667E-2</c:v>
                </c:pt>
                <c:pt idx="32">
                  <c:v>1.4441614174492174E-2</c:v>
                </c:pt>
                <c:pt idx="33">
                  <c:v>5.023053544918811E-2</c:v>
                </c:pt>
                <c:pt idx="34">
                  <c:v>2.6154257489024064E-2</c:v>
                </c:pt>
                <c:pt idx="35">
                  <c:v>3.2992460780888855E-2</c:v>
                </c:pt>
                <c:pt idx="36">
                  <c:v>2.8164963074130522E-2</c:v>
                </c:pt>
                <c:pt idx="37">
                  <c:v>2.4149699486768709E-2</c:v>
                </c:pt>
                <c:pt idx="38">
                  <c:v>3.2139453821917227E-2</c:v>
                </c:pt>
                <c:pt idx="39">
                  <c:v>4.5544909210479601E-2</c:v>
                </c:pt>
                <c:pt idx="40">
                  <c:v>4.1894021741463769E-2</c:v>
                </c:pt>
                <c:pt idx="41">
                  <c:v>3.2004738542885165E-2</c:v>
                </c:pt>
                <c:pt idx="42">
                  <c:v>2.8569252128804477E-2</c:v>
                </c:pt>
                <c:pt idx="43">
                  <c:v>3.7660250925640126E-2</c:v>
                </c:pt>
                <c:pt idx="44">
                  <c:v>3.5921737869641278E-2</c:v>
                </c:pt>
                <c:pt idx="45">
                  <c:v>2.7345678286111015E-2</c:v>
                </c:pt>
                <c:pt idx="46">
                  <c:v>4.1130939547888962E-2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13-AA45-87EE-8E4365E1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116127"/>
        <c:axId val="564133599"/>
      </c:barChart>
      <c:lineChart>
        <c:grouping val="standard"/>
        <c:varyColors val="0"/>
        <c:ser>
          <c:idx val="3"/>
          <c:order val="3"/>
          <c:tx>
            <c:strRef>
              <c:f>格差2019!$F$3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格差2019!$B$4:$B$50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栃木</c:v>
                </c:pt>
                <c:pt idx="3">
                  <c:v>茨城</c:v>
                </c:pt>
                <c:pt idx="4">
                  <c:v>愛知</c:v>
                </c:pt>
                <c:pt idx="5">
                  <c:v>京都</c:v>
                </c:pt>
                <c:pt idx="6">
                  <c:v>山口</c:v>
                </c:pt>
                <c:pt idx="7">
                  <c:v>兵庫</c:v>
                </c:pt>
                <c:pt idx="8">
                  <c:v>神奈川</c:v>
                </c:pt>
                <c:pt idx="9">
                  <c:v>和歌山</c:v>
                </c:pt>
                <c:pt idx="10">
                  <c:v>徳島</c:v>
                </c:pt>
                <c:pt idx="11">
                  <c:v>三重</c:v>
                </c:pt>
                <c:pt idx="12">
                  <c:v>大阪</c:v>
                </c:pt>
                <c:pt idx="13">
                  <c:v>千葉</c:v>
                </c:pt>
                <c:pt idx="14">
                  <c:v>大分</c:v>
                </c:pt>
                <c:pt idx="15">
                  <c:v>静岡</c:v>
                </c:pt>
                <c:pt idx="16">
                  <c:v>山梨</c:v>
                </c:pt>
                <c:pt idx="17">
                  <c:v>北海道</c:v>
                </c:pt>
                <c:pt idx="18">
                  <c:v>群馬</c:v>
                </c:pt>
                <c:pt idx="19">
                  <c:v>福井</c:v>
                </c:pt>
                <c:pt idx="20">
                  <c:v>奈良</c:v>
                </c:pt>
                <c:pt idx="21">
                  <c:v>福島</c:v>
                </c:pt>
                <c:pt idx="22">
                  <c:v>長野</c:v>
                </c:pt>
                <c:pt idx="23">
                  <c:v>宮城</c:v>
                </c:pt>
                <c:pt idx="24">
                  <c:v>埼玉</c:v>
                </c:pt>
                <c:pt idx="25">
                  <c:v>広島</c:v>
                </c:pt>
                <c:pt idx="26">
                  <c:v>福岡</c:v>
                </c:pt>
                <c:pt idx="27">
                  <c:v>岡山</c:v>
                </c:pt>
                <c:pt idx="28">
                  <c:v>香川</c:v>
                </c:pt>
                <c:pt idx="29">
                  <c:v>愛媛</c:v>
                </c:pt>
                <c:pt idx="30">
                  <c:v>富山</c:v>
                </c:pt>
                <c:pt idx="31">
                  <c:v>高知</c:v>
                </c:pt>
                <c:pt idx="32">
                  <c:v>岐阜</c:v>
                </c:pt>
                <c:pt idx="33">
                  <c:v>青森</c:v>
                </c:pt>
                <c:pt idx="34">
                  <c:v>新潟</c:v>
                </c:pt>
                <c:pt idx="35">
                  <c:v>鹿児島</c:v>
                </c:pt>
                <c:pt idx="36">
                  <c:v>長崎</c:v>
                </c:pt>
                <c:pt idx="37">
                  <c:v>山形</c:v>
                </c:pt>
                <c:pt idx="38">
                  <c:v>沖縄</c:v>
                </c:pt>
                <c:pt idx="39">
                  <c:v>石川</c:v>
                </c:pt>
                <c:pt idx="40">
                  <c:v>島根</c:v>
                </c:pt>
                <c:pt idx="41">
                  <c:v>岩手</c:v>
                </c:pt>
                <c:pt idx="42">
                  <c:v>佐賀</c:v>
                </c:pt>
                <c:pt idx="43">
                  <c:v>秋田</c:v>
                </c:pt>
                <c:pt idx="44">
                  <c:v>宮崎</c:v>
                </c:pt>
                <c:pt idx="45">
                  <c:v>熊本</c:v>
                </c:pt>
                <c:pt idx="46">
                  <c:v>鳥取</c:v>
                </c:pt>
              </c:strCache>
            </c:strRef>
          </c:cat>
          <c:val>
            <c:numRef>
              <c:f>格差2019!$F$4:$F$50</c:f>
              <c:numCache>
                <c:formatCode>0.000_ </c:formatCode>
                <c:ptCount val="47"/>
                <c:pt idx="0">
                  <c:v>0.47711234149178977</c:v>
                </c:pt>
                <c:pt idx="1">
                  <c:v>0.34089353786269111</c:v>
                </c:pt>
                <c:pt idx="2">
                  <c:v>0.30551112882991777</c:v>
                </c:pt>
                <c:pt idx="3">
                  <c:v>0.26039136572151245</c:v>
                </c:pt>
                <c:pt idx="4">
                  <c:v>0.23693768363078954</c:v>
                </c:pt>
                <c:pt idx="5">
                  <c:v>0.22902320393033326</c:v>
                </c:pt>
                <c:pt idx="6">
                  <c:v>0.21678787834723523</c:v>
                </c:pt>
                <c:pt idx="7">
                  <c:v>0.20268238513258871</c:v>
                </c:pt>
                <c:pt idx="8">
                  <c:v>0.20099170020036783</c:v>
                </c:pt>
                <c:pt idx="9">
                  <c:v>0.1834555488297468</c:v>
                </c:pt>
                <c:pt idx="10">
                  <c:v>0.18270642482674013</c:v>
                </c:pt>
                <c:pt idx="11">
                  <c:v>0.16909272734989392</c:v>
                </c:pt>
                <c:pt idx="12">
                  <c:v>0.15285258822585757</c:v>
                </c:pt>
                <c:pt idx="13">
                  <c:v>0.14490510503902598</c:v>
                </c:pt>
                <c:pt idx="14">
                  <c:v>0.12522055492503328</c:v>
                </c:pt>
                <c:pt idx="15">
                  <c:v>0.11257234546839159</c:v>
                </c:pt>
                <c:pt idx="16">
                  <c:v>0.10600885288648884</c:v>
                </c:pt>
                <c:pt idx="17">
                  <c:v>9.398331015628969E-2</c:v>
                </c:pt>
                <c:pt idx="18">
                  <c:v>9.386119563213452E-2</c:v>
                </c:pt>
                <c:pt idx="19">
                  <c:v>8.3959413052599963E-2</c:v>
                </c:pt>
                <c:pt idx="20">
                  <c:v>6.6980494515347669E-2</c:v>
                </c:pt>
                <c:pt idx="21">
                  <c:v>6.6157172445847096E-2</c:v>
                </c:pt>
                <c:pt idx="22">
                  <c:v>6.415410184547321E-2</c:v>
                </c:pt>
                <c:pt idx="23">
                  <c:v>5.8346780043072047E-2</c:v>
                </c:pt>
                <c:pt idx="24">
                  <c:v>5.3544975176699233E-2</c:v>
                </c:pt>
                <c:pt idx="25">
                  <c:v>5.2214043791826516E-2</c:v>
                </c:pt>
                <c:pt idx="26">
                  <c:v>5.1079030649600773E-2</c:v>
                </c:pt>
                <c:pt idx="27">
                  <c:v>4.8403687516099386E-2</c:v>
                </c:pt>
                <c:pt idx="28">
                  <c:v>2.9145642382897012E-2</c:v>
                </c:pt>
                <c:pt idx="29">
                  <c:v>1.5040211827589484E-2</c:v>
                </c:pt>
                <c:pt idx="30">
                  <c:v>6.7065573928655406E-3</c:v>
                </c:pt>
                <c:pt idx="31">
                  <c:v>2.592482635153312E-4</c:v>
                </c:pt>
                <c:pt idx="32">
                  <c:v>-4.7827904580611518E-3</c:v>
                </c:pt>
                <c:pt idx="33">
                  <c:v>-6.1285386980382828E-3</c:v>
                </c:pt>
                <c:pt idx="34">
                  <c:v>-7.7062034834545698E-3</c:v>
                </c:pt>
                <c:pt idx="35">
                  <c:v>-1.6105096765531471E-2</c:v>
                </c:pt>
                <c:pt idx="36">
                  <c:v>-1.75541661971787E-2</c:v>
                </c:pt>
                <c:pt idx="37">
                  <c:v>-2.9543668230524806E-2</c:v>
                </c:pt>
                <c:pt idx="38">
                  <c:v>-3.7401070497689273E-2</c:v>
                </c:pt>
                <c:pt idx="39">
                  <c:v>-4.4216096717522385E-2</c:v>
                </c:pt>
                <c:pt idx="40">
                  <c:v>-4.4440289238738717E-2</c:v>
                </c:pt>
                <c:pt idx="41">
                  <c:v>-5.1365718566138856E-2</c:v>
                </c:pt>
                <c:pt idx="42">
                  <c:v>-6.361688560954043E-2</c:v>
                </c:pt>
                <c:pt idx="43">
                  <c:v>-7.0550828249457812E-2</c:v>
                </c:pt>
                <c:pt idx="44">
                  <c:v>-7.1962019999492227E-2</c:v>
                </c:pt>
                <c:pt idx="45">
                  <c:v>-7.8614027763657252E-2</c:v>
                </c:pt>
                <c:pt idx="46">
                  <c:v>-0.14702999802594047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13-AA45-87EE-8E4365E1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16127"/>
        <c:axId val="564133599"/>
      </c:lineChart>
      <c:catAx>
        <c:axId val="56411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33599"/>
        <c:crosses val="autoZero"/>
        <c:auto val="1"/>
        <c:lblAlgn val="ctr"/>
        <c:lblOffset val="100"/>
        <c:noMultiLvlLbl val="0"/>
      </c:catAx>
      <c:valAx>
        <c:axId val="564133599"/>
        <c:scaling>
          <c:orientation val="minMax"/>
          <c:max val="0.55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1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格差2020!$C$3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格差2020!$B$4:$B$50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徳島</c:v>
                </c:pt>
                <c:pt idx="3">
                  <c:v>茨城</c:v>
                </c:pt>
                <c:pt idx="4">
                  <c:v>栃木</c:v>
                </c:pt>
                <c:pt idx="5">
                  <c:v>京都</c:v>
                </c:pt>
                <c:pt idx="6">
                  <c:v>愛知</c:v>
                </c:pt>
                <c:pt idx="7">
                  <c:v>兵庫</c:v>
                </c:pt>
                <c:pt idx="8">
                  <c:v>山口</c:v>
                </c:pt>
                <c:pt idx="9">
                  <c:v>神奈川</c:v>
                </c:pt>
                <c:pt idx="10">
                  <c:v>三重</c:v>
                </c:pt>
                <c:pt idx="11">
                  <c:v>大阪</c:v>
                </c:pt>
                <c:pt idx="12">
                  <c:v>和歌山</c:v>
                </c:pt>
                <c:pt idx="13">
                  <c:v>山梨</c:v>
                </c:pt>
                <c:pt idx="14">
                  <c:v>千葉</c:v>
                </c:pt>
                <c:pt idx="15">
                  <c:v>福井</c:v>
                </c:pt>
                <c:pt idx="16">
                  <c:v>静岡</c:v>
                </c:pt>
                <c:pt idx="17">
                  <c:v>群馬</c:v>
                </c:pt>
                <c:pt idx="18">
                  <c:v>北海道</c:v>
                </c:pt>
                <c:pt idx="19">
                  <c:v>大分</c:v>
                </c:pt>
                <c:pt idx="20">
                  <c:v>福島</c:v>
                </c:pt>
                <c:pt idx="21">
                  <c:v>広島</c:v>
                </c:pt>
                <c:pt idx="22">
                  <c:v>岡山</c:v>
                </c:pt>
                <c:pt idx="23">
                  <c:v>宮城</c:v>
                </c:pt>
                <c:pt idx="24">
                  <c:v>長野</c:v>
                </c:pt>
                <c:pt idx="25">
                  <c:v>埼玉</c:v>
                </c:pt>
                <c:pt idx="26">
                  <c:v>奈良</c:v>
                </c:pt>
                <c:pt idx="27">
                  <c:v>愛媛</c:v>
                </c:pt>
                <c:pt idx="28">
                  <c:v>福岡</c:v>
                </c:pt>
                <c:pt idx="29">
                  <c:v>山形</c:v>
                </c:pt>
                <c:pt idx="30">
                  <c:v>青森</c:v>
                </c:pt>
                <c:pt idx="31">
                  <c:v>香川</c:v>
                </c:pt>
                <c:pt idx="32">
                  <c:v>岐阜</c:v>
                </c:pt>
                <c:pt idx="33">
                  <c:v>富山</c:v>
                </c:pt>
                <c:pt idx="34">
                  <c:v>高知</c:v>
                </c:pt>
                <c:pt idx="35">
                  <c:v>長崎</c:v>
                </c:pt>
                <c:pt idx="36">
                  <c:v>鹿児島</c:v>
                </c:pt>
                <c:pt idx="37">
                  <c:v>佐賀</c:v>
                </c:pt>
                <c:pt idx="38">
                  <c:v>秋田</c:v>
                </c:pt>
                <c:pt idx="39">
                  <c:v>島根</c:v>
                </c:pt>
                <c:pt idx="40">
                  <c:v>新潟</c:v>
                </c:pt>
                <c:pt idx="41">
                  <c:v>沖縄</c:v>
                </c:pt>
                <c:pt idx="42">
                  <c:v>石川</c:v>
                </c:pt>
                <c:pt idx="43">
                  <c:v>岩手</c:v>
                </c:pt>
                <c:pt idx="44">
                  <c:v>熊本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格差2020!$C$4:$C$50</c:f>
              <c:numCache>
                <c:formatCode>0.000_ </c:formatCode>
                <c:ptCount val="47"/>
                <c:pt idx="0">
                  <c:v>0.32208677930795576</c:v>
                </c:pt>
                <c:pt idx="1">
                  <c:v>0.25606865826266056</c:v>
                </c:pt>
                <c:pt idx="2">
                  <c:v>0.1528310392387606</c:v>
                </c:pt>
                <c:pt idx="3">
                  <c:v>0.14812377096998219</c:v>
                </c:pt>
                <c:pt idx="4">
                  <c:v>0.1659194128198454</c:v>
                </c:pt>
                <c:pt idx="5">
                  <c:v>0.15692512828605212</c:v>
                </c:pt>
                <c:pt idx="6">
                  <c:v>0.12076788934296133</c:v>
                </c:pt>
                <c:pt idx="7">
                  <c:v>0.15441738281116926</c:v>
                </c:pt>
                <c:pt idx="8">
                  <c:v>0.10103107463722641</c:v>
                </c:pt>
                <c:pt idx="9">
                  <c:v>0.10766848167186403</c:v>
                </c:pt>
                <c:pt idx="10">
                  <c:v>0.10016668104227759</c:v>
                </c:pt>
                <c:pt idx="11">
                  <c:v>9.7828475929586906E-2</c:v>
                </c:pt>
                <c:pt idx="12">
                  <c:v>9.5331796506903294E-2</c:v>
                </c:pt>
                <c:pt idx="13">
                  <c:v>6.8629343593020239E-2</c:v>
                </c:pt>
                <c:pt idx="14">
                  <c:v>7.5670127490101671E-2</c:v>
                </c:pt>
                <c:pt idx="15">
                  <c:v>-2.6542154828498535E-3</c:v>
                </c:pt>
                <c:pt idx="16">
                  <c:v>5.7929214448857624E-2</c:v>
                </c:pt>
                <c:pt idx="17">
                  <c:v>5.8558190157161238E-2</c:v>
                </c:pt>
                <c:pt idx="18">
                  <c:v>4.7560206743396748E-2</c:v>
                </c:pt>
                <c:pt idx="19">
                  <c:v>1.4728422046399405E-2</c:v>
                </c:pt>
                <c:pt idx="20">
                  <c:v>4.8982017100798837E-2</c:v>
                </c:pt>
                <c:pt idx="21">
                  <c:v>-2.2669434707365151E-2</c:v>
                </c:pt>
                <c:pt idx="22">
                  <c:v>1.3241642285001203E-2</c:v>
                </c:pt>
                <c:pt idx="23">
                  <c:v>-2.7936158498390118E-3</c:v>
                </c:pt>
                <c:pt idx="24">
                  <c:v>3.0101226459182683E-2</c:v>
                </c:pt>
                <c:pt idx="25">
                  <c:v>5.400627164206688E-2</c:v>
                </c:pt>
                <c:pt idx="26">
                  <c:v>2.0852261505742736E-2</c:v>
                </c:pt>
                <c:pt idx="27">
                  <c:v>-4.7741371748870193E-2</c:v>
                </c:pt>
                <c:pt idx="28">
                  <c:v>-8.4010674627319776E-3</c:v>
                </c:pt>
                <c:pt idx="29">
                  <c:v>1.6082668970639723E-2</c:v>
                </c:pt>
                <c:pt idx="30">
                  <c:v>-4.3137442450199848E-2</c:v>
                </c:pt>
                <c:pt idx="31">
                  <c:v>-5.9532777745161969E-2</c:v>
                </c:pt>
                <c:pt idx="32">
                  <c:v>1.3532030187588435E-2</c:v>
                </c:pt>
                <c:pt idx="33">
                  <c:v>-5.7114053591053392E-2</c:v>
                </c:pt>
                <c:pt idx="34">
                  <c:v>-5.3076636688120099E-2</c:v>
                </c:pt>
                <c:pt idx="35">
                  <c:v>-4.5794586379974057E-2</c:v>
                </c:pt>
                <c:pt idx="36">
                  <c:v>-3.5173911562337096E-2</c:v>
                </c:pt>
                <c:pt idx="37">
                  <c:v>-5.5525026737190196E-2</c:v>
                </c:pt>
                <c:pt idx="38">
                  <c:v>-5.5096981557313865E-2</c:v>
                </c:pt>
                <c:pt idx="39">
                  <c:v>-8.2088274551310611E-2</c:v>
                </c:pt>
                <c:pt idx="40">
                  <c:v>-9.9714781297417759E-2</c:v>
                </c:pt>
                <c:pt idx="41">
                  <c:v>-0.18045448864349226</c:v>
                </c:pt>
                <c:pt idx="42">
                  <c:v>-0.11001572927094166</c:v>
                </c:pt>
                <c:pt idx="43">
                  <c:v>-6.2677854588692086E-2</c:v>
                </c:pt>
                <c:pt idx="44">
                  <c:v>-7.8958585470785742E-2</c:v>
                </c:pt>
                <c:pt idx="45">
                  <c:v>-9.0258497813442015E-2</c:v>
                </c:pt>
                <c:pt idx="46">
                  <c:v>-0.17489078300434016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2-417D-978B-0D5A4F8921F2}"/>
            </c:ext>
          </c:extLst>
        </c:ser>
        <c:ser>
          <c:idx val="1"/>
          <c:order val="1"/>
          <c:tx>
            <c:strRef>
              <c:f>格差2020!$D$3</c:f>
              <c:strCache>
                <c:ptCount val="1"/>
                <c:pt idx="0">
                  <c:v>資本装備率 　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格差2020!$B$4:$B$50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徳島</c:v>
                </c:pt>
                <c:pt idx="3">
                  <c:v>茨城</c:v>
                </c:pt>
                <c:pt idx="4">
                  <c:v>栃木</c:v>
                </c:pt>
                <c:pt idx="5">
                  <c:v>京都</c:v>
                </c:pt>
                <c:pt idx="6">
                  <c:v>愛知</c:v>
                </c:pt>
                <c:pt idx="7">
                  <c:v>兵庫</c:v>
                </c:pt>
                <c:pt idx="8">
                  <c:v>山口</c:v>
                </c:pt>
                <c:pt idx="9">
                  <c:v>神奈川</c:v>
                </c:pt>
                <c:pt idx="10">
                  <c:v>三重</c:v>
                </c:pt>
                <c:pt idx="11">
                  <c:v>大阪</c:v>
                </c:pt>
                <c:pt idx="12">
                  <c:v>和歌山</c:v>
                </c:pt>
                <c:pt idx="13">
                  <c:v>山梨</c:v>
                </c:pt>
                <c:pt idx="14">
                  <c:v>千葉</c:v>
                </c:pt>
                <c:pt idx="15">
                  <c:v>福井</c:v>
                </c:pt>
                <c:pt idx="16">
                  <c:v>静岡</c:v>
                </c:pt>
                <c:pt idx="17">
                  <c:v>群馬</c:v>
                </c:pt>
                <c:pt idx="18">
                  <c:v>北海道</c:v>
                </c:pt>
                <c:pt idx="19">
                  <c:v>大分</c:v>
                </c:pt>
                <c:pt idx="20">
                  <c:v>福島</c:v>
                </c:pt>
                <c:pt idx="21">
                  <c:v>広島</c:v>
                </c:pt>
                <c:pt idx="22">
                  <c:v>岡山</c:v>
                </c:pt>
                <c:pt idx="23">
                  <c:v>宮城</c:v>
                </c:pt>
                <c:pt idx="24">
                  <c:v>長野</c:v>
                </c:pt>
                <c:pt idx="25">
                  <c:v>埼玉</c:v>
                </c:pt>
                <c:pt idx="26">
                  <c:v>奈良</c:v>
                </c:pt>
                <c:pt idx="27">
                  <c:v>愛媛</c:v>
                </c:pt>
                <c:pt idx="28">
                  <c:v>福岡</c:v>
                </c:pt>
                <c:pt idx="29">
                  <c:v>山形</c:v>
                </c:pt>
                <c:pt idx="30">
                  <c:v>青森</c:v>
                </c:pt>
                <c:pt idx="31">
                  <c:v>香川</c:v>
                </c:pt>
                <c:pt idx="32">
                  <c:v>岐阜</c:v>
                </c:pt>
                <c:pt idx="33">
                  <c:v>富山</c:v>
                </c:pt>
                <c:pt idx="34">
                  <c:v>高知</c:v>
                </c:pt>
                <c:pt idx="35">
                  <c:v>長崎</c:v>
                </c:pt>
                <c:pt idx="36">
                  <c:v>鹿児島</c:v>
                </c:pt>
                <c:pt idx="37">
                  <c:v>佐賀</c:v>
                </c:pt>
                <c:pt idx="38">
                  <c:v>秋田</c:v>
                </c:pt>
                <c:pt idx="39">
                  <c:v>島根</c:v>
                </c:pt>
                <c:pt idx="40">
                  <c:v>新潟</c:v>
                </c:pt>
                <c:pt idx="41">
                  <c:v>沖縄</c:v>
                </c:pt>
                <c:pt idx="42">
                  <c:v>石川</c:v>
                </c:pt>
                <c:pt idx="43">
                  <c:v>岩手</c:v>
                </c:pt>
                <c:pt idx="44">
                  <c:v>熊本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格差2020!$D$4:$D$50</c:f>
              <c:numCache>
                <c:formatCode>0.000_ </c:formatCode>
                <c:ptCount val="47"/>
                <c:pt idx="0">
                  <c:v>1.0751373054088315E-2</c:v>
                </c:pt>
                <c:pt idx="1">
                  <c:v>8.8622627282751207E-2</c:v>
                </c:pt>
                <c:pt idx="2">
                  <c:v>5.9962799249836933E-2</c:v>
                </c:pt>
                <c:pt idx="3">
                  <c:v>7.3200454997025613E-2</c:v>
                </c:pt>
                <c:pt idx="4">
                  <c:v>4.818033410166573E-2</c:v>
                </c:pt>
                <c:pt idx="5">
                  <c:v>5.9373336360386476E-2</c:v>
                </c:pt>
                <c:pt idx="6">
                  <c:v>5.3169599893681668E-2</c:v>
                </c:pt>
                <c:pt idx="7">
                  <c:v>3.3093816792582102E-2</c:v>
                </c:pt>
                <c:pt idx="8">
                  <c:v>7.3226709995957553E-2</c:v>
                </c:pt>
                <c:pt idx="9">
                  <c:v>3.0475264876574367E-2</c:v>
                </c:pt>
                <c:pt idx="10">
                  <c:v>6.7791591315500693E-2</c:v>
                </c:pt>
                <c:pt idx="11">
                  <c:v>-4.0048698626210007E-4</c:v>
                </c:pt>
                <c:pt idx="12">
                  <c:v>3.9763449838031574E-2</c:v>
                </c:pt>
                <c:pt idx="13">
                  <c:v>5.7613320790602107E-2</c:v>
                </c:pt>
                <c:pt idx="14">
                  <c:v>3.868263768031311E-2</c:v>
                </c:pt>
                <c:pt idx="15">
                  <c:v>6.749183306475455E-2</c:v>
                </c:pt>
                <c:pt idx="16">
                  <c:v>3.7011315917494299E-2</c:v>
                </c:pt>
                <c:pt idx="17">
                  <c:v>2.5391302472115084E-2</c:v>
                </c:pt>
                <c:pt idx="18">
                  <c:v>6.119976956870307E-3</c:v>
                </c:pt>
                <c:pt idx="19">
                  <c:v>4.6982157710327356E-2</c:v>
                </c:pt>
                <c:pt idx="20">
                  <c:v>6.4938912226242566E-3</c:v>
                </c:pt>
                <c:pt idx="21">
                  <c:v>3.7066360224140955E-2</c:v>
                </c:pt>
                <c:pt idx="22">
                  <c:v>2.0959116752087847E-2</c:v>
                </c:pt>
                <c:pt idx="23">
                  <c:v>1.6444814290284698E-2</c:v>
                </c:pt>
                <c:pt idx="24">
                  <c:v>-1.0308167242693001E-2</c:v>
                </c:pt>
                <c:pt idx="25">
                  <c:v>-2.1928174019788547E-2</c:v>
                </c:pt>
                <c:pt idx="26">
                  <c:v>-5.1777815662271826E-4</c:v>
                </c:pt>
                <c:pt idx="27">
                  <c:v>3.2655033647723673E-2</c:v>
                </c:pt>
                <c:pt idx="28">
                  <c:v>-7.1883451353460968E-3</c:v>
                </c:pt>
                <c:pt idx="29">
                  <c:v>-2.5433216877147672E-2</c:v>
                </c:pt>
                <c:pt idx="30">
                  <c:v>1.1102994214918621E-2</c:v>
                </c:pt>
                <c:pt idx="31">
                  <c:v>1.1853826140310933E-2</c:v>
                </c:pt>
                <c:pt idx="32">
                  <c:v>-1.2592407975176611E-2</c:v>
                </c:pt>
                <c:pt idx="33">
                  <c:v>1.3992513926582609E-2</c:v>
                </c:pt>
                <c:pt idx="34">
                  <c:v>-1.1983622319809237E-2</c:v>
                </c:pt>
                <c:pt idx="35">
                  <c:v>4.6120363296017495E-3</c:v>
                </c:pt>
                <c:pt idx="36">
                  <c:v>-1.3933140080893608E-2</c:v>
                </c:pt>
                <c:pt idx="37">
                  <c:v>6.3776064794294398E-3</c:v>
                </c:pt>
                <c:pt idx="38">
                  <c:v>-2.9295733912832266E-2</c:v>
                </c:pt>
                <c:pt idx="39">
                  <c:v>-6.1136044920996838E-3</c:v>
                </c:pt>
                <c:pt idx="40">
                  <c:v>3.0207123830394894E-2</c:v>
                </c:pt>
                <c:pt idx="41">
                  <c:v>8.9721185900833458E-2</c:v>
                </c:pt>
                <c:pt idx="42">
                  <c:v>2.0643978145555554E-2</c:v>
                </c:pt>
                <c:pt idx="43">
                  <c:v>-2.4949278955413757E-2</c:v>
                </c:pt>
                <c:pt idx="44">
                  <c:v>-3.8420720835555615E-3</c:v>
                </c:pt>
                <c:pt idx="45">
                  <c:v>-1.8350024304881855E-2</c:v>
                </c:pt>
                <c:pt idx="46">
                  <c:v>-2.8838896556115195E-2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2-417D-978B-0D5A4F8921F2}"/>
            </c:ext>
          </c:extLst>
        </c:ser>
        <c:ser>
          <c:idx val="2"/>
          <c:order val="2"/>
          <c:tx>
            <c:strRef>
              <c:f>格差2020!$E$3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格差2020!$B$4:$B$50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徳島</c:v>
                </c:pt>
                <c:pt idx="3">
                  <c:v>茨城</c:v>
                </c:pt>
                <c:pt idx="4">
                  <c:v>栃木</c:v>
                </c:pt>
                <c:pt idx="5">
                  <c:v>京都</c:v>
                </c:pt>
                <c:pt idx="6">
                  <c:v>愛知</c:v>
                </c:pt>
                <c:pt idx="7">
                  <c:v>兵庫</c:v>
                </c:pt>
                <c:pt idx="8">
                  <c:v>山口</c:v>
                </c:pt>
                <c:pt idx="9">
                  <c:v>神奈川</c:v>
                </c:pt>
                <c:pt idx="10">
                  <c:v>三重</c:v>
                </c:pt>
                <c:pt idx="11">
                  <c:v>大阪</c:v>
                </c:pt>
                <c:pt idx="12">
                  <c:v>和歌山</c:v>
                </c:pt>
                <c:pt idx="13">
                  <c:v>山梨</c:v>
                </c:pt>
                <c:pt idx="14">
                  <c:v>千葉</c:v>
                </c:pt>
                <c:pt idx="15">
                  <c:v>福井</c:v>
                </c:pt>
                <c:pt idx="16">
                  <c:v>静岡</c:v>
                </c:pt>
                <c:pt idx="17">
                  <c:v>群馬</c:v>
                </c:pt>
                <c:pt idx="18">
                  <c:v>北海道</c:v>
                </c:pt>
                <c:pt idx="19">
                  <c:v>大分</c:v>
                </c:pt>
                <c:pt idx="20">
                  <c:v>福島</c:v>
                </c:pt>
                <c:pt idx="21">
                  <c:v>広島</c:v>
                </c:pt>
                <c:pt idx="22">
                  <c:v>岡山</c:v>
                </c:pt>
                <c:pt idx="23">
                  <c:v>宮城</c:v>
                </c:pt>
                <c:pt idx="24">
                  <c:v>長野</c:v>
                </c:pt>
                <c:pt idx="25">
                  <c:v>埼玉</c:v>
                </c:pt>
                <c:pt idx="26">
                  <c:v>奈良</c:v>
                </c:pt>
                <c:pt idx="27">
                  <c:v>愛媛</c:v>
                </c:pt>
                <c:pt idx="28">
                  <c:v>福岡</c:v>
                </c:pt>
                <c:pt idx="29">
                  <c:v>山形</c:v>
                </c:pt>
                <c:pt idx="30">
                  <c:v>青森</c:v>
                </c:pt>
                <c:pt idx="31">
                  <c:v>香川</c:v>
                </c:pt>
                <c:pt idx="32">
                  <c:v>岐阜</c:v>
                </c:pt>
                <c:pt idx="33">
                  <c:v>富山</c:v>
                </c:pt>
                <c:pt idx="34">
                  <c:v>高知</c:v>
                </c:pt>
                <c:pt idx="35">
                  <c:v>長崎</c:v>
                </c:pt>
                <c:pt idx="36">
                  <c:v>鹿児島</c:v>
                </c:pt>
                <c:pt idx="37">
                  <c:v>佐賀</c:v>
                </c:pt>
                <c:pt idx="38">
                  <c:v>秋田</c:v>
                </c:pt>
                <c:pt idx="39">
                  <c:v>島根</c:v>
                </c:pt>
                <c:pt idx="40">
                  <c:v>新潟</c:v>
                </c:pt>
                <c:pt idx="41">
                  <c:v>沖縄</c:v>
                </c:pt>
                <c:pt idx="42">
                  <c:v>石川</c:v>
                </c:pt>
                <c:pt idx="43">
                  <c:v>岩手</c:v>
                </c:pt>
                <c:pt idx="44">
                  <c:v>熊本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格差2020!$E$4:$E$50</c:f>
              <c:numCache>
                <c:formatCode>0.000_ </c:formatCode>
                <c:ptCount val="47"/>
                <c:pt idx="0">
                  <c:v>0.12967677845360304</c:v>
                </c:pt>
                <c:pt idx="1">
                  <c:v>2.7249147715256317E-2</c:v>
                </c:pt>
                <c:pt idx="2">
                  <c:v>4.8044645072256142E-2</c:v>
                </c:pt>
                <c:pt idx="3">
                  <c:v>3.5824588858422213E-2</c:v>
                </c:pt>
                <c:pt idx="4">
                  <c:v>3.2284706095391323E-2</c:v>
                </c:pt>
                <c:pt idx="5">
                  <c:v>1.910486367881184E-2</c:v>
                </c:pt>
                <c:pt idx="6">
                  <c:v>5.680233791877471E-2</c:v>
                </c:pt>
                <c:pt idx="7">
                  <c:v>2.5564391800934904E-2</c:v>
                </c:pt>
                <c:pt idx="8">
                  <c:v>2.3455212455067979E-2</c:v>
                </c:pt>
                <c:pt idx="9">
                  <c:v>5.1457541784836747E-2</c:v>
                </c:pt>
                <c:pt idx="10">
                  <c:v>1.9408104571872507E-2</c:v>
                </c:pt>
                <c:pt idx="11">
                  <c:v>5.5986796763064492E-2</c:v>
                </c:pt>
                <c:pt idx="12">
                  <c:v>1.4253432056319001E-2</c:v>
                </c:pt>
                <c:pt idx="13">
                  <c:v>1.8256744753619505E-2</c:v>
                </c:pt>
                <c:pt idx="14">
                  <c:v>1.5239787960447868E-2</c:v>
                </c:pt>
                <c:pt idx="15">
                  <c:v>5.0667385448337939E-2</c:v>
                </c:pt>
                <c:pt idx="16">
                  <c:v>1.9533351799021947E-2</c:v>
                </c:pt>
                <c:pt idx="17">
                  <c:v>1.8318897055634113E-2</c:v>
                </c:pt>
                <c:pt idx="18">
                  <c:v>4.7399512206696949E-2</c:v>
                </c:pt>
                <c:pt idx="19">
                  <c:v>2.3790408193978912E-2</c:v>
                </c:pt>
                <c:pt idx="20">
                  <c:v>2.555360180318338E-2</c:v>
                </c:pt>
                <c:pt idx="21">
                  <c:v>5.8068332336492223E-2</c:v>
                </c:pt>
                <c:pt idx="22">
                  <c:v>3.0330876900486959E-2</c:v>
                </c:pt>
                <c:pt idx="23">
                  <c:v>4.3036711378529345E-2</c:v>
                </c:pt>
                <c:pt idx="24">
                  <c:v>2.9858331873878076E-2</c:v>
                </c:pt>
                <c:pt idx="25">
                  <c:v>1.5678650381881331E-2</c:v>
                </c:pt>
                <c:pt idx="26">
                  <c:v>1.2297974212377877E-2</c:v>
                </c:pt>
                <c:pt idx="27">
                  <c:v>3.9963918498896127E-2</c:v>
                </c:pt>
                <c:pt idx="28">
                  <c:v>3.7452830001151641E-2</c:v>
                </c:pt>
                <c:pt idx="29">
                  <c:v>1.7045178258520696E-2</c:v>
                </c:pt>
                <c:pt idx="30">
                  <c:v>3.8853943479174584E-2</c:v>
                </c:pt>
                <c:pt idx="31">
                  <c:v>4.9639305149202367E-2</c:v>
                </c:pt>
                <c:pt idx="32">
                  <c:v>-7.124099666517504E-4</c:v>
                </c:pt>
                <c:pt idx="33">
                  <c:v>4.1635106928355925E-2</c:v>
                </c:pt>
                <c:pt idx="34">
                  <c:v>5.9698463675615418E-2</c:v>
                </c:pt>
                <c:pt idx="35">
                  <c:v>2.6939477522297001E-2</c:v>
                </c:pt>
                <c:pt idx="36">
                  <c:v>2.9739279604433028E-2</c:v>
                </c:pt>
                <c:pt idx="37">
                  <c:v>2.8730844832459024E-2</c:v>
                </c:pt>
                <c:pt idx="38">
                  <c:v>4.8045428187458154E-2</c:v>
                </c:pt>
                <c:pt idx="39">
                  <c:v>4.5747404922944615E-2</c:v>
                </c:pt>
                <c:pt idx="40">
                  <c:v>2.5507299266446643E-2</c:v>
                </c:pt>
                <c:pt idx="41">
                  <c:v>3.5741749094357907E-2</c:v>
                </c:pt>
                <c:pt idx="42">
                  <c:v>3.3484559999337533E-2</c:v>
                </c:pt>
                <c:pt idx="43">
                  <c:v>2.5892082376067993E-2</c:v>
                </c:pt>
                <c:pt idx="44">
                  <c:v>2.0851386232665366E-2</c:v>
                </c:pt>
                <c:pt idx="45">
                  <c:v>2.9796766769502322E-2</c:v>
                </c:pt>
                <c:pt idx="46">
                  <c:v>6.3365175810148125E-2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2-417D-978B-0D5A4F892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116127"/>
        <c:axId val="564133599"/>
      </c:barChart>
      <c:lineChart>
        <c:grouping val="standard"/>
        <c:varyColors val="0"/>
        <c:ser>
          <c:idx val="3"/>
          <c:order val="3"/>
          <c:tx>
            <c:strRef>
              <c:f>格差2020!$F$3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格差2020!$B$4:$B$50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徳島</c:v>
                </c:pt>
                <c:pt idx="3">
                  <c:v>茨城</c:v>
                </c:pt>
                <c:pt idx="4">
                  <c:v>栃木</c:v>
                </c:pt>
                <c:pt idx="5">
                  <c:v>京都</c:v>
                </c:pt>
                <c:pt idx="6">
                  <c:v>愛知</c:v>
                </c:pt>
                <c:pt idx="7">
                  <c:v>兵庫</c:v>
                </c:pt>
                <c:pt idx="8">
                  <c:v>山口</c:v>
                </c:pt>
                <c:pt idx="9">
                  <c:v>神奈川</c:v>
                </c:pt>
                <c:pt idx="10">
                  <c:v>三重</c:v>
                </c:pt>
                <c:pt idx="11">
                  <c:v>大阪</c:v>
                </c:pt>
                <c:pt idx="12">
                  <c:v>和歌山</c:v>
                </c:pt>
                <c:pt idx="13">
                  <c:v>山梨</c:v>
                </c:pt>
                <c:pt idx="14">
                  <c:v>千葉</c:v>
                </c:pt>
                <c:pt idx="15">
                  <c:v>福井</c:v>
                </c:pt>
                <c:pt idx="16">
                  <c:v>静岡</c:v>
                </c:pt>
                <c:pt idx="17">
                  <c:v>群馬</c:v>
                </c:pt>
                <c:pt idx="18">
                  <c:v>北海道</c:v>
                </c:pt>
                <c:pt idx="19">
                  <c:v>大分</c:v>
                </c:pt>
                <c:pt idx="20">
                  <c:v>福島</c:v>
                </c:pt>
                <c:pt idx="21">
                  <c:v>広島</c:v>
                </c:pt>
                <c:pt idx="22">
                  <c:v>岡山</c:v>
                </c:pt>
                <c:pt idx="23">
                  <c:v>宮城</c:v>
                </c:pt>
                <c:pt idx="24">
                  <c:v>長野</c:v>
                </c:pt>
                <c:pt idx="25">
                  <c:v>埼玉</c:v>
                </c:pt>
                <c:pt idx="26">
                  <c:v>奈良</c:v>
                </c:pt>
                <c:pt idx="27">
                  <c:v>愛媛</c:v>
                </c:pt>
                <c:pt idx="28">
                  <c:v>福岡</c:v>
                </c:pt>
                <c:pt idx="29">
                  <c:v>山形</c:v>
                </c:pt>
                <c:pt idx="30">
                  <c:v>青森</c:v>
                </c:pt>
                <c:pt idx="31">
                  <c:v>香川</c:v>
                </c:pt>
                <c:pt idx="32">
                  <c:v>岐阜</c:v>
                </c:pt>
                <c:pt idx="33">
                  <c:v>富山</c:v>
                </c:pt>
                <c:pt idx="34">
                  <c:v>高知</c:v>
                </c:pt>
                <c:pt idx="35">
                  <c:v>長崎</c:v>
                </c:pt>
                <c:pt idx="36">
                  <c:v>鹿児島</c:v>
                </c:pt>
                <c:pt idx="37">
                  <c:v>佐賀</c:v>
                </c:pt>
                <c:pt idx="38">
                  <c:v>秋田</c:v>
                </c:pt>
                <c:pt idx="39">
                  <c:v>島根</c:v>
                </c:pt>
                <c:pt idx="40">
                  <c:v>新潟</c:v>
                </c:pt>
                <c:pt idx="41">
                  <c:v>沖縄</c:v>
                </c:pt>
                <c:pt idx="42">
                  <c:v>石川</c:v>
                </c:pt>
                <c:pt idx="43">
                  <c:v>岩手</c:v>
                </c:pt>
                <c:pt idx="44">
                  <c:v>熊本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格差2020!$F$4:$F$50</c:f>
              <c:numCache>
                <c:formatCode>0.000_ </c:formatCode>
                <c:ptCount val="47"/>
                <c:pt idx="0">
                  <c:v>0.4625149308156471</c:v>
                </c:pt>
                <c:pt idx="1">
                  <c:v>0.37194043326066811</c:v>
                </c:pt>
                <c:pt idx="2">
                  <c:v>0.26083848356085371</c:v>
                </c:pt>
                <c:pt idx="3">
                  <c:v>0.25714881482543001</c:v>
                </c:pt>
                <c:pt idx="4">
                  <c:v>0.24638445301690245</c:v>
                </c:pt>
                <c:pt idx="5">
                  <c:v>0.23540332832525043</c:v>
                </c:pt>
                <c:pt idx="6">
                  <c:v>0.23073982715541769</c:v>
                </c:pt>
                <c:pt idx="7">
                  <c:v>0.21307559140468627</c:v>
                </c:pt>
                <c:pt idx="8">
                  <c:v>0.19771299708825196</c:v>
                </c:pt>
                <c:pt idx="9">
                  <c:v>0.18960128833327514</c:v>
                </c:pt>
                <c:pt idx="10">
                  <c:v>0.18736637692965077</c:v>
                </c:pt>
                <c:pt idx="11">
                  <c:v>0.15341478570638928</c:v>
                </c:pt>
                <c:pt idx="12">
                  <c:v>0.14934867840125388</c:v>
                </c:pt>
                <c:pt idx="13">
                  <c:v>0.14449940913724185</c:v>
                </c:pt>
                <c:pt idx="14">
                  <c:v>0.12959255313086265</c:v>
                </c:pt>
                <c:pt idx="15">
                  <c:v>0.11550500303024264</c:v>
                </c:pt>
                <c:pt idx="16">
                  <c:v>0.11447388216537387</c:v>
                </c:pt>
                <c:pt idx="17">
                  <c:v>0.10226838968491044</c:v>
                </c:pt>
                <c:pt idx="18">
                  <c:v>0.101079695906964</c:v>
                </c:pt>
                <c:pt idx="19">
                  <c:v>8.5500987950705667E-2</c:v>
                </c:pt>
                <c:pt idx="20">
                  <c:v>8.1029510126606474E-2</c:v>
                </c:pt>
                <c:pt idx="21">
                  <c:v>7.2465257853268031E-2</c:v>
                </c:pt>
                <c:pt idx="22">
                  <c:v>6.4531635937576007E-2</c:v>
                </c:pt>
                <c:pt idx="23">
                  <c:v>5.6687909818975035E-2</c:v>
                </c:pt>
                <c:pt idx="24">
                  <c:v>4.9651391090367758E-2</c:v>
                </c:pt>
                <c:pt idx="25">
                  <c:v>4.775674800415966E-2</c:v>
                </c:pt>
                <c:pt idx="26">
                  <c:v>3.2632457561497893E-2</c:v>
                </c:pt>
                <c:pt idx="27">
                  <c:v>2.4877580397749607E-2</c:v>
                </c:pt>
                <c:pt idx="28">
                  <c:v>2.1863417403073567E-2</c:v>
                </c:pt>
                <c:pt idx="29">
                  <c:v>7.6946303520127463E-3</c:v>
                </c:pt>
                <c:pt idx="30">
                  <c:v>6.8194952438933587E-3</c:v>
                </c:pt>
                <c:pt idx="31">
                  <c:v>1.9603535443513329E-3</c:v>
                </c:pt>
                <c:pt idx="32">
                  <c:v>2.2721224576007317E-4</c:v>
                </c:pt>
                <c:pt idx="33">
                  <c:v>-1.4864327361148594E-3</c:v>
                </c:pt>
                <c:pt idx="34">
                  <c:v>-5.361795332313915E-3</c:v>
                </c:pt>
                <c:pt idx="35">
                  <c:v>-1.4243072528075308E-2</c:v>
                </c:pt>
                <c:pt idx="36">
                  <c:v>-1.9367772038797675E-2</c:v>
                </c:pt>
                <c:pt idx="37">
                  <c:v>-2.0416575425301731E-2</c:v>
                </c:pt>
                <c:pt idx="38">
                  <c:v>-3.6347287282687969E-2</c:v>
                </c:pt>
                <c:pt idx="39">
                  <c:v>-4.2454474120465685E-2</c:v>
                </c:pt>
                <c:pt idx="40">
                  <c:v>-4.4000358200576226E-2</c:v>
                </c:pt>
                <c:pt idx="41">
                  <c:v>-5.4991553648300891E-2</c:v>
                </c:pt>
                <c:pt idx="42">
                  <c:v>-5.5887191126048584E-2</c:v>
                </c:pt>
                <c:pt idx="43">
                  <c:v>-6.1735051168037847E-2</c:v>
                </c:pt>
                <c:pt idx="44">
                  <c:v>-6.1949271321675943E-2</c:v>
                </c:pt>
                <c:pt idx="45">
                  <c:v>-7.8811755348821538E-2</c:v>
                </c:pt>
                <c:pt idx="46">
                  <c:v>-0.14036450375030723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72-417D-978B-0D5A4F892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16127"/>
        <c:axId val="564133599"/>
      </c:lineChart>
      <c:catAx>
        <c:axId val="56411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33599"/>
        <c:crosses val="autoZero"/>
        <c:auto val="1"/>
        <c:lblAlgn val="ctr"/>
        <c:lblOffset val="100"/>
        <c:noMultiLvlLbl val="0"/>
      </c:catAx>
      <c:valAx>
        <c:axId val="564133599"/>
        <c:scaling>
          <c:orientation val="minMax"/>
          <c:max val="0.55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1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格差2022!$C$3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格差2022!$B$4:$B$50</c:f>
              <c:strCache>
                <c:ptCount val="47"/>
                <c:pt idx="0">
                  <c:v>東京</c:v>
                </c:pt>
                <c:pt idx="1">
                  <c:v>大分</c:v>
                </c:pt>
                <c:pt idx="2">
                  <c:v>滋賀</c:v>
                </c:pt>
                <c:pt idx="3">
                  <c:v>茨城</c:v>
                </c:pt>
                <c:pt idx="4">
                  <c:v>愛知</c:v>
                </c:pt>
                <c:pt idx="5">
                  <c:v>徳島</c:v>
                </c:pt>
                <c:pt idx="6">
                  <c:v>和歌山</c:v>
                </c:pt>
                <c:pt idx="7">
                  <c:v>兵庫</c:v>
                </c:pt>
                <c:pt idx="8">
                  <c:v>京都</c:v>
                </c:pt>
                <c:pt idx="9">
                  <c:v>栃木</c:v>
                </c:pt>
                <c:pt idx="10">
                  <c:v>山梨</c:v>
                </c:pt>
                <c:pt idx="11">
                  <c:v>大阪</c:v>
                </c:pt>
                <c:pt idx="12">
                  <c:v>三重</c:v>
                </c:pt>
                <c:pt idx="13">
                  <c:v>神奈川</c:v>
                </c:pt>
                <c:pt idx="14">
                  <c:v>山口</c:v>
                </c:pt>
                <c:pt idx="15">
                  <c:v>千葉</c:v>
                </c:pt>
                <c:pt idx="16">
                  <c:v>群馬</c:v>
                </c:pt>
                <c:pt idx="17">
                  <c:v>愛媛</c:v>
                </c:pt>
                <c:pt idx="18">
                  <c:v>奈良</c:v>
                </c:pt>
                <c:pt idx="19">
                  <c:v>静岡</c:v>
                </c:pt>
                <c:pt idx="20">
                  <c:v>北海道</c:v>
                </c:pt>
                <c:pt idx="21">
                  <c:v>埼玉</c:v>
                </c:pt>
                <c:pt idx="22">
                  <c:v>広島</c:v>
                </c:pt>
                <c:pt idx="23">
                  <c:v>福井</c:v>
                </c:pt>
                <c:pt idx="24">
                  <c:v>福島</c:v>
                </c:pt>
                <c:pt idx="25">
                  <c:v>鹿児島</c:v>
                </c:pt>
                <c:pt idx="26">
                  <c:v>福岡</c:v>
                </c:pt>
                <c:pt idx="27">
                  <c:v>宮城</c:v>
                </c:pt>
                <c:pt idx="28">
                  <c:v>長野</c:v>
                </c:pt>
                <c:pt idx="29">
                  <c:v>富山</c:v>
                </c:pt>
                <c:pt idx="30">
                  <c:v>香川</c:v>
                </c:pt>
                <c:pt idx="31">
                  <c:v>岐阜</c:v>
                </c:pt>
                <c:pt idx="32">
                  <c:v>高知</c:v>
                </c:pt>
                <c:pt idx="33">
                  <c:v>熊本</c:v>
                </c:pt>
                <c:pt idx="34">
                  <c:v>岡山</c:v>
                </c:pt>
                <c:pt idx="35">
                  <c:v>佐賀</c:v>
                </c:pt>
                <c:pt idx="36">
                  <c:v>青森</c:v>
                </c:pt>
                <c:pt idx="37">
                  <c:v>秋田</c:v>
                </c:pt>
                <c:pt idx="38">
                  <c:v>新潟</c:v>
                </c:pt>
                <c:pt idx="39">
                  <c:v>島根</c:v>
                </c:pt>
                <c:pt idx="40">
                  <c:v>山形</c:v>
                </c:pt>
                <c:pt idx="41">
                  <c:v>沖縄</c:v>
                </c:pt>
                <c:pt idx="42">
                  <c:v>長崎</c:v>
                </c:pt>
                <c:pt idx="43">
                  <c:v>石川</c:v>
                </c:pt>
                <c:pt idx="44">
                  <c:v>岩手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格差2022!$C$4:$C$50</c:f>
              <c:numCache>
                <c:formatCode>0.000_ </c:formatCode>
                <c:ptCount val="47"/>
                <c:pt idx="0">
                  <c:v>0.32685330654742223</c:v>
                </c:pt>
                <c:pt idx="1">
                  <c:v>0.21785918676133645</c:v>
                </c:pt>
                <c:pt idx="2">
                  <c:v>0.21536471899452578</c:v>
                </c:pt>
                <c:pt idx="3">
                  <c:v>0.19326743719130682</c:v>
                </c:pt>
                <c:pt idx="4">
                  <c:v>0.14567332672503758</c:v>
                </c:pt>
                <c:pt idx="5">
                  <c:v>0.17433068231338089</c:v>
                </c:pt>
                <c:pt idx="6">
                  <c:v>0.16864618722974725</c:v>
                </c:pt>
                <c:pt idx="7">
                  <c:v>0.17757006930563576</c:v>
                </c:pt>
                <c:pt idx="8">
                  <c:v>0.15421526433814722</c:v>
                </c:pt>
                <c:pt idx="9">
                  <c:v>0.15301595623795858</c:v>
                </c:pt>
                <c:pt idx="10">
                  <c:v>9.266244981980877E-2</c:v>
                </c:pt>
                <c:pt idx="11">
                  <c:v>0.10610153834881034</c:v>
                </c:pt>
                <c:pt idx="12">
                  <c:v>8.5350894099705366E-2</c:v>
                </c:pt>
                <c:pt idx="13">
                  <c:v>9.0874270395207943E-2</c:v>
                </c:pt>
                <c:pt idx="14">
                  <c:v>9.6930387316998184E-2</c:v>
                </c:pt>
                <c:pt idx="15">
                  <c:v>0.10498141132123683</c:v>
                </c:pt>
                <c:pt idx="16">
                  <c:v>7.9047333307899675E-2</c:v>
                </c:pt>
                <c:pt idx="17">
                  <c:v>4.8791506796801831E-2</c:v>
                </c:pt>
                <c:pt idx="18">
                  <c:v>8.0802517331080861E-2</c:v>
                </c:pt>
                <c:pt idx="19">
                  <c:v>5.4647924520109026E-2</c:v>
                </c:pt>
                <c:pt idx="20">
                  <c:v>2.4826737413970006E-2</c:v>
                </c:pt>
                <c:pt idx="21">
                  <c:v>8.0981944197586711E-2</c:v>
                </c:pt>
                <c:pt idx="22">
                  <c:v>-3.5335915532417661E-2</c:v>
                </c:pt>
                <c:pt idx="23">
                  <c:v>-5.5155710802001649E-2</c:v>
                </c:pt>
                <c:pt idx="24">
                  <c:v>2.1899197635671889E-2</c:v>
                </c:pt>
                <c:pt idx="25">
                  <c:v>2.0051005826949461E-2</c:v>
                </c:pt>
                <c:pt idx="26">
                  <c:v>6.7031711275685598E-3</c:v>
                </c:pt>
                <c:pt idx="27">
                  <c:v>-1.6777763783168604E-2</c:v>
                </c:pt>
                <c:pt idx="28">
                  <c:v>1.8064957275244781E-2</c:v>
                </c:pt>
                <c:pt idx="29">
                  <c:v>-3.5915601722992178E-2</c:v>
                </c:pt>
                <c:pt idx="30">
                  <c:v>-4.0112884018638578E-2</c:v>
                </c:pt>
                <c:pt idx="31">
                  <c:v>2.2535415691018391E-2</c:v>
                </c:pt>
                <c:pt idx="32">
                  <c:v>-4.2077018549946492E-2</c:v>
                </c:pt>
                <c:pt idx="33">
                  <c:v>-2.3478611477771041E-2</c:v>
                </c:pt>
                <c:pt idx="34">
                  <c:v>-4.7648588037373124E-2</c:v>
                </c:pt>
                <c:pt idx="35">
                  <c:v>-3.8861620834745793E-2</c:v>
                </c:pt>
                <c:pt idx="36">
                  <c:v>-5.6194368571035158E-2</c:v>
                </c:pt>
                <c:pt idx="37">
                  <c:v>-4.0896021846409655E-2</c:v>
                </c:pt>
                <c:pt idx="38">
                  <c:v>-8.3111551148669402E-2</c:v>
                </c:pt>
                <c:pt idx="39">
                  <c:v>-7.2207999627743824E-2</c:v>
                </c:pt>
                <c:pt idx="40">
                  <c:v>-3.2961643158994781E-2</c:v>
                </c:pt>
                <c:pt idx="41">
                  <c:v>-0.17515112614549658</c:v>
                </c:pt>
                <c:pt idx="42">
                  <c:v>-0.11274723856184392</c:v>
                </c:pt>
                <c:pt idx="43">
                  <c:v>-0.13691075348793647</c:v>
                </c:pt>
                <c:pt idx="44">
                  <c:v>-9.4921749308827852E-2</c:v>
                </c:pt>
                <c:pt idx="45">
                  <c:v>-0.10219461986919587</c:v>
                </c:pt>
                <c:pt idx="46">
                  <c:v>-0.21116530957236254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A-4765-A2F3-F843FAB9C14F}"/>
            </c:ext>
          </c:extLst>
        </c:ser>
        <c:ser>
          <c:idx val="1"/>
          <c:order val="1"/>
          <c:tx>
            <c:strRef>
              <c:f>格差2022!$D$3</c:f>
              <c:strCache>
                <c:ptCount val="1"/>
                <c:pt idx="0">
                  <c:v>資本装備率 　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格差2022!$B$4:$B$50</c:f>
              <c:strCache>
                <c:ptCount val="47"/>
                <c:pt idx="0">
                  <c:v>東京</c:v>
                </c:pt>
                <c:pt idx="1">
                  <c:v>大分</c:v>
                </c:pt>
                <c:pt idx="2">
                  <c:v>滋賀</c:v>
                </c:pt>
                <c:pt idx="3">
                  <c:v>茨城</c:v>
                </c:pt>
                <c:pt idx="4">
                  <c:v>愛知</c:v>
                </c:pt>
                <c:pt idx="5">
                  <c:v>徳島</c:v>
                </c:pt>
                <c:pt idx="6">
                  <c:v>和歌山</c:v>
                </c:pt>
                <c:pt idx="7">
                  <c:v>兵庫</c:v>
                </c:pt>
                <c:pt idx="8">
                  <c:v>京都</c:v>
                </c:pt>
                <c:pt idx="9">
                  <c:v>栃木</c:v>
                </c:pt>
                <c:pt idx="10">
                  <c:v>山梨</c:v>
                </c:pt>
                <c:pt idx="11">
                  <c:v>大阪</c:v>
                </c:pt>
                <c:pt idx="12">
                  <c:v>三重</c:v>
                </c:pt>
                <c:pt idx="13">
                  <c:v>神奈川</c:v>
                </c:pt>
                <c:pt idx="14">
                  <c:v>山口</c:v>
                </c:pt>
                <c:pt idx="15">
                  <c:v>千葉</c:v>
                </c:pt>
                <c:pt idx="16">
                  <c:v>群馬</c:v>
                </c:pt>
                <c:pt idx="17">
                  <c:v>愛媛</c:v>
                </c:pt>
                <c:pt idx="18">
                  <c:v>奈良</c:v>
                </c:pt>
                <c:pt idx="19">
                  <c:v>静岡</c:v>
                </c:pt>
                <c:pt idx="20">
                  <c:v>北海道</c:v>
                </c:pt>
                <c:pt idx="21">
                  <c:v>埼玉</c:v>
                </c:pt>
                <c:pt idx="22">
                  <c:v>広島</c:v>
                </c:pt>
                <c:pt idx="23">
                  <c:v>福井</c:v>
                </c:pt>
                <c:pt idx="24">
                  <c:v>福島</c:v>
                </c:pt>
                <c:pt idx="25">
                  <c:v>鹿児島</c:v>
                </c:pt>
                <c:pt idx="26">
                  <c:v>福岡</c:v>
                </c:pt>
                <c:pt idx="27">
                  <c:v>宮城</c:v>
                </c:pt>
                <c:pt idx="28">
                  <c:v>長野</c:v>
                </c:pt>
                <c:pt idx="29">
                  <c:v>富山</c:v>
                </c:pt>
                <c:pt idx="30">
                  <c:v>香川</c:v>
                </c:pt>
                <c:pt idx="31">
                  <c:v>岐阜</c:v>
                </c:pt>
                <c:pt idx="32">
                  <c:v>高知</c:v>
                </c:pt>
                <c:pt idx="33">
                  <c:v>熊本</c:v>
                </c:pt>
                <c:pt idx="34">
                  <c:v>岡山</c:v>
                </c:pt>
                <c:pt idx="35">
                  <c:v>佐賀</c:v>
                </c:pt>
                <c:pt idx="36">
                  <c:v>青森</c:v>
                </c:pt>
                <c:pt idx="37">
                  <c:v>秋田</c:v>
                </c:pt>
                <c:pt idx="38">
                  <c:v>新潟</c:v>
                </c:pt>
                <c:pt idx="39">
                  <c:v>島根</c:v>
                </c:pt>
                <c:pt idx="40">
                  <c:v>山形</c:v>
                </c:pt>
                <c:pt idx="41">
                  <c:v>沖縄</c:v>
                </c:pt>
                <c:pt idx="42">
                  <c:v>長崎</c:v>
                </c:pt>
                <c:pt idx="43">
                  <c:v>石川</c:v>
                </c:pt>
                <c:pt idx="44">
                  <c:v>岩手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格差2022!$D$4:$D$50</c:f>
              <c:numCache>
                <c:formatCode>0.000_ </c:formatCode>
                <c:ptCount val="47"/>
                <c:pt idx="0">
                  <c:v>2.8224045437948578E-3</c:v>
                </c:pt>
                <c:pt idx="1">
                  <c:v>0.115637599946689</c:v>
                </c:pt>
                <c:pt idx="2">
                  <c:v>7.7358908343507185E-2</c:v>
                </c:pt>
                <c:pt idx="3">
                  <c:v>7.1320196298111066E-2</c:v>
                </c:pt>
                <c:pt idx="4">
                  <c:v>6.1190154438771342E-2</c:v>
                </c:pt>
                <c:pt idx="5">
                  <c:v>4.36056944887502E-2</c:v>
                </c:pt>
                <c:pt idx="6">
                  <c:v>4.9030000394468677E-2</c:v>
                </c:pt>
                <c:pt idx="7">
                  <c:v>3.3612259632180931E-2</c:v>
                </c:pt>
                <c:pt idx="8">
                  <c:v>4.8952956858292859E-2</c:v>
                </c:pt>
                <c:pt idx="9">
                  <c:v>3.0455800168493957E-2</c:v>
                </c:pt>
                <c:pt idx="10">
                  <c:v>6.3130716661080222E-2</c:v>
                </c:pt>
                <c:pt idx="11">
                  <c:v>3.9922124807724544E-4</c:v>
                </c:pt>
                <c:pt idx="12">
                  <c:v>6.5538854921456946E-2</c:v>
                </c:pt>
                <c:pt idx="13">
                  <c:v>2.4730839769695853E-2</c:v>
                </c:pt>
                <c:pt idx="14">
                  <c:v>4.4236214954934169E-2</c:v>
                </c:pt>
                <c:pt idx="15">
                  <c:v>4.1783972517444215E-2</c:v>
                </c:pt>
                <c:pt idx="16">
                  <c:v>2.300051586016948E-2</c:v>
                </c:pt>
                <c:pt idx="17">
                  <c:v>2.9310674766189336E-2</c:v>
                </c:pt>
                <c:pt idx="18">
                  <c:v>1.1506538130363899E-2</c:v>
                </c:pt>
                <c:pt idx="19">
                  <c:v>2.6324106922684058E-2</c:v>
                </c:pt>
                <c:pt idx="20">
                  <c:v>7.2372228993460228E-3</c:v>
                </c:pt>
                <c:pt idx="21">
                  <c:v>-2.0137897436263312E-2</c:v>
                </c:pt>
                <c:pt idx="22">
                  <c:v>5.009929376221485E-2</c:v>
                </c:pt>
                <c:pt idx="23">
                  <c:v>7.4236664038463449E-2</c:v>
                </c:pt>
                <c:pt idx="24">
                  <c:v>3.3430846319413938E-3</c:v>
                </c:pt>
                <c:pt idx="25">
                  <c:v>-2.8819656088012358E-3</c:v>
                </c:pt>
                <c:pt idx="26">
                  <c:v>-2.3166038855392556E-3</c:v>
                </c:pt>
                <c:pt idx="27">
                  <c:v>1.1162506865802039E-2</c:v>
                </c:pt>
                <c:pt idx="28">
                  <c:v>-1.0749899598463473E-2</c:v>
                </c:pt>
                <c:pt idx="29">
                  <c:v>2.0947783041209863E-2</c:v>
                </c:pt>
                <c:pt idx="30">
                  <c:v>6.1199585165238862E-3</c:v>
                </c:pt>
                <c:pt idx="31">
                  <c:v>-1.0152873886830668E-2</c:v>
                </c:pt>
                <c:pt idx="32">
                  <c:v>-1.3699341123102674E-2</c:v>
                </c:pt>
                <c:pt idx="33">
                  <c:v>2.7038094538030747E-3</c:v>
                </c:pt>
                <c:pt idx="34">
                  <c:v>1.2194884283801907E-2</c:v>
                </c:pt>
                <c:pt idx="35">
                  <c:v>9.9008181269937892E-3</c:v>
                </c:pt>
                <c:pt idx="36">
                  <c:v>9.4153498909609109E-3</c:v>
                </c:pt>
                <c:pt idx="37">
                  <c:v>-3.2065744093228828E-2</c:v>
                </c:pt>
                <c:pt idx="38">
                  <c:v>2.3963496434297311E-2</c:v>
                </c:pt>
                <c:pt idx="39">
                  <c:v>-1.5446286188366007E-2</c:v>
                </c:pt>
                <c:pt idx="40">
                  <c:v>-3.8135012267596864E-2</c:v>
                </c:pt>
                <c:pt idx="41">
                  <c:v>8.9755766291557168E-2</c:v>
                </c:pt>
                <c:pt idx="42">
                  <c:v>2.6379999792749395E-2</c:v>
                </c:pt>
                <c:pt idx="43">
                  <c:v>2.4798134693999659E-2</c:v>
                </c:pt>
                <c:pt idx="44">
                  <c:v>-2.0529418408271265E-2</c:v>
                </c:pt>
                <c:pt idx="45">
                  <c:v>-1.7581468683131297E-2</c:v>
                </c:pt>
                <c:pt idx="46">
                  <c:v>-4.100937441335651E-2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A-4765-A2F3-F843FAB9C14F}"/>
            </c:ext>
          </c:extLst>
        </c:ser>
        <c:ser>
          <c:idx val="2"/>
          <c:order val="2"/>
          <c:tx>
            <c:strRef>
              <c:f>格差2022!$E$3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格差2022!$B$4:$B$50</c:f>
              <c:strCache>
                <c:ptCount val="47"/>
                <c:pt idx="0">
                  <c:v>東京</c:v>
                </c:pt>
                <c:pt idx="1">
                  <c:v>大分</c:v>
                </c:pt>
                <c:pt idx="2">
                  <c:v>滋賀</c:v>
                </c:pt>
                <c:pt idx="3">
                  <c:v>茨城</c:v>
                </c:pt>
                <c:pt idx="4">
                  <c:v>愛知</c:v>
                </c:pt>
                <c:pt idx="5">
                  <c:v>徳島</c:v>
                </c:pt>
                <c:pt idx="6">
                  <c:v>和歌山</c:v>
                </c:pt>
                <c:pt idx="7">
                  <c:v>兵庫</c:v>
                </c:pt>
                <c:pt idx="8">
                  <c:v>京都</c:v>
                </c:pt>
                <c:pt idx="9">
                  <c:v>栃木</c:v>
                </c:pt>
                <c:pt idx="10">
                  <c:v>山梨</c:v>
                </c:pt>
                <c:pt idx="11">
                  <c:v>大阪</c:v>
                </c:pt>
                <c:pt idx="12">
                  <c:v>三重</c:v>
                </c:pt>
                <c:pt idx="13">
                  <c:v>神奈川</c:v>
                </c:pt>
                <c:pt idx="14">
                  <c:v>山口</c:v>
                </c:pt>
                <c:pt idx="15">
                  <c:v>千葉</c:v>
                </c:pt>
                <c:pt idx="16">
                  <c:v>群馬</c:v>
                </c:pt>
                <c:pt idx="17">
                  <c:v>愛媛</c:v>
                </c:pt>
                <c:pt idx="18">
                  <c:v>奈良</c:v>
                </c:pt>
                <c:pt idx="19">
                  <c:v>静岡</c:v>
                </c:pt>
                <c:pt idx="20">
                  <c:v>北海道</c:v>
                </c:pt>
                <c:pt idx="21">
                  <c:v>埼玉</c:v>
                </c:pt>
                <c:pt idx="22">
                  <c:v>広島</c:v>
                </c:pt>
                <c:pt idx="23">
                  <c:v>福井</c:v>
                </c:pt>
                <c:pt idx="24">
                  <c:v>福島</c:v>
                </c:pt>
                <c:pt idx="25">
                  <c:v>鹿児島</c:v>
                </c:pt>
                <c:pt idx="26">
                  <c:v>福岡</c:v>
                </c:pt>
                <c:pt idx="27">
                  <c:v>宮城</c:v>
                </c:pt>
                <c:pt idx="28">
                  <c:v>長野</c:v>
                </c:pt>
                <c:pt idx="29">
                  <c:v>富山</c:v>
                </c:pt>
                <c:pt idx="30">
                  <c:v>香川</c:v>
                </c:pt>
                <c:pt idx="31">
                  <c:v>岐阜</c:v>
                </c:pt>
                <c:pt idx="32">
                  <c:v>高知</c:v>
                </c:pt>
                <c:pt idx="33">
                  <c:v>熊本</c:v>
                </c:pt>
                <c:pt idx="34">
                  <c:v>岡山</c:v>
                </c:pt>
                <c:pt idx="35">
                  <c:v>佐賀</c:v>
                </c:pt>
                <c:pt idx="36">
                  <c:v>青森</c:v>
                </c:pt>
                <c:pt idx="37">
                  <c:v>秋田</c:v>
                </c:pt>
                <c:pt idx="38">
                  <c:v>新潟</c:v>
                </c:pt>
                <c:pt idx="39">
                  <c:v>島根</c:v>
                </c:pt>
                <c:pt idx="40">
                  <c:v>山形</c:v>
                </c:pt>
                <c:pt idx="41">
                  <c:v>沖縄</c:v>
                </c:pt>
                <c:pt idx="42">
                  <c:v>長崎</c:v>
                </c:pt>
                <c:pt idx="43">
                  <c:v>石川</c:v>
                </c:pt>
                <c:pt idx="44">
                  <c:v>岩手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格差2022!$E$4:$E$50</c:f>
              <c:numCache>
                <c:formatCode>0.000_ </c:formatCode>
                <c:ptCount val="47"/>
                <c:pt idx="0">
                  <c:v>0.12513089917217834</c:v>
                </c:pt>
                <c:pt idx="1">
                  <c:v>1.6493923167947087E-2</c:v>
                </c:pt>
                <c:pt idx="2">
                  <c:v>2.413089133309021E-2</c:v>
                </c:pt>
                <c:pt idx="3">
                  <c:v>2.6527941026583478E-2</c:v>
                </c:pt>
                <c:pt idx="4">
                  <c:v>5.3917471293493995E-2</c:v>
                </c:pt>
                <c:pt idx="5">
                  <c:v>3.7943263191047544E-2</c:v>
                </c:pt>
                <c:pt idx="6">
                  <c:v>2.7924449434013836E-2</c:v>
                </c:pt>
                <c:pt idx="7">
                  <c:v>2.9816307939887491E-2</c:v>
                </c:pt>
                <c:pt idx="8">
                  <c:v>2.9839926989922199E-2</c:v>
                </c:pt>
                <c:pt idx="9">
                  <c:v>3.417376378184709E-2</c:v>
                </c:pt>
                <c:pt idx="10">
                  <c:v>2.5369839131475901E-2</c:v>
                </c:pt>
                <c:pt idx="11">
                  <c:v>6.5888379159983773E-2</c:v>
                </c:pt>
                <c:pt idx="12">
                  <c:v>1.8114609947416947E-2</c:v>
                </c:pt>
                <c:pt idx="13">
                  <c:v>5.3315382915286258E-2</c:v>
                </c:pt>
                <c:pt idx="14">
                  <c:v>2.6451656957484311E-2</c:v>
                </c:pt>
                <c:pt idx="15">
                  <c:v>1.1053165997895199E-2</c:v>
                </c:pt>
                <c:pt idx="16">
                  <c:v>2.613394794309495E-2</c:v>
                </c:pt>
                <c:pt idx="17">
                  <c:v>3.7464322025251739E-2</c:v>
                </c:pt>
                <c:pt idx="18">
                  <c:v>1.3495615640745135E-2</c:v>
                </c:pt>
                <c:pt idx="19">
                  <c:v>2.182586124983792E-2</c:v>
                </c:pt>
                <c:pt idx="20">
                  <c:v>4.7737929205171649E-2</c:v>
                </c:pt>
                <c:pt idx="21">
                  <c:v>1.679804815986511E-2</c:v>
                </c:pt>
                <c:pt idx="22">
                  <c:v>5.6417078912417748E-2</c:v>
                </c:pt>
                <c:pt idx="23">
                  <c:v>4.3201763434269007E-2</c:v>
                </c:pt>
                <c:pt idx="24">
                  <c:v>2.4221075733462223E-2</c:v>
                </c:pt>
                <c:pt idx="25">
                  <c:v>2.2887185447060431E-2</c:v>
                </c:pt>
                <c:pt idx="26">
                  <c:v>3.5362217392338323E-2</c:v>
                </c:pt>
                <c:pt idx="27">
                  <c:v>4.1732003081103544E-2</c:v>
                </c:pt>
                <c:pt idx="28">
                  <c:v>2.4931512904934054E-2</c:v>
                </c:pt>
                <c:pt idx="29">
                  <c:v>3.4524794555322334E-2</c:v>
                </c:pt>
                <c:pt idx="30">
                  <c:v>4.9476933800194869E-2</c:v>
                </c:pt>
                <c:pt idx="31">
                  <c:v>2.877020904908881E-3</c:v>
                </c:pt>
                <c:pt idx="32">
                  <c:v>5.47699333255387E-2</c:v>
                </c:pt>
                <c:pt idx="33">
                  <c:v>1.9661735758113887E-2</c:v>
                </c:pt>
                <c:pt idx="34">
                  <c:v>2.9873654776031662E-2</c:v>
                </c:pt>
                <c:pt idx="35">
                  <c:v>1.9032415942412523E-2</c:v>
                </c:pt>
                <c:pt idx="36">
                  <c:v>3.0172556219317484E-2</c:v>
                </c:pt>
                <c:pt idx="37">
                  <c:v>3.4141065650337102E-2</c:v>
                </c:pt>
                <c:pt idx="38">
                  <c:v>2.0152324116174673E-2</c:v>
                </c:pt>
                <c:pt idx="39">
                  <c:v>4.4203956456247251E-2</c:v>
                </c:pt>
                <c:pt idx="40">
                  <c:v>2.0342631533975763E-2</c:v>
                </c:pt>
                <c:pt idx="41">
                  <c:v>2.9814033296174696E-2</c:v>
                </c:pt>
                <c:pt idx="42">
                  <c:v>2.9578127394290048E-2</c:v>
                </c:pt>
                <c:pt idx="43">
                  <c:v>4.2749439546742811E-2</c:v>
                </c:pt>
                <c:pt idx="44">
                  <c:v>3.5051383778287544E-2</c:v>
                </c:pt>
                <c:pt idx="45">
                  <c:v>3.7760523010858783E-2</c:v>
                </c:pt>
                <c:pt idx="46">
                  <c:v>7.059546194214926E-2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6A-4765-A2F3-F843FAB9C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116127"/>
        <c:axId val="564133599"/>
      </c:barChart>
      <c:lineChart>
        <c:grouping val="standard"/>
        <c:varyColors val="0"/>
        <c:ser>
          <c:idx val="3"/>
          <c:order val="3"/>
          <c:tx>
            <c:strRef>
              <c:f>格差2022!$F$3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格差2022!$B$4:$B$50</c:f>
              <c:strCache>
                <c:ptCount val="47"/>
                <c:pt idx="0">
                  <c:v>東京</c:v>
                </c:pt>
                <c:pt idx="1">
                  <c:v>大分</c:v>
                </c:pt>
                <c:pt idx="2">
                  <c:v>滋賀</c:v>
                </c:pt>
                <c:pt idx="3">
                  <c:v>茨城</c:v>
                </c:pt>
                <c:pt idx="4">
                  <c:v>愛知</c:v>
                </c:pt>
                <c:pt idx="5">
                  <c:v>徳島</c:v>
                </c:pt>
                <c:pt idx="6">
                  <c:v>和歌山</c:v>
                </c:pt>
                <c:pt idx="7">
                  <c:v>兵庫</c:v>
                </c:pt>
                <c:pt idx="8">
                  <c:v>京都</c:v>
                </c:pt>
                <c:pt idx="9">
                  <c:v>栃木</c:v>
                </c:pt>
                <c:pt idx="10">
                  <c:v>山梨</c:v>
                </c:pt>
                <c:pt idx="11">
                  <c:v>大阪</c:v>
                </c:pt>
                <c:pt idx="12">
                  <c:v>三重</c:v>
                </c:pt>
                <c:pt idx="13">
                  <c:v>神奈川</c:v>
                </c:pt>
                <c:pt idx="14">
                  <c:v>山口</c:v>
                </c:pt>
                <c:pt idx="15">
                  <c:v>千葉</c:v>
                </c:pt>
                <c:pt idx="16">
                  <c:v>群馬</c:v>
                </c:pt>
                <c:pt idx="17">
                  <c:v>愛媛</c:v>
                </c:pt>
                <c:pt idx="18">
                  <c:v>奈良</c:v>
                </c:pt>
                <c:pt idx="19">
                  <c:v>静岡</c:v>
                </c:pt>
                <c:pt idx="20">
                  <c:v>北海道</c:v>
                </c:pt>
                <c:pt idx="21">
                  <c:v>埼玉</c:v>
                </c:pt>
                <c:pt idx="22">
                  <c:v>広島</c:v>
                </c:pt>
                <c:pt idx="23">
                  <c:v>福井</c:v>
                </c:pt>
                <c:pt idx="24">
                  <c:v>福島</c:v>
                </c:pt>
                <c:pt idx="25">
                  <c:v>鹿児島</c:v>
                </c:pt>
                <c:pt idx="26">
                  <c:v>福岡</c:v>
                </c:pt>
                <c:pt idx="27">
                  <c:v>宮城</c:v>
                </c:pt>
                <c:pt idx="28">
                  <c:v>長野</c:v>
                </c:pt>
                <c:pt idx="29">
                  <c:v>富山</c:v>
                </c:pt>
                <c:pt idx="30">
                  <c:v>香川</c:v>
                </c:pt>
                <c:pt idx="31">
                  <c:v>岐阜</c:v>
                </c:pt>
                <c:pt idx="32">
                  <c:v>高知</c:v>
                </c:pt>
                <c:pt idx="33">
                  <c:v>熊本</c:v>
                </c:pt>
                <c:pt idx="34">
                  <c:v>岡山</c:v>
                </c:pt>
                <c:pt idx="35">
                  <c:v>佐賀</c:v>
                </c:pt>
                <c:pt idx="36">
                  <c:v>青森</c:v>
                </c:pt>
                <c:pt idx="37">
                  <c:v>秋田</c:v>
                </c:pt>
                <c:pt idx="38">
                  <c:v>新潟</c:v>
                </c:pt>
                <c:pt idx="39">
                  <c:v>島根</c:v>
                </c:pt>
                <c:pt idx="40">
                  <c:v>山形</c:v>
                </c:pt>
                <c:pt idx="41">
                  <c:v>沖縄</c:v>
                </c:pt>
                <c:pt idx="42">
                  <c:v>長崎</c:v>
                </c:pt>
                <c:pt idx="43">
                  <c:v>石川</c:v>
                </c:pt>
                <c:pt idx="44">
                  <c:v>岩手</c:v>
                </c:pt>
                <c:pt idx="45">
                  <c:v>宮崎</c:v>
                </c:pt>
                <c:pt idx="46">
                  <c:v>鳥取</c:v>
                </c:pt>
              </c:strCache>
            </c:strRef>
          </c:cat>
          <c:val>
            <c:numRef>
              <c:f>格差2022!$F$4:$F$50</c:f>
              <c:numCache>
                <c:formatCode>0.000_ </c:formatCode>
                <c:ptCount val="47"/>
                <c:pt idx="0">
                  <c:v>0.45480661026339542</c:v>
                </c:pt>
                <c:pt idx="1">
                  <c:v>0.34999070987597253</c:v>
                </c:pt>
                <c:pt idx="2">
                  <c:v>0.31685451867112319</c:v>
                </c:pt>
                <c:pt idx="3">
                  <c:v>0.29111557451600134</c:v>
                </c:pt>
                <c:pt idx="4">
                  <c:v>0.26078095245730293</c:v>
                </c:pt>
                <c:pt idx="5">
                  <c:v>0.25587963999317864</c:v>
                </c:pt>
                <c:pt idx="6">
                  <c:v>0.24560063705822976</c:v>
                </c:pt>
                <c:pt idx="7">
                  <c:v>0.24099863687770418</c:v>
                </c:pt>
                <c:pt idx="8">
                  <c:v>0.23300814818636226</c:v>
                </c:pt>
                <c:pt idx="9">
                  <c:v>0.21764552018829961</c:v>
                </c:pt>
                <c:pt idx="10">
                  <c:v>0.18116300561236487</c:v>
                </c:pt>
                <c:pt idx="11">
                  <c:v>0.17238913875687134</c:v>
                </c:pt>
                <c:pt idx="12">
                  <c:v>0.16900435896857927</c:v>
                </c:pt>
                <c:pt idx="13">
                  <c:v>0.16892049308019005</c:v>
                </c:pt>
                <c:pt idx="14">
                  <c:v>0.16761825922941664</c:v>
                </c:pt>
                <c:pt idx="15">
                  <c:v>0.15781854983657623</c:v>
                </c:pt>
                <c:pt idx="16">
                  <c:v>0.12818179711116409</c:v>
                </c:pt>
                <c:pt idx="17">
                  <c:v>0.11556650358824291</c:v>
                </c:pt>
                <c:pt idx="18">
                  <c:v>0.1058046711021899</c:v>
                </c:pt>
                <c:pt idx="19">
                  <c:v>0.102797892692631</c:v>
                </c:pt>
                <c:pt idx="20">
                  <c:v>7.9801889518487684E-2</c:v>
                </c:pt>
                <c:pt idx="21">
                  <c:v>7.7642094921188509E-2</c:v>
                </c:pt>
                <c:pt idx="22">
                  <c:v>7.1180457142214937E-2</c:v>
                </c:pt>
                <c:pt idx="23">
                  <c:v>6.2282716670730806E-2</c:v>
                </c:pt>
                <c:pt idx="24">
                  <c:v>4.9463358001075507E-2</c:v>
                </c:pt>
                <c:pt idx="25">
                  <c:v>4.0056225665208653E-2</c:v>
                </c:pt>
                <c:pt idx="26">
                  <c:v>3.9748784634367623E-2</c:v>
                </c:pt>
                <c:pt idx="27">
                  <c:v>3.611674616373698E-2</c:v>
                </c:pt>
                <c:pt idx="28">
                  <c:v>3.2246570581715359E-2</c:v>
                </c:pt>
                <c:pt idx="29">
                  <c:v>1.9556975873540019E-2</c:v>
                </c:pt>
                <c:pt idx="30">
                  <c:v>1.5484008298080179E-2</c:v>
                </c:pt>
                <c:pt idx="31">
                  <c:v>1.5259562709096605E-2</c:v>
                </c:pt>
                <c:pt idx="32">
                  <c:v>-1.0064263475104696E-3</c:v>
                </c:pt>
                <c:pt idx="33">
                  <c:v>-1.1130662658540812E-3</c:v>
                </c:pt>
                <c:pt idx="34">
                  <c:v>-5.5800489775395534E-3</c:v>
                </c:pt>
                <c:pt idx="35">
                  <c:v>-9.9283867653394801E-3</c:v>
                </c:pt>
                <c:pt idx="36">
                  <c:v>-1.6606462460756762E-2</c:v>
                </c:pt>
                <c:pt idx="37">
                  <c:v>-3.8820700289301388E-2</c:v>
                </c:pt>
                <c:pt idx="38">
                  <c:v>-3.8995730598197421E-2</c:v>
                </c:pt>
                <c:pt idx="39">
                  <c:v>-4.345032935986258E-2</c:v>
                </c:pt>
                <c:pt idx="40">
                  <c:v>-5.0754023892615879E-2</c:v>
                </c:pt>
                <c:pt idx="41">
                  <c:v>-5.558132655776471E-2</c:v>
                </c:pt>
                <c:pt idx="42">
                  <c:v>-5.6789111374804475E-2</c:v>
                </c:pt>
                <c:pt idx="43">
                  <c:v>-6.9363179247193985E-2</c:v>
                </c:pt>
                <c:pt idx="44">
                  <c:v>-8.0399783938811586E-2</c:v>
                </c:pt>
                <c:pt idx="45">
                  <c:v>-8.2015565541468383E-2</c:v>
                </c:pt>
                <c:pt idx="46">
                  <c:v>-0.1815792220435698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6A-4765-A2F3-F843FAB9C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16127"/>
        <c:axId val="564133599"/>
      </c:lineChart>
      <c:catAx>
        <c:axId val="56411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33599"/>
        <c:crosses val="autoZero"/>
        <c:auto val="1"/>
        <c:lblAlgn val="ctr"/>
        <c:lblOffset val="100"/>
        <c:noMultiLvlLbl val="0"/>
      </c:catAx>
      <c:valAx>
        <c:axId val="564133599"/>
        <c:scaling>
          <c:orientation val="minMax"/>
          <c:max val="0.55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11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21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E8B9F91-334B-4BF2-8F10-51C0C5890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21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1D8B851-BC25-4689-AF5F-4871578C8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21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6B7532B-FDA4-6145-8E24-442D35727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21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756D811-32B5-431E-8D60-00B2A25DC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21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FA1D7F4-8E79-4FCC-9920-D9174220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2F2A-8FF0-4776-903E-9D11DE574802}">
  <dimension ref="B2:F49"/>
  <sheetViews>
    <sheetView tabSelected="1" workbookViewId="0"/>
  </sheetViews>
  <sheetFormatPr defaultColWidth="8.83203125" defaultRowHeight="18" x14ac:dyDescent="0.55000000000000004"/>
  <sheetData>
    <row r="2" spans="2:6" x14ac:dyDescent="0.55000000000000004">
      <c r="B2" t="s">
        <v>99</v>
      </c>
      <c r="E2" t="s">
        <v>98</v>
      </c>
    </row>
    <row r="3" spans="2:6" x14ac:dyDescent="0.55000000000000004">
      <c r="B3" s="3">
        <v>1</v>
      </c>
      <c r="C3" t="s">
        <v>6</v>
      </c>
      <c r="E3" s="3">
        <v>1</v>
      </c>
      <c r="F3" t="s">
        <v>67</v>
      </c>
    </row>
    <row r="4" spans="2:6" x14ac:dyDescent="0.55000000000000004">
      <c r="B4" s="3">
        <v>2</v>
      </c>
      <c r="C4" t="s">
        <v>7</v>
      </c>
      <c r="E4" s="3">
        <v>2</v>
      </c>
      <c r="F4" t="s">
        <v>68</v>
      </c>
    </row>
    <row r="5" spans="2:6" x14ac:dyDescent="0.55000000000000004">
      <c r="B5" s="3">
        <v>3</v>
      </c>
      <c r="C5" t="s">
        <v>8</v>
      </c>
      <c r="E5" s="3">
        <v>3</v>
      </c>
      <c r="F5" t="s">
        <v>69</v>
      </c>
    </row>
    <row r="6" spans="2:6" x14ac:dyDescent="0.55000000000000004">
      <c r="B6" s="3">
        <v>4</v>
      </c>
      <c r="C6" t="s">
        <v>9</v>
      </c>
      <c r="E6" s="3">
        <v>4</v>
      </c>
      <c r="F6" t="s">
        <v>70</v>
      </c>
    </row>
    <row r="7" spans="2:6" x14ac:dyDescent="0.55000000000000004">
      <c r="B7" s="3">
        <v>5</v>
      </c>
      <c r="C7" t="s">
        <v>10</v>
      </c>
      <c r="E7" s="3">
        <v>5</v>
      </c>
      <c r="F7" t="s">
        <v>71</v>
      </c>
    </row>
    <row r="8" spans="2:6" x14ac:dyDescent="0.55000000000000004">
      <c r="B8" s="3">
        <v>6</v>
      </c>
      <c r="C8" t="s">
        <v>11</v>
      </c>
      <c r="E8" s="3">
        <v>6</v>
      </c>
      <c r="F8" t="s">
        <v>72</v>
      </c>
    </row>
    <row r="9" spans="2:6" x14ac:dyDescent="0.55000000000000004">
      <c r="B9" s="3">
        <v>7</v>
      </c>
      <c r="C9" t="s">
        <v>12</v>
      </c>
      <c r="E9" s="3">
        <v>7</v>
      </c>
      <c r="F9" t="s">
        <v>73</v>
      </c>
    </row>
    <row r="10" spans="2:6" x14ac:dyDescent="0.55000000000000004">
      <c r="B10" s="3">
        <v>8</v>
      </c>
      <c r="C10" t="s">
        <v>13</v>
      </c>
      <c r="E10" s="3">
        <v>8</v>
      </c>
      <c r="F10" t="s">
        <v>74</v>
      </c>
    </row>
    <row r="11" spans="2:6" x14ac:dyDescent="0.55000000000000004">
      <c r="B11" s="3">
        <v>9</v>
      </c>
      <c r="C11" t="s">
        <v>14</v>
      </c>
      <c r="E11" s="3">
        <v>9</v>
      </c>
      <c r="F11" t="s">
        <v>75</v>
      </c>
    </row>
    <row r="12" spans="2:6" x14ac:dyDescent="0.55000000000000004">
      <c r="B12" s="3">
        <v>10</v>
      </c>
      <c r="C12" t="s">
        <v>15</v>
      </c>
      <c r="E12" s="3">
        <v>10</v>
      </c>
      <c r="F12" t="s">
        <v>76</v>
      </c>
    </row>
    <row r="13" spans="2:6" x14ac:dyDescent="0.55000000000000004">
      <c r="B13" s="3">
        <v>11</v>
      </c>
      <c r="C13" t="s">
        <v>16</v>
      </c>
      <c r="E13" s="3">
        <v>11</v>
      </c>
      <c r="F13" t="s">
        <v>77</v>
      </c>
    </row>
    <row r="14" spans="2:6" x14ac:dyDescent="0.55000000000000004">
      <c r="B14" s="3">
        <v>12</v>
      </c>
      <c r="C14" t="s">
        <v>17</v>
      </c>
      <c r="E14" s="3">
        <v>12</v>
      </c>
      <c r="F14" t="s">
        <v>78</v>
      </c>
    </row>
    <row r="15" spans="2:6" x14ac:dyDescent="0.55000000000000004">
      <c r="B15" s="3">
        <v>13</v>
      </c>
      <c r="C15" t="s">
        <v>18</v>
      </c>
      <c r="E15" s="3">
        <v>13</v>
      </c>
      <c r="F15" t="s">
        <v>79</v>
      </c>
    </row>
    <row r="16" spans="2:6" x14ac:dyDescent="0.55000000000000004">
      <c r="B16" s="3">
        <v>14</v>
      </c>
      <c r="C16" t="s">
        <v>19</v>
      </c>
      <c r="E16" s="3">
        <v>14</v>
      </c>
      <c r="F16" t="s">
        <v>80</v>
      </c>
    </row>
    <row r="17" spans="2:6" x14ac:dyDescent="0.55000000000000004">
      <c r="B17" s="3">
        <v>15</v>
      </c>
      <c r="C17" t="s">
        <v>20</v>
      </c>
      <c r="E17" s="3">
        <v>15</v>
      </c>
      <c r="F17" t="s">
        <v>81</v>
      </c>
    </row>
    <row r="18" spans="2:6" x14ac:dyDescent="0.55000000000000004">
      <c r="B18" s="3">
        <v>16</v>
      </c>
      <c r="C18" t="s">
        <v>21</v>
      </c>
      <c r="E18" s="3">
        <v>16</v>
      </c>
      <c r="F18" t="s">
        <v>82</v>
      </c>
    </row>
    <row r="19" spans="2:6" x14ac:dyDescent="0.55000000000000004">
      <c r="B19" s="3">
        <v>17</v>
      </c>
      <c r="C19" t="s">
        <v>22</v>
      </c>
      <c r="E19" s="3">
        <v>17</v>
      </c>
      <c r="F19" t="s">
        <v>83</v>
      </c>
    </row>
    <row r="20" spans="2:6" x14ac:dyDescent="0.55000000000000004">
      <c r="B20" s="3">
        <v>18</v>
      </c>
      <c r="C20" t="s">
        <v>23</v>
      </c>
      <c r="E20" s="3">
        <v>18</v>
      </c>
      <c r="F20" t="s">
        <v>84</v>
      </c>
    </row>
    <row r="21" spans="2:6" x14ac:dyDescent="0.55000000000000004">
      <c r="B21" s="3">
        <v>19</v>
      </c>
      <c r="C21" t="s">
        <v>24</v>
      </c>
      <c r="E21" s="3">
        <v>19</v>
      </c>
      <c r="F21" t="s">
        <v>85</v>
      </c>
    </row>
    <row r="22" spans="2:6" x14ac:dyDescent="0.55000000000000004">
      <c r="B22" s="3">
        <v>20</v>
      </c>
      <c r="C22" t="s">
        <v>25</v>
      </c>
      <c r="E22" s="3">
        <v>20</v>
      </c>
      <c r="F22" t="s">
        <v>86</v>
      </c>
    </row>
    <row r="23" spans="2:6" x14ac:dyDescent="0.55000000000000004">
      <c r="B23" s="3">
        <v>21</v>
      </c>
      <c r="C23" t="s">
        <v>26</v>
      </c>
      <c r="E23" s="3">
        <v>21</v>
      </c>
      <c r="F23" t="s">
        <v>87</v>
      </c>
    </row>
    <row r="24" spans="2:6" x14ac:dyDescent="0.55000000000000004">
      <c r="B24" s="3">
        <v>22</v>
      </c>
      <c r="C24" t="s">
        <v>27</v>
      </c>
      <c r="E24" s="3">
        <v>22</v>
      </c>
      <c r="F24" t="s">
        <v>88</v>
      </c>
    </row>
    <row r="25" spans="2:6" x14ac:dyDescent="0.55000000000000004">
      <c r="B25" s="3">
        <v>23</v>
      </c>
      <c r="C25" t="s">
        <v>28</v>
      </c>
      <c r="E25" s="3">
        <v>23</v>
      </c>
      <c r="F25" t="s">
        <v>89</v>
      </c>
    </row>
    <row r="26" spans="2:6" x14ac:dyDescent="0.55000000000000004">
      <c r="B26" s="3">
        <v>24</v>
      </c>
      <c r="C26" t="s">
        <v>29</v>
      </c>
      <c r="E26" s="3">
        <v>24</v>
      </c>
      <c r="F26" t="s">
        <v>90</v>
      </c>
    </row>
    <row r="27" spans="2:6" x14ac:dyDescent="0.55000000000000004">
      <c r="B27" s="3">
        <v>25</v>
      </c>
      <c r="C27" t="s">
        <v>30</v>
      </c>
      <c r="E27" s="3">
        <v>25</v>
      </c>
      <c r="F27" t="s">
        <v>91</v>
      </c>
    </row>
    <row r="28" spans="2:6" x14ac:dyDescent="0.55000000000000004">
      <c r="B28" s="3">
        <v>26</v>
      </c>
      <c r="C28" t="s">
        <v>31</v>
      </c>
      <c r="E28" s="3">
        <v>26</v>
      </c>
      <c r="F28" t="s">
        <v>92</v>
      </c>
    </row>
    <row r="29" spans="2:6" x14ac:dyDescent="0.55000000000000004">
      <c r="B29" s="3">
        <v>27</v>
      </c>
      <c r="C29" t="s">
        <v>32</v>
      </c>
      <c r="E29" s="3">
        <v>27</v>
      </c>
      <c r="F29" t="s">
        <v>93</v>
      </c>
    </row>
    <row r="30" spans="2:6" x14ac:dyDescent="0.55000000000000004">
      <c r="B30" s="3">
        <v>28</v>
      </c>
      <c r="C30" t="s">
        <v>33</v>
      </c>
      <c r="E30" s="3">
        <v>28</v>
      </c>
      <c r="F30" t="s">
        <v>94</v>
      </c>
    </row>
    <row r="31" spans="2:6" x14ac:dyDescent="0.55000000000000004">
      <c r="B31" s="3">
        <v>29</v>
      </c>
      <c r="C31" t="s">
        <v>34</v>
      </c>
      <c r="E31" s="3">
        <v>29</v>
      </c>
      <c r="F31" t="s">
        <v>95</v>
      </c>
    </row>
    <row r="32" spans="2:6" x14ac:dyDescent="0.55000000000000004">
      <c r="B32" s="3">
        <v>30</v>
      </c>
      <c r="C32" t="s">
        <v>35</v>
      </c>
      <c r="E32" s="3">
        <v>30</v>
      </c>
      <c r="F32" t="s">
        <v>96</v>
      </c>
    </row>
    <row r="33" spans="2:6" x14ac:dyDescent="0.55000000000000004">
      <c r="B33" s="3">
        <v>31</v>
      </c>
      <c r="C33" t="s">
        <v>36</v>
      </c>
      <c r="E33" s="3">
        <v>31</v>
      </c>
      <c r="F33" t="s">
        <v>97</v>
      </c>
    </row>
    <row r="34" spans="2:6" x14ac:dyDescent="0.55000000000000004">
      <c r="B34" s="3">
        <v>32</v>
      </c>
      <c r="C34" t="s">
        <v>37</v>
      </c>
    </row>
    <row r="35" spans="2:6" x14ac:dyDescent="0.55000000000000004">
      <c r="B35" s="3">
        <v>33</v>
      </c>
      <c r="C35" t="s">
        <v>38</v>
      </c>
    </row>
    <row r="36" spans="2:6" x14ac:dyDescent="0.55000000000000004">
      <c r="B36" s="3">
        <v>34</v>
      </c>
      <c r="C36" t="s">
        <v>39</v>
      </c>
    </row>
    <row r="37" spans="2:6" x14ac:dyDescent="0.55000000000000004">
      <c r="B37" s="3">
        <v>35</v>
      </c>
      <c r="C37" t="s">
        <v>40</v>
      </c>
    </row>
    <row r="38" spans="2:6" x14ac:dyDescent="0.55000000000000004">
      <c r="B38" s="3">
        <v>36</v>
      </c>
      <c r="C38" t="s">
        <v>41</v>
      </c>
    </row>
    <row r="39" spans="2:6" x14ac:dyDescent="0.55000000000000004">
      <c r="B39" s="3">
        <v>37</v>
      </c>
      <c r="C39" t="s">
        <v>42</v>
      </c>
    </row>
    <row r="40" spans="2:6" x14ac:dyDescent="0.55000000000000004">
      <c r="B40" s="3">
        <v>38</v>
      </c>
      <c r="C40" t="s">
        <v>43</v>
      </c>
    </row>
    <row r="41" spans="2:6" x14ac:dyDescent="0.55000000000000004">
      <c r="B41" s="3">
        <v>39</v>
      </c>
      <c r="C41" t="s">
        <v>44</v>
      </c>
    </row>
    <row r="42" spans="2:6" x14ac:dyDescent="0.55000000000000004">
      <c r="B42" s="3">
        <v>40</v>
      </c>
      <c r="C42" t="s">
        <v>45</v>
      </c>
    </row>
    <row r="43" spans="2:6" x14ac:dyDescent="0.55000000000000004">
      <c r="B43" s="3">
        <v>41</v>
      </c>
      <c r="C43" t="s">
        <v>46</v>
      </c>
    </row>
    <row r="44" spans="2:6" x14ac:dyDescent="0.55000000000000004">
      <c r="B44" s="3">
        <v>42</v>
      </c>
      <c r="C44" t="s">
        <v>47</v>
      </c>
    </row>
    <row r="45" spans="2:6" x14ac:dyDescent="0.55000000000000004">
      <c r="B45" s="3">
        <v>43</v>
      </c>
      <c r="C45" t="s">
        <v>48</v>
      </c>
    </row>
    <row r="46" spans="2:6" x14ac:dyDescent="0.55000000000000004">
      <c r="B46" s="3">
        <v>44</v>
      </c>
      <c r="C46" t="s">
        <v>49</v>
      </c>
    </row>
    <row r="47" spans="2:6" x14ac:dyDescent="0.55000000000000004">
      <c r="B47" s="3">
        <v>45</v>
      </c>
      <c r="C47" t="s">
        <v>50</v>
      </c>
    </row>
    <row r="48" spans="2:6" x14ac:dyDescent="0.55000000000000004">
      <c r="B48" s="3">
        <v>46</v>
      </c>
      <c r="C48" t="s">
        <v>51</v>
      </c>
    </row>
    <row r="49" spans="2:3" x14ac:dyDescent="0.55000000000000004">
      <c r="B49" s="3">
        <v>47</v>
      </c>
      <c r="C49" t="s">
        <v>52</v>
      </c>
    </row>
  </sheetData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330C8-54ED-48BC-8E64-10A48A0F7242}">
  <dimension ref="A1:O1491"/>
  <sheetViews>
    <sheetView workbookViewId="0"/>
  </sheetViews>
  <sheetFormatPr defaultColWidth="8.83203125" defaultRowHeight="18" x14ac:dyDescent="0.55000000000000004"/>
  <sheetData>
    <row r="1" spans="1:15" x14ac:dyDescent="0.55000000000000004">
      <c r="A1" s="6" t="s">
        <v>110</v>
      </c>
      <c r="I1" t="s">
        <v>58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4">
        <v>1</v>
      </c>
      <c r="C4" s="2">
        <f>IF(logVir!C4="","",LN(資本ストック!C4))</f>
        <v>14.623682721906365</v>
      </c>
      <c r="D4" s="2">
        <f>IF(logVir!D4="","",LN(資本ストック!D4))</f>
        <v>14.182554901950338</v>
      </c>
      <c r="E4" s="2">
        <f>IF(logVir!E4="","",LN(資本ストック!E4))</f>
        <v>13.750331802984192</v>
      </c>
      <c r="F4" s="2">
        <f>IF(logVir!F4="","",LN(資本ストック!F4))</f>
        <v>13.64550945325416</v>
      </c>
      <c r="G4" s="2">
        <f>IF(logVir!G4="","",LN(資本ストック!G4))</f>
        <v>13.642218044806201</v>
      </c>
      <c r="I4" s="3">
        <v>1</v>
      </c>
      <c r="J4" s="3">
        <v>1</v>
      </c>
      <c r="K4" s="2" cm="1">
        <f t="array" ref="K4">IF(C4="","",C4-SUMPRODUCT(($B$1461:$B$1491=$J4)*1,C$1461:C$1491))</f>
        <v>2.0356711763734747</v>
      </c>
      <c r="L4" s="2" cm="1">
        <f t="array" ref="L4">IF(D4="","",D4-SUMPRODUCT(($B$1461:$B$1491=$J4)*1,D$1461:D$1491))</f>
        <v>1.7513870782533729</v>
      </c>
      <c r="M4" s="2" cm="1">
        <f t="array" ref="M4">IF(E4="","",E4-SUMPRODUCT(($B$1461:$B$1491=$J4)*1,E$1461:E$1491))</f>
        <v>1.4320803711623089</v>
      </c>
      <c r="N4" s="2" cm="1">
        <f t="array" ref="N4">IF(F4="","",F4-SUMPRODUCT(($B$1461:$B$1491=$J4)*1,F$1461:F$1491))</f>
        <v>1.343373849655606</v>
      </c>
      <c r="O4" s="2" cm="1">
        <f t="array" ref="O4">IF(G4="","",G4-SUMPRODUCT(($B$1461:$B$1491=$J4)*1,G$1461:G$1491))</f>
        <v>1.421203914454237</v>
      </c>
    </row>
    <row r="5" spans="1:15" x14ac:dyDescent="0.55000000000000004">
      <c r="A5" s="3">
        <v>1</v>
      </c>
      <c r="B5" s="4">
        <v>2</v>
      </c>
      <c r="C5" s="2">
        <f>IF(logVir!C5="","",LN(資本ストック!C5))</f>
        <v>12.413580118584129</v>
      </c>
      <c r="D5" s="2">
        <f>IF(logVir!D5="","",LN(資本ストック!D5))</f>
        <v>12.373292313550445</v>
      </c>
      <c r="E5" s="2">
        <f>IF(logVir!E5="","",LN(資本ストック!E5))</f>
        <v>12.298595305670119</v>
      </c>
      <c r="F5" s="2">
        <f>IF(logVir!F5="","",LN(資本ストック!F5))</f>
        <v>12.261398229776947</v>
      </c>
      <c r="G5" s="2">
        <f>IF(logVir!G5="","",LN(資本ストック!G5))</f>
        <v>12.206545151842677</v>
      </c>
      <c r="I5" s="3">
        <v>1</v>
      </c>
      <c r="J5" s="3">
        <v>2</v>
      </c>
      <c r="K5" s="2" cm="1">
        <f t="array" ref="K5">IF(C5="","",C5-SUMPRODUCT(($B$1461:$B$1491=$J5)*1,C$1461:C$1491))</f>
        <v>1.9296781662721045</v>
      </c>
      <c r="L5" s="2" cm="1">
        <f t="array" ref="L5">IF(D5="","",D5-SUMPRODUCT(($B$1461:$B$1491=$J5)*1,D$1461:D$1491))</f>
        <v>1.875486716457333</v>
      </c>
      <c r="M5" s="2" cm="1">
        <f t="array" ref="M5">IF(E5="","",E5-SUMPRODUCT(($B$1461:$B$1491=$J5)*1,E$1461:E$1491))</f>
        <v>1.7837848568020576</v>
      </c>
      <c r="N5" s="2" cm="1">
        <f t="array" ref="N5">IF(F5="","",F5-SUMPRODUCT(($B$1461:$B$1491=$J5)*1,F$1461:F$1491))</f>
        <v>1.7720396564007661</v>
      </c>
      <c r="O5" s="2" cm="1">
        <f t="array" ref="O5">IF(G5="","",G5-SUMPRODUCT(($B$1461:$B$1491=$J5)*1,G$1461:G$1491))</f>
        <v>1.7462136539707664</v>
      </c>
    </row>
    <row r="6" spans="1:15" x14ac:dyDescent="0.55000000000000004">
      <c r="A6" s="3">
        <v>1</v>
      </c>
      <c r="B6" s="4">
        <v>3</v>
      </c>
      <c r="C6" s="2">
        <f>IF(logVir!C6="","",LN(資本ストック!C6))</f>
        <v>14.101750062886682</v>
      </c>
      <c r="D6" s="2">
        <f>IF(logVir!D6="","",LN(資本ストック!D6))</f>
        <v>14.058090397766208</v>
      </c>
      <c r="E6" s="2">
        <f>IF(logVir!E6="","",LN(資本ストック!E6))</f>
        <v>14.098935631059849</v>
      </c>
      <c r="F6" s="2">
        <f>IF(logVir!F6="","",LN(資本ストック!F6))</f>
        <v>14.125288325520007</v>
      </c>
      <c r="G6" s="2">
        <f>IF(logVir!G6="","",LN(資本ストック!G6))</f>
        <v>14.156651104333452</v>
      </c>
      <c r="I6" s="3">
        <v>1</v>
      </c>
      <c r="J6" s="3">
        <v>3</v>
      </c>
      <c r="K6" s="2" cm="1">
        <f t="array" ref="K6">IF(C6="","",C6-SUMPRODUCT(($B$1461:$B$1491=$J6)*1,C$1461:C$1491))</f>
        <v>1.46059214897857</v>
      </c>
      <c r="L6" s="2" cm="1">
        <f t="array" ref="L6">IF(D6="","",D6-SUMPRODUCT(($B$1461:$B$1491=$J6)*1,D$1461:D$1491))</f>
        <v>1.4084753720976444</v>
      </c>
      <c r="M6" s="2" cm="1">
        <f t="array" ref="M6">IF(E6="","",E6-SUMPRODUCT(($B$1461:$B$1491=$J6)*1,E$1461:E$1491))</f>
        <v>1.3845433438828429</v>
      </c>
      <c r="N6" s="2" cm="1">
        <f t="array" ref="N6">IF(F6="","",F6-SUMPRODUCT(($B$1461:$B$1491=$J6)*1,F$1461:F$1491))</f>
        <v>1.4147979624693647</v>
      </c>
      <c r="O6" s="2" cm="1">
        <f t="array" ref="O6">IF(G6="","",G6-SUMPRODUCT(($B$1461:$B$1491=$J6)*1,G$1461:G$1491))</f>
        <v>1.451054350851793</v>
      </c>
    </row>
    <row r="7" spans="1:15" x14ac:dyDescent="0.55000000000000004">
      <c r="A7" s="3">
        <v>1</v>
      </c>
      <c r="B7" s="4">
        <v>4</v>
      </c>
      <c r="C7" s="2">
        <f>IF(logVir!C7="","",LN(資本ストック!C7))</f>
        <v>8.667115848697085</v>
      </c>
      <c r="D7" s="2">
        <f>IF(logVir!D7="","",LN(資本ストック!D7))</f>
        <v>8.8190169483644638</v>
      </c>
      <c r="E7" s="2">
        <f>IF(logVir!E7="","",LN(資本ストック!E7))</f>
        <v>9.2257762896221767</v>
      </c>
      <c r="F7" s="2">
        <f>IF(logVir!F7="","",LN(資本ストック!F7))</f>
        <v>9.3416744566588967</v>
      </c>
      <c r="G7" s="2">
        <f>IF(logVir!G7="","",LN(資本ストック!G7))</f>
        <v>9.5334520476918421</v>
      </c>
      <c r="I7" s="3">
        <v>1</v>
      </c>
      <c r="J7" s="3">
        <v>4</v>
      </c>
      <c r="K7" s="2" cm="1">
        <f t="array" ref="K7">IF(C7="","",C7-SUMPRODUCT(($B$1461:$B$1491=$J7)*1,C$1461:C$1491))</f>
        <v>-2.2895897429802936</v>
      </c>
      <c r="L7" s="2" cm="1">
        <f t="array" ref="L7">IF(D7="","",D7-SUMPRODUCT(($B$1461:$B$1491=$J7)*1,D$1461:D$1491))</f>
        <v>-2.001444182585935</v>
      </c>
      <c r="M7" s="2" cm="1">
        <f t="array" ref="M7">IF(E7="","",E7-SUMPRODUCT(($B$1461:$B$1491=$J7)*1,E$1461:E$1491))</f>
        <v>-1.5556309369157688</v>
      </c>
      <c r="N7" s="2" cm="1">
        <f t="array" ref="N7">IF(F7="","",F7-SUMPRODUCT(($B$1461:$B$1491=$J7)*1,F$1461:F$1491))</f>
        <v>-1.4133409554744798</v>
      </c>
      <c r="O7" s="2" cm="1">
        <f t="array" ref="O7">IF(G7="","",G7-SUMPRODUCT(($B$1461:$B$1491=$J7)*1,G$1461:G$1491))</f>
        <v>-1.1905379085821863</v>
      </c>
    </row>
    <row r="8" spans="1:15" x14ac:dyDescent="0.55000000000000004">
      <c r="A8" s="3">
        <v>1</v>
      </c>
      <c r="B8" s="4">
        <v>5</v>
      </c>
      <c r="C8" s="2">
        <f>IF(logVir!C8="","",LN(資本ストック!C8))</f>
        <v>12.984913351870647</v>
      </c>
      <c r="D8" s="2">
        <f>IF(logVir!D8="","",LN(資本ストック!D8))</f>
        <v>12.832621163050048</v>
      </c>
      <c r="E8" s="2">
        <f>IF(logVir!E8="","",LN(資本ストック!E8))</f>
        <v>12.757687320345839</v>
      </c>
      <c r="F8" s="2">
        <f>IF(logVir!F8="","",LN(資本ストック!F8))</f>
        <v>12.715558476550928</v>
      </c>
      <c r="G8" s="2">
        <f>IF(logVir!G8="","",LN(資本ストック!G8))</f>
        <v>12.635798845149555</v>
      </c>
      <c r="I8" s="3">
        <v>1</v>
      </c>
      <c r="J8" s="3">
        <v>5</v>
      </c>
      <c r="K8" s="2" cm="1">
        <f t="array" ref="K8">IF(C8="","",C8-SUMPRODUCT(($B$1461:$B$1491=$J8)*1,C$1461:C$1491))</f>
        <v>1.5922122421364993</v>
      </c>
      <c r="L8" s="2" cm="1">
        <f t="array" ref="L8">IF(D8="","",D8-SUMPRODUCT(($B$1461:$B$1491=$J8)*1,D$1461:D$1491))</f>
        <v>1.4819573115624678</v>
      </c>
      <c r="M8" s="2" cm="1">
        <f t="array" ref="M8">IF(E8="","",E8-SUMPRODUCT(($B$1461:$B$1491=$J8)*1,E$1461:E$1491))</f>
        <v>1.3647728421800842</v>
      </c>
      <c r="N8" s="2" cm="1">
        <f t="array" ref="N8">IF(F8="","",F8-SUMPRODUCT(($B$1461:$B$1491=$J8)*1,F$1461:F$1491))</f>
        <v>1.3306410196746654</v>
      </c>
      <c r="O8" s="2" cm="1">
        <f t="array" ref="O8">IF(G8="","",G8-SUMPRODUCT(($B$1461:$B$1491=$J8)*1,G$1461:G$1491))</f>
        <v>1.2469377892887756</v>
      </c>
    </row>
    <row r="9" spans="1:15" x14ac:dyDescent="0.55000000000000004">
      <c r="A9" s="3">
        <v>1</v>
      </c>
      <c r="B9" s="4">
        <v>6</v>
      </c>
      <c r="C9" s="2">
        <f>IF(logVir!C9="","",LN(資本ストック!C9))</f>
        <v>13.182114364812685</v>
      </c>
      <c r="D9" s="2">
        <f>IF(logVir!D9="","",LN(資本ストック!D9))</f>
        <v>13.154527949496297</v>
      </c>
      <c r="E9" s="2">
        <f>IF(logVir!E9="","",LN(資本ストック!E9))</f>
        <v>13.113362238471749</v>
      </c>
      <c r="F9" s="2">
        <f>IF(logVir!F9="","",LN(資本ストック!F9))</f>
        <v>13.105547704950462</v>
      </c>
      <c r="G9" s="2">
        <f>IF(logVir!G9="","",LN(資本ストック!G9))</f>
        <v>13.100800131243338</v>
      </c>
      <c r="I9" s="3">
        <v>1</v>
      </c>
      <c r="J9" s="3">
        <v>6</v>
      </c>
      <c r="K9" s="2" cm="1">
        <f t="array" ref="K9">IF(C9="","",C9-SUMPRODUCT(($B$1461:$B$1491=$J9)*1,C$1461:C$1491))</f>
        <v>3.1345209564223708E-2</v>
      </c>
      <c r="L9" s="2" cm="1">
        <f t="array" ref="L9">IF(D9="","",D9-SUMPRODUCT(($B$1461:$B$1491=$J9)*1,D$1461:D$1491))</f>
        <v>-2.016474305619731E-2</v>
      </c>
      <c r="M9" s="2" cm="1">
        <f t="array" ref="M9">IF(E9="","",E9-SUMPRODUCT(($B$1461:$B$1491=$J9)*1,E$1461:E$1491))</f>
        <v>-9.2495878560558964E-2</v>
      </c>
      <c r="N9" s="2" cm="1">
        <f t="array" ref="N9">IF(F9="","",F9-SUMPRODUCT(($B$1461:$B$1491=$J9)*1,F$1461:F$1491))</f>
        <v>-0.10268855744239147</v>
      </c>
      <c r="O9" s="2" cm="1">
        <f t="array" ref="O9">IF(G9="","",G9-SUMPRODUCT(($B$1461:$B$1491=$J9)*1,G$1461:G$1491))</f>
        <v>-0.11604819646026776</v>
      </c>
    </row>
    <row r="10" spans="1:15" x14ac:dyDescent="0.55000000000000004">
      <c r="A10" s="3">
        <v>1</v>
      </c>
      <c r="B10" s="4">
        <v>7</v>
      </c>
      <c r="C10" s="2">
        <f>IF(logVir!C10="","",LN(資本ストック!C10))</f>
        <v>12.506209443893241</v>
      </c>
      <c r="D10" s="2">
        <f>IF(logVir!D10="","",LN(資本ストック!D10))</f>
        <v>12.600654889297514</v>
      </c>
      <c r="E10" s="2">
        <f>IF(logVir!E10="","",LN(資本ストック!E10))</f>
        <v>12.583521982442633</v>
      </c>
      <c r="F10" s="2">
        <f>IF(logVir!F10="","",LN(資本ストック!F10))</f>
        <v>12.579931576492285</v>
      </c>
      <c r="G10" s="2">
        <f>IF(logVir!G10="","",LN(資本ストック!G10))</f>
        <v>12.640880574445239</v>
      </c>
      <c r="I10" s="3">
        <v>1</v>
      </c>
      <c r="J10" s="3">
        <v>7</v>
      </c>
      <c r="K10" s="2" cm="1">
        <f t="array" ref="K10">IF(C10="","",C10-SUMPRODUCT(($B$1461:$B$1491=$J10)*1,C$1461:C$1491))</f>
        <v>0.68226736585028291</v>
      </c>
      <c r="L10" s="2" cm="1">
        <f t="array" ref="L10">IF(D10="","",D10-SUMPRODUCT(($B$1461:$B$1491=$J10)*1,D$1461:D$1491))</f>
        <v>0.84520963284070483</v>
      </c>
      <c r="M10" s="2" cm="1">
        <f t="array" ref="M10">IF(E10="","",E10-SUMPRODUCT(($B$1461:$B$1491=$J10)*1,E$1461:E$1491))</f>
        <v>0.83726479834494683</v>
      </c>
      <c r="N10" s="2" cm="1">
        <f t="array" ref="N10">IF(F10="","",F10-SUMPRODUCT(($B$1461:$B$1491=$J10)*1,F$1461:F$1491))</f>
        <v>0.85057153915174766</v>
      </c>
      <c r="O10" s="2" cm="1">
        <f t="array" ref="O10">IF(G10="","",G10-SUMPRODUCT(($B$1461:$B$1491=$J10)*1,G$1461:G$1491))</f>
        <v>0.91287650270455067</v>
      </c>
    </row>
    <row r="11" spans="1:15" x14ac:dyDescent="0.55000000000000004">
      <c r="A11" s="3">
        <v>1</v>
      </c>
      <c r="B11" s="4">
        <v>8</v>
      </c>
      <c r="C11" s="2">
        <f>IF(logVir!C11="","",LN(資本ストック!C11))</f>
        <v>13.252323588281504</v>
      </c>
      <c r="D11" s="2">
        <f>IF(logVir!D11="","",LN(資本ストック!D11))</f>
        <v>13.214966788370715</v>
      </c>
      <c r="E11" s="2">
        <f>IF(logVir!E11="","",LN(資本ストック!E11))</f>
        <v>13.153387220860226</v>
      </c>
      <c r="F11" s="2">
        <f>IF(logVir!F11="","",LN(資本ストック!F11))</f>
        <v>13.15639319202519</v>
      </c>
      <c r="G11" s="2">
        <f>IF(logVir!G11="","",LN(資本ストック!G11))</f>
        <v>13.102007419408391</v>
      </c>
      <c r="I11" s="3">
        <v>1</v>
      </c>
      <c r="J11" s="3">
        <v>8</v>
      </c>
      <c r="K11" s="2" cm="1">
        <f t="array" ref="K11">IF(C11="","",C11-SUMPRODUCT(($B$1461:$B$1491=$J11)*1,C$1461:C$1491))</f>
        <v>0.81140039430497701</v>
      </c>
      <c r="L11" s="2" cm="1">
        <f t="array" ref="L11">IF(D11="","",D11-SUMPRODUCT(($B$1461:$B$1491=$J11)*1,D$1461:D$1491))</f>
        <v>0.7537927641534683</v>
      </c>
      <c r="M11" s="2" cm="1">
        <f t="array" ref="M11">IF(E11="","",E11-SUMPRODUCT(($B$1461:$B$1491=$J11)*1,E$1461:E$1491))</f>
        <v>0.70059070093600972</v>
      </c>
      <c r="N11" s="2" cm="1">
        <f t="array" ref="N11">IF(F11="","",F11-SUMPRODUCT(($B$1461:$B$1491=$J11)*1,F$1461:F$1491))</f>
        <v>0.65591113949237645</v>
      </c>
      <c r="O11" s="2" cm="1">
        <f t="array" ref="O11">IF(G11="","",G11-SUMPRODUCT(($B$1461:$B$1491=$J11)*1,G$1461:G$1491))</f>
        <v>0.63782012333705751</v>
      </c>
    </row>
    <row r="12" spans="1:15" x14ac:dyDescent="0.55000000000000004">
      <c r="A12" s="3">
        <v>1</v>
      </c>
      <c r="B12" s="4">
        <v>9</v>
      </c>
      <c r="C12" s="2">
        <f>IF(logVir!C12="","",LN(資本ストック!C12))</f>
        <v>11.536209737596787</v>
      </c>
      <c r="D12" s="2">
        <f>IF(logVir!D12="","",LN(資本ストック!D12))</f>
        <v>11.6425558222997</v>
      </c>
      <c r="E12" s="2">
        <f>IF(logVir!E12="","",LN(資本ストック!E12))</f>
        <v>11.750252855190471</v>
      </c>
      <c r="F12" s="2">
        <f>IF(logVir!F12="","",LN(資本ストック!F12))</f>
        <v>11.715758097055609</v>
      </c>
      <c r="G12" s="2">
        <f>IF(logVir!G12="","",LN(資本ストック!G12))</f>
        <v>11.715750383211265</v>
      </c>
      <c r="I12" s="3">
        <v>1</v>
      </c>
      <c r="J12" s="3">
        <v>9</v>
      </c>
      <c r="K12" s="2" cm="1">
        <f t="array" ref="K12">IF(C12="","",C12-SUMPRODUCT(($B$1461:$B$1491=$J12)*1,C$1461:C$1491))</f>
        <v>0.25934423598379297</v>
      </c>
      <c r="L12" s="2" cm="1">
        <f t="array" ref="L12">IF(D12="","",D12-SUMPRODUCT(($B$1461:$B$1491=$J12)*1,D$1461:D$1491))</f>
        <v>0.39193287954343958</v>
      </c>
      <c r="M12" s="2" cm="1">
        <f t="array" ref="M12">IF(E12="","",E12-SUMPRODUCT(($B$1461:$B$1491=$J12)*1,E$1461:E$1491))</f>
        <v>0.41566276583465545</v>
      </c>
      <c r="N12" s="2" cm="1">
        <f t="array" ref="N12">IF(F12="","",F12-SUMPRODUCT(($B$1461:$B$1491=$J12)*1,F$1461:F$1491))</f>
        <v>0.4089258779984597</v>
      </c>
      <c r="O12" s="2" cm="1">
        <f t="array" ref="O12">IF(G12="","",G12-SUMPRODUCT(($B$1461:$B$1491=$J12)*1,G$1461:G$1491))</f>
        <v>0.40851006783763388</v>
      </c>
    </row>
    <row r="13" spans="1:15" x14ac:dyDescent="0.55000000000000004">
      <c r="A13" s="3">
        <v>1</v>
      </c>
      <c r="B13" s="4">
        <v>10</v>
      </c>
      <c r="C13" s="2">
        <f>IF(logVir!C13="","",LN(資本ストック!C13))</f>
        <v>11.714911091507696</v>
      </c>
      <c r="D13" s="2">
        <f>IF(logVir!D13="","",LN(資本ストック!D13))</f>
        <v>11.738938786398791</v>
      </c>
      <c r="E13" s="2">
        <f>IF(logVir!E13="","",LN(資本ストック!E13))</f>
        <v>11.783894959025465</v>
      </c>
      <c r="F13" s="2">
        <f>IF(logVir!F13="","",LN(資本ストック!F13))</f>
        <v>11.772810082188339</v>
      </c>
      <c r="G13" s="2">
        <f>IF(logVir!G13="","",LN(資本ストック!G13))</f>
        <v>11.792117678920018</v>
      </c>
      <c r="I13" s="3">
        <v>1</v>
      </c>
      <c r="J13" s="3">
        <v>10</v>
      </c>
      <c r="K13" s="2" cm="1">
        <f t="array" ref="K13">IF(C13="","",C13-SUMPRODUCT(($B$1461:$B$1491=$J13)*1,C$1461:C$1491))</f>
        <v>-0.96034010152382798</v>
      </c>
      <c r="L13" s="2" cm="1">
        <f t="array" ref="L13">IF(D13="","",D13-SUMPRODUCT(($B$1461:$B$1491=$J13)*1,D$1461:D$1491))</f>
        <v>-1.003668565862748</v>
      </c>
      <c r="M13" s="2" cm="1">
        <f t="array" ref="M13">IF(E13="","",E13-SUMPRODUCT(($B$1461:$B$1491=$J13)*1,E$1461:E$1491))</f>
        <v>-1.0412202699956961</v>
      </c>
      <c r="N13" s="2" cm="1">
        <f t="array" ref="N13">IF(F13="","",F13-SUMPRODUCT(($B$1461:$B$1491=$J13)*1,F$1461:F$1491))</f>
        <v>-1.0437014995408891</v>
      </c>
      <c r="O13" s="2" cm="1">
        <f t="array" ref="O13">IF(G13="","",G13-SUMPRODUCT(($B$1461:$B$1491=$J13)*1,G$1461:G$1491))</f>
        <v>-1.0384789974244253</v>
      </c>
    </row>
    <row r="14" spans="1:15" x14ac:dyDescent="0.55000000000000004">
      <c r="A14" s="3">
        <v>1</v>
      </c>
      <c r="B14" s="4">
        <v>11</v>
      </c>
      <c r="C14" s="2">
        <f>IF(logVir!C14="","",LN(資本ストック!C14))</f>
        <v>11.8170019675812</v>
      </c>
      <c r="D14" s="2">
        <f>IF(logVir!D14="","",LN(資本ストック!D14))</f>
        <v>11.791973558705784</v>
      </c>
      <c r="E14" s="2">
        <f>IF(logVir!E14="","",LN(資本ストック!E14))</f>
        <v>11.942557469967424</v>
      </c>
      <c r="F14" s="2">
        <f>IF(logVir!F14="","",LN(資本ストック!F14))</f>
        <v>11.945373852511214</v>
      </c>
      <c r="G14" s="2">
        <f>IF(logVir!G14="","",LN(資本ストック!G14))</f>
        <v>12.030470714849871</v>
      </c>
      <c r="I14" s="3">
        <v>1</v>
      </c>
      <c r="J14" s="3">
        <v>11</v>
      </c>
      <c r="K14" s="2" cm="1">
        <f t="array" ref="K14">IF(C14="","",C14-SUMPRODUCT(($B$1461:$B$1491=$J14)*1,C$1461:C$1491))</f>
        <v>-0.5650899890150427</v>
      </c>
      <c r="L14" s="2" cm="1">
        <f t="array" ref="L14">IF(D14="","",D14-SUMPRODUCT(($B$1461:$B$1491=$J14)*1,D$1461:D$1491))</f>
        <v>-0.58345784383074673</v>
      </c>
      <c r="M14" s="2" cm="1">
        <f t="array" ref="M14">IF(E14="","",E14-SUMPRODUCT(($B$1461:$B$1491=$J14)*1,E$1461:E$1491))</f>
        <v>-0.48567622136059008</v>
      </c>
      <c r="N14" s="2" cm="1">
        <f t="array" ref="N14">IF(F14="","",F14-SUMPRODUCT(($B$1461:$B$1491=$J14)*1,F$1461:F$1491))</f>
        <v>-0.49372950653854986</v>
      </c>
      <c r="O14" s="2" cm="1">
        <f t="array" ref="O14">IF(G14="","",G14-SUMPRODUCT(($B$1461:$B$1491=$J14)*1,G$1461:G$1491))</f>
        <v>-0.44259861819906021</v>
      </c>
    </row>
    <row r="15" spans="1:15" x14ac:dyDescent="0.55000000000000004">
      <c r="A15" s="3">
        <v>1</v>
      </c>
      <c r="B15" s="4">
        <v>12</v>
      </c>
      <c r="C15" s="2">
        <f>IF(logVir!C15="","",LN(資本ストック!C15))</f>
        <v>11.35782853960267</v>
      </c>
      <c r="D15" s="2">
        <f>IF(logVir!D15="","",LN(資本ストック!D15))</f>
        <v>11.218831162038201</v>
      </c>
      <c r="E15" s="2">
        <f>IF(logVir!E15="","",LN(資本ストック!E15))</f>
        <v>11.135959369559364</v>
      </c>
      <c r="F15" s="2">
        <f>IF(logVir!F15="","",LN(資本ストック!F15))</f>
        <v>11.098819293840972</v>
      </c>
      <c r="G15" s="2">
        <f>IF(logVir!G15="","",LN(資本ストック!G15))</f>
        <v>10.963310674970057</v>
      </c>
      <c r="I15" s="3">
        <v>1</v>
      </c>
      <c r="J15" s="3">
        <v>12</v>
      </c>
      <c r="K15" s="2" cm="1">
        <f t="array" ref="K15">IF(C15="","",C15-SUMPRODUCT(($B$1461:$B$1491=$J15)*1,C$1461:C$1491))</f>
        <v>-0.94473116665867174</v>
      </c>
      <c r="L15" s="2" cm="1">
        <f t="array" ref="L15">IF(D15="","",D15-SUMPRODUCT(($B$1461:$B$1491=$J15)*1,D$1461:D$1491))</f>
        <v>-1.0387241406942103</v>
      </c>
      <c r="M15" s="2" cm="1">
        <f t="array" ref="M15">IF(E15="","",E15-SUMPRODUCT(($B$1461:$B$1491=$J15)*1,E$1461:E$1491))</f>
        <v>-1.1512314860656527</v>
      </c>
      <c r="N15" s="2" cm="1">
        <f t="array" ref="N15">IF(F15="","",F15-SUMPRODUCT(($B$1461:$B$1491=$J15)*1,F$1461:F$1491))</f>
        <v>-1.1503680161884713</v>
      </c>
      <c r="O15" s="2" cm="1">
        <f t="array" ref="O15">IF(G15="","",G15-SUMPRODUCT(($B$1461:$B$1491=$J15)*1,G$1461:G$1491))</f>
        <v>-1.2440322612275025</v>
      </c>
    </row>
    <row r="16" spans="1:15" x14ac:dyDescent="0.55000000000000004">
      <c r="A16" s="3">
        <v>1</v>
      </c>
      <c r="B16" s="4">
        <v>13</v>
      </c>
      <c r="C16" s="2">
        <f>IF(logVir!C16="","",LN(資本ストック!C16))</f>
        <v>10.978850091257016</v>
      </c>
      <c r="D16" s="2">
        <f>IF(logVir!D16="","",LN(資本ストック!D16))</f>
        <v>11.172855141010558</v>
      </c>
      <c r="E16" s="2">
        <f>IF(logVir!E16="","",LN(資本ストック!E16))</f>
        <v>11.537699436073511</v>
      </c>
      <c r="F16" s="2">
        <f>IF(logVir!F16="","",LN(資本ストック!F16))</f>
        <v>11.464862383528798</v>
      </c>
      <c r="G16" s="2">
        <f>IF(logVir!G16="","",LN(資本ストック!G16))</f>
        <v>11.301393136382446</v>
      </c>
      <c r="I16" s="3">
        <v>1</v>
      </c>
      <c r="J16" s="3">
        <v>13</v>
      </c>
      <c r="K16" s="2" cm="1">
        <f t="array" ref="K16">IF(C16="","",C16-SUMPRODUCT(($B$1461:$B$1491=$J16)*1,C$1461:C$1491))</f>
        <v>-0.82787425127844116</v>
      </c>
      <c r="L16" s="2" cm="1">
        <f t="array" ref="L16">IF(D16="","",D16-SUMPRODUCT(($B$1461:$B$1491=$J16)*1,D$1461:D$1491))</f>
        <v>-0.36322364477787872</v>
      </c>
      <c r="M16" s="2" cm="1">
        <f t="array" ref="M16">IF(E16="","",E16-SUMPRODUCT(($B$1461:$B$1491=$J16)*1,E$1461:E$1491))</f>
        <v>6.288430784796617E-2</v>
      </c>
      <c r="N16" s="2" cm="1">
        <f t="array" ref="N16">IF(F16="","",F16-SUMPRODUCT(($B$1461:$B$1491=$J16)*1,F$1461:F$1491))</f>
        <v>3.1138473844908532E-2</v>
      </c>
      <c r="O16" s="2" cm="1">
        <f t="array" ref="O16">IF(G16="","",G16-SUMPRODUCT(($B$1461:$B$1491=$J16)*1,G$1461:G$1491))</f>
        <v>-0.12322203674028387</v>
      </c>
    </row>
    <row r="17" spans="1:15" x14ac:dyDescent="0.55000000000000004">
      <c r="A17" s="3">
        <v>1</v>
      </c>
      <c r="B17" s="4">
        <v>14</v>
      </c>
      <c r="C17" s="2">
        <f>IF(logVir!C17="","",LN(資本ストック!C17))</f>
        <v>12.674581157569518</v>
      </c>
      <c r="D17" s="2">
        <f>IF(logVir!D17="","",LN(資本ストック!D17))</f>
        <v>12.884336320602525</v>
      </c>
      <c r="E17" s="2">
        <f>IF(logVir!E17="","",LN(資本ストック!E17))</f>
        <v>13.080198453589603</v>
      </c>
      <c r="F17" s="2">
        <f>IF(logVir!F17="","",LN(資本ストック!F17))</f>
        <v>13.066230689047929</v>
      </c>
      <c r="G17" s="2">
        <f>IF(logVir!G17="","",LN(資本ストック!G17))</f>
        <v>12.99816774287765</v>
      </c>
      <c r="I17" s="3">
        <v>1</v>
      </c>
      <c r="J17" s="3">
        <v>14</v>
      </c>
      <c r="K17" s="2" cm="1">
        <f t="array" ref="K17">IF(C17="","",C17-SUMPRODUCT(($B$1461:$B$1491=$J17)*1,C$1461:C$1491))</f>
        <v>0.1869908080120517</v>
      </c>
      <c r="L17" s="2" cm="1">
        <f t="array" ref="L17">IF(D17="","",D17-SUMPRODUCT(($B$1461:$B$1491=$J17)*1,D$1461:D$1491))</f>
        <v>0.39216257731407644</v>
      </c>
      <c r="M17" s="2" cm="1">
        <f t="array" ref="M17">IF(E17="","",E17-SUMPRODUCT(($B$1461:$B$1491=$J17)*1,E$1461:E$1491))</f>
        <v>0.46096456438252176</v>
      </c>
      <c r="N17" s="2" cm="1">
        <f t="array" ref="N17">IF(F17="","",F17-SUMPRODUCT(($B$1461:$B$1491=$J17)*1,F$1461:F$1491))</f>
        <v>0.43694850406151886</v>
      </c>
      <c r="O17" s="2" cm="1">
        <f t="array" ref="O17">IF(G17="","",G17-SUMPRODUCT(($B$1461:$B$1491=$J17)*1,G$1461:G$1491))</f>
        <v>0.38129877314292848</v>
      </c>
    </row>
    <row r="18" spans="1:15" x14ac:dyDescent="0.55000000000000004">
      <c r="A18" s="3">
        <v>1</v>
      </c>
      <c r="B18" s="4">
        <v>15</v>
      </c>
      <c r="C18" s="2">
        <f>IF(logVir!C18="","",LN(資本ストック!C18))</f>
        <v>11.007815182663196</v>
      </c>
      <c r="D18" s="2">
        <f>IF(logVir!D18="","",LN(資本ストック!D18))</f>
        <v>10.885456293830021</v>
      </c>
      <c r="E18" s="2">
        <f>IF(logVir!E18="","",LN(資本ストック!E18))</f>
        <v>10.997214022746011</v>
      </c>
      <c r="F18" s="2">
        <f>IF(logVir!F18="","",LN(資本ストック!F18))</f>
        <v>11.060364657836224</v>
      </c>
      <c r="G18" s="2">
        <f>IF(logVir!G18="","",LN(資本ストック!G18))</f>
        <v>11.086616312001606</v>
      </c>
      <c r="I18" s="3">
        <v>1</v>
      </c>
      <c r="J18" s="3">
        <v>15</v>
      </c>
      <c r="K18" s="2" cm="1">
        <f t="array" ref="K18">IF(C18="","",C18-SUMPRODUCT(($B$1461:$B$1491=$J18)*1,C$1461:C$1491))</f>
        <v>0.54507373773801326</v>
      </c>
      <c r="L18" s="2" cm="1">
        <f t="array" ref="L18">IF(D18="","",D18-SUMPRODUCT(($B$1461:$B$1491=$J18)*1,D$1461:D$1491))</f>
        <v>0.3975087053976285</v>
      </c>
      <c r="M18" s="2" cm="1">
        <f t="array" ref="M18">IF(E18="","",E18-SUMPRODUCT(($B$1461:$B$1491=$J18)*1,E$1461:E$1491))</f>
        <v>0.43475286434952842</v>
      </c>
      <c r="N18" s="2" cm="1">
        <f t="array" ref="N18">IF(F18="","",F18-SUMPRODUCT(($B$1461:$B$1491=$J18)*1,F$1461:F$1491))</f>
        <v>0.48996622823688973</v>
      </c>
      <c r="O18" s="2" cm="1">
        <f t="array" ref="O18">IF(G18="","",G18-SUMPRODUCT(($B$1461:$B$1491=$J18)*1,G$1461:G$1491))</f>
        <v>0.5073396314660279</v>
      </c>
    </row>
    <row r="19" spans="1:15" x14ac:dyDescent="0.55000000000000004">
      <c r="A19" s="3">
        <v>1</v>
      </c>
      <c r="B19" s="4">
        <v>16</v>
      </c>
      <c r="C19" s="2">
        <f>IF(logVir!C19="","",LN(資本ストック!C19))</f>
        <v>12.011808074727053</v>
      </c>
      <c r="D19" s="2">
        <f>IF(logVir!D19="","",LN(資本ストック!D19))</f>
        <v>12.016133165702085</v>
      </c>
      <c r="E19" s="2">
        <f>IF(logVir!E19="","",LN(資本ストック!E19))</f>
        <v>11.993652774844216</v>
      </c>
      <c r="F19" s="2">
        <f>IF(logVir!F19="","",LN(資本ストック!F19))</f>
        <v>11.95297731505328</v>
      </c>
      <c r="G19" s="2">
        <f>IF(logVir!G19="","",LN(資本ストック!G19))</f>
        <v>12.00499433072202</v>
      </c>
      <c r="I19" s="3">
        <v>1</v>
      </c>
      <c r="J19" s="3">
        <v>16</v>
      </c>
      <c r="K19" s="2" cm="1">
        <f t="array" ref="K19">IF(C19="","",C19-SUMPRODUCT(($B$1461:$B$1491=$J19)*1,C$1461:C$1491))</f>
        <v>-0.19581448282556302</v>
      </c>
      <c r="L19" s="2" cm="1">
        <f t="array" ref="L19">IF(D19="","",D19-SUMPRODUCT(($B$1461:$B$1491=$J19)*1,D$1461:D$1491))</f>
        <v>-0.1920505811609754</v>
      </c>
      <c r="M19" s="2" cm="1">
        <f t="array" ref="M19">IF(E19="","",E19-SUMPRODUCT(($B$1461:$B$1491=$J19)*1,E$1461:E$1491))</f>
        <v>-0.24658449551345996</v>
      </c>
      <c r="N19" s="2" cm="1">
        <f t="array" ref="N19">IF(F19="","",F19-SUMPRODUCT(($B$1461:$B$1491=$J19)*1,F$1461:F$1491))</f>
        <v>-0.28446750696078027</v>
      </c>
      <c r="O19" s="2" cm="1">
        <f t="array" ref="O19">IF(G19="","",G19-SUMPRODUCT(($B$1461:$B$1491=$J19)*1,G$1461:G$1491))</f>
        <v>-0.25729857984784665</v>
      </c>
    </row>
    <row r="20" spans="1:15" x14ac:dyDescent="0.55000000000000004">
      <c r="A20" s="3">
        <v>1</v>
      </c>
      <c r="B20" s="4">
        <v>17</v>
      </c>
      <c r="C20" s="2">
        <f>IF(logVir!C20="","",LN(資本ストック!C20))</f>
        <v>15.942251912069676</v>
      </c>
      <c r="D20" s="2">
        <f>IF(logVir!D20="","",LN(資本ストック!D20))</f>
        <v>15.998300308420976</v>
      </c>
      <c r="E20" s="2">
        <f>IF(logVir!E20="","",LN(資本ストック!E20))</f>
        <v>15.991118917998518</v>
      </c>
      <c r="F20" s="2">
        <f>IF(logVir!F20="","",LN(資本ストック!F20))</f>
        <v>15.987732415267073</v>
      </c>
      <c r="G20" s="2">
        <f>IF(logVir!G20="","",LN(資本ストック!G20))</f>
        <v>15.993635875342433</v>
      </c>
      <c r="I20" s="3">
        <v>1</v>
      </c>
      <c r="J20" s="3">
        <v>17</v>
      </c>
      <c r="K20" s="2" cm="1">
        <f t="array" ref="K20">IF(C20="","",C20-SUMPRODUCT(($B$1461:$B$1491=$J20)*1,C$1461:C$1491))</f>
        <v>0.87989873225232529</v>
      </c>
      <c r="L20" s="2" cm="1">
        <f t="array" ref="L20">IF(D20="","",D20-SUMPRODUCT(($B$1461:$B$1491=$J20)*1,D$1461:D$1491))</f>
        <v>0.944035137730868</v>
      </c>
      <c r="M20" s="2" cm="1">
        <f t="array" ref="M20">IF(E20="","",E20-SUMPRODUCT(($B$1461:$B$1491=$J20)*1,E$1461:E$1491))</f>
        <v>0.93622628343731584</v>
      </c>
      <c r="N20" s="2" cm="1">
        <f t="array" ref="N20">IF(F20="","",F20-SUMPRODUCT(($B$1461:$B$1491=$J20)*1,F$1461:F$1491))</f>
        <v>0.9337390029189887</v>
      </c>
      <c r="O20" s="2" cm="1">
        <f t="array" ref="O20">IF(G20="","",G20-SUMPRODUCT(($B$1461:$B$1491=$J20)*1,G$1461:G$1491))</f>
        <v>0.93459665670131109</v>
      </c>
    </row>
    <row r="21" spans="1:15" x14ac:dyDescent="0.55000000000000004">
      <c r="A21" s="3">
        <v>1</v>
      </c>
      <c r="B21" s="4">
        <v>18</v>
      </c>
      <c r="C21" s="2">
        <f>IF(logVir!C21="","",LN(資本ストック!C21))</f>
        <v>13.971590629946778</v>
      </c>
      <c r="D21" s="2">
        <f>IF(logVir!D21="","",LN(資本ストック!D21))</f>
        <v>13.980706562802254</v>
      </c>
      <c r="E21" s="2">
        <f>IF(logVir!E21="","",LN(資本ストック!E21))</f>
        <v>14.005906776390811</v>
      </c>
      <c r="F21" s="2">
        <f>IF(logVir!F21="","",LN(資本ストック!F21))</f>
        <v>14.023849716520806</v>
      </c>
      <c r="G21" s="2">
        <f>IF(logVir!G21="","",LN(資本ストック!G21))</f>
        <v>14.09031322673612</v>
      </c>
      <c r="I21" s="3">
        <v>1</v>
      </c>
      <c r="J21" s="3">
        <v>18</v>
      </c>
      <c r="K21" s="2" cm="1">
        <f t="array" ref="K21">IF(C21="","",C21-SUMPRODUCT(($B$1461:$B$1491=$J21)*1,C$1461:C$1491))</f>
        <v>1.2690352956655815</v>
      </c>
      <c r="L21" s="2" cm="1">
        <f t="array" ref="L21">IF(D21="","",D21-SUMPRODUCT(($B$1461:$B$1491=$J21)*1,D$1461:D$1491))</f>
        <v>1.2551171945618123</v>
      </c>
      <c r="M21" s="2" cm="1">
        <f t="array" ref="M21">IF(E21="","",E21-SUMPRODUCT(($B$1461:$B$1491=$J21)*1,E$1461:E$1491))</f>
        <v>1.2319842791127797</v>
      </c>
      <c r="N21" s="2" cm="1">
        <f t="array" ref="N21">IF(F21="","",F21-SUMPRODUCT(($B$1461:$B$1491=$J21)*1,F$1461:F$1491))</f>
        <v>1.2319498293998503</v>
      </c>
      <c r="O21" s="2" cm="1">
        <f t="array" ref="O21">IF(G21="","",G21-SUMPRODUCT(($B$1461:$B$1491=$J21)*1,G$1461:G$1491))</f>
        <v>1.2307128827103178</v>
      </c>
    </row>
    <row r="22" spans="1:15" x14ac:dyDescent="0.55000000000000004">
      <c r="A22" s="3">
        <v>1</v>
      </c>
      <c r="B22" s="4">
        <v>19</v>
      </c>
      <c r="C22" s="2">
        <f>IF(logVir!C22="","",LN(資本ストック!C22))</f>
        <v>13.921538860252234</v>
      </c>
      <c r="D22" s="2">
        <f>IF(logVir!D22="","",LN(資本ストック!D22))</f>
        <v>13.876988918935963</v>
      </c>
      <c r="E22" s="2">
        <f>IF(logVir!E22="","",LN(資本ストック!E22))</f>
        <v>13.862613551429195</v>
      </c>
      <c r="F22" s="2">
        <f>IF(logVir!F22="","",LN(資本ストック!F22))</f>
        <v>13.859982827826816</v>
      </c>
      <c r="G22" s="2">
        <f>IF(logVir!G22="","",LN(資本ストック!G22))</f>
        <v>13.846654960861182</v>
      </c>
      <c r="I22" s="3">
        <v>1</v>
      </c>
      <c r="J22" s="3">
        <v>19</v>
      </c>
      <c r="K22" s="2" cm="1">
        <f t="array" ref="K22">IF(C22="","",C22-SUMPRODUCT(($B$1461:$B$1491=$J22)*1,C$1461:C$1491))</f>
        <v>1.4059584292349108</v>
      </c>
      <c r="L22" s="2" cm="1">
        <f t="array" ref="L22">IF(D22="","",D22-SUMPRODUCT(($B$1461:$B$1491=$J22)*1,D$1461:D$1491))</f>
        <v>1.4162049789259825</v>
      </c>
      <c r="M22" s="2" cm="1">
        <f t="array" ref="M22">IF(E22="","",E22-SUMPRODUCT(($B$1461:$B$1491=$J22)*1,E$1461:E$1491))</f>
        <v>1.4317158338201565</v>
      </c>
      <c r="N22" s="2" cm="1">
        <f t="array" ref="N22">IF(F22="","",F22-SUMPRODUCT(($B$1461:$B$1491=$J22)*1,F$1461:F$1491))</f>
        <v>1.4342503783841654</v>
      </c>
      <c r="O22" s="2" cm="1">
        <f t="array" ref="O22">IF(G22="","",G22-SUMPRODUCT(($B$1461:$B$1491=$J22)*1,G$1461:G$1491))</f>
        <v>1.4306755170119541</v>
      </c>
    </row>
    <row r="23" spans="1:15" x14ac:dyDescent="0.55000000000000004">
      <c r="A23" s="3">
        <v>1</v>
      </c>
      <c r="B23" s="4">
        <v>20</v>
      </c>
      <c r="C23" s="2">
        <f>IF(logVir!C23="","",LN(資本ストック!C23))</f>
        <v>14.19648445247668</v>
      </c>
      <c r="D23" s="2">
        <f>IF(logVir!D23="","",LN(資本ストック!D23))</f>
        <v>14.270112001415145</v>
      </c>
      <c r="E23" s="2">
        <f>IF(logVir!E23="","",LN(資本ストック!E23))</f>
        <v>14.299222566503154</v>
      </c>
      <c r="F23" s="2">
        <f>IF(logVir!F23="","",LN(資本ストック!F23))</f>
        <v>14.256782898691776</v>
      </c>
      <c r="G23" s="2">
        <f>IF(logVir!G23="","",LN(資本ストック!G23))</f>
        <v>14.245242501613504</v>
      </c>
      <c r="I23" s="3">
        <v>1</v>
      </c>
      <c r="J23" s="3">
        <v>20</v>
      </c>
      <c r="K23" s="2" cm="1">
        <f t="array" ref="K23">IF(C23="","",C23-SUMPRODUCT(($B$1461:$B$1491=$J23)*1,C$1461:C$1491))</f>
        <v>0.96632259258769082</v>
      </c>
      <c r="L23" s="2" cm="1">
        <f t="array" ref="L23">IF(D23="","",D23-SUMPRODUCT(($B$1461:$B$1491=$J23)*1,D$1461:D$1491))</f>
        <v>0.94380364715984477</v>
      </c>
      <c r="M23" s="2" cm="1">
        <f t="array" ref="M23">IF(E23="","",E23-SUMPRODUCT(($B$1461:$B$1491=$J23)*1,E$1461:E$1491))</f>
        <v>0.8982041243371004</v>
      </c>
      <c r="N23" s="2" cm="1">
        <f t="array" ref="N23">IF(F23="","",F23-SUMPRODUCT(($B$1461:$B$1491=$J23)*1,F$1461:F$1491))</f>
        <v>0.85962286738804217</v>
      </c>
      <c r="O23" s="2" cm="1">
        <f t="array" ref="O23">IF(G23="","",G23-SUMPRODUCT(($B$1461:$B$1491=$J23)*1,G$1461:G$1491))</f>
        <v>0.80056599991970856</v>
      </c>
    </row>
    <row r="24" spans="1:15" x14ac:dyDescent="0.55000000000000004">
      <c r="A24" s="3">
        <v>1</v>
      </c>
      <c r="B24" s="4">
        <v>21</v>
      </c>
      <c r="C24" s="2">
        <f>IF(logVir!C24="","",LN(資本ストック!C24))</f>
        <v>15.596436984636297</v>
      </c>
      <c r="D24" s="2">
        <f>IF(logVir!D24="","",LN(資本ストック!D24))</f>
        <v>15.669794974997725</v>
      </c>
      <c r="E24" s="2">
        <f>IF(logVir!E24="","",LN(資本ストック!E24))</f>
        <v>15.725373095039032</v>
      </c>
      <c r="F24" s="2">
        <f>IF(logVir!F24="","",LN(資本ストック!F24))</f>
        <v>15.75434283586581</v>
      </c>
      <c r="G24" s="2">
        <f>IF(logVir!G24="","",LN(資本ストック!G24))</f>
        <v>15.820422331811409</v>
      </c>
      <c r="I24" s="3">
        <v>1</v>
      </c>
      <c r="J24" s="3">
        <v>21</v>
      </c>
      <c r="K24" s="2" cm="1">
        <f t="array" ref="K24">IF(C24="","",C24-SUMPRODUCT(($B$1461:$B$1491=$J24)*1,C$1461:C$1491))</f>
        <v>1.1046254709589274</v>
      </c>
      <c r="L24" s="2" cm="1">
        <f t="array" ref="L24">IF(D24="","",D24-SUMPRODUCT(($B$1461:$B$1491=$J24)*1,D$1461:D$1491))</f>
        <v>1.145039109086154</v>
      </c>
      <c r="M24" s="2" cm="1">
        <f t="array" ref="M24">IF(E24="","",E24-SUMPRODUCT(($B$1461:$B$1491=$J24)*1,E$1461:E$1491))</f>
        <v>1.142809491078431</v>
      </c>
      <c r="N24" s="2" cm="1">
        <f t="array" ref="N24">IF(F24="","",F24-SUMPRODUCT(($B$1461:$B$1491=$J24)*1,F$1461:F$1491))</f>
        <v>1.1596342089881873</v>
      </c>
      <c r="O24" s="2" cm="1">
        <f t="array" ref="O24">IF(G24="","",G24-SUMPRODUCT(($B$1461:$B$1491=$J24)*1,G$1461:G$1491))</f>
        <v>1.2089530715809822</v>
      </c>
    </row>
    <row r="25" spans="1:15" x14ac:dyDescent="0.55000000000000004">
      <c r="A25" s="3">
        <v>1</v>
      </c>
      <c r="B25" s="4">
        <v>22</v>
      </c>
      <c r="C25" s="2">
        <f>IF(logVir!C25="","",LN(資本ストック!C25))</f>
        <v>13.917910575972241</v>
      </c>
      <c r="D25" s="2">
        <f>IF(logVir!D25="","",LN(資本ストック!D25))</f>
        <v>13.792081826629646</v>
      </c>
      <c r="E25" s="2">
        <f>IF(logVir!E25="","",LN(資本ストック!E25))</f>
        <v>13.738178998231939</v>
      </c>
      <c r="F25" s="2">
        <f>IF(logVir!F25="","",LN(資本ストック!F25))</f>
        <v>13.717356786728002</v>
      </c>
      <c r="G25" s="2">
        <f>IF(logVir!G25="","",LN(資本ストック!G25))</f>
        <v>13.771212083174762</v>
      </c>
      <c r="I25" s="3">
        <v>1</v>
      </c>
      <c r="J25" s="3">
        <v>22</v>
      </c>
      <c r="K25" s="2" cm="1">
        <f t="array" ref="K25">IF(C25="","",C25-SUMPRODUCT(($B$1461:$B$1491=$J25)*1,C$1461:C$1491))</f>
        <v>1.3121569998612905</v>
      </c>
      <c r="L25" s="2" cm="1">
        <f t="array" ref="L25">IF(D25="","",D25-SUMPRODUCT(($B$1461:$B$1491=$J25)*1,D$1461:D$1491))</f>
        <v>1.3344271196353432</v>
      </c>
      <c r="M25" s="2" cm="1">
        <f t="array" ref="M25">IF(E25="","",E25-SUMPRODUCT(($B$1461:$B$1491=$J25)*1,E$1461:E$1491))</f>
        <v>1.4447782418722035</v>
      </c>
      <c r="N25" s="2" cm="1">
        <f t="array" ref="N25">IF(F25="","",F25-SUMPRODUCT(($B$1461:$B$1491=$J25)*1,F$1461:F$1491))</f>
        <v>1.4703860450333295</v>
      </c>
      <c r="O25" s="2" cm="1">
        <f t="array" ref="O25">IF(G25="","",G25-SUMPRODUCT(($B$1461:$B$1491=$J25)*1,G$1461:G$1491))</f>
        <v>1.5575958388445734</v>
      </c>
    </row>
    <row r="26" spans="1:15" x14ac:dyDescent="0.55000000000000004">
      <c r="A26" s="3">
        <v>1</v>
      </c>
      <c r="B26" s="4">
        <v>23</v>
      </c>
      <c r="C26" s="2">
        <f>IF(logVir!C26="","",LN(資本ストック!C26))</f>
        <v>14.457549815728147</v>
      </c>
      <c r="D26" s="2">
        <f>IF(logVir!D26="","",LN(資本ストック!D26))</f>
        <v>14.504986475961907</v>
      </c>
      <c r="E26" s="2">
        <f>IF(logVir!E26="","",LN(資本ストック!E26))</f>
        <v>14.48877164074233</v>
      </c>
      <c r="F26" s="2">
        <f>IF(logVir!F26="","",LN(資本ストック!F26))</f>
        <v>14.49600647128419</v>
      </c>
      <c r="G26" s="2">
        <f>IF(logVir!G26="","",LN(資本ストック!G26))</f>
        <v>14.502909477222998</v>
      </c>
      <c r="I26" s="3">
        <v>1</v>
      </c>
      <c r="J26" s="3">
        <v>23</v>
      </c>
      <c r="K26" s="2" cm="1">
        <f t="array" ref="K26">IF(C26="","",C26-SUMPRODUCT(($B$1461:$B$1491=$J26)*1,C$1461:C$1491))</f>
        <v>1.0402063276884874</v>
      </c>
      <c r="L26" s="2" cm="1">
        <f t="array" ref="L26">IF(D26="","",D26-SUMPRODUCT(($B$1461:$B$1491=$J26)*1,D$1461:D$1491))</f>
        <v>1.0092965290900366</v>
      </c>
      <c r="M26" s="2" cm="1">
        <f t="array" ref="M26">IF(E26="","",E26-SUMPRODUCT(($B$1461:$B$1491=$J26)*1,E$1461:E$1491))</f>
        <v>0.98244827250375799</v>
      </c>
      <c r="N26" s="2" cm="1">
        <f t="array" ref="N26">IF(F26="","",F26-SUMPRODUCT(($B$1461:$B$1491=$J26)*1,F$1461:F$1491))</f>
        <v>0.99483341997612662</v>
      </c>
      <c r="O26" s="2" cm="1">
        <f t="array" ref="O26">IF(G26="","",G26-SUMPRODUCT(($B$1461:$B$1491=$J26)*1,G$1461:G$1491))</f>
        <v>0.9888303940253742</v>
      </c>
    </row>
    <row r="27" spans="1:15" x14ac:dyDescent="0.55000000000000004">
      <c r="A27" s="3">
        <v>1</v>
      </c>
      <c r="B27" s="4">
        <v>24</v>
      </c>
      <c r="C27" s="2">
        <f>IF(logVir!C27="","",LN(資本ストック!C27))</f>
        <v>12.579848325425342</v>
      </c>
      <c r="D27" s="2">
        <f>IF(logVir!D27="","",LN(資本ストック!D27))</f>
        <v>12.543478452733009</v>
      </c>
      <c r="E27" s="2">
        <f>IF(logVir!E27="","",LN(資本ストック!E27))</f>
        <v>12.64786252730744</v>
      </c>
      <c r="F27" s="2">
        <f>IF(logVir!F27="","",LN(資本ストック!F27))</f>
        <v>12.696296588652665</v>
      </c>
      <c r="G27" s="2">
        <f>IF(logVir!G27="","",LN(資本ストック!G27))</f>
        <v>12.773203606475217</v>
      </c>
      <c r="I27" s="3">
        <v>1</v>
      </c>
      <c r="J27" s="3">
        <v>24</v>
      </c>
      <c r="K27" s="2" cm="1">
        <f t="array" ref="K27">IF(C27="","",C27-SUMPRODUCT(($B$1461:$B$1491=$J27)*1,C$1461:C$1491))</f>
        <v>1.2871641315613012</v>
      </c>
      <c r="L27" s="2" cm="1">
        <f t="array" ref="L27">IF(D27="","",D27-SUMPRODUCT(($B$1461:$B$1491=$J27)*1,D$1461:D$1491))</f>
        <v>1.2567298824124524</v>
      </c>
      <c r="M27" s="2" cm="1">
        <f t="array" ref="M27">IF(E27="","",E27-SUMPRODUCT(($B$1461:$B$1491=$J27)*1,E$1461:E$1491))</f>
        <v>1.3137510175883964</v>
      </c>
      <c r="N27" s="2" cm="1">
        <f t="array" ref="N27">IF(F27="","",F27-SUMPRODUCT(($B$1461:$B$1491=$J27)*1,F$1461:F$1491))</f>
        <v>1.3636408998923617</v>
      </c>
      <c r="O27" s="2" cm="1">
        <f t="array" ref="O27">IF(G27="","",G27-SUMPRODUCT(($B$1461:$B$1491=$J27)*1,G$1461:G$1491))</f>
        <v>1.4514937931558265</v>
      </c>
    </row>
    <row r="28" spans="1:15" x14ac:dyDescent="0.55000000000000004">
      <c r="A28" s="3">
        <v>1</v>
      </c>
      <c r="B28" s="4">
        <v>25</v>
      </c>
      <c r="C28" s="2">
        <f>IF(logVir!C28="","",LN(資本ストック!C28))</f>
        <v>12.964471423620827</v>
      </c>
      <c r="D28" s="2">
        <f>IF(logVir!D28="","",LN(資本ストック!D28))</f>
        <v>12.96146787974881</v>
      </c>
      <c r="E28" s="2">
        <f>IF(logVir!E28="","",LN(資本ストック!E28))</f>
        <v>12.731017368864004</v>
      </c>
      <c r="F28" s="2">
        <f>IF(logVir!F28="","",LN(資本ストック!F28))</f>
        <v>12.681866614113209</v>
      </c>
      <c r="G28" s="2">
        <f>IF(logVir!G28="","",LN(資本ストック!G28))</f>
        <v>12.864509118786572</v>
      </c>
      <c r="I28" s="3">
        <v>1</v>
      </c>
      <c r="J28" s="3">
        <v>25</v>
      </c>
      <c r="K28" s="2" cm="1">
        <f t="array" ref="K28">IF(C28="","",C28-SUMPRODUCT(($B$1461:$B$1491=$J28)*1,C$1461:C$1491))</f>
        <v>1.3567197665034545</v>
      </c>
      <c r="L28" s="2" cm="1">
        <f t="array" ref="L28">IF(D28="","",D28-SUMPRODUCT(($B$1461:$B$1491=$J28)*1,D$1461:D$1491))</f>
        <v>1.2650826688115604</v>
      </c>
      <c r="M28" s="2" cm="1">
        <f t="array" ref="M28">IF(E28="","",E28-SUMPRODUCT(($B$1461:$B$1491=$J28)*1,E$1461:E$1491))</f>
        <v>0.97797649146021648</v>
      </c>
      <c r="N28" s="2" cm="1">
        <f t="array" ref="N28">IF(F28="","",F28-SUMPRODUCT(($B$1461:$B$1491=$J28)*1,F$1461:F$1491))</f>
        <v>0.89230196874627588</v>
      </c>
      <c r="O28" s="2" cm="1">
        <f t="array" ref="O28">IF(G28="","",G28-SUMPRODUCT(($B$1461:$B$1491=$J28)*1,G$1461:G$1491))</f>
        <v>1.0698784586124255</v>
      </c>
    </row>
    <row r="29" spans="1:15" x14ac:dyDescent="0.55000000000000004">
      <c r="A29" s="3">
        <v>1</v>
      </c>
      <c r="B29" s="4">
        <v>26</v>
      </c>
      <c r="C29" s="2">
        <f>IF(logVir!C29="","",LN(資本ストック!C29))</f>
        <v>15.659014121318604</v>
      </c>
      <c r="D29" s="2">
        <f>IF(logVir!D29="","",LN(資本ストック!D29))</f>
        <v>15.607528971775306</v>
      </c>
      <c r="E29" s="2">
        <f>IF(logVir!E29="","",LN(資本ストック!E29))</f>
        <v>15.620848528310846</v>
      </c>
      <c r="F29" s="2">
        <f>IF(logVir!F29="","",LN(資本ストック!F29))</f>
        <v>15.631247495760295</v>
      </c>
      <c r="G29" s="2">
        <f>IF(logVir!G29="","",LN(資本ストック!G29))</f>
        <v>15.611070721837349</v>
      </c>
      <c r="I29" s="3">
        <v>1</v>
      </c>
      <c r="J29" s="3">
        <v>26</v>
      </c>
      <c r="K29" s="2" cm="1">
        <f t="array" ref="K29">IF(C29="","",C29-SUMPRODUCT(($B$1461:$B$1491=$J29)*1,C$1461:C$1491))</f>
        <v>1.5253709943756117</v>
      </c>
      <c r="L29" s="2" cm="1">
        <f t="array" ref="L29">IF(D29="","",D29-SUMPRODUCT(($B$1461:$B$1491=$J29)*1,D$1461:D$1491))</f>
        <v>1.534542104019021</v>
      </c>
      <c r="M29" s="2" cm="1">
        <f t="array" ref="M29">IF(E29="","",E29-SUMPRODUCT(($B$1461:$B$1491=$J29)*1,E$1461:E$1491))</f>
        <v>1.5157780733135304</v>
      </c>
      <c r="N29" s="2" cm="1">
        <f t="array" ref="N29">IF(F29="","",F29-SUMPRODUCT(($B$1461:$B$1491=$J29)*1,F$1461:F$1491))</f>
        <v>1.5164398407911808</v>
      </c>
      <c r="O29" s="2" cm="1">
        <f t="array" ref="O29">IF(G29="","",G29-SUMPRODUCT(($B$1461:$B$1491=$J29)*1,G$1461:G$1491))</f>
        <v>1.5063416957915461</v>
      </c>
    </row>
    <row r="30" spans="1:15" x14ac:dyDescent="0.55000000000000004">
      <c r="A30" s="3">
        <v>1</v>
      </c>
      <c r="B30" s="4">
        <v>27</v>
      </c>
      <c r="C30" s="2">
        <f>IF(logVir!C30="","",LN(資本ストック!C30))</f>
        <v>13.850830890786247</v>
      </c>
      <c r="D30" s="2">
        <f>IF(logVir!D30="","",LN(資本ストック!D30))</f>
        <v>14.161898921105065</v>
      </c>
      <c r="E30" s="2">
        <f>IF(logVir!E30="","",LN(資本ストック!E30))</f>
        <v>14.333980379362716</v>
      </c>
      <c r="F30" s="2">
        <f>IF(logVir!F30="","",LN(資本ストック!F30))</f>
        <v>14.462707572736354</v>
      </c>
      <c r="G30" s="2">
        <f>IF(logVir!G30="","",LN(資本ストック!G30))</f>
        <v>14.449537879147671</v>
      </c>
      <c r="I30" s="3">
        <v>1</v>
      </c>
      <c r="J30" s="3">
        <v>27</v>
      </c>
      <c r="K30" s="2" cm="1">
        <f t="array" ref="K30">IF(C30="","",C30-SUMPRODUCT(($B$1461:$B$1491=$J30)*1,C$1461:C$1491))</f>
        <v>1.1479220262257641</v>
      </c>
      <c r="L30" s="2" cm="1">
        <f t="array" ref="L30">IF(D30="","",D30-SUMPRODUCT(($B$1461:$B$1491=$J30)*1,D$1461:D$1491))</f>
        <v>1.1652706499308323</v>
      </c>
      <c r="M30" s="2" cm="1">
        <f t="array" ref="M30">IF(E30="","",E30-SUMPRODUCT(($B$1461:$B$1491=$J30)*1,E$1461:E$1491))</f>
        <v>1.1411113527558072</v>
      </c>
      <c r="N30" s="2" cm="1">
        <f t="array" ref="N30">IF(F30="","",F30-SUMPRODUCT(($B$1461:$B$1491=$J30)*1,F$1461:F$1491))</f>
        <v>1.2542087429794595</v>
      </c>
      <c r="O30" s="2" cm="1">
        <f t="array" ref="O30">IF(G30="","",G30-SUMPRODUCT(($B$1461:$B$1491=$J30)*1,G$1461:G$1491))</f>
        <v>1.2073196998100162</v>
      </c>
    </row>
    <row r="31" spans="1:15" x14ac:dyDescent="0.55000000000000004">
      <c r="A31" s="3">
        <v>1</v>
      </c>
      <c r="B31" s="4">
        <v>28</v>
      </c>
      <c r="C31" s="2">
        <f>IF(logVir!C31="","",LN(資本ストック!C31))</f>
        <v>16.799042399126495</v>
      </c>
      <c r="D31" s="2">
        <f>IF(logVir!D31="","",LN(資本ストック!D31))</f>
        <v>16.814205015450185</v>
      </c>
      <c r="E31" s="2">
        <f>IF(logVir!E31="","",LN(資本ストック!E31))</f>
        <v>16.81706904656977</v>
      </c>
      <c r="F31" s="2">
        <f>IF(logVir!F31="","",LN(資本ストック!F31))</f>
        <v>16.837660499351504</v>
      </c>
      <c r="G31" s="2">
        <f>IF(logVir!G31="","",LN(資本ストック!G31))</f>
        <v>16.85134073249171</v>
      </c>
      <c r="I31" s="3">
        <v>1</v>
      </c>
      <c r="J31" s="3">
        <v>28</v>
      </c>
      <c r="K31" s="2" cm="1">
        <f t="array" ref="K31">IF(C31="","",C31-SUMPRODUCT(($B$1461:$B$1491=$J31)*1,C$1461:C$1491))</f>
        <v>1.2504604462517541</v>
      </c>
      <c r="L31" s="2" cm="1">
        <f t="array" ref="L31">IF(D31="","",D31-SUMPRODUCT(($B$1461:$B$1491=$J31)*1,D$1461:D$1491))</f>
        <v>1.2351507909648696</v>
      </c>
      <c r="M31" s="2" cm="1">
        <f t="array" ref="M31">IF(E31="","",E31-SUMPRODUCT(($B$1461:$B$1491=$J31)*1,E$1461:E$1491))</f>
        <v>1.2076911563387203</v>
      </c>
      <c r="N31" s="2" cm="1">
        <f t="array" ref="N31">IF(F31="","",F31-SUMPRODUCT(($B$1461:$B$1491=$J31)*1,F$1461:F$1491))</f>
        <v>1.2166963415484631</v>
      </c>
      <c r="O31" s="2" cm="1">
        <f t="array" ref="O31">IF(G31="","",G31-SUMPRODUCT(($B$1461:$B$1491=$J31)*1,G$1461:G$1491))</f>
        <v>1.2154331010898929</v>
      </c>
    </row>
    <row r="32" spans="1:15" x14ac:dyDescent="0.55000000000000004">
      <c r="A32" s="3">
        <v>1</v>
      </c>
      <c r="B32" s="4">
        <v>29</v>
      </c>
      <c r="C32" s="2">
        <f>IF(logVir!C32="","",LN(資本ストック!C32))</f>
        <v>14.324855341683916</v>
      </c>
      <c r="D32" s="2">
        <f>IF(logVir!D32="","",LN(資本ストック!D32))</f>
        <v>14.321514354417706</v>
      </c>
      <c r="E32" s="2">
        <f>IF(logVir!E32="","",LN(資本ストック!E32))</f>
        <v>14.291850579696801</v>
      </c>
      <c r="F32" s="2">
        <f>IF(logVir!F32="","",LN(資本ストック!F32))</f>
        <v>14.288422303066573</v>
      </c>
      <c r="G32" s="2">
        <f>IF(logVir!G32="","",LN(資本ストック!G32))</f>
        <v>14.264773163192327</v>
      </c>
      <c r="I32" s="3">
        <v>1</v>
      </c>
      <c r="J32" s="3">
        <v>29</v>
      </c>
      <c r="K32" s="2" cm="1">
        <f t="array" ref="K32">IF(C32="","",C32-SUMPRODUCT(($B$1461:$B$1491=$J32)*1,C$1461:C$1491))</f>
        <v>1.0946183999297023</v>
      </c>
      <c r="L32" s="2" cm="1">
        <f t="array" ref="L32">IF(D32="","",D32-SUMPRODUCT(($B$1461:$B$1491=$J32)*1,D$1461:D$1491))</f>
        <v>1.0679260698978617</v>
      </c>
      <c r="M32" s="2" cm="1">
        <f t="array" ref="M32">IF(E32="","",E32-SUMPRODUCT(($B$1461:$B$1491=$J32)*1,E$1461:E$1491))</f>
        <v>1.1013897578306544</v>
      </c>
      <c r="N32" s="2" cm="1">
        <f t="array" ref="N32">IF(F32="","",F32-SUMPRODUCT(($B$1461:$B$1491=$J32)*1,F$1461:F$1491))</f>
        <v>1.105657620963628</v>
      </c>
      <c r="O32" s="2" cm="1">
        <f t="array" ref="O32">IF(G32="","",G32-SUMPRODUCT(($B$1461:$B$1491=$J32)*1,G$1461:G$1491))</f>
        <v>1.1131106980775041</v>
      </c>
    </row>
    <row r="33" spans="1:15" x14ac:dyDescent="0.55000000000000004">
      <c r="A33" s="3">
        <v>1</v>
      </c>
      <c r="B33" s="4">
        <v>30</v>
      </c>
      <c r="C33" s="2">
        <f>IF(logVir!C33="","",LN(資本ストック!C33))</f>
        <v>14.288231971899785</v>
      </c>
      <c r="D33" s="2">
        <f>IF(logVir!D33="","",LN(資本ストック!D33))</f>
        <v>14.546859373112174</v>
      </c>
      <c r="E33" s="2">
        <f>IF(logVir!E33="","",LN(資本ストック!E33))</f>
        <v>14.706035102598712</v>
      </c>
      <c r="F33" s="2">
        <f>IF(logVir!F33="","",LN(資本ストック!F33))</f>
        <v>14.746523079134674</v>
      </c>
      <c r="G33" s="2">
        <f>IF(logVir!G33="","",LN(資本ストック!G33))</f>
        <v>14.881022329848857</v>
      </c>
      <c r="I33" s="3">
        <v>1</v>
      </c>
      <c r="J33" s="3">
        <v>30</v>
      </c>
      <c r="K33" s="2" cm="1">
        <f t="array" ref="K33">IF(C33="","",C33-SUMPRODUCT(($B$1461:$B$1491=$J33)*1,C$1461:C$1491))</f>
        <v>0.97479530955241955</v>
      </c>
      <c r="L33" s="2" cm="1">
        <f t="array" ref="L33">IF(D33="","",D33-SUMPRODUCT(($B$1461:$B$1491=$J33)*1,D$1461:D$1491))</f>
        <v>1.1582310486052787</v>
      </c>
      <c r="M33" s="2" cm="1">
        <f t="array" ref="M33">IF(E33="","",E33-SUMPRODUCT(($B$1461:$B$1491=$J33)*1,E$1461:E$1491))</f>
        <v>1.385621310632315</v>
      </c>
      <c r="N33" s="2" cm="1">
        <f t="array" ref="N33">IF(F33="","",F33-SUMPRODUCT(($B$1461:$B$1491=$J33)*1,F$1461:F$1491))</f>
        <v>1.4392175946895058</v>
      </c>
      <c r="O33" s="2" cm="1">
        <f t="array" ref="O33">IF(G33="","",G33-SUMPRODUCT(($B$1461:$B$1491=$J33)*1,G$1461:G$1491))</f>
        <v>1.5860734664319001</v>
      </c>
    </row>
    <row r="34" spans="1:15" x14ac:dyDescent="0.55000000000000004">
      <c r="A34" s="3">
        <v>1</v>
      </c>
      <c r="B34" s="4">
        <v>31</v>
      </c>
      <c r="C34" s="2">
        <f>IF(logVir!C34="","",LN(資本ストック!C34))</f>
        <v>14.251873834817857</v>
      </c>
      <c r="D34" s="2">
        <f>IF(logVir!D34="","",LN(資本ストック!D34))</f>
        <v>14.18822813003182</v>
      </c>
      <c r="E34" s="2">
        <f>IF(logVir!E34="","",LN(資本ストック!E34))</f>
        <v>14.100666698127753</v>
      </c>
      <c r="F34" s="2">
        <f>IF(logVir!F34="","",LN(資本ストック!F34))</f>
        <v>14.131988044986171</v>
      </c>
      <c r="G34" s="2">
        <f>IF(logVir!G34="","",LN(資本ストック!G34))</f>
        <v>14.093266990678238</v>
      </c>
      <c r="I34" s="3">
        <v>1</v>
      </c>
      <c r="J34" s="3">
        <v>31</v>
      </c>
      <c r="K34" s="2" cm="1">
        <f t="array" ref="K34">IF(C34="","",C34-SUMPRODUCT(($B$1461:$B$1491=$J34)*1,C$1461:C$1491))</f>
        <v>0.93526736674553845</v>
      </c>
      <c r="L34" s="2" cm="1">
        <f t="array" ref="L34">IF(D34="","",D34-SUMPRODUCT(($B$1461:$B$1491=$J34)*1,D$1461:D$1491))</f>
        <v>0.95279095387519597</v>
      </c>
      <c r="M34" s="2" cm="1">
        <f t="array" ref="M34">IF(E34="","",E34-SUMPRODUCT(($B$1461:$B$1491=$J34)*1,E$1461:E$1491))</f>
        <v>0.92619015773394331</v>
      </c>
      <c r="N34" s="2" cm="1">
        <f t="array" ref="N34">IF(F34="","",F34-SUMPRODUCT(($B$1461:$B$1491=$J34)*1,F$1461:F$1491))</f>
        <v>0.99102331292046841</v>
      </c>
      <c r="O34" s="2" cm="1">
        <f t="array" ref="O34">IF(G34="","",G34-SUMPRODUCT(($B$1461:$B$1491=$J34)*1,G$1461:G$1491))</f>
        <v>0.95242167963611202</v>
      </c>
    </row>
    <row r="35" spans="1:15" x14ac:dyDescent="0.55000000000000004">
      <c r="A35" s="3">
        <v>2</v>
      </c>
      <c r="B35" s="4">
        <v>1</v>
      </c>
      <c r="C35" s="2">
        <f>IF(logVir!C35="","",LN(資本ストック!C35))</f>
        <v>12.937515701882623</v>
      </c>
      <c r="D35" s="2">
        <f>IF(logVir!D35="","",LN(資本ストック!D35))</f>
        <v>12.451777185998244</v>
      </c>
      <c r="E35" s="2">
        <f>IF(logVir!E35="","",LN(資本ストック!E35))</f>
        <v>12.190681419426806</v>
      </c>
      <c r="F35" s="2">
        <f>IF(logVir!F35="","",LN(資本ストック!F35))</f>
        <v>12.121006599983783</v>
      </c>
      <c r="G35" s="2">
        <f>IF(logVir!G35="","",LN(資本ストック!G35))</f>
        <v>11.95598799646101</v>
      </c>
      <c r="I35" s="3">
        <v>2</v>
      </c>
      <c r="J35" s="3">
        <v>1</v>
      </c>
      <c r="K35" s="2" cm="1">
        <f t="array" ref="K35">IF(C35="","",C35-SUMPRODUCT(($B$1461:$B$1491=$J35)*1,C$1461:C$1491))</f>
        <v>0.34950415634973275</v>
      </c>
      <c r="L35" s="2" cm="1">
        <f t="array" ref="L35">IF(D35="","",D35-SUMPRODUCT(($B$1461:$B$1491=$J35)*1,D$1461:D$1491))</f>
        <v>2.0609362301279077E-2</v>
      </c>
      <c r="M35" s="2" cm="1">
        <f t="array" ref="M35">IF(E35="","",E35-SUMPRODUCT(($B$1461:$B$1491=$J35)*1,E$1461:E$1491))</f>
        <v>-0.12757001239507737</v>
      </c>
      <c r="N35" s="2" cm="1">
        <f t="array" ref="N35">IF(F35="","",F35-SUMPRODUCT(($B$1461:$B$1491=$J35)*1,F$1461:F$1491))</f>
        <v>-0.18112900361477102</v>
      </c>
      <c r="O35" s="2" cm="1">
        <f t="array" ref="O35">IF(G35="","",G35-SUMPRODUCT(($B$1461:$B$1491=$J35)*1,G$1461:G$1491))</f>
        <v>-0.26502613389095409</v>
      </c>
    </row>
    <row r="36" spans="1:15" x14ac:dyDescent="0.55000000000000004">
      <c r="A36" s="3">
        <v>2</v>
      </c>
      <c r="B36" s="4">
        <v>2</v>
      </c>
      <c r="C36" s="2">
        <f>IF(logVir!C36="","",LN(資本ストック!C36))</f>
        <v>11.010042383739842</v>
      </c>
      <c r="D36" s="2">
        <f>IF(logVir!D36="","",LN(資本ストック!D36))</f>
        <v>10.932960733145155</v>
      </c>
      <c r="E36" s="2">
        <f>IF(logVir!E36="","",LN(資本ストック!E36))</f>
        <v>10.878330319102362</v>
      </c>
      <c r="F36" s="2">
        <f>IF(logVir!F36="","",LN(資本ストック!F36))</f>
        <v>10.845072824464406</v>
      </c>
      <c r="G36" s="2">
        <f>IF(logVir!G36="","",LN(資本ストック!G36))</f>
        <v>10.799529972430836</v>
      </c>
      <c r="I36" s="3">
        <v>2</v>
      </c>
      <c r="J36" s="3">
        <v>2</v>
      </c>
      <c r="K36" s="2" cm="1">
        <f t="array" ref="K36">IF(C36="","",C36-SUMPRODUCT(($B$1461:$B$1491=$J36)*1,C$1461:C$1491))</f>
        <v>0.52614043142781775</v>
      </c>
      <c r="L36" s="2" cm="1">
        <f t="array" ref="L36">IF(D36="","",D36-SUMPRODUCT(($B$1461:$B$1491=$J36)*1,D$1461:D$1491))</f>
        <v>0.43515513605204248</v>
      </c>
      <c r="M36" s="2" cm="1">
        <f t="array" ref="M36">IF(E36="","",E36-SUMPRODUCT(($B$1461:$B$1491=$J36)*1,E$1461:E$1491))</f>
        <v>0.36351987023430077</v>
      </c>
      <c r="N36" s="2" cm="1">
        <f t="array" ref="N36">IF(F36="","",F36-SUMPRODUCT(($B$1461:$B$1491=$J36)*1,F$1461:F$1491))</f>
        <v>0.35571425108822474</v>
      </c>
      <c r="O36" s="2" cm="1">
        <f t="array" ref="O36">IF(G36="","",G36-SUMPRODUCT(($B$1461:$B$1491=$J36)*1,G$1461:G$1491))</f>
        <v>0.33919847455892516</v>
      </c>
    </row>
    <row r="37" spans="1:15" x14ac:dyDescent="0.55000000000000004">
      <c r="A37" s="3">
        <v>2</v>
      </c>
      <c r="B37" s="4">
        <v>3</v>
      </c>
      <c r="C37" s="2">
        <f>IF(logVir!C37="","",LN(資本ストック!C37))</f>
        <v>12.19443082216246</v>
      </c>
      <c r="D37" s="2">
        <f>IF(logVir!D37="","",LN(資本ストック!D37))</f>
        <v>12.279585395719092</v>
      </c>
      <c r="E37" s="2">
        <f>IF(logVir!E37="","",LN(資本ストック!E37))</f>
        <v>12.281445789039068</v>
      </c>
      <c r="F37" s="2">
        <f>IF(logVir!F37="","",LN(資本ストック!F37))</f>
        <v>12.296853945805044</v>
      </c>
      <c r="G37" s="2">
        <f>IF(logVir!G37="","",LN(資本ストック!G37))</f>
        <v>12.337422837546768</v>
      </c>
      <c r="I37" s="3">
        <v>2</v>
      </c>
      <c r="J37" s="3">
        <v>3</v>
      </c>
      <c r="K37" s="2" cm="1">
        <f t="array" ref="K37">IF(C37="","",C37-SUMPRODUCT(($B$1461:$B$1491=$J37)*1,C$1461:C$1491))</f>
        <v>-0.44672709174565206</v>
      </c>
      <c r="L37" s="2" cm="1">
        <f t="array" ref="L37">IF(D37="","",D37-SUMPRODUCT(($B$1461:$B$1491=$J37)*1,D$1461:D$1491))</f>
        <v>-0.37002962994947097</v>
      </c>
      <c r="M37" s="2" cm="1">
        <f t="array" ref="M37">IF(E37="","",E37-SUMPRODUCT(($B$1461:$B$1491=$J37)*1,E$1461:E$1491))</f>
        <v>-0.4329464981379374</v>
      </c>
      <c r="N37" s="2" cm="1">
        <f t="array" ref="N37">IF(F37="","",F37-SUMPRODUCT(($B$1461:$B$1491=$J37)*1,F$1461:F$1491))</f>
        <v>-0.41363641724559841</v>
      </c>
      <c r="O37" s="2" cm="1">
        <f t="array" ref="O37">IF(G37="","",G37-SUMPRODUCT(($B$1461:$B$1491=$J37)*1,G$1461:G$1491))</f>
        <v>-0.36817391593489113</v>
      </c>
    </row>
    <row r="38" spans="1:15" x14ac:dyDescent="0.55000000000000004">
      <c r="A38" s="3">
        <v>2</v>
      </c>
      <c r="B38" s="4">
        <v>4</v>
      </c>
      <c r="C38" s="2">
        <f>IF(logVir!C38="","",LN(資本ストック!C38))</f>
        <v>9.5583638682611429</v>
      </c>
      <c r="D38" s="2">
        <f>IF(logVir!D38="","",LN(資本ストック!D38))</f>
        <v>9.5212762083556761</v>
      </c>
      <c r="E38" s="2">
        <f>IF(logVir!E38="","",LN(資本ストック!E38))</f>
        <v>9.5681658060246786</v>
      </c>
      <c r="F38" s="2">
        <f>IF(logVir!F38="","",LN(資本ストック!F38))</f>
        <v>9.54447551444418</v>
      </c>
      <c r="G38" s="2">
        <f>IF(logVir!G38="","",LN(資本ストック!G38))</f>
        <v>9.4531034238222826</v>
      </c>
      <c r="I38" s="3">
        <v>2</v>
      </c>
      <c r="J38" s="3">
        <v>4</v>
      </c>
      <c r="K38" s="2" cm="1">
        <f t="array" ref="K38">IF(C38="","",C38-SUMPRODUCT(($B$1461:$B$1491=$J38)*1,C$1461:C$1491))</f>
        <v>-1.3983417234162356</v>
      </c>
      <c r="L38" s="2" cm="1">
        <f t="array" ref="L38">IF(D38="","",D38-SUMPRODUCT(($B$1461:$B$1491=$J38)*1,D$1461:D$1491))</f>
        <v>-1.2991849225947227</v>
      </c>
      <c r="M38" s="2" cm="1">
        <f t="array" ref="M38">IF(E38="","",E38-SUMPRODUCT(($B$1461:$B$1491=$J38)*1,E$1461:E$1491))</f>
        <v>-1.2132414205132669</v>
      </c>
      <c r="N38" s="2" cm="1">
        <f t="array" ref="N38">IF(F38="","",F38-SUMPRODUCT(($B$1461:$B$1491=$J38)*1,F$1461:F$1491))</f>
        <v>-1.2105398976891966</v>
      </c>
      <c r="O38" s="2" cm="1">
        <f t="array" ref="O38">IF(G38="","",G38-SUMPRODUCT(($B$1461:$B$1491=$J38)*1,G$1461:G$1491))</f>
        <v>-1.2708865324517458</v>
      </c>
    </row>
    <row r="39" spans="1:15" x14ac:dyDescent="0.55000000000000004">
      <c r="A39" s="3">
        <v>2</v>
      </c>
      <c r="B39" s="4">
        <v>5</v>
      </c>
      <c r="C39" s="2">
        <f>IF(logVir!C39="","",LN(資本ストック!C39))</f>
        <v>11.80503115305242</v>
      </c>
      <c r="D39" s="2">
        <f>IF(logVir!D39="","",LN(資本ストック!D39))</f>
        <v>11.78481601173397</v>
      </c>
      <c r="E39" s="2">
        <f>IF(logVir!E39="","",LN(資本ストック!E39))</f>
        <v>11.68542954876078</v>
      </c>
      <c r="F39" s="2">
        <f>IF(logVir!F39="","",LN(資本ストック!F39))</f>
        <v>11.633119186963023</v>
      </c>
      <c r="G39" s="2">
        <f>IF(logVir!G39="","",LN(資本ストック!G39))</f>
        <v>11.562351458721849</v>
      </c>
      <c r="I39" s="3">
        <v>2</v>
      </c>
      <c r="J39" s="3">
        <v>5</v>
      </c>
      <c r="K39" s="2" cm="1">
        <f t="array" ref="K39">IF(C39="","",C39-SUMPRODUCT(($B$1461:$B$1491=$J39)*1,C$1461:C$1491))</f>
        <v>0.41233004331827239</v>
      </c>
      <c r="L39" s="2" cm="1">
        <f t="array" ref="L39">IF(D39="","",D39-SUMPRODUCT(($B$1461:$B$1491=$J39)*1,D$1461:D$1491))</f>
        <v>0.43415216024638958</v>
      </c>
      <c r="M39" s="2" cm="1">
        <f t="array" ref="M39">IF(E39="","",E39-SUMPRODUCT(($B$1461:$B$1491=$J39)*1,E$1461:E$1491))</f>
        <v>0.2925150705950248</v>
      </c>
      <c r="N39" s="2" cm="1">
        <f t="array" ref="N39">IF(F39="","",F39-SUMPRODUCT(($B$1461:$B$1491=$J39)*1,F$1461:F$1491))</f>
        <v>0.24820173008676072</v>
      </c>
      <c r="O39" s="2" cm="1">
        <f t="array" ref="O39">IF(G39="","",G39-SUMPRODUCT(($B$1461:$B$1491=$J39)*1,G$1461:G$1491))</f>
        <v>0.17349040286106998</v>
      </c>
    </row>
    <row r="40" spans="1:15" x14ac:dyDescent="0.55000000000000004">
      <c r="A40" s="3">
        <v>2</v>
      </c>
      <c r="B40" s="4">
        <v>6</v>
      </c>
      <c r="C40" s="2">
        <f>IF(logVir!C40="","",LN(資本ストック!C40))</f>
        <v>11.128274248552637</v>
      </c>
      <c r="D40" s="2">
        <f>IF(logVir!D40="","",LN(資本ストック!D40))</f>
        <v>11.216853028334972</v>
      </c>
      <c r="E40" s="2">
        <f>IF(logVir!E40="","",LN(資本ストック!E40))</f>
        <v>11.283892280242288</v>
      </c>
      <c r="F40" s="2">
        <f>IF(logVir!F40="","",LN(資本ストック!F40))</f>
        <v>11.346770484012408</v>
      </c>
      <c r="G40" s="2">
        <f>IF(logVir!G40="","",LN(資本ストック!G40))</f>
        <v>11.392351907112431</v>
      </c>
      <c r="I40" s="3">
        <v>2</v>
      </c>
      <c r="J40" s="3">
        <v>6</v>
      </c>
      <c r="K40" s="2" cm="1">
        <f t="array" ref="K40">IF(C40="","",C40-SUMPRODUCT(($B$1461:$B$1491=$J40)*1,C$1461:C$1491))</f>
        <v>-2.0224949066958242</v>
      </c>
      <c r="L40" s="2" cm="1">
        <f t="array" ref="L40">IF(D40="","",D40-SUMPRODUCT(($B$1461:$B$1491=$J40)*1,D$1461:D$1491))</f>
        <v>-1.9578396642175218</v>
      </c>
      <c r="M40" s="2" cm="1">
        <f t="array" ref="M40">IF(E40="","",E40-SUMPRODUCT(($B$1461:$B$1491=$J40)*1,E$1461:E$1491))</f>
        <v>-1.9219658367900205</v>
      </c>
      <c r="N40" s="2" cm="1">
        <f t="array" ref="N40">IF(F40="","",F40-SUMPRODUCT(($B$1461:$B$1491=$J40)*1,F$1461:F$1491))</f>
        <v>-1.8614657783804454</v>
      </c>
      <c r="O40" s="2" cm="1">
        <f t="array" ref="O40">IF(G40="","",G40-SUMPRODUCT(($B$1461:$B$1491=$J40)*1,G$1461:G$1491))</f>
        <v>-1.8244964205911742</v>
      </c>
    </row>
    <row r="41" spans="1:15" x14ac:dyDescent="0.55000000000000004">
      <c r="A41" s="3">
        <v>2</v>
      </c>
      <c r="B41" s="4">
        <v>7</v>
      </c>
      <c r="C41" s="2">
        <f>IF(logVir!C41="","",LN(資本ストック!C41))</f>
        <v>11.208997348950732</v>
      </c>
      <c r="D41" s="2">
        <f>IF(logVir!D41="","",LN(資本ストック!D41))</f>
        <v>11.334006572632477</v>
      </c>
      <c r="E41" s="2">
        <f>IF(logVir!E41="","",LN(資本ストック!E41))</f>
        <v>11.3223865718693</v>
      </c>
      <c r="F41" s="2">
        <f>IF(logVir!F41="","",LN(資本ストック!F41))</f>
        <v>11.309799289317873</v>
      </c>
      <c r="G41" s="2">
        <f>IF(logVir!G41="","",LN(資本ストック!G41))</f>
        <v>11.747577237229537</v>
      </c>
      <c r="I41" s="3">
        <v>2</v>
      </c>
      <c r="J41" s="3">
        <v>7</v>
      </c>
      <c r="K41" s="2" cm="1">
        <f t="array" ref="K41">IF(C41="","",C41-SUMPRODUCT(($B$1461:$B$1491=$J41)*1,C$1461:C$1491))</f>
        <v>-0.61494472909222608</v>
      </c>
      <c r="L41" s="2" cm="1">
        <f t="array" ref="L41">IF(D41="","",D41-SUMPRODUCT(($B$1461:$B$1491=$J41)*1,D$1461:D$1491))</f>
        <v>-0.42143868382433247</v>
      </c>
      <c r="M41" s="2" cm="1">
        <f t="array" ref="M41">IF(E41="","",E41-SUMPRODUCT(($B$1461:$B$1491=$J41)*1,E$1461:E$1491))</f>
        <v>-0.42387061222838618</v>
      </c>
      <c r="N41" s="2" cm="1">
        <f t="array" ref="N41">IF(F41="","",F41-SUMPRODUCT(($B$1461:$B$1491=$J41)*1,F$1461:F$1491))</f>
        <v>-0.41956074802266485</v>
      </c>
      <c r="O41" s="2" cm="1">
        <f t="array" ref="O41">IF(G41="","",G41-SUMPRODUCT(($B$1461:$B$1491=$J41)*1,G$1461:G$1491))</f>
        <v>1.9573165488848687E-2</v>
      </c>
    </row>
    <row r="42" spans="1:15" x14ac:dyDescent="0.55000000000000004">
      <c r="A42" s="3">
        <v>2</v>
      </c>
      <c r="B42" s="4">
        <v>8</v>
      </c>
      <c r="C42" s="2">
        <f>IF(logVir!C42="","",LN(資本ストック!C42))</f>
        <v>13.796369010602922</v>
      </c>
      <c r="D42" s="2">
        <f>IF(logVir!D42="","",LN(資本ストック!D42))</f>
        <v>13.74892397313714</v>
      </c>
      <c r="E42" s="2">
        <f>IF(logVir!E42="","",LN(資本ストック!E42))</f>
        <v>13.614908774375435</v>
      </c>
      <c r="F42" s="2">
        <f>IF(logVir!F42="","",LN(資本ストック!F42))</f>
        <v>13.578139723382872</v>
      </c>
      <c r="G42" s="2">
        <f>IF(logVir!G42="","",LN(資本ストック!G42))</f>
        <v>13.506040243958056</v>
      </c>
      <c r="I42" s="3">
        <v>2</v>
      </c>
      <c r="J42" s="3">
        <v>8</v>
      </c>
      <c r="K42" s="2" cm="1">
        <f t="array" ref="K42">IF(C42="","",C42-SUMPRODUCT(($B$1461:$B$1491=$J42)*1,C$1461:C$1491))</f>
        <v>1.3554458166263945</v>
      </c>
      <c r="L42" s="2" cm="1">
        <f t="array" ref="L42">IF(D42="","",D42-SUMPRODUCT(($B$1461:$B$1491=$J42)*1,D$1461:D$1491))</f>
        <v>1.2877499489198936</v>
      </c>
      <c r="M42" s="2" cm="1">
        <f t="array" ref="M42">IF(E42="","",E42-SUMPRODUCT(($B$1461:$B$1491=$J42)*1,E$1461:E$1491))</f>
        <v>1.1621122544512179</v>
      </c>
      <c r="N42" s="2" cm="1">
        <f t="array" ref="N42">IF(F42="","",F42-SUMPRODUCT(($B$1461:$B$1491=$J42)*1,F$1461:F$1491))</f>
        <v>1.0776576708500585</v>
      </c>
      <c r="O42" s="2" cm="1">
        <f t="array" ref="O42">IF(G42="","",G42-SUMPRODUCT(($B$1461:$B$1491=$J42)*1,G$1461:G$1491))</f>
        <v>1.0418529478867224</v>
      </c>
    </row>
    <row r="43" spans="1:15" x14ac:dyDescent="0.55000000000000004">
      <c r="A43" s="3">
        <v>2</v>
      </c>
      <c r="B43" s="4">
        <v>9</v>
      </c>
      <c r="C43" s="2">
        <f>IF(logVir!C43="","",LN(資本ストック!C43))</f>
        <v>9.876075067098629</v>
      </c>
      <c r="D43" s="2">
        <f>IF(logVir!D43="","",LN(資本ストック!D43))</f>
        <v>9.7288507335066132</v>
      </c>
      <c r="E43" s="2">
        <f>IF(logVir!E43="","",LN(資本ストック!E43))</f>
        <v>9.8622382860112303</v>
      </c>
      <c r="F43" s="2">
        <f>IF(logVir!F43="","",LN(資本ストック!F43))</f>
        <v>9.8461431912631703</v>
      </c>
      <c r="G43" s="2">
        <f>IF(logVir!G43="","",LN(資本ストック!G43))</f>
        <v>9.945593600981157</v>
      </c>
      <c r="I43" s="3">
        <v>2</v>
      </c>
      <c r="J43" s="3">
        <v>9</v>
      </c>
      <c r="K43" s="2" cm="1">
        <f t="array" ref="K43">IF(C43="","",C43-SUMPRODUCT(($B$1461:$B$1491=$J43)*1,C$1461:C$1491))</f>
        <v>-1.4007904345143647</v>
      </c>
      <c r="L43" s="2" cm="1">
        <f t="array" ref="L43">IF(D43="","",D43-SUMPRODUCT(($B$1461:$B$1491=$J43)*1,D$1461:D$1491))</f>
        <v>-1.5217722092496473</v>
      </c>
      <c r="M43" s="2" cm="1">
        <f t="array" ref="M43">IF(E43="","",E43-SUMPRODUCT(($B$1461:$B$1491=$J43)*1,E$1461:E$1491))</f>
        <v>-1.4723518033445853</v>
      </c>
      <c r="N43" s="2" cm="1">
        <f t="array" ref="N43">IF(F43="","",F43-SUMPRODUCT(($B$1461:$B$1491=$J43)*1,F$1461:F$1491))</f>
        <v>-1.460689027793979</v>
      </c>
      <c r="O43" s="2" cm="1">
        <f t="array" ref="O43">IF(G43="","",G43-SUMPRODUCT(($B$1461:$B$1491=$J43)*1,G$1461:G$1491))</f>
        <v>-1.3616467143924744</v>
      </c>
    </row>
    <row r="44" spans="1:15" x14ac:dyDescent="0.55000000000000004">
      <c r="A44" s="3">
        <v>2</v>
      </c>
      <c r="B44" s="4">
        <v>10</v>
      </c>
      <c r="C44" s="2">
        <f>IF(logVir!C44="","",LN(資本ストック!C44))</f>
        <v>10.906449894904281</v>
      </c>
      <c r="D44" s="2">
        <f>IF(logVir!D44="","",LN(資本ストック!D44))</f>
        <v>11.107034448696785</v>
      </c>
      <c r="E44" s="2">
        <f>IF(logVir!E44="","",LN(資本ストック!E44))</f>
        <v>11.195721133386192</v>
      </c>
      <c r="F44" s="2">
        <f>IF(logVir!F44="","",LN(資本ストック!F44))</f>
        <v>11.218219049037236</v>
      </c>
      <c r="G44" s="2">
        <f>IF(logVir!G44="","",LN(資本ストック!G44))</f>
        <v>11.214261398873864</v>
      </c>
      <c r="I44" s="3">
        <v>2</v>
      </c>
      <c r="J44" s="3">
        <v>10</v>
      </c>
      <c r="K44" s="2" cm="1">
        <f t="array" ref="K44">IF(C44="","",C44-SUMPRODUCT(($B$1461:$B$1491=$J44)*1,C$1461:C$1491))</f>
        <v>-1.7688012981272436</v>
      </c>
      <c r="L44" s="2" cm="1">
        <f t="array" ref="L44">IF(D44="","",D44-SUMPRODUCT(($B$1461:$B$1491=$J44)*1,D$1461:D$1491))</f>
        <v>-1.6355729035647535</v>
      </c>
      <c r="M44" s="2" cm="1">
        <f t="array" ref="M44">IF(E44="","",E44-SUMPRODUCT(($B$1461:$B$1491=$J44)*1,E$1461:E$1491))</f>
        <v>-1.6293940956349697</v>
      </c>
      <c r="N44" s="2" cm="1">
        <f t="array" ref="N44">IF(F44="","",F44-SUMPRODUCT(($B$1461:$B$1491=$J44)*1,F$1461:F$1491))</f>
        <v>-1.5982925326919926</v>
      </c>
      <c r="O44" s="2" cm="1">
        <f t="array" ref="O44">IF(G44="","",G44-SUMPRODUCT(($B$1461:$B$1491=$J44)*1,G$1461:G$1491))</f>
        <v>-1.6163352774705793</v>
      </c>
    </row>
    <row r="45" spans="1:15" x14ac:dyDescent="0.55000000000000004">
      <c r="A45" s="3">
        <v>2</v>
      </c>
      <c r="B45" s="4">
        <v>11</v>
      </c>
      <c r="C45" s="2">
        <f>IF(logVir!C45="","",LN(資本ストック!C45))</f>
        <v>11.228977159600086</v>
      </c>
      <c r="D45" s="2">
        <f>IF(logVir!D45="","",LN(資本ストック!D45))</f>
        <v>11.188557288137192</v>
      </c>
      <c r="E45" s="2">
        <f>IF(logVir!E45="","",LN(資本ストック!E45))</f>
        <v>11.167947818638721</v>
      </c>
      <c r="F45" s="2">
        <f>IF(logVir!F45="","",LN(資本ストック!F45))</f>
        <v>11.193568176924243</v>
      </c>
      <c r="G45" s="2">
        <f>IF(logVir!G45="","",LN(資本ストック!G45))</f>
        <v>11.405696586367657</v>
      </c>
      <c r="I45" s="3">
        <v>2</v>
      </c>
      <c r="J45" s="3">
        <v>11</v>
      </c>
      <c r="K45" s="2" cm="1">
        <f t="array" ref="K45">IF(C45="","",C45-SUMPRODUCT(($B$1461:$B$1491=$J45)*1,C$1461:C$1491))</f>
        <v>-1.1531147969961566</v>
      </c>
      <c r="L45" s="2" cm="1">
        <f t="array" ref="L45">IF(D45="","",D45-SUMPRODUCT(($B$1461:$B$1491=$J45)*1,D$1461:D$1491))</f>
        <v>-1.1868741143993393</v>
      </c>
      <c r="M45" s="2" cm="1">
        <f t="array" ref="M45">IF(E45="","",E45-SUMPRODUCT(($B$1461:$B$1491=$J45)*1,E$1461:E$1491))</f>
        <v>-1.2602858726892929</v>
      </c>
      <c r="N45" s="2" cm="1">
        <f t="array" ref="N45">IF(F45="","",F45-SUMPRODUCT(($B$1461:$B$1491=$J45)*1,F$1461:F$1491))</f>
        <v>-1.2455351821255203</v>
      </c>
      <c r="O45" s="2" cm="1">
        <f t="array" ref="O45">IF(G45="","",G45-SUMPRODUCT(($B$1461:$B$1491=$J45)*1,G$1461:G$1491))</f>
        <v>-1.0673727466812739</v>
      </c>
    </row>
    <row r="46" spans="1:15" x14ac:dyDescent="0.55000000000000004">
      <c r="A46" s="3">
        <v>2</v>
      </c>
      <c r="B46" s="4">
        <v>12</v>
      </c>
      <c r="C46" s="2">
        <f>IF(logVir!C46="","",LN(資本ストック!C46))</f>
        <v>10.865394651982561</v>
      </c>
      <c r="D46" s="2">
        <f>IF(logVir!D46="","",LN(資本ストック!D46))</f>
        <v>10.959007013414453</v>
      </c>
      <c r="E46" s="2">
        <f>IF(logVir!E46="","",LN(資本ストック!E46))</f>
        <v>11.131935978978548</v>
      </c>
      <c r="F46" s="2">
        <f>IF(logVir!F46="","",LN(資本ストック!F46))</f>
        <v>11.145912400375801</v>
      </c>
      <c r="G46" s="2">
        <f>IF(logVir!G46="","",LN(資本ストック!G46))</f>
        <v>11.257276481525409</v>
      </c>
      <c r="I46" s="3">
        <v>2</v>
      </c>
      <c r="J46" s="3">
        <v>12</v>
      </c>
      <c r="K46" s="2" cm="1">
        <f t="array" ref="K46">IF(C46="","",C46-SUMPRODUCT(($B$1461:$B$1491=$J46)*1,C$1461:C$1491))</f>
        <v>-1.4371650542787808</v>
      </c>
      <c r="L46" s="2" cm="1">
        <f t="array" ref="L46">IF(D46="","",D46-SUMPRODUCT(($B$1461:$B$1491=$J46)*1,D$1461:D$1491))</f>
        <v>-1.2985482893179583</v>
      </c>
      <c r="M46" s="2" cm="1">
        <f t="array" ref="M46">IF(E46="","",E46-SUMPRODUCT(($B$1461:$B$1491=$J46)*1,E$1461:E$1491))</f>
        <v>-1.1552548766464685</v>
      </c>
      <c r="N46" s="2" cm="1">
        <f t="array" ref="N46">IF(F46="","",F46-SUMPRODUCT(($B$1461:$B$1491=$J46)*1,F$1461:F$1491))</f>
        <v>-1.1032749096536421</v>
      </c>
      <c r="O46" s="2" cm="1">
        <f t="array" ref="O46">IF(G46="","",G46-SUMPRODUCT(($B$1461:$B$1491=$J46)*1,G$1461:G$1491))</f>
        <v>-0.95006645467215023</v>
      </c>
    </row>
    <row r="47" spans="1:15" x14ac:dyDescent="0.55000000000000004">
      <c r="A47" s="3">
        <v>2</v>
      </c>
      <c r="B47" s="4">
        <v>13</v>
      </c>
      <c r="C47" s="2">
        <f>IF(logVir!C47="","",LN(資本ストック!C47))</f>
        <v>10.262520797894673</v>
      </c>
      <c r="D47" s="2">
        <f>IF(logVir!D47="","",LN(資本ストック!D47))</f>
        <v>9.9306219156125977</v>
      </c>
      <c r="E47" s="2">
        <f>IF(logVir!E47="","",LN(資本ストック!E47))</f>
        <v>9.6844103058974653</v>
      </c>
      <c r="F47" s="2">
        <f>IF(logVir!F47="","",LN(資本ストック!F47))</f>
        <v>9.6643609221837625</v>
      </c>
      <c r="G47" s="2">
        <f>IF(logVir!G47="","",LN(資本ストック!G47))</f>
        <v>9.5975663695215143</v>
      </c>
      <c r="I47" s="3">
        <v>2</v>
      </c>
      <c r="J47" s="3">
        <v>13</v>
      </c>
      <c r="K47" s="2" cm="1">
        <f t="array" ref="K47">IF(C47="","",C47-SUMPRODUCT(($B$1461:$B$1491=$J47)*1,C$1461:C$1491))</f>
        <v>-1.5442035446407836</v>
      </c>
      <c r="L47" s="2" cm="1">
        <f t="array" ref="L47">IF(D47="","",D47-SUMPRODUCT(($B$1461:$B$1491=$J47)*1,D$1461:D$1491))</f>
        <v>-1.6054568701758392</v>
      </c>
      <c r="M47" s="2" cm="1">
        <f t="array" ref="M47">IF(E47="","",E47-SUMPRODUCT(($B$1461:$B$1491=$J47)*1,E$1461:E$1491))</f>
        <v>-1.79040482232808</v>
      </c>
      <c r="N47" s="2" cm="1">
        <f t="array" ref="N47">IF(F47="","",F47-SUMPRODUCT(($B$1461:$B$1491=$J47)*1,F$1461:F$1491))</f>
        <v>-1.7693629875001271</v>
      </c>
      <c r="O47" s="2" cm="1">
        <f t="array" ref="O47">IF(G47="","",G47-SUMPRODUCT(($B$1461:$B$1491=$J47)*1,G$1461:G$1491))</f>
        <v>-1.8270488036012154</v>
      </c>
    </row>
    <row r="48" spans="1:15" x14ac:dyDescent="0.55000000000000004">
      <c r="A48" s="3">
        <v>2</v>
      </c>
      <c r="B48" s="4">
        <v>14</v>
      </c>
      <c r="C48" s="2">
        <f>IF(logVir!C48="","",LN(資本ストック!C48))</f>
        <v>9.9021889204391549</v>
      </c>
      <c r="D48" s="2">
        <f>IF(logVir!D48="","",LN(資本ストック!D48))</f>
        <v>10.045731768495038</v>
      </c>
      <c r="E48" s="2">
        <f>IF(logVir!E48="","",LN(資本ストック!E48))</f>
        <v>9.9927987781073799</v>
      </c>
      <c r="F48" s="2">
        <f>IF(logVir!F48="","",LN(資本ストック!F48))</f>
        <v>9.8825898708076281</v>
      </c>
      <c r="G48" s="2">
        <f>IF(logVir!G48="","",LN(資本ストック!G48))</f>
        <v>9.6684940065973244</v>
      </c>
      <c r="I48" s="3">
        <v>2</v>
      </c>
      <c r="J48" s="3">
        <v>14</v>
      </c>
      <c r="K48" s="2" cm="1">
        <f t="array" ref="K48">IF(C48="","",C48-SUMPRODUCT(($B$1461:$B$1491=$J48)*1,C$1461:C$1491))</f>
        <v>-2.5854014291183116</v>
      </c>
      <c r="L48" s="2" cm="1">
        <f t="array" ref="L48">IF(D48="","",D48-SUMPRODUCT(($B$1461:$B$1491=$J48)*1,D$1461:D$1491))</f>
        <v>-2.4464419747934105</v>
      </c>
      <c r="M48" s="2" cm="1">
        <f t="array" ref="M48">IF(E48="","",E48-SUMPRODUCT(($B$1461:$B$1491=$J48)*1,E$1461:E$1491))</f>
        <v>-2.6264351110997008</v>
      </c>
      <c r="N48" s="2" cm="1">
        <f t="array" ref="N48">IF(F48="","",F48-SUMPRODUCT(($B$1461:$B$1491=$J48)*1,F$1461:F$1491))</f>
        <v>-2.746692314178782</v>
      </c>
      <c r="O48" s="2" cm="1">
        <f t="array" ref="O48">IF(G48="","",G48-SUMPRODUCT(($B$1461:$B$1491=$J48)*1,G$1461:G$1491))</f>
        <v>-2.9483749631373968</v>
      </c>
    </row>
    <row r="49" spans="1:15" x14ac:dyDescent="0.55000000000000004">
      <c r="A49" s="3">
        <v>2</v>
      </c>
      <c r="B49" s="4">
        <v>15</v>
      </c>
      <c r="C49" s="2">
        <f>IF(logVir!C49="","",LN(資本ストック!C49))</f>
        <v>10.146257084766315</v>
      </c>
      <c r="D49" s="2">
        <f>IF(logVir!D49="","",LN(資本ストック!D49))</f>
        <v>9.9373630742338186</v>
      </c>
      <c r="E49" s="2">
        <f>IF(logVir!E49="","",LN(資本ストック!E49))</f>
        <v>10.013014552273532</v>
      </c>
      <c r="F49" s="2">
        <f>IF(logVir!F49="","",LN(資本ストック!F49))</f>
        <v>10.183218991125997</v>
      </c>
      <c r="G49" s="2">
        <f>IF(logVir!G49="","",LN(資本ストック!G49))</f>
        <v>10.122140539460132</v>
      </c>
      <c r="I49" s="3">
        <v>2</v>
      </c>
      <c r="J49" s="3">
        <v>15</v>
      </c>
      <c r="K49" s="2" cm="1">
        <f t="array" ref="K49">IF(C49="","",C49-SUMPRODUCT(($B$1461:$B$1491=$J49)*1,C$1461:C$1491))</f>
        <v>-0.31648436015886716</v>
      </c>
      <c r="L49" s="2" cm="1">
        <f t="array" ref="L49">IF(D49="","",D49-SUMPRODUCT(($B$1461:$B$1491=$J49)*1,D$1461:D$1491))</f>
        <v>-0.55058451419857413</v>
      </c>
      <c r="M49" s="2" cm="1">
        <f t="array" ref="M49">IF(E49="","",E49-SUMPRODUCT(($B$1461:$B$1491=$J49)*1,E$1461:E$1491))</f>
        <v>-0.5494466061229506</v>
      </c>
      <c r="N49" s="2" cm="1">
        <f t="array" ref="N49">IF(F49="","",F49-SUMPRODUCT(($B$1461:$B$1491=$J49)*1,F$1461:F$1491))</f>
        <v>-0.38717943847333736</v>
      </c>
      <c r="O49" s="2" cm="1">
        <f t="array" ref="O49">IF(G49="","",G49-SUMPRODUCT(($B$1461:$B$1491=$J49)*1,G$1461:G$1491))</f>
        <v>-0.45713614107544664</v>
      </c>
    </row>
    <row r="50" spans="1:15" x14ac:dyDescent="0.55000000000000004">
      <c r="A50" s="3">
        <v>2</v>
      </c>
      <c r="B50" s="4">
        <v>16</v>
      </c>
      <c r="C50" s="2">
        <f>IF(logVir!C50="","",LN(資本ストック!C50))</f>
        <v>10.543062180445428</v>
      </c>
      <c r="D50" s="2">
        <f>IF(logVir!D50="","",LN(資本ストック!D50))</f>
        <v>10.366611222386304</v>
      </c>
      <c r="E50" s="2">
        <f>IF(logVir!E50="","",LN(資本ストック!E50))</f>
        <v>10.453645791575145</v>
      </c>
      <c r="F50" s="2">
        <f>IF(logVir!F50="","",LN(資本ストック!F50))</f>
        <v>10.37059281360875</v>
      </c>
      <c r="G50" s="2">
        <f>IF(logVir!G50="","",LN(資本ストック!G50))</f>
        <v>10.372070393685352</v>
      </c>
      <c r="I50" s="3">
        <v>2</v>
      </c>
      <c r="J50" s="3">
        <v>16</v>
      </c>
      <c r="K50" s="2" cm="1">
        <f t="array" ref="K50">IF(C50="","",C50-SUMPRODUCT(($B$1461:$B$1491=$J50)*1,C$1461:C$1491))</f>
        <v>-1.664560377107188</v>
      </c>
      <c r="L50" s="2" cm="1">
        <f t="array" ref="L50">IF(D50="","",D50-SUMPRODUCT(($B$1461:$B$1491=$J50)*1,D$1461:D$1491))</f>
        <v>-1.8415725244767565</v>
      </c>
      <c r="M50" s="2" cm="1">
        <f t="array" ref="M50">IF(E50="","",E50-SUMPRODUCT(($B$1461:$B$1491=$J50)*1,E$1461:E$1491))</f>
        <v>-1.7865914787825314</v>
      </c>
      <c r="N50" s="2" cm="1">
        <f t="array" ref="N50">IF(F50="","",F50-SUMPRODUCT(($B$1461:$B$1491=$J50)*1,F$1461:F$1491))</f>
        <v>-1.86685200840531</v>
      </c>
      <c r="O50" s="2" cm="1">
        <f t="array" ref="O50">IF(G50="","",G50-SUMPRODUCT(($B$1461:$B$1491=$J50)*1,G$1461:G$1491))</f>
        <v>-1.8902225168845153</v>
      </c>
    </row>
    <row r="51" spans="1:15" x14ac:dyDescent="0.55000000000000004">
      <c r="A51" s="3">
        <v>2</v>
      </c>
      <c r="B51" s="4">
        <v>17</v>
      </c>
      <c r="C51" s="2">
        <f>IF(logVir!C51="","",LN(資本ストック!C51))</f>
        <v>14.870841859408351</v>
      </c>
      <c r="D51" s="2">
        <f>IF(logVir!D51="","",LN(資本ストック!D51))</f>
        <v>15.009124445982206</v>
      </c>
      <c r="E51" s="2">
        <f>IF(logVir!E51="","",LN(資本ストック!E51))</f>
        <v>15.026410767383831</v>
      </c>
      <c r="F51" s="2">
        <f>IF(logVir!F51="","",LN(資本ストック!F51))</f>
        <v>15.0369160754941</v>
      </c>
      <c r="G51" s="2">
        <f>IF(logVir!G51="","",LN(資本ストック!G51))</f>
        <v>15.063530817122869</v>
      </c>
      <c r="I51" s="3">
        <v>2</v>
      </c>
      <c r="J51" s="3">
        <v>17</v>
      </c>
      <c r="K51" s="2" cm="1">
        <f t="array" ref="K51">IF(C51="","",C51-SUMPRODUCT(($B$1461:$B$1491=$J51)*1,C$1461:C$1491))</f>
        <v>-0.1915113204089991</v>
      </c>
      <c r="L51" s="2" cm="1">
        <f t="array" ref="L51">IF(D51="","",D51-SUMPRODUCT(($B$1461:$B$1491=$J51)*1,D$1461:D$1491))</f>
        <v>-4.5140724707902535E-2</v>
      </c>
      <c r="M51" s="2" cm="1">
        <f t="array" ref="M51">IF(E51="","",E51-SUMPRODUCT(($B$1461:$B$1491=$J51)*1,E$1461:E$1491))</f>
        <v>-2.8481867177371001E-2</v>
      </c>
      <c r="N51" s="2" cm="1">
        <f t="array" ref="N51">IF(F51="","",F51-SUMPRODUCT(($B$1461:$B$1491=$J51)*1,F$1461:F$1491))</f>
        <v>-1.7077336853985159E-2</v>
      </c>
      <c r="O51" s="2" cm="1">
        <f t="array" ref="O51">IF(G51="","",G51-SUMPRODUCT(($B$1461:$B$1491=$J51)*1,G$1461:G$1491))</f>
        <v>4.4915984817475163E-3</v>
      </c>
    </row>
    <row r="52" spans="1:15" x14ac:dyDescent="0.55000000000000004">
      <c r="A52" s="3">
        <v>2</v>
      </c>
      <c r="B52" s="4">
        <v>18</v>
      </c>
      <c r="C52" s="2">
        <f>IF(logVir!C52="","",LN(資本ストック!C52))</f>
        <v>12.479370006746176</v>
      </c>
      <c r="D52" s="2">
        <f>IF(logVir!D52="","",LN(資本ストック!D52))</f>
        <v>12.468196670293844</v>
      </c>
      <c r="E52" s="2">
        <f>IF(logVir!E52="","",LN(資本ストック!E52))</f>
        <v>12.439795536736579</v>
      </c>
      <c r="F52" s="2">
        <f>IF(logVir!F52="","",LN(資本ストック!F52))</f>
        <v>12.449075762377813</v>
      </c>
      <c r="G52" s="2">
        <f>IF(logVir!G52="","",LN(資本ストック!G52))</f>
        <v>12.483478632144116</v>
      </c>
      <c r="I52" s="3">
        <v>2</v>
      </c>
      <c r="J52" s="3">
        <v>18</v>
      </c>
      <c r="K52" s="2" cm="1">
        <f t="array" ref="K52">IF(C52="","",C52-SUMPRODUCT(($B$1461:$B$1491=$J52)*1,C$1461:C$1491))</f>
        <v>-0.22318532753502041</v>
      </c>
      <c r="L52" s="2" cm="1">
        <f t="array" ref="L52">IF(D52="","",D52-SUMPRODUCT(($B$1461:$B$1491=$J52)*1,D$1461:D$1491))</f>
        <v>-0.25739269794659769</v>
      </c>
      <c r="M52" s="2" cm="1">
        <f t="array" ref="M52">IF(E52="","",E52-SUMPRODUCT(($B$1461:$B$1491=$J52)*1,E$1461:E$1491))</f>
        <v>-0.33412696054145208</v>
      </c>
      <c r="N52" s="2" cm="1">
        <f t="array" ref="N52">IF(F52="","",F52-SUMPRODUCT(($B$1461:$B$1491=$J52)*1,F$1461:F$1491))</f>
        <v>-0.34282412474314228</v>
      </c>
      <c r="O52" s="2" cm="1">
        <f t="array" ref="O52">IF(G52="","",G52-SUMPRODUCT(($B$1461:$B$1491=$J52)*1,G$1461:G$1491))</f>
        <v>-0.37612171188168553</v>
      </c>
    </row>
    <row r="53" spans="1:15" x14ac:dyDescent="0.55000000000000004">
      <c r="A53" s="3">
        <v>2</v>
      </c>
      <c r="B53" s="4">
        <v>19</v>
      </c>
      <c r="C53" s="2">
        <f>IF(logVir!C53="","",LN(資本ストック!C53))</f>
        <v>12.098326443988919</v>
      </c>
      <c r="D53" s="2">
        <f>IF(logVir!D53="","",LN(資本ストック!D53))</f>
        <v>12.045465276200773</v>
      </c>
      <c r="E53" s="2">
        <f>IF(logVir!E53="","",LN(資本ストック!E53))</f>
        <v>12.000244096296512</v>
      </c>
      <c r="F53" s="2">
        <f>IF(logVir!F53="","",LN(資本ストック!F53))</f>
        <v>12.018224647918585</v>
      </c>
      <c r="G53" s="2">
        <f>IF(logVir!G53="","",LN(資本ストック!G53))</f>
        <v>12.050579289410283</v>
      </c>
      <c r="I53" s="3">
        <v>2</v>
      </c>
      <c r="J53" s="3">
        <v>19</v>
      </c>
      <c r="K53" s="2" cm="1">
        <f t="array" ref="K53">IF(C53="","",C53-SUMPRODUCT(($B$1461:$B$1491=$J53)*1,C$1461:C$1491))</f>
        <v>-0.41725398702840444</v>
      </c>
      <c r="L53" s="2" cm="1">
        <f t="array" ref="L53">IF(D53="","",D53-SUMPRODUCT(($B$1461:$B$1491=$J53)*1,D$1461:D$1491))</f>
        <v>-0.41531866380920768</v>
      </c>
      <c r="M53" s="2" cm="1">
        <f t="array" ref="M53">IF(E53="","",E53-SUMPRODUCT(($B$1461:$B$1491=$J53)*1,E$1461:E$1491))</f>
        <v>-0.43065362131252627</v>
      </c>
      <c r="N53" s="2" cm="1">
        <f t="array" ref="N53">IF(F53="","",F53-SUMPRODUCT(($B$1461:$B$1491=$J53)*1,F$1461:F$1491))</f>
        <v>-0.40750780152406563</v>
      </c>
      <c r="O53" s="2" cm="1">
        <f t="array" ref="O53">IF(G53="","",G53-SUMPRODUCT(($B$1461:$B$1491=$J53)*1,G$1461:G$1491))</f>
        <v>-0.36540015443894447</v>
      </c>
    </row>
    <row r="54" spans="1:15" x14ac:dyDescent="0.55000000000000004">
      <c r="A54" s="3">
        <v>2</v>
      </c>
      <c r="B54" s="4">
        <v>20</v>
      </c>
      <c r="C54" s="2">
        <f>IF(logVir!C54="","",LN(資本ストック!C54))</f>
        <v>12.906085840388874</v>
      </c>
      <c r="D54" s="2">
        <f>IF(logVir!D54="","",LN(資本ストック!D54))</f>
        <v>12.955506434511989</v>
      </c>
      <c r="E54" s="2">
        <f>IF(logVir!E54="","",LN(資本ストック!E54))</f>
        <v>13.0014644010047</v>
      </c>
      <c r="F54" s="2">
        <f>IF(logVir!F54="","",LN(資本ストック!F54))</f>
        <v>12.922550721673213</v>
      </c>
      <c r="G54" s="2">
        <f>IF(logVir!G54="","",LN(資本ストック!G54))</f>
        <v>13.014795687213255</v>
      </c>
      <c r="I54" s="3">
        <v>2</v>
      </c>
      <c r="J54" s="3">
        <v>20</v>
      </c>
      <c r="K54" s="2" cm="1">
        <f t="array" ref="K54">IF(C54="","",C54-SUMPRODUCT(($B$1461:$B$1491=$J54)*1,C$1461:C$1491))</f>
        <v>-0.32407601950011511</v>
      </c>
      <c r="L54" s="2" cm="1">
        <f t="array" ref="L54">IF(D54="","",D54-SUMPRODUCT(($B$1461:$B$1491=$J54)*1,D$1461:D$1491))</f>
        <v>-0.370801919743311</v>
      </c>
      <c r="M54" s="2" cm="1">
        <f t="array" ref="M54">IF(E54="","",E54-SUMPRODUCT(($B$1461:$B$1491=$J54)*1,E$1461:E$1491))</f>
        <v>-0.39955404116135362</v>
      </c>
      <c r="N54" s="2" cm="1">
        <f t="array" ref="N54">IF(F54="","",F54-SUMPRODUCT(($B$1461:$B$1491=$J54)*1,F$1461:F$1491))</f>
        <v>-0.47460930963052128</v>
      </c>
      <c r="O54" s="2" cm="1">
        <f t="array" ref="O54">IF(G54="","",G54-SUMPRODUCT(($B$1461:$B$1491=$J54)*1,G$1461:G$1491))</f>
        <v>-0.42988081448054061</v>
      </c>
    </row>
    <row r="55" spans="1:15" x14ac:dyDescent="0.55000000000000004">
      <c r="A55" s="3">
        <v>2</v>
      </c>
      <c r="B55" s="4">
        <v>21</v>
      </c>
      <c r="C55" s="2">
        <f>IF(logVir!C55="","",LN(資本ストック!C55))</f>
        <v>14.464237363351403</v>
      </c>
      <c r="D55" s="2">
        <f>IF(logVir!D55="","",LN(資本ストック!D55))</f>
        <v>14.600697562150843</v>
      </c>
      <c r="E55" s="2">
        <f>IF(logVir!E55="","",LN(資本ストック!E55))</f>
        <v>14.548502127929938</v>
      </c>
      <c r="F55" s="2">
        <f>IF(logVir!F55="","",LN(資本ストック!F55))</f>
        <v>14.543495700902183</v>
      </c>
      <c r="G55" s="2">
        <f>IF(logVir!G55="","",LN(資本ストック!G55))</f>
        <v>14.515791451448646</v>
      </c>
      <c r="I55" s="3">
        <v>2</v>
      </c>
      <c r="J55" s="3">
        <v>21</v>
      </c>
      <c r="K55" s="2" cm="1">
        <f t="array" ref="K55">IF(C55="","",C55-SUMPRODUCT(($B$1461:$B$1491=$J55)*1,C$1461:C$1491))</f>
        <v>-2.7574150325966329E-2</v>
      </c>
      <c r="L55" s="2" cm="1">
        <f t="array" ref="L55">IF(D55="","",D55-SUMPRODUCT(($B$1461:$B$1491=$J55)*1,D$1461:D$1491))</f>
        <v>7.5941696239272716E-2</v>
      </c>
      <c r="M55" s="2" cm="1">
        <f t="array" ref="M55">IF(E55="","",E55-SUMPRODUCT(($B$1461:$B$1491=$J55)*1,E$1461:E$1491))</f>
        <v>-3.4061476030663229E-2</v>
      </c>
      <c r="N55" s="2" cm="1">
        <f t="array" ref="N55">IF(F55="","",F55-SUMPRODUCT(($B$1461:$B$1491=$J55)*1,F$1461:F$1491))</f>
        <v>-5.1212925975439916E-2</v>
      </c>
      <c r="O55" s="2" cm="1">
        <f t="array" ref="O55">IF(G55="","",G55-SUMPRODUCT(($B$1461:$B$1491=$J55)*1,G$1461:G$1491))</f>
        <v>-9.5677808781781337E-2</v>
      </c>
    </row>
    <row r="56" spans="1:15" x14ac:dyDescent="0.55000000000000004">
      <c r="A56" s="3">
        <v>2</v>
      </c>
      <c r="B56" s="4">
        <v>22</v>
      </c>
      <c r="C56" s="2">
        <f>IF(logVir!C56="","",LN(資本ストック!C56))</f>
        <v>12.162473875867262</v>
      </c>
      <c r="D56" s="2">
        <f>IF(logVir!D56="","",LN(資本ストック!D56))</f>
        <v>11.802683850430489</v>
      </c>
      <c r="E56" s="2">
        <f>IF(logVir!E56="","",LN(資本ストック!E56))</f>
        <v>11.520787373850625</v>
      </c>
      <c r="F56" s="2">
        <f>IF(logVir!F56="","",LN(資本ストック!F56))</f>
        <v>11.440953213694279</v>
      </c>
      <c r="G56" s="2">
        <f>IF(logVir!G56="","",LN(資本ストック!G56))</f>
        <v>11.521149877463358</v>
      </c>
      <c r="I56" s="3">
        <v>2</v>
      </c>
      <c r="J56" s="3">
        <v>22</v>
      </c>
      <c r="K56" s="2" cm="1">
        <f t="array" ref="K56">IF(C56="","",C56-SUMPRODUCT(($B$1461:$B$1491=$J56)*1,C$1461:C$1491))</f>
        <v>-0.44327970024368923</v>
      </c>
      <c r="L56" s="2" cm="1">
        <f t="array" ref="L56">IF(D56="","",D56-SUMPRODUCT(($B$1461:$B$1491=$J56)*1,D$1461:D$1491))</f>
        <v>-0.65497085656381415</v>
      </c>
      <c r="M56" s="2" cm="1">
        <f t="array" ref="M56">IF(E56="","",E56-SUMPRODUCT(($B$1461:$B$1491=$J56)*1,E$1461:E$1491))</f>
        <v>-0.77261338250911038</v>
      </c>
      <c r="N56" s="2" cm="1">
        <f t="array" ref="N56">IF(F56="","",F56-SUMPRODUCT(($B$1461:$B$1491=$J56)*1,F$1461:F$1491))</f>
        <v>-0.80601752800039428</v>
      </c>
      <c r="O56" s="2" cm="1">
        <f t="array" ref="O56">IF(G56="","",G56-SUMPRODUCT(($B$1461:$B$1491=$J56)*1,G$1461:G$1491))</f>
        <v>-0.69246636686682983</v>
      </c>
    </row>
    <row r="57" spans="1:15" x14ac:dyDescent="0.55000000000000004">
      <c r="A57" s="3">
        <v>2</v>
      </c>
      <c r="B57" s="4">
        <v>23</v>
      </c>
      <c r="C57" s="2">
        <f>IF(logVir!C57="","",LN(資本ストック!C57))</f>
        <v>12.865455027565682</v>
      </c>
      <c r="D57" s="2">
        <f>IF(logVir!D57="","",LN(資本ストック!D57))</f>
        <v>12.976149313786337</v>
      </c>
      <c r="E57" s="2">
        <f>IF(logVir!E57="","",LN(資本ストック!E57))</f>
        <v>12.938433060458339</v>
      </c>
      <c r="F57" s="2">
        <f>IF(logVir!F57="","",LN(資本ストック!F57))</f>
        <v>12.921501907176015</v>
      </c>
      <c r="G57" s="2">
        <f>IF(logVir!G57="","",LN(資本ストック!G57))</f>
        <v>12.910354822653799</v>
      </c>
      <c r="I57" s="3">
        <v>2</v>
      </c>
      <c r="J57" s="3">
        <v>23</v>
      </c>
      <c r="K57" s="2" cm="1">
        <f t="array" ref="K57">IF(C57="","",C57-SUMPRODUCT(($B$1461:$B$1491=$J57)*1,C$1461:C$1491))</f>
        <v>-0.5518884604739771</v>
      </c>
      <c r="L57" s="2" cm="1">
        <f t="array" ref="L57">IF(D57="","",D57-SUMPRODUCT(($B$1461:$B$1491=$J57)*1,D$1461:D$1491))</f>
        <v>-0.51954063308553344</v>
      </c>
      <c r="M57" s="2" cm="1">
        <f t="array" ref="M57">IF(E57="","",E57-SUMPRODUCT(($B$1461:$B$1491=$J57)*1,E$1461:E$1491))</f>
        <v>-0.56789030778023353</v>
      </c>
      <c r="N57" s="2" cm="1">
        <f t="array" ref="N57">IF(F57="","",F57-SUMPRODUCT(($B$1461:$B$1491=$J57)*1,F$1461:F$1491))</f>
        <v>-0.5796711441320479</v>
      </c>
      <c r="O57" s="2" cm="1">
        <f t="array" ref="O57">IF(G57="","",G57-SUMPRODUCT(($B$1461:$B$1491=$J57)*1,G$1461:G$1491))</f>
        <v>-0.60372426054382444</v>
      </c>
    </row>
    <row r="58" spans="1:15" x14ac:dyDescent="0.55000000000000004">
      <c r="A58" s="3">
        <v>2</v>
      </c>
      <c r="B58" s="4">
        <v>24</v>
      </c>
      <c r="C58" s="2">
        <f>IF(logVir!C58="","",LN(資本ストック!C58))</f>
        <v>10.330348783640826</v>
      </c>
      <c r="D58" s="2">
        <f>IF(logVir!D58="","",LN(資本ストック!D58))</f>
        <v>10.507443797885246</v>
      </c>
      <c r="E58" s="2">
        <f>IF(logVir!E58="","",LN(資本ストック!E58))</f>
        <v>10.807997084257492</v>
      </c>
      <c r="F58" s="2">
        <f>IF(logVir!F58="","",LN(資本ストック!F58))</f>
        <v>10.776381596712561</v>
      </c>
      <c r="G58" s="2">
        <f>IF(logVir!G58="","",LN(資本ストック!G58))</f>
        <v>10.67715828245545</v>
      </c>
      <c r="I58" s="3">
        <v>2</v>
      </c>
      <c r="J58" s="3">
        <v>24</v>
      </c>
      <c r="K58" s="2" cm="1">
        <f t="array" ref="K58">IF(C58="","",C58-SUMPRODUCT(($B$1461:$B$1491=$J58)*1,C$1461:C$1491))</f>
        <v>-0.96233541022321489</v>
      </c>
      <c r="L58" s="2" cm="1">
        <f t="array" ref="L58">IF(D58="","",D58-SUMPRODUCT(($B$1461:$B$1491=$J58)*1,D$1461:D$1491))</f>
        <v>-0.77930477243531016</v>
      </c>
      <c r="M58" s="2" cm="1">
        <f t="array" ref="M58">IF(E58="","",E58-SUMPRODUCT(($B$1461:$B$1491=$J58)*1,E$1461:E$1491))</f>
        <v>-0.52611442546155196</v>
      </c>
      <c r="N58" s="2" cm="1">
        <f t="array" ref="N58">IF(F58="","",F58-SUMPRODUCT(($B$1461:$B$1491=$J58)*1,F$1461:F$1491))</f>
        <v>-0.55627409204774203</v>
      </c>
      <c r="O58" s="2" cm="1">
        <f t="array" ref="O58">IF(G58="","",G58-SUMPRODUCT(($B$1461:$B$1491=$J58)*1,G$1461:G$1491))</f>
        <v>-0.64455153086394112</v>
      </c>
    </row>
    <row r="59" spans="1:15" x14ac:dyDescent="0.55000000000000004">
      <c r="A59" s="3">
        <v>2</v>
      </c>
      <c r="B59" s="4">
        <v>25</v>
      </c>
      <c r="C59" s="2">
        <f>IF(logVir!C59="","",LN(資本ストック!C59))</f>
        <v>10.977921751002313</v>
      </c>
      <c r="D59" s="2">
        <f>IF(logVir!D59="","",LN(資本ストック!D59))</f>
        <v>11.09141148327028</v>
      </c>
      <c r="E59" s="2">
        <f>IF(logVir!E59="","",LN(資本ストック!E59))</f>
        <v>11.221851775224161</v>
      </c>
      <c r="F59" s="2">
        <f>IF(logVir!F59="","",LN(資本ストック!F59))</f>
        <v>11.225155908633305</v>
      </c>
      <c r="G59" s="2">
        <f>IF(logVir!G59="","",LN(資本ストック!G59))</f>
        <v>11.178964532426837</v>
      </c>
      <c r="I59" s="3">
        <v>2</v>
      </c>
      <c r="J59" s="3">
        <v>25</v>
      </c>
      <c r="K59" s="2" cm="1">
        <f t="array" ref="K59">IF(C59="","",C59-SUMPRODUCT(($B$1461:$B$1491=$J59)*1,C$1461:C$1491))</f>
        <v>-0.6298299061150594</v>
      </c>
      <c r="L59" s="2" cm="1">
        <f t="array" ref="L59">IF(D59="","",D59-SUMPRODUCT(($B$1461:$B$1491=$J59)*1,D$1461:D$1491))</f>
        <v>-0.60497372766696955</v>
      </c>
      <c r="M59" s="2" cm="1">
        <f t="array" ref="M59">IF(E59="","",E59-SUMPRODUCT(($B$1461:$B$1491=$J59)*1,E$1461:E$1491))</f>
        <v>-0.531189102179626</v>
      </c>
      <c r="N59" s="2" cm="1">
        <f t="array" ref="N59">IF(F59="","",F59-SUMPRODUCT(($B$1461:$B$1491=$J59)*1,F$1461:F$1491))</f>
        <v>-0.56440873673362901</v>
      </c>
      <c r="O59" s="2" cm="1">
        <f t="array" ref="O59">IF(G59="","",G59-SUMPRODUCT(($B$1461:$B$1491=$J59)*1,G$1461:G$1491))</f>
        <v>-0.61566612774730878</v>
      </c>
    </row>
    <row r="60" spans="1:15" x14ac:dyDescent="0.55000000000000004">
      <c r="A60" s="3">
        <v>2</v>
      </c>
      <c r="B60" s="4">
        <v>26</v>
      </c>
      <c r="C60" s="2">
        <f>IF(logVir!C60="","",LN(資本ストック!C60))</f>
        <v>13.714197434684925</v>
      </c>
      <c r="D60" s="2">
        <f>IF(logVir!D60="","",LN(資本ストック!D60))</f>
        <v>13.567885640430552</v>
      </c>
      <c r="E60" s="2">
        <f>IF(logVir!E60="","",LN(資本ストック!E60))</f>
        <v>13.536818949414817</v>
      </c>
      <c r="F60" s="2">
        <f>IF(logVir!F60="","",LN(資本ストック!F60))</f>
        <v>13.524878098646255</v>
      </c>
      <c r="G60" s="2">
        <f>IF(logVir!G60="","",LN(資本ストック!G60))</f>
        <v>13.478704009996108</v>
      </c>
      <c r="I60" s="3">
        <v>2</v>
      </c>
      <c r="J60" s="3">
        <v>26</v>
      </c>
      <c r="K60" s="2" cm="1">
        <f t="array" ref="K60">IF(C60="","",C60-SUMPRODUCT(($B$1461:$B$1491=$J60)*1,C$1461:C$1491))</f>
        <v>-0.41944569225806738</v>
      </c>
      <c r="L60" s="2" cm="1">
        <f t="array" ref="L60">IF(D60="","",D60-SUMPRODUCT(($B$1461:$B$1491=$J60)*1,D$1461:D$1491))</f>
        <v>-0.50510122732573315</v>
      </c>
      <c r="M60" s="2" cm="1">
        <f t="array" ref="M60">IF(E60="","",E60-SUMPRODUCT(($B$1461:$B$1491=$J60)*1,E$1461:E$1491))</f>
        <v>-0.5682515055824986</v>
      </c>
      <c r="N60" s="2" cm="1">
        <f t="array" ref="N60">IF(F60="","",F60-SUMPRODUCT(($B$1461:$B$1491=$J60)*1,F$1461:F$1491))</f>
        <v>-0.58992955632285948</v>
      </c>
      <c r="O60" s="2" cm="1">
        <f t="array" ref="O60">IF(G60="","",G60-SUMPRODUCT(($B$1461:$B$1491=$J60)*1,G$1461:G$1491))</f>
        <v>-0.62602501604969518</v>
      </c>
    </row>
    <row r="61" spans="1:15" x14ac:dyDescent="0.55000000000000004">
      <c r="A61" s="3">
        <v>2</v>
      </c>
      <c r="B61" s="4">
        <v>27</v>
      </c>
      <c r="C61" s="2">
        <f>IF(logVir!C61="","",LN(資本ストック!C61))</f>
        <v>11.982405787775168</v>
      </c>
      <c r="D61" s="2">
        <f>IF(logVir!D61="","",LN(資本ストック!D61))</f>
        <v>12.392269002924438</v>
      </c>
      <c r="E61" s="2">
        <f>IF(logVir!E61="","",LN(資本ストック!E61))</f>
        <v>12.535828510865537</v>
      </c>
      <c r="F61" s="2">
        <f>IF(logVir!F61="","",LN(資本ストック!F61))</f>
        <v>12.56484766075223</v>
      </c>
      <c r="G61" s="2">
        <f>IF(logVir!G61="","",LN(資本ストック!G61))</f>
        <v>12.777900689277228</v>
      </c>
      <c r="I61" s="3">
        <v>2</v>
      </c>
      <c r="J61" s="3">
        <v>27</v>
      </c>
      <c r="K61" s="2" cm="1">
        <f t="array" ref="K61">IF(C61="","",C61-SUMPRODUCT(($B$1461:$B$1491=$J61)*1,C$1461:C$1491))</f>
        <v>-0.72050307678531489</v>
      </c>
      <c r="L61" s="2" cm="1">
        <f t="array" ref="L61">IF(D61="","",D61-SUMPRODUCT(($B$1461:$B$1491=$J61)*1,D$1461:D$1491))</f>
        <v>-0.60435926824979447</v>
      </c>
      <c r="M61" s="2" cm="1">
        <f t="array" ref="M61">IF(E61="","",E61-SUMPRODUCT(($B$1461:$B$1491=$J61)*1,E$1461:E$1491))</f>
        <v>-0.65704051574137168</v>
      </c>
      <c r="N61" s="2" cm="1">
        <f t="array" ref="N61">IF(F61="","",F61-SUMPRODUCT(($B$1461:$B$1491=$J61)*1,F$1461:F$1491))</f>
        <v>-0.64365116900466468</v>
      </c>
      <c r="O61" s="2" cm="1">
        <f t="array" ref="O61">IF(G61="","",G61-SUMPRODUCT(($B$1461:$B$1491=$J61)*1,G$1461:G$1491))</f>
        <v>-0.46431749006042722</v>
      </c>
    </row>
    <row r="62" spans="1:15" x14ac:dyDescent="0.55000000000000004">
      <c r="A62" s="3">
        <v>2</v>
      </c>
      <c r="B62" s="4">
        <v>28</v>
      </c>
      <c r="C62" s="2">
        <f>IF(logVir!C62="","",LN(資本ストック!C62))</f>
        <v>15.23816927774169</v>
      </c>
      <c r="D62" s="2">
        <f>IF(logVir!D62="","",LN(資本ストック!D62))</f>
        <v>15.265606252126895</v>
      </c>
      <c r="E62" s="2">
        <f>IF(logVir!E62="","",LN(資本ストック!E62))</f>
        <v>15.367240031851852</v>
      </c>
      <c r="F62" s="2">
        <f>IF(logVir!F62="","",LN(資本ストック!F62))</f>
        <v>15.3841242334834</v>
      </c>
      <c r="G62" s="2">
        <f>IF(logVir!G62="","",LN(資本ストック!G62))</f>
        <v>15.388016991862404</v>
      </c>
      <c r="I62" s="3">
        <v>2</v>
      </c>
      <c r="J62" s="3">
        <v>28</v>
      </c>
      <c r="K62" s="2" cm="1">
        <f t="array" ref="K62">IF(C62="","",C62-SUMPRODUCT(($B$1461:$B$1491=$J62)*1,C$1461:C$1491))</f>
        <v>-0.31041267513305115</v>
      </c>
      <c r="L62" s="2" cm="1">
        <f t="array" ref="L62">IF(D62="","",D62-SUMPRODUCT(($B$1461:$B$1491=$J62)*1,D$1461:D$1491))</f>
        <v>-0.31344797235841959</v>
      </c>
      <c r="M62" s="2" cm="1">
        <f t="array" ref="M62">IF(E62="","",E62-SUMPRODUCT(($B$1461:$B$1491=$J62)*1,E$1461:E$1491))</f>
        <v>-0.24213785837919843</v>
      </c>
      <c r="N62" s="2" cm="1">
        <f t="array" ref="N62">IF(F62="","",F62-SUMPRODUCT(($B$1461:$B$1491=$J62)*1,F$1461:F$1491))</f>
        <v>-0.23683992431964107</v>
      </c>
      <c r="O62" s="2" cm="1">
        <f t="array" ref="O62">IF(G62="","",G62-SUMPRODUCT(($B$1461:$B$1491=$J62)*1,G$1461:G$1491))</f>
        <v>-0.24789063953941337</v>
      </c>
    </row>
    <row r="63" spans="1:15" x14ac:dyDescent="0.55000000000000004">
      <c r="A63" s="3">
        <v>2</v>
      </c>
      <c r="B63" s="4">
        <v>29</v>
      </c>
      <c r="C63" s="2">
        <f>IF(logVir!C63="","",LN(資本ストック!C63))</f>
        <v>12.786197444936423</v>
      </c>
      <c r="D63" s="2">
        <f>IF(logVir!D63="","",LN(資本ストック!D63))</f>
        <v>12.822393801510195</v>
      </c>
      <c r="E63" s="2">
        <f>IF(logVir!E63="","",LN(資本ストック!E63))</f>
        <v>12.825264065485984</v>
      </c>
      <c r="F63" s="2">
        <f>IF(logVir!F63="","",LN(資本ストック!F63))</f>
        <v>12.830738430300809</v>
      </c>
      <c r="G63" s="2">
        <f>IF(logVir!G63="","",LN(資本ストック!G63))</f>
        <v>12.808747207865352</v>
      </c>
      <c r="I63" s="3">
        <v>2</v>
      </c>
      <c r="J63" s="3">
        <v>29</v>
      </c>
      <c r="K63" s="2" cm="1">
        <f t="array" ref="K63">IF(C63="","",C63-SUMPRODUCT(($B$1461:$B$1491=$J63)*1,C$1461:C$1491))</f>
        <v>-0.44403949681779054</v>
      </c>
      <c r="L63" s="2" cm="1">
        <f t="array" ref="L63">IF(D63="","",D63-SUMPRODUCT(($B$1461:$B$1491=$J63)*1,D$1461:D$1491))</f>
        <v>-0.43119448300964969</v>
      </c>
      <c r="M63" s="2" cm="1">
        <f t="array" ref="M63">IF(E63="","",E63-SUMPRODUCT(($B$1461:$B$1491=$J63)*1,E$1461:E$1491))</f>
        <v>-0.36519675638016302</v>
      </c>
      <c r="N63" s="2" cm="1">
        <f t="array" ref="N63">IF(F63="","",F63-SUMPRODUCT(($B$1461:$B$1491=$J63)*1,F$1461:F$1491))</f>
        <v>-0.35202625180213687</v>
      </c>
      <c r="O63" s="2" cm="1">
        <f t="array" ref="O63">IF(G63="","",G63-SUMPRODUCT(($B$1461:$B$1491=$J63)*1,G$1461:G$1491))</f>
        <v>-0.34291525724947114</v>
      </c>
    </row>
    <row r="64" spans="1:15" x14ac:dyDescent="0.55000000000000004">
      <c r="A64" s="3">
        <v>2</v>
      </c>
      <c r="B64" s="4">
        <v>30</v>
      </c>
      <c r="C64" s="2">
        <f>IF(logVir!C64="","",LN(資本ストック!C64))</f>
        <v>13.492199909115241</v>
      </c>
      <c r="D64" s="2">
        <f>IF(logVir!D64="","",LN(資本ストック!D64))</f>
        <v>13.088514361790162</v>
      </c>
      <c r="E64" s="2">
        <f>IF(logVir!E64="","",LN(資本ストック!E64))</f>
        <v>12.79264000846805</v>
      </c>
      <c r="F64" s="2">
        <f>IF(logVir!F64="","",LN(資本ストック!F64))</f>
        <v>12.712468103327232</v>
      </c>
      <c r="G64" s="2">
        <f>IF(logVir!G64="","",LN(資本ストック!G64))</f>
        <v>12.76989948638491</v>
      </c>
      <c r="I64" s="3">
        <v>2</v>
      </c>
      <c r="J64" s="3">
        <v>30</v>
      </c>
      <c r="K64" s="2" cm="1">
        <f t="array" ref="K64">IF(C64="","",C64-SUMPRODUCT(($B$1461:$B$1491=$J64)*1,C$1461:C$1491))</f>
        <v>0.17876324676787547</v>
      </c>
      <c r="L64" s="2" cm="1">
        <f t="array" ref="L64">IF(D64="","",D64-SUMPRODUCT(($B$1461:$B$1491=$J64)*1,D$1461:D$1491))</f>
        <v>-0.30011396271673263</v>
      </c>
      <c r="M64" s="2" cm="1">
        <f t="array" ref="M64">IF(E64="","",E64-SUMPRODUCT(($B$1461:$B$1491=$J64)*1,E$1461:E$1491))</f>
        <v>-0.52777378349834692</v>
      </c>
      <c r="N64" s="2" cm="1">
        <f t="array" ref="N64">IF(F64="","",F64-SUMPRODUCT(($B$1461:$B$1491=$J64)*1,F$1461:F$1491))</f>
        <v>-0.59483738111793549</v>
      </c>
      <c r="O64" s="2" cm="1">
        <f t="array" ref="O64">IF(G64="","",G64-SUMPRODUCT(($B$1461:$B$1491=$J64)*1,G$1461:G$1491))</f>
        <v>-0.52504937703204746</v>
      </c>
    </row>
    <row r="65" spans="1:15" x14ac:dyDescent="0.55000000000000004">
      <c r="A65" s="3">
        <v>2</v>
      </c>
      <c r="B65" s="4">
        <v>31</v>
      </c>
      <c r="C65" s="2">
        <f>IF(logVir!C65="","",LN(資本ストック!C65))</f>
        <v>12.799618332259437</v>
      </c>
      <c r="D65" s="2">
        <f>IF(logVir!D65="","",LN(資本ストック!D65))</f>
        <v>12.751595694893085</v>
      </c>
      <c r="E65" s="2">
        <f>IF(logVir!E65="","",LN(資本ストック!E65))</f>
        <v>12.633035945020419</v>
      </c>
      <c r="F65" s="2">
        <f>IF(logVir!F65="","",LN(資本ストック!F65))</f>
        <v>12.600394807485955</v>
      </c>
      <c r="G65" s="2">
        <f>IF(logVir!G65="","",LN(資本ストック!G65))</f>
        <v>12.744956904677982</v>
      </c>
      <c r="I65" s="3">
        <v>2</v>
      </c>
      <c r="J65" s="3">
        <v>31</v>
      </c>
      <c r="K65" s="2" cm="1">
        <f t="array" ref="K65">IF(C65="","",C65-SUMPRODUCT(($B$1461:$B$1491=$J65)*1,C$1461:C$1491))</f>
        <v>-0.51698813581288228</v>
      </c>
      <c r="L65" s="2" cm="1">
        <f t="array" ref="L65">IF(D65="","",D65-SUMPRODUCT(($B$1461:$B$1491=$J65)*1,D$1461:D$1491))</f>
        <v>-0.48384148126353921</v>
      </c>
      <c r="M65" s="2" cm="1">
        <f t="array" ref="M65">IF(E65="","",E65-SUMPRODUCT(($B$1461:$B$1491=$J65)*1,E$1461:E$1491))</f>
        <v>-0.54144059537339118</v>
      </c>
      <c r="N65" s="2" cm="1">
        <f t="array" ref="N65">IF(F65="","",F65-SUMPRODUCT(($B$1461:$B$1491=$J65)*1,F$1461:F$1491))</f>
        <v>-0.54056992457974751</v>
      </c>
      <c r="O65" s="2" cm="1">
        <f t="array" ref="O65">IF(G65="","",G65-SUMPRODUCT(($B$1461:$B$1491=$J65)*1,G$1461:G$1491))</f>
        <v>-0.39588840636414346</v>
      </c>
    </row>
    <row r="66" spans="1:15" x14ac:dyDescent="0.55000000000000004">
      <c r="A66" s="3">
        <v>3</v>
      </c>
      <c r="B66" s="4">
        <v>1</v>
      </c>
      <c r="C66" s="2">
        <f>IF(logVir!C66="","",LN(資本ストック!C66))</f>
        <v>13.506437436319219</v>
      </c>
      <c r="D66" s="2">
        <f>IF(logVir!D66="","",LN(資本ストック!D66))</f>
        <v>12.781959902019912</v>
      </c>
      <c r="E66" s="2">
        <f>IF(logVir!E66="","",LN(資本ストック!E66))</f>
        <v>12.456680620234055</v>
      </c>
      <c r="F66" s="2">
        <f>IF(logVir!F66="","",LN(資本ストック!F66))</f>
        <v>12.38619258467161</v>
      </c>
      <c r="G66" s="2">
        <f>IF(logVir!G66="","",LN(資本ストック!G66))</f>
        <v>12.200222114782267</v>
      </c>
      <c r="I66" s="3">
        <v>3</v>
      </c>
      <c r="J66" s="3">
        <v>1</v>
      </c>
      <c r="K66" s="2" cm="1">
        <f t="array" ref="K66">IF(C66="","",C66-SUMPRODUCT(($B$1461:$B$1491=$J66)*1,C$1461:C$1491))</f>
        <v>0.91842589078632919</v>
      </c>
      <c r="L66" s="2" cm="1">
        <f t="array" ref="L66">IF(D66="","",D66-SUMPRODUCT(($B$1461:$B$1491=$J66)*1,D$1461:D$1491))</f>
        <v>0.35079207832294657</v>
      </c>
      <c r="M66" s="2" cm="1">
        <f t="array" ref="M66">IF(E66="","",E66-SUMPRODUCT(($B$1461:$B$1491=$J66)*1,E$1461:E$1491))</f>
        <v>0.13842918841217156</v>
      </c>
      <c r="N66" s="2" cm="1">
        <f t="array" ref="N66">IF(F66="","",F66-SUMPRODUCT(($B$1461:$B$1491=$J66)*1,F$1461:F$1491))</f>
        <v>8.4056981073056036E-2</v>
      </c>
      <c r="O66" s="2" cm="1">
        <f t="array" ref="O66">IF(G66="","",G66-SUMPRODUCT(($B$1461:$B$1491=$J66)*1,G$1461:G$1491))</f>
        <v>-2.0792015569696787E-2</v>
      </c>
    </row>
    <row r="67" spans="1:15" x14ac:dyDescent="0.55000000000000004">
      <c r="A67" s="3">
        <v>3</v>
      </c>
      <c r="B67" s="4">
        <v>2</v>
      </c>
      <c r="C67" s="2">
        <f>IF(logVir!C67="","",LN(資本ストック!C67))</f>
        <v>10.560889839348576</v>
      </c>
      <c r="D67" s="2">
        <f>IF(logVir!D67="","",LN(資本ストック!D67))</f>
        <v>10.614385756681488</v>
      </c>
      <c r="E67" s="2">
        <f>IF(logVir!E67="","",LN(資本ストック!E67))</f>
        <v>10.880859864476852</v>
      </c>
      <c r="F67" s="2">
        <f>IF(logVir!F67="","",LN(資本ストック!F67))</f>
        <v>10.881808227449202</v>
      </c>
      <c r="G67" s="2">
        <f>IF(logVir!G67="","",LN(資本ストック!G67))</f>
        <v>10.913537372647392</v>
      </c>
      <c r="I67" s="3">
        <v>3</v>
      </c>
      <c r="J67" s="3">
        <v>2</v>
      </c>
      <c r="K67" s="2" cm="1">
        <f t="array" ref="K67">IF(C67="","",C67-SUMPRODUCT(($B$1461:$B$1491=$J67)*1,C$1461:C$1491))</f>
        <v>7.6987887036551683E-2</v>
      </c>
      <c r="L67" s="2" cm="1">
        <f t="array" ref="L67">IF(D67="","",D67-SUMPRODUCT(($B$1461:$B$1491=$J67)*1,D$1461:D$1491))</f>
        <v>0.11658015958837531</v>
      </c>
      <c r="M67" s="2" cm="1">
        <f t="array" ref="M67">IF(E67="","",E67-SUMPRODUCT(($B$1461:$B$1491=$J67)*1,E$1461:E$1491))</f>
        <v>0.36604941560879034</v>
      </c>
      <c r="N67" s="2" cm="1">
        <f t="array" ref="N67">IF(F67="","",F67-SUMPRODUCT(($B$1461:$B$1491=$J67)*1,F$1461:F$1491))</f>
        <v>0.39244965407302068</v>
      </c>
      <c r="O67" s="2" cm="1">
        <f t="array" ref="O67">IF(G67="","",G67-SUMPRODUCT(($B$1461:$B$1491=$J67)*1,G$1461:G$1491))</f>
        <v>0.45320587477548102</v>
      </c>
    </row>
    <row r="68" spans="1:15" x14ac:dyDescent="0.55000000000000004">
      <c r="A68" s="3">
        <v>3</v>
      </c>
      <c r="B68" s="4">
        <v>3</v>
      </c>
      <c r="C68" s="2">
        <f>IF(logVir!C68="","",LN(資本ストック!C68))</f>
        <v>12.042753752076891</v>
      </c>
      <c r="D68" s="2">
        <f>IF(logVir!D68="","",LN(資本ストック!D68))</f>
        <v>12.100566715571896</v>
      </c>
      <c r="E68" s="2">
        <f>IF(logVir!E68="","",LN(資本ストック!E68))</f>
        <v>12.30195088843227</v>
      </c>
      <c r="F68" s="2">
        <f>IF(logVir!F68="","",LN(資本ストック!F68))</f>
        <v>12.338149977931376</v>
      </c>
      <c r="G68" s="2">
        <f>IF(logVir!G68="","",LN(資本ストック!G68))</f>
        <v>12.291053548926666</v>
      </c>
      <c r="I68" s="3">
        <v>3</v>
      </c>
      <c r="J68" s="3">
        <v>3</v>
      </c>
      <c r="K68" s="2" cm="1">
        <f t="array" ref="K68">IF(C68="","",C68-SUMPRODUCT(($B$1461:$B$1491=$J68)*1,C$1461:C$1491))</f>
        <v>-0.5984041618312208</v>
      </c>
      <c r="L68" s="2" cm="1">
        <f t="array" ref="L68">IF(D68="","",D68-SUMPRODUCT(($B$1461:$B$1491=$J68)*1,D$1461:D$1491))</f>
        <v>-0.54904831009666744</v>
      </c>
      <c r="M68" s="2" cm="1">
        <f t="array" ref="M68">IF(E68="","",E68-SUMPRODUCT(($B$1461:$B$1491=$J68)*1,E$1461:E$1491))</f>
        <v>-0.41244139874473618</v>
      </c>
      <c r="N68" s="2" cm="1">
        <f t="array" ref="N68">IF(F68="","",F68-SUMPRODUCT(($B$1461:$B$1491=$J68)*1,F$1461:F$1491))</f>
        <v>-0.3723403851192657</v>
      </c>
      <c r="O68" s="2" cm="1">
        <f t="array" ref="O68">IF(G68="","",G68-SUMPRODUCT(($B$1461:$B$1491=$J68)*1,G$1461:G$1491))</f>
        <v>-0.41454320455499349</v>
      </c>
    </row>
    <row r="69" spans="1:15" x14ac:dyDescent="0.55000000000000004">
      <c r="A69" s="3">
        <v>3</v>
      </c>
      <c r="B69" s="4">
        <v>4</v>
      </c>
      <c r="C69" s="2">
        <f>IF(logVir!C69="","",LN(資本ストック!C69))</f>
        <v>9.1080893059986394</v>
      </c>
      <c r="D69" s="2">
        <f>IF(logVir!D69="","",LN(資本ストック!D69))</f>
        <v>8.8657777095872152</v>
      </c>
      <c r="E69" s="2">
        <f>IF(logVir!E69="","",LN(資本ストック!E69))</f>
        <v>8.7903434502134665</v>
      </c>
      <c r="F69" s="2">
        <f>IF(logVir!F69="","",LN(資本ストック!F69))</f>
        <v>8.7249682446636232</v>
      </c>
      <c r="G69" s="2">
        <f>IF(logVir!G69="","",LN(資本ストック!G69))</f>
        <v>8.6135599722493748</v>
      </c>
      <c r="I69" s="3">
        <v>3</v>
      </c>
      <c r="J69" s="3">
        <v>4</v>
      </c>
      <c r="K69" s="2" cm="1">
        <f t="array" ref="K69">IF(C69="","",C69-SUMPRODUCT(($B$1461:$B$1491=$J69)*1,C$1461:C$1491))</f>
        <v>-1.8486162856787391</v>
      </c>
      <c r="L69" s="2" cm="1">
        <f t="array" ref="L69">IF(D69="","",D69-SUMPRODUCT(($B$1461:$B$1491=$J69)*1,D$1461:D$1491))</f>
        <v>-1.9546834213631836</v>
      </c>
      <c r="M69" s="2" cm="1">
        <f t="array" ref="M69">IF(E69="","",E69-SUMPRODUCT(($B$1461:$B$1491=$J69)*1,E$1461:E$1491))</f>
        <v>-1.991063776324479</v>
      </c>
      <c r="N69" s="2" cm="1">
        <f t="array" ref="N69">IF(F69="","",F69-SUMPRODUCT(($B$1461:$B$1491=$J69)*1,F$1461:F$1491))</f>
        <v>-2.0300471674697533</v>
      </c>
      <c r="O69" s="2" cm="1">
        <f t="array" ref="O69">IF(G69="","",G69-SUMPRODUCT(($B$1461:$B$1491=$J69)*1,G$1461:G$1491))</f>
        <v>-2.1104299840246536</v>
      </c>
    </row>
    <row r="70" spans="1:15" x14ac:dyDescent="0.55000000000000004">
      <c r="A70" s="3">
        <v>3</v>
      </c>
      <c r="B70" s="4">
        <v>5</v>
      </c>
      <c r="C70" s="2">
        <f>IF(logVir!C70="","",LN(資本ストック!C70))</f>
        <v>10.776255123998668</v>
      </c>
      <c r="D70" s="2">
        <f>IF(logVir!D70="","",LN(資本ストック!D70))</f>
        <v>10.551989855478517</v>
      </c>
      <c r="E70" s="2">
        <f>IF(logVir!E70="","",LN(資本ストック!E70))</f>
        <v>10.68082253497662</v>
      </c>
      <c r="F70" s="2">
        <f>IF(logVir!F70="","",LN(資本ストック!F70))</f>
        <v>10.630207793073533</v>
      </c>
      <c r="G70" s="2">
        <f>IF(logVir!G70="","",LN(資本ストック!G70))</f>
        <v>10.627243533158696</v>
      </c>
      <c r="I70" s="3">
        <v>3</v>
      </c>
      <c r="J70" s="3">
        <v>5</v>
      </c>
      <c r="K70" s="2" cm="1">
        <f t="array" ref="K70">IF(C70="","",C70-SUMPRODUCT(($B$1461:$B$1491=$J70)*1,C$1461:C$1491))</f>
        <v>-0.6164459857354796</v>
      </c>
      <c r="L70" s="2" cm="1">
        <f t="array" ref="L70">IF(D70="","",D70-SUMPRODUCT(($B$1461:$B$1491=$J70)*1,D$1461:D$1491))</f>
        <v>-0.79867399600906275</v>
      </c>
      <c r="M70" s="2" cm="1">
        <f t="array" ref="M70">IF(E70="","",E70-SUMPRODUCT(($B$1461:$B$1491=$J70)*1,E$1461:E$1491))</f>
        <v>-0.71209194318913482</v>
      </c>
      <c r="N70" s="2" cm="1">
        <f t="array" ref="N70">IF(F70="","",F70-SUMPRODUCT(($B$1461:$B$1491=$J70)*1,F$1461:F$1491))</f>
        <v>-0.75470966380273019</v>
      </c>
      <c r="O70" s="2" cm="1">
        <f t="array" ref="O70">IF(G70="","",G70-SUMPRODUCT(($B$1461:$B$1491=$J70)*1,G$1461:G$1491))</f>
        <v>-0.7616175227020836</v>
      </c>
    </row>
    <row r="71" spans="1:15" x14ac:dyDescent="0.55000000000000004">
      <c r="A71" s="3">
        <v>3</v>
      </c>
      <c r="B71" s="4">
        <v>6</v>
      </c>
      <c r="C71" s="2">
        <f>IF(logVir!C71="","",LN(資本ストック!C71))</f>
        <v>12.080416350700915</v>
      </c>
      <c r="D71" s="2">
        <f>IF(logVir!D71="","",LN(資本ストック!D71))</f>
        <v>12.094116588818629</v>
      </c>
      <c r="E71" s="2">
        <f>IF(logVir!E71="","",LN(資本ストック!E71))</f>
        <v>12.089852189686045</v>
      </c>
      <c r="F71" s="2">
        <f>IF(logVir!F71="","",LN(資本ストック!F71))</f>
        <v>12.075324576516435</v>
      </c>
      <c r="G71" s="2">
        <f>IF(logVir!G71="","",LN(資本ストック!G71))</f>
        <v>12.191231149465759</v>
      </c>
      <c r="I71" s="3">
        <v>3</v>
      </c>
      <c r="J71" s="3">
        <v>6</v>
      </c>
      <c r="K71" s="2" cm="1">
        <f t="array" ref="K71">IF(C71="","",C71-SUMPRODUCT(($B$1461:$B$1491=$J71)*1,C$1461:C$1491))</f>
        <v>-1.0703528045475466</v>
      </c>
      <c r="L71" s="2" cm="1">
        <f t="array" ref="L71">IF(D71="","",D71-SUMPRODUCT(($B$1461:$B$1491=$J71)*1,D$1461:D$1491))</f>
        <v>-1.0805761037338648</v>
      </c>
      <c r="M71" s="2" cm="1">
        <f t="array" ref="M71">IF(E71="","",E71-SUMPRODUCT(($B$1461:$B$1491=$J71)*1,E$1461:E$1491))</f>
        <v>-1.1160059273462632</v>
      </c>
      <c r="N71" s="2" cm="1">
        <f t="array" ref="N71">IF(F71="","",F71-SUMPRODUCT(($B$1461:$B$1491=$J71)*1,F$1461:F$1491))</f>
        <v>-1.1329116858764188</v>
      </c>
      <c r="O71" s="2" cm="1">
        <f t="array" ref="O71">IF(G71="","",G71-SUMPRODUCT(($B$1461:$B$1491=$J71)*1,G$1461:G$1491))</f>
        <v>-1.0256171782378463</v>
      </c>
    </row>
    <row r="72" spans="1:15" x14ac:dyDescent="0.55000000000000004">
      <c r="A72" s="3">
        <v>3</v>
      </c>
      <c r="B72" s="4">
        <v>7</v>
      </c>
      <c r="C72" s="2">
        <f>IF(logVir!C72="","",LN(資本ストック!C72))</f>
        <v>11.316985600874526</v>
      </c>
      <c r="D72" s="2">
        <f>IF(logVir!D72="","",LN(資本ストック!D72))</f>
        <v>11.410554440768554</v>
      </c>
      <c r="E72" s="2">
        <f>IF(logVir!E72="","",LN(資本ストック!E72))</f>
        <v>11.434257234468378</v>
      </c>
      <c r="F72" s="2">
        <f>IF(logVir!F72="","",LN(資本ストック!F72))</f>
        <v>11.444257333448823</v>
      </c>
      <c r="G72" s="2">
        <f>IF(logVir!G72="","",LN(資本ストック!G72))</f>
        <v>11.710837518884698</v>
      </c>
      <c r="I72" s="3">
        <v>3</v>
      </c>
      <c r="J72" s="3">
        <v>7</v>
      </c>
      <c r="K72" s="2" cm="1">
        <f t="array" ref="K72">IF(C72="","",C72-SUMPRODUCT(($B$1461:$B$1491=$J72)*1,C$1461:C$1491))</f>
        <v>-0.50695647716843162</v>
      </c>
      <c r="L72" s="2" cm="1">
        <f t="array" ref="L72">IF(D72="","",D72-SUMPRODUCT(($B$1461:$B$1491=$J72)*1,D$1461:D$1491))</f>
        <v>-0.34489081568825597</v>
      </c>
      <c r="M72" s="2" cm="1">
        <f t="array" ref="M72">IF(E72="","",E72-SUMPRODUCT(($B$1461:$B$1491=$J72)*1,E$1461:E$1491))</f>
        <v>-0.31199994962930866</v>
      </c>
      <c r="N72" s="2" cm="1">
        <f t="array" ref="N72">IF(F72="","",F72-SUMPRODUCT(($B$1461:$B$1491=$J72)*1,F$1461:F$1491))</f>
        <v>-0.28510270389171488</v>
      </c>
      <c r="O72" s="2" cm="1">
        <f t="array" ref="O72">IF(G72="","",G72-SUMPRODUCT(($B$1461:$B$1491=$J72)*1,G$1461:G$1491))</f>
        <v>-1.7166552855989892E-2</v>
      </c>
    </row>
    <row r="73" spans="1:15" x14ac:dyDescent="0.55000000000000004">
      <c r="A73" s="3">
        <v>3</v>
      </c>
      <c r="B73" s="4">
        <v>8</v>
      </c>
      <c r="C73" s="2">
        <f>IF(logVir!C73="","",LN(資本ストック!C73))</f>
        <v>11.216442835792533</v>
      </c>
      <c r="D73" s="2">
        <f>IF(logVir!D73="","",LN(資本ストック!D73))</f>
        <v>11.165794445257154</v>
      </c>
      <c r="E73" s="2">
        <f>IF(logVir!E73="","",LN(資本ストック!E73))</f>
        <v>11.235894720991405</v>
      </c>
      <c r="F73" s="2">
        <f>IF(logVir!F73="","",LN(資本ストック!F73))</f>
        <v>11.269737400191191</v>
      </c>
      <c r="G73" s="2">
        <f>IF(logVir!G73="","",LN(資本ストック!G73))</f>
        <v>11.291928311875404</v>
      </c>
      <c r="I73" s="3">
        <v>3</v>
      </c>
      <c r="J73" s="3">
        <v>8</v>
      </c>
      <c r="K73" s="2" cm="1">
        <f t="array" ref="K73">IF(C73="","",C73-SUMPRODUCT(($B$1461:$B$1491=$J73)*1,C$1461:C$1491))</f>
        <v>-1.2244803581839943</v>
      </c>
      <c r="L73" s="2" cm="1">
        <f t="array" ref="L73">IF(D73="","",D73-SUMPRODUCT(($B$1461:$B$1491=$J73)*1,D$1461:D$1491))</f>
        <v>-1.2953795789600928</v>
      </c>
      <c r="M73" s="2" cm="1">
        <f t="array" ref="M73">IF(E73="","",E73-SUMPRODUCT(($B$1461:$B$1491=$J73)*1,E$1461:E$1491))</f>
        <v>-1.2169017989328115</v>
      </c>
      <c r="N73" s="2" cm="1">
        <f t="array" ref="N73">IF(F73="","",F73-SUMPRODUCT(($B$1461:$B$1491=$J73)*1,F$1461:F$1491))</f>
        <v>-1.2307446523416221</v>
      </c>
      <c r="O73" s="2" cm="1">
        <f t="array" ref="O73">IF(G73="","",G73-SUMPRODUCT(($B$1461:$B$1491=$J73)*1,G$1461:G$1491))</f>
        <v>-1.1722589841959294</v>
      </c>
    </row>
    <row r="74" spans="1:15" x14ac:dyDescent="0.55000000000000004">
      <c r="A74" s="3">
        <v>3</v>
      </c>
      <c r="B74" s="4">
        <v>9</v>
      </c>
      <c r="C74" s="2">
        <f>IF(logVir!C74="","",LN(資本ストック!C74))</f>
        <v>10.882072137584077</v>
      </c>
      <c r="D74" s="2">
        <f>IF(logVir!D74="","",LN(資本ストック!D74))</f>
        <v>10.668115037137305</v>
      </c>
      <c r="E74" s="2">
        <f>IF(logVir!E74="","",LN(資本ストック!E74))</f>
        <v>10.775495599260619</v>
      </c>
      <c r="F74" s="2">
        <f>IF(logVir!F74="","",LN(資本ストック!F74))</f>
        <v>10.748648429803511</v>
      </c>
      <c r="G74" s="2">
        <f>IF(logVir!G74="","",LN(資本ストック!G74))</f>
        <v>10.712241243157818</v>
      </c>
      <c r="I74" s="3">
        <v>3</v>
      </c>
      <c r="J74" s="3">
        <v>9</v>
      </c>
      <c r="K74" s="2" cm="1">
        <f t="array" ref="K74">IF(C74="","",C74-SUMPRODUCT(($B$1461:$B$1491=$J74)*1,C$1461:C$1491))</f>
        <v>-0.39479336402891718</v>
      </c>
      <c r="L74" s="2" cm="1">
        <f t="array" ref="L74">IF(D74="","",D74-SUMPRODUCT(($B$1461:$B$1491=$J74)*1,D$1461:D$1491))</f>
        <v>-0.58250790561895549</v>
      </c>
      <c r="M74" s="2" cm="1">
        <f t="array" ref="M74">IF(E74="","",E74-SUMPRODUCT(($B$1461:$B$1491=$J74)*1,E$1461:E$1491))</f>
        <v>-0.55909449009519641</v>
      </c>
      <c r="N74" s="2" cm="1">
        <f t="array" ref="N74">IF(F74="","",F74-SUMPRODUCT(($B$1461:$B$1491=$J74)*1,F$1461:F$1491))</f>
        <v>-0.5581837892536381</v>
      </c>
      <c r="O74" s="2" cm="1">
        <f t="array" ref="O74">IF(G74="","",G74-SUMPRODUCT(($B$1461:$B$1491=$J74)*1,G$1461:G$1491))</f>
        <v>-0.59499907221581338</v>
      </c>
    </row>
    <row r="75" spans="1:15" x14ac:dyDescent="0.55000000000000004">
      <c r="A75" s="3">
        <v>3</v>
      </c>
      <c r="B75" s="4">
        <v>10</v>
      </c>
      <c r="C75" s="2">
        <f>IF(logVir!C75="","",LN(資本ストック!C75))</f>
        <v>11.890920184425775</v>
      </c>
      <c r="D75" s="2">
        <f>IF(logVir!D75="","",LN(資本ストック!D75))</f>
        <v>12.161729839811548</v>
      </c>
      <c r="E75" s="2">
        <f>IF(logVir!E75="","",LN(資本ストック!E75))</f>
        <v>12.403130935494108</v>
      </c>
      <c r="F75" s="2">
        <f>IF(logVir!F75="","",LN(資本ストック!F75))</f>
        <v>12.487635856185076</v>
      </c>
      <c r="G75" s="2">
        <f>IF(logVir!G75="","",LN(資本ストック!G75))</f>
        <v>12.623752186999022</v>
      </c>
      <c r="I75" s="3">
        <v>3</v>
      </c>
      <c r="J75" s="3">
        <v>10</v>
      </c>
      <c r="K75" s="2" cm="1">
        <f t="array" ref="K75">IF(C75="","",C75-SUMPRODUCT(($B$1461:$B$1491=$J75)*1,C$1461:C$1491))</f>
        <v>-0.78433100860574889</v>
      </c>
      <c r="L75" s="2" cm="1">
        <f t="array" ref="L75">IF(D75="","",D75-SUMPRODUCT(($B$1461:$B$1491=$J75)*1,D$1461:D$1491))</f>
        <v>-0.58087751244999097</v>
      </c>
      <c r="M75" s="2" cm="1">
        <f t="array" ref="M75">IF(E75="","",E75-SUMPRODUCT(($B$1461:$B$1491=$J75)*1,E$1461:E$1491))</f>
        <v>-0.42198429352705347</v>
      </c>
      <c r="N75" s="2" cm="1">
        <f t="array" ref="N75">IF(F75="","",F75-SUMPRODUCT(($B$1461:$B$1491=$J75)*1,F$1461:F$1491))</f>
        <v>-0.32887572554415279</v>
      </c>
      <c r="O75" s="2" cm="1">
        <f t="array" ref="O75">IF(G75="","",G75-SUMPRODUCT(($B$1461:$B$1491=$J75)*1,G$1461:G$1491))</f>
        <v>-0.20684448934542132</v>
      </c>
    </row>
    <row r="76" spans="1:15" x14ac:dyDescent="0.55000000000000004">
      <c r="A76" s="3">
        <v>3</v>
      </c>
      <c r="B76" s="4">
        <v>11</v>
      </c>
      <c r="C76" s="2">
        <f>IF(logVir!C76="","",LN(資本ストック!C76))</f>
        <v>12.319659233439259</v>
      </c>
      <c r="D76" s="2">
        <f>IF(logVir!D76="","",LN(資本ストック!D76))</f>
        <v>12.218348425902089</v>
      </c>
      <c r="E76" s="2">
        <f>IF(logVir!E76="","",LN(資本ストック!E76))</f>
        <v>12.339175549036133</v>
      </c>
      <c r="F76" s="2">
        <f>IF(logVir!F76="","",LN(資本ストック!F76))</f>
        <v>12.340520625800247</v>
      </c>
      <c r="G76" s="2">
        <f>IF(logVir!G76="","",LN(資本ストック!G76))</f>
        <v>12.372940304938718</v>
      </c>
      <c r="I76" s="3">
        <v>3</v>
      </c>
      <c r="J76" s="3">
        <v>11</v>
      </c>
      <c r="K76" s="2" cm="1">
        <f t="array" ref="K76">IF(C76="","",C76-SUMPRODUCT(($B$1461:$B$1491=$J76)*1,C$1461:C$1491))</f>
        <v>-6.2432723156984338E-2</v>
      </c>
      <c r="L76" s="2" cm="1">
        <f t="array" ref="L76">IF(D76="","",D76-SUMPRODUCT(($B$1461:$B$1491=$J76)*1,D$1461:D$1491))</f>
        <v>-0.15708297663444171</v>
      </c>
      <c r="M76" s="2" cm="1">
        <f t="array" ref="M76">IF(E76="","",E76-SUMPRODUCT(($B$1461:$B$1491=$J76)*1,E$1461:E$1491))</f>
        <v>-8.9058142291881026E-2</v>
      </c>
      <c r="N76" s="2" cm="1">
        <f t="array" ref="N76">IF(F76="","",F76-SUMPRODUCT(($B$1461:$B$1491=$J76)*1,F$1461:F$1491))</f>
        <v>-9.8582733249516608E-2</v>
      </c>
      <c r="O76" s="2" cm="1">
        <f t="array" ref="O76">IF(G76="","",G76-SUMPRODUCT(($B$1461:$B$1491=$J76)*1,G$1461:G$1491))</f>
        <v>-0.10012902811021362</v>
      </c>
    </row>
    <row r="77" spans="1:15" x14ac:dyDescent="0.55000000000000004">
      <c r="A77" s="3">
        <v>3</v>
      </c>
      <c r="B77" s="4">
        <v>12</v>
      </c>
      <c r="C77" s="2">
        <f>IF(logVir!C77="","",LN(資本ストック!C77))</f>
        <v>11.065986104124944</v>
      </c>
      <c r="D77" s="2">
        <f>IF(logVir!D77="","",LN(資本ストック!D77))</f>
        <v>11.046228186350671</v>
      </c>
      <c r="E77" s="2">
        <f>IF(logVir!E77="","",LN(資本ストック!E77))</f>
        <v>11.203770292522133</v>
      </c>
      <c r="F77" s="2">
        <f>IF(logVir!F77="","",LN(資本ストック!F77))</f>
        <v>11.155430828773984</v>
      </c>
      <c r="G77" s="2">
        <f>IF(logVir!G77="","",LN(資本ストック!G77))</f>
        <v>11.101364151878105</v>
      </c>
      <c r="I77" s="3">
        <v>3</v>
      </c>
      <c r="J77" s="3">
        <v>12</v>
      </c>
      <c r="K77" s="2" cm="1">
        <f t="array" ref="K77">IF(C77="","",C77-SUMPRODUCT(($B$1461:$B$1491=$J77)*1,C$1461:C$1491))</f>
        <v>-1.2365736021363976</v>
      </c>
      <c r="L77" s="2" cm="1">
        <f t="array" ref="L77">IF(D77="","",D77-SUMPRODUCT(($B$1461:$B$1491=$J77)*1,D$1461:D$1491))</f>
        <v>-1.2113271163817405</v>
      </c>
      <c r="M77" s="2" cm="1">
        <f t="array" ref="M77">IF(E77="","",E77-SUMPRODUCT(($B$1461:$B$1491=$J77)*1,E$1461:E$1491))</f>
        <v>-1.0834205631028837</v>
      </c>
      <c r="N77" s="2" cm="1">
        <f t="array" ref="N77">IF(F77="","",F77-SUMPRODUCT(($B$1461:$B$1491=$J77)*1,F$1461:F$1491))</f>
        <v>-1.0937564812554594</v>
      </c>
      <c r="O77" s="2" cm="1">
        <f t="array" ref="O77">IF(G77="","",G77-SUMPRODUCT(($B$1461:$B$1491=$J77)*1,G$1461:G$1491))</f>
        <v>-1.1059787843194542</v>
      </c>
    </row>
    <row r="78" spans="1:15" x14ac:dyDescent="0.55000000000000004">
      <c r="A78" s="3">
        <v>3</v>
      </c>
      <c r="B78" s="4">
        <v>13</v>
      </c>
      <c r="C78" s="2">
        <f>IF(logVir!C78="","",LN(資本ストック!C78))</f>
        <v>11.840402766973188</v>
      </c>
      <c r="D78" s="2">
        <f>IF(logVir!D78="","",LN(資本ストック!D78))</f>
        <v>11.668041185236861</v>
      </c>
      <c r="E78" s="2">
        <f>IF(logVir!E78="","",LN(資本ストック!E78))</f>
        <v>11.47670097641914</v>
      </c>
      <c r="F78" s="2">
        <f>IF(logVir!F78="","",LN(資本ストック!F78))</f>
        <v>11.389774992747798</v>
      </c>
      <c r="G78" s="2">
        <f>IF(logVir!G78="","",LN(資本ストック!G78))</f>
        <v>11.249242882279153</v>
      </c>
      <c r="I78" s="3">
        <v>3</v>
      </c>
      <c r="J78" s="3">
        <v>13</v>
      </c>
      <c r="K78" s="2" cm="1">
        <f t="array" ref="K78">IF(C78="","",C78-SUMPRODUCT(($B$1461:$B$1491=$J78)*1,C$1461:C$1491))</f>
        <v>3.367842443773128E-2</v>
      </c>
      <c r="L78" s="2" cm="1">
        <f t="array" ref="L78">IF(D78="","",D78-SUMPRODUCT(($B$1461:$B$1491=$J78)*1,D$1461:D$1491))</f>
        <v>0.13196239944842425</v>
      </c>
      <c r="M78" s="2" cm="1">
        <f t="array" ref="M78">IF(E78="","",E78-SUMPRODUCT(($B$1461:$B$1491=$J78)*1,E$1461:E$1491))</f>
        <v>1.8858481935950522E-3</v>
      </c>
      <c r="N78" s="2" cm="1">
        <f t="array" ref="N78">IF(F78="","",F78-SUMPRODUCT(($B$1461:$B$1491=$J78)*1,F$1461:F$1491))</f>
        <v>-4.394891693609182E-2</v>
      </c>
      <c r="O78" s="2" cm="1">
        <f t="array" ref="O78">IF(G78="","",G78-SUMPRODUCT(($B$1461:$B$1491=$J78)*1,G$1461:G$1491))</f>
        <v>-0.1753722908435762</v>
      </c>
    </row>
    <row r="79" spans="1:15" x14ac:dyDescent="0.55000000000000004">
      <c r="A79" s="3">
        <v>3</v>
      </c>
      <c r="B79" s="4">
        <v>14</v>
      </c>
      <c r="C79" s="2">
        <f>IF(logVir!C79="","",LN(資本ストック!C79))</f>
        <v>12.718700603321714</v>
      </c>
      <c r="D79" s="2">
        <f>IF(logVir!D79="","",LN(資本ストック!D79))</f>
        <v>12.469610599054166</v>
      </c>
      <c r="E79" s="2">
        <f>IF(logVir!E79="","",LN(資本ストック!E79))</f>
        <v>12.534064626822516</v>
      </c>
      <c r="F79" s="2">
        <f>IF(logVir!F79="","",LN(資本ストック!F79))</f>
        <v>12.495119362420514</v>
      </c>
      <c r="G79" s="2">
        <f>IF(logVir!G79="","",LN(資本ストック!G79))</f>
        <v>12.509285635625131</v>
      </c>
      <c r="I79" s="3">
        <v>3</v>
      </c>
      <c r="J79" s="3">
        <v>14</v>
      </c>
      <c r="K79" s="2" cm="1">
        <f t="array" ref="K79">IF(C79="","",C79-SUMPRODUCT(($B$1461:$B$1491=$J79)*1,C$1461:C$1491))</f>
        <v>0.23111025376424799</v>
      </c>
      <c r="L79" s="2" cm="1">
        <f t="array" ref="L79">IF(D79="","",D79-SUMPRODUCT(($B$1461:$B$1491=$J79)*1,D$1461:D$1491))</f>
        <v>-2.2563144234283072E-2</v>
      </c>
      <c r="M79" s="2" cm="1">
        <f t="array" ref="M79">IF(E79="","",E79-SUMPRODUCT(($B$1461:$B$1491=$J79)*1,E$1461:E$1491))</f>
        <v>-8.5169262384564348E-2</v>
      </c>
      <c r="N79" s="2" cm="1">
        <f t="array" ref="N79">IF(F79="","",F79-SUMPRODUCT(($B$1461:$B$1491=$J79)*1,F$1461:F$1491))</f>
        <v>-0.13416282256589618</v>
      </c>
      <c r="O79" s="2" cm="1">
        <f t="array" ref="O79">IF(G79="","",G79-SUMPRODUCT(($B$1461:$B$1491=$J79)*1,G$1461:G$1491))</f>
        <v>-0.10758333410958976</v>
      </c>
    </row>
    <row r="80" spans="1:15" x14ac:dyDescent="0.55000000000000004">
      <c r="A80" s="3">
        <v>3</v>
      </c>
      <c r="B80" s="4">
        <v>15</v>
      </c>
      <c r="C80" s="2">
        <f>IF(logVir!C80="","",LN(資本ストック!C80))</f>
        <v>9.9377574204186914</v>
      </c>
      <c r="D80" s="2">
        <f>IF(logVir!D80="","",LN(資本ストック!D80))</f>
        <v>9.927161901541135</v>
      </c>
      <c r="E80" s="2">
        <f>IF(logVir!E80="","",LN(資本ストック!E80))</f>
        <v>10.314814398762726</v>
      </c>
      <c r="F80" s="2">
        <f>IF(logVir!F80="","",LN(資本ストック!F80))</f>
        <v>10.654226314956047</v>
      </c>
      <c r="G80" s="2">
        <f>IF(logVir!G80="","",LN(資本ストック!G80))</f>
        <v>10.535340998854119</v>
      </c>
      <c r="I80" s="3">
        <v>3</v>
      </c>
      <c r="J80" s="3">
        <v>15</v>
      </c>
      <c r="K80" s="2" cm="1">
        <f t="array" ref="K80">IF(C80="","",C80-SUMPRODUCT(($B$1461:$B$1491=$J80)*1,C$1461:C$1491))</f>
        <v>-0.52498402450649095</v>
      </c>
      <c r="L80" s="2" cm="1">
        <f t="array" ref="L80">IF(D80="","",D80-SUMPRODUCT(($B$1461:$B$1491=$J80)*1,D$1461:D$1491))</f>
        <v>-0.56078568689125774</v>
      </c>
      <c r="M80" s="2" cm="1">
        <f t="array" ref="M80">IF(E80="","",E80-SUMPRODUCT(($B$1461:$B$1491=$J80)*1,E$1461:E$1491))</f>
        <v>-0.24764675963375637</v>
      </c>
      <c r="N80" s="2" cm="1">
        <f t="array" ref="N80">IF(F80="","",F80-SUMPRODUCT(($B$1461:$B$1491=$J80)*1,F$1461:F$1491))</f>
        <v>8.3827885356711818E-2</v>
      </c>
      <c r="O80" s="2" cm="1">
        <f t="array" ref="O80">IF(G80="","",G80-SUMPRODUCT(($B$1461:$B$1491=$J80)*1,G$1461:G$1491))</f>
        <v>-4.3935681681459116E-2</v>
      </c>
    </row>
    <row r="81" spans="1:15" x14ac:dyDescent="0.55000000000000004">
      <c r="A81" s="3">
        <v>3</v>
      </c>
      <c r="B81" s="4">
        <v>16</v>
      </c>
      <c r="C81" s="2">
        <f>IF(logVir!C81="","",LN(資本ストック!C81))</f>
        <v>11.365890328574148</v>
      </c>
      <c r="D81" s="2">
        <f>IF(logVir!D81="","",LN(資本ストック!D81))</f>
        <v>11.309104857377896</v>
      </c>
      <c r="E81" s="2">
        <f>IF(logVir!E81="","",LN(資本ストック!E81))</f>
        <v>11.446431176169018</v>
      </c>
      <c r="F81" s="2">
        <f>IF(logVir!F81="","",LN(資本ストック!F81))</f>
        <v>11.449815180115053</v>
      </c>
      <c r="G81" s="2">
        <f>IF(logVir!G81="","",LN(資本ストック!G81))</f>
        <v>11.513241267723298</v>
      </c>
      <c r="I81" s="3">
        <v>3</v>
      </c>
      <c r="J81" s="3">
        <v>16</v>
      </c>
      <c r="K81" s="2" cm="1">
        <f t="array" ref="K81">IF(C81="","",C81-SUMPRODUCT(($B$1461:$B$1491=$J81)*1,C$1461:C$1491))</f>
        <v>-0.84173222897846856</v>
      </c>
      <c r="L81" s="2" cm="1">
        <f t="array" ref="L81">IF(D81="","",D81-SUMPRODUCT(($B$1461:$B$1491=$J81)*1,D$1461:D$1491))</f>
        <v>-0.89907888948516401</v>
      </c>
      <c r="M81" s="2" cm="1">
        <f t="array" ref="M81">IF(E81="","",E81-SUMPRODUCT(($B$1461:$B$1491=$J81)*1,E$1461:E$1491))</f>
        <v>-0.79380609418865866</v>
      </c>
      <c r="N81" s="2" cm="1">
        <f t="array" ref="N81">IF(F81="","",F81-SUMPRODUCT(($B$1461:$B$1491=$J81)*1,F$1461:F$1491))</f>
        <v>-0.78762964189900764</v>
      </c>
      <c r="O81" s="2" cm="1">
        <f t="array" ref="O81">IF(G81="","",G81-SUMPRODUCT(($B$1461:$B$1491=$J81)*1,G$1461:G$1491))</f>
        <v>-0.74905164284656856</v>
      </c>
    </row>
    <row r="82" spans="1:15" x14ac:dyDescent="0.55000000000000004">
      <c r="A82" s="3">
        <v>3</v>
      </c>
      <c r="B82" s="4">
        <v>17</v>
      </c>
      <c r="C82" s="2">
        <f>IF(logVir!C82="","",LN(資本ストック!C82))</f>
        <v>14.516036830923055</v>
      </c>
      <c r="D82" s="2">
        <f>IF(logVir!D82="","",LN(資本ストック!D82))</f>
        <v>14.433361283700618</v>
      </c>
      <c r="E82" s="2">
        <f>IF(logVir!E82="","",LN(資本ストック!E82))</f>
        <v>14.512649876731972</v>
      </c>
      <c r="F82" s="2">
        <f>IF(logVir!F82="","",LN(資本ストック!F82))</f>
        <v>14.523177209876817</v>
      </c>
      <c r="G82" s="2">
        <f>IF(logVir!G82="","",LN(資本ストック!G82))</f>
        <v>14.558905982971412</v>
      </c>
      <c r="I82" s="3">
        <v>3</v>
      </c>
      <c r="J82" s="3">
        <v>17</v>
      </c>
      <c r="K82" s="2" cm="1">
        <f t="array" ref="K82">IF(C82="","",C82-SUMPRODUCT(($B$1461:$B$1491=$J82)*1,C$1461:C$1491))</f>
        <v>-0.5463163488942957</v>
      </c>
      <c r="L82" s="2" cm="1">
        <f t="array" ref="L82">IF(D82="","",D82-SUMPRODUCT(($B$1461:$B$1491=$J82)*1,D$1461:D$1491))</f>
        <v>-0.62090388698949006</v>
      </c>
      <c r="M82" s="2" cm="1">
        <f t="array" ref="M82">IF(E82="","",E82-SUMPRODUCT(($B$1461:$B$1491=$J82)*1,E$1461:E$1491))</f>
        <v>-0.54224275782923037</v>
      </c>
      <c r="N82" s="2" cm="1">
        <f t="array" ref="N82">IF(F82="","",F82-SUMPRODUCT(($B$1461:$B$1491=$J82)*1,F$1461:F$1491))</f>
        <v>-0.53081620247126793</v>
      </c>
      <c r="O82" s="2" cm="1">
        <f t="array" ref="O82">IF(G82="","",G82-SUMPRODUCT(($B$1461:$B$1491=$J82)*1,G$1461:G$1491))</f>
        <v>-0.50013323566970946</v>
      </c>
    </row>
    <row r="83" spans="1:15" x14ac:dyDescent="0.55000000000000004">
      <c r="A83" s="3">
        <v>3</v>
      </c>
      <c r="B83" s="4">
        <v>18</v>
      </c>
      <c r="C83" s="2">
        <f>IF(logVir!C83="","",LN(資本ストック!C83))</f>
        <v>12.46150102805175</v>
      </c>
      <c r="D83" s="2">
        <f>IF(logVir!D83="","",LN(資本ストック!D83))</f>
        <v>12.713204578591725</v>
      </c>
      <c r="E83" s="2">
        <f>IF(logVir!E83="","",LN(資本ストック!E83))</f>
        <v>12.860910975083693</v>
      </c>
      <c r="F83" s="2">
        <f>IF(logVir!F83="","",LN(資本ストック!F83))</f>
        <v>12.873284509859545</v>
      </c>
      <c r="G83" s="2">
        <f>IF(logVir!G83="","",LN(資本ストック!G83))</f>
        <v>12.855014836907174</v>
      </c>
      <c r="I83" s="3">
        <v>3</v>
      </c>
      <c r="J83" s="3">
        <v>18</v>
      </c>
      <c r="K83" s="2" cm="1">
        <f t="array" ref="K83">IF(C83="","",C83-SUMPRODUCT(($B$1461:$B$1491=$J83)*1,C$1461:C$1491))</f>
        <v>-0.24105430622944723</v>
      </c>
      <c r="L83" s="2" cm="1">
        <f t="array" ref="L83">IF(D83="","",D83-SUMPRODUCT(($B$1461:$B$1491=$J83)*1,D$1461:D$1491))</f>
        <v>-1.2384789648717032E-2</v>
      </c>
      <c r="M83" s="2" cm="1">
        <f t="array" ref="M83">IF(E83="","",E83-SUMPRODUCT(($B$1461:$B$1491=$J83)*1,E$1461:E$1491))</f>
        <v>8.6988477805661546E-2</v>
      </c>
      <c r="N83" s="2" cm="1">
        <f t="array" ref="N83">IF(F83="","",F83-SUMPRODUCT(($B$1461:$B$1491=$J83)*1,F$1461:F$1491))</f>
        <v>8.1384622738589485E-2</v>
      </c>
      <c r="O83" s="2" cm="1">
        <f t="array" ref="O83">IF(G83="","",G83-SUMPRODUCT(($B$1461:$B$1491=$J83)*1,G$1461:G$1491))</f>
        <v>-4.5855071186284846E-3</v>
      </c>
    </row>
    <row r="84" spans="1:15" x14ac:dyDescent="0.55000000000000004">
      <c r="A84" s="3">
        <v>3</v>
      </c>
      <c r="B84" s="4">
        <v>19</v>
      </c>
      <c r="C84" s="2">
        <f>IF(logVir!C84="","",LN(資本ストック!C84))</f>
        <v>11.987626782300069</v>
      </c>
      <c r="D84" s="2">
        <f>IF(logVir!D84="","",LN(資本ストック!D84))</f>
        <v>11.849285817505864</v>
      </c>
      <c r="E84" s="2">
        <f>IF(logVir!E84="","",LN(資本ストック!E84))</f>
        <v>11.85027870350285</v>
      </c>
      <c r="F84" s="2">
        <f>IF(logVir!F84="","",LN(資本ストック!F84))</f>
        <v>11.87151235542848</v>
      </c>
      <c r="G84" s="2">
        <f>IF(logVir!G84="","",LN(資本ストック!G84))</f>
        <v>11.912022891788997</v>
      </c>
      <c r="I84" s="3">
        <v>3</v>
      </c>
      <c r="J84" s="3">
        <v>19</v>
      </c>
      <c r="K84" s="2" cm="1">
        <f t="array" ref="K84">IF(C84="","",C84-SUMPRODUCT(($B$1461:$B$1491=$J84)*1,C$1461:C$1491))</f>
        <v>-0.52795364871725425</v>
      </c>
      <c r="L84" s="2" cm="1">
        <f t="array" ref="L84">IF(D84="","",D84-SUMPRODUCT(($B$1461:$B$1491=$J84)*1,D$1461:D$1491))</f>
        <v>-0.61149812250411628</v>
      </c>
      <c r="M84" s="2" cm="1">
        <f t="array" ref="M84">IF(E84="","",E84-SUMPRODUCT(($B$1461:$B$1491=$J84)*1,E$1461:E$1491))</f>
        <v>-0.58061901410618866</v>
      </c>
      <c r="N84" s="2" cm="1">
        <f t="array" ref="N84">IF(F84="","",F84-SUMPRODUCT(($B$1461:$B$1491=$J84)*1,F$1461:F$1491))</f>
        <v>-0.55422009401416972</v>
      </c>
      <c r="O84" s="2" cm="1">
        <f t="array" ref="O84">IF(G84="","",G84-SUMPRODUCT(($B$1461:$B$1491=$J84)*1,G$1461:G$1491))</f>
        <v>-0.50395655206023093</v>
      </c>
    </row>
    <row r="85" spans="1:15" x14ac:dyDescent="0.55000000000000004">
      <c r="A85" s="3">
        <v>3</v>
      </c>
      <c r="B85" s="4">
        <v>20</v>
      </c>
      <c r="C85" s="2">
        <f>IF(logVir!C85="","",LN(資本ストック!C85))</f>
        <v>12.861853920594545</v>
      </c>
      <c r="D85" s="2">
        <f>IF(logVir!D85="","",LN(資本ストック!D85))</f>
        <v>12.839485520509953</v>
      </c>
      <c r="E85" s="2">
        <f>IF(logVir!E85="","",LN(資本ストック!E85))</f>
        <v>12.890019741065728</v>
      </c>
      <c r="F85" s="2">
        <f>IF(logVir!F85="","",LN(資本ストック!F85))</f>
        <v>12.918116749447515</v>
      </c>
      <c r="G85" s="2">
        <f>IF(logVir!G85="","",LN(資本ストック!G85))</f>
        <v>12.798733189129713</v>
      </c>
      <c r="I85" s="3">
        <v>3</v>
      </c>
      <c r="J85" s="3">
        <v>20</v>
      </c>
      <c r="K85" s="2" cm="1">
        <f t="array" ref="K85">IF(C85="","",C85-SUMPRODUCT(($B$1461:$B$1491=$J85)*1,C$1461:C$1491))</f>
        <v>-0.36830793929444461</v>
      </c>
      <c r="L85" s="2" cm="1">
        <f t="array" ref="L85">IF(D85="","",D85-SUMPRODUCT(($B$1461:$B$1491=$J85)*1,D$1461:D$1491))</f>
        <v>-0.48682283374534663</v>
      </c>
      <c r="M85" s="2" cm="1">
        <f t="array" ref="M85">IF(E85="","",E85-SUMPRODUCT(($B$1461:$B$1491=$J85)*1,E$1461:E$1491))</f>
        <v>-0.51099870110032519</v>
      </c>
      <c r="N85" s="2" cm="1">
        <f t="array" ref="N85">IF(F85="","",F85-SUMPRODUCT(($B$1461:$B$1491=$J85)*1,F$1461:F$1491))</f>
        <v>-0.47904328185621914</v>
      </c>
      <c r="O85" s="2" cm="1">
        <f t="array" ref="O85">IF(G85="","",G85-SUMPRODUCT(($B$1461:$B$1491=$J85)*1,G$1461:G$1491))</f>
        <v>-0.64594331256408211</v>
      </c>
    </row>
    <row r="86" spans="1:15" x14ac:dyDescent="0.55000000000000004">
      <c r="A86" s="3">
        <v>3</v>
      </c>
      <c r="B86" s="4">
        <v>21</v>
      </c>
      <c r="C86" s="2">
        <f>IF(logVir!C86="","",LN(資本ストック!C86))</f>
        <v>14.254616051726156</v>
      </c>
      <c r="D86" s="2">
        <f>IF(logVir!D86="","",LN(資本ストック!D86))</f>
        <v>14.336698417474546</v>
      </c>
      <c r="E86" s="2">
        <f>IF(logVir!E86="","",LN(資本ストック!E86))</f>
        <v>14.584363155152852</v>
      </c>
      <c r="F86" s="2">
        <f>IF(logVir!F86="","",LN(資本ストック!F86))</f>
        <v>14.610277234963396</v>
      </c>
      <c r="G86" s="2">
        <f>IF(logVir!G86="","",LN(資本ストック!G86))</f>
        <v>14.633181605183163</v>
      </c>
      <c r="I86" s="3">
        <v>3</v>
      </c>
      <c r="J86" s="3">
        <v>21</v>
      </c>
      <c r="K86" s="2" cm="1">
        <f t="array" ref="K86">IF(C86="","",C86-SUMPRODUCT(($B$1461:$B$1491=$J86)*1,C$1461:C$1491))</f>
        <v>-0.2371954619512131</v>
      </c>
      <c r="L86" s="2" cm="1">
        <f t="array" ref="L86">IF(D86="","",D86-SUMPRODUCT(($B$1461:$B$1491=$J86)*1,D$1461:D$1491))</f>
        <v>-0.18805744843702499</v>
      </c>
      <c r="M86" s="2" cm="1">
        <f t="array" ref="M86">IF(E86="","",E86-SUMPRODUCT(($B$1461:$B$1491=$J86)*1,E$1461:E$1491))</f>
        <v>1.7995511922510588E-3</v>
      </c>
      <c r="N86" s="2" cm="1">
        <f t="array" ref="N86">IF(F86="","",F86-SUMPRODUCT(($B$1461:$B$1491=$J86)*1,F$1461:F$1491))</f>
        <v>1.5568608085773761E-2</v>
      </c>
      <c r="O86" s="2" cm="1">
        <f t="array" ref="O86">IF(G86="","",G86-SUMPRODUCT(($B$1461:$B$1491=$J86)*1,G$1461:G$1491))</f>
        <v>2.1712344952735663E-2</v>
      </c>
    </row>
    <row r="87" spans="1:15" x14ac:dyDescent="0.55000000000000004">
      <c r="A87" s="3">
        <v>3</v>
      </c>
      <c r="B87" s="4">
        <v>22</v>
      </c>
      <c r="C87" s="2">
        <f>IF(logVir!C87="","",LN(資本ストック!C87))</f>
        <v>12.336713963878521</v>
      </c>
      <c r="D87" s="2">
        <f>IF(logVir!D87="","",LN(資本ストック!D87))</f>
        <v>12.193819424365746</v>
      </c>
      <c r="E87" s="2">
        <f>IF(logVir!E87="","",LN(資本ストック!E87))</f>
        <v>11.960082985567155</v>
      </c>
      <c r="F87" s="2">
        <f>IF(logVir!F87="","",LN(資本ストック!F87))</f>
        <v>11.917745589226627</v>
      </c>
      <c r="G87" s="2">
        <f>IF(logVir!G87="","",LN(資本ストック!G87))</f>
        <v>11.818344717599876</v>
      </c>
      <c r="I87" s="3">
        <v>3</v>
      </c>
      <c r="J87" s="3">
        <v>22</v>
      </c>
      <c r="K87" s="2" cm="1">
        <f t="array" ref="K87">IF(C87="","",C87-SUMPRODUCT(($B$1461:$B$1491=$J87)*1,C$1461:C$1491))</f>
        <v>-0.26903961223242945</v>
      </c>
      <c r="L87" s="2" cm="1">
        <f t="array" ref="L87">IF(D87="","",D87-SUMPRODUCT(($B$1461:$B$1491=$J87)*1,D$1461:D$1491))</f>
        <v>-0.26383528262855727</v>
      </c>
      <c r="M87" s="2" cm="1">
        <f t="array" ref="M87">IF(E87="","",E87-SUMPRODUCT(($B$1461:$B$1491=$J87)*1,E$1461:E$1491))</f>
        <v>-0.33331777079258096</v>
      </c>
      <c r="N87" s="2" cm="1">
        <f t="array" ref="N87">IF(F87="","",F87-SUMPRODUCT(($B$1461:$B$1491=$J87)*1,F$1461:F$1491))</f>
        <v>-0.32922515246804629</v>
      </c>
      <c r="O87" s="2" cm="1">
        <f t="array" ref="O87">IF(G87="","",G87-SUMPRODUCT(($B$1461:$B$1491=$J87)*1,G$1461:G$1491))</f>
        <v>-0.39527152673031196</v>
      </c>
    </row>
    <row r="88" spans="1:15" x14ac:dyDescent="0.55000000000000004">
      <c r="A88" s="3">
        <v>3</v>
      </c>
      <c r="B88" s="4">
        <v>23</v>
      </c>
      <c r="C88" s="2">
        <f>IF(logVir!C88="","",LN(資本ストック!C88))</f>
        <v>12.860673254702645</v>
      </c>
      <c r="D88" s="2">
        <f>IF(logVir!D88="","",LN(資本ストック!D88))</f>
        <v>13.060107837487681</v>
      </c>
      <c r="E88" s="2">
        <f>IF(logVir!E88="","",LN(資本ストック!E88))</f>
        <v>13.112296833436888</v>
      </c>
      <c r="F88" s="2">
        <f>IF(logVir!F88="","",LN(資本ストック!F88))</f>
        <v>13.137318699107427</v>
      </c>
      <c r="G88" s="2">
        <f>IF(logVir!G88="","",LN(資本ストック!G88))</f>
        <v>13.158515131186604</v>
      </c>
      <c r="I88" s="3">
        <v>3</v>
      </c>
      <c r="J88" s="3">
        <v>23</v>
      </c>
      <c r="K88" s="2" cm="1">
        <f t="array" ref="K88">IF(C88="","",C88-SUMPRODUCT(($B$1461:$B$1491=$J88)*1,C$1461:C$1491))</f>
        <v>-0.55667023333701415</v>
      </c>
      <c r="L88" s="2" cm="1">
        <f t="array" ref="L88">IF(D88="","",D88-SUMPRODUCT(($B$1461:$B$1491=$J88)*1,D$1461:D$1491))</f>
        <v>-0.43558210938418895</v>
      </c>
      <c r="M88" s="2" cm="1">
        <f t="array" ref="M88">IF(E88="","",E88-SUMPRODUCT(($B$1461:$B$1491=$J88)*1,E$1461:E$1491))</f>
        <v>-0.39402653480168404</v>
      </c>
      <c r="N88" s="2" cm="1">
        <f t="array" ref="N88">IF(F88="","",F88-SUMPRODUCT(($B$1461:$B$1491=$J88)*1,F$1461:F$1491))</f>
        <v>-0.36385435220063655</v>
      </c>
      <c r="O88" s="2" cm="1">
        <f t="array" ref="O88">IF(G88="","",G88-SUMPRODUCT(($B$1461:$B$1491=$J88)*1,G$1461:G$1491))</f>
        <v>-0.35556395201101942</v>
      </c>
    </row>
    <row r="89" spans="1:15" x14ac:dyDescent="0.55000000000000004">
      <c r="A89" s="3">
        <v>3</v>
      </c>
      <c r="B89" s="4">
        <v>24</v>
      </c>
      <c r="C89" s="2">
        <f>IF(logVir!C89="","",LN(資本ストック!C89))</f>
        <v>10.596480622567983</v>
      </c>
      <c r="D89" s="2">
        <f>IF(logVir!D89="","",LN(資本ストック!D89))</f>
        <v>10.866735660316408</v>
      </c>
      <c r="E89" s="2">
        <f>IF(logVir!E89="","",LN(資本ストック!E89))</f>
        <v>11.155911818759176</v>
      </c>
      <c r="F89" s="2">
        <f>IF(logVir!F89="","",LN(資本ストック!F89))</f>
        <v>11.129362835541698</v>
      </c>
      <c r="G89" s="2">
        <f>IF(logVir!G89="","",LN(資本ストック!G89))</f>
        <v>11.011430419328949</v>
      </c>
      <c r="I89" s="3">
        <v>3</v>
      </c>
      <c r="J89" s="3">
        <v>24</v>
      </c>
      <c r="K89" s="2" cm="1">
        <f t="array" ref="K89">IF(C89="","",C89-SUMPRODUCT(($B$1461:$B$1491=$J89)*1,C$1461:C$1491))</f>
        <v>-0.69620357129605814</v>
      </c>
      <c r="L89" s="2" cm="1">
        <f t="array" ref="L89">IF(D89="","",D89-SUMPRODUCT(($B$1461:$B$1491=$J89)*1,D$1461:D$1491))</f>
        <v>-0.42001291000414831</v>
      </c>
      <c r="M89" s="2" cm="1">
        <f t="array" ref="M89">IF(E89="","",E89-SUMPRODUCT(($B$1461:$B$1491=$J89)*1,E$1461:E$1491))</f>
        <v>-0.17819969095986821</v>
      </c>
      <c r="N89" s="2" cm="1">
        <f t="array" ref="N89">IF(F89="","",F89-SUMPRODUCT(($B$1461:$B$1491=$J89)*1,F$1461:F$1491))</f>
        <v>-0.20329285321860446</v>
      </c>
      <c r="O89" s="2" cm="1">
        <f t="array" ref="O89">IF(G89="","",G89-SUMPRODUCT(($B$1461:$B$1491=$J89)*1,G$1461:G$1491))</f>
        <v>-0.31027939399044158</v>
      </c>
    </row>
    <row r="90" spans="1:15" x14ac:dyDescent="0.55000000000000004">
      <c r="A90" s="3">
        <v>3</v>
      </c>
      <c r="B90" s="4">
        <v>25</v>
      </c>
      <c r="C90" s="2">
        <f>IF(logVir!C90="","",LN(資本ストック!C90))</f>
        <v>11.307365247624748</v>
      </c>
      <c r="D90" s="2">
        <f>IF(logVir!D90="","",LN(資本ストック!D90))</f>
        <v>11.146640665971995</v>
      </c>
      <c r="E90" s="2">
        <f>IF(logVir!E90="","",LN(資本ストック!E90))</f>
        <v>11.258100199793612</v>
      </c>
      <c r="F90" s="2">
        <f>IF(logVir!F90="","",LN(資本ストック!F90))</f>
        <v>11.284435276510758</v>
      </c>
      <c r="G90" s="2">
        <f>IF(logVir!G90="","",LN(資本ストック!G90))</f>
        <v>11.237362362674101</v>
      </c>
      <c r="I90" s="3">
        <v>3</v>
      </c>
      <c r="J90" s="3">
        <v>25</v>
      </c>
      <c r="K90" s="2" cm="1">
        <f t="array" ref="K90">IF(C90="","",C90-SUMPRODUCT(($B$1461:$B$1491=$J90)*1,C$1461:C$1491))</f>
        <v>-0.3003864094926243</v>
      </c>
      <c r="L90" s="2" cm="1">
        <f t="array" ref="L90">IF(D90="","",D90-SUMPRODUCT(($B$1461:$B$1491=$J90)*1,D$1461:D$1491))</f>
        <v>-0.54974454496525382</v>
      </c>
      <c r="M90" s="2" cm="1">
        <f t="array" ref="M90">IF(E90="","",E90-SUMPRODUCT(($B$1461:$B$1491=$J90)*1,E$1461:E$1491))</f>
        <v>-0.49494067761017568</v>
      </c>
      <c r="N90" s="2" cm="1">
        <f t="array" ref="N90">IF(F90="","",F90-SUMPRODUCT(($B$1461:$B$1491=$J90)*1,F$1461:F$1491))</f>
        <v>-0.50512936885617599</v>
      </c>
      <c r="O90" s="2" cm="1">
        <f t="array" ref="O90">IF(G90="","",G90-SUMPRODUCT(($B$1461:$B$1491=$J90)*1,G$1461:G$1491))</f>
        <v>-0.5572682975000447</v>
      </c>
    </row>
    <row r="91" spans="1:15" x14ac:dyDescent="0.55000000000000004">
      <c r="A91" s="3">
        <v>3</v>
      </c>
      <c r="B91" s="4">
        <v>26</v>
      </c>
      <c r="C91" s="2">
        <f>IF(logVir!C91="","",LN(資本ストック!C91))</f>
        <v>13.626830686533584</v>
      </c>
      <c r="D91" s="2">
        <f>IF(logVir!D91="","",LN(資本ストック!D91))</f>
        <v>13.559682216258269</v>
      </c>
      <c r="E91" s="2">
        <f>IF(logVir!E91="","",LN(資本ストック!E91))</f>
        <v>13.629759843596748</v>
      </c>
      <c r="F91" s="2">
        <f>IF(logVir!F91="","",LN(資本ストック!F91))</f>
        <v>13.623161711452273</v>
      </c>
      <c r="G91" s="2">
        <f>IF(logVir!G91="","",LN(資本ストック!G91))</f>
        <v>13.598069630577942</v>
      </c>
      <c r="I91" s="3">
        <v>3</v>
      </c>
      <c r="J91" s="3">
        <v>26</v>
      </c>
      <c r="K91" s="2" cm="1">
        <f t="array" ref="K91">IF(C91="","",C91-SUMPRODUCT(($B$1461:$B$1491=$J91)*1,C$1461:C$1491))</f>
        <v>-0.50681244040940854</v>
      </c>
      <c r="L91" s="2" cm="1">
        <f t="array" ref="L91">IF(D91="","",D91-SUMPRODUCT(($B$1461:$B$1491=$J91)*1,D$1461:D$1491))</f>
        <v>-0.51330465149801618</v>
      </c>
      <c r="M91" s="2" cm="1">
        <f t="array" ref="M91">IF(E91="","",E91-SUMPRODUCT(($B$1461:$B$1491=$J91)*1,E$1461:E$1491))</f>
        <v>-0.47531061140056785</v>
      </c>
      <c r="N91" s="2" cm="1">
        <f t="array" ref="N91">IF(F91="","",F91-SUMPRODUCT(($B$1461:$B$1491=$J91)*1,F$1461:F$1491))</f>
        <v>-0.49164594351684165</v>
      </c>
      <c r="O91" s="2" cm="1">
        <f t="array" ref="O91">IF(G91="","",G91-SUMPRODUCT(($B$1461:$B$1491=$J91)*1,G$1461:G$1491))</f>
        <v>-0.50665939546786021</v>
      </c>
    </row>
    <row r="92" spans="1:15" x14ac:dyDescent="0.55000000000000004">
      <c r="A92" s="3">
        <v>3</v>
      </c>
      <c r="B92" s="4">
        <v>27</v>
      </c>
      <c r="C92" s="2">
        <f>IF(logVir!C92="","",LN(資本ストック!C92))</f>
        <v>12.031002003605336</v>
      </c>
      <c r="D92" s="2">
        <f>IF(logVir!D92="","",LN(資本ストック!D92))</f>
        <v>12.569246865396593</v>
      </c>
      <c r="E92" s="2">
        <f>IF(logVir!E92="","",LN(資本ストック!E92))</f>
        <v>12.66795435882319</v>
      </c>
      <c r="F92" s="2">
        <f>IF(logVir!F92="","",LN(資本ストック!F92))</f>
        <v>12.652753767918263</v>
      </c>
      <c r="G92" s="2">
        <f>IF(logVir!G92="","",LN(資本ストック!G92))</f>
        <v>12.668728110075433</v>
      </c>
      <c r="I92" s="3">
        <v>3</v>
      </c>
      <c r="J92" s="3">
        <v>27</v>
      </c>
      <c r="K92" s="2" cm="1">
        <f t="array" ref="K92">IF(C92="","",C92-SUMPRODUCT(($B$1461:$B$1491=$J92)*1,C$1461:C$1491))</f>
        <v>-0.67190686095514707</v>
      </c>
      <c r="L92" s="2" cm="1">
        <f t="array" ref="L92">IF(D92="","",D92-SUMPRODUCT(($B$1461:$B$1491=$J92)*1,D$1461:D$1491))</f>
        <v>-0.4273814057776395</v>
      </c>
      <c r="M92" s="2" cm="1">
        <f t="array" ref="M92">IF(E92="","",E92-SUMPRODUCT(($B$1461:$B$1491=$J92)*1,E$1461:E$1491))</f>
        <v>-0.52491466778371887</v>
      </c>
      <c r="N92" s="2" cm="1">
        <f t="array" ref="N92">IF(F92="","",F92-SUMPRODUCT(($B$1461:$B$1491=$J92)*1,F$1461:F$1491))</f>
        <v>-0.55574506183863193</v>
      </c>
      <c r="O92" s="2" cm="1">
        <f t="array" ref="O92">IF(G92="","",G92-SUMPRODUCT(($B$1461:$B$1491=$J92)*1,G$1461:G$1491))</f>
        <v>-0.57349006926222224</v>
      </c>
    </row>
    <row r="93" spans="1:15" x14ac:dyDescent="0.55000000000000004">
      <c r="A93" s="3">
        <v>3</v>
      </c>
      <c r="B93" s="4">
        <v>28</v>
      </c>
      <c r="C93" s="2">
        <f>IF(logVir!C93="","",LN(資本ストック!C93))</f>
        <v>15.077258083797464</v>
      </c>
      <c r="D93" s="2">
        <f>IF(logVir!D93="","",LN(資本ストック!D93))</f>
        <v>14.990485362602298</v>
      </c>
      <c r="E93" s="2">
        <f>IF(logVir!E93="","",LN(資本ストック!E93))</f>
        <v>15.058548194838037</v>
      </c>
      <c r="F93" s="2">
        <f>IF(logVir!F93="","",LN(資本ストック!F93))</f>
        <v>15.066848932642216</v>
      </c>
      <c r="G93" s="2">
        <f>IF(logVir!G93="","",LN(資本ストック!G93))</f>
        <v>15.063979935609428</v>
      </c>
      <c r="I93" s="3">
        <v>3</v>
      </c>
      <c r="J93" s="3">
        <v>28</v>
      </c>
      <c r="K93" s="2" cm="1">
        <f t="array" ref="K93">IF(C93="","",C93-SUMPRODUCT(($B$1461:$B$1491=$J93)*1,C$1461:C$1491))</f>
        <v>-0.47132386907727764</v>
      </c>
      <c r="L93" s="2" cm="1">
        <f t="array" ref="L93">IF(D93="","",D93-SUMPRODUCT(($B$1461:$B$1491=$J93)*1,D$1461:D$1491))</f>
        <v>-0.58856886188301694</v>
      </c>
      <c r="M93" s="2" cm="1">
        <f t="array" ref="M93">IF(E93="","",E93-SUMPRODUCT(($B$1461:$B$1491=$J93)*1,E$1461:E$1491))</f>
        <v>-0.55082969539301274</v>
      </c>
      <c r="N93" s="2" cm="1">
        <f t="array" ref="N93">IF(F93="","",F93-SUMPRODUCT(($B$1461:$B$1491=$J93)*1,F$1461:F$1491))</f>
        <v>-0.55411522516082456</v>
      </c>
      <c r="O93" s="2" cm="1">
        <f t="array" ref="O93">IF(G93="","",G93-SUMPRODUCT(($B$1461:$B$1491=$J93)*1,G$1461:G$1491))</f>
        <v>-0.57192769579238956</v>
      </c>
    </row>
    <row r="94" spans="1:15" x14ac:dyDescent="0.55000000000000004">
      <c r="A94" s="3">
        <v>3</v>
      </c>
      <c r="B94" s="4">
        <v>29</v>
      </c>
      <c r="C94" s="2">
        <f>IF(logVir!C94="","",LN(資本ストック!C94))</f>
        <v>12.796736369986874</v>
      </c>
      <c r="D94" s="2">
        <f>IF(logVir!D94="","",LN(資本ストック!D94))</f>
        <v>12.764607110757252</v>
      </c>
      <c r="E94" s="2">
        <f>IF(logVir!E94="","",LN(資本ストック!E94))</f>
        <v>12.85698638726728</v>
      </c>
      <c r="F94" s="2">
        <f>IF(logVir!F94="","",LN(資本ストック!F94))</f>
        <v>12.877570606491958</v>
      </c>
      <c r="G94" s="2">
        <f>IF(logVir!G94="","",LN(資本ストック!G94))</f>
        <v>12.917285133448907</v>
      </c>
      <c r="I94" s="3">
        <v>3</v>
      </c>
      <c r="J94" s="3">
        <v>29</v>
      </c>
      <c r="K94" s="2" cm="1">
        <f t="array" ref="K94">IF(C94="","",C94-SUMPRODUCT(($B$1461:$B$1491=$J94)*1,C$1461:C$1491))</f>
        <v>-0.43350057176733969</v>
      </c>
      <c r="L94" s="2" cm="1">
        <f t="array" ref="L94">IF(D94="","",D94-SUMPRODUCT(($B$1461:$B$1491=$J94)*1,D$1461:D$1491))</f>
        <v>-0.48898117376259265</v>
      </c>
      <c r="M94" s="2" cm="1">
        <f t="array" ref="M94">IF(E94="","",E94-SUMPRODUCT(($B$1461:$B$1491=$J94)*1,E$1461:E$1491))</f>
        <v>-0.33347443459886605</v>
      </c>
      <c r="N94" s="2" cm="1">
        <f t="array" ref="N94">IF(F94="","",F94-SUMPRODUCT(($B$1461:$B$1491=$J94)*1,F$1461:F$1491))</f>
        <v>-0.30519407561098788</v>
      </c>
      <c r="O94" s="2" cm="1">
        <f t="array" ref="O94">IF(G94="","",G94-SUMPRODUCT(($B$1461:$B$1491=$J94)*1,G$1461:G$1491))</f>
        <v>-0.23437733166591634</v>
      </c>
    </row>
    <row r="95" spans="1:15" x14ac:dyDescent="0.55000000000000004">
      <c r="A95" s="3">
        <v>3</v>
      </c>
      <c r="B95" s="4">
        <v>30</v>
      </c>
      <c r="C95" s="2">
        <f>IF(logVir!C95="","",LN(資本ストック!C95))</f>
        <v>12.704650742200418</v>
      </c>
      <c r="D95" s="2">
        <f>IF(logVir!D95="","",LN(資本ストック!D95))</f>
        <v>13.055561323147867</v>
      </c>
      <c r="E95" s="2">
        <f>IF(logVir!E95="","",LN(資本ストック!E95))</f>
        <v>12.905253458204999</v>
      </c>
      <c r="F95" s="2">
        <f>IF(logVir!F95="","",LN(資本ストック!F95))</f>
        <v>12.90792403481972</v>
      </c>
      <c r="G95" s="2">
        <f>IF(logVir!G95="","",LN(資本ストック!G95))</f>
        <v>12.821618628396036</v>
      </c>
      <c r="I95" s="3">
        <v>3</v>
      </c>
      <c r="J95" s="3">
        <v>30</v>
      </c>
      <c r="K95" s="2" cm="1">
        <f t="array" ref="K95">IF(C95="","",C95-SUMPRODUCT(($B$1461:$B$1491=$J95)*1,C$1461:C$1491))</f>
        <v>-0.6087859201469481</v>
      </c>
      <c r="L95" s="2" cm="1">
        <f t="array" ref="L95">IF(D95="","",D95-SUMPRODUCT(($B$1461:$B$1491=$J95)*1,D$1461:D$1491))</f>
        <v>-0.33306700135902823</v>
      </c>
      <c r="M95" s="2" cm="1">
        <f t="array" ref="M95">IF(E95="","",E95-SUMPRODUCT(($B$1461:$B$1491=$J95)*1,E$1461:E$1491))</f>
        <v>-0.41516033376139738</v>
      </c>
      <c r="N95" s="2" cm="1">
        <f t="array" ref="N95">IF(F95="","",F95-SUMPRODUCT(($B$1461:$B$1491=$J95)*1,F$1461:F$1491))</f>
        <v>-0.39938144962544797</v>
      </c>
      <c r="O95" s="2" cm="1">
        <f t="array" ref="O95">IF(G95="","",G95-SUMPRODUCT(($B$1461:$B$1491=$J95)*1,G$1461:G$1491))</f>
        <v>-0.47333023502092075</v>
      </c>
    </row>
    <row r="96" spans="1:15" x14ac:dyDescent="0.55000000000000004">
      <c r="A96" s="3">
        <v>3</v>
      </c>
      <c r="B96" s="4">
        <v>31</v>
      </c>
      <c r="C96" s="2">
        <f>IF(logVir!C96="","",LN(資本ストック!C96))</f>
        <v>12.777554314329247</v>
      </c>
      <c r="D96" s="2">
        <f>IF(logVir!D96="","",LN(資本ストック!D96))</f>
        <v>12.765076945619056</v>
      </c>
      <c r="E96" s="2">
        <f>IF(logVir!E96="","",LN(資本ストック!E96))</f>
        <v>12.667542272663146</v>
      </c>
      <c r="F96" s="2">
        <f>IF(logVir!F96="","",LN(資本ストック!F96))</f>
        <v>12.618257092279158</v>
      </c>
      <c r="G96" s="2">
        <f>IF(logVir!G96="","",LN(資本ストック!G96))</f>
        <v>12.607418074057444</v>
      </c>
      <c r="I96" s="3">
        <v>3</v>
      </c>
      <c r="J96" s="3">
        <v>31</v>
      </c>
      <c r="K96" s="2" cm="1">
        <f t="array" ref="K96">IF(C96="","",C96-SUMPRODUCT(($B$1461:$B$1491=$J96)*1,C$1461:C$1491))</f>
        <v>-0.53905215374307147</v>
      </c>
      <c r="L96" s="2" cm="1">
        <f t="array" ref="L96">IF(D96="","",D96-SUMPRODUCT(($B$1461:$B$1491=$J96)*1,D$1461:D$1491))</f>
        <v>-0.47036023053756892</v>
      </c>
      <c r="M96" s="2" cm="1">
        <f t="array" ref="M96">IF(E96="","",E96-SUMPRODUCT(($B$1461:$B$1491=$J96)*1,E$1461:E$1491))</f>
        <v>-0.50693426773066363</v>
      </c>
      <c r="N96" s="2" cm="1">
        <f t="array" ref="N96">IF(F96="","",F96-SUMPRODUCT(($B$1461:$B$1491=$J96)*1,F$1461:F$1491))</f>
        <v>-0.52270763978654422</v>
      </c>
      <c r="O96" s="2" cm="1">
        <f t="array" ref="O96">IF(G96="","",G96-SUMPRODUCT(($B$1461:$B$1491=$J96)*1,G$1461:G$1491))</f>
        <v>-0.5334272369846822</v>
      </c>
    </row>
    <row r="97" spans="1:15" x14ac:dyDescent="0.55000000000000004">
      <c r="A97" s="3">
        <v>4</v>
      </c>
      <c r="B97" s="4">
        <v>1</v>
      </c>
      <c r="C97" s="2">
        <f>IF(logVir!C97="","",LN(資本ストック!C97))</f>
        <v>13.206464873501265</v>
      </c>
      <c r="D97" s="2">
        <f>IF(logVir!D97="","",LN(資本ストック!D97))</f>
        <v>13.128255459446443</v>
      </c>
      <c r="E97" s="2">
        <f>IF(logVir!E97="","",LN(資本ストック!E97))</f>
        <v>12.942908904501257</v>
      </c>
      <c r="F97" s="2">
        <f>IF(logVir!F97="","",LN(資本ストック!F97))</f>
        <v>12.847851699807673</v>
      </c>
      <c r="G97" s="2">
        <f>IF(logVir!G97="","",LN(資本ストック!G97))</f>
        <v>12.661358358213002</v>
      </c>
      <c r="I97" s="3">
        <v>4</v>
      </c>
      <c r="J97" s="3">
        <v>1</v>
      </c>
      <c r="K97" s="2" cm="1">
        <f t="array" ref="K97">IF(C97="","",C97-SUMPRODUCT(($B$1461:$B$1491=$J97)*1,C$1461:C$1491))</f>
        <v>0.61845332796837482</v>
      </c>
      <c r="L97" s="2" cm="1">
        <f t="array" ref="L97">IF(D97="","",D97-SUMPRODUCT(($B$1461:$B$1491=$J97)*1,D$1461:D$1491))</f>
        <v>0.69708763574947774</v>
      </c>
      <c r="M97" s="2" cm="1">
        <f t="array" ref="M97">IF(E97="","",E97-SUMPRODUCT(($B$1461:$B$1491=$J97)*1,E$1461:E$1491))</f>
        <v>0.62465747267937388</v>
      </c>
      <c r="N97" s="2" cm="1">
        <f t="array" ref="N97">IF(F97="","",F97-SUMPRODUCT(($B$1461:$B$1491=$J97)*1,F$1461:F$1491))</f>
        <v>0.54571609620911943</v>
      </c>
      <c r="O97" s="2" cm="1">
        <f t="array" ref="O97">IF(G97="","",G97-SUMPRODUCT(($B$1461:$B$1491=$J97)*1,G$1461:G$1491))</f>
        <v>0.44034422786103811</v>
      </c>
    </row>
    <row r="98" spans="1:15" x14ac:dyDescent="0.55000000000000004">
      <c r="A98" s="3">
        <v>4</v>
      </c>
      <c r="B98" s="4">
        <v>2</v>
      </c>
      <c r="C98" s="2">
        <f>IF(logVir!C98="","",LN(資本ストック!C98))</f>
        <v>9.9588091025852528</v>
      </c>
      <c r="D98" s="2">
        <f>IF(logVir!D98="","",LN(資本ストック!D98))</f>
        <v>10.115915536405055</v>
      </c>
      <c r="E98" s="2">
        <f>IF(logVir!E98="","",LN(資本ストック!E98))</f>
        <v>10.388939412582594</v>
      </c>
      <c r="F98" s="2">
        <f>IF(logVir!F98="","",LN(資本ストック!F98))</f>
        <v>10.396632039944082</v>
      </c>
      <c r="G98" s="2">
        <f>IF(logVir!G98="","",LN(資本ストック!G98))</f>
        <v>10.456393178092537</v>
      </c>
      <c r="I98" s="3">
        <v>4</v>
      </c>
      <c r="J98" s="3">
        <v>2</v>
      </c>
      <c r="K98" s="2" cm="1">
        <f t="array" ref="K98">IF(C98="","",C98-SUMPRODUCT(($B$1461:$B$1491=$J98)*1,C$1461:C$1491))</f>
        <v>-0.5250928497267715</v>
      </c>
      <c r="L98" s="2" cm="1">
        <f t="array" ref="L98">IF(D98="","",D98-SUMPRODUCT(($B$1461:$B$1491=$J98)*1,D$1461:D$1491))</f>
        <v>-0.38189006068805753</v>
      </c>
      <c r="M98" s="2" cm="1">
        <f t="array" ref="M98">IF(E98="","",E98-SUMPRODUCT(($B$1461:$B$1491=$J98)*1,E$1461:E$1491))</f>
        <v>-0.12587103628546714</v>
      </c>
      <c r="N98" s="2" cm="1">
        <f t="array" ref="N98">IF(F98="","",F98-SUMPRODUCT(($B$1461:$B$1491=$J98)*1,F$1461:F$1491))</f>
        <v>-9.2726533432099245E-2</v>
      </c>
      <c r="O98" s="2" cm="1">
        <f t="array" ref="O98">IF(G98="","",G98-SUMPRODUCT(($B$1461:$B$1491=$J98)*1,G$1461:G$1491))</f>
        <v>-3.9383197793743108E-3</v>
      </c>
    </row>
    <row r="99" spans="1:15" x14ac:dyDescent="0.55000000000000004">
      <c r="A99" s="3">
        <v>4</v>
      </c>
      <c r="B99" s="4">
        <v>3</v>
      </c>
      <c r="C99" s="2">
        <f>IF(logVir!C99="","",LN(資本ストック!C99))</f>
        <v>12.79287547747432</v>
      </c>
      <c r="D99" s="2">
        <f>IF(logVir!D99="","",LN(資本ストック!D99))</f>
        <v>12.754144622215065</v>
      </c>
      <c r="E99" s="2">
        <f>IF(logVir!E99="","",LN(資本ストック!E99))</f>
        <v>12.892443564851982</v>
      </c>
      <c r="F99" s="2">
        <f>IF(logVir!F99="","",LN(資本ストック!F99))</f>
        <v>12.92054925963628</v>
      </c>
      <c r="G99" s="2">
        <f>IF(logVir!G99="","",LN(資本ストック!G99))</f>
        <v>12.997524232065237</v>
      </c>
      <c r="I99" s="3">
        <v>4</v>
      </c>
      <c r="J99" s="3">
        <v>3</v>
      </c>
      <c r="K99" s="2" cm="1">
        <f t="array" ref="K99">IF(C99="","",C99-SUMPRODUCT(($B$1461:$B$1491=$J99)*1,C$1461:C$1491))</f>
        <v>0.15171756356620847</v>
      </c>
      <c r="L99" s="2" cm="1">
        <f t="array" ref="L99">IF(D99="","",D99-SUMPRODUCT(($B$1461:$B$1491=$J99)*1,D$1461:D$1491))</f>
        <v>0.10452959654650229</v>
      </c>
      <c r="M99" s="2" cm="1">
        <f t="array" ref="M99">IF(E99="","",E99-SUMPRODUCT(($B$1461:$B$1491=$J99)*1,E$1461:E$1491))</f>
        <v>0.1780512776749763</v>
      </c>
      <c r="N99" s="2" cm="1">
        <f t="array" ref="N99">IF(F99="","",F99-SUMPRODUCT(($B$1461:$B$1491=$J99)*1,F$1461:F$1491))</f>
        <v>0.21005889658563781</v>
      </c>
      <c r="O99" s="2" cm="1">
        <f t="array" ref="O99">IF(G99="","",G99-SUMPRODUCT(($B$1461:$B$1491=$J99)*1,G$1461:G$1491))</f>
        <v>0.29192747858357748</v>
      </c>
    </row>
    <row r="100" spans="1:15" x14ac:dyDescent="0.55000000000000004">
      <c r="A100" s="3">
        <v>4</v>
      </c>
      <c r="B100" s="4">
        <v>4</v>
      </c>
      <c r="C100" s="2">
        <f>IF(logVir!C100="","",LN(資本ストック!C100))</f>
        <v>9.5576592954821162</v>
      </c>
      <c r="D100" s="2">
        <f>IF(logVir!D100="","",LN(資本ストック!D100))</f>
        <v>9.2187077052394795</v>
      </c>
      <c r="E100" s="2">
        <f>IF(logVir!E100="","",LN(資本ストック!E100))</f>
        <v>9.0933859749412527</v>
      </c>
      <c r="F100" s="2">
        <f>IF(logVir!F100="","",LN(資本ストック!F100))</f>
        <v>9.0501193909165725</v>
      </c>
      <c r="G100" s="2">
        <f>IF(logVir!G100="","",LN(資本ストック!G100))</f>
        <v>8.9572723546117778</v>
      </c>
      <c r="I100" s="3">
        <v>4</v>
      </c>
      <c r="J100" s="3">
        <v>4</v>
      </c>
      <c r="K100" s="2" cm="1">
        <f t="array" ref="K100">IF(C100="","",C100-SUMPRODUCT(($B$1461:$B$1491=$J100)*1,C$1461:C$1491))</f>
        <v>-1.3990462961952623</v>
      </c>
      <c r="L100" s="2" cm="1">
        <f t="array" ref="L100">IF(D100="","",D100-SUMPRODUCT(($B$1461:$B$1491=$J100)*1,D$1461:D$1491))</f>
        <v>-1.6017534257109194</v>
      </c>
      <c r="M100" s="2" cm="1">
        <f t="array" ref="M100">IF(E100="","",E100-SUMPRODUCT(($B$1461:$B$1491=$J100)*1,E$1461:E$1491))</f>
        <v>-1.6880212515966928</v>
      </c>
      <c r="N100" s="2" cm="1">
        <f t="array" ref="N100">IF(F100="","",F100-SUMPRODUCT(($B$1461:$B$1491=$J100)*1,F$1461:F$1491))</f>
        <v>-1.7048960212168041</v>
      </c>
      <c r="O100" s="2" cm="1">
        <f t="array" ref="O100">IF(G100="","",G100-SUMPRODUCT(($B$1461:$B$1491=$J100)*1,G$1461:G$1491))</f>
        <v>-1.7667176016622506</v>
      </c>
    </row>
    <row r="101" spans="1:15" x14ac:dyDescent="0.55000000000000004">
      <c r="A101" s="3">
        <v>4</v>
      </c>
      <c r="B101" s="4">
        <v>5</v>
      </c>
      <c r="C101" s="2">
        <f>IF(logVir!C101="","",LN(資本ストック!C101))</f>
        <v>12.734968280375545</v>
      </c>
      <c r="D101" s="2">
        <f>IF(logVir!D101="","",LN(資本ストック!D101))</f>
        <v>12.406663641779016</v>
      </c>
      <c r="E101" s="2">
        <f>IF(logVir!E101="","",LN(資本ストック!E101))</f>
        <v>12.319337161980075</v>
      </c>
      <c r="F101" s="2">
        <f>IF(logVir!F101="","",LN(資本ストック!F101))</f>
        <v>12.293600525471097</v>
      </c>
      <c r="G101" s="2">
        <f>IF(logVir!G101="","",LN(資本ストック!G101))</f>
        <v>12.223700052364649</v>
      </c>
      <c r="I101" s="3">
        <v>4</v>
      </c>
      <c r="J101" s="3">
        <v>5</v>
      </c>
      <c r="K101" s="2" cm="1">
        <f t="array" ref="K101">IF(C101="","",C101-SUMPRODUCT(($B$1461:$B$1491=$J101)*1,C$1461:C$1491))</f>
        <v>1.3422671706413976</v>
      </c>
      <c r="L101" s="2" cm="1">
        <f t="array" ref="L101">IF(D101="","",D101-SUMPRODUCT(($B$1461:$B$1491=$J101)*1,D$1461:D$1491))</f>
        <v>1.0559997902914358</v>
      </c>
      <c r="M101" s="2" cm="1">
        <f t="array" ref="M101">IF(E101="","",E101-SUMPRODUCT(($B$1461:$B$1491=$J101)*1,E$1461:E$1491))</f>
        <v>0.92642268381431947</v>
      </c>
      <c r="N101" s="2" cm="1">
        <f t="array" ref="N101">IF(F101="","",F101-SUMPRODUCT(($B$1461:$B$1491=$J101)*1,F$1461:F$1491))</f>
        <v>0.90868306859483461</v>
      </c>
      <c r="O101" s="2" cm="1">
        <f t="array" ref="O101">IF(G101="","",G101-SUMPRODUCT(($B$1461:$B$1491=$J101)*1,G$1461:G$1491))</f>
        <v>0.83483899650386917</v>
      </c>
    </row>
    <row r="102" spans="1:15" x14ac:dyDescent="0.55000000000000004">
      <c r="A102" s="3">
        <v>4</v>
      </c>
      <c r="B102" s="4">
        <v>6</v>
      </c>
      <c r="C102" s="2">
        <f>IF(logVir!C102="","",LN(資本ストック!C102))</f>
        <v>12.462370054195715</v>
      </c>
      <c r="D102" s="2">
        <f>IF(logVir!D102="","",LN(資本ストック!D102))</f>
        <v>12.473373327451471</v>
      </c>
      <c r="E102" s="2">
        <f>IF(logVir!E102="","",LN(資本ストック!E102))</f>
        <v>12.461460327282122</v>
      </c>
      <c r="F102" s="2">
        <f>IF(logVir!F102="","",LN(資本ストック!F102))</f>
        <v>12.473783096694584</v>
      </c>
      <c r="G102" s="2">
        <f>IF(logVir!G102="","",LN(資本ストック!G102))</f>
        <v>12.440895405191354</v>
      </c>
      <c r="I102" s="3">
        <v>4</v>
      </c>
      <c r="J102" s="3">
        <v>6</v>
      </c>
      <c r="K102" s="2" cm="1">
        <f t="array" ref="K102">IF(C102="","",C102-SUMPRODUCT(($B$1461:$B$1491=$J102)*1,C$1461:C$1491))</f>
        <v>-0.68839910105274704</v>
      </c>
      <c r="L102" s="2" cm="1">
        <f t="array" ref="L102">IF(D102="","",D102-SUMPRODUCT(($B$1461:$B$1491=$J102)*1,D$1461:D$1491))</f>
        <v>-0.701319365101023</v>
      </c>
      <c r="M102" s="2" cm="1">
        <f t="array" ref="M102">IF(E102="","",E102-SUMPRODUCT(($B$1461:$B$1491=$J102)*1,E$1461:E$1491))</f>
        <v>-0.74439778975018633</v>
      </c>
      <c r="N102" s="2" cm="1">
        <f t="array" ref="N102">IF(F102="","",F102-SUMPRODUCT(($B$1461:$B$1491=$J102)*1,F$1461:F$1491))</f>
        <v>-0.73445316569826957</v>
      </c>
      <c r="O102" s="2" cm="1">
        <f t="array" ref="O102">IF(G102="","",G102-SUMPRODUCT(($B$1461:$B$1491=$J102)*1,G$1461:G$1491))</f>
        <v>-0.77595292251225167</v>
      </c>
    </row>
    <row r="103" spans="1:15" x14ac:dyDescent="0.55000000000000004">
      <c r="A103" s="3">
        <v>4</v>
      </c>
      <c r="B103" s="4">
        <v>7</v>
      </c>
      <c r="C103" s="2">
        <f>IF(logVir!C103="","",LN(資本ストック!C103))</f>
        <v>11.673558452229711</v>
      </c>
      <c r="D103" s="2">
        <f>IF(logVir!D103="","",LN(資本ストック!D103))</f>
        <v>11.420732782628015</v>
      </c>
      <c r="E103" s="2">
        <f>IF(logVir!E103="","",LN(資本ストック!E103))</f>
        <v>11.499352996546413</v>
      </c>
      <c r="F103" s="2">
        <f>IF(logVir!F103="","",LN(資本ストック!F103))</f>
        <v>11.515872158320128</v>
      </c>
      <c r="G103" s="2">
        <f>IF(logVir!G103="","",LN(資本ストック!G103))</f>
        <v>11.507279112201312</v>
      </c>
      <c r="I103" s="3">
        <v>4</v>
      </c>
      <c r="J103" s="3">
        <v>7</v>
      </c>
      <c r="K103" s="2" cm="1">
        <f t="array" ref="K103">IF(C103="","",C103-SUMPRODUCT(($B$1461:$B$1491=$J103)*1,C$1461:C$1491))</f>
        <v>-0.15038362581324627</v>
      </c>
      <c r="L103" s="2" cm="1">
        <f t="array" ref="L103">IF(D103="","",D103-SUMPRODUCT(($B$1461:$B$1491=$J103)*1,D$1461:D$1491))</f>
        <v>-0.33471247382879454</v>
      </c>
      <c r="M103" s="2" cm="1">
        <f t="array" ref="M103">IF(E103="","",E103-SUMPRODUCT(($B$1461:$B$1491=$J103)*1,E$1461:E$1491))</f>
        <v>-0.24690418755127297</v>
      </c>
      <c r="N103" s="2" cm="1">
        <f t="array" ref="N103">IF(F103="","",F103-SUMPRODUCT(($B$1461:$B$1491=$J103)*1,F$1461:F$1491))</f>
        <v>-0.21348787902040911</v>
      </c>
      <c r="O103" s="2" cm="1">
        <f t="array" ref="O103">IF(G103="","",G103-SUMPRODUCT(($B$1461:$B$1491=$J103)*1,G$1461:G$1491))</f>
        <v>-0.22072495953937654</v>
      </c>
    </row>
    <row r="104" spans="1:15" x14ac:dyDescent="0.55000000000000004">
      <c r="A104" s="3">
        <v>4</v>
      </c>
      <c r="B104" s="4">
        <v>8</v>
      </c>
      <c r="C104" s="2">
        <f>IF(logVir!C104="","",LN(資本ストック!C104))</f>
        <v>12.570891699833108</v>
      </c>
      <c r="D104" s="2">
        <f>IF(logVir!D104="","",LN(資本ストック!D104))</f>
        <v>12.439677005106297</v>
      </c>
      <c r="E104" s="2">
        <f>IF(logVir!E104="","",LN(資本ストック!E104))</f>
        <v>12.468285077428645</v>
      </c>
      <c r="F104" s="2">
        <f>IF(logVir!F104="","",LN(資本ストック!F104))</f>
        <v>12.498898748564269</v>
      </c>
      <c r="G104" s="2">
        <f>IF(logVir!G104="","",LN(資本ストック!G104))</f>
        <v>12.484019609175652</v>
      </c>
      <c r="I104" s="3">
        <v>4</v>
      </c>
      <c r="J104" s="3">
        <v>8</v>
      </c>
      <c r="K104" s="2" cm="1">
        <f t="array" ref="K104">IF(C104="","",C104-SUMPRODUCT(($B$1461:$B$1491=$J104)*1,C$1461:C$1491))</f>
        <v>0.12996850585658137</v>
      </c>
      <c r="L104" s="2" cm="1">
        <f t="array" ref="L104">IF(D104="","",D104-SUMPRODUCT(($B$1461:$B$1491=$J104)*1,D$1461:D$1491))</f>
        <v>-2.1497019110949367E-2</v>
      </c>
      <c r="M104" s="2" cm="1">
        <f t="array" ref="M104">IF(E104="","",E104-SUMPRODUCT(($B$1461:$B$1491=$J104)*1,E$1461:E$1491))</f>
        <v>1.5488557504427902E-2</v>
      </c>
      <c r="N104" s="2" cm="1">
        <f t="array" ref="N104">IF(F104="","",F104-SUMPRODUCT(($B$1461:$B$1491=$J104)*1,F$1461:F$1491))</f>
        <v>-1.5833039685446693E-3</v>
      </c>
      <c r="O104" s="2" cm="1">
        <f t="array" ref="O104">IF(G104="","",G104-SUMPRODUCT(($B$1461:$B$1491=$J104)*1,G$1461:G$1491))</f>
        <v>1.9832313104318544E-2</v>
      </c>
    </row>
    <row r="105" spans="1:15" x14ac:dyDescent="0.55000000000000004">
      <c r="A105" s="3">
        <v>4</v>
      </c>
      <c r="B105" s="4">
        <v>9</v>
      </c>
      <c r="C105" s="2">
        <f>IF(logVir!C105="","",LN(資本ストック!C105))</f>
        <v>11.132416130540074</v>
      </c>
      <c r="D105" s="2">
        <f>IF(logVir!D105="","",LN(資本ストック!D105))</f>
        <v>11.35503686803008</v>
      </c>
      <c r="E105" s="2">
        <f>IF(logVir!E105="","",LN(資本ストック!E105))</f>
        <v>11.382227024422807</v>
      </c>
      <c r="F105" s="2">
        <f>IF(logVir!F105="","",LN(資本ストック!F105))</f>
        <v>11.337534538105581</v>
      </c>
      <c r="G105" s="2">
        <f>IF(logVir!G105="","",LN(資本ストック!G105))</f>
        <v>11.263044425669237</v>
      </c>
      <c r="I105" s="3">
        <v>4</v>
      </c>
      <c r="J105" s="3">
        <v>9</v>
      </c>
      <c r="K105" s="2" cm="1">
        <f t="array" ref="K105">IF(C105="","",C105-SUMPRODUCT(($B$1461:$B$1491=$J105)*1,C$1461:C$1491))</f>
        <v>-0.14444937107291977</v>
      </c>
      <c r="L105" s="2" cm="1">
        <f t="array" ref="L105">IF(D105="","",D105-SUMPRODUCT(($B$1461:$B$1491=$J105)*1,D$1461:D$1491))</f>
        <v>0.10441392527381943</v>
      </c>
      <c r="M105" s="2" cm="1">
        <f t="array" ref="M105">IF(E105="","",E105-SUMPRODUCT(($B$1461:$B$1491=$J105)*1,E$1461:E$1491))</f>
        <v>4.7636935066991626E-2</v>
      </c>
      <c r="N105" s="2" cm="1">
        <f t="array" ref="N105">IF(F105="","",F105-SUMPRODUCT(($B$1461:$B$1491=$J105)*1,F$1461:F$1491))</f>
        <v>3.0702319048431903E-2</v>
      </c>
      <c r="O105" s="2" cm="1">
        <f t="array" ref="O105">IF(G105="","",G105-SUMPRODUCT(($B$1461:$B$1491=$J105)*1,G$1461:G$1491))</f>
        <v>-4.419588970439392E-2</v>
      </c>
    </row>
    <row r="106" spans="1:15" x14ac:dyDescent="0.55000000000000004">
      <c r="A106" s="3">
        <v>4</v>
      </c>
      <c r="B106" s="4">
        <v>10</v>
      </c>
      <c r="C106" s="2">
        <f>IF(logVir!C106="","",LN(資本ストック!C106))</f>
        <v>12.102706624382815</v>
      </c>
      <c r="D106" s="2">
        <f>IF(logVir!D106="","",LN(資本ストック!D106))</f>
        <v>12.42790236831406</v>
      </c>
      <c r="E106" s="2">
        <f>IF(logVir!E106="","",LN(資本ストック!E106))</f>
        <v>12.679580114022807</v>
      </c>
      <c r="F106" s="2">
        <f>IF(logVir!F106="","",LN(資本ストック!F106))</f>
        <v>12.713134746160023</v>
      </c>
      <c r="G106" s="2">
        <f>IF(logVir!G106="","",LN(資本ストック!G106))</f>
        <v>12.82854299890869</v>
      </c>
      <c r="I106" s="3">
        <v>4</v>
      </c>
      <c r="J106" s="3">
        <v>10</v>
      </c>
      <c r="K106" s="2" cm="1">
        <f t="array" ref="K106">IF(C106="","",C106-SUMPRODUCT(($B$1461:$B$1491=$J106)*1,C$1461:C$1491))</f>
        <v>-0.57254456864870917</v>
      </c>
      <c r="L106" s="2" cm="1">
        <f t="array" ref="L106">IF(D106="","",D106-SUMPRODUCT(($B$1461:$B$1491=$J106)*1,D$1461:D$1491))</f>
        <v>-0.31470498394747892</v>
      </c>
      <c r="M106" s="2" cm="1">
        <f t="array" ref="M106">IF(E106="","",E106-SUMPRODUCT(($B$1461:$B$1491=$J106)*1,E$1461:E$1491))</f>
        <v>-0.14553511499835459</v>
      </c>
      <c r="N106" s="2" cm="1">
        <f t="array" ref="N106">IF(F106="","",F106-SUMPRODUCT(($B$1461:$B$1491=$J106)*1,F$1461:F$1491))</f>
        <v>-0.10337683556920574</v>
      </c>
      <c r="O106" s="2" cm="1">
        <f t="array" ref="O106">IF(G106="","",G106-SUMPRODUCT(($B$1461:$B$1491=$J106)*1,G$1461:G$1491))</f>
        <v>-2.0536774357537979E-3</v>
      </c>
    </row>
    <row r="107" spans="1:15" x14ac:dyDescent="0.55000000000000004">
      <c r="A107" s="3">
        <v>4</v>
      </c>
      <c r="B107" s="4">
        <v>11</v>
      </c>
      <c r="C107" s="2">
        <f>IF(logVir!C107="","",LN(資本ストック!C107))</f>
        <v>12.741747232154031</v>
      </c>
      <c r="D107" s="2">
        <f>IF(logVir!D107="","",LN(資本ストック!D107))</f>
        <v>12.774823265814065</v>
      </c>
      <c r="E107" s="2">
        <f>IF(logVir!E107="","",LN(資本ストック!E107))</f>
        <v>12.918390461932249</v>
      </c>
      <c r="F107" s="2">
        <f>IF(logVir!F107="","",LN(資本ストック!F107))</f>
        <v>12.913240373900083</v>
      </c>
      <c r="G107" s="2">
        <f>IF(logVir!G107="","",LN(資本ストック!G107))</f>
        <v>12.926420479075475</v>
      </c>
      <c r="I107" s="3">
        <v>4</v>
      </c>
      <c r="J107" s="3">
        <v>11</v>
      </c>
      <c r="K107" s="2" cm="1">
        <f t="array" ref="K107">IF(C107="","",C107-SUMPRODUCT(($B$1461:$B$1491=$J107)*1,C$1461:C$1491))</f>
        <v>0.3596552755577882</v>
      </c>
      <c r="L107" s="2" cm="1">
        <f t="array" ref="L107">IF(D107="","",D107-SUMPRODUCT(($B$1461:$B$1491=$J107)*1,D$1461:D$1491))</f>
        <v>0.3993918632775344</v>
      </c>
      <c r="M107" s="2" cm="1">
        <f t="array" ref="M107">IF(E107="","",E107-SUMPRODUCT(($B$1461:$B$1491=$J107)*1,E$1461:E$1491))</f>
        <v>0.49015677060423535</v>
      </c>
      <c r="N107" s="2" cm="1">
        <f t="array" ref="N107">IF(F107="","",F107-SUMPRODUCT(($B$1461:$B$1491=$J107)*1,F$1461:F$1491))</f>
        <v>0.47413701485031901</v>
      </c>
      <c r="O107" s="2" cm="1">
        <f t="array" ref="O107">IF(G107="","",G107-SUMPRODUCT(($B$1461:$B$1491=$J107)*1,G$1461:G$1491))</f>
        <v>0.45335114602654336</v>
      </c>
    </row>
    <row r="108" spans="1:15" x14ac:dyDescent="0.55000000000000004">
      <c r="A108" s="3">
        <v>4</v>
      </c>
      <c r="B108" s="4">
        <v>12</v>
      </c>
      <c r="C108" s="2">
        <f>IF(logVir!C108="","",LN(資本ストック!C108))</f>
        <v>11.942690976379545</v>
      </c>
      <c r="D108" s="2">
        <f>IF(logVir!D108="","",LN(資本ストック!D108))</f>
        <v>12.180873358782364</v>
      </c>
      <c r="E108" s="2">
        <f>IF(logVir!E108="","",LN(資本ストック!E108))</f>
        <v>12.861573773654461</v>
      </c>
      <c r="F108" s="2">
        <f>IF(logVir!F108="","",LN(資本ストック!F108))</f>
        <v>12.935855586586113</v>
      </c>
      <c r="G108" s="2">
        <f>IF(logVir!G108="","",LN(資本ストック!G108))</f>
        <v>12.838972516059471</v>
      </c>
      <c r="I108" s="3">
        <v>4</v>
      </c>
      <c r="J108" s="3">
        <v>12</v>
      </c>
      <c r="K108" s="2" cm="1">
        <f t="array" ref="K108">IF(C108="","",C108-SUMPRODUCT(($B$1461:$B$1491=$J108)*1,C$1461:C$1491))</f>
        <v>-0.35986872988179641</v>
      </c>
      <c r="L108" s="2" cm="1">
        <f t="array" ref="L108">IF(D108="","",D108-SUMPRODUCT(($B$1461:$B$1491=$J108)*1,D$1461:D$1491))</f>
        <v>-7.6681943950047682E-2</v>
      </c>
      <c r="M108" s="2" cm="1">
        <f t="array" ref="M108">IF(E108="","",E108-SUMPRODUCT(($B$1461:$B$1491=$J108)*1,E$1461:E$1491))</f>
        <v>0.57438291802944441</v>
      </c>
      <c r="N108" s="2" cm="1">
        <f t="array" ref="N108">IF(F108="","",F108-SUMPRODUCT(($B$1461:$B$1491=$J108)*1,F$1461:F$1491))</f>
        <v>0.68666827655667007</v>
      </c>
      <c r="O108" s="2" cm="1">
        <f t="array" ref="O108">IF(G108="","",G108-SUMPRODUCT(($B$1461:$B$1491=$J108)*1,G$1461:G$1491))</f>
        <v>0.63162957986191159</v>
      </c>
    </row>
    <row r="109" spans="1:15" x14ac:dyDescent="0.55000000000000004">
      <c r="A109" s="3">
        <v>4</v>
      </c>
      <c r="B109" s="4">
        <v>13</v>
      </c>
      <c r="C109" s="2">
        <f>IF(logVir!C109="","",LN(資本ストック!C109))</f>
        <v>11.819693879275482</v>
      </c>
      <c r="D109" s="2">
        <f>IF(logVir!D109="","",LN(資本ストック!D109))</f>
        <v>11.917913084880444</v>
      </c>
      <c r="E109" s="2">
        <f>IF(logVir!E109="","",LN(資本ストック!E109))</f>
        <v>12.071585639849257</v>
      </c>
      <c r="F109" s="2">
        <f>IF(logVir!F109="","",LN(資本ストック!F109))</f>
        <v>12.067355636242606</v>
      </c>
      <c r="G109" s="2">
        <f>IF(logVir!G109="","",LN(資本ストック!G109))</f>
        <v>12.013632993917247</v>
      </c>
      <c r="I109" s="3">
        <v>4</v>
      </c>
      <c r="J109" s="3">
        <v>13</v>
      </c>
      <c r="K109" s="2" cm="1">
        <f t="array" ref="K109">IF(C109="","",C109-SUMPRODUCT(($B$1461:$B$1491=$J109)*1,C$1461:C$1491))</f>
        <v>1.2969536740024878E-2</v>
      </c>
      <c r="L109" s="2" cm="1">
        <f t="array" ref="L109">IF(D109="","",D109-SUMPRODUCT(($B$1461:$B$1491=$J109)*1,D$1461:D$1491))</f>
        <v>0.38183429909200761</v>
      </c>
      <c r="M109" s="2" cm="1">
        <f t="array" ref="M109">IF(E109="","",E109-SUMPRODUCT(($B$1461:$B$1491=$J109)*1,E$1461:E$1491))</f>
        <v>0.59677051162371164</v>
      </c>
      <c r="N109" s="2" cm="1">
        <f t="array" ref="N109">IF(F109="","",F109-SUMPRODUCT(($B$1461:$B$1491=$J109)*1,F$1461:F$1491))</f>
        <v>0.63363172655871658</v>
      </c>
      <c r="O109" s="2" cm="1">
        <f t="array" ref="O109">IF(G109="","",G109-SUMPRODUCT(($B$1461:$B$1491=$J109)*1,G$1461:G$1491))</f>
        <v>0.58901782079451692</v>
      </c>
    </row>
    <row r="110" spans="1:15" x14ac:dyDescent="0.55000000000000004">
      <c r="A110" s="3">
        <v>4</v>
      </c>
      <c r="B110" s="4">
        <v>14</v>
      </c>
      <c r="C110" s="2">
        <f>IF(logVir!C110="","",LN(資本ストック!C110))</f>
        <v>12.612938335829723</v>
      </c>
      <c r="D110" s="2">
        <f>IF(logVir!D110="","",LN(資本ストック!D110))</f>
        <v>12.658607905735289</v>
      </c>
      <c r="E110" s="2">
        <f>IF(logVir!E110="","",LN(資本ストック!E110))</f>
        <v>12.715393896900567</v>
      </c>
      <c r="F110" s="2">
        <f>IF(logVir!F110="","",LN(資本ストック!F110))</f>
        <v>12.75500445285272</v>
      </c>
      <c r="G110" s="2">
        <f>IF(logVir!G110="","",LN(資本ストック!G110))</f>
        <v>12.72321245379519</v>
      </c>
      <c r="I110" s="3">
        <v>4</v>
      </c>
      <c r="J110" s="3">
        <v>14</v>
      </c>
      <c r="K110" s="2" cm="1">
        <f t="array" ref="K110">IF(C110="","",C110-SUMPRODUCT(($B$1461:$B$1491=$J110)*1,C$1461:C$1491))</f>
        <v>0.12534798627225641</v>
      </c>
      <c r="L110" s="2" cm="1">
        <f t="array" ref="L110">IF(D110="","",D110-SUMPRODUCT(($B$1461:$B$1491=$J110)*1,D$1461:D$1491))</f>
        <v>0.16643416244684062</v>
      </c>
      <c r="M110" s="2" cm="1">
        <f t="array" ref="M110">IF(E110="","",E110-SUMPRODUCT(($B$1461:$B$1491=$J110)*1,E$1461:E$1491))</f>
        <v>9.6160007693486094E-2</v>
      </c>
      <c r="N110" s="2" cm="1">
        <f t="array" ref="N110">IF(F110="","",F110-SUMPRODUCT(($B$1461:$B$1491=$J110)*1,F$1461:F$1491))</f>
        <v>0.12572226786631013</v>
      </c>
      <c r="O110" s="2" cm="1">
        <f t="array" ref="O110">IF(G110="","",G110-SUMPRODUCT(($B$1461:$B$1491=$J110)*1,G$1461:G$1491))</f>
        <v>0.1063434840604689</v>
      </c>
    </row>
    <row r="111" spans="1:15" x14ac:dyDescent="0.55000000000000004">
      <c r="A111" s="3">
        <v>4</v>
      </c>
      <c r="B111" s="4">
        <v>15</v>
      </c>
      <c r="C111" s="2">
        <f>IF(logVir!C111="","",LN(資本ストック!C111))</f>
        <v>10.404291162378811</v>
      </c>
      <c r="D111" s="2">
        <f>IF(logVir!D111="","",LN(資本ストック!D111))</f>
        <v>10.358489728230065</v>
      </c>
      <c r="E111" s="2">
        <f>IF(logVir!E111="","",LN(資本ストック!E111))</f>
        <v>10.519073341883615</v>
      </c>
      <c r="F111" s="2">
        <f>IF(logVir!F111="","",LN(資本ストック!F111))</f>
        <v>10.482566056028793</v>
      </c>
      <c r="G111" s="2">
        <f>IF(logVir!G111="","",LN(資本ストック!G111))</f>
        <v>10.420654623277755</v>
      </c>
      <c r="I111" s="3">
        <v>4</v>
      </c>
      <c r="J111" s="3">
        <v>15</v>
      </c>
      <c r="K111" s="2" cm="1">
        <f t="array" ref="K111">IF(C111="","",C111-SUMPRODUCT(($B$1461:$B$1491=$J111)*1,C$1461:C$1491))</f>
        <v>-5.8450282546370858E-2</v>
      </c>
      <c r="L111" s="2" cm="1">
        <f t="array" ref="L111">IF(D111="","",D111-SUMPRODUCT(($B$1461:$B$1491=$J111)*1,D$1461:D$1491))</f>
        <v>-0.12945786020232752</v>
      </c>
      <c r="M111" s="2" cm="1">
        <f t="array" ref="M111">IF(E111="","",E111-SUMPRODUCT(($B$1461:$B$1491=$J111)*1,E$1461:E$1491))</f>
        <v>-4.3387816512867161E-2</v>
      </c>
      <c r="N111" s="2" cm="1">
        <f t="array" ref="N111">IF(F111="","",F111-SUMPRODUCT(($B$1461:$B$1491=$J111)*1,F$1461:F$1491))</f>
        <v>-8.7832373570542188E-2</v>
      </c>
      <c r="O111" s="2" cm="1">
        <f t="array" ref="O111">IF(G111="","",G111-SUMPRODUCT(($B$1461:$B$1491=$J111)*1,G$1461:G$1491))</f>
        <v>-0.15862205725782275</v>
      </c>
    </row>
    <row r="112" spans="1:15" x14ac:dyDescent="0.55000000000000004">
      <c r="A112" s="3">
        <v>4</v>
      </c>
      <c r="B112" s="4">
        <v>16</v>
      </c>
      <c r="C112" s="2">
        <f>IF(logVir!C112="","",LN(資本ストック!C112))</f>
        <v>11.895869787706186</v>
      </c>
      <c r="D112" s="2">
        <f>IF(logVir!D112="","",LN(資本ストック!D112))</f>
        <v>11.994981047793704</v>
      </c>
      <c r="E112" s="2">
        <f>IF(logVir!E112="","",LN(資本ストック!E112))</f>
        <v>12.094288917860419</v>
      </c>
      <c r="F112" s="2">
        <f>IF(logVir!F112="","",LN(資本ストック!F112))</f>
        <v>12.023495952151572</v>
      </c>
      <c r="G112" s="2">
        <f>IF(logVir!G112="","",LN(資本ストック!G112))</f>
        <v>12.077544783582054</v>
      </c>
      <c r="I112" s="3">
        <v>4</v>
      </c>
      <c r="J112" s="3">
        <v>16</v>
      </c>
      <c r="K112" s="2" cm="1">
        <f t="array" ref="K112">IF(C112="","",C112-SUMPRODUCT(($B$1461:$B$1491=$J112)*1,C$1461:C$1491))</f>
        <v>-0.31175276984643041</v>
      </c>
      <c r="L112" s="2" cm="1">
        <f t="array" ref="L112">IF(D112="","",D112-SUMPRODUCT(($B$1461:$B$1491=$J112)*1,D$1461:D$1491))</f>
        <v>-0.21320269906935607</v>
      </c>
      <c r="M112" s="2" cm="1">
        <f t="array" ref="M112">IF(E112="","",E112-SUMPRODUCT(($B$1461:$B$1491=$J112)*1,E$1461:E$1491))</f>
        <v>-0.14594835249725691</v>
      </c>
      <c r="N112" s="2" cm="1">
        <f t="array" ref="N112">IF(F112="","",F112-SUMPRODUCT(($B$1461:$B$1491=$J112)*1,F$1461:F$1491))</f>
        <v>-0.21394886986248807</v>
      </c>
      <c r="O112" s="2" cm="1">
        <f t="array" ref="O112">IF(G112="","",G112-SUMPRODUCT(($B$1461:$B$1491=$J112)*1,G$1461:G$1491))</f>
        <v>-0.18474812698781307</v>
      </c>
    </row>
    <row r="113" spans="1:15" x14ac:dyDescent="0.55000000000000004">
      <c r="A113" s="3">
        <v>4</v>
      </c>
      <c r="B113" s="4">
        <v>17</v>
      </c>
      <c r="C113" s="2">
        <f>IF(logVir!C113="","",LN(資本ストック!C113))</f>
        <v>15.29717678603363</v>
      </c>
      <c r="D113" s="2">
        <f>IF(logVir!D113="","",LN(資本ストック!D113))</f>
        <v>15.266034450066547</v>
      </c>
      <c r="E113" s="2">
        <f>IF(logVir!E113="","",LN(資本ストック!E113))</f>
        <v>15.402335115189661</v>
      </c>
      <c r="F113" s="2">
        <f>IF(logVir!F113="","",LN(資本ストック!F113))</f>
        <v>15.42696682108121</v>
      </c>
      <c r="G113" s="2">
        <f>IF(logVir!G113="","",LN(資本ストック!G113))</f>
        <v>15.481375624389091</v>
      </c>
      <c r="I113" s="3">
        <v>4</v>
      </c>
      <c r="J113" s="3">
        <v>17</v>
      </c>
      <c r="K113" s="2" cm="1">
        <f t="array" ref="K113">IF(C113="","",C113-SUMPRODUCT(($B$1461:$B$1491=$J113)*1,C$1461:C$1491))</f>
        <v>0.2348236062162794</v>
      </c>
      <c r="L113" s="2" cm="1">
        <f t="array" ref="L113">IF(D113="","",D113-SUMPRODUCT(($B$1461:$B$1491=$J113)*1,D$1461:D$1491))</f>
        <v>0.21176927937643875</v>
      </c>
      <c r="M113" s="2" cm="1">
        <f t="array" ref="M113">IF(E113="","",E113-SUMPRODUCT(($B$1461:$B$1491=$J113)*1,E$1461:E$1491))</f>
        <v>0.34744248062845884</v>
      </c>
      <c r="N113" s="2" cm="1">
        <f t="array" ref="N113">IF(F113="","",F113-SUMPRODUCT(($B$1461:$B$1491=$J113)*1,F$1461:F$1491))</f>
        <v>0.37297340873312557</v>
      </c>
      <c r="O113" s="2" cm="1">
        <f t="array" ref="O113">IF(G113="","",G113-SUMPRODUCT(($B$1461:$B$1491=$J113)*1,G$1461:G$1491))</f>
        <v>0.42233640574796993</v>
      </c>
    </row>
    <row r="114" spans="1:15" x14ac:dyDescent="0.55000000000000004">
      <c r="A114" s="3">
        <v>4</v>
      </c>
      <c r="B114" s="4">
        <v>18</v>
      </c>
      <c r="C114" s="2">
        <f>IF(logVir!C114="","",LN(資本ストック!C114))</f>
        <v>12.881539670924282</v>
      </c>
      <c r="D114" s="2">
        <f>IF(logVir!D114="","",LN(資本ストック!D114))</f>
        <v>13.067916645566299</v>
      </c>
      <c r="E114" s="2">
        <f>IF(logVir!E114="","",LN(資本ストック!E114))</f>
        <v>13.311119207418763</v>
      </c>
      <c r="F114" s="2">
        <f>IF(logVir!F114="","",LN(資本ストック!F114))</f>
        <v>13.323398725971755</v>
      </c>
      <c r="G114" s="2">
        <f>IF(logVir!G114="","",LN(資本ストック!G114))</f>
        <v>13.330067148885998</v>
      </c>
      <c r="I114" s="3">
        <v>4</v>
      </c>
      <c r="J114" s="3">
        <v>18</v>
      </c>
      <c r="K114" s="2" cm="1">
        <f t="array" ref="K114">IF(C114="","",C114-SUMPRODUCT(($B$1461:$B$1491=$J114)*1,C$1461:C$1491))</f>
        <v>0.17898433664308477</v>
      </c>
      <c r="L114" s="2" cm="1">
        <f t="array" ref="L114">IF(D114="","",D114-SUMPRODUCT(($B$1461:$B$1491=$J114)*1,D$1461:D$1491))</f>
        <v>0.34232727732585744</v>
      </c>
      <c r="M114" s="2" cm="1">
        <f t="array" ref="M114">IF(E114="","",E114-SUMPRODUCT(($B$1461:$B$1491=$J114)*1,E$1461:E$1491))</f>
        <v>0.53719671014073178</v>
      </c>
      <c r="N114" s="2" cm="1">
        <f t="array" ref="N114">IF(F114="","",F114-SUMPRODUCT(($B$1461:$B$1491=$J114)*1,F$1461:F$1491))</f>
        <v>0.53149883885079952</v>
      </c>
      <c r="O114" s="2" cm="1">
        <f t="array" ref="O114">IF(G114="","",G114-SUMPRODUCT(($B$1461:$B$1491=$J114)*1,G$1461:G$1491))</f>
        <v>0.47046680486019632</v>
      </c>
    </row>
    <row r="115" spans="1:15" x14ac:dyDescent="0.55000000000000004">
      <c r="A115" s="3">
        <v>4</v>
      </c>
      <c r="B115" s="4">
        <v>19</v>
      </c>
      <c r="C115" s="2">
        <f>IF(logVir!C115="","",LN(資本ストック!C115))</f>
        <v>13.334057243097273</v>
      </c>
      <c r="D115" s="2">
        <f>IF(logVir!D115="","",LN(資本ストック!D115))</f>
        <v>13.246726700141215</v>
      </c>
      <c r="E115" s="2">
        <f>IF(logVir!E115="","",LN(資本ストック!E115))</f>
        <v>13.292648740812865</v>
      </c>
      <c r="F115" s="2">
        <f>IF(logVir!F115="","",LN(資本ストック!F115))</f>
        <v>13.297510928431066</v>
      </c>
      <c r="G115" s="2">
        <f>IF(logVir!G115="","",LN(資本ストック!G115))</f>
        <v>13.300599482894233</v>
      </c>
      <c r="I115" s="3">
        <v>4</v>
      </c>
      <c r="J115" s="3">
        <v>19</v>
      </c>
      <c r="K115" s="2" cm="1">
        <f t="array" ref="K115">IF(C115="","",C115-SUMPRODUCT(($B$1461:$B$1491=$J115)*1,C$1461:C$1491))</f>
        <v>0.81847681207995038</v>
      </c>
      <c r="L115" s="2" cm="1">
        <f t="array" ref="L115">IF(D115="","",D115-SUMPRODUCT(($B$1461:$B$1491=$J115)*1,D$1461:D$1491))</f>
        <v>0.78594276013123476</v>
      </c>
      <c r="M115" s="2" cm="1">
        <f t="array" ref="M115">IF(E115="","",E115-SUMPRODUCT(($B$1461:$B$1491=$J115)*1,E$1461:E$1491))</f>
        <v>0.86175102320382635</v>
      </c>
      <c r="N115" s="2" cm="1">
        <f t="array" ref="N115">IF(F115="","",F115-SUMPRODUCT(($B$1461:$B$1491=$J115)*1,F$1461:F$1491))</f>
        <v>0.87177847898841598</v>
      </c>
      <c r="O115" s="2" cm="1">
        <f t="array" ref="O115">IF(G115="","",G115-SUMPRODUCT(($B$1461:$B$1491=$J115)*1,G$1461:G$1491))</f>
        <v>0.88462003904500541</v>
      </c>
    </row>
    <row r="116" spans="1:15" x14ac:dyDescent="0.55000000000000004">
      <c r="A116" s="3">
        <v>4</v>
      </c>
      <c r="B116" s="4">
        <v>20</v>
      </c>
      <c r="C116" s="2">
        <f>IF(logVir!C116="","",LN(資本ストック!C116))</f>
        <v>13.611100570166125</v>
      </c>
      <c r="D116" s="2">
        <f>IF(logVir!D116="","",LN(資本ストック!D116))</f>
        <v>13.390686591050395</v>
      </c>
      <c r="E116" s="2">
        <f>IF(logVir!E116="","",LN(資本ストック!E116))</f>
        <v>13.638471065401916</v>
      </c>
      <c r="F116" s="2">
        <f>IF(logVir!F116="","",LN(資本ストック!F116))</f>
        <v>13.560928325928336</v>
      </c>
      <c r="G116" s="2">
        <f>IF(logVir!G116="","",LN(資本ストック!G116))</f>
        <v>13.54794522545734</v>
      </c>
      <c r="I116" s="3">
        <v>4</v>
      </c>
      <c r="J116" s="3">
        <v>20</v>
      </c>
      <c r="K116" s="2" cm="1">
        <f t="array" ref="K116">IF(C116="","",C116-SUMPRODUCT(($B$1461:$B$1491=$J116)*1,C$1461:C$1491))</f>
        <v>0.38093871027713533</v>
      </c>
      <c r="L116" s="2" cm="1">
        <f t="array" ref="L116">IF(D116="","",D116-SUMPRODUCT(($B$1461:$B$1491=$J116)*1,D$1461:D$1491))</f>
        <v>6.4378236795095134E-2</v>
      </c>
      <c r="M116" s="2" cm="1">
        <f t="array" ref="M116">IF(E116="","",E116-SUMPRODUCT(($B$1461:$B$1491=$J116)*1,E$1461:E$1491))</f>
        <v>0.23745262323586225</v>
      </c>
      <c r="N116" s="2" cm="1">
        <f t="array" ref="N116">IF(F116="","",F116-SUMPRODUCT(($B$1461:$B$1491=$J116)*1,F$1461:F$1491))</f>
        <v>0.1637682946246013</v>
      </c>
      <c r="O116" s="2" cm="1">
        <f t="array" ref="O116">IF(G116="","",G116-SUMPRODUCT(($B$1461:$B$1491=$J116)*1,G$1461:G$1491))</f>
        <v>0.10326872376354501</v>
      </c>
    </row>
    <row r="117" spans="1:15" x14ac:dyDescent="0.55000000000000004">
      <c r="A117" s="3">
        <v>4</v>
      </c>
      <c r="B117" s="4">
        <v>21</v>
      </c>
      <c r="C117" s="2">
        <f>IF(logVir!C117="","",LN(資本ストック!C117))</f>
        <v>14.782530721659443</v>
      </c>
      <c r="D117" s="2">
        <f>IF(logVir!D117="","",LN(資本ストック!D117))</f>
        <v>14.861462661979001</v>
      </c>
      <c r="E117" s="2">
        <f>IF(logVir!E117="","",LN(資本ストック!E117))</f>
        <v>14.89668969620654</v>
      </c>
      <c r="F117" s="2">
        <f>IF(logVir!F117="","",LN(資本ストック!F117))</f>
        <v>14.8936660507269</v>
      </c>
      <c r="G117" s="2">
        <f>IF(logVir!G117="","",LN(資本ストック!G117))</f>
        <v>14.865604317527348</v>
      </c>
      <c r="I117" s="3">
        <v>4</v>
      </c>
      <c r="J117" s="3">
        <v>21</v>
      </c>
      <c r="K117" s="2" cm="1">
        <f t="array" ref="K117">IF(C117="","",C117-SUMPRODUCT(($B$1461:$B$1491=$J117)*1,C$1461:C$1491))</f>
        <v>0.29071920798207351</v>
      </c>
      <c r="L117" s="2" cm="1">
        <f t="array" ref="L117">IF(D117="","",D117-SUMPRODUCT(($B$1461:$B$1491=$J117)*1,D$1461:D$1491))</f>
        <v>0.33670679606743015</v>
      </c>
      <c r="M117" s="2" cm="1">
        <f t="array" ref="M117">IF(E117="","",E117-SUMPRODUCT(($B$1461:$B$1491=$J117)*1,E$1461:E$1491))</f>
        <v>0.31412609224593879</v>
      </c>
      <c r="N117" s="2" cm="1">
        <f t="array" ref="N117">IF(F117="","",F117-SUMPRODUCT(($B$1461:$B$1491=$J117)*1,F$1461:F$1491))</f>
        <v>0.29895742384927715</v>
      </c>
      <c r="O117" s="2" cm="1">
        <f t="array" ref="O117">IF(G117="","",G117-SUMPRODUCT(($B$1461:$B$1491=$J117)*1,G$1461:G$1491))</f>
        <v>0.25413505729692076</v>
      </c>
    </row>
    <row r="118" spans="1:15" x14ac:dyDescent="0.55000000000000004">
      <c r="A118" s="3">
        <v>4</v>
      </c>
      <c r="B118" s="4">
        <v>22</v>
      </c>
      <c r="C118" s="2">
        <f>IF(logVir!C118="","",LN(資本ストック!C118))</f>
        <v>12.793308304876735</v>
      </c>
      <c r="D118" s="2">
        <f>IF(logVir!D118="","",LN(資本ストック!D118))</f>
        <v>12.762054453144945</v>
      </c>
      <c r="E118" s="2">
        <f>IF(logVir!E118="","",LN(資本ストック!E118))</f>
        <v>12.491303645694629</v>
      </c>
      <c r="F118" s="2">
        <f>IF(logVir!F118="","",LN(資本ストック!F118))</f>
        <v>12.402383565977132</v>
      </c>
      <c r="G118" s="2">
        <f>IF(logVir!G118="","",LN(資本ストック!G118))</f>
        <v>12.264718192272754</v>
      </c>
      <c r="I118" s="3">
        <v>4</v>
      </c>
      <c r="J118" s="3">
        <v>22</v>
      </c>
      <c r="K118" s="2" cm="1">
        <f t="array" ref="K118">IF(C118="","",C118-SUMPRODUCT(($B$1461:$B$1491=$J118)*1,C$1461:C$1491))</f>
        <v>0.18755472876578416</v>
      </c>
      <c r="L118" s="2" cm="1">
        <f t="array" ref="L118">IF(D118="","",D118-SUMPRODUCT(($B$1461:$B$1491=$J118)*1,D$1461:D$1491))</f>
        <v>0.3043997461506418</v>
      </c>
      <c r="M118" s="2" cm="1">
        <f t="array" ref="M118">IF(E118="","",E118-SUMPRODUCT(($B$1461:$B$1491=$J118)*1,E$1461:E$1491))</f>
        <v>0.19790288933489286</v>
      </c>
      <c r="N118" s="2" cm="1">
        <f t="array" ref="N118">IF(F118="","",F118-SUMPRODUCT(($B$1461:$B$1491=$J118)*1,F$1461:F$1491))</f>
        <v>0.15541282428245928</v>
      </c>
      <c r="O118" s="2" cm="1">
        <f t="array" ref="O118">IF(G118="","",G118-SUMPRODUCT(($B$1461:$B$1491=$J118)*1,G$1461:G$1491))</f>
        <v>5.1101947942566284E-2</v>
      </c>
    </row>
    <row r="119" spans="1:15" x14ac:dyDescent="0.55000000000000004">
      <c r="A119" s="3">
        <v>4</v>
      </c>
      <c r="B119" s="4">
        <v>23</v>
      </c>
      <c r="C119" s="2">
        <f>IF(logVir!C119="","",LN(資本ストック!C119))</f>
        <v>13.708171705557417</v>
      </c>
      <c r="D119" s="2">
        <f>IF(logVir!D119="","",LN(資本ストック!D119))</f>
        <v>13.873056355868929</v>
      </c>
      <c r="E119" s="2">
        <f>IF(logVir!E119="","",LN(資本ストック!E119))</f>
        <v>13.91243523697063</v>
      </c>
      <c r="F119" s="2">
        <f>IF(logVir!F119="","",LN(資本ストック!F119))</f>
        <v>13.913861285911452</v>
      </c>
      <c r="G119" s="2">
        <f>IF(logVir!G119="","",LN(資本ストック!G119))</f>
        <v>13.920605529729078</v>
      </c>
      <c r="I119" s="3">
        <v>4</v>
      </c>
      <c r="J119" s="3">
        <v>23</v>
      </c>
      <c r="K119" s="2" cm="1">
        <f t="array" ref="K119">IF(C119="","",C119-SUMPRODUCT(($B$1461:$B$1491=$J119)*1,C$1461:C$1491))</f>
        <v>0.29082821751775789</v>
      </c>
      <c r="L119" s="2" cm="1">
        <f t="array" ref="L119">IF(D119="","",D119-SUMPRODUCT(($B$1461:$B$1491=$J119)*1,D$1461:D$1491))</f>
        <v>0.37736640899705876</v>
      </c>
      <c r="M119" s="2" cm="1">
        <f t="array" ref="M119">IF(E119="","",E119-SUMPRODUCT(($B$1461:$B$1491=$J119)*1,E$1461:E$1491))</f>
        <v>0.40611186873205796</v>
      </c>
      <c r="N119" s="2" cm="1">
        <f t="array" ref="N119">IF(F119="","",F119-SUMPRODUCT(($B$1461:$B$1491=$J119)*1,F$1461:F$1491))</f>
        <v>0.41268823460338844</v>
      </c>
      <c r="O119" s="2" cm="1">
        <f t="array" ref="O119">IF(G119="","",G119-SUMPRODUCT(($B$1461:$B$1491=$J119)*1,G$1461:G$1491))</f>
        <v>0.40652644653145487</v>
      </c>
    </row>
    <row r="120" spans="1:15" x14ac:dyDescent="0.55000000000000004">
      <c r="A120" s="3">
        <v>4</v>
      </c>
      <c r="B120" s="4">
        <v>24</v>
      </c>
      <c r="C120" s="2">
        <f>IF(logVir!C120="","",LN(資本ストック!C120))</f>
        <v>12.083763384482213</v>
      </c>
      <c r="D120" s="2">
        <f>IF(logVir!D120="","",LN(資本ストック!D120))</f>
        <v>12.093796484405894</v>
      </c>
      <c r="E120" s="2">
        <f>IF(logVir!E120="","",LN(資本ストック!E120))</f>
        <v>12.220802671709947</v>
      </c>
      <c r="F120" s="2">
        <f>IF(logVir!F120="","",LN(資本ストック!F120))</f>
        <v>12.186980094882676</v>
      </c>
      <c r="G120" s="2">
        <f>IF(logVir!G120="","",LN(資本ストック!G120))</f>
        <v>12.079309888126835</v>
      </c>
      <c r="I120" s="3">
        <v>4</v>
      </c>
      <c r="J120" s="3">
        <v>24</v>
      </c>
      <c r="K120" s="2" cm="1">
        <f t="array" ref="K120">IF(C120="","",C120-SUMPRODUCT(($B$1461:$B$1491=$J120)*1,C$1461:C$1491))</f>
        <v>0.79107919061817178</v>
      </c>
      <c r="L120" s="2" cm="1">
        <f t="array" ref="L120">IF(D120="","",D120-SUMPRODUCT(($B$1461:$B$1491=$J120)*1,D$1461:D$1491))</f>
        <v>0.80704791408533794</v>
      </c>
      <c r="M120" s="2" cm="1">
        <f t="array" ref="M120">IF(E120="","",E120-SUMPRODUCT(($B$1461:$B$1491=$J120)*1,E$1461:E$1491))</f>
        <v>0.88669116199090325</v>
      </c>
      <c r="N120" s="2" cm="1">
        <f t="array" ref="N120">IF(F120="","",F120-SUMPRODUCT(($B$1461:$B$1491=$J120)*1,F$1461:F$1491))</f>
        <v>0.85432440612237315</v>
      </c>
      <c r="O120" s="2" cm="1">
        <f t="array" ref="O120">IF(G120="","",G120-SUMPRODUCT(($B$1461:$B$1491=$J120)*1,G$1461:G$1491))</f>
        <v>0.75760007480744385</v>
      </c>
    </row>
    <row r="121" spans="1:15" x14ac:dyDescent="0.55000000000000004">
      <c r="A121" s="3">
        <v>4</v>
      </c>
      <c r="B121" s="4">
        <v>25</v>
      </c>
      <c r="C121" s="2">
        <f>IF(logVir!C121="","",LN(資本ストック!C121))</f>
        <v>12.025517038740475</v>
      </c>
      <c r="D121" s="2">
        <f>IF(logVir!D121="","",LN(資本ストック!D121))</f>
        <v>12.499386829194863</v>
      </c>
      <c r="E121" s="2">
        <f>IF(logVir!E121="","",LN(資本ストック!E121))</f>
        <v>12.376116809434501</v>
      </c>
      <c r="F121" s="2">
        <f>IF(logVir!F121="","",LN(資本ストック!F121))</f>
        <v>12.302338123394145</v>
      </c>
      <c r="G121" s="2">
        <f>IF(logVir!G121="","",LN(資本ストック!G121))</f>
        <v>12.176092897537591</v>
      </c>
      <c r="I121" s="3">
        <v>4</v>
      </c>
      <c r="J121" s="3">
        <v>25</v>
      </c>
      <c r="K121" s="2" cm="1">
        <f t="array" ref="K121">IF(C121="","",C121-SUMPRODUCT(($B$1461:$B$1491=$J121)*1,C$1461:C$1491))</f>
        <v>0.41776538162310217</v>
      </c>
      <c r="L121" s="2" cm="1">
        <f t="array" ref="L121">IF(D121="","",D121-SUMPRODUCT(($B$1461:$B$1491=$J121)*1,D$1461:D$1491))</f>
        <v>0.80300161825761407</v>
      </c>
      <c r="M121" s="2" cm="1">
        <f t="array" ref="M121">IF(E121="","",E121-SUMPRODUCT(($B$1461:$B$1491=$J121)*1,E$1461:E$1491))</f>
        <v>0.62307593203071399</v>
      </c>
      <c r="N121" s="2" cm="1">
        <f t="array" ref="N121">IF(F121="","",F121-SUMPRODUCT(($B$1461:$B$1491=$J121)*1,F$1461:F$1491))</f>
        <v>0.51277347802721174</v>
      </c>
      <c r="O121" s="2" cm="1">
        <f t="array" ref="O121">IF(G121="","",G121-SUMPRODUCT(($B$1461:$B$1491=$J121)*1,G$1461:G$1491))</f>
        <v>0.38146223736344531</v>
      </c>
    </row>
    <row r="122" spans="1:15" x14ac:dyDescent="0.55000000000000004">
      <c r="A122" s="3">
        <v>4</v>
      </c>
      <c r="B122" s="4">
        <v>26</v>
      </c>
      <c r="C122" s="2">
        <f>IF(logVir!C122="","",LN(資本ストック!C122))</f>
        <v>14.499616663154235</v>
      </c>
      <c r="D122" s="2">
        <f>IF(logVir!D122="","",LN(資本ストック!D122))</f>
        <v>14.554827602757781</v>
      </c>
      <c r="E122" s="2">
        <f>IF(logVir!E122="","",LN(資本ストック!E122))</f>
        <v>14.630634112239965</v>
      </c>
      <c r="F122" s="2">
        <f>IF(logVir!F122="","",LN(資本ストック!F122))</f>
        <v>14.637608277501778</v>
      </c>
      <c r="G122" s="2">
        <f>IF(logVir!G122="","",LN(資本ストック!G122))</f>
        <v>14.656121884294675</v>
      </c>
      <c r="I122" s="3">
        <v>4</v>
      </c>
      <c r="J122" s="3">
        <v>26</v>
      </c>
      <c r="K122" s="2" cm="1">
        <f t="array" ref="K122">IF(C122="","",C122-SUMPRODUCT(($B$1461:$B$1491=$J122)*1,C$1461:C$1491))</f>
        <v>0.36597353621124284</v>
      </c>
      <c r="L122" s="2" cm="1">
        <f t="array" ref="L122">IF(D122="","",D122-SUMPRODUCT(($B$1461:$B$1491=$J122)*1,D$1461:D$1491))</f>
        <v>0.48184073500149616</v>
      </c>
      <c r="M122" s="2" cm="1">
        <f t="array" ref="M122">IF(E122="","",E122-SUMPRODUCT(($B$1461:$B$1491=$J122)*1,E$1461:E$1491))</f>
        <v>0.52556365724264964</v>
      </c>
      <c r="N122" s="2" cm="1">
        <f t="array" ref="N122">IF(F122="","",F122-SUMPRODUCT(($B$1461:$B$1491=$J122)*1,F$1461:F$1491))</f>
        <v>0.52280062253266379</v>
      </c>
      <c r="O122" s="2" cm="1">
        <f t="array" ref="O122">IF(G122="","",G122-SUMPRODUCT(($B$1461:$B$1491=$J122)*1,G$1461:G$1491))</f>
        <v>0.55139285824887274</v>
      </c>
    </row>
    <row r="123" spans="1:15" x14ac:dyDescent="0.55000000000000004">
      <c r="A123" s="3">
        <v>4</v>
      </c>
      <c r="B123" s="4">
        <v>27</v>
      </c>
      <c r="C123" s="2">
        <f>IF(logVir!C123="","",LN(資本ストック!C123))</f>
        <v>13.33460122792671</v>
      </c>
      <c r="D123" s="2">
        <f>IF(logVir!D123="","",LN(資本ストック!D123))</f>
        <v>13.83198083993606</v>
      </c>
      <c r="E123" s="2">
        <f>IF(logVir!E123="","",LN(資本ストック!E123))</f>
        <v>14.062446995834337</v>
      </c>
      <c r="F123" s="2">
        <f>IF(logVir!F123="","",LN(資本ストック!F123))</f>
        <v>14.100785323456147</v>
      </c>
      <c r="G123" s="2">
        <f>IF(logVir!G123="","",LN(資本ストック!G123))</f>
        <v>14.040300560651024</v>
      </c>
      <c r="I123" s="3">
        <v>4</v>
      </c>
      <c r="J123" s="3">
        <v>27</v>
      </c>
      <c r="K123" s="2" cm="1">
        <f t="array" ref="K123">IF(C123="","",C123-SUMPRODUCT(($B$1461:$B$1491=$J123)*1,C$1461:C$1491))</f>
        <v>0.63169236336622703</v>
      </c>
      <c r="L123" s="2" cm="1">
        <f t="array" ref="L123">IF(D123="","",D123-SUMPRODUCT(($B$1461:$B$1491=$J123)*1,D$1461:D$1491))</f>
        <v>0.83535256876182729</v>
      </c>
      <c r="M123" s="2" cm="1">
        <f t="array" ref="M123">IF(E123="","",E123-SUMPRODUCT(($B$1461:$B$1491=$J123)*1,E$1461:E$1491))</f>
        <v>0.86957796922742858</v>
      </c>
      <c r="N123" s="2" cm="1">
        <f t="array" ref="N123">IF(F123="","",F123-SUMPRODUCT(($B$1461:$B$1491=$J123)*1,F$1461:F$1491))</f>
        <v>0.8922864936992525</v>
      </c>
      <c r="O123" s="2" cm="1">
        <f t="array" ref="O123">IF(G123="","",G123-SUMPRODUCT(($B$1461:$B$1491=$J123)*1,G$1461:G$1491))</f>
        <v>0.79808238131336928</v>
      </c>
    </row>
    <row r="124" spans="1:15" x14ac:dyDescent="0.55000000000000004">
      <c r="A124" s="3">
        <v>4</v>
      </c>
      <c r="B124" s="4">
        <v>28</v>
      </c>
      <c r="C124" s="2">
        <f>IF(logVir!C124="","",LN(資本ストック!C124))</f>
        <v>15.899873450912615</v>
      </c>
      <c r="D124" s="2">
        <f>IF(logVir!D124="","",LN(資本ストック!D124))</f>
        <v>15.834629134331125</v>
      </c>
      <c r="E124" s="2">
        <f>IF(logVir!E124="","",LN(資本ストック!E124))</f>
        <v>15.824453149685434</v>
      </c>
      <c r="F124" s="2">
        <f>IF(logVir!F124="","",LN(資本ストック!F124))</f>
        <v>15.818288929927537</v>
      </c>
      <c r="G124" s="2">
        <f>IF(logVir!G124="","",LN(資本ストック!G124))</f>
        <v>15.824838577379699</v>
      </c>
      <c r="I124" s="3">
        <v>4</v>
      </c>
      <c r="J124" s="3">
        <v>28</v>
      </c>
      <c r="K124" s="2" cm="1">
        <f t="array" ref="K124">IF(C124="","",C124-SUMPRODUCT(($B$1461:$B$1491=$J124)*1,C$1461:C$1491))</f>
        <v>0.35129149803787385</v>
      </c>
      <c r="L124" s="2" cm="1">
        <f t="array" ref="L124">IF(D124="","",D124-SUMPRODUCT(($B$1461:$B$1491=$J124)*1,D$1461:D$1491))</f>
        <v>0.25557490984581044</v>
      </c>
      <c r="M124" s="2" cm="1">
        <f t="array" ref="M124">IF(E124="","",E124-SUMPRODUCT(($B$1461:$B$1491=$J124)*1,E$1461:E$1491))</f>
        <v>0.21507525945438388</v>
      </c>
      <c r="N124" s="2" cm="1">
        <f t="array" ref="N124">IF(F124="","",F124-SUMPRODUCT(($B$1461:$B$1491=$J124)*1,F$1461:F$1491))</f>
        <v>0.19732477212449595</v>
      </c>
      <c r="O124" s="2" cm="1">
        <f t="array" ref="O124">IF(G124="","",G124-SUMPRODUCT(($B$1461:$B$1491=$J124)*1,G$1461:G$1491))</f>
        <v>0.18893094597788185</v>
      </c>
    </row>
    <row r="125" spans="1:15" x14ac:dyDescent="0.55000000000000004">
      <c r="A125" s="3">
        <v>4</v>
      </c>
      <c r="B125" s="4">
        <v>29</v>
      </c>
      <c r="C125" s="2">
        <f>IF(logVir!C125="","",LN(資本ストック!C125))</f>
        <v>13.860593924381813</v>
      </c>
      <c r="D125" s="2">
        <f>IF(logVir!D125="","",LN(資本ストック!D125))</f>
        <v>14.017437869090029</v>
      </c>
      <c r="E125" s="2">
        <f>IF(logVir!E125="","",LN(資本ストック!E125))</f>
        <v>14.008062688001884</v>
      </c>
      <c r="F125" s="2">
        <f>IF(logVir!F125="","",LN(資本ストック!F125))</f>
        <v>14.014306838922796</v>
      </c>
      <c r="G125" s="2">
        <f>IF(logVir!G125="","",LN(資本ストック!G125))</f>
        <v>14.019568268535494</v>
      </c>
      <c r="I125" s="3">
        <v>4</v>
      </c>
      <c r="J125" s="3">
        <v>29</v>
      </c>
      <c r="K125" s="2" cm="1">
        <f t="array" ref="K125">IF(C125="","",C125-SUMPRODUCT(($B$1461:$B$1491=$J125)*1,C$1461:C$1491))</f>
        <v>0.63035698262759965</v>
      </c>
      <c r="L125" s="2" cm="1">
        <f t="array" ref="L125">IF(D125="","",D125-SUMPRODUCT(($B$1461:$B$1491=$J125)*1,D$1461:D$1491))</f>
        <v>0.7638495845701847</v>
      </c>
      <c r="M125" s="2" cm="1">
        <f t="array" ref="M125">IF(E125="","",E125-SUMPRODUCT(($B$1461:$B$1491=$J125)*1,E$1461:E$1491))</f>
        <v>0.81760186613573715</v>
      </c>
      <c r="N125" s="2" cm="1">
        <f t="array" ref="N125">IF(F125="","",F125-SUMPRODUCT(($B$1461:$B$1491=$J125)*1,F$1461:F$1491))</f>
        <v>0.83154215681985022</v>
      </c>
      <c r="O125" s="2" cm="1">
        <f t="array" ref="O125">IF(G125="","",G125-SUMPRODUCT(($B$1461:$B$1491=$J125)*1,G$1461:G$1491))</f>
        <v>0.86790580342067081</v>
      </c>
    </row>
    <row r="126" spans="1:15" x14ac:dyDescent="0.55000000000000004">
      <c r="A126" s="3">
        <v>4</v>
      </c>
      <c r="B126" s="4">
        <v>30</v>
      </c>
      <c r="C126" s="2">
        <f>IF(logVir!C126="","",LN(資本ストック!C126))</f>
        <v>13.248768733589051</v>
      </c>
      <c r="D126" s="2">
        <f>IF(logVir!D126="","",LN(資本ストック!D126))</f>
        <v>13.738206325795591</v>
      </c>
      <c r="E126" s="2">
        <f>IF(logVir!E126="","",LN(資本ストック!E126))</f>
        <v>13.50675242032259</v>
      </c>
      <c r="F126" s="2">
        <f>IF(logVir!F126="","",LN(資本ストック!F126))</f>
        <v>13.418765326541724</v>
      </c>
      <c r="G126" s="2">
        <f>IF(logVir!G126="","",LN(資本ストック!G126))</f>
        <v>13.277265445115136</v>
      </c>
      <c r="I126" s="3">
        <v>4</v>
      </c>
      <c r="J126" s="3">
        <v>30</v>
      </c>
      <c r="K126" s="2" cm="1">
        <f t="array" ref="K126">IF(C126="","",C126-SUMPRODUCT(($B$1461:$B$1491=$J126)*1,C$1461:C$1491))</f>
        <v>-6.466792875831473E-2</v>
      </c>
      <c r="L126" s="2" cm="1">
        <f t="array" ref="L126">IF(D126="","",D126-SUMPRODUCT(($B$1461:$B$1491=$J126)*1,D$1461:D$1491))</f>
        <v>0.34957800128869643</v>
      </c>
      <c r="M126" s="2" cm="1">
        <f t="array" ref="M126">IF(E126="","",E126-SUMPRODUCT(($B$1461:$B$1491=$J126)*1,E$1461:E$1491))</f>
        <v>0.18633862835619297</v>
      </c>
      <c r="N126" s="2" cm="1">
        <f t="array" ref="N126">IF(F126="","",F126-SUMPRODUCT(($B$1461:$B$1491=$J126)*1,F$1461:F$1491))</f>
        <v>0.11145984209655602</v>
      </c>
      <c r="O126" s="2" cm="1">
        <f t="array" ref="O126">IF(G126="","",G126-SUMPRODUCT(($B$1461:$B$1491=$J126)*1,G$1461:G$1491))</f>
        <v>-1.7683418301821519E-2</v>
      </c>
    </row>
    <row r="127" spans="1:15" x14ac:dyDescent="0.55000000000000004">
      <c r="A127" s="3">
        <v>4</v>
      </c>
      <c r="B127" s="4">
        <v>31</v>
      </c>
      <c r="C127" s="2">
        <f>IF(logVir!C127="","",LN(資本ストック!C127))</f>
        <v>13.471218121231924</v>
      </c>
      <c r="D127" s="2">
        <f>IF(logVir!D127="","",LN(資本ストック!D127))</f>
        <v>13.633314425968118</v>
      </c>
      <c r="E127" s="2">
        <f>IF(logVir!E127="","",LN(資本ストック!E127))</f>
        <v>13.666082501463608</v>
      </c>
      <c r="F127" s="2">
        <f>IF(logVir!F127="","",LN(資本ストック!F127))</f>
        <v>13.656631178406931</v>
      </c>
      <c r="G127" s="2">
        <f>IF(logVir!G127="","",LN(資本ストック!G127))</f>
        <v>13.599220797768517</v>
      </c>
      <c r="I127" s="3">
        <v>4</v>
      </c>
      <c r="J127" s="3">
        <v>31</v>
      </c>
      <c r="K127" s="2" cm="1">
        <f t="array" ref="K127">IF(C127="","",C127-SUMPRODUCT(($B$1461:$B$1491=$J127)*1,C$1461:C$1491))</f>
        <v>0.15461165315960557</v>
      </c>
      <c r="L127" s="2" cm="1">
        <f t="array" ref="L127">IF(D127="","",D127-SUMPRODUCT(($B$1461:$B$1491=$J127)*1,D$1461:D$1491))</f>
        <v>0.39787724981149353</v>
      </c>
      <c r="M127" s="2" cm="1">
        <f t="array" ref="M127">IF(E127="","",E127-SUMPRODUCT(($B$1461:$B$1491=$J127)*1,E$1461:E$1491))</f>
        <v>0.49160596106979781</v>
      </c>
      <c r="N127" s="2" cm="1">
        <f t="array" ref="N127">IF(F127="","",F127-SUMPRODUCT(($B$1461:$B$1491=$J127)*1,F$1461:F$1491))</f>
        <v>0.51566644634122838</v>
      </c>
      <c r="O127" s="2" cm="1">
        <f t="array" ref="O127">IF(G127="","",G127-SUMPRODUCT(($B$1461:$B$1491=$J127)*1,G$1461:G$1491))</f>
        <v>0.45837548672639095</v>
      </c>
    </row>
    <row r="128" spans="1:15" x14ac:dyDescent="0.55000000000000004">
      <c r="A128" s="3">
        <v>5</v>
      </c>
      <c r="B128" s="4">
        <v>1</v>
      </c>
      <c r="C128" s="2">
        <f>IF(logVir!C128="","",LN(資本ストック!C128))</f>
        <v>12.850306733666446</v>
      </c>
      <c r="D128" s="2">
        <f>IF(logVir!D128="","",LN(資本ストック!D128))</f>
        <v>12.365766342484742</v>
      </c>
      <c r="E128" s="2">
        <f>IF(logVir!E128="","",LN(資本ストック!E128))</f>
        <v>11.991758150748471</v>
      </c>
      <c r="F128" s="2">
        <f>IF(logVir!F128="","",LN(資本ストック!F128))</f>
        <v>11.882113595358206</v>
      </c>
      <c r="G128" s="2">
        <f>IF(logVir!G128="","",LN(資本ストック!G128))</f>
        <v>11.699514824843474</v>
      </c>
      <c r="I128" s="3">
        <v>5</v>
      </c>
      <c r="J128" s="3">
        <v>1</v>
      </c>
      <c r="K128" s="2" cm="1">
        <f t="array" ref="K128">IF(C128="","",C128-SUMPRODUCT(($B$1461:$B$1491=$J128)*1,C$1461:C$1491))</f>
        <v>0.26229518813355668</v>
      </c>
      <c r="L128" s="2" cm="1">
        <f t="array" ref="L128">IF(D128="","",D128-SUMPRODUCT(($B$1461:$B$1491=$J128)*1,D$1461:D$1491))</f>
        <v>-6.5401481212223445E-2</v>
      </c>
      <c r="M128" s="2" cm="1">
        <f t="array" ref="M128">IF(E128="","",E128-SUMPRODUCT(($B$1461:$B$1491=$J128)*1,E$1461:E$1491))</f>
        <v>-0.32649328107341269</v>
      </c>
      <c r="N128" s="2" cm="1">
        <f t="array" ref="N128">IF(F128="","",F128-SUMPRODUCT(($B$1461:$B$1491=$J128)*1,F$1461:F$1491))</f>
        <v>-0.4200220082403483</v>
      </c>
      <c r="O128" s="2" cm="1">
        <f t="array" ref="O128">IF(G128="","",G128-SUMPRODUCT(($B$1461:$B$1491=$J128)*1,G$1461:G$1491))</f>
        <v>-0.52149930550849</v>
      </c>
    </row>
    <row r="129" spans="1:15" x14ac:dyDescent="0.55000000000000004">
      <c r="A129" s="3">
        <v>5</v>
      </c>
      <c r="B129" s="4">
        <v>2</v>
      </c>
      <c r="C129" s="2">
        <f>IF(logVir!C129="","",LN(資本ストック!C129))</f>
        <v>11.011139972628358</v>
      </c>
      <c r="D129" s="2">
        <f>IF(logVir!D129="","",LN(資本ストック!D129))</f>
        <v>11.069476767997733</v>
      </c>
      <c r="E129" s="2">
        <f>IF(logVir!E129="","",LN(資本ストック!E129))</f>
        <v>11.11074708704551</v>
      </c>
      <c r="F129" s="2">
        <f>IF(logVir!F129="","",LN(資本ストック!F129))</f>
        <v>11.088348414210017</v>
      </c>
      <c r="G129" s="2">
        <f>IF(logVir!G129="","",LN(資本ストック!G129))</f>
        <v>11.080006161322556</v>
      </c>
      <c r="I129" s="3">
        <v>5</v>
      </c>
      <c r="J129" s="3">
        <v>2</v>
      </c>
      <c r="K129" s="2" cm="1">
        <f t="array" ref="K129">IF(C129="","",C129-SUMPRODUCT(($B$1461:$B$1491=$J129)*1,C$1461:C$1491))</f>
        <v>0.52723802031633404</v>
      </c>
      <c r="L129" s="2" cm="1">
        <f t="array" ref="L129">IF(D129="","",D129-SUMPRODUCT(($B$1461:$B$1491=$J129)*1,D$1461:D$1491))</f>
        <v>0.5716711709046205</v>
      </c>
      <c r="M129" s="2" cm="1">
        <f t="array" ref="M129">IF(E129="","",E129-SUMPRODUCT(($B$1461:$B$1491=$J129)*1,E$1461:E$1491))</f>
        <v>0.59593663817744869</v>
      </c>
      <c r="N129" s="2" cm="1">
        <f t="array" ref="N129">IF(F129="","",F129-SUMPRODUCT(($B$1461:$B$1491=$J129)*1,F$1461:F$1491))</f>
        <v>0.59898984083383588</v>
      </c>
      <c r="O129" s="2" cm="1">
        <f t="array" ref="O129">IF(G129="","",G129-SUMPRODUCT(($B$1461:$B$1491=$J129)*1,G$1461:G$1491))</f>
        <v>0.61967466345064537</v>
      </c>
    </row>
    <row r="130" spans="1:15" x14ac:dyDescent="0.55000000000000004">
      <c r="A130" s="3">
        <v>5</v>
      </c>
      <c r="B130" s="4">
        <v>3</v>
      </c>
      <c r="C130" s="2">
        <f>IF(logVir!C130="","",LN(資本ストック!C130))</f>
        <v>11.551562514369051</v>
      </c>
      <c r="D130" s="2">
        <f>IF(logVir!D130="","",LN(資本ストック!D130))</f>
        <v>11.47685739637215</v>
      </c>
      <c r="E130" s="2">
        <f>IF(logVir!E130="","",LN(資本ストック!E130))</f>
        <v>11.425700269492793</v>
      </c>
      <c r="F130" s="2">
        <f>IF(logVir!F130="","",LN(資本ストック!F130))</f>
        <v>11.434527975962089</v>
      </c>
      <c r="G130" s="2">
        <f>IF(logVir!G130="","",LN(資本ストック!G130))</f>
        <v>11.430222702246333</v>
      </c>
      <c r="I130" s="3">
        <v>5</v>
      </c>
      <c r="J130" s="3">
        <v>3</v>
      </c>
      <c r="K130" s="2" cm="1">
        <f t="array" ref="K130">IF(C130="","",C130-SUMPRODUCT(($B$1461:$B$1491=$J130)*1,C$1461:C$1491))</f>
        <v>-1.0895953995390606</v>
      </c>
      <c r="L130" s="2" cm="1">
        <f t="array" ref="L130">IF(D130="","",D130-SUMPRODUCT(($B$1461:$B$1491=$J130)*1,D$1461:D$1491))</f>
        <v>-1.172757629296413</v>
      </c>
      <c r="M130" s="2" cm="1">
        <f t="array" ref="M130">IF(E130="","",E130-SUMPRODUCT(($B$1461:$B$1491=$J130)*1,E$1461:E$1491))</f>
        <v>-1.2886920176842125</v>
      </c>
      <c r="N130" s="2" cm="1">
        <f t="array" ref="N130">IF(F130="","",F130-SUMPRODUCT(($B$1461:$B$1491=$J130)*1,F$1461:F$1491))</f>
        <v>-1.275962387088553</v>
      </c>
      <c r="O130" s="2" cm="1">
        <f t="array" ref="O130">IF(G130="","",G130-SUMPRODUCT(($B$1461:$B$1491=$J130)*1,G$1461:G$1491))</f>
        <v>-1.2753740512353264</v>
      </c>
    </row>
    <row r="131" spans="1:15" x14ac:dyDescent="0.55000000000000004">
      <c r="A131" s="3">
        <v>5</v>
      </c>
      <c r="B131" s="4">
        <v>4</v>
      </c>
      <c r="C131" s="2">
        <f>IF(logVir!C131="","",LN(資本ストック!C131))</f>
        <v>9.8545202897399964</v>
      </c>
      <c r="D131" s="2">
        <f>IF(logVir!D131="","",LN(資本ストック!D131))</f>
        <v>9.6782418098778749</v>
      </c>
      <c r="E131" s="2">
        <f>IF(logVir!E131="","",LN(資本ストック!E131))</f>
        <v>9.5741692212013625</v>
      </c>
      <c r="F131" s="2">
        <f>IF(logVir!F131="","",LN(資本ストック!F131))</f>
        <v>9.5359744343101678</v>
      </c>
      <c r="G131" s="2">
        <f>IF(logVir!G131="","",LN(資本ストック!G131))</f>
        <v>9.5532458657434614</v>
      </c>
      <c r="I131" s="3">
        <v>5</v>
      </c>
      <c r="J131" s="3">
        <v>4</v>
      </c>
      <c r="K131" s="2" cm="1">
        <f t="array" ref="K131">IF(C131="","",C131-SUMPRODUCT(($B$1461:$B$1491=$J131)*1,C$1461:C$1491))</f>
        <v>-1.1021853019373822</v>
      </c>
      <c r="L131" s="2" cm="1">
        <f t="array" ref="L131">IF(D131="","",D131-SUMPRODUCT(($B$1461:$B$1491=$J131)*1,D$1461:D$1491))</f>
        <v>-1.142219321072524</v>
      </c>
      <c r="M131" s="2" cm="1">
        <f t="array" ref="M131">IF(E131="","",E131-SUMPRODUCT(($B$1461:$B$1491=$J131)*1,E$1461:E$1491))</f>
        <v>-1.207238005336583</v>
      </c>
      <c r="N131" s="2" cm="1">
        <f t="array" ref="N131">IF(F131="","",F131-SUMPRODUCT(($B$1461:$B$1491=$J131)*1,F$1461:F$1491))</f>
        <v>-1.2190409778232087</v>
      </c>
      <c r="O131" s="2" cm="1">
        <f t="array" ref="O131">IF(G131="","",G131-SUMPRODUCT(($B$1461:$B$1491=$J131)*1,G$1461:G$1491))</f>
        <v>-1.170744090530567</v>
      </c>
    </row>
    <row r="132" spans="1:15" x14ac:dyDescent="0.55000000000000004">
      <c r="A132" s="3">
        <v>5</v>
      </c>
      <c r="B132" s="4">
        <v>5</v>
      </c>
      <c r="C132" s="2">
        <f>IF(logVir!C132="","",LN(資本ストック!C132))</f>
        <v>11.295828874671573</v>
      </c>
      <c r="D132" s="2">
        <f>IF(logVir!D132="","",LN(資本ストック!D132))</f>
        <v>11.182377570604592</v>
      </c>
      <c r="E132" s="2">
        <f>IF(logVir!E132="","",LN(資本ストック!E132))</f>
        <v>11.265329777523554</v>
      </c>
      <c r="F132" s="2">
        <f>IF(logVir!F132="","",LN(資本ストック!F132))</f>
        <v>11.24178570988312</v>
      </c>
      <c r="G132" s="2" t="str">
        <f>IF(logVir!G132="","",LN(資本ストック!G132))</f>
        <v/>
      </c>
      <c r="I132" s="3">
        <v>5</v>
      </c>
      <c r="J132" s="3">
        <v>5</v>
      </c>
      <c r="K132" s="2" cm="1">
        <f t="array" ref="K132">IF(C132="","",C132-SUMPRODUCT(($B$1461:$B$1491=$J132)*1,C$1461:C$1491))</f>
        <v>-9.6872235062575029E-2</v>
      </c>
      <c r="L132" s="2" cm="1">
        <f t="array" ref="L132">IF(D132="","",D132-SUMPRODUCT(($B$1461:$B$1491=$J132)*1,D$1461:D$1491))</f>
        <v>-0.16828628088298814</v>
      </c>
      <c r="M132" s="2" cm="1">
        <f t="array" ref="M132">IF(E132="","",E132-SUMPRODUCT(($B$1461:$B$1491=$J132)*1,E$1461:E$1491))</f>
        <v>-0.12758470064220084</v>
      </c>
      <c r="N132" s="2" cm="1">
        <f t="array" ref="N132">IF(F132="","",F132-SUMPRODUCT(($B$1461:$B$1491=$J132)*1,F$1461:F$1491))</f>
        <v>-0.14313174699314324</v>
      </c>
      <c r="O132" s="2" t="str" cm="1">
        <f t="array" ref="O132">IF(G132="","",G132-SUMPRODUCT(($B$1461:$B$1491=$J132)*1,G$1461:G$1491))</f>
        <v/>
      </c>
    </row>
    <row r="133" spans="1:15" x14ac:dyDescent="0.55000000000000004">
      <c r="A133" s="3">
        <v>5</v>
      </c>
      <c r="B133" s="4">
        <v>6</v>
      </c>
      <c r="C133" s="2">
        <f>IF(logVir!C133="","",LN(資本ストック!C133))</f>
        <v>12.12321752647202</v>
      </c>
      <c r="D133" s="2">
        <f>IF(logVir!D133="","",LN(資本ストック!D133))</f>
        <v>12.136667149629593</v>
      </c>
      <c r="E133" s="2">
        <f>IF(logVir!E133="","",LN(資本ストック!E133))</f>
        <v>12.220087440712271</v>
      </c>
      <c r="F133" s="2">
        <f>IF(logVir!F133="","",LN(資本ストック!F133))</f>
        <v>12.213790685407043</v>
      </c>
      <c r="G133" s="2">
        <f>IF(logVir!G133="","",LN(資本ストック!G133))</f>
        <v>12.176749227243894</v>
      </c>
      <c r="I133" s="3">
        <v>5</v>
      </c>
      <c r="J133" s="3">
        <v>6</v>
      </c>
      <c r="K133" s="2" cm="1">
        <f t="array" ref="K133">IF(C133="","",C133-SUMPRODUCT(($B$1461:$B$1491=$J133)*1,C$1461:C$1491))</f>
        <v>-1.0275516287764415</v>
      </c>
      <c r="L133" s="2" cm="1">
        <f t="array" ref="L133">IF(D133="","",D133-SUMPRODUCT(($B$1461:$B$1491=$J133)*1,D$1461:D$1491))</f>
        <v>-1.0380255429229006</v>
      </c>
      <c r="M133" s="2" cm="1">
        <f t="array" ref="M133">IF(E133="","",E133-SUMPRODUCT(($B$1461:$B$1491=$J133)*1,E$1461:E$1491))</f>
        <v>-0.9857706763200369</v>
      </c>
      <c r="N133" s="2" cm="1">
        <f t="array" ref="N133">IF(F133="","",F133-SUMPRODUCT(($B$1461:$B$1491=$J133)*1,F$1461:F$1491))</f>
        <v>-0.99444557698581093</v>
      </c>
      <c r="O133" s="2" cm="1">
        <f t="array" ref="O133">IF(G133="","",G133-SUMPRODUCT(($B$1461:$B$1491=$J133)*1,G$1461:G$1491))</f>
        <v>-1.0400991004597113</v>
      </c>
    </row>
    <row r="134" spans="1:15" x14ac:dyDescent="0.55000000000000004">
      <c r="A134" s="3">
        <v>5</v>
      </c>
      <c r="B134" s="4">
        <v>7</v>
      </c>
      <c r="C134" s="2">
        <f>IF(logVir!C134="","",LN(資本ストック!C134))</f>
        <v>9.9613302869668381</v>
      </c>
      <c r="D134" s="2">
        <f>IF(logVir!D134="","",LN(資本ストック!D134))</f>
        <v>10.154872568373108</v>
      </c>
      <c r="E134" s="2">
        <f>IF(logVir!E134="","",LN(資本ストック!E134))</f>
        <v>10.148143988622088</v>
      </c>
      <c r="F134" s="2">
        <f>IF(logVir!F134="","",LN(資本ストック!F134))</f>
        <v>10.129162630517461</v>
      </c>
      <c r="G134" s="2">
        <f>IF(logVir!G134="","",LN(資本ストック!G134))</f>
        <v>10.223225370001291</v>
      </c>
      <c r="I134" s="3">
        <v>5</v>
      </c>
      <c r="J134" s="3">
        <v>7</v>
      </c>
      <c r="K134" s="2" cm="1">
        <f t="array" ref="K134">IF(C134="","",C134-SUMPRODUCT(($B$1461:$B$1491=$J134)*1,C$1461:C$1491))</f>
        <v>-1.8626117910761195</v>
      </c>
      <c r="L134" s="2" cm="1">
        <f t="array" ref="L134">IF(D134="","",D134-SUMPRODUCT(($B$1461:$B$1491=$J134)*1,D$1461:D$1491))</f>
        <v>-1.6005726880837017</v>
      </c>
      <c r="M134" s="2" cm="1">
        <f t="array" ref="M134">IF(E134="","",E134-SUMPRODUCT(($B$1461:$B$1491=$J134)*1,E$1461:E$1491))</f>
        <v>-1.598113195475598</v>
      </c>
      <c r="N134" s="2" cm="1">
        <f t="array" ref="N134">IF(F134="","",F134-SUMPRODUCT(($B$1461:$B$1491=$J134)*1,F$1461:F$1491))</f>
        <v>-1.6001974068230762</v>
      </c>
      <c r="O134" s="2" cm="1">
        <f t="array" ref="O134">IF(G134="","",G134-SUMPRODUCT(($B$1461:$B$1491=$J134)*1,G$1461:G$1491))</f>
        <v>-1.5047787017393972</v>
      </c>
    </row>
    <row r="135" spans="1:15" x14ac:dyDescent="0.55000000000000004">
      <c r="A135" s="3">
        <v>5</v>
      </c>
      <c r="B135" s="4">
        <v>8</v>
      </c>
      <c r="C135" s="2">
        <f>IF(logVir!C135="","",LN(資本ストック!C135))</f>
        <v>11.734652168489918</v>
      </c>
      <c r="D135" s="2">
        <f>IF(logVir!D135="","",LN(資本ストック!D135))</f>
        <v>11.652097494666121</v>
      </c>
      <c r="E135" s="2">
        <f>IF(logVir!E135="","",LN(資本ストック!E135))</f>
        <v>11.745584552883054</v>
      </c>
      <c r="F135" s="2">
        <f>IF(logVir!F135="","",LN(資本ストック!F135))</f>
        <v>11.747008196870109</v>
      </c>
      <c r="G135" s="2">
        <f>IF(logVir!G135="","",LN(資本ストック!G135))</f>
        <v>11.82628279495418</v>
      </c>
      <c r="I135" s="3">
        <v>5</v>
      </c>
      <c r="J135" s="3">
        <v>8</v>
      </c>
      <c r="K135" s="2" cm="1">
        <f t="array" ref="K135">IF(C135="","",C135-SUMPRODUCT(($B$1461:$B$1491=$J135)*1,C$1461:C$1491))</f>
        <v>-0.70627102548660936</v>
      </c>
      <c r="L135" s="2" cm="1">
        <f t="array" ref="L135">IF(D135="","",D135-SUMPRODUCT(($B$1461:$B$1491=$J135)*1,D$1461:D$1491))</f>
        <v>-0.80907652955112574</v>
      </c>
      <c r="M135" s="2" cm="1">
        <f t="array" ref="M135">IF(E135="","",E135-SUMPRODUCT(($B$1461:$B$1491=$J135)*1,E$1461:E$1491))</f>
        <v>-0.70721196704116274</v>
      </c>
      <c r="N135" s="2" cm="1">
        <f t="array" ref="N135">IF(F135="","",F135-SUMPRODUCT(($B$1461:$B$1491=$J135)*1,F$1461:F$1491))</f>
        <v>-0.75347385566270475</v>
      </c>
      <c r="O135" s="2" cm="1">
        <f t="array" ref="O135">IF(G135="","",G135-SUMPRODUCT(($B$1461:$B$1491=$J135)*1,G$1461:G$1491))</f>
        <v>-0.6379045011171538</v>
      </c>
    </row>
    <row r="136" spans="1:15" x14ac:dyDescent="0.55000000000000004">
      <c r="A136" s="3">
        <v>5</v>
      </c>
      <c r="B136" s="4">
        <v>9</v>
      </c>
      <c r="C136" s="2">
        <f>IF(logVir!C136="","",LN(資本ストック!C136))</f>
        <v>10.292582456042554</v>
      </c>
      <c r="D136" s="2">
        <f>IF(logVir!D136="","",LN(資本ストック!D136))</f>
        <v>10.141711661983217</v>
      </c>
      <c r="E136" s="2">
        <f>IF(logVir!E136="","",LN(資本ストック!E136))</f>
        <v>10.248847434836408</v>
      </c>
      <c r="F136" s="2">
        <f>IF(logVir!F136="","",LN(資本ストック!F136))</f>
        <v>10.229524300531549</v>
      </c>
      <c r="G136" s="2">
        <f>IF(logVir!G136="","",LN(資本ストック!G136))</f>
        <v>10.237052831706947</v>
      </c>
      <c r="I136" s="3">
        <v>5</v>
      </c>
      <c r="J136" s="3">
        <v>9</v>
      </c>
      <c r="K136" s="2" cm="1">
        <f t="array" ref="K136">IF(C136="","",C136-SUMPRODUCT(($B$1461:$B$1491=$J136)*1,C$1461:C$1491))</f>
        <v>-0.98428304557043944</v>
      </c>
      <c r="L136" s="2" cm="1">
        <f t="array" ref="L136">IF(D136="","",D136-SUMPRODUCT(($B$1461:$B$1491=$J136)*1,D$1461:D$1491))</f>
        <v>-1.108911280773043</v>
      </c>
      <c r="M136" s="2" cm="1">
        <f t="array" ref="M136">IF(E136="","",E136-SUMPRODUCT(($B$1461:$B$1491=$J136)*1,E$1461:E$1491))</f>
        <v>-1.0857426545194073</v>
      </c>
      <c r="N136" s="2" cm="1">
        <f t="array" ref="N136">IF(F136="","",F136-SUMPRODUCT(($B$1461:$B$1491=$J136)*1,F$1461:F$1491))</f>
        <v>-1.0773079185255998</v>
      </c>
      <c r="O136" s="2" cm="1">
        <f t="array" ref="O136">IF(G136="","",G136-SUMPRODUCT(($B$1461:$B$1491=$J136)*1,G$1461:G$1491))</f>
        <v>-1.0701874836666843</v>
      </c>
    </row>
    <row r="137" spans="1:15" x14ac:dyDescent="0.55000000000000004">
      <c r="A137" s="3">
        <v>5</v>
      </c>
      <c r="B137" s="4">
        <v>10</v>
      </c>
      <c r="C137" s="2">
        <f>IF(logVir!C137="","",LN(資本ストック!C137))</f>
        <v>12.065148098074339</v>
      </c>
      <c r="D137" s="2">
        <f>IF(logVir!D137="","",LN(資本ストック!D137))</f>
        <v>12.069962032643057</v>
      </c>
      <c r="E137" s="2">
        <f>IF(logVir!E137="","",LN(資本ストック!E137))</f>
        <v>12.10391537811204</v>
      </c>
      <c r="F137" s="2">
        <f>IF(logVir!F137="","",LN(資本ストック!F137))</f>
        <v>12.069106774289528</v>
      </c>
      <c r="G137" s="2">
        <f>IF(logVir!G137="","",LN(資本ストック!G137))</f>
        <v>12.140316460938879</v>
      </c>
      <c r="I137" s="3">
        <v>5</v>
      </c>
      <c r="J137" s="3">
        <v>10</v>
      </c>
      <c r="K137" s="2" cm="1">
        <f t="array" ref="K137">IF(C137="","",C137-SUMPRODUCT(($B$1461:$B$1491=$J137)*1,C$1461:C$1491))</f>
        <v>-0.61010309495718573</v>
      </c>
      <c r="L137" s="2" cm="1">
        <f t="array" ref="L137">IF(D137="","",D137-SUMPRODUCT(($B$1461:$B$1491=$J137)*1,D$1461:D$1491))</f>
        <v>-0.67264531961848206</v>
      </c>
      <c r="M137" s="2" cm="1">
        <f t="array" ref="M137">IF(E137="","",E137-SUMPRODUCT(($B$1461:$B$1491=$J137)*1,E$1461:E$1491))</f>
        <v>-0.72119985090912131</v>
      </c>
      <c r="N137" s="2" cm="1">
        <f t="array" ref="N137">IF(F137="","",F137-SUMPRODUCT(($B$1461:$B$1491=$J137)*1,F$1461:F$1491))</f>
        <v>-0.74740480743970039</v>
      </c>
      <c r="O137" s="2" cm="1">
        <f t="array" ref="O137">IF(G137="","",G137-SUMPRODUCT(($B$1461:$B$1491=$J137)*1,G$1461:G$1491))</f>
        <v>-0.69028021540556495</v>
      </c>
    </row>
    <row r="138" spans="1:15" x14ac:dyDescent="0.55000000000000004">
      <c r="A138" s="3">
        <v>5</v>
      </c>
      <c r="B138" s="4">
        <v>11</v>
      </c>
      <c r="C138" s="2">
        <f>IF(logVir!C138="","",LN(資本ストック!C138))</f>
        <v>12.640872755472744</v>
      </c>
      <c r="D138" s="2">
        <f>IF(logVir!D138="","",LN(資本ストック!D138))</f>
        <v>12.50978982063778</v>
      </c>
      <c r="E138" s="2">
        <f>IF(logVir!E138="","",LN(資本ストック!E138))</f>
        <v>12.764913541843997</v>
      </c>
      <c r="F138" s="2">
        <f>IF(logVir!F138="","",LN(資本ストック!F138))</f>
        <v>12.763083821382741</v>
      </c>
      <c r="G138" s="2">
        <f>IF(logVir!G138="","",LN(資本ストック!G138))</f>
        <v>12.824997723008071</v>
      </c>
      <c r="I138" s="3">
        <v>5</v>
      </c>
      <c r="J138" s="3">
        <v>11</v>
      </c>
      <c r="K138" s="2" cm="1">
        <f t="array" ref="K138">IF(C138="","",C138-SUMPRODUCT(($B$1461:$B$1491=$J138)*1,C$1461:C$1491))</f>
        <v>0.25878079887650074</v>
      </c>
      <c r="L138" s="2" cm="1">
        <f t="array" ref="L138">IF(D138="","",D138-SUMPRODUCT(($B$1461:$B$1491=$J138)*1,D$1461:D$1491))</f>
        <v>0.13435841810124849</v>
      </c>
      <c r="M138" s="2" cm="1">
        <f t="array" ref="M138">IF(E138="","",E138-SUMPRODUCT(($B$1461:$B$1491=$J138)*1,E$1461:E$1491))</f>
        <v>0.33667985051598315</v>
      </c>
      <c r="N138" s="2" cm="1">
        <f t="array" ref="N138">IF(F138="","",F138-SUMPRODUCT(($B$1461:$B$1491=$J138)*1,F$1461:F$1491))</f>
        <v>0.32398046233297784</v>
      </c>
      <c r="O138" s="2" cm="1">
        <f t="array" ref="O138">IF(G138="","",G138-SUMPRODUCT(($B$1461:$B$1491=$J138)*1,G$1461:G$1491))</f>
        <v>0.35192838995913966</v>
      </c>
    </row>
    <row r="139" spans="1:15" x14ac:dyDescent="0.55000000000000004">
      <c r="A139" s="3">
        <v>5</v>
      </c>
      <c r="B139" s="4">
        <v>12</v>
      </c>
      <c r="C139" s="2">
        <f>IF(logVir!C139="","",LN(資本ストック!C139))</f>
        <v>10.569603137611542</v>
      </c>
      <c r="D139" s="2">
        <f>IF(logVir!D139="","",LN(資本ストック!D139))</f>
        <v>10.463453272313327</v>
      </c>
      <c r="E139" s="2">
        <f>IF(logVir!E139="","",LN(資本ストック!E139))</f>
        <v>10.54000715710438</v>
      </c>
      <c r="F139" s="2">
        <f>IF(logVir!F139="","",LN(資本ストック!F139))</f>
        <v>10.487305237125709</v>
      </c>
      <c r="G139" s="2">
        <f>IF(logVir!G139="","",LN(資本ストック!G139))</f>
        <v>10.446708285838742</v>
      </c>
      <c r="I139" s="3">
        <v>5</v>
      </c>
      <c r="J139" s="3">
        <v>12</v>
      </c>
      <c r="K139" s="2" cm="1">
        <f t="array" ref="K139">IF(C139="","",C139-SUMPRODUCT(($B$1461:$B$1491=$J139)*1,C$1461:C$1491))</f>
        <v>-1.732956568649799</v>
      </c>
      <c r="L139" s="2" cm="1">
        <f t="array" ref="L139">IF(D139="","",D139-SUMPRODUCT(($B$1461:$B$1491=$J139)*1,D$1461:D$1491))</f>
        <v>-1.7941020304190847</v>
      </c>
      <c r="M139" s="2" cm="1">
        <f t="array" ref="M139">IF(E139="","",E139-SUMPRODUCT(($B$1461:$B$1491=$J139)*1,E$1461:E$1491))</f>
        <v>-1.7471836985206366</v>
      </c>
      <c r="N139" s="2" cm="1">
        <f t="array" ref="N139">IF(F139="","",F139-SUMPRODUCT(($B$1461:$B$1491=$J139)*1,F$1461:F$1491))</f>
        <v>-1.7618820729037346</v>
      </c>
      <c r="O139" s="2" cm="1">
        <f t="array" ref="O139">IF(G139="","",G139-SUMPRODUCT(($B$1461:$B$1491=$J139)*1,G$1461:G$1491))</f>
        <v>-1.7606346503588171</v>
      </c>
    </row>
    <row r="140" spans="1:15" x14ac:dyDescent="0.55000000000000004">
      <c r="A140" s="3">
        <v>5</v>
      </c>
      <c r="B140" s="4">
        <v>13</v>
      </c>
      <c r="C140" s="2">
        <f>IF(logVir!C140="","",LN(資本ストック!C140))</f>
        <v>11.580058032258338</v>
      </c>
      <c r="D140" s="2">
        <f>IF(logVir!D140="","",LN(資本ストック!D140))</f>
        <v>11.316158469195134</v>
      </c>
      <c r="E140" s="2">
        <f>IF(logVir!E140="","",LN(資本ストック!E140))</f>
        <v>10.979676952282389</v>
      </c>
      <c r="F140" s="2">
        <f>IF(logVir!F140="","",LN(資本ストック!F140))</f>
        <v>10.875349194626381</v>
      </c>
      <c r="G140" s="2">
        <f>IF(logVir!G140="","",LN(資本ストック!G140))</f>
        <v>10.698559748075271</v>
      </c>
      <c r="I140" s="3">
        <v>5</v>
      </c>
      <c r="J140" s="3">
        <v>13</v>
      </c>
      <c r="K140" s="2" cm="1">
        <f t="array" ref="K140">IF(C140="","",C140-SUMPRODUCT(($B$1461:$B$1491=$J140)*1,C$1461:C$1491))</f>
        <v>-0.22666631027711936</v>
      </c>
      <c r="L140" s="2" cm="1">
        <f t="array" ref="L140">IF(D140="","",D140-SUMPRODUCT(($B$1461:$B$1491=$J140)*1,D$1461:D$1491))</f>
        <v>-0.2199203165933028</v>
      </c>
      <c r="M140" s="2" cm="1">
        <f t="array" ref="M140">IF(E140="","",E140-SUMPRODUCT(($B$1461:$B$1491=$J140)*1,E$1461:E$1491))</f>
        <v>-0.4951381759431559</v>
      </c>
      <c r="N140" s="2" cm="1">
        <f t="array" ref="N140">IF(F140="","",F140-SUMPRODUCT(($B$1461:$B$1491=$J140)*1,F$1461:F$1491))</f>
        <v>-0.55837471505750891</v>
      </c>
      <c r="O140" s="2" cm="1">
        <f t="array" ref="O140">IF(G140="","",G140-SUMPRODUCT(($B$1461:$B$1491=$J140)*1,G$1461:G$1491))</f>
        <v>-0.72605542504745912</v>
      </c>
    </row>
    <row r="141" spans="1:15" x14ac:dyDescent="0.55000000000000004">
      <c r="A141" s="3">
        <v>5</v>
      </c>
      <c r="B141" s="4">
        <v>14</v>
      </c>
      <c r="C141" s="2">
        <f>IF(logVir!C141="","",LN(資本ストック!C141))</f>
        <v>11.843956873716497</v>
      </c>
      <c r="D141" s="2">
        <f>IF(logVir!D141="","",LN(資本ストック!D141))</f>
        <v>11.641042876892186</v>
      </c>
      <c r="E141" s="2">
        <f>IF(logVir!E141="","",LN(資本ストック!E141))</f>
        <v>11.63656517454617</v>
      </c>
      <c r="F141" s="2">
        <f>IF(logVir!F141="","",LN(資本ストック!F141))</f>
        <v>11.613733320740884</v>
      </c>
      <c r="G141" s="2">
        <f>IF(logVir!G141="","",LN(資本ストック!G141))</f>
        <v>11.500804757810473</v>
      </c>
      <c r="I141" s="3">
        <v>5</v>
      </c>
      <c r="J141" s="3">
        <v>14</v>
      </c>
      <c r="K141" s="2" cm="1">
        <f t="array" ref="K141">IF(C141="","",C141-SUMPRODUCT(($B$1461:$B$1491=$J141)*1,C$1461:C$1491))</f>
        <v>-0.64363347584096964</v>
      </c>
      <c r="L141" s="2" cm="1">
        <f t="array" ref="L141">IF(D141="","",D141-SUMPRODUCT(($B$1461:$B$1491=$J141)*1,D$1461:D$1491))</f>
        <v>-0.85113086639626268</v>
      </c>
      <c r="M141" s="2" cm="1">
        <f t="array" ref="M141">IF(E141="","",E141-SUMPRODUCT(($B$1461:$B$1491=$J141)*1,E$1461:E$1491))</f>
        <v>-0.98266871466091033</v>
      </c>
      <c r="N141" s="2" cm="1">
        <f t="array" ref="N141">IF(F141="","",F141-SUMPRODUCT(($B$1461:$B$1491=$J141)*1,F$1461:F$1491))</f>
        <v>-1.0155488642455257</v>
      </c>
      <c r="O141" s="2" cm="1">
        <f t="array" ref="O141">IF(G141="","",G141-SUMPRODUCT(($B$1461:$B$1491=$J141)*1,G$1461:G$1491))</f>
        <v>-1.1160642119242485</v>
      </c>
    </row>
    <row r="142" spans="1:15" x14ac:dyDescent="0.55000000000000004">
      <c r="A142" s="3">
        <v>5</v>
      </c>
      <c r="B142" s="4">
        <v>15</v>
      </c>
      <c r="C142" s="2">
        <f>IF(logVir!C142="","",LN(資本ストック!C142))</f>
        <v>9.2852621445949985</v>
      </c>
      <c r="D142" s="2">
        <f>IF(logVir!D142="","",LN(資本ストック!D142))</f>
        <v>9.518412710980142</v>
      </c>
      <c r="E142" s="2">
        <f>IF(logVir!E142="","",LN(資本ストック!E142))</f>
        <v>9.5900846602655463</v>
      </c>
      <c r="F142" s="2">
        <f>IF(logVir!F142="","",LN(資本ストック!F142))</f>
        <v>9.504764201179615</v>
      </c>
      <c r="G142" s="2">
        <f>IF(logVir!G142="","",LN(資本ストック!G142))</f>
        <v>9.4500945467895416</v>
      </c>
      <c r="I142" s="3">
        <v>5</v>
      </c>
      <c r="J142" s="3">
        <v>15</v>
      </c>
      <c r="K142" s="2" cm="1">
        <f t="array" ref="K142">IF(C142="","",C142-SUMPRODUCT(($B$1461:$B$1491=$J142)*1,C$1461:C$1491))</f>
        <v>-1.1774793003301838</v>
      </c>
      <c r="L142" s="2" cm="1">
        <f t="array" ref="L142">IF(D142="","",D142-SUMPRODUCT(($B$1461:$B$1491=$J142)*1,D$1461:D$1491))</f>
        <v>-0.96953487745225075</v>
      </c>
      <c r="M142" s="2" cm="1">
        <f t="array" ref="M142">IF(E142="","",E142-SUMPRODUCT(($B$1461:$B$1491=$J142)*1,E$1461:E$1491))</f>
        <v>-0.97237649813093618</v>
      </c>
      <c r="N142" s="2" cm="1">
        <f t="array" ref="N142">IF(F142="","",F142-SUMPRODUCT(($B$1461:$B$1491=$J142)*1,F$1461:F$1491))</f>
        <v>-1.0656342284197198</v>
      </c>
      <c r="O142" s="2" cm="1">
        <f t="array" ref="O142">IF(G142="","",G142-SUMPRODUCT(($B$1461:$B$1491=$J142)*1,G$1461:G$1491))</f>
        <v>-1.1291821337460366</v>
      </c>
    </row>
    <row r="143" spans="1:15" x14ac:dyDescent="0.55000000000000004">
      <c r="A143" s="3">
        <v>5</v>
      </c>
      <c r="B143" s="4">
        <v>16</v>
      </c>
      <c r="C143" s="2">
        <f>IF(logVir!C143="","",LN(資本ストック!C143))</f>
        <v>11.036668554814899</v>
      </c>
      <c r="D143" s="2">
        <f>IF(logVir!D143="","",LN(資本ストック!D143))</f>
        <v>11.044417334846914</v>
      </c>
      <c r="E143" s="2">
        <f>IF(logVir!E143="","",LN(資本ストック!E143))</f>
        <v>11.217078516223449</v>
      </c>
      <c r="F143" s="2">
        <f>IF(logVir!F143="","",LN(資本ストック!F143))</f>
        <v>11.194348647484496</v>
      </c>
      <c r="G143" s="2">
        <f>IF(logVir!G143="","",LN(資本ストック!G143))</f>
        <v>11.314540522960522</v>
      </c>
      <c r="I143" s="3">
        <v>5</v>
      </c>
      <c r="J143" s="3">
        <v>16</v>
      </c>
      <c r="K143" s="2" cm="1">
        <f t="array" ref="K143">IF(C143="","",C143-SUMPRODUCT(($B$1461:$B$1491=$J143)*1,C$1461:C$1491))</f>
        <v>-1.1709540027377177</v>
      </c>
      <c r="L143" s="2" cm="1">
        <f t="array" ref="L143">IF(D143="","",D143-SUMPRODUCT(($B$1461:$B$1491=$J143)*1,D$1461:D$1491))</f>
        <v>-1.1637664120161464</v>
      </c>
      <c r="M143" s="2" cm="1">
        <f t="array" ref="M143">IF(E143="","",E143-SUMPRODUCT(($B$1461:$B$1491=$J143)*1,E$1461:E$1491))</f>
        <v>-1.0231587541342275</v>
      </c>
      <c r="N143" s="2" cm="1">
        <f t="array" ref="N143">IF(F143="","",F143-SUMPRODUCT(($B$1461:$B$1491=$J143)*1,F$1461:F$1491))</f>
        <v>-1.0430961745295644</v>
      </c>
      <c r="O143" s="2" cm="1">
        <f t="array" ref="O143">IF(G143="","",G143-SUMPRODUCT(($B$1461:$B$1491=$J143)*1,G$1461:G$1491))</f>
        <v>-0.94775238760934499</v>
      </c>
    </row>
    <row r="144" spans="1:15" x14ac:dyDescent="0.55000000000000004">
      <c r="A144" s="3">
        <v>5</v>
      </c>
      <c r="B144" s="4">
        <v>17</v>
      </c>
      <c r="C144" s="2">
        <f>IF(logVir!C144="","",LN(資本ストック!C144))</f>
        <v>14.522476095475547</v>
      </c>
      <c r="D144" s="2">
        <f>IF(logVir!D144="","",LN(資本ストック!D144))</f>
        <v>14.540026354984674</v>
      </c>
      <c r="E144" s="2">
        <f>IF(logVir!E144="","",LN(資本ストック!E144))</f>
        <v>14.589458567491979</v>
      </c>
      <c r="F144" s="2">
        <f>IF(logVir!F144="","",LN(資本ストック!F144))</f>
        <v>14.591076907209606</v>
      </c>
      <c r="G144" s="2">
        <f>IF(logVir!G144="","",LN(資本ストック!G144))</f>
        <v>14.604359245175004</v>
      </c>
      <c r="I144" s="3">
        <v>5</v>
      </c>
      <c r="J144" s="3">
        <v>17</v>
      </c>
      <c r="K144" s="2" cm="1">
        <f t="array" ref="K144">IF(C144="","",C144-SUMPRODUCT(($B$1461:$B$1491=$J144)*1,C$1461:C$1491))</f>
        <v>-0.53987708434180348</v>
      </c>
      <c r="L144" s="2" cm="1">
        <f t="array" ref="L144">IF(D144="","",D144-SUMPRODUCT(($B$1461:$B$1491=$J144)*1,D$1461:D$1491))</f>
        <v>-0.5142388157054345</v>
      </c>
      <c r="M144" s="2" cm="1">
        <f t="array" ref="M144">IF(E144="","",E144-SUMPRODUCT(($B$1461:$B$1491=$J144)*1,E$1461:E$1491))</f>
        <v>-0.46543406706922319</v>
      </c>
      <c r="N144" s="2" cm="1">
        <f t="array" ref="N144">IF(F144="","",F144-SUMPRODUCT(($B$1461:$B$1491=$J144)*1,F$1461:F$1491))</f>
        <v>-0.46291650513847848</v>
      </c>
      <c r="O144" s="2" cm="1">
        <f t="array" ref="O144">IF(G144="","",G144-SUMPRODUCT(($B$1461:$B$1491=$J144)*1,G$1461:G$1491))</f>
        <v>-0.4546799734661171</v>
      </c>
    </row>
    <row r="145" spans="1:15" x14ac:dyDescent="0.55000000000000004">
      <c r="A145" s="3">
        <v>5</v>
      </c>
      <c r="B145" s="4">
        <v>18</v>
      </c>
      <c r="C145" s="2">
        <f>IF(logVir!C145="","",LN(資本ストック!C145))</f>
        <v>12.269820215249513</v>
      </c>
      <c r="D145" s="2">
        <f>IF(logVir!D145="","",LN(資本ストック!D145))</f>
        <v>12.215525746923571</v>
      </c>
      <c r="E145" s="2">
        <f>IF(logVir!E145="","",LN(資本ストック!E145))</f>
        <v>12.248032120150867</v>
      </c>
      <c r="F145" s="2">
        <f>IF(logVir!F145="","",LN(資本ストック!F145))</f>
        <v>12.269318813017884</v>
      </c>
      <c r="G145" s="2">
        <f>IF(logVir!G145="","",LN(資本ストック!G145))</f>
        <v>12.345557285175605</v>
      </c>
      <c r="I145" s="3">
        <v>5</v>
      </c>
      <c r="J145" s="3">
        <v>18</v>
      </c>
      <c r="K145" s="2" cm="1">
        <f t="array" ref="K145">IF(C145="","",C145-SUMPRODUCT(($B$1461:$B$1491=$J145)*1,C$1461:C$1491))</f>
        <v>-0.43273511903168327</v>
      </c>
      <c r="L145" s="2" cm="1">
        <f t="array" ref="L145">IF(D145="","",D145-SUMPRODUCT(($B$1461:$B$1491=$J145)*1,D$1461:D$1491))</f>
        <v>-0.51006362131687055</v>
      </c>
      <c r="M145" s="2" cm="1">
        <f t="array" ref="M145">IF(E145="","",E145-SUMPRODUCT(($B$1461:$B$1491=$J145)*1,E$1461:E$1491))</f>
        <v>-0.52589037712716369</v>
      </c>
      <c r="N145" s="2" cm="1">
        <f t="array" ref="N145">IF(F145="","",F145-SUMPRODUCT(($B$1461:$B$1491=$J145)*1,F$1461:F$1491))</f>
        <v>-0.52258107410307097</v>
      </c>
      <c r="O145" s="2" cm="1">
        <f t="array" ref="O145">IF(G145="","",G145-SUMPRODUCT(($B$1461:$B$1491=$J145)*1,G$1461:G$1491))</f>
        <v>-0.51404305885019674</v>
      </c>
    </row>
    <row r="146" spans="1:15" x14ac:dyDescent="0.55000000000000004">
      <c r="A146" s="3">
        <v>5</v>
      </c>
      <c r="B146" s="4">
        <v>19</v>
      </c>
      <c r="C146" s="2">
        <f>IF(logVir!C146="","",LN(資本ストック!C146))</f>
        <v>11.816596842255569</v>
      </c>
      <c r="D146" s="2">
        <f>IF(logVir!D146="","",LN(資本ストック!D146))</f>
        <v>11.672270819098587</v>
      </c>
      <c r="E146" s="2">
        <f>IF(logVir!E146="","",LN(資本ストック!E146))</f>
        <v>11.587827956442617</v>
      </c>
      <c r="F146" s="2">
        <f>IF(logVir!F146="","",LN(資本ストック!F146))</f>
        <v>11.570977802961171</v>
      </c>
      <c r="G146" s="2">
        <f>IF(logVir!G146="","",LN(資本ストック!G146))</f>
        <v>11.528453106242054</v>
      </c>
      <c r="I146" s="3">
        <v>5</v>
      </c>
      <c r="J146" s="3">
        <v>19</v>
      </c>
      <c r="K146" s="2" cm="1">
        <f t="array" ref="K146">IF(C146="","",C146-SUMPRODUCT(($B$1461:$B$1491=$J146)*1,C$1461:C$1491))</f>
        <v>-0.69898358876175415</v>
      </c>
      <c r="L146" s="2" cm="1">
        <f t="array" ref="L146">IF(D146="","",D146-SUMPRODUCT(($B$1461:$B$1491=$J146)*1,D$1461:D$1491))</f>
        <v>-0.78851312091139292</v>
      </c>
      <c r="M146" s="2" cm="1">
        <f t="array" ref="M146">IF(E146="","",E146-SUMPRODUCT(($B$1461:$B$1491=$J146)*1,E$1461:E$1491))</f>
        <v>-0.84306976116642218</v>
      </c>
      <c r="N146" s="2" cm="1">
        <f t="array" ref="N146">IF(F146="","",F146-SUMPRODUCT(($B$1461:$B$1491=$J146)*1,F$1461:F$1491))</f>
        <v>-0.8547546464814797</v>
      </c>
      <c r="O146" s="2" cm="1">
        <f t="array" ref="O146">IF(G146="","",G146-SUMPRODUCT(($B$1461:$B$1491=$J146)*1,G$1461:G$1491))</f>
        <v>-0.88752633760717359</v>
      </c>
    </row>
    <row r="147" spans="1:15" x14ac:dyDescent="0.55000000000000004">
      <c r="A147" s="3">
        <v>5</v>
      </c>
      <c r="B147" s="4">
        <v>20</v>
      </c>
      <c r="C147" s="2">
        <f>IF(logVir!C147="","",LN(資本ストック!C147))</f>
        <v>12.706432828707221</v>
      </c>
      <c r="D147" s="2">
        <f>IF(logVir!D147="","",LN(資本ストック!D147))</f>
        <v>12.672372671791404</v>
      </c>
      <c r="E147" s="2">
        <f>IF(logVir!E147="","",LN(資本ストック!E147))</f>
        <v>12.506505799955582</v>
      </c>
      <c r="F147" s="2">
        <f>IF(logVir!F147="","",LN(資本ストック!F147))</f>
        <v>12.516234634484874</v>
      </c>
      <c r="G147" s="2">
        <f>IF(logVir!G147="","",LN(資本ストック!G147))</f>
        <v>12.795633542959772</v>
      </c>
      <c r="I147" s="3">
        <v>5</v>
      </c>
      <c r="J147" s="3">
        <v>20</v>
      </c>
      <c r="K147" s="2" cm="1">
        <f t="array" ref="K147">IF(C147="","",C147-SUMPRODUCT(($B$1461:$B$1491=$J147)*1,C$1461:C$1491))</f>
        <v>-0.52372903118176772</v>
      </c>
      <c r="L147" s="2" cm="1">
        <f t="array" ref="L147">IF(D147="","",D147-SUMPRODUCT(($B$1461:$B$1491=$J147)*1,D$1461:D$1491))</f>
        <v>-0.65393568246389577</v>
      </c>
      <c r="M147" s="2" cm="1">
        <f t="array" ref="M147">IF(E147="","",E147-SUMPRODUCT(($B$1461:$B$1491=$J147)*1,E$1461:E$1491))</f>
        <v>-0.89451264221047211</v>
      </c>
      <c r="N147" s="2" cm="1">
        <f t="array" ref="N147">IF(F147="","",F147-SUMPRODUCT(($B$1461:$B$1491=$J147)*1,F$1461:F$1491))</f>
        <v>-0.88092539681885995</v>
      </c>
      <c r="O147" s="2" cm="1">
        <f t="array" ref="O147">IF(G147="","",G147-SUMPRODUCT(($B$1461:$B$1491=$J147)*1,G$1461:G$1491))</f>
        <v>-0.6490429587340234</v>
      </c>
    </row>
    <row r="148" spans="1:15" x14ac:dyDescent="0.55000000000000004">
      <c r="A148" s="3">
        <v>5</v>
      </c>
      <c r="B148" s="4">
        <v>21</v>
      </c>
      <c r="C148" s="2">
        <f>IF(logVir!C148="","",LN(資本ストック!C148))</f>
        <v>13.935139099103722</v>
      </c>
      <c r="D148" s="2">
        <f>IF(logVir!D148="","",LN(資本ストック!D148))</f>
        <v>13.878245383883053</v>
      </c>
      <c r="E148" s="2">
        <f>IF(logVir!E148="","",LN(資本ストック!E148))</f>
        <v>13.939838339960001</v>
      </c>
      <c r="F148" s="2">
        <f>IF(logVir!F148="","",LN(資本ストック!F148))</f>
        <v>13.959090771706911</v>
      </c>
      <c r="G148" s="2">
        <f>IF(logVir!G148="","",LN(資本ストック!G148))</f>
        <v>13.977423123482355</v>
      </c>
      <c r="I148" s="3">
        <v>5</v>
      </c>
      <c r="J148" s="3">
        <v>21</v>
      </c>
      <c r="K148" s="2" cm="1">
        <f t="array" ref="K148">IF(C148="","",C148-SUMPRODUCT(($B$1461:$B$1491=$J148)*1,C$1461:C$1491))</f>
        <v>-0.55667241457364725</v>
      </c>
      <c r="L148" s="2" cm="1">
        <f t="array" ref="L148">IF(D148="","",D148-SUMPRODUCT(($B$1461:$B$1491=$J148)*1,D$1461:D$1491))</f>
        <v>-0.64651048202851769</v>
      </c>
      <c r="M148" s="2" cm="1">
        <f t="array" ref="M148">IF(E148="","",E148-SUMPRODUCT(($B$1461:$B$1491=$J148)*1,E$1461:E$1491))</f>
        <v>-0.64272526400059959</v>
      </c>
      <c r="N148" s="2" cm="1">
        <f t="array" ref="N148">IF(F148="","",F148-SUMPRODUCT(($B$1461:$B$1491=$J148)*1,F$1461:F$1491))</f>
        <v>-0.63561785517071101</v>
      </c>
      <c r="O148" s="2" cm="1">
        <f t="array" ref="O148">IF(G148="","",G148-SUMPRODUCT(($B$1461:$B$1491=$J148)*1,G$1461:G$1491))</f>
        <v>-0.63404613674807209</v>
      </c>
    </row>
    <row r="149" spans="1:15" x14ac:dyDescent="0.55000000000000004">
      <c r="A149" s="3">
        <v>5</v>
      </c>
      <c r="B149" s="4">
        <v>22</v>
      </c>
      <c r="C149" s="2">
        <f>IF(logVir!C149="","",LN(資本ストック!C149))</f>
        <v>12.150256966954945</v>
      </c>
      <c r="D149" s="2">
        <f>IF(logVir!D149="","",LN(資本ストック!D149))</f>
        <v>11.831529341658367</v>
      </c>
      <c r="E149" s="2">
        <f>IF(logVir!E149="","",LN(資本ストック!E149))</f>
        <v>11.488008079646013</v>
      </c>
      <c r="F149" s="2">
        <f>IF(logVir!F149="","",LN(資本ストック!F149))</f>
        <v>11.460577700276508</v>
      </c>
      <c r="G149" s="2">
        <f>IF(logVir!G149="","",LN(資本ストック!G149))</f>
        <v>11.322655522599185</v>
      </c>
      <c r="I149" s="3">
        <v>5</v>
      </c>
      <c r="J149" s="3">
        <v>22</v>
      </c>
      <c r="K149" s="2" cm="1">
        <f t="array" ref="K149">IF(C149="","",C149-SUMPRODUCT(($B$1461:$B$1491=$J149)*1,C$1461:C$1491))</f>
        <v>-0.45549660915600576</v>
      </c>
      <c r="L149" s="2" cm="1">
        <f t="array" ref="L149">IF(D149="","",D149-SUMPRODUCT(($B$1461:$B$1491=$J149)*1,D$1461:D$1491))</f>
        <v>-0.62612536533593577</v>
      </c>
      <c r="M149" s="2" cm="1">
        <f t="array" ref="M149">IF(E149="","",E149-SUMPRODUCT(($B$1461:$B$1491=$J149)*1,E$1461:E$1491))</f>
        <v>-0.80539267671372272</v>
      </c>
      <c r="N149" s="2" cm="1">
        <f t="array" ref="N149">IF(F149="","",F149-SUMPRODUCT(($B$1461:$B$1491=$J149)*1,F$1461:F$1491))</f>
        <v>-0.78639304141816524</v>
      </c>
      <c r="O149" s="2" cm="1">
        <f t="array" ref="O149">IF(G149="","",G149-SUMPRODUCT(($B$1461:$B$1491=$J149)*1,G$1461:G$1491))</f>
        <v>-0.8909607217310036</v>
      </c>
    </row>
    <row r="150" spans="1:15" x14ac:dyDescent="0.55000000000000004">
      <c r="A150" s="3">
        <v>5</v>
      </c>
      <c r="B150" s="4">
        <v>23</v>
      </c>
      <c r="C150" s="2">
        <f>IF(logVir!C150="","",LN(資本ストック!C150))</f>
        <v>12.656062329124955</v>
      </c>
      <c r="D150" s="2">
        <f>IF(logVir!D150="","",LN(資本ストック!D150))</f>
        <v>12.718041776407029</v>
      </c>
      <c r="E150" s="2">
        <f>IF(logVir!E150="","",LN(資本ストック!E150))</f>
        <v>12.7309704020306</v>
      </c>
      <c r="F150" s="2">
        <f>IF(logVir!F150="","",LN(資本ストック!F150))</f>
        <v>12.721969047759659</v>
      </c>
      <c r="G150" s="2">
        <f>IF(logVir!G150="","",LN(資本ストック!G150))</f>
        <v>12.747215730431629</v>
      </c>
      <c r="I150" s="3">
        <v>5</v>
      </c>
      <c r="J150" s="3">
        <v>23</v>
      </c>
      <c r="K150" s="2" cm="1">
        <f t="array" ref="K150">IF(C150="","",C150-SUMPRODUCT(($B$1461:$B$1491=$J150)*1,C$1461:C$1491))</f>
        <v>-0.76128115891470394</v>
      </c>
      <c r="L150" s="2" cm="1">
        <f t="array" ref="L150">IF(D150="","",D150-SUMPRODUCT(($B$1461:$B$1491=$J150)*1,D$1461:D$1491))</f>
        <v>-0.77764817046484147</v>
      </c>
      <c r="M150" s="2" cm="1">
        <f t="array" ref="M150">IF(E150="","",E150-SUMPRODUCT(($B$1461:$B$1491=$J150)*1,E$1461:E$1491))</f>
        <v>-0.77535296620797212</v>
      </c>
      <c r="N150" s="2" cm="1">
        <f t="array" ref="N150">IF(F150="","",F150-SUMPRODUCT(($B$1461:$B$1491=$J150)*1,F$1461:F$1491))</f>
        <v>-0.77920400354840424</v>
      </c>
      <c r="O150" s="2" cm="1">
        <f t="array" ref="O150">IF(G150="","",G150-SUMPRODUCT(($B$1461:$B$1491=$J150)*1,G$1461:G$1491))</f>
        <v>-0.76686335276599493</v>
      </c>
    </row>
    <row r="151" spans="1:15" x14ac:dyDescent="0.55000000000000004">
      <c r="A151" s="3">
        <v>5</v>
      </c>
      <c r="B151" s="4">
        <v>24</v>
      </c>
      <c r="C151" s="2">
        <f>IF(logVir!C151="","",LN(資本ストック!C151))</f>
        <v>10.273985592746158</v>
      </c>
      <c r="D151" s="2">
        <f>IF(logVir!D151="","",LN(資本ストック!D151))</f>
        <v>10.168218068488883</v>
      </c>
      <c r="E151" s="2">
        <f>IF(logVir!E151="","",LN(資本ストック!E151))</f>
        <v>10.168154319403207</v>
      </c>
      <c r="F151" s="2">
        <f>IF(logVir!F151="","",LN(資本ストック!F151))</f>
        <v>10.157766515998276</v>
      </c>
      <c r="G151" s="2">
        <f>IF(logVir!G151="","",LN(資本ストック!G151))</f>
        <v>10.130590682908302</v>
      </c>
      <c r="I151" s="3">
        <v>5</v>
      </c>
      <c r="J151" s="3">
        <v>24</v>
      </c>
      <c r="K151" s="2" cm="1">
        <f t="array" ref="K151">IF(C151="","",C151-SUMPRODUCT(($B$1461:$B$1491=$J151)*1,C$1461:C$1491))</f>
        <v>-1.0186986011178831</v>
      </c>
      <c r="L151" s="2" cm="1">
        <f t="array" ref="L151">IF(D151="","",D151-SUMPRODUCT(($B$1461:$B$1491=$J151)*1,D$1461:D$1491))</f>
        <v>-1.1185305018316729</v>
      </c>
      <c r="M151" s="2" cm="1">
        <f t="array" ref="M151">IF(E151="","",E151-SUMPRODUCT(($B$1461:$B$1491=$J151)*1,E$1461:E$1491))</f>
        <v>-1.1659571903158366</v>
      </c>
      <c r="N151" s="2" cm="1">
        <f t="array" ref="N151">IF(F151="","",F151-SUMPRODUCT(($B$1461:$B$1491=$J151)*1,F$1461:F$1491))</f>
        <v>-1.1748891727620272</v>
      </c>
      <c r="O151" s="2" cm="1">
        <f t="array" ref="O151">IF(G151="","",G151-SUMPRODUCT(($B$1461:$B$1491=$J151)*1,G$1461:G$1491))</f>
        <v>-1.1911191304110886</v>
      </c>
    </row>
    <row r="152" spans="1:15" x14ac:dyDescent="0.55000000000000004">
      <c r="A152" s="3">
        <v>5</v>
      </c>
      <c r="B152" s="4">
        <v>25</v>
      </c>
      <c r="C152" s="2">
        <f>IF(logVir!C152="","",LN(資本ストック!C152))</f>
        <v>10.95621220995865</v>
      </c>
      <c r="D152" s="2">
        <f>IF(logVir!D152="","",LN(資本ストック!D152))</f>
        <v>10.996708788566012</v>
      </c>
      <c r="E152" s="2">
        <f>IF(logVir!E152="","",LN(資本ストック!E152))</f>
        <v>10.927109647463976</v>
      </c>
      <c r="F152" s="2">
        <f>IF(logVir!F152="","",LN(資本ストック!F152))</f>
        <v>10.876211575223216</v>
      </c>
      <c r="G152" s="2">
        <f>IF(logVir!G152="","",LN(資本ストック!G152))</f>
        <v>10.830505223334677</v>
      </c>
      <c r="I152" s="3">
        <v>5</v>
      </c>
      <c r="J152" s="3">
        <v>25</v>
      </c>
      <c r="K152" s="2" cm="1">
        <f t="array" ref="K152">IF(C152="","",C152-SUMPRODUCT(($B$1461:$B$1491=$J152)*1,C$1461:C$1491))</f>
        <v>-0.65153944715872214</v>
      </c>
      <c r="L152" s="2" cm="1">
        <f t="array" ref="L152">IF(D152="","",D152-SUMPRODUCT(($B$1461:$B$1491=$J152)*1,D$1461:D$1491))</f>
        <v>-0.69967642237123684</v>
      </c>
      <c r="M152" s="2" cm="1">
        <f t="array" ref="M152">IF(E152="","",E152-SUMPRODUCT(($B$1461:$B$1491=$J152)*1,E$1461:E$1491))</f>
        <v>-0.82593122993981183</v>
      </c>
      <c r="N152" s="2" cm="1">
        <f t="array" ref="N152">IF(F152="","",F152-SUMPRODUCT(($B$1461:$B$1491=$J152)*1,F$1461:F$1491))</f>
        <v>-0.91335307014371736</v>
      </c>
      <c r="O152" s="2" cm="1">
        <f t="array" ref="O152">IF(G152="","",G152-SUMPRODUCT(($B$1461:$B$1491=$J152)*1,G$1461:G$1491))</f>
        <v>-0.96412543683946872</v>
      </c>
    </row>
    <row r="153" spans="1:15" x14ac:dyDescent="0.55000000000000004">
      <c r="A153" s="3">
        <v>5</v>
      </c>
      <c r="B153" s="4">
        <v>26</v>
      </c>
      <c r="C153" s="2">
        <f>IF(logVir!C153="","",LN(資本ストック!C153))</f>
        <v>13.238979290367402</v>
      </c>
      <c r="D153" s="2">
        <f>IF(logVir!D153="","",LN(資本ストック!D153))</f>
        <v>13.064075450190598</v>
      </c>
      <c r="E153" s="2">
        <f>IF(logVir!E153="","",LN(資本ストック!E153))</f>
        <v>12.987332250930267</v>
      </c>
      <c r="F153" s="2">
        <f>IF(logVir!F153="","",LN(資本ストック!F153))</f>
        <v>12.978595601261329</v>
      </c>
      <c r="G153" s="2">
        <f>IF(logVir!G153="","",LN(資本ストック!G153))</f>
        <v>12.952587412041421</v>
      </c>
      <c r="I153" s="3">
        <v>5</v>
      </c>
      <c r="J153" s="3">
        <v>26</v>
      </c>
      <c r="K153" s="2" cm="1">
        <f t="array" ref="K153">IF(C153="","",C153-SUMPRODUCT(($B$1461:$B$1491=$J153)*1,C$1461:C$1491))</f>
        <v>-0.89466383657559057</v>
      </c>
      <c r="L153" s="2" cm="1">
        <f t="array" ref="L153">IF(D153="","",D153-SUMPRODUCT(($B$1461:$B$1491=$J153)*1,D$1461:D$1491))</f>
        <v>-1.0089114175656864</v>
      </c>
      <c r="M153" s="2" cm="1">
        <f t="array" ref="M153">IF(E153="","",E153-SUMPRODUCT(($B$1461:$B$1491=$J153)*1,E$1461:E$1491))</f>
        <v>-1.1177382040670487</v>
      </c>
      <c r="N153" s="2" cm="1">
        <f t="array" ref="N153">IF(F153="","",F153-SUMPRODUCT(($B$1461:$B$1491=$J153)*1,F$1461:F$1491))</f>
        <v>-1.1362120537077853</v>
      </c>
      <c r="O153" s="2" cm="1">
        <f t="array" ref="O153">IF(G153="","",G153-SUMPRODUCT(($B$1461:$B$1491=$J153)*1,G$1461:G$1491))</f>
        <v>-1.1521416140043819</v>
      </c>
    </row>
    <row r="154" spans="1:15" x14ac:dyDescent="0.55000000000000004">
      <c r="A154" s="3">
        <v>5</v>
      </c>
      <c r="B154" s="4">
        <v>27</v>
      </c>
      <c r="C154" s="2">
        <f>IF(logVir!C154="","",LN(資本ストック!C154))</f>
        <v>11.812677389041642</v>
      </c>
      <c r="D154" s="2">
        <f>IF(logVir!D154="","",LN(資本ストック!D154))</f>
        <v>12.174786697165668</v>
      </c>
      <c r="E154" s="2">
        <f>IF(logVir!E154="","",LN(資本ストック!E154))</f>
        <v>12.313851131246427</v>
      </c>
      <c r="F154" s="2">
        <f>IF(logVir!F154="","",LN(資本ストック!F154))</f>
        <v>12.32560594645437</v>
      </c>
      <c r="G154" s="2">
        <f>IF(logVir!G154="","",LN(資本ストック!G154))</f>
        <v>12.424505089499185</v>
      </c>
      <c r="I154" s="3">
        <v>5</v>
      </c>
      <c r="J154" s="3">
        <v>27</v>
      </c>
      <c r="K154" s="2" cm="1">
        <f t="array" ref="K154">IF(C154="","",C154-SUMPRODUCT(($B$1461:$B$1491=$J154)*1,C$1461:C$1491))</f>
        <v>-0.8902314755188403</v>
      </c>
      <c r="L154" s="2" cm="1">
        <f t="array" ref="L154">IF(D154="","",D154-SUMPRODUCT(($B$1461:$B$1491=$J154)*1,D$1461:D$1491))</f>
        <v>-0.82184157400856428</v>
      </c>
      <c r="M154" s="2" cm="1">
        <f t="array" ref="M154">IF(E154="","",E154-SUMPRODUCT(($B$1461:$B$1491=$J154)*1,E$1461:E$1491))</f>
        <v>-0.87901789536048192</v>
      </c>
      <c r="N154" s="2" cm="1">
        <f t="array" ref="N154">IF(F154="","",F154-SUMPRODUCT(($B$1461:$B$1491=$J154)*1,F$1461:F$1491))</f>
        <v>-0.88289288330252447</v>
      </c>
      <c r="O154" s="2" cm="1">
        <f t="array" ref="O154">IF(G154="","",G154-SUMPRODUCT(($B$1461:$B$1491=$J154)*1,G$1461:G$1491))</f>
        <v>-0.81771308983847035</v>
      </c>
    </row>
    <row r="155" spans="1:15" x14ac:dyDescent="0.55000000000000004">
      <c r="A155" s="3">
        <v>5</v>
      </c>
      <c r="B155" s="4">
        <v>28</v>
      </c>
      <c r="C155" s="2">
        <f>IF(logVir!C155="","",LN(資本ストック!C155))</f>
        <v>14.958410593024901</v>
      </c>
      <c r="D155" s="2">
        <f>IF(logVir!D155="","",LN(資本ストック!D155))</f>
        <v>15.117263148987234</v>
      </c>
      <c r="E155" s="2">
        <f>IF(logVir!E155="","",LN(資本ストック!E155))</f>
        <v>15.156945650018026</v>
      </c>
      <c r="F155" s="2">
        <f>IF(logVir!F155="","",LN(資本ストック!F155))</f>
        <v>15.175343126640174</v>
      </c>
      <c r="G155" s="2">
        <f>IF(logVir!G155="","",LN(資本ストック!G155))</f>
        <v>15.175721188876684</v>
      </c>
      <c r="I155" s="3">
        <v>5</v>
      </c>
      <c r="J155" s="3">
        <v>28</v>
      </c>
      <c r="K155" s="2" cm="1">
        <f t="array" ref="K155">IF(C155="","",C155-SUMPRODUCT(($B$1461:$B$1491=$J155)*1,C$1461:C$1491))</f>
        <v>-0.59017135984984037</v>
      </c>
      <c r="L155" s="2" cm="1">
        <f t="array" ref="L155">IF(D155="","",D155-SUMPRODUCT(($B$1461:$B$1491=$J155)*1,D$1461:D$1491))</f>
        <v>-0.46179107549808052</v>
      </c>
      <c r="M155" s="2" cm="1">
        <f t="array" ref="M155">IF(E155="","",E155-SUMPRODUCT(($B$1461:$B$1491=$J155)*1,E$1461:E$1491))</f>
        <v>-0.45243224021302453</v>
      </c>
      <c r="N155" s="2" cm="1">
        <f t="array" ref="N155">IF(F155="","",F155-SUMPRODUCT(($B$1461:$B$1491=$J155)*1,F$1461:F$1491))</f>
        <v>-0.445621031162867</v>
      </c>
      <c r="O155" s="2" cm="1">
        <f t="array" ref="O155">IF(G155="","",G155-SUMPRODUCT(($B$1461:$B$1491=$J155)*1,G$1461:G$1491))</f>
        <v>-0.46018644252513319</v>
      </c>
    </row>
    <row r="156" spans="1:15" x14ac:dyDescent="0.55000000000000004">
      <c r="A156" s="3">
        <v>5</v>
      </c>
      <c r="B156" s="4">
        <v>29</v>
      </c>
      <c r="C156" s="2">
        <f>IF(logVir!C156="","",LN(資本ストック!C156))</f>
        <v>12.616402544984922</v>
      </c>
      <c r="D156" s="2">
        <f>IF(logVir!D156="","",LN(資本ストック!D156))</f>
        <v>12.64359251335898</v>
      </c>
      <c r="E156" s="2">
        <f>IF(logVir!E156="","",LN(資本ストック!E156))</f>
        <v>12.461066070594992</v>
      </c>
      <c r="F156" s="2">
        <f>IF(logVir!F156="","",LN(資本ストック!F156))</f>
        <v>12.511815252535778</v>
      </c>
      <c r="G156" s="2">
        <f>IF(logVir!G156="","",LN(資本ストック!G156))</f>
        <v>12.473116990854471</v>
      </c>
      <c r="I156" s="3">
        <v>5</v>
      </c>
      <c r="J156" s="3">
        <v>29</v>
      </c>
      <c r="K156" s="2" cm="1">
        <f t="array" ref="K156">IF(C156="","",C156-SUMPRODUCT(($B$1461:$B$1491=$J156)*1,C$1461:C$1491))</f>
        <v>-0.61383439676929186</v>
      </c>
      <c r="L156" s="2" cm="1">
        <f t="array" ref="L156">IF(D156="","",D156-SUMPRODUCT(($B$1461:$B$1491=$J156)*1,D$1461:D$1491))</f>
        <v>-0.60999577116086456</v>
      </c>
      <c r="M156" s="2" cm="1">
        <f t="array" ref="M156">IF(E156="","",E156-SUMPRODUCT(($B$1461:$B$1491=$J156)*1,E$1461:E$1491))</f>
        <v>-0.72939475127115472</v>
      </c>
      <c r="N156" s="2" cm="1">
        <f t="array" ref="N156">IF(F156="","",F156-SUMPRODUCT(($B$1461:$B$1491=$J156)*1,F$1461:F$1491))</f>
        <v>-0.67094942956716785</v>
      </c>
      <c r="O156" s="2" cm="1">
        <f t="array" ref="O156">IF(G156="","",G156-SUMPRODUCT(($B$1461:$B$1491=$J156)*1,G$1461:G$1491))</f>
        <v>-0.67854547426035161</v>
      </c>
    </row>
    <row r="157" spans="1:15" x14ac:dyDescent="0.55000000000000004">
      <c r="A157" s="3">
        <v>5</v>
      </c>
      <c r="B157" s="4">
        <v>30</v>
      </c>
      <c r="C157" s="2">
        <f>IF(logVir!C157="","",LN(資本ストック!C157))</f>
        <v>13.058155384659432</v>
      </c>
      <c r="D157" s="2">
        <f>IF(logVir!D157="","",LN(資本ストック!D157))</f>
        <v>12.793619445623715</v>
      </c>
      <c r="E157" s="2">
        <f>IF(logVir!E157="","",LN(資本ストック!E157))</f>
        <v>12.456597864268449</v>
      </c>
      <c r="F157" s="2">
        <f>IF(logVir!F157="","",LN(資本ストック!F157))</f>
        <v>12.484137398889825</v>
      </c>
      <c r="G157" s="2">
        <f>IF(logVir!G157="","",LN(資本ストック!G157))</f>
        <v>12.339849529267836</v>
      </c>
      <c r="I157" s="3">
        <v>5</v>
      </c>
      <c r="J157" s="3">
        <v>30</v>
      </c>
      <c r="K157" s="2" cm="1">
        <f t="array" ref="K157">IF(C157="","",C157-SUMPRODUCT(($B$1461:$B$1491=$J157)*1,C$1461:C$1491))</f>
        <v>-0.25528127768793318</v>
      </c>
      <c r="L157" s="2" cm="1">
        <f t="array" ref="L157">IF(D157="","",D157-SUMPRODUCT(($B$1461:$B$1491=$J157)*1,D$1461:D$1491))</f>
        <v>-0.59500887888317955</v>
      </c>
      <c r="M157" s="2" cm="1">
        <f t="array" ref="M157">IF(E157="","",E157-SUMPRODUCT(($B$1461:$B$1491=$J157)*1,E$1461:E$1491))</f>
        <v>-0.86381592769794757</v>
      </c>
      <c r="N157" s="2" cm="1">
        <f t="array" ref="N157">IF(F157="","",F157-SUMPRODUCT(($B$1461:$B$1491=$J157)*1,F$1461:F$1491))</f>
        <v>-0.82316808555534315</v>
      </c>
      <c r="O157" s="2" cm="1">
        <f t="array" ref="O157">IF(G157="","",G157-SUMPRODUCT(($B$1461:$B$1491=$J157)*1,G$1461:G$1491))</f>
        <v>-0.9550993341491214</v>
      </c>
    </row>
    <row r="158" spans="1:15" x14ac:dyDescent="0.55000000000000004">
      <c r="A158" s="3">
        <v>5</v>
      </c>
      <c r="B158" s="4">
        <v>31</v>
      </c>
      <c r="C158" s="2">
        <f>IF(logVir!C158="","",LN(資本ストック!C158))</f>
        <v>12.656165492927903</v>
      </c>
      <c r="D158" s="2">
        <f>IF(logVir!D158="","",LN(資本ストック!D158))</f>
        <v>12.561792653413441</v>
      </c>
      <c r="E158" s="2">
        <f>IF(logVir!E158="","",LN(資本ストック!E158))</f>
        <v>12.436870887308634</v>
      </c>
      <c r="F158" s="2">
        <f>IF(logVir!F158="","",LN(資本ストック!F158))</f>
        <v>12.395180282259087</v>
      </c>
      <c r="G158" s="2">
        <f>IF(logVir!G158="","",LN(資本ストック!G158))</f>
        <v>12.438965706593764</v>
      </c>
      <c r="I158" s="3">
        <v>5</v>
      </c>
      <c r="J158" s="3">
        <v>31</v>
      </c>
      <c r="K158" s="2" cm="1">
        <f t="array" ref="K158">IF(C158="","",C158-SUMPRODUCT(($B$1461:$B$1491=$J158)*1,C$1461:C$1491))</f>
        <v>-0.66044097514441624</v>
      </c>
      <c r="L158" s="2" cm="1">
        <f t="array" ref="L158">IF(D158="","",D158-SUMPRODUCT(($B$1461:$B$1491=$J158)*1,D$1461:D$1491))</f>
        <v>-0.67364452274318332</v>
      </c>
      <c r="M158" s="2" cm="1">
        <f t="array" ref="M158">IF(E158="","",E158-SUMPRODUCT(($B$1461:$B$1491=$J158)*1,E$1461:E$1491))</f>
        <v>-0.73760565308517556</v>
      </c>
      <c r="N158" s="2" cm="1">
        <f t="array" ref="N158">IF(F158="","",F158-SUMPRODUCT(($B$1461:$B$1491=$J158)*1,F$1461:F$1491))</f>
        <v>-0.74578444980661551</v>
      </c>
      <c r="O158" s="2" cm="1">
        <f t="array" ref="O158">IF(G158="","",G158-SUMPRODUCT(($B$1461:$B$1491=$J158)*1,G$1461:G$1491))</f>
        <v>-0.7018796044483615</v>
      </c>
    </row>
    <row r="159" spans="1:15" x14ac:dyDescent="0.55000000000000004">
      <c r="A159" s="3">
        <v>6</v>
      </c>
      <c r="B159" s="4">
        <v>1</v>
      </c>
      <c r="C159" s="2">
        <f>IF(logVir!C159="","",LN(資本ストック!C159))</f>
        <v>12.769171264794817</v>
      </c>
      <c r="D159" s="2">
        <f>IF(logVir!D159="","",LN(資本ストック!D159))</f>
        <v>12.272663696064763</v>
      </c>
      <c r="E159" s="2">
        <f>IF(logVir!E159="","",LN(資本ストック!E159))</f>
        <v>12.107959768917032</v>
      </c>
      <c r="F159" s="2">
        <f>IF(logVir!F159="","",LN(資本ストック!F159))</f>
        <v>12.246327973971358</v>
      </c>
      <c r="G159" s="2">
        <f>IF(logVir!G159="","",LN(資本ストック!G159))</f>
        <v>12.05742259010106</v>
      </c>
      <c r="I159" s="3">
        <v>6</v>
      </c>
      <c r="J159" s="3">
        <v>1</v>
      </c>
      <c r="K159" s="2" cm="1">
        <f t="array" ref="K159">IF(C159="","",C159-SUMPRODUCT(($B$1461:$B$1491=$J159)*1,C$1461:C$1491))</f>
        <v>0.18115971926192742</v>
      </c>
      <c r="L159" s="2" cm="1">
        <f t="array" ref="L159">IF(D159="","",D159-SUMPRODUCT(($B$1461:$B$1491=$J159)*1,D$1461:D$1491))</f>
        <v>-0.15850412763220234</v>
      </c>
      <c r="M159" s="2" cm="1">
        <f t="array" ref="M159">IF(E159="","",E159-SUMPRODUCT(($B$1461:$B$1491=$J159)*1,E$1461:E$1491))</f>
        <v>-0.2102916629048508</v>
      </c>
      <c r="N159" s="2" cm="1">
        <f t="array" ref="N159">IF(F159="","",F159-SUMPRODUCT(($B$1461:$B$1491=$J159)*1,F$1461:F$1491))</f>
        <v>-5.580762962719632E-2</v>
      </c>
      <c r="O159" s="2" cm="1">
        <f t="array" ref="O159">IF(G159="","",G159-SUMPRODUCT(($B$1461:$B$1491=$J159)*1,G$1461:G$1491))</f>
        <v>-0.16359154025090383</v>
      </c>
    </row>
    <row r="160" spans="1:15" x14ac:dyDescent="0.55000000000000004">
      <c r="A160" s="3">
        <v>6</v>
      </c>
      <c r="B160" s="4">
        <v>2</v>
      </c>
      <c r="C160" s="2">
        <f>IF(logVir!C160="","",LN(資本ストック!C160))</f>
        <v>10.437690231170539</v>
      </c>
      <c r="D160" s="2">
        <f>IF(logVir!D160="","",LN(資本ストック!D160))</f>
        <v>10.430993587928281</v>
      </c>
      <c r="E160" s="2">
        <f>IF(logVir!E160="","",LN(資本ストック!E160))</f>
        <v>10.418577082510813</v>
      </c>
      <c r="F160" s="2">
        <f>IF(logVir!F160="","",LN(資本ストック!F160))</f>
        <v>10.387837469870734</v>
      </c>
      <c r="G160" s="2">
        <f>IF(logVir!G160="","",LN(資本ストック!G160))</f>
        <v>10.344397670305966</v>
      </c>
      <c r="I160" s="3">
        <v>6</v>
      </c>
      <c r="J160" s="3">
        <v>2</v>
      </c>
      <c r="K160" s="2" cm="1">
        <f t="array" ref="K160">IF(C160="","",C160-SUMPRODUCT(($B$1461:$B$1491=$J160)*1,C$1461:C$1491))</f>
        <v>-4.621172114148564E-2</v>
      </c>
      <c r="L160" s="2" cm="1">
        <f t="array" ref="L160">IF(D160="","",D160-SUMPRODUCT(($B$1461:$B$1491=$J160)*1,D$1461:D$1491))</f>
        <v>-6.681200916483121E-2</v>
      </c>
      <c r="M160" s="2" cm="1">
        <f t="array" ref="M160">IF(E160="","",E160-SUMPRODUCT(($B$1461:$B$1491=$J160)*1,E$1461:E$1491))</f>
        <v>-9.6233366357248329E-2</v>
      </c>
      <c r="N160" s="2" cm="1">
        <f t="array" ref="N160">IF(F160="","",F160-SUMPRODUCT(($B$1461:$B$1491=$J160)*1,F$1461:F$1491))</f>
        <v>-0.10152110350544774</v>
      </c>
      <c r="O160" s="2" cm="1">
        <f t="array" ref="O160">IF(G160="","",G160-SUMPRODUCT(($B$1461:$B$1491=$J160)*1,G$1461:G$1491))</f>
        <v>-0.11593382756594472</v>
      </c>
    </row>
    <row r="161" spans="1:15" x14ac:dyDescent="0.55000000000000004">
      <c r="A161" s="3">
        <v>6</v>
      </c>
      <c r="B161" s="4">
        <v>3</v>
      </c>
      <c r="C161" s="2">
        <f>IF(logVir!C161="","",LN(資本ストック!C161))</f>
        <v>12.343178381024268</v>
      </c>
      <c r="D161" s="2">
        <f>IF(logVir!D161="","",LN(資本ストック!D161))</f>
        <v>12.245673742455244</v>
      </c>
      <c r="E161" s="2">
        <f>IF(logVir!E161="","",LN(資本ストック!E161))</f>
        <v>12.289830998451331</v>
      </c>
      <c r="F161" s="2">
        <f>IF(logVir!F161="","",LN(資本ストック!F161))</f>
        <v>12.257136138537815</v>
      </c>
      <c r="G161" s="2">
        <f>IF(logVir!G161="","",LN(資本ストック!G161))</f>
        <v>12.358498973111097</v>
      </c>
      <c r="I161" s="3">
        <v>6</v>
      </c>
      <c r="J161" s="3">
        <v>3</v>
      </c>
      <c r="K161" s="2" cm="1">
        <f t="array" ref="K161">IF(C161="","",C161-SUMPRODUCT(($B$1461:$B$1491=$J161)*1,C$1461:C$1491))</f>
        <v>-0.29797953288384349</v>
      </c>
      <c r="L161" s="2" cm="1">
        <f t="array" ref="L161">IF(D161="","",D161-SUMPRODUCT(($B$1461:$B$1491=$J161)*1,D$1461:D$1491))</f>
        <v>-0.40394128321331912</v>
      </c>
      <c r="M161" s="2" cm="1">
        <f t="array" ref="M161">IF(E161="","",E161-SUMPRODUCT(($B$1461:$B$1491=$J161)*1,E$1461:E$1491))</f>
        <v>-0.42456128872567511</v>
      </c>
      <c r="N161" s="2" cm="1">
        <f t="array" ref="N161">IF(F161="","",F161-SUMPRODUCT(($B$1461:$B$1491=$J161)*1,F$1461:F$1491))</f>
        <v>-0.45335422451282703</v>
      </c>
      <c r="O161" s="2" cm="1">
        <f t="array" ref="O161">IF(G161="","",G161-SUMPRODUCT(($B$1461:$B$1491=$J161)*1,G$1461:G$1491))</f>
        <v>-0.3470977803705626</v>
      </c>
    </row>
    <row r="162" spans="1:15" x14ac:dyDescent="0.55000000000000004">
      <c r="A162" s="3">
        <v>6</v>
      </c>
      <c r="B162" s="4">
        <v>4</v>
      </c>
      <c r="C162" s="2">
        <f>IF(logVir!C162="","",LN(資本ストック!C162))</f>
        <v>10.492025255535257</v>
      </c>
      <c r="D162" s="2">
        <f>IF(logVir!D162="","",LN(資本ストック!D162))</f>
        <v>10.259393104106268</v>
      </c>
      <c r="E162" s="2">
        <f>IF(logVir!E162="","",LN(資本ストック!E162))</f>
        <v>10.163876844239844</v>
      </c>
      <c r="F162" s="2">
        <f>IF(logVir!F162="","",LN(資本ストック!F162))</f>
        <v>10.112417137220987</v>
      </c>
      <c r="G162" s="2">
        <f>IF(logVir!G162="","",LN(資本ストック!G162))</f>
        <v>10.062809619312999</v>
      </c>
      <c r="I162" s="3">
        <v>6</v>
      </c>
      <c r="J162" s="3">
        <v>4</v>
      </c>
      <c r="K162" s="2" cm="1">
        <f t="array" ref="K162">IF(C162="","",C162-SUMPRODUCT(($B$1461:$B$1491=$J162)*1,C$1461:C$1491))</f>
        <v>-0.46468033614212167</v>
      </c>
      <c r="L162" s="2" cm="1">
        <f t="array" ref="L162">IF(D162="","",D162-SUMPRODUCT(($B$1461:$B$1491=$J162)*1,D$1461:D$1491))</f>
        <v>-0.56106802684413104</v>
      </c>
      <c r="M162" s="2" cm="1">
        <f t="array" ref="M162">IF(E162="","",E162-SUMPRODUCT(($B$1461:$B$1491=$J162)*1,E$1461:E$1491))</f>
        <v>-0.61753038229810109</v>
      </c>
      <c r="N162" s="2" cm="1">
        <f t="array" ref="N162">IF(F162="","",F162-SUMPRODUCT(($B$1461:$B$1491=$J162)*1,F$1461:F$1491))</f>
        <v>-0.6425982749123893</v>
      </c>
      <c r="O162" s="2" cm="1">
        <f t="array" ref="O162">IF(G162="","",G162-SUMPRODUCT(($B$1461:$B$1491=$J162)*1,G$1461:G$1491))</f>
        <v>-0.66118033696102962</v>
      </c>
    </row>
    <row r="163" spans="1:15" x14ac:dyDescent="0.55000000000000004">
      <c r="A163" s="3">
        <v>6</v>
      </c>
      <c r="B163" s="4">
        <v>5</v>
      </c>
      <c r="C163" s="2">
        <f>IF(logVir!C163="","",LN(資本ストック!C163))</f>
        <v>9.4651294048243706</v>
      </c>
      <c r="D163" s="2">
        <f>IF(logVir!D163="","",LN(資本ストック!D163))</f>
        <v>9.6539197788162259</v>
      </c>
      <c r="E163" s="2">
        <f>IF(logVir!E163="","",LN(資本ストック!E163))</f>
        <v>9.6419757571319327</v>
      </c>
      <c r="F163" s="2">
        <f>IF(logVir!F163="","",LN(資本ストック!F163))</f>
        <v>9.6281417597926762</v>
      </c>
      <c r="G163" s="2">
        <f>IF(logVir!G163="","",LN(資本ストック!G163))</f>
        <v>9.7086407243684789</v>
      </c>
      <c r="I163" s="3">
        <v>6</v>
      </c>
      <c r="J163" s="3">
        <v>5</v>
      </c>
      <c r="K163" s="2" cm="1">
        <f t="array" ref="K163">IF(C163="","",C163-SUMPRODUCT(($B$1461:$B$1491=$J163)*1,C$1461:C$1491))</f>
        <v>-1.9275717049097771</v>
      </c>
      <c r="L163" s="2" cm="1">
        <f t="array" ref="L163">IF(D163="","",D163-SUMPRODUCT(($B$1461:$B$1491=$J163)*1,D$1461:D$1491))</f>
        <v>-1.6967440726713541</v>
      </c>
      <c r="M163" s="2" cm="1">
        <f t="array" ref="M163">IF(E163="","",E163-SUMPRODUCT(($B$1461:$B$1491=$J163)*1,E$1461:E$1491))</f>
        <v>-1.7509387210338225</v>
      </c>
      <c r="N163" s="2" cm="1">
        <f t="array" ref="N163">IF(F163="","",F163-SUMPRODUCT(($B$1461:$B$1491=$J163)*1,F$1461:F$1491))</f>
        <v>-1.7567756970835866</v>
      </c>
      <c r="O163" s="2" cm="1">
        <f t="array" ref="O163">IF(G163="","",G163-SUMPRODUCT(($B$1461:$B$1491=$J163)*1,G$1461:G$1491))</f>
        <v>-1.6802203314923005</v>
      </c>
    </row>
    <row r="164" spans="1:15" x14ac:dyDescent="0.55000000000000004">
      <c r="A164" s="3">
        <v>6</v>
      </c>
      <c r="B164" s="4">
        <v>6</v>
      </c>
      <c r="C164" s="2">
        <f>IF(logVir!C164="","",LN(資本ストック!C164))</f>
        <v>12.240924963019548</v>
      </c>
      <c r="D164" s="2">
        <f>IF(logVir!D164="","",LN(資本ストック!D164))</f>
        <v>12.522001220418279</v>
      </c>
      <c r="E164" s="2">
        <f>IF(logVir!E164="","",LN(資本ストック!E164))</f>
        <v>12.799392397913323</v>
      </c>
      <c r="F164" s="2">
        <f>IF(logVir!F164="","",LN(資本ストック!F164))</f>
        <v>12.772084331988589</v>
      </c>
      <c r="G164" s="2">
        <f>IF(logVir!G164="","",LN(資本ストック!G164))</f>
        <v>12.799326337263063</v>
      </c>
      <c r="I164" s="3">
        <v>6</v>
      </c>
      <c r="J164" s="3">
        <v>6</v>
      </c>
      <c r="K164" s="2" cm="1">
        <f t="array" ref="K164">IF(C164="","",C164-SUMPRODUCT(($B$1461:$B$1491=$J164)*1,C$1461:C$1491))</f>
        <v>-0.90984419222891333</v>
      </c>
      <c r="L164" s="2" cm="1">
        <f t="array" ref="L164">IF(D164="","",D164-SUMPRODUCT(($B$1461:$B$1491=$J164)*1,D$1461:D$1491))</f>
        <v>-0.65269147213421519</v>
      </c>
      <c r="M164" s="2" cm="1">
        <f t="array" ref="M164">IF(E164="","",E164-SUMPRODUCT(($B$1461:$B$1491=$J164)*1,E$1461:E$1491))</f>
        <v>-0.40646571911898555</v>
      </c>
      <c r="N164" s="2" cm="1">
        <f t="array" ref="N164">IF(F164="","",F164-SUMPRODUCT(($B$1461:$B$1491=$J164)*1,F$1461:F$1491))</f>
        <v>-0.43615193040426448</v>
      </c>
      <c r="O164" s="2" cm="1">
        <f t="array" ref="O164">IF(G164="","",G164-SUMPRODUCT(($B$1461:$B$1491=$J164)*1,G$1461:G$1491))</f>
        <v>-0.41752199044054272</v>
      </c>
    </row>
    <row r="165" spans="1:15" x14ac:dyDescent="0.55000000000000004">
      <c r="A165" s="3">
        <v>6</v>
      </c>
      <c r="B165" s="4">
        <v>7</v>
      </c>
      <c r="C165" s="2">
        <f>IF(logVir!C165="","",LN(資本ストック!C165))</f>
        <v>11.56533234192313</v>
      </c>
      <c r="D165" s="2">
        <f>IF(logVir!D165="","",LN(資本ストック!D165))</f>
        <v>11.398824262464332</v>
      </c>
      <c r="E165" s="2">
        <f>IF(logVir!E165="","",LN(資本ストック!E165))</f>
        <v>11.490412763279458</v>
      </c>
      <c r="F165" s="2">
        <f>IF(logVir!F165="","",LN(資本ストック!F165))</f>
        <v>11.465778879976302</v>
      </c>
      <c r="G165" s="2">
        <f>IF(logVir!G165="","",LN(資本ストック!G165))</f>
        <v>11.466043820408593</v>
      </c>
      <c r="I165" s="3">
        <v>6</v>
      </c>
      <c r="J165" s="3">
        <v>7</v>
      </c>
      <c r="K165" s="2" cm="1">
        <f t="array" ref="K165">IF(C165="","",C165-SUMPRODUCT(($B$1461:$B$1491=$J165)*1,C$1461:C$1491))</f>
        <v>-0.25860973611982807</v>
      </c>
      <c r="L165" s="2" cm="1">
        <f t="array" ref="L165">IF(D165="","",D165-SUMPRODUCT(($B$1461:$B$1491=$J165)*1,D$1461:D$1491))</f>
        <v>-0.35662099399247715</v>
      </c>
      <c r="M165" s="2" cm="1">
        <f t="array" ref="M165">IF(E165="","",E165-SUMPRODUCT(($B$1461:$B$1491=$J165)*1,E$1461:E$1491))</f>
        <v>-0.255844420818228</v>
      </c>
      <c r="N165" s="2" cm="1">
        <f t="array" ref="N165">IF(F165="","",F165-SUMPRODUCT(($B$1461:$B$1491=$J165)*1,F$1461:F$1491))</f>
        <v>-0.26358115736423571</v>
      </c>
      <c r="O165" s="2" cm="1">
        <f t="array" ref="O165">IF(G165="","",G165-SUMPRODUCT(($B$1461:$B$1491=$J165)*1,G$1461:G$1491))</f>
        <v>-0.26196025133209488</v>
      </c>
    </row>
    <row r="166" spans="1:15" x14ac:dyDescent="0.55000000000000004">
      <c r="A166" s="3">
        <v>6</v>
      </c>
      <c r="B166" s="4">
        <v>8</v>
      </c>
      <c r="C166" s="2">
        <f>IF(logVir!C166="","",LN(資本ストック!C166))</f>
        <v>12.106189063131216</v>
      </c>
      <c r="D166" s="2">
        <f>IF(logVir!D166="","",LN(資本ストック!D166))</f>
        <v>11.870510511373817</v>
      </c>
      <c r="E166" s="2">
        <f>IF(logVir!E166="","",LN(資本ストック!E166))</f>
        <v>11.908877422097266</v>
      </c>
      <c r="F166" s="2">
        <f>IF(logVir!F166="","",LN(資本ストック!F166))</f>
        <v>11.88525161769512</v>
      </c>
      <c r="G166" s="2">
        <f>IF(logVir!G166="","",LN(資本ストック!G166))</f>
        <v>11.946193835272814</v>
      </c>
      <c r="I166" s="3">
        <v>6</v>
      </c>
      <c r="J166" s="3">
        <v>8</v>
      </c>
      <c r="K166" s="2" cm="1">
        <f t="array" ref="K166">IF(C166="","",C166-SUMPRODUCT(($B$1461:$B$1491=$J166)*1,C$1461:C$1491))</f>
        <v>-0.33473413084531067</v>
      </c>
      <c r="L166" s="2" cm="1">
        <f t="array" ref="L166">IF(D166="","",D166-SUMPRODUCT(($B$1461:$B$1491=$J166)*1,D$1461:D$1491))</f>
        <v>-0.59066351284342922</v>
      </c>
      <c r="M166" s="2" cm="1">
        <f t="array" ref="M166">IF(E166="","",E166-SUMPRODUCT(($B$1461:$B$1491=$J166)*1,E$1461:E$1491))</f>
        <v>-0.5439190978269508</v>
      </c>
      <c r="N166" s="2" cm="1">
        <f t="array" ref="N166">IF(F166="","",F166-SUMPRODUCT(($B$1461:$B$1491=$J166)*1,F$1461:F$1491))</f>
        <v>-0.61523043483769335</v>
      </c>
      <c r="O166" s="2" cm="1">
        <f t="array" ref="O166">IF(G166="","",G166-SUMPRODUCT(($B$1461:$B$1491=$J166)*1,G$1461:G$1491))</f>
        <v>-0.51799346079851993</v>
      </c>
    </row>
    <row r="167" spans="1:15" x14ac:dyDescent="0.55000000000000004">
      <c r="A167" s="3">
        <v>6</v>
      </c>
      <c r="B167" s="4">
        <v>9</v>
      </c>
      <c r="C167" s="2">
        <f>IF(logVir!C167="","",LN(資本ストック!C167))</f>
        <v>10.691707193754048</v>
      </c>
      <c r="D167" s="2">
        <f>IF(logVir!D167="","",LN(資本ストック!D167))</f>
        <v>10.597305969183942</v>
      </c>
      <c r="E167" s="2">
        <f>IF(logVir!E167="","",LN(資本ストック!E167))</f>
        <v>10.672364142289272</v>
      </c>
      <c r="F167" s="2">
        <f>IF(logVir!F167="","",LN(資本ストック!F167))</f>
        <v>10.643283707485383</v>
      </c>
      <c r="G167" s="2">
        <f>IF(logVir!G167="","",LN(資本ストック!G167))</f>
        <v>10.676217702097707</v>
      </c>
      <c r="I167" s="3">
        <v>6</v>
      </c>
      <c r="J167" s="3">
        <v>9</v>
      </c>
      <c r="K167" s="2" cm="1">
        <f t="array" ref="K167">IF(C167="","",C167-SUMPRODUCT(($B$1461:$B$1491=$J167)*1,C$1461:C$1491))</f>
        <v>-0.58515830785894529</v>
      </c>
      <c r="L167" s="2" cm="1">
        <f t="array" ref="L167">IF(D167="","",D167-SUMPRODUCT(($B$1461:$B$1491=$J167)*1,D$1461:D$1491))</f>
        <v>-0.6533169735723181</v>
      </c>
      <c r="M167" s="2" cm="1">
        <f t="array" ref="M167">IF(E167="","",E167-SUMPRODUCT(($B$1461:$B$1491=$J167)*1,E$1461:E$1491))</f>
        <v>-0.6622259470665437</v>
      </c>
      <c r="N167" s="2" cm="1">
        <f t="array" ref="N167">IF(F167="","",F167-SUMPRODUCT(($B$1461:$B$1491=$J167)*1,F$1461:F$1491))</f>
        <v>-0.66354851157176675</v>
      </c>
      <c r="O167" s="2" cm="1">
        <f t="array" ref="O167">IF(G167="","",G167-SUMPRODUCT(($B$1461:$B$1491=$J167)*1,G$1461:G$1491))</f>
        <v>-0.63102261327592402</v>
      </c>
    </row>
    <row r="168" spans="1:15" x14ac:dyDescent="0.55000000000000004">
      <c r="A168" s="3">
        <v>6</v>
      </c>
      <c r="B168" s="4">
        <v>10</v>
      </c>
      <c r="C168" s="2">
        <f>IF(logVir!C168="","",LN(資本ストック!C168))</f>
        <v>12.373305492827813</v>
      </c>
      <c r="D168" s="2">
        <f>IF(logVir!D168="","",LN(資本ストック!D168))</f>
        <v>12.401246161744474</v>
      </c>
      <c r="E168" s="2">
        <f>IF(logVir!E168="","",LN(資本ストック!E168))</f>
        <v>12.587928159527877</v>
      </c>
      <c r="F168" s="2">
        <f>IF(logVir!F168="","",LN(資本ストック!F168))</f>
        <v>12.549420549221534</v>
      </c>
      <c r="G168" s="2">
        <f>IF(logVir!G168="","",LN(資本ストック!G168))</f>
        <v>12.555455012488649</v>
      </c>
      <c r="I168" s="3">
        <v>6</v>
      </c>
      <c r="J168" s="3">
        <v>10</v>
      </c>
      <c r="K168" s="2" cm="1">
        <f t="array" ref="K168">IF(C168="","",C168-SUMPRODUCT(($B$1461:$B$1491=$J168)*1,C$1461:C$1491))</f>
        <v>-0.30194570020371181</v>
      </c>
      <c r="L168" s="2" cm="1">
        <f t="array" ref="L168">IF(D168="","",D168-SUMPRODUCT(($B$1461:$B$1491=$J168)*1,D$1461:D$1491))</f>
        <v>-0.34136119051706437</v>
      </c>
      <c r="M168" s="2" cm="1">
        <f t="array" ref="M168">IF(E168="","",E168-SUMPRODUCT(($B$1461:$B$1491=$J168)*1,E$1461:E$1491))</f>
        <v>-0.2371870694932845</v>
      </c>
      <c r="N168" s="2" cm="1">
        <f t="array" ref="N168">IF(F168="","",F168-SUMPRODUCT(($B$1461:$B$1491=$J168)*1,F$1461:F$1491))</f>
        <v>-0.26709103250769495</v>
      </c>
      <c r="O168" s="2" cm="1">
        <f t="array" ref="O168">IF(G168="","",G168-SUMPRODUCT(($B$1461:$B$1491=$J168)*1,G$1461:G$1491))</f>
        <v>-0.27514166385579486</v>
      </c>
    </row>
    <row r="169" spans="1:15" x14ac:dyDescent="0.55000000000000004">
      <c r="A169" s="3">
        <v>6</v>
      </c>
      <c r="B169" s="4">
        <v>11</v>
      </c>
      <c r="C169" s="2">
        <f>IF(logVir!C169="","",LN(資本ストック!C169))</f>
        <v>12.735856322900085</v>
      </c>
      <c r="D169" s="2">
        <f>IF(logVir!D169="","",LN(資本ストック!D169))</f>
        <v>12.836498993159056</v>
      </c>
      <c r="E169" s="2">
        <f>IF(logVir!E169="","",LN(資本ストック!E169))</f>
        <v>13.022934844081762</v>
      </c>
      <c r="F169" s="2">
        <f>IF(logVir!F169="","",LN(資本ストック!F169))</f>
        <v>13.068527027436412</v>
      </c>
      <c r="G169" s="2">
        <f>IF(logVir!G169="","",LN(資本ストック!G169))</f>
        <v>13.076545351818424</v>
      </c>
      <c r="I169" s="3">
        <v>6</v>
      </c>
      <c r="J169" s="3">
        <v>11</v>
      </c>
      <c r="K169" s="2" cm="1">
        <f t="array" ref="K169">IF(C169="","",C169-SUMPRODUCT(($B$1461:$B$1491=$J169)*1,C$1461:C$1491))</f>
        <v>0.35376436630384234</v>
      </c>
      <c r="L169" s="2" cm="1">
        <f t="array" ref="L169">IF(D169="","",D169-SUMPRODUCT(($B$1461:$B$1491=$J169)*1,D$1461:D$1491))</f>
        <v>0.461067590622525</v>
      </c>
      <c r="M169" s="2" cm="1">
        <f t="array" ref="M169">IF(E169="","",E169-SUMPRODUCT(($B$1461:$B$1491=$J169)*1,E$1461:E$1491))</f>
        <v>0.59470115275374802</v>
      </c>
      <c r="N169" s="2" cm="1">
        <f t="array" ref="N169">IF(F169="","",F169-SUMPRODUCT(($B$1461:$B$1491=$J169)*1,F$1461:F$1491))</f>
        <v>0.62942366838664832</v>
      </c>
      <c r="O169" s="2" cm="1">
        <f t="array" ref="O169">IF(G169="","",G169-SUMPRODUCT(($B$1461:$B$1491=$J169)*1,G$1461:G$1491))</f>
        <v>0.60347601876949319</v>
      </c>
    </row>
    <row r="170" spans="1:15" x14ac:dyDescent="0.55000000000000004">
      <c r="A170" s="3">
        <v>6</v>
      </c>
      <c r="B170" s="4">
        <v>12</v>
      </c>
      <c r="C170" s="2">
        <f>IF(logVir!C170="","",LN(資本ストック!C170))</f>
        <v>11.911967591871518</v>
      </c>
      <c r="D170" s="2">
        <f>IF(logVir!D170="","",LN(資本ストック!D170))</f>
        <v>11.835160035619724</v>
      </c>
      <c r="E170" s="2">
        <f>IF(logVir!E170="","",LN(資本ストック!E170))</f>
        <v>11.804767173581554</v>
      </c>
      <c r="F170" s="2">
        <f>IF(logVir!F170="","",LN(資本ストック!F170))</f>
        <v>11.748495596483156</v>
      </c>
      <c r="G170" s="2">
        <f>IF(logVir!G170="","",LN(資本ストック!G170))</f>
        <v>11.708885485645155</v>
      </c>
      <c r="I170" s="3">
        <v>6</v>
      </c>
      <c r="J170" s="3">
        <v>12</v>
      </c>
      <c r="K170" s="2" cm="1">
        <f t="array" ref="K170">IF(C170="","",C170-SUMPRODUCT(($B$1461:$B$1491=$J170)*1,C$1461:C$1491))</f>
        <v>-0.39059211438982366</v>
      </c>
      <c r="L170" s="2" cm="1">
        <f t="array" ref="L170">IF(D170="","",D170-SUMPRODUCT(($B$1461:$B$1491=$J170)*1,D$1461:D$1491))</f>
        <v>-0.42239526711268738</v>
      </c>
      <c r="M170" s="2" cm="1">
        <f t="array" ref="M170">IF(E170="","",E170-SUMPRODUCT(($B$1461:$B$1491=$J170)*1,E$1461:E$1491))</f>
        <v>-0.48242368204346242</v>
      </c>
      <c r="N170" s="2" cm="1">
        <f t="array" ref="N170">IF(F170="","",F170-SUMPRODUCT(($B$1461:$B$1491=$J170)*1,F$1461:F$1491))</f>
        <v>-0.50069171354628672</v>
      </c>
      <c r="O170" s="2" cm="1">
        <f t="array" ref="O170">IF(G170="","",G170-SUMPRODUCT(($B$1461:$B$1491=$J170)*1,G$1461:G$1491))</f>
        <v>-0.49845745055240442</v>
      </c>
    </row>
    <row r="171" spans="1:15" x14ac:dyDescent="0.55000000000000004">
      <c r="A171" s="3">
        <v>6</v>
      </c>
      <c r="B171" s="4">
        <v>13</v>
      </c>
      <c r="C171" s="2">
        <f>IF(logVir!C171="","",LN(資本ストック!C171))</f>
        <v>12.876275025542039</v>
      </c>
      <c r="D171" s="2">
        <f>IF(logVir!D171="","",LN(資本ストック!D171))</f>
        <v>12.639359391356873</v>
      </c>
      <c r="E171" s="2">
        <f>IF(logVir!E171="","",LN(資本ストック!E171))</f>
        <v>12.441482845252455</v>
      </c>
      <c r="F171" s="2">
        <f>IF(logVir!F171="","",LN(資本ストック!F171))</f>
        <v>12.384335128662112</v>
      </c>
      <c r="G171" s="2">
        <f>IF(logVir!G171="","",LN(資本ストック!G171))</f>
        <v>12.255089799929856</v>
      </c>
      <c r="I171" s="3">
        <v>6</v>
      </c>
      <c r="J171" s="3">
        <v>13</v>
      </c>
      <c r="K171" s="2" cm="1">
        <f t="array" ref="K171">IF(C171="","",C171-SUMPRODUCT(($B$1461:$B$1491=$J171)*1,C$1461:C$1491))</f>
        <v>1.0695506830065824</v>
      </c>
      <c r="L171" s="2" cm="1">
        <f t="array" ref="L171">IF(D171="","",D171-SUMPRODUCT(($B$1461:$B$1491=$J171)*1,D$1461:D$1491))</f>
        <v>1.1032806055684361</v>
      </c>
      <c r="M171" s="2" cm="1">
        <f t="array" ref="M171">IF(E171="","",E171-SUMPRODUCT(($B$1461:$B$1491=$J171)*1,E$1461:E$1491))</f>
        <v>0.96666771702691001</v>
      </c>
      <c r="N171" s="2" cm="1">
        <f t="array" ref="N171">IF(F171="","",F171-SUMPRODUCT(($B$1461:$B$1491=$J171)*1,F$1461:F$1491))</f>
        <v>0.95061121897822254</v>
      </c>
      <c r="O171" s="2" cm="1">
        <f t="array" ref="O171">IF(G171="","",G171-SUMPRODUCT(($B$1461:$B$1491=$J171)*1,G$1461:G$1491))</f>
        <v>0.83047462680712592</v>
      </c>
    </row>
    <row r="172" spans="1:15" x14ac:dyDescent="0.55000000000000004">
      <c r="A172" s="3">
        <v>6</v>
      </c>
      <c r="B172" s="4">
        <v>14</v>
      </c>
      <c r="C172" s="2">
        <f>IF(logVir!C172="","",LN(資本ストック!C172))</f>
        <v>11.669568676512194</v>
      </c>
      <c r="D172" s="2">
        <f>IF(logVir!D172="","",LN(資本ストック!D172))</f>
        <v>11.755155537443105</v>
      </c>
      <c r="E172" s="2">
        <f>IF(logVir!E172="","",LN(資本ストック!E172))</f>
        <v>11.831279550403206</v>
      </c>
      <c r="F172" s="2">
        <f>IF(logVir!F172="","",LN(資本ストック!F172))</f>
        <v>11.863550882984077</v>
      </c>
      <c r="G172" s="2">
        <f>IF(logVir!G172="","",LN(資本ストック!G172))</f>
        <v>11.839657468475524</v>
      </c>
      <c r="I172" s="3">
        <v>6</v>
      </c>
      <c r="J172" s="3">
        <v>14</v>
      </c>
      <c r="K172" s="2" cm="1">
        <f t="array" ref="K172">IF(C172="","",C172-SUMPRODUCT(($B$1461:$B$1491=$J172)*1,C$1461:C$1491))</f>
        <v>-0.81802167304527273</v>
      </c>
      <c r="L172" s="2" cm="1">
        <f t="array" ref="L172">IF(D172="","",D172-SUMPRODUCT(($B$1461:$B$1491=$J172)*1,D$1461:D$1491))</f>
        <v>-0.73701820584534339</v>
      </c>
      <c r="M172" s="2" cm="1">
        <f t="array" ref="M172">IF(E172="","",E172-SUMPRODUCT(($B$1461:$B$1491=$J172)*1,E$1461:E$1491))</f>
        <v>-0.78795433880387478</v>
      </c>
      <c r="N172" s="2" cm="1">
        <f t="array" ref="N172">IF(F172="","",F172-SUMPRODUCT(($B$1461:$B$1491=$J172)*1,F$1461:F$1491))</f>
        <v>-0.76573130200233308</v>
      </c>
      <c r="O172" s="2" cm="1">
        <f t="array" ref="O172">IF(G172="","",G172-SUMPRODUCT(($B$1461:$B$1491=$J172)*1,G$1461:G$1491))</f>
        <v>-0.77721150125919714</v>
      </c>
    </row>
    <row r="173" spans="1:15" x14ac:dyDescent="0.55000000000000004">
      <c r="A173" s="3">
        <v>6</v>
      </c>
      <c r="B173" s="4">
        <v>15</v>
      </c>
      <c r="C173" s="2">
        <f>IF(logVir!C173="","",LN(資本ストック!C173))</f>
        <v>10.367419801618251</v>
      </c>
      <c r="D173" s="2">
        <f>IF(logVir!D173="","",LN(資本ストック!D173))</f>
        <v>10.373332786092588</v>
      </c>
      <c r="E173" s="2">
        <f>IF(logVir!E173="","",LN(資本ストック!E173))</f>
        <v>10.437091328986412</v>
      </c>
      <c r="F173" s="2">
        <f>IF(logVir!F173="","",LN(資本ストック!F173))</f>
        <v>10.471414798546432</v>
      </c>
      <c r="G173" s="2">
        <f>IF(logVir!G173="","",LN(資本ストック!G173))</f>
        <v>10.369426419973729</v>
      </c>
      <c r="I173" s="3">
        <v>6</v>
      </c>
      <c r="J173" s="3">
        <v>15</v>
      </c>
      <c r="K173" s="2" cm="1">
        <f t="array" ref="K173">IF(C173="","",C173-SUMPRODUCT(($B$1461:$B$1491=$J173)*1,C$1461:C$1491))</f>
        <v>-9.5321643306931492E-2</v>
      </c>
      <c r="L173" s="2" cm="1">
        <f t="array" ref="L173">IF(D173="","",D173-SUMPRODUCT(($B$1461:$B$1491=$J173)*1,D$1461:D$1491))</f>
        <v>-0.11461480233980481</v>
      </c>
      <c r="M173" s="2" cm="1">
        <f t="array" ref="M173">IF(E173="","",E173-SUMPRODUCT(($B$1461:$B$1491=$J173)*1,E$1461:E$1491))</f>
        <v>-0.12536982941007047</v>
      </c>
      <c r="N173" s="2" cm="1">
        <f t="array" ref="N173">IF(F173="","",F173-SUMPRODUCT(($B$1461:$B$1491=$J173)*1,F$1461:F$1491))</f>
        <v>-9.8983631052902865E-2</v>
      </c>
      <c r="O173" s="2" cm="1">
        <f t="array" ref="O173">IF(G173="","",G173-SUMPRODUCT(($B$1461:$B$1491=$J173)*1,G$1461:G$1491))</f>
        <v>-0.20985026056184886</v>
      </c>
    </row>
    <row r="174" spans="1:15" x14ac:dyDescent="0.55000000000000004">
      <c r="A174" s="3">
        <v>6</v>
      </c>
      <c r="B174" s="4">
        <v>16</v>
      </c>
      <c r="C174" s="2">
        <f>IF(logVir!C174="","",LN(資本ストック!C174))</f>
        <v>11.539241081699696</v>
      </c>
      <c r="D174" s="2">
        <f>IF(logVir!D174="","",LN(資本ストック!D174))</f>
        <v>11.574104776998023</v>
      </c>
      <c r="E174" s="2">
        <f>IF(logVir!E174="","",LN(資本ストック!E174))</f>
        <v>11.675085391231946</v>
      </c>
      <c r="F174" s="2">
        <f>IF(logVir!F174="","",LN(資本ストック!F174))</f>
        <v>11.69049072407147</v>
      </c>
      <c r="G174" s="2">
        <f>IF(logVir!G174="","",LN(資本ストック!G174))</f>
        <v>11.728114277879889</v>
      </c>
      <c r="I174" s="3">
        <v>6</v>
      </c>
      <c r="J174" s="3">
        <v>16</v>
      </c>
      <c r="K174" s="2" cm="1">
        <f t="array" ref="K174">IF(C174="","",C174-SUMPRODUCT(($B$1461:$B$1491=$J174)*1,C$1461:C$1491))</f>
        <v>-0.66838147585291985</v>
      </c>
      <c r="L174" s="2" cm="1">
        <f t="array" ref="L174">IF(D174="","",D174-SUMPRODUCT(($B$1461:$B$1491=$J174)*1,D$1461:D$1491))</f>
        <v>-0.63407896986503687</v>
      </c>
      <c r="M174" s="2" cm="1">
        <f t="array" ref="M174">IF(E174="","",E174-SUMPRODUCT(($B$1461:$B$1491=$J174)*1,E$1461:E$1491))</f>
        <v>-0.56515187912573062</v>
      </c>
      <c r="N174" s="2" cm="1">
        <f t="array" ref="N174">IF(F174="","",F174-SUMPRODUCT(($B$1461:$B$1491=$J174)*1,F$1461:F$1491))</f>
        <v>-0.54695409794259042</v>
      </c>
      <c r="O174" s="2" cm="1">
        <f t="array" ref="O174">IF(G174="","",G174-SUMPRODUCT(($B$1461:$B$1491=$J174)*1,G$1461:G$1491))</f>
        <v>-0.53417863268997756</v>
      </c>
    </row>
    <row r="175" spans="1:15" x14ac:dyDescent="0.55000000000000004">
      <c r="A175" s="3">
        <v>6</v>
      </c>
      <c r="B175" s="4">
        <v>17</v>
      </c>
      <c r="C175" s="2">
        <f>IF(logVir!C175="","",LN(資本ストック!C175))</f>
        <v>14.291731290072603</v>
      </c>
      <c r="D175" s="2">
        <f>IF(logVir!D175="","",LN(資本ストック!D175))</f>
        <v>14.27729463751275</v>
      </c>
      <c r="E175" s="2">
        <f>IF(logVir!E175="","",LN(資本ストック!E175))</f>
        <v>14.299912518524536</v>
      </c>
      <c r="F175" s="2">
        <f>IF(logVir!F175="","",LN(資本ストック!F175))</f>
        <v>14.299053974376754</v>
      </c>
      <c r="G175" s="2">
        <f>IF(logVir!G175="","",LN(資本ストック!G175))</f>
        <v>14.282974954394085</v>
      </c>
      <c r="I175" s="3">
        <v>6</v>
      </c>
      <c r="J175" s="3">
        <v>17</v>
      </c>
      <c r="K175" s="2" cm="1">
        <f t="array" ref="K175">IF(C175="","",C175-SUMPRODUCT(($B$1461:$B$1491=$J175)*1,C$1461:C$1491))</f>
        <v>-0.77062188974474743</v>
      </c>
      <c r="L175" s="2" cm="1">
        <f t="array" ref="L175">IF(D175="","",D175-SUMPRODUCT(($B$1461:$B$1491=$J175)*1,D$1461:D$1491))</f>
        <v>-0.77697053317735865</v>
      </c>
      <c r="M175" s="2" cm="1">
        <f t="array" ref="M175">IF(E175="","",E175-SUMPRODUCT(($B$1461:$B$1491=$J175)*1,E$1461:E$1491))</f>
        <v>-0.75498011603666626</v>
      </c>
      <c r="N175" s="2" cm="1">
        <f t="array" ref="N175">IF(F175="","",F175-SUMPRODUCT(($B$1461:$B$1491=$J175)*1,F$1461:F$1491))</f>
        <v>-0.75493943797133056</v>
      </c>
      <c r="O175" s="2" cm="1">
        <f t="array" ref="O175">IF(G175="","",G175-SUMPRODUCT(($B$1461:$B$1491=$J175)*1,G$1461:G$1491))</f>
        <v>-0.77606426424703656</v>
      </c>
    </row>
    <row r="176" spans="1:15" x14ac:dyDescent="0.55000000000000004">
      <c r="A176" s="3">
        <v>6</v>
      </c>
      <c r="B176" s="4">
        <v>18</v>
      </c>
      <c r="C176" s="2">
        <f>IF(logVir!C176="","",LN(資本ストック!C176))</f>
        <v>12.225330334434542</v>
      </c>
      <c r="D176" s="2">
        <f>IF(logVir!D176="","",LN(資本ストック!D176))</f>
        <v>12.175557748047709</v>
      </c>
      <c r="E176" s="2">
        <f>IF(logVir!E176="","",LN(資本ストック!E176))</f>
        <v>12.210682133608824</v>
      </c>
      <c r="F176" s="2">
        <f>IF(logVir!F176="","",LN(資本ストック!F176))</f>
        <v>12.228207104981019</v>
      </c>
      <c r="G176" s="2">
        <f>IF(logVir!G176="","",LN(資本ストック!G176))</f>
        <v>12.283715554398361</v>
      </c>
      <c r="I176" s="3">
        <v>6</v>
      </c>
      <c r="J176" s="3">
        <v>18</v>
      </c>
      <c r="K176" s="2" cm="1">
        <f t="array" ref="K176">IF(C176="","",C176-SUMPRODUCT(($B$1461:$B$1491=$J176)*1,C$1461:C$1491))</f>
        <v>-0.4772249998466549</v>
      </c>
      <c r="L176" s="2" cm="1">
        <f t="array" ref="L176">IF(D176="","",D176-SUMPRODUCT(($B$1461:$B$1491=$J176)*1,D$1461:D$1491))</f>
        <v>-0.55003162019273333</v>
      </c>
      <c r="M176" s="2" cm="1">
        <f t="array" ref="M176">IF(E176="","",E176-SUMPRODUCT(($B$1461:$B$1491=$J176)*1,E$1461:E$1491))</f>
        <v>-0.56324036366920716</v>
      </c>
      <c r="N176" s="2" cm="1">
        <f t="array" ref="N176">IF(F176="","",F176-SUMPRODUCT(($B$1461:$B$1491=$J176)*1,F$1461:F$1491))</f>
        <v>-0.56369278213993645</v>
      </c>
      <c r="O176" s="2" cm="1">
        <f t="array" ref="O176">IF(G176="","",G176-SUMPRODUCT(($B$1461:$B$1491=$J176)*1,G$1461:G$1491))</f>
        <v>-0.57588478962744105</v>
      </c>
    </row>
    <row r="177" spans="1:15" x14ac:dyDescent="0.55000000000000004">
      <c r="A177" s="3">
        <v>6</v>
      </c>
      <c r="B177" s="4">
        <v>19</v>
      </c>
      <c r="C177" s="2">
        <f>IF(logVir!C177="","",LN(資本ストック!C177))</f>
        <v>11.882525539856941</v>
      </c>
      <c r="D177" s="2">
        <f>IF(logVir!D177="","",LN(資本ストック!D177))</f>
        <v>11.768735421869817</v>
      </c>
      <c r="E177" s="2">
        <f>IF(logVir!E177="","",LN(資本ストック!E177))</f>
        <v>11.697343147564919</v>
      </c>
      <c r="F177" s="2">
        <f>IF(logVir!F177="","",LN(資本ストック!F177))</f>
        <v>11.70104376193941</v>
      </c>
      <c r="G177" s="2">
        <f>IF(logVir!G177="","",LN(資本ストック!G177))</f>
        <v>11.707738753977445</v>
      </c>
      <c r="I177" s="3">
        <v>6</v>
      </c>
      <c r="J177" s="3">
        <v>19</v>
      </c>
      <c r="K177" s="2" cm="1">
        <f t="array" ref="K177">IF(C177="","",C177-SUMPRODUCT(($B$1461:$B$1491=$J177)*1,C$1461:C$1491))</f>
        <v>-0.63305489116038238</v>
      </c>
      <c r="L177" s="2" cm="1">
        <f t="array" ref="L177">IF(D177="","",D177-SUMPRODUCT(($B$1461:$B$1491=$J177)*1,D$1461:D$1491))</f>
        <v>-0.69204851814016344</v>
      </c>
      <c r="M177" s="2" cm="1">
        <f t="array" ref="M177">IF(E177="","",E177-SUMPRODUCT(($B$1461:$B$1491=$J177)*1,E$1461:E$1491))</f>
        <v>-0.73355457004412017</v>
      </c>
      <c r="N177" s="2" cm="1">
        <f t="array" ref="N177">IF(F177="","",F177-SUMPRODUCT(($B$1461:$B$1491=$J177)*1,F$1461:F$1491))</f>
        <v>-0.72468868750324056</v>
      </c>
      <c r="O177" s="2" cm="1">
        <f t="array" ref="O177">IF(G177="","",G177-SUMPRODUCT(($B$1461:$B$1491=$J177)*1,G$1461:G$1491))</f>
        <v>-0.70824068987178279</v>
      </c>
    </row>
    <row r="178" spans="1:15" x14ac:dyDescent="0.55000000000000004">
      <c r="A178" s="3">
        <v>6</v>
      </c>
      <c r="B178" s="4">
        <v>20</v>
      </c>
      <c r="C178" s="2">
        <f>IF(logVir!C178="","",LN(資本ストック!C178))</f>
        <v>12.643610899617551</v>
      </c>
      <c r="D178" s="2">
        <f>IF(logVir!D178="","",LN(資本ストック!D178))</f>
        <v>13.093675242273996</v>
      </c>
      <c r="E178" s="2">
        <f>IF(logVir!E178="","",LN(資本ストック!E178))</f>
        <v>12.9553986509186</v>
      </c>
      <c r="F178" s="2">
        <f>IF(logVir!F178="","",LN(資本ストック!F178))</f>
        <v>12.981648519396238</v>
      </c>
      <c r="G178" s="2">
        <f>IF(logVir!G178="","",LN(資本ストック!G178))</f>
        <v>12.925249982446481</v>
      </c>
      <c r="I178" s="3">
        <v>6</v>
      </c>
      <c r="J178" s="3">
        <v>20</v>
      </c>
      <c r="K178" s="2" cm="1">
        <f t="array" ref="K178">IF(C178="","",C178-SUMPRODUCT(($B$1461:$B$1491=$J178)*1,C$1461:C$1491))</f>
        <v>-0.58655096027143827</v>
      </c>
      <c r="L178" s="2" cm="1">
        <f t="array" ref="L178">IF(D178="","",D178-SUMPRODUCT(($B$1461:$B$1491=$J178)*1,D$1461:D$1491))</f>
        <v>-0.2326331119813041</v>
      </c>
      <c r="M178" s="2" cm="1">
        <f t="array" ref="M178">IF(E178="","",E178-SUMPRODUCT(($B$1461:$B$1491=$J178)*1,E$1461:E$1491))</f>
        <v>-0.44561979124745399</v>
      </c>
      <c r="N178" s="2" cm="1">
        <f t="array" ref="N178">IF(F178="","",F178-SUMPRODUCT(($B$1461:$B$1491=$J178)*1,F$1461:F$1491))</f>
        <v>-0.41551151190749636</v>
      </c>
      <c r="O178" s="2" cm="1">
        <f t="array" ref="O178">IF(G178="","",G178-SUMPRODUCT(($B$1461:$B$1491=$J178)*1,G$1461:G$1491))</f>
        <v>-0.51942651924731464</v>
      </c>
    </row>
    <row r="179" spans="1:15" x14ac:dyDescent="0.55000000000000004">
      <c r="A179" s="3">
        <v>6</v>
      </c>
      <c r="B179" s="4">
        <v>21</v>
      </c>
      <c r="C179" s="2">
        <f>IF(logVir!C179="","",LN(資本ストック!C179))</f>
        <v>13.878663835461532</v>
      </c>
      <c r="D179" s="2">
        <f>IF(logVir!D179="","",LN(資本ストック!D179))</f>
        <v>13.976953695953876</v>
      </c>
      <c r="E179" s="2">
        <f>IF(logVir!E179="","",LN(資本ストック!E179))</f>
        <v>14.04569938432892</v>
      </c>
      <c r="F179" s="2">
        <f>IF(logVir!F179="","",LN(資本ストック!F179))</f>
        <v>14.028773852462097</v>
      </c>
      <c r="G179" s="2">
        <f>IF(logVir!G179="","",LN(資本ストック!G179))</f>
        <v>14.003322607813903</v>
      </c>
      <c r="I179" s="3">
        <v>6</v>
      </c>
      <c r="J179" s="3">
        <v>21</v>
      </c>
      <c r="K179" s="2" cm="1">
        <f t="array" ref="K179">IF(C179="","",C179-SUMPRODUCT(($B$1461:$B$1491=$J179)*1,C$1461:C$1491))</f>
        <v>-0.61314767821583693</v>
      </c>
      <c r="L179" s="2" cm="1">
        <f t="array" ref="L179">IF(D179="","",D179-SUMPRODUCT(($B$1461:$B$1491=$J179)*1,D$1461:D$1491))</f>
        <v>-0.54780216995769493</v>
      </c>
      <c r="M179" s="2" cm="1">
        <f t="array" ref="M179">IF(E179="","",E179-SUMPRODUCT(($B$1461:$B$1491=$J179)*1,E$1461:E$1491))</f>
        <v>-0.53686421963168129</v>
      </c>
      <c r="N179" s="2" cm="1">
        <f t="array" ref="N179">IF(F179="","",F179-SUMPRODUCT(($B$1461:$B$1491=$J179)*1,F$1461:F$1491))</f>
        <v>-0.56593477441552587</v>
      </c>
      <c r="O179" s="2" cm="1">
        <f t="array" ref="O179">IF(G179="","",G179-SUMPRODUCT(($B$1461:$B$1491=$J179)*1,G$1461:G$1491))</f>
        <v>-0.60814665241652399</v>
      </c>
    </row>
    <row r="180" spans="1:15" x14ac:dyDescent="0.55000000000000004">
      <c r="A180" s="3">
        <v>6</v>
      </c>
      <c r="B180" s="4">
        <v>22</v>
      </c>
      <c r="C180" s="2">
        <f>IF(logVir!C180="","",LN(資本ストック!C180))</f>
        <v>12.2124141751239</v>
      </c>
      <c r="D180" s="2">
        <f>IF(logVir!D180="","",LN(資本ストック!D180))</f>
        <v>11.910244713569337</v>
      </c>
      <c r="E180" s="2">
        <f>IF(logVir!E180="","",LN(資本ストック!E180))</f>
        <v>11.660732479054321</v>
      </c>
      <c r="F180" s="2">
        <f>IF(logVir!F180="","",LN(資本ストック!F180))</f>
        <v>11.573394997196866</v>
      </c>
      <c r="G180" s="2">
        <f>IF(logVir!G180="","",LN(資本ストック!G180))</f>
        <v>11.463305846557605</v>
      </c>
      <c r="I180" s="3">
        <v>6</v>
      </c>
      <c r="J180" s="3">
        <v>22</v>
      </c>
      <c r="K180" s="2" cm="1">
        <f t="array" ref="K180">IF(C180="","",C180-SUMPRODUCT(($B$1461:$B$1491=$J180)*1,C$1461:C$1491))</f>
        <v>-0.39333940098705078</v>
      </c>
      <c r="L180" s="2" cm="1">
        <f t="array" ref="L180">IF(D180="","",D180-SUMPRODUCT(($B$1461:$B$1491=$J180)*1,D$1461:D$1491))</f>
        <v>-0.54740999342496544</v>
      </c>
      <c r="M180" s="2" cm="1">
        <f t="array" ref="M180">IF(E180="","",E180-SUMPRODUCT(($B$1461:$B$1491=$J180)*1,E$1461:E$1491))</f>
        <v>-0.63266827730541486</v>
      </c>
      <c r="N180" s="2" cm="1">
        <f t="array" ref="N180">IF(F180="","",F180-SUMPRODUCT(($B$1461:$B$1491=$J180)*1,F$1461:F$1491))</f>
        <v>-0.67357574449780699</v>
      </c>
      <c r="O180" s="2" cm="1">
        <f t="array" ref="O180">IF(G180="","",G180-SUMPRODUCT(($B$1461:$B$1491=$J180)*1,G$1461:G$1491))</f>
        <v>-0.75031039777258357</v>
      </c>
    </row>
    <row r="181" spans="1:15" x14ac:dyDescent="0.55000000000000004">
      <c r="A181" s="3">
        <v>6</v>
      </c>
      <c r="B181" s="4">
        <v>23</v>
      </c>
      <c r="C181" s="2">
        <f>IF(logVir!C181="","",LN(資本ストック!C181))</f>
        <v>12.803804164593712</v>
      </c>
      <c r="D181" s="2">
        <f>IF(logVir!D181="","",LN(資本ストック!D181))</f>
        <v>12.845420851746839</v>
      </c>
      <c r="E181" s="2">
        <f>IF(logVir!E181="","",LN(資本ストック!E181))</f>
        <v>12.818545323787996</v>
      </c>
      <c r="F181" s="2">
        <f>IF(logVir!F181="","",LN(資本ストック!F181))</f>
        <v>12.804819253636657</v>
      </c>
      <c r="G181" s="2">
        <f>IF(logVir!G181="","",LN(資本ストック!G181))</f>
        <v>12.798536202043225</v>
      </c>
      <c r="I181" s="3">
        <v>6</v>
      </c>
      <c r="J181" s="3">
        <v>23</v>
      </c>
      <c r="K181" s="2" cm="1">
        <f t="array" ref="K181">IF(C181="","",C181-SUMPRODUCT(($B$1461:$B$1491=$J181)*1,C$1461:C$1491))</f>
        <v>-0.61353932344594675</v>
      </c>
      <c r="L181" s="2" cm="1">
        <f t="array" ref="L181">IF(D181="","",D181-SUMPRODUCT(($B$1461:$B$1491=$J181)*1,D$1461:D$1491))</f>
        <v>-0.65026909512503117</v>
      </c>
      <c r="M181" s="2" cm="1">
        <f t="array" ref="M181">IF(E181="","",E181-SUMPRODUCT(($B$1461:$B$1491=$J181)*1,E$1461:E$1491))</f>
        <v>-0.68777804445057633</v>
      </c>
      <c r="N181" s="2" cm="1">
        <f t="array" ref="N181">IF(F181="","",F181-SUMPRODUCT(($B$1461:$B$1491=$J181)*1,F$1461:F$1491))</f>
        <v>-0.69635379767140648</v>
      </c>
      <c r="O181" s="2" cm="1">
        <f t="array" ref="O181">IF(G181="","",G181-SUMPRODUCT(($B$1461:$B$1491=$J181)*1,G$1461:G$1491))</f>
        <v>-0.71554288115439846</v>
      </c>
    </row>
    <row r="182" spans="1:15" x14ac:dyDescent="0.55000000000000004">
      <c r="A182" s="3">
        <v>6</v>
      </c>
      <c r="B182" s="4">
        <v>24</v>
      </c>
      <c r="C182" s="2">
        <f>IF(logVir!C182="","",LN(資本ストック!C182))</f>
        <v>10.258002865376037</v>
      </c>
      <c r="D182" s="2">
        <f>IF(logVir!D182="","",LN(資本ストック!D182))</f>
        <v>10.244095972031936</v>
      </c>
      <c r="E182" s="2">
        <f>IF(logVir!E182="","",LN(資本ストック!E182))</f>
        <v>10.210731229052897</v>
      </c>
      <c r="F182" s="2">
        <f>IF(logVir!F182="","",LN(資本ストック!F182))</f>
        <v>10.189527181416963</v>
      </c>
      <c r="G182" s="2">
        <f>IF(logVir!G182="","",LN(資本ストック!G182))</f>
        <v>10.161163435282269</v>
      </c>
      <c r="I182" s="3">
        <v>6</v>
      </c>
      <c r="J182" s="3">
        <v>24</v>
      </c>
      <c r="K182" s="2" cm="1">
        <f t="array" ref="K182">IF(C182="","",C182-SUMPRODUCT(($B$1461:$B$1491=$J182)*1,C$1461:C$1491))</f>
        <v>-1.0346813284880039</v>
      </c>
      <c r="L182" s="2" cm="1">
        <f t="array" ref="L182">IF(D182="","",D182-SUMPRODUCT(($B$1461:$B$1491=$J182)*1,D$1461:D$1491))</f>
        <v>-1.0426525982886208</v>
      </c>
      <c r="M182" s="2" cm="1">
        <f t="array" ref="M182">IF(E182="","",E182-SUMPRODUCT(($B$1461:$B$1491=$J182)*1,E$1461:E$1491))</f>
        <v>-1.1233802806661473</v>
      </c>
      <c r="N182" s="2" cm="1">
        <f t="array" ref="N182">IF(F182="","",F182-SUMPRODUCT(($B$1461:$B$1491=$J182)*1,F$1461:F$1491))</f>
        <v>-1.1431285073433397</v>
      </c>
      <c r="O182" s="2" cm="1">
        <f t="array" ref="O182">IF(G182="","",G182-SUMPRODUCT(($B$1461:$B$1491=$J182)*1,G$1461:G$1491))</f>
        <v>-1.1605463780371217</v>
      </c>
    </row>
    <row r="183" spans="1:15" x14ac:dyDescent="0.55000000000000004">
      <c r="A183" s="3">
        <v>6</v>
      </c>
      <c r="B183" s="4">
        <v>25</v>
      </c>
      <c r="C183" s="2">
        <f>IF(logVir!C183="","",LN(資本ストック!C183))</f>
        <v>11.004894798049543</v>
      </c>
      <c r="D183" s="2">
        <f>IF(logVir!D183="","",LN(資本ストック!D183))</f>
        <v>11.031179699041434</v>
      </c>
      <c r="E183" s="2">
        <f>IF(logVir!E183="","",LN(資本ストック!E183))</f>
        <v>11.264002441538345</v>
      </c>
      <c r="F183" s="2">
        <f>IF(logVir!F183="","",LN(資本ストック!F183))</f>
        <v>11.528027352145209</v>
      </c>
      <c r="G183" s="2">
        <f>IF(logVir!G183="","",LN(資本ストック!G183))</f>
        <v>11.409182780224613</v>
      </c>
      <c r="I183" s="3">
        <v>6</v>
      </c>
      <c r="J183" s="3">
        <v>25</v>
      </c>
      <c r="K183" s="2" cm="1">
        <f t="array" ref="K183">IF(C183="","",C183-SUMPRODUCT(($B$1461:$B$1491=$J183)*1,C$1461:C$1491))</f>
        <v>-0.60285685906782938</v>
      </c>
      <c r="L183" s="2" cm="1">
        <f t="array" ref="L183">IF(D183="","",D183-SUMPRODUCT(($B$1461:$B$1491=$J183)*1,D$1461:D$1491))</f>
        <v>-0.66520551189581489</v>
      </c>
      <c r="M183" s="2" cm="1">
        <f t="array" ref="M183">IF(E183="","",E183-SUMPRODUCT(($B$1461:$B$1491=$J183)*1,E$1461:E$1491))</f>
        <v>-0.48903843586544227</v>
      </c>
      <c r="N183" s="2" cm="1">
        <f t="array" ref="N183">IF(F183="","",F183-SUMPRODUCT(($B$1461:$B$1491=$J183)*1,F$1461:F$1491))</f>
        <v>-0.26153729322172481</v>
      </c>
      <c r="O183" s="2" cm="1">
        <f t="array" ref="O183">IF(G183="","",G183-SUMPRODUCT(($B$1461:$B$1491=$J183)*1,G$1461:G$1491))</f>
        <v>-0.38544787994953289</v>
      </c>
    </row>
    <row r="184" spans="1:15" x14ac:dyDescent="0.55000000000000004">
      <c r="A184" s="3">
        <v>6</v>
      </c>
      <c r="B184" s="4">
        <v>26</v>
      </c>
      <c r="C184" s="2">
        <f>IF(logVir!C184="","",LN(資本ストック!C184))</f>
        <v>13.308319155903364</v>
      </c>
      <c r="D184" s="2">
        <f>IF(logVir!D184="","",LN(資本ストック!D184))</f>
        <v>13.207657420997478</v>
      </c>
      <c r="E184" s="2">
        <f>IF(logVir!E184="","",LN(資本ストック!E184))</f>
        <v>13.229026773669773</v>
      </c>
      <c r="F184" s="2">
        <f>IF(logVir!F184="","",LN(資本ストック!F184))</f>
        <v>13.233409260724651</v>
      </c>
      <c r="G184" s="2">
        <f>IF(logVir!G184="","",LN(資本ストック!G184))</f>
        <v>13.201836307383516</v>
      </c>
      <c r="I184" s="3">
        <v>6</v>
      </c>
      <c r="J184" s="3">
        <v>26</v>
      </c>
      <c r="K184" s="2" cm="1">
        <f t="array" ref="K184">IF(C184="","",C184-SUMPRODUCT(($B$1461:$B$1491=$J184)*1,C$1461:C$1491))</f>
        <v>-0.82532397103962829</v>
      </c>
      <c r="L184" s="2" cm="1">
        <f t="array" ref="L184">IF(D184="","",D184-SUMPRODUCT(($B$1461:$B$1491=$J184)*1,D$1461:D$1491))</f>
        <v>-0.86532944675880685</v>
      </c>
      <c r="M184" s="2" cm="1">
        <f t="array" ref="M184">IF(E184="","",E184-SUMPRODUCT(($B$1461:$B$1491=$J184)*1,E$1461:E$1491))</f>
        <v>-0.87604368132754296</v>
      </c>
      <c r="N184" s="2" cm="1">
        <f t="array" ref="N184">IF(F184="","",F184-SUMPRODUCT(($B$1461:$B$1491=$J184)*1,F$1461:F$1491))</f>
        <v>-0.88139839424446365</v>
      </c>
      <c r="O184" s="2" cm="1">
        <f t="array" ref="O184">IF(G184="","",G184-SUMPRODUCT(($B$1461:$B$1491=$J184)*1,G$1461:G$1491))</f>
        <v>-0.9028927186622866</v>
      </c>
    </row>
    <row r="185" spans="1:15" x14ac:dyDescent="0.55000000000000004">
      <c r="A185" s="3">
        <v>6</v>
      </c>
      <c r="B185" s="4">
        <v>27</v>
      </c>
      <c r="C185" s="2">
        <f>IF(logVir!C185="","",LN(資本ストック!C185))</f>
        <v>11.967864213342727</v>
      </c>
      <c r="D185" s="2">
        <f>IF(logVir!D185="","",LN(資本ストック!D185))</f>
        <v>12.379276080143661</v>
      </c>
      <c r="E185" s="2">
        <f>IF(logVir!E185="","",LN(資本ストック!E185))</f>
        <v>12.574007180682006</v>
      </c>
      <c r="F185" s="2">
        <f>IF(logVir!F185="","",LN(資本ストック!F185))</f>
        <v>12.561003202901386</v>
      </c>
      <c r="G185" s="2">
        <f>IF(logVir!G185="","",LN(資本ストック!G185))</f>
        <v>12.500991839253052</v>
      </c>
      <c r="I185" s="3">
        <v>6</v>
      </c>
      <c r="J185" s="3">
        <v>27</v>
      </c>
      <c r="K185" s="2" cm="1">
        <f t="array" ref="K185">IF(C185="","",C185-SUMPRODUCT(($B$1461:$B$1491=$J185)*1,C$1461:C$1491))</f>
        <v>-0.73504465121775553</v>
      </c>
      <c r="L185" s="2" cm="1">
        <f t="array" ref="L185">IF(D185="","",D185-SUMPRODUCT(($B$1461:$B$1491=$J185)*1,D$1461:D$1491))</f>
        <v>-0.61735219103057126</v>
      </c>
      <c r="M185" s="2" cm="1">
        <f t="array" ref="M185">IF(E185="","",E185-SUMPRODUCT(($B$1461:$B$1491=$J185)*1,E$1461:E$1491))</f>
        <v>-0.61886184592490245</v>
      </c>
      <c r="N185" s="2" cm="1">
        <f t="array" ref="N185">IF(F185="","",F185-SUMPRODUCT(($B$1461:$B$1491=$J185)*1,F$1461:F$1491))</f>
        <v>-0.64749562685550899</v>
      </c>
      <c r="O185" s="2" cm="1">
        <f t="array" ref="O185">IF(G185="","",G185-SUMPRODUCT(($B$1461:$B$1491=$J185)*1,G$1461:G$1491))</f>
        <v>-0.74122634008460331</v>
      </c>
    </row>
    <row r="186" spans="1:15" x14ac:dyDescent="0.55000000000000004">
      <c r="A186" s="3">
        <v>6</v>
      </c>
      <c r="B186" s="4">
        <v>28</v>
      </c>
      <c r="C186" s="2">
        <f>IF(logVir!C186="","",LN(資本ストック!C186))</f>
        <v>14.939915042607092</v>
      </c>
      <c r="D186" s="2">
        <f>IF(logVir!D186="","",LN(資本ストック!D186))</f>
        <v>14.982287925651892</v>
      </c>
      <c r="E186" s="2">
        <f>IF(logVir!E186="","",LN(資本ストック!E186))</f>
        <v>15.05439919666283</v>
      </c>
      <c r="F186" s="2">
        <f>IF(logVir!F186="","",LN(資本ストック!F186))</f>
        <v>15.099330519987912</v>
      </c>
      <c r="G186" s="2">
        <f>IF(logVir!G186="","",LN(資本ストック!G186))</f>
        <v>15.127147461690374</v>
      </c>
      <c r="I186" s="3">
        <v>6</v>
      </c>
      <c r="J186" s="3">
        <v>28</v>
      </c>
      <c r="K186" s="2" cm="1">
        <f t="array" ref="K186">IF(C186="","",C186-SUMPRODUCT(($B$1461:$B$1491=$J186)*1,C$1461:C$1491))</f>
        <v>-0.60866691026764919</v>
      </c>
      <c r="L186" s="2" cm="1">
        <f t="array" ref="L186">IF(D186="","",D186-SUMPRODUCT(($B$1461:$B$1491=$J186)*1,D$1461:D$1491))</f>
        <v>-0.59676629883342258</v>
      </c>
      <c r="M186" s="2" cm="1">
        <f t="array" ref="M186">IF(E186="","",E186-SUMPRODUCT(($B$1461:$B$1491=$J186)*1,E$1461:E$1491))</f>
        <v>-0.55497869356821994</v>
      </c>
      <c r="N186" s="2" cm="1">
        <f t="array" ref="N186">IF(F186="","",F186-SUMPRODUCT(($B$1461:$B$1491=$J186)*1,F$1461:F$1491))</f>
        <v>-0.52163363781512828</v>
      </c>
      <c r="O186" s="2" cm="1">
        <f t="array" ref="O186">IF(G186="","",G186-SUMPRODUCT(($B$1461:$B$1491=$J186)*1,G$1461:G$1491))</f>
        <v>-0.50876016971144367</v>
      </c>
    </row>
    <row r="187" spans="1:15" x14ac:dyDescent="0.55000000000000004">
      <c r="A187" s="3">
        <v>6</v>
      </c>
      <c r="B187" s="4">
        <v>29</v>
      </c>
      <c r="C187" s="2">
        <f>IF(logVir!C187="","",LN(資本ストック!C187))</f>
        <v>12.732939946590768</v>
      </c>
      <c r="D187" s="2">
        <f>IF(logVir!D187="","",LN(資本ストック!D187))</f>
        <v>12.918898423406693</v>
      </c>
      <c r="E187" s="2">
        <f>IF(logVir!E187="","",LN(資本ストック!E187))</f>
        <v>12.810916685517471</v>
      </c>
      <c r="F187" s="2">
        <f>IF(logVir!F187="","",LN(資本ストック!F187))</f>
        <v>12.750900607758782</v>
      </c>
      <c r="G187" s="2">
        <f>IF(logVir!G187="","",LN(資本ストック!G187))</f>
        <v>12.674737036793889</v>
      </c>
      <c r="I187" s="3">
        <v>6</v>
      </c>
      <c r="J187" s="3">
        <v>29</v>
      </c>
      <c r="K187" s="2" cm="1">
        <f t="array" ref="K187">IF(C187="","",C187-SUMPRODUCT(($B$1461:$B$1491=$J187)*1,C$1461:C$1491))</f>
        <v>-0.49729699516344539</v>
      </c>
      <c r="L187" s="2" cm="1">
        <f t="array" ref="L187">IF(D187="","",D187-SUMPRODUCT(($B$1461:$B$1491=$J187)*1,D$1461:D$1491))</f>
        <v>-0.33468986111315147</v>
      </c>
      <c r="M187" s="2" cm="1">
        <f t="array" ref="M187">IF(E187="","",E187-SUMPRODUCT(($B$1461:$B$1491=$J187)*1,E$1461:E$1491))</f>
        <v>-0.37954413634867556</v>
      </c>
      <c r="N187" s="2" cm="1">
        <f t="array" ref="N187">IF(F187="","",F187-SUMPRODUCT(($B$1461:$B$1491=$J187)*1,F$1461:F$1491))</f>
        <v>-0.43186407434416374</v>
      </c>
      <c r="O187" s="2" cm="1">
        <f t="array" ref="O187">IF(G187="","",G187-SUMPRODUCT(($B$1461:$B$1491=$J187)*1,G$1461:G$1491))</f>
        <v>-0.47692542832093388</v>
      </c>
    </row>
    <row r="188" spans="1:15" x14ac:dyDescent="0.55000000000000004">
      <c r="A188" s="3">
        <v>6</v>
      </c>
      <c r="B188" s="4">
        <v>30</v>
      </c>
      <c r="C188" s="2">
        <f>IF(logVir!C188="","",LN(資本ストック!C188))</f>
        <v>12.766050362806322</v>
      </c>
      <c r="D188" s="2">
        <f>IF(logVir!D188="","",LN(資本ストック!D188))</f>
        <v>12.627891275087974</v>
      </c>
      <c r="E188" s="2">
        <f>IF(logVir!E188="","",LN(資本ストック!E188))</f>
        <v>12.497739009625253</v>
      </c>
      <c r="F188" s="2">
        <f>IF(logVir!F188="","",LN(資本ストック!F188))</f>
        <v>12.417963469078849</v>
      </c>
      <c r="G188" s="2">
        <f>IF(logVir!G188="","",LN(資本ストック!G188))</f>
        <v>12.339481109516401</v>
      </c>
      <c r="I188" s="3">
        <v>6</v>
      </c>
      <c r="J188" s="3">
        <v>30</v>
      </c>
      <c r="K188" s="2" cm="1">
        <f t="array" ref="K188">IF(C188="","",C188-SUMPRODUCT(($B$1461:$B$1491=$J188)*1,C$1461:C$1491))</f>
        <v>-0.5473862995410439</v>
      </c>
      <c r="L188" s="2" cm="1">
        <f t="array" ref="L188">IF(D188="","",D188-SUMPRODUCT(($B$1461:$B$1491=$J188)*1,D$1461:D$1491))</f>
        <v>-0.76073704941892117</v>
      </c>
      <c r="M188" s="2" cm="1">
        <f t="array" ref="M188">IF(E188="","",E188-SUMPRODUCT(($B$1461:$B$1491=$J188)*1,E$1461:E$1491))</f>
        <v>-0.822674782341144</v>
      </c>
      <c r="N188" s="2" cm="1">
        <f t="array" ref="N188">IF(F188="","",F188-SUMPRODUCT(($B$1461:$B$1491=$J188)*1,F$1461:F$1491))</f>
        <v>-0.88934201536631896</v>
      </c>
      <c r="O188" s="2" cm="1">
        <f t="array" ref="O188">IF(G188="","",G188-SUMPRODUCT(($B$1461:$B$1491=$J188)*1,G$1461:G$1491))</f>
        <v>-0.95546775390055672</v>
      </c>
    </row>
    <row r="189" spans="1:15" x14ac:dyDescent="0.55000000000000004">
      <c r="A189" s="3">
        <v>6</v>
      </c>
      <c r="B189" s="4">
        <v>31</v>
      </c>
      <c r="C189" s="2">
        <f>IF(logVir!C189="","",LN(資本ストック!C189))</f>
        <v>12.654015235952116</v>
      </c>
      <c r="D189" s="2">
        <f>IF(logVir!D189="","",LN(資本ストック!D189))</f>
        <v>12.739546755954057</v>
      </c>
      <c r="E189" s="2">
        <f>IF(logVir!E189="","",LN(資本ストック!E189))</f>
        <v>12.714013160563656</v>
      </c>
      <c r="F189" s="2">
        <f>IF(logVir!F189="","",LN(資本ストック!F189))</f>
        <v>12.673068411761994</v>
      </c>
      <c r="G189" s="2">
        <f>IF(logVir!G189="","",LN(資本ストック!G189))</f>
        <v>12.611415355291829</v>
      </c>
      <c r="I189" s="3">
        <v>6</v>
      </c>
      <c r="J189" s="3">
        <v>31</v>
      </c>
      <c r="K189" s="2" cm="1">
        <f t="array" ref="K189">IF(C189="","",C189-SUMPRODUCT(($B$1461:$B$1491=$J189)*1,C$1461:C$1491))</f>
        <v>-0.66259123212020299</v>
      </c>
      <c r="L189" s="2" cm="1">
        <f t="array" ref="L189">IF(D189="","",D189-SUMPRODUCT(($B$1461:$B$1491=$J189)*1,D$1461:D$1491))</f>
        <v>-0.49589042020256713</v>
      </c>
      <c r="M189" s="2" cm="1">
        <f t="array" ref="M189">IF(E189="","",E189-SUMPRODUCT(($B$1461:$B$1491=$J189)*1,E$1461:E$1491))</f>
        <v>-0.46046337983015384</v>
      </c>
      <c r="N189" s="2" cm="1">
        <f t="array" ref="N189">IF(F189="","",F189-SUMPRODUCT(($B$1461:$B$1491=$J189)*1,F$1461:F$1491))</f>
        <v>-0.46789632030370853</v>
      </c>
      <c r="O189" s="2" cm="1">
        <f t="array" ref="O189">IF(G189="","",G189-SUMPRODUCT(($B$1461:$B$1491=$J189)*1,G$1461:G$1491))</f>
        <v>-0.52942995575029705</v>
      </c>
    </row>
    <row r="190" spans="1:15" x14ac:dyDescent="0.55000000000000004">
      <c r="A190" s="3">
        <v>7</v>
      </c>
      <c r="B190" s="4">
        <v>1</v>
      </c>
      <c r="C190" s="2">
        <f>IF(logVir!C190="","",LN(資本ストック!C190))</f>
        <v>12.846944247649432</v>
      </c>
      <c r="D190" s="2">
        <f>IF(logVir!D190="","",LN(資本ストック!D190))</f>
        <v>12.439811178802159</v>
      </c>
      <c r="E190" s="2">
        <f>IF(logVir!E190="","",LN(資本ストック!E190))</f>
        <v>12.155321528346013</v>
      </c>
      <c r="F190" s="2">
        <f>IF(logVir!F190="","",LN(資本ストック!F190))</f>
        <v>12.09145267073618</v>
      </c>
      <c r="G190" s="2">
        <f>IF(logVir!G190="","",LN(資本ストック!G190))</f>
        <v>11.873701060683509</v>
      </c>
      <c r="I190" s="3">
        <v>7</v>
      </c>
      <c r="J190" s="3">
        <v>1</v>
      </c>
      <c r="K190" s="2" cm="1">
        <f t="array" ref="K190">IF(C190="","",C190-SUMPRODUCT(($B$1461:$B$1491=$J190)*1,C$1461:C$1491))</f>
        <v>0.2589327021165424</v>
      </c>
      <c r="L190" s="2" cm="1">
        <f t="array" ref="L190">IF(D190="","",D190-SUMPRODUCT(($B$1461:$B$1491=$J190)*1,D$1461:D$1491))</f>
        <v>8.6433551051943169E-3</v>
      </c>
      <c r="M190" s="2" cm="1">
        <f t="array" ref="M190">IF(E190="","",E190-SUMPRODUCT(($B$1461:$B$1491=$J190)*1,E$1461:E$1491))</f>
        <v>-0.16292990347587022</v>
      </c>
      <c r="N190" s="2" cm="1">
        <f t="array" ref="N190">IF(F190="","",F190-SUMPRODUCT(($B$1461:$B$1491=$J190)*1,F$1461:F$1491))</f>
        <v>-0.21068293286237427</v>
      </c>
      <c r="O190" s="2" cm="1">
        <f t="array" ref="O190">IF(G190="","",G190-SUMPRODUCT(($B$1461:$B$1491=$J190)*1,G$1461:G$1491))</f>
        <v>-0.34731306966845565</v>
      </c>
    </row>
    <row r="191" spans="1:15" x14ac:dyDescent="0.55000000000000004">
      <c r="A191" s="3">
        <v>7</v>
      </c>
      <c r="B191" s="4">
        <v>2</v>
      </c>
      <c r="C191" s="2">
        <f>IF(logVir!C191="","",LN(資本ストック!C191))</f>
        <v>10.657921569624079</v>
      </c>
      <c r="D191" s="2">
        <f>IF(logVir!D191="","",LN(資本ストック!D191))</f>
        <v>10.654311438690712</v>
      </c>
      <c r="E191" s="2">
        <f>IF(logVir!E191="","",LN(資本ストック!E191))</f>
        <v>10.76146544211114</v>
      </c>
      <c r="F191" s="2">
        <f>IF(logVir!F191="","",LN(資本ストック!F191))</f>
        <v>10.744305489421174</v>
      </c>
      <c r="G191" s="2">
        <f>IF(logVir!G191="","",LN(資本ストック!G191))</f>
        <v>10.73546611634035</v>
      </c>
      <c r="I191" s="3">
        <v>7</v>
      </c>
      <c r="J191" s="3">
        <v>2</v>
      </c>
      <c r="K191" s="2" cm="1">
        <f t="array" ref="K191">IF(C191="","",C191-SUMPRODUCT(($B$1461:$B$1491=$J191)*1,C$1461:C$1491))</f>
        <v>0.17401961731205517</v>
      </c>
      <c r="L191" s="2" cm="1">
        <f t="array" ref="L191">IF(D191="","",D191-SUMPRODUCT(($B$1461:$B$1491=$J191)*1,D$1461:D$1491))</f>
        <v>0.15650584159759973</v>
      </c>
      <c r="M191" s="2" cm="1">
        <f t="array" ref="M191">IF(E191="","",E191-SUMPRODUCT(($B$1461:$B$1491=$J191)*1,E$1461:E$1491))</f>
        <v>0.24665499324307838</v>
      </c>
      <c r="N191" s="2" cm="1">
        <f t="array" ref="N191">IF(F191="","",F191-SUMPRODUCT(($B$1461:$B$1491=$J191)*1,F$1461:F$1491))</f>
        <v>0.25494691604499309</v>
      </c>
      <c r="O191" s="2" cm="1">
        <f t="array" ref="O191">IF(G191="","",G191-SUMPRODUCT(($B$1461:$B$1491=$J191)*1,G$1461:G$1491))</f>
        <v>0.27513461846843867</v>
      </c>
    </row>
    <row r="192" spans="1:15" x14ac:dyDescent="0.55000000000000004">
      <c r="A192" s="3">
        <v>7</v>
      </c>
      <c r="B192" s="4">
        <v>3</v>
      </c>
      <c r="C192" s="2">
        <f>IF(logVir!C192="","",LN(資本ストック!C192))</f>
        <v>12.84706723440895</v>
      </c>
      <c r="D192" s="2">
        <f>IF(logVir!D192="","",LN(資本ストック!D192))</f>
        <v>12.73040598947723</v>
      </c>
      <c r="E192" s="2">
        <f>IF(logVir!E192="","",LN(資本ストック!E192))</f>
        <v>12.730267011211293</v>
      </c>
      <c r="F192" s="2">
        <f>IF(logVir!F192="","",LN(資本ストック!F192))</f>
        <v>12.740527366116304</v>
      </c>
      <c r="G192" s="2">
        <f>IF(logVir!G192="","",LN(資本ストック!G192))</f>
        <v>12.720478730268523</v>
      </c>
      <c r="I192" s="3">
        <v>7</v>
      </c>
      <c r="J192" s="3">
        <v>3</v>
      </c>
      <c r="K192" s="2" cm="1">
        <f t="array" ref="K192">IF(C192="","",C192-SUMPRODUCT(($B$1461:$B$1491=$J192)*1,C$1461:C$1491))</f>
        <v>0.20590932050083843</v>
      </c>
      <c r="L192" s="2" cm="1">
        <f t="array" ref="L192">IF(D192="","",D192-SUMPRODUCT(($B$1461:$B$1491=$J192)*1,D$1461:D$1491))</f>
        <v>8.0790963808667016E-2</v>
      </c>
      <c r="M192" s="2" cm="1">
        <f t="array" ref="M192">IF(E192="","",E192-SUMPRODUCT(($B$1461:$B$1491=$J192)*1,E$1461:E$1491))</f>
        <v>1.5874724034286913E-2</v>
      </c>
      <c r="N192" s="2" cm="1">
        <f t="array" ref="N192">IF(F192="","",F192-SUMPRODUCT(($B$1461:$B$1491=$J192)*1,F$1461:F$1491))</f>
        <v>3.0037003065661594E-2</v>
      </c>
      <c r="O192" s="2" cm="1">
        <f t="array" ref="O192">IF(G192="","",G192-SUMPRODUCT(($B$1461:$B$1491=$J192)*1,G$1461:G$1491))</f>
        <v>1.488197678686376E-2</v>
      </c>
    </row>
    <row r="193" spans="1:15" x14ac:dyDescent="0.55000000000000004">
      <c r="A193" s="3">
        <v>7</v>
      </c>
      <c r="B193" s="4">
        <v>4</v>
      </c>
      <c r="C193" s="2">
        <f>IF(logVir!C193="","",LN(資本ストック!C193))</f>
        <v>10.330657060536238</v>
      </c>
      <c r="D193" s="2">
        <f>IF(logVir!D193="","",LN(資本ストック!D193))</f>
        <v>10.175117202646542</v>
      </c>
      <c r="E193" s="2">
        <f>IF(logVir!E193="","",LN(資本ストック!E193))</f>
        <v>10.247305006507506</v>
      </c>
      <c r="F193" s="2">
        <f>IF(logVir!F193="","",LN(資本ストック!F193))</f>
        <v>10.243502377984967</v>
      </c>
      <c r="G193" s="2">
        <f>IF(logVir!G193="","",LN(資本ストック!G193))</f>
        <v>10.251367703852862</v>
      </c>
      <c r="I193" s="3">
        <v>7</v>
      </c>
      <c r="J193" s="3">
        <v>4</v>
      </c>
      <c r="K193" s="2" cm="1">
        <f t="array" ref="K193">IF(C193="","",C193-SUMPRODUCT(($B$1461:$B$1491=$J193)*1,C$1461:C$1491))</f>
        <v>-0.62604853114114078</v>
      </c>
      <c r="L193" s="2" cm="1">
        <f t="array" ref="L193">IF(D193="","",D193-SUMPRODUCT(($B$1461:$B$1491=$J193)*1,D$1461:D$1491))</f>
        <v>-0.64534392830385734</v>
      </c>
      <c r="M193" s="2" cm="1">
        <f t="array" ref="M193">IF(E193="","",E193-SUMPRODUCT(($B$1461:$B$1491=$J193)*1,E$1461:E$1491))</f>
        <v>-0.53410222003043906</v>
      </c>
      <c r="N193" s="2" cm="1">
        <f t="array" ref="N193">IF(F193="","",F193-SUMPRODUCT(($B$1461:$B$1491=$J193)*1,F$1461:F$1491))</f>
        <v>-0.51151303414840932</v>
      </c>
      <c r="O193" s="2" cm="1">
        <f t="array" ref="O193">IF(G193="","",G193-SUMPRODUCT(($B$1461:$B$1491=$J193)*1,G$1461:G$1491))</f>
        <v>-0.47262225242116607</v>
      </c>
    </row>
    <row r="194" spans="1:15" x14ac:dyDescent="0.55000000000000004">
      <c r="A194" s="3">
        <v>7</v>
      </c>
      <c r="B194" s="4">
        <v>5</v>
      </c>
      <c r="C194" s="2">
        <f>IF(logVir!C194="","",LN(資本ストック!C194))</f>
        <v>11.737011981737027</v>
      </c>
      <c r="D194" s="2">
        <f>IF(logVir!D194="","",LN(資本ストック!D194))</f>
        <v>11.98328689741777</v>
      </c>
      <c r="E194" s="2">
        <f>IF(logVir!E194="","",LN(資本ストック!E194))</f>
        <v>11.967343935750746</v>
      </c>
      <c r="F194" s="2">
        <f>IF(logVir!F194="","",LN(資本ストック!F194))</f>
        <v>11.945401306779999</v>
      </c>
      <c r="G194" s="2">
        <f>IF(logVir!G194="","",LN(資本ストック!G194))</f>
        <v>11.985358779835032</v>
      </c>
      <c r="I194" s="3">
        <v>7</v>
      </c>
      <c r="J194" s="3">
        <v>5</v>
      </c>
      <c r="K194" s="2" cm="1">
        <f t="array" ref="K194">IF(C194="","",C194-SUMPRODUCT(($B$1461:$B$1491=$J194)*1,C$1461:C$1491))</f>
        <v>0.34431087200287891</v>
      </c>
      <c r="L194" s="2" cm="1">
        <f t="array" ref="L194">IF(D194="","",D194-SUMPRODUCT(($B$1461:$B$1491=$J194)*1,D$1461:D$1491))</f>
        <v>0.63262304593019003</v>
      </c>
      <c r="M194" s="2" cm="1">
        <f t="array" ref="M194">IF(E194="","",E194-SUMPRODUCT(($B$1461:$B$1491=$J194)*1,E$1461:E$1491))</f>
        <v>0.57442945758499064</v>
      </c>
      <c r="N194" s="2" cm="1">
        <f t="array" ref="N194">IF(F194="","",F194-SUMPRODUCT(($B$1461:$B$1491=$J194)*1,F$1461:F$1491))</f>
        <v>0.56048384990373634</v>
      </c>
      <c r="O194" s="2" cm="1">
        <f t="array" ref="O194">IF(G194="","",G194-SUMPRODUCT(($B$1461:$B$1491=$J194)*1,G$1461:G$1491))</f>
        <v>0.59649772397425238</v>
      </c>
    </row>
    <row r="195" spans="1:15" x14ac:dyDescent="0.55000000000000004">
      <c r="A195" s="3">
        <v>7</v>
      </c>
      <c r="B195" s="4">
        <v>6</v>
      </c>
      <c r="C195" s="2">
        <f>IF(logVir!C195="","",LN(資本ストック!C195))</f>
        <v>13.587554326518308</v>
      </c>
      <c r="D195" s="2">
        <f>IF(logVir!D195="","",LN(資本ストック!D195))</f>
        <v>13.60609196699939</v>
      </c>
      <c r="E195" s="2">
        <f>IF(logVir!E195="","",LN(資本ストック!E195))</f>
        <v>13.651272276351229</v>
      </c>
      <c r="F195" s="2">
        <f>IF(logVir!F195="","",LN(資本ストック!F195))</f>
        <v>13.643859093376099</v>
      </c>
      <c r="G195" s="2">
        <f>IF(logVir!G195="","",LN(資本ストック!G195))</f>
        <v>13.699474523205978</v>
      </c>
      <c r="I195" s="3">
        <v>7</v>
      </c>
      <c r="J195" s="3">
        <v>6</v>
      </c>
      <c r="K195" s="2" cm="1">
        <f t="array" ref="K195">IF(C195="","",C195-SUMPRODUCT(($B$1461:$B$1491=$J195)*1,C$1461:C$1491))</f>
        <v>0.43678517126984673</v>
      </c>
      <c r="L195" s="2" cm="1">
        <f t="array" ref="L195">IF(D195="","",D195-SUMPRODUCT(($B$1461:$B$1491=$J195)*1,D$1461:D$1491))</f>
        <v>0.43139927444689619</v>
      </c>
      <c r="M195" s="2" cm="1">
        <f t="array" ref="M195">IF(E195="","",E195-SUMPRODUCT(($B$1461:$B$1491=$J195)*1,E$1461:E$1491))</f>
        <v>0.44541415931892026</v>
      </c>
      <c r="N195" s="2" cm="1">
        <f t="array" ref="N195">IF(F195="","",F195-SUMPRODUCT(($B$1461:$B$1491=$J195)*1,F$1461:F$1491))</f>
        <v>0.43562283098324528</v>
      </c>
      <c r="O195" s="2" cm="1">
        <f t="array" ref="O195">IF(G195="","",G195-SUMPRODUCT(($B$1461:$B$1491=$J195)*1,G$1461:G$1491))</f>
        <v>0.48262619550237318</v>
      </c>
    </row>
    <row r="196" spans="1:15" x14ac:dyDescent="0.55000000000000004">
      <c r="A196" s="3">
        <v>7</v>
      </c>
      <c r="B196" s="4">
        <v>7</v>
      </c>
      <c r="C196" s="2">
        <f>IF(logVir!C196="","",LN(資本ストック!C196))</f>
        <v>12.168126722779487</v>
      </c>
      <c r="D196" s="2">
        <f>IF(logVir!D196="","",LN(資本ストック!D196))</f>
        <v>12.044574671432558</v>
      </c>
      <c r="E196" s="2">
        <f>IF(logVir!E196="","",LN(資本ストック!E196))</f>
        <v>12.191296564062633</v>
      </c>
      <c r="F196" s="2">
        <f>IF(logVir!F196="","",LN(資本ストック!F196))</f>
        <v>12.250880120810189</v>
      </c>
      <c r="G196" s="2">
        <f>IF(logVir!G196="","",LN(資本ストック!G196))</f>
        <v>12.371582085611239</v>
      </c>
      <c r="I196" s="3">
        <v>7</v>
      </c>
      <c r="J196" s="3">
        <v>7</v>
      </c>
      <c r="K196" s="2" cm="1">
        <f t="array" ref="K196">IF(C196="","",C196-SUMPRODUCT(($B$1461:$B$1491=$J196)*1,C$1461:C$1491))</f>
        <v>0.34418464473652932</v>
      </c>
      <c r="L196" s="2" cm="1">
        <f t="array" ref="L196">IF(D196="","",D196-SUMPRODUCT(($B$1461:$B$1491=$J196)*1,D$1461:D$1491))</f>
        <v>0.28912941497574884</v>
      </c>
      <c r="M196" s="2" cm="1">
        <f t="array" ref="M196">IF(E196="","",E196-SUMPRODUCT(($B$1461:$B$1491=$J196)*1,E$1461:E$1491))</f>
        <v>0.44503937996494614</v>
      </c>
      <c r="N196" s="2" cm="1">
        <f t="array" ref="N196">IF(F196="","",F196-SUMPRODUCT(($B$1461:$B$1491=$J196)*1,F$1461:F$1491))</f>
        <v>0.5215200834696514</v>
      </c>
      <c r="O196" s="2" cm="1">
        <f t="array" ref="O196">IF(G196="","",G196-SUMPRODUCT(($B$1461:$B$1491=$J196)*1,G$1461:G$1491))</f>
        <v>0.64357801387055069</v>
      </c>
    </row>
    <row r="197" spans="1:15" x14ac:dyDescent="0.55000000000000004">
      <c r="A197" s="3">
        <v>7</v>
      </c>
      <c r="B197" s="4">
        <v>8</v>
      </c>
      <c r="C197" s="2">
        <f>IF(logVir!C197="","",LN(資本ストック!C197))</f>
        <v>12.710129958867268</v>
      </c>
      <c r="D197" s="2">
        <f>IF(logVir!D197="","",LN(資本ストック!D197))</f>
        <v>12.748311315438333</v>
      </c>
      <c r="E197" s="2">
        <f>IF(logVir!E197="","",LN(資本ストック!E197))</f>
        <v>12.730983505829348</v>
      </c>
      <c r="F197" s="2">
        <f>IF(logVir!F197="","",LN(資本ストック!F197))</f>
        <v>12.735410428543501</v>
      </c>
      <c r="G197" s="2">
        <f>IF(logVir!G197="","",LN(資本ストック!G197))</f>
        <v>12.711746120671595</v>
      </c>
      <c r="I197" s="3">
        <v>7</v>
      </c>
      <c r="J197" s="3">
        <v>8</v>
      </c>
      <c r="K197" s="2" cm="1">
        <f t="array" ref="K197">IF(C197="","",C197-SUMPRODUCT(($B$1461:$B$1491=$J197)*1,C$1461:C$1491))</f>
        <v>0.26920676489074147</v>
      </c>
      <c r="L197" s="2" cm="1">
        <f t="array" ref="L197">IF(D197="","",D197-SUMPRODUCT(($B$1461:$B$1491=$J197)*1,D$1461:D$1491))</f>
        <v>0.28713729122108589</v>
      </c>
      <c r="M197" s="2" cm="1">
        <f t="array" ref="M197">IF(E197="","",E197-SUMPRODUCT(($B$1461:$B$1491=$J197)*1,E$1461:E$1491))</f>
        <v>0.27818698590513158</v>
      </c>
      <c r="N197" s="2" cm="1">
        <f t="array" ref="N197">IF(F197="","",F197-SUMPRODUCT(($B$1461:$B$1491=$J197)*1,F$1461:F$1491))</f>
        <v>0.2349283760106875</v>
      </c>
      <c r="O197" s="2" cm="1">
        <f t="array" ref="O197">IF(G197="","",G197-SUMPRODUCT(($B$1461:$B$1491=$J197)*1,G$1461:G$1491))</f>
        <v>0.24755882460026157</v>
      </c>
    </row>
    <row r="198" spans="1:15" x14ac:dyDescent="0.55000000000000004">
      <c r="A198" s="3">
        <v>7</v>
      </c>
      <c r="B198" s="4">
        <v>9</v>
      </c>
      <c r="C198" s="2">
        <f>IF(logVir!C198="","",LN(資本ストック!C198))</f>
        <v>12.021440089081665</v>
      </c>
      <c r="D198" s="2">
        <f>IF(logVir!D198="","",LN(資本ストック!D198))</f>
        <v>11.867184808731885</v>
      </c>
      <c r="E198" s="2">
        <f>IF(logVir!E198="","",LN(資本ストック!E198))</f>
        <v>11.946803135556275</v>
      </c>
      <c r="F198" s="2">
        <f>IF(logVir!F198="","",LN(資本ストック!F198))</f>
        <v>11.914239036615081</v>
      </c>
      <c r="G198" s="2">
        <f>IF(logVir!G198="","",LN(資本ストック!G198))</f>
        <v>11.889122102810658</v>
      </c>
      <c r="I198" s="3">
        <v>7</v>
      </c>
      <c r="J198" s="3">
        <v>9</v>
      </c>
      <c r="K198" s="2" cm="1">
        <f t="array" ref="K198">IF(C198="","",C198-SUMPRODUCT(($B$1461:$B$1491=$J198)*1,C$1461:C$1491))</f>
        <v>0.74457458746867111</v>
      </c>
      <c r="L198" s="2" cm="1">
        <f t="array" ref="L198">IF(D198="","",D198-SUMPRODUCT(($B$1461:$B$1491=$J198)*1,D$1461:D$1491))</f>
        <v>0.61656186597562446</v>
      </c>
      <c r="M198" s="2" cm="1">
        <f t="array" ref="M198">IF(E198="","",E198-SUMPRODUCT(($B$1461:$B$1491=$J198)*1,E$1461:E$1491))</f>
        <v>0.61221304620045913</v>
      </c>
      <c r="N198" s="2" cm="1">
        <f t="array" ref="N198">IF(F198="","",F198-SUMPRODUCT(($B$1461:$B$1491=$J198)*1,F$1461:F$1491))</f>
        <v>0.60740681755793169</v>
      </c>
      <c r="O198" s="2" cm="1">
        <f t="array" ref="O198">IF(G198="","",G198-SUMPRODUCT(($B$1461:$B$1491=$J198)*1,G$1461:G$1491))</f>
        <v>0.58188178743702679</v>
      </c>
    </row>
    <row r="199" spans="1:15" x14ac:dyDescent="0.55000000000000004">
      <c r="A199" s="3">
        <v>7</v>
      </c>
      <c r="B199" s="4">
        <v>10</v>
      </c>
      <c r="C199" s="2">
        <f>IF(logVir!C199="","",LN(資本ストック!C199))</f>
        <v>12.637727487547791</v>
      </c>
      <c r="D199" s="2">
        <f>IF(logVir!D199="","",LN(資本ストック!D199))</f>
        <v>12.780266960167456</v>
      </c>
      <c r="E199" s="2">
        <f>IF(logVir!E199="","",LN(資本ストック!E199))</f>
        <v>12.941285056034413</v>
      </c>
      <c r="F199" s="2">
        <f>IF(logVir!F199="","",LN(資本ストック!F199))</f>
        <v>12.948498156068091</v>
      </c>
      <c r="G199" s="2">
        <f>IF(logVir!G199="","",LN(資本ストック!G199))</f>
        <v>12.929021100190297</v>
      </c>
      <c r="I199" s="3">
        <v>7</v>
      </c>
      <c r="J199" s="3">
        <v>10</v>
      </c>
      <c r="K199" s="2" cm="1">
        <f t="array" ref="K199">IF(C199="","",C199-SUMPRODUCT(($B$1461:$B$1491=$J199)*1,C$1461:C$1491))</f>
        <v>-3.7523705483733849E-2</v>
      </c>
      <c r="L199" s="2" cm="1">
        <f t="array" ref="L199">IF(D199="","",D199-SUMPRODUCT(($B$1461:$B$1491=$J199)*1,D$1461:D$1491))</f>
        <v>3.7659607905917269E-2</v>
      </c>
      <c r="M199" s="2" cm="1">
        <f t="array" ref="M199">IF(E199="","",E199-SUMPRODUCT(($B$1461:$B$1491=$J199)*1,E$1461:E$1491))</f>
        <v>0.11616982701325185</v>
      </c>
      <c r="N199" s="2" cm="1">
        <f t="array" ref="N199">IF(F199="","",F199-SUMPRODUCT(($B$1461:$B$1491=$J199)*1,F$1461:F$1491))</f>
        <v>0.13198657433886218</v>
      </c>
      <c r="O199" s="2" cm="1">
        <f t="array" ref="O199">IF(G199="","",G199-SUMPRODUCT(($B$1461:$B$1491=$J199)*1,G$1461:G$1491))</f>
        <v>9.8424423845854037E-2</v>
      </c>
    </row>
    <row r="200" spans="1:15" x14ac:dyDescent="0.55000000000000004">
      <c r="A200" s="3">
        <v>7</v>
      </c>
      <c r="B200" s="4">
        <v>11</v>
      </c>
      <c r="C200" s="2">
        <f>IF(logVir!C200="","",LN(資本ストック!C200))</f>
        <v>13.048084480575305</v>
      </c>
      <c r="D200" s="2">
        <f>IF(logVir!D200="","",LN(資本ストック!D200))</f>
        <v>12.880850725923491</v>
      </c>
      <c r="E200" s="2">
        <f>IF(logVir!E200="","",LN(資本ストック!E200))</f>
        <v>13.024889721469306</v>
      </c>
      <c r="F200" s="2">
        <f>IF(logVir!F200="","",LN(資本ストック!F200))</f>
        <v>13.047881387038515</v>
      </c>
      <c r="G200" s="2">
        <f>IF(logVir!G200="","",LN(資本ストック!G200))</f>
        <v>13.169004313384777</v>
      </c>
      <c r="I200" s="3">
        <v>7</v>
      </c>
      <c r="J200" s="3">
        <v>11</v>
      </c>
      <c r="K200" s="2" cm="1">
        <f t="array" ref="K200">IF(C200="","",C200-SUMPRODUCT(($B$1461:$B$1491=$J200)*1,C$1461:C$1491))</f>
        <v>0.66599252397906206</v>
      </c>
      <c r="L200" s="2" cm="1">
        <f t="array" ref="L200">IF(D200="","",D200-SUMPRODUCT(($B$1461:$B$1491=$J200)*1,D$1461:D$1491))</f>
        <v>0.50541932338695972</v>
      </c>
      <c r="M200" s="2" cm="1">
        <f t="array" ref="M200">IF(E200="","",E200-SUMPRODUCT(($B$1461:$B$1491=$J200)*1,E$1461:E$1491))</f>
        <v>0.59665603014129154</v>
      </c>
      <c r="N200" s="2" cm="1">
        <f t="array" ref="N200">IF(F200="","",F200-SUMPRODUCT(($B$1461:$B$1491=$J200)*1,F$1461:F$1491))</f>
        <v>0.6087780279887518</v>
      </c>
      <c r="O200" s="2" cm="1">
        <f t="array" ref="O200">IF(G200="","",G200-SUMPRODUCT(($B$1461:$B$1491=$J200)*1,G$1461:G$1491))</f>
        <v>0.69593498033584567</v>
      </c>
    </row>
    <row r="201" spans="1:15" x14ac:dyDescent="0.55000000000000004">
      <c r="A201" s="3">
        <v>7</v>
      </c>
      <c r="B201" s="4">
        <v>12</v>
      </c>
      <c r="C201" s="2">
        <f>IF(logVir!C201="","",LN(資本ストック!C201))</f>
        <v>13.073149924546074</v>
      </c>
      <c r="D201" s="2">
        <f>IF(logVir!D201="","",LN(資本ストック!D201))</f>
        <v>13.004708002596482</v>
      </c>
      <c r="E201" s="2">
        <f>IF(logVir!E201="","",LN(資本ストック!E201))</f>
        <v>12.918809517175818</v>
      </c>
      <c r="F201" s="2">
        <f>IF(logVir!F201="","",LN(資本ストック!F201))</f>
        <v>12.862590229634215</v>
      </c>
      <c r="G201" s="2">
        <f>IF(logVir!G201="","",LN(資本ストック!G201))</f>
        <v>12.802927985853623</v>
      </c>
      <c r="I201" s="3">
        <v>7</v>
      </c>
      <c r="J201" s="3">
        <v>12</v>
      </c>
      <c r="K201" s="2" cm="1">
        <f t="array" ref="K201">IF(C201="","",C201-SUMPRODUCT(($B$1461:$B$1491=$J201)*1,C$1461:C$1491))</f>
        <v>0.77059021828473284</v>
      </c>
      <c r="L201" s="2" cm="1">
        <f t="array" ref="L201">IF(D201="","",D201-SUMPRODUCT(($B$1461:$B$1491=$J201)*1,D$1461:D$1491))</f>
        <v>0.74715269986407051</v>
      </c>
      <c r="M201" s="2" cm="1">
        <f t="array" ref="M201">IF(E201="","",E201-SUMPRODUCT(($B$1461:$B$1491=$J201)*1,E$1461:E$1491))</f>
        <v>0.63161866155080126</v>
      </c>
      <c r="N201" s="2" cm="1">
        <f t="array" ref="N201">IF(F201="","",F201-SUMPRODUCT(($B$1461:$B$1491=$J201)*1,F$1461:F$1491))</f>
        <v>0.61340291960477167</v>
      </c>
      <c r="O201" s="2" cm="1">
        <f t="array" ref="O201">IF(G201="","",G201-SUMPRODUCT(($B$1461:$B$1491=$J201)*1,G$1461:G$1491))</f>
        <v>0.59558504965606396</v>
      </c>
    </row>
    <row r="202" spans="1:15" x14ac:dyDescent="0.55000000000000004">
      <c r="A202" s="3">
        <v>7</v>
      </c>
      <c r="B202" s="4">
        <v>13</v>
      </c>
      <c r="C202" s="2">
        <f>IF(logVir!C202="","",LN(資本ストック!C202))</f>
        <v>13.792894509179764</v>
      </c>
      <c r="D202" s="2">
        <f>IF(logVir!D202="","",LN(資本ストック!D202))</f>
        <v>13.552962246123421</v>
      </c>
      <c r="E202" s="2">
        <f>IF(logVir!E202="","",LN(資本ストック!E202))</f>
        <v>13.417419220909938</v>
      </c>
      <c r="F202" s="2">
        <f>IF(logVir!F202="","",LN(資本ストック!F202))</f>
        <v>13.408057362269878</v>
      </c>
      <c r="G202" s="2">
        <f>IF(logVir!G202="","",LN(資本ストック!G202))</f>
        <v>13.295438249645848</v>
      </c>
      <c r="I202" s="3">
        <v>7</v>
      </c>
      <c r="J202" s="3">
        <v>13</v>
      </c>
      <c r="K202" s="2" cm="1">
        <f t="array" ref="K202">IF(C202="","",C202-SUMPRODUCT(($B$1461:$B$1491=$J202)*1,C$1461:C$1491))</f>
        <v>1.9861701666443068</v>
      </c>
      <c r="L202" s="2" cm="1">
        <f t="array" ref="L202">IF(D202="","",D202-SUMPRODUCT(($B$1461:$B$1491=$J202)*1,D$1461:D$1491))</f>
        <v>2.0168834603349843</v>
      </c>
      <c r="M202" s="2" cm="1">
        <f t="array" ref="M202">IF(E202="","",E202-SUMPRODUCT(($B$1461:$B$1491=$J202)*1,E$1461:E$1491))</f>
        <v>1.9426040926843928</v>
      </c>
      <c r="N202" s="2" cm="1">
        <f t="array" ref="N202">IF(F202="","",F202-SUMPRODUCT(($B$1461:$B$1491=$J202)*1,F$1461:F$1491))</f>
        <v>1.9743334525859879</v>
      </c>
      <c r="O202" s="2" cm="1">
        <f t="array" ref="O202">IF(G202="","",G202-SUMPRODUCT(($B$1461:$B$1491=$J202)*1,G$1461:G$1491))</f>
        <v>1.8708230765231182</v>
      </c>
    </row>
    <row r="203" spans="1:15" x14ac:dyDescent="0.55000000000000004">
      <c r="A203" s="3">
        <v>7</v>
      </c>
      <c r="B203" s="4">
        <v>14</v>
      </c>
      <c r="C203" s="2">
        <f>IF(logVir!C203="","",LN(資本ストック!C203))</f>
        <v>12.805197997797464</v>
      </c>
      <c r="D203" s="2">
        <f>IF(logVir!D203="","",LN(資本ストック!D203))</f>
        <v>12.689312130328233</v>
      </c>
      <c r="E203" s="2">
        <f>IF(logVir!E203="","",LN(資本ストック!E203))</f>
        <v>12.920090328541557</v>
      </c>
      <c r="F203" s="2">
        <f>IF(logVir!F203="","",LN(資本ストック!F203))</f>
        <v>12.890112752816364</v>
      </c>
      <c r="G203" s="2">
        <f>IF(logVir!G203="","",LN(資本ストック!G203))</f>
        <v>12.864059792445355</v>
      </c>
      <c r="I203" s="3">
        <v>7</v>
      </c>
      <c r="J203" s="3">
        <v>14</v>
      </c>
      <c r="K203" s="2" cm="1">
        <f t="array" ref="K203">IF(C203="","",C203-SUMPRODUCT(($B$1461:$B$1491=$J203)*1,C$1461:C$1491))</f>
        <v>0.31760764823999743</v>
      </c>
      <c r="L203" s="2" cm="1">
        <f t="array" ref="L203">IF(D203="","",D203-SUMPRODUCT(($B$1461:$B$1491=$J203)*1,D$1461:D$1491))</f>
        <v>0.19713838703978404</v>
      </c>
      <c r="M203" s="2" cm="1">
        <f t="array" ref="M203">IF(E203="","",E203-SUMPRODUCT(($B$1461:$B$1491=$J203)*1,E$1461:E$1491))</f>
        <v>0.30085643933447592</v>
      </c>
      <c r="N203" s="2" cm="1">
        <f t="array" ref="N203">IF(F203="","",F203-SUMPRODUCT(($B$1461:$B$1491=$J203)*1,F$1461:F$1491))</f>
        <v>0.26083056782995406</v>
      </c>
      <c r="O203" s="2" cm="1">
        <f t="array" ref="O203">IF(G203="","",G203-SUMPRODUCT(($B$1461:$B$1491=$J203)*1,G$1461:G$1491))</f>
        <v>0.24719082271063364</v>
      </c>
    </row>
    <row r="204" spans="1:15" x14ac:dyDescent="0.55000000000000004">
      <c r="A204" s="3">
        <v>7</v>
      </c>
      <c r="B204" s="4">
        <v>15</v>
      </c>
      <c r="C204" s="2">
        <f>IF(logVir!C204="","",LN(資本ストック!C204))</f>
        <v>10.716584995535088</v>
      </c>
      <c r="D204" s="2">
        <f>IF(logVir!D204="","",LN(資本ストック!D204))</f>
        <v>10.537150477259621</v>
      </c>
      <c r="E204" s="2">
        <f>IF(logVir!E204="","",LN(資本ストック!E204))</f>
        <v>10.804126018665363</v>
      </c>
      <c r="F204" s="2">
        <f>IF(logVir!F204="","",LN(資本ストック!F204))</f>
        <v>10.765855436380273</v>
      </c>
      <c r="G204" s="2">
        <f>IF(logVir!G204="","",LN(資本ストック!G204))</f>
        <v>10.95326644842096</v>
      </c>
      <c r="I204" s="3">
        <v>7</v>
      </c>
      <c r="J204" s="3">
        <v>15</v>
      </c>
      <c r="K204" s="2" cm="1">
        <f t="array" ref="K204">IF(C204="","",C204-SUMPRODUCT(($B$1461:$B$1491=$J204)*1,C$1461:C$1491))</f>
        <v>0.25384355060990593</v>
      </c>
      <c r="L204" s="2" cm="1">
        <f t="array" ref="L204">IF(D204="","",D204-SUMPRODUCT(($B$1461:$B$1491=$J204)*1,D$1461:D$1491))</f>
        <v>4.9202888827228008E-2</v>
      </c>
      <c r="M204" s="2" cm="1">
        <f t="array" ref="M204">IF(E204="","",E204-SUMPRODUCT(($B$1461:$B$1491=$J204)*1,E$1461:E$1491))</f>
        <v>0.24166486026888023</v>
      </c>
      <c r="N204" s="2" cm="1">
        <f t="array" ref="N204">IF(F204="","",F204-SUMPRODUCT(($B$1461:$B$1491=$J204)*1,F$1461:F$1491))</f>
        <v>0.1954570067809378</v>
      </c>
      <c r="O204" s="2" cm="1">
        <f t="array" ref="O204">IF(G204="","",G204-SUMPRODUCT(($B$1461:$B$1491=$J204)*1,G$1461:G$1491))</f>
        <v>0.37398976788538185</v>
      </c>
    </row>
    <row r="205" spans="1:15" x14ac:dyDescent="0.55000000000000004">
      <c r="A205" s="3">
        <v>7</v>
      </c>
      <c r="B205" s="4">
        <v>16</v>
      </c>
      <c r="C205" s="2">
        <f>IF(logVir!C205="","",LN(資本ストック!C205))</f>
        <v>12.474317569935666</v>
      </c>
      <c r="D205" s="2">
        <f>IF(logVir!D205="","",LN(資本ストック!D205))</f>
        <v>12.523803714434711</v>
      </c>
      <c r="E205" s="2">
        <f>IF(logVir!E205="","",LN(資本ストック!E205))</f>
        <v>12.608797232613204</v>
      </c>
      <c r="F205" s="2">
        <f>IF(logVir!F205="","",LN(資本ストック!F205))</f>
        <v>12.645427353100835</v>
      </c>
      <c r="G205" s="2">
        <f>IF(logVir!G205="","",LN(資本ストック!G205))</f>
        <v>12.711446966463347</v>
      </c>
      <c r="I205" s="3">
        <v>7</v>
      </c>
      <c r="J205" s="3">
        <v>16</v>
      </c>
      <c r="K205" s="2" cm="1">
        <f t="array" ref="K205">IF(C205="","",C205-SUMPRODUCT(($B$1461:$B$1491=$J205)*1,C$1461:C$1491))</f>
        <v>0.2666950123830496</v>
      </c>
      <c r="L205" s="2" cm="1">
        <f t="array" ref="L205">IF(D205="","",D205-SUMPRODUCT(($B$1461:$B$1491=$J205)*1,D$1461:D$1491))</f>
        <v>0.31561996757165112</v>
      </c>
      <c r="M205" s="2" cm="1">
        <f t="array" ref="M205">IF(E205="","",E205-SUMPRODUCT(($B$1461:$B$1491=$J205)*1,E$1461:E$1491))</f>
        <v>0.36855996225552801</v>
      </c>
      <c r="N205" s="2" cm="1">
        <f t="array" ref="N205">IF(F205="","",F205-SUMPRODUCT(($B$1461:$B$1491=$J205)*1,F$1461:F$1491))</f>
        <v>0.40798253108677507</v>
      </c>
      <c r="O205" s="2" cm="1">
        <f t="array" ref="O205">IF(G205="","",G205-SUMPRODUCT(($B$1461:$B$1491=$J205)*1,G$1461:G$1491))</f>
        <v>0.44915405589348012</v>
      </c>
    </row>
    <row r="206" spans="1:15" x14ac:dyDescent="0.55000000000000004">
      <c r="A206" s="3">
        <v>7</v>
      </c>
      <c r="B206" s="4">
        <v>17</v>
      </c>
      <c r="C206" s="2">
        <f>IF(logVir!C206="","",LN(資本ストック!C206))</f>
        <v>15.626164195482353</v>
      </c>
      <c r="D206" s="2">
        <f>IF(logVir!D206="","",LN(資本ストック!D206))</f>
        <v>15.439841209319477</v>
      </c>
      <c r="E206" s="2">
        <f>IF(logVir!E206="","",LN(資本ストック!E206))</f>
        <v>15.505983482923593</v>
      </c>
      <c r="F206" s="2">
        <f>IF(logVir!F206="","",LN(資本ストック!F206))</f>
        <v>15.51146094978294</v>
      </c>
      <c r="G206" s="2">
        <f>IF(logVir!G206="","",LN(資本ストック!G206))</f>
        <v>15.548421978365441</v>
      </c>
      <c r="I206" s="3">
        <v>7</v>
      </c>
      <c r="J206" s="3">
        <v>17</v>
      </c>
      <c r="K206" s="2" cm="1">
        <f t="array" ref="K206">IF(C206="","",C206-SUMPRODUCT(($B$1461:$B$1491=$J206)*1,C$1461:C$1491))</f>
        <v>0.56381101566500291</v>
      </c>
      <c r="L206" s="2" cm="1">
        <f t="array" ref="L206">IF(D206="","",D206-SUMPRODUCT(($B$1461:$B$1491=$J206)*1,D$1461:D$1491))</f>
        <v>0.38557603862936851</v>
      </c>
      <c r="M206" s="2" cm="1">
        <f t="array" ref="M206">IF(E206="","",E206-SUMPRODUCT(($B$1461:$B$1491=$J206)*1,E$1461:E$1491))</f>
        <v>0.45109084836239077</v>
      </c>
      <c r="N206" s="2" cm="1">
        <f t="array" ref="N206">IF(F206="","",F206-SUMPRODUCT(($B$1461:$B$1491=$J206)*1,F$1461:F$1491))</f>
        <v>0.45746753743485513</v>
      </c>
      <c r="O206" s="2" cm="1">
        <f t="array" ref="O206">IF(G206="","",G206-SUMPRODUCT(($B$1461:$B$1491=$J206)*1,G$1461:G$1491))</f>
        <v>0.48938275972431988</v>
      </c>
    </row>
    <row r="207" spans="1:15" x14ac:dyDescent="0.55000000000000004">
      <c r="A207" s="3">
        <v>7</v>
      </c>
      <c r="B207" s="4">
        <v>18</v>
      </c>
      <c r="C207" s="2">
        <f>IF(logVir!C207="","",LN(資本ストック!C207))</f>
        <v>12.77311990953319</v>
      </c>
      <c r="D207" s="2">
        <f>IF(logVir!D207="","",LN(資本ストック!D207))</f>
        <v>12.915213718140496</v>
      </c>
      <c r="E207" s="2">
        <f>IF(logVir!E207="","",LN(資本ストック!E207))</f>
        <v>13.112598960763336</v>
      </c>
      <c r="F207" s="2">
        <f>IF(logVir!F207="","",LN(資本ストック!F207))</f>
        <v>13.162777480715034</v>
      </c>
      <c r="G207" s="2">
        <f>IF(logVir!G207="","",LN(資本ストック!G207))</f>
        <v>13.219319992343246</v>
      </c>
      <c r="I207" s="3">
        <v>7</v>
      </c>
      <c r="J207" s="3">
        <v>18</v>
      </c>
      <c r="K207" s="2" cm="1">
        <f t="array" ref="K207">IF(C207="","",C207-SUMPRODUCT(($B$1461:$B$1491=$J207)*1,C$1461:C$1491))</f>
        <v>7.0564575251992778E-2</v>
      </c>
      <c r="L207" s="2" cm="1">
        <f t="array" ref="L207">IF(D207="","",D207-SUMPRODUCT(($B$1461:$B$1491=$J207)*1,D$1461:D$1491))</f>
        <v>0.18962434990005406</v>
      </c>
      <c r="M207" s="2" cm="1">
        <f t="array" ref="M207">IF(E207="","",E207-SUMPRODUCT(($B$1461:$B$1491=$J207)*1,E$1461:E$1491))</f>
        <v>0.33867646348530478</v>
      </c>
      <c r="N207" s="2" cm="1">
        <f t="array" ref="N207">IF(F207="","",F207-SUMPRODUCT(($B$1461:$B$1491=$J207)*1,F$1461:F$1491))</f>
        <v>0.3708775935940789</v>
      </c>
      <c r="O207" s="2" cm="1">
        <f t="array" ref="O207">IF(G207="","",G207-SUMPRODUCT(($B$1461:$B$1491=$J207)*1,G$1461:G$1491))</f>
        <v>0.3597196483174443</v>
      </c>
    </row>
    <row r="208" spans="1:15" x14ac:dyDescent="0.55000000000000004">
      <c r="A208" s="3">
        <v>7</v>
      </c>
      <c r="B208" s="4">
        <v>19</v>
      </c>
      <c r="C208" s="2">
        <f>IF(logVir!C208="","",LN(資本ストック!C208))</f>
        <v>12.348201850474725</v>
      </c>
      <c r="D208" s="2">
        <f>IF(logVir!D208="","",LN(資本ストック!D208))</f>
        <v>12.175021956222183</v>
      </c>
      <c r="E208" s="2">
        <f>IF(logVir!E208="","",LN(資本ストック!E208))</f>
        <v>12.14871831027275</v>
      </c>
      <c r="F208" s="2">
        <f>IF(logVir!F208="","",LN(資本ストック!F208))</f>
        <v>12.148579533394653</v>
      </c>
      <c r="G208" s="2">
        <f>IF(logVir!G208="","",LN(資本ストック!G208))</f>
        <v>12.141428044158966</v>
      </c>
      <c r="I208" s="3">
        <v>7</v>
      </c>
      <c r="J208" s="3">
        <v>19</v>
      </c>
      <c r="K208" s="2" cm="1">
        <f t="array" ref="K208">IF(C208="","",C208-SUMPRODUCT(($B$1461:$B$1491=$J208)*1,C$1461:C$1491))</f>
        <v>-0.16737858054259824</v>
      </c>
      <c r="L208" s="2" cm="1">
        <f t="array" ref="L208">IF(D208="","",D208-SUMPRODUCT(($B$1461:$B$1491=$J208)*1,D$1461:D$1491))</f>
        <v>-0.28576198378779694</v>
      </c>
      <c r="M208" s="2" cm="1">
        <f t="array" ref="M208">IF(E208="","",E208-SUMPRODUCT(($B$1461:$B$1491=$J208)*1,E$1461:E$1491))</f>
        <v>-0.28217940733628843</v>
      </c>
      <c r="N208" s="2" cm="1">
        <f t="array" ref="N208">IF(F208="","",F208-SUMPRODUCT(($B$1461:$B$1491=$J208)*1,F$1461:F$1491))</f>
        <v>-0.27715291604799752</v>
      </c>
      <c r="O208" s="2" cm="1">
        <f t="array" ref="O208">IF(G208="","",G208-SUMPRODUCT(($B$1461:$B$1491=$J208)*1,G$1461:G$1491))</f>
        <v>-0.27455139969026199</v>
      </c>
    </row>
    <row r="209" spans="1:15" x14ac:dyDescent="0.55000000000000004">
      <c r="A209" s="3">
        <v>7</v>
      </c>
      <c r="B209" s="4">
        <v>20</v>
      </c>
      <c r="C209" s="2">
        <f>IF(logVir!C209="","",LN(資本ストック!C209))</f>
        <v>13.123804818834387</v>
      </c>
      <c r="D209" s="2">
        <f>IF(logVir!D209="","",LN(資本ストック!D209))</f>
        <v>12.889625646753448</v>
      </c>
      <c r="E209" s="2">
        <f>IF(logVir!E209="","",LN(資本ストック!E209))</f>
        <v>13.023274582852487</v>
      </c>
      <c r="F209" s="2">
        <f>IF(logVir!F209="","",LN(資本ストック!F209))</f>
        <v>13.045359189219706</v>
      </c>
      <c r="G209" s="2">
        <f>IF(logVir!G209="","",LN(資本ストック!G209))</f>
        <v>13.294414035883786</v>
      </c>
      <c r="I209" s="3">
        <v>7</v>
      </c>
      <c r="J209" s="3">
        <v>20</v>
      </c>
      <c r="K209" s="2" cm="1">
        <f t="array" ref="K209">IF(C209="","",C209-SUMPRODUCT(($B$1461:$B$1491=$J209)*1,C$1461:C$1491))</f>
        <v>-0.10635704105460242</v>
      </c>
      <c r="L209" s="2" cm="1">
        <f t="array" ref="L209">IF(D209="","",D209-SUMPRODUCT(($B$1461:$B$1491=$J209)*1,D$1461:D$1491))</f>
        <v>-0.43668270750185201</v>
      </c>
      <c r="M209" s="2" cm="1">
        <f t="array" ref="M209">IF(E209="","",E209-SUMPRODUCT(($B$1461:$B$1491=$J209)*1,E$1461:E$1491))</f>
        <v>-0.37774385931356669</v>
      </c>
      <c r="N209" s="2" cm="1">
        <f t="array" ref="N209">IF(F209="","",F209-SUMPRODUCT(($B$1461:$B$1491=$J209)*1,F$1461:F$1491))</f>
        <v>-0.35180084208402818</v>
      </c>
      <c r="O209" s="2" cm="1">
        <f t="array" ref="O209">IF(G209="","",G209-SUMPRODUCT(($B$1461:$B$1491=$J209)*1,G$1461:G$1491))</f>
        <v>-0.15026246581000891</v>
      </c>
    </row>
    <row r="210" spans="1:15" x14ac:dyDescent="0.55000000000000004">
      <c r="A210" s="3">
        <v>7</v>
      </c>
      <c r="B210" s="4">
        <v>21</v>
      </c>
      <c r="C210" s="2">
        <f>IF(logVir!C210="","",LN(資本ストック!C210))</f>
        <v>14.540413161144802</v>
      </c>
      <c r="D210" s="2">
        <f>IF(logVir!D210="","",LN(資本ストック!D210))</f>
        <v>14.548057169120558</v>
      </c>
      <c r="E210" s="2">
        <f>IF(logVir!E210="","",LN(資本ストック!E210))</f>
        <v>14.696427861020602</v>
      </c>
      <c r="F210" s="2">
        <f>IF(logVir!F210="","",LN(資本ストック!F210))</f>
        <v>14.707237034764958</v>
      </c>
      <c r="G210" s="2">
        <f>IF(logVir!G210="","",LN(資本ストック!G210))</f>
        <v>14.716057582664051</v>
      </c>
      <c r="I210" s="3">
        <v>7</v>
      </c>
      <c r="J210" s="3">
        <v>21</v>
      </c>
      <c r="K210" s="2" cm="1">
        <f t="array" ref="K210">IF(C210="","",C210-SUMPRODUCT(($B$1461:$B$1491=$J210)*1,C$1461:C$1491))</f>
        <v>4.860164746743223E-2</v>
      </c>
      <c r="L210" s="2" cm="1">
        <f t="array" ref="L210">IF(D210="","",D210-SUMPRODUCT(($B$1461:$B$1491=$J210)*1,D$1461:D$1491))</f>
        <v>2.3301303208986823E-2</v>
      </c>
      <c r="M210" s="2" cm="1">
        <f t="array" ref="M210">IF(E210="","",E210-SUMPRODUCT(($B$1461:$B$1491=$J210)*1,E$1461:E$1491))</f>
        <v>0.11386425706000125</v>
      </c>
      <c r="N210" s="2" cm="1">
        <f t="array" ref="N210">IF(F210="","",F210-SUMPRODUCT(($B$1461:$B$1491=$J210)*1,F$1461:F$1491))</f>
        <v>0.11252840788733565</v>
      </c>
      <c r="O210" s="2" cm="1">
        <f t="array" ref="O210">IF(G210="","",G210-SUMPRODUCT(($B$1461:$B$1491=$J210)*1,G$1461:G$1491))</f>
        <v>0.10458832243362437</v>
      </c>
    </row>
    <row r="211" spans="1:15" x14ac:dyDescent="0.55000000000000004">
      <c r="A211" s="3">
        <v>7</v>
      </c>
      <c r="B211" s="4">
        <v>22</v>
      </c>
      <c r="C211" s="2">
        <f>IF(logVir!C211="","",LN(資本ストック!C211))</f>
        <v>12.846925257242654</v>
      </c>
      <c r="D211" s="2">
        <f>IF(logVir!D211="","",LN(資本ストック!D211))</f>
        <v>12.654792023628181</v>
      </c>
      <c r="E211" s="2">
        <f>IF(logVir!E211="","",LN(資本ストック!E211))</f>
        <v>12.472560157081052</v>
      </c>
      <c r="F211" s="2">
        <f>IF(logVir!F211="","",LN(資本ストック!F211))</f>
        <v>12.414324328550499</v>
      </c>
      <c r="G211" s="2">
        <f>IF(logVir!G211="","",LN(資本ストック!G211))</f>
        <v>12.295010017343339</v>
      </c>
      <c r="I211" s="3">
        <v>7</v>
      </c>
      <c r="J211" s="3">
        <v>22</v>
      </c>
      <c r="K211" s="2" cm="1">
        <f t="array" ref="K211">IF(C211="","",C211-SUMPRODUCT(($B$1461:$B$1491=$J211)*1,C$1461:C$1491))</f>
        <v>0.24117168113170351</v>
      </c>
      <c r="L211" s="2" cm="1">
        <f t="array" ref="L211">IF(D211="","",D211-SUMPRODUCT(($B$1461:$B$1491=$J211)*1,D$1461:D$1491))</f>
        <v>0.1971373166338779</v>
      </c>
      <c r="M211" s="2" cm="1">
        <f t="array" ref="M211">IF(E211="","",E211-SUMPRODUCT(($B$1461:$B$1491=$J211)*1,E$1461:E$1491))</f>
        <v>0.17915940072131598</v>
      </c>
      <c r="N211" s="2" cm="1">
        <f t="array" ref="N211">IF(F211="","",F211-SUMPRODUCT(($B$1461:$B$1491=$J211)*1,F$1461:F$1491))</f>
        <v>0.16735358685582646</v>
      </c>
      <c r="O211" s="2" cm="1">
        <f t="array" ref="O211">IF(G211="","",G211-SUMPRODUCT(($B$1461:$B$1491=$J211)*1,G$1461:G$1491))</f>
        <v>8.139377301315065E-2</v>
      </c>
    </row>
    <row r="212" spans="1:15" x14ac:dyDescent="0.55000000000000004">
      <c r="A212" s="3">
        <v>7</v>
      </c>
      <c r="B212" s="4">
        <v>23</v>
      </c>
      <c r="C212" s="2">
        <f>IF(logVir!C212="","",LN(資本ストック!C212))</f>
        <v>13.322761510378172</v>
      </c>
      <c r="D212" s="2">
        <f>IF(logVir!D212="","",LN(資本ストック!D212))</f>
        <v>13.387401907692015</v>
      </c>
      <c r="E212" s="2">
        <f>IF(logVir!E212="","",LN(資本ストック!E212))</f>
        <v>13.50201963414367</v>
      </c>
      <c r="F212" s="2">
        <f>IF(logVir!F212="","",LN(資本ストック!F212))</f>
        <v>13.494052410688836</v>
      </c>
      <c r="G212" s="2">
        <f>IF(logVir!G212="","",LN(資本ストック!G212))</f>
        <v>13.506807733533766</v>
      </c>
      <c r="I212" s="3">
        <v>7</v>
      </c>
      <c r="J212" s="3">
        <v>23</v>
      </c>
      <c r="K212" s="2" cm="1">
        <f t="array" ref="K212">IF(C212="","",C212-SUMPRODUCT(($B$1461:$B$1491=$J212)*1,C$1461:C$1491))</f>
        <v>-9.4581977661487571E-2</v>
      </c>
      <c r="L212" s="2" cm="1">
        <f t="array" ref="L212">IF(D212="","",D212-SUMPRODUCT(($B$1461:$B$1491=$J212)*1,D$1461:D$1491))</f>
        <v>-0.10828803917985574</v>
      </c>
      <c r="M212" s="2" cm="1">
        <f t="array" ref="M212">IF(E212="","",E212-SUMPRODUCT(($B$1461:$B$1491=$J212)*1,E$1461:E$1491))</f>
        <v>-4.3037340949023672E-3</v>
      </c>
      <c r="N212" s="2" cm="1">
        <f t="array" ref="N212">IF(F212="","",F212-SUMPRODUCT(($B$1461:$B$1491=$J212)*1,F$1461:F$1491))</f>
        <v>-7.1206406192274585E-3</v>
      </c>
      <c r="O212" s="2" cm="1">
        <f t="array" ref="O212">IF(G212="","",G212-SUMPRODUCT(($B$1461:$B$1491=$J212)*1,G$1461:G$1491))</f>
        <v>-7.2713496638581177E-3</v>
      </c>
    </row>
    <row r="213" spans="1:15" x14ac:dyDescent="0.55000000000000004">
      <c r="A213" s="3">
        <v>7</v>
      </c>
      <c r="B213" s="4">
        <v>24</v>
      </c>
      <c r="C213" s="2">
        <f>IF(logVir!C213="","",LN(資本ストック!C213))</f>
        <v>10.979075715588488</v>
      </c>
      <c r="D213" s="2">
        <f>IF(logVir!D213="","",LN(資本ストック!D213))</f>
        <v>10.95048339676104</v>
      </c>
      <c r="E213" s="2">
        <f>IF(logVir!E213="","",LN(資本ストック!E213))</f>
        <v>11.099019792492701</v>
      </c>
      <c r="F213" s="2">
        <f>IF(logVir!F213="","",LN(資本ストック!F213))</f>
        <v>11.080636435669742</v>
      </c>
      <c r="G213" s="2">
        <f>IF(logVir!G213="","",LN(資本ストック!G213))</f>
        <v>11.009904436410432</v>
      </c>
      <c r="I213" s="3">
        <v>7</v>
      </c>
      <c r="J213" s="3">
        <v>24</v>
      </c>
      <c r="K213" s="2" cm="1">
        <f t="array" ref="K213">IF(C213="","",C213-SUMPRODUCT(($B$1461:$B$1491=$J213)*1,C$1461:C$1491))</f>
        <v>-0.31360847827555283</v>
      </c>
      <c r="L213" s="2" cm="1">
        <f t="array" ref="L213">IF(D213="","",D213-SUMPRODUCT(($B$1461:$B$1491=$J213)*1,D$1461:D$1491))</f>
        <v>-0.33626517355951613</v>
      </c>
      <c r="M213" s="2" cm="1">
        <f t="array" ref="M213">IF(E213="","",E213-SUMPRODUCT(($B$1461:$B$1491=$J213)*1,E$1461:E$1491))</f>
        <v>-0.23509171722634292</v>
      </c>
      <c r="N213" s="2" cm="1">
        <f t="array" ref="N213">IF(F213="","",F213-SUMPRODUCT(($B$1461:$B$1491=$J213)*1,F$1461:F$1491))</f>
        <v>-0.25201925309056072</v>
      </c>
      <c r="O213" s="2" cm="1">
        <f t="array" ref="O213">IF(G213="","",G213-SUMPRODUCT(($B$1461:$B$1491=$J213)*1,G$1461:G$1491))</f>
        <v>-0.31180537690895882</v>
      </c>
    </row>
    <row r="214" spans="1:15" x14ac:dyDescent="0.55000000000000004">
      <c r="A214" s="3">
        <v>7</v>
      </c>
      <c r="B214" s="4">
        <v>25</v>
      </c>
      <c r="C214" s="2">
        <f>IF(logVir!C214="","",LN(資本ストック!C214))</f>
        <v>11.586429487147125</v>
      </c>
      <c r="D214" s="2">
        <f>IF(logVir!D214="","",LN(資本ストック!D214))</f>
        <v>11.667569368935787</v>
      </c>
      <c r="E214" s="2">
        <f>IF(logVir!E214="","",LN(資本ストック!E214))</f>
        <v>11.563652741564415</v>
      </c>
      <c r="F214" s="2">
        <f>IF(logVir!F214="","",LN(資本ストック!F214))</f>
        <v>11.539722781472111</v>
      </c>
      <c r="G214" s="2">
        <f>IF(logVir!G214="","",LN(資本ストック!G214))</f>
        <v>11.450396782822136</v>
      </c>
      <c r="I214" s="3">
        <v>7</v>
      </c>
      <c r="J214" s="3">
        <v>25</v>
      </c>
      <c r="K214" s="2" cm="1">
        <f t="array" ref="K214">IF(C214="","",C214-SUMPRODUCT(($B$1461:$B$1491=$J214)*1,C$1461:C$1491))</f>
        <v>-2.1322169970247273E-2</v>
      </c>
      <c r="L214" s="2" cm="1">
        <f t="array" ref="L214">IF(D214="","",D214-SUMPRODUCT(($B$1461:$B$1491=$J214)*1,D$1461:D$1491))</f>
        <v>-2.8815842001462144E-2</v>
      </c>
      <c r="M214" s="2" cm="1">
        <f t="array" ref="M214">IF(E214="","",E214-SUMPRODUCT(($B$1461:$B$1491=$J214)*1,E$1461:E$1491))</f>
        <v>-0.18938813583937275</v>
      </c>
      <c r="N214" s="2" cm="1">
        <f t="array" ref="N214">IF(F214="","",F214-SUMPRODUCT(($B$1461:$B$1491=$J214)*1,F$1461:F$1491))</f>
        <v>-0.24984186389482232</v>
      </c>
      <c r="O214" s="2" cm="1">
        <f t="array" ref="O214">IF(G214="","",G214-SUMPRODUCT(($B$1461:$B$1491=$J214)*1,G$1461:G$1491))</f>
        <v>-0.34423387735201061</v>
      </c>
    </row>
    <row r="215" spans="1:15" x14ac:dyDescent="0.55000000000000004">
      <c r="A215" s="3">
        <v>7</v>
      </c>
      <c r="B215" s="4">
        <v>26</v>
      </c>
      <c r="C215" s="2">
        <f>IF(logVir!C215="","",LN(資本ストック!C215))</f>
        <v>14.014183519973688</v>
      </c>
      <c r="D215" s="2">
        <f>IF(logVir!D215="","",LN(資本ストック!D215))</f>
        <v>14.007105068217669</v>
      </c>
      <c r="E215" s="2">
        <f>IF(logVir!E215="","",LN(資本ストック!E215))</f>
        <v>14.093831885702208</v>
      </c>
      <c r="F215" s="2">
        <f>IF(logVir!F215="","",LN(資本ストック!F215))</f>
        <v>14.079554719578388</v>
      </c>
      <c r="G215" s="2">
        <f>IF(logVir!G215="","",LN(資本ストック!G215))</f>
        <v>14.031886574458163</v>
      </c>
      <c r="I215" s="3">
        <v>7</v>
      </c>
      <c r="J215" s="3">
        <v>26</v>
      </c>
      <c r="K215" s="2" cm="1">
        <f t="array" ref="K215">IF(C215="","",C215-SUMPRODUCT(($B$1461:$B$1491=$J215)*1,C$1461:C$1491))</f>
        <v>-0.11945960696930413</v>
      </c>
      <c r="L215" s="2" cm="1">
        <f t="array" ref="L215">IF(D215="","",D215-SUMPRODUCT(($B$1461:$B$1491=$J215)*1,D$1461:D$1491))</f>
        <v>-6.5881799538615837E-2</v>
      </c>
      <c r="M215" s="2" cm="1">
        <f t="array" ref="M215">IF(E215="","",E215-SUMPRODUCT(($B$1461:$B$1491=$J215)*1,E$1461:E$1491))</f>
        <v>-1.1238569295107581E-2</v>
      </c>
      <c r="N215" s="2" cm="1">
        <f t="array" ref="N215">IF(F215="","",F215-SUMPRODUCT(($B$1461:$B$1491=$J215)*1,F$1461:F$1491))</f>
        <v>-3.5252935390726492E-2</v>
      </c>
      <c r="O215" s="2" cm="1">
        <f t="array" ref="O215">IF(G215="","",G215-SUMPRODUCT(($B$1461:$B$1491=$J215)*1,G$1461:G$1491))</f>
        <v>-7.28424515876398E-2</v>
      </c>
    </row>
    <row r="216" spans="1:15" x14ac:dyDescent="0.55000000000000004">
      <c r="A216" s="3">
        <v>7</v>
      </c>
      <c r="B216" s="4">
        <v>27</v>
      </c>
      <c r="C216" s="2">
        <f>IF(logVir!C216="","",LN(資本ストック!C216))</f>
        <v>12.449860345271764</v>
      </c>
      <c r="D216" s="2">
        <f>IF(logVir!D216="","",LN(資本ストック!D216))</f>
        <v>12.931960084613664</v>
      </c>
      <c r="E216" s="2">
        <f>IF(logVir!E216="","",LN(資本ストック!E216))</f>
        <v>13.100494366794955</v>
      </c>
      <c r="F216" s="2">
        <f>IF(logVir!F216="","",LN(資本ストック!F216))</f>
        <v>13.17769747473579</v>
      </c>
      <c r="G216" s="2">
        <f>IF(logVir!G216="","",LN(資本ストック!G216))</f>
        <v>13.13098887571712</v>
      </c>
      <c r="I216" s="3">
        <v>7</v>
      </c>
      <c r="J216" s="3">
        <v>27</v>
      </c>
      <c r="K216" s="2" cm="1">
        <f t="array" ref="K216">IF(C216="","",C216-SUMPRODUCT(($B$1461:$B$1491=$J216)*1,C$1461:C$1491))</f>
        <v>-0.25304851928871841</v>
      </c>
      <c r="L216" s="2" cm="1">
        <f t="array" ref="L216">IF(D216="","",D216-SUMPRODUCT(($B$1461:$B$1491=$J216)*1,D$1461:D$1491))</f>
        <v>-6.4668186560568941E-2</v>
      </c>
      <c r="M216" s="2" cm="1">
        <f t="array" ref="M216">IF(E216="","",E216-SUMPRODUCT(($B$1461:$B$1491=$J216)*1,E$1461:E$1491))</f>
        <v>-9.2374659811953919E-2</v>
      </c>
      <c r="N216" s="2" cm="1">
        <f t="array" ref="N216">IF(F216="","",F216-SUMPRODUCT(($B$1461:$B$1491=$J216)*1,F$1461:F$1491))</f>
        <v>-3.0801355021104371E-2</v>
      </c>
      <c r="O216" s="2" cm="1">
        <f t="array" ref="O216">IF(G216="","",G216-SUMPRODUCT(($B$1461:$B$1491=$J216)*1,G$1461:G$1491))</f>
        <v>-0.11122930362053474</v>
      </c>
    </row>
    <row r="217" spans="1:15" x14ac:dyDescent="0.55000000000000004">
      <c r="A217" s="3">
        <v>7</v>
      </c>
      <c r="B217" s="4">
        <v>28</v>
      </c>
      <c r="C217" s="2">
        <f>IF(logVir!C217="","",LN(資本ストック!C217))</f>
        <v>15.528301388181132</v>
      </c>
      <c r="D217" s="2">
        <f>IF(logVir!D217="","",LN(資本ストック!D217))</f>
        <v>15.499211204919161</v>
      </c>
      <c r="E217" s="2">
        <f>IF(logVir!E217="","",LN(資本ストック!E217))</f>
        <v>15.628161864977605</v>
      </c>
      <c r="F217" s="2">
        <f>IF(logVir!F217="","",LN(資本ストック!F217))</f>
        <v>15.63110441465323</v>
      </c>
      <c r="G217" s="2">
        <f>IF(logVir!G217="","",LN(資本ストック!G217))</f>
        <v>15.651779988225291</v>
      </c>
      <c r="I217" s="3">
        <v>7</v>
      </c>
      <c r="J217" s="3">
        <v>28</v>
      </c>
      <c r="K217" s="2" cm="1">
        <f t="array" ref="K217">IF(C217="","",C217-SUMPRODUCT(($B$1461:$B$1491=$J217)*1,C$1461:C$1491))</f>
        <v>-2.0280564693608838E-2</v>
      </c>
      <c r="L217" s="2" cm="1">
        <f t="array" ref="L217">IF(D217="","",D217-SUMPRODUCT(($B$1461:$B$1491=$J217)*1,D$1461:D$1491))</f>
        <v>-7.9843019566153473E-2</v>
      </c>
      <c r="M217" s="2" cm="1">
        <f t="array" ref="M217">IF(E217="","",E217-SUMPRODUCT(($B$1461:$B$1491=$J217)*1,E$1461:E$1491))</f>
        <v>1.8783974746554577E-2</v>
      </c>
      <c r="N217" s="2" cm="1">
        <f t="array" ref="N217">IF(F217="","",F217-SUMPRODUCT(($B$1461:$B$1491=$J217)*1,F$1461:F$1491))</f>
        <v>1.0140256850188933E-2</v>
      </c>
      <c r="O217" s="2" cm="1">
        <f t="array" ref="O217">IF(G217="","",G217-SUMPRODUCT(($B$1461:$B$1491=$J217)*1,G$1461:G$1491))</f>
        <v>1.5872356823473766E-2</v>
      </c>
    </row>
    <row r="218" spans="1:15" x14ac:dyDescent="0.55000000000000004">
      <c r="A218" s="3">
        <v>7</v>
      </c>
      <c r="B218" s="4">
        <v>29</v>
      </c>
      <c r="C218" s="2">
        <f>IF(logVir!C218="","",LN(資本ストック!C218))</f>
        <v>13.009779435561153</v>
      </c>
      <c r="D218" s="2">
        <f>IF(logVir!D218="","",LN(資本ストック!D218))</f>
        <v>13.078879702790177</v>
      </c>
      <c r="E218" s="2">
        <f>IF(logVir!E218="","",LN(資本ストック!E218))</f>
        <v>13.089651281314886</v>
      </c>
      <c r="F218" s="2">
        <f>IF(logVir!F218="","",LN(資本ストック!F218))</f>
        <v>13.117844912140827</v>
      </c>
      <c r="G218" s="2">
        <f>IF(logVir!G218="","",LN(資本ストック!G218))</f>
        <v>13.113451841335166</v>
      </c>
      <c r="I218" s="3">
        <v>7</v>
      </c>
      <c r="J218" s="3">
        <v>29</v>
      </c>
      <c r="K218" s="2" cm="1">
        <f t="array" ref="K218">IF(C218="","",C218-SUMPRODUCT(($B$1461:$B$1491=$J218)*1,C$1461:C$1491))</f>
        <v>-0.22045750619306048</v>
      </c>
      <c r="L218" s="2" cm="1">
        <f t="array" ref="L218">IF(D218="","",D218-SUMPRODUCT(($B$1461:$B$1491=$J218)*1,D$1461:D$1491))</f>
        <v>-0.17470858172966786</v>
      </c>
      <c r="M218" s="2" cm="1">
        <f t="array" ref="M218">IF(E218="","",E218-SUMPRODUCT(($B$1461:$B$1491=$J218)*1,E$1461:E$1491))</f>
        <v>-0.10080954055126057</v>
      </c>
      <c r="N218" s="2" cm="1">
        <f t="array" ref="N218">IF(F218="","",F218-SUMPRODUCT(($B$1461:$B$1491=$J218)*1,F$1461:F$1491))</f>
        <v>-6.4919769962118679E-2</v>
      </c>
      <c r="O218" s="2" cm="1">
        <f t="array" ref="O218">IF(G218="","",G218-SUMPRODUCT(($B$1461:$B$1491=$J218)*1,G$1461:G$1491))</f>
        <v>-3.8210623779656672E-2</v>
      </c>
    </row>
    <row r="219" spans="1:15" x14ac:dyDescent="0.55000000000000004">
      <c r="A219" s="3">
        <v>7</v>
      </c>
      <c r="B219" s="4">
        <v>30</v>
      </c>
      <c r="C219" s="2">
        <f>IF(logVir!C219="","",LN(資本ストック!C219))</f>
        <v>13.352086693246067</v>
      </c>
      <c r="D219" s="2">
        <f>IF(logVir!D219="","",LN(資本ストック!D219))</f>
        <v>13.500811727802796</v>
      </c>
      <c r="E219" s="2">
        <f>IF(logVir!E219="","",LN(資本ストック!E219))</f>
        <v>13.427281899160594</v>
      </c>
      <c r="F219" s="2">
        <f>IF(logVir!F219="","",LN(資本ストック!F219))</f>
        <v>13.399660231498148</v>
      </c>
      <c r="G219" s="2">
        <f>IF(logVir!G219="","",LN(資本ストック!G219))</f>
        <v>13.284973032813188</v>
      </c>
      <c r="I219" s="3">
        <v>7</v>
      </c>
      <c r="J219" s="3">
        <v>30</v>
      </c>
      <c r="K219" s="2" cm="1">
        <f t="array" ref="K219">IF(C219="","",C219-SUMPRODUCT(($B$1461:$B$1491=$J219)*1,C$1461:C$1491))</f>
        <v>3.8650030898701004E-2</v>
      </c>
      <c r="L219" s="2" cm="1">
        <f t="array" ref="L219">IF(D219="","",D219-SUMPRODUCT(($B$1461:$B$1491=$J219)*1,D$1461:D$1491))</f>
        <v>0.11218340329590148</v>
      </c>
      <c r="M219" s="2" cm="1">
        <f t="array" ref="M219">IF(E219="","",E219-SUMPRODUCT(($B$1461:$B$1491=$J219)*1,E$1461:E$1491))</f>
        <v>0.10686810719419704</v>
      </c>
      <c r="N219" s="2" cm="1">
        <f t="array" ref="N219">IF(F219="","",F219-SUMPRODUCT(($B$1461:$B$1491=$J219)*1,F$1461:F$1491))</f>
        <v>9.2354747052979747E-2</v>
      </c>
      <c r="O219" s="2" cm="1">
        <f t="array" ref="O219">IF(G219="","",G219-SUMPRODUCT(($B$1461:$B$1491=$J219)*1,G$1461:G$1491))</f>
        <v>-9.9758306037696087E-3</v>
      </c>
    </row>
    <row r="220" spans="1:15" x14ac:dyDescent="0.55000000000000004">
      <c r="A220" s="3">
        <v>7</v>
      </c>
      <c r="B220" s="4">
        <v>31</v>
      </c>
      <c r="C220" s="2">
        <f>IF(logVir!C220="","",LN(資本ストック!C220))</f>
        <v>13.265155305833909</v>
      </c>
      <c r="D220" s="2">
        <f>IF(logVir!D220="","",LN(資本ストック!D220))</f>
        <v>13.062037419933636</v>
      </c>
      <c r="E220" s="2">
        <f>IF(logVir!E220="","",LN(資本ストック!E220))</f>
        <v>12.949049552569679</v>
      </c>
      <c r="F220" s="2">
        <f>IF(logVir!F220="","",LN(資本ストック!F220))</f>
        <v>12.947035052177185</v>
      </c>
      <c r="G220" s="2">
        <f>IF(logVir!G220="","",LN(資本ストック!G220))</f>
        <v>12.87323530150891</v>
      </c>
      <c r="I220" s="3">
        <v>7</v>
      </c>
      <c r="J220" s="3">
        <v>31</v>
      </c>
      <c r="K220" s="2" cm="1">
        <f t="array" ref="K220">IF(C220="","",C220-SUMPRODUCT(($B$1461:$B$1491=$J220)*1,C$1461:C$1491))</f>
        <v>-5.1451162238409509E-2</v>
      </c>
      <c r="L220" s="2" cm="1">
        <f t="array" ref="L220">IF(D220="","",D220-SUMPRODUCT(($B$1461:$B$1491=$J220)*1,D$1461:D$1491))</f>
        <v>-0.17339975622298809</v>
      </c>
      <c r="M220" s="2" cm="1">
        <f t="array" ref="M220">IF(E220="","",E220-SUMPRODUCT(($B$1461:$B$1491=$J220)*1,E$1461:E$1491))</f>
        <v>-0.22542698782413062</v>
      </c>
      <c r="N220" s="2" cm="1">
        <f t="array" ref="N220">IF(F220="","",F220-SUMPRODUCT(($B$1461:$B$1491=$J220)*1,F$1461:F$1491))</f>
        <v>-0.19392967988851773</v>
      </c>
      <c r="O220" s="2" cm="1">
        <f t="array" ref="O220">IF(G220="","",G220-SUMPRODUCT(($B$1461:$B$1491=$J220)*1,G$1461:G$1491))</f>
        <v>-0.26761000953321634</v>
      </c>
    </row>
    <row r="221" spans="1:15" x14ac:dyDescent="0.55000000000000004">
      <c r="A221" s="3">
        <v>8</v>
      </c>
      <c r="B221" s="4">
        <v>1</v>
      </c>
      <c r="C221" s="2">
        <f>IF(logVir!C221="","",LN(資本ストック!C221))</f>
        <v>13.601834448780215</v>
      </c>
      <c r="D221" s="2">
        <f>IF(logVir!D221="","",LN(資本ストック!D221))</f>
        <v>13.076057666070557</v>
      </c>
      <c r="E221" s="2">
        <f>IF(logVir!E221="","",LN(資本ストック!E221))</f>
        <v>12.722584949891202</v>
      </c>
      <c r="F221" s="2">
        <f>IF(logVir!F221="","",LN(資本ストック!F221))</f>
        <v>12.669405685222268</v>
      </c>
      <c r="G221" s="2">
        <f>IF(logVir!G221="","",LN(資本ストック!G221))</f>
        <v>12.498934388007136</v>
      </c>
      <c r="I221" s="3">
        <v>8</v>
      </c>
      <c r="J221" s="3">
        <v>1</v>
      </c>
      <c r="K221" s="2" cm="1">
        <f t="array" ref="K221">IF(C221="","",C221-SUMPRODUCT(($B$1461:$B$1491=$J221)*1,C$1461:C$1491))</f>
        <v>1.0138229032473252</v>
      </c>
      <c r="L221" s="2" cm="1">
        <f t="array" ref="L221">IF(D221="","",D221-SUMPRODUCT(($B$1461:$B$1491=$J221)*1,D$1461:D$1491))</f>
        <v>0.64488984237359226</v>
      </c>
      <c r="M221" s="2" cm="1">
        <f t="array" ref="M221">IF(E221="","",E221-SUMPRODUCT(($B$1461:$B$1491=$J221)*1,E$1461:E$1491))</f>
        <v>0.40433351806931839</v>
      </c>
      <c r="N221" s="2" cm="1">
        <f t="array" ref="N221">IF(F221="","",F221-SUMPRODUCT(($B$1461:$B$1491=$J221)*1,F$1461:F$1491))</f>
        <v>0.36727008162371355</v>
      </c>
      <c r="O221" s="2" cm="1">
        <f t="array" ref="O221">IF(G221="","",G221-SUMPRODUCT(($B$1461:$B$1491=$J221)*1,G$1461:G$1491))</f>
        <v>0.27792025765517181</v>
      </c>
    </row>
    <row r="222" spans="1:15" x14ac:dyDescent="0.55000000000000004">
      <c r="A222" s="3">
        <v>8</v>
      </c>
      <c r="B222" s="4">
        <v>2</v>
      </c>
      <c r="C222" s="2">
        <f>IF(logVir!C222="","",LN(資本ストック!C222))</f>
        <v>10.717429800939275</v>
      </c>
      <c r="D222" s="2">
        <f>IF(logVir!D222="","",LN(資本ストック!D222))</f>
        <v>10.762220386383225</v>
      </c>
      <c r="E222" s="2">
        <f>IF(logVir!E222="","",LN(資本ストック!E222))</f>
        <v>10.78892226649463</v>
      </c>
      <c r="F222" s="2">
        <f>IF(logVir!F222="","",LN(資本ストック!F222))</f>
        <v>10.762565579031209</v>
      </c>
      <c r="G222" s="2">
        <f>IF(logVir!G222="","",LN(資本ストック!G222))</f>
        <v>10.728615985129476</v>
      </c>
      <c r="I222" s="3">
        <v>8</v>
      </c>
      <c r="J222" s="3">
        <v>2</v>
      </c>
      <c r="K222" s="2" cm="1">
        <f t="array" ref="K222">IF(C222="","",C222-SUMPRODUCT(($B$1461:$B$1491=$J222)*1,C$1461:C$1491))</f>
        <v>0.23352784862725073</v>
      </c>
      <c r="L222" s="2" cm="1">
        <f t="array" ref="L222">IF(D222="","",D222-SUMPRODUCT(($B$1461:$B$1491=$J222)*1,D$1461:D$1491))</f>
        <v>0.26441478929011275</v>
      </c>
      <c r="M222" s="2" cm="1">
        <f t="array" ref="M222">IF(E222="","",E222-SUMPRODUCT(($B$1461:$B$1491=$J222)*1,E$1461:E$1491))</f>
        <v>0.27411181762656867</v>
      </c>
      <c r="N222" s="2" cm="1">
        <f t="array" ref="N222">IF(F222="","",F222-SUMPRODUCT(($B$1461:$B$1491=$J222)*1,F$1461:F$1491))</f>
        <v>0.27320700565502776</v>
      </c>
      <c r="O222" s="2" cm="1">
        <f t="array" ref="O222">IF(G222="","",G222-SUMPRODUCT(($B$1461:$B$1491=$J222)*1,G$1461:G$1491))</f>
        <v>0.26828448725756537</v>
      </c>
    </row>
    <row r="223" spans="1:15" x14ac:dyDescent="0.55000000000000004">
      <c r="A223" s="3">
        <v>8</v>
      </c>
      <c r="B223" s="4">
        <v>3</v>
      </c>
      <c r="C223" s="2">
        <f>IF(logVir!C223="","",LN(資本ストック!C223))</f>
        <v>14.01035201033317</v>
      </c>
      <c r="D223" s="2">
        <f>IF(logVir!D223="","",LN(資本ストック!D223))</f>
        <v>13.98454368319554</v>
      </c>
      <c r="E223" s="2">
        <f>IF(logVir!E223="","",LN(資本ストック!E223))</f>
        <v>14.043215817314882</v>
      </c>
      <c r="F223" s="2">
        <f>IF(logVir!F223="","",LN(資本ストック!F223))</f>
        <v>14.048924639757306</v>
      </c>
      <c r="G223" s="2">
        <f>IF(logVir!G223="","",LN(資本ストック!G223))</f>
        <v>14.028480491416387</v>
      </c>
      <c r="I223" s="3">
        <v>8</v>
      </c>
      <c r="J223" s="3">
        <v>3</v>
      </c>
      <c r="K223" s="2" cm="1">
        <f t="array" ref="K223">IF(C223="","",C223-SUMPRODUCT(($B$1461:$B$1491=$J223)*1,C$1461:C$1491))</f>
        <v>1.3691940964250584</v>
      </c>
      <c r="L223" s="2" cm="1">
        <f t="array" ref="L223">IF(D223="","",D223-SUMPRODUCT(($B$1461:$B$1491=$J223)*1,D$1461:D$1491))</f>
        <v>1.3349286575269765</v>
      </c>
      <c r="M223" s="2" cm="1">
        <f t="array" ref="M223">IF(E223="","",E223-SUMPRODUCT(($B$1461:$B$1491=$J223)*1,E$1461:E$1491))</f>
        <v>1.3288235301378766</v>
      </c>
      <c r="N223" s="2" cm="1">
        <f t="array" ref="N223">IF(F223="","",F223-SUMPRODUCT(($B$1461:$B$1491=$J223)*1,F$1461:F$1491))</f>
        <v>1.3384342767066641</v>
      </c>
      <c r="O223" s="2" cm="1">
        <f t="array" ref="O223">IF(G223="","",G223-SUMPRODUCT(($B$1461:$B$1491=$J223)*1,G$1461:G$1491))</f>
        <v>1.3228837379347276</v>
      </c>
    </row>
    <row r="224" spans="1:15" x14ac:dyDescent="0.55000000000000004">
      <c r="A224" s="3">
        <v>8</v>
      </c>
      <c r="B224" s="4">
        <v>4</v>
      </c>
      <c r="C224" s="2">
        <f>IF(logVir!C224="","",LN(資本ストック!C224))</f>
        <v>11.668513779087361</v>
      </c>
      <c r="D224" s="2">
        <f>IF(logVir!D224="","",LN(資本ストック!D224))</f>
        <v>11.426090965840576</v>
      </c>
      <c r="E224" s="2">
        <f>IF(logVir!E224="","",LN(資本ストック!E224))</f>
        <v>11.483848809111478</v>
      </c>
      <c r="F224" s="2">
        <f>IF(logVir!F224="","",LN(資本ストック!F224))</f>
        <v>11.475468998555163</v>
      </c>
      <c r="G224" s="2">
        <f>IF(logVir!G224="","",LN(資本ストック!G224))</f>
        <v>11.369292651944592</v>
      </c>
      <c r="I224" s="3">
        <v>8</v>
      </c>
      <c r="J224" s="3">
        <v>4</v>
      </c>
      <c r="K224" s="2" cm="1">
        <f t="array" ref="K224">IF(C224="","",C224-SUMPRODUCT(($B$1461:$B$1491=$J224)*1,C$1461:C$1491))</f>
        <v>0.7118081874099822</v>
      </c>
      <c r="L224" s="2" cm="1">
        <f t="array" ref="L224">IF(D224="","",D224-SUMPRODUCT(($B$1461:$B$1491=$J224)*1,D$1461:D$1491))</f>
        <v>0.60562983489017697</v>
      </c>
      <c r="M224" s="2" cm="1">
        <f t="array" ref="M224">IF(E224="","",E224-SUMPRODUCT(($B$1461:$B$1491=$J224)*1,E$1461:E$1491))</f>
        <v>0.70244158257353284</v>
      </c>
      <c r="N224" s="2" cm="1">
        <f t="array" ref="N224">IF(F224="","",F224-SUMPRODUCT(($B$1461:$B$1491=$J224)*1,F$1461:F$1491))</f>
        <v>0.7204535864217867</v>
      </c>
      <c r="O224" s="2" cm="1">
        <f t="array" ref="O224">IF(G224="","",G224-SUMPRODUCT(($B$1461:$B$1491=$J224)*1,G$1461:G$1491))</f>
        <v>0.64530269567056386</v>
      </c>
    </row>
    <row r="225" spans="1:15" x14ac:dyDescent="0.55000000000000004">
      <c r="A225" s="3">
        <v>8</v>
      </c>
      <c r="B225" s="4">
        <v>5</v>
      </c>
      <c r="C225" s="2">
        <f>IF(logVir!C225="","",LN(資本ストック!C225))</f>
        <v>11.968726578205828</v>
      </c>
      <c r="D225" s="2">
        <f>IF(logVir!D225="","",LN(資本ストック!D225))</f>
        <v>11.937951786675297</v>
      </c>
      <c r="E225" s="2">
        <f>IF(logVir!E225="","",LN(資本ストック!E225))</f>
        <v>12.023151013523448</v>
      </c>
      <c r="F225" s="2">
        <f>IF(logVir!F225="","",LN(資本ストック!F225))</f>
        <v>12.036311645230015</v>
      </c>
      <c r="G225" s="2">
        <f>IF(logVir!G225="","",LN(資本ストック!G225))</f>
        <v>12.115324358850646</v>
      </c>
      <c r="I225" s="3">
        <v>8</v>
      </c>
      <c r="J225" s="3">
        <v>5</v>
      </c>
      <c r="K225" s="2" cm="1">
        <f t="array" ref="K225">IF(C225="","",C225-SUMPRODUCT(($B$1461:$B$1491=$J225)*1,C$1461:C$1491))</f>
        <v>0.57602546847168057</v>
      </c>
      <c r="L225" s="2" cm="1">
        <f t="array" ref="L225">IF(D225="","",D225-SUMPRODUCT(($B$1461:$B$1491=$J225)*1,D$1461:D$1491))</f>
        <v>0.58728793518771738</v>
      </c>
      <c r="M225" s="2" cm="1">
        <f t="array" ref="M225">IF(E225="","",E225-SUMPRODUCT(($B$1461:$B$1491=$J225)*1,E$1461:E$1491))</f>
        <v>0.63023653535769242</v>
      </c>
      <c r="N225" s="2" cm="1">
        <f t="array" ref="N225">IF(F225="","",F225-SUMPRODUCT(($B$1461:$B$1491=$J225)*1,F$1461:F$1491))</f>
        <v>0.65139418835375196</v>
      </c>
      <c r="O225" s="2" cm="1">
        <f t="array" ref="O225">IF(G225="","",G225-SUMPRODUCT(($B$1461:$B$1491=$J225)*1,G$1461:G$1491))</f>
        <v>0.72646330298986683</v>
      </c>
    </row>
    <row r="226" spans="1:15" x14ac:dyDescent="0.55000000000000004">
      <c r="A226" s="3">
        <v>8</v>
      </c>
      <c r="B226" s="4">
        <v>6</v>
      </c>
      <c r="C226" s="2">
        <f>IF(logVir!C226="","",LN(資本ストック!C226))</f>
        <v>14.645876297765527</v>
      </c>
      <c r="D226" s="2">
        <f>IF(logVir!D226="","",LN(資本ストック!D226))</f>
        <v>14.626904156680379</v>
      </c>
      <c r="E226" s="2">
        <f>IF(logVir!E226="","",LN(資本ストック!E226))</f>
        <v>14.672641614855969</v>
      </c>
      <c r="F226" s="2">
        <f>IF(logVir!F226="","",LN(資本ストック!F226))</f>
        <v>14.665516645716069</v>
      </c>
      <c r="G226" s="2">
        <f>IF(logVir!G226="","",LN(資本ストック!G226))</f>
        <v>14.702004241540017</v>
      </c>
      <c r="I226" s="3">
        <v>8</v>
      </c>
      <c r="J226" s="3">
        <v>6</v>
      </c>
      <c r="K226" s="2" cm="1">
        <f t="array" ref="K226">IF(C226="","",C226-SUMPRODUCT(($B$1461:$B$1491=$J226)*1,C$1461:C$1491))</f>
        <v>1.4951071425170657</v>
      </c>
      <c r="L226" s="2" cm="1">
        <f t="array" ref="L226">IF(D226="","",D226-SUMPRODUCT(($B$1461:$B$1491=$J226)*1,D$1461:D$1491))</f>
        <v>1.4522114641278847</v>
      </c>
      <c r="M226" s="2" cm="1">
        <f t="array" ref="M226">IF(E226="","",E226-SUMPRODUCT(($B$1461:$B$1491=$J226)*1,E$1461:E$1491))</f>
        <v>1.4667834978236609</v>
      </c>
      <c r="N226" s="2" cm="1">
        <f t="array" ref="N226">IF(F226="","",F226-SUMPRODUCT(($B$1461:$B$1491=$J226)*1,F$1461:F$1491))</f>
        <v>1.4572803833232157</v>
      </c>
      <c r="O226" s="2" cm="1">
        <f t="array" ref="O226">IF(G226="","",G226-SUMPRODUCT(($B$1461:$B$1491=$J226)*1,G$1461:G$1491))</f>
        <v>1.4851559138364117</v>
      </c>
    </row>
    <row r="227" spans="1:15" x14ac:dyDescent="0.55000000000000004">
      <c r="A227" s="3">
        <v>8</v>
      </c>
      <c r="B227" s="4">
        <v>7</v>
      </c>
      <c r="C227" s="2">
        <f>IF(logVir!C227="","",LN(資本ストック!C227))</f>
        <v>12.40166683759576</v>
      </c>
      <c r="D227" s="2">
        <f>IF(logVir!D227="","",LN(資本ストック!D227))</f>
        <v>12.352466786139463</v>
      </c>
      <c r="E227" s="2">
        <f>IF(logVir!E227="","",LN(資本ストック!E227))</f>
        <v>12.362104488071761</v>
      </c>
      <c r="F227" s="2">
        <f>IF(logVir!F227="","",LN(資本ストック!F227))</f>
        <v>12.338946167683494</v>
      </c>
      <c r="G227" s="2">
        <f>IF(logVir!G227="","",LN(資本ストック!G227))</f>
        <v>12.335670815632433</v>
      </c>
      <c r="I227" s="3">
        <v>8</v>
      </c>
      <c r="J227" s="3">
        <v>7</v>
      </c>
      <c r="K227" s="2" cm="1">
        <f t="array" ref="K227">IF(C227="","",C227-SUMPRODUCT(($B$1461:$B$1491=$J227)*1,C$1461:C$1491))</f>
        <v>0.57772475955280278</v>
      </c>
      <c r="L227" s="2" cm="1">
        <f t="array" ref="L227">IF(D227="","",D227-SUMPRODUCT(($B$1461:$B$1491=$J227)*1,D$1461:D$1491))</f>
        <v>0.5970215296826531</v>
      </c>
      <c r="M227" s="2" cm="1">
        <f t="array" ref="M227">IF(E227="","",E227-SUMPRODUCT(($B$1461:$B$1491=$J227)*1,E$1461:E$1491))</f>
        <v>0.61584730397407483</v>
      </c>
      <c r="N227" s="2" cm="1">
        <f t="array" ref="N227">IF(F227="","",F227-SUMPRODUCT(($B$1461:$B$1491=$J227)*1,F$1461:F$1491))</f>
        <v>0.60958613034295617</v>
      </c>
      <c r="O227" s="2" cm="1">
        <f t="array" ref="O227">IF(G227="","",G227-SUMPRODUCT(($B$1461:$B$1491=$J227)*1,G$1461:G$1491))</f>
        <v>0.60766674389174469</v>
      </c>
    </row>
    <row r="228" spans="1:15" x14ac:dyDescent="0.55000000000000004">
      <c r="A228" s="3">
        <v>8</v>
      </c>
      <c r="B228" s="4">
        <v>8</v>
      </c>
      <c r="C228" s="2">
        <f>IF(logVir!C228="","",LN(資本ストック!C228))</f>
        <v>14.308214261181238</v>
      </c>
      <c r="D228" s="2">
        <f>IF(logVir!D228="","",LN(資本ストック!D228))</f>
        <v>14.218978422552265</v>
      </c>
      <c r="E228" s="2">
        <f>IF(logVir!E228="","",LN(資本ストック!E228))</f>
        <v>14.24675213389561</v>
      </c>
      <c r="F228" s="2">
        <f>IF(logVir!F228="","",LN(資本ストック!F228))</f>
        <v>14.246493024518395</v>
      </c>
      <c r="G228" s="2">
        <f>IF(logVir!G228="","",LN(資本ストック!G228))</f>
        <v>14.247409876041164</v>
      </c>
      <c r="I228" s="3">
        <v>8</v>
      </c>
      <c r="J228" s="3">
        <v>8</v>
      </c>
      <c r="K228" s="2" cm="1">
        <f t="array" ref="K228">IF(C228="","",C228-SUMPRODUCT(($B$1461:$B$1491=$J228)*1,C$1461:C$1491))</f>
        <v>1.8672910672047109</v>
      </c>
      <c r="L228" s="2" cm="1">
        <f t="array" ref="L228">IF(D228="","",D228-SUMPRODUCT(($B$1461:$B$1491=$J228)*1,D$1461:D$1491))</f>
        <v>1.7578043983350184</v>
      </c>
      <c r="M228" s="2" cm="1">
        <f t="array" ref="M228">IF(E228="","",E228-SUMPRODUCT(($B$1461:$B$1491=$J228)*1,E$1461:E$1491))</f>
        <v>1.7939556139713932</v>
      </c>
      <c r="N228" s="2" cm="1">
        <f t="array" ref="N228">IF(F228="","",F228-SUMPRODUCT(($B$1461:$B$1491=$J228)*1,F$1461:F$1491))</f>
        <v>1.7460109719855819</v>
      </c>
      <c r="O228" s="2" cm="1">
        <f t="array" ref="O228">IF(G228="","",G228-SUMPRODUCT(($B$1461:$B$1491=$J228)*1,G$1461:G$1491))</f>
        <v>1.7832225799698307</v>
      </c>
    </row>
    <row r="229" spans="1:15" x14ac:dyDescent="0.55000000000000004">
      <c r="A229" s="3">
        <v>8</v>
      </c>
      <c r="B229" s="4">
        <v>9</v>
      </c>
      <c r="C229" s="2">
        <f>IF(logVir!C229="","",LN(資本ストック!C229))</f>
        <v>12.589209900445809</v>
      </c>
      <c r="D229" s="2">
        <f>IF(logVir!D229="","",LN(資本ストック!D229))</f>
        <v>12.500019484501667</v>
      </c>
      <c r="E229" s="2">
        <f>IF(logVir!E229="","",LN(資本ストック!E229))</f>
        <v>12.544316936120026</v>
      </c>
      <c r="F229" s="2">
        <f>IF(logVir!F229="","",LN(資本ストック!F229))</f>
        <v>12.488814029093156</v>
      </c>
      <c r="G229" s="2">
        <f>IF(logVir!G229="","",LN(資本ストック!G229))</f>
        <v>12.476903022477421</v>
      </c>
      <c r="I229" s="3">
        <v>8</v>
      </c>
      <c r="J229" s="3">
        <v>9</v>
      </c>
      <c r="K229" s="2" cm="1">
        <f t="array" ref="K229">IF(C229="","",C229-SUMPRODUCT(($B$1461:$B$1491=$J229)*1,C$1461:C$1491))</f>
        <v>1.3123443988328152</v>
      </c>
      <c r="L229" s="2" cm="1">
        <f t="array" ref="L229">IF(D229="","",D229-SUMPRODUCT(($B$1461:$B$1491=$J229)*1,D$1461:D$1491))</f>
        <v>1.2493965417454067</v>
      </c>
      <c r="M229" s="2" cm="1">
        <f t="array" ref="M229">IF(E229="","",E229-SUMPRODUCT(($B$1461:$B$1491=$J229)*1,E$1461:E$1491))</f>
        <v>1.2097268467642106</v>
      </c>
      <c r="N229" s="2" cm="1">
        <f t="array" ref="N229">IF(F229="","",F229-SUMPRODUCT(($B$1461:$B$1491=$J229)*1,F$1461:F$1491))</f>
        <v>1.1819818100360067</v>
      </c>
      <c r="O229" s="2" cm="1">
        <f t="array" ref="O229">IF(G229="","",G229-SUMPRODUCT(($B$1461:$B$1491=$J229)*1,G$1461:G$1491))</f>
        <v>1.1696627071037895</v>
      </c>
    </row>
    <row r="230" spans="1:15" x14ac:dyDescent="0.55000000000000004">
      <c r="A230" s="3">
        <v>8</v>
      </c>
      <c r="B230" s="4">
        <v>10</v>
      </c>
      <c r="C230" s="2">
        <f>IF(logVir!C230="","",LN(資本ストック!C230))</f>
        <v>14.271322900895296</v>
      </c>
      <c r="D230" s="2">
        <f>IF(logVir!D230="","",LN(資本ストック!D230))</f>
        <v>14.418818648919354</v>
      </c>
      <c r="E230" s="2">
        <f>IF(logVir!E230="","",LN(資本ストック!E230))</f>
        <v>14.378201849319661</v>
      </c>
      <c r="F230" s="2">
        <f>IF(logVir!F230="","",LN(資本ストック!F230))</f>
        <v>14.352634202972419</v>
      </c>
      <c r="G230" s="2">
        <f>IF(logVir!G230="","",LN(資本ストック!G230))</f>
        <v>14.394324352950269</v>
      </c>
      <c r="I230" s="3">
        <v>8</v>
      </c>
      <c r="J230" s="3">
        <v>10</v>
      </c>
      <c r="K230" s="2" cm="1">
        <f t="array" ref="K230">IF(C230="","",C230-SUMPRODUCT(($B$1461:$B$1491=$J230)*1,C$1461:C$1491))</f>
        <v>1.5960717078637714</v>
      </c>
      <c r="L230" s="2" cm="1">
        <f t="array" ref="L230">IF(D230="","",D230-SUMPRODUCT(($B$1461:$B$1491=$J230)*1,D$1461:D$1491))</f>
        <v>1.6762112966578151</v>
      </c>
      <c r="M230" s="2" cm="1">
        <f t="array" ref="M230">IF(E230="","",E230-SUMPRODUCT(($B$1461:$B$1491=$J230)*1,E$1461:E$1491))</f>
        <v>1.5530866202984992</v>
      </c>
      <c r="N230" s="2" cm="1">
        <f t="array" ref="N230">IF(F230="","",F230-SUMPRODUCT(($B$1461:$B$1491=$J230)*1,F$1461:F$1491))</f>
        <v>1.5361226212431909</v>
      </c>
      <c r="O230" s="2" cm="1">
        <f t="array" ref="O230">IF(G230="","",G230-SUMPRODUCT(($B$1461:$B$1491=$J230)*1,G$1461:G$1491))</f>
        <v>1.5637276766058257</v>
      </c>
    </row>
    <row r="231" spans="1:15" x14ac:dyDescent="0.55000000000000004">
      <c r="A231" s="3">
        <v>8</v>
      </c>
      <c r="B231" s="4">
        <v>11</v>
      </c>
      <c r="C231" s="2">
        <f>IF(logVir!C231="","",LN(資本ストック!C231))</f>
        <v>12.769051176089432</v>
      </c>
      <c r="D231" s="2">
        <f>IF(logVir!D231="","",LN(資本ストック!D231))</f>
        <v>12.655248719160154</v>
      </c>
      <c r="E231" s="2">
        <f>IF(logVir!E231="","",LN(資本ストック!E231))</f>
        <v>12.64305586788219</v>
      </c>
      <c r="F231" s="2">
        <f>IF(logVir!F231="","",LN(資本ストック!F231))</f>
        <v>12.619214811837606</v>
      </c>
      <c r="G231" s="2">
        <f>IF(logVir!G231="","",LN(資本ストック!G231))</f>
        <v>12.528332555869321</v>
      </c>
      <c r="I231" s="3">
        <v>8</v>
      </c>
      <c r="J231" s="3">
        <v>11</v>
      </c>
      <c r="K231" s="2" cm="1">
        <f t="array" ref="K231">IF(C231="","",C231-SUMPRODUCT(($B$1461:$B$1491=$J231)*1,C$1461:C$1491))</f>
        <v>0.38695921949318901</v>
      </c>
      <c r="L231" s="2" cm="1">
        <f t="array" ref="L231">IF(D231="","",D231-SUMPRODUCT(($B$1461:$B$1491=$J231)*1,D$1461:D$1491))</f>
        <v>0.27981731662362286</v>
      </c>
      <c r="M231" s="2" cm="1">
        <f t="array" ref="M231">IF(E231="","",E231-SUMPRODUCT(($B$1461:$B$1491=$J231)*1,E$1461:E$1491))</f>
        <v>0.21482217655417557</v>
      </c>
      <c r="N231" s="2" cm="1">
        <f t="array" ref="N231">IF(F231="","",F231-SUMPRODUCT(($B$1461:$B$1491=$J231)*1,F$1461:F$1491))</f>
        <v>0.18011145278784291</v>
      </c>
      <c r="O231" s="2" cm="1">
        <f t="array" ref="O231">IF(G231="","",G231-SUMPRODUCT(($B$1461:$B$1491=$J231)*1,G$1461:G$1491))</f>
        <v>5.5263222820389757E-2</v>
      </c>
    </row>
    <row r="232" spans="1:15" x14ac:dyDescent="0.55000000000000004">
      <c r="A232" s="3">
        <v>8</v>
      </c>
      <c r="B232" s="4">
        <v>12</v>
      </c>
      <c r="C232" s="2">
        <f>IF(logVir!C232="","",LN(資本ストック!C232))</f>
        <v>13.634012995640516</v>
      </c>
      <c r="D232" s="2">
        <f>IF(logVir!D232="","",LN(資本ストック!D232))</f>
        <v>13.720976069146335</v>
      </c>
      <c r="E232" s="2">
        <f>IF(logVir!E232="","",LN(資本ストック!E232))</f>
        <v>13.757509107387003</v>
      </c>
      <c r="F232" s="2">
        <f>IF(logVir!F232="","",LN(資本ストック!F232))</f>
        <v>13.771234467001378</v>
      </c>
      <c r="G232" s="2">
        <f>IF(logVir!G232="","",LN(資本ストック!G232))</f>
        <v>13.775612230531799</v>
      </c>
      <c r="I232" s="3">
        <v>8</v>
      </c>
      <c r="J232" s="3">
        <v>12</v>
      </c>
      <c r="K232" s="2" cm="1">
        <f t="array" ref="K232">IF(C232="","",C232-SUMPRODUCT(($B$1461:$B$1491=$J232)*1,C$1461:C$1491))</f>
        <v>1.3314532893791746</v>
      </c>
      <c r="L232" s="2" cm="1">
        <f t="array" ref="L232">IF(D232="","",D232-SUMPRODUCT(($B$1461:$B$1491=$J232)*1,D$1461:D$1491))</f>
        <v>1.4634207664139236</v>
      </c>
      <c r="M232" s="2" cm="1">
        <f t="array" ref="M232">IF(E232="","",E232-SUMPRODUCT(($B$1461:$B$1491=$J232)*1,E$1461:E$1491))</f>
        <v>1.4703182517619862</v>
      </c>
      <c r="N232" s="2" cm="1">
        <f t="array" ref="N232">IF(F232="","",F232-SUMPRODUCT(($B$1461:$B$1491=$J232)*1,F$1461:F$1491))</f>
        <v>1.5220471569719347</v>
      </c>
      <c r="O232" s="2" cm="1">
        <f t="array" ref="O232">IF(G232="","",G232-SUMPRODUCT(($B$1461:$B$1491=$J232)*1,G$1461:G$1491))</f>
        <v>1.5682692943342396</v>
      </c>
    </row>
    <row r="233" spans="1:15" x14ac:dyDescent="0.55000000000000004">
      <c r="A233" s="3">
        <v>8</v>
      </c>
      <c r="B233" s="4">
        <v>13</v>
      </c>
      <c r="C233" s="2">
        <f>IF(logVir!C233="","",LN(資本ストック!C233))</f>
        <v>12.561543449554232</v>
      </c>
      <c r="D233" s="2">
        <f>IF(logVir!D233="","",LN(資本ストック!D233))</f>
        <v>12.281566291874116</v>
      </c>
      <c r="E233" s="2">
        <f>IF(logVir!E233="","",LN(資本ストック!E233))</f>
        <v>12.022731650457164</v>
      </c>
      <c r="F233" s="2">
        <f>IF(logVir!F233="","",LN(資本ストック!F233))</f>
        <v>11.964823904393496</v>
      </c>
      <c r="G233" s="2">
        <f>IF(logVir!G233="","",LN(資本ストック!G233))</f>
        <v>11.821027722228635</v>
      </c>
      <c r="I233" s="3">
        <v>8</v>
      </c>
      <c r="J233" s="3">
        <v>13</v>
      </c>
      <c r="K233" s="2" cm="1">
        <f t="array" ref="K233">IF(C233="","",C233-SUMPRODUCT(($B$1461:$B$1491=$J233)*1,C$1461:C$1491))</f>
        <v>0.75481910701877553</v>
      </c>
      <c r="L233" s="2" cm="1">
        <f t="array" ref="L233">IF(D233="","",D233-SUMPRODUCT(($B$1461:$B$1491=$J233)*1,D$1461:D$1491))</f>
        <v>0.74548750608567893</v>
      </c>
      <c r="M233" s="2" cm="1">
        <f t="array" ref="M233">IF(E233="","",E233-SUMPRODUCT(($B$1461:$B$1491=$J233)*1,E$1461:E$1491))</f>
        <v>0.54791652223161869</v>
      </c>
      <c r="N233" s="2" cm="1">
        <f t="array" ref="N233">IF(F233="","",F233-SUMPRODUCT(($B$1461:$B$1491=$J233)*1,F$1461:F$1491))</f>
        <v>0.53109999470960645</v>
      </c>
      <c r="O233" s="2" cm="1">
        <f t="array" ref="O233">IF(G233="","",G233-SUMPRODUCT(($B$1461:$B$1491=$J233)*1,G$1461:G$1491))</f>
        <v>0.3964125491059054</v>
      </c>
    </row>
    <row r="234" spans="1:15" x14ac:dyDescent="0.55000000000000004">
      <c r="A234" s="3">
        <v>8</v>
      </c>
      <c r="B234" s="4">
        <v>14</v>
      </c>
      <c r="C234" s="2">
        <f>IF(logVir!C234="","",LN(資本ストック!C234))</f>
        <v>12.63744704537903</v>
      </c>
      <c r="D234" s="2">
        <f>IF(logVir!D234="","",LN(資本ストック!D234))</f>
        <v>13.003858934532554</v>
      </c>
      <c r="E234" s="2">
        <f>IF(logVir!E234="","",LN(資本ストック!E234))</f>
        <v>13.396970735426715</v>
      </c>
      <c r="F234" s="2">
        <f>IF(logVir!F234="","",LN(資本ストック!F234))</f>
        <v>13.39465051898209</v>
      </c>
      <c r="G234" s="2">
        <f>IF(logVir!G234="","",LN(資本ストック!G234))</f>
        <v>13.396006339698335</v>
      </c>
      <c r="I234" s="3">
        <v>8</v>
      </c>
      <c r="J234" s="3">
        <v>14</v>
      </c>
      <c r="K234" s="2" cm="1">
        <f t="array" ref="K234">IF(C234="","",C234-SUMPRODUCT(($B$1461:$B$1491=$J234)*1,C$1461:C$1491))</f>
        <v>0.14985669582156369</v>
      </c>
      <c r="L234" s="2" cm="1">
        <f t="array" ref="L234">IF(D234="","",D234-SUMPRODUCT(($B$1461:$B$1491=$J234)*1,D$1461:D$1491))</f>
        <v>0.51168519124410494</v>
      </c>
      <c r="M234" s="2" cm="1">
        <f t="array" ref="M234">IF(E234="","",E234-SUMPRODUCT(($B$1461:$B$1491=$J234)*1,E$1461:E$1491))</f>
        <v>0.7777368462196339</v>
      </c>
      <c r="N234" s="2" cm="1">
        <f t="array" ref="N234">IF(F234="","",F234-SUMPRODUCT(($B$1461:$B$1491=$J234)*1,F$1461:F$1491))</f>
        <v>0.76536833399567961</v>
      </c>
      <c r="O234" s="2" cm="1">
        <f t="array" ref="O234">IF(G234="","",G234-SUMPRODUCT(($B$1461:$B$1491=$J234)*1,G$1461:G$1491))</f>
        <v>0.77913736996361393</v>
      </c>
    </row>
    <row r="235" spans="1:15" x14ac:dyDescent="0.55000000000000004">
      <c r="A235" s="3">
        <v>8</v>
      </c>
      <c r="B235" s="4">
        <v>15</v>
      </c>
      <c r="C235" s="2">
        <f>IF(logVir!C235="","",LN(資本ストック!C235))</f>
        <v>11.533704900621203</v>
      </c>
      <c r="D235" s="2">
        <f>IF(logVir!D235="","",LN(資本ストック!D235))</f>
        <v>11.477158670167825</v>
      </c>
      <c r="E235" s="2">
        <f>IF(logVir!E235="","",LN(資本ストック!E235))</f>
        <v>11.653290697977532</v>
      </c>
      <c r="F235" s="2">
        <f>IF(logVir!F235="","",LN(資本ストック!F235))</f>
        <v>11.6656716347656</v>
      </c>
      <c r="G235" s="2">
        <f>IF(logVir!G235="","",LN(資本ストック!G235))</f>
        <v>11.610880464067147</v>
      </c>
      <c r="I235" s="3">
        <v>8</v>
      </c>
      <c r="J235" s="3">
        <v>15</v>
      </c>
      <c r="K235" s="2" cm="1">
        <f t="array" ref="K235">IF(C235="","",C235-SUMPRODUCT(($B$1461:$B$1491=$J235)*1,C$1461:C$1491))</f>
        <v>1.0709634556960204</v>
      </c>
      <c r="L235" s="2" cm="1">
        <f t="array" ref="L235">IF(D235="","",D235-SUMPRODUCT(($B$1461:$B$1491=$J235)*1,D$1461:D$1491))</f>
        <v>0.98921108173543182</v>
      </c>
      <c r="M235" s="2" cm="1">
        <f t="array" ref="M235">IF(E235="","",E235-SUMPRODUCT(($B$1461:$B$1491=$J235)*1,E$1461:E$1491))</f>
        <v>1.0908295395810494</v>
      </c>
      <c r="N235" s="2" cm="1">
        <f t="array" ref="N235">IF(F235="","",F235-SUMPRODUCT(($B$1461:$B$1491=$J235)*1,F$1461:F$1491))</f>
        <v>1.095273205166265</v>
      </c>
      <c r="O235" s="2" cm="1">
        <f t="array" ref="O235">IF(G235="","",G235-SUMPRODUCT(($B$1461:$B$1491=$J235)*1,G$1461:G$1491))</f>
        <v>1.031603783531569</v>
      </c>
    </row>
    <row r="236" spans="1:15" x14ac:dyDescent="0.55000000000000004">
      <c r="A236" s="3">
        <v>8</v>
      </c>
      <c r="B236" s="4">
        <v>16</v>
      </c>
      <c r="C236" s="2">
        <f>IF(logVir!C236="","",LN(資本ストック!C236))</f>
        <v>13.754605814168466</v>
      </c>
      <c r="D236" s="2">
        <f>IF(logVir!D236="","",LN(資本ストック!D236))</f>
        <v>13.58350771800243</v>
      </c>
      <c r="E236" s="2">
        <f>IF(logVir!E236="","",LN(資本ストック!E236))</f>
        <v>13.554678724553588</v>
      </c>
      <c r="F236" s="2">
        <f>IF(logVir!F236="","",LN(資本ストック!F236))</f>
        <v>13.525897305226602</v>
      </c>
      <c r="G236" s="2">
        <f>IF(logVir!G236="","",LN(資本ストック!G236))</f>
        <v>13.56132036678026</v>
      </c>
      <c r="I236" s="3">
        <v>8</v>
      </c>
      <c r="J236" s="3">
        <v>16</v>
      </c>
      <c r="K236" s="2" cm="1">
        <f t="array" ref="K236">IF(C236="","",C236-SUMPRODUCT(($B$1461:$B$1491=$J236)*1,C$1461:C$1491))</f>
        <v>1.5469832566158495</v>
      </c>
      <c r="L236" s="2" cm="1">
        <f t="array" ref="L236">IF(D236="","",D236-SUMPRODUCT(($B$1461:$B$1491=$J236)*1,D$1461:D$1491))</f>
        <v>1.3753239711393697</v>
      </c>
      <c r="M236" s="2" cm="1">
        <f t="array" ref="M236">IF(E236="","",E236-SUMPRODUCT(($B$1461:$B$1491=$J236)*1,E$1461:E$1491))</f>
        <v>1.3144414541959115</v>
      </c>
      <c r="N236" s="2" cm="1">
        <f t="array" ref="N236">IF(F236="","",F236-SUMPRODUCT(($B$1461:$B$1491=$J236)*1,F$1461:F$1491))</f>
        <v>1.2884524832125415</v>
      </c>
      <c r="O236" s="2" cm="1">
        <f t="array" ref="O236">IF(G236="","",G236-SUMPRODUCT(($B$1461:$B$1491=$J236)*1,G$1461:G$1491))</f>
        <v>1.2990274562103927</v>
      </c>
    </row>
    <row r="237" spans="1:15" x14ac:dyDescent="0.55000000000000004">
      <c r="A237" s="3">
        <v>8</v>
      </c>
      <c r="B237" s="4">
        <v>17</v>
      </c>
      <c r="C237" s="2">
        <f>IF(logVir!C237="","",LN(資本ストック!C237))</f>
        <v>15.495402535696702</v>
      </c>
      <c r="D237" s="2">
        <f>IF(logVir!D237="","",LN(資本ストック!D237))</f>
        <v>15.480630456588322</v>
      </c>
      <c r="E237" s="2">
        <f>IF(logVir!E237="","",LN(資本ストック!E237))</f>
        <v>15.516402765169516</v>
      </c>
      <c r="F237" s="2">
        <f>IF(logVir!F237="","",LN(資本ストック!F237))</f>
        <v>15.53725001962454</v>
      </c>
      <c r="G237" s="2">
        <f>IF(logVir!G237="","",LN(資本ストック!G237))</f>
        <v>15.576634937580451</v>
      </c>
      <c r="I237" s="3">
        <v>8</v>
      </c>
      <c r="J237" s="3">
        <v>17</v>
      </c>
      <c r="K237" s="2" cm="1">
        <f t="array" ref="K237">IF(C237="","",C237-SUMPRODUCT(($B$1461:$B$1491=$J237)*1,C$1461:C$1491))</f>
        <v>0.43304935587935134</v>
      </c>
      <c r="L237" s="2" cm="1">
        <f t="array" ref="L237">IF(D237="","",D237-SUMPRODUCT(($B$1461:$B$1491=$J237)*1,D$1461:D$1491))</f>
        <v>0.4263652858982141</v>
      </c>
      <c r="M237" s="2" cm="1">
        <f t="array" ref="M237">IF(E237="","",E237-SUMPRODUCT(($B$1461:$B$1491=$J237)*1,E$1461:E$1491))</f>
        <v>0.46151013060831403</v>
      </c>
      <c r="N237" s="2" cm="1">
        <f t="array" ref="N237">IF(F237="","",F237-SUMPRODUCT(($B$1461:$B$1491=$J237)*1,F$1461:F$1491))</f>
        <v>0.4832566072764557</v>
      </c>
      <c r="O237" s="2" cm="1">
        <f t="array" ref="O237">IF(G237="","",G237-SUMPRODUCT(($B$1461:$B$1491=$J237)*1,G$1461:G$1491))</f>
        <v>0.51759571893932943</v>
      </c>
    </row>
    <row r="238" spans="1:15" x14ac:dyDescent="0.55000000000000004">
      <c r="A238" s="3">
        <v>8</v>
      </c>
      <c r="B238" s="4">
        <v>18</v>
      </c>
      <c r="C238" s="2">
        <f>IF(logVir!C238="","",LN(資本ストック!C238))</f>
        <v>13.072589266673827</v>
      </c>
      <c r="D238" s="2">
        <f>IF(logVir!D238="","",LN(資本ストック!D238))</f>
        <v>13.113162780970443</v>
      </c>
      <c r="E238" s="2">
        <f>IF(logVir!E238="","",LN(資本ストック!E238))</f>
        <v>13.173429148324715</v>
      </c>
      <c r="F238" s="2">
        <f>IF(logVir!F238="","",LN(資本ストック!F238))</f>
        <v>13.183757093572929</v>
      </c>
      <c r="G238" s="2">
        <f>IF(logVir!G238="","",LN(資本ストック!G238))</f>
        <v>13.270304129484934</v>
      </c>
      <c r="I238" s="3">
        <v>8</v>
      </c>
      <c r="J238" s="3">
        <v>18</v>
      </c>
      <c r="K238" s="2" cm="1">
        <f t="array" ref="K238">IF(C238="","",C238-SUMPRODUCT(($B$1461:$B$1491=$J238)*1,C$1461:C$1491))</f>
        <v>0.37003393239263005</v>
      </c>
      <c r="L238" s="2" cm="1">
        <f t="array" ref="L238">IF(D238="","",D238-SUMPRODUCT(($B$1461:$B$1491=$J238)*1,D$1461:D$1491))</f>
        <v>0.38757341273000101</v>
      </c>
      <c r="M238" s="2" cm="1">
        <f t="array" ref="M238">IF(E238="","",E238-SUMPRODUCT(($B$1461:$B$1491=$J238)*1,E$1461:E$1491))</f>
        <v>0.39950665104668381</v>
      </c>
      <c r="N238" s="2" cm="1">
        <f t="array" ref="N238">IF(F238="","",F238-SUMPRODUCT(($B$1461:$B$1491=$J238)*1,F$1461:F$1491))</f>
        <v>0.39185720645197364</v>
      </c>
      <c r="O238" s="2" cm="1">
        <f t="array" ref="O238">IF(G238="","",G238-SUMPRODUCT(($B$1461:$B$1491=$J238)*1,G$1461:G$1491))</f>
        <v>0.41070378545913222</v>
      </c>
    </row>
    <row r="239" spans="1:15" x14ac:dyDescent="0.55000000000000004">
      <c r="A239" s="3">
        <v>8</v>
      </c>
      <c r="B239" s="4">
        <v>19</v>
      </c>
      <c r="C239" s="2">
        <f>IF(logVir!C239="","",LN(資本ストック!C239))</f>
        <v>12.742162652279045</v>
      </c>
      <c r="D239" s="2">
        <f>IF(logVir!D239="","",LN(資本ストック!D239))</f>
        <v>12.636986177637645</v>
      </c>
      <c r="E239" s="2">
        <f>IF(logVir!E239="","",LN(資本ストック!E239))</f>
        <v>12.604198467880037</v>
      </c>
      <c r="F239" s="2">
        <f>IF(logVir!F239="","",LN(資本ストック!F239))</f>
        <v>12.595818124811924</v>
      </c>
      <c r="G239" s="2">
        <f>IF(logVir!G239="","",LN(資本ストック!G239))</f>
        <v>12.583056784452381</v>
      </c>
      <c r="I239" s="3">
        <v>8</v>
      </c>
      <c r="J239" s="3">
        <v>19</v>
      </c>
      <c r="K239" s="2" cm="1">
        <f t="array" ref="K239">IF(C239="","",C239-SUMPRODUCT(($B$1461:$B$1491=$J239)*1,C$1461:C$1491))</f>
        <v>0.22658222126172234</v>
      </c>
      <c r="L239" s="2" cm="1">
        <f t="array" ref="L239">IF(D239="","",D239-SUMPRODUCT(($B$1461:$B$1491=$J239)*1,D$1461:D$1491))</f>
        <v>0.17620223762766507</v>
      </c>
      <c r="M239" s="2" cm="1">
        <f t="array" ref="M239">IF(E239="","",E239-SUMPRODUCT(($B$1461:$B$1491=$J239)*1,E$1461:E$1491))</f>
        <v>0.17330075027099845</v>
      </c>
      <c r="N239" s="2" cm="1">
        <f t="array" ref="N239">IF(F239="","",F239-SUMPRODUCT(($B$1461:$B$1491=$J239)*1,F$1461:F$1491))</f>
        <v>0.17008567536927366</v>
      </c>
      <c r="O239" s="2" cm="1">
        <f t="array" ref="O239">IF(G239="","",G239-SUMPRODUCT(($B$1461:$B$1491=$J239)*1,G$1461:G$1491))</f>
        <v>0.1670773406031536</v>
      </c>
    </row>
    <row r="240" spans="1:15" x14ac:dyDescent="0.55000000000000004">
      <c r="A240" s="3">
        <v>8</v>
      </c>
      <c r="B240" s="4">
        <v>20</v>
      </c>
      <c r="C240" s="2">
        <f>IF(logVir!C240="","",LN(資本ストック!C240))</f>
        <v>13.758491880957134</v>
      </c>
      <c r="D240" s="2">
        <f>IF(logVir!D240="","",LN(資本ストック!D240))</f>
        <v>13.832086191252614</v>
      </c>
      <c r="E240" s="2">
        <f>IF(logVir!E240="","",LN(資本ストック!E240))</f>
        <v>13.852319258692813</v>
      </c>
      <c r="F240" s="2">
        <f>IF(logVir!F240="","",LN(資本ストック!F240))</f>
        <v>13.887329449350968</v>
      </c>
      <c r="G240" s="2">
        <f>IF(logVir!G240="","",LN(資本ストック!G240))</f>
        <v>13.947320479653282</v>
      </c>
      <c r="I240" s="3">
        <v>8</v>
      </c>
      <c r="J240" s="3">
        <v>20</v>
      </c>
      <c r="K240" s="2" cm="1">
        <f t="array" ref="K240">IF(C240="","",C240-SUMPRODUCT(($B$1461:$B$1491=$J240)*1,C$1461:C$1491))</f>
        <v>0.52833002106814497</v>
      </c>
      <c r="L240" s="2" cm="1">
        <f t="array" ref="L240">IF(D240="","",D240-SUMPRODUCT(($B$1461:$B$1491=$J240)*1,D$1461:D$1491))</f>
        <v>0.50577783699731427</v>
      </c>
      <c r="M240" s="2" cm="1">
        <f t="array" ref="M240">IF(E240="","",E240-SUMPRODUCT(($B$1461:$B$1491=$J240)*1,E$1461:E$1491))</f>
        <v>0.45130081652675891</v>
      </c>
      <c r="N240" s="2" cm="1">
        <f t="array" ref="N240">IF(F240="","",F240-SUMPRODUCT(($B$1461:$B$1491=$J240)*1,F$1461:F$1491))</f>
        <v>0.49016941804723402</v>
      </c>
      <c r="O240" s="2" cm="1">
        <f t="array" ref="O240">IF(G240="","",G240-SUMPRODUCT(($B$1461:$B$1491=$J240)*1,G$1461:G$1491))</f>
        <v>0.50264397795948668</v>
      </c>
    </row>
    <row r="241" spans="1:15" x14ac:dyDescent="0.55000000000000004">
      <c r="A241" s="3">
        <v>8</v>
      </c>
      <c r="B241" s="4">
        <v>21</v>
      </c>
      <c r="C241" s="2">
        <f>IF(logVir!C241="","",LN(資本ストック!C241))</f>
        <v>14.652709906077693</v>
      </c>
      <c r="D241" s="2">
        <f>IF(logVir!D241="","",LN(資本ストック!D241))</f>
        <v>14.621569259595308</v>
      </c>
      <c r="E241" s="2">
        <f>IF(logVir!E241="","",LN(資本ストック!E241))</f>
        <v>14.668415073779052</v>
      </c>
      <c r="F241" s="2">
        <f>IF(logVir!F241="","",LN(資本ストック!F241))</f>
        <v>14.671313265791051</v>
      </c>
      <c r="G241" s="2">
        <f>IF(logVir!G241="","",LN(資本ストック!G241))</f>
        <v>14.711800566225767</v>
      </c>
      <c r="I241" s="3">
        <v>8</v>
      </c>
      <c r="J241" s="3">
        <v>21</v>
      </c>
      <c r="K241" s="2" cm="1">
        <f t="array" ref="K241">IF(C241="","",C241-SUMPRODUCT(($B$1461:$B$1491=$J241)*1,C$1461:C$1491))</f>
        <v>0.16089839240032333</v>
      </c>
      <c r="L241" s="2" cm="1">
        <f t="array" ref="L241">IF(D241="","",D241-SUMPRODUCT(($B$1461:$B$1491=$J241)*1,D$1461:D$1491))</f>
        <v>9.6813393683737203E-2</v>
      </c>
      <c r="M241" s="2" cm="1">
        <f t="array" ref="M241">IF(E241="","",E241-SUMPRODUCT(($B$1461:$B$1491=$J241)*1,E$1461:E$1491))</f>
        <v>8.585146981845071E-2</v>
      </c>
      <c r="N241" s="2" cm="1">
        <f t="array" ref="N241">IF(F241="","",F241-SUMPRODUCT(($B$1461:$B$1491=$J241)*1,F$1461:F$1491))</f>
        <v>7.6604638913428502E-2</v>
      </c>
      <c r="O241" s="2" cm="1">
        <f t="array" ref="O241">IF(G241="","",G241-SUMPRODUCT(($B$1461:$B$1491=$J241)*1,G$1461:G$1491))</f>
        <v>0.1003313059953399</v>
      </c>
    </row>
    <row r="242" spans="1:15" x14ac:dyDescent="0.55000000000000004">
      <c r="A242" s="3">
        <v>8</v>
      </c>
      <c r="B242" s="4">
        <v>22</v>
      </c>
      <c r="C242" s="2">
        <f>IF(logVir!C242="","",LN(資本ストック!C242))</f>
        <v>12.916862689644027</v>
      </c>
      <c r="D242" s="2">
        <f>IF(logVir!D242="","",LN(資本ストック!D242))</f>
        <v>12.672439071377353</v>
      </c>
      <c r="E242" s="2">
        <f>IF(logVir!E242="","",LN(資本ストック!E242))</f>
        <v>12.412214196462019</v>
      </c>
      <c r="F242" s="2">
        <f>IF(logVir!F242="","",LN(資本ストック!F242))</f>
        <v>12.33090388460376</v>
      </c>
      <c r="G242" s="2">
        <f>IF(logVir!G242="","",LN(資本ストック!G242))</f>
        <v>12.216941676085558</v>
      </c>
      <c r="I242" s="3">
        <v>8</v>
      </c>
      <c r="J242" s="3">
        <v>22</v>
      </c>
      <c r="K242" s="2" cm="1">
        <f t="array" ref="K242">IF(C242="","",C242-SUMPRODUCT(($B$1461:$B$1491=$J242)*1,C$1461:C$1491))</f>
        <v>0.31110911353307635</v>
      </c>
      <c r="L242" s="2" cm="1">
        <f t="array" ref="L242">IF(D242="","",D242-SUMPRODUCT(($B$1461:$B$1491=$J242)*1,D$1461:D$1491))</f>
        <v>0.21478436438304982</v>
      </c>
      <c r="M242" s="2" cm="1">
        <f t="array" ref="M242">IF(E242="","",E242-SUMPRODUCT(($B$1461:$B$1491=$J242)*1,E$1461:E$1491))</f>
        <v>0.1188134401022829</v>
      </c>
      <c r="N242" s="2" cm="1">
        <f t="array" ref="N242">IF(F242="","",F242-SUMPRODUCT(($B$1461:$B$1491=$J242)*1,F$1461:F$1491))</f>
        <v>8.3933142909087266E-2</v>
      </c>
      <c r="O242" s="2" cm="1">
        <f t="array" ref="O242">IF(G242="","",G242-SUMPRODUCT(($B$1461:$B$1491=$J242)*1,G$1461:G$1491))</f>
        <v>3.325431755369479E-3</v>
      </c>
    </row>
    <row r="243" spans="1:15" x14ac:dyDescent="0.55000000000000004">
      <c r="A243" s="3">
        <v>8</v>
      </c>
      <c r="B243" s="4">
        <v>23</v>
      </c>
      <c r="C243" s="2">
        <f>IF(logVir!C243="","",LN(資本ストック!C243))</f>
        <v>13.643443220887939</v>
      </c>
      <c r="D243" s="2">
        <f>IF(logVir!D243="","",LN(資本ストック!D243))</f>
        <v>13.698695698401028</v>
      </c>
      <c r="E243" s="2">
        <f>IF(logVir!E243="","",LN(資本ストック!E243))</f>
        <v>13.776953099455563</v>
      </c>
      <c r="F243" s="2">
        <f>IF(logVir!F243="","",LN(資本ストック!F243))</f>
        <v>13.769683664755167</v>
      </c>
      <c r="G243" s="2">
        <f>IF(logVir!G243="","",LN(資本ストック!G243))</f>
        <v>13.778935353778294</v>
      </c>
      <c r="I243" s="3">
        <v>8</v>
      </c>
      <c r="J243" s="3">
        <v>23</v>
      </c>
      <c r="K243" s="2" cm="1">
        <f t="array" ref="K243">IF(C243="","",C243-SUMPRODUCT(($B$1461:$B$1491=$J243)*1,C$1461:C$1491))</f>
        <v>0.22609973284827944</v>
      </c>
      <c r="L243" s="2" cm="1">
        <f t="array" ref="L243">IF(D243="","",D243-SUMPRODUCT(($B$1461:$B$1491=$J243)*1,D$1461:D$1491))</f>
        <v>0.20300575152915812</v>
      </c>
      <c r="M243" s="2" cm="1">
        <f t="array" ref="M243">IF(E243="","",E243-SUMPRODUCT(($B$1461:$B$1491=$J243)*1,E$1461:E$1491))</f>
        <v>0.27062973121699052</v>
      </c>
      <c r="N243" s="2" cm="1">
        <f t="array" ref="N243">IF(F243="","",F243-SUMPRODUCT(($B$1461:$B$1491=$J243)*1,F$1461:F$1491))</f>
        <v>0.26851061344710381</v>
      </c>
      <c r="O243" s="2" cm="1">
        <f t="array" ref="O243">IF(G243="","",G243-SUMPRODUCT(($B$1461:$B$1491=$J243)*1,G$1461:G$1491))</f>
        <v>0.26485627058067074</v>
      </c>
    </row>
    <row r="244" spans="1:15" x14ac:dyDescent="0.55000000000000004">
      <c r="A244" s="3">
        <v>8</v>
      </c>
      <c r="B244" s="4">
        <v>24</v>
      </c>
      <c r="C244" s="2">
        <f>IF(logVir!C244="","",LN(資本ストック!C244))</f>
        <v>11.98997837114513</v>
      </c>
      <c r="D244" s="2">
        <f>IF(logVir!D244="","",LN(資本ストック!D244))</f>
        <v>11.930929483131447</v>
      </c>
      <c r="E244" s="2">
        <f>IF(logVir!E244="","",LN(資本ストック!E244))</f>
        <v>11.979682582838683</v>
      </c>
      <c r="F244" s="2">
        <f>IF(logVir!F244="","",LN(資本ストック!F244))</f>
        <v>11.947942160707886</v>
      </c>
      <c r="G244" s="2">
        <f>IF(logVir!G244="","",LN(資本ストック!G244))</f>
        <v>11.883500325328482</v>
      </c>
      <c r="I244" s="3">
        <v>8</v>
      </c>
      <c r="J244" s="3">
        <v>24</v>
      </c>
      <c r="K244" s="2" cm="1">
        <f t="array" ref="K244">IF(C244="","",C244-SUMPRODUCT(($B$1461:$B$1491=$J244)*1,C$1461:C$1491))</f>
        <v>0.69729417728108878</v>
      </c>
      <c r="L244" s="2" cm="1">
        <f t="array" ref="L244">IF(D244="","",D244-SUMPRODUCT(($B$1461:$B$1491=$J244)*1,D$1461:D$1491))</f>
        <v>0.6441809128108904</v>
      </c>
      <c r="M244" s="2" cm="1">
        <f t="array" ref="M244">IF(E244="","",E244-SUMPRODUCT(($B$1461:$B$1491=$J244)*1,E$1461:E$1491))</f>
        <v>0.64557107311963868</v>
      </c>
      <c r="N244" s="2" cm="1">
        <f t="array" ref="N244">IF(F244="","",F244-SUMPRODUCT(($B$1461:$B$1491=$J244)*1,F$1461:F$1491))</f>
        <v>0.61528647194758257</v>
      </c>
      <c r="O244" s="2" cm="1">
        <f t="array" ref="O244">IF(G244="","",G244-SUMPRODUCT(($B$1461:$B$1491=$J244)*1,G$1461:G$1491))</f>
        <v>0.56179051200909136</v>
      </c>
    </row>
    <row r="245" spans="1:15" x14ac:dyDescent="0.55000000000000004">
      <c r="A245" s="3">
        <v>8</v>
      </c>
      <c r="B245" s="4">
        <v>25</v>
      </c>
      <c r="C245" s="2">
        <f>IF(logVir!C245="","",LN(資本ストック!C245))</f>
        <v>11.920102659130501</v>
      </c>
      <c r="D245" s="2">
        <f>IF(logVir!D245="","",LN(資本ストック!D245))</f>
        <v>11.878691849760928</v>
      </c>
      <c r="E245" s="2">
        <f>IF(logVir!E245="","",LN(資本ストック!E245))</f>
        <v>11.835255873373944</v>
      </c>
      <c r="F245" s="2">
        <f>IF(logVir!F245="","",LN(資本ストック!F245))</f>
        <v>11.87015867987455</v>
      </c>
      <c r="G245" s="2">
        <f>IF(logVir!G245="","",LN(資本ストック!G245))</f>
        <v>11.852165969937108</v>
      </c>
      <c r="I245" s="3">
        <v>8</v>
      </c>
      <c r="J245" s="3">
        <v>25</v>
      </c>
      <c r="K245" s="2" cm="1">
        <f t="array" ref="K245">IF(C245="","",C245-SUMPRODUCT(($B$1461:$B$1491=$J245)*1,C$1461:C$1491))</f>
        <v>0.31235100201312882</v>
      </c>
      <c r="L245" s="2" cm="1">
        <f t="array" ref="L245">IF(D245="","",D245-SUMPRODUCT(($B$1461:$B$1491=$J245)*1,D$1461:D$1491))</f>
        <v>0.18230663882367892</v>
      </c>
      <c r="M245" s="2" cm="1">
        <f t="array" ref="M245">IF(E245="","",E245-SUMPRODUCT(($B$1461:$B$1491=$J245)*1,E$1461:E$1491))</f>
        <v>8.2214995970156579E-2</v>
      </c>
      <c r="N245" s="2" cm="1">
        <f t="array" ref="N245">IF(F245="","",F245-SUMPRODUCT(($B$1461:$B$1491=$J245)*1,F$1461:F$1491))</f>
        <v>8.059403450761593E-2</v>
      </c>
      <c r="O245" s="2" cm="1">
        <f t="array" ref="O245">IF(G245="","",G245-SUMPRODUCT(($B$1461:$B$1491=$J245)*1,G$1461:G$1491))</f>
        <v>5.7535309762961617E-2</v>
      </c>
    </row>
    <row r="246" spans="1:15" x14ac:dyDescent="0.55000000000000004">
      <c r="A246" s="3">
        <v>8</v>
      </c>
      <c r="B246" s="4">
        <v>26</v>
      </c>
      <c r="C246" s="2">
        <f>IF(logVir!C246="","",LN(資本ストック!C246))</f>
        <v>14.429569038883368</v>
      </c>
      <c r="D246" s="2">
        <f>IF(logVir!D246="","",LN(資本ストック!D246))</f>
        <v>14.443023292885082</v>
      </c>
      <c r="E246" s="2">
        <f>IF(logVir!E246="","",LN(資本ストック!E246))</f>
        <v>14.505398534935534</v>
      </c>
      <c r="F246" s="2">
        <f>IF(logVir!F246="","",LN(資本ストック!F246))</f>
        <v>14.497679269812615</v>
      </c>
      <c r="G246" s="2">
        <f>IF(logVir!G246="","",LN(資本ストック!G246))</f>
        <v>14.479817165211687</v>
      </c>
      <c r="I246" s="3">
        <v>8</v>
      </c>
      <c r="J246" s="3">
        <v>26</v>
      </c>
      <c r="K246" s="2" cm="1">
        <f t="array" ref="K246">IF(C246="","",C246-SUMPRODUCT(($B$1461:$B$1491=$J246)*1,C$1461:C$1491))</f>
        <v>0.2959259119403761</v>
      </c>
      <c r="L246" s="2" cm="1">
        <f t="array" ref="L246">IF(D246="","",D246-SUMPRODUCT(($B$1461:$B$1491=$J246)*1,D$1461:D$1491))</f>
        <v>0.37003642512879686</v>
      </c>
      <c r="M246" s="2" cm="1">
        <f t="array" ref="M246">IF(E246="","",E246-SUMPRODUCT(($B$1461:$B$1491=$J246)*1,E$1461:E$1491))</f>
        <v>0.40032807993821784</v>
      </c>
      <c r="N246" s="2" cm="1">
        <f t="array" ref="N246">IF(F246="","",F246-SUMPRODUCT(($B$1461:$B$1491=$J246)*1,F$1461:F$1491))</f>
        <v>0.3828716148435003</v>
      </c>
      <c r="O246" s="2" cm="1">
        <f t="array" ref="O246">IF(G246="","",G246-SUMPRODUCT(($B$1461:$B$1491=$J246)*1,G$1461:G$1491))</f>
        <v>0.37508813916588402</v>
      </c>
    </row>
    <row r="247" spans="1:15" x14ac:dyDescent="0.55000000000000004">
      <c r="A247" s="3">
        <v>8</v>
      </c>
      <c r="B247" s="4">
        <v>27</v>
      </c>
      <c r="C247" s="2">
        <f>IF(logVir!C247="","",LN(資本ストック!C247))</f>
        <v>13.706069387985895</v>
      </c>
      <c r="D247" s="2">
        <f>IF(logVir!D247="","",LN(資本ストック!D247))</f>
        <v>13.969160791290111</v>
      </c>
      <c r="E247" s="2">
        <f>IF(logVir!E247="","",LN(資本ストック!E247))</f>
        <v>14.104745326136351</v>
      </c>
      <c r="F247" s="2">
        <f>IF(logVir!F247="","",LN(資本ストック!F247))</f>
        <v>14.163949248000373</v>
      </c>
      <c r="G247" s="2">
        <f>IF(logVir!G247="","",LN(資本ストック!G247))</f>
        <v>14.193950376928385</v>
      </c>
      <c r="I247" s="3">
        <v>8</v>
      </c>
      <c r="J247" s="3">
        <v>27</v>
      </c>
      <c r="K247" s="2" cm="1">
        <f t="array" ref="K247">IF(C247="","",C247-SUMPRODUCT(($B$1461:$B$1491=$J247)*1,C$1461:C$1491))</f>
        <v>1.0031605234254126</v>
      </c>
      <c r="L247" s="2" cm="1">
        <f t="array" ref="L247">IF(D247="","",D247-SUMPRODUCT(($B$1461:$B$1491=$J247)*1,D$1461:D$1491))</f>
        <v>0.97253252011587854</v>
      </c>
      <c r="M247" s="2" cm="1">
        <f t="array" ref="M247">IF(E247="","",E247-SUMPRODUCT(($B$1461:$B$1491=$J247)*1,E$1461:E$1491))</f>
        <v>0.91187629952944249</v>
      </c>
      <c r="N247" s="2" cm="1">
        <f t="array" ref="N247">IF(F247="","",F247-SUMPRODUCT(($B$1461:$B$1491=$J247)*1,F$1461:F$1491))</f>
        <v>0.95545041824347798</v>
      </c>
      <c r="O247" s="2" cm="1">
        <f t="array" ref="O247">IF(G247="","",G247-SUMPRODUCT(($B$1461:$B$1491=$J247)*1,G$1461:G$1491))</f>
        <v>0.95173219759072936</v>
      </c>
    </row>
    <row r="248" spans="1:15" x14ac:dyDescent="0.55000000000000004">
      <c r="A248" s="3">
        <v>8</v>
      </c>
      <c r="B248" s="4">
        <v>28</v>
      </c>
      <c r="C248" s="2">
        <f>IF(logVir!C248="","",LN(資本ストック!C248))</f>
        <v>16.88287231366823</v>
      </c>
      <c r="D248" s="2">
        <f>IF(logVir!D248="","",LN(資本ストック!D248))</f>
        <v>16.775190078326965</v>
      </c>
      <c r="E248" s="2">
        <f>IF(logVir!E248="","",LN(資本ストック!E248))</f>
        <v>16.74354333626372</v>
      </c>
      <c r="F248" s="2">
        <f>IF(logVir!F248="","",LN(資本ストック!F248))</f>
        <v>16.731168531193148</v>
      </c>
      <c r="G248" s="2">
        <f>IF(logVir!G248="","",LN(資本ストック!G248))</f>
        <v>16.702380071123077</v>
      </c>
      <c r="I248" s="3">
        <v>8</v>
      </c>
      <c r="J248" s="3">
        <v>28</v>
      </c>
      <c r="K248" s="2" cm="1">
        <f t="array" ref="K248">IF(C248="","",C248-SUMPRODUCT(($B$1461:$B$1491=$J248)*1,C$1461:C$1491))</f>
        <v>1.3342903607934886</v>
      </c>
      <c r="L248" s="2" cm="1">
        <f t="array" ref="L248">IF(D248="","",D248-SUMPRODUCT(($B$1461:$B$1491=$J248)*1,D$1461:D$1491))</f>
        <v>1.1961358538416498</v>
      </c>
      <c r="M248" s="2" cm="1">
        <f t="array" ref="M248">IF(E248="","",E248-SUMPRODUCT(($B$1461:$B$1491=$J248)*1,E$1461:E$1491))</f>
        <v>1.1341654460326698</v>
      </c>
      <c r="N248" s="2" cm="1">
        <f t="array" ref="N248">IF(F248="","",F248-SUMPRODUCT(($B$1461:$B$1491=$J248)*1,F$1461:F$1491))</f>
        <v>1.1102043733901077</v>
      </c>
      <c r="O248" s="2" cm="1">
        <f t="array" ref="O248">IF(G248="","",G248-SUMPRODUCT(($B$1461:$B$1491=$J248)*1,G$1461:G$1491))</f>
        <v>1.0664724397212595</v>
      </c>
    </row>
    <row r="249" spans="1:15" x14ac:dyDescent="0.55000000000000004">
      <c r="A249" s="3">
        <v>8</v>
      </c>
      <c r="B249" s="4">
        <v>29</v>
      </c>
      <c r="C249" s="2">
        <f>IF(logVir!C249="","",LN(資本ストック!C249))</f>
        <v>13.653097829700243</v>
      </c>
      <c r="D249" s="2">
        <f>IF(logVir!D249="","",LN(資本ストック!D249))</f>
        <v>13.750580753963684</v>
      </c>
      <c r="E249" s="2">
        <f>IF(logVir!E249="","",LN(資本ストック!E249))</f>
        <v>13.76337502450785</v>
      </c>
      <c r="F249" s="2">
        <f>IF(logVir!F249="","",LN(資本ストック!F249))</f>
        <v>13.775964934929036</v>
      </c>
      <c r="G249" s="2">
        <f>IF(logVir!G249="","",LN(資本ストック!G249))</f>
        <v>13.785695699797664</v>
      </c>
      <c r="I249" s="3">
        <v>8</v>
      </c>
      <c r="J249" s="3">
        <v>29</v>
      </c>
      <c r="K249" s="2" cm="1">
        <f t="array" ref="K249">IF(C249="","",C249-SUMPRODUCT(($B$1461:$B$1491=$J249)*1,C$1461:C$1491))</f>
        <v>0.42286088794602961</v>
      </c>
      <c r="L249" s="2" cm="1">
        <f t="array" ref="L249">IF(D249="","",D249-SUMPRODUCT(($B$1461:$B$1491=$J249)*1,D$1461:D$1491))</f>
        <v>0.49699246944383901</v>
      </c>
      <c r="M249" s="2" cm="1">
        <f t="array" ref="M249">IF(E249="","",E249-SUMPRODUCT(($B$1461:$B$1491=$J249)*1,E$1461:E$1491))</f>
        <v>0.57291420264170334</v>
      </c>
      <c r="N249" s="2" cm="1">
        <f t="array" ref="N249">IF(F249="","",F249-SUMPRODUCT(($B$1461:$B$1491=$J249)*1,F$1461:F$1491))</f>
        <v>0.59320025282609024</v>
      </c>
      <c r="O249" s="2" cm="1">
        <f t="array" ref="O249">IF(G249="","",G249-SUMPRODUCT(($B$1461:$B$1491=$J249)*1,G$1461:G$1491))</f>
        <v>0.63403323468284079</v>
      </c>
    </row>
    <row r="250" spans="1:15" x14ac:dyDescent="0.55000000000000004">
      <c r="A250" s="3">
        <v>8</v>
      </c>
      <c r="B250" s="4">
        <v>30</v>
      </c>
      <c r="C250" s="2">
        <f>IF(logVir!C250="","",LN(資本ストック!C250))</f>
        <v>13.655018196096551</v>
      </c>
      <c r="D250" s="2">
        <f>IF(logVir!D250="","",LN(資本ストック!D250))</f>
        <v>13.569147707885847</v>
      </c>
      <c r="E250" s="2">
        <f>IF(logVir!E250="","",LN(資本ストック!E250))</f>
        <v>13.364550616444452</v>
      </c>
      <c r="F250" s="2">
        <f>IF(logVir!F250="","",LN(資本ストック!F250))</f>
        <v>13.291421745898347</v>
      </c>
      <c r="G250" s="2">
        <f>IF(logVir!G250="","",LN(資本ストック!G250))</f>
        <v>13.185090839143401</v>
      </c>
      <c r="I250" s="3">
        <v>8</v>
      </c>
      <c r="J250" s="3">
        <v>30</v>
      </c>
      <c r="K250" s="2" cm="1">
        <f t="array" ref="K250">IF(C250="","",C250-SUMPRODUCT(($B$1461:$B$1491=$J250)*1,C$1461:C$1491))</f>
        <v>0.34158153374918498</v>
      </c>
      <c r="L250" s="2" cm="1">
        <f t="array" ref="L250">IF(D250="","",D250-SUMPRODUCT(($B$1461:$B$1491=$J250)*1,D$1461:D$1491))</f>
        <v>0.18051938337895201</v>
      </c>
      <c r="M250" s="2" cm="1">
        <f t="array" ref="M250">IF(E250="","",E250-SUMPRODUCT(($B$1461:$B$1491=$J250)*1,E$1461:E$1491))</f>
        <v>4.4136824478055559E-2</v>
      </c>
      <c r="N250" s="2" cm="1">
        <f t="array" ref="N250">IF(F250="","",F250-SUMPRODUCT(($B$1461:$B$1491=$J250)*1,F$1461:F$1491))</f>
        <v>-1.588373854682068E-2</v>
      </c>
      <c r="O250" s="2" cm="1">
        <f t="array" ref="O250">IF(G250="","",G250-SUMPRODUCT(($B$1461:$B$1491=$J250)*1,G$1461:G$1491))</f>
        <v>-0.10985802427355651</v>
      </c>
    </row>
    <row r="251" spans="1:15" x14ac:dyDescent="0.55000000000000004">
      <c r="A251" s="3">
        <v>8</v>
      </c>
      <c r="B251" s="4">
        <v>31</v>
      </c>
      <c r="C251" s="2">
        <f>IF(logVir!C251="","",LN(資本ストック!C251))</f>
        <v>13.730291743719675</v>
      </c>
      <c r="D251" s="2">
        <f>IF(logVir!D251="","",LN(資本ストック!D251))</f>
        <v>13.506098853970999</v>
      </c>
      <c r="E251" s="2">
        <f>IF(logVir!E251="","",LN(資本ストック!E251))</f>
        <v>13.374147032545082</v>
      </c>
      <c r="F251" s="2">
        <f>IF(logVir!F251="","",LN(資本ストック!F251))</f>
        <v>13.365593606436946</v>
      </c>
      <c r="G251" s="2">
        <f>IF(logVir!G251="","",LN(資本ストック!G251))</f>
        <v>13.35418296142335</v>
      </c>
      <c r="I251" s="3">
        <v>8</v>
      </c>
      <c r="J251" s="3">
        <v>31</v>
      </c>
      <c r="K251" s="2" cm="1">
        <f t="array" ref="K251">IF(C251="","",C251-SUMPRODUCT(($B$1461:$B$1491=$J251)*1,C$1461:C$1491))</f>
        <v>0.41368527564735658</v>
      </c>
      <c r="L251" s="2" cm="1">
        <f t="array" ref="L251">IF(D251="","",D251-SUMPRODUCT(($B$1461:$B$1491=$J251)*1,D$1461:D$1491))</f>
        <v>0.270661677814374</v>
      </c>
      <c r="M251" s="2" cm="1">
        <f t="array" ref="M251">IF(E251="","",E251-SUMPRODUCT(($B$1461:$B$1491=$J251)*1,E$1461:E$1491))</f>
        <v>0.19967049215127197</v>
      </c>
      <c r="N251" s="2" cm="1">
        <f t="array" ref="N251">IF(F251="","",F251-SUMPRODUCT(($B$1461:$B$1491=$J251)*1,F$1461:F$1491))</f>
        <v>0.22462887437124301</v>
      </c>
      <c r="O251" s="2" cm="1">
        <f t="array" ref="O251">IF(G251="","",G251-SUMPRODUCT(($B$1461:$B$1491=$J251)*1,G$1461:G$1491))</f>
        <v>0.21333765038122365</v>
      </c>
    </row>
    <row r="252" spans="1:15" x14ac:dyDescent="0.55000000000000004">
      <c r="A252" s="3">
        <v>9</v>
      </c>
      <c r="B252" s="4">
        <v>1</v>
      </c>
      <c r="C252" s="2">
        <f>IF(logVir!C252="","",LN(資本ストック!C252))</f>
        <v>13.055551468153158</v>
      </c>
      <c r="D252" s="2">
        <f>IF(logVir!D252="","",LN(資本ストック!D252))</f>
        <v>12.520274730643253</v>
      </c>
      <c r="E252" s="2">
        <f>IF(logVir!E252="","",LN(資本ストック!E252))</f>
        <v>12.231515117208538</v>
      </c>
      <c r="F252" s="2">
        <f>IF(logVir!F252="","",LN(資本ストック!F252))</f>
        <v>12.269893909318633</v>
      </c>
      <c r="G252" s="2">
        <f>IF(logVir!G252="","",LN(資本ストック!G252))</f>
        <v>12.13922785544448</v>
      </c>
      <c r="I252" s="3">
        <v>9</v>
      </c>
      <c r="J252" s="3">
        <v>1</v>
      </c>
      <c r="K252" s="2" cm="1">
        <f t="array" ref="K252">IF(C252="","",C252-SUMPRODUCT(($B$1461:$B$1491=$J252)*1,C$1461:C$1491))</f>
        <v>0.46753992262026856</v>
      </c>
      <c r="L252" s="2" cm="1">
        <f t="array" ref="L252">IF(D252="","",D252-SUMPRODUCT(($B$1461:$B$1491=$J252)*1,D$1461:D$1491))</f>
        <v>8.9106906946287978E-2</v>
      </c>
      <c r="M252" s="2" cm="1">
        <f t="array" ref="M252">IF(E252="","",E252-SUMPRODUCT(($B$1461:$B$1491=$J252)*1,E$1461:E$1491))</f>
        <v>-8.67363146133453E-2</v>
      </c>
      <c r="N252" s="2" cm="1">
        <f t="array" ref="N252">IF(F252="","",F252-SUMPRODUCT(($B$1461:$B$1491=$J252)*1,F$1461:F$1491))</f>
        <v>-3.2241694279921518E-2</v>
      </c>
      <c r="O252" s="2" cm="1">
        <f t="array" ref="O252">IF(G252="","",G252-SUMPRODUCT(($B$1461:$B$1491=$J252)*1,G$1461:G$1491))</f>
        <v>-8.1786274907484469E-2</v>
      </c>
    </row>
    <row r="253" spans="1:15" x14ac:dyDescent="0.55000000000000004">
      <c r="A253" s="3">
        <v>9</v>
      </c>
      <c r="B253" s="4">
        <v>2</v>
      </c>
      <c r="C253" s="2">
        <f>IF(logVir!C253="","",LN(資本ストック!C253))</f>
        <v>11.168784518306792</v>
      </c>
      <c r="D253" s="2">
        <f>IF(logVir!D253="","",LN(資本ストック!D253))</f>
        <v>11.120157545952457</v>
      </c>
      <c r="E253" s="2">
        <f>IF(logVir!E253="","",LN(資本ストック!E253))</f>
        <v>11.071234470840192</v>
      </c>
      <c r="F253" s="2">
        <f>IF(logVir!F253="","",LN(資本ストック!F253))</f>
        <v>11.040274442442904</v>
      </c>
      <c r="G253" s="2">
        <f>IF(logVir!G253="","",LN(資本ストック!G253))</f>
        <v>10.998116519035149</v>
      </c>
      <c r="I253" s="3">
        <v>9</v>
      </c>
      <c r="J253" s="3">
        <v>2</v>
      </c>
      <c r="K253" s="2" cm="1">
        <f t="array" ref="K253">IF(C253="","",C253-SUMPRODUCT(($B$1461:$B$1491=$J253)*1,C$1461:C$1491))</f>
        <v>0.68488256599476749</v>
      </c>
      <c r="L253" s="2" cm="1">
        <f t="array" ref="L253">IF(D253="","",D253-SUMPRODUCT(($B$1461:$B$1491=$J253)*1,D$1461:D$1491))</f>
        <v>0.62235194885934497</v>
      </c>
      <c r="M253" s="2" cm="1">
        <f t="array" ref="M253">IF(E253="","",E253-SUMPRODUCT(($B$1461:$B$1491=$J253)*1,E$1461:E$1491))</f>
        <v>0.55642402197213059</v>
      </c>
      <c r="N253" s="2" cm="1">
        <f t="array" ref="N253">IF(F253="","",F253-SUMPRODUCT(($B$1461:$B$1491=$J253)*1,F$1461:F$1491))</f>
        <v>0.55091586906672241</v>
      </c>
      <c r="O253" s="2" cm="1">
        <f t="array" ref="O253">IF(G253="","",G253-SUMPRODUCT(($B$1461:$B$1491=$J253)*1,G$1461:G$1491))</f>
        <v>0.53778502116323779</v>
      </c>
    </row>
    <row r="254" spans="1:15" x14ac:dyDescent="0.55000000000000004">
      <c r="A254" s="3">
        <v>9</v>
      </c>
      <c r="B254" s="4">
        <v>3</v>
      </c>
      <c r="C254" s="2">
        <f>IF(logVir!C254="","",LN(資本ストック!C254))</f>
        <v>12.916625017807938</v>
      </c>
      <c r="D254" s="2">
        <f>IF(logVir!D254="","",LN(資本ストック!D254))</f>
        <v>13.094430991434221</v>
      </c>
      <c r="E254" s="2">
        <f>IF(logVir!E254="","",LN(資本ストック!E254))</f>
        <v>13.156668096056658</v>
      </c>
      <c r="F254" s="2">
        <f>IF(logVir!F254="","",LN(資本ストック!F254))</f>
        <v>13.13805006348735</v>
      </c>
      <c r="G254" s="2">
        <f>IF(logVir!G254="","",LN(資本ストック!G254))</f>
        <v>13.147708060604058</v>
      </c>
      <c r="I254" s="3">
        <v>9</v>
      </c>
      <c r="J254" s="3">
        <v>3</v>
      </c>
      <c r="K254" s="2" cm="1">
        <f t="array" ref="K254">IF(C254="","",C254-SUMPRODUCT(($B$1461:$B$1491=$J254)*1,C$1461:C$1491))</f>
        <v>0.27546710389982643</v>
      </c>
      <c r="L254" s="2" cm="1">
        <f t="array" ref="L254">IF(D254="","",D254-SUMPRODUCT(($B$1461:$B$1491=$J254)*1,D$1461:D$1491))</f>
        <v>0.44481596576565785</v>
      </c>
      <c r="M254" s="2" cm="1">
        <f t="array" ref="M254">IF(E254="","",E254-SUMPRODUCT(($B$1461:$B$1491=$J254)*1,E$1461:E$1491))</f>
        <v>0.44227580887965168</v>
      </c>
      <c r="N254" s="2" cm="1">
        <f t="array" ref="N254">IF(F254="","",F254-SUMPRODUCT(($B$1461:$B$1491=$J254)*1,F$1461:F$1491))</f>
        <v>0.42755970043670821</v>
      </c>
      <c r="O254" s="2" cm="1">
        <f t="array" ref="O254">IF(G254="","",G254-SUMPRODUCT(($B$1461:$B$1491=$J254)*1,G$1461:G$1491))</f>
        <v>0.44211130712239921</v>
      </c>
    </row>
    <row r="255" spans="1:15" x14ac:dyDescent="0.55000000000000004">
      <c r="A255" s="3">
        <v>9</v>
      </c>
      <c r="B255" s="4">
        <v>4</v>
      </c>
      <c r="C255" s="2">
        <f>IF(logVir!C255="","",LN(資本ストック!C255))</f>
        <v>11.332729006915171</v>
      </c>
      <c r="D255" s="2">
        <f>IF(logVir!D255="","",LN(資本ストック!D255))</f>
        <v>11.296251131846272</v>
      </c>
      <c r="E255" s="2">
        <f>IF(logVir!E255="","",LN(資本ストック!E255))</f>
        <v>11.240086522181455</v>
      </c>
      <c r="F255" s="2">
        <f>IF(logVir!F255="","",LN(資本ストック!F255))</f>
        <v>11.228364217841046</v>
      </c>
      <c r="G255" s="2">
        <f>IF(logVir!G255="","",LN(資本ストック!G255))</f>
        <v>11.172256483126963</v>
      </c>
      <c r="I255" s="3">
        <v>9</v>
      </c>
      <c r="J255" s="3">
        <v>4</v>
      </c>
      <c r="K255" s="2" cm="1">
        <f t="array" ref="K255">IF(C255="","",C255-SUMPRODUCT(($B$1461:$B$1491=$J255)*1,C$1461:C$1491))</f>
        <v>0.37602341523779259</v>
      </c>
      <c r="L255" s="2" cm="1">
        <f t="array" ref="L255">IF(D255="","",D255-SUMPRODUCT(($B$1461:$B$1491=$J255)*1,D$1461:D$1491))</f>
        <v>0.47579000089587353</v>
      </c>
      <c r="M255" s="2" cm="1">
        <f t="array" ref="M255">IF(E255="","",E255-SUMPRODUCT(($B$1461:$B$1491=$J255)*1,E$1461:E$1491))</f>
        <v>0.45867929564350973</v>
      </c>
      <c r="N255" s="2" cm="1">
        <f t="array" ref="N255">IF(F255="","",F255-SUMPRODUCT(($B$1461:$B$1491=$J255)*1,F$1461:F$1491))</f>
        <v>0.47334880570766913</v>
      </c>
      <c r="O255" s="2" cm="1">
        <f t="array" ref="O255">IF(G255="","",G255-SUMPRODUCT(($B$1461:$B$1491=$J255)*1,G$1461:G$1491))</f>
        <v>0.44826652685293489</v>
      </c>
    </row>
    <row r="256" spans="1:15" x14ac:dyDescent="0.55000000000000004">
      <c r="A256" s="3">
        <v>9</v>
      </c>
      <c r="B256" s="4">
        <v>5</v>
      </c>
      <c r="C256" s="2">
        <f>IF(logVir!C256="","",LN(資本ストック!C256))</f>
        <v>11.89873057800982</v>
      </c>
      <c r="D256" s="2">
        <f>IF(logVir!D256="","",LN(資本ストック!D256))</f>
        <v>12.130805243950508</v>
      </c>
      <c r="E256" s="2">
        <f>IF(logVir!E256="","",LN(資本ストック!E256))</f>
        <v>12.278956893546246</v>
      </c>
      <c r="F256" s="2">
        <f>IF(logVir!F256="","",LN(資本ストック!F256))</f>
        <v>12.292866865738803</v>
      </c>
      <c r="G256" s="2">
        <f>IF(logVir!G256="","",LN(資本ストック!G256))</f>
        <v>12.370331964389655</v>
      </c>
      <c r="I256" s="3">
        <v>9</v>
      </c>
      <c r="J256" s="3">
        <v>5</v>
      </c>
      <c r="K256" s="2" cm="1">
        <f t="array" ref="K256">IF(C256="","",C256-SUMPRODUCT(($B$1461:$B$1491=$J256)*1,C$1461:C$1491))</f>
        <v>0.5060294682756723</v>
      </c>
      <c r="L256" s="2" cm="1">
        <f t="array" ref="L256">IF(D256="","",D256-SUMPRODUCT(($B$1461:$B$1491=$J256)*1,D$1461:D$1491))</f>
        <v>0.78014139246292835</v>
      </c>
      <c r="M256" s="2" cm="1">
        <f t="array" ref="M256">IF(E256="","",E256-SUMPRODUCT(($B$1461:$B$1491=$J256)*1,E$1461:E$1491))</f>
        <v>0.88604241538049067</v>
      </c>
      <c r="N256" s="2" cm="1">
        <f t="array" ref="N256">IF(F256="","",F256-SUMPRODUCT(($B$1461:$B$1491=$J256)*1,F$1461:F$1491))</f>
        <v>0.90794940886254061</v>
      </c>
      <c r="O256" s="2" cm="1">
        <f t="array" ref="O256">IF(G256="","",G256-SUMPRODUCT(($B$1461:$B$1491=$J256)*1,G$1461:G$1491))</f>
        <v>0.98147090852887509</v>
      </c>
    </row>
    <row r="257" spans="1:15" x14ac:dyDescent="0.55000000000000004">
      <c r="A257" s="3">
        <v>9</v>
      </c>
      <c r="B257" s="4">
        <v>6</v>
      </c>
      <c r="C257" s="2">
        <f>IF(logVir!C257="","",LN(資本ストック!C257))</f>
        <v>13.666262000885007</v>
      </c>
      <c r="D257" s="2">
        <f>IF(logVir!D257="","",LN(資本ストック!D257))</f>
        <v>13.60692801080314</v>
      </c>
      <c r="E257" s="2">
        <f>IF(logVir!E257="","",LN(資本ストック!E257))</f>
        <v>13.641009713009877</v>
      </c>
      <c r="F257" s="2">
        <f>IF(logVir!F257="","",LN(資本ストック!F257))</f>
        <v>13.617606574015666</v>
      </c>
      <c r="G257" s="2">
        <f>IF(logVir!G257="","",LN(資本ストック!G257))</f>
        <v>13.582792541284237</v>
      </c>
      <c r="I257" s="3">
        <v>9</v>
      </c>
      <c r="J257" s="3">
        <v>6</v>
      </c>
      <c r="K257" s="2" cm="1">
        <f t="array" ref="K257">IF(C257="","",C257-SUMPRODUCT(($B$1461:$B$1491=$J257)*1,C$1461:C$1491))</f>
        <v>0.51549284563654574</v>
      </c>
      <c r="L257" s="2" cm="1">
        <f t="array" ref="L257">IF(D257="","",D257-SUMPRODUCT(($B$1461:$B$1491=$J257)*1,D$1461:D$1491))</f>
        <v>0.43223531825064576</v>
      </c>
      <c r="M257" s="2" cm="1">
        <f t="array" ref="M257">IF(E257="","",E257-SUMPRODUCT(($B$1461:$B$1491=$J257)*1,E$1461:E$1491))</f>
        <v>0.43515159597756892</v>
      </c>
      <c r="N257" s="2" cm="1">
        <f t="array" ref="N257">IF(F257="","",F257-SUMPRODUCT(($B$1461:$B$1491=$J257)*1,F$1461:F$1491))</f>
        <v>0.40937031162281201</v>
      </c>
      <c r="O257" s="2" cm="1">
        <f t="array" ref="O257">IF(G257="","",G257-SUMPRODUCT(($B$1461:$B$1491=$J257)*1,G$1461:G$1491))</f>
        <v>0.36594421358063123</v>
      </c>
    </row>
    <row r="258" spans="1:15" x14ac:dyDescent="0.55000000000000004">
      <c r="A258" s="3">
        <v>9</v>
      </c>
      <c r="B258" s="4">
        <v>7</v>
      </c>
      <c r="C258" s="2">
        <f>IF(logVir!C258="","",LN(資本ストック!C258))</f>
        <v>12.253896085254512</v>
      </c>
      <c r="D258" s="2">
        <f>IF(logVir!D258="","",LN(資本ストック!D258))</f>
        <v>12.215547366824183</v>
      </c>
      <c r="E258" s="2">
        <f>IF(logVir!E258="","",LN(資本ストック!E258))</f>
        <v>12.199319691064503</v>
      </c>
      <c r="F258" s="2">
        <f>IF(logVir!F258="","",LN(資本ストック!F258))</f>
        <v>12.240428722583637</v>
      </c>
      <c r="G258" s="2">
        <f>IF(logVir!G258="","",LN(資本ストック!G258))</f>
        <v>12.240777666833788</v>
      </c>
      <c r="I258" s="3">
        <v>9</v>
      </c>
      <c r="J258" s="3">
        <v>7</v>
      </c>
      <c r="K258" s="2" cm="1">
        <f t="array" ref="K258">IF(C258="","",C258-SUMPRODUCT(($B$1461:$B$1491=$J258)*1,C$1461:C$1491))</f>
        <v>0.42995400721155441</v>
      </c>
      <c r="L258" s="2" cm="1">
        <f t="array" ref="L258">IF(D258="","",D258-SUMPRODUCT(($B$1461:$B$1491=$J258)*1,D$1461:D$1491))</f>
        <v>0.46010211036737303</v>
      </c>
      <c r="M258" s="2" cm="1">
        <f t="array" ref="M258">IF(E258="","",E258-SUMPRODUCT(($B$1461:$B$1491=$J258)*1,E$1461:E$1491))</f>
        <v>0.45306250696681616</v>
      </c>
      <c r="N258" s="2" cm="1">
        <f t="array" ref="N258">IF(F258="","",F258-SUMPRODUCT(($B$1461:$B$1491=$J258)*1,F$1461:F$1491))</f>
        <v>0.51106868524309945</v>
      </c>
      <c r="O258" s="2" cm="1">
        <f t="array" ref="O258">IF(G258="","",G258-SUMPRODUCT(($B$1461:$B$1491=$J258)*1,G$1461:G$1491))</f>
        <v>0.51277359509309939</v>
      </c>
    </row>
    <row r="259" spans="1:15" x14ac:dyDescent="0.55000000000000004">
      <c r="A259" s="3">
        <v>9</v>
      </c>
      <c r="B259" s="4">
        <v>8</v>
      </c>
      <c r="C259" s="2">
        <f>IF(logVir!C259="","",LN(資本ストック!C259))</f>
        <v>13.262986708205654</v>
      </c>
      <c r="D259" s="2">
        <f>IF(logVir!D259="","",LN(資本ストック!D259))</f>
        <v>13.170671994407371</v>
      </c>
      <c r="E259" s="2">
        <f>IF(logVir!E259="","",LN(資本ストック!E259))</f>
        <v>13.155860879050156</v>
      </c>
      <c r="F259" s="2">
        <f>IF(logVir!F259="","",LN(資本ストック!F259))</f>
        <v>13.137936656604513</v>
      </c>
      <c r="G259" s="2">
        <f>IF(logVir!G259="","",LN(資本ストック!G259))</f>
        <v>13.16358194444302</v>
      </c>
      <c r="I259" s="3">
        <v>9</v>
      </c>
      <c r="J259" s="3">
        <v>8</v>
      </c>
      <c r="K259" s="2" cm="1">
        <f t="array" ref="K259">IF(C259="","",C259-SUMPRODUCT(($B$1461:$B$1491=$J259)*1,C$1461:C$1491))</f>
        <v>0.82206351422912682</v>
      </c>
      <c r="L259" s="2" cm="1">
        <f t="array" ref="L259">IF(D259="","",D259-SUMPRODUCT(($B$1461:$B$1491=$J259)*1,D$1461:D$1491))</f>
        <v>0.70949797019012451</v>
      </c>
      <c r="M259" s="2" cm="1">
        <f t="array" ref="M259">IF(E259="","",E259-SUMPRODUCT(($B$1461:$B$1491=$J259)*1,E$1461:E$1491))</f>
        <v>0.70306435912593912</v>
      </c>
      <c r="N259" s="2" cm="1">
        <f t="array" ref="N259">IF(F259="","",F259-SUMPRODUCT(($B$1461:$B$1491=$J259)*1,F$1461:F$1491))</f>
        <v>0.63745460407169929</v>
      </c>
      <c r="O259" s="2" cm="1">
        <f t="array" ref="O259">IF(G259="","",G259-SUMPRODUCT(($B$1461:$B$1491=$J259)*1,G$1461:G$1491))</f>
        <v>0.69939464837168686</v>
      </c>
    </row>
    <row r="260" spans="1:15" x14ac:dyDescent="0.55000000000000004">
      <c r="A260" s="3">
        <v>9</v>
      </c>
      <c r="B260" s="4">
        <v>9</v>
      </c>
      <c r="C260" s="2">
        <f>IF(logVir!C260="","",LN(資本ストック!C260))</f>
        <v>12.273910020102626</v>
      </c>
      <c r="D260" s="2">
        <f>IF(logVir!D260="","",LN(資本ストック!D260))</f>
        <v>12.19617376545915</v>
      </c>
      <c r="E260" s="2">
        <f>IF(logVir!E260="","",LN(資本ストック!E260))</f>
        <v>12.213839412641747</v>
      </c>
      <c r="F260" s="2">
        <f>IF(logVir!F260="","",LN(資本ストック!F260))</f>
        <v>12.175989058994768</v>
      </c>
      <c r="G260" s="2">
        <f>IF(logVir!G260="","",LN(資本ストック!G260))</f>
        <v>12.172366706864114</v>
      </c>
      <c r="I260" s="3">
        <v>9</v>
      </c>
      <c r="J260" s="3">
        <v>9</v>
      </c>
      <c r="K260" s="2" cm="1">
        <f t="array" ref="K260">IF(C260="","",C260-SUMPRODUCT(($B$1461:$B$1491=$J260)*1,C$1461:C$1491))</f>
        <v>0.99704451848963238</v>
      </c>
      <c r="L260" s="2" cm="1">
        <f t="array" ref="L260">IF(D260="","",D260-SUMPRODUCT(($B$1461:$B$1491=$J260)*1,D$1461:D$1491))</f>
        <v>0.9455508227028897</v>
      </c>
      <c r="M260" s="2" cm="1">
        <f t="array" ref="M260">IF(E260="","",E260-SUMPRODUCT(($B$1461:$B$1491=$J260)*1,E$1461:E$1491))</f>
        <v>0.87924932328593108</v>
      </c>
      <c r="N260" s="2" cm="1">
        <f t="array" ref="N260">IF(F260="","",F260-SUMPRODUCT(($B$1461:$B$1491=$J260)*1,F$1461:F$1491))</f>
        <v>0.86915683993761839</v>
      </c>
      <c r="O260" s="2" cm="1">
        <f t="array" ref="O260">IF(G260="","",G260-SUMPRODUCT(($B$1461:$B$1491=$J260)*1,G$1461:G$1491))</f>
        <v>0.86512639149048276</v>
      </c>
    </row>
    <row r="261" spans="1:15" x14ac:dyDescent="0.55000000000000004">
      <c r="A261" s="3">
        <v>9</v>
      </c>
      <c r="B261" s="4">
        <v>10</v>
      </c>
      <c r="C261" s="2">
        <f>IF(logVir!C261="","",LN(資本ストック!C261))</f>
        <v>13.716135950509992</v>
      </c>
      <c r="D261" s="2">
        <f>IF(logVir!D261="","",LN(資本ストック!D261))</f>
        <v>13.714396293378075</v>
      </c>
      <c r="E261" s="2">
        <f>IF(logVir!E261="","",LN(資本ストック!E261))</f>
        <v>13.735676663831502</v>
      </c>
      <c r="F261" s="2">
        <f>IF(logVir!F261="","",LN(資本ストック!F261))</f>
        <v>13.71512195551103</v>
      </c>
      <c r="G261" s="2">
        <f>IF(logVir!G261="","",LN(資本ストック!G261))</f>
        <v>13.731094101320132</v>
      </c>
      <c r="I261" s="3">
        <v>9</v>
      </c>
      <c r="J261" s="3">
        <v>10</v>
      </c>
      <c r="K261" s="2" cm="1">
        <f t="array" ref="K261">IF(C261="","",C261-SUMPRODUCT(($B$1461:$B$1491=$J261)*1,C$1461:C$1491))</f>
        <v>1.0408847574784676</v>
      </c>
      <c r="L261" s="2" cm="1">
        <f t="array" ref="L261">IF(D261="","",D261-SUMPRODUCT(($B$1461:$B$1491=$J261)*1,D$1461:D$1491))</f>
        <v>0.97178894111653591</v>
      </c>
      <c r="M261" s="2" cm="1">
        <f t="array" ref="M261">IF(E261="","",E261-SUMPRODUCT(($B$1461:$B$1491=$J261)*1,E$1461:E$1491))</f>
        <v>0.91056143481034013</v>
      </c>
      <c r="N261" s="2" cm="1">
        <f t="array" ref="N261">IF(F261="","",F261-SUMPRODUCT(($B$1461:$B$1491=$J261)*1,F$1461:F$1491))</f>
        <v>0.89861037378180164</v>
      </c>
      <c r="O261" s="2" cm="1">
        <f t="array" ref="O261">IF(G261="","",G261-SUMPRODUCT(($B$1461:$B$1491=$J261)*1,G$1461:G$1491))</f>
        <v>0.90049742497568808</v>
      </c>
    </row>
    <row r="262" spans="1:15" x14ac:dyDescent="0.55000000000000004">
      <c r="A262" s="3">
        <v>9</v>
      </c>
      <c r="B262" s="4">
        <v>11</v>
      </c>
      <c r="C262" s="2">
        <f>IF(logVir!C262="","",LN(資本ストック!C262))</f>
        <v>12.103622773238129</v>
      </c>
      <c r="D262" s="2">
        <f>IF(logVir!D262="","",LN(資本ストック!D262))</f>
        <v>12.054111284454077</v>
      </c>
      <c r="E262" s="2">
        <f>IF(logVir!E262="","",LN(資本ストック!E262))</f>
        <v>12.046228245657293</v>
      </c>
      <c r="F262" s="2">
        <f>IF(logVir!F262="","",LN(資本ストック!F262))</f>
        <v>12.049334380074404</v>
      </c>
      <c r="G262" s="2">
        <f>IF(logVir!G262="","",LN(資本ストック!G262))</f>
        <v>12.119536257186594</v>
      </c>
      <c r="I262" s="3">
        <v>9</v>
      </c>
      <c r="J262" s="3">
        <v>11</v>
      </c>
      <c r="K262" s="2" cm="1">
        <f t="array" ref="K262">IF(C262="","",C262-SUMPRODUCT(($B$1461:$B$1491=$J262)*1,C$1461:C$1491))</f>
        <v>-0.27846918335811388</v>
      </c>
      <c r="L262" s="2" cm="1">
        <f t="array" ref="L262">IF(D262="","",D262-SUMPRODUCT(($B$1461:$B$1491=$J262)*1,D$1461:D$1491))</f>
        <v>-0.32132011808245409</v>
      </c>
      <c r="M262" s="2" cm="1">
        <f t="array" ref="M262">IF(E262="","",E262-SUMPRODUCT(($B$1461:$B$1491=$J262)*1,E$1461:E$1491))</f>
        <v>-0.38200544567072114</v>
      </c>
      <c r="N262" s="2" cm="1">
        <f t="array" ref="N262">IF(F262="","",F262-SUMPRODUCT(($B$1461:$B$1491=$J262)*1,F$1461:F$1491))</f>
        <v>-0.38976897897535956</v>
      </c>
      <c r="O262" s="2" cm="1">
        <f t="array" ref="O262">IF(G262="","",G262-SUMPRODUCT(($B$1461:$B$1491=$J262)*1,G$1461:G$1491))</f>
        <v>-0.3535330758623374</v>
      </c>
    </row>
    <row r="263" spans="1:15" x14ac:dyDescent="0.55000000000000004">
      <c r="A263" s="3">
        <v>9</v>
      </c>
      <c r="B263" s="4">
        <v>12</v>
      </c>
      <c r="C263" s="2">
        <f>IF(logVir!C263="","",LN(資本ストック!C263))</f>
        <v>13.471961421607084</v>
      </c>
      <c r="D263" s="2">
        <f>IF(logVir!D263="","",LN(資本ストック!D263))</f>
        <v>13.409596285039308</v>
      </c>
      <c r="E263" s="2">
        <f>IF(logVir!E263="","",LN(資本ストック!E263))</f>
        <v>13.645600745374621</v>
      </c>
      <c r="F263" s="2">
        <f>IF(logVir!F263="","",LN(資本ストック!F263))</f>
        <v>13.599925311139174</v>
      </c>
      <c r="G263" s="2">
        <f>IF(logVir!G263="","",LN(資本ストック!G263))</f>
        <v>13.525794857986329</v>
      </c>
      <c r="I263" s="3">
        <v>9</v>
      </c>
      <c r="J263" s="3">
        <v>12</v>
      </c>
      <c r="K263" s="2" cm="1">
        <f t="array" ref="K263">IF(C263="","",C263-SUMPRODUCT(($B$1461:$B$1491=$J263)*1,C$1461:C$1491))</f>
        <v>1.1694017153457423</v>
      </c>
      <c r="L263" s="2" cm="1">
        <f t="array" ref="L263">IF(D263="","",D263-SUMPRODUCT(($B$1461:$B$1491=$J263)*1,D$1461:D$1491))</f>
        <v>1.1520409823068967</v>
      </c>
      <c r="M263" s="2" cm="1">
        <f t="array" ref="M263">IF(E263="","",E263-SUMPRODUCT(($B$1461:$B$1491=$J263)*1,E$1461:E$1491))</f>
        <v>1.3584098897496037</v>
      </c>
      <c r="N263" s="2" cm="1">
        <f t="array" ref="N263">IF(F263="","",F263-SUMPRODUCT(($B$1461:$B$1491=$J263)*1,F$1461:F$1491))</f>
        <v>1.3507380011097307</v>
      </c>
      <c r="O263" s="2" cm="1">
        <f t="array" ref="O263">IF(G263="","",G263-SUMPRODUCT(($B$1461:$B$1491=$J263)*1,G$1461:G$1491))</f>
        <v>1.3184519217887694</v>
      </c>
    </row>
    <row r="264" spans="1:15" x14ac:dyDescent="0.55000000000000004">
      <c r="A264" s="3">
        <v>9</v>
      </c>
      <c r="B264" s="4">
        <v>13</v>
      </c>
      <c r="C264" s="2">
        <f>IF(logVir!C264="","",LN(資本ストック!C264))</f>
        <v>12.982353781117922</v>
      </c>
      <c r="D264" s="2">
        <f>IF(logVir!D264="","",LN(資本ストック!D264))</f>
        <v>12.931092839289439</v>
      </c>
      <c r="E264" s="2">
        <f>IF(logVir!E264="","",LN(資本ストック!E264))</f>
        <v>12.727600605654493</v>
      </c>
      <c r="F264" s="2">
        <f>IF(logVir!F264="","",LN(資本ストック!F264))</f>
        <v>12.682415254768864</v>
      </c>
      <c r="G264" s="2">
        <f>IF(logVir!G264="","",LN(資本ストック!G264))</f>
        <v>12.622969838046005</v>
      </c>
      <c r="I264" s="3">
        <v>9</v>
      </c>
      <c r="J264" s="3">
        <v>13</v>
      </c>
      <c r="K264" s="2" cm="1">
        <f t="array" ref="K264">IF(C264="","",C264-SUMPRODUCT(($B$1461:$B$1491=$J264)*1,C$1461:C$1491))</f>
        <v>1.1756294385824653</v>
      </c>
      <c r="L264" s="2" cm="1">
        <f t="array" ref="L264">IF(D264="","",D264-SUMPRODUCT(($B$1461:$B$1491=$J264)*1,D$1461:D$1491))</f>
        <v>1.3950140535010025</v>
      </c>
      <c r="M264" s="2" cm="1">
        <f t="array" ref="M264">IF(E264="","",E264-SUMPRODUCT(($B$1461:$B$1491=$J264)*1,E$1461:E$1491))</f>
        <v>1.2527854774289473</v>
      </c>
      <c r="N264" s="2" cm="1">
        <f t="array" ref="N264">IF(F264="","",F264-SUMPRODUCT(($B$1461:$B$1491=$J264)*1,F$1461:F$1491))</f>
        <v>1.2486913450849748</v>
      </c>
      <c r="O264" s="2" cm="1">
        <f t="array" ref="O264">IF(G264="","",G264-SUMPRODUCT(($B$1461:$B$1491=$J264)*1,G$1461:G$1491))</f>
        <v>1.1983546649232757</v>
      </c>
    </row>
    <row r="265" spans="1:15" x14ac:dyDescent="0.55000000000000004">
      <c r="A265" s="3">
        <v>9</v>
      </c>
      <c r="B265" s="4">
        <v>14</v>
      </c>
      <c r="C265" s="2">
        <f>IF(logVir!C265="","",LN(資本ストック!C265))</f>
        <v>14.381279145608366</v>
      </c>
      <c r="D265" s="2">
        <f>IF(logVir!D265="","",LN(資本ストック!D265))</f>
        <v>14.318254269072114</v>
      </c>
      <c r="E265" s="2">
        <f>IF(logVir!E265="","",LN(資本ストック!E265))</f>
        <v>14.437700248750096</v>
      </c>
      <c r="F265" s="2">
        <f>IF(logVir!F265="","",LN(資本ストック!F265))</f>
        <v>14.482683760279601</v>
      </c>
      <c r="G265" s="2">
        <f>IF(logVir!G265="","",LN(資本ストック!G265))</f>
        <v>14.569251332500693</v>
      </c>
      <c r="I265" s="3">
        <v>9</v>
      </c>
      <c r="J265" s="3">
        <v>14</v>
      </c>
      <c r="K265" s="2" cm="1">
        <f t="array" ref="K265">IF(C265="","",C265-SUMPRODUCT(($B$1461:$B$1491=$J265)*1,C$1461:C$1491))</f>
        <v>1.893688796050899</v>
      </c>
      <c r="L265" s="2" cm="1">
        <f t="array" ref="L265">IF(D265="","",D265-SUMPRODUCT(($B$1461:$B$1491=$J265)*1,D$1461:D$1491))</f>
        <v>1.8260805257836648</v>
      </c>
      <c r="M265" s="2" cm="1">
        <f t="array" ref="M265">IF(E265="","",E265-SUMPRODUCT(($B$1461:$B$1491=$J265)*1,E$1461:E$1491))</f>
        <v>1.8184663595430148</v>
      </c>
      <c r="N265" s="2" cm="1">
        <f t="array" ref="N265">IF(F265="","",F265-SUMPRODUCT(($B$1461:$B$1491=$J265)*1,F$1461:F$1491))</f>
        <v>1.8534015752931907</v>
      </c>
      <c r="O265" s="2" cm="1">
        <f t="array" ref="O265">IF(G265="","",G265-SUMPRODUCT(($B$1461:$B$1491=$J265)*1,G$1461:G$1491))</f>
        <v>1.952382362765972</v>
      </c>
    </row>
    <row r="266" spans="1:15" x14ac:dyDescent="0.55000000000000004">
      <c r="A266" s="3">
        <v>9</v>
      </c>
      <c r="B266" s="4">
        <v>15</v>
      </c>
      <c r="C266" s="2">
        <f>IF(logVir!C266="","",LN(資本ストック!C266))</f>
        <v>10.055989266808416</v>
      </c>
      <c r="D266" s="2">
        <f>IF(logVir!D266="","",LN(資本ストック!D266))</f>
        <v>10.316553897770261</v>
      </c>
      <c r="E266" s="2">
        <f>IF(logVir!E266="","",LN(資本ストック!E266))</f>
        <v>10.596017083405343</v>
      </c>
      <c r="F266" s="2">
        <f>IF(logVir!F266="","",LN(資本ストック!F266))</f>
        <v>10.566493689745617</v>
      </c>
      <c r="G266" s="2">
        <f>IF(logVir!G266="","",LN(資本ストック!G266))</f>
        <v>10.569645405935557</v>
      </c>
      <c r="I266" s="3">
        <v>9</v>
      </c>
      <c r="J266" s="3">
        <v>15</v>
      </c>
      <c r="K266" s="2" cm="1">
        <f t="array" ref="K266">IF(C266="","",C266-SUMPRODUCT(($B$1461:$B$1491=$J266)*1,C$1461:C$1491))</f>
        <v>-0.40675217811676667</v>
      </c>
      <c r="L266" s="2" cm="1">
        <f t="array" ref="L266">IF(D266="","",D266-SUMPRODUCT(($B$1461:$B$1491=$J266)*1,D$1461:D$1491))</f>
        <v>-0.17139369066213206</v>
      </c>
      <c r="M266" s="2" cm="1">
        <f t="array" ref="M266">IF(E266="","",E266-SUMPRODUCT(($B$1461:$B$1491=$J266)*1,E$1461:E$1491))</f>
        <v>3.3555925008860399E-2</v>
      </c>
      <c r="N266" s="2" cm="1">
        <f t="array" ref="N266">IF(F266="","",F266-SUMPRODUCT(($B$1461:$B$1491=$J266)*1,F$1461:F$1491))</f>
        <v>-3.9047398537181977E-3</v>
      </c>
      <c r="O266" s="2" cm="1">
        <f t="array" ref="O266">IF(G266="","",G266-SUMPRODUCT(($B$1461:$B$1491=$J266)*1,G$1461:G$1491))</f>
        <v>-9.6312746000215554E-3</v>
      </c>
    </row>
    <row r="267" spans="1:15" x14ac:dyDescent="0.55000000000000004">
      <c r="A267" s="3">
        <v>9</v>
      </c>
      <c r="B267" s="4">
        <v>16</v>
      </c>
      <c r="C267" s="2">
        <f>IF(logVir!C267="","",LN(資本ストック!C267))</f>
        <v>13.412622585976731</v>
      </c>
      <c r="D267" s="2">
        <f>IF(logVir!D267="","",LN(資本ストック!D267))</f>
        <v>13.359553651670744</v>
      </c>
      <c r="E267" s="2">
        <f>IF(logVir!E267="","",LN(資本ストック!E267))</f>
        <v>13.338530124139693</v>
      </c>
      <c r="F267" s="2">
        <f>IF(logVir!F267="","",LN(資本ストック!F267))</f>
        <v>13.313585591253201</v>
      </c>
      <c r="G267" s="2">
        <f>IF(logVir!G267="","",LN(資本ストック!G267))</f>
        <v>13.353147588643038</v>
      </c>
      <c r="I267" s="3">
        <v>9</v>
      </c>
      <c r="J267" s="3">
        <v>16</v>
      </c>
      <c r="K267" s="2" cm="1">
        <f t="array" ref="K267">IF(C267="","",C267-SUMPRODUCT(($B$1461:$B$1491=$J267)*1,C$1461:C$1491))</f>
        <v>1.2050000284241147</v>
      </c>
      <c r="L267" s="2" cm="1">
        <f t="array" ref="L267">IF(D267="","",D267-SUMPRODUCT(($B$1461:$B$1491=$J267)*1,D$1461:D$1491))</f>
        <v>1.1513699048076838</v>
      </c>
      <c r="M267" s="2" cm="1">
        <f t="array" ref="M267">IF(E267="","",E267-SUMPRODUCT(($B$1461:$B$1491=$J267)*1,E$1461:E$1491))</f>
        <v>1.0982928537820165</v>
      </c>
      <c r="N267" s="2" cm="1">
        <f t="array" ref="N267">IF(F267="","",F267-SUMPRODUCT(($B$1461:$B$1491=$J267)*1,F$1461:F$1491))</f>
        <v>1.0761407692391405</v>
      </c>
      <c r="O267" s="2" cm="1">
        <f t="array" ref="O267">IF(G267="","",G267-SUMPRODUCT(($B$1461:$B$1491=$J267)*1,G$1461:G$1491))</f>
        <v>1.0908546780731712</v>
      </c>
    </row>
    <row r="268" spans="1:15" x14ac:dyDescent="0.55000000000000004">
      <c r="A268" s="3">
        <v>9</v>
      </c>
      <c r="B268" s="4">
        <v>17</v>
      </c>
      <c r="C268" s="2">
        <f>IF(logVir!C268="","",LN(資本ストック!C268))</f>
        <v>15.026235719902058</v>
      </c>
      <c r="D268" s="2">
        <f>IF(logVir!D268="","",LN(資本ストック!D268))</f>
        <v>15.011311549572204</v>
      </c>
      <c r="E268" s="2">
        <f>IF(logVir!E268="","",LN(資本ストック!E268))</f>
        <v>14.977895440433777</v>
      </c>
      <c r="F268" s="2">
        <f>IF(logVir!F268="","",LN(資本ストック!F268))</f>
        <v>14.968078368070451</v>
      </c>
      <c r="G268" s="2">
        <f>IF(logVir!G268="","",LN(資本ストック!G268))</f>
        <v>14.971013072847743</v>
      </c>
      <c r="I268" s="3">
        <v>9</v>
      </c>
      <c r="J268" s="3">
        <v>17</v>
      </c>
      <c r="K268" s="2" cm="1">
        <f t="array" ref="K268">IF(C268="","",C268-SUMPRODUCT(($B$1461:$B$1491=$J268)*1,C$1461:C$1491))</f>
        <v>-3.6117459915292471E-2</v>
      </c>
      <c r="L268" s="2" cm="1">
        <f t="array" ref="L268">IF(D268="","",D268-SUMPRODUCT(($B$1461:$B$1491=$J268)*1,D$1461:D$1491))</f>
        <v>-4.2953621117904461E-2</v>
      </c>
      <c r="M268" s="2" cm="1">
        <f t="array" ref="M268">IF(E268="","",E268-SUMPRODUCT(($B$1461:$B$1491=$J268)*1,E$1461:E$1491))</f>
        <v>-7.6997194127425672E-2</v>
      </c>
      <c r="N268" s="2" cm="1">
        <f t="array" ref="N268">IF(F268="","",F268-SUMPRODUCT(($B$1461:$B$1491=$J268)*1,F$1461:F$1491))</f>
        <v>-8.5915044277633967E-2</v>
      </c>
      <c r="O268" s="2" cm="1">
        <f t="array" ref="O268">IF(G268="","",G268-SUMPRODUCT(($B$1461:$B$1491=$J268)*1,G$1461:G$1491))</f>
        <v>-8.8026145793378419E-2</v>
      </c>
    </row>
    <row r="269" spans="1:15" x14ac:dyDescent="0.55000000000000004">
      <c r="A269" s="3">
        <v>9</v>
      </c>
      <c r="B269" s="4">
        <v>18</v>
      </c>
      <c r="C269" s="2">
        <f>IF(logVir!C269="","",LN(資本ストック!C269))</f>
        <v>12.715415315690523</v>
      </c>
      <c r="D269" s="2">
        <f>IF(logVir!D269="","",LN(資本ストック!D269))</f>
        <v>12.683005881753655</v>
      </c>
      <c r="E269" s="2">
        <f>IF(logVir!E269="","",LN(資本ストック!E269))</f>
        <v>12.685352664337028</v>
      </c>
      <c r="F269" s="2">
        <f>IF(logVir!F269="","",LN(資本ストック!F269))</f>
        <v>12.693203576346264</v>
      </c>
      <c r="G269" s="2">
        <f>IF(logVir!G269="","",LN(資本ストック!G269))</f>
        <v>12.741942456842969</v>
      </c>
      <c r="I269" s="3">
        <v>9</v>
      </c>
      <c r="J269" s="3">
        <v>18</v>
      </c>
      <c r="K269" s="2" cm="1">
        <f t="array" ref="K269">IF(C269="","",C269-SUMPRODUCT(($B$1461:$B$1491=$J269)*1,C$1461:C$1491))</f>
        <v>1.2859981409325982E-2</v>
      </c>
      <c r="L269" s="2" cm="1">
        <f t="array" ref="L269">IF(D269="","",D269-SUMPRODUCT(($B$1461:$B$1491=$J269)*1,D$1461:D$1491))</f>
        <v>-4.2583486486787336E-2</v>
      </c>
      <c r="M269" s="2" cm="1">
        <f t="array" ref="M269">IF(E269="","",E269-SUMPRODUCT(($B$1461:$B$1491=$J269)*1,E$1461:E$1491))</f>
        <v>-8.8569832941002957E-2</v>
      </c>
      <c r="N269" s="2" cm="1">
        <f t="array" ref="N269">IF(F269="","",F269-SUMPRODUCT(($B$1461:$B$1491=$J269)*1,F$1461:F$1491))</f>
        <v>-9.8696310774691653E-2</v>
      </c>
      <c r="O269" s="2" cm="1">
        <f t="array" ref="O269">IF(G269="","",G269-SUMPRODUCT(($B$1461:$B$1491=$J269)*1,G$1461:G$1491))</f>
        <v>-0.11765788718283332</v>
      </c>
    </row>
    <row r="270" spans="1:15" x14ac:dyDescent="0.55000000000000004">
      <c r="A270" s="3">
        <v>9</v>
      </c>
      <c r="B270" s="4">
        <v>19</v>
      </c>
      <c r="C270" s="2">
        <f>IF(logVir!C270="","",LN(資本ストック!C270))</f>
        <v>12.444806878524151</v>
      </c>
      <c r="D270" s="2">
        <f>IF(logVir!D270="","",LN(資本ストック!D270))</f>
        <v>12.38868278849672</v>
      </c>
      <c r="E270" s="2">
        <f>IF(logVir!E270="","",LN(資本ストック!E270))</f>
        <v>12.357964772999779</v>
      </c>
      <c r="F270" s="2">
        <f>IF(logVir!F270="","",LN(資本ストック!F270))</f>
        <v>12.350199481947726</v>
      </c>
      <c r="G270" s="2">
        <f>IF(logVir!G270="","",LN(資本ストック!G270))</f>
        <v>12.337301246364241</v>
      </c>
      <c r="I270" s="3">
        <v>9</v>
      </c>
      <c r="J270" s="3">
        <v>19</v>
      </c>
      <c r="K270" s="2" cm="1">
        <f t="array" ref="K270">IF(C270="","",C270-SUMPRODUCT(($B$1461:$B$1491=$J270)*1,C$1461:C$1491))</f>
        <v>-7.0773552493172076E-2</v>
      </c>
      <c r="L270" s="2" cm="1">
        <f t="array" ref="L270">IF(D270="","",D270-SUMPRODUCT(($B$1461:$B$1491=$J270)*1,D$1461:D$1491))</f>
        <v>-7.2101151513260575E-2</v>
      </c>
      <c r="M270" s="2" cm="1">
        <f t="array" ref="M270">IF(E270="","",E270-SUMPRODUCT(($B$1461:$B$1491=$J270)*1,E$1461:E$1491))</f>
        <v>-7.293294460925992E-2</v>
      </c>
      <c r="N270" s="2" cm="1">
        <f t="array" ref="N270">IF(F270="","",F270-SUMPRODUCT(($B$1461:$B$1491=$J270)*1,F$1461:F$1491))</f>
        <v>-7.5532967494924108E-2</v>
      </c>
      <c r="O270" s="2" cm="1">
        <f t="array" ref="O270">IF(G270="","",G270-SUMPRODUCT(($B$1461:$B$1491=$J270)*1,G$1461:G$1491))</f>
        <v>-7.8678197484986612E-2</v>
      </c>
    </row>
    <row r="271" spans="1:15" x14ac:dyDescent="0.55000000000000004">
      <c r="A271" s="3">
        <v>9</v>
      </c>
      <c r="B271" s="4">
        <v>20</v>
      </c>
      <c r="C271" s="2">
        <f>IF(logVir!C271="","",LN(資本ストック!C271))</f>
        <v>13.274522100115664</v>
      </c>
      <c r="D271" s="2">
        <f>IF(logVir!D271="","",LN(資本ストック!D271))</f>
        <v>13.245404712676599</v>
      </c>
      <c r="E271" s="2">
        <f>IF(logVir!E271="","",LN(資本ストック!E271))</f>
        <v>13.40356987141598</v>
      </c>
      <c r="F271" s="2">
        <f>IF(logVir!F271="","",LN(資本ストック!F271))</f>
        <v>13.314193701087593</v>
      </c>
      <c r="G271" s="2">
        <f>IF(logVir!G271="","",LN(資本ストック!G271))</f>
        <v>13.431820477368515</v>
      </c>
      <c r="I271" s="3">
        <v>9</v>
      </c>
      <c r="J271" s="3">
        <v>20</v>
      </c>
      <c r="K271" s="2" cm="1">
        <f t="array" ref="K271">IF(C271="","",C271-SUMPRODUCT(($B$1461:$B$1491=$J271)*1,C$1461:C$1491))</f>
        <v>4.4360240226675174E-2</v>
      </c>
      <c r="L271" s="2" cm="1">
        <f t="array" ref="L271">IF(D271="","",D271-SUMPRODUCT(($B$1461:$B$1491=$J271)*1,D$1461:D$1491))</f>
        <v>-8.0903641578700558E-2</v>
      </c>
      <c r="M271" s="2" cm="1">
        <f t="array" ref="M271">IF(E271="","",E271-SUMPRODUCT(($B$1461:$B$1491=$J271)*1,E$1461:E$1491))</f>
        <v>2.5514292499266844E-3</v>
      </c>
      <c r="N271" s="2" cm="1">
        <f t="array" ref="N271">IF(F271="","",F271-SUMPRODUCT(($B$1461:$B$1491=$J271)*1,F$1461:F$1491))</f>
        <v>-8.2966330216141415E-2</v>
      </c>
      <c r="O271" s="2" cm="1">
        <f t="array" ref="O271">IF(G271="","",G271-SUMPRODUCT(($B$1461:$B$1491=$J271)*1,G$1461:G$1491))</f>
        <v>-1.2856024325280657E-2</v>
      </c>
    </row>
    <row r="272" spans="1:15" x14ac:dyDescent="0.55000000000000004">
      <c r="A272" s="3">
        <v>9</v>
      </c>
      <c r="B272" s="4">
        <v>21</v>
      </c>
      <c r="C272" s="2">
        <f>IF(logVir!C272="","",LN(資本ストック!C272))</f>
        <v>14.334810068382806</v>
      </c>
      <c r="D272" s="2">
        <f>IF(logVir!D272="","",LN(資本ストック!D272))</f>
        <v>14.298428292737185</v>
      </c>
      <c r="E272" s="2">
        <f>IF(logVir!E272="","",LN(資本ストック!E272))</f>
        <v>14.288713990753646</v>
      </c>
      <c r="F272" s="2">
        <f>IF(logVir!F272="","",LN(資本ストック!F272))</f>
        <v>14.273761930963714</v>
      </c>
      <c r="G272" s="2">
        <f>IF(logVir!G272="","",LN(資本ストック!G272))</f>
        <v>14.277772910037999</v>
      </c>
      <c r="I272" s="3">
        <v>9</v>
      </c>
      <c r="J272" s="3">
        <v>21</v>
      </c>
      <c r="K272" s="2" cm="1">
        <f t="array" ref="K272">IF(C272="","",C272-SUMPRODUCT(($B$1461:$B$1491=$J272)*1,C$1461:C$1491))</f>
        <v>-0.15700144529456317</v>
      </c>
      <c r="L272" s="2" cm="1">
        <f t="array" ref="L272">IF(D272="","",D272-SUMPRODUCT(($B$1461:$B$1491=$J272)*1,D$1461:D$1491))</f>
        <v>-0.22632757317438568</v>
      </c>
      <c r="M272" s="2" cm="1">
        <f t="array" ref="M272">IF(E272="","",E272-SUMPRODUCT(($B$1461:$B$1491=$J272)*1,E$1461:E$1491))</f>
        <v>-0.29384961320695524</v>
      </c>
      <c r="N272" s="2" cm="1">
        <f t="array" ref="N272">IF(F272="","",F272-SUMPRODUCT(($B$1461:$B$1491=$J272)*1,F$1461:F$1491))</f>
        <v>-0.3209466959139089</v>
      </c>
      <c r="O272" s="2" cm="1">
        <f t="array" ref="O272">IF(G272="","",G272-SUMPRODUCT(($B$1461:$B$1491=$J272)*1,G$1461:G$1491))</f>
        <v>-0.33369635019242772</v>
      </c>
    </row>
    <row r="273" spans="1:15" x14ac:dyDescent="0.55000000000000004">
      <c r="A273" s="3">
        <v>9</v>
      </c>
      <c r="B273" s="4">
        <v>22</v>
      </c>
      <c r="C273" s="2">
        <f>IF(logVir!C273="","",LN(資本ストック!C273))</f>
        <v>12.927760868548262</v>
      </c>
      <c r="D273" s="2">
        <f>IF(logVir!D273="","",LN(資本ストック!D273))</f>
        <v>12.642261192372041</v>
      </c>
      <c r="E273" s="2">
        <f>IF(logVir!E273="","",LN(資本ストック!E273))</f>
        <v>12.409558340991229</v>
      </c>
      <c r="F273" s="2">
        <f>IF(logVir!F273="","",LN(資本ストック!F273))</f>
        <v>12.339826680926322</v>
      </c>
      <c r="G273" s="2">
        <f>IF(logVir!G273="","",LN(資本ストック!G273))</f>
        <v>12.429852010307759</v>
      </c>
      <c r="I273" s="3">
        <v>9</v>
      </c>
      <c r="J273" s="3">
        <v>22</v>
      </c>
      <c r="K273" s="2" cm="1">
        <f t="array" ref="K273">IF(C273="","",C273-SUMPRODUCT(($B$1461:$B$1491=$J273)*1,C$1461:C$1491))</f>
        <v>0.32200729243731097</v>
      </c>
      <c r="L273" s="2" cm="1">
        <f t="array" ref="L273">IF(D273="","",D273-SUMPRODUCT(($B$1461:$B$1491=$J273)*1,D$1461:D$1491))</f>
        <v>0.18460648537773849</v>
      </c>
      <c r="M273" s="2" cm="1">
        <f t="array" ref="M273">IF(E273="","",E273-SUMPRODUCT(($B$1461:$B$1491=$J273)*1,E$1461:E$1491))</f>
        <v>0.11615758463149284</v>
      </c>
      <c r="N273" s="2" cm="1">
        <f t="array" ref="N273">IF(F273="","",F273-SUMPRODUCT(($B$1461:$B$1491=$J273)*1,F$1461:F$1491))</f>
        <v>9.2855939231649032E-2</v>
      </c>
      <c r="O273" s="2" cm="1">
        <f t="array" ref="O273">IF(G273="","",G273-SUMPRODUCT(($B$1461:$B$1491=$J273)*1,G$1461:G$1491))</f>
        <v>0.21623576597757044</v>
      </c>
    </row>
    <row r="274" spans="1:15" x14ac:dyDescent="0.55000000000000004">
      <c r="A274" s="3">
        <v>9</v>
      </c>
      <c r="B274" s="4">
        <v>23</v>
      </c>
      <c r="C274" s="2">
        <f>IF(logVir!C274="","",LN(資本ストック!C274))</f>
        <v>13.281671757886013</v>
      </c>
      <c r="D274" s="2">
        <f>IF(logVir!D274="","",LN(資本ストック!D274))</f>
        <v>13.354140033588058</v>
      </c>
      <c r="E274" s="2">
        <f>IF(logVir!E274="","",LN(資本ストック!E274))</f>
        <v>13.408532216706007</v>
      </c>
      <c r="F274" s="2">
        <f>IF(logVir!F274="","",LN(資本ストック!F274))</f>
        <v>13.394242365871564</v>
      </c>
      <c r="G274" s="2">
        <f>IF(logVir!G274="","",LN(資本ストック!G274))</f>
        <v>13.422597793481987</v>
      </c>
      <c r="I274" s="3">
        <v>9</v>
      </c>
      <c r="J274" s="3">
        <v>23</v>
      </c>
      <c r="K274" s="2" cm="1">
        <f t="array" ref="K274">IF(C274="","",C274-SUMPRODUCT(($B$1461:$B$1491=$J274)*1,C$1461:C$1491))</f>
        <v>-0.13567173015364631</v>
      </c>
      <c r="L274" s="2" cm="1">
        <f t="array" ref="L274">IF(D274="","",D274-SUMPRODUCT(($B$1461:$B$1491=$J274)*1,D$1461:D$1491))</f>
        <v>-0.1415499132838125</v>
      </c>
      <c r="M274" s="2" cm="1">
        <f t="array" ref="M274">IF(E274="","",E274-SUMPRODUCT(($B$1461:$B$1491=$J274)*1,E$1461:E$1491))</f>
        <v>-9.7791151532565124E-2</v>
      </c>
      <c r="N274" s="2" cm="1">
        <f t="array" ref="N274">IF(F274="","",F274-SUMPRODUCT(($B$1461:$B$1491=$J274)*1,F$1461:F$1491))</f>
        <v>-0.10693068543649886</v>
      </c>
      <c r="O274" s="2" cm="1">
        <f t="array" ref="O274">IF(G274="","",G274-SUMPRODUCT(($B$1461:$B$1491=$J274)*1,G$1461:G$1491))</f>
        <v>-9.1481289715636294E-2</v>
      </c>
    </row>
    <row r="275" spans="1:15" x14ac:dyDescent="0.55000000000000004">
      <c r="A275" s="3">
        <v>9</v>
      </c>
      <c r="B275" s="4">
        <v>24</v>
      </c>
      <c r="C275" s="2">
        <f>IF(logVir!C275="","",LN(資本ストック!C275))</f>
        <v>11.135774867319443</v>
      </c>
      <c r="D275" s="2">
        <f>IF(logVir!D275="","",LN(資本ストック!D275))</f>
        <v>11.078781758922752</v>
      </c>
      <c r="E275" s="2">
        <f>IF(logVir!E275="","",LN(資本ストック!E275))</f>
        <v>11.088711666673708</v>
      </c>
      <c r="F275" s="2">
        <f>IF(logVir!F275="","",LN(資本ストック!F275))</f>
        <v>11.05674465874225</v>
      </c>
      <c r="G275" s="2">
        <f>IF(logVir!G275="","",LN(資本ストック!G275))</f>
        <v>11.012210354905426</v>
      </c>
      <c r="I275" s="3">
        <v>9</v>
      </c>
      <c r="J275" s="3">
        <v>24</v>
      </c>
      <c r="K275" s="2" cm="1">
        <f t="array" ref="K275">IF(C275="","",C275-SUMPRODUCT(($B$1461:$B$1491=$J275)*1,C$1461:C$1491))</f>
        <v>-0.15690932654459822</v>
      </c>
      <c r="L275" s="2" cm="1">
        <f t="array" ref="L275">IF(D275="","",D275-SUMPRODUCT(($B$1461:$B$1491=$J275)*1,D$1461:D$1491))</f>
        <v>-0.20796681139780482</v>
      </c>
      <c r="M275" s="2" cm="1">
        <f t="array" ref="M275">IF(E275="","",E275-SUMPRODUCT(($B$1461:$B$1491=$J275)*1,E$1461:E$1491))</f>
        <v>-0.24539984304533569</v>
      </c>
      <c r="N275" s="2" cm="1">
        <f t="array" ref="N275">IF(F275="","",F275-SUMPRODUCT(($B$1461:$B$1491=$J275)*1,F$1461:F$1491))</f>
        <v>-0.27591103001805273</v>
      </c>
      <c r="O275" s="2" cm="1">
        <f t="array" ref="O275">IF(G275="","",G275-SUMPRODUCT(($B$1461:$B$1491=$J275)*1,G$1461:G$1491))</f>
        <v>-0.3094994584139652</v>
      </c>
    </row>
    <row r="276" spans="1:15" x14ac:dyDescent="0.55000000000000004">
      <c r="A276" s="3">
        <v>9</v>
      </c>
      <c r="B276" s="4">
        <v>25</v>
      </c>
      <c r="C276" s="2">
        <f>IF(logVir!C276="","",LN(資本ストック!C276))</f>
        <v>11.365249359587214</v>
      </c>
      <c r="D276" s="2">
        <f>IF(logVir!D276="","",LN(資本ストック!D276))</f>
        <v>11.350851806011184</v>
      </c>
      <c r="E276" s="2">
        <f>IF(logVir!E276="","",LN(資本ストック!E276))</f>
        <v>11.454206399388681</v>
      </c>
      <c r="F276" s="2">
        <f>IF(logVir!F276="","",LN(資本ストック!F276))</f>
        <v>11.593432359152169</v>
      </c>
      <c r="G276" s="2">
        <f>IF(logVir!G276="","",LN(資本ストック!G276))</f>
        <v>11.602239298210158</v>
      </c>
      <c r="I276" s="3">
        <v>9</v>
      </c>
      <c r="J276" s="3">
        <v>25</v>
      </c>
      <c r="K276" s="2" cm="1">
        <f t="array" ref="K276">IF(C276="","",C276-SUMPRODUCT(($B$1461:$B$1491=$J276)*1,C$1461:C$1491))</f>
        <v>-0.24250229753015873</v>
      </c>
      <c r="L276" s="2" cm="1">
        <f t="array" ref="L276">IF(D276="","",D276-SUMPRODUCT(($B$1461:$B$1491=$J276)*1,D$1461:D$1491))</f>
        <v>-0.34553340492606566</v>
      </c>
      <c r="M276" s="2" cm="1">
        <f t="array" ref="M276">IF(E276="","",E276-SUMPRODUCT(($B$1461:$B$1491=$J276)*1,E$1461:E$1491))</f>
        <v>-0.29883447801510599</v>
      </c>
      <c r="N276" s="2" cm="1">
        <f t="array" ref="N276">IF(F276="","",F276-SUMPRODUCT(($B$1461:$B$1491=$J276)*1,F$1461:F$1491))</f>
        <v>-0.19613228621476431</v>
      </c>
      <c r="O276" s="2" cm="1">
        <f t="array" ref="O276">IF(G276="","",G276-SUMPRODUCT(($B$1461:$B$1491=$J276)*1,G$1461:G$1491))</f>
        <v>-0.19239136196398832</v>
      </c>
    </row>
    <row r="277" spans="1:15" x14ac:dyDescent="0.55000000000000004">
      <c r="A277" s="3">
        <v>9</v>
      </c>
      <c r="B277" s="4">
        <v>26</v>
      </c>
      <c r="C277" s="2">
        <f>IF(logVir!C277="","",LN(資本ストック!C277))</f>
        <v>14.225661691802618</v>
      </c>
      <c r="D277" s="2">
        <f>IF(logVir!D277="","",LN(資本ストック!D277))</f>
        <v>14.164968377795622</v>
      </c>
      <c r="E277" s="2">
        <f>IF(logVir!E277="","",LN(資本ストック!E277))</f>
        <v>14.150258715676499</v>
      </c>
      <c r="F277" s="2">
        <f>IF(logVir!F277="","",LN(資本ストック!F277))</f>
        <v>14.140279951042032</v>
      </c>
      <c r="G277" s="2">
        <f>IF(logVir!G277="","",LN(資本ストック!G277))</f>
        <v>14.093924486809975</v>
      </c>
      <c r="I277" s="3">
        <v>9</v>
      </c>
      <c r="J277" s="3">
        <v>26</v>
      </c>
      <c r="K277" s="2" cm="1">
        <f t="array" ref="K277">IF(C277="","",C277-SUMPRODUCT(($B$1461:$B$1491=$J277)*1,C$1461:C$1491))</f>
        <v>9.2018564859625229E-2</v>
      </c>
      <c r="L277" s="2" cm="1">
        <f t="array" ref="L277">IF(D277="","",D277-SUMPRODUCT(($B$1461:$B$1491=$J277)*1,D$1461:D$1491))</f>
        <v>9.1981510039337522E-2</v>
      </c>
      <c r="M277" s="2" cm="1">
        <f t="array" ref="M277">IF(E277="","",E277-SUMPRODUCT(($B$1461:$B$1491=$J277)*1,E$1461:E$1491))</f>
        <v>4.518826067918269E-2</v>
      </c>
      <c r="N277" s="2" cm="1">
        <f t="array" ref="N277">IF(F277="","",F277-SUMPRODUCT(($B$1461:$B$1491=$J277)*1,F$1461:F$1491))</f>
        <v>2.5472296072917899E-2</v>
      </c>
      <c r="O277" s="2" cm="1">
        <f t="array" ref="O277">IF(G277="","",G277-SUMPRODUCT(($B$1461:$B$1491=$J277)*1,G$1461:G$1491))</f>
        <v>-1.0804539235827804E-2</v>
      </c>
    </row>
    <row r="278" spans="1:15" x14ac:dyDescent="0.55000000000000004">
      <c r="A278" s="3">
        <v>9</v>
      </c>
      <c r="B278" s="4">
        <v>27</v>
      </c>
      <c r="C278" s="2">
        <f>IF(logVir!C278="","",LN(資本ストック!C278))</f>
        <v>13.076766050161671</v>
      </c>
      <c r="D278" s="2">
        <f>IF(logVir!D278="","",LN(資本ストック!D278))</f>
        <v>13.381373870369945</v>
      </c>
      <c r="E278" s="2">
        <f>IF(logVir!E278="","",LN(資本ストック!E278))</f>
        <v>13.570919761191213</v>
      </c>
      <c r="F278" s="2">
        <f>IF(logVir!F278="","",LN(資本ストック!F278))</f>
        <v>13.564994940072003</v>
      </c>
      <c r="G278" s="2">
        <f>IF(logVir!G278="","",LN(資本ストック!G278))</f>
        <v>13.546187293795633</v>
      </c>
      <c r="I278" s="3">
        <v>9</v>
      </c>
      <c r="J278" s="3">
        <v>27</v>
      </c>
      <c r="K278" s="2" cm="1">
        <f t="array" ref="K278">IF(C278="","",C278-SUMPRODUCT(($B$1461:$B$1491=$J278)*1,C$1461:C$1491))</f>
        <v>0.37385718560118875</v>
      </c>
      <c r="L278" s="2" cm="1">
        <f t="array" ref="L278">IF(D278="","",D278-SUMPRODUCT(($B$1461:$B$1491=$J278)*1,D$1461:D$1491))</f>
        <v>0.38474559919571227</v>
      </c>
      <c r="M278" s="2" cm="1">
        <f t="array" ref="M278">IF(E278="","",E278-SUMPRODUCT(($B$1461:$B$1491=$J278)*1,E$1461:E$1491))</f>
        <v>0.37805073458430449</v>
      </c>
      <c r="N278" s="2" cm="1">
        <f t="array" ref="N278">IF(F278="","",F278-SUMPRODUCT(($B$1461:$B$1491=$J278)*1,F$1461:F$1491))</f>
        <v>0.35649611031510808</v>
      </c>
      <c r="O278" s="2" cm="1">
        <f t="array" ref="O278">IF(G278="","",G278-SUMPRODUCT(($B$1461:$B$1491=$J278)*1,G$1461:G$1491))</f>
        <v>0.3039691144579777</v>
      </c>
    </row>
    <row r="279" spans="1:15" x14ac:dyDescent="0.55000000000000004">
      <c r="A279" s="3">
        <v>9</v>
      </c>
      <c r="B279" s="4">
        <v>28</v>
      </c>
      <c r="C279" s="2">
        <f>IF(logVir!C279="","",LN(資本ストック!C279))</f>
        <v>15.701392351636571</v>
      </c>
      <c r="D279" s="2">
        <f>IF(logVir!D279="","",LN(資本ストック!D279))</f>
        <v>15.74577848208013</v>
      </c>
      <c r="E279" s="2">
        <f>IF(logVir!E279="","",LN(資本ストック!E279))</f>
        <v>15.770778688269575</v>
      </c>
      <c r="F279" s="2">
        <f>IF(logVir!F279="","",LN(資本ストック!F279))</f>
        <v>15.793741462951317</v>
      </c>
      <c r="G279" s="2">
        <f>IF(logVir!G279="","",LN(資本ストック!G279))</f>
        <v>15.821755107804748</v>
      </c>
      <c r="I279" s="3">
        <v>9</v>
      </c>
      <c r="J279" s="3">
        <v>28</v>
      </c>
      <c r="K279" s="2" cm="1">
        <f t="array" ref="K279">IF(C279="","",C279-SUMPRODUCT(($B$1461:$B$1491=$J279)*1,C$1461:C$1491))</f>
        <v>0.15281039876182945</v>
      </c>
      <c r="L279" s="2" cm="1">
        <f t="array" ref="L279">IF(D279="","",D279-SUMPRODUCT(($B$1461:$B$1491=$J279)*1,D$1461:D$1491))</f>
        <v>0.16672425759481513</v>
      </c>
      <c r="M279" s="2" cm="1">
        <f t="array" ref="M279">IF(E279="","",E279-SUMPRODUCT(($B$1461:$B$1491=$J279)*1,E$1461:E$1491))</f>
        <v>0.16140079803852458</v>
      </c>
      <c r="N279" s="2" cm="1">
        <f t="array" ref="N279">IF(F279="","",F279-SUMPRODUCT(($B$1461:$B$1491=$J279)*1,F$1461:F$1491))</f>
        <v>0.17277730514827638</v>
      </c>
      <c r="O279" s="2" cm="1">
        <f t="array" ref="O279">IF(G279="","",G279-SUMPRODUCT(($B$1461:$B$1491=$J279)*1,G$1461:G$1491))</f>
        <v>0.18584747640293031</v>
      </c>
    </row>
    <row r="280" spans="1:15" x14ac:dyDescent="0.55000000000000004">
      <c r="A280" s="3">
        <v>9</v>
      </c>
      <c r="B280" s="4">
        <v>29</v>
      </c>
      <c r="C280" s="2">
        <f>IF(logVir!C280="","",LN(資本ストック!C280))</f>
        <v>13.22068761745278</v>
      </c>
      <c r="D280" s="2">
        <f>IF(logVir!D280="","",LN(資本ストック!D280))</f>
        <v>13.152485800498614</v>
      </c>
      <c r="E280" s="2">
        <f>IF(logVir!E280="","",LN(資本ストック!E280))</f>
        <v>13.061362307725975</v>
      </c>
      <c r="F280" s="2">
        <f>IF(logVir!F280="","",LN(資本ストック!F280))</f>
        <v>13.064651710798154</v>
      </c>
      <c r="G280" s="2">
        <f>IF(logVir!G280="","",LN(資本ストック!G280))</f>
        <v>13.024335488546159</v>
      </c>
      <c r="I280" s="3">
        <v>9</v>
      </c>
      <c r="J280" s="3">
        <v>29</v>
      </c>
      <c r="K280" s="2" cm="1">
        <f t="array" ref="K280">IF(C280="","",C280-SUMPRODUCT(($B$1461:$B$1491=$J280)*1,C$1461:C$1491))</f>
        <v>-9.549324301433515E-3</v>
      </c>
      <c r="L280" s="2" cm="1">
        <f t="array" ref="L280">IF(D280="","",D280-SUMPRODUCT(($B$1461:$B$1491=$J280)*1,D$1461:D$1491))</f>
        <v>-0.10110248402123112</v>
      </c>
      <c r="M280" s="2" cm="1">
        <f t="array" ref="M280">IF(E280="","",E280-SUMPRODUCT(($B$1461:$B$1491=$J280)*1,E$1461:E$1491))</f>
        <v>-0.12909851414017126</v>
      </c>
      <c r="N280" s="2" cm="1">
        <f t="array" ref="N280">IF(F280="","",F280-SUMPRODUCT(($B$1461:$B$1491=$J280)*1,F$1461:F$1491))</f>
        <v>-0.11811297130479126</v>
      </c>
      <c r="O280" s="2" cm="1">
        <f t="array" ref="O280">IF(G280="","",G280-SUMPRODUCT(($B$1461:$B$1491=$J280)*1,G$1461:G$1491))</f>
        <v>-0.12732697656866421</v>
      </c>
    </row>
    <row r="281" spans="1:15" x14ac:dyDescent="0.55000000000000004">
      <c r="A281" s="3">
        <v>9</v>
      </c>
      <c r="B281" s="4">
        <v>30</v>
      </c>
      <c r="C281" s="2">
        <f>IF(logVir!C281="","",LN(資本ストック!C281))</f>
        <v>13.123320251982241</v>
      </c>
      <c r="D281" s="2">
        <f>IF(logVir!D281="","",LN(資本ストック!D281))</f>
        <v>13.148390039662745</v>
      </c>
      <c r="E281" s="2">
        <f>IF(logVir!E281="","",LN(資本ストック!E281))</f>
        <v>13.103932840289866</v>
      </c>
      <c r="F281" s="2">
        <f>IF(logVir!F281="","",LN(資本ストック!F281))</f>
        <v>13.071457699299495</v>
      </c>
      <c r="G281" s="2">
        <f>IF(logVir!G281="","",LN(資本ストック!G281))</f>
        <v>13.295907475678833</v>
      </c>
      <c r="I281" s="3">
        <v>9</v>
      </c>
      <c r="J281" s="3">
        <v>30</v>
      </c>
      <c r="K281" s="2" cm="1">
        <f t="array" ref="K281">IF(C281="","",C281-SUMPRODUCT(($B$1461:$B$1491=$J281)*1,C$1461:C$1491))</f>
        <v>-0.19011641036512472</v>
      </c>
      <c r="L281" s="2" cm="1">
        <f t="array" ref="L281">IF(D281="","",D281-SUMPRODUCT(($B$1461:$B$1491=$J281)*1,D$1461:D$1491))</f>
        <v>-0.24023828484414977</v>
      </c>
      <c r="M281" s="2" cm="1">
        <f t="array" ref="M281">IF(E281="","",E281-SUMPRODUCT(($B$1461:$B$1491=$J281)*1,E$1461:E$1491))</f>
        <v>-0.21648095167653025</v>
      </c>
      <c r="N281" s="2" cm="1">
        <f t="array" ref="N281">IF(F281="","",F281-SUMPRODUCT(($B$1461:$B$1491=$J281)*1,F$1461:F$1491))</f>
        <v>-0.23584778514567262</v>
      </c>
      <c r="O281" s="2" cm="1">
        <f t="array" ref="O281">IF(G281="","",G281-SUMPRODUCT(($B$1461:$B$1491=$J281)*1,G$1461:G$1491))</f>
        <v>9.5861226187565762E-4</v>
      </c>
    </row>
    <row r="282" spans="1:15" x14ac:dyDescent="0.55000000000000004">
      <c r="A282" s="3">
        <v>9</v>
      </c>
      <c r="B282" s="4">
        <v>31</v>
      </c>
      <c r="C282" s="2">
        <f>IF(logVir!C282="","",LN(資本ストック!C282))</f>
        <v>13.503936978167484</v>
      </c>
      <c r="D282" s="2">
        <f>IF(logVir!D282="","",LN(資本ストック!D282))</f>
        <v>13.400173124036682</v>
      </c>
      <c r="E282" s="2">
        <f>IF(logVir!E282="","",LN(資本ストック!E282))</f>
        <v>13.339997101155674</v>
      </c>
      <c r="F282" s="2">
        <f>IF(logVir!F282="","",LN(資本ストック!F282))</f>
        <v>13.293914969015454</v>
      </c>
      <c r="G282" s="2">
        <f>IF(logVir!G282="","",LN(資本ストック!G282))</f>
        <v>13.243054429210122</v>
      </c>
      <c r="I282" s="3">
        <v>9</v>
      </c>
      <c r="J282" s="3">
        <v>31</v>
      </c>
      <c r="K282" s="2" cm="1">
        <f t="array" ref="K282">IF(C282="","",C282-SUMPRODUCT(($B$1461:$B$1491=$J282)*1,C$1461:C$1491))</f>
        <v>0.18733051009516544</v>
      </c>
      <c r="L282" s="2" cm="1">
        <f t="array" ref="L282">IF(D282="","",D282-SUMPRODUCT(($B$1461:$B$1491=$J282)*1,D$1461:D$1491))</f>
        <v>0.16473594788005741</v>
      </c>
      <c r="M282" s="2" cm="1">
        <f t="array" ref="M282">IF(E282="","",E282-SUMPRODUCT(($B$1461:$B$1491=$J282)*1,E$1461:E$1491))</f>
        <v>0.16552056076186439</v>
      </c>
      <c r="N282" s="2" cm="1">
        <f t="array" ref="N282">IF(F282="","",F282-SUMPRODUCT(($B$1461:$B$1491=$J282)*1,F$1461:F$1491))</f>
        <v>0.15295023694975107</v>
      </c>
      <c r="O282" s="2" cm="1">
        <f t="array" ref="O282">IF(G282="","",G282-SUMPRODUCT(($B$1461:$B$1491=$J282)*1,G$1461:G$1491))</f>
        <v>0.10220911816799649</v>
      </c>
    </row>
    <row r="283" spans="1:15" x14ac:dyDescent="0.55000000000000004">
      <c r="A283" s="3">
        <v>10</v>
      </c>
      <c r="B283" s="4">
        <v>1</v>
      </c>
      <c r="C283" s="2">
        <f>IF(logVir!C283="","",LN(資本ストック!C283))</f>
        <v>13.084353102118971</v>
      </c>
      <c r="D283" s="2">
        <f>IF(logVir!D283="","",LN(資本ストック!D283))</f>
        <v>12.608226332660385</v>
      </c>
      <c r="E283" s="2">
        <f>IF(logVir!E283="","",LN(資本ストック!E283))</f>
        <v>12.357156140160397</v>
      </c>
      <c r="F283" s="2">
        <f>IF(logVir!F283="","",LN(資本ストック!F283))</f>
        <v>12.410477884350353</v>
      </c>
      <c r="G283" s="2">
        <f>IF(logVir!G283="","",LN(資本ストック!G283))</f>
        <v>12.340425337519912</v>
      </c>
      <c r="I283" s="3">
        <v>10</v>
      </c>
      <c r="J283" s="3">
        <v>1</v>
      </c>
      <c r="K283" s="2" cm="1">
        <f t="array" ref="K283">IF(C283="","",C283-SUMPRODUCT(($B$1461:$B$1491=$J283)*1,C$1461:C$1491))</f>
        <v>0.49634155658608137</v>
      </c>
      <c r="L283" s="2" cm="1">
        <f t="array" ref="L283">IF(D283="","",D283-SUMPRODUCT(($B$1461:$B$1491=$J283)*1,D$1461:D$1491))</f>
        <v>0.17705850896341957</v>
      </c>
      <c r="M283" s="2" cm="1">
        <f t="array" ref="M283">IF(E283="","",E283-SUMPRODUCT(($B$1461:$B$1491=$J283)*1,E$1461:E$1491))</f>
        <v>3.8904708338513672E-2</v>
      </c>
      <c r="N283" s="2" cm="1">
        <f t="array" ref="N283">IF(F283="","",F283-SUMPRODUCT(($B$1461:$B$1491=$J283)*1,F$1461:F$1491))</f>
        <v>0.10834228075179908</v>
      </c>
      <c r="O283" s="2" cm="1">
        <f t="array" ref="O283">IF(G283="","",G283-SUMPRODUCT(($B$1461:$B$1491=$J283)*1,G$1461:G$1491))</f>
        <v>0.11941120716794806</v>
      </c>
    </row>
    <row r="284" spans="1:15" x14ac:dyDescent="0.55000000000000004">
      <c r="A284" s="3">
        <v>10</v>
      </c>
      <c r="B284" s="4">
        <v>2</v>
      </c>
      <c r="C284" s="2">
        <f>IF(logVir!C284="","",LN(資本ストック!C284))</f>
        <v>10.336386211696244</v>
      </c>
      <c r="D284" s="2">
        <f>IF(logVir!D284="","",LN(資本ストック!D284))</f>
        <v>10.252145127615304</v>
      </c>
      <c r="E284" s="2">
        <f>IF(logVir!E284="","",LN(資本ストック!E284))</f>
        <v>10.210819858233176</v>
      </c>
      <c r="F284" s="2">
        <f>IF(logVir!F284="","",LN(資本ストック!F284))</f>
        <v>10.176630984711627</v>
      </c>
      <c r="G284" s="2">
        <f>IF(logVir!G284="","",LN(資本ストック!G284))</f>
        <v>10.13037831971902</v>
      </c>
      <c r="I284" s="3">
        <v>10</v>
      </c>
      <c r="J284" s="3">
        <v>2</v>
      </c>
      <c r="K284" s="2" cm="1">
        <f t="array" ref="K284">IF(C284="","",C284-SUMPRODUCT(($B$1461:$B$1491=$J284)*1,C$1461:C$1491))</f>
        <v>-0.14751574061578054</v>
      </c>
      <c r="L284" s="2" cm="1">
        <f t="array" ref="L284">IF(D284="","",D284-SUMPRODUCT(($B$1461:$B$1491=$J284)*1,D$1461:D$1491))</f>
        <v>-0.24566046947780862</v>
      </c>
      <c r="M284" s="2" cm="1">
        <f t="array" ref="M284">IF(E284="","",E284-SUMPRODUCT(($B$1461:$B$1491=$J284)*1,E$1461:E$1491))</f>
        <v>-0.30399059063488565</v>
      </c>
      <c r="N284" s="2" cm="1">
        <f t="array" ref="N284">IF(F284="","",F284-SUMPRODUCT(($B$1461:$B$1491=$J284)*1,F$1461:F$1491))</f>
        <v>-0.31272758866455419</v>
      </c>
      <c r="O284" s="2" cm="1">
        <f t="array" ref="O284">IF(G284="","",G284-SUMPRODUCT(($B$1461:$B$1491=$J284)*1,G$1461:G$1491))</f>
        <v>-0.32995317815289127</v>
      </c>
    </row>
    <row r="285" spans="1:15" x14ac:dyDescent="0.55000000000000004">
      <c r="A285" s="3">
        <v>10</v>
      </c>
      <c r="B285" s="4">
        <v>3</v>
      </c>
      <c r="C285" s="2">
        <f>IF(logVir!C285="","",LN(資本ストック!C285))</f>
        <v>13.296635994576185</v>
      </c>
      <c r="D285" s="2">
        <f>IF(logVir!D285="","",LN(資本ストック!D285))</f>
        <v>13.364141313150368</v>
      </c>
      <c r="E285" s="2">
        <f>IF(logVir!E285="","",LN(資本ストック!E285))</f>
        <v>13.510238359706435</v>
      </c>
      <c r="F285" s="2">
        <f>IF(logVir!F285="","",LN(資本ストック!F285))</f>
        <v>13.504642797875508</v>
      </c>
      <c r="G285" s="2">
        <f>IF(logVir!G285="","",LN(資本ストック!G285))</f>
        <v>13.499680934144607</v>
      </c>
      <c r="I285" s="3">
        <v>10</v>
      </c>
      <c r="J285" s="3">
        <v>3</v>
      </c>
      <c r="K285" s="2" cm="1">
        <f t="array" ref="K285">IF(C285="","",C285-SUMPRODUCT(($B$1461:$B$1491=$J285)*1,C$1461:C$1491))</f>
        <v>0.65547808066807356</v>
      </c>
      <c r="L285" s="2" cm="1">
        <f t="array" ref="L285">IF(D285="","",D285-SUMPRODUCT(($B$1461:$B$1491=$J285)*1,D$1461:D$1491))</f>
        <v>0.7145262874818048</v>
      </c>
      <c r="M285" s="2" cm="1">
        <f t="array" ref="M285">IF(E285="","",E285-SUMPRODUCT(($B$1461:$B$1491=$J285)*1,E$1461:E$1491))</f>
        <v>0.79584607252942874</v>
      </c>
      <c r="N285" s="2" cm="1">
        <f t="array" ref="N285">IF(F285="","",F285-SUMPRODUCT(($B$1461:$B$1491=$J285)*1,F$1461:F$1491))</f>
        <v>0.7941524348248663</v>
      </c>
      <c r="O285" s="2" cm="1">
        <f t="array" ref="O285">IF(G285="","",G285-SUMPRODUCT(($B$1461:$B$1491=$J285)*1,G$1461:G$1491))</f>
        <v>0.7940841806629475</v>
      </c>
    </row>
    <row r="286" spans="1:15" x14ac:dyDescent="0.55000000000000004">
      <c r="A286" s="3">
        <v>10</v>
      </c>
      <c r="B286" s="4">
        <v>4</v>
      </c>
      <c r="C286" s="2">
        <f>IF(logVir!C286="","",LN(資本ストック!C286))</f>
        <v>10.818378744861757</v>
      </c>
      <c r="D286" s="2">
        <f>IF(logVir!D286="","",LN(資本ストック!D286))</f>
        <v>10.59098914054378</v>
      </c>
      <c r="E286" s="2">
        <f>IF(logVir!E286="","",LN(資本ストック!E286))</f>
        <v>10.576682708469951</v>
      </c>
      <c r="F286" s="2">
        <f>IF(logVir!F286="","",LN(資本ストック!F286))</f>
        <v>10.528949905501291</v>
      </c>
      <c r="G286" s="2">
        <f>IF(logVir!G286="","",LN(資本ストック!G286))</f>
        <v>10.501555445324657</v>
      </c>
      <c r="I286" s="3">
        <v>10</v>
      </c>
      <c r="J286" s="3">
        <v>4</v>
      </c>
      <c r="K286" s="2" cm="1">
        <f t="array" ref="K286">IF(C286="","",C286-SUMPRODUCT(($B$1461:$B$1491=$J286)*1,C$1461:C$1491))</f>
        <v>-0.13832684681562135</v>
      </c>
      <c r="L286" s="2" cm="1">
        <f t="array" ref="L286">IF(D286="","",D286-SUMPRODUCT(($B$1461:$B$1491=$J286)*1,D$1461:D$1491))</f>
        <v>-0.22947199040661914</v>
      </c>
      <c r="M286" s="2" cm="1">
        <f t="array" ref="M286">IF(E286="","",E286-SUMPRODUCT(($B$1461:$B$1491=$J286)*1,E$1461:E$1491))</f>
        <v>-0.20472451806799441</v>
      </c>
      <c r="N286" s="2" cm="1">
        <f t="array" ref="N286">IF(F286="","",F286-SUMPRODUCT(($B$1461:$B$1491=$J286)*1,F$1461:F$1491))</f>
        <v>-0.2260655066320858</v>
      </c>
      <c r="O286" s="2" cm="1">
        <f t="array" ref="O286">IF(G286="","",G286-SUMPRODUCT(($B$1461:$B$1491=$J286)*1,G$1461:G$1491))</f>
        <v>-0.2224345109493715</v>
      </c>
    </row>
    <row r="287" spans="1:15" x14ac:dyDescent="0.55000000000000004">
      <c r="A287" s="3">
        <v>10</v>
      </c>
      <c r="B287" s="4">
        <v>5</v>
      </c>
      <c r="C287" s="2">
        <f>IF(logVir!C287="","",LN(資本ストック!C287))</f>
        <v>10.755551274706482</v>
      </c>
      <c r="D287" s="2">
        <f>IF(logVir!D287="","",LN(資本ストック!D287))</f>
        <v>11.074480146376281</v>
      </c>
      <c r="E287" s="2">
        <f>IF(logVir!E287="","",LN(資本ストック!E287))</f>
        <v>11.042425624982126</v>
      </c>
      <c r="F287" s="2">
        <f>IF(logVir!F287="","",LN(資本ストック!F287))</f>
        <v>11.067599764259368</v>
      </c>
      <c r="G287" s="2">
        <f>IF(logVir!G287="","",LN(資本ストック!G287))</f>
        <v>11.009740652536308</v>
      </c>
      <c r="I287" s="3">
        <v>10</v>
      </c>
      <c r="J287" s="3">
        <v>5</v>
      </c>
      <c r="K287" s="2" cm="1">
        <f t="array" ref="K287">IF(C287="","",C287-SUMPRODUCT(($B$1461:$B$1491=$J287)*1,C$1461:C$1491))</f>
        <v>-0.63714983502766565</v>
      </c>
      <c r="L287" s="2" cm="1">
        <f t="array" ref="L287">IF(D287="","",D287-SUMPRODUCT(($B$1461:$B$1491=$J287)*1,D$1461:D$1491))</f>
        <v>-0.27618370511129875</v>
      </c>
      <c r="M287" s="2" cm="1">
        <f t="array" ref="M287">IF(E287="","",E287-SUMPRODUCT(($B$1461:$B$1491=$J287)*1,E$1461:E$1491))</f>
        <v>-0.35048885318362899</v>
      </c>
      <c r="N287" s="2" cm="1">
        <f t="array" ref="N287">IF(F287="","",F287-SUMPRODUCT(($B$1461:$B$1491=$J287)*1,F$1461:F$1491))</f>
        <v>-0.31731769261689458</v>
      </c>
      <c r="O287" s="2" cm="1">
        <f t="array" ref="O287">IF(G287="","",G287-SUMPRODUCT(($B$1461:$B$1491=$J287)*1,G$1461:G$1491))</f>
        <v>-0.37912040332447106</v>
      </c>
    </row>
    <row r="288" spans="1:15" x14ac:dyDescent="0.55000000000000004">
      <c r="A288" s="3">
        <v>10</v>
      </c>
      <c r="B288" s="4">
        <v>6</v>
      </c>
      <c r="C288" s="2">
        <f>IF(logVir!C288="","",LN(資本ストック!C288))</f>
        <v>13.742979725619596</v>
      </c>
      <c r="D288" s="2">
        <f>IF(logVir!D288="","",LN(資本ストック!D288))</f>
        <v>13.803131970770069</v>
      </c>
      <c r="E288" s="2">
        <f>IF(logVir!E288="","",LN(資本ストック!E288))</f>
        <v>13.909449756246721</v>
      </c>
      <c r="F288" s="2">
        <f>IF(logVir!F288="","",LN(資本ストック!F288))</f>
        <v>13.909956693633408</v>
      </c>
      <c r="G288" s="2">
        <f>IF(logVir!G288="","",LN(資本ストック!G288))</f>
        <v>13.963863425612887</v>
      </c>
      <c r="I288" s="3">
        <v>10</v>
      </c>
      <c r="J288" s="3">
        <v>6</v>
      </c>
      <c r="K288" s="2" cm="1">
        <f t="array" ref="K288">IF(C288="","",C288-SUMPRODUCT(($B$1461:$B$1491=$J288)*1,C$1461:C$1491))</f>
        <v>0.59221057037113489</v>
      </c>
      <c r="L288" s="2" cm="1">
        <f t="array" ref="L288">IF(D288="","",D288-SUMPRODUCT(($B$1461:$B$1491=$J288)*1,D$1461:D$1491))</f>
        <v>0.62843927821757539</v>
      </c>
      <c r="M288" s="2" cm="1">
        <f t="array" ref="M288">IF(E288="","",E288-SUMPRODUCT(($B$1461:$B$1491=$J288)*1,E$1461:E$1491))</f>
        <v>0.70359163921441237</v>
      </c>
      <c r="N288" s="2" cm="1">
        <f t="array" ref="N288">IF(F288="","",F288-SUMPRODUCT(($B$1461:$B$1491=$J288)*1,F$1461:F$1491))</f>
        <v>0.70172043124055428</v>
      </c>
      <c r="O288" s="2" cm="1">
        <f t="array" ref="O288">IF(G288="","",G288-SUMPRODUCT(($B$1461:$B$1491=$J288)*1,G$1461:G$1491))</f>
        <v>0.74701509790928178</v>
      </c>
    </row>
    <row r="289" spans="1:15" x14ac:dyDescent="0.55000000000000004">
      <c r="A289" s="3">
        <v>10</v>
      </c>
      <c r="B289" s="4">
        <v>7</v>
      </c>
      <c r="C289" s="2">
        <f>IF(logVir!C289="","",LN(資本ストック!C289))</f>
        <v>12.001502517268223</v>
      </c>
      <c r="D289" s="2">
        <f>IF(logVir!D289="","",LN(資本ストック!D289))</f>
        <v>11.779655153444779</v>
      </c>
      <c r="E289" s="2">
        <f>IF(logVir!E289="","",LN(資本ストック!E289))</f>
        <v>11.696927779788664</v>
      </c>
      <c r="F289" s="2">
        <f>IF(logVir!F289="","",LN(資本ストック!F289))</f>
        <v>11.649728413450866</v>
      </c>
      <c r="G289" s="2">
        <f>IF(logVir!G289="","",LN(資本ストック!G289))</f>
        <v>11.583434802124776</v>
      </c>
      <c r="I289" s="3">
        <v>10</v>
      </c>
      <c r="J289" s="3">
        <v>7</v>
      </c>
      <c r="K289" s="2" cm="1">
        <f t="array" ref="K289">IF(C289="","",C289-SUMPRODUCT(($B$1461:$B$1491=$J289)*1,C$1461:C$1491))</f>
        <v>0.17756043922526565</v>
      </c>
      <c r="L289" s="2" cm="1">
        <f t="array" ref="L289">IF(D289="","",D289-SUMPRODUCT(($B$1461:$B$1491=$J289)*1,D$1461:D$1491))</f>
        <v>2.4209896987969159E-2</v>
      </c>
      <c r="M289" s="2" cm="1">
        <f t="array" ref="M289">IF(E289="","",E289-SUMPRODUCT(($B$1461:$B$1491=$J289)*1,E$1461:E$1491))</f>
        <v>-4.9329404309021996E-2</v>
      </c>
      <c r="N289" s="2" cm="1">
        <f t="array" ref="N289">IF(F289="","",F289-SUMPRODUCT(($B$1461:$B$1491=$J289)*1,F$1461:F$1491))</f>
        <v>-7.9631623889671488E-2</v>
      </c>
      <c r="O289" s="2" cm="1">
        <f t="array" ref="O289">IF(G289="","",G289-SUMPRODUCT(($B$1461:$B$1491=$J289)*1,G$1461:G$1491))</f>
        <v>-0.14456926961591243</v>
      </c>
    </row>
    <row r="290" spans="1:15" x14ac:dyDescent="0.55000000000000004">
      <c r="A290" s="3">
        <v>10</v>
      </c>
      <c r="B290" s="4">
        <v>8</v>
      </c>
      <c r="C290" s="2">
        <f>IF(logVir!C290="","",LN(資本ストック!C290))</f>
        <v>12.315686782769584</v>
      </c>
      <c r="D290" s="2">
        <f>IF(logVir!D290="","",LN(資本ストック!D290))</f>
        <v>12.448751447230602</v>
      </c>
      <c r="E290" s="2">
        <f>IF(logVir!E290="","",LN(資本ストック!E290))</f>
        <v>12.571066356265682</v>
      </c>
      <c r="F290" s="2">
        <f>IF(logVir!F290="","",LN(資本ストック!F290))</f>
        <v>12.590554242680485</v>
      </c>
      <c r="G290" s="2">
        <f>IF(logVir!G290="","",LN(資本ストック!G290))</f>
        <v>12.560494923759443</v>
      </c>
      <c r="I290" s="3">
        <v>10</v>
      </c>
      <c r="J290" s="3">
        <v>8</v>
      </c>
      <c r="K290" s="2" cm="1">
        <f t="array" ref="K290">IF(C290="","",C290-SUMPRODUCT(($B$1461:$B$1491=$J290)*1,C$1461:C$1491))</f>
        <v>-0.12523641120694329</v>
      </c>
      <c r="L290" s="2" cm="1">
        <f t="array" ref="L290">IF(D290="","",D290-SUMPRODUCT(($B$1461:$B$1491=$J290)*1,D$1461:D$1491))</f>
        <v>-1.2422576986644174E-2</v>
      </c>
      <c r="M290" s="2" cm="1">
        <f t="array" ref="M290">IF(E290="","",E290-SUMPRODUCT(($B$1461:$B$1491=$J290)*1,E$1461:E$1491))</f>
        <v>0.11826983634146515</v>
      </c>
      <c r="N290" s="2" cm="1">
        <f t="array" ref="N290">IF(F290="","",F290-SUMPRODUCT(($B$1461:$B$1491=$J290)*1,F$1461:F$1491))</f>
        <v>9.0072190147671094E-2</v>
      </c>
      <c r="O290" s="2" cm="1">
        <f t="array" ref="O290">IF(G290="","",G290-SUMPRODUCT(($B$1461:$B$1491=$J290)*1,G$1461:G$1491))</f>
        <v>9.6307627688108965E-2</v>
      </c>
    </row>
    <row r="291" spans="1:15" x14ac:dyDescent="0.55000000000000004">
      <c r="A291" s="3">
        <v>10</v>
      </c>
      <c r="B291" s="4">
        <v>9</v>
      </c>
      <c r="C291" s="2">
        <f>IF(logVir!C291="","",LN(資本ストック!C291))</f>
        <v>12.251026073814014</v>
      </c>
      <c r="D291" s="2">
        <f>IF(logVir!D291="","",LN(資本ストック!D291))</f>
        <v>12.204519459038519</v>
      </c>
      <c r="E291" s="2">
        <f>IF(logVir!E291="","",LN(資本ストック!E291))</f>
        <v>12.564871283493142</v>
      </c>
      <c r="F291" s="2">
        <f>IF(logVir!F291="","",LN(資本ストック!F291))</f>
        <v>12.59385953231588</v>
      </c>
      <c r="G291" s="2">
        <f>IF(logVir!G291="","",LN(資本ストック!G291))</f>
        <v>12.544414499891456</v>
      </c>
      <c r="I291" s="3">
        <v>10</v>
      </c>
      <c r="J291" s="3">
        <v>9</v>
      </c>
      <c r="K291" s="2" cm="1">
        <f t="array" ref="K291">IF(C291="","",C291-SUMPRODUCT(($B$1461:$B$1491=$J291)*1,C$1461:C$1491))</f>
        <v>0.97416057220102026</v>
      </c>
      <c r="L291" s="2" cm="1">
        <f t="array" ref="L291">IF(D291="","",D291-SUMPRODUCT(($B$1461:$B$1491=$J291)*1,D$1461:D$1491))</f>
        <v>0.95389651628225813</v>
      </c>
      <c r="M291" s="2" cm="1">
        <f t="array" ref="M291">IF(E291="","",E291-SUMPRODUCT(($B$1461:$B$1491=$J291)*1,E$1461:E$1491))</f>
        <v>1.2302811941373264</v>
      </c>
      <c r="N291" s="2" cm="1">
        <f t="array" ref="N291">IF(F291="","",F291-SUMPRODUCT(($B$1461:$B$1491=$J291)*1,F$1461:F$1491))</f>
        <v>1.2870273132587311</v>
      </c>
      <c r="O291" s="2" cm="1">
        <f t="array" ref="O291">IF(G291="","",G291-SUMPRODUCT(($B$1461:$B$1491=$J291)*1,G$1461:G$1491))</f>
        <v>1.2371741845178246</v>
      </c>
    </row>
    <row r="292" spans="1:15" x14ac:dyDescent="0.55000000000000004">
      <c r="A292" s="3">
        <v>10</v>
      </c>
      <c r="B292" s="4">
        <v>10</v>
      </c>
      <c r="C292" s="2">
        <f>IF(logVir!C292="","",LN(資本ストック!C292))</f>
        <v>13.457336642875573</v>
      </c>
      <c r="D292" s="2">
        <f>IF(logVir!D292="","",LN(資本ストック!D292))</f>
        <v>13.423044979814211</v>
      </c>
      <c r="E292" s="2">
        <f>IF(logVir!E292="","",LN(資本ストック!E292))</f>
        <v>13.469653783946983</v>
      </c>
      <c r="F292" s="2">
        <f>IF(logVir!F292="","",LN(資本ストック!F292))</f>
        <v>13.426410763345428</v>
      </c>
      <c r="G292" s="2">
        <f>IF(logVir!G292="","",LN(資本ストック!G292))</f>
        <v>13.382398076898012</v>
      </c>
      <c r="I292" s="3">
        <v>10</v>
      </c>
      <c r="J292" s="3">
        <v>10</v>
      </c>
      <c r="K292" s="2" cm="1">
        <f t="array" ref="K292">IF(C292="","",C292-SUMPRODUCT(($B$1461:$B$1491=$J292)*1,C$1461:C$1491))</f>
        <v>0.7820854498440486</v>
      </c>
      <c r="L292" s="2" cm="1">
        <f t="array" ref="L292">IF(D292="","",D292-SUMPRODUCT(($B$1461:$B$1491=$J292)*1,D$1461:D$1491))</f>
        <v>0.68043762755267245</v>
      </c>
      <c r="M292" s="2" cm="1">
        <f t="array" ref="M292">IF(E292="","",E292-SUMPRODUCT(($B$1461:$B$1491=$J292)*1,E$1461:E$1491))</f>
        <v>0.64453855492582157</v>
      </c>
      <c r="N292" s="2" cm="1">
        <f t="array" ref="N292">IF(F292="","",F292-SUMPRODUCT(($B$1461:$B$1491=$J292)*1,F$1461:F$1491))</f>
        <v>0.60989918161619983</v>
      </c>
      <c r="O292" s="2" cm="1">
        <f t="array" ref="O292">IF(G292="","",G292-SUMPRODUCT(($B$1461:$B$1491=$J292)*1,G$1461:G$1491))</f>
        <v>0.5518014005535683</v>
      </c>
    </row>
    <row r="293" spans="1:15" x14ac:dyDescent="0.55000000000000004">
      <c r="A293" s="3">
        <v>10</v>
      </c>
      <c r="B293" s="4">
        <v>11</v>
      </c>
      <c r="C293" s="2">
        <f>IF(logVir!C293="","",LN(資本ストック!C293))</f>
        <v>12.712499344123902</v>
      </c>
      <c r="D293" s="2">
        <f>IF(logVir!D293="","",LN(資本ストック!D293))</f>
        <v>12.663725803452632</v>
      </c>
      <c r="E293" s="2">
        <f>IF(logVir!E293="","",LN(資本ストック!E293))</f>
        <v>12.611830101718544</v>
      </c>
      <c r="F293" s="2">
        <f>IF(logVir!F293="","",LN(資本ストック!F293))</f>
        <v>12.63710793675633</v>
      </c>
      <c r="G293" s="2">
        <f>IF(logVir!G293="","",LN(資本ストック!G293))</f>
        <v>12.675870536410297</v>
      </c>
      <c r="I293" s="3">
        <v>10</v>
      </c>
      <c r="J293" s="3">
        <v>11</v>
      </c>
      <c r="K293" s="2" cm="1">
        <f t="array" ref="K293">IF(C293="","",C293-SUMPRODUCT(($B$1461:$B$1491=$J293)*1,C$1461:C$1491))</f>
        <v>0.33040738752765897</v>
      </c>
      <c r="L293" s="2" cm="1">
        <f t="array" ref="L293">IF(D293="","",D293-SUMPRODUCT(($B$1461:$B$1491=$J293)*1,D$1461:D$1491))</f>
        <v>0.28829440091610081</v>
      </c>
      <c r="M293" s="2" cm="1">
        <f t="array" ref="M293">IF(E293="","",E293-SUMPRODUCT(($B$1461:$B$1491=$J293)*1,E$1461:E$1491))</f>
        <v>0.1835964103905301</v>
      </c>
      <c r="N293" s="2" cm="1">
        <f t="array" ref="N293">IF(F293="","",F293-SUMPRODUCT(($B$1461:$B$1491=$J293)*1,F$1461:F$1491))</f>
        <v>0.19800457770656621</v>
      </c>
      <c r="O293" s="2" cm="1">
        <f t="array" ref="O293">IF(G293="","",G293-SUMPRODUCT(($B$1461:$B$1491=$J293)*1,G$1461:G$1491))</f>
        <v>0.20280120336136598</v>
      </c>
    </row>
    <row r="294" spans="1:15" x14ac:dyDescent="0.55000000000000004">
      <c r="A294" s="3">
        <v>10</v>
      </c>
      <c r="B294" s="4">
        <v>12</v>
      </c>
      <c r="C294" s="2">
        <f>IF(logVir!C294="","",LN(資本ストック!C294))</f>
        <v>13.271541870155291</v>
      </c>
      <c r="D294" s="2">
        <f>IF(logVir!D294="","",LN(資本ストック!D294))</f>
        <v>13.209884304148385</v>
      </c>
      <c r="E294" s="2">
        <f>IF(logVir!E294="","",LN(資本ストック!E294))</f>
        <v>13.219277203108462</v>
      </c>
      <c r="F294" s="2">
        <f>IF(logVir!F294="","",LN(資本ストック!F294))</f>
        <v>13.180248825299696</v>
      </c>
      <c r="G294" s="2">
        <f>IF(logVir!G294="","",LN(資本ストック!G294))</f>
        <v>13.171906131735618</v>
      </c>
      <c r="I294" s="3">
        <v>10</v>
      </c>
      <c r="J294" s="3">
        <v>12</v>
      </c>
      <c r="K294" s="2" cm="1">
        <f t="array" ref="K294">IF(C294="","",C294-SUMPRODUCT(($B$1461:$B$1491=$J294)*1,C$1461:C$1491))</f>
        <v>0.96898216389394953</v>
      </c>
      <c r="L294" s="2" cm="1">
        <f t="array" ref="L294">IF(D294="","",D294-SUMPRODUCT(($B$1461:$B$1491=$J294)*1,D$1461:D$1491))</f>
        <v>0.95232900141597376</v>
      </c>
      <c r="M294" s="2" cm="1">
        <f t="array" ref="M294">IF(E294="","",E294-SUMPRODUCT(($B$1461:$B$1491=$J294)*1,E$1461:E$1491))</f>
        <v>0.93208634748344465</v>
      </c>
      <c r="N294" s="2" cm="1">
        <f t="array" ref="N294">IF(F294="","",F294-SUMPRODUCT(($B$1461:$B$1491=$J294)*1,F$1461:F$1491))</f>
        <v>0.93106151527025283</v>
      </c>
      <c r="O294" s="2" cm="1">
        <f t="array" ref="O294">IF(G294="","",G294-SUMPRODUCT(($B$1461:$B$1491=$J294)*1,G$1461:G$1491))</f>
        <v>0.96456319553805869</v>
      </c>
    </row>
    <row r="295" spans="1:15" x14ac:dyDescent="0.55000000000000004">
      <c r="A295" s="3">
        <v>10</v>
      </c>
      <c r="B295" s="4">
        <v>13</v>
      </c>
      <c r="C295" s="2">
        <f>IF(logVir!C295="","",LN(資本ストック!C295))</f>
        <v>12.764361679612948</v>
      </c>
      <c r="D295" s="2">
        <f>IF(logVir!D295="","",LN(資本ストック!D295))</f>
        <v>12.656750748963185</v>
      </c>
      <c r="E295" s="2">
        <f>IF(logVir!E295="","",LN(資本ストック!E295))</f>
        <v>12.475963989304951</v>
      </c>
      <c r="F295" s="2">
        <f>IF(logVir!F295="","",LN(資本ストック!F295))</f>
        <v>12.428536219458268</v>
      </c>
      <c r="G295" s="2">
        <f>IF(logVir!G295="","",LN(資本ストック!G295))</f>
        <v>12.317546560852845</v>
      </c>
      <c r="I295" s="3">
        <v>10</v>
      </c>
      <c r="J295" s="3">
        <v>13</v>
      </c>
      <c r="K295" s="2" cm="1">
        <f t="array" ref="K295">IF(C295="","",C295-SUMPRODUCT(($B$1461:$B$1491=$J295)*1,C$1461:C$1491))</f>
        <v>0.95763733707749132</v>
      </c>
      <c r="L295" s="2" cm="1">
        <f t="array" ref="L295">IF(D295="","",D295-SUMPRODUCT(($B$1461:$B$1491=$J295)*1,D$1461:D$1491))</f>
        <v>1.1206719631747486</v>
      </c>
      <c r="M295" s="2" cm="1">
        <f t="array" ref="M295">IF(E295="","",E295-SUMPRODUCT(($B$1461:$B$1491=$J295)*1,E$1461:E$1491))</f>
        <v>1.0011488610794057</v>
      </c>
      <c r="N295" s="2" cm="1">
        <f t="array" ref="N295">IF(F295="","",F295-SUMPRODUCT(($B$1461:$B$1491=$J295)*1,F$1461:F$1491))</f>
        <v>0.99481230977437818</v>
      </c>
      <c r="O295" s="2" cm="1">
        <f t="array" ref="O295">IF(G295="","",G295-SUMPRODUCT(($B$1461:$B$1491=$J295)*1,G$1461:G$1491))</f>
        <v>0.89293138773011549</v>
      </c>
    </row>
    <row r="296" spans="1:15" x14ac:dyDescent="0.55000000000000004">
      <c r="A296" s="3">
        <v>10</v>
      </c>
      <c r="B296" s="4">
        <v>14</v>
      </c>
      <c r="C296" s="2">
        <f>IF(logVir!C296="","",LN(資本ストック!C296))</f>
        <v>14.956870825616035</v>
      </c>
      <c r="D296" s="2">
        <f>IF(logVir!D296="","",LN(資本ストック!D296))</f>
        <v>14.852142875567447</v>
      </c>
      <c r="E296" s="2">
        <f>IF(logVir!E296="","",LN(資本ストック!E296))</f>
        <v>14.82765796346529</v>
      </c>
      <c r="F296" s="2">
        <f>IF(logVir!F296="","",LN(資本ストック!F296))</f>
        <v>14.812484190389716</v>
      </c>
      <c r="G296" s="2">
        <f>IF(logVir!G296="","",LN(資本ストック!G296))</f>
        <v>14.760097487194098</v>
      </c>
      <c r="I296" s="3">
        <v>10</v>
      </c>
      <c r="J296" s="3">
        <v>14</v>
      </c>
      <c r="K296" s="2" cm="1">
        <f t="array" ref="K296">IF(C296="","",C296-SUMPRODUCT(($B$1461:$B$1491=$J296)*1,C$1461:C$1491))</f>
        <v>2.469280476058568</v>
      </c>
      <c r="L296" s="2" cm="1">
        <f t="array" ref="L296">IF(D296="","",D296-SUMPRODUCT(($B$1461:$B$1491=$J296)*1,D$1461:D$1491))</f>
        <v>2.359969132278998</v>
      </c>
      <c r="M296" s="2" cm="1">
        <f t="array" ref="M296">IF(E296="","",E296-SUMPRODUCT(($B$1461:$B$1491=$J296)*1,E$1461:E$1491))</f>
        <v>2.2084240742582093</v>
      </c>
      <c r="N296" s="2" cm="1">
        <f t="array" ref="N296">IF(F296="","",F296-SUMPRODUCT(($B$1461:$B$1491=$J296)*1,F$1461:F$1491))</f>
        <v>2.1832020054033059</v>
      </c>
      <c r="O296" s="2" cm="1">
        <f t="array" ref="O296">IF(G296="","",G296-SUMPRODUCT(($B$1461:$B$1491=$J296)*1,G$1461:G$1491))</f>
        <v>2.1432285174593773</v>
      </c>
    </row>
    <row r="297" spans="1:15" x14ac:dyDescent="0.55000000000000004">
      <c r="A297" s="3">
        <v>10</v>
      </c>
      <c r="B297" s="4">
        <v>15</v>
      </c>
      <c r="C297" s="2">
        <f>IF(logVir!C297="","",LN(資本ストック!C297))</f>
        <v>10.275212682112892</v>
      </c>
      <c r="D297" s="2">
        <f>IF(logVir!D297="","",LN(資本ストック!D297))</f>
        <v>10.461326968722942</v>
      </c>
      <c r="E297" s="2">
        <f>IF(logVir!E297="","",LN(資本ストック!E297))</f>
        <v>10.459282463157923</v>
      </c>
      <c r="F297" s="2">
        <f>IF(logVir!F297="","",LN(資本ストック!F297))</f>
        <v>10.766055131710514</v>
      </c>
      <c r="G297" s="2">
        <f>IF(logVir!G297="","",LN(資本ストック!G297))</f>
        <v>10.739149789634817</v>
      </c>
      <c r="I297" s="3">
        <v>10</v>
      </c>
      <c r="J297" s="3">
        <v>15</v>
      </c>
      <c r="K297" s="2" cm="1">
        <f t="array" ref="K297">IF(C297="","",C297-SUMPRODUCT(($B$1461:$B$1491=$J297)*1,C$1461:C$1491))</f>
        <v>-0.18752876281229014</v>
      </c>
      <c r="L297" s="2" cm="1">
        <f t="array" ref="L297">IF(D297="","",D297-SUMPRODUCT(($B$1461:$B$1491=$J297)*1,D$1461:D$1491))</f>
        <v>-2.6620619709451177E-2</v>
      </c>
      <c r="M297" s="2" cm="1">
        <f t="array" ref="M297">IF(E297="","",E297-SUMPRODUCT(($B$1461:$B$1491=$J297)*1,E$1461:E$1491))</f>
        <v>-0.10317869523855983</v>
      </c>
      <c r="N297" s="2" cm="1">
        <f t="array" ref="N297">IF(F297="","",F297-SUMPRODUCT(($B$1461:$B$1491=$J297)*1,F$1461:F$1491))</f>
        <v>0.19565670211117947</v>
      </c>
      <c r="O297" s="2" cm="1">
        <f t="array" ref="O297">IF(G297="","",G297-SUMPRODUCT(($B$1461:$B$1491=$J297)*1,G$1461:G$1491))</f>
        <v>0.15987310909923913</v>
      </c>
    </row>
    <row r="298" spans="1:15" x14ac:dyDescent="0.55000000000000004">
      <c r="A298" s="3">
        <v>10</v>
      </c>
      <c r="B298" s="4">
        <v>16</v>
      </c>
      <c r="C298" s="2">
        <f>IF(logVir!C298="","",LN(資本ストック!C298))</f>
        <v>13.081280159641899</v>
      </c>
      <c r="D298" s="2">
        <f>IF(logVir!D298="","",LN(資本ストック!D298))</f>
        <v>13.093282902013165</v>
      </c>
      <c r="E298" s="2">
        <f>IF(logVir!E298="","",LN(資本ストック!E298))</f>
        <v>13.174378228490751</v>
      </c>
      <c r="F298" s="2">
        <f>IF(logVir!F298="","",LN(資本ストック!F298))</f>
        <v>13.203110217158125</v>
      </c>
      <c r="G298" s="2">
        <f>IF(logVir!G298="","",LN(資本ストック!G298))</f>
        <v>13.205376974282785</v>
      </c>
      <c r="I298" s="3">
        <v>10</v>
      </c>
      <c r="J298" s="3">
        <v>16</v>
      </c>
      <c r="K298" s="2" cm="1">
        <f t="array" ref="K298">IF(C298="","",C298-SUMPRODUCT(($B$1461:$B$1491=$J298)*1,C$1461:C$1491))</f>
        <v>0.873657602089283</v>
      </c>
      <c r="L298" s="2" cm="1">
        <f t="array" ref="L298">IF(D298="","",D298-SUMPRODUCT(($B$1461:$B$1491=$J298)*1,D$1461:D$1491))</f>
        <v>0.88509915515010462</v>
      </c>
      <c r="M298" s="2" cm="1">
        <f t="array" ref="M298">IF(E298="","",E298-SUMPRODUCT(($B$1461:$B$1491=$J298)*1,E$1461:E$1491))</f>
        <v>0.93414095813307441</v>
      </c>
      <c r="N298" s="2" cm="1">
        <f t="array" ref="N298">IF(F298="","",F298-SUMPRODUCT(($B$1461:$B$1491=$J298)*1,F$1461:F$1491))</f>
        <v>0.96566539514406458</v>
      </c>
      <c r="O298" s="2" cm="1">
        <f t="array" ref="O298">IF(G298="","",G298-SUMPRODUCT(($B$1461:$B$1491=$J298)*1,G$1461:G$1491))</f>
        <v>0.94308406371291831</v>
      </c>
    </row>
    <row r="299" spans="1:15" x14ac:dyDescent="0.55000000000000004">
      <c r="A299" s="3">
        <v>10</v>
      </c>
      <c r="B299" s="4">
        <v>17</v>
      </c>
      <c r="C299" s="2">
        <f>IF(logVir!C299="","",LN(資本ストック!C299))</f>
        <v>15.057440662212183</v>
      </c>
      <c r="D299" s="2">
        <f>IF(logVir!D299="","",LN(資本ストック!D299))</f>
        <v>15.06581482859783</v>
      </c>
      <c r="E299" s="2">
        <f>IF(logVir!E299="","",LN(資本ストック!E299))</f>
        <v>15.047859600802175</v>
      </c>
      <c r="F299" s="2">
        <f>IF(logVir!F299="","",LN(資本ストック!F299))</f>
        <v>15.04181764395979</v>
      </c>
      <c r="G299" s="2">
        <f>IF(logVir!G299="","",LN(資本ストック!G299))</f>
        <v>15.025979024109109</v>
      </c>
      <c r="I299" s="3">
        <v>10</v>
      </c>
      <c r="J299" s="3">
        <v>17</v>
      </c>
      <c r="K299" s="2" cm="1">
        <f t="array" ref="K299">IF(C299="","",C299-SUMPRODUCT(($B$1461:$B$1491=$J299)*1,C$1461:C$1491))</f>
        <v>-4.9125176051667552E-3</v>
      </c>
      <c r="L299" s="2" cm="1">
        <f t="array" ref="L299">IF(D299="","",D299-SUMPRODUCT(($B$1461:$B$1491=$J299)*1,D$1461:D$1491))</f>
        <v>1.1549657907721667E-2</v>
      </c>
      <c r="M299" s="2" cm="1">
        <f t="array" ref="M299">IF(E299="","",E299-SUMPRODUCT(($B$1461:$B$1491=$J299)*1,E$1461:E$1491))</f>
        <v>-7.0330337590274183E-3</v>
      </c>
      <c r="N299" s="2" cm="1">
        <f t="array" ref="N299">IF(F299="","",F299-SUMPRODUCT(($B$1461:$B$1491=$J299)*1,F$1461:F$1491))</f>
        <v>-1.2175768388294372E-2</v>
      </c>
      <c r="O299" s="2" cm="1">
        <f t="array" ref="O299">IF(G299="","",G299-SUMPRODUCT(($B$1461:$B$1491=$J299)*1,G$1461:G$1491))</f>
        <v>-3.3060194532012588E-2</v>
      </c>
    </row>
    <row r="300" spans="1:15" x14ac:dyDescent="0.55000000000000004">
      <c r="A300" s="3">
        <v>10</v>
      </c>
      <c r="B300" s="4">
        <v>18</v>
      </c>
      <c r="C300" s="2">
        <f>IF(logVir!C300="","",LN(資本ストック!C300))</f>
        <v>12.691267873932265</v>
      </c>
      <c r="D300" s="2">
        <f>IF(logVir!D300="","",LN(資本ストック!D300))</f>
        <v>12.700100247454511</v>
      </c>
      <c r="E300" s="2">
        <f>IF(logVir!E300="","",LN(資本ストック!E300))</f>
        <v>12.75482788841002</v>
      </c>
      <c r="F300" s="2">
        <f>IF(logVir!F300="","",LN(資本ストック!F300))</f>
        <v>12.764495991147186</v>
      </c>
      <c r="G300" s="2">
        <f>IF(logVir!G300="","",LN(資本ストック!G300))</f>
        <v>12.800710435560093</v>
      </c>
      <c r="I300" s="3">
        <v>10</v>
      </c>
      <c r="J300" s="3">
        <v>18</v>
      </c>
      <c r="K300" s="2" cm="1">
        <f t="array" ref="K300">IF(C300="","",C300-SUMPRODUCT(($B$1461:$B$1491=$J300)*1,C$1461:C$1491))</f>
        <v>-1.1287460348931688E-2</v>
      </c>
      <c r="L300" s="2" cm="1">
        <f t="array" ref="L300">IF(D300="","",D300-SUMPRODUCT(($B$1461:$B$1491=$J300)*1,D$1461:D$1491))</f>
        <v>-2.5489120785930908E-2</v>
      </c>
      <c r="M300" s="2" cm="1">
        <f t="array" ref="M300">IF(E300="","",E300-SUMPRODUCT(($B$1461:$B$1491=$J300)*1,E$1461:E$1491))</f>
        <v>-1.9094608868011065E-2</v>
      </c>
      <c r="N300" s="2" cm="1">
        <f t="array" ref="N300">IF(F300="","",F300-SUMPRODUCT(($B$1461:$B$1491=$J300)*1,F$1461:F$1491))</f>
        <v>-2.7403895973769465E-2</v>
      </c>
      <c r="O300" s="2" cm="1">
        <f t="array" ref="O300">IF(G300="","",G300-SUMPRODUCT(($B$1461:$B$1491=$J300)*1,G$1461:G$1491))</f>
        <v>-5.8889908465708629E-2</v>
      </c>
    </row>
    <row r="301" spans="1:15" x14ac:dyDescent="0.55000000000000004">
      <c r="A301" s="3">
        <v>10</v>
      </c>
      <c r="B301" s="4">
        <v>19</v>
      </c>
      <c r="C301" s="2">
        <f>IF(logVir!C301="","",LN(資本ストック!C301))</f>
        <v>12.523662018718394</v>
      </c>
      <c r="D301" s="2">
        <f>IF(logVir!D301="","",LN(資本ストック!D301))</f>
        <v>12.540555588417448</v>
      </c>
      <c r="E301" s="2">
        <f>IF(logVir!E301="","",LN(資本ストック!E301))</f>
        <v>12.540314045609405</v>
      </c>
      <c r="F301" s="2">
        <f>IF(logVir!F301="","",LN(資本ストック!F301))</f>
        <v>12.542751778840458</v>
      </c>
      <c r="G301" s="2">
        <f>IF(logVir!G301="","",LN(資本ストック!G301))</f>
        <v>12.548425580589271</v>
      </c>
      <c r="I301" s="3">
        <v>10</v>
      </c>
      <c r="J301" s="3">
        <v>19</v>
      </c>
      <c r="K301" s="2" cm="1">
        <f t="array" ref="K301">IF(C301="","",C301-SUMPRODUCT(($B$1461:$B$1491=$J301)*1,C$1461:C$1491))</f>
        <v>8.0815877010707027E-3</v>
      </c>
      <c r="L301" s="2" cm="1">
        <f t="array" ref="L301">IF(D301="","",D301-SUMPRODUCT(($B$1461:$B$1491=$J301)*1,D$1461:D$1491))</f>
        <v>7.977164840746731E-2</v>
      </c>
      <c r="M301" s="2" cm="1">
        <f t="array" ref="M301">IF(E301="","",E301-SUMPRODUCT(($B$1461:$B$1491=$J301)*1,E$1461:E$1491))</f>
        <v>0.10941632800036594</v>
      </c>
      <c r="N301" s="2" cm="1">
        <f t="array" ref="N301">IF(F301="","",F301-SUMPRODUCT(($B$1461:$B$1491=$J301)*1,F$1461:F$1491))</f>
        <v>0.11701932939780768</v>
      </c>
      <c r="O301" s="2" cm="1">
        <f t="array" ref="O301">IF(G301="","",G301-SUMPRODUCT(($B$1461:$B$1491=$J301)*1,G$1461:G$1491))</f>
        <v>0.13244613674004313</v>
      </c>
    </row>
    <row r="302" spans="1:15" x14ac:dyDescent="0.55000000000000004">
      <c r="A302" s="3">
        <v>10</v>
      </c>
      <c r="B302" s="4">
        <v>20</v>
      </c>
      <c r="C302" s="2">
        <f>IF(logVir!C302="","",LN(資本ストック!C302))</f>
        <v>13.516646924020121</v>
      </c>
      <c r="D302" s="2">
        <f>IF(logVir!D302="","",LN(資本ストック!D302))</f>
        <v>13.459037391258553</v>
      </c>
      <c r="E302" s="2">
        <f>IF(logVir!E302="","",LN(資本ストック!E302))</f>
        <v>13.47801631347996</v>
      </c>
      <c r="F302" s="2">
        <f>IF(logVir!F302="","",LN(資本ストック!F302))</f>
        <v>13.456315860858981</v>
      </c>
      <c r="G302" s="2">
        <f>IF(logVir!G302="","",LN(資本ストック!G302))</f>
        <v>13.759210950144483</v>
      </c>
      <c r="I302" s="3">
        <v>10</v>
      </c>
      <c r="J302" s="3">
        <v>20</v>
      </c>
      <c r="K302" s="2" cm="1">
        <f t="array" ref="K302">IF(C302="","",C302-SUMPRODUCT(($B$1461:$B$1491=$J302)*1,C$1461:C$1491))</f>
        <v>0.2864850641311314</v>
      </c>
      <c r="L302" s="2" cm="1">
        <f t="array" ref="L302">IF(D302="","",D302-SUMPRODUCT(($B$1461:$B$1491=$J302)*1,D$1461:D$1491))</f>
        <v>0.13272903700325323</v>
      </c>
      <c r="M302" s="2" cm="1">
        <f t="array" ref="M302">IF(E302="","",E302-SUMPRODUCT(($B$1461:$B$1491=$J302)*1,E$1461:E$1491))</f>
        <v>7.6997871313906785E-2</v>
      </c>
      <c r="N302" s="2" cm="1">
        <f t="array" ref="N302">IF(F302="","",F302-SUMPRODUCT(($B$1461:$B$1491=$J302)*1,F$1461:F$1491))</f>
        <v>5.9155829555246342E-2</v>
      </c>
      <c r="O302" s="2" cm="1">
        <f t="array" ref="O302">IF(G302="","",G302-SUMPRODUCT(($B$1461:$B$1491=$J302)*1,G$1461:G$1491))</f>
        <v>0.31453444845068823</v>
      </c>
    </row>
    <row r="303" spans="1:15" x14ac:dyDescent="0.55000000000000004">
      <c r="A303" s="3">
        <v>10</v>
      </c>
      <c r="B303" s="4">
        <v>21</v>
      </c>
      <c r="C303" s="2">
        <f>IF(logVir!C303="","",LN(資本ストック!C303))</f>
        <v>14.118865929262794</v>
      </c>
      <c r="D303" s="2">
        <f>IF(logVir!D303="","",LN(資本ストック!D303))</f>
        <v>14.12684223118384</v>
      </c>
      <c r="E303" s="2">
        <f>IF(logVir!E303="","",LN(資本ストック!E303))</f>
        <v>14.179387614679195</v>
      </c>
      <c r="F303" s="2">
        <f>IF(logVir!F303="","",LN(資本ストック!F303))</f>
        <v>14.176147120623826</v>
      </c>
      <c r="G303" s="2">
        <f>IF(logVir!G303="","",LN(資本ストック!G303))</f>
        <v>14.17331685357116</v>
      </c>
      <c r="I303" s="3">
        <v>10</v>
      </c>
      <c r="J303" s="3">
        <v>21</v>
      </c>
      <c r="K303" s="2" cm="1">
        <f t="array" ref="K303">IF(C303="","",C303-SUMPRODUCT(($B$1461:$B$1491=$J303)*1,C$1461:C$1491))</f>
        <v>-0.37294558441457504</v>
      </c>
      <c r="L303" s="2" cm="1">
        <f t="array" ref="L303">IF(D303="","",D303-SUMPRODUCT(($B$1461:$B$1491=$J303)*1,D$1461:D$1491))</f>
        <v>-0.39791363472773078</v>
      </c>
      <c r="M303" s="2" cm="1">
        <f t="array" ref="M303">IF(E303="","",E303-SUMPRODUCT(($B$1461:$B$1491=$J303)*1,E$1461:E$1491))</f>
        <v>-0.40317598928140619</v>
      </c>
      <c r="N303" s="2" cm="1">
        <f t="array" ref="N303">IF(F303="","",F303-SUMPRODUCT(($B$1461:$B$1491=$J303)*1,F$1461:F$1491))</f>
        <v>-0.41856150625379662</v>
      </c>
      <c r="O303" s="2" cm="1">
        <f t="array" ref="O303">IF(G303="","",G303-SUMPRODUCT(($B$1461:$B$1491=$J303)*1,G$1461:G$1491))</f>
        <v>-0.4381524066592668</v>
      </c>
    </row>
    <row r="304" spans="1:15" x14ac:dyDescent="0.55000000000000004">
      <c r="A304" s="3">
        <v>10</v>
      </c>
      <c r="B304" s="4">
        <v>22</v>
      </c>
      <c r="C304" s="2">
        <f>IF(logVir!C304="","",LN(資本ストック!C304))</f>
        <v>12.687634712812859</v>
      </c>
      <c r="D304" s="2">
        <f>IF(logVir!D304="","",LN(資本ストック!D304))</f>
        <v>12.458285645481489</v>
      </c>
      <c r="E304" s="2">
        <f>IF(logVir!E304="","",LN(資本ストック!E304))</f>
        <v>12.194391898224318</v>
      </c>
      <c r="F304" s="2">
        <f>IF(logVir!F304="","",LN(資本ストック!F304))</f>
        <v>12.111398624690809</v>
      </c>
      <c r="G304" s="2">
        <f>IF(logVir!G304="","",LN(資本ストック!G304))</f>
        <v>12.034205439602994</v>
      </c>
      <c r="I304" s="3">
        <v>10</v>
      </c>
      <c r="J304" s="3">
        <v>22</v>
      </c>
      <c r="K304" s="2" cm="1">
        <f t="array" ref="K304">IF(C304="","",C304-SUMPRODUCT(($B$1461:$B$1491=$J304)*1,C$1461:C$1491))</f>
        <v>8.1881136701907664E-2</v>
      </c>
      <c r="L304" s="2" cm="1">
        <f t="array" ref="L304">IF(D304="","",D304-SUMPRODUCT(($B$1461:$B$1491=$J304)*1,D$1461:D$1491))</f>
        <v>6.3093848718587253E-4</v>
      </c>
      <c r="M304" s="2" cm="1">
        <f t="array" ref="M304">IF(E304="","",E304-SUMPRODUCT(($B$1461:$B$1491=$J304)*1,E$1461:E$1491))</f>
        <v>-9.9008858135418265E-2</v>
      </c>
      <c r="N304" s="2" cm="1">
        <f t="array" ref="N304">IF(F304="","",F304-SUMPRODUCT(($B$1461:$B$1491=$J304)*1,F$1461:F$1491))</f>
        <v>-0.13557211700386418</v>
      </c>
      <c r="O304" s="2" cm="1">
        <f t="array" ref="O304">IF(G304="","",G304-SUMPRODUCT(($B$1461:$B$1491=$J304)*1,G$1461:G$1491))</f>
        <v>-0.17941080472719406</v>
      </c>
    </row>
    <row r="305" spans="1:15" x14ac:dyDescent="0.55000000000000004">
      <c r="A305" s="3">
        <v>10</v>
      </c>
      <c r="B305" s="4">
        <v>23</v>
      </c>
      <c r="C305" s="2">
        <f>IF(logVir!C305="","",LN(資本ストック!C305))</f>
        <v>13.254407538196554</v>
      </c>
      <c r="D305" s="2">
        <f>IF(logVir!D305="","",LN(資本ストック!D305))</f>
        <v>13.325216144040853</v>
      </c>
      <c r="E305" s="2">
        <f>IF(logVir!E305="","",LN(資本ストック!E305))</f>
        <v>13.340939098139724</v>
      </c>
      <c r="F305" s="2">
        <f>IF(logVir!F305="","",LN(資本ストック!F305))</f>
        <v>13.331733585930561</v>
      </c>
      <c r="G305" s="2">
        <f>IF(logVir!G305="","",LN(資本ストック!G305))</f>
        <v>13.32572084678379</v>
      </c>
      <c r="I305" s="3">
        <v>10</v>
      </c>
      <c r="J305" s="3">
        <v>23</v>
      </c>
      <c r="K305" s="2" cm="1">
        <f t="array" ref="K305">IF(C305="","",C305-SUMPRODUCT(($B$1461:$B$1491=$J305)*1,C$1461:C$1491))</f>
        <v>-0.16293594984310467</v>
      </c>
      <c r="L305" s="2" cm="1">
        <f t="array" ref="L305">IF(D305="","",D305-SUMPRODUCT(($B$1461:$B$1491=$J305)*1,D$1461:D$1491))</f>
        <v>-0.1704738028310171</v>
      </c>
      <c r="M305" s="2" cm="1">
        <f t="array" ref="M305">IF(E305="","",E305-SUMPRODUCT(($B$1461:$B$1491=$J305)*1,E$1461:E$1491))</f>
        <v>-0.16538427009884771</v>
      </c>
      <c r="N305" s="2" cm="1">
        <f t="array" ref="N305">IF(F305="","",F305-SUMPRODUCT(($B$1461:$B$1491=$J305)*1,F$1461:F$1491))</f>
        <v>-0.16943946537750243</v>
      </c>
      <c r="O305" s="2" cm="1">
        <f t="array" ref="O305">IF(G305="","",G305-SUMPRODUCT(($B$1461:$B$1491=$J305)*1,G$1461:G$1491))</f>
        <v>-0.18835823641383342</v>
      </c>
    </row>
    <row r="306" spans="1:15" x14ac:dyDescent="0.55000000000000004">
      <c r="A306" s="3">
        <v>10</v>
      </c>
      <c r="B306" s="4">
        <v>24</v>
      </c>
      <c r="C306" s="2">
        <f>IF(logVir!C306="","",LN(資本ストック!C306))</f>
        <v>11.416573743843038</v>
      </c>
      <c r="D306" s="2">
        <f>IF(logVir!D306="","",LN(資本ストック!D306))</f>
        <v>11.377419996251581</v>
      </c>
      <c r="E306" s="2">
        <f>IF(logVir!E306="","",LN(資本ストック!E306))</f>
        <v>11.447550295507979</v>
      </c>
      <c r="F306" s="2">
        <f>IF(logVir!F306="","",LN(資本ストック!F306))</f>
        <v>11.476923127704021</v>
      </c>
      <c r="G306" s="2">
        <f>IF(logVir!G306="","",LN(資本ストック!G306))</f>
        <v>11.506976479293952</v>
      </c>
      <c r="I306" s="3">
        <v>10</v>
      </c>
      <c r="J306" s="3">
        <v>24</v>
      </c>
      <c r="K306" s="2" cm="1">
        <f t="array" ref="K306">IF(C306="","",C306-SUMPRODUCT(($B$1461:$B$1491=$J306)*1,C$1461:C$1491))</f>
        <v>0.12388954997899759</v>
      </c>
      <c r="L306" s="2" cm="1">
        <f t="array" ref="L306">IF(D306="","",D306-SUMPRODUCT(($B$1461:$B$1491=$J306)*1,D$1461:D$1491))</f>
        <v>9.0671425931024174E-2</v>
      </c>
      <c r="M306" s="2" cm="1">
        <f t="array" ref="M306">IF(E306="","",E306-SUMPRODUCT(($B$1461:$B$1491=$J306)*1,E$1461:E$1491))</f>
        <v>0.11343878578893474</v>
      </c>
      <c r="N306" s="2" cm="1">
        <f t="array" ref="N306">IF(F306="","",F306-SUMPRODUCT(($B$1461:$B$1491=$J306)*1,F$1461:F$1491))</f>
        <v>0.14426743894371796</v>
      </c>
      <c r="O306" s="2" cm="1">
        <f t="array" ref="O306">IF(G306="","",G306-SUMPRODUCT(($B$1461:$B$1491=$J306)*1,G$1461:G$1491))</f>
        <v>0.18526666597456121</v>
      </c>
    </row>
    <row r="307" spans="1:15" x14ac:dyDescent="0.55000000000000004">
      <c r="A307" s="3">
        <v>10</v>
      </c>
      <c r="B307" s="4">
        <v>25</v>
      </c>
      <c r="C307" s="2">
        <f>IF(logVir!C307="","",LN(資本ストック!C307))</f>
        <v>11.376433910329713</v>
      </c>
      <c r="D307" s="2">
        <f>IF(logVir!D307="","",LN(資本ストック!D307))</f>
        <v>11.466517728850842</v>
      </c>
      <c r="E307" s="2">
        <f>IF(logVir!E307="","",LN(資本ストック!E307))</f>
        <v>11.560041129431413</v>
      </c>
      <c r="F307" s="2">
        <f>IF(logVir!F307="","",LN(資本ストック!F307))</f>
        <v>11.718829231999292</v>
      </c>
      <c r="G307" s="2">
        <f>IF(logVir!G307="","",LN(資本ストック!G307))</f>
        <v>11.769544357399184</v>
      </c>
      <c r="I307" s="3">
        <v>10</v>
      </c>
      <c r="J307" s="3">
        <v>25</v>
      </c>
      <c r="K307" s="2" cm="1">
        <f t="array" ref="K307">IF(C307="","",C307-SUMPRODUCT(($B$1461:$B$1491=$J307)*1,C$1461:C$1491))</f>
        <v>-0.23131774678765993</v>
      </c>
      <c r="L307" s="2" cm="1">
        <f t="array" ref="L307">IF(D307="","",D307-SUMPRODUCT(($B$1461:$B$1491=$J307)*1,D$1461:D$1491))</f>
        <v>-0.22986748208640684</v>
      </c>
      <c r="M307" s="2" cm="1">
        <f t="array" ref="M307">IF(E307="","",E307-SUMPRODUCT(($B$1461:$B$1491=$J307)*1,E$1461:E$1491))</f>
        <v>-0.19299974797237418</v>
      </c>
      <c r="N307" s="2" cm="1">
        <f t="array" ref="N307">IF(F307="","",F307-SUMPRODUCT(($B$1461:$B$1491=$J307)*1,F$1461:F$1491))</f>
        <v>-7.0735413367641442E-2</v>
      </c>
      <c r="O307" s="2" cm="1">
        <f t="array" ref="O307">IF(G307="","",G307-SUMPRODUCT(($B$1461:$B$1491=$J307)*1,G$1461:G$1491))</f>
        <v>-2.5086302774962377E-2</v>
      </c>
    </row>
    <row r="308" spans="1:15" x14ac:dyDescent="0.55000000000000004">
      <c r="A308" s="3">
        <v>10</v>
      </c>
      <c r="B308" s="4">
        <v>26</v>
      </c>
      <c r="C308" s="2">
        <f>IF(logVir!C308="","",LN(資本ストック!C308))</f>
        <v>14.064210855374078</v>
      </c>
      <c r="D308" s="2">
        <f>IF(logVir!D308="","",LN(資本ストック!D308))</f>
        <v>13.995128745674023</v>
      </c>
      <c r="E308" s="2">
        <f>IF(logVir!E308="","",LN(資本ストック!E308))</f>
        <v>14.025822710567615</v>
      </c>
      <c r="F308" s="2">
        <f>IF(logVir!F308="","",LN(資本ストック!F308))</f>
        <v>14.017209886868985</v>
      </c>
      <c r="G308" s="2">
        <f>IF(logVir!G308="","",LN(資本ストック!G308))</f>
        <v>13.970238871816532</v>
      </c>
      <c r="I308" s="3">
        <v>10</v>
      </c>
      <c r="J308" s="3">
        <v>26</v>
      </c>
      <c r="K308" s="2" cm="1">
        <f t="array" ref="K308">IF(C308="","",C308-SUMPRODUCT(($B$1461:$B$1491=$J308)*1,C$1461:C$1491))</f>
        <v>-6.9432271568913961E-2</v>
      </c>
      <c r="L308" s="2" cm="1">
        <f t="array" ref="L308">IF(D308="","",D308-SUMPRODUCT(($B$1461:$B$1491=$J308)*1,D$1461:D$1491))</f>
        <v>-7.7858122082261616E-2</v>
      </c>
      <c r="M308" s="2" cm="1">
        <f t="array" ref="M308">IF(E308="","",E308-SUMPRODUCT(($B$1461:$B$1491=$J308)*1,E$1461:E$1491))</f>
        <v>-7.9247744429700617E-2</v>
      </c>
      <c r="N308" s="2" cm="1">
        <f t="array" ref="N308">IF(F308="","",F308-SUMPRODUCT(($B$1461:$B$1491=$J308)*1,F$1461:F$1491))</f>
        <v>-9.7597768100129656E-2</v>
      </c>
      <c r="O308" s="2" cm="1">
        <f t="array" ref="O308">IF(G308="","",G308-SUMPRODUCT(($B$1461:$B$1491=$J308)*1,G$1461:G$1491))</f>
        <v>-0.13449015422927069</v>
      </c>
    </row>
    <row r="309" spans="1:15" x14ac:dyDescent="0.55000000000000004">
      <c r="A309" s="3">
        <v>10</v>
      </c>
      <c r="B309" s="4">
        <v>27</v>
      </c>
      <c r="C309" s="2">
        <f>IF(logVir!C309="","",LN(資本ストック!C309))</f>
        <v>12.564035522969046</v>
      </c>
      <c r="D309" s="2">
        <f>IF(logVir!D309="","",LN(資本ストック!D309))</f>
        <v>13.118396404929337</v>
      </c>
      <c r="E309" s="2">
        <f>IF(logVir!E309="","",LN(資本ストック!E309))</f>
        <v>13.361781247272368</v>
      </c>
      <c r="F309" s="2">
        <f>IF(logVir!F309="","",LN(資本ストック!F309))</f>
        <v>13.370788114626185</v>
      </c>
      <c r="G309" s="2">
        <f>IF(logVir!G309="","",LN(資本ストック!G309))</f>
        <v>13.353955504191392</v>
      </c>
      <c r="I309" s="3">
        <v>10</v>
      </c>
      <c r="J309" s="3">
        <v>27</v>
      </c>
      <c r="K309" s="2" cm="1">
        <f t="array" ref="K309">IF(C309="","",C309-SUMPRODUCT(($B$1461:$B$1491=$J309)*1,C$1461:C$1491))</f>
        <v>-0.13887334159143627</v>
      </c>
      <c r="L309" s="2" cm="1">
        <f t="array" ref="L309">IF(D309="","",D309-SUMPRODUCT(($B$1461:$B$1491=$J309)*1,D$1461:D$1491))</f>
        <v>0.1217681337551042</v>
      </c>
      <c r="M309" s="2" cm="1">
        <f t="array" ref="M309">IF(E309="","",E309-SUMPRODUCT(($B$1461:$B$1491=$J309)*1,E$1461:E$1491))</f>
        <v>0.16891222066545986</v>
      </c>
      <c r="N309" s="2" cm="1">
        <f t="array" ref="N309">IF(F309="","",F309-SUMPRODUCT(($B$1461:$B$1491=$J309)*1,F$1461:F$1491))</f>
        <v>0.16228928486929028</v>
      </c>
      <c r="O309" s="2" cm="1">
        <f t="array" ref="O309">IF(G309="","",G309-SUMPRODUCT(($B$1461:$B$1491=$J309)*1,G$1461:G$1491))</f>
        <v>0.11173732485373655</v>
      </c>
    </row>
    <row r="310" spans="1:15" x14ac:dyDescent="0.55000000000000004">
      <c r="A310" s="3">
        <v>10</v>
      </c>
      <c r="B310" s="4">
        <v>28</v>
      </c>
      <c r="C310" s="2">
        <f>IF(logVir!C310="","",LN(資本ストック!C310))</f>
        <v>15.608258838327467</v>
      </c>
      <c r="D310" s="2">
        <f>IF(logVir!D310="","",LN(資本ストック!D310))</f>
        <v>15.577821140737282</v>
      </c>
      <c r="E310" s="2">
        <f>IF(logVir!E310="","",LN(資本ストック!E310))</f>
        <v>15.57637796878671</v>
      </c>
      <c r="F310" s="2">
        <f>IF(logVir!F310="","",LN(資本ストック!F310))</f>
        <v>15.567573915744539</v>
      </c>
      <c r="G310" s="2">
        <f>IF(logVir!G310="","",LN(資本ストック!G310))</f>
        <v>15.566666841086811</v>
      </c>
      <c r="I310" s="3">
        <v>10</v>
      </c>
      <c r="J310" s="3">
        <v>28</v>
      </c>
      <c r="K310" s="2" cm="1">
        <f t="array" ref="K310">IF(C310="","",C310-SUMPRODUCT(($B$1461:$B$1491=$J310)*1,C$1461:C$1491))</f>
        <v>5.967688545272587E-2</v>
      </c>
      <c r="L310" s="2" cm="1">
        <f t="array" ref="L310">IF(D310="","",D310-SUMPRODUCT(($B$1461:$B$1491=$J310)*1,D$1461:D$1491))</f>
        <v>-1.2330837480334367E-3</v>
      </c>
      <c r="M310" s="2" cm="1">
        <f t="array" ref="M310">IF(E310="","",E310-SUMPRODUCT(($B$1461:$B$1491=$J310)*1,E$1461:E$1491))</f>
        <v>-3.2999921444339719E-2</v>
      </c>
      <c r="N310" s="2" cm="1">
        <f t="array" ref="N310">IF(F310="","",F310-SUMPRODUCT(($B$1461:$B$1491=$J310)*1,F$1461:F$1491))</f>
        <v>-5.3390242058501514E-2</v>
      </c>
      <c r="O310" s="2" cm="1">
        <f t="array" ref="O310">IF(G310="","",G310-SUMPRODUCT(($B$1461:$B$1491=$J310)*1,G$1461:G$1491))</f>
        <v>-6.9240790315006961E-2</v>
      </c>
    </row>
    <row r="311" spans="1:15" x14ac:dyDescent="0.55000000000000004">
      <c r="A311" s="3">
        <v>10</v>
      </c>
      <c r="B311" s="4">
        <v>29</v>
      </c>
      <c r="C311" s="2">
        <f>IF(logVir!C311="","",LN(資本ストック!C311))</f>
        <v>13.067321066041899</v>
      </c>
      <c r="D311" s="2">
        <f>IF(logVir!D311="","",LN(資本ストック!D311))</f>
        <v>13.012465630905442</v>
      </c>
      <c r="E311" s="2">
        <f>IF(logVir!E311="","",LN(資本ストック!E311))</f>
        <v>12.923615419915938</v>
      </c>
      <c r="F311" s="2">
        <f>IF(logVir!F311="","",LN(資本ストック!F311))</f>
        <v>12.890404349240718</v>
      </c>
      <c r="G311" s="2">
        <f>IF(logVir!G311="","",LN(資本ストック!G311))</f>
        <v>12.768573385382313</v>
      </c>
      <c r="I311" s="3">
        <v>10</v>
      </c>
      <c r="J311" s="3">
        <v>29</v>
      </c>
      <c r="K311" s="2" cm="1">
        <f t="array" ref="K311">IF(C311="","",C311-SUMPRODUCT(($B$1461:$B$1491=$J311)*1,C$1461:C$1491))</f>
        <v>-0.16291587571231503</v>
      </c>
      <c r="L311" s="2" cm="1">
        <f t="array" ref="L311">IF(D311="","",D311-SUMPRODUCT(($B$1461:$B$1491=$J311)*1,D$1461:D$1491))</f>
        <v>-0.24112265361440244</v>
      </c>
      <c r="M311" s="2" cm="1">
        <f t="array" ref="M311">IF(E311="","",E311-SUMPRODUCT(($B$1461:$B$1491=$J311)*1,E$1461:E$1491))</f>
        <v>-0.26684540195020823</v>
      </c>
      <c r="N311" s="2" cm="1">
        <f t="array" ref="N311">IF(F311="","",F311-SUMPRODUCT(($B$1461:$B$1491=$J311)*1,F$1461:F$1491))</f>
        <v>-0.29236033286222707</v>
      </c>
      <c r="O311" s="2" cm="1">
        <f t="array" ref="O311">IF(G311="","",G311-SUMPRODUCT(($B$1461:$B$1491=$J311)*1,G$1461:G$1491))</f>
        <v>-0.38308907973251038</v>
      </c>
    </row>
    <row r="312" spans="1:15" x14ac:dyDescent="0.55000000000000004">
      <c r="A312" s="3">
        <v>10</v>
      </c>
      <c r="B312" s="4">
        <v>30</v>
      </c>
      <c r="C312" s="2">
        <f>IF(logVir!C312="","",LN(資本ストック!C312))</f>
        <v>13.109373585085875</v>
      </c>
      <c r="D312" s="2">
        <f>IF(logVir!D312="","",LN(資本ストック!D312))</f>
        <v>13.145799111921384</v>
      </c>
      <c r="E312" s="2">
        <f>IF(logVir!E312="","",LN(資本ストック!E312))</f>
        <v>12.991250279845469</v>
      </c>
      <c r="F312" s="2">
        <f>IF(logVir!F312="","",LN(資本ストック!F312))</f>
        <v>12.922286463645648</v>
      </c>
      <c r="G312" s="2">
        <f>IF(logVir!G312="","",LN(資本ストック!G312))</f>
        <v>12.8855391721724</v>
      </c>
      <c r="I312" s="3">
        <v>10</v>
      </c>
      <c r="J312" s="3">
        <v>30</v>
      </c>
      <c r="K312" s="2" cm="1">
        <f t="array" ref="K312">IF(C312="","",C312-SUMPRODUCT(($B$1461:$B$1491=$J312)*1,C$1461:C$1491))</f>
        <v>-0.20406307726149109</v>
      </c>
      <c r="L312" s="2" cm="1">
        <f t="array" ref="L312">IF(D312="","",D312-SUMPRODUCT(($B$1461:$B$1491=$J312)*1,D$1461:D$1491))</f>
        <v>-0.24282921258551049</v>
      </c>
      <c r="M312" s="2" cm="1">
        <f t="array" ref="M312">IF(E312="","",E312-SUMPRODUCT(($B$1461:$B$1491=$J312)*1,E$1461:E$1491))</f>
        <v>-0.3291635121209282</v>
      </c>
      <c r="N312" s="2" cm="1">
        <f t="array" ref="N312">IF(F312="","",F312-SUMPRODUCT(($B$1461:$B$1491=$J312)*1,F$1461:F$1491))</f>
        <v>-0.38501902079952011</v>
      </c>
      <c r="O312" s="2" cm="1">
        <f t="array" ref="O312">IF(G312="","",G312-SUMPRODUCT(($B$1461:$B$1491=$J312)*1,G$1461:G$1491))</f>
        <v>-0.40940969124455684</v>
      </c>
    </row>
    <row r="313" spans="1:15" x14ac:dyDescent="0.55000000000000004">
      <c r="A313" s="3">
        <v>10</v>
      </c>
      <c r="B313" s="4">
        <v>31</v>
      </c>
      <c r="C313" s="2">
        <f>IF(logVir!C313="","",LN(資本ストック!C313))</f>
        <v>13.398915998389283</v>
      </c>
      <c r="D313" s="2">
        <f>IF(logVir!D313="","",LN(資本ストック!D313))</f>
        <v>13.445744655886962</v>
      </c>
      <c r="E313" s="2">
        <f>IF(logVir!E313="","",LN(資本ストック!E313))</f>
        <v>13.404637373756399</v>
      </c>
      <c r="F313" s="2">
        <f>IF(logVir!F313="","",LN(資本ストック!F313))</f>
        <v>13.363061522850419</v>
      </c>
      <c r="G313" s="2">
        <f>IF(logVir!G313="","",LN(資本ストック!G313))</f>
        <v>13.305113819026344</v>
      </c>
      <c r="I313" s="3">
        <v>10</v>
      </c>
      <c r="J313" s="3">
        <v>31</v>
      </c>
      <c r="K313" s="2" cm="1">
        <f t="array" ref="K313">IF(C313="","",C313-SUMPRODUCT(($B$1461:$B$1491=$J313)*1,C$1461:C$1491))</f>
        <v>8.2309530316964086E-2</v>
      </c>
      <c r="L313" s="2" cm="1">
        <f t="array" ref="L313">IF(D313="","",D313-SUMPRODUCT(($B$1461:$B$1491=$J313)*1,D$1461:D$1491))</f>
        <v>0.21030747973033748</v>
      </c>
      <c r="M313" s="2" cm="1">
        <f t="array" ref="M313">IF(E313="","",E313-SUMPRODUCT(($B$1461:$B$1491=$J313)*1,E$1461:E$1491))</f>
        <v>0.2301608333625893</v>
      </c>
      <c r="N313" s="2" cm="1">
        <f t="array" ref="N313">IF(F313="","",F313-SUMPRODUCT(($B$1461:$B$1491=$J313)*1,F$1461:F$1491))</f>
        <v>0.22209679078471645</v>
      </c>
      <c r="O313" s="2" cm="1">
        <f t="array" ref="O313">IF(G313="","",G313-SUMPRODUCT(($B$1461:$B$1491=$J313)*1,G$1461:G$1491))</f>
        <v>0.1642685079842181</v>
      </c>
    </row>
    <row r="314" spans="1:15" x14ac:dyDescent="0.55000000000000004">
      <c r="A314" s="3">
        <v>11</v>
      </c>
      <c r="B314" s="4">
        <v>1</v>
      </c>
      <c r="C314" s="2">
        <f>IF(logVir!C314="","",LN(資本ストック!C314))</f>
        <v>12.676529468015417</v>
      </c>
      <c r="D314" s="2">
        <f>IF(logVir!D314="","",LN(資本ストック!D314))</f>
        <v>12.723129932613855</v>
      </c>
      <c r="E314" s="2">
        <f>IF(logVir!E314="","",LN(資本ストック!E314))</f>
        <v>13.283748611172834</v>
      </c>
      <c r="F314" s="2">
        <f>IF(logVir!F314="","",LN(資本ストック!F314))</f>
        <v>13.206469120058985</v>
      </c>
      <c r="G314" s="2">
        <f>IF(logVir!G314="","",LN(資本ストック!G314))</f>
        <v>13.071514663244761</v>
      </c>
      <c r="I314" s="3">
        <v>11</v>
      </c>
      <c r="J314" s="3">
        <v>1</v>
      </c>
      <c r="K314" s="2" cm="1">
        <f t="array" ref="K314">IF(C314="","",C314-SUMPRODUCT(($B$1461:$B$1491=$J314)*1,C$1461:C$1491))</f>
        <v>8.8517922482527212E-2</v>
      </c>
      <c r="L314" s="2" cm="1">
        <f t="array" ref="L314">IF(D314="","",D314-SUMPRODUCT(($B$1461:$B$1491=$J314)*1,D$1461:D$1491))</f>
        <v>0.29196210891688956</v>
      </c>
      <c r="M314" s="2" cm="1">
        <f t="array" ref="M314">IF(E314="","",E314-SUMPRODUCT(($B$1461:$B$1491=$J314)*1,E$1461:E$1491))</f>
        <v>0.96549717935095103</v>
      </c>
      <c r="N314" s="2" cm="1">
        <f t="array" ref="N314">IF(F314="","",F314-SUMPRODUCT(($B$1461:$B$1491=$J314)*1,F$1461:F$1491))</f>
        <v>0.90433351646043114</v>
      </c>
      <c r="O314" s="2" cm="1">
        <f t="array" ref="O314">IF(G314="","",G314-SUMPRODUCT(($B$1461:$B$1491=$J314)*1,G$1461:G$1491))</f>
        <v>0.85050053289279681</v>
      </c>
    </row>
    <row r="315" spans="1:15" x14ac:dyDescent="0.55000000000000004">
      <c r="A315" s="3">
        <v>11</v>
      </c>
      <c r="B315" s="4">
        <v>2</v>
      </c>
      <c r="C315" s="2">
        <f>IF(logVir!C315="","",LN(資本ストック!C315))</f>
        <v>10.415346502954826</v>
      </c>
      <c r="D315" s="2">
        <f>IF(logVir!D315="","",LN(資本ストック!D315))</f>
        <v>10.584454581718163</v>
      </c>
      <c r="E315" s="2">
        <f>IF(logVir!E315="","",LN(資本ストック!E315))</f>
        <v>10.665118179234565</v>
      </c>
      <c r="F315" s="2">
        <f>IF(logVir!F315="","",LN(資本ストック!F315))</f>
        <v>10.64432792170453</v>
      </c>
      <c r="G315" s="2">
        <f>IF(logVir!G315="","",LN(資本ストック!G315))</f>
        <v>10.624985560932808</v>
      </c>
      <c r="I315" s="3">
        <v>11</v>
      </c>
      <c r="J315" s="3">
        <v>2</v>
      </c>
      <c r="K315" s="2" cm="1">
        <f t="array" ref="K315">IF(C315="","",C315-SUMPRODUCT(($B$1461:$B$1491=$J315)*1,C$1461:C$1491))</f>
        <v>-6.8555449357198484E-2</v>
      </c>
      <c r="L315" s="2" cm="1">
        <f t="array" ref="L315">IF(D315="","",D315-SUMPRODUCT(($B$1461:$B$1491=$J315)*1,D$1461:D$1491))</f>
        <v>8.6648984625050218E-2</v>
      </c>
      <c r="M315" s="2" cm="1">
        <f t="array" ref="M315">IF(E315="","",E315-SUMPRODUCT(($B$1461:$B$1491=$J315)*1,E$1461:E$1491))</f>
        <v>0.15030773036650302</v>
      </c>
      <c r="N315" s="2" cm="1">
        <f t="array" ref="N315">IF(F315="","",F315-SUMPRODUCT(($B$1461:$B$1491=$J315)*1,F$1461:F$1491))</f>
        <v>0.15496934832834874</v>
      </c>
      <c r="O315" s="2" cm="1">
        <f t="array" ref="O315">IF(G315="","",G315-SUMPRODUCT(($B$1461:$B$1491=$J315)*1,G$1461:G$1491))</f>
        <v>0.16465406306089747</v>
      </c>
    </row>
    <row r="316" spans="1:15" x14ac:dyDescent="0.55000000000000004">
      <c r="A316" s="3">
        <v>11</v>
      </c>
      <c r="B316" s="4">
        <v>3</v>
      </c>
      <c r="C316" s="2">
        <f>IF(logVir!C316="","",LN(資本ストック!C316))</f>
        <v>13.674843444039229</v>
      </c>
      <c r="D316" s="2">
        <f>IF(logVir!D316="","",LN(資本ストック!D316))</f>
        <v>13.751503848206669</v>
      </c>
      <c r="E316" s="2">
        <f>IF(logVir!E316="","",LN(資本ストック!E316))</f>
        <v>13.861497680008362</v>
      </c>
      <c r="F316" s="2">
        <f>IF(logVir!F316="","",LN(資本ストック!F316))</f>
        <v>13.880801889386797</v>
      </c>
      <c r="G316" s="2">
        <f>IF(logVir!G316="","",LN(資本ストック!G316))</f>
        <v>13.871688513726086</v>
      </c>
      <c r="I316" s="3">
        <v>11</v>
      </c>
      <c r="J316" s="3">
        <v>3</v>
      </c>
      <c r="K316" s="2" cm="1">
        <f t="array" ref="K316">IF(C316="","",C316-SUMPRODUCT(($B$1461:$B$1491=$J316)*1,C$1461:C$1491))</f>
        <v>1.0336855301311179</v>
      </c>
      <c r="L316" s="2" cm="1">
        <f t="array" ref="L316">IF(D316="","",D316-SUMPRODUCT(($B$1461:$B$1491=$J316)*1,D$1461:D$1491))</f>
        <v>1.1018888225381058</v>
      </c>
      <c r="M316" s="2" cm="1">
        <f t="array" ref="M316">IF(E316="","",E316-SUMPRODUCT(($B$1461:$B$1491=$J316)*1,E$1461:E$1491))</f>
        <v>1.1471053928313566</v>
      </c>
      <c r="N316" s="2" cm="1">
        <f t="array" ref="N316">IF(F316="","",F316-SUMPRODUCT(($B$1461:$B$1491=$J316)*1,F$1461:F$1491))</f>
        <v>1.170311526336155</v>
      </c>
      <c r="O316" s="2" cm="1">
        <f t="array" ref="O316">IF(G316="","",G316-SUMPRODUCT(($B$1461:$B$1491=$J316)*1,G$1461:G$1491))</f>
        <v>1.1660917602444272</v>
      </c>
    </row>
    <row r="317" spans="1:15" x14ac:dyDescent="0.55000000000000004">
      <c r="A317" s="3">
        <v>11</v>
      </c>
      <c r="B317" s="4">
        <v>4</v>
      </c>
      <c r="C317" s="2">
        <f>IF(logVir!C317="","",LN(資本ストック!C317))</f>
        <v>11.424524100457901</v>
      </c>
      <c r="D317" s="2">
        <f>IF(logVir!D317="","",LN(資本ストック!D317))</f>
        <v>11.322157224138405</v>
      </c>
      <c r="E317" s="2">
        <f>IF(logVir!E317="","",LN(資本ストック!E317))</f>
        <v>11.262374262225515</v>
      </c>
      <c r="F317" s="2">
        <f>IF(logVir!F317="","",LN(資本ストック!F317))</f>
        <v>11.216352621977048</v>
      </c>
      <c r="G317" s="2">
        <f>IF(logVir!G317="","",LN(資本ストック!G317))</f>
        <v>11.188662726972249</v>
      </c>
      <c r="I317" s="3">
        <v>11</v>
      </c>
      <c r="J317" s="3">
        <v>4</v>
      </c>
      <c r="K317" s="2" cm="1">
        <f t="array" ref="K317">IF(C317="","",C317-SUMPRODUCT(($B$1461:$B$1491=$J317)*1,C$1461:C$1491))</f>
        <v>0.46781850878052289</v>
      </c>
      <c r="L317" s="2" cm="1">
        <f t="array" ref="L317">IF(D317="","",D317-SUMPRODUCT(($B$1461:$B$1491=$J317)*1,D$1461:D$1491))</f>
        <v>0.50169609318800568</v>
      </c>
      <c r="M317" s="2" cm="1">
        <f t="array" ref="M317">IF(E317="","",E317-SUMPRODUCT(($B$1461:$B$1491=$J317)*1,E$1461:E$1491))</f>
        <v>0.48096703568756993</v>
      </c>
      <c r="N317" s="2" cm="1">
        <f t="array" ref="N317">IF(F317="","",F317-SUMPRODUCT(($B$1461:$B$1491=$J317)*1,F$1461:F$1491))</f>
        <v>0.46133720984367166</v>
      </c>
      <c r="O317" s="2" cm="1">
        <f t="array" ref="O317">IF(G317="","",G317-SUMPRODUCT(($B$1461:$B$1491=$J317)*1,G$1461:G$1491))</f>
        <v>0.46467277069822011</v>
      </c>
    </row>
    <row r="318" spans="1:15" x14ac:dyDescent="0.55000000000000004">
      <c r="A318" s="3">
        <v>11</v>
      </c>
      <c r="B318" s="4">
        <v>5</v>
      </c>
      <c r="C318" s="2">
        <f>IF(logVir!C318="","",LN(資本ストック!C318))</f>
        <v>12.518496254524438</v>
      </c>
      <c r="D318" s="2">
        <f>IF(logVir!D318="","",LN(資本ストック!D318))</f>
        <v>12.568485842337164</v>
      </c>
      <c r="E318" s="2">
        <f>IF(logVir!E318="","",LN(資本ストック!E318))</f>
        <v>12.700545172105183</v>
      </c>
      <c r="F318" s="2">
        <f>IF(logVir!F318="","",LN(資本ストック!F318))</f>
        <v>12.733461668466033</v>
      </c>
      <c r="G318" s="2">
        <f>IF(logVir!G318="","",LN(資本ストック!G318))</f>
        <v>12.765309619261526</v>
      </c>
      <c r="I318" s="3">
        <v>11</v>
      </c>
      <c r="J318" s="3">
        <v>5</v>
      </c>
      <c r="K318" s="2" cm="1">
        <f t="array" ref="K318">IF(C318="","",C318-SUMPRODUCT(($B$1461:$B$1491=$J318)*1,C$1461:C$1491))</f>
        <v>1.1257951447902901</v>
      </c>
      <c r="L318" s="2" cm="1">
        <f t="array" ref="L318">IF(D318="","",D318-SUMPRODUCT(($B$1461:$B$1491=$J318)*1,D$1461:D$1491))</f>
        <v>1.2178219908495844</v>
      </c>
      <c r="M318" s="2" cm="1">
        <f t="array" ref="M318">IF(E318="","",E318-SUMPRODUCT(($B$1461:$B$1491=$J318)*1,E$1461:E$1491))</f>
        <v>1.3076306939394282</v>
      </c>
      <c r="N318" s="2" cm="1">
        <f t="array" ref="N318">IF(F318="","",F318-SUMPRODUCT(($B$1461:$B$1491=$J318)*1,F$1461:F$1491))</f>
        <v>1.3485442115897701</v>
      </c>
      <c r="O318" s="2" cm="1">
        <f t="array" ref="O318">IF(G318="","",G318-SUMPRODUCT(($B$1461:$B$1491=$J318)*1,G$1461:G$1491))</f>
        <v>1.3764485634007464</v>
      </c>
    </row>
    <row r="319" spans="1:15" x14ac:dyDescent="0.55000000000000004">
      <c r="A319" s="3">
        <v>11</v>
      </c>
      <c r="B319" s="4">
        <v>6</v>
      </c>
      <c r="C319" s="2">
        <f>IF(logVir!C319="","",LN(資本ストック!C319))</f>
        <v>14.497651957753975</v>
      </c>
      <c r="D319" s="2">
        <f>IF(logVir!D319="","",LN(資本ストック!D319))</f>
        <v>14.525922412357902</v>
      </c>
      <c r="E319" s="2">
        <f>IF(logVir!E319="","",LN(資本ストック!E319))</f>
        <v>14.508299295355261</v>
      </c>
      <c r="F319" s="2">
        <f>IF(logVir!F319="","",LN(資本ストック!F319))</f>
        <v>14.497037271212257</v>
      </c>
      <c r="G319" s="2">
        <f>IF(logVir!G319="","",LN(資本ストック!G319))</f>
        <v>14.460305128912909</v>
      </c>
      <c r="I319" s="3">
        <v>11</v>
      </c>
      <c r="J319" s="3">
        <v>6</v>
      </c>
      <c r="K319" s="2" cm="1">
        <f t="array" ref="K319">IF(C319="","",C319-SUMPRODUCT(($B$1461:$B$1491=$J319)*1,C$1461:C$1491))</f>
        <v>1.3468828025055135</v>
      </c>
      <c r="L319" s="2" cm="1">
        <f t="array" ref="L319">IF(D319="","",D319-SUMPRODUCT(($B$1461:$B$1491=$J319)*1,D$1461:D$1491))</f>
        <v>1.3512297198054082</v>
      </c>
      <c r="M319" s="2" cm="1">
        <f t="array" ref="M319">IF(E319="","",E319-SUMPRODUCT(($B$1461:$B$1491=$J319)*1,E$1461:E$1491))</f>
        <v>1.3024411783229528</v>
      </c>
      <c r="N319" s="2" cm="1">
        <f t="array" ref="N319">IF(F319="","",F319-SUMPRODUCT(($B$1461:$B$1491=$J319)*1,F$1461:F$1491))</f>
        <v>1.2888010088194033</v>
      </c>
      <c r="O319" s="2" cm="1">
        <f t="array" ref="O319">IF(G319="","",G319-SUMPRODUCT(($B$1461:$B$1491=$J319)*1,G$1461:G$1491))</f>
        <v>1.2434568012093035</v>
      </c>
    </row>
    <row r="320" spans="1:15" x14ac:dyDescent="0.55000000000000004">
      <c r="A320" s="3">
        <v>11</v>
      </c>
      <c r="B320" s="4">
        <v>7</v>
      </c>
      <c r="C320" s="2">
        <f>IF(logVir!C320="","",LN(資本ストック!C320))</f>
        <v>12.758340977339124</v>
      </c>
      <c r="D320" s="2">
        <f>IF(logVir!D320="","",LN(資本ストック!D320))</f>
        <v>12.67987584072074</v>
      </c>
      <c r="E320" s="2">
        <f>IF(logVir!E320="","",LN(資本ストック!E320))</f>
        <v>12.647319543627587</v>
      </c>
      <c r="F320" s="2">
        <f>IF(logVir!F320="","",LN(資本ストック!F320))</f>
        <v>12.632214923095987</v>
      </c>
      <c r="G320" s="2">
        <f>IF(logVir!G320="","",LN(資本ストック!G320))</f>
        <v>12.612681266556828</v>
      </c>
      <c r="I320" s="3">
        <v>11</v>
      </c>
      <c r="J320" s="3">
        <v>7</v>
      </c>
      <c r="K320" s="2" cm="1">
        <f t="array" ref="K320">IF(C320="","",C320-SUMPRODUCT(($B$1461:$B$1491=$J320)*1,C$1461:C$1491))</f>
        <v>0.93439889929616626</v>
      </c>
      <c r="L320" s="2" cm="1">
        <f t="array" ref="L320">IF(D320="","",D320-SUMPRODUCT(($B$1461:$B$1491=$J320)*1,D$1461:D$1491))</f>
        <v>0.92443058426393065</v>
      </c>
      <c r="M320" s="2" cm="1">
        <f t="array" ref="M320">IF(E320="","",E320-SUMPRODUCT(($B$1461:$B$1491=$J320)*1,E$1461:E$1491))</f>
        <v>0.90106235952990055</v>
      </c>
      <c r="N320" s="2" cm="1">
        <f t="array" ref="N320">IF(F320="","",F320-SUMPRODUCT(($B$1461:$B$1491=$J320)*1,F$1461:F$1491))</f>
        <v>0.90285488575544903</v>
      </c>
      <c r="O320" s="2" cm="1">
        <f t="array" ref="O320">IF(G320="","",G320-SUMPRODUCT(($B$1461:$B$1491=$J320)*1,G$1461:G$1491))</f>
        <v>0.88467719481614004</v>
      </c>
    </row>
    <row r="321" spans="1:15" x14ac:dyDescent="0.55000000000000004">
      <c r="A321" s="3">
        <v>11</v>
      </c>
      <c r="B321" s="4">
        <v>8</v>
      </c>
      <c r="C321" s="2">
        <f>IF(logVir!C321="","",LN(資本ストック!C321))</f>
        <v>13.415994840191175</v>
      </c>
      <c r="D321" s="2">
        <f>IF(logVir!D321="","",LN(資本ストック!D321))</f>
        <v>13.41116584675949</v>
      </c>
      <c r="E321" s="2">
        <f>IF(logVir!E321="","",LN(資本ストック!E321))</f>
        <v>13.448742183361064</v>
      </c>
      <c r="F321" s="2">
        <f>IF(logVir!F321="","",LN(資本ストック!F321))</f>
        <v>13.420850154118439</v>
      </c>
      <c r="G321" s="2">
        <f>IF(logVir!G321="","",LN(資本ストック!G321))</f>
        <v>13.373583895596084</v>
      </c>
      <c r="I321" s="3">
        <v>11</v>
      </c>
      <c r="J321" s="3">
        <v>8</v>
      </c>
      <c r="K321" s="2" cm="1">
        <f t="array" ref="K321">IF(C321="","",C321-SUMPRODUCT(($B$1461:$B$1491=$J321)*1,C$1461:C$1491))</f>
        <v>0.97507164621464781</v>
      </c>
      <c r="L321" s="2" cm="1">
        <f t="array" ref="L321">IF(D321="","",D321-SUMPRODUCT(($B$1461:$B$1491=$J321)*1,D$1461:D$1491))</f>
        <v>0.94999182254224301</v>
      </c>
      <c r="M321" s="2" cm="1">
        <f t="array" ref="M321">IF(E321="","",E321-SUMPRODUCT(($B$1461:$B$1491=$J321)*1,E$1461:E$1491))</f>
        <v>0.99594566343684754</v>
      </c>
      <c r="N321" s="2" cm="1">
        <f t="array" ref="N321">IF(F321="","",F321-SUMPRODUCT(($B$1461:$B$1491=$J321)*1,F$1461:F$1491))</f>
        <v>0.9203681015856251</v>
      </c>
      <c r="O321" s="2" cm="1">
        <f t="array" ref="O321">IF(G321="","",G321-SUMPRODUCT(($B$1461:$B$1491=$J321)*1,G$1461:G$1491))</f>
        <v>0.90939659952475083</v>
      </c>
    </row>
    <row r="322" spans="1:15" x14ac:dyDescent="0.55000000000000004">
      <c r="A322" s="3">
        <v>11</v>
      </c>
      <c r="B322" s="4">
        <v>9</v>
      </c>
      <c r="C322" s="2">
        <f>IF(logVir!C322="","",LN(資本ストック!C322))</f>
        <v>12.981347519557998</v>
      </c>
      <c r="D322" s="2">
        <f>IF(logVir!D322="","",LN(資本ストック!D322))</f>
        <v>12.975232844239727</v>
      </c>
      <c r="E322" s="2">
        <f>IF(logVir!E322="","",LN(資本ストック!E322))</f>
        <v>13.005465948101993</v>
      </c>
      <c r="F322" s="2">
        <f>IF(logVir!F322="","",LN(資本ストック!F322))</f>
        <v>12.96770340803214</v>
      </c>
      <c r="G322" s="2">
        <f>IF(logVir!G322="","",LN(資本ストック!G322))</f>
        <v>12.932256766214996</v>
      </c>
      <c r="I322" s="3">
        <v>11</v>
      </c>
      <c r="J322" s="3">
        <v>9</v>
      </c>
      <c r="K322" s="2" cm="1">
        <f t="array" ref="K322">IF(C322="","",C322-SUMPRODUCT(($B$1461:$B$1491=$J322)*1,C$1461:C$1491))</f>
        <v>1.7044820179450042</v>
      </c>
      <c r="L322" s="2" cm="1">
        <f t="array" ref="L322">IF(D322="","",D322-SUMPRODUCT(($B$1461:$B$1491=$J322)*1,D$1461:D$1491))</f>
        <v>1.7246099014834666</v>
      </c>
      <c r="M322" s="2" cm="1">
        <f t="array" ref="M322">IF(E322="","",E322-SUMPRODUCT(($B$1461:$B$1491=$J322)*1,E$1461:E$1491))</f>
        <v>1.6708758587461769</v>
      </c>
      <c r="N322" s="2" cm="1">
        <f t="array" ref="N322">IF(F322="","",F322-SUMPRODUCT(($B$1461:$B$1491=$J322)*1,F$1461:F$1491))</f>
        <v>1.6608711889749905</v>
      </c>
      <c r="O322" s="2" cm="1">
        <f t="array" ref="O322">IF(G322="","",G322-SUMPRODUCT(($B$1461:$B$1491=$J322)*1,G$1461:G$1491))</f>
        <v>1.6250164508413647</v>
      </c>
    </row>
    <row r="323" spans="1:15" x14ac:dyDescent="0.55000000000000004">
      <c r="A323" s="3">
        <v>11</v>
      </c>
      <c r="B323" s="4">
        <v>10</v>
      </c>
      <c r="C323" s="2">
        <f>IF(logVir!C323="","",LN(資本ストック!C323))</f>
        <v>13.974047103530022</v>
      </c>
      <c r="D323" s="2">
        <f>IF(logVir!D323="","",LN(資本ストック!D323))</f>
        <v>14.005861249824695</v>
      </c>
      <c r="E323" s="2">
        <f>IF(logVir!E323="","",LN(資本ストック!E323))</f>
        <v>13.984808151203126</v>
      </c>
      <c r="F323" s="2">
        <f>IF(logVir!F323="","",LN(資本ストック!F323))</f>
        <v>13.950165211163441</v>
      </c>
      <c r="G323" s="2">
        <f>IF(logVir!G323="","",LN(資本ストック!G323))</f>
        <v>13.945931647285569</v>
      </c>
      <c r="I323" s="3">
        <v>11</v>
      </c>
      <c r="J323" s="3">
        <v>10</v>
      </c>
      <c r="K323" s="2" cm="1">
        <f t="array" ref="K323">IF(C323="","",C323-SUMPRODUCT(($B$1461:$B$1491=$J323)*1,C$1461:C$1491))</f>
        <v>1.2987959104984981</v>
      </c>
      <c r="L323" s="2" cm="1">
        <f t="array" ref="L323">IF(D323="","",D323-SUMPRODUCT(($B$1461:$B$1491=$J323)*1,D$1461:D$1491))</f>
        <v>1.2632538975631569</v>
      </c>
      <c r="M323" s="2" cm="1">
        <f t="array" ref="M323">IF(E323="","",E323-SUMPRODUCT(($B$1461:$B$1491=$J323)*1,E$1461:E$1491))</f>
        <v>1.1596929221819643</v>
      </c>
      <c r="N323" s="2" cm="1">
        <f t="array" ref="N323">IF(F323="","",F323-SUMPRODUCT(($B$1461:$B$1491=$J323)*1,F$1461:F$1491))</f>
        <v>1.1336536294342121</v>
      </c>
      <c r="O323" s="2" cm="1">
        <f t="array" ref="O323">IF(G323="","",G323-SUMPRODUCT(($B$1461:$B$1491=$J323)*1,G$1461:G$1491))</f>
        <v>1.1153349709411255</v>
      </c>
    </row>
    <row r="324" spans="1:15" x14ac:dyDescent="0.55000000000000004">
      <c r="A324" s="3">
        <v>11</v>
      </c>
      <c r="B324" s="4">
        <v>11</v>
      </c>
      <c r="C324" s="2">
        <f>IF(logVir!C324="","",LN(資本ストック!C324))</f>
        <v>12.998668986921448</v>
      </c>
      <c r="D324" s="2">
        <f>IF(logVir!D324="","",LN(資本ストック!D324))</f>
        <v>12.959849800906575</v>
      </c>
      <c r="E324" s="2">
        <f>IF(logVir!E324="","",LN(資本ストック!E324))</f>
        <v>13.053638476035172</v>
      </c>
      <c r="F324" s="2">
        <f>IF(logVir!F324="","",LN(資本ストック!F324))</f>
        <v>13.030549510339691</v>
      </c>
      <c r="G324" s="2">
        <f>IF(logVir!G324="","",LN(資本ストック!G324))</f>
        <v>13.023996182334994</v>
      </c>
      <c r="I324" s="3">
        <v>11</v>
      </c>
      <c r="J324" s="3">
        <v>11</v>
      </c>
      <c r="K324" s="2" cm="1">
        <f t="array" ref="K324">IF(C324="","",C324-SUMPRODUCT(($B$1461:$B$1491=$J324)*1,C$1461:C$1491))</f>
        <v>0.61657703032520494</v>
      </c>
      <c r="L324" s="2" cm="1">
        <f t="array" ref="L324">IF(D324="","",D324-SUMPRODUCT(($B$1461:$B$1491=$J324)*1,D$1461:D$1491))</f>
        <v>0.58441839837004395</v>
      </c>
      <c r="M324" s="2" cm="1">
        <f t="array" ref="M324">IF(E324="","",E324-SUMPRODUCT(($B$1461:$B$1491=$J324)*1,E$1461:E$1491))</f>
        <v>0.62540478470715755</v>
      </c>
      <c r="N324" s="2" cm="1">
        <f t="array" ref="N324">IF(F324="","",F324-SUMPRODUCT(($B$1461:$B$1491=$J324)*1,F$1461:F$1491))</f>
        <v>0.59144615128992761</v>
      </c>
      <c r="O324" s="2" cm="1">
        <f t="array" ref="O324">IF(G324="","",G324-SUMPRODUCT(($B$1461:$B$1491=$J324)*1,G$1461:G$1491))</f>
        <v>0.55092684928606239</v>
      </c>
    </row>
    <row r="325" spans="1:15" x14ac:dyDescent="0.55000000000000004">
      <c r="A325" s="3">
        <v>11</v>
      </c>
      <c r="B325" s="4">
        <v>12</v>
      </c>
      <c r="C325" s="2">
        <f>IF(logVir!C325="","",LN(資本ストック!C325))</f>
        <v>13.437326012078966</v>
      </c>
      <c r="D325" s="2">
        <f>IF(logVir!D325="","",LN(資本ストック!D325))</f>
        <v>13.385019429003759</v>
      </c>
      <c r="E325" s="2">
        <f>IF(logVir!E325="","",LN(資本ストック!E325))</f>
        <v>13.452369059373257</v>
      </c>
      <c r="F325" s="2">
        <f>IF(logVir!F325="","",LN(資本ストック!F325))</f>
        <v>13.469169310673701</v>
      </c>
      <c r="G325" s="2">
        <f>IF(logVir!G325="","",LN(資本ストック!G325))</f>
        <v>13.392246113346184</v>
      </c>
      <c r="I325" s="3">
        <v>11</v>
      </c>
      <c r="J325" s="3">
        <v>12</v>
      </c>
      <c r="K325" s="2" cm="1">
        <f t="array" ref="K325">IF(C325="","",C325-SUMPRODUCT(($B$1461:$B$1491=$J325)*1,C$1461:C$1491))</f>
        <v>1.1347663058176245</v>
      </c>
      <c r="L325" s="2" cm="1">
        <f t="array" ref="L325">IF(D325="","",D325-SUMPRODUCT(($B$1461:$B$1491=$J325)*1,D$1461:D$1491))</f>
        <v>1.127464126271347</v>
      </c>
      <c r="M325" s="2" cm="1">
        <f t="array" ref="M325">IF(E325="","",E325-SUMPRODUCT(($B$1461:$B$1491=$J325)*1,E$1461:E$1491))</f>
        <v>1.1651782037482405</v>
      </c>
      <c r="N325" s="2" cm="1">
        <f t="array" ref="N325">IF(F325="","",F325-SUMPRODUCT(($B$1461:$B$1491=$J325)*1,F$1461:F$1491))</f>
        <v>1.2199820006442579</v>
      </c>
      <c r="O325" s="2" cm="1">
        <f t="array" ref="O325">IF(G325="","",G325-SUMPRODUCT(($B$1461:$B$1491=$J325)*1,G$1461:G$1491))</f>
        <v>1.1849031771486249</v>
      </c>
    </row>
    <row r="326" spans="1:15" x14ac:dyDescent="0.55000000000000004">
      <c r="A326" s="3">
        <v>11</v>
      </c>
      <c r="B326" s="4">
        <v>13</v>
      </c>
      <c r="C326" s="2">
        <f>IF(logVir!C326="","",LN(資本ストック!C326))</f>
        <v>14.130528979810535</v>
      </c>
      <c r="D326" s="2">
        <f>IF(logVir!D326="","",LN(資本ストック!D326))</f>
        <v>13.861532473301891</v>
      </c>
      <c r="E326" s="2">
        <f>IF(logVir!E326="","",LN(資本ストック!E326))</f>
        <v>13.672981172933303</v>
      </c>
      <c r="F326" s="2">
        <f>IF(logVir!F326="","",LN(資本ストック!F326))</f>
        <v>13.642004291671466</v>
      </c>
      <c r="G326" s="2">
        <f>IF(logVir!G326="","",LN(資本ストック!G326))</f>
        <v>13.536650849828424</v>
      </c>
      <c r="I326" s="3">
        <v>11</v>
      </c>
      <c r="J326" s="3">
        <v>13</v>
      </c>
      <c r="K326" s="2" cm="1">
        <f t="array" ref="K326">IF(C326="","",C326-SUMPRODUCT(($B$1461:$B$1491=$J326)*1,C$1461:C$1491))</f>
        <v>2.323804637275078</v>
      </c>
      <c r="L326" s="2" cm="1">
        <f t="array" ref="L326">IF(D326="","",D326-SUMPRODUCT(($B$1461:$B$1491=$J326)*1,D$1461:D$1491))</f>
        <v>2.3254536875134537</v>
      </c>
      <c r="M326" s="2" cm="1">
        <f t="array" ref="M326">IF(E326="","",E326-SUMPRODUCT(($B$1461:$B$1491=$J326)*1,E$1461:E$1491))</f>
        <v>2.198166044707758</v>
      </c>
      <c r="N326" s="2" cm="1">
        <f t="array" ref="N326">IF(F326="","",F326-SUMPRODUCT(($B$1461:$B$1491=$J326)*1,F$1461:F$1491))</f>
        <v>2.208280381987576</v>
      </c>
      <c r="O326" s="2" cm="1">
        <f t="array" ref="O326">IF(G326="","",G326-SUMPRODUCT(($B$1461:$B$1491=$J326)*1,G$1461:G$1491))</f>
        <v>2.1120356767056947</v>
      </c>
    </row>
    <row r="327" spans="1:15" x14ac:dyDescent="0.55000000000000004">
      <c r="A327" s="3">
        <v>11</v>
      </c>
      <c r="B327" s="4">
        <v>14</v>
      </c>
      <c r="C327" s="2">
        <f>IF(logVir!C327="","",LN(資本ストック!C327))</f>
        <v>14.841610739353452</v>
      </c>
      <c r="D327" s="2">
        <f>IF(logVir!D327="","",LN(資本ストック!D327))</f>
        <v>14.665998210767878</v>
      </c>
      <c r="E327" s="2">
        <f>IF(logVir!E327="","",LN(資本ストック!E327))</f>
        <v>14.581955114798099</v>
      </c>
      <c r="F327" s="2">
        <f>IF(logVir!F327="","",LN(資本ストック!F327))</f>
        <v>14.57174560752761</v>
      </c>
      <c r="G327" s="2">
        <f>IF(logVir!G327="","",LN(資本ストック!G327))</f>
        <v>14.562903652586897</v>
      </c>
      <c r="I327" s="3">
        <v>11</v>
      </c>
      <c r="J327" s="3">
        <v>14</v>
      </c>
      <c r="K327" s="2" cm="1">
        <f t="array" ref="K327">IF(C327="","",C327-SUMPRODUCT(($B$1461:$B$1491=$J327)*1,C$1461:C$1491))</f>
        <v>2.3540203897959859</v>
      </c>
      <c r="L327" s="2" cm="1">
        <f t="array" ref="L327">IF(D327="","",D327-SUMPRODUCT(($B$1461:$B$1491=$J327)*1,D$1461:D$1491))</f>
        <v>2.1738244674794291</v>
      </c>
      <c r="M327" s="2" cm="1">
        <f t="array" ref="M327">IF(E327="","",E327-SUMPRODUCT(($B$1461:$B$1491=$J327)*1,E$1461:E$1491))</f>
        <v>1.962721225591018</v>
      </c>
      <c r="N327" s="2" cm="1">
        <f t="array" ref="N327">IF(F327="","",F327-SUMPRODUCT(($B$1461:$B$1491=$J327)*1,F$1461:F$1491))</f>
        <v>1.9424634225412003</v>
      </c>
      <c r="O327" s="2" cm="1">
        <f t="array" ref="O327">IF(G327="","",G327-SUMPRODUCT(($B$1461:$B$1491=$J327)*1,G$1461:G$1491))</f>
        <v>1.9460346828521757</v>
      </c>
    </row>
    <row r="328" spans="1:15" x14ac:dyDescent="0.55000000000000004">
      <c r="A328" s="3">
        <v>11</v>
      </c>
      <c r="B328" s="4">
        <v>15</v>
      </c>
      <c r="C328" s="2">
        <f>IF(logVir!C328="","",LN(資本ストック!C328))</f>
        <v>13.013725213154633</v>
      </c>
      <c r="D328" s="2">
        <f>IF(logVir!D328="","",LN(資本ストック!D328))</f>
        <v>13.005293727686798</v>
      </c>
      <c r="E328" s="2">
        <f>IF(logVir!E328="","",LN(資本ストック!E328))</f>
        <v>12.960801834436682</v>
      </c>
      <c r="F328" s="2">
        <f>IF(logVir!F328="","",LN(資本ストック!F328))</f>
        <v>12.918888669773038</v>
      </c>
      <c r="G328" s="2">
        <f>IF(logVir!G328="","",LN(資本ストック!G328))</f>
        <v>12.898262520284284</v>
      </c>
      <c r="I328" s="3">
        <v>11</v>
      </c>
      <c r="J328" s="3">
        <v>15</v>
      </c>
      <c r="K328" s="2" cm="1">
        <f t="array" ref="K328">IF(C328="","",C328-SUMPRODUCT(($B$1461:$B$1491=$J328)*1,C$1461:C$1491))</f>
        <v>2.5509837682294503</v>
      </c>
      <c r="L328" s="2" cm="1">
        <f t="array" ref="L328">IF(D328="","",D328-SUMPRODUCT(($B$1461:$B$1491=$J328)*1,D$1461:D$1491))</f>
        <v>2.5173461392544052</v>
      </c>
      <c r="M328" s="2" cm="1">
        <f t="array" ref="M328">IF(E328="","",E328-SUMPRODUCT(($B$1461:$B$1491=$J328)*1,E$1461:E$1491))</f>
        <v>2.3983406760401991</v>
      </c>
      <c r="N328" s="2" cm="1">
        <f t="array" ref="N328">IF(F328="","",F328-SUMPRODUCT(($B$1461:$B$1491=$J328)*1,F$1461:F$1491))</f>
        <v>2.3484902401737031</v>
      </c>
      <c r="O328" s="2" cm="1">
        <f t="array" ref="O328">IF(G328="","",G328-SUMPRODUCT(($B$1461:$B$1491=$J328)*1,G$1461:G$1491))</f>
        <v>2.3189858397487058</v>
      </c>
    </row>
    <row r="329" spans="1:15" x14ac:dyDescent="0.55000000000000004">
      <c r="A329" s="3">
        <v>11</v>
      </c>
      <c r="B329" s="4">
        <v>16</v>
      </c>
      <c r="C329" s="2">
        <f>IF(logVir!C329="","",LN(資本ストック!C329))</f>
        <v>13.574932834683343</v>
      </c>
      <c r="D329" s="2">
        <f>IF(logVir!D329="","",LN(資本ストック!D329))</f>
        <v>13.605590928334491</v>
      </c>
      <c r="E329" s="2">
        <f>IF(logVir!E329="","",LN(資本ストック!E329))</f>
        <v>13.625069907656393</v>
      </c>
      <c r="F329" s="2">
        <f>IF(logVir!F329="","",LN(資本ストック!F329))</f>
        <v>13.592249677174559</v>
      </c>
      <c r="G329" s="2">
        <f>IF(logVir!G329="","",LN(資本ストック!G329))</f>
        <v>13.580141014793039</v>
      </c>
      <c r="I329" s="3">
        <v>11</v>
      </c>
      <c r="J329" s="3">
        <v>16</v>
      </c>
      <c r="K329" s="2" cm="1">
        <f t="array" ref="K329">IF(C329="","",C329-SUMPRODUCT(($B$1461:$B$1491=$J329)*1,C$1461:C$1491))</f>
        <v>1.3673102771307271</v>
      </c>
      <c r="L329" s="2" cm="1">
        <f t="array" ref="L329">IF(D329="","",D329-SUMPRODUCT(($B$1461:$B$1491=$J329)*1,D$1461:D$1491))</f>
        <v>1.3974071814714311</v>
      </c>
      <c r="M329" s="2" cm="1">
        <f t="array" ref="M329">IF(E329="","",E329-SUMPRODUCT(($B$1461:$B$1491=$J329)*1,E$1461:E$1491))</f>
        <v>1.3848326372987163</v>
      </c>
      <c r="N329" s="2" cm="1">
        <f t="array" ref="N329">IF(F329="","",F329-SUMPRODUCT(($B$1461:$B$1491=$J329)*1,F$1461:F$1491))</f>
        <v>1.3548048551604985</v>
      </c>
      <c r="O329" s="2" cm="1">
        <f t="array" ref="O329">IF(G329="","",G329-SUMPRODUCT(($B$1461:$B$1491=$J329)*1,G$1461:G$1491))</f>
        <v>1.317848104223172</v>
      </c>
    </row>
    <row r="330" spans="1:15" x14ac:dyDescent="0.55000000000000004">
      <c r="A330" s="3">
        <v>11</v>
      </c>
      <c r="B330" s="4">
        <v>17</v>
      </c>
      <c r="C330" s="2">
        <f>IF(logVir!C330="","",LN(資本ストック!C330))</f>
        <v>15.943132793048582</v>
      </c>
      <c r="D330" s="2">
        <f>IF(logVir!D330="","",LN(資本ストック!D330))</f>
        <v>15.978171625642762</v>
      </c>
      <c r="E330" s="2">
        <f>IF(logVir!E330="","",LN(資本ストック!E330))</f>
        <v>15.979026428100958</v>
      </c>
      <c r="F330" s="2">
        <f>IF(logVir!F330="","",LN(資本ストック!F330))</f>
        <v>15.972179885105732</v>
      </c>
      <c r="G330" s="2">
        <f>IF(logVir!G330="","",LN(資本ストック!G330))</f>
        <v>15.963555005837984</v>
      </c>
      <c r="I330" s="3">
        <v>11</v>
      </c>
      <c r="J330" s="3">
        <v>17</v>
      </c>
      <c r="K330" s="2" cm="1">
        <f t="array" ref="K330">IF(C330="","",C330-SUMPRODUCT(($B$1461:$B$1491=$J330)*1,C$1461:C$1491))</f>
        <v>0.88077961323123155</v>
      </c>
      <c r="L330" s="2" cm="1">
        <f t="array" ref="L330">IF(D330="","",D330-SUMPRODUCT(($B$1461:$B$1491=$J330)*1,D$1461:D$1491))</f>
        <v>0.92390645495265389</v>
      </c>
      <c r="M330" s="2" cm="1">
        <f t="array" ref="M330">IF(E330="","",E330-SUMPRODUCT(($B$1461:$B$1491=$J330)*1,E$1461:E$1491))</f>
        <v>0.924133793539756</v>
      </c>
      <c r="N330" s="2" cm="1">
        <f t="array" ref="N330">IF(F330="","",F330-SUMPRODUCT(($B$1461:$B$1491=$J330)*1,F$1461:F$1491))</f>
        <v>0.91818647275764675</v>
      </c>
      <c r="O330" s="2" cm="1">
        <f t="array" ref="O330">IF(G330="","",G330-SUMPRODUCT(($B$1461:$B$1491=$J330)*1,G$1461:G$1491))</f>
        <v>0.90451578719686232</v>
      </c>
    </row>
    <row r="331" spans="1:15" x14ac:dyDescent="0.55000000000000004">
      <c r="A331" s="3">
        <v>11</v>
      </c>
      <c r="B331" s="4">
        <v>18</v>
      </c>
      <c r="C331" s="2">
        <f>IF(logVir!C331="","",LN(資本ストック!C331))</f>
        <v>13.623851748651681</v>
      </c>
      <c r="D331" s="2">
        <f>IF(logVir!D331="","",LN(資本ストック!D331))</f>
        <v>13.685408008069485</v>
      </c>
      <c r="E331" s="2">
        <f>IF(logVir!E331="","",LN(資本ストック!E331))</f>
        <v>13.71776923137876</v>
      </c>
      <c r="F331" s="2">
        <f>IF(logVir!F331="","",LN(資本ストック!F331))</f>
        <v>13.725674653605498</v>
      </c>
      <c r="G331" s="2">
        <f>IF(logVir!G331="","",LN(資本ストック!G331))</f>
        <v>13.76838114689593</v>
      </c>
      <c r="I331" s="3">
        <v>11</v>
      </c>
      <c r="J331" s="3">
        <v>18</v>
      </c>
      <c r="K331" s="2" cm="1">
        <f t="array" ref="K331">IF(C331="","",C331-SUMPRODUCT(($B$1461:$B$1491=$J331)*1,C$1461:C$1491))</f>
        <v>0.92129641437048448</v>
      </c>
      <c r="L331" s="2" cm="1">
        <f t="array" ref="L331">IF(D331="","",D331-SUMPRODUCT(($B$1461:$B$1491=$J331)*1,D$1461:D$1491))</f>
        <v>0.95981863982904336</v>
      </c>
      <c r="M331" s="2" cm="1">
        <f t="array" ref="M331">IF(E331="","",E331-SUMPRODUCT(($B$1461:$B$1491=$J331)*1,E$1461:E$1491))</f>
        <v>0.94384673410072928</v>
      </c>
      <c r="N331" s="2" cm="1">
        <f t="array" ref="N331">IF(F331="","",F331-SUMPRODUCT(($B$1461:$B$1491=$J331)*1,F$1461:F$1491))</f>
        <v>0.93377476648454305</v>
      </c>
      <c r="O331" s="2" cm="1">
        <f t="array" ref="O331">IF(G331="","",G331-SUMPRODUCT(($B$1461:$B$1491=$J331)*1,G$1461:G$1491))</f>
        <v>0.90878080287012786</v>
      </c>
    </row>
    <row r="332" spans="1:15" x14ac:dyDescent="0.55000000000000004">
      <c r="A332" s="3">
        <v>11</v>
      </c>
      <c r="B332" s="4">
        <v>19</v>
      </c>
      <c r="C332" s="2">
        <f>IF(logVir!C332="","",LN(資本ストック!C332))</f>
        <v>13.500037227618309</v>
      </c>
      <c r="D332" s="2">
        <f>IF(logVir!D332="","",LN(資本ストック!D332))</f>
        <v>13.492052773181685</v>
      </c>
      <c r="E332" s="2">
        <f>IF(logVir!E332="","",LN(資本ストック!E332))</f>
        <v>13.496269586817652</v>
      </c>
      <c r="F332" s="2">
        <f>IF(logVir!F332="","",LN(資本ストック!F332))</f>
        <v>13.497604820477006</v>
      </c>
      <c r="G332" s="2">
        <f>IF(logVir!G332="","",LN(資本ストック!G332))</f>
        <v>13.501963156040565</v>
      </c>
      <c r="I332" s="3">
        <v>11</v>
      </c>
      <c r="J332" s="3">
        <v>19</v>
      </c>
      <c r="K332" s="2" cm="1">
        <f t="array" ref="K332">IF(C332="","",C332-SUMPRODUCT(($B$1461:$B$1491=$J332)*1,C$1461:C$1491))</f>
        <v>0.98445679660098584</v>
      </c>
      <c r="L332" s="2" cm="1">
        <f t="array" ref="L332">IF(D332="","",D332-SUMPRODUCT(($B$1461:$B$1491=$J332)*1,D$1461:D$1491))</f>
        <v>1.0312688331717048</v>
      </c>
      <c r="M332" s="2" cm="1">
        <f t="array" ref="M332">IF(E332="","",E332-SUMPRODUCT(($B$1461:$B$1491=$J332)*1,E$1461:E$1491))</f>
        <v>1.0653718692086134</v>
      </c>
      <c r="N332" s="2" cm="1">
        <f t="array" ref="N332">IF(F332="","",F332-SUMPRODUCT(($B$1461:$B$1491=$J332)*1,F$1461:F$1491))</f>
        <v>1.0718723710343561</v>
      </c>
      <c r="O332" s="2" cm="1">
        <f t="array" ref="O332">IF(G332="","",G332-SUMPRODUCT(($B$1461:$B$1491=$J332)*1,G$1461:G$1491))</f>
        <v>1.0859837121913376</v>
      </c>
    </row>
    <row r="333" spans="1:15" x14ac:dyDescent="0.55000000000000004">
      <c r="A333" s="3">
        <v>11</v>
      </c>
      <c r="B333" s="4">
        <v>20</v>
      </c>
      <c r="C333" s="2">
        <f>IF(logVir!C333="","",LN(資本ストック!C333))</f>
        <v>14.45751782622342</v>
      </c>
      <c r="D333" s="2">
        <f>IF(logVir!D333="","",LN(資本ストック!D333))</f>
        <v>14.679095503151849</v>
      </c>
      <c r="E333" s="2">
        <f>IF(logVir!E333="","",LN(資本ストック!E333))</f>
        <v>14.602277359618981</v>
      </c>
      <c r="F333" s="2">
        <f>IF(logVir!F333="","",LN(資本ストック!F333))</f>
        <v>14.734043210548293</v>
      </c>
      <c r="G333" s="2">
        <f>IF(logVir!G333="","",LN(資本ストック!G333))</f>
        <v>14.707357947166329</v>
      </c>
      <c r="I333" s="3">
        <v>11</v>
      </c>
      <c r="J333" s="3">
        <v>20</v>
      </c>
      <c r="K333" s="2" cm="1">
        <f t="array" ref="K333">IF(C333="","",C333-SUMPRODUCT(($B$1461:$B$1491=$J333)*1,C$1461:C$1491))</f>
        <v>1.2273559663344304</v>
      </c>
      <c r="L333" s="2" cm="1">
        <f t="array" ref="L333">IF(D333="","",D333-SUMPRODUCT(($B$1461:$B$1491=$J333)*1,D$1461:D$1491))</f>
        <v>1.3527871488965495</v>
      </c>
      <c r="M333" s="2" cm="1">
        <f t="array" ref="M333">IF(E333="","",E333-SUMPRODUCT(($B$1461:$B$1491=$J333)*1,E$1461:E$1491))</f>
        <v>1.2012589174529271</v>
      </c>
      <c r="N333" s="2" cm="1">
        <f t="array" ref="N333">IF(F333="","",F333-SUMPRODUCT(($B$1461:$B$1491=$J333)*1,F$1461:F$1491))</f>
        <v>1.336883179244559</v>
      </c>
      <c r="O333" s="2" cm="1">
        <f t="array" ref="O333">IF(G333="","",G333-SUMPRODUCT(($B$1461:$B$1491=$J333)*1,G$1461:G$1491))</f>
        <v>1.2626814454725341</v>
      </c>
    </row>
    <row r="334" spans="1:15" x14ac:dyDescent="0.55000000000000004">
      <c r="A334" s="3">
        <v>11</v>
      </c>
      <c r="B334" s="4">
        <v>21</v>
      </c>
      <c r="C334" s="2">
        <f>IF(logVir!C334="","",LN(資本ストック!C334))</f>
        <v>15.178446672708546</v>
      </c>
      <c r="D334" s="2">
        <f>IF(logVir!D334="","",LN(資本ストック!D334))</f>
        <v>15.192323979217996</v>
      </c>
      <c r="E334" s="2">
        <f>IF(logVir!E334="","",LN(資本ストック!E334))</f>
        <v>15.173475454152944</v>
      </c>
      <c r="F334" s="2">
        <f>IF(logVir!F334="","",LN(資本ストック!F334))</f>
        <v>15.162851388856325</v>
      </c>
      <c r="G334" s="2">
        <f>IF(logVir!G334="","",LN(資本ストック!G334))</f>
        <v>15.143391468736686</v>
      </c>
      <c r="I334" s="3">
        <v>11</v>
      </c>
      <c r="J334" s="3">
        <v>21</v>
      </c>
      <c r="K334" s="2" cm="1">
        <f t="array" ref="K334">IF(C334="","",C334-SUMPRODUCT(($B$1461:$B$1491=$J334)*1,C$1461:C$1491))</f>
        <v>0.68663515903117656</v>
      </c>
      <c r="L334" s="2" cm="1">
        <f t="array" ref="L334">IF(D334="","",D334-SUMPRODUCT(($B$1461:$B$1491=$J334)*1,D$1461:D$1491))</f>
        <v>0.66756811330642485</v>
      </c>
      <c r="M334" s="2" cm="1">
        <f t="array" ref="M334">IF(E334="","",E334-SUMPRODUCT(($B$1461:$B$1491=$J334)*1,E$1461:E$1491))</f>
        <v>0.59091185019234338</v>
      </c>
      <c r="N334" s="2" cm="1">
        <f t="array" ref="N334">IF(F334="","",F334-SUMPRODUCT(($B$1461:$B$1491=$J334)*1,F$1461:F$1491))</f>
        <v>0.56814276197870228</v>
      </c>
      <c r="O334" s="2" cm="1">
        <f t="array" ref="O334">IF(G334="","",G334-SUMPRODUCT(($B$1461:$B$1491=$J334)*1,G$1461:G$1491))</f>
        <v>0.53192220850625915</v>
      </c>
    </row>
    <row r="335" spans="1:15" x14ac:dyDescent="0.55000000000000004">
      <c r="A335" s="3">
        <v>11</v>
      </c>
      <c r="B335" s="4">
        <v>22</v>
      </c>
      <c r="C335" s="2">
        <f>IF(logVir!C335="","",LN(資本ストック!C335))</f>
        <v>12.727748308074748</v>
      </c>
      <c r="D335" s="2">
        <f>IF(logVir!D335="","",LN(資本ストック!D335))</f>
        <v>12.770626797597219</v>
      </c>
      <c r="E335" s="2">
        <f>IF(logVir!E335="","",LN(資本ストック!E335))</f>
        <v>12.627622978485093</v>
      </c>
      <c r="F335" s="2">
        <f>IF(logVir!F335="","",LN(資本ストック!F335))</f>
        <v>12.582343726058884</v>
      </c>
      <c r="G335" s="2">
        <f>IF(logVir!G335="","",LN(資本ストック!G335))</f>
        <v>12.523283452947307</v>
      </c>
      <c r="I335" s="3">
        <v>11</v>
      </c>
      <c r="J335" s="3">
        <v>22</v>
      </c>
      <c r="K335" s="2" cm="1">
        <f t="array" ref="K335">IF(C335="","",C335-SUMPRODUCT(($B$1461:$B$1491=$J335)*1,C$1461:C$1491))</f>
        <v>0.12199473196379707</v>
      </c>
      <c r="L335" s="2" cm="1">
        <f t="array" ref="L335">IF(D335="","",D335-SUMPRODUCT(($B$1461:$B$1491=$J335)*1,D$1461:D$1491))</f>
        <v>0.31297209060291564</v>
      </c>
      <c r="M335" s="2" cm="1">
        <f t="array" ref="M335">IF(E335="","",E335-SUMPRODUCT(($B$1461:$B$1491=$J335)*1,E$1461:E$1491))</f>
        <v>0.33422222212535679</v>
      </c>
      <c r="N335" s="2" cm="1">
        <f t="array" ref="N335">IF(F335="","",F335-SUMPRODUCT(($B$1461:$B$1491=$J335)*1,F$1461:F$1491))</f>
        <v>0.33537298436421104</v>
      </c>
      <c r="O335" s="2" cm="1">
        <f t="array" ref="O335">IF(G335="","",G335-SUMPRODUCT(($B$1461:$B$1491=$J335)*1,G$1461:G$1491))</f>
        <v>0.30966720861711927</v>
      </c>
    </row>
    <row r="336" spans="1:15" x14ac:dyDescent="0.55000000000000004">
      <c r="A336" s="3">
        <v>11</v>
      </c>
      <c r="B336" s="4">
        <v>23</v>
      </c>
      <c r="C336" s="2">
        <f>IF(logVir!C336="","",LN(資本ストック!C336))</f>
        <v>14.513771199157626</v>
      </c>
      <c r="D336" s="2">
        <f>IF(logVir!D336="","",LN(資本ストック!D336))</f>
        <v>14.502152423491598</v>
      </c>
      <c r="E336" s="2">
        <f>IF(logVir!E336="","",LN(資本ストック!E336))</f>
        <v>14.488671953250131</v>
      </c>
      <c r="F336" s="2">
        <f>IF(logVir!F336="","",LN(資本ストック!F336))</f>
        <v>14.475951945774224</v>
      </c>
      <c r="G336" s="2">
        <f>IF(logVir!G336="","",LN(資本ストック!G336))</f>
        <v>14.526935292091972</v>
      </c>
      <c r="I336" s="3">
        <v>11</v>
      </c>
      <c r="J336" s="3">
        <v>23</v>
      </c>
      <c r="K336" s="2" cm="1">
        <f t="array" ref="K336">IF(C336="","",C336-SUMPRODUCT(($B$1461:$B$1491=$J336)*1,C$1461:C$1491))</f>
        <v>1.0964277111179666</v>
      </c>
      <c r="L336" s="2" cm="1">
        <f t="array" ref="L336">IF(D336="","",D336-SUMPRODUCT(($B$1461:$B$1491=$J336)*1,D$1461:D$1491))</f>
        <v>1.0064624766197277</v>
      </c>
      <c r="M336" s="2" cm="1">
        <f t="array" ref="M336">IF(E336="","",E336-SUMPRODUCT(($B$1461:$B$1491=$J336)*1,E$1461:E$1491))</f>
        <v>0.98234858501155919</v>
      </c>
      <c r="N336" s="2" cm="1">
        <f t="array" ref="N336">IF(F336="","",F336-SUMPRODUCT(($B$1461:$B$1491=$J336)*1,F$1461:F$1491))</f>
        <v>0.97477889446616039</v>
      </c>
      <c r="O336" s="2" cm="1">
        <f t="array" ref="O336">IF(G336="","",G336-SUMPRODUCT(($B$1461:$B$1491=$J336)*1,G$1461:G$1491))</f>
        <v>1.0128562088943482</v>
      </c>
    </row>
    <row r="337" spans="1:15" x14ac:dyDescent="0.55000000000000004">
      <c r="A337" s="3">
        <v>11</v>
      </c>
      <c r="B337" s="4">
        <v>24</v>
      </c>
      <c r="C337" s="2">
        <f>IF(logVir!C337="","",LN(資本ストック!C337))</f>
        <v>12.214683904860879</v>
      </c>
      <c r="D337" s="2">
        <f>IF(logVir!D337="","",LN(資本ストック!D337))</f>
        <v>12.178215990431525</v>
      </c>
      <c r="E337" s="2">
        <f>IF(logVir!E337="","",LN(資本ストック!E337))</f>
        <v>12.180074407543305</v>
      </c>
      <c r="F337" s="2">
        <f>IF(logVir!F337="","",LN(資本ストック!F337))</f>
        <v>12.184066020888723</v>
      </c>
      <c r="G337" s="2">
        <f>IF(logVir!G337="","",LN(資本ストック!G337))</f>
        <v>12.21106442054761</v>
      </c>
      <c r="I337" s="3">
        <v>11</v>
      </c>
      <c r="J337" s="3">
        <v>24</v>
      </c>
      <c r="K337" s="2" cm="1">
        <f t="array" ref="K337">IF(C337="","",C337-SUMPRODUCT(($B$1461:$B$1491=$J337)*1,C$1461:C$1491))</f>
        <v>0.92199971099683786</v>
      </c>
      <c r="L337" s="2" cm="1">
        <f t="array" ref="L337">IF(D337="","",D337-SUMPRODUCT(($B$1461:$B$1491=$J337)*1,D$1461:D$1491))</f>
        <v>0.89146742011096869</v>
      </c>
      <c r="M337" s="2" cm="1">
        <f t="array" ref="M337">IF(E337="","",E337-SUMPRODUCT(($B$1461:$B$1491=$J337)*1,E$1461:E$1491))</f>
        <v>0.84596289782426126</v>
      </c>
      <c r="N337" s="2" cm="1">
        <f t="array" ref="N337">IF(F337="","",F337-SUMPRODUCT(($B$1461:$B$1491=$J337)*1,F$1461:F$1491))</f>
        <v>0.85141033212842032</v>
      </c>
      <c r="O337" s="2" cm="1">
        <f t="array" ref="O337">IF(G337="","",G337-SUMPRODUCT(($B$1461:$B$1491=$J337)*1,G$1461:G$1491))</f>
        <v>0.8893546072282188</v>
      </c>
    </row>
    <row r="338" spans="1:15" x14ac:dyDescent="0.55000000000000004">
      <c r="A338" s="3">
        <v>11</v>
      </c>
      <c r="B338" s="4">
        <v>25</v>
      </c>
      <c r="C338" s="2">
        <f>IF(logVir!C338="","",LN(資本ストック!C338))</f>
        <v>12.595887792312446</v>
      </c>
      <c r="D338" s="2">
        <f>IF(logVir!D338="","",LN(資本ストック!D338))</f>
        <v>12.650268128621287</v>
      </c>
      <c r="E338" s="2">
        <f>IF(logVir!E338="","",LN(資本ストック!E338))</f>
        <v>13.020230223382715</v>
      </c>
      <c r="F338" s="2">
        <f>IF(logVir!F338="","",LN(資本ストック!F338))</f>
        <v>12.974917454358613</v>
      </c>
      <c r="G338" s="2">
        <f>IF(logVir!G338="","",LN(資本ストック!G338))</f>
        <v>12.916727450865489</v>
      </c>
      <c r="I338" s="3">
        <v>11</v>
      </c>
      <c r="J338" s="3">
        <v>25</v>
      </c>
      <c r="K338" s="2" cm="1">
        <f t="array" ref="K338">IF(C338="","",C338-SUMPRODUCT(($B$1461:$B$1491=$J338)*1,C$1461:C$1491))</f>
        <v>0.98813613519507371</v>
      </c>
      <c r="L338" s="2" cm="1">
        <f t="array" ref="L338">IF(D338="","",D338-SUMPRODUCT(($B$1461:$B$1491=$J338)*1,D$1461:D$1491))</f>
        <v>0.95388291768403732</v>
      </c>
      <c r="M338" s="2" cm="1">
        <f t="array" ref="M338">IF(E338="","",E338-SUMPRODUCT(($B$1461:$B$1491=$J338)*1,E$1461:E$1491))</f>
        <v>1.2671893459789274</v>
      </c>
      <c r="N338" s="2" cm="1">
        <f t="array" ref="N338">IF(F338="","",F338-SUMPRODUCT(($B$1461:$B$1491=$J338)*1,F$1461:F$1491))</f>
        <v>1.1853528089916789</v>
      </c>
      <c r="O338" s="2" cm="1">
        <f t="array" ref="O338">IF(G338="","",G338-SUMPRODUCT(($B$1461:$B$1491=$J338)*1,G$1461:G$1491))</f>
        <v>1.1220967906913426</v>
      </c>
    </row>
    <row r="339" spans="1:15" x14ac:dyDescent="0.55000000000000004">
      <c r="A339" s="3">
        <v>11</v>
      </c>
      <c r="B339" s="4">
        <v>26</v>
      </c>
      <c r="C339" s="2">
        <f>IF(logVir!C339="","",LN(資本ストック!C339))</f>
        <v>15.313972362194626</v>
      </c>
      <c r="D339" s="2">
        <f>IF(logVir!D339="","",LN(資本ストック!D339))</f>
        <v>15.362912241641572</v>
      </c>
      <c r="E339" s="2">
        <f>IF(logVir!E339="","",LN(資本ストック!E339))</f>
        <v>15.470481720208223</v>
      </c>
      <c r="F339" s="2">
        <f>IF(logVir!F339="","",LN(資本ストック!F339))</f>
        <v>15.481212346515804</v>
      </c>
      <c r="G339" s="2">
        <f>IF(logVir!G339="","",LN(資本ストック!G339))</f>
        <v>15.490290024763153</v>
      </c>
      <c r="I339" s="3">
        <v>11</v>
      </c>
      <c r="J339" s="3">
        <v>26</v>
      </c>
      <c r="K339" s="2" cm="1">
        <f t="array" ref="K339">IF(C339="","",C339-SUMPRODUCT(($B$1461:$B$1491=$J339)*1,C$1461:C$1491))</f>
        <v>1.1803292352516337</v>
      </c>
      <c r="L339" s="2" cm="1">
        <f t="array" ref="L339">IF(D339="","",D339-SUMPRODUCT(($B$1461:$B$1491=$J339)*1,D$1461:D$1491))</f>
        <v>1.2899253738852874</v>
      </c>
      <c r="M339" s="2" cm="1">
        <f t="array" ref="M339">IF(E339="","",E339-SUMPRODUCT(($B$1461:$B$1491=$J339)*1,E$1461:E$1491))</f>
        <v>1.3654112652109074</v>
      </c>
      <c r="N339" s="2" cm="1">
        <f t="array" ref="N339">IF(F339="","",F339-SUMPRODUCT(($B$1461:$B$1491=$J339)*1,F$1461:F$1491))</f>
        <v>1.3664046915466894</v>
      </c>
      <c r="O339" s="2" cm="1">
        <f t="array" ref="O339">IF(G339="","",G339-SUMPRODUCT(($B$1461:$B$1491=$J339)*1,G$1461:G$1491))</f>
        <v>1.3855609987173505</v>
      </c>
    </row>
    <row r="340" spans="1:15" x14ac:dyDescent="0.55000000000000004">
      <c r="A340" s="3">
        <v>11</v>
      </c>
      <c r="B340" s="4">
        <v>27</v>
      </c>
      <c r="C340" s="2">
        <f>IF(logVir!C340="","",LN(資本ストック!C340))</f>
        <v>13.799722827514049</v>
      </c>
      <c r="D340" s="2">
        <f>IF(logVir!D340="","",LN(資本ストック!D340))</f>
        <v>14.144830747911813</v>
      </c>
      <c r="E340" s="2">
        <f>IF(logVir!E340="","",LN(資本ストック!E340))</f>
        <v>14.308137859086033</v>
      </c>
      <c r="F340" s="2">
        <f>IF(logVir!F340="","",LN(資本ストック!F340))</f>
        <v>14.345407210939685</v>
      </c>
      <c r="G340" s="2">
        <f>IF(logVir!G340="","",LN(資本ストック!G340))</f>
        <v>14.37367940578282</v>
      </c>
      <c r="I340" s="3">
        <v>11</v>
      </c>
      <c r="J340" s="3">
        <v>27</v>
      </c>
      <c r="K340" s="2" cm="1">
        <f t="array" ref="K340">IF(C340="","",C340-SUMPRODUCT(($B$1461:$B$1491=$J340)*1,C$1461:C$1491))</f>
        <v>1.0968139629535667</v>
      </c>
      <c r="L340" s="2" cm="1">
        <f t="array" ref="L340">IF(D340="","",D340-SUMPRODUCT(($B$1461:$B$1491=$J340)*1,D$1461:D$1491))</f>
        <v>1.1482024767375805</v>
      </c>
      <c r="M340" s="2" cm="1">
        <f t="array" ref="M340">IF(E340="","",E340-SUMPRODUCT(($B$1461:$B$1491=$J340)*1,E$1461:E$1491))</f>
        <v>1.1152688324791242</v>
      </c>
      <c r="N340" s="2" cm="1">
        <f t="array" ref="N340">IF(F340="","",F340-SUMPRODUCT(($B$1461:$B$1491=$J340)*1,F$1461:F$1491))</f>
        <v>1.1369083811827903</v>
      </c>
      <c r="O340" s="2" cm="1">
        <f t="array" ref="O340">IF(G340="","",G340-SUMPRODUCT(($B$1461:$B$1491=$J340)*1,G$1461:G$1491))</f>
        <v>1.1314612264451647</v>
      </c>
    </row>
    <row r="341" spans="1:15" x14ac:dyDescent="0.55000000000000004">
      <c r="A341" s="3">
        <v>11</v>
      </c>
      <c r="B341" s="4">
        <v>28</v>
      </c>
      <c r="C341" s="2">
        <f>IF(logVir!C341="","",LN(資本ストック!C341))</f>
        <v>16.69878795836264</v>
      </c>
      <c r="D341" s="2">
        <f>IF(logVir!D341="","",LN(資本ストック!D341))</f>
        <v>16.68623087429501</v>
      </c>
      <c r="E341" s="2">
        <f>IF(logVir!E341="","",LN(資本ストック!E341))</f>
        <v>16.675174762191176</v>
      </c>
      <c r="F341" s="2">
        <f>IF(logVir!F341="","",LN(資本ストック!F341))</f>
        <v>16.670682042364209</v>
      </c>
      <c r="G341" s="2">
        <f>IF(logVir!G341="","",LN(資本ストック!G341))</f>
        <v>16.668228029823872</v>
      </c>
      <c r="I341" s="3">
        <v>11</v>
      </c>
      <c r="J341" s="3">
        <v>28</v>
      </c>
      <c r="K341" s="2" cm="1">
        <f t="array" ref="K341">IF(C341="","",C341-SUMPRODUCT(($B$1461:$B$1491=$J341)*1,C$1461:C$1491))</f>
        <v>1.1502060054878989</v>
      </c>
      <c r="L341" s="2" cm="1">
        <f t="array" ref="L341">IF(D341="","",D341-SUMPRODUCT(($B$1461:$B$1491=$J341)*1,D$1461:D$1491))</f>
        <v>1.1071766498096949</v>
      </c>
      <c r="M341" s="2" cm="1">
        <f t="array" ref="M341">IF(E341="","",E341-SUMPRODUCT(($B$1461:$B$1491=$J341)*1,E$1461:E$1491))</f>
        <v>1.0657968719601261</v>
      </c>
      <c r="N341" s="2" cm="1">
        <f t="array" ref="N341">IF(F341="","",F341-SUMPRODUCT(($B$1461:$B$1491=$J341)*1,F$1461:F$1491))</f>
        <v>1.0497178845611685</v>
      </c>
      <c r="O341" s="2" cm="1">
        <f t="array" ref="O341">IF(G341="","",G341-SUMPRODUCT(($B$1461:$B$1491=$J341)*1,G$1461:G$1491))</f>
        <v>1.0323203984220548</v>
      </c>
    </row>
    <row r="342" spans="1:15" x14ac:dyDescent="0.55000000000000004">
      <c r="A342" s="3">
        <v>11</v>
      </c>
      <c r="B342" s="4">
        <v>29</v>
      </c>
      <c r="C342" s="2">
        <f>IF(logVir!C342="","",LN(資本ストック!C342))</f>
        <v>14.129805706990965</v>
      </c>
      <c r="D342" s="2">
        <f>IF(logVir!D342="","",LN(資本ストック!D342))</f>
        <v>14.004953700457499</v>
      </c>
      <c r="E342" s="2">
        <f>IF(logVir!E342="","",LN(資本ストック!E342))</f>
        <v>13.86987750374792</v>
      </c>
      <c r="F342" s="2">
        <f>IF(logVir!F342="","",LN(資本ストック!F342))</f>
        <v>13.834085345490161</v>
      </c>
      <c r="G342" s="2">
        <f>IF(logVir!G342="","",LN(資本ストック!G342))</f>
        <v>13.77394687036773</v>
      </c>
      <c r="I342" s="3">
        <v>11</v>
      </c>
      <c r="J342" s="3">
        <v>29</v>
      </c>
      <c r="K342" s="2" cm="1">
        <f t="array" ref="K342">IF(C342="","",C342-SUMPRODUCT(($B$1461:$B$1491=$J342)*1,C$1461:C$1491))</f>
        <v>0.89956876523675078</v>
      </c>
      <c r="L342" s="2" cm="1">
        <f t="array" ref="L342">IF(D342="","",D342-SUMPRODUCT(($B$1461:$B$1491=$J342)*1,D$1461:D$1491))</f>
        <v>0.75136541593765394</v>
      </c>
      <c r="M342" s="2" cm="1">
        <f t="array" ref="M342">IF(E342="","",E342-SUMPRODUCT(($B$1461:$B$1491=$J342)*1,E$1461:E$1491))</f>
        <v>0.67941668188177395</v>
      </c>
      <c r="N342" s="2" cm="1">
        <f t="array" ref="N342">IF(F342="","",F342-SUMPRODUCT(($B$1461:$B$1491=$J342)*1,F$1461:F$1491))</f>
        <v>0.6513206633872155</v>
      </c>
      <c r="O342" s="2" cm="1">
        <f t="array" ref="O342">IF(G342="","",G342-SUMPRODUCT(($B$1461:$B$1491=$J342)*1,G$1461:G$1491))</f>
        <v>0.62228440525290729</v>
      </c>
    </row>
    <row r="343" spans="1:15" x14ac:dyDescent="0.55000000000000004">
      <c r="A343" s="3">
        <v>11</v>
      </c>
      <c r="B343" s="4">
        <v>30</v>
      </c>
      <c r="C343" s="2">
        <f>IF(logVir!C343="","",LN(資本ストック!C343))</f>
        <v>13.968615949812261</v>
      </c>
      <c r="D343" s="2">
        <f>IF(logVir!D343="","",LN(資本ストック!D343))</f>
        <v>14.010991275231495</v>
      </c>
      <c r="E343" s="2">
        <f>IF(logVir!E343="","",LN(資本ストック!E343))</f>
        <v>13.882595113682122</v>
      </c>
      <c r="F343" s="2">
        <f>IF(logVir!F343="","",LN(資本ストック!F343))</f>
        <v>13.85161342826339</v>
      </c>
      <c r="G343" s="2">
        <f>IF(logVir!G343="","",LN(資本ストック!G343))</f>
        <v>13.778579478390977</v>
      </c>
      <c r="I343" s="3">
        <v>11</v>
      </c>
      <c r="J343" s="3">
        <v>30</v>
      </c>
      <c r="K343" s="2" cm="1">
        <f t="array" ref="K343">IF(C343="","",C343-SUMPRODUCT(($B$1461:$B$1491=$J343)*1,C$1461:C$1491))</f>
        <v>0.65517928746489495</v>
      </c>
      <c r="L343" s="2" cm="1">
        <f t="array" ref="L343">IF(D343="","",D343-SUMPRODUCT(($B$1461:$B$1491=$J343)*1,D$1461:D$1491))</f>
        <v>0.62236295072460024</v>
      </c>
      <c r="M343" s="2" cm="1">
        <f t="array" ref="M343">IF(E343="","",E343-SUMPRODUCT(($B$1461:$B$1491=$J343)*1,E$1461:E$1491))</f>
        <v>0.56218132171572499</v>
      </c>
      <c r="N343" s="2" cm="1">
        <f t="array" ref="N343">IF(F343="","",F343-SUMPRODUCT(($B$1461:$B$1491=$J343)*1,F$1461:F$1491))</f>
        <v>0.54430794381822167</v>
      </c>
      <c r="O343" s="2" cm="1">
        <f t="array" ref="O343">IF(G343="","",G343-SUMPRODUCT(($B$1461:$B$1491=$J343)*1,G$1461:G$1491))</f>
        <v>0.48363061497401993</v>
      </c>
    </row>
    <row r="344" spans="1:15" x14ac:dyDescent="0.55000000000000004">
      <c r="A344" s="3">
        <v>11</v>
      </c>
      <c r="B344" s="4">
        <v>31</v>
      </c>
      <c r="C344" s="2">
        <f>IF(logVir!C344="","",LN(資本ストック!C344))</f>
        <v>14.397460401791362</v>
      </c>
      <c r="D344" s="2">
        <f>IF(logVir!D344="","",LN(資本ストック!D344))</f>
        <v>14.359090056310919</v>
      </c>
      <c r="E344" s="2">
        <f>IF(logVir!E344="","",LN(資本ストック!E344))</f>
        <v>14.269225950952896</v>
      </c>
      <c r="F344" s="2">
        <f>IF(logVir!F344="","",LN(資本ストック!F344))</f>
        <v>14.246237233153179</v>
      </c>
      <c r="G344" s="2">
        <f>IF(logVir!G344="","",LN(資本ストック!G344))</f>
        <v>14.232191819373995</v>
      </c>
      <c r="I344" s="3">
        <v>11</v>
      </c>
      <c r="J344" s="3">
        <v>31</v>
      </c>
      <c r="K344" s="2" cm="1">
        <f t="array" ref="K344">IF(C344="","",C344-SUMPRODUCT(($B$1461:$B$1491=$J344)*1,C$1461:C$1491))</f>
        <v>1.0808539337190428</v>
      </c>
      <c r="L344" s="2" cm="1">
        <f t="array" ref="L344">IF(D344="","",D344-SUMPRODUCT(($B$1461:$B$1491=$J344)*1,D$1461:D$1491))</f>
        <v>1.1236528801542942</v>
      </c>
      <c r="M344" s="2" cm="1">
        <f t="array" ref="M344">IF(E344="","",E344-SUMPRODUCT(($B$1461:$B$1491=$J344)*1,E$1461:E$1491))</f>
        <v>1.0947494105590856</v>
      </c>
      <c r="N344" s="2" cm="1">
        <f t="array" ref="N344">IF(F344="","",F344-SUMPRODUCT(($B$1461:$B$1491=$J344)*1,F$1461:F$1491))</f>
        <v>1.1052725010874767</v>
      </c>
      <c r="O344" s="2" cm="1">
        <f t="array" ref="O344">IF(G344="","",G344-SUMPRODUCT(($B$1461:$B$1491=$J344)*1,G$1461:G$1491))</f>
        <v>1.0913465083318687</v>
      </c>
    </row>
    <row r="345" spans="1:15" x14ac:dyDescent="0.55000000000000004">
      <c r="A345" s="3">
        <v>12</v>
      </c>
      <c r="B345" s="4">
        <v>1</v>
      </c>
      <c r="C345" s="2">
        <f>IF(logVir!C345="","",LN(資本ストック!C345))</f>
        <v>12.98548379300891</v>
      </c>
      <c r="D345" s="2">
        <f>IF(logVir!D345="","",LN(資本ストック!D345))</f>
        <v>12.962169560038049</v>
      </c>
      <c r="E345" s="2">
        <f>IF(logVir!E345="","",LN(資本ストック!E345))</f>
        <v>12.957417630493216</v>
      </c>
      <c r="F345" s="2">
        <f>IF(logVir!F345="","",LN(資本ストック!F345))</f>
        <v>12.896791202606618</v>
      </c>
      <c r="G345" s="2">
        <f>IF(logVir!G345="","",LN(資本ストック!G345))</f>
        <v>12.703606174187932</v>
      </c>
      <c r="I345" s="3">
        <v>12</v>
      </c>
      <c r="J345" s="3">
        <v>1</v>
      </c>
      <c r="K345" s="2" cm="1">
        <f t="array" ref="K345">IF(C345="","",C345-SUMPRODUCT(($B$1461:$B$1491=$J345)*1,C$1461:C$1491))</f>
        <v>0.39747224747602061</v>
      </c>
      <c r="L345" s="2" cm="1">
        <f t="array" ref="L345">IF(D345="","",D345-SUMPRODUCT(($B$1461:$B$1491=$J345)*1,D$1461:D$1491))</f>
        <v>0.53100173634108394</v>
      </c>
      <c r="M345" s="2" cm="1">
        <f t="array" ref="M345">IF(E345="","",E345-SUMPRODUCT(($B$1461:$B$1491=$J345)*1,E$1461:E$1491))</f>
        <v>0.63916619867133306</v>
      </c>
      <c r="N345" s="2" cm="1">
        <f t="array" ref="N345">IF(F345="","",F345-SUMPRODUCT(($B$1461:$B$1491=$J345)*1,F$1461:F$1491))</f>
        <v>0.59465559900806397</v>
      </c>
      <c r="O345" s="2" cm="1">
        <f t="array" ref="O345">IF(G345="","",G345-SUMPRODUCT(($B$1461:$B$1491=$J345)*1,G$1461:G$1491))</f>
        <v>0.4825920438359681</v>
      </c>
    </row>
    <row r="346" spans="1:15" x14ac:dyDescent="0.55000000000000004">
      <c r="A346" s="3">
        <v>12</v>
      </c>
      <c r="B346" s="4">
        <v>2</v>
      </c>
      <c r="C346" s="2">
        <f>IF(logVir!C346="","",LN(資本ストック!C346))</f>
        <v>11.19861663950781</v>
      </c>
      <c r="D346" s="2">
        <f>IF(logVir!D346="","",LN(資本ストック!D346))</f>
        <v>11.255003929009971</v>
      </c>
      <c r="E346" s="2">
        <f>IF(logVir!E346="","",LN(資本ストック!E346))</f>
        <v>11.311947429733463</v>
      </c>
      <c r="F346" s="2">
        <f>IF(logVir!F346="","",LN(資本ストック!F346))</f>
        <v>11.293846351547248</v>
      </c>
      <c r="G346" s="2">
        <f>IF(logVir!G346="","",LN(資本ストック!G346))</f>
        <v>11.283417384160471</v>
      </c>
      <c r="I346" s="3">
        <v>12</v>
      </c>
      <c r="J346" s="3">
        <v>2</v>
      </c>
      <c r="K346" s="2" cm="1">
        <f t="array" ref="K346">IF(C346="","",C346-SUMPRODUCT(($B$1461:$B$1491=$J346)*1,C$1461:C$1491))</f>
        <v>0.71471468719578546</v>
      </c>
      <c r="L346" s="2" cm="1">
        <f t="array" ref="L346">IF(D346="","",D346-SUMPRODUCT(($B$1461:$B$1491=$J346)*1,D$1461:D$1491))</f>
        <v>0.75719833191685915</v>
      </c>
      <c r="M346" s="2" cm="1">
        <f t="array" ref="M346">IF(E346="","",E346-SUMPRODUCT(($B$1461:$B$1491=$J346)*1,E$1461:E$1491))</f>
        <v>0.79713698086540141</v>
      </c>
      <c r="N346" s="2" cm="1">
        <f t="array" ref="N346">IF(F346="","",F346-SUMPRODUCT(($B$1461:$B$1491=$J346)*1,F$1461:F$1491))</f>
        <v>0.80448777817106709</v>
      </c>
      <c r="O346" s="2" cm="1">
        <f t="array" ref="O346">IF(G346="","",G346-SUMPRODUCT(($B$1461:$B$1491=$J346)*1,G$1461:G$1491))</f>
        <v>0.82308588628855972</v>
      </c>
    </row>
    <row r="347" spans="1:15" x14ac:dyDescent="0.55000000000000004">
      <c r="A347" s="3">
        <v>12</v>
      </c>
      <c r="B347" s="4">
        <v>3</v>
      </c>
      <c r="C347" s="2">
        <f>IF(logVir!C347="","",LN(資本ストック!C347))</f>
        <v>13.753019468373232</v>
      </c>
      <c r="D347" s="2">
        <f>IF(logVir!D347="","",LN(資本ストック!D347))</f>
        <v>13.753952411191518</v>
      </c>
      <c r="E347" s="2">
        <f>IF(logVir!E347="","",LN(資本ストック!E347))</f>
        <v>13.845181006080788</v>
      </c>
      <c r="F347" s="2">
        <f>IF(logVir!F347="","",LN(資本ストック!F347))</f>
        <v>13.81819986717908</v>
      </c>
      <c r="G347" s="2">
        <f>IF(logVir!G347="","",LN(資本ストック!G347))</f>
        <v>13.799183259184076</v>
      </c>
      <c r="I347" s="3">
        <v>12</v>
      </c>
      <c r="J347" s="3">
        <v>3</v>
      </c>
      <c r="K347" s="2" cm="1">
        <f t="array" ref="K347">IF(C347="","",C347-SUMPRODUCT(($B$1461:$B$1491=$J347)*1,C$1461:C$1491))</f>
        <v>1.1118615544651202</v>
      </c>
      <c r="L347" s="2" cm="1">
        <f t="array" ref="L347">IF(D347="","",D347-SUMPRODUCT(($B$1461:$B$1491=$J347)*1,D$1461:D$1491))</f>
        <v>1.104337385522955</v>
      </c>
      <c r="M347" s="2" cm="1">
        <f t="array" ref="M347">IF(E347="","",E347-SUMPRODUCT(($B$1461:$B$1491=$J347)*1,E$1461:E$1491))</f>
        <v>1.1307887189037817</v>
      </c>
      <c r="N347" s="2" cm="1">
        <f t="array" ref="N347">IF(F347="","",F347-SUMPRODUCT(($B$1461:$B$1491=$J347)*1,F$1461:F$1491))</f>
        <v>1.1077095041284384</v>
      </c>
      <c r="O347" s="2" cm="1">
        <f t="array" ref="O347">IF(G347="","",G347-SUMPRODUCT(($B$1461:$B$1491=$J347)*1,G$1461:G$1491))</f>
        <v>1.093586505702417</v>
      </c>
    </row>
    <row r="348" spans="1:15" x14ac:dyDescent="0.55000000000000004">
      <c r="A348" s="3">
        <v>12</v>
      </c>
      <c r="B348" s="4">
        <v>4</v>
      </c>
      <c r="C348" s="2">
        <f>IF(logVir!C348="","",LN(資本ストック!C348))</f>
        <v>10.935249637582727</v>
      </c>
      <c r="D348" s="2">
        <f>IF(logVir!D348="","",LN(資本ストック!D348))</f>
        <v>10.619276154749189</v>
      </c>
      <c r="E348" s="2">
        <f>IF(logVir!E348="","",LN(資本ストック!E348))</f>
        <v>10.578673372604671</v>
      </c>
      <c r="F348" s="2">
        <f>IF(logVir!F348="","",LN(資本ストック!F348))</f>
        <v>10.543018257867683</v>
      </c>
      <c r="G348" s="2">
        <f>IF(logVir!G348="","",LN(資本ストック!G348))</f>
        <v>10.522736505508162</v>
      </c>
      <c r="I348" s="3">
        <v>12</v>
      </c>
      <c r="J348" s="3">
        <v>4</v>
      </c>
      <c r="K348" s="2" cm="1">
        <f t="array" ref="K348">IF(C348="","",C348-SUMPRODUCT(($B$1461:$B$1491=$J348)*1,C$1461:C$1491))</f>
        <v>-2.145595409465173E-2</v>
      </c>
      <c r="L348" s="2" cm="1">
        <f t="array" ref="L348">IF(D348="","",D348-SUMPRODUCT(($B$1461:$B$1491=$J348)*1,D$1461:D$1491))</f>
        <v>-0.20118497620121012</v>
      </c>
      <c r="M348" s="2" cm="1">
        <f t="array" ref="M348">IF(E348="","",E348-SUMPRODUCT(($B$1461:$B$1491=$J348)*1,E$1461:E$1491))</f>
        <v>-0.20273385393327459</v>
      </c>
      <c r="N348" s="2" cm="1">
        <f t="array" ref="N348">IF(F348="","",F348-SUMPRODUCT(($B$1461:$B$1491=$J348)*1,F$1461:F$1491))</f>
        <v>-0.21199715426569377</v>
      </c>
      <c r="O348" s="2" cm="1">
        <f t="array" ref="O348">IF(G348="","",G348-SUMPRODUCT(($B$1461:$B$1491=$J348)*1,G$1461:G$1491))</f>
        <v>-0.20125345076586676</v>
      </c>
    </row>
    <row r="349" spans="1:15" x14ac:dyDescent="0.55000000000000004">
      <c r="A349" s="3">
        <v>12</v>
      </c>
      <c r="B349" s="4">
        <v>5</v>
      </c>
      <c r="C349" s="2">
        <f>IF(logVir!C349="","",LN(資本ストック!C349))</f>
        <v>11.032165813256253</v>
      </c>
      <c r="D349" s="2">
        <f>IF(logVir!D349="","",LN(資本ストック!D349))</f>
        <v>11.042911052780108</v>
      </c>
      <c r="E349" s="2">
        <f>IF(logVir!E349="","",LN(資本ストック!E349))</f>
        <v>11.180526196199629</v>
      </c>
      <c r="F349" s="2">
        <f>IF(logVir!F349="","",LN(資本ストック!F349))</f>
        <v>11.35336759409514</v>
      </c>
      <c r="G349" s="2">
        <f>IF(logVir!G349="","",LN(資本ストック!G349))</f>
        <v>11.355752846415703</v>
      </c>
      <c r="I349" s="3">
        <v>12</v>
      </c>
      <c r="J349" s="3">
        <v>5</v>
      </c>
      <c r="K349" s="2" cm="1">
        <f t="array" ref="K349">IF(C349="","",C349-SUMPRODUCT(($B$1461:$B$1491=$J349)*1,C$1461:C$1491))</f>
        <v>-0.36053529647789517</v>
      </c>
      <c r="L349" s="2" cm="1">
        <f t="array" ref="L349">IF(D349="","",D349-SUMPRODUCT(($B$1461:$B$1491=$J349)*1,D$1461:D$1491))</f>
        <v>-0.30775279870747241</v>
      </c>
      <c r="M349" s="2" cm="1">
        <f t="array" ref="M349">IF(E349="","",E349-SUMPRODUCT(($B$1461:$B$1491=$J349)*1,E$1461:E$1491))</f>
        <v>-0.2123882819661258</v>
      </c>
      <c r="N349" s="2" cm="1">
        <f t="array" ref="N349">IF(F349="","",F349-SUMPRODUCT(($B$1461:$B$1491=$J349)*1,F$1461:F$1491))</f>
        <v>-3.1549862781123039E-2</v>
      </c>
      <c r="O349" s="2" cm="1">
        <f t="array" ref="O349">IF(G349="","",G349-SUMPRODUCT(($B$1461:$B$1491=$J349)*1,G$1461:G$1491))</f>
        <v>-3.3108209445076753E-2</v>
      </c>
    </row>
    <row r="350" spans="1:15" x14ac:dyDescent="0.55000000000000004">
      <c r="A350" s="3">
        <v>12</v>
      </c>
      <c r="B350" s="4">
        <v>6</v>
      </c>
      <c r="C350" s="2">
        <f>IF(logVir!C350="","",LN(資本ストック!C350))</f>
        <v>15.116445219613976</v>
      </c>
      <c r="D350" s="2">
        <f>IF(logVir!D350="","",LN(資本ストック!D350))</f>
        <v>15.124485291906502</v>
      </c>
      <c r="E350" s="2">
        <f>IF(logVir!E350="","",LN(資本ストック!E350))</f>
        <v>15.158049873973511</v>
      </c>
      <c r="F350" s="2">
        <f>IF(logVir!F350="","",LN(資本ストック!F350))</f>
        <v>15.222511520022177</v>
      </c>
      <c r="G350" s="2">
        <f>IF(logVir!G350="","",LN(資本ストック!G350))</f>
        <v>15.242507231622284</v>
      </c>
      <c r="I350" s="3">
        <v>12</v>
      </c>
      <c r="J350" s="3">
        <v>6</v>
      </c>
      <c r="K350" s="2" cm="1">
        <f t="array" ref="K350">IF(C350="","",C350-SUMPRODUCT(($B$1461:$B$1491=$J350)*1,C$1461:C$1491))</f>
        <v>1.965676064365514</v>
      </c>
      <c r="L350" s="2" cm="1">
        <f t="array" ref="L350">IF(D350="","",D350-SUMPRODUCT(($B$1461:$B$1491=$J350)*1,D$1461:D$1491))</f>
        <v>1.9497925993540086</v>
      </c>
      <c r="M350" s="2" cm="1">
        <f t="array" ref="M350">IF(E350="","",E350-SUMPRODUCT(($B$1461:$B$1491=$J350)*1,E$1461:E$1491))</f>
        <v>1.9521917569412022</v>
      </c>
      <c r="N350" s="2" cm="1">
        <f t="array" ref="N350">IF(F350="","",F350-SUMPRODUCT(($B$1461:$B$1491=$J350)*1,F$1461:F$1491))</f>
        <v>2.0142752576293237</v>
      </c>
      <c r="O350" s="2" cm="1">
        <f t="array" ref="O350">IF(G350="","",G350-SUMPRODUCT(($B$1461:$B$1491=$J350)*1,G$1461:G$1491))</f>
        <v>2.0256589039186785</v>
      </c>
    </row>
    <row r="351" spans="1:15" x14ac:dyDescent="0.55000000000000004">
      <c r="A351" s="3">
        <v>12</v>
      </c>
      <c r="B351" s="4">
        <v>7</v>
      </c>
      <c r="C351" s="2">
        <f>IF(logVir!C351="","",LN(資本ストック!C351))</f>
        <v>12.312457478248062</v>
      </c>
      <c r="D351" s="2">
        <f>IF(logVir!D351="","",LN(資本ストック!D351))</f>
        <v>12.306562413524864</v>
      </c>
      <c r="E351" s="2">
        <f>IF(logVir!E351="","",LN(資本ストック!E351))</f>
        <v>12.30515504025159</v>
      </c>
      <c r="F351" s="2">
        <f>IF(logVir!F351="","",LN(資本ストック!F351))</f>
        <v>12.318204756101181</v>
      </c>
      <c r="G351" s="2">
        <f>IF(logVir!G351="","",LN(資本ストック!G351))</f>
        <v>12.32997760434751</v>
      </c>
      <c r="I351" s="3">
        <v>12</v>
      </c>
      <c r="J351" s="3">
        <v>7</v>
      </c>
      <c r="K351" s="2" cm="1">
        <f t="array" ref="K351">IF(C351="","",C351-SUMPRODUCT(($B$1461:$B$1491=$J351)*1,C$1461:C$1491))</f>
        <v>0.4885154002051042</v>
      </c>
      <c r="L351" s="2" cm="1">
        <f t="array" ref="L351">IF(D351="","",D351-SUMPRODUCT(($B$1461:$B$1491=$J351)*1,D$1461:D$1491))</f>
        <v>0.5511171570680542</v>
      </c>
      <c r="M351" s="2" cm="1">
        <f t="array" ref="M351">IF(E351="","",E351-SUMPRODUCT(($B$1461:$B$1491=$J351)*1,E$1461:E$1491))</f>
        <v>0.55889785615390331</v>
      </c>
      <c r="N351" s="2" cm="1">
        <f t="array" ref="N351">IF(F351="","",F351-SUMPRODUCT(($B$1461:$B$1491=$J351)*1,F$1461:F$1491))</f>
        <v>0.58884471876064381</v>
      </c>
      <c r="O351" s="2" cm="1">
        <f t="array" ref="O351">IF(G351="","",G351-SUMPRODUCT(($B$1461:$B$1491=$J351)*1,G$1461:G$1491))</f>
        <v>0.60197353260682185</v>
      </c>
    </row>
    <row r="352" spans="1:15" x14ac:dyDescent="0.55000000000000004">
      <c r="A352" s="3">
        <v>12</v>
      </c>
      <c r="B352" s="4">
        <v>8</v>
      </c>
      <c r="C352" s="2">
        <f>IF(logVir!C352="","",LN(資本ストック!C352))</f>
        <v>14.582002394926947</v>
      </c>
      <c r="D352" s="2">
        <f>IF(logVir!D352="","",LN(資本ストック!D352))</f>
        <v>14.558540733980628</v>
      </c>
      <c r="E352" s="2">
        <f>IF(logVir!E352="","",LN(資本ストック!E352))</f>
        <v>14.630449726224604</v>
      </c>
      <c r="F352" s="2">
        <f>IF(logVir!F352="","",LN(資本ストック!F352))</f>
        <v>14.620155755886632</v>
      </c>
      <c r="G352" s="2">
        <f>IF(logVir!G352="","",LN(資本ストック!G352))</f>
        <v>14.639029283755271</v>
      </c>
      <c r="I352" s="3">
        <v>12</v>
      </c>
      <c r="J352" s="3">
        <v>8</v>
      </c>
      <c r="K352" s="2" cm="1">
        <f t="array" ref="K352">IF(C352="","",C352-SUMPRODUCT(($B$1461:$B$1491=$J352)*1,C$1461:C$1491))</f>
        <v>2.1410792009504203</v>
      </c>
      <c r="L352" s="2" cm="1">
        <f t="array" ref="L352">IF(D352="","",D352-SUMPRODUCT(($B$1461:$B$1491=$J352)*1,D$1461:D$1491))</f>
        <v>2.0973667097633815</v>
      </c>
      <c r="M352" s="2" cm="1">
        <f t="array" ref="M352">IF(E352="","",E352-SUMPRODUCT(($B$1461:$B$1491=$J352)*1,E$1461:E$1491))</f>
        <v>2.1776532063003877</v>
      </c>
      <c r="N352" s="2" cm="1">
        <f t="array" ref="N352">IF(F352="","",F352-SUMPRODUCT(($B$1461:$B$1491=$J352)*1,F$1461:F$1491))</f>
        <v>2.1196737033538184</v>
      </c>
      <c r="O352" s="2" cm="1">
        <f t="array" ref="O352">IF(G352="","",G352-SUMPRODUCT(($B$1461:$B$1491=$J352)*1,G$1461:G$1491))</f>
        <v>2.1748419876839371</v>
      </c>
    </row>
    <row r="353" spans="1:15" x14ac:dyDescent="0.55000000000000004">
      <c r="A353" s="3">
        <v>12</v>
      </c>
      <c r="B353" s="4">
        <v>9</v>
      </c>
      <c r="C353" s="2">
        <f>IF(logVir!C353="","",LN(資本ストック!C353))</f>
        <v>12.720782694883486</v>
      </c>
      <c r="D353" s="2">
        <f>IF(logVir!D353="","",LN(資本ストック!D353))</f>
        <v>12.516845311718773</v>
      </c>
      <c r="E353" s="2">
        <f>IF(logVir!E353="","",LN(資本ストック!E353))</f>
        <v>12.550393441617441</v>
      </c>
      <c r="F353" s="2">
        <f>IF(logVir!F353="","",LN(資本ストック!F353))</f>
        <v>12.518006180082697</v>
      </c>
      <c r="G353" s="2">
        <f>IF(logVir!G353="","",LN(資本ストック!G353))</f>
        <v>12.480902071110886</v>
      </c>
      <c r="I353" s="3">
        <v>12</v>
      </c>
      <c r="J353" s="3">
        <v>9</v>
      </c>
      <c r="K353" s="2" cm="1">
        <f t="array" ref="K353">IF(C353="","",C353-SUMPRODUCT(($B$1461:$B$1491=$J353)*1,C$1461:C$1491))</f>
        <v>1.4439171932704919</v>
      </c>
      <c r="L353" s="2" cm="1">
        <f t="array" ref="L353">IF(D353="","",D353-SUMPRODUCT(($B$1461:$B$1491=$J353)*1,D$1461:D$1491))</f>
        <v>1.2662223689625129</v>
      </c>
      <c r="M353" s="2" cm="1">
        <f t="array" ref="M353">IF(E353="","",E353-SUMPRODUCT(($B$1461:$B$1491=$J353)*1,E$1461:E$1491))</f>
        <v>1.2158033522616254</v>
      </c>
      <c r="N353" s="2" cm="1">
        <f t="array" ref="N353">IF(F353="","",F353-SUMPRODUCT(($B$1461:$B$1491=$J353)*1,F$1461:F$1491))</f>
        <v>1.2111739610255476</v>
      </c>
      <c r="O353" s="2" cm="1">
        <f t="array" ref="O353">IF(G353="","",G353-SUMPRODUCT(($B$1461:$B$1491=$J353)*1,G$1461:G$1491))</f>
        <v>1.1736617557372551</v>
      </c>
    </row>
    <row r="354" spans="1:15" x14ac:dyDescent="0.55000000000000004">
      <c r="A354" s="3">
        <v>12</v>
      </c>
      <c r="B354" s="4">
        <v>10</v>
      </c>
      <c r="C354" s="2">
        <f>IF(logVir!C354="","",LN(資本ストック!C354))</f>
        <v>13.431437653929009</v>
      </c>
      <c r="D354" s="2">
        <f>IF(logVir!D354="","",LN(資本ストック!D354))</f>
        <v>13.49537841482268</v>
      </c>
      <c r="E354" s="2">
        <f>IF(logVir!E354="","",LN(資本ストック!E354))</f>
        <v>13.473572212765848</v>
      </c>
      <c r="F354" s="2">
        <f>IF(logVir!F354="","",LN(資本ストック!F354))</f>
        <v>13.449642714344776</v>
      </c>
      <c r="G354" s="2">
        <f>IF(logVir!G354="","",LN(資本ストック!G354))</f>
        <v>13.463678718806399</v>
      </c>
      <c r="I354" s="3">
        <v>12</v>
      </c>
      <c r="J354" s="3">
        <v>10</v>
      </c>
      <c r="K354" s="2" cm="1">
        <f t="array" ref="K354">IF(C354="","",C354-SUMPRODUCT(($B$1461:$B$1491=$J354)*1,C$1461:C$1491))</f>
        <v>0.75618646089748509</v>
      </c>
      <c r="L354" s="2" cm="1">
        <f t="array" ref="L354">IF(D354="","",D354-SUMPRODUCT(($B$1461:$B$1491=$J354)*1,D$1461:D$1491))</f>
        <v>0.75277106256114124</v>
      </c>
      <c r="M354" s="2" cm="1">
        <f t="array" ref="M354">IF(E354="","",E354-SUMPRODUCT(($B$1461:$B$1491=$J354)*1,E$1461:E$1491))</f>
        <v>0.64845698374468697</v>
      </c>
      <c r="N354" s="2" cm="1">
        <f t="array" ref="N354">IF(F354="","",F354-SUMPRODUCT(($B$1461:$B$1491=$J354)*1,F$1461:F$1491))</f>
        <v>0.63313113261554754</v>
      </c>
      <c r="O354" s="2" cm="1">
        <f t="array" ref="O354">IF(G354="","",G354-SUMPRODUCT(($B$1461:$B$1491=$J354)*1,G$1461:G$1491))</f>
        <v>0.63308204246195565</v>
      </c>
    </row>
    <row r="355" spans="1:15" x14ac:dyDescent="0.55000000000000004">
      <c r="A355" s="3">
        <v>12</v>
      </c>
      <c r="B355" s="4">
        <v>11</v>
      </c>
      <c r="C355" s="2">
        <f>IF(logVir!C355="","",LN(資本ストック!C355))</f>
        <v>13.654968930032016</v>
      </c>
      <c r="D355" s="2">
        <f>IF(logVir!D355="","",LN(資本ストック!D355))</f>
        <v>13.675937501626175</v>
      </c>
      <c r="E355" s="2">
        <f>IF(logVir!E355="","",LN(資本ストック!E355))</f>
        <v>13.520181861531684</v>
      </c>
      <c r="F355" s="2">
        <f>IF(logVir!F355="","",LN(資本ストック!F355))</f>
        <v>13.468669410377681</v>
      </c>
      <c r="G355" s="2">
        <f>IF(logVir!G355="","",LN(資本ストック!G355))</f>
        <v>13.329216660067368</v>
      </c>
      <c r="I355" s="3">
        <v>12</v>
      </c>
      <c r="J355" s="3">
        <v>11</v>
      </c>
      <c r="K355" s="2" cm="1">
        <f t="array" ref="K355">IF(C355="","",C355-SUMPRODUCT(($B$1461:$B$1491=$J355)*1,C$1461:C$1491))</f>
        <v>1.272876973435773</v>
      </c>
      <c r="L355" s="2" cm="1">
        <f t="array" ref="L355">IF(D355="","",D355-SUMPRODUCT(($B$1461:$B$1491=$J355)*1,D$1461:D$1491))</f>
        <v>1.3005060990896435</v>
      </c>
      <c r="M355" s="2" cm="1">
        <f t="array" ref="M355">IF(E355="","",E355-SUMPRODUCT(($B$1461:$B$1491=$J355)*1,E$1461:E$1491))</f>
        <v>1.0919481702036702</v>
      </c>
      <c r="N355" s="2" cm="1">
        <f t="array" ref="N355">IF(F355="","",F355-SUMPRODUCT(($B$1461:$B$1491=$J355)*1,F$1461:F$1491))</f>
        <v>1.029566051327917</v>
      </c>
      <c r="O355" s="2" cm="1">
        <f t="array" ref="O355">IF(G355="","",G355-SUMPRODUCT(($B$1461:$B$1491=$J355)*1,G$1461:G$1491))</f>
        <v>0.85614732701843721</v>
      </c>
    </row>
    <row r="356" spans="1:15" x14ac:dyDescent="0.55000000000000004">
      <c r="A356" s="3">
        <v>12</v>
      </c>
      <c r="B356" s="4">
        <v>12</v>
      </c>
      <c r="C356" s="2">
        <f>IF(logVir!C356="","",LN(資本ストック!C356))</f>
        <v>12.974035200573072</v>
      </c>
      <c r="D356" s="2">
        <f>IF(logVir!D356="","",LN(資本ストック!D356))</f>
        <v>12.849128773819427</v>
      </c>
      <c r="E356" s="2">
        <f>IF(logVir!E356="","",LN(資本ストック!E356))</f>
        <v>12.742787699177589</v>
      </c>
      <c r="F356" s="2">
        <f>IF(logVir!F356="","",LN(資本ストック!F356))</f>
        <v>12.710957781755191</v>
      </c>
      <c r="G356" s="2">
        <f>IF(logVir!G356="","",LN(資本ストック!G356))</f>
        <v>12.628137073383058</v>
      </c>
      <c r="I356" s="3">
        <v>12</v>
      </c>
      <c r="J356" s="3">
        <v>12</v>
      </c>
      <c r="K356" s="2" cm="1">
        <f t="array" ref="K356">IF(C356="","",C356-SUMPRODUCT(($B$1461:$B$1491=$J356)*1,C$1461:C$1491))</f>
        <v>0.67147549431173026</v>
      </c>
      <c r="L356" s="2" cm="1">
        <f t="array" ref="L356">IF(D356="","",D356-SUMPRODUCT(($B$1461:$B$1491=$J356)*1,D$1461:D$1491))</f>
        <v>0.59157347108701508</v>
      </c>
      <c r="M356" s="2" cm="1">
        <f t="array" ref="M356">IF(E356="","",E356-SUMPRODUCT(($B$1461:$B$1491=$J356)*1,E$1461:E$1491))</f>
        <v>0.45559684355257168</v>
      </c>
      <c r="N356" s="2" cm="1">
        <f t="array" ref="N356">IF(F356="","",F356-SUMPRODUCT(($B$1461:$B$1491=$J356)*1,F$1461:F$1491))</f>
        <v>0.46177047172574781</v>
      </c>
      <c r="O356" s="2" cm="1">
        <f t="array" ref="O356">IF(G356="","",G356-SUMPRODUCT(($B$1461:$B$1491=$J356)*1,G$1461:G$1491))</f>
        <v>0.4207941371854993</v>
      </c>
    </row>
    <row r="357" spans="1:15" x14ac:dyDescent="0.55000000000000004">
      <c r="A357" s="3">
        <v>12</v>
      </c>
      <c r="B357" s="4">
        <v>13</v>
      </c>
      <c r="C357" s="2">
        <f>IF(logVir!C357="","",LN(資本ストック!C357))</f>
        <v>12.783987087313013</v>
      </c>
      <c r="D357" s="2">
        <f>IF(logVir!D357="","",LN(資本ストック!D357))</f>
        <v>12.724290631230339</v>
      </c>
      <c r="E357" s="2">
        <f>IF(logVir!E357="","",LN(資本ストック!E357))</f>
        <v>12.668348560139457</v>
      </c>
      <c r="F357" s="2">
        <f>IF(logVir!F357="","",LN(資本ストック!F357))</f>
        <v>12.61502699363273</v>
      </c>
      <c r="G357" s="2">
        <f>IF(logVir!G357="","",LN(資本ストック!G357))</f>
        <v>12.493412421311474</v>
      </c>
      <c r="I357" s="3">
        <v>12</v>
      </c>
      <c r="J357" s="3">
        <v>13</v>
      </c>
      <c r="K357" s="2" cm="1">
        <f t="array" ref="K357">IF(C357="","",C357-SUMPRODUCT(($B$1461:$B$1491=$J357)*1,C$1461:C$1491))</f>
        <v>0.97726274477755659</v>
      </c>
      <c r="L357" s="2" cm="1">
        <f t="array" ref="L357">IF(D357="","",D357-SUMPRODUCT(($B$1461:$B$1491=$J357)*1,D$1461:D$1491))</f>
        <v>1.1882118454419022</v>
      </c>
      <c r="M357" s="2" cm="1">
        <f t="array" ref="M357">IF(E357="","",E357-SUMPRODUCT(($B$1461:$B$1491=$J357)*1,E$1461:E$1491))</f>
        <v>1.1935334319139113</v>
      </c>
      <c r="N357" s="2" cm="1">
        <f t="array" ref="N357">IF(F357="","",F357-SUMPRODUCT(($B$1461:$B$1491=$J357)*1,F$1461:F$1491))</f>
        <v>1.1813030839488405</v>
      </c>
      <c r="O357" s="2" cm="1">
        <f t="array" ref="O357">IF(G357="","",G357-SUMPRODUCT(($B$1461:$B$1491=$J357)*1,G$1461:G$1491))</f>
        <v>1.0687972481887442</v>
      </c>
    </row>
    <row r="358" spans="1:15" x14ac:dyDescent="0.55000000000000004">
      <c r="A358" s="3">
        <v>12</v>
      </c>
      <c r="B358" s="4">
        <v>14</v>
      </c>
      <c r="C358" s="2">
        <f>IF(logVir!C358="","",LN(資本ストック!C358))</f>
        <v>12.11708567741664</v>
      </c>
      <c r="D358" s="2">
        <f>IF(logVir!D358="","",LN(資本ストック!D358))</f>
        <v>11.966399470090883</v>
      </c>
      <c r="E358" s="2">
        <f>IF(logVir!E358="","",LN(資本ストック!E358))</f>
        <v>11.834677052437753</v>
      </c>
      <c r="F358" s="2">
        <f>IF(logVir!F358="","",LN(資本ストック!F358))</f>
        <v>11.792094118792127</v>
      </c>
      <c r="G358" s="2">
        <f>IF(logVir!G358="","",LN(資本ストック!G358))</f>
        <v>11.738215827052217</v>
      </c>
      <c r="I358" s="3">
        <v>12</v>
      </c>
      <c r="J358" s="3">
        <v>14</v>
      </c>
      <c r="K358" s="2" cm="1">
        <f t="array" ref="K358">IF(C358="","",C358-SUMPRODUCT(($B$1461:$B$1491=$J358)*1,C$1461:C$1491))</f>
        <v>-0.37050467214082694</v>
      </c>
      <c r="L358" s="2" cm="1">
        <f t="array" ref="L358">IF(D358="","",D358-SUMPRODUCT(($B$1461:$B$1491=$J358)*1,D$1461:D$1491))</f>
        <v>-0.52577427319756609</v>
      </c>
      <c r="M358" s="2" cm="1">
        <f t="array" ref="M358">IF(E358="","",E358-SUMPRODUCT(($B$1461:$B$1491=$J358)*1,E$1461:E$1491))</f>
        <v>-0.78455683676932786</v>
      </c>
      <c r="N358" s="2" cm="1">
        <f t="array" ref="N358">IF(F358="","",F358-SUMPRODUCT(($B$1461:$B$1491=$J358)*1,F$1461:F$1491))</f>
        <v>-0.83718806619428321</v>
      </c>
      <c r="O358" s="2" cm="1">
        <f t="array" ref="O358">IF(G358="","",G358-SUMPRODUCT(($B$1461:$B$1491=$J358)*1,G$1461:G$1491))</f>
        <v>-0.87865314268250394</v>
      </c>
    </row>
    <row r="359" spans="1:15" x14ac:dyDescent="0.55000000000000004">
      <c r="A359" s="3">
        <v>12</v>
      </c>
      <c r="B359" s="4">
        <v>15</v>
      </c>
      <c r="C359" s="2">
        <f>IF(logVir!C359="","",LN(資本ストック!C359))</f>
        <v>11.07198404648509</v>
      </c>
      <c r="D359" s="2">
        <f>IF(logVir!D359="","",LN(資本ストック!D359))</f>
        <v>11.358900067379942</v>
      </c>
      <c r="E359" s="2">
        <f>IF(logVir!E359="","",LN(資本ストック!E359))</f>
        <v>11.327452130552423</v>
      </c>
      <c r="F359" s="2">
        <f>IF(logVir!F359="","",LN(資本ストック!F359))</f>
        <v>11.315497375708773</v>
      </c>
      <c r="G359" s="2">
        <f>IF(logVir!G359="","",LN(資本ストック!G359))</f>
        <v>11.334768513844866</v>
      </c>
      <c r="I359" s="3">
        <v>12</v>
      </c>
      <c r="J359" s="3">
        <v>15</v>
      </c>
      <c r="K359" s="2" cm="1">
        <f t="array" ref="K359">IF(C359="","",C359-SUMPRODUCT(($B$1461:$B$1491=$J359)*1,C$1461:C$1491))</f>
        <v>0.60924260155990773</v>
      </c>
      <c r="L359" s="2" cm="1">
        <f t="array" ref="L359">IF(D359="","",D359-SUMPRODUCT(($B$1461:$B$1491=$J359)*1,D$1461:D$1491))</f>
        <v>0.87095247894754912</v>
      </c>
      <c r="M359" s="2" cm="1">
        <f t="array" ref="M359">IF(E359="","",E359-SUMPRODUCT(($B$1461:$B$1491=$J359)*1,E$1461:E$1491))</f>
        <v>0.7649909721559407</v>
      </c>
      <c r="N359" s="2" cm="1">
        <f t="array" ref="N359">IF(F359="","",F359-SUMPRODUCT(($B$1461:$B$1491=$J359)*1,F$1461:F$1491))</f>
        <v>0.74509894610943839</v>
      </c>
      <c r="O359" s="2" cm="1">
        <f t="array" ref="O359">IF(G359="","",G359-SUMPRODUCT(($B$1461:$B$1491=$J359)*1,G$1461:G$1491))</f>
        <v>0.75549183330928749</v>
      </c>
    </row>
    <row r="360" spans="1:15" x14ac:dyDescent="0.55000000000000004">
      <c r="A360" s="3">
        <v>12</v>
      </c>
      <c r="B360" s="4">
        <v>16</v>
      </c>
      <c r="C360" s="2">
        <f>IF(logVir!C360="","",LN(資本ストック!C360))</f>
        <v>12.915478889896663</v>
      </c>
      <c r="D360" s="2">
        <f>IF(logVir!D360="","",LN(資本ストック!D360))</f>
        <v>12.890260926210392</v>
      </c>
      <c r="E360" s="2">
        <f>IF(logVir!E360="","",LN(資本ストック!E360))</f>
        <v>12.844239671929154</v>
      </c>
      <c r="F360" s="2">
        <f>IF(logVir!F360="","",LN(資本ストック!F360))</f>
        <v>12.825302977762469</v>
      </c>
      <c r="G360" s="2">
        <f>IF(logVir!G360="","",LN(資本ストック!G360))</f>
        <v>12.823465878635353</v>
      </c>
      <c r="I360" s="3">
        <v>12</v>
      </c>
      <c r="J360" s="3">
        <v>16</v>
      </c>
      <c r="K360" s="2" cm="1">
        <f t="array" ref="K360">IF(C360="","",C360-SUMPRODUCT(($B$1461:$B$1491=$J360)*1,C$1461:C$1491))</f>
        <v>0.70785633234404699</v>
      </c>
      <c r="L360" s="2" cm="1">
        <f t="array" ref="L360">IF(D360="","",D360-SUMPRODUCT(($B$1461:$B$1491=$J360)*1,D$1461:D$1491))</f>
        <v>0.68207717934733125</v>
      </c>
      <c r="M360" s="2" cm="1">
        <f t="array" ref="M360">IF(E360="","",E360-SUMPRODUCT(($B$1461:$B$1491=$J360)*1,E$1461:E$1491))</f>
        <v>0.60400240157147778</v>
      </c>
      <c r="N360" s="2" cm="1">
        <f t="array" ref="N360">IF(F360="","",F360-SUMPRODUCT(($B$1461:$B$1491=$J360)*1,F$1461:F$1491))</f>
        <v>0.58785815574840861</v>
      </c>
      <c r="O360" s="2" cm="1">
        <f t="array" ref="O360">IF(G360="","",G360-SUMPRODUCT(($B$1461:$B$1491=$J360)*1,G$1461:G$1491))</f>
        <v>0.56117296806548644</v>
      </c>
    </row>
    <row r="361" spans="1:15" x14ac:dyDescent="0.55000000000000004">
      <c r="A361" s="3">
        <v>12</v>
      </c>
      <c r="B361" s="4">
        <v>17</v>
      </c>
      <c r="C361" s="2">
        <f>IF(logVir!C361="","",LN(資本ストック!C361))</f>
        <v>16.113613365743817</v>
      </c>
      <c r="D361" s="2">
        <f>IF(logVir!D361="","",LN(資本ストック!D361))</f>
        <v>16.107898448516377</v>
      </c>
      <c r="E361" s="2">
        <f>IF(logVir!E361="","",LN(資本ストック!E361))</f>
        <v>16.102093747419556</v>
      </c>
      <c r="F361" s="2">
        <f>IF(logVir!F361="","",LN(資本ストック!F361))</f>
        <v>16.102771426829694</v>
      </c>
      <c r="G361" s="2">
        <f>IF(logVir!G361="","",LN(資本ストック!G361))</f>
        <v>16.100466804976186</v>
      </c>
      <c r="I361" s="3">
        <v>12</v>
      </c>
      <c r="J361" s="3">
        <v>17</v>
      </c>
      <c r="K361" s="2" cm="1">
        <f t="array" ref="K361">IF(C361="","",C361-SUMPRODUCT(($B$1461:$B$1491=$J361)*1,C$1461:C$1491))</f>
        <v>1.0512601859264663</v>
      </c>
      <c r="L361" s="2" cm="1">
        <f t="array" ref="L361">IF(D361="","",D361-SUMPRODUCT(($B$1461:$B$1491=$J361)*1,D$1461:D$1491))</f>
        <v>1.0536332778262683</v>
      </c>
      <c r="M361" s="2" cm="1">
        <f t="array" ref="M361">IF(E361="","",E361-SUMPRODUCT(($B$1461:$B$1491=$J361)*1,E$1461:E$1491))</f>
        <v>1.0472011128583532</v>
      </c>
      <c r="N361" s="2" cm="1">
        <f t="array" ref="N361">IF(F361="","",F361-SUMPRODUCT(($B$1461:$B$1491=$J361)*1,F$1461:F$1491))</f>
        <v>1.0487780144816092</v>
      </c>
      <c r="O361" s="2" cm="1">
        <f t="array" ref="O361">IF(G361="","",G361-SUMPRODUCT(($B$1461:$B$1491=$J361)*1,G$1461:G$1491))</f>
        <v>1.0414275863350646</v>
      </c>
    </row>
    <row r="362" spans="1:15" x14ac:dyDescent="0.55000000000000004">
      <c r="A362" s="3">
        <v>12</v>
      </c>
      <c r="B362" s="4">
        <v>18</v>
      </c>
      <c r="C362" s="2">
        <f>IF(logVir!C362="","",LN(資本ストック!C362))</f>
        <v>13.572954987478449</v>
      </c>
      <c r="D362" s="2">
        <f>IF(logVir!D362="","",LN(資本ストック!D362))</f>
        <v>13.635654040363276</v>
      </c>
      <c r="E362" s="2">
        <f>IF(logVir!E362="","",LN(資本ストック!E362))</f>
        <v>13.688718168775651</v>
      </c>
      <c r="F362" s="2">
        <f>IF(logVir!F362="","",LN(資本ストック!F362))</f>
        <v>13.693097973143082</v>
      </c>
      <c r="G362" s="2">
        <f>IF(logVir!G362="","",LN(資本ストック!G362))</f>
        <v>13.748173378418633</v>
      </c>
      <c r="I362" s="3">
        <v>12</v>
      </c>
      <c r="J362" s="3">
        <v>18</v>
      </c>
      <c r="K362" s="2" cm="1">
        <f t="array" ref="K362">IF(C362="","",C362-SUMPRODUCT(($B$1461:$B$1491=$J362)*1,C$1461:C$1491))</f>
        <v>0.87039965319725177</v>
      </c>
      <c r="L362" s="2" cm="1">
        <f t="array" ref="L362">IF(D362="","",D362-SUMPRODUCT(($B$1461:$B$1491=$J362)*1,D$1461:D$1491))</f>
        <v>0.91006467212283404</v>
      </c>
      <c r="M362" s="2" cm="1">
        <f t="array" ref="M362">IF(E362="","",E362-SUMPRODUCT(($B$1461:$B$1491=$J362)*1,E$1461:E$1491))</f>
        <v>0.91479567149761998</v>
      </c>
      <c r="N362" s="2" cm="1">
        <f t="array" ref="N362">IF(F362="","",F362-SUMPRODUCT(($B$1461:$B$1491=$J362)*1,F$1461:F$1491))</f>
        <v>0.90119808602212714</v>
      </c>
      <c r="O362" s="2" cm="1">
        <f t="array" ref="O362">IF(G362="","",G362-SUMPRODUCT(($B$1461:$B$1491=$J362)*1,G$1461:G$1491))</f>
        <v>0.88857303439283086</v>
      </c>
    </row>
    <row r="363" spans="1:15" x14ac:dyDescent="0.55000000000000004">
      <c r="A363" s="3">
        <v>12</v>
      </c>
      <c r="B363" s="4">
        <v>19</v>
      </c>
      <c r="C363" s="2">
        <f>IF(logVir!C363="","",LN(資本ストック!C363))</f>
        <v>13.180915582386845</v>
      </c>
      <c r="D363" s="2">
        <f>IF(logVir!D363="","",LN(資本ストック!D363))</f>
        <v>13.140721149888654</v>
      </c>
      <c r="E363" s="2">
        <f>IF(logVir!E363="","",LN(資本ストック!E363))</f>
        <v>13.117500054892615</v>
      </c>
      <c r="F363" s="2">
        <f>IF(logVir!F363="","",LN(資本ストック!F363))</f>
        <v>13.110864974663595</v>
      </c>
      <c r="G363" s="2">
        <f>IF(logVir!G363="","",LN(資本ストック!G363))</f>
        <v>13.100684488228202</v>
      </c>
      <c r="I363" s="3">
        <v>12</v>
      </c>
      <c r="J363" s="3">
        <v>19</v>
      </c>
      <c r="K363" s="2" cm="1">
        <f t="array" ref="K363">IF(C363="","",C363-SUMPRODUCT(($B$1461:$B$1491=$J363)*1,C$1461:C$1491))</f>
        <v>0.66533515136952204</v>
      </c>
      <c r="L363" s="2" cm="1">
        <f t="array" ref="L363">IF(D363="","",D363-SUMPRODUCT(($B$1461:$B$1491=$J363)*1,D$1461:D$1491))</f>
        <v>0.67993720987867334</v>
      </c>
      <c r="M363" s="2" cm="1">
        <f t="array" ref="M363">IF(E363="","",E363-SUMPRODUCT(($B$1461:$B$1491=$J363)*1,E$1461:E$1491))</f>
        <v>0.68660233728357589</v>
      </c>
      <c r="N363" s="2" cm="1">
        <f t="array" ref="N363">IF(F363="","",F363-SUMPRODUCT(($B$1461:$B$1491=$J363)*1,F$1461:F$1491))</f>
        <v>0.68513252522094525</v>
      </c>
      <c r="O363" s="2" cm="1">
        <f t="array" ref="O363">IF(G363="","",G363-SUMPRODUCT(($B$1461:$B$1491=$J363)*1,G$1461:G$1491))</f>
        <v>0.68470504437897439</v>
      </c>
    </row>
    <row r="364" spans="1:15" x14ac:dyDescent="0.55000000000000004">
      <c r="A364" s="3">
        <v>12</v>
      </c>
      <c r="B364" s="4">
        <v>20</v>
      </c>
      <c r="C364" s="2">
        <f>IF(logVir!C364="","",LN(資本ストック!C364))</f>
        <v>14.333040918035135</v>
      </c>
      <c r="D364" s="2">
        <f>IF(logVir!D364="","",LN(資本ストック!D364))</f>
        <v>14.598630168802419</v>
      </c>
      <c r="E364" s="2">
        <f>IF(logVir!E364="","",LN(資本ストック!E364))</f>
        <v>14.489645865326541</v>
      </c>
      <c r="F364" s="2">
        <f>IF(logVir!F364="","",LN(資本ストック!F364))</f>
        <v>14.483365896237439</v>
      </c>
      <c r="G364" s="2">
        <f>IF(logVir!G364="","",LN(資本ストック!G364))</f>
        <v>14.398331792126141</v>
      </c>
      <c r="I364" s="3">
        <v>12</v>
      </c>
      <c r="J364" s="3">
        <v>20</v>
      </c>
      <c r="K364" s="2" cm="1">
        <f t="array" ref="K364">IF(C364="","",C364-SUMPRODUCT(($B$1461:$B$1491=$J364)*1,C$1461:C$1491))</f>
        <v>1.1028790581461454</v>
      </c>
      <c r="L364" s="2" cm="1">
        <f t="array" ref="L364">IF(D364="","",D364-SUMPRODUCT(($B$1461:$B$1491=$J364)*1,D$1461:D$1491))</f>
        <v>1.2723218145471193</v>
      </c>
      <c r="M364" s="2" cm="1">
        <f t="array" ref="M364">IF(E364="","",E364-SUMPRODUCT(($B$1461:$B$1491=$J364)*1,E$1461:E$1491))</f>
        <v>1.0886274231604869</v>
      </c>
      <c r="N364" s="2" cm="1">
        <f t="array" ref="N364">IF(F364="","",F364-SUMPRODUCT(($B$1461:$B$1491=$J364)*1,F$1461:F$1491))</f>
        <v>1.0862058649337047</v>
      </c>
      <c r="O364" s="2" cm="1">
        <f t="array" ref="O364">IF(G364="","",G364-SUMPRODUCT(($B$1461:$B$1491=$J364)*1,G$1461:G$1491))</f>
        <v>0.95365529043234609</v>
      </c>
    </row>
    <row r="365" spans="1:15" x14ac:dyDescent="0.55000000000000004">
      <c r="A365" s="3">
        <v>12</v>
      </c>
      <c r="B365" s="4">
        <v>21</v>
      </c>
      <c r="C365" s="2">
        <f>IF(logVir!C365="","",LN(資本ストック!C365))</f>
        <v>15.633812923416732</v>
      </c>
      <c r="D365" s="2">
        <f>IF(logVir!D365="","",LN(資本ストック!D365))</f>
        <v>15.703800033536082</v>
      </c>
      <c r="E365" s="2">
        <f>IF(logVir!E365="","",LN(資本ストック!E365))</f>
        <v>15.775962431345611</v>
      </c>
      <c r="F365" s="2">
        <f>IF(logVir!F365="","",LN(資本ストック!F365))</f>
        <v>15.772907073237503</v>
      </c>
      <c r="G365" s="2">
        <f>IF(logVir!G365="","",LN(資本ストック!G365))</f>
        <v>15.7497758757135</v>
      </c>
      <c r="I365" s="3">
        <v>12</v>
      </c>
      <c r="J365" s="3">
        <v>21</v>
      </c>
      <c r="K365" s="2" cm="1">
        <f t="array" ref="K365">IF(C365="","",C365-SUMPRODUCT(($B$1461:$B$1491=$J365)*1,C$1461:C$1491))</f>
        <v>1.1420014097393629</v>
      </c>
      <c r="L365" s="2" cm="1">
        <f t="array" ref="L365">IF(D365="","",D365-SUMPRODUCT(($B$1461:$B$1491=$J365)*1,D$1461:D$1491))</f>
        <v>1.1790441676245109</v>
      </c>
      <c r="M365" s="2" cm="1">
        <f t="array" ref="M365">IF(E365="","",E365-SUMPRODUCT(($B$1461:$B$1491=$J365)*1,E$1461:E$1491))</f>
        <v>1.1933988273850105</v>
      </c>
      <c r="N365" s="2" cm="1">
        <f t="array" ref="N365">IF(F365="","",F365-SUMPRODUCT(($B$1461:$B$1491=$J365)*1,F$1461:F$1491))</f>
        <v>1.1781984463598807</v>
      </c>
      <c r="O365" s="2" cm="1">
        <f t="array" ref="O365">IF(G365="","",G365-SUMPRODUCT(($B$1461:$B$1491=$J365)*1,G$1461:G$1491))</f>
        <v>1.1383066154830725</v>
      </c>
    </row>
    <row r="366" spans="1:15" x14ac:dyDescent="0.55000000000000004">
      <c r="A366" s="3">
        <v>12</v>
      </c>
      <c r="B366" s="4">
        <v>22</v>
      </c>
      <c r="C366" s="2">
        <f>IF(logVir!C366="","",LN(資本ストック!C366))</f>
        <v>13.249811594736805</v>
      </c>
      <c r="D366" s="2">
        <f>IF(logVir!D366="","",LN(資本ストック!D366))</f>
        <v>13.227507479408132</v>
      </c>
      <c r="E366" s="2">
        <f>IF(logVir!E366="","",LN(資本ストック!E366))</f>
        <v>13.180160710733366</v>
      </c>
      <c r="F366" s="2">
        <f>IF(logVir!F366="","",LN(資本ストック!F366))</f>
        <v>13.129128595021404</v>
      </c>
      <c r="G366" s="2">
        <f>IF(logVir!G366="","",LN(資本ストック!G366))</f>
        <v>13.084404123835336</v>
      </c>
      <c r="I366" s="3">
        <v>12</v>
      </c>
      <c r="J366" s="3">
        <v>22</v>
      </c>
      <c r="K366" s="2" cm="1">
        <f t="array" ref="K366">IF(C366="","",C366-SUMPRODUCT(($B$1461:$B$1491=$J366)*1,C$1461:C$1491))</f>
        <v>0.64405801862585399</v>
      </c>
      <c r="L366" s="2" cm="1">
        <f t="array" ref="L366">IF(D366="","",D366-SUMPRODUCT(($B$1461:$B$1491=$J366)*1,D$1461:D$1491))</f>
        <v>0.7698527724138291</v>
      </c>
      <c r="M366" s="2" cm="1">
        <f t="array" ref="M366">IF(E366="","",E366-SUMPRODUCT(($B$1461:$B$1491=$J366)*1,E$1461:E$1491))</f>
        <v>0.88675995437363042</v>
      </c>
      <c r="N366" s="2" cm="1">
        <f t="array" ref="N366">IF(F366="","",F366-SUMPRODUCT(($B$1461:$B$1491=$J366)*1,F$1461:F$1491))</f>
        <v>0.88215785332673136</v>
      </c>
      <c r="O366" s="2" cm="1">
        <f t="array" ref="O366">IF(G366="","",G366-SUMPRODUCT(($B$1461:$B$1491=$J366)*1,G$1461:G$1491))</f>
        <v>0.8707878795051478</v>
      </c>
    </row>
    <row r="367" spans="1:15" x14ac:dyDescent="0.55000000000000004">
      <c r="A367" s="3">
        <v>12</v>
      </c>
      <c r="B367" s="4">
        <v>23</v>
      </c>
      <c r="C367" s="2">
        <f>IF(logVir!C367="","",LN(資本ストック!C367))</f>
        <v>14.409050066541489</v>
      </c>
      <c r="D367" s="2">
        <f>IF(logVir!D367="","",LN(資本ストック!D367))</f>
        <v>14.475447109084206</v>
      </c>
      <c r="E367" s="2">
        <f>IF(logVir!E367="","",LN(資本ストック!E367))</f>
        <v>14.506631070196111</v>
      </c>
      <c r="F367" s="2">
        <f>IF(logVir!F367="","",LN(資本ストック!F367))</f>
        <v>14.495447337482604</v>
      </c>
      <c r="G367" s="2">
        <f>IF(logVir!G367="","",LN(資本ストック!G367))</f>
        <v>14.521240844499669</v>
      </c>
      <c r="I367" s="3">
        <v>12</v>
      </c>
      <c r="J367" s="3">
        <v>23</v>
      </c>
      <c r="K367" s="2" cm="1">
        <f t="array" ref="K367">IF(C367="","",C367-SUMPRODUCT(($B$1461:$B$1491=$J367)*1,C$1461:C$1491))</f>
        <v>0.99170657850183019</v>
      </c>
      <c r="L367" s="2" cm="1">
        <f t="array" ref="L367">IF(D367="","",D367-SUMPRODUCT(($B$1461:$B$1491=$J367)*1,D$1461:D$1491))</f>
        <v>0.97975716221233533</v>
      </c>
      <c r="M367" s="2" cm="1">
        <f t="array" ref="M367">IF(E367="","",E367-SUMPRODUCT(($B$1461:$B$1491=$J367)*1,E$1461:E$1491))</f>
        <v>1.0003077019575386</v>
      </c>
      <c r="N367" s="2" cm="1">
        <f t="array" ref="N367">IF(F367="","",F367-SUMPRODUCT(($B$1461:$B$1491=$J367)*1,F$1461:F$1491))</f>
        <v>0.99427428617454083</v>
      </c>
      <c r="O367" s="2" cm="1">
        <f t="array" ref="O367">IF(G367="","",G367-SUMPRODUCT(($B$1461:$B$1491=$J367)*1,G$1461:G$1491))</f>
        <v>1.0071617613020454</v>
      </c>
    </row>
    <row r="368" spans="1:15" x14ac:dyDescent="0.55000000000000004">
      <c r="A368" s="3">
        <v>12</v>
      </c>
      <c r="B368" s="4">
        <v>24</v>
      </c>
      <c r="C368" s="2">
        <f>IF(logVir!C368="","",LN(資本ストック!C368))</f>
        <v>12.484887289563106</v>
      </c>
      <c r="D368" s="2">
        <f>IF(logVir!D368="","",LN(資本ストック!D368))</f>
        <v>12.496411832238733</v>
      </c>
      <c r="E368" s="2">
        <f>IF(logVir!E368="","",LN(資本ストック!E368))</f>
        <v>12.473659844433858</v>
      </c>
      <c r="F368" s="2">
        <f>IF(logVir!F368="","",LN(資本ストック!F368))</f>
        <v>12.450326659845576</v>
      </c>
      <c r="G368" s="2">
        <f>IF(logVir!G368="","",LN(資本ストック!G368))</f>
        <v>12.42724572976247</v>
      </c>
      <c r="I368" s="3">
        <v>12</v>
      </c>
      <c r="J368" s="3">
        <v>24</v>
      </c>
      <c r="K368" s="2" cm="1">
        <f t="array" ref="K368">IF(C368="","",C368-SUMPRODUCT(($B$1461:$B$1491=$J368)*1,C$1461:C$1491))</f>
        <v>1.1922030956990657</v>
      </c>
      <c r="L368" s="2" cm="1">
        <f t="array" ref="L368">IF(D368="","",D368-SUMPRODUCT(($B$1461:$B$1491=$J368)*1,D$1461:D$1491))</f>
        <v>1.2096632619181769</v>
      </c>
      <c r="M368" s="2" cm="1">
        <f t="array" ref="M368">IF(E368="","",E368-SUMPRODUCT(($B$1461:$B$1491=$J368)*1,E$1461:E$1491))</f>
        <v>1.1395483347148136</v>
      </c>
      <c r="N368" s="2" cm="1">
        <f t="array" ref="N368">IF(F368="","",F368-SUMPRODUCT(($B$1461:$B$1491=$J368)*1,F$1461:F$1491))</f>
        <v>1.117670971085273</v>
      </c>
      <c r="O368" s="2" cm="1">
        <f t="array" ref="O368">IF(G368="","",G368-SUMPRODUCT(($B$1461:$B$1491=$J368)*1,G$1461:G$1491))</f>
        <v>1.1055359164430794</v>
      </c>
    </row>
    <row r="369" spans="1:15" x14ac:dyDescent="0.55000000000000004">
      <c r="A369" s="3">
        <v>12</v>
      </c>
      <c r="B369" s="4">
        <v>25</v>
      </c>
      <c r="C369" s="2">
        <f>IF(logVir!C369="","",LN(資本ストック!C369))</f>
        <v>12.512122362443494</v>
      </c>
      <c r="D369" s="2">
        <f>IF(logVir!D369="","",LN(資本ストック!D369))</f>
        <v>12.606936318989389</v>
      </c>
      <c r="E369" s="2">
        <f>IF(logVir!E369="","",LN(資本ストック!E369))</f>
        <v>12.66035259244604</v>
      </c>
      <c r="F369" s="2">
        <f>IF(logVir!F369="","",LN(資本ストック!F369))</f>
        <v>12.62649648064418</v>
      </c>
      <c r="G369" s="2">
        <f>IF(logVir!G369="","",LN(資本ストック!G369))</f>
        <v>12.548036726402119</v>
      </c>
      <c r="I369" s="3">
        <v>12</v>
      </c>
      <c r="J369" s="3">
        <v>25</v>
      </c>
      <c r="K369" s="2" cm="1">
        <f t="array" ref="K369">IF(C369="","",C369-SUMPRODUCT(($B$1461:$B$1491=$J369)*1,C$1461:C$1491))</f>
        <v>0.90437070532612118</v>
      </c>
      <c r="L369" s="2" cm="1">
        <f t="array" ref="L369">IF(D369="","",D369-SUMPRODUCT(($B$1461:$B$1491=$J369)*1,D$1461:D$1491))</f>
        <v>0.91055110805213957</v>
      </c>
      <c r="M369" s="2" cm="1">
        <f t="array" ref="M369">IF(E369="","",E369-SUMPRODUCT(($B$1461:$B$1491=$J369)*1,E$1461:E$1491))</f>
        <v>0.90731171504225294</v>
      </c>
      <c r="N369" s="2" cm="1">
        <f t="array" ref="N369">IF(F369="","",F369-SUMPRODUCT(($B$1461:$B$1491=$J369)*1,F$1461:F$1491))</f>
        <v>0.83693183527724635</v>
      </c>
      <c r="O369" s="2" cm="1">
        <f t="array" ref="O369">IF(G369="","",G369-SUMPRODUCT(($B$1461:$B$1491=$J369)*1,G$1461:G$1491))</f>
        <v>0.75340606622797246</v>
      </c>
    </row>
    <row r="370" spans="1:15" x14ac:dyDescent="0.55000000000000004">
      <c r="A370" s="3">
        <v>12</v>
      </c>
      <c r="B370" s="4">
        <v>26</v>
      </c>
      <c r="C370" s="2">
        <f>IF(logVir!C370="","",LN(資本ストック!C370))</f>
        <v>15.253469633440332</v>
      </c>
      <c r="D370" s="2">
        <f>IF(logVir!D370="","",LN(資本ストック!D370))</f>
        <v>15.247676258034559</v>
      </c>
      <c r="E370" s="2">
        <f>IF(logVir!E370="","",LN(資本ストック!E370))</f>
        <v>15.32675679969641</v>
      </c>
      <c r="F370" s="2">
        <f>IF(logVir!F370="","",LN(資本ストック!F370))</f>
        <v>15.342639445872521</v>
      </c>
      <c r="G370" s="2">
        <f>IF(logVir!G370="","",LN(資本ストック!G370))</f>
        <v>15.366494795692264</v>
      </c>
      <c r="I370" s="3">
        <v>12</v>
      </c>
      <c r="J370" s="3">
        <v>26</v>
      </c>
      <c r="K370" s="2" cm="1">
        <f t="array" ref="K370">IF(C370="","",C370-SUMPRODUCT(($B$1461:$B$1491=$J370)*1,C$1461:C$1491))</f>
        <v>1.1198265064973398</v>
      </c>
      <c r="L370" s="2" cm="1">
        <f t="array" ref="L370">IF(D370="","",D370-SUMPRODUCT(($B$1461:$B$1491=$J370)*1,D$1461:D$1491))</f>
        <v>1.1746893902782745</v>
      </c>
      <c r="M370" s="2" cm="1">
        <f t="array" ref="M370">IF(E370="","",E370-SUMPRODUCT(($B$1461:$B$1491=$J370)*1,E$1461:E$1491))</f>
        <v>1.2216863446990942</v>
      </c>
      <c r="N370" s="2" cm="1">
        <f t="array" ref="N370">IF(F370="","",F370-SUMPRODUCT(($B$1461:$B$1491=$J370)*1,F$1461:F$1491))</f>
        <v>1.2278317909034069</v>
      </c>
      <c r="O370" s="2" cm="1">
        <f t="array" ref="O370">IF(G370="","",G370-SUMPRODUCT(($B$1461:$B$1491=$J370)*1,G$1461:G$1491))</f>
        <v>1.2617657696464608</v>
      </c>
    </row>
    <row r="371" spans="1:15" x14ac:dyDescent="0.55000000000000004">
      <c r="A371" s="3">
        <v>12</v>
      </c>
      <c r="B371" s="4">
        <v>27</v>
      </c>
      <c r="C371" s="2">
        <f>IF(logVir!C371="","",LN(資本ストック!C371))</f>
        <v>13.570362651954468</v>
      </c>
      <c r="D371" s="2">
        <f>IF(logVir!D371="","",LN(資本ストック!D371))</f>
        <v>13.870442320094362</v>
      </c>
      <c r="E371" s="2">
        <f>IF(logVir!E371="","",LN(資本ストック!E371))</f>
        <v>14.285776085982901</v>
      </c>
      <c r="F371" s="2">
        <f>IF(logVir!F371="","",LN(資本ストック!F371))</f>
        <v>14.291739560844833</v>
      </c>
      <c r="G371" s="2">
        <f>IF(logVir!G371="","",LN(資本ストック!G371))</f>
        <v>14.442650975569238</v>
      </c>
      <c r="I371" s="3">
        <v>12</v>
      </c>
      <c r="J371" s="3">
        <v>27</v>
      </c>
      <c r="K371" s="2" cm="1">
        <f t="array" ref="K371">IF(C371="","",C371-SUMPRODUCT(($B$1461:$B$1491=$J371)*1,C$1461:C$1491))</f>
        <v>0.86745378739398582</v>
      </c>
      <c r="L371" s="2" cm="1">
        <f t="array" ref="L371">IF(D371="","",D371-SUMPRODUCT(($B$1461:$B$1491=$J371)*1,D$1461:D$1491))</f>
        <v>0.87381404892012959</v>
      </c>
      <c r="M371" s="2" cm="1">
        <f t="array" ref="M371">IF(E371="","",E371-SUMPRODUCT(($B$1461:$B$1491=$J371)*1,E$1461:E$1491))</f>
        <v>1.0929070593759924</v>
      </c>
      <c r="N371" s="2" cm="1">
        <f t="array" ref="N371">IF(F371="","",F371-SUMPRODUCT(($B$1461:$B$1491=$J371)*1,F$1461:F$1491))</f>
        <v>1.0832407310879386</v>
      </c>
      <c r="O371" s="2" cm="1">
        <f t="array" ref="O371">IF(G371="","",G371-SUMPRODUCT(($B$1461:$B$1491=$J371)*1,G$1461:G$1491))</f>
        <v>1.2004327962315831</v>
      </c>
    </row>
    <row r="372" spans="1:15" x14ac:dyDescent="0.55000000000000004">
      <c r="A372" s="3">
        <v>12</v>
      </c>
      <c r="B372" s="4">
        <v>28</v>
      </c>
      <c r="C372" s="2">
        <f>IF(logVir!C372="","",LN(資本ストック!C372))</f>
        <v>16.326322000347588</v>
      </c>
      <c r="D372" s="2">
        <f>IF(logVir!D372="","",LN(資本ストック!D372))</f>
        <v>16.317219501553229</v>
      </c>
      <c r="E372" s="2">
        <f>IF(logVir!E372="","",LN(資本ストック!E372))</f>
        <v>16.345724941817107</v>
      </c>
      <c r="F372" s="2">
        <f>IF(logVir!F372="","",LN(資本ストック!F372))</f>
        <v>16.349679462027975</v>
      </c>
      <c r="G372" s="2">
        <f>IF(logVir!G372="","",LN(資本ストック!G372))</f>
        <v>16.369339021627361</v>
      </c>
      <c r="I372" s="3">
        <v>12</v>
      </c>
      <c r="J372" s="3">
        <v>28</v>
      </c>
      <c r="K372" s="2" cm="1">
        <f t="array" ref="K372">IF(C372="","",C372-SUMPRODUCT(($B$1461:$B$1491=$J372)*1,C$1461:C$1491))</f>
        <v>0.77774004747284664</v>
      </c>
      <c r="L372" s="2" cm="1">
        <f t="array" ref="L372">IF(D372="","",D372-SUMPRODUCT(($B$1461:$B$1491=$J372)*1,D$1461:D$1491))</f>
        <v>0.73816527706791391</v>
      </c>
      <c r="M372" s="2" cm="1">
        <f t="array" ref="M372">IF(E372="","",E372-SUMPRODUCT(($B$1461:$B$1491=$J372)*1,E$1461:E$1491))</f>
        <v>0.73634705158605662</v>
      </c>
      <c r="N372" s="2" cm="1">
        <f t="array" ref="N372">IF(F372="","",F372-SUMPRODUCT(($B$1461:$B$1491=$J372)*1,F$1461:F$1491))</f>
        <v>0.72871530422493436</v>
      </c>
      <c r="O372" s="2" cm="1">
        <f t="array" ref="O372">IF(G372="","",G372-SUMPRODUCT(($B$1461:$B$1491=$J372)*1,G$1461:G$1491))</f>
        <v>0.73343139022554382</v>
      </c>
    </row>
    <row r="373" spans="1:15" x14ac:dyDescent="0.55000000000000004">
      <c r="A373" s="3">
        <v>12</v>
      </c>
      <c r="B373" s="4">
        <v>29</v>
      </c>
      <c r="C373" s="2">
        <f>IF(logVir!C373="","",LN(資本ストック!C373))</f>
        <v>14.211892211392056</v>
      </c>
      <c r="D373" s="2">
        <f>IF(logVir!D373="","",LN(資本ストック!D373))</f>
        <v>14.208092076404297</v>
      </c>
      <c r="E373" s="2">
        <f>IF(logVir!E373="","",LN(資本ストック!E373))</f>
        <v>14.1206346620557</v>
      </c>
      <c r="F373" s="2">
        <f>IF(logVir!F373="","",LN(資本ストック!F373))</f>
        <v>14.121772744097196</v>
      </c>
      <c r="G373" s="2">
        <f>IF(logVir!G373="","",LN(資本ストック!G373))</f>
        <v>14.1303435613057</v>
      </c>
      <c r="I373" s="3">
        <v>12</v>
      </c>
      <c r="J373" s="3">
        <v>29</v>
      </c>
      <c r="K373" s="2" cm="1">
        <f t="array" ref="K373">IF(C373="","",C373-SUMPRODUCT(($B$1461:$B$1491=$J373)*1,C$1461:C$1491))</f>
        <v>0.98165526963784266</v>
      </c>
      <c r="L373" s="2" cm="1">
        <f t="array" ref="L373">IF(D373="","",D373-SUMPRODUCT(($B$1461:$B$1491=$J373)*1,D$1461:D$1491))</f>
        <v>0.95450379188445211</v>
      </c>
      <c r="M373" s="2" cm="1">
        <f t="array" ref="M373">IF(E373="","",E373-SUMPRODUCT(($B$1461:$B$1491=$J373)*1,E$1461:E$1491))</f>
        <v>0.9301738401895534</v>
      </c>
      <c r="N373" s="2" cm="1">
        <f t="array" ref="N373">IF(F373="","",F373-SUMPRODUCT(($B$1461:$B$1491=$J373)*1,F$1461:F$1491))</f>
        <v>0.93900806199425091</v>
      </c>
      <c r="O373" s="2" cm="1">
        <f t="array" ref="O373">IF(G373="","",G373-SUMPRODUCT(($B$1461:$B$1491=$J373)*1,G$1461:G$1491))</f>
        <v>0.9786810961908774</v>
      </c>
    </row>
    <row r="374" spans="1:15" x14ac:dyDescent="0.55000000000000004">
      <c r="A374" s="3">
        <v>12</v>
      </c>
      <c r="B374" s="4">
        <v>30</v>
      </c>
      <c r="C374" s="2">
        <f>IF(logVir!C374="","",LN(資本ストック!C374))</f>
        <v>14.034435012997447</v>
      </c>
      <c r="D374" s="2">
        <f>IF(logVir!D374="","",LN(資本ストック!D374))</f>
        <v>14.21650046959309</v>
      </c>
      <c r="E374" s="2">
        <f>IF(logVir!E374="","",LN(資本ストック!E374))</f>
        <v>14.294739318268382</v>
      </c>
      <c r="F374" s="2">
        <f>IF(logVir!F374="","",LN(資本ストック!F374))</f>
        <v>14.266685812809673</v>
      </c>
      <c r="G374" s="2">
        <f>IF(logVir!G374="","",LN(資本ストック!G374))</f>
        <v>14.232675704586915</v>
      </c>
      <c r="I374" s="3">
        <v>12</v>
      </c>
      <c r="J374" s="3">
        <v>30</v>
      </c>
      <c r="K374" s="2" cm="1">
        <f t="array" ref="K374">IF(C374="","",C374-SUMPRODUCT(($B$1461:$B$1491=$J374)*1,C$1461:C$1491))</f>
        <v>0.72099835065008122</v>
      </c>
      <c r="L374" s="2" cm="1">
        <f t="array" ref="L374">IF(D374="","",D374-SUMPRODUCT(($B$1461:$B$1491=$J374)*1,D$1461:D$1491))</f>
        <v>0.82787214508619478</v>
      </c>
      <c r="M374" s="2" cm="1">
        <f t="array" ref="M374">IF(E374="","",E374-SUMPRODUCT(($B$1461:$B$1491=$J374)*1,E$1461:E$1491))</f>
        <v>0.97432552630198543</v>
      </c>
      <c r="N374" s="2" cm="1">
        <f t="array" ref="N374">IF(F374="","",F374-SUMPRODUCT(($B$1461:$B$1491=$J374)*1,F$1461:F$1491))</f>
        <v>0.95938032836450482</v>
      </c>
      <c r="O374" s="2" cm="1">
        <f t="array" ref="O374">IF(G374="","",G374-SUMPRODUCT(($B$1461:$B$1491=$J374)*1,G$1461:G$1491))</f>
        <v>0.93772684116995819</v>
      </c>
    </row>
    <row r="375" spans="1:15" x14ac:dyDescent="0.55000000000000004">
      <c r="A375" s="3">
        <v>12</v>
      </c>
      <c r="B375" s="4">
        <v>31</v>
      </c>
      <c r="C375" s="2">
        <f>IF(logVir!C375="","",LN(資本ストック!C375))</f>
        <v>14.590611035309884</v>
      </c>
      <c r="D375" s="2">
        <f>IF(logVir!D375="","",LN(資本ストック!D375))</f>
        <v>14.449321263237074</v>
      </c>
      <c r="E375" s="2">
        <f>IF(logVir!E375="","",LN(資本ストック!E375))</f>
        <v>14.488820922865463</v>
      </c>
      <c r="F375" s="2">
        <f>IF(logVir!F375="","",LN(資本ストック!F375))</f>
        <v>14.448506492869228</v>
      </c>
      <c r="G375" s="2">
        <f>IF(logVir!G375="","",LN(資本ストック!G375))</f>
        <v>14.558900825604205</v>
      </c>
      <c r="I375" s="3">
        <v>12</v>
      </c>
      <c r="J375" s="3">
        <v>31</v>
      </c>
      <c r="K375" s="2" cm="1">
        <f t="array" ref="K375">IF(C375="","",C375-SUMPRODUCT(($B$1461:$B$1491=$J375)*1,C$1461:C$1491))</f>
        <v>1.2740045672375651</v>
      </c>
      <c r="L375" s="2" cm="1">
        <f t="array" ref="L375">IF(D375="","",D375-SUMPRODUCT(($B$1461:$B$1491=$J375)*1,D$1461:D$1491))</f>
        <v>1.2138840870804497</v>
      </c>
      <c r="M375" s="2" cm="1">
        <f t="array" ref="M375">IF(E375="","",E375-SUMPRODUCT(($B$1461:$B$1491=$J375)*1,E$1461:E$1491))</f>
        <v>1.3143443824716528</v>
      </c>
      <c r="N375" s="2" cm="1">
        <f t="array" ref="N375">IF(F375="","",F375-SUMPRODUCT(($B$1461:$B$1491=$J375)*1,F$1461:F$1491))</f>
        <v>1.3075417608035256</v>
      </c>
      <c r="O375" s="2" cm="1">
        <f t="array" ref="O375">IF(G375="","",G375-SUMPRODUCT(($B$1461:$B$1491=$J375)*1,G$1461:G$1491))</f>
        <v>1.418055514562079</v>
      </c>
    </row>
    <row r="376" spans="1:15" x14ac:dyDescent="0.55000000000000004">
      <c r="A376" s="3">
        <v>13</v>
      </c>
      <c r="B376" s="4">
        <v>1</v>
      </c>
      <c r="C376" s="2">
        <f>IF(logVir!C376="","",LN(資本ストック!C376))</f>
        <v>11.453109879542279</v>
      </c>
      <c r="D376" s="2">
        <f>IF(logVir!D376="","",LN(資本ストック!D376))</f>
        <v>14.029138113689125</v>
      </c>
      <c r="E376" s="2">
        <f>IF(logVir!E376="","",LN(資本ストック!E376))</f>
        <v>14.296116834409004</v>
      </c>
      <c r="F376" s="2">
        <f>IF(logVir!F376="","",LN(資本ストック!F376))</f>
        <v>14.285959482787998</v>
      </c>
      <c r="G376" s="2">
        <f>IF(logVir!G376="","",LN(資本ストック!G376))</f>
        <v>14.502208303869413</v>
      </c>
      <c r="I376" s="3">
        <v>13</v>
      </c>
      <c r="J376" s="3">
        <v>1</v>
      </c>
      <c r="K376" s="2" cm="1">
        <f t="array" ref="K376">IF(C376="","",C376-SUMPRODUCT(($B$1461:$B$1491=$J376)*1,C$1461:C$1491))</f>
        <v>-1.1349016659906113</v>
      </c>
      <c r="L376" s="2" cm="1">
        <f t="array" ref="L376">IF(D376="","",D376-SUMPRODUCT(($B$1461:$B$1491=$J376)*1,D$1461:D$1491))</f>
        <v>1.5979702899921602</v>
      </c>
      <c r="M376" s="2" cm="1">
        <f t="array" ref="M376">IF(E376="","",E376-SUMPRODUCT(($B$1461:$B$1491=$J376)*1,E$1461:E$1491))</f>
        <v>1.9778654025871205</v>
      </c>
      <c r="N376" s="2" cm="1">
        <f t="array" ref="N376">IF(F376="","",F376-SUMPRODUCT(($B$1461:$B$1491=$J376)*1,F$1461:F$1491))</f>
        <v>1.983823879189444</v>
      </c>
      <c r="O376" s="2" cm="1">
        <f t="array" ref="O376">IF(G376="","",G376-SUMPRODUCT(($B$1461:$B$1491=$J376)*1,G$1461:G$1491))</f>
        <v>2.2811941735174486</v>
      </c>
    </row>
    <row r="377" spans="1:15" x14ac:dyDescent="0.55000000000000004">
      <c r="A377" s="3">
        <v>13</v>
      </c>
      <c r="B377" s="4">
        <v>2</v>
      </c>
      <c r="C377" s="2">
        <f>IF(logVir!C377="","",LN(資本ストック!C377))</f>
        <v>12.239508969767883</v>
      </c>
      <c r="D377" s="2">
        <f>IF(logVir!D377="","",LN(資本ストック!D377))</f>
        <v>12.392958756187332</v>
      </c>
      <c r="E377" s="2">
        <f>IF(logVir!E377="","",LN(資本ストック!E377))</f>
        <v>12.427115460048306</v>
      </c>
      <c r="F377" s="2">
        <f>IF(logVir!F377="","",LN(資本ストック!F377))</f>
        <v>12.397668770154308</v>
      </c>
      <c r="G377" s="2">
        <f>IF(logVir!G377="","",LN(資本ストック!G377))</f>
        <v>12.357326485723435</v>
      </c>
      <c r="I377" s="3">
        <v>13</v>
      </c>
      <c r="J377" s="3">
        <v>2</v>
      </c>
      <c r="K377" s="2" cm="1">
        <f t="array" ref="K377">IF(C377="","",C377-SUMPRODUCT(($B$1461:$B$1491=$J377)*1,C$1461:C$1491))</f>
        <v>1.7556070174558585</v>
      </c>
      <c r="L377" s="2" cm="1">
        <f t="array" ref="L377">IF(D377="","",D377-SUMPRODUCT(($B$1461:$B$1491=$J377)*1,D$1461:D$1491))</f>
        <v>1.8951531590942192</v>
      </c>
      <c r="M377" s="2" cm="1">
        <f t="array" ref="M377">IF(E377="","",E377-SUMPRODUCT(($B$1461:$B$1491=$J377)*1,E$1461:E$1491))</f>
        <v>1.9123050111802442</v>
      </c>
      <c r="N377" s="2" cm="1">
        <f t="array" ref="N377">IF(F377="","",F377-SUMPRODUCT(($B$1461:$B$1491=$J377)*1,F$1461:F$1491))</f>
        <v>1.9083101967781264</v>
      </c>
      <c r="O377" s="2" cm="1">
        <f t="array" ref="O377">IF(G377="","",G377-SUMPRODUCT(($B$1461:$B$1491=$J377)*1,G$1461:G$1491))</f>
        <v>1.8969949878515244</v>
      </c>
    </row>
    <row r="378" spans="1:15" x14ac:dyDescent="0.55000000000000004">
      <c r="A378" s="3">
        <v>13</v>
      </c>
      <c r="B378" s="4">
        <v>3</v>
      </c>
      <c r="C378" s="2">
        <f>IF(logVir!C378="","",LN(資本ストック!C378))</f>
        <v>13.595187473302525</v>
      </c>
      <c r="D378" s="2">
        <f>IF(logVir!D378="","",LN(資本ストック!D378))</f>
        <v>13.784648241169124</v>
      </c>
      <c r="E378" s="2">
        <f>IF(logVir!E378="","",LN(資本ストック!E378))</f>
        <v>13.701115331555629</v>
      </c>
      <c r="F378" s="2">
        <f>IF(logVir!F378="","",LN(資本ストック!F378))</f>
        <v>13.678961270678069</v>
      </c>
      <c r="G378" s="2">
        <f>IF(logVir!G378="","",LN(資本ストック!G378))</f>
        <v>13.638604013944537</v>
      </c>
      <c r="I378" s="3">
        <v>13</v>
      </c>
      <c r="J378" s="3">
        <v>3</v>
      </c>
      <c r="K378" s="2" cm="1">
        <f t="array" ref="K378">IF(C378="","",C378-SUMPRODUCT(($B$1461:$B$1491=$J378)*1,C$1461:C$1491))</f>
        <v>0.9540295593944137</v>
      </c>
      <c r="L378" s="2" cm="1">
        <f t="array" ref="L378">IF(D378="","",D378-SUMPRODUCT(($B$1461:$B$1491=$J378)*1,D$1461:D$1491))</f>
        <v>1.1350332155005614</v>
      </c>
      <c r="M378" s="2" cm="1">
        <f t="array" ref="M378">IF(E378="","",E378-SUMPRODUCT(($B$1461:$B$1491=$J378)*1,E$1461:E$1491))</f>
        <v>0.98672304437862302</v>
      </c>
      <c r="N378" s="2" cm="1">
        <f t="array" ref="N378">IF(F378="","",F378-SUMPRODUCT(($B$1461:$B$1491=$J378)*1,F$1461:F$1491))</f>
        <v>0.96847090762742738</v>
      </c>
      <c r="O378" s="2" cm="1">
        <f t="array" ref="O378">IF(G378="","",G378-SUMPRODUCT(($B$1461:$B$1491=$J378)*1,G$1461:G$1491))</f>
        <v>0.93300726046287785</v>
      </c>
    </row>
    <row r="379" spans="1:15" x14ac:dyDescent="0.55000000000000004">
      <c r="A379" s="3">
        <v>13</v>
      </c>
      <c r="B379" s="4">
        <v>4</v>
      </c>
      <c r="C379" s="2">
        <f>IF(logVir!C379="","",LN(資本ストック!C379))</f>
        <v>12.261133715194751</v>
      </c>
      <c r="D379" s="2">
        <f>IF(logVir!D379="","",LN(資本ストック!D379))</f>
        <v>11.988059883004389</v>
      </c>
      <c r="E379" s="2">
        <f>IF(logVir!E379="","",LN(資本ストック!E379))</f>
        <v>11.974631392816326</v>
      </c>
      <c r="F379" s="2">
        <f>IF(logVir!F379="","",LN(資本ストック!F379))</f>
        <v>11.949402846283812</v>
      </c>
      <c r="G379" s="2">
        <f>IF(logVir!G379="","",LN(資本ストック!G379))</f>
        <v>11.896710207231544</v>
      </c>
      <c r="I379" s="3">
        <v>13</v>
      </c>
      <c r="J379" s="3">
        <v>4</v>
      </c>
      <c r="K379" s="2" cm="1">
        <f t="array" ref="K379">IF(C379="","",C379-SUMPRODUCT(($B$1461:$B$1491=$J379)*1,C$1461:C$1491))</f>
        <v>1.304428123517372</v>
      </c>
      <c r="L379" s="2" cm="1">
        <f t="array" ref="L379">IF(D379="","",D379-SUMPRODUCT(($B$1461:$B$1491=$J379)*1,D$1461:D$1491))</f>
        <v>1.1675987520539906</v>
      </c>
      <c r="M379" s="2" cm="1">
        <f t="array" ref="M379">IF(E379="","",E379-SUMPRODUCT(($B$1461:$B$1491=$J379)*1,E$1461:E$1491))</f>
        <v>1.1932241662783802</v>
      </c>
      <c r="N379" s="2" cm="1">
        <f t="array" ref="N379">IF(F379="","",F379-SUMPRODUCT(($B$1461:$B$1491=$J379)*1,F$1461:F$1491))</f>
        <v>1.1943874341504355</v>
      </c>
      <c r="O379" s="2" cm="1">
        <f t="array" ref="O379">IF(G379="","",G379-SUMPRODUCT(($B$1461:$B$1491=$J379)*1,G$1461:G$1491))</f>
        <v>1.1727202509575161</v>
      </c>
    </row>
    <row r="380" spans="1:15" x14ac:dyDescent="0.55000000000000004">
      <c r="A380" s="3">
        <v>13</v>
      </c>
      <c r="B380" s="4">
        <v>5</v>
      </c>
      <c r="C380" s="2">
        <f>IF(logVir!C380="","",LN(資本ストック!C380))</f>
        <v>12.155951848513228</v>
      </c>
      <c r="D380" s="2">
        <f>IF(logVir!D380="","",LN(資本ストック!D380))</f>
        <v>12.055262056312683</v>
      </c>
      <c r="E380" s="2">
        <f>IF(logVir!E380="","",LN(資本ストック!E380))</f>
        <v>12.069553131392539</v>
      </c>
      <c r="F380" s="2">
        <f>IF(logVir!F380="","",LN(資本ストック!F380))</f>
        <v>12.043009395953947</v>
      </c>
      <c r="G380" s="2">
        <f>IF(logVir!G380="","",LN(資本ストック!G380))</f>
        <v>12.005688803885317</v>
      </c>
      <c r="I380" s="3">
        <v>13</v>
      </c>
      <c r="J380" s="3">
        <v>5</v>
      </c>
      <c r="K380" s="2" cm="1">
        <f t="array" ref="K380">IF(C380="","",C380-SUMPRODUCT(($B$1461:$B$1491=$J380)*1,C$1461:C$1491))</f>
        <v>0.7632507387790799</v>
      </c>
      <c r="L380" s="2" cm="1">
        <f t="array" ref="L380">IF(D380="","",D380-SUMPRODUCT(($B$1461:$B$1491=$J380)*1,D$1461:D$1491))</f>
        <v>0.70459820482510338</v>
      </c>
      <c r="M380" s="2" cm="1">
        <f t="array" ref="M380">IF(E380="","",E380-SUMPRODUCT(($B$1461:$B$1491=$J380)*1,E$1461:E$1491))</f>
        <v>0.6766386532267834</v>
      </c>
      <c r="N380" s="2" cm="1">
        <f t="array" ref="N380">IF(F380="","",F380-SUMPRODUCT(($B$1461:$B$1491=$J380)*1,F$1461:F$1491))</f>
        <v>0.65809193907768382</v>
      </c>
      <c r="O380" s="2" cm="1">
        <f t="array" ref="O380">IF(G380="","",G380-SUMPRODUCT(($B$1461:$B$1491=$J380)*1,G$1461:G$1491))</f>
        <v>0.61682774802453721</v>
      </c>
    </row>
    <row r="381" spans="1:15" x14ac:dyDescent="0.55000000000000004">
      <c r="A381" s="3">
        <v>13</v>
      </c>
      <c r="B381" s="4">
        <v>6</v>
      </c>
      <c r="C381" s="2">
        <f>IF(logVir!C381="","",LN(資本ストック!C381))</f>
        <v>14.925165268956967</v>
      </c>
      <c r="D381" s="2">
        <f>IF(logVir!D381="","",LN(資本ストック!D381))</f>
        <v>14.947159846359488</v>
      </c>
      <c r="E381" s="2">
        <f>IF(logVir!E381="","",LN(資本ストック!E381))</f>
        <v>14.991081023043909</v>
      </c>
      <c r="F381" s="2">
        <f>IF(logVir!F381="","",LN(資本ストック!F381))</f>
        <v>15.003268371786429</v>
      </c>
      <c r="G381" s="2">
        <f>IF(logVir!G381="","",LN(資本ストック!G381))</f>
        <v>15.013012847001638</v>
      </c>
      <c r="I381" s="3">
        <v>13</v>
      </c>
      <c r="J381" s="3">
        <v>6</v>
      </c>
      <c r="K381" s="2" cm="1">
        <f t="array" ref="K381">IF(C381="","",C381-SUMPRODUCT(($B$1461:$B$1491=$J381)*1,C$1461:C$1491))</f>
        <v>1.7743961137085051</v>
      </c>
      <c r="L381" s="2" cm="1">
        <f t="array" ref="L381">IF(D381="","",D381-SUMPRODUCT(($B$1461:$B$1491=$J381)*1,D$1461:D$1491))</f>
        <v>1.7724671538069945</v>
      </c>
      <c r="M381" s="2" cm="1">
        <f t="array" ref="M381">IF(E381="","",E381-SUMPRODUCT(($B$1461:$B$1491=$J381)*1,E$1461:E$1491))</f>
        <v>1.7852229060116009</v>
      </c>
      <c r="N381" s="2" cm="1">
        <f t="array" ref="N381">IF(F381="","",F381-SUMPRODUCT(($B$1461:$B$1491=$J381)*1,F$1461:F$1491))</f>
        <v>1.7950321093935759</v>
      </c>
      <c r="O381" s="2" cm="1">
        <f t="array" ref="O381">IF(G381="","",G381-SUMPRODUCT(($B$1461:$B$1491=$J381)*1,G$1461:G$1491))</f>
        <v>1.7961645192980331</v>
      </c>
    </row>
    <row r="382" spans="1:15" x14ac:dyDescent="0.55000000000000004">
      <c r="A382" s="3">
        <v>13</v>
      </c>
      <c r="B382" s="4">
        <v>7</v>
      </c>
      <c r="C382" s="2">
        <f>IF(logVir!C382="","",LN(資本ストック!C382))</f>
        <v>12.186167684891524</v>
      </c>
      <c r="D382" s="2">
        <f>IF(logVir!D382="","",LN(資本ストック!D382))</f>
        <v>12.098003910865975</v>
      </c>
      <c r="E382" s="2">
        <f>IF(logVir!E382="","",LN(資本ストック!E382))</f>
        <v>12.06146368178716</v>
      </c>
      <c r="F382" s="2">
        <f>IF(logVir!F382="","",LN(資本ストック!F382))</f>
        <v>12.039434977968801</v>
      </c>
      <c r="G382" s="2">
        <f>IF(logVir!G382="","",LN(資本ストック!G382))</f>
        <v>12.046545126311832</v>
      </c>
      <c r="I382" s="3">
        <v>13</v>
      </c>
      <c r="J382" s="3">
        <v>7</v>
      </c>
      <c r="K382" s="2" cm="1">
        <f t="array" ref="K382">IF(C382="","",C382-SUMPRODUCT(($B$1461:$B$1491=$J382)*1,C$1461:C$1491))</f>
        <v>0.36222560684856653</v>
      </c>
      <c r="L382" s="2" cm="1">
        <f t="array" ref="L382">IF(D382="","",D382-SUMPRODUCT(($B$1461:$B$1491=$J382)*1,D$1461:D$1491))</f>
        <v>0.34255865440916544</v>
      </c>
      <c r="M382" s="2" cm="1">
        <f t="array" ref="M382">IF(E382="","",E382-SUMPRODUCT(($B$1461:$B$1491=$J382)*1,E$1461:E$1491))</f>
        <v>0.31520649768947351</v>
      </c>
      <c r="N382" s="2" cm="1">
        <f t="array" ref="N382">IF(F382="","",F382-SUMPRODUCT(($B$1461:$B$1491=$J382)*1,F$1461:F$1491))</f>
        <v>0.31007494062826346</v>
      </c>
      <c r="O382" s="2" cm="1">
        <f t="array" ref="O382">IF(G382="","",G382-SUMPRODUCT(($B$1461:$B$1491=$J382)*1,G$1461:G$1491))</f>
        <v>0.31854105457114379</v>
      </c>
    </row>
    <row r="383" spans="1:15" x14ac:dyDescent="0.55000000000000004">
      <c r="A383" s="3">
        <v>13</v>
      </c>
      <c r="B383" s="4">
        <v>8</v>
      </c>
      <c r="C383" s="2">
        <f>IF(logVir!C383="","",LN(資本ストック!C383))</f>
        <v>12.882961213465238</v>
      </c>
      <c r="D383" s="2">
        <f>IF(logVir!D383="","",LN(資本ストック!D383))</f>
        <v>12.740614473278141</v>
      </c>
      <c r="E383" s="2">
        <f>IF(logVir!E383="","",LN(資本ストック!E383))</f>
        <v>12.70785061365952</v>
      </c>
      <c r="F383" s="2">
        <f>IF(logVir!F383="","",LN(資本ストック!F383))</f>
        <v>12.6894833822014</v>
      </c>
      <c r="G383" s="2">
        <f>IF(logVir!G383="","",LN(資本ストック!G383))</f>
        <v>12.701992325977818</v>
      </c>
      <c r="I383" s="3">
        <v>13</v>
      </c>
      <c r="J383" s="3">
        <v>8</v>
      </c>
      <c r="K383" s="2" cm="1">
        <f t="array" ref="K383">IF(C383="","",C383-SUMPRODUCT(($B$1461:$B$1491=$J383)*1,C$1461:C$1491))</f>
        <v>0.44203801948871124</v>
      </c>
      <c r="L383" s="2" cm="1">
        <f t="array" ref="L383">IF(D383="","",D383-SUMPRODUCT(($B$1461:$B$1491=$J383)*1,D$1461:D$1491))</f>
        <v>0.27944044906089438</v>
      </c>
      <c r="M383" s="2" cm="1">
        <f t="array" ref="M383">IF(E383="","",E383-SUMPRODUCT(($B$1461:$B$1491=$J383)*1,E$1461:E$1491))</f>
        <v>0.25505409373530341</v>
      </c>
      <c r="N383" s="2" cm="1">
        <f t="array" ref="N383">IF(F383="","",F383-SUMPRODUCT(($B$1461:$B$1491=$J383)*1,F$1461:F$1491))</f>
        <v>0.18900132966858685</v>
      </c>
      <c r="O383" s="2" cm="1">
        <f t="array" ref="O383">IF(G383="","",G383-SUMPRODUCT(($B$1461:$B$1491=$J383)*1,G$1461:G$1491))</f>
        <v>0.23780502990648422</v>
      </c>
    </row>
    <row r="384" spans="1:15" x14ac:dyDescent="0.55000000000000004">
      <c r="A384" s="3">
        <v>13</v>
      </c>
      <c r="B384" s="4">
        <v>9</v>
      </c>
      <c r="C384" s="2">
        <f>IF(logVir!C384="","",LN(資本ストック!C384))</f>
        <v>12.533203005155379</v>
      </c>
      <c r="D384" s="2">
        <f>IF(logVir!D384="","",LN(資本ストック!D384))</f>
        <v>12.344691342023113</v>
      </c>
      <c r="E384" s="2">
        <f>IF(logVir!E384="","",LN(資本ストック!E384))</f>
        <v>12.28791272495412</v>
      </c>
      <c r="F384" s="2">
        <f>IF(logVir!F384="","",LN(資本ストック!F384))</f>
        <v>12.234435585424359</v>
      </c>
      <c r="G384" s="2">
        <f>IF(logVir!G384="","",LN(資本ストック!G384))</f>
        <v>12.187708359664594</v>
      </c>
      <c r="I384" s="3">
        <v>13</v>
      </c>
      <c r="J384" s="3">
        <v>9</v>
      </c>
      <c r="K384" s="2" cm="1">
        <f t="array" ref="K384">IF(C384="","",C384-SUMPRODUCT(($B$1461:$B$1491=$J384)*1,C$1461:C$1491))</f>
        <v>1.2563375035423849</v>
      </c>
      <c r="L384" s="2" cm="1">
        <f t="array" ref="L384">IF(D384="","",D384-SUMPRODUCT(($B$1461:$B$1491=$J384)*1,D$1461:D$1491))</f>
        <v>1.0940683992668525</v>
      </c>
      <c r="M384" s="2" cm="1">
        <f t="array" ref="M384">IF(E384="","",E384-SUMPRODUCT(($B$1461:$B$1491=$J384)*1,E$1461:E$1491))</f>
        <v>0.95332263559830466</v>
      </c>
      <c r="N384" s="2" cm="1">
        <f t="array" ref="N384">IF(F384="","",F384-SUMPRODUCT(($B$1461:$B$1491=$J384)*1,F$1461:F$1491))</f>
        <v>0.92760336636720986</v>
      </c>
      <c r="O384" s="2" cm="1">
        <f t="array" ref="O384">IF(G384="","",G384-SUMPRODUCT(($B$1461:$B$1491=$J384)*1,G$1461:G$1491))</f>
        <v>0.88046804429096248</v>
      </c>
    </row>
    <row r="385" spans="1:15" x14ac:dyDescent="0.55000000000000004">
      <c r="A385" s="3">
        <v>13</v>
      </c>
      <c r="B385" s="4">
        <v>10</v>
      </c>
      <c r="C385" s="2">
        <f>IF(logVir!C385="","",LN(資本ストック!C385))</f>
        <v>14.628705530187245</v>
      </c>
      <c r="D385" s="2">
        <f>IF(logVir!D385="","",LN(資本ストック!D385))</f>
        <v>14.592036600055666</v>
      </c>
      <c r="E385" s="2">
        <f>IF(logVir!E385="","",LN(資本ストック!E385))</f>
        <v>14.588680247055224</v>
      </c>
      <c r="F385" s="2">
        <f>IF(logVir!F385="","",LN(資本ストック!F385))</f>
        <v>14.555991519376802</v>
      </c>
      <c r="G385" s="2">
        <f>IF(logVir!G385="","",LN(資本ストック!G385))</f>
        <v>14.492700392208441</v>
      </c>
      <c r="I385" s="3">
        <v>13</v>
      </c>
      <c r="J385" s="3">
        <v>10</v>
      </c>
      <c r="K385" s="2" cm="1">
        <f t="array" ref="K385">IF(C385="","",C385-SUMPRODUCT(($B$1461:$B$1491=$J385)*1,C$1461:C$1491))</f>
        <v>1.9534543371557209</v>
      </c>
      <c r="L385" s="2" cm="1">
        <f t="array" ref="L385">IF(D385="","",D385-SUMPRODUCT(($B$1461:$B$1491=$J385)*1,D$1461:D$1491))</f>
        <v>1.8494292477941272</v>
      </c>
      <c r="M385" s="2" cm="1">
        <f t="array" ref="M385">IF(E385="","",E385-SUMPRODUCT(($B$1461:$B$1491=$J385)*1,E$1461:E$1491))</f>
        <v>1.763565018034063</v>
      </c>
      <c r="N385" s="2" cm="1">
        <f t="array" ref="N385">IF(F385="","",F385-SUMPRODUCT(($B$1461:$B$1491=$J385)*1,F$1461:F$1491))</f>
        <v>1.7394799376475731</v>
      </c>
      <c r="O385" s="2" cm="1">
        <f t="array" ref="O385">IF(G385="","",G385-SUMPRODUCT(($B$1461:$B$1491=$J385)*1,G$1461:G$1491))</f>
        <v>1.6621037158639975</v>
      </c>
    </row>
    <row r="386" spans="1:15" x14ac:dyDescent="0.55000000000000004">
      <c r="A386" s="3">
        <v>13</v>
      </c>
      <c r="B386" s="4">
        <v>11</v>
      </c>
      <c r="C386" s="2">
        <f>IF(logVir!C386="","",LN(資本ストック!C386))</f>
        <v>13.661313601181114</v>
      </c>
      <c r="D386" s="2">
        <f>IF(logVir!D386="","",LN(資本ストック!D386))</f>
        <v>13.568192451273331</v>
      </c>
      <c r="E386" s="2">
        <f>IF(logVir!E386="","",LN(資本ストック!E386))</f>
        <v>13.570393710668064</v>
      </c>
      <c r="F386" s="2">
        <f>IF(logVir!F386="","",LN(資本ストック!F386))</f>
        <v>13.576130736425783</v>
      </c>
      <c r="G386" s="2">
        <f>IF(logVir!G386="","",LN(資本ストック!G386))</f>
        <v>13.57205477971789</v>
      </c>
      <c r="I386" s="3">
        <v>13</v>
      </c>
      <c r="J386" s="3">
        <v>11</v>
      </c>
      <c r="K386" s="2" cm="1">
        <f t="array" ref="K386">IF(C386="","",C386-SUMPRODUCT(($B$1461:$B$1491=$J386)*1,C$1461:C$1491))</f>
        <v>1.2792216445848705</v>
      </c>
      <c r="L386" s="2" cm="1">
        <f t="array" ref="L386">IF(D386="","",D386-SUMPRODUCT(($B$1461:$B$1491=$J386)*1,D$1461:D$1491))</f>
        <v>1.1927610487368003</v>
      </c>
      <c r="M386" s="2" cm="1">
        <f t="array" ref="M386">IF(E386="","",E386-SUMPRODUCT(($B$1461:$B$1491=$J386)*1,E$1461:E$1491))</f>
        <v>1.1421600193400501</v>
      </c>
      <c r="N386" s="2" cm="1">
        <f t="array" ref="N386">IF(F386="","",F386-SUMPRODUCT(($B$1461:$B$1491=$J386)*1,F$1461:F$1491))</f>
        <v>1.13702737737602</v>
      </c>
      <c r="O386" s="2" cm="1">
        <f t="array" ref="O386">IF(G386="","",G386-SUMPRODUCT(($B$1461:$B$1491=$J386)*1,G$1461:G$1491))</f>
        <v>1.0989854466689586</v>
      </c>
    </row>
    <row r="387" spans="1:15" x14ac:dyDescent="0.55000000000000004">
      <c r="A387" s="3">
        <v>13</v>
      </c>
      <c r="B387" s="4">
        <v>12</v>
      </c>
      <c r="C387" s="2">
        <f>IF(logVir!C387="","",LN(資本ストック!C387))</f>
        <v>14.381640476994814</v>
      </c>
      <c r="D387" s="2">
        <f>IF(logVir!D387="","",LN(資本ストック!D387))</f>
        <v>14.321488462531226</v>
      </c>
      <c r="E387" s="2">
        <f>IF(logVir!E387="","",LN(資本ストック!E387))</f>
        <v>14.343104884155396</v>
      </c>
      <c r="F387" s="2">
        <f>IF(logVir!F387="","",LN(資本ストック!F387))</f>
        <v>14.312437698783507</v>
      </c>
      <c r="G387" s="2">
        <f>IF(logVir!G387="","",LN(資本ストック!G387))</f>
        <v>14.265434508589099</v>
      </c>
      <c r="I387" s="3">
        <v>13</v>
      </c>
      <c r="J387" s="3">
        <v>12</v>
      </c>
      <c r="K387" s="2" cm="1">
        <f t="array" ref="K387">IF(C387="","",C387-SUMPRODUCT(($B$1461:$B$1491=$J387)*1,C$1461:C$1491))</f>
        <v>2.0790807707334729</v>
      </c>
      <c r="L387" s="2" cm="1">
        <f t="array" ref="L387">IF(D387="","",D387-SUMPRODUCT(($B$1461:$B$1491=$J387)*1,D$1461:D$1491))</f>
        <v>2.0639331597988146</v>
      </c>
      <c r="M387" s="2" cm="1">
        <f t="array" ref="M387">IF(E387="","",E387-SUMPRODUCT(($B$1461:$B$1491=$J387)*1,E$1461:E$1491))</f>
        <v>2.0559140285303794</v>
      </c>
      <c r="N387" s="2" cm="1">
        <f t="array" ref="N387">IF(F387="","",F387-SUMPRODUCT(($B$1461:$B$1491=$J387)*1,F$1461:F$1491))</f>
        <v>2.0632503887540636</v>
      </c>
      <c r="O387" s="2" cm="1">
        <f t="array" ref="O387">IF(G387="","",G387-SUMPRODUCT(($B$1461:$B$1491=$J387)*1,G$1461:G$1491))</f>
        <v>2.0580915723915396</v>
      </c>
    </row>
    <row r="388" spans="1:15" x14ac:dyDescent="0.55000000000000004">
      <c r="A388" s="3">
        <v>13</v>
      </c>
      <c r="B388" s="4">
        <v>13</v>
      </c>
      <c r="C388" s="2">
        <f>IF(logVir!C388="","",LN(資本ストック!C388))</f>
        <v>15.139514550491642</v>
      </c>
      <c r="D388" s="2">
        <f>IF(logVir!D388="","",LN(資本ストック!D388))</f>
        <v>15.002972561571269</v>
      </c>
      <c r="E388" s="2">
        <f>IF(logVir!E388="","",LN(資本ストック!E388))</f>
        <v>14.834476687765857</v>
      </c>
      <c r="F388" s="2">
        <f>IF(logVir!F388="","",LN(資本ストック!F388))</f>
        <v>14.787529713750946</v>
      </c>
      <c r="G388" s="2">
        <f>IF(logVir!G388="","",LN(資本ストック!G388))</f>
        <v>14.674652792415065</v>
      </c>
      <c r="I388" s="3">
        <v>13</v>
      </c>
      <c r="J388" s="3">
        <v>13</v>
      </c>
      <c r="K388" s="2" cm="1">
        <f t="array" ref="K388">IF(C388="","",C388-SUMPRODUCT(($B$1461:$B$1491=$J388)*1,C$1461:C$1491))</f>
        <v>3.3327902079561849</v>
      </c>
      <c r="L388" s="2" cm="1">
        <f t="array" ref="L388">IF(D388="","",D388-SUMPRODUCT(($B$1461:$B$1491=$J388)*1,D$1461:D$1491))</f>
        <v>3.4668937757828324</v>
      </c>
      <c r="M388" s="2" cm="1">
        <f t="array" ref="M388">IF(E388="","",E388-SUMPRODUCT(($B$1461:$B$1491=$J388)*1,E$1461:E$1491))</f>
        <v>3.3596615595403119</v>
      </c>
      <c r="N388" s="2" cm="1">
        <f t="array" ref="N388">IF(F388="","",F388-SUMPRODUCT(($B$1461:$B$1491=$J388)*1,F$1461:F$1491))</f>
        <v>3.353805804067056</v>
      </c>
      <c r="O388" s="2" cm="1">
        <f t="array" ref="O388">IF(G388="","",G388-SUMPRODUCT(($B$1461:$B$1491=$J388)*1,G$1461:G$1491))</f>
        <v>3.2500376192923355</v>
      </c>
    </row>
    <row r="389" spans="1:15" x14ac:dyDescent="0.55000000000000004">
      <c r="A389" s="3">
        <v>13</v>
      </c>
      <c r="B389" s="4">
        <v>14</v>
      </c>
      <c r="C389" s="2">
        <f>IF(logVir!C389="","",LN(資本ストック!C389))</f>
        <v>14.141172020332327</v>
      </c>
      <c r="D389" s="2">
        <f>IF(logVir!D389="","",LN(資本ストック!D389))</f>
        <v>14.131870348814832</v>
      </c>
      <c r="E389" s="2">
        <f>IF(logVir!E389="","",LN(資本ストック!E389))</f>
        <v>14.177318515674568</v>
      </c>
      <c r="F389" s="2">
        <f>IF(logVir!F389="","",LN(資本ストック!F389))</f>
        <v>14.181959648897715</v>
      </c>
      <c r="G389" s="2">
        <f>IF(logVir!G389="","",LN(資本ストック!G389))</f>
        <v>14.178052848866626</v>
      </c>
      <c r="I389" s="3">
        <v>13</v>
      </c>
      <c r="J389" s="3">
        <v>14</v>
      </c>
      <c r="K389" s="2" cm="1">
        <f t="array" ref="K389">IF(C389="","",C389-SUMPRODUCT(($B$1461:$B$1491=$J389)*1,C$1461:C$1491))</f>
        <v>1.6535816707748605</v>
      </c>
      <c r="L389" s="2" cm="1">
        <f t="array" ref="L389">IF(D389="","",D389-SUMPRODUCT(($B$1461:$B$1491=$J389)*1,D$1461:D$1491))</f>
        <v>1.6396966055263835</v>
      </c>
      <c r="M389" s="2" cm="1">
        <f t="array" ref="M389">IF(E389="","",E389-SUMPRODUCT(($B$1461:$B$1491=$J389)*1,E$1461:E$1491))</f>
        <v>1.5580846264674868</v>
      </c>
      <c r="N389" s="2" cm="1">
        <f t="array" ref="N389">IF(F389="","",F389-SUMPRODUCT(($B$1461:$B$1491=$J389)*1,F$1461:F$1491))</f>
        <v>1.552677463911305</v>
      </c>
      <c r="O389" s="2" cm="1">
        <f t="array" ref="O389">IF(G389="","",G389-SUMPRODUCT(($B$1461:$B$1491=$J389)*1,G$1461:G$1491))</f>
        <v>1.5611838791319048</v>
      </c>
    </row>
    <row r="390" spans="1:15" x14ac:dyDescent="0.55000000000000004">
      <c r="A390" s="3">
        <v>13</v>
      </c>
      <c r="B390" s="4">
        <v>15</v>
      </c>
      <c r="C390" s="2">
        <f>IF(logVir!C390="","",LN(資本ストック!C390))</f>
        <v>13.685841042370514</v>
      </c>
      <c r="D390" s="2">
        <f>IF(logVir!D390="","",LN(資本ストック!D390))</f>
        <v>13.591499237895675</v>
      </c>
      <c r="E390" s="2">
        <f>IF(logVir!E390="","",LN(資本ストック!E390))</f>
        <v>13.418290748372932</v>
      </c>
      <c r="F390" s="2">
        <f>IF(logVir!F390="","",LN(資本ストック!F390))</f>
        <v>13.378452509874476</v>
      </c>
      <c r="G390" s="2">
        <f>IF(logVir!G390="","",LN(資本ストック!G390))</f>
        <v>13.416466523860683</v>
      </c>
      <c r="I390" s="3">
        <v>13</v>
      </c>
      <c r="J390" s="3">
        <v>15</v>
      </c>
      <c r="K390" s="2" cm="1">
        <f t="array" ref="K390">IF(C390="","",C390-SUMPRODUCT(($B$1461:$B$1491=$J390)*1,C$1461:C$1491))</f>
        <v>3.2230995974453318</v>
      </c>
      <c r="L390" s="2" cm="1">
        <f t="array" ref="L390">IF(D390="","",D390-SUMPRODUCT(($B$1461:$B$1491=$J390)*1,D$1461:D$1491))</f>
        <v>3.1035516494632827</v>
      </c>
      <c r="M390" s="2" cm="1">
        <f t="array" ref="M390">IF(E390="","",E390-SUMPRODUCT(($B$1461:$B$1491=$J390)*1,E$1461:E$1491))</f>
        <v>2.8558295899764499</v>
      </c>
      <c r="N390" s="2" cm="1">
        <f t="array" ref="N390">IF(F390="","",F390-SUMPRODUCT(($B$1461:$B$1491=$J390)*1,F$1461:F$1491))</f>
        <v>2.8080540802751415</v>
      </c>
      <c r="O390" s="2" cm="1">
        <f t="array" ref="O390">IF(G390="","",G390-SUMPRODUCT(($B$1461:$B$1491=$J390)*1,G$1461:G$1491))</f>
        <v>2.8371898433251044</v>
      </c>
    </row>
    <row r="391" spans="1:15" x14ac:dyDescent="0.55000000000000004">
      <c r="A391" s="3">
        <v>13</v>
      </c>
      <c r="B391" s="4">
        <v>16</v>
      </c>
      <c r="C391" s="2">
        <f>IF(logVir!C391="","",LN(資本ストック!C391))</f>
        <v>13.603712068377924</v>
      </c>
      <c r="D391" s="2">
        <f>IF(logVir!D391="","",LN(資本ストック!D391))</f>
        <v>13.553961833689751</v>
      </c>
      <c r="E391" s="2">
        <f>IF(logVir!E391="","",LN(資本ストック!E391))</f>
        <v>13.518990236013252</v>
      </c>
      <c r="F391" s="2">
        <f>IF(logVir!F391="","",LN(資本ストック!F391))</f>
        <v>13.494936082563193</v>
      </c>
      <c r="G391" s="2">
        <f>IF(logVir!G391="","",LN(資本ストック!G391))</f>
        <v>13.495346023485638</v>
      </c>
      <c r="I391" s="3">
        <v>13</v>
      </c>
      <c r="J391" s="3">
        <v>16</v>
      </c>
      <c r="K391" s="2" cm="1">
        <f t="array" ref="K391">IF(C391="","",C391-SUMPRODUCT(($B$1461:$B$1491=$J391)*1,C$1461:C$1491))</f>
        <v>1.3960895108253073</v>
      </c>
      <c r="L391" s="2" cm="1">
        <f t="array" ref="L391">IF(D391="","",D391-SUMPRODUCT(($B$1461:$B$1491=$J391)*1,D$1461:D$1491))</f>
        <v>1.3457780868266909</v>
      </c>
      <c r="M391" s="2" cm="1">
        <f t="array" ref="M391">IF(E391="","",E391-SUMPRODUCT(($B$1461:$B$1491=$J391)*1,E$1461:E$1491))</f>
        <v>1.2787529656555758</v>
      </c>
      <c r="N391" s="2" cm="1">
        <f t="array" ref="N391">IF(F391="","",F391-SUMPRODUCT(($B$1461:$B$1491=$J391)*1,F$1461:F$1491))</f>
        <v>1.2574912605491324</v>
      </c>
      <c r="O391" s="2" cm="1">
        <f t="array" ref="O391">IF(G391="","",G391-SUMPRODUCT(($B$1461:$B$1491=$J391)*1,G$1461:G$1491))</f>
        <v>1.2330531129157709</v>
      </c>
    </row>
    <row r="392" spans="1:15" x14ac:dyDescent="0.55000000000000004">
      <c r="A392" s="3">
        <v>13</v>
      </c>
      <c r="B392" s="4">
        <v>17</v>
      </c>
      <c r="C392" s="2">
        <f>IF(logVir!C392="","",LN(資本ストック!C392))</f>
        <v>16.789725844607645</v>
      </c>
      <c r="D392" s="2">
        <f>IF(logVir!D392="","",LN(資本ストック!D392))</f>
        <v>16.839252462518463</v>
      </c>
      <c r="E392" s="2">
        <f>IF(logVir!E392="","",LN(資本ストック!E392))</f>
        <v>16.898272714394981</v>
      </c>
      <c r="F392" s="2">
        <f>IF(logVir!F392="","",LN(資本ストック!F392))</f>
        <v>16.908433418093807</v>
      </c>
      <c r="G392" s="2">
        <f>IF(logVir!G392="","",LN(資本ストック!G392))</f>
        <v>16.925782822590236</v>
      </c>
      <c r="I392" s="3">
        <v>13</v>
      </c>
      <c r="J392" s="3">
        <v>17</v>
      </c>
      <c r="K392" s="2" cm="1">
        <f t="array" ref="K392">IF(C392="","",C392-SUMPRODUCT(($B$1461:$B$1491=$J392)*1,C$1461:C$1491))</f>
        <v>1.7273726647902947</v>
      </c>
      <c r="L392" s="2" cm="1">
        <f t="array" ref="L392">IF(D392="","",D392-SUMPRODUCT(($B$1461:$B$1491=$J392)*1,D$1461:D$1491))</f>
        <v>1.7849872918283545</v>
      </c>
      <c r="M392" s="2" cm="1">
        <f t="array" ref="M392">IF(E392="","",E392-SUMPRODUCT(($B$1461:$B$1491=$J392)*1,E$1461:E$1491))</f>
        <v>1.8433800798337785</v>
      </c>
      <c r="N392" s="2" cm="1">
        <f t="array" ref="N392">IF(F392="","",F392-SUMPRODUCT(($B$1461:$B$1491=$J392)*1,F$1461:F$1491))</f>
        <v>1.8544400057457224</v>
      </c>
      <c r="O392" s="2" cm="1">
        <f t="array" ref="O392">IF(G392="","",G392-SUMPRODUCT(($B$1461:$B$1491=$J392)*1,G$1461:G$1491))</f>
        <v>1.8667436039491143</v>
      </c>
    </row>
    <row r="393" spans="1:15" x14ac:dyDescent="0.55000000000000004">
      <c r="A393" s="3">
        <v>13</v>
      </c>
      <c r="B393" s="4">
        <v>18</v>
      </c>
      <c r="C393" s="2">
        <f>IF(logVir!C393="","",LN(資本ストック!C393))</f>
        <v>15.005337170643841</v>
      </c>
      <c r="D393" s="2">
        <f>IF(logVir!D393="","",LN(資本ストック!D393))</f>
        <v>14.99056450084786</v>
      </c>
      <c r="E393" s="2">
        <f>IF(logVir!E393="","",LN(資本ストック!E393))</f>
        <v>15.072696329292841</v>
      </c>
      <c r="F393" s="2">
        <f>IF(logVir!F393="","",LN(資本ストック!F393))</f>
        <v>15.0888263239704</v>
      </c>
      <c r="G393" s="2">
        <f>IF(logVir!G393="","",LN(資本ストック!G393))</f>
        <v>15.152043003332201</v>
      </c>
      <c r="I393" s="3">
        <v>13</v>
      </c>
      <c r="J393" s="3">
        <v>18</v>
      </c>
      <c r="K393" s="2" cm="1">
        <f t="array" ref="K393">IF(C393="","",C393-SUMPRODUCT(($B$1461:$B$1491=$J393)*1,C$1461:C$1491))</f>
        <v>2.3027818363626444</v>
      </c>
      <c r="L393" s="2" cm="1">
        <f t="array" ref="L393">IF(D393="","",D393-SUMPRODUCT(($B$1461:$B$1491=$J393)*1,D$1461:D$1491))</f>
        <v>2.2649751326074181</v>
      </c>
      <c r="M393" s="2" cm="1">
        <f t="array" ref="M393">IF(E393="","",E393-SUMPRODUCT(($B$1461:$B$1491=$J393)*1,E$1461:E$1491))</f>
        <v>2.2987738320148097</v>
      </c>
      <c r="N393" s="2" cm="1">
        <f t="array" ref="N393">IF(F393="","",F393-SUMPRODUCT(($B$1461:$B$1491=$J393)*1,F$1461:F$1491))</f>
        <v>2.2969264368494446</v>
      </c>
      <c r="O393" s="2" cm="1">
        <f t="array" ref="O393">IF(G393="","",G393-SUMPRODUCT(($B$1461:$B$1491=$J393)*1,G$1461:G$1491))</f>
        <v>2.2924426593063991</v>
      </c>
    </row>
    <row r="394" spans="1:15" x14ac:dyDescent="0.55000000000000004">
      <c r="A394" s="3">
        <v>13</v>
      </c>
      <c r="B394" s="4">
        <v>19</v>
      </c>
      <c r="C394" s="2">
        <f>IF(logVir!C394="","",LN(資本ストック!C394))</f>
        <v>16.436423289352948</v>
      </c>
      <c r="D394" s="2">
        <f>IF(logVir!D394="","",LN(資本ストック!D394))</f>
        <v>16.469256851520811</v>
      </c>
      <c r="E394" s="2">
        <f>IF(logVir!E394="","",LN(資本ストック!E394))</f>
        <v>16.486362486135036</v>
      </c>
      <c r="F394" s="2">
        <f>IF(logVir!F394="","",LN(資本ストック!F394))</f>
        <v>16.485763853955596</v>
      </c>
      <c r="G394" s="2">
        <f>IF(logVir!G394="","",LN(資本ストック!G394))</f>
        <v>16.478262014786338</v>
      </c>
      <c r="I394" s="3">
        <v>13</v>
      </c>
      <c r="J394" s="3">
        <v>19</v>
      </c>
      <c r="K394" s="2" cm="1">
        <f t="array" ref="K394">IF(C394="","",C394-SUMPRODUCT(($B$1461:$B$1491=$J394)*1,C$1461:C$1491))</f>
        <v>3.9208428583356252</v>
      </c>
      <c r="L394" s="2" cm="1">
        <f t="array" ref="L394">IF(D394="","",D394-SUMPRODUCT(($B$1461:$B$1491=$J394)*1,D$1461:D$1491))</f>
        <v>4.0084729115108306</v>
      </c>
      <c r="M394" s="2" cm="1">
        <f t="array" ref="M394">IF(E394="","",E394-SUMPRODUCT(($B$1461:$B$1491=$J394)*1,E$1461:E$1491))</f>
        <v>4.0554647685259972</v>
      </c>
      <c r="N394" s="2" cm="1">
        <f t="array" ref="N394">IF(F394="","",F394-SUMPRODUCT(($B$1461:$B$1491=$J394)*1,F$1461:F$1491))</f>
        <v>4.0600314045129462</v>
      </c>
      <c r="O394" s="2" cm="1">
        <f t="array" ref="O394">IF(G394="","",G394-SUMPRODUCT(($B$1461:$B$1491=$J394)*1,G$1461:G$1491))</f>
        <v>4.0622825709371106</v>
      </c>
    </row>
    <row r="395" spans="1:15" x14ac:dyDescent="0.55000000000000004">
      <c r="A395" s="3">
        <v>13</v>
      </c>
      <c r="B395" s="4">
        <v>20</v>
      </c>
      <c r="C395" s="2">
        <f>IF(logVir!C395="","",LN(資本ストック!C395))</f>
        <v>14.634228293811969</v>
      </c>
      <c r="D395" s="2">
        <f>IF(logVir!D395="","",LN(資本ストック!D395))</f>
        <v>14.686616482320751</v>
      </c>
      <c r="E395" s="2">
        <f>IF(logVir!E395="","",LN(資本ストック!E395))</f>
        <v>14.755663512778192</v>
      </c>
      <c r="F395" s="2">
        <f>IF(logVir!F395="","",LN(資本ストック!F395))</f>
        <v>14.730095653572109</v>
      </c>
      <c r="G395" s="2">
        <f>IF(logVir!G395="","",LN(資本ストック!G395))</f>
        <v>14.689076853857548</v>
      </c>
      <c r="I395" s="3">
        <v>13</v>
      </c>
      <c r="J395" s="3">
        <v>20</v>
      </c>
      <c r="K395" s="2" cm="1">
        <f t="array" ref="K395">IF(C395="","",C395-SUMPRODUCT(($B$1461:$B$1491=$J395)*1,C$1461:C$1491))</f>
        <v>1.4040664339229796</v>
      </c>
      <c r="L395" s="2" cm="1">
        <f t="array" ref="L395">IF(D395="","",D395-SUMPRODUCT(($B$1461:$B$1491=$J395)*1,D$1461:D$1491))</f>
        <v>1.3603081280654514</v>
      </c>
      <c r="M395" s="2" cm="1">
        <f t="array" ref="M395">IF(E395="","",E395-SUMPRODUCT(($B$1461:$B$1491=$J395)*1,E$1461:E$1491))</f>
        <v>1.354645070612138</v>
      </c>
      <c r="N395" s="2" cm="1">
        <f t="array" ref="N395">IF(F395="","",F395-SUMPRODUCT(($B$1461:$B$1491=$J395)*1,F$1461:F$1491))</f>
        <v>1.3329356222683746</v>
      </c>
      <c r="O395" s="2" cm="1">
        <f t="array" ref="O395">IF(G395="","",G395-SUMPRODUCT(($B$1461:$B$1491=$J395)*1,G$1461:G$1491))</f>
        <v>1.244400352163753</v>
      </c>
    </row>
    <row r="396" spans="1:15" x14ac:dyDescent="0.55000000000000004">
      <c r="A396" s="3">
        <v>13</v>
      </c>
      <c r="B396" s="4">
        <v>21</v>
      </c>
      <c r="C396" s="2">
        <f>IF(logVir!C396="","",LN(資本ストック!C396))</f>
        <v>17.101633578419616</v>
      </c>
      <c r="D396" s="2">
        <f>IF(logVir!D396="","",LN(資本ストック!D396))</f>
        <v>17.112401633451949</v>
      </c>
      <c r="E396" s="2">
        <f>IF(logVir!E396="","",LN(資本ストック!E396))</f>
        <v>17.130594948677363</v>
      </c>
      <c r="F396" s="2">
        <f>IF(logVir!F396="","",LN(資本ストック!F396))</f>
        <v>17.132118357775372</v>
      </c>
      <c r="G396" s="2">
        <f>IF(logVir!G396="","",LN(資本ストック!G396))</f>
        <v>17.10906880453047</v>
      </c>
      <c r="I396" s="3">
        <v>13</v>
      </c>
      <c r="J396" s="3">
        <v>21</v>
      </c>
      <c r="K396" s="2" cm="1">
        <f t="array" ref="K396">IF(C396="","",C396-SUMPRODUCT(($B$1461:$B$1491=$J396)*1,C$1461:C$1491))</f>
        <v>2.6098220647422465</v>
      </c>
      <c r="L396" s="2" cm="1">
        <f t="array" ref="L396">IF(D396="","",D396-SUMPRODUCT(($B$1461:$B$1491=$J396)*1,D$1461:D$1491))</f>
        <v>2.5876457675403781</v>
      </c>
      <c r="M396" s="2" cm="1">
        <f t="array" ref="M396">IF(E396="","",E396-SUMPRODUCT(($B$1461:$B$1491=$J396)*1,E$1461:E$1491))</f>
        <v>2.5480313447167617</v>
      </c>
      <c r="N396" s="2" cm="1">
        <f t="array" ref="N396">IF(F396="","",F396-SUMPRODUCT(($B$1461:$B$1491=$J396)*1,F$1461:F$1491))</f>
        <v>2.5374097308977497</v>
      </c>
      <c r="O396" s="2" cm="1">
        <f t="array" ref="O396">IF(G396="","",G396-SUMPRODUCT(($B$1461:$B$1491=$J396)*1,G$1461:G$1491))</f>
        <v>2.4975995443000425</v>
      </c>
    </row>
    <row r="397" spans="1:15" x14ac:dyDescent="0.55000000000000004">
      <c r="A397" s="3">
        <v>13</v>
      </c>
      <c r="B397" s="4">
        <v>22</v>
      </c>
      <c r="C397" s="2">
        <f>IF(logVir!C397="","",LN(資本ストック!C397))</f>
        <v>14.606380388700156</v>
      </c>
      <c r="D397" s="2">
        <f>IF(logVir!D397="","",LN(資本ストック!D397))</f>
        <v>14.613528441123641</v>
      </c>
      <c r="E397" s="2">
        <f>IF(logVir!E397="","",LN(資本ストック!E397))</f>
        <v>14.5668427814726</v>
      </c>
      <c r="F397" s="2">
        <f>IF(logVir!F397="","",LN(資本ストック!F397))</f>
        <v>14.526940381209274</v>
      </c>
      <c r="G397" s="2">
        <f>IF(logVir!G397="","",LN(資本ストック!G397))</f>
        <v>14.474585051944381</v>
      </c>
      <c r="I397" s="3">
        <v>13</v>
      </c>
      <c r="J397" s="3">
        <v>22</v>
      </c>
      <c r="K397" s="2" cm="1">
        <f t="array" ref="K397">IF(C397="","",C397-SUMPRODUCT(($B$1461:$B$1491=$J397)*1,C$1461:C$1491))</f>
        <v>2.0006268125892053</v>
      </c>
      <c r="L397" s="2" cm="1">
        <f t="array" ref="L397">IF(D397="","",D397-SUMPRODUCT(($B$1461:$B$1491=$J397)*1,D$1461:D$1491))</f>
        <v>2.1558737341293384</v>
      </c>
      <c r="M397" s="2" cm="1">
        <f t="array" ref="M397">IF(E397="","",E397-SUMPRODUCT(($B$1461:$B$1491=$J397)*1,E$1461:E$1491))</f>
        <v>2.273442025112864</v>
      </c>
      <c r="N397" s="2" cm="1">
        <f t="array" ref="N397">IF(F397="","",F397-SUMPRODUCT(($B$1461:$B$1491=$J397)*1,F$1461:F$1491))</f>
        <v>2.2799696395146007</v>
      </c>
      <c r="O397" s="2" cm="1">
        <f t="array" ref="O397">IF(G397="","",G397-SUMPRODUCT(($B$1461:$B$1491=$J397)*1,G$1461:G$1491))</f>
        <v>2.2609688076141925</v>
      </c>
    </row>
    <row r="398" spans="1:15" x14ac:dyDescent="0.55000000000000004">
      <c r="A398" s="3">
        <v>13</v>
      </c>
      <c r="B398" s="4">
        <v>23</v>
      </c>
      <c r="C398" s="2">
        <f>IF(logVir!C398="","",LN(資本ストック!C398))</f>
        <v>16.506651762007088</v>
      </c>
      <c r="D398" s="2">
        <f>IF(logVir!D398="","",LN(資本ストック!D398))</f>
        <v>16.564546604185722</v>
      </c>
      <c r="E398" s="2">
        <f>IF(logVir!E398="","",LN(資本ストック!E398))</f>
        <v>16.547625082311594</v>
      </c>
      <c r="F398" s="2">
        <f>IF(logVir!F398="","",LN(資本ストック!F398))</f>
        <v>16.550725091777171</v>
      </c>
      <c r="G398" s="2">
        <f>IF(logVir!G398="","",LN(資本ストック!G398))</f>
        <v>16.563515663346475</v>
      </c>
      <c r="I398" s="3">
        <v>13</v>
      </c>
      <c r="J398" s="3">
        <v>23</v>
      </c>
      <c r="K398" s="2" cm="1">
        <f t="array" ref="K398">IF(C398="","",C398-SUMPRODUCT(($B$1461:$B$1491=$J398)*1,C$1461:C$1491))</f>
        <v>3.0893082739674291</v>
      </c>
      <c r="L398" s="2" cm="1">
        <f t="array" ref="L398">IF(D398="","",D398-SUMPRODUCT(($B$1461:$B$1491=$J398)*1,D$1461:D$1491))</f>
        <v>3.0688566573138516</v>
      </c>
      <c r="M398" s="2" cm="1">
        <f t="array" ref="M398">IF(E398="","",E398-SUMPRODUCT(($B$1461:$B$1491=$J398)*1,E$1461:E$1491))</f>
        <v>3.0413017140730219</v>
      </c>
      <c r="N398" s="2" cm="1">
        <f t="array" ref="N398">IF(F398="","",F398-SUMPRODUCT(($B$1461:$B$1491=$J398)*1,F$1461:F$1491))</f>
        <v>3.0495520404691074</v>
      </c>
      <c r="O398" s="2" cm="1">
        <f t="array" ref="O398">IF(G398="","",G398-SUMPRODUCT(($B$1461:$B$1491=$J398)*1,G$1461:G$1491))</f>
        <v>3.0494365801488517</v>
      </c>
    </row>
    <row r="399" spans="1:15" x14ac:dyDescent="0.55000000000000004">
      <c r="A399" s="3">
        <v>13</v>
      </c>
      <c r="B399" s="4">
        <v>24</v>
      </c>
      <c r="C399" s="2">
        <f>IF(logVir!C399="","",LN(資本ストック!C399))</f>
        <v>15.890790391787775</v>
      </c>
      <c r="D399" s="2">
        <f>IF(logVir!D399="","",LN(資本ストック!D399))</f>
        <v>15.943070357773376</v>
      </c>
      <c r="E399" s="2">
        <f>IF(logVir!E399="","",LN(資本ストック!E399))</f>
        <v>16.008341482746697</v>
      </c>
      <c r="F399" s="2">
        <f>IF(logVir!F399="","",LN(資本ストック!F399))</f>
        <v>16.014214818043246</v>
      </c>
      <c r="G399" s="2">
        <f>IF(logVir!G399="","",LN(資本ストック!G399))</f>
        <v>16.020472633180816</v>
      </c>
      <c r="I399" s="3">
        <v>13</v>
      </c>
      <c r="J399" s="3">
        <v>24</v>
      </c>
      <c r="K399" s="2" cm="1">
        <f t="array" ref="K399">IF(C399="","",C399-SUMPRODUCT(($B$1461:$B$1491=$J399)*1,C$1461:C$1491))</f>
        <v>4.5981061979237339</v>
      </c>
      <c r="L399" s="2" cm="1">
        <f t="array" ref="L399">IF(D399="","",D399-SUMPRODUCT(($B$1461:$B$1491=$J399)*1,D$1461:D$1491))</f>
        <v>4.6563217874528195</v>
      </c>
      <c r="M399" s="2" cm="1">
        <f t="array" ref="M399">IF(E399="","",E399-SUMPRODUCT(($B$1461:$B$1491=$J399)*1,E$1461:E$1491))</f>
        <v>4.6742299730276535</v>
      </c>
      <c r="N399" s="2" cm="1">
        <f t="array" ref="N399">IF(F399="","",F399-SUMPRODUCT(($B$1461:$B$1491=$J399)*1,F$1461:F$1491))</f>
        <v>4.6815591292829435</v>
      </c>
      <c r="O399" s="2" cm="1">
        <f t="array" ref="O399">IF(G399="","",G399-SUMPRODUCT(($B$1461:$B$1491=$J399)*1,G$1461:G$1491))</f>
        <v>4.6987628198614253</v>
      </c>
    </row>
    <row r="400" spans="1:15" x14ac:dyDescent="0.55000000000000004">
      <c r="A400" s="3">
        <v>13</v>
      </c>
      <c r="B400" s="4">
        <v>25</v>
      </c>
      <c r="C400" s="2">
        <f>IF(logVir!C400="","",LN(資本ストック!C400))</f>
        <v>15.007446601919399</v>
      </c>
      <c r="D400" s="2">
        <f>IF(logVir!D400="","",LN(資本ストック!D400))</f>
        <v>14.929141478137447</v>
      </c>
      <c r="E400" s="2">
        <f>IF(logVir!E400="","",LN(資本ストック!E400))</f>
        <v>14.90295526010495</v>
      </c>
      <c r="F400" s="2">
        <f>IF(logVir!F400="","",LN(資本ストック!F400))</f>
        <v>14.886583561165901</v>
      </c>
      <c r="G400" s="2">
        <f>IF(logVir!G400="","",LN(資本ストック!G400))</f>
        <v>14.960364440452922</v>
      </c>
      <c r="I400" s="3">
        <v>13</v>
      </c>
      <c r="J400" s="3">
        <v>25</v>
      </c>
      <c r="K400" s="2" cm="1">
        <f t="array" ref="K400">IF(C400="","",C400-SUMPRODUCT(($B$1461:$B$1491=$J400)*1,C$1461:C$1491))</f>
        <v>3.3996949448020271</v>
      </c>
      <c r="L400" s="2" cm="1">
        <f t="array" ref="L400">IF(D400="","",D400-SUMPRODUCT(($B$1461:$B$1491=$J400)*1,D$1461:D$1491))</f>
        <v>3.2327562672001982</v>
      </c>
      <c r="M400" s="2" cm="1">
        <f t="array" ref="M400">IF(E400="","",E400-SUMPRODUCT(($B$1461:$B$1491=$J400)*1,E$1461:E$1491))</f>
        <v>3.1499143827011622</v>
      </c>
      <c r="N400" s="2" cm="1">
        <f t="array" ref="N400">IF(F400="","",F400-SUMPRODUCT(($B$1461:$B$1491=$J400)*1,F$1461:F$1491))</f>
        <v>3.0970189157989676</v>
      </c>
      <c r="O400" s="2" cm="1">
        <f t="array" ref="O400">IF(G400="","",G400-SUMPRODUCT(($B$1461:$B$1491=$J400)*1,G$1461:G$1491))</f>
        <v>3.1657337802787762</v>
      </c>
    </row>
    <row r="401" spans="1:15" x14ac:dyDescent="0.55000000000000004">
      <c r="A401" s="3">
        <v>13</v>
      </c>
      <c r="B401" s="4">
        <v>26</v>
      </c>
      <c r="C401" s="2">
        <f>IF(logVir!C401="","",LN(資本ストック!C401))</f>
        <v>16.560060518203198</v>
      </c>
      <c r="D401" s="2">
        <f>IF(logVir!D401="","",LN(資本ストック!D401))</f>
        <v>16.577161322115614</v>
      </c>
      <c r="E401" s="2">
        <f>IF(logVir!E401="","",LN(資本ストック!E401))</f>
        <v>16.681704613848339</v>
      </c>
      <c r="F401" s="2">
        <f>IF(logVir!F401="","",LN(資本ストック!F401))</f>
        <v>16.72896972054102</v>
      </c>
      <c r="G401" s="2">
        <f>IF(logVir!G401="","",LN(資本ストック!G401))</f>
        <v>16.790173934030399</v>
      </c>
      <c r="I401" s="3">
        <v>13</v>
      </c>
      <c r="J401" s="3">
        <v>26</v>
      </c>
      <c r="K401" s="2" cm="1">
        <f t="array" ref="K401">IF(C401="","",C401-SUMPRODUCT(($B$1461:$B$1491=$J401)*1,C$1461:C$1491))</f>
        <v>2.4264173912602054</v>
      </c>
      <c r="L401" s="2" cm="1">
        <f t="array" ref="L401">IF(D401="","",D401-SUMPRODUCT(($B$1461:$B$1491=$J401)*1,D$1461:D$1491))</f>
        <v>2.5041744543593296</v>
      </c>
      <c r="M401" s="2" cm="1">
        <f t="array" ref="M401">IF(E401="","",E401-SUMPRODUCT(($B$1461:$B$1491=$J401)*1,E$1461:E$1491))</f>
        <v>2.5766341588510233</v>
      </c>
      <c r="N401" s="2" cm="1">
        <f t="array" ref="N401">IF(F401="","",F401-SUMPRODUCT(($B$1461:$B$1491=$J401)*1,F$1461:F$1491))</f>
        <v>2.6141620655719056</v>
      </c>
      <c r="O401" s="2" cm="1">
        <f t="array" ref="O401">IF(G401="","",G401-SUMPRODUCT(($B$1461:$B$1491=$J401)*1,G$1461:G$1491))</f>
        <v>2.6854449079845963</v>
      </c>
    </row>
    <row r="402" spans="1:15" x14ac:dyDescent="0.55000000000000004">
      <c r="A402" s="3">
        <v>13</v>
      </c>
      <c r="B402" s="4">
        <v>27</v>
      </c>
      <c r="C402" s="2">
        <f>IF(logVir!C402="","",LN(資本ストック!C402))</f>
        <v>16.276314082815073</v>
      </c>
      <c r="D402" s="2">
        <f>IF(logVir!D402="","",LN(資本ストック!D402))</f>
        <v>15.954096292027241</v>
      </c>
      <c r="E402" s="2">
        <f>IF(logVir!E402="","",LN(資本ストック!E402))</f>
        <v>15.948586866012899</v>
      </c>
      <c r="F402" s="2">
        <f>IF(logVir!F402="","",LN(資本ストック!F402))</f>
        <v>15.911804642674443</v>
      </c>
      <c r="G402" s="2">
        <f>IF(logVir!G402="","",LN(資本ストック!G402))</f>
        <v>15.865128733636437</v>
      </c>
      <c r="I402" s="3">
        <v>13</v>
      </c>
      <c r="J402" s="3">
        <v>27</v>
      </c>
      <c r="K402" s="2" cm="1">
        <f t="array" ref="K402">IF(C402="","",C402-SUMPRODUCT(($B$1461:$B$1491=$J402)*1,C$1461:C$1491))</f>
        <v>3.5734052182545906</v>
      </c>
      <c r="L402" s="2" cm="1">
        <f t="array" ref="L402">IF(D402="","",D402-SUMPRODUCT(($B$1461:$B$1491=$J402)*1,D$1461:D$1491))</f>
        <v>2.9574680208530086</v>
      </c>
      <c r="M402" s="2" cm="1">
        <f t="array" ref="M402">IF(E402="","",E402-SUMPRODUCT(($B$1461:$B$1491=$J402)*1,E$1461:E$1491))</f>
        <v>2.7557178394059907</v>
      </c>
      <c r="N402" s="2" cm="1">
        <f t="array" ref="N402">IF(F402="","",F402-SUMPRODUCT(($B$1461:$B$1491=$J402)*1,F$1461:F$1491))</f>
        <v>2.7033058129175487</v>
      </c>
      <c r="O402" s="2" cm="1">
        <f t="array" ref="O402">IF(G402="","",G402-SUMPRODUCT(($B$1461:$B$1491=$J402)*1,G$1461:G$1491))</f>
        <v>2.6229105542987821</v>
      </c>
    </row>
    <row r="403" spans="1:15" x14ac:dyDescent="0.55000000000000004">
      <c r="A403" s="3">
        <v>13</v>
      </c>
      <c r="B403" s="4">
        <v>28</v>
      </c>
      <c r="C403" s="2">
        <f>IF(logVir!C403="","",LN(資本ストック!C403))</f>
        <v>18.296615573009838</v>
      </c>
      <c r="D403" s="2">
        <f>IF(logVir!D403="","",LN(資本ストック!D403))</f>
        <v>18.316269661211191</v>
      </c>
      <c r="E403" s="2">
        <f>IF(logVir!E403="","",LN(資本ストック!E403))</f>
        <v>18.325562782252415</v>
      </c>
      <c r="F403" s="2">
        <f>IF(logVir!F403="","",LN(資本ストック!F403))</f>
        <v>18.3228327764505</v>
      </c>
      <c r="G403" s="2">
        <f>IF(logVir!G403="","",LN(資本ストック!G403))</f>
        <v>18.317171900529083</v>
      </c>
      <c r="I403" s="3">
        <v>13</v>
      </c>
      <c r="J403" s="3">
        <v>28</v>
      </c>
      <c r="K403" s="2" cm="1">
        <f t="array" ref="K403">IF(C403="","",C403-SUMPRODUCT(($B$1461:$B$1491=$J403)*1,C$1461:C$1491))</f>
        <v>2.7480336201350966</v>
      </c>
      <c r="L403" s="2" cm="1">
        <f t="array" ref="L403">IF(D403="","",D403-SUMPRODUCT(($B$1461:$B$1491=$J403)*1,D$1461:D$1491))</f>
        <v>2.7372154367258759</v>
      </c>
      <c r="M403" s="2" cm="1">
        <f t="array" ref="M403">IF(E403="","",E403-SUMPRODUCT(($B$1461:$B$1491=$J403)*1,E$1461:E$1491))</f>
        <v>2.7161848920213654</v>
      </c>
      <c r="N403" s="2" cm="1">
        <f t="array" ref="N403">IF(F403="","",F403-SUMPRODUCT(($B$1461:$B$1491=$J403)*1,F$1461:F$1491))</f>
        <v>2.7018686186474596</v>
      </c>
      <c r="O403" s="2" cm="1">
        <f t="array" ref="O403">IF(G403="","",G403-SUMPRODUCT(($B$1461:$B$1491=$J403)*1,G$1461:G$1491))</f>
        <v>2.681264269127265</v>
      </c>
    </row>
    <row r="404" spans="1:15" x14ac:dyDescent="0.55000000000000004">
      <c r="A404" s="3">
        <v>13</v>
      </c>
      <c r="B404" s="4">
        <v>29</v>
      </c>
      <c r="C404" s="2">
        <f>IF(logVir!C404="","",LN(資本ストック!C404))</f>
        <v>15.655977899516843</v>
      </c>
      <c r="D404" s="2">
        <f>IF(logVir!D404="","",LN(資本ストック!D404))</f>
        <v>15.699673384837901</v>
      </c>
      <c r="E404" s="2">
        <f>IF(logVir!E404="","",LN(資本ストック!E404))</f>
        <v>15.780958476771531</v>
      </c>
      <c r="F404" s="2">
        <f>IF(logVir!F404="","",LN(資本ストック!F404))</f>
        <v>15.806161971726427</v>
      </c>
      <c r="G404" s="2">
        <f>IF(logVir!G404="","",LN(資本ストック!G404))</f>
        <v>15.83649410257355</v>
      </c>
      <c r="I404" s="3">
        <v>13</v>
      </c>
      <c r="J404" s="3">
        <v>29</v>
      </c>
      <c r="K404" s="2" cm="1">
        <f t="array" ref="K404">IF(C404="","",C404-SUMPRODUCT(($B$1461:$B$1491=$J404)*1,C$1461:C$1491))</f>
        <v>2.4257409577626294</v>
      </c>
      <c r="L404" s="2" cm="1">
        <f t="array" ref="L404">IF(D404="","",D404-SUMPRODUCT(($B$1461:$B$1491=$J404)*1,D$1461:D$1491))</f>
        <v>2.4460851003180561</v>
      </c>
      <c r="M404" s="2" cm="1">
        <f t="array" ref="M404">IF(E404="","",E404-SUMPRODUCT(($B$1461:$B$1491=$J404)*1,E$1461:E$1491))</f>
        <v>2.5904976549053842</v>
      </c>
      <c r="N404" s="2" cm="1">
        <f t="array" ref="N404">IF(F404="","",F404-SUMPRODUCT(($B$1461:$B$1491=$J404)*1,F$1461:F$1491))</f>
        <v>2.6233972896234814</v>
      </c>
      <c r="O404" s="2" cm="1">
        <f t="array" ref="O404">IF(G404="","",G404-SUMPRODUCT(($B$1461:$B$1491=$J404)*1,G$1461:G$1491))</f>
        <v>2.6848316374587267</v>
      </c>
    </row>
    <row r="405" spans="1:15" x14ac:dyDescent="0.55000000000000004">
      <c r="A405" s="3">
        <v>13</v>
      </c>
      <c r="B405" s="4">
        <v>30</v>
      </c>
      <c r="C405" s="2">
        <f>IF(logVir!C405="","",LN(資本ストック!C405))</f>
        <v>15.073986259371544</v>
      </c>
      <c r="D405" s="2">
        <f>IF(logVir!D405="","",LN(資本ストック!D405))</f>
        <v>15.484056156846927</v>
      </c>
      <c r="E405" s="2">
        <f>IF(logVir!E405="","",LN(資本ストック!E405))</f>
        <v>15.604460335303747</v>
      </c>
      <c r="F405" s="2">
        <f>IF(logVir!F405="","",LN(資本ストック!F405))</f>
        <v>15.600152609703571</v>
      </c>
      <c r="G405" s="2">
        <f>IF(logVir!G405="","",LN(資本ストック!G405))</f>
        <v>15.567751048028063</v>
      </c>
      <c r="I405" s="3">
        <v>13</v>
      </c>
      <c r="J405" s="3">
        <v>30</v>
      </c>
      <c r="K405" s="2" cm="1">
        <f t="array" ref="K405">IF(C405="","",C405-SUMPRODUCT(($B$1461:$B$1491=$J405)*1,C$1461:C$1491))</f>
        <v>1.7605495970241787</v>
      </c>
      <c r="L405" s="2" cm="1">
        <f t="array" ref="L405">IF(D405="","",D405-SUMPRODUCT(($B$1461:$B$1491=$J405)*1,D$1461:D$1491))</f>
        <v>2.0954278323400324</v>
      </c>
      <c r="M405" s="2" cm="1">
        <f t="array" ref="M405">IF(E405="","",E405-SUMPRODUCT(($B$1461:$B$1491=$J405)*1,E$1461:E$1491))</f>
        <v>2.2840465433373502</v>
      </c>
      <c r="N405" s="2" cm="1">
        <f t="array" ref="N405">IF(F405="","",F405-SUMPRODUCT(($B$1461:$B$1491=$J405)*1,F$1461:F$1491))</f>
        <v>2.2928471252584028</v>
      </c>
      <c r="O405" s="2" cm="1">
        <f t="array" ref="O405">IF(G405="","",G405-SUMPRODUCT(($B$1461:$B$1491=$J405)*1,G$1461:G$1491))</f>
        <v>2.2728021846111055</v>
      </c>
    </row>
    <row r="406" spans="1:15" x14ac:dyDescent="0.55000000000000004">
      <c r="A406" s="3">
        <v>13</v>
      </c>
      <c r="B406" s="4">
        <v>31</v>
      </c>
      <c r="C406" s="2">
        <f>IF(logVir!C406="","",LN(資本ストック!C406))</f>
        <v>15.759064030559507</v>
      </c>
      <c r="D406" s="2">
        <f>IF(logVir!D406="","",LN(資本ストック!D406))</f>
        <v>15.438279238632838</v>
      </c>
      <c r="E406" s="2">
        <f>IF(logVir!E406="","",LN(資本ストック!E406))</f>
        <v>15.27045737268725</v>
      </c>
      <c r="F406" s="2">
        <f>IF(logVir!F406="","",LN(資本ストック!F406))</f>
        <v>15.203459100978998</v>
      </c>
      <c r="G406" s="2">
        <f>IF(logVir!G406="","",LN(資本ストック!G406))</f>
        <v>15.113424294314585</v>
      </c>
      <c r="I406" s="3">
        <v>13</v>
      </c>
      <c r="J406" s="3">
        <v>31</v>
      </c>
      <c r="K406" s="2" cm="1">
        <f t="array" ref="K406">IF(C406="","",C406-SUMPRODUCT(($B$1461:$B$1491=$J406)*1,C$1461:C$1491))</f>
        <v>2.4424575624871885</v>
      </c>
      <c r="L406" s="2" cm="1">
        <f t="array" ref="L406">IF(D406="","",D406-SUMPRODUCT(($B$1461:$B$1491=$J406)*1,D$1461:D$1491))</f>
        <v>2.2028420624762131</v>
      </c>
      <c r="M406" s="2" cm="1">
        <f t="array" ref="M406">IF(E406="","",E406-SUMPRODUCT(($B$1461:$B$1491=$J406)*1,E$1461:E$1491))</f>
        <v>2.0959808322934403</v>
      </c>
      <c r="N406" s="2" cm="1">
        <f t="array" ref="N406">IF(F406="","",F406-SUMPRODUCT(($B$1461:$B$1491=$J406)*1,F$1461:F$1491))</f>
        <v>2.0624943689132955</v>
      </c>
      <c r="O406" s="2" cm="1">
        <f t="array" ref="O406">IF(G406="","",G406-SUMPRODUCT(($B$1461:$B$1491=$J406)*1,G$1461:G$1491))</f>
        <v>1.9725789832724594</v>
      </c>
    </row>
    <row r="407" spans="1:15" x14ac:dyDescent="0.55000000000000004">
      <c r="A407" s="3">
        <v>14</v>
      </c>
      <c r="B407" s="4">
        <v>1</v>
      </c>
      <c r="C407" s="2">
        <f>IF(logVir!C407="","",LN(資本ストック!C407))</f>
        <v>12.106679006377799</v>
      </c>
      <c r="D407" s="2">
        <f>IF(logVir!D407="","",LN(資本ストック!D407))</f>
        <v>12.311814804983159</v>
      </c>
      <c r="E407" s="2">
        <f>IF(logVir!E407="","",LN(資本ストック!E407))</f>
        <v>12.286693204080793</v>
      </c>
      <c r="F407" s="2">
        <f>IF(logVir!F407="","",LN(資本ストック!F407))</f>
        <v>12.299087415250305</v>
      </c>
      <c r="G407" s="2">
        <f>IF(logVir!G407="","",LN(資本ストック!G407))</f>
        <v>12.725711563938887</v>
      </c>
      <c r="I407" s="3">
        <v>14</v>
      </c>
      <c r="J407" s="3">
        <v>1</v>
      </c>
      <c r="K407" s="2" cm="1">
        <f t="array" ref="K407">IF(C407="","",C407-SUMPRODUCT(($B$1461:$B$1491=$J407)*1,C$1461:C$1491))</f>
        <v>-0.48133253915509044</v>
      </c>
      <c r="L407" s="2" cm="1">
        <f t="array" ref="L407">IF(D407="","",D407-SUMPRODUCT(($B$1461:$B$1491=$J407)*1,D$1461:D$1491))</f>
        <v>-0.11935301871380588</v>
      </c>
      <c r="M407" s="2" cm="1">
        <f t="array" ref="M407">IF(E407="","",E407-SUMPRODUCT(($B$1461:$B$1491=$J407)*1,E$1461:E$1491))</f>
        <v>-3.1558227741090406E-2</v>
      </c>
      <c r="N407" s="2" cm="1">
        <f t="array" ref="N407">IF(F407="","",F407-SUMPRODUCT(($B$1461:$B$1491=$J407)*1,F$1461:F$1491))</f>
        <v>-3.0481883482487149E-3</v>
      </c>
      <c r="O407" s="2" cm="1">
        <f t="array" ref="O407">IF(G407="","",G407-SUMPRODUCT(($B$1461:$B$1491=$J407)*1,G$1461:G$1491))</f>
        <v>0.50469743358692298</v>
      </c>
    </row>
    <row r="408" spans="1:15" x14ac:dyDescent="0.55000000000000004">
      <c r="A408" s="3">
        <v>14</v>
      </c>
      <c r="B408" s="4">
        <v>2</v>
      </c>
      <c r="C408" s="2">
        <f>IF(logVir!C408="","",LN(資本ストック!C408))</f>
        <v>9.6795035720444247</v>
      </c>
      <c r="D408" s="2">
        <f>IF(logVir!D408="","",LN(資本ストック!D408))</f>
        <v>9.8502389920158642</v>
      </c>
      <c r="E408" s="2">
        <f>IF(logVir!E408="","",LN(資本ストック!E408))</f>
        <v>9.9430472257673355</v>
      </c>
      <c r="F408" s="2">
        <f>IF(logVir!F408="","",LN(資本ストック!F408))</f>
        <v>9.9196701188719647</v>
      </c>
      <c r="G408" s="2">
        <f>IF(logVir!G408="","",LN(資本ストック!G408))</f>
        <v>9.894568899563625</v>
      </c>
      <c r="I408" s="3">
        <v>14</v>
      </c>
      <c r="J408" s="3">
        <v>2</v>
      </c>
      <c r="K408" s="2" cm="1">
        <f t="array" ref="K408">IF(C408="","",C408-SUMPRODUCT(($B$1461:$B$1491=$J408)*1,C$1461:C$1491))</f>
        <v>-0.80439838026759958</v>
      </c>
      <c r="L408" s="2" cm="1">
        <f t="array" ref="L408">IF(D408="","",D408-SUMPRODUCT(($B$1461:$B$1491=$J408)*1,D$1461:D$1491))</f>
        <v>-0.64756660507724817</v>
      </c>
      <c r="M408" s="2" cm="1">
        <f t="array" ref="M408">IF(E408="","",E408-SUMPRODUCT(($B$1461:$B$1491=$J408)*1,E$1461:E$1491))</f>
        <v>-0.57176322310072614</v>
      </c>
      <c r="N408" s="2" cm="1">
        <f t="array" ref="N408">IF(F408="","",F408-SUMPRODUCT(($B$1461:$B$1491=$J408)*1,F$1461:F$1491))</f>
        <v>-0.56968845450421668</v>
      </c>
      <c r="O408" s="2" cm="1">
        <f t="array" ref="O408">IF(G408="","",G408-SUMPRODUCT(($B$1461:$B$1491=$J408)*1,G$1461:G$1491))</f>
        <v>-0.5657625983082859</v>
      </c>
    </row>
    <row r="409" spans="1:15" x14ac:dyDescent="0.55000000000000004">
      <c r="A409" s="3">
        <v>14</v>
      </c>
      <c r="B409" s="4">
        <v>3</v>
      </c>
      <c r="C409" s="2">
        <f>IF(logVir!C409="","",LN(資本ストック!C409))</f>
        <v>13.774124489480137</v>
      </c>
      <c r="D409" s="2">
        <f>IF(logVir!D409="","",LN(資本ストック!D409))</f>
        <v>13.77755237644473</v>
      </c>
      <c r="E409" s="2">
        <f>IF(logVir!E409="","",LN(資本ストック!E409))</f>
        <v>13.819844169685577</v>
      </c>
      <c r="F409" s="2">
        <f>IF(logVir!F409="","",LN(資本ストック!F409))</f>
        <v>13.79296722331666</v>
      </c>
      <c r="G409" s="2">
        <f>IF(logVir!G409="","",LN(資本ストック!G409))</f>
        <v>13.772110483044822</v>
      </c>
      <c r="I409" s="3">
        <v>14</v>
      </c>
      <c r="J409" s="3">
        <v>3</v>
      </c>
      <c r="K409" s="2" cm="1">
        <f t="array" ref="K409">IF(C409="","",C409-SUMPRODUCT(($B$1461:$B$1491=$J409)*1,C$1461:C$1491))</f>
        <v>1.1329665755720253</v>
      </c>
      <c r="L409" s="2" cm="1">
        <f t="array" ref="L409">IF(D409="","",D409-SUMPRODUCT(($B$1461:$B$1491=$J409)*1,D$1461:D$1491))</f>
        <v>1.1279373507761665</v>
      </c>
      <c r="M409" s="2" cm="1">
        <f t="array" ref="M409">IF(E409="","",E409-SUMPRODUCT(($B$1461:$B$1491=$J409)*1,E$1461:E$1491))</f>
        <v>1.1054518825085715</v>
      </c>
      <c r="N409" s="2" cm="1">
        <f t="array" ref="N409">IF(F409="","",F409-SUMPRODUCT(($B$1461:$B$1491=$J409)*1,F$1461:F$1491))</f>
        <v>1.0824768602660182</v>
      </c>
      <c r="O409" s="2" cm="1">
        <f t="array" ref="O409">IF(G409="","",G409-SUMPRODUCT(($B$1461:$B$1491=$J409)*1,G$1461:G$1491))</f>
        <v>1.0665137295631624</v>
      </c>
    </row>
    <row r="410" spans="1:15" x14ac:dyDescent="0.55000000000000004">
      <c r="A410" s="3">
        <v>14</v>
      </c>
      <c r="B410" s="4">
        <v>4</v>
      </c>
      <c r="C410" s="2">
        <f>IF(logVir!C410="","",LN(資本ストック!C410))</f>
        <v>10.711245939629617</v>
      </c>
      <c r="D410" s="2">
        <f>IF(logVir!D410="","",LN(資本ストック!D410))</f>
        <v>10.635575688034761</v>
      </c>
      <c r="E410" s="2">
        <f>IF(logVir!E410="","",LN(資本ストック!E410))</f>
        <v>10.65112815781678</v>
      </c>
      <c r="F410" s="2">
        <f>IF(logVir!F410="","",LN(資本ストック!F410))</f>
        <v>10.668946796662553</v>
      </c>
      <c r="G410" s="2">
        <f>IF(logVir!G410="","",LN(資本ストック!G410))</f>
        <v>10.644979469209098</v>
      </c>
      <c r="I410" s="3">
        <v>14</v>
      </c>
      <c r="J410" s="3">
        <v>4</v>
      </c>
      <c r="K410" s="2" cm="1">
        <f t="array" ref="K410">IF(C410="","",C410-SUMPRODUCT(($B$1461:$B$1491=$J410)*1,C$1461:C$1491))</f>
        <v>-0.24545965204776188</v>
      </c>
      <c r="L410" s="2" cm="1">
        <f t="array" ref="L410">IF(D410="","",D410-SUMPRODUCT(($B$1461:$B$1491=$J410)*1,D$1461:D$1491))</f>
        <v>-0.18488544291563791</v>
      </c>
      <c r="M410" s="2" cm="1">
        <f t="array" ref="M410">IF(E410="","",E410-SUMPRODUCT(($B$1461:$B$1491=$J410)*1,E$1461:E$1491))</f>
        <v>-0.13027906872116546</v>
      </c>
      <c r="N410" s="2" cm="1">
        <f t="array" ref="N410">IF(F410="","",F410-SUMPRODUCT(($B$1461:$B$1491=$J410)*1,F$1461:F$1491))</f>
        <v>-8.6068615470823673E-2</v>
      </c>
      <c r="O410" s="2" cm="1">
        <f t="array" ref="O410">IF(G410="","",G410-SUMPRODUCT(($B$1461:$B$1491=$J410)*1,G$1461:G$1491))</f>
        <v>-7.9010487064930857E-2</v>
      </c>
    </row>
    <row r="411" spans="1:15" x14ac:dyDescent="0.55000000000000004">
      <c r="A411" s="3">
        <v>14</v>
      </c>
      <c r="B411" s="4">
        <v>5</v>
      </c>
      <c r="C411" s="2">
        <f>IF(logVir!C411="","",LN(資本ストック!C411))</f>
        <v>12.002994036317229</v>
      </c>
      <c r="D411" s="2">
        <f>IF(logVir!D411="","",LN(資本ストック!D411))</f>
        <v>11.867490838470664</v>
      </c>
      <c r="E411" s="2">
        <f>IF(logVir!E411="","",LN(資本ストック!E411))</f>
        <v>11.947257703445439</v>
      </c>
      <c r="F411" s="2">
        <f>IF(logVir!F411="","",LN(資本ストック!F411))</f>
        <v>11.94889823552095</v>
      </c>
      <c r="G411" s="2">
        <f>IF(logVir!G411="","",LN(資本ストック!G411))</f>
        <v>11.926448121746823</v>
      </c>
      <c r="I411" s="3">
        <v>14</v>
      </c>
      <c r="J411" s="3">
        <v>5</v>
      </c>
      <c r="K411" s="2" cm="1">
        <f t="array" ref="K411">IF(C411="","",C411-SUMPRODUCT(($B$1461:$B$1491=$J411)*1,C$1461:C$1491))</f>
        <v>0.61029292658308165</v>
      </c>
      <c r="L411" s="2" cm="1">
        <f t="array" ref="L411">IF(D411="","",D411-SUMPRODUCT(($B$1461:$B$1491=$J411)*1,D$1461:D$1491))</f>
        <v>0.51682698698308371</v>
      </c>
      <c r="M411" s="2" cm="1">
        <f t="array" ref="M411">IF(E411="","",E411-SUMPRODUCT(($B$1461:$B$1491=$J411)*1,E$1461:E$1491))</f>
        <v>0.55434322527968405</v>
      </c>
      <c r="N411" s="2" cm="1">
        <f t="array" ref="N411">IF(F411="","",F411-SUMPRODUCT(($B$1461:$B$1491=$J411)*1,F$1461:F$1491))</f>
        <v>0.56398077864468732</v>
      </c>
      <c r="O411" s="2" cm="1">
        <f t="array" ref="O411">IF(G411="","",G411-SUMPRODUCT(($B$1461:$B$1491=$J411)*1,G$1461:G$1491))</f>
        <v>0.53758706588604355</v>
      </c>
    </row>
    <row r="412" spans="1:15" x14ac:dyDescent="0.55000000000000004">
      <c r="A412" s="3">
        <v>14</v>
      </c>
      <c r="B412" s="4">
        <v>6</v>
      </c>
      <c r="C412" s="2">
        <f>IF(logVir!C412="","",LN(資本ストック!C412))</f>
        <v>15.102752416899968</v>
      </c>
      <c r="D412" s="2">
        <f>IF(logVir!D412="","",LN(資本ストック!D412))</f>
        <v>15.099598097400976</v>
      </c>
      <c r="E412" s="2">
        <f>IF(logVir!E412="","",LN(資本ストック!E412))</f>
        <v>15.137589980622881</v>
      </c>
      <c r="F412" s="2">
        <f>IF(logVir!F412="","",LN(資本ストック!F412))</f>
        <v>15.147482542949602</v>
      </c>
      <c r="G412" s="2">
        <f>IF(logVir!G412="","",LN(資本ストック!G412))</f>
        <v>15.151654790775961</v>
      </c>
      <c r="I412" s="3">
        <v>14</v>
      </c>
      <c r="J412" s="3">
        <v>6</v>
      </c>
      <c r="K412" s="2" cm="1">
        <f t="array" ref="K412">IF(C412="","",C412-SUMPRODUCT(($B$1461:$B$1491=$J412)*1,C$1461:C$1491))</f>
        <v>1.951983261651506</v>
      </c>
      <c r="L412" s="2" cm="1">
        <f t="array" ref="L412">IF(D412="","",D412-SUMPRODUCT(($B$1461:$B$1491=$J412)*1,D$1461:D$1491))</f>
        <v>1.9249054048484826</v>
      </c>
      <c r="M412" s="2" cm="1">
        <f t="array" ref="M412">IF(E412="","",E412-SUMPRODUCT(($B$1461:$B$1491=$J412)*1,E$1461:E$1491))</f>
        <v>1.9317318635905725</v>
      </c>
      <c r="N412" s="2" cm="1">
        <f t="array" ref="N412">IF(F412="","",F412-SUMPRODUCT(($B$1461:$B$1491=$J412)*1,F$1461:F$1491))</f>
        <v>1.9392462805567483</v>
      </c>
      <c r="O412" s="2" cm="1">
        <f t="array" ref="O412">IF(G412="","",G412-SUMPRODUCT(($B$1461:$B$1491=$J412)*1,G$1461:G$1491))</f>
        <v>1.9348064630723556</v>
      </c>
    </row>
    <row r="413" spans="1:15" x14ac:dyDescent="0.55000000000000004">
      <c r="A413" s="3">
        <v>14</v>
      </c>
      <c r="B413" s="4">
        <v>7</v>
      </c>
      <c r="C413" s="2">
        <f>IF(logVir!C413="","",LN(資本ストック!C413))</f>
        <v>13.12387210293914</v>
      </c>
      <c r="D413" s="2">
        <f>IF(logVir!D413="","",LN(資本ストック!D413))</f>
        <v>13.04269957527208</v>
      </c>
      <c r="E413" s="2">
        <f>IF(logVir!E413="","",LN(資本ストック!E413))</f>
        <v>13.014391499192097</v>
      </c>
      <c r="F413" s="2">
        <f>IF(logVir!F413="","",LN(資本ストック!F413))</f>
        <v>12.987302517083064</v>
      </c>
      <c r="G413" s="2">
        <f>IF(logVir!G413="","",LN(資本ストック!G413))</f>
        <v>13.00415635706228</v>
      </c>
      <c r="I413" s="3">
        <v>14</v>
      </c>
      <c r="J413" s="3">
        <v>7</v>
      </c>
      <c r="K413" s="2" cm="1">
        <f t="array" ref="K413">IF(C413="","",C413-SUMPRODUCT(($B$1461:$B$1491=$J413)*1,C$1461:C$1491))</f>
        <v>1.2999300248961827</v>
      </c>
      <c r="L413" s="2" cm="1">
        <f t="array" ref="L413">IF(D413="","",D413-SUMPRODUCT(($B$1461:$B$1491=$J413)*1,D$1461:D$1491))</f>
        <v>1.2872543188152701</v>
      </c>
      <c r="M413" s="2" cm="1">
        <f t="array" ref="M413">IF(E413="","",E413-SUMPRODUCT(($B$1461:$B$1491=$J413)*1,E$1461:E$1491))</f>
        <v>1.2681343150944109</v>
      </c>
      <c r="N413" s="2" cm="1">
        <f t="array" ref="N413">IF(F413="","",F413-SUMPRODUCT(($B$1461:$B$1491=$J413)*1,F$1461:F$1491))</f>
        <v>1.2579424797425265</v>
      </c>
      <c r="O413" s="2" cm="1">
        <f t="array" ref="O413">IF(G413="","",G413-SUMPRODUCT(($B$1461:$B$1491=$J413)*1,G$1461:G$1491))</f>
        <v>1.2761522853215919</v>
      </c>
    </row>
    <row r="414" spans="1:15" x14ac:dyDescent="0.55000000000000004">
      <c r="A414" s="3">
        <v>14</v>
      </c>
      <c r="B414" s="4">
        <v>8</v>
      </c>
      <c r="C414" s="2">
        <f>IF(logVir!C414="","",LN(資本ストック!C414))</f>
        <v>14.118110985248766</v>
      </c>
      <c r="D414" s="2">
        <f>IF(logVir!D414="","",LN(資本ストック!D414))</f>
        <v>14.006592279992475</v>
      </c>
      <c r="E414" s="2">
        <f>IF(logVir!E414="","",LN(資本ストック!E414))</f>
        <v>13.991847941809148</v>
      </c>
      <c r="F414" s="2">
        <f>IF(logVir!F414="","",LN(資本ストック!F414))</f>
        <v>14.010447700123045</v>
      </c>
      <c r="G414" s="2">
        <f>IF(logVir!G414="","",LN(資本ストック!G414))</f>
        <v>13.982445828296704</v>
      </c>
      <c r="I414" s="3">
        <v>14</v>
      </c>
      <c r="J414" s="3">
        <v>8</v>
      </c>
      <c r="K414" s="2" cm="1">
        <f t="array" ref="K414">IF(C414="","",C414-SUMPRODUCT(($B$1461:$B$1491=$J414)*1,C$1461:C$1491))</f>
        <v>1.6771877912722388</v>
      </c>
      <c r="L414" s="2" cm="1">
        <f t="array" ref="L414">IF(D414="","",D414-SUMPRODUCT(($B$1461:$B$1491=$J414)*1,D$1461:D$1491))</f>
        <v>1.5454182557752283</v>
      </c>
      <c r="M414" s="2" cm="1">
        <f t="array" ref="M414">IF(E414="","",E414-SUMPRODUCT(($B$1461:$B$1491=$J414)*1,E$1461:E$1491))</f>
        <v>1.5390514218849312</v>
      </c>
      <c r="N414" s="2" cm="1">
        <f t="array" ref="N414">IF(F414="","",F414-SUMPRODUCT(($B$1461:$B$1491=$J414)*1,F$1461:F$1491))</f>
        <v>1.5099656475902314</v>
      </c>
      <c r="O414" s="2" cm="1">
        <f t="array" ref="O414">IF(G414="","",G414-SUMPRODUCT(($B$1461:$B$1491=$J414)*1,G$1461:G$1491))</f>
        <v>1.5182585322253708</v>
      </c>
    </row>
    <row r="415" spans="1:15" x14ac:dyDescent="0.55000000000000004">
      <c r="A415" s="3">
        <v>14</v>
      </c>
      <c r="B415" s="4">
        <v>9</v>
      </c>
      <c r="C415" s="2">
        <f>IF(logVir!C415="","",LN(資本ストック!C415))</f>
        <v>13.134694962194059</v>
      </c>
      <c r="D415" s="2">
        <f>IF(logVir!D415="","",LN(資本ストック!D415))</f>
        <v>13.058223902398188</v>
      </c>
      <c r="E415" s="2">
        <f>IF(logVir!E415="","",LN(資本ストック!E415))</f>
        <v>12.978210915393387</v>
      </c>
      <c r="F415" s="2">
        <f>IF(logVir!F415="","",LN(資本ストック!F415))</f>
        <v>12.928567636681619</v>
      </c>
      <c r="G415" s="2">
        <f>IF(logVir!G415="","",LN(資本ストック!G415))</f>
        <v>12.872218170024746</v>
      </c>
      <c r="I415" s="3">
        <v>14</v>
      </c>
      <c r="J415" s="3">
        <v>9</v>
      </c>
      <c r="K415" s="2" cm="1">
        <f t="array" ref="K415">IF(C415="","",C415-SUMPRODUCT(($B$1461:$B$1491=$J415)*1,C$1461:C$1491))</f>
        <v>1.8578294605810655</v>
      </c>
      <c r="L415" s="2" cm="1">
        <f t="array" ref="L415">IF(D415="","",D415-SUMPRODUCT(($B$1461:$B$1491=$J415)*1,D$1461:D$1491))</f>
        <v>1.8076009596419276</v>
      </c>
      <c r="M415" s="2" cm="1">
        <f t="array" ref="M415">IF(E415="","",E415-SUMPRODUCT(($B$1461:$B$1491=$J415)*1,E$1461:E$1491))</f>
        <v>1.6436208260375711</v>
      </c>
      <c r="N415" s="2" cm="1">
        <f t="array" ref="N415">IF(F415="","",F415-SUMPRODUCT(($B$1461:$B$1491=$J415)*1,F$1461:F$1491))</f>
        <v>1.6217354176244694</v>
      </c>
      <c r="O415" s="2" cm="1">
        <f t="array" ref="O415">IF(G415="","",G415-SUMPRODUCT(($B$1461:$B$1491=$J415)*1,G$1461:G$1491))</f>
        <v>1.5649778546511151</v>
      </c>
    </row>
    <row r="416" spans="1:15" x14ac:dyDescent="0.55000000000000004">
      <c r="A416" s="3">
        <v>14</v>
      </c>
      <c r="B416" s="4">
        <v>10</v>
      </c>
      <c r="C416" s="2">
        <f>IF(logVir!C416="","",LN(資本ストック!C416))</f>
        <v>14.755754862188583</v>
      </c>
      <c r="D416" s="2">
        <f>IF(logVir!D416="","",LN(資本ストック!D416))</f>
        <v>14.822903643110376</v>
      </c>
      <c r="E416" s="2">
        <f>IF(logVir!E416="","",LN(資本ストック!E416))</f>
        <v>14.858874854449331</v>
      </c>
      <c r="F416" s="2">
        <f>IF(logVir!F416="","",LN(資本ストック!F416))</f>
        <v>14.845916214883694</v>
      </c>
      <c r="G416" s="2">
        <f>IF(logVir!G416="","",LN(資本ストック!G416))</f>
        <v>14.852013129290762</v>
      </c>
      <c r="I416" s="3">
        <v>14</v>
      </c>
      <c r="J416" s="3">
        <v>10</v>
      </c>
      <c r="K416" s="2" cm="1">
        <f t="array" ref="K416">IF(C416="","",C416-SUMPRODUCT(($B$1461:$B$1491=$J416)*1,C$1461:C$1491))</f>
        <v>2.0805036691570589</v>
      </c>
      <c r="L416" s="2" cm="1">
        <f t="array" ref="L416">IF(D416="","",D416-SUMPRODUCT(($B$1461:$B$1491=$J416)*1,D$1461:D$1491))</f>
        <v>2.0802962908488372</v>
      </c>
      <c r="M416" s="2" cm="1">
        <f t="array" ref="M416">IF(E416="","",E416-SUMPRODUCT(($B$1461:$B$1491=$J416)*1,E$1461:E$1491))</f>
        <v>2.0337596254281696</v>
      </c>
      <c r="N416" s="2" cm="1">
        <f t="array" ref="N416">IF(F416="","",F416-SUMPRODUCT(($B$1461:$B$1491=$J416)*1,F$1461:F$1491))</f>
        <v>2.0294046331544653</v>
      </c>
      <c r="O416" s="2" cm="1">
        <f t="array" ref="O416">IF(G416="","",G416-SUMPRODUCT(($B$1461:$B$1491=$J416)*1,G$1461:G$1491))</f>
        <v>2.021416452946319</v>
      </c>
    </row>
    <row r="417" spans="1:15" x14ac:dyDescent="0.55000000000000004">
      <c r="A417" s="3">
        <v>14</v>
      </c>
      <c r="B417" s="4">
        <v>11</v>
      </c>
      <c r="C417" s="2">
        <f>IF(logVir!C417="","",LN(資本ストック!C417))</f>
        <v>13.668152586564364</v>
      </c>
      <c r="D417" s="2">
        <f>IF(logVir!D417="","",LN(資本ストック!D417))</f>
        <v>13.638152171132221</v>
      </c>
      <c r="E417" s="2">
        <f>IF(logVir!E417="","",LN(資本ストック!E417))</f>
        <v>13.674163341870457</v>
      </c>
      <c r="F417" s="2">
        <f>IF(logVir!F417="","",LN(資本ストック!F417))</f>
        <v>13.738805804700178</v>
      </c>
      <c r="G417" s="2">
        <f>IF(logVir!G417="","",LN(資本ストック!G417))</f>
        <v>13.82284872575921</v>
      </c>
      <c r="I417" s="3">
        <v>14</v>
      </c>
      <c r="J417" s="3">
        <v>11</v>
      </c>
      <c r="K417" s="2" cm="1">
        <f t="array" ref="K417">IF(C417="","",C417-SUMPRODUCT(($B$1461:$B$1491=$J417)*1,C$1461:C$1491))</f>
        <v>1.2860606299681212</v>
      </c>
      <c r="L417" s="2" cm="1">
        <f t="array" ref="L417">IF(D417="","",D417-SUMPRODUCT(($B$1461:$B$1491=$J417)*1,D$1461:D$1491))</f>
        <v>1.26272076859569</v>
      </c>
      <c r="M417" s="2" cm="1">
        <f t="array" ref="M417">IF(E417="","",E417-SUMPRODUCT(($B$1461:$B$1491=$J417)*1,E$1461:E$1491))</f>
        <v>1.2459296505424433</v>
      </c>
      <c r="N417" s="2" cm="1">
        <f t="array" ref="N417">IF(F417="","",F417-SUMPRODUCT(($B$1461:$B$1491=$J417)*1,F$1461:F$1491))</f>
        <v>1.2997024456504143</v>
      </c>
      <c r="O417" s="2" cm="1">
        <f t="array" ref="O417">IF(G417="","",G417-SUMPRODUCT(($B$1461:$B$1491=$J417)*1,G$1461:G$1491))</f>
        <v>1.3497793927102784</v>
      </c>
    </row>
    <row r="418" spans="1:15" x14ac:dyDescent="0.55000000000000004">
      <c r="A418" s="3">
        <v>14</v>
      </c>
      <c r="B418" s="4">
        <v>12</v>
      </c>
      <c r="C418" s="2">
        <f>IF(logVir!C418="","",LN(資本ストック!C418))</f>
        <v>14.357084038350633</v>
      </c>
      <c r="D418" s="2">
        <f>IF(logVir!D418="","",LN(資本ストック!D418))</f>
        <v>14.296038307890585</v>
      </c>
      <c r="E418" s="2">
        <f>IF(logVir!E418="","",LN(資本ストック!E418))</f>
        <v>14.297857554952289</v>
      </c>
      <c r="F418" s="2">
        <f>IF(logVir!F418="","",LN(資本ストック!F418))</f>
        <v>14.308466868545464</v>
      </c>
      <c r="G418" s="2">
        <f>IF(logVir!G418="","",LN(資本ストック!G418))</f>
        <v>14.259192076427096</v>
      </c>
      <c r="I418" s="3">
        <v>14</v>
      </c>
      <c r="J418" s="3">
        <v>12</v>
      </c>
      <c r="K418" s="2" cm="1">
        <f t="array" ref="K418">IF(C418="","",C418-SUMPRODUCT(($B$1461:$B$1491=$J418)*1,C$1461:C$1491))</f>
        <v>2.0545243320892919</v>
      </c>
      <c r="L418" s="2" cm="1">
        <f t="array" ref="L418">IF(D418="","",D418-SUMPRODUCT(($B$1461:$B$1491=$J418)*1,D$1461:D$1491))</f>
        <v>2.0384830051581737</v>
      </c>
      <c r="M418" s="2" cm="1">
        <f t="array" ref="M418">IF(E418="","",E418-SUMPRODUCT(($B$1461:$B$1491=$J418)*1,E$1461:E$1491))</f>
        <v>2.0106666993272722</v>
      </c>
      <c r="N418" s="2" cm="1">
        <f t="array" ref="N418">IF(F418="","",F418-SUMPRODUCT(($B$1461:$B$1491=$J418)*1,F$1461:F$1491))</f>
        <v>2.0592795585160211</v>
      </c>
      <c r="O418" s="2" cm="1">
        <f t="array" ref="O418">IF(G418="","",G418-SUMPRODUCT(($B$1461:$B$1491=$J418)*1,G$1461:G$1491))</f>
        <v>2.0518491402295371</v>
      </c>
    </row>
    <row r="419" spans="1:15" x14ac:dyDescent="0.55000000000000004">
      <c r="A419" s="3">
        <v>14</v>
      </c>
      <c r="B419" s="4">
        <v>13</v>
      </c>
      <c r="C419" s="2">
        <f>IF(logVir!C419="","",LN(資本ストック!C419))</f>
        <v>15.304444145351281</v>
      </c>
      <c r="D419" s="2">
        <f>IF(logVir!D419="","",LN(資本ストック!D419))</f>
        <v>15.2282695176176</v>
      </c>
      <c r="E419" s="2">
        <f>IF(logVir!E419="","",LN(資本ストック!E419))</f>
        <v>15.080342121954921</v>
      </c>
      <c r="F419" s="2">
        <f>IF(logVir!F419="","",LN(資本ストック!F419))</f>
        <v>15.033114335172625</v>
      </c>
      <c r="G419" s="2">
        <f>IF(logVir!G419="","",LN(資本ストック!G419))</f>
        <v>14.91523521654798</v>
      </c>
      <c r="I419" s="3">
        <v>14</v>
      </c>
      <c r="J419" s="3">
        <v>13</v>
      </c>
      <c r="K419" s="2" cm="1">
        <f t="array" ref="K419">IF(C419="","",C419-SUMPRODUCT(($B$1461:$B$1491=$J419)*1,C$1461:C$1491))</f>
        <v>3.4977198028158245</v>
      </c>
      <c r="L419" s="2" cm="1">
        <f t="array" ref="L419">IF(D419="","",D419-SUMPRODUCT(($B$1461:$B$1491=$J419)*1,D$1461:D$1491))</f>
        <v>3.6921907318291627</v>
      </c>
      <c r="M419" s="2" cm="1">
        <f t="array" ref="M419">IF(E419="","",E419-SUMPRODUCT(($B$1461:$B$1491=$J419)*1,E$1461:E$1491))</f>
        <v>3.6055269937293755</v>
      </c>
      <c r="N419" s="2" cm="1">
        <f t="array" ref="N419">IF(F419="","",F419-SUMPRODUCT(($B$1461:$B$1491=$J419)*1,F$1461:F$1491))</f>
        <v>3.5993904254887354</v>
      </c>
      <c r="O419" s="2" cm="1">
        <f t="array" ref="O419">IF(G419="","",G419-SUMPRODUCT(($B$1461:$B$1491=$J419)*1,G$1461:G$1491))</f>
        <v>3.4906200434252508</v>
      </c>
    </row>
    <row r="420" spans="1:15" x14ac:dyDescent="0.55000000000000004">
      <c r="A420" s="3">
        <v>14</v>
      </c>
      <c r="B420" s="4">
        <v>14</v>
      </c>
      <c r="C420" s="2">
        <f>IF(logVir!C420="","",LN(資本ストック!C420))</f>
        <v>15.151032921357023</v>
      </c>
      <c r="D420" s="2">
        <f>IF(logVir!D420="","",LN(資本ストック!D420))</f>
        <v>15.115964468715351</v>
      </c>
      <c r="E420" s="2">
        <f>IF(logVir!E420="","",LN(資本ストック!E420))</f>
        <v>15.149905743730812</v>
      </c>
      <c r="F420" s="2">
        <f>IF(logVir!F420="","",LN(資本ストック!F420))</f>
        <v>15.162310804339153</v>
      </c>
      <c r="G420" s="2">
        <f>IF(logVir!G420="","",LN(資本ストック!G420))</f>
        <v>15.194153209995363</v>
      </c>
      <c r="I420" s="3">
        <v>14</v>
      </c>
      <c r="J420" s="3">
        <v>14</v>
      </c>
      <c r="K420" s="2" cm="1">
        <f t="array" ref="K420">IF(C420="","",C420-SUMPRODUCT(($B$1461:$B$1491=$J420)*1,C$1461:C$1491))</f>
        <v>2.6634425717995569</v>
      </c>
      <c r="L420" s="2" cm="1">
        <f t="array" ref="L420">IF(D420="","",D420-SUMPRODUCT(($B$1461:$B$1491=$J420)*1,D$1461:D$1491))</f>
        <v>2.6237907254269022</v>
      </c>
      <c r="M420" s="2" cm="1">
        <f t="array" ref="M420">IF(E420="","",E420-SUMPRODUCT(($B$1461:$B$1491=$J420)*1,E$1461:E$1491))</f>
        <v>2.5306718545237317</v>
      </c>
      <c r="N420" s="2" cm="1">
        <f t="array" ref="N420">IF(F420="","",F420-SUMPRODUCT(($B$1461:$B$1491=$J420)*1,F$1461:F$1491))</f>
        <v>2.5330286193527431</v>
      </c>
      <c r="O420" s="2" cm="1">
        <f t="array" ref="O420">IF(G420="","",G420-SUMPRODUCT(($B$1461:$B$1491=$J420)*1,G$1461:G$1491))</f>
        <v>2.5772842402606422</v>
      </c>
    </row>
    <row r="421" spans="1:15" x14ac:dyDescent="0.55000000000000004">
      <c r="A421" s="3">
        <v>14</v>
      </c>
      <c r="B421" s="4">
        <v>15</v>
      </c>
      <c r="C421" s="2">
        <f>IF(logVir!C421="","",LN(資本ストック!C421))</f>
        <v>11.853865099511253</v>
      </c>
      <c r="D421" s="2">
        <f>IF(logVir!D421="","",LN(資本ストック!D421))</f>
        <v>12.001804041649669</v>
      </c>
      <c r="E421" s="2">
        <f>IF(logVir!E421="","",LN(資本ストック!E421))</f>
        <v>11.898956640193633</v>
      </c>
      <c r="F421" s="2">
        <f>IF(logVir!F421="","",LN(資本ストック!F421))</f>
        <v>11.963907846776214</v>
      </c>
      <c r="G421" s="2">
        <f>IF(logVir!G421="","",LN(資本ストック!G421))</f>
        <v>11.988875489140945</v>
      </c>
      <c r="I421" s="3">
        <v>14</v>
      </c>
      <c r="J421" s="3">
        <v>15</v>
      </c>
      <c r="K421" s="2" cm="1">
        <f t="array" ref="K421">IF(C421="","",C421-SUMPRODUCT(($B$1461:$B$1491=$J421)*1,C$1461:C$1491))</f>
        <v>1.391123654586071</v>
      </c>
      <c r="L421" s="2" cm="1">
        <f t="array" ref="L421">IF(D421="","",D421-SUMPRODUCT(($B$1461:$B$1491=$J421)*1,D$1461:D$1491))</f>
        <v>1.5138564532172758</v>
      </c>
      <c r="M421" s="2" cm="1">
        <f t="array" ref="M421">IF(E421="","",E421-SUMPRODUCT(($B$1461:$B$1491=$J421)*1,E$1461:E$1491))</f>
        <v>1.3364954817971508</v>
      </c>
      <c r="N421" s="2" cm="1">
        <f t="array" ref="N421">IF(F421="","",F421-SUMPRODUCT(($B$1461:$B$1491=$J421)*1,F$1461:F$1491))</f>
        <v>1.3935094171768796</v>
      </c>
      <c r="O421" s="2" cm="1">
        <f t="array" ref="O421">IF(G421="","",G421-SUMPRODUCT(($B$1461:$B$1491=$J421)*1,G$1461:G$1491))</f>
        <v>1.4095988086053666</v>
      </c>
    </row>
    <row r="422" spans="1:15" x14ac:dyDescent="0.55000000000000004">
      <c r="A422" s="3">
        <v>14</v>
      </c>
      <c r="B422" s="4">
        <v>16</v>
      </c>
      <c r="C422" s="2">
        <f>IF(logVir!C422="","",LN(資本ストック!C422))</f>
        <v>13.736709676351536</v>
      </c>
      <c r="D422" s="2">
        <f>IF(logVir!D422="","",LN(資本ストック!D422))</f>
        <v>13.719766582087596</v>
      </c>
      <c r="E422" s="2">
        <f>IF(logVir!E422="","",LN(資本ストック!E422))</f>
        <v>13.617705666068041</v>
      </c>
      <c r="F422" s="2">
        <f>IF(logVir!F422="","",LN(資本ストック!F422))</f>
        <v>13.605254570987929</v>
      </c>
      <c r="G422" s="2">
        <f>IF(logVir!G422="","",LN(資本ストック!G422))</f>
        <v>13.580434882348946</v>
      </c>
      <c r="I422" s="3">
        <v>14</v>
      </c>
      <c r="J422" s="3">
        <v>16</v>
      </c>
      <c r="K422" s="2" cm="1">
        <f t="array" ref="K422">IF(C422="","",C422-SUMPRODUCT(($B$1461:$B$1491=$J422)*1,C$1461:C$1491))</f>
        <v>1.5290871187989197</v>
      </c>
      <c r="L422" s="2" cm="1">
        <f t="array" ref="L422">IF(D422="","",D422-SUMPRODUCT(($B$1461:$B$1491=$J422)*1,D$1461:D$1491))</f>
        <v>1.5115828352245355</v>
      </c>
      <c r="M422" s="2" cm="1">
        <f t="array" ref="M422">IF(E422="","",E422-SUMPRODUCT(($B$1461:$B$1491=$J422)*1,E$1461:E$1491))</f>
        <v>1.3774683957103644</v>
      </c>
      <c r="N422" s="2" cm="1">
        <f t="array" ref="N422">IF(F422="","",F422-SUMPRODUCT(($B$1461:$B$1491=$J422)*1,F$1461:F$1491))</f>
        <v>1.367809748973869</v>
      </c>
      <c r="O422" s="2" cm="1">
        <f t="array" ref="O422">IF(G422="","",G422-SUMPRODUCT(($B$1461:$B$1491=$J422)*1,G$1461:G$1491))</f>
        <v>1.3181419717790792</v>
      </c>
    </row>
    <row r="423" spans="1:15" x14ac:dyDescent="0.55000000000000004">
      <c r="A423" s="3">
        <v>14</v>
      </c>
      <c r="B423" s="4">
        <v>17</v>
      </c>
      <c r="C423" s="2">
        <f>IF(logVir!C423="","",LN(資本ストック!C423))</f>
        <v>16.442680647680866</v>
      </c>
      <c r="D423" s="2">
        <f>IF(logVir!D423="","",LN(資本ストック!D423))</f>
        <v>16.419246655626274</v>
      </c>
      <c r="E423" s="2">
        <f>IF(logVir!E423="","",LN(資本ストック!E423))</f>
        <v>16.390149496111842</v>
      </c>
      <c r="F423" s="2">
        <f>IF(logVir!F423="","",LN(資本ストック!F423))</f>
        <v>16.391363655209776</v>
      </c>
      <c r="G423" s="2">
        <f>IF(logVir!G423="","",LN(資本ストック!G423))</f>
        <v>16.379387929569809</v>
      </c>
      <c r="I423" s="3">
        <v>14</v>
      </c>
      <c r="J423" s="3">
        <v>17</v>
      </c>
      <c r="K423" s="2" cm="1">
        <f t="array" ref="K423">IF(C423="","",C423-SUMPRODUCT(($B$1461:$B$1491=$J423)*1,C$1461:C$1491))</f>
        <v>1.3803274678635162</v>
      </c>
      <c r="L423" s="2" cm="1">
        <f t="array" ref="L423">IF(D423="","",D423-SUMPRODUCT(($B$1461:$B$1491=$J423)*1,D$1461:D$1491))</f>
        <v>1.3649814849361661</v>
      </c>
      <c r="M423" s="2" cm="1">
        <f t="array" ref="M423">IF(E423="","",E423-SUMPRODUCT(($B$1461:$B$1491=$J423)*1,E$1461:E$1491))</f>
        <v>1.3352568615506399</v>
      </c>
      <c r="N423" s="2" cm="1">
        <f t="array" ref="N423">IF(F423="","",F423-SUMPRODUCT(($B$1461:$B$1491=$J423)*1,F$1461:F$1491))</f>
        <v>1.3373702428616916</v>
      </c>
      <c r="O423" s="2" cm="1">
        <f t="array" ref="O423">IF(G423="","",G423-SUMPRODUCT(($B$1461:$B$1491=$J423)*1,G$1461:G$1491))</f>
        <v>1.3203487109286876</v>
      </c>
    </row>
    <row r="424" spans="1:15" x14ac:dyDescent="0.55000000000000004">
      <c r="A424" s="3">
        <v>14</v>
      </c>
      <c r="B424" s="4">
        <v>18</v>
      </c>
      <c r="C424" s="2">
        <f>IF(logVir!C424="","",LN(資本ストック!C424))</f>
        <v>14.007884779589091</v>
      </c>
      <c r="D424" s="2">
        <f>IF(logVir!D424="","",LN(資本ストック!D424))</f>
        <v>14.036881027480662</v>
      </c>
      <c r="E424" s="2">
        <f>IF(logVir!E424="","",LN(資本ストック!E424))</f>
        <v>14.103474485500437</v>
      </c>
      <c r="F424" s="2">
        <f>IF(logVir!F424="","",LN(資本ストック!F424))</f>
        <v>14.128350020204694</v>
      </c>
      <c r="G424" s="2">
        <f>IF(logVir!G424="","",LN(資本ストック!G424))</f>
        <v>14.178499837905571</v>
      </c>
      <c r="I424" s="3">
        <v>14</v>
      </c>
      <c r="J424" s="3">
        <v>18</v>
      </c>
      <c r="K424" s="2" cm="1">
        <f t="array" ref="K424">IF(C424="","",C424-SUMPRODUCT(($B$1461:$B$1491=$J424)*1,C$1461:C$1491))</f>
        <v>1.3053294453078941</v>
      </c>
      <c r="L424" s="2" cm="1">
        <f t="array" ref="L424">IF(D424="","",D424-SUMPRODUCT(($B$1461:$B$1491=$J424)*1,D$1461:D$1491))</f>
        <v>1.3112916592402204</v>
      </c>
      <c r="M424" s="2" cm="1">
        <f t="array" ref="M424">IF(E424="","",E424-SUMPRODUCT(($B$1461:$B$1491=$J424)*1,E$1461:E$1491))</f>
        <v>1.3295519882224056</v>
      </c>
      <c r="N424" s="2" cm="1">
        <f t="array" ref="N424">IF(F424="","",F424-SUMPRODUCT(($B$1461:$B$1491=$J424)*1,F$1461:F$1491))</f>
        <v>1.3364501330837388</v>
      </c>
      <c r="O424" s="2" cm="1">
        <f t="array" ref="O424">IF(G424="","",G424-SUMPRODUCT(($B$1461:$B$1491=$J424)*1,G$1461:G$1491))</f>
        <v>1.3188994938797691</v>
      </c>
    </row>
    <row r="425" spans="1:15" x14ac:dyDescent="0.55000000000000004">
      <c r="A425" s="3">
        <v>14</v>
      </c>
      <c r="B425" s="4">
        <v>19</v>
      </c>
      <c r="C425" s="2">
        <f>IF(logVir!C425="","",LN(資本ストック!C425))</f>
        <v>13.884321257959337</v>
      </c>
      <c r="D425" s="2">
        <f>IF(logVir!D425="","",LN(資本ストック!D425))</f>
        <v>13.842710021128822</v>
      </c>
      <c r="E425" s="2">
        <f>IF(logVir!E425="","",LN(資本ストック!E425))</f>
        <v>13.824063613668645</v>
      </c>
      <c r="F425" s="2">
        <f>IF(logVir!F425="","",LN(資本ストック!F425))</f>
        <v>13.821898392138239</v>
      </c>
      <c r="G425" s="2">
        <f>IF(logVir!G425="","",LN(資本ストック!G425))</f>
        <v>13.851339788712345</v>
      </c>
      <c r="I425" s="3">
        <v>14</v>
      </c>
      <c r="J425" s="3">
        <v>19</v>
      </c>
      <c r="K425" s="2" cm="1">
        <f t="array" ref="K425">IF(C425="","",C425-SUMPRODUCT(($B$1461:$B$1491=$J425)*1,C$1461:C$1491))</f>
        <v>1.3687408269420143</v>
      </c>
      <c r="L425" s="2" cm="1">
        <f t="array" ref="L425">IF(D425="","",D425-SUMPRODUCT(($B$1461:$B$1491=$J425)*1,D$1461:D$1491))</f>
        <v>1.3819260811188414</v>
      </c>
      <c r="M425" s="2" cm="1">
        <f t="array" ref="M425">IF(E425="","",E425-SUMPRODUCT(($B$1461:$B$1491=$J425)*1,E$1461:E$1491))</f>
        <v>1.3931658960596067</v>
      </c>
      <c r="N425" s="2" cm="1">
        <f t="array" ref="N425">IF(F425="","",F425-SUMPRODUCT(($B$1461:$B$1491=$J425)*1,F$1461:F$1491))</f>
        <v>1.396165942695589</v>
      </c>
      <c r="O425" s="2" cm="1">
        <f t="array" ref="O425">IF(G425="","",G425-SUMPRODUCT(($B$1461:$B$1491=$J425)*1,G$1461:G$1491))</f>
        <v>1.4353603448631169</v>
      </c>
    </row>
    <row r="426" spans="1:15" x14ac:dyDescent="0.55000000000000004">
      <c r="A426" s="3">
        <v>14</v>
      </c>
      <c r="B426" s="4">
        <v>20</v>
      </c>
      <c r="C426" s="2">
        <f>IF(logVir!C426="","",LN(資本ストック!C426))</f>
        <v>14.418632015852914</v>
      </c>
      <c r="D426" s="2">
        <f>IF(logVir!D426="","",LN(資本ストック!D426))</f>
        <v>14.506619077428853</v>
      </c>
      <c r="E426" s="2">
        <f>IF(logVir!E426="","",LN(資本ストック!E426))</f>
        <v>14.438948232474383</v>
      </c>
      <c r="F426" s="2">
        <f>IF(logVir!F426="","",LN(資本ストック!F426))</f>
        <v>14.389832318091527</v>
      </c>
      <c r="G426" s="2">
        <f>IF(logVir!G426="","",LN(資本ストック!G426))</f>
        <v>14.371966701817088</v>
      </c>
      <c r="I426" s="3">
        <v>14</v>
      </c>
      <c r="J426" s="3">
        <v>20</v>
      </c>
      <c r="K426" s="2" cm="1">
        <f t="array" ref="K426">IF(C426="","",C426-SUMPRODUCT(($B$1461:$B$1491=$J426)*1,C$1461:C$1491))</f>
        <v>1.188470155963925</v>
      </c>
      <c r="L426" s="2" cm="1">
        <f t="array" ref="L426">IF(D426="","",D426-SUMPRODUCT(($B$1461:$B$1491=$J426)*1,D$1461:D$1491))</f>
        <v>1.1803107231735535</v>
      </c>
      <c r="M426" s="2" cm="1">
        <f t="array" ref="M426">IF(E426="","",E426-SUMPRODUCT(($B$1461:$B$1491=$J426)*1,E$1461:E$1491))</f>
        <v>1.0379297903083291</v>
      </c>
      <c r="N426" s="2" cm="1">
        <f t="array" ref="N426">IF(F426="","",F426-SUMPRODUCT(($B$1461:$B$1491=$J426)*1,F$1461:F$1491))</f>
        <v>0.9926722867877924</v>
      </c>
      <c r="O426" s="2" cm="1">
        <f t="array" ref="O426">IF(G426="","",G426-SUMPRODUCT(($B$1461:$B$1491=$J426)*1,G$1461:G$1491))</f>
        <v>0.92729020012329322</v>
      </c>
    </row>
    <row r="427" spans="1:15" x14ac:dyDescent="0.55000000000000004">
      <c r="A427" s="3">
        <v>14</v>
      </c>
      <c r="B427" s="4">
        <v>21</v>
      </c>
      <c r="C427" s="2">
        <f>IF(logVir!C427="","",LN(資本ストック!C427))</f>
        <v>16.267174691997852</v>
      </c>
      <c r="D427" s="2">
        <f>IF(logVir!D427="","",LN(資本ストック!D427))</f>
        <v>16.316613955636488</v>
      </c>
      <c r="E427" s="2">
        <f>IF(logVir!E427="","",LN(資本ストック!E427))</f>
        <v>16.40165371418826</v>
      </c>
      <c r="F427" s="2">
        <f>IF(logVir!F427="","",LN(資本ストック!F427))</f>
        <v>16.420058640811526</v>
      </c>
      <c r="G427" s="2">
        <f>IF(logVir!G427="","",LN(資本ストック!G427))</f>
        <v>16.439309920713736</v>
      </c>
      <c r="I427" s="3">
        <v>14</v>
      </c>
      <c r="J427" s="3">
        <v>21</v>
      </c>
      <c r="K427" s="2" cm="1">
        <f t="array" ref="K427">IF(C427="","",C427-SUMPRODUCT(($B$1461:$B$1491=$J427)*1,C$1461:C$1491))</f>
        <v>1.7753631783204824</v>
      </c>
      <c r="L427" s="2" cm="1">
        <f t="array" ref="L427">IF(D427="","",D427-SUMPRODUCT(($B$1461:$B$1491=$J427)*1,D$1461:D$1491))</f>
        <v>1.7918580897249168</v>
      </c>
      <c r="M427" s="2" cm="1">
        <f t="array" ref="M427">IF(E427="","",E427-SUMPRODUCT(($B$1461:$B$1491=$J427)*1,E$1461:E$1491))</f>
        <v>1.8190901102276591</v>
      </c>
      <c r="N427" s="2" cm="1">
        <f t="array" ref="N427">IF(F427="","",F427-SUMPRODUCT(($B$1461:$B$1491=$J427)*1,F$1461:F$1491))</f>
        <v>1.8253500139339032</v>
      </c>
      <c r="O427" s="2" cm="1">
        <f t="array" ref="O427">IF(G427="","",G427-SUMPRODUCT(($B$1461:$B$1491=$J427)*1,G$1461:G$1491))</f>
        <v>1.8278406604833091</v>
      </c>
    </row>
    <row r="428" spans="1:15" x14ac:dyDescent="0.55000000000000004">
      <c r="A428" s="3">
        <v>14</v>
      </c>
      <c r="B428" s="4">
        <v>22</v>
      </c>
      <c r="C428" s="2">
        <f>IF(logVir!C428="","",LN(資本ストック!C428))</f>
        <v>13.650040214594494</v>
      </c>
      <c r="D428" s="2">
        <f>IF(logVir!D428="","",LN(資本ストック!D428))</f>
        <v>13.513988829378858</v>
      </c>
      <c r="E428" s="2">
        <f>IF(logVir!E428="","",LN(資本ストック!E428))</f>
        <v>13.435663205467248</v>
      </c>
      <c r="F428" s="2">
        <f>IF(logVir!F428="","",LN(資本ストック!F428))</f>
        <v>13.368760047011296</v>
      </c>
      <c r="G428" s="2">
        <f>IF(logVir!G428="","",LN(資本ストック!G428))</f>
        <v>13.438825498686594</v>
      </c>
      <c r="I428" s="3">
        <v>14</v>
      </c>
      <c r="J428" s="3">
        <v>22</v>
      </c>
      <c r="K428" s="2" cm="1">
        <f t="array" ref="K428">IF(C428="","",C428-SUMPRODUCT(($B$1461:$B$1491=$J428)*1,C$1461:C$1491))</f>
        <v>1.044286638483543</v>
      </c>
      <c r="L428" s="2" cm="1">
        <f t="array" ref="L428">IF(D428="","",D428-SUMPRODUCT(($B$1461:$B$1491=$J428)*1,D$1461:D$1491))</f>
        <v>1.0563341223845555</v>
      </c>
      <c r="M428" s="2" cm="1">
        <f t="array" ref="M428">IF(E428="","",E428-SUMPRODUCT(($B$1461:$B$1491=$J428)*1,E$1461:E$1491))</f>
        <v>1.1422624491075126</v>
      </c>
      <c r="N428" s="2" cm="1">
        <f t="array" ref="N428">IF(F428="","",F428-SUMPRODUCT(($B$1461:$B$1491=$J428)*1,F$1461:F$1491))</f>
        <v>1.1217893053166232</v>
      </c>
      <c r="O428" s="2" cm="1">
        <f t="array" ref="O428">IF(G428="","",G428-SUMPRODUCT(($B$1461:$B$1491=$J428)*1,G$1461:G$1491))</f>
        <v>1.2252092543564057</v>
      </c>
    </row>
    <row r="429" spans="1:15" x14ac:dyDescent="0.55000000000000004">
      <c r="A429" s="3">
        <v>14</v>
      </c>
      <c r="B429" s="4">
        <v>23</v>
      </c>
      <c r="C429" s="2">
        <f>IF(logVir!C429="","",LN(資本ストック!C429))</f>
        <v>14.841455902959492</v>
      </c>
      <c r="D429" s="2">
        <f>IF(logVir!D429="","",LN(資本ストック!D429))</f>
        <v>14.938079867646472</v>
      </c>
      <c r="E429" s="2">
        <f>IF(logVir!E429="","",LN(資本ストック!E429))</f>
        <v>14.956685519496114</v>
      </c>
      <c r="F429" s="2">
        <f>IF(logVir!F429="","",LN(資本ストック!F429))</f>
        <v>14.960624191041555</v>
      </c>
      <c r="G429" s="2">
        <f>IF(logVir!G429="","",LN(資本ストック!G429))</f>
        <v>14.983375505226162</v>
      </c>
      <c r="I429" s="3">
        <v>14</v>
      </c>
      <c r="J429" s="3">
        <v>23</v>
      </c>
      <c r="K429" s="2" cm="1">
        <f t="array" ref="K429">IF(C429="","",C429-SUMPRODUCT(($B$1461:$B$1491=$J429)*1,C$1461:C$1491))</f>
        <v>1.4241124149198328</v>
      </c>
      <c r="L429" s="2" cm="1">
        <f t="array" ref="L429">IF(D429="","",D429-SUMPRODUCT(($B$1461:$B$1491=$J429)*1,D$1461:D$1491))</f>
        <v>1.4423899207746018</v>
      </c>
      <c r="M429" s="2" cm="1">
        <f t="array" ref="M429">IF(E429="","",E429-SUMPRODUCT(($B$1461:$B$1491=$J429)*1,E$1461:E$1491))</f>
        <v>1.4503621512575418</v>
      </c>
      <c r="N429" s="2" cm="1">
        <f t="array" ref="N429">IF(F429="","",F429-SUMPRODUCT(($B$1461:$B$1491=$J429)*1,F$1461:F$1491))</f>
        <v>1.4594511397334919</v>
      </c>
      <c r="O429" s="2" cm="1">
        <f t="array" ref="O429">IF(G429="","",G429-SUMPRODUCT(($B$1461:$B$1491=$J429)*1,G$1461:G$1491))</f>
        <v>1.4692964220285383</v>
      </c>
    </row>
    <row r="430" spans="1:15" x14ac:dyDescent="0.55000000000000004">
      <c r="A430" s="3">
        <v>14</v>
      </c>
      <c r="B430" s="4">
        <v>24</v>
      </c>
      <c r="C430" s="2">
        <f>IF(logVir!C430="","",LN(資本ストック!C430))</f>
        <v>14.197785349369051</v>
      </c>
      <c r="D430" s="2">
        <f>IF(logVir!D430="","",LN(資本ストック!D430))</f>
        <v>14.165230170124683</v>
      </c>
      <c r="E430" s="2">
        <f>IF(logVir!E430="","",LN(資本ストック!E430))</f>
        <v>14.245457346104301</v>
      </c>
      <c r="F430" s="2">
        <f>IF(logVir!F430="","",LN(資本ストック!F430))</f>
        <v>14.249308931030798</v>
      </c>
      <c r="G430" s="2">
        <f>IF(logVir!G430="","",LN(資本ストック!G430))</f>
        <v>14.220984105634018</v>
      </c>
      <c r="I430" s="3">
        <v>14</v>
      </c>
      <c r="J430" s="3">
        <v>24</v>
      </c>
      <c r="K430" s="2" cm="1">
        <f t="array" ref="K430">IF(C430="","",C430-SUMPRODUCT(($B$1461:$B$1491=$J430)*1,C$1461:C$1491))</f>
        <v>2.9051011555050099</v>
      </c>
      <c r="L430" s="2" cm="1">
        <f t="array" ref="L430">IF(D430="","",D430-SUMPRODUCT(($B$1461:$B$1491=$J430)*1,D$1461:D$1491))</f>
        <v>2.8784815998041271</v>
      </c>
      <c r="M430" s="2" cm="1">
        <f t="array" ref="M430">IF(E430="","",E430-SUMPRODUCT(($B$1461:$B$1491=$J430)*1,E$1461:E$1491))</f>
        <v>2.9113458363852569</v>
      </c>
      <c r="N430" s="2" cm="1">
        <f t="array" ref="N430">IF(F430="","",F430-SUMPRODUCT(($B$1461:$B$1491=$J430)*1,F$1461:F$1491))</f>
        <v>2.9166532422704954</v>
      </c>
      <c r="O430" s="2" cm="1">
        <f t="array" ref="O430">IF(G430="","",G430-SUMPRODUCT(($B$1461:$B$1491=$J430)*1,G$1461:G$1491))</f>
        <v>2.8992742923146277</v>
      </c>
    </row>
    <row r="431" spans="1:15" x14ac:dyDescent="0.55000000000000004">
      <c r="A431" s="3">
        <v>14</v>
      </c>
      <c r="B431" s="4">
        <v>25</v>
      </c>
      <c r="C431" s="2">
        <f>IF(logVir!C431="","",LN(資本ストック!C431))</f>
        <v>13.084087529119953</v>
      </c>
      <c r="D431" s="2">
        <f>IF(logVir!D431="","",LN(資本ストック!D431))</f>
        <v>12.917850448205195</v>
      </c>
      <c r="E431" s="2">
        <f>IF(logVir!E431="","",LN(資本ストック!E431))</f>
        <v>12.820998140238306</v>
      </c>
      <c r="F431" s="2">
        <f>IF(logVir!F431="","",LN(資本ストック!F431))</f>
        <v>12.807462380468433</v>
      </c>
      <c r="G431" s="2">
        <f>IF(logVir!G431="","",LN(資本ストック!G431))</f>
        <v>12.997237620633804</v>
      </c>
      <c r="I431" s="3">
        <v>14</v>
      </c>
      <c r="J431" s="3">
        <v>25</v>
      </c>
      <c r="K431" s="2" cm="1">
        <f t="array" ref="K431">IF(C431="","",C431-SUMPRODUCT(($B$1461:$B$1491=$J431)*1,C$1461:C$1491))</f>
        <v>1.476335872002581</v>
      </c>
      <c r="L431" s="2" cm="1">
        <f t="array" ref="L431">IF(D431="","",D431-SUMPRODUCT(($B$1461:$B$1491=$J431)*1,D$1461:D$1491))</f>
        <v>1.221465237267946</v>
      </c>
      <c r="M431" s="2" cm="1">
        <f t="array" ref="M431">IF(E431="","",E431-SUMPRODUCT(($B$1461:$B$1491=$J431)*1,E$1461:E$1491))</f>
        <v>1.0679572628345184</v>
      </c>
      <c r="N431" s="2" cm="1">
        <f t="array" ref="N431">IF(F431="","",F431-SUMPRODUCT(($B$1461:$B$1491=$J431)*1,F$1461:F$1491))</f>
        <v>1.0178977351014993</v>
      </c>
      <c r="O431" s="2" cm="1">
        <f t="array" ref="O431">IF(G431="","",G431-SUMPRODUCT(($B$1461:$B$1491=$J431)*1,G$1461:G$1491))</f>
        <v>1.2026069604596579</v>
      </c>
    </row>
    <row r="432" spans="1:15" x14ac:dyDescent="0.55000000000000004">
      <c r="A432" s="3">
        <v>14</v>
      </c>
      <c r="B432" s="4">
        <v>26</v>
      </c>
      <c r="C432" s="2">
        <f>IF(logVir!C432="","",LN(資本ストック!C432))</f>
        <v>15.791884463105786</v>
      </c>
      <c r="D432" s="2">
        <f>IF(logVir!D432="","",LN(資本ストック!D432))</f>
        <v>15.759765643338932</v>
      </c>
      <c r="E432" s="2">
        <f>IF(logVir!E432="","",LN(資本ストック!E432))</f>
        <v>15.792458912226106</v>
      </c>
      <c r="F432" s="2">
        <f>IF(logVir!F432="","",LN(資本ストック!F432))</f>
        <v>15.801789943747924</v>
      </c>
      <c r="G432" s="2">
        <f>IF(logVir!G432="","",LN(資本ストック!G432))</f>
        <v>15.803117337563073</v>
      </c>
      <c r="I432" s="3">
        <v>14</v>
      </c>
      <c r="J432" s="3">
        <v>26</v>
      </c>
      <c r="K432" s="2" cm="1">
        <f t="array" ref="K432">IF(C432="","",C432-SUMPRODUCT(($B$1461:$B$1491=$J432)*1,C$1461:C$1491))</f>
        <v>1.6582413361627939</v>
      </c>
      <c r="L432" s="2" cm="1">
        <f t="array" ref="L432">IF(D432="","",D432-SUMPRODUCT(($B$1461:$B$1491=$J432)*1,D$1461:D$1491))</f>
        <v>1.6867787755826473</v>
      </c>
      <c r="M432" s="2" cm="1">
        <f t="array" ref="M432">IF(E432="","",E432-SUMPRODUCT(($B$1461:$B$1491=$J432)*1,E$1461:E$1491))</f>
        <v>1.6873884572287903</v>
      </c>
      <c r="N432" s="2" cm="1">
        <f t="array" ref="N432">IF(F432="","",F432-SUMPRODUCT(($B$1461:$B$1491=$J432)*1,F$1461:F$1491))</f>
        <v>1.6869822887788093</v>
      </c>
      <c r="O432" s="2" cm="1">
        <f t="array" ref="O432">IF(G432="","",G432-SUMPRODUCT(($B$1461:$B$1491=$J432)*1,G$1461:G$1491))</f>
        <v>1.6983883115172702</v>
      </c>
    </row>
    <row r="433" spans="1:15" x14ac:dyDescent="0.55000000000000004">
      <c r="A433" s="3">
        <v>14</v>
      </c>
      <c r="B433" s="4">
        <v>27</v>
      </c>
      <c r="C433" s="2">
        <f>IF(logVir!C433="","",LN(資本ストック!C433))</f>
        <v>14.61097382511533</v>
      </c>
      <c r="D433" s="2">
        <f>IF(logVir!D433="","",LN(資本ストック!D433))</f>
        <v>14.894790159160456</v>
      </c>
      <c r="E433" s="2">
        <f>IF(logVir!E433="","",LN(資本ストック!E433))</f>
        <v>15.215665410265636</v>
      </c>
      <c r="F433" s="2">
        <f>IF(logVir!F433="","",LN(資本ストック!F433))</f>
        <v>15.280653886869818</v>
      </c>
      <c r="G433" s="2">
        <f>IF(logVir!G433="","",LN(資本ストック!G433))</f>
        <v>15.24090797042561</v>
      </c>
      <c r="I433" s="3">
        <v>14</v>
      </c>
      <c r="J433" s="3">
        <v>27</v>
      </c>
      <c r="K433" s="2" cm="1">
        <f t="array" ref="K433">IF(C433="","",C433-SUMPRODUCT(($B$1461:$B$1491=$J433)*1,C$1461:C$1491))</f>
        <v>1.9080649605548476</v>
      </c>
      <c r="L433" s="2" cm="1">
        <f t="array" ref="L433">IF(D433="","",D433-SUMPRODUCT(($B$1461:$B$1491=$J433)*1,D$1461:D$1491))</f>
        <v>1.8981618879862232</v>
      </c>
      <c r="M433" s="2" cm="1">
        <f t="array" ref="M433">IF(E433="","",E433-SUMPRODUCT(($B$1461:$B$1491=$J433)*1,E$1461:E$1491))</f>
        <v>2.0227963836587275</v>
      </c>
      <c r="N433" s="2" cm="1">
        <f t="array" ref="N433">IF(F433="","",F433-SUMPRODUCT(($B$1461:$B$1491=$J433)*1,F$1461:F$1491))</f>
        <v>2.0721550571129228</v>
      </c>
      <c r="O433" s="2" cm="1">
        <f t="array" ref="O433">IF(G433="","",G433-SUMPRODUCT(($B$1461:$B$1491=$J433)*1,G$1461:G$1491))</f>
        <v>1.9986897910879549</v>
      </c>
    </row>
    <row r="434" spans="1:15" x14ac:dyDescent="0.55000000000000004">
      <c r="A434" s="3">
        <v>14</v>
      </c>
      <c r="B434" s="4">
        <v>28</v>
      </c>
      <c r="C434" s="2">
        <f>IF(logVir!C434="","",LN(資本ストック!C434))</f>
        <v>16.837611281889483</v>
      </c>
      <c r="D434" s="2">
        <f>IF(logVir!D434="","",LN(資本ストック!D434))</f>
        <v>16.838174086001171</v>
      </c>
      <c r="E434" s="2">
        <f>IF(logVir!E434="","",LN(資本ストック!E434))</f>
        <v>16.907967122505475</v>
      </c>
      <c r="F434" s="2">
        <f>IF(logVir!F434="","",LN(資本ストック!F434))</f>
        <v>16.913110335064061</v>
      </c>
      <c r="G434" s="2">
        <f>IF(logVir!G434="","",LN(資本ストック!G434))</f>
        <v>16.900498409493295</v>
      </c>
      <c r="I434" s="3">
        <v>14</v>
      </c>
      <c r="J434" s="3">
        <v>28</v>
      </c>
      <c r="K434" s="2" cm="1">
        <f t="array" ref="K434">IF(C434="","",C434-SUMPRODUCT(($B$1461:$B$1491=$J434)*1,C$1461:C$1491))</f>
        <v>1.2890293290147419</v>
      </c>
      <c r="L434" s="2" cm="1">
        <f t="array" ref="L434">IF(D434="","",D434-SUMPRODUCT(($B$1461:$B$1491=$J434)*1,D$1461:D$1491))</f>
        <v>1.2591198615158561</v>
      </c>
      <c r="M434" s="2" cm="1">
        <f t="array" ref="M434">IF(E434="","",E434-SUMPRODUCT(($B$1461:$B$1491=$J434)*1,E$1461:E$1491))</f>
        <v>1.2985892322744252</v>
      </c>
      <c r="N434" s="2" cm="1">
        <f t="array" ref="N434">IF(F434="","",F434-SUMPRODUCT(($B$1461:$B$1491=$J434)*1,F$1461:F$1491))</f>
        <v>1.2921461772610208</v>
      </c>
      <c r="O434" s="2" cm="1">
        <f t="array" ref="O434">IF(G434="","",G434-SUMPRODUCT(($B$1461:$B$1491=$J434)*1,G$1461:G$1491))</f>
        <v>1.2645907780914776</v>
      </c>
    </row>
    <row r="435" spans="1:15" x14ac:dyDescent="0.55000000000000004">
      <c r="A435" s="3">
        <v>14</v>
      </c>
      <c r="B435" s="4">
        <v>29</v>
      </c>
      <c r="C435" s="2">
        <f>IF(logVir!C435="","",LN(資本ストック!C435))</f>
        <v>14.627417463866916</v>
      </c>
      <c r="D435" s="2">
        <f>IF(logVir!D435="","",LN(資本ストック!D435))</f>
        <v>14.571958294149486</v>
      </c>
      <c r="E435" s="2">
        <f>IF(logVir!E435="","",LN(資本ストック!E435))</f>
        <v>14.515360291340507</v>
      </c>
      <c r="F435" s="2">
        <f>IF(logVir!F435="","",LN(資本ストック!F435))</f>
        <v>14.522464139127075</v>
      </c>
      <c r="G435" s="2">
        <f>IF(logVir!G435="","",LN(資本ストック!G435))</f>
        <v>14.498845256661332</v>
      </c>
      <c r="I435" s="3">
        <v>14</v>
      </c>
      <c r="J435" s="3">
        <v>29</v>
      </c>
      <c r="K435" s="2" cm="1">
        <f t="array" ref="K435">IF(C435="","",C435-SUMPRODUCT(($B$1461:$B$1491=$J435)*1,C$1461:C$1491))</f>
        <v>1.3971805221127021</v>
      </c>
      <c r="L435" s="2" cm="1">
        <f t="array" ref="L435">IF(D435="","",D435-SUMPRODUCT(($B$1461:$B$1491=$J435)*1,D$1461:D$1491))</f>
        <v>1.3183700096296409</v>
      </c>
      <c r="M435" s="2" cm="1">
        <f t="array" ref="M435">IF(E435="","",E435-SUMPRODUCT(($B$1461:$B$1491=$J435)*1,E$1461:E$1491))</f>
        <v>1.3248994694743601</v>
      </c>
      <c r="N435" s="2" cm="1">
        <f t="array" ref="N435">IF(F435="","",F435-SUMPRODUCT(($B$1461:$B$1491=$J435)*1,F$1461:F$1491))</f>
        <v>1.3396994570241301</v>
      </c>
      <c r="O435" s="2" cm="1">
        <f t="array" ref="O435">IF(G435="","",G435-SUMPRODUCT(($B$1461:$B$1491=$J435)*1,G$1461:G$1491))</f>
        <v>1.3471827915465084</v>
      </c>
    </row>
    <row r="436" spans="1:15" x14ac:dyDescent="0.55000000000000004">
      <c r="A436" s="3">
        <v>14</v>
      </c>
      <c r="B436" s="4">
        <v>30</v>
      </c>
      <c r="C436" s="2">
        <f>IF(logVir!C436="","",LN(資本ストック!C436))</f>
        <v>14.40310148474766</v>
      </c>
      <c r="D436" s="2">
        <f>IF(logVir!D436="","",LN(資本ストック!D436))</f>
        <v>14.450651939058043</v>
      </c>
      <c r="E436" s="2">
        <f>IF(logVir!E436="","",LN(資本ストック!E436))</f>
        <v>14.500364060721902</v>
      </c>
      <c r="F436" s="2">
        <f>IF(logVir!F436="","",LN(資本ストック!F436))</f>
        <v>14.447581494915616</v>
      </c>
      <c r="G436" s="2">
        <f>IF(logVir!G436="","",LN(資本ストック!G436))</f>
        <v>14.596805040845798</v>
      </c>
      <c r="I436" s="3">
        <v>14</v>
      </c>
      <c r="J436" s="3">
        <v>30</v>
      </c>
      <c r="K436" s="2" cm="1">
        <f t="array" ref="K436">IF(C436="","",C436-SUMPRODUCT(($B$1461:$B$1491=$J436)*1,C$1461:C$1491))</f>
        <v>1.0896648224002945</v>
      </c>
      <c r="L436" s="2" cm="1">
        <f t="array" ref="L436">IF(D436="","",D436-SUMPRODUCT(($B$1461:$B$1491=$J436)*1,D$1461:D$1491))</f>
        <v>1.0620236145511477</v>
      </c>
      <c r="M436" s="2" cm="1">
        <f t="array" ref="M436">IF(E436="","",E436-SUMPRODUCT(($B$1461:$B$1491=$J436)*1,E$1461:E$1491))</f>
        <v>1.1799502687555048</v>
      </c>
      <c r="N436" s="2" cm="1">
        <f t="array" ref="N436">IF(F436="","",F436-SUMPRODUCT(($B$1461:$B$1491=$J436)*1,F$1461:F$1491))</f>
        <v>1.1402760104704477</v>
      </c>
      <c r="O436" s="2" cm="1">
        <f t="array" ref="O436">IF(G436="","",G436-SUMPRODUCT(($B$1461:$B$1491=$J436)*1,G$1461:G$1491))</f>
        <v>1.3018561774288404</v>
      </c>
    </row>
    <row r="437" spans="1:15" x14ac:dyDescent="0.55000000000000004">
      <c r="A437" s="3">
        <v>14</v>
      </c>
      <c r="B437" s="4">
        <v>31</v>
      </c>
      <c r="C437" s="2">
        <f>IF(logVir!C437="","",LN(資本ストック!C437))</f>
        <v>14.820881379293033</v>
      </c>
      <c r="D437" s="2">
        <f>IF(logVir!D437="","",LN(資本ストック!D437))</f>
        <v>14.712422638053681</v>
      </c>
      <c r="E437" s="2">
        <f>IF(logVir!E437="","",LN(資本ストック!E437))</f>
        <v>14.749156975497611</v>
      </c>
      <c r="F437" s="2">
        <f>IF(logVir!F437="","",LN(資本ストック!F437))</f>
        <v>14.753362622135189</v>
      </c>
      <c r="G437" s="2">
        <f>IF(logVir!G437="","",LN(資本ストック!G437))</f>
        <v>14.681248553681353</v>
      </c>
      <c r="I437" s="3">
        <v>14</v>
      </c>
      <c r="J437" s="3">
        <v>31</v>
      </c>
      <c r="K437" s="2" cm="1">
        <f t="array" ref="K437">IF(C437="","",C437-SUMPRODUCT(($B$1461:$B$1491=$J437)*1,C$1461:C$1491))</f>
        <v>1.5042749112207137</v>
      </c>
      <c r="L437" s="2" cm="1">
        <f t="array" ref="L437">IF(D437="","",D437-SUMPRODUCT(($B$1461:$B$1491=$J437)*1,D$1461:D$1491))</f>
        <v>1.4769854618970566</v>
      </c>
      <c r="M437" s="2" cm="1">
        <f t="array" ref="M437">IF(E437="","",E437-SUMPRODUCT(($B$1461:$B$1491=$J437)*1,E$1461:E$1491))</f>
        <v>1.5746804351038008</v>
      </c>
      <c r="N437" s="2" cm="1">
        <f t="array" ref="N437">IF(F437="","",F437-SUMPRODUCT(($B$1461:$B$1491=$J437)*1,F$1461:F$1491))</f>
        <v>1.6123978900694862</v>
      </c>
      <c r="O437" s="2" cm="1">
        <f t="array" ref="O437">IF(G437="","",G437-SUMPRODUCT(($B$1461:$B$1491=$J437)*1,G$1461:G$1491))</f>
        <v>1.5404032426392273</v>
      </c>
    </row>
    <row r="438" spans="1:15" x14ac:dyDescent="0.55000000000000004">
      <c r="A438" s="3">
        <v>15</v>
      </c>
      <c r="B438" s="4">
        <v>1</v>
      </c>
      <c r="C438" s="2">
        <f>IF(logVir!C438="","",LN(資本ストック!C438))</f>
        <v>13.316798722542911</v>
      </c>
      <c r="D438" s="2">
        <f>IF(logVir!D438="","",LN(資本ストック!D438))</f>
        <v>12.899280392087814</v>
      </c>
      <c r="E438" s="2">
        <f>IF(logVir!E438="","",LN(資本ストック!E438))</f>
        <v>12.542024936063934</v>
      </c>
      <c r="F438" s="2">
        <f>IF(logVir!F438="","",LN(資本ストック!F438))</f>
        <v>12.583876674786266</v>
      </c>
      <c r="G438" s="2">
        <f>IF(logVir!G438="","",LN(資本ストック!G438))</f>
        <v>12.66893091084965</v>
      </c>
      <c r="I438" s="3">
        <v>15</v>
      </c>
      <c r="J438" s="3">
        <v>1</v>
      </c>
      <c r="K438" s="2" cm="1">
        <f t="array" ref="K438">IF(C438="","",C438-SUMPRODUCT(($B$1461:$B$1491=$J438)*1,C$1461:C$1491))</f>
        <v>0.72878717701002138</v>
      </c>
      <c r="L438" s="2" cm="1">
        <f t="array" ref="L438">IF(D438="","",D438-SUMPRODUCT(($B$1461:$B$1491=$J438)*1,D$1461:D$1491))</f>
        <v>0.46811256839084869</v>
      </c>
      <c r="M438" s="2" cm="1">
        <f t="array" ref="M438">IF(E438="","",E438-SUMPRODUCT(($B$1461:$B$1491=$J438)*1,E$1461:E$1491))</f>
        <v>0.22377350424205034</v>
      </c>
      <c r="N438" s="2" cm="1">
        <f t="array" ref="N438">IF(F438="","",F438-SUMPRODUCT(($B$1461:$B$1491=$J438)*1,F$1461:F$1491))</f>
        <v>0.28174107118771197</v>
      </c>
      <c r="O438" s="2" cm="1">
        <f t="array" ref="O438">IF(G438="","",G438-SUMPRODUCT(($B$1461:$B$1491=$J438)*1,G$1461:G$1491))</f>
        <v>0.44791678049768535</v>
      </c>
    </row>
    <row r="439" spans="1:15" x14ac:dyDescent="0.55000000000000004">
      <c r="A439" s="3">
        <v>15</v>
      </c>
      <c r="B439" s="4">
        <v>2</v>
      </c>
      <c r="C439" s="2">
        <f>IF(logVir!C439="","",LN(資本ストック!C439))</f>
        <v>12.39148788084165</v>
      </c>
      <c r="D439" s="2">
        <f>IF(logVir!D439="","",LN(資本ストック!D439))</f>
        <v>12.716161007246782</v>
      </c>
      <c r="E439" s="2">
        <f>IF(logVir!E439="","",LN(資本ストック!E439))</f>
        <v>12.804201742846399</v>
      </c>
      <c r="F439" s="2">
        <f>IF(logVir!F439="","",LN(資本ストック!F439))</f>
        <v>12.777986350879493</v>
      </c>
      <c r="G439" s="2">
        <f>IF(logVir!G439="","",LN(資本ストック!G439))</f>
        <v>12.769385504698672</v>
      </c>
      <c r="I439" s="3">
        <v>15</v>
      </c>
      <c r="J439" s="3">
        <v>2</v>
      </c>
      <c r="K439" s="2" cm="1">
        <f t="array" ref="K439">IF(C439="","",C439-SUMPRODUCT(($B$1461:$B$1491=$J439)*1,C$1461:C$1491))</f>
        <v>1.9075859285296257</v>
      </c>
      <c r="L439" s="2" cm="1">
        <f t="array" ref="L439">IF(D439="","",D439-SUMPRODUCT(($B$1461:$B$1491=$J439)*1,D$1461:D$1491))</f>
        <v>2.21835541015367</v>
      </c>
      <c r="M439" s="2" cm="1">
        <f t="array" ref="M439">IF(E439="","",E439-SUMPRODUCT(($B$1461:$B$1491=$J439)*1,E$1461:E$1491))</f>
        <v>2.289391293978337</v>
      </c>
      <c r="N439" s="2" cm="1">
        <f t="array" ref="N439">IF(F439="","",F439-SUMPRODUCT(($B$1461:$B$1491=$J439)*1,F$1461:F$1491))</f>
        <v>2.2886277775033115</v>
      </c>
      <c r="O439" s="2" cm="1">
        <f t="array" ref="O439">IF(G439="","",G439-SUMPRODUCT(($B$1461:$B$1491=$J439)*1,G$1461:G$1491))</f>
        <v>2.3090540068267611</v>
      </c>
    </row>
    <row r="440" spans="1:15" x14ac:dyDescent="0.55000000000000004">
      <c r="A440" s="3">
        <v>15</v>
      </c>
      <c r="B440" s="4">
        <v>3</v>
      </c>
      <c r="C440" s="2">
        <f>IF(logVir!C440="","",LN(資本ストック!C440))</f>
        <v>13.227726024810902</v>
      </c>
      <c r="D440" s="2">
        <f>IF(logVir!D440="","",LN(資本ストック!D440))</f>
        <v>13.214588952252457</v>
      </c>
      <c r="E440" s="2">
        <f>IF(logVir!E440="","",LN(資本ストック!E440))</f>
        <v>13.331364339677384</v>
      </c>
      <c r="F440" s="2">
        <f>IF(logVir!F440="","",LN(資本ストック!F440))</f>
        <v>13.317503991620141</v>
      </c>
      <c r="G440" s="2">
        <f>IF(logVir!G440="","",LN(資本ストック!G440))</f>
        <v>13.323168298647788</v>
      </c>
      <c r="I440" s="3">
        <v>15</v>
      </c>
      <c r="J440" s="3">
        <v>3</v>
      </c>
      <c r="K440" s="2" cm="1">
        <f t="array" ref="K440">IF(C440="","",C440-SUMPRODUCT(($B$1461:$B$1491=$J440)*1,C$1461:C$1491))</f>
        <v>0.58656811090279071</v>
      </c>
      <c r="L440" s="2" cm="1">
        <f t="array" ref="L440">IF(D440="","",D440-SUMPRODUCT(($B$1461:$B$1491=$J440)*1,D$1461:D$1491))</f>
        <v>0.56497392658389423</v>
      </c>
      <c r="M440" s="2" cm="1">
        <f t="array" ref="M440">IF(E440="","",E440-SUMPRODUCT(($B$1461:$B$1491=$J440)*1,E$1461:E$1491))</f>
        <v>0.6169720525003779</v>
      </c>
      <c r="N440" s="2" cm="1">
        <f t="array" ref="N440">IF(F440="","",F440-SUMPRODUCT(($B$1461:$B$1491=$J440)*1,F$1461:F$1491))</f>
        <v>0.60701362856949892</v>
      </c>
      <c r="O440" s="2" cm="1">
        <f t="array" ref="O440">IF(G440="","",G440-SUMPRODUCT(($B$1461:$B$1491=$J440)*1,G$1461:G$1491))</f>
        <v>0.617571545166129</v>
      </c>
    </row>
    <row r="441" spans="1:15" x14ac:dyDescent="0.55000000000000004">
      <c r="A441" s="3">
        <v>15</v>
      </c>
      <c r="B441" s="4">
        <v>4</v>
      </c>
      <c r="C441" s="2">
        <f>IF(logVir!C441="","",LN(資本ストック!C441))</f>
        <v>11.330523619136352</v>
      </c>
      <c r="D441" s="2">
        <f>IF(logVir!D441="","",LN(資本ストック!D441))</f>
        <v>11.101291559196421</v>
      </c>
      <c r="E441" s="2">
        <f>IF(logVir!E441="","",LN(資本ストック!E441))</f>
        <v>11.02259061382019</v>
      </c>
      <c r="F441" s="2">
        <f>IF(logVir!F441="","",LN(資本ストック!F441))</f>
        <v>10.975965064868364</v>
      </c>
      <c r="G441" s="2">
        <f>IF(logVir!G441="","",LN(資本ストック!G441))</f>
        <v>10.875357918150545</v>
      </c>
      <c r="I441" s="3">
        <v>15</v>
      </c>
      <c r="J441" s="3">
        <v>4</v>
      </c>
      <c r="K441" s="2" cm="1">
        <f t="array" ref="K441">IF(C441="","",C441-SUMPRODUCT(($B$1461:$B$1491=$J441)*1,C$1461:C$1491))</f>
        <v>0.37381802745897375</v>
      </c>
      <c r="L441" s="2" cm="1">
        <f t="array" ref="L441">IF(D441="","",D441-SUMPRODUCT(($B$1461:$B$1491=$J441)*1,D$1461:D$1491))</f>
        <v>0.28083042824602167</v>
      </c>
      <c r="M441" s="2" cm="1">
        <f t="array" ref="M441">IF(E441="","",E441-SUMPRODUCT(($B$1461:$B$1491=$J441)*1,E$1461:E$1491))</f>
        <v>0.24118338728224487</v>
      </c>
      <c r="N441" s="2" cm="1">
        <f t="array" ref="N441">IF(F441="","",F441-SUMPRODUCT(($B$1461:$B$1491=$J441)*1,F$1461:F$1491))</f>
        <v>0.22094965273498701</v>
      </c>
      <c r="O441" s="2" cm="1">
        <f t="array" ref="O441">IF(G441="","",G441-SUMPRODUCT(($B$1461:$B$1491=$J441)*1,G$1461:G$1491))</f>
        <v>0.15136796187651669</v>
      </c>
    </row>
    <row r="442" spans="1:15" x14ac:dyDescent="0.55000000000000004">
      <c r="A442" s="3">
        <v>15</v>
      </c>
      <c r="B442" s="4">
        <v>5</v>
      </c>
      <c r="C442" s="2">
        <f>IF(logVir!C442="","",LN(資本ストック!C442))</f>
        <v>12.974125912281654</v>
      </c>
      <c r="D442" s="2">
        <f>IF(logVir!D442="","",LN(資本ストック!D442))</f>
        <v>12.747809682900721</v>
      </c>
      <c r="E442" s="2">
        <f>IF(logVir!E442="","",LN(資本ストック!E442))</f>
        <v>12.639795801566439</v>
      </c>
      <c r="F442" s="2">
        <f>IF(logVir!F442="","",LN(資本ストック!F442))</f>
        <v>12.612057609114462</v>
      </c>
      <c r="G442" s="2">
        <f>IF(logVir!G442="","",LN(資本ストック!G442))</f>
        <v>12.557746914513539</v>
      </c>
      <c r="I442" s="3">
        <v>15</v>
      </c>
      <c r="J442" s="3">
        <v>5</v>
      </c>
      <c r="K442" s="2" cm="1">
        <f t="array" ref="K442">IF(C442="","",C442-SUMPRODUCT(($B$1461:$B$1491=$J442)*1,C$1461:C$1491))</f>
        <v>1.5814248025475059</v>
      </c>
      <c r="L442" s="2" cm="1">
        <f t="array" ref="L442">IF(D442="","",D442-SUMPRODUCT(($B$1461:$B$1491=$J442)*1,D$1461:D$1491))</f>
        <v>1.3971458314131411</v>
      </c>
      <c r="M442" s="2" cm="1">
        <f t="array" ref="M442">IF(E442="","",E442-SUMPRODUCT(($B$1461:$B$1491=$J442)*1,E$1461:E$1491))</f>
        <v>1.2468813234006841</v>
      </c>
      <c r="N442" s="2" cm="1">
        <f t="array" ref="N442">IF(F442="","",F442-SUMPRODUCT(($B$1461:$B$1491=$J442)*1,F$1461:F$1491))</f>
        <v>1.2271401522381993</v>
      </c>
      <c r="O442" s="2" cm="1">
        <f t="array" ref="O442">IF(G442="","",G442-SUMPRODUCT(($B$1461:$B$1491=$J442)*1,G$1461:G$1491))</f>
        <v>1.1688858586527591</v>
      </c>
    </row>
    <row r="443" spans="1:15" x14ac:dyDescent="0.55000000000000004">
      <c r="A443" s="3">
        <v>15</v>
      </c>
      <c r="B443" s="4">
        <v>6</v>
      </c>
      <c r="C443" s="2">
        <f>IF(logVir!C443="","",LN(資本ストック!C443))</f>
        <v>13.931782988656183</v>
      </c>
      <c r="D443" s="2">
        <f>IF(logVir!D443="","",LN(資本ストック!D443))</f>
        <v>14.010005599215722</v>
      </c>
      <c r="E443" s="2">
        <f>IF(logVir!E443="","",LN(資本ストック!E443))</f>
        <v>14.082949671207166</v>
      </c>
      <c r="F443" s="2">
        <f>IF(logVir!F443="","",LN(資本ストック!F443))</f>
        <v>14.099845347353062</v>
      </c>
      <c r="G443" s="2">
        <f>IF(logVir!G443="","",LN(資本ストック!G443))</f>
        <v>14.156027460808284</v>
      </c>
      <c r="I443" s="3">
        <v>15</v>
      </c>
      <c r="J443" s="3">
        <v>6</v>
      </c>
      <c r="K443" s="2" cm="1">
        <f t="array" ref="K443">IF(C443="","",C443-SUMPRODUCT(($B$1461:$B$1491=$J443)*1,C$1461:C$1491))</f>
        <v>0.78101383340772124</v>
      </c>
      <c r="L443" s="2" cm="1">
        <f t="array" ref="L443">IF(D443="","",D443-SUMPRODUCT(($B$1461:$B$1491=$J443)*1,D$1461:D$1491))</f>
        <v>0.83531290666322811</v>
      </c>
      <c r="M443" s="2" cm="1">
        <f t="array" ref="M443">IF(E443="","",E443-SUMPRODUCT(($B$1461:$B$1491=$J443)*1,E$1461:E$1491))</f>
        <v>0.87709155417485718</v>
      </c>
      <c r="N443" s="2" cm="1">
        <f t="array" ref="N443">IF(F443="","",F443-SUMPRODUCT(($B$1461:$B$1491=$J443)*1,F$1461:F$1491))</f>
        <v>0.89160908496020852</v>
      </c>
      <c r="O443" s="2" cm="1">
        <f t="array" ref="O443">IF(G443="","",G443-SUMPRODUCT(($B$1461:$B$1491=$J443)*1,G$1461:G$1491))</f>
        <v>0.9391791331046786</v>
      </c>
    </row>
    <row r="444" spans="1:15" x14ac:dyDescent="0.55000000000000004">
      <c r="A444" s="3">
        <v>15</v>
      </c>
      <c r="B444" s="4">
        <v>7</v>
      </c>
      <c r="C444" s="2">
        <f>IF(logVir!C444="","",LN(資本ストック!C444))</f>
        <v>12.090858975949187</v>
      </c>
      <c r="D444" s="2">
        <f>IF(logVir!D444="","",LN(資本ストック!D444))</f>
        <v>11.985190560983005</v>
      </c>
      <c r="E444" s="2">
        <f>IF(logVir!E444="","",LN(資本ストック!E444))</f>
        <v>11.919227908321684</v>
      </c>
      <c r="F444" s="2">
        <f>IF(logVir!F444="","",LN(資本ストック!F444))</f>
        <v>11.890593490589028</v>
      </c>
      <c r="G444" s="2">
        <f>IF(logVir!G444="","",LN(資本ストック!G444))</f>
        <v>11.866373302488286</v>
      </c>
      <c r="I444" s="3">
        <v>15</v>
      </c>
      <c r="J444" s="3">
        <v>7</v>
      </c>
      <c r="K444" s="2" cm="1">
        <f t="array" ref="K444">IF(C444="","",C444-SUMPRODUCT(($B$1461:$B$1491=$J444)*1,C$1461:C$1491))</f>
        <v>0.26691689790622952</v>
      </c>
      <c r="L444" s="2" cm="1">
        <f t="array" ref="L444">IF(D444="","",D444-SUMPRODUCT(($B$1461:$B$1491=$J444)*1,D$1461:D$1491))</f>
        <v>0.22974530452619568</v>
      </c>
      <c r="M444" s="2" cm="1">
        <f t="array" ref="M444">IF(E444="","",E444-SUMPRODUCT(($B$1461:$B$1491=$J444)*1,E$1461:E$1491))</f>
        <v>0.17297072422399751</v>
      </c>
      <c r="N444" s="2" cm="1">
        <f t="array" ref="N444">IF(F444="","",F444-SUMPRODUCT(($B$1461:$B$1491=$J444)*1,F$1461:F$1491))</f>
        <v>0.16123345324849048</v>
      </c>
      <c r="O444" s="2" cm="1">
        <f t="array" ref="O444">IF(G444="","",G444-SUMPRODUCT(($B$1461:$B$1491=$J444)*1,G$1461:G$1491))</f>
        <v>0.13836923074759788</v>
      </c>
    </row>
    <row r="445" spans="1:15" x14ac:dyDescent="0.55000000000000004">
      <c r="A445" s="3">
        <v>15</v>
      </c>
      <c r="B445" s="4">
        <v>8</v>
      </c>
      <c r="C445" s="2">
        <f>IF(logVir!C445="","",LN(資本ストック!C445))</f>
        <v>12.436033935057631</v>
      </c>
      <c r="D445" s="2">
        <f>IF(logVir!D445="","",LN(資本ストック!D445))</f>
        <v>12.425140872542496</v>
      </c>
      <c r="E445" s="2">
        <f>IF(logVir!E445="","",LN(資本ストック!E445))</f>
        <v>12.473868222643578</v>
      </c>
      <c r="F445" s="2">
        <f>IF(logVir!F445="","",LN(資本ストック!F445))</f>
        <v>12.507992735839013</v>
      </c>
      <c r="G445" s="2">
        <f>IF(logVir!G445="","",LN(資本ストック!G445))</f>
        <v>12.536367797836681</v>
      </c>
      <c r="I445" s="3">
        <v>15</v>
      </c>
      <c r="J445" s="3">
        <v>8</v>
      </c>
      <c r="K445" s="2" cm="1">
        <f t="array" ref="K445">IF(C445="","",C445-SUMPRODUCT(($B$1461:$B$1491=$J445)*1,C$1461:C$1491))</f>
        <v>-4.8892589188955782E-3</v>
      </c>
      <c r="L445" s="2" cm="1">
        <f t="array" ref="L445">IF(D445="","",D445-SUMPRODUCT(($B$1461:$B$1491=$J445)*1,D$1461:D$1491))</f>
        <v>-3.6033151674750741E-2</v>
      </c>
      <c r="M445" s="2" cm="1">
        <f t="array" ref="M445">IF(E445="","",E445-SUMPRODUCT(($B$1461:$B$1491=$J445)*1,E$1461:E$1491))</f>
        <v>2.1071702719360985E-2</v>
      </c>
      <c r="N445" s="2" cm="1">
        <f t="array" ref="N445">IF(F445="","",F445-SUMPRODUCT(($B$1461:$B$1491=$J445)*1,F$1461:F$1491))</f>
        <v>7.5106833061990841E-3</v>
      </c>
      <c r="O445" s="2" cm="1">
        <f t="array" ref="O445">IF(G445="","",G445-SUMPRODUCT(($B$1461:$B$1491=$J445)*1,G$1461:G$1491))</f>
        <v>7.218050176534696E-2</v>
      </c>
    </row>
    <row r="446" spans="1:15" x14ac:dyDescent="0.55000000000000004">
      <c r="A446" s="3">
        <v>15</v>
      </c>
      <c r="B446" s="4">
        <v>9</v>
      </c>
      <c r="C446" s="2">
        <f>IF(logVir!C446="","",LN(資本ストック!C446))</f>
        <v>12.068404270012786</v>
      </c>
      <c r="D446" s="2">
        <f>IF(logVir!D446="","",LN(資本ストック!D446))</f>
        <v>12.185651689228919</v>
      </c>
      <c r="E446" s="2">
        <f>IF(logVir!E446="","",LN(資本ストック!E446))</f>
        <v>12.29286118119591</v>
      </c>
      <c r="F446" s="2">
        <f>IF(logVir!F446="","",LN(資本ストック!F446))</f>
        <v>12.253603140003364</v>
      </c>
      <c r="G446" s="2">
        <f>IF(logVir!G446="","",LN(資本ストック!G446))</f>
        <v>12.252456890796667</v>
      </c>
      <c r="I446" s="3">
        <v>15</v>
      </c>
      <c r="J446" s="3">
        <v>9</v>
      </c>
      <c r="K446" s="2" cm="1">
        <f t="array" ref="K446">IF(C446="","",C446-SUMPRODUCT(($B$1461:$B$1491=$J446)*1,C$1461:C$1491))</f>
        <v>0.79153876839979276</v>
      </c>
      <c r="L446" s="2" cm="1">
        <f t="array" ref="L446">IF(D446="","",D446-SUMPRODUCT(($B$1461:$B$1491=$J446)*1,D$1461:D$1491))</f>
        <v>0.93502874647265877</v>
      </c>
      <c r="M446" s="2" cm="1">
        <f t="array" ref="M446">IF(E446="","",E446-SUMPRODUCT(($B$1461:$B$1491=$J446)*1,E$1461:E$1491))</f>
        <v>0.95827109184009451</v>
      </c>
      <c r="N446" s="2" cm="1">
        <f t="array" ref="N446">IF(F446="","",F446-SUMPRODUCT(($B$1461:$B$1491=$J446)*1,F$1461:F$1491))</f>
        <v>0.94677092094621429</v>
      </c>
      <c r="O446" s="2" cm="1">
        <f t="array" ref="O446">IF(G446="","",G446-SUMPRODUCT(($B$1461:$B$1491=$J446)*1,G$1461:G$1491))</f>
        <v>0.94521657542303572</v>
      </c>
    </row>
    <row r="447" spans="1:15" x14ac:dyDescent="0.55000000000000004">
      <c r="A447" s="3">
        <v>15</v>
      </c>
      <c r="B447" s="4">
        <v>10</v>
      </c>
      <c r="C447" s="2">
        <f>IF(logVir!C447="","",LN(資本ストック!C447))</f>
        <v>13.298369807661825</v>
      </c>
      <c r="D447" s="2">
        <f>IF(logVir!D447="","",LN(資本ストック!D447))</f>
        <v>13.41530060767885</v>
      </c>
      <c r="E447" s="2">
        <f>IF(logVir!E447="","",LN(資本ストック!E447))</f>
        <v>13.476034666223594</v>
      </c>
      <c r="F447" s="2">
        <f>IF(logVir!F447="","",LN(資本ストック!F447))</f>
        <v>13.460525765291205</v>
      </c>
      <c r="G447" s="2">
        <f>IF(logVir!G447="","",LN(資本ストック!G447))</f>
        <v>13.444129933862708</v>
      </c>
      <c r="I447" s="3">
        <v>15</v>
      </c>
      <c r="J447" s="3">
        <v>10</v>
      </c>
      <c r="K447" s="2" cm="1">
        <f t="array" ref="K447">IF(C447="","",C447-SUMPRODUCT(($B$1461:$B$1491=$J447)*1,C$1461:C$1491))</f>
        <v>0.62311861463030027</v>
      </c>
      <c r="L447" s="2" cm="1">
        <f t="array" ref="L447">IF(D447="","",D447-SUMPRODUCT(($B$1461:$B$1491=$J447)*1,D$1461:D$1491))</f>
        <v>0.67269325541731106</v>
      </c>
      <c r="M447" s="2" cm="1">
        <f t="array" ref="M447">IF(E447="","",E447-SUMPRODUCT(($B$1461:$B$1491=$J447)*1,E$1461:E$1491))</f>
        <v>0.6509194372024325</v>
      </c>
      <c r="N447" s="2" cm="1">
        <f t="array" ref="N447">IF(F447="","",F447-SUMPRODUCT(($B$1461:$B$1491=$J447)*1,F$1461:F$1491))</f>
        <v>0.64401418356197659</v>
      </c>
      <c r="O447" s="2" cm="1">
        <f t="array" ref="O447">IF(G447="","",G447-SUMPRODUCT(($B$1461:$B$1491=$J447)*1,G$1461:G$1491))</f>
        <v>0.61353325751826482</v>
      </c>
    </row>
    <row r="448" spans="1:15" x14ac:dyDescent="0.55000000000000004">
      <c r="A448" s="3">
        <v>15</v>
      </c>
      <c r="B448" s="4">
        <v>11</v>
      </c>
      <c r="C448" s="2">
        <f>IF(logVir!C448="","",LN(資本ストック!C448))</f>
        <v>12.799366569924386</v>
      </c>
      <c r="D448" s="2">
        <f>IF(logVir!D448="","",LN(資本ストック!D448))</f>
        <v>12.730926523809234</v>
      </c>
      <c r="E448" s="2">
        <f>IF(logVir!E448="","",LN(資本ストック!E448))</f>
        <v>12.82331665420427</v>
      </c>
      <c r="F448" s="2">
        <f>IF(logVir!F448="","",LN(資本ストック!F448))</f>
        <v>12.87244544040837</v>
      </c>
      <c r="G448" s="2">
        <f>IF(logVir!G448="","",LN(資本ストック!G448))</f>
        <v>12.901173071335053</v>
      </c>
      <c r="I448" s="3">
        <v>15</v>
      </c>
      <c r="J448" s="3">
        <v>11</v>
      </c>
      <c r="K448" s="2" cm="1">
        <f t="array" ref="K448">IF(C448="","",C448-SUMPRODUCT(($B$1461:$B$1491=$J448)*1,C$1461:C$1491))</f>
        <v>0.41727461332814286</v>
      </c>
      <c r="L448" s="2" cm="1">
        <f t="array" ref="L448">IF(D448="","",D448-SUMPRODUCT(($B$1461:$B$1491=$J448)*1,D$1461:D$1491))</f>
        <v>0.35549512127270333</v>
      </c>
      <c r="M448" s="2" cm="1">
        <f t="array" ref="M448">IF(E448="","",E448-SUMPRODUCT(($B$1461:$B$1491=$J448)*1,E$1461:E$1491))</f>
        <v>0.39508296287625555</v>
      </c>
      <c r="N448" s="2" cm="1">
        <f t="array" ref="N448">IF(F448="","",F448-SUMPRODUCT(($B$1461:$B$1491=$J448)*1,F$1461:F$1491))</f>
        <v>0.43334208135860663</v>
      </c>
      <c r="O448" s="2" cm="1">
        <f t="array" ref="O448">IF(G448="","",G448-SUMPRODUCT(($B$1461:$B$1491=$J448)*1,G$1461:G$1491))</f>
        <v>0.42810373828612214</v>
      </c>
    </row>
    <row r="449" spans="1:15" x14ac:dyDescent="0.55000000000000004">
      <c r="A449" s="3">
        <v>15</v>
      </c>
      <c r="B449" s="4">
        <v>12</v>
      </c>
      <c r="C449" s="2">
        <f>IF(logVir!C449="","",LN(資本ストック!C449))</f>
        <v>12.990628845473914</v>
      </c>
      <c r="D449" s="2">
        <f>IF(logVir!D449="","",LN(資本ストック!D449))</f>
        <v>12.853811589116964</v>
      </c>
      <c r="E449" s="2">
        <f>IF(logVir!E449="","",LN(資本ストック!E449))</f>
        <v>12.857510863884153</v>
      </c>
      <c r="F449" s="2">
        <f>IF(logVir!F449="","",LN(資本ストック!F449))</f>
        <v>12.810962261794566</v>
      </c>
      <c r="G449" s="2">
        <f>IF(logVir!G449="","",LN(資本ストック!G449))</f>
        <v>12.707765637875497</v>
      </c>
      <c r="I449" s="3">
        <v>15</v>
      </c>
      <c r="J449" s="3">
        <v>12</v>
      </c>
      <c r="K449" s="2" cm="1">
        <f t="array" ref="K449">IF(C449="","",C449-SUMPRODUCT(($B$1461:$B$1491=$J449)*1,C$1461:C$1491))</f>
        <v>0.68806913921257262</v>
      </c>
      <c r="L449" s="2" cm="1">
        <f t="array" ref="L449">IF(D449="","",D449-SUMPRODUCT(($B$1461:$B$1491=$J449)*1,D$1461:D$1491))</f>
        <v>0.59625628638455197</v>
      </c>
      <c r="M449" s="2" cm="1">
        <f t="array" ref="M449">IF(E449="","",E449-SUMPRODUCT(($B$1461:$B$1491=$J449)*1,E$1461:E$1491))</f>
        <v>0.5703200082591362</v>
      </c>
      <c r="N449" s="2" cm="1">
        <f t="array" ref="N449">IF(F449="","",F449-SUMPRODUCT(($B$1461:$B$1491=$J449)*1,F$1461:F$1491))</f>
        <v>0.56177495176512338</v>
      </c>
      <c r="O449" s="2" cm="1">
        <f t="array" ref="O449">IF(G449="","",G449-SUMPRODUCT(($B$1461:$B$1491=$J449)*1,G$1461:G$1491))</f>
        <v>0.50042270167793745</v>
      </c>
    </row>
    <row r="450" spans="1:15" x14ac:dyDescent="0.55000000000000004">
      <c r="A450" s="3">
        <v>15</v>
      </c>
      <c r="B450" s="4">
        <v>13</v>
      </c>
      <c r="C450" s="2">
        <f>IF(logVir!C450="","",LN(資本ストック!C450))</f>
        <v>12.034848258293991</v>
      </c>
      <c r="D450" s="2">
        <f>IF(logVir!D450="","",LN(資本ストック!D450))</f>
        <v>11.76187775006194</v>
      </c>
      <c r="E450" s="2">
        <f>IF(logVir!E450="","",LN(資本ストック!E450))</f>
        <v>11.628098791307643</v>
      </c>
      <c r="F450" s="2">
        <f>IF(logVir!F450="","",LN(資本ストック!F450))</f>
        <v>11.615476858802641</v>
      </c>
      <c r="G450" s="2">
        <f>IF(logVir!G450="","",LN(資本ストック!G450))</f>
        <v>11.624762767237854</v>
      </c>
      <c r="I450" s="3">
        <v>15</v>
      </c>
      <c r="J450" s="3">
        <v>13</v>
      </c>
      <c r="K450" s="2" cm="1">
        <f t="array" ref="K450">IF(C450="","",C450-SUMPRODUCT(($B$1461:$B$1491=$J450)*1,C$1461:C$1491))</f>
        <v>0.22812391575853397</v>
      </c>
      <c r="L450" s="2" cm="1">
        <f t="array" ref="L450">IF(D450="","",D450-SUMPRODUCT(($B$1461:$B$1491=$J450)*1,D$1461:D$1491))</f>
        <v>0.22579896427350299</v>
      </c>
      <c r="M450" s="2" cm="1">
        <f t="array" ref="M450">IF(E450="","",E450-SUMPRODUCT(($B$1461:$B$1491=$J450)*1,E$1461:E$1491))</f>
        <v>0.15328366308209773</v>
      </c>
      <c r="N450" s="2" cm="1">
        <f t="array" ref="N450">IF(F450="","",F450-SUMPRODUCT(($B$1461:$B$1491=$J450)*1,F$1461:F$1491))</f>
        <v>0.18175294911875106</v>
      </c>
      <c r="O450" s="2" cm="1">
        <f t="array" ref="O450">IF(G450="","",G450-SUMPRODUCT(($B$1461:$B$1491=$J450)*1,G$1461:G$1491))</f>
        <v>0.20014759411512451</v>
      </c>
    </row>
    <row r="451" spans="1:15" x14ac:dyDescent="0.55000000000000004">
      <c r="A451" s="3">
        <v>15</v>
      </c>
      <c r="B451" s="4">
        <v>14</v>
      </c>
      <c r="C451" s="2">
        <f>IF(logVir!C451="","",LN(資本ストック!C451))</f>
        <v>12.233308947574972</v>
      </c>
      <c r="D451" s="2">
        <f>IF(logVir!D451="","",LN(資本ストック!D451))</f>
        <v>12.238553264129367</v>
      </c>
      <c r="E451" s="2">
        <f>IF(logVir!E451="","",LN(資本ストック!E451))</f>
        <v>12.439897866687469</v>
      </c>
      <c r="F451" s="2">
        <f>IF(logVir!F451="","",LN(資本ストック!F451))</f>
        <v>12.436882886217198</v>
      </c>
      <c r="G451" s="2">
        <f>IF(logVir!G451="","",LN(資本ストック!G451))</f>
        <v>12.443621630987526</v>
      </c>
      <c r="I451" s="3">
        <v>15</v>
      </c>
      <c r="J451" s="3">
        <v>14</v>
      </c>
      <c r="K451" s="2" cm="1">
        <f t="array" ref="K451">IF(C451="","",C451-SUMPRODUCT(($B$1461:$B$1491=$J451)*1,C$1461:C$1491))</f>
        <v>-0.25428140198249416</v>
      </c>
      <c r="L451" s="2" cm="1">
        <f t="array" ref="L451">IF(D451="","",D451-SUMPRODUCT(($B$1461:$B$1491=$J451)*1,D$1461:D$1491))</f>
        <v>-0.25362047915908192</v>
      </c>
      <c r="M451" s="2" cm="1">
        <f t="array" ref="M451">IF(E451="","",E451-SUMPRODUCT(($B$1461:$B$1491=$J451)*1,E$1461:E$1491))</f>
        <v>-0.17933602251961211</v>
      </c>
      <c r="N451" s="2" cm="1">
        <f t="array" ref="N451">IF(F451="","",F451-SUMPRODUCT(($B$1461:$B$1491=$J451)*1,F$1461:F$1491))</f>
        <v>-0.19239929876921202</v>
      </c>
      <c r="O451" s="2" cm="1">
        <f t="array" ref="O451">IF(G451="","",G451-SUMPRODUCT(($B$1461:$B$1491=$J451)*1,G$1461:G$1491))</f>
        <v>-0.17324733874719556</v>
      </c>
    </row>
    <row r="452" spans="1:15" x14ac:dyDescent="0.55000000000000004">
      <c r="A452" s="3">
        <v>15</v>
      </c>
      <c r="B452" s="4">
        <v>15</v>
      </c>
      <c r="C452" s="2">
        <f>IF(logVir!C452="","",LN(資本ストック!C452))</f>
        <v>10.939542203929543</v>
      </c>
      <c r="D452" s="2">
        <f>IF(logVir!D452="","",LN(資本ストック!D452))</f>
        <v>11.021371951399852</v>
      </c>
      <c r="E452" s="2">
        <f>IF(logVir!E452="","",LN(資本ストック!E452))</f>
        <v>11.004098823986535</v>
      </c>
      <c r="F452" s="2">
        <f>IF(logVir!F452="","",LN(資本ストック!F452))</f>
        <v>10.963995512963876</v>
      </c>
      <c r="G452" s="2">
        <f>IF(logVir!G452="","",LN(資本ストック!G452))</f>
        <v>10.938116073589004</v>
      </c>
      <c r="I452" s="3">
        <v>15</v>
      </c>
      <c r="J452" s="3">
        <v>15</v>
      </c>
      <c r="K452" s="2" cm="1">
        <f t="array" ref="K452">IF(C452="","",C452-SUMPRODUCT(($B$1461:$B$1491=$J452)*1,C$1461:C$1491))</f>
        <v>0.47680075900436059</v>
      </c>
      <c r="L452" s="2" cm="1">
        <f t="array" ref="L452">IF(D452="","",D452-SUMPRODUCT(($B$1461:$B$1491=$J452)*1,D$1461:D$1491))</f>
        <v>0.53342436296745888</v>
      </c>
      <c r="M452" s="2" cm="1">
        <f t="array" ref="M452">IF(E452="","",E452-SUMPRODUCT(($B$1461:$B$1491=$J452)*1,E$1461:E$1491))</f>
        <v>0.44163766559005246</v>
      </c>
      <c r="N452" s="2" cm="1">
        <f t="array" ref="N452">IF(F452="","",F452-SUMPRODUCT(($B$1461:$B$1491=$J452)*1,F$1461:F$1491))</f>
        <v>0.39359708336454169</v>
      </c>
      <c r="O452" s="2" cm="1">
        <f t="array" ref="O452">IF(G452="","",G452-SUMPRODUCT(($B$1461:$B$1491=$J452)*1,G$1461:G$1491))</f>
        <v>0.35883939305342594</v>
      </c>
    </row>
    <row r="453" spans="1:15" x14ac:dyDescent="0.55000000000000004">
      <c r="A453" s="3">
        <v>15</v>
      </c>
      <c r="B453" s="4">
        <v>16</v>
      </c>
      <c r="C453" s="2">
        <f>IF(logVir!C453="","",LN(資本ストック!C453))</f>
        <v>12.274483182535121</v>
      </c>
      <c r="D453" s="2">
        <f>IF(logVir!D453="","",LN(資本ストック!D453))</f>
        <v>12.136940777626563</v>
      </c>
      <c r="E453" s="2">
        <f>IF(logVir!E453="","",LN(資本ストック!E453))</f>
        <v>12.168915205399406</v>
      </c>
      <c r="F453" s="2">
        <f>IF(logVir!F453="","",LN(資本ストック!F453))</f>
        <v>12.140291616840145</v>
      </c>
      <c r="G453" s="2">
        <f>IF(logVir!G453="","",LN(資本ストック!G453))</f>
        <v>12.155835110959362</v>
      </c>
      <c r="I453" s="3">
        <v>15</v>
      </c>
      <c r="J453" s="3">
        <v>16</v>
      </c>
      <c r="K453" s="2" cm="1">
        <f t="array" ref="K453">IF(C453="","",C453-SUMPRODUCT(($B$1461:$B$1491=$J453)*1,C$1461:C$1491))</f>
        <v>6.6860624982505001E-2</v>
      </c>
      <c r="L453" s="2" cm="1">
        <f t="array" ref="L453">IF(D453="","",D453-SUMPRODUCT(($B$1461:$B$1491=$J453)*1,D$1461:D$1491))</f>
        <v>-7.1242969236497089E-2</v>
      </c>
      <c r="M453" s="2" cm="1">
        <f t="array" ref="M453">IF(E453="","",E453-SUMPRODUCT(($B$1461:$B$1491=$J453)*1,E$1461:E$1491))</f>
        <v>-7.1322064958270204E-2</v>
      </c>
      <c r="N453" s="2" cm="1">
        <f t="array" ref="N453">IF(F453="","",F453-SUMPRODUCT(($B$1461:$B$1491=$J453)*1,F$1461:F$1491))</f>
        <v>-9.715320517391568E-2</v>
      </c>
      <c r="O453" s="2" cm="1">
        <f t="array" ref="O453">IF(G453="","",G453-SUMPRODUCT(($B$1461:$B$1491=$J453)*1,G$1461:G$1491))</f>
        <v>-0.10645779961050472</v>
      </c>
    </row>
    <row r="454" spans="1:15" x14ac:dyDescent="0.55000000000000004">
      <c r="A454" s="3">
        <v>15</v>
      </c>
      <c r="B454" s="4">
        <v>17</v>
      </c>
      <c r="C454" s="2">
        <f>IF(logVir!C454="","",LN(資本ストック!C454))</f>
        <v>15.837410020735</v>
      </c>
      <c r="D454" s="2">
        <f>IF(logVir!D454="","",LN(資本ストック!D454))</f>
        <v>15.845378273001359</v>
      </c>
      <c r="E454" s="2">
        <f>IF(logVir!E454="","",LN(資本ストック!E454))</f>
        <v>15.829018703838845</v>
      </c>
      <c r="F454" s="2">
        <f>IF(logVir!F454="","",LN(資本ストック!F454))</f>
        <v>15.820397771965499</v>
      </c>
      <c r="G454" s="2">
        <f>IF(logVir!G454="","",LN(資本ストック!G454))</f>
        <v>15.813284016836596</v>
      </c>
      <c r="I454" s="3">
        <v>15</v>
      </c>
      <c r="J454" s="3">
        <v>17</v>
      </c>
      <c r="K454" s="2" cm="1">
        <f t="array" ref="K454">IF(C454="","",C454-SUMPRODUCT(($B$1461:$B$1491=$J454)*1,C$1461:C$1491))</f>
        <v>0.77505684091764948</v>
      </c>
      <c r="L454" s="2" cm="1">
        <f t="array" ref="L454">IF(D454="","",D454-SUMPRODUCT(($B$1461:$B$1491=$J454)*1,D$1461:D$1491))</f>
        <v>0.79111310231125032</v>
      </c>
      <c r="M454" s="2" cm="1">
        <f t="array" ref="M454">IF(E454="","",E454-SUMPRODUCT(($B$1461:$B$1491=$J454)*1,E$1461:E$1491))</f>
        <v>0.77412606927764216</v>
      </c>
      <c r="N454" s="2" cm="1">
        <f t="array" ref="N454">IF(F454="","",F454-SUMPRODUCT(($B$1461:$B$1491=$J454)*1,F$1461:F$1491))</f>
        <v>0.7664043596174146</v>
      </c>
      <c r="O454" s="2" cm="1">
        <f t="array" ref="O454">IF(G454="","",G454-SUMPRODUCT(($B$1461:$B$1491=$J454)*1,G$1461:G$1491))</f>
        <v>0.75424479819547408</v>
      </c>
    </row>
    <row r="455" spans="1:15" x14ac:dyDescent="0.55000000000000004">
      <c r="A455" s="3">
        <v>15</v>
      </c>
      <c r="B455" s="4">
        <v>18</v>
      </c>
      <c r="C455" s="2">
        <f>IF(logVir!C455="","",LN(資本ストック!C455))</f>
        <v>13.216553040119022</v>
      </c>
      <c r="D455" s="2">
        <f>IF(logVir!D455="","",LN(資本ストック!D455))</f>
        <v>13.192875487488498</v>
      </c>
      <c r="E455" s="2">
        <f>IF(logVir!E455="","",LN(資本ストック!E455))</f>
        <v>13.168486392671024</v>
      </c>
      <c r="F455" s="2">
        <f>IF(logVir!F455="","",LN(資本ストック!F455))</f>
        <v>13.162302510804395</v>
      </c>
      <c r="G455" s="2">
        <f>IF(logVir!G455="","",LN(資本ストック!G455))</f>
        <v>13.188787418587758</v>
      </c>
      <c r="I455" s="3">
        <v>15</v>
      </c>
      <c r="J455" s="3">
        <v>18</v>
      </c>
      <c r="K455" s="2" cm="1">
        <f t="array" ref="K455">IF(C455="","",C455-SUMPRODUCT(($B$1461:$B$1491=$J455)*1,C$1461:C$1491))</f>
        <v>0.51399770583782534</v>
      </c>
      <c r="L455" s="2" cm="1">
        <f t="array" ref="L455">IF(D455="","",D455-SUMPRODUCT(($B$1461:$B$1491=$J455)*1,D$1461:D$1491))</f>
        <v>0.46728611924805641</v>
      </c>
      <c r="M455" s="2" cm="1">
        <f t="array" ref="M455">IF(E455="","",E455-SUMPRODUCT(($B$1461:$B$1491=$J455)*1,E$1461:E$1491))</f>
        <v>0.3945638953929933</v>
      </c>
      <c r="N455" s="2" cm="1">
        <f t="array" ref="N455">IF(F455="","",F455-SUMPRODUCT(($B$1461:$B$1491=$J455)*1,F$1461:F$1491))</f>
        <v>0.37040262368343946</v>
      </c>
      <c r="O455" s="2" cm="1">
        <f t="array" ref="O455">IF(G455="","",G455-SUMPRODUCT(($B$1461:$B$1491=$J455)*1,G$1461:G$1491))</f>
        <v>0.32918707456195584</v>
      </c>
    </row>
    <row r="456" spans="1:15" x14ac:dyDescent="0.55000000000000004">
      <c r="A456" s="3">
        <v>15</v>
      </c>
      <c r="B456" s="4">
        <v>19</v>
      </c>
      <c r="C456" s="2">
        <f>IF(logVir!C456="","",LN(資本ストック!C456))</f>
        <v>12.87668259513983</v>
      </c>
      <c r="D456" s="2">
        <f>IF(logVir!D456="","",LN(資本ストック!D456))</f>
        <v>12.809723648272252</v>
      </c>
      <c r="E456" s="2">
        <f>IF(logVir!E456="","",LN(資本ストック!E456))</f>
        <v>12.776352799965938</v>
      </c>
      <c r="F456" s="2">
        <f>IF(logVir!F456="","",LN(資本ストック!F456))</f>
        <v>12.771463220162003</v>
      </c>
      <c r="G456" s="2">
        <f>IF(logVir!G456="","",LN(資本ストック!G456))</f>
        <v>12.756134616152259</v>
      </c>
      <c r="I456" s="3">
        <v>15</v>
      </c>
      <c r="J456" s="3">
        <v>19</v>
      </c>
      <c r="K456" s="2" cm="1">
        <f t="array" ref="K456">IF(C456="","",C456-SUMPRODUCT(($B$1461:$B$1491=$J456)*1,C$1461:C$1491))</f>
        <v>0.36110216412250651</v>
      </c>
      <c r="L456" s="2" cm="1">
        <f t="array" ref="L456">IF(D456="","",D456-SUMPRODUCT(($B$1461:$B$1491=$J456)*1,D$1461:D$1491))</f>
        <v>0.34893970826227161</v>
      </c>
      <c r="M456" s="2" cm="1">
        <f t="array" ref="M456">IF(E456="","",E456-SUMPRODUCT(($B$1461:$B$1491=$J456)*1,E$1461:E$1491))</f>
        <v>0.34545508235689937</v>
      </c>
      <c r="N456" s="2" cm="1">
        <f t="array" ref="N456">IF(F456="","",F456-SUMPRODUCT(($B$1461:$B$1491=$J456)*1,F$1461:F$1491))</f>
        <v>0.34573077071935288</v>
      </c>
      <c r="O456" s="2" cm="1">
        <f t="array" ref="O456">IF(G456="","",G456-SUMPRODUCT(($B$1461:$B$1491=$J456)*1,G$1461:G$1491))</f>
        <v>0.34015517230303161</v>
      </c>
    </row>
    <row r="457" spans="1:15" x14ac:dyDescent="0.55000000000000004">
      <c r="A457" s="3">
        <v>15</v>
      </c>
      <c r="B457" s="4">
        <v>20</v>
      </c>
      <c r="C457" s="2">
        <f>IF(logVir!C457="","",LN(資本ストック!C457))</f>
        <v>13.492155663486669</v>
      </c>
      <c r="D457" s="2">
        <f>IF(logVir!D457="","",LN(資本ストック!D457))</f>
        <v>13.5756789987212</v>
      </c>
      <c r="E457" s="2">
        <f>IF(logVir!E457="","",LN(資本ストック!E457))</f>
        <v>13.458905881479456</v>
      </c>
      <c r="F457" s="2">
        <f>IF(logVir!F457="","",LN(資本ストック!F457))</f>
        <v>13.440837136945218</v>
      </c>
      <c r="G457" s="2">
        <f>IF(logVir!G457="","",LN(資本ストック!G457))</f>
        <v>13.48628101176169</v>
      </c>
      <c r="I457" s="3">
        <v>15</v>
      </c>
      <c r="J457" s="3">
        <v>20</v>
      </c>
      <c r="K457" s="2" cm="1">
        <f t="array" ref="K457">IF(C457="","",C457-SUMPRODUCT(($B$1461:$B$1491=$J457)*1,C$1461:C$1491))</f>
        <v>0.26199380359767943</v>
      </c>
      <c r="L457" s="2" cm="1">
        <f t="array" ref="L457">IF(D457="","",D457-SUMPRODUCT(($B$1461:$B$1491=$J457)*1,D$1461:D$1491))</f>
        <v>0.24937064446590007</v>
      </c>
      <c r="M457" s="2" cm="1">
        <f t="array" ref="M457">IF(E457="","",E457-SUMPRODUCT(($B$1461:$B$1491=$J457)*1,E$1461:E$1491))</f>
        <v>5.7887439313402567E-2</v>
      </c>
      <c r="N457" s="2" cm="1">
        <f t="array" ref="N457">IF(F457="","",F457-SUMPRODUCT(($B$1461:$B$1491=$J457)*1,F$1461:F$1491))</f>
        <v>4.3677105641483749E-2</v>
      </c>
      <c r="O457" s="2" cm="1">
        <f t="array" ref="O457">IF(G457="","",G457-SUMPRODUCT(($B$1461:$B$1491=$J457)*1,G$1461:G$1491))</f>
        <v>4.1604510067895006E-2</v>
      </c>
    </row>
    <row r="458" spans="1:15" x14ac:dyDescent="0.55000000000000004">
      <c r="A458" s="3">
        <v>15</v>
      </c>
      <c r="B458" s="4">
        <v>21</v>
      </c>
      <c r="C458" s="2">
        <f>IF(logVir!C458="","",LN(資本ストック!C458))</f>
        <v>15.342889322490352</v>
      </c>
      <c r="D458" s="2">
        <f>IF(logVir!D458="","",LN(資本ストック!D458))</f>
        <v>15.369135005868246</v>
      </c>
      <c r="E458" s="2">
        <f>IF(logVir!E458="","",LN(資本ストック!E458))</f>
        <v>15.366223338003858</v>
      </c>
      <c r="F458" s="2">
        <f>IF(logVir!F458="","",LN(資本ストック!F458))</f>
        <v>15.382417395615912</v>
      </c>
      <c r="G458" s="2">
        <f>IF(logVir!G458="","",LN(資本ストック!G458))</f>
        <v>15.389314638023897</v>
      </c>
      <c r="I458" s="3">
        <v>15</v>
      </c>
      <c r="J458" s="3">
        <v>21</v>
      </c>
      <c r="K458" s="2" cm="1">
        <f t="array" ref="K458">IF(C458="","",C458-SUMPRODUCT(($B$1461:$B$1491=$J458)*1,C$1461:C$1491))</f>
        <v>0.85107780881298289</v>
      </c>
      <c r="L458" s="2" cm="1">
        <f t="array" ref="L458">IF(D458="","",D458-SUMPRODUCT(($B$1461:$B$1491=$J458)*1,D$1461:D$1491))</f>
        <v>0.84437913995667557</v>
      </c>
      <c r="M458" s="2" cm="1">
        <f t="array" ref="M458">IF(E458="","",E458-SUMPRODUCT(($B$1461:$B$1491=$J458)*1,E$1461:E$1491))</f>
        <v>0.78365973404325651</v>
      </c>
      <c r="N458" s="2" cm="1">
        <f t="array" ref="N458">IF(F458="","",F458-SUMPRODUCT(($B$1461:$B$1491=$J458)*1,F$1461:F$1491))</f>
        <v>0.78770876873828932</v>
      </c>
      <c r="O458" s="2" cm="1">
        <f t="array" ref="O458">IF(G458="","",G458-SUMPRODUCT(($B$1461:$B$1491=$J458)*1,G$1461:G$1491))</f>
        <v>0.7778453777934704</v>
      </c>
    </row>
    <row r="459" spans="1:15" x14ac:dyDescent="0.55000000000000004">
      <c r="A459" s="3">
        <v>15</v>
      </c>
      <c r="B459" s="4">
        <v>22</v>
      </c>
      <c r="C459" s="2">
        <f>IF(logVir!C459="","",LN(資本ストック!C459))</f>
        <v>12.962408443455724</v>
      </c>
      <c r="D459" s="2">
        <f>IF(logVir!D459="","",LN(資本ストック!D459))</f>
        <v>12.861291398716521</v>
      </c>
      <c r="E459" s="2">
        <f>IF(logVir!E459="","",LN(資本ストック!E459))</f>
        <v>12.609760653375123</v>
      </c>
      <c r="F459" s="2">
        <f>IF(logVir!F459="","",LN(資本ストック!F459))</f>
        <v>12.54768030842734</v>
      </c>
      <c r="G459" s="2">
        <f>IF(logVir!G459="","",LN(資本ストック!G459))</f>
        <v>12.437434237330008</v>
      </c>
      <c r="I459" s="3">
        <v>15</v>
      </c>
      <c r="J459" s="3">
        <v>22</v>
      </c>
      <c r="K459" s="2" cm="1">
        <f t="array" ref="K459">IF(C459="","",C459-SUMPRODUCT(($B$1461:$B$1491=$J459)*1,C$1461:C$1491))</f>
        <v>0.3566548673447727</v>
      </c>
      <c r="L459" s="2" cm="1">
        <f t="array" ref="L459">IF(D459="","",D459-SUMPRODUCT(($B$1461:$B$1491=$J459)*1,D$1461:D$1491))</f>
        <v>0.40363669172221783</v>
      </c>
      <c r="M459" s="2" cm="1">
        <f t="array" ref="M459">IF(E459="","",E459-SUMPRODUCT(($B$1461:$B$1491=$J459)*1,E$1461:E$1491))</f>
        <v>0.31635989701538669</v>
      </c>
      <c r="N459" s="2" cm="1">
        <f t="array" ref="N459">IF(F459="","",F459-SUMPRODUCT(($B$1461:$B$1491=$J459)*1,F$1461:F$1491))</f>
        <v>0.30070956673266735</v>
      </c>
      <c r="O459" s="2" cm="1">
        <f t="array" ref="O459">IF(G459="","",G459-SUMPRODUCT(($B$1461:$B$1491=$J459)*1,G$1461:G$1491))</f>
        <v>0.22381799299981964</v>
      </c>
    </row>
    <row r="460" spans="1:15" x14ac:dyDescent="0.55000000000000004">
      <c r="A460" s="3">
        <v>15</v>
      </c>
      <c r="B460" s="4">
        <v>23</v>
      </c>
      <c r="C460" s="2">
        <f>IF(logVir!C460="","",LN(資本ストック!C460))</f>
        <v>13.498884509356735</v>
      </c>
      <c r="D460" s="2">
        <f>IF(logVir!D460="","",LN(資本ストック!D460))</f>
        <v>13.638638655453716</v>
      </c>
      <c r="E460" s="2">
        <f>IF(logVir!E460="","",LN(資本ストック!E460))</f>
        <v>13.713676119215455</v>
      </c>
      <c r="F460" s="2">
        <f>IF(logVir!F460="","",LN(資本ストック!F460))</f>
        <v>13.701824871151262</v>
      </c>
      <c r="G460" s="2">
        <f>IF(logVir!G460="","",LN(資本ストック!G460))</f>
        <v>13.698501207074408</v>
      </c>
      <c r="I460" s="3">
        <v>15</v>
      </c>
      <c r="J460" s="3">
        <v>23</v>
      </c>
      <c r="K460" s="2" cm="1">
        <f t="array" ref="K460">IF(C460="","",C460-SUMPRODUCT(($B$1461:$B$1491=$J460)*1,C$1461:C$1491))</f>
        <v>8.1541021317075746E-2</v>
      </c>
      <c r="L460" s="2" cm="1">
        <f t="array" ref="L460">IF(D460="","",D460-SUMPRODUCT(($B$1461:$B$1491=$J460)*1,D$1461:D$1491))</f>
        <v>0.14294870858184616</v>
      </c>
      <c r="M460" s="2" cm="1">
        <f t="array" ref="M460">IF(E460="","",E460-SUMPRODUCT(($B$1461:$B$1491=$J460)*1,E$1461:E$1491))</f>
        <v>0.20735275097688266</v>
      </c>
      <c r="N460" s="2" cm="1">
        <f t="array" ref="N460">IF(F460="","",F460-SUMPRODUCT(($B$1461:$B$1491=$J460)*1,F$1461:F$1491))</f>
        <v>0.20065181984319835</v>
      </c>
      <c r="O460" s="2" cm="1">
        <f t="array" ref="O460">IF(G460="","",G460-SUMPRODUCT(($B$1461:$B$1491=$J460)*1,G$1461:G$1491))</f>
        <v>0.18442212387678403</v>
      </c>
    </row>
    <row r="461" spans="1:15" x14ac:dyDescent="0.55000000000000004">
      <c r="A461" s="3">
        <v>15</v>
      </c>
      <c r="B461" s="4">
        <v>24</v>
      </c>
      <c r="C461" s="2">
        <f>IF(logVir!C461="","",LN(資本ストック!C461))</f>
        <v>11.550183505271093</v>
      </c>
      <c r="D461" s="2">
        <f>IF(logVir!D461="","",LN(資本ストック!D461))</f>
        <v>11.504180176598032</v>
      </c>
      <c r="E461" s="2">
        <f>IF(logVir!E461="","",LN(資本ストック!E461))</f>
        <v>11.522159150650348</v>
      </c>
      <c r="F461" s="2">
        <f>IF(logVir!F461="","",LN(資本ストック!F461))</f>
        <v>11.508380602402946</v>
      </c>
      <c r="G461" s="2">
        <f>IF(logVir!G461="","",LN(資本ストック!G461))</f>
        <v>11.477642939981918</v>
      </c>
      <c r="I461" s="3">
        <v>15</v>
      </c>
      <c r="J461" s="3">
        <v>24</v>
      </c>
      <c r="K461" s="2" cm="1">
        <f t="array" ref="K461">IF(C461="","",C461-SUMPRODUCT(($B$1461:$B$1491=$J461)*1,C$1461:C$1491))</f>
        <v>0.25749931140705229</v>
      </c>
      <c r="L461" s="2" cm="1">
        <f t="array" ref="L461">IF(D461="","",D461-SUMPRODUCT(($B$1461:$B$1491=$J461)*1,D$1461:D$1491))</f>
        <v>0.21743160627747571</v>
      </c>
      <c r="M461" s="2" cm="1">
        <f t="array" ref="M461">IF(E461="","",E461-SUMPRODUCT(($B$1461:$B$1491=$J461)*1,E$1461:E$1491))</f>
        <v>0.18804764093130366</v>
      </c>
      <c r="N461" s="2" cm="1">
        <f t="array" ref="N461">IF(F461="","",F461-SUMPRODUCT(($B$1461:$B$1491=$J461)*1,F$1461:F$1491))</f>
        <v>0.17572491364264309</v>
      </c>
      <c r="O461" s="2" cm="1">
        <f t="array" ref="O461">IF(G461="","",G461-SUMPRODUCT(($B$1461:$B$1491=$J461)*1,G$1461:G$1491))</f>
        <v>0.15593312666252679</v>
      </c>
    </row>
    <row r="462" spans="1:15" x14ac:dyDescent="0.55000000000000004">
      <c r="A462" s="3">
        <v>15</v>
      </c>
      <c r="B462" s="4">
        <v>25</v>
      </c>
      <c r="C462" s="2">
        <f>IF(logVir!C462="","",LN(資本ストック!C462))</f>
        <v>11.727429081026028</v>
      </c>
      <c r="D462" s="2">
        <f>IF(logVir!D462="","",LN(資本ストック!D462))</f>
        <v>11.815040970351067</v>
      </c>
      <c r="E462" s="2">
        <f>IF(logVir!E462="","",LN(資本ストック!E462))</f>
        <v>11.743428932720995</v>
      </c>
      <c r="F462" s="2">
        <f>IF(logVir!F462="","",LN(資本ストック!F462))</f>
        <v>11.882867200397545</v>
      </c>
      <c r="G462" s="2">
        <f>IF(logVir!G462="","",LN(資本ストック!G462))</f>
        <v>12.091315840965652</v>
      </c>
      <c r="I462" s="3">
        <v>15</v>
      </c>
      <c r="J462" s="3">
        <v>25</v>
      </c>
      <c r="K462" s="2" cm="1">
        <f t="array" ref="K462">IF(C462="","",C462-SUMPRODUCT(($B$1461:$B$1491=$J462)*1,C$1461:C$1491))</f>
        <v>0.1196774239086551</v>
      </c>
      <c r="L462" s="2" cm="1">
        <f t="array" ref="L462">IF(D462="","",D462-SUMPRODUCT(($B$1461:$B$1491=$J462)*1,D$1461:D$1491))</f>
        <v>0.11865575941381756</v>
      </c>
      <c r="M462" s="2" cm="1">
        <f t="array" ref="M462">IF(E462="","",E462-SUMPRODUCT(($B$1461:$B$1491=$J462)*1,E$1461:E$1491))</f>
        <v>-9.6119446827920285E-3</v>
      </c>
      <c r="N462" s="2" cm="1">
        <f t="array" ref="N462">IF(F462="","",F462-SUMPRODUCT(($B$1461:$B$1491=$J462)*1,F$1461:F$1491))</f>
        <v>9.3302555030611245E-2</v>
      </c>
      <c r="O462" s="2" cm="1">
        <f t="array" ref="O462">IF(G462="","",G462-SUMPRODUCT(($B$1461:$B$1491=$J462)*1,G$1461:G$1491))</f>
        <v>0.2966851807915063</v>
      </c>
    </row>
    <row r="463" spans="1:15" x14ac:dyDescent="0.55000000000000004">
      <c r="A463" s="3">
        <v>15</v>
      </c>
      <c r="B463" s="4">
        <v>26</v>
      </c>
      <c r="C463" s="2">
        <f>IF(logVir!C463="","",LN(資本ストック!C463))</f>
        <v>14.059962250871076</v>
      </c>
      <c r="D463" s="2">
        <f>IF(logVir!D463="","",LN(資本ストック!D463))</f>
        <v>14.000081534162199</v>
      </c>
      <c r="E463" s="2">
        <f>IF(logVir!E463="","",LN(資本ストック!E463))</f>
        <v>14.012347063951843</v>
      </c>
      <c r="F463" s="2">
        <f>IF(logVir!F463="","",LN(資本ストック!F463))</f>
        <v>14.016762764346417</v>
      </c>
      <c r="G463" s="2">
        <f>IF(logVir!G463="","",LN(資本ストック!G463))</f>
        <v>13.980598911070171</v>
      </c>
      <c r="I463" s="3">
        <v>15</v>
      </c>
      <c r="J463" s="3">
        <v>26</v>
      </c>
      <c r="K463" s="2" cm="1">
        <f t="array" ref="K463">IF(C463="","",C463-SUMPRODUCT(($B$1461:$B$1491=$J463)*1,C$1461:C$1491))</f>
        <v>-7.3680876071916757E-2</v>
      </c>
      <c r="L463" s="2" cm="1">
        <f t="array" ref="L463">IF(D463="","",D463-SUMPRODUCT(($B$1461:$B$1491=$J463)*1,D$1461:D$1491))</f>
        <v>-7.290533359408613E-2</v>
      </c>
      <c r="M463" s="2" cm="1">
        <f t="array" ref="M463">IF(E463="","",E463-SUMPRODUCT(($B$1461:$B$1491=$J463)*1,E$1461:E$1491))</f>
        <v>-9.2723391045472781E-2</v>
      </c>
      <c r="N463" s="2" cm="1">
        <f t="array" ref="N463">IF(F463="","",F463-SUMPRODUCT(($B$1461:$B$1491=$J463)*1,F$1461:F$1491))</f>
        <v>-9.8044890622697167E-2</v>
      </c>
      <c r="O463" s="2" cm="1">
        <f t="array" ref="O463">IF(G463="","",G463-SUMPRODUCT(($B$1461:$B$1491=$J463)*1,G$1461:G$1491))</f>
        <v>-0.12413011497563176</v>
      </c>
    </row>
    <row r="464" spans="1:15" x14ac:dyDescent="0.55000000000000004">
      <c r="A464" s="3">
        <v>15</v>
      </c>
      <c r="B464" s="4">
        <v>27</v>
      </c>
      <c r="C464" s="2">
        <f>IF(logVir!C464="","",LN(資本ストック!C464))</f>
        <v>12.805393812741009</v>
      </c>
      <c r="D464" s="2">
        <f>IF(logVir!D464="","",LN(資本ストック!D464))</f>
        <v>13.266320387413419</v>
      </c>
      <c r="E464" s="2">
        <f>IF(logVir!E464="","",LN(資本ストック!E464))</f>
        <v>13.408441441895375</v>
      </c>
      <c r="F464" s="2">
        <f>IF(logVir!F464="","",LN(資本ストック!F464))</f>
        <v>13.390264475830365</v>
      </c>
      <c r="G464" s="2">
        <f>IF(logVir!G464="","",LN(資本ストック!G464))</f>
        <v>13.379215030868515</v>
      </c>
      <c r="I464" s="3">
        <v>15</v>
      </c>
      <c r="J464" s="3">
        <v>27</v>
      </c>
      <c r="K464" s="2" cm="1">
        <f t="array" ref="K464">IF(C464="","",C464-SUMPRODUCT(($B$1461:$B$1491=$J464)*1,C$1461:C$1491))</f>
        <v>0.10248494818052656</v>
      </c>
      <c r="L464" s="2" cm="1">
        <f t="array" ref="L464">IF(D464="","",D464-SUMPRODUCT(($B$1461:$B$1491=$J464)*1,D$1461:D$1491))</f>
        <v>0.26969211623918632</v>
      </c>
      <c r="M464" s="2" cm="1">
        <f t="array" ref="M464">IF(E464="","",E464-SUMPRODUCT(($B$1461:$B$1491=$J464)*1,E$1461:E$1491))</f>
        <v>0.2155724152884666</v>
      </c>
      <c r="N464" s="2" cm="1">
        <f t="array" ref="N464">IF(F464="","",F464-SUMPRODUCT(($B$1461:$B$1491=$J464)*1,F$1461:F$1491))</f>
        <v>0.18176564607347068</v>
      </c>
      <c r="O464" s="2" cm="1">
        <f t="array" ref="O464">IF(G464="","",G464-SUMPRODUCT(($B$1461:$B$1491=$J464)*1,G$1461:G$1491))</f>
        <v>0.13699685153085994</v>
      </c>
    </row>
    <row r="465" spans="1:15" x14ac:dyDescent="0.55000000000000004">
      <c r="A465" s="3">
        <v>15</v>
      </c>
      <c r="B465" s="4">
        <v>28</v>
      </c>
      <c r="C465" s="2">
        <f>IF(logVir!C465="","",LN(資本ストック!C465))</f>
        <v>15.769309836722012</v>
      </c>
      <c r="D465" s="2">
        <f>IF(logVir!D465="","",LN(資本ストック!D465))</f>
        <v>15.845893650022955</v>
      </c>
      <c r="E465" s="2">
        <f>IF(logVir!E465="","",LN(資本ストック!E465))</f>
        <v>15.856030135852404</v>
      </c>
      <c r="F465" s="2">
        <f>IF(logVir!F465="","",LN(資本ストック!F465))</f>
        <v>15.864385846945238</v>
      </c>
      <c r="G465" s="2">
        <f>IF(logVir!G465="","",LN(資本ストック!G465))</f>
        <v>15.855808599418452</v>
      </c>
      <c r="I465" s="3">
        <v>15</v>
      </c>
      <c r="J465" s="3">
        <v>28</v>
      </c>
      <c r="K465" s="2" cm="1">
        <f t="array" ref="K465">IF(C465="","",C465-SUMPRODUCT(($B$1461:$B$1491=$J465)*1,C$1461:C$1491))</f>
        <v>0.22072788384727104</v>
      </c>
      <c r="L465" s="2" cm="1">
        <f t="array" ref="L465">IF(D465="","",D465-SUMPRODUCT(($B$1461:$B$1491=$J465)*1,D$1461:D$1491))</f>
        <v>0.26683942553763984</v>
      </c>
      <c r="M465" s="2" cm="1">
        <f t="array" ref="M465">IF(E465="","",E465-SUMPRODUCT(($B$1461:$B$1491=$J465)*1,E$1461:E$1491))</f>
        <v>0.24665224562135357</v>
      </c>
      <c r="N465" s="2" cm="1">
        <f t="array" ref="N465">IF(F465="","",F465-SUMPRODUCT(($B$1461:$B$1491=$J465)*1,F$1461:F$1491))</f>
        <v>0.2434216891421972</v>
      </c>
      <c r="O465" s="2" cm="1">
        <f t="array" ref="O465">IF(G465="","",G465-SUMPRODUCT(($B$1461:$B$1491=$J465)*1,G$1461:G$1491))</f>
        <v>0.21990096801663483</v>
      </c>
    </row>
    <row r="466" spans="1:15" x14ac:dyDescent="0.55000000000000004">
      <c r="A466" s="3">
        <v>15</v>
      </c>
      <c r="B466" s="4">
        <v>29</v>
      </c>
      <c r="C466" s="2">
        <f>IF(logVir!C466="","",LN(資本ストック!C466))</f>
        <v>13.322719272652192</v>
      </c>
      <c r="D466" s="2">
        <f>IF(logVir!D466="","",LN(資本ストック!D466))</f>
        <v>13.402847742720208</v>
      </c>
      <c r="E466" s="2">
        <f>IF(logVir!E466="","",LN(資本ストック!E466))</f>
        <v>13.309341517049488</v>
      </c>
      <c r="F466" s="2">
        <f>IF(logVir!F466="","",LN(資本ストック!F466))</f>
        <v>13.315300005423179</v>
      </c>
      <c r="G466" s="2">
        <f>IF(logVir!G466="","",LN(資本ストック!G466))</f>
        <v>13.256347066141021</v>
      </c>
      <c r="I466" s="3">
        <v>15</v>
      </c>
      <c r="J466" s="3">
        <v>29</v>
      </c>
      <c r="K466" s="2" cm="1">
        <f t="array" ref="K466">IF(C466="","",C466-SUMPRODUCT(($B$1461:$B$1491=$J466)*1,C$1461:C$1491))</f>
        <v>9.248233089797786E-2</v>
      </c>
      <c r="L466" s="2" cm="1">
        <f t="array" ref="L466">IF(D466="","",D466-SUMPRODUCT(($B$1461:$B$1491=$J466)*1,D$1461:D$1491))</f>
        <v>0.14925945820036368</v>
      </c>
      <c r="M466" s="2" cm="1">
        <f t="array" ref="M466">IF(E466="","",E466-SUMPRODUCT(($B$1461:$B$1491=$J466)*1,E$1461:E$1491))</f>
        <v>0.11888069518334099</v>
      </c>
      <c r="N466" s="2" cm="1">
        <f t="array" ref="N466">IF(F466="","",F466-SUMPRODUCT(($B$1461:$B$1491=$J466)*1,F$1461:F$1491))</f>
        <v>0.13253532332023354</v>
      </c>
      <c r="O466" s="2" cm="1">
        <f t="array" ref="O466">IF(G466="","",G466-SUMPRODUCT(($B$1461:$B$1491=$J466)*1,G$1461:G$1491))</f>
        <v>0.10468460102619837</v>
      </c>
    </row>
    <row r="467" spans="1:15" x14ac:dyDescent="0.55000000000000004">
      <c r="A467" s="3">
        <v>15</v>
      </c>
      <c r="B467" s="4">
        <v>30</v>
      </c>
      <c r="C467" s="2">
        <f>IF(logVir!C467="","",LN(資本ストック!C467))</f>
        <v>13.842134348598186</v>
      </c>
      <c r="D467" s="2">
        <f>IF(logVir!D467="","",LN(資本ストック!D467))</f>
        <v>13.875996878981312</v>
      </c>
      <c r="E467" s="2">
        <f>IF(logVir!E467="","",LN(資本ストック!E467))</f>
        <v>13.661115686859389</v>
      </c>
      <c r="F467" s="2">
        <f>IF(logVir!F467="","",LN(資本ストック!F467))</f>
        <v>13.618892678096303</v>
      </c>
      <c r="G467" s="2">
        <f>IF(logVir!G467="","",LN(資本ストック!G467))</f>
        <v>13.509883309160633</v>
      </c>
      <c r="I467" s="3">
        <v>15</v>
      </c>
      <c r="J467" s="3">
        <v>30</v>
      </c>
      <c r="K467" s="2" cm="1">
        <f t="array" ref="K467">IF(C467="","",C467-SUMPRODUCT(($B$1461:$B$1491=$J467)*1,C$1461:C$1491))</f>
        <v>0.52869768625082081</v>
      </c>
      <c r="L467" s="2" cm="1">
        <f t="array" ref="L467">IF(D467="","",D467-SUMPRODUCT(($B$1461:$B$1491=$J467)*1,D$1461:D$1491))</f>
        <v>0.48736855447441663</v>
      </c>
      <c r="M467" s="2" cm="1">
        <f t="array" ref="M467">IF(E467="","",E467-SUMPRODUCT(($B$1461:$B$1491=$J467)*1,E$1461:E$1491))</f>
        <v>0.34070189489299274</v>
      </c>
      <c r="N467" s="2" cm="1">
        <f t="array" ref="N467">IF(F467="","",F467-SUMPRODUCT(($B$1461:$B$1491=$J467)*1,F$1461:F$1491))</f>
        <v>0.31158719365113541</v>
      </c>
      <c r="O467" s="2" cm="1">
        <f t="array" ref="O467">IF(G467="","",G467-SUMPRODUCT(($B$1461:$B$1491=$J467)*1,G$1461:G$1491))</f>
        <v>0.21493444574367615</v>
      </c>
    </row>
    <row r="468" spans="1:15" x14ac:dyDescent="0.55000000000000004">
      <c r="A468" s="3">
        <v>15</v>
      </c>
      <c r="B468" s="4">
        <v>31</v>
      </c>
      <c r="C468" s="2">
        <f>IF(logVir!C468="","",LN(資本ストック!C468))</f>
        <v>13.507679368617726</v>
      </c>
      <c r="D468" s="2">
        <f>IF(logVir!D468="","",LN(資本ストック!D468))</f>
        <v>13.575137580414637</v>
      </c>
      <c r="E468" s="2">
        <f>IF(logVir!E468="","",LN(資本ストック!E468))</f>
        <v>13.510075439546469</v>
      </c>
      <c r="F468" s="2">
        <f>IF(logVir!F468="","",LN(資本ストック!F468))</f>
        <v>13.461061646374912</v>
      </c>
      <c r="G468" s="2">
        <f>IF(logVir!G468="","",LN(資本ストック!G468))</f>
        <v>13.429093835444959</v>
      </c>
      <c r="I468" s="3">
        <v>15</v>
      </c>
      <c r="J468" s="3">
        <v>31</v>
      </c>
      <c r="K468" s="2" cm="1">
        <f t="array" ref="K468">IF(C468="","",C468-SUMPRODUCT(($B$1461:$B$1491=$J468)*1,C$1461:C$1491))</f>
        <v>0.19107290054540726</v>
      </c>
      <c r="L468" s="2" cm="1">
        <f t="array" ref="L468">IF(D468="","",D468-SUMPRODUCT(($B$1461:$B$1491=$J468)*1,D$1461:D$1491))</f>
        <v>0.33970040425801251</v>
      </c>
      <c r="M468" s="2" cm="1">
        <f t="array" ref="M468">IF(E468="","",E468-SUMPRODUCT(($B$1461:$B$1491=$J468)*1,E$1461:E$1491))</f>
        <v>0.33559889915265906</v>
      </c>
      <c r="N468" s="2" cm="1">
        <f t="array" ref="N468">IF(F468="","",F468-SUMPRODUCT(($B$1461:$B$1491=$J468)*1,F$1461:F$1491))</f>
        <v>0.32009691430920917</v>
      </c>
      <c r="O468" s="2" cm="1">
        <f t="array" ref="O468">IF(G468="","",G468-SUMPRODUCT(($B$1461:$B$1491=$J468)*1,G$1461:G$1491))</f>
        <v>0.28824852440283344</v>
      </c>
    </row>
    <row r="469" spans="1:15" x14ac:dyDescent="0.55000000000000004">
      <c r="A469" s="3">
        <v>16</v>
      </c>
      <c r="B469" s="4">
        <v>1</v>
      </c>
      <c r="C469" s="2">
        <f>IF(logVir!C469="","",LN(資本ストック!C469))</f>
        <v>12.400337384677828</v>
      </c>
      <c r="D469" s="2">
        <f>IF(logVir!D469="","",LN(資本ストック!D469))</f>
        <v>12.073930351166192</v>
      </c>
      <c r="E469" s="2">
        <f>IF(logVir!E469="","",LN(資本ストック!E469))</f>
        <v>12.004955627149368</v>
      </c>
      <c r="F469" s="2">
        <f>IF(logVir!F469="","",LN(資本ストック!F469))</f>
        <v>11.984925243095082</v>
      </c>
      <c r="G469" s="2">
        <f>IF(logVir!G469="","",LN(資本ストック!G469))</f>
        <v>11.863195907576298</v>
      </c>
      <c r="I469" s="3">
        <v>16</v>
      </c>
      <c r="J469" s="3">
        <v>1</v>
      </c>
      <c r="K469" s="2" cm="1">
        <f t="array" ref="K469">IF(C469="","",C469-SUMPRODUCT(($B$1461:$B$1491=$J469)*1,C$1461:C$1491))</f>
        <v>-0.18767416085506206</v>
      </c>
      <c r="L469" s="2" cm="1">
        <f t="array" ref="L469">IF(D469="","",D469-SUMPRODUCT(($B$1461:$B$1491=$J469)*1,D$1461:D$1491))</f>
        <v>-0.3572374725307732</v>
      </c>
      <c r="M469" s="2" cm="1">
        <f t="array" ref="M469">IF(E469="","",E469-SUMPRODUCT(($B$1461:$B$1491=$J469)*1,E$1461:E$1491))</f>
        <v>-0.31329580467251539</v>
      </c>
      <c r="N469" s="2" cm="1">
        <f t="array" ref="N469">IF(F469="","",F469-SUMPRODUCT(($B$1461:$B$1491=$J469)*1,F$1461:F$1491))</f>
        <v>-0.31721036050347173</v>
      </c>
      <c r="O469" s="2" cm="1">
        <f t="array" ref="O469">IF(G469="","",G469-SUMPRODUCT(($B$1461:$B$1491=$J469)*1,G$1461:G$1491))</f>
        <v>-0.35781822277566633</v>
      </c>
    </row>
    <row r="470" spans="1:15" x14ac:dyDescent="0.55000000000000004">
      <c r="A470" s="3">
        <v>16</v>
      </c>
      <c r="B470" s="4">
        <v>2</v>
      </c>
      <c r="C470" s="2">
        <f>IF(logVir!C470="","",LN(資本ストック!C470))</f>
        <v>10.394175162481146</v>
      </c>
      <c r="D470" s="2">
        <f>IF(logVir!D470="","",LN(資本ストック!D470))</f>
        <v>10.403583932772566</v>
      </c>
      <c r="E470" s="2">
        <f>IF(logVir!E470="","",LN(資本ストック!E470))</f>
        <v>10.377935380221915</v>
      </c>
      <c r="F470" s="2">
        <f>IF(logVir!F470="","",LN(資本ストック!F470))</f>
        <v>10.345948285972735</v>
      </c>
      <c r="G470" s="2">
        <f>IF(logVir!G470="","",LN(資本ストック!G470))</f>
        <v>10.300602995852222</v>
      </c>
      <c r="I470" s="3">
        <v>16</v>
      </c>
      <c r="J470" s="3">
        <v>2</v>
      </c>
      <c r="K470" s="2" cm="1">
        <f t="array" ref="K470">IF(C470="","",C470-SUMPRODUCT(($B$1461:$B$1491=$J470)*1,C$1461:C$1491))</f>
        <v>-8.9726789830878673E-2</v>
      </c>
      <c r="L470" s="2" cm="1">
        <f t="array" ref="L470">IF(D470="","",D470-SUMPRODUCT(($B$1461:$B$1491=$J470)*1,D$1461:D$1491))</f>
        <v>-9.4221664320546239E-2</v>
      </c>
      <c r="M470" s="2" cm="1">
        <f t="array" ref="M470">IF(E470="","",E470-SUMPRODUCT(($B$1461:$B$1491=$J470)*1,E$1461:E$1491))</f>
        <v>-0.1368750686461464</v>
      </c>
      <c r="N470" s="2" cm="1">
        <f t="array" ref="N470">IF(F470="","",F470-SUMPRODUCT(($B$1461:$B$1491=$J470)*1,F$1461:F$1491))</f>
        <v>-0.14341028740344619</v>
      </c>
      <c r="O470" s="2" cm="1">
        <f t="array" ref="O470">IF(G470="","",G470-SUMPRODUCT(($B$1461:$B$1491=$J470)*1,G$1461:G$1491))</f>
        <v>-0.15972850201968924</v>
      </c>
    </row>
    <row r="471" spans="1:15" x14ac:dyDescent="0.55000000000000004">
      <c r="A471" s="3">
        <v>16</v>
      </c>
      <c r="B471" s="4">
        <v>3</v>
      </c>
      <c r="C471" s="2">
        <f>IF(logVir!C471="","",LN(資本ストック!C471))</f>
        <v>12.146124283149515</v>
      </c>
      <c r="D471" s="2">
        <f>IF(logVir!D471="","",LN(資本ストック!D471))</f>
        <v>11.965452011371809</v>
      </c>
      <c r="E471" s="2">
        <f>IF(logVir!E471="","",LN(資本ストック!E471))</f>
        <v>11.992388842820167</v>
      </c>
      <c r="F471" s="2">
        <f>IF(logVir!F471="","",LN(資本ストック!F471))</f>
        <v>11.952392420341566</v>
      </c>
      <c r="G471" s="2">
        <f>IF(logVir!G471="","",LN(資本ストック!G471))</f>
        <v>11.898483898534371</v>
      </c>
      <c r="I471" s="3">
        <v>16</v>
      </c>
      <c r="J471" s="3">
        <v>3</v>
      </c>
      <c r="K471" s="2" cm="1">
        <f t="array" ref="K471">IF(C471="","",C471-SUMPRODUCT(($B$1461:$B$1491=$J471)*1,C$1461:C$1491))</f>
        <v>-0.49503363075859674</v>
      </c>
      <c r="L471" s="2" cm="1">
        <f t="array" ref="L471">IF(D471="","",D471-SUMPRODUCT(($B$1461:$B$1491=$J471)*1,D$1461:D$1491))</f>
        <v>-0.68416301429675386</v>
      </c>
      <c r="M471" s="2" cm="1">
        <f t="array" ref="M471">IF(E471="","",E471-SUMPRODUCT(($B$1461:$B$1491=$J471)*1,E$1461:E$1491))</f>
        <v>-0.72200344435683839</v>
      </c>
      <c r="N471" s="2" cm="1">
        <f t="array" ref="N471">IF(F471="","",F471-SUMPRODUCT(($B$1461:$B$1491=$J471)*1,F$1461:F$1491))</f>
        <v>-0.75809794270907638</v>
      </c>
      <c r="O471" s="2" cm="1">
        <f t="array" ref="O471">IF(G471="","",G471-SUMPRODUCT(($B$1461:$B$1491=$J471)*1,G$1461:G$1491))</f>
        <v>-0.80711285494728813</v>
      </c>
    </row>
    <row r="472" spans="1:15" x14ac:dyDescent="0.55000000000000004">
      <c r="A472" s="3">
        <v>16</v>
      </c>
      <c r="B472" s="4">
        <v>4</v>
      </c>
      <c r="C472" s="2">
        <f>IF(logVir!C472="","",LN(資本ストック!C472))</f>
        <v>11.233300315660824</v>
      </c>
      <c r="D472" s="2">
        <f>IF(logVir!D472="","",LN(資本ストック!D472))</f>
        <v>11.093180892940541</v>
      </c>
      <c r="E472" s="2">
        <f>IF(logVir!E472="","",LN(資本ストック!E472))</f>
        <v>11.059388886963578</v>
      </c>
      <c r="F472" s="2">
        <f>IF(logVir!F472="","",LN(資本ストック!F472))</f>
        <v>11.060524920063282</v>
      </c>
      <c r="G472" s="2">
        <f>IF(logVir!G472="","",LN(資本ストック!G472))</f>
        <v>11.017878807862338</v>
      </c>
      <c r="I472" s="3">
        <v>16</v>
      </c>
      <c r="J472" s="3">
        <v>4</v>
      </c>
      <c r="K472" s="2" cm="1">
        <f t="array" ref="K472">IF(C472="","",C472-SUMPRODUCT(($B$1461:$B$1491=$J472)*1,C$1461:C$1491))</f>
        <v>0.27659472398344498</v>
      </c>
      <c r="L472" s="2" cm="1">
        <f t="array" ref="L472">IF(D472="","",D472-SUMPRODUCT(($B$1461:$B$1491=$J472)*1,D$1461:D$1491))</f>
        <v>0.27271976199014247</v>
      </c>
      <c r="M472" s="2" cm="1">
        <f t="array" ref="M472">IF(E472="","",E472-SUMPRODUCT(($B$1461:$B$1491=$J472)*1,E$1461:E$1491))</f>
        <v>0.27798166042563288</v>
      </c>
      <c r="N472" s="2" cm="1">
        <f t="array" ref="N472">IF(F472="","",F472-SUMPRODUCT(($B$1461:$B$1491=$J472)*1,F$1461:F$1491))</f>
        <v>0.30550950792990506</v>
      </c>
      <c r="O472" s="2" cm="1">
        <f t="array" ref="O472">IF(G472="","",G472-SUMPRODUCT(($B$1461:$B$1491=$J472)*1,G$1461:G$1491))</f>
        <v>0.29388885158831002</v>
      </c>
    </row>
    <row r="473" spans="1:15" x14ac:dyDescent="0.55000000000000004">
      <c r="A473" s="3">
        <v>16</v>
      </c>
      <c r="B473" s="4">
        <v>5</v>
      </c>
      <c r="C473" s="2">
        <f>IF(logVir!C473="","",LN(資本ストック!C473))</f>
        <v>11.91348970721822</v>
      </c>
      <c r="D473" s="2">
        <f>IF(logVir!D473="","",LN(資本ストック!D473))</f>
        <v>11.8665324961639</v>
      </c>
      <c r="E473" s="2">
        <f>IF(logVir!E473="","",LN(資本ストック!E473))</f>
        <v>11.879583004680297</v>
      </c>
      <c r="F473" s="2">
        <f>IF(logVir!F473="","",LN(資本ストック!F473))</f>
        <v>11.864995959333207</v>
      </c>
      <c r="G473" s="2">
        <f>IF(logVir!G473="","",LN(資本ストック!G473))</f>
        <v>11.846373132615529</v>
      </c>
      <c r="I473" s="3">
        <v>16</v>
      </c>
      <c r="J473" s="3">
        <v>5</v>
      </c>
      <c r="K473" s="2" cm="1">
        <f t="array" ref="K473">IF(C473="","",C473-SUMPRODUCT(($B$1461:$B$1491=$J473)*1,C$1461:C$1491))</f>
        <v>0.52078859748407247</v>
      </c>
      <c r="L473" s="2" cm="1">
        <f t="array" ref="L473">IF(D473="","",D473-SUMPRODUCT(($B$1461:$B$1491=$J473)*1,D$1461:D$1491))</f>
        <v>0.51586864467632054</v>
      </c>
      <c r="M473" s="2" cm="1">
        <f t="array" ref="M473">IF(E473="","",E473-SUMPRODUCT(($B$1461:$B$1491=$J473)*1,E$1461:E$1491))</f>
        <v>0.48666852651454207</v>
      </c>
      <c r="N473" s="2" cm="1">
        <f t="array" ref="N473">IF(F473="","",F473-SUMPRODUCT(($B$1461:$B$1491=$J473)*1,F$1461:F$1491))</f>
        <v>0.48007850245694428</v>
      </c>
      <c r="O473" s="2" cm="1">
        <f t="array" ref="O473">IF(G473="","",G473-SUMPRODUCT(($B$1461:$B$1491=$J473)*1,G$1461:G$1491))</f>
        <v>0.45751207675474959</v>
      </c>
    </row>
    <row r="474" spans="1:15" x14ac:dyDescent="0.55000000000000004">
      <c r="A474" s="3">
        <v>16</v>
      </c>
      <c r="B474" s="4">
        <v>6</v>
      </c>
      <c r="C474" s="2">
        <f>IF(logVir!C474="","",LN(資本ストック!C474))</f>
        <v>13.917137840141612</v>
      </c>
      <c r="D474" s="2">
        <f>IF(logVir!D474="","",LN(資本ストック!D474))</f>
        <v>14.050781053159866</v>
      </c>
      <c r="E474" s="2">
        <f>IF(logVir!E474="","",LN(資本ストック!E474))</f>
        <v>14.092560365993016</v>
      </c>
      <c r="F474" s="2">
        <f>IF(logVir!F474="","",LN(資本ストック!F474))</f>
        <v>14.114001901113227</v>
      </c>
      <c r="G474" s="2">
        <f>IF(logVir!G474="","",LN(資本ストック!G474))</f>
        <v>14.174948572800849</v>
      </c>
      <c r="I474" s="3">
        <v>16</v>
      </c>
      <c r="J474" s="3">
        <v>6</v>
      </c>
      <c r="K474" s="2" cm="1">
        <f t="array" ref="K474">IF(C474="","",C474-SUMPRODUCT(($B$1461:$B$1491=$J474)*1,C$1461:C$1491))</f>
        <v>0.76636868489315013</v>
      </c>
      <c r="L474" s="2" cm="1">
        <f t="array" ref="L474">IF(D474="","",D474-SUMPRODUCT(($B$1461:$B$1491=$J474)*1,D$1461:D$1491))</f>
        <v>0.87608836060737261</v>
      </c>
      <c r="M474" s="2" cm="1">
        <f t="array" ref="M474">IF(E474="","",E474-SUMPRODUCT(($B$1461:$B$1491=$J474)*1,E$1461:E$1491))</f>
        <v>0.88670224896070771</v>
      </c>
      <c r="N474" s="2" cm="1">
        <f t="array" ref="N474">IF(F474="","",F474-SUMPRODUCT(($B$1461:$B$1491=$J474)*1,F$1461:F$1491))</f>
        <v>0.90576563872037319</v>
      </c>
      <c r="O474" s="2" cm="1">
        <f t="array" ref="O474">IF(G474="","",G474-SUMPRODUCT(($B$1461:$B$1491=$J474)*1,G$1461:G$1491))</f>
        <v>0.95810024509724379</v>
      </c>
    </row>
    <row r="475" spans="1:15" x14ac:dyDescent="0.55000000000000004">
      <c r="A475" s="3">
        <v>16</v>
      </c>
      <c r="B475" s="4">
        <v>7</v>
      </c>
      <c r="C475" s="2">
        <f>IF(logVir!C475="","",LN(資本ストック!C475))</f>
        <v>11.384548243261605</v>
      </c>
      <c r="D475" s="2">
        <f>IF(logVir!D475="","",LN(資本ストック!D475))</f>
        <v>11.242008359455658</v>
      </c>
      <c r="E475" s="2">
        <f>IF(logVir!E475="","",LN(資本ストック!E475))</f>
        <v>11.352301748541258</v>
      </c>
      <c r="F475" s="2">
        <f>IF(logVir!F475="","",LN(資本ストック!F475))</f>
        <v>11.357946807711091</v>
      </c>
      <c r="G475" s="2">
        <f>IF(logVir!G475="","",LN(資本ストック!G475))</f>
        <v>11.332300851967442</v>
      </c>
      <c r="I475" s="3">
        <v>16</v>
      </c>
      <c r="J475" s="3">
        <v>7</v>
      </c>
      <c r="K475" s="2" cm="1">
        <f t="array" ref="K475">IF(C475="","",C475-SUMPRODUCT(($B$1461:$B$1491=$J475)*1,C$1461:C$1491))</f>
        <v>-0.43939383478135241</v>
      </c>
      <c r="L475" s="2" cm="1">
        <f t="array" ref="L475">IF(D475="","",D475-SUMPRODUCT(($B$1461:$B$1491=$J475)*1,D$1461:D$1491))</f>
        <v>-0.51343689700115114</v>
      </c>
      <c r="M475" s="2" cm="1">
        <f t="array" ref="M475">IF(E475="","",E475-SUMPRODUCT(($B$1461:$B$1491=$J475)*1,E$1461:E$1491))</f>
        <v>-0.39395543555642831</v>
      </c>
      <c r="N475" s="2" cm="1">
        <f t="array" ref="N475">IF(F475="","",F475-SUMPRODUCT(($B$1461:$B$1491=$J475)*1,F$1461:F$1491))</f>
        <v>-0.37141322962944656</v>
      </c>
      <c r="O475" s="2" cm="1">
        <f t="array" ref="O475">IF(G475="","",G475-SUMPRODUCT(($B$1461:$B$1491=$J475)*1,G$1461:G$1491))</f>
        <v>-0.39570321977324596</v>
      </c>
    </row>
    <row r="476" spans="1:15" x14ac:dyDescent="0.55000000000000004">
      <c r="A476" s="3">
        <v>16</v>
      </c>
      <c r="B476" s="4">
        <v>8</v>
      </c>
      <c r="C476" s="2">
        <f>IF(logVir!C476="","",LN(資本ストック!C476))</f>
        <v>12.925400849679948</v>
      </c>
      <c r="D476" s="2">
        <f>IF(logVir!D476="","",LN(資本ストック!D476))</f>
        <v>12.927719710969315</v>
      </c>
      <c r="E476" s="2">
        <f>IF(logVir!E476="","",LN(資本ストック!E476))</f>
        <v>12.97975475944869</v>
      </c>
      <c r="F476" s="2">
        <f>IF(logVir!F476="","",LN(資本ストック!F476))</f>
        <v>12.980788567007856</v>
      </c>
      <c r="G476" s="2">
        <f>IF(logVir!G476="","",LN(資本ストック!G476))</f>
        <v>12.957027994497079</v>
      </c>
      <c r="I476" s="3">
        <v>16</v>
      </c>
      <c r="J476" s="3">
        <v>8</v>
      </c>
      <c r="K476" s="2" cm="1">
        <f t="array" ref="K476">IF(C476="","",C476-SUMPRODUCT(($B$1461:$B$1491=$J476)*1,C$1461:C$1491))</f>
        <v>0.4844776557034205</v>
      </c>
      <c r="L476" s="2" cm="1">
        <f t="array" ref="L476">IF(D476="","",D476-SUMPRODUCT(($B$1461:$B$1491=$J476)*1,D$1461:D$1491))</f>
        <v>0.46654568675206853</v>
      </c>
      <c r="M476" s="2" cm="1">
        <f t="array" ref="M476">IF(E476="","",E476-SUMPRODUCT(($B$1461:$B$1491=$J476)*1,E$1461:E$1491))</f>
        <v>0.52695823952447363</v>
      </c>
      <c r="N476" s="2" cm="1">
        <f t="array" ref="N476">IF(F476="","",F476-SUMPRODUCT(($B$1461:$B$1491=$J476)*1,F$1461:F$1491))</f>
        <v>0.48030651447504269</v>
      </c>
      <c r="O476" s="2" cm="1">
        <f t="array" ref="O476">IF(G476="","",G476-SUMPRODUCT(($B$1461:$B$1491=$J476)*1,G$1461:G$1491))</f>
        <v>0.49284069842574496</v>
      </c>
    </row>
    <row r="477" spans="1:15" x14ac:dyDescent="0.55000000000000004">
      <c r="A477" s="3">
        <v>16</v>
      </c>
      <c r="B477" s="4">
        <v>9</v>
      </c>
      <c r="C477" s="2">
        <f>IF(logVir!C477="","",LN(資本ストック!C477))</f>
        <v>12.14449340970152</v>
      </c>
      <c r="D477" s="2">
        <f>IF(logVir!D477="","",LN(資本ストック!D477))</f>
        <v>12.100053467647529</v>
      </c>
      <c r="E477" s="2">
        <f>IF(logVir!E477="","",LN(資本ストック!E477))</f>
        <v>12.102917051526729</v>
      </c>
      <c r="F477" s="2">
        <f>IF(logVir!F477="","",LN(資本ストック!F477))</f>
        <v>12.058885580122755</v>
      </c>
      <c r="G477" s="2">
        <f>IF(logVir!G477="","",LN(資本ストック!G477))</f>
        <v>12.032593730435647</v>
      </c>
      <c r="I477" s="3">
        <v>16</v>
      </c>
      <c r="J477" s="3">
        <v>9</v>
      </c>
      <c r="K477" s="2" cm="1">
        <f t="array" ref="K477">IF(C477="","",C477-SUMPRODUCT(($B$1461:$B$1491=$J477)*1,C$1461:C$1491))</f>
        <v>0.86762790808852586</v>
      </c>
      <c r="L477" s="2" cm="1">
        <f t="array" ref="L477">IF(D477="","",D477-SUMPRODUCT(($B$1461:$B$1491=$J477)*1,D$1461:D$1491))</f>
        <v>0.84943052489126813</v>
      </c>
      <c r="M477" s="2" cm="1">
        <f t="array" ref="M477">IF(E477="","",E477-SUMPRODUCT(($B$1461:$B$1491=$J477)*1,E$1461:E$1491))</f>
        <v>0.76832696217091367</v>
      </c>
      <c r="N477" s="2" cm="1">
        <f t="array" ref="N477">IF(F477="","",F477-SUMPRODUCT(($B$1461:$B$1491=$J477)*1,F$1461:F$1491))</f>
        <v>0.75205336106560594</v>
      </c>
      <c r="O477" s="2" cm="1">
        <f t="array" ref="O477">IF(G477="","",G477-SUMPRODUCT(($B$1461:$B$1491=$J477)*1,G$1461:G$1491))</f>
        <v>0.72535341506201512</v>
      </c>
    </row>
    <row r="478" spans="1:15" x14ac:dyDescent="0.55000000000000004">
      <c r="A478" s="3">
        <v>16</v>
      </c>
      <c r="B478" s="4">
        <v>10</v>
      </c>
      <c r="C478" s="2">
        <f>IF(logVir!C478="","",LN(資本ストック!C478))</f>
        <v>12.863442616674</v>
      </c>
      <c r="D478" s="2">
        <f>IF(logVir!D478="","",LN(資本ストック!D478))</f>
        <v>12.940393251877888</v>
      </c>
      <c r="E478" s="2">
        <f>IF(logVir!E478="","",LN(資本ストック!E478))</f>
        <v>13.039381562648437</v>
      </c>
      <c r="F478" s="2">
        <f>IF(logVir!F478="","",LN(資本ストック!F478))</f>
        <v>13.038896517579492</v>
      </c>
      <c r="G478" s="2">
        <f>IF(logVir!G478="","",LN(資本ストック!G478))</f>
        <v>13.063441966870649</v>
      </c>
      <c r="I478" s="3">
        <v>16</v>
      </c>
      <c r="J478" s="3">
        <v>10</v>
      </c>
      <c r="K478" s="2" cm="1">
        <f t="array" ref="K478">IF(C478="","",C478-SUMPRODUCT(($B$1461:$B$1491=$J478)*1,C$1461:C$1491))</f>
        <v>0.18819142364247554</v>
      </c>
      <c r="L478" s="2" cm="1">
        <f t="array" ref="L478">IF(D478="","",D478-SUMPRODUCT(($B$1461:$B$1491=$J478)*1,D$1461:D$1491))</f>
        <v>0.19778589961634907</v>
      </c>
      <c r="M478" s="2" cm="1">
        <f t="array" ref="M478">IF(E478="","",E478-SUMPRODUCT(($B$1461:$B$1491=$J478)*1,E$1461:E$1491))</f>
        <v>0.21426633362727543</v>
      </c>
      <c r="N478" s="2" cm="1">
        <f t="array" ref="N478">IF(F478="","",F478-SUMPRODUCT(($B$1461:$B$1491=$J478)*1,F$1461:F$1491))</f>
        <v>0.22238493585026298</v>
      </c>
      <c r="O478" s="2" cm="1">
        <f t="array" ref="O478">IF(G478="","",G478-SUMPRODUCT(($B$1461:$B$1491=$J478)*1,G$1461:G$1491))</f>
        <v>0.23284529052620506</v>
      </c>
    </row>
    <row r="479" spans="1:15" x14ac:dyDescent="0.55000000000000004">
      <c r="A479" s="3">
        <v>16</v>
      </c>
      <c r="B479" s="4">
        <v>11</v>
      </c>
      <c r="C479" s="2">
        <f>IF(logVir!C479="","",LN(資本ストック!C479))</f>
        <v>12.858936485095898</v>
      </c>
      <c r="D479" s="2">
        <f>IF(logVir!D479="","",LN(資本ストック!D479))</f>
        <v>12.811943975075215</v>
      </c>
      <c r="E479" s="2">
        <f>IF(logVir!E479="","",LN(資本ストック!E479))</f>
        <v>12.912791122296284</v>
      </c>
      <c r="F479" s="2">
        <f>IF(logVir!F479="","",LN(資本ストック!F479))</f>
        <v>12.886038902978539</v>
      </c>
      <c r="G479" s="2">
        <f>IF(logVir!G479="","",LN(資本ストック!G479))</f>
        <v>12.840851666892831</v>
      </c>
      <c r="I479" s="3">
        <v>16</v>
      </c>
      <c r="J479" s="3">
        <v>11</v>
      </c>
      <c r="K479" s="2" cm="1">
        <f t="array" ref="K479">IF(C479="","",C479-SUMPRODUCT(($B$1461:$B$1491=$J479)*1,C$1461:C$1491))</f>
        <v>0.47684452849965453</v>
      </c>
      <c r="L479" s="2" cm="1">
        <f t="array" ref="L479">IF(D479="","",D479-SUMPRODUCT(($B$1461:$B$1491=$J479)*1,D$1461:D$1491))</f>
        <v>0.43651257253868359</v>
      </c>
      <c r="M479" s="2" cm="1">
        <f t="array" ref="M479">IF(E479="","",E479-SUMPRODUCT(($B$1461:$B$1491=$J479)*1,E$1461:E$1491))</f>
        <v>0.48455743096826964</v>
      </c>
      <c r="N479" s="2" cm="1">
        <f t="array" ref="N479">IF(F479="","",F479-SUMPRODUCT(($B$1461:$B$1491=$J479)*1,F$1461:F$1491))</f>
        <v>0.44693554392877566</v>
      </c>
      <c r="O479" s="2" cm="1">
        <f t="array" ref="O479">IF(G479="","",G479-SUMPRODUCT(($B$1461:$B$1491=$J479)*1,G$1461:G$1491))</f>
        <v>0.36778233384390013</v>
      </c>
    </row>
    <row r="480" spans="1:15" x14ac:dyDescent="0.55000000000000004">
      <c r="A480" s="3">
        <v>16</v>
      </c>
      <c r="B480" s="4">
        <v>12</v>
      </c>
      <c r="C480" s="2">
        <f>IF(logVir!C480="","",LN(資本ストック!C480))</f>
        <v>11.530745264025544</v>
      </c>
      <c r="D480" s="2">
        <f>IF(logVir!D480="","",LN(資本ストック!D480))</f>
        <v>11.325159824288686</v>
      </c>
      <c r="E480" s="2">
        <f>IF(logVir!E480="","",LN(資本ストック!E480))</f>
        <v>11.230603301001331</v>
      </c>
      <c r="F480" s="2">
        <f>IF(logVir!F480="","",LN(資本ストック!F480))</f>
        <v>11.159414259078417</v>
      </c>
      <c r="G480" s="2">
        <f>IF(logVir!G480="","",LN(資本ストック!G480))</f>
        <v>11.091660484777224</v>
      </c>
      <c r="I480" s="3">
        <v>16</v>
      </c>
      <c r="J480" s="3">
        <v>12</v>
      </c>
      <c r="K480" s="2" cm="1">
        <f t="array" ref="K480">IF(C480="","",C480-SUMPRODUCT(($B$1461:$B$1491=$J480)*1,C$1461:C$1491))</f>
        <v>-0.77181444223579732</v>
      </c>
      <c r="L480" s="2" cm="1">
        <f t="array" ref="L480">IF(D480="","",D480-SUMPRODUCT(($B$1461:$B$1491=$J480)*1,D$1461:D$1491))</f>
        <v>-0.93239547844372517</v>
      </c>
      <c r="M480" s="2" cm="1">
        <f t="array" ref="M480">IF(E480="","",E480-SUMPRODUCT(($B$1461:$B$1491=$J480)*1,E$1461:E$1491))</f>
        <v>-1.056587554623686</v>
      </c>
      <c r="N480" s="2" cm="1">
        <f t="array" ref="N480">IF(F480="","",F480-SUMPRODUCT(($B$1461:$B$1491=$J480)*1,F$1461:F$1491))</f>
        <v>-1.0897730509510257</v>
      </c>
      <c r="O480" s="2" cm="1">
        <f t="array" ref="O480">IF(G480="","",G480-SUMPRODUCT(($B$1461:$B$1491=$J480)*1,G$1461:G$1491))</f>
        <v>-1.1156824514203354</v>
      </c>
    </row>
    <row r="481" spans="1:15" x14ac:dyDescent="0.55000000000000004">
      <c r="A481" s="3">
        <v>16</v>
      </c>
      <c r="B481" s="4">
        <v>13</v>
      </c>
      <c r="C481" s="2">
        <f>IF(logVir!C481="","",LN(資本ストック!C481))</f>
        <v>9.8907918351958113</v>
      </c>
      <c r="D481" s="2">
        <f>IF(logVir!D481="","",LN(資本ストック!D481))</f>
        <v>9.8674712971901304</v>
      </c>
      <c r="E481" s="2">
        <f>IF(logVir!E481="","",LN(資本ストック!E481))</f>
        <v>9.8054429638428164</v>
      </c>
      <c r="F481" s="2">
        <f>IF(logVir!F481="","",LN(資本ストック!F481))</f>
        <v>9.6829541308154177</v>
      </c>
      <c r="G481" s="2">
        <f>IF(logVir!G481="","",LN(資本ストック!G481))</f>
        <v>9.5877359686578103</v>
      </c>
      <c r="I481" s="3">
        <v>16</v>
      </c>
      <c r="J481" s="3">
        <v>13</v>
      </c>
      <c r="K481" s="2" cm="1">
        <f t="array" ref="K481">IF(C481="","",C481-SUMPRODUCT(($B$1461:$B$1491=$J481)*1,C$1461:C$1491))</f>
        <v>-1.9159325073396456</v>
      </c>
      <c r="L481" s="2" cm="1">
        <f t="array" ref="L481">IF(D481="","",D481-SUMPRODUCT(($B$1461:$B$1491=$J481)*1,D$1461:D$1491))</f>
        <v>-1.6686074885983064</v>
      </c>
      <c r="M481" s="2" cm="1">
        <f t="array" ref="M481">IF(E481="","",E481-SUMPRODUCT(($B$1461:$B$1491=$J481)*1,E$1461:E$1491))</f>
        <v>-1.6693721643827288</v>
      </c>
      <c r="N481" s="2" cm="1">
        <f t="array" ref="N481">IF(F481="","",F481-SUMPRODUCT(($B$1461:$B$1491=$J481)*1,F$1461:F$1491))</f>
        <v>-1.750769778868472</v>
      </c>
      <c r="O481" s="2" cm="1">
        <f t="array" ref="O481">IF(G481="","",G481-SUMPRODUCT(($B$1461:$B$1491=$J481)*1,G$1461:G$1491))</f>
        <v>-1.8368792044649194</v>
      </c>
    </row>
    <row r="482" spans="1:15" x14ac:dyDescent="0.55000000000000004">
      <c r="A482" s="3">
        <v>16</v>
      </c>
      <c r="B482" s="4">
        <v>14</v>
      </c>
      <c r="C482" s="2">
        <f>IF(logVir!C482="","",LN(資本ストック!C482))</f>
        <v>11.879986493696762</v>
      </c>
      <c r="D482" s="2">
        <f>IF(logVir!D482="","",LN(資本ストック!D482))</f>
        <v>11.877753559159352</v>
      </c>
      <c r="E482" s="2">
        <f>IF(logVir!E482="","",LN(資本ストック!E482))</f>
        <v>12.133817774729518</v>
      </c>
      <c r="F482" s="2">
        <f>IF(logVir!F482="","",LN(資本ストック!F482))</f>
        <v>12.149608397681304</v>
      </c>
      <c r="G482" s="2">
        <f>IF(logVir!G482="","",LN(資本ストック!G482))</f>
        <v>12.1534044097719</v>
      </c>
      <c r="I482" s="3">
        <v>16</v>
      </c>
      <c r="J482" s="3">
        <v>14</v>
      </c>
      <c r="K482" s="2" cm="1">
        <f t="array" ref="K482">IF(C482="","",C482-SUMPRODUCT(($B$1461:$B$1491=$J482)*1,C$1461:C$1491))</f>
        <v>-0.6076038558607042</v>
      </c>
      <c r="L482" s="2" cm="1">
        <f t="array" ref="L482">IF(D482="","",D482-SUMPRODUCT(($B$1461:$B$1491=$J482)*1,D$1461:D$1491))</f>
        <v>-0.61442018412909682</v>
      </c>
      <c r="M482" s="2" cm="1">
        <f t="array" ref="M482">IF(E482="","",E482-SUMPRODUCT(($B$1461:$B$1491=$J482)*1,E$1461:E$1491))</f>
        <v>-0.48541611447756239</v>
      </c>
      <c r="N482" s="2" cm="1">
        <f t="array" ref="N482">IF(F482="","",F482-SUMPRODUCT(($B$1461:$B$1491=$J482)*1,F$1461:F$1491))</f>
        <v>-0.47967378730510646</v>
      </c>
      <c r="O482" s="2" cm="1">
        <f t="array" ref="O482">IF(G482="","",G482-SUMPRODUCT(($B$1461:$B$1491=$J482)*1,G$1461:G$1491))</f>
        <v>-0.4634645599628211</v>
      </c>
    </row>
    <row r="483" spans="1:15" x14ac:dyDescent="0.55000000000000004">
      <c r="A483" s="3">
        <v>16</v>
      </c>
      <c r="B483" s="4">
        <v>15</v>
      </c>
      <c r="C483" s="2">
        <f>IF(logVir!C483="","",LN(資本ストック!C483))</f>
        <v>10.083016694797756</v>
      </c>
      <c r="D483" s="2">
        <f>IF(logVir!D483="","",LN(資本ストック!D483))</f>
        <v>10.099138236453383</v>
      </c>
      <c r="E483" s="2">
        <f>IF(logVir!E483="","",LN(資本ストック!E483))</f>
        <v>10.136376760130254</v>
      </c>
      <c r="F483" s="2">
        <f>IF(logVir!F483="","",LN(資本ストック!F483))</f>
        <v>10.260066211935161</v>
      </c>
      <c r="G483" s="2">
        <f>IF(logVir!G483="","",LN(資本ストック!G483))</f>
        <v>10.22243635918732</v>
      </c>
      <c r="I483" s="3">
        <v>16</v>
      </c>
      <c r="J483" s="3">
        <v>15</v>
      </c>
      <c r="K483" s="2" cm="1">
        <f t="array" ref="K483">IF(C483="","",C483-SUMPRODUCT(($B$1461:$B$1491=$J483)*1,C$1461:C$1491))</f>
        <v>-0.37972475012742635</v>
      </c>
      <c r="L483" s="2" cm="1">
        <f t="array" ref="L483">IF(D483="","",D483-SUMPRODUCT(($B$1461:$B$1491=$J483)*1,D$1461:D$1491))</f>
        <v>-0.38880935197900968</v>
      </c>
      <c r="M483" s="2" cm="1">
        <f t="array" ref="M483">IF(E483="","",E483-SUMPRODUCT(($B$1461:$B$1491=$J483)*1,E$1461:E$1491))</f>
        <v>-0.42608439826622835</v>
      </c>
      <c r="N483" s="2" cm="1">
        <f t="array" ref="N483">IF(F483="","",F483-SUMPRODUCT(($B$1461:$B$1491=$J483)*1,F$1461:F$1491))</f>
        <v>-0.31033221766417363</v>
      </c>
      <c r="O483" s="2" cm="1">
        <f t="array" ref="O483">IF(G483="","",G483-SUMPRODUCT(($B$1461:$B$1491=$J483)*1,G$1461:G$1491))</f>
        <v>-0.35684032134825827</v>
      </c>
    </row>
    <row r="484" spans="1:15" x14ac:dyDescent="0.55000000000000004">
      <c r="A484" s="3">
        <v>16</v>
      </c>
      <c r="B484" s="4">
        <v>16</v>
      </c>
      <c r="C484" s="2">
        <f>IF(logVir!C484="","",LN(資本ストック!C484))</f>
        <v>12.605446295763183</v>
      </c>
      <c r="D484" s="2">
        <f>IF(logVir!D484="","",LN(資本ストック!D484))</f>
        <v>12.804593952046064</v>
      </c>
      <c r="E484" s="2">
        <f>IF(logVir!E484="","",LN(資本ストック!E484))</f>
        <v>12.806391081357592</v>
      </c>
      <c r="F484" s="2">
        <f>IF(logVir!F484="","",LN(資本ストック!F484))</f>
        <v>12.816845000642209</v>
      </c>
      <c r="G484" s="2">
        <f>IF(logVir!G484="","",LN(資本ストック!G484))</f>
        <v>12.807194366081363</v>
      </c>
      <c r="I484" s="3">
        <v>16</v>
      </c>
      <c r="J484" s="3">
        <v>16</v>
      </c>
      <c r="K484" s="2" cm="1">
        <f t="array" ref="K484">IF(C484="","",C484-SUMPRODUCT(($B$1461:$B$1491=$J484)*1,C$1461:C$1491))</f>
        <v>0.39782373821056716</v>
      </c>
      <c r="L484" s="2" cm="1">
        <f t="array" ref="L484">IF(D484="","",D484-SUMPRODUCT(($B$1461:$B$1491=$J484)*1,D$1461:D$1491))</f>
        <v>0.59641020518300358</v>
      </c>
      <c r="M484" s="2" cm="1">
        <f t="array" ref="M484">IF(E484="","",E484-SUMPRODUCT(($B$1461:$B$1491=$J484)*1,E$1461:E$1491))</f>
        <v>0.56615381099991602</v>
      </c>
      <c r="N484" s="2" cm="1">
        <f t="array" ref="N484">IF(F484="","",F484-SUMPRODUCT(($B$1461:$B$1491=$J484)*1,F$1461:F$1491))</f>
        <v>0.57940017862814841</v>
      </c>
      <c r="O484" s="2" cm="1">
        <f t="array" ref="O484">IF(G484="","",G484-SUMPRODUCT(($B$1461:$B$1491=$J484)*1,G$1461:G$1491))</f>
        <v>0.54490145551149638</v>
      </c>
    </row>
    <row r="485" spans="1:15" x14ac:dyDescent="0.55000000000000004">
      <c r="A485" s="3">
        <v>16</v>
      </c>
      <c r="B485" s="4">
        <v>17</v>
      </c>
      <c r="C485" s="2">
        <f>IF(logVir!C485="","",LN(資本ストック!C485))</f>
        <v>14.576266922263796</v>
      </c>
      <c r="D485" s="2">
        <f>IF(logVir!D485="","",LN(資本ストック!D485))</f>
        <v>14.623793942974409</v>
      </c>
      <c r="E485" s="2">
        <f>IF(logVir!E485="","",LN(資本ストック!E485))</f>
        <v>14.64766913281745</v>
      </c>
      <c r="F485" s="2">
        <f>IF(logVir!F485="","",LN(資本ストック!F485))</f>
        <v>14.644984304879227</v>
      </c>
      <c r="G485" s="2">
        <f>IF(logVir!G485="","",LN(資本ストック!G485))</f>
        <v>14.650352212750347</v>
      </c>
      <c r="I485" s="3">
        <v>16</v>
      </c>
      <c r="J485" s="3">
        <v>17</v>
      </c>
      <c r="K485" s="2" cm="1">
        <f t="array" ref="K485">IF(C485="","",C485-SUMPRODUCT(($B$1461:$B$1491=$J485)*1,C$1461:C$1491))</f>
        <v>-0.48608625755355384</v>
      </c>
      <c r="L485" s="2" cm="1">
        <f t="array" ref="L485">IF(D485="","",D485-SUMPRODUCT(($B$1461:$B$1491=$J485)*1,D$1461:D$1491))</f>
        <v>-0.43047122771569946</v>
      </c>
      <c r="M485" s="2" cm="1">
        <f t="array" ref="M485">IF(E485="","",E485-SUMPRODUCT(($B$1461:$B$1491=$J485)*1,E$1461:E$1491))</f>
        <v>-0.40722350174375244</v>
      </c>
      <c r="N485" s="2" cm="1">
        <f t="array" ref="N485">IF(F485="","",F485-SUMPRODUCT(($B$1461:$B$1491=$J485)*1,F$1461:F$1491))</f>
        <v>-0.40900910746885799</v>
      </c>
      <c r="O485" s="2" cm="1">
        <f t="array" ref="O485">IF(G485="","",G485-SUMPRODUCT(($B$1461:$B$1491=$J485)*1,G$1461:G$1491))</f>
        <v>-0.40868700589077456</v>
      </c>
    </row>
    <row r="486" spans="1:15" x14ac:dyDescent="0.55000000000000004">
      <c r="A486" s="3">
        <v>16</v>
      </c>
      <c r="B486" s="4">
        <v>18</v>
      </c>
      <c r="C486" s="2">
        <f>IF(logVir!C486="","",LN(資本ストック!C486))</f>
        <v>12.339209984459588</v>
      </c>
      <c r="D486" s="2">
        <f>IF(logVir!D486="","",LN(資本ストック!D486))</f>
        <v>12.366982197832323</v>
      </c>
      <c r="E486" s="2">
        <f>IF(logVir!E486="","",LN(資本ストック!E486))</f>
        <v>12.335781786501963</v>
      </c>
      <c r="F486" s="2">
        <f>IF(logVir!F486="","",LN(資本ストック!F486))</f>
        <v>12.333815317418939</v>
      </c>
      <c r="G486" s="2">
        <f>IF(logVir!G486="","",LN(資本ストック!G486))</f>
        <v>12.388275905623253</v>
      </c>
      <c r="I486" s="3">
        <v>16</v>
      </c>
      <c r="J486" s="3">
        <v>18</v>
      </c>
      <c r="K486" s="2" cm="1">
        <f t="array" ref="K486">IF(C486="","",C486-SUMPRODUCT(($B$1461:$B$1491=$J486)*1,C$1461:C$1491))</f>
        <v>-0.36334534982160882</v>
      </c>
      <c r="L486" s="2" cm="1">
        <f t="array" ref="L486">IF(D486="","",D486-SUMPRODUCT(($B$1461:$B$1491=$J486)*1,D$1461:D$1491))</f>
        <v>-0.35860717040811885</v>
      </c>
      <c r="M486" s="2" cm="1">
        <f t="array" ref="M486">IF(E486="","",E486-SUMPRODUCT(($B$1461:$B$1491=$J486)*1,E$1461:E$1491))</f>
        <v>-0.43814071077606798</v>
      </c>
      <c r="N486" s="2" cm="1">
        <f t="array" ref="N486">IF(F486="","",F486-SUMPRODUCT(($B$1461:$B$1491=$J486)*1,F$1461:F$1491))</f>
        <v>-0.45808456970201661</v>
      </c>
      <c r="O486" s="2" cm="1">
        <f t="array" ref="O486">IF(G486="","",G486-SUMPRODUCT(($B$1461:$B$1491=$J486)*1,G$1461:G$1491))</f>
        <v>-0.47132443840254901</v>
      </c>
    </row>
    <row r="487" spans="1:15" x14ac:dyDescent="0.55000000000000004">
      <c r="A487" s="3">
        <v>16</v>
      </c>
      <c r="B487" s="4">
        <v>19</v>
      </c>
      <c r="C487" s="2">
        <f>IF(logVir!C487="","",LN(資本ストック!C487))</f>
        <v>12.093515571713294</v>
      </c>
      <c r="D487" s="2">
        <f>IF(logVir!D487="","",LN(資本ストック!D487))</f>
        <v>12.063711788960497</v>
      </c>
      <c r="E487" s="2">
        <f>IF(logVir!E487="","",LN(資本ストック!E487))</f>
        <v>12.027451753584309</v>
      </c>
      <c r="F487" s="2">
        <f>IF(logVir!F487="","",LN(資本ストック!F487))</f>
        <v>12.018463360869699</v>
      </c>
      <c r="G487" s="2">
        <f>IF(logVir!G487="","",LN(資本ストック!G487))</f>
        <v>12.008391450132256</v>
      </c>
      <c r="I487" s="3">
        <v>16</v>
      </c>
      <c r="J487" s="3">
        <v>19</v>
      </c>
      <c r="K487" s="2" cm="1">
        <f t="array" ref="K487">IF(C487="","",C487-SUMPRODUCT(($B$1461:$B$1491=$J487)*1,C$1461:C$1491))</f>
        <v>-0.42206485930402948</v>
      </c>
      <c r="L487" s="2" cm="1">
        <f t="array" ref="L487">IF(D487="","",D487-SUMPRODUCT(($B$1461:$B$1491=$J487)*1,D$1461:D$1491))</f>
        <v>-0.39707215104948368</v>
      </c>
      <c r="M487" s="2" cm="1">
        <f t="array" ref="M487">IF(E487="","",E487-SUMPRODUCT(($B$1461:$B$1491=$J487)*1,E$1461:E$1491))</f>
        <v>-0.40344596402472988</v>
      </c>
      <c r="N487" s="2" cm="1">
        <f t="array" ref="N487">IF(F487="","",F487-SUMPRODUCT(($B$1461:$B$1491=$J487)*1,F$1461:F$1491))</f>
        <v>-0.40726908857295108</v>
      </c>
      <c r="O487" s="2" cm="1">
        <f t="array" ref="O487">IF(G487="","",G487-SUMPRODUCT(($B$1461:$B$1491=$J487)*1,G$1461:G$1491))</f>
        <v>-0.4075879937169713</v>
      </c>
    </row>
    <row r="488" spans="1:15" x14ac:dyDescent="0.55000000000000004">
      <c r="A488" s="3">
        <v>16</v>
      </c>
      <c r="B488" s="4">
        <v>20</v>
      </c>
      <c r="C488" s="2">
        <f>IF(logVir!C488="","",LN(資本ストック!C488))</f>
        <v>12.468332889971458</v>
      </c>
      <c r="D488" s="2">
        <f>IF(logVir!D488="","",LN(資本ストック!D488))</f>
        <v>12.762179915220626</v>
      </c>
      <c r="E488" s="2">
        <f>IF(logVir!E488="","",LN(資本ストック!E488))</f>
        <v>13.020441503052574</v>
      </c>
      <c r="F488" s="2">
        <f>IF(logVir!F488="","",LN(資本ストック!F488))</f>
        <v>13.142237336067177</v>
      </c>
      <c r="G488" s="2">
        <f>IF(logVir!G488="","",LN(資本ストック!G488))</f>
        <v>13.298883816478277</v>
      </c>
      <c r="I488" s="3">
        <v>16</v>
      </c>
      <c r="J488" s="3">
        <v>20</v>
      </c>
      <c r="K488" s="2" cm="1">
        <f t="array" ref="K488">IF(C488="","",C488-SUMPRODUCT(($B$1461:$B$1491=$J488)*1,C$1461:C$1491))</f>
        <v>-0.76182896991753069</v>
      </c>
      <c r="L488" s="2" cm="1">
        <f t="array" ref="L488">IF(D488="","",D488-SUMPRODUCT(($B$1461:$B$1491=$J488)*1,D$1461:D$1491))</f>
        <v>-0.56412843903467369</v>
      </c>
      <c r="M488" s="2" cm="1">
        <f t="array" ref="M488">IF(E488="","",E488-SUMPRODUCT(($B$1461:$B$1491=$J488)*1,E$1461:E$1491))</f>
        <v>-0.3805769391134799</v>
      </c>
      <c r="N488" s="2" cm="1">
        <f t="array" ref="N488">IF(F488="","",F488-SUMPRODUCT(($B$1461:$B$1491=$J488)*1,F$1461:F$1491))</f>
        <v>-0.25492269523655686</v>
      </c>
      <c r="O488" s="2" cm="1">
        <f t="array" ref="O488">IF(G488="","",G488-SUMPRODUCT(($B$1461:$B$1491=$J488)*1,G$1461:G$1491))</f>
        <v>-0.14579268521551825</v>
      </c>
    </row>
    <row r="489" spans="1:15" x14ac:dyDescent="0.55000000000000004">
      <c r="A489" s="3">
        <v>16</v>
      </c>
      <c r="B489" s="4">
        <v>21</v>
      </c>
      <c r="C489" s="2">
        <f>IF(logVir!C489="","",LN(資本ストック!C489))</f>
        <v>14.219639104387101</v>
      </c>
      <c r="D489" s="2">
        <f>IF(logVir!D489="","",LN(資本ストック!D489))</f>
        <v>14.441513186848386</v>
      </c>
      <c r="E489" s="2">
        <f>IF(logVir!E489="","",LN(資本ストック!E489))</f>
        <v>14.385420454951092</v>
      </c>
      <c r="F489" s="2">
        <f>IF(logVir!F489="","",LN(資本ストック!F489))</f>
        <v>14.386511246371448</v>
      </c>
      <c r="G489" s="2">
        <f>IF(logVir!G489="","",LN(資本ストック!G489))</f>
        <v>14.396941023486395</v>
      </c>
      <c r="I489" s="3">
        <v>16</v>
      </c>
      <c r="J489" s="3">
        <v>21</v>
      </c>
      <c r="K489" s="2" cm="1">
        <f t="array" ref="K489">IF(C489="","",C489-SUMPRODUCT(($B$1461:$B$1491=$J489)*1,C$1461:C$1491))</f>
        <v>-0.27217240929026865</v>
      </c>
      <c r="L489" s="2" cm="1">
        <f t="array" ref="L489">IF(D489="","",D489-SUMPRODUCT(($B$1461:$B$1491=$J489)*1,D$1461:D$1491))</f>
        <v>-8.324267906318461E-2</v>
      </c>
      <c r="M489" s="2" cm="1">
        <f t="array" ref="M489">IF(E489="","",E489-SUMPRODUCT(($B$1461:$B$1491=$J489)*1,E$1461:E$1491))</f>
        <v>-0.19714314900950924</v>
      </c>
      <c r="N489" s="2" cm="1">
        <f t="array" ref="N489">IF(F489="","",F489-SUMPRODUCT(($B$1461:$B$1491=$J489)*1,F$1461:F$1491))</f>
        <v>-0.20819738050617431</v>
      </c>
      <c r="O489" s="2" cm="1">
        <f t="array" ref="O489">IF(G489="","",G489-SUMPRODUCT(($B$1461:$B$1491=$J489)*1,G$1461:G$1491))</f>
        <v>-0.21452823674403199</v>
      </c>
    </row>
    <row r="490" spans="1:15" x14ac:dyDescent="0.55000000000000004">
      <c r="A490" s="3">
        <v>16</v>
      </c>
      <c r="B490" s="4">
        <v>22</v>
      </c>
      <c r="C490" s="2">
        <f>IF(logVir!C490="","",LN(資本ストック!C490))</f>
        <v>12.188209128677912</v>
      </c>
      <c r="D490" s="2">
        <f>IF(logVir!D490="","",LN(資本ストック!D490))</f>
        <v>12.011840721396974</v>
      </c>
      <c r="E490" s="2">
        <f>IF(logVir!E490="","",LN(資本ストック!E490))</f>
        <v>11.750626897411252</v>
      </c>
      <c r="F490" s="2">
        <f>IF(logVir!F490="","",LN(資本ストック!F490))</f>
        <v>11.750772800442327</v>
      </c>
      <c r="G490" s="2">
        <f>IF(logVir!G490="","",LN(資本ストック!G490))</f>
        <v>11.626976601426463</v>
      </c>
      <c r="I490" s="3">
        <v>16</v>
      </c>
      <c r="J490" s="3">
        <v>22</v>
      </c>
      <c r="K490" s="2" cm="1">
        <f t="array" ref="K490">IF(C490="","",C490-SUMPRODUCT(($B$1461:$B$1491=$J490)*1,C$1461:C$1491))</f>
        <v>-0.41754444743303942</v>
      </c>
      <c r="L490" s="2" cm="1">
        <f t="array" ref="L490">IF(D490="","",D490-SUMPRODUCT(($B$1461:$B$1491=$J490)*1,D$1461:D$1491))</f>
        <v>-0.44581398559732932</v>
      </c>
      <c r="M490" s="2" cm="1">
        <f t="array" ref="M490">IF(E490="","",E490-SUMPRODUCT(($B$1461:$B$1491=$J490)*1,E$1461:E$1491))</f>
        <v>-0.54277385894848429</v>
      </c>
      <c r="N490" s="2" cm="1">
        <f t="array" ref="N490">IF(F490="","",F490-SUMPRODUCT(($B$1461:$B$1491=$J490)*1,F$1461:F$1491))</f>
        <v>-0.49619794125234584</v>
      </c>
      <c r="O490" s="2" cm="1">
        <f t="array" ref="O490">IF(G490="","",G490-SUMPRODUCT(($B$1461:$B$1491=$J490)*1,G$1461:G$1491))</f>
        <v>-0.58663964290372483</v>
      </c>
    </row>
    <row r="491" spans="1:15" x14ac:dyDescent="0.55000000000000004">
      <c r="A491" s="3">
        <v>16</v>
      </c>
      <c r="B491" s="4">
        <v>23</v>
      </c>
      <c r="C491" s="2">
        <f>IF(logVir!C491="","",LN(資本ストック!C491))</f>
        <v>12.795593593729432</v>
      </c>
      <c r="D491" s="2">
        <f>IF(logVir!D491="","",LN(資本ストック!D491))</f>
        <v>12.901799738452077</v>
      </c>
      <c r="E491" s="2">
        <f>IF(logVir!E491="","",LN(資本ストック!E491))</f>
        <v>12.990175204449351</v>
      </c>
      <c r="F491" s="2">
        <f>IF(logVir!F491="","",LN(資本ストック!F491))</f>
        <v>12.980643957935035</v>
      </c>
      <c r="G491" s="2">
        <f>IF(logVir!G491="","",LN(資本ストック!G491))</f>
        <v>13.001543998206412</v>
      </c>
      <c r="I491" s="3">
        <v>16</v>
      </c>
      <c r="J491" s="3">
        <v>23</v>
      </c>
      <c r="K491" s="2" cm="1">
        <f t="array" ref="K491">IF(C491="","",C491-SUMPRODUCT(($B$1461:$B$1491=$J491)*1,C$1461:C$1491))</f>
        <v>-0.62174989431022709</v>
      </c>
      <c r="L491" s="2" cm="1">
        <f t="array" ref="L491">IF(D491="","",D491-SUMPRODUCT(($B$1461:$B$1491=$J491)*1,D$1461:D$1491))</f>
        <v>-0.59389020841979345</v>
      </c>
      <c r="M491" s="2" cm="1">
        <f t="array" ref="M491">IF(E491="","",E491-SUMPRODUCT(($B$1461:$B$1491=$J491)*1,E$1461:E$1491))</f>
        <v>-0.51614816378922157</v>
      </c>
      <c r="N491" s="2" cm="1">
        <f t="array" ref="N491">IF(F491="","",F491-SUMPRODUCT(($B$1461:$B$1491=$J491)*1,F$1461:F$1491))</f>
        <v>-0.52052909337302822</v>
      </c>
      <c r="O491" s="2" cm="1">
        <f t="array" ref="O491">IF(G491="","",G491-SUMPRODUCT(($B$1461:$B$1491=$J491)*1,G$1461:G$1491))</f>
        <v>-0.51253508499121203</v>
      </c>
    </row>
    <row r="492" spans="1:15" x14ac:dyDescent="0.55000000000000004">
      <c r="A492" s="3">
        <v>16</v>
      </c>
      <c r="B492" s="4">
        <v>24</v>
      </c>
      <c r="C492" s="2">
        <f>IF(logVir!C492="","",LN(資本ストック!C492))</f>
        <v>11.04111076066893</v>
      </c>
      <c r="D492" s="2">
        <f>IF(logVir!D492="","",LN(資本ストック!D492))</f>
        <v>11.021878758386485</v>
      </c>
      <c r="E492" s="2">
        <f>IF(logVir!E492="","",LN(資本ストック!E492))</f>
        <v>11.023275449946739</v>
      </c>
      <c r="F492" s="2">
        <f>IF(logVir!F492="","",LN(資本ストック!F492))</f>
        <v>11.016594281729006</v>
      </c>
      <c r="G492" s="2">
        <f>IF(logVir!G492="","",LN(資本ストック!G492))</f>
        <v>11.01553971739011</v>
      </c>
      <c r="I492" s="3">
        <v>16</v>
      </c>
      <c r="J492" s="3">
        <v>24</v>
      </c>
      <c r="K492" s="2" cm="1">
        <f t="array" ref="K492">IF(C492="","",C492-SUMPRODUCT(($B$1461:$B$1491=$J492)*1,C$1461:C$1491))</f>
        <v>-0.2515734331951105</v>
      </c>
      <c r="L492" s="2" cm="1">
        <f t="array" ref="L492">IF(D492="","",D492-SUMPRODUCT(($B$1461:$B$1491=$J492)*1,D$1461:D$1491))</f>
        <v>-0.26486981193407111</v>
      </c>
      <c r="M492" s="2" cm="1">
        <f t="array" ref="M492">IF(E492="","",E492-SUMPRODUCT(($B$1461:$B$1491=$J492)*1,E$1461:E$1491))</f>
        <v>-0.31083605977230455</v>
      </c>
      <c r="N492" s="2" cm="1">
        <f t="array" ref="N492">IF(F492="","",F492-SUMPRODUCT(($B$1461:$B$1491=$J492)*1,F$1461:F$1491))</f>
        <v>-0.31606140703129704</v>
      </c>
      <c r="O492" s="2" cm="1">
        <f t="array" ref="O492">IF(G492="","",G492-SUMPRODUCT(($B$1461:$B$1491=$J492)*1,G$1461:G$1491))</f>
        <v>-0.30617009592928035</v>
      </c>
    </row>
    <row r="493" spans="1:15" x14ac:dyDescent="0.55000000000000004">
      <c r="A493" s="3">
        <v>16</v>
      </c>
      <c r="B493" s="4">
        <v>25</v>
      </c>
      <c r="C493" s="2">
        <f>IF(logVir!C493="","",LN(資本ストック!C493))</f>
        <v>10.987287294043872</v>
      </c>
      <c r="D493" s="2">
        <f>IF(logVir!D493="","",LN(資本ストック!D493))</f>
        <v>11.178258610466271</v>
      </c>
      <c r="E493" s="2">
        <f>IF(logVir!E493="","",LN(資本ストック!E493))</f>
        <v>11.364826649748061</v>
      </c>
      <c r="F493" s="2">
        <f>IF(logVir!F493="","",LN(資本ストック!F493))</f>
        <v>11.399155257863519</v>
      </c>
      <c r="G493" s="2">
        <f>IF(logVir!G493="","",LN(資本ストック!G493))</f>
        <v>11.372266482335684</v>
      </c>
      <c r="I493" s="3">
        <v>16</v>
      </c>
      <c r="J493" s="3">
        <v>25</v>
      </c>
      <c r="K493" s="2" cm="1">
        <f t="array" ref="K493">IF(C493="","",C493-SUMPRODUCT(($B$1461:$B$1491=$J493)*1,C$1461:C$1491))</f>
        <v>-0.62046436307350028</v>
      </c>
      <c r="L493" s="2" cm="1">
        <f t="array" ref="L493">IF(D493="","",D493-SUMPRODUCT(($B$1461:$B$1491=$J493)*1,D$1461:D$1491))</f>
        <v>-0.51812660047097836</v>
      </c>
      <c r="M493" s="2" cm="1">
        <f t="array" ref="M493">IF(E493="","",E493-SUMPRODUCT(($B$1461:$B$1491=$J493)*1,E$1461:E$1491))</f>
        <v>-0.38821422765572677</v>
      </c>
      <c r="N493" s="2" cm="1">
        <f t="array" ref="N493">IF(F493="","",F493-SUMPRODUCT(($B$1461:$B$1491=$J493)*1,F$1461:F$1491))</f>
        <v>-0.39040938750341425</v>
      </c>
      <c r="O493" s="2" cm="1">
        <f t="array" ref="O493">IF(G493="","",G493-SUMPRODUCT(($B$1461:$B$1491=$J493)*1,G$1461:G$1491))</f>
        <v>-0.42236417783846214</v>
      </c>
    </row>
    <row r="494" spans="1:15" x14ac:dyDescent="0.55000000000000004">
      <c r="A494" s="3">
        <v>16</v>
      </c>
      <c r="B494" s="4">
        <v>26</v>
      </c>
      <c r="C494" s="2">
        <f>IF(logVir!C494="","",LN(資本ストック!C494))</f>
        <v>13.289709349787607</v>
      </c>
      <c r="D494" s="2">
        <f>IF(logVir!D494="","",LN(資本ストック!D494))</f>
        <v>13.257754514038911</v>
      </c>
      <c r="E494" s="2">
        <f>IF(logVir!E494="","",LN(資本ストック!E494))</f>
        <v>13.335503494772539</v>
      </c>
      <c r="F494" s="2">
        <f>IF(logVir!F494="","",LN(資本ストック!F494))</f>
        <v>13.338890550786521</v>
      </c>
      <c r="G494" s="2">
        <f>IF(logVir!G494="","",LN(資本ストック!G494))</f>
        <v>13.324199898404281</v>
      </c>
      <c r="I494" s="3">
        <v>16</v>
      </c>
      <c r="J494" s="3">
        <v>26</v>
      </c>
      <c r="K494" s="2" cm="1">
        <f t="array" ref="K494">IF(C494="","",C494-SUMPRODUCT(($B$1461:$B$1491=$J494)*1,C$1461:C$1491))</f>
        <v>-0.8439337771553852</v>
      </c>
      <c r="L494" s="2" cm="1">
        <f t="array" ref="L494">IF(D494="","",D494-SUMPRODUCT(($B$1461:$B$1491=$J494)*1,D$1461:D$1491))</f>
        <v>-0.81523235371737357</v>
      </c>
      <c r="M494" s="2" cm="1">
        <f t="array" ref="M494">IF(E494="","",E494-SUMPRODUCT(($B$1461:$B$1491=$J494)*1,E$1461:E$1491))</f>
        <v>-0.76956696022477722</v>
      </c>
      <c r="N494" s="2" cm="1">
        <f t="array" ref="N494">IF(F494="","",F494-SUMPRODUCT(($B$1461:$B$1491=$J494)*1,F$1461:F$1491))</f>
        <v>-0.77591710418259296</v>
      </c>
      <c r="O494" s="2" cm="1">
        <f t="array" ref="O494">IF(G494="","",G494-SUMPRODUCT(($B$1461:$B$1491=$J494)*1,G$1461:G$1491))</f>
        <v>-0.78052912764152182</v>
      </c>
    </row>
    <row r="495" spans="1:15" x14ac:dyDescent="0.55000000000000004">
      <c r="A495" s="3">
        <v>16</v>
      </c>
      <c r="B495" s="4">
        <v>27</v>
      </c>
      <c r="C495" s="2">
        <f>IF(logVir!C495="","",LN(資本ストック!C495))</f>
        <v>12.269713637856366</v>
      </c>
      <c r="D495" s="2">
        <f>IF(logVir!D495="","",LN(資本ストック!D495))</f>
        <v>12.439241591174627</v>
      </c>
      <c r="E495" s="2">
        <f>IF(logVir!E495="","",LN(資本ストック!E495))</f>
        <v>12.525098657755477</v>
      </c>
      <c r="F495" s="2">
        <f>IF(logVir!F495="","",LN(資本ストック!F495))</f>
        <v>12.493077205187456</v>
      </c>
      <c r="G495" s="2">
        <f>IF(logVir!G495="","",LN(資本ストック!G495))</f>
        <v>12.489948421741815</v>
      </c>
      <c r="I495" s="3">
        <v>16</v>
      </c>
      <c r="J495" s="3">
        <v>27</v>
      </c>
      <c r="K495" s="2" cm="1">
        <f t="array" ref="K495">IF(C495="","",C495-SUMPRODUCT(($B$1461:$B$1491=$J495)*1,C$1461:C$1491))</f>
        <v>-0.43319522670411637</v>
      </c>
      <c r="L495" s="2" cm="1">
        <f t="array" ref="L495">IF(D495="","",D495-SUMPRODUCT(($B$1461:$B$1491=$J495)*1,D$1461:D$1491))</f>
        <v>-0.55738667999960612</v>
      </c>
      <c r="M495" s="2" cm="1">
        <f t="array" ref="M495">IF(E495="","",E495-SUMPRODUCT(($B$1461:$B$1491=$J495)*1,E$1461:E$1491))</f>
        <v>-0.66777036885143204</v>
      </c>
      <c r="N495" s="2" cm="1">
        <f t="array" ref="N495">IF(F495="","",F495-SUMPRODUCT(($B$1461:$B$1491=$J495)*1,F$1461:F$1491))</f>
        <v>-0.71542162456943892</v>
      </c>
      <c r="O495" s="2" cm="1">
        <f t="array" ref="O495">IF(G495="","",G495-SUMPRODUCT(($B$1461:$B$1491=$J495)*1,G$1461:G$1491))</f>
        <v>-0.75226975759584036</v>
      </c>
    </row>
    <row r="496" spans="1:15" x14ac:dyDescent="0.55000000000000004">
      <c r="A496" s="3">
        <v>16</v>
      </c>
      <c r="B496" s="4">
        <v>28</v>
      </c>
      <c r="C496" s="2">
        <f>IF(logVir!C496="","",LN(資本ストック!C496))</f>
        <v>14.742707209836981</v>
      </c>
      <c r="D496" s="2">
        <f>IF(logVir!D496="","",LN(資本ストック!D496))</f>
        <v>14.79309167315221</v>
      </c>
      <c r="E496" s="2">
        <f>IF(logVir!E496="","",LN(資本ストック!E496))</f>
        <v>14.784295444072578</v>
      </c>
      <c r="F496" s="2">
        <f>IF(logVir!F496="","",LN(資本ストック!F496))</f>
        <v>14.780149177262009</v>
      </c>
      <c r="G496" s="2">
        <f>IF(logVir!G496="","",LN(資本ストック!G496))</f>
        <v>14.810080918573624</v>
      </c>
      <c r="I496" s="3">
        <v>16</v>
      </c>
      <c r="J496" s="3">
        <v>28</v>
      </c>
      <c r="K496" s="2" cm="1">
        <f t="array" ref="K496">IF(C496="","",C496-SUMPRODUCT(($B$1461:$B$1491=$J496)*1,C$1461:C$1491))</f>
        <v>-0.80587474303776041</v>
      </c>
      <c r="L496" s="2" cm="1">
        <f t="array" ref="L496">IF(D496="","",D496-SUMPRODUCT(($B$1461:$B$1491=$J496)*1,D$1461:D$1491))</f>
        <v>-0.785962551333105</v>
      </c>
      <c r="M496" s="2" cm="1">
        <f t="array" ref="M496">IF(E496="","",E496-SUMPRODUCT(($B$1461:$B$1491=$J496)*1,E$1461:E$1491))</f>
        <v>-0.82508244615847204</v>
      </c>
      <c r="N496" s="2" cm="1">
        <f t="array" ref="N496">IF(F496="","",F496-SUMPRODUCT(($B$1461:$B$1491=$J496)*1,F$1461:F$1491))</f>
        <v>-0.84081498054103143</v>
      </c>
      <c r="O496" s="2" cm="1">
        <f t="array" ref="O496">IF(G496="","",G496-SUMPRODUCT(($B$1461:$B$1491=$J496)*1,G$1461:G$1491))</f>
        <v>-0.82582671282819398</v>
      </c>
    </row>
    <row r="497" spans="1:15" x14ac:dyDescent="0.55000000000000004">
      <c r="A497" s="3">
        <v>16</v>
      </c>
      <c r="B497" s="4">
        <v>29</v>
      </c>
      <c r="C497" s="2">
        <f>IF(logVir!C497="","",LN(資本ストック!C497))</f>
        <v>12.727143041946126</v>
      </c>
      <c r="D497" s="2">
        <f>IF(logVir!D497="","",LN(資本ストック!D497))</f>
        <v>12.715750040532111</v>
      </c>
      <c r="E497" s="2">
        <f>IF(logVir!E497="","",LN(資本ストック!E497))</f>
        <v>12.722698267298911</v>
      </c>
      <c r="F497" s="2">
        <f>IF(logVir!F497="","",LN(資本ストック!F497))</f>
        <v>12.707040420802283</v>
      </c>
      <c r="G497" s="2">
        <f>IF(logVir!G497="","",LN(資本ストック!G497))</f>
        <v>12.703036888114106</v>
      </c>
      <c r="I497" s="3">
        <v>16</v>
      </c>
      <c r="J497" s="3">
        <v>29</v>
      </c>
      <c r="K497" s="2" cm="1">
        <f t="array" ref="K497">IF(C497="","",C497-SUMPRODUCT(($B$1461:$B$1491=$J497)*1,C$1461:C$1491))</f>
        <v>-0.50309389980808739</v>
      </c>
      <c r="L497" s="2" cm="1">
        <f t="array" ref="L497">IF(D497="","",D497-SUMPRODUCT(($B$1461:$B$1491=$J497)*1,D$1461:D$1491))</f>
        <v>-0.53783824398773383</v>
      </c>
      <c r="M497" s="2" cm="1">
        <f t="array" ref="M497">IF(E497="","",E497-SUMPRODUCT(($B$1461:$B$1491=$J497)*1,E$1461:E$1491))</f>
        <v>-0.46776255456723526</v>
      </c>
      <c r="N497" s="2" cm="1">
        <f t="array" ref="N497">IF(F497="","",F497-SUMPRODUCT(($B$1461:$B$1491=$J497)*1,F$1461:F$1491))</f>
        <v>-0.47572426130066248</v>
      </c>
      <c r="O497" s="2" cm="1">
        <f t="array" ref="O497">IF(G497="","",G497-SUMPRODUCT(($B$1461:$B$1491=$J497)*1,G$1461:G$1491))</f>
        <v>-0.44862557700071726</v>
      </c>
    </row>
    <row r="498" spans="1:15" x14ac:dyDescent="0.55000000000000004">
      <c r="A498" s="3">
        <v>16</v>
      </c>
      <c r="B498" s="4">
        <v>30</v>
      </c>
      <c r="C498" s="2">
        <f>IF(logVir!C498="","",LN(資本ストック!C498))</f>
        <v>12.880616569909352</v>
      </c>
      <c r="D498" s="2">
        <f>IF(logVir!D498="","",LN(資本ストック!D498))</f>
        <v>12.877051156517076</v>
      </c>
      <c r="E498" s="2">
        <f>IF(logVir!E498="","",LN(資本ストック!E498))</f>
        <v>12.681661729666791</v>
      </c>
      <c r="F498" s="2">
        <f>IF(logVir!F498="","",LN(資本ストック!F498))</f>
        <v>12.76471074770488</v>
      </c>
      <c r="G498" s="2">
        <f>IF(logVir!G498="","",LN(資本ストック!G498))</f>
        <v>12.645977915782517</v>
      </c>
      <c r="I498" s="3">
        <v>16</v>
      </c>
      <c r="J498" s="3">
        <v>30</v>
      </c>
      <c r="K498" s="2" cm="1">
        <f t="array" ref="K498">IF(C498="","",C498-SUMPRODUCT(($B$1461:$B$1491=$J498)*1,C$1461:C$1491))</f>
        <v>-0.43282009243801411</v>
      </c>
      <c r="L498" s="2" cm="1">
        <f t="array" ref="L498">IF(D498="","",D498-SUMPRODUCT(($B$1461:$B$1491=$J498)*1,D$1461:D$1491))</f>
        <v>-0.51157716798981845</v>
      </c>
      <c r="M498" s="2" cm="1">
        <f t="array" ref="M498">IF(E498="","",E498-SUMPRODUCT(($B$1461:$B$1491=$J498)*1,E$1461:E$1491))</f>
        <v>-0.63875206229960568</v>
      </c>
      <c r="N498" s="2" cm="1">
        <f t="array" ref="N498">IF(F498="","",F498-SUMPRODUCT(($B$1461:$B$1491=$J498)*1,F$1461:F$1491))</f>
        <v>-0.54259473674028769</v>
      </c>
      <c r="O498" s="2" cm="1">
        <f t="array" ref="O498">IF(G498="","",G498-SUMPRODUCT(($B$1461:$B$1491=$J498)*1,G$1461:G$1491))</f>
        <v>-0.64897094763444052</v>
      </c>
    </row>
    <row r="499" spans="1:15" x14ac:dyDescent="0.55000000000000004">
      <c r="A499" s="3">
        <v>16</v>
      </c>
      <c r="B499" s="4">
        <v>31</v>
      </c>
      <c r="C499" s="2">
        <f>IF(logVir!C499="","",LN(資本ストック!C499))</f>
        <v>12.75882306909188</v>
      </c>
      <c r="D499" s="2">
        <f>IF(logVir!D499="","",LN(資本ストック!D499))</f>
        <v>12.689966173921887</v>
      </c>
      <c r="E499" s="2">
        <f>IF(logVir!E499="","",LN(資本ストック!E499))</f>
        <v>12.578997415977668</v>
      </c>
      <c r="F499" s="2">
        <f>IF(logVir!F499="","",LN(資本ストック!F499))</f>
        <v>12.516313188389661</v>
      </c>
      <c r="G499" s="2">
        <f>IF(logVir!G499="","",LN(資本ストック!G499))</f>
        <v>12.476029112204451</v>
      </c>
      <c r="I499" s="3">
        <v>16</v>
      </c>
      <c r="J499" s="3">
        <v>31</v>
      </c>
      <c r="K499" s="2" cm="1">
        <f t="array" ref="K499">IF(C499="","",C499-SUMPRODUCT(($B$1461:$B$1491=$J499)*1,C$1461:C$1491))</f>
        <v>-0.55778339898043861</v>
      </c>
      <c r="L499" s="2" cm="1">
        <f t="array" ref="L499">IF(D499="","",D499-SUMPRODUCT(($B$1461:$B$1491=$J499)*1,D$1461:D$1491))</f>
        <v>-0.54547100223473777</v>
      </c>
      <c r="M499" s="2" cm="1">
        <f t="array" ref="M499">IF(E499="","",E499-SUMPRODUCT(($B$1461:$B$1491=$J499)*1,E$1461:E$1491))</f>
        <v>-0.59547912441614237</v>
      </c>
      <c r="N499" s="2" cm="1">
        <f t="array" ref="N499">IF(F499="","",F499-SUMPRODUCT(($B$1461:$B$1491=$J499)*1,F$1461:F$1491))</f>
        <v>-0.62465154367604114</v>
      </c>
      <c r="O499" s="2" cm="1">
        <f t="array" ref="O499">IF(G499="","",G499-SUMPRODUCT(($B$1461:$B$1491=$J499)*1,G$1461:G$1491))</f>
        <v>-0.66481619883767529</v>
      </c>
    </row>
    <row r="500" spans="1:15" x14ac:dyDescent="0.55000000000000004">
      <c r="A500" s="3">
        <v>17</v>
      </c>
      <c r="B500" s="4">
        <v>1</v>
      </c>
      <c r="C500" s="2">
        <f>IF(logVir!C500="","",LN(資本ストック!C500))</f>
        <v>11.974478294053233</v>
      </c>
      <c r="D500" s="2">
        <f>IF(logVir!D500="","",LN(資本ストック!D500))</f>
        <v>11.844695839351832</v>
      </c>
      <c r="E500" s="2">
        <f>IF(logVir!E500="","",LN(資本ストック!E500))</f>
        <v>11.594389817837394</v>
      </c>
      <c r="F500" s="2">
        <f>IF(logVir!F500="","",LN(資本ストック!F500))</f>
        <v>11.528160464218775</v>
      </c>
      <c r="G500" s="2">
        <f>IF(logVir!G500="","",LN(資本ストック!G500))</f>
        <v>12.118504337610705</v>
      </c>
      <c r="I500" s="3">
        <v>17</v>
      </c>
      <c r="J500" s="3">
        <v>1</v>
      </c>
      <c r="K500" s="2" cm="1">
        <f t="array" ref="K500">IF(C500="","",C500-SUMPRODUCT(($B$1461:$B$1491=$J500)*1,C$1461:C$1491))</f>
        <v>-0.61353325147965698</v>
      </c>
      <c r="L500" s="2" cm="1">
        <f t="array" ref="L500">IF(D500="","",D500-SUMPRODUCT(($B$1461:$B$1491=$J500)*1,D$1461:D$1491))</f>
        <v>-0.58647198434513292</v>
      </c>
      <c r="M500" s="2" cm="1">
        <f t="array" ref="M500">IF(E500="","",E500-SUMPRODUCT(($B$1461:$B$1491=$J500)*1,E$1461:E$1491))</f>
        <v>-0.72386161398448934</v>
      </c>
      <c r="N500" s="2" cm="1">
        <f t="array" ref="N500">IF(F500="","",F500-SUMPRODUCT(($B$1461:$B$1491=$J500)*1,F$1461:F$1491))</f>
        <v>-0.77397513937977891</v>
      </c>
      <c r="O500" s="2" cm="1">
        <f t="array" ref="O500">IF(G500="","",G500-SUMPRODUCT(($B$1461:$B$1491=$J500)*1,G$1461:G$1491))</f>
        <v>-0.10250979274125882</v>
      </c>
    </row>
    <row r="501" spans="1:15" x14ac:dyDescent="0.55000000000000004">
      <c r="A501" s="3">
        <v>17</v>
      </c>
      <c r="B501" s="4">
        <v>2</v>
      </c>
      <c r="C501" s="2">
        <f>IF(logVir!C501="","",LN(資本ストック!C501))</f>
        <v>9.7999281883920482</v>
      </c>
      <c r="D501" s="2">
        <f>IF(logVir!D501="","",LN(資本ストック!D501))</f>
        <v>9.804685559356674</v>
      </c>
      <c r="E501" s="2">
        <f>IF(logVir!E501="","",LN(資本ストック!E501))</f>
        <v>9.7976940662000569</v>
      </c>
      <c r="F501" s="2">
        <f>IF(logVir!F501="","",LN(資本ストック!F501))</f>
        <v>9.7702909154185793</v>
      </c>
      <c r="G501" s="2">
        <f>IF(logVir!G501="","",LN(資本ストック!G501))</f>
        <v>9.737025326906803</v>
      </c>
      <c r="I501" s="3">
        <v>17</v>
      </c>
      <c r="J501" s="3">
        <v>2</v>
      </c>
      <c r="K501" s="2" cm="1">
        <f t="array" ref="K501">IF(C501="","",C501-SUMPRODUCT(($B$1461:$B$1491=$J501)*1,C$1461:C$1491))</f>
        <v>-0.68397376391997611</v>
      </c>
      <c r="L501" s="2" cm="1">
        <f t="array" ref="L501">IF(D501="","",D501-SUMPRODUCT(($B$1461:$B$1491=$J501)*1,D$1461:D$1491))</f>
        <v>-0.69312003773643838</v>
      </c>
      <c r="M501" s="2" cm="1">
        <f t="array" ref="M501">IF(E501="","",E501-SUMPRODUCT(($B$1461:$B$1491=$J501)*1,E$1461:E$1491))</f>
        <v>-0.7171163826680047</v>
      </c>
      <c r="N501" s="2" cm="1">
        <f t="array" ref="N501">IF(F501="","",F501-SUMPRODUCT(($B$1461:$B$1491=$J501)*1,F$1461:F$1491))</f>
        <v>-0.71906765795760208</v>
      </c>
      <c r="O501" s="2" cm="1">
        <f t="array" ref="O501">IF(G501="","",G501-SUMPRODUCT(($B$1461:$B$1491=$J501)*1,G$1461:G$1491))</f>
        <v>-0.72330617096510785</v>
      </c>
    </row>
    <row r="502" spans="1:15" x14ac:dyDescent="0.55000000000000004">
      <c r="A502" s="3">
        <v>17</v>
      </c>
      <c r="B502" s="4">
        <v>3</v>
      </c>
      <c r="C502" s="2">
        <f>IF(logVir!C502="","",LN(資本ストック!C502))</f>
        <v>11.330442647469599</v>
      </c>
      <c r="D502" s="2">
        <f>IF(logVir!D502="","",LN(資本ストック!D502))</f>
        <v>11.444766576659019</v>
      </c>
      <c r="E502" s="2">
        <f>IF(logVir!E502="","",LN(資本ストック!E502))</f>
        <v>11.569109945595402</v>
      </c>
      <c r="F502" s="2">
        <f>IF(logVir!F502="","",LN(資本ストック!F502))</f>
        <v>11.539611631926354</v>
      </c>
      <c r="G502" s="2">
        <f>IF(logVir!G502="","",LN(資本ストック!G502))</f>
        <v>11.514479019294521</v>
      </c>
      <c r="I502" s="3">
        <v>17</v>
      </c>
      <c r="J502" s="3">
        <v>3</v>
      </c>
      <c r="K502" s="2" cm="1">
        <f t="array" ref="K502">IF(C502="","",C502-SUMPRODUCT(($B$1461:$B$1491=$J502)*1,C$1461:C$1491))</f>
        <v>-1.3107152664385122</v>
      </c>
      <c r="L502" s="2" cm="1">
        <f t="array" ref="L502">IF(D502="","",D502-SUMPRODUCT(($B$1461:$B$1491=$J502)*1,D$1461:D$1491))</f>
        <v>-1.2048484490095444</v>
      </c>
      <c r="M502" s="2" cm="1">
        <f t="array" ref="M502">IF(E502="","",E502-SUMPRODUCT(($B$1461:$B$1491=$J502)*1,E$1461:E$1491))</f>
        <v>-1.1452823415816038</v>
      </c>
      <c r="N502" s="2" cm="1">
        <f t="array" ref="N502">IF(F502="","",F502-SUMPRODUCT(($B$1461:$B$1491=$J502)*1,F$1461:F$1491))</f>
        <v>-1.1708787311242883</v>
      </c>
      <c r="O502" s="2" cm="1">
        <f t="array" ref="O502">IF(G502="","",G502-SUMPRODUCT(($B$1461:$B$1491=$J502)*1,G$1461:G$1491))</f>
        <v>-1.191117734187138</v>
      </c>
    </row>
    <row r="503" spans="1:15" x14ac:dyDescent="0.55000000000000004">
      <c r="A503" s="3">
        <v>17</v>
      </c>
      <c r="B503" s="4">
        <v>4</v>
      </c>
      <c r="C503" s="2">
        <f>IF(logVir!C503="","",LN(資本ストック!C503))</f>
        <v>12.454224879724476</v>
      </c>
      <c r="D503" s="2">
        <f>IF(logVir!D503="","",LN(資本ストック!D503))</f>
        <v>12.374667175060752</v>
      </c>
      <c r="E503" s="2">
        <f>IF(logVir!E503="","",LN(資本ストック!E503))</f>
        <v>12.333468256424888</v>
      </c>
      <c r="F503" s="2">
        <f>IF(logVir!F503="","",LN(資本ストック!F503))</f>
        <v>12.297619209344054</v>
      </c>
      <c r="G503" s="2">
        <f>IF(logVir!G503="","",LN(資本ストック!G503))</f>
        <v>12.240586492500002</v>
      </c>
      <c r="I503" s="3">
        <v>17</v>
      </c>
      <c r="J503" s="3">
        <v>4</v>
      </c>
      <c r="K503" s="2" cm="1">
        <f t="array" ref="K503">IF(C503="","",C503-SUMPRODUCT(($B$1461:$B$1491=$J503)*1,C$1461:C$1491))</f>
        <v>1.4975192880470978</v>
      </c>
      <c r="L503" s="2" cm="1">
        <f t="array" ref="L503">IF(D503="","",D503-SUMPRODUCT(($B$1461:$B$1491=$J503)*1,D$1461:D$1491))</f>
        <v>1.5542060441103533</v>
      </c>
      <c r="M503" s="2" cm="1">
        <f t="array" ref="M503">IF(E503="","",E503-SUMPRODUCT(($B$1461:$B$1491=$J503)*1,E$1461:E$1491))</f>
        <v>1.5520610298869428</v>
      </c>
      <c r="N503" s="2" cm="1">
        <f t="array" ref="N503">IF(F503="","",F503-SUMPRODUCT(($B$1461:$B$1491=$J503)*1,F$1461:F$1491))</f>
        <v>1.5426037972106776</v>
      </c>
      <c r="O503" s="2" cm="1">
        <f t="array" ref="O503">IF(G503="","",G503-SUMPRODUCT(($B$1461:$B$1491=$J503)*1,G$1461:G$1491))</f>
        <v>1.5165965362259737</v>
      </c>
    </row>
    <row r="504" spans="1:15" x14ac:dyDescent="0.55000000000000004">
      <c r="A504" s="3">
        <v>17</v>
      </c>
      <c r="B504" s="4">
        <v>5</v>
      </c>
      <c r="C504" s="2">
        <f>IF(logVir!C504="","",LN(資本ストック!C504))</f>
        <v>10.892861673378471</v>
      </c>
      <c r="D504" s="2">
        <f>IF(logVir!D504="","",LN(資本ストック!D504))</f>
        <v>10.72518538530843</v>
      </c>
      <c r="E504" s="2">
        <f>IF(logVir!E504="","",LN(資本ストック!E504))</f>
        <v>10.613091833342622</v>
      </c>
      <c r="F504" s="2">
        <f>IF(logVir!F504="","",LN(資本ストック!F504))</f>
        <v>10.569367029158965</v>
      </c>
      <c r="G504" s="2">
        <f>IF(logVir!G504="","",LN(資本ストック!G504))</f>
        <v>10.521367225107616</v>
      </c>
      <c r="I504" s="3">
        <v>17</v>
      </c>
      <c r="J504" s="3">
        <v>5</v>
      </c>
      <c r="K504" s="2" cm="1">
        <f t="array" ref="K504">IF(C504="","",C504-SUMPRODUCT(($B$1461:$B$1491=$J504)*1,C$1461:C$1491))</f>
        <v>-0.49983943635567663</v>
      </c>
      <c r="L504" s="2" cm="1">
        <f t="array" ref="L504">IF(D504="","",D504-SUMPRODUCT(($B$1461:$B$1491=$J504)*1,D$1461:D$1491))</f>
        <v>-0.62547846617914971</v>
      </c>
      <c r="M504" s="2" cm="1">
        <f t="array" ref="M504">IF(E504="","",E504-SUMPRODUCT(($B$1461:$B$1491=$J504)*1,E$1461:E$1491))</f>
        <v>-0.7798226448231329</v>
      </c>
      <c r="N504" s="2" cm="1">
        <f t="array" ref="N504">IF(F504="","",F504-SUMPRODUCT(($B$1461:$B$1491=$J504)*1,F$1461:F$1491))</f>
        <v>-0.81555042771729802</v>
      </c>
      <c r="O504" s="2" cm="1">
        <f t="array" ref="O504">IF(G504="","",G504-SUMPRODUCT(($B$1461:$B$1491=$J504)*1,G$1461:G$1491))</f>
        <v>-0.86749383075316366</v>
      </c>
    </row>
    <row r="505" spans="1:15" x14ac:dyDescent="0.55000000000000004">
      <c r="A505" s="3">
        <v>17</v>
      </c>
      <c r="B505" s="4">
        <v>6</v>
      </c>
      <c r="C505" s="2">
        <f>IF(logVir!C505="","",LN(資本ストック!C505))</f>
        <v>11.98846271079613</v>
      </c>
      <c r="D505" s="2">
        <f>IF(logVir!D505="","",LN(資本ストック!D505))</f>
        <v>12.040543016659168</v>
      </c>
      <c r="E505" s="2">
        <f>IF(logVir!E505="","",LN(資本ストック!E505))</f>
        <v>12.270982827103607</v>
      </c>
      <c r="F505" s="2">
        <f>IF(logVir!F505="","",LN(資本ストック!F505))</f>
        <v>12.270450434840358</v>
      </c>
      <c r="G505" s="2">
        <f>IF(logVir!G505="","",LN(資本ストック!G505))</f>
        <v>12.241511232336089</v>
      </c>
      <c r="I505" s="3">
        <v>17</v>
      </c>
      <c r="J505" s="3">
        <v>6</v>
      </c>
      <c r="K505" s="2" cm="1">
        <f t="array" ref="K505">IF(C505="","",C505-SUMPRODUCT(($B$1461:$B$1491=$J505)*1,C$1461:C$1491))</f>
        <v>-1.1623064444523319</v>
      </c>
      <c r="L505" s="2" cm="1">
        <f t="array" ref="L505">IF(D505="","",D505-SUMPRODUCT(($B$1461:$B$1491=$J505)*1,D$1461:D$1491))</f>
        <v>-1.134149675893326</v>
      </c>
      <c r="M505" s="2" cm="1">
        <f t="array" ref="M505">IF(E505="","",E505-SUMPRODUCT(($B$1461:$B$1491=$J505)*1,E$1461:E$1491))</f>
        <v>-0.93487528992870139</v>
      </c>
      <c r="N505" s="2" cm="1">
        <f t="array" ref="N505">IF(F505="","",F505-SUMPRODUCT(($B$1461:$B$1491=$J505)*1,F$1461:F$1491))</f>
        <v>-0.93778582755249573</v>
      </c>
      <c r="O505" s="2" cm="1">
        <f t="array" ref="O505">IF(G505="","",G505-SUMPRODUCT(($B$1461:$B$1491=$J505)*1,G$1461:G$1491))</f>
        <v>-0.97533709536751623</v>
      </c>
    </row>
    <row r="506" spans="1:15" x14ac:dyDescent="0.55000000000000004">
      <c r="A506" s="3">
        <v>17</v>
      </c>
      <c r="B506" s="4">
        <v>7</v>
      </c>
      <c r="C506" s="2">
        <f>IF(logVir!C506="","",LN(資本ストック!C506))</f>
        <v>10.992242853975581</v>
      </c>
      <c r="D506" s="2">
        <f>IF(logVir!D506="","",LN(資本ストック!D506))</f>
        <v>11.252721510457935</v>
      </c>
      <c r="E506" s="2">
        <f>IF(logVir!E506="","",LN(資本ストック!E506))</f>
        <v>11.31260202255322</v>
      </c>
      <c r="F506" s="2">
        <f>IF(logVir!F506="","",LN(資本ストック!F506))</f>
        <v>11.268243214197467</v>
      </c>
      <c r="G506" s="2">
        <f>IF(logVir!G506="","",LN(資本ストック!G506))</f>
        <v>11.26211177011553</v>
      </c>
      <c r="I506" s="3">
        <v>17</v>
      </c>
      <c r="J506" s="3">
        <v>7</v>
      </c>
      <c r="K506" s="2" cm="1">
        <f t="array" ref="K506">IF(C506="","",C506-SUMPRODUCT(($B$1461:$B$1491=$J506)*1,C$1461:C$1491))</f>
        <v>-0.83169922406737662</v>
      </c>
      <c r="L506" s="2" cm="1">
        <f t="array" ref="L506">IF(D506="","",D506-SUMPRODUCT(($B$1461:$B$1491=$J506)*1,D$1461:D$1491))</f>
        <v>-0.5027237459988747</v>
      </c>
      <c r="M506" s="2" cm="1">
        <f t="array" ref="M506">IF(E506="","",E506-SUMPRODUCT(($B$1461:$B$1491=$J506)*1,E$1461:E$1491))</f>
        <v>-0.43365516154446659</v>
      </c>
      <c r="N506" s="2" cm="1">
        <f t="array" ref="N506">IF(F506="","",F506-SUMPRODUCT(($B$1461:$B$1491=$J506)*1,F$1461:F$1491))</f>
        <v>-0.46111682314307068</v>
      </c>
      <c r="O506" s="2" cm="1">
        <f t="array" ref="O506">IF(G506="","",G506-SUMPRODUCT(($B$1461:$B$1491=$J506)*1,G$1461:G$1491))</f>
        <v>-0.46589230162515882</v>
      </c>
    </row>
    <row r="507" spans="1:15" x14ac:dyDescent="0.55000000000000004">
      <c r="A507" s="3">
        <v>17</v>
      </c>
      <c r="B507" s="4">
        <v>8</v>
      </c>
      <c r="C507" s="2">
        <f>IF(logVir!C507="","",LN(資本ストック!C507))</f>
        <v>11.38654918983705</v>
      </c>
      <c r="D507" s="2">
        <f>IF(logVir!D507="","",LN(資本ストック!D507))</f>
        <v>11.307380778880901</v>
      </c>
      <c r="E507" s="2">
        <f>IF(logVir!E507="","",LN(資本ストック!E507))</f>
        <v>11.33212794239514</v>
      </c>
      <c r="F507" s="2">
        <f>IF(logVir!F507="","",LN(資本ストック!F507))</f>
        <v>11.290841739033045</v>
      </c>
      <c r="G507" s="2">
        <f>IF(logVir!G507="","",LN(資本ストック!G507))</f>
        <v>11.400719054433601</v>
      </c>
      <c r="I507" s="3">
        <v>17</v>
      </c>
      <c r="J507" s="3">
        <v>8</v>
      </c>
      <c r="K507" s="2" cm="1">
        <f t="array" ref="K507">IF(C507="","",C507-SUMPRODUCT(($B$1461:$B$1491=$J507)*1,C$1461:C$1491))</f>
        <v>-1.0543740041394773</v>
      </c>
      <c r="L507" s="2" cm="1">
        <f t="array" ref="L507">IF(D507="","",D507-SUMPRODUCT(($B$1461:$B$1491=$J507)*1,D$1461:D$1491))</f>
        <v>-1.1537932453363453</v>
      </c>
      <c r="M507" s="2" cm="1">
        <f t="array" ref="M507">IF(E507="","",E507-SUMPRODUCT(($B$1461:$B$1491=$J507)*1,E$1461:E$1491))</f>
        <v>-1.1206685775290772</v>
      </c>
      <c r="N507" s="2" cm="1">
        <f t="array" ref="N507">IF(F507="","",F507-SUMPRODUCT(($B$1461:$B$1491=$J507)*1,F$1461:F$1491))</f>
        <v>-1.2096403134997686</v>
      </c>
      <c r="O507" s="2" cm="1">
        <f t="array" ref="O507">IF(G507="","",G507-SUMPRODUCT(($B$1461:$B$1491=$J507)*1,G$1461:G$1491))</f>
        <v>-1.0634682416377323</v>
      </c>
    </row>
    <row r="508" spans="1:15" x14ac:dyDescent="0.55000000000000004">
      <c r="A508" s="3">
        <v>17</v>
      </c>
      <c r="B508" s="4">
        <v>9</v>
      </c>
      <c r="C508" s="2">
        <f>IF(logVir!C508="","",LN(資本ストック!C508))</f>
        <v>11.18648733587278</v>
      </c>
      <c r="D508" s="2">
        <f>IF(logVir!D508="","",LN(資本ストック!D508))</f>
        <v>11.148221181817391</v>
      </c>
      <c r="E508" s="2">
        <f>IF(logVir!E508="","",LN(資本ストック!E508))</f>
        <v>11.315972611453986</v>
      </c>
      <c r="F508" s="2">
        <f>IF(logVir!F508="","",LN(資本ストック!F508))</f>
        <v>11.262980661652898</v>
      </c>
      <c r="G508" s="2">
        <f>IF(logVir!G508="","",LN(資本ストック!G508))</f>
        <v>11.240940055202961</v>
      </c>
      <c r="I508" s="3">
        <v>17</v>
      </c>
      <c r="J508" s="3">
        <v>9</v>
      </c>
      <c r="K508" s="2" cm="1">
        <f t="array" ref="K508">IF(C508="","",C508-SUMPRODUCT(($B$1461:$B$1491=$J508)*1,C$1461:C$1491))</f>
        <v>-9.0378165740213845E-2</v>
      </c>
      <c r="L508" s="2" cm="1">
        <f t="array" ref="L508">IF(D508="","",D508-SUMPRODUCT(($B$1461:$B$1491=$J508)*1,D$1461:D$1491))</f>
        <v>-0.10240176093886966</v>
      </c>
      <c r="M508" s="2" cm="1">
        <f t="array" ref="M508">IF(E508="","",E508-SUMPRODUCT(($B$1461:$B$1491=$J508)*1,E$1461:E$1491))</f>
        <v>-1.8617477901829105E-2</v>
      </c>
      <c r="N508" s="2" cm="1">
        <f t="array" ref="N508">IF(F508="","",F508-SUMPRODUCT(($B$1461:$B$1491=$J508)*1,F$1461:F$1491))</f>
        <v>-4.385155740425084E-2</v>
      </c>
      <c r="O508" s="2" cm="1">
        <f t="array" ref="O508">IF(G508="","",G508-SUMPRODUCT(($B$1461:$B$1491=$J508)*1,G$1461:G$1491))</f>
        <v>-6.6300260170670811E-2</v>
      </c>
    </row>
    <row r="509" spans="1:15" x14ac:dyDescent="0.55000000000000004">
      <c r="A509" s="3">
        <v>17</v>
      </c>
      <c r="B509" s="4">
        <v>10</v>
      </c>
      <c r="C509" s="2">
        <f>IF(logVir!C509="","",LN(資本ストック!C509))</f>
        <v>13.261801919942657</v>
      </c>
      <c r="D509" s="2">
        <f>IF(logVir!D509="","",LN(資本ストック!D509))</f>
        <v>13.314588232226138</v>
      </c>
      <c r="E509" s="2">
        <f>IF(logVir!E509="","",LN(資本ストック!E509))</f>
        <v>13.30900706490791</v>
      </c>
      <c r="F509" s="2">
        <f>IF(logVir!F509="","",LN(資本ストック!F509))</f>
        <v>13.295817765642619</v>
      </c>
      <c r="G509" s="2">
        <f>IF(logVir!G509="","",LN(資本ストック!G509))</f>
        <v>13.279786069460902</v>
      </c>
      <c r="I509" s="3">
        <v>17</v>
      </c>
      <c r="J509" s="3">
        <v>10</v>
      </c>
      <c r="K509" s="2" cm="1">
        <f t="array" ref="K509">IF(C509="","",C509-SUMPRODUCT(($B$1461:$B$1491=$J509)*1,C$1461:C$1491))</f>
        <v>0.58655072691113297</v>
      </c>
      <c r="L509" s="2" cm="1">
        <f t="array" ref="L509">IF(D509="","",D509-SUMPRODUCT(($B$1461:$B$1491=$J509)*1,D$1461:D$1491))</f>
        <v>0.5719808799645989</v>
      </c>
      <c r="M509" s="2" cm="1">
        <f t="array" ref="M509">IF(E509="","",E509-SUMPRODUCT(($B$1461:$B$1491=$J509)*1,E$1461:E$1491))</f>
        <v>0.48389183588674811</v>
      </c>
      <c r="N509" s="2" cm="1">
        <f t="array" ref="N509">IF(F509="","",F509-SUMPRODUCT(($B$1461:$B$1491=$J509)*1,F$1461:F$1491))</f>
        <v>0.47930618391339053</v>
      </c>
      <c r="O509" s="2" cm="1">
        <f t="array" ref="O509">IF(G509="","",G509-SUMPRODUCT(($B$1461:$B$1491=$J509)*1,G$1461:G$1491))</f>
        <v>0.449189393116459</v>
      </c>
    </row>
    <row r="510" spans="1:15" x14ac:dyDescent="0.55000000000000004">
      <c r="A510" s="3">
        <v>17</v>
      </c>
      <c r="B510" s="4">
        <v>11</v>
      </c>
      <c r="C510" s="2">
        <f>IF(logVir!C510="","",LN(資本ストック!C510))</f>
        <v>12.505441722301155</v>
      </c>
      <c r="D510" s="2">
        <f>IF(logVir!D510="","",LN(資本ストック!D510))</f>
        <v>13.01698634177642</v>
      </c>
      <c r="E510" s="2">
        <f>IF(logVir!E510="","",LN(資本ストック!E510))</f>
        <v>13.461440803177423</v>
      </c>
      <c r="F510" s="2">
        <f>IF(logVir!F510="","",LN(資本ストック!F510))</f>
        <v>13.407144327060204</v>
      </c>
      <c r="G510" s="2">
        <f>IF(logVir!G510="","",LN(資本ストック!G510))</f>
        <v>13.276212793006856</v>
      </c>
      <c r="I510" s="3">
        <v>17</v>
      </c>
      <c r="J510" s="3">
        <v>11</v>
      </c>
      <c r="K510" s="2" cm="1">
        <f t="array" ref="K510">IF(C510="","",C510-SUMPRODUCT(($B$1461:$B$1491=$J510)*1,C$1461:C$1491))</f>
        <v>0.12334976570491207</v>
      </c>
      <c r="L510" s="2" cm="1">
        <f t="array" ref="L510">IF(D510="","",D510-SUMPRODUCT(($B$1461:$B$1491=$J510)*1,D$1461:D$1491))</f>
        <v>0.64155493923988871</v>
      </c>
      <c r="M510" s="2" cm="1">
        <f t="array" ref="M510">IF(E510="","",E510-SUMPRODUCT(($B$1461:$B$1491=$J510)*1,E$1461:E$1491))</f>
        <v>1.0332071118494088</v>
      </c>
      <c r="N510" s="2" cm="1">
        <f t="array" ref="N510">IF(F510="","",F510-SUMPRODUCT(($B$1461:$B$1491=$J510)*1,F$1461:F$1491))</f>
        <v>0.96804096801044004</v>
      </c>
      <c r="O510" s="2" cm="1">
        <f t="array" ref="O510">IF(G510="","",G510-SUMPRODUCT(($B$1461:$B$1491=$J510)*1,G$1461:G$1491))</f>
        <v>0.80314345995792458</v>
      </c>
    </row>
    <row r="511" spans="1:15" x14ac:dyDescent="0.55000000000000004">
      <c r="A511" s="3">
        <v>17</v>
      </c>
      <c r="B511" s="4">
        <v>12</v>
      </c>
      <c r="C511" s="2">
        <f>IF(logVir!C511="","",LN(資本ストック!C511))</f>
        <v>11.538446677143792</v>
      </c>
      <c r="D511" s="2">
        <f>IF(logVir!D511="","",LN(資本ストック!D511))</f>
        <v>11.478738343425411</v>
      </c>
      <c r="E511" s="2">
        <f>IF(logVir!E511="","",LN(資本ストック!E511))</f>
        <v>11.611192659169848</v>
      </c>
      <c r="F511" s="2">
        <f>IF(logVir!F511="","",LN(資本ストック!F511))</f>
        <v>11.563619508287502</v>
      </c>
      <c r="G511" s="2">
        <f>IF(logVir!G511="","",LN(資本ストック!G511))</f>
        <v>11.538739501663866</v>
      </c>
      <c r="I511" s="3">
        <v>17</v>
      </c>
      <c r="J511" s="3">
        <v>12</v>
      </c>
      <c r="K511" s="2" cm="1">
        <f t="array" ref="K511">IF(C511="","",C511-SUMPRODUCT(($B$1461:$B$1491=$J511)*1,C$1461:C$1491))</f>
        <v>-0.7641130291175493</v>
      </c>
      <c r="L511" s="2" cm="1">
        <f t="array" ref="L511">IF(D511="","",D511-SUMPRODUCT(($B$1461:$B$1491=$J511)*1,D$1461:D$1491))</f>
        <v>-0.7788169593070009</v>
      </c>
      <c r="M511" s="2" cm="1">
        <f t="array" ref="M511">IF(E511="","",E511-SUMPRODUCT(($B$1461:$B$1491=$J511)*1,E$1461:E$1491))</f>
        <v>-0.67599819645516845</v>
      </c>
      <c r="N511" s="2" cm="1">
        <f t="array" ref="N511">IF(F511="","",F511-SUMPRODUCT(($B$1461:$B$1491=$J511)*1,F$1461:F$1491))</f>
        <v>-0.6855678017419411</v>
      </c>
      <c r="O511" s="2" cm="1">
        <f t="array" ref="O511">IF(G511="","",G511-SUMPRODUCT(($B$1461:$B$1491=$J511)*1,G$1461:G$1491))</f>
        <v>-0.66860343453369353</v>
      </c>
    </row>
    <row r="512" spans="1:15" x14ac:dyDescent="0.55000000000000004">
      <c r="A512" s="3">
        <v>17</v>
      </c>
      <c r="B512" s="4">
        <v>13</v>
      </c>
      <c r="C512" s="2">
        <f>IF(logVir!C512="","",LN(資本ストック!C512))</f>
        <v>12.240081285636828</v>
      </c>
      <c r="D512" s="2">
        <f>IF(logVir!D512="","",LN(資本ストック!D512))</f>
        <v>12.260880697263532</v>
      </c>
      <c r="E512" s="2">
        <f>IF(logVir!E512="","",LN(資本ストック!E512))</f>
        <v>12.305757382857824</v>
      </c>
      <c r="F512" s="2">
        <f>IF(logVir!F512="","",LN(資本ストック!F512))</f>
        <v>12.27010602403305</v>
      </c>
      <c r="G512" s="2">
        <f>IF(logVir!G512="","",LN(資本ストック!G512))</f>
        <v>12.165398291354354</v>
      </c>
      <c r="I512" s="3">
        <v>17</v>
      </c>
      <c r="J512" s="3">
        <v>13</v>
      </c>
      <c r="K512" s="2" cm="1">
        <f t="array" ref="K512">IF(C512="","",C512-SUMPRODUCT(($B$1461:$B$1491=$J512)*1,C$1461:C$1491))</f>
        <v>0.43335694310137107</v>
      </c>
      <c r="L512" s="2" cm="1">
        <f t="array" ref="L512">IF(D512="","",D512-SUMPRODUCT(($B$1461:$B$1491=$J512)*1,D$1461:D$1491))</f>
        <v>0.72480191147509565</v>
      </c>
      <c r="M512" s="2" cm="1">
        <f t="array" ref="M512">IF(E512="","",E512-SUMPRODUCT(($B$1461:$B$1491=$J512)*1,E$1461:E$1491))</f>
        <v>0.83094225463227822</v>
      </c>
      <c r="N512" s="2" cm="1">
        <f t="array" ref="N512">IF(F512="","",F512-SUMPRODUCT(($B$1461:$B$1491=$J512)*1,F$1461:F$1491))</f>
        <v>0.83638211434915988</v>
      </c>
      <c r="O512" s="2" cm="1">
        <f t="array" ref="O512">IF(G512="","",G512-SUMPRODUCT(($B$1461:$B$1491=$J512)*1,G$1461:G$1491))</f>
        <v>0.74078311823162402</v>
      </c>
    </row>
    <row r="513" spans="1:15" x14ac:dyDescent="0.55000000000000004">
      <c r="A513" s="3">
        <v>17</v>
      </c>
      <c r="B513" s="4">
        <v>14</v>
      </c>
      <c r="C513" s="2">
        <f>IF(logVir!C513="","",LN(資本ストック!C513))</f>
        <v>11.235117647204994</v>
      </c>
      <c r="D513" s="2">
        <f>IF(logVir!D513="","",LN(資本ストック!D513))</f>
        <v>11.175361400289692</v>
      </c>
      <c r="E513" s="2">
        <f>IF(logVir!E513="","",LN(資本ストック!E513))</f>
        <v>11.897727399441113</v>
      </c>
      <c r="F513" s="2">
        <f>IF(logVir!F513="","",LN(資本ストック!F513))</f>
        <v>11.967886021698323</v>
      </c>
      <c r="G513" s="2">
        <f>IF(logVir!G513="","",LN(資本ストック!G513))</f>
        <v>11.978136635141185</v>
      </c>
      <c r="I513" s="3">
        <v>17</v>
      </c>
      <c r="J513" s="3">
        <v>14</v>
      </c>
      <c r="K513" s="2" cm="1">
        <f t="array" ref="K513">IF(C513="","",C513-SUMPRODUCT(($B$1461:$B$1491=$J513)*1,C$1461:C$1491))</f>
        <v>-1.2524727023524722</v>
      </c>
      <c r="L513" s="2" cm="1">
        <f t="array" ref="L513">IF(D513="","",D513-SUMPRODUCT(($B$1461:$B$1491=$J513)*1,D$1461:D$1491))</f>
        <v>-1.316812342998757</v>
      </c>
      <c r="M513" s="2" cm="1">
        <f t="array" ref="M513">IF(E513="","",E513-SUMPRODUCT(($B$1461:$B$1491=$J513)*1,E$1461:E$1491))</f>
        <v>-0.72150648976596798</v>
      </c>
      <c r="N513" s="2" cm="1">
        <f t="array" ref="N513">IF(F513="","",F513-SUMPRODUCT(($B$1461:$B$1491=$J513)*1,F$1461:F$1491))</f>
        <v>-0.66139616328808692</v>
      </c>
      <c r="O513" s="2" cm="1">
        <f t="array" ref="O513">IF(G513="","",G513-SUMPRODUCT(($B$1461:$B$1491=$J513)*1,G$1461:G$1491))</f>
        <v>-0.63873233459353607</v>
      </c>
    </row>
    <row r="514" spans="1:15" x14ac:dyDescent="0.55000000000000004">
      <c r="A514" s="3">
        <v>17</v>
      </c>
      <c r="B514" s="4">
        <v>15</v>
      </c>
      <c r="C514" s="2">
        <f>IF(logVir!C514="","",LN(資本ストック!C514))</f>
        <v>10.735139472168402</v>
      </c>
      <c r="D514" s="2">
        <f>IF(logVir!D514="","",LN(資本ストック!D514))</f>
        <v>10.694362237068839</v>
      </c>
      <c r="E514" s="2">
        <f>IF(logVir!E514="","",LN(資本ストック!E514))</f>
        <v>10.813915365928265</v>
      </c>
      <c r="F514" s="2">
        <f>IF(logVir!F514="","",LN(資本ストック!F514))</f>
        <v>10.77276525674834</v>
      </c>
      <c r="G514" s="2">
        <f>IF(logVir!G514="","",LN(資本ストック!G514))</f>
        <v>10.786676020933974</v>
      </c>
      <c r="I514" s="3">
        <v>17</v>
      </c>
      <c r="J514" s="3">
        <v>15</v>
      </c>
      <c r="K514" s="2" cm="1">
        <f t="array" ref="K514">IF(C514="","",C514-SUMPRODUCT(($B$1461:$B$1491=$J514)*1,C$1461:C$1491))</f>
        <v>0.27239802724322004</v>
      </c>
      <c r="L514" s="2" cm="1">
        <f t="array" ref="L514">IF(D514="","",D514-SUMPRODUCT(($B$1461:$B$1491=$J514)*1,D$1461:D$1491))</f>
        <v>0.20641464863644643</v>
      </c>
      <c r="M514" s="2" cm="1">
        <f t="array" ref="M514">IF(E514="","",E514-SUMPRODUCT(($B$1461:$B$1491=$J514)*1,E$1461:E$1491))</f>
        <v>0.25145420753178271</v>
      </c>
      <c r="N514" s="2" cm="1">
        <f t="array" ref="N514">IF(F514="","",F514-SUMPRODUCT(($B$1461:$B$1491=$J514)*1,F$1461:F$1491))</f>
        <v>0.20236682714900489</v>
      </c>
      <c r="O514" s="2" cm="1">
        <f t="array" ref="O514">IF(G514="","",G514-SUMPRODUCT(($B$1461:$B$1491=$J514)*1,G$1461:G$1491))</f>
        <v>0.20739934039839625</v>
      </c>
    </row>
    <row r="515" spans="1:15" x14ac:dyDescent="0.55000000000000004">
      <c r="A515" s="3">
        <v>17</v>
      </c>
      <c r="B515" s="4">
        <v>16</v>
      </c>
      <c r="C515" s="2">
        <f>IF(logVir!C515="","",LN(資本ストック!C515))</f>
        <v>11.749050472896441</v>
      </c>
      <c r="D515" s="2">
        <f>IF(logVir!D515="","",LN(資本ストック!D515))</f>
        <v>11.815207011611141</v>
      </c>
      <c r="E515" s="2">
        <f>IF(logVir!E515="","",LN(資本ストック!E515))</f>
        <v>11.771552282075531</v>
      </c>
      <c r="F515" s="2">
        <f>IF(logVir!F515="","",LN(資本ストック!F515))</f>
        <v>11.767302146774202</v>
      </c>
      <c r="G515" s="2">
        <f>IF(logVir!G515="","",LN(資本ストック!G515))</f>
        <v>11.897601829848639</v>
      </c>
      <c r="I515" s="3">
        <v>17</v>
      </c>
      <c r="J515" s="3">
        <v>16</v>
      </c>
      <c r="K515" s="2" cm="1">
        <f t="array" ref="K515">IF(C515="","",C515-SUMPRODUCT(($B$1461:$B$1491=$J515)*1,C$1461:C$1491))</f>
        <v>-0.4585720846561756</v>
      </c>
      <c r="L515" s="2" cm="1">
        <f t="array" ref="L515">IF(D515="","",D515-SUMPRODUCT(($B$1461:$B$1491=$J515)*1,D$1461:D$1491))</f>
        <v>-0.3929767352519189</v>
      </c>
      <c r="M515" s="2" cm="1">
        <f t="array" ref="M515">IF(E515="","",E515-SUMPRODUCT(($B$1461:$B$1491=$J515)*1,E$1461:E$1491))</f>
        <v>-0.46868498828214555</v>
      </c>
      <c r="N515" s="2" cm="1">
        <f t="array" ref="N515">IF(F515="","",F515-SUMPRODUCT(($B$1461:$B$1491=$J515)*1,F$1461:F$1491))</f>
        <v>-0.47014267523985787</v>
      </c>
      <c r="O515" s="2" cm="1">
        <f t="array" ref="O515">IF(G515="","",G515-SUMPRODUCT(($B$1461:$B$1491=$J515)*1,G$1461:G$1491))</f>
        <v>-0.36469108072122758</v>
      </c>
    </row>
    <row r="516" spans="1:15" x14ac:dyDescent="0.55000000000000004">
      <c r="A516" s="3">
        <v>17</v>
      </c>
      <c r="B516" s="4">
        <v>17</v>
      </c>
      <c r="C516" s="2">
        <f>IF(logVir!C516="","",LN(資本ストック!C516))</f>
        <v>14.823964734551838</v>
      </c>
      <c r="D516" s="2">
        <f>IF(logVir!D516="","",LN(資本ストック!D516))</f>
        <v>14.806796037037522</v>
      </c>
      <c r="E516" s="2">
        <f>IF(logVir!E516="","",LN(資本ストック!E516))</f>
        <v>14.784714445586685</v>
      </c>
      <c r="F516" s="2">
        <f>IF(logVir!F516="","",LN(資本ストック!F516))</f>
        <v>14.771172705882986</v>
      </c>
      <c r="G516" s="2">
        <f>IF(logVir!G516="","",LN(資本ストック!G516))</f>
        <v>14.752943845373061</v>
      </c>
      <c r="I516" s="3">
        <v>17</v>
      </c>
      <c r="J516" s="3">
        <v>17</v>
      </c>
      <c r="K516" s="2" cm="1">
        <f t="array" ref="K516">IF(C516="","",C516-SUMPRODUCT(($B$1461:$B$1491=$J516)*1,C$1461:C$1491))</f>
        <v>-0.23838844526551206</v>
      </c>
      <c r="L516" s="2" cm="1">
        <f t="array" ref="L516">IF(D516="","",D516-SUMPRODUCT(($B$1461:$B$1491=$J516)*1,D$1461:D$1491))</f>
        <v>-0.24746913365258649</v>
      </c>
      <c r="M516" s="2" cm="1">
        <f t="array" ref="M516">IF(E516="","",E516-SUMPRODUCT(($B$1461:$B$1491=$J516)*1,E$1461:E$1491))</f>
        <v>-0.2701781889745174</v>
      </c>
      <c r="N516" s="2" cm="1">
        <f t="array" ref="N516">IF(F516="","",F516-SUMPRODUCT(($B$1461:$B$1491=$J516)*1,F$1461:F$1491))</f>
        <v>-0.28282070646509894</v>
      </c>
      <c r="O516" s="2" cm="1">
        <f t="array" ref="O516">IF(G516="","",G516-SUMPRODUCT(($B$1461:$B$1491=$J516)*1,G$1461:G$1491))</f>
        <v>-0.30609537326806091</v>
      </c>
    </row>
    <row r="517" spans="1:15" x14ac:dyDescent="0.55000000000000004">
      <c r="A517" s="3">
        <v>17</v>
      </c>
      <c r="B517" s="4">
        <v>18</v>
      </c>
      <c r="C517" s="2">
        <f>IF(logVir!C517="","",LN(資本ストック!C517))</f>
        <v>12.265977023109125</v>
      </c>
      <c r="D517" s="2">
        <f>IF(logVir!D517="","",LN(資本ストック!D517))</f>
        <v>12.290465880407687</v>
      </c>
      <c r="E517" s="2">
        <f>IF(logVir!E517="","",LN(資本ストック!E517))</f>
        <v>12.339988397366794</v>
      </c>
      <c r="F517" s="2">
        <f>IF(logVir!F517="","",LN(資本ストック!F517))</f>
        <v>12.347343606351757</v>
      </c>
      <c r="G517" s="2">
        <f>IF(logVir!G517="","",LN(資本ストック!G517))</f>
        <v>12.384098943534953</v>
      </c>
      <c r="I517" s="3">
        <v>17</v>
      </c>
      <c r="J517" s="3">
        <v>18</v>
      </c>
      <c r="K517" s="2" cm="1">
        <f t="array" ref="K517">IF(C517="","",C517-SUMPRODUCT(($B$1461:$B$1491=$J517)*1,C$1461:C$1491))</f>
        <v>-0.43657831117207202</v>
      </c>
      <c r="L517" s="2" cm="1">
        <f t="array" ref="L517">IF(D517="","",D517-SUMPRODUCT(($B$1461:$B$1491=$J517)*1,D$1461:D$1491))</f>
        <v>-0.43512348783275456</v>
      </c>
      <c r="M517" s="2" cm="1">
        <f t="array" ref="M517">IF(E517="","",E517-SUMPRODUCT(($B$1461:$B$1491=$J517)*1,E$1461:E$1491))</f>
        <v>-0.43393409991123733</v>
      </c>
      <c r="N517" s="2" cm="1">
        <f t="array" ref="N517">IF(F517="","",F517-SUMPRODUCT(($B$1461:$B$1491=$J517)*1,F$1461:F$1491))</f>
        <v>-0.44455628076919851</v>
      </c>
      <c r="O517" s="2" cm="1">
        <f t="array" ref="O517">IF(G517="","",G517-SUMPRODUCT(($B$1461:$B$1491=$J517)*1,G$1461:G$1491))</f>
        <v>-0.47550140049084888</v>
      </c>
    </row>
    <row r="518" spans="1:15" x14ac:dyDescent="0.55000000000000004">
      <c r="A518" s="3">
        <v>17</v>
      </c>
      <c r="B518" s="4">
        <v>19</v>
      </c>
      <c r="C518" s="2">
        <f>IF(logVir!C518="","",LN(資本ストック!C518))</f>
        <v>12.423970941242462</v>
      </c>
      <c r="D518" s="2">
        <f>IF(logVir!D518="","",LN(資本ストック!D518))</f>
        <v>12.343773383996233</v>
      </c>
      <c r="E518" s="2">
        <f>IF(logVir!E518="","",LN(資本ストック!E518))</f>
        <v>12.298841911775444</v>
      </c>
      <c r="F518" s="2">
        <f>IF(logVir!F518="","",LN(資本ストック!F518))</f>
        <v>12.289156147640393</v>
      </c>
      <c r="G518" s="2">
        <f>IF(logVir!G518="","",LN(資本ストック!G518))</f>
        <v>12.275263472723994</v>
      </c>
      <c r="I518" s="3">
        <v>17</v>
      </c>
      <c r="J518" s="3">
        <v>19</v>
      </c>
      <c r="K518" s="2" cm="1">
        <f t="array" ref="K518">IF(C518="","",C518-SUMPRODUCT(($B$1461:$B$1491=$J518)*1,C$1461:C$1491))</f>
        <v>-9.160948977486072E-2</v>
      </c>
      <c r="L518" s="2" cm="1">
        <f t="array" ref="L518">IF(D518="","",D518-SUMPRODUCT(($B$1461:$B$1491=$J518)*1,D$1461:D$1491))</f>
        <v>-0.11701055601374755</v>
      </c>
      <c r="M518" s="2" cm="1">
        <f t="array" ref="M518">IF(E518="","",E518-SUMPRODUCT(($B$1461:$B$1491=$J518)*1,E$1461:E$1491))</f>
        <v>-0.13205580583359477</v>
      </c>
      <c r="N518" s="2" cm="1">
        <f t="array" ref="N518">IF(F518="","",F518-SUMPRODUCT(($B$1461:$B$1491=$J518)*1,F$1461:F$1491))</f>
        <v>-0.13657630180225766</v>
      </c>
      <c r="O518" s="2" cm="1">
        <f t="array" ref="O518">IF(G518="","",G518-SUMPRODUCT(($B$1461:$B$1491=$J518)*1,G$1461:G$1491))</f>
        <v>-0.14071597112523371</v>
      </c>
    </row>
    <row r="519" spans="1:15" x14ac:dyDescent="0.55000000000000004">
      <c r="A519" s="3">
        <v>17</v>
      </c>
      <c r="B519" s="4">
        <v>20</v>
      </c>
      <c r="C519" s="2">
        <f>IF(logVir!C519="","",LN(資本ストック!C519))</f>
        <v>13.033968044073832</v>
      </c>
      <c r="D519" s="2">
        <f>IF(logVir!D519="","",LN(資本ストック!D519))</f>
        <v>13.114137732953729</v>
      </c>
      <c r="E519" s="2">
        <f>IF(logVir!E519="","",LN(資本ストック!E519))</f>
        <v>12.946422572092201</v>
      </c>
      <c r="F519" s="2">
        <f>IF(logVir!F519="","",LN(資本ストック!F519))</f>
        <v>13.030103055231827</v>
      </c>
      <c r="G519" s="2">
        <f>IF(logVir!G519="","",LN(資本ストック!G519))</f>
        <v>13.403555525991347</v>
      </c>
      <c r="I519" s="3">
        <v>17</v>
      </c>
      <c r="J519" s="3">
        <v>20</v>
      </c>
      <c r="K519" s="2" cm="1">
        <f t="array" ref="K519">IF(C519="","",C519-SUMPRODUCT(($B$1461:$B$1491=$J519)*1,C$1461:C$1491))</f>
        <v>-0.19619381581515682</v>
      </c>
      <c r="L519" s="2" cm="1">
        <f t="array" ref="L519">IF(D519="","",D519-SUMPRODUCT(($B$1461:$B$1491=$J519)*1,D$1461:D$1491))</f>
        <v>-0.21217062130157061</v>
      </c>
      <c r="M519" s="2" cm="1">
        <f t="array" ref="M519">IF(E519="","",E519-SUMPRODUCT(($B$1461:$B$1491=$J519)*1,E$1461:E$1491))</f>
        <v>-0.45459587007385238</v>
      </c>
      <c r="N519" s="2" cm="1">
        <f t="array" ref="N519">IF(F519="","",F519-SUMPRODUCT(($B$1461:$B$1491=$J519)*1,F$1461:F$1491))</f>
        <v>-0.36705697607190757</v>
      </c>
      <c r="O519" s="2" cm="1">
        <f t="array" ref="O519">IF(G519="","",G519-SUMPRODUCT(($B$1461:$B$1491=$J519)*1,G$1461:G$1491))</f>
        <v>-4.1120975702447993E-2</v>
      </c>
    </row>
    <row r="520" spans="1:15" x14ac:dyDescent="0.55000000000000004">
      <c r="A520" s="3">
        <v>17</v>
      </c>
      <c r="B520" s="4">
        <v>21</v>
      </c>
      <c r="C520" s="2">
        <f>IF(logVir!C520="","",LN(資本ストック!C520))</f>
        <v>13.960380927917724</v>
      </c>
      <c r="D520" s="2">
        <f>IF(logVir!D520="","",LN(資本ストック!D520))</f>
        <v>14.060492790440483</v>
      </c>
      <c r="E520" s="2">
        <f>IF(logVir!E520="","",LN(資本ストック!E520))</f>
        <v>14.367059034009085</v>
      </c>
      <c r="F520" s="2">
        <f>IF(logVir!F520="","",LN(資本ストック!F520))</f>
        <v>14.424611892526777</v>
      </c>
      <c r="G520" s="2">
        <f>IF(logVir!G520="","",LN(資本ストック!G520))</f>
        <v>14.466369313862295</v>
      </c>
      <c r="I520" s="3">
        <v>17</v>
      </c>
      <c r="J520" s="3">
        <v>21</v>
      </c>
      <c r="K520" s="2" cm="1">
        <f t="array" ref="K520">IF(C520="","",C520-SUMPRODUCT(($B$1461:$B$1491=$J520)*1,C$1461:C$1491))</f>
        <v>-0.53143058575964552</v>
      </c>
      <c r="L520" s="2" cm="1">
        <f t="array" ref="L520">IF(D520="","",D520-SUMPRODUCT(($B$1461:$B$1491=$J520)*1,D$1461:D$1491))</f>
        <v>-0.46426307547108792</v>
      </c>
      <c r="M520" s="2" cm="1">
        <f t="array" ref="M520">IF(E520="","",E520-SUMPRODUCT(($B$1461:$B$1491=$J520)*1,E$1461:E$1491))</f>
        <v>-0.21550456995151634</v>
      </c>
      <c r="N520" s="2" cm="1">
        <f t="array" ref="N520">IF(F520="","",F520-SUMPRODUCT(($B$1461:$B$1491=$J520)*1,F$1461:F$1491))</f>
        <v>-0.17009673435084594</v>
      </c>
      <c r="O520" s="2" cm="1">
        <f t="array" ref="O520">IF(G520="","",G520-SUMPRODUCT(($B$1461:$B$1491=$J520)*1,G$1461:G$1491))</f>
        <v>-0.14509994636813239</v>
      </c>
    </row>
    <row r="521" spans="1:15" x14ac:dyDescent="0.55000000000000004">
      <c r="A521" s="3">
        <v>17</v>
      </c>
      <c r="B521" s="4">
        <v>22</v>
      </c>
      <c r="C521" s="2">
        <f>IF(logVir!C521="","",LN(資本ストック!C521))</f>
        <v>12.549118976185277</v>
      </c>
      <c r="D521" s="2">
        <f>IF(logVir!D521="","",LN(資本ストック!D521))</f>
        <v>12.325188161125977</v>
      </c>
      <c r="E521" s="2">
        <f>IF(logVir!E521="","",LN(資本ストック!E521))</f>
        <v>12.221450644647513</v>
      </c>
      <c r="F521" s="2">
        <f>IF(logVir!F521="","",LN(資本ストック!F521))</f>
        <v>12.223898031411414</v>
      </c>
      <c r="G521" s="2">
        <f>IF(logVir!G521="","",LN(資本ストック!G521))</f>
        <v>12.064487399509209</v>
      </c>
      <c r="I521" s="3">
        <v>17</v>
      </c>
      <c r="J521" s="3">
        <v>22</v>
      </c>
      <c r="K521" s="2" cm="1">
        <f t="array" ref="K521">IF(C521="","",C521-SUMPRODUCT(($B$1461:$B$1491=$J521)*1,C$1461:C$1491))</f>
        <v>-5.6634599925674323E-2</v>
      </c>
      <c r="L521" s="2" cm="1">
        <f t="array" ref="L521">IF(D521="","",D521-SUMPRODUCT(($B$1461:$B$1491=$J521)*1,D$1461:D$1491))</f>
        <v>-0.13246654586832562</v>
      </c>
      <c r="M521" s="2" cm="1">
        <f t="array" ref="M521">IF(E521="","",E521-SUMPRODUCT(($B$1461:$B$1491=$J521)*1,E$1461:E$1491))</f>
        <v>-7.1950111712222764E-2</v>
      </c>
      <c r="N521" s="2" cm="1">
        <f t="array" ref="N521">IF(F521="","",F521-SUMPRODUCT(($B$1461:$B$1491=$J521)*1,F$1461:F$1491))</f>
        <v>-2.3072710283258857E-2</v>
      </c>
      <c r="O521" s="2" cm="1">
        <f t="array" ref="O521">IF(G521="","",G521-SUMPRODUCT(($B$1461:$B$1491=$J521)*1,G$1461:G$1491))</f>
        <v>-0.14912884482097866</v>
      </c>
    </row>
    <row r="522" spans="1:15" x14ac:dyDescent="0.55000000000000004">
      <c r="A522" s="3">
        <v>17</v>
      </c>
      <c r="B522" s="4">
        <v>23</v>
      </c>
      <c r="C522" s="2">
        <f>IF(logVir!C522="","",LN(資本ストック!C522))</f>
        <v>12.967438807704204</v>
      </c>
      <c r="D522" s="2">
        <f>IF(logVir!D522="","",LN(資本ストック!D522))</f>
        <v>13.094853261624325</v>
      </c>
      <c r="E522" s="2">
        <f>IF(logVir!E522="","",LN(資本ストック!E522))</f>
        <v>13.117183233999457</v>
      </c>
      <c r="F522" s="2">
        <f>IF(logVir!F522="","",LN(資本ストック!F522))</f>
        <v>13.106107536710361</v>
      </c>
      <c r="G522" s="2">
        <f>IF(logVir!G522="","",LN(資本ストック!G522))</f>
        <v>13.127204823504439</v>
      </c>
      <c r="I522" s="3">
        <v>17</v>
      </c>
      <c r="J522" s="3">
        <v>23</v>
      </c>
      <c r="K522" s="2" cm="1">
        <f t="array" ref="K522">IF(C522="","",C522-SUMPRODUCT(($B$1461:$B$1491=$J522)*1,C$1461:C$1491))</f>
        <v>-0.44990468033545561</v>
      </c>
      <c r="L522" s="2" cm="1">
        <f t="array" ref="L522">IF(D522="","",D522-SUMPRODUCT(($B$1461:$B$1491=$J522)*1,D$1461:D$1491))</f>
        <v>-0.40083668524754579</v>
      </c>
      <c r="M522" s="2" cm="1">
        <f t="array" ref="M522">IF(E522="","",E522-SUMPRODUCT(($B$1461:$B$1491=$J522)*1,E$1461:E$1491))</f>
        <v>-0.3891401342391152</v>
      </c>
      <c r="N522" s="2" cm="1">
        <f t="array" ref="N522">IF(F522="","",F522-SUMPRODUCT(($B$1461:$B$1491=$J522)*1,F$1461:F$1491))</f>
        <v>-0.39506551459770201</v>
      </c>
      <c r="O522" s="2" cm="1">
        <f t="array" ref="O522">IF(G522="","",G522-SUMPRODUCT(($B$1461:$B$1491=$J522)*1,G$1461:G$1491))</f>
        <v>-0.3868742596931849</v>
      </c>
    </row>
    <row r="523" spans="1:15" x14ac:dyDescent="0.55000000000000004">
      <c r="A523" s="3">
        <v>17</v>
      </c>
      <c r="B523" s="4">
        <v>24</v>
      </c>
      <c r="C523" s="2">
        <f>IF(logVir!C523="","",LN(資本ストック!C523))</f>
        <v>11.320725137297993</v>
      </c>
      <c r="D523" s="2">
        <f>IF(logVir!D523="","",LN(資本ストック!D523))</f>
        <v>11.257554676895678</v>
      </c>
      <c r="E523" s="2">
        <f>IF(logVir!E523="","",LN(資本ストック!E523))</f>
        <v>11.236242798435713</v>
      </c>
      <c r="F523" s="2">
        <f>IF(logVir!F523="","",LN(資本ストック!F523))</f>
        <v>11.22361113642191</v>
      </c>
      <c r="G523" s="2">
        <f>IF(logVir!G523="","",LN(資本ストック!G523))</f>
        <v>11.199679460963138</v>
      </c>
      <c r="I523" s="3">
        <v>17</v>
      </c>
      <c r="J523" s="3">
        <v>24</v>
      </c>
      <c r="K523" s="2" cm="1">
        <f t="array" ref="K523">IF(C523="","",C523-SUMPRODUCT(($B$1461:$B$1491=$J523)*1,C$1461:C$1491))</f>
        <v>2.8040943433952137E-2</v>
      </c>
      <c r="L523" s="2" cm="1">
        <f t="array" ref="L523">IF(D523="","",D523-SUMPRODUCT(($B$1461:$B$1491=$J523)*1,D$1461:D$1491))</f>
        <v>-2.9193893424878326E-2</v>
      </c>
      <c r="M523" s="2" cm="1">
        <f t="array" ref="M523">IF(E523="","",E523-SUMPRODUCT(($B$1461:$B$1491=$J523)*1,E$1461:E$1491))</f>
        <v>-9.7868711283330967E-2</v>
      </c>
      <c r="N523" s="2" cm="1">
        <f t="array" ref="N523">IF(F523="","",F523-SUMPRODUCT(($B$1461:$B$1491=$J523)*1,F$1461:F$1491))</f>
        <v>-0.10904455233839272</v>
      </c>
      <c r="O523" s="2" cm="1">
        <f t="array" ref="O523">IF(G523="","",G523-SUMPRODUCT(($B$1461:$B$1491=$J523)*1,G$1461:G$1491))</f>
        <v>-0.12203035235625315</v>
      </c>
    </row>
    <row r="524" spans="1:15" x14ac:dyDescent="0.55000000000000004">
      <c r="A524" s="3">
        <v>17</v>
      </c>
      <c r="B524" s="4">
        <v>25</v>
      </c>
      <c r="C524" s="2">
        <f>IF(logVir!C524="","",LN(資本ストック!C524))</f>
        <v>11.20577472664254</v>
      </c>
      <c r="D524" s="2">
        <f>IF(logVir!D524="","",LN(資本ストック!D524))</f>
        <v>11.292738614380067</v>
      </c>
      <c r="E524" s="2">
        <f>IF(logVir!E524="","",LN(資本ストック!E524))</f>
        <v>11.187739312615186</v>
      </c>
      <c r="F524" s="2">
        <f>IF(logVir!F524="","",LN(資本ストック!F524))</f>
        <v>11.169731256012922</v>
      </c>
      <c r="G524" s="2">
        <f>IF(logVir!G524="","",LN(資本ストック!G524))</f>
        <v>11.756280766031022</v>
      </c>
      <c r="I524" s="3">
        <v>17</v>
      </c>
      <c r="J524" s="3">
        <v>25</v>
      </c>
      <c r="K524" s="2" cm="1">
        <f t="array" ref="K524">IF(C524="","",C524-SUMPRODUCT(($B$1461:$B$1491=$J524)*1,C$1461:C$1491))</f>
        <v>-0.40197693047483263</v>
      </c>
      <c r="L524" s="2" cm="1">
        <f t="array" ref="L524">IF(D524="","",D524-SUMPRODUCT(($B$1461:$B$1491=$J524)*1,D$1461:D$1491))</f>
        <v>-0.40364659655718249</v>
      </c>
      <c r="M524" s="2" cm="1">
        <f t="array" ref="M524">IF(E524="","",E524-SUMPRODUCT(($B$1461:$B$1491=$J524)*1,E$1461:E$1491))</f>
        <v>-0.5653015647886015</v>
      </c>
      <c r="N524" s="2" cm="1">
        <f t="array" ref="N524">IF(F524="","",F524-SUMPRODUCT(($B$1461:$B$1491=$J524)*1,F$1461:F$1491))</f>
        <v>-0.619833389354012</v>
      </c>
      <c r="O524" s="2" cm="1">
        <f t="array" ref="O524">IF(G524="","",G524-SUMPRODUCT(($B$1461:$B$1491=$J524)*1,G$1461:G$1491))</f>
        <v>-3.8349894143124175E-2</v>
      </c>
    </row>
    <row r="525" spans="1:15" x14ac:dyDescent="0.55000000000000004">
      <c r="A525" s="3">
        <v>17</v>
      </c>
      <c r="B525" s="4">
        <v>26</v>
      </c>
      <c r="C525" s="2">
        <f>IF(logVir!C525="","",LN(資本ストック!C525))</f>
        <v>13.62903304871692</v>
      </c>
      <c r="D525" s="2">
        <f>IF(logVir!D525="","",LN(資本ストック!D525))</f>
        <v>13.552105972854212</v>
      </c>
      <c r="E525" s="2">
        <f>IF(logVir!E525="","",LN(資本ストック!E525))</f>
        <v>13.614215483860875</v>
      </c>
      <c r="F525" s="2">
        <f>IF(logVir!F525="","",LN(資本ストック!F525))</f>
        <v>13.651776053813927</v>
      </c>
      <c r="G525" s="2">
        <f>IF(logVir!G525="","",LN(資本ストック!G525))</f>
        <v>13.630590832286114</v>
      </c>
      <c r="I525" s="3">
        <v>17</v>
      </c>
      <c r="J525" s="3">
        <v>26</v>
      </c>
      <c r="K525" s="2" cm="1">
        <f t="array" ref="K525">IF(C525="","",C525-SUMPRODUCT(($B$1461:$B$1491=$J525)*1,C$1461:C$1491))</f>
        <v>-0.50461007822607229</v>
      </c>
      <c r="L525" s="2" cm="1">
        <f t="array" ref="L525">IF(D525="","",D525-SUMPRODUCT(($B$1461:$B$1491=$J525)*1,D$1461:D$1491))</f>
        <v>-0.52088089490207246</v>
      </c>
      <c r="M525" s="2" cm="1">
        <f t="array" ref="M525">IF(E525="","",E525-SUMPRODUCT(($B$1461:$B$1491=$J525)*1,E$1461:E$1491))</f>
        <v>-0.49085497113644116</v>
      </c>
      <c r="N525" s="2" cm="1">
        <f t="array" ref="N525">IF(F525="","",F525-SUMPRODUCT(($B$1461:$B$1491=$J525)*1,F$1461:F$1491))</f>
        <v>-0.46303160115518693</v>
      </c>
      <c r="O525" s="2" cm="1">
        <f t="array" ref="O525">IF(G525="","",G525-SUMPRODUCT(($B$1461:$B$1491=$J525)*1,G$1461:G$1491))</f>
        <v>-0.47413819375968913</v>
      </c>
    </row>
    <row r="526" spans="1:15" x14ac:dyDescent="0.55000000000000004">
      <c r="A526" s="3">
        <v>17</v>
      </c>
      <c r="B526" s="4">
        <v>27</v>
      </c>
      <c r="C526" s="2">
        <f>IF(logVir!C526="","",LN(資本ストック!C526))</f>
        <v>12.515519947123932</v>
      </c>
      <c r="D526" s="2">
        <f>IF(logVir!D526="","",LN(資本ストック!D526))</f>
        <v>12.633828050525581</v>
      </c>
      <c r="E526" s="2">
        <f>IF(logVir!E526="","",LN(資本ストック!E526))</f>
        <v>12.711450375006494</v>
      </c>
      <c r="F526" s="2">
        <f>IF(logVir!F526="","",LN(資本ストック!F526))</f>
        <v>12.778942411720037</v>
      </c>
      <c r="G526" s="2">
        <f>IF(logVir!G526="","",LN(資本ストック!G526))</f>
        <v>12.941831321365367</v>
      </c>
      <c r="I526" s="3">
        <v>17</v>
      </c>
      <c r="J526" s="3">
        <v>27</v>
      </c>
      <c r="K526" s="2" cm="1">
        <f t="array" ref="K526">IF(C526="","",C526-SUMPRODUCT(($B$1461:$B$1491=$J526)*1,C$1461:C$1491))</f>
        <v>-0.18738891743655017</v>
      </c>
      <c r="L526" s="2" cm="1">
        <f t="array" ref="L526">IF(D526="","",D526-SUMPRODUCT(($B$1461:$B$1491=$J526)*1,D$1461:D$1491))</f>
        <v>-0.36280022064865136</v>
      </c>
      <c r="M526" s="2" cm="1">
        <f t="array" ref="M526">IF(E526="","",E526-SUMPRODUCT(($B$1461:$B$1491=$J526)*1,E$1461:E$1491))</f>
        <v>-0.48141865160041419</v>
      </c>
      <c r="N526" s="2" cm="1">
        <f t="array" ref="N526">IF(F526="","",F526-SUMPRODUCT(($B$1461:$B$1491=$J526)*1,F$1461:F$1491))</f>
        <v>-0.42955641803685829</v>
      </c>
      <c r="O526" s="2" cm="1">
        <f t="array" ref="O526">IF(G526="","",G526-SUMPRODUCT(($B$1461:$B$1491=$J526)*1,G$1461:G$1491))</f>
        <v>-0.30038685797228837</v>
      </c>
    </row>
    <row r="527" spans="1:15" x14ac:dyDescent="0.55000000000000004">
      <c r="A527" s="3">
        <v>17</v>
      </c>
      <c r="B527" s="4">
        <v>28</v>
      </c>
      <c r="C527" s="2">
        <f>IF(logVir!C527="","",LN(資本ストック!C527))</f>
        <v>15.282140216930822</v>
      </c>
      <c r="D527" s="2">
        <f>IF(logVir!D527="","",LN(資本ストック!D527))</f>
        <v>15.308247485300457</v>
      </c>
      <c r="E527" s="2">
        <f>IF(logVir!E527="","",LN(資本ストック!E527))</f>
        <v>15.297866131923785</v>
      </c>
      <c r="F527" s="2">
        <f>IF(logVir!F527="","",LN(資本ストック!F527))</f>
        <v>15.304046379606991</v>
      </c>
      <c r="G527" s="2">
        <f>IF(logVir!G527="","",LN(資本ストック!G527))</f>
        <v>15.296634820688254</v>
      </c>
      <c r="I527" s="3">
        <v>17</v>
      </c>
      <c r="J527" s="3">
        <v>28</v>
      </c>
      <c r="K527" s="2" cm="1">
        <f t="array" ref="K527">IF(C527="","",C527-SUMPRODUCT(($B$1461:$B$1491=$J527)*1,C$1461:C$1491))</f>
        <v>-0.26644173594391951</v>
      </c>
      <c r="L527" s="2" cm="1">
        <f t="array" ref="L527">IF(D527="","",D527-SUMPRODUCT(($B$1461:$B$1491=$J527)*1,D$1461:D$1491))</f>
        <v>-0.27080673918485765</v>
      </c>
      <c r="M527" s="2" cm="1">
        <f t="array" ref="M527">IF(E527="","",E527-SUMPRODUCT(($B$1461:$B$1491=$J527)*1,E$1461:E$1491))</f>
        <v>-0.3115117583072653</v>
      </c>
      <c r="N527" s="2" cm="1">
        <f t="array" ref="N527">IF(F527="","",F527-SUMPRODUCT(($B$1461:$B$1491=$J527)*1,F$1461:F$1491))</f>
        <v>-0.31691777819604994</v>
      </c>
      <c r="O527" s="2" cm="1">
        <f t="array" ref="O527">IF(G527="","",G527-SUMPRODUCT(($B$1461:$B$1491=$J527)*1,G$1461:G$1491))</f>
        <v>-0.33927281071356319</v>
      </c>
    </row>
    <row r="528" spans="1:15" x14ac:dyDescent="0.55000000000000004">
      <c r="A528" s="3">
        <v>17</v>
      </c>
      <c r="B528" s="4">
        <v>29</v>
      </c>
      <c r="C528" s="2">
        <f>IF(logVir!C528="","",LN(資本ストック!C528))</f>
        <v>13.221101009165784</v>
      </c>
      <c r="D528" s="2">
        <f>IF(logVir!D528="","",LN(資本ストック!D528))</f>
        <v>13.300816542458216</v>
      </c>
      <c r="E528" s="2">
        <f>IF(logVir!E528="","",LN(資本ストック!E528))</f>
        <v>13.24661522765696</v>
      </c>
      <c r="F528" s="2">
        <f>IF(logVir!F528="","",LN(資本ストック!F528))</f>
        <v>13.219401542040599</v>
      </c>
      <c r="G528" s="2">
        <f>IF(logVir!G528="","",LN(資本ストック!G528))</f>
        <v>13.189125699703194</v>
      </c>
      <c r="I528" s="3">
        <v>17</v>
      </c>
      <c r="J528" s="3">
        <v>29</v>
      </c>
      <c r="K528" s="2" cm="1">
        <f t="array" ref="K528">IF(C528="","",C528-SUMPRODUCT(($B$1461:$B$1491=$J528)*1,C$1461:C$1491))</f>
        <v>-9.1359325884301512E-3</v>
      </c>
      <c r="L528" s="2" cm="1">
        <f t="array" ref="L528">IF(D528="","",D528-SUMPRODUCT(($B$1461:$B$1491=$J528)*1,D$1461:D$1491))</f>
        <v>4.7228257938371598E-2</v>
      </c>
      <c r="M528" s="2" cm="1">
        <f t="array" ref="M528">IF(E528="","",E528-SUMPRODUCT(($B$1461:$B$1491=$J528)*1,E$1461:E$1491))</f>
        <v>5.6154405790813655E-2</v>
      </c>
      <c r="N528" s="2" cm="1">
        <f t="array" ref="N528">IF(F528="","",F528-SUMPRODUCT(($B$1461:$B$1491=$J528)*1,F$1461:F$1491))</f>
        <v>3.6636859937653199E-2</v>
      </c>
      <c r="O528" s="2" cm="1">
        <f t="array" ref="O528">IF(G528="","",G528-SUMPRODUCT(($B$1461:$B$1491=$J528)*1,G$1461:G$1491))</f>
        <v>3.7463234588370753E-2</v>
      </c>
    </row>
    <row r="529" spans="1:15" x14ac:dyDescent="0.55000000000000004">
      <c r="A529" s="3">
        <v>17</v>
      </c>
      <c r="B529" s="4">
        <v>30</v>
      </c>
      <c r="C529" s="2">
        <f>IF(logVir!C529="","",LN(資本ストック!C529))</f>
        <v>13.232427589587342</v>
      </c>
      <c r="D529" s="2">
        <f>IF(logVir!D529="","",LN(資本ストック!D529))</f>
        <v>13.168134473792366</v>
      </c>
      <c r="E529" s="2">
        <f>IF(logVir!E529="","",LN(資本ストック!E529))</f>
        <v>13.214211994275624</v>
      </c>
      <c r="F529" s="2">
        <f>IF(logVir!F529="","",LN(資本ストック!F529))</f>
        <v>13.291483109752297</v>
      </c>
      <c r="G529" s="2">
        <f>IF(logVir!G529="","",LN(資本ストック!G529))</f>
        <v>13.117048529513603</v>
      </c>
      <c r="I529" s="3">
        <v>17</v>
      </c>
      <c r="J529" s="3">
        <v>30</v>
      </c>
      <c r="K529" s="2" cm="1">
        <f t="array" ref="K529">IF(C529="","",C529-SUMPRODUCT(($B$1461:$B$1491=$J529)*1,C$1461:C$1491))</f>
        <v>-8.100907276002367E-2</v>
      </c>
      <c r="L529" s="2" cm="1">
        <f t="array" ref="L529">IF(D529="","",D529-SUMPRODUCT(($B$1461:$B$1491=$J529)*1,D$1461:D$1491))</f>
        <v>-0.22049385071452932</v>
      </c>
      <c r="M529" s="2" cm="1">
        <f t="array" ref="M529">IF(E529="","",E529-SUMPRODUCT(($B$1461:$B$1491=$J529)*1,E$1461:E$1491))</f>
        <v>-0.10620179769077254</v>
      </c>
      <c r="N529" s="2" cm="1">
        <f t="array" ref="N529">IF(F529="","",F529-SUMPRODUCT(($B$1461:$B$1491=$J529)*1,F$1461:F$1491))</f>
        <v>-1.5822374692870511E-2</v>
      </c>
      <c r="O529" s="2" cm="1">
        <f t="array" ref="O529">IF(G529="","",G529-SUMPRODUCT(($B$1461:$B$1491=$J529)*1,G$1461:G$1491))</f>
        <v>-0.17790033390335402</v>
      </c>
    </row>
    <row r="530" spans="1:15" x14ac:dyDescent="0.55000000000000004">
      <c r="A530" s="3">
        <v>17</v>
      </c>
      <c r="B530" s="4">
        <v>31</v>
      </c>
      <c r="C530" s="2">
        <f>IF(logVir!C530="","",LN(資本ストック!C530))</f>
        <v>12.955897136720436</v>
      </c>
      <c r="D530" s="2">
        <f>IF(logVir!D530="","",LN(資本ストック!D530))</f>
        <v>12.845037822161437</v>
      </c>
      <c r="E530" s="2">
        <f>IF(logVir!E530="","",LN(資本ストック!E530))</f>
        <v>12.688582748341542</v>
      </c>
      <c r="F530" s="2">
        <f>IF(logVir!F530="","",LN(資本ストック!F530))</f>
        <v>12.680483362929305</v>
      </c>
      <c r="G530" s="2">
        <f>IF(logVir!G530="","",LN(資本ストック!G530))</f>
        <v>12.79956186244697</v>
      </c>
      <c r="I530" s="3">
        <v>17</v>
      </c>
      <c r="J530" s="3">
        <v>31</v>
      </c>
      <c r="K530" s="2" cm="1">
        <f t="array" ref="K530">IF(C530="","",C530-SUMPRODUCT(($B$1461:$B$1491=$J530)*1,C$1461:C$1491))</f>
        <v>-0.36070933135188277</v>
      </c>
      <c r="L530" s="2" cm="1">
        <f t="array" ref="L530">IF(D530="","",D530-SUMPRODUCT(($B$1461:$B$1491=$J530)*1,D$1461:D$1491))</f>
        <v>-0.39039935399518733</v>
      </c>
      <c r="M530" s="2" cm="1">
        <f t="array" ref="M530">IF(E530="","",E530-SUMPRODUCT(($B$1461:$B$1491=$J530)*1,E$1461:E$1491))</f>
        <v>-0.48589379205226813</v>
      </c>
      <c r="N530" s="2" cm="1">
        <f t="array" ref="N530">IF(F530="","",F530-SUMPRODUCT(($B$1461:$B$1491=$J530)*1,F$1461:F$1491))</f>
        <v>-0.46048136913639759</v>
      </c>
      <c r="O530" s="2" cm="1">
        <f t="array" ref="O530">IF(G530="","",G530-SUMPRODUCT(($B$1461:$B$1491=$J530)*1,G$1461:G$1491))</f>
        <v>-0.34128344859515636</v>
      </c>
    </row>
    <row r="531" spans="1:15" x14ac:dyDescent="0.55000000000000004">
      <c r="A531" s="3">
        <v>18</v>
      </c>
      <c r="B531" s="4">
        <v>1</v>
      </c>
      <c r="C531" s="2">
        <f>IF(logVir!C531="","",LN(資本ストック!C531))</f>
        <v>12.028711401943031</v>
      </c>
      <c r="D531" s="2">
        <f>IF(logVir!D531="","",LN(資本ストック!D531))</f>
        <v>11.572985240715999</v>
      </c>
      <c r="E531" s="2">
        <f>IF(logVir!E531="","",LN(資本ストック!E531))</f>
        <v>12.027710656125054</v>
      </c>
      <c r="F531" s="2">
        <f>IF(logVir!F531="","",LN(資本ストック!F531))</f>
        <v>12.003279301693961</v>
      </c>
      <c r="G531" s="2">
        <f>IF(logVir!G531="","",LN(資本ストック!G531))</f>
        <v>11.851043841210675</v>
      </c>
      <c r="I531" s="3">
        <v>18</v>
      </c>
      <c r="J531" s="3">
        <v>1</v>
      </c>
      <c r="K531" s="2" cm="1">
        <f t="array" ref="K531">IF(C531="","",C531-SUMPRODUCT(($B$1461:$B$1491=$J531)*1,C$1461:C$1491))</f>
        <v>-0.55930014358985858</v>
      </c>
      <c r="L531" s="2" cm="1">
        <f t="array" ref="L531">IF(D531="","",D531-SUMPRODUCT(($B$1461:$B$1491=$J531)*1,D$1461:D$1491))</f>
        <v>-0.85818258298096595</v>
      </c>
      <c r="M531" s="2" cm="1">
        <f t="array" ref="M531">IF(E531="","",E531-SUMPRODUCT(($B$1461:$B$1491=$J531)*1,E$1461:E$1491))</f>
        <v>-0.29054077569682946</v>
      </c>
      <c r="N531" s="2" cm="1">
        <f t="array" ref="N531">IF(F531="","",F531-SUMPRODUCT(($B$1461:$B$1491=$J531)*1,F$1461:F$1491))</f>
        <v>-0.29885630190459267</v>
      </c>
      <c r="O531" s="2" cm="1">
        <f t="array" ref="O531">IF(G531="","",G531-SUMPRODUCT(($B$1461:$B$1491=$J531)*1,G$1461:G$1491))</f>
        <v>-0.36997028914128904</v>
      </c>
    </row>
    <row r="532" spans="1:15" x14ac:dyDescent="0.55000000000000004">
      <c r="A532" s="3">
        <v>18</v>
      </c>
      <c r="B532" s="4">
        <v>2</v>
      </c>
      <c r="C532" s="2">
        <f>IF(logVir!C532="","",LN(資本ストック!C532))</f>
        <v>9.4536980258456431</v>
      </c>
      <c r="D532" s="2">
        <f>IF(logVir!D532="","",LN(資本ストック!D532))</f>
        <v>9.4488686530789554</v>
      </c>
      <c r="E532" s="2">
        <f>IF(logVir!E532="","",LN(資本ストック!E532))</f>
        <v>9.4475475127945341</v>
      </c>
      <c r="F532" s="2">
        <f>IF(logVir!F532="","",LN(資本ストック!F532))</f>
        <v>9.4238980680643181</v>
      </c>
      <c r="G532" s="2">
        <f>IF(logVir!G532="","",LN(資本ストック!G532))</f>
        <v>9.4021862137212526</v>
      </c>
      <c r="I532" s="3">
        <v>18</v>
      </c>
      <c r="J532" s="3">
        <v>2</v>
      </c>
      <c r="K532" s="2" cm="1">
        <f t="array" ref="K532">IF(C532="","",C532-SUMPRODUCT(($B$1461:$B$1491=$J532)*1,C$1461:C$1491))</f>
        <v>-1.0302039264663811</v>
      </c>
      <c r="L532" s="2" cm="1">
        <f t="array" ref="L532">IF(D532="","",D532-SUMPRODUCT(($B$1461:$B$1491=$J532)*1,D$1461:D$1491))</f>
        <v>-1.0489369440141569</v>
      </c>
      <c r="M532" s="2" cm="1">
        <f t="array" ref="M532">IF(E532="","",E532-SUMPRODUCT(($B$1461:$B$1491=$J532)*1,E$1461:E$1491))</f>
        <v>-1.0672629360735275</v>
      </c>
      <c r="N532" s="2" cm="1">
        <f t="array" ref="N532">IF(F532="","",F532-SUMPRODUCT(($B$1461:$B$1491=$J532)*1,F$1461:F$1491))</f>
        <v>-1.0654605053118633</v>
      </c>
      <c r="O532" s="2" cm="1">
        <f t="array" ref="O532">IF(G532="","",G532-SUMPRODUCT(($B$1461:$B$1491=$J532)*1,G$1461:G$1491))</f>
        <v>-1.0581452841506582</v>
      </c>
    </row>
    <row r="533" spans="1:15" x14ac:dyDescent="0.55000000000000004">
      <c r="A533" s="3">
        <v>18</v>
      </c>
      <c r="B533" s="4">
        <v>3</v>
      </c>
      <c r="C533" s="2">
        <f>IF(logVir!C533="","",LN(資本ストック!C533))</f>
        <v>10.863881108234411</v>
      </c>
      <c r="D533" s="2">
        <f>IF(logVir!D533="","",LN(資本ストック!D533))</f>
        <v>10.871359940949977</v>
      </c>
      <c r="E533" s="2">
        <f>IF(logVir!E533="","",LN(資本ストック!E533))</f>
        <v>10.833803922604949</v>
      </c>
      <c r="F533" s="2">
        <f>IF(logVir!F533="","",LN(資本ストック!F533))</f>
        <v>10.915272470247238</v>
      </c>
      <c r="G533" s="2">
        <f>IF(logVir!G533="","",LN(資本ストック!G533))</f>
        <v>10.888710103785423</v>
      </c>
      <c r="I533" s="3">
        <v>18</v>
      </c>
      <c r="J533" s="3">
        <v>3</v>
      </c>
      <c r="K533" s="2" cm="1">
        <f t="array" ref="K533">IF(C533="","",C533-SUMPRODUCT(($B$1461:$B$1491=$J533)*1,C$1461:C$1491))</f>
        <v>-1.7772768056737007</v>
      </c>
      <c r="L533" s="2" cm="1">
        <f t="array" ref="L533">IF(D533="","",D533-SUMPRODUCT(($B$1461:$B$1491=$J533)*1,D$1461:D$1491))</f>
        <v>-1.7782550847185856</v>
      </c>
      <c r="M533" s="2" cm="1">
        <f t="array" ref="M533">IF(E533="","",E533-SUMPRODUCT(($B$1461:$B$1491=$J533)*1,E$1461:E$1491))</f>
        <v>-1.8805883645720574</v>
      </c>
      <c r="N533" s="2" cm="1">
        <f t="array" ref="N533">IF(F533="","",F533-SUMPRODUCT(($B$1461:$B$1491=$J533)*1,F$1461:F$1491))</f>
        <v>-1.7952178928034037</v>
      </c>
      <c r="O533" s="2" cm="1">
        <f t="array" ref="O533">IF(G533="","",G533-SUMPRODUCT(($B$1461:$B$1491=$J533)*1,G$1461:G$1491))</f>
        <v>-1.8168866496962366</v>
      </c>
    </row>
    <row r="534" spans="1:15" x14ac:dyDescent="0.55000000000000004">
      <c r="A534" s="3">
        <v>18</v>
      </c>
      <c r="B534" s="4">
        <v>4</v>
      </c>
      <c r="C534" s="2">
        <f>IF(logVir!C534="","",LN(資本ストック!C534))</f>
        <v>12.727121989787658</v>
      </c>
      <c r="D534" s="2">
        <f>IF(logVir!D534="","",LN(資本ストック!D534))</f>
        <v>12.751981203973829</v>
      </c>
      <c r="E534" s="2">
        <f>IF(logVir!E534="","",LN(資本ストック!E534))</f>
        <v>12.700987619191112</v>
      </c>
      <c r="F534" s="2">
        <f>IF(logVir!F534="","",LN(資本ストック!F534))</f>
        <v>12.663323806310274</v>
      </c>
      <c r="G534" s="2">
        <f>IF(logVir!G534="","",LN(資本ストック!G534))</f>
        <v>12.624543419036641</v>
      </c>
      <c r="I534" s="3">
        <v>18</v>
      </c>
      <c r="J534" s="3">
        <v>4</v>
      </c>
      <c r="K534" s="2" cm="1">
        <f t="array" ref="K534">IF(C534="","",C534-SUMPRODUCT(($B$1461:$B$1491=$J534)*1,C$1461:C$1491))</f>
        <v>1.7704163981102798</v>
      </c>
      <c r="L534" s="2" cm="1">
        <f t="array" ref="L534">IF(D534="","",D534-SUMPRODUCT(($B$1461:$B$1491=$J534)*1,D$1461:D$1491))</f>
        <v>1.9315200730234299</v>
      </c>
      <c r="M534" s="2" cm="1">
        <f t="array" ref="M534">IF(E534="","",E534-SUMPRODUCT(($B$1461:$B$1491=$J534)*1,E$1461:E$1491))</f>
        <v>1.9195803926531667</v>
      </c>
      <c r="N534" s="2" cm="1">
        <f t="array" ref="N534">IF(F534="","",F534-SUMPRODUCT(($B$1461:$B$1491=$J534)*1,F$1461:F$1491))</f>
        <v>1.9083083941768972</v>
      </c>
      <c r="O534" s="2" cm="1">
        <f t="array" ref="O534">IF(G534="","",G534-SUMPRODUCT(($B$1461:$B$1491=$J534)*1,G$1461:G$1491))</f>
        <v>1.9005534627626126</v>
      </c>
    </row>
    <row r="535" spans="1:15" x14ac:dyDescent="0.55000000000000004">
      <c r="A535" s="3">
        <v>18</v>
      </c>
      <c r="B535" s="4">
        <v>5</v>
      </c>
      <c r="C535" s="2">
        <f>IF(logVir!C535="","",LN(資本ストック!C535))</f>
        <v>10.718437534368816</v>
      </c>
      <c r="D535" s="2">
        <f>IF(logVir!D535="","",LN(資本ストック!D535))</f>
        <v>10.883762758397097</v>
      </c>
      <c r="E535" s="2">
        <f>IF(logVir!E535="","",LN(資本ストック!E535))</f>
        <v>11.271789494603059</v>
      </c>
      <c r="F535" s="2">
        <f>IF(logVir!F535="","",LN(資本ストック!F535))</f>
        <v>11.247021207891928</v>
      </c>
      <c r="G535" s="2">
        <f>IF(logVir!G535="","",LN(資本ストック!G535))</f>
        <v>11.266081421782609</v>
      </c>
      <c r="I535" s="3">
        <v>18</v>
      </c>
      <c r="J535" s="3">
        <v>5</v>
      </c>
      <c r="K535" s="2" cm="1">
        <f t="array" ref="K535">IF(C535="","",C535-SUMPRODUCT(($B$1461:$B$1491=$J535)*1,C$1461:C$1491))</f>
        <v>-0.6742635753653321</v>
      </c>
      <c r="L535" s="2" cm="1">
        <f t="array" ref="L535">IF(D535="","",D535-SUMPRODUCT(($B$1461:$B$1491=$J535)*1,D$1461:D$1491))</f>
        <v>-0.46690109309048289</v>
      </c>
      <c r="M535" s="2" cm="1">
        <f t="array" ref="M535">IF(E535="","",E535-SUMPRODUCT(($B$1461:$B$1491=$J535)*1,E$1461:E$1491))</f>
        <v>-0.12112498356269619</v>
      </c>
      <c r="N535" s="2" cm="1">
        <f t="array" ref="N535">IF(F535="","",F535-SUMPRODUCT(($B$1461:$B$1491=$J535)*1,F$1461:F$1491))</f>
        <v>-0.13789624898433495</v>
      </c>
      <c r="O535" s="2" cm="1">
        <f t="array" ref="O535">IF(G535="","",G535-SUMPRODUCT(($B$1461:$B$1491=$J535)*1,G$1461:G$1491))</f>
        <v>-0.12277963407817083</v>
      </c>
    </row>
    <row r="536" spans="1:15" x14ac:dyDescent="0.55000000000000004">
      <c r="A536" s="3">
        <v>18</v>
      </c>
      <c r="B536" s="4">
        <v>6</v>
      </c>
      <c r="C536" s="2">
        <f>IF(logVir!C536="","",LN(資本ストック!C536))</f>
        <v>12.766364314348142</v>
      </c>
      <c r="D536" s="2">
        <f>IF(logVir!D536="","",LN(資本ストック!D536))</f>
        <v>12.857086241598649</v>
      </c>
      <c r="E536" s="2">
        <f>IF(logVir!E536="","",LN(資本ストック!E536))</f>
        <v>13.03220610230311</v>
      </c>
      <c r="F536" s="2">
        <f>IF(logVir!F536="","",LN(資本ストック!F536))</f>
        <v>13.036595590889982</v>
      </c>
      <c r="G536" s="2">
        <f>IF(logVir!G536="","",LN(資本ストック!G536))</f>
        <v>13.103104781805314</v>
      </c>
      <c r="I536" s="3">
        <v>18</v>
      </c>
      <c r="J536" s="3">
        <v>6</v>
      </c>
      <c r="K536" s="2" cm="1">
        <f t="array" ref="K536">IF(C536="","",C536-SUMPRODUCT(($B$1461:$B$1491=$J536)*1,C$1461:C$1491))</f>
        <v>-0.38440484090032001</v>
      </c>
      <c r="L536" s="2" cm="1">
        <f t="array" ref="L536">IF(D536="","",D536-SUMPRODUCT(($B$1461:$B$1491=$J536)*1,D$1461:D$1491))</f>
        <v>-0.31760645095384454</v>
      </c>
      <c r="M536" s="2" cm="1">
        <f t="array" ref="M536">IF(E536="","",E536-SUMPRODUCT(($B$1461:$B$1491=$J536)*1,E$1461:E$1491))</f>
        <v>-0.173652014729198</v>
      </c>
      <c r="N536" s="2" cm="1">
        <f t="array" ref="N536">IF(F536="","",F536-SUMPRODUCT(($B$1461:$B$1491=$J536)*1,F$1461:F$1491))</f>
        <v>-0.1716406715028711</v>
      </c>
      <c r="O536" s="2" cm="1">
        <f t="array" ref="O536">IF(G536="","",G536-SUMPRODUCT(($B$1461:$B$1491=$J536)*1,G$1461:G$1491))</f>
        <v>-0.11374354589829139</v>
      </c>
    </row>
    <row r="537" spans="1:15" x14ac:dyDescent="0.55000000000000004">
      <c r="A537" s="3">
        <v>18</v>
      </c>
      <c r="B537" s="4">
        <v>7</v>
      </c>
      <c r="C537" s="2">
        <f>IF(logVir!C537="","",LN(資本ストック!C537))</f>
        <v>11.813386960018523</v>
      </c>
      <c r="D537" s="2">
        <f>IF(logVir!D537="","",LN(資本ストック!D537))</f>
        <v>11.63094141779324</v>
      </c>
      <c r="E537" s="2">
        <f>IF(logVir!E537="","",LN(資本ストック!E537))</f>
        <v>11.518331653012439</v>
      </c>
      <c r="F537" s="2">
        <f>IF(logVir!F537="","",LN(資本ストック!F537))</f>
        <v>11.476247090770942</v>
      </c>
      <c r="G537" s="2">
        <f>IF(logVir!G537="","",LN(資本ストック!G537))</f>
        <v>11.555772310492731</v>
      </c>
      <c r="I537" s="3">
        <v>18</v>
      </c>
      <c r="J537" s="3">
        <v>7</v>
      </c>
      <c r="K537" s="2" cm="1">
        <f t="array" ref="K537">IF(C537="","",C537-SUMPRODUCT(($B$1461:$B$1491=$J537)*1,C$1461:C$1491))</f>
        <v>-1.0555118024434762E-2</v>
      </c>
      <c r="L537" s="2" cm="1">
        <f t="array" ref="L537">IF(D537="","",D537-SUMPRODUCT(($B$1461:$B$1491=$J537)*1,D$1461:D$1491))</f>
        <v>-0.12450383866356951</v>
      </c>
      <c r="M537" s="2" cm="1">
        <f t="array" ref="M537">IF(E537="","",E537-SUMPRODUCT(($B$1461:$B$1491=$J537)*1,E$1461:E$1491))</f>
        <v>-0.22792553108524771</v>
      </c>
      <c r="N537" s="2" cm="1">
        <f t="array" ref="N537">IF(F537="","",F537-SUMPRODUCT(($B$1461:$B$1491=$J537)*1,F$1461:F$1491))</f>
        <v>-0.25311294656959582</v>
      </c>
      <c r="O537" s="2" cm="1">
        <f t="array" ref="O537">IF(G537="","",G537-SUMPRODUCT(($B$1461:$B$1491=$J537)*1,G$1461:G$1491))</f>
        <v>-0.17223176124795714</v>
      </c>
    </row>
    <row r="538" spans="1:15" x14ac:dyDescent="0.55000000000000004">
      <c r="A538" s="3">
        <v>18</v>
      </c>
      <c r="B538" s="4">
        <v>8</v>
      </c>
      <c r="C538" s="2">
        <f>IF(logVir!C538="","",LN(資本ストック!C538))</f>
        <v>11.740029424668414</v>
      </c>
      <c r="D538" s="2">
        <f>IF(logVir!D538="","",LN(資本ストック!D538))</f>
        <v>11.634505692449165</v>
      </c>
      <c r="E538" s="2">
        <f>IF(logVir!E538="","",LN(資本ストック!E538))</f>
        <v>11.669958547980478</v>
      </c>
      <c r="F538" s="2">
        <f>IF(logVir!F538="","",LN(資本ストック!F538))</f>
        <v>11.8866234619942</v>
      </c>
      <c r="G538" s="2">
        <f>IF(logVir!G538="","",LN(資本ストック!G538))</f>
        <v>11.91608235953977</v>
      </c>
      <c r="I538" s="3">
        <v>18</v>
      </c>
      <c r="J538" s="3">
        <v>8</v>
      </c>
      <c r="K538" s="2" cm="1">
        <f t="array" ref="K538">IF(C538="","",C538-SUMPRODUCT(($B$1461:$B$1491=$J538)*1,C$1461:C$1491))</f>
        <v>-0.70089376930811298</v>
      </c>
      <c r="L538" s="2" cm="1">
        <f t="array" ref="L538">IF(D538="","",D538-SUMPRODUCT(($B$1461:$B$1491=$J538)*1,D$1461:D$1491))</f>
        <v>-0.82666833176808119</v>
      </c>
      <c r="M538" s="2" cm="1">
        <f t="array" ref="M538">IF(E538="","",E538-SUMPRODUCT(($B$1461:$B$1491=$J538)*1,E$1461:E$1491))</f>
        <v>-0.78283797194373861</v>
      </c>
      <c r="N538" s="2" cm="1">
        <f t="array" ref="N538">IF(F538="","",F538-SUMPRODUCT(($B$1461:$B$1491=$J538)*1,F$1461:F$1491))</f>
        <v>-0.61385859053861402</v>
      </c>
      <c r="O538" s="2" cm="1">
        <f t="array" ref="O538">IF(G538="","",G538-SUMPRODUCT(($B$1461:$B$1491=$J538)*1,G$1461:G$1491))</f>
        <v>-0.54810493653156378</v>
      </c>
    </row>
    <row r="539" spans="1:15" x14ac:dyDescent="0.55000000000000004">
      <c r="A539" s="3">
        <v>18</v>
      </c>
      <c r="B539" s="4">
        <v>9</v>
      </c>
      <c r="C539" s="2">
        <f>IF(logVir!C539="","",LN(資本ストック!C539))</f>
        <v>10.452726604261624</v>
      </c>
      <c r="D539" s="2">
        <f>IF(logVir!D539="","",LN(資本ストック!D539))</f>
        <v>10.439176868069268</v>
      </c>
      <c r="E539" s="2">
        <f>IF(logVir!E539="","",LN(資本ストック!E539))</f>
        <v>10.576477615101542</v>
      </c>
      <c r="F539" s="2">
        <f>IF(logVir!F539="","",LN(資本ストック!F539))</f>
        <v>10.533894477617913</v>
      </c>
      <c r="G539" s="2">
        <f>IF(logVir!G539="","",LN(資本ストック!G539))</f>
        <v>10.825571444059852</v>
      </c>
      <c r="I539" s="3">
        <v>18</v>
      </c>
      <c r="J539" s="3">
        <v>9</v>
      </c>
      <c r="K539" s="2" cm="1">
        <f t="array" ref="K539">IF(C539="","",C539-SUMPRODUCT(($B$1461:$B$1491=$J539)*1,C$1461:C$1491))</f>
        <v>-0.82413889735136969</v>
      </c>
      <c r="L539" s="2" cm="1">
        <f t="array" ref="L539">IF(D539="","",D539-SUMPRODUCT(($B$1461:$B$1491=$J539)*1,D$1461:D$1491))</f>
        <v>-0.8114460746869927</v>
      </c>
      <c r="M539" s="2" cm="1">
        <f t="array" ref="M539">IF(E539="","",E539-SUMPRODUCT(($B$1461:$B$1491=$J539)*1,E$1461:E$1491))</f>
        <v>-0.75811247425427375</v>
      </c>
      <c r="N539" s="2" cm="1">
        <f t="array" ref="N539">IF(F539="","",F539-SUMPRODUCT(($B$1461:$B$1491=$J539)*1,F$1461:F$1491))</f>
        <v>-0.77293774143923599</v>
      </c>
      <c r="O539" s="2" cm="1">
        <f t="array" ref="O539">IF(G539="","",G539-SUMPRODUCT(($B$1461:$B$1491=$J539)*1,G$1461:G$1491))</f>
        <v>-0.48166887131377933</v>
      </c>
    </row>
    <row r="540" spans="1:15" x14ac:dyDescent="0.55000000000000004">
      <c r="A540" s="3">
        <v>18</v>
      </c>
      <c r="B540" s="4">
        <v>10</v>
      </c>
      <c r="C540" s="2">
        <f>IF(logVir!C540="","",LN(資本ストック!C540))</f>
        <v>11.415238193644843</v>
      </c>
      <c r="D540" s="2">
        <f>IF(logVir!D540="","",LN(資本ストック!D540))</f>
        <v>11.453922186248242</v>
      </c>
      <c r="E540" s="2">
        <f>IF(logVir!E540="","",LN(資本ストック!E540))</f>
        <v>11.5969241889462</v>
      </c>
      <c r="F540" s="2">
        <f>IF(logVir!F540="","",LN(資本ストック!F540))</f>
        <v>11.585665560108685</v>
      </c>
      <c r="G540" s="2">
        <f>IF(logVir!G540="","",LN(資本ストック!G540))</f>
        <v>11.58997626543133</v>
      </c>
      <c r="I540" s="3">
        <v>18</v>
      </c>
      <c r="J540" s="3">
        <v>10</v>
      </c>
      <c r="K540" s="2" cm="1">
        <f t="array" ref="K540">IF(C540="","",C540-SUMPRODUCT(($B$1461:$B$1491=$J540)*1,C$1461:C$1491))</f>
        <v>-1.2600129993866815</v>
      </c>
      <c r="L540" s="2" cm="1">
        <f t="array" ref="L540">IF(D540="","",D540-SUMPRODUCT(($B$1461:$B$1491=$J540)*1,D$1461:D$1491))</f>
        <v>-1.2886851660132965</v>
      </c>
      <c r="M540" s="2" cm="1">
        <f t="array" ref="M540">IF(E540="","",E540-SUMPRODUCT(($B$1461:$B$1491=$J540)*1,E$1461:E$1491))</f>
        <v>-1.2281910400749609</v>
      </c>
      <c r="N540" s="2" cm="1">
        <f t="array" ref="N540">IF(F540="","",F540-SUMPRODUCT(($B$1461:$B$1491=$J540)*1,F$1461:F$1491))</f>
        <v>-1.2308460216205432</v>
      </c>
      <c r="O540" s="2" cm="1">
        <f t="array" ref="O540">IF(G540="","",G540-SUMPRODUCT(($B$1461:$B$1491=$J540)*1,G$1461:G$1491))</f>
        <v>-1.2406204109131131</v>
      </c>
    </row>
    <row r="541" spans="1:15" x14ac:dyDescent="0.55000000000000004">
      <c r="A541" s="3">
        <v>18</v>
      </c>
      <c r="B541" s="4">
        <v>11</v>
      </c>
      <c r="C541" s="2">
        <f>IF(logVir!C541="","",LN(資本ストック!C541))</f>
        <v>12.857115351720825</v>
      </c>
      <c r="D541" s="2">
        <f>IF(logVir!D541="","",LN(資本ストック!D541))</f>
        <v>12.820388678773392</v>
      </c>
      <c r="E541" s="2">
        <f>IF(logVir!E541="","",LN(資本ストック!E541))</f>
        <v>12.885952562861602</v>
      </c>
      <c r="F541" s="2">
        <f>IF(logVir!F541="","",LN(資本ストック!F541))</f>
        <v>12.893823997397197</v>
      </c>
      <c r="G541" s="2">
        <f>IF(logVir!G541="","",LN(資本ストック!G541))</f>
        <v>12.959741205647502</v>
      </c>
      <c r="I541" s="3">
        <v>18</v>
      </c>
      <c r="J541" s="3">
        <v>11</v>
      </c>
      <c r="K541" s="2" cm="1">
        <f t="array" ref="K541">IF(C541="","",C541-SUMPRODUCT(($B$1461:$B$1491=$J541)*1,C$1461:C$1491))</f>
        <v>0.47502339512458214</v>
      </c>
      <c r="L541" s="2" cm="1">
        <f t="array" ref="L541">IF(D541="","",D541-SUMPRODUCT(($B$1461:$B$1491=$J541)*1,D$1461:D$1491))</f>
        <v>0.44495727623686143</v>
      </c>
      <c r="M541" s="2" cm="1">
        <f t="array" ref="M541">IF(E541="","",E541-SUMPRODUCT(($B$1461:$B$1491=$J541)*1,E$1461:E$1491))</f>
        <v>0.45771887153358826</v>
      </c>
      <c r="N541" s="2" cm="1">
        <f t="array" ref="N541">IF(F541="","",F541-SUMPRODUCT(($B$1461:$B$1491=$J541)*1,F$1461:F$1491))</f>
        <v>0.45472063834743359</v>
      </c>
      <c r="O541" s="2" cm="1">
        <f t="array" ref="O541">IF(G541="","",G541-SUMPRODUCT(($B$1461:$B$1491=$J541)*1,G$1461:G$1491))</f>
        <v>0.48667187259857059</v>
      </c>
    </row>
    <row r="542" spans="1:15" x14ac:dyDescent="0.55000000000000004">
      <c r="A542" s="3">
        <v>18</v>
      </c>
      <c r="B542" s="4">
        <v>12</v>
      </c>
      <c r="C542" s="2">
        <f>IF(logVir!C542="","",LN(資本ストック!C542))</f>
        <v>12.082770056401872</v>
      </c>
      <c r="D542" s="2">
        <f>IF(logVir!D542="","",LN(資本ストック!D542))</f>
        <v>12.042207868622073</v>
      </c>
      <c r="E542" s="2">
        <f>IF(logVir!E542="","",LN(資本ストック!E542))</f>
        <v>12.237222208291039</v>
      </c>
      <c r="F542" s="2">
        <f>IF(logVir!F542="","",LN(資本ストック!F542))</f>
        <v>12.231864946715444</v>
      </c>
      <c r="G542" s="2">
        <f>IF(logVir!G542="","",LN(資本ストック!G542))</f>
        <v>12.371034286646767</v>
      </c>
      <c r="I542" s="3">
        <v>18</v>
      </c>
      <c r="J542" s="3">
        <v>12</v>
      </c>
      <c r="K542" s="2" cm="1">
        <f t="array" ref="K542">IF(C542="","",C542-SUMPRODUCT(($B$1461:$B$1491=$J542)*1,C$1461:C$1491))</f>
        <v>-0.2197896498594698</v>
      </c>
      <c r="L542" s="2" cm="1">
        <f t="array" ref="L542">IF(D542="","",D542-SUMPRODUCT(($B$1461:$B$1491=$J542)*1,D$1461:D$1491))</f>
        <v>-0.2153474341103383</v>
      </c>
      <c r="M542" s="2" cm="1">
        <f t="array" ref="M542">IF(E542="","",E542-SUMPRODUCT(($B$1461:$B$1491=$J542)*1,E$1461:E$1491))</f>
        <v>-4.9968647333978211E-2</v>
      </c>
      <c r="N542" s="2" cm="1">
        <f t="array" ref="N542">IF(F542="","",F542-SUMPRODUCT(($B$1461:$B$1491=$J542)*1,F$1461:F$1491))</f>
        <v>-1.7322363313999389E-2</v>
      </c>
      <c r="O542" s="2" cm="1">
        <f t="array" ref="O542">IF(G542="","",G542-SUMPRODUCT(($B$1461:$B$1491=$J542)*1,G$1461:G$1491))</f>
        <v>0.16369135044920746</v>
      </c>
    </row>
    <row r="543" spans="1:15" x14ac:dyDescent="0.55000000000000004">
      <c r="A543" s="3">
        <v>18</v>
      </c>
      <c r="B543" s="4">
        <v>13</v>
      </c>
      <c r="C543" s="2">
        <f>IF(logVir!C543="","",LN(資本ストック!C543))</f>
        <v>10.498746067455858</v>
      </c>
      <c r="D543" s="2">
        <f>IF(logVir!D543="","",LN(資本ストック!D543))</f>
        <v>10.402839869970864</v>
      </c>
      <c r="E543" s="2">
        <f>IF(logVir!E543="","",LN(資本ストック!E543))</f>
        <v>10.155358628971062</v>
      </c>
      <c r="F543" s="2">
        <f>IF(logVir!F543="","",LN(資本ストック!F543))</f>
        <v>10.061131212520795</v>
      </c>
      <c r="G543" s="2">
        <f>IF(logVir!G543="","",LN(資本ストック!G543))</f>
        <v>9.8938646077024206</v>
      </c>
      <c r="I543" s="3">
        <v>18</v>
      </c>
      <c r="J543" s="3">
        <v>13</v>
      </c>
      <c r="K543" s="2" cm="1">
        <f t="array" ref="K543">IF(C543="","",C543-SUMPRODUCT(($B$1461:$B$1491=$J543)*1,C$1461:C$1491))</f>
        <v>-1.3079782750795985</v>
      </c>
      <c r="L543" s="2" cm="1">
        <f t="array" ref="L543">IF(D543="","",D543-SUMPRODUCT(($B$1461:$B$1491=$J543)*1,D$1461:D$1491))</f>
        <v>-1.1332389158175733</v>
      </c>
      <c r="M543" s="2" cm="1">
        <f t="array" ref="M543">IF(E543="","",E543-SUMPRODUCT(($B$1461:$B$1491=$J543)*1,E$1461:E$1491))</f>
        <v>-1.3194564992544837</v>
      </c>
      <c r="N543" s="2" cm="1">
        <f t="array" ref="N543">IF(F543="","",F543-SUMPRODUCT(($B$1461:$B$1491=$J543)*1,F$1461:F$1491))</f>
        <v>-1.3725926971630944</v>
      </c>
      <c r="O543" s="2" cm="1">
        <f t="array" ref="O543">IF(G543="","",G543-SUMPRODUCT(($B$1461:$B$1491=$J543)*1,G$1461:G$1491))</f>
        <v>-1.5307505654203091</v>
      </c>
    </row>
    <row r="544" spans="1:15" x14ac:dyDescent="0.55000000000000004">
      <c r="A544" s="3">
        <v>18</v>
      </c>
      <c r="B544" s="4">
        <v>14</v>
      </c>
      <c r="C544" s="2">
        <f>IF(logVir!C544="","",LN(資本ストック!C544))</f>
        <v>11.405915461796029</v>
      </c>
      <c r="D544" s="2">
        <f>IF(logVir!D544="","",LN(資本ストック!D544))</f>
        <v>11.888269850092215</v>
      </c>
      <c r="E544" s="2">
        <f>IF(logVir!E544="","",LN(資本ストック!E544))</f>
        <v>12.137738183251777</v>
      </c>
      <c r="F544" s="2">
        <f>IF(logVir!F544="","",LN(資本ストック!F544))</f>
        <v>12.133739191269715</v>
      </c>
      <c r="G544" s="2">
        <f>IF(logVir!G544="","",LN(資本ストック!G544))</f>
        <v>12.116751053849953</v>
      </c>
      <c r="I544" s="3">
        <v>18</v>
      </c>
      <c r="J544" s="3">
        <v>14</v>
      </c>
      <c r="K544" s="2" cm="1">
        <f t="array" ref="K544">IF(C544="","",C544-SUMPRODUCT(($B$1461:$B$1491=$J544)*1,C$1461:C$1491))</f>
        <v>-1.0816748877614373</v>
      </c>
      <c r="L544" s="2" cm="1">
        <f t="array" ref="L544">IF(D544="","",D544-SUMPRODUCT(($B$1461:$B$1491=$J544)*1,D$1461:D$1491))</f>
        <v>-0.60390389319623416</v>
      </c>
      <c r="M544" s="2" cm="1">
        <f t="array" ref="M544">IF(E544="","",E544-SUMPRODUCT(($B$1461:$B$1491=$J544)*1,E$1461:E$1491))</f>
        <v>-0.48149570595530378</v>
      </c>
      <c r="N544" s="2" cm="1">
        <f t="array" ref="N544">IF(F544="","",F544-SUMPRODUCT(($B$1461:$B$1491=$J544)*1,F$1461:F$1491))</f>
        <v>-0.49554299371669508</v>
      </c>
      <c r="O544" s="2" cm="1">
        <f t="array" ref="O544">IF(G544="","",G544-SUMPRODUCT(($B$1461:$B$1491=$J544)*1,G$1461:G$1491))</f>
        <v>-0.50011791588476839</v>
      </c>
    </row>
    <row r="545" spans="1:15" x14ac:dyDescent="0.55000000000000004">
      <c r="A545" s="3">
        <v>18</v>
      </c>
      <c r="B545" s="4">
        <v>15</v>
      </c>
      <c r="C545" s="2">
        <f>IF(logVir!C545="","",LN(資本ストック!C545))</f>
        <v>10.134802043800152</v>
      </c>
      <c r="D545" s="2">
        <f>IF(logVir!D545="","",LN(資本ストック!D545))</f>
        <v>10.353917655893312</v>
      </c>
      <c r="E545" s="2">
        <f>IF(logVir!E545="","",LN(資本ストック!E545))</f>
        <v>10.305355376499772</v>
      </c>
      <c r="F545" s="2">
        <f>IF(logVir!F545="","",LN(資本ストック!F545))</f>
        <v>10.231341026134796</v>
      </c>
      <c r="G545" s="2">
        <f>IF(logVir!G545="","",LN(資本ストック!G545))</f>
        <v>10.162981030944637</v>
      </c>
      <c r="I545" s="3">
        <v>18</v>
      </c>
      <c r="J545" s="3">
        <v>15</v>
      </c>
      <c r="K545" s="2" cm="1">
        <f t="array" ref="K545">IF(C545="","",C545-SUMPRODUCT(($B$1461:$B$1491=$J545)*1,C$1461:C$1491))</f>
        <v>-0.32793940112503073</v>
      </c>
      <c r="L545" s="2" cm="1">
        <f t="array" ref="L545">IF(D545="","",D545-SUMPRODUCT(($B$1461:$B$1491=$J545)*1,D$1461:D$1491))</f>
        <v>-0.13402993253908058</v>
      </c>
      <c r="M545" s="2" cm="1">
        <f t="array" ref="M545">IF(E545="","",E545-SUMPRODUCT(($B$1461:$B$1491=$J545)*1,E$1461:E$1491))</f>
        <v>-0.25710578189671018</v>
      </c>
      <c r="N545" s="2" cm="1">
        <f t="array" ref="N545">IF(F545="","",F545-SUMPRODUCT(($B$1461:$B$1491=$J545)*1,F$1461:F$1491))</f>
        <v>-0.33905740346453861</v>
      </c>
      <c r="O545" s="2" cm="1">
        <f t="array" ref="O545">IF(G545="","",G545-SUMPRODUCT(($B$1461:$B$1491=$J545)*1,G$1461:G$1491))</f>
        <v>-0.4162956495909409</v>
      </c>
    </row>
    <row r="546" spans="1:15" x14ac:dyDescent="0.55000000000000004">
      <c r="A546" s="3">
        <v>18</v>
      </c>
      <c r="B546" s="4">
        <v>16</v>
      </c>
      <c r="C546" s="2">
        <f>IF(logVir!C546="","",LN(資本ストック!C546))</f>
        <v>12.039174208905159</v>
      </c>
      <c r="D546" s="2">
        <f>IF(logVir!D546="","",LN(資本ストック!D546))</f>
        <v>12.019022160715185</v>
      </c>
      <c r="E546" s="2">
        <f>IF(logVir!E546="","",LN(資本ストック!E546))</f>
        <v>12.022076338381716</v>
      </c>
      <c r="F546" s="2">
        <f>IF(logVir!F546="","",LN(資本ストック!F546))</f>
        <v>12.204911955137232</v>
      </c>
      <c r="G546" s="2">
        <f>IF(logVir!G546="","",LN(資本ストック!G546))</f>
        <v>12.317725065912594</v>
      </c>
      <c r="I546" s="3">
        <v>18</v>
      </c>
      <c r="J546" s="3">
        <v>16</v>
      </c>
      <c r="K546" s="2" cm="1">
        <f t="array" ref="K546">IF(C546="","",C546-SUMPRODUCT(($B$1461:$B$1491=$J546)*1,C$1461:C$1491))</f>
        <v>-0.16844834864745728</v>
      </c>
      <c r="L546" s="2" cm="1">
        <f t="array" ref="L546">IF(D546="","",D546-SUMPRODUCT(($B$1461:$B$1491=$J546)*1,D$1461:D$1491))</f>
        <v>-0.18916158614787548</v>
      </c>
      <c r="M546" s="2" cm="1">
        <f t="array" ref="M546">IF(E546="","",E546-SUMPRODUCT(($B$1461:$B$1491=$J546)*1,E$1461:E$1491))</f>
        <v>-0.21816093197596054</v>
      </c>
      <c r="N546" s="2" cm="1">
        <f t="array" ref="N546">IF(F546="","",F546-SUMPRODUCT(($B$1461:$B$1491=$J546)*1,F$1461:F$1491))</f>
        <v>-3.2532866876827882E-2</v>
      </c>
      <c r="O546" s="2" cm="1">
        <f t="array" ref="O546">IF(G546="","",G546-SUMPRODUCT(($B$1461:$B$1491=$J546)*1,G$1461:G$1491))</f>
        <v>5.543215534272683E-2</v>
      </c>
    </row>
    <row r="547" spans="1:15" x14ac:dyDescent="0.55000000000000004">
      <c r="A547" s="3">
        <v>18</v>
      </c>
      <c r="B547" s="4">
        <v>17</v>
      </c>
      <c r="C547" s="2">
        <f>IF(logVir!C547="","",LN(資本ストック!C547))</f>
        <v>14.897374441345274</v>
      </c>
      <c r="D547" s="2">
        <f>IF(logVir!D547="","",LN(資本ストック!D547))</f>
        <v>14.922110817586347</v>
      </c>
      <c r="E547" s="2">
        <f>IF(logVir!E547="","",LN(資本ストック!E547))</f>
        <v>14.964733144926363</v>
      </c>
      <c r="F547" s="2">
        <f>IF(logVir!F547="","",LN(資本ストック!F547))</f>
        <v>14.979205955760486</v>
      </c>
      <c r="G547" s="2">
        <f>IF(logVir!G547="","",LN(資本ストック!G547))</f>
        <v>14.996940144287224</v>
      </c>
      <c r="I547" s="3">
        <v>18</v>
      </c>
      <c r="J547" s="3">
        <v>17</v>
      </c>
      <c r="K547" s="2" cm="1">
        <f t="array" ref="K547">IF(C547="","",C547-SUMPRODUCT(($B$1461:$B$1491=$J547)*1,C$1461:C$1491))</f>
        <v>-0.164978738472076</v>
      </c>
      <c r="L547" s="2" cm="1">
        <f t="array" ref="L547">IF(D547="","",D547-SUMPRODUCT(($B$1461:$B$1491=$J547)*1,D$1461:D$1491))</f>
        <v>-0.13215435310376122</v>
      </c>
      <c r="M547" s="2" cm="1">
        <f t="array" ref="M547">IF(E547="","",E547-SUMPRODUCT(($B$1461:$B$1491=$J547)*1,E$1461:E$1491))</f>
        <v>-9.0159489634839218E-2</v>
      </c>
      <c r="N547" s="2" cm="1">
        <f t="array" ref="N547">IF(F547="","",F547-SUMPRODUCT(($B$1461:$B$1491=$J547)*1,F$1461:F$1491))</f>
        <v>-7.4787456587598555E-2</v>
      </c>
      <c r="O547" s="2" cm="1">
        <f t="array" ref="O547">IF(G547="","",G547-SUMPRODUCT(($B$1461:$B$1491=$J547)*1,G$1461:G$1491))</f>
        <v>-6.2099074353897166E-2</v>
      </c>
    </row>
    <row r="548" spans="1:15" x14ac:dyDescent="0.55000000000000004">
      <c r="A548" s="3">
        <v>18</v>
      </c>
      <c r="B548" s="4">
        <v>18</v>
      </c>
      <c r="C548" s="2">
        <f>IF(logVir!C548="","",LN(資本ストック!C548))</f>
        <v>12.002118771226996</v>
      </c>
      <c r="D548" s="2">
        <f>IF(logVir!D548="","",LN(資本ストック!D548))</f>
        <v>12.068991021928731</v>
      </c>
      <c r="E548" s="2">
        <f>IF(logVir!E548="","",LN(資本ストック!E548))</f>
        <v>12.211351362867989</v>
      </c>
      <c r="F548" s="2">
        <f>IF(logVir!F548="","",LN(資本ストック!F548))</f>
        <v>12.297503936683999</v>
      </c>
      <c r="G548" s="2">
        <f>IF(logVir!G548="","",LN(資本ストック!G548))</f>
        <v>12.440884877911074</v>
      </c>
      <c r="I548" s="3">
        <v>18</v>
      </c>
      <c r="J548" s="3">
        <v>18</v>
      </c>
      <c r="K548" s="2" cm="1">
        <f t="array" ref="K548">IF(C548="","",C548-SUMPRODUCT(($B$1461:$B$1491=$J548)*1,C$1461:C$1491))</f>
        <v>-0.70043656305420043</v>
      </c>
      <c r="L548" s="2" cm="1">
        <f t="array" ref="L548">IF(D548="","",D548-SUMPRODUCT(($B$1461:$B$1491=$J548)*1,D$1461:D$1491))</f>
        <v>-0.65659834631171066</v>
      </c>
      <c r="M548" s="2" cm="1">
        <f t="array" ref="M548">IF(E548="","",E548-SUMPRODUCT(($B$1461:$B$1491=$J548)*1,E$1461:E$1491))</f>
        <v>-0.56257113441004236</v>
      </c>
      <c r="N548" s="2" cm="1">
        <f t="array" ref="N548">IF(F548="","",F548-SUMPRODUCT(($B$1461:$B$1491=$J548)*1,F$1461:F$1491))</f>
        <v>-0.49439595043695661</v>
      </c>
      <c r="O548" s="2" cm="1">
        <f t="array" ref="O548">IF(G548="","",G548-SUMPRODUCT(($B$1461:$B$1491=$J548)*1,G$1461:G$1491))</f>
        <v>-0.41871546611472787</v>
      </c>
    </row>
    <row r="549" spans="1:15" x14ac:dyDescent="0.55000000000000004">
      <c r="A549" s="3">
        <v>18</v>
      </c>
      <c r="B549" s="4">
        <v>19</v>
      </c>
      <c r="C549" s="2">
        <f>IF(logVir!C549="","",LN(資本ストック!C549))</f>
        <v>11.713010547386878</v>
      </c>
      <c r="D549" s="2">
        <f>IF(logVir!D549="","",LN(資本ストック!D549))</f>
        <v>11.66457205738252</v>
      </c>
      <c r="E549" s="2">
        <f>IF(logVir!E549="","",LN(資本ストック!E549))</f>
        <v>11.636405039432523</v>
      </c>
      <c r="F549" s="2">
        <f>IF(logVir!F549="","",LN(資本ストック!F549))</f>
        <v>11.62849877653812</v>
      </c>
      <c r="G549" s="2">
        <f>IF(logVir!G549="","",LN(資本ストック!G549))</f>
        <v>11.613362231664803</v>
      </c>
      <c r="I549" s="3">
        <v>18</v>
      </c>
      <c r="J549" s="3">
        <v>19</v>
      </c>
      <c r="K549" s="2" cm="1">
        <f t="array" ref="K549">IF(C549="","",C549-SUMPRODUCT(($B$1461:$B$1491=$J549)*1,C$1461:C$1491))</f>
        <v>-0.80256988363044535</v>
      </c>
      <c r="L549" s="2" cm="1">
        <f t="array" ref="L549">IF(D549="","",D549-SUMPRODUCT(($B$1461:$B$1491=$J549)*1,D$1461:D$1491))</f>
        <v>-0.79621188262746045</v>
      </c>
      <c r="M549" s="2" cm="1">
        <f t="array" ref="M549">IF(E549="","",E549-SUMPRODUCT(($B$1461:$B$1491=$J549)*1,E$1461:E$1491))</f>
        <v>-0.79449267817651581</v>
      </c>
      <c r="N549" s="2" cm="1">
        <f t="array" ref="N549">IF(F549="","",F549-SUMPRODUCT(($B$1461:$B$1491=$J549)*1,F$1461:F$1491))</f>
        <v>-0.79723367290453062</v>
      </c>
      <c r="O549" s="2" cm="1">
        <f t="array" ref="O549">IF(G549="","",G549-SUMPRODUCT(($B$1461:$B$1491=$J549)*1,G$1461:G$1491))</f>
        <v>-0.80261721218442439</v>
      </c>
    </row>
    <row r="550" spans="1:15" x14ac:dyDescent="0.55000000000000004">
      <c r="A550" s="3">
        <v>18</v>
      </c>
      <c r="B550" s="4">
        <v>20</v>
      </c>
      <c r="C550" s="2">
        <f>IF(logVir!C550="","",LN(資本ストック!C550))</f>
        <v>13.007645769610249</v>
      </c>
      <c r="D550" s="2">
        <f>IF(logVir!D550="","",LN(資本ストック!D550))</f>
        <v>12.784077865999858</v>
      </c>
      <c r="E550" s="2">
        <f>IF(logVir!E550="","",LN(資本ストック!E550))</f>
        <v>12.643786534010038</v>
      </c>
      <c r="F550" s="2">
        <f>IF(logVir!F550="","",LN(資本ストック!F550))</f>
        <v>12.610689652388565</v>
      </c>
      <c r="G550" s="2">
        <f>IF(logVir!G550="","",LN(資本ストック!G550))</f>
        <v>12.606554702960599</v>
      </c>
      <c r="I550" s="3">
        <v>18</v>
      </c>
      <c r="J550" s="3">
        <v>20</v>
      </c>
      <c r="K550" s="2" cm="1">
        <f t="array" ref="K550">IF(C550="","",C550-SUMPRODUCT(($B$1461:$B$1491=$J550)*1,C$1461:C$1491))</f>
        <v>-0.22251609027873975</v>
      </c>
      <c r="L550" s="2" cm="1">
        <f t="array" ref="L550">IF(D550="","",D550-SUMPRODUCT(($B$1461:$B$1491=$J550)*1,D$1461:D$1491))</f>
        <v>-0.5422304882554414</v>
      </c>
      <c r="M550" s="2" cm="1">
        <f t="array" ref="M550">IF(E550="","",E550-SUMPRODUCT(($B$1461:$B$1491=$J550)*1,E$1461:E$1491))</f>
        <v>-0.75723190815601527</v>
      </c>
      <c r="N550" s="2" cm="1">
        <f t="array" ref="N550">IF(F550="","",F550-SUMPRODUCT(($B$1461:$B$1491=$J550)*1,F$1461:F$1491))</f>
        <v>-0.78647037891516902</v>
      </c>
      <c r="O550" s="2" cm="1">
        <f t="array" ref="O550">IF(G550="","",G550-SUMPRODUCT(($B$1461:$B$1491=$J550)*1,G$1461:G$1491))</f>
        <v>-0.83812179873319614</v>
      </c>
    </row>
    <row r="551" spans="1:15" x14ac:dyDescent="0.55000000000000004">
      <c r="A551" s="3">
        <v>18</v>
      </c>
      <c r="B551" s="4">
        <v>21</v>
      </c>
      <c r="C551" s="2">
        <f>IF(logVir!C551="","",LN(資本ストック!C551))</f>
        <v>14.170330572791643</v>
      </c>
      <c r="D551" s="2">
        <f>IF(logVir!D551="","",LN(資本ストック!D551))</f>
        <v>14.226850102693756</v>
      </c>
      <c r="E551" s="2">
        <f>IF(logVir!E551="","",LN(資本ストック!E551))</f>
        <v>14.610523420711594</v>
      </c>
      <c r="F551" s="2">
        <f>IF(logVir!F551="","",LN(資本ストック!F551))</f>
        <v>14.781437518053227</v>
      </c>
      <c r="G551" s="2">
        <f>IF(logVir!G551="","",LN(資本ストック!G551))</f>
        <v>15.000420020348718</v>
      </c>
      <c r="I551" s="3">
        <v>18</v>
      </c>
      <c r="J551" s="3">
        <v>21</v>
      </c>
      <c r="K551" s="2" cm="1">
        <f t="array" ref="K551">IF(C551="","",C551-SUMPRODUCT(($B$1461:$B$1491=$J551)*1,C$1461:C$1491))</f>
        <v>-0.32148094088572599</v>
      </c>
      <c r="L551" s="2" cm="1">
        <f t="array" ref="L551">IF(D551="","",D551-SUMPRODUCT(($B$1461:$B$1491=$J551)*1,D$1461:D$1491))</f>
        <v>-0.29790576321781437</v>
      </c>
      <c r="M551" s="2" cm="1">
        <f t="array" ref="M551">IF(E551="","",E551-SUMPRODUCT(($B$1461:$B$1491=$J551)*1,E$1461:E$1491))</f>
        <v>2.7959816750993127E-2</v>
      </c>
      <c r="N551" s="2" cm="1">
        <f t="array" ref="N551">IF(F551="","",F551-SUMPRODUCT(($B$1461:$B$1491=$J551)*1,F$1461:F$1491))</f>
        <v>0.18672889117560487</v>
      </c>
      <c r="O551" s="2" cm="1">
        <f t="array" ref="O551">IF(G551="","",G551-SUMPRODUCT(($B$1461:$B$1491=$J551)*1,G$1461:G$1491))</f>
        <v>0.38895076011829133</v>
      </c>
    </row>
    <row r="552" spans="1:15" x14ac:dyDescent="0.55000000000000004">
      <c r="A552" s="3">
        <v>18</v>
      </c>
      <c r="B552" s="4">
        <v>22</v>
      </c>
      <c r="C552" s="2">
        <f>IF(logVir!C552="","",LN(資本ストック!C552))</f>
        <v>11.938289742539967</v>
      </c>
      <c r="D552" s="2">
        <f>IF(logVir!D552="","",LN(資本ストック!D552))</f>
        <v>11.803630978541143</v>
      </c>
      <c r="E552" s="2">
        <f>IF(logVir!E552="","",LN(資本ストック!E552))</f>
        <v>11.552837781589545</v>
      </c>
      <c r="F552" s="2">
        <f>IF(logVir!F552="","",LN(資本ストック!F552))</f>
        <v>11.463755785326812</v>
      </c>
      <c r="G552" s="2">
        <f>IF(logVir!G552="","",LN(資本ストック!G552))</f>
        <v>11.435615064783841</v>
      </c>
      <c r="I552" s="3">
        <v>18</v>
      </c>
      <c r="J552" s="3">
        <v>22</v>
      </c>
      <c r="K552" s="2" cm="1">
        <f t="array" ref="K552">IF(C552="","",C552-SUMPRODUCT(($B$1461:$B$1491=$J552)*1,C$1461:C$1491))</f>
        <v>-0.66746383357098438</v>
      </c>
      <c r="L552" s="2" cm="1">
        <f t="array" ref="L552">IF(D552="","",D552-SUMPRODUCT(($B$1461:$B$1491=$J552)*1,D$1461:D$1491))</f>
        <v>-0.65402372845315959</v>
      </c>
      <c r="M552" s="2" cm="1">
        <f t="array" ref="M552">IF(E552="","",E552-SUMPRODUCT(($B$1461:$B$1491=$J552)*1,E$1461:E$1491))</f>
        <v>-0.74056297477019051</v>
      </c>
      <c r="N552" s="2" cm="1">
        <f t="array" ref="N552">IF(F552="","",F552-SUMPRODUCT(($B$1461:$B$1491=$J552)*1,F$1461:F$1491))</f>
        <v>-0.78321495636786054</v>
      </c>
      <c r="O552" s="2" cm="1">
        <f t="array" ref="O552">IF(G552="","",G552-SUMPRODUCT(($B$1461:$B$1491=$J552)*1,G$1461:G$1491))</f>
        <v>-0.77800117954634729</v>
      </c>
    </row>
    <row r="553" spans="1:15" x14ac:dyDescent="0.55000000000000004">
      <c r="A553" s="3">
        <v>18</v>
      </c>
      <c r="B553" s="4">
        <v>23</v>
      </c>
      <c r="C553" s="2">
        <f>IF(logVir!C553="","",LN(資本ストック!C553))</f>
        <v>12.583973618823803</v>
      </c>
      <c r="D553" s="2">
        <f>IF(logVir!D553="","",LN(資本ストック!D553))</f>
        <v>12.752446535746984</v>
      </c>
      <c r="E553" s="2">
        <f>IF(logVir!E553="","",LN(資本ストック!E553))</f>
        <v>12.816089709850074</v>
      </c>
      <c r="F553" s="2">
        <f>IF(logVir!F553="","",LN(資本ストック!F553))</f>
        <v>12.816552514999072</v>
      </c>
      <c r="G553" s="2">
        <f>IF(logVir!G553="","",LN(資本ストック!G553))</f>
        <v>12.85197494983364</v>
      </c>
      <c r="I553" s="3">
        <v>18</v>
      </c>
      <c r="J553" s="3">
        <v>23</v>
      </c>
      <c r="K553" s="2" cm="1">
        <f t="array" ref="K553">IF(C553="","",C553-SUMPRODUCT(($B$1461:$B$1491=$J553)*1,C$1461:C$1491))</f>
        <v>-0.83336986921585599</v>
      </c>
      <c r="L553" s="2" cm="1">
        <f t="array" ref="L553">IF(D553="","",D553-SUMPRODUCT(($B$1461:$B$1491=$J553)*1,D$1461:D$1491))</f>
        <v>-0.74324341112488668</v>
      </c>
      <c r="M553" s="2" cm="1">
        <f t="array" ref="M553">IF(E553="","",E553-SUMPRODUCT(($B$1461:$B$1491=$J553)*1,E$1461:E$1491))</f>
        <v>-0.69023365838849848</v>
      </c>
      <c r="N553" s="2" cm="1">
        <f t="array" ref="N553">IF(F553="","",F553-SUMPRODUCT(($B$1461:$B$1491=$J553)*1,F$1461:F$1491))</f>
        <v>-0.68462053630899078</v>
      </c>
      <c r="O553" s="2" cm="1">
        <f t="array" ref="O553">IF(G553="","",G553-SUMPRODUCT(($B$1461:$B$1491=$J553)*1,G$1461:G$1491))</f>
        <v>-0.6621041333639841</v>
      </c>
    </row>
    <row r="554" spans="1:15" x14ac:dyDescent="0.55000000000000004">
      <c r="A554" s="3">
        <v>18</v>
      </c>
      <c r="B554" s="4">
        <v>24</v>
      </c>
      <c r="C554" s="2">
        <f>IF(logVir!C554="","",LN(資本ストック!C554))</f>
        <v>10.609921395447786</v>
      </c>
      <c r="D554" s="2">
        <f>IF(logVir!D554="","",LN(資本ストック!D554))</f>
        <v>10.52178523965431</v>
      </c>
      <c r="E554" s="2">
        <f>IF(logVir!E554="","",LN(資本ストック!E554))</f>
        <v>10.561107779518093</v>
      </c>
      <c r="F554" s="2">
        <f>IF(logVir!F554="","",LN(資本ストック!F554))</f>
        <v>10.577494060724856</v>
      </c>
      <c r="G554" s="2">
        <f>IF(logVir!G554="","",LN(資本ストック!G554))</f>
        <v>10.607554405278069</v>
      </c>
      <c r="I554" s="3">
        <v>18</v>
      </c>
      <c r="J554" s="3">
        <v>24</v>
      </c>
      <c r="K554" s="2" cm="1">
        <f t="array" ref="K554">IF(C554="","",C554-SUMPRODUCT(($B$1461:$B$1491=$J554)*1,C$1461:C$1491))</f>
        <v>-0.68276279841625431</v>
      </c>
      <c r="L554" s="2" cm="1">
        <f t="array" ref="L554">IF(D554="","",D554-SUMPRODUCT(($B$1461:$B$1491=$J554)*1,D$1461:D$1491))</f>
        <v>-0.76496333066624622</v>
      </c>
      <c r="M554" s="2" cm="1">
        <f t="array" ref="M554">IF(E554="","",E554-SUMPRODUCT(($B$1461:$B$1491=$J554)*1,E$1461:E$1491))</f>
        <v>-0.77300373020095137</v>
      </c>
      <c r="N554" s="2" cm="1">
        <f t="array" ref="N554">IF(F554="","",F554-SUMPRODUCT(($B$1461:$B$1491=$J554)*1,F$1461:F$1491))</f>
        <v>-0.75516162803544695</v>
      </c>
      <c r="O554" s="2" cm="1">
        <f t="array" ref="O554">IF(G554="","",G554-SUMPRODUCT(($B$1461:$B$1491=$J554)*1,G$1461:G$1491))</f>
        <v>-0.71415540804132149</v>
      </c>
    </row>
    <row r="555" spans="1:15" x14ac:dyDescent="0.55000000000000004">
      <c r="A555" s="3">
        <v>18</v>
      </c>
      <c r="B555" s="4">
        <v>25</v>
      </c>
      <c r="C555" s="2">
        <f>IF(logVir!C555="","",LN(資本ストック!C555))</f>
        <v>10.768464098742864</v>
      </c>
      <c r="D555" s="2">
        <f>IF(logVir!D555="","",LN(資本ストック!D555))</f>
        <v>10.760645546861836</v>
      </c>
      <c r="E555" s="2">
        <f>IF(logVir!E555="","",LN(資本ストック!E555))</f>
        <v>11.414525957152687</v>
      </c>
      <c r="F555" s="2">
        <f>IF(logVir!F555="","",LN(資本ストック!F555))</f>
        <v>11.427655393172843</v>
      </c>
      <c r="G555" s="2">
        <f>IF(logVir!G555="","",LN(資本ストック!G555))</f>
        <v>11.342957043798455</v>
      </c>
      <c r="I555" s="3">
        <v>18</v>
      </c>
      <c r="J555" s="3">
        <v>25</v>
      </c>
      <c r="K555" s="2" cm="1">
        <f t="array" ref="K555">IF(C555="","",C555-SUMPRODUCT(($B$1461:$B$1491=$J555)*1,C$1461:C$1491))</f>
        <v>-0.83928755837450808</v>
      </c>
      <c r="L555" s="2" cm="1">
        <f t="array" ref="L555">IF(D555="","",D555-SUMPRODUCT(($B$1461:$B$1491=$J555)*1,D$1461:D$1491))</f>
        <v>-0.9357396640754132</v>
      </c>
      <c r="M555" s="2" cm="1">
        <f t="array" ref="M555">IF(E555="","",E555-SUMPRODUCT(($B$1461:$B$1491=$J555)*1,E$1461:E$1491))</f>
        <v>-0.33851492025110019</v>
      </c>
      <c r="N555" s="2" cm="1">
        <f t="array" ref="N555">IF(F555="","",F555-SUMPRODUCT(($B$1461:$B$1491=$J555)*1,F$1461:F$1491))</f>
        <v>-0.36190925219409031</v>
      </c>
      <c r="O555" s="2" cm="1">
        <f t="array" ref="O555">IF(G555="","",G555-SUMPRODUCT(($B$1461:$B$1491=$J555)*1,G$1461:G$1491))</f>
        <v>-0.45167361637569137</v>
      </c>
    </row>
    <row r="556" spans="1:15" x14ac:dyDescent="0.55000000000000004">
      <c r="A556" s="3">
        <v>18</v>
      </c>
      <c r="B556" s="4">
        <v>26</v>
      </c>
      <c r="C556" s="2">
        <f>IF(logVir!C556="","",LN(資本ストック!C556))</f>
        <v>12.983736382440918</v>
      </c>
      <c r="D556" s="2">
        <f>IF(logVir!D556="","",LN(資本ストック!D556))</f>
        <v>12.863710978897284</v>
      </c>
      <c r="E556" s="2">
        <f>IF(logVir!E556="","",LN(資本ストック!E556))</f>
        <v>12.907145942989667</v>
      </c>
      <c r="F556" s="2">
        <f>IF(logVir!F556="","",LN(資本ストック!F556))</f>
        <v>12.932074878648336</v>
      </c>
      <c r="G556" s="2">
        <f>IF(logVir!G556="","",LN(資本ストック!G556))</f>
        <v>12.980012847947595</v>
      </c>
      <c r="I556" s="3">
        <v>18</v>
      </c>
      <c r="J556" s="3">
        <v>26</v>
      </c>
      <c r="K556" s="2" cm="1">
        <f t="array" ref="K556">IF(C556="","",C556-SUMPRODUCT(($B$1461:$B$1491=$J556)*1,C$1461:C$1491))</f>
        <v>-1.1499067445020739</v>
      </c>
      <c r="L556" s="2" cm="1">
        <f t="array" ref="L556">IF(D556="","",D556-SUMPRODUCT(($B$1461:$B$1491=$J556)*1,D$1461:D$1491))</f>
        <v>-1.2092758888590005</v>
      </c>
      <c r="M556" s="2" cm="1">
        <f t="array" ref="M556">IF(E556="","",E556-SUMPRODUCT(($B$1461:$B$1491=$J556)*1,E$1461:E$1491))</f>
        <v>-1.1979245120076492</v>
      </c>
      <c r="N556" s="2" cm="1">
        <f t="array" ref="N556">IF(F556="","",F556-SUMPRODUCT(($B$1461:$B$1491=$J556)*1,F$1461:F$1491))</f>
        <v>-1.182732776320778</v>
      </c>
      <c r="O556" s="2" cm="1">
        <f t="array" ref="O556">IF(G556="","",G556-SUMPRODUCT(($B$1461:$B$1491=$J556)*1,G$1461:G$1491))</f>
        <v>-1.1247161780982076</v>
      </c>
    </row>
    <row r="557" spans="1:15" x14ac:dyDescent="0.55000000000000004">
      <c r="A557" s="3">
        <v>18</v>
      </c>
      <c r="B557" s="4">
        <v>27</v>
      </c>
      <c r="C557" s="2">
        <f>IF(logVir!C557="","",LN(資本ストック!C557))</f>
        <v>11.873896588205868</v>
      </c>
      <c r="D557" s="2">
        <f>IF(logVir!D557="","",LN(資本ストック!D557))</f>
        <v>12.346298306317932</v>
      </c>
      <c r="E557" s="2">
        <f>IF(logVir!E557="","",LN(資本ストック!E557))</f>
        <v>12.478202451999422</v>
      </c>
      <c r="F557" s="2">
        <f>IF(logVir!F557="","",LN(資本ストック!F557))</f>
        <v>12.544124128198231</v>
      </c>
      <c r="G557" s="2">
        <f>IF(logVir!G557="","",LN(資本ストック!G557))</f>
        <v>12.56858501771536</v>
      </c>
      <c r="I557" s="3">
        <v>18</v>
      </c>
      <c r="J557" s="3">
        <v>27</v>
      </c>
      <c r="K557" s="2" cm="1">
        <f t="array" ref="K557">IF(C557="","",C557-SUMPRODUCT(($B$1461:$B$1491=$J557)*1,C$1461:C$1491))</f>
        <v>-0.82901227635461439</v>
      </c>
      <c r="L557" s="2" cm="1">
        <f t="array" ref="L557">IF(D557="","",D557-SUMPRODUCT(($B$1461:$B$1491=$J557)*1,D$1461:D$1491))</f>
        <v>-0.65032996485630079</v>
      </c>
      <c r="M557" s="2" cm="1">
        <f t="array" ref="M557">IF(E557="","",E557-SUMPRODUCT(($B$1461:$B$1491=$J557)*1,E$1461:E$1491))</f>
        <v>-0.71466657460748628</v>
      </c>
      <c r="N557" s="2" cm="1">
        <f t="array" ref="N557">IF(F557="","",F557-SUMPRODUCT(($B$1461:$B$1491=$J557)*1,F$1461:F$1491))</f>
        <v>-0.66437470155866407</v>
      </c>
      <c r="O557" s="2" cm="1">
        <f t="array" ref="O557">IF(G557="","",G557-SUMPRODUCT(($B$1461:$B$1491=$J557)*1,G$1461:G$1491))</f>
        <v>-0.67363316162229481</v>
      </c>
    </row>
    <row r="558" spans="1:15" x14ac:dyDescent="0.55000000000000004">
      <c r="A558" s="3">
        <v>18</v>
      </c>
      <c r="B558" s="4">
        <v>28</v>
      </c>
      <c r="C558" s="2">
        <f>IF(logVir!C558="","",LN(資本ストック!C558))</f>
        <v>14.853517038118175</v>
      </c>
      <c r="D558" s="2">
        <f>IF(logVir!D558="","",LN(資本ストック!D558))</f>
        <v>14.847689791478825</v>
      </c>
      <c r="E558" s="2">
        <f>IF(logVir!E558="","",LN(資本ストック!E558))</f>
        <v>14.908625386783337</v>
      </c>
      <c r="F558" s="2">
        <f>IF(logVir!F558="","",LN(資本ストック!F558))</f>
        <v>14.936359490948332</v>
      </c>
      <c r="G558" s="2">
        <f>IF(logVir!G558="","",LN(資本ストック!G558))</f>
        <v>14.957863399982605</v>
      </c>
      <c r="I558" s="3">
        <v>18</v>
      </c>
      <c r="J558" s="3">
        <v>28</v>
      </c>
      <c r="K558" s="2" cm="1">
        <f t="array" ref="K558">IF(C558="","",C558-SUMPRODUCT(($B$1461:$B$1491=$J558)*1,C$1461:C$1491))</f>
        <v>-0.69506491475656595</v>
      </c>
      <c r="L558" s="2" cm="1">
        <f t="array" ref="L558">IF(D558="","",D558-SUMPRODUCT(($B$1461:$B$1491=$J558)*1,D$1461:D$1491))</f>
        <v>-0.73136443300649034</v>
      </c>
      <c r="M558" s="2" cm="1">
        <f t="array" ref="M558">IF(E558="","",E558-SUMPRODUCT(($B$1461:$B$1491=$J558)*1,E$1461:E$1491))</f>
        <v>-0.70075250344771334</v>
      </c>
      <c r="N558" s="2" cm="1">
        <f t="array" ref="N558">IF(F558="","",F558-SUMPRODUCT(($B$1461:$B$1491=$J558)*1,F$1461:F$1491))</f>
        <v>-0.68460466685470855</v>
      </c>
      <c r="O558" s="2" cm="1">
        <f t="array" ref="O558">IF(G558="","",G558-SUMPRODUCT(($B$1461:$B$1491=$J558)*1,G$1461:G$1491))</f>
        <v>-0.67804423141921255</v>
      </c>
    </row>
    <row r="559" spans="1:15" x14ac:dyDescent="0.55000000000000004">
      <c r="A559" s="3">
        <v>18</v>
      </c>
      <c r="B559" s="4">
        <v>29</v>
      </c>
      <c r="C559" s="2">
        <f>IF(logVir!C559="","",LN(資本ストック!C559))</f>
        <v>12.554619460951979</v>
      </c>
      <c r="D559" s="2">
        <f>IF(logVir!D559="","",LN(資本ストック!D559))</f>
        <v>12.443543697555034</v>
      </c>
      <c r="E559" s="2">
        <f>IF(logVir!E559="","",LN(資本ストック!E559))</f>
        <v>12.199701934966438</v>
      </c>
      <c r="F559" s="2">
        <f>IF(logVir!F559="","",LN(資本ストック!F559))</f>
        <v>12.165792532971256</v>
      </c>
      <c r="G559" s="2">
        <f>IF(logVir!G559="","",LN(資本ストック!G559))</f>
        <v>12.041667591132731</v>
      </c>
      <c r="I559" s="3">
        <v>18</v>
      </c>
      <c r="J559" s="3">
        <v>29</v>
      </c>
      <c r="K559" s="2" cm="1">
        <f t="array" ref="K559">IF(C559="","",C559-SUMPRODUCT(($B$1461:$B$1491=$J559)*1,C$1461:C$1491))</f>
        <v>-0.67561748080223438</v>
      </c>
      <c r="L559" s="2" cm="1">
        <f t="array" ref="L559">IF(D559="","",D559-SUMPRODUCT(($B$1461:$B$1491=$J559)*1,D$1461:D$1491))</f>
        <v>-0.81004458696481052</v>
      </c>
      <c r="M559" s="2" cm="1">
        <f t="array" ref="M559">IF(E559="","",E559-SUMPRODUCT(($B$1461:$B$1491=$J559)*1,E$1461:E$1491))</f>
        <v>-0.99075888689970881</v>
      </c>
      <c r="N559" s="2" cm="1">
        <f t="array" ref="N559">IF(F559="","",F559-SUMPRODUCT(($B$1461:$B$1491=$J559)*1,F$1461:F$1491))</f>
        <v>-1.0169721491316892</v>
      </c>
      <c r="O559" s="2" cm="1">
        <f t="array" ref="O559">IF(G559="","",G559-SUMPRODUCT(($B$1461:$B$1491=$J559)*1,G$1461:G$1491))</f>
        <v>-1.1099948739820924</v>
      </c>
    </row>
    <row r="560" spans="1:15" x14ac:dyDescent="0.55000000000000004">
      <c r="A560" s="3">
        <v>18</v>
      </c>
      <c r="B560" s="4">
        <v>30</v>
      </c>
      <c r="C560" s="2">
        <f>IF(logVir!C560="","",LN(資本ストック!C560))</f>
        <v>13.656619640951456</v>
      </c>
      <c r="D560" s="2">
        <f>IF(logVir!D560="","",LN(資本ストック!D560))</f>
        <v>13.366358818050257</v>
      </c>
      <c r="E560" s="2">
        <f>IF(logVir!E560="","",LN(資本ストック!E560))</f>
        <v>13.05384801946369</v>
      </c>
      <c r="F560" s="2">
        <f>IF(logVir!F560="","",LN(資本ストック!F560))</f>
        <v>12.955009652236642</v>
      </c>
      <c r="G560" s="2">
        <f>IF(logVir!G560="","",LN(資本ストック!G560))</f>
        <v>12.888454903119914</v>
      </c>
      <c r="I560" s="3">
        <v>18</v>
      </c>
      <c r="J560" s="3">
        <v>30</v>
      </c>
      <c r="K560" s="2" cm="1">
        <f t="array" ref="K560">IF(C560="","",C560-SUMPRODUCT(($B$1461:$B$1491=$J560)*1,C$1461:C$1491))</f>
        <v>0.34318297860409075</v>
      </c>
      <c r="L560" s="2" cm="1">
        <f t="array" ref="L560">IF(D560="","",D560-SUMPRODUCT(($B$1461:$B$1491=$J560)*1,D$1461:D$1491))</f>
        <v>-2.2269506456638055E-2</v>
      </c>
      <c r="M560" s="2" cm="1">
        <f t="array" ref="M560">IF(E560="","",E560-SUMPRODUCT(($B$1461:$B$1491=$J560)*1,E$1461:E$1491))</f>
        <v>-0.26656577250270708</v>
      </c>
      <c r="N560" s="2" cm="1">
        <f t="array" ref="N560">IF(F560="","",F560-SUMPRODUCT(($B$1461:$B$1491=$J560)*1,F$1461:F$1491))</f>
        <v>-0.35229583220852589</v>
      </c>
      <c r="O560" s="2" cm="1">
        <f t="array" ref="O560">IF(G560="","",G560-SUMPRODUCT(($B$1461:$B$1491=$J560)*1,G$1461:G$1491))</f>
        <v>-0.40649396029704299</v>
      </c>
    </row>
    <row r="561" spans="1:15" x14ac:dyDescent="0.55000000000000004">
      <c r="A561" s="3">
        <v>18</v>
      </c>
      <c r="B561" s="4">
        <v>31</v>
      </c>
      <c r="C561" s="2">
        <f>IF(logVir!C561="","",LN(資本ストック!C561))</f>
        <v>12.521871959799261</v>
      </c>
      <c r="D561" s="2">
        <f>IF(logVir!D561="","",LN(資本ストック!D561))</f>
        <v>12.47715704846904</v>
      </c>
      <c r="E561" s="2">
        <f>IF(logVir!E561="","",LN(資本ストック!E561))</f>
        <v>12.367344124382505</v>
      </c>
      <c r="F561" s="2">
        <f>IF(logVir!F561="","",LN(資本ストック!F561))</f>
        <v>12.363705757194483</v>
      </c>
      <c r="G561" s="2">
        <f>IF(logVir!G561="","",LN(資本ストック!G561))</f>
        <v>12.360352507501585</v>
      </c>
      <c r="I561" s="3">
        <v>18</v>
      </c>
      <c r="J561" s="3">
        <v>31</v>
      </c>
      <c r="K561" s="2" cm="1">
        <f t="array" ref="K561">IF(C561="","",C561-SUMPRODUCT(($B$1461:$B$1491=$J561)*1,C$1461:C$1491))</f>
        <v>-0.79473450827305747</v>
      </c>
      <c r="L561" s="2" cm="1">
        <f t="array" ref="L561">IF(D561="","",D561-SUMPRODUCT(($B$1461:$B$1491=$J561)*1,D$1461:D$1491))</f>
        <v>-0.75828012768758413</v>
      </c>
      <c r="M561" s="2" cm="1">
        <f t="array" ref="M561">IF(E561="","",E561-SUMPRODUCT(($B$1461:$B$1491=$J561)*1,E$1461:E$1491))</f>
        <v>-0.8071324160113047</v>
      </c>
      <c r="N561" s="2" cm="1">
        <f t="array" ref="N561">IF(F561="","",F561-SUMPRODUCT(($B$1461:$B$1491=$J561)*1,F$1461:F$1491))</f>
        <v>-0.77725897487121998</v>
      </c>
      <c r="O561" s="2" cm="1">
        <f t="array" ref="O561">IF(G561="","",G561-SUMPRODUCT(($B$1461:$B$1491=$J561)*1,G$1461:G$1491))</f>
        <v>-0.7804928035405414</v>
      </c>
    </row>
    <row r="562" spans="1:15" x14ac:dyDescent="0.55000000000000004">
      <c r="A562" s="3">
        <v>19</v>
      </c>
      <c r="B562" s="4">
        <v>1</v>
      </c>
      <c r="C562" s="2">
        <f>IF(logVir!C562="","",LN(資本ストック!C562))</f>
        <v>11.238508404094734</v>
      </c>
      <c r="D562" s="2">
        <f>IF(logVir!D562="","",LN(資本ストック!D562))</f>
        <v>11.291592799010582</v>
      </c>
      <c r="E562" s="2">
        <f>IF(logVir!E562="","",LN(資本ストック!E562))</f>
        <v>10.994240451037903</v>
      </c>
      <c r="F562" s="2">
        <f>IF(logVir!F562="","",LN(資本ストック!F562))</f>
        <v>10.949857590312469</v>
      </c>
      <c r="G562" s="2">
        <f>IF(logVir!G562="","",LN(資本ストック!G562))</f>
        <v>10.800122403796234</v>
      </c>
      <c r="I562" s="3">
        <v>19</v>
      </c>
      <c r="J562" s="3">
        <v>1</v>
      </c>
      <c r="K562" s="2" cm="1">
        <f t="array" ref="K562">IF(C562="","",C562-SUMPRODUCT(($B$1461:$B$1491=$J562)*1,C$1461:C$1491))</f>
        <v>-1.3495031414381558</v>
      </c>
      <c r="L562" s="2" cm="1">
        <f t="array" ref="L562">IF(D562="","",D562-SUMPRODUCT(($B$1461:$B$1491=$J562)*1,D$1461:D$1491))</f>
        <v>-1.1395750246863834</v>
      </c>
      <c r="M562" s="2" cm="1">
        <f t="array" ref="M562">IF(E562="","",E562-SUMPRODUCT(($B$1461:$B$1491=$J562)*1,E$1461:E$1491))</f>
        <v>-1.3240109807839797</v>
      </c>
      <c r="N562" s="2" cm="1">
        <f t="array" ref="N562">IF(F562="","",F562-SUMPRODUCT(($B$1461:$B$1491=$J562)*1,F$1461:F$1491))</f>
        <v>-1.3522780132860852</v>
      </c>
      <c r="O562" s="2" cm="1">
        <f t="array" ref="O562">IF(G562="","",G562-SUMPRODUCT(($B$1461:$B$1491=$J562)*1,G$1461:G$1491))</f>
        <v>-1.4208917265557304</v>
      </c>
    </row>
    <row r="563" spans="1:15" x14ac:dyDescent="0.55000000000000004">
      <c r="A563" s="3">
        <v>19</v>
      </c>
      <c r="B563" s="4">
        <v>2</v>
      </c>
      <c r="C563" s="2">
        <f>IF(logVir!C563="","",LN(資本ストック!C563))</f>
        <v>9.8767179962130189</v>
      </c>
      <c r="D563" s="2">
        <f>IF(logVir!D563="","",LN(資本ストック!D563))</f>
        <v>9.9975273137947429</v>
      </c>
      <c r="E563" s="2">
        <f>IF(logVir!E563="","",LN(資本ストック!E563))</f>
        <v>10.114476508973551</v>
      </c>
      <c r="F563" s="2">
        <f>IF(logVir!F563="","",LN(資本ストック!F563))</f>
        <v>10.103501376721903</v>
      </c>
      <c r="G563" s="2">
        <f>IF(logVir!G563="","",LN(資本ストック!G563))</f>
        <v>10.111059999427944</v>
      </c>
      <c r="I563" s="3">
        <v>19</v>
      </c>
      <c r="J563" s="3">
        <v>2</v>
      </c>
      <c r="K563" s="2" cm="1">
        <f t="array" ref="K563">IF(C563="","",C563-SUMPRODUCT(($B$1461:$B$1491=$J563)*1,C$1461:C$1491))</f>
        <v>-0.60718395609900533</v>
      </c>
      <c r="L563" s="2" cm="1">
        <f t="array" ref="L563">IF(D563="","",D563-SUMPRODUCT(($B$1461:$B$1491=$J563)*1,D$1461:D$1491))</f>
        <v>-0.50027828329836943</v>
      </c>
      <c r="M563" s="2" cm="1">
        <f t="array" ref="M563">IF(E563="","",E563-SUMPRODUCT(($B$1461:$B$1491=$J563)*1,E$1461:E$1491))</f>
        <v>-0.40033393989451049</v>
      </c>
      <c r="N563" s="2" cm="1">
        <f t="array" ref="N563">IF(F563="","",F563-SUMPRODUCT(($B$1461:$B$1491=$J563)*1,F$1461:F$1491))</f>
        <v>-0.38585719665427831</v>
      </c>
      <c r="O563" s="2" cm="1">
        <f t="array" ref="O563">IF(G563="","",G563-SUMPRODUCT(($B$1461:$B$1491=$J563)*1,G$1461:G$1491))</f>
        <v>-0.34927149844396688</v>
      </c>
    </row>
    <row r="564" spans="1:15" x14ac:dyDescent="0.55000000000000004">
      <c r="A564" s="3">
        <v>19</v>
      </c>
      <c r="B564" s="4">
        <v>3</v>
      </c>
      <c r="C564" s="2">
        <f>IF(logVir!C564="","",LN(資本ストック!C564))</f>
        <v>12.226046597779552</v>
      </c>
      <c r="D564" s="2">
        <f>IF(logVir!D564="","",LN(資本ストック!D564))</f>
        <v>12.39959362536703</v>
      </c>
      <c r="E564" s="2">
        <f>IF(logVir!E564="","",LN(資本ストック!E564))</f>
        <v>12.549764832124454</v>
      </c>
      <c r="F564" s="2">
        <f>IF(logVir!F564="","",LN(資本ストック!F564))</f>
        <v>12.603963641837659</v>
      </c>
      <c r="G564" s="2">
        <f>IF(logVir!G564="","",LN(資本ストック!G564))</f>
        <v>12.545792026921239</v>
      </c>
      <c r="I564" s="3">
        <v>19</v>
      </c>
      <c r="J564" s="3">
        <v>3</v>
      </c>
      <c r="K564" s="2" cm="1">
        <f t="array" ref="K564">IF(C564="","",C564-SUMPRODUCT(($B$1461:$B$1491=$J564)*1,C$1461:C$1491))</f>
        <v>-0.41511131612855934</v>
      </c>
      <c r="L564" s="2" cm="1">
        <f t="array" ref="L564">IF(D564="","",D564-SUMPRODUCT(($B$1461:$B$1491=$J564)*1,D$1461:D$1491))</f>
        <v>-0.25002140030153264</v>
      </c>
      <c r="M564" s="2" cm="1">
        <f t="array" ref="M564">IF(E564="","",E564-SUMPRODUCT(($B$1461:$B$1491=$J564)*1,E$1461:E$1491))</f>
        <v>-0.1646274550525515</v>
      </c>
      <c r="N564" s="2" cm="1">
        <f t="array" ref="N564">IF(F564="","",F564-SUMPRODUCT(($B$1461:$B$1491=$J564)*1,F$1461:F$1491))</f>
        <v>-0.10652672121298323</v>
      </c>
      <c r="O564" s="2" cm="1">
        <f t="array" ref="O564">IF(G564="","",G564-SUMPRODUCT(($B$1461:$B$1491=$J564)*1,G$1461:G$1491))</f>
        <v>-0.15980472656042011</v>
      </c>
    </row>
    <row r="565" spans="1:15" x14ac:dyDescent="0.55000000000000004">
      <c r="A565" s="3">
        <v>19</v>
      </c>
      <c r="B565" s="4">
        <v>4</v>
      </c>
      <c r="C565" s="2">
        <f>IF(logVir!C565="","",LN(資本ストック!C565))</f>
        <v>10.609485690683309</v>
      </c>
      <c r="D565" s="2">
        <f>IF(logVir!D565="","",LN(資本ストック!D565))</f>
        <v>10.339733148820695</v>
      </c>
      <c r="E565" s="2">
        <f>IF(logVir!E565="","",LN(資本ストック!E565))</f>
        <v>10.323058690919543</v>
      </c>
      <c r="F565" s="2">
        <f>IF(logVir!F565="","",LN(資本ストック!F565))</f>
        <v>10.256974762178189</v>
      </c>
      <c r="G565" s="2">
        <f>IF(logVir!G565="","",LN(資本ストック!G565))</f>
        <v>10.201126503189327</v>
      </c>
      <c r="I565" s="3">
        <v>19</v>
      </c>
      <c r="J565" s="3">
        <v>4</v>
      </c>
      <c r="K565" s="2" cm="1">
        <f t="array" ref="K565">IF(C565="","",C565-SUMPRODUCT(($B$1461:$B$1491=$J565)*1,C$1461:C$1491))</f>
        <v>-0.34721990099406952</v>
      </c>
      <c r="L565" s="2" cm="1">
        <f t="array" ref="L565">IF(D565="","",D565-SUMPRODUCT(($B$1461:$B$1491=$J565)*1,D$1461:D$1491))</f>
        <v>-0.48072798212970369</v>
      </c>
      <c r="M565" s="2" cm="1">
        <f t="array" ref="M565">IF(E565="","",E565-SUMPRODUCT(($B$1461:$B$1491=$J565)*1,E$1461:E$1491))</f>
        <v>-0.45834853561840205</v>
      </c>
      <c r="N565" s="2" cm="1">
        <f t="array" ref="N565">IF(F565="","",F565-SUMPRODUCT(($B$1461:$B$1491=$J565)*1,F$1461:F$1491))</f>
        <v>-0.49804064995518793</v>
      </c>
      <c r="O565" s="2" cm="1">
        <f t="array" ref="O565">IF(G565="","",G565-SUMPRODUCT(($B$1461:$B$1491=$J565)*1,G$1461:G$1491))</f>
        <v>-0.52286345308470139</v>
      </c>
    </row>
    <row r="566" spans="1:15" x14ac:dyDescent="0.55000000000000004">
      <c r="A566" s="3">
        <v>19</v>
      </c>
      <c r="B566" s="4">
        <v>5</v>
      </c>
      <c r="C566" s="2">
        <f>IF(logVir!C566="","",LN(資本ストック!C566))</f>
        <v>10.610582903402245</v>
      </c>
      <c r="D566" s="2">
        <f>IF(logVir!D566="","",LN(資本ストック!D566))</f>
        <v>10.422180777211938</v>
      </c>
      <c r="E566" s="2">
        <f>IF(logVir!E566="","",LN(資本ストック!E566))</f>
        <v>10.360808237687817</v>
      </c>
      <c r="F566" s="2">
        <f>IF(logVir!F566="","",LN(資本ストック!F566))</f>
        <v>10.323021513433094</v>
      </c>
      <c r="G566" s="2">
        <f>IF(logVir!G566="","",LN(資本ストック!G566))</f>
        <v>10.225541900047659</v>
      </c>
      <c r="I566" s="3">
        <v>19</v>
      </c>
      <c r="J566" s="3">
        <v>5</v>
      </c>
      <c r="K566" s="2" cm="1">
        <f t="array" ref="K566">IF(C566="","",C566-SUMPRODUCT(($B$1461:$B$1491=$J566)*1,C$1461:C$1491))</f>
        <v>-0.78211820633190321</v>
      </c>
      <c r="L566" s="2" cm="1">
        <f t="array" ref="L566">IF(D566="","",D566-SUMPRODUCT(($B$1461:$B$1491=$J566)*1,D$1461:D$1491))</f>
        <v>-0.92848307427564158</v>
      </c>
      <c r="M566" s="2" cm="1">
        <f t="array" ref="M566">IF(E566="","",E566-SUMPRODUCT(($B$1461:$B$1491=$J566)*1,E$1461:E$1491))</f>
        <v>-1.0321062404779386</v>
      </c>
      <c r="N566" s="2" cm="1">
        <f t="array" ref="N566">IF(F566="","",F566-SUMPRODUCT(($B$1461:$B$1491=$J566)*1,F$1461:F$1491))</f>
        <v>-1.0618959434431687</v>
      </c>
      <c r="O566" s="2" cm="1">
        <f t="array" ref="O566">IF(G566="","",G566-SUMPRODUCT(($B$1461:$B$1491=$J566)*1,G$1461:G$1491))</f>
        <v>-1.1633191558131202</v>
      </c>
    </row>
    <row r="567" spans="1:15" x14ac:dyDescent="0.55000000000000004">
      <c r="A567" s="3">
        <v>19</v>
      </c>
      <c r="B567" s="4">
        <v>6</v>
      </c>
      <c r="C567" s="2">
        <f>IF(logVir!C567="","",LN(資本ストック!C567))</f>
        <v>11.438287360949495</v>
      </c>
      <c r="D567" s="2">
        <f>IF(logVir!D567="","",LN(資本ストック!D567))</f>
        <v>11.440564061666539</v>
      </c>
      <c r="E567" s="2">
        <f>IF(logVir!E567="","",LN(資本ストック!E567))</f>
        <v>11.476259127475293</v>
      </c>
      <c r="F567" s="2">
        <f>IF(logVir!F567="","",LN(資本ストック!F567))</f>
        <v>11.491120388673053</v>
      </c>
      <c r="G567" s="2">
        <f>IF(logVir!G567="","",LN(資本ストック!G567))</f>
        <v>11.500906592313813</v>
      </c>
      <c r="I567" s="3">
        <v>19</v>
      </c>
      <c r="J567" s="3">
        <v>6</v>
      </c>
      <c r="K567" s="2" cm="1">
        <f t="array" ref="K567">IF(C567="","",C567-SUMPRODUCT(($B$1461:$B$1491=$J567)*1,C$1461:C$1491))</f>
        <v>-1.7124817942989665</v>
      </c>
      <c r="L567" s="2" cm="1">
        <f t="array" ref="L567">IF(D567="","",D567-SUMPRODUCT(($B$1461:$B$1491=$J567)*1,D$1461:D$1491))</f>
        <v>-1.7341286308859551</v>
      </c>
      <c r="M567" s="2" cm="1">
        <f t="array" ref="M567">IF(E567="","",E567-SUMPRODUCT(($B$1461:$B$1491=$J567)*1,E$1461:E$1491))</f>
        <v>-1.7295989895570152</v>
      </c>
      <c r="N567" s="2" cm="1">
        <f t="array" ref="N567">IF(F567="","",F567-SUMPRODUCT(($B$1461:$B$1491=$J567)*1,F$1461:F$1491))</f>
        <v>-1.7171158737198002</v>
      </c>
      <c r="O567" s="2" cm="1">
        <f t="array" ref="O567">IF(G567="","",G567-SUMPRODUCT(($B$1461:$B$1491=$J567)*1,G$1461:G$1491))</f>
        <v>-1.7159417353897926</v>
      </c>
    </row>
    <row r="568" spans="1:15" x14ac:dyDescent="0.55000000000000004">
      <c r="A568" s="3">
        <v>19</v>
      </c>
      <c r="B568" s="4">
        <v>7</v>
      </c>
      <c r="C568" s="2">
        <f>IF(logVir!C568="","",LN(資本ストック!C568))</f>
        <v>12.501020579479095</v>
      </c>
      <c r="D568" s="2">
        <f>IF(logVir!D568="","",LN(資本ストック!D568))</f>
        <v>12.221831841544219</v>
      </c>
      <c r="E568" s="2">
        <f>IF(logVir!E568="","",LN(資本ストック!E568))</f>
        <v>11.979699109301476</v>
      </c>
      <c r="F568" s="2">
        <f>IF(logVir!F568="","",LN(資本ストック!F568))</f>
        <v>11.908543422966968</v>
      </c>
      <c r="G568" s="2">
        <f>IF(logVir!G568="","",LN(資本ストック!G568))</f>
        <v>11.792851413013231</v>
      </c>
      <c r="I568" s="3">
        <v>19</v>
      </c>
      <c r="J568" s="3">
        <v>7</v>
      </c>
      <c r="K568" s="2" cm="1">
        <f t="array" ref="K568">IF(C568="","",C568-SUMPRODUCT(($B$1461:$B$1491=$J568)*1,C$1461:C$1491))</f>
        <v>0.6770785014361369</v>
      </c>
      <c r="L568" s="2" cm="1">
        <f t="array" ref="L568">IF(D568="","",D568-SUMPRODUCT(($B$1461:$B$1491=$J568)*1,D$1461:D$1491))</f>
        <v>0.4663865850874096</v>
      </c>
      <c r="M568" s="2" cm="1">
        <f t="array" ref="M568">IF(E568="","",E568-SUMPRODUCT(($B$1461:$B$1491=$J568)*1,E$1461:E$1491))</f>
        <v>0.23344192520379003</v>
      </c>
      <c r="N568" s="2" cm="1">
        <f t="array" ref="N568">IF(F568="","",F568-SUMPRODUCT(($B$1461:$B$1491=$J568)*1,F$1461:F$1491))</f>
        <v>0.17918338562643044</v>
      </c>
      <c r="O568" s="2" cm="1">
        <f t="array" ref="O568">IF(G568="","",G568-SUMPRODUCT(($B$1461:$B$1491=$J568)*1,G$1461:G$1491))</f>
        <v>6.4847341272542991E-2</v>
      </c>
    </row>
    <row r="569" spans="1:15" x14ac:dyDescent="0.55000000000000004">
      <c r="A569" s="3">
        <v>19</v>
      </c>
      <c r="B569" s="4">
        <v>8</v>
      </c>
      <c r="C569" s="2">
        <f>IF(logVir!C569="","",LN(資本ストック!C569))</f>
        <v>11.409887196487892</v>
      </c>
      <c r="D569" s="2">
        <f>IF(logVir!D569="","",LN(資本ストック!D569))</f>
        <v>11.300298371528033</v>
      </c>
      <c r="E569" s="2">
        <f>IF(logVir!E569="","",LN(資本ストック!E569))</f>
        <v>11.425248337308032</v>
      </c>
      <c r="F569" s="2">
        <f>IF(logVir!F569="","",LN(資本ストック!F569))</f>
        <v>11.415070950869554</v>
      </c>
      <c r="G569" s="2">
        <f>IF(logVir!G569="","",LN(資本ストック!G569))</f>
        <v>11.400017165712905</v>
      </c>
      <c r="I569" s="3">
        <v>19</v>
      </c>
      <c r="J569" s="3">
        <v>8</v>
      </c>
      <c r="K569" s="2" cm="1">
        <f t="array" ref="K569">IF(C569="","",C569-SUMPRODUCT(($B$1461:$B$1491=$J569)*1,C$1461:C$1491))</f>
        <v>-1.0310359974886349</v>
      </c>
      <c r="L569" s="2" cm="1">
        <f t="array" ref="L569">IF(D569="","",D569-SUMPRODUCT(($B$1461:$B$1491=$J569)*1,D$1461:D$1491))</f>
        <v>-1.1608756526892137</v>
      </c>
      <c r="M569" s="2" cm="1">
        <f t="array" ref="M569">IF(E569="","",E569-SUMPRODUCT(($B$1461:$B$1491=$J569)*1,E$1461:E$1491))</f>
        <v>-1.0275481826161847</v>
      </c>
      <c r="N569" s="2" cm="1">
        <f t="array" ref="N569">IF(F569="","",F569-SUMPRODUCT(($B$1461:$B$1491=$J569)*1,F$1461:F$1491))</f>
        <v>-1.0854111016632597</v>
      </c>
      <c r="O569" s="2" cm="1">
        <f t="array" ref="O569">IF(G569="","",G569-SUMPRODUCT(($B$1461:$B$1491=$J569)*1,G$1461:G$1491))</f>
        <v>-1.0641701303584288</v>
      </c>
    </row>
    <row r="570" spans="1:15" x14ac:dyDescent="0.55000000000000004">
      <c r="A570" s="3">
        <v>19</v>
      </c>
      <c r="B570" s="4">
        <v>9</v>
      </c>
      <c r="C570" s="2">
        <f>IF(logVir!C570="","",LN(資本ストック!C570))</f>
        <v>10.887731960504508</v>
      </c>
      <c r="D570" s="2">
        <f>IF(logVir!D570="","",LN(資本ストック!D570))</f>
        <v>10.703663798885788</v>
      </c>
      <c r="E570" s="2">
        <f>IF(logVir!E570="","",LN(資本ストック!E570))</f>
        <v>10.689638609319596</v>
      </c>
      <c r="F570" s="2">
        <f>IF(logVir!F570="","",LN(資本ストック!F570))</f>
        <v>10.622669977099552</v>
      </c>
      <c r="G570" s="2">
        <f>IF(logVir!G570="","",LN(資本ストック!G570))</f>
        <v>10.583866232413978</v>
      </c>
      <c r="I570" s="3">
        <v>19</v>
      </c>
      <c r="J570" s="3">
        <v>9</v>
      </c>
      <c r="K570" s="2" cm="1">
        <f t="array" ref="K570">IF(C570="","",C570-SUMPRODUCT(($B$1461:$B$1491=$J570)*1,C$1461:C$1491))</f>
        <v>-0.3891335411084853</v>
      </c>
      <c r="L570" s="2" cm="1">
        <f t="array" ref="L570">IF(D570="","",D570-SUMPRODUCT(($B$1461:$B$1491=$J570)*1,D$1461:D$1491))</f>
        <v>-0.54695914387047218</v>
      </c>
      <c r="M570" s="2" cm="1">
        <f t="array" ref="M570">IF(E570="","",E570-SUMPRODUCT(($B$1461:$B$1491=$J570)*1,E$1461:E$1491))</f>
        <v>-0.64495148003621949</v>
      </c>
      <c r="N570" s="2" cm="1">
        <f t="array" ref="N570">IF(F570="","",F570-SUMPRODUCT(($B$1461:$B$1491=$J570)*1,F$1461:F$1491))</f>
        <v>-0.68416224195759767</v>
      </c>
      <c r="O570" s="2" cm="1">
        <f t="array" ref="O570">IF(G570="","",G570-SUMPRODUCT(($B$1461:$B$1491=$J570)*1,G$1461:G$1491))</f>
        <v>-0.72337408295965311</v>
      </c>
    </row>
    <row r="571" spans="1:15" x14ac:dyDescent="0.55000000000000004">
      <c r="A571" s="3">
        <v>19</v>
      </c>
      <c r="B571" s="4">
        <v>10</v>
      </c>
      <c r="C571" s="2">
        <f>IF(logVir!C571="","",LN(資本ストック!C571))</f>
        <v>13.307446166860842</v>
      </c>
      <c r="D571" s="2">
        <f>IF(logVir!D571="","",LN(資本ストック!D571))</f>
        <v>13.157625847468497</v>
      </c>
      <c r="E571" s="2">
        <f>IF(logVir!E571="","",LN(資本ストック!E571))</f>
        <v>13.598601108167138</v>
      </c>
      <c r="F571" s="2">
        <f>IF(logVir!F571="","",LN(資本ストック!F571))</f>
        <v>13.618306161101943</v>
      </c>
      <c r="G571" s="2">
        <f>IF(logVir!G571="","",LN(資本ストック!G571))</f>
        <v>13.635940054684591</v>
      </c>
      <c r="I571" s="3">
        <v>19</v>
      </c>
      <c r="J571" s="3">
        <v>10</v>
      </c>
      <c r="K571" s="2" cm="1">
        <f t="array" ref="K571">IF(C571="","",C571-SUMPRODUCT(($B$1461:$B$1491=$J571)*1,C$1461:C$1491))</f>
        <v>0.63219497382931777</v>
      </c>
      <c r="L571" s="2" cm="1">
        <f t="array" ref="L571">IF(D571="","",D571-SUMPRODUCT(($B$1461:$B$1491=$J571)*1,D$1461:D$1491))</f>
        <v>0.41501849520695799</v>
      </c>
      <c r="M571" s="2" cm="1">
        <f t="array" ref="M571">IF(E571="","",E571-SUMPRODUCT(($B$1461:$B$1491=$J571)*1,E$1461:E$1491))</f>
        <v>0.77348587914597644</v>
      </c>
      <c r="N571" s="2" cm="1">
        <f t="array" ref="N571">IF(F571="","",F571-SUMPRODUCT(($B$1461:$B$1491=$J571)*1,F$1461:F$1491))</f>
        <v>0.80179457937271437</v>
      </c>
      <c r="O571" s="2" cm="1">
        <f t="array" ref="O571">IF(G571="","",G571-SUMPRODUCT(($B$1461:$B$1491=$J571)*1,G$1461:G$1491))</f>
        <v>0.80534337834014735</v>
      </c>
    </row>
    <row r="572" spans="1:15" x14ac:dyDescent="0.55000000000000004">
      <c r="A572" s="3">
        <v>19</v>
      </c>
      <c r="B572" s="4">
        <v>11</v>
      </c>
      <c r="C572" s="2">
        <f>IF(logVir!C572="","",LN(資本ストック!C572))</f>
        <v>12.336225649874679</v>
      </c>
      <c r="D572" s="2">
        <f>IF(logVir!D572="","",LN(資本ストック!D572))</f>
        <v>12.363839059771557</v>
      </c>
      <c r="E572" s="2">
        <f>IF(logVir!E572="","",LN(資本ストック!E572))</f>
        <v>12.436527732644436</v>
      </c>
      <c r="F572" s="2">
        <f>IF(logVir!F572="","",LN(資本ストック!F572))</f>
        <v>12.409724004770883</v>
      </c>
      <c r="G572" s="2">
        <f>IF(logVir!G572="","",LN(資本ストック!G572))</f>
        <v>12.394220279089128</v>
      </c>
      <c r="I572" s="3">
        <v>19</v>
      </c>
      <c r="J572" s="3">
        <v>11</v>
      </c>
      <c r="K572" s="2" cm="1">
        <f t="array" ref="K572">IF(C572="","",C572-SUMPRODUCT(($B$1461:$B$1491=$J572)*1,C$1461:C$1491))</f>
        <v>-4.5866306721563888E-2</v>
      </c>
      <c r="L572" s="2" cm="1">
        <f t="array" ref="L572">IF(D572="","",D572-SUMPRODUCT(($B$1461:$B$1491=$J572)*1,D$1461:D$1491))</f>
        <v>-1.1592342764974006E-2</v>
      </c>
      <c r="M572" s="2" cm="1">
        <f t="array" ref="M572">IF(E572="","",E572-SUMPRODUCT(($B$1461:$B$1491=$J572)*1,E$1461:E$1491))</f>
        <v>8.2940413164216409E-3</v>
      </c>
      <c r="N572" s="2" cm="1">
        <f t="array" ref="N572">IF(F572="","",F572-SUMPRODUCT(($B$1461:$B$1491=$J572)*1,F$1461:F$1491))</f>
        <v>-2.9379354278880498E-2</v>
      </c>
      <c r="O572" s="2" cm="1">
        <f t="array" ref="O572">IF(G572="","",G572-SUMPRODUCT(($B$1461:$B$1491=$J572)*1,G$1461:G$1491))</f>
        <v>-7.8849053959803683E-2</v>
      </c>
    </row>
    <row r="573" spans="1:15" x14ac:dyDescent="0.55000000000000004">
      <c r="A573" s="3">
        <v>19</v>
      </c>
      <c r="B573" s="4">
        <v>12</v>
      </c>
      <c r="C573" s="2">
        <f>IF(logVir!C573="","",LN(資本ストック!C573))</f>
        <v>13.164279989377986</v>
      </c>
      <c r="D573" s="2">
        <f>IF(logVir!D573="","",LN(資本ストック!D573))</f>
        <v>13.233441505557661</v>
      </c>
      <c r="E573" s="2">
        <f>IF(logVir!E573="","",LN(資本ストック!E573))</f>
        <v>12.946868053655731</v>
      </c>
      <c r="F573" s="2">
        <f>IF(logVir!F573="","",LN(資本ストック!F573))</f>
        <v>12.868571875428184</v>
      </c>
      <c r="G573" s="2">
        <f>IF(logVir!G573="","",LN(資本ストック!G573))</f>
        <v>12.723912759311478</v>
      </c>
      <c r="I573" s="3">
        <v>19</v>
      </c>
      <c r="J573" s="3">
        <v>12</v>
      </c>
      <c r="K573" s="2" cm="1">
        <f t="array" ref="K573">IF(C573="","",C573-SUMPRODUCT(($B$1461:$B$1491=$J573)*1,C$1461:C$1491))</f>
        <v>0.86172028311664484</v>
      </c>
      <c r="L573" s="2" cm="1">
        <f t="array" ref="L573">IF(D573="","",D573-SUMPRODUCT(($B$1461:$B$1491=$J573)*1,D$1461:D$1491))</f>
        <v>0.97588620282524907</v>
      </c>
      <c r="M573" s="2" cm="1">
        <f t="array" ref="M573">IF(E573="","",E573-SUMPRODUCT(($B$1461:$B$1491=$J573)*1,E$1461:E$1491))</f>
        <v>0.6596771980307139</v>
      </c>
      <c r="N573" s="2" cm="1">
        <f t="array" ref="N573">IF(F573="","",F573-SUMPRODUCT(($B$1461:$B$1491=$J573)*1,F$1461:F$1491))</f>
        <v>0.61938456539874132</v>
      </c>
      <c r="O573" s="2" cm="1">
        <f t="array" ref="O573">IF(G573="","",G573-SUMPRODUCT(($B$1461:$B$1491=$J573)*1,G$1461:G$1491))</f>
        <v>0.51656982311391886</v>
      </c>
    </row>
    <row r="574" spans="1:15" x14ac:dyDescent="0.55000000000000004">
      <c r="A574" s="3">
        <v>19</v>
      </c>
      <c r="B574" s="4">
        <v>13</v>
      </c>
      <c r="C574" s="2">
        <f>IF(logVir!C574="","",LN(資本ストック!C574))</f>
        <v>12.670332909386143</v>
      </c>
      <c r="D574" s="2">
        <f>IF(logVir!D574="","",LN(資本ストック!D574))</f>
        <v>12.363213185090693</v>
      </c>
      <c r="E574" s="2">
        <f>IF(logVir!E574="","",LN(資本ストック!E574))</f>
        <v>12.156763168196461</v>
      </c>
      <c r="F574" s="2">
        <f>IF(logVir!F574="","",LN(資本ストック!F574))</f>
        <v>12.116665619162212</v>
      </c>
      <c r="G574" s="2">
        <f>IF(logVir!G574="","",LN(資本ストック!G574))</f>
        <v>11.980456896546096</v>
      </c>
      <c r="I574" s="3">
        <v>19</v>
      </c>
      <c r="J574" s="3">
        <v>13</v>
      </c>
      <c r="K574" s="2" cm="1">
        <f t="array" ref="K574">IF(C574="","",C574-SUMPRODUCT(($B$1461:$B$1491=$J574)*1,C$1461:C$1491))</f>
        <v>0.86360856685068654</v>
      </c>
      <c r="L574" s="2" cm="1">
        <f t="array" ref="L574">IF(D574="","",D574-SUMPRODUCT(($B$1461:$B$1491=$J574)*1,D$1461:D$1491))</f>
        <v>0.82713439930225618</v>
      </c>
      <c r="M574" s="2" cm="1">
        <f t="array" ref="M574">IF(E574="","",E574-SUMPRODUCT(($B$1461:$B$1491=$J574)*1,E$1461:E$1491))</f>
        <v>0.68194803997091569</v>
      </c>
      <c r="N574" s="2" cm="1">
        <f t="array" ref="N574">IF(F574="","",F574-SUMPRODUCT(($B$1461:$B$1491=$J574)*1,F$1461:F$1491))</f>
        <v>0.68294170947832278</v>
      </c>
      <c r="O574" s="2" cm="1">
        <f t="array" ref="O574">IF(G574="","",G574-SUMPRODUCT(($B$1461:$B$1491=$J574)*1,G$1461:G$1491))</f>
        <v>0.55584172342336657</v>
      </c>
    </row>
    <row r="575" spans="1:15" x14ac:dyDescent="0.55000000000000004">
      <c r="A575" s="3">
        <v>19</v>
      </c>
      <c r="B575" s="4">
        <v>14</v>
      </c>
      <c r="C575" s="2">
        <f>IF(logVir!C575="","",LN(資本ストック!C575))</f>
        <v>11.291405091637055</v>
      </c>
      <c r="D575" s="2">
        <f>IF(logVir!D575="","",LN(資本ストック!D575))</f>
        <v>11.454740755756621</v>
      </c>
      <c r="E575" s="2">
        <f>IF(logVir!E575="","",LN(資本ストック!E575))</f>
        <v>11.489829301632154</v>
      </c>
      <c r="F575" s="2">
        <f>IF(logVir!F575="","",LN(資本ストック!F575))</f>
        <v>11.538594533231208</v>
      </c>
      <c r="G575" s="2">
        <f>IF(logVir!G575="","",LN(資本ストック!G575))</f>
        <v>11.528600694834905</v>
      </c>
      <c r="I575" s="3">
        <v>19</v>
      </c>
      <c r="J575" s="3">
        <v>14</v>
      </c>
      <c r="K575" s="2" cm="1">
        <f t="array" ref="K575">IF(C575="","",C575-SUMPRODUCT(($B$1461:$B$1491=$J575)*1,C$1461:C$1491))</f>
        <v>-1.196185257920412</v>
      </c>
      <c r="L575" s="2" cm="1">
        <f t="array" ref="L575">IF(D575="","",D575-SUMPRODUCT(($B$1461:$B$1491=$J575)*1,D$1461:D$1491))</f>
        <v>-1.0374329875318278</v>
      </c>
      <c r="M575" s="2" cm="1">
        <f t="array" ref="M575">IF(E575="","",E575-SUMPRODUCT(($B$1461:$B$1491=$J575)*1,E$1461:E$1491))</f>
        <v>-1.1294045875749266</v>
      </c>
      <c r="N575" s="2" cm="1">
        <f t="array" ref="N575">IF(F575="","",F575-SUMPRODUCT(($B$1461:$B$1491=$J575)*1,F$1461:F$1491))</f>
        <v>-1.0906876517552018</v>
      </c>
      <c r="O575" s="2" cm="1">
        <f t="array" ref="O575">IF(G575="","",G575-SUMPRODUCT(($B$1461:$B$1491=$J575)*1,G$1461:G$1491))</f>
        <v>-1.088268274899816</v>
      </c>
    </row>
    <row r="576" spans="1:15" x14ac:dyDescent="0.55000000000000004">
      <c r="A576" s="3">
        <v>19</v>
      </c>
      <c r="B576" s="4">
        <v>15</v>
      </c>
      <c r="C576" s="2">
        <f>IF(logVir!C576="","",LN(資本ストック!C576))</f>
        <v>9.7365624935641168</v>
      </c>
      <c r="D576" s="2">
        <f>IF(logVir!D576="","",LN(資本ストック!D576))</f>
        <v>10.338248539317924</v>
      </c>
      <c r="E576" s="2">
        <f>IF(logVir!E576="","",LN(資本ストック!E576))</f>
        <v>10.109654432825524</v>
      </c>
      <c r="F576" s="2">
        <f>IF(logVir!F576="","",LN(資本ストック!F576))</f>
        <v>10.002723371541338</v>
      </c>
      <c r="G576" s="2">
        <f>IF(logVir!G576="","",LN(資本ストック!G576))</f>
        <v>9.9081290854723534</v>
      </c>
      <c r="I576" s="3">
        <v>19</v>
      </c>
      <c r="J576" s="3">
        <v>15</v>
      </c>
      <c r="K576" s="2" cm="1">
        <f t="array" ref="K576">IF(C576="","",C576-SUMPRODUCT(($B$1461:$B$1491=$J576)*1,C$1461:C$1491))</f>
        <v>-0.72617895136106547</v>
      </c>
      <c r="L576" s="2" cm="1">
        <f t="array" ref="L576">IF(D576="","",D576-SUMPRODUCT(($B$1461:$B$1491=$J576)*1,D$1461:D$1491))</f>
        <v>-0.14969904911446896</v>
      </c>
      <c r="M576" s="2" cm="1">
        <f t="array" ref="M576">IF(E576="","",E576-SUMPRODUCT(($B$1461:$B$1491=$J576)*1,E$1461:E$1491))</f>
        <v>-0.45280672557095869</v>
      </c>
      <c r="N576" s="2" cm="1">
        <f t="array" ref="N576">IF(F576="","",F576-SUMPRODUCT(($B$1461:$B$1491=$J576)*1,F$1461:F$1491))</f>
        <v>-0.56767505805799701</v>
      </c>
      <c r="O576" s="2" cm="1">
        <f t="array" ref="O576">IF(G576="","",G576-SUMPRODUCT(($B$1461:$B$1491=$J576)*1,G$1461:G$1491))</f>
        <v>-0.67114759506322486</v>
      </c>
    </row>
    <row r="577" spans="1:15" x14ac:dyDescent="0.55000000000000004">
      <c r="A577" s="3">
        <v>19</v>
      </c>
      <c r="B577" s="4">
        <v>16</v>
      </c>
      <c r="C577" s="2">
        <f>IF(logVir!C577="","",LN(資本ストック!C577))</f>
        <v>11.799630872167386</v>
      </c>
      <c r="D577" s="2">
        <f>IF(logVir!D577="","",LN(資本ストック!D577))</f>
        <v>11.623850644759145</v>
      </c>
      <c r="E577" s="2">
        <f>IF(logVir!E577="","",LN(資本ストック!E577))</f>
        <v>11.810054077777401</v>
      </c>
      <c r="F577" s="2">
        <f>IF(logVir!F577="","",LN(資本ストック!F577))</f>
        <v>11.747269108402145</v>
      </c>
      <c r="G577" s="2">
        <f>IF(logVir!G577="","",LN(資本ストック!G577))</f>
        <v>11.69199706377008</v>
      </c>
      <c r="I577" s="3">
        <v>19</v>
      </c>
      <c r="J577" s="3">
        <v>16</v>
      </c>
      <c r="K577" s="2" cm="1">
        <f t="array" ref="K577">IF(C577="","",C577-SUMPRODUCT(($B$1461:$B$1491=$J577)*1,C$1461:C$1491))</f>
        <v>-0.40799168538523034</v>
      </c>
      <c r="L577" s="2" cm="1">
        <f t="array" ref="L577">IF(D577="","",D577-SUMPRODUCT(($B$1461:$B$1491=$J577)*1,D$1461:D$1491))</f>
        <v>-0.58433310210391554</v>
      </c>
      <c r="M577" s="2" cm="1">
        <f t="array" ref="M577">IF(E577="","",E577-SUMPRODUCT(($B$1461:$B$1491=$J577)*1,E$1461:E$1491))</f>
        <v>-0.43018319258027482</v>
      </c>
      <c r="N577" s="2" cm="1">
        <f t="array" ref="N577">IF(F577="","",F577-SUMPRODUCT(($B$1461:$B$1491=$J577)*1,F$1461:F$1491))</f>
        <v>-0.49017571361191514</v>
      </c>
      <c r="O577" s="2" cm="1">
        <f t="array" ref="O577">IF(G577="","",G577-SUMPRODUCT(($B$1461:$B$1491=$J577)*1,G$1461:G$1491))</f>
        <v>-0.5702958467997874</v>
      </c>
    </row>
    <row r="578" spans="1:15" x14ac:dyDescent="0.55000000000000004">
      <c r="A578" s="3">
        <v>19</v>
      </c>
      <c r="B578" s="4">
        <v>17</v>
      </c>
      <c r="C578" s="2">
        <f>IF(logVir!C578="","",LN(資本ストック!C578))</f>
        <v>14.152098626197546</v>
      </c>
      <c r="D578" s="2">
        <f>IF(logVir!D578="","",LN(資本ストック!D578))</f>
        <v>14.112974101073762</v>
      </c>
      <c r="E578" s="2">
        <f>IF(logVir!E578="","",LN(資本ストック!E578))</f>
        <v>14.083505264142593</v>
      </c>
      <c r="F578" s="2">
        <f>IF(logVir!F578="","",LN(資本ストック!F578))</f>
        <v>14.072869071031288</v>
      </c>
      <c r="G578" s="2">
        <f>IF(logVir!G578="","",LN(資本ストック!G578))</f>
        <v>14.062986693664628</v>
      </c>
      <c r="I578" s="3">
        <v>19</v>
      </c>
      <c r="J578" s="3">
        <v>17</v>
      </c>
      <c r="K578" s="2" cm="1">
        <f t="array" ref="K578">IF(C578="","",C578-SUMPRODUCT(($B$1461:$B$1491=$J578)*1,C$1461:C$1491))</f>
        <v>-0.91025455361980434</v>
      </c>
      <c r="L578" s="2" cm="1">
        <f t="array" ref="L578">IF(D578="","",D578-SUMPRODUCT(($B$1461:$B$1491=$J578)*1,D$1461:D$1491))</f>
        <v>-0.94129106961634612</v>
      </c>
      <c r="M578" s="2" cm="1">
        <f t="array" ref="M578">IF(E578="","",E578-SUMPRODUCT(($B$1461:$B$1491=$J578)*1,E$1461:E$1491))</f>
        <v>-0.97138737041860956</v>
      </c>
      <c r="N578" s="2" cm="1">
        <f t="array" ref="N578">IF(F578="","",F578-SUMPRODUCT(($B$1461:$B$1491=$J578)*1,F$1461:F$1491))</f>
        <v>-0.98112434131679649</v>
      </c>
      <c r="O578" s="2" cm="1">
        <f t="array" ref="O578">IF(G578="","",G578-SUMPRODUCT(($B$1461:$B$1491=$J578)*1,G$1461:G$1491))</f>
        <v>-0.9960525249764931</v>
      </c>
    </row>
    <row r="579" spans="1:15" x14ac:dyDescent="0.55000000000000004">
      <c r="A579" s="3">
        <v>19</v>
      </c>
      <c r="B579" s="4">
        <v>18</v>
      </c>
      <c r="C579" s="2">
        <f>IF(logVir!C579="","",LN(資本ストック!C579))</f>
        <v>12.080104333925972</v>
      </c>
      <c r="D579" s="2">
        <f>IF(logVir!D579="","",LN(資本ストック!D579))</f>
        <v>12.091677725133557</v>
      </c>
      <c r="E579" s="2">
        <f>IF(logVir!E579="","",LN(資本ストック!E579))</f>
        <v>12.12622584619829</v>
      </c>
      <c r="F579" s="2">
        <f>IF(logVir!F579="","",LN(資本ストック!F579))</f>
        <v>12.133465303711025</v>
      </c>
      <c r="G579" s="2">
        <f>IF(logVir!G579="","",LN(資本ストック!G579))</f>
        <v>12.185786822280392</v>
      </c>
      <c r="I579" s="3">
        <v>19</v>
      </c>
      <c r="J579" s="3">
        <v>18</v>
      </c>
      <c r="K579" s="2" cm="1">
        <f t="array" ref="K579">IF(C579="","",C579-SUMPRODUCT(($B$1461:$B$1491=$J579)*1,C$1461:C$1491))</f>
        <v>-0.62245100035522505</v>
      </c>
      <c r="L579" s="2" cm="1">
        <f t="array" ref="L579">IF(D579="","",D579-SUMPRODUCT(($B$1461:$B$1491=$J579)*1,D$1461:D$1491))</f>
        <v>-0.63391164310688453</v>
      </c>
      <c r="M579" s="2" cm="1">
        <f t="array" ref="M579">IF(E579="","",E579-SUMPRODUCT(($B$1461:$B$1491=$J579)*1,E$1461:E$1491))</f>
        <v>-0.64769665107974106</v>
      </c>
      <c r="N579" s="2" cm="1">
        <f t="array" ref="N579">IF(F579="","",F579-SUMPRODUCT(($B$1461:$B$1491=$J579)*1,F$1461:F$1491))</f>
        <v>-0.65843458340992989</v>
      </c>
      <c r="O579" s="2" cm="1">
        <f t="array" ref="O579">IF(G579="","",G579-SUMPRODUCT(($B$1461:$B$1491=$J579)*1,G$1461:G$1491))</f>
        <v>-0.67381352174541043</v>
      </c>
    </row>
    <row r="580" spans="1:15" x14ac:dyDescent="0.55000000000000004">
      <c r="A580" s="3">
        <v>19</v>
      </c>
      <c r="B580" s="4">
        <v>19</v>
      </c>
      <c r="C580" s="2">
        <f>IF(logVir!C580="","",LN(資本ストック!C580))</f>
        <v>11.445571736796239</v>
      </c>
      <c r="D580" s="2">
        <f>IF(logVir!D580="","",LN(資本ストック!D580))</f>
        <v>11.353641784078091</v>
      </c>
      <c r="E580" s="2">
        <f>IF(logVir!E580="","",LN(資本ストック!E580))</f>
        <v>11.295393690804657</v>
      </c>
      <c r="F580" s="2">
        <f>IF(logVir!F580="","",LN(資本ストック!F580))</f>
        <v>11.281240690754119</v>
      </c>
      <c r="G580" s="2">
        <f>IF(logVir!G580="","",LN(資本ストック!G580))</f>
        <v>11.2534418071731</v>
      </c>
      <c r="I580" s="3">
        <v>19</v>
      </c>
      <c r="J580" s="3">
        <v>19</v>
      </c>
      <c r="K580" s="2" cm="1">
        <f t="array" ref="K580">IF(C580="","",C580-SUMPRODUCT(($B$1461:$B$1491=$J580)*1,C$1461:C$1491))</f>
        <v>-1.0700086942210838</v>
      </c>
      <c r="L580" s="2" cm="1">
        <f t="array" ref="L580">IF(D580="","",D580-SUMPRODUCT(($B$1461:$B$1491=$J580)*1,D$1461:D$1491))</f>
        <v>-1.1071421559318892</v>
      </c>
      <c r="M580" s="2" cm="1">
        <f t="array" ref="M580">IF(E580="","",E580-SUMPRODUCT(($B$1461:$B$1491=$J580)*1,E$1461:E$1491))</f>
        <v>-1.1355040268043819</v>
      </c>
      <c r="N580" s="2" cm="1">
        <f t="array" ref="N580">IF(F580="","",F580-SUMPRODUCT(($B$1461:$B$1491=$J580)*1,F$1461:F$1491))</f>
        <v>-1.144491758688531</v>
      </c>
      <c r="O580" s="2" cm="1">
        <f t="array" ref="O580">IF(G580="","",G580-SUMPRODUCT(($B$1461:$B$1491=$J580)*1,G$1461:G$1491))</f>
        <v>-1.1625376366761273</v>
      </c>
    </row>
    <row r="581" spans="1:15" x14ac:dyDescent="0.55000000000000004">
      <c r="A581" s="3">
        <v>19</v>
      </c>
      <c r="B581" s="4">
        <v>20</v>
      </c>
      <c r="C581" s="2">
        <f>IF(logVir!C581="","",LN(資本ストック!C581))</f>
        <v>12.287903375948103</v>
      </c>
      <c r="D581" s="2">
        <f>IF(logVir!D581="","",LN(資本ストック!D581))</f>
        <v>12.477670748931306</v>
      </c>
      <c r="E581" s="2">
        <f>IF(logVir!E581="","",LN(資本ストック!E581))</f>
        <v>12.642529411183645</v>
      </c>
      <c r="F581" s="2">
        <f>IF(logVir!F581="","",LN(資本ストック!F581))</f>
        <v>12.668976382005825</v>
      </c>
      <c r="G581" s="2">
        <f>IF(logVir!G581="","",LN(資本ストック!G581))</f>
        <v>12.606437593084721</v>
      </c>
      <c r="I581" s="3">
        <v>19</v>
      </c>
      <c r="J581" s="3">
        <v>20</v>
      </c>
      <c r="K581" s="2" cm="1">
        <f t="array" ref="K581">IF(C581="","",C581-SUMPRODUCT(($B$1461:$B$1491=$J581)*1,C$1461:C$1491))</f>
        <v>-0.94225848394088629</v>
      </c>
      <c r="L581" s="2" cm="1">
        <f t="array" ref="L581">IF(D581="","",D581-SUMPRODUCT(($B$1461:$B$1491=$J581)*1,D$1461:D$1491))</f>
        <v>-0.84863760532399368</v>
      </c>
      <c r="M581" s="2" cm="1">
        <f t="array" ref="M581">IF(E581="","",E581-SUMPRODUCT(($B$1461:$B$1491=$J581)*1,E$1461:E$1491))</f>
        <v>-0.75848903098240861</v>
      </c>
      <c r="N581" s="2" cm="1">
        <f t="array" ref="N581">IF(F581="","",F581-SUMPRODUCT(($B$1461:$B$1491=$J581)*1,F$1461:F$1491))</f>
        <v>-0.72818364929790924</v>
      </c>
      <c r="O581" s="2" cm="1">
        <f t="array" ref="O581">IF(G581="","",G581-SUMPRODUCT(($B$1461:$B$1491=$J581)*1,G$1461:G$1491))</f>
        <v>-0.83823890860907468</v>
      </c>
    </row>
    <row r="582" spans="1:15" x14ac:dyDescent="0.55000000000000004">
      <c r="A582" s="3">
        <v>19</v>
      </c>
      <c r="B582" s="4">
        <v>21</v>
      </c>
      <c r="C582" s="2">
        <f>IF(logVir!C582="","",LN(資本ストック!C582))</f>
        <v>13.509971507424519</v>
      </c>
      <c r="D582" s="2">
        <f>IF(logVir!D582="","",LN(資本ストック!D582))</f>
        <v>13.998020308463923</v>
      </c>
      <c r="E582" s="2">
        <f>IF(logVir!E582="","",LN(資本ストック!E582))</f>
        <v>14.067990950849769</v>
      </c>
      <c r="F582" s="2">
        <f>IF(logVir!F582="","",LN(資本ストック!F582))</f>
        <v>14.105521010258656</v>
      </c>
      <c r="G582" s="2">
        <f>IF(logVir!G582="","",LN(資本ストック!G582))</f>
        <v>14.180012666918476</v>
      </c>
      <c r="I582" s="3">
        <v>19</v>
      </c>
      <c r="J582" s="3">
        <v>21</v>
      </c>
      <c r="K582" s="2" cm="1">
        <f t="array" ref="K582">IF(C582="","",C582-SUMPRODUCT(($B$1461:$B$1491=$J582)*1,C$1461:C$1491))</f>
        <v>-0.98184000625285073</v>
      </c>
      <c r="L582" s="2" cm="1">
        <f t="array" ref="L582">IF(D582="","",D582-SUMPRODUCT(($B$1461:$B$1491=$J582)*1,D$1461:D$1491))</f>
        <v>-0.52673555744764755</v>
      </c>
      <c r="M582" s="2" cm="1">
        <f t="array" ref="M582">IF(E582="","",E582-SUMPRODUCT(($B$1461:$B$1491=$J582)*1,E$1461:E$1491))</f>
        <v>-0.51457265311083233</v>
      </c>
      <c r="N582" s="2" cm="1">
        <f t="array" ref="N582">IF(F582="","",F582-SUMPRODUCT(($B$1461:$B$1491=$J582)*1,F$1461:F$1491))</f>
        <v>-0.48918761661896681</v>
      </c>
      <c r="O582" s="2" cm="1">
        <f t="array" ref="O582">IF(G582="","",G582-SUMPRODUCT(($B$1461:$B$1491=$J582)*1,G$1461:G$1491))</f>
        <v>-0.43145659331195141</v>
      </c>
    </row>
    <row r="583" spans="1:15" x14ac:dyDescent="0.55000000000000004">
      <c r="A583" s="3">
        <v>19</v>
      </c>
      <c r="B583" s="4">
        <v>22</v>
      </c>
      <c r="C583" s="2">
        <f>IF(logVir!C583="","",LN(資本ストック!C583))</f>
        <v>12.222022482945183</v>
      </c>
      <c r="D583" s="2">
        <f>IF(logVir!D583="","",LN(資本ストック!D583))</f>
        <v>12.106096548588171</v>
      </c>
      <c r="E583" s="2">
        <f>IF(logVir!E583="","",LN(資本ストック!E583))</f>
        <v>11.963573867895976</v>
      </c>
      <c r="F583" s="2">
        <f>IF(logVir!F583="","",LN(資本ストック!F583))</f>
        <v>11.929009388411217</v>
      </c>
      <c r="G583" s="2">
        <f>IF(logVir!G583="","",LN(資本ストック!G583))</f>
        <v>11.878203432123183</v>
      </c>
      <c r="I583" s="3">
        <v>19</v>
      </c>
      <c r="J583" s="3">
        <v>22</v>
      </c>
      <c r="K583" s="2" cm="1">
        <f t="array" ref="K583">IF(C583="","",C583-SUMPRODUCT(($B$1461:$B$1491=$J583)*1,C$1461:C$1491))</f>
        <v>-0.38373109316576759</v>
      </c>
      <c r="L583" s="2" cm="1">
        <f t="array" ref="L583">IF(D583="","",D583-SUMPRODUCT(($B$1461:$B$1491=$J583)*1,D$1461:D$1491))</f>
        <v>-0.35155815840613158</v>
      </c>
      <c r="M583" s="2" cm="1">
        <f t="array" ref="M583">IF(E583="","",E583-SUMPRODUCT(($B$1461:$B$1491=$J583)*1,E$1461:E$1491))</f>
        <v>-0.32982688846376007</v>
      </c>
      <c r="N583" s="2" cm="1">
        <f t="array" ref="N583">IF(F583="","",F583-SUMPRODUCT(($B$1461:$B$1491=$J583)*1,F$1461:F$1491))</f>
        <v>-0.31796135328345621</v>
      </c>
      <c r="O583" s="2" cm="1">
        <f t="array" ref="O583">IF(G583="","",G583-SUMPRODUCT(($B$1461:$B$1491=$J583)*1,G$1461:G$1491))</f>
        <v>-0.33541281220700547</v>
      </c>
    </row>
    <row r="584" spans="1:15" x14ac:dyDescent="0.55000000000000004">
      <c r="A584" s="3">
        <v>19</v>
      </c>
      <c r="B584" s="4">
        <v>23</v>
      </c>
      <c r="C584" s="2">
        <f>IF(logVir!C584="","",LN(資本ストック!C584))</f>
        <v>12.630504610541422</v>
      </c>
      <c r="D584" s="2">
        <f>IF(logVir!D584="","",LN(資本ストック!D584))</f>
        <v>12.81690122284798</v>
      </c>
      <c r="E584" s="2">
        <f>IF(logVir!E584="","",LN(資本ストック!E584))</f>
        <v>12.856556418772854</v>
      </c>
      <c r="F584" s="2">
        <f>IF(logVir!F584="","",LN(資本ストック!F584))</f>
        <v>12.849377761545949</v>
      </c>
      <c r="G584" s="2">
        <f>IF(logVir!G584="","",LN(資本ストック!G584))</f>
        <v>12.888049224060893</v>
      </c>
      <c r="I584" s="3">
        <v>19</v>
      </c>
      <c r="J584" s="3">
        <v>23</v>
      </c>
      <c r="K584" s="2" cm="1">
        <f t="array" ref="K584">IF(C584="","",C584-SUMPRODUCT(($B$1461:$B$1491=$J584)*1,C$1461:C$1491))</f>
        <v>-0.78683887749823711</v>
      </c>
      <c r="L584" s="2" cm="1">
        <f t="array" ref="L584">IF(D584="","",D584-SUMPRODUCT(($B$1461:$B$1491=$J584)*1,D$1461:D$1491))</f>
        <v>-0.67878872402389057</v>
      </c>
      <c r="M584" s="2" cm="1">
        <f t="array" ref="M584">IF(E584="","",E584-SUMPRODUCT(($B$1461:$B$1491=$J584)*1,E$1461:E$1491))</f>
        <v>-0.64976694946571811</v>
      </c>
      <c r="N584" s="2" cm="1">
        <f t="array" ref="N584">IF(F584="","",F584-SUMPRODUCT(($B$1461:$B$1491=$J584)*1,F$1461:F$1491))</f>
        <v>-0.65179528976211465</v>
      </c>
      <c r="O584" s="2" cm="1">
        <f t="array" ref="O584">IF(G584="","",G584-SUMPRODUCT(($B$1461:$B$1491=$J584)*1,G$1461:G$1491))</f>
        <v>-0.62602985913673059</v>
      </c>
    </row>
    <row r="585" spans="1:15" x14ac:dyDescent="0.55000000000000004">
      <c r="A585" s="3">
        <v>19</v>
      </c>
      <c r="B585" s="4">
        <v>24</v>
      </c>
      <c r="C585" s="2">
        <f>IF(logVir!C585="","",LN(資本ストック!C585))</f>
        <v>10.34901158907233</v>
      </c>
      <c r="D585" s="2">
        <f>IF(logVir!D585="","",LN(資本ストック!D585))</f>
        <v>10.293113698597175</v>
      </c>
      <c r="E585" s="2">
        <f>IF(logVir!E585="","",LN(資本ストック!E585))</f>
        <v>10.394158963510687</v>
      </c>
      <c r="F585" s="2">
        <f>IF(logVir!F585="","",LN(資本ストック!F585))</f>
        <v>10.419377399484715</v>
      </c>
      <c r="G585" s="2">
        <f>IF(logVir!G585="","",LN(資本ストック!G585))</f>
        <v>10.457558797435098</v>
      </c>
      <c r="I585" s="3">
        <v>19</v>
      </c>
      <c r="J585" s="3">
        <v>24</v>
      </c>
      <c r="K585" s="2" cm="1">
        <f t="array" ref="K585">IF(C585="","",C585-SUMPRODUCT(($B$1461:$B$1491=$J585)*1,C$1461:C$1491))</f>
        <v>-0.94367260479171122</v>
      </c>
      <c r="L585" s="2" cm="1">
        <f t="array" ref="L585">IF(D585="","",D585-SUMPRODUCT(($B$1461:$B$1491=$J585)*1,D$1461:D$1491))</f>
        <v>-0.99363487172338161</v>
      </c>
      <c r="M585" s="2" cm="1">
        <f t="array" ref="M585">IF(E585="","",E585-SUMPRODUCT(($B$1461:$B$1491=$J585)*1,E$1461:E$1491))</f>
        <v>-0.93995254620835667</v>
      </c>
      <c r="N585" s="2" cm="1">
        <f t="array" ref="N585">IF(F585="","",F585-SUMPRODUCT(($B$1461:$B$1491=$J585)*1,F$1461:F$1491))</f>
        <v>-0.91327828927558841</v>
      </c>
      <c r="O585" s="2" cm="1">
        <f t="array" ref="O585">IF(G585="","",G585-SUMPRODUCT(($B$1461:$B$1491=$J585)*1,G$1461:G$1491))</f>
        <v>-0.86415101588429266</v>
      </c>
    </row>
    <row r="586" spans="1:15" x14ac:dyDescent="0.55000000000000004">
      <c r="A586" s="3">
        <v>19</v>
      </c>
      <c r="B586" s="4">
        <v>25</v>
      </c>
      <c r="C586" s="2">
        <f>IF(logVir!C586="","",LN(資本ストック!C586))</f>
        <v>10.726843405913302</v>
      </c>
      <c r="D586" s="2">
        <f>IF(logVir!D586="","",LN(資本ストック!D586))</f>
        <v>10.943810164485688</v>
      </c>
      <c r="E586" s="2">
        <f>IF(logVir!E586="","",LN(資本ストック!E586))</f>
        <v>10.738006119809272</v>
      </c>
      <c r="F586" s="2">
        <f>IF(logVir!F586="","",LN(資本ストック!F586))</f>
        <v>10.717445730083393</v>
      </c>
      <c r="G586" s="2">
        <f>IF(logVir!G586="","",LN(資本ストック!G586))</f>
        <v>10.644163769414044</v>
      </c>
      <c r="I586" s="3">
        <v>19</v>
      </c>
      <c r="J586" s="3">
        <v>25</v>
      </c>
      <c r="K586" s="2" cm="1">
        <f t="array" ref="K586">IF(C586="","",C586-SUMPRODUCT(($B$1461:$B$1491=$J586)*1,C$1461:C$1491))</f>
        <v>-0.88090825120407068</v>
      </c>
      <c r="L586" s="2" cm="1">
        <f t="array" ref="L586">IF(D586="","",D586-SUMPRODUCT(($B$1461:$B$1491=$J586)*1,D$1461:D$1491))</f>
        <v>-0.75257504645156104</v>
      </c>
      <c r="M586" s="2" cm="1">
        <f t="array" ref="M586">IF(E586="","",E586-SUMPRODUCT(($B$1461:$B$1491=$J586)*1,E$1461:E$1491))</f>
        <v>-1.0150347575945151</v>
      </c>
      <c r="N586" s="2" cm="1">
        <f t="array" ref="N586">IF(F586="","",F586-SUMPRODUCT(($B$1461:$B$1491=$J586)*1,F$1461:F$1491))</f>
        <v>-1.0721189152835411</v>
      </c>
      <c r="O586" s="2" cm="1">
        <f t="array" ref="O586">IF(G586="","",G586-SUMPRODUCT(($B$1461:$B$1491=$J586)*1,G$1461:G$1491))</f>
        <v>-1.1504668907601019</v>
      </c>
    </row>
    <row r="587" spans="1:15" x14ac:dyDescent="0.55000000000000004">
      <c r="A587" s="3">
        <v>19</v>
      </c>
      <c r="B587" s="4">
        <v>26</v>
      </c>
      <c r="C587" s="2">
        <f>IF(logVir!C587="","",LN(資本ストック!C587))</f>
        <v>13.190239588894659</v>
      </c>
      <c r="D587" s="2">
        <f>IF(logVir!D587="","",LN(資本ストック!D587))</f>
        <v>13.05521119062586</v>
      </c>
      <c r="E587" s="2">
        <f>IF(logVir!E587="","",LN(資本ストック!E587))</f>
        <v>13.033261064979195</v>
      </c>
      <c r="F587" s="2">
        <f>IF(logVir!F587="","",LN(資本ストック!F587))</f>
        <v>13.014390549589393</v>
      </c>
      <c r="G587" s="2">
        <f>IF(logVir!G587="","",LN(資本ストック!G587))</f>
        <v>12.997330655979423</v>
      </c>
      <c r="I587" s="3">
        <v>19</v>
      </c>
      <c r="J587" s="3">
        <v>26</v>
      </c>
      <c r="K587" s="2" cm="1">
        <f t="array" ref="K587">IF(C587="","",C587-SUMPRODUCT(($B$1461:$B$1491=$J587)*1,C$1461:C$1491))</f>
        <v>-0.94340353804833299</v>
      </c>
      <c r="L587" s="2" cm="1">
        <f t="array" ref="L587">IF(D587="","",D587-SUMPRODUCT(($B$1461:$B$1491=$J587)*1,D$1461:D$1491))</f>
        <v>-1.0177756771304249</v>
      </c>
      <c r="M587" s="2" cm="1">
        <f t="array" ref="M587">IF(E587="","",E587-SUMPRODUCT(($B$1461:$B$1491=$J587)*1,E$1461:E$1491))</f>
        <v>-1.0718093900181209</v>
      </c>
      <c r="N587" s="2" cm="1">
        <f t="array" ref="N587">IF(F587="","",F587-SUMPRODUCT(($B$1461:$B$1491=$J587)*1,F$1461:F$1491))</f>
        <v>-1.1004171053797211</v>
      </c>
      <c r="O587" s="2" cm="1">
        <f t="array" ref="O587">IF(G587="","",G587-SUMPRODUCT(($B$1461:$B$1491=$J587)*1,G$1461:G$1491))</f>
        <v>-1.1073983700663792</v>
      </c>
    </row>
    <row r="588" spans="1:15" x14ac:dyDescent="0.55000000000000004">
      <c r="A588" s="3">
        <v>19</v>
      </c>
      <c r="B588" s="4">
        <v>27</v>
      </c>
      <c r="C588" s="2">
        <f>IF(logVir!C588="","",LN(資本ストック!C588))</f>
        <v>11.634620781949319</v>
      </c>
      <c r="D588" s="2">
        <f>IF(logVir!D588="","",LN(資本ストック!D588))</f>
        <v>12.17463332606693</v>
      </c>
      <c r="E588" s="2">
        <f>IF(logVir!E588="","",LN(資本ストック!E588))</f>
        <v>12.410936987426497</v>
      </c>
      <c r="F588" s="2">
        <f>IF(logVir!F588="","",LN(資本ストック!F588))</f>
        <v>12.392478405368497</v>
      </c>
      <c r="G588" s="2">
        <f>IF(logVir!G588="","",LN(資本ストック!G588))</f>
        <v>12.40009039846362</v>
      </c>
      <c r="I588" s="3">
        <v>19</v>
      </c>
      <c r="J588" s="3">
        <v>27</v>
      </c>
      <c r="K588" s="2" cm="1">
        <f t="array" ref="K588">IF(C588="","",C588-SUMPRODUCT(($B$1461:$B$1491=$J588)*1,C$1461:C$1491))</f>
        <v>-1.0682880826111631</v>
      </c>
      <c r="L588" s="2" cm="1">
        <f t="array" ref="L588">IF(D588="","",D588-SUMPRODUCT(($B$1461:$B$1491=$J588)*1,D$1461:D$1491))</f>
        <v>-0.82199494510730275</v>
      </c>
      <c r="M588" s="2" cm="1">
        <f t="array" ref="M588">IF(E588="","",E588-SUMPRODUCT(($B$1461:$B$1491=$J588)*1,E$1461:E$1491))</f>
        <v>-0.78193203918041121</v>
      </c>
      <c r="N588" s="2" cm="1">
        <f t="array" ref="N588">IF(F588="","",F588-SUMPRODUCT(($B$1461:$B$1491=$J588)*1,F$1461:F$1491))</f>
        <v>-0.81602042438839817</v>
      </c>
      <c r="O588" s="2" cm="1">
        <f t="array" ref="O588">IF(G588="","",G588-SUMPRODUCT(($B$1461:$B$1491=$J588)*1,G$1461:G$1491))</f>
        <v>-0.84212778087403528</v>
      </c>
    </row>
    <row r="589" spans="1:15" x14ac:dyDescent="0.55000000000000004">
      <c r="A589" s="3">
        <v>19</v>
      </c>
      <c r="B589" s="4">
        <v>28</v>
      </c>
      <c r="C589" s="2">
        <f>IF(logVir!C589="","",LN(資本ストック!C589))</f>
        <v>14.90913565369196</v>
      </c>
      <c r="D589" s="2">
        <f>IF(logVir!D589="","",LN(資本ストック!D589))</f>
        <v>15.036944910053089</v>
      </c>
      <c r="E589" s="2">
        <f>IF(logVir!E589="","",LN(資本ストック!E589))</f>
        <v>15.049984209455227</v>
      </c>
      <c r="F589" s="2">
        <f>IF(logVir!F589="","",LN(資本ストック!F589))</f>
        <v>15.054592079564998</v>
      </c>
      <c r="G589" s="2">
        <f>IF(logVir!G589="","",LN(資本ストック!G589))</f>
        <v>15.090366934374853</v>
      </c>
      <c r="I589" s="3">
        <v>19</v>
      </c>
      <c r="J589" s="3">
        <v>28</v>
      </c>
      <c r="K589" s="2" cm="1">
        <f t="array" ref="K589">IF(C589="","",C589-SUMPRODUCT(($B$1461:$B$1491=$J589)*1,C$1461:C$1491))</f>
        <v>-0.63944629918278117</v>
      </c>
      <c r="L589" s="2" cm="1">
        <f t="array" ref="L589">IF(D589="","",D589-SUMPRODUCT(($B$1461:$B$1491=$J589)*1,D$1461:D$1491))</f>
        <v>-0.54210931443222599</v>
      </c>
      <c r="M589" s="2" cm="1">
        <f t="array" ref="M589">IF(E589="","",E589-SUMPRODUCT(($B$1461:$B$1491=$J589)*1,E$1461:E$1491))</f>
        <v>-0.5593936807758233</v>
      </c>
      <c r="N589" s="2" cm="1">
        <f t="array" ref="N589">IF(F589="","",F589-SUMPRODUCT(($B$1461:$B$1491=$J589)*1,F$1461:F$1491))</f>
        <v>-0.56637207823804303</v>
      </c>
      <c r="O589" s="2" cm="1">
        <f t="array" ref="O589">IF(G589="","",G589-SUMPRODUCT(($B$1461:$B$1491=$J589)*1,G$1461:G$1491))</f>
        <v>-0.54554069702696495</v>
      </c>
    </row>
    <row r="590" spans="1:15" x14ac:dyDescent="0.55000000000000004">
      <c r="A590" s="3">
        <v>19</v>
      </c>
      <c r="B590" s="4">
        <v>29</v>
      </c>
      <c r="C590" s="2">
        <f>IF(logVir!C590="","",LN(資本ストック!C590))</f>
        <v>12.513261514161483</v>
      </c>
      <c r="D590" s="2">
        <f>IF(logVir!D590="","",LN(資本ストック!D590))</f>
        <v>12.428909827446969</v>
      </c>
      <c r="E590" s="2">
        <f>IF(logVir!E590="","",LN(資本ストック!E590))</f>
        <v>12.377429253547032</v>
      </c>
      <c r="F590" s="2">
        <f>IF(logVir!F590="","",LN(資本ストック!F590))</f>
        <v>12.333908663320363</v>
      </c>
      <c r="G590" s="2">
        <f>IF(logVir!G590="","",LN(資本ストック!G590))</f>
        <v>12.246374604094832</v>
      </c>
      <c r="I590" s="3">
        <v>19</v>
      </c>
      <c r="J590" s="3">
        <v>29</v>
      </c>
      <c r="K590" s="2" cm="1">
        <f t="array" ref="K590">IF(C590="","",C590-SUMPRODUCT(($B$1461:$B$1491=$J590)*1,C$1461:C$1491))</f>
        <v>-0.7169754275927307</v>
      </c>
      <c r="L590" s="2" cm="1">
        <f t="array" ref="L590">IF(D590="","",D590-SUMPRODUCT(($B$1461:$B$1491=$J590)*1,D$1461:D$1491))</f>
        <v>-0.82467845707287601</v>
      </c>
      <c r="M590" s="2" cm="1">
        <f t="array" ref="M590">IF(E590="","",E590-SUMPRODUCT(($B$1461:$B$1491=$J590)*1,E$1461:E$1491))</f>
        <v>-0.81303156831911494</v>
      </c>
      <c r="N590" s="2" cm="1">
        <f t="array" ref="N590">IF(F590="","",F590-SUMPRODUCT(($B$1461:$B$1491=$J590)*1,F$1461:F$1491))</f>
        <v>-0.84885601878258221</v>
      </c>
      <c r="O590" s="2" cm="1">
        <f t="array" ref="O590">IF(G590="","",G590-SUMPRODUCT(($B$1461:$B$1491=$J590)*1,G$1461:G$1491))</f>
        <v>-0.90528786101999081</v>
      </c>
    </row>
    <row r="591" spans="1:15" x14ac:dyDescent="0.55000000000000004">
      <c r="A591" s="3">
        <v>19</v>
      </c>
      <c r="B591" s="4">
        <v>30</v>
      </c>
      <c r="C591" s="2">
        <f>IF(logVir!C591="","",LN(資本ストック!C591))</f>
        <v>12.675888905579672</v>
      </c>
      <c r="D591" s="2">
        <f>IF(logVir!D591="","",LN(資本ストック!D591))</f>
        <v>12.902148859091779</v>
      </c>
      <c r="E591" s="2">
        <f>IF(logVir!E591="","",LN(資本ストック!E591))</f>
        <v>12.905624027634213</v>
      </c>
      <c r="F591" s="2">
        <f>IF(logVir!F591="","",LN(資本ストック!F591))</f>
        <v>12.922977964691627</v>
      </c>
      <c r="G591" s="2">
        <f>IF(logVir!G591="","",LN(資本ストック!G591))</f>
        <v>12.894399941943488</v>
      </c>
      <c r="I591" s="3">
        <v>19</v>
      </c>
      <c r="J591" s="3">
        <v>30</v>
      </c>
      <c r="K591" s="2" cm="1">
        <f t="array" ref="K591">IF(C591="","",C591-SUMPRODUCT(($B$1461:$B$1491=$J591)*1,C$1461:C$1491))</f>
        <v>-0.63754775676769349</v>
      </c>
      <c r="L591" s="2" cm="1">
        <f t="array" ref="L591">IF(D591="","",D591-SUMPRODUCT(($B$1461:$B$1491=$J591)*1,D$1461:D$1491))</f>
        <v>-0.48647946541511544</v>
      </c>
      <c r="M591" s="2" cm="1">
        <f t="array" ref="M591">IF(E591="","",E591-SUMPRODUCT(($B$1461:$B$1491=$J591)*1,E$1461:E$1491))</f>
        <v>-0.41478976433218406</v>
      </c>
      <c r="N591" s="2" cm="1">
        <f t="array" ref="N591">IF(F591="","",F591-SUMPRODUCT(($B$1461:$B$1491=$J591)*1,F$1461:F$1491))</f>
        <v>-0.38432751975354051</v>
      </c>
      <c r="O591" s="2" cm="1">
        <f t="array" ref="O591">IF(G591="","",G591-SUMPRODUCT(($B$1461:$B$1491=$J591)*1,G$1461:G$1491))</f>
        <v>-0.40054892147346877</v>
      </c>
    </row>
    <row r="592" spans="1:15" x14ac:dyDescent="0.55000000000000004">
      <c r="A592" s="3">
        <v>19</v>
      </c>
      <c r="B592" s="4">
        <v>31</v>
      </c>
      <c r="C592" s="2">
        <f>IF(logVir!C592="","",LN(資本ストック!C592))</f>
        <v>12.477691515229438</v>
      </c>
      <c r="D592" s="2">
        <f>IF(logVir!D592="","",LN(資本ストック!D592))</f>
        <v>12.576990451830511</v>
      </c>
      <c r="E592" s="2">
        <f>IF(logVir!E592="","",LN(資本ストック!E592))</f>
        <v>12.553054056342958</v>
      </c>
      <c r="F592" s="2">
        <f>IF(logVir!F592="","",LN(資本ストック!F592))</f>
        <v>12.496936904853273</v>
      </c>
      <c r="G592" s="2">
        <f>IF(logVir!G592="","",LN(資本ストック!G592))</f>
        <v>12.461617857512413</v>
      </c>
      <c r="I592" s="3">
        <v>19</v>
      </c>
      <c r="J592" s="3">
        <v>31</v>
      </c>
      <c r="K592" s="2" cm="1">
        <f t="array" ref="K592">IF(C592="","",C592-SUMPRODUCT(($B$1461:$B$1491=$J592)*1,C$1461:C$1491))</f>
        <v>-0.83891495284288098</v>
      </c>
      <c r="L592" s="2" cm="1">
        <f t="array" ref="L592">IF(D592="","",D592-SUMPRODUCT(($B$1461:$B$1491=$J592)*1,D$1461:D$1491))</f>
        <v>-0.6584467243261134</v>
      </c>
      <c r="M592" s="2" cm="1">
        <f t="array" ref="M592">IF(E592="","",E592-SUMPRODUCT(($B$1461:$B$1491=$J592)*1,E$1461:E$1491))</f>
        <v>-0.62142248405085176</v>
      </c>
      <c r="N592" s="2" cm="1">
        <f t="array" ref="N592">IF(F592="","",F592-SUMPRODUCT(($B$1461:$B$1491=$J592)*1,F$1461:F$1491))</f>
        <v>-0.64402782721242957</v>
      </c>
      <c r="O592" s="2" cm="1">
        <f t="array" ref="O592">IF(G592="","",G592-SUMPRODUCT(($B$1461:$B$1491=$J592)*1,G$1461:G$1491))</f>
        <v>-0.67922745352971248</v>
      </c>
    </row>
    <row r="593" spans="1:15" x14ac:dyDescent="0.55000000000000004">
      <c r="A593" s="3">
        <v>20</v>
      </c>
      <c r="B593" s="4">
        <v>1</v>
      </c>
      <c r="C593" s="2">
        <f>IF(logVir!C593="","",LN(資本ストック!C593))</f>
        <v>13.17466076236505</v>
      </c>
      <c r="D593" s="2">
        <f>IF(logVir!D593="","",LN(資本ストック!D593))</f>
        <v>12.697225896901923</v>
      </c>
      <c r="E593" s="2">
        <f>IF(logVir!E593="","",LN(資本ストック!E593))</f>
        <v>12.474264049367109</v>
      </c>
      <c r="F593" s="2">
        <f>IF(logVir!F593="","",LN(資本ストック!F593))</f>
        <v>12.413183095607438</v>
      </c>
      <c r="G593" s="2">
        <f>IF(logVir!G593="","",LN(資本ストック!G593))</f>
        <v>12.220497257860384</v>
      </c>
      <c r="I593" s="3">
        <v>20</v>
      </c>
      <c r="J593" s="3">
        <v>1</v>
      </c>
      <c r="K593" s="2" cm="1">
        <f t="array" ref="K593">IF(C593="","",C593-SUMPRODUCT(($B$1461:$B$1491=$J593)*1,C$1461:C$1491))</f>
        <v>0.58664921683216065</v>
      </c>
      <c r="L593" s="2" cm="1">
        <f t="array" ref="L593">IF(D593="","",D593-SUMPRODUCT(($B$1461:$B$1491=$J593)*1,D$1461:D$1491))</f>
        <v>0.26605807320495778</v>
      </c>
      <c r="M593" s="2" cm="1">
        <f t="array" ref="M593">IF(E593="","",E593-SUMPRODUCT(($B$1461:$B$1491=$J593)*1,E$1461:E$1491))</f>
        <v>0.15601261754522611</v>
      </c>
      <c r="N593" s="2" cm="1">
        <f t="array" ref="N593">IF(F593="","",F593-SUMPRODUCT(($B$1461:$B$1491=$J593)*1,F$1461:F$1491))</f>
        <v>0.11104749200888442</v>
      </c>
      <c r="O593" s="2" cm="1">
        <f t="array" ref="O593">IF(G593="","",G593-SUMPRODUCT(($B$1461:$B$1491=$J593)*1,G$1461:G$1491))</f>
        <v>-5.1687249158050008E-4</v>
      </c>
    </row>
    <row r="594" spans="1:15" x14ac:dyDescent="0.55000000000000004">
      <c r="A594" s="3">
        <v>20</v>
      </c>
      <c r="B594" s="4">
        <v>2</v>
      </c>
      <c r="C594" s="2">
        <f>IF(logVir!C594="","",LN(資本ストック!C594))</f>
        <v>10.928568678544906</v>
      </c>
      <c r="D594" s="2">
        <f>IF(logVir!D594="","",LN(資本ストック!D594))</f>
        <v>10.88165153740068</v>
      </c>
      <c r="E594" s="2">
        <f>IF(logVir!E594="","",LN(資本ストック!E594))</f>
        <v>10.832042673546352</v>
      </c>
      <c r="F594" s="2">
        <f>IF(logVir!F594="","",LN(資本ストック!F594))</f>
        <v>10.799432410051963</v>
      </c>
      <c r="G594" s="2">
        <f>IF(logVir!G594="","",LN(資本ストック!G594))</f>
        <v>10.754425138625066</v>
      </c>
      <c r="I594" s="3">
        <v>20</v>
      </c>
      <c r="J594" s="3">
        <v>2</v>
      </c>
      <c r="K594" s="2" cm="1">
        <f t="array" ref="K594">IF(C594="","",C594-SUMPRODUCT(($B$1461:$B$1491=$J594)*1,C$1461:C$1491))</f>
        <v>0.44466672623288162</v>
      </c>
      <c r="L594" s="2" cm="1">
        <f t="array" ref="L594">IF(D594="","",D594-SUMPRODUCT(($B$1461:$B$1491=$J594)*1,D$1461:D$1491))</f>
        <v>0.3838459403075678</v>
      </c>
      <c r="M594" s="2" cm="1">
        <f t="array" ref="M594">IF(E594="","",E594-SUMPRODUCT(($B$1461:$B$1491=$J594)*1,E$1461:E$1491))</f>
        <v>0.31723222467829082</v>
      </c>
      <c r="N594" s="2" cm="1">
        <f t="array" ref="N594">IF(F594="","",F594-SUMPRODUCT(($B$1461:$B$1491=$J594)*1,F$1461:F$1491))</f>
        <v>0.31007383667578203</v>
      </c>
      <c r="O594" s="2" cm="1">
        <f t="array" ref="O594">IF(G594="","",G594-SUMPRODUCT(($B$1461:$B$1491=$J594)*1,G$1461:G$1491))</f>
        <v>0.29409364075315558</v>
      </c>
    </row>
    <row r="595" spans="1:15" x14ac:dyDescent="0.55000000000000004">
      <c r="A595" s="3">
        <v>20</v>
      </c>
      <c r="B595" s="4">
        <v>3</v>
      </c>
      <c r="C595" s="2">
        <f>IF(logVir!C595="","",LN(資本ストック!C595))</f>
        <v>13.079960573564762</v>
      </c>
      <c r="D595" s="2">
        <f>IF(logVir!D595="","",LN(資本ストック!D595))</f>
        <v>13.055152189358898</v>
      </c>
      <c r="E595" s="2">
        <f>IF(logVir!E595="","",LN(資本ストック!E595))</f>
        <v>13.105770911774201</v>
      </c>
      <c r="F595" s="2">
        <f>IF(logVir!F595="","",LN(資本ストック!F595))</f>
        <v>13.093425374406706</v>
      </c>
      <c r="G595" s="2">
        <f>IF(logVir!G595="","",LN(資本ストック!G595))</f>
        <v>13.114170296792931</v>
      </c>
      <c r="I595" s="3">
        <v>20</v>
      </c>
      <c r="J595" s="3">
        <v>3</v>
      </c>
      <c r="K595" s="2" cm="1">
        <f t="array" ref="K595">IF(C595="","",C595-SUMPRODUCT(($B$1461:$B$1491=$J595)*1,C$1461:C$1491))</f>
        <v>0.43880265965665011</v>
      </c>
      <c r="L595" s="2" cm="1">
        <f t="array" ref="L595">IF(D595="","",D595-SUMPRODUCT(($B$1461:$B$1491=$J595)*1,D$1461:D$1491))</f>
        <v>0.40553716369033488</v>
      </c>
      <c r="M595" s="2" cm="1">
        <f t="array" ref="M595">IF(E595="","",E595-SUMPRODUCT(($B$1461:$B$1491=$J595)*1,E$1461:E$1491))</f>
        <v>0.39137862459719486</v>
      </c>
      <c r="N595" s="2" cm="1">
        <f t="array" ref="N595">IF(F595="","",F595-SUMPRODUCT(($B$1461:$B$1491=$J595)*1,F$1461:F$1491))</f>
        <v>0.38293501135606434</v>
      </c>
      <c r="O595" s="2" cm="1">
        <f t="array" ref="O595">IF(G595="","",G595-SUMPRODUCT(($B$1461:$B$1491=$J595)*1,G$1461:G$1491))</f>
        <v>0.40857354331127205</v>
      </c>
    </row>
    <row r="596" spans="1:15" x14ac:dyDescent="0.55000000000000004">
      <c r="A596" s="3">
        <v>20</v>
      </c>
      <c r="B596" s="4">
        <v>4</v>
      </c>
      <c r="C596" s="2">
        <f>IF(logVir!C596="","",LN(資本ストック!C596))</f>
        <v>10.282159919397039</v>
      </c>
      <c r="D596" s="2">
        <f>IF(logVir!D596="","",LN(資本ストック!D596))</f>
        <v>10.036614003610723</v>
      </c>
      <c r="E596" s="2">
        <f>IF(logVir!E596="","",LN(資本ストック!E596))</f>
        <v>9.951926739804497</v>
      </c>
      <c r="F596" s="2">
        <f>IF(logVir!F596="","",LN(資本ストック!F596))</f>
        <v>9.9224892133692268</v>
      </c>
      <c r="G596" s="2">
        <f>IF(logVir!G596="","",LN(資本ストック!G596))</f>
        <v>9.8981289714838603</v>
      </c>
      <c r="I596" s="3">
        <v>20</v>
      </c>
      <c r="J596" s="3">
        <v>4</v>
      </c>
      <c r="K596" s="2" cm="1">
        <f t="array" ref="K596">IF(C596="","",C596-SUMPRODUCT(($B$1461:$B$1491=$J596)*1,C$1461:C$1491))</f>
        <v>-0.67454567228034001</v>
      </c>
      <c r="L596" s="2" cm="1">
        <f t="array" ref="L596">IF(D596="","",D596-SUMPRODUCT(($B$1461:$B$1491=$J596)*1,D$1461:D$1491))</f>
        <v>-0.78384712733967632</v>
      </c>
      <c r="M596" s="2" cm="1">
        <f t="array" ref="M596">IF(E596="","",E596-SUMPRODUCT(($B$1461:$B$1491=$J596)*1,E$1461:E$1491))</f>
        <v>-0.82948048673344843</v>
      </c>
      <c r="N596" s="2" cm="1">
        <f t="array" ref="N596">IF(F596="","",F596-SUMPRODUCT(($B$1461:$B$1491=$J596)*1,F$1461:F$1491))</f>
        <v>-0.83252619876414968</v>
      </c>
      <c r="O596" s="2" cm="1">
        <f t="array" ref="O596">IF(G596="","",G596-SUMPRODUCT(($B$1461:$B$1491=$J596)*1,G$1461:G$1491))</f>
        <v>-0.82586098479016812</v>
      </c>
    </row>
    <row r="597" spans="1:15" x14ac:dyDescent="0.55000000000000004">
      <c r="A597" s="3">
        <v>20</v>
      </c>
      <c r="B597" s="4">
        <v>5</v>
      </c>
      <c r="C597" s="2">
        <f>IF(logVir!C597="","",LN(資本ストック!C597))</f>
        <v>10.606925326057093</v>
      </c>
      <c r="D597" s="2">
        <f>IF(logVir!D597="","",LN(資本ストック!D597))</f>
        <v>10.651730627993009</v>
      </c>
      <c r="E597" s="2">
        <f>IF(logVir!E597="","",LN(資本ストック!E597))</f>
        <v>10.741809745170315</v>
      </c>
      <c r="F597" s="2">
        <f>IF(logVir!F597="","",LN(資本ストック!F597))</f>
        <v>10.726041435096247</v>
      </c>
      <c r="G597" s="2">
        <f>IF(logVir!G597="","",LN(資本ストック!G597))</f>
        <v>10.725206549555368</v>
      </c>
      <c r="I597" s="3">
        <v>20</v>
      </c>
      <c r="J597" s="3">
        <v>5</v>
      </c>
      <c r="K597" s="2" cm="1">
        <f t="array" ref="K597">IF(C597="","",C597-SUMPRODUCT(($B$1461:$B$1491=$J597)*1,C$1461:C$1491))</f>
        <v>-0.78577578367705492</v>
      </c>
      <c r="L597" s="2" cm="1">
        <f t="array" ref="L597">IF(D597="","",D597-SUMPRODUCT(($B$1461:$B$1491=$J597)*1,D$1461:D$1491))</f>
        <v>-0.69893322349457065</v>
      </c>
      <c r="M597" s="2" cm="1">
        <f t="array" ref="M597">IF(E597="","",E597-SUMPRODUCT(($B$1461:$B$1491=$J597)*1,E$1461:E$1491))</f>
        <v>-0.65110473299544047</v>
      </c>
      <c r="N597" s="2" cm="1">
        <f t="array" ref="N597">IF(F597="","",F597-SUMPRODUCT(($B$1461:$B$1491=$J597)*1,F$1461:F$1491))</f>
        <v>-0.65887602178001536</v>
      </c>
      <c r="O597" s="2" cm="1">
        <f t="array" ref="O597">IF(G597="","",G597-SUMPRODUCT(($B$1461:$B$1491=$J597)*1,G$1461:G$1491))</f>
        <v>-0.66365450630541112</v>
      </c>
    </row>
    <row r="598" spans="1:15" x14ac:dyDescent="0.55000000000000004">
      <c r="A598" s="3">
        <v>20</v>
      </c>
      <c r="B598" s="4">
        <v>6</v>
      </c>
      <c r="C598" s="2">
        <f>IF(logVir!C598="","",LN(資本ストック!C598))</f>
        <v>12.429716127045474</v>
      </c>
      <c r="D598" s="2">
        <f>IF(logVir!D598="","",LN(資本ストック!D598))</f>
        <v>12.369633789894561</v>
      </c>
      <c r="E598" s="2">
        <f>IF(logVir!E598="","",LN(資本ストック!E598))</f>
        <v>12.338543961535265</v>
      </c>
      <c r="F598" s="2">
        <f>IF(logVir!F598="","",LN(資本ストック!F598))</f>
        <v>12.331953705339767</v>
      </c>
      <c r="G598" s="2">
        <f>IF(logVir!G598="","",LN(資本ストック!G598))</f>
        <v>12.288720362127705</v>
      </c>
      <c r="I598" s="3">
        <v>20</v>
      </c>
      <c r="J598" s="3">
        <v>6</v>
      </c>
      <c r="K598" s="2" cm="1">
        <f t="array" ref="K598">IF(C598="","",C598-SUMPRODUCT(($B$1461:$B$1491=$J598)*1,C$1461:C$1491))</f>
        <v>-0.72105302820298789</v>
      </c>
      <c r="L598" s="2" cm="1">
        <f t="array" ref="L598">IF(D598="","",D598-SUMPRODUCT(($B$1461:$B$1491=$J598)*1,D$1461:D$1491))</f>
        <v>-0.80505890265793312</v>
      </c>
      <c r="M598" s="2" cm="1">
        <f t="array" ref="M598">IF(E598="","",E598-SUMPRODUCT(($B$1461:$B$1491=$J598)*1,E$1461:E$1491))</f>
        <v>-0.86731415549704316</v>
      </c>
      <c r="N598" s="2" cm="1">
        <f t="array" ref="N598">IF(F598="","",F598-SUMPRODUCT(($B$1461:$B$1491=$J598)*1,F$1461:F$1491))</f>
        <v>-0.87628255705308611</v>
      </c>
      <c r="O598" s="2" cm="1">
        <f t="array" ref="O598">IF(G598="","",G598-SUMPRODUCT(($B$1461:$B$1491=$J598)*1,G$1461:G$1491))</f>
        <v>-0.92812796557590005</v>
      </c>
    </row>
    <row r="599" spans="1:15" x14ac:dyDescent="0.55000000000000004">
      <c r="A599" s="3">
        <v>20</v>
      </c>
      <c r="B599" s="4">
        <v>7</v>
      </c>
      <c r="C599" s="2">
        <f>IF(logVir!C599="","",LN(資本ストック!C599))</f>
        <v>12.309157904410919</v>
      </c>
      <c r="D599" s="2">
        <f>IF(logVir!D599="","",LN(資本ストック!D599))</f>
        <v>12.19286683357123</v>
      </c>
      <c r="E599" s="2">
        <f>IF(logVir!E599="","",LN(資本ストック!E599))</f>
        <v>12.184017098961748</v>
      </c>
      <c r="F599" s="2">
        <f>IF(logVir!F599="","",LN(資本ストック!F599))</f>
        <v>12.162892919357237</v>
      </c>
      <c r="G599" s="2">
        <f>IF(logVir!G599="","",LN(資本ストック!G599))</f>
        <v>12.117767320763617</v>
      </c>
      <c r="I599" s="3">
        <v>20</v>
      </c>
      <c r="J599" s="3">
        <v>7</v>
      </c>
      <c r="K599" s="2" cm="1">
        <f t="array" ref="K599">IF(C599="","",C599-SUMPRODUCT(($B$1461:$B$1491=$J599)*1,C$1461:C$1491))</f>
        <v>0.4852158263679609</v>
      </c>
      <c r="L599" s="2" cm="1">
        <f t="array" ref="L599">IF(D599="","",D599-SUMPRODUCT(($B$1461:$B$1491=$J599)*1,D$1461:D$1491))</f>
        <v>0.43742157711442076</v>
      </c>
      <c r="M599" s="2" cm="1">
        <f t="array" ref="M599">IF(E599="","",E599-SUMPRODUCT(($B$1461:$B$1491=$J599)*1,E$1461:E$1491))</f>
        <v>0.43775991486406163</v>
      </c>
      <c r="N599" s="2" cm="1">
        <f t="array" ref="N599">IF(F599="","",F599-SUMPRODUCT(($B$1461:$B$1491=$J599)*1,F$1461:F$1491))</f>
        <v>0.43353288201669926</v>
      </c>
      <c r="O599" s="2" cm="1">
        <f t="array" ref="O599">IF(G599="","",G599-SUMPRODUCT(($B$1461:$B$1491=$J599)*1,G$1461:G$1491))</f>
        <v>0.3897632490229288</v>
      </c>
    </row>
    <row r="600" spans="1:15" x14ac:dyDescent="0.55000000000000004">
      <c r="A600" s="3">
        <v>20</v>
      </c>
      <c r="B600" s="4">
        <v>8</v>
      </c>
      <c r="C600" s="2">
        <f>IF(logVir!C600="","",LN(資本ストック!C600))</f>
        <v>12.162734849388089</v>
      </c>
      <c r="D600" s="2">
        <f>IF(logVir!D600="","",LN(資本ストック!D600))</f>
        <v>12.189535976015387</v>
      </c>
      <c r="E600" s="2">
        <f>IF(logVir!E600="","",LN(資本ストック!E600))</f>
        <v>12.339935707295782</v>
      </c>
      <c r="F600" s="2">
        <f>IF(logVir!F600="","",LN(資本ストック!F600))</f>
        <v>12.322563956887249</v>
      </c>
      <c r="G600" s="2">
        <f>IF(logVir!G600="","",LN(資本ストック!G600))</f>
        <v>12.25371502261733</v>
      </c>
      <c r="I600" s="3">
        <v>20</v>
      </c>
      <c r="J600" s="3">
        <v>8</v>
      </c>
      <c r="K600" s="2" cm="1">
        <f t="array" ref="K600">IF(C600="","",C600-SUMPRODUCT(($B$1461:$B$1491=$J600)*1,C$1461:C$1491))</f>
        <v>-0.27818834458843789</v>
      </c>
      <c r="L600" s="2" cm="1">
        <f t="array" ref="L600">IF(D600="","",D600-SUMPRODUCT(($B$1461:$B$1491=$J600)*1,D$1461:D$1491))</f>
        <v>-0.27163804820185966</v>
      </c>
      <c r="M600" s="2" cm="1">
        <f t="array" ref="M600">IF(E600="","",E600-SUMPRODUCT(($B$1461:$B$1491=$J600)*1,E$1461:E$1491))</f>
        <v>-0.11286081262843517</v>
      </c>
      <c r="N600" s="2" cm="1">
        <f t="array" ref="N600">IF(F600="","",F600-SUMPRODUCT(($B$1461:$B$1491=$J600)*1,F$1461:F$1491))</f>
        <v>-0.17791809564556438</v>
      </c>
      <c r="O600" s="2" cm="1">
        <f t="array" ref="O600">IF(G600="","",G600-SUMPRODUCT(($B$1461:$B$1491=$J600)*1,G$1461:G$1491))</f>
        <v>-0.21047227345400366</v>
      </c>
    </row>
    <row r="601" spans="1:15" x14ac:dyDescent="0.55000000000000004">
      <c r="A601" s="3">
        <v>20</v>
      </c>
      <c r="B601" s="4">
        <v>9</v>
      </c>
      <c r="C601" s="2">
        <f>IF(logVir!C601="","",LN(資本ストック!C601))</f>
        <v>11.920335762552789</v>
      </c>
      <c r="D601" s="2">
        <f>IF(logVir!D601="","",LN(資本ストック!D601))</f>
        <v>11.95905575115483</v>
      </c>
      <c r="E601" s="2">
        <f>IF(logVir!E601="","",LN(資本ストック!E601))</f>
        <v>12.06362587265976</v>
      </c>
      <c r="F601" s="2">
        <f>IF(logVir!F601="","",LN(資本ストック!F601))</f>
        <v>12.045661021257844</v>
      </c>
      <c r="G601" s="2">
        <f>IF(logVir!G601="","",LN(資本ストック!G601))</f>
        <v>12.065580752617969</v>
      </c>
      <c r="I601" s="3">
        <v>20</v>
      </c>
      <c r="J601" s="3">
        <v>9</v>
      </c>
      <c r="K601" s="2" cm="1">
        <f t="array" ref="K601">IF(C601="","",C601-SUMPRODUCT(($B$1461:$B$1491=$J601)*1,C$1461:C$1491))</f>
        <v>0.64347026093979487</v>
      </c>
      <c r="L601" s="2" cm="1">
        <f t="array" ref="L601">IF(D601="","",D601-SUMPRODUCT(($B$1461:$B$1491=$J601)*1,D$1461:D$1491))</f>
        <v>0.70843280839856959</v>
      </c>
      <c r="M601" s="2" cm="1">
        <f t="array" ref="M601">IF(E601="","",E601-SUMPRODUCT(($B$1461:$B$1491=$J601)*1,E$1461:E$1491))</f>
        <v>0.72903578330394403</v>
      </c>
      <c r="N601" s="2" cm="1">
        <f t="array" ref="N601">IF(F601="","",F601-SUMPRODUCT(($B$1461:$B$1491=$J601)*1,F$1461:F$1491))</f>
        <v>0.73882880220069502</v>
      </c>
      <c r="O601" s="2" cm="1">
        <f t="array" ref="O601">IF(G601="","",G601-SUMPRODUCT(($B$1461:$B$1491=$J601)*1,G$1461:G$1491))</f>
        <v>0.7583404372443372</v>
      </c>
    </row>
    <row r="602" spans="1:15" x14ac:dyDescent="0.55000000000000004">
      <c r="A602" s="3">
        <v>20</v>
      </c>
      <c r="B602" s="4">
        <v>10</v>
      </c>
      <c r="C602" s="2">
        <f>IF(logVir!C602="","",LN(資本ストック!C602))</f>
        <v>13.729102822267542</v>
      </c>
      <c r="D602" s="2">
        <f>IF(logVir!D602="","",LN(資本ストック!D602))</f>
        <v>13.767751954022891</v>
      </c>
      <c r="E602" s="2">
        <f>IF(logVir!E602="","",LN(資本ストック!E602))</f>
        <v>13.912898647884258</v>
      </c>
      <c r="F602" s="2">
        <f>IF(logVir!F602="","",LN(資本ストック!F602))</f>
        <v>13.937246471569187</v>
      </c>
      <c r="G602" s="2">
        <f>IF(logVir!G602="","",LN(資本ストック!G602))</f>
        <v>14.017464430956553</v>
      </c>
      <c r="I602" s="3">
        <v>20</v>
      </c>
      <c r="J602" s="3">
        <v>10</v>
      </c>
      <c r="K602" s="2" cm="1">
        <f t="array" ref="K602">IF(C602="","",C602-SUMPRODUCT(($B$1461:$B$1491=$J602)*1,C$1461:C$1491))</f>
        <v>1.0538516292360178</v>
      </c>
      <c r="L602" s="2" cm="1">
        <f t="array" ref="L602">IF(D602="","",D602-SUMPRODUCT(($B$1461:$B$1491=$J602)*1,D$1461:D$1491))</f>
        <v>1.0251446017613528</v>
      </c>
      <c r="M602" s="2" cm="1">
        <f t="array" ref="M602">IF(E602="","",E602-SUMPRODUCT(($B$1461:$B$1491=$J602)*1,E$1461:E$1491))</f>
        <v>1.087783418863097</v>
      </c>
      <c r="N602" s="2" cm="1">
        <f t="array" ref="N602">IF(F602="","",F602-SUMPRODUCT(($B$1461:$B$1491=$J602)*1,F$1461:F$1491))</f>
        <v>1.1207348898399587</v>
      </c>
      <c r="O602" s="2" cm="1">
        <f t="array" ref="O602">IF(G602="","",G602-SUMPRODUCT(($B$1461:$B$1491=$J602)*1,G$1461:G$1491))</f>
        <v>1.1868677546121091</v>
      </c>
    </row>
    <row r="603" spans="1:15" x14ac:dyDescent="0.55000000000000004">
      <c r="A603" s="3">
        <v>20</v>
      </c>
      <c r="B603" s="4">
        <v>11</v>
      </c>
      <c r="C603" s="2">
        <f>IF(logVir!C603="","",LN(資本ストック!C603))</f>
        <v>13.496734980667574</v>
      </c>
      <c r="D603" s="2">
        <f>IF(logVir!D603="","",LN(資本ストック!D603))</f>
        <v>13.51316161904694</v>
      </c>
      <c r="E603" s="2">
        <f>IF(logVir!E603="","",LN(資本ストック!E603))</f>
        <v>13.624868402621729</v>
      </c>
      <c r="F603" s="2">
        <f>IF(logVir!F603="","",LN(資本ストック!F603))</f>
        <v>13.643016550324269</v>
      </c>
      <c r="G603" s="2">
        <f>IF(logVir!G603="","",LN(資本ストック!G603))</f>
        <v>13.743461117569309</v>
      </c>
      <c r="I603" s="3">
        <v>20</v>
      </c>
      <c r="J603" s="3">
        <v>11</v>
      </c>
      <c r="K603" s="2" cm="1">
        <f t="array" ref="K603">IF(C603="","",C603-SUMPRODUCT(($B$1461:$B$1491=$J603)*1,C$1461:C$1491))</f>
        <v>1.1146430240713308</v>
      </c>
      <c r="L603" s="2" cm="1">
        <f t="array" ref="L603">IF(D603="","",D603-SUMPRODUCT(($B$1461:$B$1491=$J603)*1,D$1461:D$1491))</f>
        <v>1.1377302165104091</v>
      </c>
      <c r="M603" s="2" cm="1">
        <f t="array" ref="M603">IF(E603="","",E603-SUMPRODUCT(($B$1461:$B$1491=$J603)*1,E$1461:E$1491))</f>
        <v>1.196634711293715</v>
      </c>
      <c r="N603" s="2" cm="1">
        <f t="array" ref="N603">IF(F603="","",F603-SUMPRODUCT(($B$1461:$B$1491=$J603)*1,F$1461:F$1491))</f>
        <v>1.2039131912745056</v>
      </c>
      <c r="O603" s="2" cm="1">
        <f t="array" ref="O603">IF(G603="","",G603-SUMPRODUCT(($B$1461:$B$1491=$J603)*1,G$1461:G$1491))</f>
        <v>1.2703917845203776</v>
      </c>
    </row>
    <row r="604" spans="1:15" x14ac:dyDescent="0.55000000000000004">
      <c r="A604" s="3">
        <v>20</v>
      </c>
      <c r="B604" s="4">
        <v>12</v>
      </c>
      <c r="C604" s="2">
        <f>IF(logVir!C604="","",LN(資本ストック!C604))</f>
        <v>13.229847985747373</v>
      </c>
      <c r="D604" s="2">
        <f>IF(logVir!D604="","",LN(資本ストック!D604))</f>
        <v>13.2298577235292</v>
      </c>
      <c r="E604" s="2">
        <f>IF(logVir!E604="","",LN(資本ストック!E604))</f>
        <v>13.185810936978388</v>
      </c>
      <c r="F604" s="2">
        <f>IF(logVir!F604="","",LN(資本ストック!F604))</f>
        <v>13.129076988587073</v>
      </c>
      <c r="G604" s="2">
        <f>IF(logVir!G604="","",LN(資本ストック!G604))</f>
        <v>13.074209467526257</v>
      </c>
      <c r="I604" s="3">
        <v>20</v>
      </c>
      <c r="J604" s="3">
        <v>12</v>
      </c>
      <c r="K604" s="2" cm="1">
        <f t="array" ref="K604">IF(C604="","",C604-SUMPRODUCT(($B$1461:$B$1491=$J604)*1,C$1461:C$1491))</f>
        <v>0.92728827948603154</v>
      </c>
      <c r="L604" s="2" cm="1">
        <f t="array" ref="L604">IF(D604="","",D604-SUMPRODUCT(($B$1461:$B$1491=$J604)*1,D$1461:D$1491))</f>
        <v>0.97230242079678852</v>
      </c>
      <c r="M604" s="2" cm="1">
        <f t="array" ref="M604">IF(E604="","",E604-SUMPRODUCT(($B$1461:$B$1491=$J604)*1,E$1461:E$1491))</f>
        <v>0.89862008135337135</v>
      </c>
      <c r="N604" s="2" cm="1">
        <f t="array" ref="N604">IF(F604="","",F604-SUMPRODUCT(($B$1461:$B$1491=$J604)*1,F$1461:F$1491))</f>
        <v>0.87988967855763001</v>
      </c>
      <c r="O604" s="2" cm="1">
        <f t="array" ref="O604">IF(G604="","",G604-SUMPRODUCT(($B$1461:$B$1491=$J604)*1,G$1461:G$1491))</f>
        <v>0.86686653132869829</v>
      </c>
    </row>
    <row r="605" spans="1:15" x14ac:dyDescent="0.55000000000000004">
      <c r="A605" s="3">
        <v>20</v>
      </c>
      <c r="B605" s="4">
        <v>13</v>
      </c>
      <c r="C605" s="2">
        <f>IF(logVir!C605="","",LN(資本ストック!C605))</f>
        <v>14.029258034770079</v>
      </c>
      <c r="D605" s="2">
        <f>IF(logVir!D605="","",LN(資本ストック!D605))</f>
        <v>14.087090700709561</v>
      </c>
      <c r="E605" s="2">
        <f>IF(logVir!E605="","",LN(資本ストック!E605))</f>
        <v>14.207042608381165</v>
      </c>
      <c r="F605" s="2">
        <f>IF(logVir!F605="","",LN(資本ストック!F605))</f>
        <v>14.195335819685591</v>
      </c>
      <c r="G605" s="2">
        <f>IF(logVir!G605="","",LN(資本ストック!G605))</f>
        <v>14.162387803210464</v>
      </c>
      <c r="I605" s="3">
        <v>20</v>
      </c>
      <c r="J605" s="3">
        <v>13</v>
      </c>
      <c r="K605" s="2" cm="1">
        <f t="array" ref="K605">IF(C605="","",C605-SUMPRODUCT(($B$1461:$B$1491=$J605)*1,C$1461:C$1491))</f>
        <v>2.2225336922346219</v>
      </c>
      <c r="L605" s="2" cm="1">
        <f t="array" ref="L605">IF(D605="","",D605-SUMPRODUCT(($B$1461:$B$1491=$J605)*1,D$1461:D$1491))</f>
        <v>2.5510119149211246</v>
      </c>
      <c r="M605" s="2" cm="1">
        <f t="array" ref="M605">IF(E605="","",E605-SUMPRODUCT(($B$1461:$B$1491=$J605)*1,E$1461:E$1491))</f>
        <v>2.7322274801556201</v>
      </c>
      <c r="N605" s="2" cm="1">
        <f t="array" ref="N605">IF(F605="","",F605-SUMPRODUCT(($B$1461:$B$1491=$J605)*1,F$1461:F$1491))</f>
        <v>2.7616119100017009</v>
      </c>
      <c r="O605" s="2" cm="1">
        <f t="array" ref="O605">IF(G605="","",G605-SUMPRODUCT(($B$1461:$B$1491=$J605)*1,G$1461:G$1491))</f>
        <v>2.7377726300877345</v>
      </c>
    </row>
    <row r="606" spans="1:15" x14ac:dyDescent="0.55000000000000004">
      <c r="A606" s="3">
        <v>20</v>
      </c>
      <c r="B606" s="4">
        <v>14</v>
      </c>
      <c r="C606" s="2">
        <f>IF(logVir!C606="","",LN(資本ストック!C606))</f>
        <v>12.700865869851928</v>
      </c>
      <c r="D606" s="2">
        <f>IF(logVir!D606="","",LN(資本ストック!D606))</f>
        <v>12.816183438271715</v>
      </c>
      <c r="E606" s="2">
        <f>IF(logVir!E606="","",LN(資本ストック!E606))</f>
        <v>13.029152448950251</v>
      </c>
      <c r="F606" s="2">
        <f>IF(logVir!F606="","",LN(資本ストック!F606))</f>
        <v>13.01983274763402</v>
      </c>
      <c r="G606" s="2">
        <f>IF(logVir!G606="","",LN(資本ストック!G606))</f>
        <v>12.972986922768921</v>
      </c>
      <c r="I606" s="3">
        <v>20</v>
      </c>
      <c r="J606" s="3">
        <v>14</v>
      </c>
      <c r="K606" s="2" cm="1">
        <f t="array" ref="K606">IF(C606="","",C606-SUMPRODUCT(($B$1461:$B$1491=$J606)*1,C$1461:C$1491))</f>
        <v>0.21327552029446117</v>
      </c>
      <c r="L606" s="2" cm="1">
        <f t="array" ref="L606">IF(D606="","",D606-SUMPRODUCT(($B$1461:$B$1491=$J606)*1,D$1461:D$1491))</f>
        <v>0.32400969498326582</v>
      </c>
      <c r="M606" s="2" cm="1">
        <f t="array" ref="M606">IF(E606="","",E606-SUMPRODUCT(($B$1461:$B$1491=$J606)*1,E$1461:E$1491))</f>
        <v>0.40991855974317026</v>
      </c>
      <c r="N606" s="2" cm="1">
        <f t="array" ref="N606">IF(F606="","",F606-SUMPRODUCT(($B$1461:$B$1491=$J606)*1,F$1461:F$1491))</f>
        <v>0.39055056264760957</v>
      </c>
      <c r="O606" s="2" cm="1">
        <f t="array" ref="O606">IF(G606="","",G606-SUMPRODUCT(($B$1461:$B$1491=$J606)*1,G$1461:G$1491))</f>
        <v>0.35611795303420024</v>
      </c>
    </row>
    <row r="607" spans="1:15" x14ac:dyDescent="0.55000000000000004">
      <c r="A607" s="3">
        <v>20</v>
      </c>
      <c r="B607" s="4">
        <v>15</v>
      </c>
      <c r="C607" s="2">
        <f>IF(logVir!C607="","",LN(資本ストック!C607))</f>
        <v>11.155625670934855</v>
      </c>
      <c r="D607" s="2">
        <f>IF(logVir!D607="","",LN(資本ストック!D607))</f>
        <v>11.063162405442766</v>
      </c>
      <c r="E607" s="2">
        <f>IF(logVir!E607="","",LN(資本ストック!E607))</f>
        <v>10.947992357400418</v>
      </c>
      <c r="F607" s="2">
        <f>IF(logVir!F607="","",LN(資本ストック!F607))</f>
        <v>10.970556339867613</v>
      </c>
      <c r="G607" s="2">
        <f>IF(logVir!G607="","",LN(資本ストック!G607))</f>
        <v>10.937057714950406</v>
      </c>
      <c r="I607" s="3">
        <v>20</v>
      </c>
      <c r="J607" s="3">
        <v>15</v>
      </c>
      <c r="K607" s="2" cm="1">
        <f t="array" ref="K607">IF(C607="","",C607-SUMPRODUCT(($B$1461:$B$1491=$J607)*1,C$1461:C$1491))</f>
        <v>0.69288422600967259</v>
      </c>
      <c r="L607" s="2" cm="1">
        <f t="array" ref="L607">IF(D607="","",D607-SUMPRODUCT(($B$1461:$B$1491=$J607)*1,D$1461:D$1491))</f>
        <v>0.57521481701037303</v>
      </c>
      <c r="M607" s="2" cm="1">
        <f t="array" ref="M607">IF(E607="","",E607-SUMPRODUCT(($B$1461:$B$1491=$J607)*1,E$1461:E$1491))</f>
        <v>0.3855311990039354</v>
      </c>
      <c r="N607" s="2" cm="1">
        <f t="array" ref="N607">IF(F607="","",F607-SUMPRODUCT(($B$1461:$B$1491=$J607)*1,F$1461:F$1491))</f>
        <v>0.40015791026827863</v>
      </c>
      <c r="O607" s="2" cm="1">
        <f t="array" ref="O607">IF(G607="","",G607-SUMPRODUCT(($B$1461:$B$1491=$J607)*1,G$1461:G$1491))</f>
        <v>0.35778103441482756</v>
      </c>
    </row>
    <row r="608" spans="1:15" x14ac:dyDescent="0.55000000000000004">
      <c r="A608" s="3">
        <v>20</v>
      </c>
      <c r="B608" s="4">
        <v>16</v>
      </c>
      <c r="C608" s="2">
        <f>IF(logVir!C608="","",LN(資本ストック!C608))</f>
        <v>12.637699054403864</v>
      </c>
      <c r="D608" s="2">
        <f>IF(logVir!D608="","",LN(資本ストック!D608))</f>
        <v>12.593900458029273</v>
      </c>
      <c r="E608" s="2">
        <f>IF(logVir!E608="","",LN(資本ストック!E608))</f>
        <v>12.619226021523644</v>
      </c>
      <c r="F608" s="2">
        <f>IF(logVir!F608="","",LN(資本ストック!F608))</f>
        <v>12.605843961494189</v>
      </c>
      <c r="G608" s="2">
        <f>IF(logVir!G608="","",LN(資本ストック!G608))</f>
        <v>12.596714300700485</v>
      </c>
      <c r="I608" s="3">
        <v>20</v>
      </c>
      <c r="J608" s="3">
        <v>16</v>
      </c>
      <c r="K608" s="2" cm="1">
        <f t="array" ref="K608">IF(C608="","",C608-SUMPRODUCT(($B$1461:$B$1491=$J608)*1,C$1461:C$1491))</f>
        <v>0.43007649685124782</v>
      </c>
      <c r="L608" s="2" cm="1">
        <f t="array" ref="L608">IF(D608="","",D608-SUMPRODUCT(($B$1461:$B$1491=$J608)*1,D$1461:D$1491))</f>
        <v>0.38571671116621253</v>
      </c>
      <c r="M608" s="2" cm="1">
        <f t="array" ref="M608">IF(E608="","",E608-SUMPRODUCT(($B$1461:$B$1491=$J608)*1,E$1461:E$1491))</f>
        <v>0.3789887511659682</v>
      </c>
      <c r="N608" s="2" cm="1">
        <f t="array" ref="N608">IF(F608="","",F608-SUMPRODUCT(($B$1461:$B$1491=$J608)*1,F$1461:F$1491))</f>
        <v>0.36839913948012892</v>
      </c>
      <c r="O608" s="2" cm="1">
        <f t="array" ref="O608">IF(G608="","",G608-SUMPRODUCT(($B$1461:$B$1491=$J608)*1,G$1461:G$1491))</f>
        <v>0.33442139013061833</v>
      </c>
    </row>
    <row r="609" spans="1:15" x14ac:dyDescent="0.55000000000000004">
      <c r="A609" s="3">
        <v>20</v>
      </c>
      <c r="B609" s="4">
        <v>17</v>
      </c>
      <c r="C609" s="2">
        <f>IF(logVir!C609="","",LN(資本ストック!C609))</f>
        <v>14.943713928587453</v>
      </c>
      <c r="D609" s="2">
        <f>IF(logVir!D609="","",LN(資本ストック!D609))</f>
        <v>14.901229482886581</v>
      </c>
      <c r="E609" s="2">
        <f>IF(logVir!E609="","",LN(資本ストック!E609))</f>
        <v>14.893938898134987</v>
      </c>
      <c r="F609" s="2">
        <f>IF(logVir!F609="","",LN(資本ストック!F609))</f>
        <v>14.897566003772237</v>
      </c>
      <c r="G609" s="2">
        <f>IF(logVir!G609="","",LN(資本ストック!G609))</f>
        <v>14.910305493360157</v>
      </c>
      <c r="I609" s="3">
        <v>20</v>
      </c>
      <c r="J609" s="3">
        <v>17</v>
      </c>
      <c r="K609" s="2" cm="1">
        <f t="array" ref="K609">IF(C609="","",C609-SUMPRODUCT(($B$1461:$B$1491=$J609)*1,C$1461:C$1491))</f>
        <v>-0.11863925122989727</v>
      </c>
      <c r="L609" s="2" cm="1">
        <f t="array" ref="L609">IF(D609="","",D609-SUMPRODUCT(($B$1461:$B$1491=$J609)*1,D$1461:D$1491))</f>
        <v>-0.15303568780352705</v>
      </c>
      <c r="M609" s="2" cm="1">
        <f t="array" ref="M609">IF(E609="","",E609-SUMPRODUCT(($B$1461:$B$1491=$J609)*1,E$1461:E$1491))</f>
        <v>-0.16095373642621524</v>
      </c>
      <c r="N609" s="2" cm="1">
        <f t="array" ref="N609">IF(F609="","",F609-SUMPRODUCT(($B$1461:$B$1491=$J609)*1,F$1461:F$1491))</f>
        <v>-0.15642740857584769</v>
      </c>
      <c r="O609" s="2" cm="1">
        <f t="array" ref="O609">IF(G609="","",G609-SUMPRODUCT(($B$1461:$B$1491=$J609)*1,G$1461:G$1491))</f>
        <v>-0.14873372528096418</v>
      </c>
    </row>
    <row r="610" spans="1:15" x14ac:dyDescent="0.55000000000000004">
      <c r="A610" s="3">
        <v>20</v>
      </c>
      <c r="B610" s="4">
        <v>18</v>
      </c>
      <c r="C610" s="2">
        <f>IF(logVir!C610="","",LN(資本ストック!C610))</f>
        <v>12.834450031572535</v>
      </c>
      <c r="D610" s="2">
        <f>IF(logVir!D610="","",LN(資本ストック!D610))</f>
        <v>12.796480093022204</v>
      </c>
      <c r="E610" s="2">
        <f>IF(logVir!E610="","",LN(資本ストック!E610))</f>
        <v>12.821651578021857</v>
      </c>
      <c r="F610" s="2">
        <f>IF(logVir!F610="","",LN(資本ストック!F610))</f>
        <v>12.853184460568706</v>
      </c>
      <c r="G610" s="2">
        <f>IF(logVir!G610="","",LN(資本ストック!G610))</f>
        <v>12.948472557567802</v>
      </c>
      <c r="I610" s="3">
        <v>20</v>
      </c>
      <c r="J610" s="3">
        <v>18</v>
      </c>
      <c r="K610" s="2" cm="1">
        <f t="array" ref="K610">IF(C610="","",C610-SUMPRODUCT(($B$1461:$B$1491=$J610)*1,C$1461:C$1491))</f>
        <v>0.1318946972913384</v>
      </c>
      <c r="L610" s="2" cm="1">
        <f t="array" ref="L610">IF(D610="","",D610-SUMPRODUCT(($B$1461:$B$1491=$J610)*1,D$1461:D$1491))</f>
        <v>7.089072478176206E-2</v>
      </c>
      <c r="M610" s="2" cm="1">
        <f t="array" ref="M610">IF(E610="","",E610-SUMPRODUCT(($B$1461:$B$1491=$J610)*1,E$1461:E$1491))</f>
        <v>4.7729080743826202E-2</v>
      </c>
      <c r="N610" s="2" cm="1">
        <f t="array" ref="N610">IF(F610="","",F610-SUMPRODUCT(($B$1461:$B$1491=$J610)*1,F$1461:F$1491))</f>
        <v>6.128457344775029E-2</v>
      </c>
      <c r="O610" s="2" cm="1">
        <f t="array" ref="O610">IF(G610="","",G610-SUMPRODUCT(($B$1461:$B$1491=$J610)*1,G$1461:G$1491))</f>
        <v>8.8872213542000367E-2</v>
      </c>
    </row>
    <row r="611" spans="1:15" x14ac:dyDescent="0.55000000000000004">
      <c r="A611" s="3">
        <v>20</v>
      </c>
      <c r="B611" s="4">
        <v>19</v>
      </c>
      <c r="C611" s="2">
        <f>IF(logVir!C611="","",LN(資本ストック!C611))</f>
        <v>12.691467321815056</v>
      </c>
      <c r="D611" s="2">
        <f>IF(logVir!D611="","",LN(資本ストック!D611))</f>
        <v>12.574549703024987</v>
      </c>
      <c r="E611" s="2">
        <f>IF(logVir!E611="","",LN(資本ストック!E611))</f>
        <v>12.500910552604044</v>
      </c>
      <c r="F611" s="2">
        <f>IF(logVir!F611="","",LN(資本ストック!F611))</f>
        <v>12.483769301018571</v>
      </c>
      <c r="G611" s="2">
        <f>IF(logVir!G611="","",LN(資本ストック!G611))</f>
        <v>12.451872423238314</v>
      </c>
      <c r="I611" s="3">
        <v>20</v>
      </c>
      <c r="J611" s="3">
        <v>19</v>
      </c>
      <c r="K611" s="2" cm="1">
        <f t="array" ref="K611">IF(C611="","",C611-SUMPRODUCT(($B$1461:$B$1491=$J611)*1,C$1461:C$1491))</f>
        <v>0.17588689079773268</v>
      </c>
      <c r="L611" s="2" cm="1">
        <f t="array" ref="L611">IF(D611="","",D611-SUMPRODUCT(($B$1461:$B$1491=$J611)*1,D$1461:D$1491))</f>
        <v>0.11376576301500663</v>
      </c>
      <c r="M611" s="2" cm="1">
        <f t="array" ref="M611">IF(E611="","",E611-SUMPRODUCT(($B$1461:$B$1491=$J611)*1,E$1461:E$1491))</f>
        <v>7.001283499500488E-2</v>
      </c>
      <c r="N611" s="2" cm="1">
        <f t="array" ref="N611">IF(F611="","",F611-SUMPRODUCT(($B$1461:$B$1491=$J611)*1,F$1461:F$1491))</f>
        <v>5.8036851575920423E-2</v>
      </c>
      <c r="O611" s="2" cm="1">
        <f t="array" ref="O611">IF(G611="","",G611-SUMPRODUCT(($B$1461:$B$1491=$J611)*1,G$1461:G$1491))</f>
        <v>3.5892979389085866E-2</v>
      </c>
    </row>
    <row r="612" spans="1:15" x14ac:dyDescent="0.55000000000000004">
      <c r="A612" s="3">
        <v>20</v>
      </c>
      <c r="B612" s="4">
        <v>20</v>
      </c>
      <c r="C612" s="2">
        <f>IF(logVir!C612="","",LN(資本ストック!C612))</f>
        <v>13.155701514834762</v>
      </c>
      <c r="D612" s="2">
        <f>IF(logVir!D612="","",LN(資本ストック!D612))</f>
        <v>13.161225076227852</v>
      </c>
      <c r="E612" s="2">
        <f>IF(logVir!E612="","",LN(資本ストック!E612))</f>
        <v>13.219365188704154</v>
      </c>
      <c r="F612" s="2">
        <f>IF(logVir!F612="","",LN(資本ストック!F612))</f>
        <v>13.141185549297454</v>
      </c>
      <c r="G612" s="2">
        <f>IF(logVir!G612="","",LN(資本ストック!G612))</f>
        <v>13.259869679717276</v>
      </c>
      <c r="I612" s="3">
        <v>20</v>
      </c>
      <c r="J612" s="3">
        <v>20</v>
      </c>
      <c r="K612" s="2" cm="1">
        <f t="array" ref="K612">IF(C612="","",C612-SUMPRODUCT(($B$1461:$B$1491=$J612)*1,C$1461:C$1491))</f>
        <v>-7.4460345054227162E-2</v>
      </c>
      <c r="L612" s="2" cm="1">
        <f t="array" ref="L612">IF(D612="","",D612-SUMPRODUCT(($B$1461:$B$1491=$J612)*1,D$1461:D$1491))</f>
        <v>-0.16508327802744738</v>
      </c>
      <c r="M612" s="2" cm="1">
        <f t="array" ref="M612">IF(E612="","",E612-SUMPRODUCT(($B$1461:$B$1491=$J612)*1,E$1461:E$1491))</f>
        <v>-0.18165325346189931</v>
      </c>
      <c r="N612" s="2" cm="1">
        <f t="array" ref="N612">IF(F612="","",F612-SUMPRODUCT(($B$1461:$B$1491=$J612)*1,F$1461:F$1491))</f>
        <v>-0.25597448200628037</v>
      </c>
      <c r="O612" s="2" cm="1">
        <f t="array" ref="O612">IF(G612="","",G612-SUMPRODUCT(($B$1461:$B$1491=$J612)*1,G$1461:G$1491))</f>
        <v>-0.18480682197651888</v>
      </c>
    </row>
    <row r="613" spans="1:15" x14ac:dyDescent="0.55000000000000004">
      <c r="A613" s="3">
        <v>20</v>
      </c>
      <c r="B613" s="4">
        <v>21</v>
      </c>
      <c r="C613" s="2">
        <f>IF(logVir!C613="","",LN(資本ストック!C613))</f>
        <v>14.576405424362797</v>
      </c>
      <c r="D613" s="2">
        <f>IF(logVir!D613="","",LN(資本ストック!D613))</f>
        <v>14.529670107405813</v>
      </c>
      <c r="E613" s="2">
        <f>IF(logVir!E613="","",LN(資本ストック!E613))</f>
        <v>14.587215246146418</v>
      </c>
      <c r="F613" s="2">
        <f>IF(logVir!F613="","",LN(資本ストック!F613))</f>
        <v>14.606316301102556</v>
      </c>
      <c r="G613" s="2">
        <f>IF(logVir!G613="","",LN(資本ストック!G613))</f>
        <v>14.692147522987561</v>
      </c>
      <c r="I613" s="3">
        <v>20</v>
      </c>
      <c r="J613" s="3">
        <v>21</v>
      </c>
      <c r="K613" s="2" cm="1">
        <f t="array" ref="K613">IF(C613="","",C613-SUMPRODUCT(($B$1461:$B$1491=$J613)*1,C$1461:C$1491))</f>
        <v>8.4593910685427431E-2</v>
      </c>
      <c r="L613" s="2" cm="1">
        <f t="array" ref="L613">IF(D613="","",D613-SUMPRODUCT(($B$1461:$B$1491=$J613)*1,D$1461:D$1491))</f>
        <v>4.9142414942426882E-3</v>
      </c>
      <c r="M613" s="2" cm="1">
        <f t="array" ref="M613">IF(E613="","",E613-SUMPRODUCT(($B$1461:$B$1491=$J613)*1,E$1461:E$1491))</f>
        <v>4.6516421858164847E-3</v>
      </c>
      <c r="N613" s="2" cm="1">
        <f t="array" ref="N613">IF(F613="","",F613-SUMPRODUCT(($B$1461:$B$1491=$J613)*1,F$1461:F$1491))</f>
        <v>1.1607674224933362E-2</v>
      </c>
      <c r="O613" s="2" cm="1">
        <f t="array" ref="O613">IF(G613="","",G613-SUMPRODUCT(($B$1461:$B$1491=$J613)*1,G$1461:G$1491))</f>
        <v>8.0678262757134078E-2</v>
      </c>
    </row>
    <row r="614" spans="1:15" x14ac:dyDescent="0.55000000000000004">
      <c r="A614" s="3">
        <v>20</v>
      </c>
      <c r="B614" s="4">
        <v>22</v>
      </c>
      <c r="C614" s="2">
        <f>IF(logVir!C614="","",LN(資本ストック!C614))</f>
        <v>13.08937898044114</v>
      </c>
      <c r="D614" s="2">
        <f>IF(logVir!D614="","",LN(資本ストック!D614))</f>
        <v>12.833170052558376</v>
      </c>
      <c r="E614" s="2">
        <f>IF(logVir!E614="","",LN(資本ストック!E614))</f>
        <v>12.612589155749802</v>
      </c>
      <c r="F614" s="2">
        <f>IF(logVir!F614="","",LN(資本ストック!F614))</f>
        <v>12.554387777239915</v>
      </c>
      <c r="G614" s="2">
        <f>IF(logVir!G614="","",LN(資本ストック!G614))</f>
        <v>12.614263851041837</v>
      </c>
      <c r="I614" s="3">
        <v>20</v>
      </c>
      <c r="J614" s="3">
        <v>22</v>
      </c>
      <c r="K614" s="2" cm="1">
        <f t="array" ref="K614">IF(C614="","",C614-SUMPRODUCT(($B$1461:$B$1491=$J614)*1,C$1461:C$1491))</f>
        <v>0.48362540433018886</v>
      </c>
      <c r="L614" s="2" cm="1">
        <f t="array" ref="L614">IF(D614="","",D614-SUMPRODUCT(($B$1461:$B$1491=$J614)*1,D$1461:D$1491))</f>
        <v>0.3755153455640734</v>
      </c>
      <c r="M614" s="2" cm="1">
        <f t="array" ref="M614">IF(E614="","",E614-SUMPRODUCT(($B$1461:$B$1491=$J614)*1,E$1461:E$1491))</f>
        <v>0.31918839939006638</v>
      </c>
      <c r="N614" s="2" cm="1">
        <f t="array" ref="N614">IF(F614="","",F614-SUMPRODUCT(($B$1461:$B$1491=$J614)*1,F$1461:F$1491))</f>
        <v>0.30741703554524236</v>
      </c>
      <c r="O614" s="2" cm="1">
        <f t="array" ref="O614">IF(G614="","",G614-SUMPRODUCT(($B$1461:$B$1491=$J614)*1,G$1461:G$1491))</f>
        <v>0.40064760671164912</v>
      </c>
    </row>
    <row r="615" spans="1:15" x14ac:dyDescent="0.55000000000000004">
      <c r="A615" s="3">
        <v>20</v>
      </c>
      <c r="B615" s="4">
        <v>23</v>
      </c>
      <c r="C615" s="2">
        <f>IF(logVir!C615="","",LN(資本ストック!C615))</f>
        <v>13.502015983761366</v>
      </c>
      <c r="D615" s="2">
        <f>IF(logVir!D615="","",LN(資本ストック!D615))</f>
        <v>13.570842020980741</v>
      </c>
      <c r="E615" s="2">
        <f>IF(logVir!E615="","",LN(資本ストック!E615))</f>
        <v>13.590604884527389</v>
      </c>
      <c r="F615" s="2">
        <f>IF(logVir!F615="","",LN(資本ストック!F615))</f>
        <v>13.57486864451317</v>
      </c>
      <c r="G615" s="2">
        <f>IF(logVir!G615="","",LN(資本ストック!G615))</f>
        <v>13.553842388873331</v>
      </c>
      <c r="I615" s="3">
        <v>20</v>
      </c>
      <c r="J615" s="3">
        <v>23</v>
      </c>
      <c r="K615" s="2" cm="1">
        <f t="array" ref="K615">IF(C615="","",C615-SUMPRODUCT(($B$1461:$B$1491=$J615)*1,C$1461:C$1491))</f>
        <v>8.4672495721706653E-2</v>
      </c>
      <c r="L615" s="2" cm="1">
        <f t="array" ref="L615">IF(D615="","",D615-SUMPRODUCT(($B$1461:$B$1491=$J615)*1,D$1461:D$1491))</f>
        <v>7.5152074108871147E-2</v>
      </c>
      <c r="M615" s="2" cm="1">
        <f t="array" ref="M615">IF(E615="","",E615-SUMPRODUCT(($B$1461:$B$1491=$J615)*1,E$1461:E$1491))</f>
        <v>8.428151628881686E-2</v>
      </c>
      <c r="N615" s="2" cm="1">
        <f t="array" ref="N615">IF(F615="","",F615-SUMPRODUCT(($B$1461:$B$1491=$J615)*1,F$1461:F$1491))</f>
        <v>7.3695593205107102E-2</v>
      </c>
      <c r="O615" s="2" cm="1">
        <f t="array" ref="O615">IF(G615="","",G615-SUMPRODUCT(($B$1461:$B$1491=$J615)*1,G$1461:G$1491))</f>
        <v>3.9763305675707628E-2</v>
      </c>
    </row>
    <row r="616" spans="1:15" x14ac:dyDescent="0.55000000000000004">
      <c r="A616" s="3">
        <v>20</v>
      </c>
      <c r="B616" s="4">
        <v>24</v>
      </c>
      <c r="C616" s="2">
        <f>IF(logVir!C616="","",LN(資本ストック!C616))</f>
        <v>11.71749005102679</v>
      </c>
      <c r="D616" s="2">
        <f>IF(logVir!D616="","",LN(資本ストック!D616))</f>
        <v>11.673542643057711</v>
      </c>
      <c r="E616" s="2">
        <f>IF(logVir!E616="","",LN(資本ストック!E616))</f>
        <v>11.663639661139671</v>
      </c>
      <c r="F616" s="2">
        <f>IF(logVir!F616="","",LN(資本ストック!F616))</f>
        <v>11.672241890520716</v>
      </c>
      <c r="G616" s="2">
        <f>IF(logVir!G616="","",LN(資本ストック!G616))</f>
        <v>11.693119099406307</v>
      </c>
      <c r="I616" s="3">
        <v>20</v>
      </c>
      <c r="J616" s="3">
        <v>24</v>
      </c>
      <c r="K616" s="2" cm="1">
        <f t="array" ref="K616">IF(C616="","",C616-SUMPRODUCT(($B$1461:$B$1491=$J616)*1,C$1461:C$1491))</f>
        <v>0.42480585716274888</v>
      </c>
      <c r="L616" s="2" cm="1">
        <f t="array" ref="L616">IF(D616="","",D616-SUMPRODUCT(($B$1461:$B$1491=$J616)*1,D$1461:D$1491))</f>
        <v>0.38679407273715505</v>
      </c>
      <c r="M616" s="2" cm="1">
        <f t="array" ref="M616">IF(E616="","",E616-SUMPRODUCT(($B$1461:$B$1491=$J616)*1,E$1461:E$1491))</f>
        <v>0.32952815142062697</v>
      </c>
      <c r="N616" s="2" cm="1">
        <f t="array" ref="N616">IF(F616="","",F616-SUMPRODUCT(($B$1461:$B$1491=$J616)*1,F$1461:F$1491))</f>
        <v>0.33958620176041343</v>
      </c>
      <c r="O616" s="2" cm="1">
        <f t="array" ref="O616">IF(G616="","",G616-SUMPRODUCT(($B$1461:$B$1491=$J616)*1,G$1461:G$1491))</f>
        <v>0.37140928608691581</v>
      </c>
    </row>
    <row r="617" spans="1:15" x14ac:dyDescent="0.55000000000000004">
      <c r="A617" s="3">
        <v>20</v>
      </c>
      <c r="B617" s="4">
        <v>25</v>
      </c>
      <c r="C617" s="2">
        <f>IF(logVir!C617="","",LN(資本ストック!C617))</f>
        <v>11.772070816362984</v>
      </c>
      <c r="D617" s="2">
        <f>IF(logVir!D617="","",LN(資本ストック!D617))</f>
        <v>11.703660661432675</v>
      </c>
      <c r="E617" s="2">
        <f>IF(logVir!E617="","",LN(資本ストック!E617))</f>
        <v>11.770535790860061</v>
      </c>
      <c r="F617" s="2">
        <f>IF(logVir!F617="","",LN(資本ストック!F617))</f>
        <v>11.771404429507516</v>
      </c>
      <c r="G617" s="2">
        <f>IF(logVir!G617="","",LN(資本ストック!G617))</f>
        <v>11.696044446028559</v>
      </c>
      <c r="I617" s="3">
        <v>20</v>
      </c>
      <c r="J617" s="3">
        <v>25</v>
      </c>
      <c r="K617" s="2" cm="1">
        <f t="array" ref="K617">IF(C617="","",C617-SUMPRODUCT(($B$1461:$B$1491=$J617)*1,C$1461:C$1491))</f>
        <v>0.16431915924561125</v>
      </c>
      <c r="L617" s="2" cm="1">
        <f t="array" ref="L617">IF(D617="","",D617-SUMPRODUCT(($B$1461:$B$1491=$J617)*1,D$1461:D$1491))</f>
        <v>7.2754504954257726E-3</v>
      </c>
      <c r="M617" s="2" cm="1">
        <f t="array" ref="M617">IF(E617="","",E617-SUMPRODUCT(($B$1461:$B$1491=$J617)*1,E$1461:E$1491))</f>
        <v>1.7494913456273409E-2</v>
      </c>
      <c r="N617" s="2" cm="1">
        <f t="array" ref="N617">IF(F617="","",F617-SUMPRODUCT(($B$1461:$B$1491=$J617)*1,F$1461:F$1491))</f>
        <v>-1.8160215859417406E-2</v>
      </c>
      <c r="O617" s="2" cm="1">
        <f t="array" ref="O617">IF(G617="","",G617-SUMPRODUCT(($B$1461:$B$1491=$J617)*1,G$1461:G$1491))</f>
        <v>-9.8586214145587547E-2</v>
      </c>
    </row>
    <row r="618" spans="1:15" x14ac:dyDescent="0.55000000000000004">
      <c r="A618" s="3">
        <v>20</v>
      </c>
      <c r="B618" s="4">
        <v>26</v>
      </c>
      <c r="C618" s="2">
        <f>IF(logVir!C618="","",LN(資本ストック!C618))</f>
        <v>14.122431075364101</v>
      </c>
      <c r="D618" s="2">
        <f>IF(logVir!D618="","",LN(資本ストック!D618))</f>
        <v>13.978985974020567</v>
      </c>
      <c r="E618" s="2">
        <f>IF(logVir!E618="","",LN(資本ストック!E618))</f>
        <v>13.987599214323884</v>
      </c>
      <c r="F618" s="2">
        <f>IF(logVir!F618="","",LN(資本ストック!F618))</f>
        <v>14.002899523603253</v>
      </c>
      <c r="G618" s="2">
        <f>IF(logVir!G618="","",LN(資本ストック!G618))</f>
        <v>13.994429435366182</v>
      </c>
      <c r="I618" s="3">
        <v>20</v>
      </c>
      <c r="J618" s="3">
        <v>26</v>
      </c>
      <c r="K618" s="2" cm="1">
        <f t="array" ref="K618">IF(C618="","",C618-SUMPRODUCT(($B$1461:$B$1491=$J618)*1,C$1461:C$1491))</f>
        <v>-1.1212051578890936E-2</v>
      </c>
      <c r="L618" s="2" cm="1">
        <f t="array" ref="L618">IF(D618="","",D618-SUMPRODUCT(($B$1461:$B$1491=$J618)*1,D$1461:D$1491))</f>
        <v>-9.4000893735717739E-2</v>
      </c>
      <c r="M618" s="2" cm="1">
        <f t="array" ref="M618">IF(E618="","",E618-SUMPRODUCT(($B$1461:$B$1491=$J618)*1,E$1461:E$1491))</f>
        <v>-0.11747124067343151</v>
      </c>
      <c r="N618" s="2" cm="1">
        <f t="array" ref="N618">IF(F618="","",F618-SUMPRODUCT(($B$1461:$B$1491=$J618)*1,F$1461:F$1491))</f>
        <v>-0.11190813136586186</v>
      </c>
      <c r="O618" s="2" cm="1">
        <f t="array" ref="O618">IF(G618="","",G618-SUMPRODUCT(($B$1461:$B$1491=$J618)*1,G$1461:G$1491))</f>
        <v>-0.11029959067962025</v>
      </c>
    </row>
    <row r="619" spans="1:15" x14ac:dyDescent="0.55000000000000004">
      <c r="A619" s="3">
        <v>20</v>
      </c>
      <c r="B619" s="4">
        <v>27</v>
      </c>
      <c r="C619" s="2">
        <f>IF(logVir!C619="","",LN(資本ストック!C619))</f>
        <v>12.850823126335847</v>
      </c>
      <c r="D619" s="2">
        <f>IF(logVir!D619="","",LN(資本ストック!D619))</f>
        <v>12.915727100379057</v>
      </c>
      <c r="E619" s="2">
        <f>IF(logVir!E619="","",LN(資本ストック!E619))</f>
        <v>13.102880079784452</v>
      </c>
      <c r="F619" s="2">
        <f>IF(logVir!F619="","",LN(資本ストック!F619))</f>
        <v>13.10143281310693</v>
      </c>
      <c r="G619" s="2">
        <f>IF(logVir!G619="","",LN(資本ストック!G619))</f>
        <v>13.118133598394648</v>
      </c>
      <c r="I619" s="3">
        <v>20</v>
      </c>
      <c r="J619" s="3">
        <v>27</v>
      </c>
      <c r="K619" s="2" cm="1">
        <f t="array" ref="K619">IF(C619="","",C619-SUMPRODUCT(($B$1461:$B$1491=$J619)*1,C$1461:C$1491))</f>
        <v>0.14791426177536415</v>
      </c>
      <c r="L619" s="2" cm="1">
        <f t="array" ref="L619">IF(D619="","",D619-SUMPRODUCT(($B$1461:$B$1491=$J619)*1,D$1461:D$1491))</f>
        <v>-8.0901170795176114E-2</v>
      </c>
      <c r="M619" s="2" cm="1">
        <f t="array" ref="M619">IF(E619="","",E619-SUMPRODUCT(($B$1461:$B$1491=$J619)*1,E$1461:E$1491))</f>
        <v>-8.9988946822456839E-2</v>
      </c>
      <c r="N619" s="2" cm="1">
        <f t="array" ref="N619">IF(F619="","",F619-SUMPRODUCT(($B$1461:$B$1491=$J619)*1,F$1461:F$1491))</f>
        <v>-0.10706601664996462</v>
      </c>
      <c r="O619" s="2" cm="1">
        <f t="array" ref="O619">IF(G619="","",G619-SUMPRODUCT(($B$1461:$B$1491=$J619)*1,G$1461:G$1491))</f>
        <v>-0.12408458094300734</v>
      </c>
    </row>
    <row r="620" spans="1:15" x14ac:dyDescent="0.55000000000000004">
      <c r="A620" s="3">
        <v>20</v>
      </c>
      <c r="B620" s="4">
        <v>28</v>
      </c>
      <c r="C620" s="2">
        <f>IF(logVir!C620="","",LN(資本ストック!C620))</f>
        <v>15.57966014500129</v>
      </c>
      <c r="D620" s="2">
        <f>IF(logVir!D620="","",LN(資本ストック!D620))</f>
        <v>15.642303077421724</v>
      </c>
      <c r="E620" s="2">
        <f>IF(logVir!E620="","",LN(資本ストック!E620))</f>
        <v>15.659398744085413</v>
      </c>
      <c r="F620" s="2">
        <f>IF(logVir!F620="","",LN(資本ストック!F620))</f>
        <v>15.677425566975225</v>
      </c>
      <c r="G620" s="2">
        <f>IF(logVir!G620="","",LN(資本ストック!G620))</f>
        <v>15.680689721880031</v>
      </c>
      <c r="I620" s="3">
        <v>20</v>
      </c>
      <c r="J620" s="3">
        <v>28</v>
      </c>
      <c r="K620" s="2" cm="1">
        <f t="array" ref="K620">IF(C620="","",C620-SUMPRODUCT(($B$1461:$B$1491=$J620)*1,C$1461:C$1491))</f>
        <v>3.1078192126548387E-2</v>
      </c>
      <c r="L620" s="2" cm="1">
        <f t="array" ref="L620">IF(D620="","",D620-SUMPRODUCT(($B$1461:$B$1491=$J620)*1,D$1461:D$1491))</f>
        <v>6.324885293640925E-2</v>
      </c>
      <c r="M620" s="2" cm="1">
        <f t="array" ref="M620">IF(E620="","",E620-SUMPRODUCT(($B$1461:$B$1491=$J620)*1,E$1461:E$1491))</f>
        <v>5.0020853854363168E-2</v>
      </c>
      <c r="N620" s="2" cm="1">
        <f t="array" ref="N620">IF(F620="","",F620-SUMPRODUCT(($B$1461:$B$1491=$J620)*1,F$1461:F$1491))</f>
        <v>5.6461409172184673E-2</v>
      </c>
      <c r="O620" s="2" cm="1">
        <f t="array" ref="O620">IF(G620="","",G620-SUMPRODUCT(($B$1461:$B$1491=$J620)*1,G$1461:G$1491))</f>
        <v>4.4782090478213021E-2</v>
      </c>
    </row>
    <row r="621" spans="1:15" x14ac:dyDescent="0.55000000000000004">
      <c r="A621" s="3">
        <v>20</v>
      </c>
      <c r="B621" s="4">
        <v>29</v>
      </c>
      <c r="C621" s="2">
        <f>IF(logVir!C621="","",LN(資本ストック!C621))</f>
        <v>13.122981805808497</v>
      </c>
      <c r="D621" s="2">
        <f>IF(logVir!D621="","",LN(資本ストック!D621))</f>
        <v>13.285488155300618</v>
      </c>
      <c r="E621" s="2">
        <f>IF(logVir!E621="","",LN(資本ストック!E621))</f>
        <v>13.170477659711713</v>
      </c>
      <c r="F621" s="2">
        <f>IF(logVir!F621="","",LN(資本ストック!F621))</f>
        <v>13.148012125245446</v>
      </c>
      <c r="G621" s="2">
        <f>IF(logVir!G621="","",LN(資本ストック!G621))</f>
        <v>13.121717094375613</v>
      </c>
      <c r="I621" s="3">
        <v>20</v>
      </c>
      <c r="J621" s="3">
        <v>29</v>
      </c>
      <c r="K621" s="2" cm="1">
        <f t="array" ref="K621">IF(C621="","",C621-SUMPRODUCT(($B$1461:$B$1491=$J621)*1,C$1461:C$1491))</f>
        <v>-0.10725513594571723</v>
      </c>
      <c r="L621" s="2" cm="1">
        <f t="array" ref="L621">IF(D621="","",D621-SUMPRODUCT(($B$1461:$B$1491=$J621)*1,D$1461:D$1491))</f>
        <v>3.1899870780772943E-2</v>
      </c>
      <c r="M621" s="2" cm="1">
        <f t="array" ref="M621">IF(E621="","",E621-SUMPRODUCT(($B$1461:$B$1491=$J621)*1,E$1461:E$1491))</f>
        <v>-1.9983162154433742E-2</v>
      </c>
      <c r="N621" s="2" cm="1">
        <f t="array" ref="N621">IF(F621="","",F621-SUMPRODUCT(($B$1461:$B$1491=$J621)*1,F$1461:F$1491))</f>
        <v>-3.4752556857499783E-2</v>
      </c>
      <c r="O621" s="2" cm="1">
        <f t="array" ref="O621">IF(G621="","",G621-SUMPRODUCT(($B$1461:$B$1491=$J621)*1,G$1461:G$1491))</f>
        <v>-2.9945370739209665E-2</v>
      </c>
    </row>
    <row r="622" spans="1:15" x14ac:dyDescent="0.55000000000000004">
      <c r="A622" s="3">
        <v>20</v>
      </c>
      <c r="B622" s="4">
        <v>30</v>
      </c>
      <c r="C622" s="2">
        <f>IF(logVir!C622="","",LN(資本ストック!C622))</f>
        <v>13.211474304280815</v>
      </c>
      <c r="D622" s="2">
        <f>IF(logVir!D622="","",LN(資本ストック!D622))</f>
        <v>13.355629175538329</v>
      </c>
      <c r="E622" s="2">
        <f>IF(logVir!E622="","",LN(資本ストック!E622))</f>
        <v>13.329099072634863</v>
      </c>
      <c r="F622" s="2">
        <f>IF(logVir!F622="","",LN(資本ストック!F622))</f>
        <v>13.321687666610377</v>
      </c>
      <c r="G622" s="2">
        <f>IF(logVir!G622="","",LN(資本ストック!G622))</f>
        <v>13.485213163958262</v>
      </c>
      <c r="I622" s="3">
        <v>20</v>
      </c>
      <c r="J622" s="3">
        <v>30</v>
      </c>
      <c r="K622" s="2" cm="1">
        <f t="array" ref="K622">IF(C622="","",C622-SUMPRODUCT(($B$1461:$B$1491=$J622)*1,C$1461:C$1491))</f>
        <v>-0.10196235806655096</v>
      </c>
      <c r="L622" s="2" cm="1">
        <f t="array" ref="L622">IF(D622="","",D622-SUMPRODUCT(($B$1461:$B$1491=$J622)*1,D$1461:D$1491))</f>
        <v>-3.2999148968565706E-2</v>
      </c>
      <c r="M622" s="2" cm="1">
        <f t="array" ref="M622">IF(E622="","",E622-SUMPRODUCT(($B$1461:$B$1491=$J622)*1,E$1461:E$1491))</f>
        <v>8.6852806684660777E-3</v>
      </c>
      <c r="N622" s="2" cm="1">
        <f t="array" ref="N622">IF(F622="","",F622-SUMPRODUCT(($B$1461:$B$1491=$J622)*1,F$1461:F$1491))</f>
        <v>1.438218216520859E-2</v>
      </c>
      <c r="O622" s="2" cm="1">
        <f t="array" ref="O622">IF(G622="","",G622-SUMPRODUCT(($B$1461:$B$1491=$J622)*1,G$1461:G$1491))</f>
        <v>0.19026430054130472</v>
      </c>
    </row>
    <row r="623" spans="1:15" x14ac:dyDescent="0.55000000000000004">
      <c r="A623" s="3">
        <v>20</v>
      </c>
      <c r="B623" s="4">
        <v>31</v>
      </c>
      <c r="C623" s="2">
        <f>IF(logVir!C623="","",LN(資本ストック!C623))</f>
        <v>13.409460511972739</v>
      </c>
      <c r="D623" s="2">
        <f>IF(logVir!D623="","",LN(資本ストック!D623))</f>
        <v>13.237079198222334</v>
      </c>
      <c r="E623" s="2">
        <f>IF(logVir!E623="","",LN(資本ストック!E623))</f>
        <v>13.177237609881219</v>
      </c>
      <c r="F623" s="2">
        <f>IF(logVir!F623="","",LN(資本ストック!F623))</f>
        <v>13.131886874688492</v>
      </c>
      <c r="G623" s="2">
        <f>IF(logVir!G623="","",LN(資本ストック!G623))</f>
        <v>13.111258037303475</v>
      </c>
      <c r="I623" s="3">
        <v>20</v>
      </c>
      <c r="J623" s="3">
        <v>31</v>
      </c>
      <c r="K623" s="2" cm="1">
        <f t="array" ref="K623">IF(C623="","",C623-SUMPRODUCT(($B$1461:$B$1491=$J623)*1,C$1461:C$1491))</f>
        <v>9.285404390042018E-2</v>
      </c>
      <c r="L623" s="2" cm="1">
        <f t="array" ref="L623">IF(D623="","",D623-SUMPRODUCT(($B$1461:$B$1491=$J623)*1,D$1461:D$1491))</f>
        <v>1.6420220657096252E-3</v>
      </c>
      <c r="M623" s="2" cm="1">
        <f t="array" ref="M623">IF(E623="","",E623-SUMPRODUCT(($B$1461:$B$1491=$J623)*1,E$1461:E$1491))</f>
        <v>2.7610694874091735E-3</v>
      </c>
      <c r="N623" s="2" cm="1">
        <f t="array" ref="N623">IF(F623="","",F623-SUMPRODUCT(($B$1461:$B$1491=$J623)*1,F$1461:F$1491))</f>
        <v>-9.0778573772105631E-3</v>
      </c>
      <c r="O623" s="2" cm="1">
        <f t="array" ref="O623">IF(G623="","",G623-SUMPRODUCT(($B$1461:$B$1491=$J623)*1,G$1461:G$1491))</f>
        <v>-2.9587273738650666E-2</v>
      </c>
    </row>
    <row r="624" spans="1:15" x14ac:dyDescent="0.55000000000000004">
      <c r="A624" s="3">
        <v>21</v>
      </c>
      <c r="B624" s="4">
        <v>1</v>
      </c>
      <c r="C624" s="2">
        <f>IF(logVir!C624="","",LN(資本ストック!C624))</f>
        <v>12.24457007363922</v>
      </c>
      <c r="D624" s="2">
        <f>IF(logVir!D624="","",LN(資本ストック!D624))</f>
        <v>11.995650360803031</v>
      </c>
      <c r="E624" s="2">
        <f>IF(logVir!E624="","",LN(資本ストック!E624))</f>
        <v>11.927159690481213</v>
      </c>
      <c r="F624" s="2">
        <f>IF(logVir!F624="","",LN(資本ストック!F624))</f>
        <v>12.186555461445003</v>
      </c>
      <c r="G624" s="2">
        <f>IF(logVir!G624="","",LN(資本ストック!G624))</f>
        <v>11.997098898293421</v>
      </c>
      <c r="I624" s="3">
        <v>21</v>
      </c>
      <c r="J624" s="3">
        <v>1</v>
      </c>
      <c r="K624" s="2" cm="1">
        <f t="array" ref="K624">IF(C624="","",C624-SUMPRODUCT(($B$1461:$B$1491=$J624)*1,C$1461:C$1491))</f>
        <v>-0.34344147189366936</v>
      </c>
      <c r="L624" s="2" cm="1">
        <f t="array" ref="L624">IF(D624="","",D624-SUMPRODUCT(($B$1461:$B$1491=$J624)*1,D$1461:D$1491))</f>
        <v>-0.43551746289393378</v>
      </c>
      <c r="M624" s="2" cm="1">
        <f t="array" ref="M624">IF(E624="","",E624-SUMPRODUCT(($B$1461:$B$1491=$J624)*1,E$1461:E$1491))</f>
        <v>-0.39109174134067004</v>
      </c>
      <c r="N624" s="2" cm="1">
        <f t="array" ref="N624">IF(F624="","",F624-SUMPRODUCT(($B$1461:$B$1491=$J624)*1,F$1461:F$1491))</f>
        <v>-0.11558014215355072</v>
      </c>
      <c r="O624" s="2" cm="1">
        <f t="array" ref="O624">IF(G624="","",G624-SUMPRODUCT(($B$1461:$B$1491=$J624)*1,G$1461:G$1491))</f>
        <v>-0.22391523205854291</v>
      </c>
    </row>
    <row r="625" spans="1:15" x14ac:dyDescent="0.55000000000000004">
      <c r="A625" s="3">
        <v>21</v>
      </c>
      <c r="B625" s="4">
        <v>2</v>
      </c>
      <c r="C625" s="2">
        <f>IF(logVir!C625="","",LN(資本ストック!C625))</f>
        <v>11.314158404728978</v>
      </c>
      <c r="D625" s="2">
        <f>IF(logVir!D625="","",LN(資本ストック!D625))</f>
        <v>11.230504423914436</v>
      </c>
      <c r="E625" s="2">
        <f>IF(logVir!E625="","",LN(資本ストック!E625))</f>
        <v>11.186600675702902</v>
      </c>
      <c r="F625" s="2">
        <f>IF(logVir!F625="","",LN(資本ストック!F625))</f>
        <v>11.156992308392894</v>
      </c>
      <c r="G625" s="2">
        <f>IF(logVir!G625="","",LN(資本ストック!G625))</f>
        <v>11.119989604007337</v>
      </c>
      <c r="I625" s="3">
        <v>21</v>
      </c>
      <c r="J625" s="3">
        <v>2</v>
      </c>
      <c r="K625" s="2" cm="1">
        <f t="array" ref="K625">IF(C625="","",C625-SUMPRODUCT(($B$1461:$B$1491=$J625)*1,C$1461:C$1491))</f>
        <v>0.83025645241695401</v>
      </c>
      <c r="L625" s="2" cm="1">
        <f t="array" ref="L625">IF(D625="","",D625-SUMPRODUCT(($B$1461:$B$1491=$J625)*1,D$1461:D$1491))</f>
        <v>0.73269882682132348</v>
      </c>
      <c r="M625" s="2" cm="1">
        <f t="array" ref="M625">IF(E625="","",E625-SUMPRODUCT(($B$1461:$B$1491=$J625)*1,E$1461:E$1491))</f>
        <v>0.67179022683484035</v>
      </c>
      <c r="N625" s="2" cm="1">
        <f t="array" ref="N625">IF(F625="","",F625-SUMPRODUCT(($B$1461:$B$1491=$J625)*1,F$1461:F$1491))</f>
        <v>0.66763373501671275</v>
      </c>
      <c r="O625" s="2" cm="1">
        <f t="array" ref="O625">IF(G625="","",G625-SUMPRODUCT(($B$1461:$B$1491=$J625)*1,G$1461:G$1491))</f>
        <v>0.65965810613542608</v>
      </c>
    </row>
    <row r="626" spans="1:15" x14ac:dyDescent="0.55000000000000004">
      <c r="A626" s="3">
        <v>21</v>
      </c>
      <c r="B626" s="4">
        <v>3</v>
      </c>
      <c r="C626" s="2">
        <f>IF(logVir!C626="","",LN(資本ストック!C626))</f>
        <v>12.453392198466114</v>
      </c>
      <c r="D626" s="2">
        <f>IF(logVir!D626="","",LN(資本ストック!D626))</f>
        <v>12.45399758874497</v>
      </c>
      <c r="E626" s="2">
        <f>IF(logVir!E626="","",LN(資本ストック!E626))</f>
        <v>12.538224761104853</v>
      </c>
      <c r="F626" s="2">
        <f>IF(logVir!F626="","",LN(資本ストック!F626))</f>
        <v>12.538822816029038</v>
      </c>
      <c r="G626" s="2">
        <f>IF(logVir!G626="","",LN(資本ストック!G626))</f>
        <v>12.566155596254834</v>
      </c>
      <c r="I626" s="3">
        <v>21</v>
      </c>
      <c r="J626" s="3">
        <v>3</v>
      </c>
      <c r="K626" s="2" cm="1">
        <f t="array" ref="K626">IF(C626="","",C626-SUMPRODUCT(($B$1461:$B$1491=$J626)*1,C$1461:C$1491))</f>
        <v>-0.18776571544199783</v>
      </c>
      <c r="L626" s="2" cm="1">
        <f t="array" ref="L626">IF(D626="","",D626-SUMPRODUCT(($B$1461:$B$1491=$J626)*1,D$1461:D$1491))</f>
        <v>-0.19561743692359279</v>
      </c>
      <c r="M626" s="2" cm="1">
        <f t="array" ref="M626">IF(E626="","",E626-SUMPRODUCT(($B$1461:$B$1491=$J626)*1,E$1461:E$1491))</f>
        <v>-0.17616752607215247</v>
      </c>
      <c r="N626" s="2" cm="1">
        <f t="array" ref="N626">IF(F626="","",F626-SUMPRODUCT(($B$1461:$B$1491=$J626)*1,F$1461:F$1491))</f>
        <v>-0.17166754702160425</v>
      </c>
      <c r="O626" s="2" cm="1">
        <f t="array" ref="O626">IF(G626="","",G626-SUMPRODUCT(($B$1461:$B$1491=$J626)*1,G$1461:G$1491))</f>
        <v>-0.13944115722682504</v>
      </c>
    </row>
    <row r="627" spans="1:15" x14ac:dyDescent="0.55000000000000004">
      <c r="A627" s="3">
        <v>21</v>
      </c>
      <c r="B627" s="4">
        <v>4</v>
      </c>
      <c r="C627" s="2">
        <f>IF(logVir!C627="","",LN(資本ストック!C627))</f>
        <v>12.062803768242198</v>
      </c>
      <c r="D627" s="2">
        <f>IF(logVir!D627="","",LN(資本ストック!D627))</f>
        <v>11.942960809434236</v>
      </c>
      <c r="E627" s="2">
        <f>IF(logVir!E627="","",LN(資本ストック!E627))</f>
        <v>11.871164922482738</v>
      </c>
      <c r="F627" s="2">
        <f>IF(logVir!F627="","",LN(資本ストック!F627))</f>
        <v>11.835899440879944</v>
      </c>
      <c r="G627" s="2">
        <f>IF(logVir!G627="","",LN(資本ストック!G627))</f>
        <v>11.783503163965706</v>
      </c>
      <c r="I627" s="3">
        <v>21</v>
      </c>
      <c r="J627" s="3">
        <v>4</v>
      </c>
      <c r="K627" s="2" cm="1">
        <f t="array" ref="K627">IF(C627="","",C627-SUMPRODUCT(($B$1461:$B$1491=$J627)*1,C$1461:C$1491))</f>
        <v>1.106098176564819</v>
      </c>
      <c r="L627" s="2" cm="1">
        <f t="array" ref="L627">IF(D627="","",D627-SUMPRODUCT(($B$1461:$B$1491=$J627)*1,D$1461:D$1491))</f>
        <v>1.1224996784838375</v>
      </c>
      <c r="M627" s="2" cm="1">
        <f t="array" ref="M627">IF(E627="","",E627-SUMPRODUCT(($B$1461:$B$1491=$J627)*1,E$1461:E$1491))</f>
        <v>1.0897576959447921</v>
      </c>
      <c r="N627" s="2" cm="1">
        <f t="array" ref="N627">IF(F627="","",F627-SUMPRODUCT(($B$1461:$B$1491=$J627)*1,F$1461:F$1491))</f>
        <v>1.0808840287465671</v>
      </c>
      <c r="O627" s="2" cm="1">
        <f t="array" ref="O627">IF(G627="","",G627-SUMPRODUCT(($B$1461:$B$1491=$J627)*1,G$1461:G$1491))</f>
        <v>1.059513207691678</v>
      </c>
    </row>
    <row r="628" spans="1:15" x14ac:dyDescent="0.55000000000000004">
      <c r="A628" s="3">
        <v>21</v>
      </c>
      <c r="B628" s="4">
        <v>5</v>
      </c>
      <c r="C628" s="2">
        <f>IF(logVir!C628="","",LN(資本ストック!C628))</f>
        <v>12.259390878646757</v>
      </c>
      <c r="D628" s="2">
        <f>IF(logVir!D628="","",LN(資本ストック!D628))</f>
        <v>12.173154262016984</v>
      </c>
      <c r="E628" s="2">
        <f>IF(logVir!E628="","",LN(資本ストック!E628))</f>
        <v>12.180788667780076</v>
      </c>
      <c r="F628" s="2">
        <f>IF(logVir!F628="","",LN(資本ストック!F628))</f>
        <v>12.162098522920957</v>
      </c>
      <c r="G628" s="2">
        <f>IF(logVir!G628="","",LN(資本ストック!G628))</f>
        <v>12.16669025227826</v>
      </c>
      <c r="I628" s="3">
        <v>21</v>
      </c>
      <c r="J628" s="3">
        <v>5</v>
      </c>
      <c r="K628" s="2" cm="1">
        <f t="array" ref="K628">IF(C628="","",C628-SUMPRODUCT(($B$1461:$B$1491=$J628)*1,C$1461:C$1491))</f>
        <v>0.86668976891260918</v>
      </c>
      <c r="L628" s="2" cm="1">
        <f t="array" ref="L628">IF(D628="","",D628-SUMPRODUCT(($B$1461:$B$1491=$J628)*1,D$1461:D$1491))</f>
        <v>0.82249041052940441</v>
      </c>
      <c r="M628" s="2" cm="1">
        <f t="array" ref="M628">IF(E628="","",E628-SUMPRODUCT(($B$1461:$B$1491=$J628)*1,E$1461:E$1491))</f>
        <v>0.7878741896143211</v>
      </c>
      <c r="N628" s="2" cm="1">
        <f t="array" ref="N628">IF(F628="","",F628-SUMPRODUCT(($B$1461:$B$1491=$J628)*1,F$1461:F$1491))</f>
        <v>0.77718106604469384</v>
      </c>
      <c r="O628" s="2" cm="1">
        <f t="array" ref="O628">IF(G628="","",G628-SUMPRODUCT(($B$1461:$B$1491=$J628)*1,G$1461:G$1491))</f>
        <v>0.77782919641748016</v>
      </c>
    </row>
    <row r="629" spans="1:15" x14ac:dyDescent="0.55000000000000004">
      <c r="A629" s="3">
        <v>21</v>
      </c>
      <c r="B629" s="4">
        <v>6</v>
      </c>
      <c r="C629" s="2">
        <f>IF(logVir!C629="","",LN(資本ストック!C629))</f>
        <v>13.029298700176465</v>
      </c>
      <c r="D629" s="2">
        <f>IF(logVir!D629="","",LN(資本ストック!D629))</f>
        <v>13.092008657544383</v>
      </c>
      <c r="E629" s="2">
        <f>IF(logVir!E629="","",LN(資本ストック!E629))</f>
        <v>13.115874450134516</v>
      </c>
      <c r="F629" s="2">
        <f>IF(logVir!F629="","",LN(資本ストック!F629))</f>
        <v>13.10739459387041</v>
      </c>
      <c r="G629" s="2">
        <f>IF(logVir!G629="","",LN(資本ストック!G629))</f>
        <v>13.130503273301946</v>
      </c>
      <c r="I629" s="3">
        <v>21</v>
      </c>
      <c r="J629" s="3">
        <v>6</v>
      </c>
      <c r="K629" s="2" cm="1">
        <f t="array" ref="K629">IF(C629="","",C629-SUMPRODUCT(($B$1461:$B$1491=$J629)*1,C$1461:C$1491))</f>
        <v>-0.1214704550719965</v>
      </c>
      <c r="L629" s="2" cm="1">
        <f t="array" ref="L629">IF(D629="","",D629-SUMPRODUCT(($B$1461:$B$1491=$J629)*1,D$1461:D$1491))</f>
        <v>-8.2684035008110612E-2</v>
      </c>
      <c r="M629" s="2" cm="1">
        <f t="array" ref="M629">IF(E629="","",E629-SUMPRODUCT(($B$1461:$B$1491=$J629)*1,E$1461:E$1491))</f>
        <v>-8.9983666897792247E-2</v>
      </c>
      <c r="N629" s="2" cm="1">
        <f t="array" ref="N629">IF(F629="","",F629-SUMPRODUCT(($B$1461:$B$1491=$J629)*1,F$1461:F$1491))</f>
        <v>-0.10084166852244358</v>
      </c>
      <c r="O629" s="2" cm="1">
        <f t="array" ref="O629">IF(G629="","",G629-SUMPRODUCT(($B$1461:$B$1491=$J629)*1,G$1461:G$1491))</f>
        <v>-8.6345054401659738E-2</v>
      </c>
    </row>
    <row r="630" spans="1:15" x14ac:dyDescent="0.55000000000000004">
      <c r="A630" s="3">
        <v>21</v>
      </c>
      <c r="B630" s="4">
        <v>7</v>
      </c>
      <c r="C630" s="2">
        <f>IF(logVir!C630="","",LN(資本ストック!C630))</f>
        <v>13.037355229302348</v>
      </c>
      <c r="D630" s="2">
        <f>IF(logVir!D630="","",LN(資本ストック!D630))</f>
        <v>12.921257879519388</v>
      </c>
      <c r="E630" s="2">
        <f>IF(logVir!E630="","",LN(資本ストック!E630))</f>
        <v>12.853046789516551</v>
      </c>
      <c r="F630" s="2">
        <f>IF(logVir!F630="","",LN(資本ストック!F630))</f>
        <v>12.874587035947137</v>
      </c>
      <c r="G630" s="2">
        <f>IF(logVir!G630="","",LN(資本ストック!G630))</f>
        <v>12.888459398271104</v>
      </c>
      <c r="I630" s="3">
        <v>21</v>
      </c>
      <c r="J630" s="3">
        <v>7</v>
      </c>
      <c r="K630" s="2" cm="1">
        <f t="array" ref="K630">IF(C630="","",C630-SUMPRODUCT(($B$1461:$B$1491=$J630)*1,C$1461:C$1491))</f>
        <v>1.21341315125939</v>
      </c>
      <c r="L630" s="2" cm="1">
        <f t="array" ref="L630">IF(D630="","",D630-SUMPRODUCT(($B$1461:$B$1491=$J630)*1,D$1461:D$1491))</f>
        <v>1.1658126230625783</v>
      </c>
      <c r="M630" s="2" cm="1">
        <f t="array" ref="M630">IF(E630="","",E630-SUMPRODUCT(($B$1461:$B$1491=$J630)*1,E$1461:E$1491))</f>
        <v>1.1067896054188644</v>
      </c>
      <c r="N630" s="2" cm="1">
        <f t="array" ref="N630">IF(F630="","",F630-SUMPRODUCT(($B$1461:$B$1491=$J630)*1,F$1461:F$1491))</f>
        <v>1.1452269986065993</v>
      </c>
      <c r="O630" s="2" cm="1">
        <f t="array" ref="O630">IF(G630="","",G630-SUMPRODUCT(($B$1461:$B$1491=$J630)*1,G$1461:G$1491))</f>
        <v>1.1604553265304158</v>
      </c>
    </row>
    <row r="631" spans="1:15" x14ac:dyDescent="0.55000000000000004">
      <c r="A631" s="3">
        <v>21</v>
      </c>
      <c r="B631" s="4">
        <v>8</v>
      </c>
      <c r="C631" s="2">
        <f>IF(logVir!C631="","",LN(資本ストック!C631))</f>
        <v>12.376903170865228</v>
      </c>
      <c r="D631" s="2">
        <f>IF(logVir!D631="","",LN(資本ストック!D631))</f>
        <v>12.375070048691764</v>
      </c>
      <c r="E631" s="2">
        <f>IF(logVir!E631="","",LN(資本ストック!E631))</f>
        <v>12.653684919711147</v>
      </c>
      <c r="F631" s="2">
        <f>IF(logVir!F631="","",LN(資本ストック!F631))</f>
        <v>12.64403685115135</v>
      </c>
      <c r="G631" s="2">
        <f>IF(logVir!G631="","",LN(資本ストック!G631))</f>
        <v>12.631930292059117</v>
      </c>
      <c r="I631" s="3">
        <v>21</v>
      </c>
      <c r="J631" s="3">
        <v>8</v>
      </c>
      <c r="K631" s="2" cm="1">
        <f t="array" ref="K631">IF(C631="","",C631-SUMPRODUCT(($B$1461:$B$1491=$J631)*1,C$1461:C$1491))</f>
        <v>-6.402002311129884E-2</v>
      </c>
      <c r="L631" s="2" cm="1">
        <f t="array" ref="L631">IF(D631="","",D631-SUMPRODUCT(($B$1461:$B$1491=$J631)*1,D$1461:D$1491))</f>
        <v>-8.6103975525482213E-2</v>
      </c>
      <c r="M631" s="2" cm="1">
        <f t="array" ref="M631">IF(E631="","",E631-SUMPRODUCT(($B$1461:$B$1491=$J631)*1,E$1461:E$1491))</f>
        <v>0.20088839978692974</v>
      </c>
      <c r="N631" s="2" cm="1">
        <f t="array" ref="N631">IF(F631="","",F631-SUMPRODUCT(($B$1461:$B$1491=$J631)*1,F$1461:F$1491))</f>
        <v>0.14355479861853659</v>
      </c>
      <c r="O631" s="2" cm="1">
        <f t="array" ref="O631">IF(G631="","",G631-SUMPRODUCT(($B$1461:$B$1491=$J631)*1,G$1461:G$1491))</f>
        <v>0.16774299598778342</v>
      </c>
    </row>
    <row r="632" spans="1:15" x14ac:dyDescent="0.55000000000000004">
      <c r="A632" s="3">
        <v>21</v>
      </c>
      <c r="B632" s="4">
        <v>9</v>
      </c>
      <c r="C632" s="2">
        <f>IF(logVir!C632="","",LN(資本ストック!C632))</f>
        <v>12.044006152377474</v>
      </c>
      <c r="D632" s="2">
        <f>IF(logVir!D632="","",LN(資本ストック!D632))</f>
        <v>12.116169363378701</v>
      </c>
      <c r="E632" s="2">
        <f>IF(logVir!E632="","",LN(資本ストック!E632))</f>
        <v>12.248425459945652</v>
      </c>
      <c r="F632" s="2">
        <f>IF(logVir!F632="","",LN(資本ストック!F632))</f>
        <v>12.292464179871111</v>
      </c>
      <c r="G632" s="2">
        <f>IF(logVir!G632="","",LN(資本ストック!G632))</f>
        <v>12.2920640427237</v>
      </c>
      <c r="I632" s="3">
        <v>21</v>
      </c>
      <c r="J632" s="3">
        <v>9</v>
      </c>
      <c r="K632" s="2" cm="1">
        <f t="array" ref="K632">IF(C632="","",C632-SUMPRODUCT(($B$1461:$B$1491=$J632)*1,C$1461:C$1491))</f>
        <v>0.76714065076448001</v>
      </c>
      <c r="L632" s="2" cm="1">
        <f t="array" ref="L632">IF(D632="","",D632-SUMPRODUCT(($B$1461:$B$1491=$J632)*1,D$1461:D$1491))</f>
        <v>0.86554642062244014</v>
      </c>
      <c r="M632" s="2" cm="1">
        <f t="array" ref="M632">IF(E632="","",E632-SUMPRODUCT(($B$1461:$B$1491=$J632)*1,E$1461:E$1491))</f>
        <v>0.91383537058983677</v>
      </c>
      <c r="N632" s="2" cm="1">
        <f t="array" ref="N632">IF(F632="","",F632-SUMPRODUCT(($B$1461:$B$1491=$J632)*1,F$1461:F$1491))</f>
        <v>0.98563196081396143</v>
      </c>
      <c r="O632" s="2" cm="1">
        <f t="array" ref="O632">IF(G632="","",G632-SUMPRODUCT(($B$1461:$B$1491=$J632)*1,G$1461:G$1491))</f>
        <v>0.98482372735006862</v>
      </c>
    </row>
    <row r="633" spans="1:15" x14ac:dyDescent="0.55000000000000004">
      <c r="A633" s="3">
        <v>21</v>
      </c>
      <c r="B633" s="4">
        <v>10</v>
      </c>
      <c r="C633" s="2">
        <f>IF(logVir!C633="","",LN(資本ストック!C633))</f>
        <v>13.306870802006385</v>
      </c>
      <c r="D633" s="2">
        <f>IF(logVir!D633="","",LN(資本ストック!D633))</f>
        <v>13.331819745869355</v>
      </c>
      <c r="E633" s="2">
        <f>IF(logVir!E633="","",LN(資本ストック!E633))</f>
        <v>13.552335620742912</v>
      </c>
      <c r="F633" s="2">
        <f>IF(logVir!F633="","",LN(資本ストック!F633))</f>
        <v>13.531505726759319</v>
      </c>
      <c r="G633" s="2">
        <f>IF(logVir!G633="","",LN(資本ストック!G633))</f>
        <v>13.487514542615333</v>
      </c>
      <c r="I633" s="3">
        <v>21</v>
      </c>
      <c r="J633" s="3">
        <v>10</v>
      </c>
      <c r="K633" s="2" cm="1">
        <f t="array" ref="K633">IF(C633="","",C633-SUMPRODUCT(($B$1461:$B$1491=$J633)*1,C$1461:C$1491))</f>
        <v>0.63161960897486047</v>
      </c>
      <c r="L633" s="2" cm="1">
        <f t="array" ref="L633">IF(D633="","",D633-SUMPRODUCT(($B$1461:$B$1491=$J633)*1,D$1461:D$1491))</f>
        <v>0.58921239360781641</v>
      </c>
      <c r="M633" s="2" cm="1">
        <f t="array" ref="M633">IF(E633="","",E633-SUMPRODUCT(($B$1461:$B$1491=$J633)*1,E$1461:E$1491))</f>
        <v>0.72722039172175101</v>
      </c>
      <c r="N633" s="2" cm="1">
        <f t="array" ref="N633">IF(F633="","",F633-SUMPRODUCT(($B$1461:$B$1491=$J633)*1,F$1461:F$1491))</f>
        <v>0.71499414503009007</v>
      </c>
      <c r="O633" s="2" cm="1">
        <f t="array" ref="O633">IF(G633="","",G633-SUMPRODUCT(($B$1461:$B$1491=$J633)*1,G$1461:G$1491))</f>
        <v>0.65691786627088966</v>
      </c>
    </row>
    <row r="634" spans="1:15" x14ac:dyDescent="0.55000000000000004">
      <c r="A634" s="3">
        <v>21</v>
      </c>
      <c r="B634" s="4">
        <v>11</v>
      </c>
      <c r="C634" s="2">
        <f>IF(logVir!C634="","",LN(資本ストック!C634))</f>
        <v>12.368846314807998</v>
      </c>
      <c r="D634" s="2">
        <f>IF(logVir!D634="","",LN(資本ストック!D634))</f>
        <v>12.286994473672284</v>
      </c>
      <c r="E634" s="2">
        <f>IF(logVir!E634="","",LN(資本ストック!E634))</f>
        <v>12.155458616062068</v>
      </c>
      <c r="F634" s="2">
        <f>IF(logVir!F634="","",LN(資本ストック!F634))</f>
        <v>12.415501831570181</v>
      </c>
      <c r="G634" s="2">
        <f>IF(logVir!G634="","",LN(資本ストック!G634))</f>
        <v>12.585000850657202</v>
      </c>
      <c r="I634" s="3">
        <v>21</v>
      </c>
      <c r="J634" s="3">
        <v>11</v>
      </c>
      <c r="K634" s="2" cm="1">
        <f t="array" ref="K634">IF(C634="","",C634-SUMPRODUCT(($B$1461:$B$1491=$J634)*1,C$1461:C$1491))</f>
        <v>-1.3245641788245166E-2</v>
      </c>
      <c r="L634" s="2" cm="1">
        <f t="array" ref="L634">IF(D634="","",D634-SUMPRODUCT(($B$1461:$B$1491=$J634)*1,D$1461:D$1491))</f>
        <v>-8.8436928864247477E-2</v>
      </c>
      <c r="M634" s="2" cm="1">
        <f t="array" ref="M634">IF(E634="","",E634-SUMPRODUCT(($B$1461:$B$1491=$J634)*1,E$1461:E$1491))</f>
        <v>-0.27277507526594569</v>
      </c>
      <c r="N634" s="2" cm="1">
        <f t="array" ref="N634">IF(F634="","",F634-SUMPRODUCT(($B$1461:$B$1491=$J634)*1,F$1461:F$1491))</f>
        <v>-2.3601527479582884E-2</v>
      </c>
      <c r="O634" s="2" cm="1">
        <f t="array" ref="O634">IF(G634="","",G634-SUMPRODUCT(($B$1461:$B$1491=$J634)*1,G$1461:G$1491))</f>
        <v>0.11193151760827114</v>
      </c>
    </row>
    <row r="635" spans="1:15" x14ac:dyDescent="0.55000000000000004">
      <c r="A635" s="3">
        <v>21</v>
      </c>
      <c r="B635" s="4">
        <v>12</v>
      </c>
      <c r="C635" s="2">
        <f>IF(logVir!C635="","",LN(資本ストック!C635))</f>
        <v>12.580307656836393</v>
      </c>
      <c r="D635" s="2">
        <f>IF(logVir!D635="","",LN(資本ストック!D635))</f>
        <v>12.517910987677752</v>
      </c>
      <c r="E635" s="2">
        <f>IF(logVir!E635="","",LN(資本ストック!E635))</f>
        <v>12.555622017024207</v>
      </c>
      <c r="F635" s="2">
        <f>IF(logVir!F635="","",LN(資本ストック!F635))</f>
        <v>12.535715126724144</v>
      </c>
      <c r="G635" s="2">
        <f>IF(logVir!G635="","",LN(資本ストック!G635))</f>
        <v>12.578631648017286</v>
      </c>
      <c r="I635" s="3">
        <v>21</v>
      </c>
      <c r="J635" s="3">
        <v>12</v>
      </c>
      <c r="K635" s="2" cm="1">
        <f t="array" ref="K635">IF(C635="","",C635-SUMPRODUCT(($B$1461:$B$1491=$J635)*1,C$1461:C$1491))</f>
        <v>0.27774795057505131</v>
      </c>
      <c r="L635" s="2" cm="1">
        <f t="array" ref="L635">IF(D635="","",D635-SUMPRODUCT(($B$1461:$B$1491=$J635)*1,D$1461:D$1491))</f>
        <v>0.26035568494534012</v>
      </c>
      <c r="M635" s="2" cm="1">
        <f t="array" ref="M635">IF(E635="","",E635-SUMPRODUCT(($B$1461:$B$1491=$J635)*1,E$1461:E$1491))</f>
        <v>0.26843116139919054</v>
      </c>
      <c r="N635" s="2" cm="1">
        <f t="array" ref="N635">IF(F635="","",F635-SUMPRODUCT(($B$1461:$B$1491=$J635)*1,F$1461:F$1491))</f>
        <v>0.28652781669470073</v>
      </c>
      <c r="O635" s="2" cm="1">
        <f t="array" ref="O635">IF(G635="","",G635-SUMPRODUCT(($B$1461:$B$1491=$J635)*1,G$1461:G$1491))</f>
        <v>0.37128871181972656</v>
      </c>
    </row>
    <row r="636" spans="1:15" x14ac:dyDescent="0.55000000000000004">
      <c r="A636" s="3">
        <v>21</v>
      </c>
      <c r="B636" s="4">
        <v>13</v>
      </c>
      <c r="C636" s="2">
        <f>IF(logVir!C636="","",LN(資本ストック!C636))</f>
        <v>11.468821915917145</v>
      </c>
      <c r="D636" s="2">
        <f>IF(logVir!D636="","",LN(資本ストック!D636))</f>
        <v>11.31333331188328</v>
      </c>
      <c r="E636" s="2">
        <f>IF(logVir!E636="","",LN(資本ストック!E636))</f>
        <v>11.149280904616672</v>
      </c>
      <c r="F636" s="2">
        <f>IF(logVir!F636="","",LN(資本ストック!F636))</f>
        <v>11.104395320433916</v>
      </c>
      <c r="G636" s="2">
        <f>IF(logVir!G636="","",LN(資本ストック!G636))</f>
        <v>10.916651214719312</v>
      </c>
      <c r="I636" s="3">
        <v>21</v>
      </c>
      <c r="J636" s="3">
        <v>13</v>
      </c>
      <c r="K636" s="2" cm="1">
        <f t="array" ref="K636">IF(C636="","",C636-SUMPRODUCT(($B$1461:$B$1491=$J636)*1,C$1461:C$1491))</f>
        <v>-0.33790242661831194</v>
      </c>
      <c r="L636" s="2" cm="1">
        <f t="array" ref="L636">IF(D636="","",D636-SUMPRODUCT(($B$1461:$B$1491=$J636)*1,D$1461:D$1491))</f>
        <v>-0.22274547390515664</v>
      </c>
      <c r="M636" s="2" cm="1">
        <f t="array" ref="M636">IF(E636="","",E636-SUMPRODUCT(($B$1461:$B$1491=$J636)*1,E$1461:E$1491))</f>
        <v>-0.32553422360887296</v>
      </c>
      <c r="N636" s="2" cm="1">
        <f t="array" ref="N636">IF(F636="","",F636-SUMPRODUCT(($B$1461:$B$1491=$J636)*1,F$1461:F$1491))</f>
        <v>-0.32932858924997355</v>
      </c>
      <c r="O636" s="2" cm="1">
        <f t="array" ref="O636">IF(G636="","",G636-SUMPRODUCT(($B$1461:$B$1491=$J636)*1,G$1461:G$1491))</f>
        <v>-0.50796395840341724</v>
      </c>
    </row>
    <row r="637" spans="1:15" x14ac:dyDescent="0.55000000000000004">
      <c r="A637" s="3">
        <v>21</v>
      </c>
      <c r="B637" s="4">
        <v>14</v>
      </c>
      <c r="C637" s="2">
        <f>IF(logVir!C637="","",LN(資本ストック!C637))</f>
        <v>13.675092738865585</v>
      </c>
      <c r="D637" s="2">
        <f>IF(logVir!D637="","",LN(資本ストック!D637))</f>
        <v>13.749647057566712</v>
      </c>
      <c r="E637" s="2">
        <f>IF(logVir!E637="","",LN(資本ストック!E637))</f>
        <v>14.02110883376112</v>
      </c>
      <c r="F637" s="2">
        <f>IF(logVir!F637="","",LN(資本ストック!F637))</f>
        <v>14.022490215107052</v>
      </c>
      <c r="G637" s="2">
        <f>IF(logVir!G637="","",LN(資本ストック!G637))</f>
        <v>14.002553569953292</v>
      </c>
      <c r="I637" s="3">
        <v>21</v>
      </c>
      <c r="J637" s="3">
        <v>14</v>
      </c>
      <c r="K637" s="2" cm="1">
        <f t="array" ref="K637">IF(C637="","",C637-SUMPRODUCT(($B$1461:$B$1491=$J637)*1,C$1461:C$1491))</f>
        <v>1.1875023893081185</v>
      </c>
      <c r="L637" s="2" cm="1">
        <f t="array" ref="L637">IF(D637="","",D637-SUMPRODUCT(($B$1461:$B$1491=$J637)*1,D$1461:D$1491))</f>
        <v>1.257473314278263</v>
      </c>
      <c r="M637" s="2" cm="1">
        <f t="array" ref="M637">IF(E637="","",E637-SUMPRODUCT(($B$1461:$B$1491=$J637)*1,E$1461:E$1491))</f>
        <v>1.4018749445540397</v>
      </c>
      <c r="N637" s="2" cm="1">
        <f t="array" ref="N637">IF(F637="","",F637-SUMPRODUCT(($B$1461:$B$1491=$J637)*1,F$1461:F$1491))</f>
        <v>1.3932080301206415</v>
      </c>
      <c r="O637" s="2" cm="1">
        <f t="array" ref="O637">IF(G637="","",G637-SUMPRODUCT(($B$1461:$B$1491=$J637)*1,G$1461:G$1491))</f>
        <v>1.3856846002185712</v>
      </c>
    </row>
    <row r="638" spans="1:15" x14ac:dyDescent="0.55000000000000004">
      <c r="A638" s="3">
        <v>21</v>
      </c>
      <c r="B638" s="4">
        <v>15</v>
      </c>
      <c r="C638" s="2">
        <f>IF(logVir!C638="","",LN(資本ストック!C638))</f>
        <v>11.057614411239774</v>
      </c>
      <c r="D638" s="2">
        <f>IF(logVir!D638="","",LN(資本ストック!D638))</f>
        <v>11.033670832291987</v>
      </c>
      <c r="E638" s="2">
        <f>IF(logVir!E638="","",LN(資本ストック!E638))</f>
        <v>11.051027733998039</v>
      </c>
      <c r="F638" s="2">
        <f>IF(logVir!F638="","",LN(資本ストック!F638))</f>
        <v>11.043603090315971</v>
      </c>
      <c r="G638" s="2">
        <f>IF(logVir!G638="","",LN(資本ストック!G638))</f>
        <v>11.092183712697141</v>
      </c>
      <c r="I638" s="3">
        <v>21</v>
      </c>
      <c r="J638" s="3">
        <v>15</v>
      </c>
      <c r="K638" s="2" cm="1">
        <f t="array" ref="K638">IF(C638="","",C638-SUMPRODUCT(($B$1461:$B$1491=$J638)*1,C$1461:C$1491))</f>
        <v>0.59487296631459152</v>
      </c>
      <c r="L638" s="2" cm="1">
        <f t="array" ref="L638">IF(D638="","",D638-SUMPRODUCT(($B$1461:$B$1491=$J638)*1,D$1461:D$1491))</f>
        <v>0.54572324385959448</v>
      </c>
      <c r="M638" s="2" cm="1">
        <f t="array" ref="M638">IF(E638="","",E638-SUMPRODUCT(($B$1461:$B$1491=$J638)*1,E$1461:E$1491))</f>
        <v>0.48856657560155625</v>
      </c>
      <c r="N638" s="2" cm="1">
        <f t="array" ref="N638">IF(F638="","",F638-SUMPRODUCT(($B$1461:$B$1491=$J638)*1,F$1461:F$1491))</f>
        <v>0.47320466071663603</v>
      </c>
      <c r="O638" s="2" cm="1">
        <f t="array" ref="O638">IF(G638="","",G638-SUMPRODUCT(($B$1461:$B$1491=$J638)*1,G$1461:G$1491))</f>
        <v>0.51290703216156253</v>
      </c>
    </row>
    <row r="639" spans="1:15" x14ac:dyDescent="0.55000000000000004">
      <c r="A639" s="3">
        <v>21</v>
      </c>
      <c r="B639" s="4">
        <v>16</v>
      </c>
      <c r="C639" s="2">
        <f>IF(logVir!C639="","",LN(資本ストック!C639))</f>
        <v>13.047349334666723</v>
      </c>
      <c r="D639" s="2">
        <f>IF(logVir!D639="","",LN(資本ストック!D639))</f>
        <v>13.075830584755447</v>
      </c>
      <c r="E639" s="2">
        <f>IF(logVir!E639="","",LN(資本ストック!E639))</f>
        <v>13.100391816062576</v>
      </c>
      <c r="F639" s="2">
        <f>IF(logVir!F639="","",LN(資本ストック!F639))</f>
        <v>13.091865789745102</v>
      </c>
      <c r="G639" s="2">
        <f>IF(logVir!G639="","",LN(資本ストック!G639))</f>
        <v>13.177451626886285</v>
      </c>
      <c r="I639" s="3">
        <v>21</v>
      </c>
      <c r="J639" s="3">
        <v>16</v>
      </c>
      <c r="K639" s="2" cm="1">
        <f t="array" ref="K639">IF(C639="","",C639-SUMPRODUCT(($B$1461:$B$1491=$J639)*1,C$1461:C$1491))</f>
        <v>0.83972677711410704</v>
      </c>
      <c r="L639" s="2" cm="1">
        <f t="array" ref="L639">IF(D639="","",D639-SUMPRODUCT(($B$1461:$B$1491=$J639)*1,D$1461:D$1491))</f>
        <v>0.86764683789238717</v>
      </c>
      <c r="M639" s="2" cm="1">
        <f t="array" ref="M639">IF(E639="","",E639-SUMPRODUCT(($B$1461:$B$1491=$J639)*1,E$1461:E$1491))</f>
        <v>0.86015454570489958</v>
      </c>
      <c r="N639" s="2" cm="1">
        <f t="array" ref="N639">IF(F639="","",F639-SUMPRODUCT(($B$1461:$B$1491=$J639)*1,F$1461:F$1491))</f>
        <v>0.85442096773104126</v>
      </c>
      <c r="O639" s="2" cm="1">
        <f t="array" ref="O639">IF(G639="","",G639-SUMPRODUCT(($B$1461:$B$1491=$J639)*1,G$1461:G$1491))</f>
        <v>0.91515871631641765</v>
      </c>
    </row>
    <row r="640" spans="1:15" x14ac:dyDescent="0.55000000000000004">
      <c r="A640" s="3">
        <v>21</v>
      </c>
      <c r="B640" s="4">
        <v>17</v>
      </c>
      <c r="C640" s="2">
        <f>IF(logVir!C640="","",LN(資本ストック!C640))</f>
        <v>14.807601249483016</v>
      </c>
      <c r="D640" s="2">
        <f>IF(logVir!D640="","",LN(資本ストック!D640))</f>
        <v>14.838739529144188</v>
      </c>
      <c r="E640" s="2">
        <f>IF(logVir!E640="","",LN(資本ストック!E640))</f>
        <v>14.86255933449495</v>
      </c>
      <c r="F640" s="2">
        <f>IF(logVir!F640="","",LN(資本ストック!F640))</f>
        <v>14.861787719458009</v>
      </c>
      <c r="G640" s="2">
        <f>IF(logVir!G640="","",LN(資本ストック!G640))</f>
        <v>14.860375920719447</v>
      </c>
      <c r="I640" s="3">
        <v>21</v>
      </c>
      <c r="J640" s="3">
        <v>17</v>
      </c>
      <c r="K640" s="2" cm="1">
        <f t="array" ref="K640">IF(C640="","",C640-SUMPRODUCT(($B$1461:$B$1491=$J640)*1,C$1461:C$1491))</f>
        <v>-0.25475193033433463</v>
      </c>
      <c r="L640" s="2" cm="1">
        <f t="array" ref="L640">IF(D640="","",D640-SUMPRODUCT(($B$1461:$B$1491=$J640)*1,D$1461:D$1491))</f>
        <v>-0.21552564154591991</v>
      </c>
      <c r="M640" s="2" cm="1">
        <f t="array" ref="M640">IF(E640="","",E640-SUMPRODUCT(($B$1461:$B$1491=$J640)*1,E$1461:E$1491))</f>
        <v>-0.19233330006625238</v>
      </c>
      <c r="N640" s="2" cm="1">
        <f t="array" ref="N640">IF(F640="","",F640-SUMPRODUCT(($B$1461:$B$1491=$J640)*1,F$1461:F$1491))</f>
        <v>-0.1922056928900755</v>
      </c>
      <c r="O640" s="2" cm="1">
        <f t="array" ref="O640">IF(G640="","",G640-SUMPRODUCT(($B$1461:$B$1491=$J640)*1,G$1461:G$1491))</f>
        <v>-0.1986632979216747</v>
      </c>
    </row>
    <row r="641" spans="1:15" x14ac:dyDescent="0.55000000000000004">
      <c r="A641" s="3">
        <v>21</v>
      </c>
      <c r="B641" s="4">
        <v>18</v>
      </c>
      <c r="C641" s="2">
        <f>IF(logVir!C641="","",LN(資本ストック!C641))</f>
        <v>12.763466169832911</v>
      </c>
      <c r="D641" s="2">
        <f>IF(logVir!D641="","",LN(資本ストック!D641))</f>
        <v>12.732783201656192</v>
      </c>
      <c r="E641" s="2">
        <f>IF(logVir!E641="","",LN(資本ストック!E641))</f>
        <v>12.780503611350774</v>
      </c>
      <c r="F641" s="2">
        <f>IF(logVir!F641="","",LN(資本ストック!F641))</f>
        <v>12.807169022443887</v>
      </c>
      <c r="G641" s="2">
        <f>IF(logVir!G641="","",LN(資本ストック!G641))</f>
        <v>12.919175092865609</v>
      </c>
      <c r="I641" s="3">
        <v>21</v>
      </c>
      <c r="J641" s="3">
        <v>18</v>
      </c>
      <c r="K641" s="2" cm="1">
        <f t="array" ref="K641">IF(C641="","",C641-SUMPRODUCT(($B$1461:$B$1491=$J641)*1,C$1461:C$1491))</f>
        <v>6.0910835551714726E-2</v>
      </c>
      <c r="L641" s="2" cm="1">
        <f t="array" ref="L641">IF(D641="","",D641-SUMPRODUCT(($B$1461:$B$1491=$J641)*1,D$1461:D$1491))</f>
        <v>7.1938334157497508E-3</v>
      </c>
      <c r="M641" s="2" cm="1">
        <f t="array" ref="M641">IF(E641="","",E641-SUMPRODUCT(($B$1461:$B$1491=$J641)*1,E$1461:E$1491))</f>
        <v>6.5811140727429773E-3</v>
      </c>
      <c r="N641" s="2" cm="1">
        <f t="array" ref="N641">IF(F641="","",F641-SUMPRODUCT(($B$1461:$B$1491=$J641)*1,F$1461:F$1491))</f>
        <v>1.5269135322931504E-2</v>
      </c>
      <c r="O641" s="2" cm="1">
        <f t="array" ref="O641">IF(G641="","",G641-SUMPRODUCT(($B$1461:$B$1491=$J641)*1,G$1461:G$1491))</f>
        <v>5.9574748839807512E-2</v>
      </c>
    </row>
    <row r="642" spans="1:15" x14ac:dyDescent="0.55000000000000004">
      <c r="A642" s="3">
        <v>21</v>
      </c>
      <c r="B642" s="4">
        <v>19</v>
      </c>
      <c r="C642" s="2">
        <f>IF(logVir!C642="","",LN(資本ストック!C642))</f>
        <v>12.584043733730818</v>
      </c>
      <c r="D642" s="2">
        <f>IF(logVir!D642="","",LN(資本ストック!D642))</f>
        <v>12.462943667741358</v>
      </c>
      <c r="E642" s="2">
        <f>IF(logVir!E642="","",LN(資本ストック!E642))</f>
        <v>12.376983858984127</v>
      </c>
      <c r="F642" s="2">
        <f>IF(logVir!F642="","",LN(資本ストック!F642))</f>
        <v>12.36454060598593</v>
      </c>
      <c r="G642" s="2">
        <f>IF(logVir!G642="","",LN(資本ストック!G642))</f>
        <v>12.338328517092034</v>
      </c>
      <c r="I642" s="3">
        <v>21</v>
      </c>
      <c r="J642" s="3">
        <v>19</v>
      </c>
      <c r="K642" s="2" cm="1">
        <f t="array" ref="K642">IF(C642="","",C642-SUMPRODUCT(($B$1461:$B$1491=$J642)*1,C$1461:C$1491))</f>
        <v>6.8463302713494656E-2</v>
      </c>
      <c r="L642" s="2" cm="1">
        <f t="array" ref="L642">IF(D642="","",D642-SUMPRODUCT(($B$1461:$B$1491=$J642)*1,D$1461:D$1491))</f>
        <v>2.1597277313780694E-3</v>
      </c>
      <c r="M642" s="2" cm="1">
        <f t="array" ref="M642">IF(E642="","",E642-SUMPRODUCT(($B$1461:$B$1491=$J642)*1,E$1461:E$1491))</f>
        <v>-5.3913858624911271E-2</v>
      </c>
      <c r="N642" s="2" cm="1">
        <f t="array" ref="N642">IF(F642="","",F642-SUMPRODUCT(($B$1461:$B$1491=$J642)*1,F$1461:F$1491))</f>
        <v>-6.1191843456720463E-2</v>
      </c>
      <c r="O642" s="2" cm="1">
        <f t="array" ref="O642">IF(G642="","",G642-SUMPRODUCT(($B$1461:$B$1491=$J642)*1,G$1461:G$1491))</f>
        <v>-7.7650926757193872E-2</v>
      </c>
    </row>
    <row r="643" spans="1:15" x14ac:dyDescent="0.55000000000000004">
      <c r="A643" s="3">
        <v>21</v>
      </c>
      <c r="B643" s="4">
        <v>20</v>
      </c>
      <c r="C643" s="2">
        <f>IF(logVir!C643="","",LN(資本ストック!C643))</f>
        <v>13.411802387816016</v>
      </c>
      <c r="D643" s="2">
        <f>IF(logVir!D643="","",LN(資本ストック!D643))</f>
        <v>13.577881029712717</v>
      </c>
      <c r="E643" s="2">
        <f>IF(logVir!E643="","",LN(資本ストック!E643))</f>
        <v>13.766180099515019</v>
      </c>
      <c r="F643" s="2">
        <f>IF(logVir!F643="","",LN(資本ストック!F643))</f>
        <v>13.688741264915452</v>
      </c>
      <c r="G643" s="2">
        <f>IF(logVir!G643="","",LN(資本ストック!G643))</f>
        <v>13.765857304857519</v>
      </c>
      <c r="I643" s="3">
        <v>21</v>
      </c>
      <c r="J643" s="3">
        <v>20</v>
      </c>
      <c r="K643" s="2" cm="1">
        <f t="array" ref="K643">IF(C643="","",C643-SUMPRODUCT(($B$1461:$B$1491=$J643)*1,C$1461:C$1491))</f>
        <v>0.18164052792702634</v>
      </c>
      <c r="L643" s="2" cm="1">
        <f t="array" ref="L643">IF(D643="","",D643-SUMPRODUCT(($B$1461:$B$1491=$J643)*1,D$1461:D$1491))</f>
        <v>0.25157267545741746</v>
      </c>
      <c r="M643" s="2" cm="1">
        <f t="array" ref="M643">IF(E643="","",E643-SUMPRODUCT(($B$1461:$B$1491=$J643)*1,E$1461:E$1491))</f>
        <v>0.36516165734896511</v>
      </c>
      <c r="N643" s="2" cm="1">
        <f t="array" ref="N643">IF(F643="","",F643-SUMPRODUCT(($B$1461:$B$1491=$J643)*1,F$1461:F$1491))</f>
        <v>0.29158123361171739</v>
      </c>
      <c r="O643" s="2" cm="1">
        <f t="array" ref="O643">IF(G643="","",G643-SUMPRODUCT(($B$1461:$B$1491=$J643)*1,G$1461:G$1491))</f>
        <v>0.32118080316372399</v>
      </c>
    </row>
    <row r="644" spans="1:15" x14ac:dyDescent="0.55000000000000004">
      <c r="A644" s="3">
        <v>21</v>
      </c>
      <c r="B644" s="4">
        <v>21</v>
      </c>
      <c r="C644" s="2">
        <f>IF(logVir!C644="","",LN(資本ストック!C644))</f>
        <v>14.084667181389968</v>
      </c>
      <c r="D644" s="2">
        <f>IF(logVir!D644="","",LN(資本ストック!D644))</f>
        <v>14.081206940916159</v>
      </c>
      <c r="E644" s="2">
        <f>IF(logVir!E644="","",LN(資本ストック!E644))</f>
        <v>14.215618472208208</v>
      </c>
      <c r="F644" s="2">
        <f>IF(logVir!F644="","",LN(資本ストック!F644))</f>
        <v>14.273224445191415</v>
      </c>
      <c r="G644" s="2">
        <f>IF(logVir!G644="","",LN(資本ストック!G644))</f>
        <v>14.396471390580007</v>
      </c>
      <c r="I644" s="3">
        <v>21</v>
      </c>
      <c r="J644" s="3">
        <v>21</v>
      </c>
      <c r="K644" s="2" cm="1">
        <f t="array" ref="K644">IF(C644="","",C644-SUMPRODUCT(($B$1461:$B$1491=$J644)*1,C$1461:C$1491))</f>
        <v>-0.40714433228740177</v>
      </c>
      <c r="L644" s="2" cm="1">
        <f t="array" ref="L644">IF(D644="","",D644-SUMPRODUCT(($B$1461:$B$1491=$J644)*1,D$1461:D$1491))</f>
        <v>-0.44354892499541165</v>
      </c>
      <c r="M644" s="2" cm="1">
        <f t="array" ref="M644">IF(E644="","",E644-SUMPRODUCT(($B$1461:$B$1491=$J644)*1,E$1461:E$1491))</f>
        <v>-0.36694513175239329</v>
      </c>
      <c r="N644" s="2" cm="1">
        <f t="array" ref="N644">IF(F644="","",F644-SUMPRODUCT(($B$1461:$B$1491=$J644)*1,F$1461:F$1491))</f>
        <v>-0.32148418168620729</v>
      </c>
      <c r="O644" s="2" cm="1">
        <f t="array" ref="O644">IF(G644="","",G644-SUMPRODUCT(($B$1461:$B$1491=$J644)*1,G$1461:G$1491))</f>
        <v>-0.21499786965041956</v>
      </c>
    </row>
    <row r="645" spans="1:15" x14ac:dyDescent="0.55000000000000004">
      <c r="A645" s="3">
        <v>21</v>
      </c>
      <c r="B645" s="4">
        <v>22</v>
      </c>
      <c r="C645" s="2">
        <f>IF(logVir!C645="","",LN(資本ストック!C645))</f>
        <v>12.481163511652969</v>
      </c>
      <c r="D645" s="2">
        <f>IF(logVir!D645="","",LN(資本ストック!D645))</f>
        <v>12.228992991347196</v>
      </c>
      <c r="E645" s="2">
        <f>IF(logVir!E645="","",LN(資本ストック!E645))</f>
        <v>12.022499378750073</v>
      </c>
      <c r="F645" s="2">
        <f>IF(logVir!F645="","",LN(資本ストック!F645))</f>
        <v>11.967993827845998</v>
      </c>
      <c r="G645" s="2">
        <f>IF(logVir!G645="","",LN(資本ストック!G645))</f>
        <v>12.095079804232784</v>
      </c>
      <c r="I645" s="3">
        <v>21</v>
      </c>
      <c r="J645" s="3">
        <v>22</v>
      </c>
      <c r="K645" s="2" cm="1">
        <f t="array" ref="K645">IF(C645="","",C645-SUMPRODUCT(($B$1461:$B$1491=$J645)*1,C$1461:C$1491))</f>
        <v>-0.1245900644579816</v>
      </c>
      <c r="L645" s="2" cm="1">
        <f t="array" ref="L645">IF(D645="","",D645-SUMPRODUCT(($B$1461:$B$1491=$J645)*1,D$1461:D$1491))</f>
        <v>-0.22866171564710669</v>
      </c>
      <c r="M645" s="2" cm="1">
        <f t="array" ref="M645">IF(E645="","",E645-SUMPRODUCT(($B$1461:$B$1491=$J645)*1,E$1461:E$1491))</f>
        <v>-0.27090137760966293</v>
      </c>
      <c r="N645" s="2" cm="1">
        <f t="array" ref="N645">IF(F645="","",F645-SUMPRODUCT(($B$1461:$B$1491=$J645)*1,F$1461:F$1491))</f>
        <v>-0.27897691384867507</v>
      </c>
      <c r="O645" s="2" cm="1">
        <f t="array" ref="O645">IF(G645="","",G645-SUMPRODUCT(($B$1461:$B$1491=$J645)*1,G$1461:G$1491))</f>
        <v>-0.11853644009740449</v>
      </c>
    </row>
    <row r="646" spans="1:15" x14ac:dyDescent="0.55000000000000004">
      <c r="A646" s="3">
        <v>21</v>
      </c>
      <c r="B646" s="4">
        <v>23</v>
      </c>
      <c r="C646" s="2">
        <f>IF(logVir!C646="","",LN(資本ストック!C646))</f>
        <v>13.358048189756516</v>
      </c>
      <c r="D646" s="2">
        <f>IF(logVir!D646="","",LN(資本ストック!D646))</f>
        <v>13.421891561439933</v>
      </c>
      <c r="E646" s="2">
        <f>IF(logVir!E646="","",LN(資本ストック!E646))</f>
        <v>13.462647571932372</v>
      </c>
      <c r="F646" s="2">
        <f>IF(logVir!F646="","",LN(資本ストック!F646))</f>
        <v>13.463198639307064</v>
      </c>
      <c r="G646" s="2">
        <f>IF(logVir!G646="","",LN(資本ストック!G646))</f>
        <v>13.468474425562279</v>
      </c>
      <c r="I646" s="3">
        <v>21</v>
      </c>
      <c r="J646" s="3">
        <v>23</v>
      </c>
      <c r="K646" s="2" cm="1">
        <f t="array" ref="K646">IF(C646="","",C646-SUMPRODUCT(($B$1461:$B$1491=$J646)*1,C$1461:C$1491))</f>
        <v>-5.9295298283142728E-2</v>
      </c>
      <c r="L646" s="2" cm="1">
        <f t="array" ref="L646">IF(D646="","",D646-SUMPRODUCT(($B$1461:$B$1491=$J646)*1,D$1461:D$1491))</f>
        <v>-7.3798385431937064E-2</v>
      </c>
      <c r="M646" s="2" cm="1">
        <f t="array" ref="M646">IF(E646="","",E646-SUMPRODUCT(($B$1461:$B$1491=$J646)*1,E$1461:E$1491))</f>
        <v>-4.3675796306199999E-2</v>
      </c>
      <c r="N646" s="2" cm="1">
        <f t="array" ref="N646">IF(F646="","",F646-SUMPRODUCT(($B$1461:$B$1491=$J646)*1,F$1461:F$1491))</f>
        <v>-3.7974412000998825E-2</v>
      </c>
      <c r="O646" s="2" cm="1">
        <f t="array" ref="O646">IF(G646="","",G646-SUMPRODUCT(($B$1461:$B$1491=$J646)*1,G$1461:G$1491))</f>
        <v>-4.5604657635344381E-2</v>
      </c>
    </row>
    <row r="647" spans="1:15" x14ac:dyDescent="0.55000000000000004">
      <c r="A647" s="3">
        <v>21</v>
      </c>
      <c r="B647" s="4">
        <v>24</v>
      </c>
      <c r="C647" s="2">
        <f>IF(logVir!C647="","",LN(資本ストック!C647))</f>
        <v>10.881603941749992</v>
      </c>
      <c r="D647" s="2">
        <f>IF(logVir!D647="","",LN(資本ストック!D647))</f>
        <v>10.87151372163391</v>
      </c>
      <c r="E647" s="2">
        <f>IF(logVir!E647="","",LN(資本ストック!E647))</f>
        <v>10.848947285514489</v>
      </c>
      <c r="F647" s="2">
        <f>IF(logVir!F647="","",LN(資本ストック!F647))</f>
        <v>10.827342561809411</v>
      </c>
      <c r="G647" s="2">
        <f>IF(logVir!G647="","",LN(資本ストック!G647))</f>
        <v>10.790090081563086</v>
      </c>
      <c r="I647" s="3">
        <v>21</v>
      </c>
      <c r="J647" s="3">
        <v>24</v>
      </c>
      <c r="K647" s="2" cm="1">
        <f t="array" ref="K647">IF(C647="","",C647-SUMPRODUCT(($B$1461:$B$1491=$J647)*1,C$1461:C$1491))</f>
        <v>-0.41108025211404886</v>
      </c>
      <c r="L647" s="2" cm="1">
        <f t="array" ref="L647">IF(D647="","",D647-SUMPRODUCT(($B$1461:$B$1491=$J647)*1,D$1461:D$1491))</f>
        <v>-0.41523484868664617</v>
      </c>
      <c r="M647" s="2" cm="1">
        <f t="array" ref="M647">IF(E647="","",E647-SUMPRODUCT(($B$1461:$B$1491=$J647)*1,E$1461:E$1491))</f>
        <v>-0.48516422420455463</v>
      </c>
      <c r="N647" s="2" cm="1">
        <f t="array" ref="N647">IF(F647="","",F647-SUMPRODUCT(($B$1461:$B$1491=$J647)*1,F$1461:F$1491))</f>
        <v>-0.5053131269508917</v>
      </c>
      <c r="O647" s="2" cm="1">
        <f t="array" ref="O647">IF(G647="","",G647-SUMPRODUCT(($B$1461:$B$1491=$J647)*1,G$1461:G$1491))</f>
        <v>-0.5316197317563045</v>
      </c>
    </row>
    <row r="648" spans="1:15" x14ac:dyDescent="0.55000000000000004">
      <c r="A648" s="3">
        <v>21</v>
      </c>
      <c r="B648" s="4">
        <v>25</v>
      </c>
      <c r="C648" s="2">
        <f>IF(logVir!C648="","",LN(資本ストック!C648))</f>
        <v>11.614488088203451</v>
      </c>
      <c r="D648" s="2">
        <f>IF(logVir!D648="","",LN(資本ストック!D648))</f>
        <v>11.66925315110829</v>
      </c>
      <c r="E648" s="2">
        <f>IF(logVir!E648="","",LN(資本ストック!E648))</f>
        <v>11.706205388502635</v>
      </c>
      <c r="F648" s="2">
        <f>IF(logVir!F648="","",LN(資本ストック!F648))</f>
        <v>11.932476543504842</v>
      </c>
      <c r="G648" s="2">
        <f>IF(logVir!G648="","",LN(資本ストック!G648))</f>
        <v>11.824794500785549</v>
      </c>
      <c r="I648" s="3">
        <v>21</v>
      </c>
      <c r="J648" s="3">
        <v>25</v>
      </c>
      <c r="K648" s="2" cm="1">
        <f t="array" ref="K648">IF(C648="","",C648-SUMPRODUCT(($B$1461:$B$1491=$J648)*1,C$1461:C$1491))</f>
        <v>6.7364310860789089E-3</v>
      </c>
      <c r="L648" s="2" cm="1">
        <f t="array" ref="L648">IF(D648="","",D648-SUMPRODUCT(($B$1461:$B$1491=$J648)*1,D$1461:D$1491))</f>
        <v>-2.7132059828959498E-2</v>
      </c>
      <c r="M648" s="2" cm="1">
        <f t="array" ref="M648">IF(E648="","",E648-SUMPRODUCT(($B$1461:$B$1491=$J648)*1,E$1461:E$1491))</f>
        <v>-4.6835488901152189E-2</v>
      </c>
      <c r="N648" s="2" cm="1">
        <f t="array" ref="N648">IF(F648="","",F648-SUMPRODUCT(($B$1461:$B$1491=$J648)*1,F$1461:F$1491))</f>
        <v>0.14291189813790872</v>
      </c>
      <c r="O648" s="2" cm="1">
        <f t="array" ref="O648">IF(G648="","",G648-SUMPRODUCT(($B$1461:$B$1491=$J648)*1,G$1461:G$1491))</f>
        <v>3.0163840611402648E-2</v>
      </c>
    </row>
    <row r="649" spans="1:15" x14ac:dyDescent="0.55000000000000004">
      <c r="A649" s="3">
        <v>21</v>
      </c>
      <c r="B649" s="4">
        <v>26</v>
      </c>
      <c r="C649" s="2">
        <f>IF(logVir!C649="","",LN(資本ストック!C649))</f>
        <v>14.01099564387636</v>
      </c>
      <c r="D649" s="2">
        <f>IF(logVir!D649="","",LN(資本ストック!D649))</f>
        <v>13.878209268297409</v>
      </c>
      <c r="E649" s="2">
        <f>IF(logVir!E649="","",LN(資本ストック!E649))</f>
        <v>13.851773599723344</v>
      </c>
      <c r="F649" s="2">
        <f>IF(logVir!F649="","",LN(資本ストック!F649))</f>
        <v>13.866028105034554</v>
      </c>
      <c r="G649" s="2">
        <f>IF(logVir!G649="","",LN(資本ストック!G649))</f>
        <v>13.862861689859264</v>
      </c>
      <c r="I649" s="3">
        <v>21</v>
      </c>
      <c r="J649" s="3">
        <v>26</v>
      </c>
      <c r="K649" s="2" cm="1">
        <f t="array" ref="K649">IF(C649="","",C649-SUMPRODUCT(($B$1461:$B$1491=$J649)*1,C$1461:C$1491))</f>
        <v>-0.12264748306663265</v>
      </c>
      <c r="L649" s="2" cm="1">
        <f t="array" ref="L649">IF(D649="","",D649-SUMPRODUCT(($B$1461:$B$1491=$J649)*1,D$1461:D$1491))</f>
        <v>-0.19477759945887563</v>
      </c>
      <c r="M649" s="2" cm="1">
        <f t="array" ref="M649">IF(E649="","",E649-SUMPRODUCT(($B$1461:$B$1491=$J649)*1,E$1461:E$1491))</f>
        <v>-0.25329685527397139</v>
      </c>
      <c r="N649" s="2" cm="1">
        <f t="array" ref="N649">IF(F649="","",F649-SUMPRODUCT(($B$1461:$B$1491=$J649)*1,F$1461:F$1491))</f>
        <v>-0.24877954993456086</v>
      </c>
      <c r="O649" s="2" cm="1">
        <f t="array" ref="O649">IF(G649="","",G649-SUMPRODUCT(($B$1461:$B$1491=$J649)*1,G$1461:G$1491))</f>
        <v>-0.24186733618653911</v>
      </c>
    </row>
    <row r="650" spans="1:15" x14ac:dyDescent="0.55000000000000004">
      <c r="A650" s="3">
        <v>21</v>
      </c>
      <c r="B650" s="4">
        <v>27</v>
      </c>
      <c r="C650" s="2">
        <f>IF(logVir!C650="","",LN(資本ストック!C650))</f>
        <v>12.611120858296854</v>
      </c>
      <c r="D650" s="2">
        <f>IF(logVir!D650="","",LN(資本ストック!D650))</f>
        <v>12.75232381259225</v>
      </c>
      <c r="E650" s="2">
        <f>IF(logVir!E650="","",LN(資本ストック!E650))</f>
        <v>12.953507067831485</v>
      </c>
      <c r="F650" s="2">
        <f>IF(logVir!F650="","",LN(資本ストック!F650))</f>
        <v>12.961995867633958</v>
      </c>
      <c r="G650" s="2">
        <f>IF(logVir!G650="","",LN(資本ストック!G650))</f>
        <v>12.980580061659461</v>
      </c>
      <c r="I650" s="3">
        <v>21</v>
      </c>
      <c r="J650" s="3">
        <v>27</v>
      </c>
      <c r="K650" s="2" cm="1">
        <f t="array" ref="K650">IF(C650="","",C650-SUMPRODUCT(($B$1461:$B$1491=$J650)*1,C$1461:C$1491))</f>
        <v>-9.178800626362893E-2</v>
      </c>
      <c r="L650" s="2" cm="1">
        <f t="array" ref="L650">IF(D650="","",D650-SUMPRODUCT(($B$1461:$B$1491=$J650)*1,D$1461:D$1491))</f>
        <v>-0.24430445858198269</v>
      </c>
      <c r="M650" s="2" cm="1">
        <f t="array" ref="M650">IF(E650="","",E650-SUMPRODUCT(($B$1461:$B$1491=$J650)*1,E$1461:E$1491))</f>
        <v>-0.2393619587754241</v>
      </c>
      <c r="N650" s="2" cm="1">
        <f t="array" ref="N650">IF(F650="","",F650-SUMPRODUCT(($B$1461:$B$1491=$J650)*1,F$1461:F$1491))</f>
        <v>-0.24650296212293732</v>
      </c>
      <c r="O650" s="2" cm="1">
        <f t="array" ref="O650">IF(G650="","",G650-SUMPRODUCT(($B$1461:$B$1491=$J650)*1,G$1461:G$1491))</f>
        <v>-0.26163811767819389</v>
      </c>
    </row>
    <row r="651" spans="1:15" x14ac:dyDescent="0.55000000000000004">
      <c r="A651" s="3">
        <v>21</v>
      </c>
      <c r="B651" s="4">
        <v>28</v>
      </c>
      <c r="C651" s="2">
        <f>IF(logVir!C651="","",LN(資本ストック!C651))</f>
        <v>15.305435024888826</v>
      </c>
      <c r="D651" s="2">
        <f>IF(logVir!D651="","",LN(資本ストック!D651))</f>
        <v>15.305207899106941</v>
      </c>
      <c r="E651" s="2">
        <f>IF(logVir!E651="","",LN(資本ストック!E651))</f>
        <v>15.387128488700188</v>
      </c>
      <c r="F651" s="2">
        <f>IF(logVir!F651="","",LN(資本ストック!F651))</f>
        <v>15.457359619371079</v>
      </c>
      <c r="G651" s="2">
        <f>IF(logVir!G651="","",LN(資本ストック!G651))</f>
        <v>15.628176459074311</v>
      </c>
      <c r="I651" s="3">
        <v>21</v>
      </c>
      <c r="J651" s="3">
        <v>28</v>
      </c>
      <c r="K651" s="2" cm="1">
        <f t="array" ref="K651">IF(C651="","",C651-SUMPRODUCT(($B$1461:$B$1491=$J651)*1,C$1461:C$1491))</f>
        <v>-0.24314692798591508</v>
      </c>
      <c r="L651" s="2" cm="1">
        <f t="array" ref="L651">IF(D651="","",D651-SUMPRODUCT(($B$1461:$B$1491=$J651)*1,D$1461:D$1491))</f>
        <v>-0.27384632537837383</v>
      </c>
      <c r="M651" s="2" cm="1">
        <f t="array" ref="M651">IF(E651="","",E651-SUMPRODUCT(($B$1461:$B$1491=$J651)*1,E$1461:E$1491))</f>
        <v>-0.22224940153086159</v>
      </c>
      <c r="N651" s="2" cm="1">
        <f t="array" ref="N651">IF(F651="","",F651-SUMPRODUCT(($B$1461:$B$1491=$J651)*1,F$1461:F$1491))</f>
        <v>-0.16360453843196154</v>
      </c>
      <c r="O651" s="2" cm="1">
        <f t="array" ref="O651">IF(G651="","",G651-SUMPRODUCT(($B$1461:$B$1491=$J651)*1,G$1461:G$1491))</f>
        <v>-7.7311723275066413E-3</v>
      </c>
    </row>
    <row r="652" spans="1:15" x14ac:dyDescent="0.55000000000000004">
      <c r="A652" s="3">
        <v>21</v>
      </c>
      <c r="B652" s="4">
        <v>29</v>
      </c>
      <c r="C652" s="2">
        <f>IF(logVir!C652="","",LN(資本ストック!C652))</f>
        <v>13.050107379197103</v>
      </c>
      <c r="D652" s="2">
        <f>IF(logVir!D652="","",LN(資本ストック!D652))</f>
        <v>12.979567767188952</v>
      </c>
      <c r="E652" s="2">
        <f>IF(logVir!E652="","",LN(資本ストック!E652))</f>
        <v>12.868727705124561</v>
      </c>
      <c r="F652" s="2">
        <f>IF(logVir!F652="","",LN(資本ストック!F652))</f>
        <v>12.840019941489823</v>
      </c>
      <c r="G652" s="2">
        <f>IF(logVir!G652="","",LN(資本ストック!G652))</f>
        <v>12.845441075984487</v>
      </c>
      <c r="I652" s="3">
        <v>21</v>
      </c>
      <c r="J652" s="3">
        <v>29</v>
      </c>
      <c r="K652" s="2" cm="1">
        <f t="array" ref="K652">IF(C652="","",C652-SUMPRODUCT(($B$1461:$B$1491=$J652)*1,C$1461:C$1491))</f>
        <v>-0.1801295625571111</v>
      </c>
      <c r="L652" s="2" cm="1">
        <f t="array" ref="L652">IF(D652="","",D652-SUMPRODUCT(($B$1461:$B$1491=$J652)*1,D$1461:D$1491))</f>
        <v>-0.27402051733089294</v>
      </c>
      <c r="M652" s="2" cm="1">
        <f t="array" ref="M652">IF(E652="","",E652-SUMPRODUCT(($B$1461:$B$1491=$J652)*1,E$1461:E$1491))</f>
        <v>-0.32173311674158533</v>
      </c>
      <c r="N652" s="2" cm="1">
        <f t="array" ref="N652">IF(F652="","",F652-SUMPRODUCT(($B$1461:$B$1491=$J652)*1,F$1461:F$1491))</f>
        <v>-0.34274474061312254</v>
      </c>
      <c r="O652" s="2" cm="1">
        <f t="array" ref="O652">IF(G652="","",G652-SUMPRODUCT(($B$1461:$B$1491=$J652)*1,G$1461:G$1491))</f>
        <v>-0.30622138913033581</v>
      </c>
    </row>
    <row r="653" spans="1:15" x14ac:dyDescent="0.55000000000000004">
      <c r="A653" s="3">
        <v>21</v>
      </c>
      <c r="B653" s="4">
        <v>30</v>
      </c>
      <c r="C653" s="2">
        <f>IF(logVir!C653="","",LN(資本ストック!C653))</f>
        <v>13.463031594176435</v>
      </c>
      <c r="D653" s="2">
        <f>IF(logVir!D653="","",LN(資本ストック!D653))</f>
        <v>13.262718177460746</v>
      </c>
      <c r="E653" s="2">
        <f>IF(logVir!E653="","",LN(資本ストック!E653))</f>
        <v>13.105044231666355</v>
      </c>
      <c r="F653" s="2">
        <f>IF(logVir!F653="","",LN(資本ストック!F653))</f>
        <v>13.071614260365855</v>
      </c>
      <c r="G653" s="2">
        <f>IF(logVir!G653="","",LN(資本ストック!G653))</f>
        <v>13.232386519276897</v>
      </c>
      <c r="I653" s="3">
        <v>21</v>
      </c>
      <c r="J653" s="3">
        <v>30</v>
      </c>
      <c r="K653" s="2" cm="1">
        <f t="array" ref="K653">IF(C653="","",C653-SUMPRODUCT(($B$1461:$B$1491=$J653)*1,C$1461:C$1491))</f>
        <v>0.14959493182906947</v>
      </c>
      <c r="L653" s="2" cm="1">
        <f t="array" ref="L653">IF(D653="","",D653-SUMPRODUCT(($B$1461:$B$1491=$J653)*1,D$1461:D$1491))</f>
        <v>-0.12591014704614878</v>
      </c>
      <c r="M653" s="2" cm="1">
        <f t="array" ref="M653">IF(E653="","",E653-SUMPRODUCT(($B$1461:$B$1491=$J653)*1,E$1461:E$1491))</f>
        <v>-0.21536956030004184</v>
      </c>
      <c r="N653" s="2" cm="1">
        <f t="array" ref="N653">IF(F653="","",F653-SUMPRODUCT(($B$1461:$B$1491=$J653)*1,F$1461:F$1491))</f>
        <v>-0.23569122407931253</v>
      </c>
      <c r="O653" s="2" cm="1">
        <f t="array" ref="O653">IF(G653="","",G653-SUMPRODUCT(($B$1461:$B$1491=$J653)*1,G$1461:G$1491))</f>
        <v>-6.2562344140060233E-2</v>
      </c>
    </row>
    <row r="654" spans="1:15" x14ac:dyDescent="0.55000000000000004">
      <c r="A654" s="3">
        <v>21</v>
      </c>
      <c r="B654" s="4">
        <v>31</v>
      </c>
      <c r="C654" s="2">
        <f>IF(logVir!C654="","",LN(資本ストック!C654))</f>
        <v>13.605369488523298</v>
      </c>
      <c r="D654" s="2">
        <f>IF(logVir!D654="","",LN(資本ストック!D654))</f>
        <v>13.342290160425563</v>
      </c>
      <c r="E654" s="2">
        <f>IF(logVir!E654="","",LN(資本ストック!E654))</f>
        <v>13.195679094608975</v>
      </c>
      <c r="F654" s="2">
        <f>IF(logVir!F654="","",LN(資本ストック!F654))</f>
        <v>13.142021237348597</v>
      </c>
      <c r="G654" s="2">
        <f>IF(logVir!G654="","",LN(資本ストック!G654))</f>
        <v>13.086208821400739</v>
      </c>
      <c r="I654" s="3">
        <v>21</v>
      </c>
      <c r="J654" s="3">
        <v>31</v>
      </c>
      <c r="K654" s="2" cm="1">
        <f t="array" ref="K654">IF(C654="","",C654-SUMPRODUCT(($B$1461:$B$1491=$J654)*1,C$1461:C$1491))</f>
        <v>0.28876302045097901</v>
      </c>
      <c r="L654" s="2" cm="1">
        <f t="array" ref="L654">IF(D654="","",D654-SUMPRODUCT(($B$1461:$B$1491=$J654)*1,D$1461:D$1491))</f>
        <v>0.1068529842689383</v>
      </c>
      <c r="M654" s="2" cm="1">
        <f t="array" ref="M654">IF(E654="","",E654-SUMPRODUCT(($B$1461:$B$1491=$J654)*1,E$1461:E$1491))</f>
        <v>2.1202554215165037E-2</v>
      </c>
      <c r="N654" s="2" cm="1">
        <f t="array" ref="N654">IF(F654="","",F654-SUMPRODUCT(($B$1461:$B$1491=$J654)*1,F$1461:F$1491))</f>
        <v>1.0565052828948041E-3</v>
      </c>
      <c r="O654" s="2" cm="1">
        <f t="array" ref="O654">IF(G654="","",G654-SUMPRODUCT(($B$1461:$B$1491=$J654)*1,G$1461:G$1491))</f>
        <v>-5.4636489641387342E-2</v>
      </c>
    </row>
    <row r="655" spans="1:15" x14ac:dyDescent="0.55000000000000004">
      <c r="A655" s="3">
        <v>22</v>
      </c>
      <c r="B655" s="4">
        <v>1</v>
      </c>
      <c r="C655" s="2">
        <f>IF(logVir!C655="","",LN(資本ストック!C655))</f>
        <v>13.032516746316917</v>
      </c>
      <c r="D655" s="2">
        <f>IF(logVir!D655="","",LN(資本ストック!D655))</f>
        <v>13.202646592203141</v>
      </c>
      <c r="E655" s="2">
        <f>IF(logVir!E655="","",LN(資本ストック!E655))</f>
        <v>12.957941755448495</v>
      </c>
      <c r="F655" s="2">
        <f>IF(logVir!F655="","",LN(資本ストック!F655))</f>
        <v>13.021238049113389</v>
      </c>
      <c r="G655" s="2">
        <f>IF(logVir!G655="","",LN(資本ストック!G655))</f>
        <v>13.070524139454387</v>
      </c>
      <c r="I655" s="3">
        <v>22</v>
      </c>
      <c r="J655" s="3">
        <v>1</v>
      </c>
      <c r="K655" s="2" cm="1">
        <f t="array" ref="K655">IF(C655="","",C655-SUMPRODUCT(($B$1461:$B$1491=$J655)*1,C$1461:C$1491))</f>
        <v>0.44450520078402711</v>
      </c>
      <c r="L655" s="2" cm="1">
        <f t="array" ref="L655">IF(D655="","",D655-SUMPRODUCT(($B$1461:$B$1491=$J655)*1,D$1461:D$1491))</f>
        <v>0.77147876850617614</v>
      </c>
      <c r="M655" s="2" cm="1">
        <f t="array" ref="M655">IF(E655="","",E655-SUMPRODUCT(($B$1461:$B$1491=$J655)*1,E$1461:E$1491))</f>
        <v>0.6396903236266116</v>
      </c>
      <c r="N655" s="2" cm="1">
        <f t="array" ref="N655">IF(F655="","",F655-SUMPRODUCT(($B$1461:$B$1491=$J655)*1,F$1461:F$1491))</f>
        <v>0.71910244551483515</v>
      </c>
      <c r="O655" s="2" cm="1">
        <f t="array" ref="O655">IF(G655="","",G655-SUMPRODUCT(($B$1461:$B$1491=$J655)*1,G$1461:G$1491))</f>
        <v>0.84951000910242236</v>
      </c>
    </row>
    <row r="656" spans="1:15" x14ac:dyDescent="0.55000000000000004">
      <c r="A656" s="3">
        <v>22</v>
      </c>
      <c r="B656" s="4">
        <v>2</v>
      </c>
      <c r="C656" s="2">
        <f>IF(logVir!C656="","",LN(資本ストック!C656))</f>
        <v>11.075354701906853</v>
      </c>
      <c r="D656" s="2">
        <f>IF(logVir!D656="","",LN(資本ストック!D656))</f>
        <v>11.016782413768214</v>
      </c>
      <c r="E656" s="2">
        <f>IF(logVir!E656="","",LN(資本ストック!E656))</f>
        <v>11.001647301040519</v>
      </c>
      <c r="F656" s="2">
        <f>IF(logVir!F656="","",LN(資本ストック!F656))</f>
        <v>10.970963048059819</v>
      </c>
      <c r="G656" s="2">
        <f>IF(logVir!G656="","",LN(資本ストック!G656))</f>
        <v>10.927143200963013</v>
      </c>
      <c r="I656" s="3">
        <v>22</v>
      </c>
      <c r="J656" s="3">
        <v>2</v>
      </c>
      <c r="K656" s="2" cm="1">
        <f t="array" ref="K656">IF(C656="","",C656-SUMPRODUCT(($B$1461:$B$1491=$J656)*1,C$1461:C$1491))</f>
        <v>0.59145274959482919</v>
      </c>
      <c r="L656" s="2" cm="1">
        <f t="array" ref="L656">IF(D656="","",D656-SUMPRODUCT(($B$1461:$B$1491=$J656)*1,D$1461:D$1491))</f>
        <v>0.5189768166751012</v>
      </c>
      <c r="M656" s="2" cm="1">
        <f t="array" ref="M656">IF(E656="","",E656-SUMPRODUCT(($B$1461:$B$1491=$J656)*1,E$1461:E$1491))</f>
        <v>0.48683685217245731</v>
      </c>
      <c r="N656" s="2" cm="1">
        <f t="array" ref="N656">IF(F656="","",F656-SUMPRODUCT(($B$1461:$B$1491=$J656)*1,F$1461:F$1491))</f>
        <v>0.48160447468363721</v>
      </c>
      <c r="O656" s="2" cm="1">
        <f t="array" ref="O656">IF(G656="","",G656-SUMPRODUCT(($B$1461:$B$1491=$J656)*1,G$1461:G$1491))</f>
        <v>0.46681170309110165</v>
      </c>
    </row>
    <row r="657" spans="1:15" x14ac:dyDescent="0.55000000000000004">
      <c r="A657" s="3">
        <v>22</v>
      </c>
      <c r="B657" s="4">
        <v>3</v>
      </c>
      <c r="C657" s="2">
        <f>IF(logVir!C657="","",LN(資本ストック!C657))</f>
        <v>14.009067522767221</v>
      </c>
      <c r="D657" s="2">
        <f>IF(logVir!D657="","",LN(資本ストック!D657))</f>
        <v>14.129728514532008</v>
      </c>
      <c r="E657" s="2">
        <f>IF(logVir!E657="","",LN(資本ストック!E657))</f>
        <v>14.187062924683607</v>
      </c>
      <c r="F657" s="2">
        <f>IF(logVir!F657="","",LN(資本ストック!F657))</f>
        <v>14.16890246183493</v>
      </c>
      <c r="G657" s="2">
        <f>IF(logVir!G657="","",LN(資本ストック!G657))</f>
        <v>14.15756045583856</v>
      </c>
      <c r="I657" s="3">
        <v>22</v>
      </c>
      <c r="J657" s="3">
        <v>3</v>
      </c>
      <c r="K657" s="2" cm="1">
        <f t="array" ref="K657">IF(C657="","",C657-SUMPRODUCT(($B$1461:$B$1491=$J657)*1,C$1461:C$1491))</f>
        <v>1.3679096088591098</v>
      </c>
      <c r="L657" s="2" cm="1">
        <f t="array" ref="L657">IF(D657="","",D657-SUMPRODUCT(($B$1461:$B$1491=$J657)*1,D$1461:D$1491))</f>
        <v>1.4801134888634451</v>
      </c>
      <c r="M657" s="2" cm="1">
        <f t="array" ref="M657">IF(E657="","",E657-SUMPRODUCT(($B$1461:$B$1491=$J657)*1,E$1461:E$1491))</f>
        <v>1.4726706375066012</v>
      </c>
      <c r="N657" s="2" cm="1">
        <f t="array" ref="N657">IF(F657="","",F657-SUMPRODUCT(($B$1461:$B$1491=$J657)*1,F$1461:F$1491))</f>
        <v>1.4584120987842883</v>
      </c>
      <c r="O657" s="2" cm="1">
        <f t="array" ref="O657">IF(G657="","",G657-SUMPRODUCT(($B$1461:$B$1491=$J657)*1,G$1461:G$1491))</f>
        <v>1.4519637023569008</v>
      </c>
    </row>
    <row r="658" spans="1:15" x14ac:dyDescent="0.55000000000000004">
      <c r="A658" s="3">
        <v>22</v>
      </c>
      <c r="B658" s="4">
        <v>4</v>
      </c>
      <c r="C658" s="2">
        <f>IF(logVir!C658="","",LN(資本ストック!C658))</f>
        <v>12.405251882543805</v>
      </c>
      <c r="D658" s="2">
        <f>IF(logVir!D658="","",LN(資本ストック!D658))</f>
        <v>12.130128710503483</v>
      </c>
      <c r="E658" s="2">
        <f>IF(logVir!E658="","",LN(資本ストック!E658))</f>
        <v>12.117070038911915</v>
      </c>
      <c r="F658" s="2">
        <f>IF(logVir!F658="","",LN(資本ストック!F658))</f>
        <v>12.080563167918877</v>
      </c>
      <c r="G658" s="2">
        <f>IF(logVir!G658="","",LN(資本ストック!G658))</f>
        <v>12.026265314846452</v>
      </c>
      <c r="I658" s="3">
        <v>22</v>
      </c>
      <c r="J658" s="3">
        <v>4</v>
      </c>
      <c r="K658" s="2" cm="1">
        <f t="array" ref="K658">IF(C658="","",C658-SUMPRODUCT(($B$1461:$B$1491=$J658)*1,C$1461:C$1491))</f>
        <v>1.4485462908664264</v>
      </c>
      <c r="L658" s="2" cm="1">
        <f t="array" ref="L658">IF(D658="","",D658-SUMPRODUCT(($B$1461:$B$1491=$J658)*1,D$1461:D$1491))</f>
        <v>1.3096675795530839</v>
      </c>
      <c r="M658" s="2" cm="1">
        <f t="array" ref="M658">IF(E658="","",E658-SUMPRODUCT(($B$1461:$B$1491=$J658)*1,E$1461:E$1491))</f>
        <v>1.33566281237397</v>
      </c>
      <c r="N658" s="2" cm="1">
        <f t="array" ref="N658">IF(F658="","",F658-SUMPRODUCT(($B$1461:$B$1491=$J658)*1,F$1461:F$1491))</f>
        <v>1.3255477557855002</v>
      </c>
      <c r="O658" s="2" cm="1">
        <f t="array" ref="O658">IF(G658="","",G658-SUMPRODUCT(($B$1461:$B$1491=$J658)*1,G$1461:G$1491))</f>
        <v>1.3022753585724232</v>
      </c>
    </row>
    <row r="659" spans="1:15" x14ac:dyDescent="0.55000000000000004">
      <c r="A659" s="3">
        <v>22</v>
      </c>
      <c r="B659" s="4">
        <v>5</v>
      </c>
      <c r="C659" s="2">
        <f>IF(logVir!C659="","",LN(資本ストック!C659))</f>
        <v>13.975312224669265</v>
      </c>
      <c r="D659" s="2">
        <f>IF(logVir!D659="","",LN(資本ストック!D659))</f>
        <v>13.822979061041751</v>
      </c>
      <c r="E659" s="2">
        <f>IF(logVir!E659="","",LN(資本ストック!E659))</f>
        <v>13.78164938886702</v>
      </c>
      <c r="F659" s="2">
        <f>IF(logVir!F659="","",LN(資本ストック!F659))</f>
        <v>13.771518962329303</v>
      </c>
      <c r="G659" s="2">
        <f>IF(logVir!G659="","",LN(資本ストック!G659))</f>
        <v>13.77030518601477</v>
      </c>
      <c r="I659" s="3">
        <v>22</v>
      </c>
      <c r="J659" s="3">
        <v>5</v>
      </c>
      <c r="K659" s="2" cm="1">
        <f t="array" ref="K659">IF(C659="","",C659-SUMPRODUCT(($B$1461:$B$1491=$J659)*1,C$1461:C$1491))</f>
        <v>2.5826111149351174</v>
      </c>
      <c r="L659" s="2" cm="1">
        <f t="array" ref="L659">IF(D659="","",D659-SUMPRODUCT(($B$1461:$B$1491=$J659)*1,D$1461:D$1491))</f>
        <v>2.4723152095541714</v>
      </c>
      <c r="M659" s="2" cm="1">
        <f t="array" ref="M659">IF(E659="","",E659-SUMPRODUCT(($B$1461:$B$1491=$J659)*1,E$1461:E$1491))</f>
        <v>2.388734910701265</v>
      </c>
      <c r="N659" s="2" cm="1">
        <f t="array" ref="N659">IF(F659="","",F659-SUMPRODUCT(($B$1461:$B$1491=$J659)*1,F$1461:F$1491))</f>
        <v>2.3866015054530401</v>
      </c>
      <c r="O659" s="2" cm="1">
        <f t="array" ref="O659">IF(G659="","",G659-SUMPRODUCT(($B$1461:$B$1491=$J659)*1,G$1461:G$1491))</f>
        <v>2.3814441301539908</v>
      </c>
    </row>
    <row r="660" spans="1:15" x14ac:dyDescent="0.55000000000000004">
      <c r="A660" s="3">
        <v>22</v>
      </c>
      <c r="B660" s="4">
        <v>6</v>
      </c>
      <c r="C660" s="2">
        <f>IF(logVir!C660="","",LN(資本ストック!C660))</f>
        <v>14.857713435336947</v>
      </c>
      <c r="D660" s="2">
        <f>IF(logVir!D660="","",LN(資本ストック!D660))</f>
        <v>14.8063136111576</v>
      </c>
      <c r="E660" s="2">
        <f>IF(logVir!E660="","",LN(資本ストック!E660))</f>
        <v>14.808239215239421</v>
      </c>
      <c r="F660" s="2">
        <f>IF(logVir!F660="","",LN(資本ストック!F660))</f>
        <v>14.781721171335084</v>
      </c>
      <c r="G660" s="2">
        <f>IF(logVir!G660="","",LN(資本ストック!G660))</f>
        <v>14.746883405641148</v>
      </c>
      <c r="I660" s="3">
        <v>22</v>
      </c>
      <c r="J660" s="3">
        <v>6</v>
      </c>
      <c r="K660" s="2" cm="1">
        <f t="array" ref="K660">IF(C660="","",C660-SUMPRODUCT(($B$1461:$B$1491=$J660)*1,C$1461:C$1491))</f>
        <v>1.7069442800884858</v>
      </c>
      <c r="L660" s="2" cm="1">
        <f t="array" ref="L660">IF(D660="","",D660-SUMPRODUCT(($B$1461:$B$1491=$J660)*1,D$1461:D$1491))</f>
        <v>1.6316209186051065</v>
      </c>
      <c r="M660" s="2" cm="1">
        <f t="array" ref="M660">IF(E660="","",E660-SUMPRODUCT(($B$1461:$B$1491=$J660)*1,E$1461:E$1491))</f>
        <v>1.6023810982071129</v>
      </c>
      <c r="N660" s="2" cm="1">
        <f t="array" ref="N660">IF(F660="","",F660-SUMPRODUCT(($B$1461:$B$1491=$J660)*1,F$1461:F$1491))</f>
        <v>1.5734849089422305</v>
      </c>
      <c r="O660" s="2" cm="1">
        <f t="array" ref="O660">IF(G660="","",G660-SUMPRODUCT(($B$1461:$B$1491=$J660)*1,G$1461:G$1491))</f>
        <v>1.5300350779375425</v>
      </c>
    </row>
    <row r="661" spans="1:15" x14ac:dyDescent="0.55000000000000004">
      <c r="A661" s="3">
        <v>22</v>
      </c>
      <c r="B661" s="4">
        <v>7</v>
      </c>
      <c r="C661" s="2">
        <f>IF(logVir!C661="","",LN(資本ストック!C661))</f>
        <v>12.411417167630059</v>
      </c>
      <c r="D661" s="2">
        <f>IF(logVir!D661="","",LN(資本ストック!D661))</f>
        <v>12.378611983524193</v>
      </c>
      <c r="E661" s="2">
        <f>IF(logVir!E661="","",LN(資本ストック!E661))</f>
        <v>12.215620488585088</v>
      </c>
      <c r="F661" s="2">
        <f>IF(logVir!F661="","",LN(資本ストック!F661))</f>
        <v>12.176504441411129</v>
      </c>
      <c r="G661" s="2">
        <f>IF(logVir!G661="","",LN(資本ストック!G661))</f>
        <v>12.114507476933477</v>
      </c>
      <c r="I661" s="3">
        <v>22</v>
      </c>
      <c r="J661" s="3">
        <v>7</v>
      </c>
      <c r="K661" s="2" cm="1">
        <f t="array" ref="K661">IF(C661="","",C661-SUMPRODUCT(($B$1461:$B$1491=$J661)*1,C$1461:C$1491))</f>
        <v>0.58747508958710171</v>
      </c>
      <c r="L661" s="2" cm="1">
        <f t="array" ref="L661">IF(D661="","",D661-SUMPRODUCT(($B$1461:$B$1491=$J661)*1,D$1461:D$1491))</f>
        <v>0.62316672706738352</v>
      </c>
      <c r="M661" s="2" cm="1">
        <f t="array" ref="M661">IF(E661="","",E661-SUMPRODUCT(($B$1461:$B$1491=$J661)*1,E$1461:E$1491))</f>
        <v>0.46936330448740193</v>
      </c>
      <c r="N661" s="2" cm="1">
        <f t="array" ref="N661">IF(F661="","",F661-SUMPRODUCT(($B$1461:$B$1491=$J661)*1,F$1461:F$1491))</f>
        <v>0.44714440407059186</v>
      </c>
      <c r="O661" s="2" cm="1">
        <f t="array" ref="O661">IF(G661="","",G661-SUMPRODUCT(($B$1461:$B$1491=$J661)*1,G$1461:G$1491))</f>
        <v>0.38650340519278892</v>
      </c>
    </row>
    <row r="662" spans="1:15" x14ac:dyDescent="0.55000000000000004">
      <c r="A662" s="3">
        <v>22</v>
      </c>
      <c r="B662" s="4">
        <v>8</v>
      </c>
      <c r="C662" s="2">
        <f>IF(logVir!C662="","",LN(資本ストック!C662))</f>
        <v>13.217978714281392</v>
      </c>
      <c r="D662" s="2">
        <f>IF(logVir!D662="","",LN(資本ストック!D662))</f>
        <v>13.172198006065999</v>
      </c>
      <c r="E662" s="2">
        <f>IF(logVir!E662="","",LN(資本ストック!E662))</f>
        <v>13.196964714043233</v>
      </c>
      <c r="F662" s="2">
        <f>IF(logVir!F662="","",LN(資本ストック!F662))</f>
        <v>13.195115097408223</v>
      </c>
      <c r="G662" s="2">
        <f>IF(logVir!G662="","",LN(資本ストック!G662))</f>
        <v>13.182211882974961</v>
      </c>
      <c r="I662" s="3">
        <v>22</v>
      </c>
      <c r="J662" s="3">
        <v>8</v>
      </c>
      <c r="K662" s="2" cm="1">
        <f t="array" ref="K662">IF(C662="","",C662-SUMPRODUCT(($B$1461:$B$1491=$J662)*1,C$1461:C$1491))</f>
        <v>0.7770555203048648</v>
      </c>
      <c r="L662" s="2" cm="1">
        <f t="array" ref="L662">IF(D662="","",D662-SUMPRODUCT(($B$1461:$B$1491=$J662)*1,D$1461:D$1491))</f>
        <v>0.71102398184875248</v>
      </c>
      <c r="M662" s="2" cm="1">
        <f t="array" ref="M662">IF(E662="","",E662-SUMPRODUCT(($B$1461:$B$1491=$J662)*1,E$1461:E$1491))</f>
        <v>0.74416819411901614</v>
      </c>
      <c r="N662" s="2" cm="1">
        <f t="array" ref="N662">IF(F662="","",F662-SUMPRODUCT(($B$1461:$B$1491=$J662)*1,F$1461:F$1491))</f>
        <v>0.69463304487540967</v>
      </c>
      <c r="O662" s="2" cm="1">
        <f t="array" ref="O662">IF(G662="","",G662-SUMPRODUCT(($B$1461:$B$1491=$J662)*1,G$1461:G$1491))</f>
        <v>0.71802458690362769</v>
      </c>
    </row>
    <row r="663" spans="1:15" x14ac:dyDescent="0.55000000000000004">
      <c r="A663" s="3">
        <v>22</v>
      </c>
      <c r="B663" s="4">
        <v>9</v>
      </c>
      <c r="C663" s="2">
        <f>IF(logVir!C663="","",LN(資本ストック!C663))</f>
        <v>12.537852687613508</v>
      </c>
      <c r="D663" s="2">
        <f>IF(logVir!D663="","",LN(資本ストック!D663))</f>
        <v>12.456641239520225</v>
      </c>
      <c r="E663" s="2">
        <f>IF(logVir!E663="","",LN(資本ストック!E663))</f>
        <v>12.452346943451538</v>
      </c>
      <c r="F663" s="2">
        <f>IF(logVir!F663="","",LN(資本ストック!F663))</f>
        <v>12.403056507656681</v>
      </c>
      <c r="G663" s="2">
        <f>IF(logVir!G663="","",LN(資本ストック!G663))</f>
        <v>12.403348713947899</v>
      </c>
      <c r="I663" s="3">
        <v>22</v>
      </c>
      <c r="J663" s="3">
        <v>9</v>
      </c>
      <c r="K663" s="2" cm="1">
        <f t="array" ref="K663">IF(C663="","",C663-SUMPRODUCT(($B$1461:$B$1491=$J663)*1,C$1461:C$1491))</f>
        <v>1.2609871860005146</v>
      </c>
      <c r="L663" s="2" cm="1">
        <f t="array" ref="L663">IF(D663="","",D663-SUMPRODUCT(($B$1461:$B$1491=$J663)*1,D$1461:D$1491))</f>
        <v>1.2060182967639648</v>
      </c>
      <c r="M663" s="2" cm="1">
        <f t="array" ref="M663">IF(E663="","",E663-SUMPRODUCT(($B$1461:$B$1491=$J663)*1,E$1461:E$1491))</f>
        <v>1.1177568540957221</v>
      </c>
      <c r="N663" s="2" cm="1">
        <f t="array" ref="N663">IF(F663="","",F663-SUMPRODUCT(($B$1461:$B$1491=$J663)*1,F$1461:F$1491))</f>
        <v>1.0962242885995312</v>
      </c>
      <c r="O663" s="2" cm="1">
        <f t="array" ref="O663">IF(G663="","",G663-SUMPRODUCT(($B$1461:$B$1491=$J663)*1,G$1461:G$1491))</f>
        <v>1.0961083985742679</v>
      </c>
    </row>
    <row r="664" spans="1:15" x14ac:dyDescent="0.55000000000000004">
      <c r="A664" s="3">
        <v>22</v>
      </c>
      <c r="B664" s="4">
        <v>10</v>
      </c>
      <c r="C664" s="2">
        <f>IF(logVir!C664="","",LN(資本ストック!C664))</f>
        <v>14.161005038277363</v>
      </c>
      <c r="D664" s="2">
        <f>IF(logVir!D664="","",LN(資本ストック!D664))</f>
        <v>14.128166981377579</v>
      </c>
      <c r="E664" s="2">
        <f>IF(logVir!E664="","",LN(資本ストック!E664))</f>
        <v>14.144478994539599</v>
      </c>
      <c r="F664" s="2">
        <f>IF(logVir!F664="","",LN(資本ストック!F664))</f>
        <v>14.146752098457183</v>
      </c>
      <c r="G664" s="2">
        <f>IF(logVir!G664="","",LN(資本ストック!G664))</f>
        <v>14.138940471642142</v>
      </c>
      <c r="I664" s="3">
        <v>22</v>
      </c>
      <c r="J664" s="3">
        <v>10</v>
      </c>
      <c r="K664" s="2" cm="1">
        <f t="array" ref="K664">IF(C664="","",C664-SUMPRODUCT(($B$1461:$B$1491=$J664)*1,C$1461:C$1491))</f>
        <v>1.4857538452458385</v>
      </c>
      <c r="L664" s="2" cm="1">
        <f t="array" ref="L664">IF(D664="","",D664-SUMPRODUCT(($B$1461:$B$1491=$J664)*1,D$1461:D$1491))</f>
        <v>1.3855596291160399</v>
      </c>
      <c r="M664" s="2" cm="1">
        <f t="array" ref="M664">IF(E664="","",E664-SUMPRODUCT(($B$1461:$B$1491=$J664)*1,E$1461:E$1491))</f>
        <v>1.3193637655184371</v>
      </c>
      <c r="N664" s="2" cm="1">
        <f t="array" ref="N664">IF(F664="","",F664-SUMPRODUCT(($B$1461:$B$1491=$J664)*1,F$1461:F$1491))</f>
        <v>1.3302405167279545</v>
      </c>
      <c r="O664" s="2" cm="1">
        <f t="array" ref="O664">IF(G664="","",G664-SUMPRODUCT(($B$1461:$B$1491=$J664)*1,G$1461:G$1491))</f>
        <v>1.3083437952976986</v>
      </c>
    </row>
    <row r="665" spans="1:15" x14ac:dyDescent="0.55000000000000004">
      <c r="A665" s="3">
        <v>22</v>
      </c>
      <c r="B665" s="4">
        <v>11</v>
      </c>
      <c r="C665" s="2">
        <f>IF(logVir!C665="","",LN(資本ストック!C665))</f>
        <v>12.565625451585827</v>
      </c>
      <c r="D665" s="2">
        <f>IF(logVir!D665="","",LN(資本ストック!D665))</f>
        <v>12.596544993242562</v>
      </c>
      <c r="E665" s="2">
        <f>IF(logVir!E665="","",LN(資本ストック!E665))</f>
        <v>12.689733436204298</v>
      </c>
      <c r="F665" s="2">
        <f>IF(logVir!F665="","",LN(資本ストック!F665))</f>
        <v>12.74179181583462</v>
      </c>
      <c r="G665" s="2">
        <f>IF(logVir!G665="","",LN(資本ストック!G665))</f>
        <v>12.773198369606071</v>
      </c>
      <c r="I665" s="3">
        <v>22</v>
      </c>
      <c r="J665" s="3">
        <v>11</v>
      </c>
      <c r="K665" s="2" cm="1">
        <f t="array" ref="K665">IF(C665="","",C665-SUMPRODUCT(($B$1461:$B$1491=$J665)*1,C$1461:C$1491))</f>
        <v>0.18353349498958416</v>
      </c>
      <c r="L665" s="2" cm="1">
        <f t="array" ref="L665">IF(D665="","",D665-SUMPRODUCT(($B$1461:$B$1491=$J665)*1,D$1461:D$1491))</f>
        <v>0.22111359070603065</v>
      </c>
      <c r="M665" s="2" cm="1">
        <f t="array" ref="M665">IF(E665="","",E665-SUMPRODUCT(($B$1461:$B$1491=$J665)*1,E$1461:E$1491))</f>
        <v>0.26149974487628391</v>
      </c>
      <c r="N665" s="2" cm="1">
        <f t="array" ref="N665">IF(F665="","",F665-SUMPRODUCT(($B$1461:$B$1491=$J665)*1,F$1461:F$1491))</f>
        <v>0.3026884567848569</v>
      </c>
      <c r="O665" s="2" cm="1">
        <f t="array" ref="O665">IF(G665="","",G665-SUMPRODUCT(($B$1461:$B$1491=$J665)*1,G$1461:G$1491))</f>
        <v>0.30012903655713963</v>
      </c>
    </row>
    <row r="666" spans="1:15" x14ac:dyDescent="0.55000000000000004">
      <c r="A666" s="3">
        <v>22</v>
      </c>
      <c r="B666" s="4">
        <v>12</v>
      </c>
      <c r="C666" s="2">
        <f>IF(logVir!C666="","",LN(資本ストック!C666))</f>
        <v>14.424492827331097</v>
      </c>
      <c r="D666" s="2">
        <f>IF(logVir!D666="","",LN(資本ストック!D666))</f>
        <v>14.458562429459393</v>
      </c>
      <c r="E666" s="2">
        <f>IF(logVir!E666="","",LN(資本ストック!E666))</f>
        <v>14.618404107931697</v>
      </c>
      <c r="F666" s="2">
        <f>IF(logVir!F666="","",LN(資本ストック!F666))</f>
        <v>14.577419937288409</v>
      </c>
      <c r="G666" s="2">
        <f>IF(logVir!G666="","",LN(資本ストック!G666))</f>
        <v>14.518759711108665</v>
      </c>
      <c r="I666" s="3">
        <v>22</v>
      </c>
      <c r="J666" s="3">
        <v>12</v>
      </c>
      <c r="K666" s="2" cm="1">
        <f t="array" ref="K666">IF(C666="","",C666-SUMPRODUCT(($B$1461:$B$1491=$J666)*1,C$1461:C$1491))</f>
        <v>2.1219331210697554</v>
      </c>
      <c r="L666" s="2" cm="1">
        <f t="array" ref="L666">IF(D666="","",D666-SUMPRODUCT(($B$1461:$B$1491=$J666)*1,D$1461:D$1491))</f>
        <v>2.2010071267269815</v>
      </c>
      <c r="M666" s="2" cm="1">
        <f t="array" ref="M666">IF(E666="","",E666-SUMPRODUCT(($B$1461:$B$1491=$J666)*1,E$1461:E$1491))</f>
        <v>2.3312132523066804</v>
      </c>
      <c r="N666" s="2" cm="1">
        <f t="array" ref="N666">IF(F666="","",F666-SUMPRODUCT(($B$1461:$B$1491=$J666)*1,F$1461:F$1491))</f>
        <v>2.3282326272589664</v>
      </c>
      <c r="O666" s="2" cm="1">
        <f t="array" ref="O666">IF(G666="","",G666-SUMPRODUCT(($B$1461:$B$1491=$J666)*1,G$1461:G$1491))</f>
        <v>2.3114167749111054</v>
      </c>
    </row>
    <row r="667" spans="1:15" x14ac:dyDescent="0.55000000000000004">
      <c r="A667" s="3">
        <v>22</v>
      </c>
      <c r="B667" s="4">
        <v>13</v>
      </c>
      <c r="C667" s="2">
        <f>IF(logVir!C667="","",LN(資本ストック!C667))</f>
        <v>13.437038242594143</v>
      </c>
      <c r="D667" s="2">
        <f>IF(logVir!D667="","",LN(資本ストック!D667))</f>
        <v>13.338996044093586</v>
      </c>
      <c r="E667" s="2">
        <f>IF(logVir!E667="","",LN(資本ストック!E667))</f>
        <v>13.184450879664499</v>
      </c>
      <c r="F667" s="2">
        <f>IF(logVir!F667="","",LN(資本ストック!F667))</f>
        <v>13.129543536499536</v>
      </c>
      <c r="G667" s="2">
        <f>IF(logVir!G667="","",LN(資本ストック!G667))</f>
        <v>12.999480460608082</v>
      </c>
      <c r="I667" s="3">
        <v>22</v>
      </c>
      <c r="J667" s="3">
        <v>13</v>
      </c>
      <c r="K667" s="2" cm="1">
        <f t="array" ref="K667">IF(C667="","",C667-SUMPRODUCT(($B$1461:$B$1491=$J667)*1,C$1461:C$1491))</f>
        <v>1.6303139000586864</v>
      </c>
      <c r="L667" s="2" cm="1">
        <f t="array" ref="L667">IF(D667="","",D667-SUMPRODUCT(($B$1461:$B$1491=$J667)*1,D$1461:D$1491))</f>
        <v>1.8029172583051487</v>
      </c>
      <c r="M667" s="2" cm="1">
        <f t="array" ref="M667">IF(E667="","",E667-SUMPRODUCT(($B$1461:$B$1491=$J667)*1,E$1461:E$1491))</f>
        <v>1.7096357514389542</v>
      </c>
      <c r="N667" s="2" cm="1">
        <f t="array" ref="N667">IF(F667="","",F667-SUMPRODUCT(($B$1461:$B$1491=$J667)*1,F$1461:F$1491))</f>
        <v>1.6958196268156467</v>
      </c>
      <c r="O667" s="2" cm="1">
        <f t="array" ref="O667">IF(G667="","",G667-SUMPRODUCT(($B$1461:$B$1491=$J667)*1,G$1461:G$1491))</f>
        <v>1.5748652874853519</v>
      </c>
    </row>
    <row r="668" spans="1:15" x14ac:dyDescent="0.55000000000000004">
      <c r="A668" s="3">
        <v>22</v>
      </c>
      <c r="B668" s="4">
        <v>14</v>
      </c>
      <c r="C668" s="2">
        <f>IF(logVir!C668="","",LN(資本ストック!C668))</f>
        <v>15.145202390520092</v>
      </c>
      <c r="D668" s="2">
        <f>IF(logVir!D668="","",LN(資本ストック!D668))</f>
        <v>15.222124815779196</v>
      </c>
      <c r="E668" s="2">
        <f>IF(logVir!E668="","",LN(資本ストック!E668))</f>
        <v>15.31046781652436</v>
      </c>
      <c r="F668" s="2">
        <f>IF(logVir!F668="","",LN(資本ストック!F668))</f>
        <v>15.313274478424342</v>
      </c>
      <c r="G668" s="2">
        <f>IF(logVir!G668="","",LN(資本ストック!G668))</f>
        <v>15.323617443590555</v>
      </c>
      <c r="I668" s="3">
        <v>22</v>
      </c>
      <c r="J668" s="3">
        <v>14</v>
      </c>
      <c r="K668" s="2" cm="1">
        <f t="array" ref="K668">IF(C668="","",C668-SUMPRODUCT(($B$1461:$B$1491=$J668)*1,C$1461:C$1491))</f>
        <v>2.6576120409626256</v>
      </c>
      <c r="L668" s="2" cm="1">
        <f t="array" ref="L668">IF(D668="","",D668-SUMPRODUCT(($B$1461:$B$1491=$J668)*1,D$1461:D$1491))</f>
        <v>2.7299510724907474</v>
      </c>
      <c r="M668" s="2" cm="1">
        <f t="array" ref="M668">IF(E668="","",E668-SUMPRODUCT(($B$1461:$B$1491=$J668)*1,E$1461:E$1491))</f>
        <v>2.6912339273172794</v>
      </c>
      <c r="N668" s="2" cm="1">
        <f t="array" ref="N668">IF(F668="","",F668-SUMPRODUCT(($B$1461:$B$1491=$J668)*1,F$1461:F$1491))</f>
        <v>2.6839922934379317</v>
      </c>
      <c r="O668" s="2" cm="1">
        <f t="array" ref="O668">IF(G668="","",G668-SUMPRODUCT(($B$1461:$B$1491=$J668)*1,G$1461:G$1491))</f>
        <v>2.7067484738558338</v>
      </c>
    </row>
    <row r="669" spans="1:15" x14ac:dyDescent="0.55000000000000004">
      <c r="A669" s="3">
        <v>22</v>
      </c>
      <c r="B669" s="4">
        <v>15</v>
      </c>
      <c r="C669" s="2">
        <f>IF(logVir!C669="","",LN(資本ストック!C669))</f>
        <v>11.291638294661436</v>
      </c>
      <c r="D669" s="2">
        <f>IF(logVir!D669="","",LN(資本ストック!D669))</f>
        <v>11.41519241110702</v>
      </c>
      <c r="E669" s="2">
        <f>IF(logVir!E669="","",LN(資本ストック!E669))</f>
        <v>11.406035683355203</v>
      </c>
      <c r="F669" s="2">
        <f>IF(logVir!F669="","",LN(資本ストック!F669))</f>
        <v>11.414789180151853</v>
      </c>
      <c r="G669" s="2">
        <f>IF(logVir!G669="","",LN(資本ストック!G669))</f>
        <v>11.511225328795435</v>
      </c>
      <c r="I669" s="3">
        <v>22</v>
      </c>
      <c r="J669" s="3">
        <v>15</v>
      </c>
      <c r="K669" s="2" cm="1">
        <f t="array" ref="K669">IF(C669="","",C669-SUMPRODUCT(($B$1461:$B$1491=$J669)*1,C$1461:C$1491))</f>
        <v>0.82889684973625322</v>
      </c>
      <c r="L669" s="2" cm="1">
        <f t="array" ref="L669">IF(D669="","",D669-SUMPRODUCT(($B$1461:$B$1491=$J669)*1,D$1461:D$1491))</f>
        <v>0.92724482267462704</v>
      </c>
      <c r="M669" s="2" cm="1">
        <f t="array" ref="M669">IF(E669="","",E669-SUMPRODUCT(($B$1461:$B$1491=$J669)*1,E$1461:E$1491))</f>
        <v>0.84357452495872032</v>
      </c>
      <c r="N669" s="2" cm="1">
        <f t="array" ref="N669">IF(F669="","",F669-SUMPRODUCT(($B$1461:$B$1491=$J669)*1,F$1461:F$1491))</f>
        <v>0.84439075055251855</v>
      </c>
      <c r="O669" s="2" cm="1">
        <f t="array" ref="O669">IF(G669="","",G669-SUMPRODUCT(($B$1461:$B$1491=$J669)*1,G$1461:G$1491))</f>
        <v>0.93194864825985668</v>
      </c>
    </row>
    <row r="670" spans="1:15" x14ac:dyDescent="0.55000000000000004">
      <c r="A670" s="3">
        <v>22</v>
      </c>
      <c r="B670" s="4">
        <v>16</v>
      </c>
      <c r="C670" s="2">
        <f>IF(logVir!C670="","",LN(資本ストック!C670))</f>
        <v>13.75201997299145</v>
      </c>
      <c r="D670" s="2">
        <f>IF(logVir!D670="","",LN(資本ストック!D670))</f>
        <v>13.722857602141447</v>
      </c>
      <c r="E670" s="2">
        <f>IF(logVir!E670="","",LN(資本ストック!E670))</f>
        <v>13.697878261200643</v>
      </c>
      <c r="F670" s="2">
        <f>IF(logVir!F670="","",LN(資本ストック!F670))</f>
        <v>13.673223412887067</v>
      </c>
      <c r="G670" s="2">
        <f>IF(logVir!G670="","",LN(資本ストック!G670))</f>
        <v>13.70146331240338</v>
      </c>
      <c r="I670" s="3">
        <v>22</v>
      </c>
      <c r="J670" s="3">
        <v>16</v>
      </c>
      <c r="K670" s="2" cm="1">
        <f t="array" ref="K670">IF(C670="","",C670-SUMPRODUCT(($B$1461:$B$1491=$J670)*1,C$1461:C$1491))</f>
        <v>1.5443974154388336</v>
      </c>
      <c r="L670" s="2" cm="1">
        <f t="array" ref="L670">IF(D670="","",D670-SUMPRODUCT(($B$1461:$B$1491=$J670)*1,D$1461:D$1491))</f>
        <v>1.5146738552783869</v>
      </c>
      <c r="M670" s="2" cm="1">
        <f t="array" ref="M670">IF(E670="","",E670-SUMPRODUCT(($B$1461:$B$1491=$J670)*1,E$1461:E$1491))</f>
        <v>1.4576409908429664</v>
      </c>
      <c r="N670" s="2" cm="1">
        <f t="array" ref="N670">IF(F670="","",F670-SUMPRODUCT(($B$1461:$B$1491=$J670)*1,F$1461:F$1491))</f>
        <v>1.4357785908730065</v>
      </c>
      <c r="O670" s="2" cm="1">
        <f t="array" ref="O670">IF(G670="","",G670-SUMPRODUCT(($B$1461:$B$1491=$J670)*1,G$1461:G$1491))</f>
        <v>1.439170401833513</v>
      </c>
    </row>
    <row r="671" spans="1:15" x14ac:dyDescent="0.55000000000000004">
      <c r="A671" s="3">
        <v>22</v>
      </c>
      <c r="B671" s="4">
        <v>17</v>
      </c>
      <c r="C671" s="2">
        <f>IF(logVir!C671="","",LN(資本ストック!C671))</f>
        <v>15.581907344593899</v>
      </c>
      <c r="D671" s="2">
        <f>IF(logVir!D671="","",LN(資本ストック!D671))</f>
        <v>15.604973737783656</v>
      </c>
      <c r="E671" s="2">
        <f>IF(logVir!E671="","",LN(資本ストック!E671))</f>
        <v>15.574157346214665</v>
      </c>
      <c r="F671" s="2">
        <f>IF(logVir!F671="","",LN(資本ストック!F671))</f>
        <v>15.570177522931798</v>
      </c>
      <c r="G671" s="2">
        <f>IF(logVir!G671="","",LN(資本ストック!G671))</f>
        <v>15.56949401008908</v>
      </c>
      <c r="I671" s="3">
        <v>22</v>
      </c>
      <c r="J671" s="3">
        <v>17</v>
      </c>
      <c r="K671" s="2" cm="1">
        <f t="array" ref="K671">IF(C671="","",C671-SUMPRODUCT(($B$1461:$B$1491=$J671)*1,C$1461:C$1491))</f>
        <v>0.51955416477654914</v>
      </c>
      <c r="L671" s="2" cm="1">
        <f t="array" ref="L671">IF(D671="","",D671-SUMPRODUCT(($B$1461:$B$1491=$J671)*1,D$1461:D$1491))</f>
        <v>0.55070856709354743</v>
      </c>
      <c r="M671" s="2" cm="1">
        <f t="array" ref="M671">IF(E671="","",E671-SUMPRODUCT(($B$1461:$B$1491=$J671)*1,E$1461:E$1491))</f>
        <v>0.519264711653463</v>
      </c>
      <c r="N671" s="2" cm="1">
        <f t="array" ref="N671">IF(F671="","",F671-SUMPRODUCT(($B$1461:$B$1491=$J671)*1,F$1461:F$1491))</f>
        <v>0.51618411058371372</v>
      </c>
      <c r="O671" s="2" cm="1">
        <f t="array" ref="O671">IF(G671="","",G671-SUMPRODUCT(($B$1461:$B$1491=$J671)*1,G$1461:G$1491))</f>
        <v>0.51045479144795891</v>
      </c>
    </row>
    <row r="672" spans="1:15" x14ac:dyDescent="0.55000000000000004">
      <c r="A672" s="3">
        <v>22</v>
      </c>
      <c r="B672" s="4">
        <v>18</v>
      </c>
      <c r="C672" s="2">
        <f>IF(logVir!C672="","",LN(資本ストック!C672))</f>
        <v>13.368441262303289</v>
      </c>
      <c r="D672" s="2">
        <f>IF(logVir!D672="","",LN(資本ストック!D672))</f>
        <v>13.371896882707958</v>
      </c>
      <c r="E672" s="2">
        <f>IF(logVir!E672="","",LN(資本ストック!E672))</f>
        <v>13.383103766967423</v>
      </c>
      <c r="F672" s="2">
        <f>IF(logVir!F672="","",LN(資本ストック!F672))</f>
        <v>13.399813418656908</v>
      </c>
      <c r="G672" s="2">
        <f>IF(logVir!G672="","",LN(資本ストック!G672))</f>
        <v>13.458675209842962</v>
      </c>
      <c r="I672" s="3">
        <v>22</v>
      </c>
      <c r="J672" s="3">
        <v>18</v>
      </c>
      <c r="K672" s="2" cm="1">
        <f t="array" ref="K672">IF(C672="","",C672-SUMPRODUCT(($B$1461:$B$1491=$J672)*1,C$1461:C$1491))</f>
        <v>0.66588592802209234</v>
      </c>
      <c r="L672" s="2" cm="1">
        <f t="array" ref="L672">IF(D672="","",D672-SUMPRODUCT(($B$1461:$B$1491=$J672)*1,D$1461:D$1491))</f>
        <v>0.64630751446751589</v>
      </c>
      <c r="M672" s="2" cm="1">
        <f t="array" ref="M672">IF(E672="","",E672-SUMPRODUCT(($B$1461:$B$1491=$J672)*1,E$1461:E$1491))</f>
        <v>0.60918126968939212</v>
      </c>
      <c r="N672" s="2" cm="1">
        <f t="array" ref="N672">IF(F672="","",F672-SUMPRODUCT(($B$1461:$B$1491=$J672)*1,F$1461:F$1491))</f>
        <v>0.60791353153595296</v>
      </c>
      <c r="O672" s="2" cm="1">
        <f t="array" ref="O672">IF(G672="","",G672-SUMPRODUCT(($B$1461:$B$1491=$J672)*1,G$1461:G$1491))</f>
        <v>0.59907486581716007</v>
      </c>
    </row>
    <row r="673" spans="1:15" x14ac:dyDescent="0.55000000000000004">
      <c r="A673" s="3">
        <v>22</v>
      </c>
      <c r="B673" s="4">
        <v>19</v>
      </c>
      <c r="C673" s="2">
        <f>IF(logVir!C673="","",LN(資本ストック!C673))</f>
        <v>12.917318546971369</v>
      </c>
      <c r="D673" s="2">
        <f>IF(logVir!D673="","",LN(資本ストック!D673))</f>
        <v>13.016308906215317</v>
      </c>
      <c r="E673" s="2">
        <f>IF(logVir!E673="","",LN(資本ストック!E673))</f>
        <v>13.067094016535354</v>
      </c>
      <c r="F673" s="2">
        <f>IF(logVir!F673="","",LN(資本ストック!F673))</f>
        <v>13.07436830543643</v>
      </c>
      <c r="G673" s="2">
        <f>IF(logVir!G673="","",LN(資本ストック!G673))</f>
        <v>13.085918722907188</v>
      </c>
      <c r="I673" s="3">
        <v>22</v>
      </c>
      <c r="J673" s="3">
        <v>19</v>
      </c>
      <c r="K673" s="2" cm="1">
        <f t="array" ref="K673">IF(C673="","",C673-SUMPRODUCT(($B$1461:$B$1491=$J673)*1,C$1461:C$1491))</f>
        <v>0.40173811595404629</v>
      </c>
      <c r="L673" s="2" cm="1">
        <f t="array" ref="L673">IF(D673="","",D673-SUMPRODUCT(($B$1461:$B$1491=$J673)*1,D$1461:D$1491))</f>
        <v>0.55552496620533631</v>
      </c>
      <c r="M673" s="2" cm="1">
        <f t="array" ref="M673">IF(E673="","",E673-SUMPRODUCT(($B$1461:$B$1491=$J673)*1,E$1461:E$1491))</f>
        <v>0.6361962989263148</v>
      </c>
      <c r="N673" s="2" cm="1">
        <f t="array" ref="N673">IF(F673="","",F673-SUMPRODUCT(($B$1461:$B$1491=$J673)*1,F$1461:F$1491))</f>
        <v>0.64863585599377949</v>
      </c>
      <c r="O673" s="2" cm="1">
        <f t="array" ref="O673">IF(G673="","",G673-SUMPRODUCT(($B$1461:$B$1491=$J673)*1,G$1461:G$1491))</f>
        <v>0.66993927905796014</v>
      </c>
    </row>
    <row r="674" spans="1:15" x14ac:dyDescent="0.55000000000000004">
      <c r="A674" s="3">
        <v>22</v>
      </c>
      <c r="B674" s="4">
        <v>20</v>
      </c>
      <c r="C674" s="2">
        <f>IF(logVir!C674="","",LN(資本ストック!C674))</f>
        <v>13.649032473974559</v>
      </c>
      <c r="D674" s="2">
        <f>IF(logVir!D674="","",LN(資本ストック!D674))</f>
        <v>13.828812493897127</v>
      </c>
      <c r="E674" s="2">
        <f>IF(logVir!E674="","",LN(資本ストック!E674))</f>
        <v>13.905267105492166</v>
      </c>
      <c r="F674" s="2">
        <f>IF(logVir!F674="","",LN(資本ストック!F674))</f>
        <v>13.911572265216989</v>
      </c>
      <c r="G674" s="2">
        <f>IF(logVir!G674="","",LN(資本ストック!G674))</f>
        <v>13.898959559106334</v>
      </c>
      <c r="I674" s="3">
        <v>22</v>
      </c>
      <c r="J674" s="3">
        <v>20</v>
      </c>
      <c r="K674" s="2" cm="1">
        <f t="array" ref="K674">IF(C674="","",C674-SUMPRODUCT(($B$1461:$B$1491=$J674)*1,C$1461:C$1491))</f>
        <v>0.41887061408557003</v>
      </c>
      <c r="L674" s="2" cm="1">
        <f t="array" ref="L674">IF(D674="","",D674-SUMPRODUCT(($B$1461:$B$1491=$J674)*1,D$1461:D$1491))</f>
        <v>0.50250413964182705</v>
      </c>
      <c r="M674" s="2" cm="1">
        <f t="array" ref="M674">IF(E674="","",E674-SUMPRODUCT(($B$1461:$B$1491=$J674)*1,E$1461:E$1491))</f>
        <v>0.50424866332611273</v>
      </c>
      <c r="N674" s="2" cm="1">
        <f t="array" ref="N674">IF(F674="","",F674-SUMPRODUCT(($B$1461:$B$1491=$J674)*1,F$1461:F$1491))</f>
        <v>0.51441223391325508</v>
      </c>
      <c r="O674" s="2" cm="1">
        <f t="array" ref="O674">IF(G674="","",G674-SUMPRODUCT(($B$1461:$B$1491=$J674)*1,G$1461:G$1491))</f>
        <v>0.45428305741253894</v>
      </c>
    </row>
    <row r="675" spans="1:15" x14ac:dyDescent="0.55000000000000004">
      <c r="A675" s="3">
        <v>22</v>
      </c>
      <c r="B675" s="4">
        <v>21</v>
      </c>
      <c r="C675" s="2">
        <f>IF(logVir!C675="","",LN(資本ストック!C675))</f>
        <v>15.237880242793468</v>
      </c>
      <c r="D675" s="2">
        <f>IF(logVir!D675="","",LN(資本ストック!D675))</f>
        <v>15.226019410604769</v>
      </c>
      <c r="E675" s="2">
        <f>IF(logVir!E675="","",LN(資本ストック!E675))</f>
        <v>15.298571675619682</v>
      </c>
      <c r="F675" s="2">
        <f>IF(logVir!F675="","",LN(資本ストック!F675))</f>
        <v>15.316096237749145</v>
      </c>
      <c r="G675" s="2">
        <f>IF(logVir!G675="","",LN(資本ストック!G675))</f>
        <v>15.346852240170238</v>
      </c>
      <c r="I675" s="3">
        <v>22</v>
      </c>
      <c r="J675" s="3">
        <v>21</v>
      </c>
      <c r="K675" s="2" cm="1">
        <f t="array" ref="K675">IF(C675="","",C675-SUMPRODUCT(($B$1461:$B$1491=$J675)*1,C$1461:C$1491))</f>
        <v>0.74606872911609834</v>
      </c>
      <c r="L675" s="2" cm="1">
        <f t="array" ref="L675">IF(D675="","",D675-SUMPRODUCT(($B$1461:$B$1491=$J675)*1,D$1461:D$1491))</f>
        <v>0.70126354469319807</v>
      </c>
      <c r="M675" s="2" cm="1">
        <f t="array" ref="M675">IF(E675="","",E675-SUMPRODUCT(($B$1461:$B$1491=$J675)*1,E$1461:E$1491))</f>
        <v>0.71600807165908087</v>
      </c>
      <c r="N675" s="2" cm="1">
        <f t="array" ref="N675">IF(F675="","",F675-SUMPRODUCT(($B$1461:$B$1491=$J675)*1,F$1461:F$1491))</f>
        <v>0.72138761087152226</v>
      </c>
      <c r="O675" s="2" cm="1">
        <f t="array" ref="O675">IF(G675="","",G675-SUMPRODUCT(($B$1461:$B$1491=$J675)*1,G$1461:G$1491))</f>
        <v>0.73538297993981061</v>
      </c>
    </row>
    <row r="676" spans="1:15" x14ac:dyDescent="0.55000000000000004">
      <c r="A676" s="3">
        <v>22</v>
      </c>
      <c r="B676" s="4">
        <v>22</v>
      </c>
      <c r="C676" s="2">
        <f>IF(logVir!C676="","",LN(資本ストック!C676))</f>
        <v>13.535364466975714</v>
      </c>
      <c r="D676" s="2">
        <f>IF(logVir!D676="","",LN(資本ストック!D676))</f>
        <v>13.439068468260624</v>
      </c>
      <c r="E676" s="2">
        <f>IF(logVir!E676="","",LN(資本ストック!E676))</f>
        <v>13.198066900292115</v>
      </c>
      <c r="F676" s="2">
        <f>IF(logVir!F676="","",LN(資本ストック!F676))</f>
        <v>13.143189977430623</v>
      </c>
      <c r="G676" s="2">
        <f>IF(logVir!G676="","",LN(資本ストック!G676))</f>
        <v>13.063505298288591</v>
      </c>
      <c r="I676" s="3">
        <v>22</v>
      </c>
      <c r="J676" s="3">
        <v>22</v>
      </c>
      <c r="K676" s="2" cm="1">
        <f t="array" ref="K676">IF(C676="","",C676-SUMPRODUCT(($B$1461:$B$1491=$J676)*1,C$1461:C$1491))</f>
        <v>0.92961089086476356</v>
      </c>
      <c r="L676" s="2" cm="1">
        <f t="array" ref="L676">IF(D676="","",D676-SUMPRODUCT(($B$1461:$B$1491=$J676)*1,D$1461:D$1491))</f>
        <v>0.98141376126632096</v>
      </c>
      <c r="M676" s="2" cm="1">
        <f t="array" ref="M676">IF(E676="","",E676-SUMPRODUCT(($B$1461:$B$1491=$J676)*1,E$1461:E$1491))</f>
        <v>0.90466614393237954</v>
      </c>
      <c r="N676" s="2" cm="1">
        <f t="array" ref="N676">IF(F676="","",F676-SUMPRODUCT(($B$1461:$B$1491=$J676)*1,F$1461:F$1491))</f>
        <v>0.89621923573595019</v>
      </c>
      <c r="O676" s="2" cm="1">
        <f t="array" ref="O676">IF(G676="","",G676-SUMPRODUCT(($B$1461:$B$1491=$J676)*1,G$1461:G$1491))</f>
        <v>0.8498890539584032</v>
      </c>
    </row>
    <row r="677" spans="1:15" x14ac:dyDescent="0.55000000000000004">
      <c r="A677" s="3">
        <v>22</v>
      </c>
      <c r="B677" s="4">
        <v>23</v>
      </c>
      <c r="C677" s="2">
        <f>IF(logVir!C677="","",LN(資本ストック!C677))</f>
        <v>14.064536224073292</v>
      </c>
      <c r="D677" s="2">
        <f>IF(logVir!D677="","",LN(資本ストック!D677))</f>
        <v>14.125475620976788</v>
      </c>
      <c r="E677" s="2">
        <f>IF(logVir!E677="","",LN(資本ストック!E677))</f>
        <v>14.112786931840004</v>
      </c>
      <c r="F677" s="2">
        <f>IF(logVir!F677="","",LN(資本ストック!F677))</f>
        <v>14.114579290280918</v>
      </c>
      <c r="G677" s="2">
        <f>IF(logVir!G677="","",LN(資本ストック!G677))</f>
        <v>14.107270618680721</v>
      </c>
      <c r="I677" s="3">
        <v>22</v>
      </c>
      <c r="J677" s="3">
        <v>23</v>
      </c>
      <c r="K677" s="2" cm="1">
        <f t="array" ref="K677">IF(C677="","",C677-SUMPRODUCT(($B$1461:$B$1491=$J677)*1,C$1461:C$1491))</f>
        <v>0.6471927360336327</v>
      </c>
      <c r="L677" s="2" cm="1">
        <f t="array" ref="L677">IF(D677="","",D677-SUMPRODUCT(($B$1461:$B$1491=$J677)*1,D$1461:D$1491))</f>
        <v>0.6297856741049177</v>
      </c>
      <c r="M677" s="2" cm="1">
        <f t="array" ref="M677">IF(E677="","",E677-SUMPRODUCT(($B$1461:$B$1491=$J677)*1,E$1461:E$1491))</f>
        <v>0.60646356360143194</v>
      </c>
      <c r="N677" s="2" cm="1">
        <f t="array" ref="N677">IF(F677="","",F677-SUMPRODUCT(($B$1461:$B$1491=$J677)*1,F$1461:F$1491))</f>
        <v>0.61340623897285518</v>
      </c>
      <c r="O677" s="2" cm="1">
        <f t="array" ref="O677">IF(G677="","",G677-SUMPRODUCT(($B$1461:$B$1491=$J677)*1,G$1461:G$1491))</f>
        <v>0.593191535483097</v>
      </c>
    </row>
    <row r="678" spans="1:15" x14ac:dyDescent="0.55000000000000004">
      <c r="A678" s="3">
        <v>22</v>
      </c>
      <c r="B678" s="4">
        <v>24</v>
      </c>
      <c r="C678" s="2">
        <f>IF(logVir!C678="","",LN(資本ストック!C678))</f>
        <v>12.153363246071883</v>
      </c>
      <c r="D678" s="2">
        <f>IF(logVir!D678="","",LN(資本ストック!D678))</f>
        <v>12.041778508220208</v>
      </c>
      <c r="E678" s="2">
        <f>IF(logVir!E678="","",LN(資本ストック!E678))</f>
        <v>12.013231573304452</v>
      </c>
      <c r="F678" s="2">
        <f>IF(logVir!F678="","",LN(資本ストック!F678))</f>
        <v>11.990696448427494</v>
      </c>
      <c r="G678" s="2">
        <f>IF(logVir!G678="","",LN(資本ストック!G678))</f>
        <v>11.965495253348953</v>
      </c>
      <c r="I678" s="3">
        <v>22</v>
      </c>
      <c r="J678" s="3">
        <v>24</v>
      </c>
      <c r="K678" s="2" cm="1">
        <f t="array" ref="K678">IF(C678="","",C678-SUMPRODUCT(($B$1461:$B$1491=$J678)*1,C$1461:C$1491))</f>
        <v>0.86067905220784269</v>
      </c>
      <c r="L678" s="2" cm="1">
        <f t="array" ref="L678">IF(D678="","",D678-SUMPRODUCT(($B$1461:$B$1491=$J678)*1,D$1461:D$1491))</f>
        <v>0.75502993789965167</v>
      </c>
      <c r="M678" s="2" cm="1">
        <f t="array" ref="M678">IF(E678="","",E678-SUMPRODUCT(($B$1461:$B$1491=$J678)*1,E$1461:E$1491))</f>
        <v>0.67912006358540822</v>
      </c>
      <c r="N678" s="2" cm="1">
        <f t="array" ref="N678">IF(F678="","",F678-SUMPRODUCT(($B$1461:$B$1491=$J678)*1,F$1461:F$1491))</f>
        <v>0.65804075966719111</v>
      </c>
      <c r="O678" s="2" cm="1">
        <f t="array" ref="O678">IF(G678="","",G678-SUMPRODUCT(($B$1461:$B$1491=$J678)*1,G$1461:G$1491))</f>
        <v>0.64378544002956239</v>
      </c>
    </row>
    <row r="679" spans="1:15" x14ac:dyDescent="0.55000000000000004">
      <c r="A679" s="3">
        <v>22</v>
      </c>
      <c r="B679" s="4">
        <v>25</v>
      </c>
      <c r="C679" s="2">
        <f>IF(logVir!C679="","",LN(資本ストック!C679))</f>
        <v>12.647457962546129</v>
      </c>
      <c r="D679" s="2">
        <f>IF(logVir!D679="","",LN(資本ストック!D679))</f>
        <v>12.813169365660668</v>
      </c>
      <c r="E679" s="2">
        <f>IF(logVir!E679="","",LN(資本ストック!E679))</f>
        <v>12.643867687899245</v>
      </c>
      <c r="F679" s="2">
        <f>IF(logVir!F679="","",LN(資本ストック!F679))</f>
        <v>12.712835115009568</v>
      </c>
      <c r="G679" s="2">
        <f>IF(logVir!G679="","",LN(資本ストック!G679))</f>
        <v>12.774845297601196</v>
      </c>
      <c r="I679" s="3">
        <v>22</v>
      </c>
      <c r="J679" s="3">
        <v>25</v>
      </c>
      <c r="K679" s="2" cm="1">
        <f t="array" ref="K679">IF(C679="","",C679-SUMPRODUCT(($B$1461:$B$1491=$J679)*1,C$1461:C$1491))</f>
        <v>1.0397063054287567</v>
      </c>
      <c r="L679" s="2" cm="1">
        <f t="array" ref="L679">IF(D679="","",D679-SUMPRODUCT(($B$1461:$B$1491=$J679)*1,D$1461:D$1491))</f>
        <v>1.116784154723419</v>
      </c>
      <c r="M679" s="2" cm="1">
        <f t="array" ref="M679">IF(E679="","",E679-SUMPRODUCT(($B$1461:$B$1491=$J679)*1,E$1461:E$1491))</f>
        <v>0.89082681049545798</v>
      </c>
      <c r="N679" s="2" cm="1">
        <f t="array" ref="N679">IF(F679="","",F679-SUMPRODUCT(($B$1461:$B$1491=$J679)*1,F$1461:F$1491))</f>
        <v>0.92327046964263459</v>
      </c>
      <c r="O679" s="2" cm="1">
        <f t="array" ref="O679">IF(G679="","",G679-SUMPRODUCT(($B$1461:$B$1491=$J679)*1,G$1461:G$1491))</f>
        <v>0.98021463742704995</v>
      </c>
    </row>
    <row r="680" spans="1:15" x14ac:dyDescent="0.55000000000000004">
      <c r="A680" s="3">
        <v>22</v>
      </c>
      <c r="B680" s="4">
        <v>26</v>
      </c>
      <c r="C680" s="2">
        <f>IF(logVir!C680="","",LN(資本ストック!C680))</f>
        <v>14.852972981430497</v>
      </c>
      <c r="D680" s="2">
        <f>IF(logVir!D680="","",LN(資本ストック!D680))</f>
        <v>14.780561578143788</v>
      </c>
      <c r="E680" s="2">
        <f>IF(logVir!E680="","",LN(資本ストック!E680))</f>
        <v>14.757386965894804</v>
      </c>
      <c r="F680" s="2">
        <f>IF(logVir!F680="","",LN(資本ストック!F680))</f>
        <v>14.757259195475788</v>
      </c>
      <c r="G680" s="2">
        <f>IF(logVir!G680="","",LN(資本ストック!G680))</f>
        <v>14.736116052209075</v>
      </c>
      <c r="I680" s="3">
        <v>22</v>
      </c>
      <c r="J680" s="3">
        <v>26</v>
      </c>
      <c r="K680" s="2" cm="1">
        <f t="array" ref="K680">IF(C680="","",C680-SUMPRODUCT(($B$1461:$B$1491=$J680)*1,C$1461:C$1491))</f>
        <v>0.71932985448750486</v>
      </c>
      <c r="L680" s="2" cm="1">
        <f t="array" ref="L680">IF(D680="","",D680-SUMPRODUCT(($B$1461:$B$1491=$J680)*1,D$1461:D$1491))</f>
        <v>0.70757471038750275</v>
      </c>
      <c r="M680" s="2" cm="1">
        <f t="array" ref="M680">IF(E680="","",E680-SUMPRODUCT(($B$1461:$B$1491=$J680)*1,E$1461:E$1491))</f>
        <v>0.65231651089748866</v>
      </c>
      <c r="N680" s="2" cm="1">
        <f t="array" ref="N680">IF(F680="","",F680-SUMPRODUCT(($B$1461:$B$1491=$J680)*1,F$1461:F$1491))</f>
        <v>0.64245154050667352</v>
      </c>
      <c r="O680" s="2" cm="1">
        <f t="array" ref="O680">IF(G680="","",G680-SUMPRODUCT(($B$1461:$B$1491=$J680)*1,G$1461:G$1491))</f>
        <v>0.63138702616327258</v>
      </c>
    </row>
    <row r="681" spans="1:15" x14ac:dyDescent="0.55000000000000004">
      <c r="A681" s="3">
        <v>22</v>
      </c>
      <c r="B681" s="4">
        <v>27</v>
      </c>
      <c r="C681" s="2">
        <f>IF(logVir!C681="","",LN(資本ストック!C681))</f>
        <v>13.613729993529484</v>
      </c>
      <c r="D681" s="2">
        <f>IF(logVir!D681="","",LN(資本ストック!D681))</f>
        <v>13.921099376759205</v>
      </c>
      <c r="E681" s="2">
        <f>IF(logVir!E681="","",LN(資本ストック!E681))</f>
        <v>14.131469580719779</v>
      </c>
      <c r="F681" s="2">
        <f>IF(logVir!F681="","",LN(資本ストック!F681))</f>
        <v>14.098230335503311</v>
      </c>
      <c r="G681" s="2">
        <f>IF(logVir!G681="","",LN(資本ストック!G681))</f>
        <v>14.134190102568297</v>
      </c>
      <c r="I681" s="3">
        <v>22</v>
      </c>
      <c r="J681" s="3">
        <v>27</v>
      </c>
      <c r="K681" s="2" cm="1">
        <f t="array" ref="K681">IF(C681="","",C681-SUMPRODUCT(($B$1461:$B$1491=$J681)*1,C$1461:C$1491))</f>
        <v>0.91082112896900114</v>
      </c>
      <c r="L681" s="2" cm="1">
        <f t="array" ref="L681">IF(D681="","",D681-SUMPRODUCT(($B$1461:$B$1491=$J681)*1,D$1461:D$1491))</f>
        <v>0.92447110558497236</v>
      </c>
      <c r="M681" s="2" cm="1">
        <f t="array" ref="M681">IF(E681="","",E681-SUMPRODUCT(($B$1461:$B$1491=$J681)*1,E$1461:E$1491))</f>
        <v>0.93860055411287036</v>
      </c>
      <c r="N681" s="2" cm="1">
        <f t="array" ref="N681">IF(F681="","",F681-SUMPRODUCT(($B$1461:$B$1491=$J681)*1,F$1461:F$1491))</f>
        <v>0.88973150574641657</v>
      </c>
      <c r="O681" s="2" cm="1">
        <f t="array" ref="O681">IF(G681="","",G681-SUMPRODUCT(($B$1461:$B$1491=$J681)*1,G$1461:G$1491))</f>
        <v>0.89197192323064201</v>
      </c>
    </row>
    <row r="682" spans="1:15" x14ac:dyDescent="0.55000000000000004">
      <c r="A682" s="3">
        <v>22</v>
      </c>
      <c r="B682" s="4">
        <v>28</v>
      </c>
      <c r="C682" s="2">
        <f>IF(logVir!C682="","",LN(資本ストック!C682))</f>
        <v>15.917727994922627</v>
      </c>
      <c r="D682" s="2">
        <f>IF(logVir!D682="","",LN(資本ストック!D682))</f>
        <v>15.909634247362781</v>
      </c>
      <c r="E682" s="2">
        <f>IF(logVir!E682="","",LN(資本ストック!E682))</f>
        <v>15.87676774782182</v>
      </c>
      <c r="F682" s="2">
        <f>IF(logVir!F682="","",LN(資本ストック!F682))</f>
        <v>15.87394076876682</v>
      </c>
      <c r="G682" s="2">
        <f>IF(logVir!G682="","",LN(資本ストック!G682))</f>
        <v>15.874159458347586</v>
      </c>
      <c r="I682" s="3">
        <v>22</v>
      </c>
      <c r="J682" s="3">
        <v>28</v>
      </c>
      <c r="K682" s="2" cm="1">
        <f t="array" ref="K682">IF(C682="","",C682-SUMPRODUCT(($B$1461:$B$1491=$J682)*1,C$1461:C$1491))</f>
        <v>0.36914604204788581</v>
      </c>
      <c r="L682" s="2" cm="1">
        <f t="array" ref="L682">IF(D682="","",D682-SUMPRODUCT(($B$1461:$B$1491=$J682)*1,D$1461:D$1491))</f>
        <v>0.33058002287746646</v>
      </c>
      <c r="M682" s="2" cm="1">
        <f t="array" ref="M682">IF(E682="","",E682-SUMPRODUCT(($B$1461:$B$1491=$J682)*1,E$1461:E$1491))</f>
        <v>0.26738985759076961</v>
      </c>
      <c r="N682" s="2" cm="1">
        <f t="array" ref="N682">IF(F682="","",F682-SUMPRODUCT(($B$1461:$B$1491=$J682)*1,F$1461:F$1491))</f>
        <v>0.25297661096377944</v>
      </c>
      <c r="O682" s="2" cm="1">
        <f t="array" ref="O682">IF(G682="","",G682-SUMPRODUCT(($B$1461:$B$1491=$J682)*1,G$1461:G$1491))</f>
        <v>0.23825182694576874</v>
      </c>
    </row>
    <row r="683" spans="1:15" x14ac:dyDescent="0.55000000000000004">
      <c r="A683" s="3">
        <v>22</v>
      </c>
      <c r="B683" s="4">
        <v>29</v>
      </c>
      <c r="C683" s="2">
        <f>IF(logVir!C683="","",LN(資本ストック!C683))</f>
        <v>13.560177723949174</v>
      </c>
      <c r="D683" s="2">
        <f>IF(logVir!D683="","",LN(資本ストック!D683))</f>
        <v>13.448307763595304</v>
      </c>
      <c r="E683" s="2">
        <f>IF(logVir!E683="","",LN(資本ストック!E683))</f>
        <v>13.38182217457139</v>
      </c>
      <c r="F683" s="2">
        <f>IF(logVir!F683="","",LN(資本ストック!F683))</f>
        <v>13.386159859311759</v>
      </c>
      <c r="G683" s="2">
        <f>IF(logVir!G683="","",LN(資本ストック!G683))</f>
        <v>13.387183479999583</v>
      </c>
      <c r="I683" s="3">
        <v>22</v>
      </c>
      <c r="J683" s="3">
        <v>29</v>
      </c>
      <c r="K683" s="2" cm="1">
        <f t="array" ref="K683">IF(C683="","",C683-SUMPRODUCT(($B$1461:$B$1491=$J683)*1,C$1461:C$1491))</f>
        <v>0.32994078219496004</v>
      </c>
      <c r="L683" s="2" cm="1">
        <f t="array" ref="L683">IF(D683="","",D683-SUMPRODUCT(($B$1461:$B$1491=$J683)*1,D$1461:D$1491))</f>
        <v>0.19471947907545939</v>
      </c>
      <c r="M683" s="2" cm="1">
        <f t="array" ref="M683">IF(E683="","",E683-SUMPRODUCT(($B$1461:$B$1491=$J683)*1,E$1461:E$1491))</f>
        <v>0.19136135270524335</v>
      </c>
      <c r="N683" s="2" cm="1">
        <f t="array" ref="N683">IF(F683="","",F683-SUMPRODUCT(($B$1461:$B$1491=$J683)*1,F$1461:F$1491))</f>
        <v>0.20339517720881339</v>
      </c>
      <c r="O683" s="2" cm="1">
        <f t="array" ref="O683">IF(G683="","",G683-SUMPRODUCT(($B$1461:$B$1491=$J683)*1,G$1461:G$1491))</f>
        <v>0.2355210148847604</v>
      </c>
    </row>
    <row r="684" spans="1:15" x14ac:dyDescent="0.55000000000000004">
      <c r="A684" s="3">
        <v>22</v>
      </c>
      <c r="B684" s="4">
        <v>30</v>
      </c>
      <c r="C684" s="2">
        <f>IF(logVir!C684="","",LN(資本ストック!C684))</f>
        <v>13.923660146956866</v>
      </c>
      <c r="D684" s="2">
        <f>IF(logVir!D684="","",LN(資本ストック!D684))</f>
        <v>14.215643549189702</v>
      </c>
      <c r="E684" s="2">
        <f>IF(logVir!E684="","",LN(資本ストック!E684))</f>
        <v>14.073395893196528</v>
      </c>
      <c r="F684" s="2">
        <f>IF(logVir!F684="","",LN(資本ストック!F684))</f>
        <v>14.058689498544004</v>
      </c>
      <c r="G684" s="2">
        <f>IF(logVir!G684="","",LN(資本ストック!G684))</f>
        <v>14.021485236270976</v>
      </c>
      <c r="I684" s="3">
        <v>22</v>
      </c>
      <c r="J684" s="3">
        <v>30</v>
      </c>
      <c r="K684" s="2" cm="1">
        <f t="array" ref="K684">IF(C684="","",C684-SUMPRODUCT(($B$1461:$B$1491=$J684)*1,C$1461:C$1491))</f>
        <v>0.61022348460950049</v>
      </c>
      <c r="L684" s="2" cm="1">
        <f t="array" ref="L684">IF(D684="","",D684-SUMPRODUCT(($B$1461:$B$1491=$J684)*1,D$1461:D$1491))</f>
        <v>0.82701522468280686</v>
      </c>
      <c r="M684" s="2" cm="1">
        <f t="array" ref="M684">IF(E684="","",E684-SUMPRODUCT(($B$1461:$B$1491=$J684)*1,E$1461:E$1491))</f>
        <v>0.75298210123013121</v>
      </c>
      <c r="N684" s="2" cm="1">
        <f t="array" ref="N684">IF(F684="","",F684-SUMPRODUCT(($B$1461:$B$1491=$J684)*1,F$1461:F$1491))</f>
        <v>0.75138401409883571</v>
      </c>
      <c r="O684" s="2" cm="1">
        <f t="array" ref="O684">IF(G684="","",G684-SUMPRODUCT(($B$1461:$B$1491=$J684)*1,G$1461:G$1491))</f>
        <v>0.72653637285401906</v>
      </c>
    </row>
    <row r="685" spans="1:15" x14ac:dyDescent="0.55000000000000004">
      <c r="A685" s="3">
        <v>22</v>
      </c>
      <c r="B685" s="4">
        <v>31</v>
      </c>
      <c r="C685" s="2">
        <f>IF(logVir!C685="","",LN(資本ストック!C685))</f>
        <v>14.072961001502513</v>
      </c>
      <c r="D685" s="2">
        <f>IF(logVir!D685="","",LN(資本ストック!D685))</f>
        <v>14.034592387286267</v>
      </c>
      <c r="E685" s="2">
        <f>IF(logVir!E685="","",LN(資本ストック!E685))</f>
        <v>13.984178858357515</v>
      </c>
      <c r="F685" s="2">
        <f>IF(logVir!F685="","",LN(資本ストック!F685))</f>
        <v>13.922222938578953</v>
      </c>
      <c r="G685" s="2">
        <f>IF(logVir!G685="","",LN(資本ストック!G685))</f>
        <v>13.925476567766594</v>
      </c>
      <c r="I685" s="3">
        <v>22</v>
      </c>
      <c r="J685" s="3">
        <v>31</v>
      </c>
      <c r="K685" s="2" cm="1">
        <f t="array" ref="K685">IF(C685="","",C685-SUMPRODUCT(($B$1461:$B$1491=$J685)*1,C$1461:C$1491))</f>
        <v>0.75635453343019421</v>
      </c>
      <c r="L685" s="2" cm="1">
        <f t="array" ref="L685">IF(D685="","",D685-SUMPRODUCT(($B$1461:$B$1491=$J685)*1,D$1461:D$1491))</f>
        <v>0.7991552111296425</v>
      </c>
      <c r="M685" s="2" cm="1">
        <f t="array" ref="M685">IF(E685="","",E685-SUMPRODUCT(($B$1461:$B$1491=$J685)*1,E$1461:E$1491))</f>
        <v>0.80970231796370484</v>
      </c>
      <c r="N685" s="2" cm="1">
        <f t="array" ref="N685">IF(F685="","",F685-SUMPRODUCT(($B$1461:$B$1491=$J685)*1,F$1461:F$1491))</f>
        <v>0.78125820651325029</v>
      </c>
      <c r="O685" s="2" cm="1">
        <f t="array" ref="O685">IF(G685="","",G685-SUMPRODUCT(($B$1461:$B$1491=$J685)*1,G$1461:G$1491))</f>
        <v>0.78463125672446843</v>
      </c>
    </row>
    <row r="686" spans="1:15" x14ac:dyDescent="0.55000000000000004">
      <c r="A686" s="3">
        <v>23</v>
      </c>
      <c r="B686" s="4">
        <v>1</v>
      </c>
      <c r="C686" s="2">
        <f>IF(logVir!C686="","",LN(資本ストック!C686))</f>
        <v>13.164419509256927</v>
      </c>
      <c r="D686" s="2">
        <f>IF(logVir!D686="","",LN(資本ストック!D686))</f>
        <v>13.718150110257593</v>
      </c>
      <c r="E686" s="2">
        <f>IF(logVir!E686="","",LN(資本ストック!E686))</f>
        <v>13.820097635223252</v>
      </c>
      <c r="F686" s="2">
        <f>IF(logVir!F686="","",LN(資本ストック!F686))</f>
        <v>13.752179764581713</v>
      </c>
      <c r="G686" s="2">
        <f>IF(logVir!G686="","",LN(資本ストック!G686))</f>
        <v>13.591038887224599</v>
      </c>
      <c r="I686" s="3">
        <v>23</v>
      </c>
      <c r="J686" s="3">
        <v>1</v>
      </c>
      <c r="K686" s="2" cm="1">
        <f t="array" ref="K686">IF(C686="","",C686-SUMPRODUCT(($B$1461:$B$1491=$J686)*1,C$1461:C$1491))</f>
        <v>0.57640796372403713</v>
      </c>
      <c r="L686" s="2" cm="1">
        <f t="array" ref="L686">IF(D686="","",D686-SUMPRODUCT(($B$1461:$B$1491=$J686)*1,D$1461:D$1491))</f>
        <v>1.2869822865606277</v>
      </c>
      <c r="M686" s="2" cm="1">
        <f t="array" ref="M686">IF(E686="","",E686-SUMPRODUCT(($B$1461:$B$1491=$J686)*1,E$1461:E$1491))</f>
        <v>1.5018462034013691</v>
      </c>
      <c r="N686" s="2" cm="1">
        <f t="array" ref="N686">IF(F686="","",F686-SUMPRODUCT(($B$1461:$B$1491=$J686)*1,F$1461:F$1491))</f>
        <v>1.4500441609831594</v>
      </c>
      <c r="O686" s="2" cm="1">
        <f t="array" ref="O686">IF(G686="","",G686-SUMPRODUCT(($B$1461:$B$1491=$J686)*1,G$1461:G$1491))</f>
        <v>1.3700247568726347</v>
      </c>
    </row>
    <row r="687" spans="1:15" x14ac:dyDescent="0.55000000000000004">
      <c r="A687" s="3">
        <v>23</v>
      </c>
      <c r="B687" s="4">
        <v>2</v>
      </c>
      <c r="C687" s="2">
        <f>IF(logVir!C687="","",LN(資本ストック!C687))</f>
        <v>10.755650269373938</v>
      </c>
      <c r="D687" s="2">
        <f>IF(logVir!D687="","",LN(資本ストック!D687))</f>
        <v>10.783747331119512</v>
      </c>
      <c r="E687" s="2">
        <f>IF(logVir!E687="","",LN(資本ストック!E687))</f>
        <v>10.827573786218103</v>
      </c>
      <c r="F687" s="2">
        <f>IF(logVir!F687="","",LN(資本ストック!F687))</f>
        <v>10.805610876657656</v>
      </c>
      <c r="G687" s="2">
        <f>IF(logVir!G687="","",LN(資本ストック!G687))</f>
        <v>10.784311571607677</v>
      </c>
      <c r="I687" s="3">
        <v>23</v>
      </c>
      <c r="J687" s="3">
        <v>2</v>
      </c>
      <c r="K687" s="2" cm="1">
        <f t="array" ref="K687">IF(C687="","",C687-SUMPRODUCT(($B$1461:$B$1491=$J687)*1,C$1461:C$1491))</f>
        <v>0.27174831706191327</v>
      </c>
      <c r="L687" s="2" cm="1">
        <f t="array" ref="L687">IF(D687="","",D687-SUMPRODUCT(($B$1461:$B$1491=$J687)*1,D$1461:D$1491))</f>
        <v>0.28594173402639989</v>
      </c>
      <c r="M687" s="2" cm="1">
        <f t="array" ref="M687">IF(E687="","",E687-SUMPRODUCT(($B$1461:$B$1491=$J687)*1,E$1461:E$1491))</f>
        <v>0.31276333735004158</v>
      </c>
      <c r="N687" s="2" cm="1">
        <f t="array" ref="N687">IF(F687="","",F687-SUMPRODUCT(($B$1461:$B$1491=$J687)*1,F$1461:F$1491))</f>
        <v>0.31625230328147502</v>
      </c>
      <c r="O687" s="2" cm="1">
        <f t="array" ref="O687">IF(G687="","",G687-SUMPRODUCT(($B$1461:$B$1491=$J687)*1,G$1461:G$1491))</f>
        <v>0.32398007373576654</v>
      </c>
    </row>
    <row r="688" spans="1:15" x14ac:dyDescent="0.55000000000000004">
      <c r="A688" s="3">
        <v>23</v>
      </c>
      <c r="B688" s="4">
        <v>3</v>
      </c>
      <c r="C688" s="2">
        <f>IF(logVir!C688="","",LN(資本ストック!C688))</f>
        <v>13.878780174786289</v>
      </c>
      <c r="D688" s="2">
        <f>IF(logVir!D688="","",LN(資本ストック!D688))</f>
        <v>13.857611873386361</v>
      </c>
      <c r="E688" s="2">
        <f>IF(logVir!E688="","",LN(資本ストック!E688))</f>
        <v>13.896424992167438</v>
      </c>
      <c r="F688" s="2">
        <f>IF(logVir!F688="","",LN(資本ストック!F688))</f>
        <v>13.886321904251771</v>
      </c>
      <c r="G688" s="2">
        <f>IF(logVir!G688="","",LN(資本ストック!G688))</f>
        <v>13.888435622064488</v>
      </c>
      <c r="I688" s="3">
        <v>23</v>
      </c>
      <c r="J688" s="3">
        <v>3</v>
      </c>
      <c r="K688" s="2" cm="1">
        <f t="array" ref="K688">IF(C688="","",C688-SUMPRODUCT(($B$1461:$B$1491=$J688)*1,C$1461:C$1491))</f>
        <v>1.2376222608781777</v>
      </c>
      <c r="L688" s="2" cm="1">
        <f t="array" ref="L688">IF(D688="","",D688-SUMPRODUCT(($B$1461:$B$1491=$J688)*1,D$1461:D$1491))</f>
        <v>1.2079968477177978</v>
      </c>
      <c r="M688" s="2" cm="1">
        <f t="array" ref="M688">IF(E688="","",E688-SUMPRODUCT(($B$1461:$B$1491=$J688)*1,E$1461:E$1491))</f>
        <v>1.1820327049904318</v>
      </c>
      <c r="N688" s="2" cm="1">
        <f t="array" ref="N688">IF(F688="","",F688-SUMPRODUCT(($B$1461:$B$1491=$J688)*1,F$1461:F$1491))</f>
        <v>1.1758315412011289</v>
      </c>
      <c r="O688" s="2" cm="1">
        <f t="array" ref="O688">IF(G688="","",G688-SUMPRODUCT(($B$1461:$B$1491=$J688)*1,G$1461:G$1491))</f>
        <v>1.1828388685828291</v>
      </c>
    </row>
    <row r="689" spans="1:15" x14ac:dyDescent="0.55000000000000004">
      <c r="A689" s="3">
        <v>23</v>
      </c>
      <c r="B689" s="4">
        <v>4</v>
      </c>
      <c r="C689" s="2">
        <f>IF(logVir!C689="","",LN(資本ストック!C689))</f>
        <v>13.44028688448801</v>
      </c>
      <c r="D689" s="2">
        <f>IF(logVir!D689="","",LN(資本ストック!D689))</f>
        <v>13.289002224835009</v>
      </c>
      <c r="E689" s="2">
        <f>IF(logVir!E689="","",LN(資本ストック!E689))</f>
        <v>13.218332529719861</v>
      </c>
      <c r="F689" s="2">
        <f>IF(logVir!F689="","",LN(資本ストック!F689))</f>
        <v>13.184069632171569</v>
      </c>
      <c r="G689" s="2">
        <f>IF(logVir!G689="","",LN(資本ストック!G689))</f>
        <v>13.13661559790733</v>
      </c>
      <c r="I689" s="3">
        <v>23</v>
      </c>
      <c r="J689" s="3">
        <v>4</v>
      </c>
      <c r="K689" s="2" cm="1">
        <f t="array" ref="K689">IF(C689="","",C689-SUMPRODUCT(($B$1461:$B$1491=$J689)*1,C$1461:C$1491))</f>
        <v>2.4835812928106318</v>
      </c>
      <c r="L689" s="2" cm="1">
        <f t="array" ref="L689">IF(D689="","",D689-SUMPRODUCT(($B$1461:$B$1491=$J689)*1,D$1461:D$1491))</f>
        <v>2.4685410938846104</v>
      </c>
      <c r="M689" s="2" cm="1">
        <f t="array" ref="M689">IF(E689="","",E689-SUMPRODUCT(($B$1461:$B$1491=$J689)*1,E$1461:E$1491))</f>
        <v>2.4369253031819156</v>
      </c>
      <c r="N689" s="2" cm="1">
        <f t="array" ref="N689">IF(F689="","",F689-SUMPRODUCT(($B$1461:$B$1491=$J689)*1,F$1461:F$1491))</f>
        <v>2.4290542200381928</v>
      </c>
      <c r="O689" s="2" cm="1">
        <f t="array" ref="O689">IF(G689="","",G689-SUMPRODUCT(($B$1461:$B$1491=$J689)*1,G$1461:G$1491))</f>
        <v>2.4126256416333014</v>
      </c>
    </row>
    <row r="690" spans="1:15" x14ac:dyDescent="0.55000000000000004">
      <c r="A690" s="3">
        <v>23</v>
      </c>
      <c r="B690" s="4">
        <v>5</v>
      </c>
      <c r="C690" s="2">
        <f>IF(logVir!C690="","",LN(資本ストック!C690))</f>
        <v>12.590350425968667</v>
      </c>
      <c r="D690" s="2">
        <f>IF(logVir!D690="","",LN(資本ストック!D690))</f>
        <v>12.624543256359638</v>
      </c>
      <c r="E690" s="2">
        <f>IF(logVir!E690="","",LN(資本ストック!E690))</f>
        <v>12.609865057474524</v>
      </c>
      <c r="F690" s="2">
        <f>IF(logVir!F690="","",LN(資本ストック!F690))</f>
        <v>12.568925178962859</v>
      </c>
      <c r="G690" s="2">
        <f>IF(logVir!G690="","",LN(資本ストック!G690))</f>
        <v>12.552707779778679</v>
      </c>
      <c r="I690" s="3">
        <v>23</v>
      </c>
      <c r="J690" s="3">
        <v>5</v>
      </c>
      <c r="K690" s="2" cm="1">
        <f t="array" ref="K690">IF(C690="","",C690-SUMPRODUCT(($B$1461:$B$1491=$J690)*1,C$1461:C$1491))</f>
        <v>1.1976493162345196</v>
      </c>
      <c r="L690" s="2" cm="1">
        <f t="array" ref="L690">IF(D690="","",D690-SUMPRODUCT(($B$1461:$B$1491=$J690)*1,D$1461:D$1491))</f>
        <v>1.2738794048720585</v>
      </c>
      <c r="M690" s="2" cm="1">
        <f t="array" ref="M690">IF(E690="","",E690-SUMPRODUCT(($B$1461:$B$1491=$J690)*1,E$1461:E$1491))</f>
        <v>1.2169505793087687</v>
      </c>
      <c r="N690" s="2" cm="1">
        <f t="array" ref="N690">IF(F690="","",F690-SUMPRODUCT(($B$1461:$B$1491=$J690)*1,F$1461:F$1491))</f>
        <v>1.1840077220865961</v>
      </c>
      <c r="O690" s="2" cm="1">
        <f t="array" ref="O690">IF(G690="","",G690-SUMPRODUCT(($B$1461:$B$1491=$J690)*1,G$1461:G$1491))</f>
        <v>1.1638467239178993</v>
      </c>
    </row>
    <row r="691" spans="1:15" x14ac:dyDescent="0.55000000000000004">
      <c r="A691" s="3">
        <v>23</v>
      </c>
      <c r="B691" s="4">
        <v>6</v>
      </c>
      <c r="C691" s="2">
        <f>IF(logVir!C691="","",LN(資本ストック!C691))</f>
        <v>14.371455313534671</v>
      </c>
      <c r="D691" s="2">
        <f>IF(logVir!D691="","",LN(資本ストック!D691))</f>
        <v>14.39658297982896</v>
      </c>
      <c r="E691" s="2">
        <f>IF(logVir!E691="","",LN(資本ストック!E691))</f>
        <v>14.440078939278784</v>
      </c>
      <c r="F691" s="2">
        <f>IF(logVir!F691="","",LN(資本ストック!F691))</f>
        <v>14.432195470886484</v>
      </c>
      <c r="G691" s="2">
        <f>IF(logVir!G691="","",LN(資本ストック!G691))</f>
        <v>14.434675112073794</v>
      </c>
      <c r="I691" s="3">
        <v>23</v>
      </c>
      <c r="J691" s="3">
        <v>6</v>
      </c>
      <c r="K691" s="2" cm="1">
        <f t="array" ref="K691">IF(C691="","",C691-SUMPRODUCT(($B$1461:$B$1491=$J691)*1,C$1461:C$1491))</f>
        <v>1.2206861582862096</v>
      </c>
      <c r="L691" s="2" cm="1">
        <f t="array" ref="L691">IF(D691="","",D691-SUMPRODUCT(($B$1461:$B$1491=$J691)*1,D$1461:D$1491))</f>
        <v>1.2218902872764659</v>
      </c>
      <c r="M691" s="2" cm="1">
        <f t="array" ref="M691">IF(E691="","",E691-SUMPRODUCT(($B$1461:$B$1491=$J691)*1,E$1461:E$1491))</f>
        <v>1.2342208222464759</v>
      </c>
      <c r="N691" s="2" cm="1">
        <f t="array" ref="N691">IF(F691="","",F691-SUMPRODUCT(($B$1461:$B$1491=$J691)*1,F$1461:F$1491))</f>
        <v>1.2239592084936302</v>
      </c>
      <c r="O691" s="2" cm="1">
        <f t="array" ref="O691">IF(G691="","",G691-SUMPRODUCT(($B$1461:$B$1491=$J691)*1,G$1461:G$1491))</f>
        <v>1.2178267843701889</v>
      </c>
    </row>
    <row r="692" spans="1:15" x14ac:dyDescent="0.55000000000000004">
      <c r="A692" s="3">
        <v>23</v>
      </c>
      <c r="B692" s="4">
        <v>7</v>
      </c>
      <c r="C692" s="2">
        <f>IF(logVir!C692="","",LN(資本ストック!C692))</f>
        <v>13.631552268123343</v>
      </c>
      <c r="D692" s="2">
        <f>IF(logVir!D692="","",LN(資本ストック!D692))</f>
        <v>13.56767747952563</v>
      </c>
      <c r="E692" s="2">
        <f>IF(logVir!E692="","",LN(資本ストック!E692))</f>
        <v>13.617763486582176</v>
      </c>
      <c r="F692" s="2">
        <f>IF(logVir!F692="","",LN(資本ストック!F692))</f>
        <v>13.612494651189028</v>
      </c>
      <c r="G692" s="2">
        <f>IF(logVir!G692="","",LN(資本ストック!G692))</f>
        <v>13.592800518621235</v>
      </c>
      <c r="I692" s="3">
        <v>23</v>
      </c>
      <c r="J692" s="3">
        <v>7</v>
      </c>
      <c r="K692" s="2" cm="1">
        <f t="array" ref="K692">IF(C692="","",C692-SUMPRODUCT(($B$1461:$B$1491=$J692)*1,C$1461:C$1491))</f>
        <v>1.8076101900803856</v>
      </c>
      <c r="L692" s="2" cm="1">
        <f t="array" ref="L692">IF(D692="","",D692-SUMPRODUCT(($B$1461:$B$1491=$J692)*1,D$1461:D$1491))</f>
        <v>1.8122322230688201</v>
      </c>
      <c r="M692" s="2" cm="1">
        <f t="array" ref="M692">IF(E692="","",E692-SUMPRODUCT(($B$1461:$B$1491=$J692)*1,E$1461:E$1491))</f>
        <v>1.8715063024844891</v>
      </c>
      <c r="N692" s="2" cm="1">
        <f t="array" ref="N692">IF(F692="","",F692-SUMPRODUCT(($B$1461:$B$1491=$J692)*1,F$1461:F$1491))</f>
        <v>1.8831346138484903</v>
      </c>
      <c r="O692" s="2" cm="1">
        <f t="array" ref="O692">IF(G692="","",G692-SUMPRODUCT(($B$1461:$B$1491=$J692)*1,G$1461:G$1491))</f>
        <v>1.8647964468805469</v>
      </c>
    </row>
    <row r="693" spans="1:15" x14ac:dyDescent="0.55000000000000004">
      <c r="A693" s="3">
        <v>23</v>
      </c>
      <c r="B693" s="4">
        <v>8</v>
      </c>
      <c r="C693" s="2">
        <f>IF(logVir!C693="","",LN(資本ストック!C693))</f>
        <v>14.929971782228664</v>
      </c>
      <c r="D693" s="2">
        <f>IF(logVir!D693="","",LN(資本ストック!D693))</f>
        <v>14.863179882047087</v>
      </c>
      <c r="E693" s="2">
        <f>IF(logVir!E693="","",LN(資本ストック!E693))</f>
        <v>14.864399183162678</v>
      </c>
      <c r="F693" s="2">
        <f>IF(logVir!F693="","",LN(資本ストック!F693))</f>
        <v>14.856864043827255</v>
      </c>
      <c r="G693" s="2">
        <f>IF(logVir!G693="","",LN(資本ストック!G693))</f>
        <v>14.893430854137433</v>
      </c>
      <c r="I693" s="3">
        <v>23</v>
      </c>
      <c r="J693" s="3">
        <v>8</v>
      </c>
      <c r="K693" s="2" cm="1">
        <f t="array" ref="K693">IF(C693="","",C693-SUMPRODUCT(($B$1461:$B$1491=$J693)*1,C$1461:C$1491))</f>
        <v>2.4890485882521372</v>
      </c>
      <c r="L693" s="2" cm="1">
        <f t="array" ref="L693">IF(D693="","",D693-SUMPRODUCT(($B$1461:$B$1491=$J693)*1,D$1461:D$1491))</f>
        <v>2.40200585782984</v>
      </c>
      <c r="M693" s="2" cm="1">
        <f t="array" ref="M693">IF(E693="","",E693-SUMPRODUCT(($B$1461:$B$1491=$J693)*1,E$1461:E$1491))</f>
        <v>2.4116026632384617</v>
      </c>
      <c r="N693" s="2" cm="1">
        <f t="array" ref="N693">IF(F693="","",F693-SUMPRODUCT(($B$1461:$B$1491=$J693)*1,F$1461:F$1491))</f>
        <v>2.356381991294441</v>
      </c>
      <c r="O693" s="2" cm="1">
        <f t="array" ref="O693">IF(G693="","",G693-SUMPRODUCT(($B$1461:$B$1491=$J693)*1,G$1461:G$1491))</f>
        <v>2.4292435580660996</v>
      </c>
    </row>
    <row r="694" spans="1:15" x14ac:dyDescent="0.55000000000000004">
      <c r="A694" s="3">
        <v>23</v>
      </c>
      <c r="B694" s="4">
        <v>9</v>
      </c>
      <c r="C694" s="2">
        <f>IF(logVir!C694="","",LN(資本ストック!C694))</f>
        <v>13.164837062796074</v>
      </c>
      <c r="D694" s="2">
        <f>IF(logVir!D694="","",LN(資本ストック!D694))</f>
        <v>13.219760474270092</v>
      </c>
      <c r="E694" s="2">
        <f>IF(logVir!E694="","",LN(資本ストック!E694))</f>
        <v>13.346993995055266</v>
      </c>
      <c r="F694" s="2">
        <f>IF(logVir!F694="","",LN(資本ストック!F694))</f>
        <v>13.335020293768125</v>
      </c>
      <c r="G694" s="2">
        <f>IF(logVir!G694="","",LN(資本ストック!G694))</f>
        <v>13.357291309144697</v>
      </c>
      <c r="I694" s="3">
        <v>23</v>
      </c>
      <c r="J694" s="3">
        <v>9</v>
      </c>
      <c r="K694" s="2" cm="1">
        <f t="array" ref="K694">IF(C694="","",C694-SUMPRODUCT(($B$1461:$B$1491=$J694)*1,C$1461:C$1491))</f>
        <v>1.8879715611830807</v>
      </c>
      <c r="L694" s="2" cm="1">
        <f t="array" ref="L694">IF(D694="","",D694-SUMPRODUCT(($B$1461:$B$1491=$J694)*1,D$1461:D$1491))</f>
        <v>1.969137531513832</v>
      </c>
      <c r="M694" s="2" cm="1">
        <f t="array" ref="M694">IF(E694="","",E694-SUMPRODUCT(($B$1461:$B$1491=$J694)*1,E$1461:E$1491))</f>
        <v>2.0124039056994505</v>
      </c>
      <c r="N694" s="2" cm="1">
        <f t="array" ref="N694">IF(F694="","",F694-SUMPRODUCT(($B$1461:$B$1491=$J694)*1,F$1461:F$1491))</f>
        <v>2.0281880747109753</v>
      </c>
      <c r="O694" s="2" cm="1">
        <f t="array" ref="O694">IF(G694="","",G694-SUMPRODUCT(($B$1461:$B$1491=$J694)*1,G$1461:G$1491))</f>
        <v>2.050050993771066</v>
      </c>
    </row>
    <row r="695" spans="1:15" x14ac:dyDescent="0.55000000000000004">
      <c r="A695" s="3">
        <v>23</v>
      </c>
      <c r="B695" s="4">
        <v>10</v>
      </c>
      <c r="C695" s="2">
        <f>IF(logVir!C695="","",LN(資本ストック!C695))</f>
        <v>14.92688999467781</v>
      </c>
      <c r="D695" s="2">
        <f>IF(logVir!D695="","",LN(資本ストック!D695))</f>
        <v>14.933034349691592</v>
      </c>
      <c r="E695" s="2">
        <f>IF(logVir!E695="","",LN(資本ストック!E695))</f>
        <v>14.988994837984702</v>
      </c>
      <c r="F695" s="2">
        <f>IF(logVir!F695="","",LN(資本ストック!F695))</f>
        <v>14.980760442601296</v>
      </c>
      <c r="G695" s="2">
        <f>IF(logVir!G695="","",LN(資本ストック!G695))</f>
        <v>14.972639379367065</v>
      </c>
      <c r="I695" s="3">
        <v>23</v>
      </c>
      <c r="J695" s="3">
        <v>10</v>
      </c>
      <c r="K695" s="2" cm="1">
        <f t="array" ref="K695">IF(C695="","",C695-SUMPRODUCT(($B$1461:$B$1491=$J695)*1,C$1461:C$1491))</f>
        <v>2.2516388016462852</v>
      </c>
      <c r="L695" s="2" cm="1">
        <f t="array" ref="L695">IF(D695="","",D695-SUMPRODUCT(($B$1461:$B$1491=$J695)*1,D$1461:D$1491))</f>
        <v>2.1904269974300536</v>
      </c>
      <c r="M695" s="2" cm="1">
        <f t="array" ref="M695">IF(E695="","",E695-SUMPRODUCT(($B$1461:$B$1491=$J695)*1,E$1461:E$1491))</f>
        <v>2.1638796089635406</v>
      </c>
      <c r="N695" s="2" cm="1">
        <f t="array" ref="N695">IF(F695="","",F695-SUMPRODUCT(($B$1461:$B$1491=$J695)*1,F$1461:F$1491))</f>
        <v>2.1642488608720676</v>
      </c>
      <c r="O695" s="2" cm="1">
        <f t="array" ref="O695">IF(G695="","",G695-SUMPRODUCT(($B$1461:$B$1491=$J695)*1,G$1461:G$1491))</f>
        <v>2.1420427030226215</v>
      </c>
    </row>
    <row r="696" spans="1:15" x14ac:dyDescent="0.55000000000000004">
      <c r="A696" s="3">
        <v>23</v>
      </c>
      <c r="B696" s="4">
        <v>11</v>
      </c>
      <c r="C696" s="2">
        <f>IF(logVir!C696="","",LN(資本ストック!C696))</f>
        <v>13.132740939552095</v>
      </c>
      <c r="D696" s="2">
        <f>IF(logVir!D696="","",LN(資本ストック!D696))</f>
        <v>12.974848720707566</v>
      </c>
      <c r="E696" s="2">
        <f>IF(logVir!E696="","",LN(資本ストック!E696))</f>
        <v>12.835124941808436</v>
      </c>
      <c r="F696" s="2">
        <f>IF(logVir!F696="","",LN(資本ストック!F696))</f>
        <v>12.799191227484862</v>
      </c>
      <c r="G696" s="2">
        <f>IF(logVir!G696="","",LN(資本ストック!G696))</f>
        <v>12.73757130344914</v>
      </c>
      <c r="I696" s="3">
        <v>23</v>
      </c>
      <c r="J696" s="3">
        <v>11</v>
      </c>
      <c r="K696" s="2" cm="1">
        <f t="array" ref="K696">IF(C696="","",C696-SUMPRODUCT(($B$1461:$B$1491=$J696)*1,C$1461:C$1491))</f>
        <v>0.75064898295585181</v>
      </c>
      <c r="L696" s="2" cm="1">
        <f t="array" ref="L696">IF(D696="","",D696-SUMPRODUCT(($B$1461:$B$1491=$J696)*1,D$1461:D$1491))</f>
        <v>0.59941731817103516</v>
      </c>
      <c r="M696" s="2" cm="1">
        <f t="array" ref="M696">IF(E696="","",E696-SUMPRODUCT(($B$1461:$B$1491=$J696)*1,E$1461:E$1491))</f>
        <v>0.40689125048042207</v>
      </c>
      <c r="N696" s="2" cm="1">
        <f t="array" ref="N696">IF(F696="","",F696-SUMPRODUCT(($B$1461:$B$1491=$J696)*1,F$1461:F$1491))</f>
        <v>0.3600878684350981</v>
      </c>
      <c r="O696" s="2" cm="1">
        <f t="array" ref="O696">IF(G696="","",G696-SUMPRODUCT(($B$1461:$B$1491=$J696)*1,G$1461:G$1491))</f>
        <v>0.26450197040020917</v>
      </c>
    </row>
    <row r="697" spans="1:15" x14ac:dyDescent="0.55000000000000004">
      <c r="A697" s="3">
        <v>23</v>
      </c>
      <c r="B697" s="4">
        <v>12</v>
      </c>
      <c r="C697" s="2">
        <f>IF(logVir!C697="","",LN(資本ストック!C697))</f>
        <v>14.389080133460627</v>
      </c>
      <c r="D697" s="2">
        <f>IF(logVir!D697="","",LN(資本ストック!D697))</f>
        <v>14.500730311084304</v>
      </c>
      <c r="E697" s="2">
        <f>IF(logVir!E697="","",LN(資本ストック!E697))</f>
        <v>14.699886262516568</v>
      </c>
      <c r="F697" s="2">
        <f>IF(logVir!F697="","",LN(資本ストック!F697))</f>
        <v>14.767551347460566</v>
      </c>
      <c r="G697" s="2">
        <f>IF(logVir!G697="","",LN(資本ストック!G697))</f>
        <v>14.852520932739296</v>
      </c>
      <c r="I697" s="3">
        <v>23</v>
      </c>
      <c r="J697" s="3">
        <v>12</v>
      </c>
      <c r="K697" s="2" cm="1">
        <f t="array" ref="K697">IF(C697="","",C697-SUMPRODUCT(($B$1461:$B$1491=$J697)*1,C$1461:C$1491))</f>
        <v>2.0865204271992859</v>
      </c>
      <c r="L697" s="2" cm="1">
        <f t="array" ref="L697">IF(D697="","",D697-SUMPRODUCT(($B$1461:$B$1491=$J697)*1,D$1461:D$1491))</f>
        <v>2.2431750083518924</v>
      </c>
      <c r="M697" s="2" cm="1">
        <f t="array" ref="M697">IF(E697="","",E697-SUMPRODUCT(($B$1461:$B$1491=$J697)*1,E$1461:E$1491))</f>
        <v>2.4126954068915509</v>
      </c>
      <c r="N697" s="2" cm="1">
        <f t="array" ref="N697">IF(F697="","",F697-SUMPRODUCT(($B$1461:$B$1491=$J697)*1,F$1461:F$1491))</f>
        <v>2.5183640374311231</v>
      </c>
      <c r="O697" s="2" cm="1">
        <f t="array" ref="O697">IF(G697="","",G697-SUMPRODUCT(($B$1461:$B$1491=$J697)*1,G$1461:G$1491))</f>
        <v>2.6451779965417366</v>
      </c>
    </row>
    <row r="698" spans="1:15" x14ac:dyDescent="0.55000000000000004">
      <c r="A698" s="3">
        <v>23</v>
      </c>
      <c r="B698" s="4">
        <v>13</v>
      </c>
      <c r="C698" s="2">
        <f>IF(logVir!C698="","",LN(資本ストック!C698))</f>
        <v>13.507712103537216</v>
      </c>
      <c r="D698" s="2">
        <f>IF(logVir!D698="","",LN(資本ストック!D698))</f>
        <v>13.707167736151877</v>
      </c>
      <c r="E698" s="2">
        <f>IF(logVir!E698="","",LN(資本ストック!E698))</f>
        <v>13.596068157450578</v>
      </c>
      <c r="F698" s="2">
        <f>IF(logVir!F698="","",LN(資本ストック!F698))</f>
        <v>13.570717878060373</v>
      </c>
      <c r="G698" s="2">
        <f>IF(logVir!G698="","",LN(資本ストック!G698))</f>
        <v>13.491803049245874</v>
      </c>
      <c r="I698" s="3">
        <v>23</v>
      </c>
      <c r="J698" s="3">
        <v>13</v>
      </c>
      <c r="K698" s="2" cm="1">
        <f t="array" ref="K698">IF(C698="","",C698-SUMPRODUCT(($B$1461:$B$1491=$J698)*1,C$1461:C$1491))</f>
        <v>1.700987761001759</v>
      </c>
      <c r="L698" s="2" cm="1">
        <f t="array" ref="L698">IF(D698="","",D698-SUMPRODUCT(($B$1461:$B$1491=$J698)*1,D$1461:D$1491))</f>
        <v>2.1710889503634405</v>
      </c>
      <c r="M698" s="2" cm="1">
        <f t="array" ref="M698">IF(E698="","",E698-SUMPRODUCT(($B$1461:$B$1491=$J698)*1,E$1461:E$1491))</f>
        <v>2.1212530292250324</v>
      </c>
      <c r="N698" s="2" cm="1">
        <f t="array" ref="N698">IF(F698="","",F698-SUMPRODUCT(($B$1461:$B$1491=$J698)*1,F$1461:F$1491))</f>
        <v>2.1369939683764834</v>
      </c>
      <c r="O698" s="2" cm="1">
        <f t="array" ref="O698">IF(G698="","",G698-SUMPRODUCT(($B$1461:$B$1491=$J698)*1,G$1461:G$1491))</f>
        <v>2.0671878761231444</v>
      </c>
    </row>
    <row r="699" spans="1:15" x14ac:dyDescent="0.55000000000000004">
      <c r="A699" s="3">
        <v>23</v>
      </c>
      <c r="B699" s="4">
        <v>14</v>
      </c>
      <c r="C699" s="2">
        <f>IF(logVir!C699="","",LN(資本ストック!C699))</f>
        <v>16.247505070581241</v>
      </c>
      <c r="D699" s="2">
        <f>IF(logVir!D699="","",LN(資本ストック!D699))</f>
        <v>16.441170941614612</v>
      </c>
      <c r="E699" s="2">
        <f>IF(logVir!E699="","",LN(資本ストック!E699))</f>
        <v>16.627717611481707</v>
      </c>
      <c r="F699" s="2">
        <f>IF(logVir!F699="","",LN(資本ストック!F699))</f>
        <v>16.645727966384573</v>
      </c>
      <c r="G699" s="2">
        <f>IF(logVir!G699="","",LN(資本ストック!G699))</f>
        <v>16.66812169728772</v>
      </c>
      <c r="I699" s="3">
        <v>23</v>
      </c>
      <c r="J699" s="3">
        <v>14</v>
      </c>
      <c r="K699" s="2" cm="1">
        <f t="array" ref="K699">IF(C699="","",C699-SUMPRODUCT(($B$1461:$B$1491=$J699)*1,C$1461:C$1491))</f>
        <v>3.7599147210237742</v>
      </c>
      <c r="L699" s="2" cm="1">
        <f t="array" ref="L699">IF(D699="","",D699-SUMPRODUCT(($B$1461:$B$1491=$J699)*1,D$1461:D$1491))</f>
        <v>3.9489971983261629</v>
      </c>
      <c r="M699" s="2" cm="1">
        <f t="array" ref="M699">IF(E699="","",E699-SUMPRODUCT(($B$1461:$B$1491=$J699)*1,E$1461:E$1491))</f>
        <v>4.0084837222746259</v>
      </c>
      <c r="N699" s="2" cm="1">
        <f t="array" ref="N699">IF(F699="","",F699-SUMPRODUCT(($B$1461:$B$1491=$J699)*1,F$1461:F$1491))</f>
        <v>4.0164457813981631</v>
      </c>
      <c r="O699" s="2" cm="1">
        <f t="array" ref="O699">IF(G699="","",G699-SUMPRODUCT(($B$1461:$B$1491=$J699)*1,G$1461:G$1491))</f>
        <v>4.051252727552999</v>
      </c>
    </row>
    <row r="700" spans="1:15" x14ac:dyDescent="0.55000000000000004">
      <c r="A700" s="3">
        <v>23</v>
      </c>
      <c r="B700" s="4">
        <v>15</v>
      </c>
      <c r="C700" s="2">
        <f>IF(logVir!C700="","",LN(資本ストック!C700))</f>
        <v>12.010060828975114</v>
      </c>
      <c r="D700" s="2">
        <f>IF(logVir!D700="","",LN(資本ストック!D700))</f>
        <v>12.014377630543828</v>
      </c>
      <c r="E700" s="2">
        <f>IF(logVir!E700="","",LN(資本ストック!E700))</f>
        <v>11.975299764937713</v>
      </c>
      <c r="F700" s="2">
        <f>IF(logVir!F700="","",LN(資本ストック!F700))</f>
        <v>11.948149461602132</v>
      </c>
      <c r="G700" s="2">
        <f>IF(logVir!G700="","",LN(資本ストック!G700))</f>
        <v>11.948695897454652</v>
      </c>
      <c r="I700" s="3">
        <v>23</v>
      </c>
      <c r="J700" s="3">
        <v>15</v>
      </c>
      <c r="K700" s="2" cm="1">
        <f t="array" ref="K700">IF(C700="","",C700-SUMPRODUCT(($B$1461:$B$1491=$J700)*1,C$1461:C$1491))</f>
        <v>1.5473193840499313</v>
      </c>
      <c r="L700" s="2" cm="1">
        <f t="array" ref="L700">IF(D700="","",D700-SUMPRODUCT(($B$1461:$B$1491=$J700)*1,D$1461:D$1491))</f>
        <v>1.5264300421114356</v>
      </c>
      <c r="M700" s="2" cm="1">
        <f t="array" ref="M700">IF(E700="","",E700-SUMPRODUCT(($B$1461:$B$1491=$J700)*1,E$1461:E$1491))</f>
        <v>1.4128386065412304</v>
      </c>
      <c r="N700" s="2" cm="1">
        <f t="array" ref="N700">IF(F700="","",F700-SUMPRODUCT(($B$1461:$B$1491=$J700)*1,F$1461:F$1491))</f>
        <v>1.3777510320027968</v>
      </c>
      <c r="O700" s="2" cm="1">
        <f t="array" ref="O700">IF(G700="","",G700-SUMPRODUCT(($B$1461:$B$1491=$J700)*1,G$1461:G$1491))</f>
        <v>1.3694192169190735</v>
      </c>
    </row>
    <row r="701" spans="1:15" x14ac:dyDescent="0.55000000000000004">
      <c r="A701" s="3">
        <v>23</v>
      </c>
      <c r="B701" s="4">
        <v>16</v>
      </c>
      <c r="C701" s="2">
        <f>IF(logVir!C701="","",LN(資本ストック!C701))</f>
        <v>14.331419888174496</v>
      </c>
      <c r="D701" s="2">
        <f>IF(logVir!D701="","",LN(資本ストック!D701))</f>
        <v>14.365872193807268</v>
      </c>
      <c r="E701" s="2">
        <f>IF(logVir!E701="","",LN(資本ストック!E701))</f>
        <v>14.382420231170482</v>
      </c>
      <c r="F701" s="2">
        <f>IF(logVir!F701="","",LN(資本ストック!F701))</f>
        <v>14.406082098641656</v>
      </c>
      <c r="G701" s="2">
        <f>IF(logVir!G701="","",LN(資本ストック!G701))</f>
        <v>14.432575118598164</v>
      </c>
      <c r="I701" s="3">
        <v>23</v>
      </c>
      <c r="J701" s="3">
        <v>16</v>
      </c>
      <c r="K701" s="2" cm="1">
        <f t="array" ref="K701">IF(C701="","",C701-SUMPRODUCT(($B$1461:$B$1491=$J701)*1,C$1461:C$1491))</f>
        <v>2.1237973306218798</v>
      </c>
      <c r="L701" s="2" cm="1">
        <f t="array" ref="L701">IF(D701="","",D701-SUMPRODUCT(($B$1461:$B$1491=$J701)*1,D$1461:D$1491))</f>
        <v>2.1576884469442081</v>
      </c>
      <c r="M701" s="2" cm="1">
        <f t="array" ref="M701">IF(E701="","",E701-SUMPRODUCT(($B$1461:$B$1491=$J701)*1,E$1461:E$1491))</f>
        <v>2.1421829608128053</v>
      </c>
      <c r="N701" s="2" cm="1">
        <f t="array" ref="N701">IF(F701="","",F701-SUMPRODUCT(($B$1461:$B$1491=$J701)*1,F$1461:F$1491))</f>
        <v>2.1686372766275959</v>
      </c>
      <c r="O701" s="2" cm="1">
        <f t="array" ref="O701">IF(G701="","",G701-SUMPRODUCT(($B$1461:$B$1491=$J701)*1,G$1461:G$1491))</f>
        <v>2.1702822080282971</v>
      </c>
    </row>
    <row r="702" spans="1:15" x14ac:dyDescent="0.55000000000000004">
      <c r="A702" s="3">
        <v>23</v>
      </c>
      <c r="B702" s="4">
        <v>17</v>
      </c>
      <c r="C702" s="2">
        <f>IF(logVir!C702="","",LN(資本ストック!C702))</f>
        <v>16.335859490516139</v>
      </c>
      <c r="D702" s="2">
        <f>IF(logVir!D702="","",LN(資本ストック!D702))</f>
        <v>16.356215067702678</v>
      </c>
      <c r="E702" s="2">
        <f>IF(logVir!E702="","",LN(資本ストック!E702))</f>
        <v>16.377611559066409</v>
      </c>
      <c r="F702" s="2">
        <f>IF(logVir!F702="","",LN(資本ストック!F702))</f>
        <v>16.375142109872954</v>
      </c>
      <c r="G702" s="2">
        <f>IF(logVir!G702="","",LN(資本ストック!G702))</f>
        <v>16.37932581163702</v>
      </c>
      <c r="I702" s="3">
        <v>23</v>
      </c>
      <c r="J702" s="3">
        <v>17</v>
      </c>
      <c r="K702" s="2" cm="1">
        <f t="array" ref="K702">IF(C702="","",C702-SUMPRODUCT(($B$1461:$B$1491=$J702)*1,C$1461:C$1491))</f>
        <v>1.2735063106987887</v>
      </c>
      <c r="L702" s="2" cm="1">
        <f t="array" ref="L702">IF(D702="","",D702-SUMPRODUCT(($B$1461:$B$1491=$J702)*1,D$1461:D$1491))</f>
        <v>1.3019498970125696</v>
      </c>
      <c r="M702" s="2" cm="1">
        <f t="array" ref="M702">IF(E702="","",E702-SUMPRODUCT(($B$1461:$B$1491=$J702)*1,E$1461:E$1491))</f>
        <v>1.3227189245052067</v>
      </c>
      <c r="N702" s="2" cm="1">
        <f t="array" ref="N702">IF(F702="","",F702-SUMPRODUCT(($B$1461:$B$1491=$J702)*1,F$1461:F$1491))</f>
        <v>1.321148697524869</v>
      </c>
      <c r="O702" s="2" cm="1">
        <f t="array" ref="O702">IF(G702="","",G702-SUMPRODUCT(($B$1461:$B$1491=$J702)*1,G$1461:G$1491))</f>
        <v>1.3202865929958989</v>
      </c>
    </row>
    <row r="703" spans="1:15" x14ac:dyDescent="0.55000000000000004">
      <c r="A703" s="3">
        <v>23</v>
      </c>
      <c r="B703" s="4">
        <v>18</v>
      </c>
      <c r="C703" s="2">
        <f>IF(logVir!C703="","",LN(資本ストック!C703))</f>
        <v>14.015609522736941</v>
      </c>
      <c r="D703" s="2">
        <f>IF(logVir!D703="","",LN(資本ストック!D703))</f>
        <v>14.071501125579056</v>
      </c>
      <c r="E703" s="2">
        <f>IF(logVir!E703="","",LN(資本ストック!E703))</f>
        <v>14.108157607227856</v>
      </c>
      <c r="F703" s="2">
        <f>IF(logVir!F703="","",LN(資本ストック!F703))</f>
        <v>14.123732567554026</v>
      </c>
      <c r="G703" s="2">
        <f>IF(logVir!G703="","",LN(資本ストック!G703))</f>
        <v>14.2014172027579</v>
      </c>
      <c r="I703" s="3">
        <v>23</v>
      </c>
      <c r="J703" s="3">
        <v>18</v>
      </c>
      <c r="K703" s="2" cm="1">
        <f t="array" ref="K703">IF(C703="","",C703-SUMPRODUCT(($B$1461:$B$1491=$J703)*1,C$1461:C$1491))</f>
        <v>1.3130541884557445</v>
      </c>
      <c r="L703" s="2" cm="1">
        <f t="array" ref="L703">IF(D703="","",D703-SUMPRODUCT(($B$1461:$B$1491=$J703)*1,D$1461:D$1491))</f>
        <v>1.3459117573386141</v>
      </c>
      <c r="M703" s="2" cm="1">
        <f t="array" ref="M703">IF(E703="","",E703-SUMPRODUCT(($B$1461:$B$1491=$J703)*1,E$1461:E$1491))</f>
        <v>1.3342351099498249</v>
      </c>
      <c r="N703" s="2" cm="1">
        <f t="array" ref="N703">IF(F703="","",F703-SUMPRODUCT(($B$1461:$B$1491=$J703)*1,F$1461:F$1491))</f>
        <v>1.3318326804330702</v>
      </c>
      <c r="O703" s="2" cm="1">
        <f t="array" ref="O703">IF(G703="","",G703-SUMPRODUCT(($B$1461:$B$1491=$J703)*1,G$1461:G$1491))</f>
        <v>1.3418168587320984</v>
      </c>
    </row>
    <row r="704" spans="1:15" x14ac:dyDescent="0.55000000000000004">
      <c r="A704" s="3">
        <v>23</v>
      </c>
      <c r="B704" s="4">
        <v>19</v>
      </c>
      <c r="C704" s="2">
        <f>IF(logVir!C704="","",LN(資本ストック!C704))</f>
        <v>14.706171945730791</v>
      </c>
      <c r="D704" s="2">
        <f>IF(logVir!D704="","",LN(資本ストック!D704))</f>
        <v>14.719614555299389</v>
      </c>
      <c r="E704" s="2">
        <f>IF(logVir!E704="","",LN(資本ストック!E704))</f>
        <v>14.724677094939674</v>
      </c>
      <c r="F704" s="2">
        <f>IF(logVir!F704="","",LN(資本ストック!F704))</f>
        <v>14.722525164622223</v>
      </c>
      <c r="G704" s="2">
        <f>IF(logVir!G704="","",LN(資本ストック!G704))</f>
        <v>14.713247948395104</v>
      </c>
      <c r="I704" s="3">
        <v>23</v>
      </c>
      <c r="J704" s="3">
        <v>19</v>
      </c>
      <c r="K704" s="2" cm="1">
        <f t="array" ref="K704">IF(C704="","",C704-SUMPRODUCT(($B$1461:$B$1491=$J704)*1,C$1461:C$1491))</f>
        <v>2.1905915147134678</v>
      </c>
      <c r="L704" s="2" cm="1">
        <f t="array" ref="L704">IF(D704="","",D704-SUMPRODUCT(($B$1461:$B$1491=$J704)*1,D$1461:D$1491))</f>
        <v>2.2588306152894084</v>
      </c>
      <c r="M704" s="2" cm="1">
        <f t="array" ref="M704">IF(E704="","",E704-SUMPRODUCT(($B$1461:$B$1491=$J704)*1,E$1461:E$1491))</f>
        <v>2.293779377330635</v>
      </c>
      <c r="N704" s="2" cm="1">
        <f t="array" ref="N704">IF(F704="","",F704-SUMPRODUCT(($B$1461:$B$1491=$J704)*1,F$1461:F$1491))</f>
        <v>2.2967927151795724</v>
      </c>
      <c r="O704" s="2" cm="1">
        <f t="array" ref="O704">IF(G704="","",G704-SUMPRODUCT(($B$1461:$B$1491=$J704)*1,G$1461:G$1491))</f>
        <v>2.2972685045458761</v>
      </c>
    </row>
    <row r="705" spans="1:15" x14ac:dyDescent="0.55000000000000004">
      <c r="A705" s="3">
        <v>23</v>
      </c>
      <c r="B705" s="4">
        <v>20</v>
      </c>
      <c r="C705" s="2">
        <f>IF(logVir!C705="","",LN(資本ストック!C705))</f>
        <v>14.387615264437988</v>
      </c>
      <c r="D705" s="2">
        <f>IF(logVir!D705="","",LN(資本ストック!D705))</f>
        <v>14.465828999267794</v>
      </c>
      <c r="E705" s="2">
        <f>IF(logVir!E705="","",LN(資本ストック!E705))</f>
        <v>14.595191752613806</v>
      </c>
      <c r="F705" s="2">
        <f>IF(logVir!F705="","",LN(資本ストック!F705))</f>
        <v>14.667681024179497</v>
      </c>
      <c r="G705" s="2">
        <f>IF(logVir!G705="","",LN(資本ストック!G705))</f>
        <v>14.75838166484994</v>
      </c>
      <c r="I705" s="3">
        <v>23</v>
      </c>
      <c r="J705" s="3">
        <v>20</v>
      </c>
      <c r="K705" s="2" cm="1">
        <f t="array" ref="K705">IF(C705="","",C705-SUMPRODUCT(($B$1461:$B$1491=$J705)*1,C$1461:C$1491))</f>
        <v>1.157453404548999</v>
      </c>
      <c r="L705" s="2" cm="1">
        <f t="array" ref="L705">IF(D705="","",D705-SUMPRODUCT(($B$1461:$B$1491=$J705)*1,D$1461:D$1491))</f>
        <v>1.1395206450124942</v>
      </c>
      <c r="M705" s="2" cm="1">
        <f t="array" ref="M705">IF(E705="","",E705-SUMPRODUCT(($B$1461:$B$1491=$J705)*1,E$1461:E$1491))</f>
        <v>1.1941733104477521</v>
      </c>
      <c r="N705" s="2" cm="1">
        <f t="array" ref="N705">IF(F705="","",F705-SUMPRODUCT(($B$1461:$B$1491=$J705)*1,F$1461:F$1491))</f>
        <v>1.2705209928757633</v>
      </c>
      <c r="O705" s="2" cm="1">
        <f t="array" ref="O705">IF(G705="","",G705-SUMPRODUCT(($B$1461:$B$1491=$J705)*1,G$1461:G$1491))</f>
        <v>1.3137051631561452</v>
      </c>
    </row>
    <row r="706" spans="1:15" x14ac:dyDescent="0.55000000000000004">
      <c r="A706" s="3">
        <v>23</v>
      </c>
      <c r="B706" s="4">
        <v>21</v>
      </c>
      <c r="C706" s="2">
        <f>IF(logVir!C706="","",LN(資本ストック!C706))</f>
        <v>16.124661887026036</v>
      </c>
      <c r="D706" s="2">
        <f>IF(logVir!D706="","",LN(資本ストック!D706))</f>
        <v>16.053908942275502</v>
      </c>
      <c r="E706" s="2">
        <f>IF(logVir!E706="","",LN(資本ストック!E706))</f>
        <v>16.026395623866662</v>
      </c>
      <c r="F706" s="2">
        <f>IF(logVir!F706="","",LN(資本ストック!F706))</f>
        <v>16.027226343305205</v>
      </c>
      <c r="G706" s="2">
        <f>IF(logVir!G706="","",LN(資本ストック!G706))</f>
        <v>16.026560128410303</v>
      </c>
      <c r="I706" s="3">
        <v>23</v>
      </c>
      <c r="J706" s="3">
        <v>21</v>
      </c>
      <c r="K706" s="2" cm="1">
        <f t="array" ref="K706">IF(C706="","",C706-SUMPRODUCT(($B$1461:$B$1491=$J706)*1,C$1461:C$1491))</f>
        <v>1.632850373348667</v>
      </c>
      <c r="L706" s="2" cm="1">
        <f t="array" ref="L706">IF(D706="","",D706-SUMPRODUCT(($B$1461:$B$1491=$J706)*1,D$1461:D$1491))</f>
        <v>1.5291530763639312</v>
      </c>
      <c r="M706" s="2" cm="1">
        <f t="array" ref="M706">IF(E706="","",E706-SUMPRODUCT(($B$1461:$B$1491=$J706)*1,E$1461:E$1491))</f>
        <v>1.4438320199060612</v>
      </c>
      <c r="N706" s="2" cm="1">
        <f t="array" ref="N706">IF(F706="","",F706-SUMPRODUCT(($B$1461:$B$1491=$J706)*1,F$1461:F$1491))</f>
        <v>1.4325177164275829</v>
      </c>
      <c r="O706" s="2" cm="1">
        <f t="array" ref="O706">IF(G706="","",G706-SUMPRODUCT(($B$1461:$B$1491=$J706)*1,G$1461:G$1491))</f>
        <v>1.4150908681798757</v>
      </c>
    </row>
    <row r="707" spans="1:15" x14ac:dyDescent="0.55000000000000004">
      <c r="A707" s="3">
        <v>23</v>
      </c>
      <c r="B707" s="4">
        <v>22</v>
      </c>
      <c r="C707" s="2">
        <f>IF(logVir!C707="","",LN(資本ストック!C707))</f>
        <v>13.546274433514473</v>
      </c>
      <c r="D707" s="2">
        <f>IF(logVir!D707="","",LN(資本ストック!D707))</f>
        <v>13.507123143554054</v>
      </c>
      <c r="E707" s="2">
        <f>IF(logVir!E707="","",LN(資本ストック!E707))</f>
        <v>13.446480305439005</v>
      </c>
      <c r="F707" s="2">
        <f>IF(logVir!F707="","",LN(資本ストック!F707))</f>
        <v>13.4057887522198</v>
      </c>
      <c r="G707" s="2">
        <f>IF(logVir!G707="","",LN(資本ストック!G707))</f>
        <v>13.356137075241916</v>
      </c>
      <c r="I707" s="3">
        <v>23</v>
      </c>
      <c r="J707" s="3">
        <v>22</v>
      </c>
      <c r="K707" s="2" cm="1">
        <f t="array" ref="K707">IF(C707="","",C707-SUMPRODUCT(($B$1461:$B$1491=$J707)*1,C$1461:C$1491))</f>
        <v>0.94052085740352176</v>
      </c>
      <c r="L707" s="2" cm="1">
        <f t="array" ref="L707">IF(D707="","",D707-SUMPRODUCT(($B$1461:$B$1491=$J707)*1,D$1461:D$1491))</f>
        <v>1.0494684365597511</v>
      </c>
      <c r="M707" s="2" cm="1">
        <f t="array" ref="M707">IF(E707="","",E707-SUMPRODUCT(($B$1461:$B$1491=$J707)*1,E$1461:E$1491))</f>
        <v>1.1530795490792691</v>
      </c>
      <c r="N707" s="2" cm="1">
        <f t="array" ref="N707">IF(F707="","",F707-SUMPRODUCT(($B$1461:$B$1491=$J707)*1,F$1461:F$1491))</f>
        <v>1.1588180105251276</v>
      </c>
      <c r="O707" s="2" cm="1">
        <f t="array" ref="O707">IF(G707="","",G707-SUMPRODUCT(($B$1461:$B$1491=$J707)*1,G$1461:G$1491))</f>
        <v>1.1425208309117281</v>
      </c>
    </row>
    <row r="708" spans="1:15" x14ac:dyDescent="0.55000000000000004">
      <c r="A708" s="3">
        <v>23</v>
      </c>
      <c r="B708" s="4">
        <v>23</v>
      </c>
      <c r="C708" s="2">
        <f>IF(logVir!C708="","",LN(資本ストック!C708))</f>
        <v>14.862240687462732</v>
      </c>
      <c r="D708" s="2">
        <f>IF(logVir!D708="","",LN(資本ストック!D708))</f>
        <v>14.941457024441249</v>
      </c>
      <c r="E708" s="2">
        <f>IF(logVir!E708="","",LN(資本ストック!E708))</f>
        <v>14.946510803151302</v>
      </c>
      <c r="F708" s="2">
        <f>IF(logVir!F708="","",LN(資本ストック!F708))</f>
        <v>14.938844867408008</v>
      </c>
      <c r="G708" s="2">
        <f>IF(logVir!G708="","",LN(資本ストック!G708))</f>
        <v>14.933285317915958</v>
      </c>
      <c r="I708" s="3">
        <v>23</v>
      </c>
      <c r="J708" s="3">
        <v>23</v>
      </c>
      <c r="K708" s="2" cm="1">
        <f t="array" ref="K708">IF(C708="","",C708-SUMPRODUCT(($B$1461:$B$1491=$J708)*1,C$1461:C$1491))</f>
        <v>1.4448971994230728</v>
      </c>
      <c r="L708" s="2" cm="1">
        <f t="array" ref="L708">IF(D708="","",D708-SUMPRODUCT(($B$1461:$B$1491=$J708)*1,D$1461:D$1491))</f>
        <v>1.4457670775693785</v>
      </c>
      <c r="M708" s="2" cm="1">
        <f t="array" ref="M708">IF(E708="","",E708-SUMPRODUCT(($B$1461:$B$1491=$J708)*1,E$1461:E$1491))</f>
        <v>1.4401874349127297</v>
      </c>
      <c r="N708" s="2" cm="1">
        <f t="array" ref="N708">IF(F708="","",F708-SUMPRODUCT(($B$1461:$B$1491=$J708)*1,F$1461:F$1491))</f>
        <v>1.4376718160999449</v>
      </c>
      <c r="O708" s="2" cm="1">
        <f t="array" ref="O708">IF(G708="","",G708-SUMPRODUCT(($B$1461:$B$1491=$J708)*1,G$1461:G$1491))</f>
        <v>1.4192062347183345</v>
      </c>
    </row>
    <row r="709" spans="1:15" x14ac:dyDescent="0.55000000000000004">
      <c r="A709" s="3">
        <v>23</v>
      </c>
      <c r="B709" s="4">
        <v>24</v>
      </c>
      <c r="C709" s="2">
        <f>IF(logVir!C709="","",LN(資本ストック!C709))</f>
        <v>13.460552649820794</v>
      </c>
      <c r="D709" s="2">
        <f>IF(logVir!D709="","",LN(資本ストック!D709))</f>
        <v>13.396024736873924</v>
      </c>
      <c r="E709" s="2">
        <f>IF(logVir!E709="","",LN(資本ストック!E709))</f>
        <v>13.438486191706414</v>
      </c>
      <c r="F709" s="2">
        <f>IF(logVir!F709="","",LN(資本ストック!F709))</f>
        <v>13.442778480044348</v>
      </c>
      <c r="G709" s="2">
        <f>IF(logVir!G709="","",LN(資本ストック!G709))</f>
        <v>13.446181992286407</v>
      </c>
      <c r="I709" s="3">
        <v>23</v>
      </c>
      <c r="J709" s="3">
        <v>24</v>
      </c>
      <c r="K709" s="2" cm="1">
        <f t="array" ref="K709">IF(C709="","",C709-SUMPRODUCT(($B$1461:$B$1491=$J709)*1,C$1461:C$1491))</f>
        <v>2.1678684559567536</v>
      </c>
      <c r="L709" s="2" cm="1">
        <f t="array" ref="L709">IF(D709="","",D709-SUMPRODUCT(($B$1461:$B$1491=$J709)*1,D$1461:D$1491))</f>
        <v>2.1092761665533679</v>
      </c>
      <c r="M709" s="2" cm="1">
        <f t="array" ref="M709">IF(E709="","",E709-SUMPRODUCT(($B$1461:$B$1491=$J709)*1,E$1461:E$1491))</f>
        <v>2.1043746819873697</v>
      </c>
      <c r="N709" s="2" cm="1">
        <f t="array" ref="N709">IF(F709="","",F709-SUMPRODUCT(($B$1461:$B$1491=$J709)*1,F$1461:F$1491))</f>
        <v>2.110122791284045</v>
      </c>
      <c r="O709" s="2" cm="1">
        <f t="array" ref="O709">IF(G709="","",G709-SUMPRODUCT(($B$1461:$B$1491=$J709)*1,G$1461:G$1491))</f>
        <v>2.1244721789670162</v>
      </c>
    </row>
    <row r="710" spans="1:15" x14ac:dyDescent="0.55000000000000004">
      <c r="A710" s="3">
        <v>23</v>
      </c>
      <c r="B710" s="4">
        <v>25</v>
      </c>
      <c r="C710" s="2">
        <f>IF(logVir!C710="","",LN(資本ストック!C710))</f>
        <v>13.083593485698604</v>
      </c>
      <c r="D710" s="2">
        <f>IF(logVir!D710="","",LN(資本ストック!D710))</f>
        <v>13.404940840444478</v>
      </c>
      <c r="E710" s="2">
        <f>IF(logVir!E710="","",LN(資本ストック!E710))</f>
        <v>13.484142744415532</v>
      </c>
      <c r="F710" s="2">
        <f>IF(logVir!F710="","",LN(資本ストック!F710))</f>
        <v>13.443276155618403</v>
      </c>
      <c r="G710" s="2">
        <f>IF(logVir!G710="","",LN(資本ストック!G710))</f>
        <v>13.35220805826091</v>
      </c>
      <c r="I710" s="3">
        <v>23</v>
      </c>
      <c r="J710" s="3">
        <v>25</v>
      </c>
      <c r="K710" s="2" cm="1">
        <f t="array" ref="K710">IF(C710="","",C710-SUMPRODUCT(($B$1461:$B$1491=$J710)*1,C$1461:C$1491))</f>
        <v>1.4758418285812311</v>
      </c>
      <c r="L710" s="2" cm="1">
        <f t="array" ref="L710">IF(D710="","",D710-SUMPRODUCT(($B$1461:$B$1491=$J710)*1,D$1461:D$1491))</f>
        <v>1.7085556295072291</v>
      </c>
      <c r="M710" s="2" cm="1">
        <f t="array" ref="M710">IF(E710="","",E710-SUMPRODUCT(($B$1461:$B$1491=$J710)*1,E$1461:E$1491))</f>
        <v>1.7311018670117448</v>
      </c>
      <c r="N710" s="2" cm="1">
        <f t="array" ref="N710">IF(F710="","",F710-SUMPRODUCT(($B$1461:$B$1491=$J710)*1,F$1461:F$1491))</f>
        <v>1.653711510251469</v>
      </c>
      <c r="O710" s="2" cm="1">
        <f t="array" ref="O710">IF(G710="","",G710-SUMPRODUCT(($B$1461:$B$1491=$J710)*1,G$1461:G$1491))</f>
        <v>1.5575773980867638</v>
      </c>
    </row>
    <row r="711" spans="1:15" x14ac:dyDescent="0.55000000000000004">
      <c r="A711" s="3">
        <v>23</v>
      </c>
      <c r="B711" s="4">
        <v>26</v>
      </c>
      <c r="C711" s="2">
        <f>IF(logVir!C711="","",LN(資本ストック!C711))</f>
        <v>15.703913587220875</v>
      </c>
      <c r="D711" s="2">
        <f>IF(logVir!D711="","",LN(資本ストック!D711))</f>
        <v>15.676918611492964</v>
      </c>
      <c r="E711" s="2">
        <f>IF(logVir!E711="","",LN(資本ストック!E711))</f>
        <v>15.735399114388541</v>
      </c>
      <c r="F711" s="2">
        <f>IF(logVir!F711="","",LN(資本ストック!F711))</f>
        <v>15.748409943665102</v>
      </c>
      <c r="G711" s="2">
        <f>IF(logVir!G711="","",LN(資本ストック!G711))</f>
        <v>15.769607930473208</v>
      </c>
      <c r="I711" s="3">
        <v>23</v>
      </c>
      <c r="J711" s="3">
        <v>26</v>
      </c>
      <c r="K711" s="2" cm="1">
        <f t="array" ref="K711">IF(C711="","",C711-SUMPRODUCT(($B$1461:$B$1491=$J711)*1,C$1461:C$1491))</f>
        <v>1.5702704602778823</v>
      </c>
      <c r="L711" s="2" cm="1">
        <f t="array" ref="L711">IF(D711="","",D711-SUMPRODUCT(($B$1461:$B$1491=$J711)*1,D$1461:D$1491))</f>
        <v>1.6039317437366787</v>
      </c>
      <c r="M711" s="2" cm="1">
        <f t="array" ref="M711">IF(E711="","",E711-SUMPRODUCT(($B$1461:$B$1491=$J711)*1,E$1461:E$1491))</f>
        <v>1.6303286593912247</v>
      </c>
      <c r="N711" s="2" cm="1">
        <f t="array" ref="N711">IF(F711="","",F711-SUMPRODUCT(($B$1461:$B$1491=$J711)*1,F$1461:F$1491))</f>
        <v>1.6336022886959878</v>
      </c>
      <c r="O711" s="2" cm="1">
        <f t="array" ref="O711">IF(G711="","",G711-SUMPRODUCT(($B$1461:$B$1491=$J711)*1,G$1461:G$1491))</f>
        <v>1.6648789044274057</v>
      </c>
    </row>
    <row r="712" spans="1:15" x14ac:dyDescent="0.55000000000000004">
      <c r="A712" s="3">
        <v>23</v>
      </c>
      <c r="B712" s="4">
        <v>27</v>
      </c>
      <c r="C712" s="2">
        <f>IF(logVir!C712="","",LN(資本ストック!C712))</f>
        <v>14.553480405009434</v>
      </c>
      <c r="D712" s="2">
        <f>IF(logVir!D712="","",LN(資本ストック!D712))</f>
        <v>14.81631256681573</v>
      </c>
      <c r="E712" s="2">
        <f>IF(logVir!E712="","",LN(資本ストック!E712))</f>
        <v>14.900432760797575</v>
      </c>
      <c r="F712" s="2">
        <f>IF(logVir!F712="","",LN(資本ストック!F712))</f>
        <v>14.931172863538949</v>
      </c>
      <c r="G712" s="2">
        <f>IF(logVir!G712="","",LN(資本ストック!G712))</f>
        <v>14.992553593200228</v>
      </c>
      <c r="I712" s="3">
        <v>23</v>
      </c>
      <c r="J712" s="3">
        <v>27</v>
      </c>
      <c r="K712" s="2" cm="1">
        <f t="array" ref="K712">IF(C712="","",C712-SUMPRODUCT(($B$1461:$B$1491=$J712)*1,C$1461:C$1491))</f>
        <v>1.8505715404489518</v>
      </c>
      <c r="L712" s="2" cm="1">
        <f t="array" ref="L712">IF(D712="","",D712-SUMPRODUCT(($B$1461:$B$1491=$J712)*1,D$1461:D$1491))</f>
        <v>1.8196842956414976</v>
      </c>
      <c r="M712" s="2" cm="1">
        <f t="array" ref="M712">IF(E712="","",E712-SUMPRODUCT(($B$1461:$B$1491=$J712)*1,E$1461:E$1491))</f>
        <v>1.707563734190666</v>
      </c>
      <c r="N712" s="2" cm="1">
        <f t="array" ref="N712">IF(F712="","",F712-SUMPRODUCT(($B$1461:$B$1491=$J712)*1,F$1461:F$1491))</f>
        <v>1.7226740337820541</v>
      </c>
      <c r="O712" s="2" cm="1">
        <f t="array" ref="O712">IF(G712="","",G712-SUMPRODUCT(($B$1461:$B$1491=$J712)*1,G$1461:G$1491))</f>
        <v>1.7503354138625724</v>
      </c>
    </row>
    <row r="713" spans="1:15" x14ac:dyDescent="0.55000000000000004">
      <c r="A713" s="3">
        <v>23</v>
      </c>
      <c r="B713" s="4">
        <v>28</v>
      </c>
      <c r="C713" s="2">
        <f>IF(logVir!C713="","",LN(資本ストック!C713))</f>
        <v>16.705959748420749</v>
      </c>
      <c r="D713" s="2">
        <f>IF(logVir!D713="","",LN(資本ストック!D713))</f>
        <v>16.723336066535229</v>
      </c>
      <c r="E713" s="2">
        <f>IF(logVir!E713="","",LN(資本ストック!E713))</f>
        <v>16.69288074393954</v>
      </c>
      <c r="F713" s="2">
        <f>IF(logVir!F713="","",LN(資本ストック!F713))</f>
        <v>16.684760312441163</v>
      </c>
      <c r="G713" s="2">
        <f>IF(logVir!G713="","",LN(資本ストック!G713))</f>
        <v>16.679995236171983</v>
      </c>
      <c r="I713" s="3">
        <v>23</v>
      </c>
      <c r="J713" s="3">
        <v>28</v>
      </c>
      <c r="K713" s="2" cm="1">
        <f t="array" ref="K713">IF(C713="","",C713-SUMPRODUCT(($B$1461:$B$1491=$J713)*1,C$1461:C$1491))</f>
        <v>1.1573777955460081</v>
      </c>
      <c r="L713" s="2" cm="1">
        <f t="array" ref="L713">IF(D713="","",D713-SUMPRODUCT(($B$1461:$B$1491=$J713)*1,D$1461:D$1491))</f>
        <v>1.1442818420499137</v>
      </c>
      <c r="M713" s="2" cm="1">
        <f t="array" ref="M713">IF(E713="","",E713-SUMPRODUCT(($B$1461:$B$1491=$J713)*1,E$1461:E$1491))</f>
        <v>1.0835028537084899</v>
      </c>
      <c r="N713" s="2" cm="1">
        <f t="array" ref="N713">IF(F713="","",F713-SUMPRODUCT(($B$1461:$B$1491=$J713)*1,F$1461:F$1491))</f>
        <v>1.0637961546381227</v>
      </c>
      <c r="O713" s="2" cm="1">
        <f t="array" ref="O713">IF(G713="","",G713-SUMPRODUCT(($B$1461:$B$1491=$J713)*1,G$1461:G$1491))</f>
        <v>1.0440876047701657</v>
      </c>
    </row>
    <row r="714" spans="1:15" x14ac:dyDescent="0.55000000000000004">
      <c r="A714" s="3">
        <v>23</v>
      </c>
      <c r="B714" s="4">
        <v>29</v>
      </c>
      <c r="C714" s="2">
        <f>IF(logVir!C714="","",LN(資本ストック!C714))</f>
        <v>14.707341905709425</v>
      </c>
      <c r="D714" s="2">
        <f>IF(logVir!D714="","",LN(資本ストック!D714))</f>
        <v>14.672234729804455</v>
      </c>
      <c r="E714" s="2">
        <f>IF(logVir!E714="","",LN(資本ストック!E714))</f>
        <v>14.55703874213995</v>
      </c>
      <c r="F714" s="2">
        <f>IF(logVir!F714="","",LN(資本ストック!F714))</f>
        <v>14.532911381414714</v>
      </c>
      <c r="G714" s="2">
        <f>IF(logVir!G714="","",LN(資本ストック!G714))</f>
        <v>14.488959063787286</v>
      </c>
      <c r="I714" s="3">
        <v>23</v>
      </c>
      <c r="J714" s="3">
        <v>29</v>
      </c>
      <c r="K714" s="2" cm="1">
        <f t="array" ref="K714">IF(C714="","",C714-SUMPRODUCT(($B$1461:$B$1491=$J714)*1,C$1461:C$1491))</f>
        <v>1.4771049639552114</v>
      </c>
      <c r="L714" s="2" cm="1">
        <f t="array" ref="L714">IF(D714="","",D714-SUMPRODUCT(($B$1461:$B$1491=$J714)*1,D$1461:D$1491))</f>
        <v>1.4186464452846099</v>
      </c>
      <c r="M714" s="2" cm="1">
        <f t="array" ref="M714">IF(E714="","",E714-SUMPRODUCT(($B$1461:$B$1491=$J714)*1,E$1461:E$1491))</f>
        <v>1.3665779202738033</v>
      </c>
      <c r="N714" s="2" cm="1">
        <f t="array" ref="N714">IF(F714="","",F714-SUMPRODUCT(($B$1461:$B$1491=$J714)*1,F$1461:F$1491))</f>
        <v>1.3501466993117681</v>
      </c>
      <c r="O714" s="2" cm="1">
        <f t="array" ref="O714">IF(G714="","",G714-SUMPRODUCT(($B$1461:$B$1491=$J714)*1,G$1461:G$1491))</f>
        <v>1.337296598672463</v>
      </c>
    </row>
    <row r="715" spans="1:15" x14ac:dyDescent="0.55000000000000004">
      <c r="A715" s="3">
        <v>23</v>
      </c>
      <c r="B715" s="4">
        <v>30</v>
      </c>
      <c r="C715" s="2">
        <f>IF(logVir!C715="","",LN(資本ストック!C715))</f>
        <v>14.467749012974275</v>
      </c>
      <c r="D715" s="2">
        <f>IF(logVir!D715="","",LN(資本ストック!D715))</f>
        <v>14.559100372227995</v>
      </c>
      <c r="E715" s="2">
        <f>IF(logVir!E715="","",LN(資本ストック!E715))</f>
        <v>14.588382842220746</v>
      </c>
      <c r="F715" s="2">
        <f>IF(logVir!F715="","",LN(資本ストック!F715))</f>
        <v>14.573138396278686</v>
      </c>
      <c r="G715" s="2">
        <f>IF(logVir!G715="","",LN(資本ストック!G715))</f>
        <v>14.509029549389897</v>
      </c>
      <c r="I715" s="3">
        <v>23</v>
      </c>
      <c r="J715" s="3">
        <v>30</v>
      </c>
      <c r="K715" s="2" cm="1">
        <f t="array" ref="K715">IF(C715="","",C715-SUMPRODUCT(($B$1461:$B$1491=$J715)*1,C$1461:C$1491))</f>
        <v>1.1543123506269097</v>
      </c>
      <c r="L715" s="2" cm="1">
        <f t="array" ref="L715">IF(D715="","",D715-SUMPRODUCT(($B$1461:$B$1491=$J715)*1,D$1461:D$1491))</f>
        <v>1.1704720477211001</v>
      </c>
      <c r="M715" s="2" cm="1">
        <f t="array" ref="M715">IF(E715="","",E715-SUMPRODUCT(($B$1461:$B$1491=$J715)*1,E$1461:E$1491))</f>
        <v>1.267969050254349</v>
      </c>
      <c r="N715" s="2" cm="1">
        <f t="array" ref="N715">IF(F715="","",F715-SUMPRODUCT(($B$1461:$B$1491=$J715)*1,F$1461:F$1491))</f>
        <v>1.2658329118335185</v>
      </c>
      <c r="O715" s="2" cm="1">
        <f t="array" ref="O715">IF(G715="","",G715-SUMPRODUCT(($B$1461:$B$1491=$J715)*1,G$1461:G$1491))</f>
        <v>1.2140806859729398</v>
      </c>
    </row>
    <row r="716" spans="1:15" x14ac:dyDescent="0.55000000000000004">
      <c r="A716" s="3">
        <v>23</v>
      </c>
      <c r="B716" s="4">
        <v>31</v>
      </c>
      <c r="C716" s="2">
        <f>IF(logVir!C716="","",LN(資本ストック!C716))</f>
        <v>14.736706958469936</v>
      </c>
      <c r="D716" s="2">
        <f>IF(logVir!D716="","",LN(資本ストック!D716))</f>
        <v>14.70547400215459</v>
      </c>
      <c r="E716" s="2">
        <f>IF(logVir!E716="","",LN(資本ストック!E716))</f>
        <v>14.572763092921605</v>
      </c>
      <c r="F716" s="2">
        <f>IF(logVir!F716="","",LN(資本ストック!F716))</f>
        <v>14.546110990429808</v>
      </c>
      <c r="G716" s="2">
        <f>IF(logVir!G716="","",LN(資本ストック!G716))</f>
        <v>14.56810281961492</v>
      </c>
      <c r="I716" s="3">
        <v>23</v>
      </c>
      <c r="J716" s="3">
        <v>31</v>
      </c>
      <c r="K716" s="2" cm="1">
        <f t="array" ref="K716">IF(C716="","",C716-SUMPRODUCT(($B$1461:$B$1491=$J716)*1,C$1461:C$1491))</f>
        <v>1.4201004903976173</v>
      </c>
      <c r="L716" s="2" cm="1">
        <f t="array" ref="L716">IF(D716="","",D716-SUMPRODUCT(($B$1461:$B$1491=$J716)*1,D$1461:D$1491))</f>
        <v>1.4700368259979655</v>
      </c>
      <c r="M716" s="2" cm="1">
        <f t="array" ref="M716">IF(E716="","",E716-SUMPRODUCT(($B$1461:$B$1491=$J716)*1,E$1461:E$1491))</f>
        <v>1.3982865525277948</v>
      </c>
      <c r="N716" s="2" cm="1">
        <f t="array" ref="N716">IF(F716="","",F716-SUMPRODUCT(($B$1461:$B$1491=$J716)*1,F$1461:F$1491))</f>
        <v>1.4051462583641054</v>
      </c>
      <c r="O716" s="2" cm="1">
        <f t="array" ref="O716">IF(G716="","",G716-SUMPRODUCT(($B$1461:$B$1491=$J716)*1,G$1461:G$1491))</f>
        <v>1.4272575085727937</v>
      </c>
    </row>
    <row r="717" spans="1:15" x14ac:dyDescent="0.55000000000000004">
      <c r="A717" s="3">
        <v>24</v>
      </c>
      <c r="B717" s="4">
        <v>1</v>
      </c>
      <c r="C717" s="2">
        <f>IF(logVir!C717="","",LN(資本ストック!C717))</f>
        <v>12.716483111375133</v>
      </c>
      <c r="D717" s="2">
        <f>IF(logVir!D717="","",LN(資本ストック!D717))</f>
        <v>12.593054285126222</v>
      </c>
      <c r="E717" s="2">
        <f>IF(logVir!E717="","",LN(資本ストック!E717))</f>
        <v>12.232613145699995</v>
      </c>
      <c r="F717" s="2">
        <f>IF(logVir!F717="","",LN(資本ストック!F717))</f>
        <v>12.200373890972688</v>
      </c>
      <c r="G717" s="2">
        <f>IF(logVir!G717="","",LN(資本ストック!G717))</f>
        <v>12.076681830355096</v>
      </c>
      <c r="I717" s="3">
        <v>24</v>
      </c>
      <c r="J717" s="3">
        <v>1</v>
      </c>
      <c r="K717" s="2" cm="1">
        <f t="array" ref="K717">IF(C717="","",C717-SUMPRODUCT(($B$1461:$B$1491=$J717)*1,C$1461:C$1491))</f>
        <v>0.12847156584224351</v>
      </c>
      <c r="L717" s="2" cm="1">
        <f t="array" ref="L717">IF(D717="","",D717-SUMPRODUCT(($B$1461:$B$1491=$J717)*1,D$1461:D$1491))</f>
        <v>0.16188646142925656</v>
      </c>
      <c r="M717" s="2" cm="1">
        <f t="array" ref="M717">IF(E717="","",E717-SUMPRODUCT(($B$1461:$B$1491=$J717)*1,E$1461:E$1491))</f>
        <v>-8.5638286121888285E-2</v>
      </c>
      <c r="N717" s="2" cm="1">
        <f t="array" ref="N717">IF(F717="","",F717-SUMPRODUCT(($B$1461:$B$1491=$J717)*1,F$1461:F$1491))</f>
        <v>-0.10176171262586564</v>
      </c>
      <c r="O717" s="2" cm="1">
        <f t="array" ref="O717">IF(G717="","",G717-SUMPRODUCT(($B$1461:$B$1491=$J717)*1,G$1461:G$1491))</f>
        <v>-0.14433229999686858</v>
      </c>
    </row>
    <row r="718" spans="1:15" x14ac:dyDescent="0.55000000000000004">
      <c r="A718" s="3">
        <v>24</v>
      </c>
      <c r="B718" s="4">
        <v>2</v>
      </c>
      <c r="C718" s="2">
        <f>IF(logVir!C718="","",LN(資本ストック!C718))</f>
        <v>10.549752424011409</v>
      </c>
      <c r="D718" s="2">
        <f>IF(logVir!D718="","",LN(資本ストック!D718))</f>
        <v>10.655324441422168</v>
      </c>
      <c r="E718" s="2">
        <f>IF(logVir!E718="","",LN(資本ストック!E718))</f>
        <v>10.705424666681267</v>
      </c>
      <c r="F718" s="2">
        <f>IF(logVir!F718="","",LN(資本ストック!F718))</f>
        <v>10.682224634704998</v>
      </c>
      <c r="G718" s="2">
        <f>IF(logVir!G718="","",LN(資本ストック!G718))</f>
        <v>10.656206965074105</v>
      </c>
      <c r="I718" s="3">
        <v>24</v>
      </c>
      <c r="J718" s="3">
        <v>2</v>
      </c>
      <c r="K718" s="2" cm="1">
        <f t="array" ref="K718">IF(C718="","",C718-SUMPRODUCT(($B$1461:$B$1491=$J718)*1,C$1461:C$1491))</f>
        <v>6.5850471699384627E-2</v>
      </c>
      <c r="L718" s="2" cm="1">
        <f t="array" ref="L718">IF(D718="","",D718-SUMPRODUCT(($B$1461:$B$1491=$J718)*1,D$1461:D$1491))</f>
        <v>0.15751884432905605</v>
      </c>
      <c r="M718" s="2" cm="1">
        <f t="array" ref="M718">IF(E718="","",E718-SUMPRODUCT(($B$1461:$B$1491=$J718)*1,E$1461:E$1491))</f>
        <v>0.19061421781320576</v>
      </c>
      <c r="N718" s="2" cm="1">
        <f t="array" ref="N718">IF(F718="","",F718-SUMPRODUCT(($B$1461:$B$1491=$J718)*1,F$1461:F$1491))</f>
        <v>0.19286606132881623</v>
      </c>
      <c r="O718" s="2" cm="1">
        <f t="array" ref="O718">IF(G718="","",G718-SUMPRODUCT(($B$1461:$B$1491=$J718)*1,G$1461:G$1491))</f>
        <v>0.19587546720219429</v>
      </c>
    </row>
    <row r="719" spans="1:15" x14ac:dyDescent="0.55000000000000004">
      <c r="A719" s="3">
        <v>24</v>
      </c>
      <c r="B719" s="4">
        <v>3</v>
      </c>
      <c r="C719" s="2">
        <f>IF(logVir!C719="","",LN(資本ストック!C719))</f>
        <v>12.624126497746976</v>
      </c>
      <c r="D719" s="2">
        <f>IF(logVir!D719="","",LN(資本ストック!D719))</f>
        <v>12.539029422608143</v>
      </c>
      <c r="E719" s="2">
        <f>IF(logVir!E719="","",LN(資本ストック!E719))</f>
        <v>12.723763363136717</v>
      </c>
      <c r="F719" s="2">
        <f>IF(logVir!F719="","",LN(資本ストック!F719))</f>
        <v>12.699770656974794</v>
      </c>
      <c r="G719" s="2">
        <f>IF(logVir!G719="","",LN(資本ストック!G719))</f>
        <v>12.808318375995665</v>
      </c>
      <c r="I719" s="3">
        <v>24</v>
      </c>
      <c r="J719" s="3">
        <v>3</v>
      </c>
      <c r="K719" s="2" cm="1">
        <f t="array" ref="K719">IF(C719="","",C719-SUMPRODUCT(($B$1461:$B$1491=$J719)*1,C$1461:C$1491))</f>
        <v>-1.7031416161135127E-2</v>
      </c>
      <c r="L719" s="2" cm="1">
        <f t="array" ref="L719">IF(D719="","",D719-SUMPRODUCT(($B$1461:$B$1491=$J719)*1,D$1461:D$1491))</f>
        <v>-0.11058560306041976</v>
      </c>
      <c r="M719" s="2" cm="1">
        <f t="array" ref="M719">IF(E719="","",E719-SUMPRODUCT(($B$1461:$B$1491=$J719)*1,E$1461:E$1491))</f>
        <v>9.3710759597112059E-3</v>
      </c>
      <c r="N719" s="2" cm="1">
        <f t="array" ref="N719">IF(F719="","",F719-SUMPRODUCT(($B$1461:$B$1491=$J719)*1,F$1461:F$1491))</f>
        <v>-1.0719706075848379E-2</v>
      </c>
      <c r="O719" s="2" cm="1">
        <f t="array" ref="O719">IF(G719="","",G719-SUMPRODUCT(($B$1461:$B$1491=$J719)*1,G$1461:G$1491))</f>
        <v>0.10272162251400552</v>
      </c>
    </row>
    <row r="720" spans="1:15" x14ac:dyDescent="0.55000000000000004">
      <c r="A720" s="3">
        <v>24</v>
      </c>
      <c r="B720" s="4">
        <v>4</v>
      </c>
      <c r="C720" s="2">
        <f>IF(logVir!C720="","",LN(資本ストック!C720))</f>
        <v>10.461664626058335</v>
      </c>
      <c r="D720" s="2">
        <f>IF(logVir!D720="","",LN(資本ストック!D720))</f>
        <v>10.201681884421586</v>
      </c>
      <c r="E720" s="2">
        <f>IF(logVir!E720="","",LN(資本ストック!E720))</f>
        <v>10.222130120157285</v>
      </c>
      <c r="F720" s="2">
        <f>IF(logVir!F720="","",LN(資本ストック!F720))</f>
        <v>10.301605334919897</v>
      </c>
      <c r="G720" s="2">
        <f>IF(logVir!G720="","",LN(資本ストック!G720))</f>
        <v>10.403622228704448</v>
      </c>
      <c r="I720" s="3">
        <v>24</v>
      </c>
      <c r="J720" s="3">
        <v>4</v>
      </c>
      <c r="K720" s="2" cm="1">
        <f t="array" ref="K720">IF(C720="","",C720-SUMPRODUCT(($B$1461:$B$1491=$J720)*1,C$1461:C$1491))</f>
        <v>-0.49504096561904376</v>
      </c>
      <c r="L720" s="2" cm="1">
        <f t="array" ref="L720">IF(D720="","",D720-SUMPRODUCT(($B$1461:$B$1491=$J720)*1,D$1461:D$1491))</f>
        <v>-0.61877924652881333</v>
      </c>
      <c r="M720" s="2" cm="1">
        <f t="array" ref="M720">IF(E720="","",E720-SUMPRODUCT(($B$1461:$B$1491=$J720)*1,E$1461:E$1491))</f>
        <v>-0.55927710638066053</v>
      </c>
      <c r="N720" s="2" cm="1">
        <f t="array" ref="N720">IF(F720="","",F720-SUMPRODUCT(($B$1461:$B$1491=$J720)*1,F$1461:F$1491))</f>
        <v>-0.45341007721347992</v>
      </c>
      <c r="O720" s="2" cm="1">
        <f t="array" ref="O720">IF(G720="","",G720-SUMPRODUCT(($B$1461:$B$1491=$J720)*1,G$1461:G$1491))</f>
        <v>-0.32036772756958065</v>
      </c>
    </row>
    <row r="721" spans="1:15" x14ac:dyDescent="0.55000000000000004">
      <c r="A721" s="3">
        <v>24</v>
      </c>
      <c r="B721" s="4">
        <v>5</v>
      </c>
      <c r="C721" s="2">
        <f>IF(logVir!C721="","",LN(資本ストック!C721))</f>
        <v>10.892951865063502</v>
      </c>
      <c r="D721" s="2">
        <f>IF(logVir!D721="","",LN(資本ストック!D721))</f>
        <v>10.923448405688827</v>
      </c>
      <c r="E721" s="2">
        <f>IF(logVir!E721="","",LN(資本ストック!E721))</f>
        <v>11.025665494621009</v>
      </c>
      <c r="F721" s="2">
        <f>IF(logVir!F721="","",LN(資本ストック!F721))</f>
        <v>11.021393456356392</v>
      </c>
      <c r="G721" s="2">
        <f>IF(logVir!G721="","",LN(資本ストック!G721))</f>
        <v>11.071114999148714</v>
      </c>
      <c r="I721" s="3">
        <v>24</v>
      </c>
      <c r="J721" s="3">
        <v>5</v>
      </c>
      <c r="K721" s="2" cm="1">
        <f t="array" ref="K721">IF(C721="","",C721-SUMPRODUCT(($B$1461:$B$1491=$J721)*1,C$1461:C$1491))</f>
        <v>-0.49974924467064596</v>
      </c>
      <c r="L721" s="2" cm="1">
        <f t="array" ref="L721">IF(D721="","",D721-SUMPRODUCT(($B$1461:$B$1491=$J721)*1,D$1461:D$1491))</f>
        <v>-0.42721544579875292</v>
      </c>
      <c r="M721" s="2" cm="1">
        <f t="array" ref="M721">IF(E721="","",E721-SUMPRODUCT(($B$1461:$B$1491=$J721)*1,E$1461:E$1491))</f>
        <v>-0.36724898354474611</v>
      </c>
      <c r="N721" s="2" cm="1">
        <f t="array" ref="N721">IF(F721="","",F721-SUMPRODUCT(($B$1461:$B$1491=$J721)*1,F$1461:F$1491))</f>
        <v>-0.36352400051987033</v>
      </c>
      <c r="O721" s="2" cm="1">
        <f t="array" ref="O721">IF(G721="","",G721-SUMPRODUCT(($B$1461:$B$1491=$J721)*1,G$1461:G$1491))</f>
        <v>-0.31774605671206579</v>
      </c>
    </row>
    <row r="722" spans="1:15" x14ac:dyDescent="0.55000000000000004">
      <c r="A722" s="3">
        <v>24</v>
      </c>
      <c r="B722" s="4">
        <v>6</v>
      </c>
      <c r="C722" s="2">
        <f>IF(logVir!C722="","",LN(資本ストック!C722))</f>
        <v>14.505065575518262</v>
      </c>
      <c r="D722" s="2">
        <f>IF(logVir!D722="","",LN(資本ストック!D722))</f>
        <v>14.501602221181386</v>
      </c>
      <c r="E722" s="2">
        <f>IF(logVir!E722="","",LN(資本ストック!E722))</f>
        <v>14.554406423753903</v>
      </c>
      <c r="F722" s="2">
        <f>IF(logVir!F722="","",LN(資本ストック!F722))</f>
        <v>14.556386058512754</v>
      </c>
      <c r="G722" s="2">
        <f>IF(logVir!G722="","",LN(資本ストック!G722))</f>
        <v>14.600670067026202</v>
      </c>
      <c r="I722" s="3">
        <v>24</v>
      </c>
      <c r="J722" s="3">
        <v>6</v>
      </c>
      <c r="K722" s="2" cm="1">
        <f t="array" ref="K722">IF(C722="","",C722-SUMPRODUCT(($B$1461:$B$1491=$J722)*1,C$1461:C$1491))</f>
        <v>1.3542964202698009</v>
      </c>
      <c r="L722" s="2" cm="1">
        <f t="array" ref="L722">IF(D722="","",D722-SUMPRODUCT(($B$1461:$B$1491=$J722)*1,D$1461:D$1491))</f>
        <v>1.3269095286288923</v>
      </c>
      <c r="M722" s="2" cm="1">
        <f t="array" ref="M722">IF(E722="","",E722-SUMPRODUCT(($B$1461:$B$1491=$J722)*1,E$1461:E$1491))</f>
        <v>1.3485483067215949</v>
      </c>
      <c r="N722" s="2" cm="1">
        <f t="array" ref="N722">IF(F722="","",F722-SUMPRODUCT(($B$1461:$B$1491=$J722)*1,F$1461:F$1491))</f>
        <v>1.3481497961199</v>
      </c>
      <c r="O722" s="2" cm="1">
        <f t="array" ref="O722">IF(G722="","",G722-SUMPRODUCT(($B$1461:$B$1491=$J722)*1,G$1461:G$1491))</f>
        <v>1.3838217393225971</v>
      </c>
    </row>
    <row r="723" spans="1:15" x14ac:dyDescent="0.55000000000000004">
      <c r="A723" s="3">
        <v>24</v>
      </c>
      <c r="B723" s="4">
        <v>7</v>
      </c>
      <c r="C723" s="2">
        <f>IF(logVir!C723="","",LN(資本ストック!C723))</f>
        <v>12.76585667822126</v>
      </c>
      <c r="D723" s="2">
        <f>IF(logVir!D723="","",LN(資本ストック!D723))</f>
        <v>12.660258500871832</v>
      </c>
      <c r="E723" s="2">
        <f>IF(logVir!E723="","",LN(資本ストック!E723))</f>
        <v>12.655345155665289</v>
      </c>
      <c r="F723" s="2">
        <f>IF(logVir!F723="","",LN(資本ストック!F723))</f>
        <v>12.631688576782402</v>
      </c>
      <c r="G723" s="2">
        <f>IF(logVir!G723="","",LN(資本ストック!G723))</f>
        <v>12.568512903843072</v>
      </c>
      <c r="I723" s="3">
        <v>24</v>
      </c>
      <c r="J723" s="3">
        <v>7</v>
      </c>
      <c r="K723" s="2" cm="1">
        <f t="array" ref="K723">IF(C723="","",C723-SUMPRODUCT(($B$1461:$B$1491=$J723)*1,C$1461:C$1491))</f>
        <v>0.94191460017830231</v>
      </c>
      <c r="L723" s="2" cm="1">
        <f t="array" ref="L723">IF(D723="","",D723-SUMPRODUCT(($B$1461:$B$1491=$J723)*1,D$1461:D$1491))</f>
        <v>0.90481324441502231</v>
      </c>
      <c r="M723" s="2" cm="1">
        <f t="array" ref="M723">IF(E723="","",E723-SUMPRODUCT(($B$1461:$B$1491=$J723)*1,E$1461:E$1491))</f>
        <v>0.90908797156760279</v>
      </c>
      <c r="N723" s="2" cm="1">
        <f t="array" ref="N723">IF(F723="","",F723-SUMPRODUCT(($B$1461:$B$1491=$J723)*1,F$1461:F$1491))</f>
        <v>0.90232853944186431</v>
      </c>
      <c r="O723" s="2" cm="1">
        <f t="array" ref="O723">IF(G723="","",G723-SUMPRODUCT(($B$1461:$B$1491=$J723)*1,G$1461:G$1491))</f>
        <v>0.84050883210238325</v>
      </c>
    </row>
    <row r="724" spans="1:15" x14ac:dyDescent="0.55000000000000004">
      <c r="A724" s="3">
        <v>24</v>
      </c>
      <c r="B724" s="4">
        <v>8</v>
      </c>
      <c r="C724" s="2">
        <f>IF(logVir!C724="","",LN(資本ストック!C724))</f>
        <v>12.392027689077377</v>
      </c>
      <c r="D724" s="2">
        <f>IF(logVir!D724="","",LN(資本ストック!D724))</f>
        <v>12.380113937408739</v>
      </c>
      <c r="E724" s="2">
        <f>IF(logVir!E724="","",LN(資本ストック!E724))</f>
        <v>12.442298033661508</v>
      </c>
      <c r="F724" s="2">
        <f>IF(logVir!F724="","",LN(資本ストック!F724))</f>
        <v>12.503886032553511</v>
      </c>
      <c r="G724" s="2">
        <f>IF(logVir!G724="","",LN(資本ストック!G724))</f>
        <v>12.519315691932595</v>
      </c>
      <c r="I724" s="3">
        <v>24</v>
      </c>
      <c r="J724" s="3">
        <v>8</v>
      </c>
      <c r="K724" s="2" cm="1">
        <f t="array" ref="K724">IF(C724="","",C724-SUMPRODUCT(($B$1461:$B$1491=$J724)*1,C$1461:C$1491))</f>
        <v>-4.8895504899149955E-2</v>
      </c>
      <c r="L724" s="2" cm="1">
        <f t="array" ref="L724">IF(D724="","",D724-SUMPRODUCT(($B$1461:$B$1491=$J724)*1,D$1461:D$1491))</f>
        <v>-8.1060086808507847E-2</v>
      </c>
      <c r="M724" s="2" cm="1">
        <f t="array" ref="M724">IF(E724="","",E724-SUMPRODUCT(($B$1461:$B$1491=$J724)*1,E$1461:E$1491))</f>
        <v>-1.049848626270844E-2</v>
      </c>
      <c r="N724" s="2" cm="1">
        <f t="array" ref="N724">IF(F724="","",F724-SUMPRODUCT(($B$1461:$B$1491=$J724)*1,F$1461:F$1491))</f>
        <v>3.403980020697972E-3</v>
      </c>
      <c r="O724" s="2" cm="1">
        <f t="array" ref="O724">IF(G724="","",G724-SUMPRODUCT(($B$1461:$B$1491=$J724)*1,G$1461:G$1491))</f>
        <v>5.5128395861261836E-2</v>
      </c>
    </row>
    <row r="725" spans="1:15" x14ac:dyDescent="0.55000000000000004">
      <c r="A725" s="3">
        <v>24</v>
      </c>
      <c r="B725" s="4">
        <v>9</v>
      </c>
      <c r="C725" s="2">
        <f>IF(logVir!C725="","",LN(資本ストック!C725))</f>
        <v>11.801732669228718</v>
      </c>
      <c r="D725" s="2">
        <f>IF(logVir!D725="","",LN(資本ストック!D725))</f>
        <v>11.804609634477817</v>
      </c>
      <c r="E725" s="2">
        <f>IF(logVir!E725="","",LN(資本ストック!E725))</f>
        <v>11.869504655345304</v>
      </c>
      <c r="F725" s="2">
        <f>IF(logVir!F725="","",LN(資本ストック!F725))</f>
        <v>11.842368569553461</v>
      </c>
      <c r="G725" s="2">
        <f>IF(logVir!G725="","",LN(資本ストック!G725))</f>
        <v>11.823668125250636</v>
      </c>
      <c r="I725" s="3">
        <v>24</v>
      </c>
      <c r="J725" s="3">
        <v>9</v>
      </c>
      <c r="K725" s="2" cm="1">
        <f t="array" ref="K725">IF(C725="","",C725-SUMPRODUCT(($B$1461:$B$1491=$J725)*1,C$1461:C$1491))</f>
        <v>0.52486716761572438</v>
      </c>
      <c r="L725" s="2" cm="1">
        <f t="array" ref="L725">IF(D725="","",D725-SUMPRODUCT(($B$1461:$B$1491=$J725)*1,D$1461:D$1491))</f>
        <v>0.55398669172155657</v>
      </c>
      <c r="M725" s="2" cm="1">
        <f t="array" ref="M725">IF(E725="","",E725-SUMPRODUCT(($B$1461:$B$1491=$J725)*1,E$1461:E$1491))</f>
        <v>0.53491456598948872</v>
      </c>
      <c r="N725" s="2" cm="1">
        <f t="array" ref="N725">IF(F725="","",F725-SUMPRODUCT(($B$1461:$B$1491=$J725)*1,F$1461:F$1491))</f>
        <v>0.53553635049631154</v>
      </c>
      <c r="O725" s="2" cm="1">
        <f t="array" ref="O725">IF(G725="","",G725-SUMPRODUCT(($B$1461:$B$1491=$J725)*1,G$1461:G$1491))</f>
        <v>0.51642780987700476</v>
      </c>
    </row>
    <row r="726" spans="1:15" x14ac:dyDescent="0.55000000000000004">
      <c r="A726" s="3">
        <v>24</v>
      </c>
      <c r="B726" s="4">
        <v>10</v>
      </c>
      <c r="C726" s="2">
        <f>IF(logVir!C726="","",LN(資本ストック!C726))</f>
        <v>13.359359568918977</v>
      </c>
      <c r="D726" s="2">
        <f>IF(logVir!D726="","",LN(資本ストック!D726))</f>
        <v>13.319250752136734</v>
      </c>
      <c r="E726" s="2">
        <f>IF(logVir!E726="","",LN(資本ストック!E726))</f>
        <v>13.353156496114737</v>
      </c>
      <c r="F726" s="2">
        <f>IF(logVir!F726="","",LN(資本ストック!F726))</f>
        <v>13.348609853264861</v>
      </c>
      <c r="G726" s="2">
        <f>IF(logVir!G726="","",LN(資本ストック!G726))</f>
        <v>13.491317144939764</v>
      </c>
      <c r="I726" s="3">
        <v>24</v>
      </c>
      <c r="J726" s="3">
        <v>10</v>
      </c>
      <c r="K726" s="2" cm="1">
        <f t="array" ref="K726">IF(C726="","",C726-SUMPRODUCT(($B$1461:$B$1491=$J726)*1,C$1461:C$1491))</f>
        <v>0.68410837588745288</v>
      </c>
      <c r="L726" s="2" cm="1">
        <f t="array" ref="L726">IF(D726="","",D726-SUMPRODUCT(($B$1461:$B$1491=$J726)*1,D$1461:D$1491))</f>
        <v>0.57664339987519497</v>
      </c>
      <c r="M726" s="2" cm="1">
        <f t="array" ref="M726">IF(E726="","",E726-SUMPRODUCT(($B$1461:$B$1491=$J726)*1,E$1461:E$1491))</f>
        <v>0.52804126709357568</v>
      </c>
      <c r="N726" s="2" cm="1">
        <f t="array" ref="N726">IF(F726="","",F726-SUMPRODUCT(($B$1461:$B$1491=$J726)*1,F$1461:F$1491))</f>
        <v>0.53209827153563261</v>
      </c>
      <c r="O726" s="2" cm="1">
        <f t="array" ref="O726">IF(G726="","",G726-SUMPRODUCT(($B$1461:$B$1491=$J726)*1,G$1461:G$1491))</f>
        <v>0.6607204685953203</v>
      </c>
    </row>
    <row r="727" spans="1:15" x14ac:dyDescent="0.55000000000000004">
      <c r="A727" s="3">
        <v>24</v>
      </c>
      <c r="B727" s="4">
        <v>11</v>
      </c>
      <c r="C727" s="2">
        <f>IF(logVir!C727="","",LN(資本ストック!C727))</f>
        <v>14.305839518182426</v>
      </c>
      <c r="D727" s="2">
        <f>IF(logVir!D727="","",LN(資本ストック!D727))</f>
        <v>14.21662682370458</v>
      </c>
      <c r="E727" s="2">
        <f>IF(logVir!E727="","",LN(資本ストック!E727))</f>
        <v>14.352844895319404</v>
      </c>
      <c r="F727" s="2">
        <f>IF(logVir!F727="","",LN(資本ストック!F727))</f>
        <v>14.307225908368379</v>
      </c>
      <c r="G727" s="2">
        <f>IF(logVir!G727="","",LN(資本ストック!G727))</f>
        <v>14.35361067427705</v>
      </c>
      <c r="I727" s="3">
        <v>24</v>
      </c>
      <c r="J727" s="3">
        <v>11</v>
      </c>
      <c r="K727" s="2" cm="1">
        <f t="array" ref="K727">IF(C727="","",C727-SUMPRODUCT(($B$1461:$B$1491=$J727)*1,C$1461:C$1491))</f>
        <v>1.9237475615861825</v>
      </c>
      <c r="L727" s="2" cm="1">
        <f t="array" ref="L727">IF(D727="","",D727-SUMPRODUCT(($B$1461:$B$1491=$J727)*1,D$1461:D$1491))</f>
        <v>1.8411954211680488</v>
      </c>
      <c r="M727" s="2" cm="1">
        <f t="array" ref="M727">IF(E727="","",E727-SUMPRODUCT(($B$1461:$B$1491=$J727)*1,E$1461:E$1491))</f>
        <v>1.9246112039913896</v>
      </c>
      <c r="N727" s="2" cm="1">
        <f t="array" ref="N727">IF(F727="","",F727-SUMPRODUCT(($B$1461:$B$1491=$J727)*1,F$1461:F$1491))</f>
        <v>1.8681225493186151</v>
      </c>
      <c r="O727" s="2" cm="1">
        <f t="array" ref="O727">IF(G727="","",G727-SUMPRODUCT(($B$1461:$B$1491=$J727)*1,G$1461:G$1491))</f>
        <v>1.8805413412281187</v>
      </c>
    </row>
    <row r="728" spans="1:15" x14ac:dyDescent="0.55000000000000004">
      <c r="A728" s="3">
        <v>24</v>
      </c>
      <c r="B728" s="4">
        <v>12</v>
      </c>
      <c r="C728" s="2">
        <f>IF(logVir!C728="","",LN(資本ストック!C728))</f>
        <v>13.230491629230333</v>
      </c>
      <c r="D728" s="2">
        <f>IF(logVir!D728="","",LN(資本ストック!D728))</f>
        <v>13.215730525576614</v>
      </c>
      <c r="E728" s="2">
        <f>IF(logVir!E728="","",LN(資本ストック!E728))</f>
        <v>13.270148634670116</v>
      </c>
      <c r="F728" s="2">
        <f>IF(logVir!F728="","",LN(資本ストック!F728))</f>
        <v>13.230231691211523</v>
      </c>
      <c r="G728" s="2">
        <f>IF(logVir!G728="","",LN(資本ストック!G728))</f>
        <v>13.149351163627435</v>
      </c>
      <c r="I728" s="3">
        <v>24</v>
      </c>
      <c r="J728" s="3">
        <v>12</v>
      </c>
      <c r="K728" s="2" cm="1">
        <f t="array" ref="K728">IF(C728="","",C728-SUMPRODUCT(($B$1461:$B$1491=$J728)*1,C$1461:C$1491))</f>
        <v>0.92793192296899107</v>
      </c>
      <c r="L728" s="2" cm="1">
        <f t="array" ref="L728">IF(D728="","",D728-SUMPRODUCT(($B$1461:$B$1491=$J728)*1,D$1461:D$1491))</f>
        <v>0.95817522284420242</v>
      </c>
      <c r="M728" s="2" cm="1">
        <f t="array" ref="M728">IF(E728="","",E728-SUMPRODUCT(($B$1461:$B$1491=$J728)*1,E$1461:E$1491))</f>
        <v>0.9829577790450994</v>
      </c>
      <c r="N728" s="2" cm="1">
        <f t="array" ref="N728">IF(F728="","",F728-SUMPRODUCT(($B$1461:$B$1491=$J728)*1,F$1461:F$1491))</f>
        <v>0.98104438118208037</v>
      </c>
      <c r="O728" s="2" cm="1">
        <f t="array" ref="O728">IF(G728="","",G728-SUMPRODUCT(($B$1461:$B$1491=$J728)*1,G$1461:G$1491))</f>
        <v>0.94200822742987533</v>
      </c>
    </row>
    <row r="729" spans="1:15" x14ac:dyDescent="0.55000000000000004">
      <c r="A729" s="3">
        <v>24</v>
      </c>
      <c r="B729" s="4">
        <v>13</v>
      </c>
      <c r="C729" s="2">
        <f>IF(logVir!C729="","",LN(資本ストック!C729))</f>
        <v>12.106849218678082</v>
      </c>
      <c r="D729" s="2">
        <f>IF(logVir!D729="","",LN(資本ストック!D729))</f>
        <v>11.682090740042177</v>
      </c>
      <c r="E729" s="2">
        <f>IF(logVir!E729="","",LN(資本ストック!E729))</f>
        <v>11.443956682220657</v>
      </c>
      <c r="F729" s="2">
        <f>IF(logVir!F729="","",LN(資本ストック!F729))</f>
        <v>11.381295844302963</v>
      </c>
      <c r="G729" s="2">
        <f>IF(logVir!G729="","",LN(資本ストック!G729))</f>
        <v>11.217944990462467</v>
      </c>
      <c r="I729" s="3">
        <v>24</v>
      </c>
      <c r="J729" s="3">
        <v>13</v>
      </c>
      <c r="K729" s="2" cm="1">
        <f t="array" ref="K729">IF(C729="","",C729-SUMPRODUCT(($B$1461:$B$1491=$J729)*1,C$1461:C$1491))</f>
        <v>0.3001248761426254</v>
      </c>
      <c r="L729" s="2" cm="1">
        <f t="array" ref="L729">IF(D729="","",D729-SUMPRODUCT(($B$1461:$B$1491=$J729)*1,D$1461:D$1491))</f>
        <v>0.14601195425374058</v>
      </c>
      <c r="M729" s="2" cm="1">
        <f t="array" ref="M729">IF(E729="","",E729-SUMPRODUCT(($B$1461:$B$1491=$J729)*1,E$1461:E$1491))</f>
        <v>-3.0858446004888407E-2</v>
      </c>
      <c r="N729" s="2" cm="1">
        <f t="array" ref="N729">IF(F729="","",F729-SUMPRODUCT(($B$1461:$B$1491=$J729)*1,F$1461:F$1491))</f>
        <v>-5.242806538092637E-2</v>
      </c>
      <c r="O729" s="2" cm="1">
        <f t="array" ref="O729">IF(G729="","",G729-SUMPRODUCT(($B$1461:$B$1491=$J729)*1,G$1461:G$1491))</f>
        <v>-0.20667018266026282</v>
      </c>
    </row>
    <row r="730" spans="1:15" x14ac:dyDescent="0.55000000000000004">
      <c r="A730" s="3">
        <v>24</v>
      </c>
      <c r="B730" s="4">
        <v>14</v>
      </c>
      <c r="C730" s="2">
        <f>IF(logVir!C730="","",LN(資本ストック!C730))</f>
        <v>13.986597300517037</v>
      </c>
      <c r="D730" s="2">
        <f>IF(logVir!D730="","",LN(資本ストック!D730))</f>
        <v>14.040155947011126</v>
      </c>
      <c r="E730" s="2">
        <f>IF(logVir!E730="","",LN(資本ストック!E730))</f>
        <v>14.227158366358188</v>
      </c>
      <c r="F730" s="2">
        <f>IF(logVir!F730="","",LN(資本ストック!F730))</f>
        <v>14.229076195026796</v>
      </c>
      <c r="G730" s="2">
        <f>IF(logVir!G730="","",LN(資本ストック!G730))</f>
        <v>14.241433440795204</v>
      </c>
      <c r="I730" s="3">
        <v>24</v>
      </c>
      <c r="J730" s="3">
        <v>14</v>
      </c>
      <c r="K730" s="2" cm="1">
        <f t="array" ref="K730">IF(C730="","",C730-SUMPRODUCT(($B$1461:$B$1491=$J730)*1,C$1461:C$1491))</f>
        <v>1.4990069509595703</v>
      </c>
      <c r="L730" s="2" cm="1">
        <f t="array" ref="L730">IF(D730="","",D730-SUMPRODUCT(($B$1461:$B$1491=$J730)*1,D$1461:D$1491))</f>
        <v>1.5479822037226771</v>
      </c>
      <c r="M730" s="2" cm="1">
        <f t="array" ref="M730">IF(E730="","",E730-SUMPRODUCT(($B$1461:$B$1491=$J730)*1,E$1461:E$1491))</f>
        <v>1.6079244771511068</v>
      </c>
      <c r="N730" s="2" cm="1">
        <f t="array" ref="N730">IF(F730="","",F730-SUMPRODUCT(($B$1461:$B$1491=$J730)*1,F$1461:F$1491))</f>
        <v>1.5997940100403856</v>
      </c>
      <c r="O730" s="2" cm="1">
        <f t="array" ref="O730">IF(G730="","",G730-SUMPRODUCT(($B$1461:$B$1491=$J730)*1,G$1461:G$1491))</f>
        <v>1.6245644710604825</v>
      </c>
    </row>
    <row r="731" spans="1:15" x14ac:dyDescent="0.55000000000000004">
      <c r="A731" s="3">
        <v>24</v>
      </c>
      <c r="B731" s="4">
        <v>15</v>
      </c>
      <c r="C731" s="2">
        <f>IF(logVir!C731="","",LN(資本ストック!C731))</f>
        <v>10.710692091129122</v>
      </c>
      <c r="D731" s="2">
        <f>IF(logVir!D731="","",LN(資本ストック!D731))</f>
        <v>10.502028148322395</v>
      </c>
      <c r="E731" s="2">
        <f>IF(logVir!E731="","",LN(資本ストック!E731))</f>
        <v>10.257249947210482</v>
      </c>
      <c r="F731" s="2">
        <f>IF(logVir!F731="","",LN(資本ストック!F731))</f>
        <v>10.201620021862844</v>
      </c>
      <c r="G731" s="2">
        <f>IF(logVir!G731="","",LN(資本ストック!G731))</f>
        <v>10.071602579235796</v>
      </c>
      <c r="I731" s="3">
        <v>24</v>
      </c>
      <c r="J731" s="3">
        <v>15</v>
      </c>
      <c r="K731" s="2" cm="1">
        <f t="array" ref="K731">IF(C731="","",C731-SUMPRODUCT(($B$1461:$B$1491=$J731)*1,C$1461:C$1491))</f>
        <v>0.24795064620393958</v>
      </c>
      <c r="L731" s="2" cm="1">
        <f t="array" ref="L731">IF(D731="","",D731-SUMPRODUCT(($B$1461:$B$1491=$J731)*1,D$1461:D$1491))</f>
        <v>1.4080559890002675E-2</v>
      </c>
      <c r="M731" s="2" cm="1">
        <f t="array" ref="M731">IF(E731="","",E731-SUMPRODUCT(($B$1461:$B$1491=$J731)*1,E$1461:E$1491))</f>
        <v>-0.30521121118600014</v>
      </c>
      <c r="N731" s="2" cm="1">
        <f t="array" ref="N731">IF(F731="","",F731-SUMPRODUCT(($B$1461:$B$1491=$J731)*1,F$1461:F$1491))</f>
        <v>-0.36877840773649062</v>
      </c>
      <c r="O731" s="2" cm="1">
        <f t="array" ref="O731">IF(G731="","",G731-SUMPRODUCT(($B$1461:$B$1491=$J731)*1,G$1461:G$1491))</f>
        <v>-0.50767410129978252</v>
      </c>
    </row>
    <row r="732" spans="1:15" x14ac:dyDescent="0.55000000000000004">
      <c r="A732" s="3">
        <v>24</v>
      </c>
      <c r="B732" s="4">
        <v>16</v>
      </c>
      <c r="C732" s="2">
        <f>IF(logVir!C732="","",LN(資本ストック!C732))</f>
        <v>12.976739832615321</v>
      </c>
      <c r="D732" s="2">
        <f>IF(logVir!D732="","",LN(資本ストック!D732))</f>
        <v>13.036915154597345</v>
      </c>
      <c r="E732" s="2">
        <f>IF(logVir!E732="","",LN(資本ストック!E732))</f>
        <v>13.112665197713415</v>
      </c>
      <c r="F732" s="2">
        <f>IF(logVir!F732="","",LN(資本ストック!F732))</f>
        <v>13.12285697199018</v>
      </c>
      <c r="G732" s="2">
        <f>IF(logVir!G732="","",LN(資本ストック!G732))</f>
        <v>13.152493196250633</v>
      </c>
      <c r="I732" s="3">
        <v>24</v>
      </c>
      <c r="J732" s="3">
        <v>16</v>
      </c>
      <c r="K732" s="2" cm="1">
        <f t="array" ref="K732">IF(C732="","",C732-SUMPRODUCT(($B$1461:$B$1491=$J732)*1,C$1461:C$1491))</f>
        <v>0.76911727506270466</v>
      </c>
      <c r="L732" s="2" cm="1">
        <f t="array" ref="L732">IF(D732="","",D732-SUMPRODUCT(($B$1461:$B$1491=$J732)*1,D$1461:D$1491))</f>
        <v>0.82873140773428489</v>
      </c>
      <c r="M732" s="2" cm="1">
        <f t="array" ref="M732">IF(E732="","",E732-SUMPRODUCT(($B$1461:$B$1491=$J732)*1,E$1461:E$1491))</f>
        <v>0.87242792735573893</v>
      </c>
      <c r="N732" s="2" cm="1">
        <f t="array" ref="N732">IF(F732="","",F732-SUMPRODUCT(($B$1461:$B$1491=$J732)*1,F$1461:F$1491))</f>
        <v>0.88541214997611917</v>
      </c>
      <c r="O732" s="2" cm="1">
        <f t="array" ref="O732">IF(G732="","",G732-SUMPRODUCT(($B$1461:$B$1491=$J732)*1,G$1461:G$1491))</f>
        <v>0.89020028568076626</v>
      </c>
    </row>
    <row r="733" spans="1:15" x14ac:dyDescent="0.55000000000000004">
      <c r="A733" s="3">
        <v>24</v>
      </c>
      <c r="B733" s="4">
        <v>17</v>
      </c>
      <c r="C733" s="2">
        <f>IF(logVir!C733="","",LN(資本ストック!C733))</f>
        <v>15.182725041380056</v>
      </c>
      <c r="D733" s="2">
        <f>IF(logVir!D733="","",LN(資本ストック!D733))</f>
        <v>15.195995728441337</v>
      </c>
      <c r="E733" s="2">
        <f>IF(logVir!E733="","",LN(資本ストック!E733))</f>
        <v>15.190011425263437</v>
      </c>
      <c r="F733" s="2">
        <f>IF(logVir!F733="","",LN(資本ストック!F733))</f>
        <v>15.186277898060263</v>
      </c>
      <c r="G733" s="2">
        <f>IF(logVir!G733="","",LN(資本ストック!G733))</f>
        <v>15.184331060062453</v>
      </c>
      <c r="I733" s="3">
        <v>24</v>
      </c>
      <c r="J733" s="3">
        <v>17</v>
      </c>
      <c r="K733" s="2" cm="1">
        <f t="array" ref="K733">IF(C733="","",C733-SUMPRODUCT(($B$1461:$B$1491=$J733)*1,C$1461:C$1491))</f>
        <v>0.12037186156270607</v>
      </c>
      <c r="L733" s="2" cm="1">
        <f t="array" ref="L733">IF(D733="","",D733-SUMPRODUCT(($B$1461:$B$1491=$J733)*1,D$1461:D$1491))</f>
        <v>0.14173055775122911</v>
      </c>
      <c r="M733" s="2" cm="1">
        <f t="array" ref="M733">IF(E733="","",E733-SUMPRODUCT(($B$1461:$B$1491=$J733)*1,E$1461:E$1491))</f>
        <v>0.13511879070223465</v>
      </c>
      <c r="N733" s="2" cm="1">
        <f t="array" ref="N733">IF(F733="","",F733-SUMPRODUCT(($B$1461:$B$1491=$J733)*1,F$1461:F$1491))</f>
        <v>0.13228448571217832</v>
      </c>
      <c r="O733" s="2" cm="1">
        <f t="array" ref="O733">IF(G733="","",G733-SUMPRODUCT(($B$1461:$B$1491=$J733)*1,G$1461:G$1491))</f>
        <v>0.12529184142133154</v>
      </c>
    </row>
    <row r="734" spans="1:15" x14ac:dyDescent="0.55000000000000004">
      <c r="A734" s="3">
        <v>24</v>
      </c>
      <c r="B734" s="4">
        <v>18</v>
      </c>
      <c r="C734" s="2">
        <f>IF(logVir!C734="","",LN(資本ストック!C734))</f>
        <v>12.688380764994173</v>
      </c>
      <c r="D734" s="2">
        <f>IF(logVir!D734="","",LN(資本ストック!D734))</f>
        <v>12.667841089616834</v>
      </c>
      <c r="E734" s="2">
        <f>IF(logVir!E734="","",LN(資本ストック!E734))</f>
        <v>12.694423544299749</v>
      </c>
      <c r="F734" s="2">
        <f>IF(logVir!F734="","",LN(資本ストック!F734))</f>
        <v>12.691897499744504</v>
      </c>
      <c r="G734" s="2">
        <f>IF(logVir!G734="","",LN(資本ストック!G734))</f>
        <v>12.744620626046066</v>
      </c>
      <c r="I734" s="3">
        <v>24</v>
      </c>
      <c r="J734" s="3">
        <v>18</v>
      </c>
      <c r="K734" s="2" cm="1">
        <f t="array" ref="K734">IF(C734="","",C734-SUMPRODUCT(($B$1461:$B$1491=$J734)*1,C$1461:C$1491))</f>
        <v>-1.4174569287023431E-2</v>
      </c>
      <c r="L734" s="2" cm="1">
        <f t="array" ref="L734">IF(D734="","",D734-SUMPRODUCT(($B$1461:$B$1491=$J734)*1,D$1461:D$1491))</f>
        <v>-5.7748278623607874E-2</v>
      </c>
      <c r="M734" s="2" cm="1">
        <f t="array" ref="M734">IF(E734="","",E734-SUMPRODUCT(($B$1461:$B$1491=$J734)*1,E$1461:E$1491))</f>
        <v>-7.9498952978282134E-2</v>
      </c>
      <c r="N734" s="2" cm="1">
        <f t="array" ref="N734">IF(F734="","",F734-SUMPRODUCT(($B$1461:$B$1491=$J734)*1,F$1461:F$1491))</f>
        <v>-0.10000238737645084</v>
      </c>
      <c r="O734" s="2" cm="1">
        <f t="array" ref="O734">IF(G734="","",G734-SUMPRODUCT(($B$1461:$B$1491=$J734)*1,G$1461:G$1491))</f>
        <v>-0.11497971797973605</v>
      </c>
    </row>
    <row r="735" spans="1:15" x14ac:dyDescent="0.55000000000000004">
      <c r="A735" s="3">
        <v>24</v>
      </c>
      <c r="B735" s="4">
        <v>19</v>
      </c>
      <c r="C735" s="2">
        <f>IF(logVir!C735="","",LN(資本ストック!C735))</f>
        <v>12.049213125769407</v>
      </c>
      <c r="D735" s="2">
        <f>IF(logVir!D735="","",LN(資本ストック!D735))</f>
        <v>12.001786290273019</v>
      </c>
      <c r="E735" s="2">
        <f>IF(logVir!E735="","",LN(資本ストック!E735))</f>
        <v>11.973527243234249</v>
      </c>
      <c r="F735" s="2">
        <f>IF(logVir!F735="","",LN(資本ストック!F735))</f>
        <v>11.9661380848849</v>
      </c>
      <c r="G735" s="2">
        <f>IF(logVir!G735="","",LN(資本ストック!G735))</f>
        <v>11.95343983387925</v>
      </c>
      <c r="I735" s="3">
        <v>24</v>
      </c>
      <c r="J735" s="3">
        <v>19</v>
      </c>
      <c r="K735" s="2" cm="1">
        <f t="array" ref="K735">IF(C735="","",C735-SUMPRODUCT(($B$1461:$B$1491=$J735)*1,C$1461:C$1491))</f>
        <v>-0.46636730524791581</v>
      </c>
      <c r="L735" s="2" cm="1">
        <f t="array" ref="L735">IF(D735="","",D735-SUMPRODUCT(($B$1461:$B$1491=$J735)*1,D$1461:D$1491))</f>
        <v>-0.45899764973696122</v>
      </c>
      <c r="M735" s="2" cm="1">
        <f t="array" ref="M735">IF(E735="","",E735-SUMPRODUCT(($B$1461:$B$1491=$J735)*1,E$1461:E$1491))</f>
        <v>-0.45737047437478928</v>
      </c>
      <c r="N735" s="2" cm="1">
        <f t="array" ref="N735">IF(F735="","",F735-SUMPRODUCT(($B$1461:$B$1491=$J735)*1,F$1461:F$1491))</f>
        <v>-0.45959436455775027</v>
      </c>
      <c r="O735" s="2" cm="1">
        <f t="array" ref="O735">IF(G735="","",G735-SUMPRODUCT(($B$1461:$B$1491=$J735)*1,G$1461:G$1491))</f>
        <v>-0.46253960996997812</v>
      </c>
    </row>
    <row r="736" spans="1:15" x14ac:dyDescent="0.55000000000000004">
      <c r="A736" s="3">
        <v>24</v>
      </c>
      <c r="B736" s="4">
        <v>20</v>
      </c>
      <c r="C736" s="2">
        <f>IF(logVir!C736="","",LN(資本ストック!C736))</f>
        <v>13.251495270860167</v>
      </c>
      <c r="D736" s="2">
        <f>IF(logVir!D736="","",LN(資本ストック!D736))</f>
        <v>13.364151461425481</v>
      </c>
      <c r="E736" s="2">
        <f>IF(logVir!E736="","",LN(資本ストック!E736))</f>
        <v>13.667559330341868</v>
      </c>
      <c r="F736" s="2">
        <f>IF(logVir!F736="","",LN(資本ストック!F736))</f>
        <v>13.583483948522206</v>
      </c>
      <c r="G736" s="2">
        <f>IF(logVir!G736="","",LN(資本ストック!G736))</f>
        <v>13.534454506630453</v>
      </c>
      <c r="I736" s="3">
        <v>24</v>
      </c>
      <c r="J736" s="3">
        <v>20</v>
      </c>
      <c r="K736" s="2" cm="1">
        <f t="array" ref="K736">IF(C736="","",C736-SUMPRODUCT(($B$1461:$B$1491=$J736)*1,C$1461:C$1491))</f>
        <v>2.1333410971177358E-2</v>
      </c>
      <c r="L736" s="2" cm="1">
        <f t="array" ref="L736">IF(D736="","",D736-SUMPRODUCT(($B$1461:$B$1491=$J736)*1,D$1461:D$1491))</f>
        <v>3.7843107170180801E-2</v>
      </c>
      <c r="M736" s="2" cm="1">
        <f t="array" ref="M736">IF(E736="","",E736-SUMPRODUCT(($B$1461:$B$1491=$J736)*1,E$1461:E$1491))</f>
        <v>0.26654088817581467</v>
      </c>
      <c r="N736" s="2" cm="1">
        <f t="array" ref="N736">IF(F736="","",F736-SUMPRODUCT(($B$1461:$B$1491=$J736)*1,F$1461:F$1491))</f>
        <v>0.18632391721847164</v>
      </c>
      <c r="O736" s="2" cm="1">
        <f t="array" ref="O736">IF(G736="","",G736-SUMPRODUCT(($B$1461:$B$1491=$J736)*1,G$1461:G$1491))</f>
        <v>8.9778004936658107E-2</v>
      </c>
    </row>
    <row r="737" spans="1:15" x14ac:dyDescent="0.55000000000000004">
      <c r="A737" s="3">
        <v>24</v>
      </c>
      <c r="B737" s="4">
        <v>21</v>
      </c>
      <c r="C737" s="2">
        <f>IF(logVir!C737="","",LN(資本ストック!C737))</f>
        <v>14.40851968840076</v>
      </c>
      <c r="D737" s="2">
        <f>IF(logVir!D737="","",LN(資本ストック!D737))</f>
        <v>14.463565787210134</v>
      </c>
      <c r="E737" s="2">
        <f>IF(logVir!E737="","",LN(資本ストック!E737))</f>
        <v>14.504388481304623</v>
      </c>
      <c r="F737" s="2">
        <f>IF(logVir!F737="","",LN(資本ストック!F737))</f>
        <v>14.497224586702512</v>
      </c>
      <c r="G737" s="2">
        <f>IF(logVir!G737="","",LN(資本ストック!G737))</f>
        <v>14.489947788138993</v>
      </c>
      <c r="I737" s="3">
        <v>24</v>
      </c>
      <c r="J737" s="3">
        <v>21</v>
      </c>
      <c r="K737" s="2" cm="1">
        <f t="array" ref="K737">IF(C737="","",C737-SUMPRODUCT(($B$1461:$B$1491=$J737)*1,C$1461:C$1491))</f>
        <v>-8.3291825276608833E-2</v>
      </c>
      <c r="L737" s="2" cm="1">
        <f t="array" ref="L737">IF(D737="","",D737-SUMPRODUCT(($B$1461:$B$1491=$J737)*1,D$1461:D$1491))</f>
        <v>-6.1190078701436335E-2</v>
      </c>
      <c r="M737" s="2" cm="1">
        <f t="array" ref="M737">IF(E737="","",E737-SUMPRODUCT(($B$1461:$B$1491=$J737)*1,E$1461:E$1491))</f>
        <v>-7.8175122655977702E-2</v>
      </c>
      <c r="N737" s="2" cm="1">
        <f t="array" ref="N737">IF(F737="","",F737-SUMPRODUCT(($B$1461:$B$1491=$J737)*1,F$1461:F$1491))</f>
        <v>-9.748404017511092E-2</v>
      </c>
      <c r="O737" s="2" cm="1">
        <f t="array" ref="O737">IF(G737="","",G737-SUMPRODUCT(($B$1461:$B$1491=$J737)*1,G$1461:G$1491))</f>
        <v>-0.12152147209143394</v>
      </c>
    </row>
    <row r="738" spans="1:15" x14ac:dyDescent="0.55000000000000004">
      <c r="A738" s="3">
        <v>24</v>
      </c>
      <c r="B738" s="4">
        <v>22</v>
      </c>
      <c r="C738" s="2">
        <f>IF(logVir!C738="","",LN(資本ストック!C738))</f>
        <v>12.736112724891774</v>
      </c>
      <c r="D738" s="2">
        <f>IF(logVir!D738="","",LN(資本ストック!D738))</f>
        <v>12.566371668829532</v>
      </c>
      <c r="E738" s="2">
        <f>IF(logVir!E738="","",LN(資本ストック!E738))</f>
        <v>12.25930846927379</v>
      </c>
      <c r="F738" s="2">
        <f>IF(logVir!F738="","",LN(資本ストック!F738))</f>
        <v>12.188343434273007</v>
      </c>
      <c r="G738" s="2">
        <f>IF(logVir!G738="","",LN(資本ストック!G738))</f>
        <v>12.112985965470559</v>
      </c>
      <c r="I738" s="3">
        <v>24</v>
      </c>
      <c r="J738" s="3">
        <v>22</v>
      </c>
      <c r="K738" s="2" cm="1">
        <f t="array" ref="K738">IF(C738="","",C738-SUMPRODUCT(($B$1461:$B$1491=$J738)*1,C$1461:C$1491))</f>
        <v>0.13035914878082266</v>
      </c>
      <c r="L738" s="2" cm="1">
        <f t="array" ref="L738">IF(D738="","",D738-SUMPRODUCT(($B$1461:$B$1491=$J738)*1,D$1461:D$1491))</f>
        <v>0.1087169618352295</v>
      </c>
      <c r="M738" s="2" cm="1">
        <f t="array" ref="M738">IF(E738="","",E738-SUMPRODUCT(($B$1461:$B$1491=$J738)*1,E$1461:E$1491))</f>
        <v>-3.4092287085945472E-2</v>
      </c>
      <c r="N738" s="2" cm="1">
        <f t="array" ref="N738">IF(F738="","",F738-SUMPRODUCT(($B$1461:$B$1491=$J738)*1,F$1461:F$1491))</f>
        <v>-5.862730742166633E-2</v>
      </c>
      <c r="O738" s="2" cm="1">
        <f t="array" ref="O738">IF(G738="","",G738-SUMPRODUCT(($B$1461:$B$1491=$J738)*1,G$1461:G$1491))</f>
        <v>-0.10063027885962939</v>
      </c>
    </row>
    <row r="739" spans="1:15" x14ac:dyDescent="0.55000000000000004">
      <c r="A739" s="3">
        <v>24</v>
      </c>
      <c r="B739" s="4">
        <v>23</v>
      </c>
      <c r="C739" s="2">
        <f>IF(logVir!C739="","",LN(資本ストック!C739))</f>
        <v>13.34335668377485</v>
      </c>
      <c r="D739" s="2">
        <f>IF(logVir!D739="","",LN(資本ストック!D739))</f>
        <v>13.42873118085347</v>
      </c>
      <c r="E739" s="2">
        <f>IF(logVir!E739="","",LN(資本ストック!E739))</f>
        <v>13.423454660476578</v>
      </c>
      <c r="F739" s="2">
        <f>IF(logVir!F739="","",LN(資本ストック!F739))</f>
        <v>13.416815752339565</v>
      </c>
      <c r="G739" s="2">
        <f>IF(logVir!G739="","",LN(資本ストック!G739))</f>
        <v>13.419245842090795</v>
      </c>
      <c r="I739" s="3">
        <v>24</v>
      </c>
      <c r="J739" s="3">
        <v>23</v>
      </c>
      <c r="K739" s="2" cm="1">
        <f t="array" ref="K739">IF(C739="","",C739-SUMPRODUCT(($B$1461:$B$1491=$J739)*1,C$1461:C$1491))</f>
        <v>-7.3986804264809081E-2</v>
      </c>
      <c r="L739" s="2" cm="1">
        <f t="array" ref="L739">IF(D739="","",D739-SUMPRODUCT(($B$1461:$B$1491=$J739)*1,D$1461:D$1491))</f>
        <v>-6.695876601840034E-2</v>
      </c>
      <c r="M739" s="2" cm="1">
        <f t="array" ref="M739">IF(E739="","",E739-SUMPRODUCT(($B$1461:$B$1491=$J739)*1,E$1461:E$1491))</f>
        <v>-8.2868707761994287E-2</v>
      </c>
      <c r="N739" s="2" cm="1">
        <f t="array" ref="N739">IF(F739="","",F739-SUMPRODUCT(($B$1461:$B$1491=$J739)*1,F$1461:F$1491))</f>
        <v>-8.435729896849864E-2</v>
      </c>
      <c r="O739" s="2" cm="1">
        <f t="array" ref="O739">IF(G739="","",G739-SUMPRODUCT(($B$1461:$B$1491=$J739)*1,G$1461:G$1491))</f>
        <v>-9.4833241106828225E-2</v>
      </c>
    </row>
    <row r="740" spans="1:15" x14ac:dyDescent="0.55000000000000004">
      <c r="A740" s="3">
        <v>24</v>
      </c>
      <c r="B740" s="4">
        <v>24</v>
      </c>
      <c r="C740" s="2">
        <f>IF(logVir!C740="","",LN(資本ストック!C740))</f>
        <v>10.803110225825561</v>
      </c>
      <c r="D740" s="2">
        <f>IF(logVir!D740="","",LN(資本ストック!D740))</f>
        <v>11.122048357318221</v>
      </c>
      <c r="E740" s="2">
        <f>IF(logVir!E740="","",LN(資本ストック!E740))</f>
        <v>11.199019388786979</v>
      </c>
      <c r="F740" s="2">
        <f>IF(logVir!F740="","",LN(資本ストック!F740))</f>
        <v>11.176083711021187</v>
      </c>
      <c r="G740" s="2">
        <f>IF(logVir!G740="","",LN(資本ストック!G740))</f>
        <v>11.08936316333631</v>
      </c>
      <c r="I740" s="3">
        <v>24</v>
      </c>
      <c r="J740" s="3">
        <v>24</v>
      </c>
      <c r="K740" s="2" cm="1">
        <f t="array" ref="K740">IF(C740="","",C740-SUMPRODUCT(($B$1461:$B$1491=$J740)*1,C$1461:C$1491))</f>
        <v>-0.48957396803847963</v>
      </c>
      <c r="L740" s="2" cm="1">
        <f t="array" ref="L740">IF(D740="","",D740-SUMPRODUCT(($B$1461:$B$1491=$J740)*1,D$1461:D$1491))</f>
        <v>-0.16470021300233562</v>
      </c>
      <c r="M740" s="2" cm="1">
        <f t="array" ref="M740">IF(E740="","",E740-SUMPRODUCT(($B$1461:$B$1491=$J740)*1,E$1461:E$1491))</f>
        <v>-0.13509212093206457</v>
      </c>
      <c r="N740" s="2" cm="1">
        <f t="array" ref="N740">IF(F740="","",F740-SUMPRODUCT(($B$1461:$B$1491=$J740)*1,F$1461:F$1491))</f>
        <v>-0.15657197773911591</v>
      </c>
      <c r="O740" s="2" cm="1">
        <f t="array" ref="O740">IF(G740="","",G740-SUMPRODUCT(($B$1461:$B$1491=$J740)*1,G$1461:G$1491))</f>
        <v>-0.23234664998308041</v>
      </c>
    </row>
    <row r="741" spans="1:15" x14ac:dyDescent="0.55000000000000004">
      <c r="A741" s="3">
        <v>24</v>
      </c>
      <c r="B741" s="4">
        <v>25</v>
      </c>
      <c r="C741" s="2">
        <f>IF(logVir!C741="","",LN(資本ストック!C741))</f>
        <v>11.462382886617137</v>
      </c>
      <c r="D741" s="2">
        <f>IF(logVir!D741="","",LN(資本ストック!D741))</f>
        <v>11.792903067481516</v>
      </c>
      <c r="E741" s="2">
        <f>IF(logVir!E741="","",LN(資本ストック!E741))</f>
        <v>11.64885193471784</v>
      </c>
      <c r="F741" s="2">
        <f>IF(logVir!F741="","",LN(資本ストック!F741))</f>
        <v>11.675725999239239</v>
      </c>
      <c r="G741" s="2">
        <f>IF(logVir!G741="","",LN(資本ストック!G741))</f>
        <v>11.665560245479764</v>
      </c>
      <c r="I741" s="3">
        <v>24</v>
      </c>
      <c r="J741" s="3">
        <v>25</v>
      </c>
      <c r="K741" s="2" cm="1">
        <f t="array" ref="K741">IF(C741="","",C741-SUMPRODUCT(($B$1461:$B$1491=$J741)*1,C$1461:C$1491))</f>
        <v>-0.14536877050023556</v>
      </c>
      <c r="L741" s="2" cm="1">
        <f t="array" ref="L741">IF(D741="","",D741-SUMPRODUCT(($B$1461:$B$1491=$J741)*1,D$1461:D$1491))</f>
        <v>9.6517856544267033E-2</v>
      </c>
      <c r="M741" s="2" cm="1">
        <f t="array" ref="M741">IF(E741="","",E741-SUMPRODUCT(($B$1461:$B$1491=$J741)*1,E$1461:E$1491))</f>
        <v>-0.10418894268594769</v>
      </c>
      <c r="N741" s="2" cm="1">
        <f t="array" ref="N741">IF(F741="","",F741-SUMPRODUCT(($B$1461:$B$1491=$J741)*1,F$1461:F$1491))</f>
        <v>-0.11383864612769479</v>
      </c>
      <c r="O741" s="2" cm="1">
        <f t="array" ref="O741">IF(G741="","",G741-SUMPRODUCT(($B$1461:$B$1491=$J741)*1,G$1461:G$1491))</f>
        <v>-0.12907041469438241</v>
      </c>
    </row>
    <row r="742" spans="1:15" x14ac:dyDescent="0.55000000000000004">
      <c r="A742" s="3">
        <v>24</v>
      </c>
      <c r="B742" s="4">
        <v>26</v>
      </c>
      <c r="C742" s="2">
        <f>IF(logVir!C742="","",LN(資本ストック!C742))</f>
        <v>13.942376752210867</v>
      </c>
      <c r="D742" s="2">
        <f>IF(logVir!D742="","",LN(資本ストック!D742))</f>
        <v>13.84158799012274</v>
      </c>
      <c r="E742" s="2">
        <f>IF(logVir!E742="","",LN(資本ストック!E742))</f>
        <v>13.911549220665844</v>
      </c>
      <c r="F742" s="2">
        <f>IF(logVir!F742="","",LN(資本ストック!F742))</f>
        <v>13.915138847108199</v>
      </c>
      <c r="G742" s="2">
        <f>IF(logVir!G742="","",LN(資本ストック!G742))</f>
        <v>13.903052833010335</v>
      </c>
      <c r="I742" s="3">
        <v>24</v>
      </c>
      <c r="J742" s="3">
        <v>26</v>
      </c>
      <c r="K742" s="2" cm="1">
        <f t="array" ref="K742">IF(C742="","",C742-SUMPRODUCT(($B$1461:$B$1491=$J742)*1,C$1461:C$1491))</f>
        <v>-0.19126637473212504</v>
      </c>
      <c r="L742" s="2" cm="1">
        <f t="array" ref="L742">IF(D742="","",D742-SUMPRODUCT(($B$1461:$B$1491=$J742)*1,D$1461:D$1491))</f>
        <v>-0.23139887763354494</v>
      </c>
      <c r="M742" s="2" cm="1">
        <f t="array" ref="M742">IF(E742="","",E742-SUMPRODUCT(($B$1461:$B$1491=$J742)*1,E$1461:E$1491))</f>
        <v>-0.19352123433147206</v>
      </c>
      <c r="N742" s="2" cm="1">
        <f t="array" ref="N742">IF(F742="","",F742-SUMPRODUCT(($B$1461:$B$1491=$J742)*1,F$1461:F$1491))</f>
        <v>-0.19966880786091501</v>
      </c>
      <c r="O742" s="2" cm="1">
        <f t="array" ref="O742">IF(G742="","",G742-SUMPRODUCT(($B$1461:$B$1491=$J742)*1,G$1461:G$1491))</f>
        <v>-0.20167619303546758</v>
      </c>
    </row>
    <row r="743" spans="1:15" x14ac:dyDescent="0.55000000000000004">
      <c r="A743" s="3">
        <v>24</v>
      </c>
      <c r="B743" s="4">
        <v>27</v>
      </c>
      <c r="C743" s="2">
        <f>IF(logVir!C743="","",LN(資本ストック!C743))</f>
        <v>12.274510528152792</v>
      </c>
      <c r="D743" s="2">
        <f>IF(logVir!D743="","",LN(資本ストック!D743))</f>
        <v>12.748037690177586</v>
      </c>
      <c r="E743" s="2">
        <f>IF(logVir!E743="","",LN(資本ストック!E743))</f>
        <v>12.888562454196883</v>
      </c>
      <c r="F743" s="2">
        <f>IF(logVir!F743="","",LN(資本ストック!F743))</f>
        <v>13.274957832019547</v>
      </c>
      <c r="G743" s="2">
        <f>IF(logVir!G743="","",LN(資本ストック!G743))</f>
        <v>13.23221076735112</v>
      </c>
      <c r="I743" s="3">
        <v>24</v>
      </c>
      <c r="J743" s="3">
        <v>27</v>
      </c>
      <c r="K743" s="2" cm="1">
        <f t="array" ref="K743">IF(C743="","",C743-SUMPRODUCT(($B$1461:$B$1491=$J743)*1,C$1461:C$1491))</f>
        <v>-0.42839833640769065</v>
      </c>
      <c r="L743" s="2" cm="1">
        <f t="array" ref="L743">IF(D743="","",D743-SUMPRODUCT(($B$1461:$B$1491=$J743)*1,D$1461:D$1491))</f>
        <v>-0.24859058099664644</v>
      </c>
      <c r="M743" s="2" cm="1">
        <f t="array" ref="M743">IF(E743="","",E743-SUMPRODUCT(($B$1461:$B$1491=$J743)*1,E$1461:E$1491))</f>
        <v>-0.30430657241002557</v>
      </c>
      <c r="N743" s="2" cm="1">
        <f t="array" ref="N743">IF(F743="","",F743-SUMPRODUCT(($B$1461:$B$1491=$J743)*1,F$1461:F$1491))</f>
        <v>6.6459002262652334E-2</v>
      </c>
      <c r="O743" s="2" cm="1">
        <f t="array" ref="O743">IF(G743="","",G743-SUMPRODUCT(($B$1461:$B$1491=$J743)*1,G$1461:G$1491))</f>
        <v>-1.0007411986535431E-2</v>
      </c>
    </row>
    <row r="744" spans="1:15" x14ac:dyDescent="0.55000000000000004">
      <c r="A744" s="3">
        <v>24</v>
      </c>
      <c r="B744" s="4">
        <v>28</v>
      </c>
      <c r="C744" s="2">
        <f>IF(logVir!C744="","",LN(資本ストック!C744))</f>
        <v>15.505607311030637</v>
      </c>
      <c r="D744" s="2">
        <f>IF(logVir!D744="","",LN(資本ストック!D744))</f>
        <v>15.489083983642793</v>
      </c>
      <c r="E744" s="2">
        <f>IF(logVir!E744="","",LN(資本ストック!E744))</f>
        <v>15.491150620562751</v>
      </c>
      <c r="F744" s="2">
        <f>IF(logVir!F744="","",LN(資本ストック!F744))</f>
        <v>15.479555060238882</v>
      </c>
      <c r="G744" s="2">
        <f>IF(logVir!G744="","",LN(資本ストック!G744))</f>
        <v>15.446205957457895</v>
      </c>
      <c r="I744" s="3">
        <v>24</v>
      </c>
      <c r="J744" s="3">
        <v>28</v>
      </c>
      <c r="K744" s="2" cm="1">
        <f t="array" ref="K744">IF(C744="","",C744-SUMPRODUCT(($B$1461:$B$1491=$J744)*1,C$1461:C$1491))</f>
        <v>-4.2974641844104156E-2</v>
      </c>
      <c r="L744" s="2" cm="1">
        <f t="array" ref="L744">IF(D744="","",D744-SUMPRODUCT(($B$1461:$B$1491=$J744)*1,D$1461:D$1491))</f>
        <v>-8.9970240842522031E-2</v>
      </c>
      <c r="M744" s="2" cm="1">
        <f t="array" ref="M744">IF(E744="","",E744-SUMPRODUCT(($B$1461:$B$1491=$J744)*1,E$1461:E$1491))</f>
        <v>-0.11822726966829933</v>
      </c>
      <c r="N744" s="2" cm="1">
        <f t="array" ref="N744">IF(F744="","",F744-SUMPRODUCT(($B$1461:$B$1491=$J744)*1,F$1461:F$1491))</f>
        <v>-0.14140909756415887</v>
      </c>
      <c r="O744" s="2" cm="1">
        <f t="array" ref="O744">IF(G744="","",G744-SUMPRODUCT(($B$1461:$B$1491=$J744)*1,G$1461:G$1491))</f>
        <v>-0.18970167394392234</v>
      </c>
    </row>
    <row r="745" spans="1:15" x14ac:dyDescent="0.55000000000000004">
      <c r="A745" s="3">
        <v>24</v>
      </c>
      <c r="B745" s="4">
        <v>29</v>
      </c>
      <c r="C745" s="2">
        <f>IF(logVir!C745="","",LN(資本ストック!C745))</f>
        <v>12.838308908725296</v>
      </c>
      <c r="D745" s="2">
        <f>IF(logVir!D745="","",LN(資本ストック!D745))</f>
        <v>12.712409768871463</v>
      </c>
      <c r="E745" s="2">
        <f>IF(logVir!E745="","",LN(資本ストック!E745))</f>
        <v>12.626972098910779</v>
      </c>
      <c r="F745" s="2">
        <f>IF(logVir!F745="","",LN(資本ストック!F745))</f>
        <v>12.591768510045377</v>
      </c>
      <c r="G745" s="2">
        <f>IF(logVir!G745="","",LN(資本ストック!G745))</f>
        <v>12.560201613425034</v>
      </c>
      <c r="I745" s="3">
        <v>24</v>
      </c>
      <c r="J745" s="3">
        <v>29</v>
      </c>
      <c r="K745" s="2" cm="1">
        <f t="array" ref="K745">IF(C745="","",C745-SUMPRODUCT(($B$1461:$B$1491=$J745)*1,C$1461:C$1491))</f>
        <v>-0.39192803302891832</v>
      </c>
      <c r="L745" s="2" cm="1">
        <f t="array" ref="L745">IF(D745="","",D745-SUMPRODUCT(($B$1461:$B$1491=$J745)*1,D$1461:D$1491))</f>
        <v>-0.54117851564838126</v>
      </c>
      <c r="M745" s="2" cm="1">
        <f t="array" ref="M745">IF(E745="","",E745-SUMPRODUCT(($B$1461:$B$1491=$J745)*1,E$1461:E$1491))</f>
        <v>-0.563488722955368</v>
      </c>
      <c r="N745" s="2" cm="1">
        <f t="array" ref="N745">IF(F745="","",F745-SUMPRODUCT(($B$1461:$B$1491=$J745)*1,F$1461:F$1491))</f>
        <v>-0.59099617205756871</v>
      </c>
      <c r="O745" s="2" cm="1">
        <f t="array" ref="O745">IF(G745="","",G745-SUMPRODUCT(($B$1461:$B$1491=$J745)*1,G$1461:G$1491))</f>
        <v>-0.59146085168978857</v>
      </c>
    </row>
    <row r="746" spans="1:15" x14ac:dyDescent="0.55000000000000004">
      <c r="A746" s="3">
        <v>24</v>
      </c>
      <c r="B746" s="4">
        <v>30</v>
      </c>
      <c r="C746" s="2">
        <f>IF(logVir!C746="","",LN(資本ストック!C746))</f>
        <v>13.148926450738701</v>
      </c>
      <c r="D746" s="2">
        <f>IF(logVir!D746="","",LN(資本ストック!D746))</f>
        <v>13.282923219162557</v>
      </c>
      <c r="E746" s="2">
        <f>IF(logVir!E746="","",LN(資本ストック!E746))</f>
        <v>13.039294303247905</v>
      </c>
      <c r="F746" s="2">
        <f>IF(logVir!F746="","",LN(資本ストック!F746))</f>
        <v>12.996798998280426</v>
      </c>
      <c r="G746" s="2">
        <f>IF(logVir!G746="","",LN(資本ストック!G746))</f>
        <v>12.976988988549904</v>
      </c>
      <c r="I746" s="3">
        <v>24</v>
      </c>
      <c r="J746" s="3">
        <v>30</v>
      </c>
      <c r="K746" s="2" cm="1">
        <f t="array" ref="K746">IF(C746="","",C746-SUMPRODUCT(($B$1461:$B$1491=$J746)*1,C$1461:C$1491))</f>
        <v>-0.16451021160866475</v>
      </c>
      <c r="L746" s="2" cm="1">
        <f t="array" ref="L746">IF(D746="","",D746-SUMPRODUCT(($B$1461:$B$1491=$J746)*1,D$1461:D$1491))</f>
        <v>-0.10570510534433808</v>
      </c>
      <c r="M746" s="2" cm="1">
        <f t="array" ref="M746">IF(E746="","",E746-SUMPRODUCT(($B$1461:$B$1491=$J746)*1,E$1461:E$1491))</f>
        <v>-0.28111948871849179</v>
      </c>
      <c r="N746" s="2" cm="1">
        <f t="array" ref="N746">IF(F746="","",F746-SUMPRODUCT(($B$1461:$B$1491=$J746)*1,F$1461:F$1491))</f>
        <v>-0.31050648616474241</v>
      </c>
      <c r="O746" s="2" cm="1">
        <f t="array" ref="O746">IF(G746="","",G746-SUMPRODUCT(($B$1461:$B$1491=$J746)*1,G$1461:G$1491))</f>
        <v>-0.31795987486705357</v>
      </c>
    </row>
    <row r="747" spans="1:15" x14ac:dyDescent="0.55000000000000004">
      <c r="A747" s="3">
        <v>24</v>
      </c>
      <c r="B747" s="4">
        <v>31</v>
      </c>
      <c r="C747" s="2">
        <f>IF(logVir!C747="","",LN(資本ストック!C747))</f>
        <v>13.322646903481708</v>
      </c>
      <c r="D747" s="2">
        <f>IF(logVir!D747="","",LN(資本ストック!D747))</f>
        <v>13.318265246735031</v>
      </c>
      <c r="E747" s="2">
        <f>IF(logVir!E747="","",LN(資本ストック!E747))</f>
        <v>13.208545950606604</v>
      </c>
      <c r="F747" s="2">
        <f>IF(logVir!F747="","",LN(資本ストック!F747))</f>
        <v>13.398604096031125</v>
      </c>
      <c r="G747" s="2">
        <f>IF(logVir!G747="","",LN(資本ストック!G747))</f>
        <v>13.353854996793164</v>
      </c>
      <c r="I747" s="3">
        <v>24</v>
      </c>
      <c r="J747" s="3">
        <v>31</v>
      </c>
      <c r="K747" s="2" cm="1">
        <f t="array" ref="K747">IF(C747="","",C747-SUMPRODUCT(($B$1461:$B$1491=$J747)*1,C$1461:C$1491))</f>
        <v>6.0404354093890333E-3</v>
      </c>
      <c r="L747" s="2" cm="1">
        <f t="array" ref="L747">IF(D747="","",D747-SUMPRODUCT(($B$1461:$B$1491=$J747)*1,D$1461:D$1491))</f>
        <v>8.2828070578406354E-2</v>
      </c>
      <c r="M747" s="2" cm="1">
        <f t="array" ref="M747">IF(E747="","",E747-SUMPRODUCT(($B$1461:$B$1491=$J747)*1,E$1461:E$1491))</f>
        <v>3.4069410212794082E-2</v>
      </c>
      <c r="N747" s="2" cm="1">
        <f t="array" ref="N747">IF(F747="","",F747-SUMPRODUCT(($B$1461:$B$1491=$J747)*1,F$1461:F$1491))</f>
        <v>0.25763936396542242</v>
      </c>
      <c r="O747" s="2" cm="1">
        <f t="array" ref="O747">IF(G747="","",G747-SUMPRODUCT(($B$1461:$B$1491=$J747)*1,G$1461:G$1491))</f>
        <v>0.21300968575103774</v>
      </c>
    </row>
    <row r="748" spans="1:15" x14ac:dyDescent="0.55000000000000004">
      <c r="A748" s="3">
        <v>25</v>
      </c>
      <c r="B748" s="4">
        <v>1</v>
      </c>
      <c r="C748" s="2">
        <f>IF(logVir!C748="","",LN(資本ストック!C748))</f>
        <v>12.659954229608974</v>
      </c>
      <c r="D748" s="2">
        <f>IF(logVir!D748="","",LN(資本ストック!D748))</f>
        <v>12.214984961112595</v>
      </c>
      <c r="E748" s="2">
        <f>IF(logVir!E748="","",LN(資本ストック!E748))</f>
        <v>12.198284109854439</v>
      </c>
      <c r="F748" s="2">
        <f>IF(logVir!F748="","",LN(資本ストック!F748))</f>
        <v>12.105322716949026</v>
      </c>
      <c r="G748" s="2">
        <f>IF(logVir!G748="","",LN(資本ストック!G748))</f>
        <v>11.933517556540302</v>
      </c>
      <c r="I748" s="3">
        <v>25</v>
      </c>
      <c r="J748" s="3">
        <v>1</v>
      </c>
      <c r="K748" s="2" cm="1">
        <f t="array" ref="K748">IF(C748="","",C748-SUMPRODUCT(($B$1461:$B$1491=$J748)*1,C$1461:C$1491))</f>
        <v>7.1942684076084618E-2</v>
      </c>
      <c r="L748" s="2" cm="1">
        <f t="array" ref="L748">IF(D748="","",D748-SUMPRODUCT(($B$1461:$B$1491=$J748)*1,D$1461:D$1491))</f>
        <v>-0.21618286258437003</v>
      </c>
      <c r="M748" s="2" cm="1">
        <f t="array" ref="M748">IF(E748="","",E748-SUMPRODUCT(($B$1461:$B$1491=$J748)*1,E$1461:E$1491))</f>
        <v>-0.11996732196744375</v>
      </c>
      <c r="N748" s="2" cm="1">
        <f t="array" ref="N748">IF(F748="","",F748-SUMPRODUCT(($B$1461:$B$1491=$J748)*1,F$1461:F$1491))</f>
        <v>-0.19681288664952845</v>
      </c>
      <c r="O748" s="2" cm="1">
        <f t="array" ref="O748">IF(G748="","",G748-SUMPRODUCT(($B$1461:$B$1491=$J748)*1,G$1461:G$1491))</f>
        <v>-0.28749657381166216</v>
      </c>
    </row>
    <row r="749" spans="1:15" x14ac:dyDescent="0.55000000000000004">
      <c r="A749" s="3">
        <v>25</v>
      </c>
      <c r="B749" s="4">
        <v>2</v>
      </c>
      <c r="C749" s="2">
        <f>IF(logVir!C749="","",LN(資本ストック!C749))</f>
        <v>9.7542833449516841</v>
      </c>
      <c r="D749" s="2">
        <f>IF(logVir!D749="","",LN(資本ストック!D749))</f>
        <v>9.7053366495781663</v>
      </c>
      <c r="E749" s="2">
        <f>IF(logVir!E749="","",LN(資本ストック!E749))</f>
        <v>9.6566028590740913</v>
      </c>
      <c r="F749" s="2">
        <f>IF(logVir!F749="","",LN(資本ストック!F749))</f>
        <v>9.6292765469734842</v>
      </c>
      <c r="G749" s="2">
        <f>IF(logVir!G749="","",LN(資本ストック!G749))</f>
        <v>9.5996508795010147</v>
      </c>
      <c r="I749" s="3">
        <v>25</v>
      </c>
      <c r="J749" s="3">
        <v>2</v>
      </c>
      <c r="K749" s="2" cm="1">
        <f t="array" ref="K749">IF(C749="","",C749-SUMPRODUCT(($B$1461:$B$1491=$J749)*1,C$1461:C$1491))</f>
        <v>-0.72961860736034012</v>
      </c>
      <c r="L749" s="2" cm="1">
        <f t="array" ref="L749">IF(D749="","",D749-SUMPRODUCT(($B$1461:$B$1491=$J749)*1,D$1461:D$1491))</f>
        <v>-0.79246894751494601</v>
      </c>
      <c r="M749" s="2" cm="1">
        <f t="array" ref="M749">IF(E749="","",E749-SUMPRODUCT(($B$1461:$B$1491=$J749)*1,E$1461:E$1491))</f>
        <v>-0.85820758979397027</v>
      </c>
      <c r="N749" s="2" cm="1">
        <f t="array" ref="N749">IF(F749="","",F749-SUMPRODUCT(($B$1461:$B$1491=$J749)*1,F$1461:F$1491))</f>
        <v>-0.86008202640269715</v>
      </c>
      <c r="O749" s="2" cm="1">
        <f t="array" ref="O749">IF(G749="","",G749-SUMPRODUCT(($B$1461:$B$1491=$J749)*1,G$1461:G$1491))</f>
        <v>-0.86068061837089616</v>
      </c>
    </row>
    <row r="750" spans="1:15" x14ac:dyDescent="0.55000000000000004">
      <c r="A750" s="3">
        <v>25</v>
      </c>
      <c r="B750" s="4">
        <v>3</v>
      </c>
      <c r="C750" s="2">
        <f>IF(logVir!C750="","",LN(資本ストック!C750))</f>
        <v>12.161817039696359</v>
      </c>
      <c r="D750" s="2">
        <f>IF(logVir!D750="","",LN(資本ストック!D750))</f>
        <v>12.486962134140326</v>
      </c>
      <c r="E750" s="2">
        <f>IF(logVir!E750="","",LN(資本ストック!E750))</f>
        <v>12.693196866176802</v>
      </c>
      <c r="F750" s="2">
        <f>IF(logVir!F750="","",LN(資本ストック!F750))</f>
        <v>12.726824263929359</v>
      </c>
      <c r="G750" s="2">
        <f>IF(logVir!G750="","",LN(資本ストック!G750))</f>
        <v>12.685298314314124</v>
      </c>
      <c r="I750" s="3">
        <v>25</v>
      </c>
      <c r="J750" s="3">
        <v>3</v>
      </c>
      <c r="K750" s="2" cm="1">
        <f t="array" ref="K750">IF(C750="","",C750-SUMPRODUCT(($B$1461:$B$1491=$J750)*1,C$1461:C$1491))</f>
        <v>-0.47934087421175242</v>
      </c>
      <c r="L750" s="2" cm="1">
        <f t="array" ref="L750">IF(D750="","",D750-SUMPRODUCT(($B$1461:$B$1491=$J750)*1,D$1461:D$1491))</f>
        <v>-0.16265289152823748</v>
      </c>
      <c r="M750" s="2" cm="1">
        <f t="array" ref="M750">IF(E750="","",E750-SUMPRODUCT(($B$1461:$B$1491=$J750)*1,E$1461:E$1491))</f>
        <v>-2.1195421000204107E-2</v>
      </c>
      <c r="N750" s="2" cm="1">
        <f t="array" ref="N750">IF(F750="","",F750-SUMPRODUCT(($B$1461:$B$1491=$J750)*1,F$1461:F$1491))</f>
        <v>1.6333900878716889E-2</v>
      </c>
      <c r="O750" s="2" cm="1">
        <f t="array" ref="O750">IF(G750="","",G750-SUMPRODUCT(($B$1461:$B$1491=$J750)*1,G$1461:G$1491))</f>
        <v>-2.029843916753471E-2</v>
      </c>
    </row>
    <row r="751" spans="1:15" x14ac:dyDescent="0.55000000000000004">
      <c r="A751" s="3">
        <v>25</v>
      </c>
      <c r="B751" s="4">
        <v>4</v>
      </c>
      <c r="C751" s="2">
        <f>IF(logVir!C751="","",LN(資本ストック!C751))</f>
        <v>12.728384669758395</v>
      </c>
      <c r="D751" s="2">
        <f>IF(logVir!D751="","",LN(資本ストック!D751))</f>
        <v>12.599745081810171</v>
      </c>
      <c r="E751" s="2">
        <f>IF(logVir!E751="","",LN(資本ストック!E751))</f>
        <v>12.553500433433648</v>
      </c>
      <c r="F751" s="2">
        <f>IF(logVir!F751="","",LN(資本ストック!F751))</f>
        <v>12.531934633055547</v>
      </c>
      <c r="G751" s="2">
        <f>IF(logVir!G751="","",LN(資本ストック!G751))</f>
        <v>12.468995337591259</v>
      </c>
      <c r="I751" s="3">
        <v>25</v>
      </c>
      <c r="J751" s="3">
        <v>4</v>
      </c>
      <c r="K751" s="2" cm="1">
        <f t="array" ref="K751">IF(C751="","",C751-SUMPRODUCT(($B$1461:$B$1491=$J751)*1,C$1461:C$1491))</f>
        <v>1.7716790780810161</v>
      </c>
      <c r="L751" s="2" cm="1">
        <f t="array" ref="L751">IF(D751="","",D751-SUMPRODUCT(($B$1461:$B$1491=$J751)*1,D$1461:D$1491))</f>
        <v>1.7792839508597726</v>
      </c>
      <c r="M751" s="2" cm="1">
        <f t="array" ref="M751">IF(E751="","",E751-SUMPRODUCT(($B$1461:$B$1491=$J751)*1,E$1461:E$1491))</f>
        <v>1.7720932068957023</v>
      </c>
      <c r="N751" s="2" cm="1">
        <f t="array" ref="N751">IF(F751="","",F751-SUMPRODUCT(($B$1461:$B$1491=$J751)*1,F$1461:F$1491))</f>
        <v>1.7769192209221707</v>
      </c>
      <c r="O751" s="2" cm="1">
        <f t="array" ref="O751">IF(G751="","",G751-SUMPRODUCT(($B$1461:$B$1491=$J751)*1,G$1461:G$1491))</f>
        <v>1.745005381317231</v>
      </c>
    </row>
    <row r="752" spans="1:15" x14ac:dyDescent="0.55000000000000004">
      <c r="A752" s="3">
        <v>25</v>
      </c>
      <c r="B752" s="4">
        <v>5</v>
      </c>
      <c r="C752" s="2">
        <f>IF(logVir!C752="","",LN(資本ストック!C752))</f>
        <v>11.105329488139443</v>
      </c>
      <c r="D752" s="2">
        <f>IF(logVir!D752="","",LN(資本ストック!D752))</f>
        <v>11.062740595112828</v>
      </c>
      <c r="E752" s="2">
        <f>IF(logVir!E752="","",LN(資本ストック!E752))</f>
        <v>11.325464924708564</v>
      </c>
      <c r="F752" s="2">
        <f>IF(logVir!F752="","",LN(資本ストック!F752))</f>
        <v>11.326959983896346</v>
      </c>
      <c r="G752" s="2">
        <f>IF(logVir!G752="","",LN(資本ストック!G752))</f>
        <v>11.342945643939668</v>
      </c>
      <c r="I752" s="3">
        <v>25</v>
      </c>
      <c r="J752" s="3">
        <v>5</v>
      </c>
      <c r="K752" s="2" cm="1">
        <f t="array" ref="K752">IF(C752="","",C752-SUMPRODUCT(($B$1461:$B$1491=$J752)*1,C$1461:C$1491))</f>
        <v>-0.28737162159470486</v>
      </c>
      <c r="L752" s="2" cm="1">
        <f t="array" ref="L752">IF(D752="","",D752-SUMPRODUCT(($B$1461:$B$1491=$J752)*1,D$1461:D$1491))</f>
        <v>-0.2879232563747518</v>
      </c>
      <c r="M752" s="2" cm="1">
        <f t="array" ref="M752">IF(E752="","",E752-SUMPRODUCT(($B$1461:$B$1491=$J752)*1,E$1461:E$1491))</f>
        <v>-6.7449553457191058E-2</v>
      </c>
      <c r="N752" s="2" cm="1">
        <f t="array" ref="N752">IF(F752="","",F752-SUMPRODUCT(($B$1461:$B$1491=$J752)*1,F$1461:F$1491))</f>
        <v>-5.7957472979916602E-2</v>
      </c>
      <c r="O752" s="2" cm="1">
        <f t="array" ref="O752">IF(G752="","",G752-SUMPRODUCT(($B$1461:$B$1491=$J752)*1,G$1461:G$1491))</f>
        <v>-4.5915411921111371E-2</v>
      </c>
    </row>
    <row r="753" spans="1:15" x14ac:dyDescent="0.55000000000000004">
      <c r="A753" s="3">
        <v>25</v>
      </c>
      <c r="B753" s="4">
        <v>6</v>
      </c>
      <c r="C753" s="2">
        <f>IF(logVir!C753="","",LN(資本ストック!C753))</f>
        <v>13.315086803455957</v>
      </c>
      <c r="D753" s="2">
        <f>IF(logVir!D753="","",LN(資本ストック!D753))</f>
        <v>13.378581087916613</v>
      </c>
      <c r="E753" s="2">
        <f>IF(logVir!E753="","",LN(資本ストック!E753))</f>
        <v>13.516264307541695</v>
      </c>
      <c r="F753" s="2">
        <f>IF(logVir!F753="","",LN(資本ストック!F753))</f>
        <v>13.529831863544464</v>
      </c>
      <c r="G753" s="2">
        <f>IF(logVir!G753="","",LN(資本ストック!G753))</f>
        <v>13.580078740471764</v>
      </c>
      <c r="I753" s="3">
        <v>25</v>
      </c>
      <c r="J753" s="3">
        <v>6</v>
      </c>
      <c r="K753" s="2" cm="1">
        <f t="array" ref="K753">IF(C753="","",C753-SUMPRODUCT(($B$1461:$B$1491=$J753)*1,C$1461:C$1491))</f>
        <v>0.16431764820749528</v>
      </c>
      <c r="L753" s="2" cm="1">
        <f t="array" ref="L753">IF(D753="","",D753-SUMPRODUCT(($B$1461:$B$1491=$J753)*1,D$1461:D$1491))</f>
        <v>0.20388839536411929</v>
      </c>
      <c r="M753" s="2" cm="1">
        <f t="array" ref="M753">IF(E753="","",E753-SUMPRODUCT(($B$1461:$B$1491=$J753)*1,E$1461:E$1491))</f>
        <v>0.31040619050938645</v>
      </c>
      <c r="N753" s="2" cm="1">
        <f t="array" ref="N753">IF(F753="","",F753-SUMPRODUCT(($B$1461:$B$1491=$J753)*1,F$1461:F$1491))</f>
        <v>0.32159560115161057</v>
      </c>
      <c r="O753" s="2" cm="1">
        <f t="array" ref="O753">IF(G753="","",G753-SUMPRODUCT(($B$1461:$B$1491=$J753)*1,G$1461:G$1491))</f>
        <v>0.36323041276815893</v>
      </c>
    </row>
    <row r="754" spans="1:15" x14ac:dyDescent="0.55000000000000004">
      <c r="A754" s="3">
        <v>25</v>
      </c>
      <c r="B754" s="4">
        <v>7</v>
      </c>
      <c r="C754" s="2">
        <f>IF(logVir!C754="","",LN(資本ストック!C754))</f>
        <v>13.948353465978746</v>
      </c>
      <c r="D754" s="2">
        <f>IF(logVir!D754="","",LN(資本ストック!D754))</f>
        <v>13.820176669424976</v>
      </c>
      <c r="E754" s="2">
        <f>IF(logVir!E754="","",LN(資本ストック!E754))</f>
        <v>13.680693938101223</v>
      </c>
      <c r="F754" s="2">
        <f>IF(logVir!F754="","",LN(資本ストック!F754))</f>
        <v>13.661330862037319</v>
      </c>
      <c r="G754" s="2">
        <f>IF(logVir!G754="","",LN(資本ストック!G754))</f>
        <v>13.614372691717101</v>
      </c>
      <c r="I754" s="3">
        <v>25</v>
      </c>
      <c r="J754" s="3">
        <v>7</v>
      </c>
      <c r="K754" s="2" cm="1">
        <f t="array" ref="K754">IF(C754="","",C754-SUMPRODUCT(($B$1461:$B$1491=$J754)*1,C$1461:C$1491))</f>
        <v>2.1244113879357887</v>
      </c>
      <c r="L754" s="2" cm="1">
        <f t="array" ref="L754">IF(D754="","",D754-SUMPRODUCT(($B$1461:$B$1491=$J754)*1,D$1461:D$1491))</f>
        <v>2.0647314129681664</v>
      </c>
      <c r="M754" s="2" cm="1">
        <f t="array" ref="M754">IF(E754="","",E754-SUMPRODUCT(($B$1461:$B$1491=$J754)*1,E$1461:E$1491))</f>
        <v>1.9344367540035368</v>
      </c>
      <c r="N754" s="2" cm="1">
        <f t="array" ref="N754">IF(F754="","",F754-SUMPRODUCT(($B$1461:$B$1491=$J754)*1,F$1461:F$1491))</f>
        <v>1.9319708246967817</v>
      </c>
      <c r="O754" s="2" cm="1">
        <f t="array" ref="O754">IF(G754="","",G754-SUMPRODUCT(($B$1461:$B$1491=$J754)*1,G$1461:G$1491))</f>
        <v>1.8863686199764125</v>
      </c>
    </row>
    <row r="755" spans="1:15" x14ac:dyDescent="0.55000000000000004">
      <c r="A755" s="3">
        <v>25</v>
      </c>
      <c r="B755" s="4">
        <v>8</v>
      </c>
      <c r="C755" s="2">
        <f>IF(logVir!C755="","",LN(資本ストック!C755))</f>
        <v>11.817252743481129</v>
      </c>
      <c r="D755" s="2">
        <f>IF(logVir!D755="","",LN(資本ストック!D755))</f>
        <v>11.839969606990165</v>
      </c>
      <c r="E755" s="2">
        <f>IF(logVir!E755="","",LN(資本ストック!E755))</f>
        <v>11.929621251473556</v>
      </c>
      <c r="F755" s="2">
        <f>IF(logVir!F755="","",LN(資本ストック!F755))</f>
        <v>11.937162340038384</v>
      </c>
      <c r="G755" s="2">
        <f>IF(logVir!G755="","",LN(資本ストック!G755))</f>
        <v>11.924967913241312</v>
      </c>
      <c r="I755" s="3">
        <v>25</v>
      </c>
      <c r="J755" s="3">
        <v>8</v>
      </c>
      <c r="K755" s="2" cm="1">
        <f t="array" ref="K755">IF(C755="","",C755-SUMPRODUCT(($B$1461:$B$1491=$J755)*1,C$1461:C$1491))</f>
        <v>-0.62367045049539804</v>
      </c>
      <c r="L755" s="2" cm="1">
        <f t="array" ref="L755">IF(D755="","",D755-SUMPRODUCT(($B$1461:$B$1491=$J755)*1,D$1461:D$1491))</f>
        <v>-0.62120441722708186</v>
      </c>
      <c r="M755" s="2" cm="1">
        <f t="array" ref="M755">IF(E755="","",E755-SUMPRODUCT(($B$1461:$B$1491=$J755)*1,E$1461:E$1491))</f>
        <v>-0.52317526845066098</v>
      </c>
      <c r="N755" s="2" cm="1">
        <f t="array" ref="N755">IF(F755="","",F755-SUMPRODUCT(($B$1461:$B$1491=$J755)*1,F$1461:F$1491))</f>
        <v>-0.56331971249442958</v>
      </c>
      <c r="O755" s="2" cm="1">
        <f t="array" ref="O755">IF(G755="","",G755-SUMPRODUCT(($B$1461:$B$1491=$J755)*1,G$1461:G$1491))</f>
        <v>-0.53921938283002113</v>
      </c>
    </row>
    <row r="756" spans="1:15" x14ac:dyDescent="0.55000000000000004">
      <c r="A756" s="3">
        <v>25</v>
      </c>
      <c r="B756" s="4">
        <v>9</v>
      </c>
      <c r="C756" s="2">
        <f>IF(logVir!C756="","",LN(資本ストック!C756))</f>
        <v>12.124640496262067</v>
      </c>
      <c r="D756" s="2">
        <f>IF(logVir!D756="","",LN(資本ストック!D756))</f>
        <v>12.007550135976931</v>
      </c>
      <c r="E756" s="2">
        <f>IF(logVir!E756="","",LN(資本ストック!E756))</f>
        <v>11.982368598284644</v>
      </c>
      <c r="F756" s="2">
        <f>IF(logVir!F756="","",LN(資本ストック!F756))</f>
        <v>11.962749078572338</v>
      </c>
      <c r="G756" s="2">
        <f>IF(logVir!G756="","",LN(資本ストック!G756))</f>
        <v>11.902253921656206</v>
      </c>
      <c r="I756" s="3">
        <v>25</v>
      </c>
      <c r="J756" s="3">
        <v>9</v>
      </c>
      <c r="K756" s="2" cm="1">
        <f t="array" ref="K756">IF(C756="","",C756-SUMPRODUCT(($B$1461:$B$1491=$J756)*1,C$1461:C$1491))</f>
        <v>0.84777499464907358</v>
      </c>
      <c r="L756" s="2" cm="1">
        <f t="array" ref="L756">IF(D756="","",D756-SUMPRODUCT(($B$1461:$B$1491=$J756)*1,D$1461:D$1491))</f>
        <v>0.7569271932206707</v>
      </c>
      <c r="M756" s="2" cm="1">
        <f t="array" ref="M756">IF(E756="","",E756-SUMPRODUCT(($B$1461:$B$1491=$J756)*1,E$1461:E$1491))</f>
        <v>0.6477785089288286</v>
      </c>
      <c r="N756" s="2" cm="1">
        <f t="array" ref="N756">IF(F756="","",F756-SUMPRODUCT(($B$1461:$B$1491=$J756)*1,F$1461:F$1491))</f>
        <v>0.65591685951518919</v>
      </c>
      <c r="O756" s="2" cm="1">
        <f t="array" ref="O756">IF(G756="","",G756-SUMPRODUCT(($B$1461:$B$1491=$J756)*1,G$1461:G$1491))</f>
        <v>0.59501360628257416</v>
      </c>
    </row>
    <row r="757" spans="1:15" x14ac:dyDescent="0.55000000000000004">
      <c r="A757" s="3">
        <v>25</v>
      </c>
      <c r="B757" s="4">
        <v>10</v>
      </c>
      <c r="C757" s="2">
        <f>IF(logVir!C757="","",LN(資本ストック!C757))</f>
        <v>13.568585103888468</v>
      </c>
      <c r="D757" s="2">
        <f>IF(logVir!D757="","",LN(資本ストック!D757))</f>
        <v>13.548467108868449</v>
      </c>
      <c r="E757" s="2">
        <f>IF(logVir!E757="","",LN(資本ストック!E757))</f>
        <v>13.622726850001206</v>
      </c>
      <c r="F757" s="2">
        <f>IF(logVir!F757="","",LN(資本ストック!F757))</f>
        <v>13.631054888416289</v>
      </c>
      <c r="G757" s="2">
        <f>IF(logVir!G757="","",LN(資本ストック!G757))</f>
        <v>13.648721215305809</v>
      </c>
      <c r="I757" s="3">
        <v>25</v>
      </c>
      <c r="J757" s="3">
        <v>10</v>
      </c>
      <c r="K757" s="2" cm="1">
        <f t="array" ref="K757">IF(C757="","",C757-SUMPRODUCT(($B$1461:$B$1491=$J757)*1,C$1461:C$1491))</f>
        <v>0.8933339108569438</v>
      </c>
      <c r="L757" s="2" cm="1">
        <f t="array" ref="L757">IF(D757="","",D757-SUMPRODUCT(($B$1461:$B$1491=$J757)*1,D$1461:D$1491))</f>
        <v>0.80585975660691034</v>
      </c>
      <c r="M757" s="2" cm="1">
        <f t="array" ref="M757">IF(E757="","",E757-SUMPRODUCT(($B$1461:$B$1491=$J757)*1,E$1461:E$1491))</f>
        <v>0.79761162098004412</v>
      </c>
      <c r="N757" s="2" cm="1">
        <f t="array" ref="N757">IF(F757="","",F757-SUMPRODUCT(($B$1461:$B$1491=$J757)*1,F$1461:F$1491))</f>
        <v>0.81454330668706021</v>
      </c>
      <c r="O757" s="2" cm="1">
        <f t="array" ref="O757">IF(G757="","",G757-SUMPRODUCT(($B$1461:$B$1491=$J757)*1,G$1461:G$1491))</f>
        <v>0.81812453896136539</v>
      </c>
    </row>
    <row r="758" spans="1:15" x14ac:dyDescent="0.55000000000000004">
      <c r="A758" s="3">
        <v>25</v>
      </c>
      <c r="B758" s="4">
        <v>11</v>
      </c>
      <c r="C758" s="2">
        <f>IF(logVir!C758="","",LN(資本ストック!C758))</f>
        <v>13.110673072822946</v>
      </c>
      <c r="D758" s="2">
        <f>IF(logVir!D758="","",LN(資本ストック!D758))</f>
        <v>13.066152185803809</v>
      </c>
      <c r="E758" s="2">
        <f>IF(logVir!E758="","",LN(資本ストック!E758))</f>
        <v>13.206488025812561</v>
      </c>
      <c r="F758" s="2">
        <f>IF(logVir!F758="","",LN(資本ストック!F758))</f>
        <v>13.228713745355162</v>
      </c>
      <c r="G758" s="2">
        <f>IF(logVir!G758="","",LN(資本ストック!G758))</f>
        <v>13.271835810001603</v>
      </c>
      <c r="I758" s="3">
        <v>25</v>
      </c>
      <c r="J758" s="3">
        <v>11</v>
      </c>
      <c r="K758" s="2" cm="1">
        <f t="array" ref="K758">IF(C758="","",C758-SUMPRODUCT(($B$1461:$B$1491=$J758)*1,C$1461:C$1491))</f>
        <v>0.72858111622670307</v>
      </c>
      <c r="L758" s="2" cm="1">
        <f t="array" ref="L758">IF(D758="","",D758-SUMPRODUCT(($B$1461:$B$1491=$J758)*1,D$1461:D$1491))</f>
        <v>0.69072078326727748</v>
      </c>
      <c r="M758" s="2" cm="1">
        <f t="array" ref="M758">IF(E758="","",E758-SUMPRODUCT(($B$1461:$B$1491=$J758)*1,E$1461:E$1491))</f>
        <v>0.77825433448454717</v>
      </c>
      <c r="N758" s="2" cm="1">
        <f t="array" ref="N758">IF(F758="","",F758-SUMPRODUCT(($B$1461:$B$1491=$J758)*1,F$1461:F$1491))</f>
        <v>0.78961038630539804</v>
      </c>
      <c r="O758" s="2" cm="1">
        <f t="array" ref="O758">IF(G758="","",G758-SUMPRODUCT(($B$1461:$B$1491=$J758)*1,G$1461:G$1491))</f>
        <v>0.79876647695267167</v>
      </c>
    </row>
    <row r="759" spans="1:15" x14ac:dyDescent="0.55000000000000004">
      <c r="A759" s="3">
        <v>25</v>
      </c>
      <c r="B759" s="4">
        <v>12</v>
      </c>
      <c r="C759" s="2">
        <f>IF(logVir!C759="","",LN(資本ストック!C759))</f>
        <v>13.778517605282723</v>
      </c>
      <c r="D759" s="2">
        <f>IF(logVir!D759="","",LN(資本ストック!D759))</f>
        <v>13.828057911138579</v>
      </c>
      <c r="E759" s="2">
        <f>IF(logVir!E759="","",LN(資本ストック!E759))</f>
        <v>13.768679661940064</v>
      </c>
      <c r="F759" s="2">
        <f>IF(logVir!F759="","",LN(資本ストック!F759))</f>
        <v>13.715150228702536</v>
      </c>
      <c r="G759" s="2">
        <f>IF(logVir!G759="","",LN(資本ストック!G759))</f>
        <v>13.643650261646506</v>
      </c>
      <c r="I759" s="3">
        <v>25</v>
      </c>
      <c r="J759" s="3">
        <v>12</v>
      </c>
      <c r="K759" s="2" cm="1">
        <f t="array" ref="K759">IF(C759="","",C759-SUMPRODUCT(($B$1461:$B$1491=$J759)*1,C$1461:C$1491))</f>
        <v>1.4759578990213811</v>
      </c>
      <c r="L759" s="2" cm="1">
        <f t="array" ref="L759">IF(D759="","",D759-SUMPRODUCT(($B$1461:$B$1491=$J759)*1,D$1461:D$1491))</f>
        <v>1.5705026084061675</v>
      </c>
      <c r="M759" s="2" cm="1">
        <f t="array" ref="M759">IF(E759="","",E759-SUMPRODUCT(($B$1461:$B$1491=$J759)*1,E$1461:E$1491))</f>
        <v>1.4814888063150473</v>
      </c>
      <c r="N759" s="2" cm="1">
        <f t="array" ref="N759">IF(F759="","",F759-SUMPRODUCT(($B$1461:$B$1491=$J759)*1,F$1461:F$1491))</f>
        <v>1.4659629186730925</v>
      </c>
      <c r="O759" s="2" cm="1">
        <f t="array" ref="O759">IF(G759="","",G759-SUMPRODUCT(($B$1461:$B$1491=$J759)*1,G$1461:G$1491))</f>
        <v>1.4363073254489471</v>
      </c>
    </row>
    <row r="760" spans="1:15" x14ac:dyDescent="0.55000000000000004">
      <c r="A760" s="3">
        <v>25</v>
      </c>
      <c r="B760" s="4">
        <v>13</v>
      </c>
      <c r="C760" s="2">
        <f>IF(logVir!C760="","",LN(資本ストック!C760))</f>
        <v>12.014206719364722</v>
      </c>
      <c r="D760" s="2">
        <f>IF(logVir!D760="","",LN(資本ストック!D760))</f>
        <v>11.670654193564777</v>
      </c>
      <c r="E760" s="2">
        <f>IF(logVir!E760="","",LN(資本ストック!E760))</f>
        <v>11.529967539009935</v>
      </c>
      <c r="F760" s="2">
        <f>IF(logVir!F760="","",LN(資本ストック!F760))</f>
        <v>11.512882282365776</v>
      </c>
      <c r="G760" s="2">
        <f>IF(logVir!G760="","",LN(資本ストック!G760))</f>
        <v>11.461613205530307</v>
      </c>
      <c r="I760" s="3">
        <v>25</v>
      </c>
      <c r="J760" s="3">
        <v>13</v>
      </c>
      <c r="K760" s="2" cm="1">
        <f t="array" ref="K760">IF(C760="","",C760-SUMPRODUCT(($B$1461:$B$1491=$J760)*1,C$1461:C$1491))</f>
        <v>0.20748237682926529</v>
      </c>
      <c r="L760" s="2" cm="1">
        <f t="array" ref="L760">IF(D760="","",D760-SUMPRODUCT(($B$1461:$B$1491=$J760)*1,D$1461:D$1491))</f>
        <v>0.13457540777634058</v>
      </c>
      <c r="M760" s="2" cm="1">
        <f t="array" ref="M760">IF(E760="","",E760-SUMPRODUCT(($B$1461:$B$1491=$J760)*1,E$1461:E$1491))</f>
        <v>5.5152410784389261E-2</v>
      </c>
      <c r="N760" s="2" cm="1">
        <f t="array" ref="N760">IF(F760="","",F760-SUMPRODUCT(($B$1461:$B$1491=$J760)*1,F$1461:F$1491))</f>
        <v>7.9158372681886746E-2</v>
      </c>
      <c r="O760" s="2" cm="1">
        <f t="array" ref="O760">IF(G760="","",G760-SUMPRODUCT(($B$1461:$B$1491=$J760)*1,G$1461:G$1491))</f>
        <v>3.6998032407577597E-2</v>
      </c>
    </row>
    <row r="761" spans="1:15" x14ac:dyDescent="0.55000000000000004">
      <c r="A761" s="3">
        <v>25</v>
      </c>
      <c r="B761" s="4">
        <v>14</v>
      </c>
      <c r="C761" s="2">
        <f>IF(logVir!C761="","",LN(資本ストック!C761))</f>
        <v>13.006302486279379</v>
      </c>
      <c r="D761" s="2">
        <f>IF(logVir!D761="","",LN(資本ストック!D761))</f>
        <v>13.059033839641245</v>
      </c>
      <c r="E761" s="2">
        <f>IF(logVir!E761="","",LN(資本ストック!E761))</f>
        <v>13.257980242090431</v>
      </c>
      <c r="F761" s="2">
        <f>IF(logVir!F761="","",LN(資本ストック!F761))</f>
        <v>13.504628721314907</v>
      </c>
      <c r="G761" s="2">
        <f>IF(logVir!G761="","",LN(資本ストック!G761))</f>
        <v>13.572930865713696</v>
      </c>
      <c r="I761" s="3">
        <v>25</v>
      </c>
      <c r="J761" s="3">
        <v>14</v>
      </c>
      <c r="K761" s="2" cm="1">
        <f t="array" ref="K761">IF(C761="","",C761-SUMPRODUCT(($B$1461:$B$1491=$J761)*1,C$1461:C$1491))</f>
        <v>0.51871213672191274</v>
      </c>
      <c r="L761" s="2" cm="1">
        <f t="array" ref="L761">IF(D761="","",D761-SUMPRODUCT(($B$1461:$B$1491=$J761)*1,D$1461:D$1491))</f>
        <v>0.56686009635279611</v>
      </c>
      <c r="M761" s="2" cm="1">
        <f t="array" ref="M761">IF(E761="","",E761-SUMPRODUCT(($B$1461:$B$1491=$J761)*1,E$1461:E$1491))</f>
        <v>0.63874635288335035</v>
      </c>
      <c r="N761" s="2" cm="1">
        <f t="array" ref="N761">IF(F761="","",F761-SUMPRODUCT(($B$1461:$B$1491=$J761)*1,F$1461:F$1491))</f>
        <v>0.87534653632849668</v>
      </c>
      <c r="O761" s="2" cm="1">
        <f t="array" ref="O761">IF(G761="","",G761-SUMPRODUCT(($B$1461:$B$1491=$J761)*1,G$1461:G$1491))</f>
        <v>0.95606189597897462</v>
      </c>
    </row>
    <row r="762" spans="1:15" x14ac:dyDescent="0.55000000000000004">
      <c r="A762" s="3">
        <v>25</v>
      </c>
      <c r="B762" s="4">
        <v>15</v>
      </c>
      <c r="C762" s="2">
        <f>IF(logVir!C762="","",LN(資本ストック!C762))</f>
        <v>11.212441258554716</v>
      </c>
      <c r="D762" s="2">
        <f>IF(logVir!D762="","",LN(資本ストック!D762))</f>
        <v>11.436369971141382</v>
      </c>
      <c r="E762" s="2">
        <f>IF(logVir!E762="","",LN(資本ストック!E762))</f>
        <v>11.447283760878728</v>
      </c>
      <c r="F762" s="2">
        <f>IF(logVir!F762="","",LN(資本ストック!F762))</f>
        <v>11.473968108786748</v>
      </c>
      <c r="G762" s="2">
        <f>IF(logVir!G762="","",LN(資本ストック!G762))</f>
        <v>11.573065326606269</v>
      </c>
      <c r="I762" s="3">
        <v>25</v>
      </c>
      <c r="J762" s="3">
        <v>15</v>
      </c>
      <c r="K762" s="2" cm="1">
        <f t="array" ref="K762">IF(C762="","",C762-SUMPRODUCT(($B$1461:$B$1491=$J762)*1,C$1461:C$1491))</f>
        <v>0.7496998136295332</v>
      </c>
      <c r="L762" s="2" cm="1">
        <f t="array" ref="L762">IF(D762="","",D762-SUMPRODUCT(($B$1461:$B$1491=$J762)*1,D$1461:D$1491))</f>
        <v>0.94842238270898882</v>
      </c>
      <c r="M762" s="2" cm="1">
        <f t="array" ref="M762">IF(E762="","",E762-SUMPRODUCT(($B$1461:$B$1491=$J762)*1,E$1461:E$1491))</f>
        <v>0.8848226024822452</v>
      </c>
      <c r="N762" s="2" cm="1">
        <f t="array" ref="N762">IF(F762="","",F762-SUMPRODUCT(($B$1461:$B$1491=$J762)*1,F$1461:F$1491))</f>
        <v>0.90356967918741304</v>
      </c>
      <c r="O762" s="2" cm="1">
        <f t="array" ref="O762">IF(G762="","",G762-SUMPRODUCT(($B$1461:$B$1491=$J762)*1,G$1461:G$1491))</f>
        <v>0.99378864607069062</v>
      </c>
    </row>
    <row r="763" spans="1:15" x14ac:dyDescent="0.55000000000000004">
      <c r="A763" s="3">
        <v>25</v>
      </c>
      <c r="B763" s="4">
        <v>16</v>
      </c>
      <c r="C763" s="2">
        <f>IF(logVir!C763="","",LN(資本ストック!C763))</f>
        <v>13.814905733884828</v>
      </c>
      <c r="D763" s="2">
        <f>IF(logVir!D763="","",LN(資本ストック!D763))</f>
        <v>13.799679358150561</v>
      </c>
      <c r="E763" s="2">
        <f>IF(logVir!E763="","",LN(資本ストック!E763))</f>
        <v>13.693183751650617</v>
      </c>
      <c r="F763" s="2">
        <f>IF(logVir!F763="","",LN(資本ストック!F763))</f>
        <v>13.683300294774682</v>
      </c>
      <c r="G763" s="2">
        <f>IF(logVir!G763="","",LN(資本ストック!G763))</f>
        <v>13.681379105699419</v>
      </c>
      <c r="I763" s="3">
        <v>25</v>
      </c>
      <c r="J763" s="3">
        <v>16</v>
      </c>
      <c r="K763" s="2" cm="1">
        <f t="array" ref="K763">IF(C763="","",C763-SUMPRODUCT(($B$1461:$B$1491=$J763)*1,C$1461:C$1491))</f>
        <v>1.6072831763322117</v>
      </c>
      <c r="L763" s="2" cm="1">
        <f t="array" ref="L763">IF(D763="","",D763-SUMPRODUCT(($B$1461:$B$1491=$J763)*1,D$1461:D$1491))</f>
        <v>1.5914956112875007</v>
      </c>
      <c r="M763" s="2" cm="1">
        <f t="array" ref="M763">IF(E763="","",E763-SUMPRODUCT(($B$1461:$B$1491=$J763)*1,E$1461:E$1491))</f>
        <v>1.4529464812929405</v>
      </c>
      <c r="N763" s="2" cm="1">
        <f t="array" ref="N763">IF(F763="","",F763-SUMPRODUCT(($B$1461:$B$1491=$J763)*1,F$1461:F$1491))</f>
        <v>1.4458554727606217</v>
      </c>
      <c r="O763" s="2" cm="1">
        <f t="array" ref="O763">IF(G763="","",G763-SUMPRODUCT(($B$1461:$B$1491=$J763)*1,G$1461:G$1491))</f>
        <v>1.4190861951295517</v>
      </c>
    </row>
    <row r="764" spans="1:15" x14ac:dyDescent="0.55000000000000004">
      <c r="A764" s="3">
        <v>25</v>
      </c>
      <c r="B764" s="4">
        <v>17</v>
      </c>
      <c r="C764" s="2">
        <f>IF(logVir!C764="","",LN(資本ストック!C764))</f>
        <v>14.609367831249598</v>
      </c>
      <c r="D764" s="2">
        <f>IF(logVir!D764="","",LN(資本ストック!D764))</f>
        <v>14.59322955840203</v>
      </c>
      <c r="E764" s="2">
        <f>IF(logVir!E764="","",LN(資本ストック!E764))</f>
        <v>14.544068413809867</v>
      </c>
      <c r="F764" s="2">
        <f>IF(logVir!F764="","",LN(資本ストック!F764))</f>
        <v>14.538666150698043</v>
      </c>
      <c r="G764" s="2">
        <f>IF(logVir!G764="","",LN(資本ストック!G764))</f>
        <v>14.513610530644705</v>
      </c>
      <c r="I764" s="3">
        <v>25</v>
      </c>
      <c r="J764" s="3">
        <v>17</v>
      </c>
      <c r="K764" s="2" cm="1">
        <f t="array" ref="K764">IF(C764="","",C764-SUMPRODUCT(($B$1461:$B$1491=$J764)*1,C$1461:C$1491))</f>
        <v>-0.45298534856775241</v>
      </c>
      <c r="L764" s="2" cm="1">
        <f t="array" ref="L764">IF(D764="","",D764-SUMPRODUCT(($B$1461:$B$1491=$J764)*1,D$1461:D$1491))</f>
        <v>-0.46103561228807877</v>
      </c>
      <c r="M764" s="2" cm="1">
        <f t="array" ref="M764">IF(E764="","",E764-SUMPRODUCT(($B$1461:$B$1491=$J764)*1,E$1461:E$1491))</f>
        <v>-0.51082422075133493</v>
      </c>
      <c r="N764" s="2" cm="1">
        <f t="array" ref="N764">IF(F764="","",F764-SUMPRODUCT(($B$1461:$B$1491=$J764)*1,F$1461:F$1491))</f>
        <v>-0.51532726165004128</v>
      </c>
      <c r="O764" s="2" cm="1">
        <f t="array" ref="O764">IF(G764="","",G764-SUMPRODUCT(($B$1461:$B$1491=$J764)*1,G$1461:G$1491))</f>
        <v>-0.54542868799641653</v>
      </c>
    </row>
    <row r="765" spans="1:15" x14ac:dyDescent="0.55000000000000004">
      <c r="A765" s="3">
        <v>25</v>
      </c>
      <c r="B765" s="4">
        <v>18</v>
      </c>
      <c r="C765" s="2">
        <f>IF(logVir!C765="","",LN(資本ストック!C765))</f>
        <v>12.397236163934142</v>
      </c>
      <c r="D765" s="2">
        <f>IF(logVir!D765="","",LN(資本ストック!D765))</f>
        <v>12.361668982466163</v>
      </c>
      <c r="E765" s="2">
        <f>IF(logVir!E765="","",LN(資本ストック!E765))</f>
        <v>12.357473915605413</v>
      </c>
      <c r="F765" s="2">
        <f>IF(logVir!F765="","",LN(資本ストック!F765))</f>
        <v>12.386642683288899</v>
      </c>
      <c r="G765" s="2">
        <f>IF(logVir!G765="","",LN(資本ストック!G765))</f>
        <v>12.474303269393291</v>
      </c>
      <c r="I765" s="3">
        <v>25</v>
      </c>
      <c r="J765" s="3">
        <v>18</v>
      </c>
      <c r="K765" s="2" cm="1">
        <f t="array" ref="K765">IF(C765="","",C765-SUMPRODUCT(($B$1461:$B$1491=$J765)*1,C$1461:C$1491))</f>
        <v>-0.30531917034705458</v>
      </c>
      <c r="L765" s="2" cm="1">
        <f t="array" ref="L765">IF(D765="","",D765-SUMPRODUCT(($B$1461:$B$1491=$J765)*1,D$1461:D$1491))</f>
        <v>-0.36392038577427854</v>
      </c>
      <c r="M765" s="2" cm="1">
        <f t="array" ref="M765">IF(E765="","",E765-SUMPRODUCT(($B$1461:$B$1491=$J765)*1,E$1461:E$1491))</f>
        <v>-0.41644858167261845</v>
      </c>
      <c r="N765" s="2" cm="1">
        <f t="array" ref="N765">IF(F765="","",F765-SUMPRODUCT(($B$1461:$B$1491=$J765)*1,F$1461:F$1491))</f>
        <v>-0.40525720383205588</v>
      </c>
      <c r="O765" s="2" cm="1">
        <f t="array" ref="O765">IF(G765="","",G765-SUMPRODUCT(($B$1461:$B$1491=$J765)*1,G$1461:G$1491))</f>
        <v>-0.38529707463251128</v>
      </c>
    </row>
    <row r="766" spans="1:15" x14ac:dyDescent="0.55000000000000004">
      <c r="A766" s="3">
        <v>25</v>
      </c>
      <c r="B766" s="4">
        <v>19</v>
      </c>
      <c r="C766" s="2">
        <f>IF(logVir!C766="","",LN(資本ストック!C766))</f>
        <v>11.697268138379645</v>
      </c>
      <c r="D766" s="2">
        <f>IF(logVir!D766="","",LN(資本ストック!D766))</f>
        <v>11.611272731856543</v>
      </c>
      <c r="E766" s="2">
        <f>IF(logVir!E766="","",LN(資本ストック!E766))</f>
        <v>11.566783829510561</v>
      </c>
      <c r="F766" s="2">
        <f>IF(logVir!F766="","",LN(資本ストック!F766))</f>
        <v>11.558072604691409</v>
      </c>
      <c r="G766" s="2">
        <f>IF(logVir!G766="","",LN(資本ストック!G766))</f>
        <v>11.553681063868909</v>
      </c>
      <c r="I766" s="3">
        <v>25</v>
      </c>
      <c r="J766" s="3">
        <v>19</v>
      </c>
      <c r="K766" s="2" cm="1">
        <f t="array" ref="K766">IF(C766="","",C766-SUMPRODUCT(($B$1461:$B$1491=$J766)*1,C$1461:C$1491))</f>
        <v>-0.81831229263767824</v>
      </c>
      <c r="L766" s="2" cm="1">
        <f t="array" ref="L766">IF(D766="","",D766-SUMPRODUCT(($B$1461:$B$1491=$J766)*1,D$1461:D$1491))</f>
        <v>-0.84951120815343728</v>
      </c>
      <c r="M766" s="2" cm="1">
        <f t="array" ref="M766">IF(E766="","",E766-SUMPRODUCT(($B$1461:$B$1491=$J766)*1,E$1461:E$1491))</f>
        <v>-0.864113888098478</v>
      </c>
      <c r="N766" s="2" cm="1">
        <f t="array" ref="N766">IF(F766="","",F766-SUMPRODUCT(($B$1461:$B$1491=$J766)*1,F$1461:F$1491))</f>
        <v>-0.86765984475124114</v>
      </c>
      <c r="O766" s="2" cm="1">
        <f t="array" ref="O766">IF(G766="","",G766-SUMPRODUCT(($B$1461:$B$1491=$J766)*1,G$1461:G$1491))</f>
        <v>-0.86229837998031833</v>
      </c>
    </row>
    <row r="767" spans="1:15" x14ac:dyDescent="0.55000000000000004">
      <c r="A767" s="3">
        <v>25</v>
      </c>
      <c r="B767" s="4">
        <v>20</v>
      </c>
      <c r="C767" s="2">
        <f>IF(logVir!C767="","",LN(資本ストック!C767))</f>
        <v>13.061512576417979</v>
      </c>
      <c r="D767" s="2">
        <f>IF(logVir!D767="","",LN(資本ストック!D767))</f>
        <v>13.213109013542947</v>
      </c>
      <c r="E767" s="2">
        <f>IF(logVir!E767="","",LN(資本ストック!E767))</f>
        <v>13.384577112733945</v>
      </c>
      <c r="F767" s="2">
        <f>IF(logVir!F767="","",LN(資本ストック!F767))</f>
        <v>13.420797034449723</v>
      </c>
      <c r="G767" s="2">
        <f>IF(logVir!G767="","",LN(資本ストック!G767))</f>
        <v>13.465715811717772</v>
      </c>
      <c r="I767" s="3">
        <v>25</v>
      </c>
      <c r="J767" s="3">
        <v>20</v>
      </c>
      <c r="K767" s="2" cm="1">
        <f t="array" ref="K767">IF(C767="","",C767-SUMPRODUCT(($B$1461:$B$1491=$J767)*1,C$1461:C$1491))</f>
        <v>-0.16864928347101049</v>
      </c>
      <c r="L767" s="2" cm="1">
        <f t="array" ref="L767">IF(D767="","",D767-SUMPRODUCT(($B$1461:$B$1491=$J767)*1,D$1461:D$1491))</f>
        <v>-0.11319934071235238</v>
      </c>
      <c r="M767" s="2" cm="1">
        <f t="array" ref="M767">IF(E767="","",E767-SUMPRODUCT(($B$1461:$B$1491=$J767)*1,E$1461:E$1491))</f>
        <v>-1.6441329432108631E-2</v>
      </c>
      <c r="N767" s="2" cm="1">
        <f t="array" ref="N767">IF(F767="","",F767-SUMPRODUCT(($B$1461:$B$1491=$J767)*1,F$1461:F$1491))</f>
        <v>2.3637003145989155E-2</v>
      </c>
      <c r="O767" s="2" cm="1">
        <f t="array" ref="O767">IF(G767="","",G767-SUMPRODUCT(($B$1461:$B$1491=$J767)*1,G$1461:G$1491))</f>
        <v>2.1039310023976299E-2</v>
      </c>
    </row>
    <row r="768" spans="1:15" x14ac:dyDescent="0.55000000000000004">
      <c r="A768" s="3">
        <v>25</v>
      </c>
      <c r="B768" s="4">
        <v>21</v>
      </c>
      <c r="C768" s="2">
        <f>IF(logVir!C768="","",LN(資本ストック!C768))</f>
        <v>13.897519213064177</v>
      </c>
      <c r="D768" s="2">
        <f>IF(logVir!D768="","",LN(資本ストック!D768))</f>
        <v>13.833654804783546</v>
      </c>
      <c r="E768" s="2">
        <f>IF(logVir!E768="","",LN(資本ストック!E768))</f>
        <v>13.975546584268375</v>
      </c>
      <c r="F768" s="2">
        <f>IF(logVir!F768="","",LN(資本ストック!F768))</f>
        <v>14.013529226795562</v>
      </c>
      <c r="G768" s="2">
        <f>IF(logVir!G768="","",LN(資本ストック!G768))</f>
        <v>14.048227204961281</v>
      </c>
      <c r="I768" s="3">
        <v>25</v>
      </c>
      <c r="J768" s="3">
        <v>21</v>
      </c>
      <c r="K768" s="2" cm="1">
        <f t="array" ref="K768">IF(C768="","",C768-SUMPRODUCT(($B$1461:$B$1491=$J768)*1,C$1461:C$1491))</f>
        <v>-0.59429230061319238</v>
      </c>
      <c r="L768" s="2" cm="1">
        <f t="array" ref="L768">IF(D768="","",D768-SUMPRODUCT(($B$1461:$B$1491=$J768)*1,D$1461:D$1491))</f>
        <v>-0.69110106112802505</v>
      </c>
      <c r="M768" s="2" cm="1">
        <f t="array" ref="M768">IF(E768="","",E768-SUMPRODUCT(($B$1461:$B$1491=$J768)*1,E$1461:E$1491))</f>
        <v>-0.60701701969222555</v>
      </c>
      <c r="N768" s="2" cm="1">
        <f t="array" ref="N768">IF(F768="","",F768-SUMPRODUCT(($B$1461:$B$1491=$J768)*1,F$1461:F$1491))</f>
        <v>-0.58117940008206048</v>
      </c>
      <c r="O768" s="2" cm="1">
        <f t="array" ref="O768">IF(G768="","",G768-SUMPRODUCT(($B$1461:$B$1491=$J768)*1,G$1461:G$1491))</f>
        <v>-0.56324205526914639</v>
      </c>
    </row>
    <row r="769" spans="1:15" x14ac:dyDescent="0.55000000000000004">
      <c r="A769" s="3">
        <v>25</v>
      </c>
      <c r="B769" s="4">
        <v>22</v>
      </c>
      <c r="C769" s="2">
        <f>IF(logVir!C769="","",LN(資本ストック!C769))</f>
        <v>12.042095988086464</v>
      </c>
      <c r="D769" s="2">
        <f>IF(logVir!D769="","",LN(資本ストック!D769))</f>
        <v>11.939230133386912</v>
      </c>
      <c r="E769" s="2">
        <f>IF(logVir!E769="","",LN(資本ストック!E769))</f>
        <v>11.794371967053884</v>
      </c>
      <c r="F769" s="2">
        <f>IF(logVir!F769="","",LN(資本ストック!F769))</f>
        <v>11.726305676629147</v>
      </c>
      <c r="G769" s="2">
        <f>IF(logVir!G769="","",LN(資本ストック!G769))</f>
        <v>11.649753001598659</v>
      </c>
      <c r="I769" s="3">
        <v>25</v>
      </c>
      <c r="J769" s="3">
        <v>22</v>
      </c>
      <c r="K769" s="2" cm="1">
        <f t="array" ref="K769">IF(C769="","",C769-SUMPRODUCT(($B$1461:$B$1491=$J769)*1,C$1461:C$1491))</f>
        <v>-0.56365758802448696</v>
      </c>
      <c r="L769" s="2" cm="1">
        <f t="array" ref="L769">IF(D769="","",D769-SUMPRODUCT(($B$1461:$B$1491=$J769)*1,D$1461:D$1491))</f>
        <v>-0.51842457360739047</v>
      </c>
      <c r="M769" s="2" cm="1">
        <f t="array" ref="M769">IF(E769="","",E769-SUMPRODUCT(($B$1461:$B$1491=$J769)*1,E$1461:E$1491))</f>
        <v>-0.49902878930585182</v>
      </c>
      <c r="N769" s="2" cm="1">
        <f t="array" ref="N769">IF(F769="","",F769-SUMPRODUCT(($B$1461:$B$1491=$J769)*1,F$1461:F$1491))</f>
        <v>-0.52066506506552557</v>
      </c>
      <c r="O769" s="2" cm="1">
        <f t="array" ref="O769">IF(G769="","",G769-SUMPRODUCT(($B$1461:$B$1491=$J769)*1,G$1461:G$1491))</f>
        <v>-0.56386324273152866</v>
      </c>
    </row>
    <row r="770" spans="1:15" x14ac:dyDescent="0.55000000000000004">
      <c r="A770" s="3">
        <v>25</v>
      </c>
      <c r="B770" s="4">
        <v>23</v>
      </c>
      <c r="C770" s="2">
        <f>IF(logVir!C770="","",LN(資本ストック!C770))</f>
        <v>12.90600975622346</v>
      </c>
      <c r="D770" s="2">
        <f>IF(logVir!D770="","",LN(資本ストック!D770))</f>
        <v>13.000784271275347</v>
      </c>
      <c r="E770" s="2">
        <f>IF(logVir!E770="","",LN(資本ストック!E770))</f>
        <v>13.04095701565549</v>
      </c>
      <c r="F770" s="2">
        <f>IF(logVir!F770="","",LN(資本ストック!F770))</f>
        <v>13.029633347976954</v>
      </c>
      <c r="G770" s="2">
        <f>IF(logVir!G770="","",LN(資本ストック!G770))</f>
        <v>13.031115339762088</v>
      </c>
      <c r="I770" s="3">
        <v>25</v>
      </c>
      <c r="J770" s="3">
        <v>23</v>
      </c>
      <c r="K770" s="2" cm="1">
        <f t="array" ref="K770">IF(C770="","",C770-SUMPRODUCT(($B$1461:$B$1491=$J770)*1,C$1461:C$1491))</f>
        <v>-0.51133373181619923</v>
      </c>
      <c r="L770" s="2" cm="1">
        <f t="array" ref="L770">IF(D770="","",D770-SUMPRODUCT(($B$1461:$B$1491=$J770)*1,D$1461:D$1491))</f>
        <v>-0.49490567559652376</v>
      </c>
      <c r="M770" s="2" cm="1">
        <f t="array" ref="M770">IF(E770="","",E770-SUMPRODUCT(($B$1461:$B$1491=$J770)*1,E$1461:E$1491))</f>
        <v>-0.46536635258308223</v>
      </c>
      <c r="N770" s="2" cm="1">
        <f t="array" ref="N770">IF(F770="","",F770-SUMPRODUCT(($B$1461:$B$1491=$J770)*1,F$1461:F$1491))</f>
        <v>-0.47153970333110884</v>
      </c>
      <c r="O770" s="2" cm="1">
        <f t="array" ref="O770">IF(G770="","",G770-SUMPRODUCT(($B$1461:$B$1491=$J770)*1,G$1461:G$1491))</f>
        <v>-0.48296374343553516</v>
      </c>
    </row>
    <row r="771" spans="1:15" x14ac:dyDescent="0.55000000000000004">
      <c r="A771" s="3">
        <v>25</v>
      </c>
      <c r="B771" s="4">
        <v>24</v>
      </c>
      <c r="C771" s="2">
        <f>IF(logVir!C771="","",LN(資本ストック!C771))</f>
        <v>10.11756424610026</v>
      </c>
      <c r="D771" s="2">
        <f>IF(logVir!D771="","",LN(資本ストック!D771))</f>
        <v>10.089156384521132</v>
      </c>
      <c r="E771" s="2">
        <f>IF(logVir!E771="","",LN(資本ストック!E771))</f>
        <v>10.11092420019979</v>
      </c>
      <c r="F771" s="2">
        <f>IF(logVir!F771="","",LN(資本ストック!F771))</f>
        <v>10.107776401231048</v>
      </c>
      <c r="G771" s="2">
        <f>IF(logVir!G771="","",LN(資本ストック!G771))</f>
        <v>10.12076460777925</v>
      </c>
      <c r="I771" s="3">
        <v>25</v>
      </c>
      <c r="J771" s="3">
        <v>24</v>
      </c>
      <c r="K771" s="2" cm="1">
        <f t="array" ref="K771">IF(C771="","",C771-SUMPRODUCT(($B$1461:$B$1491=$J771)*1,C$1461:C$1491))</f>
        <v>-1.1751199477637808</v>
      </c>
      <c r="L771" s="2" cm="1">
        <f t="array" ref="L771">IF(D771="","",D771-SUMPRODUCT(($B$1461:$B$1491=$J771)*1,D$1461:D$1491))</f>
        <v>-1.1975921857994241</v>
      </c>
      <c r="M771" s="2" cm="1">
        <f t="array" ref="M771">IF(E771="","",E771-SUMPRODUCT(($B$1461:$B$1491=$J771)*1,E$1461:E$1491))</f>
        <v>-1.223187309519254</v>
      </c>
      <c r="N771" s="2" cm="1">
        <f t="array" ref="N771">IF(F771="","",F771-SUMPRODUCT(($B$1461:$B$1491=$J771)*1,F$1461:F$1491))</f>
        <v>-1.2248792875292551</v>
      </c>
      <c r="O771" s="2" cm="1">
        <f t="array" ref="O771">IF(G771="","",G771-SUMPRODUCT(($B$1461:$B$1491=$J771)*1,G$1461:G$1491))</f>
        <v>-1.2009452055401404</v>
      </c>
    </row>
    <row r="772" spans="1:15" x14ac:dyDescent="0.55000000000000004">
      <c r="A772" s="3">
        <v>25</v>
      </c>
      <c r="B772" s="4">
        <v>25</v>
      </c>
      <c r="C772" s="2">
        <f>IF(logVir!C772="","",LN(資本ストック!C772))</f>
        <v>11.368100221732478</v>
      </c>
      <c r="D772" s="2">
        <f>IF(logVir!D772="","",LN(資本ストック!D772))</f>
        <v>11.259759516729956</v>
      </c>
      <c r="E772" s="2">
        <f>IF(logVir!E772="","",LN(資本ストック!E772))</f>
        <v>11.520458049362578</v>
      </c>
      <c r="F772" s="2">
        <f>IF(logVir!F772="","",LN(資本ストック!F772))</f>
        <v>11.474210431993205</v>
      </c>
      <c r="G772" s="2">
        <f>IF(logVir!G772="","",LN(資本ストック!G772))</f>
        <v>11.403817352996057</v>
      </c>
      <c r="I772" s="3">
        <v>25</v>
      </c>
      <c r="J772" s="3">
        <v>25</v>
      </c>
      <c r="K772" s="2" cm="1">
        <f t="array" ref="K772">IF(C772="","",C772-SUMPRODUCT(($B$1461:$B$1491=$J772)*1,C$1461:C$1491))</f>
        <v>-0.23965143538489464</v>
      </c>
      <c r="L772" s="2" cm="1">
        <f t="array" ref="L772">IF(D772="","",D772-SUMPRODUCT(($B$1461:$B$1491=$J772)*1,D$1461:D$1491))</f>
        <v>-0.43662569420729369</v>
      </c>
      <c r="M772" s="2" cm="1">
        <f t="array" ref="M772">IF(E772="","",E772-SUMPRODUCT(($B$1461:$B$1491=$J772)*1,E$1461:E$1491))</f>
        <v>-0.23258282804120967</v>
      </c>
      <c r="N772" s="2" cm="1">
        <f t="array" ref="N772">IF(F772="","",F772-SUMPRODUCT(($B$1461:$B$1491=$J772)*1,F$1461:F$1491))</f>
        <v>-0.3153542133737286</v>
      </c>
      <c r="O772" s="2" cm="1">
        <f t="array" ref="O772">IF(G772="","",G772-SUMPRODUCT(($B$1461:$B$1491=$J772)*1,G$1461:G$1491))</f>
        <v>-0.39081330717808882</v>
      </c>
    </row>
    <row r="773" spans="1:15" x14ac:dyDescent="0.55000000000000004">
      <c r="A773" s="3">
        <v>25</v>
      </c>
      <c r="B773" s="4">
        <v>26</v>
      </c>
      <c r="C773" s="2">
        <f>IF(logVir!C773="","",LN(資本ストック!C773))</f>
        <v>13.708964866552071</v>
      </c>
      <c r="D773" s="2">
        <f>IF(logVir!D773="","",LN(資本ストック!D773))</f>
        <v>13.634526325530979</v>
      </c>
      <c r="E773" s="2">
        <f>IF(logVir!E773="","",LN(資本ストック!E773))</f>
        <v>13.657947487374276</v>
      </c>
      <c r="F773" s="2">
        <f>IF(logVir!F773="","",LN(資本ストック!F773))</f>
        <v>13.679202525163623</v>
      </c>
      <c r="G773" s="2">
        <f>IF(logVir!G773="","",LN(資本ストック!G773))</f>
        <v>13.712118869026524</v>
      </c>
      <c r="I773" s="3">
        <v>25</v>
      </c>
      <c r="J773" s="3">
        <v>26</v>
      </c>
      <c r="K773" s="2" cm="1">
        <f t="array" ref="K773">IF(C773="","",C773-SUMPRODUCT(($B$1461:$B$1491=$J773)*1,C$1461:C$1491))</f>
        <v>-0.42467826039092138</v>
      </c>
      <c r="L773" s="2" cm="1">
        <f t="array" ref="L773">IF(D773="","",D773-SUMPRODUCT(($B$1461:$B$1491=$J773)*1,D$1461:D$1491))</f>
        <v>-0.43846054222530562</v>
      </c>
      <c r="M773" s="2" cm="1">
        <f t="array" ref="M773">IF(E773="","",E773-SUMPRODUCT(($B$1461:$B$1491=$J773)*1,E$1461:E$1491))</f>
        <v>-0.44712296762303971</v>
      </c>
      <c r="N773" s="2" cm="1">
        <f t="array" ref="N773">IF(F773="","",F773-SUMPRODUCT(($B$1461:$B$1491=$J773)*1,F$1461:F$1491))</f>
        <v>-0.43560512980549149</v>
      </c>
      <c r="O773" s="2" cm="1">
        <f t="array" ref="O773">IF(G773="","",G773-SUMPRODUCT(($B$1461:$B$1491=$J773)*1,G$1461:G$1491))</f>
        <v>-0.39261015701927882</v>
      </c>
    </row>
    <row r="774" spans="1:15" x14ac:dyDescent="0.55000000000000004">
      <c r="A774" s="3">
        <v>25</v>
      </c>
      <c r="B774" s="4">
        <v>27</v>
      </c>
      <c r="C774" s="2">
        <f>IF(logVir!C774="","",LN(資本ストック!C774))</f>
        <v>12.198931334186453</v>
      </c>
      <c r="D774" s="2">
        <f>IF(logVir!D774="","",LN(資本ストック!D774))</f>
        <v>12.617049832864</v>
      </c>
      <c r="E774" s="2">
        <f>IF(logVir!E774="","",LN(資本ストック!E774))</f>
        <v>12.943434137961901</v>
      </c>
      <c r="F774" s="2">
        <f>IF(logVir!F774="","",LN(資本ストック!F774))</f>
        <v>12.892434576021349</v>
      </c>
      <c r="G774" s="2">
        <f>IF(logVir!G774="","",LN(資本ストック!G774))</f>
        <v>12.89539616404519</v>
      </c>
      <c r="I774" s="3">
        <v>25</v>
      </c>
      <c r="J774" s="3">
        <v>27</v>
      </c>
      <c r="K774" s="2" cm="1">
        <f t="array" ref="K774">IF(C774="","",C774-SUMPRODUCT(($B$1461:$B$1491=$J774)*1,C$1461:C$1491))</f>
        <v>-0.50397753037402993</v>
      </c>
      <c r="L774" s="2" cm="1">
        <f t="array" ref="L774">IF(D774="","",D774-SUMPRODUCT(($B$1461:$B$1491=$J774)*1,D$1461:D$1491))</f>
        <v>-0.37957843831023297</v>
      </c>
      <c r="M774" s="2" cm="1">
        <f t="array" ref="M774">IF(E774="","",E774-SUMPRODUCT(($B$1461:$B$1491=$J774)*1,E$1461:E$1491))</f>
        <v>-0.24943488864500729</v>
      </c>
      <c r="N774" s="2" cm="1">
        <f t="array" ref="N774">IF(F774="","",F774-SUMPRODUCT(($B$1461:$B$1491=$J774)*1,F$1461:F$1491))</f>
        <v>-0.31606425373554536</v>
      </c>
      <c r="O774" s="2" cm="1">
        <f t="array" ref="O774">IF(G774="","",G774-SUMPRODUCT(($B$1461:$B$1491=$J774)*1,G$1461:G$1491))</f>
        <v>-0.34682201529246548</v>
      </c>
    </row>
    <row r="775" spans="1:15" x14ac:dyDescent="0.55000000000000004">
      <c r="A775" s="3">
        <v>25</v>
      </c>
      <c r="B775" s="4">
        <v>28</v>
      </c>
      <c r="C775" s="2">
        <f>IF(logVir!C775="","",LN(資本ストック!C775))</f>
        <v>15.060758157831582</v>
      </c>
      <c r="D775" s="2">
        <f>IF(logVir!D775="","",LN(資本ストック!D775))</f>
        <v>15.09506930764841</v>
      </c>
      <c r="E775" s="2">
        <f>IF(logVir!E775="","",LN(資本ストック!E775))</f>
        <v>15.126507055026973</v>
      </c>
      <c r="F775" s="2">
        <f>IF(logVir!F775="","",LN(資本ストック!F775))</f>
        <v>15.139371149028543</v>
      </c>
      <c r="G775" s="2">
        <f>IF(logVir!G775="","",LN(資本ストック!G775))</f>
        <v>15.142685811078154</v>
      </c>
      <c r="I775" s="3">
        <v>25</v>
      </c>
      <c r="J775" s="3">
        <v>28</v>
      </c>
      <c r="K775" s="2" cm="1">
        <f t="array" ref="K775">IF(C775="","",C775-SUMPRODUCT(($B$1461:$B$1491=$J775)*1,C$1461:C$1491))</f>
        <v>-0.48782379504315898</v>
      </c>
      <c r="L775" s="2" cm="1">
        <f t="array" ref="L775">IF(D775="","",D775-SUMPRODUCT(($B$1461:$B$1491=$J775)*1,D$1461:D$1491))</f>
        <v>-0.48398491683690459</v>
      </c>
      <c r="M775" s="2" cm="1">
        <f t="array" ref="M775">IF(E775="","",E775-SUMPRODUCT(($B$1461:$B$1491=$J775)*1,E$1461:E$1491))</f>
        <v>-0.4828708352040767</v>
      </c>
      <c r="N775" s="2" cm="1">
        <f t="array" ref="N775">IF(F775="","",F775-SUMPRODUCT(($B$1461:$B$1491=$J775)*1,F$1461:F$1491))</f>
        <v>-0.48159300877449773</v>
      </c>
      <c r="O775" s="2" cm="1">
        <f t="array" ref="O775">IF(G775="","",G775-SUMPRODUCT(($B$1461:$B$1491=$J775)*1,G$1461:G$1491))</f>
        <v>-0.49322182032366335</v>
      </c>
    </row>
    <row r="776" spans="1:15" x14ac:dyDescent="0.55000000000000004">
      <c r="A776" s="3">
        <v>25</v>
      </c>
      <c r="B776" s="4">
        <v>29</v>
      </c>
      <c r="C776" s="2">
        <f>IF(logVir!C776="","",LN(資本ストック!C776))</f>
        <v>12.879550378423842</v>
      </c>
      <c r="D776" s="2">
        <f>IF(logVir!D776="","",LN(資本ストック!D776))</f>
        <v>12.904570079023721</v>
      </c>
      <c r="E776" s="2">
        <f>IF(logVir!E776="","",LN(資本ストック!E776))</f>
        <v>12.82695173376343</v>
      </c>
      <c r="F776" s="2">
        <f>IF(logVir!F776="","",LN(資本ストック!F776))</f>
        <v>12.826546809788862</v>
      </c>
      <c r="G776" s="2">
        <f>IF(logVir!G776="","",LN(資本ストック!G776))</f>
        <v>12.756972747629408</v>
      </c>
      <c r="I776" s="3">
        <v>25</v>
      </c>
      <c r="J776" s="3">
        <v>29</v>
      </c>
      <c r="K776" s="2" cm="1">
        <f t="array" ref="K776">IF(C776="","",C776-SUMPRODUCT(($B$1461:$B$1491=$J776)*1,C$1461:C$1491))</f>
        <v>-0.35068656333037218</v>
      </c>
      <c r="L776" s="2" cm="1">
        <f t="array" ref="L776">IF(D776="","",D776-SUMPRODUCT(($B$1461:$B$1491=$J776)*1,D$1461:D$1491))</f>
        <v>-0.34901820549612417</v>
      </c>
      <c r="M776" s="2" cm="1">
        <f t="array" ref="M776">IF(E776="","",E776-SUMPRODUCT(($B$1461:$B$1491=$J776)*1,E$1461:E$1491))</f>
        <v>-0.36350908810271676</v>
      </c>
      <c r="N776" s="2" cm="1">
        <f t="array" ref="N776">IF(F776="","",F776-SUMPRODUCT(($B$1461:$B$1491=$J776)*1,F$1461:F$1491))</f>
        <v>-0.35621787231408319</v>
      </c>
      <c r="O776" s="2" cm="1">
        <f t="array" ref="O776">IF(G776="","",G776-SUMPRODUCT(($B$1461:$B$1491=$J776)*1,G$1461:G$1491))</f>
        <v>-0.3946897174854147</v>
      </c>
    </row>
    <row r="777" spans="1:15" x14ac:dyDescent="0.55000000000000004">
      <c r="A777" s="3">
        <v>25</v>
      </c>
      <c r="B777" s="4">
        <v>30</v>
      </c>
      <c r="C777" s="2">
        <f>IF(logVir!C777="","",LN(資本ストック!C777))</f>
        <v>13.006426779980847</v>
      </c>
      <c r="D777" s="2">
        <f>IF(logVir!D777="","",LN(資本ストック!D777))</f>
        <v>12.99760089899862</v>
      </c>
      <c r="E777" s="2">
        <f>IF(logVir!E777="","",LN(資本ストック!E777))</f>
        <v>12.919242069306588</v>
      </c>
      <c r="F777" s="2">
        <f>IF(logVir!F777="","",LN(資本ストック!F777))</f>
        <v>12.861944018971146</v>
      </c>
      <c r="G777" s="2">
        <f>IF(logVir!G777="","",LN(資本ストック!G777))</f>
        <v>12.781522138789436</v>
      </c>
      <c r="I777" s="3">
        <v>25</v>
      </c>
      <c r="J777" s="3">
        <v>30</v>
      </c>
      <c r="K777" s="2" cm="1">
        <f t="array" ref="K777">IF(C777="","",C777-SUMPRODUCT(($B$1461:$B$1491=$J777)*1,C$1461:C$1491))</f>
        <v>-0.30700988236651838</v>
      </c>
      <c r="L777" s="2" cm="1">
        <f t="array" ref="L777">IF(D777="","",D777-SUMPRODUCT(($B$1461:$B$1491=$J777)*1,D$1461:D$1491))</f>
        <v>-0.39102742550827507</v>
      </c>
      <c r="M777" s="2" cm="1">
        <f t="array" ref="M777">IF(E777="","",E777-SUMPRODUCT(($B$1461:$B$1491=$J777)*1,E$1461:E$1491))</f>
        <v>-0.40117172265980905</v>
      </c>
      <c r="N777" s="2" cm="1">
        <f t="array" ref="N777">IF(F777="","",F777-SUMPRODUCT(($B$1461:$B$1491=$J777)*1,F$1461:F$1491))</f>
        <v>-0.44536146547402211</v>
      </c>
      <c r="O777" s="2" cm="1">
        <f t="array" ref="O777">IF(G777="","",G777-SUMPRODUCT(($B$1461:$B$1491=$J777)*1,G$1461:G$1491))</f>
        <v>-0.51342672462752148</v>
      </c>
    </row>
    <row r="778" spans="1:15" x14ac:dyDescent="0.55000000000000004">
      <c r="A778" s="3">
        <v>25</v>
      </c>
      <c r="B778" s="4">
        <v>31</v>
      </c>
      <c r="C778" s="2">
        <f>IF(logVir!C778="","",LN(資本ストック!C778))</f>
        <v>13.091818785162651</v>
      </c>
      <c r="D778" s="2">
        <f>IF(logVir!D778="","",LN(資本ストック!D778))</f>
        <v>13.046204280494546</v>
      </c>
      <c r="E778" s="2">
        <f>IF(logVir!E778="","",LN(資本ストック!E778))</f>
        <v>13.059122918728059</v>
      </c>
      <c r="F778" s="2">
        <f>IF(logVir!F778="","",LN(資本ストック!F778))</f>
        <v>12.984799941464455</v>
      </c>
      <c r="G778" s="2">
        <f>IF(logVir!G778="","",LN(資本ストック!G778))</f>
        <v>12.953411081019897</v>
      </c>
      <c r="I778" s="3">
        <v>25</v>
      </c>
      <c r="J778" s="3">
        <v>31</v>
      </c>
      <c r="K778" s="2" cm="1">
        <f t="array" ref="K778">IF(C778="","",C778-SUMPRODUCT(($B$1461:$B$1491=$J778)*1,C$1461:C$1491))</f>
        <v>-0.22478768290966755</v>
      </c>
      <c r="L778" s="2" cm="1">
        <f t="array" ref="L778">IF(D778="","",D778-SUMPRODUCT(($B$1461:$B$1491=$J778)*1,D$1461:D$1491))</f>
        <v>-0.18923289566207835</v>
      </c>
      <c r="M778" s="2" cm="1">
        <f t="array" ref="M778">IF(E778="","",E778-SUMPRODUCT(($B$1461:$B$1491=$J778)*1,E$1461:E$1491))</f>
        <v>-0.11535362166575069</v>
      </c>
      <c r="N778" s="2" cm="1">
        <f t="array" ref="N778">IF(F778="","",F778-SUMPRODUCT(($B$1461:$B$1491=$J778)*1,F$1461:F$1491))</f>
        <v>-0.15616479060124711</v>
      </c>
      <c r="O778" s="2" cm="1">
        <f t="array" ref="O778">IF(G778="","",G778-SUMPRODUCT(($B$1461:$B$1491=$J778)*1,G$1461:G$1491))</f>
        <v>-0.18743423002222848</v>
      </c>
    </row>
    <row r="779" spans="1:15" x14ac:dyDescent="0.55000000000000004">
      <c r="A779" s="3">
        <v>26</v>
      </c>
      <c r="B779" s="4">
        <v>1</v>
      </c>
      <c r="C779" s="2">
        <f>IF(logVir!C779="","",LN(資本ストック!C779))</f>
        <v>11.85450659010392</v>
      </c>
      <c r="D779" s="2">
        <f>IF(logVir!D779="","",LN(資本ストック!D779))</f>
        <v>12.119611850715517</v>
      </c>
      <c r="E779" s="2">
        <f>IF(logVir!E779="","",LN(資本ストック!E779))</f>
        <v>12.552039725084686</v>
      </c>
      <c r="F779" s="2">
        <f>IF(logVir!F779="","",LN(資本ストック!F779))</f>
        <v>12.465703512312885</v>
      </c>
      <c r="G779" s="2">
        <f>IF(logVir!G779="","",LN(資本ストック!G779))</f>
        <v>12.331337694413136</v>
      </c>
      <c r="I779" s="3">
        <v>26</v>
      </c>
      <c r="J779" s="3">
        <v>1</v>
      </c>
      <c r="K779" s="2" cm="1">
        <f t="array" ref="K779">IF(C779="","",C779-SUMPRODUCT(($B$1461:$B$1491=$J779)*1,C$1461:C$1491))</f>
        <v>-0.73350495542896965</v>
      </c>
      <c r="L779" s="2" cm="1">
        <f t="array" ref="L779">IF(D779="","",D779-SUMPRODUCT(($B$1461:$B$1491=$J779)*1,D$1461:D$1491))</f>
        <v>-0.31155597298144855</v>
      </c>
      <c r="M779" s="2" cm="1">
        <f t="array" ref="M779">IF(E779="","",E779-SUMPRODUCT(($B$1461:$B$1491=$J779)*1,E$1461:E$1491))</f>
        <v>0.23378829326280304</v>
      </c>
      <c r="N779" s="2" cm="1">
        <f t="array" ref="N779">IF(F779="","",F779-SUMPRODUCT(($B$1461:$B$1491=$J779)*1,F$1461:F$1491))</f>
        <v>0.16356790871433091</v>
      </c>
      <c r="O779" s="2" cm="1">
        <f t="array" ref="O779">IF(G779="","",G779-SUMPRODUCT(($B$1461:$B$1491=$J779)*1,G$1461:G$1491))</f>
        <v>0.11032356406117216</v>
      </c>
    </row>
    <row r="780" spans="1:15" x14ac:dyDescent="0.55000000000000004">
      <c r="A780" s="3">
        <v>26</v>
      </c>
      <c r="B780" s="4">
        <v>2</v>
      </c>
      <c r="C780" s="2">
        <f>IF(logVir!C780="","",LN(資本ストック!C780))</f>
        <v>10.2085702113746</v>
      </c>
      <c r="D780" s="2">
        <f>IF(logVir!D780="","",LN(資本ストック!D780))</f>
        <v>10.144096142693931</v>
      </c>
      <c r="E780" s="2">
        <f>IF(logVir!E780="","",LN(資本ストック!E780))</f>
        <v>10.090637189601361</v>
      </c>
      <c r="F780" s="2">
        <f>IF(logVir!F780="","",LN(資本ストック!F780))</f>
        <v>10.056746311031729</v>
      </c>
      <c r="G780" s="2">
        <f>IF(logVir!G780="","",LN(資本ストック!G780))</f>
        <v>10.006886647885883</v>
      </c>
      <c r="I780" s="3">
        <v>26</v>
      </c>
      <c r="J780" s="3">
        <v>2</v>
      </c>
      <c r="K780" s="2" cm="1">
        <f t="array" ref="K780">IF(C780="","",C780-SUMPRODUCT(($B$1461:$B$1491=$J780)*1,C$1461:C$1491))</f>
        <v>-0.27533174093742474</v>
      </c>
      <c r="L780" s="2" cm="1">
        <f t="array" ref="L780">IF(D780="","",D780-SUMPRODUCT(($B$1461:$B$1491=$J780)*1,D$1461:D$1491))</f>
        <v>-0.35370945439918167</v>
      </c>
      <c r="M780" s="2" cm="1">
        <f t="array" ref="M780">IF(E780="","",E780-SUMPRODUCT(($B$1461:$B$1491=$J780)*1,E$1461:E$1491))</f>
        <v>-0.42417325926670024</v>
      </c>
      <c r="N780" s="2" cm="1">
        <f t="array" ref="N780">IF(F780="","",F780-SUMPRODUCT(($B$1461:$B$1491=$J780)*1,F$1461:F$1491))</f>
        <v>-0.4326122623444526</v>
      </c>
      <c r="O780" s="2" cm="1">
        <f t="array" ref="O780">IF(G780="","",G780-SUMPRODUCT(($B$1461:$B$1491=$J780)*1,G$1461:G$1491))</f>
        <v>-0.45344484998602752</v>
      </c>
    </row>
    <row r="781" spans="1:15" x14ac:dyDescent="0.55000000000000004">
      <c r="A781" s="3">
        <v>26</v>
      </c>
      <c r="B781" s="4">
        <v>3</v>
      </c>
      <c r="C781" s="2">
        <f>IF(logVir!C781="","",LN(資本ストック!C781))</f>
        <v>13.127689885579249</v>
      </c>
      <c r="D781" s="2">
        <f>IF(logVir!D781="","",LN(資本ストック!D781))</f>
        <v>13.396084855305894</v>
      </c>
      <c r="E781" s="2">
        <f>IF(logVir!E781="","",LN(資本ストック!E781))</f>
        <v>13.423775072084061</v>
      </c>
      <c r="F781" s="2">
        <f>IF(logVir!F781="","",LN(資本ストック!F781))</f>
        <v>13.387577986319659</v>
      </c>
      <c r="G781" s="2">
        <f>IF(logVir!G781="","",LN(資本ストック!G781))</f>
        <v>13.37469016257627</v>
      </c>
      <c r="I781" s="3">
        <v>26</v>
      </c>
      <c r="J781" s="3">
        <v>3</v>
      </c>
      <c r="K781" s="2" cm="1">
        <f t="array" ref="K781">IF(C781="","",C781-SUMPRODUCT(($B$1461:$B$1491=$J781)*1,C$1461:C$1491))</f>
        <v>0.4865319716711376</v>
      </c>
      <c r="L781" s="2" cm="1">
        <f t="array" ref="L781">IF(D781="","",D781-SUMPRODUCT(($B$1461:$B$1491=$J781)*1,D$1461:D$1491))</f>
        <v>0.74646982963733066</v>
      </c>
      <c r="M781" s="2" cm="1">
        <f t="array" ref="M781">IF(E781="","",E781-SUMPRODUCT(($B$1461:$B$1491=$J781)*1,E$1461:E$1491))</f>
        <v>0.70938278490705464</v>
      </c>
      <c r="N781" s="2" cm="1">
        <f t="array" ref="N781">IF(F781="","",F781-SUMPRODUCT(($B$1461:$B$1491=$J781)*1,F$1461:F$1491))</f>
        <v>0.67708762326901706</v>
      </c>
      <c r="O781" s="2" cm="1">
        <f t="array" ref="O781">IF(G781="","",G781-SUMPRODUCT(($B$1461:$B$1491=$J781)*1,G$1461:G$1491))</f>
        <v>0.66909340909461079</v>
      </c>
    </row>
    <row r="782" spans="1:15" x14ac:dyDescent="0.55000000000000004">
      <c r="A782" s="3">
        <v>26</v>
      </c>
      <c r="B782" s="4">
        <v>4</v>
      </c>
      <c r="C782" s="2">
        <f>IF(logVir!C782="","",LN(資本ストック!C782))</f>
        <v>12.324114276830416</v>
      </c>
      <c r="D782" s="2">
        <f>IF(logVir!D782="","",LN(資本ストック!D782))</f>
        <v>12.113900251226848</v>
      </c>
      <c r="E782" s="2">
        <f>IF(logVir!E782="","",LN(資本ストック!E782))</f>
        <v>11.981085585744067</v>
      </c>
      <c r="F782" s="2">
        <f>IF(logVir!F782="","",LN(資本ストック!F782))</f>
        <v>11.927848655259284</v>
      </c>
      <c r="G782" s="2">
        <f>IF(logVir!G782="","",LN(資本ストック!G782))</f>
        <v>11.914285582212097</v>
      </c>
      <c r="I782" s="3">
        <v>26</v>
      </c>
      <c r="J782" s="3">
        <v>4</v>
      </c>
      <c r="K782" s="2" cm="1">
        <f t="array" ref="K782">IF(C782="","",C782-SUMPRODUCT(($B$1461:$B$1491=$J782)*1,C$1461:C$1491))</f>
        <v>1.3674086851530376</v>
      </c>
      <c r="L782" s="2" cm="1">
        <f t="array" ref="L782">IF(D782="","",D782-SUMPRODUCT(($B$1461:$B$1491=$J782)*1,D$1461:D$1491))</f>
        <v>1.2934391202764495</v>
      </c>
      <c r="M782" s="2" cm="1">
        <f t="array" ref="M782">IF(E782="","",E782-SUMPRODUCT(($B$1461:$B$1491=$J782)*1,E$1461:E$1491))</f>
        <v>1.1996783592061213</v>
      </c>
      <c r="N782" s="2" cm="1">
        <f t="array" ref="N782">IF(F782="","",F782-SUMPRODUCT(($B$1461:$B$1491=$J782)*1,F$1461:F$1491))</f>
        <v>1.1728332431259076</v>
      </c>
      <c r="O782" s="2" cm="1">
        <f t="array" ref="O782">IF(G782="","",G782-SUMPRODUCT(($B$1461:$B$1491=$J782)*1,G$1461:G$1491))</f>
        <v>1.1902956259380684</v>
      </c>
    </row>
    <row r="783" spans="1:15" x14ac:dyDescent="0.55000000000000004">
      <c r="A783" s="3">
        <v>26</v>
      </c>
      <c r="B783" s="4">
        <v>5</v>
      </c>
      <c r="C783" s="2">
        <f>IF(logVir!C783="","",LN(資本ストック!C783))</f>
        <v>11.905012717999394</v>
      </c>
      <c r="D783" s="2">
        <f>IF(logVir!D783="","",LN(資本ストック!D783))</f>
        <v>11.838557897825824</v>
      </c>
      <c r="E783" s="2">
        <f>IF(logVir!E783="","",LN(資本ストック!E783))</f>
        <v>11.815018724922886</v>
      </c>
      <c r="F783" s="2">
        <f>IF(logVir!F783="","",LN(資本ストック!F783))</f>
        <v>11.807584623149269</v>
      </c>
      <c r="G783" s="2">
        <f>IF(logVir!G783="","",LN(資本ストック!G783))</f>
        <v>11.755445874145611</v>
      </c>
      <c r="I783" s="3">
        <v>26</v>
      </c>
      <c r="J783" s="3">
        <v>5</v>
      </c>
      <c r="K783" s="2" cm="1">
        <f t="array" ref="K783">IF(C783="","",C783-SUMPRODUCT(($B$1461:$B$1491=$J783)*1,C$1461:C$1491))</f>
        <v>0.51231160826524658</v>
      </c>
      <c r="L783" s="2" cm="1">
        <f t="array" ref="L783">IF(D783="","",D783-SUMPRODUCT(($B$1461:$B$1491=$J783)*1,D$1461:D$1491))</f>
        <v>0.48789404633824418</v>
      </c>
      <c r="M783" s="2" cm="1">
        <f t="array" ref="M783">IF(E783="","",E783-SUMPRODUCT(($B$1461:$B$1491=$J783)*1,E$1461:E$1491))</f>
        <v>0.42210424675713121</v>
      </c>
      <c r="N783" s="2" cm="1">
        <f t="array" ref="N783">IF(F783="","",F783-SUMPRODUCT(($B$1461:$B$1491=$J783)*1,F$1461:F$1491))</f>
        <v>0.4226671662730066</v>
      </c>
      <c r="O783" s="2" cm="1">
        <f t="array" ref="O783">IF(G783="","",G783-SUMPRODUCT(($B$1461:$B$1491=$J783)*1,G$1461:G$1491))</f>
        <v>0.36658481828483147</v>
      </c>
    </row>
    <row r="784" spans="1:15" x14ac:dyDescent="0.55000000000000004">
      <c r="A784" s="3">
        <v>26</v>
      </c>
      <c r="B784" s="4">
        <v>6</v>
      </c>
      <c r="C784" s="2">
        <f>IF(logVir!C784="","",LN(資本ストック!C784))</f>
        <v>13.176093144981747</v>
      </c>
      <c r="D784" s="2">
        <f>IF(logVir!D784="","",LN(資本ストック!D784))</f>
        <v>13.254154495035799</v>
      </c>
      <c r="E784" s="2">
        <f>IF(logVir!E784="","",LN(資本ストック!E784))</f>
        <v>13.332054985609197</v>
      </c>
      <c r="F784" s="2">
        <f>IF(logVir!F784="","",LN(資本ストック!F784))</f>
        <v>13.32827604315611</v>
      </c>
      <c r="G784" s="2">
        <f>IF(logVir!G784="","",LN(資本ストック!G784))</f>
        <v>13.325117464544814</v>
      </c>
      <c r="I784" s="3">
        <v>26</v>
      </c>
      <c r="J784" s="3">
        <v>6</v>
      </c>
      <c r="K784" s="2" cm="1">
        <f t="array" ref="K784">IF(C784="","",C784-SUMPRODUCT(($B$1461:$B$1491=$J784)*1,C$1461:C$1491))</f>
        <v>2.5323989733285757E-2</v>
      </c>
      <c r="L784" s="2" cm="1">
        <f t="array" ref="L784">IF(D784="","",D784-SUMPRODUCT(($B$1461:$B$1491=$J784)*1,D$1461:D$1491))</f>
        <v>7.9461802483304922E-2</v>
      </c>
      <c r="M784" s="2" cm="1">
        <f t="array" ref="M784">IF(E784="","",E784-SUMPRODUCT(($B$1461:$B$1491=$J784)*1,E$1461:E$1491))</f>
        <v>0.12619686857688883</v>
      </c>
      <c r="N784" s="2" cm="1">
        <f t="array" ref="N784">IF(F784="","",F784-SUMPRODUCT(($B$1461:$B$1491=$J784)*1,F$1461:F$1491))</f>
        <v>0.12003978076325694</v>
      </c>
      <c r="O784" s="2" cm="1">
        <f t="array" ref="O784">IF(G784="","",G784-SUMPRODUCT(($B$1461:$B$1491=$J784)*1,G$1461:G$1491))</f>
        <v>0.10826913684120854</v>
      </c>
    </row>
    <row r="785" spans="1:15" x14ac:dyDescent="0.55000000000000004">
      <c r="A785" s="3">
        <v>26</v>
      </c>
      <c r="B785" s="4">
        <v>7</v>
      </c>
      <c r="C785" s="2">
        <f>IF(logVir!C785="","",LN(資本ストック!C785))</f>
        <v>11.928807352997524</v>
      </c>
      <c r="D785" s="2">
        <f>IF(logVir!D785="","",LN(資本ストック!D785))</f>
        <v>11.97267816595976</v>
      </c>
      <c r="E785" s="2">
        <f>IF(logVir!E785="","",LN(資本ストック!E785))</f>
        <v>11.876455275169029</v>
      </c>
      <c r="F785" s="2">
        <f>IF(logVir!F785="","",LN(資本ストック!F785))</f>
        <v>11.862822536841842</v>
      </c>
      <c r="G785" s="2">
        <f>IF(logVir!G785="","",LN(資本ストック!G785))</f>
        <v>11.801749640271295</v>
      </c>
      <c r="I785" s="3">
        <v>26</v>
      </c>
      <c r="J785" s="3">
        <v>7</v>
      </c>
      <c r="K785" s="2" cm="1">
        <f t="array" ref="K785">IF(C785="","",C785-SUMPRODUCT(($B$1461:$B$1491=$J785)*1,C$1461:C$1491))</f>
        <v>0.10486527495456599</v>
      </c>
      <c r="L785" s="2" cm="1">
        <f t="array" ref="L785">IF(D785="","",D785-SUMPRODUCT(($B$1461:$B$1491=$J785)*1,D$1461:D$1491))</f>
        <v>0.21723290950295038</v>
      </c>
      <c r="M785" s="2" cm="1">
        <f t="array" ref="M785">IF(E785="","",E785-SUMPRODUCT(($B$1461:$B$1491=$J785)*1,E$1461:E$1491))</f>
        <v>0.1301980910713425</v>
      </c>
      <c r="N785" s="2" cm="1">
        <f t="array" ref="N785">IF(F785="","",F785-SUMPRODUCT(($B$1461:$B$1491=$J785)*1,F$1461:F$1491))</f>
        <v>0.13346249950130407</v>
      </c>
      <c r="O785" s="2" cm="1">
        <f t="array" ref="O785">IF(G785="","",G785-SUMPRODUCT(($B$1461:$B$1491=$J785)*1,G$1461:G$1491))</f>
        <v>7.374556853060632E-2</v>
      </c>
    </row>
    <row r="786" spans="1:15" x14ac:dyDescent="0.55000000000000004">
      <c r="A786" s="3">
        <v>26</v>
      </c>
      <c r="B786" s="4">
        <v>8</v>
      </c>
      <c r="C786" s="2">
        <f>IF(logVir!C786="","",LN(資本ストック!C786))</f>
        <v>12.089501622483164</v>
      </c>
      <c r="D786" s="2">
        <f>IF(logVir!D786="","",LN(資本ストック!D786))</f>
        <v>12.000239394721245</v>
      </c>
      <c r="E786" s="2">
        <f>IF(logVir!E786="","",LN(資本ストック!E786))</f>
        <v>11.924827002821337</v>
      </c>
      <c r="F786" s="2">
        <f>IF(logVir!F786="","",LN(資本ストック!F786))</f>
        <v>11.880415177931905</v>
      </c>
      <c r="G786" s="2">
        <f>IF(logVir!G786="","",LN(資本ストック!G786))</f>
        <v>11.838749215457813</v>
      </c>
      <c r="I786" s="3">
        <v>26</v>
      </c>
      <c r="J786" s="3">
        <v>8</v>
      </c>
      <c r="K786" s="2" cm="1">
        <f t="array" ref="K786">IF(C786="","",C786-SUMPRODUCT(($B$1461:$B$1491=$J786)*1,C$1461:C$1491))</f>
        <v>-0.35142157149336306</v>
      </c>
      <c r="L786" s="2" cm="1">
        <f t="array" ref="L786">IF(D786="","",D786-SUMPRODUCT(($B$1461:$B$1491=$J786)*1,D$1461:D$1491))</f>
        <v>-0.46093462949600195</v>
      </c>
      <c r="M786" s="2" cm="1">
        <f t="array" ref="M786">IF(E786="","",E786-SUMPRODUCT(($B$1461:$B$1491=$J786)*1,E$1461:E$1491))</f>
        <v>-0.5279695171028802</v>
      </c>
      <c r="N786" s="2" cm="1">
        <f t="array" ref="N786">IF(F786="","",F786-SUMPRODUCT(($B$1461:$B$1491=$J786)*1,F$1461:F$1491))</f>
        <v>-0.62006687460090859</v>
      </c>
      <c r="O786" s="2" cm="1">
        <f t="array" ref="O786">IF(G786="","",G786-SUMPRODUCT(($B$1461:$B$1491=$J786)*1,G$1461:G$1491))</f>
        <v>-0.62543808061352024</v>
      </c>
    </row>
    <row r="787" spans="1:15" x14ac:dyDescent="0.55000000000000004">
      <c r="A787" s="3">
        <v>26</v>
      </c>
      <c r="B787" s="4">
        <v>9</v>
      </c>
      <c r="C787" s="2">
        <f>IF(logVir!C787="","",LN(資本ストック!C787))</f>
        <v>11.490504032536085</v>
      </c>
      <c r="D787" s="2">
        <f>IF(logVir!D787="","",LN(資本ストック!D787))</f>
        <v>11.425946882532671</v>
      </c>
      <c r="E787" s="2">
        <f>IF(logVir!E787="","",LN(資本ストック!E787))</f>
        <v>11.474308729426793</v>
      </c>
      <c r="F787" s="2">
        <f>IF(logVir!F787="","",LN(資本ストック!F787))</f>
        <v>11.50559918784208</v>
      </c>
      <c r="G787" s="2">
        <f>IF(logVir!G787="","",LN(資本ストック!G787))</f>
        <v>11.508216386390711</v>
      </c>
      <c r="I787" s="3">
        <v>26</v>
      </c>
      <c r="J787" s="3">
        <v>9</v>
      </c>
      <c r="K787" s="2" cm="1">
        <f t="array" ref="K787">IF(C787="","",C787-SUMPRODUCT(($B$1461:$B$1491=$J787)*1,C$1461:C$1491))</f>
        <v>0.21363853092309171</v>
      </c>
      <c r="L787" s="2" cm="1">
        <f t="array" ref="L787">IF(D787="","",D787-SUMPRODUCT(($B$1461:$B$1491=$J787)*1,D$1461:D$1491))</f>
        <v>0.17532393977641014</v>
      </c>
      <c r="M787" s="2" cm="1">
        <f t="array" ref="M787">IF(E787="","",E787-SUMPRODUCT(($B$1461:$B$1491=$J787)*1,E$1461:E$1491))</f>
        <v>0.13971864007097778</v>
      </c>
      <c r="N787" s="2" cm="1">
        <f t="array" ref="N787">IF(F787="","",F787-SUMPRODUCT(($B$1461:$B$1491=$J787)*1,F$1461:F$1491))</f>
        <v>0.1987669687849305</v>
      </c>
      <c r="O787" s="2" cm="1">
        <f t="array" ref="O787">IF(G787="","",G787-SUMPRODUCT(($B$1461:$B$1491=$J787)*1,G$1461:G$1491))</f>
        <v>0.20097607101707915</v>
      </c>
    </row>
    <row r="788" spans="1:15" x14ac:dyDescent="0.55000000000000004">
      <c r="A788" s="3">
        <v>26</v>
      </c>
      <c r="B788" s="4">
        <v>10</v>
      </c>
      <c r="C788" s="2">
        <f>IF(logVir!C788="","",LN(資本ストック!C788))</f>
        <v>13.418691394629406</v>
      </c>
      <c r="D788" s="2">
        <f>IF(logVir!D788="","",LN(資本ストック!D788))</f>
        <v>13.465619181847403</v>
      </c>
      <c r="E788" s="2">
        <f>IF(logVir!E788="","",LN(資本ストック!E788))</f>
        <v>13.537740289645658</v>
      </c>
      <c r="F788" s="2">
        <f>IF(logVir!F788="","",LN(資本ストック!F788))</f>
        <v>13.641537317790362</v>
      </c>
      <c r="G788" s="2">
        <f>IF(logVir!G788="","",LN(資本ストック!G788))</f>
        <v>13.633116610497568</v>
      </c>
      <c r="I788" s="3">
        <v>26</v>
      </c>
      <c r="J788" s="3">
        <v>10</v>
      </c>
      <c r="K788" s="2" cm="1">
        <f t="array" ref="K788">IF(C788="","",C788-SUMPRODUCT(($B$1461:$B$1491=$J788)*1,C$1461:C$1491))</f>
        <v>0.74344020159788116</v>
      </c>
      <c r="L788" s="2" cm="1">
        <f t="array" ref="L788">IF(D788="","",D788-SUMPRODUCT(($B$1461:$B$1491=$J788)*1,D$1461:D$1491))</f>
        <v>0.72301182958586452</v>
      </c>
      <c r="M788" s="2" cm="1">
        <f t="array" ref="M788">IF(E788="","",E788-SUMPRODUCT(($B$1461:$B$1491=$J788)*1,E$1461:E$1491))</f>
        <v>0.7126250606244966</v>
      </c>
      <c r="N788" s="2" cm="1">
        <f t="array" ref="N788">IF(F788="","",F788-SUMPRODUCT(($B$1461:$B$1491=$J788)*1,F$1461:F$1491))</f>
        <v>0.82502573606113394</v>
      </c>
      <c r="O788" s="2" cm="1">
        <f t="array" ref="O788">IF(G788="","",G788-SUMPRODUCT(($B$1461:$B$1491=$J788)*1,G$1461:G$1491))</f>
        <v>0.80251993415312484</v>
      </c>
    </row>
    <row r="789" spans="1:15" x14ac:dyDescent="0.55000000000000004">
      <c r="A789" s="3">
        <v>26</v>
      </c>
      <c r="B789" s="4">
        <v>11</v>
      </c>
      <c r="C789" s="2">
        <f>IF(logVir!C789="","",LN(資本ストック!C789))</f>
        <v>12.899655056505649</v>
      </c>
      <c r="D789" s="2">
        <f>IF(logVir!D789="","",LN(資本ストック!D789))</f>
        <v>12.83981394443594</v>
      </c>
      <c r="E789" s="2">
        <f>IF(logVir!E789="","",LN(資本ストック!E789))</f>
        <v>12.90468677781446</v>
      </c>
      <c r="F789" s="2">
        <f>IF(logVir!F789="","",LN(資本ストック!F789))</f>
        <v>12.937936762185403</v>
      </c>
      <c r="G789" s="2">
        <f>IF(logVir!G789="","",LN(資本ストック!G789))</f>
        <v>13.073915900242477</v>
      </c>
      <c r="I789" s="3">
        <v>26</v>
      </c>
      <c r="J789" s="3">
        <v>11</v>
      </c>
      <c r="K789" s="2" cm="1">
        <f t="array" ref="K789">IF(C789="","",C789-SUMPRODUCT(($B$1461:$B$1491=$J789)*1,C$1461:C$1491))</f>
        <v>0.51756309990940608</v>
      </c>
      <c r="L789" s="2" cm="1">
        <f t="array" ref="L789">IF(D789="","",D789-SUMPRODUCT(($B$1461:$B$1491=$J789)*1,D$1461:D$1491))</f>
        <v>0.46438254189940942</v>
      </c>
      <c r="M789" s="2" cm="1">
        <f t="array" ref="M789">IF(E789="","",E789-SUMPRODUCT(($B$1461:$B$1491=$J789)*1,E$1461:E$1491))</f>
        <v>0.4764530864864458</v>
      </c>
      <c r="N789" s="2" cm="1">
        <f t="array" ref="N789">IF(F789="","",F789-SUMPRODUCT(($B$1461:$B$1491=$J789)*1,F$1461:F$1491))</f>
        <v>0.49883340313563984</v>
      </c>
      <c r="O789" s="2" cm="1">
        <f t="array" ref="O789">IF(G789="","",G789-SUMPRODUCT(($B$1461:$B$1491=$J789)*1,G$1461:G$1491))</f>
        <v>0.60084656719354612</v>
      </c>
    </row>
    <row r="790" spans="1:15" x14ac:dyDescent="0.55000000000000004">
      <c r="A790" s="3">
        <v>26</v>
      </c>
      <c r="B790" s="4">
        <v>12</v>
      </c>
      <c r="C790" s="2">
        <f>IF(logVir!C790="","",LN(資本ストック!C790))</f>
        <v>13.34364837337035</v>
      </c>
      <c r="D790" s="2">
        <f>IF(logVir!D790="","",LN(資本ストック!D790))</f>
        <v>13.316598256614384</v>
      </c>
      <c r="E790" s="2">
        <f>IF(logVir!E790="","",LN(資本ストック!E790))</f>
        <v>13.345490064178335</v>
      </c>
      <c r="F790" s="2">
        <f>IF(logVir!F790="","",LN(資本ストック!F790))</f>
        <v>13.362022256421961</v>
      </c>
      <c r="G790" s="2">
        <f>IF(logVir!G790="","",LN(資本ストック!G790))</f>
        <v>13.39456267602899</v>
      </c>
      <c r="I790" s="3">
        <v>26</v>
      </c>
      <c r="J790" s="3">
        <v>12</v>
      </c>
      <c r="K790" s="2" cm="1">
        <f t="array" ref="K790">IF(C790="","",C790-SUMPRODUCT(($B$1461:$B$1491=$J790)*1,C$1461:C$1491))</f>
        <v>1.0410886671090083</v>
      </c>
      <c r="L790" s="2" cm="1">
        <f t="array" ref="L790">IF(D790="","",D790-SUMPRODUCT(($B$1461:$B$1491=$J790)*1,D$1461:D$1491))</f>
        <v>1.0590429538819723</v>
      </c>
      <c r="M790" s="2" cm="1">
        <f t="array" ref="M790">IF(E790="","",E790-SUMPRODUCT(($B$1461:$B$1491=$J790)*1,E$1461:E$1491))</f>
        <v>1.0582992085533185</v>
      </c>
      <c r="N790" s="2" cm="1">
        <f t="array" ref="N790">IF(F790="","",F790-SUMPRODUCT(($B$1461:$B$1491=$J790)*1,F$1461:F$1491))</f>
        <v>1.1128349463925176</v>
      </c>
      <c r="O790" s="2" cm="1">
        <f t="array" ref="O790">IF(G790="","",G790-SUMPRODUCT(($B$1461:$B$1491=$J790)*1,G$1461:G$1491))</f>
        <v>1.1872197398314306</v>
      </c>
    </row>
    <row r="791" spans="1:15" x14ac:dyDescent="0.55000000000000004">
      <c r="A791" s="3">
        <v>26</v>
      </c>
      <c r="B791" s="4">
        <v>13</v>
      </c>
      <c r="C791" s="2">
        <f>IF(logVir!C791="","",LN(資本ストック!C791))</f>
        <v>11.982188412149496</v>
      </c>
      <c r="D791" s="2">
        <f>IF(logVir!D791="","",LN(資本ストック!D791))</f>
        <v>11.972544773966053</v>
      </c>
      <c r="E791" s="2">
        <f>IF(logVir!E791="","",LN(資本ストック!E791))</f>
        <v>11.905448266348087</v>
      </c>
      <c r="F791" s="2">
        <f>IF(logVir!F791="","",LN(資本ストック!F791))</f>
        <v>11.873849227095576</v>
      </c>
      <c r="G791" s="2">
        <f>IF(logVir!G791="","",LN(資本ストック!G791))</f>
        <v>11.792680956668475</v>
      </c>
      <c r="I791" s="3">
        <v>26</v>
      </c>
      <c r="J791" s="3">
        <v>13</v>
      </c>
      <c r="K791" s="2" cm="1">
        <f t="array" ref="K791">IF(C791="","",C791-SUMPRODUCT(($B$1461:$B$1491=$J791)*1,C$1461:C$1491))</f>
        <v>0.17546406961403882</v>
      </c>
      <c r="L791" s="2" cm="1">
        <f t="array" ref="L791">IF(D791="","",D791-SUMPRODUCT(($B$1461:$B$1491=$J791)*1,D$1461:D$1491))</f>
        <v>0.43646598817761628</v>
      </c>
      <c r="M791" s="2" cm="1">
        <f t="array" ref="M791">IF(E791="","",E791-SUMPRODUCT(($B$1461:$B$1491=$J791)*1,E$1461:E$1491))</f>
        <v>0.43063313812254123</v>
      </c>
      <c r="N791" s="2" cm="1">
        <f t="array" ref="N791">IF(F791="","",F791-SUMPRODUCT(($B$1461:$B$1491=$J791)*1,F$1461:F$1491))</f>
        <v>0.44012531741168637</v>
      </c>
      <c r="O791" s="2" cm="1">
        <f t="array" ref="O791">IF(G791="","",G791-SUMPRODUCT(($B$1461:$B$1491=$J791)*1,G$1461:G$1491))</f>
        <v>0.36806578354574526</v>
      </c>
    </row>
    <row r="792" spans="1:15" x14ac:dyDescent="0.55000000000000004">
      <c r="A792" s="3">
        <v>26</v>
      </c>
      <c r="B792" s="4">
        <v>14</v>
      </c>
      <c r="C792" s="2">
        <f>IF(logVir!C792="","",LN(資本ストック!C792))</f>
        <v>12.857453081527055</v>
      </c>
      <c r="D792" s="2">
        <f>IF(logVir!D792="","",LN(資本ストック!D792))</f>
        <v>12.718339016469493</v>
      </c>
      <c r="E792" s="2">
        <f>IF(logVir!E792="","",LN(資本ストック!E792))</f>
        <v>12.66947822891173</v>
      </c>
      <c r="F792" s="2">
        <f>IF(logVir!F792="","",LN(資本ストック!F792))</f>
        <v>13.015461551655154</v>
      </c>
      <c r="G792" s="2">
        <f>IF(logVir!G792="","",LN(資本ストック!G792))</f>
        <v>13.076948658598651</v>
      </c>
      <c r="I792" s="3">
        <v>26</v>
      </c>
      <c r="J792" s="3">
        <v>14</v>
      </c>
      <c r="K792" s="2" cm="1">
        <f t="array" ref="K792">IF(C792="","",C792-SUMPRODUCT(($B$1461:$B$1491=$J792)*1,C$1461:C$1491))</f>
        <v>0.36986273196958841</v>
      </c>
      <c r="L792" s="2" cm="1">
        <f t="array" ref="L792">IF(D792="","",D792-SUMPRODUCT(($B$1461:$B$1491=$J792)*1,D$1461:D$1491))</f>
        <v>0.22616527318104396</v>
      </c>
      <c r="M792" s="2" cm="1">
        <f t="array" ref="M792">IF(E792="","",E792-SUMPRODUCT(($B$1461:$B$1491=$J792)*1,E$1461:E$1491))</f>
        <v>5.0244339704649477E-2</v>
      </c>
      <c r="N792" s="2" cm="1">
        <f t="array" ref="N792">IF(F792="","",F792-SUMPRODUCT(($B$1461:$B$1491=$J792)*1,F$1461:F$1491))</f>
        <v>0.38617936666874364</v>
      </c>
      <c r="O792" s="2" cm="1">
        <f t="array" ref="O792">IF(G792="","",G792-SUMPRODUCT(($B$1461:$B$1491=$J792)*1,G$1461:G$1491))</f>
        <v>0.4600796888639298</v>
      </c>
    </row>
    <row r="793" spans="1:15" x14ac:dyDescent="0.55000000000000004">
      <c r="A793" s="3">
        <v>26</v>
      </c>
      <c r="B793" s="4">
        <v>15</v>
      </c>
      <c r="C793" s="2">
        <f>IF(logVir!C793="","",LN(資本ストック!C793))</f>
        <v>11.531719395160012</v>
      </c>
      <c r="D793" s="2">
        <f>IF(logVir!D793="","",LN(資本ストック!D793))</f>
        <v>11.539741409452173</v>
      </c>
      <c r="E793" s="2">
        <f>IF(logVir!E793="","",LN(資本ストック!E793))</f>
        <v>11.731657482138017</v>
      </c>
      <c r="F793" s="2">
        <f>IF(logVir!F793="","",LN(資本ストック!F793))</f>
        <v>11.758496441292076</v>
      </c>
      <c r="G793" s="2">
        <f>IF(logVir!G793="","",LN(資本ストック!G793))</f>
        <v>11.823556443624033</v>
      </c>
      <c r="I793" s="3">
        <v>26</v>
      </c>
      <c r="J793" s="3">
        <v>15</v>
      </c>
      <c r="K793" s="2" cm="1">
        <f t="array" ref="K793">IF(C793="","",C793-SUMPRODUCT(($B$1461:$B$1491=$J793)*1,C$1461:C$1491))</f>
        <v>1.0689779502348298</v>
      </c>
      <c r="L793" s="2" cm="1">
        <f t="array" ref="L793">IF(D793="","",D793-SUMPRODUCT(($B$1461:$B$1491=$J793)*1,D$1461:D$1491))</f>
        <v>1.0517938210197801</v>
      </c>
      <c r="M793" s="2" cm="1">
        <f t="array" ref="M793">IF(E793="","",E793-SUMPRODUCT(($B$1461:$B$1491=$J793)*1,E$1461:E$1491))</f>
        <v>1.1691963237415344</v>
      </c>
      <c r="N793" s="2" cm="1">
        <f t="array" ref="N793">IF(F793="","",F793-SUMPRODUCT(($B$1461:$B$1491=$J793)*1,F$1461:F$1491))</f>
        <v>1.1880980116927411</v>
      </c>
      <c r="O793" s="2" cm="1">
        <f t="array" ref="O793">IF(G793="","",G793-SUMPRODUCT(($B$1461:$B$1491=$J793)*1,G$1461:G$1491))</f>
        <v>1.2442797630884552</v>
      </c>
    </row>
    <row r="794" spans="1:15" x14ac:dyDescent="0.55000000000000004">
      <c r="A794" s="3">
        <v>26</v>
      </c>
      <c r="B794" s="4">
        <v>16</v>
      </c>
      <c r="C794" s="2">
        <f>IF(logVir!C794="","",LN(資本ストック!C794))</f>
        <v>12.519938091520981</v>
      </c>
      <c r="D794" s="2">
        <f>IF(logVir!D794="","",LN(資本ストック!D794))</f>
        <v>12.678465113582007</v>
      </c>
      <c r="E794" s="2">
        <f>IF(logVir!E794="","",LN(資本ストック!E794))</f>
        <v>12.640019029944693</v>
      </c>
      <c r="F794" s="2">
        <f>IF(logVir!F794="","",LN(資本ストック!F794))</f>
        <v>12.640904120364194</v>
      </c>
      <c r="G794" s="2">
        <f>IF(logVir!G794="","",LN(資本ストック!G794))</f>
        <v>12.601679734528039</v>
      </c>
      <c r="I794" s="3">
        <v>26</v>
      </c>
      <c r="J794" s="3">
        <v>16</v>
      </c>
      <c r="K794" s="2" cm="1">
        <f t="array" ref="K794">IF(C794="","",C794-SUMPRODUCT(($B$1461:$B$1491=$J794)*1,C$1461:C$1491))</f>
        <v>0.31231553396836453</v>
      </c>
      <c r="L794" s="2" cm="1">
        <f t="array" ref="L794">IF(D794="","",D794-SUMPRODUCT(($B$1461:$B$1491=$J794)*1,D$1461:D$1491))</f>
        <v>0.47028136671894671</v>
      </c>
      <c r="M794" s="2" cm="1">
        <f t="array" ref="M794">IF(E794="","",E794-SUMPRODUCT(($B$1461:$B$1491=$J794)*1,E$1461:E$1491))</f>
        <v>0.39978175958701634</v>
      </c>
      <c r="N794" s="2" cm="1">
        <f t="array" ref="N794">IF(F794="","",F794-SUMPRODUCT(($B$1461:$B$1491=$J794)*1,F$1461:F$1491))</f>
        <v>0.40345929835013372</v>
      </c>
      <c r="O794" s="2" cm="1">
        <f t="array" ref="O794">IF(G794="","",G794-SUMPRODUCT(($B$1461:$B$1491=$J794)*1,G$1461:G$1491))</f>
        <v>0.3393868239581721</v>
      </c>
    </row>
    <row r="795" spans="1:15" x14ac:dyDescent="0.55000000000000004">
      <c r="A795" s="3">
        <v>26</v>
      </c>
      <c r="B795" s="4">
        <v>17</v>
      </c>
      <c r="C795" s="2">
        <f>IF(logVir!C795="","",LN(資本ストック!C795))</f>
        <v>15.402784227218095</v>
      </c>
      <c r="D795" s="2">
        <f>IF(logVir!D795="","",LN(資本ストック!D795))</f>
        <v>15.352267535536386</v>
      </c>
      <c r="E795" s="2">
        <f>IF(logVir!E795="","",LN(資本ストック!E795))</f>
        <v>15.345947418213086</v>
      </c>
      <c r="F795" s="2">
        <f>IF(logVir!F795="","",LN(資本ストック!F795))</f>
        <v>15.339855311284413</v>
      </c>
      <c r="G795" s="2">
        <f>IF(logVir!G795="","",LN(資本ストック!G795))</f>
        <v>15.328628746394068</v>
      </c>
      <c r="I795" s="3">
        <v>26</v>
      </c>
      <c r="J795" s="3">
        <v>17</v>
      </c>
      <c r="K795" s="2" cm="1">
        <f t="array" ref="K795">IF(C795="","",C795-SUMPRODUCT(($B$1461:$B$1491=$J795)*1,C$1461:C$1491))</f>
        <v>0.34043104740074526</v>
      </c>
      <c r="L795" s="2" cm="1">
        <f t="array" ref="L795">IF(D795="","",D795-SUMPRODUCT(($B$1461:$B$1491=$J795)*1,D$1461:D$1491))</f>
        <v>0.29800236484627796</v>
      </c>
      <c r="M795" s="2" cm="1">
        <f t="array" ref="M795">IF(E795="","",E795-SUMPRODUCT(($B$1461:$B$1491=$J795)*1,E$1461:E$1491))</f>
        <v>0.29105478365188375</v>
      </c>
      <c r="N795" s="2" cm="1">
        <f t="array" ref="N795">IF(F795="","",F795-SUMPRODUCT(($B$1461:$B$1491=$J795)*1,F$1461:F$1491))</f>
        <v>0.28586189893632863</v>
      </c>
      <c r="O795" s="2" cm="1">
        <f t="array" ref="O795">IF(G795="","",G795-SUMPRODUCT(($B$1461:$B$1491=$J795)*1,G$1461:G$1491))</f>
        <v>0.26958952775294698</v>
      </c>
    </row>
    <row r="796" spans="1:15" x14ac:dyDescent="0.55000000000000004">
      <c r="A796" s="3">
        <v>26</v>
      </c>
      <c r="B796" s="4">
        <v>18</v>
      </c>
      <c r="C796" s="2">
        <f>IF(logVir!C796="","",LN(資本ストック!C796))</f>
        <v>12.759022925661275</v>
      </c>
      <c r="D796" s="2">
        <f>IF(logVir!D796="","",LN(資本ストック!D796))</f>
        <v>12.794226711716513</v>
      </c>
      <c r="E796" s="2">
        <f>IF(logVir!E796="","",LN(資本ストック!E796))</f>
        <v>12.845730761197069</v>
      </c>
      <c r="F796" s="2">
        <f>IF(logVir!F796="","",LN(資本ストック!F796))</f>
        <v>12.869315284079811</v>
      </c>
      <c r="G796" s="2">
        <f>IF(logVir!G796="","",LN(資本ストック!G796))</f>
        <v>12.9569084745238</v>
      </c>
      <c r="I796" s="3">
        <v>26</v>
      </c>
      <c r="J796" s="3">
        <v>18</v>
      </c>
      <c r="K796" s="2" cm="1">
        <f t="array" ref="K796">IF(C796="","",C796-SUMPRODUCT(($B$1461:$B$1491=$J796)*1,C$1461:C$1491))</f>
        <v>5.646759138007873E-2</v>
      </c>
      <c r="L796" s="2" cm="1">
        <f t="array" ref="L796">IF(D796="","",D796-SUMPRODUCT(($B$1461:$B$1491=$J796)*1,D$1461:D$1491))</f>
        <v>6.8637343476071422E-2</v>
      </c>
      <c r="M796" s="2" cm="1">
        <f t="array" ref="M796">IF(E796="","",E796-SUMPRODUCT(($B$1461:$B$1491=$J796)*1,E$1461:E$1491))</f>
        <v>7.1808263919038495E-2</v>
      </c>
      <c r="N796" s="2" cm="1">
        <f t="array" ref="N796">IF(F796="","",F796-SUMPRODUCT(($B$1461:$B$1491=$J796)*1,F$1461:F$1491))</f>
        <v>7.7415396958855354E-2</v>
      </c>
      <c r="O796" s="2" cm="1">
        <f t="array" ref="O796">IF(G796="","",G796-SUMPRODUCT(($B$1461:$B$1491=$J796)*1,G$1461:G$1491))</f>
        <v>9.7308130497998135E-2</v>
      </c>
    </row>
    <row r="797" spans="1:15" x14ac:dyDescent="0.55000000000000004">
      <c r="A797" s="3">
        <v>26</v>
      </c>
      <c r="B797" s="4">
        <v>19</v>
      </c>
      <c r="C797" s="2">
        <f>IF(logVir!C797="","",LN(資本ストック!C797))</f>
        <v>12.945364475297835</v>
      </c>
      <c r="D797" s="2">
        <f>IF(logVir!D797="","",LN(資本ストック!D797))</f>
        <v>12.834135018198159</v>
      </c>
      <c r="E797" s="2">
        <f>IF(logVir!E797="","",LN(資本ストック!E797))</f>
        <v>12.767804823227996</v>
      </c>
      <c r="F797" s="2">
        <f>IF(logVir!F797="","",LN(資本ストック!F797))</f>
        <v>12.753369576461406</v>
      </c>
      <c r="G797" s="2">
        <f>IF(logVir!G797="","",LN(資本ストック!G797))</f>
        <v>12.73392917981827</v>
      </c>
      <c r="I797" s="3">
        <v>26</v>
      </c>
      <c r="J797" s="3">
        <v>19</v>
      </c>
      <c r="K797" s="2" cm="1">
        <f t="array" ref="K797">IF(C797="","",C797-SUMPRODUCT(($B$1461:$B$1491=$J797)*1,C$1461:C$1491))</f>
        <v>0.42978404428051142</v>
      </c>
      <c r="L797" s="2" cm="1">
        <f t="array" ref="L797">IF(D797="","",D797-SUMPRODUCT(($B$1461:$B$1491=$J797)*1,D$1461:D$1491))</f>
        <v>0.37335107818817903</v>
      </c>
      <c r="M797" s="2" cm="1">
        <f t="array" ref="M797">IF(E797="","",E797-SUMPRODUCT(($B$1461:$B$1491=$J797)*1,E$1461:E$1491))</f>
        <v>0.3369071056189572</v>
      </c>
      <c r="N797" s="2" cm="1">
        <f t="array" ref="N797">IF(F797="","",F797-SUMPRODUCT(($B$1461:$B$1491=$J797)*1,F$1461:F$1491))</f>
        <v>0.32763712701875569</v>
      </c>
      <c r="O797" s="2" cm="1">
        <f t="array" ref="O797">IF(G797="","",G797-SUMPRODUCT(($B$1461:$B$1491=$J797)*1,G$1461:G$1491))</f>
        <v>0.31794973596904264</v>
      </c>
    </row>
    <row r="798" spans="1:15" x14ac:dyDescent="0.55000000000000004">
      <c r="A798" s="3">
        <v>26</v>
      </c>
      <c r="B798" s="4">
        <v>20</v>
      </c>
      <c r="C798" s="2">
        <f>IF(logVir!C798="","",LN(資本ストック!C798))</f>
        <v>13.407976808432561</v>
      </c>
      <c r="D798" s="2">
        <f>IF(logVir!D798="","",LN(資本ストック!D798))</f>
        <v>13.467503925452355</v>
      </c>
      <c r="E798" s="2">
        <f>IF(logVir!E798="","",LN(資本ストック!E798))</f>
        <v>13.679577617127439</v>
      </c>
      <c r="F798" s="2">
        <f>IF(logVir!F798="","",LN(資本ストック!F798))</f>
        <v>13.593120036849905</v>
      </c>
      <c r="G798" s="2">
        <f>IF(logVir!G798="","",LN(資本ストック!G798))</f>
        <v>13.550486960094727</v>
      </c>
      <c r="I798" s="3">
        <v>26</v>
      </c>
      <c r="J798" s="3">
        <v>20</v>
      </c>
      <c r="K798" s="2" cm="1">
        <f t="array" ref="K798">IF(C798="","",C798-SUMPRODUCT(($B$1461:$B$1491=$J798)*1,C$1461:C$1491))</f>
        <v>0.17781494854357227</v>
      </c>
      <c r="L798" s="2" cm="1">
        <f t="array" ref="L798">IF(D798="","",D798-SUMPRODUCT(($B$1461:$B$1491=$J798)*1,D$1461:D$1491))</f>
        <v>0.14119557119705561</v>
      </c>
      <c r="M798" s="2" cm="1">
        <f t="array" ref="M798">IF(E798="","",E798-SUMPRODUCT(($B$1461:$B$1491=$J798)*1,E$1461:E$1491))</f>
        <v>0.27855917496138538</v>
      </c>
      <c r="N798" s="2" cm="1">
        <f t="array" ref="N798">IF(F798="","",F798-SUMPRODUCT(($B$1461:$B$1491=$J798)*1,F$1461:F$1491))</f>
        <v>0.19596000554617099</v>
      </c>
      <c r="O798" s="2" cm="1">
        <f t="array" ref="O798">IF(G798="","",G798-SUMPRODUCT(($B$1461:$B$1491=$J798)*1,G$1461:G$1491))</f>
        <v>0.1058104584009314</v>
      </c>
    </row>
    <row r="799" spans="1:15" x14ac:dyDescent="0.55000000000000004">
      <c r="A799" s="3">
        <v>26</v>
      </c>
      <c r="B799" s="4">
        <v>21</v>
      </c>
      <c r="C799" s="2">
        <f>IF(logVir!C799="","",LN(資本ストック!C799))</f>
        <v>14.546056691048886</v>
      </c>
      <c r="D799" s="2">
        <f>IF(logVir!D799="","",LN(資本ストック!D799))</f>
        <v>14.507545503089098</v>
      </c>
      <c r="E799" s="2">
        <f>IF(logVir!E799="","",LN(資本ストック!E799))</f>
        <v>14.562960957654937</v>
      </c>
      <c r="F799" s="2">
        <f>IF(logVir!F799="","",LN(資本ストック!F799))</f>
        <v>14.584978152462575</v>
      </c>
      <c r="G799" s="2">
        <f>IF(logVir!G799="","",LN(資本ストック!G799))</f>
        <v>14.599838193277767</v>
      </c>
      <c r="I799" s="3">
        <v>26</v>
      </c>
      <c r="J799" s="3">
        <v>21</v>
      </c>
      <c r="K799" s="2" cm="1">
        <f t="array" ref="K799">IF(C799="","",C799-SUMPRODUCT(($B$1461:$B$1491=$J799)*1,C$1461:C$1491))</f>
        <v>5.4245177371516462E-2</v>
      </c>
      <c r="L799" s="2" cm="1">
        <f t="array" ref="L799">IF(D799="","",D799-SUMPRODUCT(($B$1461:$B$1491=$J799)*1,D$1461:D$1491))</f>
        <v>-1.7210362822472902E-2</v>
      </c>
      <c r="M799" s="2" cm="1">
        <f t="array" ref="M799">IF(E799="","",E799-SUMPRODUCT(($B$1461:$B$1491=$J799)*1,E$1461:E$1491))</f>
        <v>-1.9602646305663995E-2</v>
      </c>
      <c r="N799" s="2" cm="1">
        <f t="array" ref="N799">IF(F799="","",F799-SUMPRODUCT(($B$1461:$B$1491=$J799)*1,F$1461:F$1491))</f>
        <v>-9.7304744150470412E-3</v>
      </c>
      <c r="O799" s="2" cm="1">
        <f t="array" ref="O799">IF(G799="","",G799-SUMPRODUCT(($B$1461:$B$1491=$J799)*1,G$1461:G$1491))</f>
        <v>-1.1631066952659808E-2</v>
      </c>
    </row>
    <row r="800" spans="1:15" x14ac:dyDescent="0.55000000000000004">
      <c r="A800" s="3">
        <v>26</v>
      </c>
      <c r="B800" s="4">
        <v>22</v>
      </c>
      <c r="C800" s="2">
        <f>IF(logVir!C800="","",LN(資本ストック!C800))</f>
        <v>12.701977290961446</v>
      </c>
      <c r="D800" s="2">
        <f>IF(logVir!D800="","",LN(資本ストック!D800))</f>
        <v>12.86473456101303</v>
      </c>
      <c r="E800" s="2">
        <f>IF(logVir!E800="","",LN(資本ストック!E800))</f>
        <v>13.280555159559219</v>
      </c>
      <c r="F800" s="2">
        <f>IF(logVir!F800="","",LN(資本ストック!F800))</f>
        <v>13.291602838257814</v>
      </c>
      <c r="G800" s="2">
        <f>IF(logVir!G800="","",LN(資本ストック!G800))</f>
        <v>13.267502547525297</v>
      </c>
      <c r="I800" s="3">
        <v>26</v>
      </c>
      <c r="J800" s="3">
        <v>22</v>
      </c>
      <c r="K800" s="2" cm="1">
        <f t="array" ref="K800">IF(C800="","",C800-SUMPRODUCT(($B$1461:$B$1491=$J800)*1,C$1461:C$1491))</f>
        <v>9.6223714850495412E-2</v>
      </c>
      <c r="L800" s="2" cm="1">
        <f t="array" ref="L800">IF(D800="","",D800-SUMPRODUCT(($B$1461:$B$1491=$J800)*1,D$1461:D$1491))</f>
        <v>0.40707985401872726</v>
      </c>
      <c r="M800" s="2" cm="1">
        <f t="array" ref="M800">IF(E800="","",E800-SUMPRODUCT(($B$1461:$B$1491=$J800)*1,E$1461:E$1491))</f>
        <v>0.987154403199483</v>
      </c>
      <c r="N800" s="2" cm="1">
        <f t="array" ref="N800">IF(F800="","",F800-SUMPRODUCT(($B$1461:$B$1491=$J800)*1,F$1461:F$1491))</f>
        <v>1.0446320965631415</v>
      </c>
      <c r="O800" s="2" cm="1">
        <f t="array" ref="O800">IF(G800="","",G800-SUMPRODUCT(($B$1461:$B$1491=$J800)*1,G$1461:G$1491))</f>
        <v>1.0538863031951085</v>
      </c>
    </row>
    <row r="801" spans="1:15" x14ac:dyDescent="0.55000000000000004">
      <c r="A801" s="3">
        <v>26</v>
      </c>
      <c r="B801" s="4">
        <v>23</v>
      </c>
      <c r="C801" s="2">
        <f>IF(logVir!C801="","",LN(資本ストック!C801))</f>
        <v>13.723008987417991</v>
      </c>
      <c r="D801" s="2">
        <f>IF(logVir!D801="","",LN(資本ストック!D801))</f>
        <v>13.745692523215959</v>
      </c>
      <c r="E801" s="2">
        <f>IF(logVir!E801="","",LN(資本ストック!E801))</f>
        <v>13.705394491683238</v>
      </c>
      <c r="F801" s="2">
        <f>IF(logVir!F801="","",LN(資本ストック!F801))</f>
        <v>13.705529894752079</v>
      </c>
      <c r="G801" s="2">
        <f>IF(logVir!G801="","",LN(資本ストック!G801))</f>
        <v>13.682922817867922</v>
      </c>
      <c r="I801" s="3">
        <v>26</v>
      </c>
      <c r="J801" s="3">
        <v>23</v>
      </c>
      <c r="K801" s="2" cm="1">
        <f t="array" ref="K801">IF(C801="","",C801-SUMPRODUCT(($B$1461:$B$1491=$J801)*1,C$1461:C$1491))</f>
        <v>0.30566549937833187</v>
      </c>
      <c r="L801" s="2" cm="1">
        <f t="array" ref="L801">IF(D801="","",D801-SUMPRODUCT(($B$1461:$B$1491=$J801)*1,D$1461:D$1491))</f>
        <v>0.25000257634408918</v>
      </c>
      <c r="M801" s="2" cm="1">
        <f t="array" ref="M801">IF(E801="","",E801-SUMPRODUCT(($B$1461:$B$1491=$J801)*1,E$1461:E$1491))</f>
        <v>0.19907112344466604</v>
      </c>
      <c r="N801" s="2" cm="1">
        <f t="array" ref="N801">IF(F801="","",F801-SUMPRODUCT(($B$1461:$B$1491=$J801)*1,F$1461:F$1491))</f>
        <v>0.20435684344401572</v>
      </c>
      <c r="O801" s="2" cm="1">
        <f t="array" ref="O801">IF(G801="","",G801-SUMPRODUCT(($B$1461:$B$1491=$J801)*1,G$1461:G$1491))</f>
        <v>0.16884373467029867</v>
      </c>
    </row>
    <row r="802" spans="1:15" x14ac:dyDescent="0.55000000000000004">
      <c r="A802" s="3">
        <v>26</v>
      </c>
      <c r="B802" s="4">
        <v>24</v>
      </c>
      <c r="C802" s="2">
        <f>IF(logVir!C802="","",LN(資本ストック!C802))</f>
        <v>11.820773317156014</v>
      </c>
      <c r="D802" s="2">
        <f>IF(logVir!D802="","",LN(資本ストック!D802))</f>
        <v>11.792087823946341</v>
      </c>
      <c r="E802" s="2">
        <f>IF(logVir!E802="","",LN(資本ストック!E802))</f>
        <v>11.824747087840692</v>
      </c>
      <c r="F802" s="2">
        <f>IF(logVir!F802="","",LN(資本ストック!F802))</f>
        <v>11.832273271781185</v>
      </c>
      <c r="G802" s="2">
        <f>IF(logVir!G802="","",LN(資本ストック!G802))</f>
        <v>11.850205797019084</v>
      </c>
      <c r="I802" s="3">
        <v>26</v>
      </c>
      <c r="J802" s="3">
        <v>24</v>
      </c>
      <c r="K802" s="2" cm="1">
        <f t="array" ref="K802">IF(C802="","",C802-SUMPRODUCT(($B$1461:$B$1491=$J802)*1,C$1461:C$1491))</f>
        <v>0.52808912329197355</v>
      </c>
      <c r="L802" s="2" cm="1">
        <f t="array" ref="L802">IF(D802="","",D802-SUMPRODUCT(($B$1461:$B$1491=$J802)*1,D$1461:D$1491))</f>
        <v>0.50533925362578458</v>
      </c>
      <c r="M802" s="2" cm="1">
        <f t="array" ref="M802">IF(E802="","",E802-SUMPRODUCT(($B$1461:$B$1491=$J802)*1,E$1461:E$1491))</f>
        <v>0.4906355781216476</v>
      </c>
      <c r="N802" s="2" cm="1">
        <f t="array" ref="N802">IF(F802="","",F802-SUMPRODUCT(($B$1461:$B$1491=$J802)*1,F$1461:F$1491))</f>
        <v>0.49961758302088199</v>
      </c>
      <c r="O802" s="2" cm="1">
        <f t="array" ref="O802">IF(G802="","",G802-SUMPRODUCT(($B$1461:$B$1491=$J802)*1,G$1461:G$1491))</f>
        <v>0.52849598369969364</v>
      </c>
    </row>
    <row r="803" spans="1:15" x14ac:dyDescent="0.55000000000000004">
      <c r="A803" s="3">
        <v>26</v>
      </c>
      <c r="B803" s="4">
        <v>25</v>
      </c>
      <c r="C803" s="2">
        <f>IF(logVir!C803="","",LN(資本ストック!C803))</f>
        <v>11.939262991900881</v>
      </c>
      <c r="D803" s="2">
        <f>IF(logVir!D803="","",LN(資本ストック!D803))</f>
        <v>12.022310899959862</v>
      </c>
      <c r="E803" s="2">
        <f>IF(logVir!E803="","",LN(資本ストック!E803))</f>
        <v>12.289168915202122</v>
      </c>
      <c r="F803" s="2">
        <f>IF(logVir!F803="","",LN(資本ストック!F803))</f>
        <v>12.231129851230536</v>
      </c>
      <c r="G803" s="2">
        <f>IF(logVir!G803="","",LN(資本ストック!G803))</f>
        <v>12.166657936976838</v>
      </c>
      <c r="I803" s="3">
        <v>26</v>
      </c>
      <c r="J803" s="3">
        <v>25</v>
      </c>
      <c r="K803" s="2" cm="1">
        <f t="array" ref="K803">IF(C803="","",C803-SUMPRODUCT(($B$1461:$B$1491=$J803)*1,C$1461:C$1491))</f>
        <v>0.33151133478350836</v>
      </c>
      <c r="L803" s="2" cm="1">
        <f t="array" ref="L803">IF(D803="","",D803-SUMPRODUCT(($B$1461:$B$1491=$J803)*1,D$1461:D$1491))</f>
        <v>0.32592568902261299</v>
      </c>
      <c r="M803" s="2" cm="1">
        <f t="array" ref="M803">IF(E803="","",E803-SUMPRODUCT(($B$1461:$B$1491=$J803)*1,E$1461:E$1491))</f>
        <v>0.53612803779833484</v>
      </c>
      <c r="N803" s="2" cm="1">
        <f t="array" ref="N803">IF(F803="","",F803-SUMPRODUCT(($B$1461:$B$1491=$J803)*1,F$1461:F$1491))</f>
        <v>0.44156520586360237</v>
      </c>
      <c r="O803" s="2" cm="1">
        <f t="array" ref="O803">IF(G803="","",G803-SUMPRODUCT(($B$1461:$B$1491=$J803)*1,G$1461:G$1491))</f>
        <v>0.37202727680269199</v>
      </c>
    </row>
    <row r="804" spans="1:15" x14ac:dyDescent="0.55000000000000004">
      <c r="A804" s="3">
        <v>26</v>
      </c>
      <c r="B804" s="4">
        <v>26</v>
      </c>
      <c r="C804" s="2">
        <f>IF(logVir!C804="","",LN(資本ストック!C804))</f>
        <v>14.433434328776908</v>
      </c>
      <c r="D804" s="2">
        <f>IF(logVir!D804="","",LN(資本ストック!D804))</f>
        <v>14.411088045390002</v>
      </c>
      <c r="E804" s="2">
        <f>IF(logVir!E804="","",LN(資本ストック!E804))</f>
        <v>14.421631237063613</v>
      </c>
      <c r="F804" s="2">
        <f>IF(logVir!F804="","",LN(資本ストック!F804))</f>
        <v>14.436592826826097</v>
      </c>
      <c r="G804" s="2">
        <f>IF(logVir!G804="","",LN(資本ストック!G804))</f>
        <v>14.460268238787213</v>
      </c>
      <c r="I804" s="3">
        <v>26</v>
      </c>
      <c r="J804" s="3">
        <v>26</v>
      </c>
      <c r="K804" s="2" cm="1">
        <f t="array" ref="K804">IF(C804="","",C804-SUMPRODUCT(($B$1461:$B$1491=$J804)*1,C$1461:C$1491))</f>
        <v>0.29979120183391572</v>
      </c>
      <c r="L804" s="2" cm="1">
        <f t="array" ref="L804">IF(D804="","",D804-SUMPRODUCT(($B$1461:$B$1491=$J804)*1,D$1461:D$1491))</f>
        <v>0.3381011776337175</v>
      </c>
      <c r="M804" s="2" cm="1">
        <f t="array" ref="M804">IF(E804="","",E804-SUMPRODUCT(($B$1461:$B$1491=$J804)*1,E$1461:E$1491))</f>
        <v>0.31656078206629701</v>
      </c>
      <c r="N804" s="2" cm="1">
        <f t="array" ref="N804">IF(F804="","",F804-SUMPRODUCT(($B$1461:$B$1491=$J804)*1,F$1461:F$1491))</f>
        <v>0.32178517185698219</v>
      </c>
      <c r="O804" s="2" cm="1">
        <f t="array" ref="O804">IF(G804="","",G804-SUMPRODUCT(($B$1461:$B$1491=$J804)*1,G$1461:G$1491))</f>
        <v>0.35553921274141054</v>
      </c>
    </row>
    <row r="805" spans="1:15" x14ac:dyDescent="0.55000000000000004">
      <c r="A805" s="3">
        <v>26</v>
      </c>
      <c r="B805" s="4">
        <v>27</v>
      </c>
      <c r="C805" s="2">
        <f>IF(logVir!C805="","",LN(資本ストック!C805))</f>
        <v>13.081314403330746</v>
      </c>
      <c r="D805" s="2">
        <f>IF(logVir!D805="","",LN(資本ストック!D805))</f>
        <v>13.369498510775434</v>
      </c>
      <c r="E805" s="2">
        <f>IF(logVir!E805="","",LN(資本ストック!E805))</f>
        <v>13.693000995729745</v>
      </c>
      <c r="F805" s="2">
        <f>IF(logVir!F805="","",LN(資本ストック!F805))</f>
        <v>13.713419465171478</v>
      </c>
      <c r="G805" s="2">
        <f>IF(logVir!G805="","",LN(資本ストック!G805))</f>
        <v>13.910640938757016</v>
      </c>
      <c r="I805" s="3">
        <v>26</v>
      </c>
      <c r="J805" s="3">
        <v>27</v>
      </c>
      <c r="K805" s="2" cm="1">
        <f t="array" ref="K805">IF(C805="","",C805-SUMPRODUCT(($B$1461:$B$1491=$J805)*1,C$1461:C$1491))</f>
        <v>0.37840553877026295</v>
      </c>
      <c r="L805" s="2" cm="1">
        <f t="array" ref="L805">IF(D805="","",D805-SUMPRODUCT(($B$1461:$B$1491=$J805)*1,D$1461:D$1491))</f>
        <v>0.3728702396012018</v>
      </c>
      <c r="M805" s="2" cm="1">
        <f t="array" ref="M805">IF(E805="","",E805-SUMPRODUCT(($B$1461:$B$1491=$J805)*1,E$1461:E$1491))</f>
        <v>0.50013196912283675</v>
      </c>
      <c r="N805" s="2" cm="1">
        <f t="array" ref="N805">IF(F805="","",F805-SUMPRODUCT(($B$1461:$B$1491=$J805)*1,F$1461:F$1491))</f>
        <v>0.50492063541458343</v>
      </c>
      <c r="O805" s="2" cm="1">
        <f t="array" ref="O805">IF(G805="","",G805-SUMPRODUCT(($B$1461:$B$1491=$J805)*1,G$1461:G$1491))</f>
        <v>0.6684227594193608</v>
      </c>
    </row>
    <row r="806" spans="1:15" x14ac:dyDescent="0.55000000000000004">
      <c r="A806" s="3">
        <v>26</v>
      </c>
      <c r="B806" s="4">
        <v>28</v>
      </c>
      <c r="C806" s="2">
        <f>IF(logVir!C806="","",LN(資本ストック!C806))</f>
        <v>15.874190763707258</v>
      </c>
      <c r="D806" s="2">
        <f>IF(logVir!D806="","",LN(資本ストック!D806))</f>
        <v>15.886077972080868</v>
      </c>
      <c r="E806" s="2">
        <f>IF(logVir!E806="","",LN(資本ストック!E806))</f>
        <v>15.918721777126358</v>
      </c>
      <c r="F806" s="2">
        <f>IF(logVir!F806="","",LN(資本ストック!F806))</f>
        <v>15.930301827196278</v>
      </c>
      <c r="G806" s="2">
        <f>IF(logVir!G806="","",LN(資本ストック!G806))</f>
        <v>15.958552616959427</v>
      </c>
      <c r="I806" s="3">
        <v>26</v>
      </c>
      <c r="J806" s="3">
        <v>28</v>
      </c>
      <c r="K806" s="2" cm="1">
        <f t="array" ref="K806">IF(C806="","",C806-SUMPRODUCT(($B$1461:$B$1491=$J806)*1,C$1461:C$1491))</f>
        <v>0.32560881083251658</v>
      </c>
      <c r="L806" s="2" cm="1">
        <f t="array" ref="L806">IF(D806="","",D806-SUMPRODUCT(($B$1461:$B$1491=$J806)*1,D$1461:D$1491))</f>
        <v>0.30702374759555262</v>
      </c>
      <c r="M806" s="2" cm="1">
        <f t="array" ref="M806">IF(E806="","",E806-SUMPRODUCT(($B$1461:$B$1491=$J806)*1,E$1461:E$1491))</f>
        <v>0.30934388689530756</v>
      </c>
      <c r="N806" s="2" cm="1">
        <f t="array" ref="N806">IF(F806="","",F806-SUMPRODUCT(($B$1461:$B$1491=$J806)*1,F$1461:F$1491))</f>
        <v>0.30933766939323704</v>
      </c>
      <c r="O806" s="2" cm="1">
        <f t="array" ref="O806">IF(G806="","",G806-SUMPRODUCT(($B$1461:$B$1491=$J806)*1,G$1461:G$1491))</f>
        <v>0.32264498555760923</v>
      </c>
    </row>
    <row r="807" spans="1:15" x14ac:dyDescent="0.55000000000000004">
      <c r="A807" s="3">
        <v>26</v>
      </c>
      <c r="B807" s="4">
        <v>29</v>
      </c>
      <c r="C807" s="2">
        <f>IF(logVir!C807="","",LN(資本ストック!C807))</f>
        <v>14.321404760164286</v>
      </c>
      <c r="D807" s="2">
        <f>IF(logVir!D807="","",LN(資本ストック!D807))</f>
        <v>14.38755428757103</v>
      </c>
      <c r="E807" s="2">
        <f>IF(logVir!E807="","",LN(資本ストック!E807))</f>
        <v>14.29902794549734</v>
      </c>
      <c r="F807" s="2">
        <f>IF(logVir!F807="","",LN(資本ストック!F807))</f>
        <v>14.276299883404072</v>
      </c>
      <c r="G807" s="2">
        <f>IF(logVir!G807="","",LN(資本ストック!G807))</f>
        <v>14.245099849719097</v>
      </c>
      <c r="I807" s="3">
        <v>26</v>
      </c>
      <c r="J807" s="3">
        <v>29</v>
      </c>
      <c r="K807" s="2" cm="1">
        <f t="array" ref="K807">IF(C807="","",C807-SUMPRODUCT(($B$1461:$B$1491=$J807)*1,C$1461:C$1491))</f>
        <v>1.0911678184100726</v>
      </c>
      <c r="L807" s="2" cm="1">
        <f t="array" ref="L807">IF(D807="","",D807-SUMPRODUCT(($B$1461:$B$1491=$J807)*1,D$1461:D$1491))</f>
        <v>1.1339660030511851</v>
      </c>
      <c r="M807" s="2" cm="1">
        <f t="array" ref="M807">IF(E807="","",E807-SUMPRODUCT(($B$1461:$B$1491=$J807)*1,E$1461:E$1491))</f>
        <v>1.1085671236311931</v>
      </c>
      <c r="N807" s="2" cm="1">
        <f t="array" ref="N807">IF(F807="","",F807-SUMPRODUCT(($B$1461:$B$1491=$J807)*1,F$1461:F$1491))</f>
        <v>1.0935352013011261</v>
      </c>
      <c r="O807" s="2" cm="1">
        <f t="array" ref="O807">IF(G807="","",G807-SUMPRODUCT(($B$1461:$B$1491=$J807)*1,G$1461:G$1491))</f>
        <v>1.0934373846042735</v>
      </c>
    </row>
    <row r="808" spans="1:15" x14ac:dyDescent="0.55000000000000004">
      <c r="A808" s="3">
        <v>26</v>
      </c>
      <c r="B808" s="4">
        <v>30</v>
      </c>
      <c r="C808" s="2">
        <f>IF(logVir!C808="","",LN(資本ストック!C808))</f>
        <v>13.700778281639709</v>
      </c>
      <c r="D808" s="2">
        <f>IF(logVir!D808="","",LN(資本ストック!D808))</f>
        <v>14.027771879683668</v>
      </c>
      <c r="E808" s="2">
        <f>IF(logVir!E808="","",LN(資本ストック!E808))</f>
        <v>14.555663771610883</v>
      </c>
      <c r="F808" s="2">
        <f>IF(logVir!F808="","",LN(資本ストック!F808))</f>
        <v>14.60147096832592</v>
      </c>
      <c r="G808" s="2">
        <f>IF(logVir!G808="","",LN(資本ストック!G808))</f>
        <v>14.546205909451263</v>
      </c>
      <c r="I808" s="3">
        <v>26</v>
      </c>
      <c r="J808" s="3">
        <v>30</v>
      </c>
      <c r="K808" s="2" cm="1">
        <f t="array" ref="K808">IF(C808="","",C808-SUMPRODUCT(($B$1461:$B$1491=$J808)*1,C$1461:C$1491))</f>
        <v>0.3873416192923429</v>
      </c>
      <c r="L808" s="2" cm="1">
        <f t="array" ref="L808">IF(D808="","",D808-SUMPRODUCT(($B$1461:$B$1491=$J808)*1,D$1461:D$1491))</f>
        <v>0.63914355517677279</v>
      </c>
      <c r="M808" s="2" cm="1">
        <f t="array" ref="M808">IF(E808="","",E808-SUMPRODUCT(($B$1461:$B$1491=$J808)*1,E$1461:E$1491))</f>
        <v>1.235249979644486</v>
      </c>
      <c r="N808" s="2" cm="1">
        <f t="array" ref="N808">IF(F808="","",F808-SUMPRODUCT(($B$1461:$B$1491=$J808)*1,F$1461:F$1491))</f>
        <v>1.2941654838807519</v>
      </c>
      <c r="O808" s="2" cm="1">
        <f t="array" ref="O808">IF(G808="","",G808-SUMPRODUCT(($B$1461:$B$1491=$J808)*1,G$1461:G$1491))</f>
        <v>1.251257046034306</v>
      </c>
    </row>
    <row r="809" spans="1:15" x14ac:dyDescent="0.55000000000000004">
      <c r="A809" s="3">
        <v>26</v>
      </c>
      <c r="B809" s="4">
        <v>31</v>
      </c>
      <c r="C809" s="2">
        <f>IF(logVir!C809="","",LN(資本ストック!C809))</f>
        <v>13.769425216104056</v>
      </c>
      <c r="D809" s="2">
        <f>IF(logVir!D809="","",LN(資本ストック!D809))</f>
        <v>13.679293437810312</v>
      </c>
      <c r="E809" s="2">
        <f>IF(logVir!E809="","",LN(資本ストック!E809))</f>
        <v>13.713339384481449</v>
      </c>
      <c r="F809" s="2">
        <f>IF(logVir!F809="","",LN(資本ストック!F809))</f>
        <v>13.68666686321618</v>
      </c>
      <c r="G809" s="2">
        <f>IF(logVir!G809="","",LN(資本ストック!G809))</f>
        <v>13.851412725299893</v>
      </c>
      <c r="I809" s="3">
        <v>26</v>
      </c>
      <c r="J809" s="3">
        <v>31</v>
      </c>
      <c r="K809" s="2" cm="1">
        <f t="array" ref="K809">IF(C809="","",C809-SUMPRODUCT(($B$1461:$B$1491=$J809)*1,C$1461:C$1491))</f>
        <v>0.45281874803173672</v>
      </c>
      <c r="L809" s="2" cm="1">
        <f t="array" ref="L809">IF(D809="","",D809-SUMPRODUCT(($B$1461:$B$1491=$J809)*1,D$1461:D$1491))</f>
        <v>0.44385626165368741</v>
      </c>
      <c r="M809" s="2" cm="1">
        <f t="array" ref="M809">IF(E809="","",E809-SUMPRODUCT(($B$1461:$B$1491=$J809)*1,E$1461:E$1491))</f>
        <v>0.53886284408763885</v>
      </c>
      <c r="N809" s="2" cm="1">
        <f t="array" ref="N809">IF(F809="","",F809-SUMPRODUCT(($B$1461:$B$1491=$J809)*1,F$1461:F$1491))</f>
        <v>0.5457021311504775</v>
      </c>
      <c r="O809" s="2" cm="1">
        <f t="array" ref="O809">IF(G809="","",G809-SUMPRODUCT(($B$1461:$B$1491=$J809)*1,G$1461:G$1491))</f>
        <v>0.71056741425776693</v>
      </c>
    </row>
    <row r="810" spans="1:15" x14ac:dyDescent="0.55000000000000004">
      <c r="A810" s="3">
        <v>27</v>
      </c>
      <c r="B810" s="4">
        <v>1</v>
      </c>
      <c r="C810" s="2">
        <f>IF(logVir!C810="","",LN(資本ストック!C810))</f>
        <v>11.353074008738467</v>
      </c>
      <c r="D810" s="2">
        <f>IF(logVir!D810="","",LN(資本ストック!D810))</f>
        <v>13.472498534664036</v>
      </c>
      <c r="E810" s="2">
        <f>IF(logVir!E810="","",LN(資本ストック!E810))</f>
        <v>13.488385533725786</v>
      </c>
      <c r="F810" s="2">
        <f>IF(logVir!F810="","",LN(資本ストック!F810))</f>
        <v>13.488199822585125</v>
      </c>
      <c r="G810" s="2">
        <f>IF(logVir!G810="","",LN(資本ストック!G810))</f>
        <v>13.366259584984038</v>
      </c>
      <c r="I810" s="3">
        <v>27</v>
      </c>
      <c r="J810" s="3">
        <v>1</v>
      </c>
      <c r="K810" s="2" cm="1">
        <f t="array" ref="K810">IF(C810="","",C810-SUMPRODUCT(($B$1461:$B$1491=$J810)*1,C$1461:C$1491))</f>
        <v>-1.2349375367944226</v>
      </c>
      <c r="L810" s="2" cm="1">
        <f t="array" ref="L810">IF(D810="","",D810-SUMPRODUCT(($B$1461:$B$1491=$J810)*1,D$1461:D$1491))</f>
        <v>1.0413307109670704</v>
      </c>
      <c r="M810" s="2" cm="1">
        <f t="array" ref="M810">IF(E810="","",E810-SUMPRODUCT(($B$1461:$B$1491=$J810)*1,E$1461:E$1491))</f>
        <v>1.1701341019039031</v>
      </c>
      <c r="N810" s="2" cm="1">
        <f t="array" ref="N810">IF(F810="","",F810-SUMPRODUCT(($B$1461:$B$1491=$J810)*1,F$1461:F$1491))</f>
        <v>1.1860642189865711</v>
      </c>
      <c r="O810" s="2" cm="1">
        <f t="array" ref="O810">IF(G810="","",G810-SUMPRODUCT(($B$1461:$B$1491=$J810)*1,G$1461:G$1491))</f>
        <v>1.1452454546320734</v>
      </c>
    </row>
    <row r="811" spans="1:15" x14ac:dyDescent="0.55000000000000004">
      <c r="A811" s="3">
        <v>27</v>
      </c>
      <c r="B811" s="4">
        <v>2</v>
      </c>
      <c r="C811" s="2">
        <f>IF(logVir!C811="","",LN(資本ストック!C811))</f>
        <v>9.4631919796116328</v>
      </c>
      <c r="D811" s="2">
        <f>IF(logVir!D811="","",LN(資本ストック!D811))</f>
        <v>9.4791725930023496</v>
      </c>
      <c r="E811" s="2">
        <f>IF(logVir!E811="","",LN(資本ストック!E811))</f>
        <v>9.4922301724493234</v>
      </c>
      <c r="F811" s="2">
        <f>IF(logVir!F811="","",LN(資本ストック!F811))</f>
        <v>9.4659869241712862</v>
      </c>
      <c r="G811" s="2">
        <f>IF(logVir!G811="","",LN(資本ストック!G811))</f>
        <v>9.43407400399993</v>
      </c>
      <c r="I811" s="3">
        <v>27</v>
      </c>
      <c r="J811" s="3">
        <v>2</v>
      </c>
      <c r="K811" s="2" cm="1">
        <f t="array" ref="K811">IF(C811="","",C811-SUMPRODUCT(($B$1461:$B$1491=$J811)*1,C$1461:C$1491))</f>
        <v>-1.0207099727003914</v>
      </c>
      <c r="L811" s="2" cm="1">
        <f t="array" ref="L811">IF(D811="","",D811-SUMPRODUCT(($B$1461:$B$1491=$J811)*1,D$1461:D$1491))</f>
        <v>-1.0186330040907627</v>
      </c>
      <c r="M811" s="2" cm="1">
        <f t="array" ref="M811">IF(E811="","",E811-SUMPRODUCT(($B$1461:$B$1491=$J811)*1,E$1461:E$1491))</f>
        <v>-1.0225802764187382</v>
      </c>
      <c r="N811" s="2" cm="1">
        <f t="array" ref="N811">IF(F811="","",F811-SUMPRODUCT(($B$1461:$B$1491=$J811)*1,F$1461:F$1491))</f>
        <v>-1.0233716492048952</v>
      </c>
      <c r="O811" s="2" cm="1">
        <f t="array" ref="O811">IF(G811="","",G811-SUMPRODUCT(($B$1461:$B$1491=$J811)*1,G$1461:G$1491))</f>
        <v>-1.0262574938719808</v>
      </c>
    </row>
    <row r="812" spans="1:15" x14ac:dyDescent="0.55000000000000004">
      <c r="A812" s="3">
        <v>27</v>
      </c>
      <c r="B812" s="4">
        <v>3</v>
      </c>
      <c r="C812" s="2">
        <f>IF(logVir!C812="","",LN(資本ストック!C812))</f>
        <v>13.599151505566551</v>
      </c>
      <c r="D812" s="2">
        <f>IF(logVir!D812="","",LN(資本ストック!D812))</f>
        <v>13.525983416025802</v>
      </c>
      <c r="E812" s="2">
        <f>IF(logVir!E812="","",LN(資本ストック!E812))</f>
        <v>13.543363299688654</v>
      </c>
      <c r="F812" s="2">
        <f>IF(logVir!F812="","",LN(資本ストック!F812))</f>
        <v>13.550344084040679</v>
      </c>
      <c r="G812" s="2">
        <f>IF(logVir!G812="","",LN(資本ストック!G812))</f>
        <v>13.583227797649954</v>
      </c>
      <c r="I812" s="3">
        <v>27</v>
      </c>
      <c r="J812" s="3">
        <v>3</v>
      </c>
      <c r="K812" s="2" cm="1">
        <f t="array" ref="K812">IF(C812="","",C812-SUMPRODUCT(($B$1461:$B$1491=$J812)*1,C$1461:C$1491))</f>
        <v>0.95799359165843967</v>
      </c>
      <c r="L812" s="2" cm="1">
        <f t="array" ref="L812">IF(D812="","",D812-SUMPRODUCT(($B$1461:$B$1491=$J812)*1,D$1461:D$1491))</f>
        <v>0.87636839035723924</v>
      </c>
      <c r="M812" s="2" cm="1">
        <f t="array" ref="M812">IF(E812="","",E812-SUMPRODUCT(($B$1461:$B$1491=$J812)*1,E$1461:E$1491))</f>
        <v>0.82897101251164784</v>
      </c>
      <c r="N812" s="2" cm="1">
        <f t="array" ref="N812">IF(F812="","",F812-SUMPRODUCT(($B$1461:$B$1491=$J812)*1,F$1461:F$1491))</f>
        <v>0.83985372099003719</v>
      </c>
      <c r="O812" s="2" cm="1">
        <f t="array" ref="O812">IF(G812="","",G812-SUMPRODUCT(($B$1461:$B$1491=$J812)*1,G$1461:G$1491))</f>
        <v>0.87763104416829485</v>
      </c>
    </row>
    <row r="813" spans="1:15" x14ac:dyDescent="0.55000000000000004">
      <c r="A813" s="3">
        <v>27</v>
      </c>
      <c r="B813" s="4">
        <v>4</v>
      </c>
      <c r="C813" s="2">
        <f>IF(logVir!C813="","",LN(資本ストック!C813))</f>
        <v>12.871408682543915</v>
      </c>
      <c r="D813" s="2">
        <f>IF(logVir!D813="","",LN(資本ストック!D813))</f>
        <v>12.674948849126178</v>
      </c>
      <c r="E813" s="2">
        <f>IF(logVir!E813="","",LN(資本ストック!E813))</f>
        <v>12.575463919371126</v>
      </c>
      <c r="F813" s="2">
        <f>IF(logVir!F813="","",LN(資本ストック!F813))</f>
        <v>12.531241763797999</v>
      </c>
      <c r="G813" s="2">
        <f>IF(logVir!G813="","",LN(資本ストック!G813))</f>
        <v>12.45141980676356</v>
      </c>
      <c r="I813" s="3">
        <v>27</v>
      </c>
      <c r="J813" s="3">
        <v>4</v>
      </c>
      <c r="K813" s="2" cm="1">
        <f t="array" ref="K813">IF(C813="","",C813-SUMPRODUCT(($B$1461:$B$1491=$J813)*1,C$1461:C$1491))</f>
        <v>1.9147030908665368</v>
      </c>
      <c r="L813" s="2" cm="1">
        <f t="array" ref="L813">IF(D813="","",D813-SUMPRODUCT(($B$1461:$B$1491=$J813)*1,D$1461:D$1491))</f>
        <v>1.8544877181757791</v>
      </c>
      <c r="M813" s="2" cm="1">
        <f t="array" ref="M813">IF(E813="","",E813-SUMPRODUCT(($B$1461:$B$1491=$J813)*1,E$1461:E$1491))</f>
        <v>1.7940566928331805</v>
      </c>
      <c r="N813" s="2" cm="1">
        <f t="array" ref="N813">IF(F813="","",F813-SUMPRODUCT(($B$1461:$B$1491=$J813)*1,F$1461:F$1491))</f>
        <v>1.7762263516646222</v>
      </c>
      <c r="O813" s="2" cm="1">
        <f t="array" ref="O813">IF(G813="","",G813-SUMPRODUCT(($B$1461:$B$1491=$J813)*1,G$1461:G$1491))</f>
        <v>1.727429850489532</v>
      </c>
    </row>
    <row r="814" spans="1:15" x14ac:dyDescent="0.55000000000000004">
      <c r="A814" s="3">
        <v>27</v>
      </c>
      <c r="B814" s="4">
        <v>5</v>
      </c>
      <c r="C814" s="2">
        <f>IF(logVir!C814="","",LN(資本ストック!C814))</f>
        <v>12.344432812243879</v>
      </c>
      <c r="D814" s="2">
        <f>IF(logVir!D814="","",LN(資本ストック!D814))</f>
        <v>12.365710459645616</v>
      </c>
      <c r="E814" s="2">
        <f>IF(logVir!E814="","",LN(資本ストック!E814))</f>
        <v>12.389397205035424</v>
      </c>
      <c r="F814" s="2">
        <f>IF(logVir!F814="","",LN(資本ストック!F814))</f>
        <v>12.360564281573094</v>
      </c>
      <c r="G814" s="2">
        <f>IF(logVir!G814="","",LN(資本ストック!G814))</f>
        <v>12.358634647442194</v>
      </c>
      <c r="I814" s="3">
        <v>27</v>
      </c>
      <c r="J814" s="3">
        <v>5</v>
      </c>
      <c r="K814" s="2" cm="1">
        <f t="array" ref="K814">IF(C814="","",C814-SUMPRODUCT(($B$1461:$B$1491=$J814)*1,C$1461:C$1491))</f>
        <v>0.95173170250973094</v>
      </c>
      <c r="L814" s="2" cm="1">
        <f t="array" ref="L814">IF(D814="","",D814-SUMPRODUCT(($B$1461:$B$1491=$J814)*1,D$1461:D$1491))</f>
        <v>1.0150466081580358</v>
      </c>
      <c r="M814" s="2" cm="1">
        <f t="array" ref="M814">IF(E814="","",E814-SUMPRODUCT(($B$1461:$B$1491=$J814)*1,E$1461:E$1491))</f>
        <v>0.99648272686966877</v>
      </c>
      <c r="N814" s="2" cm="1">
        <f t="array" ref="N814">IF(F814="","",F814-SUMPRODUCT(($B$1461:$B$1491=$J814)*1,F$1461:F$1491))</f>
        <v>0.97564682469683106</v>
      </c>
      <c r="O814" s="2" cm="1">
        <f t="array" ref="O814">IF(G814="","",G814-SUMPRODUCT(($B$1461:$B$1491=$J814)*1,G$1461:G$1491))</f>
        <v>0.96977359158141496</v>
      </c>
    </row>
    <row r="815" spans="1:15" x14ac:dyDescent="0.55000000000000004">
      <c r="A815" s="3">
        <v>27</v>
      </c>
      <c r="B815" s="4">
        <v>6</v>
      </c>
      <c r="C815" s="2">
        <f>IF(logVir!C815="","",LN(資本ストック!C815))</f>
        <v>15.402825222764301</v>
      </c>
      <c r="D815" s="2">
        <f>IF(logVir!D815="","",LN(資本ストック!D815))</f>
        <v>15.353407310336586</v>
      </c>
      <c r="E815" s="2">
        <f>IF(logVir!E815="","",LN(資本ストック!E815))</f>
        <v>15.318363231798276</v>
      </c>
      <c r="F815" s="2">
        <f>IF(logVir!F815="","",LN(資本ストック!F815))</f>
        <v>15.313250279439885</v>
      </c>
      <c r="G815" s="2">
        <f>IF(logVir!G815="","",LN(資本ストック!G815))</f>
        <v>15.319168077896133</v>
      </c>
      <c r="I815" s="3">
        <v>27</v>
      </c>
      <c r="J815" s="3">
        <v>6</v>
      </c>
      <c r="K815" s="2" cm="1">
        <f t="array" ref="K815">IF(C815="","",C815-SUMPRODUCT(($B$1461:$B$1491=$J815)*1,C$1461:C$1491))</f>
        <v>2.2520560675158396</v>
      </c>
      <c r="L815" s="2" cm="1">
        <f t="array" ref="L815">IF(D815="","",D815-SUMPRODUCT(($B$1461:$B$1491=$J815)*1,D$1461:D$1491))</f>
        <v>2.1787146177840917</v>
      </c>
      <c r="M815" s="2" cm="1">
        <f t="array" ref="M815">IF(E815="","",E815-SUMPRODUCT(($B$1461:$B$1491=$J815)*1,E$1461:E$1491))</f>
        <v>2.1125051147659679</v>
      </c>
      <c r="N815" s="2" cm="1">
        <f t="array" ref="N815">IF(F815="","",F815-SUMPRODUCT(($B$1461:$B$1491=$J815)*1,F$1461:F$1491))</f>
        <v>2.1050140170470311</v>
      </c>
      <c r="O815" s="2" cm="1">
        <f t="array" ref="O815">IF(G815="","",G815-SUMPRODUCT(($B$1461:$B$1491=$J815)*1,G$1461:G$1491))</f>
        <v>2.1023197501925281</v>
      </c>
    </row>
    <row r="816" spans="1:15" x14ac:dyDescent="0.55000000000000004">
      <c r="A816" s="3">
        <v>27</v>
      </c>
      <c r="B816" s="4">
        <v>7</v>
      </c>
      <c r="C816" s="2">
        <f>IF(logVir!C816="","",LN(資本ストック!C816))</f>
        <v>13.109800456634726</v>
      </c>
      <c r="D816" s="2">
        <f>IF(logVir!D816="","",LN(資本ストック!D816))</f>
        <v>12.898958568992487</v>
      </c>
      <c r="E816" s="2">
        <f>IF(logVir!E816="","",LN(資本ストック!E816))</f>
        <v>12.798881686247476</v>
      </c>
      <c r="F816" s="2">
        <f>IF(logVir!F816="","",LN(資本ストック!F816))</f>
        <v>12.761523117646375</v>
      </c>
      <c r="G816" s="2">
        <f>IF(logVir!G816="","",LN(資本ストック!G816))</f>
        <v>12.659657169573723</v>
      </c>
      <c r="I816" s="3">
        <v>27</v>
      </c>
      <c r="J816" s="3">
        <v>7</v>
      </c>
      <c r="K816" s="2" cm="1">
        <f t="array" ref="K816">IF(C816="","",C816-SUMPRODUCT(($B$1461:$B$1491=$J816)*1,C$1461:C$1491))</f>
        <v>1.2858583785917688</v>
      </c>
      <c r="L816" s="2" cm="1">
        <f t="array" ref="L816">IF(D816="","",D816-SUMPRODUCT(($B$1461:$B$1491=$J816)*1,D$1461:D$1491))</f>
        <v>1.1435133125356778</v>
      </c>
      <c r="M816" s="2" cm="1">
        <f t="array" ref="M816">IF(E816="","",E816-SUMPRODUCT(($B$1461:$B$1491=$J816)*1,E$1461:E$1491))</f>
        <v>1.05262450214979</v>
      </c>
      <c r="N816" s="2" cm="1">
        <f t="array" ref="N816">IF(F816="","",F816-SUMPRODUCT(($B$1461:$B$1491=$J816)*1,F$1461:F$1491))</f>
        <v>1.0321630803058373</v>
      </c>
      <c r="O816" s="2" cm="1">
        <f t="array" ref="O816">IF(G816="","",G816-SUMPRODUCT(($B$1461:$B$1491=$J816)*1,G$1461:G$1491))</f>
        <v>0.93165309783303485</v>
      </c>
    </row>
    <row r="817" spans="1:15" x14ac:dyDescent="0.55000000000000004">
      <c r="A817" s="3">
        <v>27</v>
      </c>
      <c r="B817" s="4">
        <v>8</v>
      </c>
      <c r="C817" s="2">
        <f>IF(logVir!C817="","",LN(資本ストック!C817))</f>
        <v>14.371790208960306</v>
      </c>
      <c r="D817" s="2">
        <f>IF(logVir!D817="","",LN(資本ストック!D817))</f>
        <v>14.295078039413562</v>
      </c>
      <c r="E817" s="2">
        <f>IF(logVir!E817="","",LN(資本ストック!E817))</f>
        <v>14.278944191987133</v>
      </c>
      <c r="F817" s="2">
        <f>IF(logVir!F817="","",LN(資本ストック!F817))</f>
        <v>14.279249577742167</v>
      </c>
      <c r="G817" s="2">
        <f>IF(logVir!G817="","",LN(資本ストック!G817))</f>
        <v>14.273730442536475</v>
      </c>
      <c r="I817" s="3">
        <v>27</v>
      </c>
      <c r="J817" s="3">
        <v>8</v>
      </c>
      <c r="K817" s="2" cm="1">
        <f t="array" ref="K817">IF(C817="","",C817-SUMPRODUCT(($B$1461:$B$1491=$J817)*1,C$1461:C$1491))</f>
        <v>1.9308670149837788</v>
      </c>
      <c r="L817" s="2" cm="1">
        <f t="array" ref="L817">IF(D817="","",D817-SUMPRODUCT(($B$1461:$B$1491=$J817)*1,D$1461:D$1491))</f>
        <v>1.8339040151963157</v>
      </c>
      <c r="M817" s="2" cm="1">
        <f t="array" ref="M817">IF(E817="","",E817-SUMPRODUCT(($B$1461:$B$1491=$J817)*1,E$1461:E$1491))</f>
        <v>1.8261476720629162</v>
      </c>
      <c r="N817" s="2" cm="1">
        <f t="array" ref="N817">IF(F817="","",F817-SUMPRODUCT(($B$1461:$B$1491=$J817)*1,F$1461:F$1491))</f>
        <v>1.7787675252093536</v>
      </c>
      <c r="O817" s="2" cm="1">
        <f t="array" ref="O817">IF(G817="","",G817-SUMPRODUCT(($B$1461:$B$1491=$J817)*1,G$1461:G$1491))</f>
        <v>1.8095431464651419</v>
      </c>
    </row>
    <row r="818" spans="1:15" x14ac:dyDescent="0.55000000000000004">
      <c r="A818" s="3">
        <v>27</v>
      </c>
      <c r="B818" s="4">
        <v>9</v>
      </c>
      <c r="C818" s="2">
        <f>IF(logVir!C818="","",LN(資本ストック!C818))</f>
        <v>13.49947262699745</v>
      </c>
      <c r="D818" s="2">
        <f>IF(logVir!D818="","",LN(資本ストック!D818))</f>
        <v>13.410653845853346</v>
      </c>
      <c r="E818" s="2">
        <f>IF(logVir!E818="","",LN(資本ストック!E818))</f>
        <v>13.407669130606994</v>
      </c>
      <c r="F818" s="2">
        <f>IF(logVir!F818="","",LN(資本ストック!F818))</f>
        <v>13.372344068840835</v>
      </c>
      <c r="G818" s="2">
        <f>IF(logVir!G818="","",LN(資本ストック!G818))</f>
        <v>13.3633273960533</v>
      </c>
      <c r="I818" s="3">
        <v>27</v>
      </c>
      <c r="J818" s="3">
        <v>9</v>
      </c>
      <c r="K818" s="2" cm="1">
        <f t="array" ref="K818">IF(C818="","",C818-SUMPRODUCT(($B$1461:$B$1491=$J818)*1,C$1461:C$1491))</f>
        <v>2.2226071253844566</v>
      </c>
      <c r="L818" s="2" cm="1">
        <f t="array" ref="L818">IF(D818="","",D818-SUMPRODUCT(($B$1461:$B$1491=$J818)*1,D$1461:D$1491))</f>
        <v>2.1600309030970859</v>
      </c>
      <c r="M818" s="2" cm="1">
        <f t="array" ref="M818">IF(E818="","",E818-SUMPRODUCT(($B$1461:$B$1491=$J818)*1,E$1461:E$1491))</f>
        <v>2.0730790412511784</v>
      </c>
      <c r="N818" s="2" cm="1">
        <f t="array" ref="N818">IF(F818="","",F818-SUMPRODUCT(($B$1461:$B$1491=$J818)*1,F$1461:F$1491))</f>
        <v>2.065511849783686</v>
      </c>
      <c r="O818" s="2" cm="1">
        <f t="array" ref="O818">IF(G818="","",G818-SUMPRODUCT(($B$1461:$B$1491=$J818)*1,G$1461:G$1491))</f>
        <v>2.0560870806796689</v>
      </c>
    </row>
    <row r="819" spans="1:15" x14ac:dyDescent="0.55000000000000004">
      <c r="A819" s="3">
        <v>27</v>
      </c>
      <c r="B819" s="4">
        <v>10</v>
      </c>
      <c r="C819" s="2">
        <f>IF(logVir!C819="","",LN(資本ストック!C819))</f>
        <v>14.568978182071982</v>
      </c>
      <c r="D819" s="2">
        <f>IF(logVir!D819="","",LN(資本ストック!D819))</f>
        <v>14.558604007468258</v>
      </c>
      <c r="E819" s="2">
        <f>IF(logVir!E819="","",LN(資本ストック!E819))</f>
        <v>14.606259290637725</v>
      </c>
      <c r="F819" s="2">
        <f>IF(logVir!F819="","",LN(資本ストック!F819))</f>
        <v>14.604327505266344</v>
      </c>
      <c r="G819" s="2">
        <f>IF(logVir!G819="","",LN(資本ストック!G819))</f>
        <v>14.637379267552564</v>
      </c>
      <c r="I819" s="3">
        <v>27</v>
      </c>
      <c r="J819" s="3">
        <v>10</v>
      </c>
      <c r="K819" s="2" cm="1">
        <f t="array" ref="K819">IF(C819="","",C819-SUMPRODUCT(($B$1461:$B$1491=$J819)*1,C$1461:C$1491))</f>
        <v>1.8937269890404576</v>
      </c>
      <c r="L819" s="2" cm="1">
        <f t="array" ref="L819">IF(D819="","",D819-SUMPRODUCT(($B$1461:$B$1491=$J819)*1,D$1461:D$1491))</f>
        <v>1.8159966552067193</v>
      </c>
      <c r="M819" s="2" cm="1">
        <f t="array" ref="M819">IF(E819="","",E819-SUMPRODUCT(($B$1461:$B$1491=$J819)*1,E$1461:E$1491))</f>
        <v>1.7811440616165637</v>
      </c>
      <c r="N819" s="2" cm="1">
        <f t="array" ref="N819">IF(F819="","",F819-SUMPRODUCT(($B$1461:$B$1491=$J819)*1,F$1461:F$1491))</f>
        <v>1.7878159235371154</v>
      </c>
      <c r="O819" s="2" cm="1">
        <f t="array" ref="O819">IF(G819="","",G819-SUMPRODUCT(($B$1461:$B$1491=$J819)*1,G$1461:G$1491))</f>
        <v>1.8067825912081208</v>
      </c>
    </row>
    <row r="820" spans="1:15" x14ac:dyDescent="0.55000000000000004">
      <c r="A820" s="3">
        <v>27</v>
      </c>
      <c r="B820" s="4">
        <v>11</v>
      </c>
      <c r="C820" s="2">
        <f>IF(logVir!C820="","",LN(資本ストック!C820))</f>
        <v>13.93449282757547</v>
      </c>
      <c r="D820" s="2">
        <f>IF(logVir!D820="","",LN(資本ストック!D820))</f>
        <v>13.691169929518521</v>
      </c>
      <c r="E820" s="2">
        <f>IF(logVir!E820="","",LN(資本ストック!E820))</f>
        <v>13.811943339493173</v>
      </c>
      <c r="F820" s="2">
        <f>IF(logVir!F820="","",LN(資本ストック!F820))</f>
        <v>13.747566951231232</v>
      </c>
      <c r="G820" s="2">
        <f>IF(logVir!G820="","",LN(資本ストック!G820))</f>
        <v>13.695478228083969</v>
      </c>
      <c r="I820" s="3">
        <v>27</v>
      </c>
      <c r="J820" s="3">
        <v>11</v>
      </c>
      <c r="K820" s="2" cm="1">
        <f t="array" ref="K820">IF(C820="","",C820-SUMPRODUCT(($B$1461:$B$1491=$J820)*1,C$1461:C$1491))</f>
        <v>1.552400870979227</v>
      </c>
      <c r="L820" s="2" cm="1">
        <f t="array" ref="L820">IF(D820="","",D820-SUMPRODUCT(($B$1461:$B$1491=$J820)*1,D$1461:D$1491))</f>
        <v>1.3157385269819901</v>
      </c>
      <c r="M820" s="2" cm="1">
        <f t="array" ref="M820">IF(E820="","",E820-SUMPRODUCT(($B$1461:$B$1491=$J820)*1,E$1461:E$1491))</f>
        <v>1.3837096481651585</v>
      </c>
      <c r="N820" s="2" cm="1">
        <f t="array" ref="N820">IF(F820="","",F820-SUMPRODUCT(($B$1461:$B$1491=$J820)*1,F$1461:F$1491))</f>
        <v>1.308463592181468</v>
      </c>
      <c r="O820" s="2" cm="1">
        <f t="array" ref="O820">IF(G820="","",G820-SUMPRODUCT(($B$1461:$B$1491=$J820)*1,G$1461:G$1491))</f>
        <v>1.2224088950350378</v>
      </c>
    </row>
    <row r="821" spans="1:15" x14ac:dyDescent="0.55000000000000004">
      <c r="A821" s="3">
        <v>27</v>
      </c>
      <c r="B821" s="4">
        <v>12</v>
      </c>
      <c r="C821" s="2">
        <f>IF(logVir!C821="","",LN(資本ストック!C821))</f>
        <v>14.37596426379719</v>
      </c>
      <c r="D821" s="2">
        <f>IF(logVir!D821="","",LN(資本ストック!D821))</f>
        <v>14.256990837474575</v>
      </c>
      <c r="E821" s="2">
        <f>IF(logVir!E821="","",LN(資本ストック!E821))</f>
        <v>14.227656034695498</v>
      </c>
      <c r="F821" s="2">
        <f>IF(logVir!F821="","",LN(資本ストック!F821))</f>
        <v>14.186126361820397</v>
      </c>
      <c r="G821" s="2">
        <f>IF(logVir!G821="","",LN(資本ストック!G821))</f>
        <v>14.168178867107059</v>
      </c>
      <c r="I821" s="3">
        <v>27</v>
      </c>
      <c r="J821" s="3">
        <v>12</v>
      </c>
      <c r="K821" s="2" cm="1">
        <f t="array" ref="K821">IF(C821="","",C821-SUMPRODUCT(($B$1461:$B$1491=$J821)*1,C$1461:C$1491))</f>
        <v>2.0734045575358486</v>
      </c>
      <c r="L821" s="2" cm="1">
        <f t="array" ref="L821">IF(D821="","",D821-SUMPRODUCT(($B$1461:$B$1491=$J821)*1,D$1461:D$1491))</f>
        <v>1.9994355347421635</v>
      </c>
      <c r="M821" s="2" cm="1">
        <f t="array" ref="M821">IF(E821="","",E821-SUMPRODUCT(($B$1461:$B$1491=$J821)*1,E$1461:E$1491))</f>
        <v>1.9404651790704808</v>
      </c>
      <c r="N821" s="2" cm="1">
        <f t="array" ref="N821">IF(F821="","",F821-SUMPRODUCT(($B$1461:$B$1491=$J821)*1,F$1461:F$1491))</f>
        <v>1.9369390517909544</v>
      </c>
      <c r="O821" s="2" cm="1">
        <f t="array" ref="O821">IF(G821="","",G821-SUMPRODUCT(($B$1461:$B$1491=$J821)*1,G$1461:G$1491))</f>
        <v>1.9608359309095</v>
      </c>
    </row>
    <row r="822" spans="1:15" x14ac:dyDescent="0.55000000000000004">
      <c r="A822" s="3">
        <v>27</v>
      </c>
      <c r="B822" s="4">
        <v>13</v>
      </c>
      <c r="C822" s="2">
        <f>IF(logVir!C822="","",LN(資本ストック!C822))</f>
        <v>13.851672579734331</v>
      </c>
      <c r="D822" s="2">
        <f>IF(logVir!D822="","",LN(資本ストック!D822))</f>
        <v>13.805299544417172</v>
      </c>
      <c r="E822" s="2">
        <f>IF(logVir!E822="","",LN(資本ストック!E822))</f>
        <v>13.641858990522024</v>
      </c>
      <c r="F822" s="2">
        <f>IF(logVir!F822="","",LN(資本ストック!F822))</f>
        <v>13.589309155501841</v>
      </c>
      <c r="G822" s="2">
        <f>IF(logVir!G822="","",LN(資本ストック!G822))</f>
        <v>13.443233132454591</v>
      </c>
      <c r="I822" s="3">
        <v>27</v>
      </c>
      <c r="J822" s="3">
        <v>13</v>
      </c>
      <c r="K822" s="2" cm="1">
        <f t="array" ref="K822">IF(C822="","",C822-SUMPRODUCT(($B$1461:$B$1491=$J822)*1,C$1461:C$1491))</f>
        <v>2.0449482371988736</v>
      </c>
      <c r="L822" s="2" cm="1">
        <f t="array" ref="L822">IF(D822="","",D822-SUMPRODUCT(($B$1461:$B$1491=$J822)*1,D$1461:D$1491))</f>
        <v>2.2692207586287356</v>
      </c>
      <c r="M822" s="2" cm="1">
        <f t="array" ref="M822">IF(E822="","",E822-SUMPRODUCT(($B$1461:$B$1491=$J822)*1,E$1461:E$1491))</f>
        <v>2.1670438622964792</v>
      </c>
      <c r="N822" s="2" cm="1">
        <f t="array" ref="N822">IF(F822="","",F822-SUMPRODUCT(($B$1461:$B$1491=$J822)*1,F$1461:F$1491))</f>
        <v>2.1555852458179512</v>
      </c>
      <c r="O822" s="2" cm="1">
        <f t="array" ref="O822">IF(G822="","",G822-SUMPRODUCT(($B$1461:$B$1491=$J822)*1,G$1461:G$1491))</f>
        <v>2.0186179593318609</v>
      </c>
    </row>
    <row r="823" spans="1:15" x14ac:dyDescent="0.55000000000000004">
      <c r="A823" s="3">
        <v>27</v>
      </c>
      <c r="B823" s="4">
        <v>14</v>
      </c>
      <c r="C823" s="2">
        <f>IF(logVir!C823="","",LN(資本ストック!C823))</f>
        <v>13.687213398239654</v>
      </c>
      <c r="D823" s="2">
        <f>IF(logVir!D823="","",LN(資本ストック!D823))</f>
        <v>13.724946451825826</v>
      </c>
      <c r="E823" s="2">
        <f>IF(logVir!E823="","",LN(資本ストック!E823))</f>
        <v>13.867138183228555</v>
      </c>
      <c r="F823" s="2">
        <f>IF(logVir!F823="","",LN(資本ストック!F823))</f>
        <v>13.914601425136425</v>
      </c>
      <c r="G823" s="2">
        <f>IF(logVir!G823="","",LN(資本ストック!G823))</f>
        <v>13.929000195279452</v>
      </c>
      <c r="I823" s="3">
        <v>27</v>
      </c>
      <c r="J823" s="3">
        <v>14</v>
      </c>
      <c r="K823" s="2" cm="1">
        <f t="array" ref="K823">IF(C823="","",C823-SUMPRODUCT(($B$1461:$B$1491=$J823)*1,C$1461:C$1491))</f>
        <v>1.1996230486821879</v>
      </c>
      <c r="L823" s="2" cm="1">
        <f t="array" ref="L823">IF(D823="","",D823-SUMPRODUCT(($B$1461:$B$1491=$J823)*1,D$1461:D$1491))</f>
        <v>1.232772708537377</v>
      </c>
      <c r="M823" s="2" cm="1">
        <f t="array" ref="M823">IF(E823="","",E823-SUMPRODUCT(($B$1461:$B$1491=$J823)*1,E$1461:E$1491))</f>
        <v>1.247904294021474</v>
      </c>
      <c r="N823" s="2" cm="1">
        <f t="array" ref="N823">IF(F823="","",F823-SUMPRODUCT(($B$1461:$B$1491=$J823)*1,F$1461:F$1491))</f>
        <v>1.2853192401500149</v>
      </c>
      <c r="O823" s="2" cm="1">
        <f t="array" ref="O823">IF(G823="","",G823-SUMPRODUCT(($B$1461:$B$1491=$J823)*1,G$1461:G$1491))</f>
        <v>1.3121312255447304</v>
      </c>
    </row>
    <row r="824" spans="1:15" x14ac:dyDescent="0.55000000000000004">
      <c r="A824" s="3">
        <v>27</v>
      </c>
      <c r="B824" s="4">
        <v>15</v>
      </c>
      <c r="C824" s="2">
        <f>IF(logVir!C824="","",LN(資本ストック!C824))</f>
        <v>12.659100076807883</v>
      </c>
      <c r="D824" s="2">
        <f>IF(logVir!D824="","",LN(資本ストック!D824))</f>
        <v>12.595101441543326</v>
      </c>
      <c r="E824" s="2">
        <f>IF(logVir!E824="","",LN(資本ストック!E824))</f>
        <v>12.455663391519808</v>
      </c>
      <c r="F824" s="2">
        <f>IF(logVir!F824="","",LN(資本ストック!F824))</f>
        <v>12.430125477425918</v>
      </c>
      <c r="G824" s="2">
        <f>IF(logVir!G824="","",LN(資本ストック!G824))</f>
        <v>12.475336023660608</v>
      </c>
      <c r="I824" s="3">
        <v>27</v>
      </c>
      <c r="J824" s="3">
        <v>15</v>
      </c>
      <c r="K824" s="2" cm="1">
        <f t="array" ref="K824">IF(C824="","",C824-SUMPRODUCT(($B$1461:$B$1491=$J824)*1,C$1461:C$1491))</f>
        <v>2.1963586318827009</v>
      </c>
      <c r="L824" s="2" cm="1">
        <f t="array" ref="L824">IF(D824="","",D824-SUMPRODUCT(($B$1461:$B$1491=$J824)*1,D$1461:D$1491))</f>
        <v>2.1071538531109333</v>
      </c>
      <c r="M824" s="2" cm="1">
        <f t="array" ref="M824">IF(E824="","",E824-SUMPRODUCT(($B$1461:$B$1491=$J824)*1,E$1461:E$1491))</f>
        <v>1.8932022331233256</v>
      </c>
      <c r="N824" s="2" cm="1">
        <f t="array" ref="N824">IF(F824="","",F824-SUMPRODUCT(($B$1461:$B$1491=$J824)*1,F$1461:F$1491))</f>
        <v>1.859727047826583</v>
      </c>
      <c r="O824" s="2" cm="1">
        <f t="array" ref="O824">IF(G824="","",G824-SUMPRODUCT(($B$1461:$B$1491=$J824)*1,G$1461:G$1491))</f>
        <v>1.8960593431250299</v>
      </c>
    </row>
    <row r="825" spans="1:15" x14ac:dyDescent="0.55000000000000004">
      <c r="A825" s="3">
        <v>27</v>
      </c>
      <c r="B825" s="4">
        <v>16</v>
      </c>
      <c r="C825" s="2">
        <f>IF(logVir!C825="","",LN(資本ストック!C825))</f>
        <v>13.74117622609549</v>
      </c>
      <c r="D825" s="2">
        <f>IF(logVir!D825="","",LN(資本ストック!D825))</f>
        <v>13.713143103410037</v>
      </c>
      <c r="E825" s="2">
        <f>IF(logVir!E825="","",LN(資本ストック!E825))</f>
        <v>13.690343484896674</v>
      </c>
      <c r="F825" s="2">
        <f>IF(logVir!F825="","",LN(資本ストック!F825))</f>
        <v>13.700787412987546</v>
      </c>
      <c r="G825" s="2">
        <f>IF(logVir!G825="","",LN(資本ストック!G825))</f>
        <v>13.730893958676894</v>
      </c>
      <c r="I825" s="3">
        <v>27</v>
      </c>
      <c r="J825" s="3">
        <v>16</v>
      </c>
      <c r="K825" s="2" cm="1">
        <f t="array" ref="K825">IF(C825="","",C825-SUMPRODUCT(($B$1461:$B$1491=$J825)*1,C$1461:C$1491))</f>
        <v>1.5335536685428739</v>
      </c>
      <c r="L825" s="2" cm="1">
        <f t="array" ref="L825">IF(D825="","",D825-SUMPRODUCT(($B$1461:$B$1491=$J825)*1,D$1461:D$1491))</f>
        <v>1.5049593565469763</v>
      </c>
      <c r="M825" s="2" cm="1">
        <f t="array" ref="M825">IF(E825="","",E825-SUMPRODUCT(($B$1461:$B$1491=$J825)*1,E$1461:E$1491))</f>
        <v>1.450106214538998</v>
      </c>
      <c r="N825" s="2" cm="1">
        <f t="array" ref="N825">IF(F825="","",F825-SUMPRODUCT(($B$1461:$B$1491=$J825)*1,F$1461:F$1491))</f>
        <v>1.4633425909734861</v>
      </c>
      <c r="O825" s="2" cm="1">
        <f t="array" ref="O825">IF(G825="","",G825-SUMPRODUCT(($B$1461:$B$1491=$J825)*1,G$1461:G$1491))</f>
        <v>1.4686010481070273</v>
      </c>
    </row>
    <row r="826" spans="1:15" x14ac:dyDescent="0.55000000000000004">
      <c r="A826" s="3">
        <v>27</v>
      </c>
      <c r="B826" s="4">
        <v>17</v>
      </c>
      <c r="C826" s="2">
        <f>IF(logVir!C826="","",LN(資本ストック!C826))</f>
        <v>16.435802897573463</v>
      </c>
      <c r="D826" s="2">
        <f>IF(logVir!D826="","",LN(資本ストック!D826))</f>
        <v>16.401700882449248</v>
      </c>
      <c r="E826" s="2">
        <f>IF(logVir!E826="","",LN(資本ストック!E826))</f>
        <v>16.382551059298226</v>
      </c>
      <c r="F826" s="2">
        <f>IF(logVir!F826="","",LN(資本ストック!F826))</f>
        <v>16.377681019586692</v>
      </c>
      <c r="G826" s="2">
        <f>IF(logVir!G826="","",LN(資本ストック!G826))</f>
        <v>16.362003218775957</v>
      </c>
      <c r="I826" s="3">
        <v>27</v>
      </c>
      <c r="J826" s="3">
        <v>17</v>
      </c>
      <c r="K826" s="2" cm="1">
        <f t="array" ref="K826">IF(C826="","",C826-SUMPRODUCT(($B$1461:$B$1491=$J826)*1,C$1461:C$1491))</f>
        <v>1.3734497177561131</v>
      </c>
      <c r="L826" s="2" cm="1">
        <f t="array" ref="L826">IF(D826="","",D826-SUMPRODUCT(($B$1461:$B$1491=$J826)*1,D$1461:D$1491))</f>
        <v>1.3474357117591396</v>
      </c>
      <c r="M826" s="2" cm="1">
        <f t="array" ref="M826">IF(E826="","",E826-SUMPRODUCT(($B$1461:$B$1491=$J826)*1,E$1461:E$1491))</f>
        <v>1.3276584247370238</v>
      </c>
      <c r="N826" s="2" cm="1">
        <f t="array" ref="N826">IF(F826="","",F826-SUMPRODUCT(($B$1461:$B$1491=$J826)*1,F$1461:F$1491))</f>
        <v>1.3236876072386075</v>
      </c>
      <c r="O826" s="2" cm="1">
        <f t="array" ref="O826">IF(G826="","",G826-SUMPRODUCT(($B$1461:$B$1491=$J826)*1,G$1461:G$1491))</f>
        <v>1.3029640001348355</v>
      </c>
    </row>
    <row r="827" spans="1:15" x14ac:dyDescent="0.55000000000000004">
      <c r="A827" s="3">
        <v>27</v>
      </c>
      <c r="B827" s="4">
        <v>18</v>
      </c>
      <c r="C827" s="2">
        <f>IF(logVir!C827="","",LN(資本ストック!C827))</f>
        <v>14.051654597526959</v>
      </c>
      <c r="D827" s="2">
        <f>IF(logVir!D827="","",LN(資本ストック!D827))</f>
        <v>14.093538519596478</v>
      </c>
      <c r="E827" s="2">
        <f>IF(logVir!E827="","",LN(資本ストック!E827))</f>
        <v>14.149018055460457</v>
      </c>
      <c r="F827" s="2">
        <f>IF(logVir!F827="","",LN(資本ストック!F827))</f>
        <v>14.180514763405533</v>
      </c>
      <c r="G827" s="2">
        <f>IF(logVir!G827="","",LN(資本ストック!G827))</f>
        <v>14.280648059330192</v>
      </c>
      <c r="I827" s="3">
        <v>27</v>
      </c>
      <c r="J827" s="3">
        <v>18</v>
      </c>
      <c r="K827" s="2" cm="1">
        <f t="array" ref="K827">IF(C827="","",C827-SUMPRODUCT(($B$1461:$B$1491=$J827)*1,C$1461:C$1491))</f>
        <v>1.3490992632457619</v>
      </c>
      <c r="L827" s="2" cm="1">
        <f t="array" ref="L827">IF(D827="","",D827-SUMPRODUCT(($B$1461:$B$1491=$J827)*1,D$1461:D$1491))</f>
        <v>1.3679491513560365</v>
      </c>
      <c r="M827" s="2" cm="1">
        <f t="array" ref="M827">IF(E827="","",E827-SUMPRODUCT(($B$1461:$B$1491=$J827)*1,E$1461:E$1491))</f>
        <v>1.3750955581824265</v>
      </c>
      <c r="N827" s="2" cm="1">
        <f t="array" ref="N827">IF(F827="","",F827-SUMPRODUCT(($B$1461:$B$1491=$J827)*1,F$1461:F$1491))</f>
        <v>1.3886148762845778</v>
      </c>
      <c r="O827" s="2" cm="1">
        <f t="array" ref="O827">IF(G827="","",G827-SUMPRODUCT(($B$1461:$B$1491=$J827)*1,G$1461:G$1491))</f>
        <v>1.4210477153043897</v>
      </c>
    </row>
    <row r="828" spans="1:15" x14ac:dyDescent="0.55000000000000004">
      <c r="A828" s="3">
        <v>27</v>
      </c>
      <c r="B828" s="4">
        <v>19</v>
      </c>
      <c r="C828" s="2">
        <f>IF(logVir!C828="","",LN(資本ストック!C828))</f>
        <v>15.184549474598676</v>
      </c>
      <c r="D828" s="2">
        <f>IF(logVir!D828="","",LN(資本ストック!D828))</f>
        <v>15.134920182816096</v>
      </c>
      <c r="E828" s="2">
        <f>IF(logVir!E828="","",LN(資本ストック!E828))</f>
        <v>15.105574399863118</v>
      </c>
      <c r="F828" s="2">
        <f>IF(logVir!F828="","",LN(資本ストック!F828))</f>
        <v>15.097412617682894</v>
      </c>
      <c r="G828" s="2">
        <f>IF(logVir!G828="","",LN(資本ストック!G828))</f>
        <v>15.082078030497007</v>
      </c>
      <c r="I828" s="3">
        <v>27</v>
      </c>
      <c r="J828" s="3">
        <v>19</v>
      </c>
      <c r="K828" s="2" cm="1">
        <f t="array" ref="K828">IF(C828="","",C828-SUMPRODUCT(($B$1461:$B$1491=$J828)*1,C$1461:C$1491))</f>
        <v>2.6689690435813525</v>
      </c>
      <c r="L828" s="2" cm="1">
        <f t="array" ref="L828">IF(D828="","",D828-SUMPRODUCT(($B$1461:$B$1491=$J828)*1,D$1461:D$1491))</f>
        <v>2.6741362428061155</v>
      </c>
      <c r="M828" s="2" cm="1">
        <f t="array" ref="M828">IF(E828="","",E828-SUMPRODUCT(($B$1461:$B$1491=$J828)*1,E$1461:E$1491))</f>
        <v>2.6746766822540788</v>
      </c>
      <c r="N828" s="2" cm="1">
        <f t="array" ref="N828">IF(F828="","",F828-SUMPRODUCT(($B$1461:$B$1491=$J828)*1,F$1461:F$1491))</f>
        <v>2.6716801682402433</v>
      </c>
      <c r="O828" s="2" cm="1">
        <f t="array" ref="O828">IF(G828="","",G828-SUMPRODUCT(($B$1461:$B$1491=$J828)*1,G$1461:G$1491))</f>
        <v>2.6660985866477791</v>
      </c>
    </row>
    <row r="829" spans="1:15" x14ac:dyDescent="0.55000000000000004">
      <c r="A829" s="3">
        <v>27</v>
      </c>
      <c r="B829" s="4">
        <v>20</v>
      </c>
      <c r="C829" s="2">
        <f>IF(logVir!C829="","",LN(資本ストック!C829))</f>
        <v>14.869486025047555</v>
      </c>
      <c r="D829" s="2">
        <f>IF(logVir!D829="","",LN(資本ストック!D829))</f>
        <v>15.049655684634551</v>
      </c>
      <c r="E829" s="2">
        <f>IF(logVir!E829="","",LN(資本ストック!E829))</f>
        <v>15.008778115895018</v>
      </c>
      <c r="F829" s="2">
        <f>IF(logVir!F829="","",LN(資本ストック!F829))</f>
        <v>14.983672742564302</v>
      </c>
      <c r="G829" s="2">
        <f>IF(logVir!G829="","",LN(資本ストック!G829))</f>
        <v>15.138665634998588</v>
      </c>
      <c r="I829" s="3">
        <v>27</v>
      </c>
      <c r="J829" s="3">
        <v>20</v>
      </c>
      <c r="K829" s="2" cm="1">
        <f t="array" ref="K829">IF(C829="","",C829-SUMPRODUCT(($B$1461:$B$1491=$J829)*1,C$1461:C$1491))</f>
        <v>1.6393241651585662</v>
      </c>
      <c r="L829" s="2" cm="1">
        <f t="array" ref="L829">IF(D829="","",D829-SUMPRODUCT(($B$1461:$B$1491=$J829)*1,D$1461:D$1491))</f>
        <v>1.7233473303792515</v>
      </c>
      <c r="M829" s="2" cm="1">
        <f t="array" ref="M829">IF(E829="","",E829-SUMPRODUCT(($B$1461:$B$1491=$J829)*1,E$1461:E$1491))</f>
        <v>1.6077596737289639</v>
      </c>
      <c r="N829" s="2" cm="1">
        <f t="array" ref="N829">IF(F829="","",F829-SUMPRODUCT(($B$1461:$B$1491=$J829)*1,F$1461:F$1491))</f>
        <v>1.5865127112605677</v>
      </c>
      <c r="O829" s="2" cm="1">
        <f t="array" ref="O829">IF(G829="","",G829-SUMPRODUCT(($B$1461:$B$1491=$J829)*1,G$1461:G$1491))</f>
        <v>1.6939891333047932</v>
      </c>
    </row>
    <row r="830" spans="1:15" x14ac:dyDescent="0.55000000000000004">
      <c r="A830" s="3">
        <v>27</v>
      </c>
      <c r="B830" s="4">
        <v>21</v>
      </c>
      <c r="C830" s="2">
        <f>IF(logVir!C830="","",LN(資本ストック!C830))</f>
        <v>16.258220275616871</v>
      </c>
      <c r="D830" s="2">
        <f>IF(logVir!D830="","",LN(資本ストック!D830))</f>
        <v>16.242539904086446</v>
      </c>
      <c r="E830" s="2">
        <f>IF(logVir!E830="","",LN(資本ストック!E830))</f>
        <v>16.239426796330395</v>
      </c>
      <c r="F830" s="2">
        <f>IF(logVir!F830="","",LN(資本ストック!F830))</f>
        <v>16.246916214556954</v>
      </c>
      <c r="G830" s="2">
        <f>IF(logVir!G830="","",LN(資本ストック!G830))</f>
        <v>16.251182449727562</v>
      </c>
      <c r="I830" s="3">
        <v>27</v>
      </c>
      <c r="J830" s="3">
        <v>21</v>
      </c>
      <c r="K830" s="2" cm="1">
        <f t="array" ref="K830">IF(C830="","",C830-SUMPRODUCT(($B$1461:$B$1491=$J830)*1,C$1461:C$1491))</f>
        <v>1.7664087619395019</v>
      </c>
      <c r="L830" s="2" cm="1">
        <f t="array" ref="L830">IF(D830="","",D830-SUMPRODUCT(($B$1461:$B$1491=$J830)*1,D$1461:D$1491))</f>
        <v>1.7177840381748748</v>
      </c>
      <c r="M830" s="2" cm="1">
        <f t="array" ref="M830">IF(E830="","",E830-SUMPRODUCT(($B$1461:$B$1491=$J830)*1,E$1461:E$1491))</f>
        <v>1.6568631923697943</v>
      </c>
      <c r="N830" s="2" cm="1">
        <f t="array" ref="N830">IF(F830="","",F830-SUMPRODUCT(($B$1461:$B$1491=$J830)*1,F$1461:F$1491))</f>
        <v>1.6522075876793316</v>
      </c>
      <c r="O830" s="2" cm="1">
        <f t="array" ref="O830">IF(G830="","",G830-SUMPRODUCT(($B$1461:$B$1491=$J830)*1,G$1461:G$1491))</f>
        <v>1.6397131894971348</v>
      </c>
    </row>
    <row r="831" spans="1:15" x14ac:dyDescent="0.55000000000000004">
      <c r="A831" s="3">
        <v>27</v>
      </c>
      <c r="B831" s="4">
        <v>22</v>
      </c>
      <c r="C831" s="2">
        <f>IF(logVir!C831="","",LN(資本ストック!C831))</f>
        <v>13.773098224143373</v>
      </c>
      <c r="D831" s="2">
        <f>IF(logVir!D831="","",LN(資本ストック!D831))</f>
        <v>13.696277526362456</v>
      </c>
      <c r="E831" s="2">
        <f>IF(logVir!E831="","",LN(資本ストック!E831))</f>
        <v>13.848196208252537</v>
      </c>
      <c r="F831" s="2">
        <f>IF(logVir!F831="","",LN(資本ストック!F831))</f>
        <v>13.819318593341487</v>
      </c>
      <c r="G831" s="2">
        <f>IF(logVir!G831="","",LN(資本ストック!G831))</f>
        <v>13.782323267500193</v>
      </c>
      <c r="I831" s="3">
        <v>27</v>
      </c>
      <c r="J831" s="3">
        <v>22</v>
      </c>
      <c r="K831" s="2" cm="1">
        <f t="array" ref="K831">IF(C831="","",C831-SUMPRODUCT(($B$1461:$B$1491=$J831)*1,C$1461:C$1491))</f>
        <v>1.1673446480324223</v>
      </c>
      <c r="L831" s="2" cm="1">
        <f t="array" ref="L831">IF(D831="","",D831-SUMPRODUCT(($B$1461:$B$1491=$J831)*1,D$1461:D$1491))</f>
        <v>1.2386228193681532</v>
      </c>
      <c r="M831" s="2" cm="1">
        <f t="array" ref="M831">IF(E831="","",E831-SUMPRODUCT(($B$1461:$B$1491=$J831)*1,E$1461:E$1491))</f>
        <v>1.5547954518928009</v>
      </c>
      <c r="N831" s="2" cm="1">
        <f t="array" ref="N831">IF(F831="","",F831-SUMPRODUCT(($B$1461:$B$1491=$J831)*1,F$1461:F$1491))</f>
        <v>1.5723478516468141</v>
      </c>
      <c r="O831" s="2" cm="1">
        <f t="array" ref="O831">IF(G831="","",G831-SUMPRODUCT(($B$1461:$B$1491=$J831)*1,G$1461:G$1491))</f>
        <v>1.5687070231700044</v>
      </c>
    </row>
    <row r="832" spans="1:15" x14ac:dyDescent="0.55000000000000004">
      <c r="A832" s="3">
        <v>27</v>
      </c>
      <c r="B832" s="4">
        <v>23</v>
      </c>
      <c r="C832" s="2">
        <f>IF(logVir!C832="","",LN(資本ストック!C832))</f>
        <v>15.338540488444055</v>
      </c>
      <c r="D832" s="2">
        <f>IF(logVir!D832="","",LN(資本ストック!D832))</f>
        <v>15.356033039269377</v>
      </c>
      <c r="E832" s="2">
        <f>IF(logVir!E832="","",LN(資本ストック!E832))</f>
        <v>15.328137210526174</v>
      </c>
      <c r="F832" s="2">
        <f>IF(logVir!F832="","",LN(資本ストック!F832))</f>
        <v>15.340170214106237</v>
      </c>
      <c r="G832" s="2">
        <f>IF(logVir!G832="","",LN(資本ストック!G832))</f>
        <v>15.34578160249904</v>
      </c>
      <c r="I832" s="3">
        <v>27</v>
      </c>
      <c r="J832" s="3">
        <v>23</v>
      </c>
      <c r="K832" s="2" cm="1">
        <f t="array" ref="K832">IF(C832="","",C832-SUMPRODUCT(($B$1461:$B$1491=$J832)*1,C$1461:C$1491))</f>
        <v>1.9211970004043959</v>
      </c>
      <c r="L832" s="2" cm="1">
        <f t="array" ref="L832">IF(D832="","",D832-SUMPRODUCT(($B$1461:$B$1491=$J832)*1,D$1461:D$1491))</f>
        <v>1.8603430923975068</v>
      </c>
      <c r="M832" s="2" cm="1">
        <f t="array" ref="M832">IF(E832="","",E832-SUMPRODUCT(($B$1461:$B$1491=$J832)*1,E$1461:E$1491))</f>
        <v>1.821813842287602</v>
      </c>
      <c r="N832" s="2" cm="1">
        <f t="array" ref="N832">IF(F832="","",F832-SUMPRODUCT(($B$1461:$B$1491=$J832)*1,F$1461:F$1491))</f>
        <v>1.838997162798174</v>
      </c>
      <c r="O832" s="2" cm="1">
        <f t="array" ref="O832">IF(G832="","",G832-SUMPRODUCT(($B$1461:$B$1491=$J832)*1,G$1461:G$1491))</f>
        <v>1.831702519301416</v>
      </c>
    </row>
    <row r="833" spans="1:15" x14ac:dyDescent="0.55000000000000004">
      <c r="A833" s="3">
        <v>27</v>
      </c>
      <c r="B833" s="4">
        <v>24</v>
      </c>
      <c r="C833" s="2">
        <f>IF(logVir!C833="","",LN(資本ストック!C833))</f>
        <v>14.137339646422474</v>
      </c>
      <c r="D833" s="2">
        <f>IF(logVir!D833="","",LN(資本ストック!D833))</f>
        <v>14.087734283579033</v>
      </c>
      <c r="E833" s="2">
        <f>IF(logVir!E833="","",LN(資本ストック!E833))</f>
        <v>14.120899346924292</v>
      </c>
      <c r="F833" s="2">
        <f>IF(logVir!F833="","",LN(資本ストック!F833))</f>
        <v>14.117133338456522</v>
      </c>
      <c r="G833" s="2">
        <f>IF(logVir!G833="","",LN(資本ストック!G833))</f>
        <v>14.100471119820797</v>
      </c>
      <c r="I833" s="3">
        <v>27</v>
      </c>
      <c r="J833" s="3">
        <v>24</v>
      </c>
      <c r="K833" s="2" cm="1">
        <f t="array" ref="K833">IF(C833="","",C833-SUMPRODUCT(($B$1461:$B$1491=$J833)*1,C$1461:C$1491))</f>
        <v>2.8446554525584329</v>
      </c>
      <c r="L833" s="2" cm="1">
        <f t="array" ref="L833">IF(D833="","",D833-SUMPRODUCT(($B$1461:$B$1491=$J833)*1,D$1461:D$1491))</f>
        <v>2.800985713258477</v>
      </c>
      <c r="M833" s="2" cm="1">
        <f t="array" ref="M833">IF(E833="","",E833-SUMPRODUCT(($B$1461:$B$1491=$J833)*1,E$1461:E$1491))</f>
        <v>2.7867878372052477</v>
      </c>
      <c r="N833" s="2" cm="1">
        <f t="array" ref="N833">IF(F833="","",F833-SUMPRODUCT(($B$1461:$B$1491=$J833)*1,F$1461:F$1491))</f>
        <v>2.7844776496962194</v>
      </c>
      <c r="O833" s="2" cm="1">
        <f t="array" ref="O833">IF(G833="","",G833-SUMPRODUCT(($B$1461:$B$1491=$J833)*1,G$1461:G$1491))</f>
        <v>2.7787613065014067</v>
      </c>
    </row>
    <row r="834" spans="1:15" x14ac:dyDescent="0.55000000000000004">
      <c r="A834" s="3">
        <v>27</v>
      </c>
      <c r="B834" s="4">
        <v>25</v>
      </c>
      <c r="C834" s="2">
        <f>IF(logVir!C834="","",LN(資本ストック!C834))</f>
        <v>13.546302916149711</v>
      </c>
      <c r="D834" s="2">
        <f>IF(logVir!D834="","",LN(資本ストック!D834))</f>
        <v>13.697118421348348</v>
      </c>
      <c r="E834" s="2">
        <f>IF(logVir!E834="","",LN(資本ストック!E834))</f>
        <v>13.593485627806512</v>
      </c>
      <c r="F834" s="2">
        <f>IF(logVir!F834="","",LN(資本ストック!F834))</f>
        <v>13.579998996819308</v>
      </c>
      <c r="G834" s="2">
        <f>IF(logVir!G834="","",LN(資本ストック!G834))</f>
        <v>13.514090820483545</v>
      </c>
      <c r="I834" s="3">
        <v>27</v>
      </c>
      <c r="J834" s="3">
        <v>25</v>
      </c>
      <c r="K834" s="2" cm="1">
        <f t="array" ref="K834">IF(C834="","",C834-SUMPRODUCT(($B$1461:$B$1491=$J834)*1,C$1461:C$1491))</f>
        <v>1.938551259032339</v>
      </c>
      <c r="L834" s="2" cm="1">
        <f t="array" ref="L834">IF(D834="","",D834-SUMPRODUCT(($B$1461:$B$1491=$J834)*1,D$1461:D$1491))</f>
        <v>2.0007332104110986</v>
      </c>
      <c r="M834" s="2" cm="1">
        <f t="array" ref="M834">IF(E834="","",E834-SUMPRODUCT(($B$1461:$B$1491=$J834)*1,E$1461:E$1491))</f>
        <v>1.8404447504027246</v>
      </c>
      <c r="N834" s="2" cm="1">
        <f t="array" ref="N834">IF(F834="","",F834-SUMPRODUCT(($B$1461:$B$1491=$J834)*1,F$1461:F$1491))</f>
        <v>1.7904343514523742</v>
      </c>
      <c r="O834" s="2" cm="1">
        <f t="array" ref="O834">IF(G834="","",G834-SUMPRODUCT(($B$1461:$B$1491=$J834)*1,G$1461:G$1491))</f>
        <v>1.7194601603093993</v>
      </c>
    </row>
    <row r="835" spans="1:15" x14ac:dyDescent="0.55000000000000004">
      <c r="A835" s="3">
        <v>27</v>
      </c>
      <c r="B835" s="4">
        <v>26</v>
      </c>
      <c r="C835" s="2">
        <f>IF(logVir!C835="","",LN(資本ストック!C835))</f>
        <v>15.915998655547819</v>
      </c>
      <c r="D835" s="2">
        <f>IF(logVir!D835="","",LN(資本ストック!D835))</f>
        <v>15.854115417855802</v>
      </c>
      <c r="E835" s="2">
        <f>IF(logVir!E835="","",LN(資本ストック!E835))</f>
        <v>15.910184976619055</v>
      </c>
      <c r="F835" s="2">
        <f>IF(logVir!F835="","",LN(資本ストック!F835))</f>
        <v>15.961936075236721</v>
      </c>
      <c r="G835" s="2">
        <f>IF(logVir!G835="","",LN(資本ストック!G835))</f>
        <v>16.005858578093004</v>
      </c>
      <c r="I835" s="3">
        <v>27</v>
      </c>
      <c r="J835" s="3">
        <v>26</v>
      </c>
      <c r="K835" s="2" cm="1">
        <f t="array" ref="K835">IF(C835="","",C835-SUMPRODUCT(($B$1461:$B$1491=$J835)*1,C$1461:C$1491))</f>
        <v>1.7823555286048265</v>
      </c>
      <c r="L835" s="2" cm="1">
        <f t="array" ref="L835">IF(D835="","",D835-SUMPRODUCT(($B$1461:$B$1491=$J835)*1,D$1461:D$1491))</f>
        <v>1.7811285500995169</v>
      </c>
      <c r="M835" s="2" cm="1">
        <f t="array" ref="M835">IF(E835="","",E835-SUMPRODUCT(($B$1461:$B$1491=$J835)*1,E$1461:E$1491))</f>
        <v>1.8051145216217392</v>
      </c>
      <c r="N835" s="2" cm="1">
        <f t="array" ref="N835">IF(F835="","",F835-SUMPRODUCT(($B$1461:$B$1491=$J835)*1,F$1461:F$1491))</f>
        <v>1.847128420267607</v>
      </c>
      <c r="O835" s="2" cm="1">
        <f t="array" ref="O835">IF(G835="","",G835-SUMPRODUCT(($B$1461:$B$1491=$J835)*1,G$1461:G$1491))</f>
        <v>1.9011295520472018</v>
      </c>
    </row>
    <row r="836" spans="1:15" x14ac:dyDescent="0.55000000000000004">
      <c r="A836" s="3">
        <v>27</v>
      </c>
      <c r="B836" s="4">
        <v>27</v>
      </c>
      <c r="C836" s="2">
        <f>IF(logVir!C836="","",LN(資本ストック!C836))</f>
        <v>15.096456350482416</v>
      </c>
      <c r="D836" s="2">
        <f>IF(logVir!D836="","",LN(資本ストック!D836))</f>
        <v>15.038919001320487</v>
      </c>
      <c r="E836" s="2">
        <f>IF(logVir!E836="","",LN(資本ストック!E836))</f>
        <v>15.049532031425668</v>
      </c>
      <c r="F836" s="2">
        <f>IF(logVir!F836="","",LN(資本ストック!F836))</f>
        <v>15.017985772310965</v>
      </c>
      <c r="G836" s="2">
        <f>IF(logVir!G836="","",LN(資本ストック!G836))</f>
        <v>15.081212949008208</v>
      </c>
      <c r="I836" s="3">
        <v>27</v>
      </c>
      <c r="J836" s="3">
        <v>27</v>
      </c>
      <c r="K836" s="2" cm="1">
        <f t="array" ref="K836">IF(C836="","",C836-SUMPRODUCT(($B$1461:$B$1491=$J836)*1,C$1461:C$1491))</f>
        <v>2.3935474859219337</v>
      </c>
      <c r="L836" s="2" cm="1">
        <f t="array" ref="L836">IF(D836="","",D836-SUMPRODUCT(($B$1461:$B$1491=$J836)*1,D$1461:D$1491))</f>
        <v>2.0422907301462541</v>
      </c>
      <c r="M836" s="2" cm="1">
        <f t="array" ref="M836">IF(E836="","",E836-SUMPRODUCT(($B$1461:$B$1491=$J836)*1,E$1461:E$1491))</f>
        <v>1.8566630048187598</v>
      </c>
      <c r="N836" s="2" cm="1">
        <f t="array" ref="N836">IF(F836="","",F836-SUMPRODUCT(($B$1461:$B$1491=$J836)*1,F$1461:F$1491))</f>
        <v>1.8094869425540701</v>
      </c>
      <c r="O836" s="2" cm="1">
        <f t="array" ref="O836">IF(G836="","",G836-SUMPRODUCT(($B$1461:$B$1491=$J836)*1,G$1461:G$1491))</f>
        <v>1.8389947696705526</v>
      </c>
    </row>
    <row r="837" spans="1:15" x14ac:dyDescent="0.55000000000000004">
      <c r="A837" s="3">
        <v>27</v>
      </c>
      <c r="B837" s="4">
        <v>28</v>
      </c>
      <c r="C837" s="2">
        <f>IF(logVir!C837="","",LN(資本ストック!C837))</f>
        <v>16.860763002672513</v>
      </c>
      <c r="D837" s="2">
        <f>IF(logVir!D837="","",LN(資本ストック!D837))</f>
        <v>16.854663621793676</v>
      </c>
      <c r="E837" s="2">
        <f>IF(logVir!E837="","",LN(資本ストック!E837))</f>
        <v>16.822047447974462</v>
      </c>
      <c r="F837" s="2">
        <f>IF(logVir!F837="","",LN(資本ストック!F837))</f>
        <v>16.823143038504845</v>
      </c>
      <c r="G837" s="2">
        <f>IF(logVir!G837="","",LN(資本ストック!G837))</f>
        <v>16.822775448179552</v>
      </c>
      <c r="I837" s="3">
        <v>27</v>
      </c>
      <c r="J837" s="3">
        <v>28</v>
      </c>
      <c r="K837" s="2" cm="1">
        <f t="array" ref="K837">IF(C837="","",C837-SUMPRODUCT(($B$1461:$B$1491=$J837)*1,C$1461:C$1491))</f>
        <v>1.3121810497977719</v>
      </c>
      <c r="L837" s="2" cm="1">
        <f t="array" ref="L837">IF(D837="","",D837-SUMPRODUCT(($B$1461:$B$1491=$J837)*1,D$1461:D$1491))</f>
        <v>1.2756093973083615</v>
      </c>
      <c r="M837" s="2" cm="1">
        <f t="array" ref="M837">IF(E837="","",E837-SUMPRODUCT(($B$1461:$B$1491=$J837)*1,E$1461:E$1491))</f>
        <v>1.2126695577434123</v>
      </c>
      <c r="N837" s="2" cm="1">
        <f t="array" ref="N837">IF(F837="","",F837-SUMPRODUCT(($B$1461:$B$1491=$J837)*1,F$1461:F$1491))</f>
        <v>1.2021788807018048</v>
      </c>
      <c r="O837" s="2" cm="1">
        <f t="array" ref="O837">IF(G837="","",G837-SUMPRODUCT(($B$1461:$B$1491=$J837)*1,G$1461:G$1491))</f>
        <v>1.1868678167777347</v>
      </c>
    </row>
    <row r="838" spans="1:15" x14ac:dyDescent="0.55000000000000004">
      <c r="A838" s="3">
        <v>27</v>
      </c>
      <c r="B838" s="4">
        <v>29</v>
      </c>
      <c r="C838" s="2">
        <f>IF(logVir!C838="","",LN(資本ストック!C838))</f>
        <v>14.829632060789249</v>
      </c>
      <c r="D838" s="2">
        <f>IF(logVir!D838="","",LN(資本ストック!D838))</f>
        <v>14.811324103324868</v>
      </c>
      <c r="E838" s="2">
        <f>IF(logVir!E838="","",LN(資本ストック!E838))</f>
        <v>14.752159071804401</v>
      </c>
      <c r="F838" s="2">
        <f>IF(logVir!F838="","",LN(資本ストック!F838))</f>
        <v>14.753086932623729</v>
      </c>
      <c r="G838" s="2">
        <f>IF(logVir!G838="","",LN(資本ストック!G838))</f>
        <v>14.727570046880182</v>
      </c>
      <c r="I838" s="3">
        <v>27</v>
      </c>
      <c r="J838" s="3">
        <v>29</v>
      </c>
      <c r="K838" s="2" cm="1">
        <f t="array" ref="K838">IF(C838="","",C838-SUMPRODUCT(($B$1461:$B$1491=$J838)*1,C$1461:C$1491))</f>
        <v>1.5993951190350355</v>
      </c>
      <c r="L838" s="2" cm="1">
        <f t="array" ref="L838">IF(D838="","",D838-SUMPRODUCT(($B$1461:$B$1491=$J838)*1,D$1461:D$1491))</f>
        <v>1.557735818805023</v>
      </c>
      <c r="M838" s="2" cm="1">
        <f t="array" ref="M838">IF(E838="","",E838-SUMPRODUCT(($B$1461:$B$1491=$J838)*1,E$1461:E$1491))</f>
        <v>1.5616982499382548</v>
      </c>
      <c r="N838" s="2" cm="1">
        <f t="array" ref="N838">IF(F838="","",F838-SUMPRODUCT(($B$1461:$B$1491=$J838)*1,F$1461:F$1491))</f>
        <v>1.5703222505207837</v>
      </c>
      <c r="O838" s="2" cm="1">
        <f t="array" ref="O838">IF(G838="","",G838-SUMPRODUCT(($B$1461:$B$1491=$J838)*1,G$1461:G$1491))</f>
        <v>1.5759075817653585</v>
      </c>
    </row>
    <row r="839" spans="1:15" x14ac:dyDescent="0.55000000000000004">
      <c r="A839" s="3">
        <v>27</v>
      </c>
      <c r="B839" s="4">
        <v>30</v>
      </c>
      <c r="C839" s="2">
        <f>IF(logVir!C839="","",LN(資本ストック!C839))</f>
        <v>14.548429784584554</v>
      </c>
      <c r="D839" s="2">
        <f>IF(logVir!D839="","",LN(資本ストック!D839))</f>
        <v>14.66762199376188</v>
      </c>
      <c r="E839" s="2">
        <f>IF(logVir!E839="","",LN(資本ストック!E839))</f>
        <v>15.004250270101783</v>
      </c>
      <c r="F839" s="2">
        <f>IF(logVir!F839="","",LN(資本ストック!F839))</f>
        <v>15.007120889345387</v>
      </c>
      <c r="G839" s="2">
        <f>IF(logVir!G839="","",LN(資本ストック!G839))</f>
        <v>14.988963937458932</v>
      </c>
      <c r="I839" s="3">
        <v>27</v>
      </c>
      <c r="J839" s="3">
        <v>30</v>
      </c>
      <c r="K839" s="2" cm="1">
        <f t="array" ref="K839">IF(C839="","",C839-SUMPRODUCT(($B$1461:$B$1491=$J839)*1,C$1461:C$1491))</f>
        <v>1.2349931222371886</v>
      </c>
      <c r="L839" s="2" cm="1">
        <f t="array" ref="L839">IF(D839="","",D839-SUMPRODUCT(($B$1461:$B$1491=$J839)*1,D$1461:D$1491))</f>
        <v>1.2789936692549855</v>
      </c>
      <c r="M839" s="2" cm="1">
        <f t="array" ref="M839">IF(E839="","",E839-SUMPRODUCT(($B$1461:$B$1491=$J839)*1,E$1461:E$1491))</f>
        <v>1.6838364781353867</v>
      </c>
      <c r="N839" s="2" cm="1">
        <f t="array" ref="N839">IF(F839="","",F839-SUMPRODUCT(($B$1461:$B$1491=$J839)*1,F$1461:F$1491))</f>
        <v>1.6998154049002192</v>
      </c>
      <c r="O839" s="2" cm="1">
        <f t="array" ref="O839">IF(G839="","",G839-SUMPRODUCT(($B$1461:$B$1491=$J839)*1,G$1461:G$1491))</f>
        <v>1.6940150740419746</v>
      </c>
    </row>
    <row r="840" spans="1:15" x14ac:dyDescent="0.55000000000000004">
      <c r="A840" s="3">
        <v>27</v>
      </c>
      <c r="B840" s="4">
        <v>31</v>
      </c>
      <c r="C840" s="2">
        <f>IF(logVir!C840="","",LN(資本ストック!C840))</f>
        <v>14.865223350065225</v>
      </c>
      <c r="D840" s="2">
        <f>IF(logVir!D840="","",LN(資本ストック!D840))</f>
        <v>14.733410421537496</v>
      </c>
      <c r="E840" s="2">
        <f>IF(logVir!E840="","",LN(資本ストック!E840))</f>
        <v>14.573075873575924</v>
      </c>
      <c r="F840" s="2">
        <f>IF(logVir!F840="","",LN(資本ストック!F840))</f>
        <v>14.509287441526407</v>
      </c>
      <c r="G840" s="2">
        <f>IF(logVir!G840="","",LN(資本ストック!G840))</f>
        <v>14.518705128854691</v>
      </c>
      <c r="I840" s="3">
        <v>27</v>
      </c>
      <c r="J840" s="3">
        <v>31</v>
      </c>
      <c r="K840" s="2" cm="1">
        <f t="array" ref="K840">IF(C840="","",C840-SUMPRODUCT(($B$1461:$B$1491=$J840)*1,C$1461:C$1491))</f>
        <v>1.5486168819929063</v>
      </c>
      <c r="L840" s="2" cm="1">
        <f t="array" ref="L840">IF(D840="","",D840-SUMPRODUCT(($B$1461:$B$1491=$J840)*1,D$1461:D$1491))</f>
        <v>1.4979732453808712</v>
      </c>
      <c r="M840" s="2" cm="1">
        <f t="array" ref="M840">IF(E840="","",E840-SUMPRODUCT(($B$1461:$B$1491=$J840)*1,E$1461:E$1491))</f>
        <v>1.3985993331821138</v>
      </c>
      <c r="N840" s="2" cm="1">
        <f t="array" ref="N840">IF(F840="","",F840-SUMPRODUCT(($B$1461:$B$1491=$J840)*1,F$1461:F$1491))</f>
        <v>1.3683227094607044</v>
      </c>
      <c r="O840" s="2" cm="1">
        <f t="array" ref="O840">IF(G840="","",G840-SUMPRODUCT(($B$1461:$B$1491=$J840)*1,G$1461:G$1491))</f>
        <v>1.3778598178125652</v>
      </c>
    </row>
    <row r="841" spans="1:15" x14ac:dyDescent="0.55000000000000004">
      <c r="A841" s="3">
        <v>28</v>
      </c>
      <c r="B841" s="4">
        <v>1</v>
      </c>
      <c r="C841" s="2">
        <f>IF(logVir!C841="","",LN(資本ストック!C841))</f>
        <v>12.965378493653464</v>
      </c>
      <c r="D841" s="2">
        <f>IF(logVir!D841="","",LN(資本ストック!D841))</f>
        <v>12.809038946532572</v>
      </c>
      <c r="E841" s="2">
        <f>IF(logVir!E841="","",LN(資本ストック!E841))</f>
        <v>12.759840555505178</v>
      </c>
      <c r="F841" s="2">
        <f>IF(logVir!F841="","",LN(資本ストック!F841))</f>
        <v>12.752869945887648</v>
      </c>
      <c r="G841" s="2">
        <f>IF(logVir!G841="","",LN(資本ストック!G841))</f>
        <v>12.662982166866071</v>
      </c>
      <c r="I841" s="3">
        <v>28</v>
      </c>
      <c r="J841" s="3">
        <v>1</v>
      </c>
      <c r="K841" s="2" cm="1">
        <f t="array" ref="K841">IF(C841="","",C841-SUMPRODUCT(($B$1461:$B$1491=$J841)*1,C$1461:C$1491))</f>
        <v>0.37736694812057436</v>
      </c>
      <c r="L841" s="2" cm="1">
        <f t="array" ref="L841">IF(D841="","",D841-SUMPRODUCT(($B$1461:$B$1491=$J841)*1,D$1461:D$1491))</f>
        <v>0.37787112283560731</v>
      </c>
      <c r="M841" s="2" cm="1">
        <f t="array" ref="M841">IF(E841="","",E841-SUMPRODUCT(($B$1461:$B$1491=$J841)*1,E$1461:E$1491))</f>
        <v>0.44158912368329517</v>
      </c>
      <c r="N841" s="2" cm="1">
        <f t="array" ref="N841">IF(F841="","",F841-SUMPRODUCT(($B$1461:$B$1491=$J841)*1,F$1461:F$1491))</f>
        <v>0.4507343422890937</v>
      </c>
      <c r="O841" s="2" cm="1">
        <f t="array" ref="O841">IF(G841="","",G841-SUMPRODUCT(($B$1461:$B$1491=$J841)*1,G$1461:G$1491))</f>
        <v>0.44196803651410654</v>
      </c>
    </row>
    <row r="842" spans="1:15" x14ac:dyDescent="0.55000000000000004">
      <c r="A842" s="3">
        <v>28</v>
      </c>
      <c r="B842" s="4">
        <v>2</v>
      </c>
      <c r="C842" s="2">
        <f>IF(logVir!C842="","",LN(資本ストック!C842))</f>
        <v>11.522123265734415</v>
      </c>
      <c r="D842" s="2">
        <f>IF(logVir!D842="","",LN(資本ストック!D842))</f>
        <v>11.36060019942234</v>
      </c>
      <c r="E842" s="2">
        <f>IF(logVir!E842="","",LN(資本ストック!E842))</f>
        <v>11.220225565599472</v>
      </c>
      <c r="F842" s="2">
        <f>IF(logVir!F842="","",LN(資本ストック!F842))</f>
        <v>11.17443770107932</v>
      </c>
      <c r="G842" s="2">
        <f>IF(logVir!G842="","",LN(資本ストック!G842))</f>
        <v>11.095272791049297</v>
      </c>
      <c r="I842" s="3">
        <v>28</v>
      </c>
      <c r="J842" s="3">
        <v>2</v>
      </c>
      <c r="K842" s="2" cm="1">
        <f t="array" ref="K842">IF(C842="","",C842-SUMPRODUCT(($B$1461:$B$1491=$J842)*1,C$1461:C$1491))</f>
        <v>1.0382213134223903</v>
      </c>
      <c r="L842" s="2" cm="1">
        <f t="array" ref="L842">IF(D842="","",D842-SUMPRODUCT(($B$1461:$B$1491=$J842)*1,D$1461:D$1491))</f>
        <v>0.86279460232922744</v>
      </c>
      <c r="M842" s="2" cm="1">
        <f t="array" ref="M842">IF(E842="","",E842-SUMPRODUCT(($B$1461:$B$1491=$J842)*1,E$1461:E$1491))</f>
        <v>0.70541511673141066</v>
      </c>
      <c r="N842" s="2" cm="1">
        <f t="array" ref="N842">IF(F842="","",F842-SUMPRODUCT(($B$1461:$B$1491=$J842)*1,F$1461:F$1491))</f>
        <v>0.68507912770313872</v>
      </c>
      <c r="O842" s="2" cm="1">
        <f t="array" ref="O842">IF(G842="","",G842-SUMPRODUCT(($B$1461:$B$1491=$J842)*1,G$1461:G$1491))</f>
        <v>0.6349412931773859</v>
      </c>
    </row>
    <row r="843" spans="1:15" x14ac:dyDescent="0.55000000000000004">
      <c r="A843" s="3">
        <v>28</v>
      </c>
      <c r="B843" s="4">
        <v>3</v>
      </c>
      <c r="C843" s="2">
        <f>IF(logVir!C843="","",LN(資本ストック!C843))</f>
        <v>14.086414442354508</v>
      </c>
      <c r="D843" s="2">
        <f>IF(logVir!D843="","",LN(資本ストック!D843))</f>
        <v>14.051242448874005</v>
      </c>
      <c r="E843" s="2">
        <f>IF(logVir!E843="","",LN(資本ストック!E843))</f>
        <v>14.099959722553439</v>
      </c>
      <c r="F843" s="2">
        <f>IF(logVir!F843="","",LN(資本ストック!F843))</f>
        <v>14.078969728513183</v>
      </c>
      <c r="G843" s="2">
        <f>IF(logVir!G843="","",LN(資本ストック!G843))</f>
        <v>14.034453277347305</v>
      </c>
      <c r="I843" s="3">
        <v>28</v>
      </c>
      <c r="J843" s="3">
        <v>3</v>
      </c>
      <c r="K843" s="2" cm="1">
        <f t="array" ref="K843">IF(C843="","",C843-SUMPRODUCT(($B$1461:$B$1491=$J843)*1,C$1461:C$1491))</f>
        <v>1.4452565284463965</v>
      </c>
      <c r="L843" s="2" cm="1">
        <f t="array" ref="L843">IF(D843="","",D843-SUMPRODUCT(($B$1461:$B$1491=$J843)*1,D$1461:D$1491))</f>
        <v>1.4016274232054418</v>
      </c>
      <c r="M843" s="2" cm="1">
        <f t="array" ref="M843">IF(E843="","",E843-SUMPRODUCT(($B$1461:$B$1491=$J843)*1,E$1461:E$1491))</f>
        <v>1.3855674353764336</v>
      </c>
      <c r="N843" s="2" cm="1">
        <f t="array" ref="N843">IF(F843="","",F843-SUMPRODUCT(($B$1461:$B$1491=$J843)*1,F$1461:F$1491))</f>
        <v>1.3684793654625409</v>
      </c>
      <c r="O843" s="2" cm="1">
        <f t="array" ref="O843">IF(G843="","",G843-SUMPRODUCT(($B$1461:$B$1491=$J843)*1,G$1461:G$1491))</f>
        <v>1.328856523865646</v>
      </c>
    </row>
    <row r="844" spans="1:15" x14ac:dyDescent="0.55000000000000004">
      <c r="A844" s="3">
        <v>28</v>
      </c>
      <c r="B844" s="4">
        <v>4</v>
      </c>
      <c r="C844" s="2">
        <f>IF(logVir!C844="","",LN(資本ストック!C844))</f>
        <v>12.281215137954005</v>
      </c>
      <c r="D844" s="2">
        <f>IF(logVir!D844="","",LN(資本ストック!D844))</f>
        <v>12.128402763214293</v>
      </c>
      <c r="E844" s="2">
        <f>IF(logVir!E844="","",LN(資本ストック!E844))</f>
        <v>12.044340446624554</v>
      </c>
      <c r="F844" s="2">
        <f>IF(logVir!F844="","",LN(資本ストック!F844))</f>
        <v>11.977569666285973</v>
      </c>
      <c r="G844" s="2">
        <f>IF(logVir!G844="","",LN(資本ストック!G844))</f>
        <v>11.867778650581371</v>
      </c>
      <c r="I844" s="3">
        <v>28</v>
      </c>
      <c r="J844" s="3">
        <v>4</v>
      </c>
      <c r="K844" s="2" cm="1">
        <f t="array" ref="K844">IF(C844="","",C844-SUMPRODUCT(($B$1461:$B$1491=$J844)*1,C$1461:C$1491))</f>
        <v>1.3245095462766265</v>
      </c>
      <c r="L844" s="2" cm="1">
        <f t="array" ref="L844">IF(D844="","",D844-SUMPRODUCT(($B$1461:$B$1491=$J844)*1,D$1461:D$1491))</f>
        <v>1.3079416322638941</v>
      </c>
      <c r="M844" s="2" cm="1">
        <f t="array" ref="M844">IF(E844="","",E844-SUMPRODUCT(($B$1461:$B$1491=$J844)*1,E$1461:E$1491))</f>
        <v>1.2629332200866088</v>
      </c>
      <c r="N844" s="2" cm="1">
        <f t="array" ref="N844">IF(F844="","",F844-SUMPRODUCT(($B$1461:$B$1491=$J844)*1,F$1461:F$1491))</f>
        <v>1.2225542541525964</v>
      </c>
      <c r="O844" s="2" cm="1">
        <f t="array" ref="O844">IF(G844="","",G844-SUMPRODUCT(($B$1461:$B$1491=$J844)*1,G$1461:G$1491))</f>
        <v>1.143788694307343</v>
      </c>
    </row>
    <row r="845" spans="1:15" x14ac:dyDescent="0.55000000000000004">
      <c r="A845" s="3">
        <v>28</v>
      </c>
      <c r="B845" s="4">
        <v>5</v>
      </c>
      <c r="C845" s="2">
        <f>IF(logVir!C845="","",LN(資本ストック!C845))</f>
        <v>12.498883285433491</v>
      </c>
      <c r="D845" s="2">
        <f>IF(logVir!D845="","",LN(資本ストック!D845))</f>
        <v>12.550836722568546</v>
      </c>
      <c r="E845" s="2">
        <f>IF(logVir!E845="","",LN(資本ストック!E845))</f>
        <v>12.582966564259879</v>
      </c>
      <c r="F845" s="2">
        <f>IF(logVir!F845="","",LN(資本ストック!F845))</f>
        <v>12.589302472250763</v>
      </c>
      <c r="G845" s="2">
        <f>IF(logVir!G845="","",LN(資本ストック!G845))</f>
        <v>12.663119401672267</v>
      </c>
      <c r="I845" s="3">
        <v>28</v>
      </c>
      <c r="J845" s="3">
        <v>5</v>
      </c>
      <c r="K845" s="2" cm="1">
        <f t="array" ref="K845">IF(C845="","",C845-SUMPRODUCT(($B$1461:$B$1491=$J845)*1,C$1461:C$1491))</f>
        <v>1.1061821756993435</v>
      </c>
      <c r="L845" s="2" cm="1">
        <f t="array" ref="L845">IF(D845="","",D845-SUMPRODUCT(($B$1461:$B$1491=$J845)*1,D$1461:D$1491))</f>
        <v>1.2001728710809658</v>
      </c>
      <c r="M845" s="2" cm="1">
        <f t="array" ref="M845">IF(E845="","",E845-SUMPRODUCT(($B$1461:$B$1491=$J845)*1,E$1461:E$1491))</f>
        <v>1.1900520860941235</v>
      </c>
      <c r="N845" s="2" cm="1">
        <f t="array" ref="N845">IF(F845="","",F845-SUMPRODUCT(($B$1461:$B$1491=$J845)*1,F$1461:F$1491))</f>
        <v>1.2043850153745002</v>
      </c>
      <c r="O845" s="2" cm="1">
        <f t="array" ref="O845">IF(G845="","",G845-SUMPRODUCT(($B$1461:$B$1491=$J845)*1,G$1461:G$1491))</f>
        <v>1.2742583458114876</v>
      </c>
    </row>
    <row r="846" spans="1:15" x14ac:dyDescent="0.55000000000000004">
      <c r="A846" s="3">
        <v>28</v>
      </c>
      <c r="B846" s="4">
        <v>6</v>
      </c>
      <c r="C846" s="2">
        <f>IF(logVir!C846="","",LN(資本ストック!C846))</f>
        <v>14.708879258268341</v>
      </c>
      <c r="D846" s="2">
        <f>IF(logVir!D846="","",LN(資本ストック!D846))</f>
        <v>14.759925166645584</v>
      </c>
      <c r="E846" s="2">
        <f>IF(logVir!E846="","",LN(資本ストック!E846))</f>
        <v>14.82400837685641</v>
      </c>
      <c r="F846" s="2">
        <f>IF(logVir!F846="","",LN(資本ストック!F846))</f>
        <v>14.833526578466405</v>
      </c>
      <c r="G846" s="2">
        <f>IF(logVir!G846="","",LN(資本ストック!G846))</f>
        <v>14.854385686059842</v>
      </c>
      <c r="I846" s="3">
        <v>28</v>
      </c>
      <c r="J846" s="3">
        <v>6</v>
      </c>
      <c r="K846" s="2" cm="1">
        <f t="array" ref="K846">IF(C846="","",C846-SUMPRODUCT(($B$1461:$B$1491=$J846)*1,C$1461:C$1491))</f>
        <v>1.5581101030198798</v>
      </c>
      <c r="L846" s="2" cm="1">
        <f t="array" ref="L846">IF(D846="","",D846-SUMPRODUCT(($B$1461:$B$1491=$J846)*1,D$1461:D$1491))</f>
        <v>1.5852324740930896</v>
      </c>
      <c r="M846" s="2" cm="1">
        <f t="array" ref="M846">IF(E846="","",E846-SUMPRODUCT(($B$1461:$B$1491=$J846)*1,E$1461:E$1491))</f>
        <v>1.6181502598241018</v>
      </c>
      <c r="N846" s="2" cm="1">
        <f t="array" ref="N846">IF(F846="","",F846-SUMPRODUCT(($B$1461:$B$1491=$J846)*1,F$1461:F$1491))</f>
        <v>1.625290316073551</v>
      </c>
      <c r="O846" s="2" cm="1">
        <f t="array" ref="O846">IF(G846="","",G846-SUMPRODUCT(($B$1461:$B$1491=$J846)*1,G$1461:G$1491))</f>
        <v>1.6375373583562371</v>
      </c>
    </row>
    <row r="847" spans="1:15" x14ac:dyDescent="0.55000000000000004">
      <c r="A847" s="3">
        <v>28</v>
      </c>
      <c r="B847" s="4">
        <v>7</v>
      </c>
      <c r="C847" s="2">
        <f>IF(logVir!C847="","",LN(資本ストック!C847))</f>
        <v>13.35748308417039</v>
      </c>
      <c r="D847" s="2">
        <f>IF(logVir!D847="","",LN(資本ストック!D847))</f>
        <v>13.270087885963951</v>
      </c>
      <c r="E847" s="2">
        <f>IF(logVir!E847="","",LN(資本ストック!E847))</f>
        <v>13.141406962233592</v>
      </c>
      <c r="F847" s="2">
        <f>IF(logVir!F847="","",LN(資本ストック!F847))</f>
        <v>13.103842869041118</v>
      </c>
      <c r="G847" s="2">
        <f>IF(logVir!G847="","",LN(資本ストック!G847))</f>
        <v>13.05441378979879</v>
      </c>
      <c r="I847" s="3">
        <v>28</v>
      </c>
      <c r="J847" s="3">
        <v>7</v>
      </c>
      <c r="K847" s="2" cm="1">
        <f t="array" ref="K847">IF(C847="","",C847-SUMPRODUCT(($B$1461:$B$1491=$J847)*1,C$1461:C$1491))</f>
        <v>1.5335410061274324</v>
      </c>
      <c r="L847" s="2" cm="1">
        <f t="array" ref="L847">IF(D847="","",D847-SUMPRODUCT(($B$1461:$B$1491=$J847)*1,D$1461:D$1491))</f>
        <v>1.5146426295071418</v>
      </c>
      <c r="M847" s="2" cm="1">
        <f t="array" ref="M847">IF(E847="","",E847-SUMPRODUCT(($B$1461:$B$1491=$J847)*1,E$1461:E$1491))</f>
        <v>1.3951497781359059</v>
      </c>
      <c r="N847" s="2" cm="1">
        <f t="array" ref="N847">IF(F847="","",F847-SUMPRODUCT(($B$1461:$B$1491=$J847)*1,F$1461:F$1491))</f>
        <v>1.3744828317005808</v>
      </c>
      <c r="O847" s="2" cm="1">
        <f t="array" ref="O847">IF(G847="","",G847-SUMPRODUCT(($B$1461:$B$1491=$J847)*1,G$1461:G$1491))</f>
        <v>1.3264097180581018</v>
      </c>
    </row>
    <row r="848" spans="1:15" x14ac:dyDescent="0.55000000000000004">
      <c r="A848" s="3">
        <v>28</v>
      </c>
      <c r="B848" s="4">
        <v>8</v>
      </c>
      <c r="C848" s="2">
        <f>IF(logVir!C848="","",LN(資本ストック!C848))</f>
        <v>14.717911974751965</v>
      </c>
      <c r="D848" s="2">
        <f>IF(logVir!D848="","",LN(資本ストック!D848))</f>
        <v>14.711507273095853</v>
      </c>
      <c r="E848" s="2">
        <f>IF(logVir!E848="","",LN(資本ストック!E848))</f>
        <v>14.724038335088354</v>
      </c>
      <c r="F848" s="2">
        <f>IF(logVir!F848="","",LN(資本ストック!F848))</f>
        <v>14.712060117061649</v>
      </c>
      <c r="G848" s="2">
        <f>IF(logVir!G848="","",LN(資本ストック!G848))</f>
        <v>14.690919793007989</v>
      </c>
      <c r="I848" s="3">
        <v>28</v>
      </c>
      <c r="J848" s="3">
        <v>8</v>
      </c>
      <c r="K848" s="2" cm="1">
        <f t="array" ref="K848">IF(C848="","",C848-SUMPRODUCT(($B$1461:$B$1491=$J848)*1,C$1461:C$1491))</f>
        <v>2.2769887807754383</v>
      </c>
      <c r="L848" s="2" cm="1">
        <f t="array" ref="L848">IF(D848="","",D848-SUMPRODUCT(($B$1461:$B$1491=$J848)*1,D$1461:D$1491))</f>
        <v>2.2503332488786061</v>
      </c>
      <c r="M848" s="2" cm="1">
        <f t="array" ref="M848">IF(E848="","",E848-SUMPRODUCT(($B$1461:$B$1491=$J848)*1,E$1461:E$1491))</f>
        <v>2.2712418151641369</v>
      </c>
      <c r="N848" s="2" cm="1">
        <f t="array" ref="N848">IF(F848="","",F848-SUMPRODUCT(($B$1461:$B$1491=$J848)*1,F$1461:F$1491))</f>
        <v>2.211578064528835</v>
      </c>
      <c r="O848" s="2" cm="1">
        <f t="array" ref="O848">IF(G848="","",G848-SUMPRODUCT(($B$1461:$B$1491=$J848)*1,G$1461:G$1491))</f>
        <v>2.2267324969366555</v>
      </c>
    </row>
    <row r="849" spans="1:15" x14ac:dyDescent="0.55000000000000004">
      <c r="A849" s="3">
        <v>28</v>
      </c>
      <c r="B849" s="4">
        <v>9</v>
      </c>
      <c r="C849" s="2">
        <f>IF(logVir!C849="","",LN(資本ストック!C849))</f>
        <v>12.623963868758944</v>
      </c>
      <c r="D849" s="2">
        <f>IF(logVir!D849="","",LN(資本ストック!D849))</f>
        <v>12.656700646723946</v>
      </c>
      <c r="E849" s="2">
        <f>IF(logVir!E849="","",LN(資本ストック!E849))</f>
        <v>12.709534544214113</v>
      </c>
      <c r="F849" s="2">
        <f>IF(logVir!F849="","",LN(資本ストック!F849))</f>
        <v>12.669795590367134</v>
      </c>
      <c r="G849" s="2">
        <f>IF(logVir!G849="","",LN(資本ストック!G849))</f>
        <v>12.665474486918184</v>
      </c>
      <c r="I849" s="3">
        <v>28</v>
      </c>
      <c r="J849" s="3">
        <v>9</v>
      </c>
      <c r="K849" s="2" cm="1">
        <f t="array" ref="K849">IF(C849="","",C849-SUMPRODUCT(($B$1461:$B$1491=$J849)*1,C$1461:C$1491))</f>
        <v>1.34709836714595</v>
      </c>
      <c r="L849" s="2" cm="1">
        <f t="array" ref="L849">IF(D849="","",D849-SUMPRODUCT(($B$1461:$B$1491=$J849)*1,D$1461:D$1491))</f>
        <v>1.4060777039676857</v>
      </c>
      <c r="M849" s="2" cm="1">
        <f t="array" ref="M849">IF(E849="","",E849-SUMPRODUCT(($B$1461:$B$1491=$J849)*1,E$1461:E$1491))</f>
        <v>1.3749444548582979</v>
      </c>
      <c r="N849" s="2" cm="1">
        <f t="array" ref="N849">IF(F849="","",F849-SUMPRODUCT(($B$1461:$B$1491=$J849)*1,F$1461:F$1491))</f>
        <v>1.3629633713099842</v>
      </c>
      <c r="O849" s="2" cm="1">
        <f t="array" ref="O849">IF(G849="","",G849-SUMPRODUCT(($B$1461:$B$1491=$J849)*1,G$1461:G$1491))</f>
        <v>1.3582341715445523</v>
      </c>
    </row>
    <row r="850" spans="1:15" x14ac:dyDescent="0.55000000000000004">
      <c r="A850" s="3">
        <v>28</v>
      </c>
      <c r="B850" s="4">
        <v>10</v>
      </c>
      <c r="C850" s="2">
        <f>IF(logVir!C850="","",LN(資本ストック!C850))</f>
        <v>14.416527959301238</v>
      </c>
      <c r="D850" s="2">
        <f>IF(logVir!D850="","",LN(資本ストック!D850))</f>
        <v>14.488008573430033</v>
      </c>
      <c r="E850" s="2">
        <f>IF(logVir!E850="","",LN(資本ストック!E850))</f>
        <v>14.521481263814621</v>
      </c>
      <c r="F850" s="2">
        <f>IF(logVir!F850="","",LN(資本ストック!F850))</f>
        <v>14.508712866698188</v>
      </c>
      <c r="G850" s="2">
        <f>IF(logVir!G850="","",LN(資本ストック!G850))</f>
        <v>14.547752067033265</v>
      </c>
      <c r="I850" s="3">
        <v>28</v>
      </c>
      <c r="J850" s="3">
        <v>10</v>
      </c>
      <c r="K850" s="2" cm="1">
        <f t="array" ref="K850">IF(C850="","",C850-SUMPRODUCT(($B$1461:$B$1491=$J850)*1,C$1461:C$1491))</f>
        <v>1.7412767662697135</v>
      </c>
      <c r="L850" s="2" cm="1">
        <f t="array" ref="L850">IF(D850="","",D850-SUMPRODUCT(($B$1461:$B$1491=$J850)*1,D$1461:D$1491))</f>
        <v>1.7454012211684944</v>
      </c>
      <c r="M850" s="2" cm="1">
        <f t="array" ref="M850">IF(E850="","",E850-SUMPRODUCT(($B$1461:$B$1491=$J850)*1,E$1461:E$1491))</f>
        <v>1.6963660347934599</v>
      </c>
      <c r="N850" s="2" cm="1">
        <f t="array" ref="N850">IF(F850="","",F850-SUMPRODUCT(($B$1461:$B$1491=$J850)*1,F$1461:F$1491))</f>
        <v>1.6922012849689594</v>
      </c>
      <c r="O850" s="2" cm="1">
        <f t="array" ref="O850">IF(G850="","",G850-SUMPRODUCT(($B$1461:$B$1491=$J850)*1,G$1461:G$1491))</f>
        <v>1.7171553906888217</v>
      </c>
    </row>
    <row r="851" spans="1:15" x14ac:dyDescent="0.55000000000000004">
      <c r="A851" s="3">
        <v>28</v>
      </c>
      <c r="B851" s="4">
        <v>11</v>
      </c>
      <c r="C851" s="2">
        <f>IF(logVir!C851="","",LN(資本ストック!C851))</f>
        <v>13.347146800193741</v>
      </c>
      <c r="D851" s="2">
        <f>IF(logVir!D851="","",LN(資本ストック!D851))</f>
        <v>13.148081583157971</v>
      </c>
      <c r="E851" s="2">
        <f>IF(logVir!E851="","",LN(資本ストック!E851))</f>
        <v>12.964539170885338</v>
      </c>
      <c r="F851" s="2">
        <f>IF(logVir!F851="","",LN(資本ストック!F851))</f>
        <v>12.9120137294711</v>
      </c>
      <c r="G851" s="2">
        <f>IF(logVir!G851="","",LN(資本ストック!G851))</f>
        <v>12.888578370438269</v>
      </c>
      <c r="I851" s="3">
        <v>28</v>
      </c>
      <c r="J851" s="3">
        <v>11</v>
      </c>
      <c r="K851" s="2" cm="1">
        <f t="array" ref="K851">IF(C851="","",C851-SUMPRODUCT(($B$1461:$B$1491=$J851)*1,C$1461:C$1491))</f>
        <v>0.96505484359749794</v>
      </c>
      <c r="L851" s="2" cm="1">
        <f t="array" ref="L851">IF(D851="","",D851-SUMPRODUCT(($B$1461:$B$1491=$J851)*1,D$1461:D$1491))</f>
        <v>0.77265018062144009</v>
      </c>
      <c r="M851" s="2" cm="1">
        <f t="array" ref="M851">IF(E851="","",E851-SUMPRODUCT(($B$1461:$B$1491=$J851)*1,E$1461:E$1491))</f>
        <v>0.53630547955732411</v>
      </c>
      <c r="N851" s="2" cm="1">
        <f t="array" ref="N851">IF(F851="","",F851-SUMPRODUCT(($B$1461:$B$1491=$J851)*1,F$1461:F$1491))</f>
        <v>0.47291037042133688</v>
      </c>
      <c r="O851" s="2" cm="1">
        <f t="array" ref="O851">IF(G851="","",G851-SUMPRODUCT(($B$1461:$B$1491=$J851)*1,G$1461:G$1491))</f>
        <v>0.41550903738933798</v>
      </c>
    </row>
    <row r="852" spans="1:15" x14ac:dyDescent="0.55000000000000004">
      <c r="A852" s="3">
        <v>28</v>
      </c>
      <c r="B852" s="4">
        <v>12</v>
      </c>
      <c r="C852" s="2">
        <f>IF(logVir!C852="","",LN(資本ストック!C852))</f>
        <v>14.28959143117962</v>
      </c>
      <c r="D852" s="2">
        <f>IF(logVir!D852="","",LN(資本ストック!D852))</f>
        <v>14.371787117823413</v>
      </c>
      <c r="E852" s="2">
        <f>IF(logVir!E852="","",LN(資本ストック!E852))</f>
        <v>14.407574318431266</v>
      </c>
      <c r="F852" s="2">
        <f>IF(logVir!F852="","",LN(資本ストック!F852))</f>
        <v>14.381771820741065</v>
      </c>
      <c r="G852" s="2">
        <f>IF(logVir!G852="","",LN(資本ストック!G852))</f>
        <v>14.336239742984166</v>
      </c>
      <c r="I852" s="3">
        <v>28</v>
      </c>
      <c r="J852" s="3">
        <v>12</v>
      </c>
      <c r="K852" s="2" cm="1">
        <f t="array" ref="K852">IF(C852="","",C852-SUMPRODUCT(($B$1461:$B$1491=$J852)*1,C$1461:C$1491))</f>
        <v>1.9870317249182783</v>
      </c>
      <c r="L852" s="2" cm="1">
        <f t="array" ref="L852">IF(D852="","",D852-SUMPRODUCT(($B$1461:$B$1491=$J852)*1,D$1461:D$1491))</f>
        <v>2.1142318150910011</v>
      </c>
      <c r="M852" s="2" cm="1">
        <f t="array" ref="M852">IF(E852="","",E852-SUMPRODUCT(($B$1461:$B$1491=$J852)*1,E$1461:E$1491))</f>
        <v>2.1203834628062488</v>
      </c>
      <c r="N852" s="2" cm="1">
        <f t="array" ref="N852">IF(F852="","",F852-SUMPRODUCT(($B$1461:$B$1491=$J852)*1,F$1461:F$1491))</f>
        <v>2.1325845107116219</v>
      </c>
      <c r="O852" s="2" cm="1">
        <f t="array" ref="O852">IF(G852="","",G852-SUMPRODUCT(($B$1461:$B$1491=$J852)*1,G$1461:G$1491))</f>
        <v>2.1288968067866065</v>
      </c>
    </row>
    <row r="853" spans="1:15" x14ac:dyDescent="0.55000000000000004">
      <c r="A853" s="3">
        <v>28</v>
      </c>
      <c r="B853" s="4">
        <v>13</v>
      </c>
      <c r="C853" s="2">
        <f>IF(logVir!C853="","",LN(資本ストック!C853))</f>
        <v>13.902272387697161</v>
      </c>
      <c r="D853" s="2">
        <f>IF(logVir!D853="","",LN(資本ストック!D853))</f>
        <v>13.829687461067747</v>
      </c>
      <c r="E853" s="2">
        <f>IF(logVir!E853="","",LN(資本ストック!E853))</f>
        <v>13.742131631787537</v>
      </c>
      <c r="F853" s="2">
        <f>IF(logVir!F853="","",LN(資本ストック!F853))</f>
        <v>13.724973966367159</v>
      </c>
      <c r="G853" s="2">
        <f>IF(logVir!G853="","",LN(資本ストック!G853))</f>
        <v>13.652248978846812</v>
      </c>
      <c r="I853" s="3">
        <v>28</v>
      </c>
      <c r="J853" s="3">
        <v>13</v>
      </c>
      <c r="K853" s="2" cm="1">
        <f t="array" ref="K853">IF(C853="","",C853-SUMPRODUCT(($B$1461:$B$1491=$J853)*1,C$1461:C$1491))</f>
        <v>2.0955480451617046</v>
      </c>
      <c r="L853" s="2" cm="1">
        <f t="array" ref="L853">IF(D853="","",D853-SUMPRODUCT(($B$1461:$B$1491=$J853)*1,D$1461:D$1491))</f>
        <v>2.2936086752793106</v>
      </c>
      <c r="M853" s="2" cm="1">
        <f t="array" ref="M853">IF(E853="","",E853-SUMPRODUCT(($B$1461:$B$1491=$J853)*1,E$1461:E$1491))</f>
        <v>2.2673165035619913</v>
      </c>
      <c r="N853" s="2" cm="1">
        <f t="array" ref="N853">IF(F853="","",F853-SUMPRODUCT(($B$1461:$B$1491=$J853)*1,F$1461:F$1491))</f>
        <v>2.2912500566832694</v>
      </c>
      <c r="O853" s="2" cm="1">
        <f t="array" ref="O853">IF(G853="","",G853-SUMPRODUCT(($B$1461:$B$1491=$J853)*1,G$1461:G$1491))</f>
        <v>2.2276338057240821</v>
      </c>
    </row>
    <row r="854" spans="1:15" x14ac:dyDescent="0.55000000000000004">
      <c r="A854" s="3">
        <v>28</v>
      </c>
      <c r="B854" s="4">
        <v>14</v>
      </c>
      <c r="C854" s="2">
        <f>IF(logVir!C854="","",LN(資本ストック!C854))</f>
        <v>13.786857219358442</v>
      </c>
      <c r="D854" s="2">
        <f>IF(logVir!D854="","",LN(資本ストック!D854))</f>
        <v>13.944692305381068</v>
      </c>
      <c r="E854" s="2">
        <f>IF(logVir!E854="","",LN(資本ストック!E854))</f>
        <v>14.078559704100025</v>
      </c>
      <c r="F854" s="2">
        <f>IF(logVir!F854="","",LN(資本ストック!F854))</f>
        <v>14.088342858714642</v>
      </c>
      <c r="G854" s="2">
        <f>IF(logVir!G854="","",LN(資本ストック!G854))</f>
        <v>14.089487505870279</v>
      </c>
      <c r="I854" s="3">
        <v>28</v>
      </c>
      <c r="J854" s="3">
        <v>14</v>
      </c>
      <c r="K854" s="2" cm="1">
        <f t="array" ref="K854">IF(C854="","",C854-SUMPRODUCT(($B$1461:$B$1491=$J854)*1,C$1461:C$1491))</f>
        <v>1.2992668698009755</v>
      </c>
      <c r="L854" s="2" cm="1">
        <f t="array" ref="L854">IF(D854="","",D854-SUMPRODUCT(($B$1461:$B$1491=$J854)*1,D$1461:D$1491))</f>
        <v>1.4525185620926191</v>
      </c>
      <c r="M854" s="2" cm="1">
        <f t="array" ref="M854">IF(E854="","",E854-SUMPRODUCT(($B$1461:$B$1491=$J854)*1,E$1461:E$1491))</f>
        <v>1.459325814892944</v>
      </c>
      <c r="N854" s="2" cm="1">
        <f t="array" ref="N854">IF(F854="","",F854-SUMPRODUCT(($B$1461:$B$1491=$J854)*1,F$1461:F$1491))</f>
        <v>1.4590606737282314</v>
      </c>
      <c r="O854" s="2" cm="1">
        <f t="array" ref="O854">IF(G854="","",G854-SUMPRODUCT(($B$1461:$B$1491=$J854)*1,G$1461:G$1491))</f>
        <v>1.4726185361355579</v>
      </c>
    </row>
    <row r="855" spans="1:15" x14ac:dyDescent="0.55000000000000004">
      <c r="A855" s="3">
        <v>28</v>
      </c>
      <c r="B855" s="4">
        <v>15</v>
      </c>
      <c r="C855" s="2">
        <f>IF(logVir!C855="","",LN(資本ストック!C855))</f>
        <v>10.994581135549492</v>
      </c>
      <c r="D855" s="2">
        <f>IF(logVir!D855="","",LN(資本ストック!D855))</f>
        <v>10.941767792189085</v>
      </c>
      <c r="E855" s="2">
        <f>IF(logVir!E855="","",LN(資本ストック!E855))</f>
        <v>10.981777682517846</v>
      </c>
      <c r="F855" s="2">
        <f>IF(logVir!F855="","",LN(資本ストック!F855))</f>
        <v>10.930990299900255</v>
      </c>
      <c r="G855" s="2">
        <f>IF(logVir!G855="","",LN(資本ストック!G855))</f>
        <v>10.948892108498001</v>
      </c>
      <c r="I855" s="3">
        <v>28</v>
      </c>
      <c r="J855" s="3">
        <v>15</v>
      </c>
      <c r="K855" s="2" cm="1">
        <f t="array" ref="K855">IF(C855="","",C855-SUMPRODUCT(($B$1461:$B$1491=$J855)*1,C$1461:C$1491))</f>
        <v>0.53183969062430947</v>
      </c>
      <c r="L855" s="2" cm="1">
        <f t="array" ref="L855">IF(D855="","",D855-SUMPRODUCT(($B$1461:$B$1491=$J855)*1,D$1461:D$1491))</f>
        <v>0.45382020375669185</v>
      </c>
      <c r="M855" s="2" cm="1">
        <f t="array" ref="M855">IF(E855="","",E855-SUMPRODUCT(($B$1461:$B$1491=$J855)*1,E$1461:E$1491))</f>
        <v>0.41931652412136344</v>
      </c>
      <c r="N855" s="2" cm="1">
        <f t="array" ref="N855">IF(F855="","",F855-SUMPRODUCT(($B$1461:$B$1491=$J855)*1,F$1461:F$1491))</f>
        <v>0.36059187030092055</v>
      </c>
      <c r="O855" s="2" cm="1">
        <f t="array" ref="O855">IF(G855="","",G855-SUMPRODUCT(($B$1461:$B$1491=$J855)*1,G$1461:G$1491))</f>
        <v>0.36961542796242242</v>
      </c>
    </row>
    <row r="856" spans="1:15" x14ac:dyDescent="0.55000000000000004">
      <c r="A856" s="3">
        <v>28</v>
      </c>
      <c r="B856" s="4">
        <v>16</v>
      </c>
      <c r="C856" s="2">
        <f>IF(logVir!C856="","",LN(資本ストック!C856))</f>
        <v>13.336429314508926</v>
      </c>
      <c r="D856" s="2">
        <f>IF(logVir!D856="","",LN(資本ストック!D856))</f>
        <v>13.299100490339027</v>
      </c>
      <c r="E856" s="2">
        <f>IF(logVir!E856="","",LN(資本ストック!E856))</f>
        <v>13.317385347810097</v>
      </c>
      <c r="F856" s="2">
        <f>IF(logVir!F856="","",LN(資本ストック!F856))</f>
        <v>13.313020060710542</v>
      </c>
      <c r="G856" s="2">
        <f>IF(logVir!G856="","",LN(資本ストック!G856))</f>
        <v>13.339755869975782</v>
      </c>
      <c r="I856" s="3">
        <v>28</v>
      </c>
      <c r="J856" s="3">
        <v>16</v>
      </c>
      <c r="K856" s="2" cm="1">
        <f t="array" ref="K856">IF(C856="","",C856-SUMPRODUCT(($B$1461:$B$1491=$J856)*1,C$1461:C$1491))</f>
        <v>1.1288067569563101</v>
      </c>
      <c r="L856" s="2" cm="1">
        <f t="array" ref="L856">IF(D856="","",D856-SUMPRODUCT(($B$1461:$B$1491=$J856)*1,D$1461:D$1491))</f>
        <v>1.090916743475967</v>
      </c>
      <c r="M856" s="2" cm="1">
        <f t="array" ref="M856">IF(E856="","",E856-SUMPRODUCT(($B$1461:$B$1491=$J856)*1,E$1461:E$1491))</f>
        <v>1.0771480774524207</v>
      </c>
      <c r="N856" s="2" cm="1">
        <f t="array" ref="N856">IF(F856="","",F856-SUMPRODUCT(($B$1461:$B$1491=$J856)*1,F$1461:F$1491))</f>
        <v>1.0755752386964819</v>
      </c>
      <c r="O856" s="2" cm="1">
        <f t="array" ref="O856">IF(G856="","",G856-SUMPRODUCT(($B$1461:$B$1491=$J856)*1,G$1461:G$1491))</f>
        <v>1.0774629594059153</v>
      </c>
    </row>
    <row r="857" spans="1:15" x14ac:dyDescent="0.55000000000000004">
      <c r="A857" s="3">
        <v>28</v>
      </c>
      <c r="B857" s="4">
        <v>17</v>
      </c>
      <c r="C857" s="2">
        <f>IF(logVir!C857="","",LN(資本ストック!C857))</f>
        <v>16.067116236792955</v>
      </c>
      <c r="D857" s="2">
        <f>IF(logVir!D857="","",LN(資本ストック!D857))</f>
        <v>16.010584614815148</v>
      </c>
      <c r="E857" s="2">
        <f>IF(logVir!E857="","",LN(資本ストック!E857))</f>
        <v>15.967133839713389</v>
      </c>
      <c r="F857" s="2">
        <f>IF(logVir!F857="","",LN(資本ストック!F857))</f>
        <v>15.967350042577136</v>
      </c>
      <c r="G857" s="2">
        <f>IF(logVir!G857="","",LN(資本ストック!G857))</f>
        <v>15.955301664074412</v>
      </c>
      <c r="I857" s="3">
        <v>28</v>
      </c>
      <c r="J857" s="3">
        <v>17</v>
      </c>
      <c r="K857" s="2" cm="1">
        <f t="array" ref="K857">IF(C857="","",C857-SUMPRODUCT(($B$1461:$B$1491=$J857)*1,C$1461:C$1491))</f>
        <v>1.0047630569756052</v>
      </c>
      <c r="L857" s="2" cm="1">
        <f t="array" ref="L857">IF(D857="","",D857-SUMPRODUCT(($B$1461:$B$1491=$J857)*1,D$1461:D$1491))</f>
        <v>0.95631944412503955</v>
      </c>
      <c r="M857" s="2" cm="1">
        <f t="array" ref="M857">IF(E857="","",E857-SUMPRODUCT(($B$1461:$B$1491=$J857)*1,E$1461:E$1491))</f>
        <v>0.91224120515218665</v>
      </c>
      <c r="N857" s="2" cm="1">
        <f t="array" ref="N857">IF(F857="","",F857-SUMPRODUCT(($B$1461:$B$1491=$J857)*1,F$1461:F$1491))</f>
        <v>0.91335663022905145</v>
      </c>
      <c r="O857" s="2" cm="1">
        <f t="array" ref="O857">IF(G857="","",G857-SUMPRODUCT(($B$1461:$B$1491=$J857)*1,G$1461:G$1491))</f>
        <v>0.89626244543329037</v>
      </c>
    </row>
    <row r="858" spans="1:15" x14ac:dyDescent="0.55000000000000004">
      <c r="A858" s="3">
        <v>28</v>
      </c>
      <c r="B858" s="4">
        <v>18</v>
      </c>
      <c r="C858" s="2">
        <f>IF(logVir!C858="","",LN(資本ストック!C858))</f>
        <v>13.585122050366008</v>
      </c>
      <c r="D858" s="2">
        <f>IF(logVir!D858="","",LN(資本ストック!D858))</f>
        <v>13.542998589947132</v>
      </c>
      <c r="E858" s="2">
        <f>IF(logVir!E858="","",LN(資本ストック!E858))</f>
        <v>13.540618159644922</v>
      </c>
      <c r="F858" s="2">
        <f>IF(logVir!F858="","",LN(資本ストック!F858))</f>
        <v>13.556524018006812</v>
      </c>
      <c r="G858" s="2">
        <f>IF(logVir!G858="","",LN(資本ストック!G858))</f>
        <v>13.618200861368766</v>
      </c>
      <c r="I858" s="3">
        <v>28</v>
      </c>
      <c r="J858" s="3">
        <v>18</v>
      </c>
      <c r="K858" s="2" cm="1">
        <f t="array" ref="K858">IF(C858="","",C858-SUMPRODUCT(($B$1461:$B$1491=$J858)*1,C$1461:C$1491))</f>
        <v>0.88256671608481163</v>
      </c>
      <c r="L858" s="2" cm="1">
        <f t="array" ref="L858">IF(D858="","",D858-SUMPRODUCT(($B$1461:$B$1491=$J858)*1,D$1461:D$1491))</f>
        <v>0.81740922170668995</v>
      </c>
      <c r="M858" s="2" cm="1">
        <f t="array" ref="M858">IF(E858="","",E858-SUMPRODUCT(($B$1461:$B$1491=$J858)*1,E$1461:E$1491))</f>
        <v>0.76669566236689057</v>
      </c>
      <c r="N858" s="2" cm="1">
        <f t="array" ref="N858">IF(F858="","",F858-SUMPRODUCT(($B$1461:$B$1491=$J858)*1,F$1461:F$1491))</f>
        <v>0.76462413088585635</v>
      </c>
      <c r="O858" s="2" cm="1">
        <f t="array" ref="O858">IF(G858="","",G858-SUMPRODUCT(($B$1461:$B$1491=$J858)*1,G$1461:G$1491))</f>
        <v>0.75860051734296441</v>
      </c>
    </row>
    <row r="859" spans="1:15" x14ac:dyDescent="0.55000000000000004">
      <c r="A859" s="3">
        <v>28</v>
      </c>
      <c r="B859" s="4">
        <v>19</v>
      </c>
      <c r="C859" s="2">
        <f>IF(logVir!C859="","",LN(資本ストック!C859))</f>
        <v>13.495417541955311</v>
      </c>
      <c r="D859" s="2">
        <f>IF(logVir!D859="","",LN(資本ストック!D859))</f>
        <v>13.517367880008957</v>
      </c>
      <c r="E859" s="2">
        <f>IF(logVir!E859="","",LN(資本ストック!E859))</f>
        <v>13.534792815044858</v>
      </c>
      <c r="F859" s="2">
        <f>IF(logVir!F859="","",LN(資本ストック!F859))</f>
        <v>13.535223182314345</v>
      </c>
      <c r="G859" s="2">
        <f>IF(logVir!G859="","",LN(資本ストック!G859))</f>
        <v>13.533563758050573</v>
      </c>
      <c r="I859" s="3">
        <v>28</v>
      </c>
      <c r="J859" s="3">
        <v>19</v>
      </c>
      <c r="K859" s="2" cm="1">
        <f t="array" ref="K859">IF(C859="","",C859-SUMPRODUCT(($B$1461:$B$1491=$J859)*1,C$1461:C$1491))</f>
        <v>0.97983711093798753</v>
      </c>
      <c r="L859" s="2" cm="1">
        <f t="array" ref="L859">IF(D859="","",D859-SUMPRODUCT(($B$1461:$B$1491=$J859)*1,D$1461:D$1491))</f>
        <v>1.0565839399989763</v>
      </c>
      <c r="M859" s="2" cm="1">
        <f t="array" ref="M859">IF(E859="","",E859-SUMPRODUCT(($B$1461:$B$1491=$J859)*1,E$1461:E$1491))</f>
        <v>1.103895097435819</v>
      </c>
      <c r="N859" s="2" cm="1">
        <f t="array" ref="N859">IF(F859="","",F859-SUMPRODUCT(($B$1461:$B$1491=$J859)*1,F$1461:F$1491))</f>
        <v>1.109490732871695</v>
      </c>
      <c r="O859" s="2" cm="1">
        <f t="array" ref="O859">IF(G859="","",G859-SUMPRODUCT(($B$1461:$B$1491=$J859)*1,G$1461:G$1491))</f>
        <v>1.1175843142013449</v>
      </c>
    </row>
    <row r="860" spans="1:15" x14ac:dyDescent="0.55000000000000004">
      <c r="A860" s="3">
        <v>28</v>
      </c>
      <c r="B860" s="4">
        <v>20</v>
      </c>
      <c r="C860" s="2">
        <f>IF(logVir!C860="","",LN(資本ストック!C860))</f>
        <v>14.265942650548959</v>
      </c>
      <c r="D860" s="2">
        <f>IF(logVir!D860="","",LN(資本ストック!D860))</f>
        <v>14.082506043575421</v>
      </c>
      <c r="E860" s="2">
        <f>IF(logVir!E860="","",LN(資本ストック!E860))</f>
        <v>14.162215165892427</v>
      </c>
      <c r="F860" s="2">
        <f>IF(logVir!F860="","",LN(資本ストック!F860))</f>
        <v>14.143596689907604</v>
      </c>
      <c r="G860" s="2">
        <f>IF(logVir!G860="","",LN(資本ストック!G860))</f>
        <v>14.132881427116697</v>
      </c>
      <c r="I860" s="3">
        <v>28</v>
      </c>
      <c r="J860" s="3">
        <v>20</v>
      </c>
      <c r="K860" s="2" cm="1">
        <f t="array" ref="K860">IF(C860="","",C860-SUMPRODUCT(($B$1461:$B$1491=$J860)*1,C$1461:C$1491))</f>
        <v>1.0357807906599703</v>
      </c>
      <c r="L860" s="2" cm="1">
        <f t="array" ref="L860">IF(D860="","",D860-SUMPRODUCT(($B$1461:$B$1491=$J860)*1,D$1461:D$1491))</f>
        <v>0.75619768932012121</v>
      </c>
      <c r="M860" s="2" cm="1">
        <f t="array" ref="M860">IF(E860="","",E860-SUMPRODUCT(($B$1461:$B$1491=$J860)*1,E$1461:E$1491))</f>
        <v>0.76119672372637304</v>
      </c>
      <c r="N860" s="2" cm="1">
        <f t="array" ref="N860">IF(F860="","",F860-SUMPRODUCT(($B$1461:$B$1491=$J860)*1,F$1461:F$1491))</f>
        <v>0.74643665860386932</v>
      </c>
      <c r="O860" s="2" cm="1">
        <f t="array" ref="O860">IF(G860="","",G860-SUMPRODUCT(($B$1461:$B$1491=$J860)*1,G$1461:G$1491))</f>
        <v>0.68820492542290168</v>
      </c>
    </row>
    <row r="861" spans="1:15" x14ac:dyDescent="0.55000000000000004">
      <c r="A861" s="3">
        <v>28</v>
      </c>
      <c r="B861" s="4">
        <v>21</v>
      </c>
      <c r="C861" s="2">
        <f>IF(logVir!C861="","",LN(資本ストック!C861))</f>
        <v>15.747693300313863</v>
      </c>
      <c r="D861" s="2">
        <f>IF(logVir!D861="","",LN(資本ストック!D861))</f>
        <v>15.722300410089179</v>
      </c>
      <c r="E861" s="2">
        <f>IF(logVir!E861="","",LN(資本ストック!E861))</f>
        <v>15.692517926540761</v>
      </c>
      <c r="F861" s="2">
        <f>IF(logVir!F861="","",LN(資本ストック!F861))</f>
        <v>15.677049772659265</v>
      </c>
      <c r="G861" s="2">
        <f>IF(logVir!G861="","",LN(資本ストック!G861))</f>
        <v>15.652762088282032</v>
      </c>
      <c r="I861" s="3">
        <v>28</v>
      </c>
      <c r="J861" s="3">
        <v>21</v>
      </c>
      <c r="K861" s="2" cm="1">
        <f t="array" ref="K861">IF(C861="","",C861-SUMPRODUCT(($B$1461:$B$1491=$J861)*1,C$1461:C$1491))</f>
        <v>1.2558817866364933</v>
      </c>
      <c r="L861" s="2" cm="1">
        <f t="array" ref="L861">IF(D861="","",D861-SUMPRODUCT(($B$1461:$B$1491=$J861)*1,D$1461:D$1491))</f>
        <v>1.1975445441776085</v>
      </c>
      <c r="M861" s="2" cm="1">
        <f t="array" ref="M861">IF(E861="","",E861-SUMPRODUCT(($B$1461:$B$1491=$J861)*1,E$1461:E$1491))</f>
        <v>1.10995432258016</v>
      </c>
      <c r="N861" s="2" cm="1">
        <f t="array" ref="N861">IF(F861="","",F861-SUMPRODUCT(($B$1461:$B$1491=$J861)*1,F$1461:F$1491))</f>
        <v>1.0823411457816423</v>
      </c>
      <c r="O861" s="2" cm="1">
        <f t="array" ref="O861">IF(G861="","",G861-SUMPRODUCT(($B$1461:$B$1491=$J861)*1,G$1461:G$1491))</f>
        <v>1.0412928280516045</v>
      </c>
    </row>
    <row r="862" spans="1:15" x14ac:dyDescent="0.55000000000000004">
      <c r="A862" s="3">
        <v>28</v>
      </c>
      <c r="B862" s="4">
        <v>22</v>
      </c>
      <c r="C862" s="2">
        <f>IF(logVir!C862="","",LN(資本ストック!C862))</f>
        <v>13.453758525726821</v>
      </c>
      <c r="D862" s="2">
        <f>IF(logVir!D862="","",LN(資本ストック!D862))</f>
        <v>13.386822729279411</v>
      </c>
      <c r="E862" s="2">
        <f>IF(logVir!E862="","",LN(資本ストック!E862))</f>
        <v>13.188491016597304</v>
      </c>
      <c r="F862" s="2">
        <f>IF(logVir!F862="","",LN(資本ストック!F862))</f>
        <v>13.109075056949182</v>
      </c>
      <c r="G862" s="2">
        <f>IF(logVir!G862="","",LN(資本ストック!G862))</f>
        <v>13.036858099978298</v>
      </c>
      <c r="I862" s="3">
        <v>28</v>
      </c>
      <c r="J862" s="3">
        <v>22</v>
      </c>
      <c r="K862" s="2" cm="1">
        <f t="array" ref="K862">IF(C862="","",C862-SUMPRODUCT(($B$1461:$B$1491=$J862)*1,C$1461:C$1491))</f>
        <v>0.84800494961586992</v>
      </c>
      <c r="L862" s="2" cm="1">
        <f t="array" ref="L862">IF(D862="","",D862-SUMPRODUCT(($B$1461:$B$1491=$J862)*1,D$1461:D$1491))</f>
        <v>0.92916802228510775</v>
      </c>
      <c r="M862" s="2" cm="1">
        <f t="array" ref="M862">IF(E862="","",E862-SUMPRODUCT(($B$1461:$B$1491=$J862)*1,E$1461:E$1491))</f>
        <v>0.8950902602375681</v>
      </c>
      <c r="N862" s="2" cm="1">
        <f t="array" ref="N862">IF(F862="","",F862-SUMPRODUCT(($B$1461:$B$1491=$J862)*1,F$1461:F$1491))</f>
        <v>0.86210431525450915</v>
      </c>
      <c r="O862" s="2" cm="1">
        <f t="array" ref="O862">IF(G862="","",G862-SUMPRODUCT(($B$1461:$B$1491=$J862)*1,G$1461:G$1491))</f>
        <v>0.82324185564811003</v>
      </c>
    </row>
    <row r="863" spans="1:15" x14ac:dyDescent="0.55000000000000004">
      <c r="A863" s="3">
        <v>28</v>
      </c>
      <c r="B863" s="4">
        <v>23</v>
      </c>
      <c r="C863" s="2">
        <f>IF(logVir!C863="","",LN(資本ストック!C863))</f>
        <v>14.338353204102665</v>
      </c>
      <c r="D863" s="2">
        <f>IF(logVir!D863="","",LN(資本ストック!D863))</f>
        <v>14.373572768328739</v>
      </c>
      <c r="E863" s="2">
        <f>IF(logVir!E863="","",LN(資本ストック!E863))</f>
        <v>14.382694711224271</v>
      </c>
      <c r="F863" s="2">
        <f>IF(logVir!F863="","",LN(資本ストック!F863))</f>
        <v>14.375016953837237</v>
      </c>
      <c r="G863" s="2">
        <f>IF(logVir!G863="","",LN(資本ストック!G863))</f>
        <v>14.360087129449679</v>
      </c>
      <c r="I863" s="3">
        <v>28</v>
      </c>
      <c r="J863" s="3">
        <v>23</v>
      </c>
      <c r="K863" s="2" cm="1">
        <f t="array" ref="K863">IF(C863="","",C863-SUMPRODUCT(($B$1461:$B$1491=$J863)*1,C$1461:C$1491))</f>
        <v>0.92100971606300597</v>
      </c>
      <c r="L863" s="2" cm="1">
        <f t="array" ref="L863">IF(D863="","",D863-SUMPRODUCT(($B$1461:$B$1491=$J863)*1,D$1461:D$1491))</f>
        <v>0.87788282145686836</v>
      </c>
      <c r="M863" s="2" cm="1">
        <f t="array" ref="M863">IF(E863="","",E863-SUMPRODUCT(($B$1461:$B$1491=$J863)*1,E$1461:E$1491))</f>
        <v>0.87637134298569919</v>
      </c>
      <c r="N863" s="2" cm="1">
        <f t="array" ref="N863">IF(F863="","",F863-SUMPRODUCT(($B$1461:$B$1491=$J863)*1,F$1461:F$1491))</f>
        <v>0.87384390252917399</v>
      </c>
      <c r="O863" s="2" cm="1">
        <f t="array" ref="O863">IF(G863="","",G863-SUMPRODUCT(($B$1461:$B$1491=$J863)*1,G$1461:G$1491))</f>
        <v>0.84600804625205583</v>
      </c>
    </row>
    <row r="864" spans="1:15" x14ac:dyDescent="0.55000000000000004">
      <c r="A864" s="3">
        <v>28</v>
      </c>
      <c r="B864" s="4">
        <v>24</v>
      </c>
      <c r="C864" s="2">
        <f>IF(logVir!C864="","",LN(資本ストック!C864))</f>
        <v>12.505158973004338</v>
      </c>
      <c r="D864" s="2">
        <f>IF(logVir!D864="","",LN(資本ストック!D864))</f>
        <v>12.536350524486407</v>
      </c>
      <c r="E864" s="2">
        <f>IF(logVir!E864="","",LN(資本ストック!E864))</f>
        <v>12.456067751950853</v>
      </c>
      <c r="F864" s="2">
        <f>IF(logVir!F864="","",LN(資本ストック!F864))</f>
        <v>12.431004943181453</v>
      </c>
      <c r="G864" s="2">
        <f>IF(logVir!G864="","",LN(資本ストック!G864))</f>
        <v>12.398567989775076</v>
      </c>
      <c r="I864" s="3">
        <v>28</v>
      </c>
      <c r="J864" s="3">
        <v>24</v>
      </c>
      <c r="K864" s="2" cm="1">
        <f t="array" ref="K864">IF(C864="","",C864-SUMPRODUCT(($B$1461:$B$1491=$J864)*1,C$1461:C$1491))</f>
        <v>1.2124747791402974</v>
      </c>
      <c r="L864" s="2" cm="1">
        <f t="array" ref="L864">IF(D864="","",D864-SUMPRODUCT(($B$1461:$B$1491=$J864)*1,D$1461:D$1491))</f>
        <v>1.2496019541658505</v>
      </c>
      <c r="M864" s="2" cm="1">
        <f t="array" ref="M864">IF(E864="","",E864-SUMPRODUCT(($B$1461:$B$1491=$J864)*1,E$1461:E$1491))</f>
        <v>1.1219562422318088</v>
      </c>
      <c r="N864" s="2" cm="1">
        <f t="array" ref="N864">IF(F864="","",F864-SUMPRODUCT(($B$1461:$B$1491=$J864)*1,F$1461:F$1491))</f>
        <v>1.0983492544211497</v>
      </c>
      <c r="O864" s="2" cm="1">
        <f t="array" ref="O864">IF(G864="","",G864-SUMPRODUCT(($B$1461:$B$1491=$J864)*1,G$1461:G$1491))</f>
        <v>1.0768581764556853</v>
      </c>
    </row>
    <row r="865" spans="1:15" x14ac:dyDescent="0.55000000000000004">
      <c r="A865" s="3">
        <v>28</v>
      </c>
      <c r="B865" s="4">
        <v>25</v>
      </c>
      <c r="C865" s="2">
        <f>IF(logVir!C865="","",LN(資本ストック!C865))</f>
        <v>12.592214673677862</v>
      </c>
      <c r="D865" s="2">
        <f>IF(logVir!D865="","",LN(資本ストック!D865))</f>
        <v>12.575130490037315</v>
      </c>
      <c r="E865" s="2">
        <f>IF(logVir!E865="","",LN(資本ストック!E865))</f>
        <v>12.588905110632478</v>
      </c>
      <c r="F865" s="2">
        <f>IF(logVir!F865="","",LN(資本ストック!F865))</f>
        <v>12.602693729688177</v>
      </c>
      <c r="G865" s="2">
        <f>IF(logVir!G865="","",LN(資本ストック!G865))</f>
        <v>12.584396514611916</v>
      </c>
      <c r="I865" s="3">
        <v>28</v>
      </c>
      <c r="J865" s="3">
        <v>25</v>
      </c>
      <c r="K865" s="2" cm="1">
        <f t="array" ref="K865">IF(C865="","",C865-SUMPRODUCT(($B$1461:$B$1491=$J865)*1,C$1461:C$1491))</f>
        <v>0.98446301656048973</v>
      </c>
      <c r="L865" s="2" cm="1">
        <f t="array" ref="L865">IF(D865="","",D865-SUMPRODUCT(($B$1461:$B$1491=$J865)*1,D$1461:D$1491))</f>
        <v>0.87874527910006606</v>
      </c>
      <c r="M865" s="2" cm="1">
        <f t="array" ref="M865">IF(E865="","",E865-SUMPRODUCT(($B$1461:$B$1491=$J865)*1,E$1461:E$1491))</f>
        <v>0.83586423322869052</v>
      </c>
      <c r="N865" s="2" cm="1">
        <f t="array" ref="N865">IF(F865="","",F865-SUMPRODUCT(($B$1461:$B$1491=$J865)*1,F$1461:F$1491))</f>
        <v>0.81312908432124331</v>
      </c>
      <c r="O865" s="2" cm="1">
        <f t="array" ref="O865">IF(G865="","",G865-SUMPRODUCT(($B$1461:$B$1491=$J865)*1,G$1461:G$1491))</f>
        <v>0.78976585443776948</v>
      </c>
    </row>
    <row r="866" spans="1:15" x14ac:dyDescent="0.55000000000000004">
      <c r="A866" s="3">
        <v>28</v>
      </c>
      <c r="B866" s="4">
        <v>26</v>
      </c>
      <c r="C866" s="2">
        <f>IF(logVir!C866="","",LN(資本ストック!C866))</f>
        <v>15.282876193880854</v>
      </c>
      <c r="D866" s="2">
        <f>IF(logVir!D866="","",LN(資本ストック!D866))</f>
        <v>15.186439667769477</v>
      </c>
      <c r="E866" s="2">
        <f>IF(logVir!E866="","",LN(資本ストック!E866))</f>
        <v>15.201336362627666</v>
      </c>
      <c r="F866" s="2">
        <f>IF(logVir!F866="","",LN(資本ストック!F866))</f>
        <v>15.244601657858436</v>
      </c>
      <c r="G866" s="2">
        <f>IF(logVir!G866="","",LN(資本ストック!G866))</f>
        <v>15.235466201326313</v>
      </c>
      <c r="I866" s="3">
        <v>28</v>
      </c>
      <c r="J866" s="3">
        <v>26</v>
      </c>
      <c r="K866" s="2" cm="1">
        <f t="array" ref="K866">IF(C866="","",C866-SUMPRODUCT(($B$1461:$B$1491=$J866)*1,C$1461:C$1491))</f>
        <v>1.1492330669378621</v>
      </c>
      <c r="L866" s="2" cm="1">
        <f t="array" ref="L866">IF(D866="","",D866-SUMPRODUCT(($B$1461:$B$1491=$J866)*1,D$1461:D$1491))</f>
        <v>1.1134528000131922</v>
      </c>
      <c r="M866" s="2" cm="1">
        <f t="array" ref="M866">IF(E866="","",E866-SUMPRODUCT(($B$1461:$B$1491=$J866)*1,E$1461:E$1491))</f>
        <v>1.0962659076303503</v>
      </c>
      <c r="N866" s="2" cm="1">
        <f t="array" ref="N866">IF(F866="","",F866-SUMPRODUCT(($B$1461:$B$1491=$J866)*1,F$1461:F$1491))</f>
        <v>1.1297940028893212</v>
      </c>
      <c r="O866" s="2" cm="1">
        <f t="array" ref="O866">IF(G866="","",G866-SUMPRODUCT(($B$1461:$B$1491=$J866)*1,G$1461:G$1491))</f>
        <v>1.13073717528051</v>
      </c>
    </row>
    <row r="867" spans="1:15" x14ac:dyDescent="0.55000000000000004">
      <c r="A867" s="3">
        <v>28</v>
      </c>
      <c r="B867" s="4">
        <v>27</v>
      </c>
      <c r="C867" s="2">
        <f>IF(logVir!C867="","",LN(資本ストック!C867))</f>
        <v>13.734323345037366</v>
      </c>
      <c r="D867" s="2">
        <f>IF(logVir!D867="","",LN(資本ストック!D867))</f>
        <v>13.89858831340478</v>
      </c>
      <c r="E867" s="2">
        <f>IF(logVir!E867="","",LN(資本ストック!E867))</f>
        <v>14.154085455127214</v>
      </c>
      <c r="F867" s="2">
        <f>IF(logVir!F867="","",LN(資本ストック!F867))</f>
        <v>14.133791444574864</v>
      </c>
      <c r="G867" s="2">
        <f>IF(logVir!G867="","",LN(資本ストック!G867))</f>
        <v>14.128742060435492</v>
      </c>
      <c r="I867" s="3">
        <v>28</v>
      </c>
      <c r="J867" s="3">
        <v>27</v>
      </c>
      <c r="K867" s="2" cm="1">
        <f t="array" ref="K867">IF(C867="","",C867-SUMPRODUCT(($B$1461:$B$1491=$J867)*1,C$1461:C$1491))</f>
        <v>1.031414480476883</v>
      </c>
      <c r="L867" s="2" cm="1">
        <f t="array" ref="L867">IF(D867="","",D867-SUMPRODUCT(($B$1461:$B$1491=$J867)*1,D$1461:D$1491))</f>
        <v>0.90196004223054693</v>
      </c>
      <c r="M867" s="2" cm="1">
        <f t="array" ref="M867">IF(E867="","",E867-SUMPRODUCT(($B$1461:$B$1491=$J867)*1,E$1461:E$1491))</f>
        <v>0.96121642852030575</v>
      </c>
      <c r="N867" s="2" cm="1">
        <f t="array" ref="N867">IF(F867="","",F867-SUMPRODUCT(($B$1461:$B$1491=$J867)*1,F$1461:F$1491))</f>
        <v>0.92529261481796965</v>
      </c>
      <c r="O867" s="2" cm="1">
        <f t="array" ref="O867">IF(G867="","",G867-SUMPRODUCT(($B$1461:$B$1491=$J867)*1,G$1461:G$1491))</f>
        <v>0.88652388109783686</v>
      </c>
    </row>
    <row r="868" spans="1:15" x14ac:dyDescent="0.55000000000000004">
      <c r="A868" s="3">
        <v>28</v>
      </c>
      <c r="B868" s="4">
        <v>28</v>
      </c>
      <c r="C868" s="2">
        <f>IF(logVir!C868="","",LN(資本ストック!C868))</f>
        <v>16.338105947096725</v>
      </c>
      <c r="D868" s="2">
        <f>IF(logVir!D868="","",LN(資本ストック!D868))</f>
        <v>16.361215233659891</v>
      </c>
      <c r="E868" s="2">
        <f>IF(logVir!E868="","",LN(資本ストック!E868))</f>
        <v>16.367385112984369</v>
      </c>
      <c r="F868" s="2">
        <f>IF(logVir!F868="","",LN(資本ストック!F868))</f>
        <v>16.386160241539546</v>
      </c>
      <c r="G868" s="2">
        <f>IF(logVir!G868="","",LN(資本ストック!G868))</f>
        <v>16.414024765532936</v>
      </c>
      <c r="I868" s="3">
        <v>28</v>
      </c>
      <c r="J868" s="3">
        <v>28</v>
      </c>
      <c r="K868" s="2" cm="1">
        <f t="array" ref="K868">IF(C868="","",C868-SUMPRODUCT(($B$1461:$B$1491=$J868)*1,C$1461:C$1491))</f>
        <v>0.78952399422198383</v>
      </c>
      <c r="L868" s="2" cm="1">
        <f t="array" ref="L868">IF(D868="","",D868-SUMPRODUCT(($B$1461:$B$1491=$J868)*1,D$1461:D$1491))</f>
        <v>0.78216100917457609</v>
      </c>
      <c r="M868" s="2" cm="1">
        <f t="array" ref="M868">IF(E868="","",E868-SUMPRODUCT(($B$1461:$B$1491=$J868)*1,E$1461:E$1491))</f>
        <v>0.758007222753319</v>
      </c>
      <c r="N868" s="2" cm="1">
        <f t="array" ref="N868">IF(F868="","",F868-SUMPRODUCT(($B$1461:$B$1491=$J868)*1,F$1461:F$1491))</f>
        <v>0.76519608373650527</v>
      </c>
      <c r="O868" s="2" cm="1">
        <f t="array" ref="O868">IF(G868="","",G868-SUMPRODUCT(($B$1461:$B$1491=$J868)*1,G$1461:G$1491))</f>
        <v>0.7781171341311186</v>
      </c>
    </row>
    <row r="869" spans="1:15" x14ac:dyDescent="0.55000000000000004">
      <c r="A869" s="3">
        <v>28</v>
      </c>
      <c r="B869" s="4">
        <v>29</v>
      </c>
      <c r="C869" s="2">
        <f>IF(logVir!C869="","",LN(資本ストック!C869))</f>
        <v>14.175536932685695</v>
      </c>
      <c r="D869" s="2">
        <f>IF(logVir!D869="","",LN(資本ストック!D869))</f>
        <v>14.132027251161075</v>
      </c>
      <c r="E869" s="2">
        <f>IF(logVir!E869="","",LN(資本ストック!E869))</f>
        <v>14.07247945758116</v>
      </c>
      <c r="F869" s="2">
        <f>IF(logVir!F869="","",LN(資本ストック!F869))</f>
        <v>14.069862490772868</v>
      </c>
      <c r="G869" s="2">
        <f>IF(logVir!G869="","",LN(資本ストック!G869))</f>
        <v>14.023279003090305</v>
      </c>
      <c r="I869" s="3">
        <v>28</v>
      </c>
      <c r="J869" s="3">
        <v>29</v>
      </c>
      <c r="K869" s="2" cm="1">
        <f t="array" ref="K869">IF(C869="","",C869-SUMPRODUCT(($B$1461:$B$1491=$J869)*1,C$1461:C$1491))</f>
        <v>0.9452999909314812</v>
      </c>
      <c r="L869" s="2" cm="1">
        <f t="array" ref="L869">IF(D869="","",D869-SUMPRODUCT(($B$1461:$B$1491=$J869)*1,D$1461:D$1491))</f>
        <v>0.87843896664123022</v>
      </c>
      <c r="M869" s="2" cm="1">
        <f t="array" ref="M869">IF(E869="","",E869-SUMPRODUCT(($B$1461:$B$1491=$J869)*1,E$1461:E$1491))</f>
        <v>0.88201863571501349</v>
      </c>
      <c r="N869" s="2" cm="1">
        <f t="array" ref="N869">IF(F869="","",F869-SUMPRODUCT(($B$1461:$B$1491=$J869)*1,F$1461:F$1491))</f>
        <v>0.88709780866992283</v>
      </c>
      <c r="O869" s="2" cm="1">
        <f t="array" ref="O869">IF(G869="","",G869-SUMPRODUCT(($B$1461:$B$1491=$J869)*1,G$1461:G$1491))</f>
        <v>0.87161653797548233</v>
      </c>
    </row>
    <row r="870" spans="1:15" x14ac:dyDescent="0.55000000000000004">
      <c r="A870" s="3">
        <v>28</v>
      </c>
      <c r="B870" s="4">
        <v>30</v>
      </c>
      <c r="C870" s="2">
        <f>IF(logVir!C870="","",LN(資本ストック!C870))</f>
        <v>14.137514621788782</v>
      </c>
      <c r="D870" s="2">
        <f>IF(logVir!D870="","",LN(資本ストック!D870))</f>
        <v>14.313679754506072</v>
      </c>
      <c r="E870" s="2">
        <f>IF(logVir!E870="","",LN(資本ストック!E870))</f>
        <v>14.194486815115429</v>
      </c>
      <c r="F870" s="2">
        <f>IF(logVir!F870="","",LN(資本ストック!F870))</f>
        <v>14.123356569451794</v>
      </c>
      <c r="G870" s="2">
        <f>IF(logVir!G870="","",LN(資本ストック!G870))</f>
        <v>14.06600302513017</v>
      </c>
      <c r="I870" s="3">
        <v>28</v>
      </c>
      <c r="J870" s="3">
        <v>30</v>
      </c>
      <c r="K870" s="2" cm="1">
        <f t="array" ref="K870">IF(C870="","",C870-SUMPRODUCT(($B$1461:$B$1491=$J870)*1,C$1461:C$1491))</f>
        <v>0.82407795944141604</v>
      </c>
      <c r="L870" s="2" cm="1">
        <f t="array" ref="L870">IF(D870="","",D870-SUMPRODUCT(($B$1461:$B$1491=$J870)*1,D$1461:D$1491))</f>
        <v>0.92505142999917744</v>
      </c>
      <c r="M870" s="2" cm="1">
        <f t="array" ref="M870">IF(E870="","",E870-SUMPRODUCT(($B$1461:$B$1491=$J870)*1,E$1461:E$1491))</f>
        <v>0.87407302314903212</v>
      </c>
      <c r="N870" s="2" cm="1">
        <f t="array" ref="N870">IF(F870="","",F870-SUMPRODUCT(($B$1461:$B$1491=$J870)*1,F$1461:F$1491))</f>
        <v>0.8160510850066256</v>
      </c>
      <c r="O870" s="2" cm="1">
        <f t="array" ref="O870">IF(G870="","",G870-SUMPRODUCT(($B$1461:$B$1491=$J870)*1,G$1461:G$1491))</f>
        <v>0.77105416171321295</v>
      </c>
    </row>
    <row r="871" spans="1:15" x14ac:dyDescent="0.55000000000000004">
      <c r="A871" s="3">
        <v>28</v>
      </c>
      <c r="B871" s="4">
        <v>31</v>
      </c>
      <c r="C871" s="2">
        <f>IF(logVir!C871="","",LN(資本ストック!C871))</f>
        <v>14.400424420088685</v>
      </c>
      <c r="D871" s="2">
        <f>IF(logVir!D871="","",LN(資本ストック!D871))</f>
        <v>14.198160320155973</v>
      </c>
      <c r="E871" s="2">
        <f>IF(logVir!E871="","",LN(資本ストック!E871))</f>
        <v>14.130608273561855</v>
      </c>
      <c r="F871" s="2">
        <f>IF(logVir!F871="","",LN(資本ストック!F871))</f>
        <v>14.066218785181137</v>
      </c>
      <c r="G871" s="2">
        <f>IF(logVir!G871="","",LN(資本ストック!G871))</f>
        <v>13.996708774813694</v>
      </c>
      <c r="I871" s="3">
        <v>28</v>
      </c>
      <c r="J871" s="3">
        <v>31</v>
      </c>
      <c r="K871" s="2" cm="1">
        <f t="array" ref="K871">IF(C871="","",C871-SUMPRODUCT(($B$1461:$B$1491=$J871)*1,C$1461:C$1491))</f>
        <v>1.083817952016366</v>
      </c>
      <c r="L871" s="2" cm="1">
        <f t="array" ref="L871">IF(D871="","",D871-SUMPRODUCT(($B$1461:$B$1491=$J871)*1,D$1461:D$1491))</f>
        <v>0.962723143999348</v>
      </c>
      <c r="M871" s="2" cm="1">
        <f t="array" ref="M871">IF(E871="","",E871-SUMPRODUCT(($B$1461:$B$1491=$J871)*1,E$1461:E$1491))</f>
        <v>0.95613173316804456</v>
      </c>
      <c r="N871" s="2" cm="1">
        <f t="array" ref="N871">IF(F871="","",F871-SUMPRODUCT(($B$1461:$B$1491=$J871)*1,F$1461:F$1491))</f>
        <v>0.92525405311543452</v>
      </c>
      <c r="O871" s="2" cm="1">
        <f t="array" ref="O871">IF(G871="","",G871-SUMPRODUCT(($B$1461:$B$1491=$J871)*1,G$1461:G$1491))</f>
        <v>0.85586346377156808</v>
      </c>
    </row>
    <row r="872" spans="1:15" x14ac:dyDescent="0.55000000000000004">
      <c r="A872" s="3">
        <v>29</v>
      </c>
      <c r="B872" s="4">
        <v>1</v>
      </c>
      <c r="C872" s="2">
        <f>IF(logVir!C872="","",LN(資本ストック!C872))</f>
        <v>11.233327425416118</v>
      </c>
      <c r="D872" s="2">
        <f>IF(logVir!D872="","",LN(資本ストック!D872))</f>
        <v>11.182048213591262</v>
      </c>
      <c r="E872" s="2">
        <f>IF(logVir!E872="","",LN(資本ストック!E872))</f>
        <v>11.241792312660529</v>
      </c>
      <c r="F872" s="2">
        <f>IF(logVir!F872="","",LN(資本ストック!F872))</f>
        <v>11.345299529711586</v>
      </c>
      <c r="G872" s="2">
        <f>IF(logVir!G872="","",LN(資本ストック!G872))</f>
        <v>11.112855598915726</v>
      </c>
      <c r="I872" s="3">
        <v>29</v>
      </c>
      <c r="J872" s="3">
        <v>1</v>
      </c>
      <c r="K872" s="2" cm="1">
        <f t="array" ref="K872">IF(C872="","",C872-SUMPRODUCT(($B$1461:$B$1491=$J872)*1,C$1461:C$1491))</f>
        <v>-1.3546841201167723</v>
      </c>
      <c r="L872" s="2" cm="1">
        <f t="array" ref="L872">IF(D872="","",D872-SUMPRODUCT(($B$1461:$B$1491=$J872)*1,D$1461:D$1491))</f>
        <v>-1.2491196101057032</v>
      </c>
      <c r="M872" s="2" cm="1">
        <f t="array" ref="M872">IF(E872="","",E872-SUMPRODUCT(($B$1461:$B$1491=$J872)*1,E$1461:E$1491))</f>
        <v>-1.0764591191613544</v>
      </c>
      <c r="N872" s="2" cm="1">
        <f t="array" ref="N872">IF(F872="","",F872-SUMPRODUCT(($B$1461:$B$1491=$J872)*1,F$1461:F$1491))</f>
        <v>-0.95683607388696856</v>
      </c>
      <c r="O872" s="2" cm="1">
        <f t="array" ref="O872">IF(G872="","",G872-SUMPRODUCT(($B$1461:$B$1491=$J872)*1,G$1461:G$1491))</f>
        <v>-1.1081585314362385</v>
      </c>
    </row>
    <row r="873" spans="1:15" x14ac:dyDescent="0.55000000000000004">
      <c r="A873" s="3">
        <v>29</v>
      </c>
      <c r="B873" s="4">
        <v>2</v>
      </c>
      <c r="C873" s="2">
        <f>IF(logVir!C873="","",LN(資本ストック!C873))</f>
        <v>7.7727524243149979</v>
      </c>
      <c r="D873" s="2">
        <f>IF(logVir!D873="","",LN(資本ストック!D873))</f>
        <v>7.9283463799643439</v>
      </c>
      <c r="E873" s="2">
        <f>IF(logVir!E873="","",LN(資本ストック!E873))</f>
        <v>8.0543519513024098</v>
      </c>
      <c r="F873" s="2">
        <f>IF(logVir!F873="","",LN(資本ストック!F873))</f>
        <v>8.0482462857755444</v>
      </c>
      <c r="G873" s="2">
        <f>IF(logVir!G873="","",LN(資本ストック!G873))</f>
        <v>8.0549163579470378</v>
      </c>
      <c r="I873" s="3">
        <v>29</v>
      </c>
      <c r="J873" s="3">
        <v>2</v>
      </c>
      <c r="K873" s="2" cm="1">
        <f t="array" ref="K873">IF(C873="","",C873-SUMPRODUCT(($B$1461:$B$1491=$J873)*1,C$1461:C$1491))</f>
        <v>-2.7111495279970264</v>
      </c>
      <c r="L873" s="2" cm="1">
        <f t="array" ref="L873">IF(D873="","",D873-SUMPRODUCT(($B$1461:$B$1491=$J873)*1,D$1461:D$1491))</f>
        <v>-2.5694592171287685</v>
      </c>
      <c r="M873" s="2" cm="1">
        <f t="array" ref="M873">IF(E873="","",E873-SUMPRODUCT(($B$1461:$B$1491=$J873)*1,E$1461:E$1491))</f>
        <v>-2.4604584975656518</v>
      </c>
      <c r="N873" s="2" cm="1">
        <f t="array" ref="N873">IF(F873="","",F873-SUMPRODUCT(($B$1461:$B$1491=$J873)*1,F$1461:F$1491))</f>
        <v>-2.441112287600637</v>
      </c>
      <c r="O873" s="2" cm="1">
        <f t="array" ref="O873">IF(G873="","",G873-SUMPRODUCT(($B$1461:$B$1491=$J873)*1,G$1461:G$1491))</f>
        <v>-2.4054151399248731</v>
      </c>
    </row>
    <row r="874" spans="1:15" x14ac:dyDescent="0.55000000000000004">
      <c r="A874" s="3">
        <v>29</v>
      </c>
      <c r="B874" s="4">
        <v>3</v>
      </c>
      <c r="C874" s="2">
        <f>IF(logVir!C874="","",LN(資本ストック!C874))</f>
        <v>12.017833272564513</v>
      </c>
      <c r="D874" s="2">
        <f>IF(logVir!D874="","",LN(資本ストック!D874))</f>
        <v>12.000579274574257</v>
      </c>
      <c r="E874" s="2">
        <f>IF(logVir!E874="","",LN(資本ストック!E874))</f>
        <v>12.086215420502741</v>
      </c>
      <c r="F874" s="2">
        <f>IF(logVir!F874="","",LN(資本ストック!F874))</f>
        <v>12.053456255521324</v>
      </c>
      <c r="G874" s="2">
        <f>IF(logVir!G874="","",LN(資本ストック!G874))</f>
        <v>12.062640451265009</v>
      </c>
      <c r="I874" s="3">
        <v>29</v>
      </c>
      <c r="J874" s="3">
        <v>3</v>
      </c>
      <c r="K874" s="2" cm="1">
        <f t="array" ref="K874">IF(C874="","",C874-SUMPRODUCT(($B$1461:$B$1491=$J874)*1,C$1461:C$1491))</f>
        <v>-0.62332464134359888</v>
      </c>
      <c r="L874" s="2" cm="1">
        <f t="array" ref="L874">IF(D874="","",D874-SUMPRODUCT(($B$1461:$B$1491=$J874)*1,D$1461:D$1491))</f>
        <v>-0.64903575109430633</v>
      </c>
      <c r="M874" s="2" cm="1">
        <f t="array" ref="M874">IF(E874="","",E874-SUMPRODUCT(($B$1461:$B$1491=$J874)*1,E$1461:E$1491))</f>
        <v>-0.62817686667426464</v>
      </c>
      <c r="N874" s="2" cm="1">
        <f t="array" ref="N874">IF(F874="","",F874-SUMPRODUCT(($B$1461:$B$1491=$J874)*1,F$1461:F$1491))</f>
        <v>-0.65703410752931823</v>
      </c>
      <c r="O874" s="2" cm="1">
        <f t="array" ref="O874">IF(G874="","",G874-SUMPRODUCT(($B$1461:$B$1491=$J874)*1,G$1461:G$1491))</f>
        <v>-0.64295630221664979</v>
      </c>
    </row>
    <row r="875" spans="1:15" x14ac:dyDescent="0.55000000000000004">
      <c r="A875" s="3">
        <v>29</v>
      </c>
      <c r="B875" s="4">
        <v>4</v>
      </c>
      <c r="C875" s="2">
        <f>IF(logVir!C875="","",LN(資本ストック!C875))</f>
        <v>10.989941046008983</v>
      </c>
      <c r="D875" s="2">
        <f>IF(logVir!D875="","",LN(資本ストック!D875))</f>
        <v>10.847628375661429</v>
      </c>
      <c r="E875" s="2">
        <f>IF(logVir!E875="","",LN(資本ストック!E875))</f>
        <v>10.750884713423293</v>
      </c>
      <c r="F875" s="2">
        <f>IF(logVir!F875="","",LN(資本ストック!F875))</f>
        <v>10.702666751778931</v>
      </c>
      <c r="G875" s="2">
        <f>IF(logVir!G875="","",LN(資本ストック!G875))</f>
        <v>10.631758836281579</v>
      </c>
      <c r="I875" s="3">
        <v>29</v>
      </c>
      <c r="J875" s="3">
        <v>4</v>
      </c>
      <c r="K875" s="2" cm="1">
        <f t="array" ref="K875">IF(C875="","",C875-SUMPRODUCT(($B$1461:$B$1491=$J875)*1,C$1461:C$1491))</f>
        <v>3.3235454331604686E-2</v>
      </c>
      <c r="L875" s="2" cm="1">
        <f t="array" ref="L875">IF(D875="","",D875-SUMPRODUCT(($B$1461:$B$1491=$J875)*1,D$1461:D$1491))</f>
        <v>2.7167244711030492E-2</v>
      </c>
      <c r="M875" s="2" cm="1">
        <f t="array" ref="M875">IF(E875="","",E875-SUMPRODUCT(($B$1461:$B$1491=$J875)*1,E$1461:E$1491))</f>
        <v>-3.0522513114652483E-2</v>
      </c>
      <c r="N875" s="2" cm="1">
        <f t="array" ref="N875">IF(F875="","",F875-SUMPRODUCT(($B$1461:$B$1491=$J875)*1,F$1461:F$1491))</f>
        <v>-5.2348660354445187E-2</v>
      </c>
      <c r="O875" s="2" cm="1">
        <f t="array" ref="O875">IF(G875="","",G875-SUMPRODUCT(($B$1461:$B$1491=$J875)*1,G$1461:G$1491))</f>
        <v>-9.2231119992449706E-2</v>
      </c>
    </row>
    <row r="876" spans="1:15" x14ac:dyDescent="0.55000000000000004">
      <c r="A876" s="3">
        <v>29</v>
      </c>
      <c r="B876" s="4">
        <v>5</v>
      </c>
      <c r="C876" s="2">
        <f>IF(logVir!C876="","",LN(資本ストック!C876))</f>
        <v>10.046017712936825</v>
      </c>
      <c r="D876" s="2">
        <f>IF(logVir!D876="","",LN(資本ストック!D876))</f>
        <v>10.039840520448827</v>
      </c>
      <c r="E876" s="2">
        <f>IF(logVir!E876="","",LN(資本ストック!E876))</f>
        <v>10.156715142954569</v>
      </c>
      <c r="F876" s="2">
        <f>IF(logVir!F876="","",LN(資本ストック!F876))</f>
        <v>10.119421091896751</v>
      </c>
      <c r="G876" s="2">
        <f>IF(logVir!G876="","",LN(資本ストック!G876))</f>
        <v>10.140531260486306</v>
      </c>
      <c r="I876" s="3">
        <v>29</v>
      </c>
      <c r="J876" s="3">
        <v>5</v>
      </c>
      <c r="K876" s="2" cm="1">
        <f t="array" ref="K876">IF(C876="","",C876-SUMPRODUCT(($B$1461:$B$1491=$J876)*1,C$1461:C$1491))</f>
        <v>-1.3466833967973226</v>
      </c>
      <c r="L876" s="2" cm="1">
        <f t="array" ref="L876">IF(D876="","",D876-SUMPRODUCT(($B$1461:$B$1491=$J876)*1,D$1461:D$1491))</f>
        <v>-1.3108233310387529</v>
      </c>
      <c r="M876" s="2" cm="1">
        <f t="array" ref="M876">IF(E876="","",E876-SUMPRODUCT(($B$1461:$B$1491=$J876)*1,E$1461:E$1491))</f>
        <v>-1.236199335211186</v>
      </c>
      <c r="N876" s="2" cm="1">
        <f t="array" ref="N876">IF(F876="","",F876-SUMPRODUCT(($B$1461:$B$1491=$J876)*1,F$1461:F$1491))</f>
        <v>-1.2654963649795121</v>
      </c>
      <c r="O876" s="2" cm="1">
        <f t="array" ref="O876">IF(G876="","",G876-SUMPRODUCT(($B$1461:$B$1491=$J876)*1,G$1461:G$1491))</f>
        <v>-1.2483297953744739</v>
      </c>
    </row>
    <row r="877" spans="1:15" x14ac:dyDescent="0.55000000000000004">
      <c r="A877" s="3">
        <v>29</v>
      </c>
      <c r="B877" s="4">
        <v>6</v>
      </c>
      <c r="C877" s="2">
        <f>IF(logVir!C877="","",LN(資本ストック!C877))</f>
        <v>12.240835422062919</v>
      </c>
      <c r="D877" s="2">
        <f>IF(logVir!D877="","",LN(資本ストック!D877))</f>
        <v>12.248239941349697</v>
      </c>
      <c r="E877" s="2">
        <f>IF(logVir!E877="","",LN(資本ストック!E877))</f>
        <v>12.340149536721155</v>
      </c>
      <c r="F877" s="2">
        <f>IF(logVir!F877="","",LN(資本ストック!F877))</f>
        <v>12.332484884162586</v>
      </c>
      <c r="G877" s="2">
        <f>IF(logVir!G877="","",LN(資本ストック!G877))</f>
        <v>12.385125695883959</v>
      </c>
      <c r="I877" s="3">
        <v>29</v>
      </c>
      <c r="J877" s="3">
        <v>6</v>
      </c>
      <c r="K877" s="2" cm="1">
        <f t="array" ref="K877">IF(C877="","",C877-SUMPRODUCT(($B$1461:$B$1491=$J877)*1,C$1461:C$1491))</f>
        <v>-0.90993373318554305</v>
      </c>
      <c r="L877" s="2" cm="1">
        <f t="array" ref="L877">IF(D877="","",D877-SUMPRODUCT(($B$1461:$B$1491=$J877)*1,D$1461:D$1491))</f>
        <v>-0.92645275120279713</v>
      </c>
      <c r="M877" s="2" cm="1">
        <f t="array" ref="M877">IF(E877="","",E877-SUMPRODUCT(($B$1461:$B$1491=$J877)*1,E$1461:E$1491))</f>
        <v>-0.8657085803111535</v>
      </c>
      <c r="N877" s="2" cm="1">
        <f t="array" ref="N877">IF(F877="","",F877-SUMPRODUCT(($B$1461:$B$1491=$J877)*1,F$1461:F$1491))</f>
        <v>-0.87575137823026772</v>
      </c>
      <c r="O877" s="2" cm="1">
        <f t="array" ref="O877">IF(G877="","",G877-SUMPRODUCT(($B$1461:$B$1491=$J877)*1,G$1461:G$1491))</f>
        <v>-0.83172263181964645</v>
      </c>
    </row>
    <row r="878" spans="1:15" x14ac:dyDescent="0.55000000000000004">
      <c r="A878" s="3">
        <v>29</v>
      </c>
      <c r="B878" s="4">
        <v>7</v>
      </c>
      <c r="C878" s="2">
        <f>IF(logVir!C878="","",LN(資本ストック!C878))</f>
        <v>9.5262951740941197</v>
      </c>
      <c r="D878" s="2">
        <f>IF(logVir!D878="","",LN(資本ストック!D878))</f>
        <v>9.4191065757348689</v>
      </c>
      <c r="E878" s="2">
        <f>IF(logVir!E878="","",LN(資本ストック!E878))</f>
        <v>9.6483351076044173</v>
      </c>
      <c r="F878" s="2">
        <f>IF(logVir!F878="","",LN(資本ストック!F878))</f>
        <v>9.7039564424387361</v>
      </c>
      <c r="G878" s="2">
        <f>IF(logVir!G878="","",LN(資本ストック!G878))</f>
        <v>9.7666668647445789</v>
      </c>
      <c r="I878" s="3">
        <v>29</v>
      </c>
      <c r="J878" s="3">
        <v>7</v>
      </c>
      <c r="K878" s="2" cm="1">
        <f t="array" ref="K878">IF(C878="","",C878-SUMPRODUCT(($B$1461:$B$1491=$J878)*1,C$1461:C$1491))</f>
        <v>-2.2976469039488379</v>
      </c>
      <c r="L878" s="2" cm="1">
        <f t="array" ref="L878">IF(D878="","",D878-SUMPRODUCT(($B$1461:$B$1491=$J878)*1,D$1461:D$1491))</f>
        <v>-2.3363386807219406</v>
      </c>
      <c r="M878" s="2" cm="1">
        <f t="array" ref="M878">IF(E878="","",E878-SUMPRODUCT(($B$1461:$B$1491=$J878)*1,E$1461:E$1491))</f>
        <v>-2.0979220764932691</v>
      </c>
      <c r="N878" s="2" cm="1">
        <f t="array" ref="N878">IF(F878="","",F878-SUMPRODUCT(($B$1461:$B$1491=$J878)*1,F$1461:F$1491))</f>
        <v>-2.0254035949018014</v>
      </c>
      <c r="O878" s="2" cm="1">
        <f t="array" ref="O878">IF(G878="","",G878-SUMPRODUCT(($B$1461:$B$1491=$J878)*1,G$1461:G$1491))</f>
        <v>-1.9613372069961095</v>
      </c>
    </row>
    <row r="879" spans="1:15" x14ac:dyDescent="0.55000000000000004">
      <c r="A879" s="3">
        <v>29</v>
      </c>
      <c r="B879" s="4">
        <v>8</v>
      </c>
      <c r="C879" s="2">
        <f>IF(logVir!C879="","",LN(資本ストック!C879))</f>
        <v>10.531059126072227</v>
      </c>
      <c r="D879" s="2">
        <f>IF(logVir!D879="","",LN(資本ストック!D879))</f>
        <v>10.523192068712888</v>
      </c>
      <c r="E879" s="2">
        <f>IF(logVir!E879="","",LN(資本ストック!E879))</f>
        <v>10.618557867078573</v>
      </c>
      <c r="F879" s="2">
        <f>IF(logVir!F879="","",LN(資本ストック!F879))</f>
        <v>10.681518554957895</v>
      </c>
      <c r="G879" s="2">
        <f>IF(logVir!G879="","",LN(資本ストック!G879))</f>
        <v>10.801490304011335</v>
      </c>
      <c r="I879" s="3">
        <v>29</v>
      </c>
      <c r="J879" s="3">
        <v>8</v>
      </c>
      <c r="K879" s="2" cm="1">
        <f t="array" ref="K879">IF(C879="","",C879-SUMPRODUCT(($B$1461:$B$1491=$J879)*1,C$1461:C$1491))</f>
        <v>-1.9098640679042997</v>
      </c>
      <c r="L879" s="2" cm="1">
        <f t="array" ref="L879">IF(D879="","",D879-SUMPRODUCT(($B$1461:$B$1491=$J879)*1,D$1461:D$1491))</f>
        <v>-1.9379819555043589</v>
      </c>
      <c r="M879" s="2" cm="1">
        <f t="array" ref="M879">IF(E879="","",E879-SUMPRODUCT(($B$1461:$B$1491=$J879)*1,E$1461:E$1491))</f>
        <v>-1.8342386528456434</v>
      </c>
      <c r="N879" s="2" cm="1">
        <f t="array" ref="N879">IF(F879="","",F879-SUMPRODUCT(($B$1461:$B$1491=$J879)*1,F$1461:F$1491))</f>
        <v>-1.8189634975749183</v>
      </c>
      <c r="O879" s="2" cm="1">
        <f t="array" ref="O879">IF(G879="","",G879-SUMPRODUCT(($B$1461:$B$1491=$J879)*1,G$1461:G$1491))</f>
        <v>-1.662696992059999</v>
      </c>
    </row>
    <row r="880" spans="1:15" x14ac:dyDescent="0.55000000000000004">
      <c r="A880" s="3">
        <v>29</v>
      </c>
      <c r="B880" s="4">
        <v>9</v>
      </c>
      <c r="C880" s="2">
        <f>IF(logVir!C880="","",LN(資本ストック!C880))</f>
        <v>11.053529977147369</v>
      </c>
      <c r="D880" s="2">
        <f>IF(logVir!D880="","",LN(資本ストック!D880))</f>
        <v>11.156995595671646</v>
      </c>
      <c r="E880" s="2">
        <f>IF(logVir!E880="","",LN(資本ストック!E880))</f>
        <v>11.06503558879383</v>
      </c>
      <c r="F880" s="2">
        <f>IF(logVir!F880="","",LN(資本ストック!F880))</f>
        <v>10.98794304369077</v>
      </c>
      <c r="G880" s="2">
        <f>IF(logVir!G880="","",LN(資本ストック!G880))</f>
        <v>10.907033074484753</v>
      </c>
      <c r="I880" s="3">
        <v>29</v>
      </c>
      <c r="J880" s="3">
        <v>9</v>
      </c>
      <c r="K880" s="2" cm="1">
        <f t="array" ref="K880">IF(C880="","",C880-SUMPRODUCT(($B$1461:$B$1491=$J880)*1,C$1461:C$1491))</f>
        <v>-0.22333552446562521</v>
      </c>
      <c r="L880" s="2" cm="1">
        <f t="array" ref="L880">IF(D880="","",D880-SUMPRODUCT(($B$1461:$B$1491=$J880)*1,D$1461:D$1491))</f>
        <v>-9.3627347084614954E-2</v>
      </c>
      <c r="M880" s="2" cm="1">
        <f t="array" ref="M880">IF(E880="","",E880-SUMPRODUCT(($B$1461:$B$1491=$J880)*1,E$1461:E$1491))</f>
        <v>-0.26955450056198593</v>
      </c>
      <c r="N880" s="2" cm="1">
        <f t="array" ref="N880">IF(F880="","",F880-SUMPRODUCT(($B$1461:$B$1491=$J880)*1,F$1461:F$1491))</f>
        <v>-0.31888917536637962</v>
      </c>
      <c r="O880" s="2" cm="1">
        <f t="array" ref="O880">IF(G880="","",G880-SUMPRODUCT(($B$1461:$B$1491=$J880)*1,G$1461:G$1491))</f>
        <v>-0.4002072408888786</v>
      </c>
    </row>
    <row r="881" spans="1:15" x14ac:dyDescent="0.55000000000000004">
      <c r="A881" s="3">
        <v>29</v>
      </c>
      <c r="B881" s="4">
        <v>10</v>
      </c>
      <c r="C881" s="2">
        <f>IF(logVir!C881="","",LN(資本ストック!C881))</f>
        <v>12.285413958135161</v>
      </c>
      <c r="D881" s="2">
        <f>IF(logVir!D881="","",LN(資本ストック!D881))</f>
        <v>12.350224100252321</v>
      </c>
      <c r="E881" s="2">
        <f>IF(logVir!E881="","",LN(資本ストック!E881))</f>
        <v>12.367142937240919</v>
      </c>
      <c r="F881" s="2">
        <f>IF(logVir!F881="","",LN(資本ストック!F881))</f>
        <v>12.33949546163112</v>
      </c>
      <c r="G881" s="2">
        <f>IF(logVir!G881="","",LN(資本ストック!G881))</f>
        <v>12.312664743974283</v>
      </c>
      <c r="I881" s="3">
        <v>29</v>
      </c>
      <c r="J881" s="3">
        <v>10</v>
      </c>
      <c r="K881" s="2" cm="1">
        <f t="array" ref="K881">IF(C881="","",C881-SUMPRODUCT(($B$1461:$B$1491=$J881)*1,C$1461:C$1491))</f>
        <v>-0.38983723489636368</v>
      </c>
      <c r="L881" s="2" cm="1">
        <f t="array" ref="L881">IF(D881="","",D881-SUMPRODUCT(($B$1461:$B$1491=$J881)*1,D$1461:D$1491))</f>
        <v>-0.39238325200921764</v>
      </c>
      <c r="M881" s="2" cm="1">
        <f t="array" ref="M881">IF(E881="","",E881-SUMPRODUCT(($B$1461:$B$1491=$J881)*1,E$1461:E$1491))</f>
        <v>-0.45797229178024246</v>
      </c>
      <c r="N881" s="2" cm="1">
        <f t="array" ref="N881">IF(F881="","",F881-SUMPRODUCT(($B$1461:$B$1491=$J881)*1,F$1461:F$1491))</f>
        <v>-0.47701612009810823</v>
      </c>
      <c r="O881" s="2" cm="1">
        <f t="array" ref="O881">IF(G881="","",G881-SUMPRODUCT(($B$1461:$B$1491=$J881)*1,G$1461:G$1491))</f>
        <v>-0.51793193237016055</v>
      </c>
    </row>
    <row r="882" spans="1:15" x14ac:dyDescent="0.55000000000000004">
      <c r="A882" s="3">
        <v>29</v>
      </c>
      <c r="B882" s="4">
        <v>11</v>
      </c>
      <c r="C882" s="2">
        <f>IF(logVir!C882="","",LN(資本ストック!C882))</f>
        <v>12.048567096291354</v>
      </c>
      <c r="D882" s="2">
        <f>IF(logVir!D882="","",LN(資本ストック!D882))</f>
        <v>11.620423981127756</v>
      </c>
      <c r="E882" s="2">
        <f>IF(logVir!E882="","",LN(資本ストック!E882))</f>
        <v>11.295996812894776</v>
      </c>
      <c r="F882" s="2">
        <f>IF(logVir!F882="","",LN(資本ストック!F882))</f>
        <v>11.218347387573356</v>
      </c>
      <c r="G882" s="2">
        <f>IF(logVir!G882="","",LN(資本ストック!G882))</f>
        <v>11.055340781513946</v>
      </c>
      <c r="I882" s="3">
        <v>29</v>
      </c>
      <c r="J882" s="3">
        <v>11</v>
      </c>
      <c r="K882" s="2" cm="1">
        <f t="array" ref="K882">IF(C882="","",C882-SUMPRODUCT(($B$1461:$B$1491=$J882)*1,C$1461:C$1491))</f>
        <v>-0.33352486030488926</v>
      </c>
      <c r="L882" s="2" cm="1">
        <f t="array" ref="L882">IF(D882="","",D882-SUMPRODUCT(($B$1461:$B$1491=$J882)*1,D$1461:D$1491))</f>
        <v>-0.75500742140877541</v>
      </c>
      <c r="M882" s="2" cm="1">
        <f t="array" ref="M882">IF(E882="","",E882-SUMPRODUCT(($B$1461:$B$1491=$J882)*1,E$1461:E$1491))</f>
        <v>-1.1322368784332379</v>
      </c>
      <c r="N882" s="2" cm="1">
        <f t="array" ref="N882">IF(F882="","",F882-SUMPRODUCT(($B$1461:$B$1491=$J882)*1,F$1461:F$1491))</f>
        <v>-1.2207559714764074</v>
      </c>
      <c r="O882" s="2" cm="1">
        <f t="array" ref="O882">IF(G882="","",G882-SUMPRODUCT(($B$1461:$B$1491=$J882)*1,G$1461:G$1491))</f>
        <v>-1.4177285515349851</v>
      </c>
    </row>
    <row r="883" spans="1:15" x14ac:dyDescent="0.55000000000000004">
      <c r="A883" s="3">
        <v>29</v>
      </c>
      <c r="B883" s="4">
        <v>12</v>
      </c>
      <c r="C883" s="2">
        <f>IF(logVir!C883="","",LN(資本ストック!C883))</f>
        <v>12.556637408813382</v>
      </c>
      <c r="D883" s="2">
        <f>IF(logVir!D883="","",LN(資本ストック!D883))</f>
        <v>12.302015071107535</v>
      </c>
      <c r="E883" s="2">
        <f>IF(logVir!E883="","",LN(資本ストック!E883))</f>
        <v>12.052183045491015</v>
      </c>
      <c r="F883" s="2">
        <f>IF(logVir!F883="","",LN(資本ストック!F883))</f>
        <v>11.959010887222702</v>
      </c>
      <c r="G883" s="2">
        <f>IF(logVir!G883="","",LN(資本ストック!G883))</f>
        <v>11.760078297042735</v>
      </c>
      <c r="I883" s="3">
        <v>29</v>
      </c>
      <c r="J883" s="3">
        <v>12</v>
      </c>
      <c r="K883" s="2" cm="1">
        <f t="array" ref="K883">IF(C883="","",C883-SUMPRODUCT(($B$1461:$B$1491=$J883)*1,C$1461:C$1491))</f>
        <v>0.25407770255204021</v>
      </c>
      <c r="L883" s="2" cm="1">
        <f t="array" ref="L883">IF(D883="","",D883-SUMPRODUCT(($B$1461:$B$1491=$J883)*1,D$1461:D$1491))</f>
        <v>4.4459768375123332E-2</v>
      </c>
      <c r="M883" s="2" cm="1">
        <f t="array" ref="M883">IF(E883="","",E883-SUMPRODUCT(($B$1461:$B$1491=$J883)*1,E$1461:E$1491))</f>
        <v>-0.23500781013400207</v>
      </c>
      <c r="N883" s="2" cm="1">
        <f t="array" ref="N883">IF(F883="","",F883-SUMPRODUCT(($B$1461:$B$1491=$J883)*1,F$1461:F$1491))</f>
        <v>-0.29017642280674139</v>
      </c>
      <c r="O883" s="2" cm="1">
        <f t="array" ref="O883">IF(G883="","",G883-SUMPRODUCT(($B$1461:$B$1491=$J883)*1,G$1461:G$1491))</f>
        <v>-0.44726463915482384</v>
      </c>
    </row>
    <row r="884" spans="1:15" x14ac:dyDescent="0.55000000000000004">
      <c r="A884" s="3">
        <v>29</v>
      </c>
      <c r="B884" s="4">
        <v>13</v>
      </c>
      <c r="C884" s="2">
        <f>IF(logVir!C884="","",LN(資本ストック!C884))</f>
        <v>10.750663749861877</v>
      </c>
      <c r="D884" s="2">
        <f>IF(logVir!D884="","",LN(資本ストック!D884))</f>
        <v>10.435463224718136</v>
      </c>
      <c r="E884" s="2">
        <f>IF(logVir!E884="","",LN(資本ストック!E884))</f>
        <v>10.129967639320313</v>
      </c>
      <c r="F884" s="2">
        <f>IF(logVir!F884="","",LN(資本ストック!F884))</f>
        <v>10.060813806090222</v>
      </c>
      <c r="G884" s="2" t="str">
        <f>IF(logVir!G884="","",LN(資本ストック!G884))</f>
        <v/>
      </c>
      <c r="I884" s="3">
        <v>29</v>
      </c>
      <c r="J884" s="3">
        <v>13</v>
      </c>
      <c r="K884" s="2" cm="1">
        <f t="array" ref="K884">IF(C884="","",C884-SUMPRODUCT(($B$1461:$B$1491=$J884)*1,C$1461:C$1491))</f>
        <v>-1.05606059267358</v>
      </c>
      <c r="L884" s="2" cm="1">
        <f t="array" ref="L884">IF(D884="","",D884-SUMPRODUCT(($B$1461:$B$1491=$J884)*1,D$1461:D$1491))</f>
        <v>-1.1006155610703008</v>
      </c>
      <c r="M884" s="2" cm="1">
        <f t="array" ref="M884">IF(E884="","",E884-SUMPRODUCT(($B$1461:$B$1491=$J884)*1,E$1461:E$1491))</f>
        <v>-1.3448474889052324</v>
      </c>
      <c r="N884" s="2" cm="1">
        <f t="array" ref="N884">IF(F884="","",F884-SUMPRODUCT(($B$1461:$B$1491=$J884)*1,F$1461:F$1491))</f>
        <v>-1.3729101035936679</v>
      </c>
      <c r="O884" s="2" t="str" cm="1">
        <f t="array" ref="O884">IF(G884="","",G884-SUMPRODUCT(($B$1461:$B$1491=$J884)*1,G$1461:G$1491))</f>
        <v/>
      </c>
    </row>
    <row r="885" spans="1:15" x14ac:dyDescent="0.55000000000000004">
      <c r="A885" s="3">
        <v>29</v>
      </c>
      <c r="B885" s="4">
        <v>14</v>
      </c>
      <c r="C885" s="2">
        <f>IF(logVir!C885="","",LN(資本ストック!C885))</f>
        <v>11.822034002383948</v>
      </c>
      <c r="D885" s="2">
        <f>IF(logVir!D885="","",LN(資本ストック!D885))</f>
        <v>11.840380932126939</v>
      </c>
      <c r="E885" s="2">
        <f>IF(logVir!E885="","",LN(資本ストック!E885))</f>
        <v>11.76231307648907</v>
      </c>
      <c r="F885" s="2">
        <f>IF(logVir!F885="","",LN(資本ストック!F885))</f>
        <v>11.782516264256655</v>
      </c>
      <c r="G885" s="2">
        <f>IF(logVir!G885="","",LN(資本ストック!G885))</f>
        <v>11.757681215410466</v>
      </c>
      <c r="I885" s="3">
        <v>29</v>
      </c>
      <c r="J885" s="3">
        <v>14</v>
      </c>
      <c r="K885" s="2" cm="1">
        <f t="array" ref="K885">IF(C885="","",C885-SUMPRODUCT(($B$1461:$B$1491=$J885)*1,C$1461:C$1491))</f>
        <v>-0.66555634717351886</v>
      </c>
      <c r="L885" s="2" cm="1">
        <f t="array" ref="L885">IF(D885="","",D885-SUMPRODUCT(($B$1461:$B$1491=$J885)*1,D$1461:D$1491))</f>
        <v>-0.65179281116150989</v>
      </c>
      <c r="M885" s="2" cm="1">
        <f t="array" ref="M885">IF(E885="","",E885-SUMPRODUCT(($B$1461:$B$1491=$J885)*1,E$1461:E$1491))</f>
        <v>-0.85692081271801079</v>
      </c>
      <c r="N885" s="2" cm="1">
        <f t="array" ref="N885">IF(F885="","",F885-SUMPRODUCT(($B$1461:$B$1491=$J885)*1,F$1461:F$1491))</f>
        <v>-0.84676592072975509</v>
      </c>
      <c r="O885" s="2" cm="1">
        <f t="array" ref="O885">IF(G885="","",G885-SUMPRODUCT(($B$1461:$B$1491=$J885)*1,G$1461:G$1491))</f>
        <v>-0.85918775432425498</v>
      </c>
    </row>
    <row r="886" spans="1:15" x14ac:dyDescent="0.55000000000000004">
      <c r="A886" s="3">
        <v>29</v>
      </c>
      <c r="B886" s="4">
        <v>15</v>
      </c>
      <c r="C886" s="2">
        <f>IF(logVir!C886="","",LN(資本ストック!C886))</f>
        <v>10.341748274294455</v>
      </c>
      <c r="D886" s="2">
        <f>IF(logVir!D886="","",LN(資本ストック!D886))</f>
        <v>10.34685128152265</v>
      </c>
      <c r="E886" s="2">
        <f>IF(logVir!E886="","",LN(資本ストック!E886))</f>
        <v>10.423212461165736</v>
      </c>
      <c r="F886" s="2">
        <f>IF(logVir!F886="","",LN(資本ストック!F886))</f>
        <v>10.494119440022992</v>
      </c>
      <c r="G886" s="2">
        <f>IF(logVir!G886="","",LN(資本ストック!G886))</f>
        <v>10.410081907768669</v>
      </c>
      <c r="I886" s="3">
        <v>29</v>
      </c>
      <c r="J886" s="3">
        <v>15</v>
      </c>
      <c r="K886" s="2" cm="1">
        <f t="array" ref="K886">IF(C886="","",C886-SUMPRODUCT(($B$1461:$B$1491=$J886)*1,C$1461:C$1491))</f>
        <v>-0.12099317063072768</v>
      </c>
      <c r="L886" s="2" cm="1">
        <f t="array" ref="L886">IF(D886="","",D886-SUMPRODUCT(($B$1461:$B$1491=$J886)*1,D$1461:D$1491))</f>
        <v>-0.14109630690974306</v>
      </c>
      <c r="M886" s="2" cm="1">
        <f t="array" ref="M886">IF(E886="","",E886-SUMPRODUCT(($B$1461:$B$1491=$J886)*1,E$1461:E$1491))</f>
        <v>-0.13924869723074629</v>
      </c>
      <c r="N886" s="2" cm="1">
        <f t="array" ref="N886">IF(F886="","",F886-SUMPRODUCT(($B$1461:$B$1491=$J886)*1,F$1461:F$1491))</f>
        <v>-7.6278989576342937E-2</v>
      </c>
      <c r="O886" s="2" cm="1">
        <f t="array" ref="O886">IF(G886="","",G886-SUMPRODUCT(($B$1461:$B$1491=$J886)*1,G$1461:G$1491))</f>
        <v>-0.1691947727669092</v>
      </c>
    </row>
    <row r="887" spans="1:15" x14ac:dyDescent="0.55000000000000004">
      <c r="A887" s="3">
        <v>29</v>
      </c>
      <c r="B887" s="4">
        <v>16</v>
      </c>
      <c r="C887" s="2">
        <f>IF(logVir!C887="","",LN(資本ストック!C887))</f>
        <v>11.976735216077323</v>
      </c>
      <c r="D887" s="2">
        <f>IF(logVir!D887="","",LN(資本ストック!D887))</f>
        <v>12.121845198070547</v>
      </c>
      <c r="E887" s="2">
        <f>IF(logVir!E887="","",LN(資本ストック!E887))</f>
        <v>12.219652205088041</v>
      </c>
      <c r="F887" s="2">
        <f>IF(logVir!F887="","",LN(資本ストック!F887))</f>
        <v>12.234294528582277</v>
      </c>
      <c r="G887" s="2">
        <f>IF(logVir!G887="","",LN(資本ストック!G887))</f>
        <v>12.284267253249713</v>
      </c>
      <c r="I887" s="3">
        <v>29</v>
      </c>
      <c r="J887" s="3">
        <v>16</v>
      </c>
      <c r="K887" s="2" cm="1">
        <f t="array" ref="K887">IF(C887="","",C887-SUMPRODUCT(($B$1461:$B$1491=$J887)*1,C$1461:C$1491))</f>
        <v>-0.23088734147529344</v>
      </c>
      <c r="L887" s="2" cm="1">
        <f t="array" ref="L887">IF(D887="","",D887-SUMPRODUCT(($B$1461:$B$1491=$J887)*1,D$1461:D$1491))</f>
        <v>-8.6338548792513237E-2</v>
      </c>
      <c r="M887" s="2" cm="1">
        <f t="array" ref="M887">IF(E887="","",E887-SUMPRODUCT(($B$1461:$B$1491=$J887)*1,E$1461:E$1491))</f>
        <v>-2.058506526963555E-2</v>
      </c>
      <c r="N887" s="2" cm="1">
        <f t="array" ref="N887">IF(F887="","",F887-SUMPRODUCT(($B$1461:$B$1491=$J887)*1,F$1461:F$1491))</f>
        <v>-3.1502934317835241E-3</v>
      </c>
      <c r="O887" s="2" cm="1">
        <f t="array" ref="O887">IF(G887="","",G887-SUMPRODUCT(($B$1461:$B$1491=$J887)*1,G$1461:G$1491))</f>
        <v>2.1974342679845549E-2</v>
      </c>
    </row>
    <row r="888" spans="1:15" x14ac:dyDescent="0.55000000000000004">
      <c r="A888" s="3">
        <v>29</v>
      </c>
      <c r="B888" s="4">
        <v>17</v>
      </c>
      <c r="C888" s="2">
        <f>IF(logVir!C888="","",LN(資本ストック!C888))</f>
        <v>14.43727837571419</v>
      </c>
      <c r="D888" s="2">
        <f>IF(logVir!D888="","",LN(資本ストック!D888))</f>
        <v>14.386356128245779</v>
      </c>
      <c r="E888" s="2">
        <f>IF(logVir!E888="","",LN(資本ストック!E888))</f>
        <v>14.35316721396411</v>
      </c>
      <c r="F888" s="2">
        <f>IF(logVir!F888="","",LN(資本ストック!F888))</f>
        <v>14.342914084973481</v>
      </c>
      <c r="G888" s="2">
        <f>IF(logVir!G888="","",LN(資本ストック!G888))</f>
        <v>14.338447567466593</v>
      </c>
      <c r="I888" s="3">
        <v>29</v>
      </c>
      <c r="J888" s="3">
        <v>17</v>
      </c>
      <c r="K888" s="2" cm="1">
        <f t="array" ref="K888">IF(C888="","",C888-SUMPRODUCT(($B$1461:$B$1491=$J888)*1,C$1461:C$1491))</f>
        <v>-0.62507480410316063</v>
      </c>
      <c r="L888" s="2" cm="1">
        <f t="array" ref="L888">IF(D888="","",D888-SUMPRODUCT(($B$1461:$B$1491=$J888)*1,D$1461:D$1491))</f>
        <v>-0.6679090424443288</v>
      </c>
      <c r="M888" s="2" cm="1">
        <f t="array" ref="M888">IF(E888="","",E888-SUMPRODUCT(($B$1461:$B$1491=$J888)*1,E$1461:E$1491))</f>
        <v>-0.70172542059709286</v>
      </c>
      <c r="N888" s="2" cm="1">
        <f t="array" ref="N888">IF(F888="","",F888-SUMPRODUCT(($B$1461:$B$1491=$J888)*1,F$1461:F$1491))</f>
        <v>-0.71107932737460366</v>
      </c>
      <c r="O888" s="2" cm="1">
        <f t="array" ref="O888">IF(G888="","",G888-SUMPRODUCT(($B$1461:$B$1491=$J888)*1,G$1461:G$1491))</f>
        <v>-0.72059165117452828</v>
      </c>
    </row>
    <row r="889" spans="1:15" x14ac:dyDescent="0.55000000000000004">
      <c r="A889" s="3">
        <v>29</v>
      </c>
      <c r="B889" s="4">
        <v>18</v>
      </c>
      <c r="C889" s="2">
        <f>IF(logVir!C889="","",LN(資本ストック!C889))</f>
        <v>12.06297593238876</v>
      </c>
      <c r="D889" s="2">
        <f>IF(logVir!D889="","",LN(資本ストック!D889))</f>
        <v>12.011412063831026</v>
      </c>
      <c r="E889" s="2">
        <f>IF(logVir!E889="","",LN(資本ストック!E889))</f>
        <v>11.960185025190011</v>
      </c>
      <c r="F889" s="2">
        <f>IF(logVir!F889="","",LN(資本ストック!F889))</f>
        <v>11.960825343804355</v>
      </c>
      <c r="G889" s="2">
        <f>IF(logVir!G889="","",LN(資本ストック!G889))</f>
        <v>11.992825313854867</v>
      </c>
      <c r="I889" s="3">
        <v>29</v>
      </c>
      <c r="J889" s="3">
        <v>18</v>
      </c>
      <c r="K889" s="2" cm="1">
        <f t="array" ref="K889">IF(C889="","",C889-SUMPRODUCT(($B$1461:$B$1491=$J889)*1,C$1461:C$1491))</f>
        <v>-0.63957940189243701</v>
      </c>
      <c r="L889" s="2" cm="1">
        <f t="array" ref="L889">IF(D889="","",D889-SUMPRODUCT(($B$1461:$B$1491=$J889)*1,D$1461:D$1491))</f>
        <v>-0.71417730440941618</v>
      </c>
      <c r="M889" s="2" cm="1">
        <f t="array" ref="M889">IF(E889="","",E889-SUMPRODUCT(($B$1461:$B$1491=$J889)*1,E$1461:E$1491))</f>
        <v>-0.81373747208801994</v>
      </c>
      <c r="N889" s="2" cm="1">
        <f t="array" ref="N889">IF(F889="","",F889-SUMPRODUCT(($B$1461:$B$1491=$J889)*1,F$1461:F$1491))</f>
        <v>-0.8310745433165998</v>
      </c>
      <c r="O889" s="2" cm="1">
        <f t="array" ref="O889">IF(G889="","",G889-SUMPRODUCT(($B$1461:$B$1491=$J889)*1,G$1461:G$1491))</f>
        <v>-0.86677503017093471</v>
      </c>
    </row>
    <row r="890" spans="1:15" x14ac:dyDescent="0.55000000000000004">
      <c r="A890" s="3">
        <v>29</v>
      </c>
      <c r="B890" s="4">
        <v>19</v>
      </c>
      <c r="C890" s="2">
        <f>IF(logVir!C890="","",LN(資本ストック!C890))</f>
        <v>10.898538678475798</v>
      </c>
      <c r="D890" s="2">
        <f>IF(logVir!D890="","",LN(資本ストック!D890))</f>
        <v>11.016671483896674</v>
      </c>
      <c r="E890" s="2">
        <f>IF(logVir!E890="","",LN(資本ストック!E890))</f>
        <v>11.080302476809953</v>
      </c>
      <c r="F890" s="2">
        <f>IF(logVir!F890="","",LN(資本ストック!F890))</f>
        <v>11.090188485092039</v>
      </c>
      <c r="G890" s="2">
        <f>IF(logVir!G890="","",LN(資本ストック!G890))</f>
        <v>11.108687245593361</v>
      </c>
      <c r="I890" s="3">
        <v>29</v>
      </c>
      <c r="J890" s="3">
        <v>19</v>
      </c>
      <c r="K890" s="2" cm="1">
        <f t="array" ref="K890">IF(C890="","",C890-SUMPRODUCT(($B$1461:$B$1491=$J890)*1,C$1461:C$1491))</f>
        <v>-1.6170417525415246</v>
      </c>
      <c r="L890" s="2" cm="1">
        <f t="array" ref="L890">IF(D890="","",D890-SUMPRODUCT(($B$1461:$B$1491=$J890)*1,D$1461:D$1491))</f>
        <v>-1.4441124561133059</v>
      </c>
      <c r="M890" s="2" cm="1">
        <f t="array" ref="M890">IF(E890="","",E890-SUMPRODUCT(($B$1461:$B$1491=$J890)*1,E$1461:E$1491))</f>
        <v>-1.3505952407990858</v>
      </c>
      <c r="N890" s="2" cm="1">
        <f t="array" ref="N890">IF(F890="","",F890-SUMPRODUCT(($B$1461:$B$1491=$J890)*1,F$1461:F$1491))</f>
        <v>-1.3355439643506113</v>
      </c>
      <c r="O890" s="2" cm="1">
        <f t="array" ref="O890">IF(G890="","",G890-SUMPRODUCT(($B$1461:$B$1491=$J890)*1,G$1461:G$1491))</f>
        <v>-1.3072921982558672</v>
      </c>
    </row>
    <row r="891" spans="1:15" x14ac:dyDescent="0.55000000000000004">
      <c r="A891" s="3">
        <v>29</v>
      </c>
      <c r="B891" s="4">
        <v>20</v>
      </c>
      <c r="C891" s="2">
        <f>IF(logVir!C891="","",LN(資本ストック!C891))</f>
        <v>12.967150296540373</v>
      </c>
      <c r="D891" s="2">
        <f>IF(logVir!D891="","",LN(資本ストック!D891))</f>
        <v>13.424998660942906</v>
      </c>
      <c r="E891" s="2">
        <f>IF(logVir!E891="","",LN(資本ストック!E891))</f>
        <v>13.522826619006135</v>
      </c>
      <c r="F891" s="2">
        <f>IF(logVir!F891="","",LN(資本ストック!F891))</f>
        <v>13.497043593414134</v>
      </c>
      <c r="G891" s="2">
        <f>IF(logVir!G891="","",LN(資本ストック!G891))</f>
        <v>13.479590112573517</v>
      </c>
      <c r="I891" s="3">
        <v>29</v>
      </c>
      <c r="J891" s="3">
        <v>20</v>
      </c>
      <c r="K891" s="2" cm="1">
        <f t="array" ref="K891">IF(C891="","",C891-SUMPRODUCT(($B$1461:$B$1491=$J891)*1,C$1461:C$1491))</f>
        <v>-0.26301156334861631</v>
      </c>
      <c r="L891" s="2" cm="1">
        <f t="array" ref="L891">IF(D891="","",D891-SUMPRODUCT(($B$1461:$B$1491=$J891)*1,D$1461:D$1491))</f>
        <v>9.8690306687606366E-2</v>
      </c>
      <c r="M891" s="2" cm="1">
        <f t="array" ref="M891">IF(E891="","",E891-SUMPRODUCT(($B$1461:$B$1491=$J891)*1,E$1461:E$1491))</f>
        <v>0.12180817684008183</v>
      </c>
      <c r="N891" s="2" cm="1">
        <f t="array" ref="N891">IF(F891="","",F891-SUMPRODUCT(($B$1461:$B$1491=$J891)*1,F$1461:F$1491))</f>
        <v>9.9883562110399282E-2</v>
      </c>
      <c r="O891" s="2" cm="1">
        <f t="array" ref="O891">IF(G891="","",G891-SUMPRODUCT(($B$1461:$B$1491=$J891)*1,G$1461:G$1491))</f>
        <v>3.4913610879721446E-2</v>
      </c>
    </row>
    <row r="892" spans="1:15" x14ac:dyDescent="0.55000000000000004">
      <c r="A892" s="3">
        <v>29</v>
      </c>
      <c r="B892" s="4">
        <v>21</v>
      </c>
      <c r="C892" s="2">
        <f>IF(logVir!C892="","",LN(資本ストック!C892))</f>
        <v>13.571382373807834</v>
      </c>
      <c r="D892" s="2">
        <f>IF(logVir!D892="","",LN(資本ストック!D892))</f>
        <v>13.566736068117883</v>
      </c>
      <c r="E892" s="2">
        <f>IF(logVir!E892="","",LN(資本ストック!E892))</f>
        <v>13.53917300334232</v>
      </c>
      <c r="F892" s="2">
        <f>IF(logVir!F892="","",LN(資本ストック!F892))</f>
        <v>13.531116811705113</v>
      </c>
      <c r="G892" s="2">
        <f>IF(logVir!G892="","",LN(資本ストック!G892))</f>
        <v>13.531524546308839</v>
      </c>
      <c r="I892" s="3">
        <v>29</v>
      </c>
      <c r="J892" s="3">
        <v>21</v>
      </c>
      <c r="K892" s="2" cm="1">
        <f t="array" ref="K892">IF(C892="","",C892-SUMPRODUCT(($B$1461:$B$1491=$J892)*1,C$1461:C$1491))</f>
        <v>-0.92042913986953501</v>
      </c>
      <c r="L892" s="2" cm="1">
        <f t="array" ref="L892">IF(D892="","",D892-SUMPRODUCT(($B$1461:$B$1491=$J892)*1,D$1461:D$1491))</f>
        <v>-0.95801979779368729</v>
      </c>
      <c r="M892" s="2" cm="1">
        <f t="array" ref="M892">IF(E892="","",E892-SUMPRODUCT(($B$1461:$B$1491=$J892)*1,E$1461:E$1491))</f>
        <v>-1.0433906006182809</v>
      </c>
      <c r="N892" s="2" cm="1">
        <f t="array" ref="N892">IF(F892="","",F892-SUMPRODUCT(($B$1461:$B$1491=$J892)*1,F$1461:F$1491))</f>
        <v>-1.0635918151725097</v>
      </c>
      <c r="O892" s="2" cm="1">
        <f t="array" ref="O892">IF(G892="","",G892-SUMPRODUCT(($B$1461:$B$1491=$J892)*1,G$1461:G$1491))</f>
        <v>-1.0799447139215879</v>
      </c>
    </row>
    <row r="893" spans="1:15" x14ac:dyDescent="0.55000000000000004">
      <c r="A893" s="3">
        <v>29</v>
      </c>
      <c r="B893" s="4">
        <v>22</v>
      </c>
      <c r="C893" s="2">
        <f>IF(logVir!C893="","",LN(資本ストック!C893))</f>
        <v>11.936548174166651</v>
      </c>
      <c r="D893" s="2">
        <f>IF(logVir!D893="","",LN(資本ストック!D893))</f>
        <v>11.786296799840306</v>
      </c>
      <c r="E893" s="2">
        <f>IF(logVir!E893="","",LN(資本ストック!E893))</f>
        <v>11.651212940192874</v>
      </c>
      <c r="F893" s="2">
        <f>IF(logVir!F893="","",LN(資本ストック!F893))</f>
        <v>11.60759754241522</v>
      </c>
      <c r="G893" s="2">
        <f>IF(logVir!G893="","",LN(資本ストック!G893))</f>
        <v>11.62516336951294</v>
      </c>
      <c r="I893" s="3">
        <v>29</v>
      </c>
      <c r="J893" s="3">
        <v>22</v>
      </c>
      <c r="K893" s="2" cm="1">
        <f t="array" ref="K893">IF(C893="","",C893-SUMPRODUCT(($B$1461:$B$1491=$J893)*1,C$1461:C$1491))</f>
        <v>-0.66920540194429989</v>
      </c>
      <c r="L893" s="2" cm="1">
        <f t="array" ref="L893">IF(D893="","",D893-SUMPRODUCT(($B$1461:$B$1491=$J893)*1,D$1461:D$1491))</f>
        <v>-0.67135790715399679</v>
      </c>
      <c r="M893" s="2" cm="1">
        <f t="array" ref="M893">IF(E893="","",E893-SUMPRODUCT(($B$1461:$B$1491=$J893)*1,E$1461:E$1491))</f>
        <v>-0.64218781616686194</v>
      </c>
      <c r="N893" s="2" cm="1">
        <f t="array" ref="N893">IF(F893="","",F893-SUMPRODUCT(($B$1461:$B$1491=$J893)*1,F$1461:F$1491))</f>
        <v>-0.63937319927945246</v>
      </c>
      <c r="O893" s="2" cm="1">
        <f t="array" ref="O893">IF(G893="","",G893-SUMPRODUCT(($B$1461:$B$1491=$J893)*1,G$1461:G$1491))</f>
        <v>-0.58845287481724817</v>
      </c>
    </row>
    <row r="894" spans="1:15" x14ac:dyDescent="0.55000000000000004">
      <c r="A894" s="3">
        <v>29</v>
      </c>
      <c r="B894" s="4">
        <v>23</v>
      </c>
      <c r="C894" s="2">
        <f>IF(logVir!C894="","",LN(資本ストック!C894))</f>
        <v>12.865816184874236</v>
      </c>
      <c r="D894" s="2">
        <f>IF(logVir!D894="","",LN(資本ストック!D894))</f>
        <v>12.90689413999158</v>
      </c>
      <c r="E894" s="2">
        <f>IF(logVir!E894="","",LN(資本ストック!E894))</f>
        <v>12.912962709706406</v>
      </c>
      <c r="F894" s="2">
        <f>IF(logVir!F894="","",LN(資本ストック!F894))</f>
        <v>12.894908039891869</v>
      </c>
      <c r="G894" s="2">
        <f>IF(logVir!G894="","",LN(資本ストック!G894))</f>
        <v>12.869873642385576</v>
      </c>
      <c r="I894" s="3">
        <v>29</v>
      </c>
      <c r="J894" s="3">
        <v>23</v>
      </c>
      <c r="K894" s="2" cm="1">
        <f t="array" ref="K894">IF(C894="","",C894-SUMPRODUCT(($B$1461:$B$1491=$J894)*1,C$1461:C$1491))</f>
        <v>-0.55152730316542353</v>
      </c>
      <c r="L894" s="2" cm="1">
        <f t="array" ref="L894">IF(D894="","",D894-SUMPRODUCT(($B$1461:$B$1491=$J894)*1,D$1461:D$1491))</f>
        <v>-0.58879580688028987</v>
      </c>
      <c r="M894" s="2" cm="1">
        <f t="array" ref="M894">IF(E894="","",E894-SUMPRODUCT(($B$1461:$B$1491=$J894)*1,E$1461:E$1491))</f>
        <v>-0.59336065853216624</v>
      </c>
      <c r="N894" s="2" cm="1">
        <f t="array" ref="N894">IF(F894="","",F894-SUMPRODUCT(($B$1461:$B$1491=$J894)*1,F$1461:F$1491))</f>
        <v>-0.60626501141619471</v>
      </c>
      <c r="O894" s="2" cm="1">
        <f t="array" ref="O894">IF(G894="","",G894-SUMPRODUCT(($B$1461:$B$1491=$J894)*1,G$1461:G$1491))</f>
        <v>-0.64420544081204767</v>
      </c>
    </row>
    <row r="895" spans="1:15" x14ac:dyDescent="0.55000000000000004">
      <c r="A895" s="3">
        <v>29</v>
      </c>
      <c r="B895" s="4">
        <v>24</v>
      </c>
      <c r="C895" s="2">
        <f>IF(logVir!C895="","",LN(資本ストック!C895))</f>
        <v>9.5303246313322187</v>
      </c>
      <c r="D895" s="2">
        <f>IF(logVir!D895="","",LN(資本ストック!D895))</f>
        <v>9.3715285918357605</v>
      </c>
      <c r="E895" s="2">
        <f>IF(logVir!E895="","",LN(資本ストック!E895))</f>
        <v>9.7691161882925748</v>
      </c>
      <c r="F895" s="2">
        <f>IF(logVir!F895="","",LN(資本ストック!F895))</f>
        <v>9.9613956733858142</v>
      </c>
      <c r="G895" s="2">
        <f>IF(logVir!G895="","",LN(資本ストック!G895))</f>
        <v>10.227645980189722</v>
      </c>
      <c r="I895" s="3">
        <v>29</v>
      </c>
      <c r="J895" s="3">
        <v>24</v>
      </c>
      <c r="K895" s="2" cm="1">
        <f t="array" ref="K895">IF(C895="","",C895-SUMPRODUCT(($B$1461:$B$1491=$J895)*1,C$1461:C$1491))</f>
        <v>-1.762359562531822</v>
      </c>
      <c r="L895" s="2" cm="1">
        <f t="array" ref="L895">IF(D895="","",D895-SUMPRODUCT(($B$1461:$B$1491=$J895)*1,D$1461:D$1491))</f>
        <v>-1.9152199784847959</v>
      </c>
      <c r="M895" s="2" cm="1">
        <f t="array" ref="M895">IF(E895="","",E895-SUMPRODUCT(($B$1461:$B$1491=$J895)*1,E$1461:E$1491))</f>
        <v>-1.5649953214264691</v>
      </c>
      <c r="N895" s="2" cm="1">
        <f t="array" ref="N895">IF(F895="","",F895-SUMPRODUCT(($B$1461:$B$1491=$J895)*1,F$1461:F$1491))</f>
        <v>-1.3712600153744887</v>
      </c>
      <c r="O895" s="2" cm="1">
        <f t="array" ref="O895">IF(G895="","",G895-SUMPRODUCT(($B$1461:$B$1491=$J895)*1,G$1461:G$1491))</f>
        <v>-1.0940638331296686</v>
      </c>
    </row>
    <row r="896" spans="1:15" x14ac:dyDescent="0.55000000000000004">
      <c r="A896" s="3">
        <v>29</v>
      </c>
      <c r="B896" s="4">
        <v>25</v>
      </c>
      <c r="C896" s="2">
        <f>IF(logVir!C896="","",LN(資本ストック!C896))</f>
        <v>11.183559053915417</v>
      </c>
      <c r="D896" s="2">
        <f>IF(logVir!D896="","",LN(資本ストック!D896))</f>
        <v>11.181290486670337</v>
      </c>
      <c r="E896" s="2">
        <f>IF(logVir!E896="","",LN(資本ストック!E896))</f>
        <v>11.205007541384656</v>
      </c>
      <c r="F896" s="2">
        <f>IF(logVir!F896="","",LN(資本ストック!F896))</f>
        <v>11.284226672929218</v>
      </c>
      <c r="G896" s="2">
        <f>IF(logVir!G896="","",LN(資本ストック!G896))</f>
        <v>11.178113625143194</v>
      </c>
      <c r="I896" s="3">
        <v>29</v>
      </c>
      <c r="J896" s="3">
        <v>25</v>
      </c>
      <c r="K896" s="2" cm="1">
        <f t="array" ref="K896">IF(C896="","",C896-SUMPRODUCT(($B$1461:$B$1491=$J896)*1,C$1461:C$1491))</f>
        <v>-0.42419260320195562</v>
      </c>
      <c r="L896" s="2" cm="1">
        <f t="array" ref="L896">IF(D896="","",D896-SUMPRODUCT(($B$1461:$B$1491=$J896)*1,D$1461:D$1491))</f>
        <v>-0.51509472426691261</v>
      </c>
      <c r="M896" s="2" cm="1">
        <f t="array" ref="M896">IF(E896="","",E896-SUMPRODUCT(($B$1461:$B$1491=$J896)*1,E$1461:E$1491))</f>
        <v>-0.54803333601913096</v>
      </c>
      <c r="N896" s="2" cm="1">
        <f t="array" ref="N896">IF(F896="","",F896-SUMPRODUCT(($B$1461:$B$1491=$J896)*1,F$1461:F$1491))</f>
        <v>-0.50533797243771517</v>
      </c>
      <c r="O896" s="2" cm="1">
        <f t="array" ref="O896">IF(G896="","",G896-SUMPRODUCT(($B$1461:$B$1491=$J896)*1,G$1461:G$1491))</f>
        <v>-0.61651703503095234</v>
      </c>
    </row>
    <row r="897" spans="1:15" x14ac:dyDescent="0.55000000000000004">
      <c r="A897" s="3">
        <v>29</v>
      </c>
      <c r="B897" s="4">
        <v>26</v>
      </c>
      <c r="C897" s="2">
        <f>IF(logVir!C897="","",LN(資本ストック!C897))</f>
        <v>13.515926836813023</v>
      </c>
      <c r="D897" s="2">
        <f>IF(logVir!D897="","",LN(資本ストック!D897))</f>
        <v>13.406673884604926</v>
      </c>
      <c r="E897" s="2">
        <f>IF(logVir!E897="","",LN(資本ストック!E897))</f>
        <v>13.385487954521174</v>
      </c>
      <c r="F897" s="2">
        <f>IF(logVir!F897="","",LN(資本ストック!F897))</f>
        <v>13.378822704197507</v>
      </c>
      <c r="G897" s="2">
        <f>IF(logVir!G897="","",LN(資本ストック!G897))</f>
        <v>13.355222640941578</v>
      </c>
      <c r="I897" s="3">
        <v>29</v>
      </c>
      <c r="J897" s="3">
        <v>26</v>
      </c>
      <c r="K897" s="2" cm="1">
        <f t="array" ref="K897">IF(C897="","",C897-SUMPRODUCT(($B$1461:$B$1491=$J897)*1,C$1461:C$1491))</f>
        <v>-0.61771629012996954</v>
      </c>
      <c r="L897" s="2" cm="1">
        <f t="array" ref="L897">IF(D897="","",D897-SUMPRODUCT(($B$1461:$B$1491=$J897)*1,D$1461:D$1491))</f>
        <v>-0.66631298315135901</v>
      </c>
      <c r="M897" s="2" cm="1">
        <f t="array" ref="M897">IF(E897="","",E897-SUMPRODUCT(($B$1461:$B$1491=$J897)*1,E$1461:E$1491))</f>
        <v>-0.71958250047614136</v>
      </c>
      <c r="N897" s="2" cm="1">
        <f t="array" ref="N897">IF(F897="","",F897-SUMPRODUCT(($B$1461:$B$1491=$J897)*1,F$1461:F$1491))</f>
        <v>-0.73598495077160742</v>
      </c>
      <c r="O897" s="2" cm="1">
        <f t="array" ref="O897">IF(G897="","",G897-SUMPRODUCT(($B$1461:$B$1491=$J897)*1,G$1461:G$1491))</f>
        <v>-0.74950638510422429</v>
      </c>
    </row>
    <row r="898" spans="1:15" x14ac:dyDescent="0.55000000000000004">
      <c r="A898" s="3">
        <v>29</v>
      </c>
      <c r="B898" s="4">
        <v>27</v>
      </c>
      <c r="C898" s="2">
        <f>IF(logVir!C898="","",LN(資本ストック!C898))</f>
        <v>11.778443372853841</v>
      </c>
      <c r="D898" s="2">
        <f>IF(logVir!D898="","",LN(資本ストック!D898))</f>
        <v>11.907615332522738</v>
      </c>
      <c r="E898" s="2">
        <f>IF(logVir!E898="","",LN(資本ストック!E898))</f>
        <v>12.153761857316455</v>
      </c>
      <c r="F898" s="2">
        <f>IF(logVir!F898="","",LN(資本ストック!F898))</f>
        <v>12.176185913390922</v>
      </c>
      <c r="G898" s="2">
        <f>IF(logVir!G898="","",LN(資本ストック!G898))</f>
        <v>12.212938679605609</v>
      </c>
      <c r="I898" s="3">
        <v>29</v>
      </c>
      <c r="J898" s="3">
        <v>27</v>
      </c>
      <c r="K898" s="2" cm="1">
        <f t="array" ref="K898">IF(C898="","",C898-SUMPRODUCT(($B$1461:$B$1491=$J898)*1,C$1461:C$1491))</f>
        <v>-0.92446549170664127</v>
      </c>
      <c r="L898" s="2" cm="1">
        <f t="array" ref="L898">IF(D898="","",D898-SUMPRODUCT(($B$1461:$B$1491=$J898)*1,D$1461:D$1491))</f>
        <v>-1.0890129386514946</v>
      </c>
      <c r="M898" s="2" cm="1">
        <f t="array" ref="M898">IF(E898="","",E898-SUMPRODUCT(($B$1461:$B$1491=$J898)*1,E$1461:E$1491))</f>
        <v>-1.0391071692904532</v>
      </c>
      <c r="N898" s="2" cm="1">
        <f t="array" ref="N898">IF(F898="","",F898-SUMPRODUCT(($B$1461:$B$1491=$J898)*1,F$1461:F$1491))</f>
        <v>-1.0323129163659726</v>
      </c>
      <c r="O898" s="2" cm="1">
        <f t="array" ref="O898">IF(G898="","",G898-SUMPRODUCT(($B$1461:$B$1491=$J898)*1,G$1461:G$1491))</f>
        <v>-1.0292794997320467</v>
      </c>
    </row>
    <row r="899" spans="1:15" x14ac:dyDescent="0.55000000000000004">
      <c r="A899" s="3">
        <v>29</v>
      </c>
      <c r="B899" s="4">
        <v>28</v>
      </c>
      <c r="C899" s="2">
        <f>IF(logVir!C899="","",LN(資本ストック!C899))</f>
        <v>14.982646080405742</v>
      </c>
      <c r="D899" s="2">
        <f>IF(logVir!D899="","",LN(資本ストック!D899))</f>
        <v>14.985269228796446</v>
      </c>
      <c r="E899" s="2">
        <f>IF(logVir!E899="","",LN(資本ストック!E899))</f>
        <v>14.987506595905074</v>
      </c>
      <c r="F899" s="2">
        <f>IF(logVir!F899="","",LN(資本ストック!F899))</f>
        <v>15.021755224720652</v>
      </c>
      <c r="G899" s="2">
        <f>IF(logVir!G899="","",LN(資本ストック!G899))</f>
        <v>15.053974578181743</v>
      </c>
      <c r="I899" s="3">
        <v>29</v>
      </c>
      <c r="J899" s="3">
        <v>28</v>
      </c>
      <c r="K899" s="2" cm="1">
        <f t="array" ref="K899">IF(C899="","",C899-SUMPRODUCT(($B$1461:$B$1491=$J899)*1,C$1461:C$1491))</f>
        <v>-0.56593587246899979</v>
      </c>
      <c r="L899" s="2" cm="1">
        <f t="array" ref="L899">IF(D899="","",D899-SUMPRODUCT(($B$1461:$B$1491=$J899)*1,D$1461:D$1491))</f>
        <v>-0.59378499568886944</v>
      </c>
      <c r="M899" s="2" cm="1">
        <f t="array" ref="M899">IF(E899="","",E899-SUMPRODUCT(($B$1461:$B$1491=$J899)*1,E$1461:E$1491))</f>
        <v>-0.62187129432597565</v>
      </c>
      <c r="N899" s="2" cm="1">
        <f t="array" ref="N899">IF(F899="","",F899-SUMPRODUCT(($B$1461:$B$1491=$J899)*1,F$1461:F$1491))</f>
        <v>-0.59920893308238909</v>
      </c>
      <c r="O899" s="2" cm="1">
        <f t="array" ref="O899">IF(G899="","",G899-SUMPRODUCT(($B$1461:$B$1491=$J899)*1,G$1461:G$1491))</f>
        <v>-0.58193305322007483</v>
      </c>
    </row>
    <row r="900" spans="1:15" x14ac:dyDescent="0.55000000000000004">
      <c r="A900" s="3">
        <v>29</v>
      </c>
      <c r="B900" s="4">
        <v>29</v>
      </c>
      <c r="C900" s="2">
        <f>IF(logVir!C900="","",LN(資本ストック!C900))</f>
        <v>13.228838072844111</v>
      </c>
      <c r="D900" s="2">
        <f>IF(logVir!D900="","",LN(資本ストック!D900))</f>
        <v>13.033337174285084</v>
      </c>
      <c r="E900" s="2">
        <f>IF(logVir!E900="","",LN(資本ストック!E900))</f>
        <v>12.903313569259321</v>
      </c>
      <c r="F900" s="2">
        <f>IF(logVir!F900="","",LN(資本ストック!F900))</f>
        <v>12.876088571391184</v>
      </c>
      <c r="G900" s="2">
        <f>IF(logVir!G900="","",LN(資本ストック!G900))</f>
        <v>12.867282006365057</v>
      </c>
      <c r="I900" s="3">
        <v>29</v>
      </c>
      <c r="J900" s="3">
        <v>29</v>
      </c>
      <c r="K900" s="2" cm="1">
        <f t="array" ref="K900">IF(C900="","",C900-SUMPRODUCT(($B$1461:$B$1491=$J900)*1,C$1461:C$1491))</f>
        <v>-1.3988689101029905E-3</v>
      </c>
      <c r="L900" s="2" cm="1">
        <f t="array" ref="L900">IF(D900="","",D900-SUMPRODUCT(($B$1461:$B$1491=$J900)*1,D$1461:D$1491))</f>
        <v>-0.22025111023476107</v>
      </c>
      <c r="M900" s="2" cm="1">
        <f t="array" ref="M900">IF(E900="","",E900-SUMPRODUCT(($B$1461:$B$1491=$J900)*1,E$1461:E$1491))</f>
        <v>-0.28714725260682528</v>
      </c>
      <c r="N900" s="2" cm="1">
        <f t="array" ref="N900">IF(F900="","",F900-SUMPRODUCT(($B$1461:$B$1491=$J900)*1,F$1461:F$1491))</f>
        <v>-0.30667611071176104</v>
      </c>
      <c r="O900" s="2" cm="1">
        <f t="array" ref="O900">IF(G900="","",G900-SUMPRODUCT(($B$1461:$B$1491=$J900)*1,G$1461:G$1491))</f>
        <v>-0.28438045874976581</v>
      </c>
    </row>
    <row r="901" spans="1:15" x14ac:dyDescent="0.55000000000000004">
      <c r="A901" s="3">
        <v>29</v>
      </c>
      <c r="B901" s="4">
        <v>30</v>
      </c>
      <c r="C901" s="2">
        <f>IF(logVir!C901="","",LN(資本ストック!C901))</f>
        <v>12.963814788574641</v>
      </c>
      <c r="D901" s="2">
        <f>IF(logVir!D901="","",LN(資本ストック!D901))</f>
        <v>12.876865315116561</v>
      </c>
      <c r="E901" s="2">
        <f>IF(logVir!E901="","",LN(資本ストック!E901))</f>
        <v>12.800846762505502</v>
      </c>
      <c r="F901" s="2">
        <f>IF(logVir!F901="","",LN(資本ストック!F901))</f>
        <v>12.78136083634722</v>
      </c>
      <c r="G901" s="2">
        <f>IF(logVir!G901="","",LN(資本ストック!G901))</f>
        <v>12.784605083886806</v>
      </c>
      <c r="I901" s="3">
        <v>29</v>
      </c>
      <c r="J901" s="3">
        <v>30</v>
      </c>
      <c r="K901" s="2" cm="1">
        <f t="array" ref="K901">IF(C901="","",C901-SUMPRODUCT(($B$1461:$B$1491=$J901)*1,C$1461:C$1491))</f>
        <v>-0.34962187377272436</v>
      </c>
      <c r="L901" s="2" cm="1">
        <f t="array" ref="L901">IF(D901="","",D901-SUMPRODUCT(($B$1461:$B$1491=$J901)*1,D$1461:D$1491))</f>
        <v>-0.51176300939033403</v>
      </c>
      <c r="M901" s="2" cm="1">
        <f t="array" ref="M901">IF(E901="","",E901-SUMPRODUCT(($B$1461:$B$1491=$J901)*1,E$1461:E$1491))</f>
        <v>-0.5195670294608945</v>
      </c>
      <c r="N901" s="2" cm="1">
        <f t="array" ref="N901">IF(F901="","",F901-SUMPRODUCT(($B$1461:$B$1491=$J901)*1,F$1461:F$1491))</f>
        <v>-0.52594464809794772</v>
      </c>
      <c r="O901" s="2" cm="1">
        <f t="array" ref="O901">IF(G901="","",G901-SUMPRODUCT(($B$1461:$B$1491=$J901)*1,G$1461:G$1491))</f>
        <v>-0.51034377953015131</v>
      </c>
    </row>
    <row r="902" spans="1:15" x14ac:dyDescent="0.55000000000000004">
      <c r="A902" s="3">
        <v>29</v>
      </c>
      <c r="B902" s="4">
        <v>31</v>
      </c>
      <c r="C902" s="2">
        <f>IF(logVir!C902="","",LN(資本ストック!C902))</f>
        <v>12.901028676650235</v>
      </c>
      <c r="D902" s="2">
        <f>IF(logVir!D902="","",LN(資本ストック!D902))</f>
        <v>12.660120103529927</v>
      </c>
      <c r="E902" s="2">
        <f>IF(logVir!E902="","",LN(資本ストック!E902))</f>
        <v>12.617097294208206</v>
      </c>
      <c r="F902" s="2">
        <f>IF(logVir!F902="","",LN(資本ストック!F902))</f>
        <v>12.586135047441795</v>
      </c>
      <c r="G902" s="2">
        <f>IF(logVir!G902="","",LN(資本ストック!G902))</f>
        <v>12.583622474858259</v>
      </c>
      <c r="I902" s="3">
        <v>29</v>
      </c>
      <c r="J902" s="3">
        <v>31</v>
      </c>
      <c r="K902" s="2" cm="1">
        <f t="array" ref="K902">IF(C902="","",C902-SUMPRODUCT(($B$1461:$B$1491=$J902)*1,C$1461:C$1491))</f>
        <v>-0.41557779142208418</v>
      </c>
      <c r="L902" s="2" cm="1">
        <f t="array" ref="L902">IF(D902="","",D902-SUMPRODUCT(($B$1461:$B$1491=$J902)*1,D$1461:D$1491))</f>
        <v>-0.57531707262669762</v>
      </c>
      <c r="M902" s="2" cm="1">
        <f t="array" ref="M902">IF(E902="","",E902-SUMPRODUCT(($B$1461:$B$1491=$J902)*1,E$1461:E$1491))</f>
        <v>-0.55737924618560442</v>
      </c>
      <c r="N902" s="2" cm="1">
        <f t="array" ref="N902">IF(F902="","",F902-SUMPRODUCT(($B$1461:$B$1491=$J902)*1,F$1461:F$1491))</f>
        <v>-0.55482968462390758</v>
      </c>
      <c r="O902" s="2" cm="1">
        <f t="array" ref="O902">IF(G902="","",G902-SUMPRODUCT(($B$1461:$B$1491=$J902)*1,G$1461:G$1491))</f>
        <v>-0.55722283618386648</v>
      </c>
    </row>
    <row r="903" spans="1:15" x14ac:dyDescent="0.55000000000000004">
      <c r="A903" s="3">
        <v>30</v>
      </c>
      <c r="B903" s="4">
        <v>1</v>
      </c>
      <c r="C903" s="2">
        <f>IF(logVir!C903="","",LN(資本ストック!C903))</f>
        <v>12.262895975546835</v>
      </c>
      <c r="D903" s="2">
        <f>IF(logVir!D903="","",LN(資本ストック!D903))</f>
        <v>11.774823330161153</v>
      </c>
      <c r="E903" s="2">
        <f>IF(logVir!E903="","",LN(資本ストック!E903))</f>
        <v>11.449662034038807</v>
      </c>
      <c r="F903" s="2">
        <f>IF(logVir!F903="","",LN(資本ストック!F903))</f>
        <v>11.450794010365135</v>
      </c>
      <c r="G903" s="2">
        <f>IF(logVir!G903="","",LN(資本ストック!G903))</f>
        <v>11.373897363006687</v>
      </c>
      <c r="I903" s="3">
        <v>30</v>
      </c>
      <c r="J903" s="3">
        <v>1</v>
      </c>
      <c r="K903" s="2" cm="1">
        <f t="array" ref="K903">IF(C903="","",C903-SUMPRODUCT(($B$1461:$B$1491=$J903)*1,C$1461:C$1491))</f>
        <v>-0.32511556998605506</v>
      </c>
      <c r="L903" s="2" cm="1">
        <f t="array" ref="L903">IF(D903="","",D903-SUMPRODUCT(($B$1461:$B$1491=$J903)*1,D$1461:D$1491))</f>
        <v>-0.65634449353581203</v>
      </c>
      <c r="M903" s="2" cm="1">
        <f t="array" ref="M903">IF(E903="","",E903-SUMPRODUCT(($B$1461:$B$1491=$J903)*1,E$1461:E$1491))</f>
        <v>-0.86858939778307587</v>
      </c>
      <c r="N903" s="2" cm="1">
        <f t="array" ref="N903">IF(F903="","",F903-SUMPRODUCT(($B$1461:$B$1491=$J903)*1,F$1461:F$1491))</f>
        <v>-0.8513415932334194</v>
      </c>
      <c r="O903" s="2" cm="1">
        <f t="array" ref="O903">IF(G903="","",G903-SUMPRODUCT(($B$1461:$B$1491=$J903)*1,G$1461:G$1491))</f>
        <v>-0.84711676734527686</v>
      </c>
    </row>
    <row r="904" spans="1:15" x14ac:dyDescent="0.55000000000000004">
      <c r="A904" s="3">
        <v>30</v>
      </c>
      <c r="B904" s="4">
        <v>2</v>
      </c>
      <c r="C904" s="2">
        <f>IF(logVir!C904="","",LN(資本ストック!C904))</f>
        <v>9.5012597663216436</v>
      </c>
      <c r="D904" s="2">
        <f>IF(logVir!D904="","",LN(資本ストック!D904))</f>
        <v>9.3866825878628557</v>
      </c>
      <c r="E904" s="2">
        <f>IF(logVir!E904="","",LN(資本ストック!E904))</f>
        <v>9.4241388587905472</v>
      </c>
      <c r="F904" s="2">
        <f>IF(logVir!F904="","",LN(資本ストック!F904))</f>
        <v>9.3986959918825885</v>
      </c>
      <c r="G904" s="2">
        <f>IF(logVir!G904="","",LN(資本ストック!G904))</f>
        <v>9.3652213052066582</v>
      </c>
      <c r="I904" s="3">
        <v>30</v>
      </c>
      <c r="J904" s="3">
        <v>2</v>
      </c>
      <c r="K904" s="2" cm="1">
        <f t="array" ref="K904">IF(C904="","",C904-SUMPRODUCT(($B$1461:$B$1491=$J904)*1,C$1461:C$1491))</f>
        <v>-0.98264218599038067</v>
      </c>
      <c r="L904" s="2" cm="1">
        <f t="array" ref="L904">IF(D904="","",D904-SUMPRODUCT(($B$1461:$B$1491=$J904)*1,D$1461:D$1491))</f>
        <v>-1.1111230092302566</v>
      </c>
      <c r="M904" s="2" cm="1">
        <f t="array" ref="M904">IF(E904="","",E904-SUMPRODUCT(($B$1461:$B$1491=$J904)*1,E$1461:E$1491))</f>
        <v>-1.0906715900775144</v>
      </c>
      <c r="N904" s="2" cm="1">
        <f t="array" ref="N904">IF(F904="","",F904-SUMPRODUCT(($B$1461:$B$1491=$J904)*1,F$1461:F$1491))</f>
        <v>-1.0906625814935929</v>
      </c>
      <c r="O904" s="2" cm="1">
        <f t="array" ref="O904">IF(G904="","",G904-SUMPRODUCT(($B$1461:$B$1491=$J904)*1,G$1461:G$1491))</f>
        <v>-1.0951101926652527</v>
      </c>
    </row>
    <row r="905" spans="1:15" x14ac:dyDescent="0.55000000000000004">
      <c r="A905" s="3">
        <v>30</v>
      </c>
      <c r="B905" s="4">
        <v>3</v>
      </c>
      <c r="C905" s="2">
        <f>IF(logVir!C905="","",LN(資本ストック!C905))</f>
        <v>11.687929583136626</v>
      </c>
      <c r="D905" s="2">
        <f>IF(logVir!D905="","",LN(資本ストック!D905))</f>
        <v>11.764381993945541</v>
      </c>
      <c r="E905" s="2">
        <f>IF(logVir!E905="","",LN(資本ストック!E905))</f>
        <v>11.80630044064341</v>
      </c>
      <c r="F905" s="2">
        <f>IF(logVir!F905="","",LN(資本ストック!F905))</f>
        <v>11.784877125260298</v>
      </c>
      <c r="G905" s="2">
        <f>IF(logVir!G905="","",LN(資本ストック!G905))</f>
        <v>11.75647072396262</v>
      </c>
      <c r="I905" s="3">
        <v>30</v>
      </c>
      <c r="J905" s="3">
        <v>3</v>
      </c>
      <c r="K905" s="2" cm="1">
        <f t="array" ref="K905">IF(C905="","",C905-SUMPRODUCT(($B$1461:$B$1491=$J905)*1,C$1461:C$1491))</f>
        <v>-0.95322833077148594</v>
      </c>
      <c r="L905" s="2" cm="1">
        <f t="array" ref="L905">IF(D905="","",D905-SUMPRODUCT(($B$1461:$B$1491=$J905)*1,D$1461:D$1491))</f>
        <v>-0.88523303172302192</v>
      </c>
      <c r="M905" s="2" cm="1">
        <f t="array" ref="M905">IF(E905="","",E905-SUMPRODUCT(($B$1461:$B$1491=$J905)*1,E$1461:E$1491))</f>
        <v>-0.90809184653359587</v>
      </c>
      <c r="N905" s="2" cm="1">
        <f t="array" ref="N905">IF(F905="","",F905-SUMPRODUCT(($B$1461:$B$1491=$J905)*1,F$1461:F$1491))</f>
        <v>-0.9256132377903441</v>
      </c>
      <c r="O905" s="2" cm="1">
        <f t="array" ref="O905">IF(G905="","",G905-SUMPRODUCT(($B$1461:$B$1491=$J905)*1,G$1461:G$1491))</f>
        <v>-0.94912602951903935</v>
      </c>
    </row>
    <row r="906" spans="1:15" x14ac:dyDescent="0.55000000000000004">
      <c r="A906" s="3">
        <v>30</v>
      </c>
      <c r="B906" s="4">
        <v>4</v>
      </c>
      <c r="C906" s="2">
        <f>IF(logVir!C906="","",LN(資本ストック!C906))</f>
        <v>10.976601407664761</v>
      </c>
      <c r="D906" s="2">
        <f>IF(logVir!D906="","",LN(資本ストック!D906))</f>
        <v>10.801639350409054</v>
      </c>
      <c r="E906" s="2">
        <f>IF(logVir!E906="","",LN(資本ストック!E906))</f>
        <v>10.66762432500146</v>
      </c>
      <c r="F906" s="2">
        <f>IF(logVir!F906="","",LN(資本ストック!F906))</f>
        <v>10.608633468446918</v>
      </c>
      <c r="G906" s="2">
        <f>IF(logVir!G906="","",LN(資本ストック!G906))</f>
        <v>10.568103876678826</v>
      </c>
      <c r="I906" s="3">
        <v>30</v>
      </c>
      <c r="J906" s="3">
        <v>4</v>
      </c>
      <c r="K906" s="2" cm="1">
        <f t="array" ref="K906">IF(C906="","",C906-SUMPRODUCT(($B$1461:$B$1491=$J906)*1,C$1461:C$1491))</f>
        <v>1.9895815987382548E-2</v>
      </c>
      <c r="L906" s="2" cm="1">
        <f t="array" ref="L906">IF(D906="","",D906-SUMPRODUCT(($B$1461:$B$1491=$J906)*1,D$1461:D$1491))</f>
        <v>-1.8821780541344424E-2</v>
      </c>
      <c r="M906" s="2" cm="1">
        <f t="array" ref="M906">IF(E906="","",E906-SUMPRODUCT(($B$1461:$B$1491=$J906)*1,E$1461:E$1491))</f>
        <v>-0.11378290153648507</v>
      </c>
      <c r="N906" s="2" cm="1">
        <f t="array" ref="N906">IF(F906="","",F906-SUMPRODUCT(($B$1461:$B$1491=$J906)*1,F$1461:F$1491))</f>
        <v>-0.14638194368645863</v>
      </c>
      <c r="O906" s="2" cm="1">
        <f t="array" ref="O906">IF(G906="","",G906-SUMPRODUCT(($B$1461:$B$1491=$J906)*1,G$1461:G$1491))</f>
        <v>-0.15588607959520218</v>
      </c>
    </row>
    <row r="907" spans="1:15" x14ac:dyDescent="0.55000000000000004">
      <c r="A907" s="3">
        <v>30</v>
      </c>
      <c r="B907" s="4">
        <v>5</v>
      </c>
      <c r="C907" s="2">
        <f>IF(logVir!C907="","",LN(資本ストック!C907))</f>
        <v>9.5108159810693191</v>
      </c>
      <c r="D907" s="2">
        <f>IF(logVir!D907="","",LN(資本ストック!D907))</f>
        <v>9.4286525536170043</v>
      </c>
      <c r="E907" s="2">
        <f>IF(logVir!E907="","",LN(資本ストック!E907))</f>
        <v>10.024561668809719</v>
      </c>
      <c r="F907" s="2">
        <f>IF(logVir!F907="","",LN(資本ストック!F907))</f>
        <v>10.10943894678236</v>
      </c>
      <c r="G907" s="2">
        <f>IF(logVir!G907="","",LN(資本ストック!G907))</f>
        <v>10.392707298042609</v>
      </c>
      <c r="I907" s="3">
        <v>30</v>
      </c>
      <c r="J907" s="3">
        <v>5</v>
      </c>
      <c r="K907" s="2" cm="1">
        <f t="array" ref="K907">IF(C907="","",C907-SUMPRODUCT(($B$1461:$B$1491=$J907)*1,C$1461:C$1491))</f>
        <v>-1.8818851286648286</v>
      </c>
      <c r="L907" s="2" cm="1">
        <f t="array" ref="L907">IF(D907="","",D907-SUMPRODUCT(($B$1461:$B$1491=$J907)*1,D$1461:D$1491))</f>
        <v>-1.9220112978705757</v>
      </c>
      <c r="M907" s="2" cm="1">
        <f t="array" ref="M907">IF(E907="","",E907-SUMPRODUCT(($B$1461:$B$1491=$J907)*1,E$1461:E$1491))</f>
        <v>-1.3683528093560362</v>
      </c>
      <c r="N907" s="2" cm="1">
        <f t="array" ref="N907">IF(F907="","",F907-SUMPRODUCT(($B$1461:$B$1491=$J907)*1,F$1461:F$1491))</f>
        <v>-1.2754785100939028</v>
      </c>
      <c r="O907" s="2" cm="1">
        <f t="array" ref="O907">IF(G907="","",G907-SUMPRODUCT(($B$1461:$B$1491=$J907)*1,G$1461:G$1491))</f>
        <v>-0.9961537578181705</v>
      </c>
    </row>
    <row r="908" spans="1:15" x14ac:dyDescent="0.55000000000000004">
      <c r="A908" s="3">
        <v>30</v>
      </c>
      <c r="B908" s="4">
        <v>6</v>
      </c>
      <c r="C908" s="2">
        <f>IF(logVir!C908="","",LN(資本ストック!C908))</f>
        <v>13.630861003951399</v>
      </c>
      <c r="D908" s="2">
        <f>IF(logVir!D908="","",LN(資本ストック!D908))</f>
        <v>13.638676521705817</v>
      </c>
      <c r="E908" s="2">
        <f>IF(logVir!E908="","",LN(資本ストック!E908))</f>
        <v>13.635340376820054</v>
      </c>
      <c r="F908" s="2">
        <f>IF(logVir!F908="","",LN(資本ストック!F908))</f>
        <v>13.629009524932092</v>
      </c>
      <c r="G908" s="2">
        <f>IF(logVir!G908="","",LN(資本ストック!G908))</f>
        <v>13.619578829735255</v>
      </c>
      <c r="I908" s="3">
        <v>30</v>
      </c>
      <c r="J908" s="3">
        <v>6</v>
      </c>
      <c r="K908" s="2" cm="1">
        <f t="array" ref="K908">IF(C908="","",C908-SUMPRODUCT(($B$1461:$B$1491=$J908)*1,C$1461:C$1491))</f>
        <v>0.48009184870293709</v>
      </c>
      <c r="L908" s="2" cm="1">
        <f t="array" ref="L908">IF(D908="","",D908-SUMPRODUCT(($B$1461:$B$1491=$J908)*1,D$1461:D$1491))</f>
        <v>0.4639838291533227</v>
      </c>
      <c r="M908" s="2" cm="1">
        <f t="array" ref="M908">IF(E908="","",E908-SUMPRODUCT(($B$1461:$B$1491=$J908)*1,E$1461:E$1491))</f>
        <v>0.42948225978774524</v>
      </c>
      <c r="N908" s="2" cm="1">
        <f t="array" ref="N908">IF(F908="","",F908-SUMPRODUCT(($B$1461:$B$1491=$J908)*1,F$1461:F$1491))</f>
        <v>0.42077326253923886</v>
      </c>
      <c r="O908" s="2" cm="1">
        <f t="array" ref="O908">IF(G908="","",G908-SUMPRODUCT(($B$1461:$B$1491=$J908)*1,G$1461:G$1491))</f>
        <v>0.40273050203165006</v>
      </c>
    </row>
    <row r="909" spans="1:15" x14ac:dyDescent="0.55000000000000004">
      <c r="A909" s="3">
        <v>30</v>
      </c>
      <c r="B909" s="4">
        <v>7</v>
      </c>
      <c r="C909" s="2">
        <f>IF(logVir!C909="","",LN(資本ストック!C909))</f>
        <v>10.88736037163399</v>
      </c>
      <c r="D909" s="2">
        <f>IF(logVir!D909="","",LN(資本ストック!D909))</f>
        <v>10.827033164731484</v>
      </c>
      <c r="E909" s="2">
        <f>IF(logVir!E909="","",LN(資本ストック!E909))</f>
        <v>10.710969475701736</v>
      </c>
      <c r="F909" s="2">
        <f>IF(logVir!F909="","",LN(資本ストック!F909))</f>
        <v>10.65614888536429</v>
      </c>
      <c r="G909" s="2">
        <f>IF(logVir!G909="","",LN(資本ストック!G909))</f>
        <v>10.534862363760475</v>
      </c>
      <c r="I909" s="3">
        <v>30</v>
      </c>
      <c r="J909" s="3">
        <v>7</v>
      </c>
      <c r="K909" s="2" cm="1">
        <f t="array" ref="K909">IF(C909="","",C909-SUMPRODUCT(($B$1461:$B$1491=$J909)*1,C$1461:C$1491))</f>
        <v>-0.93658170640896721</v>
      </c>
      <c r="L909" s="2" cm="1">
        <f t="array" ref="L909">IF(D909="","",D909-SUMPRODUCT(($B$1461:$B$1491=$J909)*1,D$1461:D$1491))</f>
        <v>-0.92841209172532579</v>
      </c>
      <c r="M909" s="2" cm="1">
        <f t="array" ref="M909">IF(E909="","",E909-SUMPRODUCT(($B$1461:$B$1491=$J909)*1,E$1461:E$1491))</f>
        <v>-1.0352877083959502</v>
      </c>
      <c r="N909" s="2" cm="1">
        <f t="array" ref="N909">IF(F909="","",F909-SUMPRODUCT(($B$1461:$B$1491=$J909)*1,F$1461:F$1491))</f>
        <v>-1.0732111519762473</v>
      </c>
      <c r="O909" s="2" cm="1">
        <f t="array" ref="O909">IF(G909="","",G909-SUMPRODUCT(($B$1461:$B$1491=$J909)*1,G$1461:G$1491))</f>
        <v>-1.1931417079802138</v>
      </c>
    </row>
    <row r="910" spans="1:15" x14ac:dyDescent="0.55000000000000004">
      <c r="A910" s="3">
        <v>30</v>
      </c>
      <c r="B910" s="4">
        <v>8</v>
      </c>
      <c r="C910" s="2">
        <f>IF(logVir!C910="","",LN(資本ストック!C910))</f>
        <v>13.832404294425391</v>
      </c>
      <c r="D910" s="2">
        <f>IF(logVir!D910="","",LN(資本ストック!D910))</f>
        <v>13.675781401155449</v>
      </c>
      <c r="E910" s="2">
        <f>IF(logVir!E910="","",LN(資本ストック!E910))</f>
        <v>13.58844160330368</v>
      </c>
      <c r="F910" s="2">
        <f>IF(logVir!F910="","",LN(資本ストック!F910))</f>
        <v>13.556913648859462</v>
      </c>
      <c r="G910" s="2">
        <f>IF(logVir!G910="","",LN(資本ストック!G910))</f>
        <v>13.46414580858767</v>
      </c>
      <c r="I910" s="3">
        <v>30</v>
      </c>
      <c r="J910" s="3">
        <v>8</v>
      </c>
      <c r="K910" s="2" cm="1">
        <f t="array" ref="K910">IF(C910="","",C910-SUMPRODUCT(($B$1461:$B$1491=$J910)*1,C$1461:C$1491))</f>
        <v>1.3914811004488641</v>
      </c>
      <c r="L910" s="2" cm="1">
        <f t="array" ref="L910">IF(D910="","",D910-SUMPRODUCT(($B$1461:$B$1491=$J910)*1,D$1461:D$1491))</f>
        <v>1.2146073769382024</v>
      </c>
      <c r="M910" s="2" cm="1">
        <f t="array" ref="M910">IF(E910="","",E910-SUMPRODUCT(($B$1461:$B$1491=$J910)*1,E$1461:E$1491))</f>
        <v>1.1356450833794636</v>
      </c>
      <c r="N910" s="2" cm="1">
        <f t="array" ref="N910">IF(F910="","",F910-SUMPRODUCT(($B$1461:$B$1491=$J910)*1,F$1461:F$1491))</f>
        <v>1.0564315963266484</v>
      </c>
      <c r="O910" s="2" cm="1">
        <f t="array" ref="O910">IF(G910="","",G910-SUMPRODUCT(($B$1461:$B$1491=$J910)*1,G$1461:G$1491))</f>
        <v>0.99995851251633638</v>
      </c>
    </row>
    <row r="911" spans="1:15" x14ac:dyDescent="0.55000000000000004">
      <c r="A911" s="3">
        <v>30</v>
      </c>
      <c r="B911" s="4">
        <v>9</v>
      </c>
      <c r="C911" s="2">
        <f>IF(logVir!C911="","",LN(資本ストック!C911))</f>
        <v>10.709326727169433</v>
      </c>
      <c r="D911" s="2">
        <f>IF(logVir!D911="","",LN(資本ストック!D911))</f>
        <v>10.494029905902803</v>
      </c>
      <c r="E911" s="2">
        <f>IF(logVir!E911="","",LN(資本ストック!E911))</f>
        <v>10.671591621213095</v>
      </c>
      <c r="F911" s="2">
        <f>IF(logVir!F911="","",LN(資本ストック!F911))</f>
        <v>10.669931029092728</v>
      </c>
      <c r="G911" s="2">
        <f>IF(logVir!G911="","",LN(資本ストック!G911))</f>
        <v>10.669864684327342</v>
      </c>
      <c r="I911" s="3">
        <v>30</v>
      </c>
      <c r="J911" s="3">
        <v>9</v>
      </c>
      <c r="K911" s="2" cm="1">
        <f t="array" ref="K911">IF(C911="","",C911-SUMPRODUCT(($B$1461:$B$1491=$J911)*1,C$1461:C$1491))</f>
        <v>-0.56753877444356071</v>
      </c>
      <c r="L911" s="2" cm="1">
        <f t="array" ref="L911">IF(D911="","",D911-SUMPRODUCT(($B$1461:$B$1491=$J911)*1,D$1461:D$1491))</f>
        <v>-0.75659303685345769</v>
      </c>
      <c r="M911" s="2" cm="1">
        <f t="array" ref="M911">IF(E911="","",E911-SUMPRODUCT(($B$1461:$B$1491=$J911)*1,E$1461:E$1491))</f>
        <v>-0.66299846814272101</v>
      </c>
      <c r="N911" s="2" cm="1">
        <f t="array" ref="N911">IF(F911="","",F911-SUMPRODUCT(($B$1461:$B$1491=$J911)*1,F$1461:F$1491))</f>
        <v>-0.63690118996442102</v>
      </c>
      <c r="O911" s="2" cm="1">
        <f t="array" ref="O911">IF(G911="","",G911-SUMPRODUCT(($B$1461:$B$1491=$J911)*1,G$1461:G$1491))</f>
        <v>-0.63737563104628947</v>
      </c>
    </row>
    <row r="912" spans="1:15" x14ac:dyDescent="0.55000000000000004">
      <c r="A912" s="3">
        <v>30</v>
      </c>
      <c r="B912" s="4">
        <v>10</v>
      </c>
      <c r="C912" s="2">
        <f>IF(logVir!C912="","",LN(資本ストック!C912))</f>
        <v>12.112876402045028</v>
      </c>
      <c r="D912" s="2">
        <f>IF(logVir!D912="","",LN(資本ストック!D912))</f>
        <v>12.189076899908541</v>
      </c>
      <c r="E912" s="2">
        <f>IF(logVir!E912="","",LN(資本ストック!E912))</f>
        <v>12.259327678141311</v>
      </c>
      <c r="F912" s="2">
        <f>IF(logVir!F912="","",LN(資本ストック!F912))</f>
        <v>12.226431580363323</v>
      </c>
      <c r="G912" s="2">
        <f>IF(logVir!G912="","",LN(資本ストック!G912))</f>
        <v>12.189074225457723</v>
      </c>
      <c r="I912" s="3">
        <v>30</v>
      </c>
      <c r="J912" s="3">
        <v>10</v>
      </c>
      <c r="K912" s="2" cm="1">
        <f t="array" ref="K912">IF(C912="","",C912-SUMPRODUCT(($B$1461:$B$1491=$J912)*1,C$1461:C$1491))</f>
        <v>-0.56237479098649601</v>
      </c>
      <c r="L912" s="2" cm="1">
        <f t="array" ref="L912">IF(D912="","",D912-SUMPRODUCT(($B$1461:$B$1491=$J912)*1,D$1461:D$1491))</f>
        <v>-0.55353045235299803</v>
      </c>
      <c r="M912" s="2" cm="1">
        <f t="array" ref="M912">IF(E912="","",E912-SUMPRODUCT(($B$1461:$B$1491=$J912)*1,E$1461:E$1491))</f>
        <v>-0.56578755087985044</v>
      </c>
      <c r="N912" s="2" cm="1">
        <f t="array" ref="N912">IF(F912="","",F912-SUMPRODUCT(($B$1461:$B$1491=$J912)*1,F$1461:F$1491))</f>
        <v>-0.5900800013659051</v>
      </c>
      <c r="O912" s="2" cm="1">
        <f t="array" ref="O912">IF(G912="","",G912-SUMPRODUCT(($B$1461:$B$1491=$J912)*1,G$1461:G$1491))</f>
        <v>-0.64152245088672011</v>
      </c>
    </row>
    <row r="913" spans="1:15" x14ac:dyDescent="0.55000000000000004">
      <c r="A913" s="3">
        <v>30</v>
      </c>
      <c r="B913" s="4">
        <v>11</v>
      </c>
      <c r="C913" s="2">
        <f>IF(logVir!C913="","",LN(資本ストック!C913))</f>
        <v>9.3244204204775532</v>
      </c>
      <c r="D913" s="2">
        <f>IF(logVir!D913="","",LN(資本ストック!D913))</f>
        <v>9.7443265608224401</v>
      </c>
      <c r="E913" s="2">
        <f>IF(logVir!E913="","",LN(資本ストック!E913))</f>
        <v>9.9462215125672078</v>
      </c>
      <c r="F913" s="2">
        <f>IF(logVir!F913="","",LN(資本ストック!F913))</f>
        <v>9.9045851505563629</v>
      </c>
      <c r="G913" s="2">
        <f>IF(logVir!G913="","",LN(資本ストック!G913))</f>
        <v>10.072732085204111</v>
      </c>
      <c r="I913" s="3">
        <v>30</v>
      </c>
      <c r="J913" s="3">
        <v>11</v>
      </c>
      <c r="K913" s="2" cm="1">
        <f t="array" ref="K913">IF(C913="","",C913-SUMPRODUCT(($B$1461:$B$1491=$J913)*1,C$1461:C$1491))</f>
        <v>-3.0576715361186899</v>
      </c>
      <c r="L913" s="2" cm="1">
        <f t="array" ref="L913">IF(D913="","",D913-SUMPRODUCT(($B$1461:$B$1491=$J913)*1,D$1461:D$1491))</f>
        <v>-2.631104841714091</v>
      </c>
      <c r="M913" s="2" cm="1">
        <f t="array" ref="M913">IF(E913="","",E913-SUMPRODUCT(($B$1461:$B$1491=$J913)*1,E$1461:E$1491))</f>
        <v>-2.4820121787608063</v>
      </c>
      <c r="N913" s="2" cm="1">
        <f t="array" ref="N913">IF(F913="","",F913-SUMPRODUCT(($B$1461:$B$1491=$J913)*1,F$1461:F$1491))</f>
        <v>-2.5345182084934006</v>
      </c>
      <c r="O913" s="2" cm="1">
        <f t="array" ref="O913">IF(G913="","",G913-SUMPRODUCT(($B$1461:$B$1491=$J913)*1,G$1461:G$1491))</f>
        <v>-2.4003372478448206</v>
      </c>
    </row>
    <row r="914" spans="1:15" x14ac:dyDescent="0.55000000000000004">
      <c r="A914" s="3">
        <v>30</v>
      </c>
      <c r="B914" s="4">
        <v>12</v>
      </c>
      <c r="C914" s="2">
        <f>IF(logVir!C914="","",LN(資本ストック!C914))</f>
        <v>11.654025514243836</v>
      </c>
      <c r="D914" s="2">
        <f>IF(logVir!D914="","",LN(資本ストック!D914))</f>
        <v>11.23977763810325</v>
      </c>
      <c r="E914" s="2">
        <f>IF(logVir!E914="","",LN(資本ストック!E914))</f>
        <v>10.939628986653384</v>
      </c>
      <c r="F914" s="2">
        <f>IF(logVir!F914="","",LN(資本ストック!F914))</f>
        <v>10.841272781714247</v>
      </c>
      <c r="G914" s="2">
        <f>IF(logVir!G914="","",LN(資本ストック!G914))</f>
        <v>10.660281323049468</v>
      </c>
      <c r="I914" s="3">
        <v>30</v>
      </c>
      <c r="J914" s="3">
        <v>12</v>
      </c>
      <c r="K914" s="2" cm="1">
        <f t="array" ref="K914">IF(C914="","",C914-SUMPRODUCT(($B$1461:$B$1491=$J914)*1,C$1461:C$1491))</f>
        <v>-0.64853419201750562</v>
      </c>
      <c r="L914" s="2" cm="1">
        <f t="array" ref="L914">IF(D914="","",D914-SUMPRODUCT(($B$1461:$B$1491=$J914)*1,D$1461:D$1491))</f>
        <v>-1.0177776646291612</v>
      </c>
      <c r="M914" s="2" cm="1">
        <f t="array" ref="M914">IF(E914="","",E914-SUMPRODUCT(($B$1461:$B$1491=$J914)*1,E$1461:E$1491))</f>
        <v>-1.3475618689716331</v>
      </c>
      <c r="N914" s="2" cm="1">
        <f t="array" ref="N914">IF(F914="","",F914-SUMPRODUCT(($B$1461:$B$1491=$J914)*1,F$1461:F$1491))</f>
        <v>-1.4079145283151959</v>
      </c>
      <c r="O914" s="2" cm="1">
        <f t="array" ref="O914">IF(G914="","",G914-SUMPRODUCT(($B$1461:$B$1491=$J914)*1,G$1461:G$1491))</f>
        <v>-1.5470616131480917</v>
      </c>
    </row>
    <row r="915" spans="1:15" x14ac:dyDescent="0.55000000000000004">
      <c r="A915" s="3">
        <v>30</v>
      </c>
      <c r="B915" s="4">
        <v>13</v>
      </c>
      <c r="C915" s="2">
        <f>IF(logVir!C915="","",LN(資本ストック!C915))</f>
        <v>9.5448048758050881</v>
      </c>
      <c r="D915" s="2">
        <f>IF(logVir!D915="","",LN(資本ストック!D915))</f>
        <v>9.6018361514056352</v>
      </c>
      <c r="E915" s="2">
        <f>IF(logVir!E915="","",LN(資本ストック!E915))</f>
        <v>9.6946235737469273</v>
      </c>
      <c r="F915" s="2">
        <f>IF(logVir!F915="","",LN(資本ストック!F915))</f>
        <v>9.7041731112168446</v>
      </c>
      <c r="G915" s="2">
        <f>IF(logVir!G915="","",LN(資本ストック!G915))</f>
        <v>9.6965954808357431</v>
      </c>
      <c r="I915" s="3">
        <v>30</v>
      </c>
      <c r="J915" s="3">
        <v>13</v>
      </c>
      <c r="K915" s="2" cm="1">
        <f t="array" ref="K915">IF(C915="","",C915-SUMPRODUCT(($B$1461:$B$1491=$J915)*1,C$1461:C$1491))</f>
        <v>-2.2619194667303688</v>
      </c>
      <c r="L915" s="2" cm="1">
        <f t="array" ref="L915">IF(D915="","",D915-SUMPRODUCT(($B$1461:$B$1491=$J915)*1,D$1461:D$1491))</f>
        <v>-1.9342426343828016</v>
      </c>
      <c r="M915" s="2" cm="1">
        <f t="array" ref="M915">IF(E915="","",E915-SUMPRODUCT(($B$1461:$B$1491=$J915)*1,E$1461:E$1491))</f>
        <v>-1.780191554478618</v>
      </c>
      <c r="N915" s="2" cm="1">
        <f t="array" ref="N915">IF(F915="","",F915-SUMPRODUCT(($B$1461:$B$1491=$J915)*1,F$1461:F$1491))</f>
        <v>-1.7295507984670451</v>
      </c>
      <c r="O915" s="2" cm="1">
        <f t="array" ref="O915">IF(G915="","",G915-SUMPRODUCT(($B$1461:$B$1491=$J915)*1,G$1461:G$1491))</f>
        <v>-1.7280196922869866</v>
      </c>
    </row>
    <row r="916" spans="1:15" x14ac:dyDescent="0.55000000000000004">
      <c r="A916" s="3">
        <v>30</v>
      </c>
      <c r="B916" s="4">
        <v>14</v>
      </c>
      <c r="C916" s="2">
        <f>IF(logVir!C916="","",LN(資本ストック!C916))</f>
        <v>9.8314837154852022</v>
      </c>
      <c r="D916" s="2">
        <f>IF(logVir!D916="","",LN(資本ストック!D916))</f>
        <v>9.8895460853605428</v>
      </c>
      <c r="E916" s="2">
        <f>IF(logVir!E916="","",LN(資本ストック!E916))</f>
        <v>10.246348386154443</v>
      </c>
      <c r="F916" s="2">
        <f>IF(logVir!F916="","",LN(資本ストック!F916))</f>
        <v>10.248906539440252</v>
      </c>
      <c r="G916" s="2">
        <f>IF(logVir!G916="","",LN(資本ストック!G916))</f>
        <v>10.255948750818002</v>
      </c>
      <c r="I916" s="3">
        <v>30</v>
      </c>
      <c r="J916" s="3">
        <v>14</v>
      </c>
      <c r="K916" s="2" cm="1">
        <f t="array" ref="K916">IF(C916="","",C916-SUMPRODUCT(($B$1461:$B$1491=$J916)*1,C$1461:C$1491))</f>
        <v>-2.6561066340722643</v>
      </c>
      <c r="L916" s="2" cm="1">
        <f t="array" ref="L916">IF(D916="","",D916-SUMPRODUCT(($B$1461:$B$1491=$J916)*1,D$1461:D$1491))</f>
        <v>-2.602627657927906</v>
      </c>
      <c r="M916" s="2" cm="1">
        <f t="array" ref="M916">IF(E916="","",E916-SUMPRODUCT(($B$1461:$B$1491=$J916)*1,E$1461:E$1491))</f>
        <v>-2.3728855030526379</v>
      </c>
      <c r="N916" s="2" cm="1">
        <f t="array" ref="N916">IF(F916="","",F916-SUMPRODUCT(($B$1461:$B$1491=$J916)*1,F$1461:F$1491))</f>
        <v>-2.3803756455461578</v>
      </c>
      <c r="O916" s="2" cm="1">
        <f t="array" ref="O916">IF(G916="","",G916-SUMPRODUCT(($B$1461:$B$1491=$J916)*1,G$1461:G$1491))</f>
        <v>-2.3609202189167195</v>
      </c>
    </row>
    <row r="917" spans="1:15" x14ac:dyDescent="0.55000000000000004">
      <c r="A917" s="3">
        <v>30</v>
      </c>
      <c r="B917" s="4">
        <v>15</v>
      </c>
      <c r="C917" s="2">
        <f>IF(logVir!C917="","",LN(資本ストック!C917))</f>
        <v>9.1254351236613722</v>
      </c>
      <c r="D917" s="2">
        <f>IF(logVir!D917="","",LN(資本ストック!D917))</f>
        <v>9.1360231103563745</v>
      </c>
      <c r="E917" s="2">
        <f>IF(logVir!E917="","",LN(資本ストック!E917))</f>
        <v>9.6774352940671129</v>
      </c>
      <c r="F917" s="2">
        <f>IF(logVir!F917="","",LN(資本ストック!F917))</f>
        <v>9.8549169533070451</v>
      </c>
      <c r="G917" s="2">
        <f>IF(logVir!G917="","",LN(資本ストック!G917))</f>
        <v>9.867416073085959</v>
      </c>
      <c r="I917" s="3">
        <v>30</v>
      </c>
      <c r="J917" s="3">
        <v>15</v>
      </c>
      <c r="K917" s="2" cm="1">
        <f t="array" ref="K917">IF(C917="","",C917-SUMPRODUCT(($B$1461:$B$1491=$J917)*1,C$1461:C$1491))</f>
        <v>-1.3373063212638101</v>
      </c>
      <c r="L917" s="2" cm="1">
        <f t="array" ref="L917">IF(D917="","",D917-SUMPRODUCT(($B$1461:$B$1491=$J917)*1,D$1461:D$1491))</f>
        <v>-1.3519244780760182</v>
      </c>
      <c r="M917" s="2" cm="1">
        <f t="array" ref="M917">IF(E917="","",E917-SUMPRODUCT(($B$1461:$B$1491=$J917)*1,E$1461:E$1491))</f>
        <v>-0.88502586432936958</v>
      </c>
      <c r="N917" s="2" cm="1">
        <f t="array" ref="N917">IF(F917="","",F917-SUMPRODUCT(($B$1461:$B$1491=$J917)*1,F$1461:F$1491))</f>
        <v>-0.71548147629228964</v>
      </c>
      <c r="O917" s="2" cm="1">
        <f t="array" ref="O917">IF(G917="","",G917-SUMPRODUCT(($B$1461:$B$1491=$J917)*1,G$1461:G$1491))</f>
        <v>-0.71186060744961921</v>
      </c>
    </row>
    <row r="918" spans="1:15" x14ac:dyDescent="0.55000000000000004">
      <c r="A918" s="3">
        <v>30</v>
      </c>
      <c r="B918" s="4">
        <v>16</v>
      </c>
      <c r="C918" s="2">
        <f>IF(logVir!C918="","",LN(資本ストック!C918))</f>
        <v>11.479622575030186</v>
      </c>
      <c r="D918" s="2">
        <f>IF(logVir!D918="","",LN(資本ストック!D918))</f>
        <v>11.256884021633713</v>
      </c>
      <c r="E918" s="2">
        <f>IF(logVir!E918="","",LN(資本ストック!E918))</f>
        <v>11.173337639596021</v>
      </c>
      <c r="F918" s="2">
        <f>IF(logVir!F918="","",LN(資本ストック!F918))</f>
        <v>11.119836740655224</v>
      </c>
      <c r="G918" s="2">
        <f>IF(logVir!G918="","",LN(資本ストック!G918))</f>
        <v>11.217911456225371</v>
      </c>
      <c r="I918" s="3">
        <v>30</v>
      </c>
      <c r="J918" s="3">
        <v>16</v>
      </c>
      <c r="K918" s="2" cm="1">
        <f t="array" ref="K918">IF(C918="","",C918-SUMPRODUCT(($B$1461:$B$1491=$J918)*1,C$1461:C$1491))</f>
        <v>-0.72799998252243014</v>
      </c>
      <c r="L918" s="2" cm="1">
        <f t="array" ref="L918">IF(D918="","",D918-SUMPRODUCT(($B$1461:$B$1491=$J918)*1,D$1461:D$1491))</f>
        <v>-0.95129972522934736</v>
      </c>
      <c r="M918" s="2" cm="1">
        <f t="array" ref="M918">IF(E918="","",E918-SUMPRODUCT(($B$1461:$B$1491=$J918)*1,E$1461:E$1491))</f>
        <v>-1.0668996307616556</v>
      </c>
      <c r="N918" s="2" cm="1">
        <f t="array" ref="N918">IF(F918="","",F918-SUMPRODUCT(($B$1461:$B$1491=$J918)*1,F$1461:F$1491))</f>
        <v>-1.1176080813588367</v>
      </c>
      <c r="O918" s="2" cm="1">
        <f t="array" ref="O918">IF(G918="","",G918-SUMPRODUCT(($B$1461:$B$1491=$J918)*1,G$1461:G$1491))</f>
        <v>-1.0443814543444958</v>
      </c>
    </row>
    <row r="919" spans="1:15" x14ac:dyDescent="0.55000000000000004">
      <c r="A919" s="3">
        <v>30</v>
      </c>
      <c r="B919" s="4">
        <v>17</v>
      </c>
      <c r="C919" s="2">
        <f>IF(logVir!C919="","",LN(資本ストック!C919))</f>
        <v>14.31065609068153</v>
      </c>
      <c r="D919" s="2">
        <f>IF(logVir!D919="","",LN(資本ストック!D919))</f>
        <v>14.318426257331243</v>
      </c>
      <c r="E919" s="2">
        <f>IF(logVir!E919="","",LN(資本ストック!E919))</f>
        <v>14.304006819718719</v>
      </c>
      <c r="F919" s="2">
        <f>IF(logVir!F919="","",LN(資本ストック!F919))</f>
        <v>14.29454193753293</v>
      </c>
      <c r="G919" s="2">
        <f>IF(logVir!G919="","",LN(資本ストック!G919))</f>
        <v>14.273414335295302</v>
      </c>
      <c r="I919" s="3">
        <v>30</v>
      </c>
      <c r="J919" s="3">
        <v>17</v>
      </c>
      <c r="K919" s="2" cm="1">
        <f t="array" ref="K919">IF(C919="","",C919-SUMPRODUCT(($B$1461:$B$1491=$J919)*1,C$1461:C$1491))</f>
        <v>-0.75169708913582056</v>
      </c>
      <c r="L919" s="2" cm="1">
        <f t="array" ref="L919">IF(D919="","",D919-SUMPRODUCT(($B$1461:$B$1491=$J919)*1,D$1461:D$1491))</f>
        <v>-0.7358389133588652</v>
      </c>
      <c r="M919" s="2" cm="1">
        <f t="array" ref="M919">IF(E919="","",E919-SUMPRODUCT(($B$1461:$B$1491=$J919)*1,E$1461:E$1491))</f>
        <v>-0.75088581484248351</v>
      </c>
      <c r="N919" s="2" cm="1">
        <f t="array" ref="N919">IF(F919="","",F919-SUMPRODUCT(($B$1461:$B$1491=$J919)*1,F$1461:F$1491))</f>
        <v>-0.75945147481515463</v>
      </c>
      <c r="O919" s="2" cm="1">
        <f t="array" ref="O919">IF(G919="","",G919-SUMPRODUCT(($B$1461:$B$1491=$J919)*1,G$1461:G$1491))</f>
        <v>-0.78562488334581992</v>
      </c>
    </row>
    <row r="920" spans="1:15" x14ac:dyDescent="0.55000000000000004">
      <c r="A920" s="3">
        <v>30</v>
      </c>
      <c r="B920" s="4">
        <v>18</v>
      </c>
      <c r="C920" s="2">
        <f>IF(logVir!C920="","",LN(資本ストック!C920))</f>
        <v>11.916702104632277</v>
      </c>
      <c r="D920" s="2">
        <f>IF(logVir!D920="","",LN(資本ストック!D920))</f>
        <v>12.194760411509121</v>
      </c>
      <c r="E920" s="2">
        <f>IF(logVir!E920="","",LN(資本ストック!E920))</f>
        <v>12.209054856661771</v>
      </c>
      <c r="F920" s="2">
        <f>IF(logVir!F920="","",LN(資本ストック!F920))</f>
        <v>12.232153003331756</v>
      </c>
      <c r="G920" s="2">
        <f>IF(logVir!G920="","",LN(資本ストック!G920))</f>
        <v>12.35252807479629</v>
      </c>
      <c r="I920" s="3">
        <v>30</v>
      </c>
      <c r="J920" s="3">
        <v>18</v>
      </c>
      <c r="K920" s="2" cm="1">
        <f t="array" ref="K920">IF(C920="","",C920-SUMPRODUCT(($B$1461:$B$1491=$J920)*1,C$1461:C$1491))</f>
        <v>-0.78585322964891979</v>
      </c>
      <c r="L920" s="2" cm="1">
        <f t="array" ref="L920">IF(D920="","",D920-SUMPRODUCT(($B$1461:$B$1491=$J920)*1,D$1461:D$1491))</f>
        <v>-0.53082895673132136</v>
      </c>
      <c r="M920" s="2" cm="1">
        <f t="array" ref="M920">IF(E920="","",E920-SUMPRODUCT(($B$1461:$B$1491=$J920)*1,E$1461:E$1491))</f>
        <v>-0.56486764061626005</v>
      </c>
      <c r="N920" s="2" cm="1">
        <f t="array" ref="N920">IF(F920="","",F920-SUMPRODUCT(($B$1461:$B$1491=$J920)*1,F$1461:F$1491))</f>
        <v>-0.55974688378919879</v>
      </c>
      <c r="O920" s="2" cm="1">
        <f t="array" ref="O920">IF(G920="","",G920-SUMPRODUCT(($B$1461:$B$1491=$J920)*1,G$1461:G$1491))</f>
        <v>-0.50707226922951243</v>
      </c>
    </row>
    <row r="921" spans="1:15" x14ac:dyDescent="0.55000000000000004">
      <c r="A921" s="3">
        <v>30</v>
      </c>
      <c r="B921" s="4">
        <v>19</v>
      </c>
      <c r="C921" s="2">
        <f>IF(logVir!C921="","",LN(資本ストック!C921))</f>
        <v>11.403554804838127</v>
      </c>
      <c r="D921" s="2">
        <f>IF(logVir!D921="","",LN(資本ストック!D921))</f>
        <v>11.399671690533808</v>
      </c>
      <c r="E921" s="2">
        <f>IF(logVir!E921="","",LN(資本ストック!E921))</f>
        <v>11.384597046478943</v>
      </c>
      <c r="F921" s="2">
        <f>IF(logVir!F921="","",LN(資本ストック!F921))</f>
        <v>11.381495991498817</v>
      </c>
      <c r="G921" s="2">
        <f>IF(logVir!G921="","",LN(資本ストック!G921))</f>
        <v>11.386017593606645</v>
      </c>
      <c r="I921" s="3">
        <v>30</v>
      </c>
      <c r="J921" s="3">
        <v>19</v>
      </c>
      <c r="K921" s="2" cm="1">
        <f t="array" ref="K921">IF(C921="","",C921-SUMPRODUCT(($B$1461:$B$1491=$J921)*1,C$1461:C$1491))</f>
        <v>-1.1120256261791965</v>
      </c>
      <c r="L921" s="2" cm="1">
        <f t="array" ref="L921">IF(D921="","",D921-SUMPRODUCT(($B$1461:$B$1491=$J921)*1,D$1461:D$1491))</f>
        <v>-1.0611122494761727</v>
      </c>
      <c r="M921" s="2" cm="1">
        <f t="array" ref="M921">IF(E921="","",E921-SUMPRODUCT(($B$1461:$B$1491=$J921)*1,E$1461:E$1491))</f>
        <v>-1.0463006711300959</v>
      </c>
      <c r="N921" s="2" cm="1">
        <f t="array" ref="N921">IF(F921="","",F921-SUMPRODUCT(($B$1461:$B$1491=$J921)*1,F$1461:F$1491))</f>
        <v>-1.0442364579438337</v>
      </c>
      <c r="O921" s="2" cm="1">
        <f t="array" ref="O921">IF(G921="","",G921-SUMPRODUCT(($B$1461:$B$1491=$J921)*1,G$1461:G$1491))</f>
        <v>-1.0299618502425822</v>
      </c>
    </row>
    <row r="922" spans="1:15" x14ac:dyDescent="0.55000000000000004">
      <c r="A922" s="3">
        <v>30</v>
      </c>
      <c r="B922" s="4">
        <v>20</v>
      </c>
      <c r="C922" s="2">
        <f>IF(logVir!C922="","",LN(資本ストック!C922))</f>
        <v>12.509618459011618</v>
      </c>
      <c r="D922" s="2">
        <f>IF(logVir!D922="","",LN(資本ストック!D922))</f>
        <v>13.03162769802085</v>
      </c>
      <c r="E922" s="2">
        <f>IF(logVir!E922="","",LN(資本ストック!E922))</f>
        <v>12.947303947912598</v>
      </c>
      <c r="F922" s="2">
        <f>IF(logVir!F922="","",LN(資本ストック!F922))</f>
        <v>12.893575999673693</v>
      </c>
      <c r="G922" s="2">
        <f>IF(logVir!G922="","",LN(資本ストック!G922))</f>
        <v>12.949078079338136</v>
      </c>
      <c r="I922" s="3">
        <v>30</v>
      </c>
      <c r="J922" s="3">
        <v>20</v>
      </c>
      <c r="K922" s="2" cm="1">
        <f t="array" ref="K922">IF(C922="","",C922-SUMPRODUCT(($B$1461:$B$1491=$J922)*1,C$1461:C$1491))</f>
        <v>-0.72054340087737145</v>
      </c>
      <c r="L922" s="2" cm="1">
        <f t="array" ref="L922">IF(D922="","",D922-SUMPRODUCT(($B$1461:$B$1491=$J922)*1,D$1461:D$1491))</f>
        <v>-0.2946806562344495</v>
      </c>
      <c r="M922" s="2" cm="1">
        <f t="array" ref="M922">IF(E922="","",E922-SUMPRODUCT(($B$1461:$B$1491=$J922)*1,E$1461:E$1491))</f>
        <v>-0.45371449425345567</v>
      </c>
      <c r="N922" s="2" cm="1">
        <f t="array" ref="N922">IF(F922="","",F922-SUMPRODUCT(($B$1461:$B$1491=$J922)*1,F$1461:F$1491))</f>
        <v>-0.50358403163004084</v>
      </c>
      <c r="O922" s="2" cm="1">
        <f t="array" ref="O922">IF(G922="","",G922-SUMPRODUCT(($B$1461:$B$1491=$J922)*1,G$1461:G$1491))</f>
        <v>-0.4955984223556591</v>
      </c>
    </row>
    <row r="923" spans="1:15" x14ac:dyDescent="0.55000000000000004">
      <c r="A923" s="3">
        <v>30</v>
      </c>
      <c r="B923" s="4">
        <v>21</v>
      </c>
      <c r="C923" s="2">
        <f>IF(logVir!C923="","",LN(資本ストック!C923))</f>
        <v>13.982351331174087</v>
      </c>
      <c r="D923" s="2">
        <f>IF(logVir!D923="","",LN(資本ストック!D923))</f>
        <v>14.00708916764216</v>
      </c>
      <c r="E923" s="2">
        <f>IF(logVir!E923="","",LN(資本ストック!E923))</f>
        <v>14.223177165223314</v>
      </c>
      <c r="F923" s="2">
        <f>IF(logVir!F923="","",LN(資本ストック!F923))</f>
        <v>14.238476851925675</v>
      </c>
      <c r="G923" s="2">
        <f>IF(logVir!G923="","",LN(資本ストック!G923))</f>
        <v>14.31035165703779</v>
      </c>
      <c r="I923" s="3">
        <v>30</v>
      </c>
      <c r="J923" s="3">
        <v>21</v>
      </c>
      <c r="K923" s="2" cm="1">
        <f t="array" ref="K923">IF(C923="","",C923-SUMPRODUCT(($B$1461:$B$1491=$J923)*1,C$1461:C$1491))</f>
        <v>-0.50946018250328251</v>
      </c>
      <c r="L923" s="2" cm="1">
        <f t="array" ref="L923">IF(D923="","",D923-SUMPRODUCT(($B$1461:$B$1491=$J923)*1,D$1461:D$1491))</f>
        <v>-0.51766669826941047</v>
      </c>
      <c r="M923" s="2" cm="1">
        <f t="array" ref="M923">IF(E923="","",E923-SUMPRODUCT(($B$1461:$B$1491=$J923)*1,E$1461:E$1491))</f>
        <v>-0.35938643873728715</v>
      </c>
      <c r="N923" s="2" cm="1">
        <f t="array" ref="N923">IF(F923="","",F923-SUMPRODUCT(($B$1461:$B$1491=$J923)*1,F$1461:F$1491))</f>
        <v>-0.35623177495194724</v>
      </c>
      <c r="O923" s="2" cm="1">
        <f t="array" ref="O923">IF(G923="","",G923-SUMPRODUCT(($B$1461:$B$1491=$J923)*1,G$1461:G$1491))</f>
        <v>-0.30111760319263681</v>
      </c>
    </row>
    <row r="924" spans="1:15" x14ac:dyDescent="0.55000000000000004">
      <c r="A924" s="3">
        <v>30</v>
      </c>
      <c r="B924" s="4">
        <v>22</v>
      </c>
      <c r="C924" s="2">
        <f>IF(logVir!C924="","",LN(資本ストック!C924))</f>
        <v>12.140065016841023</v>
      </c>
      <c r="D924" s="2">
        <f>IF(logVir!D924="","",LN(資本ストック!D924))</f>
        <v>12.018898945299794</v>
      </c>
      <c r="E924" s="2">
        <f>IF(logVir!E924="","",LN(資本ストック!E924))</f>
        <v>11.69497067716013</v>
      </c>
      <c r="F924" s="2">
        <f>IF(logVir!F924="","",LN(資本ストック!F924))</f>
        <v>11.613343294563657</v>
      </c>
      <c r="G924" s="2">
        <f>IF(logVir!G924="","",LN(資本ストック!G924))</f>
        <v>11.64320014285671</v>
      </c>
      <c r="I924" s="3">
        <v>30</v>
      </c>
      <c r="J924" s="3">
        <v>22</v>
      </c>
      <c r="K924" s="2" cm="1">
        <f t="array" ref="K924">IF(C924="","",C924-SUMPRODUCT(($B$1461:$B$1491=$J924)*1,C$1461:C$1491))</f>
        <v>-0.46568855926992825</v>
      </c>
      <c r="L924" s="2" cm="1">
        <f t="array" ref="L924">IF(D924="","",D924-SUMPRODUCT(($B$1461:$B$1491=$J924)*1,D$1461:D$1491))</f>
        <v>-0.43875576169450881</v>
      </c>
      <c r="M924" s="2" cm="1">
        <f t="array" ref="M924">IF(E924="","",E924-SUMPRODUCT(($B$1461:$B$1491=$J924)*1,E$1461:E$1491))</f>
        <v>-0.59843007919960556</v>
      </c>
      <c r="N924" s="2" cm="1">
        <f t="array" ref="N924">IF(F924="","",F924-SUMPRODUCT(($B$1461:$B$1491=$J924)*1,F$1461:F$1491))</f>
        <v>-0.63362744713101549</v>
      </c>
      <c r="O924" s="2" cm="1">
        <f t="array" ref="O924">IF(G924="","",G924-SUMPRODUCT(($B$1461:$B$1491=$J924)*1,G$1461:G$1491))</f>
        <v>-0.57041610147347832</v>
      </c>
    </row>
    <row r="925" spans="1:15" x14ac:dyDescent="0.55000000000000004">
      <c r="A925" s="3">
        <v>30</v>
      </c>
      <c r="B925" s="4">
        <v>23</v>
      </c>
      <c r="C925" s="2">
        <f>IF(logVir!C925="","",LN(資本ストック!C925))</f>
        <v>12.643352279568878</v>
      </c>
      <c r="D925" s="2">
        <f>IF(logVir!D925="","",LN(資本ストック!D925))</f>
        <v>12.763747398579834</v>
      </c>
      <c r="E925" s="2">
        <f>IF(logVir!E925="","",LN(資本ストック!E925))</f>
        <v>12.75175013079507</v>
      </c>
      <c r="F925" s="2">
        <f>IF(logVir!F925="","",LN(資本ストック!F925))</f>
        <v>12.743345975663813</v>
      </c>
      <c r="G925" s="2">
        <f>IF(logVir!G925="","",LN(資本ストック!G925))</f>
        <v>12.741149252513152</v>
      </c>
      <c r="I925" s="3">
        <v>30</v>
      </c>
      <c r="J925" s="3">
        <v>23</v>
      </c>
      <c r="K925" s="2" cm="1">
        <f t="array" ref="K925">IF(C925="","",C925-SUMPRODUCT(($B$1461:$B$1491=$J925)*1,C$1461:C$1491))</f>
        <v>-0.77399120847078073</v>
      </c>
      <c r="L925" s="2" cm="1">
        <f t="array" ref="L925">IF(D925="","",D925-SUMPRODUCT(($B$1461:$B$1491=$J925)*1,D$1461:D$1491))</f>
        <v>-0.73194254829203587</v>
      </c>
      <c r="M925" s="2" cm="1">
        <f t="array" ref="M925">IF(E925="","",E925-SUMPRODUCT(($B$1461:$B$1491=$J925)*1,E$1461:E$1491))</f>
        <v>-0.75457323744350191</v>
      </c>
      <c r="N925" s="2" cm="1">
        <f t="array" ref="N925">IF(F925="","",F925-SUMPRODUCT(($B$1461:$B$1491=$J925)*1,F$1461:F$1491))</f>
        <v>-0.75782707564425067</v>
      </c>
      <c r="O925" s="2" cm="1">
        <f t="array" ref="O925">IF(G925="","",G925-SUMPRODUCT(($B$1461:$B$1491=$J925)*1,G$1461:G$1491))</f>
        <v>-0.77292983068447185</v>
      </c>
    </row>
    <row r="926" spans="1:15" x14ac:dyDescent="0.55000000000000004">
      <c r="A926" s="3">
        <v>30</v>
      </c>
      <c r="B926" s="4">
        <v>24</v>
      </c>
      <c r="C926" s="2">
        <f>IF(logVir!C926="","",LN(資本ストック!C926))</f>
        <v>9.8875955666007833</v>
      </c>
      <c r="D926" s="2">
        <f>IF(logVir!D926="","",LN(資本ストック!D926))</f>
        <v>9.8426644712017293</v>
      </c>
      <c r="E926" s="2">
        <f>IF(logVir!E926="","",LN(資本ストック!E926))</f>
        <v>9.8398784468305589</v>
      </c>
      <c r="F926" s="2">
        <f>IF(logVir!F926="","",LN(資本ストック!F926))</f>
        <v>9.8458945980717765</v>
      </c>
      <c r="G926" s="2">
        <f>IF(logVir!G926="","",LN(資本ストック!G926))</f>
        <v>9.8622900736971459</v>
      </c>
      <c r="I926" s="3">
        <v>30</v>
      </c>
      <c r="J926" s="3">
        <v>24</v>
      </c>
      <c r="K926" s="2" cm="1">
        <f t="array" ref="K926">IF(C926="","",C926-SUMPRODUCT(($B$1461:$B$1491=$J926)*1,C$1461:C$1491))</f>
        <v>-1.4050886272632575</v>
      </c>
      <c r="L926" s="2" cm="1">
        <f t="array" ref="L926">IF(D926="","",D926-SUMPRODUCT(($B$1461:$B$1491=$J926)*1,D$1461:D$1491))</f>
        <v>-1.4440840991188271</v>
      </c>
      <c r="M926" s="2" cm="1">
        <f t="array" ref="M926">IF(E926="","",E926-SUMPRODUCT(($B$1461:$B$1491=$J926)*1,E$1461:E$1491))</f>
        <v>-1.494233062888485</v>
      </c>
      <c r="N926" s="2" cm="1">
        <f t="array" ref="N926">IF(F926="","",F926-SUMPRODUCT(($B$1461:$B$1491=$J926)*1,F$1461:F$1491))</f>
        <v>-1.4867610906885265</v>
      </c>
      <c r="O926" s="2" cm="1">
        <f t="array" ref="O926">IF(G926="","",G926-SUMPRODUCT(($B$1461:$B$1491=$J926)*1,G$1461:G$1491))</f>
        <v>-1.4594197396222448</v>
      </c>
    </row>
    <row r="927" spans="1:15" x14ac:dyDescent="0.55000000000000004">
      <c r="A927" s="3">
        <v>30</v>
      </c>
      <c r="B927" s="4">
        <v>25</v>
      </c>
      <c r="C927" s="2">
        <f>IF(logVir!C927="","",LN(資本ストック!C927))</f>
        <v>10.618471470321992</v>
      </c>
      <c r="D927" s="2">
        <f>IF(logVir!D927="","",LN(資本ストック!D927))</f>
        <v>10.683255498477989</v>
      </c>
      <c r="E927" s="2">
        <f>IF(logVir!E927="","",LN(資本ストック!E927))</f>
        <v>10.686060591767017</v>
      </c>
      <c r="F927" s="2">
        <f>IF(logVir!F927="","",LN(資本ストック!F927))</f>
        <v>10.787364034876852</v>
      </c>
      <c r="G927" s="2">
        <f>IF(logVir!G927="","",LN(資本ストック!G927))</f>
        <v>10.86708323018518</v>
      </c>
      <c r="I927" s="3">
        <v>30</v>
      </c>
      <c r="J927" s="3">
        <v>25</v>
      </c>
      <c r="K927" s="2" cm="1">
        <f t="array" ref="K927">IF(C927="","",C927-SUMPRODUCT(($B$1461:$B$1491=$J927)*1,C$1461:C$1491))</f>
        <v>-0.98928018679537999</v>
      </c>
      <c r="L927" s="2" cm="1">
        <f t="array" ref="L927">IF(D927="","",D927-SUMPRODUCT(($B$1461:$B$1491=$J927)*1,D$1461:D$1491))</f>
        <v>-1.0131297124592606</v>
      </c>
      <c r="M927" s="2" cm="1">
        <f t="array" ref="M927">IF(E927="","",E927-SUMPRODUCT(($B$1461:$B$1491=$J927)*1,E$1461:E$1491))</f>
        <v>-1.0669802856367703</v>
      </c>
      <c r="N927" s="2" cm="1">
        <f t="array" ref="N927">IF(F927="","",F927-SUMPRODUCT(($B$1461:$B$1491=$J927)*1,F$1461:F$1491))</f>
        <v>-1.0022006104900818</v>
      </c>
      <c r="O927" s="2" cm="1">
        <f t="array" ref="O927">IF(G927="","",G927-SUMPRODUCT(($B$1461:$B$1491=$J927)*1,G$1461:G$1491))</f>
        <v>-0.92754742998896589</v>
      </c>
    </row>
    <row r="928" spans="1:15" x14ac:dyDescent="0.55000000000000004">
      <c r="A928" s="3">
        <v>30</v>
      </c>
      <c r="B928" s="4">
        <v>26</v>
      </c>
      <c r="C928" s="2">
        <f>IF(logVir!C928="","",LN(資本ストック!C928))</f>
        <v>13.192440568258135</v>
      </c>
      <c r="D928" s="2">
        <f>IF(logVir!D928="","",LN(資本ストック!D928))</f>
        <v>13.157611685398578</v>
      </c>
      <c r="E928" s="2">
        <f>IF(logVir!E928="","",LN(資本ストック!E928))</f>
        <v>13.122782590043235</v>
      </c>
      <c r="F928" s="2">
        <f>IF(logVir!F928="","",LN(資本ストック!F928))</f>
        <v>13.132999028605409</v>
      </c>
      <c r="G928" s="2">
        <f>IF(logVir!G928="","",LN(資本ストック!G928))</f>
        <v>13.12998742675555</v>
      </c>
      <c r="I928" s="3">
        <v>30</v>
      </c>
      <c r="J928" s="3">
        <v>26</v>
      </c>
      <c r="K928" s="2" cm="1">
        <f t="array" ref="K928">IF(C928="","",C928-SUMPRODUCT(($B$1461:$B$1491=$J928)*1,C$1461:C$1491))</f>
        <v>-0.94120255868485714</v>
      </c>
      <c r="L928" s="2" cm="1">
        <f t="array" ref="L928">IF(D928="","",D928-SUMPRODUCT(($B$1461:$B$1491=$J928)*1,D$1461:D$1491))</f>
        <v>-0.91537518235770676</v>
      </c>
      <c r="M928" s="2" cm="1">
        <f t="array" ref="M928">IF(E928="","",E928-SUMPRODUCT(($B$1461:$B$1491=$J928)*1,E$1461:E$1491))</f>
        <v>-0.98228786495408116</v>
      </c>
      <c r="N928" s="2" cm="1">
        <f t="array" ref="N928">IF(F928="","",F928-SUMPRODUCT(($B$1461:$B$1491=$J928)*1,F$1461:F$1491))</f>
        <v>-0.98180862636370492</v>
      </c>
      <c r="O928" s="2" cm="1">
        <f t="array" ref="O928">IF(G928="","",G928-SUMPRODUCT(($B$1461:$B$1491=$J928)*1,G$1461:G$1491))</f>
        <v>-0.97474159929025284</v>
      </c>
    </row>
    <row r="929" spans="1:15" x14ac:dyDescent="0.55000000000000004">
      <c r="A929" s="3">
        <v>30</v>
      </c>
      <c r="B929" s="4">
        <v>27</v>
      </c>
      <c r="C929" s="2">
        <f>IF(logVir!C929="","",LN(資本ストック!C929))</f>
        <v>11.509871538476618</v>
      </c>
      <c r="D929" s="2">
        <f>IF(logVir!D929="","",LN(資本ストック!D929))</f>
        <v>12.027164438402119</v>
      </c>
      <c r="E929" s="2">
        <f>IF(logVir!E929="","",LN(資本ストック!E929))</f>
        <v>12.019344336277587</v>
      </c>
      <c r="F929" s="2">
        <f>IF(logVir!F929="","",LN(資本ストック!F929))</f>
        <v>11.983880730343884</v>
      </c>
      <c r="G929" s="2">
        <f>IF(logVir!G929="","",LN(資本ストック!G929))</f>
        <v>11.996596499830442</v>
      </c>
      <c r="I929" s="3">
        <v>30</v>
      </c>
      <c r="J929" s="3">
        <v>27</v>
      </c>
      <c r="K929" s="2" cm="1">
        <f t="array" ref="K929">IF(C929="","",C929-SUMPRODUCT(($B$1461:$B$1491=$J929)*1,C$1461:C$1491))</f>
        <v>-1.1930373260838643</v>
      </c>
      <c r="L929" s="2" cm="1">
        <f t="array" ref="L929">IF(D929="","",D929-SUMPRODUCT(($B$1461:$B$1491=$J929)*1,D$1461:D$1491))</f>
        <v>-0.96946383277211368</v>
      </c>
      <c r="M929" s="2" cm="1">
        <f t="array" ref="M929">IF(E929="","",E929-SUMPRODUCT(($B$1461:$B$1491=$J929)*1,E$1461:E$1491))</f>
        <v>-1.1735246903293213</v>
      </c>
      <c r="N929" s="2" cm="1">
        <f t="array" ref="N929">IF(F929="","",F929-SUMPRODUCT(($B$1461:$B$1491=$J929)*1,F$1461:F$1491))</f>
        <v>-1.2246180994130107</v>
      </c>
      <c r="O929" s="2" cm="1">
        <f t="array" ref="O929">IF(G929="","",G929-SUMPRODUCT(($B$1461:$B$1491=$J929)*1,G$1461:G$1491))</f>
        <v>-1.245621679507213</v>
      </c>
    </row>
    <row r="930" spans="1:15" x14ac:dyDescent="0.55000000000000004">
      <c r="A930" s="3">
        <v>30</v>
      </c>
      <c r="B930" s="4">
        <v>28</v>
      </c>
      <c r="C930" s="2">
        <f>IF(logVir!C930="","",LN(資本ストック!C930))</f>
        <v>14.851369502623239</v>
      </c>
      <c r="D930" s="2">
        <f>IF(logVir!D930="","",LN(資本ストック!D930))</f>
        <v>14.902897476347393</v>
      </c>
      <c r="E930" s="2">
        <f>IF(logVir!E930="","",LN(資本ストック!E930))</f>
        <v>14.933519353070059</v>
      </c>
      <c r="F930" s="2">
        <f>IF(logVir!F930="","",LN(資本ストック!F930))</f>
        <v>14.92949880443628</v>
      </c>
      <c r="G930" s="2">
        <f>IF(logVir!G930="","",LN(資本ストック!G930))</f>
        <v>14.942588744746132</v>
      </c>
      <c r="I930" s="3">
        <v>30</v>
      </c>
      <c r="J930" s="3">
        <v>28</v>
      </c>
      <c r="K930" s="2" cm="1">
        <f t="array" ref="K930">IF(C930="","",C930-SUMPRODUCT(($B$1461:$B$1491=$J930)*1,C$1461:C$1491))</f>
        <v>-0.69721245025150225</v>
      </c>
      <c r="L930" s="2" cm="1">
        <f t="array" ref="L930">IF(D930="","",D930-SUMPRODUCT(($B$1461:$B$1491=$J930)*1,D$1461:D$1491))</f>
        <v>-0.67615674813792204</v>
      </c>
      <c r="M930" s="2" cm="1">
        <f t="array" ref="M930">IF(E930="","",E930-SUMPRODUCT(($B$1461:$B$1491=$J930)*1,E$1461:E$1491))</f>
        <v>-0.67585853716099109</v>
      </c>
      <c r="N930" s="2" cm="1">
        <f t="array" ref="N930">IF(F930="","",F930-SUMPRODUCT(($B$1461:$B$1491=$J930)*1,F$1461:F$1491))</f>
        <v>-0.69146535336676074</v>
      </c>
      <c r="O930" s="2" cm="1">
        <f t="array" ref="O930">IF(G930="","",G930-SUMPRODUCT(($B$1461:$B$1491=$J930)*1,G$1461:G$1491))</f>
        <v>-0.69331888665568542</v>
      </c>
    </row>
    <row r="931" spans="1:15" x14ac:dyDescent="0.55000000000000004">
      <c r="A931" s="3">
        <v>30</v>
      </c>
      <c r="B931" s="4">
        <v>29</v>
      </c>
      <c r="C931" s="2">
        <f>IF(logVir!C931="","",LN(資本ストック!C931))</f>
        <v>12.321487267815405</v>
      </c>
      <c r="D931" s="2">
        <f>IF(logVir!D931="","",LN(資本ストック!D931))</f>
        <v>12.44985642073895</v>
      </c>
      <c r="E931" s="2">
        <f>IF(logVir!E931="","",LN(資本ストック!E931))</f>
        <v>12.347779680776998</v>
      </c>
      <c r="F931" s="2">
        <f>IF(logVir!F931="","",LN(資本ストック!F931))</f>
        <v>12.346362641071924</v>
      </c>
      <c r="G931" s="2">
        <f>IF(logVir!G931="","",LN(資本ストック!G931))</f>
        <v>12.362311393050668</v>
      </c>
      <c r="I931" s="3">
        <v>30</v>
      </c>
      <c r="J931" s="3">
        <v>29</v>
      </c>
      <c r="K931" s="2" cm="1">
        <f t="array" ref="K931">IF(C931="","",C931-SUMPRODUCT(($B$1461:$B$1491=$J931)*1,C$1461:C$1491))</f>
        <v>-0.90874967393880901</v>
      </c>
      <c r="L931" s="2" cm="1">
        <f t="array" ref="L931">IF(D931="","",D931-SUMPRODUCT(($B$1461:$B$1491=$J931)*1,D$1461:D$1491))</f>
        <v>-0.80373186378089478</v>
      </c>
      <c r="M931" s="2" cm="1">
        <f t="array" ref="M931">IF(E931="","",E931-SUMPRODUCT(($B$1461:$B$1491=$J931)*1,E$1461:E$1491))</f>
        <v>-0.84268114108914816</v>
      </c>
      <c r="N931" s="2" cm="1">
        <f t="array" ref="N931">IF(F931="","",F931-SUMPRODUCT(($B$1461:$B$1491=$J931)*1,F$1461:F$1491))</f>
        <v>-0.83640204103102178</v>
      </c>
      <c r="O931" s="2" cm="1">
        <f t="array" ref="O931">IF(G931="","",G931-SUMPRODUCT(($B$1461:$B$1491=$J931)*1,G$1461:G$1491))</f>
        <v>-0.78935107206415545</v>
      </c>
    </row>
    <row r="932" spans="1:15" x14ac:dyDescent="0.55000000000000004">
      <c r="A932" s="3">
        <v>30</v>
      </c>
      <c r="B932" s="4">
        <v>30</v>
      </c>
      <c r="C932" s="2">
        <f>IF(logVir!C932="","",LN(資本ストック!C932))</f>
        <v>12.795984635289821</v>
      </c>
      <c r="D932" s="2">
        <f>IF(logVir!D932="","",LN(資本ストック!D932))</f>
        <v>12.978237311345069</v>
      </c>
      <c r="E932" s="2">
        <f>IF(logVir!E932="","",LN(資本ストック!E932))</f>
        <v>12.668750496496978</v>
      </c>
      <c r="F932" s="2">
        <f>IF(logVir!F932="","",LN(資本ストック!F932))</f>
        <v>12.59435354846323</v>
      </c>
      <c r="G932" s="2">
        <f>IF(logVir!G932="","",LN(資本ストック!G932))</f>
        <v>12.681245516197546</v>
      </c>
      <c r="I932" s="3">
        <v>30</v>
      </c>
      <c r="J932" s="3">
        <v>30</v>
      </c>
      <c r="K932" s="2" cm="1">
        <f t="array" ref="K932">IF(C932="","",C932-SUMPRODUCT(($B$1461:$B$1491=$J932)*1,C$1461:C$1491))</f>
        <v>-0.51745202705754423</v>
      </c>
      <c r="L932" s="2" cm="1">
        <f t="array" ref="L932">IF(D932="","",D932-SUMPRODUCT(($B$1461:$B$1491=$J932)*1,D$1461:D$1491))</f>
        <v>-0.41039101316182602</v>
      </c>
      <c r="M932" s="2" cm="1">
        <f t="array" ref="M932">IF(E932="","",E932-SUMPRODUCT(($B$1461:$B$1491=$J932)*1,E$1461:E$1491))</f>
        <v>-0.65166329546941881</v>
      </c>
      <c r="N932" s="2" cm="1">
        <f t="array" ref="N932">IF(F932="","",F932-SUMPRODUCT(($B$1461:$B$1491=$J932)*1,F$1461:F$1491))</f>
        <v>-0.71295193598193762</v>
      </c>
      <c r="O932" s="2" cm="1">
        <f t="array" ref="O932">IF(G932="","",G932-SUMPRODUCT(($B$1461:$B$1491=$J932)*1,G$1461:G$1491))</f>
        <v>-0.61370334721941155</v>
      </c>
    </row>
    <row r="933" spans="1:15" x14ac:dyDescent="0.55000000000000004">
      <c r="A933" s="3">
        <v>30</v>
      </c>
      <c r="B933" s="4">
        <v>31</v>
      </c>
      <c r="C933" s="2">
        <f>IF(logVir!C933="","",LN(資本ストック!C933))</f>
        <v>12.724262129337673</v>
      </c>
      <c r="D933" s="2">
        <f>IF(logVir!D933="","",LN(資本ストック!D933))</f>
        <v>12.699120019663935</v>
      </c>
      <c r="E933" s="2">
        <f>IF(logVir!E933="","",LN(資本ストック!E933))</f>
        <v>12.459732502573038</v>
      </c>
      <c r="F933" s="2">
        <f>IF(logVir!F933="","",LN(資本ストック!F933))</f>
        <v>12.382070368492023</v>
      </c>
      <c r="G933" s="2">
        <f>IF(logVir!G933="","",LN(資本ストック!G933))</f>
        <v>12.312365906391378</v>
      </c>
      <c r="I933" s="3">
        <v>30</v>
      </c>
      <c r="J933" s="3">
        <v>31</v>
      </c>
      <c r="K933" s="2" cm="1">
        <f t="array" ref="K933">IF(C933="","",C933-SUMPRODUCT(($B$1461:$B$1491=$J933)*1,C$1461:C$1491))</f>
        <v>-0.59234433873464631</v>
      </c>
      <c r="L933" s="2" cm="1">
        <f t="array" ref="L933">IF(D933="","",D933-SUMPRODUCT(($B$1461:$B$1491=$J933)*1,D$1461:D$1491))</f>
        <v>-0.53631715649268941</v>
      </c>
      <c r="M933" s="2" cm="1">
        <f t="array" ref="M933">IF(E933="","",E933-SUMPRODUCT(($B$1461:$B$1491=$J933)*1,E$1461:E$1491))</f>
        <v>-0.71474403782077189</v>
      </c>
      <c r="N933" s="2" cm="1">
        <f t="array" ref="N933">IF(F933="","",F933-SUMPRODUCT(($B$1461:$B$1491=$J933)*1,F$1461:F$1491))</f>
        <v>-0.75889436357367934</v>
      </c>
      <c r="O933" s="2" cm="1">
        <f t="array" ref="O933">IF(G933="","",G933-SUMPRODUCT(($B$1461:$B$1491=$J933)*1,G$1461:G$1491))</f>
        <v>-0.82847940465074821</v>
      </c>
    </row>
    <row r="934" spans="1:15" x14ac:dyDescent="0.55000000000000004">
      <c r="A934" s="3">
        <v>31</v>
      </c>
      <c r="B934" s="4">
        <v>1</v>
      </c>
      <c r="C934" s="2">
        <f>IF(logVir!C934="","",LN(資本ストック!C934))</f>
        <v>11.946612429356913</v>
      </c>
      <c r="D934" s="2">
        <f>IF(logVir!D934="","",LN(資本ストック!D934))</f>
        <v>11.514727786616724</v>
      </c>
      <c r="E934" s="2">
        <f>IF(logVir!E934="","",LN(資本ストック!E934))</f>
        <v>11.24219670662065</v>
      </c>
      <c r="F934" s="2">
        <f>IF(logVir!F934="","",LN(資本ストック!F934))</f>
        <v>11.243808202567154</v>
      </c>
      <c r="G934" s="2">
        <f>IF(logVir!G934="","",LN(資本ストック!G934))</f>
        <v>11.002893036282046</v>
      </c>
      <c r="I934" s="3">
        <v>31</v>
      </c>
      <c r="J934" s="3">
        <v>1</v>
      </c>
      <c r="K934" s="2" cm="1">
        <f t="array" ref="K934">IF(C934="","",C934-SUMPRODUCT(($B$1461:$B$1491=$J934)*1,C$1461:C$1491))</f>
        <v>-0.64139911617597711</v>
      </c>
      <c r="L934" s="2" cm="1">
        <f t="array" ref="L934">IF(D934="","",D934-SUMPRODUCT(($B$1461:$B$1491=$J934)*1,D$1461:D$1491))</f>
        <v>-0.9164400370802408</v>
      </c>
      <c r="M934" s="2" cm="1">
        <f t="array" ref="M934">IF(E934="","",E934-SUMPRODUCT(($B$1461:$B$1491=$J934)*1,E$1461:E$1491))</f>
        <v>-1.0760547252012334</v>
      </c>
      <c r="N934" s="2" cm="1">
        <f t="array" ref="N934">IF(F934="","",F934-SUMPRODUCT(($B$1461:$B$1491=$J934)*1,F$1461:F$1491))</f>
        <v>-1.0583274010314003</v>
      </c>
      <c r="O934" s="2" cm="1">
        <f t="array" ref="O934">IF(G934="","",G934-SUMPRODUCT(($B$1461:$B$1491=$J934)*1,G$1461:G$1491))</f>
        <v>-1.2181210940699181</v>
      </c>
    </row>
    <row r="935" spans="1:15" x14ac:dyDescent="0.55000000000000004">
      <c r="A935" s="3">
        <v>31</v>
      </c>
      <c r="B935" s="4">
        <v>2</v>
      </c>
      <c r="C935" s="2">
        <f>IF(logVir!C935="","",LN(資本ストック!C935))</f>
        <v>9.420644470452137</v>
      </c>
      <c r="D935" s="2">
        <f>IF(logVir!D935="","",LN(資本ストック!D935))</f>
        <v>9.2446292195990658</v>
      </c>
      <c r="E935" s="2">
        <f>IF(logVir!E935="","",LN(資本ストック!E935))</f>
        <v>9.114821467808417</v>
      </c>
      <c r="F935" s="2">
        <f>IF(logVir!F935="","",LN(資本ストック!F935))</f>
        <v>9.0700621546445497</v>
      </c>
      <c r="G935" s="2">
        <f>IF(logVir!G935="","",LN(資本ストック!G935))</f>
        <v>8.9921303853221168</v>
      </c>
      <c r="I935" s="3">
        <v>31</v>
      </c>
      <c r="J935" s="3">
        <v>2</v>
      </c>
      <c r="K935" s="2" cm="1">
        <f t="array" ref="K935">IF(C935="","",C935-SUMPRODUCT(($B$1461:$B$1491=$J935)*1,C$1461:C$1491))</f>
        <v>-1.0632574818598872</v>
      </c>
      <c r="L935" s="2" cm="1">
        <f t="array" ref="L935">IF(D935="","",D935-SUMPRODUCT(($B$1461:$B$1491=$J935)*1,D$1461:D$1491))</f>
        <v>-1.2531763774940465</v>
      </c>
      <c r="M935" s="2" cm="1">
        <f t="array" ref="M935">IF(E935="","",E935-SUMPRODUCT(($B$1461:$B$1491=$J935)*1,E$1461:E$1491))</f>
        <v>-1.3999889810596446</v>
      </c>
      <c r="N935" s="2" cm="1">
        <f t="array" ref="N935">IF(F935="","",F935-SUMPRODUCT(($B$1461:$B$1491=$J935)*1,F$1461:F$1491))</f>
        <v>-1.4192964187316317</v>
      </c>
      <c r="O935" s="2" cm="1">
        <f t="array" ref="O935">IF(G935="","",G935-SUMPRODUCT(($B$1461:$B$1491=$J935)*1,G$1461:G$1491))</f>
        <v>-1.468201112549794</v>
      </c>
    </row>
    <row r="936" spans="1:15" x14ac:dyDescent="0.55000000000000004">
      <c r="A936" s="3">
        <v>31</v>
      </c>
      <c r="B936" s="4">
        <v>3</v>
      </c>
      <c r="C936" s="2">
        <f>IF(logVir!C936="","",LN(資本ストック!C936))</f>
        <v>12.066405415245644</v>
      </c>
      <c r="D936" s="2">
        <f>IF(logVir!D936="","",LN(資本ストック!D936))</f>
        <v>11.984553805255967</v>
      </c>
      <c r="E936" s="2">
        <f>IF(logVir!E936="","",LN(資本ストック!E936))</f>
        <v>12.071619642102934</v>
      </c>
      <c r="F936" s="2">
        <f>IF(logVir!F936="","",LN(資本ストック!F936))</f>
        <v>12.023246802107547</v>
      </c>
      <c r="G936" s="2">
        <f>IF(logVir!G936="","",LN(資本ストック!G936))</f>
        <v>11.970951322231601</v>
      </c>
      <c r="I936" s="3">
        <v>31</v>
      </c>
      <c r="J936" s="3">
        <v>3</v>
      </c>
      <c r="K936" s="2" cm="1">
        <f t="array" ref="K936">IF(C936="","",C936-SUMPRODUCT(($B$1461:$B$1491=$J936)*1,C$1461:C$1491))</f>
        <v>-0.57475249866246791</v>
      </c>
      <c r="L936" s="2" cm="1">
        <f t="array" ref="L936">IF(D936="","",D936-SUMPRODUCT(($B$1461:$B$1491=$J936)*1,D$1461:D$1491))</f>
        <v>-0.6650612204125963</v>
      </c>
      <c r="M936" s="2" cm="1">
        <f t="array" ref="M936">IF(E936="","",E936-SUMPRODUCT(($B$1461:$B$1491=$J936)*1,E$1461:E$1491))</f>
        <v>-0.64277264507407139</v>
      </c>
      <c r="N936" s="2" cm="1">
        <f t="array" ref="N936">IF(F936="","",F936-SUMPRODUCT(($B$1461:$B$1491=$J936)*1,F$1461:F$1491))</f>
        <v>-0.68724356094309513</v>
      </c>
      <c r="O936" s="2" cm="1">
        <f t="array" ref="O936">IF(G936="","",G936-SUMPRODUCT(($B$1461:$B$1491=$J936)*1,G$1461:G$1491))</f>
        <v>-0.73464543125005832</v>
      </c>
    </row>
    <row r="937" spans="1:15" x14ac:dyDescent="0.55000000000000004">
      <c r="A937" s="3">
        <v>31</v>
      </c>
      <c r="B937" s="4">
        <v>4</v>
      </c>
      <c r="C937" s="2">
        <f>IF(logVir!C937="","",LN(資本ストック!C937))</f>
        <v>9.6441486366647116</v>
      </c>
      <c r="D937" s="2">
        <f>IF(logVir!D937="","",LN(資本ストック!D937))</f>
        <v>9.5292677625193676</v>
      </c>
      <c r="E937" s="2">
        <f>IF(logVir!E937="","",LN(資本ストック!E937))</f>
        <v>9.4126371313346926</v>
      </c>
      <c r="F937" s="2">
        <f>IF(logVir!F937="","",LN(資本ストック!F937))</f>
        <v>9.3401638074991755</v>
      </c>
      <c r="G937" s="2">
        <f>IF(logVir!G937="","",LN(資本ストック!G937))</f>
        <v>9.2611945430343905</v>
      </c>
      <c r="I937" s="3">
        <v>31</v>
      </c>
      <c r="J937" s="3">
        <v>4</v>
      </c>
      <c r="K937" s="2" cm="1">
        <f t="array" ref="K937">IF(C937="","",C937-SUMPRODUCT(($B$1461:$B$1491=$J937)*1,C$1461:C$1491))</f>
        <v>-1.312556955012667</v>
      </c>
      <c r="L937" s="2" cm="1">
        <f t="array" ref="L937">IF(D937="","",D937-SUMPRODUCT(($B$1461:$B$1491=$J937)*1,D$1461:D$1491))</f>
        <v>-1.2911933684310313</v>
      </c>
      <c r="M937" s="2" cm="1">
        <f t="array" ref="M937">IF(E937="","",E937-SUMPRODUCT(($B$1461:$B$1491=$J937)*1,E$1461:E$1491))</f>
        <v>-1.3687700952032529</v>
      </c>
      <c r="N937" s="2" cm="1">
        <f t="array" ref="N937">IF(F937="","",F937-SUMPRODUCT(($B$1461:$B$1491=$J937)*1,F$1461:F$1491))</f>
        <v>-1.414851604634201</v>
      </c>
      <c r="O937" s="2" cm="1">
        <f t="array" ref="O937">IF(G937="","",G937-SUMPRODUCT(($B$1461:$B$1491=$J937)*1,G$1461:G$1491))</f>
        <v>-1.4627954132396379</v>
      </c>
    </row>
    <row r="938" spans="1:15" x14ac:dyDescent="0.55000000000000004">
      <c r="A938" s="3">
        <v>31</v>
      </c>
      <c r="B938" s="4">
        <v>5</v>
      </c>
      <c r="C938" s="2">
        <f>IF(logVir!C938="","",LN(資本ストック!C938))</f>
        <v>11.502987258201211</v>
      </c>
      <c r="D938" s="2">
        <f>IF(logVir!D938="","",LN(資本ストック!D938))</f>
        <v>11.465333550472257</v>
      </c>
      <c r="E938" s="2">
        <f>IF(logVir!E938="","",LN(資本ストック!E938))</f>
        <v>11.401468575535743</v>
      </c>
      <c r="F938" s="2">
        <f>IF(logVir!F938="","",LN(資本ストック!F938))</f>
        <v>11.34824996175899</v>
      </c>
      <c r="G938" s="2">
        <f>IF(logVir!G938="","",LN(資本ストック!G938))</f>
        <v>11.279525578970871</v>
      </c>
      <c r="I938" s="3">
        <v>31</v>
      </c>
      <c r="J938" s="3">
        <v>5</v>
      </c>
      <c r="K938" s="2" cm="1">
        <f t="array" ref="K938">IF(C938="","",C938-SUMPRODUCT(($B$1461:$B$1491=$J938)*1,C$1461:C$1491))</f>
        <v>0.11028614846706297</v>
      </c>
      <c r="L938" s="2" cm="1">
        <f t="array" ref="L938">IF(D938="","",D938-SUMPRODUCT(($B$1461:$B$1491=$J938)*1,D$1461:D$1491))</f>
        <v>0.11466969898467738</v>
      </c>
      <c r="M938" s="2" cm="1">
        <f t="array" ref="M938">IF(E938="","",E938-SUMPRODUCT(($B$1461:$B$1491=$J938)*1,E$1461:E$1491))</f>
        <v>8.5540973699878009E-3</v>
      </c>
      <c r="N938" s="2" cm="1">
        <f t="array" ref="N938">IF(F938="","",F938-SUMPRODUCT(($B$1461:$B$1491=$J938)*1,F$1461:F$1491))</f>
        <v>-3.6667495117272964E-2</v>
      </c>
      <c r="O938" s="2" cm="1">
        <f t="array" ref="O938">IF(G938="","",G938-SUMPRODUCT(($B$1461:$B$1491=$J938)*1,G$1461:G$1491))</f>
        <v>-0.10933547688990863</v>
      </c>
    </row>
    <row r="939" spans="1:15" x14ac:dyDescent="0.55000000000000004">
      <c r="A939" s="3">
        <v>31</v>
      </c>
      <c r="B939" s="4">
        <v>6</v>
      </c>
      <c r="C939" s="2">
        <f>IF(logVir!C939="","",LN(資本ストック!C939))</f>
        <v>10.408835204807369</v>
      </c>
      <c r="D939" s="2">
        <f>IF(logVir!D939="","",LN(資本ストック!D939))</f>
        <v>10.363470251471878</v>
      </c>
      <c r="E939" s="2">
        <f>IF(logVir!E939="","",LN(資本ストック!E939))</f>
        <v>10.31110234991031</v>
      </c>
      <c r="F939" s="2">
        <f>IF(logVir!F939="","",LN(資本ストック!F939))</f>
        <v>10.319743379528804</v>
      </c>
      <c r="G939" s="2">
        <f>IF(logVir!G939="","",LN(資本ストック!G939))</f>
        <v>10.293391202152669</v>
      </c>
      <c r="I939" s="3">
        <v>31</v>
      </c>
      <c r="J939" s="3">
        <v>6</v>
      </c>
      <c r="K939" s="2" cm="1">
        <f t="array" ref="K939">IF(C939="","",C939-SUMPRODUCT(($B$1461:$B$1491=$J939)*1,C$1461:C$1491))</f>
        <v>-2.7419339504410924</v>
      </c>
      <c r="L939" s="2" cm="1">
        <f t="array" ref="L939">IF(D939="","",D939-SUMPRODUCT(($B$1461:$B$1491=$J939)*1,D$1461:D$1491))</f>
        <v>-2.8112224410806164</v>
      </c>
      <c r="M939" s="2" cm="1">
        <f t="array" ref="M939">IF(E939="","",E939-SUMPRODUCT(($B$1461:$B$1491=$J939)*1,E$1461:E$1491))</f>
        <v>-2.8947557671219979</v>
      </c>
      <c r="N939" s="2" cm="1">
        <f t="array" ref="N939">IF(F939="","",F939-SUMPRODUCT(($B$1461:$B$1491=$J939)*1,F$1461:F$1491))</f>
        <v>-2.8884928828640497</v>
      </c>
      <c r="O939" s="2" cm="1">
        <f t="array" ref="O939">IF(G939="","",G939-SUMPRODUCT(($B$1461:$B$1491=$J939)*1,G$1461:G$1491))</f>
        <v>-2.9234571255509358</v>
      </c>
    </row>
    <row r="940" spans="1:15" x14ac:dyDescent="0.55000000000000004">
      <c r="A940" s="3">
        <v>31</v>
      </c>
      <c r="B940" s="4">
        <v>7</v>
      </c>
      <c r="C940" s="2">
        <f>IF(logVir!C940="","",LN(資本ストック!C940))</f>
        <v>9.9226063124155122</v>
      </c>
      <c r="D940" s="2">
        <f>IF(logVir!D940="","",LN(資本ストック!D940))</f>
        <v>9.7655351795822796</v>
      </c>
      <c r="E940" s="2">
        <f>IF(logVir!E940="","",LN(資本ストック!E940))</f>
        <v>9.6021572386248923</v>
      </c>
      <c r="F940" s="2">
        <f>IF(logVir!F940="","",LN(資本ストック!F940))</f>
        <v>9.5349789076958</v>
      </c>
      <c r="G940" s="2">
        <f>IF(logVir!G940="","",LN(資本ストック!G940))</f>
        <v>9.4172353784857243</v>
      </c>
      <c r="I940" s="3">
        <v>31</v>
      </c>
      <c r="J940" s="3">
        <v>7</v>
      </c>
      <c r="K940" s="2" cm="1">
        <f t="array" ref="K940">IF(C940="","",C940-SUMPRODUCT(($B$1461:$B$1491=$J940)*1,C$1461:C$1491))</f>
        <v>-1.9013357656274454</v>
      </c>
      <c r="L940" s="2" cm="1">
        <f t="array" ref="L940">IF(D940="","",D940-SUMPRODUCT(($B$1461:$B$1491=$J940)*1,D$1461:D$1491))</f>
        <v>-1.9899100768745299</v>
      </c>
      <c r="M940" s="2" cm="1">
        <f t="array" ref="M940">IF(E940="","",E940-SUMPRODUCT(($B$1461:$B$1491=$J940)*1,E$1461:E$1491))</f>
        <v>-2.144099945472794</v>
      </c>
      <c r="N940" s="2" cm="1">
        <f t="array" ref="N940">IF(F940="","",F940-SUMPRODUCT(($B$1461:$B$1491=$J940)*1,F$1461:F$1491))</f>
        <v>-2.1943811296447375</v>
      </c>
      <c r="O940" s="2" cm="1">
        <f t="array" ref="O940">IF(G940="","",G940-SUMPRODUCT(($B$1461:$B$1491=$J940)*1,G$1461:G$1491))</f>
        <v>-2.310768693254964</v>
      </c>
    </row>
    <row r="941" spans="1:15" x14ac:dyDescent="0.55000000000000004">
      <c r="A941" s="3">
        <v>31</v>
      </c>
      <c r="B941" s="4">
        <v>8</v>
      </c>
      <c r="C941" s="2">
        <f>IF(logVir!C941="","",LN(資本ストック!C941))</f>
        <v>9.7236915085632845</v>
      </c>
      <c r="D941" s="2">
        <f>IF(logVir!D941="","",LN(資本ストック!D941))</f>
        <v>9.843361864510678</v>
      </c>
      <c r="E941" s="2">
        <f>IF(logVir!E941="","",LN(資本ストック!E941))</f>
        <v>9.9553687220111815</v>
      </c>
      <c r="F941" s="2">
        <f>IF(logVir!F941="","",LN(資本ストック!F941))</f>
        <v>9.8899732776414542</v>
      </c>
      <c r="G941" s="2">
        <f>IF(logVir!G941="","",LN(資本ストック!G941))</f>
        <v>9.8261878282651196</v>
      </c>
      <c r="I941" s="3">
        <v>31</v>
      </c>
      <c r="J941" s="3">
        <v>8</v>
      </c>
      <c r="K941" s="2" cm="1">
        <f t="array" ref="K941">IF(C941="","",C941-SUMPRODUCT(($B$1461:$B$1491=$J941)*1,C$1461:C$1491))</f>
        <v>-2.7172316854132426</v>
      </c>
      <c r="L941" s="2" cm="1">
        <f t="array" ref="L941">IF(D941="","",D941-SUMPRODUCT(($B$1461:$B$1491=$J941)*1,D$1461:D$1491))</f>
        <v>-2.6178121597065687</v>
      </c>
      <c r="M941" s="2" cm="1">
        <f t="array" ref="M941">IF(E941="","",E941-SUMPRODUCT(($B$1461:$B$1491=$J941)*1,E$1461:E$1491))</f>
        <v>-2.4974277979130353</v>
      </c>
      <c r="N941" s="2" cm="1">
        <f t="array" ref="N941">IF(F941="","",F941-SUMPRODUCT(($B$1461:$B$1491=$J941)*1,F$1461:F$1491))</f>
        <v>-2.6105087748913594</v>
      </c>
      <c r="O941" s="2" cm="1">
        <f t="array" ref="O941">IF(G941="","",G941-SUMPRODUCT(($B$1461:$B$1491=$J941)*1,G$1461:G$1491))</f>
        <v>-2.637999467806214</v>
      </c>
    </row>
    <row r="942" spans="1:15" x14ac:dyDescent="0.55000000000000004">
      <c r="A942" s="3">
        <v>31</v>
      </c>
      <c r="B942" s="4">
        <v>9</v>
      </c>
      <c r="C942" s="2">
        <f>IF(logVir!C942="","",LN(資本ストック!C942))</f>
        <v>9.5027612426300934</v>
      </c>
      <c r="D942" s="2">
        <f>IF(logVir!D942="","",LN(資本ストック!D942))</f>
        <v>9.6116617882404558</v>
      </c>
      <c r="E942" s="2">
        <f>IF(logVir!E942="","",LN(資本ストック!E942))</f>
        <v>9.9418467176999812</v>
      </c>
      <c r="F942" s="2">
        <f>IF(logVir!F942="","",LN(資本ストック!F942))</f>
        <v>9.8842987738029784</v>
      </c>
      <c r="G942" s="2">
        <f>IF(logVir!G942="","",LN(資本ストック!G942))</f>
        <v>9.8568391739877459</v>
      </c>
      <c r="I942" s="3">
        <v>31</v>
      </c>
      <c r="J942" s="3">
        <v>9</v>
      </c>
      <c r="K942" s="2" cm="1">
        <f t="array" ref="K942">IF(C942="","",C942-SUMPRODUCT(($B$1461:$B$1491=$J942)*1,C$1461:C$1491))</f>
        <v>-1.7741042589829004</v>
      </c>
      <c r="L942" s="2" cm="1">
        <f t="array" ref="L942">IF(D942="","",D942-SUMPRODUCT(($B$1461:$B$1491=$J942)*1,D$1461:D$1491))</f>
        <v>-1.6389611545158047</v>
      </c>
      <c r="M942" s="2" cm="1">
        <f t="array" ref="M942">IF(E942="","",E942-SUMPRODUCT(($B$1461:$B$1491=$J942)*1,E$1461:E$1491))</f>
        <v>-1.3927433716558344</v>
      </c>
      <c r="N942" s="2" cm="1">
        <f t="array" ref="N942">IF(F942="","",F942-SUMPRODUCT(($B$1461:$B$1491=$J942)*1,F$1461:F$1491))</f>
        <v>-1.4225334452541709</v>
      </c>
      <c r="O942" s="2" cm="1">
        <f t="array" ref="O942">IF(G942="","",G942-SUMPRODUCT(($B$1461:$B$1491=$J942)*1,G$1461:G$1491))</f>
        <v>-1.4504011413858855</v>
      </c>
    </row>
    <row r="943" spans="1:15" x14ac:dyDescent="0.55000000000000004">
      <c r="A943" s="3">
        <v>31</v>
      </c>
      <c r="B943" s="4">
        <v>10</v>
      </c>
      <c r="C943" s="2">
        <f>IF(logVir!C943="","",LN(資本ストック!C943))</f>
        <v>10.528859129934359</v>
      </c>
      <c r="D943" s="2">
        <f>IF(logVir!D943="","",LN(資本ストック!D943))</f>
        <v>10.549808377424943</v>
      </c>
      <c r="E943" s="2">
        <f>IF(logVir!E943="","",LN(資本ストック!E943))</f>
        <v>10.739847341776208</v>
      </c>
      <c r="F943" s="2">
        <f>IF(logVir!F943="","",LN(資本ストック!F943))</f>
        <v>10.687793231509492</v>
      </c>
      <c r="G943" s="2">
        <f>IF(logVir!G943="","",LN(資本ストック!G943))</f>
        <v>10.722946420811049</v>
      </c>
      <c r="I943" s="3">
        <v>31</v>
      </c>
      <c r="J943" s="3">
        <v>10</v>
      </c>
      <c r="K943" s="2" cm="1">
        <f t="array" ref="K943">IF(C943="","",C943-SUMPRODUCT(($B$1461:$B$1491=$J943)*1,C$1461:C$1491))</f>
        <v>-2.1463920630971653</v>
      </c>
      <c r="L943" s="2" cm="1">
        <f t="array" ref="L943">IF(D943="","",D943-SUMPRODUCT(($B$1461:$B$1491=$J943)*1,D$1461:D$1491))</f>
        <v>-2.1927989748365952</v>
      </c>
      <c r="M943" s="2" cm="1">
        <f t="array" ref="M943">IF(E943="","",E943-SUMPRODUCT(($B$1461:$B$1491=$J943)*1,E$1461:E$1491))</f>
        <v>-2.085267887244953</v>
      </c>
      <c r="N943" s="2" cm="1">
        <f t="array" ref="N943">IF(F943="","",F943-SUMPRODUCT(($B$1461:$B$1491=$J943)*1,F$1461:F$1491))</f>
        <v>-2.1287183502197369</v>
      </c>
      <c r="O943" s="2" cm="1">
        <f t="array" ref="O943">IF(G943="","",G943-SUMPRODUCT(($B$1461:$B$1491=$J943)*1,G$1461:G$1491))</f>
        <v>-2.1076502555333949</v>
      </c>
    </row>
    <row r="944" spans="1:15" x14ac:dyDescent="0.55000000000000004">
      <c r="A944" s="3">
        <v>31</v>
      </c>
      <c r="B944" s="4">
        <v>11</v>
      </c>
      <c r="C944" s="2">
        <f>IF(logVir!C944="","",LN(資本ストック!C944))</f>
        <v>11.742051209671759</v>
      </c>
      <c r="D944" s="2">
        <f>IF(logVir!D944="","",LN(資本ストック!D944))</f>
        <v>11.643233344527967</v>
      </c>
      <c r="E944" s="2">
        <f>IF(logVir!E944="","",LN(資本ストック!E944))</f>
        <v>11.678812451154498</v>
      </c>
      <c r="F944" s="2">
        <f>IF(logVir!F944="","",LN(資本ストック!F944))</f>
        <v>11.671393949716839</v>
      </c>
      <c r="G944" s="2">
        <f>IF(logVir!G944="","",LN(資本ストック!G944))</f>
        <v>11.64829740637653</v>
      </c>
      <c r="I944" s="3">
        <v>31</v>
      </c>
      <c r="J944" s="3">
        <v>11</v>
      </c>
      <c r="K944" s="2" cm="1">
        <f t="array" ref="K944">IF(C944="","",C944-SUMPRODUCT(($B$1461:$B$1491=$J944)*1,C$1461:C$1491))</f>
        <v>-0.64004074692448398</v>
      </c>
      <c r="L944" s="2" cm="1">
        <f t="array" ref="L944">IF(D944="","",D944-SUMPRODUCT(($B$1461:$B$1491=$J944)*1,D$1461:D$1491))</f>
        <v>-0.73219805800856363</v>
      </c>
      <c r="M944" s="2" cm="1">
        <f t="array" ref="M944">IF(E944="","",E944-SUMPRODUCT(($B$1461:$B$1491=$J944)*1,E$1461:E$1491))</f>
        <v>-0.74942124017351652</v>
      </c>
      <c r="N944" s="2" cm="1">
        <f t="array" ref="N944">IF(F944="","",F944-SUMPRODUCT(($B$1461:$B$1491=$J944)*1,F$1461:F$1491))</f>
        <v>-0.76770940933292486</v>
      </c>
      <c r="O944" s="2" cm="1">
        <f t="array" ref="O944">IF(G944="","",G944-SUMPRODUCT(($B$1461:$B$1491=$J944)*1,G$1461:G$1491))</f>
        <v>-0.82477192667240118</v>
      </c>
    </row>
    <row r="945" spans="1:15" x14ac:dyDescent="0.55000000000000004">
      <c r="A945" s="3">
        <v>31</v>
      </c>
      <c r="B945" s="4">
        <v>12</v>
      </c>
      <c r="C945" s="2">
        <f>IF(logVir!C945="","",LN(資本ストック!C945))</f>
        <v>11.577382247090545</v>
      </c>
      <c r="D945" s="2">
        <f>IF(logVir!D945="","",LN(資本ストック!D945))</f>
        <v>11.489326992054879</v>
      </c>
      <c r="E945" s="2">
        <f>IF(logVir!E945="","",LN(資本ストック!E945))</f>
        <v>11.409763407004267</v>
      </c>
      <c r="F945" s="2">
        <f>IF(logVir!F945="","",LN(資本ストック!F945))</f>
        <v>11.326565941983391</v>
      </c>
      <c r="G945" s="2">
        <f>IF(logVir!G945="","",LN(資本ストック!G945))</f>
        <v>11.282544318171427</v>
      </c>
      <c r="I945" s="3">
        <v>31</v>
      </c>
      <c r="J945" s="3">
        <v>12</v>
      </c>
      <c r="K945" s="2" cm="1">
        <f t="array" ref="K945">IF(C945="","",C945-SUMPRODUCT(($B$1461:$B$1491=$J945)*1,C$1461:C$1491))</f>
        <v>-0.72517745917079601</v>
      </c>
      <c r="L945" s="2" cm="1">
        <f t="array" ref="L945">IF(D945="","",D945-SUMPRODUCT(($B$1461:$B$1491=$J945)*1,D$1461:D$1491))</f>
        <v>-0.76822831067753228</v>
      </c>
      <c r="M945" s="2" cm="1">
        <f t="array" ref="M945">IF(E945="","",E945-SUMPRODUCT(($B$1461:$B$1491=$J945)*1,E$1461:E$1491))</f>
        <v>-0.87742744862075028</v>
      </c>
      <c r="N945" s="2" cm="1">
        <f t="array" ref="N945">IF(F945="","",F945-SUMPRODUCT(($B$1461:$B$1491=$J945)*1,F$1461:F$1491))</f>
        <v>-0.92262136804605177</v>
      </c>
      <c r="O945" s="2" cm="1">
        <f t="array" ref="O945">IF(G945="","",G945-SUMPRODUCT(($B$1461:$B$1491=$J945)*1,G$1461:G$1491))</f>
        <v>-0.9247986180261325</v>
      </c>
    </row>
    <row r="946" spans="1:15" x14ac:dyDescent="0.55000000000000004">
      <c r="A946" s="3">
        <v>31</v>
      </c>
      <c r="B946" s="4">
        <v>13</v>
      </c>
      <c r="C946" s="2">
        <f>IF(logVir!C946="","",LN(資本ストック!C946))</f>
        <v>11.232167155013977</v>
      </c>
      <c r="D946" s="2">
        <f>IF(logVir!D946="","",LN(資本ストック!D946))</f>
        <v>10.842227511751348</v>
      </c>
      <c r="E946" s="2">
        <f>IF(logVir!E946="","",LN(資本ストック!E946))</f>
        <v>10.460277826667394</v>
      </c>
      <c r="F946" s="2">
        <f>IF(logVir!F946="","",LN(資本ストック!F946))</f>
        <v>10.395606291965516</v>
      </c>
      <c r="G946" s="2">
        <f>IF(logVir!G946="","",LN(資本ストック!G946))</f>
        <v>10.224162501312012</v>
      </c>
      <c r="I946" s="3">
        <v>31</v>
      </c>
      <c r="J946" s="3">
        <v>13</v>
      </c>
      <c r="K946" s="2" cm="1">
        <f t="array" ref="K946">IF(C946="","",C946-SUMPRODUCT(($B$1461:$B$1491=$J946)*1,C$1461:C$1491))</f>
        <v>-0.57455718752147966</v>
      </c>
      <c r="L946" s="2" cm="1">
        <f t="array" ref="L946">IF(D946="","",D946-SUMPRODUCT(($B$1461:$B$1491=$J946)*1,D$1461:D$1491))</f>
        <v>-0.69385127403708857</v>
      </c>
      <c r="M946" s="2" cm="1">
        <f t="array" ref="M946">IF(E946="","",E946-SUMPRODUCT(($B$1461:$B$1491=$J946)*1,E$1461:E$1491))</f>
        <v>-1.0145373015581516</v>
      </c>
      <c r="N946" s="2" cm="1">
        <f t="array" ref="N946">IF(F946="","",F946-SUMPRODUCT(($B$1461:$B$1491=$J946)*1,F$1461:F$1491))</f>
        <v>-1.038117617718374</v>
      </c>
      <c r="O946" s="2" cm="1">
        <f t="array" ref="O946">IF(G946="","",G946-SUMPRODUCT(($B$1461:$B$1491=$J946)*1,G$1461:G$1491))</f>
        <v>-1.2004526718107176</v>
      </c>
    </row>
    <row r="947" spans="1:15" x14ac:dyDescent="0.55000000000000004">
      <c r="A947" s="3">
        <v>31</v>
      </c>
      <c r="B947" s="4">
        <v>14</v>
      </c>
      <c r="C947" s="2">
        <f>IF(logVir!C947="","",LN(資本ストック!C947))</f>
        <v>9.3242212002224285</v>
      </c>
      <c r="D947" s="2">
        <f>IF(logVir!D947="","",LN(資本ストック!D947))</f>
        <v>9.5122695487559792</v>
      </c>
      <c r="E947" s="2">
        <f>IF(logVir!E947="","",LN(資本ストック!E947))</f>
        <v>10.338858716263866</v>
      </c>
      <c r="F947" s="2">
        <f>IF(logVir!F947="","",LN(資本ストック!F947))</f>
        <v>10.309365591763951</v>
      </c>
      <c r="G947" s="2">
        <f>IF(logVir!G947="","",LN(資本ストック!G947))</f>
        <v>10.221357450677234</v>
      </c>
      <c r="I947" s="3">
        <v>31</v>
      </c>
      <c r="J947" s="3">
        <v>14</v>
      </c>
      <c r="K947" s="2" cm="1">
        <f t="array" ref="K947">IF(C947="","",C947-SUMPRODUCT(($B$1461:$B$1491=$J947)*1,C$1461:C$1491))</f>
        <v>-3.163369149335038</v>
      </c>
      <c r="L947" s="2" cm="1">
        <f t="array" ref="L947">IF(D947="","",D947-SUMPRODUCT(($B$1461:$B$1491=$J947)*1,D$1461:D$1491))</f>
        <v>-2.9799041945324696</v>
      </c>
      <c r="M947" s="2" cm="1">
        <f t="array" ref="M947">IF(E947="","",E947-SUMPRODUCT(($B$1461:$B$1491=$J947)*1,E$1461:E$1491))</f>
        <v>-2.2803751729432147</v>
      </c>
      <c r="N947" s="2" cm="1">
        <f t="array" ref="N947">IF(F947="","",F947-SUMPRODUCT(($B$1461:$B$1491=$J947)*1,F$1461:F$1491))</f>
        <v>-2.3199165932224588</v>
      </c>
      <c r="O947" s="2" cm="1">
        <f t="array" ref="O947">IF(G947="","",G947-SUMPRODUCT(($B$1461:$B$1491=$J947)*1,G$1461:G$1491))</f>
        <v>-2.3955115190574876</v>
      </c>
    </row>
    <row r="948" spans="1:15" x14ac:dyDescent="0.55000000000000004">
      <c r="A948" s="3">
        <v>31</v>
      </c>
      <c r="B948" s="4">
        <v>15</v>
      </c>
      <c r="C948" s="2">
        <f>IF(logVir!C948="","",LN(資本ストック!C948))</f>
        <v>8.7046147176325483</v>
      </c>
      <c r="D948" s="2">
        <f>IF(logVir!D948="","",LN(資本ストック!D948))</f>
        <v>8.6151747690498031</v>
      </c>
      <c r="E948" s="2">
        <f>IF(logVir!E948="","",LN(資本ストック!E948))</f>
        <v>9.4815888932024368</v>
      </c>
      <c r="F948" s="2">
        <f>IF(logVir!F948="","",LN(資本ストック!F948))</f>
        <v>9.3925463330395829</v>
      </c>
      <c r="G948" s="2">
        <f>IF(logVir!G948="","",LN(資本ストック!G948))</f>
        <v>9.2775044765042871</v>
      </c>
      <c r="I948" s="3">
        <v>31</v>
      </c>
      <c r="J948" s="3">
        <v>15</v>
      </c>
      <c r="K948" s="2" cm="1">
        <f t="array" ref="K948">IF(C948="","",C948-SUMPRODUCT(($B$1461:$B$1491=$J948)*1,C$1461:C$1491))</f>
        <v>-1.758126727292634</v>
      </c>
      <c r="L948" s="2" cm="1">
        <f t="array" ref="L948">IF(D948="","",D948-SUMPRODUCT(($B$1461:$B$1491=$J948)*1,D$1461:D$1491))</f>
        <v>-1.8727728193825897</v>
      </c>
      <c r="M948" s="2" cm="1">
        <f t="array" ref="M948">IF(E948="","",E948-SUMPRODUCT(($B$1461:$B$1491=$J948)*1,E$1461:E$1491))</f>
        <v>-1.0808722651940457</v>
      </c>
      <c r="N948" s="2" cm="1">
        <f t="array" ref="N948">IF(F948="","",F948-SUMPRODUCT(($B$1461:$B$1491=$J948)*1,F$1461:F$1491))</f>
        <v>-1.1778520965597519</v>
      </c>
      <c r="O948" s="2" cm="1">
        <f t="array" ref="O948">IF(G948="","",G948-SUMPRODUCT(($B$1461:$B$1491=$J948)*1,G$1461:G$1491))</f>
        <v>-1.3017722040312911</v>
      </c>
    </row>
    <row r="949" spans="1:15" x14ac:dyDescent="0.55000000000000004">
      <c r="A949" s="3">
        <v>31</v>
      </c>
      <c r="B949" s="4">
        <v>16</v>
      </c>
      <c r="C949" s="2">
        <f>IF(logVir!C949="","",LN(資本ストック!C949))</f>
        <v>10.484728556167894</v>
      </c>
      <c r="D949" s="2">
        <f>IF(logVir!D949="","",LN(資本ストック!D949))</f>
        <v>10.655474360730173</v>
      </c>
      <c r="E949" s="2">
        <f>IF(logVir!E949="","",LN(資本ストック!E949))</f>
        <v>10.588428643683457</v>
      </c>
      <c r="F949" s="2">
        <f>IF(logVir!F949="","",LN(資本ストック!F949))</f>
        <v>10.74090826773492</v>
      </c>
      <c r="G949" s="2">
        <f>IF(logVir!G949="","",LN(資本ストック!G949))</f>
        <v>10.79122613022264</v>
      </c>
      <c r="I949" s="3">
        <v>31</v>
      </c>
      <c r="J949" s="3">
        <v>16</v>
      </c>
      <c r="K949" s="2" cm="1">
        <f t="array" ref="K949">IF(C949="","",C949-SUMPRODUCT(($B$1461:$B$1491=$J949)*1,C$1461:C$1491))</f>
        <v>-1.7228940013847218</v>
      </c>
      <c r="L949" s="2" cm="1">
        <f t="array" ref="L949">IF(D949="","",D949-SUMPRODUCT(($B$1461:$B$1491=$J949)*1,D$1461:D$1491))</f>
        <v>-1.5527093861328876</v>
      </c>
      <c r="M949" s="2" cm="1">
        <f t="array" ref="M949">IF(E949="","",E949-SUMPRODUCT(($B$1461:$B$1491=$J949)*1,E$1461:E$1491))</f>
        <v>-1.6518086266742191</v>
      </c>
      <c r="N949" s="2" cm="1">
        <f t="array" ref="N949">IF(F949="","",F949-SUMPRODUCT(($B$1461:$B$1491=$J949)*1,F$1461:F$1491))</f>
        <v>-1.4965365542791407</v>
      </c>
      <c r="O949" s="2" cm="1">
        <f t="array" ref="O949">IF(G949="","",G949-SUMPRODUCT(($B$1461:$B$1491=$J949)*1,G$1461:G$1491))</f>
        <v>-1.4710667803472273</v>
      </c>
    </row>
    <row r="950" spans="1:15" x14ac:dyDescent="0.55000000000000004">
      <c r="A950" s="3">
        <v>31</v>
      </c>
      <c r="B950" s="4">
        <v>17</v>
      </c>
      <c r="C950" s="2">
        <f>IF(logVir!C950="","",LN(資本ストック!C950))</f>
        <v>13.658371172901131</v>
      </c>
      <c r="D950" s="2">
        <f>IF(logVir!D950="","",LN(資本ストック!D950))</f>
        <v>13.669549972505463</v>
      </c>
      <c r="E950" s="2">
        <f>IF(logVir!E950="","",LN(資本ストック!E950))</f>
        <v>13.6557836549347</v>
      </c>
      <c r="F950" s="2">
        <f>IF(logVir!F950="","",LN(資本ストック!F950))</f>
        <v>13.669823341369728</v>
      </c>
      <c r="G950" s="2">
        <f>IF(logVir!G950="","",LN(資本ストック!G950))</f>
        <v>13.709599709923189</v>
      </c>
      <c r="I950" s="3">
        <v>31</v>
      </c>
      <c r="J950" s="3">
        <v>17</v>
      </c>
      <c r="K950" s="2" cm="1">
        <f t="array" ref="K950">IF(C950="","",C950-SUMPRODUCT(($B$1461:$B$1491=$J950)*1,C$1461:C$1491))</f>
        <v>-1.4039820069162197</v>
      </c>
      <c r="L950" s="2" cm="1">
        <f t="array" ref="L950">IF(D950="","",D950-SUMPRODUCT(($B$1461:$B$1491=$J950)*1,D$1461:D$1491))</f>
        <v>-1.3847151981846455</v>
      </c>
      <c r="M950" s="2" cm="1">
        <f t="array" ref="M950">IF(E950="","",E950-SUMPRODUCT(($B$1461:$B$1491=$J950)*1,E$1461:E$1491))</f>
        <v>-1.3991089796265026</v>
      </c>
      <c r="N950" s="2" cm="1">
        <f t="array" ref="N950">IF(F950="","",F950-SUMPRODUCT(($B$1461:$B$1491=$J950)*1,F$1461:F$1491))</f>
        <v>-1.3841700709783566</v>
      </c>
      <c r="O950" s="2" cm="1">
        <f t="array" ref="O950">IF(G950="","",G950-SUMPRODUCT(($B$1461:$B$1491=$J950)*1,G$1461:G$1491))</f>
        <v>-1.3494395087179321</v>
      </c>
    </row>
    <row r="951" spans="1:15" x14ac:dyDescent="0.55000000000000004">
      <c r="A951" s="3">
        <v>31</v>
      </c>
      <c r="B951" s="4">
        <v>18</v>
      </c>
      <c r="C951" s="2">
        <f>IF(logVir!C951="","",LN(資本ストック!C951))</f>
        <v>11.618773964479102</v>
      </c>
      <c r="D951" s="2">
        <f>IF(logVir!D951="","",LN(資本ストック!D951))</f>
        <v>11.574239798844845</v>
      </c>
      <c r="E951" s="2">
        <f>IF(logVir!E951="","",LN(資本ストック!E951))</f>
        <v>11.660078014136026</v>
      </c>
      <c r="F951" s="2">
        <f>IF(logVir!F951="","",LN(資本ストック!F951))</f>
        <v>11.669343247677352</v>
      </c>
      <c r="G951" s="2">
        <f>IF(logVir!G951="","",LN(資本ストック!G951))</f>
        <v>11.740893502137993</v>
      </c>
      <c r="I951" s="3">
        <v>31</v>
      </c>
      <c r="J951" s="3">
        <v>18</v>
      </c>
      <c r="K951" s="2" cm="1">
        <f t="array" ref="K951">IF(C951="","",C951-SUMPRODUCT(($B$1461:$B$1491=$J951)*1,C$1461:C$1491))</f>
        <v>-1.0837813698020948</v>
      </c>
      <c r="L951" s="2" cm="1">
        <f t="array" ref="L951">IF(D951="","",D951-SUMPRODUCT(($B$1461:$B$1491=$J951)*1,D$1461:D$1491))</f>
        <v>-1.1513495693955971</v>
      </c>
      <c r="M951" s="2" cm="1">
        <f t="array" ref="M951">IF(E951="","",E951-SUMPRODUCT(($B$1461:$B$1491=$J951)*1,E$1461:E$1491))</f>
        <v>-1.1138444831420049</v>
      </c>
      <c r="N951" s="2" cm="1">
        <f t="array" ref="N951">IF(F951="","",F951-SUMPRODUCT(($B$1461:$B$1491=$J951)*1,F$1461:F$1491))</f>
        <v>-1.1225566394436033</v>
      </c>
      <c r="O951" s="2" cm="1">
        <f t="array" ref="O951">IF(G951="","",G951-SUMPRODUCT(($B$1461:$B$1491=$J951)*1,G$1461:G$1491))</f>
        <v>-1.1187068418878088</v>
      </c>
    </row>
    <row r="952" spans="1:15" x14ac:dyDescent="0.55000000000000004">
      <c r="A952" s="3">
        <v>31</v>
      </c>
      <c r="B952" s="4">
        <v>19</v>
      </c>
      <c r="C952" s="2">
        <f>IF(logVir!C952="","",LN(資本ストック!C952))</f>
        <v>11.219144699536043</v>
      </c>
      <c r="D952" s="2">
        <f>IF(logVir!D952="","",LN(資本ストック!D952))</f>
        <v>11.097255049166211</v>
      </c>
      <c r="E952" s="2">
        <f>IF(logVir!E952="","",LN(資本ストック!E952))</f>
        <v>11.02342533503729</v>
      </c>
      <c r="F952" s="2">
        <f>IF(logVir!F952="","",LN(資本ストック!F952))</f>
        <v>11.006240949800699</v>
      </c>
      <c r="G952" s="2">
        <f>IF(logVir!G952="","",LN(資本ストック!G952))</f>
        <v>10.972719072277021</v>
      </c>
      <c r="I952" s="3">
        <v>31</v>
      </c>
      <c r="J952" s="3">
        <v>19</v>
      </c>
      <c r="K952" s="2" cm="1">
        <f t="array" ref="K952">IF(C952="","",C952-SUMPRODUCT(($B$1461:$B$1491=$J952)*1,C$1461:C$1491))</f>
        <v>-1.2964357314812798</v>
      </c>
      <c r="L952" s="2" cm="1">
        <f t="array" ref="L952">IF(D952="","",D952-SUMPRODUCT(($B$1461:$B$1491=$J952)*1,D$1461:D$1491))</f>
        <v>-1.363528890843769</v>
      </c>
      <c r="M952" s="2" cm="1">
        <f t="array" ref="M952">IF(E952="","",E952-SUMPRODUCT(($B$1461:$B$1491=$J952)*1,E$1461:E$1491))</f>
        <v>-1.4074723825717488</v>
      </c>
      <c r="N952" s="2" cm="1">
        <f t="array" ref="N952">IF(F952="","",F952-SUMPRODUCT(($B$1461:$B$1491=$J952)*1,F$1461:F$1491))</f>
        <v>-1.4194914996419516</v>
      </c>
      <c r="O952" s="2" cm="1">
        <f t="array" ref="O952">IF(G952="","",G952-SUMPRODUCT(($B$1461:$B$1491=$J952)*1,G$1461:G$1491))</f>
        <v>-1.4432603715722063</v>
      </c>
    </row>
    <row r="953" spans="1:15" x14ac:dyDescent="0.55000000000000004">
      <c r="A953" s="3">
        <v>31</v>
      </c>
      <c r="B953" s="4">
        <v>20</v>
      </c>
      <c r="C953" s="2">
        <f>IF(logVir!C953="","",LN(資本ストック!C953))</f>
        <v>11.860388031984712</v>
      </c>
      <c r="D953" s="2">
        <f>IF(logVir!D953="","",LN(資本ストック!D953))</f>
        <v>11.930708837164</v>
      </c>
      <c r="E953" s="2">
        <f>IF(logVir!E953="","",LN(資本ストック!E953))</f>
        <v>12.212421597094075</v>
      </c>
      <c r="F953" s="2">
        <f>IF(logVir!F953="","",LN(資本ストック!F953))</f>
        <v>12.125460092276061</v>
      </c>
      <c r="G953" s="2">
        <f>IF(logVir!G953="","",LN(資本ストック!G953))</f>
        <v>12.268144492428261</v>
      </c>
      <c r="I953" s="3">
        <v>31</v>
      </c>
      <c r="J953" s="3">
        <v>20</v>
      </c>
      <c r="K953" s="2" cm="1">
        <f t="array" ref="K953">IF(C953="","",C953-SUMPRODUCT(($B$1461:$B$1491=$J953)*1,C$1461:C$1491))</f>
        <v>-1.369773827904277</v>
      </c>
      <c r="L953" s="2" cm="1">
        <f t="array" ref="L953">IF(D953="","",D953-SUMPRODUCT(($B$1461:$B$1491=$J953)*1,D$1461:D$1491))</f>
        <v>-1.3955995170913003</v>
      </c>
      <c r="M953" s="2" cm="1">
        <f t="array" ref="M953">IF(E953="","",E953-SUMPRODUCT(($B$1461:$B$1491=$J953)*1,E$1461:E$1491))</f>
        <v>-1.188596845071979</v>
      </c>
      <c r="N953" s="2" cm="1">
        <f t="array" ref="N953">IF(F953="","",F953-SUMPRODUCT(($B$1461:$B$1491=$J953)*1,F$1461:F$1491))</f>
        <v>-1.2716999390276733</v>
      </c>
      <c r="O953" s="2" cm="1">
        <f t="array" ref="O953">IF(G953="","",G953-SUMPRODUCT(($B$1461:$B$1491=$J953)*1,G$1461:G$1491))</f>
        <v>-1.176532009265534</v>
      </c>
    </row>
    <row r="954" spans="1:15" x14ac:dyDescent="0.55000000000000004">
      <c r="A954" s="3">
        <v>31</v>
      </c>
      <c r="B954" s="4">
        <v>21</v>
      </c>
      <c r="C954" s="2">
        <f>IF(logVir!C954="","",LN(資本ストック!C954))</f>
        <v>12.963199549867671</v>
      </c>
      <c r="D954" s="2">
        <f>IF(logVir!D954="","",LN(資本ストック!D954))</f>
        <v>12.965757217593795</v>
      </c>
      <c r="E954" s="2">
        <f>IF(logVir!E954="","",LN(資本ストック!E954))</f>
        <v>12.912812366706429</v>
      </c>
      <c r="F954" s="2">
        <f>IF(logVir!F954="","",LN(資本ストック!F954))</f>
        <v>12.906223493741912</v>
      </c>
      <c r="G954" s="2">
        <f>IF(logVir!G954="","",LN(資本ストック!G954))</f>
        <v>12.915492113759177</v>
      </c>
      <c r="I954" s="3">
        <v>31</v>
      </c>
      <c r="J954" s="3">
        <v>21</v>
      </c>
      <c r="K954" s="2" cm="1">
        <f t="array" ref="K954">IF(C954="","",C954-SUMPRODUCT(($B$1461:$B$1491=$J954)*1,C$1461:C$1491))</f>
        <v>-1.5286119638096984</v>
      </c>
      <c r="L954" s="2" cm="1">
        <f t="array" ref="L954">IF(D954="","",D954-SUMPRODUCT(($B$1461:$B$1491=$J954)*1,D$1461:D$1491))</f>
        <v>-1.5589986483177753</v>
      </c>
      <c r="M954" s="2" cm="1">
        <f t="array" ref="M954">IF(E954="","",E954-SUMPRODUCT(($B$1461:$B$1491=$J954)*1,E$1461:E$1491))</f>
        <v>-1.6697512372541716</v>
      </c>
      <c r="N954" s="2" cm="1">
        <f t="array" ref="N954">IF(F954="","",F954-SUMPRODUCT(($B$1461:$B$1491=$J954)*1,F$1461:F$1491))</f>
        <v>-1.6884851331357105</v>
      </c>
      <c r="O954" s="2" cm="1">
        <f t="array" ref="O954">IF(G954="","",G954-SUMPRODUCT(($B$1461:$B$1491=$J954)*1,G$1461:G$1491))</f>
        <v>-1.6959771464712503</v>
      </c>
    </row>
    <row r="955" spans="1:15" x14ac:dyDescent="0.55000000000000004">
      <c r="A955" s="3">
        <v>31</v>
      </c>
      <c r="B955" s="4">
        <v>22</v>
      </c>
      <c r="C955" s="2">
        <f>IF(logVir!C955="","",LN(資本ストック!C955))</f>
        <v>11.780545725895998</v>
      </c>
      <c r="D955" s="2">
        <f>IF(logVir!D955="","",LN(資本ストック!D955))</f>
        <v>11.50277492447753</v>
      </c>
      <c r="E955" s="2">
        <f>IF(logVir!E955="","",LN(資本ストック!E955))</f>
        <v>11.223342802171967</v>
      </c>
      <c r="F955" s="2">
        <f>IF(logVir!F955="","",LN(資本ストック!F955))</f>
        <v>11.182693462030684</v>
      </c>
      <c r="G955" s="2">
        <f>IF(logVir!G955="","",LN(資本ストック!G955))</f>
        <v>11.121578205823031</v>
      </c>
      <c r="I955" s="3">
        <v>31</v>
      </c>
      <c r="J955" s="3">
        <v>22</v>
      </c>
      <c r="K955" s="2" cm="1">
        <f t="array" ref="K955">IF(C955="","",C955-SUMPRODUCT(($B$1461:$B$1491=$J955)*1,C$1461:C$1491))</f>
        <v>-0.82520785021495335</v>
      </c>
      <c r="L955" s="2" cm="1">
        <f t="array" ref="L955">IF(D955="","",D955-SUMPRODUCT(($B$1461:$B$1491=$J955)*1,D$1461:D$1491))</f>
        <v>-0.95487978251677319</v>
      </c>
      <c r="M955" s="2" cm="1">
        <f t="array" ref="M955">IF(E955="","",E955-SUMPRODUCT(($B$1461:$B$1491=$J955)*1,E$1461:E$1491))</f>
        <v>-1.0700579541877691</v>
      </c>
      <c r="N955" s="2" cm="1">
        <f t="array" ref="N955">IF(F955="","",F955-SUMPRODUCT(($B$1461:$B$1491=$J955)*1,F$1461:F$1491))</f>
        <v>-1.0642772796639886</v>
      </c>
      <c r="O955" s="2" cm="1">
        <f t="array" ref="O955">IF(G955="","",G955-SUMPRODUCT(($B$1461:$B$1491=$J955)*1,G$1461:G$1491))</f>
        <v>-1.0920380385071571</v>
      </c>
    </row>
    <row r="956" spans="1:15" x14ac:dyDescent="0.55000000000000004">
      <c r="A956" s="3">
        <v>31</v>
      </c>
      <c r="B956" s="4">
        <v>23</v>
      </c>
      <c r="C956" s="2">
        <f>IF(logVir!C956="","",LN(資本ストック!C956))</f>
        <v>12.214588091608286</v>
      </c>
      <c r="D956" s="2">
        <f>IF(logVir!D956="","",LN(資本ストック!D956))</f>
        <v>12.272062303465804</v>
      </c>
      <c r="E956" s="2">
        <f>IF(logVir!E956="","",LN(資本ストック!E956))</f>
        <v>12.216425297455929</v>
      </c>
      <c r="F956" s="2">
        <f>IF(logVir!F956="","",LN(資本ストック!F956))</f>
        <v>12.202642702998533</v>
      </c>
      <c r="G956" s="2">
        <f>IF(logVir!G956="","",LN(資本ストック!G956))</f>
        <v>12.200542705852104</v>
      </c>
      <c r="I956" s="3">
        <v>31</v>
      </c>
      <c r="J956" s="3">
        <v>23</v>
      </c>
      <c r="K956" s="2" cm="1">
        <f t="array" ref="K956">IF(C956="","",C956-SUMPRODUCT(($B$1461:$B$1491=$J956)*1,C$1461:C$1491))</f>
        <v>-1.2027553964313729</v>
      </c>
      <c r="L956" s="2" cm="1">
        <f t="array" ref="L956">IF(D956="","",D956-SUMPRODUCT(($B$1461:$B$1491=$J956)*1,D$1461:D$1491))</f>
        <v>-1.2236276434060667</v>
      </c>
      <c r="M956" s="2" cm="1">
        <f t="array" ref="M956">IF(E956="","",E956-SUMPRODUCT(($B$1461:$B$1491=$J956)*1,E$1461:E$1491))</f>
        <v>-1.2898980707826428</v>
      </c>
      <c r="N956" s="2" cm="1">
        <f t="array" ref="N956">IF(F956="","",F956-SUMPRODUCT(($B$1461:$B$1491=$J956)*1,F$1461:F$1491))</f>
        <v>-1.2985303483095301</v>
      </c>
      <c r="O956" s="2" cm="1">
        <f t="array" ref="O956">IF(G956="","",G956-SUMPRODUCT(($B$1461:$B$1491=$J956)*1,G$1461:G$1491))</f>
        <v>-1.3135363773455193</v>
      </c>
    </row>
    <row r="957" spans="1:15" x14ac:dyDescent="0.55000000000000004">
      <c r="A957" s="3">
        <v>31</v>
      </c>
      <c r="B957" s="4">
        <v>24</v>
      </c>
      <c r="C957" s="2">
        <f>IF(logVir!C957="","",LN(資本ストック!C957))</f>
        <v>9.7320805829484271</v>
      </c>
      <c r="D957" s="2">
        <f>IF(logVir!D957="","",LN(資本ストック!D957))</f>
        <v>9.6893793855102235</v>
      </c>
      <c r="E957" s="2">
        <f>IF(logVir!E957="","",LN(資本ストック!E957))</f>
        <v>9.9404475592194732</v>
      </c>
      <c r="F957" s="2">
        <f>IF(logVir!F957="","",LN(資本ストック!F957))</f>
        <v>10.010552468385328</v>
      </c>
      <c r="G957" s="2">
        <f>IF(logVir!G957="","",LN(資本ストック!G957))</f>
        <v>10.098114315921983</v>
      </c>
      <c r="I957" s="3">
        <v>31</v>
      </c>
      <c r="J957" s="3">
        <v>24</v>
      </c>
      <c r="K957" s="2" cm="1">
        <f t="array" ref="K957">IF(C957="","",C957-SUMPRODUCT(($B$1461:$B$1491=$J957)*1,C$1461:C$1491))</f>
        <v>-1.5606036109156136</v>
      </c>
      <c r="L957" s="2" cm="1">
        <f t="array" ref="L957">IF(D957="","",D957-SUMPRODUCT(($B$1461:$B$1491=$J957)*1,D$1461:D$1491))</f>
        <v>-1.5973691848103329</v>
      </c>
      <c r="M957" s="2" cm="1">
        <f t="array" ref="M957">IF(E957="","",E957-SUMPRODUCT(($B$1461:$B$1491=$J957)*1,E$1461:E$1491))</f>
        <v>-1.3936639504995707</v>
      </c>
      <c r="N957" s="2" cm="1">
        <f t="array" ref="N957">IF(F957="","",F957-SUMPRODUCT(($B$1461:$B$1491=$J957)*1,F$1461:F$1491))</f>
        <v>-1.3221032203749754</v>
      </c>
      <c r="O957" s="2" cm="1">
        <f t="array" ref="O957">IF(G957="","",G957-SUMPRODUCT(($B$1461:$B$1491=$J957)*1,G$1461:G$1491))</f>
        <v>-1.2235954973974081</v>
      </c>
    </row>
    <row r="958" spans="1:15" x14ac:dyDescent="0.55000000000000004">
      <c r="A958" s="3">
        <v>31</v>
      </c>
      <c r="B958" s="4">
        <v>25</v>
      </c>
      <c r="C958" s="2">
        <f>IF(logVir!C958="","",LN(資本ストック!C958))</f>
        <v>10.291583674319732</v>
      </c>
      <c r="D958" s="2">
        <f>IF(logVir!D958="","",LN(資本ストック!D958))</f>
        <v>10.419914793508628</v>
      </c>
      <c r="E958" s="2">
        <f>IF(logVir!E958="","",LN(資本ストック!E958))</f>
        <v>10.463796120001321</v>
      </c>
      <c r="F958" s="2">
        <f>IF(logVir!F958="","",LN(資本ストック!F958))</f>
        <v>10.553465582541666</v>
      </c>
      <c r="G958" s="2">
        <f>IF(logVir!G958="","",LN(資本ストック!G958))</f>
        <v>10.41583945433926</v>
      </c>
      <c r="I958" s="3">
        <v>31</v>
      </c>
      <c r="J958" s="3">
        <v>25</v>
      </c>
      <c r="K958" s="2" cm="1">
        <f t="array" ref="K958">IF(C958="","",C958-SUMPRODUCT(($B$1461:$B$1491=$J958)*1,C$1461:C$1491))</f>
        <v>-1.3161679827976407</v>
      </c>
      <c r="L958" s="2" cm="1">
        <f t="array" ref="L958">IF(D958="","",D958-SUMPRODUCT(($B$1461:$B$1491=$J958)*1,D$1461:D$1491))</f>
        <v>-1.2764704174286212</v>
      </c>
      <c r="M958" s="2" cm="1">
        <f t="array" ref="M958">IF(E958="","",E958-SUMPRODUCT(($B$1461:$B$1491=$J958)*1,E$1461:E$1491))</f>
        <v>-1.2892447574024661</v>
      </c>
      <c r="N958" s="2" cm="1">
        <f t="array" ref="N958">IF(F958="","",F958-SUMPRODUCT(($B$1461:$B$1491=$J958)*1,F$1461:F$1491))</f>
        <v>-1.2360990628252679</v>
      </c>
      <c r="O958" s="2" cm="1">
        <f t="array" ref="O958">IF(G958="","",G958-SUMPRODUCT(($B$1461:$B$1491=$J958)*1,G$1461:G$1491))</f>
        <v>-1.3787912058348866</v>
      </c>
    </row>
    <row r="959" spans="1:15" x14ac:dyDescent="0.55000000000000004">
      <c r="A959" s="3">
        <v>31</v>
      </c>
      <c r="B959" s="4">
        <v>26</v>
      </c>
      <c r="C959" s="2">
        <f>IF(logVir!C959="","",LN(資本ストック!C959))</f>
        <v>12.862303971986533</v>
      </c>
      <c r="D959" s="2">
        <f>IF(logVir!D959="","",LN(資本ストック!D959))</f>
        <v>12.753491971765623</v>
      </c>
      <c r="E959" s="2">
        <f>IF(logVir!E959="","",LN(資本ストック!E959))</f>
        <v>12.72273943679172</v>
      </c>
      <c r="F959" s="2">
        <f>IF(logVir!F959="","",LN(資本ストック!F959))</f>
        <v>12.710922312194496</v>
      </c>
      <c r="G959" s="2">
        <f>IF(logVir!G959="","",LN(資本ストック!G959))</f>
        <v>12.677825139130334</v>
      </c>
      <c r="I959" s="3">
        <v>31</v>
      </c>
      <c r="J959" s="3">
        <v>26</v>
      </c>
      <c r="K959" s="2" cm="1">
        <f t="array" ref="K959">IF(C959="","",C959-SUMPRODUCT(($B$1461:$B$1491=$J959)*1,C$1461:C$1491))</f>
        <v>-1.2713391549564594</v>
      </c>
      <c r="L959" s="2" cm="1">
        <f t="array" ref="L959">IF(D959="","",D959-SUMPRODUCT(($B$1461:$B$1491=$J959)*1,D$1461:D$1491))</f>
        <v>-1.3194948959906618</v>
      </c>
      <c r="M959" s="2" cm="1">
        <f t="array" ref="M959">IF(E959="","",E959-SUMPRODUCT(($B$1461:$B$1491=$J959)*1,E$1461:E$1491))</f>
        <v>-1.3823310182055959</v>
      </c>
      <c r="N959" s="2" cm="1">
        <f t="array" ref="N959">IF(F959="","",F959-SUMPRODUCT(($B$1461:$B$1491=$J959)*1,F$1461:F$1491))</f>
        <v>-1.4038853427746183</v>
      </c>
      <c r="O959" s="2" cm="1">
        <f t="array" ref="O959">IF(G959="","",G959-SUMPRODUCT(($B$1461:$B$1491=$J959)*1,G$1461:G$1491))</f>
        <v>-1.4269038869154684</v>
      </c>
    </row>
    <row r="960" spans="1:15" x14ac:dyDescent="0.55000000000000004">
      <c r="A960" s="3">
        <v>31</v>
      </c>
      <c r="B960" s="4">
        <v>27</v>
      </c>
      <c r="C960" s="2">
        <f>IF(logVir!C960="","",LN(資本ストック!C960))</f>
        <v>11.39866312740874</v>
      </c>
      <c r="D960" s="2">
        <f>IF(logVir!D960="","",LN(資本ストック!D960))</f>
        <v>11.75502172865424</v>
      </c>
      <c r="E960" s="2">
        <f>IF(logVir!E960="","",LN(資本ストック!E960))</f>
        <v>12.202947186211947</v>
      </c>
      <c r="F960" s="2">
        <f>IF(logVir!F960="","",LN(資本ストック!F960))</f>
        <v>12.12933824857212</v>
      </c>
      <c r="G960" s="2">
        <f>IF(logVir!G960="","",LN(資本ストック!G960))</f>
        <v>12.126666082551047</v>
      </c>
      <c r="I960" s="3">
        <v>31</v>
      </c>
      <c r="J960" s="3">
        <v>27</v>
      </c>
      <c r="K960" s="2" cm="1">
        <f t="array" ref="K960">IF(C960="","",C960-SUMPRODUCT(($B$1461:$B$1491=$J960)*1,C$1461:C$1491))</f>
        <v>-1.3042457371517422</v>
      </c>
      <c r="L960" s="2" cm="1">
        <f t="array" ref="L960">IF(D960="","",D960-SUMPRODUCT(($B$1461:$B$1491=$J960)*1,D$1461:D$1491))</f>
        <v>-1.2416065425199925</v>
      </c>
      <c r="M960" s="2" cm="1">
        <f t="array" ref="M960">IF(E960="","",E960-SUMPRODUCT(($B$1461:$B$1491=$J960)*1,E$1461:E$1491))</f>
        <v>-0.98992184039496145</v>
      </c>
      <c r="N960" s="2" cm="1">
        <f t="array" ref="N960">IF(F960="","",F960-SUMPRODUCT(($B$1461:$B$1491=$J960)*1,F$1461:F$1491))</f>
        <v>-1.0791605811847749</v>
      </c>
      <c r="O960" s="2" cm="1">
        <f t="array" ref="O960">IF(G960="","",G960-SUMPRODUCT(($B$1461:$B$1491=$J960)*1,G$1461:G$1491))</f>
        <v>-1.1155520967866082</v>
      </c>
    </row>
    <row r="961" spans="1:15" x14ac:dyDescent="0.55000000000000004">
      <c r="A961" s="3">
        <v>31</v>
      </c>
      <c r="B961" s="4">
        <v>28</v>
      </c>
      <c r="C961" s="2">
        <f>IF(logVir!C961="","",LN(資本ストック!C961))</f>
        <v>14.53272641058318</v>
      </c>
      <c r="D961" s="2">
        <f>IF(logVir!D961="","",LN(資本ストック!D961))</f>
        <v>14.51818711603693</v>
      </c>
      <c r="E961" s="2">
        <f>IF(logVir!E961="","",LN(資本ストック!E961))</f>
        <v>14.574068101621368</v>
      </c>
      <c r="F961" s="2">
        <f>IF(logVir!F961="","",LN(資本ストック!F961))</f>
        <v>14.588417977709456</v>
      </c>
      <c r="G961" s="2">
        <f>IF(logVir!G961="","",LN(資本ストック!G961))</f>
        <v>14.568430635990897</v>
      </c>
      <c r="I961" s="3">
        <v>31</v>
      </c>
      <c r="J961" s="3">
        <v>28</v>
      </c>
      <c r="K961" s="2" cm="1">
        <f t="array" ref="K961">IF(C961="","",C961-SUMPRODUCT(($B$1461:$B$1491=$J961)*1,C$1461:C$1491))</f>
        <v>-1.0158555422915612</v>
      </c>
      <c r="L961" s="2" cm="1">
        <f t="array" ref="L961">IF(D961="","",D961-SUMPRODUCT(($B$1461:$B$1491=$J961)*1,D$1461:D$1491))</f>
        <v>-1.0608671084483845</v>
      </c>
      <c r="M961" s="2" cm="1">
        <f t="array" ref="M961">IF(E961="","",E961-SUMPRODUCT(($B$1461:$B$1491=$J961)*1,E$1461:E$1491))</f>
        <v>-1.0353097886096823</v>
      </c>
      <c r="N961" s="2" cm="1">
        <f t="array" ref="N961">IF(F961="","",F961-SUMPRODUCT(($B$1461:$B$1491=$J961)*1,F$1461:F$1491))</f>
        <v>-1.0325461800935845</v>
      </c>
      <c r="O961" s="2" cm="1">
        <f t="array" ref="O961">IF(G961="","",G961-SUMPRODUCT(($B$1461:$B$1491=$J961)*1,G$1461:G$1491))</f>
        <v>-1.0674769954109209</v>
      </c>
    </row>
    <row r="962" spans="1:15" x14ac:dyDescent="0.55000000000000004">
      <c r="A962" s="3">
        <v>31</v>
      </c>
      <c r="B962" s="4">
        <v>29</v>
      </c>
      <c r="C962" s="2">
        <f>IF(logVir!C962="","",LN(資本ストック!C962))</f>
        <v>12.141365454011513</v>
      </c>
      <c r="D962" s="2">
        <f>IF(logVir!D962="","",LN(資本ストック!D962))</f>
        <v>12.357045348862243</v>
      </c>
      <c r="E962" s="2">
        <f>IF(logVir!E962="","",LN(資本ストック!E962))</f>
        <v>12.268595271179292</v>
      </c>
      <c r="F962" s="2">
        <f>IF(logVir!F962="","",LN(資本ストック!F962))</f>
        <v>12.199203202777658</v>
      </c>
      <c r="G962" s="2">
        <f>IF(logVir!G962="","",LN(資本ストック!G962))</f>
        <v>12.27644605515351</v>
      </c>
      <c r="I962" s="3">
        <v>31</v>
      </c>
      <c r="J962" s="3">
        <v>29</v>
      </c>
      <c r="K962" s="2" cm="1">
        <f t="array" ref="K962">IF(C962="","",C962-SUMPRODUCT(($B$1461:$B$1491=$J962)*1,C$1461:C$1491))</f>
        <v>-1.0888714877427006</v>
      </c>
      <c r="L962" s="2" cm="1">
        <f t="array" ref="L962">IF(D962="","",D962-SUMPRODUCT(($B$1461:$B$1491=$J962)*1,D$1461:D$1491))</f>
        <v>-0.89654293565760135</v>
      </c>
      <c r="M962" s="2" cm="1">
        <f t="array" ref="M962">IF(E962="","",E962-SUMPRODUCT(($B$1461:$B$1491=$J962)*1,E$1461:E$1491))</f>
        <v>-0.92186555068685472</v>
      </c>
      <c r="N962" s="2" cm="1">
        <f t="array" ref="N962">IF(F962="","",F962-SUMPRODUCT(($B$1461:$B$1491=$J962)*1,F$1461:F$1491))</f>
        <v>-0.98356147932528692</v>
      </c>
      <c r="O962" s="2" cm="1">
        <f t="array" ref="O962">IF(G962="","",G962-SUMPRODUCT(($B$1461:$B$1491=$J962)*1,G$1461:G$1491))</f>
        <v>-0.87521640996131289</v>
      </c>
    </row>
    <row r="963" spans="1:15" x14ac:dyDescent="0.55000000000000004">
      <c r="A963" s="3">
        <v>31</v>
      </c>
      <c r="B963" s="4">
        <v>30</v>
      </c>
      <c r="C963" s="2">
        <f>IF(logVir!C963="","",LN(資本ストック!C963))</f>
        <v>12.117748217305204</v>
      </c>
      <c r="D963" s="2">
        <f>IF(logVir!D963="","",LN(資本ストック!D963))</f>
        <v>12.107667286531962</v>
      </c>
      <c r="E963" s="2">
        <f>IF(logVir!E963="","",LN(資本ストック!E963))</f>
        <v>11.943126022428761</v>
      </c>
      <c r="F963" s="2">
        <f>IF(logVir!F963="","",LN(資本ストック!F963))</f>
        <v>11.977862189205547</v>
      </c>
      <c r="G963" s="2">
        <f>IF(logVir!G963="","",LN(資本ストック!G963))</f>
        <v>11.979505078915459</v>
      </c>
      <c r="I963" s="3">
        <v>31</v>
      </c>
      <c r="J963" s="3">
        <v>30</v>
      </c>
      <c r="K963" s="2" cm="1">
        <f t="array" ref="K963">IF(C963="","",C963-SUMPRODUCT(($B$1461:$B$1491=$J963)*1,C$1461:C$1491))</f>
        <v>-1.1956884450421619</v>
      </c>
      <c r="L963" s="2" cm="1">
        <f t="array" ref="L963">IF(D963="","",D963-SUMPRODUCT(($B$1461:$B$1491=$J963)*1,D$1461:D$1491))</f>
        <v>-1.280961037974933</v>
      </c>
      <c r="M963" s="2" cm="1">
        <f t="array" ref="M963">IF(E963="","",E963-SUMPRODUCT(($B$1461:$B$1491=$J963)*1,E$1461:E$1491))</f>
        <v>-1.3772877695376362</v>
      </c>
      <c r="N963" s="2" cm="1">
        <f t="array" ref="N963">IF(F963="","",F963-SUMPRODUCT(($B$1461:$B$1491=$J963)*1,F$1461:F$1491))</f>
        <v>-1.3294432952396207</v>
      </c>
      <c r="O963" s="2" cm="1">
        <f t="array" ref="O963">IF(G963="","",G963-SUMPRODUCT(($B$1461:$B$1491=$J963)*1,G$1461:G$1491))</f>
        <v>-1.3154437845014986</v>
      </c>
    </row>
    <row r="964" spans="1:15" x14ac:dyDescent="0.55000000000000004">
      <c r="A964" s="3">
        <v>31</v>
      </c>
      <c r="B964" s="4">
        <v>31</v>
      </c>
      <c r="C964" s="2">
        <f>IF(logVir!C964="","",LN(資本ストック!C964))</f>
        <v>11.946202143798075</v>
      </c>
      <c r="D964" s="2">
        <f>IF(logVir!D964="","",LN(資本ストック!D964))</f>
        <v>11.993656343018792</v>
      </c>
      <c r="E964" s="2">
        <f>IF(logVir!E964="","",LN(資本ストック!E964))</f>
        <v>12.209847327936997</v>
      </c>
      <c r="F964" s="2">
        <f>IF(logVir!F964="","",LN(資本ストック!F964))</f>
        <v>12.132581961067983</v>
      </c>
      <c r="G964" s="2">
        <f>IF(logVir!G964="","",LN(資本ストック!G964))</f>
        <v>12.137756446532425</v>
      </c>
      <c r="I964" s="3">
        <v>31</v>
      </c>
      <c r="J964" s="3">
        <v>31</v>
      </c>
      <c r="K964" s="2" cm="1">
        <f t="array" ref="K964">IF(C964="","",C964-SUMPRODUCT(($B$1461:$B$1491=$J964)*1,C$1461:C$1491))</f>
        <v>-1.3704043242742436</v>
      </c>
      <c r="L964" s="2" cm="1">
        <f t="array" ref="L964">IF(D964="","",D964-SUMPRODUCT(($B$1461:$B$1491=$J964)*1,D$1461:D$1491))</f>
        <v>-1.2417808331378328</v>
      </c>
      <c r="M964" s="2" cm="1">
        <f t="array" ref="M964">IF(E964="","",E964-SUMPRODUCT(($B$1461:$B$1491=$J964)*1,E$1461:E$1491))</f>
        <v>-0.96462921245681343</v>
      </c>
      <c r="N964" s="2" cm="1">
        <f t="array" ref="N964">IF(F964="","",F964-SUMPRODUCT(($B$1461:$B$1491=$J964)*1,F$1461:F$1491))</f>
        <v>-1.00838277099772</v>
      </c>
      <c r="O964" s="2" cm="1">
        <f t="array" ref="O964">IF(G964="","",G964-SUMPRODUCT(($B$1461:$B$1491=$J964)*1,G$1461:G$1491))</f>
        <v>-1.0030888645097011</v>
      </c>
    </row>
    <row r="965" spans="1:15" x14ac:dyDescent="0.55000000000000004">
      <c r="A965" s="3">
        <v>32</v>
      </c>
      <c r="B965" s="4">
        <v>1</v>
      </c>
      <c r="C965" s="2">
        <f>IF(logVir!C965="","",LN(資本ストック!C965))</f>
        <v>12.153648551413673</v>
      </c>
      <c r="D965" s="2">
        <f>IF(logVir!D965="","",LN(資本ストック!D965))</f>
        <v>11.976367593171119</v>
      </c>
      <c r="E965" s="2">
        <f>IF(logVir!E965="","",LN(資本ストック!E965))</f>
        <v>11.481688204248234</v>
      </c>
      <c r="F965" s="2">
        <f>IF(logVir!F965="","",LN(資本ストック!F965))</f>
        <v>11.384958575321985</v>
      </c>
      <c r="G965" s="2">
        <f>IF(logVir!G965="","",LN(資本ストック!G965))</f>
        <v>11.35557795191594</v>
      </c>
      <c r="I965" s="3">
        <v>32</v>
      </c>
      <c r="J965" s="3">
        <v>1</v>
      </c>
      <c r="K965" s="2" cm="1">
        <f t="array" ref="K965">IF(C965="","",C965-SUMPRODUCT(($B$1461:$B$1491=$J965)*1,C$1461:C$1491))</f>
        <v>-0.4343629941192173</v>
      </c>
      <c r="L965" s="2" cm="1">
        <f t="array" ref="L965">IF(D965="","",D965-SUMPRODUCT(($B$1461:$B$1491=$J965)*1,D$1461:D$1491))</f>
        <v>-0.45480023052584606</v>
      </c>
      <c r="M965" s="2" cm="1">
        <f t="array" ref="M965">IF(E965="","",E965-SUMPRODUCT(($B$1461:$B$1491=$J965)*1,E$1461:E$1491))</f>
        <v>-0.83656322757364876</v>
      </c>
      <c r="N965" s="2" cm="1">
        <f t="array" ref="N965">IF(F965="","",F965-SUMPRODUCT(($B$1461:$B$1491=$J965)*1,F$1461:F$1491))</f>
        <v>-0.91717702827656922</v>
      </c>
      <c r="O965" s="2" cm="1">
        <f t="array" ref="O965">IF(G965="","",G965-SUMPRODUCT(($B$1461:$B$1491=$J965)*1,G$1461:G$1491))</f>
        <v>-0.86543617843602405</v>
      </c>
    </row>
    <row r="966" spans="1:15" x14ac:dyDescent="0.55000000000000004">
      <c r="A966" s="3">
        <v>32</v>
      </c>
      <c r="B966" s="4">
        <v>2</v>
      </c>
      <c r="C966" s="2">
        <f>IF(logVir!C966="","",LN(資本ストック!C966))</f>
        <v>9.8844967590160682</v>
      </c>
      <c r="D966" s="2">
        <f>IF(logVir!D966="","",LN(資本ストック!D966))</f>
        <v>9.8951822420316091</v>
      </c>
      <c r="E966" s="2">
        <f>IF(logVir!E966="","",LN(資本ストック!E966))</f>
        <v>9.9310282125778144</v>
      </c>
      <c r="F966" s="2">
        <f>IF(logVir!F966="","",LN(資本ストック!F966))</f>
        <v>9.9049655814784998</v>
      </c>
      <c r="G966" s="2">
        <f>IF(logVir!G966="","",LN(資本ストック!G966))</f>
        <v>9.8628763797667176</v>
      </c>
      <c r="I966" s="3">
        <v>32</v>
      </c>
      <c r="J966" s="3">
        <v>2</v>
      </c>
      <c r="K966" s="2" cm="1">
        <f t="array" ref="K966">IF(C966="","",C966-SUMPRODUCT(($B$1461:$B$1491=$J966)*1,C$1461:C$1491))</f>
        <v>-0.5994051932959561</v>
      </c>
      <c r="L966" s="2" cm="1">
        <f t="array" ref="L966">IF(D966="","",D966-SUMPRODUCT(($B$1461:$B$1491=$J966)*1,D$1461:D$1491))</f>
        <v>-0.60262335506150322</v>
      </c>
      <c r="M966" s="2" cm="1">
        <f t="array" ref="M966">IF(E966="","",E966-SUMPRODUCT(($B$1461:$B$1491=$J966)*1,E$1461:E$1491))</f>
        <v>-0.58378223629024717</v>
      </c>
      <c r="N966" s="2" cm="1">
        <f t="array" ref="N966">IF(F966="","",F966-SUMPRODUCT(($B$1461:$B$1491=$J966)*1,F$1461:F$1491))</f>
        <v>-0.58439299189768157</v>
      </c>
      <c r="O966" s="2" cm="1">
        <f t="array" ref="O966">IF(G966="","",G966-SUMPRODUCT(($B$1461:$B$1491=$J966)*1,G$1461:G$1491))</f>
        <v>-0.59745511810519325</v>
      </c>
    </row>
    <row r="967" spans="1:15" x14ac:dyDescent="0.55000000000000004">
      <c r="A967" s="3">
        <v>32</v>
      </c>
      <c r="B967" s="4">
        <v>3</v>
      </c>
      <c r="C967" s="2">
        <f>IF(logVir!C967="","",LN(資本ストック!C967))</f>
        <v>10.863378496463323</v>
      </c>
      <c r="D967" s="2">
        <f>IF(logVir!D967="","",LN(資本ストック!D967))</f>
        <v>11.034392157780008</v>
      </c>
      <c r="E967" s="2">
        <f>IF(logVir!E967="","",LN(資本ストック!E967))</f>
        <v>11.047780474245156</v>
      </c>
      <c r="F967" s="2">
        <f>IF(logVir!F967="","",LN(資本ストック!F967))</f>
        <v>10.995924138435512</v>
      </c>
      <c r="G967" s="2">
        <f>IF(logVir!G967="","",LN(資本ストック!G967))</f>
        <v>11.042604447294167</v>
      </c>
      <c r="I967" s="3">
        <v>32</v>
      </c>
      <c r="J967" s="3">
        <v>3</v>
      </c>
      <c r="K967" s="2" cm="1">
        <f t="array" ref="K967">IF(C967="","",C967-SUMPRODUCT(($B$1461:$B$1491=$J967)*1,C$1461:C$1491))</f>
        <v>-1.7777794174447887</v>
      </c>
      <c r="L967" s="2" cm="1">
        <f t="array" ref="L967">IF(D967="","",D967-SUMPRODUCT(($B$1461:$B$1491=$J967)*1,D$1461:D$1491))</f>
        <v>-1.615222867888555</v>
      </c>
      <c r="M967" s="2" cm="1">
        <f t="array" ref="M967">IF(E967="","",E967-SUMPRODUCT(($B$1461:$B$1491=$J967)*1,E$1461:E$1491))</f>
        <v>-1.6666118129318495</v>
      </c>
      <c r="N967" s="2" cm="1">
        <f t="array" ref="N967">IF(F967="","",F967-SUMPRODUCT(($B$1461:$B$1491=$J967)*1,F$1461:F$1491))</f>
        <v>-1.7145662246151296</v>
      </c>
      <c r="O967" s="2" cm="1">
        <f t="array" ref="O967">IF(G967="","",G967-SUMPRODUCT(($B$1461:$B$1491=$J967)*1,G$1461:G$1491))</f>
        <v>-1.6629923061874923</v>
      </c>
    </row>
    <row r="968" spans="1:15" x14ac:dyDescent="0.55000000000000004">
      <c r="A968" s="3">
        <v>32</v>
      </c>
      <c r="B968" s="4">
        <v>4</v>
      </c>
      <c r="C968" s="2">
        <f>IF(logVir!C968="","",LN(資本ストック!C968))</f>
        <v>10.167979850789076</v>
      </c>
      <c r="D968" s="2">
        <f>IF(logVir!D968="","",LN(資本ストック!D968))</f>
        <v>10.016348059289779</v>
      </c>
      <c r="E968" s="2">
        <f>IF(logVir!E968="","",LN(資本ストック!E968))</f>
        <v>9.9679106318233455</v>
      </c>
      <c r="F968" s="2">
        <f>IF(logVir!F968="","",LN(資本ストック!F968))</f>
        <v>9.9574509303014889</v>
      </c>
      <c r="G968" s="2">
        <f>IF(logVir!G968="","",LN(資本ストック!G968))</f>
        <v>9.925328130261434</v>
      </c>
      <c r="I968" s="3">
        <v>32</v>
      </c>
      <c r="J968" s="3">
        <v>4</v>
      </c>
      <c r="K968" s="2" cm="1">
        <f t="array" ref="K968">IF(C968="","",C968-SUMPRODUCT(($B$1461:$B$1491=$J968)*1,C$1461:C$1491))</f>
        <v>-0.78872574088830305</v>
      </c>
      <c r="L968" s="2" cm="1">
        <f t="array" ref="L968">IF(D968="","",D968-SUMPRODUCT(($B$1461:$B$1491=$J968)*1,D$1461:D$1491))</f>
        <v>-0.80411307166061974</v>
      </c>
      <c r="M968" s="2" cm="1">
        <f t="array" ref="M968">IF(E968="","",E968-SUMPRODUCT(($B$1461:$B$1491=$J968)*1,E$1461:E$1491))</f>
        <v>-0.81349659471460001</v>
      </c>
      <c r="N968" s="2" cm="1">
        <f t="array" ref="N968">IF(F968="","",F968-SUMPRODUCT(($B$1461:$B$1491=$J968)*1,F$1461:F$1491))</f>
        <v>-0.79756448183188766</v>
      </c>
      <c r="O968" s="2" cm="1">
        <f t="array" ref="O968">IF(G968="","",G968-SUMPRODUCT(($B$1461:$B$1491=$J968)*1,G$1461:G$1491))</f>
        <v>-0.79866182601259439</v>
      </c>
    </row>
    <row r="969" spans="1:15" x14ac:dyDescent="0.55000000000000004">
      <c r="A969" s="3">
        <v>32</v>
      </c>
      <c r="B969" s="4">
        <v>5</v>
      </c>
      <c r="C969" s="2">
        <f>IF(logVir!C969="","",LN(資本ストック!C969))</f>
        <v>10.127475478993526</v>
      </c>
      <c r="D969" s="2">
        <f>IF(logVir!D969="","",LN(資本ストック!D969))</f>
        <v>10.358381171630146</v>
      </c>
      <c r="E969" s="2">
        <f>IF(logVir!E969="","",LN(資本ストック!E969))</f>
        <v>10.571041552954226</v>
      </c>
      <c r="F969" s="2">
        <f>IF(logVir!F969="","",LN(資本ストック!F969))</f>
        <v>10.549039310883993</v>
      </c>
      <c r="G969" s="2">
        <f>IF(logVir!G969="","",LN(資本ストック!G969))</f>
        <v>10.708444688690683</v>
      </c>
      <c r="I969" s="3">
        <v>32</v>
      </c>
      <c r="J969" s="3">
        <v>5</v>
      </c>
      <c r="K969" s="2" cm="1">
        <f t="array" ref="K969">IF(C969="","",C969-SUMPRODUCT(($B$1461:$B$1491=$J969)*1,C$1461:C$1491))</f>
        <v>-1.2652256307406216</v>
      </c>
      <c r="L969" s="2" cm="1">
        <f t="array" ref="L969">IF(D969="","",D969-SUMPRODUCT(($B$1461:$B$1491=$J969)*1,D$1461:D$1491))</f>
        <v>-0.99228267985743379</v>
      </c>
      <c r="M969" s="2" cm="1">
        <f t="array" ref="M969">IF(E969="","",E969-SUMPRODUCT(($B$1461:$B$1491=$J969)*1,E$1461:E$1491))</f>
        <v>-0.82187292521152955</v>
      </c>
      <c r="N969" s="2" cm="1">
        <f t="array" ref="N969">IF(F969="","",F969-SUMPRODUCT(($B$1461:$B$1491=$J969)*1,F$1461:F$1491))</f>
        <v>-0.83587814599226995</v>
      </c>
      <c r="O969" s="2" cm="1">
        <f t="array" ref="O969">IF(G969="","",G969-SUMPRODUCT(($B$1461:$B$1491=$J969)*1,G$1461:G$1491))</f>
        <v>-0.68041636717009624</v>
      </c>
    </row>
    <row r="970" spans="1:15" x14ac:dyDescent="0.55000000000000004">
      <c r="A970" s="3">
        <v>32</v>
      </c>
      <c r="B970" s="4">
        <v>6</v>
      </c>
      <c r="C970" s="2">
        <f>IF(logVir!C970="","",LN(資本ストック!C970))</f>
        <v>11.33603684113719</v>
      </c>
      <c r="D970" s="2">
        <f>IF(logVir!D970="","",LN(資本ストック!D970))</f>
        <v>11.311780282264525</v>
      </c>
      <c r="E970" s="2">
        <f>IF(logVir!E970="","",LN(資本ストック!E970))</f>
        <v>11.258729273454925</v>
      </c>
      <c r="F970" s="2">
        <f>IF(logVir!F970="","",LN(資本ストック!F970))</f>
        <v>11.276503899565299</v>
      </c>
      <c r="G970" s="2">
        <f>IF(logVir!G970="","",LN(資本ストック!G970))</f>
        <v>11.302568031628031</v>
      </c>
      <c r="I970" s="3">
        <v>32</v>
      </c>
      <c r="J970" s="3">
        <v>6</v>
      </c>
      <c r="K970" s="2" cm="1">
        <f t="array" ref="K970">IF(C970="","",C970-SUMPRODUCT(($B$1461:$B$1491=$J970)*1,C$1461:C$1491))</f>
        <v>-1.8147323141112714</v>
      </c>
      <c r="L970" s="2" cm="1">
        <f t="array" ref="L970">IF(D970="","",D970-SUMPRODUCT(($B$1461:$B$1491=$J970)*1,D$1461:D$1491))</f>
        <v>-1.8629124102879686</v>
      </c>
      <c r="M970" s="2" cm="1">
        <f t="array" ref="M970">IF(E970="","",E970-SUMPRODUCT(($B$1461:$B$1491=$J970)*1,E$1461:E$1491))</f>
        <v>-1.9471288435773833</v>
      </c>
      <c r="N970" s="2" cm="1">
        <f t="array" ref="N970">IF(F970="","",F970-SUMPRODUCT(($B$1461:$B$1491=$J970)*1,F$1461:F$1491))</f>
        <v>-1.9317323628275549</v>
      </c>
      <c r="O970" s="2" cm="1">
        <f t="array" ref="O970">IF(G970="","",G970-SUMPRODUCT(($B$1461:$B$1491=$J970)*1,G$1461:G$1491))</f>
        <v>-1.9142802960755745</v>
      </c>
    </row>
    <row r="971" spans="1:15" x14ac:dyDescent="0.55000000000000004">
      <c r="A971" s="3">
        <v>32</v>
      </c>
      <c r="B971" s="4">
        <v>7</v>
      </c>
      <c r="C971" s="2">
        <f>IF(logVir!C971="","",LN(資本ストック!C971))</f>
        <v>11.286595574587183</v>
      </c>
      <c r="D971" s="2">
        <f>IF(logVir!D971="","",LN(資本ストック!D971))</f>
        <v>11.056767149959445</v>
      </c>
      <c r="E971" s="2">
        <f>IF(logVir!E971="","",LN(資本ストック!E971))</f>
        <v>10.876304684379491</v>
      </c>
      <c r="F971" s="2">
        <f>IF(logVir!F971="","",LN(資本ストック!F971))</f>
        <v>10.810941383891205</v>
      </c>
      <c r="G971" s="2">
        <f>IF(logVir!G971="","",LN(資本ストック!G971))</f>
        <v>10.678151009778649</v>
      </c>
      <c r="I971" s="3">
        <v>32</v>
      </c>
      <c r="J971" s="3">
        <v>7</v>
      </c>
      <c r="K971" s="2" cm="1">
        <f t="array" ref="K971">IF(C971="","",C971-SUMPRODUCT(($B$1461:$B$1491=$J971)*1,C$1461:C$1491))</f>
        <v>-0.53734650345577428</v>
      </c>
      <c r="L971" s="2" cm="1">
        <f t="array" ref="L971">IF(D971="","",D971-SUMPRODUCT(($B$1461:$B$1491=$J971)*1,D$1461:D$1491))</f>
        <v>-0.69867810649736484</v>
      </c>
      <c r="M971" s="2" cm="1">
        <f t="array" ref="M971">IF(E971="","",E971-SUMPRODUCT(($B$1461:$B$1491=$J971)*1,E$1461:E$1491))</f>
        <v>-0.86995249971819533</v>
      </c>
      <c r="N971" s="2" cm="1">
        <f t="array" ref="N971">IF(F971="","",F971-SUMPRODUCT(($B$1461:$B$1491=$J971)*1,F$1461:F$1491))</f>
        <v>-0.91841865344933282</v>
      </c>
      <c r="O971" s="2" cm="1">
        <f t="array" ref="O971">IF(G971="","",G971-SUMPRODUCT(($B$1461:$B$1491=$J971)*1,G$1461:G$1491))</f>
        <v>-1.0498530619620396</v>
      </c>
    </row>
    <row r="972" spans="1:15" x14ac:dyDescent="0.55000000000000004">
      <c r="A972" s="3">
        <v>32</v>
      </c>
      <c r="B972" s="4">
        <v>8</v>
      </c>
      <c r="C972" s="2">
        <f>IF(logVir!C972="","",LN(資本ストック!C972))</f>
        <v>11.883951089322183</v>
      </c>
      <c r="D972" s="2">
        <f>IF(logVir!D972="","",LN(資本ストック!D972))</f>
        <v>12.018992842155431</v>
      </c>
      <c r="E972" s="2">
        <f>IF(logVir!E972="","",LN(資本ストック!E972))</f>
        <v>12.269616428177866</v>
      </c>
      <c r="F972" s="2">
        <f>IF(logVir!F972="","",LN(資本ストック!F972))</f>
        <v>12.238061965515751</v>
      </c>
      <c r="G972" s="2">
        <f>IF(logVir!G972="","",LN(資本ストック!G972))</f>
        <v>12.189434506000662</v>
      </c>
      <c r="I972" s="3">
        <v>32</v>
      </c>
      <c r="J972" s="3">
        <v>8</v>
      </c>
      <c r="K972" s="2" cm="1">
        <f t="array" ref="K972">IF(C972="","",C972-SUMPRODUCT(($B$1461:$B$1491=$J972)*1,C$1461:C$1491))</f>
        <v>-0.55697210465434388</v>
      </c>
      <c r="L972" s="2" cm="1">
        <f t="array" ref="L972">IF(D972="","",D972-SUMPRODUCT(($B$1461:$B$1491=$J972)*1,D$1461:D$1491))</f>
        <v>-0.442181182061816</v>
      </c>
      <c r="M972" s="2" cm="1">
        <f t="array" ref="M972">IF(E972="","",E972-SUMPRODUCT(($B$1461:$B$1491=$J972)*1,E$1461:E$1491))</f>
        <v>-0.18318009174635108</v>
      </c>
      <c r="N972" s="2" cm="1">
        <f t="array" ref="N972">IF(F972="","",F972-SUMPRODUCT(($B$1461:$B$1491=$J972)*1,F$1461:F$1491))</f>
        <v>-0.26242008701706254</v>
      </c>
      <c r="O972" s="2" cm="1">
        <f t="array" ref="O972">IF(G972="","",G972-SUMPRODUCT(($B$1461:$B$1491=$J972)*1,G$1461:G$1491))</f>
        <v>-0.27475279007067144</v>
      </c>
    </row>
    <row r="973" spans="1:15" x14ac:dyDescent="0.55000000000000004">
      <c r="A973" s="3">
        <v>32</v>
      </c>
      <c r="B973" s="4">
        <v>9</v>
      </c>
      <c r="C973" s="2">
        <f>IF(logVir!C973="","",LN(資本ストック!C973))</f>
        <v>9.349588575356016</v>
      </c>
      <c r="D973" s="2">
        <f>IF(logVir!D973="","",LN(資本ストック!D973))</f>
        <v>9.5897616869183882</v>
      </c>
      <c r="E973" s="2">
        <f>IF(logVir!E973="","",LN(資本ストック!E973))</f>
        <v>9.6875207565300006</v>
      </c>
      <c r="F973" s="2">
        <f>IF(logVir!F973="","",LN(資本ストック!F973))</f>
        <v>9.6481644085449592</v>
      </c>
      <c r="G973" s="2">
        <f>IF(logVir!G973="","",LN(資本ストック!G973))</f>
        <v>9.6218502955241725</v>
      </c>
      <c r="I973" s="3">
        <v>32</v>
      </c>
      <c r="J973" s="3">
        <v>9</v>
      </c>
      <c r="K973" s="2" cm="1">
        <f t="array" ref="K973">IF(C973="","",C973-SUMPRODUCT(($B$1461:$B$1491=$J973)*1,C$1461:C$1491))</f>
        <v>-1.9272769262569778</v>
      </c>
      <c r="L973" s="2" cm="1">
        <f t="array" ref="L973">IF(D973="","",D973-SUMPRODUCT(($B$1461:$B$1491=$J973)*1,D$1461:D$1491))</f>
        <v>-1.6608612558378724</v>
      </c>
      <c r="M973" s="2" cm="1">
        <f t="array" ref="M973">IF(E973="","",E973-SUMPRODUCT(($B$1461:$B$1491=$J973)*1,E$1461:E$1491))</f>
        <v>-1.647069332825815</v>
      </c>
      <c r="N973" s="2" cm="1">
        <f t="array" ref="N973">IF(F973="","",F973-SUMPRODUCT(($B$1461:$B$1491=$J973)*1,F$1461:F$1491))</f>
        <v>-1.6586678105121901</v>
      </c>
      <c r="O973" s="2" cm="1">
        <f t="array" ref="O973">IF(G973="","",G973-SUMPRODUCT(($B$1461:$B$1491=$J973)*1,G$1461:G$1491))</f>
        <v>-1.6853900198494589</v>
      </c>
    </row>
    <row r="974" spans="1:15" x14ac:dyDescent="0.55000000000000004">
      <c r="A974" s="3">
        <v>32</v>
      </c>
      <c r="B974" s="4">
        <v>10</v>
      </c>
      <c r="C974" s="2">
        <f>IF(logVir!C974="","",LN(資本ストック!C974))</f>
        <v>11.308872292132058</v>
      </c>
      <c r="D974" s="2">
        <f>IF(logVir!D974="","",LN(資本ストック!D974))</f>
        <v>11.679299424076499</v>
      </c>
      <c r="E974" s="2">
        <f>IF(logVir!E974="","",LN(資本ストック!E974))</f>
        <v>11.574793422308847</v>
      </c>
      <c r="F974" s="2">
        <f>IF(logVir!F974="","",LN(資本ストック!F974))</f>
        <v>11.551651117740885</v>
      </c>
      <c r="G974" s="2">
        <f>IF(logVir!G974="","",LN(資本ストック!G974))</f>
        <v>11.493457997649084</v>
      </c>
      <c r="I974" s="3">
        <v>32</v>
      </c>
      <c r="J974" s="3">
        <v>10</v>
      </c>
      <c r="K974" s="2" cm="1">
        <f t="array" ref="K974">IF(C974="","",C974-SUMPRODUCT(($B$1461:$B$1491=$J974)*1,C$1461:C$1491))</f>
        <v>-1.3663789008994662</v>
      </c>
      <c r="L974" s="2" cm="1">
        <f t="array" ref="L974">IF(D974="","",D974-SUMPRODUCT(($B$1461:$B$1491=$J974)*1,D$1461:D$1491))</f>
        <v>-1.0633079281850399</v>
      </c>
      <c r="M974" s="2" cm="1">
        <f t="array" ref="M974">IF(E974="","",E974-SUMPRODUCT(($B$1461:$B$1491=$J974)*1,E$1461:E$1491))</f>
        <v>-1.2503218067123143</v>
      </c>
      <c r="N974" s="2" cm="1">
        <f t="array" ref="N974">IF(F974="","",F974-SUMPRODUCT(($B$1461:$B$1491=$J974)*1,F$1461:F$1491))</f>
        <v>-1.2648604639883434</v>
      </c>
      <c r="O974" s="2" cm="1">
        <f t="array" ref="O974">IF(G974="","",G974-SUMPRODUCT(($B$1461:$B$1491=$J974)*1,G$1461:G$1491))</f>
        <v>-1.337138678695359</v>
      </c>
    </row>
    <row r="975" spans="1:15" x14ac:dyDescent="0.55000000000000004">
      <c r="A975" s="3">
        <v>32</v>
      </c>
      <c r="B975" s="4">
        <v>11</v>
      </c>
      <c r="C975" s="2">
        <f>IF(logVir!C975="","",LN(資本ストック!C975))</f>
        <v>12.939170942756537</v>
      </c>
      <c r="D975" s="2">
        <f>IF(logVir!D975="","",LN(資本ストック!D975))</f>
        <v>12.603609695981154</v>
      </c>
      <c r="E975" s="2">
        <f>IF(logVir!E975="","",LN(資本ストック!E975))</f>
        <v>12.622282069800011</v>
      </c>
      <c r="F975" s="2">
        <f>IF(logVir!F975="","",LN(資本ストック!F975))</f>
        <v>12.664272996422135</v>
      </c>
      <c r="G975" s="2">
        <f>IF(logVir!G975="","",LN(資本ストック!G975))</f>
        <v>12.575873404430226</v>
      </c>
      <c r="I975" s="3">
        <v>32</v>
      </c>
      <c r="J975" s="3">
        <v>11</v>
      </c>
      <c r="K975" s="2" cm="1">
        <f t="array" ref="K975">IF(C975="","",C975-SUMPRODUCT(($B$1461:$B$1491=$J975)*1,C$1461:C$1491))</f>
        <v>0.55707898616029361</v>
      </c>
      <c r="L975" s="2" cm="1">
        <f t="array" ref="L975">IF(D975="","",D975-SUMPRODUCT(($B$1461:$B$1491=$J975)*1,D$1461:D$1491))</f>
        <v>0.22817829344462304</v>
      </c>
      <c r="M975" s="2" cm="1">
        <f t="array" ref="M975">IF(E975="","",E975-SUMPRODUCT(($B$1461:$B$1491=$J975)*1,E$1461:E$1491))</f>
        <v>0.1940483784719973</v>
      </c>
      <c r="N975" s="2" cm="1">
        <f t="array" ref="N975">IF(F975="","",F975-SUMPRODUCT(($B$1461:$B$1491=$J975)*1,F$1461:F$1491))</f>
        <v>0.22516963737237106</v>
      </c>
      <c r="O975" s="2" cm="1">
        <f t="array" ref="O975">IF(G975="","",G975-SUMPRODUCT(($B$1461:$B$1491=$J975)*1,G$1461:G$1491))</f>
        <v>0.10280407138129455</v>
      </c>
    </row>
    <row r="976" spans="1:15" x14ac:dyDescent="0.55000000000000004">
      <c r="A976" s="3">
        <v>32</v>
      </c>
      <c r="B976" s="4">
        <v>12</v>
      </c>
      <c r="C976" s="2">
        <f>IF(logVir!C976="","",LN(資本ストック!C976))</f>
        <v>10.338392913675268</v>
      </c>
      <c r="D976" s="2">
        <f>IF(logVir!D976="","",LN(資本ストック!D976))</f>
        <v>10.20406605230591</v>
      </c>
      <c r="E976" s="2">
        <f>IF(logVir!E976="","",LN(資本ストック!E976))</f>
        <v>10.221495028148324</v>
      </c>
      <c r="F976" s="2">
        <f>IF(logVir!F976="","",LN(資本ストック!F976))</f>
        <v>10.176193468487115</v>
      </c>
      <c r="G976" s="2">
        <f>IF(logVir!G976="","",LN(資本ストック!G976))</f>
        <v>10.103966597887172</v>
      </c>
      <c r="I976" s="3">
        <v>32</v>
      </c>
      <c r="J976" s="3">
        <v>12</v>
      </c>
      <c r="K976" s="2" cm="1">
        <f t="array" ref="K976">IF(C976="","",C976-SUMPRODUCT(($B$1461:$B$1491=$J976)*1,C$1461:C$1491))</f>
        <v>-1.9641667925860737</v>
      </c>
      <c r="L976" s="2" cm="1">
        <f t="array" ref="L976">IF(D976="","",D976-SUMPRODUCT(($B$1461:$B$1491=$J976)*1,D$1461:D$1491))</f>
        <v>-2.0534892504265017</v>
      </c>
      <c r="M976" s="2" cm="1">
        <f t="array" ref="M976">IF(E976="","",E976-SUMPRODUCT(($B$1461:$B$1491=$J976)*1,E$1461:E$1491))</f>
        <v>-2.0656958274766932</v>
      </c>
      <c r="N976" s="2" cm="1">
        <f t="array" ref="N976">IF(F976="","",F976-SUMPRODUCT(($B$1461:$B$1491=$J976)*1,F$1461:F$1491))</f>
        <v>-2.0729938415423277</v>
      </c>
      <c r="O976" s="2" cm="1">
        <f t="array" ref="O976">IF(G976="","",G976-SUMPRODUCT(($B$1461:$B$1491=$J976)*1,G$1461:G$1491))</f>
        <v>-2.1033763383103867</v>
      </c>
    </row>
    <row r="977" spans="1:15" x14ac:dyDescent="0.55000000000000004">
      <c r="A977" s="3">
        <v>32</v>
      </c>
      <c r="B977" s="4">
        <v>13</v>
      </c>
      <c r="C977" s="2">
        <f>IF(logVir!C977="","",LN(資本ストック!C977))</f>
        <v>10.502420842405657</v>
      </c>
      <c r="D977" s="2">
        <f>IF(logVir!D977="","",LN(資本ストック!D977))</f>
        <v>10.348728666668078</v>
      </c>
      <c r="E977" s="2">
        <f>IF(logVir!E977="","",LN(資本ストック!E977))</f>
        <v>10.335260983323197</v>
      </c>
      <c r="F977" s="2">
        <f>IF(logVir!F977="","",LN(資本ストック!F977))</f>
        <v>10.310464137451739</v>
      </c>
      <c r="G977" s="2">
        <f>IF(logVir!G977="","",LN(資本ストック!G977))</f>
        <v>10.204995949019569</v>
      </c>
      <c r="I977" s="3">
        <v>32</v>
      </c>
      <c r="J977" s="3">
        <v>13</v>
      </c>
      <c r="K977" s="2" cm="1">
        <f t="array" ref="K977">IF(C977="","",C977-SUMPRODUCT(($B$1461:$B$1491=$J977)*1,C$1461:C$1491))</f>
        <v>-1.3043035001297998</v>
      </c>
      <c r="L977" s="2" cm="1">
        <f t="array" ref="L977">IF(D977="","",D977-SUMPRODUCT(($B$1461:$B$1491=$J977)*1,D$1461:D$1491))</f>
        <v>-1.1873501191203584</v>
      </c>
      <c r="M977" s="2" cm="1">
        <f t="array" ref="M977">IF(E977="","",E977-SUMPRODUCT(($B$1461:$B$1491=$J977)*1,E$1461:E$1491))</f>
        <v>-1.1395541449023483</v>
      </c>
      <c r="N977" s="2" cm="1">
        <f t="array" ref="N977">IF(F977="","",F977-SUMPRODUCT(($B$1461:$B$1491=$J977)*1,F$1461:F$1491))</f>
        <v>-1.1232597722321511</v>
      </c>
      <c r="O977" s="2" cm="1">
        <f t="array" ref="O977">IF(G977="","",G977-SUMPRODUCT(($B$1461:$B$1491=$J977)*1,G$1461:G$1491))</f>
        <v>-1.2196192241031607</v>
      </c>
    </row>
    <row r="978" spans="1:15" x14ac:dyDescent="0.55000000000000004">
      <c r="A978" s="3">
        <v>32</v>
      </c>
      <c r="B978" s="4">
        <v>14</v>
      </c>
      <c r="C978" s="2">
        <f>IF(logVir!C978="","",LN(資本ストック!C978))</f>
        <v>11.036823585909593</v>
      </c>
      <c r="D978" s="2">
        <f>IF(logVir!D978="","",LN(資本ストック!D978))</f>
        <v>11.136133057744823</v>
      </c>
      <c r="E978" s="2">
        <f>IF(logVir!E978="","",LN(資本ストック!E978))</f>
        <v>11.303058513649299</v>
      </c>
      <c r="F978" s="2">
        <f>IF(logVir!F978="","",LN(資本ストック!F978))</f>
        <v>11.246704083434425</v>
      </c>
      <c r="G978" s="2">
        <f>IF(logVir!G978="","",LN(資本ストック!G978))</f>
        <v>11.290615125151342</v>
      </c>
      <c r="I978" s="3">
        <v>32</v>
      </c>
      <c r="J978" s="3">
        <v>14</v>
      </c>
      <c r="K978" s="2" cm="1">
        <f t="array" ref="K978">IF(C978="","",C978-SUMPRODUCT(($B$1461:$B$1491=$J978)*1,C$1461:C$1491))</f>
        <v>-1.4507667636478736</v>
      </c>
      <c r="L978" s="2" cm="1">
        <f t="array" ref="L978">IF(D978="","",D978-SUMPRODUCT(($B$1461:$B$1491=$J978)*1,D$1461:D$1491))</f>
        <v>-1.3560406855436256</v>
      </c>
      <c r="M978" s="2" cm="1">
        <f t="array" ref="M978">IF(E978="","",E978-SUMPRODUCT(($B$1461:$B$1491=$J978)*1,E$1461:E$1491))</f>
        <v>-1.3161753755577816</v>
      </c>
      <c r="N978" s="2" cm="1">
        <f t="array" ref="N978">IF(F978="","",F978-SUMPRODUCT(($B$1461:$B$1491=$J978)*1,F$1461:F$1491))</f>
        <v>-1.3825781015519851</v>
      </c>
      <c r="O978" s="2" cm="1">
        <f t="array" ref="O978">IF(G978="","",G978-SUMPRODUCT(($B$1461:$B$1491=$J978)*1,G$1461:G$1491))</f>
        <v>-1.3262538445833787</v>
      </c>
    </row>
    <row r="979" spans="1:15" x14ac:dyDescent="0.55000000000000004">
      <c r="A979" s="3">
        <v>32</v>
      </c>
      <c r="B979" s="4">
        <v>15</v>
      </c>
      <c r="C979" s="2">
        <f>IF(logVir!C979="","",LN(資本ストック!C979))</f>
        <v>8.8389005859647511</v>
      </c>
      <c r="D979" s="2">
        <f>IF(logVir!D979="","",LN(資本ストック!D979))</f>
        <v>8.5724870387490331</v>
      </c>
      <c r="E979" s="2">
        <f>IF(logVir!E979="","",LN(資本ストック!E979))</f>
        <v>8.5956480021905541</v>
      </c>
      <c r="F979" s="2">
        <f>IF(logVir!F979="","",LN(資本ストック!F979))</f>
        <v>8.7005565570448837</v>
      </c>
      <c r="G979" s="2">
        <f>IF(logVir!G979="","",LN(資本ストック!G979))</f>
        <v>8.6368344554481276</v>
      </c>
      <c r="I979" s="3">
        <v>32</v>
      </c>
      <c r="J979" s="3">
        <v>15</v>
      </c>
      <c r="K979" s="2" cm="1">
        <f t="array" ref="K979">IF(C979="","",C979-SUMPRODUCT(($B$1461:$B$1491=$J979)*1,C$1461:C$1491))</f>
        <v>-1.6238408589604312</v>
      </c>
      <c r="L979" s="2" cm="1">
        <f t="array" ref="L979">IF(D979="","",D979-SUMPRODUCT(($B$1461:$B$1491=$J979)*1,D$1461:D$1491))</f>
        <v>-1.9154605496833597</v>
      </c>
      <c r="M979" s="2" cm="1">
        <f t="array" ref="M979">IF(E979="","",E979-SUMPRODUCT(($B$1461:$B$1491=$J979)*1,E$1461:E$1491))</f>
        <v>-1.9668131562059283</v>
      </c>
      <c r="N979" s="2" cm="1">
        <f t="array" ref="N979">IF(F979="","",F979-SUMPRODUCT(($B$1461:$B$1491=$J979)*1,F$1461:F$1491))</f>
        <v>-1.869841872554451</v>
      </c>
      <c r="O979" s="2" cm="1">
        <f t="array" ref="O979">IF(G979="","",G979-SUMPRODUCT(($B$1461:$B$1491=$J979)*1,G$1461:G$1491))</f>
        <v>-1.9424422250874507</v>
      </c>
    </row>
    <row r="980" spans="1:15" x14ac:dyDescent="0.55000000000000004">
      <c r="A980" s="3">
        <v>32</v>
      </c>
      <c r="B980" s="4">
        <v>16</v>
      </c>
      <c r="C980" s="2">
        <f>IF(logVir!C980="","",LN(資本ストック!C980))</f>
        <v>10.744860196824776</v>
      </c>
      <c r="D980" s="2">
        <f>IF(logVir!D980="","",LN(資本ストック!D980))</f>
        <v>10.929149375944625</v>
      </c>
      <c r="E980" s="2">
        <f>IF(logVir!E980="","",LN(資本ストック!E980))</f>
        <v>11.043387296476636</v>
      </c>
      <c r="F980" s="2">
        <f>IF(logVir!F980="","",LN(資本ストック!F980))</f>
        <v>11.084955094489564</v>
      </c>
      <c r="G980" s="2">
        <f>IF(logVir!G980="","",LN(資本ストック!G980))</f>
        <v>11.130014156834266</v>
      </c>
      <c r="I980" s="3">
        <v>32</v>
      </c>
      <c r="J980" s="3">
        <v>16</v>
      </c>
      <c r="K980" s="2" cm="1">
        <f t="array" ref="K980">IF(C980="","",C980-SUMPRODUCT(($B$1461:$B$1491=$J980)*1,C$1461:C$1491))</f>
        <v>-1.4627623607278402</v>
      </c>
      <c r="L980" s="2" cm="1">
        <f t="array" ref="L980">IF(D980="","",D980-SUMPRODUCT(($B$1461:$B$1491=$J980)*1,D$1461:D$1491))</f>
        <v>-1.2790343709184349</v>
      </c>
      <c r="M980" s="2" cm="1">
        <f t="array" ref="M980">IF(E980="","",E980-SUMPRODUCT(($B$1461:$B$1491=$J980)*1,E$1461:E$1491))</f>
        <v>-1.1968499738810401</v>
      </c>
      <c r="N980" s="2" cm="1">
        <f t="array" ref="N980">IF(F980="","",F980-SUMPRODUCT(($B$1461:$B$1491=$J980)*1,F$1461:F$1491))</f>
        <v>-1.1524897275244967</v>
      </c>
      <c r="O980" s="2" cm="1">
        <f t="array" ref="O980">IF(G980="","",G980-SUMPRODUCT(($B$1461:$B$1491=$J980)*1,G$1461:G$1491))</f>
        <v>-1.1322787537356014</v>
      </c>
    </row>
    <row r="981" spans="1:15" x14ac:dyDescent="0.55000000000000004">
      <c r="A981" s="3">
        <v>32</v>
      </c>
      <c r="B981" s="4">
        <v>17</v>
      </c>
      <c r="C981" s="2">
        <f>IF(logVir!C981="","",LN(資本ストック!C981))</f>
        <v>14.333470321672982</v>
      </c>
      <c r="D981" s="2">
        <f>IF(logVir!D981="","",LN(資本ストック!D981))</f>
        <v>14.37393242940035</v>
      </c>
      <c r="E981" s="2">
        <f>IF(logVir!E981="","",LN(資本ストック!E981))</f>
        <v>14.398319076370022</v>
      </c>
      <c r="F981" s="2">
        <f>IF(logVir!F981="","",LN(資本ストック!F981))</f>
        <v>14.406638209687095</v>
      </c>
      <c r="G981" s="2">
        <f>IF(logVir!G981="","",LN(資本ストック!G981))</f>
        <v>14.435060352839471</v>
      </c>
      <c r="I981" s="3">
        <v>32</v>
      </c>
      <c r="J981" s="3">
        <v>17</v>
      </c>
      <c r="K981" s="2" cm="1">
        <f t="array" ref="K981">IF(C981="","",C981-SUMPRODUCT(($B$1461:$B$1491=$J981)*1,C$1461:C$1491))</f>
        <v>-0.72888285814436848</v>
      </c>
      <c r="L981" s="2" cm="1">
        <f t="array" ref="L981">IF(D981="","",D981-SUMPRODUCT(($B$1461:$B$1491=$J981)*1,D$1461:D$1491))</f>
        <v>-0.6803327412897584</v>
      </c>
      <c r="M981" s="2" cm="1">
        <f t="array" ref="M981">IF(E981="","",E981-SUMPRODUCT(($B$1461:$B$1491=$J981)*1,E$1461:E$1491))</f>
        <v>-0.65657355819118024</v>
      </c>
      <c r="N981" s="2" cm="1">
        <f t="array" ref="N981">IF(F981="","",F981-SUMPRODUCT(($B$1461:$B$1491=$J981)*1,F$1461:F$1491))</f>
        <v>-0.64735520266098945</v>
      </c>
      <c r="O981" s="2" cm="1">
        <f t="array" ref="O981">IF(G981="","",G981-SUMPRODUCT(($B$1461:$B$1491=$J981)*1,G$1461:G$1491))</f>
        <v>-0.62397886580165007</v>
      </c>
    </row>
    <row r="982" spans="1:15" x14ac:dyDescent="0.55000000000000004">
      <c r="A982" s="3">
        <v>32</v>
      </c>
      <c r="B982" s="4">
        <v>18</v>
      </c>
      <c r="C982" s="2">
        <f>IF(logVir!C982="","",LN(資本ストック!C982))</f>
        <v>12.074981641928854</v>
      </c>
      <c r="D982" s="2">
        <f>IF(logVir!D982="","",LN(資本ストック!D982))</f>
        <v>12.07425698690585</v>
      </c>
      <c r="E982" s="2">
        <f>IF(logVir!E982="","",LN(資本ストック!E982))</f>
        <v>12.048126617721925</v>
      </c>
      <c r="F982" s="2">
        <f>IF(logVir!F982="","",LN(資本ストック!F982))</f>
        <v>12.061035278148921</v>
      </c>
      <c r="G982" s="2">
        <f>IF(logVir!G982="","",LN(資本ストック!G982))</f>
        <v>12.136343244691195</v>
      </c>
      <c r="I982" s="3">
        <v>32</v>
      </c>
      <c r="J982" s="3">
        <v>18</v>
      </c>
      <c r="K982" s="2" cm="1">
        <f t="array" ref="K982">IF(C982="","",C982-SUMPRODUCT(($B$1461:$B$1491=$J982)*1,C$1461:C$1491))</f>
        <v>-0.6275736923523425</v>
      </c>
      <c r="L982" s="2" cm="1">
        <f t="array" ref="L982">IF(D982="","",D982-SUMPRODUCT(($B$1461:$B$1491=$J982)*1,D$1461:D$1491))</f>
        <v>-0.65133238133459237</v>
      </c>
      <c r="M982" s="2" cm="1">
        <f t="array" ref="M982">IF(E982="","",E982-SUMPRODUCT(($B$1461:$B$1491=$J982)*1,E$1461:E$1491))</f>
        <v>-0.72579587955610592</v>
      </c>
      <c r="N982" s="2" cm="1">
        <f t="array" ref="N982">IF(F982="","",F982-SUMPRODUCT(($B$1461:$B$1491=$J982)*1,F$1461:F$1491))</f>
        <v>-0.73086460897203409</v>
      </c>
      <c r="O982" s="2" cm="1">
        <f t="array" ref="O982">IF(G982="","",G982-SUMPRODUCT(($B$1461:$B$1491=$J982)*1,G$1461:G$1491))</f>
        <v>-0.72325709933460658</v>
      </c>
    </row>
    <row r="983" spans="1:15" x14ac:dyDescent="0.55000000000000004">
      <c r="A983" s="3">
        <v>32</v>
      </c>
      <c r="B983" s="4">
        <v>19</v>
      </c>
      <c r="C983" s="2">
        <f>IF(logVir!C983="","",LN(資本ストック!C983))</f>
        <v>11.186803283978506</v>
      </c>
      <c r="D983" s="2">
        <f>IF(logVir!D983="","",LN(資本ストック!D983))</f>
        <v>11.139357323308571</v>
      </c>
      <c r="E983" s="2">
        <f>IF(logVir!E983="","",LN(資本ストック!E983))</f>
        <v>11.128449890160292</v>
      </c>
      <c r="F983" s="2">
        <f>IF(logVir!F983="","",LN(資本ストック!F983))</f>
        <v>11.123798270024679</v>
      </c>
      <c r="G983" s="2">
        <f>IF(logVir!G983="","",LN(資本ストック!G983))</f>
        <v>11.110568063364397</v>
      </c>
      <c r="I983" s="3">
        <v>32</v>
      </c>
      <c r="J983" s="3">
        <v>19</v>
      </c>
      <c r="K983" s="2" cm="1">
        <f t="array" ref="K983">IF(C983="","",C983-SUMPRODUCT(($B$1461:$B$1491=$J983)*1,C$1461:C$1491))</f>
        <v>-1.3287771470388172</v>
      </c>
      <c r="L983" s="2" cm="1">
        <f t="array" ref="L983">IF(D983="","",D983-SUMPRODUCT(($B$1461:$B$1491=$J983)*1,D$1461:D$1491))</f>
        <v>-1.3214266167014088</v>
      </c>
      <c r="M983" s="2" cm="1">
        <f t="array" ref="M983">IF(E983="","",E983-SUMPRODUCT(($B$1461:$B$1491=$J983)*1,E$1461:E$1491))</f>
        <v>-1.3024478274487468</v>
      </c>
      <c r="N983" s="2" cm="1">
        <f t="array" ref="N983">IF(F983="","",F983-SUMPRODUCT(($B$1461:$B$1491=$J983)*1,F$1461:F$1491))</f>
        <v>-1.3019341794179713</v>
      </c>
      <c r="O983" s="2" cm="1">
        <f t="array" ref="O983">IF(G983="","",G983-SUMPRODUCT(($B$1461:$B$1491=$J983)*1,G$1461:G$1491))</f>
        <v>-1.3054113804848306</v>
      </c>
    </row>
    <row r="984" spans="1:15" x14ac:dyDescent="0.55000000000000004">
      <c r="A984" s="3">
        <v>32</v>
      </c>
      <c r="B984" s="4">
        <v>20</v>
      </c>
      <c r="C984" s="2">
        <f>IF(logVir!C984="","",LN(資本ストック!C984))</f>
        <v>11.96514463678311</v>
      </c>
      <c r="D984" s="2">
        <f>IF(logVir!D984="","",LN(資本ストック!D984))</f>
        <v>12.594760480980998</v>
      </c>
      <c r="E984" s="2">
        <f>IF(logVir!E984="","",LN(資本ストック!E984))</f>
        <v>12.452893034925401</v>
      </c>
      <c r="F984" s="2">
        <f>IF(logVir!F984="","",LN(資本ストック!F984))</f>
        <v>12.36829223281233</v>
      </c>
      <c r="G984" s="2">
        <f>IF(logVir!G984="","",LN(資本ストック!G984))</f>
        <v>12.509814563530922</v>
      </c>
      <c r="I984" s="3">
        <v>32</v>
      </c>
      <c r="J984" s="3">
        <v>20</v>
      </c>
      <c r="K984" s="2" cm="1">
        <f t="array" ref="K984">IF(C984="","",C984-SUMPRODUCT(($B$1461:$B$1491=$J984)*1,C$1461:C$1491))</f>
        <v>-1.2650172231058789</v>
      </c>
      <c r="L984" s="2" cm="1">
        <f t="array" ref="L984">IF(D984="","",D984-SUMPRODUCT(($B$1461:$B$1491=$J984)*1,D$1461:D$1491))</f>
        <v>-0.73154787327430171</v>
      </c>
      <c r="M984" s="2" cm="1">
        <f t="array" ref="M984">IF(E984="","",E984-SUMPRODUCT(($B$1461:$B$1491=$J984)*1,E$1461:E$1491))</f>
        <v>-0.94812540724065286</v>
      </c>
      <c r="N984" s="2" cm="1">
        <f t="array" ref="N984">IF(F984="","",F984-SUMPRODUCT(($B$1461:$B$1491=$J984)*1,F$1461:F$1491))</f>
        <v>-1.0288677984914045</v>
      </c>
      <c r="O984" s="2" cm="1">
        <f t="array" ref="O984">IF(G984="","",G984-SUMPRODUCT(($B$1461:$B$1491=$J984)*1,G$1461:G$1491))</f>
        <v>-0.93486193816287333</v>
      </c>
    </row>
    <row r="985" spans="1:15" x14ac:dyDescent="0.55000000000000004">
      <c r="A985" s="3">
        <v>32</v>
      </c>
      <c r="B985" s="4">
        <v>21</v>
      </c>
      <c r="C985" s="2">
        <f>IF(logVir!C985="","",LN(資本ストック!C985))</f>
        <v>13.53292784406881</v>
      </c>
      <c r="D985" s="2">
        <f>IF(logVir!D985="","",LN(資本ストック!D985))</f>
        <v>13.447823610164349</v>
      </c>
      <c r="E985" s="2">
        <f>IF(logVir!E985="","",LN(資本ストック!E985))</f>
        <v>13.372412121028812</v>
      </c>
      <c r="F985" s="2">
        <f>IF(logVir!F985="","",LN(資本ストック!F985))</f>
        <v>13.359632660286579</v>
      </c>
      <c r="G985" s="2">
        <f>IF(logVir!G985="","",LN(資本ストック!G985))</f>
        <v>13.356520291370391</v>
      </c>
      <c r="I985" s="3">
        <v>32</v>
      </c>
      <c r="J985" s="3">
        <v>21</v>
      </c>
      <c r="K985" s="2" cm="1">
        <f t="array" ref="K985">IF(C985="","",C985-SUMPRODUCT(($B$1461:$B$1491=$J985)*1,C$1461:C$1491))</f>
        <v>-0.95888366960855898</v>
      </c>
      <c r="L985" s="2" cm="1">
        <f t="array" ref="L985">IF(D985="","",D985-SUMPRODUCT(($B$1461:$B$1491=$J985)*1,D$1461:D$1491))</f>
        <v>-1.0769322557472218</v>
      </c>
      <c r="M985" s="2" cm="1">
        <f t="array" ref="M985">IF(E985="","",E985-SUMPRODUCT(($B$1461:$B$1491=$J985)*1,E$1461:E$1491))</f>
        <v>-1.2101514829317885</v>
      </c>
      <c r="N985" s="2" cm="1">
        <f t="array" ref="N985">IF(F985="","",F985-SUMPRODUCT(($B$1461:$B$1491=$J985)*1,F$1461:F$1491))</f>
        <v>-1.2350759665910438</v>
      </c>
      <c r="O985" s="2" cm="1">
        <f t="array" ref="O985">IF(G985="","",G985-SUMPRODUCT(($B$1461:$B$1491=$J985)*1,G$1461:G$1491))</f>
        <v>-1.2549489688600364</v>
      </c>
    </row>
    <row r="986" spans="1:15" x14ac:dyDescent="0.55000000000000004">
      <c r="A986" s="3">
        <v>32</v>
      </c>
      <c r="B986" s="4">
        <v>22</v>
      </c>
      <c r="C986" s="2">
        <f>IF(logVir!C986="","",LN(資本ストック!C986))</f>
        <v>11.540270026877781</v>
      </c>
      <c r="D986" s="2">
        <f>IF(logVir!D986="","",LN(資本ストック!D986))</f>
        <v>11.58909985526204</v>
      </c>
      <c r="E986" s="2">
        <f>IF(logVir!E986="","",LN(資本ストック!E986))</f>
        <v>11.454569448261614</v>
      </c>
      <c r="F986" s="2">
        <f>IF(logVir!F986="","",LN(資本ストック!F986))</f>
        <v>11.405976286362005</v>
      </c>
      <c r="G986" s="2">
        <f>IF(logVir!G986="","",LN(資本ストック!G986))</f>
        <v>11.288507038963969</v>
      </c>
      <c r="I986" s="3">
        <v>32</v>
      </c>
      <c r="J986" s="3">
        <v>22</v>
      </c>
      <c r="K986" s="2" cm="1">
        <f t="array" ref="K986">IF(C986="","",C986-SUMPRODUCT(($B$1461:$B$1491=$J986)*1,C$1461:C$1491))</f>
        <v>-1.0654835492331696</v>
      </c>
      <c r="L986" s="2" cm="1">
        <f t="array" ref="L986">IF(D986="","",D986-SUMPRODUCT(($B$1461:$B$1491=$J986)*1,D$1461:D$1491))</f>
        <v>-0.86855485173226299</v>
      </c>
      <c r="M986" s="2" cm="1">
        <f t="array" ref="M986">IF(E986="","",E986-SUMPRODUCT(($B$1461:$B$1491=$J986)*1,E$1461:E$1491))</f>
        <v>-0.83883130809812201</v>
      </c>
      <c r="N986" s="2" cm="1">
        <f t="array" ref="N986">IF(F986="","",F986-SUMPRODUCT(($B$1461:$B$1491=$J986)*1,F$1461:F$1491))</f>
        <v>-0.84099445533266781</v>
      </c>
      <c r="O986" s="2" cm="1">
        <f t="array" ref="O986">IF(G986="","",G986-SUMPRODUCT(($B$1461:$B$1491=$J986)*1,G$1461:G$1491))</f>
        <v>-0.9251092053662191</v>
      </c>
    </row>
    <row r="987" spans="1:15" x14ac:dyDescent="0.55000000000000004">
      <c r="A987" s="3">
        <v>32</v>
      </c>
      <c r="B987" s="4">
        <v>23</v>
      </c>
      <c r="C987" s="2">
        <f>IF(logVir!C987="","",LN(資本ストック!C987))</f>
        <v>12.529901855354222</v>
      </c>
      <c r="D987" s="2">
        <f>IF(logVir!D987="","",LN(資本ストック!D987))</f>
        <v>12.698594300809948</v>
      </c>
      <c r="E987" s="2">
        <f>IF(logVir!E987="","",LN(資本ストック!E987))</f>
        <v>12.682874960073857</v>
      </c>
      <c r="F987" s="2">
        <f>IF(logVir!F987="","",LN(資本ストック!F987))</f>
        <v>12.672250101839087</v>
      </c>
      <c r="G987" s="2">
        <f>IF(logVir!G987="","",LN(資本ストック!G987))</f>
        <v>12.668705257852524</v>
      </c>
      <c r="I987" s="3">
        <v>32</v>
      </c>
      <c r="J987" s="3">
        <v>23</v>
      </c>
      <c r="K987" s="2" cm="1">
        <f t="array" ref="K987">IF(C987="","",C987-SUMPRODUCT(($B$1461:$B$1491=$J987)*1,C$1461:C$1491))</f>
        <v>-0.8874416326854373</v>
      </c>
      <c r="L987" s="2" cm="1">
        <f t="array" ref="L987">IF(D987="","",D987-SUMPRODUCT(($B$1461:$B$1491=$J987)*1,D$1461:D$1491))</f>
        <v>-0.79709564606192274</v>
      </c>
      <c r="M987" s="2" cm="1">
        <f t="array" ref="M987">IF(E987="","",E987-SUMPRODUCT(($B$1461:$B$1491=$J987)*1,E$1461:E$1491))</f>
        <v>-0.82344840816471532</v>
      </c>
      <c r="N987" s="2" cm="1">
        <f t="array" ref="N987">IF(F987="","",F987-SUMPRODUCT(($B$1461:$B$1491=$J987)*1,F$1461:F$1491))</f>
        <v>-0.82892294946897671</v>
      </c>
      <c r="O987" s="2" cm="1">
        <f t="array" ref="O987">IF(G987="","",G987-SUMPRODUCT(($B$1461:$B$1491=$J987)*1,G$1461:G$1491))</f>
        <v>-0.84537382534509931</v>
      </c>
    </row>
    <row r="988" spans="1:15" x14ac:dyDescent="0.55000000000000004">
      <c r="A988" s="3">
        <v>32</v>
      </c>
      <c r="B988" s="4">
        <v>24</v>
      </c>
      <c r="C988" s="2">
        <f>IF(logVir!C988="","",LN(資本ストック!C988))</f>
        <v>9.8725803982088038</v>
      </c>
      <c r="D988" s="2">
        <f>IF(logVir!D988="","",LN(資本ストック!D988))</f>
        <v>9.9709959160909172</v>
      </c>
      <c r="E988" s="2">
        <f>IF(logVir!E988="","",LN(資本ストック!E988))</f>
        <v>10.139313065825645</v>
      </c>
      <c r="F988" s="2">
        <f>IF(logVir!F988="","",LN(資本ストック!F988))</f>
        <v>10.14569245432814</v>
      </c>
      <c r="G988" s="2">
        <f>IF(logVir!G988="","",LN(資本ストック!G988))</f>
        <v>10.118440907422054</v>
      </c>
      <c r="I988" s="3">
        <v>32</v>
      </c>
      <c r="J988" s="3">
        <v>24</v>
      </c>
      <c r="K988" s="2" cm="1">
        <f t="array" ref="K988">IF(C988="","",C988-SUMPRODUCT(($B$1461:$B$1491=$J988)*1,C$1461:C$1491))</f>
        <v>-1.4201037956552369</v>
      </c>
      <c r="L988" s="2" cm="1">
        <f t="array" ref="L988">IF(D988="","",D988-SUMPRODUCT(($B$1461:$B$1491=$J988)*1,D$1461:D$1491))</f>
        <v>-1.3157526542296392</v>
      </c>
      <c r="M988" s="2" cm="1">
        <f t="array" ref="M988">IF(E988="","",E988-SUMPRODUCT(($B$1461:$B$1491=$J988)*1,E$1461:E$1491))</f>
        <v>-1.194798443893399</v>
      </c>
      <c r="N988" s="2" cm="1">
        <f t="array" ref="N988">IF(F988="","",F988-SUMPRODUCT(($B$1461:$B$1491=$J988)*1,F$1461:F$1491))</f>
        <v>-1.186963234432163</v>
      </c>
      <c r="O988" s="2" cm="1">
        <f t="array" ref="O988">IF(G988="","",G988-SUMPRODUCT(($B$1461:$B$1491=$J988)*1,G$1461:G$1491))</f>
        <v>-1.2032689058973371</v>
      </c>
    </row>
    <row r="989" spans="1:15" x14ac:dyDescent="0.55000000000000004">
      <c r="A989" s="3">
        <v>32</v>
      </c>
      <c r="B989" s="4">
        <v>25</v>
      </c>
      <c r="C989" s="2">
        <f>IF(logVir!C989="","",LN(資本ストック!C989))</f>
        <v>10.469567216373036</v>
      </c>
      <c r="D989" s="2">
        <f>IF(logVir!D989="","",LN(資本ストック!D989))</f>
        <v>11.050421228579296</v>
      </c>
      <c r="E989" s="2">
        <f>IF(logVir!E989="","",LN(資本ストック!E989))</f>
        <v>10.693252996190743</v>
      </c>
      <c r="F989" s="2">
        <f>IF(logVir!F989="","",LN(資本ストック!F989))</f>
        <v>10.644697965972389</v>
      </c>
      <c r="G989" s="2">
        <f>IF(logVir!G989="","",LN(資本ストック!G989))</f>
        <v>10.749438256106847</v>
      </c>
      <c r="I989" s="3">
        <v>32</v>
      </c>
      <c r="J989" s="3">
        <v>25</v>
      </c>
      <c r="K989" s="2" cm="1">
        <f t="array" ref="K989">IF(C989="","",C989-SUMPRODUCT(($B$1461:$B$1491=$J989)*1,C$1461:C$1491))</f>
        <v>-1.138184440744336</v>
      </c>
      <c r="L989" s="2" cm="1">
        <f t="array" ref="L989">IF(D989="","",D989-SUMPRODUCT(($B$1461:$B$1491=$J989)*1,D$1461:D$1491))</f>
        <v>-0.64596398235795327</v>
      </c>
      <c r="M989" s="2" cm="1">
        <f t="array" ref="M989">IF(E989="","",E989-SUMPRODUCT(($B$1461:$B$1491=$J989)*1,E$1461:E$1491))</f>
        <v>-1.0597878812130439</v>
      </c>
      <c r="N989" s="2" cm="1">
        <f t="array" ref="N989">IF(F989="","",F989-SUMPRODUCT(($B$1461:$B$1491=$J989)*1,F$1461:F$1491))</f>
        <v>-1.1448666793945446</v>
      </c>
      <c r="O989" s="2" cm="1">
        <f t="array" ref="O989">IF(G989="","",G989-SUMPRODUCT(($B$1461:$B$1491=$J989)*1,G$1461:G$1491))</f>
        <v>-1.0451924040672989</v>
      </c>
    </row>
    <row r="990" spans="1:15" x14ac:dyDescent="0.55000000000000004">
      <c r="A990" s="3">
        <v>32</v>
      </c>
      <c r="B990" s="4">
        <v>26</v>
      </c>
      <c r="C990" s="2">
        <f>IF(logVir!C990="","",LN(資本ストック!C990))</f>
        <v>12.947903015561732</v>
      </c>
      <c r="D990" s="2">
        <f>IF(logVir!D990="","",LN(資本ストック!D990))</f>
        <v>12.894208431395098</v>
      </c>
      <c r="E990" s="2">
        <f>IF(logVir!E990="","",LN(資本ストック!E990))</f>
        <v>12.956077638980249</v>
      </c>
      <c r="F990" s="2">
        <f>IF(logVir!F990="","",LN(資本ストック!F990))</f>
        <v>12.98051379720782</v>
      </c>
      <c r="G990" s="2">
        <f>IF(logVir!G990="","",LN(資本ストック!G990))</f>
        <v>12.964170126000148</v>
      </c>
      <c r="I990" s="3">
        <v>32</v>
      </c>
      <c r="J990" s="3">
        <v>26</v>
      </c>
      <c r="K990" s="2" cm="1">
        <f t="array" ref="K990">IF(C990="","",C990-SUMPRODUCT(($B$1461:$B$1491=$J990)*1,C$1461:C$1491))</f>
        <v>-1.1857401113812607</v>
      </c>
      <c r="L990" s="2" cm="1">
        <f t="array" ref="L990">IF(D990="","",D990-SUMPRODUCT(($B$1461:$B$1491=$J990)*1,D$1461:D$1491))</f>
        <v>-1.1787784363611866</v>
      </c>
      <c r="M990" s="2" cm="1">
        <f t="array" ref="M990">IF(E990="","",E990-SUMPRODUCT(($B$1461:$B$1491=$J990)*1,E$1461:E$1491))</f>
        <v>-1.148992816017067</v>
      </c>
      <c r="N990" s="2" cm="1">
        <f t="array" ref="N990">IF(F990="","",F990-SUMPRODUCT(($B$1461:$B$1491=$J990)*1,F$1461:F$1491))</f>
        <v>-1.1342938577612944</v>
      </c>
      <c r="O990" s="2" cm="1">
        <f t="array" ref="O990">IF(G990="","",G990-SUMPRODUCT(($B$1461:$B$1491=$J990)*1,G$1461:G$1491))</f>
        <v>-1.1405589000456544</v>
      </c>
    </row>
    <row r="991" spans="1:15" x14ac:dyDescent="0.55000000000000004">
      <c r="A991" s="3">
        <v>32</v>
      </c>
      <c r="B991" s="4">
        <v>27</v>
      </c>
      <c r="C991" s="2">
        <f>IF(logVir!C991="","",LN(資本ストック!C991))</f>
        <v>11.764905537083422</v>
      </c>
      <c r="D991" s="2">
        <f>IF(logVir!D991="","",LN(資本ストック!D991))</f>
        <v>11.969727245396935</v>
      </c>
      <c r="E991" s="2">
        <f>IF(logVir!E991="","",LN(資本ストック!E991))</f>
        <v>11.998676299230615</v>
      </c>
      <c r="F991" s="2">
        <f>IF(logVir!F991="","",LN(資本ストック!F991))</f>
        <v>11.977273012590635</v>
      </c>
      <c r="G991" s="2">
        <f>IF(logVir!G991="","",LN(資本ストック!G991))</f>
        <v>11.945490544723384</v>
      </c>
      <c r="I991" s="3">
        <v>32</v>
      </c>
      <c r="J991" s="3">
        <v>27</v>
      </c>
      <c r="K991" s="2" cm="1">
        <f t="array" ref="K991">IF(C991="","",C991-SUMPRODUCT(($B$1461:$B$1491=$J991)*1,C$1461:C$1491))</f>
        <v>-0.93800332747706072</v>
      </c>
      <c r="L991" s="2" cm="1">
        <f t="array" ref="L991">IF(D991="","",D991-SUMPRODUCT(($B$1461:$B$1491=$J991)*1,D$1461:D$1491))</f>
        <v>-1.0269010257772972</v>
      </c>
      <c r="M991" s="2" cm="1">
        <f t="array" ref="M991">IF(E991="","",E991-SUMPRODUCT(($B$1461:$B$1491=$J991)*1,E$1461:E$1491))</f>
        <v>-1.1941927273762936</v>
      </c>
      <c r="N991" s="2" cm="1">
        <f t="array" ref="N991">IF(F991="","",F991-SUMPRODUCT(($B$1461:$B$1491=$J991)*1,F$1461:F$1491))</f>
        <v>-1.2312258171662602</v>
      </c>
      <c r="O991" s="2" cm="1">
        <f t="array" ref="O991">IF(G991="","",G991-SUMPRODUCT(($B$1461:$B$1491=$J991)*1,G$1461:G$1491))</f>
        <v>-1.2967276346142711</v>
      </c>
    </row>
    <row r="992" spans="1:15" x14ac:dyDescent="0.55000000000000004">
      <c r="A992" s="3">
        <v>32</v>
      </c>
      <c r="B992" s="4">
        <v>28</v>
      </c>
      <c r="C992" s="2">
        <f>IF(logVir!C992="","",LN(資本ストック!C992))</f>
        <v>14.96862357097147</v>
      </c>
      <c r="D992" s="2">
        <f>IF(logVir!D992="","",LN(資本ストック!D992))</f>
        <v>15.030124300734963</v>
      </c>
      <c r="E992" s="2">
        <f>IF(logVir!E992="","",LN(資本ストック!E992))</f>
        <v>15.059358362171377</v>
      </c>
      <c r="F992" s="2">
        <f>IF(logVir!F992="","",LN(資本ストック!F992))</f>
        <v>15.081955659425079</v>
      </c>
      <c r="G992" s="2">
        <f>IF(logVir!G992="","",LN(資本ストック!G992))</f>
        <v>15.119630114183863</v>
      </c>
      <c r="I992" s="3">
        <v>32</v>
      </c>
      <c r="J992" s="3">
        <v>28</v>
      </c>
      <c r="K992" s="2" cm="1">
        <f t="array" ref="K992">IF(C992="","",C992-SUMPRODUCT(($B$1461:$B$1491=$J992)*1,C$1461:C$1491))</f>
        <v>-0.5799583819032712</v>
      </c>
      <c r="L992" s="2" cm="1">
        <f t="array" ref="L992">IF(D992="","",D992-SUMPRODUCT(($B$1461:$B$1491=$J992)*1,D$1461:D$1491))</f>
        <v>-0.54892992375035199</v>
      </c>
      <c r="M992" s="2" cm="1">
        <f t="array" ref="M992">IF(E992="","",E992-SUMPRODUCT(($B$1461:$B$1491=$J992)*1,E$1461:E$1491))</f>
        <v>-0.55001952805967314</v>
      </c>
      <c r="N992" s="2" cm="1">
        <f t="array" ref="N992">IF(F992="","",F992-SUMPRODUCT(($B$1461:$B$1491=$J992)*1,F$1461:F$1491))</f>
        <v>-0.53900849837796194</v>
      </c>
      <c r="O992" s="2" cm="1">
        <f t="array" ref="O992">IF(G992="","",G992-SUMPRODUCT(($B$1461:$B$1491=$J992)*1,G$1461:G$1491))</f>
        <v>-0.51627751721795434</v>
      </c>
    </row>
    <row r="993" spans="1:15" x14ac:dyDescent="0.55000000000000004">
      <c r="A993" s="3">
        <v>32</v>
      </c>
      <c r="B993" s="4">
        <v>29</v>
      </c>
      <c r="C993" s="2">
        <f>IF(logVir!C993="","",LN(資本ストック!C993))</f>
        <v>12.369310007304142</v>
      </c>
      <c r="D993" s="2">
        <f>IF(logVir!D993="","",LN(資本ストック!D993))</f>
        <v>12.272862026738878</v>
      </c>
      <c r="E993" s="2">
        <f>IF(logVir!E993="","",LN(資本ストック!E993))</f>
        <v>12.145461122972518</v>
      </c>
      <c r="F993" s="2">
        <f>IF(logVir!F993="","",LN(資本ストック!F993))</f>
        <v>12.210694990931817</v>
      </c>
      <c r="G993" s="2">
        <f>IF(logVir!G993="","",LN(資本ストック!G993))</f>
        <v>12.181576914500093</v>
      </c>
      <c r="I993" s="3">
        <v>32</v>
      </c>
      <c r="J993" s="3">
        <v>29</v>
      </c>
      <c r="K993" s="2" cm="1">
        <f t="array" ref="K993">IF(C993="","",C993-SUMPRODUCT(($B$1461:$B$1491=$J993)*1,C$1461:C$1491))</f>
        <v>-0.86092693445007207</v>
      </c>
      <c r="L993" s="2" cm="1">
        <f t="array" ref="L993">IF(D993="","",D993-SUMPRODUCT(($B$1461:$B$1491=$J993)*1,D$1461:D$1491))</f>
        <v>-0.980726257780967</v>
      </c>
      <c r="M993" s="2" cm="1">
        <f t="array" ref="M993">IF(E993="","",E993-SUMPRODUCT(($B$1461:$B$1491=$J993)*1,E$1461:E$1491))</f>
        <v>-1.0449996988936281</v>
      </c>
      <c r="N993" s="2" cm="1">
        <f t="array" ref="N993">IF(F993="","",F993-SUMPRODUCT(($B$1461:$B$1491=$J993)*1,F$1461:F$1491))</f>
        <v>-0.97206969117112862</v>
      </c>
      <c r="O993" s="2" cm="1">
        <f t="array" ref="O993">IF(G993="","",G993-SUMPRODUCT(($B$1461:$B$1491=$J993)*1,G$1461:G$1491))</f>
        <v>-0.9700855506147299</v>
      </c>
    </row>
    <row r="994" spans="1:15" x14ac:dyDescent="0.55000000000000004">
      <c r="A994" s="3">
        <v>32</v>
      </c>
      <c r="B994" s="4">
        <v>30</v>
      </c>
      <c r="C994" s="2">
        <f>IF(logVir!C994="","",LN(資本ストック!C994))</f>
        <v>13.355840722044501</v>
      </c>
      <c r="D994" s="2">
        <f>IF(logVir!D994="","",LN(資本ストック!D994))</f>
        <v>13.181198515109678</v>
      </c>
      <c r="E994" s="2">
        <f>IF(logVir!E994="","",LN(資本ストック!E994))</f>
        <v>12.97235664371321</v>
      </c>
      <c r="F994" s="2">
        <f>IF(logVir!F994="","",LN(資本ストック!F994))</f>
        <v>12.919895551649306</v>
      </c>
      <c r="G994" s="2">
        <f>IF(logVir!G994="","",LN(資本ストック!G994))</f>
        <v>12.758960720706741</v>
      </c>
      <c r="I994" s="3">
        <v>32</v>
      </c>
      <c r="J994" s="3">
        <v>30</v>
      </c>
      <c r="K994" s="2" cm="1">
        <f t="array" ref="K994">IF(C994="","",C994-SUMPRODUCT(($B$1461:$B$1491=$J994)*1,C$1461:C$1491))</f>
        <v>4.2404059697135565E-2</v>
      </c>
      <c r="L994" s="2" cm="1">
        <f t="array" ref="L994">IF(D994="","",D994-SUMPRODUCT(($B$1461:$B$1491=$J994)*1,D$1461:D$1491))</f>
        <v>-0.20742980939721711</v>
      </c>
      <c r="M994" s="2" cm="1">
        <f t="array" ref="M994">IF(E994="","",E994-SUMPRODUCT(($B$1461:$B$1491=$J994)*1,E$1461:E$1491))</f>
        <v>-0.34805714825318645</v>
      </c>
      <c r="N994" s="2" cm="1">
        <f t="array" ref="N994">IF(F994="","",F994-SUMPRODUCT(($B$1461:$B$1491=$J994)*1,F$1461:F$1491))</f>
        <v>-0.38740993279586178</v>
      </c>
      <c r="O994" s="2" cm="1">
        <f t="array" ref="O994">IF(G994="","",G994-SUMPRODUCT(($B$1461:$B$1491=$J994)*1,G$1461:G$1491))</f>
        <v>-0.53598814271021666</v>
      </c>
    </row>
    <row r="995" spans="1:15" x14ac:dyDescent="0.55000000000000004">
      <c r="A995" s="3">
        <v>32</v>
      </c>
      <c r="B995" s="4">
        <v>31</v>
      </c>
      <c r="C995" s="2">
        <f>IF(logVir!C995="","",LN(資本ストック!C995))</f>
        <v>12.213396756808972</v>
      </c>
      <c r="D995" s="2">
        <f>IF(logVir!D995="","",LN(資本ストック!D995))</f>
        <v>12.125124848888531</v>
      </c>
      <c r="E995" s="2">
        <f>IF(logVir!E995="","",LN(資本ストック!E995))</f>
        <v>11.931097641435704</v>
      </c>
      <c r="F995" s="2">
        <f>IF(logVir!F995="","",LN(資本ストック!F995))</f>
        <v>11.865592796729832</v>
      </c>
      <c r="G995" s="2">
        <f>IF(logVir!G995="","",LN(資本ストック!G995))</f>
        <v>11.766721318170452</v>
      </c>
      <c r="I995" s="3">
        <v>32</v>
      </c>
      <c r="J995" s="3">
        <v>31</v>
      </c>
      <c r="K995" s="2" cm="1">
        <f t="array" ref="K995">IF(C995="","",C995-SUMPRODUCT(($B$1461:$B$1491=$J995)*1,C$1461:C$1491))</f>
        <v>-1.1032097112633465</v>
      </c>
      <c r="L995" s="2" cm="1">
        <f t="array" ref="L995">IF(D995="","",D995-SUMPRODUCT(($B$1461:$B$1491=$J995)*1,D$1461:D$1491))</f>
        <v>-1.1103123272680939</v>
      </c>
      <c r="M995" s="2" cm="1">
        <f t="array" ref="M995">IF(E995="","",E995-SUMPRODUCT(($B$1461:$B$1491=$J995)*1,E$1461:E$1491))</f>
        <v>-1.243378898958106</v>
      </c>
      <c r="N995" s="2" cm="1">
        <f t="array" ref="N995">IF(F995="","",F995-SUMPRODUCT(($B$1461:$B$1491=$J995)*1,F$1461:F$1491))</f>
        <v>-1.2753719353358708</v>
      </c>
      <c r="O995" s="2" cm="1">
        <f t="array" ref="O995">IF(G995="","",G995-SUMPRODUCT(($B$1461:$B$1491=$J995)*1,G$1461:G$1491))</f>
        <v>-1.3741239928716737</v>
      </c>
    </row>
    <row r="996" spans="1:15" x14ac:dyDescent="0.55000000000000004">
      <c r="A996" s="3">
        <v>33</v>
      </c>
      <c r="B996" s="4">
        <v>1</v>
      </c>
      <c r="C996" s="2">
        <f>IF(logVir!C996="","",LN(資本ストック!C996))</f>
        <v>12.515226389183011</v>
      </c>
      <c r="D996" s="2">
        <f>IF(logVir!D996="","",LN(資本ストック!D996))</f>
        <v>12.195996559616795</v>
      </c>
      <c r="E996" s="2">
        <f>IF(logVir!E996="","",LN(資本ストック!E996))</f>
        <v>11.902806833978733</v>
      </c>
      <c r="F996" s="2">
        <f>IF(logVir!F996="","",LN(資本ストック!F996))</f>
        <v>11.825727735020854</v>
      </c>
      <c r="G996" s="2">
        <f>IF(logVir!G996="","",LN(資本ストック!G996))</f>
        <v>11.741060714448013</v>
      </c>
      <c r="I996" s="3">
        <v>33</v>
      </c>
      <c r="J996" s="3">
        <v>1</v>
      </c>
      <c r="K996" s="2" cm="1">
        <f t="array" ref="K996">IF(C996="","",C996-SUMPRODUCT(($B$1461:$B$1491=$J996)*1,C$1461:C$1491))</f>
        <v>-7.2785156349878477E-2</v>
      </c>
      <c r="L996" s="2" cm="1">
        <f t="array" ref="L996">IF(D996="","",D996-SUMPRODUCT(($B$1461:$B$1491=$J996)*1,D$1461:D$1491))</f>
        <v>-0.23517126408017042</v>
      </c>
      <c r="M996" s="2" cm="1">
        <f t="array" ref="M996">IF(E996="","",E996-SUMPRODUCT(($B$1461:$B$1491=$J996)*1,E$1461:E$1491))</f>
        <v>-0.41544459784315002</v>
      </c>
      <c r="N996" s="2" cm="1">
        <f t="array" ref="N996">IF(F996="","",F996-SUMPRODUCT(($B$1461:$B$1491=$J996)*1,F$1461:F$1491))</f>
        <v>-0.47640786857770046</v>
      </c>
      <c r="O996" s="2" cm="1">
        <f t="array" ref="O996">IF(G996="","",G996-SUMPRODUCT(($B$1461:$B$1491=$J996)*1,G$1461:G$1491))</f>
        <v>-0.47995341590395135</v>
      </c>
    </row>
    <row r="997" spans="1:15" x14ac:dyDescent="0.55000000000000004">
      <c r="A997" s="3">
        <v>33</v>
      </c>
      <c r="B997" s="4">
        <v>2</v>
      </c>
      <c r="C997" s="2">
        <f>IF(logVir!C997="","",LN(資本ストック!C997))</f>
        <v>10.937776021265417</v>
      </c>
      <c r="D997" s="2">
        <f>IF(logVir!D997="","",LN(資本ストック!D997))</f>
        <v>10.82029798933798</v>
      </c>
      <c r="E997" s="2">
        <f>IF(logVir!E997="","",LN(資本ストック!E997))</f>
        <v>10.774269641924464</v>
      </c>
      <c r="F997" s="2">
        <f>IF(logVir!F997="","",LN(資本ストック!F997))</f>
        <v>10.740884664733537</v>
      </c>
      <c r="G997" s="2">
        <f>IF(logVir!G997="","",LN(資本ストック!G997))</f>
        <v>10.691533869257386</v>
      </c>
      <c r="I997" s="3">
        <v>33</v>
      </c>
      <c r="J997" s="3">
        <v>2</v>
      </c>
      <c r="K997" s="2" cm="1">
        <f t="array" ref="K997">IF(C997="","",C997-SUMPRODUCT(($B$1461:$B$1491=$J997)*1,C$1461:C$1491))</f>
        <v>0.45387406895339311</v>
      </c>
      <c r="L997" s="2" cm="1">
        <f t="array" ref="L997">IF(D997="","",D997-SUMPRODUCT(($B$1461:$B$1491=$J997)*1,D$1461:D$1491))</f>
        <v>0.32249239224486814</v>
      </c>
      <c r="M997" s="2" cm="1">
        <f t="array" ref="M997">IF(E997="","",E997-SUMPRODUCT(($B$1461:$B$1491=$J997)*1,E$1461:E$1491))</f>
        <v>0.25945919305640253</v>
      </c>
      <c r="N997" s="2" cm="1">
        <f t="array" ref="N997">IF(F997="","",F997-SUMPRODUCT(($B$1461:$B$1491=$J997)*1,F$1461:F$1491))</f>
        <v>0.2515260913573556</v>
      </c>
      <c r="O997" s="2" cm="1">
        <f t="array" ref="O997">IF(G997="","",G997-SUMPRODUCT(($B$1461:$B$1491=$J997)*1,G$1461:G$1491))</f>
        <v>0.23120237138547495</v>
      </c>
    </row>
    <row r="998" spans="1:15" x14ac:dyDescent="0.55000000000000004">
      <c r="A998" s="3">
        <v>33</v>
      </c>
      <c r="B998" s="4">
        <v>3</v>
      </c>
      <c r="C998" s="2">
        <f>IF(logVir!C998="","",LN(資本ストック!C998))</f>
        <v>13.382453900565466</v>
      </c>
      <c r="D998" s="2">
        <f>IF(logVir!D998="","",LN(資本ストック!D998))</f>
        <v>13.244707182413919</v>
      </c>
      <c r="E998" s="2">
        <f>IF(logVir!E998="","",LN(資本ストック!E998))</f>
        <v>13.165187614574831</v>
      </c>
      <c r="F998" s="2">
        <f>IF(logVir!F998="","",LN(資本ストック!F998))</f>
        <v>13.134035664829847</v>
      </c>
      <c r="G998" s="2">
        <f>IF(logVir!G998="","",LN(資本ストック!G998))</f>
        <v>13.10084191524628</v>
      </c>
      <c r="I998" s="3">
        <v>33</v>
      </c>
      <c r="J998" s="3">
        <v>3</v>
      </c>
      <c r="K998" s="2" cm="1">
        <f t="array" ref="K998">IF(C998="","",C998-SUMPRODUCT(($B$1461:$B$1491=$J998)*1,C$1461:C$1491))</f>
        <v>0.74129598665735408</v>
      </c>
      <c r="L998" s="2" cm="1">
        <f t="array" ref="L998">IF(D998="","",D998-SUMPRODUCT(($B$1461:$B$1491=$J998)*1,D$1461:D$1491))</f>
        <v>0.59509215674535554</v>
      </c>
      <c r="M998" s="2" cm="1">
        <f t="array" ref="M998">IF(E998="","",E998-SUMPRODUCT(($B$1461:$B$1491=$J998)*1,E$1461:E$1491))</f>
        <v>0.45079532739782557</v>
      </c>
      <c r="N998" s="2" cm="1">
        <f t="array" ref="N998">IF(F998="","",F998-SUMPRODUCT(($B$1461:$B$1491=$J998)*1,F$1461:F$1491))</f>
        <v>0.42354530177920502</v>
      </c>
      <c r="O998" s="2" cm="1">
        <f t="array" ref="O998">IF(G998="","",G998-SUMPRODUCT(($B$1461:$B$1491=$J998)*1,G$1461:G$1491))</f>
        <v>0.39524516176462043</v>
      </c>
    </row>
    <row r="999" spans="1:15" x14ac:dyDescent="0.55000000000000004">
      <c r="A999" s="3">
        <v>33</v>
      </c>
      <c r="B999" s="4">
        <v>4</v>
      </c>
      <c r="C999" s="2">
        <f>IF(logVir!C999="","",LN(資本ストック!C999))</f>
        <v>12.620782854081968</v>
      </c>
      <c r="D999" s="2">
        <f>IF(logVir!D999="","",LN(資本ストック!D999))</f>
        <v>12.538210247272451</v>
      </c>
      <c r="E999" s="2">
        <f>IF(logVir!E999="","",LN(資本ストック!E999))</f>
        <v>12.409192736128702</v>
      </c>
      <c r="F999" s="2">
        <f>IF(logVir!F999="","",LN(資本ストック!F999))</f>
        <v>12.352379685114458</v>
      </c>
      <c r="G999" s="2">
        <f>IF(logVir!G999="","",LN(資本ストック!G999))</f>
        <v>12.282635796085374</v>
      </c>
      <c r="I999" s="3">
        <v>33</v>
      </c>
      <c r="J999" s="3">
        <v>4</v>
      </c>
      <c r="K999" s="2" cm="1">
        <f t="array" ref="K999">IF(C999="","",C999-SUMPRODUCT(($B$1461:$B$1491=$J999)*1,C$1461:C$1491))</f>
        <v>1.6640772624045894</v>
      </c>
      <c r="L999" s="2" cm="1">
        <f t="array" ref="L999">IF(D999="","",D999-SUMPRODUCT(($B$1461:$B$1491=$J999)*1,D$1461:D$1491))</f>
        <v>1.717749116322052</v>
      </c>
      <c r="M999" s="2" cm="1">
        <f t="array" ref="M999">IF(E999="","",E999-SUMPRODUCT(($B$1461:$B$1491=$J999)*1,E$1461:E$1491))</f>
        <v>1.6277855095907565</v>
      </c>
      <c r="N999" s="2" cm="1">
        <f t="array" ref="N999">IF(F999="","",F999-SUMPRODUCT(($B$1461:$B$1491=$J999)*1,F$1461:F$1491))</f>
        <v>1.597364272981082</v>
      </c>
      <c r="O999" s="2" cm="1">
        <f t="array" ref="O999">IF(G999="","",G999-SUMPRODUCT(($B$1461:$B$1491=$J999)*1,G$1461:G$1491))</f>
        <v>1.5586458398113461</v>
      </c>
    </row>
    <row r="1000" spans="1:15" x14ac:dyDescent="0.55000000000000004">
      <c r="A1000" s="3">
        <v>33</v>
      </c>
      <c r="B1000" s="4">
        <v>5</v>
      </c>
      <c r="C1000" s="2">
        <f>IF(logVir!C1000="","",LN(資本ストック!C1000))</f>
        <v>10.961552131132038</v>
      </c>
      <c r="D1000" s="2">
        <f>IF(logVir!D1000="","",LN(資本ストック!D1000))</f>
        <v>11.008654139563657</v>
      </c>
      <c r="E1000" s="2">
        <f>IF(logVir!E1000="","",LN(資本ストック!E1000))</f>
        <v>11.08300112752544</v>
      </c>
      <c r="F1000" s="2">
        <f>IF(logVir!F1000="","",LN(資本ストック!F1000))</f>
        <v>11.192199368725268</v>
      </c>
      <c r="G1000" s="2">
        <f>IF(logVir!G1000="","",LN(資本ストック!G1000))</f>
        <v>11.239617644155624</v>
      </c>
      <c r="I1000" s="3">
        <v>33</v>
      </c>
      <c r="J1000" s="3">
        <v>5</v>
      </c>
      <c r="K1000" s="2" cm="1">
        <f t="array" ref="K1000">IF(C1000="","",C1000-SUMPRODUCT(($B$1461:$B$1491=$J1000)*1,C$1461:C$1491))</f>
        <v>-0.43114897860210988</v>
      </c>
      <c r="L1000" s="2" cm="1">
        <f t="array" ref="L1000">IF(D1000="","",D1000-SUMPRODUCT(($B$1461:$B$1491=$J1000)*1,D$1461:D$1491))</f>
        <v>-0.34200971192392338</v>
      </c>
      <c r="M1000" s="2" cm="1">
        <f t="array" ref="M1000">IF(E1000="","",E1000-SUMPRODUCT(($B$1461:$B$1491=$J1000)*1,E$1461:E$1491))</f>
        <v>-0.30991335064031489</v>
      </c>
      <c r="N1000" s="2" cm="1">
        <f t="array" ref="N1000">IF(F1000="","",F1000-SUMPRODUCT(($B$1461:$B$1491=$J1000)*1,F$1461:F$1491))</f>
        <v>-0.19271808815099511</v>
      </c>
      <c r="O1000" s="2" cm="1">
        <f t="array" ref="O1000">IF(G1000="","",G1000-SUMPRODUCT(($B$1461:$B$1491=$J1000)*1,G$1461:G$1491))</f>
        <v>-0.14924341170515554</v>
      </c>
    </row>
    <row r="1001" spans="1:15" x14ac:dyDescent="0.55000000000000004">
      <c r="A1001" s="3">
        <v>33</v>
      </c>
      <c r="B1001" s="4">
        <v>6</v>
      </c>
      <c r="C1001" s="2">
        <f>IF(logVir!C1001="","",LN(資本ストック!C1001))</f>
        <v>14.191312721047099</v>
      </c>
      <c r="D1001" s="2">
        <f>IF(logVir!D1001="","",LN(資本ストック!D1001))</f>
        <v>14.197355413908033</v>
      </c>
      <c r="E1001" s="2">
        <f>IF(logVir!E1001="","",LN(資本ストック!E1001))</f>
        <v>14.299858546763756</v>
      </c>
      <c r="F1001" s="2">
        <f>IF(logVir!F1001="","",LN(資本ストック!F1001))</f>
        <v>14.313946944409704</v>
      </c>
      <c r="G1001" s="2">
        <f>IF(logVir!G1001="","",LN(資本ストック!G1001))</f>
        <v>14.350979028832063</v>
      </c>
      <c r="I1001" s="3">
        <v>33</v>
      </c>
      <c r="J1001" s="3">
        <v>6</v>
      </c>
      <c r="K1001" s="2" cm="1">
        <f t="array" ref="K1001">IF(C1001="","",C1001-SUMPRODUCT(($B$1461:$B$1491=$J1001)*1,C$1461:C$1491))</f>
        <v>1.0405435657986377</v>
      </c>
      <c r="L1001" s="2" cm="1">
        <f t="array" ref="L1001">IF(D1001="","",D1001-SUMPRODUCT(($B$1461:$B$1491=$J1001)*1,D$1461:D$1491))</f>
        <v>1.0226627213555393</v>
      </c>
      <c r="M1001" s="2" cm="1">
        <f t="array" ref="M1001">IF(E1001="","",E1001-SUMPRODUCT(($B$1461:$B$1491=$J1001)*1,E$1461:E$1491))</f>
        <v>1.0940004297314481</v>
      </c>
      <c r="N1001" s="2" cm="1">
        <f t="array" ref="N1001">IF(F1001="","",F1001-SUMPRODUCT(($B$1461:$B$1491=$J1001)*1,F$1461:F$1491))</f>
        <v>1.1057106820168503</v>
      </c>
      <c r="O1001" s="2" cm="1">
        <f t="array" ref="O1001">IF(G1001="","",G1001-SUMPRODUCT(($B$1461:$B$1491=$J1001)*1,G$1461:G$1491))</f>
        <v>1.1341307011284574</v>
      </c>
    </row>
    <row r="1002" spans="1:15" x14ac:dyDescent="0.55000000000000004">
      <c r="A1002" s="3">
        <v>33</v>
      </c>
      <c r="B1002" s="4">
        <v>7</v>
      </c>
      <c r="C1002" s="2">
        <f>IF(logVir!C1002="","",LN(資本ストック!C1002))</f>
        <v>11.654510175837181</v>
      </c>
      <c r="D1002" s="2">
        <f>IF(logVir!D1002="","",LN(資本ストック!D1002))</f>
        <v>11.684017667819663</v>
      </c>
      <c r="E1002" s="2">
        <f>IF(logVir!E1002="","",LN(資本ストック!E1002))</f>
        <v>11.83607229378358</v>
      </c>
      <c r="F1002" s="2">
        <f>IF(logVir!F1002="","",LN(資本ストック!F1002))</f>
        <v>11.83670330116213</v>
      </c>
      <c r="G1002" s="2">
        <f>IF(logVir!G1002="","",LN(資本ストック!G1002))</f>
        <v>11.834785921839954</v>
      </c>
      <c r="I1002" s="3">
        <v>33</v>
      </c>
      <c r="J1002" s="3">
        <v>7</v>
      </c>
      <c r="K1002" s="2" cm="1">
        <f t="array" ref="K1002">IF(C1002="","",C1002-SUMPRODUCT(($B$1461:$B$1491=$J1002)*1,C$1461:C$1491))</f>
        <v>-0.1694319022057762</v>
      </c>
      <c r="L1002" s="2" cm="1">
        <f t="array" ref="L1002">IF(D1002="","",D1002-SUMPRODUCT(($B$1461:$B$1491=$J1002)*1,D$1461:D$1491))</f>
        <v>-7.1427588637146044E-2</v>
      </c>
      <c r="M1002" s="2" cm="1">
        <f t="array" ref="M1002">IF(E1002="","",E1002-SUMPRODUCT(($B$1461:$B$1491=$J1002)*1,E$1461:E$1491))</f>
        <v>8.9815109685893901E-2</v>
      </c>
      <c r="N1002" s="2" cm="1">
        <f t="array" ref="N1002">IF(F1002="","",F1002-SUMPRODUCT(($B$1461:$B$1491=$J1002)*1,F$1461:F$1491))</f>
        <v>0.10734326382159232</v>
      </c>
      <c r="O1002" s="2" cm="1">
        <f t="array" ref="O1002">IF(G1002="","",G1002-SUMPRODUCT(($B$1461:$B$1491=$J1002)*1,G$1461:G$1491))</f>
        <v>0.10678185009926544</v>
      </c>
    </row>
    <row r="1003" spans="1:15" x14ac:dyDescent="0.55000000000000004">
      <c r="A1003" s="3">
        <v>33</v>
      </c>
      <c r="B1003" s="4">
        <v>8</v>
      </c>
      <c r="C1003" s="2">
        <f>IF(logVir!C1003="","",LN(資本ストック!C1003))</f>
        <v>13.615110665722687</v>
      </c>
      <c r="D1003" s="2">
        <f>IF(logVir!D1003="","",LN(資本ストック!D1003))</f>
        <v>13.693260991065657</v>
      </c>
      <c r="E1003" s="2">
        <f>IF(logVir!E1003="","",LN(資本ストック!E1003))</f>
        <v>13.837963640963768</v>
      </c>
      <c r="F1003" s="2">
        <f>IF(logVir!F1003="","",LN(資本ストック!F1003))</f>
        <v>13.854172044668301</v>
      </c>
      <c r="G1003" s="2">
        <f>IF(logVir!G1003="","",LN(資本ストック!G1003))</f>
        <v>14.032200875888496</v>
      </c>
      <c r="I1003" s="3">
        <v>33</v>
      </c>
      <c r="J1003" s="3">
        <v>8</v>
      </c>
      <c r="K1003" s="2" cm="1">
        <f t="array" ref="K1003">IF(C1003="","",C1003-SUMPRODUCT(($B$1461:$B$1491=$J1003)*1,C$1461:C$1491))</f>
        <v>1.1741874717461602</v>
      </c>
      <c r="L1003" s="2" cm="1">
        <f t="array" ref="L1003">IF(D1003="","",D1003-SUMPRODUCT(($B$1461:$B$1491=$J1003)*1,D$1461:D$1491))</f>
        <v>1.23208696684841</v>
      </c>
      <c r="M1003" s="2" cm="1">
        <f t="array" ref="M1003">IF(E1003="","",E1003-SUMPRODUCT(($B$1461:$B$1491=$J1003)*1,E$1461:E$1491))</f>
        <v>1.3851671210395509</v>
      </c>
      <c r="N1003" s="2" cm="1">
        <f t="array" ref="N1003">IF(F1003="","",F1003-SUMPRODUCT(($B$1461:$B$1491=$J1003)*1,F$1461:F$1491))</f>
        <v>1.3536899921354877</v>
      </c>
      <c r="O1003" s="2" cm="1">
        <f t="array" ref="O1003">IF(G1003="","",G1003-SUMPRODUCT(($B$1461:$B$1491=$J1003)*1,G$1461:G$1491))</f>
        <v>1.5680135798171619</v>
      </c>
    </row>
    <row r="1004" spans="1:15" x14ac:dyDescent="0.55000000000000004">
      <c r="A1004" s="3">
        <v>33</v>
      </c>
      <c r="B1004" s="4">
        <v>9</v>
      </c>
      <c r="C1004" s="2">
        <f>IF(logVir!C1004="","",LN(資本ストック!C1004))</f>
        <v>11.421483195903484</v>
      </c>
      <c r="D1004" s="2">
        <f>IF(logVir!D1004="","",LN(資本ストック!D1004))</f>
        <v>11.711027615978036</v>
      </c>
      <c r="E1004" s="2">
        <f>IF(logVir!E1004="","",LN(資本ストック!E1004))</f>
        <v>11.832400901968578</v>
      </c>
      <c r="F1004" s="2">
        <f>IF(logVir!F1004="","",LN(資本ストック!F1004))</f>
        <v>11.796584532106264</v>
      </c>
      <c r="G1004" s="2">
        <f>IF(logVir!G1004="","",LN(資本ストック!G1004))</f>
        <v>11.787289294296102</v>
      </c>
      <c r="I1004" s="3">
        <v>33</v>
      </c>
      <c r="J1004" s="3">
        <v>9</v>
      </c>
      <c r="K1004" s="2" cm="1">
        <f t="array" ref="K1004">IF(C1004="","",C1004-SUMPRODUCT(($B$1461:$B$1491=$J1004)*1,C$1461:C$1491))</f>
        <v>0.14461769429049021</v>
      </c>
      <c r="L1004" s="2" cm="1">
        <f t="array" ref="L1004">IF(D1004="","",D1004-SUMPRODUCT(($B$1461:$B$1491=$J1004)*1,D$1461:D$1491))</f>
        <v>0.4604046732217757</v>
      </c>
      <c r="M1004" s="2" cm="1">
        <f t="array" ref="M1004">IF(E1004="","",E1004-SUMPRODUCT(($B$1461:$B$1491=$J1004)*1,E$1461:E$1491))</f>
        <v>0.49781081261276228</v>
      </c>
      <c r="N1004" s="2" cm="1">
        <f t="array" ref="N1004">IF(F1004="","",F1004-SUMPRODUCT(($B$1461:$B$1491=$J1004)*1,F$1461:F$1491))</f>
        <v>0.48975231304911482</v>
      </c>
      <c r="O1004" s="2" cm="1">
        <f t="array" ref="O1004">IF(G1004="","",G1004-SUMPRODUCT(($B$1461:$B$1491=$J1004)*1,G$1461:G$1491))</f>
        <v>0.48004897892247023</v>
      </c>
    </row>
    <row r="1005" spans="1:15" x14ac:dyDescent="0.55000000000000004">
      <c r="A1005" s="3">
        <v>33</v>
      </c>
      <c r="B1005" s="4">
        <v>10</v>
      </c>
      <c r="C1005" s="2">
        <f>IF(logVir!C1005="","",LN(資本ストック!C1005))</f>
        <v>12.991775003628392</v>
      </c>
      <c r="D1005" s="2">
        <f>IF(logVir!D1005="","",LN(資本ストック!D1005))</f>
        <v>13.004977422544645</v>
      </c>
      <c r="E1005" s="2">
        <f>IF(logVir!E1005="","",LN(資本ストック!E1005))</f>
        <v>12.983040131534777</v>
      </c>
      <c r="F1005" s="2">
        <f>IF(logVir!F1005="","",LN(資本ストック!F1005))</f>
        <v>12.948845987889763</v>
      </c>
      <c r="G1005" s="2">
        <f>IF(logVir!G1005="","",LN(資本ストック!G1005))</f>
        <v>12.949801113127839</v>
      </c>
      <c r="I1005" s="3">
        <v>33</v>
      </c>
      <c r="J1005" s="3">
        <v>10</v>
      </c>
      <c r="K1005" s="2" cm="1">
        <f t="array" ref="K1005">IF(C1005="","",C1005-SUMPRODUCT(($B$1461:$B$1491=$J1005)*1,C$1461:C$1491))</f>
        <v>0.31652381059686796</v>
      </c>
      <c r="L1005" s="2" cm="1">
        <f t="array" ref="L1005">IF(D1005="","",D1005-SUMPRODUCT(($B$1461:$B$1491=$J1005)*1,D$1461:D$1491))</f>
        <v>0.26237007028310622</v>
      </c>
      <c r="M1005" s="2" cm="1">
        <f t="array" ref="M1005">IF(E1005="","",E1005-SUMPRODUCT(($B$1461:$B$1491=$J1005)*1,E$1461:E$1491))</f>
        <v>0.15792490251361535</v>
      </c>
      <c r="N1005" s="2" cm="1">
        <f t="array" ref="N1005">IF(F1005="","",F1005-SUMPRODUCT(($B$1461:$B$1491=$J1005)*1,F$1461:F$1491))</f>
        <v>0.13233440616053471</v>
      </c>
      <c r="O1005" s="2" cm="1">
        <f t="array" ref="O1005">IF(G1005="","",G1005-SUMPRODUCT(($B$1461:$B$1491=$J1005)*1,G$1461:G$1491))</f>
        <v>0.1192044367833951</v>
      </c>
    </row>
    <row r="1006" spans="1:15" x14ac:dyDescent="0.55000000000000004">
      <c r="A1006" s="3">
        <v>33</v>
      </c>
      <c r="B1006" s="4">
        <v>11</v>
      </c>
      <c r="C1006" s="2">
        <f>IF(logVir!C1006="","",LN(資本ストック!C1006))</f>
        <v>12.263790311264316</v>
      </c>
      <c r="D1006" s="2">
        <f>IF(logVir!D1006="","",LN(資本ストック!D1006))</f>
        <v>12.305495151957151</v>
      </c>
      <c r="E1006" s="2">
        <f>IF(logVir!E1006="","",LN(資本ストック!E1006))</f>
        <v>12.459216006441363</v>
      </c>
      <c r="F1006" s="2">
        <f>IF(logVir!F1006="","",LN(資本ストック!F1006))</f>
        <v>12.507627454431606</v>
      </c>
      <c r="G1006" s="2">
        <f>IF(logVir!G1006="","",LN(資本ストック!G1006))</f>
        <v>12.512033022798825</v>
      </c>
      <c r="I1006" s="3">
        <v>33</v>
      </c>
      <c r="J1006" s="3">
        <v>11</v>
      </c>
      <c r="K1006" s="2" cm="1">
        <f t="array" ref="K1006">IF(C1006="","",C1006-SUMPRODUCT(($B$1461:$B$1491=$J1006)*1,C$1461:C$1491))</f>
        <v>-0.11830164533192722</v>
      </c>
      <c r="L1006" s="2" cm="1">
        <f t="array" ref="L1006">IF(D1006="","",D1006-SUMPRODUCT(($B$1461:$B$1491=$J1006)*1,D$1461:D$1491))</f>
        <v>-6.9936250579379688E-2</v>
      </c>
      <c r="M1006" s="2" cm="1">
        <f t="array" ref="M1006">IF(E1006="","",E1006-SUMPRODUCT(($B$1461:$B$1491=$J1006)*1,E$1461:E$1491))</f>
        <v>3.0982315113348591E-2</v>
      </c>
      <c r="N1006" s="2" cm="1">
        <f t="array" ref="N1006">IF(F1006="","",F1006-SUMPRODUCT(($B$1461:$B$1491=$J1006)*1,F$1461:F$1491))</f>
        <v>6.8524095381842898E-2</v>
      </c>
      <c r="O1006" s="2" cm="1">
        <f t="array" ref="O1006">IF(G1006="","",G1006-SUMPRODUCT(($B$1461:$B$1491=$J1006)*1,G$1461:G$1491))</f>
        <v>3.8963689749893504E-2</v>
      </c>
    </row>
    <row r="1007" spans="1:15" x14ac:dyDescent="0.55000000000000004">
      <c r="A1007" s="3">
        <v>33</v>
      </c>
      <c r="B1007" s="4">
        <v>12</v>
      </c>
      <c r="C1007" s="2">
        <f>IF(logVir!C1007="","",LN(資本ストック!C1007))</f>
        <v>11.648938598207296</v>
      </c>
      <c r="D1007" s="2">
        <f>IF(logVir!D1007="","",LN(資本ストック!D1007))</f>
        <v>11.699002013441579</v>
      </c>
      <c r="E1007" s="2">
        <f>IF(logVir!E1007="","",LN(資本ストック!E1007))</f>
        <v>11.808490282302156</v>
      </c>
      <c r="F1007" s="2">
        <f>IF(logVir!F1007="","",LN(資本ストック!F1007))</f>
        <v>11.796798580485067</v>
      </c>
      <c r="G1007" s="2">
        <f>IF(logVir!G1007="","",LN(資本ストック!G1007))</f>
        <v>11.790295307073624</v>
      </c>
      <c r="I1007" s="3">
        <v>33</v>
      </c>
      <c r="J1007" s="3">
        <v>12</v>
      </c>
      <c r="K1007" s="2" cm="1">
        <f t="array" ref="K1007">IF(C1007="","",C1007-SUMPRODUCT(($B$1461:$B$1491=$J1007)*1,C$1461:C$1491))</f>
        <v>-0.65362110805404505</v>
      </c>
      <c r="L1007" s="2" cm="1">
        <f t="array" ref="L1007">IF(D1007="","",D1007-SUMPRODUCT(($B$1461:$B$1491=$J1007)*1,D$1461:D$1491))</f>
        <v>-0.55855328929083292</v>
      </c>
      <c r="M1007" s="2" cm="1">
        <f t="array" ref="M1007">IF(E1007="","",E1007-SUMPRODUCT(($B$1461:$B$1491=$J1007)*1,E$1461:E$1491))</f>
        <v>-0.47870057332286109</v>
      </c>
      <c r="N1007" s="2" cm="1">
        <f t="array" ref="N1007">IF(F1007="","",F1007-SUMPRODUCT(($B$1461:$B$1491=$J1007)*1,F$1461:F$1491))</f>
        <v>-0.45238872954437603</v>
      </c>
      <c r="O1007" s="2" cm="1">
        <f t="array" ref="O1007">IF(G1007="","",G1007-SUMPRODUCT(($B$1461:$B$1491=$J1007)*1,G$1461:G$1491))</f>
        <v>-0.41704762912393534</v>
      </c>
    </row>
    <row r="1008" spans="1:15" x14ac:dyDescent="0.55000000000000004">
      <c r="A1008" s="3">
        <v>33</v>
      </c>
      <c r="B1008" s="4">
        <v>13</v>
      </c>
      <c r="C1008" s="2">
        <f>IF(logVir!C1008="","",LN(資本ストック!C1008))</f>
        <v>10.864824185815372</v>
      </c>
      <c r="D1008" s="2">
        <f>IF(logVir!D1008="","",LN(資本ストック!D1008))</f>
        <v>10.938198261236728</v>
      </c>
      <c r="E1008" s="2">
        <f>IF(logVir!E1008="","",LN(資本ストック!E1008))</f>
        <v>10.888687983942209</v>
      </c>
      <c r="F1008" s="2">
        <f>IF(logVir!F1008="","",LN(資本ストック!F1008))</f>
        <v>10.834155750933608</v>
      </c>
      <c r="G1008" s="2">
        <f>IF(logVir!G1008="","",LN(資本ストック!G1008))</f>
        <v>10.700180215310272</v>
      </c>
      <c r="I1008" s="3">
        <v>33</v>
      </c>
      <c r="J1008" s="3">
        <v>13</v>
      </c>
      <c r="K1008" s="2" cm="1">
        <f t="array" ref="K1008">IF(C1008="","",C1008-SUMPRODUCT(($B$1461:$B$1491=$J1008)*1,C$1461:C$1491))</f>
        <v>-0.94190015672008442</v>
      </c>
      <c r="L1008" s="2" cm="1">
        <f t="array" ref="L1008">IF(D1008="","",D1008-SUMPRODUCT(($B$1461:$B$1491=$J1008)*1,D$1461:D$1491))</f>
        <v>-0.5978805245517087</v>
      </c>
      <c r="M1008" s="2" cm="1">
        <f t="array" ref="M1008">IF(E1008="","",E1008-SUMPRODUCT(($B$1461:$B$1491=$J1008)*1,E$1461:E$1491))</f>
        <v>-0.58612714428333668</v>
      </c>
      <c r="N1008" s="2" cm="1">
        <f t="array" ref="N1008">IF(F1008="","",F1008-SUMPRODUCT(($B$1461:$B$1491=$J1008)*1,F$1461:F$1491))</f>
        <v>-0.59956815875028191</v>
      </c>
      <c r="O1008" s="2" cm="1">
        <f t="array" ref="O1008">IF(G1008="","",G1008-SUMPRODUCT(($B$1461:$B$1491=$J1008)*1,G$1461:G$1491))</f>
        <v>-0.72443495781245737</v>
      </c>
    </row>
    <row r="1009" spans="1:15" x14ac:dyDescent="0.55000000000000004">
      <c r="A1009" s="3">
        <v>33</v>
      </c>
      <c r="B1009" s="4">
        <v>14</v>
      </c>
      <c r="C1009" s="2">
        <f>IF(logVir!C1009="","",LN(資本ストック!C1009))</f>
        <v>13.354896401885917</v>
      </c>
      <c r="D1009" s="2">
        <f>IF(logVir!D1009="","",LN(資本ストック!D1009))</f>
        <v>13.34811662146498</v>
      </c>
      <c r="E1009" s="2">
        <f>IF(logVir!E1009="","",LN(資本ストック!E1009))</f>
        <v>13.403817335085883</v>
      </c>
      <c r="F1009" s="2">
        <f>IF(logVir!F1009="","",LN(資本ストック!F1009))</f>
        <v>13.393147142583491</v>
      </c>
      <c r="G1009" s="2">
        <f>IF(logVir!G1009="","",LN(資本ストック!G1009))</f>
        <v>13.348782999370433</v>
      </c>
      <c r="I1009" s="3">
        <v>33</v>
      </c>
      <c r="J1009" s="3">
        <v>14</v>
      </c>
      <c r="K1009" s="2" cm="1">
        <f t="array" ref="K1009">IF(C1009="","",C1009-SUMPRODUCT(($B$1461:$B$1491=$J1009)*1,C$1461:C$1491))</f>
        <v>0.86730605232845015</v>
      </c>
      <c r="L1009" s="2" cm="1">
        <f t="array" ref="L1009">IF(D1009="","",D1009-SUMPRODUCT(($B$1461:$B$1491=$J1009)*1,D$1461:D$1491))</f>
        <v>0.85594287817653125</v>
      </c>
      <c r="M1009" s="2" cm="1">
        <f t="array" ref="M1009">IF(E1009="","",E1009-SUMPRODUCT(($B$1461:$B$1491=$J1009)*1,E$1461:E$1491))</f>
        <v>0.78458344587880191</v>
      </c>
      <c r="N1009" s="2" cm="1">
        <f t="array" ref="N1009">IF(F1009="","",F1009-SUMPRODUCT(($B$1461:$B$1491=$J1009)*1,F$1461:F$1491))</f>
        <v>0.76386495759708062</v>
      </c>
      <c r="O1009" s="2" cm="1">
        <f t="array" ref="O1009">IF(G1009="","",G1009-SUMPRODUCT(($B$1461:$B$1491=$J1009)*1,G$1461:G$1491))</f>
        <v>0.73191402963571228</v>
      </c>
    </row>
    <row r="1010" spans="1:15" x14ac:dyDescent="0.55000000000000004">
      <c r="A1010" s="3">
        <v>33</v>
      </c>
      <c r="B1010" s="4">
        <v>15</v>
      </c>
      <c r="C1010" s="2">
        <f>IF(logVir!C1010="","",LN(資本ストック!C1010))</f>
        <v>10.745883742757982</v>
      </c>
      <c r="D1010" s="2">
        <f>IF(logVir!D1010="","",LN(資本ストック!D1010))</f>
        <v>10.755234664281296</v>
      </c>
      <c r="E1010" s="2">
        <f>IF(logVir!E1010="","",LN(資本ストック!E1010))</f>
        <v>10.975214067598303</v>
      </c>
      <c r="F1010" s="2">
        <f>IF(logVir!F1010="","",LN(資本ストック!F1010))</f>
        <v>10.973319586425442</v>
      </c>
      <c r="G1010" s="2">
        <f>IF(logVir!G1010="","",LN(資本ストック!G1010))</f>
        <v>11.237332925640724</v>
      </c>
      <c r="I1010" s="3">
        <v>33</v>
      </c>
      <c r="J1010" s="3">
        <v>15</v>
      </c>
      <c r="K1010" s="2" cm="1">
        <f t="array" ref="K1010">IF(C1010="","",C1010-SUMPRODUCT(($B$1461:$B$1491=$J1010)*1,C$1461:C$1491))</f>
        <v>0.28314229783279998</v>
      </c>
      <c r="L1010" s="2" cm="1">
        <f t="array" ref="L1010">IF(D1010="","",D1010-SUMPRODUCT(($B$1461:$B$1491=$J1010)*1,D$1461:D$1491))</f>
        <v>0.26728707584890365</v>
      </c>
      <c r="M1010" s="2" cm="1">
        <f t="array" ref="M1010">IF(E1010="","",E1010-SUMPRODUCT(($B$1461:$B$1491=$J1010)*1,E$1461:E$1491))</f>
        <v>0.41275290920182073</v>
      </c>
      <c r="N1010" s="2" cm="1">
        <f t="array" ref="N1010">IF(F1010="","",F1010-SUMPRODUCT(($B$1461:$B$1491=$J1010)*1,F$1461:F$1491))</f>
        <v>0.40292115682610685</v>
      </c>
      <c r="O1010" s="2" cm="1">
        <f t="array" ref="O1010">IF(G1010="","",G1010-SUMPRODUCT(($B$1461:$B$1491=$J1010)*1,G$1461:G$1491))</f>
        <v>0.65805624510514527</v>
      </c>
    </row>
    <row r="1011" spans="1:15" x14ac:dyDescent="0.55000000000000004">
      <c r="A1011" s="3">
        <v>33</v>
      </c>
      <c r="B1011" s="4">
        <v>16</v>
      </c>
      <c r="C1011" s="2">
        <f>IF(logVir!C1011="","",LN(資本ストック!C1011))</f>
        <v>12.720824524038452</v>
      </c>
      <c r="D1011" s="2">
        <f>IF(logVir!D1011="","",LN(資本ストック!D1011))</f>
        <v>12.657177050020948</v>
      </c>
      <c r="E1011" s="2">
        <f>IF(logVir!E1011="","",LN(資本ストック!E1011))</f>
        <v>12.688244034942553</v>
      </c>
      <c r="F1011" s="2">
        <f>IF(logVir!F1011="","",LN(資本ストック!F1011))</f>
        <v>12.69101375808037</v>
      </c>
      <c r="G1011" s="2">
        <f>IF(logVir!G1011="","",LN(資本ストック!G1011))</f>
        <v>12.683924484261757</v>
      </c>
      <c r="I1011" s="3">
        <v>33</v>
      </c>
      <c r="J1011" s="3">
        <v>16</v>
      </c>
      <c r="K1011" s="2" cm="1">
        <f t="array" ref="K1011">IF(C1011="","",C1011-SUMPRODUCT(($B$1461:$B$1491=$J1011)*1,C$1461:C$1491))</f>
        <v>0.51320196648583583</v>
      </c>
      <c r="L1011" s="2" cm="1">
        <f t="array" ref="L1011">IF(D1011="","",D1011-SUMPRODUCT(($B$1461:$B$1491=$J1011)*1,D$1461:D$1491))</f>
        <v>0.44899330315788788</v>
      </c>
      <c r="M1011" s="2" cm="1">
        <f t="array" ref="M1011">IF(E1011="","",E1011-SUMPRODUCT(($B$1461:$B$1491=$J1011)*1,E$1461:E$1491))</f>
        <v>0.44800676458487665</v>
      </c>
      <c r="N1011" s="2" cm="1">
        <f t="array" ref="N1011">IF(F1011="","",F1011-SUMPRODUCT(($B$1461:$B$1491=$J1011)*1,F$1461:F$1491))</f>
        <v>0.45356893606630955</v>
      </c>
      <c r="O1011" s="2" cm="1">
        <f t="array" ref="O1011">IF(G1011="","",G1011-SUMPRODUCT(($B$1461:$B$1491=$J1011)*1,G$1461:G$1491))</f>
        <v>0.42163157369189008</v>
      </c>
    </row>
    <row r="1012" spans="1:15" x14ac:dyDescent="0.55000000000000004">
      <c r="A1012" s="3">
        <v>33</v>
      </c>
      <c r="B1012" s="4">
        <v>17</v>
      </c>
      <c r="C1012" s="2">
        <f>IF(logVir!C1012="","",LN(資本ストック!C1012))</f>
        <v>15.107561055887233</v>
      </c>
      <c r="D1012" s="2">
        <f>IF(logVir!D1012="","",LN(資本ストック!D1012))</f>
        <v>15.078368012188484</v>
      </c>
      <c r="E1012" s="2">
        <f>IF(logVir!E1012="","",LN(資本ストック!E1012))</f>
        <v>15.054721365398761</v>
      </c>
      <c r="F1012" s="2">
        <f>IF(logVir!F1012="","",LN(資本ストック!F1012))</f>
        <v>15.042298889087601</v>
      </c>
      <c r="G1012" s="2">
        <f>IF(logVir!G1012="","",LN(資本ストック!G1012))</f>
        <v>15.020325985728162</v>
      </c>
      <c r="I1012" s="3">
        <v>33</v>
      </c>
      <c r="J1012" s="3">
        <v>17</v>
      </c>
      <c r="K1012" s="2" cm="1">
        <f t="array" ref="K1012">IF(C1012="","",C1012-SUMPRODUCT(($B$1461:$B$1491=$J1012)*1,C$1461:C$1491))</f>
        <v>4.5207876069882857E-2</v>
      </c>
      <c r="L1012" s="2" cm="1">
        <f t="array" ref="L1012">IF(D1012="","",D1012-SUMPRODUCT(($B$1461:$B$1491=$J1012)*1,D$1461:D$1491))</f>
        <v>2.4102841498375938E-2</v>
      </c>
      <c r="M1012" s="2" cm="1">
        <f t="array" ref="M1012">IF(E1012="","",E1012-SUMPRODUCT(($B$1461:$B$1491=$J1012)*1,E$1461:E$1491))</f>
        <v>-1.7126916244158963E-4</v>
      </c>
      <c r="N1012" s="2" cm="1">
        <f t="array" ref="N1012">IF(F1012="","",F1012-SUMPRODUCT(($B$1461:$B$1491=$J1012)*1,F$1461:F$1491))</f>
        <v>-1.1694523260484146E-2</v>
      </c>
      <c r="O1012" s="2" cm="1">
        <f t="array" ref="O1012">IF(G1012="","",G1012-SUMPRODUCT(($B$1461:$B$1491=$J1012)*1,G$1461:G$1491))</f>
        <v>-3.8713232912959583E-2</v>
      </c>
    </row>
    <row r="1013" spans="1:15" x14ac:dyDescent="0.55000000000000004">
      <c r="A1013" s="3">
        <v>33</v>
      </c>
      <c r="B1013" s="4">
        <v>18</v>
      </c>
      <c r="C1013" s="2">
        <f>IF(logVir!C1013="","",LN(資本ストック!C1013))</f>
        <v>12.536141598531332</v>
      </c>
      <c r="D1013" s="2">
        <f>IF(logVir!D1013="","",LN(資本ストック!D1013))</f>
        <v>12.53148786411251</v>
      </c>
      <c r="E1013" s="2">
        <f>IF(logVir!E1013="","",LN(資本ストック!E1013))</f>
        <v>12.549070520662303</v>
      </c>
      <c r="F1013" s="2">
        <f>IF(logVir!F1013="","",LN(資本ストック!F1013))</f>
        <v>12.563066533477024</v>
      </c>
      <c r="G1013" s="2">
        <f>IF(logVir!G1013="","",LN(資本ストック!G1013))</f>
        <v>12.613616769611257</v>
      </c>
      <c r="I1013" s="3">
        <v>33</v>
      </c>
      <c r="J1013" s="3">
        <v>18</v>
      </c>
      <c r="K1013" s="2" cm="1">
        <f t="array" ref="K1013">IF(C1013="","",C1013-SUMPRODUCT(($B$1461:$B$1491=$J1013)*1,C$1461:C$1491))</f>
        <v>-0.16641373574986495</v>
      </c>
      <c r="L1013" s="2" cm="1">
        <f t="array" ref="L1013">IF(D1013="","",D1013-SUMPRODUCT(($B$1461:$B$1491=$J1013)*1,D$1461:D$1491))</f>
        <v>-0.19410150412793215</v>
      </c>
      <c r="M1013" s="2" cm="1">
        <f t="array" ref="M1013">IF(E1013="","",E1013-SUMPRODUCT(($B$1461:$B$1491=$J1013)*1,E$1461:E$1491))</f>
        <v>-0.22485197661572798</v>
      </c>
      <c r="N1013" s="2" cm="1">
        <f t="array" ref="N1013">IF(F1013="","",F1013-SUMPRODUCT(($B$1461:$B$1491=$J1013)*1,F$1461:F$1491))</f>
        <v>-0.22883335364393176</v>
      </c>
      <c r="O1013" s="2" cm="1">
        <f t="array" ref="O1013">IF(G1013="","",G1013-SUMPRODUCT(($B$1461:$B$1491=$J1013)*1,G$1461:G$1491))</f>
        <v>-0.2459835744145451</v>
      </c>
    </row>
    <row r="1014" spans="1:15" x14ac:dyDescent="0.55000000000000004">
      <c r="A1014" s="3">
        <v>33</v>
      </c>
      <c r="B1014" s="4">
        <v>19</v>
      </c>
      <c r="C1014" s="2">
        <f>IF(logVir!C1014="","",LN(資本ストック!C1014))</f>
        <v>12.687132605652044</v>
      </c>
      <c r="D1014" s="2">
        <f>IF(logVir!D1014="","",LN(資本ストック!D1014))</f>
        <v>12.571806418774836</v>
      </c>
      <c r="E1014" s="2">
        <f>IF(logVir!E1014="","",LN(資本ストック!E1014))</f>
        <v>12.505701990824333</v>
      </c>
      <c r="F1014" s="2">
        <f>IF(logVir!F1014="","",LN(資本ストック!F1014))</f>
        <v>12.490877184624482</v>
      </c>
      <c r="G1014" s="2">
        <f>IF(logVir!G1014="","",LN(資本ストック!G1014))</f>
        <v>12.467390819835677</v>
      </c>
      <c r="I1014" s="3">
        <v>33</v>
      </c>
      <c r="J1014" s="3">
        <v>19</v>
      </c>
      <c r="K1014" s="2" cm="1">
        <f t="array" ref="K1014">IF(C1014="","",C1014-SUMPRODUCT(($B$1461:$B$1491=$J1014)*1,C$1461:C$1491))</f>
        <v>0.17155217463472106</v>
      </c>
      <c r="L1014" s="2" cm="1">
        <f t="array" ref="L1014">IF(D1014="","",D1014-SUMPRODUCT(($B$1461:$B$1491=$J1014)*1,D$1461:D$1491))</f>
        <v>0.11102247876485549</v>
      </c>
      <c r="M1014" s="2" cm="1">
        <f t="array" ref="M1014">IF(E1014="","",E1014-SUMPRODUCT(($B$1461:$B$1491=$J1014)*1,E$1461:E$1491))</f>
        <v>7.4804273215294259E-2</v>
      </c>
      <c r="N1014" s="2" cm="1">
        <f t="array" ref="N1014">IF(F1014="","",F1014-SUMPRODUCT(($B$1461:$B$1491=$J1014)*1,F$1461:F$1491))</f>
        <v>6.5144735181831948E-2</v>
      </c>
      <c r="O1014" s="2" cm="1">
        <f t="array" ref="O1014">IF(G1014="","",G1014-SUMPRODUCT(($B$1461:$B$1491=$J1014)*1,G$1461:G$1491))</f>
        <v>5.1411375986448959E-2</v>
      </c>
    </row>
    <row r="1015" spans="1:15" x14ac:dyDescent="0.55000000000000004">
      <c r="A1015" s="3">
        <v>33</v>
      </c>
      <c r="B1015" s="4">
        <v>20</v>
      </c>
      <c r="C1015" s="2">
        <f>IF(logVir!C1015="","",LN(資本ストック!C1015))</f>
        <v>13.085700033882636</v>
      </c>
      <c r="D1015" s="2">
        <f>IF(logVir!D1015="","",LN(資本ストック!D1015))</f>
        <v>13.413944707868115</v>
      </c>
      <c r="E1015" s="2">
        <f>IF(logVir!E1015="","",LN(資本ストック!E1015))</f>
        <v>13.266414065067998</v>
      </c>
      <c r="F1015" s="2">
        <f>IF(logVir!F1015="","",LN(資本ストック!F1015))</f>
        <v>13.220841828828942</v>
      </c>
      <c r="G1015" s="2">
        <f>IF(logVir!G1015="","",LN(資本ストック!G1015))</f>
        <v>13.220649153644642</v>
      </c>
      <c r="I1015" s="3">
        <v>33</v>
      </c>
      <c r="J1015" s="3">
        <v>20</v>
      </c>
      <c r="K1015" s="2" cm="1">
        <f t="array" ref="K1015">IF(C1015="","",C1015-SUMPRODUCT(($B$1461:$B$1491=$J1015)*1,C$1461:C$1491))</f>
        <v>-0.14446182600635282</v>
      </c>
      <c r="L1015" s="2" cm="1">
        <f t="array" ref="L1015">IF(D1015="","",D1015-SUMPRODUCT(($B$1461:$B$1491=$J1015)*1,D$1461:D$1491))</f>
        <v>8.7636353612815299E-2</v>
      </c>
      <c r="M1015" s="2" cm="1">
        <f t="array" ref="M1015">IF(E1015="","",E1015-SUMPRODUCT(($B$1461:$B$1491=$J1015)*1,E$1461:E$1491))</f>
        <v>-0.13460437709805539</v>
      </c>
      <c r="N1015" s="2" cm="1">
        <f t="array" ref="N1015">IF(F1015="","",F1015-SUMPRODUCT(($B$1461:$B$1491=$J1015)*1,F$1461:F$1491))</f>
        <v>-0.17631820247479268</v>
      </c>
      <c r="O1015" s="2" cm="1">
        <f t="array" ref="O1015">IF(G1015="","",G1015-SUMPRODUCT(($B$1461:$B$1491=$J1015)*1,G$1461:G$1491))</f>
        <v>-0.22402734804915347</v>
      </c>
    </row>
    <row r="1016" spans="1:15" x14ac:dyDescent="0.55000000000000004">
      <c r="A1016" s="3">
        <v>33</v>
      </c>
      <c r="B1016" s="4">
        <v>21</v>
      </c>
      <c r="C1016" s="2">
        <f>IF(logVir!C1016="","",LN(資本ストック!C1016))</f>
        <v>14.221825185757821</v>
      </c>
      <c r="D1016" s="2">
        <f>IF(logVir!D1016="","",LN(資本ストック!D1016))</f>
        <v>14.181571194030091</v>
      </c>
      <c r="E1016" s="2">
        <f>IF(logVir!E1016="","",LN(資本ストック!E1016))</f>
        <v>14.210886959412747</v>
      </c>
      <c r="F1016" s="2">
        <f>IF(logVir!F1016="","",LN(資本ストック!F1016))</f>
        <v>14.230289546918234</v>
      </c>
      <c r="G1016" s="2">
        <f>IF(logVir!G1016="","",LN(資本ストック!G1016))</f>
        <v>14.232394304191097</v>
      </c>
      <c r="I1016" s="3">
        <v>33</v>
      </c>
      <c r="J1016" s="3">
        <v>21</v>
      </c>
      <c r="K1016" s="2" cm="1">
        <f t="array" ref="K1016">IF(C1016="","",C1016-SUMPRODUCT(($B$1461:$B$1491=$J1016)*1,C$1461:C$1491))</f>
        <v>-0.26998632791954869</v>
      </c>
      <c r="L1016" s="2" cm="1">
        <f t="array" ref="L1016">IF(D1016="","",D1016-SUMPRODUCT(($B$1461:$B$1491=$J1016)*1,D$1461:D$1491))</f>
        <v>-0.34318467188147928</v>
      </c>
      <c r="M1016" s="2" cm="1">
        <f t="array" ref="M1016">IF(E1016="","",E1016-SUMPRODUCT(($B$1461:$B$1491=$J1016)*1,E$1461:E$1491))</f>
        <v>-0.3716766445478541</v>
      </c>
      <c r="N1016" s="2" cm="1">
        <f t="array" ref="N1016">IF(F1016="","",F1016-SUMPRODUCT(($B$1461:$B$1491=$J1016)*1,F$1461:F$1491))</f>
        <v>-0.36441907995938827</v>
      </c>
      <c r="O1016" s="2" cm="1">
        <f t="array" ref="O1016">IF(G1016="","",G1016-SUMPRODUCT(($B$1461:$B$1491=$J1016)*1,G$1461:G$1491))</f>
        <v>-0.3790749560393305</v>
      </c>
    </row>
    <row r="1017" spans="1:15" x14ac:dyDescent="0.55000000000000004">
      <c r="A1017" s="3">
        <v>33</v>
      </c>
      <c r="B1017" s="4">
        <v>22</v>
      </c>
      <c r="C1017" s="2">
        <f>IF(logVir!C1017="","",LN(資本ストック!C1017))</f>
        <v>12.025916335566693</v>
      </c>
      <c r="D1017" s="2">
        <f>IF(logVir!D1017="","",LN(資本ストック!D1017))</f>
        <v>11.846732737961824</v>
      </c>
      <c r="E1017" s="2">
        <f>IF(logVir!E1017="","",LN(資本ストック!E1017))</f>
        <v>11.700891089177956</v>
      </c>
      <c r="F1017" s="2">
        <f>IF(logVir!F1017="","",LN(資本ストック!F1017))</f>
        <v>11.667630441001132</v>
      </c>
      <c r="G1017" s="2">
        <f>IF(logVir!G1017="","",LN(資本ストック!G1017))</f>
        <v>11.614069506385462</v>
      </c>
      <c r="I1017" s="3">
        <v>33</v>
      </c>
      <c r="J1017" s="3">
        <v>22</v>
      </c>
      <c r="K1017" s="2" cm="1">
        <f t="array" ref="K1017">IF(C1017="","",C1017-SUMPRODUCT(($B$1461:$B$1491=$J1017)*1,C$1461:C$1491))</f>
        <v>-0.57983724054425778</v>
      </c>
      <c r="L1017" s="2" cm="1">
        <f t="array" ref="L1017">IF(D1017="","",D1017-SUMPRODUCT(($B$1461:$B$1491=$J1017)*1,D$1461:D$1491))</f>
        <v>-0.61092196903247853</v>
      </c>
      <c r="M1017" s="2" cm="1">
        <f t="array" ref="M1017">IF(E1017="","",E1017-SUMPRODUCT(($B$1461:$B$1491=$J1017)*1,E$1461:E$1491))</f>
        <v>-0.59250966718177978</v>
      </c>
      <c r="N1017" s="2" cm="1">
        <f t="array" ref="N1017">IF(F1017="","",F1017-SUMPRODUCT(($B$1461:$B$1491=$J1017)*1,F$1461:F$1491))</f>
        <v>-0.57934030069354137</v>
      </c>
      <c r="O1017" s="2" cm="1">
        <f t="array" ref="O1017">IF(G1017="","",G1017-SUMPRODUCT(($B$1461:$B$1491=$J1017)*1,G$1461:G$1491))</f>
        <v>-0.5995467379447259</v>
      </c>
    </row>
    <row r="1018" spans="1:15" x14ac:dyDescent="0.55000000000000004">
      <c r="A1018" s="3">
        <v>33</v>
      </c>
      <c r="B1018" s="4">
        <v>23</v>
      </c>
      <c r="C1018" s="2">
        <f>IF(logVir!C1018="","",LN(資本ストック!C1018))</f>
        <v>13.417871113696002</v>
      </c>
      <c r="D1018" s="2">
        <f>IF(logVir!D1018="","",LN(資本ストック!D1018))</f>
        <v>13.421591079313572</v>
      </c>
      <c r="E1018" s="2">
        <f>IF(logVir!E1018="","",LN(資本ストック!E1018))</f>
        <v>13.382253853477414</v>
      </c>
      <c r="F1018" s="2">
        <f>IF(logVir!F1018="","",LN(資本ストック!F1018))</f>
        <v>13.370394078109415</v>
      </c>
      <c r="G1018" s="2">
        <f>IF(logVir!G1018="","",LN(資本ストック!G1018))</f>
        <v>13.379424949219434</v>
      </c>
      <c r="I1018" s="3">
        <v>33</v>
      </c>
      <c r="J1018" s="3">
        <v>23</v>
      </c>
      <c r="K1018" s="2" cm="1">
        <f t="array" ref="K1018">IF(C1018="","",C1018-SUMPRODUCT(($B$1461:$B$1491=$J1018)*1,C$1461:C$1491))</f>
        <v>5.2762565634267844E-4</v>
      </c>
      <c r="L1018" s="2" cm="1">
        <f t="array" ref="L1018">IF(D1018="","",D1018-SUMPRODUCT(($B$1461:$B$1491=$J1018)*1,D$1461:D$1491))</f>
        <v>-7.4098867558298309E-2</v>
      </c>
      <c r="M1018" s="2" cm="1">
        <f t="array" ref="M1018">IF(E1018="","",E1018-SUMPRODUCT(($B$1461:$B$1491=$J1018)*1,E$1461:E$1491))</f>
        <v>-0.12406951476115857</v>
      </c>
      <c r="N1018" s="2" cm="1">
        <f t="array" ref="N1018">IF(F1018="","",F1018-SUMPRODUCT(($B$1461:$B$1491=$J1018)*1,F$1461:F$1491))</f>
        <v>-0.13077897319864817</v>
      </c>
      <c r="O1018" s="2" cm="1">
        <f t="array" ref="O1018">IF(G1018="","",G1018-SUMPRODUCT(($B$1461:$B$1491=$J1018)*1,G$1461:G$1491))</f>
        <v>-0.13465413397818971</v>
      </c>
    </row>
    <row r="1019" spans="1:15" x14ac:dyDescent="0.55000000000000004">
      <c r="A1019" s="3">
        <v>33</v>
      </c>
      <c r="B1019" s="4">
        <v>24</v>
      </c>
      <c r="C1019" s="2">
        <f>IF(logVir!C1019="","",LN(資本ストック!C1019))</f>
        <v>11.582506470039887</v>
      </c>
      <c r="D1019" s="2">
        <f>IF(logVir!D1019="","",LN(資本ストック!D1019))</f>
        <v>11.553728477168384</v>
      </c>
      <c r="E1019" s="2">
        <f>IF(logVir!E1019="","",LN(資本ストック!E1019))</f>
        <v>11.59209662726302</v>
      </c>
      <c r="F1019" s="2">
        <f>IF(logVir!F1019="","",LN(資本ストック!F1019))</f>
        <v>11.582393130576198</v>
      </c>
      <c r="G1019" s="2">
        <f>IF(logVir!G1019="","",LN(資本ストック!G1019))</f>
        <v>11.544478079633762</v>
      </c>
      <c r="I1019" s="3">
        <v>33</v>
      </c>
      <c r="J1019" s="3">
        <v>24</v>
      </c>
      <c r="K1019" s="2" cm="1">
        <f t="array" ref="K1019">IF(C1019="","",C1019-SUMPRODUCT(($B$1461:$B$1491=$J1019)*1,C$1461:C$1491))</f>
        <v>0.28982227617584577</v>
      </c>
      <c r="L1019" s="2" cm="1">
        <f t="array" ref="L1019">IF(D1019="","",D1019-SUMPRODUCT(($B$1461:$B$1491=$J1019)*1,D$1461:D$1491))</f>
        <v>0.26697990684782802</v>
      </c>
      <c r="M1019" s="2" cm="1">
        <f t="array" ref="M1019">IF(E1019="","",E1019-SUMPRODUCT(($B$1461:$B$1491=$J1019)*1,E$1461:E$1491))</f>
        <v>0.25798511754397602</v>
      </c>
      <c r="N1019" s="2" cm="1">
        <f t="array" ref="N1019">IF(F1019="","",F1019-SUMPRODUCT(($B$1461:$B$1491=$J1019)*1,F$1461:F$1491))</f>
        <v>0.24973744181589552</v>
      </c>
      <c r="O1019" s="2" cm="1">
        <f t="array" ref="O1019">IF(G1019="","",G1019-SUMPRODUCT(($B$1461:$B$1491=$J1019)*1,G$1461:G$1491))</f>
        <v>0.22276826631437174</v>
      </c>
    </row>
    <row r="1020" spans="1:15" x14ac:dyDescent="0.55000000000000004">
      <c r="A1020" s="3">
        <v>33</v>
      </c>
      <c r="B1020" s="4">
        <v>25</v>
      </c>
      <c r="C1020" s="2">
        <f>IF(logVir!C1020="","",LN(資本ストック!C1020))</f>
        <v>11.616116988429697</v>
      </c>
      <c r="D1020" s="2">
        <f>IF(logVir!D1020="","",LN(資本ストック!D1020))</f>
        <v>11.579122347911659</v>
      </c>
      <c r="E1020" s="2">
        <f>IF(logVir!E1020="","",LN(資本ストック!E1020))</f>
        <v>11.504101034795839</v>
      </c>
      <c r="F1020" s="2">
        <f>IF(logVir!F1020="","",LN(資本ストック!F1020))</f>
        <v>11.485481728214275</v>
      </c>
      <c r="G1020" s="2">
        <f>IF(logVir!G1020="","",LN(資本ストック!G1020))</f>
        <v>11.520391064701494</v>
      </c>
      <c r="I1020" s="3">
        <v>33</v>
      </c>
      <c r="J1020" s="3">
        <v>25</v>
      </c>
      <c r="K1020" s="2" cm="1">
        <f t="array" ref="K1020">IF(C1020="","",C1020-SUMPRODUCT(($B$1461:$B$1491=$J1020)*1,C$1461:C$1491))</f>
        <v>8.365331312324642E-3</v>
      </c>
      <c r="L1020" s="2" cm="1">
        <f t="array" ref="L1020">IF(D1020="","",D1020-SUMPRODUCT(($B$1461:$B$1491=$J1020)*1,D$1461:D$1491))</f>
        <v>-0.11726286302559075</v>
      </c>
      <c r="M1020" s="2" cm="1">
        <f t="array" ref="M1020">IF(E1020="","",E1020-SUMPRODUCT(($B$1461:$B$1491=$J1020)*1,E$1461:E$1491))</f>
        <v>-0.24893984260794788</v>
      </c>
      <c r="N1020" s="2" cm="1">
        <f t="array" ref="N1020">IF(F1020="","",F1020-SUMPRODUCT(($B$1461:$B$1491=$J1020)*1,F$1461:F$1491))</f>
        <v>-0.30408291715265889</v>
      </c>
      <c r="O1020" s="2" cm="1">
        <f t="array" ref="O1020">IF(G1020="","",G1020-SUMPRODUCT(($B$1461:$B$1491=$J1020)*1,G$1461:G$1491))</f>
        <v>-0.2742395954726522</v>
      </c>
    </row>
    <row r="1021" spans="1:15" x14ac:dyDescent="0.55000000000000004">
      <c r="A1021" s="3">
        <v>33</v>
      </c>
      <c r="B1021" s="4">
        <v>26</v>
      </c>
      <c r="C1021" s="2">
        <f>IF(logVir!C1021="","",LN(資本ストック!C1021))</f>
        <v>14.108303071340107</v>
      </c>
      <c r="D1021" s="2">
        <f>IF(logVir!D1021="","",LN(資本ストック!D1021))</f>
        <v>14.068489950144011</v>
      </c>
      <c r="E1021" s="2">
        <f>IF(logVir!E1021="","",LN(資本ストック!E1021))</f>
        <v>14.144764034767155</v>
      </c>
      <c r="F1021" s="2">
        <f>IF(logVir!F1021="","",LN(資本ストック!F1021))</f>
        <v>14.174370759165555</v>
      </c>
      <c r="G1021" s="2">
        <f>IF(logVir!G1021="","",LN(資本ストック!G1021))</f>
        <v>14.176377594248144</v>
      </c>
      <c r="I1021" s="3">
        <v>33</v>
      </c>
      <c r="J1021" s="3">
        <v>26</v>
      </c>
      <c r="K1021" s="2" cm="1">
        <f t="array" ref="K1021">IF(C1021="","",C1021-SUMPRODUCT(($B$1461:$B$1491=$J1021)*1,C$1461:C$1491))</f>
        <v>-2.5340055602885769E-2</v>
      </c>
      <c r="L1021" s="2" cm="1">
        <f t="array" ref="L1021">IF(D1021="","",D1021-SUMPRODUCT(($B$1461:$B$1491=$J1021)*1,D$1461:D$1491))</f>
        <v>-4.4969176122737764E-3</v>
      </c>
      <c r="M1021" s="2" cm="1">
        <f t="array" ref="M1021">IF(E1021="","",E1021-SUMPRODUCT(($B$1461:$B$1491=$J1021)*1,E$1461:E$1491))</f>
        <v>3.9693579769839005E-2</v>
      </c>
      <c r="N1021" s="2" cm="1">
        <f t="array" ref="N1021">IF(F1021="","",F1021-SUMPRODUCT(($B$1461:$B$1491=$J1021)*1,F$1461:F$1491))</f>
        <v>5.9563104196440619E-2</v>
      </c>
      <c r="O1021" s="2" cm="1">
        <f t="array" ref="O1021">IF(G1021="","",G1021-SUMPRODUCT(($B$1461:$B$1491=$J1021)*1,G$1461:G$1491))</f>
        <v>7.1648568202341778E-2</v>
      </c>
    </row>
    <row r="1022" spans="1:15" x14ac:dyDescent="0.55000000000000004">
      <c r="A1022" s="3">
        <v>33</v>
      </c>
      <c r="B1022" s="4">
        <v>27</v>
      </c>
      <c r="C1022" s="2">
        <f>IF(logVir!C1022="","",LN(資本ストック!C1022))</f>
        <v>12.639336375751364</v>
      </c>
      <c r="D1022" s="2">
        <f>IF(logVir!D1022="","",LN(資本ストック!D1022))</f>
        <v>12.681605421785799</v>
      </c>
      <c r="E1022" s="2">
        <f>IF(logVir!E1022="","",LN(資本ストック!E1022))</f>
        <v>13.01118119811108</v>
      </c>
      <c r="F1022" s="2">
        <f>IF(logVir!F1022="","",LN(資本ストック!F1022))</f>
        <v>13.007724357941591</v>
      </c>
      <c r="G1022" s="2">
        <f>IF(logVir!G1022="","",LN(資本ストック!G1022))</f>
        <v>13.140209733311806</v>
      </c>
      <c r="I1022" s="3">
        <v>33</v>
      </c>
      <c r="J1022" s="3">
        <v>27</v>
      </c>
      <c r="K1022" s="2" cm="1">
        <f t="array" ref="K1022">IF(C1022="","",C1022-SUMPRODUCT(($B$1461:$B$1491=$J1022)*1,C$1461:C$1491))</f>
        <v>-6.3572488809118255E-2</v>
      </c>
      <c r="L1022" s="2" cm="1">
        <f t="array" ref="L1022">IF(D1022="","",D1022-SUMPRODUCT(($B$1461:$B$1491=$J1022)*1,D$1461:D$1491))</f>
        <v>-0.31502284938843417</v>
      </c>
      <c r="M1022" s="2" cm="1">
        <f t="array" ref="M1022">IF(E1022="","",E1022-SUMPRODUCT(($B$1461:$B$1491=$J1022)*1,E$1461:E$1491))</f>
        <v>-0.18168782849582854</v>
      </c>
      <c r="N1022" s="2" cm="1">
        <f t="array" ref="N1022">IF(F1022="","",F1022-SUMPRODUCT(($B$1461:$B$1491=$J1022)*1,F$1461:F$1491))</f>
        <v>-0.20077447181530417</v>
      </c>
      <c r="O1022" s="2" cm="1">
        <f t="array" ref="O1022">IF(G1022="","",G1022-SUMPRODUCT(($B$1461:$B$1491=$J1022)*1,G$1461:G$1491))</f>
        <v>-0.1020084460258488</v>
      </c>
    </row>
    <row r="1023" spans="1:15" x14ac:dyDescent="0.55000000000000004">
      <c r="A1023" s="3">
        <v>33</v>
      </c>
      <c r="B1023" s="4">
        <v>28</v>
      </c>
      <c r="C1023" s="2">
        <f>IF(logVir!C1023="","",LN(資本ストック!C1023))</f>
        <v>15.356732240008553</v>
      </c>
      <c r="D1023" s="2">
        <f>IF(logVir!D1023="","",LN(資本ストック!D1023))</f>
        <v>15.382841014454938</v>
      </c>
      <c r="E1023" s="2">
        <f>IF(logVir!E1023="","",LN(資本ストック!E1023))</f>
        <v>15.361291122068025</v>
      </c>
      <c r="F1023" s="2">
        <f>IF(logVir!F1023="","",LN(資本ストック!F1023))</f>
        <v>15.363554603620644</v>
      </c>
      <c r="G1023" s="2">
        <f>IF(logVir!G1023="","",LN(資本ストック!G1023))</f>
        <v>15.360117915320457</v>
      </c>
      <c r="I1023" s="3">
        <v>33</v>
      </c>
      <c r="J1023" s="3">
        <v>28</v>
      </c>
      <c r="K1023" s="2" cm="1">
        <f t="array" ref="K1023">IF(C1023="","",C1023-SUMPRODUCT(($B$1461:$B$1491=$J1023)*1,C$1461:C$1491))</f>
        <v>-0.19184971286618868</v>
      </c>
      <c r="L1023" s="2" cm="1">
        <f t="array" ref="L1023">IF(D1023="","",D1023-SUMPRODUCT(($B$1461:$B$1491=$J1023)*1,D$1461:D$1491))</f>
        <v>-0.19621321003037728</v>
      </c>
      <c r="M1023" s="2" cm="1">
        <f t="array" ref="M1023">IF(E1023="","",E1023-SUMPRODUCT(($B$1461:$B$1491=$J1023)*1,E$1461:E$1491))</f>
        <v>-0.24808676816302544</v>
      </c>
      <c r="N1023" s="2" cm="1">
        <f t="array" ref="N1023">IF(F1023="","",F1023-SUMPRODUCT(($B$1461:$B$1491=$J1023)*1,F$1461:F$1491))</f>
        <v>-0.25740955418239686</v>
      </c>
      <c r="O1023" s="2" cm="1">
        <f t="array" ref="O1023">IF(G1023="","",G1023-SUMPRODUCT(($B$1461:$B$1491=$J1023)*1,G$1461:G$1491))</f>
        <v>-0.27578971608136094</v>
      </c>
    </row>
    <row r="1024" spans="1:15" x14ac:dyDescent="0.55000000000000004">
      <c r="A1024" s="3">
        <v>33</v>
      </c>
      <c r="B1024" s="4">
        <v>29</v>
      </c>
      <c r="C1024" s="2">
        <f>IF(logVir!C1024="","",LN(資本ストック!C1024))</f>
        <v>13.080421631169576</v>
      </c>
      <c r="D1024" s="2">
        <f>IF(logVir!D1024="","",LN(資本ストック!D1024))</f>
        <v>13.233819460031476</v>
      </c>
      <c r="E1024" s="2">
        <f>IF(logVir!E1024="","",LN(資本ストック!E1024))</f>
        <v>13.163025422032394</v>
      </c>
      <c r="F1024" s="2">
        <f>IF(logVir!F1024="","",LN(資本ストック!F1024))</f>
        <v>13.111682431959814</v>
      </c>
      <c r="G1024" s="2">
        <f>IF(logVir!G1024="","",LN(資本ストック!G1024))</f>
        <v>13.034623438854679</v>
      </c>
      <c r="I1024" s="3">
        <v>33</v>
      </c>
      <c r="J1024" s="3">
        <v>29</v>
      </c>
      <c r="K1024" s="2" cm="1">
        <f t="array" ref="K1024">IF(C1024="","",C1024-SUMPRODUCT(($B$1461:$B$1491=$J1024)*1,C$1461:C$1491))</f>
        <v>-0.14981531058463737</v>
      </c>
      <c r="L1024" s="2" cm="1">
        <f t="array" ref="L1024">IF(D1024="","",D1024-SUMPRODUCT(($B$1461:$B$1491=$J1024)*1,D$1461:D$1491))</f>
        <v>-1.9768824488368253E-2</v>
      </c>
      <c r="M1024" s="2" cm="1">
        <f t="array" ref="M1024">IF(E1024="","",E1024-SUMPRODUCT(($B$1461:$B$1491=$J1024)*1,E$1461:E$1491))</f>
        <v>-2.7435399833752427E-2</v>
      </c>
      <c r="N1024" s="2" cm="1">
        <f t="array" ref="N1024">IF(F1024="","",F1024-SUMPRODUCT(($B$1461:$B$1491=$J1024)*1,F$1461:F$1491))</f>
        <v>-7.1082250143131631E-2</v>
      </c>
      <c r="O1024" s="2" cm="1">
        <f t="array" ref="O1024">IF(G1024="","",G1024-SUMPRODUCT(($B$1461:$B$1491=$J1024)*1,G$1461:G$1491))</f>
        <v>-0.1170390262601444</v>
      </c>
    </row>
    <row r="1025" spans="1:15" x14ac:dyDescent="0.55000000000000004">
      <c r="A1025" s="3">
        <v>33</v>
      </c>
      <c r="B1025" s="4">
        <v>30</v>
      </c>
      <c r="C1025" s="2">
        <f>IF(logVir!C1025="","",LN(資本ストック!C1025))</f>
        <v>14.110841185487423</v>
      </c>
      <c r="D1025" s="2">
        <f>IF(logVir!D1025="","",LN(資本ストック!D1025))</f>
        <v>13.728550936320586</v>
      </c>
      <c r="E1025" s="2">
        <f>IF(logVir!E1025="","",LN(資本ストック!E1025))</f>
        <v>13.457155159238908</v>
      </c>
      <c r="F1025" s="2">
        <f>IF(logVir!F1025="","",LN(資本ストック!F1025))</f>
        <v>13.405417563288578</v>
      </c>
      <c r="G1025" s="2">
        <f>IF(logVir!G1025="","",LN(資本ストック!G1025))</f>
        <v>13.286445842568115</v>
      </c>
      <c r="I1025" s="3">
        <v>33</v>
      </c>
      <c r="J1025" s="3">
        <v>30</v>
      </c>
      <c r="K1025" s="2" cm="1">
        <f t="array" ref="K1025">IF(C1025="","",C1025-SUMPRODUCT(($B$1461:$B$1491=$J1025)*1,C$1461:C$1491))</f>
        <v>0.79740452314005772</v>
      </c>
      <c r="L1025" s="2" cm="1">
        <f t="array" ref="L1025">IF(D1025="","",D1025-SUMPRODUCT(($B$1461:$B$1491=$J1025)*1,D$1461:D$1491))</f>
        <v>0.33992261181369088</v>
      </c>
      <c r="M1025" s="2" cm="1">
        <f t="array" ref="M1025">IF(E1025="","",E1025-SUMPRODUCT(($B$1461:$B$1491=$J1025)*1,E$1461:E$1491))</f>
        <v>0.13674136727251174</v>
      </c>
      <c r="N1025" s="2" cm="1">
        <f t="array" ref="N1025">IF(F1025="","",F1025-SUMPRODUCT(($B$1461:$B$1491=$J1025)*1,F$1461:F$1491))</f>
        <v>9.8112078843410444E-2</v>
      </c>
      <c r="O1025" s="2" cm="1">
        <f t="array" ref="O1025">IF(G1025="","",G1025-SUMPRODUCT(($B$1461:$B$1491=$J1025)*1,G$1461:G$1491))</f>
        <v>-8.5030208488419134E-3</v>
      </c>
    </row>
    <row r="1026" spans="1:15" x14ac:dyDescent="0.55000000000000004">
      <c r="A1026" s="3">
        <v>33</v>
      </c>
      <c r="B1026" s="4">
        <v>31</v>
      </c>
      <c r="C1026" s="2">
        <f>IF(logVir!C1026="","",LN(資本ストック!C1026))</f>
        <v>13.291962954827611</v>
      </c>
      <c r="D1026" s="2">
        <f>IF(logVir!D1026="","",LN(資本ストック!D1026))</f>
        <v>13.009465816404559</v>
      </c>
      <c r="E1026" s="2">
        <f>IF(logVir!E1026="","",LN(資本ストック!E1026))</f>
        <v>13.035392749144803</v>
      </c>
      <c r="F1026" s="2">
        <f>IF(logVir!F1026="","",LN(資本ストック!F1026))</f>
        <v>13.010705205959361</v>
      </c>
      <c r="G1026" s="2">
        <f>IF(logVir!G1026="","",LN(資本ストック!G1026))</f>
        <v>13.245053130809429</v>
      </c>
      <c r="I1026" s="3">
        <v>33</v>
      </c>
      <c r="J1026" s="3">
        <v>31</v>
      </c>
      <c r="K1026" s="2" cm="1">
        <f t="array" ref="K1026">IF(C1026="","",C1026-SUMPRODUCT(($B$1461:$B$1491=$J1026)*1,C$1461:C$1491))</f>
        <v>-2.4643513244708259E-2</v>
      </c>
      <c r="L1026" s="2" cm="1">
        <f t="array" ref="L1026">IF(D1026="","",D1026-SUMPRODUCT(($B$1461:$B$1491=$J1026)*1,D$1461:D$1491))</f>
        <v>-0.22597135975206584</v>
      </c>
      <c r="M1026" s="2" cm="1">
        <f t="array" ref="M1026">IF(E1026="","",E1026-SUMPRODUCT(($B$1461:$B$1491=$J1026)*1,E$1461:E$1491))</f>
        <v>-0.13908379124900705</v>
      </c>
      <c r="N1026" s="2" cm="1">
        <f t="array" ref="N1026">IF(F1026="","",F1026-SUMPRODUCT(($B$1461:$B$1491=$J1026)*1,F$1461:F$1491))</f>
        <v>-0.13025952610634128</v>
      </c>
      <c r="O1026" s="2" cm="1">
        <f t="array" ref="O1026">IF(G1026="","",G1026-SUMPRODUCT(($B$1461:$B$1491=$J1026)*1,G$1461:G$1491))</f>
        <v>0.10420781976730353</v>
      </c>
    </row>
    <row r="1027" spans="1:15" x14ac:dyDescent="0.55000000000000004">
      <c r="A1027" s="3">
        <v>34</v>
      </c>
      <c r="B1027" s="4">
        <v>1</v>
      </c>
      <c r="C1027" s="2">
        <f>IF(logVir!C1027="","",LN(資本ストック!C1027))</f>
        <v>12.540038219605382</v>
      </c>
      <c r="D1027" s="2">
        <f>IF(logVir!D1027="","",LN(資本ストック!D1027))</f>
        <v>12.258716803360523</v>
      </c>
      <c r="E1027" s="2">
        <f>IF(logVir!E1027="","",LN(資本ストック!E1027))</f>
        <v>13.047920871219413</v>
      </c>
      <c r="F1027" s="2">
        <f>IF(logVir!F1027="","",LN(資本ストック!F1027))</f>
        <v>12.928532248327524</v>
      </c>
      <c r="G1027" s="2">
        <f>IF(logVir!G1027="","",LN(資本ストック!G1027))</f>
        <v>12.778477102320487</v>
      </c>
      <c r="I1027" s="3">
        <v>34</v>
      </c>
      <c r="J1027" s="3">
        <v>1</v>
      </c>
      <c r="K1027" s="2" cm="1">
        <f t="array" ref="K1027">IF(C1027="","",C1027-SUMPRODUCT(($B$1461:$B$1491=$J1027)*1,C$1461:C$1491))</f>
        <v>-4.7973325927507915E-2</v>
      </c>
      <c r="L1027" s="2" cm="1">
        <f t="array" ref="L1027">IF(D1027="","",D1027-SUMPRODUCT(($B$1461:$B$1491=$J1027)*1,D$1461:D$1491))</f>
        <v>-0.17245102033644244</v>
      </c>
      <c r="M1027" s="2" cm="1">
        <f t="array" ref="M1027">IF(E1027="","",E1027-SUMPRODUCT(($B$1461:$B$1491=$J1027)*1,E$1461:E$1491))</f>
        <v>0.72966943939752937</v>
      </c>
      <c r="N1027" s="2" cm="1">
        <f t="array" ref="N1027">IF(F1027="","",F1027-SUMPRODUCT(($B$1461:$B$1491=$J1027)*1,F$1461:F$1491))</f>
        <v>0.62639664472897039</v>
      </c>
      <c r="O1027" s="2" cm="1">
        <f t="array" ref="O1027">IF(G1027="","",G1027-SUMPRODUCT(($B$1461:$B$1491=$J1027)*1,G$1461:G$1491))</f>
        <v>0.55746297196852268</v>
      </c>
    </row>
    <row r="1028" spans="1:15" x14ac:dyDescent="0.55000000000000004">
      <c r="A1028" s="3">
        <v>34</v>
      </c>
      <c r="B1028" s="4">
        <v>2</v>
      </c>
      <c r="C1028" s="2">
        <f>IF(logVir!C1028="","",LN(資本ストック!C1028))</f>
        <v>10.563182255848604</v>
      </c>
      <c r="D1028" s="2">
        <f>IF(logVir!D1028="","",LN(資本ストック!D1028))</f>
        <v>10.418002460502704</v>
      </c>
      <c r="E1028" s="2">
        <f>IF(logVir!E1028="","",LN(資本ストック!E1028))</f>
        <v>10.316578842561633</v>
      </c>
      <c r="F1028" s="2">
        <f>IF(logVir!F1028="","",LN(資本ストック!F1028))</f>
        <v>10.278028858275144</v>
      </c>
      <c r="G1028" s="2">
        <f>IF(logVir!G1028="","",LN(資本ストック!G1028))</f>
        <v>10.217031263550696</v>
      </c>
      <c r="I1028" s="3">
        <v>34</v>
      </c>
      <c r="J1028" s="3">
        <v>2</v>
      </c>
      <c r="K1028" s="2" cm="1">
        <f t="array" ref="K1028">IF(C1028="","",C1028-SUMPRODUCT(($B$1461:$B$1491=$J1028)*1,C$1461:C$1491))</f>
        <v>7.9280303536579666E-2</v>
      </c>
      <c r="L1028" s="2" cm="1">
        <f t="array" ref="L1028">IF(D1028="","",D1028-SUMPRODUCT(($B$1461:$B$1491=$J1028)*1,D$1461:D$1491))</f>
        <v>-7.9803136590408386E-2</v>
      </c>
      <c r="M1028" s="2" cm="1">
        <f t="array" ref="M1028">IF(E1028="","",E1028-SUMPRODUCT(($B$1461:$B$1491=$J1028)*1,E$1461:E$1491))</f>
        <v>-0.19823160630642889</v>
      </c>
      <c r="N1028" s="2" cm="1">
        <f t="array" ref="N1028">IF(F1028="","",F1028-SUMPRODUCT(($B$1461:$B$1491=$J1028)*1,F$1461:F$1491))</f>
        <v>-0.21132971510103715</v>
      </c>
      <c r="O1028" s="2" cm="1">
        <f t="array" ref="O1028">IF(G1028="","",G1028-SUMPRODUCT(($B$1461:$B$1491=$J1028)*1,G$1461:G$1491))</f>
        <v>-0.2433002343212145</v>
      </c>
    </row>
    <row r="1029" spans="1:15" x14ac:dyDescent="0.55000000000000004">
      <c r="A1029" s="3">
        <v>34</v>
      </c>
      <c r="B1029" s="4">
        <v>3</v>
      </c>
      <c r="C1029" s="2">
        <f>IF(logVir!C1029="","",LN(資本ストック!C1029))</f>
        <v>12.617206334833972</v>
      </c>
      <c r="D1029" s="2">
        <f>IF(logVir!D1029="","",LN(資本ストック!D1029))</f>
        <v>12.615178249212686</v>
      </c>
      <c r="E1029" s="2">
        <f>IF(logVir!E1029="","",LN(資本ストック!E1029))</f>
        <v>12.753006044536162</v>
      </c>
      <c r="F1029" s="2">
        <f>IF(logVir!F1029="","",LN(資本ストック!F1029))</f>
        <v>12.768703239597853</v>
      </c>
      <c r="G1029" s="2">
        <f>IF(logVir!G1029="","",LN(資本ストック!G1029))</f>
        <v>12.737511313042525</v>
      </c>
      <c r="I1029" s="3">
        <v>34</v>
      </c>
      <c r="J1029" s="3">
        <v>3</v>
      </c>
      <c r="K1029" s="2" cm="1">
        <f t="array" ref="K1029">IF(C1029="","",C1029-SUMPRODUCT(($B$1461:$B$1491=$J1029)*1,C$1461:C$1491))</f>
        <v>-2.3951579074140028E-2</v>
      </c>
      <c r="L1029" s="2" cm="1">
        <f t="array" ref="L1029">IF(D1029="","",D1029-SUMPRODUCT(($B$1461:$B$1491=$J1029)*1,D$1461:D$1491))</f>
        <v>-3.4436776455876839E-2</v>
      </c>
      <c r="M1029" s="2" cm="1">
        <f t="array" ref="M1029">IF(E1029="","",E1029-SUMPRODUCT(($B$1461:$B$1491=$J1029)*1,E$1461:E$1491))</f>
        <v>3.8613757359156509E-2</v>
      </c>
      <c r="N1029" s="2" cm="1">
        <f t="array" ref="N1029">IF(F1029="","",F1029-SUMPRODUCT(($B$1461:$B$1491=$J1029)*1,F$1461:F$1491))</f>
        <v>5.8212876547210968E-2</v>
      </c>
      <c r="O1029" s="2" cm="1">
        <f t="array" ref="O1029">IF(G1029="","",G1029-SUMPRODUCT(($B$1461:$B$1491=$J1029)*1,G$1461:G$1491))</f>
        <v>3.1914559560865641E-2</v>
      </c>
    </row>
    <row r="1030" spans="1:15" x14ac:dyDescent="0.55000000000000004">
      <c r="A1030" s="3">
        <v>34</v>
      </c>
      <c r="B1030" s="4">
        <v>4</v>
      </c>
      <c r="C1030" s="2">
        <f>IF(logVir!C1030="","",LN(資本ストック!C1030))</f>
        <v>12.224385546393359</v>
      </c>
      <c r="D1030" s="2">
        <f>IF(logVir!D1030="","",LN(資本ストック!D1030))</f>
        <v>11.963630479594725</v>
      </c>
      <c r="E1030" s="2">
        <f>IF(logVir!E1030="","",LN(資本ストック!E1030))</f>
        <v>11.836264948537659</v>
      </c>
      <c r="F1030" s="2">
        <f>IF(logVir!F1030="","",LN(資本ストック!F1030))</f>
        <v>11.789685933496855</v>
      </c>
      <c r="G1030" s="2">
        <f>IF(logVir!G1030="","",LN(資本ストック!G1030))</f>
        <v>11.814847664430886</v>
      </c>
      <c r="I1030" s="3">
        <v>34</v>
      </c>
      <c r="J1030" s="3">
        <v>4</v>
      </c>
      <c r="K1030" s="2" cm="1">
        <f t="array" ref="K1030">IF(C1030="","",C1030-SUMPRODUCT(($B$1461:$B$1491=$J1030)*1,C$1461:C$1491))</f>
        <v>1.2676799547159803</v>
      </c>
      <c r="L1030" s="2" cm="1">
        <f t="array" ref="L1030">IF(D1030="","",D1030-SUMPRODUCT(($B$1461:$B$1491=$J1030)*1,D$1461:D$1491))</f>
        <v>1.1431693486443262</v>
      </c>
      <c r="M1030" s="2" cm="1">
        <f t="array" ref="M1030">IF(E1030="","",E1030-SUMPRODUCT(($B$1461:$B$1491=$J1030)*1,E$1461:E$1491))</f>
        <v>1.0548577219997135</v>
      </c>
      <c r="N1030" s="2" cm="1">
        <f t="array" ref="N1030">IF(F1030="","",F1030-SUMPRODUCT(($B$1461:$B$1491=$J1030)*1,F$1461:F$1491))</f>
        <v>1.0346705213634788</v>
      </c>
      <c r="O1030" s="2" cm="1">
        <f t="array" ref="O1030">IF(G1030="","",G1030-SUMPRODUCT(($B$1461:$B$1491=$J1030)*1,G$1461:G$1491))</f>
        <v>1.0908577081568573</v>
      </c>
    </row>
    <row r="1031" spans="1:15" x14ac:dyDescent="0.55000000000000004">
      <c r="A1031" s="3">
        <v>34</v>
      </c>
      <c r="B1031" s="4">
        <v>5</v>
      </c>
      <c r="C1031" s="2">
        <f>IF(logVir!C1031="","",LN(資本ストック!C1031))</f>
        <v>12.047057990844138</v>
      </c>
      <c r="D1031" s="2">
        <f>IF(logVir!D1031="","",LN(資本ストック!D1031))</f>
        <v>11.860007368341586</v>
      </c>
      <c r="E1031" s="2">
        <f>IF(logVir!E1031="","",LN(資本ストック!E1031))</f>
        <v>11.768422672696564</v>
      </c>
      <c r="F1031" s="2">
        <f>IF(logVir!F1031="","",LN(資本ストック!F1031))</f>
        <v>11.745464535380066</v>
      </c>
      <c r="G1031" s="2">
        <f>IF(logVir!G1031="","",LN(資本ストック!G1031))</f>
        <v>11.705563499720222</v>
      </c>
      <c r="I1031" s="3">
        <v>34</v>
      </c>
      <c r="J1031" s="3">
        <v>5</v>
      </c>
      <c r="K1031" s="2" cm="1">
        <f t="array" ref="K1031">IF(C1031="","",C1031-SUMPRODUCT(($B$1461:$B$1491=$J1031)*1,C$1461:C$1491))</f>
        <v>0.65435688110999024</v>
      </c>
      <c r="L1031" s="2" cm="1">
        <f t="array" ref="L1031">IF(D1031="","",D1031-SUMPRODUCT(($B$1461:$B$1491=$J1031)*1,D$1461:D$1491))</f>
        <v>0.50934351685400614</v>
      </c>
      <c r="M1031" s="2" cm="1">
        <f t="array" ref="M1031">IF(E1031="","",E1031-SUMPRODUCT(($B$1461:$B$1491=$J1031)*1,E$1461:E$1491))</f>
        <v>0.37550819453080919</v>
      </c>
      <c r="N1031" s="2" cm="1">
        <f t="array" ref="N1031">IF(F1031="","",F1031-SUMPRODUCT(($B$1461:$B$1491=$J1031)*1,F$1461:F$1491))</f>
        <v>0.36054707850380296</v>
      </c>
      <c r="O1031" s="2" cm="1">
        <f t="array" ref="O1031">IF(G1031="","",G1031-SUMPRODUCT(($B$1461:$B$1491=$J1031)*1,G$1461:G$1491))</f>
        <v>0.31670244385944279</v>
      </c>
    </row>
    <row r="1032" spans="1:15" x14ac:dyDescent="0.55000000000000004">
      <c r="A1032" s="3">
        <v>34</v>
      </c>
      <c r="B1032" s="4">
        <v>6</v>
      </c>
      <c r="C1032" s="2">
        <f>IF(logVir!C1032="","",LN(資本ストック!C1032))</f>
        <v>13.619736851281466</v>
      </c>
      <c r="D1032" s="2">
        <f>IF(logVir!D1032="","",LN(資本ストック!D1032))</f>
        <v>13.657152684731351</v>
      </c>
      <c r="E1032" s="2">
        <f>IF(logVir!E1032="","",LN(資本ストック!E1032))</f>
        <v>13.681864192653242</v>
      </c>
      <c r="F1032" s="2">
        <f>IF(logVir!F1032="","",LN(資本ストック!F1032))</f>
        <v>13.658529946507834</v>
      </c>
      <c r="G1032" s="2">
        <f>IF(logVir!G1032="","",LN(資本ストック!G1032))</f>
        <v>13.63044477063206</v>
      </c>
      <c r="I1032" s="3">
        <v>34</v>
      </c>
      <c r="J1032" s="3">
        <v>6</v>
      </c>
      <c r="K1032" s="2" cm="1">
        <f t="array" ref="K1032">IF(C1032="","",C1032-SUMPRODUCT(($B$1461:$B$1491=$J1032)*1,C$1461:C$1491))</f>
        <v>0.4689676960330047</v>
      </c>
      <c r="L1032" s="2" cm="1">
        <f t="array" ref="L1032">IF(D1032="","",D1032-SUMPRODUCT(($B$1461:$B$1491=$J1032)*1,D$1461:D$1491))</f>
        <v>0.48245999217885682</v>
      </c>
      <c r="M1032" s="2" cm="1">
        <f t="array" ref="M1032">IF(E1032="","",E1032-SUMPRODUCT(($B$1461:$B$1491=$J1032)*1,E$1461:E$1491))</f>
        <v>0.47600607562093344</v>
      </c>
      <c r="N1032" s="2" cm="1">
        <f t="array" ref="N1032">IF(F1032="","",F1032-SUMPRODUCT(($B$1461:$B$1491=$J1032)*1,F$1461:F$1491))</f>
        <v>0.45029368411498005</v>
      </c>
      <c r="O1032" s="2" cm="1">
        <f t="array" ref="O1032">IF(G1032="","",G1032-SUMPRODUCT(($B$1461:$B$1491=$J1032)*1,G$1461:G$1491))</f>
        <v>0.41359644292845488</v>
      </c>
    </row>
    <row r="1033" spans="1:15" x14ac:dyDescent="0.55000000000000004">
      <c r="A1033" s="3">
        <v>34</v>
      </c>
      <c r="B1033" s="4">
        <v>7</v>
      </c>
      <c r="C1033" s="2">
        <f>IF(logVir!C1033="","",LN(資本ストック!C1033))</f>
        <v>11.540241287604157</v>
      </c>
      <c r="D1033" s="2">
        <f>IF(logVir!D1033="","",LN(資本ストック!D1033))</f>
        <v>11.449496184553341</v>
      </c>
      <c r="E1033" s="2">
        <f>IF(logVir!E1033="","",LN(資本ストック!E1033))</f>
        <v>11.416354787762833</v>
      </c>
      <c r="F1033" s="2">
        <f>IF(logVir!F1033="","",LN(資本ストック!F1033))</f>
        <v>11.380764835592263</v>
      </c>
      <c r="G1033" s="2">
        <f>IF(logVir!G1033="","",LN(資本ストック!G1033))</f>
        <v>11.311002034697815</v>
      </c>
      <c r="I1033" s="3">
        <v>34</v>
      </c>
      <c r="J1033" s="3">
        <v>7</v>
      </c>
      <c r="K1033" s="2" cm="1">
        <f t="array" ref="K1033">IF(C1033="","",C1033-SUMPRODUCT(($B$1461:$B$1491=$J1033)*1,C$1461:C$1491))</f>
        <v>-0.28370079043880025</v>
      </c>
      <c r="L1033" s="2" cm="1">
        <f t="array" ref="L1033">IF(D1033="","",D1033-SUMPRODUCT(($B$1461:$B$1491=$J1033)*1,D$1461:D$1491))</f>
        <v>-0.3059490719034681</v>
      </c>
      <c r="M1033" s="2" cm="1">
        <f t="array" ref="M1033">IF(E1033="","",E1033-SUMPRODUCT(($B$1461:$B$1491=$J1033)*1,E$1461:E$1491))</f>
        <v>-0.32990239633485352</v>
      </c>
      <c r="N1033" s="2" cm="1">
        <f t="array" ref="N1033">IF(F1033="","",F1033-SUMPRODUCT(($B$1461:$B$1491=$J1033)*1,F$1461:F$1491))</f>
        <v>-0.34859520174827452</v>
      </c>
      <c r="O1033" s="2" cm="1">
        <f t="array" ref="O1033">IF(G1033="","",G1033-SUMPRODUCT(($B$1461:$B$1491=$J1033)*1,G$1461:G$1491))</f>
        <v>-0.41700203704287375</v>
      </c>
    </row>
    <row r="1034" spans="1:15" x14ac:dyDescent="0.55000000000000004">
      <c r="A1034" s="3">
        <v>34</v>
      </c>
      <c r="B1034" s="4">
        <v>8</v>
      </c>
      <c r="C1034" s="2">
        <f>IF(logVir!C1034="","",LN(資本ストック!C1034))</f>
        <v>14.300650358026385</v>
      </c>
      <c r="D1034" s="2">
        <f>IF(logVir!D1034="","",LN(資本ストック!D1034))</f>
        <v>14.246473156685248</v>
      </c>
      <c r="E1034" s="2">
        <f>IF(logVir!E1034="","",LN(資本ストック!E1034))</f>
        <v>14.304699535604565</v>
      </c>
      <c r="F1034" s="2">
        <f>IF(logVir!F1034="","",LN(資本ストック!F1034))</f>
        <v>14.304688343667227</v>
      </c>
      <c r="G1034" s="2">
        <f>IF(logVir!G1034="","",LN(資本ストック!G1034))</f>
        <v>14.264866702576274</v>
      </c>
      <c r="I1034" s="3">
        <v>34</v>
      </c>
      <c r="J1034" s="3">
        <v>8</v>
      </c>
      <c r="K1034" s="2" cm="1">
        <f t="array" ref="K1034">IF(C1034="","",C1034-SUMPRODUCT(($B$1461:$B$1491=$J1034)*1,C$1461:C$1491))</f>
        <v>1.8597271640498576</v>
      </c>
      <c r="L1034" s="2" cm="1">
        <f t="array" ref="L1034">IF(D1034="","",D1034-SUMPRODUCT(($B$1461:$B$1491=$J1034)*1,D$1461:D$1491))</f>
        <v>1.7852991324680012</v>
      </c>
      <c r="M1034" s="2" cm="1">
        <f t="array" ref="M1034">IF(E1034="","",E1034-SUMPRODUCT(($B$1461:$B$1491=$J1034)*1,E$1461:E$1491))</f>
        <v>1.8519030156803478</v>
      </c>
      <c r="N1034" s="2" cm="1">
        <f t="array" ref="N1034">IF(F1034="","",F1034-SUMPRODUCT(($B$1461:$B$1491=$J1034)*1,F$1461:F$1491))</f>
        <v>1.8042062911344132</v>
      </c>
      <c r="O1034" s="2" cm="1">
        <f t="array" ref="O1034">IF(G1034="","",G1034-SUMPRODUCT(($B$1461:$B$1491=$J1034)*1,G$1461:G$1491))</f>
        <v>1.8006794065049405</v>
      </c>
    </row>
    <row r="1035" spans="1:15" x14ac:dyDescent="0.55000000000000004">
      <c r="A1035" s="3">
        <v>34</v>
      </c>
      <c r="B1035" s="4">
        <v>9</v>
      </c>
      <c r="C1035" s="2">
        <f>IF(logVir!C1035="","",LN(資本ストック!C1035))</f>
        <v>12.012367002137209</v>
      </c>
      <c r="D1035" s="2">
        <f>IF(logVir!D1035="","",LN(資本ストック!D1035))</f>
        <v>11.965439891022884</v>
      </c>
      <c r="E1035" s="2">
        <f>IF(logVir!E1035="","",LN(資本ストック!E1035))</f>
        <v>11.976104692800318</v>
      </c>
      <c r="F1035" s="2">
        <f>IF(logVir!F1035="","",LN(資本ストック!F1035))</f>
        <v>11.945095371531362</v>
      </c>
      <c r="G1035" s="2">
        <f>IF(logVir!G1035="","",LN(資本ストック!G1035))</f>
        <v>11.908088138017296</v>
      </c>
      <c r="I1035" s="3">
        <v>34</v>
      </c>
      <c r="J1035" s="3">
        <v>9</v>
      </c>
      <c r="K1035" s="2" cm="1">
        <f t="array" ref="K1035">IF(C1035="","",C1035-SUMPRODUCT(($B$1461:$B$1491=$J1035)*1,C$1461:C$1491))</f>
        <v>0.73550150052421515</v>
      </c>
      <c r="L1035" s="2" cm="1">
        <f t="array" ref="L1035">IF(D1035="","",D1035-SUMPRODUCT(($B$1461:$B$1491=$J1035)*1,D$1461:D$1491))</f>
        <v>0.71481694826662334</v>
      </c>
      <c r="M1035" s="2" cm="1">
        <f t="array" ref="M1035">IF(E1035="","",E1035-SUMPRODUCT(($B$1461:$B$1491=$J1035)*1,E$1461:E$1491))</f>
        <v>0.64151460344450228</v>
      </c>
      <c r="N1035" s="2" cm="1">
        <f t="array" ref="N1035">IF(F1035="","",F1035-SUMPRODUCT(($B$1461:$B$1491=$J1035)*1,F$1461:F$1491))</f>
        <v>0.63826315247421306</v>
      </c>
      <c r="O1035" s="2" cm="1">
        <f t="array" ref="O1035">IF(G1035="","",G1035-SUMPRODUCT(($B$1461:$B$1491=$J1035)*1,G$1461:G$1491))</f>
        <v>0.6008478226436651</v>
      </c>
    </row>
    <row r="1036" spans="1:15" x14ac:dyDescent="0.55000000000000004">
      <c r="A1036" s="3">
        <v>34</v>
      </c>
      <c r="B1036" s="4">
        <v>10</v>
      </c>
      <c r="C1036" s="2">
        <f>IF(logVir!C1036="","",LN(資本ストック!C1036))</f>
        <v>13.553271340129823</v>
      </c>
      <c r="D1036" s="2">
        <f>IF(logVir!D1036="","",LN(資本ストック!D1036))</f>
        <v>13.628056078116005</v>
      </c>
      <c r="E1036" s="2">
        <f>IF(logVir!E1036="","",LN(資本ストック!E1036))</f>
        <v>13.667499865030207</v>
      </c>
      <c r="F1036" s="2">
        <f>IF(logVir!F1036="","",LN(資本ストック!F1036))</f>
        <v>13.626370888680054</v>
      </c>
      <c r="G1036" s="2">
        <f>IF(logVir!G1036="","",LN(資本ストック!G1036))</f>
        <v>13.655274691323241</v>
      </c>
      <c r="I1036" s="3">
        <v>34</v>
      </c>
      <c r="J1036" s="3">
        <v>10</v>
      </c>
      <c r="K1036" s="2" cm="1">
        <f t="array" ref="K1036">IF(C1036="","",C1036-SUMPRODUCT(($B$1461:$B$1491=$J1036)*1,C$1461:C$1491))</f>
        <v>0.87802014709829912</v>
      </c>
      <c r="L1036" s="2" cm="1">
        <f t="array" ref="L1036">IF(D1036="","",D1036-SUMPRODUCT(($B$1461:$B$1491=$J1036)*1,D$1461:D$1491))</f>
        <v>0.88544872585446655</v>
      </c>
      <c r="M1036" s="2" cm="1">
        <f t="array" ref="M1036">IF(E1036="","",E1036-SUMPRODUCT(($B$1461:$B$1491=$J1036)*1,E$1461:E$1491))</f>
        <v>0.84238463600904545</v>
      </c>
      <c r="N1036" s="2" cm="1">
        <f t="array" ref="N1036">IF(F1036="","",F1036-SUMPRODUCT(($B$1461:$B$1491=$J1036)*1,F$1461:F$1491))</f>
        <v>0.80985930695082509</v>
      </c>
      <c r="O1036" s="2" cm="1">
        <f t="array" ref="O1036">IF(G1036="","",G1036-SUMPRODUCT(($B$1461:$B$1491=$J1036)*1,G$1461:G$1491))</f>
        <v>0.82467801497879734</v>
      </c>
    </row>
    <row r="1037" spans="1:15" x14ac:dyDescent="0.55000000000000004">
      <c r="A1037" s="3">
        <v>34</v>
      </c>
      <c r="B1037" s="4">
        <v>11</v>
      </c>
      <c r="C1037" s="2">
        <f>IF(logVir!C1037="","",LN(資本ストック!C1037))</f>
        <v>13.859284000982184</v>
      </c>
      <c r="D1037" s="2">
        <f>IF(logVir!D1037="","",LN(資本ストック!D1037))</f>
        <v>13.903007160183849</v>
      </c>
      <c r="E1037" s="2">
        <f>IF(logVir!E1037="","",LN(資本ストック!E1037))</f>
        <v>14.150431252699391</v>
      </c>
      <c r="F1037" s="2">
        <f>IF(logVir!F1037="","",LN(資本ストック!F1037))</f>
        <v>14.432545897512973</v>
      </c>
      <c r="G1037" s="2">
        <f>IF(logVir!G1037="","",LN(資本ストック!G1037))</f>
        <v>14.597532555519464</v>
      </c>
      <c r="I1037" s="3">
        <v>34</v>
      </c>
      <c r="J1037" s="3">
        <v>11</v>
      </c>
      <c r="K1037" s="2" cm="1">
        <f t="array" ref="K1037">IF(C1037="","",C1037-SUMPRODUCT(($B$1461:$B$1491=$J1037)*1,C$1461:C$1491))</f>
        <v>1.4771920443859408</v>
      </c>
      <c r="L1037" s="2" cm="1">
        <f t="array" ref="L1037">IF(D1037="","",D1037-SUMPRODUCT(($B$1461:$B$1491=$J1037)*1,D$1461:D$1491))</f>
        <v>1.5275757576473179</v>
      </c>
      <c r="M1037" s="2" cm="1">
        <f t="array" ref="M1037">IF(E1037="","",E1037-SUMPRODUCT(($B$1461:$B$1491=$J1037)*1,E$1461:E$1491))</f>
        <v>1.7221975613713774</v>
      </c>
      <c r="N1037" s="2" cm="1">
        <f t="array" ref="N1037">IF(F1037="","",F1037-SUMPRODUCT(($B$1461:$B$1491=$J1037)*1,F$1461:F$1491))</f>
        <v>1.99344253846321</v>
      </c>
      <c r="O1037" s="2" cm="1">
        <f t="array" ref="O1037">IF(G1037="","",G1037-SUMPRODUCT(($B$1461:$B$1491=$J1037)*1,G$1461:G$1491))</f>
        <v>2.1244632224705331</v>
      </c>
    </row>
    <row r="1038" spans="1:15" x14ac:dyDescent="0.55000000000000004">
      <c r="A1038" s="3">
        <v>34</v>
      </c>
      <c r="B1038" s="4">
        <v>12</v>
      </c>
      <c r="C1038" s="2">
        <f>IF(logVir!C1038="","",LN(資本ストック!C1038))</f>
        <v>12.610890991538861</v>
      </c>
      <c r="D1038" s="2">
        <f>IF(logVir!D1038="","",LN(資本ストック!D1038))</f>
        <v>12.660758606275587</v>
      </c>
      <c r="E1038" s="2">
        <f>IF(logVir!E1038="","",LN(資本ストック!E1038))</f>
        <v>12.691051564365539</v>
      </c>
      <c r="F1038" s="2">
        <f>IF(logVir!F1038="","",LN(資本ストック!F1038))</f>
        <v>12.632131951430168</v>
      </c>
      <c r="G1038" s="2">
        <f>IF(logVir!G1038="","",LN(資本ストック!G1038))</f>
        <v>12.548497728624886</v>
      </c>
      <c r="I1038" s="3">
        <v>34</v>
      </c>
      <c r="J1038" s="3">
        <v>12</v>
      </c>
      <c r="K1038" s="2" cm="1">
        <f t="array" ref="K1038">IF(C1038="","",C1038-SUMPRODUCT(($B$1461:$B$1491=$J1038)*1,C$1461:C$1491))</f>
        <v>0.30833128527751974</v>
      </c>
      <c r="L1038" s="2" cm="1">
        <f t="array" ref="L1038">IF(D1038="","",D1038-SUMPRODUCT(($B$1461:$B$1491=$J1038)*1,D$1461:D$1491))</f>
        <v>0.40320330354317591</v>
      </c>
      <c r="M1038" s="2" cm="1">
        <f t="array" ref="M1038">IF(E1038="","",E1038-SUMPRODUCT(($B$1461:$B$1491=$J1038)*1,E$1461:E$1491))</f>
        <v>0.40386070874052216</v>
      </c>
      <c r="N1038" s="2" cm="1">
        <f t="array" ref="N1038">IF(F1038="","",F1038-SUMPRODUCT(($B$1461:$B$1491=$J1038)*1,F$1461:F$1491))</f>
        <v>0.38294464140072471</v>
      </c>
      <c r="O1038" s="2" cm="1">
        <f t="array" ref="O1038">IF(G1038="","",G1038-SUMPRODUCT(($B$1461:$B$1491=$J1038)*1,G$1461:G$1491))</f>
        <v>0.34115479242732683</v>
      </c>
    </row>
    <row r="1039" spans="1:15" x14ac:dyDescent="0.55000000000000004">
      <c r="A1039" s="3">
        <v>34</v>
      </c>
      <c r="B1039" s="4">
        <v>13</v>
      </c>
      <c r="C1039" s="2">
        <f>IF(logVir!C1039="","",LN(資本ストック!C1039))</f>
        <v>12.550540817713493</v>
      </c>
      <c r="D1039" s="2">
        <f>IF(logVir!D1039="","",LN(資本ストック!D1039))</f>
        <v>12.516352387293896</v>
      </c>
      <c r="E1039" s="2">
        <f>IF(logVir!E1039="","",LN(資本ストック!E1039))</f>
        <v>12.30661085334124</v>
      </c>
      <c r="F1039" s="2">
        <f>IF(logVir!F1039="","",LN(資本ストック!F1039))</f>
        <v>12.235315860695019</v>
      </c>
      <c r="G1039" s="2">
        <f>IF(logVir!G1039="","",LN(資本ストック!G1039))</f>
        <v>12.068576351361507</v>
      </c>
      <c r="I1039" s="3">
        <v>34</v>
      </c>
      <c r="J1039" s="3">
        <v>13</v>
      </c>
      <c r="K1039" s="2" cm="1">
        <f t="array" ref="K1039">IF(C1039="","",C1039-SUMPRODUCT(($B$1461:$B$1491=$J1039)*1,C$1461:C$1491))</f>
        <v>0.74381647517803628</v>
      </c>
      <c r="L1039" s="2" cm="1">
        <f t="array" ref="L1039">IF(D1039="","",D1039-SUMPRODUCT(($B$1461:$B$1491=$J1039)*1,D$1461:D$1491))</f>
        <v>0.98027360150545917</v>
      </c>
      <c r="M1039" s="2" cm="1">
        <f t="array" ref="M1039">IF(E1039="","",E1039-SUMPRODUCT(($B$1461:$B$1491=$J1039)*1,E$1461:E$1491))</f>
        <v>0.83179572511569511</v>
      </c>
      <c r="N1039" s="2" cm="1">
        <f t="array" ref="N1039">IF(F1039="","",F1039-SUMPRODUCT(($B$1461:$B$1491=$J1039)*1,F$1461:F$1491))</f>
        <v>0.80159195101112957</v>
      </c>
      <c r="O1039" s="2" cm="1">
        <f t="array" ref="O1039">IF(G1039="","",G1039-SUMPRODUCT(($B$1461:$B$1491=$J1039)*1,G$1461:G$1491))</f>
        <v>0.64396117823877752</v>
      </c>
    </row>
    <row r="1040" spans="1:15" x14ac:dyDescent="0.55000000000000004">
      <c r="A1040" s="3">
        <v>34</v>
      </c>
      <c r="B1040" s="4">
        <v>14</v>
      </c>
      <c r="C1040" s="2">
        <f>IF(logVir!C1040="","",LN(資本ストック!C1040))</f>
        <v>14.652621488867638</v>
      </c>
      <c r="D1040" s="2">
        <f>IF(logVir!D1040="","",LN(資本ストック!D1040))</f>
        <v>14.665316005804543</v>
      </c>
      <c r="E1040" s="2">
        <f>IF(logVir!E1040="","",LN(資本ストック!E1040))</f>
        <v>14.732675298322583</v>
      </c>
      <c r="F1040" s="2">
        <f>IF(logVir!F1040="","",LN(資本ストック!F1040))</f>
        <v>14.729439729539612</v>
      </c>
      <c r="G1040" s="2">
        <f>IF(logVir!G1040="","",LN(資本ストック!G1040))</f>
        <v>14.76050906611551</v>
      </c>
      <c r="I1040" s="3">
        <v>34</v>
      </c>
      <c r="J1040" s="3">
        <v>14</v>
      </c>
      <c r="K1040" s="2" cm="1">
        <f t="array" ref="K1040">IF(C1040="","",C1040-SUMPRODUCT(($B$1461:$B$1491=$J1040)*1,C$1461:C$1491))</f>
        <v>2.1650311393101713</v>
      </c>
      <c r="L1040" s="2" cm="1">
        <f t="array" ref="L1040">IF(D1040="","",D1040-SUMPRODUCT(($B$1461:$B$1491=$J1040)*1,D$1461:D$1491))</f>
        <v>2.1731422625160945</v>
      </c>
      <c r="M1040" s="2" cm="1">
        <f t="array" ref="M1040">IF(E1040="","",E1040-SUMPRODUCT(($B$1461:$B$1491=$J1040)*1,E$1461:E$1491))</f>
        <v>2.1134414091155023</v>
      </c>
      <c r="N1040" s="2" cm="1">
        <f t="array" ref="N1040">IF(F1040="","",F1040-SUMPRODUCT(($B$1461:$B$1491=$J1040)*1,F$1461:F$1491))</f>
        <v>2.1001575445532019</v>
      </c>
      <c r="O1040" s="2" cm="1">
        <f t="array" ref="O1040">IF(G1040="","",G1040-SUMPRODUCT(($B$1461:$B$1491=$J1040)*1,G$1461:G$1491))</f>
        <v>2.1436400963807891</v>
      </c>
    </row>
    <row r="1041" spans="1:15" x14ac:dyDescent="0.55000000000000004">
      <c r="A1041" s="3">
        <v>34</v>
      </c>
      <c r="B1041" s="4">
        <v>15</v>
      </c>
      <c r="C1041" s="2">
        <f>IF(logVir!C1041="","",LN(資本ストック!C1041))</f>
        <v>10.623542457795605</v>
      </c>
      <c r="D1041" s="2">
        <f>IF(logVir!D1041="","",LN(資本ストック!D1041))</f>
        <v>10.757195461732454</v>
      </c>
      <c r="E1041" s="2">
        <f>IF(logVir!E1041="","",LN(資本ストック!E1041))</f>
        <v>10.903795003165932</v>
      </c>
      <c r="F1041" s="2">
        <f>IF(logVir!F1041="","",LN(資本ストック!F1041))</f>
        <v>10.868843093244891</v>
      </c>
      <c r="G1041" s="2">
        <f>IF(logVir!G1041="","",LN(資本ストック!G1041))</f>
        <v>10.887201398989752</v>
      </c>
      <c r="I1041" s="3">
        <v>34</v>
      </c>
      <c r="J1041" s="3">
        <v>15</v>
      </c>
      <c r="K1041" s="2" cm="1">
        <f t="array" ref="K1041">IF(C1041="","",C1041-SUMPRODUCT(($B$1461:$B$1491=$J1041)*1,C$1461:C$1491))</f>
        <v>0.16080101287042226</v>
      </c>
      <c r="L1041" s="2" cm="1">
        <f t="array" ref="L1041">IF(D1041="","",D1041-SUMPRODUCT(($B$1461:$B$1491=$J1041)*1,D$1461:D$1491))</f>
        <v>0.26924787330006161</v>
      </c>
      <c r="M1041" s="2" cm="1">
        <f t="array" ref="M1041">IF(E1041="","",E1041-SUMPRODUCT(($B$1461:$B$1491=$J1041)*1,E$1461:E$1491))</f>
        <v>0.34133384476944961</v>
      </c>
      <c r="N1041" s="2" cm="1">
        <f t="array" ref="N1041">IF(F1041="","",F1041-SUMPRODUCT(($B$1461:$B$1491=$J1041)*1,F$1461:F$1491))</f>
        <v>0.29844466364555622</v>
      </c>
      <c r="O1041" s="2" cm="1">
        <f t="array" ref="O1041">IF(G1041="","",G1041-SUMPRODUCT(($B$1461:$B$1491=$J1041)*1,G$1461:G$1491))</f>
        <v>0.30792471845417424</v>
      </c>
    </row>
    <row r="1042" spans="1:15" x14ac:dyDescent="0.55000000000000004">
      <c r="A1042" s="3">
        <v>34</v>
      </c>
      <c r="B1042" s="4">
        <v>16</v>
      </c>
      <c r="C1042" s="2">
        <f>IF(logVir!C1042="","",LN(資本ストック!C1042))</f>
        <v>13.04755129789946</v>
      </c>
      <c r="D1042" s="2">
        <f>IF(logVir!D1042="","",LN(資本ストック!D1042))</f>
        <v>13.129995500341943</v>
      </c>
      <c r="E1042" s="2">
        <f>IF(logVir!E1042="","",LN(資本ストック!E1042))</f>
        <v>13.103447598960996</v>
      </c>
      <c r="F1042" s="2">
        <f>IF(logVir!F1042="","",LN(資本ストック!F1042))</f>
        <v>13.124474192638875</v>
      </c>
      <c r="G1042" s="2">
        <f>IF(logVir!G1042="","",LN(資本ストック!G1042))</f>
        <v>13.157252532643989</v>
      </c>
      <c r="I1042" s="3">
        <v>34</v>
      </c>
      <c r="J1042" s="3">
        <v>16</v>
      </c>
      <c r="K1042" s="2" cm="1">
        <f t="array" ref="K1042">IF(C1042="","",C1042-SUMPRODUCT(($B$1461:$B$1491=$J1042)*1,C$1461:C$1491))</f>
        <v>0.83992874034684384</v>
      </c>
      <c r="L1042" s="2" cm="1">
        <f t="array" ref="L1042">IF(D1042="","",D1042-SUMPRODUCT(($B$1461:$B$1491=$J1042)*1,D$1461:D$1491))</f>
        <v>0.92181175347888278</v>
      </c>
      <c r="M1042" s="2" cm="1">
        <f t="array" ref="M1042">IF(E1042="","",E1042-SUMPRODUCT(($B$1461:$B$1491=$J1042)*1,E$1461:E$1491))</f>
        <v>0.86321032860331925</v>
      </c>
      <c r="N1042" s="2" cm="1">
        <f t="array" ref="N1042">IF(F1042="","",F1042-SUMPRODUCT(($B$1461:$B$1491=$J1042)*1,F$1461:F$1491))</f>
        <v>0.88702937062481446</v>
      </c>
      <c r="O1042" s="2" cm="1">
        <f t="array" ref="O1042">IF(G1042="","",G1042-SUMPRODUCT(($B$1461:$B$1491=$J1042)*1,G$1461:G$1491))</f>
        <v>0.89495962207412205</v>
      </c>
    </row>
    <row r="1043" spans="1:15" x14ac:dyDescent="0.55000000000000004">
      <c r="A1043" s="3">
        <v>34</v>
      </c>
      <c r="B1043" s="4">
        <v>17</v>
      </c>
      <c r="C1043" s="2">
        <f>IF(logVir!C1043="","",LN(資本ストック!C1043))</f>
        <v>15.288394081404538</v>
      </c>
      <c r="D1043" s="2">
        <f>IF(logVir!D1043="","",LN(資本ストック!D1043))</f>
        <v>15.272980133032203</v>
      </c>
      <c r="E1043" s="2">
        <f>IF(logVir!E1043="","",LN(資本ストック!E1043))</f>
        <v>15.286925192712646</v>
      </c>
      <c r="F1043" s="2">
        <f>IF(logVir!F1043="","",LN(資本ストック!F1043))</f>
        <v>15.287843798975267</v>
      </c>
      <c r="G1043" s="2">
        <f>IF(logVir!G1043="","",LN(資本ストック!G1043))</f>
        <v>15.291574403314119</v>
      </c>
      <c r="I1043" s="3">
        <v>34</v>
      </c>
      <c r="J1043" s="3">
        <v>17</v>
      </c>
      <c r="K1043" s="2" cm="1">
        <f t="array" ref="K1043">IF(C1043="","",C1043-SUMPRODUCT(($B$1461:$B$1491=$J1043)*1,C$1461:C$1491))</f>
        <v>0.22604090158718826</v>
      </c>
      <c r="L1043" s="2" cm="1">
        <f t="array" ref="L1043">IF(D1043="","",D1043-SUMPRODUCT(($B$1461:$B$1491=$J1043)*1,D$1461:D$1491))</f>
        <v>0.21871496234209431</v>
      </c>
      <c r="M1043" s="2" cm="1">
        <f t="array" ref="M1043">IF(E1043="","",E1043-SUMPRODUCT(($B$1461:$B$1491=$J1043)*1,E$1461:E$1491))</f>
        <v>0.23203255815144352</v>
      </c>
      <c r="N1043" s="2" cm="1">
        <f t="array" ref="N1043">IF(F1043="","",F1043-SUMPRODUCT(($B$1461:$B$1491=$J1043)*1,F$1461:F$1491))</f>
        <v>0.23385038662718216</v>
      </c>
      <c r="O1043" s="2" cm="1">
        <f t="array" ref="O1043">IF(G1043="","",G1043-SUMPRODUCT(($B$1461:$B$1491=$J1043)*1,G$1461:G$1491))</f>
        <v>0.23253518467299727</v>
      </c>
    </row>
    <row r="1044" spans="1:15" x14ac:dyDescent="0.55000000000000004">
      <c r="A1044" s="3">
        <v>34</v>
      </c>
      <c r="B1044" s="4">
        <v>18</v>
      </c>
      <c r="C1044" s="2">
        <f>IF(logVir!C1044="","",LN(資本ストック!C1044))</f>
        <v>12.981214538247354</v>
      </c>
      <c r="D1044" s="2">
        <f>IF(logVir!D1044="","",LN(資本ストック!D1044))</f>
        <v>12.960416500677239</v>
      </c>
      <c r="E1044" s="2">
        <f>IF(logVir!E1044="","",LN(資本ストック!E1044))</f>
        <v>13.026046495304074</v>
      </c>
      <c r="F1044" s="2">
        <f>IF(logVir!F1044="","",LN(資本ストック!F1044))</f>
        <v>13.05716249947997</v>
      </c>
      <c r="G1044" s="2">
        <f>IF(logVir!G1044="","",LN(資本ストック!G1044))</f>
        <v>13.150807665893293</v>
      </c>
      <c r="I1044" s="3">
        <v>34</v>
      </c>
      <c r="J1044" s="3">
        <v>18</v>
      </c>
      <c r="K1044" s="2" cm="1">
        <f t="array" ref="K1044">IF(C1044="","",C1044-SUMPRODUCT(($B$1461:$B$1491=$J1044)*1,C$1461:C$1491))</f>
        <v>0.27865920396615707</v>
      </c>
      <c r="L1044" s="2" cm="1">
        <f t="array" ref="L1044">IF(D1044="","",D1044-SUMPRODUCT(($B$1461:$B$1491=$J1044)*1,D$1461:D$1491))</f>
        <v>0.23482713243679676</v>
      </c>
      <c r="M1044" s="2" cm="1">
        <f t="array" ref="M1044">IF(E1044="","",E1044-SUMPRODUCT(($B$1461:$B$1491=$J1044)*1,E$1461:E$1491))</f>
        <v>0.25212399802604324</v>
      </c>
      <c r="N1044" s="2" cm="1">
        <f t="array" ref="N1044">IF(F1044="","",F1044-SUMPRODUCT(($B$1461:$B$1491=$J1044)*1,F$1461:F$1491))</f>
        <v>0.26526261235901494</v>
      </c>
      <c r="O1044" s="2" cm="1">
        <f t="array" ref="O1044">IF(G1044="","",G1044-SUMPRODUCT(($B$1461:$B$1491=$J1044)*1,G$1461:G$1491))</f>
        <v>0.29120732186749088</v>
      </c>
    </row>
    <row r="1045" spans="1:15" x14ac:dyDescent="0.55000000000000004">
      <c r="A1045" s="3">
        <v>34</v>
      </c>
      <c r="B1045" s="4">
        <v>19</v>
      </c>
      <c r="C1045" s="2">
        <f>IF(logVir!C1045="","",LN(資本ストック!C1045))</f>
        <v>13.448273745261911</v>
      </c>
      <c r="D1045" s="2">
        <f>IF(logVir!D1045="","",LN(資本ストック!D1045))</f>
        <v>13.463271378138611</v>
      </c>
      <c r="E1045" s="2">
        <f>IF(logVir!E1045="","",LN(資本ストック!E1045))</f>
        <v>13.474041324039296</v>
      </c>
      <c r="F1045" s="2">
        <f>IF(logVir!F1045="","",LN(資本ストック!F1045))</f>
        <v>13.473118087505823</v>
      </c>
      <c r="G1045" s="2">
        <f>IF(logVir!G1045="","",LN(資本ストック!G1045))</f>
        <v>13.462079225361554</v>
      </c>
      <c r="I1045" s="3">
        <v>34</v>
      </c>
      <c r="J1045" s="3">
        <v>19</v>
      </c>
      <c r="K1045" s="2" cm="1">
        <f t="array" ref="K1045">IF(C1045="","",C1045-SUMPRODUCT(($B$1461:$B$1491=$J1045)*1,C$1461:C$1491))</f>
        <v>0.93269331424458812</v>
      </c>
      <c r="L1045" s="2" cm="1">
        <f t="array" ref="L1045">IF(D1045="","",D1045-SUMPRODUCT(($B$1461:$B$1491=$J1045)*1,D$1461:D$1491))</f>
        <v>1.0024874381286306</v>
      </c>
      <c r="M1045" s="2" cm="1">
        <f t="array" ref="M1045">IF(E1045="","",E1045-SUMPRODUCT(($B$1461:$B$1491=$J1045)*1,E$1461:E$1491))</f>
        <v>1.0431436064302577</v>
      </c>
      <c r="N1045" s="2" cm="1">
        <f t="array" ref="N1045">IF(F1045="","",F1045-SUMPRODUCT(($B$1461:$B$1491=$J1045)*1,F$1461:F$1491))</f>
        <v>1.0473856380631723</v>
      </c>
      <c r="O1045" s="2" cm="1">
        <f t="array" ref="O1045">IF(G1045="","",G1045-SUMPRODUCT(($B$1461:$B$1491=$J1045)*1,G$1461:G$1491))</f>
        <v>1.0460997815123267</v>
      </c>
    </row>
    <row r="1046" spans="1:15" x14ac:dyDescent="0.55000000000000004">
      <c r="A1046" s="3">
        <v>34</v>
      </c>
      <c r="B1046" s="4">
        <v>20</v>
      </c>
      <c r="C1046" s="2">
        <f>IF(logVir!C1046="","",LN(資本ストック!C1046))</f>
        <v>13.599708843705164</v>
      </c>
      <c r="D1046" s="2">
        <f>IF(logVir!D1046="","",LN(資本ストック!D1046))</f>
        <v>13.623061725007686</v>
      </c>
      <c r="E1046" s="2">
        <f>IF(logVir!E1046="","",LN(資本ストック!E1046))</f>
        <v>13.677823312671862</v>
      </c>
      <c r="F1046" s="2">
        <f>IF(logVir!F1046="","",LN(資本ストック!F1046))</f>
        <v>13.653240889444362</v>
      </c>
      <c r="G1046" s="2">
        <f>IF(logVir!G1046="","",LN(資本ストック!G1046))</f>
        <v>13.732122263364493</v>
      </c>
      <c r="I1046" s="3">
        <v>34</v>
      </c>
      <c r="J1046" s="3">
        <v>20</v>
      </c>
      <c r="K1046" s="2" cm="1">
        <f t="array" ref="K1046">IF(C1046="","",C1046-SUMPRODUCT(($B$1461:$B$1491=$J1046)*1,C$1461:C$1491))</f>
        <v>0.3695469838161749</v>
      </c>
      <c r="L1046" s="2" cm="1">
        <f t="array" ref="L1046">IF(D1046="","",D1046-SUMPRODUCT(($B$1461:$B$1491=$J1046)*1,D$1461:D$1491))</f>
        <v>0.29675337075238595</v>
      </c>
      <c r="M1046" s="2" cm="1">
        <f t="array" ref="M1046">IF(E1046="","",E1046-SUMPRODUCT(($B$1461:$B$1491=$J1046)*1,E$1461:E$1491))</f>
        <v>0.27680487050580815</v>
      </c>
      <c r="N1046" s="2" cm="1">
        <f t="array" ref="N1046">IF(F1046="","",F1046-SUMPRODUCT(($B$1461:$B$1491=$J1046)*1,F$1461:F$1491))</f>
        <v>0.25608085814062775</v>
      </c>
      <c r="O1046" s="2" cm="1">
        <f t="array" ref="O1046">IF(G1046="","",G1046-SUMPRODUCT(($B$1461:$B$1491=$J1046)*1,G$1461:G$1491))</f>
        <v>0.28744576167069802</v>
      </c>
    </row>
    <row r="1047" spans="1:15" x14ac:dyDescent="0.55000000000000004">
      <c r="A1047" s="3">
        <v>34</v>
      </c>
      <c r="B1047" s="4">
        <v>21</v>
      </c>
      <c r="C1047" s="2">
        <f>IF(logVir!C1047="","",LN(資本ストック!C1047))</f>
        <v>14.912108077316523</v>
      </c>
      <c r="D1047" s="2">
        <f>IF(logVir!D1047="","",LN(資本ストック!D1047))</f>
        <v>14.850692720959739</v>
      </c>
      <c r="E1047" s="2">
        <f>IF(logVir!E1047="","",LN(資本ストック!E1047))</f>
        <v>14.809213126148965</v>
      </c>
      <c r="F1047" s="2">
        <f>IF(logVir!F1047="","",LN(資本ストック!F1047))</f>
        <v>14.798985025182903</v>
      </c>
      <c r="G1047" s="2">
        <f>IF(logVir!G1047="","",LN(資本ストック!G1047))</f>
        <v>14.796900965139445</v>
      </c>
      <c r="I1047" s="3">
        <v>34</v>
      </c>
      <c r="J1047" s="3">
        <v>21</v>
      </c>
      <c r="K1047" s="2" cm="1">
        <f t="array" ref="K1047">IF(C1047="","",C1047-SUMPRODUCT(($B$1461:$B$1491=$J1047)*1,C$1461:C$1491))</f>
        <v>0.42029656363915358</v>
      </c>
      <c r="L1047" s="2" cm="1">
        <f t="array" ref="L1047">IF(D1047="","",D1047-SUMPRODUCT(($B$1461:$B$1491=$J1047)*1,D$1461:D$1491))</f>
        <v>0.32593685504816783</v>
      </c>
      <c r="M1047" s="2" cm="1">
        <f t="array" ref="M1047">IF(E1047="","",E1047-SUMPRODUCT(($B$1461:$B$1491=$J1047)*1,E$1461:E$1491))</f>
        <v>0.22664952218836376</v>
      </c>
      <c r="N1047" s="2" cm="1">
        <f t="array" ref="N1047">IF(F1047="","",F1047-SUMPRODUCT(($B$1461:$B$1491=$J1047)*1,F$1461:F$1491))</f>
        <v>0.20427639830528044</v>
      </c>
      <c r="O1047" s="2" cm="1">
        <f t="array" ref="O1047">IF(G1047="","",G1047-SUMPRODUCT(($B$1461:$B$1491=$J1047)*1,G$1461:G$1491))</f>
        <v>0.18543170490901772</v>
      </c>
    </row>
    <row r="1048" spans="1:15" x14ac:dyDescent="0.55000000000000004">
      <c r="A1048" s="3">
        <v>34</v>
      </c>
      <c r="B1048" s="4">
        <v>22</v>
      </c>
      <c r="C1048" s="2">
        <f>IF(logVir!C1048="","",LN(資本ストック!C1048))</f>
        <v>12.653391833984976</v>
      </c>
      <c r="D1048" s="2">
        <f>IF(logVir!D1048="","",LN(資本ストック!D1048))</f>
        <v>12.535503990725386</v>
      </c>
      <c r="E1048" s="2">
        <f>IF(logVir!E1048="","",LN(資本ストック!E1048))</f>
        <v>12.40387175433915</v>
      </c>
      <c r="F1048" s="2">
        <f>IF(logVir!F1048="","",LN(資本ストック!F1048))</f>
        <v>12.422738672378744</v>
      </c>
      <c r="G1048" s="2">
        <f>IF(logVir!G1048="","",LN(資本ストック!G1048))</f>
        <v>12.330056998689475</v>
      </c>
      <c r="I1048" s="3">
        <v>34</v>
      </c>
      <c r="J1048" s="3">
        <v>22</v>
      </c>
      <c r="K1048" s="2" cm="1">
        <f t="array" ref="K1048">IF(C1048="","",C1048-SUMPRODUCT(($B$1461:$B$1491=$J1048)*1,C$1461:C$1491))</f>
        <v>4.7638257874025314E-2</v>
      </c>
      <c r="L1048" s="2" cm="1">
        <f t="array" ref="L1048">IF(D1048="","",D1048-SUMPRODUCT(($B$1461:$B$1491=$J1048)*1,D$1461:D$1491))</f>
        <v>7.7849283731083574E-2</v>
      </c>
      <c r="M1048" s="2" cm="1">
        <f t="array" ref="M1048">IF(E1048="","",E1048-SUMPRODUCT(($B$1461:$B$1491=$J1048)*1,E$1461:E$1491))</f>
        <v>0.11047099797941407</v>
      </c>
      <c r="N1048" s="2" cm="1">
        <f t="array" ref="N1048">IF(F1048="","",F1048-SUMPRODUCT(($B$1461:$B$1491=$J1048)*1,F$1461:F$1491))</f>
        <v>0.17576793068407071</v>
      </c>
      <c r="O1048" s="2" cm="1">
        <f t="array" ref="O1048">IF(G1048="","",G1048-SUMPRODUCT(($B$1461:$B$1491=$J1048)*1,G$1461:G$1491))</f>
        <v>0.11644075435928691</v>
      </c>
    </row>
    <row r="1049" spans="1:15" x14ac:dyDescent="0.55000000000000004">
      <c r="A1049" s="3">
        <v>34</v>
      </c>
      <c r="B1049" s="4">
        <v>23</v>
      </c>
      <c r="C1049" s="2">
        <f>IF(logVir!C1049="","",LN(資本ストック!C1049))</f>
        <v>13.879135392633753</v>
      </c>
      <c r="D1049" s="2">
        <f>IF(logVir!D1049="","",LN(資本ストック!D1049))</f>
        <v>13.957394793347088</v>
      </c>
      <c r="E1049" s="2">
        <f>IF(logVir!E1049="","",LN(資本ストック!E1049))</f>
        <v>13.920531614112583</v>
      </c>
      <c r="F1049" s="2">
        <f>IF(logVir!F1049="","",LN(資本ストック!F1049))</f>
        <v>13.915119123421668</v>
      </c>
      <c r="G1049" s="2">
        <f>IF(logVir!G1049="","",LN(資本ストック!G1049))</f>
        <v>13.927946673353032</v>
      </c>
      <c r="I1049" s="3">
        <v>34</v>
      </c>
      <c r="J1049" s="3">
        <v>23</v>
      </c>
      <c r="K1049" s="2" cm="1">
        <f t="array" ref="K1049">IF(C1049="","",C1049-SUMPRODUCT(($B$1461:$B$1491=$J1049)*1,C$1461:C$1491))</f>
        <v>0.46179190459409369</v>
      </c>
      <c r="L1049" s="2" cm="1">
        <f t="array" ref="L1049">IF(D1049="","",D1049-SUMPRODUCT(($B$1461:$B$1491=$J1049)*1,D$1461:D$1491))</f>
        <v>0.46170484647521803</v>
      </c>
      <c r="M1049" s="2" cm="1">
        <f t="array" ref="M1049">IF(E1049="","",E1049-SUMPRODUCT(($B$1461:$B$1491=$J1049)*1,E$1461:E$1491))</f>
        <v>0.41420824587401128</v>
      </c>
      <c r="N1049" s="2" cm="1">
        <f t="array" ref="N1049">IF(F1049="","",F1049-SUMPRODUCT(($B$1461:$B$1491=$J1049)*1,F$1461:F$1491))</f>
        <v>0.41394607211360501</v>
      </c>
      <c r="O1049" s="2" cm="1">
        <f t="array" ref="O1049">IF(G1049="","",G1049-SUMPRODUCT(($B$1461:$B$1491=$J1049)*1,G$1461:G$1491))</f>
        <v>0.41386759015540875</v>
      </c>
    </row>
    <row r="1050" spans="1:15" x14ac:dyDescent="0.55000000000000004">
      <c r="A1050" s="3">
        <v>34</v>
      </c>
      <c r="B1050" s="4">
        <v>24</v>
      </c>
      <c r="C1050" s="2">
        <f>IF(logVir!C1050="","",LN(資本ストック!C1050))</f>
        <v>12.082258136962528</v>
      </c>
      <c r="D1050" s="2">
        <f>IF(logVir!D1050="","",LN(資本ストック!D1050))</f>
        <v>12.136432121175458</v>
      </c>
      <c r="E1050" s="2">
        <f>IF(logVir!E1050="","",LN(資本ストック!E1050))</f>
        <v>12.088357580273238</v>
      </c>
      <c r="F1050" s="2">
        <f>IF(logVir!F1050="","",LN(資本ストック!F1050))</f>
        <v>12.055164164353968</v>
      </c>
      <c r="G1050" s="2">
        <f>IF(logVir!G1050="","",LN(資本ストック!G1050))</f>
        <v>12.010451586904541</v>
      </c>
      <c r="I1050" s="3">
        <v>34</v>
      </c>
      <c r="J1050" s="3">
        <v>24</v>
      </c>
      <c r="K1050" s="2" cm="1">
        <f t="array" ref="K1050">IF(C1050="","",C1050-SUMPRODUCT(($B$1461:$B$1491=$J1050)*1,C$1461:C$1491))</f>
        <v>0.78957394309848716</v>
      </c>
      <c r="L1050" s="2" cm="1">
        <f t="array" ref="L1050">IF(D1050="","",D1050-SUMPRODUCT(($B$1461:$B$1491=$J1050)*1,D$1461:D$1491))</f>
        <v>0.84968355085490188</v>
      </c>
      <c r="M1050" s="2" cm="1">
        <f t="array" ref="M1050">IF(E1050="","",E1050-SUMPRODUCT(($B$1461:$B$1491=$J1050)*1,E$1461:E$1491))</f>
        <v>0.75424607055419379</v>
      </c>
      <c r="N1050" s="2" cm="1">
        <f t="array" ref="N1050">IF(F1050="","",F1050-SUMPRODUCT(($B$1461:$B$1491=$J1050)*1,F$1461:F$1491))</f>
        <v>0.72250847559366527</v>
      </c>
      <c r="O1050" s="2" cm="1">
        <f t="array" ref="O1050">IF(G1050="","",G1050-SUMPRODUCT(($B$1461:$B$1491=$J1050)*1,G$1461:G$1491))</f>
        <v>0.68874177358514999</v>
      </c>
    </row>
    <row r="1051" spans="1:15" x14ac:dyDescent="0.55000000000000004">
      <c r="A1051" s="3">
        <v>34</v>
      </c>
      <c r="B1051" s="4">
        <v>25</v>
      </c>
      <c r="C1051" s="2">
        <f>IF(logVir!C1051="","",LN(資本ストック!C1051))</f>
        <v>12.024247582625126</v>
      </c>
      <c r="D1051" s="2">
        <f>IF(logVir!D1051="","",LN(資本ストック!D1051))</f>
        <v>11.957370746126928</v>
      </c>
      <c r="E1051" s="2">
        <f>IF(logVir!E1051="","",LN(資本ストック!E1051))</f>
        <v>12.629482080963227</v>
      </c>
      <c r="F1051" s="2">
        <f>IF(logVir!F1051="","",LN(資本ストック!F1051))</f>
        <v>12.535126600632951</v>
      </c>
      <c r="G1051" s="2">
        <f>IF(logVir!G1051="","",LN(資本ストック!G1051))</f>
        <v>12.443831554226698</v>
      </c>
      <c r="I1051" s="3">
        <v>34</v>
      </c>
      <c r="J1051" s="3">
        <v>25</v>
      </c>
      <c r="K1051" s="2" cm="1">
        <f t="array" ref="K1051">IF(C1051="","",C1051-SUMPRODUCT(($B$1461:$B$1491=$J1051)*1,C$1461:C$1491))</f>
        <v>0.41649592550775338</v>
      </c>
      <c r="L1051" s="2" cm="1">
        <f t="array" ref="L1051">IF(D1051="","",D1051-SUMPRODUCT(($B$1461:$B$1491=$J1051)*1,D$1461:D$1491))</f>
        <v>0.26098553518967904</v>
      </c>
      <c r="M1051" s="2" cm="1">
        <f t="array" ref="M1051">IF(E1051="","",E1051-SUMPRODUCT(($B$1461:$B$1491=$J1051)*1,E$1461:E$1491))</f>
        <v>0.87644120355943933</v>
      </c>
      <c r="N1051" s="2" cm="1">
        <f t="array" ref="N1051">IF(F1051="","",F1051-SUMPRODUCT(($B$1461:$B$1491=$J1051)*1,F$1461:F$1491))</f>
        <v>0.74556195526601776</v>
      </c>
      <c r="O1051" s="2" cm="1">
        <f t="array" ref="O1051">IF(G1051="","",G1051-SUMPRODUCT(($B$1461:$B$1491=$J1051)*1,G$1461:G$1491))</f>
        <v>0.64920089405255155</v>
      </c>
    </row>
    <row r="1052" spans="1:15" x14ac:dyDescent="0.55000000000000004">
      <c r="A1052" s="3">
        <v>34</v>
      </c>
      <c r="B1052" s="4">
        <v>26</v>
      </c>
      <c r="C1052" s="2">
        <f>IF(logVir!C1052="","",LN(資本ストック!C1052))</f>
        <v>14.632848288689942</v>
      </c>
      <c r="D1052" s="2">
        <f>IF(logVir!D1052="","",LN(資本ストック!D1052))</f>
        <v>14.548757257142356</v>
      </c>
      <c r="E1052" s="2">
        <f>IF(logVir!E1052="","",LN(資本ストック!E1052))</f>
        <v>14.583744239910878</v>
      </c>
      <c r="F1052" s="2">
        <f>IF(logVir!F1052="","",LN(資本ストック!F1052))</f>
        <v>14.599391934176916</v>
      </c>
      <c r="G1052" s="2">
        <f>IF(logVir!G1052="","",LN(資本ストック!G1052))</f>
        <v>14.608366318711427</v>
      </c>
      <c r="I1052" s="3">
        <v>34</v>
      </c>
      <c r="J1052" s="3">
        <v>26</v>
      </c>
      <c r="K1052" s="2" cm="1">
        <f t="array" ref="K1052">IF(C1052="","",C1052-SUMPRODUCT(($B$1461:$B$1491=$J1052)*1,C$1461:C$1491))</f>
        <v>0.49920516174694995</v>
      </c>
      <c r="L1052" s="2" cm="1">
        <f t="array" ref="L1052">IF(D1052="","",D1052-SUMPRODUCT(($B$1461:$B$1491=$J1052)*1,D$1461:D$1491))</f>
        <v>0.47577038938607075</v>
      </c>
      <c r="M1052" s="2" cm="1">
        <f t="array" ref="M1052">IF(E1052="","",E1052-SUMPRODUCT(($B$1461:$B$1491=$J1052)*1,E$1461:E$1491))</f>
        <v>0.47867378491356227</v>
      </c>
      <c r="N1052" s="2" cm="1">
        <f t="array" ref="N1052">IF(F1052="","",F1052-SUMPRODUCT(($B$1461:$B$1491=$J1052)*1,F$1461:F$1491))</f>
        <v>0.48458427920780167</v>
      </c>
      <c r="O1052" s="2" cm="1">
        <f t="array" ref="O1052">IF(G1052="","",G1052-SUMPRODUCT(($B$1461:$B$1491=$J1052)*1,G$1461:G$1491))</f>
        <v>0.50363729266562451</v>
      </c>
    </row>
    <row r="1053" spans="1:15" x14ac:dyDescent="0.55000000000000004">
      <c r="A1053" s="3">
        <v>34</v>
      </c>
      <c r="B1053" s="4">
        <v>27</v>
      </c>
      <c r="C1053" s="2">
        <f>IF(logVir!C1053="","",LN(資本ストック!C1053))</f>
        <v>13.465253858438626</v>
      </c>
      <c r="D1053" s="2">
        <f>IF(logVir!D1053="","",LN(資本ストック!D1053))</f>
        <v>13.49549459218143</v>
      </c>
      <c r="E1053" s="2">
        <f>IF(logVir!E1053="","",LN(資本ストック!E1053))</f>
        <v>13.616029417006521</v>
      </c>
      <c r="F1053" s="2">
        <f>IF(logVir!F1053="","",LN(資本ストック!F1053))</f>
        <v>13.682452436128347</v>
      </c>
      <c r="G1053" s="2">
        <f>IF(logVir!G1053="","",LN(資本ストック!G1053))</f>
        <v>13.74605483162779</v>
      </c>
      <c r="I1053" s="3">
        <v>34</v>
      </c>
      <c r="J1053" s="3">
        <v>27</v>
      </c>
      <c r="K1053" s="2" cm="1">
        <f t="array" ref="K1053">IF(C1053="","",C1053-SUMPRODUCT(($B$1461:$B$1491=$J1053)*1,C$1461:C$1491))</f>
        <v>0.76234499387814303</v>
      </c>
      <c r="L1053" s="2" cm="1">
        <f t="array" ref="L1053">IF(D1053="","",D1053-SUMPRODUCT(($B$1461:$B$1491=$J1053)*1,D$1461:D$1491))</f>
        <v>0.4988663210071973</v>
      </c>
      <c r="M1053" s="2" cm="1">
        <f t="array" ref="M1053">IF(E1053="","",E1053-SUMPRODUCT(($B$1461:$B$1491=$J1053)*1,E$1461:E$1491))</f>
        <v>0.4231603903996124</v>
      </c>
      <c r="N1053" s="2" cm="1">
        <f t="array" ref="N1053">IF(F1053="","",F1053-SUMPRODUCT(($B$1461:$B$1491=$J1053)*1,F$1461:F$1491))</f>
        <v>0.47395360637145245</v>
      </c>
      <c r="O1053" s="2" cm="1">
        <f t="array" ref="O1053">IF(G1053="","",G1053-SUMPRODUCT(($B$1461:$B$1491=$J1053)*1,G$1461:G$1491))</f>
        <v>0.50383665229013452</v>
      </c>
    </row>
    <row r="1054" spans="1:15" x14ac:dyDescent="0.55000000000000004">
      <c r="A1054" s="3">
        <v>34</v>
      </c>
      <c r="B1054" s="4">
        <v>28</v>
      </c>
      <c r="C1054" s="2">
        <f>IF(logVir!C1054="","",LN(資本ストック!C1054))</f>
        <v>15.985213819711397</v>
      </c>
      <c r="D1054" s="2">
        <f>IF(logVir!D1054="","",LN(資本ストック!D1054))</f>
        <v>16.063415963504735</v>
      </c>
      <c r="E1054" s="2">
        <f>IF(logVir!E1054="","",LN(資本ストック!E1054))</f>
        <v>16.060075708647936</v>
      </c>
      <c r="F1054" s="2">
        <f>IF(logVir!F1054="","",LN(資本ストック!F1054))</f>
        <v>16.065624310863729</v>
      </c>
      <c r="G1054" s="2">
        <f>IF(logVir!G1054="","",LN(資本ストック!G1054))</f>
        <v>16.060241301609494</v>
      </c>
      <c r="I1054" s="3">
        <v>34</v>
      </c>
      <c r="J1054" s="3">
        <v>28</v>
      </c>
      <c r="K1054" s="2" cm="1">
        <f t="array" ref="K1054">IF(C1054="","",C1054-SUMPRODUCT(($B$1461:$B$1491=$J1054)*1,C$1461:C$1491))</f>
        <v>0.436631866836656</v>
      </c>
      <c r="L1054" s="2" cm="1">
        <f t="array" ref="L1054">IF(D1054="","",D1054-SUMPRODUCT(($B$1461:$B$1491=$J1054)*1,D$1461:D$1491))</f>
        <v>0.4843617390194197</v>
      </c>
      <c r="M1054" s="2" cm="1">
        <f t="array" ref="M1054">IF(E1054="","",E1054-SUMPRODUCT(($B$1461:$B$1491=$J1054)*1,E$1461:E$1491))</f>
        <v>0.45069781841688616</v>
      </c>
      <c r="N1054" s="2" cm="1">
        <f t="array" ref="N1054">IF(F1054="","",F1054-SUMPRODUCT(($B$1461:$B$1491=$J1054)*1,F$1461:F$1491))</f>
        <v>0.4446601530606884</v>
      </c>
      <c r="O1054" s="2" cm="1">
        <f t="array" ref="O1054">IF(G1054="","",G1054-SUMPRODUCT(($B$1461:$B$1491=$J1054)*1,G$1461:G$1491))</f>
        <v>0.42433367020767676</v>
      </c>
    </row>
    <row r="1055" spans="1:15" x14ac:dyDescent="0.55000000000000004">
      <c r="A1055" s="3">
        <v>34</v>
      </c>
      <c r="B1055" s="4">
        <v>29</v>
      </c>
      <c r="C1055" s="2">
        <f>IF(logVir!C1055="","",LN(資本ストック!C1055))</f>
        <v>13.727510458831278</v>
      </c>
      <c r="D1055" s="2">
        <f>IF(logVir!D1055="","",LN(資本ストック!D1055))</f>
        <v>13.667011322018743</v>
      </c>
      <c r="E1055" s="2">
        <f>IF(logVir!E1055="","",LN(資本ストック!E1055))</f>
        <v>13.592736430617293</v>
      </c>
      <c r="F1055" s="2">
        <f>IF(logVir!F1055="","",LN(資本ストック!F1055))</f>
        <v>13.585277810310362</v>
      </c>
      <c r="G1055" s="2">
        <f>IF(logVir!G1055="","",LN(資本ストック!G1055))</f>
        <v>13.605057597890758</v>
      </c>
      <c r="I1055" s="3">
        <v>34</v>
      </c>
      <c r="J1055" s="3">
        <v>29</v>
      </c>
      <c r="K1055" s="2" cm="1">
        <f t="array" ref="K1055">IF(C1055="","",C1055-SUMPRODUCT(($B$1461:$B$1491=$J1055)*1,C$1461:C$1491))</f>
        <v>0.49727351707706369</v>
      </c>
      <c r="L1055" s="2" cm="1">
        <f t="array" ref="L1055">IF(D1055="","",D1055-SUMPRODUCT(($B$1461:$B$1491=$J1055)*1,D$1461:D$1491))</f>
        <v>0.41342303749889808</v>
      </c>
      <c r="M1055" s="2" cm="1">
        <f t="array" ref="M1055">IF(E1055="","",E1055-SUMPRODUCT(($B$1461:$B$1491=$J1055)*1,E$1461:E$1491))</f>
        <v>0.40227560875114676</v>
      </c>
      <c r="N1055" s="2" cm="1">
        <f t="array" ref="N1055">IF(F1055="","",F1055-SUMPRODUCT(($B$1461:$B$1491=$J1055)*1,F$1461:F$1491))</f>
        <v>0.40251312820741703</v>
      </c>
      <c r="O1055" s="2" cm="1">
        <f t="array" ref="O1055">IF(G1055="","",G1055-SUMPRODUCT(($B$1461:$B$1491=$J1055)*1,G$1461:G$1491))</f>
        <v>0.45339513277593468</v>
      </c>
    </row>
    <row r="1056" spans="1:15" x14ac:dyDescent="0.55000000000000004">
      <c r="A1056" s="3">
        <v>34</v>
      </c>
      <c r="B1056" s="4">
        <v>30</v>
      </c>
      <c r="C1056" s="2">
        <f>IF(logVir!C1056="","",LN(資本ストック!C1056))</f>
        <v>13.569963329084853</v>
      </c>
      <c r="D1056" s="2">
        <f>IF(logVir!D1056="","",LN(資本ストック!D1056))</f>
        <v>13.555682422021842</v>
      </c>
      <c r="E1056" s="2">
        <f>IF(logVir!E1056="","",LN(資本ストック!E1056))</f>
        <v>13.515148669942278</v>
      </c>
      <c r="F1056" s="2">
        <f>IF(logVir!F1056="","",LN(資本ストック!F1056))</f>
        <v>13.598620400047212</v>
      </c>
      <c r="G1056" s="2">
        <f>IF(logVir!G1056="","",LN(資本ストック!G1056))</f>
        <v>13.509366018073429</v>
      </c>
      <c r="I1056" s="3">
        <v>34</v>
      </c>
      <c r="J1056" s="3">
        <v>30</v>
      </c>
      <c r="K1056" s="2" cm="1">
        <f t="array" ref="K1056">IF(C1056="","",C1056-SUMPRODUCT(($B$1461:$B$1491=$J1056)*1,C$1461:C$1491))</f>
        <v>0.25652666673748747</v>
      </c>
      <c r="L1056" s="2" cm="1">
        <f t="array" ref="L1056">IF(D1056="","",D1056-SUMPRODUCT(($B$1461:$B$1491=$J1056)*1,D$1461:D$1491))</f>
        <v>0.16705409751494749</v>
      </c>
      <c r="M1056" s="2" cm="1">
        <f t="array" ref="M1056">IF(E1056="","",E1056-SUMPRODUCT(($B$1461:$B$1491=$J1056)*1,E$1461:E$1491))</f>
        <v>0.19473487797588085</v>
      </c>
      <c r="N1056" s="2" cm="1">
        <f t="array" ref="N1056">IF(F1056="","",F1056-SUMPRODUCT(($B$1461:$B$1491=$J1056)*1,F$1461:F$1491))</f>
        <v>0.29131491560204381</v>
      </c>
      <c r="O1056" s="2" cm="1">
        <f t="array" ref="O1056">IF(G1056="","",G1056-SUMPRODUCT(($B$1461:$B$1491=$J1056)*1,G$1461:G$1491))</f>
        <v>0.21441715465647171</v>
      </c>
    </row>
    <row r="1057" spans="1:15" x14ac:dyDescent="0.55000000000000004">
      <c r="A1057" s="3">
        <v>34</v>
      </c>
      <c r="B1057" s="4">
        <v>31</v>
      </c>
      <c r="C1057" s="2">
        <f>IF(logVir!C1057="","",LN(資本ストック!C1057))</f>
        <v>13.678314528270409</v>
      </c>
      <c r="D1057" s="2">
        <f>IF(logVir!D1057="","",LN(資本ストック!D1057))</f>
        <v>13.495805364999402</v>
      </c>
      <c r="E1057" s="2">
        <f>IF(logVir!E1057="","",LN(資本ストック!E1057))</f>
        <v>13.386597294140929</v>
      </c>
      <c r="F1057" s="2">
        <f>IF(logVir!F1057="","",LN(資本ストック!F1057))</f>
        <v>13.3829057272916</v>
      </c>
      <c r="G1057" s="2">
        <f>IF(logVir!G1057="","",LN(資本ストック!G1057))</f>
        <v>13.407965356729269</v>
      </c>
      <c r="I1057" s="3">
        <v>34</v>
      </c>
      <c r="J1057" s="3">
        <v>31</v>
      </c>
      <c r="K1057" s="2" cm="1">
        <f t="array" ref="K1057">IF(C1057="","",C1057-SUMPRODUCT(($B$1461:$B$1491=$J1057)*1,C$1461:C$1491))</f>
        <v>0.36170806019809021</v>
      </c>
      <c r="L1057" s="2" cm="1">
        <f t="array" ref="L1057">IF(D1057="","",D1057-SUMPRODUCT(($B$1461:$B$1491=$J1057)*1,D$1461:D$1491))</f>
        <v>0.26036818884277757</v>
      </c>
      <c r="M1057" s="2" cm="1">
        <f t="array" ref="M1057">IF(E1057="","",E1057-SUMPRODUCT(($B$1461:$B$1491=$J1057)*1,E$1461:E$1491))</f>
        <v>0.21212075374711858</v>
      </c>
      <c r="N1057" s="2" cm="1">
        <f t="array" ref="N1057">IF(F1057="","",F1057-SUMPRODUCT(($B$1461:$B$1491=$J1057)*1,F$1461:F$1491))</f>
        <v>0.24194099522589774</v>
      </c>
      <c r="O1057" s="2" cm="1">
        <f t="array" ref="O1057">IF(G1057="","",G1057-SUMPRODUCT(($B$1461:$B$1491=$J1057)*1,G$1461:G$1491))</f>
        <v>0.2671200456871432</v>
      </c>
    </row>
    <row r="1058" spans="1:15" x14ac:dyDescent="0.55000000000000004">
      <c r="A1058" s="3">
        <v>35</v>
      </c>
      <c r="B1058" s="4">
        <v>1</v>
      </c>
      <c r="C1058" s="2">
        <f>IF(logVir!C1058="","",LN(資本ストック!C1058))</f>
        <v>11.910129930093673</v>
      </c>
      <c r="D1058" s="2">
        <f>IF(logVir!D1058="","",LN(資本ストック!D1058))</f>
        <v>11.745644671693451</v>
      </c>
      <c r="E1058" s="2">
        <f>IF(logVir!E1058="","",LN(資本ストック!E1058))</f>
        <v>11.768149196817296</v>
      </c>
      <c r="F1058" s="2">
        <f>IF(logVir!F1058="","",LN(資本ストック!F1058))</f>
        <v>11.710214647504145</v>
      </c>
      <c r="G1058" s="2">
        <f>IF(logVir!G1058="","",LN(資本ストック!G1058))</f>
        <v>11.541739414521812</v>
      </c>
      <c r="I1058" s="3">
        <v>35</v>
      </c>
      <c r="J1058" s="3">
        <v>1</v>
      </c>
      <c r="K1058" s="2" cm="1">
        <f t="array" ref="K1058">IF(C1058="","",C1058-SUMPRODUCT(($B$1461:$B$1491=$J1058)*1,C$1461:C$1491))</f>
        <v>-0.6778816154392171</v>
      </c>
      <c r="L1058" s="2" cm="1">
        <f t="array" ref="L1058">IF(D1058="","",D1058-SUMPRODUCT(($B$1461:$B$1491=$J1058)*1,D$1461:D$1491))</f>
        <v>-0.68552315200351366</v>
      </c>
      <c r="M1058" s="2" cm="1">
        <f t="array" ref="M1058">IF(E1058="","",E1058-SUMPRODUCT(($B$1461:$B$1491=$J1058)*1,E$1461:E$1491))</f>
        <v>-0.55010223500458721</v>
      </c>
      <c r="N1058" s="2" cm="1">
        <f t="array" ref="N1058">IF(F1058="","",F1058-SUMPRODUCT(($B$1461:$B$1491=$J1058)*1,F$1461:F$1491))</f>
        <v>-0.59192095609440898</v>
      </c>
      <c r="O1058" s="2" cm="1">
        <f t="array" ref="O1058">IF(G1058="","",G1058-SUMPRODUCT(($B$1461:$B$1491=$J1058)*1,G$1461:G$1491))</f>
        <v>-0.67927471583015198</v>
      </c>
    </row>
    <row r="1059" spans="1:15" x14ac:dyDescent="0.55000000000000004">
      <c r="A1059" s="3">
        <v>35</v>
      </c>
      <c r="B1059" s="4">
        <v>2</v>
      </c>
      <c r="C1059" s="2">
        <f>IF(logVir!C1059="","",LN(資本ストック!C1059))</f>
        <v>10.630895422501435</v>
      </c>
      <c r="D1059" s="2">
        <f>IF(logVir!D1059="","",LN(資本ストック!D1059))</f>
        <v>10.625628416966949</v>
      </c>
      <c r="E1059" s="2">
        <f>IF(logVir!E1059="","",LN(資本ストック!E1059))</f>
        <v>10.65009656622555</v>
      </c>
      <c r="F1059" s="2">
        <f>IF(logVir!F1059="","",LN(資本ストック!F1059))</f>
        <v>10.628316857446871</v>
      </c>
      <c r="G1059" s="2">
        <f>IF(logVir!G1059="","",LN(資本ストック!G1059))</f>
        <v>10.601500086903778</v>
      </c>
      <c r="I1059" s="3">
        <v>35</v>
      </c>
      <c r="J1059" s="3">
        <v>2</v>
      </c>
      <c r="K1059" s="2" cm="1">
        <f t="array" ref="K1059">IF(C1059="","",C1059-SUMPRODUCT(($B$1461:$B$1491=$J1059)*1,C$1461:C$1491))</f>
        <v>0.14699347018941111</v>
      </c>
      <c r="L1059" s="2" cm="1">
        <f t="array" ref="L1059">IF(D1059="","",D1059-SUMPRODUCT(($B$1461:$B$1491=$J1059)*1,D$1461:D$1491))</f>
        <v>0.12782281987383648</v>
      </c>
      <c r="M1059" s="2" cm="1">
        <f t="array" ref="M1059">IF(E1059="","",E1059-SUMPRODUCT(($B$1461:$B$1491=$J1059)*1,E$1461:E$1491))</f>
        <v>0.13528611735748797</v>
      </c>
      <c r="N1059" s="2" cm="1">
        <f t="array" ref="N1059">IF(F1059="","",F1059-SUMPRODUCT(($B$1461:$B$1491=$J1059)*1,F$1461:F$1491))</f>
        <v>0.13895828407068933</v>
      </c>
      <c r="O1059" s="2" cm="1">
        <f t="array" ref="O1059">IF(G1059="","",G1059-SUMPRODUCT(($B$1461:$B$1491=$J1059)*1,G$1461:G$1491))</f>
        <v>0.14116858903186724</v>
      </c>
    </row>
    <row r="1060" spans="1:15" x14ac:dyDescent="0.55000000000000004">
      <c r="A1060" s="3">
        <v>35</v>
      </c>
      <c r="B1060" s="4">
        <v>3</v>
      </c>
      <c r="C1060" s="2">
        <f>IF(logVir!C1060="","",LN(資本ストック!C1060))</f>
        <v>12.177589390838481</v>
      </c>
      <c r="D1060" s="2">
        <f>IF(logVir!D1060="","",LN(資本ストック!D1060))</f>
        <v>12.088296792730738</v>
      </c>
      <c r="E1060" s="2">
        <f>IF(logVir!E1060="","",LN(資本ストック!E1060))</f>
        <v>12.14515354716942</v>
      </c>
      <c r="F1060" s="2">
        <f>IF(logVir!F1060="","",LN(資本ストック!F1060))</f>
        <v>12.129682277461672</v>
      </c>
      <c r="G1060" s="2">
        <f>IF(logVir!G1060="","",LN(資本ストック!G1060))</f>
        <v>12.105480859081419</v>
      </c>
      <c r="I1060" s="3">
        <v>35</v>
      </c>
      <c r="J1060" s="3">
        <v>3</v>
      </c>
      <c r="K1060" s="2" cm="1">
        <f t="array" ref="K1060">IF(C1060="","",C1060-SUMPRODUCT(($B$1461:$B$1491=$J1060)*1,C$1461:C$1491))</f>
        <v>-0.4635685230696307</v>
      </c>
      <c r="L1060" s="2" cm="1">
        <f t="array" ref="L1060">IF(D1060="","",D1060-SUMPRODUCT(($B$1461:$B$1491=$J1060)*1,D$1461:D$1491))</f>
        <v>-0.56131823293782546</v>
      </c>
      <c r="M1060" s="2" cm="1">
        <f t="array" ref="M1060">IF(E1060="","",E1060-SUMPRODUCT(($B$1461:$B$1491=$J1060)*1,E$1461:E$1491))</f>
        <v>-0.56923874000758623</v>
      </c>
      <c r="N1060" s="2" cm="1">
        <f t="array" ref="N1060">IF(F1060="","",F1060-SUMPRODUCT(($B$1461:$B$1491=$J1060)*1,F$1461:F$1491))</f>
        <v>-0.5808080855889699</v>
      </c>
      <c r="O1060" s="2" cm="1">
        <f t="array" ref="O1060">IF(G1060="","",G1060-SUMPRODUCT(($B$1461:$B$1491=$J1060)*1,G$1461:G$1491))</f>
        <v>-0.60011589440023982</v>
      </c>
    </row>
    <row r="1061" spans="1:15" x14ac:dyDescent="0.55000000000000004">
      <c r="A1061" s="3">
        <v>35</v>
      </c>
      <c r="B1061" s="4">
        <v>4</v>
      </c>
      <c r="C1061" s="2">
        <f>IF(logVir!C1061="","",LN(資本ストック!C1061))</f>
        <v>11.409091988874037</v>
      </c>
      <c r="D1061" s="2">
        <f>IF(logVir!D1061="","",LN(資本ストック!D1061))</f>
        <v>11.38743557080741</v>
      </c>
      <c r="E1061" s="2">
        <f>IF(logVir!E1061="","",LN(資本ストック!E1061))</f>
        <v>11.411506127451496</v>
      </c>
      <c r="F1061" s="2">
        <f>IF(logVir!F1061="","",LN(資本ストック!F1061))</f>
        <v>11.420694427001337</v>
      </c>
      <c r="G1061" s="2">
        <f>IF(logVir!G1061="","",LN(資本ストック!G1061))</f>
        <v>11.370247918666122</v>
      </c>
      <c r="I1061" s="3">
        <v>35</v>
      </c>
      <c r="J1061" s="3">
        <v>4</v>
      </c>
      <c r="K1061" s="2" cm="1">
        <f t="array" ref="K1061">IF(C1061="","",C1061-SUMPRODUCT(($B$1461:$B$1491=$J1061)*1,C$1461:C$1491))</f>
        <v>0.45238639719665841</v>
      </c>
      <c r="L1061" s="2" cm="1">
        <f t="array" ref="L1061">IF(D1061="","",D1061-SUMPRODUCT(($B$1461:$B$1491=$J1061)*1,D$1461:D$1491))</f>
        <v>0.56697443985701135</v>
      </c>
      <c r="M1061" s="2" cm="1">
        <f t="array" ref="M1061">IF(E1061="","",E1061-SUMPRODUCT(($B$1461:$B$1491=$J1061)*1,E$1461:E$1491))</f>
        <v>0.63009890091355025</v>
      </c>
      <c r="N1061" s="2" cm="1">
        <f t="array" ref="N1061">IF(F1061="","",F1061-SUMPRODUCT(($B$1461:$B$1491=$J1061)*1,F$1461:F$1491))</f>
        <v>0.66567901486796011</v>
      </c>
      <c r="O1061" s="2" cm="1">
        <f t="array" ref="O1061">IF(G1061="","",G1061-SUMPRODUCT(($B$1461:$B$1491=$J1061)*1,G$1461:G$1491))</f>
        <v>0.64625796239209343</v>
      </c>
    </row>
    <row r="1062" spans="1:15" x14ac:dyDescent="0.55000000000000004">
      <c r="A1062" s="3">
        <v>35</v>
      </c>
      <c r="B1062" s="4">
        <v>5</v>
      </c>
      <c r="C1062" s="2">
        <f>IF(logVir!C1062="","",LN(資本ストック!C1062))</f>
        <v>11.60420151324564</v>
      </c>
      <c r="D1062" s="2">
        <f>IF(logVir!D1062="","",LN(資本ストック!D1062))</f>
        <v>11.511058127643244</v>
      </c>
      <c r="E1062" s="2">
        <f>IF(logVir!E1062="","",LN(資本ストック!E1062))</f>
        <v>11.48155571587967</v>
      </c>
      <c r="F1062" s="2">
        <f>IF(logVir!F1062="","",LN(資本ストック!F1062))</f>
        <v>11.473229165843941</v>
      </c>
      <c r="G1062" s="2">
        <f>IF(logVir!G1062="","",LN(資本ストック!G1062))</f>
        <v>11.498357364535645</v>
      </c>
      <c r="I1062" s="3">
        <v>35</v>
      </c>
      <c r="J1062" s="3">
        <v>5</v>
      </c>
      <c r="K1062" s="2" cm="1">
        <f t="array" ref="K1062">IF(C1062="","",C1062-SUMPRODUCT(($B$1461:$B$1491=$J1062)*1,C$1461:C$1491))</f>
        <v>0.2115004035114918</v>
      </c>
      <c r="L1062" s="2" cm="1">
        <f t="array" ref="L1062">IF(D1062="","",D1062-SUMPRODUCT(($B$1461:$B$1491=$J1062)*1,D$1461:D$1491))</f>
        <v>0.16039427615566382</v>
      </c>
      <c r="M1062" s="2" cm="1">
        <f t="array" ref="M1062">IF(E1062="","",E1062-SUMPRODUCT(($B$1461:$B$1491=$J1062)*1,E$1461:E$1491))</f>
        <v>8.8641237713915189E-2</v>
      </c>
      <c r="N1062" s="2" cm="1">
        <f t="array" ref="N1062">IF(F1062="","",F1062-SUMPRODUCT(($B$1461:$B$1491=$J1062)*1,F$1461:F$1491))</f>
        <v>8.8311708967678371E-2</v>
      </c>
      <c r="O1062" s="2" cm="1">
        <f t="array" ref="O1062">IF(G1062="","",G1062-SUMPRODUCT(($B$1461:$B$1491=$J1062)*1,G$1461:G$1491))</f>
        <v>0.10949630867486526</v>
      </c>
    </row>
    <row r="1063" spans="1:15" x14ac:dyDescent="0.55000000000000004">
      <c r="A1063" s="3">
        <v>35</v>
      </c>
      <c r="B1063" s="4">
        <v>6</v>
      </c>
      <c r="C1063" s="2">
        <f>IF(logVir!C1063="","",LN(資本ストック!C1063))</f>
        <v>14.741375537438152</v>
      </c>
      <c r="D1063" s="2">
        <f>IF(logVir!D1063="","",LN(資本ストック!D1063))</f>
        <v>14.770403699366764</v>
      </c>
      <c r="E1063" s="2">
        <f>IF(logVir!E1063="","",LN(資本ストック!E1063))</f>
        <v>14.767415887665186</v>
      </c>
      <c r="F1063" s="2">
        <f>IF(logVir!F1063="","",LN(資本ストック!F1063))</f>
        <v>14.765272689993699</v>
      </c>
      <c r="G1063" s="2">
        <f>IF(logVir!G1063="","",LN(資本ストック!G1063))</f>
        <v>14.767581925691337</v>
      </c>
      <c r="I1063" s="3">
        <v>35</v>
      </c>
      <c r="J1063" s="3">
        <v>6</v>
      </c>
      <c r="K1063" s="2" cm="1">
        <f t="array" ref="K1063">IF(C1063="","",C1063-SUMPRODUCT(($B$1461:$B$1491=$J1063)*1,C$1461:C$1491))</f>
        <v>1.5906063821896907</v>
      </c>
      <c r="L1063" s="2" cm="1">
        <f t="array" ref="L1063">IF(D1063="","",D1063-SUMPRODUCT(($B$1461:$B$1491=$J1063)*1,D$1461:D$1491))</f>
        <v>1.5957110068142697</v>
      </c>
      <c r="M1063" s="2" cm="1">
        <f t="array" ref="M1063">IF(E1063="","",E1063-SUMPRODUCT(($B$1461:$B$1491=$J1063)*1,E$1461:E$1491))</f>
        <v>1.5615577706328772</v>
      </c>
      <c r="N1063" s="2" cm="1">
        <f t="array" ref="N1063">IF(F1063="","",F1063-SUMPRODUCT(($B$1461:$B$1491=$J1063)*1,F$1461:F$1491))</f>
        <v>1.5570364276008455</v>
      </c>
      <c r="O1063" s="2" cm="1">
        <f t="array" ref="O1063">IF(G1063="","",G1063-SUMPRODUCT(($B$1461:$B$1491=$J1063)*1,G$1461:G$1491))</f>
        <v>1.5507335979877315</v>
      </c>
    </row>
    <row r="1064" spans="1:15" x14ac:dyDescent="0.55000000000000004">
      <c r="A1064" s="3">
        <v>35</v>
      </c>
      <c r="B1064" s="4">
        <v>7</v>
      </c>
      <c r="C1064" s="2">
        <f>IF(logVir!C1064="","",LN(資本ストック!C1064))</f>
        <v>12.411807098746133</v>
      </c>
      <c r="D1064" s="2">
        <f>IF(logVir!D1064="","",LN(資本ストック!D1064))</f>
        <v>12.299474074284445</v>
      </c>
      <c r="E1064" s="2">
        <f>IF(logVir!E1064="","",LN(資本ストック!E1064))</f>
        <v>12.403618288390927</v>
      </c>
      <c r="F1064" s="2">
        <f>IF(logVir!F1064="","",LN(資本ストック!F1064))</f>
        <v>12.403912462519012</v>
      </c>
      <c r="G1064" s="2">
        <f>IF(logVir!G1064="","",LN(資本ストック!G1064))</f>
        <v>12.386769674165466</v>
      </c>
      <c r="I1064" s="3">
        <v>35</v>
      </c>
      <c r="J1064" s="3">
        <v>7</v>
      </c>
      <c r="K1064" s="2" cm="1">
        <f t="array" ref="K1064">IF(C1064="","",C1064-SUMPRODUCT(($B$1461:$B$1491=$J1064)*1,C$1461:C$1491))</f>
        <v>0.58786502070317503</v>
      </c>
      <c r="L1064" s="2" cm="1">
        <f t="array" ref="L1064">IF(D1064="","",D1064-SUMPRODUCT(($B$1461:$B$1491=$J1064)*1,D$1461:D$1491))</f>
        <v>0.54402881782763579</v>
      </c>
      <c r="M1064" s="2" cm="1">
        <f t="array" ref="M1064">IF(E1064="","",E1064-SUMPRODUCT(($B$1461:$B$1491=$J1064)*1,E$1461:E$1491))</f>
        <v>0.65736110429324057</v>
      </c>
      <c r="N1064" s="2" cm="1">
        <f t="array" ref="N1064">IF(F1064="","",F1064-SUMPRODUCT(($B$1461:$B$1491=$J1064)*1,F$1461:F$1491))</f>
        <v>0.67455242517847402</v>
      </c>
      <c r="O1064" s="2" cm="1">
        <f t="array" ref="O1064">IF(G1064="","",G1064-SUMPRODUCT(($B$1461:$B$1491=$J1064)*1,G$1461:G$1491))</f>
        <v>0.65876560242477744</v>
      </c>
    </row>
    <row r="1065" spans="1:15" x14ac:dyDescent="0.55000000000000004">
      <c r="A1065" s="3">
        <v>35</v>
      </c>
      <c r="B1065" s="4">
        <v>8</v>
      </c>
      <c r="C1065" s="2">
        <f>IF(logVir!C1065="","",LN(資本ストック!C1065))</f>
        <v>13.166085006455004</v>
      </c>
      <c r="D1065" s="2">
        <f>IF(logVir!D1065="","",LN(資本ストック!D1065))</f>
        <v>13.212704535214657</v>
      </c>
      <c r="E1065" s="2">
        <f>IF(logVir!E1065="","",LN(資本ストック!E1065))</f>
        <v>13.209826713298883</v>
      </c>
      <c r="F1065" s="2">
        <f>IF(logVir!F1065="","",LN(資本ストック!F1065))</f>
        <v>13.210861371772117</v>
      </c>
      <c r="G1065" s="2">
        <f>IF(logVir!G1065="","",LN(資本ストック!G1065))</f>
        <v>13.263052580697931</v>
      </c>
      <c r="I1065" s="3">
        <v>35</v>
      </c>
      <c r="J1065" s="3">
        <v>8</v>
      </c>
      <c r="K1065" s="2" cm="1">
        <f t="array" ref="K1065">IF(C1065="","",C1065-SUMPRODUCT(($B$1461:$B$1491=$J1065)*1,C$1461:C$1491))</f>
        <v>0.72516181247847733</v>
      </c>
      <c r="L1065" s="2" cm="1">
        <f t="array" ref="L1065">IF(D1065="","",D1065-SUMPRODUCT(($B$1461:$B$1491=$J1065)*1,D$1461:D$1491))</f>
        <v>0.75153051099741042</v>
      </c>
      <c r="M1065" s="2" cm="1">
        <f t="array" ref="M1065">IF(E1065="","",E1065-SUMPRODUCT(($B$1461:$B$1491=$J1065)*1,E$1461:E$1491))</f>
        <v>0.75703019337466593</v>
      </c>
      <c r="N1065" s="2" cm="1">
        <f t="array" ref="N1065">IF(F1065="","",F1065-SUMPRODUCT(($B$1461:$B$1491=$J1065)*1,F$1461:F$1491))</f>
        <v>0.71037931923930309</v>
      </c>
      <c r="O1065" s="2" cm="1">
        <f t="array" ref="O1065">IF(G1065="","",G1065-SUMPRODUCT(($B$1461:$B$1491=$J1065)*1,G$1461:G$1491))</f>
        <v>0.79886528462659712</v>
      </c>
    </row>
    <row r="1066" spans="1:15" x14ac:dyDescent="0.55000000000000004">
      <c r="A1066" s="3">
        <v>35</v>
      </c>
      <c r="B1066" s="4">
        <v>9</v>
      </c>
      <c r="C1066" s="2">
        <f>IF(logVir!C1066="","",LN(資本ストック!C1066))</f>
        <v>11.033560377405147</v>
      </c>
      <c r="D1066" s="2">
        <f>IF(logVir!D1066="","",LN(資本ストック!D1066))</f>
        <v>11.010482391246112</v>
      </c>
      <c r="E1066" s="2">
        <f>IF(logVir!E1066="","",LN(資本ストック!E1066))</f>
        <v>10.950162385122074</v>
      </c>
      <c r="F1066" s="2">
        <f>IF(logVir!F1066="","",LN(資本ストック!F1066))</f>
        <v>10.922058801920551</v>
      </c>
      <c r="G1066" s="2">
        <f>IF(logVir!G1066="","",LN(資本ストック!G1066))</f>
        <v>10.842470942435391</v>
      </c>
      <c r="I1066" s="3">
        <v>35</v>
      </c>
      <c r="J1066" s="3">
        <v>9</v>
      </c>
      <c r="K1066" s="2" cm="1">
        <f t="array" ref="K1066">IF(C1066="","",C1066-SUMPRODUCT(($B$1461:$B$1491=$J1066)*1,C$1461:C$1491))</f>
        <v>-0.243305124207847</v>
      </c>
      <c r="L1066" s="2" cm="1">
        <f t="array" ref="L1066">IF(D1066="","",D1066-SUMPRODUCT(($B$1461:$B$1491=$J1066)*1,D$1461:D$1491))</f>
        <v>-0.24014055151014801</v>
      </c>
      <c r="M1066" s="2" cm="1">
        <f t="array" ref="M1066">IF(E1066="","",E1066-SUMPRODUCT(($B$1461:$B$1491=$J1066)*1,E$1461:E$1491))</f>
        <v>-0.38442770423374206</v>
      </c>
      <c r="N1066" s="2" cm="1">
        <f t="array" ref="N1066">IF(F1066="","",F1066-SUMPRODUCT(($B$1461:$B$1491=$J1066)*1,F$1461:F$1491))</f>
        <v>-0.38477341713659818</v>
      </c>
      <c r="O1066" s="2" cm="1">
        <f t="array" ref="O1066">IF(G1066="","",G1066-SUMPRODUCT(($B$1461:$B$1491=$J1066)*1,G$1461:G$1491))</f>
        <v>-0.46476937293824072</v>
      </c>
    </row>
    <row r="1067" spans="1:15" x14ac:dyDescent="0.55000000000000004">
      <c r="A1067" s="3">
        <v>35</v>
      </c>
      <c r="B1067" s="4">
        <v>10</v>
      </c>
      <c r="C1067" s="2">
        <f>IF(logVir!C1067="","",LN(資本ストック!C1067))</f>
        <v>12.199475381265186</v>
      </c>
      <c r="D1067" s="2">
        <f>IF(logVir!D1067="","",LN(資本ストック!D1067))</f>
        <v>12.249268799386559</v>
      </c>
      <c r="E1067" s="2">
        <f>IF(logVir!E1067="","",LN(資本ストック!E1067))</f>
        <v>12.341087621321153</v>
      </c>
      <c r="F1067" s="2">
        <f>IF(logVir!F1067="","",LN(資本ストック!F1067))</f>
        <v>12.357824346408989</v>
      </c>
      <c r="G1067" s="2">
        <f>IF(logVir!G1067="","",LN(資本ストック!G1067))</f>
        <v>12.420456265415631</v>
      </c>
      <c r="I1067" s="3">
        <v>35</v>
      </c>
      <c r="J1067" s="3">
        <v>10</v>
      </c>
      <c r="K1067" s="2" cm="1">
        <f t="array" ref="K1067">IF(C1067="","",C1067-SUMPRODUCT(($B$1461:$B$1491=$J1067)*1,C$1461:C$1491))</f>
        <v>-0.47577581176633821</v>
      </c>
      <c r="L1067" s="2" cm="1">
        <f t="array" ref="L1067">IF(D1067="","",D1067-SUMPRODUCT(($B$1461:$B$1491=$J1067)*1,D$1461:D$1491))</f>
        <v>-0.49333855287497919</v>
      </c>
      <c r="M1067" s="2" cm="1">
        <f t="array" ref="M1067">IF(E1067="","",E1067-SUMPRODUCT(($B$1461:$B$1491=$J1067)*1,E$1461:E$1491))</f>
        <v>-0.48402760770000874</v>
      </c>
      <c r="N1067" s="2" cm="1">
        <f t="array" ref="N1067">IF(F1067="","",F1067-SUMPRODUCT(($B$1461:$B$1491=$J1067)*1,F$1461:F$1491))</f>
        <v>-0.45868723532023914</v>
      </c>
      <c r="O1067" s="2" cm="1">
        <f t="array" ref="O1067">IF(G1067="","",G1067-SUMPRODUCT(($B$1461:$B$1491=$J1067)*1,G$1461:G$1491))</f>
        <v>-0.41014041092881293</v>
      </c>
    </row>
    <row r="1068" spans="1:15" x14ac:dyDescent="0.55000000000000004">
      <c r="A1068" s="3">
        <v>35</v>
      </c>
      <c r="B1068" s="4">
        <v>11</v>
      </c>
      <c r="C1068" s="2">
        <f>IF(logVir!C1068="","",LN(資本ストック!C1068))</f>
        <v>12.2267895712199</v>
      </c>
      <c r="D1068" s="2">
        <f>IF(logVir!D1068="","",LN(資本ストック!D1068))</f>
        <v>11.815564519680901</v>
      </c>
      <c r="E1068" s="2">
        <f>IF(logVir!E1068="","",LN(資本ストック!E1068))</f>
        <v>11.538186493957758</v>
      </c>
      <c r="F1068" s="2">
        <f>IF(logVir!F1068="","",LN(資本ストック!F1068))</f>
        <v>11.458602830739315</v>
      </c>
      <c r="G1068" s="2">
        <f>IF(logVir!G1068="","",LN(資本ストック!G1068))</f>
        <v>11.422936184729299</v>
      </c>
      <c r="I1068" s="3">
        <v>35</v>
      </c>
      <c r="J1068" s="3">
        <v>11</v>
      </c>
      <c r="K1068" s="2" cm="1">
        <f t="array" ref="K1068">IF(C1068="","",C1068-SUMPRODUCT(($B$1461:$B$1491=$J1068)*1,C$1461:C$1491))</f>
        <v>-0.15530238537634311</v>
      </c>
      <c r="L1068" s="2" cm="1">
        <f t="array" ref="L1068">IF(D1068="","",D1068-SUMPRODUCT(($B$1461:$B$1491=$J1068)*1,D$1461:D$1491))</f>
        <v>-0.55986688285562991</v>
      </c>
      <c r="M1068" s="2" cm="1">
        <f t="array" ref="M1068">IF(E1068="","",E1068-SUMPRODUCT(($B$1461:$B$1491=$J1068)*1,E$1461:E$1491))</f>
        <v>-0.89004719737025617</v>
      </c>
      <c r="N1068" s="2" cm="1">
        <f t="array" ref="N1068">IF(F1068="","",F1068-SUMPRODUCT(($B$1461:$B$1491=$J1068)*1,F$1461:F$1491))</f>
        <v>-0.98050052831044887</v>
      </c>
      <c r="O1068" s="2" cm="1">
        <f t="array" ref="O1068">IF(G1068="","",G1068-SUMPRODUCT(($B$1461:$B$1491=$J1068)*1,G$1461:G$1491))</f>
        <v>-1.0501331483196328</v>
      </c>
    </row>
    <row r="1069" spans="1:15" x14ac:dyDescent="0.55000000000000004">
      <c r="A1069" s="3">
        <v>35</v>
      </c>
      <c r="B1069" s="4">
        <v>12</v>
      </c>
      <c r="C1069" s="2">
        <f>IF(logVir!C1069="","",LN(資本ストック!C1069))</f>
        <v>11.519632931492961</v>
      </c>
      <c r="D1069" s="2">
        <f>IF(logVir!D1069="","",LN(資本ストック!D1069))</f>
        <v>11.64230668766802</v>
      </c>
      <c r="E1069" s="2">
        <f>IF(logVir!E1069="","",LN(資本ストック!E1069))</f>
        <v>11.505957821918619</v>
      </c>
      <c r="F1069" s="2">
        <f>IF(logVir!F1069="","",LN(資本ストック!F1069))</f>
        <v>11.408930970465923</v>
      </c>
      <c r="G1069" s="2">
        <f>IF(logVir!G1069="","",LN(資本ストック!G1069))</f>
        <v>11.312776162643509</v>
      </c>
      <c r="I1069" s="3">
        <v>35</v>
      </c>
      <c r="J1069" s="3">
        <v>12</v>
      </c>
      <c r="K1069" s="2" cm="1">
        <f t="array" ref="K1069">IF(C1069="","",C1069-SUMPRODUCT(($B$1461:$B$1491=$J1069)*1,C$1461:C$1491))</f>
        <v>-0.7829267747683808</v>
      </c>
      <c r="L1069" s="2" cm="1">
        <f t="array" ref="L1069">IF(D1069="","",D1069-SUMPRODUCT(($B$1461:$B$1491=$J1069)*1,D$1461:D$1491))</f>
        <v>-0.61524861506439166</v>
      </c>
      <c r="M1069" s="2" cm="1">
        <f t="array" ref="M1069">IF(E1069="","",E1069-SUMPRODUCT(($B$1461:$B$1491=$J1069)*1,E$1461:E$1491))</f>
        <v>-0.78123303370639796</v>
      </c>
      <c r="N1069" s="2" cm="1">
        <f t="array" ref="N1069">IF(F1069="","",F1069-SUMPRODUCT(($B$1461:$B$1491=$J1069)*1,F$1461:F$1491))</f>
        <v>-0.84025633956352053</v>
      </c>
      <c r="O1069" s="2" cm="1">
        <f t="array" ref="O1069">IF(G1069="","",G1069-SUMPRODUCT(($B$1461:$B$1491=$J1069)*1,G$1461:G$1491))</f>
        <v>-0.89456677355405034</v>
      </c>
    </row>
    <row r="1070" spans="1:15" x14ac:dyDescent="0.55000000000000004">
      <c r="A1070" s="3">
        <v>35</v>
      </c>
      <c r="B1070" s="4">
        <v>13</v>
      </c>
      <c r="C1070" s="2" t="str">
        <f>IF(logVir!C1070="","",LN(資本ストック!C1070))</f>
        <v/>
      </c>
      <c r="D1070" s="2">
        <f>IF(logVir!D1070="","",LN(資本ストック!D1070))</f>
        <v>8.8120147047775603</v>
      </c>
      <c r="E1070" s="2">
        <f>IF(logVir!E1070="","",LN(資本ストック!E1070))</f>
        <v>8.847867753437562</v>
      </c>
      <c r="F1070" s="2">
        <f>IF(logVir!F1070="","",LN(資本ストック!F1070))</f>
        <v>8.8552730781753812</v>
      </c>
      <c r="G1070" s="2">
        <f>IF(logVir!G1070="","",LN(資本ストック!G1070))</f>
        <v>8.8124360107228323</v>
      </c>
      <c r="I1070" s="3">
        <v>35</v>
      </c>
      <c r="J1070" s="3">
        <v>13</v>
      </c>
      <c r="K1070" s="2" t="str" cm="1">
        <f t="array" ref="K1070">IF(C1070="","",C1070-SUMPRODUCT(($B$1461:$B$1491=$J1070)*1,C$1461:C$1491))</f>
        <v/>
      </c>
      <c r="L1070" s="2" cm="1">
        <f t="array" ref="L1070">IF(D1070="","",D1070-SUMPRODUCT(($B$1461:$B$1491=$J1070)*1,D$1461:D$1491))</f>
        <v>-2.7240640810108765</v>
      </c>
      <c r="M1070" s="2" cm="1">
        <f t="array" ref="M1070">IF(E1070="","",E1070-SUMPRODUCT(($B$1461:$B$1491=$J1070)*1,E$1461:E$1491))</f>
        <v>-2.6269473747879832</v>
      </c>
      <c r="N1070" s="2" cm="1">
        <f t="array" ref="N1070">IF(F1070="","",F1070-SUMPRODUCT(($B$1461:$B$1491=$J1070)*1,F$1461:F$1491))</f>
        <v>-2.5784508315085084</v>
      </c>
      <c r="O1070" s="2" cm="1">
        <f t="array" ref="O1070">IF(G1070="","",G1070-SUMPRODUCT(($B$1461:$B$1491=$J1070)*1,G$1461:G$1491))</f>
        <v>-2.6121791623998973</v>
      </c>
    </row>
    <row r="1071" spans="1:15" x14ac:dyDescent="0.55000000000000004">
      <c r="A1071" s="3">
        <v>35</v>
      </c>
      <c r="B1071" s="4">
        <v>14</v>
      </c>
      <c r="C1071" s="2">
        <f>IF(logVir!C1071="","",LN(資本ストック!C1071))</f>
        <v>13.198497907647177</v>
      </c>
      <c r="D1071" s="2">
        <f>IF(logVir!D1071="","",LN(資本ストック!D1071))</f>
        <v>13.266371551705337</v>
      </c>
      <c r="E1071" s="2">
        <f>IF(logVir!E1071="","",LN(資本ストック!E1071))</f>
        <v>13.311156005402497</v>
      </c>
      <c r="F1071" s="2">
        <f>IF(logVir!F1071="","",LN(資本ストック!F1071))</f>
        <v>13.273581879779259</v>
      </c>
      <c r="G1071" s="2">
        <f>IF(logVir!G1071="","",LN(資本ストック!G1071))</f>
        <v>13.32793060854498</v>
      </c>
      <c r="I1071" s="3">
        <v>35</v>
      </c>
      <c r="J1071" s="3">
        <v>14</v>
      </c>
      <c r="K1071" s="2" cm="1">
        <f t="array" ref="K1071">IF(C1071="","",C1071-SUMPRODUCT(($B$1461:$B$1491=$J1071)*1,C$1461:C$1491))</f>
        <v>0.71090755808971018</v>
      </c>
      <c r="L1071" s="2" cm="1">
        <f t="array" ref="L1071">IF(D1071="","",D1071-SUMPRODUCT(($B$1461:$B$1491=$J1071)*1,D$1461:D$1491))</f>
        <v>0.77419780841688812</v>
      </c>
      <c r="M1071" s="2" cm="1">
        <f t="array" ref="M1071">IF(E1071="","",E1071-SUMPRODUCT(($B$1461:$B$1491=$J1071)*1,E$1461:E$1491))</f>
        <v>0.69192211619541588</v>
      </c>
      <c r="N1071" s="2" cm="1">
        <f t="array" ref="N1071">IF(F1071="","",F1071-SUMPRODUCT(($B$1461:$B$1491=$J1071)*1,F$1461:F$1491))</f>
        <v>0.64429969479284921</v>
      </c>
      <c r="O1071" s="2" cm="1">
        <f t="array" ref="O1071">IF(G1071="","",G1071-SUMPRODUCT(($B$1461:$B$1491=$J1071)*1,G$1461:G$1491))</f>
        <v>0.71106163881025886</v>
      </c>
    </row>
    <row r="1072" spans="1:15" x14ac:dyDescent="0.55000000000000004">
      <c r="A1072" s="3">
        <v>35</v>
      </c>
      <c r="B1072" s="4">
        <v>15</v>
      </c>
      <c r="C1072" s="2">
        <f>IF(logVir!C1072="","",LN(資本ストック!C1072))</f>
        <v>9.7631599053518787</v>
      </c>
      <c r="D1072" s="2">
        <f>IF(logVir!D1072="","",LN(資本ストック!D1072))</f>
        <v>9.8030724562727922</v>
      </c>
      <c r="E1072" s="2">
        <f>IF(logVir!E1072="","",LN(資本ストック!E1072))</f>
        <v>10.177500425697728</v>
      </c>
      <c r="F1072" s="2">
        <f>IF(logVir!F1072="","",LN(資本ストック!F1072))</f>
        <v>10.185241942863529</v>
      </c>
      <c r="G1072" s="2">
        <f>IF(logVir!G1072="","",LN(資本ストック!G1072))</f>
        <v>10.141009234293563</v>
      </c>
      <c r="I1072" s="3">
        <v>35</v>
      </c>
      <c r="J1072" s="3">
        <v>15</v>
      </c>
      <c r="K1072" s="2" cm="1">
        <f t="array" ref="K1072">IF(C1072="","",C1072-SUMPRODUCT(($B$1461:$B$1491=$J1072)*1,C$1461:C$1491))</f>
        <v>-0.6995815395733036</v>
      </c>
      <c r="L1072" s="2" cm="1">
        <f t="array" ref="L1072">IF(D1072="","",D1072-SUMPRODUCT(($B$1461:$B$1491=$J1072)*1,D$1461:D$1491))</f>
        <v>-0.6848751321596005</v>
      </c>
      <c r="M1072" s="2" cm="1">
        <f t="array" ref="M1072">IF(E1072="","",E1072-SUMPRODUCT(($B$1461:$B$1491=$J1072)*1,E$1461:E$1491))</f>
        <v>-0.38496073269875453</v>
      </c>
      <c r="N1072" s="2" cm="1">
        <f t="array" ref="N1072">IF(F1072="","",F1072-SUMPRODUCT(($B$1461:$B$1491=$J1072)*1,F$1461:F$1491))</f>
        <v>-0.38515648673580571</v>
      </c>
      <c r="O1072" s="2" cm="1">
        <f t="array" ref="O1072">IF(G1072="","",G1072-SUMPRODUCT(($B$1461:$B$1491=$J1072)*1,G$1461:G$1491))</f>
        <v>-0.43826744624201552</v>
      </c>
    </row>
    <row r="1073" spans="1:15" x14ac:dyDescent="0.55000000000000004">
      <c r="A1073" s="3">
        <v>35</v>
      </c>
      <c r="B1073" s="4">
        <v>16</v>
      </c>
      <c r="C1073" s="2">
        <f>IF(logVir!C1073="","",LN(資本ストック!C1073))</f>
        <v>12.046932520356183</v>
      </c>
      <c r="D1073" s="2">
        <f>IF(logVir!D1073="","",LN(資本ストック!D1073))</f>
        <v>11.919243983875399</v>
      </c>
      <c r="E1073" s="2">
        <f>IF(logVir!E1073="","",LN(資本ストック!E1073))</f>
        <v>11.890895692011224</v>
      </c>
      <c r="F1073" s="2">
        <f>IF(logVir!F1073="","",LN(資本ストック!F1073))</f>
        <v>11.848375912898165</v>
      </c>
      <c r="G1073" s="2">
        <f>IF(logVir!G1073="","",LN(資本ストック!G1073))</f>
        <v>11.939755741147593</v>
      </c>
      <c r="I1073" s="3">
        <v>35</v>
      </c>
      <c r="J1073" s="3">
        <v>16</v>
      </c>
      <c r="K1073" s="2" cm="1">
        <f t="array" ref="K1073">IF(C1073="","",C1073-SUMPRODUCT(($B$1461:$B$1491=$J1073)*1,C$1461:C$1491))</f>
        <v>-0.16069003719643327</v>
      </c>
      <c r="L1073" s="2" cm="1">
        <f t="array" ref="L1073">IF(D1073="","",D1073-SUMPRODUCT(($B$1461:$B$1491=$J1073)*1,D$1461:D$1491))</f>
        <v>-0.28893976298766155</v>
      </c>
      <c r="M1073" s="2" cm="1">
        <f t="array" ref="M1073">IF(E1073="","",E1073-SUMPRODUCT(($B$1461:$B$1491=$J1073)*1,E$1461:E$1491))</f>
        <v>-0.34934157834645241</v>
      </c>
      <c r="N1073" s="2" cm="1">
        <f t="array" ref="N1073">IF(F1073="","",F1073-SUMPRODUCT(($B$1461:$B$1491=$J1073)*1,F$1461:F$1491))</f>
        <v>-0.38906890911589542</v>
      </c>
      <c r="O1073" s="2" cm="1">
        <f t="array" ref="O1073">IF(G1073="","",G1073-SUMPRODUCT(($B$1461:$B$1491=$J1073)*1,G$1461:G$1491))</f>
        <v>-0.32253716942227406</v>
      </c>
    </row>
    <row r="1074" spans="1:15" x14ac:dyDescent="0.55000000000000004">
      <c r="A1074" s="3">
        <v>35</v>
      </c>
      <c r="B1074" s="4">
        <v>17</v>
      </c>
      <c r="C1074" s="2">
        <f>IF(logVir!C1074="","",LN(資本ストック!C1074))</f>
        <v>14.979512076302578</v>
      </c>
      <c r="D1074" s="2">
        <f>IF(logVir!D1074="","",LN(資本ストック!D1074))</f>
        <v>14.978651683614649</v>
      </c>
      <c r="E1074" s="2">
        <f>IF(logVir!E1074="","",LN(資本ストック!E1074))</f>
        <v>14.960182535196278</v>
      </c>
      <c r="F1074" s="2">
        <f>IF(logVir!F1074="","",LN(資本ストック!F1074))</f>
        <v>14.953549834221631</v>
      </c>
      <c r="G1074" s="2">
        <f>IF(logVir!G1074="","",LN(資本ストック!G1074))</f>
        <v>14.962568649216024</v>
      </c>
      <c r="I1074" s="3">
        <v>35</v>
      </c>
      <c r="J1074" s="3">
        <v>17</v>
      </c>
      <c r="K1074" s="2" cm="1">
        <f t="array" ref="K1074">IF(C1074="","",C1074-SUMPRODUCT(($B$1461:$B$1491=$J1074)*1,C$1461:C$1491))</f>
        <v>-8.284110351477203E-2</v>
      </c>
      <c r="L1074" s="2" cm="1">
        <f t="array" ref="L1074">IF(D1074="","",D1074-SUMPRODUCT(($B$1461:$B$1491=$J1074)*1,D$1461:D$1491))</f>
        <v>-7.5613487075459673E-2</v>
      </c>
      <c r="M1074" s="2" cm="1">
        <f t="array" ref="M1074">IF(E1074="","",E1074-SUMPRODUCT(($B$1461:$B$1491=$J1074)*1,E$1461:E$1491))</f>
        <v>-9.4710099364924361E-2</v>
      </c>
      <c r="N1074" s="2" cm="1">
        <f t="array" ref="N1074">IF(F1074="","",F1074-SUMPRODUCT(($B$1461:$B$1491=$J1074)*1,F$1461:F$1491))</f>
        <v>-0.10044357812645366</v>
      </c>
      <c r="O1074" s="2" cm="1">
        <f t="array" ref="O1074">IF(G1074="","",G1074-SUMPRODUCT(($B$1461:$B$1491=$J1074)*1,G$1461:G$1491))</f>
        <v>-9.6470569425097352E-2</v>
      </c>
    </row>
    <row r="1075" spans="1:15" x14ac:dyDescent="0.55000000000000004">
      <c r="A1075" s="3">
        <v>35</v>
      </c>
      <c r="B1075" s="4">
        <v>18</v>
      </c>
      <c r="C1075" s="2">
        <f>IF(logVir!C1075="","",LN(資本ストック!C1075))</f>
        <v>12.383745000959431</v>
      </c>
      <c r="D1075" s="2">
        <f>IF(logVir!D1075="","",LN(資本ストック!D1075))</f>
        <v>12.406080743871808</v>
      </c>
      <c r="E1075" s="2">
        <f>IF(logVir!E1075="","",LN(資本ストック!E1075))</f>
        <v>12.455895884790678</v>
      </c>
      <c r="F1075" s="2">
        <f>IF(logVir!F1075="","",LN(資本ストック!F1075))</f>
        <v>12.461533843562366</v>
      </c>
      <c r="G1075" s="2">
        <f>IF(logVir!G1075="","",LN(資本ストック!G1075))</f>
        <v>12.582925656024159</v>
      </c>
      <c r="I1075" s="3">
        <v>35</v>
      </c>
      <c r="J1075" s="3">
        <v>18</v>
      </c>
      <c r="K1075" s="2" cm="1">
        <f t="array" ref="K1075">IF(C1075="","",C1075-SUMPRODUCT(($B$1461:$B$1491=$J1075)*1,C$1461:C$1491))</f>
        <v>-0.31881033332176578</v>
      </c>
      <c r="L1075" s="2" cm="1">
        <f t="array" ref="L1075">IF(D1075="","",D1075-SUMPRODUCT(($B$1461:$B$1491=$J1075)*1,D$1461:D$1491))</f>
        <v>-0.31950862436863403</v>
      </c>
      <c r="M1075" s="2" cm="1">
        <f t="array" ref="M1075">IF(E1075="","",E1075-SUMPRODUCT(($B$1461:$B$1491=$J1075)*1,E$1461:E$1491))</f>
        <v>-0.31802661248735298</v>
      </c>
      <c r="N1075" s="2" cm="1">
        <f t="array" ref="N1075">IF(F1075="","",F1075-SUMPRODUCT(($B$1461:$B$1491=$J1075)*1,F$1461:F$1491))</f>
        <v>-0.33036604355858934</v>
      </c>
      <c r="O1075" s="2" cm="1">
        <f t="array" ref="O1075">IF(G1075="","",G1075-SUMPRODUCT(($B$1461:$B$1491=$J1075)*1,G$1461:G$1491))</f>
        <v>-0.27667468800164308</v>
      </c>
    </row>
    <row r="1076" spans="1:15" x14ac:dyDescent="0.55000000000000004">
      <c r="A1076" s="3">
        <v>35</v>
      </c>
      <c r="B1076" s="4">
        <v>19</v>
      </c>
      <c r="C1076" s="2">
        <f>IF(logVir!C1076="","",LN(資本ストック!C1076))</f>
        <v>12.040039524820797</v>
      </c>
      <c r="D1076" s="2">
        <f>IF(logVir!D1076="","",LN(資本ストック!D1076))</f>
        <v>11.979159943577924</v>
      </c>
      <c r="E1076" s="2">
        <f>IF(logVir!E1076="","",LN(資本ストック!E1076))</f>
        <v>11.922847983672597</v>
      </c>
      <c r="F1076" s="2">
        <f>IF(logVir!F1076="","",LN(資本ストック!F1076))</f>
        <v>11.909875709856548</v>
      </c>
      <c r="G1076" s="2">
        <f>IF(logVir!G1076="","",LN(資本ストック!G1076))</f>
        <v>11.886266139651722</v>
      </c>
      <c r="I1076" s="3">
        <v>35</v>
      </c>
      <c r="J1076" s="3">
        <v>19</v>
      </c>
      <c r="K1076" s="2" cm="1">
        <f t="array" ref="K1076">IF(C1076="","",C1076-SUMPRODUCT(($B$1461:$B$1491=$J1076)*1,C$1461:C$1491))</f>
        <v>-0.47554090619652634</v>
      </c>
      <c r="L1076" s="2" cm="1">
        <f t="array" ref="L1076">IF(D1076="","",D1076-SUMPRODUCT(($B$1461:$B$1491=$J1076)*1,D$1461:D$1491))</f>
        <v>-0.48162399643205589</v>
      </c>
      <c r="M1076" s="2" cm="1">
        <f t="array" ref="M1076">IF(E1076="","",E1076-SUMPRODUCT(($B$1461:$B$1491=$J1076)*1,E$1461:E$1491))</f>
        <v>-0.50804973393644204</v>
      </c>
      <c r="N1076" s="2" cm="1">
        <f t="array" ref="N1076">IF(F1076="","",F1076-SUMPRODUCT(($B$1461:$B$1491=$J1076)*1,F$1461:F$1491))</f>
        <v>-0.51585673958610201</v>
      </c>
      <c r="O1076" s="2" cm="1">
        <f t="array" ref="O1076">IF(G1076="","",G1076-SUMPRODUCT(($B$1461:$B$1491=$J1076)*1,G$1461:G$1491))</f>
        <v>-0.52971330419750551</v>
      </c>
    </row>
    <row r="1077" spans="1:15" x14ac:dyDescent="0.55000000000000004">
      <c r="A1077" s="3">
        <v>35</v>
      </c>
      <c r="B1077" s="4">
        <v>20</v>
      </c>
      <c r="C1077" s="2">
        <f>IF(logVir!C1077="","",LN(資本ストック!C1077))</f>
        <v>12.953443300500716</v>
      </c>
      <c r="D1077" s="2">
        <f>IF(logVir!D1077="","",LN(資本ストック!D1077))</f>
        <v>12.834907795186114</v>
      </c>
      <c r="E1077" s="2">
        <f>IF(logVir!E1077="","",LN(資本ストック!E1077))</f>
        <v>12.934066969011916</v>
      </c>
      <c r="F1077" s="2">
        <f>IF(logVir!F1077="","",LN(資本ストック!F1077))</f>
        <v>12.927520933196936</v>
      </c>
      <c r="G1077" s="2">
        <f>IF(logVir!G1077="","",LN(資本ストック!G1077))</f>
        <v>12.99511374071577</v>
      </c>
      <c r="I1077" s="3">
        <v>35</v>
      </c>
      <c r="J1077" s="3">
        <v>20</v>
      </c>
      <c r="K1077" s="2" cm="1">
        <f t="array" ref="K1077">IF(C1077="","",C1077-SUMPRODUCT(($B$1461:$B$1491=$J1077)*1,C$1461:C$1491))</f>
        <v>-0.27671855938827328</v>
      </c>
      <c r="L1077" s="2" cm="1">
        <f t="array" ref="L1077">IF(D1077="","",D1077-SUMPRODUCT(($B$1461:$B$1491=$J1077)*1,D$1461:D$1491))</f>
        <v>-0.49140055906918612</v>
      </c>
      <c r="M1077" s="2" cm="1">
        <f t="array" ref="M1077">IF(E1077="","",E1077-SUMPRODUCT(($B$1461:$B$1491=$J1077)*1,E$1461:E$1491))</f>
        <v>-0.46695147315413799</v>
      </c>
      <c r="N1077" s="2" cm="1">
        <f t="array" ref="N1077">IF(F1077="","",F1077-SUMPRODUCT(($B$1461:$B$1491=$J1077)*1,F$1461:F$1491))</f>
        <v>-0.46963909810679816</v>
      </c>
      <c r="O1077" s="2" cm="1">
        <f t="array" ref="O1077">IF(G1077="","",G1077-SUMPRODUCT(($B$1461:$B$1491=$J1077)*1,G$1461:G$1491))</f>
        <v>-0.44956276097802572</v>
      </c>
    </row>
    <row r="1078" spans="1:15" x14ac:dyDescent="0.55000000000000004">
      <c r="A1078" s="3">
        <v>35</v>
      </c>
      <c r="B1078" s="4">
        <v>21</v>
      </c>
      <c r="C1078" s="2">
        <f>IF(logVir!C1078="","",LN(資本ストック!C1078))</f>
        <v>14.445167259881279</v>
      </c>
      <c r="D1078" s="2">
        <f>IF(logVir!D1078="","",LN(資本ストック!D1078))</f>
        <v>14.458511888173353</v>
      </c>
      <c r="E1078" s="2">
        <f>IF(logVir!E1078="","",LN(資本ストック!E1078))</f>
        <v>14.492689229792452</v>
      </c>
      <c r="F1078" s="2">
        <f>IF(logVir!F1078="","",LN(資本ストック!F1078))</f>
        <v>14.521279109526926</v>
      </c>
      <c r="G1078" s="2">
        <f>IF(logVir!G1078="","",LN(資本ストック!G1078))</f>
        <v>14.544832034934657</v>
      </c>
      <c r="I1078" s="3">
        <v>35</v>
      </c>
      <c r="J1078" s="3">
        <v>21</v>
      </c>
      <c r="K1078" s="2" cm="1">
        <f t="array" ref="K1078">IF(C1078="","",C1078-SUMPRODUCT(($B$1461:$B$1491=$J1078)*1,C$1461:C$1491))</f>
        <v>-4.6644253796090496E-2</v>
      </c>
      <c r="L1078" s="2" cm="1">
        <f t="array" ref="L1078">IF(D1078="","",D1078-SUMPRODUCT(($B$1461:$B$1491=$J1078)*1,D$1461:D$1491))</f>
        <v>-6.6243977738217552E-2</v>
      </c>
      <c r="M1078" s="2" cm="1">
        <f t="array" ref="M1078">IF(E1078="","",E1078-SUMPRODUCT(($B$1461:$B$1491=$J1078)*1,E$1461:E$1491))</f>
        <v>-8.9874374168148918E-2</v>
      </c>
      <c r="N1078" s="2" cm="1">
        <f t="array" ref="N1078">IF(F1078="","",F1078-SUMPRODUCT(($B$1461:$B$1491=$J1078)*1,F$1461:F$1491))</f>
        <v>-7.3429517350696472E-2</v>
      </c>
      <c r="O1078" s="2" cm="1">
        <f t="array" ref="O1078">IF(G1078="","",G1078-SUMPRODUCT(($B$1461:$B$1491=$J1078)*1,G$1461:G$1491))</f>
        <v>-6.6637225295769653E-2</v>
      </c>
    </row>
    <row r="1079" spans="1:15" x14ac:dyDescent="0.55000000000000004">
      <c r="A1079" s="3">
        <v>35</v>
      </c>
      <c r="B1079" s="4">
        <v>22</v>
      </c>
      <c r="C1079" s="2">
        <f>IF(logVir!C1079="","",LN(資本ストック!C1079))</f>
        <v>12.081872422666683</v>
      </c>
      <c r="D1079" s="2">
        <f>IF(logVir!D1079="","",LN(資本ストック!D1079))</f>
        <v>11.839994936481265</v>
      </c>
      <c r="E1079" s="2">
        <f>IF(logVir!E1079="","",LN(資本ストック!E1079))</f>
        <v>11.606281202193742</v>
      </c>
      <c r="F1079" s="2">
        <f>IF(logVir!F1079="","",LN(資本ストック!F1079))</f>
        <v>11.548088268806707</v>
      </c>
      <c r="G1079" s="2">
        <f>IF(logVir!G1079="","",LN(資本ストック!G1079))</f>
        <v>11.540708960644558</v>
      </c>
      <c r="I1079" s="3">
        <v>35</v>
      </c>
      <c r="J1079" s="3">
        <v>22</v>
      </c>
      <c r="K1079" s="2" cm="1">
        <f t="array" ref="K1079">IF(C1079="","",C1079-SUMPRODUCT(($B$1461:$B$1491=$J1079)*1,C$1461:C$1491))</f>
        <v>-0.52388115344426822</v>
      </c>
      <c r="L1079" s="2" cm="1">
        <f t="array" ref="L1079">IF(D1079="","",D1079-SUMPRODUCT(($B$1461:$B$1491=$J1079)*1,D$1461:D$1491))</f>
        <v>-0.617659770513038</v>
      </c>
      <c r="M1079" s="2" cm="1">
        <f t="array" ref="M1079">IF(E1079="","",E1079-SUMPRODUCT(($B$1461:$B$1491=$J1079)*1,E$1461:E$1491))</f>
        <v>-0.68711955416599402</v>
      </c>
      <c r="N1079" s="2" cm="1">
        <f t="array" ref="N1079">IF(F1079="","",F1079-SUMPRODUCT(($B$1461:$B$1491=$J1079)*1,F$1461:F$1491))</f>
        <v>-0.69888247288796634</v>
      </c>
      <c r="O1079" s="2" cm="1">
        <f t="array" ref="O1079">IF(G1079="","",G1079-SUMPRODUCT(($B$1461:$B$1491=$J1079)*1,G$1461:G$1491))</f>
        <v>-0.67290728368563002</v>
      </c>
    </row>
    <row r="1080" spans="1:15" x14ac:dyDescent="0.55000000000000004">
      <c r="A1080" s="3">
        <v>35</v>
      </c>
      <c r="B1080" s="4">
        <v>23</v>
      </c>
      <c r="C1080" s="2">
        <f>IF(logVir!C1080="","",LN(資本ストック!C1080))</f>
        <v>13.053952520096717</v>
      </c>
      <c r="D1080" s="2">
        <f>IF(logVir!D1080="","",LN(資本ストック!D1080))</f>
        <v>13.152094049122551</v>
      </c>
      <c r="E1080" s="2">
        <f>IF(logVir!E1080="","",LN(資本ストック!E1080))</f>
        <v>13.121732686769333</v>
      </c>
      <c r="F1080" s="2">
        <f>IF(logVir!F1080="","",LN(資本ストック!F1080))</f>
        <v>13.100319639731429</v>
      </c>
      <c r="G1080" s="2">
        <f>IF(logVir!G1080="","",LN(資本ストック!G1080))</f>
        <v>13.097379194119888</v>
      </c>
      <c r="I1080" s="3">
        <v>35</v>
      </c>
      <c r="J1080" s="3">
        <v>23</v>
      </c>
      <c r="K1080" s="2" cm="1">
        <f t="array" ref="K1080">IF(C1080="","",C1080-SUMPRODUCT(($B$1461:$B$1491=$J1080)*1,C$1461:C$1491))</f>
        <v>-0.36339096794294257</v>
      </c>
      <c r="L1080" s="2" cm="1">
        <f t="array" ref="L1080">IF(D1080="","",D1080-SUMPRODUCT(($B$1461:$B$1491=$J1080)*1,D$1461:D$1491))</f>
        <v>-0.34359589774931898</v>
      </c>
      <c r="M1080" s="2" cm="1">
        <f t="array" ref="M1080">IF(E1080="","",E1080-SUMPRODUCT(($B$1461:$B$1491=$J1080)*1,E$1461:E$1491))</f>
        <v>-0.38459068146923947</v>
      </c>
      <c r="N1080" s="2" cm="1">
        <f t="array" ref="N1080">IF(F1080="","",F1080-SUMPRODUCT(($B$1461:$B$1491=$J1080)*1,F$1461:F$1491))</f>
        <v>-0.40085341157663379</v>
      </c>
      <c r="O1080" s="2" cm="1">
        <f t="array" ref="O1080">IF(G1080="","",G1080-SUMPRODUCT(($B$1461:$B$1491=$J1080)*1,G$1461:G$1491))</f>
        <v>-0.41669988907773536</v>
      </c>
    </row>
    <row r="1081" spans="1:15" x14ac:dyDescent="0.55000000000000004">
      <c r="A1081" s="3">
        <v>35</v>
      </c>
      <c r="B1081" s="4">
        <v>24</v>
      </c>
      <c r="C1081" s="2">
        <f>IF(logVir!C1081="","",LN(資本ストック!C1081))</f>
        <v>10.532209163417726</v>
      </c>
      <c r="D1081" s="2">
        <f>IF(logVir!D1081="","",LN(資本ストック!D1081))</f>
        <v>10.4926119419939</v>
      </c>
      <c r="E1081" s="2">
        <f>IF(logVir!E1081="","",LN(資本ストック!E1081))</f>
        <v>10.399196721016915</v>
      </c>
      <c r="F1081" s="2">
        <f>IF(logVir!F1081="","",LN(資本ストック!F1081))</f>
        <v>10.364781707718782</v>
      </c>
      <c r="G1081" s="2">
        <f>IF(logVir!G1081="","",LN(資本ストック!G1081))</f>
        <v>10.319244128047757</v>
      </c>
      <c r="I1081" s="3">
        <v>35</v>
      </c>
      <c r="J1081" s="3">
        <v>24</v>
      </c>
      <c r="K1081" s="2" cm="1">
        <f t="array" ref="K1081">IF(C1081="","",C1081-SUMPRODUCT(($B$1461:$B$1491=$J1081)*1,C$1461:C$1491))</f>
        <v>-0.76047503044631526</v>
      </c>
      <c r="L1081" s="2" cm="1">
        <f t="array" ref="L1081">IF(D1081="","",D1081-SUMPRODUCT(($B$1461:$B$1491=$J1081)*1,D$1461:D$1491))</f>
        <v>-0.79413662832665644</v>
      </c>
      <c r="M1081" s="2" cm="1">
        <f t="array" ref="M1081">IF(E1081="","",E1081-SUMPRODUCT(($B$1461:$B$1491=$J1081)*1,E$1461:E$1491))</f>
        <v>-0.93491478870212852</v>
      </c>
      <c r="N1081" s="2" cm="1">
        <f t="array" ref="N1081">IF(F1081="","",F1081-SUMPRODUCT(($B$1461:$B$1491=$J1081)*1,F$1461:F$1491))</f>
        <v>-0.96787398104152089</v>
      </c>
      <c r="O1081" s="2" cm="1">
        <f t="array" ref="O1081">IF(G1081="","",G1081-SUMPRODUCT(($B$1461:$B$1491=$J1081)*1,G$1461:G$1491))</f>
        <v>-1.002465685271634</v>
      </c>
    </row>
    <row r="1082" spans="1:15" x14ac:dyDescent="0.55000000000000004">
      <c r="A1082" s="3">
        <v>35</v>
      </c>
      <c r="B1082" s="4">
        <v>25</v>
      </c>
      <c r="C1082" s="2">
        <f>IF(logVir!C1082="","",LN(資本ストック!C1082))</f>
        <v>11.25943708343666</v>
      </c>
      <c r="D1082" s="2">
        <f>IF(logVir!D1082="","",LN(資本ストック!D1082))</f>
        <v>11.314261968161741</v>
      </c>
      <c r="E1082" s="2">
        <f>IF(logVir!E1082="","",LN(資本ストック!E1082))</f>
        <v>11.393867071740095</v>
      </c>
      <c r="F1082" s="2">
        <f>IF(logVir!F1082="","",LN(資本ストック!F1082))</f>
        <v>11.36771190512772</v>
      </c>
      <c r="G1082" s="2">
        <f>IF(logVir!G1082="","",LN(資本ストック!G1082))</f>
        <v>11.283564274779774</v>
      </c>
      <c r="I1082" s="3">
        <v>35</v>
      </c>
      <c r="J1082" s="3">
        <v>25</v>
      </c>
      <c r="K1082" s="2" cm="1">
        <f t="array" ref="K1082">IF(C1082="","",C1082-SUMPRODUCT(($B$1461:$B$1491=$J1082)*1,C$1461:C$1491))</f>
        <v>-0.34831457368071206</v>
      </c>
      <c r="L1082" s="2" cm="1">
        <f t="array" ref="L1082">IF(D1082="","",D1082-SUMPRODUCT(($B$1461:$B$1491=$J1082)*1,D$1461:D$1491))</f>
        <v>-0.38212324277550813</v>
      </c>
      <c r="M1082" s="2" cm="1">
        <f t="array" ref="M1082">IF(E1082="","",E1082-SUMPRODUCT(($B$1461:$B$1491=$J1082)*1,E$1461:E$1491))</f>
        <v>-0.35917380566369239</v>
      </c>
      <c r="N1082" s="2" cm="1">
        <f t="array" ref="N1082">IF(F1082="","",F1082-SUMPRODUCT(($B$1461:$B$1491=$J1082)*1,F$1461:F$1491))</f>
        <v>-0.42185274023921338</v>
      </c>
      <c r="O1082" s="2" cm="1">
        <f t="array" ref="O1082">IF(G1082="","",G1082-SUMPRODUCT(($B$1461:$B$1491=$J1082)*1,G$1461:G$1491))</f>
        <v>-0.51106638539437199</v>
      </c>
    </row>
    <row r="1083" spans="1:15" x14ac:dyDescent="0.55000000000000004">
      <c r="A1083" s="3">
        <v>35</v>
      </c>
      <c r="B1083" s="4">
        <v>26</v>
      </c>
      <c r="C1083" s="2">
        <f>IF(logVir!C1083="","",LN(資本ストック!C1083))</f>
        <v>13.919350313384493</v>
      </c>
      <c r="D1083" s="2">
        <f>IF(logVir!D1083="","",LN(資本ストック!D1083))</f>
        <v>13.840393151542129</v>
      </c>
      <c r="E1083" s="2">
        <f>IF(logVir!E1083="","",LN(資本ストック!E1083))</f>
        <v>13.848103991252019</v>
      </c>
      <c r="F1083" s="2">
        <f>IF(logVir!F1083="","",LN(資本ストック!F1083))</f>
        <v>13.83426815323989</v>
      </c>
      <c r="G1083" s="2">
        <f>IF(logVir!G1083="","",LN(資本ストック!G1083))</f>
        <v>13.807513444911487</v>
      </c>
      <c r="I1083" s="3">
        <v>35</v>
      </c>
      <c r="J1083" s="3">
        <v>26</v>
      </c>
      <c r="K1083" s="2" cm="1">
        <f t="array" ref="K1083">IF(C1083="","",C1083-SUMPRODUCT(($B$1461:$B$1491=$J1083)*1,C$1461:C$1491))</f>
        <v>-0.21429281355849916</v>
      </c>
      <c r="L1083" s="2" cm="1">
        <f t="array" ref="L1083">IF(D1083="","",D1083-SUMPRODUCT(($B$1461:$B$1491=$J1083)*1,D$1461:D$1491))</f>
        <v>-0.23259371621415603</v>
      </c>
      <c r="M1083" s="2" cm="1">
        <f t="array" ref="M1083">IF(E1083="","",E1083-SUMPRODUCT(($B$1461:$B$1491=$J1083)*1,E$1461:E$1491))</f>
        <v>-0.25696646374529664</v>
      </c>
      <c r="N1083" s="2" cm="1">
        <f t="array" ref="N1083">IF(F1083="","",F1083-SUMPRODUCT(($B$1461:$B$1491=$J1083)*1,F$1461:F$1491))</f>
        <v>-0.28053950172922448</v>
      </c>
      <c r="O1083" s="2" cm="1">
        <f t="array" ref="O1083">IF(G1083="","",G1083-SUMPRODUCT(($B$1461:$B$1491=$J1083)*1,G$1461:G$1491))</f>
        <v>-0.29721558113431534</v>
      </c>
    </row>
    <row r="1084" spans="1:15" x14ac:dyDescent="0.55000000000000004">
      <c r="A1084" s="3">
        <v>35</v>
      </c>
      <c r="B1084" s="4">
        <v>27</v>
      </c>
      <c r="C1084" s="2">
        <f>IF(logVir!C1084="","",LN(資本ストック!C1084))</f>
        <v>12.027723994106564</v>
      </c>
      <c r="D1084" s="2">
        <f>IF(logVir!D1084="","",LN(資本ストック!D1084))</f>
        <v>12.444423084764662</v>
      </c>
      <c r="E1084" s="2">
        <f>IF(logVir!E1084="","",LN(資本ストック!E1084))</f>
        <v>12.633353563456941</v>
      </c>
      <c r="F1084" s="2">
        <f>IF(logVir!F1084="","",LN(資本ストック!F1084))</f>
        <v>12.62210533236928</v>
      </c>
      <c r="G1084" s="2">
        <f>IF(logVir!G1084="","",LN(資本ストック!G1084))</f>
        <v>12.679918453902742</v>
      </c>
      <c r="I1084" s="3">
        <v>35</v>
      </c>
      <c r="J1084" s="3">
        <v>27</v>
      </c>
      <c r="K1084" s="2" cm="1">
        <f t="array" ref="K1084">IF(C1084="","",C1084-SUMPRODUCT(($B$1461:$B$1491=$J1084)*1,C$1461:C$1491))</f>
        <v>-0.67518487045391851</v>
      </c>
      <c r="L1084" s="2" cm="1">
        <f t="array" ref="L1084">IF(D1084="","",D1084-SUMPRODUCT(($B$1461:$B$1491=$J1084)*1,D$1461:D$1491))</f>
        <v>-0.55220518640957117</v>
      </c>
      <c r="M1084" s="2" cm="1">
        <f t="array" ref="M1084">IF(E1084="","",E1084-SUMPRODUCT(($B$1461:$B$1491=$J1084)*1,E$1461:E$1491))</f>
        <v>-0.55951546314996747</v>
      </c>
      <c r="N1084" s="2" cm="1">
        <f t="array" ref="N1084">IF(F1084="","",F1084-SUMPRODUCT(($B$1461:$B$1491=$J1084)*1,F$1461:F$1491))</f>
        <v>-0.58639349738761481</v>
      </c>
      <c r="O1084" s="2" cm="1">
        <f t="array" ref="O1084">IF(G1084="","",G1084-SUMPRODUCT(($B$1461:$B$1491=$J1084)*1,G$1461:G$1491))</f>
        <v>-0.56229972543491336</v>
      </c>
    </row>
    <row r="1085" spans="1:15" x14ac:dyDescent="0.55000000000000004">
      <c r="A1085" s="3">
        <v>35</v>
      </c>
      <c r="B1085" s="4">
        <v>28</v>
      </c>
      <c r="C1085" s="2">
        <f>IF(logVir!C1085="","",LN(資本ストック!C1085))</f>
        <v>15.245537913324769</v>
      </c>
      <c r="D1085" s="2">
        <f>IF(logVir!D1085="","",LN(資本ストック!D1085))</f>
        <v>15.29968575119929</v>
      </c>
      <c r="E1085" s="2">
        <f>IF(logVir!E1085="","",LN(資本ストック!E1085))</f>
        <v>15.335289800990511</v>
      </c>
      <c r="F1085" s="2">
        <f>IF(logVir!F1085="","",LN(資本ストック!F1085))</f>
        <v>15.349207694774462</v>
      </c>
      <c r="G1085" s="2">
        <f>IF(logVir!G1085="","",LN(資本ストック!G1085))</f>
        <v>15.377360495813036</v>
      </c>
      <c r="I1085" s="3">
        <v>35</v>
      </c>
      <c r="J1085" s="3">
        <v>28</v>
      </c>
      <c r="K1085" s="2" cm="1">
        <f t="array" ref="K1085">IF(C1085="","",C1085-SUMPRODUCT(($B$1461:$B$1491=$J1085)*1,C$1461:C$1491))</f>
        <v>-0.30304403954997206</v>
      </c>
      <c r="L1085" s="2" cm="1">
        <f t="array" ref="L1085">IF(D1085="","",D1085-SUMPRODUCT(($B$1461:$B$1491=$J1085)*1,D$1461:D$1491))</f>
        <v>-0.27936847328602532</v>
      </c>
      <c r="M1085" s="2" cm="1">
        <f t="array" ref="M1085">IF(E1085="","",E1085-SUMPRODUCT(($B$1461:$B$1491=$J1085)*1,E$1461:E$1491))</f>
        <v>-0.27408808924053929</v>
      </c>
      <c r="N1085" s="2" cm="1">
        <f t="array" ref="N1085">IF(F1085="","",F1085-SUMPRODUCT(($B$1461:$B$1491=$J1085)*1,F$1461:F$1491))</f>
        <v>-0.27175646302857892</v>
      </c>
      <c r="O1085" s="2" cm="1">
        <f t="array" ref="O1085">IF(G1085="","",G1085-SUMPRODUCT(($B$1461:$B$1491=$J1085)*1,G$1461:G$1491))</f>
        <v>-0.25854713558878117</v>
      </c>
    </row>
    <row r="1086" spans="1:15" x14ac:dyDescent="0.55000000000000004">
      <c r="A1086" s="3">
        <v>35</v>
      </c>
      <c r="B1086" s="4">
        <v>29</v>
      </c>
      <c r="C1086" s="2">
        <f>IF(logVir!C1086="","",LN(資本ストック!C1086))</f>
        <v>12.780574915907092</v>
      </c>
      <c r="D1086" s="2">
        <f>IF(logVir!D1086="","",LN(資本ストック!D1086))</f>
        <v>12.878838810573342</v>
      </c>
      <c r="E1086" s="2">
        <f>IF(logVir!E1086="","",LN(資本ストック!E1086))</f>
        <v>13.008205502793622</v>
      </c>
      <c r="F1086" s="2">
        <f>IF(logVir!F1086="","",LN(資本ストック!F1086))</f>
        <v>12.968404957818946</v>
      </c>
      <c r="G1086" s="2">
        <f>IF(logVir!G1086="","",LN(資本ストック!G1086))</f>
        <v>12.840325823062008</v>
      </c>
      <c r="I1086" s="3">
        <v>35</v>
      </c>
      <c r="J1086" s="3">
        <v>29</v>
      </c>
      <c r="K1086" s="2" cm="1">
        <f t="array" ref="K1086">IF(C1086="","",C1086-SUMPRODUCT(($B$1461:$B$1491=$J1086)*1,C$1461:C$1491))</f>
        <v>-0.44966202584712178</v>
      </c>
      <c r="L1086" s="2" cm="1">
        <f t="array" ref="L1086">IF(D1086="","",D1086-SUMPRODUCT(($B$1461:$B$1491=$J1086)*1,D$1461:D$1491))</f>
        <v>-0.37474947394650293</v>
      </c>
      <c r="M1086" s="2" cm="1">
        <f t="array" ref="M1086">IF(E1086="","",E1086-SUMPRODUCT(($B$1461:$B$1491=$J1086)*1,E$1461:E$1491))</f>
        <v>-0.18225531907252446</v>
      </c>
      <c r="N1086" s="2" cm="1">
        <f t="array" ref="N1086">IF(F1086="","",F1086-SUMPRODUCT(($B$1461:$B$1491=$J1086)*1,F$1461:F$1491))</f>
        <v>-0.21435972428399985</v>
      </c>
      <c r="O1086" s="2" cm="1">
        <f t="array" ref="O1086">IF(G1086="","",G1086-SUMPRODUCT(($B$1461:$B$1491=$J1086)*1,G$1461:G$1491))</f>
        <v>-0.31133664205281519</v>
      </c>
    </row>
    <row r="1087" spans="1:15" x14ac:dyDescent="0.55000000000000004">
      <c r="A1087" s="3">
        <v>35</v>
      </c>
      <c r="B1087" s="4">
        <v>30</v>
      </c>
      <c r="C1087" s="2">
        <f>IF(logVir!C1087="","",LN(資本ストック!C1087))</f>
        <v>13.009901424992375</v>
      </c>
      <c r="D1087" s="2">
        <f>IF(logVir!D1087="","",LN(資本ストック!D1087))</f>
        <v>12.838030624738465</v>
      </c>
      <c r="E1087" s="2">
        <f>IF(logVir!E1087="","",LN(資本ストック!E1087))</f>
        <v>12.65145766743108</v>
      </c>
      <c r="F1087" s="2">
        <f>IF(logVir!F1087="","",LN(資本ストック!F1087))</f>
        <v>12.615823049704481</v>
      </c>
      <c r="G1087" s="2">
        <f>IF(logVir!G1087="","",LN(資本ストック!G1087))</f>
        <v>12.63795728623869</v>
      </c>
      <c r="I1087" s="3">
        <v>35</v>
      </c>
      <c r="J1087" s="3">
        <v>30</v>
      </c>
      <c r="K1087" s="2" cm="1">
        <f t="array" ref="K1087">IF(C1087="","",C1087-SUMPRODUCT(($B$1461:$B$1491=$J1087)*1,C$1461:C$1491))</f>
        <v>-0.30353523735499088</v>
      </c>
      <c r="L1087" s="2" cm="1">
        <f t="array" ref="L1087">IF(D1087="","",D1087-SUMPRODUCT(($B$1461:$B$1491=$J1087)*1,D$1461:D$1491))</f>
        <v>-0.55059769976842965</v>
      </c>
      <c r="M1087" s="2" cm="1">
        <f t="array" ref="M1087">IF(E1087="","",E1087-SUMPRODUCT(($B$1461:$B$1491=$J1087)*1,E$1461:E$1491))</f>
        <v>-0.66895612453531683</v>
      </c>
      <c r="N1087" s="2" cm="1">
        <f t="array" ref="N1087">IF(F1087="","",F1087-SUMPRODUCT(($B$1461:$B$1491=$J1087)*1,F$1461:F$1491))</f>
        <v>-0.69148243474068671</v>
      </c>
      <c r="O1087" s="2" cm="1">
        <f t="array" ref="O1087">IF(G1087="","",G1087-SUMPRODUCT(($B$1461:$B$1491=$J1087)*1,G$1461:G$1491))</f>
        <v>-0.65699157717826751</v>
      </c>
    </row>
    <row r="1088" spans="1:15" x14ac:dyDescent="0.55000000000000004">
      <c r="A1088" s="3">
        <v>35</v>
      </c>
      <c r="B1088" s="4">
        <v>31</v>
      </c>
      <c r="C1088" s="2">
        <f>IF(logVir!C1088="","",LN(資本ストック!C1088))</f>
        <v>13.095226474410882</v>
      </c>
      <c r="D1088" s="2">
        <f>IF(logVir!D1088="","",LN(資本ストック!D1088))</f>
        <v>12.986297172490458</v>
      </c>
      <c r="E1088" s="2">
        <f>IF(logVir!E1088="","",LN(資本ストック!E1088))</f>
        <v>12.900103840108322</v>
      </c>
      <c r="F1088" s="2">
        <f>IF(logVir!F1088="","",LN(資本ストック!F1088))</f>
        <v>12.849774667299858</v>
      </c>
      <c r="G1088" s="2">
        <f>IF(logVir!G1088="","",LN(資本ストック!G1088))</f>
        <v>12.863234077271157</v>
      </c>
      <c r="I1088" s="3">
        <v>35</v>
      </c>
      <c r="J1088" s="3">
        <v>31</v>
      </c>
      <c r="K1088" s="2" cm="1">
        <f t="array" ref="K1088">IF(C1088="","",C1088-SUMPRODUCT(($B$1461:$B$1491=$J1088)*1,C$1461:C$1491))</f>
        <v>-0.22137999366143646</v>
      </c>
      <c r="L1088" s="2" cm="1">
        <f t="array" ref="L1088">IF(D1088="","",D1088-SUMPRODUCT(($B$1461:$B$1491=$J1088)*1,D$1461:D$1491))</f>
        <v>-0.24914000366616662</v>
      </c>
      <c r="M1088" s="2" cm="1">
        <f t="array" ref="M1088">IF(E1088="","",E1088-SUMPRODUCT(($B$1461:$B$1491=$J1088)*1,E$1461:E$1491))</f>
        <v>-0.27437270028548788</v>
      </c>
      <c r="N1088" s="2" cm="1">
        <f t="array" ref="N1088">IF(F1088="","",F1088-SUMPRODUCT(($B$1461:$B$1491=$J1088)*1,F$1461:F$1491))</f>
        <v>-0.29119006476584453</v>
      </c>
      <c r="O1088" s="2" cm="1">
        <f t="array" ref="O1088">IF(G1088="","",G1088-SUMPRODUCT(($B$1461:$B$1491=$J1088)*1,G$1461:G$1491))</f>
        <v>-0.27761123377096908</v>
      </c>
    </row>
    <row r="1089" spans="1:15" x14ac:dyDescent="0.55000000000000004">
      <c r="A1089" s="3">
        <v>36</v>
      </c>
      <c r="B1089" s="4">
        <v>1</v>
      </c>
      <c r="C1089" s="2">
        <f>IF(logVir!C1089="","",LN(資本ストック!C1089))</f>
        <v>12.190092877881002</v>
      </c>
      <c r="D1089" s="2">
        <f>IF(logVir!D1089="","",LN(資本ストック!D1089))</f>
        <v>11.80327494903651</v>
      </c>
      <c r="E1089" s="2">
        <f>IF(logVir!E1089="","",LN(資本ストック!E1089))</f>
        <v>11.604062548381574</v>
      </c>
      <c r="F1089" s="2">
        <f>IF(logVir!F1089="","",LN(資本ストック!F1089))</f>
        <v>11.713574677485449</v>
      </c>
      <c r="G1089" s="2">
        <f>IF(logVir!G1089="","",LN(資本ストック!G1089))</f>
        <v>11.559868618610849</v>
      </c>
      <c r="I1089" s="3">
        <v>36</v>
      </c>
      <c r="J1089" s="3">
        <v>1</v>
      </c>
      <c r="K1089" s="2" cm="1">
        <f t="array" ref="K1089">IF(C1089="","",C1089-SUMPRODUCT(($B$1461:$B$1491=$J1089)*1,C$1461:C$1491))</f>
        <v>-0.39791866765188821</v>
      </c>
      <c r="L1089" s="2" cm="1">
        <f t="array" ref="L1089">IF(D1089="","",D1089-SUMPRODUCT(($B$1461:$B$1491=$J1089)*1,D$1461:D$1491))</f>
        <v>-0.62789287466045529</v>
      </c>
      <c r="M1089" s="2" cm="1">
        <f t="array" ref="M1089">IF(E1089="","",E1089-SUMPRODUCT(($B$1461:$B$1491=$J1089)*1,E$1461:E$1491))</f>
        <v>-0.7141888834403094</v>
      </c>
      <c r="N1089" s="2" cm="1">
        <f t="array" ref="N1089">IF(F1089="","",F1089-SUMPRODUCT(($B$1461:$B$1491=$J1089)*1,F$1461:F$1491))</f>
        <v>-0.58856092611310551</v>
      </c>
      <c r="O1089" s="2" cm="1">
        <f t="array" ref="O1089">IF(G1089="","",G1089-SUMPRODUCT(($B$1461:$B$1491=$J1089)*1,G$1461:G$1491))</f>
        <v>-0.66114551174111469</v>
      </c>
    </row>
    <row r="1090" spans="1:15" x14ac:dyDescent="0.55000000000000004">
      <c r="A1090" s="3">
        <v>36</v>
      </c>
      <c r="B1090" s="4">
        <v>2</v>
      </c>
      <c r="C1090" s="2">
        <f>IF(logVir!C1090="","",LN(資本ストック!C1090))</f>
        <v>9.2798471043711643</v>
      </c>
      <c r="D1090" s="2">
        <f>IF(logVir!D1090="","",LN(資本ストック!D1090))</f>
        <v>9.4289732403685012</v>
      </c>
      <c r="E1090" s="2">
        <f>IF(logVir!E1090="","",LN(資本ストック!E1090))</f>
        <v>9.5659007917850332</v>
      </c>
      <c r="F1090" s="2">
        <f>IF(logVir!F1090="","",LN(資本ストック!F1090))</f>
        <v>9.5426026048962793</v>
      </c>
      <c r="G1090" s="2">
        <f>IF(logVir!G1090="","",LN(資本ストック!G1090))</f>
        <v>9.5100911451588512</v>
      </c>
      <c r="I1090" s="3">
        <v>36</v>
      </c>
      <c r="J1090" s="3">
        <v>2</v>
      </c>
      <c r="K1090" s="2" cm="1">
        <f t="array" ref="K1090">IF(C1090="","",C1090-SUMPRODUCT(($B$1461:$B$1491=$J1090)*1,C$1461:C$1491))</f>
        <v>-1.2040548479408599</v>
      </c>
      <c r="L1090" s="2" cm="1">
        <f t="array" ref="L1090">IF(D1090="","",D1090-SUMPRODUCT(($B$1461:$B$1491=$J1090)*1,D$1461:D$1491))</f>
        <v>-1.0688323567246112</v>
      </c>
      <c r="M1090" s="2" cm="1">
        <f t="array" ref="M1090">IF(E1090="","",E1090-SUMPRODUCT(($B$1461:$B$1491=$J1090)*1,E$1461:E$1491))</f>
        <v>-0.94890965708302843</v>
      </c>
      <c r="N1090" s="2" cm="1">
        <f t="array" ref="N1090">IF(F1090="","",F1090-SUMPRODUCT(($B$1461:$B$1491=$J1090)*1,F$1461:F$1491))</f>
        <v>-0.94675596847990207</v>
      </c>
      <c r="O1090" s="2" cm="1">
        <f t="array" ref="O1090">IF(G1090="","",G1090-SUMPRODUCT(($B$1461:$B$1491=$J1090)*1,G$1461:G$1491))</f>
        <v>-0.95024035271305962</v>
      </c>
    </row>
    <row r="1091" spans="1:15" x14ac:dyDescent="0.55000000000000004">
      <c r="A1091" s="3">
        <v>36</v>
      </c>
      <c r="B1091" s="4">
        <v>3</v>
      </c>
      <c r="C1091" s="2">
        <f>IF(logVir!C1091="","",LN(資本ストック!C1091))</f>
        <v>11.61735921051835</v>
      </c>
      <c r="D1091" s="2">
        <f>IF(logVir!D1091="","",LN(資本ストック!D1091))</f>
        <v>11.575852472555139</v>
      </c>
      <c r="E1091" s="2">
        <f>IF(logVir!E1091="","",LN(資本ストック!E1091))</f>
        <v>11.544876331882124</v>
      </c>
      <c r="F1091" s="2">
        <f>IF(logVir!F1091="","",LN(資本ストック!F1091))</f>
        <v>11.608798936882815</v>
      </c>
      <c r="G1091" s="2">
        <f>IF(logVir!G1091="","",LN(資本ストック!G1091))</f>
        <v>11.603695288767662</v>
      </c>
      <c r="I1091" s="3">
        <v>36</v>
      </c>
      <c r="J1091" s="3">
        <v>3</v>
      </c>
      <c r="K1091" s="2" cm="1">
        <f t="array" ref="K1091">IF(C1091="","",C1091-SUMPRODUCT(($B$1461:$B$1491=$J1091)*1,C$1461:C$1491))</f>
        <v>-1.0237987033897618</v>
      </c>
      <c r="L1091" s="2" cm="1">
        <f t="array" ref="L1091">IF(D1091="","",D1091-SUMPRODUCT(($B$1461:$B$1491=$J1091)*1,D$1461:D$1491))</f>
        <v>-1.0737625531134238</v>
      </c>
      <c r="M1091" s="2" cm="1">
        <f t="array" ref="M1091">IF(E1091="","",E1091-SUMPRODUCT(($B$1461:$B$1491=$J1091)*1,E$1461:E$1491))</f>
        <v>-1.1695159552948819</v>
      </c>
      <c r="N1091" s="2" cm="1">
        <f t="array" ref="N1091">IF(F1091="","",F1091-SUMPRODUCT(($B$1461:$B$1491=$J1091)*1,F$1461:F$1491))</f>
        <v>-1.101691426167827</v>
      </c>
      <c r="O1091" s="2" cm="1">
        <f t="array" ref="O1091">IF(G1091="","",G1091-SUMPRODUCT(($B$1461:$B$1491=$J1091)*1,G$1461:G$1491))</f>
        <v>-1.1019014647139969</v>
      </c>
    </row>
    <row r="1092" spans="1:15" x14ac:dyDescent="0.55000000000000004">
      <c r="A1092" s="3">
        <v>36</v>
      </c>
      <c r="B1092" s="4">
        <v>4</v>
      </c>
      <c r="C1092" s="2">
        <f>IF(logVir!C1092="","",LN(資本ストック!C1092))</f>
        <v>10.44420406771008</v>
      </c>
      <c r="D1092" s="2">
        <f>IF(logVir!D1092="","",LN(資本ストック!D1092))</f>
        <v>10.2968738746707</v>
      </c>
      <c r="E1092" s="2">
        <f>IF(logVir!E1092="","",LN(資本ストック!E1092))</f>
        <v>10.152939007370893</v>
      </c>
      <c r="F1092" s="2">
        <f>IF(logVir!F1092="","",LN(資本ストック!F1092))</f>
        <v>10.141033291008286</v>
      </c>
      <c r="G1092" s="2">
        <f>IF(logVir!G1092="","",LN(資本ストック!G1092))</f>
        <v>10.008392289904497</v>
      </c>
      <c r="I1092" s="3">
        <v>36</v>
      </c>
      <c r="J1092" s="3">
        <v>4</v>
      </c>
      <c r="K1092" s="2" cm="1">
        <f t="array" ref="K1092">IF(C1092="","",C1092-SUMPRODUCT(($B$1461:$B$1491=$J1092)*1,C$1461:C$1491))</f>
        <v>-0.51250152396729831</v>
      </c>
      <c r="L1092" s="2" cm="1">
        <f t="array" ref="L1092">IF(D1092="","",D1092-SUMPRODUCT(($B$1461:$B$1491=$J1092)*1,D$1461:D$1491))</f>
        <v>-0.52358725627969882</v>
      </c>
      <c r="M1092" s="2" cm="1">
        <f t="array" ref="M1092">IF(E1092="","",E1092-SUMPRODUCT(($B$1461:$B$1491=$J1092)*1,E$1461:E$1491))</f>
        <v>-0.62846821916705231</v>
      </c>
      <c r="N1092" s="2" cm="1">
        <f t="array" ref="N1092">IF(F1092="","",F1092-SUMPRODUCT(($B$1461:$B$1491=$J1092)*1,F$1461:F$1491))</f>
        <v>-0.61398212112509043</v>
      </c>
      <c r="O1092" s="2" cm="1">
        <f t="array" ref="O1092">IF(G1092="","",G1092-SUMPRODUCT(($B$1461:$B$1491=$J1092)*1,G$1461:G$1491))</f>
        <v>-0.71559766636953093</v>
      </c>
    </row>
    <row r="1093" spans="1:15" x14ac:dyDescent="0.55000000000000004">
      <c r="A1093" s="3">
        <v>36</v>
      </c>
      <c r="B1093" s="4">
        <v>5</v>
      </c>
      <c r="C1093" s="2">
        <f>IF(logVir!C1093="","",LN(資本ストック!C1093))</f>
        <v>12.410043558113271</v>
      </c>
      <c r="D1093" s="2">
        <f>IF(logVir!D1093="","",LN(資本ストック!D1093))</f>
        <v>12.145646738040218</v>
      </c>
      <c r="E1093" s="2">
        <f>IF(logVir!E1093="","",LN(資本ストック!E1093))</f>
        <v>11.98647414210703</v>
      </c>
      <c r="F1093" s="2">
        <f>IF(logVir!F1093="","",LN(資本ストック!F1093))</f>
        <v>11.987948227187054</v>
      </c>
      <c r="G1093" s="2">
        <f>IF(logVir!G1093="","",LN(資本ストック!G1093))</f>
        <v>11.889918949831534</v>
      </c>
      <c r="I1093" s="3">
        <v>36</v>
      </c>
      <c r="J1093" s="3">
        <v>5</v>
      </c>
      <c r="K1093" s="2" cm="1">
        <f t="array" ref="K1093">IF(C1093="","",C1093-SUMPRODUCT(($B$1461:$B$1491=$J1093)*1,C$1461:C$1491))</f>
        <v>1.0173424483791234</v>
      </c>
      <c r="L1093" s="2" cm="1">
        <f t="array" ref="L1093">IF(D1093="","",D1093-SUMPRODUCT(($B$1461:$B$1491=$J1093)*1,D$1461:D$1491))</f>
        <v>0.79498288655263849</v>
      </c>
      <c r="M1093" s="2" cm="1">
        <f t="array" ref="M1093">IF(E1093="","",E1093-SUMPRODUCT(($B$1461:$B$1491=$J1093)*1,E$1461:E$1491))</f>
        <v>0.59355966394127435</v>
      </c>
      <c r="N1093" s="2" cm="1">
        <f t="array" ref="N1093">IF(F1093="","",F1093-SUMPRODUCT(($B$1461:$B$1491=$J1093)*1,F$1461:F$1491))</f>
        <v>0.60303077031079155</v>
      </c>
      <c r="O1093" s="2" cm="1">
        <f t="array" ref="O1093">IF(G1093="","",G1093-SUMPRODUCT(($B$1461:$B$1491=$J1093)*1,G$1461:G$1491))</f>
        <v>0.50105789397075462</v>
      </c>
    </row>
    <row r="1094" spans="1:15" x14ac:dyDescent="0.55000000000000004">
      <c r="A1094" s="3">
        <v>36</v>
      </c>
      <c r="B1094" s="4">
        <v>6</v>
      </c>
      <c r="C1094" s="2">
        <f>IF(logVir!C1094="","",LN(資本ストック!C1094))</f>
        <v>13.472063586424449</v>
      </c>
      <c r="D1094" s="2">
        <f>IF(logVir!D1094="","",LN(資本ストック!D1094))</f>
        <v>13.559993279105885</v>
      </c>
      <c r="E1094" s="2">
        <f>IF(logVir!E1094="","",LN(資本ストック!E1094))</f>
        <v>13.541078936067787</v>
      </c>
      <c r="F1094" s="2">
        <f>IF(logVir!F1094="","",LN(資本ストック!F1094))</f>
        <v>13.515042480038117</v>
      </c>
      <c r="G1094" s="2">
        <f>IF(logVir!G1094="","",LN(資本ストック!G1094))</f>
        <v>13.487775254844397</v>
      </c>
      <c r="I1094" s="3">
        <v>36</v>
      </c>
      <c r="J1094" s="3">
        <v>6</v>
      </c>
      <c r="K1094" s="2" cm="1">
        <f t="array" ref="K1094">IF(C1094="","",C1094-SUMPRODUCT(($B$1461:$B$1491=$J1094)*1,C$1461:C$1491))</f>
        <v>0.32129443117598733</v>
      </c>
      <c r="L1094" s="2" cm="1">
        <f t="array" ref="L1094">IF(D1094="","",D1094-SUMPRODUCT(($B$1461:$B$1491=$J1094)*1,D$1461:D$1491))</f>
        <v>0.38530058655339161</v>
      </c>
      <c r="M1094" s="2" cm="1">
        <f t="array" ref="M1094">IF(E1094="","",E1094-SUMPRODUCT(($B$1461:$B$1491=$J1094)*1,E$1461:E$1491))</f>
        <v>0.33522081903547907</v>
      </c>
      <c r="N1094" s="2" cm="1">
        <f t="array" ref="N1094">IF(F1094="","",F1094-SUMPRODUCT(($B$1461:$B$1491=$J1094)*1,F$1461:F$1491))</f>
        <v>0.3068062176452635</v>
      </c>
      <c r="O1094" s="2" cm="1">
        <f t="array" ref="O1094">IF(G1094="","",G1094-SUMPRODUCT(($B$1461:$B$1491=$J1094)*1,G$1461:G$1491))</f>
        <v>0.27092692714079192</v>
      </c>
    </row>
    <row r="1095" spans="1:15" x14ac:dyDescent="0.55000000000000004">
      <c r="A1095" s="3">
        <v>36</v>
      </c>
      <c r="B1095" s="4">
        <v>7</v>
      </c>
      <c r="C1095" s="2">
        <f>IF(logVir!C1095="","",LN(資本ストック!C1095))</f>
        <v>10.712855357061638</v>
      </c>
      <c r="D1095" s="2">
        <f>IF(logVir!D1095="","",LN(資本ストック!D1095))</f>
        <v>10.537963527295689</v>
      </c>
      <c r="E1095" s="2">
        <f>IF(logVir!E1095="","",LN(資本ストック!E1095))</f>
        <v>10.393374832782655</v>
      </c>
      <c r="F1095" s="2">
        <f>IF(logVir!F1095="","",LN(資本ストック!F1095))</f>
        <v>10.326216766932246</v>
      </c>
      <c r="G1095" s="2">
        <f>IF(logVir!G1095="","",LN(資本ストック!G1095))</f>
        <v>10.207785323902497</v>
      </c>
      <c r="I1095" s="3">
        <v>36</v>
      </c>
      <c r="J1095" s="3">
        <v>7</v>
      </c>
      <c r="K1095" s="2" cm="1">
        <f t="array" ref="K1095">IF(C1095="","",C1095-SUMPRODUCT(($B$1461:$B$1491=$J1095)*1,C$1461:C$1491))</f>
        <v>-1.1110867209813193</v>
      </c>
      <c r="L1095" s="2" cm="1">
        <f t="array" ref="L1095">IF(D1095="","",D1095-SUMPRODUCT(($B$1461:$B$1491=$J1095)*1,D$1461:D$1491))</f>
        <v>-1.2174817291611202</v>
      </c>
      <c r="M1095" s="2" cm="1">
        <f t="array" ref="M1095">IF(E1095="","",E1095-SUMPRODUCT(($B$1461:$B$1491=$J1095)*1,E$1461:E$1491))</f>
        <v>-1.3528823513150314</v>
      </c>
      <c r="N1095" s="2" cm="1">
        <f t="array" ref="N1095">IF(F1095="","",F1095-SUMPRODUCT(($B$1461:$B$1491=$J1095)*1,F$1461:F$1491))</f>
        <v>-1.4031432704082913</v>
      </c>
      <c r="O1095" s="2" cm="1">
        <f t="array" ref="O1095">IF(G1095="","",G1095-SUMPRODUCT(($B$1461:$B$1491=$J1095)*1,G$1461:G$1491))</f>
        <v>-1.5202187478381912</v>
      </c>
    </row>
    <row r="1096" spans="1:15" x14ac:dyDescent="0.55000000000000004">
      <c r="A1096" s="3">
        <v>36</v>
      </c>
      <c r="B1096" s="4">
        <v>8</v>
      </c>
      <c r="C1096" s="2">
        <f>IF(logVir!C1096="","",LN(資本ストック!C1096))</f>
        <v>10.086706581794644</v>
      </c>
      <c r="D1096" s="2" t="str">
        <f>IF(logVir!D1096="","",LN(資本ストック!D1096))</f>
        <v/>
      </c>
      <c r="E1096" s="2">
        <f>IF(logVir!E1096="","",LN(資本ストック!E1096))</f>
        <v>10.360023734804049</v>
      </c>
      <c r="F1096" s="2" t="str">
        <f>IF(logVir!F1096="","",LN(資本ストック!F1096))</f>
        <v/>
      </c>
      <c r="G1096" s="2">
        <f>IF(logVir!G1096="","",LN(資本ストック!G1096))</f>
        <v>10.385693931292215</v>
      </c>
      <c r="I1096" s="3">
        <v>36</v>
      </c>
      <c r="J1096" s="3">
        <v>8</v>
      </c>
      <c r="K1096" s="2" cm="1">
        <f t="array" ref="K1096">IF(C1096="","",C1096-SUMPRODUCT(($B$1461:$B$1491=$J1096)*1,C$1461:C$1491))</f>
        <v>-2.3542166121818831</v>
      </c>
      <c r="L1096" s="2" t="str" cm="1">
        <f t="array" ref="L1096">IF(D1096="","",D1096-SUMPRODUCT(($B$1461:$B$1491=$J1096)*1,D$1461:D$1491))</f>
        <v/>
      </c>
      <c r="M1096" s="2" cm="1">
        <f t="array" ref="M1096">IF(E1096="","",E1096-SUMPRODUCT(($B$1461:$B$1491=$J1096)*1,E$1461:E$1491))</f>
        <v>-2.0927727851201681</v>
      </c>
      <c r="N1096" s="2" t="str" cm="1">
        <f t="array" ref="N1096">IF(F1096="","",F1096-SUMPRODUCT(($B$1461:$B$1491=$J1096)*1,F$1461:F$1491))</f>
        <v/>
      </c>
      <c r="O1096" s="2" cm="1">
        <f t="array" ref="O1096">IF(G1096="","",G1096-SUMPRODUCT(($B$1461:$B$1491=$J1096)*1,G$1461:G$1491))</f>
        <v>-2.0784933647791188</v>
      </c>
    </row>
    <row r="1097" spans="1:15" x14ac:dyDescent="0.55000000000000004">
      <c r="A1097" s="3">
        <v>36</v>
      </c>
      <c r="B1097" s="4">
        <v>9</v>
      </c>
      <c r="C1097" s="2">
        <f>IF(logVir!C1097="","",LN(資本ストック!C1097))</f>
        <v>9.6941029866456176</v>
      </c>
      <c r="D1097" s="2">
        <f>IF(logVir!D1097="","",LN(資本ストック!D1097))</f>
        <v>9.8295209354529955</v>
      </c>
      <c r="E1097" s="2">
        <f>IF(logVir!E1097="","",LN(資本ストック!E1097))</f>
        <v>9.9483307565114902</v>
      </c>
      <c r="F1097" s="2">
        <f>IF(logVir!F1097="","",LN(資本ストック!F1097))</f>
        <v>9.9253096050167304</v>
      </c>
      <c r="G1097" s="2">
        <f>IF(logVir!G1097="","",LN(資本ストック!G1097))</f>
        <v>9.8811479543404594</v>
      </c>
      <c r="I1097" s="3">
        <v>36</v>
      </c>
      <c r="J1097" s="3">
        <v>9</v>
      </c>
      <c r="K1097" s="2" cm="1">
        <f t="array" ref="K1097">IF(C1097="","",C1097-SUMPRODUCT(($B$1461:$B$1491=$J1097)*1,C$1461:C$1491))</f>
        <v>-1.5827625149673761</v>
      </c>
      <c r="L1097" s="2" cm="1">
        <f t="array" ref="L1097">IF(D1097="","",D1097-SUMPRODUCT(($B$1461:$B$1491=$J1097)*1,D$1461:D$1491))</f>
        <v>-1.421102007303265</v>
      </c>
      <c r="M1097" s="2" cm="1">
        <f t="array" ref="M1097">IF(E1097="","",E1097-SUMPRODUCT(($B$1461:$B$1491=$J1097)*1,E$1461:E$1491))</f>
        <v>-1.3862593328443253</v>
      </c>
      <c r="N1097" s="2" cm="1">
        <f t="array" ref="N1097">IF(F1097="","",F1097-SUMPRODUCT(($B$1461:$B$1491=$J1097)*1,F$1461:F$1491))</f>
        <v>-1.3815226140404189</v>
      </c>
      <c r="O1097" s="2" cm="1">
        <f t="array" ref="O1097">IF(G1097="","",G1097-SUMPRODUCT(($B$1461:$B$1491=$J1097)*1,G$1461:G$1491))</f>
        <v>-1.4260923610331719</v>
      </c>
    </row>
    <row r="1098" spans="1:15" x14ac:dyDescent="0.55000000000000004">
      <c r="A1098" s="3">
        <v>36</v>
      </c>
      <c r="B1098" s="4">
        <v>10</v>
      </c>
      <c r="C1098" s="2">
        <f>IF(logVir!C1098="","",LN(資本ストック!C1098))</f>
        <v>11.795087090622967</v>
      </c>
      <c r="D1098" s="2">
        <f>IF(logVir!D1098="","",LN(資本ストック!D1098))</f>
        <v>11.684472687867471</v>
      </c>
      <c r="E1098" s="2">
        <f>IF(logVir!E1098="","",LN(資本ストック!E1098))</f>
        <v>11.678705605124206</v>
      </c>
      <c r="F1098" s="2">
        <f>IF(logVir!F1098="","",LN(資本ストック!F1098))</f>
        <v>11.634101062039804</v>
      </c>
      <c r="G1098" s="2">
        <f>IF(logVir!G1098="","",LN(資本ストック!G1098))</f>
        <v>11.589448819612125</v>
      </c>
      <c r="I1098" s="3">
        <v>36</v>
      </c>
      <c r="J1098" s="3">
        <v>10</v>
      </c>
      <c r="K1098" s="2" cm="1">
        <f t="array" ref="K1098">IF(C1098="","",C1098-SUMPRODUCT(($B$1461:$B$1491=$J1098)*1,C$1461:C$1491))</f>
        <v>-0.88016410240855691</v>
      </c>
      <c r="L1098" s="2" cm="1">
        <f t="array" ref="L1098">IF(D1098="","",D1098-SUMPRODUCT(($B$1461:$B$1491=$J1098)*1,D$1461:D$1491))</f>
        <v>-1.0581346643940677</v>
      </c>
      <c r="M1098" s="2" cm="1">
        <f t="array" ref="M1098">IF(E1098="","",E1098-SUMPRODUCT(($B$1461:$B$1491=$J1098)*1,E$1461:E$1491))</f>
        <v>-1.1464096238969557</v>
      </c>
      <c r="N1098" s="2" cm="1">
        <f t="array" ref="N1098">IF(F1098="","",F1098-SUMPRODUCT(($B$1461:$B$1491=$J1098)*1,F$1461:F$1491))</f>
        <v>-1.1824105196894248</v>
      </c>
      <c r="O1098" s="2" cm="1">
        <f t="array" ref="O1098">IF(G1098="","",G1098-SUMPRODUCT(($B$1461:$B$1491=$J1098)*1,G$1461:G$1491))</f>
        <v>-1.2411478567323186</v>
      </c>
    </row>
    <row r="1099" spans="1:15" x14ac:dyDescent="0.55000000000000004">
      <c r="A1099" s="3">
        <v>36</v>
      </c>
      <c r="B1099" s="4">
        <v>11</v>
      </c>
      <c r="C1099" s="2">
        <f>IF(logVir!C1099="","",LN(資本ストック!C1099))</f>
        <v>11.785903785662237</v>
      </c>
      <c r="D1099" s="2">
        <f>IF(logVir!D1099="","",LN(資本ストック!D1099))</f>
        <v>12.426168166121009</v>
      </c>
      <c r="E1099" s="2">
        <f>IF(logVir!E1099="","",LN(資本ストック!E1099))</f>
        <v>12.697780521390717</v>
      </c>
      <c r="F1099" s="2">
        <f>IF(logVir!F1099="","",LN(資本ストック!F1099))</f>
        <v>12.719371976871521</v>
      </c>
      <c r="G1099" s="2">
        <f>IF(logVir!G1099="","",LN(資本ストック!G1099))</f>
        <v>12.828508486815108</v>
      </c>
      <c r="I1099" s="3">
        <v>36</v>
      </c>
      <c r="J1099" s="3">
        <v>11</v>
      </c>
      <c r="K1099" s="2" cm="1">
        <f t="array" ref="K1099">IF(C1099="","",C1099-SUMPRODUCT(($B$1461:$B$1491=$J1099)*1,C$1461:C$1491))</f>
        <v>-0.59618817093400622</v>
      </c>
      <c r="L1099" s="2" cm="1">
        <f t="array" ref="L1099">IF(D1099="","",D1099-SUMPRODUCT(($B$1461:$B$1491=$J1099)*1,D$1461:D$1491))</f>
        <v>5.0736763584477984E-2</v>
      </c>
      <c r="M1099" s="2" cm="1">
        <f t="array" ref="M1099">IF(E1099="","",E1099-SUMPRODUCT(($B$1461:$B$1491=$J1099)*1,E$1461:E$1491))</f>
        <v>0.26954683006270308</v>
      </c>
      <c r="N1099" s="2" cm="1">
        <f t="array" ref="N1099">IF(F1099="","",F1099-SUMPRODUCT(($B$1461:$B$1491=$J1099)*1,F$1461:F$1491))</f>
        <v>0.28026861782175772</v>
      </c>
      <c r="O1099" s="2" cm="1">
        <f t="array" ref="O1099">IF(G1099="","",G1099-SUMPRODUCT(($B$1461:$B$1491=$J1099)*1,G$1461:G$1491))</f>
        <v>0.35543915376617718</v>
      </c>
    </row>
    <row r="1100" spans="1:15" x14ac:dyDescent="0.55000000000000004">
      <c r="A1100" s="3">
        <v>36</v>
      </c>
      <c r="B1100" s="4">
        <v>12</v>
      </c>
      <c r="C1100" s="2">
        <f>IF(logVir!C1100="","",LN(資本ストック!C1100))</f>
        <v>12.260062659562028</v>
      </c>
      <c r="D1100" s="2">
        <f>IF(logVir!D1100="","",LN(資本ストック!D1100))</f>
        <v>12.053501874030038</v>
      </c>
      <c r="E1100" s="2">
        <f>IF(logVir!E1100="","",LN(資本ストック!E1100))</f>
        <v>11.773837552022748</v>
      </c>
      <c r="F1100" s="2">
        <f>IF(logVir!F1100="","",LN(資本ストック!F1100))</f>
        <v>11.667180595564966</v>
      </c>
      <c r="G1100" s="2">
        <f>IF(logVir!G1100="","",LN(資本ストック!G1100))</f>
        <v>11.905166376886349</v>
      </c>
      <c r="I1100" s="3">
        <v>36</v>
      </c>
      <c r="J1100" s="3">
        <v>12</v>
      </c>
      <c r="K1100" s="2" cm="1">
        <f t="array" ref="K1100">IF(C1100="","",C1100-SUMPRODUCT(($B$1461:$B$1491=$J1100)*1,C$1461:C$1491))</f>
        <v>-4.2497046699313756E-2</v>
      </c>
      <c r="L1100" s="2" cm="1">
        <f t="array" ref="L1100">IF(D1100="","",D1100-SUMPRODUCT(($B$1461:$B$1491=$J1100)*1,D$1461:D$1491))</f>
        <v>-0.2040534287023732</v>
      </c>
      <c r="M1100" s="2" cm="1">
        <f t="array" ref="M1100">IF(E1100="","",E1100-SUMPRODUCT(($B$1461:$B$1491=$J1100)*1,E$1461:E$1491))</f>
        <v>-0.51335330360226905</v>
      </c>
      <c r="N1100" s="2" cm="1">
        <f t="array" ref="N1100">IF(F1100="","",F1100-SUMPRODUCT(($B$1461:$B$1491=$J1100)*1,F$1461:F$1491))</f>
        <v>-0.58200671446447672</v>
      </c>
      <c r="O1100" s="2" cm="1">
        <f t="array" ref="O1100">IF(G1100="","",G1100-SUMPRODUCT(($B$1461:$B$1491=$J1100)*1,G$1461:G$1491))</f>
        <v>-0.30217655931121001</v>
      </c>
    </row>
    <row r="1101" spans="1:15" x14ac:dyDescent="0.55000000000000004">
      <c r="A1101" s="3">
        <v>36</v>
      </c>
      <c r="B1101" s="4">
        <v>13</v>
      </c>
      <c r="C1101" s="2">
        <f>IF(logVir!C1101="","",LN(資本ストック!C1101))</f>
        <v>9.2664434996485952</v>
      </c>
      <c r="D1101" s="2">
        <f>IF(logVir!D1101="","",LN(資本ストック!D1101))</f>
        <v>9.1117489572640658</v>
      </c>
      <c r="E1101" s="2">
        <f>IF(logVir!E1101="","",LN(資本ストック!E1101))</f>
        <v>9.0510375633608788</v>
      </c>
      <c r="F1101" s="2">
        <f>IF(logVir!F1101="","",LN(資本ストック!F1101))</f>
        <v>9.1157859081864476</v>
      </c>
      <c r="G1101" s="2" t="str">
        <f>IF(logVir!G1101="","",LN(資本ストック!G1101))</f>
        <v/>
      </c>
      <c r="I1101" s="3">
        <v>36</v>
      </c>
      <c r="J1101" s="3">
        <v>13</v>
      </c>
      <c r="K1101" s="2" cm="1">
        <f t="array" ref="K1101">IF(C1101="","",C1101-SUMPRODUCT(($B$1461:$B$1491=$J1101)*1,C$1461:C$1491))</f>
        <v>-2.5402808428868617</v>
      </c>
      <c r="L1101" s="2" cm="1">
        <f t="array" ref="L1101">IF(D1101="","",D1101-SUMPRODUCT(($B$1461:$B$1491=$J1101)*1,D$1461:D$1491))</f>
        <v>-2.4243298285243711</v>
      </c>
      <c r="M1101" s="2" cm="1">
        <f t="array" ref="M1101">IF(E1101="","",E1101-SUMPRODUCT(($B$1461:$B$1491=$J1101)*1,E$1461:E$1491))</f>
        <v>-2.4237775648646664</v>
      </c>
      <c r="N1101" s="2" cm="1">
        <f t="array" ref="N1101">IF(F1101="","",F1101-SUMPRODUCT(($B$1461:$B$1491=$J1101)*1,F$1461:F$1491))</f>
        <v>-2.317938001497442</v>
      </c>
      <c r="O1101" s="2" t="str" cm="1">
        <f t="array" ref="O1101">IF(G1101="","",G1101-SUMPRODUCT(($B$1461:$B$1491=$J1101)*1,G$1461:G$1491))</f>
        <v/>
      </c>
    </row>
    <row r="1102" spans="1:15" x14ac:dyDescent="0.55000000000000004">
      <c r="A1102" s="3">
        <v>36</v>
      </c>
      <c r="B1102" s="4">
        <v>14</v>
      </c>
      <c r="C1102" s="2">
        <f>IF(logVir!C1102="","",LN(資本ストック!C1102))</f>
        <v>10.051995923825855</v>
      </c>
      <c r="D1102" s="2">
        <f>IF(logVir!D1102="","",LN(資本ストック!D1102))</f>
        <v>10.127947480842904</v>
      </c>
      <c r="E1102" s="2">
        <f>IF(logVir!E1102="","",LN(資本ストック!E1102))</f>
        <v>9.9897996527139199</v>
      </c>
      <c r="F1102" s="2">
        <f>IF(logVir!F1102="","",LN(資本ストック!F1102))</f>
        <v>9.9700300349718844</v>
      </c>
      <c r="G1102" s="2">
        <f>IF(logVir!G1102="","",LN(資本ストック!G1102))</f>
        <v>9.8579581902980689</v>
      </c>
      <c r="I1102" s="3">
        <v>36</v>
      </c>
      <c r="J1102" s="3">
        <v>14</v>
      </c>
      <c r="K1102" s="2" cm="1">
        <f t="array" ref="K1102">IF(C1102="","",C1102-SUMPRODUCT(($B$1461:$B$1491=$J1102)*1,C$1461:C$1491))</f>
        <v>-2.4355944257316118</v>
      </c>
      <c r="L1102" s="2" cm="1">
        <f t="array" ref="L1102">IF(D1102="","",D1102-SUMPRODUCT(($B$1461:$B$1491=$J1102)*1,D$1461:D$1491))</f>
        <v>-2.3642262624455448</v>
      </c>
      <c r="M1102" s="2" cm="1">
        <f t="array" ref="M1102">IF(E1102="","",E1102-SUMPRODUCT(($B$1461:$B$1491=$J1102)*1,E$1461:E$1491))</f>
        <v>-2.6294342364931609</v>
      </c>
      <c r="N1102" s="2" cm="1">
        <f t="array" ref="N1102">IF(F1102="","",F1102-SUMPRODUCT(($B$1461:$B$1491=$J1102)*1,F$1461:F$1491))</f>
        <v>-2.6592521500145256</v>
      </c>
      <c r="O1102" s="2" cm="1">
        <f t="array" ref="O1102">IF(G1102="","",G1102-SUMPRODUCT(($B$1461:$B$1491=$J1102)*1,G$1461:G$1491))</f>
        <v>-2.7589107794366523</v>
      </c>
    </row>
    <row r="1103" spans="1:15" x14ac:dyDescent="0.55000000000000004">
      <c r="A1103" s="3">
        <v>36</v>
      </c>
      <c r="B1103" s="4">
        <v>15</v>
      </c>
      <c r="C1103" s="2">
        <f>IF(logVir!C1103="","",LN(資本ストック!C1103))</f>
        <v>9.0464115813427508</v>
      </c>
      <c r="D1103" s="2">
        <f>IF(logVir!D1103="","",LN(資本ストック!D1103))</f>
        <v>8.9975091301069252</v>
      </c>
      <c r="E1103" s="2">
        <f>IF(logVir!E1103="","",LN(資本ストック!E1103))</f>
        <v>9.0175398669576143</v>
      </c>
      <c r="F1103" s="2">
        <f>IF(logVir!F1103="","",LN(資本ストック!F1103))</f>
        <v>9.1193031566796101</v>
      </c>
      <c r="G1103" s="2">
        <f>IF(logVir!G1103="","",LN(資本ストック!G1103))</f>
        <v>9.16891306253825</v>
      </c>
      <c r="I1103" s="3">
        <v>36</v>
      </c>
      <c r="J1103" s="3">
        <v>15</v>
      </c>
      <c r="K1103" s="2" cm="1">
        <f t="array" ref="K1103">IF(C1103="","",C1103-SUMPRODUCT(($B$1461:$B$1491=$J1103)*1,C$1461:C$1491))</f>
        <v>-1.4163298635824315</v>
      </c>
      <c r="L1103" s="2" cm="1">
        <f t="array" ref="L1103">IF(D1103="","",D1103-SUMPRODUCT(($B$1461:$B$1491=$J1103)*1,D$1461:D$1491))</f>
        <v>-1.4904384583254675</v>
      </c>
      <c r="M1103" s="2" cm="1">
        <f t="array" ref="M1103">IF(E1103="","",E1103-SUMPRODUCT(($B$1461:$B$1491=$J1103)*1,E$1461:E$1491))</f>
        <v>-1.5449212914388681</v>
      </c>
      <c r="N1103" s="2" cm="1">
        <f t="array" ref="N1103">IF(F1103="","",F1103-SUMPRODUCT(($B$1461:$B$1491=$J1103)*1,F$1461:F$1491))</f>
        <v>-1.4510952729197246</v>
      </c>
      <c r="O1103" s="2" cm="1">
        <f t="array" ref="O1103">IF(G1103="","",G1103-SUMPRODUCT(($B$1461:$B$1491=$J1103)*1,G$1461:G$1491))</f>
        <v>-1.4103636179973282</v>
      </c>
    </row>
    <row r="1104" spans="1:15" x14ac:dyDescent="0.55000000000000004">
      <c r="A1104" s="3">
        <v>36</v>
      </c>
      <c r="B1104" s="4">
        <v>16</v>
      </c>
      <c r="C1104" s="2">
        <f>IF(logVir!C1104="","",LN(資本ストック!C1104))</f>
        <v>11.405769399582866</v>
      </c>
      <c r="D1104" s="2">
        <f>IF(logVir!D1104="","",LN(資本ストック!D1104))</f>
        <v>11.506627091125205</v>
      </c>
      <c r="E1104" s="2">
        <f>IF(logVir!E1104="","",LN(資本ストック!E1104))</f>
        <v>11.511944655333386</v>
      </c>
      <c r="F1104" s="2">
        <f>IF(logVir!F1104="","",LN(資本ストック!F1104))</f>
        <v>11.497226407699477</v>
      </c>
      <c r="G1104" s="2">
        <f>IF(logVir!G1104="","",LN(資本ストック!G1104))</f>
        <v>11.473190901134686</v>
      </c>
      <c r="I1104" s="3">
        <v>36</v>
      </c>
      <c r="J1104" s="3">
        <v>16</v>
      </c>
      <c r="K1104" s="2" cm="1">
        <f t="array" ref="K1104">IF(C1104="","",C1104-SUMPRODUCT(($B$1461:$B$1491=$J1104)*1,C$1461:C$1491))</f>
        <v>-0.80185315796975054</v>
      </c>
      <c r="L1104" s="2" cm="1">
        <f t="array" ref="L1104">IF(D1104="","",D1104-SUMPRODUCT(($B$1461:$B$1491=$J1104)*1,D$1461:D$1491))</f>
        <v>-0.70155665573785519</v>
      </c>
      <c r="M1104" s="2" cm="1">
        <f t="array" ref="M1104">IF(E1104="","",E1104-SUMPRODUCT(($B$1461:$B$1491=$J1104)*1,E$1461:E$1491))</f>
        <v>-0.72829261502429077</v>
      </c>
      <c r="N1104" s="2" cm="1">
        <f t="array" ref="N1104">IF(F1104="","",F1104-SUMPRODUCT(($B$1461:$B$1491=$J1104)*1,F$1461:F$1491))</f>
        <v>-0.74021841431458313</v>
      </c>
      <c r="O1104" s="2" cm="1">
        <f t="array" ref="O1104">IF(G1104="","",G1104-SUMPRODUCT(($B$1461:$B$1491=$J1104)*1,G$1461:G$1491))</f>
        <v>-0.78910200943518127</v>
      </c>
    </row>
    <row r="1105" spans="1:15" x14ac:dyDescent="0.55000000000000004">
      <c r="A1105" s="3">
        <v>36</v>
      </c>
      <c r="B1105" s="4">
        <v>17</v>
      </c>
      <c r="C1105" s="2">
        <f>IF(logVir!C1105="","",LN(資本ストック!C1105))</f>
        <v>14.533127780597333</v>
      </c>
      <c r="D1105" s="2">
        <f>IF(logVir!D1105="","",LN(資本ストック!D1105))</f>
        <v>14.455462012769267</v>
      </c>
      <c r="E1105" s="2">
        <f>IF(logVir!E1105="","",LN(資本ストック!E1105))</f>
        <v>14.368230470158169</v>
      </c>
      <c r="F1105" s="2">
        <f>IF(logVir!F1105="","",LN(資本ストック!F1105))</f>
        <v>14.350610750005131</v>
      </c>
      <c r="G1105" s="2">
        <f>IF(logVir!G1105="","",LN(資本ストック!G1105))</f>
        <v>14.321656392440289</v>
      </c>
      <c r="I1105" s="3">
        <v>36</v>
      </c>
      <c r="J1105" s="3">
        <v>17</v>
      </c>
      <c r="K1105" s="2" cm="1">
        <f t="array" ref="K1105">IF(C1105="","",C1105-SUMPRODUCT(($B$1461:$B$1491=$J1105)*1,C$1461:C$1491))</f>
        <v>-0.52922539922001732</v>
      </c>
      <c r="L1105" s="2" cm="1">
        <f t="array" ref="L1105">IF(D1105="","",D1105-SUMPRODUCT(($B$1461:$B$1491=$J1105)*1,D$1461:D$1491))</f>
        <v>-0.59880315792084104</v>
      </c>
      <c r="M1105" s="2" cm="1">
        <f t="array" ref="M1105">IF(E1105="","",E1105-SUMPRODUCT(($B$1461:$B$1491=$J1105)*1,E$1461:E$1491))</f>
        <v>-0.68666216440303351</v>
      </c>
      <c r="N1105" s="2" cm="1">
        <f t="array" ref="N1105">IF(F1105="","",F1105-SUMPRODUCT(($B$1461:$B$1491=$J1105)*1,F$1461:F$1491))</f>
        <v>-0.70338266234295332</v>
      </c>
      <c r="O1105" s="2" cm="1">
        <f t="array" ref="O1105">IF(G1105="","",G1105-SUMPRODUCT(($B$1461:$B$1491=$J1105)*1,G$1461:G$1491))</f>
        <v>-0.7373828262008324</v>
      </c>
    </row>
    <row r="1106" spans="1:15" x14ac:dyDescent="0.55000000000000004">
      <c r="A1106" s="3">
        <v>36</v>
      </c>
      <c r="B1106" s="4">
        <v>18</v>
      </c>
      <c r="C1106" s="2">
        <f>IF(logVir!C1106="","",LN(資本ストック!C1106))</f>
        <v>11.769388796214562</v>
      </c>
      <c r="D1106" s="2">
        <f>IF(logVir!D1106="","",LN(資本ストック!D1106))</f>
        <v>11.75097659359499</v>
      </c>
      <c r="E1106" s="2">
        <f>IF(logVir!E1106="","",LN(資本ストック!E1106))</f>
        <v>11.808039572586738</v>
      </c>
      <c r="F1106" s="2">
        <f>IF(logVir!F1106="","",LN(資本ストック!F1106))</f>
        <v>11.838933185991136</v>
      </c>
      <c r="G1106" s="2">
        <f>IF(logVir!G1106="","",LN(資本ストック!G1106))</f>
        <v>11.899941740691233</v>
      </c>
      <c r="I1106" s="3">
        <v>36</v>
      </c>
      <c r="J1106" s="3">
        <v>18</v>
      </c>
      <c r="K1106" s="2" cm="1">
        <f t="array" ref="K1106">IF(C1106="","",C1106-SUMPRODUCT(($B$1461:$B$1491=$J1106)*1,C$1461:C$1491))</f>
        <v>-0.93316653806663474</v>
      </c>
      <c r="L1106" s="2" cm="1">
        <f t="array" ref="L1106">IF(D1106="","",D1106-SUMPRODUCT(($B$1461:$B$1491=$J1106)*1,D$1461:D$1491))</f>
        <v>-0.97461277464545226</v>
      </c>
      <c r="M1106" s="2" cm="1">
        <f t="array" ref="M1106">IF(E1106="","",E1106-SUMPRODUCT(($B$1461:$B$1491=$J1106)*1,E$1461:E$1491))</f>
        <v>-0.965882924691293</v>
      </c>
      <c r="N1106" s="2" cm="1">
        <f t="array" ref="N1106">IF(F1106="","",F1106-SUMPRODUCT(($B$1461:$B$1491=$J1106)*1,F$1461:F$1491))</f>
        <v>-0.95296670112981907</v>
      </c>
      <c r="O1106" s="2" cm="1">
        <f t="array" ref="O1106">IF(G1106="","",G1106-SUMPRODUCT(($B$1461:$B$1491=$J1106)*1,G$1461:G$1491))</f>
        <v>-0.95965860333456909</v>
      </c>
    </row>
    <row r="1107" spans="1:15" x14ac:dyDescent="0.55000000000000004">
      <c r="A1107" s="3">
        <v>36</v>
      </c>
      <c r="B1107" s="4">
        <v>19</v>
      </c>
      <c r="C1107" s="2">
        <f>IF(logVir!C1107="","",LN(資本ストック!C1107))</f>
        <v>11.340976387766091</v>
      </c>
      <c r="D1107" s="2">
        <f>IF(logVir!D1107="","",LN(資本ストック!D1107))</f>
        <v>11.275495440160636</v>
      </c>
      <c r="E1107" s="2">
        <f>IF(logVir!E1107="","",LN(資本ストック!E1107))</f>
        <v>11.210066811823351</v>
      </c>
      <c r="F1107" s="2">
        <f>IF(logVir!F1107="","",LN(資本ストック!F1107))</f>
        <v>11.200983919486958</v>
      </c>
      <c r="G1107" s="2">
        <f>IF(logVir!G1107="","",LN(資本ストック!G1107))</f>
        <v>11.18413023395075</v>
      </c>
      <c r="I1107" s="3">
        <v>36</v>
      </c>
      <c r="J1107" s="3">
        <v>19</v>
      </c>
      <c r="K1107" s="2" cm="1">
        <f t="array" ref="K1107">IF(C1107="","",C1107-SUMPRODUCT(($B$1461:$B$1491=$J1107)*1,C$1461:C$1491))</f>
        <v>-1.1746040432512324</v>
      </c>
      <c r="L1107" s="2" cm="1">
        <f t="array" ref="L1107">IF(D1107="","",D1107-SUMPRODUCT(($B$1461:$B$1491=$J1107)*1,D$1461:D$1491))</f>
        <v>-1.185288499849344</v>
      </c>
      <c r="M1107" s="2" cm="1">
        <f t="array" ref="M1107">IF(E1107="","",E1107-SUMPRODUCT(($B$1461:$B$1491=$J1107)*1,E$1461:E$1491))</f>
        <v>-1.2208309057856876</v>
      </c>
      <c r="N1107" s="2" cm="1">
        <f t="array" ref="N1107">IF(F1107="","",F1107-SUMPRODUCT(($B$1461:$B$1491=$J1107)*1,F$1461:F$1491))</f>
        <v>-1.2247485299556917</v>
      </c>
      <c r="O1107" s="2" cm="1">
        <f t="array" ref="O1107">IF(G1107="","",G1107-SUMPRODUCT(($B$1461:$B$1491=$J1107)*1,G$1461:G$1491))</f>
        <v>-1.2318492098984777</v>
      </c>
    </row>
    <row r="1108" spans="1:15" x14ac:dyDescent="0.55000000000000004">
      <c r="A1108" s="3">
        <v>36</v>
      </c>
      <c r="B1108" s="4">
        <v>20</v>
      </c>
      <c r="C1108" s="2">
        <f>IF(logVir!C1108="","",LN(資本ストック!C1108))</f>
        <v>12.374839490672501</v>
      </c>
      <c r="D1108" s="2">
        <f>IF(logVir!D1108="","",LN(資本ストック!D1108))</f>
        <v>12.538399349621377</v>
      </c>
      <c r="E1108" s="2">
        <f>IF(logVir!E1108="","",LN(資本ストック!E1108))</f>
        <v>13.015940027781461</v>
      </c>
      <c r="F1108" s="2">
        <f>IF(logVir!F1108="","",LN(資本ストック!F1108))</f>
        <v>12.956352929785988</v>
      </c>
      <c r="G1108" s="2">
        <f>IF(logVir!G1108="","",LN(資本ストック!G1108))</f>
        <v>12.970006123897129</v>
      </c>
      <c r="I1108" s="3">
        <v>36</v>
      </c>
      <c r="J1108" s="3">
        <v>20</v>
      </c>
      <c r="K1108" s="2" cm="1">
        <f t="array" ref="K1108">IF(C1108="","",C1108-SUMPRODUCT(($B$1461:$B$1491=$J1108)*1,C$1461:C$1491))</f>
        <v>-0.85532236921648774</v>
      </c>
      <c r="L1108" s="2" cm="1">
        <f t="array" ref="L1108">IF(D1108="","",D1108-SUMPRODUCT(($B$1461:$B$1491=$J1108)*1,D$1461:D$1491))</f>
        <v>-0.78790900463392255</v>
      </c>
      <c r="M1108" s="2" cm="1">
        <f t="array" ref="M1108">IF(E1108="","",E1108-SUMPRODUCT(($B$1461:$B$1491=$J1108)*1,E$1461:E$1491))</f>
        <v>-0.38507841438459245</v>
      </c>
      <c r="N1108" s="2" cm="1">
        <f t="array" ref="N1108">IF(F1108="","",F1108-SUMPRODUCT(($B$1461:$B$1491=$J1108)*1,F$1461:F$1491))</f>
        <v>-0.4408071015177466</v>
      </c>
      <c r="O1108" s="2" cm="1">
        <f t="array" ref="O1108">IF(G1108="","",G1108-SUMPRODUCT(($B$1461:$B$1491=$J1108)*1,G$1461:G$1491))</f>
        <v>-0.47467037779666654</v>
      </c>
    </row>
    <row r="1109" spans="1:15" x14ac:dyDescent="0.55000000000000004">
      <c r="A1109" s="3">
        <v>36</v>
      </c>
      <c r="B1109" s="4">
        <v>21</v>
      </c>
      <c r="C1109" s="2">
        <f>IF(logVir!C1109="","",LN(資本ストック!C1109))</f>
        <v>13.692589576746906</v>
      </c>
      <c r="D1109" s="2">
        <f>IF(logVir!D1109="","",LN(資本ストック!D1109))</f>
        <v>13.956349240014903</v>
      </c>
      <c r="E1109" s="2">
        <f>IF(logVir!E1109="","",LN(資本ストック!E1109))</f>
        <v>14.060217160075197</v>
      </c>
      <c r="F1109" s="2">
        <f>IF(logVir!F1109="","",LN(資本ストック!F1109))</f>
        <v>14.074902809784465</v>
      </c>
      <c r="G1109" s="2">
        <f>IF(logVir!G1109="","",LN(資本ストック!G1109))</f>
        <v>14.086416670707479</v>
      </c>
      <c r="I1109" s="3">
        <v>36</v>
      </c>
      <c r="J1109" s="3">
        <v>21</v>
      </c>
      <c r="K1109" s="2" cm="1">
        <f t="array" ref="K1109">IF(C1109="","",C1109-SUMPRODUCT(($B$1461:$B$1491=$J1109)*1,C$1461:C$1491))</f>
        <v>-0.79922193693046317</v>
      </c>
      <c r="L1109" s="2" cm="1">
        <f t="array" ref="L1109">IF(D1109="","",D1109-SUMPRODUCT(($B$1461:$B$1491=$J1109)*1,D$1461:D$1491))</f>
        <v>-0.56840662589666735</v>
      </c>
      <c r="M1109" s="2" cm="1">
        <f t="array" ref="M1109">IF(E1109="","",E1109-SUMPRODUCT(($B$1461:$B$1491=$J1109)*1,E$1461:E$1491))</f>
        <v>-0.52234644388540374</v>
      </c>
      <c r="N1109" s="2" cm="1">
        <f t="array" ref="N1109">IF(F1109="","",F1109-SUMPRODUCT(($B$1461:$B$1491=$J1109)*1,F$1461:F$1491))</f>
        <v>-0.51980581709315743</v>
      </c>
      <c r="O1109" s="2" cm="1">
        <f t="array" ref="O1109">IF(G1109="","",G1109-SUMPRODUCT(($B$1461:$B$1491=$J1109)*1,G$1461:G$1491))</f>
        <v>-0.52505258952294831</v>
      </c>
    </row>
    <row r="1110" spans="1:15" x14ac:dyDescent="0.55000000000000004">
      <c r="A1110" s="3">
        <v>36</v>
      </c>
      <c r="B1110" s="4">
        <v>22</v>
      </c>
      <c r="C1110" s="2">
        <f>IF(logVir!C1110="","",LN(資本ストック!C1110))</f>
        <v>11.649574291608038</v>
      </c>
      <c r="D1110" s="2">
        <f>IF(logVir!D1110="","",LN(資本ストック!D1110))</f>
        <v>11.481609595507816</v>
      </c>
      <c r="E1110" s="2">
        <f>IF(logVir!E1110="","",LN(資本ストック!E1110))</f>
        <v>11.202401928871689</v>
      </c>
      <c r="F1110" s="2">
        <f>IF(logVir!F1110="","",LN(資本ストック!F1110))</f>
        <v>11.141153249243628</v>
      </c>
      <c r="G1110" s="2">
        <f>IF(logVir!G1110="","",LN(資本ストック!G1110))</f>
        <v>11.092510320117302</v>
      </c>
      <c r="I1110" s="3">
        <v>36</v>
      </c>
      <c r="J1110" s="3">
        <v>22</v>
      </c>
      <c r="K1110" s="2" cm="1">
        <f t="array" ref="K1110">IF(C1110="","",C1110-SUMPRODUCT(($B$1461:$B$1491=$J1110)*1,C$1461:C$1491))</f>
        <v>-0.95617928450291245</v>
      </c>
      <c r="L1110" s="2" cm="1">
        <f t="array" ref="L1110">IF(D1110="","",D1110-SUMPRODUCT(($B$1461:$B$1491=$J1110)*1,D$1461:D$1491))</f>
        <v>-0.97604511148648676</v>
      </c>
      <c r="M1110" s="2" cm="1">
        <f t="array" ref="M1110">IF(E1110="","",E1110-SUMPRODUCT(($B$1461:$B$1491=$J1110)*1,E$1461:E$1491))</f>
        <v>-1.0909988274880469</v>
      </c>
      <c r="N1110" s="2" cm="1">
        <f t="array" ref="N1110">IF(F1110="","",F1110-SUMPRODUCT(($B$1461:$B$1491=$J1110)*1,F$1461:F$1491))</f>
        <v>-1.1058174924510453</v>
      </c>
      <c r="O1110" s="2" cm="1">
        <f t="array" ref="O1110">IF(G1110="","",G1110-SUMPRODUCT(($B$1461:$B$1491=$J1110)*1,G$1461:G$1491))</f>
        <v>-1.1211059242128858</v>
      </c>
    </row>
    <row r="1111" spans="1:15" x14ac:dyDescent="0.55000000000000004">
      <c r="A1111" s="3">
        <v>36</v>
      </c>
      <c r="B1111" s="4">
        <v>23</v>
      </c>
      <c r="C1111" s="2">
        <f>IF(logVir!C1111="","",LN(資本ストック!C1111))</f>
        <v>12.493296274611236</v>
      </c>
      <c r="D1111" s="2">
        <f>IF(logVir!D1111="","",LN(資本ストック!D1111))</f>
        <v>12.554736173216954</v>
      </c>
      <c r="E1111" s="2">
        <f>IF(logVir!E1111="","",LN(資本ストック!E1111))</f>
        <v>12.60110610012598</v>
      </c>
      <c r="F1111" s="2">
        <f>IF(logVir!F1111="","",LN(資本ストック!F1111))</f>
        <v>12.596700343994032</v>
      </c>
      <c r="G1111" s="2">
        <f>IF(logVir!G1111="","",LN(資本ストック!G1111))</f>
        <v>12.62724185849968</v>
      </c>
      <c r="I1111" s="3">
        <v>36</v>
      </c>
      <c r="J1111" s="3">
        <v>23</v>
      </c>
      <c r="K1111" s="2" cm="1">
        <f t="array" ref="K1111">IF(C1111="","",C1111-SUMPRODUCT(($B$1461:$B$1491=$J1111)*1,C$1461:C$1491))</f>
        <v>-0.92404721342842322</v>
      </c>
      <c r="L1111" s="2" cm="1">
        <f t="array" ref="L1111">IF(D1111="","",D1111-SUMPRODUCT(($B$1461:$B$1491=$J1111)*1,D$1461:D$1491))</f>
        <v>-0.9409537736549165</v>
      </c>
      <c r="M1111" s="2" cm="1">
        <f t="array" ref="M1111">IF(E1111="","",E1111-SUMPRODUCT(($B$1461:$B$1491=$J1111)*1,E$1461:E$1491))</f>
        <v>-0.90521726811259207</v>
      </c>
      <c r="N1111" s="2" cm="1">
        <f t="array" ref="N1111">IF(F1111="","",F1111-SUMPRODUCT(($B$1461:$B$1491=$J1111)*1,F$1461:F$1491))</f>
        <v>-0.90447270731403151</v>
      </c>
      <c r="O1111" s="2" cm="1">
        <f t="array" ref="O1111">IF(G1111="","",G1111-SUMPRODUCT(($B$1461:$B$1491=$J1111)*1,G$1461:G$1491))</f>
        <v>-0.88683722469794368</v>
      </c>
    </row>
    <row r="1112" spans="1:15" x14ac:dyDescent="0.55000000000000004">
      <c r="A1112" s="3">
        <v>36</v>
      </c>
      <c r="B1112" s="4">
        <v>24</v>
      </c>
      <c r="C1112" s="2">
        <f>IF(logVir!C1112="","",LN(資本ストック!C1112))</f>
        <v>10.212757115736768</v>
      </c>
      <c r="D1112" s="2">
        <f>IF(logVir!D1112="","",LN(資本ストック!D1112))</f>
        <v>10.083702036293124</v>
      </c>
      <c r="E1112" s="2">
        <f>IF(logVir!E1112="","",LN(資本ストック!E1112))</f>
        <v>9.9269781199578624</v>
      </c>
      <c r="F1112" s="2">
        <f>IF(logVir!F1112="","",LN(資本ストック!F1112))</f>
        <v>9.8692467618646003</v>
      </c>
      <c r="G1112" s="2">
        <f>IF(logVir!G1112="","",LN(資本ストック!G1112))</f>
        <v>9.7885555408388836</v>
      </c>
      <c r="I1112" s="3">
        <v>36</v>
      </c>
      <c r="J1112" s="3">
        <v>24</v>
      </c>
      <c r="K1112" s="2" cm="1">
        <f t="array" ref="K1112">IF(C1112="","",C1112-SUMPRODUCT(($B$1461:$B$1491=$J1112)*1,C$1461:C$1491))</f>
        <v>-1.0799270781272732</v>
      </c>
      <c r="L1112" s="2" cm="1">
        <f t="array" ref="L1112">IF(D1112="","",D1112-SUMPRODUCT(($B$1461:$B$1491=$J1112)*1,D$1461:D$1491))</f>
        <v>-1.2030465340274326</v>
      </c>
      <c r="M1112" s="2" cm="1">
        <f t="array" ref="M1112">IF(E1112="","",E1112-SUMPRODUCT(($B$1461:$B$1491=$J1112)*1,E$1461:E$1491))</f>
        <v>-1.4071333897611815</v>
      </c>
      <c r="N1112" s="2" cm="1">
        <f t="array" ref="N1112">IF(F1112="","",F1112-SUMPRODUCT(($B$1461:$B$1491=$J1112)*1,F$1461:F$1491))</f>
        <v>-1.4634089268957027</v>
      </c>
      <c r="O1112" s="2" cm="1">
        <f t="array" ref="O1112">IF(G1112="","",G1112-SUMPRODUCT(($B$1461:$B$1491=$J1112)*1,G$1461:G$1491))</f>
        <v>-1.5331542724805072</v>
      </c>
    </row>
    <row r="1113" spans="1:15" x14ac:dyDescent="0.55000000000000004">
      <c r="A1113" s="3">
        <v>36</v>
      </c>
      <c r="B1113" s="4">
        <v>25</v>
      </c>
      <c r="C1113" s="2">
        <f>IF(logVir!C1113="","",LN(資本ストック!C1113))</f>
        <v>10.581219611237255</v>
      </c>
      <c r="D1113" s="2">
        <f>IF(logVir!D1113="","",LN(資本ストック!D1113))</f>
        <v>10.711671207067303</v>
      </c>
      <c r="E1113" s="2">
        <f>IF(logVir!E1113="","",LN(資本ストック!E1113))</f>
        <v>10.830779949666741</v>
      </c>
      <c r="F1113" s="2">
        <f>IF(logVir!F1113="","",LN(資本ストック!F1113))</f>
        <v>11.042838705006368</v>
      </c>
      <c r="G1113" s="2">
        <f>IF(logVir!G1113="","",LN(資本ストック!G1113))</f>
        <v>10.976391692019074</v>
      </c>
      <c r="I1113" s="3">
        <v>36</v>
      </c>
      <c r="J1113" s="3">
        <v>25</v>
      </c>
      <c r="K1113" s="2" cm="1">
        <f t="array" ref="K1113">IF(C1113="","",C1113-SUMPRODUCT(($B$1461:$B$1491=$J1113)*1,C$1461:C$1491))</f>
        <v>-1.026532045880117</v>
      </c>
      <c r="L1113" s="2" cm="1">
        <f t="array" ref="L1113">IF(D1113="","",D1113-SUMPRODUCT(($B$1461:$B$1491=$J1113)*1,D$1461:D$1491))</f>
        <v>-0.98471400386994645</v>
      </c>
      <c r="M1113" s="2" cm="1">
        <f t="array" ref="M1113">IF(E1113="","",E1113-SUMPRODUCT(($B$1461:$B$1491=$J1113)*1,E$1461:E$1491))</f>
        <v>-0.92226092773704593</v>
      </c>
      <c r="N1113" s="2" cm="1">
        <f t="array" ref="N1113">IF(F1113="","",F1113-SUMPRODUCT(($B$1461:$B$1491=$J1113)*1,F$1461:F$1491))</f>
        <v>-0.74672594036056594</v>
      </c>
      <c r="O1113" s="2" cm="1">
        <f t="array" ref="O1113">IF(G1113="","",G1113-SUMPRODUCT(($B$1461:$B$1491=$J1113)*1,G$1461:G$1491))</f>
        <v>-0.81823896815507169</v>
      </c>
    </row>
    <row r="1114" spans="1:15" x14ac:dyDescent="0.55000000000000004">
      <c r="A1114" s="3">
        <v>36</v>
      </c>
      <c r="B1114" s="4">
        <v>26</v>
      </c>
      <c r="C1114" s="2">
        <f>IF(logVir!C1114="","",LN(資本ストック!C1114))</f>
        <v>13.098814418586292</v>
      </c>
      <c r="D1114" s="2">
        <f>IF(logVir!D1114="","",LN(資本ストック!D1114))</f>
        <v>13.030983563820648</v>
      </c>
      <c r="E1114" s="2">
        <f>IF(logVir!E1114="","",LN(資本ストック!E1114))</f>
        <v>13.104155172479677</v>
      </c>
      <c r="F1114" s="2">
        <f>IF(logVir!F1114="","",LN(資本ストック!F1114))</f>
        <v>13.098842632231007</v>
      </c>
      <c r="G1114" s="2">
        <f>IF(logVir!G1114="","",LN(資本ストック!G1114))</f>
        <v>13.032564679538497</v>
      </c>
      <c r="I1114" s="3">
        <v>36</v>
      </c>
      <c r="J1114" s="3">
        <v>26</v>
      </c>
      <c r="K1114" s="2" cm="1">
        <f t="array" ref="K1114">IF(C1114="","",C1114-SUMPRODUCT(($B$1461:$B$1491=$J1114)*1,C$1461:C$1491))</f>
        <v>-1.0348287083567005</v>
      </c>
      <c r="L1114" s="2" cm="1">
        <f t="array" ref="L1114">IF(D1114="","",D1114-SUMPRODUCT(($B$1461:$B$1491=$J1114)*1,D$1461:D$1491))</f>
        <v>-1.0420033039356369</v>
      </c>
      <c r="M1114" s="2" cm="1">
        <f t="array" ref="M1114">IF(E1114="","",E1114-SUMPRODUCT(($B$1461:$B$1491=$J1114)*1,E$1461:E$1491))</f>
        <v>-1.0009152825176386</v>
      </c>
      <c r="N1114" s="2" cm="1">
        <f t="array" ref="N1114">IF(F1114="","",F1114-SUMPRODUCT(($B$1461:$B$1491=$J1114)*1,F$1461:F$1491))</f>
        <v>-1.0159650227381078</v>
      </c>
      <c r="O1114" s="2" cm="1">
        <f t="array" ref="O1114">IF(G1114="","",G1114-SUMPRODUCT(($B$1461:$B$1491=$J1114)*1,G$1461:G$1491))</f>
        <v>-1.0721643465073054</v>
      </c>
    </row>
    <row r="1115" spans="1:15" x14ac:dyDescent="0.55000000000000004">
      <c r="A1115" s="3">
        <v>36</v>
      </c>
      <c r="B1115" s="4">
        <v>27</v>
      </c>
      <c r="C1115" s="2">
        <f>IF(logVir!C1115="","",LN(資本ストック!C1115))</f>
        <v>11.557695029020209</v>
      </c>
      <c r="D1115" s="2">
        <f>IF(logVir!D1115="","",LN(資本ストック!D1115))</f>
        <v>11.806078312782553</v>
      </c>
      <c r="E1115" s="2">
        <f>IF(logVir!E1115="","",LN(資本ストック!E1115))</f>
        <v>11.997408906261914</v>
      </c>
      <c r="F1115" s="2">
        <f>IF(logVir!F1115="","",LN(資本ストック!F1115))</f>
        <v>12.032221161232343</v>
      </c>
      <c r="G1115" s="2">
        <f>IF(logVir!G1115="","",LN(資本ストック!G1115))</f>
        <v>12.03784199926096</v>
      </c>
      <c r="I1115" s="3">
        <v>36</v>
      </c>
      <c r="J1115" s="3">
        <v>27</v>
      </c>
      <c r="K1115" s="2" cm="1">
        <f t="array" ref="K1115">IF(C1115="","",C1115-SUMPRODUCT(($B$1461:$B$1491=$J1115)*1,C$1461:C$1491))</f>
        <v>-1.1452138355402735</v>
      </c>
      <c r="L1115" s="2" cm="1">
        <f t="array" ref="L1115">IF(D1115="","",D1115-SUMPRODUCT(($B$1461:$B$1491=$J1115)*1,D$1461:D$1491))</f>
        <v>-1.1905499583916797</v>
      </c>
      <c r="M1115" s="2" cm="1">
        <f t="array" ref="M1115">IF(E1115="","",E1115-SUMPRODUCT(($B$1461:$B$1491=$J1115)*1,E$1461:E$1491))</f>
        <v>-1.195460120344995</v>
      </c>
      <c r="N1115" s="2" cm="1">
        <f t="array" ref="N1115">IF(F1115="","",F1115-SUMPRODUCT(($B$1461:$B$1491=$J1115)*1,F$1461:F$1491))</f>
        <v>-1.176277668524552</v>
      </c>
      <c r="O1115" s="2" cm="1">
        <f t="array" ref="O1115">IF(G1115="","",G1115-SUMPRODUCT(($B$1461:$B$1491=$J1115)*1,G$1461:G$1491))</f>
        <v>-1.2043761800766948</v>
      </c>
    </row>
    <row r="1116" spans="1:15" x14ac:dyDescent="0.55000000000000004">
      <c r="A1116" s="3">
        <v>36</v>
      </c>
      <c r="B1116" s="4">
        <v>28</v>
      </c>
      <c r="C1116" s="2">
        <f>IF(logVir!C1116="","",LN(資本ストック!C1116))</f>
        <v>14.570104299031916</v>
      </c>
      <c r="D1116" s="2">
        <f>IF(logVir!D1116="","",LN(資本ストック!D1116))</f>
        <v>14.711591218172323</v>
      </c>
      <c r="E1116" s="2">
        <f>IF(logVir!E1116="","",LN(資本ストック!E1116))</f>
        <v>14.762378211442577</v>
      </c>
      <c r="F1116" s="2">
        <f>IF(logVir!F1116="","",LN(資本ストック!F1116))</f>
        <v>14.76744697297149</v>
      </c>
      <c r="G1116" s="2">
        <f>IF(logVir!G1116="","",LN(資本ストック!G1116))</f>
        <v>14.757252786226443</v>
      </c>
      <c r="I1116" s="3">
        <v>36</v>
      </c>
      <c r="J1116" s="3">
        <v>28</v>
      </c>
      <c r="K1116" s="2" cm="1">
        <f t="array" ref="K1116">IF(C1116="","",C1116-SUMPRODUCT(($B$1461:$B$1491=$J1116)*1,C$1461:C$1491))</f>
        <v>-0.97847765384282503</v>
      </c>
      <c r="L1116" s="2" cm="1">
        <f t="array" ref="L1116">IF(D1116="","",D1116-SUMPRODUCT(($B$1461:$B$1491=$J1116)*1,D$1461:D$1491))</f>
        <v>-0.86746300631299178</v>
      </c>
      <c r="M1116" s="2" cm="1">
        <f t="array" ref="M1116">IF(E1116="","",E1116-SUMPRODUCT(($B$1461:$B$1491=$J1116)*1,E$1461:E$1491))</f>
        <v>-0.84699967878847282</v>
      </c>
      <c r="N1116" s="2" cm="1">
        <f t="array" ref="N1116">IF(F1116="","",F1116-SUMPRODUCT(($B$1461:$B$1491=$J1116)*1,F$1461:F$1491))</f>
        <v>-0.85351718483155103</v>
      </c>
      <c r="O1116" s="2" cm="1">
        <f t="array" ref="O1116">IF(G1116="","",G1116-SUMPRODUCT(($B$1461:$B$1491=$J1116)*1,G$1461:G$1491))</f>
        <v>-0.87865484517537418</v>
      </c>
    </row>
    <row r="1117" spans="1:15" x14ac:dyDescent="0.55000000000000004">
      <c r="A1117" s="3">
        <v>36</v>
      </c>
      <c r="B1117" s="4">
        <v>29</v>
      </c>
      <c r="C1117" s="2">
        <f>IF(logVir!C1117="","",LN(資本ストック!C1117))</f>
        <v>12.637969426827404</v>
      </c>
      <c r="D1117" s="2">
        <f>IF(logVir!D1117="","",LN(資本ストック!D1117))</f>
        <v>12.703705945547672</v>
      </c>
      <c r="E1117" s="2">
        <f>IF(logVir!E1117="","",LN(資本ストック!E1117))</f>
        <v>12.523479440810155</v>
      </c>
      <c r="F1117" s="2">
        <f>IF(logVir!F1117="","",LN(資本ストック!F1117))</f>
        <v>12.450293739836054</v>
      </c>
      <c r="G1117" s="2">
        <f>IF(logVir!G1117="","",LN(資本ストック!G1117))</f>
        <v>12.320893377886332</v>
      </c>
      <c r="I1117" s="3">
        <v>36</v>
      </c>
      <c r="J1117" s="3">
        <v>29</v>
      </c>
      <c r="K1117" s="2" cm="1">
        <f t="array" ref="K1117">IF(C1117="","",C1117-SUMPRODUCT(($B$1461:$B$1491=$J1117)*1,C$1461:C$1491))</f>
        <v>-0.59226751492681018</v>
      </c>
      <c r="L1117" s="2" cm="1">
        <f t="array" ref="L1117">IF(D1117="","",D1117-SUMPRODUCT(($B$1461:$B$1491=$J1117)*1,D$1461:D$1491))</f>
        <v>-0.5498823389721732</v>
      </c>
      <c r="M1117" s="2" cm="1">
        <f t="array" ref="M1117">IF(E1117="","",E1117-SUMPRODUCT(($B$1461:$B$1491=$J1117)*1,E$1461:E$1491))</f>
        <v>-0.66698138105599192</v>
      </c>
      <c r="N1117" s="2" cm="1">
        <f t="array" ref="N1117">IF(F1117="","",F1117-SUMPRODUCT(($B$1461:$B$1491=$J1117)*1,F$1461:F$1491))</f>
        <v>-0.73247094226689136</v>
      </c>
      <c r="O1117" s="2" cm="1">
        <f t="array" ref="O1117">IF(G1117="","",G1117-SUMPRODUCT(($B$1461:$B$1491=$J1117)*1,G$1461:G$1491))</f>
        <v>-0.83076908722849119</v>
      </c>
    </row>
    <row r="1118" spans="1:15" x14ac:dyDescent="0.55000000000000004">
      <c r="A1118" s="3">
        <v>36</v>
      </c>
      <c r="B1118" s="4">
        <v>30</v>
      </c>
      <c r="C1118" s="2">
        <f>IF(logVir!C1118="","",LN(資本ストック!C1118))</f>
        <v>12.62024471106494</v>
      </c>
      <c r="D1118" s="2">
        <f>IF(logVir!D1118="","",LN(資本ストック!D1118))</f>
        <v>12.527360648696794</v>
      </c>
      <c r="E1118" s="2">
        <f>IF(logVir!E1118="","",LN(資本ストック!E1118))</f>
        <v>12.273063222098981</v>
      </c>
      <c r="F1118" s="2">
        <f>IF(logVir!F1118="","",LN(資本ストック!F1118))</f>
        <v>12.230482424872958</v>
      </c>
      <c r="G1118" s="2">
        <f>IF(logVir!G1118="","",LN(資本ストック!G1118))</f>
        <v>12.175905440459605</v>
      </c>
      <c r="I1118" s="3">
        <v>36</v>
      </c>
      <c r="J1118" s="3">
        <v>30</v>
      </c>
      <c r="K1118" s="2" cm="1">
        <f t="array" ref="K1118">IF(C1118="","",C1118-SUMPRODUCT(($B$1461:$B$1491=$J1118)*1,C$1461:C$1491))</f>
        <v>-0.69319195128242583</v>
      </c>
      <c r="L1118" s="2" cm="1">
        <f t="array" ref="L1118">IF(D1118="","",D1118-SUMPRODUCT(($B$1461:$B$1491=$J1118)*1,D$1461:D$1491))</f>
        <v>-0.861267675810101</v>
      </c>
      <c r="M1118" s="2" cm="1">
        <f t="array" ref="M1118">IF(E1118="","",E1118-SUMPRODUCT(($B$1461:$B$1491=$J1118)*1,E$1461:E$1491))</f>
        <v>-1.0473505698674153</v>
      </c>
      <c r="N1118" s="2" cm="1">
        <f t="array" ref="N1118">IF(F1118="","",F1118-SUMPRODUCT(($B$1461:$B$1491=$J1118)*1,F$1461:F$1491))</f>
        <v>-1.0768230595722095</v>
      </c>
      <c r="O1118" s="2" cm="1">
        <f t="array" ref="O1118">IF(G1118="","",G1118-SUMPRODUCT(($B$1461:$B$1491=$J1118)*1,G$1461:G$1491))</f>
        <v>-1.1190434229573523</v>
      </c>
    </row>
    <row r="1119" spans="1:15" x14ac:dyDescent="0.55000000000000004">
      <c r="A1119" s="3">
        <v>36</v>
      </c>
      <c r="B1119" s="4">
        <v>31</v>
      </c>
      <c r="C1119" s="2">
        <f>IF(logVir!C1119="","",LN(資本ストック!C1119))</f>
        <v>12.444075957354073</v>
      </c>
      <c r="D1119" s="2">
        <f>IF(logVir!D1119="","",LN(資本ストック!D1119))</f>
        <v>12.333581607786327</v>
      </c>
      <c r="E1119" s="2">
        <f>IF(logVir!E1119="","",LN(資本ストック!E1119))</f>
        <v>12.267091315569527</v>
      </c>
      <c r="F1119" s="2">
        <f>IF(logVir!F1119="","",LN(資本ストック!F1119))</f>
        <v>12.243224440175265</v>
      </c>
      <c r="G1119" s="2">
        <f>IF(logVir!G1119="","",LN(資本ストック!G1119))</f>
        <v>12.209962203093612</v>
      </c>
      <c r="I1119" s="3">
        <v>36</v>
      </c>
      <c r="J1119" s="3">
        <v>31</v>
      </c>
      <c r="K1119" s="2" cm="1">
        <f t="array" ref="K1119">IF(C1119="","",C1119-SUMPRODUCT(($B$1461:$B$1491=$J1119)*1,C$1461:C$1491))</f>
        <v>-0.87253051071824572</v>
      </c>
      <c r="L1119" s="2" cm="1">
        <f t="array" ref="L1119">IF(D1119="","",D1119-SUMPRODUCT(($B$1461:$B$1491=$J1119)*1,D$1461:D$1491))</f>
        <v>-0.90185556837029779</v>
      </c>
      <c r="M1119" s="2" cm="1">
        <f t="array" ref="M1119">IF(E1119="","",E1119-SUMPRODUCT(($B$1461:$B$1491=$J1119)*1,E$1461:E$1491))</f>
        <v>-0.9073852248242833</v>
      </c>
      <c r="N1119" s="2" cm="1">
        <f t="array" ref="N1119">IF(F1119="","",F1119-SUMPRODUCT(($B$1461:$B$1491=$J1119)*1,F$1461:F$1491))</f>
        <v>-0.8977402918904378</v>
      </c>
      <c r="O1119" s="2" cm="1">
        <f t="array" ref="O1119">IF(G1119="","",G1119-SUMPRODUCT(($B$1461:$B$1491=$J1119)*1,G$1461:G$1491))</f>
        <v>-0.93088310794851381</v>
      </c>
    </row>
    <row r="1120" spans="1:15" x14ac:dyDescent="0.55000000000000004">
      <c r="A1120" s="3">
        <v>37</v>
      </c>
      <c r="B1120" s="4">
        <v>1</v>
      </c>
      <c r="C1120" s="2">
        <f>IF(logVir!C1120="","",LN(資本ストック!C1120))</f>
        <v>11.882694482166766</v>
      </c>
      <c r="D1120" s="2">
        <f>IF(logVir!D1120="","",LN(資本ストック!D1120))</f>
        <v>11.684582510558538</v>
      </c>
      <c r="E1120" s="2">
        <f>IF(logVir!E1120="","",LN(資本ストック!E1120))</f>
        <v>11.833356234132806</v>
      </c>
      <c r="F1120" s="2">
        <f>IF(logVir!F1120="","",LN(資本ストック!F1120))</f>
        <v>11.968685388500598</v>
      </c>
      <c r="G1120" s="2">
        <f>IF(logVir!G1120="","",LN(資本ストック!G1120))</f>
        <v>11.77779292991811</v>
      </c>
      <c r="I1120" s="3">
        <v>37</v>
      </c>
      <c r="J1120" s="3">
        <v>1</v>
      </c>
      <c r="K1120" s="2" cm="1">
        <f t="array" ref="K1120">IF(C1120="","",C1120-SUMPRODUCT(($B$1461:$B$1491=$J1120)*1,C$1461:C$1491))</f>
        <v>-0.70531706336612388</v>
      </c>
      <c r="L1120" s="2" cm="1">
        <f t="array" ref="L1120">IF(D1120="","",D1120-SUMPRODUCT(($B$1461:$B$1491=$J1120)*1,D$1461:D$1491))</f>
        <v>-0.7465853131384268</v>
      </c>
      <c r="M1120" s="2" cm="1">
        <f t="array" ref="M1120">IF(E1120="","",E1120-SUMPRODUCT(($B$1461:$B$1491=$J1120)*1,E$1461:E$1491))</f>
        <v>-0.48489519768907741</v>
      </c>
      <c r="N1120" s="2" cm="1">
        <f t="array" ref="N1120">IF(F1120="","",F1120-SUMPRODUCT(($B$1461:$B$1491=$J1120)*1,F$1461:F$1491))</f>
        <v>-0.33345021509795636</v>
      </c>
      <c r="O1120" s="2" cm="1">
        <f t="array" ref="O1120">IF(G1120="","",G1120-SUMPRODUCT(($B$1461:$B$1491=$J1120)*1,G$1461:G$1491))</f>
        <v>-0.44322120043385382</v>
      </c>
    </row>
    <row r="1121" spans="1:15" x14ac:dyDescent="0.55000000000000004">
      <c r="A1121" s="3">
        <v>37</v>
      </c>
      <c r="B1121" s="4">
        <v>2</v>
      </c>
      <c r="C1121" s="2">
        <f>IF(logVir!C1121="","",LN(資本ストック!C1121))</f>
        <v>10.309963878166029</v>
      </c>
      <c r="D1121" s="2">
        <f>IF(logVir!D1121="","",LN(資本ストック!D1121))</f>
        <v>10.301734408436864</v>
      </c>
      <c r="E1121" s="2">
        <f>IF(logVir!E1121="","",LN(資本ストック!E1121))</f>
        <v>10.258324635519241</v>
      </c>
      <c r="F1121" s="2">
        <f>IF(logVir!F1121="","",LN(資本ストック!F1121))</f>
        <v>10.222571244753809</v>
      </c>
      <c r="G1121" s="2">
        <f>IF(logVir!G1121="","",LN(資本ストック!G1121))</f>
        <v>10.165697042262973</v>
      </c>
      <c r="I1121" s="3">
        <v>37</v>
      </c>
      <c r="J1121" s="3">
        <v>2</v>
      </c>
      <c r="K1121" s="2" cm="1">
        <f t="array" ref="K1121">IF(C1121="","",C1121-SUMPRODUCT(($B$1461:$B$1491=$J1121)*1,C$1461:C$1491))</f>
        <v>-0.17393807414599571</v>
      </c>
      <c r="L1121" s="2" cm="1">
        <f t="array" ref="L1121">IF(D1121="","",D1121-SUMPRODUCT(($B$1461:$B$1491=$J1121)*1,D$1461:D$1491))</f>
        <v>-0.19607118865624784</v>
      </c>
      <c r="M1121" s="2" cm="1">
        <f t="array" ref="M1121">IF(E1121="","",E1121-SUMPRODUCT(($B$1461:$B$1491=$J1121)*1,E$1461:E$1491))</f>
        <v>-0.25648581334882081</v>
      </c>
      <c r="N1121" s="2" cm="1">
        <f t="array" ref="N1121">IF(F1121="","",F1121-SUMPRODUCT(($B$1461:$B$1491=$J1121)*1,F$1461:F$1491))</f>
        <v>-0.26678732862237275</v>
      </c>
      <c r="O1121" s="2" cm="1">
        <f t="array" ref="O1121">IF(G1121="","",G1121-SUMPRODUCT(($B$1461:$B$1491=$J1121)*1,G$1461:G$1491))</f>
        <v>-0.29463445560893753</v>
      </c>
    </row>
    <row r="1122" spans="1:15" x14ac:dyDescent="0.55000000000000004">
      <c r="A1122" s="3">
        <v>37</v>
      </c>
      <c r="B1122" s="4">
        <v>3</v>
      </c>
      <c r="C1122" s="2">
        <f>IF(logVir!C1122="","",LN(資本ストック!C1122))</f>
        <v>12.091828114554904</v>
      </c>
      <c r="D1122" s="2">
        <f>IF(logVir!D1122="","",LN(資本ストック!D1122))</f>
        <v>12.038950488928828</v>
      </c>
      <c r="E1122" s="2">
        <f>IF(logVir!E1122="","",LN(資本ストック!E1122))</f>
        <v>12.155974142727365</v>
      </c>
      <c r="F1122" s="2">
        <f>IF(logVir!F1122="","",LN(資本ストック!F1122))</f>
        <v>12.133987044279072</v>
      </c>
      <c r="G1122" s="2">
        <f>IF(logVir!G1122="","",LN(資本ストック!G1122))</f>
        <v>12.108408405322836</v>
      </c>
      <c r="I1122" s="3">
        <v>37</v>
      </c>
      <c r="J1122" s="3">
        <v>3</v>
      </c>
      <c r="K1122" s="2" cm="1">
        <f t="array" ref="K1122">IF(C1122="","",C1122-SUMPRODUCT(($B$1461:$B$1491=$J1122)*1,C$1461:C$1491))</f>
        <v>-0.5493297993532078</v>
      </c>
      <c r="L1122" s="2" cm="1">
        <f t="array" ref="L1122">IF(D1122="","",D1122-SUMPRODUCT(($B$1461:$B$1491=$J1122)*1,D$1461:D$1491))</f>
        <v>-0.6106645367397352</v>
      </c>
      <c r="M1122" s="2" cm="1">
        <f t="array" ref="M1122">IF(E1122="","",E1122-SUMPRODUCT(($B$1461:$B$1491=$J1122)*1,E$1461:E$1491))</f>
        <v>-0.55841814444964122</v>
      </c>
      <c r="N1122" s="2" cm="1">
        <f t="array" ref="N1122">IF(F1122="","",F1122-SUMPRODUCT(($B$1461:$B$1491=$J1122)*1,F$1461:F$1491))</f>
        <v>-0.57650331877156979</v>
      </c>
      <c r="O1122" s="2" cm="1">
        <f t="array" ref="O1122">IF(G1122="","",G1122-SUMPRODUCT(($B$1461:$B$1491=$J1122)*1,G$1461:G$1491))</f>
        <v>-0.5971883481588236</v>
      </c>
    </row>
    <row r="1123" spans="1:15" x14ac:dyDescent="0.55000000000000004">
      <c r="A1123" s="3">
        <v>37</v>
      </c>
      <c r="B1123" s="4">
        <v>4</v>
      </c>
      <c r="C1123" s="2">
        <f>IF(logVir!C1123="","",LN(資本ストック!C1123))</f>
        <v>11.060565243930519</v>
      </c>
      <c r="D1123" s="2">
        <f>IF(logVir!D1123="","",LN(資本ストック!D1123))</f>
        <v>11.023338760479559</v>
      </c>
      <c r="E1123" s="2">
        <f>IF(logVir!E1123="","",LN(資本ストック!E1123))</f>
        <v>10.875103498007054</v>
      </c>
      <c r="F1123" s="2">
        <f>IF(logVir!F1123="","",LN(資本ストック!F1123))</f>
        <v>10.823095824919285</v>
      </c>
      <c r="G1123" s="2">
        <f>IF(logVir!G1123="","",LN(資本ストック!G1123))</f>
        <v>10.743697210249923</v>
      </c>
      <c r="I1123" s="3">
        <v>37</v>
      </c>
      <c r="J1123" s="3">
        <v>4</v>
      </c>
      <c r="K1123" s="2" cm="1">
        <f t="array" ref="K1123">IF(C1123="","",C1123-SUMPRODUCT(($B$1461:$B$1491=$J1123)*1,C$1461:C$1491))</f>
        <v>0.10385965225314031</v>
      </c>
      <c r="L1123" s="2" cm="1">
        <f t="array" ref="L1123">IF(D1123="","",D1123-SUMPRODUCT(($B$1461:$B$1491=$J1123)*1,D$1461:D$1491))</f>
        <v>0.20287762952916033</v>
      </c>
      <c r="M1123" s="2" cm="1">
        <f t="array" ref="M1123">IF(E1123="","",E1123-SUMPRODUCT(($B$1461:$B$1491=$J1123)*1,E$1461:E$1491))</f>
        <v>9.3696271469108083E-2</v>
      </c>
      <c r="N1123" s="2" cm="1">
        <f t="array" ref="N1123">IF(F1123="","",F1123-SUMPRODUCT(($B$1461:$B$1491=$J1123)*1,F$1461:F$1491))</f>
        <v>6.8080412785908706E-2</v>
      </c>
      <c r="O1123" s="2" cm="1">
        <f t="array" ref="O1123">IF(G1123="","",G1123-SUMPRODUCT(($B$1461:$B$1491=$J1123)*1,G$1461:G$1491))</f>
        <v>1.9707253975894901E-2</v>
      </c>
    </row>
    <row r="1124" spans="1:15" x14ac:dyDescent="0.55000000000000004">
      <c r="A1124" s="3">
        <v>37</v>
      </c>
      <c r="B1124" s="4">
        <v>5</v>
      </c>
      <c r="C1124" s="2">
        <f>IF(logVir!C1124="","",LN(資本ストック!C1124))</f>
        <v>11.293310222034918</v>
      </c>
      <c r="D1124" s="2">
        <f>IF(logVir!D1124="","",LN(資本ストック!D1124))</f>
        <v>11.326574896960498</v>
      </c>
      <c r="E1124" s="2">
        <f>IF(logVir!E1124="","",LN(資本ストック!E1124))</f>
        <v>11.478750253079408</v>
      </c>
      <c r="F1124" s="2">
        <f>IF(logVir!F1124="","",LN(資本ストック!F1124))</f>
        <v>11.454330594045567</v>
      </c>
      <c r="G1124" s="2">
        <f>IF(logVir!G1124="","",LN(資本ストック!G1124))</f>
        <v>11.451421573087451</v>
      </c>
      <c r="I1124" s="3">
        <v>37</v>
      </c>
      <c r="J1124" s="3">
        <v>5</v>
      </c>
      <c r="K1124" s="2" cm="1">
        <f t="array" ref="K1124">IF(C1124="","",C1124-SUMPRODUCT(($B$1461:$B$1491=$J1124)*1,C$1461:C$1491))</f>
        <v>-9.9390887699229324E-2</v>
      </c>
      <c r="L1124" s="2" cm="1">
        <f t="array" ref="L1124">IF(D1124="","",D1124-SUMPRODUCT(($B$1461:$B$1491=$J1124)*1,D$1461:D$1491))</f>
        <v>-2.4088954527082151E-2</v>
      </c>
      <c r="M1124" s="2" cm="1">
        <f t="array" ref="M1124">IF(E1124="","",E1124-SUMPRODUCT(($B$1461:$B$1491=$J1124)*1,E$1461:E$1491))</f>
        <v>8.5835774913652685E-2</v>
      </c>
      <c r="N1124" s="2" cm="1">
        <f t="array" ref="N1124">IF(F1124="","",F1124-SUMPRODUCT(($B$1461:$B$1491=$J1124)*1,F$1461:F$1491))</f>
        <v>6.9413137169304306E-2</v>
      </c>
      <c r="O1124" s="2" cm="1">
        <f t="array" ref="O1124">IF(G1124="","",G1124-SUMPRODUCT(($B$1461:$B$1491=$J1124)*1,G$1461:G$1491))</f>
        <v>6.2560517226671664E-2</v>
      </c>
    </row>
    <row r="1125" spans="1:15" x14ac:dyDescent="0.55000000000000004">
      <c r="A1125" s="3">
        <v>37</v>
      </c>
      <c r="B1125" s="4">
        <v>6</v>
      </c>
      <c r="C1125" s="2">
        <f>IF(logVir!C1125="","",LN(資本ストック!C1125))</f>
        <v>13.323291452804552</v>
      </c>
      <c r="D1125" s="2">
        <f>IF(logVir!D1125="","",LN(資本ストック!D1125))</f>
        <v>13.286000831259733</v>
      </c>
      <c r="E1125" s="2">
        <f>IF(logVir!E1125="","",LN(資本ストック!E1125))</f>
        <v>13.289445296666624</v>
      </c>
      <c r="F1125" s="2">
        <f>IF(logVir!F1125="","",LN(資本ストック!F1125))</f>
        <v>13.285710668495021</v>
      </c>
      <c r="G1125" s="2">
        <f>IF(logVir!G1125="","",LN(資本ストック!G1125))</f>
        <v>13.276460210589661</v>
      </c>
      <c r="I1125" s="3">
        <v>37</v>
      </c>
      <c r="J1125" s="3">
        <v>6</v>
      </c>
      <c r="K1125" s="2" cm="1">
        <f t="array" ref="K1125">IF(C1125="","",C1125-SUMPRODUCT(($B$1461:$B$1491=$J1125)*1,C$1461:C$1491))</f>
        <v>0.17252229755609072</v>
      </c>
      <c r="L1125" s="2" cm="1">
        <f t="array" ref="L1125">IF(D1125="","",D1125-SUMPRODUCT(($B$1461:$B$1491=$J1125)*1,D$1461:D$1491))</f>
        <v>0.11130813870723877</v>
      </c>
      <c r="M1125" s="2" cm="1">
        <f t="array" ref="M1125">IF(E1125="","",E1125-SUMPRODUCT(($B$1461:$B$1491=$J1125)*1,E$1461:E$1491))</f>
        <v>8.3587179634315945E-2</v>
      </c>
      <c r="N1125" s="2" cm="1">
        <f t="array" ref="N1125">IF(F1125="","",F1125-SUMPRODUCT(($B$1461:$B$1491=$J1125)*1,F$1461:F$1491))</f>
        <v>7.7474406102167492E-2</v>
      </c>
      <c r="O1125" s="2" cm="1">
        <f t="array" ref="O1125">IF(G1125="","",G1125-SUMPRODUCT(($B$1461:$B$1491=$J1125)*1,G$1461:G$1491))</f>
        <v>5.9611882886056122E-2</v>
      </c>
    </row>
    <row r="1126" spans="1:15" x14ac:dyDescent="0.55000000000000004">
      <c r="A1126" s="3">
        <v>37</v>
      </c>
      <c r="B1126" s="4">
        <v>7</v>
      </c>
      <c r="C1126" s="2">
        <f>IF(logVir!C1126="","",LN(資本ストック!C1126))</f>
        <v>11.898416199864318</v>
      </c>
      <c r="D1126" s="2">
        <f>IF(logVir!D1126="","",LN(資本ストック!D1126))</f>
        <v>11.856681467283968</v>
      </c>
      <c r="E1126" s="2">
        <f>IF(logVir!E1126="","",LN(資本ストック!E1126))</f>
        <v>11.760485232805275</v>
      </c>
      <c r="F1126" s="2">
        <f>IF(logVir!F1126="","",LN(資本ストック!F1126))</f>
        <v>11.694404500721527</v>
      </c>
      <c r="G1126" s="2">
        <f>IF(logVir!G1126="","",LN(資本ストック!G1126))</f>
        <v>11.721058323744677</v>
      </c>
      <c r="I1126" s="3">
        <v>37</v>
      </c>
      <c r="J1126" s="3">
        <v>7</v>
      </c>
      <c r="K1126" s="2" cm="1">
        <f t="array" ref="K1126">IF(C1126="","",C1126-SUMPRODUCT(($B$1461:$B$1491=$J1126)*1,C$1461:C$1491))</f>
        <v>7.4474121821360484E-2</v>
      </c>
      <c r="L1126" s="2" cm="1">
        <f t="array" ref="L1126">IF(D1126="","",D1126-SUMPRODUCT(($B$1461:$B$1491=$J1126)*1,D$1461:D$1491))</f>
        <v>0.1012362108271585</v>
      </c>
      <c r="M1126" s="2" cm="1">
        <f t="array" ref="M1126">IF(E1126="","",E1126-SUMPRODUCT(($B$1461:$B$1491=$J1126)*1,E$1461:E$1491))</f>
        <v>1.4228048707588314E-2</v>
      </c>
      <c r="N1126" s="2" cm="1">
        <f t="array" ref="N1126">IF(F1126="","",F1126-SUMPRODUCT(($B$1461:$B$1491=$J1126)*1,F$1461:F$1491))</f>
        <v>-3.495553661901063E-2</v>
      </c>
      <c r="O1126" s="2" cm="1">
        <f t="array" ref="O1126">IF(G1126="","",G1126-SUMPRODUCT(($B$1461:$B$1491=$J1126)*1,G$1461:G$1491))</f>
        <v>-6.9457479960117752E-3</v>
      </c>
    </row>
    <row r="1127" spans="1:15" x14ac:dyDescent="0.55000000000000004">
      <c r="A1127" s="3">
        <v>37</v>
      </c>
      <c r="B1127" s="4">
        <v>8</v>
      </c>
      <c r="C1127" s="2">
        <f>IF(logVir!C1127="","",LN(資本ストック!C1127))</f>
        <v>11.719937389912523</v>
      </c>
      <c r="D1127" s="2">
        <f>IF(logVir!D1127="","",LN(資本ストック!D1127))</f>
        <v>11.766283279863629</v>
      </c>
      <c r="E1127" s="2">
        <f>IF(logVir!E1127="","",LN(資本ストック!E1127))</f>
        <v>11.85543430270457</v>
      </c>
      <c r="F1127" s="2">
        <f>IF(logVir!F1127="","",LN(資本ストック!F1127))</f>
        <v>11.860858924105333</v>
      </c>
      <c r="G1127" s="2">
        <f>IF(logVir!G1127="","",LN(資本ストック!G1127))</f>
        <v>11.863812225503274</v>
      </c>
      <c r="I1127" s="3">
        <v>37</v>
      </c>
      <c r="J1127" s="3">
        <v>8</v>
      </c>
      <c r="K1127" s="2" cm="1">
        <f t="array" ref="K1127">IF(C1127="","",C1127-SUMPRODUCT(($B$1461:$B$1491=$J1127)*1,C$1461:C$1491))</f>
        <v>-0.72098580406400359</v>
      </c>
      <c r="L1127" s="2" cm="1">
        <f t="array" ref="L1127">IF(D1127="","",D1127-SUMPRODUCT(($B$1461:$B$1491=$J1127)*1,D$1461:D$1491))</f>
        <v>-0.69489074435361786</v>
      </c>
      <c r="M1127" s="2" cm="1">
        <f t="array" ref="M1127">IF(E1127="","",E1127-SUMPRODUCT(($B$1461:$B$1491=$J1127)*1,E$1461:E$1491))</f>
        <v>-0.59736221721964711</v>
      </c>
      <c r="N1127" s="2" cm="1">
        <f t="array" ref="N1127">IF(F1127="","",F1127-SUMPRODUCT(($B$1461:$B$1491=$J1127)*1,F$1461:F$1491))</f>
        <v>-0.63962312842748048</v>
      </c>
      <c r="O1127" s="2" cm="1">
        <f t="array" ref="O1127">IF(G1127="","",G1127-SUMPRODUCT(($B$1461:$B$1491=$J1127)*1,G$1461:G$1491))</f>
        <v>-0.6003750705680595</v>
      </c>
    </row>
    <row r="1128" spans="1:15" x14ac:dyDescent="0.55000000000000004">
      <c r="A1128" s="3">
        <v>37</v>
      </c>
      <c r="B1128" s="4">
        <v>9</v>
      </c>
      <c r="C1128" s="2">
        <f>IF(logVir!C1128="","",LN(資本ストック!C1128))</f>
        <v>10.765457409836161</v>
      </c>
      <c r="D1128" s="2">
        <f>IF(logVir!D1128="","",LN(資本ストック!D1128))</f>
        <v>10.905900772559582</v>
      </c>
      <c r="E1128" s="2">
        <f>IF(logVir!E1128="","",LN(資本ストック!E1128))</f>
        <v>11.027439215869421</v>
      </c>
      <c r="F1128" s="2">
        <f>IF(logVir!F1128="","",LN(資本ストック!F1128))</f>
        <v>10.99553817377809</v>
      </c>
      <c r="G1128" s="2">
        <f>IF(logVir!G1128="","",LN(資本ストック!G1128))</f>
        <v>11.012359088947202</v>
      </c>
      <c r="I1128" s="3">
        <v>37</v>
      </c>
      <c r="J1128" s="3">
        <v>9</v>
      </c>
      <c r="K1128" s="2" cm="1">
        <f t="array" ref="K1128">IF(C1128="","",C1128-SUMPRODUCT(($B$1461:$B$1491=$J1128)*1,C$1461:C$1491))</f>
        <v>-0.51140809177683266</v>
      </c>
      <c r="L1128" s="2" cm="1">
        <f t="array" ref="L1128">IF(D1128="","",D1128-SUMPRODUCT(($B$1461:$B$1491=$J1128)*1,D$1461:D$1491))</f>
        <v>-0.34472217019667895</v>
      </c>
      <c r="M1128" s="2" cm="1">
        <f t="array" ref="M1128">IF(E1128="","",E1128-SUMPRODUCT(($B$1461:$B$1491=$J1128)*1,E$1461:E$1491))</f>
        <v>-0.30715087348639436</v>
      </c>
      <c r="N1128" s="2" cm="1">
        <f t="array" ref="N1128">IF(F1128="","",F1128-SUMPRODUCT(($B$1461:$B$1491=$J1128)*1,F$1461:F$1491))</f>
        <v>-0.31129404527905891</v>
      </c>
      <c r="O1128" s="2" cm="1">
        <f t="array" ref="O1128">IF(G1128="","",G1128-SUMPRODUCT(($B$1461:$B$1491=$J1128)*1,G$1461:G$1491))</f>
        <v>-0.29488122642642978</v>
      </c>
    </row>
    <row r="1129" spans="1:15" x14ac:dyDescent="0.55000000000000004">
      <c r="A1129" s="3">
        <v>37</v>
      </c>
      <c r="B1129" s="4">
        <v>10</v>
      </c>
      <c r="C1129" s="2">
        <f>IF(logVir!C1129="","",LN(資本ストック!C1129))</f>
        <v>12.015820599834262</v>
      </c>
      <c r="D1129" s="2">
        <f>IF(logVir!D1129="","",LN(資本ストック!D1129))</f>
        <v>12.006033305910508</v>
      </c>
      <c r="E1129" s="2">
        <f>IF(logVir!E1129="","",LN(資本ストック!E1129))</f>
        <v>12.206078427411464</v>
      </c>
      <c r="F1129" s="2">
        <f>IF(logVir!F1129="","",LN(資本ストック!F1129))</f>
        <v>12.17836408421576</v>
      </c>
      <c r="G1129" s="2">
        <f>IF(logVir!G1129="","",LN(資本ストック!G1129))</f>
        <v>12.149096012403634</v>
      </c>
      <c r="I1129" s="3">
        <v>37</v>
      </c>
      <c r="J1129" s="3">
        <v>10</v>
      </c>
      <c r="K1129" s="2" cm="1">
        <f t="array" ref="K1129">IF(C1129="","",C1129-SUMPRODUCT(($B$1461:$B$1491=$J1129)*1,C$1461:C$1491))</f>
        <v>-0.65943059319726238</v>
      </c>
      <c r="L1129" s="2" cm="1">
        <f t="array" ref="L1129">IF(D1129="","",D1129-SUMPRODUCT(($B$1461:$B$1491=$J1129)*1,D$1461:D$1491))</f>
        <v>-0.73657404635103063</v>
      </c>
      <c r="M1129" s="2" cm="1">
        <f t="array" ref="M1129">IF(E1129="","",E1129-SUMPRODUCT(($B$1461:$B$1491=$J1129)*1,E$1461:E$1491))</f>
        <v>-0.61903680160969721</v>
      </c>
      <c r="N1129" s="2" cm="1">
        <f t="array" ref="N1129">IF(F1129="","",F1129-SUMPRODUCT(($B$1461:$B$1491=$J1129)*1,F$1461:F$1491))</f>
        <v>-0.63814749751346866</v>
      </c>
      <c r="O1129" s="2" cm="1">
        <f t="array" ref="O1129">IF(G1129="","",G1129-SUMPRODUCT(($B$1461:$B$1491=$J1129)*1,G$1461:G$1491))</f>
        <v>-0.68150066394080966</v>
      </c>
    </row>
    <row r="1130" spans="1:15" x14ac:dyDescent="0.55000000000000004">
      <c r="A1130" s="3">
        <v>37</v>
      </c>
      <c r="B1130" s="4">
        <v>11</v>
      </c>
      <c r="C1130" s="2">
        <f>IF(logVir!C1130="","",LN(資本ストック!C1130))</f>
        <v>10.504539073348376</v>
      </c>
      <c r="D1130" s="2">
        <f>IF(logVir!D1130="","",LN(資本ストック!D1130))</f>
        <v>10.504403055821317</v>
      </c>
      <c r="E1130" s="2">
        <f>IF(logVir!E1130="","",LN(資本ストック!E1130))</f>
        <v>10.706656533959146</v>
      </c>
      <c r="F1130" s="2">
        <f>IF(logVir!F1130="","",LN(資本ストック!F1130))</f>
        <v>10.707621019814908</v>
      </c>
      <c r="G1130" s="2">
        <f>IF(logVir!G1130="","",LN(資本ストック!G1130))</f>
        <v>10.777483294491214</v>
      </c>
      <c r="I1130" s="3">
        <v>37</v>
      </c>
      <c r="J1130" s="3">
        <v>11</v>
      </c>
      <c r="K1130" s="2" cm="1">
        <f t="array" ref="K1130">IF(C1130="","",C1130-SUMPRODUCT(($B$1461:$B$1491=$J1130)*1,C$1461:C$1491))</f>
        <v>-1.8775528832478674</v>
      </c>
      <c r="L1130" s="2" cm="1">
        <f t="array" ref="L1130">IF(D1130="","",D1130-SUMPRODUCT(($B$1461:$B$1491=$J1130)*1,D$1461:D$1491))</f>
        <v>-1.8710283467152138</v>
      </c>
      <c r="M1130" s="2" cm="1">
        <f t="array" ref="M1130">IF(E1130="","",E1130-SUMPRODUCT(($B$1461:$B$1491=$J1130)*1,E$1461:E$1491))</f>
        <v>-1.7215771573688681</v>
      </c>
      <c r="N1130" s="2" cm="1">
        <f t="array" ref="N1130">IF(F1130="","",F1130-SUMPRODUCT(($B$1461:$B$1491=$J1130)*1,F$1461:F$1491))</f>
        <v>-1.7314823392348551</v>
      </c>
      <c r="O1130" s="2" cm="1">
        <f t="array" ref="O1130">IF(G1130="","",G1130-SUMPRODUCT(($B$1461:$B$1491=$J1130)*1,G$1461:G$1491))</f>
        <v>-1.6955860385577175</v>
      </c>
    </row>
    <row r="1131" spans="1:15" x14ac:dyDescent="0.55000000000000004">
      <c r="A1131" s="3">
        <v>37</v>
      </c>
      <c r="B1131" s="4">
        <v>12</v>
      </c>
      <c r="C1131" s="2">
        <f>IF(logVir!C1131="","",LN(資本ストック!C1131))</f>
        <v>11.840305072823895</v>
      </c>
      <c r="D1131" s="2">
        <f>IF(logVir!D1131="","",LN(資本ストック!D1131))</f>
        <v>11.900341396060943</v>
      </c>
      <c r="E1131" s="2">
        <f>IF(logVir!E1131="","",LN(資本ストック!E1131))</f>
        <v>11.995276432758059</v>
      </c>
      <c r="F1131" s="2">
        <f>IF(logVir!F1131="","",LN(資本ストック!F1131))</f>
        <v>11.948452246430584</v>
      </c>
      <c r="G1131" s="2">
        <f>IF(logVir!G1131="","",LN(資本ストック!G1131))</f>
        <v>11.907731904124283</v>
      </c>
      <c r="I1131" s="3">
        <v>37</v>
      </c>
      <c r="J1131" s="3">
        <v>12</v>
      </c>
      <c r="K1131" s="2" cm="1">
        <f t="array" ref="K1131">IF(C1131="","",C1131-SUMPRODUCT(($B$1461:$B$1491=$J1131)*1,C$1461:C$1491))</f>
        <v>-0.46225463343744622</v>
      </c>
      <c r="L1131" s="2" cm="1">
        <f t="array" ref="L1131">IF(D1131="","",D1131-SUMPRODUCT(($B$1461:$B$1491=$J1131)*1,D$1461:D$1491))</f>
        <v>-0.35721390667146835</v>
      </c>
      <c r="M1131" s="2" cm="1">
        <f t="array" ref="M1131">IF(E1131="","",E1131-SUMPRODUCT(($B$1461:$B$1491=$J1131)*1,E$1461:E$1491))</f>
        <v>-0.29191442286695768</v>
      </c>
      <c r="N1131" s="2" cm="1">
        <f t="array" ref="N1131">IF(F1131="","",F1131-SUMPRODUCT(($B$1461:$B$1491=$J1131)*1,F$1461:F$1491))</f>
        <v>-0.30073506359885904</v>
      </c>
      <c r="O1131" s="2" cm="1">
        <f t="array" ref="O1131">IF(G1131="","",G1131-SUMPRODUCT(($B$1461:$B$1491=$J1131)*1,G$1461:G$1491))</f>
        <v>-0.29961103207327611</v>
      </c>
    </row>
    <row r="1132" spans="1:15" x14ac:dyDescent="0.55000000000000004">
      <c r="A1132" s="3">
        <v>37</v>
      </c>
      <c r="B1132" s="4">
        <v>13</v>
      </c>
      <c r="C1132" s="2">
        <f>IF(logVir!C1132="","",LN(資本ストック!C1132))</f>
        <v>8.91537305993986</v>
      </c>
      <c r="D1132" s="2">
        <f>IF(logVir!D1132="","",LN(資本ストック!D1132))</f>
        <v>8.8857751614872402</v>
      </c>
      <c r="E1132" s="2" t="str">
        <f>IF(logVir!E1132="","",LN(資本ストック!E1132))</f>
        <v/>
      </c>
      <c r="F1132" s="2" t="str">
        <f>IF(logVir!F1132="","",LN(資本ストック!F1132))</f>
        <v/>
      </c>
      <c r="G1132" s="2" t="str">
        <f>IF(logVir!G1132="","",LN(資本ストック!G1132))</f>
        <v/>
      </c>
      <c r="I1132" s="3">
        <v>37</v>
      </c>
      <c r="J1132" s="3">
        <v>13</v>
      </c>
      <c r="K1132" s="2" cm="1">
        <f t="array" ref="K1132">IF(C1132="","",C1132-SUMPRODUCT(($B$1461:$B$1491=$J1132)*1,C$1461:C$1491))</f>
        <v>-2.8913512825955969</v>
      </c>
      <c r="L1132" s="2" cm="1">
        <f t="array" ref="L1132">IF(D1132="","",D1132-SUMPRODUCT(($B$1461:$B$1491=$J1132)*1,D$1461:D$1491))</f>
        <v>-2.6503036243011966</v>
      </c>
      <c r="M1132" s="2" t="str" cm="1">
        <f t="array" ref="M1132">IF(E1132="","",E1132-SUMPRODUCT(($B$1461:$B$1491=$J1132)*1,E$1461:E$1491))</f>
        <v/>
      </c>
      <c r="N1132" s="2" t="str" cm="1">
        <f t="array" ref="N1132">IF(F1132="","",F1132-SUMPRODUCT(($B$1461:$B$1491=$J1132)*1,F$1461:F$1491))</f>
        <v/>
      </c>
      <c r="O1132" s="2" t="str" cm="1">
        <f t="array" ref="O1132">IF(G1132="","",G1132-SUMPRODUCT(($B$1461:$B$1491=$J1132)*1,G$1461:G$1491))</f>
        <v/>
      </c>
    </row>
    <row r="1133" spans="1:15" x14ac:dyDescent="0.55000000000000004">
      <c r="A1133" s="3">
        <v>37</v>
      </c>
      <c r="B1133" s="4">
        <v>14</v>
      </c>
      <c r="C1133" s="2">
        <f>IF(logVir!C1133="","",LN(資本ストック!C1133))</f>
        <v>12.560354183332171</v>
      </c>
      <c r="D1133" s="2">
        <f>IF(logVir!D1133="","",LN(資本ストック!D1133))</f>
        <v>12.409554433540633</v>
      </c>
      <c r="E1133" s="2">
        <f>IF(logVir!E1133="","",LN(資本ストック!E1133))</f>
        <v>12.494403227936699</v>
      </c>
      <c r="F1133" s="2">
        <f>IF(logVir!F1133="","",LN(資本ストック!F1133))</f>
        <v>12.462824651169745</v>
      </c>
      <c r="G1133" s="2">
        <f>IF(logVir!G1133="","",LN(資本ストック!G1133))</f>
        <v>12.370886773232185</v>
      </c>
      <c r="I1133" s="3">
        <v>37</v>
      </c>
      <c r="J1133" s="3">
        <v>14</v>
      </c>
      <c r="K1133" s="2" cm="1">
        <f t="array" ref="K1133">IF(C1133="","",C1133-SUMPRODUCT(($B$1461:$B$1491=$J1133)*1,C$1461:C$1491))</f>
        <v>7.2763833774704523E-2</v>
      </c>
      <c r="L1133" s="2" cm="1">
        <f t="array" ref="L1133">IF(D1133="","",D1133-SUMPRODUCT(($B$1461:$B$1491=$J1133)*1,D$1461:D$1491))</f>
        <v>-8.2619309747816061E-2</v>
      </c>
      <c r="M1133" s="2" cm="1">
        <f t="array" ref="M1133">IF(E1133="","",E1133-SUMPRODUCT(($B$1461:$B$1491=$J1133)*1,E$1461:E$1491))</f>
        <v>-0.12483066127038178</v>
      </c>
      <c r="N1133" s="2" cm="1">
        <f t="array" ref="N1133">IF(F1133="","",F1133-SUMPRODUCT(($B$1461:$B$1491=$J1133)*1,F$1461:F$1491))</f>
        <v>-0.16645753381666495</v>
      </c>
      <c r="O1133" s="2" cm="1">
        <f t="array" ref="O1133">IF(G1133="","",G1133-SUMPRODUCT(($B$1461:$B$1491=$J1133)*1,G$1461:G$1491))</f>
        <v>-0.24598219650253661</v>
      </c>
    </row>
    <row r="1134" spans="1:15" x14ac:dyDescent="0.55000000000000004">
      <c r="A1134" s="3">
        <v>37</v>
      </c>
      <c r="B1134" s="4">
        <v>15</v>
      </c>
      <c r="C1134" s="2">
        <f>IF(logVir!C1134="","",LN(資本ストック!C1134))</f>
        <v>10.363342232587328</v>
      </c>
      <c r="D1134" s="2">
        <f>IF(logVir!D1134="","",LN(資本ストック!D1134))</f>
        <v>10.53031518623847</v>
      </c>
      <c r="E1134" s="2">
        <f>IF(logVir!E1134="","",LN(資本ストック!E1134))</f>
        <v>10.605771632016893</v>
      </c>
      <c r="F1134" s="2">
        <f>IF(logVir!F1134="","",LN(資本ストック!F1134))</f>
        <v>10.57034570441308</v>
      </c>
      <c r="G1134" s="2">
        <f>IF(logVir!G1134="","",LN(資本ストック!G1134))</f>
        <v>10.746175798115562</v>
      </c>
      <c r="I1134" s="3">
        <v>37</v>
      </c>
      <c r="J1134" s="3">
        <v>15</v>
      </c>
      <c r="K1134" s="2" cm="1">
        <f t="array" ref="K1134">IF(C1134="","",C1134-SUMPRODUCT(($B$1461:$B$1491=$J1134)*1,C$1461:C$1491))</f>
        <v>-9.9399212337853982E-2</v>
      </c>
      <c r="L1134" s="2" cm="1">
        <f t="array" ref="L1134">IF(D1134="","",D1134-SUMPRODUCT(($B$1461:$B$1491=$J1134)*1,D$1461:D$1491))</f>
        <v>4.2367597806077129E-2</v>
      </c>
      <c r="M1134" s="2" cm="1">
        <f t="array" ref="M1134">IF(E1134="","",E1134-SUMPRODUCT(($B$1461:$B$1491=$J1134)*1,E$1461:E$1491))</f>
        <v>4.3310473620410406E-2</v>
      </c>
      <c r="N1134" s="2" cm="1">
        <f t="array" ref="N1134">IF(F1134="","",F1134-SUMPRODUCT(($B$1461:$B$1491=$J1134)*1,F$1461:F$1491))</f>
        <v>-5.2725186254320988E-5</v>
      </c>
      <c r="O1134" s="2" cm="1">
        <f t="array" ref="O1134">IF(G1134="","",G1134-SUMPRODUCT(($B$1461:$B$1491=$J1134)*1,G$1461:G$1491))</f>
        <v>0.16689911757998388</v>
      </c>
    </row>
    <row r="1135" spans="1:15" x14ac:dyDescent="0.55000000000000004">
      <c r="A1135" s="3">
        <v>37</v>
      </c>
      <c r="B1135" s="4">
        <v>16</v>
      </c>
      <c r="C1135" s="2">
        <f>IF(logVir!C1135="","",LN(資本ストック!C1135))</f>
        <v>11.930854895778824</v>
      </c>
      <c r="D1135" s="2">
        <f>IF(logVir!D1135="","",LN(資本ストック!D1135))</f>
        <v>11.755072967209609</v>
      </c>
      <c r="E1135" s="2">
        <f>IF(logVir!E1135="","",LN(資本ストック!E1135))</f>
        <v>11.726715995929043</v>
      </c>
      <c r="F1135" s="2">
        <f>IF(logVir!F1135="","",LN(資本ストック!F1135))</f>
        <v>11.748109537080405</v>
      </c>
      <c r="G1135" s="2">
        <f>IF(logVir!G1135="","",LN(資本ストック!G1135))</f>
        <v>11.797109884731762</v>
      </c>
      <c r="I1135" s="3">
        <v>37</v>
      </c>
      <c r="J1135" s="3">
        <v>16</v>
      </c>
      <c r="K1135" s="2" cm="1">
        <f t="array" ref="K1135">IF(C1135="","",C1135-SUMPRODUCT(($B$1461:$B$1491=$J1135)*1,C$1461:C$1491))</f>
        <v>-0.27676766177379264</v>
      </c>
      <c r="L1135" s="2" cm="1">
        <f t="array" ref="L1135">IF(D1135="","",D1135-SUMPRODUCT(($B$1461:$B$1491=$J1135)*1,D$1461:D$1491))</f>
        <v>-0.4531107796534517</v>
      </c>
      <c r="M1135" s="2" cm="1">
        <f t="array" ref="M1135">IF(E1135="","",E1135-SUMPRODUCT(($B$1461:$B$1491=$J1135)*1,E$1461:E$1491))</f>
        <v>-0.51352127442863349</v>
      </c>
      <c r="N1135" s="2" cm="1">
        <f t="array" ref="N1135">IF(F1135="","",F1135-SUMPRODUCT(($B$1461:$B$1491=$J1135)*1,F$1461:F$1491))</f>
        <v>-0.48933528493365586</v>
      </c>
      <c r="O1135" s="2" cm="1">
        <f t="array" ref="O1135">IF(G1135="","",G1135-SUMPRODUCT(($B$1461:$B$1491=$J1135)*1,G$1461:G$1491))</f>
        <v>-0.46518302583810467</v>
      </c>
    </row>
    <row r="1136" spans="1:15" x14ac:dyDescent="0.55000000000000004">
      <c r="A1136" s="3">
        <v>37</v>
      </c>
      <c r="B1136" s="4">
        <v>17</v>
      </c>
      <c r="C1136" s="2">
        <f>IF(logVir!C1136="","",LN(資本ストック!C1136))</f>
        <v>14.381237722101291</v>
      </c>
      <c r="D1136" s="2">
        <f>IF(logVir!D1136="","",LN(資本ストック!D1136))</f>
        <v>14.32783831559723</v>
      </c>
      <c r="E1136" s="2">
        <f>IF(logVir!E1136="","",LN(資本ストック!E1136))</f>
        <v>14.278514288036389</v>
      </c>
      <c r="F1136" s="2">
        <f>IF(logVir!F1136="","",LN(資本ストック!F1136))</f>
        <v>14.276980423955726</v>
      </c>
      <c r="G1136" s="2">
        <f>IF(logVir!G1136="","",LN(資本ストック!G1136))</f>
        <v>14.272677388415568</v>
      </c>
      <c r="I1136" s="3">
        <v>37</v>
      </c>
      <c r="J1136" s="3">
        <v>17</v>
      </c>
      <c r="K1136" s="2" cm="1">
        <f t="array" ref="K1136">IF(C1136="","",C1136-SUMPRODUCT(($B$1461:$B$1491=$J1136)*1,C$1461:C$1491))</f>
        <v>-0.68111545771605897</v>
      </c>
      <c r="L1136" s="2" cm="1">
        <f t="array" ref="L1136">IF(D1136="","",D1136-SUMPRODUCT(($B$1461:$B$1491=$J1136)*1,D$1461:D$1491))</f>
        <v>-0.7264268550928783</v>
      </c>
      <c r="M1136" s="2" cm="1">
        <f t="array" ref="M1136">IF(E1136="","",E1136-SUMPRODUCT(($B$1461:$B$1491=$J1136)*1,E$1461:E$1491))</f>
        <v>-0.77637834652481352</v>
      </c>
      <c r="N1136" s="2" cm="1">
        <f t="array" ref="N1136">IF(F1136="","",F1136-SUMPRODUCT(($B$1461:$B$1491=$J1136)*1,F$1461:F$1491))</f>
        <v>-0.77701298839235911</v>
      </c>
      <c r="O1136" s="2" cm="1">
        <f t="array" ref="O1136">IF(G1136="","",G1136-SUMPRODUCT(($B$1461:$B$1491=$J1136)*1,G$1461:G$1491))</f>
        <v>-0.7863618302255535</v>
      </c>
    </row>
    <row r="1137" spans="1:15" x14ac:dyDescent="0.55000000000000004">
      <c r="A1137" s="3">
        <v>37</v>
      </c>
      <c r="B1137" s="4">
        <v>18</v>
      </c>
      <c r="C1137" s="2">
        <f>IF(logVir!C1137="","",LN(資本ストック!C1137))</f>
        <v>11.876205260723449</v>
      </c>
      <c r="D1137" s="2">
        <f>IF(logVir!D1137="","",LN(資本ストック!D1137))</f>
        <v>11.943230731849496</v>
      </c>
      <c r="E1137" s="2">
        <f>IF(logVir!E1137="","",LN(資本ストック!E1137))</f>
        <v>12.001916715338796</v>
      </c>
      <c r="F1137" s="2">
        <f>IF(logVir!F1137="","",LN(資本ストック!F1137))</f>
        <v>12.021549214013707</v>
      </c>
      <c r="G1137" s="2">
        <f>IF(logVir!G1137="","",LN(資本ストック!G1137))</f>
        <v>12.077213651928282</v>
      </c>
      <c r="I1137" s="3">
        <v>37</v>
      </c>
      <c r="J1137" s="3">
        <v>18</v>
      </c>
      <c r="K1137" s="2" cm="1">
        <f t="array" ref="K1137">IF(C1137="","",C1137-SUMPRODUCT(($B$1461:$B$1491=$J1137)*1,C$1461:C$1491))</f>
        <v>-0.82635007355774803</v>
      </c>
      <c r="L1137" s="2" cm="1">
        <f t="array" ref="L1137">IF(D1137="","",D1137-SUMPRODUCT(($B$1461:$B$1491=$J1137)*1,D$1461:D$1491))</f>
        <v>-0.78235863639094561</v>
      </c>
      <c r="M1137" s="2" cm="1">
        <f t="array" ref="M1137">IF(E1137="","",E1137-SUMPRODUCT(($B$1461:$B$1491=$J1137)*1,E$1461:E$1491))</f>
        <v>-0.77200578193923519</v>
      </c>
      <c r="N1137" s="2" cm="1">
        <f t="array" ref="N1137">IF(F1137="","",F1137-SUMPRODUCT(($B$1461:$B$1491=$J1137)*1,F$1461:F$1491))</f>
        <v>-0.7703506731072487</v>
      </c>
      <c r="O1137" s="2" cm="1">
        <f t="array" ref="O1137">IF(G1137="","",G1137-SUMPRODUCT(($B$1461:$B$1491=$J1137)*1,G$1461:G$1491))</f>
        <v>-0.78238669209751954</v>
      </c>
    </row>
    <row r="1138" spans="1:15" x14ac:dyDescent="0.55000000000000004">
      <c r="A1138" s="3">
        <v>37</v>
      </c>
      <c r="B1138" s="4">
        <v>19</v>
      </c>
      <c r="C1138" s="2">
        <f>IF(logVir!C1138="","",LN(資本ストック!C1138))</f>
        <v>12.31774411031134</v>
      </c>
      <c r="D1138" s="2">
        <f>IF(logVir!D1138="","",LN(資本ストック!D1138))</f>
        <v>12.213993227281737</v>
      </c>
      <c r="E1138" s="2">
        <f>IF(logVir!E1138="","",LN(資本ストック!E1138))</f>
        <v>12.148561189641544</v>
      </c>
      <c r="F1138" s="2">
        <f>IF(logVir!F1138="","",LN(資本ストック!F1138))</f>
        <v>12.154335525773302</v>
      </c>
      <c r="G1138" s="2">
        <f>IF(logVir!G1138="","",LN(資本ストック!G1138))</f>
        <v>12.165837301212607</v>
      </c>
      <c r="I1138" s="3">
        <v>37</v>
      </c>
      <c r="J1138" s="3">
        <v>19</v>
      </c>
      <c r="K1138" s="2" cm="1">
        <f t="array" ref="K1138">IF(C1138="","",C1138-SUMPRODUCT(($B$1461:$B$1491=$J1138)*1,C$1461:C$1491))</f>
        <v>-0.19783632070598323</v>
      </c>
      <c r="L1138" s="2" cm="1">
        <f t="array" ref="L1138">IF(D1138="","",D1138-SUMPRODUCT(($B$1461:$B$1491=$J1138)*1,D$1461:D$1491))</f>
        <v>-0.24679071272824338</v>
      </c>
      <c r="M1138" s="2" cm="1">
        <f t="array" ref="M1138">IF(E1138="","",E1138-SUMPRODUCT(($B$1461:$B$1491=$J1138)*1,E$1461:E$1491))</f>
        <v>-0.28233652796749453</v>
      </c>
      <c r="N1138" s="2" cm="1">
        <f t="array" ref="N1138">IF(F1138="","",F1138-SUMPRODUCT(($B$1461:$B$1491=$J1138)*1,F$1461:F$1491))</f>
        <v>-0.27139692366934831</v>
      </c>
      <c r="O1138" s="2" cm="1">
        <f t="array" ref="O1138">IF(G1138="","",G1138-SUMPRODUCT(($B$1461:$B$1491=$J1138)*1,G$1461:G$1491))</f>
        <v>-0.25014214263662105</v>
      </c>
    </row>
    <row r="1139" spans="1:15" x14ac:dyDescent="0.55000000000000004">
      <c r="A1139" s="3">
        <v>37</v>
      </c>
      <c r="B1139" s="4">
        <v>20</v>
      </c>
      <c r="C1139" s="2">
        <f>IF(logVir!C1139="","",LN(資本ストック!C1139))</f>
        <v>12.849864979571883</v>
      </c>
      <c r="D1139" s="2">
        <f>IF(logVir!D1139="","",LN(資本ストック!D1139))</f>
        <v>12.717038021001253</v>
      </c>
      <c r="E1139" s="2">
        <f>IF(logVir!E1139="","",LN(資本ストック!E1139))</f>
        <v>12.75080092061742</v>
      </c>
      <c r="F1139" s="2">
        <f>IF(logVir!F1139="","",LN(資本ストック!F1139))</f>
        <v>12.756296019622594</v>
      </c>
      <c r="G1139" s="2">
        <f>IF(logVir!G1139="","",LN(資本ストック!G1139))</f>
        <v>12.822716403384607</v>
      </c>
      <c r="I1139" s="3">
        <v>37</v>
      </c>
      <c r="J1139" s="3">
        <v>20</v>
      </c>
      <c r="K1139" s="2" cm="1">
        <f t="array" ref="K1139">IF(C1139="","",C1139-SUMPRODUCT(($B$1461:$B$1491=$J1139)*1,C$1461:C$1491))</f>
        <v>-0.38029688031710585</v>
      </c>
      <c r="L1139" s="2" cm="1">
        <f t="array" ref="L1139">IF(D1139="","",D1139-SUMPRODUCT(($B$1461:$B$1491=$J1139)*1,D$1461:D$1491))</f>
        <v>-0.609270333254047</v>
      </c>
      <c r="M1139" s="2" cm="1">
        <f t="array" ref="M1139">IF(E1139="","",E1139-SUMPRODUCT(($B$1461:$B$1491=$J1139)*1,E$1461:E$1491))</f>
        <v>-0.65021752154863321</v>
      </c>
      <c r="N1139" s="2" cm="1">
        <f t="array" ref="N1139">IF(F1139="","",F1139-SUMPRODUCT(($B$1461:$B$1491=$J1139)*1,F$1461:F$1491))</f>
        <v>-0.64086401168114016</v>
      </c>
      <c r="O1139" s="2" cm="1">
        <f t="array" ref="O1139">IF(G1139="","",G1139-SUMPRODUCT(($B$1461:$B$1491=$J1139)*1,G$1461:G$1491))</f>
        <v>-0.62196009830918797</v>
      </c>
    </row>
    <row r="1140" spans="1:15" x14ac:dyDescent="0.55000000000000004">
      <c r="A1140" s="3">
        <v>37</v>
      </c>
      <c r="B1140" s="4">
        <v>21</v>
      </c>
      <c r="C1140" s="2">
        <f>IF(logVir!C1140="","",LN(資本ストック!C1140))</f>
        <v>13.621041033051331</v>
      </c>
      <c r="D1140" s="2">
        <f>IF(logVir!D1140="","",LN(資本ストック!D1140))</f>
        <v>13.759630571225951</v>
      </c>
      <c r="E1140" s="2">
        <f>IF(logVir!E1140="","",LN(資本ストック!E1140))</f>
        <v>13.853038644155287</v>
      </c>
      <c r="F1140" s="2">
        <f>IF(logVir!F1140="","",LN(資本ストック!F1140))</f>
        <v>13.880020329043298</v>
      </c>
      <c r="G1140" s="2">
        <f>IF(logVir!G1140="","",LN(資本ストック!G1140))</f>
        <v>13.881462073878447</v>
      </c>
      <c r="I1140" s="3">
        <v>37</v>
      </c>
      <c r="J1140" s="3">
        <v>21</v>
      </c>
      <c r="K1140" s="2" cm="1">
        <f t="array" ref="K1140">IF(C1140="","",C1140-SUMPRODUCT(($B$1461:$B$1491=$J1140)*1,C$1461:C$1491))</f>
        <v>-0.87077048062603879</v>
      </c>
      <c r="L1140" s="2" cm="1">
        <f t="array" ref="L1140">IF(D1140="","",D1140-SUMPRODUCT(($B$1461:$B$1491=$J1140)*1,D$1461:D$1491))</f>
        <v>-0.76512529468561929</v>
      </c>
      <c r="M1140" s="2" cm="1">
        <f t="array" ref="M1140">IF(E1140="","",E1140-SUMPRODUCT(($B$1461:$B$1491=$J1140)*1,E$1461:E$1491))</f>
        <v>-0.72952495980531396</v>
      </c>
      <c r="N1140" s="2" cm="1">
        <f t="array" ref="N1140">IF(F1140="","",F1140-SUMPRODUCT(($B$1461:$B$1491=$J1140)*1,F$1461:F$1491))</f>
        <v>-0.71468829783432497</v>
      </c>
      <c r="O1140" s="2" cm="1">
        <f t="array" ref="O1140">IF(G1140="","",G1140-SUMPRODUCT(($B$1461:$B$1491=$J1140)*1,G$1461:G$1491))</f>
        <v>-0.7300071863519797</v>
      </c>
    </row>
    <row r="1141" spans="1:15" x14ac:dyDescent="0.55000000000000004">
      <c r="A1141" s="3">
        <v>37</v>
      </c>
      <c r="B1141" s="4">
        <v>22</v>
      </c>
      <c r="C1141" s="2">
        <f>IF(logVir!C1141="","",LN(資本ストック!C1141))</f>
        <v>11.931167300654344</v>
      </c>
      <c r="D1141" s="2">
        <f>IF(logVir!D1141="","",LN(資本ストック!D1141))</f>
        <v>11.679170282599221</v>
      </c>
      <c r="E1141" s="2">
        <f>IF(logVir!E1141="","",LN(資本ストック!E1141))</f>
        <v>11.481088504747177</v>
      </c>
      <c r="F1141" s="2">
        <f>IF(logVir!F1141="","",LN(資本ストック!F1141))</f>
        <v>11.475648040465725</v>
      </c>
      <c r="G1141" s="2">
        <f>IF(logVir!G1141="","",LN(資本ストック!G1141))</f>
        <v>11.383043901733485</v>
      </c>
      <c r="I1141" s="3">
        <v>37</v>
      </c>
      <c r="J1141" s="3">
        <v>22</v>
      </c>
      <c r="K1141" s="2" cm="1">
        <f t="array" ref="K1141">IF(C1141="","",C1141-SUMPRODUCT(($B$1461:$B$1491=$J1141)*1,C$1461:C$1491))</f>
        <v>-0.67458627545660654</v>
      </c>
      <c r="L1141" s="2" cm="1">
        <f t="array" ref="L1141">IF(D1141="","",D1141-SUMPRODUCT(($B$1461:$B$1491=$J1141)*1,D$1461:D$1491))</f>
        <v>-0.77848442439508148</v>
      </c>
      <c r="M1141" s="2" cm="1">
        <f t="array" ref="M1141">IF(E1141="","",E1141-SUMPRODUCT(($B$1461:$B$1491=$J1141)*1,E$1461:E$1491))</f>
        <v>-0.81231225161255871</v>
      </c>
      <c r="N1141" s="2" cm="1">
        <f t="array" ref="N1141">IF(F1141="","",F1141-SUMPRODUCT(($B$1461:$B$1491=$J1141)*1,F$1461:F$1491))</f>
        <v>-0.7713227012289483</v>
      </c>
      <c r="O1141" s="2" cm="1">
        <f t="array" ref="O1141">IF(G1141="","",G1141-SUMPRODUCT(($B$1461:$B$1491=$J1141)*1,G$1461:G$1491))</f>
        <v>-0.83057234259670309</v>
      </c>
    </row>
    <row r="1142" spans="1:15" x14ac:dyDescent="0.55000000000000004">
      <c r="A1142" s="3">
        <v>37</v>
      </c>
      <c r="B1142" s="4">
        <v>23</v>
      </c>
      <c r="C1142" s="2">
        <f>IF(logVir!C1142="","",LN(資本ストック!C1142))</f>
        <v>12.777398286350119</v>
      </c>
      <c r="D1142" s="2">
        <f>IF(logVir!D1142="","",LN(資本ストック!D1142))</f>
        <v>12.898387536128864</v>
      </c>
      <c r="E1142" s="2">
        <f>IF(logVir!E1142="","",LN(資本ストック!E1142))</f>
        <v>12.907897391795048</v>
      </c>
      <c r="F1142" s="2">
        <f>IF(logVir!F1142="","",LN(資本ストック!F1142))</f>
        <v>12.900860616267705</v>
      </c>
      <c r="G1142" s="2">
        <f>IF(logVir!G1142="","",LN(資本ストック!G1142))</f>
        <v>12.911418227374915</v>
      </c>
      <c r="I1142" s="3">
        <v>37</v>
      </c>
      <c r="J1142" s="3">
        <v>23</v>
      </c>
      <c r="K1142" s="2" cm="1">
        <f t="array" ref="K1142">IF(C1142="","",C1142-SUMPRODUCT(($B$1461:$B$1491=$J1142)*1,C$1461:C$1491))</f>
        <v>-0.63994520168954061</v>
      </c>
      <c r="L1142" s="2" cm="1">
        <f t="array" ref="L1142">IF(D1142="","",D1142-SUMPRODUCT(($B$1461:$B$1491=$J1142)*1,D$1461:D$1491))</f>
        <v>-0.59730241074300672</v>
      </c>
      <c r="M1142" s="2" cm="1">
        <f t="array" ref="M1142">IF(E1142="","",E1142-SUMPRODUCT(($B$1461:$B$1491=$J1142)*1,E$1461:E$1491))</f>
        <v>-0.59842597644352402</v>
      </c>
      <c r="N1142" s="2" cm="1">
        <f t="array" ref="N1142">IF(F1142="","",F1142-SUMPRODUCT(($B$1461:$B$1491=$J1142)*1,F$1461:F$1491))</f>
        <v>-0.60031243504035814</v>
      </c>
      <c r="O1142" s="2" cm="1">
        <f t="array" ref="O1142">IF(G1142="","",G1142-SUMPRODUCT(($B$1461:$B$1491=$J1142)*1,G$1461:G$1491))</f>
        <v>-0.6026608558227089</v>
      </c>
    </row>
    <row r="1143" spans="1:15" x14ac:dyDescent="0.55000000000000004">
      <c r="A1143" s="3">
        <v>37</v>
      </c>
      <c r="B1143" s="4">
        <v>24</v>
      </c>
      <c r="C1143" s="2">
        <f>IF(logVir!C1143="","",LN(資本ストック!C1143))</f>
        <v>10.580754759416033</v>
      </c>
      <c r="D1143" s="2">
        <f>IF(logVir!D1143="","",LN(資本ストック!D1143))</f>
        <v>10.516106458592564</v>
      </c>
      <c r="E1143" s="2">
        <f>IF(logVir!E1143="","",LN(資本ストック!E1143))</f>
        <v>10.532975414459832</v>
      </c>
      <c r="F1143" s="2">
        <f>IF(logVir!F1143="","",LN(資本ストック!F1143))</f>
        <v>10.527578028749073</v>
      </c>
      <c r="G1143" s="2">
        <f>IF(logVir!G1143="","",LN(資本ストック!G1143))</f>
        <v>10.511883314101125</v>
      </c>
      <c r="I1143" s="3">
        <v>37</v>
      </c>
      <c r="J1143" s="3">
        <v>24</v>
      </c>
      <c r="K1143" s="2" cm="1">
        <f t="array" ref="K1143">IF(C1143="","",C1143-SUMPRODUCT(($B$1461:$B$1491=$J1143)*1,C$1461:C$1491))</f>
        <v>-0.71192943444800783</v>
      </c>
      <c r="L1143" s="2" cm="1">
        <f t="array" ref="L1143">IF(D1143="","",D1143-SUMPRODUCT(($B$1461:$B$1491=$J1143)*1,D$1461:D$1491))</f>
        <v>-0.77064211172799268</v>
      </c>
      <c r="M1143" s="2" cm="1">
        <f t="array" ref="M1143">IF(E1143="","",E1143-SUMPRODUCT(($B$1461:$B$1491=$J1143)*1,E$1461:E$1491))</f>
        <v>-0.8011360952592117</v>
      </c>
      <c r="N1143" s="2" cm="1">
        <f t="array" ref="N1143">IF(F1143="","",F1143-SUMPRODUCT(($B$1461:$B$1491=$J1143)*1,F$1461:F$1491))</f>
        <v>-0.80507766001123038</v>
      </c>
      <c r="O1143" s="2" cm="1">
        <f t="array" ref="O1143">IF(G1143="","",G1143-SUMPRODUCT(($B$1461:$B$1491=$J1143)*1,G$1461:G$1491))</f>
        <v>-0.80982649921826599</v>
      </c>
    </row>
    <row r="1144" spans="1:15" x14ac:dyDescent="0.55000000000000004">
      <c r="A1144" s="3">
        <v>37</v>
      </c>
      <c r="B1144" s="4">
        <v>25</v>
      </c>
      <c r="C1144" s="2">
        <f>IF(logVir!C1144="","",LN(資本ストック!C1144))</f>
        <v>11.312508199539991</v>
      </c>
      <c r="D1144" s="2">
        <f>IF(logVir!D1144="","",LN(資本ストック!D1144))</f>
        <v>11.285825798919898</v>
      </c>
      <c r="E1144" s="2">
        <f>IF(logVir!E1144="","",LN(資本ストック!E1144))</f>
        <v>11.408392110889636</v>
      </c>
      <c r="F1144" s="2">
        <f>IF(logVir!F1144="","",LN(資本ストック!F1144))</f>
        <v>11.559461666898912</v>
      </c>
      <c r="G1144" s="2">
        <f>IF(logVir!G1144="","",LN(資本ストック!G1144))</f>
        <v>11.432668342170414</v>
      </c>
      <c r="I1144" s="3">
        <v>37</v>
      </c>
      <c r="J1144" s="3">
        <v>25</v>
      </c>
      <c r="K1144" s="2" cm="1">
        <f t="array" ref="K1144">IF(C1144="","",C1144-SUMPRODUCT(($B$1461:$B$1491=$J1144)*1,C$1461:C$1491))</f>
        <v>-0.29524345757738146</v>
      </c>
      <c r="L1144" s="2" cm="1">
        <f t="array" ref="L1144">IF(D1144="","",D1144-SUMPRODUCT(($B$1461:$B$1491=$J1144)*1,D$1461:D$1491))</f>
        <v>-0.41055941201735102</v>
      </c>
      <c r="M1144" s="2" cm="1">
        <f t="array" ref="M1144">IF(E1144="","",E1144-SUMPRODUCT(($B$1461:$B$1491=$J1144)*1,E$1461:E$1491))</f>
        <v>-0.34464876651415111</v>
      </c>
      <c r="N1144" s="2" cm="1">
        <f t="array" ref="N1144">IF(F1144="","",F1144-SUMPRODUCT(($B$1461:$B$1491=$J1144)*1,F$1461:F$1491))</f>
        <v>-0.23010297846802175</v>
      </c>
      <c r="O1144" s="2" cm="1">
        <f t="array" ref="O1144">IF(G1144="","",G1144-SUMPRODUCT(($B$1461:$B$1491=$J1144)*1,G$1461:G$1491))</f>
        <v>-0.36196231800373191</v>
      </c>
    </row>
    <row r="1145" spans="1:15" x14ac:dyDescent="0.55000000000000004">
      <c r="A1145" s="3">
        <v>37</v>
      </c>
      <c r="B1145" s="4">
        <v>26</v>
      </c>
      <c r="C1145" s="2">
        <f>IF(logVir!C1145="","",LN(資本ストック!C1145))</f>
        <v>13.411891874867473</v>
      </c>
      <c r="D1145" s="2">
        <f>IF(logVir!D1145="","",LN(資本ストック!D1145))</f>
        <v>13.368711324601801</v>
      </c>
      <c r="E1145" s="2">
        <f>IF(logVir!E1145="","",LN(資本ストック!E1145))</f>
        <v>13.421436645714842</v>
      </c>
      <c r="F1145" s="2">
        <f>IF(logVir!F1145="","",LN(資本ストック!F1145))</f>
        <v>13.412828361118871</v>
      </c>
      <c r="G1145" s="2">
        <f>IF(logVir!G1145="","",LN(資本ストック!G1145))</f>
        <v>13.383158010591748</v>
      </c>
      <c r="I1145" s="3">
        <v>37</v>
      </c>
      <c r="J1145" s="3">
        <v>26</v>
      </c>
      <c r="K1145" s="2" cm="1">
        <f t="array" ref="K1145">IF(C1145="","",C1145-SUMPRODUCT(($B$1461:$B$1491=$J1145)*1,C$1461:C$1491))</f>
        <v>-0.72175125207551893</v>
      </c>
      <c r="L1145" s="2" cm="1">
        <f t="array" ref="L1145">IF(D1145="","",D1145-SUMPRODUCT(($B$1461:$B$1491=$J1145)*1,D$1461:D$1491))</f>
        <v>-0.70427554315448404</v>
      </c>
      <c r="M1145" s="2" cm="1">
        <f t="array" ref="M1145">IF(E1145="","",E1145-SUMPRODUCT(($B$1461:$B$1491=$J1145)*1,E$1461:E$1491))</f>
        <v>-0.6836338092824743</v>
      </c>
      <c r="N1145" s="2" cm="1">
        <f t="array" ref="N1145">IF(F1145="","",F1145-SUMPRODUCT(($B$1461:$B$1491=$J1145)*1,F$1461:F$1491))</f>
        <v>-0.70197929385024338</v>
      </c>
      <c r="O1145" s="2" cm="1">
        <f t="array" ref="O1145">IF(G1145="","",G1145-SUMPRODUCT(($B$1461:$B$1491=$J1145)*1,G$1461:G$1491))</f>
        <v>-0.72157101545405489</v>
      </c>
    </row>
    <row r="1146" spans="1:15" x14ac:dyDescent="0.55000000000000004">
      <c r="A1146" s="3">
        <v>37</v>
      </c>
      <c r="B1146" s="4">
        <v>27</v>
      </c>
      <c r="C1146" s="2">
        <f>IF(logVir!C1146="","",LN(資本ストック!C1146))</f>
        <v>12.200387397657257</v>
      </c>
      <c r="D1146" s="2">
        <f>IF(logVir!D1146="","",LN(資本ストック!D1146))</f>
        <v>12.369776928690769</v>
      </c>
      <c r="E1146" s="2">
        <f>IF(logVir!E1146="","",LN(資本ストック!E1146))</f>
        <v>12.469799816526978</v>
      </c>
      <c r="F1146" s="2">
        <f>IF(logVir!F1146="","",LN(資本ストック!F1146))</f>
        <v>12.409699385613116</v>
      </c>
      <c r="G1146" s="2">
        <f>IF(logVir!G1146="","",LN(資本ストック!G1146))</f>
        <v>12.417872227078332</v>
      </c>
      <c r="I1146" s="3">
        <v>37</v>
      </c>
      <c r="J1146" s="3">
        <v>27</v>
      </c>
      <c r="K1146" s="2" cm="1">
        <f t="array" ref="K1146">IF(C1146="","",C1146-SUMPRODUCT(($B$1461:$B$1491=$J1146)*1,C$1461:C$1491))</f>
        <v>-0.50252146690322519</v>
      </c>
      <c r="L1146" s="2" cm="1">
        <f t="array" ref="L1146">IF(D1146="","",D1146-SUMPRODUCT(($B$1461:$B$1491=$J1146)*1,D$1461:D$1491))</f>
        <v>-0.62685134248346408</v>
      </c>
      <c r="M1146" s="2" cm="1">
        <f t="array" ref="M1146">IF(E1146="","",E1146-SUMPRODUCT(($B$1461:$B$1491=$J1146)*1,E$1461:E$1491))</f>
        <v>-0.72306921007993097</v>
      </c>
      <c r="N1146" s="2" cm="1">
        <f t="array" ref="N1146">IF(F1146="","",F1146-SUMPRODUCT(($B$1461:$B$1491=$J1146)*1,F$1461:F$1491))</f>
        <v>-0.79879944414377846</v>
      </c>
      <c r="O1146" s="2" cm="1">
        <f t="array" ref="O1146">IF(G1146="","",G1146-SUMPRODUCT(($B$1461:$B$1491=$J1146)*1,G$1461:G$1491))</f>
        <v>-0.82434595225932306</v>
      </c>
    </row>
    <row r="1147" spans="1:15" x14ac:dyDescent="0.55000000000000004">
      <c r="A1147" s="3">
        <v>37</v>
      </c>
      <c r="B1147" s="4">
        <v>28</v>
      </c>
      <c r="C1147" s="2">
        <f>IF(logVir!C1147="","",LN(資本ストック!C1147))</f>
        <v>15.242773536840858</v>
      </c>
      <c r="D1147" s="2">
        <f>IF(logVir!D1147="","",LN(資本ストック!D1147))</f>
        <v>15.287084331102067</v>
      </c>
      <c r="E1147" s="2">
        <f>IF(logVir!E1147="","",LN(資本ストック!E1147))</f>
        <v>15.379943404007271</v>
      </c>
      <c r="F1147" s="2">
        <f>IF(logVir!F1147="","",LN(資本ストック!F1147))</f>
        <v>15.403934397127966</v>
      </c>
      <c r="G1147" s="2">
        <f>IF(logVir!G1147="","",LN(資本ストック!G1147))</f>
        <v>15.419191777481025</v>
      </c>
      <c r="I1147" s="3">
        <v>37</v>
      </c>
      <c r="J1147" s="3">
        <v>28</v>
      </c>
      <c r="K1147" s="2" cm="1">
        <f t="array" ref="K1147">IF(C1147="","",C1147-SUMPRODUCT(($B$1461:$B$1491=$J1147)*1,C$1461:C$1491))</f>
        <v>-0.30580841603388365</v>
      </c>
      <c r="L1147" s="2" cm="1">
        <f t="array" ref="L1147">IF(D1147="","",D1147-SUMPRODUCT(($B$1461:$B$1491=$J1147)*1,D$1461:D$1491))</f>
        <v>-0.29196989338324819</v>
      </c>
      <c r="M1147" s="2" cm="1">
        <f t="array" ref="M1147">IF(E1147="","",E1147-SUMPRODUCT(($B$1461:$B$1491=$J1147)*1,E$1461:E$1491))</f>
        <v>-0.22943448622377893</v>
      </c>
      <c r="N1147" s="2" cm="1">
        <f t="array" ref="N1147">IF(F1147="","",F1147-SUMPRODUCT(($B$1461:$B$1491=$J1147)*1,F$1461:F$1491))</f>
        <v>-0.21702976067507507</v>
      </c>
      <c r="O1147" s="2" cm="1">
        <f t="array" ref="O1147">IF(G1147="","",G1147-SUMPRODUCT(($B$1461:$B$1491=$J1147)*1,G$1461:G$1491))</f>
        <v>-0.21671585392079251</v>
      </c>
    </row>
    <row r="1148" spans="1:15" x14ac:dyDescent="0.55000000000000004">
      <c r="A1148" s="3">
        <v>37</v>
      </c>
      <c r="B1148" s="4">
        <v>29</v>
      </c>
      <c r="C1148" s="2">
        <f>IF(logVir!C1148="","",LN(資本ストック!C1148))</f>
        <v>12.479337683706271</v>
      </c>
      <c r="D1148" s="2">
        <f>IF(logVir!D1148="","",LN(資本ストック!D1148))</f>
        <v>12.739898478819505</v>
      </c>
      <c r="E1148" s="2">
        <f>IF(logVir!E1148="","",LN(資本ストック!E1148))</f>
        <v>12.761818233807279</v>
      </c>
      <c r="F1148" s="2">
        <f>IF(logVir!F1148="","",LN(資本ストック!F1148))</f>
        <v>12.752280294118654</v>
      </c>
      <c r="G1148" s="2">
        <f>IF(logVir!G1148="","",LN(資本ストック!G1148))</f>
        <v>12.73207494852881</v>
      </c>
      <c r="I1148" s="3">
        <v>37</v>
      </c>
      <c r="J1148" s="3">
        <v>29</v>
      </c>
      <c r="K1148" s="2" cm="1">
        <f t="array" ref="K1148">IF(C1148="","",C1148-SUMPRODUCT(($B$1461:$B$1491=$J1148)*1,C$1461:C$1491))</f>
        <v>-0.75089925804794255</v>
      </c>
      <c r="L1148" s="2" cm="1">
        <f t="array" ref="L1148">IF(D1148="","",D1148-SUMPRODUCT(($B$1461:$B$1491=$J1148)*1,D$1461:D$1491))</f>
        <v>-0.51368980570033962</v>
      </c>
      <c r="M1148" s="2" cm="1">
        <f t="array" ref="M1148">IF(E1148="","",E1148-SUMPRODUCT(($B$1461:$B$1491=$J1148)*1,E$1461:E$1491))</f>
        <v>-0.42864258805886735</v>
      </c>
      <c r="N1148" s="2" cm="1">
        <f t="array" ref="N1148">IF(F1148="","",F1148-SUMPRODUCT(($B$1461:$B$1491=$J1148)*1,F$1461:F$1491))</f>
        <v>-0.43048438798429167</v>
      </c>
      <c r="O1148" s="2" cm="1">
        <f t="array" ref="O1148">IF(G1148="","",G1148-SUMPRODUCT(($B$1461:$B$1491=$J1148)*1,G$1461:G$1491))</f>
        <v>-0.41958751658601301</v>
      </c>
    </row>
    <row r="1149" spans="1:15" x14ac:dyDescent="0.55000000000000004">
      <c r="A1149" s="3">
        <v>37</v>
      </c>
      <c r="B1149" s="4">
        <v>30</v>
      </c>
      <c r="C1149" s="2">
        <f>IF(logVir!C1149="","",LN(資本ストック!C1149))</f>
        <v>12.709631979423909</v>
      </c>
      <c r="D1149" s="2">
        <f>IF(logVir!D1149="","",LN(資本ストック!D1149))</f>
        <v>12.582454649810524</v>
      </c>
      <c r="E1149" s="2">
        <f>IF(logVir!E1149="","",LN(資本ストック!E1149))</f>
        <v>12.476654160705078</v>
      </c>
      <c r="F1149" s="2">
        <f>IF(logVir!F1149="","",LN(資本ストック!F1149))</f>
        <v>12.539380754565318</v>
      </c>
      <c r="G1149" s="2">
        <f>IF(logVir!G1149="","",LN(資本ストック!G1149))</f>
        <v>12.465770158598822</v>
      </c>
      <c r="I1149" s="3">
        <v>37</v>
      </c>
      <c r="J1149" s="3">
        <v>30</v>
      </c>
      <c r="K1149" s="2" cm="1">
        <f t="array" ref="K1149">IF(C1149="","",C1149-SUMPRODUCT(($B$1461:$B$1491=$J1149)*1,C$1461:C$1491))</f>
        <v>-0.60380468292345668</v>
      </c>
      <c r="L1149" s="2" cm="1">
        <f t="array" ref="L1149">IF(D1149="","",D1149-SUMPRODUCT(($B$1461:$B$1491=$J1149)*1,D$1461:D$1491))</f>
        <v>-0.80617367469637102</v>
      </c>
      <c r="M1149" s="2" cm="1">
        <f t="array" ref="M1149">IF(E1149="","",E1149-SUMPRODUCT(($B$1461:$B$1491=$J1149)*1,E$1461:E$1491))</f>
        <v>-0.84375963126131914</v>
      </c>
      <c r="N1149" s="2" cm="1">
        <f t="array" ref="N1149">IF(F1149="","",F1149-SUMPRODUCT(($B$1461:$B$1491=$J1149)*1,F$1461:F$1491))</f>
        <v>-0.76792472987984972</v>
      </c>
      <c r="O1149" s="2" cm="1">
        <f t="array" ref="O1149">IF(G1149="","",G1149-SUMPRODUCT(($B$1461:$B$1491=$J1149)*1,G$1461:G$1491))</f>
        <v>-0.82917870481813516</v>
      </c>
    </row>
    <row r="1150" spans="1:15" x14ac:dyDescent="0.55000000000000004">
      <c r="A1150" s="3">
        <v>37</v>
      </c>
      <c r="B1150" s="4">
        <v>31</v>
      </c>
      <c r="C1150" s="2">
        <f>IF(logVir!C1150="","",LN(資本ストック!C1150))</f>
        <v>12.688320410124513</v>
      </c>
      <c r="D1150" s="2">
        <f>IF(logVir!D1150="","",LN(資本ストック!D1150))</f>
        <v>12.609497074804638</v>
      </c>
      <c r="E1150" s="2">
        <f>IF(logVir!E1150="","",LN(資本ストック!E1150))</f>
        <v>12.490215472745758</v>
      </c>
      <c r="F1150" s="2">
        <f>IF(logVir!F1150="","",LN(資本ストック!F1150))</f>
        <v>12.410122061366897</v>
      </c>
      <c r="G1150" s="2">
        <f>IF(logVir!G1150="","",LN(資本ストック!G1150))</f>
        <v>12.380898382680268</v>
      </c>
      <c r="I1150" s="3">
        <v>37</v>
      </c>
      <c r="J1150" s="3">
        <v>31</v>
      </c>
      <c r="K1150" s="2" cm="1">
        <f t="array" ref="K1150">IF(C1150="","",C1150-SUMPRODUCT(($B$1461:$B$1491=$J1150)*1,C$1461:C$1491))</f>
        <v>-0.62828605794780579</v>
      </c>
      <c r="L1150" s="2" cm="1">
        <f t="array" ref="L1150">IF(D1150="","",D1150-SUMPRODUCT(($B$1461:$B$1491=$J1150)*1,D$1461:D$1491))</f>
        <v>-0.6259401013519863</v>
      </c>
      <c r="M1150" s="2" cm="1">
        <f t="array" ref="M1150">IF(E1150="","",E1150-SUMPRODUCT(($B$1461:$B$1491=$J1150)*1,E$1461:E$1491))</f>
        <v>-0.68426106764805184</v>
      </c>
      <c r="N1150" s="2" cm="1">
        <f t="array" ref="N1150">IF(F1150="","",F1150-SUMPRODUCT(($B$1461:$B$1491=$J1150)*1,F$1461:F$1491))</f>
        <v>-0.73084267069880582</v>
      </c>
      <c r="O1150" s="2" cm="1">
        <f t="array" ref="O1150">IF(G1150="","",G1150-SUMPRODUCT(($B$1461:$B$1491=$J1150)*1,G$1461:G$1491))</f>
        <v>-0.75994692836185784</v>
      </c>
    </row>
    <row r="1151" spans="1:15" x14ac:dyDescent="0.55000000000000004">
      <c r="A1151" s="3">
        <v>38</v>
      </c>
      <c r="B1151" s="4">
        <v>1</v>
      </c>
      <c r="C1151" s="2">
        <f>IF(logVir!C1151="","",LN(資本ストック!C1151))</f>
        <v>12.374502053109147</v>
      </c>
      <c r="D1151" s="2">
        <f>IF(logVir!D1151="","",LN(資本ストック!D1151))</f>
        <v>12.292788000634163</v>
      </c>
      <c r="E1151" s="2">
        <f>IF(logVir!E1151="","",LN(資本ストック!E1151))</f>
        <v>11.993987389069293</v>
      </c>
      <c r="F1151" s="2">
        <f>IF(logVir!F1151="","",LN(資本ストック!F1151))</f>
        <v>11.977430771688821</v>
      </c>
      <c r="G1151" s="2">
        <f>IF(logVir!G1151="","",LN(資本ストック!G1151))</f>
        <v>12.11207624410827</v>
      </c>
      <c r="I1151" s="3">
        <v>38</v>
      </c>
      <c r="J1151" s="3">
        <v>1</v>
      </c>
      <c r="K1151" s="2" cm="1">
        <f t="array" ref="K1151">IF(C1151="","",C1151-SUMPRODUCT(($B$1461:$B$1491=$J1151)*1,C$1461:C$1491))</f>
        <v>-0.21350949242374284</v>
      </c>
      <c r="L1151" s="2" cm="1">
        <f t="array" ref="L1151">IF(D1151="","",D1151-SUMPRODUCT(($B$1461:$B$1491=$J1151)*1,D$1461:D$1491))</f>
        <v>-0.13837982306280239</v>
      </c>
      <c r="M1151" s="2" cm="1">
        <f t="array" ref="M1151">IF(E1151="","",E1151-SUMPRODUCT(($B$1461:$B$1491=$J1151)*1,E$1461:E$1491))</f>
        <v>-0.32426404275259024</v>
      </c>
      <c r="N1151" s="2" cm="1">
        <f t="array" ref="N1151">IF(F1151="","",F1151-SUMPRODUCT(($B$1461:$B$1491=$J1151)*1,F$1461:F$1491))</f>
        <v>-0.32470483190973276</v>
      </c>
      <c r="O1151" s="2" cm="1">
        <f t="array" ref="O1151">IF(G1151="","",G1151-SUMPRODUCT(($B$1461:$B$1491=$J1151)*1,G$1461:G$1491))</f>
        <v>-0.10893788624369449</v>
      </c>
    </row>
    <row r="1152" spans="1:15" x14ac:dyDescent="0.55000000000000004">
      <c r="A1152" s="3">
        <v>38</v>
      </c>
      <c r="B1152" s="4">
        <v>2</v>
      </c>
      <c r="C1152" s="2">
        <f>IF(logVir!C1152="","",LN(資本ストック!C1152))</f>
        <v>10.394340690608846</v>
      </c>
      <c r="D1152" s="2">
        <f>IF(logVir!D1152="","",LN(資本ストック!D1152))</f>
        <v>10.311490789714471</v>
      </c>
      <c r="E1152" s="2">
        <f>IF(logVir!E1152="","",LN(資本ストック!E1152))</f>
        <v>10.243796060417377</v>
      </c>
      <c r="F1152" s="2">
        <f>IF(logVir!F1152="","",LN(資本ストック!F1152))</f>
        <v>10.207561478495879</v>
      </c>
      <c r="G1152" s="2">
        <f>IF(logVir!G1152="","",LN(資本ストック!G1152))</f>
        <v>10.151302202110925</v>
      </c>
      <c r="I1152" s="3">
        <v>38</v>
      </c>
      <c r="J1152" s="3">
        <v>2</v>
      </c>
      <c r="K1152" s="2" cm="1">
        <f t="array" ref="K1152">IF(C1152="","",C1152-SUMPRODUCT(($B$1461:$B$1491=$J1152)*1,C$1461:C$1491))</f>
        <v>-8.9561261703178019E-2</v>
      </c>
      <c r="L1152" s="2" cm="1">
        <f t="array" ref="L1152">IF(D1152="","",D1152-SUMPRODUCT(($B$1461:$B$1491=$J1152)*1,D$1461:D$1491))</f>
        <v>-0.18631480737864159</v>
      </c>
      <c r="M1152" s="2" cm="1">
        <f t="array" ref="M1152">IF(E1152="","",E1152-SUMPRODUCT(($B$1461:$B$1491=$J1152)*1,E$1461:E$1491))</f>
        <v>-0.27101438845068415</v>
      </c>
      <c r="N1152" s="2" cm="1">
        <f t="array" ref="N1152">IF(F1152="","",F1152-SUMPRODUCT(($B$1461:$B$1491=$J1152)*1,F$1461:F$1491))</f>
        <v>-0.28179709488030191</v>
      </c>
      <c r="O1152" s="2" cm="1">
        <f t="array" ref="O1152">IF(G1152="","",G1152-SUMPRODUCT(($B$1461:$B$1491=$J1152)*1,G$1461:G$1491))</f>
        <v>-0.30902929576098614</v>
      </c>
    </row>
    <row r="1153" spans="1:15" x14ac:dyDescent="0.55000000000000004">
      <c r="A1153" s="3">
        <v>38</v>
      </c>
      <c r="B1153" s="4">
        <v>3</v>
      </c>
      <c r="C1153" s="2">
        <f>IF(logVir!C1153="","",LN(資本ストック!C1153))</f>
        <v>12.42145109005158</v>
      </c>
      <c r="D1153" s="2">
        <f>IF(logVir!D1153="","",LN(資本ストック!D1153))</f>
        <v>12.395416482869535</v>
      </c>
      <c r="E1153" s="2">
        <f>IF(logVir!E1153="","",LN(資本ストック!E1153))</f>
        <v>12.432959141828887</v>
      </c>
      <c r="F1153" s="2">
        <f>IF(logVir!F1153="","",LN(資本ストック!F1153))</f>
        <v>12.388041373665212</v>
      </c>
      <c r="G1153" s="2">
        <f>IF(logVir!G1153="","",LN(資本ストック!G1153))</f>
        <v>12.366351517178222</v>
      </c>
      <c r="I1153" s="3">
        <v>38</v>
      </c>
      <c r="J1153" s="3">
        <v>3</v>
      </c>
      <c r="K1153" s="2" cm="1">
        <f t="array" ref="K1153">IF(C1153="","",C1153-SUMPRODUCT(($B$1461:$B$1491=$J1153)*1,C$1461:C$1491))</f>
        <v>-0.21970682385653184</v>
      </c>
      <c r="L1153" s="2" cm="1">
        <f t="array" ref="L1153">IF(D1153="","",D1153-SUMPRODUCT(($B$1461:$B$1491=$J1153)*1,D$1461:D$1491))</f>
        <v>-0.25419854279902765</v>
      </c>
      <c r="M1153" s="2" cm="1">
        <f t="array" ref="M1153">IF(E1153="","",E1153-SUMPRODUCT(($B$1461:$B$1491=$J1153)*1,E$1461:E$1491))</f>
        <v>-0.28143314534811914</v>
      </c>
      <c r="N1153" s="2" cm="1">
        <f t="array" ref="N1153">IF(F1153="","",F1153-SUMPRODUCT(($B$1461:$B$1491=$J1153)*1,F$1461:F$1491))</f>
        <v>-0.3224489893854301</v>
      </c>
      <c r="O1153" s="2" cm="1">
        <f t="array" ref="O1153">IF(G1153="","",G1153-SUMPRODUCT(($B$1461:$B$1491=$J1153)*1,G$1461:G$1491))</f>
        <v>-0.33924523630343728</v>
      </c>
    </row>
    <row r="1154" spans="1:15" x14ac:dyDescent="0.55000000000000004">
      <c r="A1154" s="3">
        <v>38</v>
      </c>
      <c r="B1154" s="4">
        <v>4</v>
      </c>
      <c r="C1154" s="2">
        <f>IF(logVir!C1154="","",LN(資本ストック!C1154))</f>
        <v>13.041069076744</v>
      </c>
      <c r="D1154" s="2">
        <f>IF(logVir!D1154="","",LN(資本ストック!D1154))</f>
        <v>13.051679604878188</v>
      </c>
      <c r="E1154" s="2">
        <f>IF(logVir!E1154="","",LN(資本ストック!E1154))</f>
        <v>12.993179193755726</v>
      </c>
      <c r="F1154" s="2">
        <f>IF(logVir!F1154="","",LN(資本ストック!F1154))</f>
        <v>12.963546682456069</v>
      </c>
      <c r="G1154" s="2">
        <f>IF(logVir!G1154="","",LN(資本ストック!G1154))</f>
        <v>12.882682672174676</v>
      </c>
      <c r="I1154" s="3">
        <v>38</v>
      </c>
      <c r="J1154" s="3">
        <v>4</v>
      </c>
      <c r="K1154" s="2" cm="1">
        <f t="array" ref="K1154">IF(C1154="","",C1154-SUMPRODUCT(($B$1461:$B$1491=$J1154)*1,C$1461:C$1491))</f>
        <v>2.0843634850666213</v>
      </c>
      <c r="L1154" s="2" cm="1">
        <f t="array" ref="L1154">IF(D1154="","",D1154-SUMPRODUCT(($B$1461:$B$1491=$J1154)*1,D$1461:D$1491))</f>
        <v>2.2312184739277896</v>
      </c>
      <c r="M1154" s="2" cm="1">
        <f t="array" ref="M1154">IF(E1154="","",E1154-SUMPRODUCT(($B$1461:$B$1491=$J1154)*1,E$1461:E$1491))</f>
        <v>2.2117719672177802</v>
      </c>
      <c r="N1154" s="2" cm="1">
        <f t="array" ref="N1154">IF(F1154="","",F1154-SUMPRODUCT(($B$1461:$B$1491=$J1154)*1,F$1461:F$1491))</f>
        <v>2.2085312703226929</v>
      </c>
      <c r="O1154" s="2" cm="1">
        <f t="array" ref="O1154">IF(G1154="","",G1154-SUMPRODUCT(($B$1461:$B$1491=$J1154)*1,G$1461:G$1491))</f>
        <v>2.1586927159006475</v>
      </c>
    </row>
    <row r="1155" spans="1:15" x14ac:dyDescent="0.55000000000000004">
      <c r="A1155" s="3">
        <v>38</v>
      </c>
      <c r="B1155" s="4">
        <v>5</v>
      </c>
      <c r="C1155" s="2">
        <f>IF(logVir!C1155="","",LN(資本ストック!C1155))</f>
        <v>13.293777169892023</v>
      </c>
      <c r="D1155" s="2">
        <f>IF(logVir!D1155="","",LN(資本ストック!D1155))</f>
        <v>13.171075616782137</v>
      </c>
      <c r="E1155" s="2">
        <f>IF(logVir!E1155="","",LN(資本ストック!E1155))</f>
        <v>13.214254519229865</v>
      </c>
      <c r="F1155" s="2">
        <f>IF(logVir!F1155="","",LN(資本ストック!F1155))</f>
        <v>13.301533293400533</v>
      </c>
      <c r="G1155" s="2">
        <f>IF(logVir!G1155="","",LN(資本ストック!G1155))</f>
        <v>13.376232403730128</v>
      </c>
      <c r="I1155" s="3">
        <v>38</v>
      </c>
      <c r="J1155" s="3">
        <v>5</v>
      </c>
      <c r="K1155" s="2" cm="1">
        <f t="array" ref="K1155">IF(C1155="","",C1155-SUMPRODUCT(($B$1461:$B$1491=$J1155)*1,C$1461:C$1491))</f>
        <v>1.9010760601578749</v>
      </c>
      <c r="L1155" s="2" cm="1">
        <f t="array" ref="L1155">IF(D1155="","",D1155-SUMPRODUCT(($B$1461:$B$1491=$J1155)*1,D$1461:D$1491))</f>
        <v>1.8204117652945566</v>
      </c>
      <c r="M1155" s="2" cm="1">
        <f t="array" ref="M1155">IF(E1155="","",E1155-SUMPRODUCT(($B$1461:$B$1491=$J1155)*1,E$1461:E$1491))</f>
        <v>1.8213400410641096</v>
      </c>
      <c r="N1155" s="2" cm="1">
        <f t="array" ref="N1155">IF(F1155="","",F1155-SUMPRODUCT(($B$1461:$B$1491=$J1155)*1,F$1461:F$1491))</f>
        <v>1.9166158365242705</v>
      </c>
      <c r="O1155" s="2" cm="1">
        <f t="array" ref="O1155">IF(G1155="","",G1155-SUMPRODUCT(($B$1461:$B$1491=$J1155)*1,G$1461:G$1491))</f>
        <v>1.9873713478693489</v>
      </c>
    </row>
    <row r="1156" spans="1:15" x14ac:dyDescent="0.55000000000000004">
      <c r="A1156" s="3">
        <v>38</v>
      </c>
      <c r="B1156" s="4">
        <v>6</v>
      </c>
      <c r="C1156" s="2">
        <f>IF(logVir!C1156="","",LN(資本ストック!C1156))</f>
        <v>13.507362631988874</v>
      </c>
      <c r="D1156" s="2">
        <f>IF(logVir!D1156="","",LN(資本ストック!D1156))</f>
        <v>13.593950230858791</v>
      </c>
      <c r="E1156" s="2">
        <f>IF(logVir!E1156="","",LN(資本ストック!E1156))</f>
        <v>13.710264928331199</v>
      </c>
      <c r="F1156" s="2">
        <f>IF(logVir!F1156="","",LN(資本ストック!F1156))</f>
        <v>13.690877969322052</v>
      </c>
      <c r="G1156" s="2">
        <f>IF(logVir!G1156="","",LN(資本ストック!G1156))</f>
        <v>13.659454875664972</v>
      </c>
      <c r="I1156" s="3">
        <v>38</v>
      </c>
      <c r="J1156" s="3">
        <v>6</v>
      </c>
      <c r="K1156" s="2" cm="1">
        <f t="array" ref="K1156">IF(C1156="","",C1156-SUMPRODUCT(($B$1461:$B$1491=$J1156)*1,C$1461:C$1491))</f>
        <v>0.35659347674041264</v>
      </c>
      <c r="L1156" s="2" cm="1">
        <f t="array" ref="L1156">IF(D1156="","",D1156-SUMPRODUCT(($B$1461:$B$1491=$J1156)*1,D$1461:D$1491))</f>
        <v>0.41925753830629731</v>
      </c>
      <c r="M1156" s="2" cm="1">
        <f t="array" ref="M1156">IF(E1156="","",E1156-SUMPRODUCT(($B$1461:$B$1491=$J1156)*1,E$1461:E$1491))</f>
        <v>0.50440681129889064</v>
      </c>
      <c r="N1156" s="2" cm="1">
        <f t="array" ref="N1156">IF(F1156="","",F1156-SUMPRODUCT(($B$1461:$B$1491=$J1156)*1,F$1461:F$1491))</f>
        <v>0.48264170692919883</v>
      </c>
      <c r="O1156" s="2" cm="1">
        <f t="array" ref="O1156">IF(G1156="","",G1156-SUMPRODUCT(($B$1461:$B$1491=$J1156)*1,G$1461:G$1491))</f>
        <v>0.44260654796136656</v>
      </c>
    </row>
    <row r="1157" spans="1:15" x14ac:dyDescent="0.55000000000000004">
      <c r="A1157" s="3">
        <v>38</v>
      </c>
      <c r="B1157" s="4">
        <v>7</v>
      </c>
      <c r="C1157" s="2">
        <f>IF(logVir!C1157="","",LN(資本ストック!C1157))</f>
        <v>10.493464592824886</v>
      </c>
      <c r="D1157" s="2">
        <f>IF(logVir!D1157="","",LN(資本ストック!D1157))</f>
        <v>10.415419389380492</v>
      </c>
      <c r="E1157" s="2">
        <f>IF(logVir!E1157="","",LN(資本ストック!E1157))</f>
        <v>10.321179643444514</v>
      </c>
      <c r="F1157" s="2">
        <f>IF(logVir!F1157="","",LN(資本ストック!F1157))</f>
        <v>10.267321226597131</v>
      </c>
      <c r="G1157" s="2">
        <f>IF(logVir!G1157="","",LN(資本ストック!G1157))</f>
        <v>10.192592580158228</v>
      </c>
      <c r="I1157" s="3">
        <v>38</v>
      </c>
      <c r="J1157" s="3">
        <v>7</v>
      </c>
      <c r="K1157" s="2" cm="1">
        <f t="array" ref="K1157">IF(C1157="","",C1157-SUMPRODUCT(($B$1461:$B$1491=$J1157)*1,C$1461:C$1491))</f>
        <v>-1.3304774852180721</v>
      </c>
      <c r="L1157" s="2" cm="1">
        <f t="array" ref="L1157">IF(D1157="","",D1157-SUMPRODUCT(($B$1461:$B$1491=$J1157)*1,D$1461:D$1491))</f>
        <v>-1.3400258670763172</v>
      </c>
      <c r="M1157" s="2" cm="1">
        <f t="array" ref="M1157">IF(E1157="","",E1157-SUMPRODUCT(($B$1461:$B$1491=$J1157)*1,E$1461:E$1491))</f>
        <v>-1.4250775406531719</v>
      </c>
      <c r="N1157" s="2" cm="1">
        <f t="array" ref="N1157">IF(F1157="","",F1157-SUMPRODUCT(($B$1461:$B$1491=$J1157)*1,F$1461:F$1491))</f>
        <v>-1.4620388107434064</v>
      </c>
      <c r="O1157" s="2" cm="1">
        <f t="array" ref="O1157">IF(G1157="","",G1157-SUMPRODUCT(($B$1461:$B$1491=$J1157)*1,G$1461:G$1491))</f>
        <v>-1.5354114915824599</v>
      </c>
    </row>
    <row r="1158" spans="1:15" x14ac:dyDescent="0.55000000000000004">
      <c r="A1158" s="3">
        <v>38</v>
      </c>
      <c r="B1158" s="4">
        <v>8</v>
      </c>
      <c r="C1158" s="2">
        <f>IF(logVir!C1158="","",LN(資本ストック!C1158))</f>
        <v>12.572781558318777</v>
      </c>
      <c r="D1158" s="2">
        <f>IF(logVir!D1158="","",LN(資本ストック!D1158))</f>
        <v>12.518994125989069</v>
      </c>
      <c r="E1158" s="2">
        <f>IF(logVir!E1158="","",LN(資本ストック!E1158))</f>
        <v>12.468443750566729</v>
      </c>
      <c r="F1158" s="2">
        <f>IF(logVir!F1158="","",LN(資本ストック!F1158))</f>
        <v>12.486850825753818</v>
      </c>
      <c r="G1158" s="2">
        <f>IF(logVir!G1158="","",LN(資本ストック!G1158))</f>
        <v>12.428962353735027</v>
      </c>
      <c r="I1158" s="3">
        <v>38</v>
      </c>
      <c r="J1158" s="3">
        <v>8</v>
      </c>
      <c r="K1158" s="2" cm="1">
        <f t="array" ref="K1158">IF(C1158="","",C1158-SUMPRODUCT(($B$1461:$B$1491=$J1158)*1,C$1461:C$1491))</f>
        <v>0.13185836434224996</v>
      </c>
      <c r="L1158" s="2" cm="1">
        <f t="array" ref="L1158">IF(D1158="","",D1158-SUMPRODUCT(($B$1461:$B$1491=$J1158)*1,D$1461:D$1491))</f>
        <v>5.7820101771822507E-2</v>
      </c>
      <c r="M1158" s="2" cm="1">
        <f t="array" ref="M1158">IF(E1158="","",E1158-SUMPRODUCT(($B$1461:$B$1491=$J1158)*1,E$1461:E$1491))</f>
        <v>1.5647230642512611E-2</v>
      </c>
      <c r="N1158" s="2" cm="1">
        <f t="array" ref="N1158">IF(F1158="","",F1158-SUMPRODUCT(($B$1461:$B$1491=$J1158)*1,F$1461:F$1491))</f>
        <v>-1.3631226778995753E-2</v>
      </c>
      <c r="O1158" s="2" cm="1">
        <f t="array" ref="O1158">IF(G1158="","",G1158-SUMPRODUCT(($B$1461:$B$1491=$J1158)*1,G$1461:G$1491))</f>
        <v>-3.5224942336306242E-2</v>
      </c>
    </row>
    <row r="1159" spans="1:15" x14ac:dyDescent="0.55000000000000004">
      <c r="A1159" s="3">
        <v>38</v>
      </c>
      <c r="B1159" s="4">
        <v>9</v>
      </c>
      <c r="C1159" s="2">
        <f>IF(logVir!C1159="","",LN(資本ストック!C1159))</f>
        <v>9.9586688244146551</v>
      </c>
      <c r="D1159" s="2">
        <f>IF(logVir!D1159="","",LN(資本ストック!D1159))</f>
        <v>9.7786601560520161</v>
      </c>
      <c r="E1159" s="2">
        <f>IF(logVir!E1159="","",LN(資本ストック!E1159))</f>
        <v>10.052918533108002</v>
      </c>
      <c r="F1159" s="2">
        <f>IF(logVir!F1159="","",LN(資本ストック!F1159))</f>
        <v>10.041760744382056</v>
      </c>
      <c r="G1159" s="2">
        <f>IF(logVir!G1159="","",LN(資本ストック!G1159))</f>
        <v>10.121395207755613</v>
      </c>
      <c r="I1159" s="3">
        <v>38</v>
      </c>
      <c r="J1159" s="3">
        <v>9</v>
      </c>
      <c r="K1159" s="2" cm="1">
        <f t="array" ref="K1159">IF(C1159="","",C1159-SUMPRODUCT(($B$1461:$B$1491=$J1159)*1,C$1461:C$1491))</f>
        <v>-1.3181966771983387</v>
      </c>
      <c r="L1159" s="2" cm="1">
        <f t="array" ref="L1159">IF(D1159="","",D1159-SUMPRODUCT(($B$1461:$B$1491=$J1159)*1,D$1461:D$1491))</f>
        <v>-1.4719627867042444</v>
      </c>
      <c r="M1159" s="2" cm="1">
        <f t="array" ref="M1159">IF(E1159="","",E1159-SUMPRODUCT(($B$1461:$B$1491=$J1159)*1,E$1461:E$1491))</f>
        <v>-1.2816715562478134</v>
      </c>
      <c r="N1159" s="2" cm="1">
        <f t="array" ref="N1159">IF(F1159="","",F1159-SUMPRODUCT(($B$1461:$B$1491=$J1159)*1,F$1461:F$1491))</f>
        <v>-1.2650714746750928</v>
      </c>
      <c r="O1159" s="2" cm="1">
        <f t="array" ref="O1159">IF(G1159="","",G1159-SUMPRODUCT(($B$1461:$B$1491=$J1159)*1,G$1461:G$1491))</f>
        <v>-1.1858451076180181</v>
      </c>
    </row>
    <row r="1160" spans="1:15" x14ac:dyDescent="0.55000000000000004">
      <c r="A1160" s="3">
        <v>38</v>
      </c>
      <c r="B1160" s="4">
        <v>10</v>
      </c>
      <c r="C1160" s="2">
        <f>IF(logVir!C1160="","",LN(資本ストック!C1160))</f>
        <v>12.482349966639349</v>
      </c>
      <c r="D1160" s="2">
        <f>IF(logVir!D1160="","",LN(資本ストック!D1160))</f>
        <v>12.598682152739116</v>
      </c>
      <c r="E1160" s="2">
        <f>IF(logVir!E1160="","",LN(資本ストック!E1160))</f>
        <v>12.685928846672027</v>
      </c>
      <c r="F1160" s="2">
        <f>IF(logVir!F1160="","",LN(資本ストック!F1160))</f>
        <v>12.676717393142937</v>
      </c>
      <c r="G1160" s="2">
        <f>IF(logVir!G1160="","",LN(資本ストック!G1160))</f>
        <v>12.748808532281769</v>
      </c>
      <c r="I1160" s="3">
        <v>38</v>
      </c>
      <c r="J1160" s="3">
        <v>10</v>
      </c>
      <c r="K1160" s="2" cm="1">
        <f t="array" ref="K1160">IF(C1160="","",C1160-SUMPRODUCT(($B$1461:$B$1491=$J1160)*1,C$1461:C$1491))</f>
        <v>-0.19290122639217522</v>
      </c>
      <c r="L1160" s="2" cm="1">
        <f t="array" ref="L1160">IF(D1160="","",D1160-SUMPRODUCT(($B$1461:$B$1491=$J1160)*1,D$1461:D$1491))</f>
        <v>-0.14392519952242289</v>
      </c>
      <c r="M1160" s="2" cm="1">
        <f t="array" ref="M1160">IF(E1160="","",E1160-SUMPRODUCT(($B$1461:$B$1491=$J1160)*1,E$1461:E$1491))</f>
        <v>-0.13918638234913416</v>
      </c>
      <c r="N1160" s="2" cm="1">
        <f t="array" ref="N1160">IF(F1160="","",F1160-SUMPRODUCT(($B$1461:$B$1491=$J1160)*1,F$1461:F$1491))</f>
        <v>-0.13979418858629167</v>
      </c>
      <c r="O1160" s="2" cm="1">
        <f t="array" ref="O1160">IF(G1160="","",G1160-SUMPRODUCT(($B$1461:$B$1491=$J1160)*1,G$1461:G$1491))</f>
        <v>-8.1788144062674206E-2</v>
      </c>
    </row>
    <row r="1161" spans="1:15" x14ac:dyDescent="0.55000000000000004">
      <c r="A1161" s="3">
        <v>38</v>
      </c>
      <c r="B1161" s="4">
        <v>11</v>
      </c>
      <c r="C1161" s="2">
        <f>IF(logVir!C1161="","",LN(資本ストック!C1161))</f>
        <v>10.382272442357937</v>
      </c>
      <c r="D1161" s="2">
        <f>IF(logVir!D1161="","",LN(資本ストック!D1161))</f>
        <v>10.259235985590449</v>
      </c>
      <c r="E1161" s="2">
        <f>IF(logVir!E1161="","",LN(資本ストック!E1161))</f>
        <v>9.9311981732212811</v>
      </c>
      <c r="F1161" s="2">
        <f>IF(logVir!F1161="","",LN(資本ストック!F1161))</f>
        <v>9.88513041006048</v>
      </c>
      <c r="G1161" s="2">
        <f>IF(logVir!G1161="","",LN(資本ストック!G1161))</f>
        <v>9.8020275819137499</v>
      </c>
      <c r="I1161" s="3">
        <v>38</v>
      </c>
      <c r="J1161" s="3">
        <v>11</v>
      </c>
      <c r="K1161" s="2" cm="1">
        <f t="array" ref="K1161">IF(C1161="","",C1161-SUMPRODUCT(($B$1461:$B$1491=$J1161)*1,C$1461:C$1491))</f>
        <v>-1.9998195142383057</v>
      </c>
      <c r="L1161" s="2" cm="1">
        <f t="array" ref="L1161">IF(D1161="","",D1161-SUMPRODUCT(($B$1461:$B$1491=$J1161)*1,D$1461:D$1491))</f>
        <v>-2.1161954169460824</v>
      </c>
      <c r="M1161" s="2" cm="1">
        <f t="array" ref="M1161">IF(E1161="","",E1161-SUMPRODUCT(($B$1461:$B$1491=$J1161)*1,E$1461:E$1491))</f>
        <v>-2.497035518106733</v>
      </c>
      <c r="N1161" s="2" cm="1">
        <f t="array" ref="N1161">IF(F1161="","",F1161-SUMPRODUCT(($B$1461:$B$1491=$J1161)*1,F$1461:F$1491))</f>
        <v>-2.5539729489892835</v>
      </c>
      <c r="O1161" s="2" cm="1">
        <f t="array" ref="O1161">IF(G1161="","",G1161-SUMPRODUCT(($B$1461:$B$1491=$J1161)*1,G$1461:G$1491))</f>
        <v>-2.6710417511351814</v>
      </c>
    </row>
    <row r="1162" spans="1:15" x14ac:dyDescent="0.55000000000000004">
      <c r="A1162" s="3">
        <v>38</v>
      </c>
      <c r="B1162" s="4">
        <v>12</v>
      </c>
      <c r="C1162" s="2">
        <f>IF(logVir!C1162="","",LN(資本ストック!C1162))</f>
        <v>12.169550584088478</v>
      </c>
      <c r="D1162" s="2">
        <f>IF(logVir!D1162="","",LN(資本ストック!D1162))</f>
        <v>12.1085841632453</v>
      </c>
      <c r="E1162" s="2">
        <f>IF(logVir!E1162="","",LN(資本ストック!E1162))</f>
        <v>11.997567781265639</v>
      </c>
      <c r="F1162" s="2">
        <f>IF(logVir!F1162="","",LN(資本ストック!F1162))</f>
        <v>11.970212831938044</v>
      </c>
      <c r="G1162" s="2">
        <f>IF(logVir!G1162="","",LN(資本ストック!G1162))</f>
        <v>11.91579109030004</v>
      </c>
      <c r="I1162" s="3">
        <v>38</v>
      </c>
      <c r="J1162" s="3">
        <v>12</v>
      </c>
      <c r="K1162" s="2" cm="1">
        <f t="array" ref="K1162">IF(C1162="","",C1162-SUMPRODUCT(($B$1461:$B$1491=$J1162)*1,C$1461:C$1491))</f>
        <v>-0.13300912217286331</v>
      </c>
      <c r="L1162" s="2" cm="1">
        <f t="array" ref="L1162">IF(D1162="","",D1162-SUMPRODUCT(($B$1461:$B$1491=$J1162)*1,D$1461:D$1491))</f>
        <v>-0.14897113948711116</v>
      </c>
      <c r="M1162" s="2" cm="1">
        <f t="array" ref="M1162">IF(E1162="","",E1162-SUMPRODUCT(($B$1461:$B$1491=$J1162)*1,E$1461:E$1491))</f>
        <v>-0.28962307435937795</v>
      </c>
      <c r="N1162" s="2" cm="1">
        <f t="array" ref="N1162">IF(F1162="","",F1162-SUMPRODUCT(($B$1461:$B$1491=$J1162)*1,F$1461:F$1491))</f>
        <v>-0.27897447809139919</v>
      </c>
      <c r="O1162" s="2" cm="1">
        <f t="array" ref="O1162">IF(G1162="","",G1162-SUMPRODUCT(($B$1461:$B$1491=$J1162)*1,G$1461:G$1491))</f>
        <v>-0.29155184589751926</v>
      </c>
    </row>
    <row r="1163" spans="1:15" x14ac:dyDescent="0.55000000000000004">
      <c r="A1163" s="3">
        <v>38</v>
      </c>
      <c r="B1163" s="4">
        <v>13</v>
      </c>
      <c r="C1163" s="2">
        <f>IF(logVir!C1163="","",LN(資本ストック!C1163))</f>
        <v>10.657830717893729</v>
      </c>
      <c r="D1163" s="2">
        <f>IF(logVir!D1163="","",LN(資本ストック!D1163))</f>
        <v>10.181824658527979</v>
      </c>
      <c r="E1163" s="2">
        <f>IF(logVir!E1163="","",LN(資本ストック!E1163))</f>
        <v>9.7716625732101612</v>
      </c>
      <c r="F1163" s="2">
        <f>IF(logVir!F1163="","",LN(資本ストック!F1163))</f>
        <v>9.6502530730495675</v>
      </c>
      <c r="G1163" s="2">
        <f>IF(logVir!G1163="","",LN(資本ストック!G1163))</f>
        <v>9.4127496806571909</v>
      </c>
      <c r="I1163" s="3">
        <v>38</v>
      </c>
      <c r="J1163" s="3">
        <v>13</v>
      </c>
      <c r="K1163" s="2" cm="1">
        <f t="array" ref="K1163">IF(C1163="","",C1163-SUMPRODUCT(($B$1461:$B$1491=$J1163)*1,C$1461:C$1491))</f>
        <v>-1.1488936246417278</v>
      </c>
      <c r="L1163" s="2" cm="1">
        <f t="array" ref="L1163">IF(D1163="","",D1163-SUMPRODUCT(($B$1461:$B$1491=$J1163)*1,D$1461:D$1491))</f>
        <v>-1.3542541272604574</v>
      </c>
      <c r="M1163" s="2" cm="1">
        <f t="array" ref="M1163">IF(E1163="","",E1163-SUMPRODUCT(($B$1461:$B$1491=$J1163)*1,E$1461:E$1491))</f>
        <v>-1.7031525550153841</v>
      </c>
      <c r="N1163" s="2" cm="1">
        <f t="array" ref="N1163">IF(F1163="","",F1163-SUMPRODUCT(($B$1461:$B$1491=$J1163)*1,F$1461:F$1491))</f>
        <v>-1.7834708366343222</v>
      </c>
      <c r="O1163" s="2" cm="1">
        <f t="array" ref="O1163">IF(G1163="","",G1163-SUMPRODUCT(($B$1461:$B$1491=$J1163)*1,G$1461:G$1491))</f>
        <v>-2.0118654924655388</v>
      </c>
    </row>
    <row r="1164" spans="1:15" x14ac:dyDescent="0.55000000000000004">
      <c r="A1164" s="3">
        <v>38</v>
      </c>
      <c r="B1164" s="4">
        <v>14</v>
      </c>
      <c r="C1164" s="2">
        <f>IF(logVir!C1164="","",LN(資本ストック!C1164))</f>
        <v>12.933226739282201</v>
      </c>
      <c r="D1164" s="2">
        <f>IF(logVir!D1164="","",LN(資本ストック!D1164))</f>
        <v>12.767550378966467</v>
      </c>
      <c r="E1164" s="2">
        <f>IF(logVir!E1164="","",LN(資本ストック!E1164))</f>
        <v>12.688742549484925</v>
      </c>
      <c r="F1164" s="2">
        <f>IF(logVir!F1164="","",LN(資本ストック!F1164))</f>
        <v>12.625924885581222</v>
      </c>
      <c r="G1164" s="2">
        <f>IF(logVir!G1164="","",LN(資本ストック!G1164))</f>
        <v>12.557614292414458</v>
      </c>
      <c r="I1164" s="3">
        <v>38</v>
      </c>
      <c r="J1164" s="3">
        <v>14</v>
      </c>
      <c r="K1164" s="2" cm="1">
        <f t="array" ref="K1164">IF(C1164="","",C1164-SUMPRODUCT(($B$1461:$B$1491=$J1164)*1,C$1461:C$1491))</f>
        <v>0.44563638972473463</v>
      </c>
      <c r="L1164" s="2" cm="1">
        <f t="array" ref="L1164">IF(D1164="","",D1164-SUMPRODUCT(($B$1461:$B$1491=$J1164)*1,D$1461:D$1491))</f>
        <v>0.27537663567801829</v>
      </c>
      <c r="M1164" s="2" cm="1">
        <f t="array" ref="M1164">IF(E1164="","",E1164-SUMPRODUCT(($B$1461:$B$1491=$J1164)*1,E$1461:E$1491))</f>
        <v>6.9508660277843859E-2</v>
      </c>
      <c r="N1164" s="2" cm="1">
        <f t="array" ref="N1164">IF(F1164="","",F1164-SUMPRODUCT(($B$1461:$B$1491=$J1164)*1,F$1461:F$1491))</f>
        <v>-3.3572994051880301E-3</v>
      </c>
      <c r="O1164" s="2" cm="1">
        <f t="array" ref="O1164">IF(G1164="","",G1164-SUMPRODUCT(($B$1461:$B$1491=$J1164)*1,G$1461:G$1491))</f>
        <v>-5.9254677320263127E-2</v>
      </c>
    </row>
    <row r="1165" spans="1:15" x14ac:dyDescent="0.55000000000000004">
      <c r="A1165" s="3">
        <v>38</v>
      </c>
      <c r="B1165" s="4">
        <v>15</v>
      </c>
      <c r="C1165" s="2">
        <f>IF(logVir!C1165="","",LN(資本ストック!C1165))</f>
        <v>9.9651579688063894</v>
      </c>
      <c r="D1165" s="2">
        <f>IF(logVir!D1165="","",LN(資本ストック!D1165))</f>
        <v>10.070552350881302</v>
      </c>
      <c r="E1165" s="2">
        <f>IF(logVir!E1165="","",LN(資本ストック!E1165))</f>
        <v>9.9845637794070576</v>
      </c>
      <c r="F1165" s="2">
        <f>IF(logVir!F1165="","",LN(資本ストック!F1165))</f>
        <v>9.924736413909212</v>
      </c>
      <c r="G1165" s="2">
        <f>IF(logVir!G1165="","",LN(資本ストック!G1165))</f>
        <v>9.8580688971186383</v>
      </c>
      <c r="I1165" s="3">
        <v>38</v>
      </c>
      <c r="J1165" s="3">
        <v>15</v>
      </c>
      <c r="K1165" s="2" cm="1">
        <f t="array" ref="K1165">IF(C1165="","",C1165-SUMPRODUCT(($B$1461:$B$1491=$J1165)*1,C$1461:C$1491))</f>
        <v>-0.49758347611879294</v>
      </c>
      <c r="L1165" s="2" cm="1">
        <f t="array" ref="L1165">IF(D1165="","",D1165-SUMPRODUCT(($B$1461:$B$1491=$J1165)*1,D$1461:D$1491))</f>
        <v>-0.41739523755109076</v>
      </c>
      <c r="M1165" s="2" cm="1">
        <f t="array" ref="M1165">IF(E1165="","",E1165-SUMPRODUCT(($B$1461:$B$1491=$J1165)*1,E$1461:E$1491))</f>
        <v>-0.57789737898942484</v>
      </c>
      <c r="N1165" s="2" cm="1">
        <f t="array" ref="N1165">IF(F1165="","",F1165-SUMPRODUCT(($B$1461:$B$1491=$J1165)*1,F$1461:F$1491))</f>
        <v>-0.64566201569012271</v>
      </c>
      <c r="O1165" s="2" cm="1">
        <f t="array" ref="O1165">IF(G1165="","",G1165-SUMPRODUCT(($B$1461:$B$1491=$J1165)*1,G$1461:G$1491))</f>
        <v>-0.72120778341693992</v>
      </c>
    </row>
    <row r="1166" spans="1:15" x14ac:dyDescent="0.55000000000000004">
      <c r="A1166" s="3">
        <v>38</v>
      </c>
      <c r="B1166" s="4">
        <v>16</v>
      </c>
      <c r="C1166" s="2">
        <f>IF(logVir!C1166="","",LN(資本ストック!C1166))</f>
        <v>11.760927047714231</v>
      </c>
      <c r="D1166" s="2">
        <f>IF(logVir!D1166="","",LN(資本ストック!D1166))</f>
        <v>12.144931080140827</v>
      </c>
      <c r="E1166" s="2">
        <f>IF(logVir!E1166="","",LN(資本ストック!E1166))</f>
        <v>12.259286560155358</v>
      </c>
      <c r="F1166" s="2">
        <f>IF(logVir!F1166="","",LN(資本ストック!F1166))</f>
        <v>12.230146645997646</v>
      </c>
      <c r="G1166" s="2">
        <f>IF(logVir!G1166="","",LN(資本ストック!G1166))</f>
        <v>12.208963379991234</v>
      </c>
      <c r="I1166" s="3">
        <v>38</v>
      </c>
      <c r="J1166" s="3">
        <v>16</v>
      </c>
      <c r="K1166" s="2" cm="1">
        <f t="array" ref="K1166">IF(C1166="","",C1166-SUMPRODUCT(($B$1461:$B$1491=$J1166)*1,C$1461:C$1491))</f>
        <v>-0.44669550983838491</v>
      </c>
      <c r="L1166" s="2" cm="1">
        <f t="array" ref="L1166">IF(D1166="","",D1166-SUMPRODUCT(($B$1461:$B$1491=$J1166)*1,D$1461:D$1491))</f>
        <v>-6.3252666722233286E-2</v>
      </c>
      <c r="M1166" s="2" cm="1">
        <f t="array" ref="M1166">IF(E1166="","",E1166-SUMPRODUCT(($B$1461:$B$1491=$J1166)*1,E$1461:E$1491))</f>
        <v>1.9049289797681723E-2</v>
      </c>
      <c r="N1166" s="2" cm="1">
        <f t="array" ref="N1166">IF(F1166="","",F1166-SUMPRODUCT(($B$1461:$B$1491=$J1166)*1,F$1461:F$1491))</f>
        <v>-7.2981760164143594E-3</v>
      </c>
      <c r="O1166" s="2" cm="1">
        <f t="array" ref="O1166">IF(G1166="","",G1166-SUMPRODUCT(($B$1461:$B$1491=$J1166)*1,G$1461:G$1491))</f>
        <v>-5.3329530578633211E-2</v>
      </c>
    </row>
    <row r="1167" spans="1:15" x14ac:dyDescent="0.55000000000000004">
      <c r="A1167" s="3">
        <v>38</v>
      </c>
      <c r="B1167" s="4">
        <v>17</v>
      </c>
      <c r="C1167" s="2">
        <f>IF(logVir!C1167="","",LN(資本ストック!C1167))</f>
        <v>14.687953610037502</v>
      </c>
      <c r="D1167" s="2">
        <f>IF(logVir!D1167="","",LN(資本ストック!D1167))</f>
        <v>14.675063639855322</v>
      </c>
      <c r="E1167" s="2">
        <f>IF(logVir!E1167="","",LN(資本ストック!E1167))</f>
        <v>14.697399867924554</v>
      </c>
      <c r="F1167" s="2">
        <f>IF(logVir!F1167="","",LN(資本ストック!F1167))</f>
        <v>14.704995463114761</v>
      </c>
      <c r="G1167" s="2">
        <f>IF(logVir!G1167="","",LN(資本ストック!G1167))</f>
        <v>14.706987514861911</v>
      </c>
      <c r="I1167" s="3">
        <v>38</v>
      </c>
      <c r="J1167" s="3">
        <v>17</v>
      </c>
      <c r="K1167" s="2" cm="1">
        <f t="array" ref="K1167">IF(C1167="","",C1167-SUMPRODUCT(($B$1461:$B$1491=$J1167)*1,C$1461:C$1491))</f>
        <v>-0.37439956977984856</v>
      </c>
      <c r="L1167" s="2" cm="1">
        <f t="array" ref="L1167">IF(D1167="","",D1167-SUMPRODUCT(($B$1461:$B$1491=$J1167)*1,D$1461:D$1491))</f>
        <v>-0.37920153083478603</v>
      </c>
      <c r="M1167" s="2" cm="1">
        <f t="array" ref="M1167">IF(E1167="","",E1167-SUMPRODUCT(($B$1461:$B$1491=$J1167)*1,E$1461:E$1491))</f>
        <v>-0.35749276663664808</v>
      </c>
      <c r="N1167" s="2" cm="1">
        <f t="array" ref="N1167">IF(F1167="","",F1167-SUMPRODUCT(($B$1461:$B$1491=$J1167)*1,F$1461:F$1491))</f>
        <v>-0.34899794923332372</v>
      </c>
      <c r="O1167" s="2" cm="1">
        <f t="array" ref="O1167">IF(G1167="","",G1167-SUMPRODUCT(($B$1461:$B$1491=$J1167)*1,G$1461:G$1491))</f>
        <v>-0.35205170377921036</v>
      </c>
    </row>
    <row r="1168" spans="1:15" x14ac:dyDescent="0.55000000000000004">
      <c r="A1168" s="3">
        <v>38</v>
      </c>
      <c r="B1168" s="4">
        <v>18</v>
      </c>
      <c r="C1168" s="2">
        <f>IF(logVir!C1168="","",LN(資本ストック!C1168))</f>
        <v>12.350195753244943</v>
      </c>
      <c r="D1168" s="2">
        <f>IF(logVir!D1168="","",LN(資本ストック!D1168))</f>
        <v>12.299528697735438</v>
      </c>
      <c r="E1168" s="2">
        <f>IF(logVir!E1168="","",LN(資本ストック!E1168))</f>
        <v>12.318655078144221</v>
      </c>
      <c r="F1168" s="2">
        <f>IF(logVir!F1168="","",LN(資本ストック!F1168))</f>
        <v>12.32675472716241</v>
      </c>
      <c r="G1168" s="2">
        <f>IF(logVir!G1168="","",LN(資本ストック!G1168))</f>
        <v>12.355646804193578</v>
      </c>
      <c r="I1168" s="3">
        <v>38</v>
      </c>
      <c r="J1168" s="3">
        <v>18</v>
      </c>
      <c r="K1168" s="2" cm="1">
        <f t="array" ref="K1168">IF(C1168="","",C1168-SUMPRODUCT(($B$1461:$B$1491=$J1168)*1,C$1461:C$1491))</f>
        <v>-0.35235958103625364</v>
      </c>
      <c r="L1168" s="2" cm="1">
        <f t="array" ref="L1168">IF(D1168="","",D1168-SUMPRODUCT(($B$1461:$B$1491=$J1168)*1,D$1461:D$1491))</f>
        <v>-0.42606067050500407</v>
      </c>
      <c r="M1168" s="2" cm="1">
        <f t="array" ref="M1168">IF(E1168="","",E1168-SUMPRODUCT(($B$1461:$B$1491=$J1168)*1,E$1461:E$1491))</f>
        <v>-0.45526741913380953</v>
      </c>
      <c r="N1168" s="2" cm="1">
        <f t="array" ref="N1168">IF(F1168="","",F1168-SUMPRODUCT(($B$1461:$B$1491=$J1168)*1,F$1461:F$1491))</f>
        <v>-0.46514515995854566</v>
      </c>
      <c r="O1168" s="2" cm="1">
        <f t="array" ref="O1168">IF(G1168="","",G1168-SUMPRODUCT(($B$1461:$B$1491=$J1168)*1,G$1461:G$1491))</f>
        <v>-0.50395353983222435</v>
      </c>
    </row>
    <row r="1169" spans="1:15" x14ac:dyDescent="0.55000000000000004">
      <c r="A1169" s="3">
        <v>38</v>
      </c>
      <c r="B1169" s="4">
        <v>19</v>
      </c>
      <c r="C1169" s="2">
        <f>IF(logVir!C1169="","",LN(資本ストック!C1169))</f>
        <v>12.151843355299569</v>
      </c>
      <c r="D1169" s="2">
        <f>IF(logVir!D1169="","",LN(資本ストック!D1169))</f>
        <v>12.126101898645949</v>
      </c>
      <c r="E1169" s="2">
        <f>IF(logVir!E1169="","",LN(資本ストック!E1169))</f>
        <v>12.111436106530119</v>
      </c>
      <c r="F1169" s="2">
        <f>IF(logVir!F1169="","",LN(資本ストック!F1169))</f>
        <v>12.105931425275799</v>
      </c>
      <c r="G1169" s="2">
        <f>IF(logVir!G1169="","",LN(資本ストック!G1169))</f>
        <v>12.089838075612244</v>
      </c>
      <c r="I1169" s="3">
        <v>38</v>
      </c>
      <c r="J1169" s="3">
        <v>19</v>
      </c>
      <c r="K1169" s="2" cm="1">
        <f t="array" ref="K1169">IF(C1169="","",C1169-SUMPRODUCT(($B$1461:$B$1491=$J1169)*1,C$1461:C$1491))</f>
        <v>-0.36373707571775427</v>
      </c>
      <c r="L1169" s="2" cm="1">
        <f t="array" ref="L1169">IF(D1169="","",D1169-SUMPRODUCT(($B$1461:$B$1491=$J1169)*1,D$1461:D$1491))</f>
        <v>-0.33468204136403124</v>
      </c>
      <c r="M1169" s="2" cm="1">
        <f t="array" ref="M1169">IF(E1169="","",E1169-SUMPRODUCT(($B$1461:$B$1491=$J1169)*1,E$1461:E$1491))</f>
        <v>-0.31946161107891946</v>
      </c>
      <c r="N1169" s="2" cm="1">
        <f t="array" ref="N1169">IF(F1169="","",F1169-SUMPRODUCT(($B$1461:$B$1491=$J1169)*1,F$1461:F$1491))</f>
        <v>-0.31980102416685163</v>
      </c>
      <c r="O1169" s="2" cm="1">
        <f t="array" ref="O1169">IF(G1169="","",G1169-SUMPRODUCT(($B$1461:$B$1491=$J1169)*1,G$1461:G$1491))</f>
        <v>-0.32614136823698381</v>
      </c>
    </row>
    <row r="1170" spans="1:15" x14ac:dyDescent="0.55000000000000004">
      <c r="A1170" s="3">
        <v>38</v>
      </c>
      <c r="B1170" s="4">
        <v>20</v>
      </c>
      <c r="C1170" s="2">
        <f>IF(logVir!C1170="","",LN(資本ストック!C1170))</f>
        <v>13.010846229911676</v>
      </c>
      <c r="D1170" s="2">
        <f>IF(logVir!D1170="","",LN(資本ストック!D1170))</f>
        <v>12.891142356140234</v>
      </c>
      <c r="E1170" s="2">
        <f>IF(logVir!E1170="","",LN(資本ストック!E1170))</f>
        <v>13.09541310316575</v>
      </c>
      <c r="F1170" s="2">
        <f>IF(logVir!F1170="","",LN(資本ストック!F1170))</f>
        <v>13.176429111072194</v>
      </c>
      <c r="G1170" s="2">
        <f>IF(logVir!G1170="","",LN(資本ストック!G1170))</f>
        <v>13.185984168231363</v>
      </c>
      <c r="I1170" s="3">
        <v>38</v>
      </c>
      <c r="J1170" s="3">
        <v>20</v>
      </c>
      <c r="K1170" s="2" cm="1">
        <f t="array" ref="K1170">IF(C1170="","",C1170-SUMPRODUCT(($B$1461:$B$1491=$J1170)*1,C$1461:C$1491))</f>
        <v>-0.21931562997731291</v>
      </c>
      <c r="L1170" s="2" cm="1">
        <f t="array" ref="L1170">IF(D1170="","",D1170-SUMPRODUCT(($B$1461:$B$1491=$J1170)*1,D$1461:D$1491))</f>
        <v>-0.43516599811506573</v>
      </c>
      <c r="M1170" s="2" cm="1">
        <f t="array" ref="M1170">IF(E1170="","",E1170-SUMPRODUCT(($B$1461:$B$1491=$J1170)*1,E$1461:E$1491))</f>
        <v>-0.30560533900030329</v>
      </c>
      <c r="N1170" s="2" cm="1">
        <f t="array" ref="N1170">IF(F1170="","",F1170-SUMPRODUCT(($B$1461:$B$1491=$J1170)*1,F$1461:F$1491))</f>
        <v>-0.2207309202315404</v>
      </c>
      <c r="O1170" s="2" cm="1">
        <f t="array" ref="O1170">IF(G1170="","",G1170-SUMPRODUCT(($B$1461:$B$1491=$J1170)*1,G$1461:G$1491))</f>
        <v>-0.2586923334624327</v>
      </c>
    </row>
    <row r="1171" spans="1:15" x14ac:dyDescent="0.55000000000000004">
      <c r="A1171" s="3">
        <v>38</v>
      </c>
      <c r="B1171" s="4">
        <v>21</v>
      </c>
      <c r="C1171" s="2">
        <f>IF(logVir!C1171="","",LN(資本ストック!C1171))</f>
        <v>14.15778191911572</v>
      </c>
      <c r="D1171" s="2">
        <f>IF(logVir!D1171="","",LN(資本ストック!D1171))</f>
        <v>14.076103367899476</v>
      </c>
      <c r="E1171" s="2">
        <f>IF(logVir!E1171="","",LN(資本ストック!E1171))</f>
        <v>14.06427934031964</v>
      </c>
      <c r="F1171" s="2">
        <f>IF(logVir!F1171="","",LN(資本ストック!F1171))</f>
        <v>14.050533654546735</v>
      </c>
      <c r="G1171" s="2">
        <f>IF(logVir!G1171="","",LN(資本ストック!G1171))</f>
        <v>14.045966742437773</v>
      </c>
      <c r="I1171" s="3">
        <v>38</v>
      </c>
      <c r="J1171" s="3">
        <v>21</v>
      </c>
      <c r="K1171" s="2" cm="1">
        <f t="array" ref="K1171">IF(C1171="","",C1171-SUMPRODUCT(($B$1461:$B$1491=$J1171)*1,C$1461:C$1491))</f>
        <v>-0.33402959456164893</v>
      </c>
      <c r="L1171" s="2" cm="1">
        <f t="array" ref="L1171">IF(D1171="","",D1171-SUMPRODUCT(($B$1461:$B$1491=$J1171)*1,D$1461:D$1491))</f>
        <v>-0.44865249801209472</v>
      </c>
      <c r="M1171" s="2" cm="1">
        <f t="array" ref="M1171">IF(E1171="","",E1171-SUMPRODUCT(($B$1461:$B$1491=$J1171)*1,E$1461:E$1491))</f>
        <v>-0.51828426364096103</v>
      </c>
      <c r="N1171" s="2" cm="1">
        <f t="array" ref="N1171">IF(F1171="","",F1171-SUMPRODUCT(($B$1461:$B$1491=$J1171)*1,F$1461:F$1491))</f>
        <v>-0.54417497233088774</v>
      </c>
      <c r="O1171" s="2" cm="1">
        <f t="array" ref="O1171">IF(G1171="","",G1171-SUMPRODUCT(($B$1461:$B$1491=$J1171)*1,G$1461:G$1491))</f>
        <v>-0.56550251779265359</v>
      </c>
    </row>
    <row r="1172" spans="1:15" x14ac:dyDescent="0.55000000000000004">
      <c r="A1172" s="3">
        <v>38</v>
      </c>
      <c r="B1172" s="4">
        <v>22</v>
      </c>
      <c r="C1172" s="2">
        <f>IF(logVir!C1172="","",LN(資本ストック!C1172))</f>
        <v>12.172285786007674</v>
      </c>
      <c r="D1172" s="2">
        <f>IF(logVir!D1172="","",LN(資本ストック!D1172))</f>
        <v>11.945121048199697</v>
      </c>
      <c r="E1172" s="2">
        <f>IF(logVir!E1172="","",LN(資本ストック!E1172))</f>
        <v>11.830779345309496</v>
      </c>
      <c r="F1172" s="2">
        <f>IF(logVir!F1172="","",LN(資本ストック!F1172))</f>
        <v>11.77237237740259</v>
      </c>
      <c r="G1172" s="2">
        <f>IF(logVir!G1172="","",LN(資本ストック!G1172))</f>
        <v>11.696520007383835</v>
      </c>
      <c r="I1172" s="3">
        <v>38</v>
      </c>
      <c r="J1172" s="3">
        <v>22</v>
      </c>
      <c r="K1172" s="2" cm="1">
        <f t="array" ref="K1172">IF(C1172="","",C1172-SUMPRODUCT(($B$1461:$B$1491=$J1172)*1,C$1461:C$1491))</f>
        <v>-0.4334677901032773</v>
      </c>
      <c r="L1172" s="2" cm="1">
        <f t="array" ref="L1172">IF(D1172="","",D1172-SUMPRODUCT(($B$1461:$B$1491=$J1172)*1,D$1461:D$1491))</f>
        <v>-0.51253365879460588</v>
      </c>
      <c r="M1172" s="2" cm="1">
        <f t="array" ref="M1172">IF(E1172="","",E1172-SUMPRODUCT(($B$1461:$B$1491=$J1172)*1,E$1461:E$1491))</f>
        <v>-0.46262141105023957</v>
      </c>
      <c r="N1172" s="2" cm="1">
        <f t="array" ref="N1172">IF(F1172="","",F1172-SUMPRODUCT(($B$1461:$B$1491=$J1172)*1,F$1461:F$1491))</f>
        <v>-0.47459836429208302</v>
      </c>
      <c r="O1172" s="2" cm="1">
        <f t="array" ref="O1172">IF(G1172="","",G1172-SUMPRODUCT(($B$1461:$B$1491=$J1172)*1,G$1461:G$1491))</f>
        <v>-0.51709623694635276</v>
      </c>
    </row>
    <row r="1173" spans="1:15" x14ac:dyDescent="0.55000000000000004">
      <c r="A1173" s="3">
        <v>38</v>
      </c>
      <c r="B1173" s="4">
        <v>23</v>
      </c>
      <c r="C1173" s="2">
        <f>IF(logVir!C1173="","",LN(資本ストック!C1173))</f>
        <v>13.119457677406754</v>
      </c>
      <c r="D1173" s="2">
        <f>IF(logVir!D1173="","",LN(資本ストック!D1173))</f>
        <v>13.0610517540101</v>
      </c>
      <c r="E1173" s="2">
        <f>IF(logVir!E1173="","",LN(資本ストック!E1173))</f>
        <v>12.989967060569681</v>
      </c>
      <c r="F1173" s="2">
        <f>IF(logVir!F1173="","",LN(資本ストック!F1173))</f>
        <v>12.981120784051962</v>
      </c>
      <c r="G1173" s="2">
        <f>IF(logVir!G1173="","",LN(資本ストック!G1173))</f>
        <v>12.977019052130185</v>
      </c>
      <c r="I1173" s="3">
        <v>38</v>
      </c>
      <c r="J1173" s="3">
        <v>23</v>
      </c>
      <c r="K1173" s="2" cm="1">
        <f t="array" ref="K1173">IF(C1173="","",C1173-SUMPRODUCT(($B$1461:$B$1491=$J1173)*1,C$1461:C$1491))</f>
        <v>-0.29788581063290565</v>
      </c>
      <c r="L1173" s="2" cm="1">
        <f t="array" ref="L1173">IF(D1173="","",D1173-SUMPRODUCT(($B$1461:$B$1491=$J1173)*1,D$1461:D$1491))</f>
        <v>-0.43463819286177063</v>
      </c>
      <c r="M1173" s="2" cm="1">
        <f t="array" ref="M1173">IF(E1173="","",E1173-SUMPRODUCT(($B$1461:$B$1491=$J1173)*1,E$1461:E$1491))</f>
        <v>-0.51635630766889129</v>
      </c>
      <c r="N1173" s="2" cm="1">
        <f t="array" ref="N1173">IF(F1173="","",F1173-SUMPRODUCT(($B$1461:$B$1491=$J1173)*1,F$1461:F$1491))</f>
        <v>-0.52005226725610143</v>
      </c>
      <c r="O1173" s="2" cm="1">
        <f t="array" ref="O1173">IF(G1173="","",G1173-SUMPRODUCT(($B$1461:$B$1491=$J1173)*1,G$1461:G$1491))</f>
        <v>-0.53706003106743871</v>
      </c>
    </row>
    <row r="1174" spans="1:15" x14ac:dyDescent="0.55000000000000004">
      <c r="A1174" s="3">
        <v>38</v>
      </c>
      <c r="B1174" s="4">
        <v>24</v>
      </c>
      <c r="C1174" s="2">
        <f>IF(logVir!C1174="","",LN(資本ストック!C1174))</f>
        <v>10.907680403669998</v>
      </c>
      <c r="D1174" s="2">
        <f>IF(logVir!D1174="","",LN(資本ストック!D1174))</f>
        <v>10.780935554914354</v>
      </c>
      <c r="E1174" s="2">
        <f>IF(logVir!E1174="","",LN(資本ストック!E1174))</f>
        <v>10.77140646494342</v>
      </c>
      <c r="F1174" s="2">
        <f>IF(logVir!F1174="","",LN(資本ストック!F1174))</f>
        <v>10.770427124296331</v>
      </c>
      <c r="G1174" s="2">
        <f>IF(logVir!G1174="","",LN(資本ストック!G1174))</f>
        <v>10.771323355538335</v>
      </c>
      <c r="I1174" s="3">
        <v>38</v>
      </c>
      <c r="J1174" s="3">
        <v>24</v>
      </c>
      <c r="K1174" s="2" cm="1">
        <f t="array" ref="K1174">IF(C1174="","",C1174-SUMPRODUCT(($B$1461:$B$1491=$J1174)*1,C$1461:C$1491))</f>
        <v>-0.38500379019404285</v>
      </c>
      <c r="L1174" s="2" cm="1">
        <f t="array" ref="L1174">IF(D1174="","",D1174-SUMPRODUCT(($B$1461:$B$1491=$J1174)*1,D$1461:D$1491))</f>
        <v>-0.50581301540620238</v>
      </c>
      <c r="M1174" s="2" cm="1">
        <f t="array" ref="M1174">IF(E1174="","",E1174-SUMPRODUCT(($B$1461:$B$1491=$J1174)*1,E$1461:E$1491))</f>
        <v>-0.56270504477562433</v>
      </c>
      <c r="N1174" s="2" cm="1">
        <f t="array" ref="N1174">IF(F1174="","",F1174-SUMPRODUCT(($B$1461:$B$1491=$J1174)*1,F$1461:F$1491))</f>
        <v>-0.56222856446397174</v>
      </c>
      <c r="O1174" s="2" cm="1">
        <f t="array" ref="O1174">IF(G1174="","",G1174-SUMPRODUCT(($B$1461:$B$1491=$J1174)*1,G$1461:G$1491))</f>
        <v>-0.55038645778105533</v>
      </c>
    </row>
    <row r="1175" spans="1:15" x14ac:dyDescent="0.55000000000000004">
      <c r="A1175" s="3">
        <v>38</v>
      </c>
      <c r="B1175" s="4">
        <v>25</v>
      </c>
      <c r="C1175" s="2">
        <f>IF(logVir!C1175="","",LN(資本ストック!C1175))</f>
        <v>11.480776551457588</v>
      </c>
      <c r="D1175" s="2">
        <f>IF(logVir!D1175="","",LN(資本ストック!D1175))</f>
        <v>11.701161025844518</v>
      </c>
      <c r="E1175" s="2">
        <f>IF(logVir!E1175="","",LN(資本ストック!E1175))</f>
        <v>11.546628769122702</v>
      </c>
      <c r="F1175" s="2">
        <f>IF(logVir!F1175="","",LN(資本ストック!F1175))</f>
        <v>11.5716427725746</v>
      </c>
      <c r="G1175" s="2">
        <f>IF(logVir!G1175="","",LN(資本ストック!G1175))</f>
        <v>11.769344894096909</v>
      </c>
      <c r="I1175" s="3">
        <v>38</v>
      </c>
      <c r="J1175" s="3">
        <v>25</v>
      </c>
      <c r="K1175" s="2" cm="1">
        <f t="array" ref="K1175">IF(C1175="","",C1175-SUMPRODUCT(($B$1461:$B$1491=$J1175)*1,C$1461:C$1491))</f>
        <v>-0.12697510565978476</v>
      </c>
      <c r="L1175" s="2" cm="1">
        <f t="array" ref="L1175">IF(D1175="","",D1175-SUMPRODUCT(($B$1461:$B$1491=$J1175)*1,D$1461:D$1491))</f>
        <v>4.7758149072691936E-3</v>
      </c>
      <c r="M1175" s="2" cm="1">
        <f t="array" ref="M1175">IF(E1175="","",E1175-SUMPRODUCT(($B$1461:$B$1491=$J1175)*1,E$1461:E$1491))</f>
        <v>-0.20641210828108569</v>
      </c>
      <c r="N1175" s="2" cm="1">
        <f t="array" ref="N1175">IF(F1175="","",F1175-SUMPRODUCT(($B$1461:$B$1491=$J1175)*1,F$1461:F$1491))</f>
        <v>-0.2179218727923331</v>
      </c>
      <c r="O1175" s="2" cm="1">
        <f t="array" ref="O1175">IF(G1175="","",G1175-SUMPRODUCT(($B$1461:$B$1491=$J1175)*1,G$1461:G$1491))</f>
        <v>-2.5285766077237426E-2</v>
      </c>
    </row>
    <row r="1176" spans="1:15" x14ac:dyDescent="0.55000000000000004">
      <c r="A1176" s="3">
        <v>38</v>
      </c>
      <c r="B1176" s="4">
        <v>26</v>
      </c>
      <c r="C1176" s="2">
        <f>IF(logVir!C1176="","",LN(資本ストック!C1176))</f>
        <v>13.863163082426626</v>
      </c>
      <c r="D1176" s="2">
        <f>IF(logVir!D1176="","",LN(資本ストック!D1176))</f>
        <v>13.749172286452847</v>
      </c>
      <c r="E1176" s="2">
        <f>IF(logVir!E1176="","",LN(資本ストック!E1176))</f>
        <v>13.725890153867827</v>
      </c>
      <c r="F1176" s="2">
        <f>IF(logVir!F1176="","",LN(資本ストック!F1176))</f>
        <v>13.763584985941588</v>
      </c>
      <c r="G1176" s="2">
        <f>IF(logVir!G1176="","",LN(資本ストック!G1176))</f>
        <v>13.753586162498644</v>
      </c>
      <c r="I1176" s="3">
        <v>38</v>
      </c>
      <c r="J1176" s="3">
        <v>26</v>
      </c>
      <c r="K1176" s="2" cm="1">
        <f t="array" ref="K1176">IF(C1176="","",C1176-SUMPRODUCT(($B$1461:$B$1491=$J1176)*1,C$1461:C$1491))</f>
        <v>-0.27048004451636665</v>
      </c>
      <c r="L1176" s="2" cm="1">
        <f t="array" ref="L1176">IF(D1176="","",D1176-SUMPRODUCT(($B$1461:$B$1491=$J1176)*1,D$1461:D$1491))</f>
        <v>-0.32381458130343788</v>
      </c>
      <c r="M1176" s="2" cm="1">
        <f t="array" ref="M1176">IF(E1176="","",E1176-SUMPRODUCT(($B$1461:$B$1491=$J1176)*1,E$1461:E$1491))</f>
        <v>-0.37918030112948919</v>
      </c>
      <c r="N1176" s="2" cm="1">
        <f t="array" ref="N1176">IF(F1176="","",F1176-SUMPRODUCT(($B$1461:$B$1491=$J1176)*1,F$1461:F$1491))</f>
        <v>-0.35122266902752663</v>
      </c>
      <c r="O1176" s="2" cm="1">
        <f t="array" ref="O1176">IF(G1176="","",G1176-SUMPRODUCT(($B$1461:$B$1491=$J1176)*1,G$1461:G$1491))</f>
        <v>-0.35114286354715851</v>
      </c>
    </row>
    <row r="1177" spans="1:15" x14ac:dyDescent="0.55000000000000004">
      <c r="A1177" s="3">
        <v>38</v>
      </c>
      <c r="B1177" s="4">
        <v>27</v>
      </c>
      <c r="C1177" s="2">
        <f>IF(logVir!C1177="","",LN(資本ストック!C1177))</f>
        <v>12.136922184542337</v>
      </c>
      <c r="D1177" s="2">
        <f>IF(logVir!D1177="","",LN(資本ストック!D1177))</f>
        <v>12.443048143587262</v>
      </c>
      <c r="E1177" s="2">
        <f>IF(logVir!E1177="","",LN(資本ストック!E1177))</f>
        <v>12.576483322828318</v>
      </c>
      <c r="F1177" s="2">
        <f>IF(logVir!F1177="","",LN(資本ストック!F1177))</f>
        <v>12.546409468074051</v>
      </c>
      <c r="G1177" s="2">
        <f>IF(logVir!G1177="","",LN(資本ストック!G1177))</f>
        <v>12.593394764470581</v>
      </c>
      <c r="I1177" s="3">
        <v>38</v>
      </c>
      <c r="J1177" s="3">
        <v>27</v>
      </c>
      <c r="K1177" s="2" cm="1">
        <f t="array" ref="K1177">IF(C1177="","",C1177-SUMPRODUCT(($B$1461:$B$1491=$J1177)*1,C$1461:C$1491))</f>
        <v>-0.56598668001814545</v>
      </c>
      <c r="L1177" s="2" cm="1">
        <f t="array" ref="L1177">IF(D1177="","",D1177-SUMPRODUCT(($B$1461:$B$1491=$J1177)*1,D$1461:D$1491))</f>
        <v>-0.55358012758697051</v>
      </c>
      <c r="M1177" s="2" cm="1">
        <f t="array" ref="M1177">IF(E1177="","",E1177-SUMPRODUCT(($B$1461:$B$1491=$J1177)*1,E$1461:E$1491))</f>
        <v>-0.61638570377859025</v>
      </c>
      <c r="N1177" s="2" cm="1">
        <f t="array" ref="N1177">IF(F1177="","",F1177-SUMPRODUCT(($B$1461:$B$1491=$J1177)*1,F$1461:F$1491))</f>
        <v>-0.6620893616828436</v>
      </c>
      <c r="O1177" s="2" cm="1">
        <f t="array" ref="O1177">IF(G1177="","",G1177-SUMPRODUCT(($B$1461:$B$1491=$J1177)*1,G$1461:G$1491))</f>
        <v>-0.64882341486707418</v>
      </c>
    </row>
    <row r="1178" spans="1:15" x14ac:dyDescent="0.55000000000000004">
      <c r="A1178" s="3">
        <v>38</v>
      </c>
      <c r="B1178" s="4">
        <v>28</v>
      </c>
      <c r="C1178" s="2">
        <f>IF(logVir!C1178="","",LN(資本ストック!C1178))</f>
        <v>14.959923847996734</v>
      </c>
      <c r="D1178" s="2">
        <f>IF(logVir!D1178="","",LN(資本ストック!D1178))</f>
        <v>15.029275591445289</v>
      </c>
      <c r="E1178" s="2">
        <f>IF(logVir!E1178="","",LN(資本ストック!E1178))</f>
        <v>15.051718781390374</v>
      </c>
      <c r="F1178" s="2">
        <f>IF(logVir!F1178="","",LN(資本ストック!F1178))</f>
        <v>15.052980021511427</v>
      </c>
      <c r="G1178" s="2">
        <f>IF(logVir!G1178="","",LN(資本ストック!G1178))</f>
        <v>15.06667892146867</v>
      </c>
      <c r="I1178" s="3">
        <v>38</v>
      </c>
      <c r="J1178" s="3">
        <v>28</v>
      </c>
      <c r="K1178" s="2" cm="1">
        <f t="array" ref="K1178">IF(C1178="","",C1178-SUMPRODUCT(($B$1461:$B$1491=$J1178)*1,C$1461:C$1491))</f>
        <v>-0.58865810487800729</v>
      </c>
      <c r="L1178" s="2" cm="1">
        <f t="array" ref="L1178">IF(D1178="","",D1178-SUMPRODUCT(($B$1461:$B$1491=$J1178)*1,D$1461:D$1491))</f>
        <v>-0.54977863304002561</v>
      </c>
      <c r="M1178" s="2" cm="1">
        <f t="array" ref="M1178">IF(E1178="","",E1178-SUMPRODUCT(($B$1461:$B$1491=$J1178)*1,E$1461:E$1491))</f>
        <v>-0.55765910884067615</v>
      </c>
      <c r="N1178" s="2" cm="1">
        <f t="array" ref="N1178">IF(F1178="","",F1178-SUMPRODUCT(($B$1461:$B$1491=$J1178)*1,F$1461:F$1491))</f>
        <v>-0.56798413629161359</v>
      </c>
      <c r="O1178" s="2" cm="1">
        <f t="array" ref="O1178">IF(G1178="","",G1178-SUMPRODUCT(($B$1461:$B$1491=$J1178)*1,G$1461:G$1491))</f>
        <v>-0.56922870993314767</v>
      </c>
    </row>
    <row r="1179" spans="1:15" x14ac:dyDescent="0.55000000000000004">
      <c r="A1179" s="3">
        <v>38</v>
      </c>
      <c r="B1179" s="4">
        <v>29</v>
      </c>
      <c r="C1179" s="2">
        <f>IF(logVir!C1179="","",LN(資本ストック!C1179))</f>
        <v>12.611781520420408</v>
      </c>
      <c r="D1179" s="2">
        <f>IF(logVir!D1179="","",LN(資本ストック!D1179))</f>
        <v>12.681168857897706</v>
      </c>
      <c r="E1179" s="2">
        <f>IF(logVir!E1179="","",LN(資本ストック!E1179))</f>
        <v>12.629897295385508</v>
      </c>
      <c r="F1179" s="2">
        <f>IF(logVir!F1179="","",LN(資本ストック!F1179))</f>
        <v>12.602920259099239</v>
      </c>
      <c r="G1179" s="2">
        <f>IF(logVir!G1179="","",LN(資本ストック!G1179))</f>
        <v>12.519664440094596</v>
      </c>
      <c r="I1179" s="3">
        <v>38</v>
      </c>
      <c r="J1179" s="3">
        <v>29</v>
      </c>
      <c r="K1179" s="2" cm="1">
        <f t="array" ref="K1179">IF(C1179="","",C1179-SUMPRODUCT(($B$1461:$B$1491=$J1179)*1,C$1461:C$1491))</f>
        <v>-0.61845542133380604</v>
      </c>
      <c r="L1179" s="2" cm="1">
        <f t="array" ref="L1179">IF(D1179="","",D1179-SUMPRODUCT(($B$1461:$B$1491=$J1179)*1,D$1461:D$1491))</f>
        <v>-0.57241942662213852</v>
      </c>
      <c r="M1179" s="2" cm="1">
        <f t="array" ref="M1179">IF(E1179="","",E1179-SUMPRODUCT(($B$1461:$B$1491=$J1179)*1,E$1461:E$1491))</f>
        <v>-0.56056352648063879</v>
      </c>
      <c r="N1179" s="2" cm="1">
        <f t="array" ref="N1179">IF(F1179="","",F1179-SUMPRODUCT(($B$1461:$B$1491=$J1179)*1,F$1461:F$1491))</f>
        <v>-0.57984442300370631</v>
      </c>
      <c r="O1179" s="2" cm="1">
        <f t="array" ref="O1179">IF(G1179="","",G1179-SUMPRODUCT(($B$1461:$B$1491=$J1179)*1,G$1461:G$1491))</f>
        <v>-0.63199802502022706</v>
      </c>
    </row>
    <row r="1180" spans="1:15" x14ac:dyDescent="0.55000000000000004">
      <c r="A1180" s="3">
        <v>38</v>
      </c>
      <c r="B1180" s="4">
        <v>30</v>
      </c>
      <c r="C1180" s="2">
        <f>IF(logVir!C1180="","",LN(資本ストック!C1180))</f>
        <v>12.726030833887322</v>
      </c>
      <c r="D1180" s="2">
        <f>IF(logVir!D1180="","",LN(資本ストック!D1180))</f>
        <v>12.721752598015021</v>
      </c>
      <c r="E1180" s="2">
        <f>IF(logVir!E1180="","",LN(資本ストック!E1180))</f>
        <v>12.793109058402992</v>
      </c>
      <c r="F1180" s="2">
        <f>IF(logVir!F1180="","",LN(資本ストック!F1180))</f>
        <v>12.763355657422494</v>
      </c>
      <c r="G1180" s="2">
        <f>IF(logVir!G1180="","",LN(資本ストック!G1180))</f>
        <v>12.73107253107932</v>
      </c>
      <c r="I1180" s="3">
        <v>38</v>
      </c>
      <c r="J1180" s="3">
        <v>30</v>
      </c>
      <c r="K1180" s="2" cm="1">
        <f t="array" ref="K1180">IF(C1180="","",C1180-SUMPRODUCT(($B$1461:$B$1491=$J1180)*1,C$1461:C$1491))</f>
        <v>-0.58740582846004408</v>
      </c>
      <c r="L1180" s="2" cm="1">
        <f t="array" ref="L1180">IF(D1180="","",D1180-SUMPRODUCT(($B$1461:$B$1491=$J1180)*1,D$1461:D$1491))</f>
        <v>-0.66687572649187388</v>
      </c>
      <c r="M1180" s="2" cm="1">
        <f t="array" ref="M1180">IF(E1180="","",E1180-SUMPRODUCT(($B$1461:$B$1491=$J1180)*1,E$1461:E$1491))</f>
        <v>-0.52730473356340468</v>
      </c>
      <c r="N1180" s="2" cm="1">
        <f t="array" ref="N1180">IF(F1180="","",F1180-SUMPRODUCT(($B$1461:$B$1491=$J1180)*1,F$1461:F$1491))</f>
        <v>-0.54394982702267392</v>
      </c>
      <c r="O1180" s="2" cm="1">
        <f t="array" ref="O1180">IF(G1180="","",G1180-SUMPRODUCT(($B$1461:$B$1491=$J1180)*1,G$1461:G$1491))</f>
        <v>-0.56387633233763701</v>
      </c>
    </row>
    <row r="1181" spans="1:15" x14ac:dyDescent="0.55000000000000004">
      <c r="A1181" s="3">
        <v>38</v>
      </c>
      <c r="B1181" s="4">
        <v>31</v>
      </c>
      <c r="C1181" s="2">
        <f>IF(logVir!C1181="","",LN(資本ストック!C1181))</f>
        <v>13.052483688387754</v>
      </c>
      <c r="D1181" s="2">
        <f>IF(logVir!D1181="","",LN(資本ストック!D1181))</f>
        <v>12.899719830396814</v>
      </c>
      <c r="E1181" s="2">
        <f>IF(logVir!E1181="","",LN(資本ストック!E1181))</f>
        <v>12.76316846204184</v>
      </c>
      <c r="F1181" s="2">
        <f>IF(logVir!F1181="","",LN(資本ストック!F1181))</f>
        <v>12.695569249223846</v>
      </c>
      <c r="G1181" s="2">
        <f>IF(logVir!G1181="","",LN(資本ストック!G1181))</f>
        <v>12.679920762218927</v>
      </c>
      <c r="I1181" s="3">
        <v>38</v>
      </c>
      <c r="J1181" s="3">
        <v>31</v>
      </c>
      <c r="K1181" s="2" cm="1">
        <f t="array" ref="K1181">IF(C1181="","",C1181-SUMPRODUCT(($B$1461:$B$1491=$J1181)*1,C$1461:C$1491))</f>
        <v>-0.26412277968456443</v>
      </c>
      <c r="L1181" s="2" cm="1">
        <f t="array" ref="L1181">IF(D1181="","",D1181-SUMPRODUCT(($B$1461:$B$1491=$J1181)*1,D$1461:D$1491))</f>
        <v>-0.33571734575981083</v>
      </c>
      <c r="M1181" s="2" cm="1">
        <f t="array" ref="M1181">IF(E1181="","",E1181-SUMPRODUCT(($B$1461:$B$1491=$J1181)*1,E$1461:E$1491))</f>
        <v>-0.41130807835197025</v>
      </c>
      <c r="N1181" s="2" cm="1">
        <f t="array" ref="N1181">IF(F1181="","",F1181-SUMPRODUCT(($B$1461:$B$1491=$J1181)*1,F$1461:F$1491))</f>
        <v>-0.4453954828418567</v>
      </c>
      <c r="O1181" s="2" cm="1">
        <f t="array" ref="O1181">IF(G1181="","",G1181-SUMPRODUCT(($B$1461:$B$1491=$J1181)*1,G$1461:G$1491))</f>
        <v>-0.46092454882319878</v>
      </c>
    </row>
    <row r="1182" spans="1:15" x14ac:dyDescent="0.55000000000000004">
      <c r="A1182" s="3">
        <v>39</v>
      </c>
      <c r="B1182" s="4">
        <v>1</v>
      </c>
      <c r="C1182" s="2">
        <f>IF(logVir!C1182="","",LN(資本ストック!C1182))</f>
        <v>11.731070955968192</v>
      </c>
      <c r="D1182" s="2">
        <f>IF(logVir!D1182="","",LN(資本ストック!D1182))</f>
        <v>11.47261781300517</v>
      </c>
      <c r="E1182" s="2">
        <f>IF(logVir!E1182="","",LN(資本ストック!E1182))</f>
        <v>11.492015232244908</v>
      </c>
      <c r="F1182" s="2">
        <f>IF(logVir!F1182="","",LN(資本ストック!F1182))</f>
        <v>11.539617957775494</v>
      </c>
      <c r="G1182" s="2">
        <f>IF(logVir!G1182="","",LN(資本ストック!G1182))</f>
        <v>11.481222660053168</v>
      </c>
      <c r="I1182" s="3">
        <v>39</v>
      </c>
      <c r="J1182" s="3">
        <v>1</v>
      </c>
      <c r="K1182" s="2" cm="1">
        <f t="array" ref="K1182">IF(C1182="","",C1182-SUMPRODUCT(($B$1461:$B$1491=$J1182)*1,C$1461:C$1491))</f>
        <v>-0.85694058956469732</v>
      </c>
      <c r="L1182" s="2" cm="1">
        <f t="array" ref="L1182">IF(D1182="","",D1182-SUMPRODUCT(($B$1461:$B$1491=$J1182)*1,D$1461:D$1491))</f>
        <v>-0.9585500106917948</v>
      </c>
      <c r="M1182" s="2" cm="1">
        <f t="array" ref="M1182">IF(E1182="","",E1182-SUMPRODUCT(($B$1461:$B$1491=$J1182)*1,E$1461:E$1491))</f>
        <v>-0.82623619957697514</v>
      </c>
      <c r="N1182" s="2" cm="1">
        <f t="array" ref="N1182">IF(F1182="","",F1182-SUMPRODUCT(($B$1461:$B$1491=$J1182)*1,F$1461:F$1491))</f>
        <v>-0.76251764582305981</v>
      </c>
      <c r="O1182" s="2" cm="1">
        <f t="array" ref="O1182">IF(G1182="","",G1182-SUMPRODUCT(($B$1461:$B$1491=$J1182)*1,G$1461:G$1491))</f>
        <v>-0.73979147029879577</v>
      </c>
    </row>
    <row r="1183" spans="1:15" x14ac:dyDescent="0.55000000000000004">
      <c r="A1183" s="3">
        <v>39</v>
      </c>
      <c r="B1183" s="4">
        <v>2</v>
      </c>
      <c r="C1183" s="2">
        <f>IF(logVir!C1183="","",LN(資本ストック!C1183))</f>
        <v>10.455556047422476</v>
      </c>
      <c r="D1183" s="2">
        <f>IF(logVir!D1183="","",LN(資本ストック!D1183))</f>
        <v>10.611300293265289</v>
      </c>
      <c r="E1183" s="2">
        <f>IF(logVir!E1183="","",LN(資本ストック!E1183))</f>
        <v>10.70200386657182</v>
      </c>
      <c r="F1183" s="2">
        <f>IF(logVir!F1183="","",LN(資本ストック!F1183))</f>
        <v>10.686235980911485</v>
      </c>
      <c r="G1183" s="2">
        <f>IF(logVir!G1183="","",LN(資本ストック!G1183))</f>
        <v>10.68454130898977</v>
      </c>
      <c r="I1183" s="3">
        <v>39</v>
      </c>
      <c r="J1183" s="3">
        <v>2</v>
      </c>
      <c r="K1183" s="2" cm="1">
        <f t="array" ref="K1183">IF(C1183="","",C1183-SUMPRODUCT(($B$1461:$B$1491=$J1183)*1,C$1461:C$1491))</f>
        <v>-2.8345904889548024E-2</v>
      </c>
      <c r="L1183" s="2" cm="1">
        <f t="array" ref="L1183">IF(D1183="","",D1183-SUMPRODUCT(($B$1461:$B$1491=$J1183)*1,D$1461:D$1491))</f>
        <v>0.113494696172177</v>
      </c>
      <c r="M1183" s="2" cm="1">
        <f t="array" ref="M1183">IF(E1183="","",E1183-SUMPRODUCT(($B$1461:$B$1491=$J1183)*1,E$1461:E$1491))</f>
        <v>0.18719341770375841</v>
      </c>
      <c r="N1183" s="2" cm="1">
        <f t="array" ref="N1183">IF(F1183="","",F1183-SUMPRODUCT(($B$1461:$B$1491=$J1183)*1,F$1461:F$1491))</f>
        <v>0.19687740753530392</v>
      </c>
      <c r="O1183" s="2" cm="1">
        <f t="array" ref="O1183">IF(G1183="","",G1183-SUMPRODUCT(($B$1461:$B$1491=$J1183)*1,G$1461:G$1491))</f>
        <v>0.2242098111178592</v>
      </c>
    </row>
    <row r="1184" spans="1:15" x14ac:dyDescent="0.55000000000000004">
      <c r="A1184" s="3">
        <v>39</v>
      </c>
      <c r="B1184" s="4">
        <v>3</v>
      </c>
      <c r="C1184" s="2">
        <f>IF(logVir!C1184="","",LN(資本ストック!C1184))</f>
        <v>11.409862697185863</v>
      </c>
      <c r="D1184" s="2">
        <f>IF(logVir!D1184="","",LN(資本ストック!D1184))</f>
        <v>11.201684553705638</v>
      </c>
      <c r="E1184" s="2">
        <f>IF(logVir!E1184="","",LN(資本ストック!E1184))</f>
        <v>11.160903258031205</v>
      </c>
      <c r="F1184" s="2">
        <f>IF(logVir!F1184="","",LN(資本ストック!F1184))</f>
        <v>11.150746503564184</v>
      </c>
      <c r="G1184" s="2">
        <f>IF(logVir!G1184="","",LN(資本ストック!G1184))</f>
        <v>11.082474108908059</v>
      </c>
      <c r="I1184" s="3">
        <v>39</v>
      </c>
      <c r="J1184" s="3">
        <v>3</v>
      </c>
      <c r="K1184" s="2" cm="1">
        <f t="array" ref="K1184">IF(C1184="","",C1184-SUMPRODUCT(($B$1461:$B$1491=$J1184)*1,C$1461:C$1491))</f>
        <v>-1.2312952167222484</v>
      </c>
      <c r="L1184" s="2" cm="1">
        <f t="array" ref="L1184">IF(D1184="","",D1184-SUMPRODUCT(($B$1461:$B$1491=$J1184)*1,D$1461:D$1491))</f>
        <v>-1.4479304719629251</v>
      </c>
      <c r="M1184" s="2" cm="1">
        <f t="array" ref="M1184">IF(E1184="","",E1184-SUMPRODUCT(($B$1461:$B$1491=$J1184)*1,E$1461:E$1491))</f>
        <v>-1.5534890291458012</v>
      </c>
      <c r="N1184" s="2" cm="1">
        <f t="array" ref="N1184">IF(F1184="","",F1184-SUMPRODUCT(($B$1461:$B$1491=$J1184)*1,F$1461:F$1491))</f>
        <v>-1.5597438594864581</v>
      </c>
      <c r="O1184" s="2" cm="1">
        <f t="array" ref="O1184">IF(G1184="","",G1184-SUMPRODUCT(($B$1461:$B$1491=$J1184)*1,G$1461:G$1491))</f>
        <v>-1.6231226445736002</v>
      </c>
    </row>
    <row r="1185" spans="1:15" x14ac:dyDescent="0.55000000000000004">
      <c r="A1185" s="3">
        <v>39</v>
      </c>
      <c r="B1185" s="4">
        <v>4</v>
      </c>
      <c r="C1185" s="2">
        <f>IF(logVir!C1185="","",LN(資本ストック!C1185))</f>
        <v>9.7759035085203045</v>
      </c>
      <c r="D1185" s="2">
        <f>IF(logVir!D1185="","",LN(資本ストック!D1185))</f>
        <v>9.9724656888444976</v>
      </c>
      <c r="E1185" s="2">
        <f>IF(logVir!E1185="","",LN(資本ストック!E1185))</f>
        <v>9.8332119696365421</v>
      </c>
      <c r="F1185" s="2">
        <f>IF(logVir!F1185="","",LN(資本ストック!F1185))</f>
        <v>9.7606294475876645</v>
      </c>
      <c r="G1185" s="2">
        <f>IF(logVir!G1185="","",LN(資本ストック!G1185))</f>
        <v>9.8311014168179405</v>
      </c>
      <c r="I1185" s="3">
        <v>39</v>
      </c>
      <c r="J1185" s="3">
        <v>4</v>
      </c>
      <c r="K1185" s="2" cm="1">
        <f t="array" ref="K1185">IF(C1185="","",C1185-SUMPRODUCT(($B$1461:$B$1491=$J1185)*1,C$1461:C$1491))</f>
        <v>-1.180802083157074</v>
      </c>
      <c r="L1185" s="2" cm="1">
        <f t="array" ref="L1185">IF(D1185="","",D1185-SUMPRODUCT(($B$1461:$B$1491=$J1185)*1,D$1461:D$1491))</f>
        <v>-0.84799544210590128</v>
      </c>
      <c r="M1185" s="2" cm="1">
        <f t="array" ref="M1185">IF(E1185="","",E1185-SUMPRODUCT(($B$1461:$B$1491=$J1185)*1,E$1461:E$1491))</f>
        <v>-0.94819525690140338</v>
      </c>
      <c r="N1185" s="2" cm="1">
        <f t="array" ref="N1185">IF(F1185="","",F1185-SUMPRODUCT(($B$1461:$B$1491=$J1185)*1,F$1461:F$1491))</f>
        <v>-0.99438596454571204</v>
      </c>
      <c r="O1185" s="2" cm="1">
        <f t="array" ref="O1185">IF(G1185="","",G1185-SUMPRODUCT(($B$1461:$B$1491=$J1185)*1,G$1461:G$1491))</f>
        <v>-0.89288853945608793</v>
      </c>
    </row>
    <row r="1186" spans="1:15" x14ac:dyDescent="0.55000000000000004">
      <c r="A1186" s="3">
        <v>39</v>
      </c>
      <c r="B1186" s="4">
        <v>5</v>
      </c>
      <c r="C1186" s="2">
        <f>IF(logVir!C1186="","",LN(資本ストック!C1186))</f>
        <v>10.859923185052116</v>
      </c>
      <c r="D1186" s="2">
        <f>IF(logVir!D1186="","",LN(資本ストック!D1186))</f>
        <v>10.869879388274542</v>
      </c>
      <c r="E1186" s="2">
        <f>IF(logVir!E1186="","",LN(資本ストック!E1186))</f>
        <v>10.953600826793647</v>
      </c>
      <c r="F1186" s="2">
        <f>IF(logVir!F1186="","",LN(資本ストック!F1186))</f>
        <v>10.923966492191729</v>
      </c>
      <c r="G1186" s="2">
        <f>IF(logVir!G1186="","",LN(資本ストック!G1186))</f>
        <v>10.994328439505976</v>
      </c>
      <c r="I1186" s="3">
        <v>39</v>
      </c>
      <c r="J1186" s="3">
        <v>5</v>
      </c>
      <c r="K1186" s="2" cm="1">
        <f t="array" ref="K1186">IF(C1186="","",C1186-SUMPRODUCT(($B$1461:$B$1491=$J1186)*1,C$1461:C$1491))</f>
        <v>-0.53277792468203167</v>
      </c>
      <c r="L1186" s="2" cm="1">
        <f t="array" ref="L1186">IF(D1186="","",D1186-SUMPRODUCT(($B$1461:$B$1491=$J1186)*1,D$1461:D$1491))</f>
        <v>-0.48078446321303758</v>
      </c>
      <c r="M1186" s="2" cm="1">
        <f t="array" ref="M1186">IF(E1186="","",E1186-SUMPRODUCT(($B$1461:$B$1491=$J1186)*1,E$1461:E$1491))</f>
        <v>-0.43931365137210854</v>
      </c>
      <c r="N1186" s="2" cm="1">
        <f t="array" ref="N1186">IF(F1186="","",F1186-SUMPRODUCT(($B$1461:$B$1491=$J1186)*1,F$1461:F$1491))</f>
        <v>-0.46095096468453356</v>
      </c>
      <c r="O1186" s="2" cm="1">
        <f t="array" ref="O1186">IF(G1186="","",G1186-SUMPRODUCT(($B$1461:$B$1491=$J1186)*1,G$1461:G$1491))</f>
        <v>-0.39453261635480352</v>
      </c>
    </row>
    <row r="1187" spans="1:15" x14ac:dyDescent="0.55000000000000004">
      <c r="A1187" s="3">
        <v>39</v>
      </c>
      <c r="B1187" s="4">
        <v>6</v>
      </c>
      <c r="C1187" s="2">
        <f>IF(logVir!C1187="","",LN(資本ストック!C1187))</f>
        <v>10.464423629219606</v>
      </c>
      <c r="D1187" s="2">
        <f>IF(logVir!D1187="","",LN(資本ストック!D1187))</f>
        <v>10.484505849305965</v>
      </c>
      <c r="E1187" s="2">
        <f>IF(logVir!E1187="","",LN(資本ストック!E1187))</f>
        <v>10.470484044892885</v>
      </c>
      <c r="F1187" s="2">
        <f>IF(logVir!F1187="","",LN(資本ストック!F1187))</f>
        <v>10.468256889414286</v>
      </c>
      <c r="G1187" s="2">
        <f>IF(logVir!G1187="","",LN(資本ストック!G1187))</f>
        <v>10.442067613382241</v>
      </c>
      <c r="I1187" s="3">
        <v>39</v>
      </c>
      <c r="J1187" s="3">
        <v>6</v>
      </c>
      <c r="K1187" s="2" cm="1">
        <f t="array" ref="K1187">IF(C1187="","",C1187-SUMPRODUCT(($B$1461:$B$1491=$J1187)*1,C$1461:C$1491))</f>
        <v>-2.6863455260288553</v>
      </c>
      <c r="L1187" s="2" cm="1">
        <f t="array" ref="L1187">IF(D1187="","",D1187-SUMPRODUCT(($B$1461:$B$1491=$J1187)*1,D$1461:D$1491))</f>
        <v>-2.6901868432465292</v>
      </c>
      <c r="M1187" s="2" cm="1">
        <f t="array" ref="M1187">IF(E1187="","",E1187-SUMPRODUCT(($B$1461:$B$1491=$J1187)*1,E$1461:E$1491))</f>
        <v>-2.7353740721394235</v>
      </c>
      <c r="N1187" s="2" cm="1">
        <f t="array" ref="N1187">IF(F1187="","",F1187-SUMPRODUCT(($B$1461:$B$1491=$J1187)*1,F$1461:F$1491))</f>
        <v>-2.7399793729785671</v>
      </c>
      <c r="O1187" s="2" cm="1">
        <f t="array" ref="O1187">IF(G1187="","",G1187-SUMPRODUCT(($B$1461:$B$1491=$J1187)*1,G$1461:G$1491))</f>
        <v>-2.7747807143213645</v>
      </c>
    </row>
    <row r="1188" spans="1:15" x14ac:dyDescent="0.55000000000000004">
      <c r="A1188" s="3">
        <v>39</v>
      </c>
      <c r="B1188" s="4">
        <v>7</v>
      </c>
      <c r="C1188" s="2">
        <f>IF(logVir!C1188="","",LN(資本ストック!C1188))</f>
        <v>12.114190518165346</v>
      </c>
      <c r="D1188" s="2">
        <f>IF(logVir!D1188="","",LN(資本ストック!D1188))</f>
        <v>12.101814730979441</v>
      </c>
      <c r="E1188" s="2">
        <f>IF(logVir!E1188="","",LN(資本ストック!E1188))</f>
        <v>12.17004154506852</v>
      </c>
      <c r="F1188" s="2">
        <f>IF(logVir!F1188="","",LN(資本ストック!F1188))</f>
        <v>12.153714664565721</v>
      </c>
      <c r="G1188" s="2">
        <f>IF(logVir!G1188="","",LN(資本ストック!G1188))</f>
        <v>12.095220180054531</v>
      </c>
      <c r="I1188" s="3">
        <v>39</v>
      </c>
      <c r="J1188" s="3">
        <v>7</v>
      </c>
      <c r="K1188" s="2" cm="1">
        <f t="array" ref="K1188">IF(C1188="","",C1188-SUMPRODUCT(($B$1461:$B$1491=$J1188)*1,C$1461:C$1491))</f>
        <v>0.29024844012238837</v>
      </c>
      <c r="L1188" s="2" cm="1">
        <f t="array" ref="L1188">IF(D1188="","",D1188-SUMPRODUCT(($B$1461:$B$1491=$J1188)*1,D$1461:D$1491))</f>
        <v>0.346369474522632</v>
      </c>
      <c r="M1188" s="2" cm="1">
        <f t="array" ref="M1188">IF(E1188="","",E1188-SUMPRODUCT(($B$1461:$B$1491=$J1188)*1,E$1461:E$1491))</f>
        <v>0.42378436097083316</v>
      </c>
      <c r="N1188" s="2" cm="1">
        <f t="array" ref="N1188">IF(F1188="","",F1188-SUMPRODUCT(($B$1461:$B$1491=$J1188)*1,F$1461:F$1491))</f>
        <v>0.42435462722518302</v>
      </c>
      <c r="O1188" s="2" cm="1">
        <f t="array" ref="O1188">IF(G1188="","",G1188-SUMPRODUCT(($B$1461:$B$1491=$J1188)*1,G$1461:G$1491))</f>
        <v>0.36721610831384233</v>
      </c>
    </row>
    <row r="1189" spans="1:15" x14ac:dyDescent="0.55000000000000004">
      <c r="A1189" s="3">
        <v>39</v>
      </c>
      <c r="B1189" s="4">
        <v>8</v>
      </c>
      <c r="C1189" s="2">
        <f>IF(logVir!C1189="","",LN(資本ストック!C1189))</f>
        <v>10.99766140720179</v>
      </c>
      <c r="D1189" s="2">
        <f>IF(logVir!D1189="","",LN(資本ストック!D1189))</f>
        <v>10.863319969884062</v>
      </c>
      <c r="E1189" s="2">
        <f>IF(logVir!E1189="","",LN(資本ストック!E1189))</f>
        <v>10.734059584802665</v>
      </c>
      <c r="F1189" s="2">
        <f>IF(logVir!F1189="","",LN(資本ストック!F1189))</f>
        <v>10.695468428568214</v>
      </c>
      <c r="G1189" s="2">
        <f>IF(logVir!G1189="","",LN(資本ストック!G1189))</f>
        <v>10.710225773580929</v>
      </c>
      <c r="I1189" s="3">
        <v>39</v>
      </c>
      <c r="J1189" s="3">
        <v>8</v>
      </c>
      <c r="K1189" s="2" cm="1">
        <f t="array" ref="K1189">IF(C1189="","",C1189-SUMPRODUCT(($B$1461:$B$1491=$J1189)*1,C$1461:C$1491))</f>
        <v>-1.4432617867747375</v>
      </c>
      <c r="L1189" s="2" cm="1">
        <f t="array" ref="L1189">IF(D1189="","",D1189-SUMPRODUCT(($B$1461:$B$1491=$J1189)*1,D$1461:D$1491))</f>
        <v>-1.5978540543331849</v>
      </c>
      <c r="M1189" s="2" cm="1">
        <f t="array" ref="M1189">IF(E1189="","",E1189-SUMPRODUCT(($B$1461:$B$1491=$J1189)*1,E$1461:E$1491))</f>
        <v>-1.7187369351215516</v>
      </c>
      <c r="N1189" s="2" cm="1">
        <f t="array" ref="N1189">IF(F1189="","",F1189-SUMPRODUCT(($B$1461:$B$1491=$J1189)*1,F$1461:F$1491))</f>
        <v>-1.8050136239645997</v>
      </c>
      <c r="O1189" s="2" cm="1">
        <f t="array" ref="O1189">IF(G1189="","",G1189-SUMPRODUCT(($B$1461:$B$1491=$J1189)*1,G$1461:G$1491))</f>
        <v>-1.753961522490405</v>
      </c>
    </row>
    <row r="1190" spans="1:15" x14ac:dyDescent="0.55000000000000004">
      <c r="A1190" s="3">
        <v>39</v>
      </c>
      <c r="B1190" s="4">
        <v>9</v>
      </c>
      <c r="C1190" s="2">
        <f>IF(logVir!C1190="","",LN(資本ストック!C1190))</f>
        <v>8.8918071400856746</v>
      </c>
      <c r="D1190" s="2">
        <f>IF(logVir!D1190="","",LN(資本ストック!D1190))</f>
        <v>8.896531838267796</v>
      </c>
      <c r="E1190" s="2">
        <f>IF(logVir!E1190="","",LN(資本ストック!E1190))</f>
        <v>8.9590838694904367</v>
      </c>
      <c r="F1190" s="2">
        <f>IF(logVir!F1190="","",LN(資本ストック!F1190))</f>
        <v>8.9063044905248905</v>
      </c>
      <c r="G1190" s="2">
        <f>IF(logVir!G1190="","",LN(資本ストック!G1190))</f>
        <v>8.7714212771814566</v>
      </c>
      <c r="I1190" s="3">
        <v>39</v>
      </c>
      <c r="J1190" s="3">
        <v>9</v>
      </c>
      <c r="K1190" s="2" cm="1">
        <f t="array" ref="K1190">IF(C1190="","",C1190-SUMPRODUCT(($B$1461:$B$1491=$J1190)*1,C$1461:C$1491))</f>
        <v>-2.3850583615273191</v>
      </c>
      <c r="L1190" s="2" cm="1">
        <f t="array" ref="L1190">IF(D1190="","",D1190-SUMPRODUCT(($B$1461:$B$1491=$J1190)*1,D$1461:D$1491))</f>
        <v>-2.3540911044884645</v>
      </c>
      <c r="M1190" s="2" cm="1">
        <f t="array" ref="M1190">IF(E1190="","",E1190-SUMPRODUCT(($B$1461:$B$1491=$J1190)*1,E$1461:E$1491))</f>
        <v>-2.3755062198653789</v>
      </c>
      <c r="N1190" s="2" cm="1">
        <f t="array" ref="N1190">IF(F1190="","",F1190-SUMPRODUCT(($B$1461:$B$1491=$J1190)*1,F$1461:F$1491))</f>
        <v>-2.4005277285322588</v>
      </c>
      <c r="O1190" s="2" cm="1">
        <f t="array" ref="O1190">IF(G1190="","",G1190-SUMPRODUCT(($B$1461:$B$1491=$J1190)*1,G$1461:G$1491))</f>
        <v>-2.5358190381921748</v>
      </c>
    </row>
    <row r="1191" spans="1:15" x14ac:dyDescent="0.55000000000000004">
      <c r="A1191" s="3">
        <v>39</v>
      </c>
      <c r="B1191" s="4">
        <v>10</v>
      </c>
      <c r="C1191" s="2">
        <f>IF(logVir!C1191="","",LN(資本ストック!C1191))</f>
        <v>11.277580694000116</v>
      </c>
      <c r="D1191" s="2">
        <f>IF(logVir!D1191="","",LN(資本ストック!D1191))</f>
        <v>11.865717154387106</v>
      </c>
      <c r="E1191" s="2">
        <f>IF(logVir!E1191="","",LN(資本ストック!E1191))</f>
        <v>11.960423285207971</v>
      </c>
      <c r="F1191" s="2">
        <f>IF(logVir!F1191="","",LN(資本ストック!F1191))</f>
        <v>11.883722465429711</v>
      </c>
      <c r="G1191" s="2">
        <f>IF(logVir!G1191="","",LN(資本ストック!G1191))</f>
        <v>11.841636940785442</v>
      </c>
      <c r="I1191" s="3">
        <v>39</v>
      </c>
      <c r="J1191" s="3">
        <v>10</v>
      </c>
      <c r="K1191" s="2" cm="1">
        <f t="array" ref="K1191">IF(C1191="","",C1191-SUMPRODUCT(($B$1461:$B$1491=$J1191)*1,C$1461:C$1491))</f>
        <v>-1.3976704990314079</v>
      </c>
      <c r="L1191" s="2" cm="1">
        <f t="array" ref="L1191">IF(D1191="","",D1191-SUMPRODUCT(($B$1461:$B$1491=$J1191)*1,D$1461:D$1491))</f>
        <v>-0.87689019787443279</v>
      </c>
      <c r="M1191" s="2" cm="1">
        <f t="array" ref="M1191">IF(E1191="","",E1191-SUMPRODUCT(($B$1461:$B$1491=$J1191)*1,E$1461:E$1491))</f>
        <v>-0.86469194381318992</v>
      </c>
      <c r="N1191" s="2" cm="1">
        <f t="array" ref="N1191">IF(F1191="","",F1191-SUMPRODUCT(($B$1461:$B$1491=$J1191)*1,F$1461:F$1491))</f>
        <v>-0.93278911629951722</v>
      </c>
      <c r="O1191" s="2" cm="1">
        <f t="array" ref="O1191">IF(G1191="","",G1191-SUMPRODUCT(($B$1461:$B$1491=$J1191)*1,G$1461:G$1491))</f>
        <v>-0.98895973555900163</v>
      </c>
    </row>
    <row r="1192" spans="1:15" x14ac:dyDescent="0.55000000000000004">
      <c r="A1192" s="3">
        <v>39</v>
      </c>
      <c r="B1192" s="4">
        <v>11</v>
      </c>
      <c r="C1192" s="2">
        <f>IF(logVir!C1192="","",LN(資本ストック!C1192))</f>
        <v>10.400507597721216</v>
      </c>
      <c r="D1192" s="2">
        <f>IF(logVir!D1192="","",LN(資本ストック!D1192))</f>
        <v>10.059959289713737</v>
      </c>
      <c r="E1192" s="2">
        <f>IF(logVir!E1192="","",LN(資本ストック!E1192))</f>
        <v>9.730755059971127</v>
      </c>
      <c r="F1192" s="2">
        <f>IF(logVir!F1192="","",LN(資本ストック!F1192))</f>
        <v>9.6444719822309324</v>
      </c>
      <c r="G1192" s="2">
        <f>IF(logVir!G1192="","",LN(資本ストック!G1192))</f>
        <v>9.4726362831432009</v>
      </c>
      <c r="I1192" s="3">
        <v>39</v>
      </c>
      <c r="J1192" s="3">
        <v>11</v>
      </c>
      <c r="K1192" s="2" cm="1">
        <f t="array" ref="K1192">IF(C1192="","",C1192-SUMPRODUCT(($B$1461:$B$1491=$J1192)*1,C$1461:C$1491))</f>
        <v>-1.9815843588750273</v>
      </c>
      <c r="L1192" s="2" cm="1">
        <f t="array" ref="L1192">IF(D1192="","",D1192-SUMPRODUCT(($B$1461:$B$1491=$J1192)*1,D$1461:D$1491))</f>
        <v>-2.3154721128227944</v>
      </c>
      <c r="M1192" s="2" cm="1">
        <f t="array" ref="M1192">IF(E1192="","",E1192-SUMPRODUCT(($B$1461:$B$1491=$J1192)*1,E$1461:E$1491))</f>
        <v>-2.697478631356887</v>
      </c>
      <c r="N1192" s="2" cm="1">
        <f t="array" ref="N1192">IF(F1192="","",F1192-SUMPRODUCT(($B$1461:$B$1491=$J1192)*1,F$1461:F$1491))</f>
        <v>-2.7946313768188311</v>
      </c>
      <c r="O1192" s="2" cm="1">
        <f t="array" ref="O1192">IF(G1192="","",G1192-SUMPRODUCT(($B$1461:$B$1491=$J1192)*1,G$1461:G$1491))</f>
        <v>-3.0004330499057303</v>
      </c>
    </row>
    <row r="1193" spans="1:15" x14ac:dyDescent="0.55000000000000004">
      <c r="A1193" s="3">
        <v>39</v>
      </c>
      <c r="B1193" s="4">
        <v>12</v>
      </c>
      <c r="C1193" s="2">
        <f>IF(logVir!C1193="","",LN(資本ストック!C1193))</f>
        <v>9.3646993709312643</v>
      </c>
      <c r="D1193" s="2">
        <f>IF(logVir!D1193="","",LN(資本ストック!D1193))</f>
        <v>9.1917200313322382</v>
      </c>
      <c r="E1193" s="2">
        <f>IF(logVir!E1193="","",LN(資本ストック!E1193))</f>
        <v>9.0975972192871186</v>
      </c>
      <c r="F1193" s="2">
        <f>IF(logVir!F1193="","",LN(資本ストック!F1193))</f>
        <v>9.04106882710661</v>
      </c>
      <c r="G1193" s="2">
        <f>IF(logVir!G1193="","",LN(資本ストック!G1193))</f>
        <v>8.9435918979209426</v>
      </c>
      <c r="I1193" s="3">
        <v>39</v>
      </c>
      <c r="J1193" s="3">
        <v>12</v>
      </c>
      <c r="K1193" s="2" cm="1">
        <f t="array" ref="K1193">IF(C1193="","",C1193-SUMPRODUCT(($B$1461:$B$1491=$J1193)*1,C$1461:C$1491))</f>
        <v>-2.9378603353300772</v>
      </c>
      <c r="L1193" s="2" cm="1">
        <f t="array" ref="L1193">IF(D1193="","",D1193-SUMPRODUCT(($B$1461:$B$1491=$J1193)*1,D$1461:D$1491))</f>
        <v>-3.0658352714001733</v>
      </c>
      <c r="M1193" s="2" cm="1">
        <f t="array" ref="M1193">IF(E1193="","",E1193-SUMPRODUCT(($B$1461:$B$1491=$J1193)*1,E$1461:E$1491))</f>
        <v>-3.1895936363378983</v>
      </c>
      <c r="N1193" s="2" cm="1">
        <f t="array" ref="N1193">IF(F1193="","",F1193-SUMPRODUCT(($B$1461:$B$1491=$J1193)*1,F$1461:F$1491))</f>
        <v>-3.2081184829228331</v>
      </c>
      <c r="O1193" s="2" cm="1">
        <f t="array" ref="O1193">IF(G1193="","",G1193-SUMPRODUCT(($B$1461:$B$1491=$J1193)*1,G$1461:G$1491))</f>
        <v>-3.2637510382766166</v>
      </c>
    </row>
    <row r="1194" spans="1:15" x14ac:dyDescent="0.55000000000000004">
      <c r="A1194" s="3">
        <v>39</v>
      </c>
      <c r="B1194" s="4">
        <v>13</v>
      </c>
      <c r="C1194" s="2">
        <f>IF(logVir!C1194="","",LN(資本ストック!C1194))</f>
        <v>8.2384978881004116</v>
      </c>
      <c r="D1194" s="2">
        <f>IF(logVir!D1194="","",LN(資本ストック!D1194))</f>
        <v>8.2928037829922374</v>
      </c>
      <c r="E1194" s="2">
        <f>IF(logVir!E1194="","",LN(資本ストック!E1194))</f>
        <v>8.0289819494882053</v>
      </c>
      <c r="F1194" s="2">
        <f>IF(logVir!F1194="","",LN(資本ストック!F1194))</f>
        <v>7.8753994603401578</v>
      </c>
      <c r="G1194" s="2">
        <f>IF(logVir!G1194="","",LN(資本ストック!G1194))</f>
        <v>7.5735034855070937</v>
      </c>
      <c r="I1194" s="3">
        <v>39</v>
      </c>
      <c r="J1194" s="3">
        <v>13</v>
      </c>
      <c r="K1194" s="2" cm="1">
        <f t="array" ref="K1194">IF(C1194="","",C1194-SUMPRODUCT(($B$1461:$B$1491=$J1194)*1,C$1461:C$1491))</f>
        <v>-3.5682264544350453</v>
      </c>
      <c r="L1194" s="2" cm="1">
        <f t="array" ref="L1194">IF(D1194="","",D1194-SUMPRODUCT(($B$1461:$B$1491=$J1194)*1,D$1461:D$1491))</f>
        <v>-3.2432750027961994</v>
      </c>
      <c r="M1194" s="2" cm="1">
        <f t="array" ref="M1194">IF(E1194="","",E1194-SUMPRODUCT(($B$1461:$B$1491=$J1194)*1,E$1461:E$1491))</f>
        <v>-3.44583317873734</v>
      </c>
      <c r="N1194" s="2" cm="1">
        <f t="array" ref="N1194">IF(F1194="","",F1194-SUMPRODUCT(($B$1461:$B$1491=$J1194)*1,F$1461:F$1491))</f>
        <v>-3.5583244493437318</v>
      </c>
      <c r="O1194" s="2" cm="1">
        <f t="array" ref="O1194">IF(G1194="","",G1194-SUMPRODUCT(($B$1461:$B$1491=$J1194)*1,G$1461:G$1491))</f>
        <v>-3.8511116876156359</v>
      </c>
    </row>
    <row r="1195" spans="1:15" x14ac:dyDescent="0.55000000000000004">
      <c r="A1195" s="3">
        <v>39</v>
      </c>
      <c r="B1195" s="4">
        <v>14</v>
      </c>
      <c r="C1195" s="2">
        <f>IF(logVir!C1195="","",LN(資本ストック!C1195))</f>
        <v>10.223060924835687</v>
      </c>
      <c r="D1195" s="2">
        <f>IF(logVir!D1195="","",LN(資本ストック!D1195))</f>
        <v>10.195669343065338</v>
      </c>
      <c r="E1195" s="2">
        <f>IF(logVir!E1195="","",LN(資本ストック!E1195))</f>
        <v>10.177864256421591</v>
      </c>
      <c r="F1195" s="2">
        <f>IF(logVir!F1195="","",LN(資本ストック!F1195))</f>
        <v>10.116969192454789</v>
      </c>
      <c r="G1195" s="2">
        <f>IF(logVir!G1195="","",LN(資本ストック!G1195))</f>
        <v>10.046882397329904</v>
      </c>
      <c r="I1195" s="3">
        <v>39</v>
      </c>
      <c r="J1195" s="3">
        <v>14</v>
      </c>
      <c r="K1195" s="2" cm="1">
        <f t="array" ref="K1195">IF(C1195="","",C1195-SUMPRODUCT(($B$1461:$B$1491=$J1195)*1,C$1461:C$1491))</f>
        <v>-2.2645294247217791</v>
      </c>
      <c r="L1195" s="2" cm="1">
        <f t="array" ref="L1195">IF(D1195="","",D1195-SUMPRODUCT(($B$1461:$B$1491=$J1195)*1,D$1461:D$1491))</f>
        <v>-2.2965044002231103</v>
      </c>
      <c r="M1195" s="2" cm="1">
        <f t="array" ref="M1195">IF(E1195="","",E1195-SUMPRODUCT(($B$1461:$B$1491=$J1195)*1,E$1461:E$1491))</f>
        <v>-2.4413696327854897</v>
      </c>
      <c r="N1195" s="2" cm="1">
        <f t="array" ref="N1195">IF(F1195="","",F1195-SUMPRODUCT(($B$1461:$B$1491=$J1195)*1,F$1461:F$1491))</f>
        <v>-2.512312992531621</v>
      </c>
      <c r="O1195" s="2" cm="1">
        <f t="array" ref="O1195">IF(G1195="","",G1195-SUMPRODUCT(($B$1461:$B$1491=$J1195)*1,G$1461:G$1491))</f>
        <v>-2.569986572404817</v>
      </c>
    </row>
    <row r="1196" spans="1:15" x14ac:dyDescent="0.55000000000000004">
      <c r="A1196" s="3">
        <v>39</v>
      </c>
      <c r="B1196" s="4">
        <v>15</v>
      </c>
      <c r="C1196" s="2">
        <f>IF(logVir!C1196="","",LN(資本ストック!C1196))</f>
        <v>8.0557670871735994</v>
      </c>
      <c r="D1196" s="2">
        <f>IF(logVir!D1196="","",LN(資本ストック!D1196))</f>
        <v>8.297502258268592</v>
      </c>
      <c r="E1196" s="2">
        <f>IF(logVir!E1196="","",LN(資本ストック!E1196))</f>
        <v>8.5455271591050028</v>
      </c>
      <c r="F1196" s="2">
        <f>IF(logVir!F1196="","",LN(資本ストック!F1196))</f>
        <v>8.5769309914909968</v>
      </c>
      <c r="G1196" s="2">
        <f>IF(logVir!G1196="","",LN(資本ストック!G1196))</f>
        <v>8.6491802193016127</v>
      </c>
      <c r="I1196" s="3">
        <v>39</v>
      </c>
      <c r="J1196" s="3">
        <v>15</v>
      </c>
      <c r="K1196" s="2" cm="1">
        <f t="array" ref="K1196">IF(C1196="","",C1196-SUMPRODUCT(($B$1461:$B$1491=$J1196)*1,C$1461:C$1491))</f>
        <v>-2.406974357751583</v>
      </c>
      <c r="L1196" s="2" cm="1">
        <f t="array" ref="L1196">IF(D1196="","",D1196-SUMPRODUCT(($B$1461:$B$1491=$J1196)*1,D$1461:D$1491))</f>
        <v>-2.1904453301638007</v>
      </c>
      <c r="M1196" s="2" cm="1">
        <f t="array" ref="M1196">IF(E1196="","",E1196-SUMPRODUCT(($B$1461:$B$1491=$J1196)*1,E$1461:E$1491))</f>
        <v>-2.0169339992914797</v>
      </c>
      <c r="N1196" s="2" cm="1">
        <f t="array" ref="N1196">IF(F1196="","",F1196-SUMPRODUCT(($B$1461:$B$1491=$J1196)*1,F$1461:F$1491))</f>
        <v>-1.9934674381083379</v>
      </c>
      <c r="O1196" s="2" cm="1">
        <f t="array" ref="O1196">IF(G1196="","",G1196-SUMPRODUCT(($B$1461:$B$1491=$J1196)*1,G$1461:G$1491))</f>
        <v>-1.9300964612339655</v>
      </c>
    </row>
    <row r="1197" spans="1:15" x14ac:dyDescent="0.55000000000000004">
      <c r="A1197" s="3">
        <v>39</v>
      </c>
      <c r="B1197" s="4">
        <v>16</v>
      </c>
      <c r="C1197" s="2">
        <f>IF(logVir!C1197="","",LN(資本ストック!C1197))</f>
        <v>10.372060123048612</v>
      </c>
      <c r="D1197" s="2">
        <f>IF(logVir!D1197="","",LN(資本ストック!D1197))</f>
        <v>10.176161206228192</v>
      </c>
      <c r="E1197" s="2">
        <f>IF(logVir!E1197="","",LN(資本ストック!E1197))</f>
        <v>10.146974132767914</v>
      </c>
      <c r="F1197" s="2">
        <f>IF(logVir!F1197="","",LN(資本ストック!F1197))</f>
        <v>10.151172059950756</v>
      </c>
      <c r="G1197" s="2">
        <f>IF(logVir!G1197="","",LN(資本ストック!G1197))</f>
        <v>10.213071950589681</v>
      </c>
      <c r="I1197" s="3">
        <v>39</v>
      </c>
      <c r="J1197" s="3">
        <v>16</v>
      </c>
      <c r="K1197" s="2" cm="1">
        <f t="array" ref="K1197">IF(C1197="","",C1197-SUMPRODUCT(($B$1461:$B$1491=$J1197)*1,C$1461:C$1491))</f>
        <v>-1.8355624345040038</v>
      </c>
      <c r="L1197" s="2" cm="1">
        <f t="array" ref="L1197">IF(D1197="","",D1197-SUMPRODUCT(($B$1461:$B$1491=$J1197)*1,D$1461:D$1491))</f>
        <v>-2.032022540634868</v>
      </c>
      <c r="M1197" s="2" cm="1">
        <f t="array" ref="M1197">IF(E1197="","",E1197-SUMPRODUCT(($B$1461:$B$1491=$J1197)*1,E$1461:E$1491))</f>
        <v>-2.0932631375897621</v>
      </c>
      <c r="N1197" s="2" cm="1">
        <f t="array" ref="N1197">IF(F1197="","",F1197-SUMPRODUCT(($B$1461:$B$1491=$J1197)*1,F$1461:F$1491))</f>
        <v>-2.0862727620633041</v>
      </c>
      <c r="O1197" s="2" cm="1">
        <f t="array" ref="O1197">IF(G1197="","",G1197-SUMPRODUCT(($B$1461:$B$1491=$J1197)*1,G$1461:G$1491))</f>
        <v>-2.0492209599801861</v>
      </c>
    </row>
    <row r="1198" spans="1:15" x14ac:dyDescent="0.55000000000000004">
      <c r="A1198" s="3">
        <v>39</v>
      </c>
      <c r="B1198" s="4">
        <v>17</v>
      </c>
      <c r="C1198" s="2">
        <f>IF(logVir!C1198="","",LN(資本ストック!C1198))</f>
        <v>13.927034859752942</v>
      </c>
      <c r="D1198" s="2">
        <f>IF(logVir!D1198="","",LN(資本ストック!D1198))</f>
        <v>13.902878451255908</v>
      </c>
      <c r="E1198" s="2">
        <f>IF(logVir!E1198="","",LN(資本ストック!E1198))</f>
        <v>13.932132408932162</v>
      </c>
      <c r="F1198" s="2">
        <f>IF(logVir!F1198="","",LN(資本ストック!F1198))</f>
        <v>13.925151432404643</v>
      </c>
      <c r="G1198" s="2">
        <f>IF(logVir!G1198="","",LN(資本ストック!G1198))</f>
        <v>13.972862392887809</v>
      </c>
      <c r="I1198" s="3">
        <v>39</v>
      </c>
      <c r="J1198" s="3">
        <v>17</v>
      </c>
      <c r="K1198" s="2" cm="1">
        <f t="array" ref="K1198">IF(C1198="","",C1198-SUMPRODUCT(($B$1461:$B$1491=$J1198)*1,C$1461:C$1491))</f>
        <v>-1.1353183200644086</v>
      </c>
      <c r="L1198" s="2" cm="1">
        <f t="array" ref="L1198">IF(D1198="","",D1198-SUMPRODUCT(($B$1461:$B$1491=$J1198)*1,D$1461:D$1491))</f>
        <v>-1.1513867194341998</v>
      </c>
      <c r="M1198" s="2" cm="1">
        <f t="array" ref="M1198">IF(E1198="","",E1198-SUMPRODUCT(($B$1461:$B$1491=$J1198)*1,E$1461:E$1491))</f>
        <v>-1.1227602256290403</v>
      </c>
      <c r="N1198" s="2" cm="1">
        <f t="array" ref="N1198">IF(F1198="","",F1198-SUMPRODUCT(($B$1461:$B$1491=$J1198)*1,F$1461:F$1491))</f>
        <v>-1.1288419799434415</v>
      </c>
      <c r="O1198" s="2" cm="1">
        <f t="array" ref="O1198">IF(G1198="","",G1198-SUMPRODUCT(($B$1461:$B$1491=$J1198)*1,G$1461:G$1491))</f>
        <v>-1.0861768257533129</v>
      </c>
    </row>
    <row r="1199" spans="1:15" x14ac:dyDescent="0.55000000000000004">
      <c r="A1199" s="3">
        <v>39</v>
      </c>
      <c r="B1199" s="4">
        <v>18</v>
      </c>
      <c r="C1199" s="2">
        <f>IF(logVir!C1199="","",LN(資本ストック!C1199))</f>
        <v>11.936700810163305</v>
      </c>
      <c r="D1199" s="2">
        <f>IF(logVir!D1199="","",LN(資本ストック!D1199))</f>
        <v>11.919104025777132</v>
      </c>
      <c r="E1199" s="2">
        <f>IF(logVir!E1199="","",LN(資本ストック!E1199))</f>
        <v>11.94543603559222</v>
      </c>
      <c r="F1199" s="2">
        <f>IF(logVir!F1199="","",LN(資本ストック!F1199))</f>
        <v>11.96107825978215</v>
      </c>
      <c r="G1199" s="2">
        <f>IF(logVir!G1199="","",LN(資本ストック!G1199))</f>
        <v>12.012003460796691</v>
      </c>
      <c r="I1199" s="3">
        <v>39</v>
      </c>
      <c r="J1199" s="3">
        <v>18</v>
      </c>
      <c r="K1199" s="2" cm="1">
        <f t="array" ref="K1199">IF(C1199="","",C1199-SUMPRODUCT(($B$1461:$B$1491=$J1199)*1,C$1461:C$1491))</f>
        <v>-0.76585452411789134</v>
      </c>
      <c r="L1199" s="2" cm="1">
        <f t="array" ref="L1199">IF(D1199="","",D1199-SUMPRODUCT(($B$1461:$B$1491=$J1199)*1,D$1461:D$1491))</f>
        <v>-0.80648534246330961</v>
      </c>
      <c r="M1199" s="2" cm="1">
        <f t="array" ref="M1199">IF(E1199="","",E1199-SUMPRODUCT(($B$1461:$B$1491=$J1199)*1,E$1461:E$1491))</f>
        <v>-0.82848646168581119</v>
      </c>
      <c r="N1199" s="2" cm="1">
        <f t="array" ref="N1199">IF(F1199="","",F1199-SUMPRODUCT(($B$1461:$B$1491=$J1199)*1,F$1461:F$1491))</f>
        <v>-0.83082162733880516</v>
      </c>
      <c r="O1199" s="2" cm="1">
        <f t="array" ref="O1199">IF(G1199="","",G1199-SUMPRODUCT(($B$1461:$B$1491=$J1199)*1,G$1461:G$1491))</f>
        <v>-0.84759688322911053</v>
      </c>
    </row>
    <row r="1200" spans="1:15" x14ac:dyDescent="0.55000000000000004">
      <c r="A1200" s="3">
        <v>39</v>
      </c>
      <c r="B1200" s="4">
        <v>19</v>
      </c>
      <c r="C1200" s="2">
        <f>IF(logVir!C1200="","",LN(資本ストック!C1200))</f>
        <v>11.372822675549051</v>
      </c>
      <c r="D1200" s="2">
        <f>IF(logVir!D1200="","",LN(資本ストック!D1200))</f>
        <v>11.27960789237819</v>
      </c>
      <c r="E1200" s="2">
        <f>IF(logVir!E1200="","",LN(資本ストック!E1200))</f>
        <v>11.22469706061807</v>
      </c>
      <c r="F1200" s="2">
        <f>IF(logVir!F1200="","",LN(資本ストック!F1200))</f>
        <v>11.211998038557411</v>
      </c>
      <c r="G1200" s="2">
        <f>IF(logVir!G1200="","",LN(資本ストック!G1200))</f>
        <v>11.189374266385792</v>
      </c>
      <c r="I1200" s="3">
        <v>39</v>
      </c>
      <c r="J1200" s="3">
        <v>19</v>
      </c>
      <c r="K1200" s="2" cm="1">
        <f t="array" ref="K1200">IF(C1200="","",C1200-SUMPRODUCT(($B$1461:$B$1491=$J1200)*1,C$1461:C$1491))</f>
        <v>-1.1427577554682724</v>
      </c>
      <c r="L1200" s="2" cm="1">
        <f t="array" ref="L1200">IF(D1200="","",D1200-SUMPRODUCT(($B$1461:$B$1491=$J1200)*1,D$1461:D$1491))</f>
        <v>-1.1811760476317907</v>
      </c>
      <c r="M1200" s="2" cm="1">
        <f t="array" ref="M1200">IF(E1200="","",E1200-SUMPRODUCT(($B$1461:$B$1491=$J1200)*1,E$1461:E$1491))</f>
        <v>-1.2062006569909691</v>
      </c>
      <c r="N1200" s="2" cm="1">
        <f t="array" ref="N1200">IF(F1200="","",F1200-SUMPRODUCT(($B$1461:$B$1491=$J1200)*1,F$1461:F$1491))</f>
        <v>-1.2137344108852393</v>
      </c>
      <c r="O1200" s="2" cm="1">
        <f t="array" ref="O1200">IF(G1200="","",G1200-SUMPRODUCT(($B$1461:$B$1491=$J1200)*1,G$1461:G$1491))</f>
        <v>-1.2266051774634352</v>
      </c>
    </row>
    <row r="1201" spans="1:15" x14ac:dyDescent="0.55000000000000004">
      <c r="A1201" s="3">
        <v>39</v>
      </c>
      <c r="B1201" s="4">
        <v>20</v>
      </c>
      <c r="C1201" s="2">
        <f>IF(logVir!C1201="","",LN(資本ストック!C1201))</f>
        <v>12.214668150298639</v>
      </c>
      <c r="D1201" s="2">
        <f>IF(logVir!D1201="","",LN(資本ストック!D1201))</f>
        <v>12.249781019992538</v>
      </c>
      <c r="E1201" s="2">
        <f>IF(logVir!E1201="","",LN(資本ストック!E1201))</f>
        <v>12.198061809451206</v>
      </c>
      <c r="F1201" s="2">
        <f>IF(logVir!F1201="","",LN(資本ストック!F1201))</f>
        <v>12.084342742873417</v>
      </c>
      <c r="G1201" s="2">
        <f>IF(logVir!G1201="","",LN(資本ストック!G1201))</f>
        <v>12.1079676738931</v>
      </c>
      <c r="I1201" s="3">
        <v>39</v>
      </c>
      <c r="J1201" s="3">
        <v>20</v>
      </c>
      <c r="K1201" s="2" cm="1">
        <f t="array" ref="K1201">IF(C1201="","",C1201-SUMPRODUCT(($B$1461:$B$1491=$J1201)*1,C$1461:C$1491))</f>
        <v>-1.0154937095903502</v>
      </c>
      <c r="L1201" s="2" cm="1">
        <f t="array" ref="L1201">IF(D1201="","",D1201-SUMPRODUCT(($B$1461:$B$1491=$J1201)*1,D$1461:D$1491))</f>
        <v>-1.0765273342627619</v>
      </c>
      <c r="M1201" s="2" cm="1">
        <f t="array" ref="M1201">IF(E1201="","",E1201-SUMPRODUCT(($B$1461:$B$1491=$J1201)*1,E$1461:E$1491))</f>
        <v>-1.202956632714848</v>
      </c>
      <c r="N1201" s="2" cm="1">
        <f t="array" ref="N1201">IF(F1201="","",F1201-SUMPRODUCT(($B$1461:$B$1491=$J1201)*1,F$1461:F$1491))</f>
        <v>-1.3128172884303169</v>
      </c>
      <c r="O1201" s="2" cm="1">
        <f t="array" ref="O1201">IF(G1201="","",G1201-SUMPRODUCT(($B$1461:$B$1491=$J1201)*1,G$1461:G$1491))</f>
        <v>-1.3367088278006953</v>
      </c>
    </row>
    <row r="1202" spans="1:15" x14ac:dyDescent="0.55000000000000004">
      <c r="A1202" s="3">
        <v>39</v>
      </c>
      <c r="B1202" s="4">
        <v>21</v>
      </c>
      <c r="C1202" s="2">
        <f>IF(logVir!C1202="","",LN(資本ストック!C1202))</f>
        <v>13.691989947292326</v>
      </c>
      <c r="D1202" s="2">
        <f>IF(logVir!D1202="","",LN(資本ストック!D1202))</f>
        <v>13.642194385989402</v>
      </c>
      <c r="E1202" s="2">
        <f>IF(logVir!E1202="","",LN(資本ストック!E1202))</f>
        <v>13.580212654966907</v>
      </c>
      <c r="F1202" s="2">
        <f>IF(logVir!F1202="","",LN(資本ストック!F1202))</f>
        <v>13.598389469010618</v>
      </c>
      <c r="G1202" s="2">
        <f>IF(logVir!G1202="","",LN(資本ストック!G1202))</f>
        <v>13.60291295213313</v>
      </c>
      <c r="I1202" s="3">
        <v>39</v>
      </c>
      <c r="J1202" s="3">
        <v>21</v>
      </c>
      <c r="K1202" s="2" cm="1">
        <f t="array" ref="K1202">IF(C1202="","",C1202-SUMPRODUCT(($B$1461:$B$1491=$J1202)*1,C$1461:C$1491))</f>
        <v>-0.79982156638504343</v>
      </c>
      <c r="L1202" s="2" cm="1">
        <f t="array" ref="L1202">IF(D1202="","",D1202-SUMPRODUCT(($B$1461:$B$1491=$J1202)*1,D$1461:D$1491))</f>
        <v>-0.8825614799221686</v>
      </c>
      <c r="M1202" s="2" cm="1">
        <f t="array" ref="M1202">IF(E1202="","",E1202-SUMPRODUCT(($B$1461:$B$1491=$J1202)*1,E$1461:E$1491))</f>
        <v>-1.0023509489936941</v>
      </c>
      <c r="N1202" s="2" cm="1">
        <f t="array" ref="N1202">IF(F1202="","",F1202-SUMPRODUCT(($B$1461:$B$1491=$J1202)*1,F$1461:F$1491))</f>
        <v>-0.99631915786700453</v>
      </c>
      <c r="O1202" s="2" cm="1">
        <f t="array" ref="O1202">IF(G1202="","",G1202-SUMPRODUCT(($B$1461:$B$1491=$J1202)*1,G$1461:G$1491))</f>
        <v>-1.0085563080972975</v>
      </c>
    </row>
    <row r="1203" spans="1:15" x14ac:dyDescent="0.55000000000000004">
      <c r="A1203" s="3">
        <v>39</v>
      </c>
      <c r="B1203" s="4">
        <v>22</v>
      </c>
      <c r="C1203" s="2">
        <f>IF(logVir!C1203="","",LN(資本ストック!C1203))</f>
        <v>11.604617394572973</v>
      </c>
      <c r="D1203" s="2">
        <f>IF(logVir!D1203="","",LN(資本ストック!D1203))</f>
        <v>11.250535548951307</v>
      </c>
      <c r="E1203" s="2">
        <f>IF(logVir!E1203="","",LN(資本ストック!E1203))</f>
        <v>11.075028176618213</v>
      </c>
      <c r="F1203" s="2">
        <f>IF(logVir!F1203="","",LN(資本ストック!F1203))</f>
        <v>11.01312223574681</v>
      </c>
      <c r="G1203" s="2">
        <f>IF(logVir!G1203="","",LN(資本ストック!G1203))</f>
        <v>10.871239834485483</v>
      </c>
      <c r="I1203" s="3">
        <v>39</v>
      </c>
      <c r="J1203" s="3">
        <v>22</v>
      </c>
      <c r="K1203" s="2" cm="1">
        <f t="array" ref="K1203">IF(C1203="","",C1203-SUMPRODUCT(($B$1461:$B$1491=$J1203)*1,C$1461:C$1491))</f>
        <v>-1.0011361815379782</v>
      </c>
      <c r="L1203" s="2" cm="1">
        <f t="array" ref="L1203">IF(D1203="","",D1203-SUMPRODUCT(($B$1461:$B$1491=$J1203)*1,D$1461:D$1491))</f>
        <v>-1.2071191580429961</v>
      </c>
      <c r="M1203" s="2" cm="1">
        <f t="array" ref="M1203">IF(E1203="","",E1203-SUMPRODUCT(($B$1461:$B$1491=$J1203)*1,E$1461:E$1491))</f>
        <v>-1.2183725797415228</v>
      </c>
      <c r="N1203" s="2" cm="1">
        <f t="array" ref="N1203">IF(F1203="","",F1203-SUMPRODUCT(($B$1461:$B$1491=$J1203)*1,F$1461:F$1491))</f>
        <v>-1.2338485059478632</v>
      </c>
      <c r="O1203" s="2" cm="1">
        <f t="array" ref="O1203">IF(G1203="","",G1203-SUMPRODUCT(($B$1461:$B$1491=$J1203)*1,G$1461:G$1491))</f>
        <v>-1.3423764098447055</v>
      </c>
    </row>
    <row r="1204" spans="1:15" x14ac:dyDescent="0.55000000000000004">
      <c r="A1204" s="3">
        <v>39</v>
      </c>
      <c r="B1204" s="4">
        <v>23</v>
      </c>
      <c r="C1204" s="2">
        <f>IF(logVir!C1204="","",LN(資本ストック!C1204))</f>
        <v>12.461352053224166</v>
      </c>
      <c r="D1204" s="2">
        <f>IF(logVir!D1204="","",LN(資本ストック!D1204))</f>
        <v>12.629544397401677</v>
      </c>
      <c r="E1204" s="2">
        <f>IF(logVir!E1204="","",LN(資本ストック!E1204))</f>
        <v>12.563218700179739</v>
      </c>
      <c r="F1204" s="2">
        <f>IF(logVir!F1204="","",LN(資本ストック!F1204))</f>
        <v>12.551985646100363</v>
      </c>
      <c r="G1204" s="2">
        <f>IF(logVir!G1204="","",LN(資本ストック!G1204))</f>
        <v>12.614701116927344</v>
      </c>
      <c r="I1204" s="3">
        <v>39</v>
      </c>
      <c r="J1204" s="3">
        <v>23</v>
      </c>
      <c r="K1204" s="2" cm="1">
        <f t="array" ref="K1204">IF(C1204="","",C1204-SUMPRODUCT(($B$1461:$B$1491=$J1204)*1,C$1461:C$1491))</f>
        <v>-0.95599143481549298</v>
      </c>
      <c r="L1204" s="2" cm="1">
        <f t="array" ref="L1204">IF(D1204="","",D1204-SUMPRODUCT(($B$1461:$B$1491=$J1204)*1,D$1461:D$1491))</f>
        <v>-0.86614554947019329</v>
      </c>
      <c r="M1204" s="2" cm="1">
        <f t="array" ref="M1204">IF(E1204="","",E1204-SUMPRODUCT(($B$1461:$B$1491=$J1204)*1,E$1461:E$1491))</f>
        <v>-0.94310466805883308</v>
      </c>
      <c r="N1204" s="2" cm="1">
        <f t="array" ref="N1204">IF(F1204="","",F1204-SUMPRODUCT(($B$1461:$B$1491=$J1204)*1,F$1461:F$1491))</f>
        <v>-0.94918740520770051</v>
      </c>
      <c r="O1204" s="2" cm="1">
        <f t="array" ref="O1204">IF(G1204="","",G1204-SUMPRODUCT(($B$1461:$B$1491=$J1204)*1,G$1461:G$1491))</f>
        <v>-0.89937796627027922</v>
      </c>
    </row>
    <row r="1205" spans="1:15" x14ac:dyDescent="0.55000000000000004">
      <c r="A1205" s="3">
        <v>39</v>
      </c>
      <c r="B1205" s="4">
        <v>24</v>
      </c>
      <c r="C1205" s="2">
        <f>IF(logVir!C1205="","",LN(資本ストック!C1205))</f>
        <v>9.9317895098554061</v>
      </c>
      <c r="D1205" s="2">
        <f>IF(logVir!D1205="","",LN(資本ストック!D1205))</f>
        <v>9.8429439064844626</v>
      </c>
      <c r="E1205" s="2">
        <f>IF(logVir!E1205="","",LN(資本ストック!E1205))</f>
        <v>9.8967840046252</v>
      </c>
      <c r="F1205" s="2">
        <f>IF(logVir!F1205="","",LN(資本ストック!F1205))</f>
        <v>9.9400129752827677</v>
      </c>
      <c r="G1205" s="2">
        <f>IF(logVir!G1205="","",LN(資本ストック!G1205))</f>
        <v>10.013943238588615</v>
      </c>
      <c r="I1205" s="3">
        <v>39</v>
      </c>
      <c r="J1205" s="3">
        <v>24</v>
      </c>
      <c r="K1205" s="2" cm="1">
        <f t="array" ref="K1205">IF(C1205="","",C1205-SUMPRODUCT(($B$1461:$B$1491=$J1205)*1,C$1461:C$1491))</f>
        <v>-1.3608946840086347</v>
      </c>
      <c r="L1205" s="2" cm="1">
        <f t="array" ref="L1205">IF(D1205="","",D1205-SUMPRODUCT(($B$1461:$B$1491=$J1205)*1,D$1461:D$1491))</f>
        <v>-1.4438046638360937</v>
      </c>
      <c r="M1205" s="2" cm="1">
        <f t="array" ref="M1205">IF(E1205="","",E1205-SUMPRODUCT(($B$1461:$B$1491=$J1205)*1,E$1461:E$1491))</f>
        <v>-1.4373275050938439</v>
      </c>
      <c r="N1205" s="2" cm="1">
        <f t="array" ref="N1205">IF(F1205="","",F1205-SUMPRODUCT(($B$1461:$B$1491=$J1205)*1,F$1461:F$1491))</f>
        <v>-1.3926427134775352</v>
      </c>
      <c r="O1205" s="2" cm="1">
        <f t="array" ref="O1205">IF(G1205="","",G1205-SUMPRODUCT(($B$1461:$B$1491=$J1205)*1,G$1461:G$1491))</f>
        <v>-1.3077665747307758</v>
      </c>
    </row>
    <row r="1206" spans="1:15" x14ac:dyDescent="0.55000000000000004">
      <c r="A1206" s="3">
        <v>39</v>
      </c>
      <c r="B1206" s="4">
        <v>25</v>
      </c>
      <c r="C1206" s="2">
        <f>IF(logVir!C1206="","",LN(資本ストック!C1206))</f>
        <v>10.521342374469766</v>
      </c>
      <c r="D1206" s="2">
        <f>IF(logVir!D1206="","",LN(資本ストック!D1206))</f>
        <v>10.703062212459486</v>
      </c>
      <c r="E1206" s="2">
        <f>IF(logVir!E1206="","",LN(資本ストック!E1206))</f>
        <v>10.894618510016631</v>
      </c>
      <c r="F1206" s="2">
        <f>IF(logVir!F1206="","",LN(資本ストック!F1206))</f>
        <v>10.988359023321479</v>
      </c>
      <c r="G1206" s="2">
        <f>IF(logVir!G1206="","",LN(資本ストック!G1206))</f>
        <v>10.993830282277834</v>
      </c>
      <c r="I1206" s="3">
        <v>39</v>
      </c>
      <c r="J1206" s="3">
        <v>25</v>
      </c>
      <c r="K1206" s="2" cm="1">
        <f t="array" ref="K1206">IF(C1206="","",C1206-SUMPRODUCT(($B$1461:$B$1491=$J1206)*1,C$1461:C$1491))</f>
        <v>-1.0864092826476064</v>
      </c>
      <c r="L1206" s="2" cm="1">
        <f t="array" ref="L1206">IF(D1206="","",D1206-SUMPRODUCT(($B$1461:$B$1491=$J1206)*1,D$1461:D$1491))</f>
        <v>-0.99332299847776362</v>
      </c>
      <c r="M1206" s="2" cm="1">
        <f t="array" ref="M1206">IF(E1206="","",E1206-SUMPRODUCT(($B$1461:$B$1491=$J1206)*1,E$1461:E$1491))</f>
        <v>-0.85842236738715627</v>
      </c>
      <c r="N1206" s="2" cm="1">
        <f t="array" ref="N1206">IF(F1206="","",F1206-SUMPRODUCT(($B$1461:$B$1491=$J1206)*1,F$1461:F$1491))</f>
        <v>-0.80120562204545465</v>
      </c>
      <c r="O1206" s="2" cm="1">
        <f t="array" ref="O1206">IF(G1206="","",G1206-SUMPRODUCT(($B$1461:$B$1491=$J1206)*1,G$1461:G$1491))</f>
        <v>-0.8008003778963122</v>
      </c>
    </row>
    <row r="1207" spans="1:15" x14ac:dyDescent="0.55000000000000004">
      <c r="A1207" s="3">
        <v>39</v>
      </c>
      <c r="B1207" s="4">
        <v>26</v>
      </c>
      <c r="C1207" s="2">
        <f>IF(logVir!C1207="","",LN(資本ストック!C1207))</f>
        <v>13.214571523004571</v>
      </c>
      <c r="D1207" s="2">
        <f>IF(logVir!D1207="","",LN(資本ストック!D1207))</f>
        <v>13.037302732854686</v>
      </c>
      <c r="E1207" s="2">
        <f>IF(logVir!E1207="","",LN(資本ストック!E1207))</f>
        <v>12.984034183743903</v>
      </c>
      <c r="F1207" s="2">
        <f>IF(logVir!F1207="","",LN(資本ストック!F1207))</f>
        <v>12.99574440232653</v>
      </c>
      <c r="G1207" s="2">
        <f>IF(logVir!G1207="","",LN(資本ストック!G1207))</f>
        <v>12.946746008019893</v>
      </c>
      <c r="I1207" s="3">
        <v>39</v>
      </c>
      <c r="J1207" s="3">
        <v>26</v>
      </c>
      <c r="K1207" s="2" cm="1">
        <f t="array" ref="K1207">IF(C1207="","",C1207-SUMPRODUCT(($B$1461:$B$1491=$J1207)*1,C$1461:C$1491))</f>
        <v>-0.91907160393842169</v>
      </c>
      <c r="L1207" s="2" cm="1">
        <f t="array" ref="L1207">IF(D1207="","",D1207-SUMPRODUCT(($B$1461:$B$1491=$J1207)*1,D$1461:D$1491))</f>
        <v>-1.0356841349015991</v>
      </c>
      <c r="M1207" s="2" cm="1">
        <f t="array" ref="M1207">IF(E1207="","",E1207-SUMPRODUCT(($B$1461:$B$1491=$J1207)*1,E$1461:E$1491))</f>
        <v>-1.1210362712534128</v>
      </c>
      <c r="N1207" s="2" cm="1">
        <f t="array" ref="N1207">IF(F1207="","",F1207-SUMPRODUCT(($B$1461:$B$1491=$J1207)*1,F$1461:F$1491))</f>
        <v>-1.1190632526425848</v>
      </c>
      <c r="O1207" s="2" cm="1">
        <f t="array" ref="O1207">IF(G1207="","",G1207-SUMPRODUCT(($B$1461:$B$1491=$J1207)*1,G$1461:G$1491))</f>
        <v>-1.1579830180259094</v>
      </c>
    </row>
    <row r="1208" spans="1:15" x14ac:dyDescent="0.55000000000000004">
      <c r="A1208" s="3">
        <v>39</v>
      </c>
      <c r="B1208" s="4">
        <v>27</v>
      </c>
      <c r="C1208" s="2">
        <f>IF(logVir!C1208="","",LN(資本ストック!C1208))</f>
        <v>11.489020407643652</v>
      </c>
      <c r="D1208" s="2">
        <f>IF(logVir!D1208="","",LN(資本ストック!D1208))</f>
        <v>11.667165849181799</v>
      </c>
      <c r="E1208" s="2">
        <f>IF(logVir!E1208="","",LN(資本ストック!E1208))</f>
        <v>11.880767723276323</v>
      </c>
      <c r="F1208" s="2">
        <f>IF(logVir!F1208="","",LN(資本ストック!F1208))</f>
        <v>11.938603318831225</v>
      </c>
      <c r="G1208" s="2">
        <f>IF(logVir!G1208="","",LN(資本ストック!G1208))</f>
        <v>11.864554132820318</v>
      </c>
      <c r="I1208" s="3">
        <v>39</v>
      </c>
      <c r="J1208" s="3">
        <v>27</v>
      </c>
      <c r="K1208" s="2" cm="1">
        <f t="array" ref="K1208">IF(C1208="","",C1208-SUMPRODUCT(($B$1461:$B$1491=$J1208)*1,C$1461:C$1491))</f>
        <v>-1.2138884569168304</v>
      </c>
      <c r="L1208" s="2" cm="1">
        <f t="array" ref="L1208">IF(D1208="","",D1208-SUMPRODUCT(($B$1461:$B$1491=$J1208)*1,D$1461:D$1491))</f>
        <v>-1.3294624219924334</v>
      </c>
      <c r="M1208" s="2" cm="1">
        <f t="array" ref="M1208">IF(E1208="","",E1208-SUMPRODUCT(($B$1461:$B$1491=$J1208)*1,E$1461:E$1491))</f>
        <v>-1.3121013033305857</v>
      </c>
      <c r="N1208" s="2" cm="1">
        <f t="array" ref="N1208">IF(F1208="","",F1208-SUMPRODUCT(($B$1461:$B$1491=$J1208)*1,F$1461:F$1491))</f>
        <v>-1.2698955109256698</v>
      </c>
      <c r="O1208" s="2" cm="1">
        <f t="array" ref="O1208">IF(G1208="","",G1208-SUMPRODUCT(($B$1461:$B$1491=$J1208)*1,G$1461:G$1491))</f>
        <v>-1.3776640465173369</v>
      </c>
    </row>
    <row r="1209" spans="1:15" x14ac:dyDescent="0.55000000000000004">
      <c r="A1209" s="3">
        <v>39</v>
      </c>
      <c r="B1209" s="4">
        <v>28</v>
      </c>
      <c r="C1209" s="2">
        <f>IF(logVir!C1209="","",LN(資本ストック!C1209))</f>
        <v>14.442271609884251</v>
      </c>
      <c r="D1209" s="2">
        <f>IF(logVir!D1209="","",LN(資本ストック!D1209))</f>
        <v>14.665184410851165</v>
      </c>
      <c r="E1209" s="2">
        <f>IF(logVir!E1209="","",LN(資本ストック!E1209))</f>
        <v>14.839624202197657</v>
      </c>
      <c r="F1209" s="2">
        <f>IF(logVir!F1209="","",LN(資本ストック!F1209))</f>
        <v>14.868400831940466</v>
      </c>
      <c r="G1209" s="2">
        <f>IF(logVir!G1209="","",LN(資本ストック!G1209))</f>
        <v>14.89307213133257</v>
      </c>
      <c r="I1209" s="3">
        <v>39</v>
      </c>
      <c r="J1209" s="3">
        <v>28</v>
      </c>
      <c r="K1209" s="2" cm="1">
        <f t="array" ref="K1209">IF(C1209="","",C1209-SUMPRODUCT(($B$1461:$B$1491=$J1209)*1,C$1461:C$1491))</f>
        <v>-1.1063103429904899</v>
      </c>
      <c r="L1209" s="2" cm="1">
        <f t="array" ref="L1209">IF(D1209="","",D1209-SUMPRODUCT(($B$1461:$B$1491=$J1209)*1,D$1461:D$1491))</f>
        <v>-0.91386981363415032</v>
      </c>
      <c r="M1209" s="2" cm="1">
        <f t="array" ref="M1209">IF(E1209="","",E1209-SUMPRODUCT(($B$1461:$B$1491=$J1209)*1,E$1461:E$1491))</f>
        <v>-0.7697536880333935</v>
      </c>
      <c r="N1209" s="2" cm="1">
        <f t="array" ref="N1209">IF(F1209="","",F1209-SUMPRODUCT(($B$1461:$B$1491=$J1209)*1,F$1461:F$1491))</f>
        <v>-0.75256332586257457</v>
      </c>
      <c r="O1209" s="2" cm="1">
        <f t="array" ref="O1209">IF(G1209="","",G1209-SUMPRODUCT(($B$1461:$B$1491=$J1209)*1,G$1461:G$1491))</f>
        <v>-0.7428355000692477</v>
      </c>
    </row>
    <row r="1210" spans="1:15" x14ac:dyDescent="0.55000000000000004">
      <c r="A1210" s="3">
        <v>39</v>
      </c>
      <c r="B1210" s="4">
        <v>29</v>
      </c>
      <c r="C1210" s="2">
        <f>IF(logVir!C1210="","",LN(資本ストック!C1210))</f>
        <v>12.243766153531967</v>
      </c>
      <c r="D1210" s="2">
        <f>IF(logVir!D1210="","",LN(資本ストック!D1210))</f>
        <v>12.233322573821175</v>
      </c>
      <c r="E1210" s="2">
        <f>IF(logVir!E1210="","",LN(資本ストック!E1210))</f>
        <v>12.135864624756628</v>
      </c>
      <c r="F1210" s="2">
        <f>IF(logVir!F1210="","",LN(資本ストック!F1210))</f>
        <v>12.221425037114448</v>
      </c>
      <c r="G1210" s="2">
        <f>IF(logVir!G1210="","",LN(資本ストック!G1210))</f>
        <v>12.133427375557474</v>
      </c>
      <c r="I1210" s="3">
        <v>39</v>
      </c>
      <c r="J1210" s="3">
        <v>29</v>
      </c>
      <c r="K1210" s="2" cm="1">
        <f t="array" ref="K1210">IF(C1210="","",C1210-SUMPRODUCT(($B$1461:$B$1491=$J1210)*1,C$1461:C$1491))</f>
        <v>-0.98647078822224721</v>
      </c>
      <c r="L1210" s="2" cm="1">
        <f t="array" ref="L1210">IF(D1210="","",D1210-SUMPRODUCT(($B$1461:$B$1491=$J1210)*1,D$1461:D$1491))</f>
        <v>-1.0202657106986699</v>
      </c>
      <c r="M1210" s="2" cm="1">
        <f t="array" ref="M1210">IF(E1210="","",E1210-SUMPRODUCT(($B$1461:$B$1491=$J1210)*1,E$1461:E$1491))</f>
        <v>-1.0545961971095181</v>
      </c>
      <c r="N1210" s="2" cm="1">
        <f t="array" ref="N1210">IF(F1210="","",F1210-SUMPRODUCT(($B$1461:$B$1491=$J1210)*1,F$1461:F$1491))</f>
        <v>-0.961339644988497</v>
      </c>
      <c r="O1210" s="2" cm="1">
        <f t="array" ref="O1210">IF(G1210="","",G1210-SUMPRODUCT(($B$1461:$B$1491=$J1210)*1,G$1461:G$1491))</f>
        <v>-1.0182350895573489</v>
      </c>
    </row>
    <row r="1211" spans="1:15" x14ac:dyDescent="0.55000000000000004">
      <c r="A1211" s="3">
        <v>39</v>
      </c>
      <c r="B1211" s="4">
        <v>30</v>
      </c>
      <c r="C1211" s="2">
        <f>IF(logVir!C1211="","",LN(資本ストック!C1211))</f>
        <v>12.138264799519495</v>
      </c>
      <c r="D1211" s="2">
        <f>IF(logVir!D1211="","",LN(資本ストック!D1211))</f>
        <v>11.919557276320955</v>
      </c>
      <c r="E1211" s="2">
        <f>IF(logVir!E1211="","",LN(資本ストック!E1211))</f>
        <v>11.936173233629033</v>
      </c>
      <c r="F1211" s="2">
        <f>IF(logVir!F1211="","",LN(資本ストック!F1211))</f>
        <v>11.908032756399709</v>
      </c>
      <c r="G1211" s="2">
        <f>IF(logVir!G1211="","",LN(資本ストック!G1211))</f>
        <v>11.776038973447783</v>
      </c>
      <c r="I1211" s="3">
        <v>39</v>
      </c>
      <c r="J1211" s="3">
        <v>30</v>
      </c>
      <c r="K1211" s="2" cm="1">
        <f t="array" ref="K1211">IF(C1211="","",C1211-SUMPRODUCT(($B$1461:$B$1491=$J1211)*1,C$1461:C$1491))</f>
        <v>-1.1751718628278702</v>
      </c>
      <c r="L1211" s="2" cm="1">
        <f t="array" ref="L1211">IF(D1211="","",D1211-SUMPRODUCT(($B$1461:$B$1491=$J1211)*1,D$1461:D$1491))</f>
        <v>-1.4690710481859401</v>
      </c>
      <c r="M1211" s="2" cm="1">
        <f t="array" ref="M1211">IF(E1211="","",E1211-SUMPRODUCT(($B$1461:$B$1491=$J1211)*1,E$1461:E$1491))</f>
        <v>-1.384240558337364</v>
      </c>
      <c r="N1211" s="2" cm="1">
        <f t="array" ref="N1211">IF(F1211="","",F1211-SUMPRODUCT(($B$1461:$B$1491=$J1211)*1,F$1461:F$1491))</f>
        <v>-1.3992727280454584</v>
      </c>
      <c r="O1211" s="2" cm="1">
        <f t="array" ref="O1211">IF(G1211="","",G1211-SUMPRODUCT(($B$1461:$B$1491=$J1211)*1,G$1461:G$1491))</f>
        <v>-1.5189098899691746</v>
      </c>
    </row>
    <row r="1212" spans="1:15" x14ac:dyDescent="0.55000000000000004">
      <c r="A1212" s="3">
        <v>39</v>
      </c>
      <c r="B1212" s="4">
        <v>31</v>
      </c>
      <c r="C1212" s="2">
        <f>IF(logVir!C1212="","",LN(資本ストック!C1212))</f>
        <v>12.310619581049668</v>
      </c>
      <c r="D1212" s="2">
        <f>IF(logVir!D1212="","",LN(資本ストック!D1212))</f>
        <v>12.093201928238457</v>
      </c>
      <c r="E1212" s="2">
        <f>IF(logVir!E1212="","",LN(資本ストック!E1212))</f>
        <v>12.025300272876429</v>
      </c>
      <c r="F1212" s="2">
        <f>IF(logVir!F1212="","",LN(資本ストック!F1212))</f>
        <v>12.02314590531199</v>
      </c>
      <c r="G1212" s="2">
        <f>IF(logVir!G1212="","",LN(資本ストック!G1212))</f>
        <v>11.922639558132014</v>
      </c>
      <c r="I1212" s="3">
        <v>39</v>
      </c>
      <c r="J1212" s="3">
        <v>31</v>
      </c>
      <c r="K1212" s="2" cm="1">
        <f t="array" ref="K1212">IF(C1212="","",C1212-SUMPRODUCT(($B$1461:$B$1491=$J1212)*1,C$1461:C$1491))</f>
        <v>-1.0059868870226509</v>
      </c>
      <c r="L1212" s="2" cm="1">
        <f t="array" ref="L1212">IF(D1212="","",D1212-SUMPRODUCT(($B$1461:$B$1491=$J1212)*1,D$1461:D$1491))</f>
        <v>-1.1422352479181672</v>
      </c>
      <c r="M1212" s="2" cm="1">
        <f t="array" ref="M1212">IF(E1212="","",E1212-SUMPRODUCT(($B$1461:$B$1491=$J1212)*1,E$1461:E$1491))</f>
        <v>-1.1491762675173813</v>
      </c>
      <c r="N1212" s="2" cm="1">
        <f t="array" ref="N1212">IF(F1212="","",F1212-SUMPRODUCT(($B$1461:$B$1491=$J1212)*1,F$1461:F$1491))</f>
        <v>-1.1178188267537124</v>
      </c>
      <c r="O1212" s="2" cm="1">
        <f t="array" ref="O1212">IF(G1212="","",G1212-SUMPRODUCT(($B$1461:$B$1491=$J1212)*1,G$1461:G$1491))</f>
        <v>-1.2182057529101122</v>
      </c>
    </row>
    <row r="1213" spans="1:15" x14ac:dyDescent="0.55000000000000004">
      <c r="A1213" s="3">
        <v>40</v>
      </c>
      <c r="B1213" s="4">
        <v>1</v>
      </c>
      <c r="C1213" s="2">
        <f>IF(logVir!C1213="","",LN(資本ストック!C1213))</f>
        <v>13.071418996718489</v>
      </c>
      <c r="D1213" s="2">
        <f>IF(logVir!D1213="","",LN(資本ストック!D1213))</f>
        <v>12.968826600839588</v>
      </c>
      <c r="E1213" s="2">
        <f>IF(logVir!E1213="","",LN(資本ストック!E1213))</f>
        <v>13.131573717779128</v>
      </c>
      <c r="F1213" s="2">
        <f>IF(logVir!F1213="","",LN(資本ストック!F1213))</f>
        <v>13.128563837903876</v>
      </c>
      <c r="G1213" s="2">
        <f>IF(logVir!G1213="","",LN(資本ストック!G1213))</f>
        <v>13.036639872293565</v>
      </c>
      <c r="I1213" s="3">
        <v>40</v>
      </c>
      <c r="J1213" s="3">
        <v>1</v>
      </c>
      <c r="K1213" s="2" cm="1">
        <f t="array" ref="K1213">IF(C1213="","",C1213-SUMPRODUCT(($B$1461:$B$1491=$J1213)*1,C$1461:C$1491))</f>
        <v>0.4834074511855988</v>
      </c>
      <c r="L1213" s="2" cm="1">
        <f t="array" ref="L1213">IF(D1213="","",D1213-SUMPRODUCT(($B$1461:$B$1491=$J1213)*1,D$1461:D$1491))</f>
        <v>0.53765877714262267</v>
      </c>
      <c r="M1213" s="2" cm="1">
        <f t="array" ref="M1213">IF(E1213="","",E1213-SUMPRODUCT(($B$1461:$B$1491=$J1213)*1,E$1461:E$1491))</f>
        <v>0.81332228595724487</v>
      </c>
      <c r="N1213" s="2" cm="1">
        <f t="array" ref="N1213">IF(F1213="","",F1213-SUMPRODUCT(($B$1461:$B$1491=$J1213)*1,F$1461:F$1491))</f>
        <v>0.82642823430532175</v>
      </c>
      <c r="O1213" s="2" cm="1">
        <f t="array" ref="O1213">IF(G1213="","",G1213-SUMPRODUCT(($B$1461:$B$1491=$J1213)*1,G$1461:G$1491))</f>
        <v>0.81562574194160042</v>
      </c>
    </row>
    <row r="1214" spans="1:15" x14ac:dyDescent="0.55000000000000004">
      <c r="A1214" s="3">
        <v>40</v>
      </c>
      <c r="B1214" s="4">
        <v>2</v>
      </c>
      <c r="C1214" s="2">
        <f>IF(logVir!C1214="","",LN(資本ストック!C1214))</f>
        <v>11.845817167001805</v>
      </c>
      <c r="D1214" s="2">
        <f>IF(logVir!D1214="","",LN(資本ストック!D1214))</f>
        <v>11.692973950723831</v>
      </c>
      <c r="E1214" s="2">
        <f>IF(logVir!E1214="","",LN(資本ストック!E1214))</f>
        <v>11.590080853787242</v>
      </c>
      <c r="F1214" s="2">
        <f>IF(logVir!F1214="","",LN(資本ストック!F1214))</f>
        <v>11.548468200049017</v>
      </c>
      <c r="G1214" s="2">
        <f>IF(logVir!G1214="","",LN(資本ストック!G1214))</f>
        <v>11.478122838440681</v>
      </c>
      <c r="I1214" s="3">
        <v>40</v>
      </c>
      <c r="J1214" s="3">
        <v>2</v>
      </c>
      <c r="K1214" s="2" cm="1">
        <f t="array" ref="K1214">IF(C1214="","",C1214-SUMPRODUCT(($B$1461:$B$1491=$J1214)*1,C$1461:C$1491))</f>
        <v>1.3619152146897804</v>
      </c>
      <c r="L1214" s="2" cm="1">
        <f t="array" ref="L1214">IF(D1214="","",D1214-SUMPRODUCT(($B$1461:$B$1491=$J1214)*1,D$1461:D$1491))</f>
        <v>1.1951683536307183</v>
      </c>
      <c r="M1214" s="2" cm="1">
        <f t="array" ref="M1214">IF(E1214="","",E1214-SUMPRODUCT(($B$1461:$B$1491=$J1214)*1,E$1461:E$1491))</f>
        <v>1.0752704049191806</v>
      </c>
      <c r="N1214" s="2" cm="1">
        <f t="array" ref="N1214">IF(F1214="","",F1214-SUMPRODUCT(($B$1461:$B$1491=$J1214)*1,F$1461:F$1491))</f>
        <v>1.0591096266728357</v>
      </c>
      <c r="O1214" s="2" cm="1">
        <f t="array" ref="O1214">IF(G1214="","",G1214-SUMPRODUCT(($B$1461:$B$1491=$J1214)*1,G$1461:G$1491))</f>
        <v>1.0177913405687704</v>
      </c>
    </row>
    <row r="1215" spans="1:15" x14ac:dyDescent="0.55000000000000004">
      <c r="A1215" s="3">
        <v>40</v>
      </c>
      <c r="B1215" s="4">
        <v>3</v>
      </c>
      <c r="C1215" s="2">
        <f>IF(logVir!C1215="","",LN(資本ストック!C1215))</f>
        <v>13.393302678362883</v>
      </c>
      <c r="D1215" s="2">
        <f>IF(logVir!D1215="","",LN(資本ストック!D1215))</f>
        <v>13.416963741836156</v>
      </c>
      <c r="E1215" s="2">
        <f>IF(logVir!E1215="","",LN(資本ストック!E1215))</f>
        <v>13.472367489237008</v>
      </c>
      <c r="F1215" s="2">
        <f>IF(logVir!F1215="","",LN(資本ストック!F1215))</f>
        <v>13.451854730784095</v>
      </c>
      <c r="G1215" s="2">
        <f>IF(logVir!G1215="","",LN(資本ストック!G1215))</f>
        <v>13.471613636569847</v>
      </c>
      <c r="I1215" s="3">
        <v>40</v>
      </c>
      <c r="J1215" s="3">
        <v>3</v>
      </c>
      <c r="K1215" s="2" cm="1">
        <f t="array" ref="K1215">IF(C1215="","",C1215-SUMPRODUCT(($B$1461:$B$1491=$J1215)*1,C$1461:C$1491))</f>
        <v>0.75214476445477096</v>
      </c>
      <c r="L1215" s="2" cm="1">
        <f t="array" ref="L1215">IF(D1215="","",D1215-SUMPRODUCT(($B$1461:$B$1491=$J1215)*1,D$1461:D$1491))</f>
        <v>0.76734871616759293</v>
      </c>
      <c r="M1215" s="2" cm="1">
        <f t="array" ref="M1215">IF(E1215="","",E1215-SUMPRODUCT(($B$1461:$B$1491=$J1215)*1,E$1461:E$1491))</f>
        <v>0.75797520206000257</v>
      </c>
      <c r="N1215" s="2" cm="1">
        <f t="array" ref="N1215">IF(F1215="","",F1215-SUMPRODUCT(($B$1461:$B$1491=$J1215)*1,F$1461:F$1491))</f>
        <v>0.74136436773345338</v>
      </c>
      <c r="O1215" s="2" cm="1">
        <f t="array" ref="O1215">IF(G1215="","",G1215-SUMPRODUCT(($B$1461:$B$1491=$J1215)*1,G$1461:G$1491))</f>
        <v>0.76601688308818794</v>
      </c>
    </row>
    <row r="1216" spans="1:15" x14ac:dyDescent="0.55000000000000004">
      <c r="A1216" s="3">
        <v>40</v>
      </c>
      <c r="B1216" s="4">
        <v>4</v>
      </c>
      <c r="C1216" s="2">
        <f>IF(logVir!C1216="","",LN(資本ストック!C1216))</f>
        <v>10.221031019431887</v>
      </c>
      <c r="D1216" s="2">
        <f>IF(logVir!D1216="","",LN(資本ストック!D1216))</f>
        <v>10.287000383509218</v>
      </c>
      <c r="E1216" s="2">
        <f>IF(logVir!E1216="","",LN(資本ストック!E1216))</f>
        <v>10.514645795297271</v>
      </c>
      <c r="F1216" s="2">
        <f>IF(logVir!F1216="","",LN(資本ストック!F1216))</f>
        <v>10.592997646048856</v>
      </c>
      <c r="G1216" s="2">
        <f>IF(logVir!G1216="","",LN(資本ストック!G1216))</f>
        <v>10.878099584403893</v>
      </c>
      <c r="I1216" s="3">
        <v>40</v>
      </c>
      <c r="J1216" s="3">
        <v>4</v>
      </c>
      <c r="K1216" s="2" cm="1">
        <f t="array" ref="K1216">IF(C1216="","",C1216-SUMPRODUCT(($B$1461:$B$1491=$J1216)*1,C$1461:C$1491))</f>
        <v>-0.73567457224549138</v>
      </c>
      <c r="L1216" s="2" cm="1">
        <f t="array" ref="L1216">IF(D1216="","",D1216-SUMPRODUCT(($B$1461:$B$1491=$J1216)*1,D$1461:D$1491))</f>
        <v>-0.53346074744118077</v>
      </c>
      <c r="M1216" s="2" cm="1">
        <f t="array" ref="M1216">IF(E1216="","",E1216-SUMPRODUCT(($B$1461:$B$1491=$J1216)*1,E$1461:E$1491))</f>
        <v>-0.26676143124067409</v>
      </c>
      <c r="N1216" s="2" cm="1">
        <f t="array" ref="N1216">IF(F1216="","",F1216-SUMPRODUCT(($B$1461:$B$1491=$J1216)*1,F$1461:F$1491))</f>
        <v>-0.16201776608452079</v>
      </c>
      <c r="O1216" s="2" cm="1">
        <f t="array" ref="O1216">IF(G1216="","",G1216-SUMPRODUCT(($B$1461:$B$1491=$J1216)*1,G$1461:G$1491))</f>
        <v>0.15410962812986462</v>
      </c>
    </row>
    <row r="1217" spans="1:15" x14ac:dyDescent="0.55000000000000004">
      <c r="A1217" s="3">
        <v>40</v>
      </c>
      <c r="B1217" s="4">
        <v>5</v>
      </c>
      <c r="C1217" s="2">
        <f>IF(logVir!C1217="","",LN(資本ストック!C1217))</f>
        <v>10.812144909840072</v>
      </c>
      <c r="D1217" s="2">
        <f>IF(logVir!D1217="","",LN(資本ストック!D1217))</f>
        <v>10.838684579764985</v>
      </c>
      <c r="E1217" s="2">
        <f>IF(logVir!E1217="","",LN(資本ストック!E1217))</f>
        <v>11.353696044025178</v>
      </c>
      <c r="F1217" s="2">
        <f>IF(logVir!F1217="","",LN(資本ストック!F1217))</f>
        <v>11.345254368063934</v>
      </c>
      <c r="G1217" s="2">
        <f>IF(logVir!G1217="","",LN(資本ストック!G1217))</f>
        <v>11.424306433550141</v>
      </c>
      <c r="I1217" s="3">
        <v>40</v>
      </c>
      <c r="J1217" s="3">
        <v>5</v>
      </c>
      <c r="K1217" s="2" cm="1">
        <f t="array" ref="K1217">IF(C1217="","",C1217-SUMPRODUCT(($B$1461:$B$1491=$J1217)*1,C$1461:C$1491))</f>
        <v>-0.58055619989407603</v>
      </c>
      <c r="L1217" s="2" cm="1">
        <f t="array" ref="L1217">IF(D1217="","",D1217-SUMPRODUCT(($B$1461:$B$1491=$J1217)*1,D$1461:D$1491))</f>
        <v>-0.51197927172259483</v>
      </c>
      <c r="M1217" s="2" cm="1">
        <f t="array" ref="M1217">IF(E1217="","",E1217-SUMPRODUCT(($B$1461:$B$1491=$J1217)*1,E$1461:E$1491))</f>
        <v>-3.9218434140577685E-2</v>
      </c>
      <c r="N1217" s="2" cm="1">
        <f t="array" ref="N1217">IF(F1217="","",F1217-SUMPRODUCT(($B$1461:$B$1491=$J1217)*1,F$1461:F$1491))</f>
        <v>-3.966308881232905E-2</v>
      </c>
      <c r="O1217" s="2" cm="1">
        <f t="array" ref="O1217">IF(G1217="","",G1217-SUMPRODUCT(($B$1461:$B$1491=$J1217)*1,G$1461:G$1491))</f>
        <v>3.5445377689361734E-2</v>
      </c>
    </row>
    <row r="1218" spans="1:15" x14ac:dyDescent="0.55000000000000004">
      <c r="A1218" s="3">
        <v>40</v>
      </c>
      <c r="B1218" s="4">
        <v>6</v>
      </c>
      <c r="C1218" s="2">
        <f>IF(logVir!C1218="","",LN(資本ストック!C1218))</f>
        <v>13.914979555983797</v>
      </c>
      <c r="D1218" s="2">
        <f>IF(logVir!D1218="","",LN(資本ストック!D1218))</f>
        <v>13.931877095520179</v>
      </c>
      <c r="E1218" s="2">
        <f>IF(logVir!E1218="","",LN(資本ストック!E1218))</f>
        <v>13.921803394845496</v>
      </c>
      <c r="F1218" s="2">
        <f>IF(logVir!F1218="","",LN(資本ストック!F1218))</f>
        <v>13.935002688984667</v>
      </c>
      <c r="G1218" s="2">
        <f>IF(logVir!G1218="","",LN(資本ストック!G1218))</f>
        <v>14.013802275743243</v>
      </c>
      <c r="I1218" s="3">
        <v>40</v>
      </c>
      <c r="J1218" s="3">
        <v>6</v>
      </c>
      <c r="K1218" s="2" cm="1">
        <f t="array" ref="K1218">IF(C1218="","",C1218-SUMPRODUCT(($B$1461:$B$1491=$J1218)*1,C$1461:C$1491))</f>
        <v>0.76421040073533497</v>
      </c>
      <c r="L1218" s="2" cm="1">
        <f t="array" ref="L1218">IF(D1218="","",D1218-SUMPRODUCT(($B$1461:$B$1491=$J1218)*1,D$1461:D$1491))</f>
        <v>0.75718440296768463</v>
      </c>
      <c r="M1218" s="2" cm="1">
        <f t="array" ref="M1218">IF(E1218="","",E1218-SUMPRODUCT(($B$1461:$B$1491=$J1218)*1,E$1461:E$1491))</f>
        <v>0.71594527781318718</v>
      </c>
      <c r="N1218" s="2" cm="1">
        <f t="array" ref="N1218">IF(F1218="","",F1218-SUMPRODUCT(($B$1461:$B$1491=$J1218)*1,F$1461:F$1491))</f>
        <v>0.7267664265918139</v>
      </c>
      <c r="O1218" s="2" cm="1">
        <f t="array" ref="O1218">IF(G1218="","",G1218-SUMPRODUCT(($B$1461:$B$1491=$J1218)*1,G$1461:G$1491))</f>
        <v>0.79695394803963815</v>
      </c>
    </row>
    <row r="1219" spans="1:15" x14ac:dyDescent="0.55000000000000004">
      <c r="A1219" s="3">
        <v>40</v>
      </c>
      <c r="B1219" s="4">
        <v>7</v>
      </c>
      <c r="C1219" s="2">
        <f>IF(logVir!C1219="","",LN(資本ストック!C1219))</f>
        <v>12.862986297805156</v>
      </c>
      <c r="D1219" s="2">
        <f>IF(logVir!D1219="","",LN(資本ストック!D1219))</f>
        <v>12.856790529710658</v>
      </c>
      <c r="E1219" s="2">
        <f>IF(logVir!E1219="","",LN(資本ストック!E1219))</f>
        <v>12.871818088237815</v>
      </c>
      <c r="F1219" s="2">
        <f>IF(logVir!F1219="","",LN(資本ストック!F1219))</f>
        <v>12.863864935733634</v>
      </c>
      <c r="G1219" s="2">
        <f>IF(logVir!G1219="","",LN(資本ストック!G1219))</f>
        <v>12.865055908447911</v>
      </c>
      <c r="I1219" s="3">
        <v>40</v>
      </c>
      <c r="J1219" s="3">
        <v>7</v>
      </c>
      <c r="K1219" s="2" cm="1">
        <f t="array" ref="K1219">IF(C1219="","",C1219-SUMPRODUCT(($B$1461:$B$1491=$J1219)*1,C$1461:C$1491))</f>
        <v>1.0390442197621983</v>
      </c>
      <c r="L1219" s="2" cm="1">
        <f t="array" ref="L1219">IF(D1219="","",D1219-SUMPRODUCT(($B$1461:$B$1491=$J1219)*1,D$1461:D$1491))</f>
        <v>1.1013452732538482</v>
      </c>
      <c r="M1219" s="2" cm="1">
        <f t="array" ref="M1219">IF(E1219="","",E1219-SUMPRODUCT(($B$1461:$B$1491=$J1219)*1,E$1461:E$1491))</f>
        <v>1.1255609041401282</v>
      </c>
      <c r="N1219" s="2" cm="1">
        <f t="array" ref="N1219">IF(F1219="","",F1219-SUMPRODUCT(($B$1461:$B$1491=$J1219)*1,F$1461:F$1491))</f>
        <v>1.1345048983930965</v>
      </c>
      <c r="O1219" s="2" cm="1">
        <f t="array" ref="O1219">IF(G1219="","",G1219-SUMPRODUCT(($B$1461:$B$1491=$J1219)*1,G$1461:G$1491))</f>
        <v>1.1370518367072222</v>
      </c>
    </row>
    <row r="1220" spans="1:15" x14ac:dyDescent="0.55000000000000004">
      <c r="A1220" s="3">
        <v>40</v>
      </c>
      <c r="B1220" s="4">
        <v>8</v>
      </c>
      <c r="C1220" s="2">
        <f>IF(logVir!C1220="","",LN(資本ストック!C1220))</f>
        <v>14.204026690553601</v>
      </c>
      <c r="D1220" s="2">
        <f>IF(logVir!D1220="","",LN(資本ストック!D1220))</f>
        <v>14.225824554380562</v>
      </c>
      <c r="E1220" s="2">
        <f>IF(logVir!E1220="","",LN(資本ストック!E1220))</f>
        <v>14.187589709596271</v>
      </c>
      <c r="F1220" s="2">
        <f>IF(logVir!F1220="","",LN(資本ストック!F1220))</f>
        <v>14.177594670096472</v>
      </c>
      <c r="G1220" s="2">
        <f>IF(logVir!G1220="","",LN(資本ストック!G1220))</f>
        <v>14.173412065299692</v>
      </c>
      <c r="I1220" s="3">
        <v>40</v>
      </c>
      <c r="J1220" s="3">
        <v>8</v>
      </c>
      <c r="K1220" s="2" cm="1">
        <f t="array" ref="K1220">IF(C1220="","",C1220-SUMPRODUCT(($B$1461:$B$1491=$J1220)*1,C$1461:C$1491))</f>
        <v>1.7631034965770738</v>
      </c>
      <c r="L1220" s="2" cm="1">
        <f t="array" ref="L1220">IF(D1220="","",D1220-SUMPRODUCT(($B$1461:$B$1491=$J1220)*1,D$1461:D$1491))</f>
        <v>1.7646505301633155</v>
      </c>
      <c r="M1220" s="2" cm="1">
        <f t="array" ref="M1220">IF(E1220="","",E1220-SUMPRODUCT(($B$1461:$B$1491=$J1220)*1,E$1461:E$1491))</f>
        <v>1.7347931896720539</v>
      </c>
      <c r="N1220" s="2" cm="1">
        <f t="array" ref="N1220">IF(F1220="","",F1220-SUMPRODUCT(($B$1461:$B$1491=$J1220)*1,F$1461:F$1491))</f>
        <v>1.6771126175636581</v>
      </c>
      <c r="O1220" s="2" cm="1">
        <f t="array" ref="O1220">IF(G1220="","",G1220-SUMPRODUCT(($B$1461:$B$1491=$J1220)*1,G$1461:G$1491))</f>
        <v>1.7092247692283582</v>
      </c>
    </row>
    <row r="1221" spans="1:15" x14ac:dyDescent="0.55000000000000004">
      <c r="A1221" s="3">
        <v>40</v>
      </c>
      <c r="B1221" s="4">
        <v>9</v>
      </c>
      <c r="C1221" s="2">
        <f>IF(logVir!C1221="","",LN(資本ストック!C1221))</f>
        <v>11.841542584373096</v>
      </c>
      <c r="D1221" s="2">
        <f>IF(logVir!D1221="","",LN(資本ストック!D1221))</f>
        <v>11.865270772096512</v>
      </c>
      <c r="E1221" s="2">
        <f>IF(logVir!E1221="","",LN(資本ストック!E1221))</f>
        <v>12.022626500588487</v>
      </c>
      <c r="F1221" s="2">
        <f>IF(logVir!F1221="","",LN(資本ストック!F1221))</f>
        <v>12.021981844836089</v>
      </c>
      <c r="G1221" s="2">
        <f>IF(logVir!G1221="","",LN(資本ストック!G1221))</f>
        <v>12.081779355475639</v>
      </c>
      <c r="I1221" s="3">
        <v>40</v>
      </c>
      <c r="J1221" s="3">
        <v>9</v>
      </c>
      <c r="K1221" s="2" cm="1">
        <f t="array" ref="K1221">IF(C1221="","",C1221-SUMPRODUCT(($B$1461:$B$1491=$J1221)*1,C$1461:C$1491))</f>
        <v>0.56467708276010242</v>
      </c>
      <c r="L1221" s="2" cm="1">
        <f t="array" ref="L1221">IF(D1221="","",D1221-SUMPRODUCT(($B$1461:$B$1491=$J1221)*1,D$1461:D$1491))</f>
        <v>0.61464782934025131</v>
      </c>
      <c r="M1221" s="2" cm="1">
        <f t="array" ref="M1221">IF(E1221="","",E1221-SUMPRODUCT(($B$1461:$B$1491=$J1221)*1,E$1461:E$1491))</f>
        <v>0.68803641123267134</v>
      </c>
      <c r="N1221" s="2" cm="1">
        <f t="array" ref="N1221">IF(F1221="","",F1221-SUMPRODUCT(($B$1461:$B$1491=$J1221)*1,F$1461:F$1491))</f>
        <v>0.71514962577894003</v>
      </c>
      <c r="O1221" s="2" cm="1">
        <f t="array" ref="O1221">IF(G1221="","",G1221-SUMPRODUCT(($B$1461:$B$1491=$J1221)*1,G$1461:G$1491))</f>
        <v>0.7745390401020078</v>
      </c>
    </row>
    <row r="1222" spans="1:15" x14ac:dyDescent="0.55000000000000004">
      <c r="A1222" s="3">
        <v>40</v>
      </c>
      <c r="B1222" s="4">
        <v>10</v>
      </c>
      <c r="C1222" s="2">
        <f>IF(logVir!C1222="","",LN(資本ストック!C1222))</f>
        <v>13.024039209770617</v>
      </c>
      <c r="D1222" s="2">
        <f>IF(logVir!D1222="","",LN(資本ストック!D1222))</f>
        <v>13.073969862053888</v>
      </c>
      <c r="E1222" s="2">
        <f>IF(logVir!E1222="","",LN(資本ストック!E1222))</f>
        <v>13.162864663443971</v>
      </c>
      <c r="F1222" s="2">
        <f>IF(logVir!F1222="","",LN(資本ストック!F1222))</f>
        <v>13.188527806504318</v>
      </c>
      <c r="G1222" s="2">
        <f>IF(logVir!G1222="","",LN(資本ストック!G1222))</f>
        <v>13.199026128166</v>
      </c>
      <c r="I1222" s="3">
        <v>40</v>
      </c>
      <c r="J1222" s="3">
        <v>10</v>
      </c>
      <c r="K1222" s="2" cm="1">
        <f t="array" ref="K1222">IF(C1222="","",C1222-SUMPRODUCT(($B$1461:$B$1491=$J1222)*1,C$1461:C$1491))</f>
        <v>0.34878801673909265</v>
      </c>
      <c r="L1222" s="2" cm="1">
        <f t="array" ref="L1222">IF(D1222="","",D1222-SUMPRODUCT(($B$1461:$B$1491=$J1222)*1,D$1461:D$1491))</f>
        <v>0.33136250979234916</v>
      </c>
      <c r="M1222" s="2" cm="1">
        <f t="array" ref="M1222">IF(E1222="","",E1222-SUMPRODUCT(($B$1461:$B$1491=$J1222)*1,E$1461:E$1491))</f>
        <v>0.33774943442280936</v>
      </c>
      <c r="N1222" s="2" cm="1">
        <f t="array" ref="N1222">IF(F1222="","",F1222-SUMPRODUCT(($B$1461:$B$1491=$J1222)*1,F$1461:F$1491))</f>
        <v>0.37201622477508955</v>
      </c>
      <c r="O1222" s="2" cm="1">
        <f t="array" ref="O1222">IF(G1222="","",G1222-SUMPRODUCT(($B$1461:$B$1491=$J1222)*1,G$1461:G$1491))</f>
        <v>0.36842945182155695</v>
      </c>
    </row>
    <row r="1223" spans="1:15" x14ac:dyDescent="0.55000000000000004">
      <c r="A1223" s="3">
        <v>40</v>
      </c>
      <c r="B1223" s="4">
        <v>11</v>
      </c>
      <c r="C1223" s="2">
        <f>IF(logVir!C1223="","",LN(資本ストック!C1223))</f>
        <v>12.416359293577424</v>
      </c>
      <c r="D1223" s="2">
        <f>IF(logVir!D1223="","",LN(資本ストック!D1223))</f>
        <v>12.47390695962193</v>
      </c>
      <c r="E1223" s="2">
        <f>IF(logVir!E1223="","",LN(資本ストック!E1223))</f>
        <v>12.516464116336067</v>
      </c>
      <c r="F1223" s="2">
        <f>IF(logVir!F1223="","",LN(資本ストック!F1223))</f>
        <v>12.59193217925783</v>
      </c>
      <c r="G1223" s="2">
        <f>IF(logVir!G1223="","",LN(資本ストック!G1223))</f>
        <v>12.698772745096125</v>
      </c>
      <c r="I1223" s="3">
        <v>40</v>
      </c>
      <c r="J1223" s="3">
        <v>11</v>
      </c>
      <c r="K1223" s="2" cm="1">
        <f t="array" ref="K1223">IF(C1223="","",C1223-SUMPRODUCT(($B$1461:$B$1491=$J1223)*1,C$1461:C$1491))</f>
        <v>3.4267336981180563E-2</v>
      </c>
      <c r="L1223" s="2" cm="1">
        <f t="array" ref="L1223">IF(D1223="","",D1223-SUMPRODUCT(($B$1461:$B$1491=$J1223)*1,D$1461:D$1491))</f>
        <v>9.847555708539879E-2</v>
      </c>
      <c r="M1223" s="2" cm="1">
        <f t="array" ref="M1223">IF(E1223="","",E1223-SUMPRODUCT(($B$1461:$B$1491=$J1223)*1,E$1461:E$1491))</f>
        <v>8.8230425008053004E-2</v>
      </c>
      <c r="N1223" s="2" cm="1">
        <f t="array" ref="N1223">IF(F1223="","",F1223-SUMPRODUCT(($B$1461:$B$1491=$J1223)*1,F$1461:F$1491))</f>
        <v>0.15282882020806632</v>
      </c>
      <c r="O1223" s="2" cm="1">
        <f t="array" ref="O1223">IF(G1223="","",G1223-SUMPRODUCT(($B$1461:$B$1491=$J1223)*1,G$1461:G$1491))</f>
        <v>0.22570341204719391</v>
      </c>
    </row>
    <row r="1224" spans="1:15" x14ac:dyDescent="0.55000000000000004">
      <c r="A1224" s="3">
        <v>40</v>
      </c>
      <c r="B1224" s="4">
        <v>12</v>
      </c>
      <c r="C1224" s="2">
        <f>IF(logVir!C1224="","",LN(資本ストック!C1224))</f>
        <v>12.767057425674853</v>
      </c>
      <c r="D1224" s="2">
        <f>IF(logVir!D1224="","",LN(資本ストック!D1224))</f>
        <v>12.755562618087591</v>
      </c>
      <c r="E1224" s="2">
        <f>IF(logVir!E1224="","",LN(資本ストック!E1224))</f>
        <v>12.8221780877647</v>
      </c>
      <c r="F1224" s="2">
        <f>IF(logVir!F1224="","",LN(資本ストック!F1224))</f>
        <v>12.789943159499265</v>
      </c>
      <c r="G1224" s="2">
        <f>IF(logVir!G1224="","",LN(資本ストック!G1224))</f>
        <v>12.744715574810225</v>
      </c>
      <c r="I1224" s="3">
        <v>40</v>
      </c>
      <c r="J1224" s="3">
        <v>12</v>
      </c>
      <c r="K1224" s="2" cm="1">
        <f t="array" ref="K1224">IF(C1224="","",C1224-SUMPRODUCT(($B$1461:$B$1491=$J1224)*1,C$1461:C$1491))</f>
        <v>0.46449771941351159</v>
      </c>
      <c r="L1224" s="2" cm="1">
        <f t="array" ref="L1224">IF(D1224="","",D1224-SUMPRODUCT(($B$1461:$B$1491=$J1224)*1,D$1461:D$1491))</f>
        <v>0.49800731535517961</v>
      </c>
      <c r="M1224" s="2" cm="1">
        <f t="array" ref="M1224">IF(E1224="","",E1224-SUMPRODUCT(($B$1461:$B$1491=$J1224)*1,E$1461:E$1491))</f>
        <v>0.53498723213968269</v>
      </c>
      <c r="N1224" s="2" cm="1">
        <f t="array" ref="N1224">IF(F1224="","",F1224-SUMPRODUCT(($B$1461:$B$1491=$J1224)*1,F$1461:F$1491))</f>
        <v>0.54075584946982147</v>
      </c>
      <c r="O1224" s="2" cm="1">
        <f t="array" ref="O1224">IF(G1224="","",G1224-SUMPRODUCT(($B$1461:$B$1491=$J1224)*1,G$1461:G$1491))</f>
        <v>0.53737263861266626</v>
      </c>
    </row>
    <row r="1225" spans="1:15" x14ac:dyDescent="0.55000000000000004">
      <c r="A1225" s="3">
        <v>40</v>
      </c>
      <c r="B1225" s="4">
        <v>13</v>
      </c>
      <c r="C1225" s="2">
        <f>IF(logVir!C1225="","",LN(資本ストック!C1225))</f>
        <v>12.241042166554891</v>
      </c>
      <c r="D1225" s="2">
        <f>IF(logVir!D1225="","",LN(資本ストック!D1225))</f>
        <v>12.118637892706431</v>
      </c>
      <c r="E1225" s="2">
        <f>IF(logVir!E1225="","",LN(資本ストック!E1225))</f>
        <v>11.909450962552743</v>
      </c>
      <c r="F1225" s="2">
        <f>IF(logVir!F1225="","",LN(資本ストック!F1225))</f>
        <v>11.852343404329606</v>
      </c>
      <c r="G1225" s="2">
        <f>IF(logVir!G1225="","",LN(資本ストック!G1225))</f>
        <v>11.783922469893948</v>
      </c>
      <c r="I1225" s="3">
        <v>40</v>
      </c>
      <c r="J1225" s="3">
        <v>13</v>
      </c>
      <c r="K1225" s="2" cm="1">
        <f t="array" ref="K1225">IF(C1225="","",C1225-SUMPRODUCT(($B$1461:$B$1491=$J1225)*1,C$1461:C$1491))</f>
        <v>0.43431782401943408</v>
      </c>
      <c r="L1225" s="2" cm="1">
        <f t="array" ref="L1225">IF(D1225="","",D1225-SUMPRODUCT(($B$1461:$B$1491=$J1225)*1,D$1461:D$1491))</f>
        <v>0.58255910691799428</v>
      </c>
      <c r="M1225" s="2" cm="1">
        <f t="array" ref="M1225">IF(E1225="","",E1225-SUMPRODUCT(($B$1461:$B$1491=$J1225)*1,E$1461:E$1491))</f>
        <v>0.43463583432719766</v>
      </c>
      <c r="N1225" s="2" cm="1">
        <f t="array" ref="N1225">IF(F1225="","",F1225-SUMPRODUCT(($B$1461:$B$1491=$J1225)*1,F$1461:F$1491))</f>
        <v>0.41861949464571602</v>
      </c>
      <c r="O1225" s="2" cm="1">
        <f t="array" ref="O1225">IF(G1225="","",G1225-SUMPRODUCT(($B$1461:$B$1491=$J1225)*1,G$1461:G$1491))</f>
        <v>0.35930729677121853</v>
      </c>
    </row>
    <row r="1226" spans="1:15" x14ac:dyDescent="0.55000000000000004">
      <c r="A1226" s="3">
        <v>40</v>
      </c>
      <c r="B1226" s="4">
        <v>14</v>
      </c>
      <c r="C1226" s="2">
        <f>IF(logVir!C1226="","",LN(資本ストック!C1226))</f>
        <v>13.879075534264025</v>
      </c>
      <c r="D1226" s="2">
        <f>IF(logVir!D1226="","",LN(資本ストック!D1226))</f>
        <v>13.769360311657918</v>
      </c>
      <c r="E1226" s="2">
        <f>IF(logVir!E1226="","",LN(資本ストック!E1226))</f>
        <v>13.912212458369813</v>
      </c>
      <c r="F1226" s="2">
        <f>IF(logVir!F1226="","",LN(資本ストック!F1226))</f>
        <v>13.903446554481071</v>
      </c>
      <c r="G1226" s="2">
        <f>IF(logVir!G1226="","",LN(資本ストック!G1226))</f>
        <v>13.979715664438881</v>
      </c>
      <c r="I1226" s="3">
        <v>40</v>
      </c>
      <c r="J1226" s="3">
        <v>14</v>
      </c>
      <c r="K1226" s="2" cm="1">
        <f t="array" ref="K1226">IF(C1226="","",C1226-SUMPRODUCT(($B$1461:$B$1491=$J1226)*1,C$1461:C$1491))</f>
        <v>1.3914851847065588</v>
      </c>
      <c r="L1226" s="2" cm="1">
        <f t="array" ref="L1226">IF(D1226="","",D1226-SUMPRODUCT(($B$1461:$B$1491=$J1226)*1,D$1461:D$1491))</f>
        <v>1.2771865683694692</v>
      </c>
      <c r="M1226" s="2" cm="1">
        <f t="array" ref="M1226">IF(E1226="","",E1226-SUMPRODUCT(($B$1461:$B$1491=$J1226)*1,E$1461:E$1491))</f>
        <v>1.2929785691627327</v>
      </c>
      <c r="N1226" s="2" cm="1">
        <f t="array" ref="N1226">IF(F1226="","",F1226-SUMPRODUCT(($B$1461:$B$1491=$J1226)*1,F$1461:F$1491))</f>
        <v>1.2741643694946614</v>
      </c>
      <c r="O1226" s="2" cm="1">
        <f t="array" ref="O1226">IF(G1226="","",G1226-SUMPRODUCT(($B$1461:$B$1491=$J1226)*1,G$1461:G$1491))</f>
        <v>1.3628466947041602</v>
      </c>
    </row>
    <row r="1227" spans="1:15" x14ac:dyDescent="0.55000000000000004">
      <c r="A1227" s="3">
        <v>40</v>
      </c>
      <c r="B1227" s="4">
        <v>15</v>
      </c>
      <c r="C1227" s="2">
        <f>IF(logVir!C1227="","",LN(資本ストック!C1227))</f>
        <v>11.331742336993521</v>
      </c>
      <c r="D1227" s="2">
        <f>IF(logVir!D1227="","",LN(資本ストック!D1227))</f>
        <v>11.3615786996184</v>
      </c>
      <c r="E1227" s="2">
        <f>IF(logVir!E1227="","",LN(資本ストック!E1227))</f>
        <v>11.476265330919665</v>
      </c>
      <c r="F1227" s="2">
        <f>IF(logVir!F1227="","",LN(資本ストック!F1227))</f>
        <v>11.421760927617221</v>
      </c>
      <c r="G1227" s="2">
        <f>IF(logVir!G1227="","",LN(資本ストック!G1227))</f>
        <v>11.735904010107507</v>
      </c>
      <c r="I1227" s="3">
        <v>40</v>
      </c>
      <c r="J1227" s="3">
        <v>15</v>
      </c>
      <c r="K1227" s="2" cm="1">
        <f t="array" ref="K1227">IF(C1227="","",C1227-SUMPRODUCT(($B$1461:$B$1491=$J1227)*1,C$1461:C$1491))</f>
        <v>0.86900089206833897</v>
      </c>
      <c r="L1227" s="2" cm="1">
        <f t="array" ref="L1227">IF(D1227="","",D1227-SUMPRODUCT(($B$1461:$B$1491=$J1227)*1,D$1461:D$1491))</f>
        <v>0.87363111118600756</v>
      </c>
      <c r="M1227" s="2" cm="1">
        <f t="array" ref="M1227">IF(E1227="","",E1227-SUMPRODUCT(($B$1461:$B$1491=$J1227)*1,E$1461:E$1491))</f>
        <v>0.91380417252318225</v>
      </c>
      <c r="N1227" s="2" cm="1">
        <f t="array" ref="N1227">IF(F1227="","",F1227-SUMPRODUCT(($B$1461:$B$1491=$J1227)*1,F$1461:F$1491))</f>
        <v>0.85136249801788644</v>
      </c>
      <c r="O1227" s="2" cm="1">
        <f t="array" ref="O1227">IF(G1227="","",G1227-SUMPRODUCT(($B$1461:$B$1491=$J1227)*1,G$1461:G$1491))</f>
        <v>1.1566273295719292</v>
      </c>
    </row>
    <row r="1228" spans="1:15" x14ac:dyDescent="0.55000000000000004">
      <c r="A1228" s="3">
        <v>40</v>
      </c>
      <c r="B1228" s="4">
        <v>16</v>
      </c>
      <c r="C1228" s="2">
        <f>IF(logVir!C1228="","",LN(資本ストック!C1228))</f>
        <v>12.874766185644711</v>
      </c>
      <c r="D1228" s="2">
        <f>IF(logVir!D1228="","",LN(資本ストック!D1228))</f>
        <v>12.979734522963826</v>
      </c>
      <c r="E1228" s="2">
        <f>IF(logVir!E1228="","",LN(資本ストック!E1228))</f>
        <v>12.990067451754376</v>
      </c>
      <c r="F1228" s="2">
        <f>IF(logVir!F1228="","",LN(資本ストック!F1228))</f>
        <v>12.959470692916709</v>
      </c>
      <c r="G1228" s="2">
        <f>IF(logVir!G1228="","",LN(資本ストック!G1228))</f>
        <v>12.982796741721033</v>
      </c>
      <c r="I1228" s="3">
        <v>40</v>
      </c>
      <c r="J1228" s="3">
        <v>16</v>
      </c>
      <c r="K1228" s="2" cm="1">
        <f t="array" ref="K1228">IF(C1228="","",C1228-SUMPRODUCT(($B$1461:$B$1491=$J1228)*1,C$1461:C$1491))</f>
        <v>0.66714362809209504</v>
      </c>
      <c r="L1228" s="2" cm="1">
        <f t="array" ref="L1228">IF(D1228="","",D1228-SUMPRODUCT(($B$1461:$B$1491=$J1228)*1,D$1461:D$1491))</f>
        <v>0.77155077610076539</v>
      </c>
      <c r="M1228" s="2" cm="1">
        <f t="array" ref="M1228">IF(E1228="","",E1228-SUMPRODUCT(($B$1461:$B$1491=$J1228)*1,E$1461:E$1491))</f>
        <v>0.74983018139669966</v>
      </c>
      <c r="N1228" s="2" cm="1">
        <f t="array" ref="N1228">IF(F1228="","",F1228-SUMPRODUCT(($B$1461:$B$1491=$J1228)*1,F$1461:F$1491))</f>
        <v>0.72202587090264814</v>
      </c>
      <c r="O1228" s="2" cm="1">
        <f t="array" ref="O1228">IF(G1228="","",G1228-SUMPRODUCT(($B$1461:$B$1491=$J1228)*1,G$1461:G$1491))</f>
        <v>0.72050383115116645</v>
      </c>
    </row>
    <row r="1229" spans="1:15" x14ac:dyDescent="0.55000000000000004">
      <c r="A1229" s="3">
        <v>40</v>
      </c>
      <c r="B1229" s="4">
        <v>17</v>
      </c>
      <c r="C1229" s="2">
        <f>IF(logVir!C1229="","",LN(資本ストック!C1229))</f>
        <v>15.711523377740146</v>
      </c>
      <c r="D1229" s="2">
        <f>IF(logVir!D1229="","",LN(資本ストック!D1229))</f>
        <v>15.754195958885681</v>
      </c>
      <c r="E1229" s="2">
        <f>IF(logVir!E1229="","",LN(資本ストック!E1229))</f>
        <v>15.739888211010983</v>
      </c>
      <c r="F1229" s="2">
        <f>IF(logVir!F1229="","",LN(資本ストック!F1229))</f>
        <v>15.730029920412189</v>
      </c>
      <c r="G1229" s="2">
        <f>IF(logVir!G1229="","",LN(資本ストック!G1229))</f>
        <v>15.725570740910824</v>
      </c>
      <c r="I1229" s="3">
        <v>40</v>
      </c>
      <c r="J1229" s="3">
        <v>17</v>
      </c>
      <c r="K1229" s="2" cm="1">
        <f t="array" ref="K1229">IF(C1229="","",C1229-SUMPRODUCT(($B$1461:$B$1491=$J1229)*1,C$1461:C$1491))</f>
        <v>0.64917019792279618</v>
      </c>
      <c r="L1229" s="2" cm="1">
        <f t="array" ref="L1229">IF(D1229="","",D1229-SUMPRODUCT(($B$1461:$B$1491=$J1229)*1,D$1461:D$1491))</f>
        <v>0.69993078819557297</v>
      </c>
      <c r="M1229" s="2" cm="1">
        <f t="array" ref="M1229">IF(E1229="","",E1229-SUMPRODUCT(($B$1461:$B$1491=$J1229)*1,E$1461:E$1491))</f>
        <v>0.68499557644978104</v>
      </c>
      <c r="N1229" s="2" cm="1">
        <f t="array" ref="N1229">IF(F1229="","",F1229-SUMPRODUCT(($B$1461:$B$1491=$J1229)*1,F$1461:F$1491))</f>
        <v>0.67603650806410442</v>
      </c>
      <c r="O1229" s="2" cm="1">
        <f t="array" ref="O1229">IF(G1229="","",G1229-SUMPRODUCT(($B$1461:$B$1491=$J1229)*1,G$1461:G$1491))</f>
        <v>0.66653152226970214</v>
      </c>
    </row>
    <row r="1230" spans="1:15" x14ac:dyDescent="0.55000000000000004">
      <c r="A1230" s="3">
        <v>40</v>
      </c>
      <c r="B1230" s="4">
        <v>18</v>
      </c>
      <c r="C1230" s="2">
        <f>IF(logVir!C1230="","",LN(資本ストック!C1230))</f>
        <v>13.44363149325774</v>
      </c>
      <c r="D1230" s="2">
        <f>IF(logVir!D1230="","",LN(資本ストック!D1230))</f>
        <v>13.496871724613122</v>
      </c>
      <c r="E1230" s="2">
        <f>IF(logVir!E1230="","",LN(資本ストック!E1230))</f>
        <v>13.543663038721325</v>
      </c>
      <c r="F1230" s="2">
        <f>IF(logVir!F1230="","",LN(資本ストック!F1230))</f>
        <v>13.54721977322685</v>
      </c>
      <c r="G1230" s="2">
        <f>IF(logVir!G1230="","",LN(資本ストック!G1230))</f>
        <v>13.625713650850981</v>
      </c>
      <c r="I1230" s="3">
        <v>40</v>
      </c>
      <c r="J1230" s="3">
        <v>18</v>
      </c>
      <c r="K1230" s="2" cm="1">
        <f t="array" ref="K1230">IF(C1230="","",C1230-SUMPRODUCT(($B$1461:$B$1491=$J1230)*1,C$1461:C$1491))</f>
        <v>0.74107615897654355</v>
      </c>
      <c r="L1230" s="2" cm="1">
        <f t="array" ref="L1230">IF(D1230="","",D1230-SUMPRODUCT(($B$1461:$B$1491=$J1230)*1,D$1461:D$1491))</f>
        <v>0.77128235637268006</v>
      </c>
      <c r="M1230" s="2" cm="1">
        <f t="array" ref="M1230">IF(E1230="","",E1230-SUMPRODUCT(($B$1461:$B$1491=$J1230)*1,E$1461:E$1491))</f>
        <v>0.76974054144329429</v>
      </c>
      <c r="N1230" s="2" cm="1">
        <f t="array" ref="N1230">IF(F1230="","",F1230-SUMPRODUCT(($B$1461:$B$1491=$J1230)*1,F$1461:F$1491))</f>
        <v>0.75531988610589451</v>
      </c>
      <c r="O1230" s="2" cm="1">
        <f t="array" ref="O1230">IF(G1230="","",G1230-SUMPRODUCT(($B$1461:$B$1491=$J1230)*1,G$1461:G$1491))</f>
        <v>0.76611330682517931</v>
      </c>
    </row>
    <row r="1231" spans="1:15" x14ac:dyDescent="0.55000000000000004">
      <c r="A1231" s="3">
        <v>40</v>
      </c>
      <c r="B1231" s="4">
        <v>19</v>
      </c>
      <c r="C1231" s="2">
        <f>IF(logVir!C1231="","",LN(資本ストック!C1231))</f>
        <v>14.126631625451358</v>
      </c>
      <c r="D1231" s="2">
        <f>IF(logVir!D1231="","",LN(資本ストック!D1231))</f>
        <v>14.060279823575081</v>
      </c>
      <c r="E1231" s="2">
        <f>IF(logVir!E1231="","",LN(資本ストック!E1231))</f>
        <v>14.021385913987562</v>
      </c>
      <c r="F1231" s="2">
        <f>IF(logVir!F1231="","",LN(資本ストック!F1231))</f>
        <v>14.011177748787722</v>
      </c>
      <c r="G1231" s="2">
        <f>IF(logVir!G1231="","",LN(資本ストック!G1231))</f>
        <v>13.989523657132452</v>
      </c>
      <c r="I1231" s="3">
        <v>40</v>
      </c>
      <c r="J1231" s="3">
        <v>19</v>
      </c>
      <c r="K1231" s="2" cm="1">
        <f t="array" ref="K1231">IF(C1231="","",C1231-SUMPRODUCT(($B$1461:$B$1491=$J1231)*1,C$1461:C$1491))</f>
        <v>1.6110511944340349</v>
      </c>
      <c r="L1231" s="2" cm="1">
        <f t="array" ref="L1231">IF(D1231="","",D1231-SUMPRODUCT(($B$1461:$B$1491=$J1231)*1,D$1461:D$1491))</f>
        <v>1.5994958835651012</v>
      </c>
      <c r="M1231" s="2" cm="1">
        <f t="array" ref="M1231">IF(E1231="","",E1231-SUMPRODUCT(($B$1461:$B$1491=$J1231)*1,E$1461:E$1491))</f>
        <v>1.5904881963785229</v>
      </c>
      <c r="N1231" s="2" cm="1">
        <f t="array" ref="N1231">IF(F1231="","",F1231-SUMPRODUCT(($B$1461:$B$1491=$J1231)*1,F$1461:F$1491))</f>
        <v>1.5854452993450714</v>
      </c>
      <c r="O1231" s="2" cm="1">
        <f t="array" ref="O1231">IF(G1231="","",G1231-SUMPRODUCT(($B$1461:$B$1491=$J1231)*1,G$1461:G$1491))</f>
        <v>1.573544213283224</v>
      </c>
    </row>
    <row r="1232" spans="1:15" x14ac:dyDescent="0.55000000000000004">
      <c r="A1232" s="3">
        <v>40</v>
      </c>
      <c r="B1232" s="4">
        <v>20</v>
      </c>
      <c r="C1232" s="2">
        <f>IF(logVir!C1232="","",LN(資本ストック!C1232))</f>
        <v>14.275972478624478</v>
      </c>
      <c r="D1232" s="2">
        <f>IF(logVir!D1232="","",LN(資本ストック!D1232))</f>
        <v>14.415290435336599</v>
      </c>
      <c r="E1232" s="2">
        <f>IF(logVir!E1232="","",LN(資本ストック!E1232))</f>
        <v>14.513070048684234</v>
      </c>
      <c r="F1232" s="2">
        <f>IF(logVir!F1232="","",LN(資本ストック!F1232))</f>
        <v>14.46926853730154</v>
      </c>
      <c r="G1232" s="2">
        <f>IF(logVir!G1232="","",LN(資本ストック!G1232))</f>
        <v>14.421858716763513</v>
      </c>
      <c r="I1232" s="3">
        <v>40</v>
      </c>
      <c r="J1232" s="3">
        <v>20</v>
      </c>
      <c r="K1232" s="2" cm="1">
        <f t="array" ref="K1232">IF(C1232="","",C1232-SUMPRODUCT(($B$1461:$B$1491=$J1232)*1,C$1461:C$1491))</f>
        <v>1.045810618735489</v>
      </c>
      <c r="L1232" s="2" cm="1">
        <f t="array" ref="L1232">IF(D1232="","",D1232-SUMPRODUCT(($B$1461:$B$1491=$J1232)*1,D$1461:D$1491))</f>
        <v>1.0889820810812996</v>
      </c>
      <c r="M1232" s="2" cm="1">
        <f t="array" ref="M1232">IF(E1232="","",E1232-SUMPRODUCT(($B$1461:$B$1491=$J1232)*1,E$1461:E$1491))</f>
        <v>1.1120516065181807</v>
      </c>
      <c r="N1232" s="2" cm="1">
        <f t="array" ref="N1232">IF(F1232="","",F1232-SUMPRODUCT(($B$1461:$B$1491=$J1232)*1,F$1461:F$1491))</f>
        <v>1.0721085059978055</v>
      </c>
      <c r="O1232" s="2" cm="1">
        <f t="array" ref="O1232">IF(G1232="","",G1232-SUMPRODUCT(($B$1461:$B$1491=$J1232)*1,G$1461:G$1491))</f>
        <v>0.97718221506971759</v>
      </c>
    </row>
    <row r="1233" spans="1:15" x14ac:dyDescent="0.55000000000000004">
      <c r="A1233" s="3">
        <v>40</v>
      </c>
      <c r="B1233" s="4">
        <v>21</v>
      </c>
      <c r="C1233" s="2">
        <f>IF(logVir!C1233="","",LN(資本ストック!C1233))</f>
        <v>15.437845831889378</v>
      </c>
      <c r="D1233" s="2">
        <f>IF(logVir!D1233="","",LN(資本ストック!D1233))</f>
        <v>15.427828929012454</v>
      </c>
      <c r="E1233" s="2">
        <f>IF(logVir!E1233="","",LN(資本ストック!E1233))</f>
        <v>15.424197492313475</v>
      </c>
      <c r="F1233" s="2">
        <f>IF(logVir!F1233="","",LN(資本ストック!F1233))</f>
        <v>15.414417198484573</v>
      </c>
      <c r="G1233" s="2">
        <f>IF(logVir!G1233="","",LN(資本ストック!G1233))</f>
        <v>15.412002484406067</v>
      </c>
      <c r="I1233" s="3">
        <v>40</v>
      </c>
      <c r="J1233" s="3">
        <v>21</v>
      </c>
      <c r="K1233" s="2" cm="1">
        <f t="array" ref="K1233">IF(C1233="","",C1233-SUMPRODUCT(($B$1461:$B$1491=$J1233)*1,C$1461:C$1491))</f>
        <v>0.94603431821200878</v>
      </c>
      <c r="L1233" s="2" cm="1">
        <f t="array" ref="L1233">IF(D1233="","",D1233-SUMPRODUCT(($B$1461:$B$1491=$J1233)*1,D$1461:D$1491))</f>
        <v>0.90307306310088364</v>
      </c>
      <c r="M1233" s="2" cm="1">
        <f t="array" ref="M1233">IF(E1233="","",E1233-SUMPRODUCT(($B$1461:$B$1491=$J1233)*1,E$1461:E$1491))</f>
        <v>0.84163388835287378</v>
      </c>
      <c r="N1233" s="2" cm="1">
        <f t="array" ref="N1233">IF(F1233="","",F1233-SUMPRODUCT(($B$1461:$B$1491=$J1233)*1,F$1461:F$1491))</f>
        <v>0.81970857160695054</v>
      </c>
      <c r="O1233" s="2" cm="1">
        <f t="array" ref="O1233">IF(G1233="","",G1233-SUMPRODUCT(($B$1461:$B$1491=$J1233)*1,G$1461:G$1491))</f>
        <v>0.80053322417563955</v>
      </c>
    </row>
    <row r="1234" spans="1:15" x14ac:dyDescent="0.55000000000000004">
      <c r="A1234" s="3">
        <v>40</v>
      </c>
      <c r="B1234" s="4">
        <v>22</v>
      </c>
      <c r="C1234" s="2">
        <f>IF(logVir!C1234="","",LN(資本ストック!C1234))</f>
        <v>13.496011230792874</v>
      </c>
      <c r="D1234" s="2">
        <f>IF(logVir!D1234="","",LN(資本ストック!D1234))</f>
        <v>13.392781268386194</v>
      </c>
      <c r="E1234" s="2">
        <f>IF(logVir!E1234="","",LN(資本ストック!E1234))</f>
        <v>13.318664822762171</v>
      </c>
      <c r="F1234" s="2">
        <f>IF(logVir!F1234="","",LN(資本ストック!F1234))</f>
        <v>13.278527789886038</v>
      </c>
      <c r="G1234" s="2">
        <f>IF(logVir!G1234="","",LN(資本ストック!G1234))</f>
        <v>13.221727879675282</v>
      </c>
      <c r="I1234" s="3">
        <v>40</v>
      </c>
      <c r="J1234" s="3">
        <v>22</v>
      </c>
      <c r="K1234" s="2" cm="1">
        <f t="array" ref="K1234">IF(C1234="","",C1234-SUMPRODUCT(($B$1461:$B$1491=$J1234)*1,C$1461:C$1491))</f>
        <v>0.89025765468192297</v>
      </c>
      <c r="L1234" s="2" cm="1">
        <f t="array" ref="L1234">IF(D1234="","",D1234-SUMPRODUCT(($B$1461:$B$1491=$J1234)*1,D$1461:D$1491))</f>
        <v>0.93512656139189154</v>
      </c>
      <c r="M1234" s="2" cm="1">
        <f t="array" ref="M1234">IF(E1234="","",E1234-SUMPRODUCT(($B$1461:$B$1491=$J1234)*1,E$1461:E$1491))</f>
        <v>1.0252640664024355</v>
      </c>
      <c r="N1234" s="2" cm="1">
        <f t="array" ref="N1234">IF(F1234="","",F1234-SUMPRODUCT(($B$1461:$B$1491=$J1234)*1,F$1461:F$1491))</f>
        <v>1.031557048191365</v>
      </c>
      <c r="O1234" s="2" cm="1">
        <f t="array" ref="O1234">IF(G1234="","",G1234-SUMPRODUCT(($B$1461:$B$1491=$J1234)*1,G$1461:G$1491))</f>
        <v>1.0081116353450934</v>
      </c>
    </row>
    <row r="1235" spans="1:15" x14ac:dyDescent="0.55000000000000004">
      <c r="A1235" s="3">
        <v>40</v>
      </c>
      <c r="B1235" s="4">
        <v>23</v>
      </c>
      <c r="C1235" s="2">
        <f>IF(logVir!C1235="","",LN(資本ストック!C1235))</f>
        <v>14.648053212817874</v>
      </c>
      <c r="D1235" s="2">
        <f>IF(logVir!D1235="","",LN(資本ストック!D1235))</f>
        <v>14.668091450301496</v>
      </c>
      <c r="E1235" s="2">
        <f>IF(logVir!E1235="","",LN(資本ストック!E1235))</f>
        <v>14.658533076952741</v>
      </c>
      <c r="F1235" s="2">
        <f>IF(logVir!F1235="","",LN(資本ストック!F1235))</f>
        <v>14.64573416752045</v>
      </c>
      <c r="G1235" s="2">
        <f>IF(logVir!G1235="","",LN(資本ストック!G1235))</f>
        <v>14.675857310727505</v>
      </c>
      <c r="I1235" s="3">
        <v>40</v>
      </c>
      <c r="J1235" s="3">
        <v>23</v>
      </c>
      <c r="K1235" s="2" cm="1">
        <f t="array" ref="K1235">IF(C1235="","",C1235-SUMPRODUCT(($B$1461:$B$1491=$J1235)*1,C$1461:C$1491))</f>
        <v>1.2307097247782153</v>
      </c>
      <c r="L1235" s="2" cm="1">
        <f t="array" ref="L1235">IF(D1235="","",D1235-SUMPRODUCT(($B$1461:$B$1491=$J1235)*1,D$1461:D$1491))</f>
        <v>1.1724015034296258</v>
      </c>
      <c r="M1235" s="2" cm="1">
        <f t="array" ref="M1235">IF(E1235="","",E1235-SUMPRODUCT(($B$1461:$B$1491=$J1235)*1,E$1461:E$1491))</f>
        <v>1.1522097087141692</v>
      </c>
      <c r="N1235" s="2" cm="1">
        <f t="array" ref="N1235">IF(F1235="","",F1235-SUMPRODUCT(($B$1461:$B$1491=$J1235)*1,F$1461:F$1491))</f>
        <v>1.1445611162123868</v>
      </c>
      <c r="O1235" s="2" cm="1">
        <f t="array" ref="O1235">IF(G1235="","",G1235-SUMPRODUCT(($B$1461:$B$1491=$J1235)*1,G$1461:G$1491))</f>
        <v>1.1617782275298811</v>
      </c>
    </row>
    <row r="1236" spans="1:15" x14ac:dyDescent="0.55000000000000004">
      <c r="A1236" s="3">
        <v>40</v>
      </c>
      <c r="B1236" s="4">
        <v>24</v>
      </c>
      <c r="C1236" s="2">
        <f>IF(logVir!C1236="","",LN(資本ストック!C1236))</f>
        <v>13.186446739254391</v>
      </c>
      <c r="D1236" s="2">
        <f>IF(logVir!D1236="","",LN(資本ストック!D1236))</f>
        <v>13.137299302126666</v>
      </c>
      <c r="E1236" s="2">
        <f>IF(logVir!E1236="","",LN(資本ストック!E1236))</f>
        <v>13.173326175493951</v>
      </c>
      <c r="F1236" s="2">
        <f>IF(logVir!F1236="","",LN(資本ストック!F1236))</f>
        <v>13.193701606913519</v>
      </c>
      <c r="G1236" s="2">
        <f>IF(logVir!G1236="","",LN(資本ストック!G1236))</f>
        <v>13.228589775499394</v>
      </c>
      <c r="I1236" s="3">
        <v>40</v>
      </c>
      <c r="J1236" s="3">
        <v>24</v>
      </c>
      <c r="K1236" s="2" cm="1">
        <f t="array" ref="K1236">IF(C1236="","",C1236-SUMPRODUCT(($B$1461:$B$1491=$J1236)*1,C$1461:C$1491))</f>
        <v>1.8937625453903504</v>
      </c>
      <c r="L1236" s="2" cm="1">
        <f t="array" ref="L1236">IF(D1236="","",D1236-SUMPRODUCT(($B$1461:$B$1491=$J1236)*1,D$1461:D$1491))</f>
        <v>1.8505507318061092</v>
      </c>
      <c r="M1236" s="2" cm="1">
        <f t="array" ref="M1236">IF(E1236="","",E1236-SUMPRODUCT(($B$1461:$B$1491=$J1236)*1,E$1461:E$1491))</f>
        <v>1.8392146657749073</v>
      </c>
      <c r="N1236" s="2" cm="1">
        <f t="array" ref="N1236">IF(F1236="","",F1236-SUMPRODUCT(($B$1461:$B$1491=$J1236)*1,F$1461:F$1491))</f>
        <v>1.8610459181532164</v>
      </c>
      <c r="O1236" s="2" cm="1">
        <f t="array" ref="O1236">IF(G1236="","",G1236-SUMPRODUCT(($B$1461:$B$1491=$J1236)*1,G$1461:G$1491))</f>
        <v>1.9068799621800032</v>
      </c>
    </row>
    <row r="1237" spans="1:15" x14ac:dyDescent="0.55000000000000004">
      <c r="A1237" s="3">
        <v>40</v>
      </c>
      <c r="B1237" s="4">
        <v>25</v>
      </c>
      <c r="C1237" s="2">
        <f>IF(logVir!C1237="","",LN(資本ストック!C1237))</f>
        <v>12.699381446981953</v>
      </c>
      <c r="D1237" s="2">
        <f>IF(logVir!D1237="","",LN(資本ストック!D1237))</f>
        <v>12.664476899475783</v>
      </c>
      <c r="E1237" s="2">
        <f>IF(logVir!E1237="","",LN(資本ストック!E1237))</f>
        <v>12.813895213511151</v>
      </c>
      <c r="F1237" s="2">
        <f>IF(logVir!F1237="","",LN(資本ストック!F1237))</f>
        <v>12.831044550030336</v>
      </c>
      <c r="G1237" s="2">
        <f>IF(logVir!G1237="","",LN(資本ストック!G1237))</f>
        <v>12.802312333196456</v>
      </c>
      <c r="I1237" s="3">
        <v>40</v>
      </c>
      <c r="J1237" s="3">
        <v>25</v>
      </c>
      <c r="K1237" s="2" cm="1">
        <f t="array" ref="K1237">IF(C1237="","",C1237-SUMPRODUCT(($B$1461:$B$1491=$J1237)*1,C$1461:C$1491))</f>
        <v>1.0916297898645801</v>
      </c>
      <c r="L1237" s="2" cm="1">
        <f t="array" ref="L1237">IF(D1237="","",D1237-SUMPRODUCT(($B$1461:$B$1491=$J1237)*1,D$1461:D$1491))</f>
        <v>0.968091688538534</v>
      </c>
      <c r="M1237" s="2" cm="1">
        <f t="array" ref="M1237">IF(E1237="","",E1237-SUMPRODUCT(($B$1461:$B$1491=$J1237)*1,E$1461:E$1491))</f>
        <v>1.0608543361073632</v>
      </c>
      <c r="N1237" s="2" cm="1">
        <f t="array" ref="N1237">IF(F1237="","",F1237-SUMPRODUCT(($B$1461:$B$1491=$J1237)*1,F$1461:F$1491))</f>
        <v>1.0414799046634027</v>
      </c>
      <c r="O1237" s="2" cm="1">
        <f t="array" ref="O1237">IF(G1237="","",G1237-SUMPRODUCT(($B$1461:$B$1491=$J1237)*1,G$1461:G$1491))</f>
        <v>1.0076816730223097</v>
      </c>
    </row>
    <row r="1238" spans="1:15" x14ac:dyDescent="0.55000000000000004">
      <c r="A1238" s="3">
        <v>40</v>
      </c>
      <c r="B1238" s="4">
        <v>26</v>
      </c>
      <c r="C1238" s="2">
        <f>IF(logVir!C1238="","",LN(資本ストック!C1238))</f>
        <v>15.487351093408357</v>
      </c>
      <c r="D1238" s="2">
        <f>IF(logVir!D1238="","",LN(資本ストック!D1238))</f>
        <v>15.46594957344162</v>
      </c>
      <c r="E1238" s="2">
        <f>IF(logVir!E1238="","",LN(資本ストック!E1238))</f>
        <v>15.540963235114495</v>
      </c>
      <c r="F1238" s="2">
        <f>IF(logVir!F1238="","",LN(資本ストック!F1238))</f>
        <v>15.56542336436728</v>
      </c>
      <c r="G1238" s="2">
        <f>IF(logVir!G1238="","",LN(資本ストック!G1238))</f>
        <v>15.599554274285122</v>
      </c>
      <c r="I1238" s="3">
        <v>40</v>
      </c>
      <c r="J1238" s="3">
        <v>26</v>
      </c>
      <c r="K1238" s="2" cm="1">
        <f t="array" ref="K1238">IF(C1238="","",C1238-SUMPRODUCT(($B$1461:$B$1491=$J1238)*1,C$1461:C$1491))</f>
        <v>1.3537079664653646</v>
      </c>
      <c r="L1238" s="2" cm="1">
        <f t="array" ref="L1238">IF(D1238="","",D1238-SUMPRODUCT(($B$1461:$B$1491=$J1238)*1,D$1461:D$1491))</f>
        <v>1.3929627056853349</v>
      </c>
      <c r="M1238" s="2" cm="1">
        <f t="array" ref="M1238">IF(E1238="","",E1238-SUMPRODUCT(($B$1461:$B$1491=$J1238)*1,E$1461:E$1491))</f>
        <v>1.4358927801171788</v>
      </c>
      <c r="N1238" s="2" cm="1">
        <f t="array" ref="N1238">IF(F1238="","",F1238-SUMPRODUCT(($B$1461:$B$1491=$J1238)*1,F$1461:F$1491))</f>
        <v>1.450615709398166</v>
      </c>
      <c r="O1238" s="2" cm="1">
        <f t="array" ref="O1238">IF(G1238="","",G1238-SUMPRODUCT(($B$1461:$B$1491=$J1238)*1,G$1461:G$1491))</f>
        <v>1.4948252482393194</v>
      </c>
    </row>
    <row r="1239" spans="1:15" x14ac:dyDescent="0.55000000000000004">
      <c r="A1239" s="3">
        <v>40</v>
      </c>
      <c r="B1239" s="4">
        <v>27</v>
      </c>
      <c r="C1239" s="2">
        <f>IF(logVir!C1239="","",LN(資本ストック!C1239))</f>
        <v>14.125474212254023</v>
      </c>
      <c r="D1239" s="2">
        <f>IF(logVir!D1239="","",LN(資本ストック!D1239))</f>
        <v>14.169210167599749</v>
      </c>
      <c r="E1239" s="2">
        <f>IF(logVir!E1239="","",LN(資本ストック!E1239))</f>
        <v>14.304456349835823</v>
      </c>
      <c r="F1239" s="2">
        <f>IF(logVir!F1239="","",LN(資本ストック!F1239))</f>
        <v>14.266972965428085</v>
      </c>
      <c r="G1239" s="2">
        <f>IF(logVir!G1239="","",LN(資本ストック!G1239))</f>
        <v>14.292436925288506</v>
      </c>
      <c r="I1239" s="3">
        <v>40</v>
      </c>
      <c r="J1239" s="3">
        <v>27</v>
      </c>
      <c r="K1239" s="2" cm="1">
        <f t="array" ref="K1239">IF(C1239="","",C1239-SUMPRODUCT(($B$1461:$B$1491=$J1239)*1,C$1461:C$1491))</f>
        <v>1.4225653476935403</v>
      </c>
      <c r="L1239" s="2" cm="1">
        <f t="array" ref="L1239">IF(D1239="","",D1239-SUMPRODUCT(($B$1461:$B$1491=$J1239)*1,D$1461:D$1491))</f>
        <v>1.1725818964255161</v>
      </c>
      <c r="M1239" s="2" cm="1">
        <f t="array" ref="M1239">IF(E1239="","",E1239-SUMPRODUCT(($B$1461:$B$1491=$J1239)*1,E$1461:E$1491))</f>
        <v>1.111587323228914</v>
      </c>
      <c r="N1239" s="2" cm="1">
        <f t="array" ref="N1239">IF(F1239="","",F1239-SUMPRODUCT(($B$1461:$B$1491=$J1239)*1,F$1461:F$1491))</f>
        <v>1.0584741356711902</v>
      </c>
      <c r="O1239" s="2" cm="1">
        <f t="array" ref="O1239">IF(G1239="","",G1239-SUMPRODUCT(($B$1461:$B$1491=$J1239)*1,G$1461:G$1491))</f>
        <v>1.0502187459508505</v>
      </c>
    </row>
    <row r="1240" spans="1:15" x14ac:dyDescent="0.55000000000000004">
      <c r="A1240" s="3">
        <v>40</v>
      </c>
      <c r="B1240" s="4">
        <v>28</v>
      </c>
      <c r="C1240" s="2">
        <f>IF(logVir!C1240="","",LN(資本ストック!C1240))</f>
        <v>16.344499224078529</v>
      </c>
      <c r="D1240" s="2">
        <f>IF(logVir!D1240="","",LN(資本ストック!D1240))</f>
        <v>16.325666486769691</v>
      </c>
      <c r="E1240" s="2">
        <f>IF(logVir!E1240="","",LN(資本ストック!E1240))</f>
        <v>16.34249697359229</v>
      </c>
      <c r="F1240" s="2">
        <f>IF(logVir!F1240="","",LN(資本ストック!F1240))</f>
        <v>16.346373508288245</v>
      </c>
      <c r="G1240" s="2">
        <f>IF(logVir!G1240="","",LN(資本ストック!G1240))</f>
        <v>16.355258518777671</v>
      </c>
      <c r="I1240" s="3">
        <v>40</v>
      </c>
      <c r="J1240" s="3">
        <v>28</v>
      </c>
      <c r="K1240" s="2" cm="1">
        <f t="array" ref="K1240">IF(C1240="","",C1240-SUMPRODUCT(($B$1461:$B$1491=$J1240)*1,C$1461:C$1491))</f>
        <v>0.79591727120378764</v>
      </c>
      <c r="L1240" s="2" cm="1">
        <f t="array" ref="L1240">IF(D1240="","",D1240-SUMPRODUCT(($B$1461:$B$1491=$J1240)*1,D$1461:D$1491))</f>
        <v>0.74661226228437627</v>
      </c>
      <c r="M1240" s="2" cm="1">
        <f t="array" ref="M1240">IF(E1240="","",E1240-SUMPRODUCT(($B$1461:$B$1491=$J1240)*1,E$1461:E$1491))</f>
        <v>0.73311908336123999</v>
      </c>
      <c r="N1240" s="2" cm="1">
        <f t="array" ref="N1240">IF(F1240="","",F1240-SUMPRODUCT(($B$1461:$B$1491=$J1240)*1,F$1461:F$1491))</f>
        <v>0.72540935048520438</v>
      </c>
      <c r="O1240" s="2" cm="1">
        <f t="array" ref="O1240">IF(G1240="","",G1240-SUMPRODUCT(($B$1461:$B$1491=$J1240)*1,G$1461:G$1491))</f>
        <v>0.71935088737585318</v>
      </c>
    </row>
    <row r="1241" spans="1:15" x14ac:dyDescent="0.55000000000000004">
      <c r="A1241" s="3">
        <v>40</v>
      </c>
      <c r="B1241" s="4">
        <v>29</v>
      </c>
      <c r="C1241" s="2">
        <f>IF(logVir!C1241="","",LN(資本ストック!C1241))</f>
        <v>14.288111922357615</v>
      </c>
      <c r="D1241" s="2">
        <f>IF(logVir!D1241="","",LN(資本ストック!D1241))</f>
        <v>14.288834603499929</v>
      </c>
      <c r="E1241" s="2">
        <f>IF(logVir!E1241="","",LN(資本ストック!E1241))</f>
        <v>14.289132042145262</v>
      </c>
      <c r="F1241" s="2">
        <f>IF(logVir!F1241="","",LN(資本ストック!F1241))</f>
        <v>14.286455081552713</v>
      </c>
      <c r="G1241" s="2">
        <f>IF(logVir!G1241="","",LN(資本ストック!G1241))</f>
        <v>14.309373394043284</v>
      </c>
      <c r="I1241" s="3">
        <v>40</v>
      </c>
      <c r="J1241" s="3">
        <v>29</v>
      </c>
      <c r="K1241" s="2" cm="1">
        <f t="array" ref="K1241">IF(C1241="","",C1241-SUMPRODUCT(($B$1461:$B$1491=$J1241)*1,C$1461:C$1491))</f>
        <v>1.0578749806034011</v>
      </c>
      <c r="L1241" s="2" cm="1">
        <f t="array" ref="L1241">IF(D1241="","",D1241-SUMPRODUCT(($B$1461:$B$1491=$J1241)*1,D$1461:D$1491))</f>
        <v>1.035246318980084</v>
      </c>
      <c r="M1241" s="2" cm="1">
        <f t="array" ref="M1241">IF(E1241="","",E1241-SUMPRODUCT(($B$1461:$B$1491=$J1241)*1,E$1461:E$1491))</f>
        <v>1.0986712202791153</v>
      </c>
      <c r="N1241" s="2" cm="1">
        <f t="array" ref="N1241">IF(F1241="","",F1241-SUMPRODUCT(($B$1461:$B$1491=$J1241)*1,F$1461:F$1491))</f>
        <v>1.1036903994497678</v>
      </c>
      <c r="O1241" s="2" cm="1">
        <f t="array" ref="O1241">IF(G1241="","",G1241-SUMPRODUCT(($B$1461:$B$1491=$J1241)*1,G$1461:G$1491))</f>
        <v>1.1577109289284611</v>
      </c>
    </row>
    <row r="1242" spans="1:15" x14ac:dyDescent="0.55000000000000004">
      <c r="A1242" s="3">
        <v>40</v>
      </c>
      <c r="B1242" s="4">
        <v>30</v>
      </c>
      <c r="C1242" s="2">
        <f>IF(logVir!C1242="","",LN(資本ストック!C1242))</f>
        <v>14.299835409230054</v>
      </c>
      <c r="D1242" s="2">
        <f>IF(logVir!D1242="","",LN(資本ストック!D1242))</f>
        <v>14.371085609230255</v>
      </c>
      <c r="E1242" s="2">
        <f>IF(logVir!E1242="","",LN(資本ストック!E1242))</f>
        <v>14.406112939971379</v>
      </c>
      <c r="F1242" s="2">
        <f>IF(logVir!F1242="","",LN(資本ストック!F1242))</f>
        <v>14.397875282810888</v>
      </c>
      <c r="G1242" s="2">
        <f>IF(logVir!G1242="","",LN(資本ストック!G1242))</f>
        <v>14.339770031250694</v>
      </c>
      <c r="I1242" s="3">
        <v>40</v>
      </c>
      <c r="J1242" s="3">
        <v>30</v>
      </c>
      <c r="K1242" s="2" cm="1">
        <f t="array" ref="K1242">IF(C1242="","",C1242-SUMPRODUCT(($B$1461:$B$1491=$J1242)*1,C$1461:C$1491))</f>
        <v>0.98639874688268847</v>
      </c>
      <c r="L1242" s="2" cm="1">
        <f t="array" ref="L1242">IF(D1242="","",D1242-SUMPRODUCT(($B$1461:$B$1491=$J1242)*1,D$1461:D$1491))</f>
        <v>0.98245728472335969</v>
      </c>
      <c r="M1242" s="2" cm="1">
        <f t="array" ref="M1242">IF(E1242="","",E1242-SUMPRODUCT(($B$1461:$B$1491=$J1242)*1,E$1461:E$1491))</f>
        <v>1.0856991480049825</v>
      </c>
      <c r="N1242" s="2" cm="1">
        <f t="array" ref="N1242">IF(F1242="","",F1242-SUMPRODUCT(($B$1461:$B$1491=$J1242)*1,F$1461:F$1491))</f>
        <v>1.0905697983657205</v>
      </c>
      <c r="O1242" s="2" cm="1">
        <f t="array" ref="O1242">IF(G1242="","",G1242-SUMPRODUCT(($B$1461:$B$1491=$J1242)*1,G$1461:G$1491))</f>
        <v>1.0448211678337369</v>
      </c>
    </row>
    <row r="1243" spans="1:15" x14ac:dyDescent="0.55000000000000004">
      <c r="A1243" s="3">
        <v>40</v>
      </c>
      <c r="B1243" s="4">
        <v>31</v>
      </c>
      <c r="C1243" s="2">
        <f>IF(logVir!C1243="","",LN(資本ストック!C1243))</f>
        <v>14.245111997131907</v>
      </c>
      <c r="D1243" s="2">
        <f>IF(logVir!D1243="","",LN(資本ストック!D1243))</f>
        <v>14.130019671771173</v>
      </c>
      <c r="E1243" s="2">
        <f>IF(logVir!E1243="","",LN(資本ストック!E1243))</f>
        <v>14.038296226693518</v>
      </c>
      <c r="F1243" s="2">
        <f>IF(logVir!F1243="","",LN(資本ストック!F1243))</f>
        <v>13.971930795715819</v>
      </c>
      <c r="G1243" s="2">
        <f>IF(logVir!G1243="","",LN(資本ストック!G1243))</f>
        <v>13.945891631518776</v>
      </c>
      <c r="I1243" s="3">
        <v>40</v>
      </c>
      <c r="J1243" s="3">
        <v>31</v>
      </c>
      <c r="K1243" s="2" cm="1">
        <f t="array" ref="K1243">IF(C1243="","",C1243-SUMPRODUCT(($B$1461:$B$1491=$J1243)*1,C$1461:C$1491))</f>
        <v>0.9285055290595885</v>
      </c>
      <c r="L1243" s="2" cm="1">
        <f t="array" ref="L1243">IF(D1243="","",D1243-SUMPRODUCT(($B$1461:$B$1491=$J1243)*1,D$1461:D$1491))</f>
        <v>0.89458249561454828</v>
      </c>
      <c r="M1243" s="2" cm="1">
        <f t="array" ref="M1243">IF(E1243="","",E1243-SUMPRODUCT(($B$1461:$B$1491=$J1243)*1,E$1461:E$1491))</f>
        <v>0.86381968629970807</v>
      </c>
      <c r="N1243" s="2" cm="1">
        <f t="array" ref="N1243">IF(F1243="","",F1243-SUMPRODUCT(($B$1461:$B$1491=$J1243)*1,F$1461:F$1491))</f>
        <v>0.83096606365011638</v>
      </c>
      <c r="O1243" s="2" cm="1">
        <f t="array" ref="O1243">IF(G1243="","",G1243-SUMPRODUCT(($B$1461:$B$1491=$J1243)*1,G$1461:G$1491))</f>
        <v>0.80504632047665048</v>
      </c>
    </row>
    <row r="1244" spans="1:15" x14ac:dyDescent="0.55000000000000004">
      <c r="A1244" s="3">
        <v>41</v>
      </c>
      <c r="B1244" s="4">
        <v>1</v>
      </c>
      <c r="C1244" s="2">
        <f>IF(logVir!C1244="","",LN(資本ストック!C1244))</f>
        <v>12.268132746186673</v>
      </c>
      <c r="D1244" s="2">
        <f>IF(logVir!D1244="","",LN(資本ストック!D1244))</f>
        <v>11.819971742409651</v>
      </c>
      <c r="E1244" s="2">
        <f>IF(logVir!E1244="","",LN(資本ストック!E1244))</f>
        <v>11.383856463023092</v>
      </c>
      <c r="F1244" s="2">
        <f>IF(logVir!F1244="","",LN(資本ストック!F1244))</f>
        <v>11.429740249959002</v>
      </c>
      <c r="G1244" s="2">
        <f>IF(logVir!G1244="","",LN(資本ストック!G1244))</f>
        <v>11.292997973331115</v>
      </c>
      <c r="I1244" s="3">
        <v>41</v>
      </c>
      <c r="J1244" s="3">
        <v>1</v>
      </c>
      <c r="K1244" s="2" cm="1">
        <f t="array" ref="K1244">IF(C1244="","",C1244-SUMPRODUCT(($B$1461:$B$1491=$J1244)*1,C$1461:C$1491))</f>
        <v>-0.31987879934621688</v>
      </c>
      <c r="L1244" s="2" cm="1">
        <f t="array" ref="L1244">IF(D1244="","",D1244-SUMPRODUCT(($B$1461:$B$1491=$J1244)*1,D$1461:D$1491))</f>
        <v>-0.61119608128731429</v>
      </c>
      <c r="M1244" s="2" cm="1">
        <f t="array" ref="M1244">IF(E1244="","",E1244-SUMPRODUCT(($B$1461:$B$1491=$J1244)*1,E$1461:E$1491))</f>
        <v>-0.93439496879879158</v>
      </c>
      <c r="N1244" s="2" cm="1">
        <f t="array" ref="N1244">IF(F1244="","",F1244-SUMPRODUCT(($B$1461:$B$1491=$J1244)*1,F$1461:F$1491))</f>
        <v>-0.87239535363955234</v>
      </c>
      <c r="O1244" s="2" cm="1">
        <f t="array" ref="O1244">IF(G1244="","",G1244-SUMPRODUCT(($B$1461:$B$1491=$J1244)*1,G$1461:G$1491))</f>
        <v>-0.92801615702084916</v>
      </c>
    </row>
    <row r="1245" spans="1:15" x14ac:dyDescent="0.55000000000000004">
      <c r="A1245" s="3">
        <v>41</v>
      </c>
      <c r="B1245" s="4">
        <v>2</v>
      </c>
      <c r="C1245" s="2">
        <f>IF(logVir!C1245="","",LN(資本ストック!C1245))</f>
        <v>9.5430941787190182</v>
      </c>
      <c r="D1245" s="2">
        <f>IF(logVir!D1245="","",LN(資本ストック!D1245))</f>
        <v>9.4937848369279294</v>
      </c>
      <c r="E1245" s="2">
        <f>IF(logVir!E1245="","",LN(資本ストック!E1245))</f>
        <v>9.3956899454282432</v>
      </c>
      <c r="F1245" s="2">
        <f>IF(logVir!F1245="","",LN(資本ストック!F1245))</f>
        <v>9.3611127656505619</v>
      </c>
      <c r="G1245" s="2">
        <f>IF(logVir!G1245="","",LN(資本ストック!G1245))</f>
        <v>9.3157100424284724</v>
      </c>
      <c r="I1245" s="3">
        <v>41</v>
      </c>
      <c r="J1245" s="3">
        <v>2</v>
      </c>
      <c r="K1245" s="2" cm="1">
        <f t="array" ref="K1245">IF(C1245="","",C1245-SUMPRODUCT(($B$1461:$B$1491=$J1245)*1,C$1461:C$1491))</f>
        <v>-0.94080777359300605</v>
      </c>
      <c r="L1245" s="2" cm="1">
        <f t="array" ref="L1245">IF(D1245="","",D1245-SUMPRODUCT(($B$1461:$B$1491=$J1245)*1,D$1461:D$1491))</f>
        <v>-1.0040207601651829</v>
      </c>
      <c r="M1245" s="2" cm="1">
        <f t="array" ref="M1245">IF(E1245="","",E1245-SUMPRODUCT(($B$1461:$B$1491=$J1245)*1,E$1461:E$1491))</f>
        <v>-1.1191205034398184</v>
      </c>
      <c r="N1245" s="2" cm="1">
        <f t="array" ref="N1245">IF(F1245="","",F1245-SUMPRODUCT(($B$1461:$B$1491=$J1245)*1,F$1461:F$1491))</f>
        <v>-1.1282458077256194</v>
      </c>
      <c r="O1245" s="2" cm="1">
        <f t="array" ref="O1245">IF(G1245="","",G1245-SUMPRODUCT(($B$1461:$B$1491=$J1245)*1,G$1461:G$1491))</f>
        <v>-1.1446214554434384</v>
      </c>
    </row>
    <row r="1246" spans="1:15" x14ac:dyDescent="0.55000000000000004">
      <c r="A1246" s="3">
        <v>41</v>
      </c>
      <c r="B1246" s="4">
        <v>3</v>
      </c>
      <c r="C1246" s="2">
        <f>IF(logVir!C1246="","",LN(資本ストック!C1246))</f>
        <v>12.148819229516898</v>
      </c>
      <c r="D1246" s="2">
        <f>IF(logVir!D1246="","",LN(資本ストック!D1246))</f>
        <v>12.170246361884422</v>
      </c>
      <c r="E1246" s="2">
        <f>IF(logVir!E1246="","",LN(資本ストック!E1246))</f>
        <v>12.349370527467988</v>
      </c>
      <c r="F1246" s="2">
        <f>IF(logVir!F1246="","",LN(資本ストック!F1246))</f>
        <v>12.378296890495333</v>
      </c>
      <c r="G1246" s="2">
        <f>IF(logVir!G1246="","",LN(資本ストック!G1246))</f>
        <v>12.435041165617534</v>
      </c>
      <c r="I1246" s="3">
        <v>41</v>
      </c>
      <c r="J1246" s="3">
        <v>3</v>
      </c>
      <c r="K1246" s="2" cm="1">
        <f t="array" ref="K1246">IF(C1246="","",C1246-SUMPRODUCT(($B$1461:$B$1491=$J1246)*1,C$1461:C$1491))</f>
        <v>-0.49233868439121409</v>
      </c>
      <c r="L1246" s="2" cm="1">
        <f t="array" ref="L1246">IF(D1246="","",D1246-SUMPRODUCT(($B$1461:$B$1491=$J1246)*1,D$1461:D$1491))</f>
        <v>-0.47936866378414145</v>
      </c>
      <c r="M1246" s="2" cm="1">
        <f t="array" ref="M1246">IF(E1246="","",E1246-SUMPRODUCT(($B$1461:$B$1491=$J1246)*1,E$1461:E$1491))</f>
        <v>-0.36502175970901796</v>
      </c>
      <c r="N1246" s="2" cm="1">
        <f t="array" ref="N1246">IF(F1246="","",F1246-SUMPRODUCT(($B$1461:$B$1491=$J1246)*1,F$1461:F$1491))</f>
        <v>-0.33219347255530884</v>
      </c>
      <c r="O1246" s="2" cm="1">
        <f t="array" ref="O1246">IF(G1246="","",G1246-SUMPRODUCT(($B$1461:$B$1491=$J1246)*1,G$1461:G$1491))</f>
        <v>-0.27055558786412526</v>
      </c>
    </row>
    <row r="1247" spans="1:15" x14ac:dyDescent="0.55000000000000004">
      <c r="A1247" s="3">
        <v>41</v>
      </c>
      <c r="B1247" s="4">
        <v>4</v>
      </c>
      <c r="C1247" s="2">
        <f>IF(logVir!C1247="","",LN(資本ストック!C1247))</f>
        <v>9.774630634534935</v>
      </c>
      <c r="D1247" s="2">
        <f>IF(logVir!D1247="","",LN(資本ストック!D1247))</f>
        <v>9.5382341420452619</v>
      </c>
      <c r="E1247" s="2">
        <f>IF(logVir!E1247="","",LN(資本ストック!E1247))</f>
        <v>9.4476693961816256</v>
      </c>
      <c r="F1247" s="2">
        <f>IF(logVir!F1247="","",LN(資本ストック!F1247))</f>
        <v>9.4282864577073529</v>
      </c>
      <c r="G1247" s="2">
        <f>IF(logVir!G1247="","",LN(資本ストック!G1247))</f>
        <v>9.3244774785943445</v>
      </c>
      <c r="I1247" s="3">
        <v>41</v>
      </c>
      <c r="J1247" s="3">
        <v>4</v>
      </c>
      <c r="K1247" s="2" cm="1">
        <f t="array" ref="K1247">IF(C1247="","",C1247-SUMPRODUCT(($B$1461:$B$1491=$J1247)*1,C$1461:C$1491))</f>
        <v>-1.1820749571424436</v>
      </c>
      <c r="L1247" s="2" cm="1">
        <f t="array" ref="L1247">IF(D1247="","",D1247-SUMPRODUCT(($B$1461:$B$1491=$J1247)*1,D$1461:D$1491))</f>
        <v>-1.282226988905137</v>
      </c>
      <c r="M1247" s="2" cm="1">
        <f t="array" ref="M1247">IF(E1247="","",E1247-SUMPRODUCT(($B$1461:$B$1491=$J1247)*1,E$1461:E$1491))</f>
        <v>-1.3337378303563199</v>
      </c>
      <c r="N1247" s="2" cm="1">
        <f t="array" ref="N1247">IF(F1247="","",F1247-SUMPRODUCT(($B$1461:$B$1491=$J1247)*1,F$1461:F$1491))</f>
        <v>-1.3267289544260237</v>
      </c>
      <c r="O1247" s="2" cm="1">
        <f t="array" ref="O1247">IF(G1247="","",G1247-SUMPRODUCT(($B$1461:$B$1491=$J1247)*1,G$1461:G$1491))</f>
        <v>-1.3995124776796839</v>
      </c>
    </row>
    <row r="1248" spans="1:15" x14ac:dyDescent="0.55000000000000004">
      <c r="A1248" s="3">
        <v>41</v>
      </c>
      <c r="B1248" s="4">
        <v>5</v>
      </c>
      <c r="C1248" s="2">
        <f>IF(logVir!C1248="","",LN(資本ストック!C1248))</f>
        <v>10.40018432251755</v>
      </c>
      <c r="D1248" s="2">
        <f>IF(logVir!D1248="","",LN(資本ストック!D1248))</f>
        <v>10.321421639871929</v>
      </c>
      <c r="E1248" s="2">
        <f>IF(logVir!E1248="","",LN(資本ストック!E1248))</f>
        <v>10.355430705793937</v>
      </c>
      <c r="F1248" s="2">
        <f>IF(logVir!F1248="","",LN(資本ストック!F1248))</f>
        <v>10.345025188170316</v>
      </c>
      <c r="G1248" s="2">
        <f>IF(logVir!G1248="","",LN(資本ストック!G1248))</f>
        <v>10.345671017702314</v>
      </c>
      <c r="I1248" s="3">
        <v>41</v>
      </c>
      <c r="J1248" s="3">
        <v>5</v>
      </c>
      <c r="K1248" s="2" cm="1">
        <f t="array" ref="K1248">IF(C1248="","",C1248-SUMPRODUCT(($B$1461:$B$1491=$J1248)*1,C$1461:C$1491))</f>
        <v>-0.99251678721659786</v>
      </c>
      <c r="L1248" s="2" cm="1">
        <f t="array" ref="L1248">IF(D1248="","",D1248-SUMPRODUCT(($B$1461:$B$1491=$J1248)*1,D$1461:D$1491))</f>
        <v>-1.0292422116156512</v>
      </c>
      <c r="M1248" s="2" cm="1">
        <f t="array" ref="M1248">IF(E1248="","",E1248-SUMPRODUCT(($B$1461:$B$1491=$J1248)*1,E$1461:E$1491))</f>
        <v>-1.037483772371818</v>
      </c>
      <c r="N1248" s="2" cm="1">
        <f t="array" ref="N1248">IF(F1248="","",F1248-SUMPRODUCT(($B$1461:$B$1491=$J1248)*1,F$1461:F$1491))</f>
        <v>-1.0398922687059464</v>
      </c>
      <c r="O1248" s="2" cm="1">
        <f t="array" ref="O1248">IF(G1248="","",G1248-SUMPRODUCT(($B$1461:$B$1491=$J1248)*1,G$1461:G$1491))</f>
        <v>-1.0431900381584658</v>
      </c>
    </row>
    <row r="1249" spans="1:15" x14ac:dyDescent="0.55000000000000004">
      <c r="A1249" s="3">
        <v>41</v>
      </c>
      <c r="B1249" s="4">
        <v>6</v>
      </c>
      <c r="C1249" s="2">
        <f>IF(logVir!C1249="","",LN(資本ストック!C1249))</f>
        <v>12.182109484527558</v>
      </c>
      <c r="D1249" s="2">
        <f>IF(logVir!D1249="","",LN(資本ストック!D1249))</f>
        <v>12.175795130803094</v>
      </c>
      <c r="E1249" s="2">
        <f>IF(logVir!E1249="","",LN(資本ストック!E1249))</f>
        <v>12.195916781356058</v>
      </c>
      <c r="F1249" s="2">
        <f>IF(logVir!F1249="","",LN(資本ストック!F1249))</f>
        <v>12.270964498163673</v>
      </c>
      <c r="G1249" s="2">
        <f>IF(logVir!G1249="","",LN(資本ストック!G1249))</f>
        <v>12.242127289592874</v>
      </c>
      <c r="I1249" s="3">
        <v>41</v>
      </c>
      <c r="J1249" s="3">
        <v>6</v>
      </c>
      <c r="K1249" s="2" cm="1">
        <f t="array" ref="K1249">IF(C1249="","",C1249-SUMPRODUCT(($B$1461:$B$1491=$J1249)*1,C$1461:C$1491))</f>
        <v>-0.96865967072090342</v>
      </c>
      <c r="L1249" s="2" cm="1">
        <f t="array" ref="L1249">IF(D1249="","",D1249-SUMPRODUCT(($B$1461:$B$1491=$J1249)*1,D$1461:D$1491))</f>
        <v>-0.99889756174940025</v>
      </c>
      <c r="M1249" s="2" cm="1">
        <f t="array" ref="M1249">IF(E1249="","",E1249-SUMPRODUCT(($B$1461:$B$1491=$J1249)*1,E$1461:E$1491))</f>
        <v>-1.0099413356762508</v>
      </c>
      <c r="N1249" s="2" cm="1">
        <f t="array" ref="N1249">IF(F1249="","",F1249-SUMPRODUCT(($B$1461:$B$1491=$J1249)*1,F$1461:F$1491))</f>
        <v>-0.93727176422918035</v>
      </c>
      <c r="O1249" s="2" cm="1">
        <f t="array" ref="O1249">IF(G1249="","",G1249-SUMPRODUCT(($B$1461:$B$1491=$J1249)*1,G$1461:G$1491))</f>
        <v>-0.97472103811073119</v>
      </c>
    </row>
    <row r="1250" spans="1:15" x14ac:dyDescent="0.55000000000000004">
      <c r="A1250" s="3">
        <v>41</v>
      </c>
      <c r="B1250" s="4">
        <v>7</v>
      </c>
      <c r="C1250" s="2">
        <f>IF(logVir!C1250="","",LN(資本ストック!C1250))</f>
        <v>11.18378172824338</v>
      </c>
      <c r="D1250" s="2">
        <f>IF(logVir!D1250="","",LN(資本ストック!D1250))</f>
        <v>10.949743194785738</v>
      </c>
      <c r="E1250" s="2">
        <f>IF(logVir!E1250="","",LN(資本ストック!E1250))</f>
        <v>10.752878172686763</v>
      </c>
      <c r="F1250" s="2">
        <f>IF(logVir!F1250="","",LN(資本ストック!F1250))</f>
        <v>10.704050783140511</v>
      </c>
      <c r="G1250" s="2">
        <f>IF(logVir!G1250="","",LN(資本ストック!G1250))</f>
        <v>10.664255857888493</v>
      </c>
      <c r="I1250" s="3">
        <v>41</v>
      </c>
      <c r="J1250" s="3">
        <v>7</v>
      </c>
      <c r="K1250" s="2" cm="1">
        <f t="array" ref="K1250">IF(C1250="","",C1250-SUMPRODUCT(($B$1461:$B$1491=$J1250)*1,C$1461:C$1491))</f>
        <v>-0.64016034979957759</v>
      </c>
      <c r="L1250" s="2" cm="1">
        <f t="array" ref="L1250">IF(D1250="","",D1250-SUMPRODUCT(($B$1461:$B$1491=$J1250)*1,D$1461:D$1491))</f>
        <v>-0.80570206167107195</v>
      </c>
      <c r="M1250" s="2" cm="1">
        <f t="array" ref="M1250">IF(E1250="","",E1250-SUMPRODUCT(($B$1461:$B$1491=$J1250)*1,E$1461:E$1491))</f>
        <v>-0.99337901141092289</v>
      </c>
      <c r="N1250" s="2" cm="1">
        <f t="array" ref="N1250">IF(F1250="","",F1250-SUMPRODUCT(($B$1461:$B$1491=$J1250)*1,F$1461:F$1491))</f>
        <v>-1.0253092542000264</v>
      </c>
      <c r="O1250" s="2" cm="1">
        <f t="array" ref="O1250">IF(G1250="","",G1250-SUMPRODUCT(($B$1461:$B$1491=$J1250)*1,G$1461:G$1491))</f>
        <v>-1.063748213852195</v>
      </c>
    </row>
    <row r="1251" spans="1:15" x14ac:dyDescent="0.55000000000000004">
      <c r="A1251" s="3">
        <v>41</v>
      </c>
      <c r="B1251" s="4">
        <v>8</v>
      </c>
      <c r="C1251" s="2">
        <f>IF(logVir!C1251="","",LN(資本ストック!C1251))</f>
        <v>11.328308154852097</v>
      </c>
      <c r="D1251" s="2">
        <f>IF(logVir!D1251="","",LN(資本ストック!D1251))</f>
        <v>11.357417265482569</v>
      </c>
      <c r="E1251" s="2">
        <f>IF(logVir!E1251="","",LN(資本ストック!E1251))</f>
        <v>11.599463965178206</v>
      </c>
      <c r="F1251" s="2">
        <f>IF(logVir!F1251="","",LN(資本ストック!F1251))</f>
        <v>11.666715509310652</v>
      </c>
      <c r="G1251" s="2">
        <f>IF(logVir!G1251="","",LN(資本ストック!G1251))</f>
        <v>11.883805968261061</v>
      </c>
      <c r="I1251" s="3">
        <v>41</v>
      </c>
      <c r="J1251" s="3">
        <v>8</v>
      </c>
      <c r="K1251" s="2" cm="1">
        <f t="array" ref="K1251">IF(C1251="","",C1251-SUMPRODUCT(($B$1461:$B$1491=$J1251)*1,C$1461:C$1491))</f>
        <v>-1.1126150391244298</v>
      </c>
      <c r="L1251" s="2" cm="1">
        <f t="array" ref="L1251">IF(D1251="","",D1251-SUMPRODUCT(($B$1461:$B$1491=$J1251)*1,D$1461:D$1491))</f>
        <v>-1.1037567587346775</v>
      </c>
      <c r="M1251" s="2" cm="1">
        <f t="array" ref="M1251">IF(E1251="","",E1251-SUMPRODUCT(($B$1461:$B$1491=$J1251)*1,E$1461:E$1491))</f>
        <v>-0.85333255474601089</v>
      </c>
      <c r="N1251" s="2" cm="1">
        <f t="array" ref="N1251">IF(F1251="","",F1251-SUMPRODUCT(($B$1461:$B$1491=$J1251)*1,F$1461:F$1491))</f>
        <v>-0.83376654322216126</v>
      </c>
      <c r="O1251" s="2" cm="1">
        <f t="array" ref="O1251">IF(G1251="","",G1251-SUMPRODUCT(($B$1461:$B$1491=$J1251)*1,G$1461:G$1491))</f>
        <v>-0.5803813278102723</v>
      </c>
    </row>
    <row r="1252" spans="1:15" x14ac:dyDescent="0.55000000000000004">
      <c r="A1252" s="3">
        <v>41</v>
      </c>
      <c r="B1252" s="4">
        <v>9</v>
      </c>
      <c r="C1252" s="2">
        <f>IF(logVir!C1252="","",LN(資本ストック!C1252))</f>
        <v>11.076083522687201</v>
      </c>
      <c r="D1252" s="2">
        <f>IF(logVir!D1252="","",LN(資本ストック!D1252))</f>
        <v>11.039633713680175</v>
      </c>
      <c r="E1252" s="2">
        <f>IF(logVir!E1252="","",LN(資本ストック!E1252))</f>
        <v>10.980538067625869</v>
      </c>
      <c r="F1252" s="2">
        <f>IF(logVir!F1252="","",LN(資本ストック!F1252))</f>
        <v>10.937765018629701</v>
      </c>
      <c r="G1252" s="2">
        <f>IF(logVir!G1252="","",LN(資本ストック!G1252))</f>
        <v>10.980870131716822</v>
      </c>
      <c r="I1252" s="3">
        <v>41</v>
      </c>
      <c r="J1252" s="3">
        <v>9</v>
      </c>
      <c r="K1252" s="2" cm="1">
        <f t="array" ref="K1252">IF(C1252="","",C1252-SUMPRODUCT(($B$1461:$B$1491=$J1252)*1,C$1461:C$1491))</f>
        <v>-0.20078197892579297</v>
      </c>
      <c r="L1252" s="2" cm="1">
        <f t="array" ref="L1252">IF(D1252="","",D1252-SUMPRODUCT(($B$1461:$B$1491=$J1252)*1,D$1461:D$1491))</f>
        <v>-0.21098922907608575</v>
      </c>
      <c r="M1252" s="2" cm="1">
        <f t="array" ref="M1252">IF(E1252="","",E1252-SUMPRODUCT(($B$1461:$B$1491=$J1252)*1,E$1461:E$1491))</f>
        <v>-0.35405202172994699</v>
      </c>
      <c r="N1252" s="2" cm="1">
        <f t="array" ref="N1252">IF(F1252="","",F1252-SUMPRODUCT(($B$1461:$B$1491=$J1252)*1,F$1461:F$1491))</f>
        <v>-0.36906720042744823</v>
      </c>
      <c r="O1252" s="2" cm="1">
        <f t="array" ref="O1252">IF(G1252="","",G1252-SUMPRODUCT(($B$1461:$B$1491=$J1252)*1,G$1461:G$1491))</f>
        <v>-0.32637018365680959</v>
      </c>
    </row>
    <row r="1253" spans="1:15" x14ac:dyDescent="0.55000000000000004">
      <c r="A1253" s="3">
        <v>41</v>
      </c>
      <c r="B1253" s="4">
        <v>10</v>
      </c>
      <c r="C1253" s="2">
        <f>IF(logVir!C1253="","",LN(資本ストック!C1253))</f>
        <v>11.296844276857563</v>
      </c>
      <c r="D1253" s="2">
        <f>IF(logVir!D1253="","",LN(資本ストック!D1253))</f>
        <v>11.379951867548368</v>
      </c>
      <c r="E1253" s="2">
        <f>IF(logVir!E1253="","",LN(資本ストック!E1253))</f>
        <v>11.461671846500481</v>
      </c>
      <c r="F1253" s="2">
        <f>IF(logVir!F1253="","",LN(資本ストック!F1253))</f>
        <v>11.502651892664263</v>
      </c>
      <c r="G1253" s="2">
        <f>IF(logVir!G1253="","",LN(資本ストック!G1253))</f>
        <v>11.486525300388905</v>
      </c>
      <c r="I1253" s="3">
        <v>41</v>
      </c>
      <c r="J1253" s="3">
        <v>10</v>
      </c>
      <c r="K1253" s="2" cm="1">
        <f t="array" ref="K1253">IF(C1253="","",C1253-SUMPRODUCT(($B$1461:$B$1491=$J1253)*1,C$1461:C$1491))</f>
        <v>-1.3784069161739616</v>
      </c>
      <c r="L1253" s="2" cm="1">
        <f t="array" ref="L1253">IF(D1253="","",D1253-SUMPRODUCT(($B$1461:$B$1491=$J1253)*1,D$1461:D$1491))</f>
        <v>-1.3626554847131711</v>
      </c>
      <c r="M1253" s="2" cm="1">
        <f t="array" ref="M1253">IF(E1253="","",E1253-SUMPRODUCT(($B$1461:$B$1491=$J1253)*1,E$1461:E$1491))</f>
        <v>-1.3634433825206802</v>
      </c>
      <c r="N1253" s="2" cm="1">
        <f t="array" ref="N1253">IF(F1253="","",F1253-SUMPRODUCT(($B$1461:$B$1491=$J1253)*1,F$1461:F$1491))</f>
        <v>-1.3138596890649659</v>
      </c>
      <c r="O1253" s="2" cm="1">
        <f t="array" ref="O1253">IF(G1253="","",G1253-SUMPRODUCT(($B$1461:$B$1491=$J1253)*1,G$1461:G$1491))</f>
        <v>-1.3440713759555383</v>
      </c>
    </row>
    <row r="1254" spans="1:15" x14ac:dyDescent="0.55000000000000004">
      <c r="A1254" s="3">
        <v>41</v>
      </c>
      <c r="B1254" s="4">
        <v>11</v>
      </c>
      <c r="C1254" s="2">
        <f>IF(logVir!C1254="","",LN(資本ストック!C1254))</f>
        <v>12.810662750432911</v>
      </c>
      <c r="D1254" s="2">
        <f>IF(logVir!D1254="","",LN(資本ストック!D1254))</f>
        <v>12.440760562976292</v>
      </c>
      <c r="E1254" s="2">
        <f>IF(logVir!E1254="","",LN(資本ストック!E1254))</f>
        <v>12.518723006799684</v>
      </c>
      <c r="F1254" s="2">
        <f>IF(logVir!F1254="","",LN(資本ストック!F1254))</f>
        <v>12.57919013429575</v>
      </c>
      <c r="G1254" s="2">
        <f>IF(logVir!G1254="","",LN(資本ストック!G1254))</f>
        <v>12.63299695550857</v>
      </c>
      <c r="I1254" s="3">
        <v>41</v>
      </c>
      <c r="J1254" s="3">
        <v>11</v>
      </c>
      <c r="K1254" s="2" cm="1">
        <f t="array" ref="K1254">IF(C1254="","",C1254-SUMPRODUCT(($B$1461:$B$1491=$J1254)*1,C$1461:C$1491))</f>
        <v>0.42857079383666807</v>
      </c>
      <c r="L1254" s="2" cm="1">
        <f t="array" ref="L1254">IF(D1254="","",D1254-SUMPRODUCT(($B$1461:$B$1491=$J1254)*1,D$1461:D$1491))</f>
        <v>6.5329160439761225E-2</v>
      </c>
      <c r="M1254" s="2" cm="1">
        <f t="array" ref="M1254">IF(E1254="","",E1254-SUMPRODUCT(($B$1461:$B$1491=$J1254)*1,E$1461:E$1491))</f>
        <v>9.048931547166994E-2</v>
      </c>
      <c r="N1254" s="2" cm="1">
        <f t="array" ref="N1254">IF(F1254="","",F1254-SUMPRODUCT(($B$1461:$B$1491=$J1254)*1,F$1461:F$1491))</f>
        <v>0.14008677524598667</v>
      </c>
      <c r="O1254" s="2" cm="1">
        <f t="array" ref="O1254">IF(G1254="","",G1254-SUMPRODUCT(($B$1461:$B$1491=$J1254)*1,G$1461:G$1491))</f>
        <v>0.1599276224596391</v>
      </c>
    </row>
    <row r="1255" spans="1:15" x14ac:dyDescent="0.55000000000000004">
      <c r="A1255" s="3">
        <v>41</v>
      </c>
      <c r="B1255" s="4">
        <v>12</v>
      </c>
      <c r="C1255" s="2">
        <f>IF(logVir!C1255="","",LN(資本ストック!C1255))</f>
        <v>11.738829050104714</v>
      </c>
      <c r="D1255" s="2">
        <f>IF(logVir!D1255="","",LN(資本ストック!D1255))</f>
        <v>11.769212005576136</v>
      </c>
      <c r="E1255" s="2">
        <f>IF(logVir!E1255="","",LN(資本ストック!E1255))</f>
        <v>12.064430024463087</v>
      </c>
      <c r="F1255" s="2">
        <f>IF(logVir!F1255="","",LN(資本ストック!F1255))</f>
        <v>12.043315735315169</v>
      </c>
      <c r="G1255" s="2">
        <f>IF(logVir!G1255="","",LN(資本ストック!G1255))</f>
        <v>11.996095984296932</v>
      </c>
      <c r="I1255" s="3">
        <v>41</v>
      </c>
      <c r="J1255" s="3">
        <v>12</v>
      </c>
      <c r="K1255" s="2" cm="1">
        <f t="array" ref="K1255">IF(C1255="","",C1255-SUMPRODUCT(($B$1461:$B$1491=$J1255)*1,C$1461:C$1491))</f>
        <v>-0.56373065615662732</v>
      </c>
      <c r="L1255" s="2" cm="1">
        <f t="array" ref="L1255">IF(D1255="","",D1255-SUMPRODUCT(($B$1461:$B$1491=$J1255)*1,D$1461:D$1491))</f>
        <v>-0.48834329715627511</v>
      </c>
      <c r="M1255" s="2" cm="1">
        <f t="array" ref="M1255">IF(E1255="","",E1255-SUMPRODUCT(($B$1461:$B$1491=$J1255)*1,E$1461:E$1491))</f>
        <v>-0.22276083116192957</v>
      </c>
      <c r="N1255" s="2" cm="1">
        <f t="array" ref="N1255">IF(F1255="","",F1255-SUMPRODUCT(($B$1461:$B$1491=$J1255)*1,F$1461:F$1491))</f>
        <v>-0.20587157471427453</v>
      </c>
      <c r="O1255" s="2" cm="1">
        <f t="array" ref="O1255">IF(G1255="","",G1255-SUMPRODUCT(($B$1461:$B$1491=$J1255)*1,G$1461:G$1491))</f>
        <v>-0.21124695190062681</v>
      </c>
    </row>
    <row r="1256" spans="1:15" x14ac:dyDescent="0.55000000000000004">
      <c r="A1256" s="3">
        <v>41</v>
      </c>
      <c r="B1256" s="4">
        <v>13</v>
      </c>
      <c r="C1256" s="2">
        <f>IF(logVir!C1256="","",LN(資本ストック!C1256))</f>
        <v>10.66631861388772</v>
      </c>
      <c r="D1256" s="2">
        <f>IF(logVir!D1256="","",LN(資本ストック!D1256))</f>
        <v>10.707879015972782</v>
      </c>
      <c r="E1256" s="2">
        <f>IF(logVir!E1256="","",LN(資本ストック!E1256))</f>
        <v>10.558197187849474</v>
      </c>
      <c r="F1256" s="2">
        <f>IF(logVir!F1256="","",LN(資本ストック!F1256))</f>
        <v>10.485954107262287</v>
      </c>
      <c r="G1256" s="2">
        <f>IF(logVir!G1256="","",LN(資本ストック!G1256))</f>
        <v>10.311561000676003</v>
      </c>
      <c r="I1256" s="3">
        <v>41</v>
      </c>
      <c r="J1256" s="3">
        <v>13</v>
      </c>
      <c r="K1256" s="2" cm="1">
        <f t="array" ref="K1256">IF(C1256="","",C1256-SUMPRODUCT(($B$1461:$B$1491=$J1256)*1,C$1461:C$1491))</f>
        <v>-1.1404057286477371</v>
      </c>
      <c r="L1256" s="2" cm="1">
        <f t="array" ref="L1256">IF(D1256="","",D1256-SUMPRODUCT(($B$1461:$B$1491=$J1256)*1,D$1461:D$1491))</f>
        <v>-0.82819976981565446</v>
      </c>
      <c r="M1256" s="2" cm="1">
        <f t="array" ref="M1256">IF(E1256="","",E1256-SUMPRODUCT(($B$1461:$B$1491=$J1256)*1,E$1461:E$1491))</f>
        <v>-0.91661794037607081</v>
      </c>
      <c r="N1256" s="2" cm="1">
        <f t="array" ref="N1256">IF(F1256="","",F1256-SUMPRODUCT(($B$1461:$B$1491=$J1256)*1,F$1461:F$1491))</f>
        <v>-0.94776980242160214</v>
      </c>
      <c r="O1256" s="2" cm="1">
        <f t="array" ref="O1256">IF(G1256="","",G1256-SUMPRODUCT(($B$1461:$B$1491=$J1256)*1,G$1461:G$1491))</f>
        <v>-1.1130541724467271</v>
      </c>
    </row>
    <row r="1257" spans="1:15" x14ac:dyDescent="0.55000000000000004">
      <c r="A1257" s="3">
        <v>41</v>
      </c>
      <c r="B1257" s="4">
        <v>14</v>
      </c>
      <c r="C1257" s="2">
        <f>IF(logVir!C1257="","",LN(資本ストック!C1257))</f>
        <v>11.345024515525393</v>
      </c>
      <c r="D1257" s="2">
        <f>IF(logVir!D1257="","",LN(資本ストック!D1257))</f>
        <v>11.253273745318273</v>
      </c>
      <c r="E1257" s="2">
        <f>IF(logVir!E1257="","",LN(資本ストック!E1257))</f>
        <v>11.392844215191166</v>
      </c>
      <c r="F1257" s="2">
        <f>IF(logVir!F1257="","",LN(資本ストック!F1257))</f>
        <v>11.389395919045743</v>
      </c>
      <c r="G1257" s="2">
        <f>IF(logVir!G1257="","",LN(資本ストック!G1257))</f>
        <v>11.409123028253417</v>
      </c>
      <c r="I1257" s="3">
        <v>41</v>
      </c>
      <c r="J1257" s="3">
        <v>14</v>
      </c>
      <c r="K1257" s="2" cm="1">
        <f t="array" ref="K1257">IF(C1257="","",C1257-SUMPRODUCT(($B$1461:$B$1491=$J1257)*1,C$1461:C$1491))</f>
        <v>-1.142565834032073</v>
      </c>
      <c r="L1257" s="2" cm="1">
        <f t="array" ref="L1257">IF(D1257="","",D1257-SUMPRODUCT(($B$1461:$B$1491=$J1257)*1,D$1461:D$1491))</f>
        <v>-1.2388999979701758</v>
      </c>
      <c r="M1257" s="2" cm="1">
        <f t="array" ref="M1257">IF(E1257="","",E1257-SUMPRODUCT(($B$1461:$B$1491=$J1257)*1,E$1461:E$1491))</f>
        <v>-1.2263896740159144</v>
      </c>
      <c r="N1257" s="2" cm="1">
        <f t="array" ref="N1257">IF(F1257="","",F1257-SUMPRODUCT(($B$1461:$B$1491=$J1257)*1,F$1461:F$1491))</f>
        <v>-1.2398862659406671</v>
      </c>
      <c r="O1257" s="2" cm="1">
        <f t="array" ref="O1257">IF(G1257="","",G1257-SUMPRODUCT(($B$1461:$B$1491=$J1257)*1,G$1461:G$1491))</f>
        <v>-1.2077459414813045</v>
      </c>
    </row>
    <row r="1258" spans="1:15" x14ac:dyDescent="0.55000000000000004">
      <c r="A1258" s="3">
        <v>41</v>
      </c>
      <c r="B1258" s="4">
        <v>15</v>
      </c>
      <c r="C1258" s="2">
        <f>IF(logVir!C1258="","",LN(資本ストック!C1258))</f>
        <v>9.2276237860809118</v>
      </c>
      <c r="D1258" s="2">
        <f>IF(logVir!D1258="","",LN(資本ストック!D1258))</f>
        <v>9.4326131392503054</v>
      </c>
      <c r="E1258" s="2">
        <f>IF(logVir!E1258="","",LN(資本ストック!E1258))</f>
        <v>9.579024494922642</v>
      </c>
      <c r="F1258" s="2">
        <f>IF(logVir!F1258="","",LN(資本ストック!F1258))</f>
        <v>9.4980076725606946</v>
      </c>
      <c r="G1258" s="2">
        <f>IF(logVir!G1258="","",LN(資本ストック!G1258))</f>
        <v>9.4959880494604842</v>
      </c>
      <c r="I1258" s="3">
        <v>41</v>
      </c>
      <c r="J1258" s="3">
        <v>15</v>
      </c>
      <c r="K1258" s="2" cm="1">
        <f t="array" ref="K1258">IF(C1258="","",C1258-SUMPRODUCT(($B$1461:$B$1491=$J1258)*1,C$1461:C$1491))</f>
        <v>-1.2351176588442705</v>
      </c>
      <c r="L1258" s="2" cm="1">
        <f t="array" ref="L1258">IF(D1258="","",D1258-SUMPRODUCT(($B$1461:$B$1491=$J1258)*1,D$1461:D$1491))</f>
        <v>-1.0553344491820873</v>
      </c>
      <c r="M1258" s="2" cm="1">
        <f t="array" ref="M1258">IF(E1258="","",E1258-SUMPRODUCT(($B$1461:$B$1491=$J1258)*1,E$1461:E$1491))</f>
        <v>-0.98343666347384051</v>
      </c>
      <c r="N1258" s="2" cm="1">
        <f t="array" ref="N1258">IF(F1258="","",F1258-SUMPRODUCT(($B$1461:$B$1491=$J1258)*1,F$1461:F$1491))</f>
        <v>-1.0723907570386402</v>
      </c>
      <c r="O1258" s="2" cm="1">
        <f t="array" ref="O1258">IF(G1258="","",G1258-SUMPRODUCT(($B$1461:$B$1491=$J1258)*1,G$1461:G$1491))</f>
        <v>-1.083288631075094</v>
      </c>
    </row>
    <row r="1259" spans="1:15" x14ac:dyDescent="0.55000000000000004">
      <c r="A1259" s="3">
        <v>41</v>
      </c>
      <c r="B1259" s="4">
        <v>16</v>
      </c>
      <c r="C1259" s="2">
        <f>IF(logVir!C1259="","",LN(資本ストック!C1259))</f>
        <v>11.358313519692262</v>
      </c>
      <c r="D1259" s="2">
        <f>IF(logVir!D1259="","",LN(資本ストック!D1259))</f>
        <v>11.299690015527034</v>
      </c>
      <c r="E1259" s="2">
        <f>IF(logVir!E1259="","",LN(資本ストック!E1259))</f>
        <v>11.477290177602629</v>
      </c>
      <c r="F1259" s="2">
        <f>IF(logVir!F1259="","",LN(資本ストック!F1259))</f>
        <v>11.483772415497516</v>
      </c>
      <c r="G1259" s="2">
        <f>IF(logVir!G1259="","",LN(資本ストック!G1259))</f>
        <v>11.491281911346277</v>
      </c>
      <c r="I1259" s="3">
        <v>41</v>
      </c>
      <c r="J1259" s="3">
        <v>16</v>
      </c>
      <c r="K1259" s="2" cm="1">
        <f t="array" ref="K1259">IF(C1259="","",C1259-SUMPRODUCT(($B$1461:$B$1491=$J1259)*1,C$1461:C$1491))</f>
        <v>-0.84930903786035472</v>
      </c>
      <c r="L1259" s="2" cm="1">
        <f t="array" ref="L1259">IF(D1259="","",D1259-SUMPRODUCT(($B$1461:$B$1491=$J1259)*1,D$1461:D$1491))</f>
        <v>-0.9084937313360264</v>
      </c>
      <c r="M1259" s="2" cm="1">
        <f t="array" ref="M1259">IF(E1259="","",E1259-SUMPRODUCT(($B$1461:$B$1491=$J1259)*1,E$1461:E$1491))</f>
        <v>-0.7629470927550468</v>
      </c>
      <c r="N1259" s="2" cm="1">
        <f t="array" ref="N1259">IF(F1259="","",F1259-SUMPRODUCT(($B$1461:$B$1491=$J1259)*1,F$1461:F$1491))</f>
        <v>-0.75367240651654477</v>
      </c>
      <c r="O1259" s="2" cm="1">
        <f t="array" ref="O1259">IF(G1259="","",G1259-SUMPRODUCT(($B$1461:$B$1491=$J1259)*1,G$1461:G$1491))</f>
        <v>-0.77101099922358962</v>
      </c>
    </row>
    <row r="1260" spans="1:15" x14ac:dyDescent="0.55000000000000004">
      <c r="A1260" s="3">
        <v>41</v>
      </c>
      <c r="B1260" s="4">
        <v>17</v>
      </c>
      <c r="C1260" s="2">
        <f>IF(logVir!C1260="","",LN(資本ストック!C1260))</f>
        <v>14.507043498257614</v>
      </c>
      <c r="D1260" s="2">
        <f>IF(logVir!D1260="","",LN(資本ストック!D1260))</f>
        <v>14.507186922717723</v>
      </c>
      <c r="E1260" s="2">
        <f>IF(logVir!E1260="","",LN(資本ストック!E1260))</f>
        <v>14.498548466271503</v>
      </c>
      <c r="F1260" s="2">
        <f>IF(logVir!F1260="","",LN(資本ストック!F1260))</f>
        <v>14.49886201631516</v>
      </c>
      <c r="G1260" s="2">
        <f>IF(logVir!G1260="","",LN(資本ストック!G1260))</f>
        <v>14.506565334016571</v>
      </c>
      <c r="I1260" s="3">
        <v>41</v>
      </c>
      <c r="J1260" s="3">
        <v>17</v>
      </c>
      <c r="K1260" s="2" cm="1">
        <f t="array" ref="K1260">IF(C1260="","",C1260-SUMPRODUCT(($B$1461:$B$1491=$J1260)*1,C$1461:C$1491))</f>
        <v>-0.55530968155973603</v>
      </c>
      <c r="L1260" s="2" cm="1">
        <f t="array" ref="L1260">IF(D1260="","",D1260-SUMPRODUCT(($B$1461:$B$1491=$J1260)*1,D$1461:D$1491))</f>
        <v>-0.5470782479723848</v>
      </c>
      <c r="M1260" s="2" cm="1">
        <f t="array" ref="M1260">IF(E1260="","",E1260-SUMPRODUCT(($B$1461:$B$1491=$J1260)*1,E$1461:E$1491))</f>
        <v>-0.55634416828969968</v>
      </c>
      <c r="N1260" s="2" cm="1">
        <f t="array" ref="N1260">IF(F1260="","",F1260-SUMPRODUCT(($B$1461:$B$1491=$J1260)*1,F$1461:F$1491))</f>
        <v>-0.55513139603292494</v>
      </c>
      <c r="O1260" s="2" cm="1">
        <f t="array" ref="O1260">IF(G1260="","",G1260-SUMPRODUCT(($B$1461:$B$1491=$J1260)*1,G$1461:G$1491))</f>
        <v>-0.55247388462455049</v>
      </c>
    </row>
    <row r="1261" spans="1:15" x14ac:dyDescent="0.55000000000000004">
      <c r="A1261" s="3">
        <v>41</v>
      </c>
      <c r="B1261" s="4">
        <v>18</v>
      </c>
      <c r="C1261" s="2">
        <f>IF(logVir!C1261="","",LN(資本ストック!C1261))</f>
        <v>11.934562991902546</v>
      </c>
      <c r="D1261" s="2">
        <f>IF(logVir!D1261="","",LN(資本ストック!D1261))</f>
        <v>11.891403828130704</v>
      </c>
      <c r="E1261" s="2">
        <f>IF(logVir!E1261="","",LN(資本ストック!E1261))</f>
        <v>11.88032710712573</v>
      </c>
      <c r="F1261" s="2">
        <f>IF(logVir!F1261="","",LN(資本ストック!F1261))</f>
        <v>11.895333902890137</v>
      </c>
      <c r="G1261" s="2">
        <f>IF(logVir!G1261="","",LN(資本ストック!G1261))</f>
        <v>11.986009394894239</v>
      </c>
      <c r="I1261" s="3">
        <v>41</v>
      </c>
      <c r="J1261" s="3">
        <v>18</v>
      </c>
      <c r="K1261" s="2" cm="1">
        <f t="array" ref="K1261">IF(C1261="","",C1261-SUMPRODUCT(($B$1461:$B$1491=$J1261)*1,C$1461:C$1491))</f>
        <v>-0.76799234237865122</v>
      </c>
      <c r="L1261" s="2" cm="1">
        <f t="array" ref="L1261">IF(D1261="","",D1261-SUMPRODUCT(($B$1461:$B$1491=$J1261)*1,D$1461:D$1491))</f>
        <v>-0.834185540109738</v>
      </c>
      <c r="M1261" s="2" cm="1">
        <f t="array" ref="M1261">IF(E1261="","",E1261-SUMPRODUCT(($B$1461:$B$1491=$J1261)*1,E$1461:E$1491))</f>
        <v>-0.89359539015230105</v>
      </c>
      <c r="N1261" s="2" cm="1">
        <f t="array" ref="N1261">IF(F1261="","",F1261-SUMPRODUCT(($B$1461:$B$1491=$J1261)*1,F$1461:F$1491))</f>
        <v>-0.89656598423081846</v>
      </c>
      <c r="O1261" s="2" cm="1">
        <f t="array" ref="O1261">IF(G1261="","",G1261-SUMPRODUCT(($B$1461:$B$1491=$J1261)*1,G$1461:G$1491))</f>
        <v>-0.87359094913156277</v>
      </c>
    </row>
    <row r="1262" spans="1:15" x14ac:dyDescent="0.55000000000000004">
      <c r="A1262" s="3">
        <v>41</v>
      </c>
      <c r="B1262" s="4">
        <v>19</v>
      </c>
      <c r="C1262" s="2">
        <f>IF(logVir!C1262="","",LN(資本ストック!C1262))</f>
        <v>11.546087189849821</v>
      </c>
      <c r="D1262" s="2">
        <f>IF(logVir!D1262="","",LN(資本ストック!D1262))</f>
        <v>11.433420371618302</v>
      </c>
      <c r="E1262" s="2">
        <f>IF(logVir!E1262="","",LN(資本ストック!E1262))</f>
        <v>11.303553821329668</v>
      </c>
      <c r="F1262" s="2">
        <f>IF(logVir!F1262="","",LN(資本ストック!F1262))</f>
        <v>11.284062110997155</v>
      </c>
      <c r="G1262" s="2">
        <f>IF(logVir!G1262="","",LN(資本ストック!G1262))</f>
        <v>11.267423020945754</v>
      </c>
      <c r="I1262" s="3">
        <v>41</v>
      </c>
      <c r="J1262" s="3">
        <v>19</v>
      </c>
      <c r="K1262" s="2" cm="1">
        <f t="array" ref="K1262">IF(C1262="","",C1262-SUMPRODUCT(($B$1461:$B$1491=$J1262)*1,C$1461:C$1491))</f>
        <v>-0.96949324116750191</v>
      </c>
      <c r="L1262" s="2" cm="1">
        <f t="array" ref="L1262">IF(D1262="","",D1262-SUMPRODUCT(($B$1461:$B$1491=$J1262)*1,D$1461:D$1491))</f>
        <v>-1.027363568391678</v>
      </c>
      <c r="M1262" s="2" cm="1">
        <f t="array" ref="M1262">IF(E1262="","",E1262-SUMPRODUCT(($B$1461:$B$1491=$J1262)*1,E$1461:E$1491))</f>
        <v>-1.1273438962793705</v>
      </c>
      <c r="N1262" s="2" cm="1">
        <f t="array" ref="N1262">IF(F1262="","",F1262-SUMPRODUCT(($B$1461:$B$1491=$J1262)*1,F$1461:F$1491))</f>
        <v>-1.1416703384454951</v>
      </c>
      <c r="O1262" s="2" cm="1">
        <f t="array" ref="O1262">IF(G1262="","",G1262-SUMPRODUCT(($B$1461:$B$1491=$J1262)*1,G$1461:G$1491))</f>
        <v>-1.1485564229034733</v>
      </c>
    </row>
    <row r="1263" spans="1:15" x14ac:dyDescent="0.55000000000000004">
      <c r="A1263" s="3">
        <v>41</v>
      </c>
      <c r="B1263" s="4">
        <v>20</v>
      </c>
      <c r="C1263" s="2">
        <f>IF(logVir!C1263="","",LN(資本ストック!C1263))</f>
        <v>12.86290166742252</v>
      </c>
      <c r="D1263" s="2">
        <f>IF(logVir!D1263="","",LN(資本ストック!D1263))</f>
        <v>12.800737033719845</v>
      </c>
      <c r="E1263" s="2">
        <f>IF(logVir!E1263="","",LN(資本ストック!E1263))</f>
        <v>12.875944182887817</v>
      </c>
      <c r="F1263" s="2">
        <f>IF(logVir!F1263="","",LN(資本ストック!F1263))</f>
        <v>12.79369747291963</v>
      </c>
      <c r="G1263" s="2">
        <f>IF(logVir!G1263="","",LN(資本ストック!G1263))</f>
        <v>12.750724327215861</v>
      </c>
      <c r="I1263" s="3">
        <v>41</v>
      </c>
      <c r="J1263" s="3">
        <v>20</v>
      </c>
      <c r="K1263" s="2" cm="1">
        <f t="array" ref="K1263">IF(C1263="","",C1263-SUMPRODUCT(($B$1461:$B$1491=$J1263)*1,C$1461:C$1491))</f>
        <v>-0.36726019246646935</v>
      </c>
      <c r="L1263" s="2" cm="1">
        <f t="array" ref="L1263">IF(D1263="","",D1263-SUMPRODUCT(($B$1461:$B$1491=$J1263)*1,D$1461:D$1491))</f>
        <v>-0.5255713205354553</v>
      </c>
      <c r="M1263" s="2" cm="1">
        <f t="array" ref="M1263">IF(E1263="","",E1263-SUMPRODUCT(($B$1461:$B$1491=$J1263)*1,E$1461:E$1491))</f>
        <v>-0.52507425927823625</v>
      </c>
      <c r="N1263" s="2" cm="1">
        <f t="array" ref="N1263">IF(F1263="","",F1263-SUMPRODUCT(($B$1461:$B$1491=$J1263)*1,F$1461:F$1491))</f>
        <v>-0.60346255838410379</v>
      </c>
      <c r="O1263" s="2" cm="1">
        <f t="array" ref="O1263">IF(G1263="","",G1263-SUMPRODUCT(($B$1461:$B$1491=$J1263)*1,G$1461:G$1491))</f>
        <v>-0.69395217447793378</v>
      </c>
    </row>
    <row r="1264" spans="1:15" x14ac:dyDescent="0.55000000000000004">
      <c r="A1264" s="3">
        <v>41</v>
      </c>
      <c r="B1264" s="4">
        <v>21</v>
      </c>
      <c r="C1264" s="2">
        <f>IF(logVir!C1264="","",LN(資本ストック!C1264))</f>
        <v>13.728127049791059</v>
      </c>
      <c r="D1264" s="2">
        <f>IF(logVir!D1264="","",LN(資本ストック!D1264))</f>
        <v>13.692900450928608</v>
      </c>
      <c r="E1264" s="2">
        <f>IF(logVir!E1264="","",LN(資本ストック!E1264))</f>
        <v>13.721393530238757</v>
      </c>
      <c r="F1264" s="2">
        <f>IF(logVir!F1264="","",LN(資本ストック!F1264))</f>
        <v>13.712472597077465</v>
      </c>
      <c r="G1264" s="2">
        <f>IF(logVir!G1264="","",LN(資本ストック!G1264))</f>
        <v>13.682195711090063</v>
      </c>
      <c r="I1264" s="3">
        <v>41</v>
      </c>
      <c r="J1264" s="3">
        <v>21</v>
      </c>
      <c r="K1264" s="2" cm="1">
        <f t="array" ref="K1264">IF(C1264="","",C1264-SUMPRODUCT(($B$1461:$B$1491=$J1264)*1,C$1461:C$1491))</f>
        <v>-0.76368446388631028</v>
      </c>
      <c r="L1264" s="2" cm="1">
        <f t="array" ref="L1264">IF(D1264="","",D1264-SUMPRODUCT(($B$1461:$B$1491=$J1264)*1,D$1461:D$1491))</f>
        <v>-0.83185541498296267</v>
      </c>
      <c r="M1264" s="2" cm="1">
        <f t="array" ref="M1264">IF(E1264="","",E1264-SUMPRODUCT(($B$1461:$B$1491=$J1264)*1,E$1461:E$1491))</f>
        <v>-0.86117007372184418</v>
      </c>
      <c r="N1264" s="2" cm="1">
        <f t="array" ref="N1264">IF(F1264="","",F1264-SUMPRODUCT(($B$1461:$B$1491=$J1264)*1,F$1461:F$1491))</f>
        <v>-0.8822360298001577</v>
      </c>
      <c r="O1264" s="2" cm="1">
        <f t="array" ref="O1264">IF(G1264="","",G1264-SUMPRODUCT(($B$1461:$B$1491=$J1264)*1,G$1461:G$1491))</f>
        <v>-0.92927354914036364</v>
      </c>
    </row>
    <row r="1265" spans="1:15" x14ac:dyDescent="0.55000000000000004">
      <c r="A1265" s="3">
        <v>41</v>
      </c>
      <c r="B1265" s="4">
        <v>22</v>
      </c>
      <c r="C1265" s="2">
        <f>IF(logVir!C1265="","",LN(資本ストック!C1265))</f>
        <v>11.896607814544208</v>
      </c>
      <c r="D1265" s="2">
        <f>IF(logVir!D1265="","",LN(資本ストック!D1265))</f>
        <v>11.650195054288103</v>
      </c>
      <c r="E1265" s="2">
        <f>IF(logVir!E1265="","",LN(資本ストック!E1265))</f>
        <v>11.409521958637582</v>
      </c>
      <c r="F1265" s="2">
        <f>IF(logVir!F1265="","",LN(資本ストック!F1265))</f>
        <v>11.338099946235239</v>
      </c>
      <c r="G1265" s="2">
        <f>IF(logVir!G1265="","",LN(資本ストック!G1265))</f>
        <v>11.342020884412429</v>
      </c>
      <c r="I1265" s="3">
        <v>41</v>
      </c>
      <c r="J1265" s="3">
        <v>22</v>
      </c>
      <c r="K1265" s="2" cm="1">
        <f t="array" ref="K1265">IF(C1265="","",C1265-SUMPRODUCT(($B$1461:$B$1491=$J1265)*1,C$1461:C$1491))</f>
        <v>-0.70914576156674336</v>
      </c>
      <c r="L1265" s="2" cm="1">
        <f t="array" ref="L1265">IF(D1265="","",D1265-SUMPRODUCT(($B$1461:$B$1491=$J1265)*1,D$1461:D$1491))</f>
        <v>-0.8074596527061999</v>
      </c>
      <c r="M1265" s="2" cm="1">
        <f t="array" ref="M1265">IF(E1265="","",E1265-SUMPRODUCT(($B$1461:$B$1491=$J1265)*1,E$1461:E$1491))</f>
        <v>-0.88387879772215427</v>
      </c>
      <c r="N1265" s="2" cm="1">
        <f t="array" ref="N1265">IF(F1265="","",F1265-SUMPRODUCT(($B$1461:$B$1491=$J1265)*1,F$1461:F$1491))</f>
        <v>-0.90887079545943372</v>
      </c>
      <c r="O1265" s="2" cm="1">
        <f t="array" ref="O1265">IF(G1265="","",G1265-SUMPRODUCT(($B$1461:$B$1491=$J1265)*1,G$1461:G$1491))</f>
        <v>-0.87159535991775883</v>
      </c>
    </row>
    <row r="1266" spans="1:15" x14ac:dyDescent="0.55000000000000004">
      <c r="A1266" s="3">
        <v>41</v>
      </c>
      <c r="B1266" s="4">
        <v>23</v>
      </c>
      <c r="C1266" s="2">
        <f>IF(logVir!C1266="","",LN(資本ストック!C1266))</f>
        <v>12.510972175805749</v>
      </c>
      <c r="D1266" s="2">
        <f>IF(logVir!D1266="","",LN(資本ストック!D1266))</f>
        <v>12.559595839681531</v>
      </c>
      <c r="E1266" s="2">
        <f>IF(logVir!E1266="","",LN(資本ストック!E1266))</f>
        <v>12.557667073382824</v>
      </c>
      <c r="F1266" s="2">
        <f>IF(logVir!F1266="","",LN(資本ストック!F1266))</f>
        <v>12.547001592367142</v>
      </c>
      <c r="G1266" s="2">
        <f>IF(logVir!G1266="","",LN(資本ストック!G1266))</f>
        <v>12.542198362421688</v>
      </c>
      <c r="I1266" s="3">
        <v>41</v>
      </c>
      <c r="J1266" s="3">
        <v>23</v>
      </c>
      <c r="K1266" s="2" cm="1">
        <f t="array" ref="K1266">IF(C1266="","",C1266-SUMPRODUCT(($B$1461:$B$1491=$J1266)*1,C$1461:C$1491))</f>
        <v>-0.90637131223390988</v>
      </c>
      <c r="L1266" s="2" cm="1">
        <f t="array" ref="L1266">IF(D1266="","",D1266-SUMPRODUCT(($B$1461:$B$1491=$J1266)*1,D$1461:D$1491))</f>
        <v>-0.93609410719033903</v>
      </c>
      <c r="M1266" s="2" cm="1">
        <f t="array" ref="M1266">IF(E1266="","",E1266-SUMPRODUCT(($B$1461:$B$1491=$J1266)*1,E$1461:E$1491))</f>
        <v>-0.94865629485574843</v>
      </c>
      <c r="N1266" s="2" cm="1">
        <f t="array" ref="N1266">IF(F1266="","",F1266-SUMPRODUCT(($B$1461:$B$1491=$J1266)*1,F$1461:F$1491))</f>
        <v>-0.95417145894092137</v>
      </c>
      <c r="O1266" s="2" cm="1">
        <f t="array" ref="O1266">IF(G1266="","",G1266-SUMPRODUCT(($B$1461:$B$1491=$J1266)*1,G$1461:G$1491))</f>
        <v>-0.97188072077593546</v>
      </c>
    </row>
    <row r="1267" spans="1:15" x14ac:dyDescent="0.55000000000000004">
      <c r="A1267" s="3">
        <v>41</v>
      </c>
      <c r="B1267" s="4">
        <v>24</v>
      </c>
      <c r="C1267" s="2">
        <f>IF(logVir!C1267="","",LN(資本ストック!C1267))</f>
        <v>9.7406693342597102</v>
      </c>
      <c r="D1267" s="2">
        <f>IF(logVir!D1267="","",LN(資本ストック!D1267))</f>
        <v>9.9079212864895734</v>
      </c>
      <c r="E1267" s="2">
        <f>IF(logVir!E1267="","",LN(資本ストック!E1267))</f>
        <v>9.891449950139874</v>
      </c>
      <c r="F1267" s="2">
        <f>IF(logVir!F1267="","",LN(資本ストック!F1267))</f>
        <v>9.8863153808518138</v>
      </c>
      <c r="G1267" s="2">
        <f>IF(logVir!G1267="","",LN(資本ストック!G1267))</f>
        <v>9.8810013390875593</v>
      </c>
      <c r="I1267" s="3">
        <v>41</v>
      </c>
      <c r="J1267" s="3">
        <v>24</v>
      </c>
      <c r="K1267" s="2" cm="1">
        <f t="array" ref="K1267">IF(C1267="","",C1267-SUMPRODUCT(($B$1461:$B$1491=$J1267)*1,C$1461:C$1491))</f>
        <v>-1.5520148596043306</v>
      </c>
      <c r="L1267" s="2" cm="1">
        <f t="array" ref="L1267">IF(D1267="","",D1267-SUMPRODUCT(($B$1461:$B$1491=$J1267)*1,D$1461:D$1491))</f>
        <v>-1.378827283830983</v>
      </c>
      <c r="M1267" s="2" cm="1">
        <f t="array" ref="M1267">IF(E1267="","",E1267-SUMPRODUCT(($B$1461:$B$1491=$J1267)*1,E$1461:E$1491))</f>
        <v>-1.4426615595791699</v>
      </c>
      <c r="N1267" s="2" cm="1">
        <f t="array" ref="N1267">IF(F1267="","",F1267-SUMPRODUCT(($B$1461:$B$1491=$J1267)*1,F$1461:F$1491))</f>
        <v>-1.4463403079084891</v>
      </c>
      <c r="O1267" s="2" cm="1">
        <f t="array" ref="O1267">IF(G1267="","",G1267-SUMPRODUCT(($B$1461:$B$1491=$J1267)*1,G$1461:G$1491))</f>
        <v>-1.4407084742318315</v>
      </c>
    </row>
    <row r="1268" spans="1:15" x14ac:dyDescent="0.55000000000000004">
      <c r="A1268" s="3">
        <v>41</v>
      </c>
      <c r="B1268" s="4">
        <v>25</v>
      </c>
      <c r="C1268" s="2">
        <f>IF(logVir!C1268="","",LN(資本ストック!C1268))</f>
        <v>10.67525163013395</v>
      </c>
      <c r="D1268" s="2">
        <f>IF(logVir!D1268="","",LN(資本ストック!D1268))</f>
        <v>10.723340069817048</v>
      </c>
      <c r="E1268" s="2">
        <f>IF(logVir!E1268="","",LN(資本ストック!E1268))</f>
        <v>10.563594770407434</v>
      </c>
      <c r="F1268" s="2">
        <f>IF(logVir!F1268="","",LN(資本ストック!F1268))</f>
        <v>10.714597583059064</v>
      </c>
      <c r="G1268" s="2">
        <f>IF(logVir!G1268="","",LN(資本ストック!G1268))</f>
        <v>10.681470444536247</v>
      </c>
      <c r="I1268" s="3">
        <v>41</v>
      </c>
      <c r="J1268" s="3">
        <v>25</v>
      </c>
      <c r="K1268" s="2" cm="1">
        <f t="array" ref="K1268">IF(C1268="","",C1268-SUMPRODUCT(($B$1461:$B$1491=$J1268)*1,C$1461:C$1491))</f>
        <v>-0.93250002698342271</v>
      </c>
      <c r="L1268" s="2" cm="1">
        <f t="array" ref="L1268">IF(D1268="","",D1268-SUMPRODUCT(($B$1461:$B$1491=$J1268)*1,D$1461:D$1491))</f>
        <v>-0.9730451411202008</v>
      </c>
      <c r="M1268" s="2" cm="1">
        <f t="array" ref="M1268">IF(E1268="","",E1268-SUMPRODUCT(($B$1461:$B$1491=$J1268)*1,E$1461:E$1491))</f>
        <v>-1.1894461069963533</v>
      </c>
      <c r="N1268" s="2" cm="1">
        <f t="array" ref="N1268">IF(F1268="","",F1268-SUMPRODUCT(($B$1461:$B$1491=$J1268)*1,F$1461:F$1491))</f>
        <v>-1.07496706230787</v>
      </c>
      <c r="O1268" s="2" cm="1">
        <f t="array" ref="O1268">IF(G1268="","",G1268-SUMPRODUCT(($B$1461:$B$1491=$J1268)*1,G$1461:G$1491))</f>
        <v>-1.1131602156378992</v>
      </c>
    </row>
    <row r="1269" spans="1:15" x14ac:dyDescent="0.55000000000000004">
      <c r="A1269" s="3">
        <v>41</v>
      </c>
      <c r="B1269" s="4">
        <v>26</v>
      </c>
      <c r="C1269" s="2">
        <f>IF(logVir!C1269="","",LN(資本ストック!C1269))</f>
        <v>13.229464047214698</v>
      </c>
      <c r="D1269" s="2">
        <f>IF(logVir!D1269="","",LN(資本ストック!D1269))</f>
        <v>13.218698183201125</v>
      </c>
      <c r="E1269" s="2">
        <f>IF(logVir!E1269="","",LN(資本ストック!E1269))</f>
        <v>13.331278026149795</v>
      </c>
      <c r="F1269" s="2">
        <f>IF(logVir!F1269="","",LN(資本ストック!F1269))</f>
        <v>13.33440745109397</v>
      </c>
      <c r="G1269" s="2">
        <f>IF(logVir!G1269="","",LN(資本ストック!G1269))</f>
        <v>13.330272734636683</v>
      </c>
      <c r="I1269" s="3">
        <v>41</v>
      </c>
      <c r="J1269" s="3">
        <v>26</v>
      </c>
      <c r="K1269" s="2" cm="1">
        <f t="array" ref="K1269">IF(C1269="","",C1269-SUMPRODUCT(($B$1461:$B$1491=$J1269)*1,C$1461:C$1491))</f>
        <v>-0.90417907972829425</v>
      </c>
      <c r="L1269" s="2" cm="1">
        <f t="array" ref="L1269">IF(D1269="","",D1269-SUMPRODUCT(($B$1461:$B$1491=$J1269)*1,D$1461:D$1491))</f>
        <v>-0.85428868455515961</v>
      </c>
      <c r="M1269" s="2" cm="1">
        <f t="array" ref="M1269">IF(E1269="","",E1269-SUMPRODUCT(($B$1461:$B$1491=$J1269)*1,E$1461:E$1491))</f>
        <v>-0.77379242884752131</v>
      </c>
      <c r="N1269" s="2" cm="1">
        <f t="array" ref="N1269">IF(F1269="","",F1269-SUMPRODUCT(($B$1461:$B$1491=$J1269)*1,F$1461:F$1491))</f>
        <v>-0.78040020387514453</v>
      </c>
      <c r="O1269" s="2" cm="1">
        <f t="array" ref="O1269">IF(G1269="","",G1269-SUMPRODUCT(($B$1461:$B$1491=$J1269)*1,G$1461:G$1491))</f>
        <v>-0.77445629140911976</v>
      </c>
    </row>
    <row r="1270" spans="1:15" x14ac:dyDescent="0.55000000000000004">
      <c r="A1270" s="3">
        <v>41</v>
      </c>
      <c r="B1270" s="4">
        <v>27</v>
      </c>
      <c r="C1270" s="2">
        <f>IF(logVir!C1270="","",LN(資本ストック!C1270))</f>
        <v>11.252927040085348</v>
      </c>
      <c r="D1270" s="2">
        <f>IF(logVir!D1270="","",LN(資本ストック!D1270))</f>
        <v>11.997207877255233</v>
      </c>
      <c r="E1270" s="2">
        <f>IF(logVir!E1270="","",LN(資本ストック!E1270))</f>
        <v>12.410610140691363</v>
      </c>
      <c r="F1270" s="2">
        <f>IF(logVir!F1270="","",LN(資本ストック!F1270))</f>
        <v>12.574106285713111</v>
      </c>
      <c r="G1270" s="2">
        <f>IF(logVir!G1270="","",LN(資本ストック!G1270))</f>
        <v>12.599576946885847</v>
      </c>
      <c r="I1270" s="3">
        <v>41</v>
      </c>
      <c r="J1270" s="3">
        <v>27</v>
      </c>
      <c r="K1270" s="2" cm="1">
        <f t="array" ref="K1270">IF(C1270="","",C1270-SUMPRODUCT(($B$1461:$B$1491=$J1270)*1,C$1461:C$1491))</f>
        <v>-1.4499818244751346</v>
      </c>
      <c r="L1270" s="2" cm="1">
        <f t="array" ref="L1270">IF(D1270="","",D1270-SUMPRODUCT(($B$1461:$B$1491=$J1270)*1,D$1461:D$1491))</f>
        <v>-0.99942039391899939</v>
      </c>
      <c r="M1270" s="2" cm="1">
        <f t="array" ref="M1270">IF(E1270="","",E1270-SUMPRODUCT(($B$1461:$B$1491=$J1270)*1,E$1461:E$1491))</f>
        <v>-0.78225888591554593</v>
      </c>
      <c r="N1270" s="2" cm="1">
        <f t="array" ref="N1270">IF(F1270="","",F1270-SUMPRODUCT(($B$1461:$B$1491=$J1270)*1,F$1461:F$1491))</f>
        <v>-0.63439254404378431</v>
      </c>
      <c r="O1270" s="2" cm="1">
        <f t="array" ref="O1270">IF(G1270="","",G1270-SUMPRODUCT(($B$1461:$B$1491=$J1270)*1,G$1461:G$1491))</f>
        <v>-0.64264123245180826</v>
      </c>
    </row>
    <row r="1271" spans="1:15" x14ac:dyDescent="0.55000000000000004">
      <c r="A1271" s="3">
        <v>41</v>
      </c>
      <c r="B1271" s="4">
        <v>28</v>
      </c>
      <c r="C1271" s="2">
        <f>IF(logVir!C1271="","",LN(資本ストック!C1271))</f>
        <v>14.693490645626737</v>
      </c>
      <c r="D1271" s="2">
        <f>IF(logVir!D1271="","",LN(資本ストック!D1271))</f>
        <v>14.72067421883127</v>
      </c>
      <c r="E1271" s="2">
        <f>IF(logVir!E1271="","",LN(資本ストック!E1271))</f>
        <v>14.776478684914311</v>
      </c>
      <c r="F1271" s="2">
        <f>IF(logVir!F1271="","",LN(資本ストック!F1271))</f>
        <v>14.805987036420113</v>
      </c>
      <c r="G1271" s="2">
        <f>IF(logVir!G1271="","",LN(資本ストック!G1271))</f>
        <v>14.881496534325388</v>
      </c>
      <c r="I1271" s="3">
        <v>41</v>
      </c>
      <c r="J1271" s="3">
        <v>28</v>
      </c>
      <c r="K1271" s="2" cm="1">
        <f t="array" ref="K1271">IF(C1271="","",C1271-SUMPRODUCT(($B$1461:$B$1491=$J1271)*1,C$1461:C$1491))</f>
        <v>-0.85509130724800464</v>
      </c>
      <c r="L1271" s="2" cm="1">
        <f t="array" ref="L1271">IF(D1271="","",D1271-SUMPRODUCT(($B$1461:$B$1491=$J1271)*1,D$1461:D$1491))</f>
        <v>-0.85838000565404471</v>
      </c>
      <c r="M1271" s="2" cm="1">
        <f t="array" ref="M1271">IF(E1271="","",E1271-SUMPRODUCT(($B$1461:$B$1491=$J1271)*1,E$1461:E$1491))</f>
        <v>-0.832899205316739</v>
      </c>
      <c r="N1271" s="2" cm="1">
        <f t="array" ref="N1271">IF(F1271="","",F1271-SUMPRODUCT(($B$1461:$B$1491=$J1271)*1,F$1461:F$1491))</f>
        <v>-0.81497712138292755</v>
      </c>
      <c r="O1271" s="2" cm="1">
        <f t="array" ref="O1271">IF(G1271="","",G1271-SUMPRODUCT(($B$1461:$B$1491=$J1271)*1,G$1461:G$1491))</f>
        <v>-0.75441109707642973</v>
      </c>
    </row>
    <row r="1272" spans="1:15" x14ac:dyDescent="0.55000000000000004">
      <c r="A1272" s="3">
        <v>41</v>
      </c>
      <c r="B1272" s="4">
        <v>29</v>
      </c>
      <c r="C1272" s="2">
        <f>IF(logVir!C1272="","",LN(資本ストック!C1272))</f>
        <v>12.371992672988165</v>
      </c>
      <c r="D1272" s="2">
        <f>IF(logVir!D1272="","",LN(資本ストック!D1272))</f>
        <v>12.450293783174459</v>
      </c>
      <c r="E1272" s="2">
        <f>IF(logVir!E1272="","",LN(資本ストック!E1272))</f>
        <v>12.328895771450171</v>
      </c>
      <c r="F1272" s="2">
        <f>IF(logVir!F1272="","",LN(資本ストック!F1272))</f>
        <v>12.284203608083679</v>
      </c>
      <c r="G1272" s="2">
        <f>IF(logVir!G1272="","",LN(資本ストック!G1272))</f>
        <v>12.225268076294997</v>
      </c>
      <c r="I1272" s="3">
        <v>41</v>
      </c>
      <c r="J1272" s="3">
        <v>29</v>
      </c>
      <c r="K1272" s="2" cm="1">
        <f t="array" ref="K1272">IF(C1272="","",C1272-SUMPRODUCT(($B$1461:$B$1491=$J1272)*1,C$1461:C$1491))</f>
        <v>-0.85824426876604853</v>
      </c>
      <c r="L1272" s="2" cm="1">
        <f t="array" ref="L1272">IF(D1272="","",D1272-SUMPRODUCT(($B$1461:$B$1491=$J1272)*1,D$1461:D$1491))</f>
        <v>-0.80329450134538583</v>
      </c>
      <c r="M1272" s="2" cm="1">
        <f t="array" ref="M1272">IF(E1272="","",E1272-SUMPRODUCT(($B$1461:$B$1491=$J1272)*1,E$1461:E$1491))</f>
        <v>-0.86156505041597597</v>
      </c>
      <c r="N1272" s="2" cm="1">
        <f t="array" ref="N1272">IF(F1272="","",F1272-SUMPRODUCT(($B$1461:$B$1491=$J1272)*1,F$1461:F$1491))</f>
        <v>-0.89856107401926621</v>
      </c>
      <c r="O1272" s="2" cm="1">
        <f t="array" ref="O1272">IF(G1272="","",G1272-SUMPRODUCT(($B$1461:$B$1491=$J1272)*1,G$1461:G$1491))</f>
        <v>-0.92639438881982628</v>
      </c>
    </row>
    <row r="1273" spans="1:15" x14ac:dyDescent="0.55000000000000004">
      <c r="A1273" s="3">
        <v>41</v>
      </c>
      <c r="B1273" s="4">
        <v>30</v>
      </c>
      <c r="C1273" s="2">
        <f>IF(logVir!C1273="","",LN(資本ストック!C1273))</f>
        <v>12.339274841582704</v>
      </c>
      <c r="D1273" s="2">
        <f>IF(logVir!D1273="","",LN(資本ストック!D1273))</f>
        <v>12.370782110782493</v>
      </c>
      <c r="E1273" s="2">
        <f>IF(logVir!E1273="","",LN(資本ストック!E1273))</f>
        <v>12.253252631608079</v>
      </c>
      <c r="F1273" s="2">
        <f>IF(logVir!F1273="","",LN(資本ストック!F1273))</f>
        <v>12.208397785312833</v>
      </c>
      <c r="G1273" s="2">
        <f>IF(logVir!G1273="","",LN(資本ストック!G1273))</f>
        <v>12.268293893450048</v>
      </c>
      <c r="I1273" s="3">
        <v>41</v>
      </c>
      <c r="J1273" s="3">
        <v>30</v>
      </c>
      <c r="K1273" s="2" cm="1">
        <f t="array" ref="K1273">IF(C1273="","",C1273-SUMPRODUCT(($B$1461:$B$1491=$J1273)*1,C$1461:C$1491))</f>
        <v>-0.97416182076466207</v>
      </c>
      <c r="L1273" s="2" cm="1">
        <f t="array" ref="L1273">IF(D1273="","",D1273-SUMPRODUCT(($B$1461:$B$1491=$J1273)*1,D$1461:D$1491))</f>
        <v>-1.0178462137244022</v>
      </c>
      <c r="M1273" s="2" cm="1">
        <f t="array" ref="M1273">IF(E1273="","",E1273-SUMPRODUCT(($B$1461:$B$1491=$J1273)*1,E$1461:E$1491))</f>
        <v>-1.0671611603583173</v>
      </c>
      <c r="N1273" s="2" cm="1">
        <f t="array" ref="N1273">IF(F1273="","",F1273-SUMPRODUCT(($B$1461:$B$1491=$J1273)*1,F$1461:F$1491))</f>
        <v>-1.0989076991323348</v>
      </c>
      <c r="O1273" s="2" cm="1">
        <f t="array" ref="O1273">IF(G1273="","",G1273-SUMPRODUCT(($B$1461:$B$1491=$J1273)*1,G$1461:G$1491))</f>
        <v>-1.0266549699669092</v>
      </c>
    </row>
    <row r="1274" spans="1:15" x14ac:dyDescent="0.55000000000000004">
      <c r="A1274" s="3">
        <v>41</v>
      </c>
      <c r="B1274" s="4">
        <v>31</v>
      </c>
      <c r="C1274" s="2">
        <f>IF(logVir!C1274="","",LN(資本ストック!C1274))</f>
        <v>12.319670275394294</v>
      </c>
      <c r="D1274" s="2">
        <f>IF(logVir!D1274="","",LN(資本ストック!D1274))</f>
        <v>12.458028377992099</v>
      </c>
      <c r="E1274" s="2">
        <f>IF(logVir!E1274="","",LN(資本ストック!E1274))</f>
        <v>12.549982956873221</v>
      </c>
      <c r="F1274" s="2">
        <f>IF(logVir!F1274="","",LN(資本ストック!F1274))</f>
        <v>12.620049867426983</v>
      </c>
      <c r="G1274" s="2">
        <f>IF(logVir!G1274="","",LN(資本ストック!G1274))</f>
        <v>12.651238484233071</v>
      </c>
      <c r="I1274" s="3">
        <v>41</v>
      </c>
      <c r="J1274" s="3">
        <v>31</v>
      </c>
      <c r="K1274" s="2" cm="1">
        <f t="array" ref="K1274">IF(C1274="","",C1274-SUMPRODUCT(($B$1461:$B$1491=$J1274)*1,C$1461:C$1491))</f>
        <v>-0.99693619267802447</v>
      </c>
      <c r="L1274" s="2" cm="1">
        <f t="array" ref="L1274">IF(D1274="","",D1274-SUMPRODUCT(($B$1461:$B$1491=$J1274)*1,D$1461:D$1491))</f>
        <v>-0.7774087981645259</v>
      </c>
      <c r="M1274" s="2" cm="1">
        <f t="array" ref="M1274">IF(E1274="","",E1274-SUMPRODUCT(($B$1461:$B$1491=$J1274)*1,E$1461:E$1491))</f>
        <v>-0.62449358352058937</v>
      </c>
      <c r="N1274" s="2" cm="1">
        <f t="array" ref="N1274">IF(F1274="","",F1274-SUMPRODUCT(($B$1461:$B$1491=$J1274)*1,F$1461:F$1491))</f>
        <v>-0.52091486463871917</v>
      </c>
      <c r="O1274" s="2" cm="1">
        <f t="array" ref="O1274">IF(G1274="","",G1274-SUMPRODUCT(($B$1461:$B$1491=$J1274)*1,G$1461:G$1491))</f>
        <v>-0.48960682680905521</v>
      </c>
    </row>
    <row r="1275" spans="1:15" x14ac:dyDescent="0.55000000000000004">
      <c r="A1275" s="3">
        <v>42</v>
      </c>
      <c r="B1275" s="4">
        <v>1</v>
      </c>
      <c r="C1275" s="2">
        <f>IF(logVir!C1275="","",LN(資本ストック!C1275))</f>
        <v>12.530235562820481</v>
      </c>
      <c r="D1275" s="2">
        <f>IF(logVir!D1275="","",LN(資本ストック!D1275))</f>
        <v>12.076455703369662</v>
      </c>
      <c r="E1275" s="2">
        <f>IF(logVir!E1275="","",LN(資本ストック!E1275))</f>
        <v>11.841707447721561</v>
      </c>
      <c r="F1275" s="2">
        <f>IF(logVir!F1275="","",LN(資本ストック!F1275))</f>
        <v>11.793847750491327</v>
      </c>
      <c r="G1275" s="2">
        <f>IF(logVir!G1275="","",LN(資本ストック!G1275))</f>
        <v>11.578092669946429</v>
      </c>
      <c r="I1275" s="3">
        <v>42</v>
      </c>
      <c r="J1275" s="3">
        <v>1</v>
      </c>
      <c r="K1275" s="2" cm="1">
        <f t="array" ref="K1275">IF(C1275="","",C1275-SUMPRODUCT(($B$1461:$B$1491=$J1275)*1,C$1461:C$1491))</f>
        <v>-5.7775982712408691E-2</v>
      </c>
      <c r="L1275" s="2" cm="1">
        <f t="array" ref="L1275">IF(D1275="","",D1275-SUMPRODUCT(($B$1461:$B$1491=$J1275)*1,D$1461:D$1491))</f>
        <v>-0.35471212032730293</v>
      </c>
      <c r="M1275" s="2" cm="1">
        <f t="array" ref="M1275">IF(E1275="","",E1275-SUMPRODUCT(($B$1461:$B$1491=$J1275)*1,E$1461:E$1491))</f>
        <v>-0.4765439841003225</v>
      </c>
      <c r="N1275" s="2" cm="1">
        <f t="array" ref="N1275">IF(F1275="","",F1275-SUMPRODUCT(($B$1461:$B$1491=$J1275)*1,F$1461:F$1491))</f>
        <v>-0.50828785310722679</v>
      </c>
      <c r="O1275" s="2" cm="1">
        <f t="array" ref="O1275">IF(G1275="","",G1275-SUMPRODUCT(($B$1461:$B$1491=$J1275)*1,G$1461:G$1491))</f>
        <v>-0.64292146040553533</v>
      </c>
    </row>
    <row r="1276" spans="1:15" x14ac:dyDescent="0.55000000000000004">
      <c r="A1276" s="3">
        <v>42</v>
      </c>
      <c r="B1276" s="4">
        <v>2</v>
      </c>
      <c r="C1276" s="2">
        <f>IF(logVir!C1276="","",LN(資本ストック!C1276))</f>
        <v>10.938900350096842</v>
      </c>
      <c r="D1276" s="2">
        <f>IF(logVir!D1276="","",LN(資本ストック!D1276))</f>
        <v>10.823601689108241</v>
      </c>
      <c r="E1276" s="2">
        <f>IF(logVir!E1276="","",LN(資本ストック!E1276))</f>
        <v>10.787462229935171</v>
      </c>
      <c r="F1276" s="2">
        <f>IF(logVir!F1276="","",LN(資本ストック!F1276))</f>
        <v>10.757761246125298</v>
      </c>
      <c r="G1276" s="2">
        <f>IF(logVir!G1276="","",LN(資本ストック!G1276))</f>
        <v>10.720405343040097</v>
      </c>
      <c r="I1276" s="3">
        <v>42</v>
      </c>
      <c r="J1276" s="3">
        <v>2</v>
      </c>
      <c r="K1276" s="2" cm="1">
        <f t="array" ref="K1276">IF(C1276="","",C1276-SUMPRODUCT(($B$1461:$B$1491=$J1276)*1,C$1461:C$1491))</f>
        <v>0.45499839778481821</v>
      </c>
      <c r="L1276" s="2" cm="1">
        <f t="array" ref="L1276">IF(D1276="","",D1276-SUMPRODUCT(($B$1461:$B$1491=$J1276)*1,D$1461:D$1491))</f>
        <v>0.32579609201512838</v>
      </c>
      <c r="M1276" s="2" cm="1">
        <f t="array" ref="M1276">IF(E1276="","",E1276-SUMPRODUCT(($B$1461:$B$1491=$J1276)*1,E$1461:E$1491))</f>
        <v>0.27265178106710941</v>
      </c>
      <c r="N1276" s="2" cm="1">
        <f t="array" ref="N1276">IF(F1276="","",F1276-SUMPRODUCT(($B$1461:$B$1491=$J1276)*1,F$1461:F$1491))</f>
        <v>0.26840267274911689</v>
      </c>
      <c r="O1276" s="2" cm="1">
        <f t="array" ref="O1276">IF(G1276="","",G1276-SUMPRODUCT(($B$1461:$B$1491=$J1276)*1,G$1461:G$1491))</f>
        <v>0.26007384516818632</v>
      </c>
    </row>
    <row r="1277" spans="1:15" x14ac:dyDescent="0.55000000000000004">
      <c r="A1277" s="3">
        <v>42</v>
      </c>
      <c r="B1277" s="4">
        <v>3</v>
      </c>
      <c r="C1277" s="2">
        <f>IF(logVir!C1277="","",LN(資本ストック!C1277))</f>
        <v>12.073106803837113</v>
      </c>
      <c r="D1277" s="2">
        <f>IF(logVir!D1277="","",LN(資本ストック!D1277))</f>
        <v>12.038194687826236</v>
      </c>
      <c r="E1277" s="2">
        <f>IF(logVir!E1277="","",LN(資本ストック!E1277))</f>
        <v>12.1888281584692</v>
      </c>
      <c r="F1277" s="2">
        <f>IF(logVir!F1277="","",LN(資本ストック!F1277))</f>
        <v>12.183919224543546</v>
      </c>
      <c r="G1277" s="2">
        <f>IF(logVir!G1277="","",LN(資本ストック!G1277))</f>
        <v>12.140279396633835</v>
      </c>
      <c r="I1277" s="3">
        <v>42</v>
      </c>
      <c r="J1277" s="3">
        <v>3</v>
      </c>
      <c r="K1277" s="2" cm="1">
        <f t="array" ref="K1277">IF(C1277="","",C1277-SUMPRODUCT(($B$1461:$B$1491=$J1277)*1,C$1461:C$1491))</f>
        <v>-0.56805111007099818</v>
      </c>
      <c r="L1277" s="2" cm="1">
        <f t="array" ref="L1277">IF(D1277="","",D1277-SUMPRODUCT(($B$1461:$B$1491=$J1277)*1,D$1461:D$1491))</f>
        <v>-0.6114203378423273</v>
      </c>
      <c r="M1277" s="2" cm="1">
        <f t="array" ref="M1277">IF(E1277="","",E1277-SUMPRODUCT(($B$1461:$B$1491=$J1277)*1,E$1461:E$1491))</f>
        <v>-0.52556412870780633</v>
      </c>
      <c r="N1277" s="2" cm="1">
        <f t="array" ref="N1277">IF(F1277="","",F1277-SUMPRODUCT(($B$1461:$B$1491=$J1277)*1,F$1461:F$1491))</f>
        <v>-0.52657113850709614</v>
      </c>
      <c r="O1277" s="2" cm="1">
        <f t="array" ref="O1277">IF(G1277="","",G1277-SUMPRODUCT(($B$1461:$B$1491=$J1277)*1,G$1461:G$1491))</f>
        <v>-0.56531735684782447</v>
      </c>
    </row>
    <row r="1278" spans="1:15" x14ac:dyDescent="0.55000000000000004">
      <c r="A1278" s="3">
        <v>42</v>
      </c>
      <c r="B1278" s="4">
        <v>4</v>
      </c>
      <c r="C1278" s="2">
        <f>IF(logVir!C1278="","",LN(資本ストック!C1278))</f>
        <v>9.9519571977982189</v>
      </c>
      <c r="D1278" s="2">
        <f>IF(logVir!D1278="","",LN(資本ストック!D1278))</f>
        <v>9.7004847666076266</v>
      </c>
      <c r="E1278" s="2">
        <f>IF(logVir!E1278="","",LN(資本ストック!E1278))</f>
        <v>9.6511481434515503</v>
      </c>
      <c r="F1278" s="2">
        <f>IF(logVir!F1278="","",LN(資本ストック!F1278))</f>
        <v>9.5888086873087257</v>
      </c>
      <c r="G1278" s="2">
        <f>IF(logVir!G1278="","",LN(資本ストック!G1278))</f>
        <v>9.6104956599171505</v>
      </c>
      <c r="I1278" s="3">
        <v>42</v>
      </c>
      <c r="J1278" s="3">
        <v>4</v>
      </c>
      <c r="K1278" s="2" cm="1">
        <f t="array" ref="K1278">IF(C1278="","",C1278-SUMPRODUCT(($B$1461:$B$1491=$J1278)*1,C$1461:C$1491))</f>
        <v>-1.0047483938791597</v>
      </c>
      <c r="L1278" s="2" cm="1">
        <f t="array" ref="L1278">IF(D1278="","",D1278-SUMPRODUCT(($B$1461:$B$1491=$J1278)*1,D$1461:D$1491))</f>
        <v>-1.1199763643427723</v>
      </c>
      <c r="M1278" s="2" cm="1">
        <f t="array" ref="M1278">IF(E1278="","",E1278-SUMPRODUCT(($B$1461:$B$1491=$J1278)*1,E$1461:E$1491))</f>
        <v>-1.1302590830863952</v>
      </c>
      <c r="N1278" s="2" cm="1">
        <f t="array" ref="N1278">IF(F1278="","",F1278-SUMPRODUCT(($B$1461:$B$1491=$J1278)*1,F$1461:F$1491))</f>
        <v>-1.1662067248246508</v>
      </c>
      <c r="O1278" s="2" cm="1">
        <f t="array" ref="O1278">IF(G1278="","",G1278-SUMPRODUCT(($B$1461:$B$1491=$J1278)*1,G$1461:G$1491))</f>
        <v>-1.1134942963568779</v>
      </c>
    </row>
    <row r="1279" spans="1:15" x14ac:dyDescent="0.55000000000000004">
      <c r="A1279" s="3">
        <v>42</v>
      </c>
      <c r="B1279" s="4">
        <v>5</v>
      </c>
      <c r="C1279" s="2">
        <f>IF(logVir!C1279="","",LN(資本ストック!C1279))</f>
        <v>9.6702161334857575</v>
      </c>
      <c r="D1279" s="2">
        <f>IF(logVir!D1279="","",LN(資本ストック!D1279))</f>
        <v>9.4377482868042915</v>
      </c>
      <c r="E1279" s="2">
        <f>IF(logVir!E1279="","",LN(資本ストック!E1279))</f>
        <v>9.2386947389894836</v>
      </c>
      <c r="F1279" s="2">
        <f>IF(logVir!F1279="","",LN(資本ストック!F1279))</f>
        <v>9.1873019283286581</v>
      </c>
      <c r="G1279" s="2">
        <f>IF(logVir!G1279="","",LN(資本ストック!G1279))</f>
        <v>9.1436728905200084</v>
      </c>
      <c r="I1279" s="3">
        <v>42</v>
      </c>
      <c r="J1279" s="3">
        <v>5</v>
      </c>
      <c r="K1279" s="2" cm="1">
        <f t="array" ref="K1279">IF(C1279="","",C1279-SUMPRODUCT(($B$1461:$B$1491=$J1279)*1,C$1461:C$1491))</f>
        <v>-1.7224849762483903</v>
      </c>
      <c r="L1279" s="2" cm="1">
        <f t="array" ref="L1279">IF(D1279="","",D1279-SUMPRODUCT(($B$1461:$B$1491=$J1279)*1,D$1461:D$1491))</f>
        <v>-1.9129155646832885</v>
      </c>
      <c r="M1279" s="2" cm="1">
        <f t="array" ref="M1279">IF(E1279="","",E1279-SUMPRODUCT(($B$1461:$B$1491=$J1279)*1,E$1461:E$1491))</f>
        <v>-2.1542197391762716</v>
      </c>
      <c r="N1279" s="2" cm="1">
        <f t="array" ref="N1279">IF(F1279="","",F1279-SUMPRODUCT(($B$1461:$B$1491=$J1279)*1,F$1461:F$1491))</f>
        <v>-2.1976155285476047</v>
      </c>
      <c r="O1279" s="2" cm="1">
        <f t="array" ref="O1279">IF(G1279="","",G1279-SUMPRODUCT(($B$1461:$B$1491=$J1279)*1,G$1461:G$1491))</f>
        <v>-2.245188165340771</v>
      </c>
    </row>
    <row r="1280" spans="1:15" x14ac:dyDescent="0.55000000000000004">
      <c r="A1280" s="3">
        <v>42</v>
      </c>
      <c r="B1280" s="4">
        <v>6</v>
      </c>
      <c r="C1280" s="2">
        <f>IF(logVir!C1280="","",LN(資本ストック!C1280))</f>
        <v>10.596564228137352</v>
      </c>
      <c r="D1280" s="2">
        <f>IF(logVir!D1280="","",LN(資本ストック!D1280))</f>
        <v>10.610292083869503</v>
      </c>
      <c r="E1280" s="2">
        <f>IF(logVir!E1280="","",LN(資本ストック!E1280))</f>
        <v>10.688087287157177</v>
      </c>
      <c r="F1280" s="2">
        <f>IF(logVir!F1280="","",LN(資本ストック!F1280))</f>
        <v>10.731170120901766</v>
      </c>
      <c r="G1280" s="2">
        <f>IF(logVir!G1280="","",LN(資本ストック!G1280))</f>
        <v>10.770578485378822</v>
      </c>
      <c r="I1280" s="3">
        <v>42</v>
      </c>
      <c r="J1280" s="3">
        <v>6</v>
      </c>
      <c r="K1280" s="2" cm="1">
        <f t="array" ref="K1280">IF(C1280="","",C1280-SUMPRODUCT(($B$1461:$B$1491=$J1280)*1,C$1461:C$1491))</f>
        <v>-2.55420492711111</v>
      </c>
      <c r="L1280" s="2" cm="1">
        <f t="array" ref="L1280">IF(D1280="","",D1280-SUMPRODUCT(($B$1461:$B$1491=$J1280)*1,D$1461:D$1491))</f>
        <v>-2.5644006086829911</v>
      </c>
      <c r="M1280" s="2" cm="1">
        <f t="array" ref="M1280">IF(E1280="","",E1280-SUMPRODUCT(($B$1461:$B$1491=$J1280)*1,E$1461:E$1491))</f>
        <v>-2.5177708298751309</v>
      </c>
      <c r="N1280" s="2" cm="1">
        <f t="array" ref="N1280">IF(F1280="","",F1280-SUMPRODUCT(($B$1461:$B$1491=$J1280)*1,F$1461:F$1491))</f>
        <v>-2.4770661414910879</v>
      </c>
      <c r="O1280" s="2" cm="1">
        <f t="array" ref="O1280">IF(G1280="","",G1280-SUMPRODUCT(($B$1461:$B$1491=$J1280)*1,G$1461:G$1491))</f>
        <v>-2.4462698423247833</v>
      </c>
    </row>
    <row r="1281" spans="1:15" x14ac:dyDescent="0.55000000000000004">
      <c r="A1281" s="3">
        <v>42</v>
      </c>
      <c r="B1281" s="4">
        <v>7</v>
      </c>
      <c r="C1281" s="2">
        <f>IF(logVir!C1281="","",LN(資本ストック!C1281))</f>
        <v>11.613835163453684</v>
      </c>
      <c r="D1281" s="2">
        <f>IF(logVir!D1281="","",LN(資本ストック!D1281))</f>
        <v>11.330292930377718</v>
      </c>
      <c r="E1281" s="2">
        <f>IF(logVir!E1281="","",LN(資本ストック!E1281))</f>
        <v>11.1912743676085</v>
      </c>
      <c r="F1281" s="2">
        <f>IF(logVir!F1281="","",LN(資本ストック!F1281))</f>
        <v>11.197899696424981</v>
      </c>
      <c r="G1281" s="2">
        <f>IF(logVir!G1281="","",LN(資本ストック!G1281))</f>
        <v>11.105025791548789</v>
      </c>
      <c r="I1281" s="3">
        <v>42</v>
      </c>
      <c r="J1281" s="3">
        <v>7</v>
      </c>
      <c r="K1281" s="2" cm="1">
        <f t="array" ref="K1281">IF(C1281="","",C1281-SUMPRODUCT(($B$1461:$B$1491=$J1281)*1,C$1461:C$1491))</f>
        <v>-0.21010691458927333</v>
      </c>
      <c r="L1281" s="2" cm="1">
        <f t="array" ref="L1281">IF(D1281="","",D1281-SUMPRODUCT(($B$1461:$B$1491=$J1281)*1,D$1461:D$1491))</f>
        <v>-0.42515232607909148</v>
      </c>
      <c r="M1281" s="2" cm="1">
        <f t="array" ref="M1281">IF(E1281="","",E1281-SUMPRODUCT(($B$1461:$B$1491=$J1281)*1,E$1461:E$1491))</f>
        <v>-0.55498281648918635</v>
      </c>
      <c r="N1281" s="2" cm="1">
        <f t="array" ref="N1281">IF(F1281="","",F1281-SUMPRODUCT(($B$1461:$B$1491=$J1281)*1,F$1461:F$1491))</f>
        <v>-0.53146034091555627</v>
      </c>
      <c r="O1281" s="2" cm="1">
        <f t="array" ref="O1281">IF(G1281="","",G1281-SUMPRODUCT(($B$1461:$B$1491=$J1281)*1,G$1461:G$1491))</f>
        <v>-0.62297828019189971</v>
      </c>
    </row>
    <row r="1282" spans="1:15" x14ac:dyDescent="0.55000000000000004">
      <c r="A1282" s="3">
        <v>42</v>
      </c>
      <c r="B1282" s="4">
        <v>8</v>
      </c>
      <c r="C1282" s="2">
        <f>IF(logVir!C1282="","",LN(資本ストック!C1282))</f>
        <v>11.393826763001597</v>
      </c>
      <c r="D1282" s="2">
        <f>IF(logVir!D1282="","",LN(資本ストック!D1282))</f>
        <v>11.183017158003384</v>
      </c>
      <c r="E1282" s="2">
        <f>IF(logVir!E1282="","",LN(資本ストック!E1282))</f>
        <v>10.974262201615522</v>
      </c>
      <c r="F1282" s="2">
        <f>IF(logVir!F1282="","",LN(資本ストック!F1282))</f>
        <v>10.914321838067799</v>
      </c>
      <c r="G1282" s="2">
        <f>IF(logVir!G1282="","",LN(資本ストック!G1282))</f>
        <v>10.831129293949751</v>
      </c>
      <c r="I1282" s="3">
        <v>42</v>
      </c>
      <c r="J1282" s="3">
        <v>8</v>
      </c>
      <c r="K1282" s="2" cm="1">
        <f t="array" ref="K1282">IF(C1282="","",C1282-SUMPRODUCT(($B$1461:$B$1491=$J1282)*1,C$1461:C$1491))</f>
        <v>-1.0470964309749302</v>
      </c>
      <c r="L1282" s="2" cm="1">
        <f t="array" ref="L1282">IF(D1282="","",D1282-SUMPRODUCT(($B$1461:$B$1491=$J1282)*1,D$1461:D$1491))</f>
        <v>-1.2781568662138625</v>
      </c>
      <c r="M1282" s="2" cm="1">
        <f t="array" ref="M1282">IF(E1282="","",E1282-SUMPRODUCT(($B$1461:$B$1491=$J1282)*1,E$1461:E$1491))</f>
        <v>-1.4785343183086948</v>
      </c>
      <c r="N1282" s="2" cm="1">
        <f t="array" ref="N1282">IF(F1282="","",F1282-SUMPRODUCT(($B$1461:$B$1491=$J1282)*1,F$1461:F$1491))</f>
        <v>-1.5861602144650142</v>
      </c>
      <c r="O1282" s="2" cm="1">
        <f t="array" ref="O1282">IF(G1282="","",G1282-SUMPRODUCT(($B$1461:$B$1491=$J1282)*1,G$1461:G$1491))</f>
        <v>-1.633058002121583</v>
      </c>
    </row>
    <row r="1283" spans="1:15" x14ac:dyDescent="0.55000000000000004">
      <c r="A1283" s="3">
        <v>42</v>
      </c>
      <c r="B1283" s="4">
        <v>9</v>
      </c>
      <c r="C1283" s="2">
        <f>IF(logVir!C1283="","",LN(資本ストック!C1283))</f>
        <v>9.9297791722653255</v>
      </c>
      <c r="D1283" s="2">
        <f>IF(logVir!D1283="","",LN(資本ストック!D1283))</f>
        <v>10.009142685242455</v>
      </c>
      <c r="E1283" s="2">
        <f>IF(logVir!E1283="","",LN(資本ストック!E1283))</f>
        <v>10.122039523631065</v>
      </c>
      <c r="F1283" s="2">
        <f>IF(logVir!F1283="","",LN(資本ストック!F1283))</f>
        <v>10.074249600299193</v>
      </c>
      <c r="G1283" s="2">
        <f>IF(logVir!G1283="","",LN(資本ストック!G1283))</f>
        <v>10.012444820786738</v>
      </c>
      <c r="I1283" s="3">
        <v>42</v>
      </c>
      <c r="J1283" s="3">
        <v>9</v>
      </c>
      <c r="K1283" s="2" cm="1">
        <f t="array" ref="K1283">IF(C1283="","",C1283-SUMPRODUCT(($B$1461:$B$1491=$J1283)*1,C$1461:C$1491))</f>
        <v>-1.3470863293476683</v>
      </c>
      <c r="L1283" s="2" cm="1">
        <f t="array" ref="L1283">IF(D1283="","",D1283-SUMPRODUCT(($B$1461:$B$1491=$J1283)*1,D$1461:D$1491))</f>
        <v>-1.2414802575138051</v>
      </c>
      <c r="M1283" s="2" cm="1">
        <f t="array" ref="M1283">IF(E1283="","",E1283-SUMPRODUCT(($B$1461:$B$1491=$J1283)*1,E$1461:E$1491))</f>
        <v>-1.2125505657247508</v>
      </c>
      <c r="N1283" s="2" cm="1">
        <f t="array" ref="N1283">IF(F1283="","",F1283-SUMPRODUCT(($B$1461:$B$1491=$J1283)*1,F$1461:F$1491))</f>
        <v>-1.2325826187579558</v>
      </c>
      <c r="O1283" s="2" cm="1">
        <f t="array" ref="O1283">IF(G1283="","",G1283-SUMPRODUCT(($B$1461:$B$1491=$J1283)*1,G$1461:G$1491))</f>
        <v>-1.2947954945868929</v>
      </c>
    </row>
    <row r="1284" spans="1:15" x14ac:dyDescent="0.55000000000000004">
      <c r="A1284" s="3">
        <v>42</v>
      </c>
      <c r="B1284" s="4">
        <v>10</v>
      </c>
      <c r="C1284" s="2">
        <f>IF(logVir!C1284="","",LN(資本ストック!C1284))</f>
        <v>12.534391404954723</v>
      </c>
      <c r="D1284" s="2">
        <f>IF(logVir!D1284="","",LN(資本ストック!D1284))</f>
        <v>12.372128311510016</v>
      </c>
      <c r="E1284" s="2">
        <f>IF(logVir!E1284="","",LN(資本ストック!E1284))</f>
        <v>12.259064074157999</v>
      </c>
      <c r="F1284" s="2">
        <f>IF(logVir!F1284="","",LN(資本ストック!F1284))</f>
        <v>12.227909059975202</v>
      </c>
      <c r="G1284" s="2">
        <f>IF(logVir!G1284="","",LN(資本ストック!G1284))</f>
        <v>12.196099172418075</v>
      </c>
      <c r="I1284" s="3">
        <v>42</v>
      </c>
      <c r="J1284" s="3">
        <v>10</v>
      </c>
      <c r="K1284" s="2" cm="1">
        <f t="array" ref="K1284">IF(C1284="","",C1284-SUMPRODUCT(($B$1461:$B$1491=$J1284)*1,C$1461:C$1491))</f>
        <v>-0.140859788076801</v>
      </c>
      <c r="L1284" s="2" cm="1">
        <f t="array" ref="L1284">IF(D1284="","",D1284-SUMPRODUCT(($B$1461:$B$1491=$J1284)*1,D$1461:D$1491))</f>
        <v>-0.3704790407515226</v>
      </c>
      <c r="M1284" s="2" cm="1">
        <f t="array" ref="M1284">IF(E1284="","",E1284-SUMPRODUCT(($B$1461:$B$1491=$J1284)*1,E$1461:E$1491))</f>
        <v>-0.56605115486316215</v>
      </c>
      <c r="N1284" s="2" cm="1">
        <f t="array" ref="N1284">IF(F1284="","",F1284-SUMPRODUCT(($B$1461:$B$1491=$J1284)*1,F$1461:F$1491))</f>
        <v>-0.5886025217540265</v>
      </c>
      <c r="O1284" s="2" cm="1">
        <f t="array" ref="O1284">IF(G1284="","",G1284-SUMPRODUCT(($B$1461:$B$1491=$J1284)*1,G$1461:G$1491))</f>
        <v>-0.63449750392636872</v>
      </c>
    </row>
    <row r="1285" spans="1:15" x14ac:dyDescent="0.55000000000000004">
      <c r="A1285" s="3">
        <v>42</v>
      </c>
      <c r="B1285" s="4">
        <v>11</v>
      </c>
      <c r="C1285" s="2">
        <f>IF(logVir!C1285="","",LN(資本ストック!C1285))</f>
        <v>12.340873293079873</v>
      </c>
      <c r="D1285" s="2">
        <f>IF(logVir!D1285="","",LN(資本ストック!D1285))</f>
        <v>13.091930950254305</v>
      </c>
      <c r="E1285" s="2">
        <f>IF(logVir!E1285="","",LN(資本ストック!E1285))</f>
        <v>13.097419098612942</v>
      </c>
      <c r="F1285" s="2">
        <f>IF(logVir!F1285="","",LN(資本ストック!F1285))</f>
        <v>13.135328875946593</v>
      </c>
      <c r="G1285" s="2">
        <f>IF(logVir!G1285="","",LN(資本ストック!G1285))</f>
        <v>13.468259305230006</v>
      </c>
      <c r="I1285" s="3">
        <v>42</v>
      </c>
      <c r="J1285" s="3">
        <v>11</v>
      </c>
      <c r="K1285" s="2" cm="1">
        <f t="array" ref="K1285">IF(C1285="","",C1285-SUMPRODUCT(($B$1461:$B$1491=$J1285)*1,C$1461:C$1491))</f>
        <v>-4.1218663516369602E-2</v>
      </c>
      <c r="L1285" s="2" cm="1">
        <f t="array" ref="L1285">IF(D1285="","",D1285-SUMPRODUCT(($B$1461:$B$1491=$J1285)*1,D$1461:D$1491))</f>
        <v>0.71649954771777402</v>
      </c>
      <c r="M1285" s="2" cm="1">
        <f t="array" ref="M1285">IF(E1285="","",E1285-SUMPRODUCT(($B$1461:$B$1491=$J1285)*1,E$1461:E$1491))</f>
        <v>0.66918540728492815</v>
      </c>
      <c r="N1285" s="2" cm="1">
        <f t="array" ref="N1285">IF(F1285="","",F1285-SUMPRODUCT(($B$1461:$B$1491=$J1285)*1,F$1461:F$1491))</f>
        <v>0.69622551689682943</v>
      </c>
      <c r="O1285" s="2" cm="1">
        <f t="array" ref="O1285">IF(G1285="","",G1285-SUMPRODUCT(($B$1461:$B$1491=$J1285)*1,G$1461:G$1491))</f>
        <v>0.99518997218107508</v>
      </c>
    </row>
    <row r="1286" spans="1:15" x14ac:dyDescent="0.55000000000000004">
      <c r="A1286" s="3">
        <v>42</v>
      </c>
      <c r="B1286" s="4">
        <v>12</v>
      </c>
      <c r="C1286" s="2">
        <f>IF(logVir!C1286="","",LN(資本ストック!C1286))</f>
        <v>11.241930462907973</v>
      </c>
      <c r="D1286" s="2">
        <f>IF(logVir!D1286="","",LN(資本ストック!D1286))</f>
        <v>11.219850275166436</v>
      </c>
      <c r="E1286" s="2">
        <f>IF(logVir!E1286="","",LN(資本ストック!E1286))</f>
        <v>11.118880301242124</v>
      </c>
      <c r="F1286" s="2">
        <f>IF(logVir!F1286="","",LN(資本ストック!F1286))</f>
        <v>11.057469091119358</v>
      </c>
      <c r="G1286" s="2">
        <f>IF(logVir!G1286="","",LN(資本ストック!G1286))</f>
        <v>10.942169242118215</v>
      </c>
      <c r="I1286" s="3">
        <v>42</v>
      </c>
      <c r="J1286" s="3">
        <v>12</v>
      </c>
      <c r="K1286" s="2" cm="1">
        <f t="array" ref="K1286">IF(C1286="","",C1286-SUMPRODUCT(($B$1461:$B$1491=$J1286)*1,C$1461:C$1491))</f>
        <v>-1.0606292433533682</v>
      </c>
      <c r="L1286" s="2" cm="1">
        <f t="array" ref="L1286">IF(D1286="","",D1286-SUMPRODUCT(($B$1461:$B$1491=$J1286)*1,D$1461:D$1491))</f>
        <v>-1.0377050275659752</v>
      </c>
      <c r="M1286" s="2" cm="1">
        <f t="array" ref="M1286">IF(E1286="","",E1286-SUMPRODUCT(($B$1461:$B$1491=$J1286)*1,E$1461:E$1491))</f>
        <v>-1.1683105543828933</v>
      </c>
      <c r="N1286" s="2" cm="1">
        <f t="array" ref="N1286">IF(F1286="","",F1286-SUMPRODUCT(($B$1461:$B$1491=$J1286)*1,F$1461:F$1491))</f>
        <v>-1.1917182189100846</v>
      </c>
      <c r="O1286" s="2" cm="1">
        <f t="array" ref="O1286">IF(G1286="","",G1286-SUMPRODUCT(($B$1461:$B$1491=$J1286)*1,G$1461:G$1491))</f>
        <v>-1.2651736940793441</v>
      </c>
    </row>
    <row r="1287" spans="1:15" x14ac:dyDescent="0.55000000000000004">
      <c r="A1287" s="3">
        <v>42</v>
      </c>
      <c r="B1287" s="4">
        <v>13</v>
      </c>
      <c r="C1287" s="2">
        <f>IF(logVir!C1287="","",LN(資本ストック!C1287))</f>
        <v>10.116474395226936</v>
      </c>
      <c r="D1287" s="2" t="str">
        <f>IF(logVir!D1287="","",LN(資本ストック!D1287))</f>
        <v/>
      </c>
      <c r="E1287" s="2">
        <f>IF(logVir!E1287="","",LN(資本ストック!E1287))</f>
        <v>10.789391249264167</v>
      </c>
      <c r="F1287" s="2">
        <f>IF(logVir!F1287="","",LN(資本ストック!F1287))</f>
        <v>10.773082970693785</v>
      </c>
      <c r="G1287" s="2">
        <f>IF(logVir!G1287="","",LN(資本ストック!G1287))</f>
        <v>10.722448136361422</v>
      </c>
      <c r="I1287" s="3">
        <v>42</v>
      </c>
      <c r="J1287" s="3">
        <v>13</v>
      </c>
      <c r="K1287" s="2" cm="1">
        <f t="array" ref="K1287">IF(C1287="","",C1287-SUMPRODUCT(($B$1461:$B$1491=$J1287)*1,C$1461:C$1491))</f>
        <v>-1.6902499473085211</v>
      </c>
      <c r="L1287" s="2" t="str" cm="1">
        <f t="array" ref="L1287">IF(D1287="","",D1287-SUMPRODUCT(($B$1461:$B$1491=$J1287)*1,D$1461:D$1491))</f>
        <v/>
      </c>
      <c r="M1287" s="2" cm="1">
        <f t="array" ref="M1287">IF(E1287="","",E1287-SUMPRODUCT(($B$1461:$B$1491=$J1287)*1,E$1461:E$1491))</f>
        <v>-0.68542387896137846</v>
      </c>
      <c r="N1287" s="2" cm="1">
        <f t="array" ref="N1287">IF(F1287="","",F1287-SUMPRODUCT(($B$1461:$B$1491=$J1287)*1,F$1461:F$1491))</f>
        <v>-0.66064093899010423</v>
      </c>
      <c r="O1287" s="2" cm="1">
        <f t="array" ref="O1287">IF(G1287="","",G1287-SUMPRODUCT(($B$1461:$B$1491=$J1287)*1,G$1461:G$1491))</f>
        <v>-0.70216703676130798</v>
      </c>
    </row>
    <row r="1288" spans="1:15" x14ac:dyDescent="0.55000000000000004">
      <c r="A1288" s="3">
        <v>42</v>
      </c>
      <c r="B1288" s="4">
        <v>14</v>
      </c>
      <c r="C1288" s="2">
        <f>IF(logVir!C1288="","",LN(資本ストック!C1288))</f>
        <v>13.169111280861021</v>
      </c>
      <c r="D1288" s="2">
        <f>IF(logVir!D1288="","",LN(資本ストック!D1288))</f>
        <v>13.048346997884678</v>
      </c>
      <c r="E1288" s="2">
        <f>IF(logVir!E1288="","",LN(資本ストック!E1288))</f>
        <v>13.02400049048072</v>
      </c>
      <c r="F1288" s="2">
        <f>IF(logVir!F1288="","",LN(資本ストック!F1288))</f>
        <v>12.986818405460212</v>
      </c>
      <c r="G1288" s="2">
        <f>IF(logVir!G1288="","",LN(資本ストック!G1288))</f>
        <v>12.91521504125814</v>
      </c>
      <c r="I1288" s="3">
        <v>42</v>
      </c>
      <c r="J1288" s="3">
        <v>14</v>
      </c>
      <c r="K1288" s="2" cm="1">
        <f t="array" ref="K1288">IF(C1288="","",C1288-SUMPRODUCT(($B$1461:$B$1491=$J1288)*1,C$1461:C$1491))</f>
        <v>0.68152093130355418</v>
      </c>
      <c r="L1288" s="2" cm="1">
        <f t="array" ref="L1288">IF(D1288="","",D1288-SUMPRODUCT(($B$1461:$B$1491=$J1288)*1,D$1461:D$1491))</f>
        <v>0.55617325459622968</v>
      </c>
      <c r="M1288" s="2" cm="1">
        <f t="array" ref="M1288">IF(E1288="","",E1288-SUMPRODUCT(($B$1461:$B$1491=$J1288)*1,E$1461:E$1491))</f>
        <v>0.40476660127363928</v>
      </c>
      <c r="N1288" s="2" cm="1">
        <f t="array" ref="N1288">IF(F1288="","",F1288-SUMPRODUCT(($B$1461:$B$1491=$J1288)*1,F$1461:F$1491))</f>
        <v>0.3575362204738024</v>
      </c>
      <c r="O1288" s="2" cm="1">
        <f t="array" ref="O1288">IF(G1288="","",G1288-SUMPRODUCT(($B$1461:$B$1491=$J1288)*1,G$1461:G$1491))</f>
        <v>0.29834607152341874</v>
      </c>
    </row>
    <row r="1289" spans="1:15" x14ac:dyDescent="0.55000000000000004">
      <c r="A1289" s="3">
        <v>42</v>
      </c>
      <c r="B1289" s="4">
        <v>15</v>
      </c>
      <c r="C1289" s="2">
        <f>IF(logVir!C1289="","",LN(資本ストック!C1289))</f>
        <v>9.2209351568510343</v>
      </c>
      <c r="D1289" s="2">
        <f>IF(logVir!D1289="","",LN(資本ストック!D1289))</f>
        <v>9.4504828176259519</v>
      </c>
      <c r="E1289" s="2">
        <f>IF(logVir!E1289="","",LN(資本ストック!E1289))</f>
        <v>9.4728754117595155</v>
      </c>
      <c r="F1289" s="2">
        <f>IF(logVir!F1289="","",LN(資本ストック!F1289))</f>
        <v>9.3891309107506036</v>
      </c>
      <c r="G1289" s="2">
        <f>IF(logVir!G1289="","",LN(資本ストック!G1289))</f>
        <v>9.5542619146676984</v>
      </c>
      <c r="I1289" s="3">
        <v>42</v>
      </c>
      <c r="J1289" s="3">
        <v>15</v>
      </c>
      <c r="K1289" s="2" cm="1">
        <f t="array" ref="K1289">IF(C1289="","",C1289-SUMPRODUCT(($B$1461:$B$1491=$J1289)*1,C$1461:C$1491))</f>
        <v>-1.2418062880741481</v>
      </c>
      <c r="L1289" s="2" cm="1">
        <f t="array" ref="L1289">IF(D1289="","",D1289-SUMPRODUCT(($B$1461:$B$1491=$J1289)*1,D$1461:D$1491))</f>
        <v>-1.0374647708064408</v>
      </c>
      <c r="M1289" s="2" cm="1">
        <f t="array" ref="M1289">IF(E1289="","",E1289-SUMPRODUCT(($B$1461:$B$1491=$J1289)*1,E$1461:E$1491))</f>
        <v>-1.0895857466369669</v>
      </c>
      <c r="N1289" s="2" cm="1">
        <f t="array" ref="N1289">IF(F1289="","",F1289-SUMPRODUCT(($B$1461:$B$1491=$J1289)*1,F$1461:F$1491))</f>
        <v>-1.1812675188487312</v>
      </c>
      <c r="O1289" s="2" cm="1">
        <f t="array" ref="O1289">IF(G1289="","",G1289-SUMPRODUCT(($B$1461:$B$1491=$J1289)*1,G$1461:G$1491))</f>
        <v>-1.0250147658678799</v>
      </c>
    </row>
    <row r="1290" spans="1:15" x14ac:dyDescent="0.55000000000000004">
      <c r="A1290" s="3">
        <v>42</v>
      </c>
      <c r="B1290" s="4">
        <v>16</v>
      </c>
      <c r="C1290" s="2">
        <f>IF(logVir!C1290="","",LN(資本ストック!C1290))</f>
        <v>10.680081797498497</v>
      </c>
      <c r="D1290" s="2">
        <f>IF(logVir!D1290="","",LN(資本ストック!D1290))</f>
        <v>10.595355663701213</v>
      </c>
      <c r="E1290" s="2">
        <f>IF(logVir!E1290="","",LN(資本ストック!E1290))</f>
        <v>10.65996592948448</v>
      </c>
      <c r="F1290" s="2">
        <f>IF(logVir!F1290="","",LN(資本ストック!F1290))</f>
        <v>10.655528219486683</v>
      </c>
      <c r="G1290" s="2">
        <f>IF(logVir!G1290="","",LN(資本ストック!G1290))</f>
        <v>10.616399778425967</v>
      </c>
      <c r="I1290" s="3">
        <v>42</v>
      </c>
      <c r="J1290" s="3">
        <v>16</v>
      </c>
      <c r="K1290" s="2" cm="1">
        <f t="array" ref="K1290">IF(C1290="","",C1290-SUMPRODUCT(($B$1461:$B$1491=$J1290)*1,C$1461:C$1491))</f>
        <v>-1.5275407600541193</v>
      </c>
      <c r="L1290" s="2" cm="1">
        <f t="array" ref="L1290">IF(D1290="","",D1290-SUMPRODUCT(($B$1461:$B$1491=$J1290)*1,D$1461:D$1491))</f>
        <v>-1.6128280831618476</v>
      </c>
      <c r="M1290" s="2" cm="1">
        <f t="array" ref="M1290">IF(E1290="","",E1290-SUMPRODUCT(($B$1461:$B$1491=$J1290)*1,E$1461:E$1491))</f>
        <v>-1.5802713408731961</v>
      </c>
      <c r="N1290" s="2" cm="1">
        <f t="array" ref="N1290">IF(F1290="","",F1290-SUMPRODUCT(($B$1461:$B$1491=$J1290)*1,F$1461:F$1491))</f>
        <v>-1.581916602527377</v>
      </c>
      <c r="O1290" s="2" cm="1">
        <f t="array" ref="O1290">IF(G1290="","",G1290-SUMPRODUCT(($B$1461:$B$1491=$J1290)*1,G$1461:G$1491))</f>
        <v>-1.6458931321439003</v>
      </c>
    </row>
    <row r="1291" spans="1:15" x14ac:dyDescent="0.55000000000000004">
      <c r="A1291" s="3">
        <v>42</v>
      </c>
      <c r="B1291" s="4">
        <v>17</v>
      </c>
      <c r="C1291" s="2">
        <f>IF(logVir!C1291="","",LN(資本ストック!C1291))</f>
        <v>14.913230211495559</v>
      </c>
      <c r="D1291" s="2">
        <f>IF(logVir!D1291="","",LN(資本ストック!D1291))</f>
        <v>14.872245311934641</v>
      </c>
      <c r="E1291" s="2">
        <f>IF(logVir!E1291="","",LN(資本ストック!E1291))</f>
        <v>14.838065250425114</v>
      </c>
      <c r="F1291" s="2">
        <f>IF(logVir!F1291="","",LN(資本ストック!F1291))</f>
        <v>14.850453823148182</v>
      </c>
      <c r="G1291" s="2">
        <f>IF(logVir!G1291="","",LN(資本ストック!G1291))</f>
        <v>14.90029791493423</v>
      </c>
      <c r="I1291" s="3">
        <v>42</v>
      </c>
      <c r="J1291" s="3">
        <v>17</v>
      </c>
      <c r="K1291" s="2" cm="1">
        <f t="array" ref="K1291">IF(C1291="","",C1291-SUMPRODUCT(($B$1461:$B$1491=$J1291)*1,C$1461:C$1491))</f>
        <v>-0.14912296832179095</v>
      </c>
      <c r="L1291" s="2" cm="1">
        <f t="array" ref="L1291">IF(D1291="","",D1291-SUMPRODUCT(($B$1461:$B$1491=$J1291)*1,D$1461:D$1491))</f>
        <v>-0.18201985875546711</v>
      </c>
      <c r="M1291" s="2" cm="1">
        <f t="array" ref="M1291">IF(E1291="","",E1291-SUMPRODUCT(($B$1461:$B$1491=$J1291)*1,E$1461:E$1491))</f>
        <v>-0.2168273841360886</v>
      </c>
      <c r="N1291" s="2" cm="1">
        <f t="array" ref="N1291">IF(F1291="","",F1291-SUMPRODUCT(($B$1461:$B$1491=$J1291)*1,F$1461:F$1491))</f>
        <v>-0.20353958919990234</v>
      </c>
      <c r="O1291" s="2" cm="1">
        <f t="array" ref="O1291">IF(G1291="","",G1291-SUMPRODUCT(($B$1461:$B$1491=$J1291)*1,G$1461:G$1491))</f>
        <v>-0.15874130370689166</v>
      </c>
    </row>
    <row r="1292" spans="1:15" x14ac:dyDescent="0.55000000000000004">
      <c r="A1292" s="3">
        <v>42</v>
      </c>
      <c r="B1292" s="4">
        <v>18</v>
      </c>
      <c r="C1292" s="2">
        <f>IF(logVir!C1292="","",LN(資本ストック!C1292))</f>
        <v>12.282693115787234</v>
      </c>
      <c r="D1292" s="2">
        <f>IF(logVir!D1292="","",LN(資本ストック!D1292))</f>
        <v>12.293584368618646</v>
      </c>
      <c r="E1292" s="2">
        <f>IF(logVir!E1292="","",LN(資本ストック!E1292))</f>
        <v>12.333285874599284</v>
      </c>
      <c r="F1292" s="2">
        <f>IF(logVir!F1292="","",LN(資本ストック!F1292))</f>
        <v>12.375331585369175</v>
      </c>
      <c r="G1292" s="2">
        <f>IF(logVir!G1292="","",LN(資本ストック!G1292))</f>
        <v>12.479427283091855</v>
      </c>
      <c r="I1292" s="3">
        <v>42</v>
      </c>
      <c r="J1292" s="3">
        <v>18</v>
      </c>
      <c r="K1292" s="2" cm="1">
        <f t="array" ref="K1292">IF(C1292="","",C1292-SUMPRODUCT(($B$1461:$B$1491=$J1292)*1,C$1461:C$1491))</f>
        <v>-0.41986221849396266</v>
      </c>
      <c r="L1292" s="2" cm="1">
        <f t="array" ref="L1292">IF(D1292="","",D1292-SUMPRODUCT(($B$1461:$B$1491=$J1292)*1,D$1461:D$1491))</f>
        <v>-0.43200499962179606</v>
      </c>
      <c r="M1292" s="2" cm="1">
        <f t="array" ref="M1292">IF(E1292="","",E1292-SUMPRODUCT(($B$1461:$B$1491=$J1292)*1,E$1461:E$1491))</f>
        <v>-0.44063662267874726</v>
      </c>
      <c r="N1292" s="2" cm="1">
        <f t="array" ref="N1292">IF(F1292="","",F1292-SUMPRODUCT(($B$1461:$B$1491=$J1292)*1,F$1461:F$1491))</f>
        <v>-0.41656830175178072</v>
      </c>
      <c r="O1292" s="2" cm="1">
        <f t="array" ref="O1292">IF(G1292="","",G1292-SUMPRODUCT(($B$1461:$B$1491=$J1292)*1,G$1461:G$1491))</f>
        <v>-0.38017306093394687</v>
      </c>
    </row>
    <row r="1293" spans="1:15" x14ac:dyDescent="0.55000000000000004">
      <c r="A1293" s="3">
        <v>42</v>
      </c>
      <c r="B1293" s="4">
        <v>19</v>
      </c>
      <c r="C1293" s="2">
        <f>IF(logVir!C1293="","",LN(資本ストック!C1293))</f>
        <v>11.88380548634863</v>
      </c>
      <c r="D1293" s="2">
        <f>IF(logVir!D1293="","",LN(資本ストック!D1293))</f>
        <v>11.836481736275147</v>
      </c>
      <c r="E1293" s="2">
        <f>IF(logVir!E1293="","",LN(資本ストック!E1293))</f>
        <v>11.80415680095912</v>
      </c>
      <c r="F1293" s="2">
        <f>IF(logVir!F1293="","",LN(資本ストック!F1293))</f>
        <v>11.794985177030322</v>
      </c>
      <c r="G1293" s="2">
        <f>IF(logVir!G1293="","",LN(資本ストック!G1293))</f>
        <v>11.773848720123491</v>
      </c>
      <c r="I1293" s="3">
        <v>42</v>
      </c>
      <c r="J1293" s="3">
        <v>19</v>
      </c>
      <c r="K1293" s="2" cm="1">
        <f t="array" ref="K1293">IF(C1293="","",C1293-SUMPRODUCT(($B$1461:$B$1491=$J1293)*1,C$1461:C$1491))</f>
        <v>-0.63177494466869355</v>
      </c>
      <c r="L1293" s="2" cm="1">
        <f t="array" ref="L1293">IF(D1293="","",D1293-SUMPRODUCT(($B$1461:$B$1491=$J1293)*1,D$1461:D$1491))</f>
        <v>-0.62430220373483358</v>
      </c>
      <c r="M1293" s="2" cm="1">
        <f t="array" ref="M1293">IF(E1293="","",E1293-SUMPRODUCT(($B$1461:$B$1491=$J1293)*1,E$1461:E$1491))</f>
        <v>-0.62674091664991849</v>
      </c>
      <c r="N1293" s="2" cm="1">
        <f t="array" ref="N1293">IF(F1293="","",F1293-SUMPRODUCT(($B$1461:$B$1491=$J1293)*1,F$1461:F$1491))</f>
        <v>-0.63074727241232864</v>
      </c>
      <c r="O1293" s="2" cm="1">
        <f t="array" ref="O1293">IF(G1293="","",G1293-SUMPRODUCT(($B$1461:$B$1491=$J1293)*1,G$1461:G$1491))</f>
        <v>-0.64213072372573698</v>
      </c>
    </row>
    <row r="1294" spans="1:15" x14ac:dyDescent="0.55000000000000004">
      <c r="A1294" s="3">
        <v>42</v>
      </c>
      <c r="B1294" s="4">
        <v>20</v>
      </c>
      <c r="C1294" s="2">
        <f>IF(logVir!C1294="","",LN(資本ストック!C1294))</f>
        <v>12.372682349323286</v>
      </c>
      <c r="D1294" s="2">
        <f>IF(logVir!D1294="","",LN(資本ストック!D1294))</f>
        <v>12.853661551260302</v>
      </c>
      <c r="E1294" s="2">
        <f>IF(logVir!E1294="","",LN(資本ストック!E1294))</f>
        <v>12.746140071324342</v>
      </c>
      <c r="F1294" s="2">
        <f>IF(logVir!F1294="","",LN(資本ストック!F1294))</f>
        <v>12.849099737918204</v>
      </c>
      <c r="G1294" s="2">
        <f>IF(logVir!G1294="","",LN(資本ストック!G1294))</f>
        <v>13.02309353306104</v>
      </c>
      <c r="I1294" s="3">
        <v>42</v>
      </c>
      <c r="J1294" s="3">
        <v>20</v>
      </c>
      <c r="K1294" s="2" cm="1">
        <f t="array" ref="K1294">IF(C1294="","",C1294-SUMPRODUCT(($B$1461:$B$1491=$J1294)*1,C$1461:C$1491))</f>
        <v>-0.85747951056570315</v>
      </c>
      <c r="L1294" s="2" cm="1">
        <f t="array" ref="L1294">IF(D1294="","",D1294-SUMPRODUCT(($B$1461:$B$1491=$J1294)*1,D$1461:D$1491))</f>
        <v>-0.47264680299499773</v>
      </c>
      <c r="M1294" s="2" cm="1">
        <f t="array" ref="M1294">IF(E1294="","",E1294-SUMPRODUCT(($B$1461:$B$1491=$J1294)*1,E$1461:E$1491))</f>
        <v>-0.65487837084171119</v>
      </c>
      <c r="N1294" s="2" cm="1">
        <f t="array" ref="N1294">IF(F1294="","",F1294-SUMPRODUCT(($B$1461:$B$1491=$J1294)*1,F$1461:F$1491))</f>
        <v>-0.54806029338553053</v>
      </c>
      <c r="O1294" s="2" cm="1">
        <f t="array" ref="O1294">IF(G1294="","",G1294-SUMPRODUCT(($B$1461:$B$1491=$J1294)*1,G$1461:G$1491))</f>
        <v>-0.42158296863275524</v>
      </c>
    </row>
    <row r="1295" spans="1:15" x14ac:dyDescent="0.55000000000000004">
      <c r="A1295" s="3">
        <v>42</v>
      </c>
      <c r="B1295" s="4">
        <v>21</v>
      </c>
      <c r="C1295" s="2">
        <f>IF(logVir!C1295="","",LN(資本ストック!C1295))</f>
        <v>13.945896631459986</v>
      </c>
      <c r="D1295" s="2">
        <f>IF(logVir!D1295="","",LN(資本ストック!D1295))</f>
        <v>14.098406046864751</v>
      </c>
      <c r="E1295" s="2">
        <f>IF(logVir!E1295="","",LN(資本ストック!E1295))</f>
        <v>14.388206064483342</v>
      </c>
      <c r="F1295" s="2">
        <f>IF(logVir!F1295="","",LN(資本ストック!F1295))</f>
        <v>14.440401738418796</v>
      </c>
      <c r="G1295" s="2">
        <f>IF(logVir!G1295="","",LN(資本ストック!G1295))</f>
        <v>14.475036889100641</v>
      </c>
      <c r="I1295" s="3">
        <v>42</v>
      </c>
      <c r="J1295" s="3">
        <v>21</v>
      </c>
      <c r="K1295" s="2" cm="1">
        <f t="array" ref="K1295">IF(C1295="","",C1295-SUMPRODUCT(($B$1461:$B$1491=$J1295)*1,C$1461:C$1491))</f>
        <v>-0.54591488221738338</v>
      </c>
      <c r="L1295" s="2" cm="1">
        <f t="array" ref="L1295">IF(D1295="","",D1295-SUMPRODUCT(($B$1461:$B$1491=$J1295)*1,D$1461:D$1491))</f>
        <v>-0.42634981904681979</v>
      </c>
      <c r="M1295" s="2" cm="1">
        <f t="array" ref="M1295">IF(E1295="","",E1295-SUMPRODUCT(($B$1461:$B$1491=$J1295)*1,E$1461:E$1491))</f>
        <v>-0.19435753947725942</v>
      </c>
      <c r="N1295" s="2" cm="1">
        <f t="array" ref="N1295">IF(F1295="","",F1295-SUMPRODUCT(($B$1461:$B$1491=$J1295)*1,F$1461:F$1491))</f>
        <v>-0.15430688845882656</v>
      </c>
      <c r="O1295" s="2" cm="1">
        <f t="array" ref="O1295">IF(G1295="","",G1295-SUMPRODUCT(($B$1461:$B$1491=$J1295)*1,G$1461:G$1491))</f>
        <v>-0.13643237112978568</v>
      </c>
    </row>
    <row r="1296" spans="1:15" x14ac:dyDescent="0.55000000000000004">
      <c r="A1296" s="3">
        <v>42</v>
      </c>
      <c r="B1296" s="4">
        <v>22</v>
      </c>
      <c r="C1296" s="2">
        <f>IF(logVir!C1296="","",LN(資本ストック!C1296))</f>
        <v>12.048934422456298</v>
      </c>
      <c r="D1296" s="2">
        <f>IF(logVir!D1296="","",LN(資本ストック!D1296))</f>
        <v>12.069317801644758</v>
      </c>
      <c r="E1296" s="2">
        <f>IF(logVir!E1296="","",LN(資本ストック!E1296))</f>
        <v>11.938490090393303</v>
      </c>
      <c r="F1296" s="2">
        <f>IF(logVir!F1296="","",LN(資本ストック!F1296))</f>
        <v>11.879938759057202</v>
      </c>
      <c r="G1296" s="2">
        <f>IF(logVir!G1296="","",LN(資本ストック!G1296))</f>
        <v>12.48631096317704</v>
      </c>
      <c r="I1296" s="3">
        <v>42</v>
      </c>
      <c r="J1296" s="3">
        <v>22</v>
      </c>
      <c r="K1296" s="2" cm="1">
        <f t="array" ref="K1296">IF(C1296="","",C1296-SUMPRODUCT(($B$1461:$B$1491=$J1296)*1,C$1461:C$1491))</f>
        <v>-0.55681915365465251</v>
      </c>
      <c r="L1296" s="2" cm="1">
        <f t="array" ref="L1296">IF(D1296="","",D1296-SUMPRODUCT(($B$1461:$B$1491=$J1296)*1,D$1461:D$1491))</f>
        <v>-0.38833690534954535</v>
      </c>
      <c r="M1296" s="2" cm="1">
        <f t="array" ref="M1296">IF(E1296="","",E1296-SUMPRODUCT(($B$1461:$B$1491=$J1296)*1,E$1461:E$1491))</f>
        <v>-0.3549106659664325</v>
      </c>
      <c r="N1296" s="2" cm="1">
        <f t="array" ref="N1296">IF(F1296="","",F1296-SUMPRODUCT(($B$1461:$B$1491=$J1296)*1,F$1461:F$1491))</f>
        <v>-0.36703198263747083</v>
      </c>
      <c r="O1296" s="2" cm="1">
        <f t="array" ref="O1296">IF(G1296="","",G1296-SUMPRODUCT(($B$1461:$B$1491=$J1296)*1,G$1461:G$1491))</f>
        <v>0.27269471884685181</v>
      </c>
    </row>
    <row r="1297" spans="1:15" x14ac:dyDescent="0.55000000000000004">
      <c r="A1297" s="3">
        <v>42</v>
      </c>
      <c r="B1297" s="4">
        <v>23</v>
      </c>
      <c r="C1297" s="2">
        <f>IF(logVir!C1297="","",LN(資本ストック!C1297))</f>
        <v>13.083367474569442</v>
      </c>
      <c r="D1297" s="2">
        <f>IF(logVir!D1297="","",LN(資本ストック!D1297))</f>
        <v>13.145633940512765</v>
      </c>
      <c r="E1297" s="2">
        <f>IF(logVir!E1297="","",LN(資本ストック!E1297))</f>
        <v>13.162541851167431</v>
      </c>
      <c r="F1297" s="2">
        <f>IF(logVir!F1297="","",LN(資本ストック!F1297))</f>
        <v>13.158562722069886</v>
      </c>
      <c r="G1297" s="2">
        <f>IF(logVir!G1297="","",LN(資本ストック!G1297))</f>
        <v>13.15312138001438</v>
      </c>
      <c r="I1297" s="3">
        <v>42</v>
      </c>
      <c r="J1297" s="3">
        <v>23</v>
      </c>
      <c r="K1297" s="2" cm="1">
        <f t="array" ref="K1297">IF(C1297="","",C1297-SUMPRODUCT(($B$1461:$B$1491=$J1297)*1,C$1461:C$1491))</f>
        <v>-0.33397601347021677</v>
      </c>
      <c r="L1297" s="2" cm="1">
        <f t="array" ref="L1297">IF(D1297="","",D1297-SUMPRODUCT(($B$1461:$B$1491=$J1297)*1,D$1461:D$1491))</f>
        <v>-0.35005600635910561</v>
      </c>
      <c r="M1297" s="2" cm="1">
        <f t="array" ref="M1297">IF(E1297="","",E1297-SUMPRODUCT(($B$1461:$B$1491=$J1297)*1,E$1461:E$1491))</f>
        <v>-0.34378151707114135</v>
      </c>
      <c r="N1297" s="2" cm="1">
        <f t="array" ref="N1297">IF(F1297="","",F1297-SUMPRODUCT(($B$1461:$B$1491=$J1297)*1,F$1461:F$1491))</f>
        <v>-0.3426103292381768</v>
      </c>
      <c r="O1297" s="2" cm="1">
        <f t="array" ref="O1297">IF(G1297="","",G1297-SUMPRODUCT(($B$1461:$B$1491=$J1297)*1,G$1461:G$1491))</f>
        <v>-0.36095770318324405</v>
      </c>
    </row>
    <row r="1298" spans="1:15" x14ac:dyDescent="0.55000000000000004">
      <c r="A1298" s="3">
        <v>42</v>
      </c>
      <c r="B1298" s="4">
        <v>24</v>
      </c>
      <c r="C1298" s="2">
        <f>IF(logVir!C1298="","",LN(資本ストック!C1298))</f>
        <v>10.378393853515426</v>
      </c>
      <c r="D1298" s="2">
        <f>IF(logVir!D1298="","",LN(資本ストック!D1298))</f>
        <v>10.361555826644697</v>
      </c>
      <c r="E1298" s="2">
        <f>IF(logVir!E1298="","",LN(資本ストック!E1298))</f>
        <v>10.42800604148589</v>
      </c>
      <c r="F1298" s="2">
        <f>IF(logVir!F1298="","",LN(資本ストック!F1298))</f>
        <v>10.406190769091006</v>
      </c>
      <c r="G1298" s="2">
        <f>IF(logVir!G1298="","",LN(資本ストック!G1298))</f>
        <v>10.349028276631421</v>
      </c>
      <c r="I1298" s="3">
        <v>42</v>
      </c>
      <c r="J1298" s="3">
        <v>24</v>
      </c>
      <c r="K1298" s="2" cm="1">
        <f t="array" ref="K1298">IF(C1298="","",C1298-SUMPRODUCT(($B$1461:$B$1491=$J1298)*1,C$1461:C$1491))</f>
        <v>-0.91429034034861445</v>
      </c>
      <c r="L1298" s="2" cm="1">
        <f t="array" ref="L1298">IF(D1298="","",D1298-SUMPRODUCT(($B$1461:$B$1491=$J1298)*1,D$1461:D$1491))</f>
        <v>-0.92519274367585957</v>
      </c>
      <c r="M1298" s="2" cm="1">
        <f t="array" ref="M1298">IF(E1298="","",E1298-SUMPRODUCT(($B$1461:$B$1491=$J1298)*1,E$1461:E$1491))</f>
        <v>-0.90610546823315374</v>
      </c>
      <c r="N1298" s="2" cm="1">
        <f t="array" ref="N1298">IF(F1298="","",F1298-SUMPRODUCT(($B$1461:$B$1491=$J1298)*1,F$1461:F$1491))</f>
        <v>-0.92646491966929645</v>
      </c>
      <c r="O1298" s="2" cm="1">
        <f t="array" ref="O1298">IF(G1298="","",G1298-SUMPRODUCT(($B$1461:$B$1491=$J1298)*1,G$1461:G$1491))</f>
        <v>-0.97268153668797019</v>
      </c>
    </row>
    <row r="1299" spans="1:15" x14ac:dyDescent="0.55000000000000004">
      <c r="A1299" s="3">
        <v>42</v>
      </c>
      <c r="B1299" s="4">
        <v>25</v>
      </c>
      <c r="C1299" s="2">
        <f>IF(logVir!C1299="","",LN(資本ストック!C1299))</f>
        <v>11.159649691495039</v>
      </c>
      <c r="D1299" s="2">
        <f>IF(logVir!D1299="","",LN(資本ストック!D1299))</f>
        <v>11.115717888680869</v>
      </c>
      <c r="E1299" s="2">
        <f>IF(logVir!E1299="","",LN(資本ストック!E1299))</f>
        <v>11.137749916113451</v>
      </c>
      <c r="F1299" s="2">
        <f>IF(logVir!F1299="","",LN(資本ストック!F1299))</f>
        <v>11.140280696581508</v>
      </c>
      <c r="G1299" s="2">
        <f>IF(logVir!G1299="","",LN(資本ストック!G1299))</f>
        <v>11.033321631662519</v>
      </c>
      <c r="I1299" s="3">
        <v>42</v>
      </c>
      <c r="J1299" s="3">
        <v>25</v>
      </c>
      <c r="K1299" s="2" cm="1">
        <f t="array" ref="K1299">IF(C1299="","",C1299-SUMPRODUCT(($B$1461:$B$1491=$J1299)*1,C$1461:C$1491))</f>
        <v>-0.44810196562233351</v>
      </c>
      <c r="L1299" s="2" cm="1">
        <f t="array" ref="L1299">IF(D1299="","",D1299-SUMPRODUCT(($B$1461:$B$1491=$J1299)*1,D$1461:D$1491))</f>
        <v>-0.58066732225637985</v>
      </c>
      <c r="M1299" s="2" cm="1">
        <f t="array" ref="M1299">IF(E1299="","",E1299-SUMPRODUCT(($B$1461:$B$1491=$J1299)*1,E$1461:E$1491))</f>
        <v>-0.61529096129033611</v>
      </c>
      <c r="N1299" s="2" cm="1">
        <f t="array" ref="N1299">IF(F1299="","",F1299-SUMPRODUCT(($B$1461:$B$1491=$J1299)*1,F$1461:F$1491))</f>
        <v>-0.64928394878542584</v>
      </c>
      <c r="O1299" s="2" cm="1">
        <f t="array" ref="O1299">IF(G1299="","",G1299-SUMPRODUCT(($B$1461:$B$1491=$J1299)*1,G$1461:G$1491))</f>
        <v>-0.76130902851162752</v>
      </c>
    </row>
    <row r="1300" spans="1:15" x14ac:dyDescent="0.55000000000000004">
      <c r="A1300" s="3">
        <v>42</v>
      </c>
      <c r="B1300" s="4">
        <v>26</v>
      </c>
      <c r="C1300" s="2">
        <f>IF(logVir!C1300="","",LN(資本ストック!C1300))</f>
        <v>13.88305385866293</v>
      </c>
      <c r="D1300" s="2">
        <f>IF(logVir!D1300="","",LN(資本ストック!D1300))</f>
        <v>13.768825386195395</v>
      </c>
      <c r="E1300" s="2">
        <f>IF(logVir!E1300="","",LN(資本ストック!E1300))</f>
        <v>13.76215528522639</v>
      </c>
      <c r="F1300" s="2">
        <f>IF(logVir!F1300="","",LN(資本ストック!F1300))</f>
        <v>13.765213090085627</v>
      </c>
      <c r="G1300" s="2">
        <f>IF(logVir!G1300="","",LN(資本ストック!G1300))</f>
        <v>13.769857408114738</v>
      </c>
      <c r="I1300" s="3">
        <v>42</v>
      </c>
      <c r="J1300" s="3">
        <v>26</v>
      </c>
      <c r="K1300" s="2" cm="1">
        <f t="array" ref="K1300">IF(C1300="","",C1300-SUMPRODUCT(($B$1461:$B$1491=$J1300)*1,C$1461:C$1491))</f>
        <v>-0.25058926828006278</v>
      </c>
      <c r="L1300" s="2" cm="1">
        <f t="array" ref="L1300">IF(D1300="","",D1300-SUMPRODUCT(($B$1461:$B$1491=$J1300)*1,D$1461:D$1491))</f>
        <v>-0.30416148156088951</v>
      </c>
      <c r="M1300" s="2" cm="1">
        <f t="array" ref="M1300">IF(E1300="","",E1300-SUMPRODUCT(($B$1461:$B$1491=$J1300)*1,E$1461:E$1491))</f>
        <v>-0.34291516977092584</v>
      </c>
      <c r="N1300" s="2" cm="1">
        <f t="array" ref="N1300">IF(F1300="","",F1300-SUMPRODUCT(($B$1461:$B$1491=$J1300)*1,F$1461:F$1491))</f>
        <v>-0.34959456488348728</v>
      </c>
      <c r="O1300" s="2" cm="1">
        <f t="array" ref="O1300">IF(G1300="","",G1300-SUMPRODUCT(($B$1461:$B$1491=$J1300)*1,G$1461:G$1491))</f>
        <v>-0.33487161793106424</v>
      </c>
    </row>
    <row r="1301" spans="1:15" x14ac:dyDescent="0.55000000000000004">
      <c r="A1301" s="3">
        <v>42</v>
      </c>
      <c r="B1301" s="4">
        <v>27</v>
      </c>
      <c r="C1301" s="2">
        <f>IF(logVir!C1301="","",LN(資本ストック!C1301))</f>
        <v>12.358954184126173</v>
      </c>
      <c r="D1301" s="2">
        <f>IF(logVir!D1301="","",LN(資本ストック!D1301))</f>
        <v>12.591826751678621</v>
      </c>
      <c r="E1301" s="2">
        <f>IF(logVir!E1301="","",LN(資本ストック!E1301))</f>
        <v>12.830450038461317</v>
      </c>
      <c r="F1301" s="2">
        <f>IF(logVir!F1301="","",LN(資本ストック!F1301))</f>
        <v>12.775296222356506</v>
      </c>
      <c r="G1301" s="2">
        <f>IF(logVir!G1301="","",LN(資本ストック!G1301))</f>
        <v>12.739343299113727</v>
      </c>
      <c r="I1301" s="3">
        <v>42</v>
      </c>
      <c r="J1301" s="3">
        <v>27</v>
      </c>
      <c r="K1301" s="2" cm="1">
        <f t="array" ref="K1301">IF(C1301="","",C1301-SUMPRODUCT(($B$1461:$B$1491=$J1301)*1,C$1461:C$1491))</f>
        <v>-0.34395468043430988</v>
      </c>
      <c r="L1301" s="2" cm="1">
        <f t="array" ref="L1301">IF(D1301="","",D1301-SUMPRODUCT(($B$1461:$B$1491=$J1301)*1,D$1461:D$1491))</f>
        <v>-0.40480151949561183</v>
      </c>
      <c r="M1301" s="2" cm="1">
        <f t="array" ref="M1301">IF(E1301="","",E1301-SUMPRODUCT(($B$1461:$B$1491=$J1301)*1,E$1461:E$1491))</f>
        <v>-0.36241898814559192</v>
      </c>
      <c r="N1301" s="2" cm="1">
        <f t="array" ref="N1301">IF(F1301="","",F1301-SUMPRODUCT(($B$1461:$B$1491=$J1301)*1,F$1461:F$1491))</f>
        <v>-0.43320260740038918</v>
      </c>
      <c r="O1301" s="2" cm="1">
        <f t="array" ref="O1301">IF(G1301="","",G1301-SUMPRODUCT(($B$1461:$B$1491=$J1301)*1,G$1461:G$1491))</f>
        <v>-0.50287488022392779</v>
      </c>
    </row>
    <row r="1302" spans="1:15" x14ac:dyDescent="0.55000000000000004">
      <c r="A1302" s="3">
        <v>42</v>
      </c>
      <c r="B1302" s="4">
        <v>28</v>
      </c>
      <c r="C1302" s="2">
        <f>IF(logVir!C1302="","",LN(資本ストック!C1302))</f>
        <v>15.036618629471553</v>
      </c>
      <c r="D1302" s="2">
        <f>IF(logVir!D1302="","",LN(資本ストック!D1302))</f>
        <v>15.068824697153788</v>
      </c>
      <c r="E1302" s="2">
        <f>IF(logVir!E1302="","",LN(資本ストック!E1302))</f>
        <v>15.215469262934441</v>
      </c>
      <c r="F1302" s="2">
        <f>IF(logVir!F1302="","",LN(資本ストック!F1302))</f>
        <v>15.229930378291435</v>
      </c>
      <c r="G1302" s="2">
        <f>IF(logVir!G1302="","",LN(資本ストック!G1302))</f>
        <v>15.296619479097973</v>
      </c>
      <c r="I1302" s="3">
        <v>42</v>
      </c>
      <c r="J1302" s="3">
        <v>28</v>
      </c>
      <c r="K1302" s="2" cm="1">
        <f t="array" ref="K1302">IF(C1302="","",C1302-SUMPRODUCT(($B$1461:$B$1491=$J1302)*1,C$1461:C$1491))</f>
        <v>-0.5119633234031884</v>
      </c>
      <c r="L1302" s="2" cm="1">
        <f t="array" ref="L1302">IF(D1302="","",D1302-SUMPRODUCT(($B$1461:$B$1491=$J1302)*1,D$1461:D$1491))</f>
        <v>-0.51022952733152671</v>
      </c>
      <c r="M1302" s="2" cm="1">
        <f t="array" ref="M1302">IF(E1302="","",E1302-SUMPRODUCT(($B$1461:$B$1491=$J1302)*1,E$1461:E$1491))</f>
        <v>-0.39390862729660903</v>
      </c>
      <c r="N1302" s="2" cm="1">
        <f t="array" ref="N1302">IF(F1302="","",F1302-SUMPRODUCT(($B$1461:$B$1491=$J1302)*1,F$1461:F$1491))</f>
        <v>-0.39103377951160567</v>
      </c>
      <c r="O1302" s="2" cm="1">
        <f t="array" ref="O1302">IF(G1302="","",G1302-SUMPRODUCT(($B$1461:$B$1491=$J1302)*1,G$1461:G$1491))</f>
        <v>-0.33928815230384402</v>
      </c>
    </row>
    <row r="1303" spans="1:15" x14ac:dyDescent="0.55000000000000004">
      <c r="A1303" s="3">
        <v>42</v>
      </c>
      <c r="B1303" s="4">
        <v>29</v>
      </c>
      <c r="C1303" s="2">
        <f>IF(logVir!C1303="","",LN(資本ストック!C1303))</f>
        <v>12.893568352403072</v>
      </c>
      <c r="D1303" s="2">
        <f>IF(logVir!D1303="","",LN(資本ストック!D1303))</f>
        <v>12.800471703659575</v>
      </c>
      <c r="E1303" s="2">
        <f>IF(logVir!E1303="","",LN(資本ストック!E1303))</f>
        <v>12.70441255332392</v>
      </c>
      <c r="F1303" s="2">
        <f>IF(logVir!F1303="","",LN(資本ストック!F1303))</f>
        <v>12.708330153492678</v>
      </c>
      <c r="G1303" s="2">
        <f>IF(logVir!G1303="","",LN(資本ストック!G1303))</f>
        <v>12.673390218099655</v>
      </c>
      <c r="I1303" s="3">
        <v>42</v>
      </c>
      <c r="J1303" s="3">
        <v>29</v>
      </c>
      <c r="K1303" s="2" cm="1">
        <f t="array" ref="K1303">IF(C1303="","",C1303-SUMPRODUCT(($B$1461:$B$1491=$J1303)*1,C$1461:C$1491))</f>
        <v>-0.33666858935114163</v>
      </c>
      <c r="L1303" s="2" cm="1">
        <f t="array" ref="L1303">IF(D1303="","",D1303-SUMPRODUCT(($B$1461:$B$1491=$J1303)*1,D$1461:D$1491))</f>
        <v>-0.45311658086026974</v>
      </c>
      <c r="M1303" s="2" cm="1">
        <f t="array" ref="M1303">IF(E1303="","",E1303-SUMPRODUCT(($B$1461:$B$1491=$J1303)*1,E$1461:E$1491))</f>
        <v>-0.48604826854222694</v>
      </c>
      <c r="N1303" s="2" cm="1">
        <f t="array" ref="N1303">IF(F1303="","",F1303-SUMPRODUCT(($B$1461:$B$1491=$J1303)*1,F$1461:F$1491))</f>
        <v>-0.47443452861026714</v>
      </c>
      <c r="O1303" s="2" cm="1">
        <f t="array" ref="O1303">IF(G1303="","",G1303-SUMPRODUCT(($B$1461:$B$1491=$J1303)*1,G$1461:G$1491))</f>
        <v>-0.47827224701516791</v>
      </c>
    </row>
    <row r="1304" spans="1:15" x14ac:dyDescent="0.55000000000000004">
      <c r="A1304" s="3">
        <v>42</v>
      </c>
      <c r="B1304" s="4">
        <v>30</v>
      </c>
      <c r="C1304" s="2">
        <f>IF(logVir!C1304="","",LN(資本ストック!C1304))</f>
        <v>12.763456285388656</v>
      </c>
      <c r="D1304" s="2">
        <f>IF(logVir!D1304="","",LN(資本ストック!D1304))</f>
        <v>13.07322985242036</v>
      </c>
      <c r="E1304" s="2">
        <f>IF(logVir!E1304="","",LN(資本ストック!E1304))</f>
        <v>13.024227883223377</v>
      </c>
      <c r="F1304" s="2">
        <f>IF(logVir!F1304="","",LN(資本ストック!F1304))</f>
        <v>12.986933135350661</v>
      </c>
      <c r="G1304" s="2">
        <f>IF(logVir!G1304="","",LN(資本ストック!G1304))</f>
        <v>13.619018099974515</v>
      </c>
      <c r="I1304" s="3">
        <v>42</v>
      </c>
      <c r="J1304" s="3">
        <v>30</v>
      </c>
      <c r="K1304" s="2" cm="1">
        <f t="array" ref="K1304">IF(C1304="","",C1304-SUMPRODUCT(($B$1461:$B$1491=$J1304)*1,C$1461:C$1491))</f>
        <v>-0.54998037695870927</v>
      </c>
      <c r="L1304" s="2" cm="1">
        <f t="array" ref="L1304">IF(D1304="","",D1304-SUMPRODUCT(($B$1461:$B$1491=$J1304)*1,D$1461:D$1491))</f>
        <v>-0.31539847208653526</v>
      </c>
      <c r="M1304" s="2" cm="1">
        <f t="array" ref="M1304">IF(E1304="","",E1304-SUMPRODUCT(($B$1461:$B$1491=$J1304)*1,E$1461:E$1491))</f>
        <v>-0.29618590874301987</v>
      </c>
      <c r="N1304" s="2" cm="1">
        <f t="array" ref="N1304">IF(F1304="","",F1304-SUMPRODUCT(($B$1461:$B$1491=$J1304)*1,F$1461:F$1491))</f>
        <v>-0.32037234909450696</v>
      </c>
      <c r="O1304" s="2" cm="1">
        <f t="array" ref="O1304">IF(G1304="","",G1304-SUMPRODUCT(($B$1461:$B$1491=$J1304)*1,G$1461:G$1491))</f>
        <v>0.32406923655755726</v>
      </c>
    </row>
    <row r="1305" spans="1:15" x14ac:dyDescent="0.55000000000000004">
      <c r="A1305" s="3">
        <v>42</v>
      </c>
      <c r="B1305" s="4">
        <v>31</v>
      </c>
      <c r="C1305" s="2">
        <f>IF(logVir!C1305="","",LN(資本ストック!C1305))</f>
        <v>12.932243448557832</v>
      </c>
      <c r="D1305" s="2">
        <f>IF(logVir!D1305="","",LN(資本ストック!D1305))</f>
        <v>12.899874288521124</v>
      </c>
      <c r="E1305" s="2">
        <f>IF(logVir!E1305="","",LN(資本ストック!E1305))</f>
        <v>12.925190540804595</v>
      </c>
      <c r="F1305" s="2">
        <f>IF(logVir!F1305="","",LN(資本ストック!F1305))</f>
        <v>12.850762598701964</v>
      </c>
      <c r="G1305" s="2">
        <f>IF(logVir!G1305="","",LN(資本ストック!G1305))</f>
        <v>12.783093164608738</v>
      </c>
      <c r="I1305" s="3">
        <v>42</v>
      </c>
      <c r="J1305" s="3">
        <v>31</v>
      </c>
      <c r="K1305" s="2" cm="1">
        <f t="array" ref="K1305">IF(C1305="","",C1305-SUMPRODUCT(($B$1461:$B$1491=$J1305)*1,C$1461:C$1491))</f>
        <v>-0.38436301951448648</v>
      </c>
      <c r="L1305" s="2" cm="1">
        <f t="array" ref="L1305">IF(D1305="","",D1305-SUMPRODUCT(($B$1461:$B$1491=$J1305)*1,D$1461:D$1491))</f>
        <v>-0.33556288763550057</v>
      </c>
      <c r="M1305" s="2" cm="1">
        <f t="array" ref="M1305">IF(E1305="","",E1305-SUMPRODUCT(($B$1461:$B$1491=$J1305)*1,E$1461:E$1491))</f>
        <v>-0.24928599958921538</v>
      </c>
      <c r="N1305" s="2" cm="1">
        <f t="array" ref="N1305">IF(F1305="","",F1305-SUMPRODUCT(($B$1461:$B$1491=$J1305)*1,F$1461:F$1491))</f>
        <v>-0.29020213336373857</v>
      </c>
      <c r="O1305" s="2" cm="1">
        <f t="array" ref="O1305">IF(G1305="","",G1305-SUMPRODUCT(($B$1461:$B$1491=$J1305)*1,G$1461:G$1491))</f>
        <v>-0.35775214643338771</v>
      </c>
    </row>
    <row r="1306" spans="1:15" x14ac:dyDescent="0.55000000000000004">
      <c r="A1306" s="3">
        <v>43</v>
      </c>
      <c r="B1306" s="4">
        <v>1</v>
      </c>
      <c r="C1306" s="2">
        <f>IF(logVir!C1306="","",LN(資本ストック!C1306))</f>
        <v>13.207602943102595</v>
      </c>
      <c r="D1306" s="2">
        <f>IF(logVir!D1306="","",LN(資本ストック!D1306))</f>
        <v>12.860557335434505</v>
      </c>
      <c r="E1306" s="2">
        <f>IF(logVir!E1306="","",LN(資本ストック!E1306))</f>
        <v>12.72495485619816</v>
      </c>
      <c r="F1306" s="2">
        <f>IF(logVir!F1306="","",LN(資本ストック!F1306))</f>
        <v>12.65633707932643</v>
      </c>
      <c r="G1306" s="2">
        <f>IF(logVir!G1306="","",LN(資本ストック!G1306))</f>
        <v>12.444876226689242</v>
      </c>
      <c r="I1306" s="3">
        <v>43</v>
      </c>
      <c r="J1306" s="3">
        <v>1</v>
      </c>
      <c r="K1306" s="2" cm="1">
        <f t="array" ref="K1306">IF(C1306="","",C1306-SUMPRODUCT(($B$1461:$B$1491=$J1306)*1,C$1461:C$1491))</f>
        <v>0.61959139756970494</v>
      </c>
      <c r="L1306" s="2" cm="1">
        <f t="array" ref="L1306">IF(D1306="","",D1306-SUMPRODUCT(($B$1461:$B$1491=$J1306)*1,D$1461:D$1491))</f>
        <v>0.42938951173753992</v>
      </c>
      <c r="M1306" s="2" cm="1">
        <f t="array" ref="M1306">IF(E1306="","",E1306-SUMPRODUCT(($B$1461:$B$1491=$J1306)*1,E$1461:E$1491))</f>
        <v>0.4067034243762766</v>
      </c>
      <c r="N1306" s="2" cm="1">
        <f t="array" ref="N1306">IF(F1306="","",F1306-SUMPRODUCT(($B$1461:$B$1491=$J1306)*1,F$1461:F$1491))</f>
        <v>0.35420147572787641</v>
      </c>
      <c r="O1306" s="2" cm="1">
        <f t="array" ref="O1306">IF(G1306="","",G1306-SUMPRODUCT(($B$1461:$B$1491=$J1306)*1,G$1461:G$1491))</f>
        <v>0.22386209633727816</v>
      </c>
    </row>
    <row r="1307" spans="1:15" x14ac:dyDescent="0.55000000000000004">
      <c r="A1307" s="3">
        <v>43</v>
      </c>
      <c r="B1307" s="4">
        <v>2</v>
      </c>
      <c r="C1307" s="2">
        <f>IF(logVir!C1307="","",LN(資本ストック!C1307))</f>
        <v>10.689169022331779</v>
      </c>
      <c r="D1307" s="2">
        <f>IF(logVir!D1307="","",LN(資本ストック!D1307))</f>
        <v>10.669764753346927</v>
      </c>
      <c r="E1307" s="2">
        <f>IF(logVir!E1307="","",LN(資本ストック!E1307))</f>
        <v>10.641987585960218</v>
      </c>
      <c r="F1307" s="2">
        <f>IF(logVir!F1307="","",LN(資本ストック!F1307))</f>
        <v>10.61015627391426</v>
      </c>
      <c r="G1307" s="2">
        <f>IF(logVir!G1307="","",LN(資本ストック!G1307))</f>
        <v>10.563796673398343</v>
      </c>
      <c r="I1307" s="3">
        <v>43</v>
      </c>
      <c r="J1307" s="3">
        <v>2</v>
      </c>
      <c r="K1307" s="2" cm="1">
        <f t="array" ref="K1307">IF(C1307="","",C1307-SUMPRODUCT(($B$1461:$B$1491=$J1307)*1,C$1461:C$1491))</f>
        <v>0.20526707001975453</v>
      </c>
      <c r="L1307" s="2" cm="1">
        <f t="array" ref="L1307">IF(D1307="","",D1307-SUMPRODUCT(($B$1461:$B$1491=$J1307)*1,D$1461:D$1491))</f>
        <v>0.17195915625381453</v>
      </c>
      <c r="M1307" s="2" cm="1">
        <f t="array" ref="M1307">IF(E1307="","",E1307-SUMPRODUCT(($B$1461:$B$1491=$J1307)*1,E$1461:E$1491))</f>
        <v>0.12717713709215595</v>
      </c>
      <c r="N1307" s="2" cm="1">
        <f t="array" ref="N1307">IF(F1307="","",F1307-SUMPRODUCT(($B$1461:$B$1491=$J1307)*1,F$1461:F$1491))</f>
        <v>0.1207977005380787</v>
      </c>
      <c r="O1307" s="2" cm="1">
        <f t="array" ref="O1307">IF(G1307="","",G1307-SUMPRODUCT(($B$1461:$B$1491=$J1307)*1,G$1461:G$1491))</f>
        <v>0.10346517552643242</v>
      </c>
    </row>
    <row r="1308" spans="1:15" x14ac:dyDescent="0.55000000000000004">
      <c r="A1308" s="3">
        <v>43</v>
      </c>
      <c r="B1308" s="4">
        <v>3</v>
      </c>
      <c r="C1308" s="2">
        <f>IF(logVir!C1308="","",LN(資本ストック!C1308))</f>
        <v>12.29118733557047</v>
      </c>
      <c r="D1308" s="2">
        <f>IF(logVir!D1308="","",LN(資本ストック!D1308))</f>
        <v>12.293822308466041</v>
      </c>
      <c r="E1308" s="2">
        <f>IF(logVir!E1308="","",LN(資本ストック!E1308))</f>
        <v>12.459558214559435</v>
      </c>
      <c r="F1308" s="2">
        <f>IF(logVir!F1308="","",LN(資本ストック!F1308))</f>
        <v>12.49364784900323</v>
      </c>
      <c r="G1308" s="2">
        <f>IF(logVir!G1308="","",LN(資本ストック!G1308))</f>
        <v>12.508273503518076</v>
      </c>
      <c r="I1308" s="3">
        <v>43</v>
      </c>
      <c r="J1308" s="3">
        <v>3</v>
      </c>
      <c r="K1308" s="2" cm="1">
        <f t="array" ref="K1308">IF(C1308="","",C1308-SUMPRODUCT(($B$1461:$B$1491=$J1308)*1,C$1461:C$1491))</f>
        <v>-0.34997057833764167</v>
      </c>
      <c r="L1308" s="2" cm="1">
        <f t="array" ref="L1308">IF(D1308="","",D1308-SUMPRODUCT(($B$1461:$B$1491=$J1308)*1,D$1461:D$1491))</f>
        <v>-0.35579271720252237</v>
      </c>
      <c r="M1308" s="2" cm="1">
        <f t="array" ref="M1308">IF(E1308="","",E1308-SUMPRODUCT(($B$1461:$B$1491=$J1308)*1,E$1461:E$1491))</f>
        <v>-0.25483407261757129</v>
      </c>
      <c r="N1308" s="2" cm="1">
        <f t="array" ref="N1308">IF(F1308="","",F1308-SUMPRODUCT(($B$1461:$B$1491=$J1308)*1,F$1461:F$1491))</f>
        <v>-0.21684251404741239</v>
      </c>
      <c r="O1308" s="2" cm="1">
        <f t="array" ref="O1308">IF(G1308="","",G1308-SUMPRODUCT(($B$1461:$B$1491=$J1308)*1,G$1461:G$1491))</f>
        <v>-0.19732324996358308</v>
      </c>
    </row>
    <row r="1309" spans="1:15" x14ac:dyDescent="0.55000000000000004">
      <c r="A1309" s="3">
        <v>43</v>
      </c>
      <c r="B1309" s="4">
        <v>4</v>
      </c>
      <c r="C1309" s="2">
        <f>IF(logVir!C1309="","",LN(資本ストック!C1309))</f>
        <v>10.275077762478555</v>
      </c>
      <c r="D1309" s="2">
        <f>IF(logVir!D1309="","",LN(資本ストック!D1309))</f>
        <v>10.112469426142873</v>
      </c>
      <c r="E1309" s="2">
        <f>IF(logVir!E1309="","",LN(資本ストック!E1309))</f>
        <v>10.075691060262763</v>
      </c>
      <c r="F1309" s="2">
        <f>IF(logVir!F1309="","",LN(資本ストック!F1309))</f>
        <v>10.116461633545567</v>
      </c>
      <c r="G1309" s="2">
        <f>IF(logVir!G1309="","",LN(資本ストック!G1309))</f>
        <v>9.9927579579878483</v>
      </c>
      <c r="I1309" s="3">
        <v>43</v>
      </c>
      <c r="J1309" s="3">
        <v>4</v>
      </c>
      <c r="K1309" s="2" cm="1">
        <f t="array" ref="K1309">IF(C1309="","",C1309-SUMPRODUCT(($B$1461:$B$1491=$J1309)*1,C$1461:C$1491))</f>
        <v>-0.68162782919882403</v>
      </c>
      <c r="L1309" s="2" cm="1">
        <f t="array" ref="L1309">IF(D1309="","",D1309-SUMPRODUCT(($B$1461:$B$1491=$J1309)*1,D$1461:D$1491))</f>
        <v>-0.70799170480752593</v>
      </c>
      <c r="M1309" s="2" cm="1">
        <f t="array" ref="M1309">IF(E1309="","",E1309-SUMPRODUCT(($B$1461:$B$1491=$J1309)*1,E$1461:E$1491))</f>
        <v>-0.70571616627518274</v>
      </c>
      <c r="N1309" s="2" cm="1">
        <f t="array" ref="N1309">IF(F1309="","",F1309-SUMPRODUCT(($B$1461:$B$1491=$J1309)*1,F$1461:F$1491))</f>
        <v>-0.63855377858780926</v>
      </c>
      <c r="O1309" s="2" cm="1">
        <f t="array" ref="O1309">IF(G1309="","",G1309-SUMPRODUCT(($B$1461:$B$1491=$J1309)*1,G$1461:G$1491))</f>
        <v>-0.73123199828618013</v>
      </c>
    </row>
    <row r="1310" spans="1:15" x14ac:dyDescent="0.55000000000000004">
      <c r="A1310" s="3">
        <v>43</v>
      </c>
      <c r="B1310" s="4">
        <v>5</v>
      </c>
      <c r="C1310" s="2">
        <f>IF(logVir!C1310="","",LN(資本ストック!C1310))</f>
        <v>11.064345358206849</v>
      </c>
      <c r="D1310" s="2">
        <f>IF(logVir!D1310="","",LN(資本ストック!D1310))</f>
        <v>11.014442242626169</v>
      </c>
      <c r="E1310" s="2">
        <f>IF(logVir!E1310="","",LN(資本ストック!E1310))</f>
        <v>10.992805547300968</v>
      </c>
      <c r="F1310" s="2">
        <f>IF(logVir!F1310="","",LN(資本ストック!F1310))</f>
        <v>10.988755094538002</v>
      </c>
      <c r="G1310" s="2">
        <f>IF(logVir!G1310="","",LN(資本ストック!G1310))</f>
        <v>10.935758654755986</v>
      </c>
      <c r="I1310" s="3">
        <v>43</v>
      </c>
      <c r="J1310" s="3">
        <v>5</v>
      </c>
      <c r="K1310" s="2" cm="1">
        <f t="array" ref="K1310">IF(C1310="","",C1310-SUMPRODUCT(($B$1461:$B$1491=$J1310)*1,C$1461:C$1491))</f>
        <v>-0.32835575152729923</v>
      </c>
      <c r="L1310" s="2" cm="1">
        <f t="array" ref="L1310">IF(D1310="","",D1310-SUMPRODUCT(($B$1461:$B$1491=$J1310)*1,D$1461:D$1491))</f>
        <v>-0.33622160886141117</v>
      </c>
      <c r="M1310" s="2" cm="1">
        <f t="array" ref="M1310">IF(E1310="","",E1310-SUMPRODUCT(($B$1461:$B$1491=$J1310)*1,E$1461:E$1491))</f>
        <v>-0.40010893086478738</v>
      </c>
      <c r="N1310" s="2" cm="1">
        <f t="array" ref="N1310">IF(F1310="","",F1310-SUMPRODUCT(($B$1461:$B$1491=$J1310)*1,F$1461:F$1491))</f>
        <v>-0.39616236233826108</v>
      </c>
      <c r="O1310" s="2" cm="1">
        <f t="array" ref="O1310">IF(G1310="","",G1310-SUMPRODUCT(($B$1461:$B$1491=$J1310)*1,G$1461:G$1491))</f>
        <v>-0.45310240110479327</v>
      </c>
    </row>
    <row r="1311" spans="1:15" x14ac:dyDescent="0.55000000000000004">
      <c r="A1311" s="3">
        <v>43</v>
      </c>
      <c r="B1311" s="4">
        <v>6</v>
      </c>
      <c r="C1311" s="2">
        <f>IF(logVir!C1311="","",LN(資本ストック!C1311))</f>
        <v>13.373483019944452</v>
      </c>
      <c r="D1311" s="2">
        <f>IF(logVir!D1311="","",LN(資本ストック!D1311))</f>
        <v>13.43025568343036</v>
      </c>
      <c r="E1311" s="2">
        <f>IF(logVir!E1311="","",LN(資本ストック!E1311))</f>
        <v>13.405703190778176</v>
      </c>
      <c r="F1311" s="2">
        <f>IF(logVir!F1311="","",LN(資本ストック!F1311))</f>
        <v>13.40363787396455</v>
      </c>
      <c r="G1311" s="2">
        <f>IF(logVir!G1311="","",LN(資本ストック!G1311))</f>
        <v>13.398420409078549</v>
      </c>
      <c r="I1311" s="3">
        <v>43</v>
      </c>
      <c r="J1311" s="3">
        <v>6</v>
      </c>
      <c r="K1311" s="2" cm="1">
        <f t="array" ref="K1311">IF(C1311="","",C1311-SUMPRODUCT(($B$1461:$B$1491=$J1311)*1,C$1461:C$1491))</f>
        <v>0.22271386469599008</v>
      </c>
      <c r="L1311" s="2" cm="1">
        <f t="array" ref="L1311">IF(D1311="","",D1311-SUMPRODUCT(($B$1461:$B$1491=$J1311)*1,D$1461:D$1491))</f>
        <v>0.25556299087786627</v>
      </c>
      <c r="M1311" s="2" cm="1">
        <f t="array" ref="M1311">IF(E1311="","",E1311-SUMPRODUCT(($B$1461:$B$1491=$J1311)*1,E$1461:E$1491))</f>
        <v>0.19984507374586791</v>
      </c>
      <c r="N1311" s="2" cm="1">
        <f t="array" ref="N1311">IF(F1311="","",F1311-SUMPRODUCT(($B$1461:$B$1491=$J1311)*1,F$1461:F$1491))</f>
        <v>0.19540161157169678</v>
      </c>
      <c r="O1311" s="2" cm="1">
        <f t="array" ref="O1311">IF(G1311="","",G1311-SUMPRODUCT(($B$1461:$B$1491=$J1311)*1,G$1461:G$1491))</f>
        <v>0.18157208137494329</v>
      </c>
    </row>
    <row r="1312" spans="1:15" x14ac:dyDescent="0.55000000000000004">
      <c r="A1312" s="3">
        <v>43</v>
      </c>
      <c r="B1312" s="4">
        <v>7</v>
      </c>
      <c r="C1312" s="2">
        <f>IF(logVir!C1312="","",LN(資本ストック!C1312))</f>
        <v>11.19673108162606</v>
      </c>
      <c r="D1312" s="2">
        <f>IF(logVir!D1312="","",LN(資本ストック!D1312))</f>
        <v>11.181834000131806</v>
      </c>
      <c r="E1312" s="2">
        <f>IF(logVir!E1312="","",LN(資本ストック!E1312))</f>
        <v>11.243412273700308</v>
      </c>
      <c r="F1312" s="2">
        <f>IF(logVir!F1312="","",LN(資本ストック!F1312))</f>
        <v>11.235474420290927</v>
      </c>
      <c r="G1312" s="2">
        <f>IF(logVir!G1312="","",LN(資本ストック!G1312))</f>
        <v>11.290022207048985</v>
      </c>
      <c r="I1312" s="3">
        <v>43</v>
      </c>
      <c r="J1312" s="3">
        <v>7</v>
      </c>
      <c r="K1312" s="2" cm="1">
        <f t="array" ref="K1312">IF(C1312="","",C1312-SUMPRODUCT(($B$1461:$B$1491=$J1312)*1,C$1461:C$1491))</f>
        <v>-0.62721099641689726</v>
      </c>
      <c r="L1312" s="2" cm="1">
        <f t="array" ref="L1312">IF(D1312="","",D1312-SUMPRODUCT(($B$1461:$B$1491=$J1312)*1,D$1461:D$1491))</f>
        <v>-0.57361125632500354</v>
      </c>
      <c r="M1312" s="2" cm="1">
        <f t="array" ref="M1312">IF(E1312="","",E1312-SUMPRODUCT(($B$1461:$B$1491=$J1312)*1,E$1461:E$1491))</f>
        <v>-0.50284491039737844</v>
      </c>
      <c r="N1312" s="2" cm="1">
        <f t="array" ref="N1312">IF(F1312="","",F1312-SUMPRODUCT(($B$1461:$B$1491=$J1312)*1,F$1461:F$1491))</f>
        <v>-0.4938856170496102</v>
      </c>
      <c r="O1312" s="2" cm="1">
        <f t="array" ref="O1312">IF(G1312="","",G1312-SUMPRODUCT(($B$1461:$B$1491=$J1312)*1,G$1461:G$1491))</f>
        <v>-0.43798186469170375</v>
      </c>
    </row>
    <row r="1313" spans="1:15" x14ac:dyDescent="0.55000000000000004">
      <c r="A1313" s="3">
        <v>43</v>
      </c>
      <c r="B1313" s="4">
        <v>8</v>
      </c>
      <c r="C1313" s="2">
        <f>IF(logVir!C1313="","",LN(資本ストック!C1313))</f>
        <v>10.875463222229078</v>
      </c>
      <c r="D1313" s="2">
        <f>IF(logVir!D1313="","",LN(資本ストック!D1313))</f>
        <v>10.88072555858791</v>
      </c>
      <c r="E1313" s="2">
        <f>IF(logVir!E1313="","",LN(資本ストック!E1313))</f>
        <v>11.048287555280828</v>
      </c>
      <c r="F1313" s="2">
        <f>IF(logVir!F1313="","",LN(資本ストック!F1313))</f>
        <v>11.03639647284964</v>
      </c>
      <c r="G1313" s="2">
        <f>IF(logVir!G1313="","",LN(資本ストック!G1313))</f>
        <v>11.163599685782518</v>
      </c>
      <c r="I1313" s="3">
        <v>43</v>
      </c>
      <c r="J1313" s="3">
        <v>8</v>
      </c>
      <c r="K1313" s="2" cm="1">
        <f t="array" ref="K1313">IF(C1313="","",C1313-SUMPRODUCT(($B$1461:$B$1491=$J1313)*1,C$1461:C$1491))</f>
        <v>-1.5654599717474493</v>
      </c>
      <c r="L1313" s="2" cm="1">
        <f t="array" ref="L1313">IF(D1313="","",D1313-SUMPRODUCT(($B$1461:$B$1491=$J1313)*1,D$1461:D$1491))</f>
        <v>-1.5804484656293365</v>
      </c>
      <c r="M1313" s="2" cm="1">
        <f t="array" ref="M1313">IF(E1313="","",E1313-SUMPRODUCT(($B$1461:$B$1491=$J1313)*1,E$1461:E$1491))</f>
        <v>-1.404508964643389</v>
      </c>
      <c r="N1313" s="2" cm="1">
        <f t="array" ref="N1313">IF(F1313="","",F1313-SUMPRODUCT(($B$1461:$B$1491=$J1313)*1,F$1461:F$1491))</f>
        <v>-1.4640855796831733</v>
      </c>
      <c r="O1313" s="2" cm="1">
        <f t="array" ref="O1313">IF(G1313="","",G1313-SUMPRODUCT(($B$1461:$B$1491=$J1313)*1,G$1461:G$1491))</f>
        <v>-1.3005876102888152</v>
      </c>
    </row>
    <row r="1314" spans="1:15" x14ac:dyDescent="0.55000000000000004">
      <c r="A1314" s="3">
        <v>43</v>
      </c>
      <c r="B1314" s="4">
        <v>9</v>
      </c>
      <c r="C1314" s="2">
        <f>IF(logVir!C1314="","",LN(資本ストック!C1314))</f>
        <v>10.894118424679286</v>
      </c>
      <c r="D1314" s="2">
        <f>IF(logVir!D1314="","",LN(資本ストック!D1314))</f>
        <v>10.943943292469413</v>
      </c>
      <c r="E1314" s="2">
        <f>IF(logVir!E1314="","",LN(資本ストック!E1314))</f>
        <v>10.980457493283385</v>
      </c>
      <c r="F1314" s="2">
        <f>IF(logVir!F1314="","",LN(資本ストック!F1314))</f>
        <v>10.95836766037873</v>
      </c>
      <c r="G1314" s="2">
        <f>IF(logVir!G1314="","",LN(資本ストック!G1314))</f>
        <v>11.05762937045573</v>
      </c>
      <c r="I1314" s="3">
        <v>43</v>
      </c>
      <c r="J1314" s="3">
        <v>9</v>
      </c>
      <c r="K1314" s="2" cm="1">
        <f t="array" ref="K1314">IF(C1314="","",C1314-SUMPRODUCT(($B$1461:$B$1491=$J1314)*1,C$1461:C$1491))</f>
        <v>-0.38274707693370758</v>
      </c>
      <c r="L1314" s="2" cm="1">
        <f t="array" ref="L1314">IF(D1314="","",D1314-SUMPRODUCT(($B$1461:$B$1491=$J1314)*1,D$1461:D$1491))</f>
        <v>-0.30667965028684741</v>
      </c>
      <c r="M1314" s="2" cm="1">
        <f t="array" ref="M1314">IF(E1314="","",E1314-SUMPRODUCT(($B$1461:$B$1491=$J1314)*1,E$1461:E$1491))</f>
        <v>-0.35413259607243042</v>
      </c>
      <c r="N1314" s="2" cm="1">
        <f t="array" ref="N1314">IF(F1314="","",F1314-SUMPRODUCT(($B$1461:$B$1491=$J1314)*1,F$1461:F$1491))</f>
        <v>-0.34846455867841897</v>
      </c>
      <c r="O1314" s="2" cm="1">
        <f t="array" ref="O1314">IF(G1314="","",G1314-SUMPRODUCT(($B$1461:$B$1491=$J1314)*1,G$1461:G$1491))</f>
        <v>-0.24961094491790092</v>
      </c>
    </row>
    <row r="1315" spans="1:15" x14ac:dyDescent="0.55000000000000004">
      <c r="A1315" s="3">
        <v>43</v>
      </c>
      <c r="B1315" s="4">
        <v>10</v>
      </c>
      <c r="C1315" s="2">
        <f>IF(logVir!C1315="","",LN(資本ストック!C1315))</f>
        <v>12.374223114996527</v>
      </c>
      <c r="D1315" s="2">
        <f>IF(logVir!D1315="","",LN(資本ストック!D1315))</f>
        <v>12.443178033360184</v>
      </c>
      <c r="E1315" s="2">
        <f>IF(logVir!E1315="","",LN(資本ストック!E1315))</f>
        <v>12.602256251172696</v>
      </c>
      <c r="F1315" s="2">
        <f>IF(logVir!F1315="","",LN(資本ストック!F1315))</f>
        <v>12.640233780579544</v>
      </c>
      <c r="G1315" s="2">
        <f>IF(logVir!G1315="","",LN(資本ストック!G1315))</f>
        <v>12.732580521240086</v>
      </c>
      <c r="I1315" s="3">
        <v>43</v>
      </c>
      <c r="J1315" s="3">
        <v>10</v>
      </c>
      <c r="K1315" s="2" cm="1">
        <f t="array" ref="K1315">IF(C1315="","",C1315-SUMPRODUCT(($B$1461:$B$1491=$J1315)*1,C$1461:C$1491))</f>
        <v>-0.30102807803499765</v>
      </c>
      <c r="L1315" s="2" cm="1">
        <f t="array" ref="L1315">IF(D1315="","",D1315-SUMPRODUCT(($B$1461:$B$1491=$J1315)*1,D$1461:D$1491))</f>
        <v>-0.29942931890135505</v>
      </c>
      <c r="M1315" s="2" cm="1">
        <f t="array" ref="M1315">IF(E1315="","",E1315-SUMPRODUCT(($B$1461:$B$1491=$J1315)*1,E$1461:E$1491))</f>
        <v>-0.22285897784846576</v>
      </c>
      <c r="N1315" s="2" cm="1">
        <f t="array" ref="N1315">IF(F1315="","",F1315-SUMPRODUCT(($B$1461:$B$1491=$J1315)*1,F$1461:F$1491))</f>
        <v>-0.17627780114968417</v>
      </c>
      <c r="O1315" s="2" cm="1">
        <f t="array" ref="O1315">IF(G1315="","",G1315-SUMPRODUCT(($B$1461:$B$1491=$J1315)*1,G$1461:G$1491))</f>
        <v>-9.8016155104357239E-2</v>
      </c>
    </row>
    <row r="1316" spans="1:15" x14ac:dyDescent="0.55000000000000004">
      <c r="A1316" s="3">
        <v>43</v>
      </c>
      <c r="B1316" s="4">
        <v>11</v>
      </c>
      <c r="C1316" s="2">
        <f>IF(logVir!C1316="","",LN(資本ストック!C1316))</f>
        <v>13.213913567890039</v>
      </c>
      <c r="D1316" s="2">
        <f>IF(logVir!D1316="","",LN(資本ストック!D1316))</f>
        <v>13.255472785566916</v>
      </c>
      <c r="E1316" s="2">
        <f>IF(logVir!E1316="","",LN(資本ストック!E1316))</f>
        <v>13.339097191446784</v>
      </c>
      <c r="F1316" s="2">
        <f>IF(logVir!F1316="","",LN(資本ストック!F1316))</f>
        <v>13.322096235561917</v>
      </c>
      <c r="G1316" s="2">
        <f>IF(logVir!G1316="","",LN(資本ストック!G1316))</f>
        <v>13.308372654104794</v>
      </c>
      <c r="I1316" s="3">
        <v>43</v>
      </c>
      <c r="J1316" s="3">
        <v>11</v>
      </c>
      <c r="K1316" s="2" cm="1">
        <f t="array" ref="K1316">IF(C1316="","",C1316-SUMPRODUCT(($B$1461:$B$1491=$J1316)*1,C$1461:C$1491))</f>
        <v>0.83182161129379573</v>
      </c>
      <c r="L1316" s="2" cm="1">
        <f t="array" ref="L1316">IF(D1316="","",D1316-SUMPRODUCT(($B$1461:$B$1491=$J1316)*1,D$1461:D$1491))</f>
        <v>0.88004138303038459</v>
      </c>
      <c r="M1316" s="2" cm="1">
        <f t="array" ref="M1316">IF(E1316="","",E1316-SUMPRODUCT(($B$1461:$B$1491=$J1316)*1,E$1461:E$1491))</f>
        <v>0.91086350011877038</v>
      </c>
      <c r="N1316" s="2" cm="1">
        <f t="array" ref="N1316">IF(F1316="","",F1316-SUMPRODUCT(($B$1461:$B$1491=$J1316)*1,F$1461:F$1491))</f>
        <v>0.8829928765121533</v>
      </c>
      <c r="O1316" s="2" cm="1">
        <f t="array" ref="O1316">IF(G1316="","",G1316-SUMPRODUCT(($B$1461:$B$1491=$J1316)*1,G$1461:G$1491))</f>
        <v>0.83530332105586247</v>
      </c>
    </row>
    <row r="1317" spans="1:15" x14ac:dyDescent="0.55000000000000004">
      <c r="A1317" s="3">
        <v>43</v>
      </c>
      <c r="B1317" s="4">
        <v>12</v>
      </c>
      <c r="C1317" s="2">
        <f>IF(logVir!C1317="","",LN(資本ストック!C1317))</f>
        <v>11.786801694495516</v>
      </c>
      <c r="D1317" s="2">
        <f>IF(logVir!D1317="","",LN(資本ストック!D1317))</f>
        <v>11.767182755612922</v>
      </c>
      <c r="E1317" s="2">
        <f>IF(logVir!E1317="","",LN(資本ストック!E1317))</f>
        <v>11.823628312924219</v>
      </c>
      <c r="F1317" s="2">
        <f>IF(logVir!F1317="","",LN(資本ストック!F1317))</f>
        <v>11.815253249780072</v>
      </c>
      <c r="G1317" s="2">
        <f>IF(logVir!G1317="","",LN(資本ストック!G1317))</f>
        <v>11.777368365486536</v>
      </c>
      <c r="I1317" s="3">
        <v>43</v>
      </c>
      <c r="J1317" s="3">
        <v>12</v>
      </c>
      <c r="K1317" s="2" cm="1">
        <f t="array" ref="K1317">IF(C1317="","",C1317-SUMPRODUCT(($B$1461:$B$1491=$J1317)*1,C$1461:C$1491))</f>
        <v>-0.51575801176582559</v>
      </c>
      <c r="L1317" s="2" cm="1">
        <f t="array" ref="L1317">IF(D1317="","",D1317-SUMPRODUCT(($B$1461:$B$1491=$J1317)*1,D$1461:D$1491))</f>
        <v>-0.49037254711948997</v>
      </c>
      <c r="M1317" s="2" cm="1">
        <f t="array" ref="M1317">IF(E1317="","",E1317-SUMPRODUCT(($B$1461:$B$1491=$J1317)*1,E$1461:E$1491))</f>
        <v>-0.46356254270079766</v>
      </c>
      <c r="N1317" s="2" cm="1">
        <f t="array" ref="N1317">IF(F1317="","",F1317-SUMPRODUCT(($B$1461:$B$1491=$J1317)*1,F$1461:F$1491))</f>
        <v>-0.43393406024937065</v>
      </c>
      <c r="O1317" s="2" cm="1">
        <f t="array" ref="O1317">IF(G1317="","",G1317-SUMPRODUCT(($B$1461:$B$1491=$J1317)*1,G$1461:G$1491))</f>
        <v>-0.42997457071102296</v>
      </c>
    </row>
    <row r="1318" spans="1:15" x14ac:dyDescent="0.55000000000000004">
      <c r="A1318" s="3">
        <v>43</v>
      </c>
      <c r="B1318" s="4">
        <v>13</v>
      </c>
      <c r="C1318" s="2">
        <f>IF(logVir!C1318="","",LN(資本ストック!C1318))</f>
        <v>11.289642623051797</v>
      </c>
      <c r="D1318" s="2">
        <f>IF(logVir!D1318="","",LN(資本ストック!D1318))</f>
        <v>11.082924117630922</v>
      </c>
      <c r="E1318" s="2">
        <f>IF(logVir!E1318="","",LN(資本ストック!E1318))</f>
        <v>10.789586818325658</v>
      </c>
      <c r="F1318" s="2">
        <f>IF(logVir!F1318="","",LN(資本ストック!F1318))</f>
        <v>10.680635658165157</v>
      </c>
      <c r="G1318" s="2">
        <f>IF(logVir!G1318="","",LN(資本ストック!G1318))</f>
        <v>10.499753819173675</v>
      </c>
      <c r="I1318" s="3">
        <v>43</v>
      </c>
      <c r="J1318" s="3">
        <v>13</v>
      </c>
      <c r="K1318" s="2" cm="1">
        <f t="array" ref="K1318">IF(C1318="","",C1318-SUMPRODUCT(($B$1461:$B$1491=$J1318)*1,C$1461:C$1491))</f>
        <v>-0.51708171948365944</v>
      </c>
      <c r="L1318" s="2" cm="1">
        <f t="array" ref="L1318">IF(D1318="","",D1318-SUMPRODUCT(($B$1461:$B$1491=$J1318)*1,D$1461:D$1491))</f>
        <v>-0.45315466815751471</v>
      </c>
      <c r="M1318" s="2" cm="1">
        <f t="array" ref="M1318">IF(E1318="","",E1318-SUMPRODUCT(($B$1461:$B$1491=$J1318)*1,E$1461:E$1491))</f>
        <v>-0.68522830989988748</v>
      </c>
      <c r="N1318" s="2" cm="1">
        <f t="array" ref="N1318">IF(F1318="","",F1318-SUMPRODUCT(($B$1461:$B$1491=$J1318)*1,F$1461:F$1491))</f>
        <v>-0.75308825151873293</v>
      </c>
      <c r="O1318" s="2" cm="1">
        <f t="array" ref="O1318">IF(G1318="","",G1318-SUMPRODUCT(($B$1461:$B$1491=$J1318)*1,G$1461:G$1491))</f>
        <v>-0.92486135394905489</v>
      </c>
    </row>
    <row r="1319" spans="1:15" x14ac:dyDescent="0.55000000000000004">
      <c r="A1319" s="3">
        <v>43</v>
      </c>
      <c r="B1319" s="4">
        <v>14</v>
      </c>
      <c r="C1319" s="2">
        <f>IF(logVir!C1319="","",LN(資本ストック!C1319))</f>
        <v>12.951624937465583</v>
      </c>
      <c r="D1319" s="2">
        <f>IF(logVir!D1319="","",LN(資本ストック!D1319))</f>
        <v>12.750995564846979</v>
      </c>
      <c r="E1319" s="2">
        <f>IF(logVir!E1319="","",LN(資本ストック!E1319))</f>
        <v>12.754748710534521</v>
      </c>
      <c r="F1319" s="2">
        <f>IF(logVir!F1319="","",LN(資本ストック!F1319))</f>
        <v>12.767735648057814</v>
      </c>
      <c r="G1319" s="2">
        <f>IF(logVir!G1319="","",LN(資本ストック!G1319))</f>
        <v>12.759491019883821</v>
      </c>
      <c r="I1319" s="3">
        <v>43</v>
      </c>
      <c r="J1319" s="3">
        <v>14</v>
      </c>
      <c r="K1319" s="2" cm="1">
        <f t="array" ref="K1319">IF(C1319="","",C1319-SUMPRODUCT(($B$1461:$B$1491=$J1319)*1,C$1461:C$1491))</f>
        <v>0.46403458790811669</v>
      </c>
      <c r="L1319" s="2" cm="1">
        <f t="array" ref="L1319">IF(D1319="","",D1319-SUMPRODUCT(($B$1461:$B$1491=$J1319)*1,D$1461:D$1491))</f>
        <v>0.25882182155853073</v>
      </c>
      <c r="M1319" s="2" cm="1">
        <f t="array" ref="M1319">IF(E1319="","",E1319-SUMPRODUCT(($B$1461:$B$1491=$J1319)*1,E$1461:E$1491))</f>
        <v>0.13551482132744042</v>
      </c>
      <c r="N1319" s="2" cm="1">
        <f t="array" ref="N1319">IF(F1319="","",F1319-SUMPRODUCT(($B$1461:$B$1491=$J1319)*1,F$1461:F$1491))</f>
        <v>0.1384534630714036</v>
      </c>
      <c r="O1319" s="2" cm="1">
        <f t="array" ref="O1319">IF(G1319="","",G1319-SUMPRODUCT(($B$1461:$B$1491=$J1319)*1,G$1461:G$1491))</f>
        <v>0.14262205014910023</v>
      </c>
    </row>
    <row r="1320" spans="1:15" x14ac:dyDescent="0.55000000000000004">
      <c r="A1320" s="3">
        <v>43</v>
      </c>
      <c r="B1320" s="4">
        <v>15</v>
      </c>
      <c r="C1320" s="2">
        <f>IF(logVir!C1320="","",LN(資本ストック!C1320))</f>
        <v>10.16999367334051</v>
      </c>
      <c r="D1320" s="2">
        <f>IF(logVir!D1320="","",LN(資本ストック!D1320))</f>
        <v>10.26420091939822</v>
      </c>
      <c r="E1320" s="2">
        <f>IF(logVir!E1320="","",LN(資本ストック!E1320))</f>
        <v>10.249953021440311</v>
      </c>
      <c r="F1320" s="2">
        <f>IF(logVir!F1320="","",LN(資本ストック!F1320))</f>
        <v>10.271917107791595</v>
      </c>
      <c r="G1320" s="2">
        <f>IF(logVir!G1320="","",LN(資本ストック!G1320))</f>
        <v>10.199554808218108</v>
      </c>
      <c r="I1320" s="3">
        <v>43</v>
      </c>
      <c r="J1320" s="3">
        <v>15</v>
      </c>
      <c r="K1320" s="2" cm="1">
        <f t="array" ref="K1320">IF(C1320="","",C1320-SUMPRODUCT(($B$1461:$B$1491=$J1320)*1,C$1461:C$1491))</f>
        <v>-0.29274777158467202</v>
      </c>
      <c r="L1320" s="2" cm="1">
        <f t="array" ref="L1320">IF(D1320="","",D1320-SUMPRODUCT(($B$1461:$B$1491=$J1320)*1,D$1461:D$1491))</f>
        <v>-0.22374666903417229</v>
      </c>
      <c r="M1320" s="2" cm="1">
        <f t="array" ref="M1320">IF(E1320="","",E1320-SUMPRODUCT(($B$1461:$B$1491=$J1320)*1,E$1461:E$1491))</f>
        <v>-0.31250813695617197</v>
      </c>
      <c r="N1320" s="2" cm="1">
        <f t="array" ref="N1320">IF(F1320="","",F1320-SUMPRODUCT(($B$1461:$B$1491=$J1320)*1,F$1461:F$1491))</f>
        <v>-0.29848132180774023</v>
      </c>
      <c r="O1320" s="2" cm="1">
        <f t="array" ref="O1320">IF(G1320="","",G1320-SUMPRODUCT(($B$1461:$B$1491=$J1320)*1,G$1461:G$1491))</f>
        <v>-0.37972187231746979</v>
      </c>
    </row>
    <row r="1321" spans="1:15" x14ac:dyDescent="0.55000000000000004">
      <c r="A1321" s="3">
        <v>43</v>
      </c>
      <c r="B1321" s="4">
        <v>16</v>
      </c>
      <c r="C1321" s="2">
        <f>IF(logVir!C1321="","",LN(資本ストック!C1321))</f>
        <v>11.948836718238745</v>
      </c>
      <c r="D1321" s="2">
        <f>IF(logVir!D1321="","",LN(資本ストック!D1321))</f>
        <v>12.041488518765933</v>
      </c>
      <c r="E1321" s="2">
        <f>IF(logVir!E1321="","",LN(資本ストック!E1321))</f>
        <v>12.071067647191343</v>
      </c>
      <c r="F1321" s="2">
        <f>IF(logVir!F1321="","",LN(資本ストック!F1321))</f>
        <v>12.172953496173593</v>
      </c>
      <c r="G1321" s="2">
        <f>IF(logVir!G1321="","",LN(資本ストック!G1321))</f>
        <v>12.175644592763641</v>
      </c>
      <c r="I1321" s="3">
        <v>43</v>
      </c>
      <c r="J1321" s="3">
        <v>16</v>
      </c>
      <c r="K1321" s="2" cm="1">
        <f t="array" ref="K1321">IF(C1321="","",C1321-SUMPRODUCT(($B$1461:$B$1491=$J1321)*1,C$1461:C$1491))</f>
        <v>-0.25878583931387134</v>
      </c>
      <c r="L1321" s="2" cm="1">
        <f t="array" ref="L1321">IF(D1321="","",D1321-SUMPRODUCT(($B$1461:$B$1491=$J1321)*1,D$1461:D$1491))</f>
        <v>-0.16669522809712767</v>
      </c>
      <c r="M1321" s="2" cm="1">
        <f t="array" ref="M1321">IF(E1321="","",E1321-SUMPRODUCT(($B$1461:$B$1491=$J1321)*1,E$1461:E$1491))</f>
        <v>-0.16916962316633288</v>
      </c>
      <c r="N1321" s="2" cm="1">
        <f t="array" ref="N1321">IF(F1321="","",F1321-SUMPRODUCT(($B$1461:$B$1491=$J1321)*1,F$1461:F$1491))</f>
        <v>-6.4491325840467795E-2</v>
      </c>
      <c r="O1321" s="2" cm="1">
        <f t="array" ref="O1321">IF(G1321="","",G1321-SUMPRODUCT(($B$1461:$B$1491=$J1321)*1,G$1461:G$1491))</f>
        <v>-8.6648317806226061E-2</v>
      </c>
    </row>
    <row r="1322" spans="1:15" x14ac:dyDescent="0.55000000000000004">
      <c r="A1322" s="3">
        <v>43</v>
      </c>
      <c r="B1322" s="4">
        <v>17</v>
      </c>
      <c r="C1322" s="2">
        <f>IF(logVir!C1322="","",LN(資本ストック!C1322))</f>
        <v>14.6415282193856</v>
      </c>
      <c r="D1322" s="2">
        <f>IF(logVir!D1322="","",LN(資本ストック!D1322))</f>
        <v>14.680910475304312</v>
      </c>
      <c r="E1322" s="2">
        <f>IF(logVir!E1322="","",LN(資本ストック!E1322))</f>
        <v>14.708635943463333</v>
      </c>
      <c r="F1322" s="2">
        <f>IF(logVir!F1322="","",LN(資本ストック!F1322))</f>
        <v>14.72435028257388</v>
      </c>
      <c r="G1322" s="2">
        <f>IF(logVir!G1322="","",LN(資本ストック!G1322))</f>
        <v>14.766254942848846</v>
      </c>
      <c r="I1322" s="3">
        <v>43</v>
      </c>
      <c r="J1322" s="3">
        <v>17</v>
      </c>
      <c r="K1322" s="2" cm="1">
        <f t="array" ref="K1322">IF(C1322="","",C1322-SUMPRODUCT(($B$1461:$B$1491=$J1322)*1,C$1461:C$1491))</f>
        <v>-0.42082496043174977</v>
      </c>
      <c r="L1322" s="2" cm="1">
        <f t="array" ref="L1322">IF(D1322="","",D1322-SUMPRODUCT(($B$1461:$B$1491=$J1322)*1,D$1461:D$1491))</f>
        <v>-0.37335469538579602</v>
      </c>
      <c r="M1322" s="2" cm="1">
        <f t="array" ref="M1322">IF(E1322="","",E1322-SUMPRODUCT(($B$1461:$B$1491=$J1322)*1,E$1461:E$1491))</f>
        <v>-0.34625669109786905</v>
      </c>
      <c r="N1322" s="2" cm="1">
        <f t="array" ref="N1322">IF(F1322="","",F1322-SUMPRODUCT(($B$1461:$B$1491=$J1322)*1,F$1461:F$1491))</f>
        <v>-0.32964312977420462</v>
      </c>
      <c r="O1322" s="2" cm="1">
        <f t="array" ref="O1322">IF(G1322="","",G1322-SUMPRODUCT(($B$1461:$B$1491=$J1322)*1,G$1461:G$1491))</f>
        <v>-0.29278427579227539</v>
      </c>
    </row>
    <row r="1323" spans="1:15" x14ac:dyDescent="0.55000000000000004">
      <c r="A1323" s="3">
        <v>43</v>
      </c>
      <c r="B1323" s="4">
        <v>18</v>
      </c>
      <c r="C1323" s="2">
        <f>IF(logVir!C1323="","",LN(資本ストック!C1323))</f>
        <v>12.393434603825032</v>
      </c>
      <c r="D1323" s="2">
        <f>IF(logVir!D1323="","",LN(資本ストック!D1323))</f>
        <v>12.416787476351542</v>
      </c>
      <c r="E1323" s="2">
        <f>IF(logVir!E1323="","",LN(資本ストック!E1323))</f>
        <v>12.606378275461054</v>
      </c>
      <c r="F1323" s="2">
        <f>IF(logVir!F1323="","",LN(資本ストック!F1323))</f>
        <v>12.650904980927246</v>
      </c>
      <c r="G1323" s="2">
        <f>IF(logVir!G1323="","",LN(資本ストック!G1323))</f>
        <v>12.770789366468064</v>
      </c>
      <c r="I1323" s="3">
        <v>43</v>
      </c>
      <c r="J1323" s="3">
        <v>18</v>
      </c>
      <c r="K1323" s="2" cm="1">
        <f t="array" ref="K1323">IF(C1323="","",C1323-SUMPRODUCT(($B$1461:$B$1491=$J1323)*1,C$1461:C$1491))</f>
        <v>-0.30912073045616495</v>
      </c>
      <c r="L1323" s="2" cm="1">
        <f t="array" ref="L1323">IF(D1323="","",D1323-SUMPRODUCT(($B$1461:$B$1491=$J1323)*1,D$1461:D$1491))</f>
        <v>-0.3088018918888995</v>
      </c>
      <c r="M1323" s="2" cm="1">
        <f t="array" ref="M1323">IF(E1323="","",E1323-SUMPRODUCT(($B$1461:$B$1491=$J1323)*1,E$1461:E$1491))</f>
        <v>-0.1675442218169767</v>
      </c>
      <c r="N1323" s="2" cm="1">
        <f t="array" ref="N1323">IF(F1323="","",F1323-SUMPRODUCT(($B$1461:$B$1491=$J1323)*1,F$1461:F$1491))</f>
        <v>-0.14099490619370947</v>
      </c>
      <c r="O1323" s="2" cm="1">
        <f t="array" ref="O1323">IF(G1323="","",G1323-SUMPRODUCT(($B$1461:$B$1491=$J1323)*1,G$1461:G$1491))</f>
        <v>-8.8810977557738369E-2</v>
      </c>
    </row>
    <row r="1324" spans="1:15" x14ac:dyDescent="0.55000000000000004">
      <c r="A1324" s="3">
        <v>43</v>
      </c>
      <c r="B1324" s="4">
        <v>19</v>
      </c>
      <c r="C1324" s="2">
        <f>IF(logVir!C1324="","",LN(資本ストック!C1324))</f>
        <v>12.161253428966033</v>
      </c>
      <c r="D1324" s="2">
        <f>IF(logVir!D1324="","",LN(資本ストック!D1324))</f>
        <v>12.121087036320072</v>
      </c>
      <c r="E1324" s="2">
        <f>IF(logVir!E1324="","",LN(資本ストック!E1324))</f>
        <v>12.101028070137648</v>
      </c>
      <c r="F1324" s="2">
        <f>IF(logVir!F1324="","",LN(資本ストック!F1324))</f>
        <v>12.096918954881597</v>
      </c>
      <c r="G1324" s="2">
        <f>IF(logVir!G1324="","",LN(資本ストック!G1324))</f>
        <v>12.086331189319628</v>
      </c>
      <c r="I1324" s="3">
        <v>43</v>
      </c>
      <c r="J1324" s="3">
        <v>19</v>
      </c>
      <c r="K1324" s="2" cm="1">
        <f t="array" ref="K1324">IF(C1324="","",C1324-SUMPRODUCT(($B$1461:$B$1491=$J1324)*1,C$1461:C$1491))</f>
        <v>-0.35432700205129031</v>
      </c>
      <c r="L1324" s="2" cm="1">
        <f t="array" ref="L1324">IF(D1324="","",D1324-SUMPRODUCT(($B$1461:$B$1491=$J1324)*1,D$1461:D$1491))</f>
        <v>-0.33969690368990868</v>
      </c>
      <c r="M1324" s="2" cm="1">
        <f t="array" ref="M1324">IF(E1324="","",E1324-SUMPRODUCT(($B$1461:$B$1491=$J1324)*1,E$1461:E$1491))</f>
        <v>-0.32986964747139069</v>
      </c>
      <c r="N1324" s="2" cm="1">
        <f t="array" ref="N1324">IF(F1324="","",F1324-SUMPRODUCT(($B$1461:$B$1491=$J1324)*1,F$1461:F$1491))</f>
        <v>-0.32881349456105369</v>
      </c>
      <c r="O1324" s="2" cm="1">
        <f t="array" ref="O1324">IF(G1324="","",G1324-SUMPRODUCT(($B$1461:$B$1491=$J1324)*1,G$1461:G$1491))</f>
        <v>-0.32964825452959978</v>
      </c>
    </row>
    <row r="1325" spans="1:15" x14ac:dyDescent="0.55000000000000004">
      <c r="A1325" s="3">
        <v>43</v>
      </c>
      <c r="B1325" s="4">
        <v>20</v>
      </c>
      <c r="C1325" s="2">
        <f>IF(logVir!C1325="","",LN(資本ストック!C1325))</f>
        <v>13.432222316633998</v>
      </c>
      <c r="D1325" s="2">
        <f>IF(logVir!D1325="","",LN(資本ストック!D1325))</f>
        <v>13.370714049847987</v>
      </c>
      <c r="E1325" s="2">
        <f>IF(logVir!E1325="","",LN(資本ストック!E1325))</f>
        <v>13.591101800823548</v>
      </c>
      <c r="F1325" s="2">
        <f>IF(logVir!F1325="","",LN(資本ストック!F1325))</f>
        <v>13.737157298264075</v>
      </c>
      <c r="G1325" s="2">
        <f>IF(logVir!G1325="","",LN(資本ストック!G1325))</f>
        <v>13.683285191767352</v>
      </c>
      <c r="I1325" s="3">
        <v>43</v>
      </c>
      <c r="J1325" s="3">
        <v>20</v>
      </c>
      <c r="K1325" s="2" cm="1">
        <f t="array" ref="K1325">IF(C1325="","",C1325-SUMPRODUCT(($B$1461:$B$1491=$J1325)*1,C$1461:C$1491))</f>
        <v>0.20206045674500928</v>
      </c>
      <c r="L1325" s="2" cm="1">
        <f t="array" ref="L1325">IF(D1325="","",D1325-SUMPRODUCT(($B$1461:$B$1491=$J1325)*1,D$1461:D$1491))</f>
        <v>4.4405695592686811E-2</v>
      </c>
      <c r="M1325" s="2" cm="1">
        <f t="array" ref="M1325">IF(E1325="","",E1325-SUMPRODUCT(($B$1461:$B$1491=$J1325)*1,E$1461:E$1491))</f>
        <v>0.19008335865749437</v>
      </c>
      <c r="N1325" s="2" cm="1">
        <f t="array" ref="N1325">IF(F1325="","",F1325-SUMPRODUCT(($B$1461:$B$1491=$J1325)*1,F$1461:F$1491))</f>
        <v>0.33999726696034038</v>
      </c>
      <c r="O1325" s="2" cm="1">
        <f t="array" ref="O1325">IF(G1325="","",G1325-SUMPRODUCT(($B$1461:$B$1491=$J1325)*1,G$1461:G$1491))</f>
        <v>0.23860869007355667</v>
      </c>
    </row>
    <row r="1326" spans="1:15" x14ac:dyDescent="0.55000000000000004">
      <c r="A1326" s="3">
        <v>43</v>
      </c>
      <c r="B1326" s="4">
        <v>21</v>
      </c>
      <c r="C1326" s="2">
        <f>IF(logVir!C1326="","",LN(資本ストック!C1326))</f>
        <v>14.368396240128645</v>
      </c>
      <c r="D1326" s="2">
        <f>IF(logVir!D1326="","",LN(資本ストック!D1326))</f>
        <v>14.304350660514119</v>
      </c>
      <c r="E1326" s="2">
        <f>IF(logVir!E1326="","",LN(資本ストック!E1326))</f>
        <v>14.29732149347112</v>
      </c>
      <c r="F1326" s="2">
        <f>IF(logVir!F1326="","",LN(資本ストック!F1326))</f>
        <v>14.272120241652638</v>
      </c>
      <c r="G1326" s="2">
        <f>IF(logVir!G1326="","",LN(資本ストック!G1326))</f>
        <v>14.231262038673096</v>
      </c>
      <c r="I1326" s="3">
        <v>43</v>
      </c>
      <c r="J1326" s="3">
        <v>21</v>
      </c>
      <c r="K1326" s="2" cm="1">
        <f t="array" ref="K1326">IF(C1326="","",C1326-SUMPRODUCT(($B$1461:$B$1491=$J1326)*1,C$1461:C$1491))</f>
        <v>-0.12341527354872461</v>
      </c>
      <c r="L1326" s="2" cm="1">
        <f t="array" ref="L1326">IF(D1326="","",D1326-SUMPRODUCT(($B$1461:$B$1491=$J1326)*1,D$1461:D$1491))</f>
        <v>-0.22040520539745145</v>
      </c>
      <c r="M1326" s="2" cm="1">
        <f t="array" ref="M1326">IF(E1326="","",E1326-SUMPRODUCT(($B$1461:$B$1491=$J1326)*1,E$1461:E$1491))</f>
        <v>-0.28524211048948089</v>
      </c>
      <c r="N1326" s="2" cm="1">
        <f t="array" ref="N1326">IF(F1326="","",F1326-SUMPRODUCT(($B$1461:$B$1491=$J1326)*1,F$1461:F$1491))</f>
        <v>-0.32258838522498401</v>
      </c>
      <c r="O1326" s="2" cm="1">
        <f t="array" ref="O1326">IF(G1326="","",G1326-SUMPRODUCT(($B$1461:$B$1491=$J1326)*1,G$1461:G$1491))</f>
        <v>-0.38020722155733111</v>
      </c>
    </row>
    <row r="1327" spans="1:15" x14ac:dyDescent="0.55000000000000004">
      <c r="A1327" s="3">
        <v>43</v>
      </c>
      <c r="B1327" s="4">
        <v>22</v>
      </c>
      <c r="C1327" s="2">
        <f>IF(logVir!C1327="","",LN(資本ストック!C1327))</f>
        <v>12.475390811231613</v>
      </c>
      <c r="D1327" s="2">
        <f>IF(logVir!D1327="","",LN(資本ストック!D1327))</f>
        <v>12.279243890398732</v>
      </c>
      <c r="E1327" s="2">
        <f>IF(logVir!E1327="","",LN(資本ストック!E1327))</f>
        <v>12.124224567231709</v>
      </c>
      <c r="F1327" s="2">
        <f>IF(logVir!F1327="","",LN(資本ストック!F1327))</f>
        <v>12.135701570259879</v>
      </c>
      <c r="G1327" s="2">
        <f>IF(logVir!G1327="","",LN(資本ストック!G1327))</f>
        <v>12.119603198966598</v>
      </c>
      <c r="I1327" s="3">
        <v>43</v>
      </c>
      <c r="J1327" s="3">
        <v>22</v>
      </c>
      <c r="K1327" s="2" cm="1">
        <f t="array" ref="K1327">IF(C1327="","",C1327-SUMPRODUCT(($B$1461:$B$1491=$J1327)*1,C$1461:C$1491))</f>
        <v>-0.1303627648793384</v>
      </c>
      <c r="L1327" s="2" cm="1">
        <f t="array" ref="L1327">IF(D1327="","",D1327-SUMPRODUCT(($B$1461:$B$1491=$J1327)*1,D$1461:D$1491))</f>
        <v>-0.17841081659557112</v>
      </c>
      <c r="M1327" s="2" cm="1">
        <f t="array" ref="M1327">IF(E1327="","",E1327-SUMPRODUCT(($B$1461:$B$1491=$J1327)*1,E$1461:E$1491))</f>
        <v>-0.16917618912802723</v>
      </c>
      <c r="N1327" s="2" cm="1">
        <f t="array" ref="N1327">IF(F1327="","",F1327-SUMPRODUCT(($B$1461:$B$1491=$J1327)*1,F$1461:F$1491))</f>
        <v>-0.11126917143479353</v>
      </c>
      <c r="O1327" s="2" cm="1">
        <f t="array" ref="O1327">IF(G1327="","",G1327-SUMPRODUCT(($B$1461:$B$1491=$J1327)*1,G$1461:G$1491))</f>
        <v>-9.4013045363590564E-2</v>
      </c>
    </row>
    <row r="1328" spans="1:15" x14ac:dyDescent="0.55000000000000004">
      <c r="A1328" s="3">
        <v>43</v>
      </c>
      <c r="B1328" s="4">
        <v>23</v>
      </c>
      <c r="C1328" s="2">
        <f>IF(logVir!C1328="","",LN(資本ストック!C1328))</f>
        <v>13.341523501372331</v>
      </c>
      <c r="D1328" s="2">
        <f>IF(logVir!D1328="","",LN(資本ストック!D1328))</f>
        <v>13.3905680457363</v>
      </c>
      <c r="E1328" s="2">
        <f>IF(logVir!E1328="","",LN(資本ストック!E1328))</f>
        <v>13.446335544385002</v>
      </c>
      <c r="F1328" s="2">
        <f>IF(logVir!F1328="","",LN(資本ストック!F1328))</f>
        <v>13.483622342978325</v>
      </c>
      <c r="G1328" s="2">
        <f>IF(logVir!G1328="","",LN(資本ストック!G1328))</f>
        <v>13.571734323944035</v>
      </c>
      <c r="I1328" s="3">
        <v>43</v>
      </c>
      <c r="J1328" s="3">
        <v>23</v>
      </c>
      <c r="K1328" s="2" cm="1">
        <f t="array" ref="K1328">IF(C1328="","",C1328-SUMPRODUCT(($B$1461:$B$1491=$J1328)*1,C$1461:C$1491))</f>
        <v>-7.5819986667328365E-2</v>
      </c>
      <c r="L1328" s="2" cm="1">
        <f t="array" ref="L1328">IF(D1328="","",D1328-SUMPRODUCT(($B$1461:$B$1491=$J1328)*1,D$1461:D$1491))</f>
        <v>-0.10512190113557018</v>
      </c>
      <c r="M1328" s="2" cm="1">
        <f t="array" ref="M1328">IF(E1328="","",E1328-SUMPRODUCT(($B$1461:$B$1491=$J1328)*1,E$1461:E$1491))</f>
        <v>-5.9987823853569822E-2</v>
      </c>
      <c r="N1328" s="2" cm="1">
        <f t="array" ref="N1328">IF(F1328="","",F1328-SUMPRODUCT(($B$1461:$B$1491=$J1328)*1,F$1461:F$1491))</f>
        <v>-1.755070832973793E-2</v>
      </c>
      <c r="O1328" s="2" cm="1">
        <f t="array" ref="O1328">IF(G1328="","",G1328-SUMPRODUCT(($B$1461:$B$1491=$J1328)*1,G$1461:G$1491))</f>
        <v>5.7655240746411707E-2</v>
      </c>
    </row>
    <row r="1329" spans="1:15" x14ac:dyDescent="0.55000000000000004">
      <c r="A1329" s="3">
        <v>43</v>
      </c>
      <c r="B1329" s="4">
        <v>24</v>
      </c>
      <c r="C1329" s="2">
        <f>IF(logVir!C1329="","",LN(資本ストック!C1329))</f>
        <v>10.818090234885576</v>
      </c>
      <c r="D1329" s="2">
        <f>IF(logVir!D1329="","",LN(資本ストック!D1329))</f>
        <v>10.816869533092385</v>
      </c>
      <c r="E1329" s="2">
        <f>IF(logVir!E1329="","",LN(資本ストック!E1329))</f>
        <v>10.798104054113439</v>
      </c>
      <c r="F1329" s="2">
        <f>IF(logVir!F1329="","",LN(資本ストック!F1329))</f>
        <v>10.802457658054578</v>
      </c>
      <c r="G1329" s="2">
        <f>IF(logVir!G1329="","",LN(資本ストック!G1329))</f>
        <v>10.816301985682029</v>
      </c>
      <c r="I1329" s="3">
        <v>43</v>
      </c>
      <c r="J1329" s="3">
        <v>24</v>
      </c>
      <c r="K1329" s="2" cm="1">
        <f t="array" ref="K1329">IF(C1329="","",C1329-SUMPRODUCT(($B$1461:$B$1491=$J1329)*1,C$1461:C$1491))</f>
        <v>-0.47459395897846512</v>
      </c>
      <c r="L1329" s="2" cm="1">
        <f t="array" ref="L1329">IF(D1329="","",D1329-SUMPRODUCT(($B$1461:$B$1491=$J1329)*1,D$1461:D$1491))</f>
        <v>-0.46987903722817137</v>
      </c>
      <c r="M1329" s="2" cm="1">
        <f t="array" ref="M1329">IF(E1329="","",E1329-SUMPRODUCT(($B$1461:$B$1491=$J1329)*1,E$1461:E$1491))</f>
        <v>-0.53600745560560448</v>
      </c>
      <c r="N1329" s="2" cm="1">
        <f t="array" ref="N1329">IF(F1329="","",F1329-SUMPRODUCT(($B$1461:$B$1491=$J1329)*1,F$1461:F$1491))</f>
        <v>-0.53019803070572458</v>
      </c>
      <c r="O1329" s="2" cm="1">
        <f t="array" ref="O1329">IF(G1329="","",G1329-SUMPRODUCT(($B$1461:$B$1491=$J1329)*1,G$1461:G$1491))</f>
        <v>-0.50540782763736125</v>
      </c>
    </row>
    <row r="1330" spans="1:15" x14ac:dyDescent="0.55000000000000004">
      <c r="A1330" s="3">
        <v>43</v>
      </c>
      <c r="B1330" s="4">
        <v>25</v>
      </c>
      <c r="C1330" s="2">
        <f>IF(logVir!C1330="","",LN(資本ストック!C1330))</f>
        <v>11.321143303844645</v>
      </c>
      <c r="D1330" s="2">
        <f>IF(logVir!D1330="","",LN(資本ストック!D1330))</f>
        <v>11.638221409028031</v>
      </c>
      <c r="E1330" s="2">
        <f>IF(logVir!E1330="","",LN(資本ストック!E1330))</f>
        <v>11.87184374311585</v>
      </c>
      <c r="F1330" s="2">
        <f>IF(logVir!F1330="","",LN(資本ストック!F1330))</f>
        <v>11.85075670121261</v>
      </c>
      <c r="G1330" s="2">
        <f>IF(logVir!G1330="","",LN(資本ストック!G1330))</f>
        <v>11.738051369122857</v>
      </c>
      <c r="I1330" s="3">
        <v>43</v>
      </c>
      <c r="J1330" s="3">
        <v>25</v>
      </c>
      <c r="K1330" s="2" cm="1">
        <f t="array" ref="K1330">IF(C1330="","",C1330-SUMPRODUCT(($B$1461:$B$1491=$J1330)*1,C$1461:C$1491))</f>
        <v>-0.28660835327272771</v>
      </c>
      <c r="L1330" s="2" cm="1">
        <f t="array" ref="L1330">IF(D1330="","",D1330-SUMPRODUCT(($B$1461:$B$1491=$J1330)*1,D$1461:D$1491))</f>
        <v>-5.8163801909218549E-2</v>
      </c>
      <c r="M1330" s="2" cm="1">
        <f t="array" ref="M1330">IF(E1330="","",E1330-SUMPRODUCT(($B$1461:$B$1491=$J1330)*1,E$1461:E$1491))</f>
        <v>0.11880286571206256</v>
      </c>
      <c r="N1330" s="2" cm="1">
        <f t="array" ref="N1330">IF(F1330="","",F1330-SUMPRODUCT(($B$1461:$B$1491=$J1330)*1,F$1461:F$1491))</f>
        <v>6.1192055845676663E-2</v>
      </c>
      <c r="O1330" s="2" cm="1">
        <f t="array" ref="O1330">IF(G1330="","",G1330-SUMPRODUCT(($B$1461:$B$1491=$J1330)*1,G$1461:G$1491))</f>
        <v>-5.6579291051289005E-2</v>
      </c>
    </row>
    <row r="1331" spans="1:15" x14ac:dyDescent="0.55000000000000004">
      <c r="A1331" s="3">
        <v>43</v>
      </c>
      <c r="B1331" s="4">
        <v>26</v>
      </c>
      <c r="C1331" s="2">
        <f>IF(logVir!C1331="","",LN(資本ストック!C1331))</f>
        <v>14.137334584828738</v>
      </c>
      <c r="D1331" s="2">
        <f>IF(logVir!D1331="","",LN(資本ストック!D1331))</f>
        <v>14.122318119083596</v>
      </c>
      <c r="E1331" s="2">
        <f>IF(logVir!E1331="","",LN(資本ストック!E1331))</f>
        <v>14.261334245518363</v>
      </c>
      <c r="F1331" s="2">
        <f>IF(logVir!F1331="","",LN(資本ストック!F1331))</f>
        <v>14.286354936423452</v>
      </c>
      <c r="G1331" s="2">
        <f>IF(logVir!G1331="","",LN(資本ストック!G1331))</f>
        <v>14.293165909382781</v>
      </c>
      <c r="I1331" s="3">
        <v>43</v>
      </c>
      <c r="J1331" s="3">
        <v>26</v>
      </c>
      <c r="K1331" s="2" cm="1">
        <f t="array" ref="K1331">IF(C1331="","",C1331-SUMPRODUCT(($B$1461:$B$1491=$J1331)*1,C$1461:C$1491))</f>
        <v>3.6914578857452085E-3</v>
      </c>
      <c r="L1331" s="2" cm="1">
        <f t="array" ref="L1331">IF(D1331="","",D1331-SUMPRODUCT(($B$1461:$B$1491=$J1331)*1,D$1461:D$1491))</f>
        <v>4.9331251327311421E-2</v>
      </c>
      <c r="M1331" s="2" cm="1">
        <f t="array" ref="M1331">IF(E1331="","",E1331-SUMPRODUCT(($B$1461:$B$1491=$J1331)*1,E$1461:E$1491))</f>
        <v>0.15626379052104689</v>
      </c>
      <c r="N1331" s="2" cm="1">
        <f t="array" ref="N1331">IF(F1331="","",F1331-SUMPRODUCT(($B$1461:$B$1491=$J1331)*1,F$1461:F$1491))</f>
        <v>0.17154728145433751</v>
      </c>
      <c r="O1331" s="2" cm="1">
        <f t="array" ref="O1331">IF(G1331="","",G1331-SUMPRODUCT(($B$1461:$B$1491=$J1331)*1,G$1461:G$1491))</f>
        <v>0.18843688333697806</v>
      </c>
    </row>
    <row r="1332" spans="1:15" x14ac:dyDescent="0.55000000000000004">
      <c r="A1332" s="3">
        <v>43</v>
      </c>
      <c r="B1332" s="4">
        <v>27</v>
      </c>
      <c r="C1332" s="2">
        <f>IF(logVir!C1332="","",LN(資本ストック!C1332))</f>
        <v>12.420206425257113</v>
      </c>
      <c r="D1332" s="2">
        <f>IF(logVir!D1332="","",LN(資本ストック!D1332))</f>
        <v>12.71729443165767</v>
      </c>
      <c r="E1332" s="2">
        <f>IF(logVir!E1332="","",LN(資本ストック!E1332))</f>
        <v>12.965139567902476</v>
      </c>
      <c r="F1332" s="2">
        <f>IF(logVir!F1332="","",LN(資本ストック!F1332))</f>
        <v>12.950245051914038</v>
      </c>
      <c r="G1332" s="2">
        <f>IF(logVir!G1332="","",LN(資本ストック!G1332))</f>
        <v>13.068013956036618</v>
      </c>
      <c r="I1332" s="3">
        <v>43</v>
      </c>
      <c r="J1332" s="3">
        <v>27</v>
      </c>
      <c r="K1332" s="2" cm="1">
        <f t="array" ref="K1332">IF(C1332="","",C1332-SUMPRODUCT(($B$1461:$B$1491=$J1332)*1,C$1461:C$1491))</f>
        <v>-0.28270243930336925</v>
      </c>
      <c r="L1332" s="2" cm="1">
        <f t="array" ref="L1332">IF(D1332="","",D1332-SUMPRODUCT(($B$1461:$B$1491=$J1332)*1,D$1461:D$1491))</f>
        <v>-0.27933383951656232</v>
      </c>
      <c r="M1332" s="2" cm="1">
        <f t="array" ref="M1332">IF(E1332="","",E1332-SUMPRODUCT(($B$1461:$B$1491=$J1332)*1,E$1461:E$1491))</f>
        <v>-0.22772945870443273</v>
      </c>
      <c r="N1332" s="2" cm="1">
        <f t="array" ref="N1332">IF(F1332="","",F1332-SUMPRODUCT(($B$1461:$B$1491=$J1332)*1,F$1461:F$1491))</f>
        <v>-0.25825377784285664</v>
      </c>
      <c r="O1332" s="2" cm="1">
        <f t="array" ref="O1332">IF(G1332="","",G1332-SUMPRODUCT(($B$1461:$B$1491=$J1332)*1,G$1461:G$1491))</f>
        <v>-0.17420422330103769</v>
      </c>
    </row>
    <row r="1333" spans="1:15" x14ac:dyDescent="0.55000000000000004">
      <c r="A1333" s="3">
        <v>43</v>
      </c>
      <c r="B1333" s="4">
        <v>28</v>
      </c>
      <c r="C1333" s="2">
        <f>IF(logVir!C1333="","",LN(資本ストック!C1333))</f>
        <v>15.288805818106061</v>
      </c>
      <c r="D1333" s="2">
        <f>IF(logVir!D1333="","",LN(資本ストック!D1333))</f>
        <v>15.388115640443813</v>
      </c>
      <c r="E1333" s="2">
        <f>IF(logVir!E1333="","",LN(資本ストック!E1333))</f>
        <v>15.427952730517216</v>
      </c>
      <c r="F1333" s="2">
        <f>IF(logVir!F1333="","",LN(資本ストック!F1333))</f>
        <v>15.445885667589353</v>
      </c>
      <c r="G1333" s="2">
        <f>IF(logVir!G1333="","",LN(資本ストック!G1333))</f>
        <v>15.474533414771447</v>
      </c>
      <c r="I1333" s="3">
        <v>43</v>
      </c>
      <c r="J1333" s="3">
        <v>28</v>
      </c>
      <c r="K1333" s="2" cm="1">
        <f t="array" ref="K1333">IF(C1333="","",C1333-SUMPRODUCT(($B$1461:$B$1491=$J1333)*1,C$1461:C$1491))</f>
        <v>-0.25977613476868022</v>
      </c>
      <c r="L1333" s="2" cm="1">
        <f t="array" ref="L1333">IF(D1333="","",D1333-SUMPRODUCT(($B$1461:$B$1491=$J1333)*1,D$1461:D$1491))</f>
        <v>-0.19093858404150232</v>
      </c>
      <c r="M1333" s="2" cm="1">
        <f t="array" ref="M1333">IF(E1333="","",E1333-SUMPRODUCT(($B$1461:$B$1491=$J1333)*1,E$1461:E$1491))</f>
        <v>-0.18142515971383411</v>
      </c>
      <c r="N1333" s="2" cm="1">
        <f t="array" ref="N1333">IF(F1333="","",F1333-SUMPRODUCT(($B$1461:$B$1491=$J1333)*1,F$1461:F$1491))</f>
        <v>-0.17507849021368749</v>
      </c>
      <c r="O1333" s="2" cm="1">
        <f t="array" ref="O1333">IF(G1333="","",G1333-SUMPRODUCT(($B$1461:$B$1491=$J1333)*1,G$1461:G$1491))</f>
        <v>-0.16137421663037088</v>
      </c>
    </row>
    <row r="1334" spans="1:15" x14ac:dyDescent="0.55000000000000004">
      <c r="A1334" s="3">
        <v>43</v>
      </c>
      <c r="B1334" s="4">
        <v>29</v>
      </c>
      <c r="C1334" s="2">
        <f>IF(logVir!C1334="","",LN(資本ストック!C1334))</f>
        <v>13.098600598412935</v>
      </c>
      <c r="D1334" s="2">
        <f>IF(logVir!D1334="","",LN(資本ストック!D1334))</f>
        <v>13.157696333058565</v>
      </c>
      <c r="E1334" s="2">
        <f>IF(logVir!E1334="","",LN(資本ストック!E1334))</f>
        <v>13.163872104605447</v>
      </c>
      <c r="F1334" s="2">
        <f>IF(logVir!F1334="","",LN(資本ストック!F1334))</f>
        <v>13.192671941034396</v>
      </c>
      <c r="G1334" s="2">
        <f>IF(logVir!G1334="","",LN(資本ストック!G1334))</f>
        <v>13.214112442922413</v>
      </c>
      <c r="I1334" s="3">
        <v>43</v>
      </c>
      <c r="J1334" s="3">
        <v>29</v>
      </c>
      <c r="K1334" s="2" cm="1">
        <f t="array" ref="K1334">IF(C1334="","",C1334-SUMPRODUCT(($B$1461:$B$1491=$J1334)*1,C$1461:C$1491))</f>
        <v>-0.13163634334127927</v>
      </c>
      <c r="L1334" s="2" cm="1">
        <f t="array" ref="L1334">IF(D1334="","",D1334-SUMPRODUCT(($B$1461:$B$1491=$J1334)*1,D$1461:D$1491))</f>
        <v>-9.589195146127949E-2</v>
      </c>
      <c r="M1334" s="2" cm="1">
        <f t="array" ref="M1334">IF(E1334="","",E1334-SUMPRODUCT(($B$1461:$B$1491=$J1334)*1,E$1461:E$1491))</f>
        <v>-2.6588717260699113E-2</v>
      </c>
      <c r="N1334" s="2" cm="1">
        <f t="array" ref="N1334">IF(F1334="","",F1334-SUMPRODUCT(($B$1461:$B$1491=$J1334)*1,F$1461:F$1491))</f>
        <v>9.9072589314506132E-3</v>
      </c>
      <c r="O1334" s="2" cm="1">
        <f t="array" ref="O1334">IF(G1334="","",G1334-SUMPRODUCT(($B$1461:$B$1491=$J1334)*1,G$1461:G$1491))</f>
        <v>6.2449977807590429E-2</v>
      </c>
    </row>
    <row r="1335" spans="1:15" x14ac:dyDescent="0.55000000000000004">
      <c r="A1335" s="3">
        <v>43</v>
      </c>
      <c r="B1335" s="4">
        <v>30</v>
      </c>
      <c r="C1335" s="2">
        <f>IF(logVir!C1335="","",LN(資本ストック!C1335))</f>
        <v>12.936001620383733</v>
      </c>
      <c r="D1335" s="2">
        <f>IF(logVir!D1335="","",LN(資本ストック!D1335))</f>
        <v>13.048039644568053</v>
      </c>
      <c r="E1335" s="2">
        <f>IF(logVir!E1335="","",LN(資本ストック!E1335))</f>
        <v>13.050783191514432</v>
      </c>
      <c r="F1335" s="2">
        <f>IF(logVir!F1335="","",LN(資本ストック!F1335))</f>
        <v>13.156070659088028</v>
      </c>
      <c r="G1335" s="2">
        <f>IF(logVir!G1335="","",LN(資本ストック!G1335))</f>
        <v>13.175219023010808</v>
      </c>
      <c r="I1335" s="3">
        <v>43</v>
      </c>
      <c r="J1335" s="3">
        <v>30</v>
      </c>
      <c r="K1335" s="2" cm="1">
        <f t="array" ref="K1335">IF(C1335="","",C1335-SUMPRODUCT(($B$1461:$B$1491=$J1335)*1,C$1461:C$1491))</f>
        <v>-0.37743504196363276</v>
      </c>
      <c r="L1335" s="2" cm="1">
        <f t="array" ref="L1335">IF(D1335="","",D1335-SUMPRODUCT(($B$1461:$B$1491=$J1335)*1,D$1461:D$1491))</f>
        <v>-0.34058867993884157</v>
      </c>
      <c r="M1335" s="2" cm="1">
        <f t="array" ref="M1335">IF(E1335="","",E1335-SUMPRODUCT(($B$1461:$B$1491=$J1335)*1,E$1461:E$1491))</f>
        <v>-0.26963060045196485</v>
      </c>
      <c r="N1335" s="2" cm="1">
        <f t="array" ref="N1335">IF(F1335="","",F1335-SUMPRODUCT(($B$1461:$B$1491=$J1335)*1,F$1461:F$1491))</f>
        <v>-0.15123482535713961</v>
      </c>
      <c r="O1335" s="2" cm="1">
        <f t="array" ref="O1335">IF(G1335="","",G1335-SUMPRODUCT(($B$1461:$B$1491=$J1335)*1,G$1461:G$1491))</f>
        <v>-0.11972984040614953</v>
      </c>
    </row>
    <row r="1336" spans="1:15" x14ac:dyDescent="0.55000000000000004">
      <c r="A1336" s="3">
        <v>43</v>
      </c>
      <c r="B1336" s="4">
        <v>31</v>
      </c>
      <c r="C1336" s="2">
        <f>IF(logVir!C1336="","",LN(資本ストック!C1336))</f>
        <v>13.101459207427034</v>
      </c>
      <c r="D1336" s="2">
        <f>IF(logVir!D1336="","",LN(資本ストック!D1336))</f>
        <v>13.038164027495098</v>
      </c>
      <c r="E1336" s="2">
        <f>IF(logVir!E1336="","",LN(資本ストック!E1336))</f>
        <v>13.002698373027451</v>
      </c>
      <c r="F1336" s="2">
        <f>IF(logVir!F1336="","",LN(資本ストック!F1336))</f>
        <v>12.947851614667947</v>
      </c>
      <c r="G1336" s="2">
        <f>IF(logVir!G1336="","",LN(資本ストック!G1336))</f>
        <v>13.008471339139565</v>
      </c>
      <c r="I1336" s="3">
        <v>43</v>
      </c>
      <c r="J1336" s="3">
        <v>31</v>
      </c>
      <c r="K1336" s="2" cm="1">
        <f t="array" ref="K1336">IF(C1336="","",C1336-SUMPRODUCT(($B$1461:$B$1491=$J1336)*1,C$1461:C$1491))</f>
        <v>-0.21514726064528489</v>
      </c>
      <c r="L1336" s="2" cm="1">
        <f t="array" ref="L1336">IF(D1336="","",D1336-SUMPRODUCT(($B$1461:$B$1491=$J1336)*1,D$1461:D$1491))</f>
        <v>-0.19727314866152668</v>
      </c>
      <c r="M1336" s="2" cm="1">
        <f t="array" ref="M1336">IF(E1336="","",E1336-SUMPRODUCT(($B$1461:$B$1491=$J1336)*1,E$1461:E$1491))</f>
        <v>-0.17177816736635876</v>
      </c>
      <c r="N1336" s="2" cm="1">
        <f t="array" ref="N1336">IF(F1336="","",F1336-SUMPRODUCT(($B$1461:$B$1491=$J1336)*1,F$1461:F$1491))</f>
        <v>-0.19311311739775583</v>
      </c>
      <c r="O1336" s="2" cm="1">
        <f t="array" ref="O1336">IF(G1336="","",G1336-SUMPRODUCT(($B$1461:$B$1491=$J1336)*1,G$1461:G$1491))</f>
        <v>-0.13237397190256139</v>
      </c>
    </row>
    <row r="1337" spans="1:15" x14ac:dyDescent="0.55000000000000004">
      <c r="A1337" s="3">
        <v>44</v>
      </c>
      <c r="B1337" s="4">
        <v>1</v>
      </c>
      <c r="C1337" s="2">
        <f>IF(logVir!C1337="","",LN(資本ストック!C1337))</f>
        <v>12.769663111564013</v>
      </c>
      <c r="D1337" s="2">
        <f>IF(logVir!D1337="","",LN(資本ストック!D1337))</f>
        <v>12.285850560666256</v>
      </c>
      <c r="E1337" s="2">
        <f>IF(logVir!E1337="","",LN(資本ストック!E1337))</f>
        <v>11.959497450493647</v>
      </c>
      <c r="F1337" s="2">
        <f>IF(logVir!F1337="","",LN(資本ストック!F1337))</f>
        <v>11.880605180181865</v>
      </c>
      <c r="G1337" s="2">
        <f>IF(logVir!G1337="","",LN(資本ストック!G1337))</f>
        <v>11.886358000617694</v>
      </c>
      <c r="I1337" s="3">
        <v>44</v>
      </c>
      <c r="J1337" s="3">
        <v>1</v>
      </c>
      <c r="K1337" s="2" cm="1">
        <f t="array" ref="K1337">IF(C1337="","",C1337-SUMPRODUCT(($B$1461:$B$1491=$J1337)*1,C$1461:C$1491))</f>
        <v>0.18165156603112287</v>
      </c>
      <c r="L1337" s="2" cm="1">
        <f t="array" ref="L1337">IF(D1337="","",D1337-SUMPRODUCT(($B$1461:$B$1491=$J1337)*1,D$1461:D$1491))</f>
        <v>-0.14531726303070869</v>
      </c>
      <c r="M1337" s="2" cm="1">
        <f t="array" ref="M1337">IF(E1337="","",E1337-SUMPRODUCT(($B$1461:$B$1491=$J1337)*1,E$1461:E$1491))</f>
        <v>-0.35875398132823655</v>
      </c>
      <c r="N1337" s="2" cm="1">
        <f t="array" ref="N1337">IF(F1337="","",F1337-SUMPRODUCT(($B$1461:$B$1491=$J1337)*1,F$1461:F$1491))</f>
        <v>-0.421530423416689</v>
      </c>
      <c r="O1337" s="2" cm="1">
        <f t="array" ref="O1337">IF(G1337="","",G1337-SUMPRODUCT(($B$1461:$B$1491=$J1337)*1,G$1461:G$1491))</f>
        <v>-0.33465612973427028</v>
      </c>
    </row>
    <row r="1338" spans="1:15" x14ac:dyDescent="0.55000000000000004">
      <c r="A1338" s="3">
        <v>44</v>
      </c>
      <c r="B1338" s="4">
        <v>2</v>
      </c>
      <c r="C1338" s="2">
        <f>IF(logVir!C1338="","",LN(資本ストック!C1338))</f>
        <v>11.033640824512993</v>
      </c>
      <c r="D1338" s="2">
        <f>IF(logVir!D1338="","",LN(資本ストック!D1338))</f>
        <v>11.103614285094267</v>
      </c>
      <c r="E1338" s="2">
        <f>IF(logVir!E1338="","",LN(資本ストック!E1338))</f>
        <v>11.142714022427198</v>
      </c>
      <c r="F1338" s="2">
        <f>IF(logVir!F1338="","",LN(資本ストック!F1338))</f>
        <v>11.124041688761203</v>
      </c>
      <c r="G1338" s="2">
        <f>IF(logVir!G1338="","",LN(資本ストック!G1338))</f>
        <v>11.105147768993364</v>
      </c>
      <c r="I1338" s="3">
        <v>44</v>
      </c>
      <c r="J1338" s="3">
        <v>2</v>
      </c>
      <c r="K1338" s="2" cm="1">
        <f t="array" ref="K1338">IF(C1338="","",C1338-SUMPRODUCT(($B$1461:$B$1491=$J1338)*1,C$1461:C$1491))</f>
        <v>0.54973887220096884</v>
      </c>
      <c r="L1338" s="2" cm="1">
        <f t="array" ref="L1338">IF(D1338="","",D1338-SUMPRODUCT(($B$1461:$B$1491=$J1338)*1,D$1461:D$1491))</f>
        <v>0.60580868800115439</v>
      </c>
      <c r="M1338" s="2" cm="1">
        <f t="array" ref="M1338">IF(E1338="","",E1338-SUMPRODUCT(($B$1461:$B$1491=$J1338)*1,E$1461:E$1491))</f>
        <v>0.62790357355913606</v>
      </c>
      <c r="N1338" s="2" cm="1">
        <f t="array" ref="N1338">IF(F1338="","",F1338-SUMPRODUCT(($B$1461:$B$1491=$J1338)*1,F$1461:F$1491))</f>
        <v>0.63468311538502142</v>
      </c>
      <c r="O1338" s="2" cm="1">
        <f t="array" ref="O1338">IF(G1338="","",G1338-SUMPRODUCT(($B$1461:$B$1491=$J1338)*1,G$1461:G$1491))</f>
        <v>0.6448162711214529</v>
      </c>
    </row>
    <row r="1339" spans="1:15" x14ac:dyDescent="0.55000000000000004">
      <c r="A1339" s="3">
        <v>44</v>
      </c>
      <c r="B1339" s="4">
        <v>3</v>
      </c>
      <c r="C1339" s="2">
        <f>IF(logVir!C1339="","",LN(資本ストック!C1339))</f>
        <v>12.266231871507658</v>
      </c>
      <c r="D1339" s="2">
        <f>IF(logVir!D1339="","",LN(資本ストック!D1339))</f>
        <v>12.122748949484841</v>
      </c>
      <c r="E1339" s="2">
        <f>IF(logVir!E1339="","",LN(資本ストック!E1339))</f>
        <v>12.147715320866224</v>
      </c>
      <c r="F1339" s="2">
        <f>IF(logVir!F1339="","",LN(資本ストック!F1339))</f>
        <v>12.148874658736677</v>
      </c>
      <c r="G1339" s="2">
        <f>IF(logVir!G1339="","",LN(資本ストック!G1339))</f>
        <v>12.164204328319679</v>
      </c>
      <c r="I1339" s="3">
        <v>44</v>
      </c>
      <c r="J1339" s="3">
        <v>3</v>
      </c>
      <c r="K1339" s="2" cm="1">
        <f t="array" ref="K1339">IF(C1339="","",C1339-SUMPRODUCT(($B$1461:$B$1491=$J1339)*1,C$1461:C$1491))</f>
        <v>-0.37492604240045324</v>
      </c>
      <c r="L1339" s="2" cm="1">
        <f t="array" ref="L1339">IF(D1339="","",D1339-SUMPRODUCT(($B$1461:$B$1491=$J1339)*1,D$1461:D$1491))</f>
        <v>-0.5268660761837225</v>
      </c>
      <c r="M1339" s="2" cm="1">
        <f t="array" ref="M1339">IF(E1339="","",E1339-SUMPRODUCT(($B$1461:$B$1491=$J1339)*1,E$1461:E$1491))</f>
        <v>-0.56667696631078179</v>
      </c>
      <c r="N1339" s="2" cm="1">
        <f t="array" ref="N1339">IF(F1339="","",F1339-SUMPRODUCT(($B$1461:$B$1491=$J1339)*1,F$1461:F$1491))</f>
        <v>-0.56161570431396513</v>
      </c>
      <c r="O1339" s="2" cm="1">
        <f t="array" ref="O1339">IF(G1339="","",G1339-SUMPRODUCT(($B$1461:$B$1491=$J1339)*1,G$1461:G$1491))</f>
        <v>-0.54139242516198038</v>
      </c>
    </row>
    <row r="1340" spans="1:15" x14ac:dyDescent="0.55000000000000004">
      <c r="A1340" s="3">
        <v>44</v>
      </c>
      <c r="B1340" s="4">
        <v>4</v>
      </c>
      <c r="C1340" s="2">
        <f>IF(logVir!C1340="","",LN(資本ストック!C1340))</f>
        <v>9.5881956802354722</v>
      </c>
      <c r="D1340" s="2">
        <f>IF(logVir!D1340="","",LN(資本ストック!D1340))</f>
        <v>9.4828026817485966</v>
      </c>
      <c r="E1340" s="2">
        <f>IF(logVir!E1340="","",LN(資本ストック!E1340))</f>
        <v>9.4416529524779342</v>
      </c>
      <c r="F1340" s="2">
        <f>IF(logVir!F1340="","",LN(資本ストック!F1340))</f>
        <v>9.3976048792698563</v>
      </c>
      <c r="G1340" s="2">
        <f>IF(logVir!G1340="","",LN(資本ストック!G1340))</f>
        <v>9.4011955309058433</v>
      </c>
      <c r="I1340" s="3">
        <v>44</v>
      </c>
      <c r="J1340" s="3">
        <v>4</v>
      </c>
      <c r="K1340" s="2" cm="1">
        <f t="array" ref="K1340">IF(C1340="","",C1340-SUMPRODUCT(($B$1461:$B$1491=$J1340)*1,C$1461:C$1491))</f>
        <v>-1.3685099114419064</v>
      </c>
      <c r="L1340" s="2" cm="1">
        <f t="array" ref="L1340">IF(D1340="","",D1340-SUMPRODUCT(($B$1461:$B$1491=$J1340)*1,D$1461:D$1491))</f>
        <v>-1.3376584492018022</v>
      </c>
      <c r="M1340" s="2" cm="1">
        <f t="array" ref="M1340">IF(E1340="","",E1340-SUMPRODUCT(($B$1461:$B$1491=$J1340)*1,E$1461:E$1491))</f>
        <v>-1.3397542740600112</v>
      </c>
      <c r="N1340" s="2" cm="1">
        <f t="array" ref="N1340">IF(F1340="","",F1340-SUMPRODUCT(($B$1461:$B$1491=$J1340)*1,F$1461:F$1491))</f>
        <v>-1.3574105328635202</v>
      </c>
      <c r="O1340" s="2" cm="1">
        <f t="array" ref="O1340">IF(G1340="","",G1340-SUMPRODUCT(($B$1461:$B$1491=$J1340)*1,G$1461:G$1491))</f>
        <v>-1.3227944253681851</v>
      </c>
    </row>
    <row r="1341" spans="1:15" x14ac:dyDescent="0.55000000000000004">
      <c r="A1341" s="3">
        <v>44</v>
      </c>
      <c r="B1341" s="4">
        <v>5</v>
      </c>
      <c r="C1341" s="2">
        <f>IF(logVir!C1341="","",LN(資本ストック!C1341))</f>
        <v>10.66988318413736</v>
      </c>
      <c r="D1341" s="2">
        <f>IF(logVir!D1341="","",LN(資本ストック!D1341))</f>
        <v>10.499780178843725</v>
      </c>
      <c r="E1341" s="2">
        <f>IF(logVir!E1341="","",LN(資本ストック!E1341))</f>
        <v>10.374305481377688</v>
      </c>
      <c r="F1341" s="2">
        <f>IF(logVir!F1341="","",LN(資本ストック!F1341))</f>
        <v>10.329758971921152</v>
      </c>
      <c r="G1341" s="2">
        <f>IF(logVir!G1341="","",LN(資本ストック!G1341))</f>
        <v>10.305970269494434</v>
      </c>
      <c r="I1341" s="3">
        <v>44</v>
      </c>
      <c r="J1341" s="3">
        <v>5</v>
      </c>
      <c r="K1341" s="2" cm="1">
        <f t="array" ref="K1341">IF(C1341="","",C1341-SUMPRODUCT(($B$1461:$B$1491=$J1341)*1,C$1461:C$1491))</f>
        <v>-0.7228179255967877</v>
      </c>
      <c r="L1341" s="2" cm="1">
        <f t="array" ref="L1341">IF(D1341="","",D1341-SUMPRODUCT(($B$1461:$B$1491=$J1341)*1,D$1461:D$1491))</f>
        <v>-0.85088367264385489</v>
      </c>
      <c r="M1341" s="2" cm="1">
        <f t="array" ref="M1341">IF(E1341="","",E1341-SUMPRODUCT(($B$1461:$B$1491=$J1341)*1,E$1461:E$1491))</f>
        <v>-1.0186089967880676</v>
      </c>
      <c r="N1341" s="2" cm="1">
        <f t="array" ref="N1341">IF(F1341="","",F1341-SUMPRODUCT(($B$1461:$B$1491=$J1341)*1,F$1461:F$1491))</f>
        <v>-1.0551584849551112</v>
      </c>
      <c r="O1341" s="2" cm="1">
        <f t="array" ref="O1341">IF(G1341="","",G1341-SUMPRODUCT(($B$1461:$B$1491=$J1341)*1,G$1461:G$1491))</f>
        <v>-1.0828907863663453</v>
      </c>
    </row>
    <row r="1342" spans="1:15" x14ac:dyDescent="0.55000000000000004">
      <c r="A1342" s="3">
        <v>44</v>
      </c>
      <c r="B1342" s="4">
        <v>6</v>
      </c>
      <c r="C1342" s="2">
        <f>IF(logVir!C1342="","",LN(資本ストック!C1342))</f>
        <v>12.884601135062795</v>
      </c>
      <c r="D1342" s="2">
        <f>IF(logVir!D1342="","",LN(資本ストック!D1342))</f>
        <v>13.098128043383429</v>
      </c>
      <c r="E1342" s="2">
        <f>IF(logVir!E1342="","",LN(資本ストック!E1342))</f>
        <v>13.079199148464385</v>
      </c>
      <c r="F1342" s="2">
        <f>IF(logVir!F1342="","",LN(資本ストック!F1342))</f>
        <v>13.074171203989701</v>
      </c>
      <c r="G1342" s="2">
        <f>IF(logVir!G1342="","",LN(資本ストック!G1342))</f>
        <v>13.085264307034754</v>
      </c>
      <c r="I1342" s="3">
        <v>44</v>
      </c>
      <c r="J1342" s="3">
        <v>6</v>
      </c>
      <c r="K1342" s="2" cm="1">
        <f t="array" ref="K1342">IF(C1342="","",C1342-SUMPRODUCT(($B$1461:$B$1491=$J1342)*1,C$1461:C$1491))</f>
        <v>-0.26616802018566688</v>
      </c>
      <c r="L1342" s="2" cm="1">
        <f t="array" ref="L1342">IF(D1342="","",D1342-SUMPRODUCT(($B$1461:$B$1491=$J1342)*1,D$1461:D$1491))</f>
        <v>-7.656464916906458E-2</v>
      </c>
      <c r="M1342" s="2" cm="1">
        <f t="array" ref="M1342">IF(E1342="","",E1342-SUMPRODUCT(($B$1461:$B$1491=$J1342)*1,E$1461:E$1491))</f>
        <v>-0.12665896856792358</v>
      </c>
      <c r="N1342" s="2" cm="1">
        <f t="array" ref="N1342">IF(F1342="","",F1342-SUMPRODUCT(($B$1461:$B$1491=$J1342)*1,F$1461:F$1491))</f>
        <v>-0.13406505840315219</v>
      </c>
      <c r="O1342" s="2" cm="1">
        <f t="array" ref="O1342">IF(G1342="","",G1342-SUMPRODUCT(($B$1461:$B$1491=$J1342)*1,G$1461:G$1491))</f>
        <v>-0.13158402066885166</v>
      </c>
    </row>
    <row r="1343" spans="1:15" x14ac:dyDescent="0.55000000000000004">
      <c r="A1343" s="3">
        <v>44</v>
      </c>
      <c r="B1343" s="4">
        <v>7</v>
      </c>
      <c r="C1343" s="2">
        <f>IF(logVir!C1343="","",LN(資本ストック!C1343))</f>
        <v>11.737386128335475</v>
      </c>
      <c r="D1343" s="2">
        <f>IF(logVir!D1343="","",LN(資本ストック!D1343))</f>
        <v>11.659740783039604</v>
      </c>
      <c r="E1343" s="2">
        <f>IF(logVir!E1343="","",LN(資本ストック!E1343))</f>
        <v>11.752199239951008</v>
      </c>
      <c r="F1343" s="2">
        <f>IF(logVir!F1343="","",LN(資本ストック!F1343))</f>
        <v>11.767780982895795</v>
      </c>
      <c r="G1343" s="2">
        <f>IF(logVir!G1343="","",LN(資本ストック!G1343))</f>
        <v>11.816711049483024</v>
      </c>
      <c r="I1343" s="3">
        <v>44</v>
      </c>
      <c r="J1343" s="3">
        <v>7</v>
      </c>
      <c r="K1343" s="2" cm="1">
        <f t="array" ref="K1343">IF(C1343="","",C1343-SUMPRODUCT(($B$1461:$B$1491=$J1343)*1,C$1461:C$1491))</f>
        <v>-8.6555949707483038E-2</v>
      </c>
      <c r="L1343" s="2" cm="1">
        <f t="array" ref="L1343">IF(D1343="","",D1343-SUMPRODUCT(($B$1461:$B$1491=$J1343)*1,D$1461:D$1491))</f>
        <v>-9.5704473417205449E-2</v>
      </c>
      <c r="M1343" s="2" cm="1">
        <f t="array" ref="M1343">IF(E1343="","",E1343-SUMPRODUCT(($B$1461:$B$1491=$J1343)*1,E$1461:E$1491))</f>
        <v>5.9420558533211931E-3</v>
      </c>
      <c r="N1343" s="2" cm="1">
        <f t="array" ref="N1343">IF(F1343="","",F1343-SUMPRODUCT(($B$1461:$B$1491=$J1343)*1,F$1461:F$1491))</f>
        <v>3.8420945555257546E-2</v>
      </c>
      <c r="O1343" s="2" cm="1">
        <f t="array" ref="O1343">IF(G1343="","",G1343-SUMPRODUCT(($B$1461:$B$1491=$J1343)*1,G$1461:G$1491))</f>
        <v>8.8706977742335269E-2</v>
      </c>
    </row>
    <row r="1344" spans="1:15" x14ac:dyDescent="0.55000000000000004">
      <c r="A1344" s="3">
        <v>44</v>
      </c>
      <c r="B1344" s="4">
        <v>8</v>
      </c>
      <c r="C1344" s="2">
        <f>IF(logVir!C1344="","",LN(資本ストック!C1344))</f>
        <v>13.675749693353238</v>
      </c>
      <c r="D1344" s="2">
        <f>IF(logVir!D1344="","",LN(資本ストック!D1344))</f>
        <v>13.590274600937841</v>
      </c>
      <c r="E1344" s="2">
        <f>IF(logVir!E1344="","",LN(資本ストック!E1344))</f>
        <v>13.532803405406895</v>
      </c>
      <c r="F1344" s="2">
        <f>IF(logVir!F1344="","",LN(資本ストック!F1344))</f>
        <v>13.572297974918142</v>
      </c>
      <c r="G1344" s="2">
        <f>IF(logVir!G1344="","",LN(資本ストック!G1344))</f>
        <v>13.563692523514112</v>
      </c>
      <c r="I1344" s="3">
        <v>44</v>
      </c>
      <c r="J1344" s="3">
        <v>8</v>
      </c>
      <c r="K1344" s="2" cm="1">
        <f t="array" ref="K1344">IF(C1344="","",C1344-SUMPRODUCT(($B$1461:$B$1491=$J1344)*1,C$1461:C$1491))</f>
        <v>1.2348264993767106</v>
      </c>
      <c r="L1344" s="2" cm="1">
        <f t="array" ref="L1344">IF(D1344="","",D1344-SUMPRODUCT(($B$1461:$B$1491=$J1344)*1,D$1461:D$1491))</f>
        <v>1.1291005767205942</v>
      </c>
      <c r="M1344" s="2" cm="1">
        <f t="array" ref="M1344">IF(E1344="","",E1344-SUMPRODUCT(($B$1461:$B$1491=$J1344)*1,E$1461:E$1491))</f>
        <v>1.0800068854826783</v>
      </c>
      <c r="N1344" s="2" cm="1">
        <f t="array" ref="N1344">IF(F1344="","",F1344-SUMPRODUCT(($B$1461:$B$1491=$J1344)*1,F$1461:F$1491))</f>
        <v>1.0718159223853281</v>
      </c>
      <c r="O1344" s="2" cm="1">
        <f t="array" ref="O1344">IF(G1344="","",G1344-SUMPRODUCT(($B$1461:$B$1491=$J1344)*1,G$1461:G$1491))</f>
        <v>1.0995052274427781</v>
      </c>
    </row>
    <row r="1345" spans="1:15" x14ac:dyDescent="0.55000000000000004">
      <c r="A1345" s="3">
        <v>44</v>
      </c>
      <c r="B1345" s="4">
        <v>9</v>
      </c>
      <c r="C1345" s="2">
        <f>IF(logVir!C1345="","",LN(資本ストック!C1345))</f>
        <v>10.086274846449145</v>
      </c>
      <c r="D1345" s="2">
        <f>IF(logVir!D1345="","",LN(資本ストック!D1345))</f>
        <v>10.011008678498317</v>
      </c>
      <c r="E1345" s="2">
        <f>IF(logVir!E1345="","",LN(資本ストック!E1345))</f>
        <v>10.151391490879112</v>
      </c>
      <c r="F1345" s="2">
        <f>IF(logVir!F1345="","",LN(資本ストック!F1345))</f>
        <v>10.186712028220459</v>
      </c>
      <c r="G1345" s="2">
        <f>IF(logVir!G1345="","",LN(資本ストック!G1345))</f>
        <v>10.186147402514207</v>
      </c>
      <c r="I1345" s="3">
        <v>44</v>
      </c>
      <c r="J1345" s="3">
        <v>9</v>
      </c>
      <c r="K1345" s="2" cm="1">
        <f t="array" ref="K1345">IF(C1345="","",C1345-SUMPRODUCT(($B$1461:$B$1491=$J1345)*1,C$1461:C$1491))</f>
        <v>-1.1905906551638488</v>
      </c>
      <c r="L1345" s="2" cm="1">
        <f t="array" ref="L1345">IF(D1345="","",D1345-SUMPRODUCT(($B$1461:$B$1491=$J1345)*1,D$1461:D$1491))</f>
        <v>-1.2396142642579431</v>
      </c>
      <c r="M1345" s="2" cm="1">
        <f t="array" ref="M1345">IF(E1345="","",E1345-SUMPRODUCT(($B$1461:$B$1491=$J1345)*1,E$1461:E$1491))</f>
        <v>-1.1831985984767037</v>
      </c>
      <c r="N1345" s="2" cm="1">
        <f t="array" ref="N1345">IF(F1345="","",F1345-SUMPRODUCT(($B$1461:$B$1491=$J1345)*1,F$1461:F$1491))</f>
        <v>-1.1201201908366905</v>
      </c>
      <c r="O1345" s="2" cm="1">
        <f t="array" ref="O1345">IF(G1345="","",G1345-SUMPRODUCT(($B$1461:$B$1491=$J1345)*1,G$1461:G$1491))</f>
        <v>-1.1210929128594245</v>
      </c>
    </row>
    <row r="1346" spans="1:15" x14ac:dyDescent="0.55000000000000004">
      <c r="A1346" s="3">
        <v>44</v>
      </c>
      <c r="B1346" s="4">
        <v>10</v>
      </c>
      <c r="C1346" s="2">
        <f>IF(logVir!C1346="","",LN(資本ストック!C1346))</f>
        <v>11.936980061382908</v>
      </c>
      <c r="D1346" s="2">
        <f>IF(logVir!D1346="","",LN(資本ストック!D1346))</f>
        <v>12.090490765961311</v>
      </c>
      <c r="E1346" s="2">
        <f>IF(logVir!E1346="","",LN(資本ストック!E1346))</f>
        <v>12.14622209500269</v>
      </c>
      <c r="F1346" s="2">
        <f>IF(logVir!F1346="","",LN(資本ストック!F1346))</f>
        <v>12.099836483913736</v>
      </c>
      <c r="G1346" s="2">
        <f>IF(logVir!G1346="","",LN(資本ストック!G1346))</f>
        <v>12.044491553180702</v>
      </c>
      <c r="I1346" s="3">
        <v>44</v>
      </c>
      <c r="J1346" s="3">
        <v>10</v>
      </c>
      <c r="K1346" s="2" cm="1">
        <f t="array" ref="K1346">IF(C1346="","",C1346-SUMPRODUCT(($B$1461:$B$1491=$J1346)*1,C$1461:C$1491))</f>
        <v>-0.73827113164861657</v>
      </c>
      <c r="L1346" s="2" cm="1">
        <f t="array" ref="L1346">IF(D1346="","",D1346-SUMPRODUCT(($B$1461:$B$1491=$J1346)*1,D$1461:D$1491))</f>
        <v>-0.6521165863002274</v>
      </c>
      <c r="M1346" s="2" cm="1">
        <f t="array" ref="M1346">IF(E1346="","",E1346-SUMPRODUCT(($B$1461:$B$1491=$J1346)*1,E$1461:E$1491))</f>
        <v>-0.6788931340184714</v>
      </c>
      <c r="N1346" s="2" cm="1">
        <f t="array" ref="N1346">IF(F1346="","",F1346-SUMPRODUCT(($B$1461:$B$1491=$J1346)*1,F$1461:F$1491))</f>
        <v>-0.71667509781549299</v>
      </c>
      <c r="O1346" s="2" cm="1">
        <f t="array" ref="O1346">IF(G1346="","",G1346-SUMPRODUCT(($B$1461:$B$1491=$J1346)*1,G$1461:G$1491))</f>
        <v>-0.78610512316374148</v>
      </c>
    </row>
    <row r="1347" spans="1:15" x14ac:dyDescent="0.55000000000000004">
      <c r="A1347" s="3">
        <v>44</v>
      </c>
      <c r="B1347" s="4">
        <v>11</v>
      </c>
      <c r="C1347" s="2">
        <f>IF(logVir!C1347="","",LN(資本ストック!C1347))</f>
        <v>13.035236530534341</v>
      </c>
      <c r="D1347" s="2">
        <f>IF(logVir!D1347="","",LN(資本ストック!D1347))</f>
        <v>12.923016236883882</v>
      </c>
      <c r="E1347" s="2">
        <f>IF(logVir!E1347="","",LN(資本ストック!E1347))</f>
        <v>12.955297233733859</v>
      </c>
      <c r="F1347" s="2">
        <f>IF(logVir!F1347="","",LN(資本ストック!F1347))</f>
        <v>12.941489883936514</v>
      </c>
      <c r="G1347" s="2">
        <f>IF(logVir!G1347="","",LN(資本ストック!G1347))</f>
        <v>12.920439886692034</v>
      </c>
      <c r="I1347" s="3">
        <v>44</v>
      </c>
      <c r="J1347" s="3">
        <v>11</v>
      </c>
      <c r="K1347" s="2" cm="1">
        <f t="array" ref="K1347">IF(C1347="","",C1347-SUMPRODUCT(($B$1461:$B$1491=$J1347)*1,C$1461:C$1491))</f>
        <v>0.65314457393809811</v>
      </c>
      <c r="L1347" s="2" cm="1">
        <f t="array" ref="L1347">IF(D1347="","",D1347-SUMPRODUCT(($B$1461:$B$1491=$J1347)*1,D$1461:D$1491))</f>
        <v>0.54758483434735084</v>
      </c>
      <c r="M1347" s="2" cm="1">
        <f t="array" ref="M1347">IF(E1347="","",E1347-SUMPRODUCT(($B$1461:$B$1491=$J1347)*1,E$1461:E$1491))</f>
        <v>0.52706354240584474</v>
      </c>
      <c r="N1347" s="2" cm="1">
        <f t="array" ref="N1347">IF(F1347="","",F1347-SUMPRODUCT(($B$1461:$B$1491=$J1347)*1,F$1461:F$1491))</f>
        <v>0.50238652488675051</v>
      </c>
      <c r="O1347" s="2" cm="1">
        <f t="array" ref="O1347">IF(G1347="","",G1347-SUMPRODUCT(($B$1461:$B$1491=$J1347)*1,G$1461:G$1491))</f>
        <v>0.4473705536431023</v>
      </c>
    </row>
    <row r="1348" spans="1:15" x14ac:dyDescent="0.55000000000000004">
      <c r="A1348" s="3">
        <v>44</v>
      </c>
      <c r="B1348" s="4">
        <v>12</v>
      </c>
      <c r="C1348" s="2">
        <f>IF(logVir!C1348="","",LN(資本ストック!C1348))</f>
        <v>10.972045135144581</v>
      </c>
      <c r="D1348" s="2">
        <f>IF(logVir!D1348="","",LN(資本ストック!D1348))</f>
        <v>10.811775290253717</v>
      </c>
      <c r="E1348" s="2">
        <f>IF(logVir!E1348="","",LN(資本ストック!E1348))</f>
        <v>10.863004196019995</v>
      </c>
      <c r="F1348" s="2">
        <f>IF(logVir!F1348="","",LN(資本ストック!F1348))</f>
        <v>10.801933212124352</v>
      </c>
      <c r="G1348" s="2">
        <f>IF(logVir!G1348="","",LN(資本ストック!G1348))</f>
        <v>10.716157879201914</v>
      </c>
      <c r="I1348" s="3">
        <v>44</v>
      </c>
      <c r="J1348" s="3">
        <v>12</v>
      </c>
      <c r="K1348" s="2" cm="1">
        <f t="array" ref="K1348">IF(C1348="","",C1348-SUMPRODUCT(($B$1461:$B$1491=$J1348)*1,C$1461:C$1491))</f>
        <v>-1.3305145711167601</v>
      </c>
      <c r="L1348" s="2" cm="1">
        <f t="array" ref="L1348">IF(D1348="","",D1348-SUMPRODUCT(($B$1461:$B$1491=$J1348)*1,D$1461:D$1491))</f>
        <v>-1.4457800124786946</v>
      </c>
      <c r="M1348" s="2" cm="1">
        <f t="array" ref="M1348">IF(E1348="","",E1348-SUMPRODUCT(($B$1461:$B$1491=$J1348)*1,E$1461:E$1491))</f>
        <v>-1.4241866596050219</v>
      </c>
      <c r="N1348" s="2" cm="1">
        <f t="array" ref="N1348">IF(F1348="","",F1348-SUMPRODUCT(($B$1461:$B$1491=$J1348)*1,F$1461:F$1491))</f>
        <v>-1.4472540979050912</v>
      </c>
      <c r="O1348" s="2" cm="1">
        <f t="array" ref="O1348">IF(G1348="","",G1348-SUMPRODUCT(($B$1461:$B$1491=$J1348)*1,G$1461:G$1491))</f>
        <v>-1.4911850569956453</v>
      </c>
    </row>
    <row r="1349" spans="1:15" x14ac:dyDescent="0.55000000000000004">
      <c r="A1349" s="3">
        <v>44</v>
      </c>
      <c r="B1349" s="4">
        <v>13</v>
      </c>
      <c r="C1349" s="2">
        <f>IF(logVir!C1349="","",LN(資本ストック!C1349))</f>
        <v>11.547780146931157</v>
      </c>
      <c r="D1349" s="2">
        <f>IF(logVir!D1349="","",LN(資本ストック!D1349))</f>
        <v>11.920421204463468</v>
      </c>
      <c r="E1349" s="2">
        <f>IF(logVir!E1349="","",LN(資本ストック!E1349))</f>
        <v>12.151857182141873</v>
      </c>
      <c r="F1349" s="2">
        <f>IF(logVir!F1349="","",LN(資本ストック!F1349))</f>
        <v>12.143065334616809</v>
      </c>
      <c r="G1349" s="2">
        <f>IF(logVir!G1349="","",LN(資本ストック!G1349))</f>
        <v>12.397419309893158</v>
      </c>
      <c r="I1349" s="3">
        <v>44</v>
      </c>
      <c r="J1349" s="3">
        <v>13</v>
      </c>
      <c r="K1349" s="2" cm="1">
        <f t="array" ref="K1349">IF(C1349="","",C1349-SUMPRODUCT(($B$1461:$B$1491=$J1349)*1,C$1461:C$1491))</f>
        <v>-0.25894419560430038</v>
      </c>
      <c r="L1349" s="2" cm="1">
        <f t="array" ref="L1349">IF(D1349="","",D1349-SUMPRODUCT(($B$1461:$B$1491=$J1349)*1,D$1461:D$1491))</f>
        <v>0.38434241867503083</v>
      </c>
      <c r="M1349" s="2" cm="1">
        <f t="array" ref="M1349">IF(E1349="","",E1349-SUMPRODUCT(($B$1461:$B$1491=$J1349)*1,E$1461:E$1491))</f>
        <v>0.67704205391632755</v>
      </c>
      <c r="N1349" s="2" cm="1">
        <f t="array" ref="N1349">IF(F1349="","",F1349-SUMPRODUCT(($B$1461:$B$1491=$J1349)*1,F$1461:F$1491))</f>
        <v>0.7093414249329193</v>
      </c>
      <c r="O1349" s="2" cm="1">
        <f t="array" ref="O1349">IF(G1349="","",G1349-SUMPRODUCT(($B$1461:$B$1491=$J1349)*1,G$1461:G$1491))</f>
        <v>0.97280413677042787</v>
      </c>
    </row>
    <row r="1350" spans="1:15" x14ac:dyDescent="0.55000000000000004">
      <c r="A1350" s="3">
        <v>44</v>
      </c>
      <c r="B1350" s="4">
        <v>14</v>
      </c>
      <c r="C1350" s="2">
        <f>IF(logVir!C1350="","",LN(資本ストック!C1350))</f>
        <v>12.629899754448028</v>
      </c>
      <c r="D1350" s="2">
        <f>IF(logVir!D1350="","",LN(資本ストック!D1350))</f>
        <v>12.553660991808323</v>
      </c>
      <c r="E1350" s="2">
        <f>IF(logVir!E1350="","",LN(資本ストック!E1350))</f>
        <v>12.585280147166522</v>
      </c>
      <c r="F1350" s="2">
        <f>IF(logVir!F1350="","",LN(資本ストック!F1350))</f>
        <v>12.552794673223801</v>
      </c>
      <c r="G1350" s="2">
        <f>IF(logVir!G1350="","",LN(資本ストック!G1350))</f>
        <v>12.588080894054693</v>
      </c>
      <c r="I1350" s="3">
        <v>44</v>
      </c>
      <c r="J1350" s="3">
        <v>14</v>
      </c>
      <c r="K1350" s="2" cm="1">
        <f t="array" ref="K1350">IF(C1350="","",C1350-SUMPRODUCT(($B$1461:$B$1491=$J1350)*1,C$1461:C$1491))</f>
        <v>0.1423094048905611</v>
      </c>
      <c r="L1350" s="2" cm="1">
        <f t="array" ref="L1350">IF(D1350="","",D1350-SUMPRODUCT(($B$1461:$B$1491=$J1350)*1,D$1461:D$1491))</f>
        <v>6.1487248519874527E-2</v>
      </c>
      <c r="M1350" s="2" cm="1">
        <f t="array" ref="M1350">IF(E1350="","",E1350-SUMPRODUCT(($B$1461:$B$1491=$J1350)*1,E$1461:E$1491))</f>
        <v>-3.3953742040559121E-2</v>
      </c>
      <c r="N1350" s="2" cm="1">
        <f t="array" ref="N1350">IF(F1350="","",F1350-SUMPRODUCT(($B$1461:$B$1491=$J1350)*1,F$1461:F$1491))</f>
        <v>-7.6487511762609373E-2</v>
      </c>
      <c r="O1350" s="2" cm="1">
        <f t="array" ref="O1350">IF(G1350="","",G1350-SUMPRODUCT(($B$1461:$B$1491=$J1350)*1,G$1461:G$1491))</f>
        <v>-2.8788075680028058E-2</v>
      </c>
    </row>
    <row r="1351" spans="1:15" x14ac:dyDescent="0.55000000000000004">
      <c r="A1351" s="3">
        <v>44</v>
      </c>
      <c r="B1351" s="4">
        <v>15</v>
      </c>
      <c r="C1351" s="2">
        <f>IF(logVir!C1351="","",LN(資本ストック!C1351))</f>
        <v>9.0633616949275773</v>
      </c>
      <c r="D1351" s="2">
        <f>IF(logVir!D1351="","",LN(資本ストック!D1351))</f>
        <v>8.690259700850449</v>
      </c>
      <c r="E1351" s="2">
        <f>IF(logVir!E1351="","",LN(資本ストック!E1351))</f>
        <v>8.5589870452923638</v>
      </c>
      <c r="F1351" s="2">
        <f>IF(logVir!F1351="","",LN(資本ストック!F1351))</f>
        <v>8.5541795976099149</v>
      </c>
      <c r="G1351" s="2">
        <f>IF(logVir!G1351="","",LN(資本ストック!G1351))</f>
        <v>8.5009766511019045</v>
      </c>
      <c r="I1351" s="3">
        <v>44</v>
      </c>
      <c r="J1351" s="3">
        <v>15</v>
      </c>
      <c r="K1351" s="2" cm="1">
        <f t="array" ref="K1351">IF(C1351="","",C1351-SUMPRODUCT(($B$1461:$B$1491=$J1351)*1,C$1461:C$1491))</f>
        <v>-1.3993797499976051</v>
      </c>
      <c r="L1351" s="2" cm="1">
        <f t="array" ref="L1351">IF(D1351="","",D1351-SUMPRODUCT(($B$1461:$B$1491=$J1351)*1,D$1461:D$1491))</f>
        <v>-1.7976878875819438</v>
      </c>
      <c r="M1351" s="2" cm="1">
        <f t="array" ref="M1351">IF(E1351="","",E1351-SUMPRODUCT(($B$1461:$B$1491=$J1351)*1,E$1461:E$1491))</f>
        <v>-2.0034741131041187</v>
      </c>
      <c r="N1351" s="2" cm="1">
        <f t="array" ref="N1351">IF(F1351="","",F1351-SUMPRODUCT(($B$1461:$B$1491=$J1351)*1,F$1461:F$1491))</f>
        <v>-2.0162188319894199</v>
      </c>
      <c r="O1351" s="2" cm="1">
        <f t="array" ref="O1351">IF(G1351="","",G1351-SUMPRODUCT(($B$1461:$B$1491=$J1351)*1,G$1461:G$1491))</f>
        <v>-2.0783000294336738</v>
      </c>
    </row>
    <row r="1352" spans="1:15" x14ac:dyDescent="0.55000000000000004">
      <c r="A1352" s="3">
        <v>44</v>
      </c>
      <c r="B1352" s="4">
        <v>16</v>
      </c>
      <c r="C1352" s="2">
        <f>IF(logVir!C1352="","",LN(資本ストック!C1352))</f>
        <v>11.27605022217735</v>
      </c>
      <c r="D1352" s="2">
        <f>IF(logVir!D1352="","",LN(資本ストック!D1352))</f>
        <v>11.154067810189419</v>
      </c>
      <c r="E1352" s="2">
        <f>IF(logVir!E1352="","",LN(資本ストック!E1352))</f>
        <v>11.499972196089214</v>
      </c>
      <c r="F1352" s="2">
        <f>IF(logVir!F1352="","",LN(資本ストック!F1352))</f>
        <v>11.521421318273307</v>
      </c>
      <c r="G1352" s="2">
        <f>IF(logVir!G1352="","",LN(資本ストック!G1352))</f>
        <v>11.531463357171619</v>
      </c>
      <c r="I1352" s="3">
        <v>44</v>
      </c>
      <c r="J1352" s="3">
        <v>16</v>
      </c>
      <c r="K1352" s="2" cm="1">
        <f t="array" ref="K1352">IF(C1352="","",C1352-SUMPRODUCT(($B$1461:$B$1491=$J1352)*1,C$1461:C$1491))</f>
        <v>-0.93157233537526629</v>
      </c>
      <c r="L1352" s="2" cm="1">
        <f t="array" ref="L1352">IF(D1352="","",D1352-SUMPRODUCT(($B$1461:$B$1491=$J1352)*1,D$1461:D$1491))</f>
        <v>-1.0541159366736412</v>
      </c>
      <c r="M1352" s="2" cm="1">
        <f t="array" ref="M1352">IF(E1352="","",E1352-SUMPRODUCT(($B$1461:$B$1491=$J1352)*1,E$1461:E$1491))</f>
        <v>-0.74026507426846244</v>
      </c>
      <c r="N1352" s="2" cm="1">
        <f t="array" ref="N1352">IF(F1352="","",F1352-SUMPRODUCT(($B$1461:$B$1491=$J1352)*1,F$1461:F$1491))</f>
        <v>-0.71602350374075385</v>
      </c>
      <c r="O1352" s="2" cm="1">
        <f t="array" ref="O1352">IF(G1352="","",G1352-SUMPRODUCT(($B$1461:$B$1491=$J1352)*1,G$1461:G$1491))</f>
        <v>-0.73082955339824807</v>
      </c>
    </row>
    <row r="1353" spans="1:15" x14ac:dyDescent="0.55000000000000004">
      <c r="A1353" s="3">
        <v>44</v>
      </c>
      <c r="B1353" s="4">
        <v>17</v>
      </c>
      <c r="C1353" s="2">
        <f>IF(logVir!C1353="","",LN(資本ストック!C1353))</f>
        <v>14.710000221575884</v>
      </c>
      <c r="D1353" s="2">
        <f>IF(logVir!D1353="","",LN(資本ストック!D1353))</f>
        <v>14.679014626577327</v>
      </c>
      <c r="E1353" s="2">
        <f>IF(logVir!E1353="","",LN(資本ストック!E1353))</f>
        <v>14.644320855757762</v>
      </c>
      <c r="F1353" s="2">
        <f>IF(logVir!F1353="","",LN(資本ストック!F1353))</f>
        <v>14.627826848963238</v>
      </c>
      <c r="G1353" s="2">
        <f>IF(logVir!G1353="","",LN(資本ストック!G1353))</f>
        <v>14.618807635512272</v>
      </c>
      <c r="I1353" s="3">
        <v>44</v>
      </c>
      <c r="J1353" s="3">
        <v>17</v>
      </c>
      <c r="K1353" s="2" cm="1">
        <f t="array" ref="K1353">IF(C1353="","",C1353-SUMPRODUCT(($B$1461:$B$1491=$J1353)*1,C$1461:C$1491))</f>
        <v>-0.3523529582414664</v>
      </c>
      <c r="L1353" s="2" cm="1">
        <f t="array" ref="L1353">IF(D1353="","",D1353-SUMPRODUCT(($B$1461:$B$1491=$J1353)*1,D$1461:D$1491))</f>
        <v>-0.37525054411278091</v>
      </c>
      <c r="M1353" s="2" cm="1">
        <f t="array" ref="M1353">IF(E1353="","",E1353-SUMPRODUCT(($B$1461:$B$1491=$J1353)*1,E$1461:E$1491))</f>
        <v>-0.41057177880344042</v>
      </c>
      <c r="N1353" s="2" cm="1">
        <f t="array" ref="N1353">IF(F1353="","",F1353-SUMPRODUCT(($B$1461:$B$1491=$J1353)*1,F$1461:F$1491))</f>
        <v>-0.4261665633848466</v>
      </c>
      <c r="O1353" s="2" cm="1">
        <f t="array" ref="O1353">IF(G1353="","",G1353-SUMPRODUCT(($B$1461:$B$1491=$J1353)*1,G$1461:G$1491))</f>
        <v>-0.44023158312884902</v>
      </c>
    </row>
    <row r="1354" spans="1:15" x14ac:dyDescent="0.55000000000000004">
      <c r="A1354" s="3">
        <v>44</v>
      </c>
      <c r="B1354" s="4">
        <v>18</v>
      </c>
      <c r="C1354" s="2">
        <f>IF(logVir!C1354="","",LN(資本ストック!C1354))</f>
        <v>12.277674979910172</v>
      </c>
      <c r="D1354" s="2">
        <f>IF(logVir!D1354="","",LN(資本ストック!D1354))</f>
        <v>12.262756119210003</v>
      </c>
      <c r="E1354" s="2">
        <f>IF(logVir!E1354="","",LN(資本ストック!E1354))</f>
        <v>12.250909097103426</v>
      </c>
      <c r="F1354" s="2">
        <f>IF(logVir!F1354="","",LN(資本ストック!F1354))</f>
        <v>12.253315598576778</v>
      </c>
      <c r="G1354" s="2">
        <f>IF(logVir!G1354="","",LN(資本ストック!G1354))</f>
        <v>12.304985580347321</v>
      </c>
      <c r="I1354" s="3">
        <v>44</v>
      </c>
      <c r="J1354" s="3">
        <v>18</v>
      </c>
      <c r="K1354" s="2" cm="1">
        <f t="array" ref="K1354">IF(C1354="","",C1354-SUMPRODUCT(($B$1461:$B$1491=$J1354)*1,C$1461:C$1491))</f>
        <v>-0.42488035437102489</v>
      </c>
      <c r="L1354" s="2" cm="1">
        <f t="array" ref="L1354">IF(D1354="","",D1354-SUMPRODUCT(($B$1461:$B$1491=$J1354)*1,D$1461:D$1491))</f>
        <v>-0.46283324903043876</v>
      </c>
      <c r="M1354" s="2" cm="1">
        <f t="array" ref="M1354">IF(E1354="","",E1354-SUMPRODUCT(($B$1461:$B$1491=$J1354)*1,E$1461:E$1491))</f>
        <v>-0.52301340017460518</v>
      </c>
      <c r="N1354" s="2" cm="1">
        <f t="array" ref="N1354">IF(F1354="","",F1354-SUMPRODUCT(($B$1461:$B$1491=$J1354)*1,F$1461:F$1491))</f>
        <v>-0.53858428854417717</v>
      </c>
      <c r="O1354" s="2" cm="1">
        <f t="array" ref="O1354">IF(G1354="","",G1354-SUMPRODUCT(($B$1461:$B$1491=$J1354)*1,G$1461:G$1491))</f>
        <v>-0.55461476367848128</v>
      </c>
    </row>
    <row r="1355" spans="1:15" x14ac:dyDescent="0.55000000000000004">
      <c r="A1355" s="3">
        <v>44</v>
      </c>
      <c r="B1355" s="4">
        <v>19</v>
      </c>
      <c r="C1355" s="2">
        <f>IF(logVir!C1355="","",LN(資本ストック!C1355))</f>
        <v>11.693077546890947</v>
      </c>
      <c r="D1355" s="2">
        <f>IF(logVir!D1355="","",LN(資本ストック!D1355))</f>
        <v>11.614844682660937</v>
      </c>
      <c r="E1355" s="2">
        <f>IF(logVir!E1355="","",LN(資本ストック!E1355))</f>
        <v>11.554168774763228</v>
      </c>
      <c r="F1355" s="2">
        <f>IF(logVir!F1355="","",LN(資本ストック!F1355))</f>
        <v>11.539482837696232</v>
      </c>
      <c r="G1355" s="2">
        <f>IF(logVir!G1355="","",LN(資本ストック!G1355))</f>
        <v>11.509161735463435</v>
      </c>
      <c r="I1355" s="3">
        <v>44</v>
      </c>
      <c r="J1355" s="3">
        <v>19</v>
      </c>
      <c r="K1355" s="2" cm="1">
        <f t="array" ref="K1355">IF(C1355="","",C1355-SUMPRODUCT(($B$1461:$B$1491=$J1355)*1,C$1461:C$1491))</f>
        <v>-0.82250288412637573</v>
      </c>
      <c r="L1355" s="2" cm="1">
        <f t="array" ref="L1355">IF(D1355="","",D1355-SUMPRODUCT(($B$1461:$B$1491=$J1355)*1,D$1461:D$1491))</f>
        <v>-0.84593925734904296</v>
      </c>
      <c r="M1355" s="2" cm="1">
        <f t="array" ref="M1355">IF(E1355="","",E1355-SUMPRODUCT(($B$1461:$B$1491=$J1355)*1,E$1461:E$1491))</f>
        <v>-0.87672894284581027</v>
      </c>
      <c r="N1355" s="2" cm="1">
        <f t="array" ref="N1355">IF(F1355="","",F1355-SUMPRODUCT(($B$1461:$B$1491=$J1355)*1,F$1461:F$1491))</f>
        <v>-0.88624961174641825</v>
      </c>
      <c r="O1355" s="2" cm="1">
        <f t="array" ref="O1355">IF(G1355="","",G1355-SUMPRODUCT(($B$1461:$B$1491=$J1355)*1,G$1461:G$1491))</f>
        <v>-0.9068177083857929</v>
      </c>
    </row>
    <row r="1356" spans="1:15" x14ac:dyDescent="0.55000000000000004">
      <c r="A1356" s="3">
        <v>44</v>
      </c>
      <c r="B1356" s="4">
        <v>20</v>
      </c>
      <c r="C1356" s="2">
        <f>IF(logVir!C1356="","",LN(資本ストック!C1356))</f>
        <v>12.901837898589596</v>
      </c>
      <c r="D1356" s="2">
        <f>IF(logVir!D1356="","",LN(資本ストック!D1356))</f>
        <v>12.927670072819106</v>
      </c>
      <c r="E1356" s="2">
        <f>IF(logVir!E1356="","",LN(資本ストック!E1356))</f>
        <v>13.039916130173596</v>
      </c>
      <c r="F1356" s="2">
        <f>IF(logVir!F1356="","",LN(資本ストック!F1356))</f>
        <v>12.959719938450933</v>
      </c>
      <c r="G1356" s="2">
        <f>IF(logVir!G1356="","",LN(資本ストック!G1356))</f>
        <v>13.114113453555893</v>
      </c>
      <c r="I1356" s="3">
        <v>44</v>
      </c>
      <c r="J1356" s="3">
        <v>20</v>
      </c>
      <c r="K1356" s="2" cm="1">
        <f t="array" ref="K1356">IF(C1356="","",C1356-SUMPRODUCT(($B$1461:$B$1491=$J1356)*1,C$1461:C$1491))</f>
        <v>-0.32832396129939312</v>
      </c>
      <c r="L1356" s="2" cm="1">
        <f t="array" ref="L1356">IF(D1356="","",D1356-SUMPRODUCT(($B$1461:$B$1491=$J1356)*1,D$1461:D$1491))</f>
        <v>-0.39863828143619351</v>
      </c>
      <c r="M1356" s="2" cm="1">
        <f t="array" ref="M1356">IF(E1356="","",E1356-SUMPRODUCT(($B$1461:$B$1491=$J1356)*1,E$1461:E$1491))</f>
        <v>-0.36110231199245746</v>
      </c>
      <c r="N1356" s="2" cm="1">
        <f t="array" ref="N1356">IF(F1356="","",F1356-SUMPRODUCT(($B$1461:$B$1491=$J1356)*1,F$1461:F$1491))</f>
        <v>-0.4374400928528015</v>
      </c>
      <c r="O1356" s="2" cm="1">
        <f t="array" ref="O1356">IF(G1356="","",G1356-SUMPRODUCT(($B$1461:$B$1491=$J1356)*1,G$1461:G$1491))</f>
        <v>-0.33056304813790227</v>
      </c>
    </row>
    <row r="1357" spans="1:15" x14ac:dyDescent="0.55000000000000004">
      <c r="A1357" s="3">
        <v>44</v>
      </c>
      <c r="B1357" s="4">
        <v>21</v>
      </c>
      <c r="C1357" s="2">
        <f>IF(logVir!C1357="","",LN(資本ストック!C1357))</f>
        <v>13.890395822220086</v>
      </c>
      <c r="D1357" s="2">
        <f>IF(logVir!D1357="","",LN(資本ストック!D1357))</f>
        <v>13.860780589078924</v>
      </c>
      <c r="E1357" s="2">
        <f>IF(logVir!E1357="","",LN(資本ストック!E1357))</f>
        <v>13.866386386046511</v>
      </c>
      <c r="F1357" s="2">
        <f>IF(logVir!F1357="","",LN(資本ストック!F1357))</f>
        <v>13.875659408258171</v>
      </c>
      <c r="G1357" s="2">
        <f>IF(logVir!G1357="","",LN(資本ストック!G1357))</f>
        <v>13.921143590013438</v>
      </c>
      <c r="I1357" s="3">
        <v>44</v>
      </c>
      <c r="J1357" s="3">
        <v>21</v>
      </c>
      <c r="K1357" s="2" cm="1">
        <f t="array" ref="K1357">IF(C1357="","",C1357-SUMPRODUCT(($B$1461:$B$1491=$J1357)*1,C$1461:C$1491))</f>
        <v>-0.60141569145728369</v>
      </c>
      <c r="L1357" s="2" cm="1">
        <f t="array" ref="L1357">IF(D1357="","",D1357-SUMPRODUCT(($B$1461:$B$1491=$J1357)*1,D$1461:D$1491))</f>
        <v>-0.66397527683264634</v>
      </c>
      <c r="M1357" s="2" cm="1">
        <f t="array" ref="M1357">IF(E1357="","",E1357-SUMPRODUCT(($B$1461:$B$1491=$J1357)*1,E$1461:E$1491))</f>
        <v>-0.71617721791409039</v>
      </c>
      <c r="N1357" s="2" cm="1">
        <f t="array" ref="N1357">IF(F1357="","",F1357-SUMPRODUCT(($B$1461:$B$1491=$J1357)*1,F$1461:F$1491))</f>
        <v>-0.71904921861945148</v>
      </c>
      <c r="O1357" s="2" cm="1">
        <f t="array" ref="O1357">IF(G1357="","",G1357-SUMPRODUCT(($B$1461:$B$1491=$J1357)*1,G$1461:G$1491))</f>
        <v>-0.6903256702169891</v>
      </c>
    </row>
    <row r="1358" spans="1:15" x14ac:dyDescent="0.55000000000000004">
      <c r="A1358" s="3">
        <v>44</v>
      </c>
      <c r="B1358" s="4">
        <v>22</v>
      </c>
      <c r="C1358" s="2">
        <f>IF(logVir!C1358="","",LN(資本ストック!C1358))</f>
        <v>12.296642063662281</v>
      </c>
      <c r="D1358" s="2">
        <f>IF(logVir!D1358="","",LN(資本ストック!D1358))</f>
        <v>12.158033379863403</v>
      </c>
      <c r="E1358" s="2">
        <f>IF(logVir!E1358="","",LN(資本ストック!E1358))</f>
        <v>12.035460300430366</v>
      </c>
      <c r="F1358" s="2">
        <f>IF(logVir!F1358="","",LN(資本ストック!F1358))</f>
        <v>12.091960887503552</v>
      </c>
      <c r="G1358" s="2">
        <f>IF(logVir!G1358="","",LN(資本ストック!G1358))</f>
        <v>12.048007536552053</v>
      </c>
      <c r="I1358" s="3">
        <v>44</v>
      </c>
      <c r="J1358" s="3">
        <v>22</v>
      </c>
      <c r="K1358" s="2" cm="1">
        <f t="array" ref="K1358">IF(C1358="","",C1358-SUMPRODUCT(($B$1461:$B$1491=$J1358)*1,C$1461:C$1491))</f>
        <v>-0.30911151244866986</v>
      </c>
      <c r="L1358" s="2" cm="1">
        <f t="array" ref="L1358">IF(D1358="","",D1358-SUMPRODUCT(($B$1461:$B$1491=$J1358)*1,D$1461:D$1491))</f>
        <v>-0.29962132713090028</v>
      </c>
      <c r="M1358" s="2" cm="1">
        <f t="array" ref="M1358">IF(E1358="","",E1358-SUMPRODUCT(($B$1461:$B$1491=$J1358)*1,E$1461:E$1491))</f>
        <v>-0.25794045592937032</v>
      </c>
      <c r="N1358" s="2" cm="1">
        <f t="array" ref="N1358">IF(F1358="","",F1358-SUMPRODUCT(($B$1461:$B$1491=$J1358)*1,F$1461:F$1491))</f>
        <v>-0.15500985419112112</v>
      </c>
      <c r="O1358" s="2" cm="1">
        <f t="array" ref="O1358">IF(G1358="","",G1358-SUMPRODUCT(($B$1461:$B$1491=$J1358)*1,G$1461:G$1491))</f>
        <v>-0.16560870777813541</v>
      </c>
    </row>
    <row r="1359" spans="1:15" x14ac:dyDescent="0.55000000000000004">
      <c r="A1359" s="3">
        <v>44</v>
      </c>
      <c r="B1359" s="4">
        <v>23</v>
      </c>
      <c r="C1359" s="2">
        <f>IF(logVir!C1359="","",LN(資本ストック!C1359))</f>
        <v>12.96635208527916</v>
      </c>
      <c r="D1359" s="2">
        <f>IF(logVir!D1359="","",LN(資本ストック!D1359))</f>
        <v>13.091827155966303</v>
      </c>
      <c r="E1359" s="2">
        <f>IF(logVir!E1359="","",LN(資本ストック!E1359))</f>
        <v>13.131594922857719</v>
      </c>
      <c r="F1359" s="2">
        <f>IF(logVir!F1359="","",LN(資本ストック!F1359))</f>
        <v>13.133038323641888</v>
      </c>
      <c r="G1359" s="2">
        <f>IF(logVir!G1359="","",LN(資本ストック!G1359))</f>
        <v>13.170839134018806</v>
      </c>
      <c r="I1359" s="3">
        <v>44</v>
      </c>
      <c r="J1359" s="3">
        <v>23</v>
      </c>
      <c r="K1359" s="2" cm="1">
        <f t="array" ref="K1359">IF(C1359="","",C1359-SUMPRODUCT(($B$1461:$B$1491=$J1359)*1,C$1461:C$1491))</f>
        <v>-0.45099140276049887</v>
      </c>
      <c r="L1359" s="2" cm="1">
        <f t="array" ref="L1359">IF(D1359="","",D1359-SUMPRODUCT(($B$1461:$B$1491=$J1359)*1,D$1461:D$1491))</f>
        <v>-0.40386279090556698</v>
      </c>
      <c r="M1359" s="2" cm="1">
        <f t="array" ref="M1359">IF(E1359="","",E1359-SUMPRODUCT(($B$1461:$B$1491=$J1359)*1,E$1461:E$1491))</f>
        <v>-0.37472844538085326</v>
      </c>
      <c r="N1359" s="2" cm="1">
        <f t="array" ref="N1359">IF(F1359="","",F1359-SUMPRODUCT(($B$1461:$B$1491=$J1359)*1,F$1461:F$1491))</f>
        <v>-0.36813472766617572</v>
      </c>
      <c r="O1359" s="2" cm="1">
        <f t="array" ref="O1359">IF(G1359="","",G1359-SUMPRODUCT(($B$1461:$B$1491=$J1359)*1,G$1461:G$1491))</f>
        <v>-0.34323994917881784</v>
      </c>
    </row>
    <row r="1360" spans="1:15" x14ac:dyDescent="0.55000000000000004">
      <c r="A1360" s="3">
        <v>44</v>
      </c>
      <c r="B1360" s="4">
        <v>24</v>
      </c>
      <c r="C1360" s="2">
        <f>IF(logVir!C1360="","",LN(資本ストック!C1360))</f>
        <v>10.836014359341078</v>
      </c>
      <c r="D1360" s="2">
        <f>IF(logVir!D1360="","",LN(資本ストック!D1360))</f>
        <v>10.851178457783364</v>
      </c>
      <c r="E1360" s="2">
        <f>IF(logVir!E1360="","",LN(資本ストック!E1360))</f>
        <v>10.974588308139802</v>
      </c>
      <c r="F1360" s="2">
        <f>IF(logVir!F1360="","",LN(資本ストック!F1360))</f>
        <v>10.945806728713173</v>
      </c>
      <c r="G1360" s="2">
        <f>IF(logVir!G1360="","",LN(資本ストック!G1360))</f>
        <v>10.862007359232654</v>
      </c>
      <c r="I1360" s="3">
        <v>44</v>
      </c>
      <c r="J1360" s="3">
        <v>24</v>
      </c>
      <c r="K1360" s="2" cm="1">
        <f t="array" ref="K1360">IF(C1360="","",C1360-SUMPRODUCT(($B$1461:$B$1491=$J1360)*1,C$1461:C$1491))</f>
        <v>-0.4566698345229625</v>
      </c>
      <c r="L1360" s="2" cm="1">
        <f t="array" ref="L1360">IF(D1360="","",D1360-SUMPRODUCT(($B$1461:$B$1491=$J1360)*1,D$1461:D$1491))</f>
        <v>-0.43557011253719224</v>
      </c>
      <c r="M1360" s="2" cm="1">
        <f t="array" ref="M1360">IF(E1360="","",E1360-SUMPRODUCT(($B$1461:$B$1491=$J1360)*1,E$1461:E$1491))</f>
        <v>-0.35952320157924156</v>
      </c>
      <c r="N1360" s="2" cm="1">
        <f t="array" ref="N1360">IF(F1360="","",F1360-SUMPRODUCT(($B$1461:$B$1491=$J1360)*1,F$1461:F$1491))</f>
        <v>-0.38684896004713032</v>
      </c>
      <c r="O1360" s="2" cm="1">
        <f t="array" ref="O1360">IF(G1360="","",G1360-SUMPRODUCT(($B$1461:$B$1491=$J1360)*1,G$1461:G$1491))</f>
        <v>-0.45970245408673627</v>
      </c>
    </row>
    <row r="1361" spans="1:15" x14ac:dyDescent="0.55000000000000004">
      <c r="A1361" s="3">
        <v>44</v>
      </c>
      <c r="B1361" s="4">
        <v>25</v>
      </c>
      <c r="C1361" s="2">
        <f>IF(logVir!C1361="","",LN(資本ストック!C1361))</f>
        <v>10.759834279856712</v>
      </c>
      <c r="D1361" s="2">
        <f>IF(logVir!D1361="","",LN(資本ストック!D1361))</f>
        <v>10.965080360122702</v>
      </c>
      <c r="E1361" s="2">
        <f>IF(logVir!E1361="","",LN(資本ストック!E1361))</f>
        <v>10.99279592525729</v>
      </c>
      <c r="F1361" s="2">
        <f>IF(logVir!F1361="","",LN(資本ストック!F1361))</f>
        <v>10.992951155244796</v>
      </c>
      <c r="G1361" s="2">
        <f>IF(logVir!G1361="","",LN(資本ストック!G1361))</f>
        <v>11.191440130089649</v>
      </c>
      <c r="I1361" s="3">
        <v>44</v>
      </c>
      <c r="J1361" s="3">
        <v>25</v>
      </c>
      <c r="K1361" s="2" cm="1">
        <f t="array" ref="K1361">IF(C1361="","",C1361-SUMPRODUCT(($B$1461:$B$1491=$J1361)*1,C$1461:C$1491))</f>
        <v>-0.84791737726066074</v>
      </c>
      <c r="L1361" s="2" cm="1">
        <f t="array" ref="L1361">IF(D1361="","",D1361-SUMPRODUCT(($B$1461:$B$1491=$J1361)*1,D$1461:D$1491))</f>
        <v>-0.73130485081454744</v>
      </c>
      <c r="M1361" s="2" cm="1">
        <f t="array" ref="M1361">IF(E1361="","",E1361-SUMPRODUCT(($B$1461:$B$1491=$J1361)*1,E$1461:E$1491))</f>
        <v>-0.7602449521464969</v>
      </c>
      <c r="N1361" s="2" cm="1">
        <f t="array" ref="N1361">IF(F1361="","",F1361-SUMPRODUCT(($B$1461:$B$1491=$J1361)*1,F$1461:F$1491))</f>
        <v>-0.79661349012213734</v>
      </c>
      <c r="O1361" s="2" cm="1">
        <f t="array" ref="O1361">IF(G1361="","",G1361-SUMPRODUCT(($B$1461:$B$1491=$J1361)*1,G$1461:G$1491))</f>
        <v>-0.60319053008449686</v>
      </c>
    </row>
    <row r="1362" spans="1:15" x14ac:dyDescent="0.55000000000000004">
      <c r="A1362" s="3">
        <v>44</v>
      </c>
      <c r="B1362" s="4">
        <v>26</v>
      </c>
      <c r="C1362" s="2">
        <f>IF(logVir!C1362="","",LN(資本ストック!C1362))</f>
        <v>13.81784939356724</v>
      </c>
      <c r="D1362" s="2">
        <f>IF(logVir!D1362="","",LN(資本ストック!D1362))</f>
        <v>13.741759046892318</v>
      </c>
      <c r="E1362" s="2">
        <f>IF(logVir!E1362="","",LN(資本ストック!E1362))</f>
        <v>13.748710920450081</v>
      </c>
      <c r="F1362" s="2">
        <f>IF(logVir!F1362="","",LN(資本ストック!F1362))</f>
        <v>13.769587013701404</v>
      </c>
      <c r="G1362" s="2">
        <f>IF(logVir!G1362="","",LN(資本ストック!G1362))</f>
        <v>13.754662547518699</v>
      </c>
      <c r="I1362" s="3">
        <v>44</v>
      </c>
      <c r="J1362" s="3">
        <v>26</v>
      </c>
      <c r="K1362" s="2" cm="1">
        <f t="array" ref="K1362">IF(C1362="","",C1362-SUMPRODUCT(($B$1461:$B$1491=$J1362)*1,C$1461:C$1491))</f>
        <v>-0.31579373337575234</v>
      </c>
      <c r="L1362" s="2" cm="1">
        <f t="array" ref="L1362">IF(D1362="","",D1362-SUMPRODUCT(($B$1461:$B$1491=$J1362)*1,D$1461:D$1491))</f>
        <v>-0.33122782086396718</v>
      </c>
      <c r="M1362" s="2" cm="1">
        <f t="array" ref="M1362">IF(E1362="","",E1362-SUMPRODUCT(($B$1461:$B$1491=$J1362)*1,E$1461:E$1491))</f>
        <v>-0.35635953454723435</v>
      </c>
      <c r="N1362" s="2" cm="1">
        <f t="array" ref="N1362">IF(F1362="","",F1362-SUMPRODUCT(($B$1461:$B$1491=$J1362)*1,F$1461:F$1491))</f>
        <v>-0.34522064126771035</v>
      </c>
      <c r="O1362" s="2" cm="1">
        <f t="array" ref="O1362">IF(G1362="","",G1362-SUMPRODUCT(($B$1461:$B$1491=$J1362)*1,G$1461:G$1491))</f>
        <v>-0.35006647852710415</v>
      </c>
    </row>
    <row r="1363" spans="1:15" x14ac:dyDescent="0.55000000000000004">
      <c r="A1363" s="3">
        <v>44</v>
      </c>
      <c r="B1363" s="4">
        <v>27</v>
      </c>
      <c r="C1363" s="2">
        <f>IF(logVir!C1363="","",LN(資本ストック!C1363))</f>
        <v>12.011591057713014</v>
      </c>
      <c r="D1363" s="2">
        <f>IF(logVir!D1363="","",LN(資本ストック!D1363))</f>
        <v>12.266014804548316</v>
      </c>
      <c r="E1363" s="2">
        <f>IF(logVir!E1363="","",LN(資本ストック!E1363))</f>
        <v>12.521918167188685</v>
      </c>
      <c r="F1363" s="2">
        <f>IF(logVir!F1363="","",LN(資本ストック!F1363))</f>
        <v>12.47148782173733</v>
      </c>
      <c r="G1363" s="2">
        <f>IF(logVir!G1363="","",LN(資本ストック!G1363))</f>
        <v>12.584766751493193</v>
      </c>
      <c r="I1363" s="3">
        <v>44</v>
      </c>
      <c r="J1363" s="3">
        <v>27</v>
      </c>
      <c r="K1363" s="2" cm="1">
        <f t="array" ref="K1363">IF(C1363="","",C1363-SUMPRODUCT(($B$1461:$B$1491=$J1363)*1,C$1461:C$1491))</f>
        <v>-0.69131780684746857</v>
      </c>
      <c r="L1363" s="2" cm="1">
        <f t="array" ref="L1363">IF(D1363="","",D1363-SUMPRODUCT(($B$1461:$B$1491=$J1363)*1,D$1461:D$1491))</f>
        <v>-0.73061346662591653</v>
      </c>
      <c r="M1363" s="2" cm="1">
        <f t="array" ref="M1363">IF(E1363="","",E1363-SUMPRODUCT(($B$1461:$B$1491=$J1363)*1,E$1461:E$1491))</f>
        <v>-0.67095085941822319</v>
      </c>
      <c r="N1363" s="2" cm="1">
        <f t="array" ref="N1363">IF(F1363="","",F1363-SUMPRODUCT(($B$1461:$B$1491=$J1363)*1,F$1461:F$1491))</f>
        <v>-0.73701100801956443</v>
      </c>
      <c r="O1363" s="2" cm="1">
        <f t="array" ref="O1363">IF(G1363="","",G1363-SUMPRODUCT(($B$1461:$B$1491=$J1363)*1,G$1461:G$1491))</f>
        <v>-0.65745142784446209</v>
      </c>
    </row>
    <row r="1364" spans="1:15" x14ac:dyDescent="0.55000000000000004">
      <c r="A1364" s="3">
        <v>44</v>
      </c>
      <c r="B1364" s="4">
        <v>28</v>
      </c>
      <c r="C1364" s="2">
        <f>IF(logVir!C1364="","",LN(資本ストック!C1364))</f>
        <v>15.069408501289269</v>
      </c>
      <c r="D1364" s="2">
        <f>IF(logVir!D1364="","",LN(資本ストック!D1364))</f>
        <v>15.121033080815556</v>
      </c>
      <c r="E1364" s="2">
        <f>IF(logVir!E1364="","",LN(資本ストック!E1364))</f>
        <v>15.103571033301749</v>
      </c>
      <c r="F1364" s="2">
        <f>IF(logVir!F1364="","",LN(資本ストック!F1364))</f>
        <v>15.100415229564444</v>
      </c>
      <c r="G1364" s="2">
        <f>IF(logVir!G1364="","",LN(資本ストック!G1364))</f>
        <v>15.074970762981685</v>
      </c>
      <c r="I1364" s="3">
        <v>44</v>
      </c>
      <c r="J1364" s="3">
        <v>28</v>
      </c>
      <c r="K1364" s="2" cm="1">
        <f t="array" ref="K1364">IF(C1364="","",C1364-SUMPRODUCT(($B$1461:$B$1491=$J1364)*1,C$1461:C$1491))</f>
        <v>-0.47917345158547242</v>
      </c>
      <c r="L1364" s="2" cm="1">
        <f t="array" ref="L1364">IF(D1364="","",D1364-SUMPRODUCT(($B$1461:$B$1491=$J1364)*1,D$1461:D$1491))</f>
        <v>-0.45802114366975921</v>
      </c>
      <c r="M1364" s="2" cm="1">
        <f t="array" ref="M1364">IF(E1364="","",E1364-SUMPRODUCT(($B$1461:$B$1491=$J1364)*1,E$1461:E$1491))</f>
        <v>-0.50580685692930061</v>
      </c>
      <c r="N1364" s="2" cm="1">
        <f t="array" ref="N1364">IF(F1364="","",F1364-SUMPRODUCT(($B$1461:$B$1491=$J1364)*1,F$1461:F$1491))</f>
        <v>-0.52054892823859689</v>
      </c>
      <c r="O1364" s="2" cm="1">
        <f t="array" ref="O1364">IF(G1364="","",G1364-SUMPRODUCT(($B$1461:$B$1491=$J1364)*1,G$1461:G$1491))</f>
        <v>-0.56093686842013213</v>
      </c>
    </row>
    <row r="1365" spans="1:15" x14ac:dyDescent="0.55000000000000004">
      <c r="A1365" s="3">
        <v>44</v>
      </c>
      <c r="B1365" s="4">
        <v>29</v>
      </c>
      <c r="C1365" s="2">
        <f>IF(logVir!C1365="","",LN(資本ストック!C1365))</f>
        <v>12.556696984414959</v>
      </c>
      <c r="D1365" s="2">
        <f>IF(logVir!D1365="","",LN(資本ストック!D1365))</f>
        <v>12.645582251535071</v>
      </c>
      <c r="E1365" s="2">
        <f>IF(logVir!E1365="","",LN(資本ストック!E1365))</f>
        <v>12.546175614033444</v>
      </c>
      <c r="F1365" s="2">
        <f>IF(logVir!F1365="","",LN(資本ストック!F1365))</f>
        <v>12.57137309676361</v>
      </c>
      <c r="G1365" s="2">
        <f>IF(logVir!G1365="","",LN(資本ストック!G1365))</f>
        <v>12.563412667210313</v>
      </c>
      <c r="I1365" s="3">
        <v>44</v>
      </c>
      <c r="J1365" s="3">
        <v>29</v>
      </c>
      <c r="K1365" s="2" cm="1">
        <f t="array" ref="K1365">IF(C1365="","",C1365-SUMPRODUCT(($B$1461:$B$1491=$J1365)*1,C$1461:C$1491))</f>
        <v>-0.67353995733925487</v>
      </c>
      <c r="L1365" s="2" cm="1">
        <f t="array" ref="L1365">IF(D1365="","",D1365-SUMPRODUCT(($B$1461:$B$1491=$J1365)*1,D$1461:D$1491))</f>
        <v>-0.60800603298477363</v>
      </c>
      <c r="M1365" s="2" cm="1">
        <f t="array" ref="M1365">IF(E1365="","",E1365-SUMPRODUCT(($B$1461:$B$1491=$J1365)*1,E$1461:E$1491))</f>
        <v>-0.64428520783270216</v>
      </c>
      <c r="N1365" s="2" cm="1">
        <f t="array" ref="N1365">IF(F1365="","",F1365-SUMPRODUCT(($B$1461:$B$1491=$J1365)*1,F$1461:F$1491))</f>
        <v>-0.61139158533933546</v>
      </c>
      <c r="O1365" s="2" cm="1">
        <f t="array" ref="O1365">IF(G1365="","",G1365-SUMPRODUCT(($B$1461:$B$1491=$J1365)*1,G$1461:G$1491))</f>
        <v>-0.58824979790450982</v>
      </c>
    </row>
    <row r="1366" spans="1:15" x14ac:dyDescent="0.55000000000000004">
      <c r="A1366" s="3">
        <v>44</v>
      </c>
      <c r="B1366" s="4">
        <v>30</v>
      </c>
      <c r="C1366" s="2">
        <f>IF(logVir!C1366="","",LN(資本ストック!C1366))</f>
        <v>12.841028801829728</v>
      </c>
      <c r="D1366" s="2">
        <f>IF(logVir!D1366="","",LN(資本ストック!D1366))</f>
        <v>12.988269437017841</v>
      </c>
      <c r="E1366" s="2">
        <f>IF(logVir!E1366="","",LN(資本ストック!E1366))</f>
        <v>13.015471740856013</v>
      </c>
      <c r="F1366" s="2">
        <f>IF(logVir!F1366="","",LN(資本ストック!F1366))</f>
        <v>13.189005681015267</v>
      </c>
      <c r="G1366" s="2">
        <f>IF(logVir!G1366="","",LN(資本ストック!G1366))</f>
        <v>13.169777770751729</v>
      </c>
      <c r="I1366" s="3">
        <v>44</v>
      </c>
      <c r="J1366" s="3">
        <v>30</v>
      </c>
      <c r="K1366" s="2" cm="1">
        <f t="array" ref="K1366">IF(C1366="","",C1366-SUMPRODUCT(($B$1461:$B$1491=$J1366)*1,C$1461:C$1491))</f>
        <v>-0.47240786051763806</v>
      </c>
      <c r="L1366" s="2" cm="1">
        <f t="array" ref="L1366">IF(D1366="","",D1366-SUMPRODUCT(($B$1461:$B$1491=$J1366)*1,D$1461:D$1491))</f>
        <v>-0.40035888748905357</v>
      </c>
      <c r="M1366" s="2" cm="1">
        <f t="array" ref="M1366">IF(E1366="","",E1366-SUMPRODUCT(($B$1461:$B$1491=$J1366)*1,E$1461:E$1491))</f>
        <v>-0.30494205111038397</v>
      </c>
      <c r="N1366" s="2" cm="1">
        <f t="array" ref="N1366">IF(F1366="","",F1366-SUMPRODUCT(($B$1461:$B$1491=$J1366)*1,F$1461:F$1491))</f>
        <v>-0.11829980342990076</v>
      </c>
      <c r="O1366" s="2" cm="1">
        <f t="array" ref="O1366">IF(G1366="","",G1366-SUMPRODUCT(($B$1461:$B$1491=$J1366)*1,G$1461:G$1491))</f>
        <v>-0.1251710926652283</v>
      </c>
    </row>
    <row r="1367" spans="1:15" x14ac:dyDescent="0.55000000000000004">
      <c r="A1367" s="3">
        <v>44</v>
      </c>
      <c r="B1367" s="4">
        <v>31</v>
      </c>
      <c r="C1367" s="2">
        <f>IF(logVir!C1367="","",LN(資本ストック!C1367))</f>
        <v>12.742239518207429</v>
      </c>
      <c r="D1367" s="2">
        <f>IF(logVir!D1367="","",LN(資本ストック!D1367))</f>
        <v>12.599810210706915</v>
      </c>
      <c r="E1367" s="2">
        <f>IF(logVir!E1367="","",LN(資本ストック!E1367))</f>
        <v>12.555629753131557</v>
      </c>
      <c r="F1367" s="2">
        <f>IF(logVir!F1367="","",LN(資本ストック!F1367))</f>
        <v>12.480556846947815</v>
      </c>
      <c r="G1367" s="2">
        <f>IF(logVir!G1367="","",LN(資本ストック!G1367))</f>
        <v>12.531971850045766</v>
      </c>
      <c r="I1367" s="3">
        <v>44</v>
      </c>
      <c r="J1367" s="3">
        <v>31</v>
      </c>
      <c r="K1367" s="2" cm="1">
        <f t="array" ref="K1367">IF(C1367="","",C1367-SUMPRODUCT(($B$1461:$B$1491=$J1367)*1,C$1461:C$1491))</f>
        <v>-0.57436694986489023</v>
      </c>
      <c r="L1367" s="2" cm="1">
        <f t="array" ref="L1367">IF(D1367="","",D1367-SUMPRODUCT(($B$1461:$B$1491=$J1367)*1,D$1461:D$1491))</f>
        <v>-0.63562696544970976</v>
      </c>
      <c r="M1367" s="2" cm="1">
        <f t="array" ref="M1367">IF(E1367="","",E1367-SUMPRODUCT(($B$1461:$B$1491=$J1367)*1,E$1461:E$1491))</f>
        <v>-0.61884678726225317</v>
      </c>
      <c r="N1367" s="2" cm="1">
        <f t="array" ref="N1367">IF(F1367="","",F1367-SUMPRODUCT(($B$1461:$B$1491=$J1367)*1,F$1461:F$1491))</f>
        <v>-0.66040788511788762</v>
      </c>
      <c r="O1367" s="2" cm="1">
        <f t="array" ref="O1367">IF(G1367="","",G1367-SUMPRODUCT(($B$1461:$B$1491=$J1367)*1,G$1461:G$1491))</f>
        <v>-0.60887346099636019</v>
      </c>
    </row>
    <row r="1368" spans="1:15" x14ac:dyDescent="0.55000000000000004">
      <c r="A1368" s="3">
        <v>45</v>
      </c>
      <c r="B1368" s="4">
        <v>1</v>
      </c>
      <c r="C1368" s="2">
        <f>IF(logVir!C1368="","",LN(資本ストック!C1368))</f>
        <v>13.250500376974102</v>
      </c>
      <c r="D1368" s="2">
        <f>IF(logVir!D1368="","",LN(資本ストック!D1368))</f>
        <v>12.737249249522147</v>
      </c>
      <c r="E1368" s="2">
        <f>IF(logVir!E1368="","",LN(資本ストック!E1368))</f>
        <v>12.287057141946336</v>
      </c>
      <c r="F1368" s="2">
        <f>IF(logVir!F1368="","",LN(資本ストック!F1368))</f>
        <v>12.406282213996723</v>
      </c>
      <c r="G1368" s="2">
        <f>IF(logVir!G1368="","",LN(資本ストック!G1368))</f>
        <v>12.21619567513393</v>
      </c>
      <c r="I1368" s="3">
        <v>45</v>
      </c>
      <c r="J1368" s="3">
        <v>1</v>
      </c>
      <c r="K1368" s="2" cm="1">
        <f t="array" ref="K1368">IF(C1368="","",C1368-SUMPRODUCT(($B$1461:$B$1491=$J1368)*1,C$1461:C$1491))</f>
        <v>0.66248883144121251</v>
      </c>
      <c r="L1368" s="2" cm="1">
        <f t="array" ref="L1368">IF(D1368="","",D1368-SUMPRODUCT(($B$1461:$B$1491=$J1368)*1,D$1461:D$1491))</f>
        <v>0.30608142582518205</v>
      </c>
      <c r="M1368" s="2" cm="1">
        <f t="array" ref="M1368">IF(E1368="","",E1368-SUMPRODUCT(($B$1461:$B$1491=$J1368)*1,E$1461:E$1491))</f>
        <v>-3.1194289875546843E-2</v>
      </c>
      <c r="N1368" s="2" cm="1">
        <f t="array" ref="N1368">IF(F1368="","",F1368-SUMPRODUCT(($B$1461:$B$1491=$J1368)*1,F$1461:F$1491))</f>
        <v>0.10414661039816941</v>
      </c>
      <c r="O1368" s="2" cm="1">
        <f t="array" ref="O1368">IF(G1368="","",G1368-SUMPRODUCT(($B$1461:$B$1491=$J1368)*1,G$1461:G$1491))</f>
        <v>-4.8184552180341456E-3</v>
      </c>
    </row>
    <row r="1369" spans="1:15" x14ac:dyDescent="0.55000000000000004">
      <c r="A1369" s="3">
        <v>45</v>
      </c>
      <c r="B1369" s="4">
        <v>2</v>
      </c>
      <c r="C1369" s="2">
        <f>IF(logVir!C1369="","",LN(資本ストック!C1369))</f>
        <v>9.5729154159900869</v>
      </c>
      <c r="D1369" s="2">
        <f>IF(logVir!D1369="","",LN(資本ストック!D1369))</f>
        <v>9.5207893399602668</v>
      </c>
      <c r="E1369" s="2">
        <f>IF(logVir!E1369="","",LN(資本ストック!E1369))</f>
        <v>9.4731758307622851</v>
      </c>
      <c r="F1369" s="2">
        <f>IF(logVir!F1369="","",LN(資本ストック!F1369))</f>
        <v>9.4449499257644067</v>
      </c>
      <c r="G1369" s="2">
        <f>IF(logVir!G1369="","",LN(資本ストック!G1369))</f>
        <v>9.4173444114814533</v>
      </c>
      <c r="I1369" s="3">
        <v>45</v>
      </c>
      <c r="J1369" s="3">
        <v>2</v>
      </c>
      <c r="K1369" s="2" cm="1">
        <f t="array" ref="K1369">IF(C1369="","",C1369-SUMPRODUCT(($B$1461:$B$1491=$J1369)*1,C$1461:C$1491))</f>
        <v>-0.91098653632193738</v>
      </c>
      <c r="L1369" s="2" cm="1">
        <f t="array" ref="L1369">IF(D1369="","",D1369-SUMPRODUCT(($B$1461:$B$1491=$J1369)*1,D$1461:D$1491))</f>
        <v>-0.97701625713284557</v>
      </c>
      <c r="M1369" s="2" cm="1">
        <f t="array" ref="M1369">IF(E1369="","",E1369-SUMPRODUCT(($B$1461:$B$1491=$J1369)*1,E$1461:E$1491))</f>
        <v>-1.0416346181057765</v>
      </c>
      <c r="N1369" s="2" cm="1">
        <f t="array" ref="N1369">IF(F1369="","",F1369-SUMPRODUCT(($B$1461:$B$1491=$J1369)*1,F$1461:F$1491))</f>
        <v>-1.0444086476117747</v>
      </c>
      <c r="O1369" s="2" cm="1">
        <f t="array" ref="O1369">IF(G1369="","",G1369-SUMPRODUCT(($B$1461:$B$1491=$J1369)*1,G$1461:G$1491))</f>
        <v>-1.0429870863904576</v>
      </c>
    </row>
    <row r="1370" spans="1:15" x14ac:dyDescent="0.55000000000000004">
      <c r="A1370" s="3">
        <v>45</v>
      </c>
      <c r="B1370" s="4">
        <v>3</v>
      </c>
      <c r="C1370" s="2">
        <f>IF(logVir!C1370="","",LN(資本ストック!C1370))</f>
        <v>12.639259567102803</v>
      </c>
      <c r="D1370" s="2">
        <f>IF(logVir!D1370="","",LN(資本ストック!D1370))</f>
        <v>12.752088198290094</v>
      </c>
      <c r="E1370" s="2">
        <f>IF(logVir!E1370="","",LN(資本ストック!E1370))</f>
        <v>12.78798589489249</v>
      </c>
      <c r="F1370" s="2">
        <f>IF(logVir!F1370="","",LN(資本ストック!F1370))</f>
        <v>12.755340311803563</v>
      </c>
      <c r="G1370" s="2">
        <f>IF(logVir!G1370="","",LN(資本ストック!G1370))</f>
        <v>12.72322995934565</v>
      </c>
      <c r="I1370" s="3">
        <v>45</v>
      </c>
      <c r="J1370" s="3">
        <v>3</v>
      </c>
      <c r="K1370" s="2" cm="1">
        <f t="array" ref="K1370">IF(C1370="","",C1370-SUMPRODUCT(($B$1461:$B$1491=$J1370)*1,C$1461:C$1491))</f>
        <v>-1.8983468053086483E-3</v>
      </c>
      <c r="L1370" s="2" cm="1">
        <f t="array" ref="L1370">IF(D1370="","",D1370-SUMPRODUCT(($B$1461:$B$1491=$J1370)*1,D$1461:D$1491))</f>
        <v>0.10247317262153111</v>
      </c>
      <c r="M1370" s="2" cm="1">
        <f t="array" ref="M1370">IF(E1370="","",E1370-SUMPRODUCT(($B$1461:$B$1491=$J1370)*1,E$1461:E$1491))</f>
        <v>7.3593607715483955E-2</v>
      </c>
      <c r="N1370" s="2" cm="1">
        <f t="array" ref="N1370">IF(F1370="","",F1370-SUMPRODUCT(($B$1461:$B$1491=$J1370)*1,F$1461:F$1491))</f>
        <v>4.484994875292081E-2</v>
      </c>
      <c r="O1370" s="2" cm="1">
        <f t="array" ref="O1370">IF(G1370="","",G1370-SUMPRODUCT(($B$1461:$B$1491=$J1370)*1,G$1461:G$1491))</f>
        <v>1.7633205863990753E-2</v>
      </c>
    </row>
    <row r="1371" spans="1:15" x14ac:dyDescent="0.55000000000000004">
      <c r="A1371" s="3">
        <v>45</v>
      </c>
      <c r="B1371" s="4">
        <v>4</v>
      </c>
      <c r="C1371" s="2">
        <f>IF(logVir!C1371="","",LN(資本ストック!C1371))</f>
        <v>11.120386739196093</v>
      </c>
      <c r="D1371" s="2">
        <f>IF(logVir!D1371="","",LN(資本ストック!D1371))</f>
        <v>11.112129005574854</v>
      </c>
      <c r="E1371" s="2">
        <f>IF(logVir!E1371="","",LN(資本ストック!E1371))</f>
        <v>11.233832657260974</v>
      </c>
      <c r="F1371" s="2">
        <f>IF(logVir!F1371="","",LN(資本ストック!F1371))</f>
        <v>11.325643248151582</v>
      </c>
      <c r="G1371" s="2">
        <f>IF(logVir!G1371="","",LN(資本ストック!G1371))</f>
        <v>11.625240491907212</v>
      </c>
      <c r="I1371" s="3">
        <v>45</v>
      </c>
      <c r="J1371" s="3">
        <v>4</v>
      </c>
      <c r="K1371" s="2" cm="1">
        <f t="array" ref="K1371">IF(C1371="","",C1371-SUMPRODUCT(($B$1461:$B$1491=$J1371)*1,C$1461:C$1491))</f>
        <v>0.1636811475187141</v>
      </c>
      <c r="L1371" s="2" cm="1">
        <f t="array" ref="L1371">IF(D1371="","",D1371-SUMPRODUCT(($B$1461:$B$1491=$J1371)*1,D$1461:D$1491))</f>
        <v>0.29166787462445498</v>
      </c>
      <c r="M1371" s="2" cm="1">
        <f t="array" ref="M1371">IF(E1371="","",E1371-SUMPRODUCT(($B$1461:$B$1491=$J1371)*1,E$1461:E$1491))</f>
        <v>0.45242543072302865</v>
      </c>
      <c r="N1371" s="2" cm="1">
        <f t="array" ref="N1371">IF(F1371="","",F1371-SUMPRODUCT(($B$1461:$B$1491=$J1371)*1,F$1461:F$1491))</f>
        <v>0.57062783601820577</v>
      </c>
      <c r="O1371" s="2" cm="1">
        <f t="array" ref="O1371">IF(G1371="","",G1371-SUMPRODUCT(($B$1461:$B$1491=$J1371)*1,G$1461:G$1491))</f>
        <v>0.90125053563318325</v>
      </c>
    </row>
    <row r="1372" spans="1:15" x14ac:dyDescent="0.55000000000000004">
      <c r="A1372" s="3">
        <v>45</v>
      </c>
      <c r="B1372" s="4">
        <v>5</v>
      </c>
      <c r="C1372" s="2">
        <f>IF(logVir!C1372="","",LN(資本ストック!C1372))</f>
        <v>10.858009854804923</v>
      </c>
      <c r="D1372" s="2">
        <f>IF(logVir!D1372="","",LN(資本ストック!D1372))</f>
        <v>10.624196799435268</v>
      </c>
      <c r="E1372" s="2">
        <f>IF(logVir!E1372="","",LN(資本ストック!E1372))</f>
        <v>10.504611152649211</v>
      </c>
      <c r="F1372" s="2">
        <f>IF(logVir!F1372="","",LN(資本ストック!F1372))</f>
        <v>10.446104747640804</v>
      </c>
      <c r="G1372" s="2">
        <f>IF(logVir!G1372="","",LN(資本ストック!G1372))</f>
        <v>10.317463777393215</v>
      </c>
      <c r="I1372" s="3">
        <v>45</v>
      </c>
      <c r="J1372" s="3">
        <v>5</v>
      </c>
      <c r="K1372" s="2" cm="1">
        <f t="array" ref="K1372">IF(C1372="","",C1372-SUMPRODUCT(($B$1461:$B$1491=$J1372)*1,C$1461:C$1491))</f>
        <v>-0.53469125492922487</v>
      </c>
      <c r="L1372" s="2" cm="1">
        <f t="array" ref="L1372">IF(D1372="","",D1372-SUMPRODUCT(($B$1461:$B$1491=$J1372)*1,D$1461:D$1491))</f>
        <v>-0.72646705205231221</v>
      </c>
      <c r="M1372" s="2" cm="1">
        <f t="array" ref="M1372">IF(E1372="","",E1372-SUMPRODUCT(($B$1461:$B$1491=$J1372)*1,E$1461:E$1491))</f>
        <v>-0.88830332551654401</v>
      </c>
      <c r="N1372" s="2" cm="1">
        <f t="array" ref="N1372">IF(F1372="","",F1372-SUMPRODUCT(($B$1461:$B$1491=$J1372)*1,F$1461:F$1491))</f>
        <v>-0.93881270923545834</v>
      </c>
      <c r="O1372" s="2" cm="1">
        <f t="array" ref="O1372">IF(G1372="","",G1372-SUMPRODUCT(($B$1461:$B$1491=$J1372)*1,G$1461:G$1491))</f>
        <v>-1.0713972784675647</v>
      </c>
    </row>
    <row r="1373" spans="1:15" x14ac:dyDescent="0.55000000000000004">
      <c r="A1373" s="3">
        <v>45</v>
      </c>
      <c r="B1373" s="4">
        <v>6</v>
      </c>
      <c r="C1373" s="2">
        <f>IF(logVir!C1373="","",LN(資本ストック!C1373))</f>
        <v>12.324912538312613</v>
      </c>
      <c r="D1373" s="2">
        <f>IF(logVir!D1373="","",LN(資本ストック!D1373))</f>
        <v>12.348357533324123</v>
      </c>
      <c r="E1373" s="2">
        <f>IF(logVir!E1373="","",LN(資本ストック!E1373))</f>
        <v>12.336262271274126</v>
      </c>
      <c r="F1373" s="2">
        <f>IF(logVir!F1373="","",LN(資本ストック!F1373))</f>
        <v>12.330793986832536</v>
      </c>
      <c r="G1373" s="2">
        <f>IF(logVir!G1373="","",LN(資本ストック!G1373))</f>
        <v>12.353477534495893</v>
      </c>
      <c r="I1373" s="3">
        <v>45</v>
      </c>
      <c r="J1373" s="3">
        <v>6</v>
      </c>
      <c r="K1373" s="2" cm="1">
        <f t="array" ref="K1373">IF(C1373="","",C1373-SUMPRODUCT(($B$1461:$B$1491=$J1373)*1,C$1461:C$1491))</f>
        <v>-0.82585661693584811</v>
      </c>
      <c r="L1373" s="2" cm="1">
        <f t="array" ref="L1373">IF(D1373="","",D1373-SUMPRODUCT(($B$1461:$B$1491=$J1373)*1,D$1461:D$1491))</f>
        <v>-0.8263351592283712</v>
      </c>
      <c r="M1373" s="2" cm="1">
        <f t="array" ref="M1373">IF(E1373="","",E1373-SUMPRODUCT(($B$1461:$B$1491=$J1373)*1,E$1461:E$1491))</f>
        <v>-0.86959584575818205</v>
      </c>
      <c r="N1373" s="2" cm="1">
        <f t="array" ref="N1373">IF(F1373="","",F1373-SUMPRODUCT(($B$1461:$B$1491=$J1373)*1,F$1461:F$1491))</f>
        <v>-0.87744227556031795</v>
      </c>
      <c r="O1373" s="2" cm="1">
        <f t="array" ref="O1373">IF(G1373="","",G1373-SUMPRODUCT(($B$1461:$B$1491=$J1373)*1,G$1461:G$1491))</f>
        <v>-0.86337079320771259</v>
      </c>
    </row>
    <row r="1374" spans="1:15" x14ac:dyDescent="0.55000000000000004">
      <c r="A1374" s="3">
        <v>45</v>
      </c>
      <c r="B1374" s="4">
        <v>7</v>
      </c>
      <c r="C1374" s="2">
        <f>IF(logVir!C1374="","",LN(資本ストック!C1374))</f>
        <v>9.4836421360158027</v>
      </c>
      <c r="D1374" s="2">
        <f>IF(logVir!D1374="","",LN(資本ストック!D1374))</f>
        <v>9.6185979990484842</v>
      </c>
      <c r="E1374" s="2">
        <f>IF(logVir!E1374="","",LN(資本ストック!E1374))</f>
        <v>9.8459098949590746</v>
      </c>
      <c r="F1374" s="2">
        <f>IF(logVir!F1374="","",LN(資本ストック!F1374))</f>
        <v>9.854505366438536</v>
      </c>
      <c r="G1374" s="2">
        <f>IF(logVir!G1374="","",LN(資本ストック!G1374))</f>
        <v>9.831778551139438</v>
      </c>
      <c r="I1374" s="3">
        <v>45</v>
      </c>
      <c r="J1374" s="3">
        <v>7</v>
      </c>
      <c r="K1374" s="2" cm="1">
        <f t="array" ref="K1374">IF(C1374="","",C1374-SUMPRODUCT(($B$1461:$B$1491=$J1374)*1,C$1461:C$1491))</f>
        <v>-2.3402999420271549</v>
      </c>
      <c r="L1374" s="2" cm="1">
        <f t="array" ref="L1374">IF(D1374="","",D1374-SUMPRODUCT(($B$1461:$B$1491=$J1374)*1,D$1461:D$1491))</f>
        <v>-2.1368472574083253</v>
      </c>
      <c r="M1374" s="2" cm="1">
        <f t="array" ref="M1374">IF(E1374="","",E1374-SUMPRODUCT(($B$1461:$B$1491=$J1374)*1,E$1461:E$1491))</f>
        <v>-1.9003472891386117</v>
      </c>
      <c r="N1374" s="2" cm="1">
        <f t="array" ref="N1374">IF(F1374="","",F1374-SUMPRODUCT(($B$1461:$B$1491=$J1374)*1,F$1461:F$1491))</f>
        <v>-1.8748546709020015</v>
      </c>
      <c r="O1374" s="2" cm="1">
        <f t="array" ref="O1374">IF(G1374="","",G1374-SUMPRODUCT(($B$1461:$B$1491=$J1374)*1,G$1461:G$1491))</f>
        <v>-1.8962255206012504</v>
      </c>
    </row>
    <row r="1375" spans="1:15" x14ac:dyDescent="0.55000000000000004">
      <c r="A1375" s="3">
        <v>45</v>
      </c>
      <c r="B1375" s="4">
        <v>8</v>
      </c>
      <c r="C1375" s="2">
        <f>IF(logVir!C1375="","",LN(資本ストック!C1375))</f>
        <v>10.805974363645459</v>
      </c>
      <c r="D1375" s="2">
        <f>IF(logVir!D1375="","",LN(資本ストック!D1375))</f>
        <v>10.724648169793092</v>
      </c>
      <c r="E1375" s="2">
        <f>IF(logVir!E1375="","",LN(資本ストック!E1375))</f>
        <v>10.66660421320999</v>
      </c>
      <c r="F1375" s="2">
        <f>IF(logVir!F1375="","",LN(資本ストック!F1375))</f>
        <v>10.679221766322643</v>
      </c>
      <c r="G1375" s="2">
        <f>IF(logVir!G1375="","",LN(資本ストック!G1375))</f>
        <v>10.700929742626206</v>
      </c>
      <c r="I1375" s="3">
        <v>45</v>
      </c>
      <c r="J1375" s="3">
        <v>8</v>
      </c>
      <c r="K1375" s="2" cm="1">
        <f t="array" ref="K1375">IF(C1375="","",C1375-SUMPRODUCT(($B$1461:$B$1491=$J1375)*1,C$1461:C$1491))</f>
        <v>-1.6349488303310675</v>
      </c>
      <c r="L1375" s="2" cm="1">
        <f t="array" ref="L1375">IF(D1375="","",D1375-SUMPRODUCT(($B$1461:$B$1491=$J1375)*1,D$1461:D$1491))</f>
        <v>-1.7365258544241549</v>
      </c>
      <c r="M1375" s="2" cm="1">
        <f t="array" ref="M1375">IF(E1375="","",E1375-SUMPRODUCT(($B$1461:$B$1491=$J1375)*1,E$1461:E$1491))</f>
        <v>-1.7861923067142271</v>
      </c>
      <c r="N1375" s="2" cm="1">
        <f t="array" ref="N1375">IF(F1375="","",F1375-SUMPRODUCT(($B$1461:$B$1491=$J1375)*1,F$1461:F$1491))</f>
        <v>-1.8212602862101708</v>
      </c>
      <c r="O1375" s="2" cm="1">
        <f t="array" ref="O1375">IF(G1375="","",G1375-SUMPRODUCT(($B$1461:$B$1491=$J1375)*1,G$1461:G$1491))</f>
        <v>-1.7632575534451274</v>
      </c>
    </row>
    <row r="1376" spans="1:15" x14ac:dyDescent="0.55000000000000004">
      <c r="A1376" s="3">
        <v>45</v>
      </c>
      <c r="B1376" s="4">
        <v>9</v>
      </c>
      <c r="C1376" s="2">
        <f>IF(logVir!C1376="","",LN(資本ストック!C1376))</f>
        <v>9.5830651450212034</v>
      </c>
      <c r="D1376" s="2">
        <f>IF(logVir!D1376="","",LN(資本ストック!D1376))</f>
        <v>9.4137521854284323</v>
      </c>
      <c r="E1376" s="2">
        <f>IF(logVir!E1376="","",LN(資本ストック!E1376))</f>
        <v>9.4572313536954784</v>
      </c>
      <c r="F1376" s="2">
        <f>IF(logVir!F1376="","",LN(資本ストック!F1376))</f>
        <v>9.5416496517592382</v>
      </c>
      <c r="G1376" s="2">
        <f>IF(logVir!G1376="","",LN(資本ストック!G1376))</f>
        <v>9.4952044949936862</v>
      </c>
      <c r="I1376" s="3">
        <v>45</v>
      </c>
      <c r="J1376" s="3">
        <v>9</v>
      </c>
      <c r="K1376" s="2" cm="1">
        <f t="array" ref="K1376">IF(C1376="","",C1376-SUMPRODUCT(($B$1461:$B$1491=$J1376)*1,C$1461:C$1491))</f>
        <v>-1.6938003565917903</v>
      </c>
      <c r="L1376" s="2" cm="1">
        <f t="array" ref="L1376">IF(D1376="","",D1376-SUMPRODUCT(($B$1461:$B$1491=$J1376)*1,D$1461:D$1491))</f>
        <v>-1.8368707573278282</v>
      </c>
      <c r="M1376" s="2" cm="1">
        <f t="array" ref="M1376">IF(E1376="","",E1376-SUMPRODUCT(($B$1461:$B$1491=$J1376)*1,E$1461:E$1491))</f>
        <v>-1.8773587356603372</v>
      </c>
      <c r="N1376" s="2" cm="1">
        <f t="array" ref="N1376">IF(F1376="","",F1376-SUMPRODUCT(($B$1461:$B$1491=$J1376)*1,F$1461:F$1491))</f>
        <v>-1.7651825672979111</v>
      </c>
      <c r="O1376" s="2" cm="1">
        <f t="array" ref="O1376">IF(G1376="","",G1376-SUMPRODUCT(($B$1461:$B$1491=$J1376)*1,G$1461:G$1491))</f>
        <v>-1.8120358203799452</v>
      </c>
    </row>
    <row r="1377" spans="1:15" x14ac:dyDescent="0.55000000000000004">
      <c r="A1377" s="3">
        <v>45</v>
      </c>
      <c r="B1377" s="4">
        <v>10</v>
      </c>
      <c r="C1377" s="2">
        <f>IF(logVir!C1377="","",LN(資本ストック!C1377))</f>
        <v>11.331877901674829</v>
      </c>
      <c r="D1377" s="2">
        <f>IF(logVir!D1377="","",LN(資本ストック!D1377))</f>
        <v>11.382216399132639</v>
      </c>
      <c r="E1377" s="2">
        <f>IF(logVir!E1377="","",LN(資本ストック!E1377))</f>
        <v>11.424249108982806</v>
      </c>
      <c r="F1377" s="2">
        <f>IF(logVir!F1377="","",LN(資本ストック!F1377))</f>
        <v>11.392130050643946</v>
      </c>
      <c r="G1377" s="2">
        <f>IF(logVir!G1377="","",LN(資本ストック!G1377))</f>
        <v>11.447630977371515</v>
      </c>
      <c r="I1377" s="3">
        <v>45</v>
      </c>
      <c r="J1377" s="3">
        <v>10</v>
      </c>
      <c r="K1377" s="2" cm="1">
        <f t="array" ref="K1377">IF(C1377="","",C1377-SUMPRODUCT(($B$1461:$B$1491=$J1377)*1,C$1461:C$1491))</f>
        <v>-1.3433732913566949</v>
      </c>
      <c r="L1377" s="2" cm="1">
        <f t="array" ref="L1377">IF(D1377="","",D1377-SUMPRODUCT(($B$1461:$B$1491=$J1377)*1,D$1461:D$1491))</f>
        <v>-1.3603909531288991</v>
      </c>
      <c r="M1377" s="2" cm="1">
        <f t="array" ref="M1377">IF(E1377="","",E1377-SUMPRODUCT(($B$1461:$B$1491=$J1377)*1,E$1461:E$1491))</f>
        <v>-1.400866120038355</v>
      </c>
      <c r="N1377" s="2" cm="1">
        <f t="array" ref="N1377">IF(F1377="","",F1377-SUMPRODUCT(($B$1461:$B$1491=$J1377)*1,F$1461:F$1491))</f>
        <v>-1.4243815310852828</v>
      </c>
      <c r="O1377" s="2" cm="1">
        <f t="array" ref="O1377">IF(G1377="","",G1377-SUMPRODUCT(($B$1461:$B$1491=$J1377)*1,G$1461:G$1491))</f>
        <v>-1.382965698972928</v>
      </c>
    </row>
    <row r="1378" spans="1:15" x14ac:dyDescent="0.55000000000000004">
      <c r="A1378" s="3">
        <v>45</v>
      </c>
      <c r="B1378" s="4">
        <v>11</v>
      </c>
      <c r="C1378" s="2">
        <f>IF(logVir!C1378="","",LN(資本ストック!C1378))</f>
        <v>11.763501983962467</v>
      </c>
      <c r="D1378" s="2">
        <f>IF(logVir!D1378="","",LN(資本ストック!D1378))</f>
        <v>11.697873561038772</v>
      </c>
      <c r="E1378" s="2">
        <f>IF(logVir!E1378="","",LN(資本ストック!E1378))</f>
        <v>11.567090697767538</v>
      </c>
      <c r="F1378" s="2">
        <f>IF(logVir!F1378="","",LN(資本ストック!F1378))</f>
        <v>11.537689489494726</v>
      </c>
      <c r="G1378" s="2">
        <f>IF(logVir!G1378="","",LN(資本ストック!G1378))</f>
        <v>11.682336707181534</v>
      </c>
      <c r="I1378" s="3">
        <v>45</v>
      </c>
      <c r="J1378" s="3">
        <v>11</v>
      </c>
      <c r="K1378" s="2" cm="1">
        <f t="array" ref="K1378">IF(C1378="","",C1378-SUMPRODUCT(($B$1461:$B$1491=$J1378)*1,C$1461:C$1491))</f>
        <v>-0.61858997263377624</v>
      </c>
      <c r="L1378" s="2" cm="1">
        <f t="array" ref="L1378">IF(D1378="","",D1378-SUMPRODUCT(($B$1461:$B$1491=$J1378)*1,D$1461:D$1491))</f>
        <v>-0.67755784149775877</v>
      </c>
      <c r="M1378" s="2" cm="1">
        <f t="array" ref="M1378">IF(E1378="","",E1378-SUMPRODUCT(($B$1461:$B$1491=$J1378)*1,E$1461:E$1491))</f>
        <v>-0.86114299356047574</v>
      </c>
      <c r="N1378" s="2" cm="1">
        <f t="array" ref="N1378">IF(F1378="","",F1378-SUMPRODUCT(($B$1461:$B$1491=$J1378)*1,F$1461:F$1491))</f>
        <v>-0.90141386955503755</v>
      </c>
      <c r="O1378" s="2" cm="1">
        <f t="array" ref="O1378">IF(G1378="","",G1378-SUMPRODUCT(($B$1461:$B$1491=$J1378)*1,G$1461:G$1491))</f>
        <v>-0.79073262586739723</v>
      </c>
    </row>
    <row r="1379" spans="1:15" x14ac:dyDescent="0.55000000000000004">
      <c r="A1379" s="3">
        <v>45</v>
      </c>
      <c r="B1379" s="4">
        <v>12</v>
      </c>
      <c r="C1379" s="2">
        <f>IF(logVir!C1379="","",LN(資本ストック!C1379))</f>
        <v>10.90105152969093</v>
      </c>
      <c r="D1379" s="2">
        <f>IF(logVir!D1379="","",LN(資本ストック!D1379))</f>
        <v>10.97368698153635</v>
      </c>
      <c r="E1379" s="2">
        <f>IF(logVir!E1379="","",LN(資本ストック!E1379))</f>
        <v>11.071752929285822</v>
      </c>
      <c r="F1379" s="2">
        <f>IF(logVir!F1379="","",LN(資本ストック!F1379))</f>
        <v>11.008194741780065</v>
      </c>
      <c r="G1379" s="2">
        <f>IF(logVir!G1379="","",LN(資本ストック!G1379))</f>
        <v>10.835372291315522</v>
      </c>
      <c r="I1379" s="3">
        <v>45</v>
      </c>
      <c r="J1379" s="3">
        <v>12</v>
      </c>
      <c r="K1379" s="2" cm="1">
        <f t="array" ref="K1379">IF(C1379="","",C1379-SUMPRODUCT(($B$1461:$B$1491=$J1379)*1,C$1461:C$1491))</f>
        <v>-1.4015081765704114</v>
      </c>
      <c r="L1379" s="2" cm="1">
        <f t="array" ref="L1379">IF(D1379="","",D1379-SUMPRODUCT(($B$1461:$B$1491=$J1379)*1,D$1461:D$1491))</f>
        <v>-1.2838683211960618</v>
      </c>
      <c r="M1379" s="2" cm="1">
        <f t="array" ref="M1379">IF(E1379="","",E1379-SUMPRODUCT(($B$1461:$B$1491=$J1379)*1,E$1461:E$1491))</f>
        <v>-1.2154379263391952</v>
      </c>
      <c r="N1379" s="2" cm="1">
        <f t="array" ref="N1379">IF(F1379="","",F1379-SUMPRODUCT(($B$1461:$B$1491=$J1379)*1,F$1461:F$1491))</f>
        <v>-1.2409925682493785</v>
      </c>
      <c r="O1379" s="2" cm="1">
        <f t="array" ref="O1379">IF(G1379="","",G1379-SUMPRODUCT(($B$1461:$B$1491=$J1379)*1,G$1461:G$1491))</f>
        <v>-1.3719706448820368</v>
      </c>
    </row>
    <row r="1380" spans="1:15" x14ac:dyDescent="0.55000000000000004">
      <c r="A1380" s="3">
        <v>45</v>
      </c>
      <c r="B1380" s="4">
        <v>13</v>
      </c>
      <c r="C1380" s="2">
        <f>IF(logVir!C1380="","",LN(資本ストック!C1380))</f>
        <v>10.689069336371873</v>
      </c>
      <c r="D1380" s="2">
        <f>IF(logVir!D1380="","",LN(資本ストック!D1380))</f>
        <v>10.36610036607023</v>
      </c>
      <c r="E1380" s="2">
        <f>IF(logVir!E1380="","",LN(資本ストック!E1380))</f>
        <v>10.040282439203471</v>
      </c>
      <c r="F1380" s="2">
        <f>IF(logVir!F1380="","",LN(資本ストック!F1380))</f>
        <v>9.9573674931022662</v>
      </c>
      <c r="G1380" s="2">
        <f>IF(logVir!G1380="","",LN(資本ストック!G1380))</f>
        <v>9.7765773699685461</v>
      </c>
      <c r="I1380" s="3">
        <v>45</v>
      </c>
      <c r="J1380" s="3">
        <v>13</v>
      </c>
      <c r="K1380" s="2" cm="1">
        <f t="array" ref="K1380">IF(C1380="","",C1380-SUMPRODUCT(($B$1461:$B$1491=$J1380)*1,C$1461:C$1491))</f>
        <v>-1.1176550061635844</v>
      </c>
      <c r="L1380" s="2" cm="1">
        <f t="array" ref="L1380">IF(D1380="","",D1380-SUMPRODUCT(($B$1461:$B$1491=$J1380)*1,D$1461:D$1491))</f>
        <v>-1.1699784197182073</v>
      </c>
      <c r="M1380" s="2" cm="1">
        <f t="array" ref="M1380">IF(E1380="","",E1380-SUMPRODUCT(($B$1461:$B$1491=$J1380)*1,E$1461:E$1491))</f>
        <v>-1.434532689022074</v>
      </c>
      <c r="N1380" s="2" cm="1">
        <f t="array" ref="N1380">IF(F1380="","",F1380-SUMPRODUCT(($B$1461:$B$1491=$J1380)*1,F$1461:F$1491))</f>
        <v>-1.4763564165816234</v>
      </c>
      <c r="O1380" s="2" cm="1">
        <f t="array" ref="O1380">IF(G1380="","",G1380-SUMPRODUCT(($B$1461:$B$1491=$J1380)*1,G$1461:G$1491))</f>
        <v>-1.6480378031541836</v>
      </c>
    </row>
    <row r="1381" spans="1:15" x14ac:dyDescent="0.55000000000000004">
      <c r="A1381" s="3">
        <v>45</v>
      </c>
      <c r="B1381" s="4">
        <v>14</v>
      </c>
      <c r="C1381" s="2">
        <f>IF(logVir!C1381="","",LN(資本ストック!C1381))</f>
        <v>10.531480689648822</v>
      </c>
      <c r="D1381" s="2">
        <f>IF(logVir!D1381="","",LN(資本ストック!D1381))</f>
        <v>10.591709876403003</v>
      </c>
      <c r="E1381" s="2">
        <f>IF(logVir!E1381="","",LN(資本ストック!E1381))</f>
        <v>10.831888446931892</v>
      </c>
      <c r="F1381" s="2">
        <f>IF(logVir!F1381="","",LN(資本ストック!F1381))</f>
        <v>11.004446711217968</v>
      </c>
      <c r="G1381" s="2">
        <f>IF(logVir!G1381="","",LN(資本ストック!G1381))</f>
        <v>11.073560427409161</v>
      </c>
      <c r="I1381" s="3">
        <v>45</v>
      </c>
      <c r="J1381" s="3">
        <v>14</v>
      </c>
      <c r="K1381" s="2" cm="1">
        <f t="array" ref="K1381">IF(C1381="","",C1381-SUMPRODUCT(($B$1461:$B$1491=$J1381)*1,C$1461:C$1491))</f>
        <v>-1.9561096599086447</v>
      </c>
      <c r="L1381" s="2" cm="1">
        <f t="array" ref="L1381">IF(D1381="","",D1381-SUMPRODUCT(($B$1461:$B$1491=$J1381)*1,D$1461:D$1491))</f>
        <v>-1.9004638668854454</v>
      </c>
      <c r="M1381" s="2" cm="1">
        <f t="array" ref="M1381">IF(E1381="","",E1381-SUMPRODUCT(($B$1461:$B$1491=$J1381)*1,E$1461:E$1491))</f>
        <v>-1.7873454422751891</v>
      </c>
      <c r="N1381" s="2" cm="1">
        <f t="array" ref="N1381">IF(F1381="","",F1381-SUMPRODUCT(($B$1461:$B$1491=$J1381)*1,F$1461:F$1491))</f>
        <v>-1.6248354737684423</v>
      </c>
      <c r="O1381" s="2" cm="1">
        <f t="array" ref="O1381">IF(G1381="","",G1381-SUMPRODUCT(($B$1461:$B$1491=$J1381)*1,G$1461:G$1491))</f>
        <v>-1.5433085423255601</v>
      </c>
    </row>
    <row r="1382" spans="1:15" x14ac:dyDescent="0.55000000000000004">
      <c r="A1382" s="3">
        <v>45</v>
      </c>
      <c r="B1382" s="4">
        <v>15</v>
      </c>
      <c r="C1382" s="2">
        <f>IF(logVir!C1382="","",LN(資本ストック!C1382))</f>
        <v>9.6124622216088778</v>
      </c>
      <c r="D1382" s="2">
        <f>IF(logVir!D1382="","",LN(資本ストック!D1382))</f>
        <v>9.3908483739569899</v>
      </c>
      <c r="E1382" s="2">
        <f>IF(logVir!E1382="","",LN(資本ストック!E1382))</f>
        <v>9.2663443498644433</v>
      </c>
      <c r="F1382" s="2">
        <f>IF(logVir!F1382="","",LN(資本ストック!F1382))</f>
        <v>9.2030430632444453</v>
      </c>
      <c r="G1382" s="2">
        <f>IF(logVir!G1382="","",LN(資本ストック!G1382))</f>
        <v>9.2323745363224408</v>
      </c>
      <c r="I1382" s="3">
        <v>45</v>
      </c>
      <c r="J1382" s="3">
        <v>15</v>
      </c>
      <c r="K1382" s="2" cm="1">
        <f t="array" ref="K1382">IF(C1382="","",C1382-SUMPRODUCT(($B$1461:$B$1491=$J1382)*1,C$1461:C$1491))</f>
        <v>-0.85027922331630457</v>
      </c>
      <c r="L1382" s="2" cm="1">
        <f t="array" ref="L1382">IF(D1382="","",D1382-SUMPRODUCT(($B$1461:$B$1491=$J1382)*1,D$1461:D$1491))</f>
        <v>-1.0970992144754028</v>
      </c>
      <c r="M1382" s="2" cm="1">
        <f t="array" ref="M1382">IF(E1382="","",E1382-SUMPRODUCT(($B$1461:$B$1491=$J1382)*1,E$1461:E$1491))</f>
        <v>-1.2961168085320391</v>
      </c>
      <c r="N1382" s="2" cm="1">
        <f t="array" ref="N1382">IF(F1382="","",F1382-SUMPRODUCT(($B$1461:$B$1491=$J1382)*1,F$1461:F$1491))</f>
        <v>-1.3673553663548894</v>
      </c>
      <c r="O1382" s="2" cm="1">
        <f t="array" ref="O1382">IF(G1382="","",G1382-SUMPRODUCT(($B$1461:$B$1491=$J1382)*1,G$1461:G$1491))</f>
        <v>-1.3469021442131375</v>
      </c>
    </row>
    <row r="1383" spans="1:15" x14ac:dyDescent="0.55000000000000004">
      <c r="A1383" s="3">
        <v>45</v>
      </c>
      <c r="B1383" s="4">
        <v>16</v>
      </c>
      <c r="C1383" s="2">
        <f>IF(logVir!C1383="","",LN(資本ストック!C1383))</f>
        <v>11.862236769083822</v>
      </c>
      <c r="D1383" s="2">
        <f>IF(logVir!D1383="","",LN(資本ストック!D1383))</f>
        <v>12.216988002558361</v>
      </c>
      <c r="E1383" s="2">
        <f>IF(logVir!E1383="","",LN(資本ストック!E1383))</f>
        <v>12.183545322159791</v>
      </c>
      <c r="F1383" s="2">
        <f>IF(logVir!F1383="","",LN(資本ストック!F1383))</f>
        <v>12.196902453108963</v>
      </c>
      <c r="G1383" s="2">
        <f>IF(logVir!G1383="","",LN(資本ストック!G1383))</f>
        <v>12.201713709300572</v>
      </c>
      <c r="I1383" s="3">
        <v>45</v>
      </c>
      <c r="J1383" s="3">
        <v>16</v>
      </c>
      <c r="K1383" s="2" cm="1">
        <f t="array" ref="K1383">IF(C1383="","",C1383-SUMPRODUCT(($B$1461:$B$1491=$J1383)*1,C$1461:C$1491))</f>
        <v>-0.34538578846879453</v>
      </c>
      <c r="L1383" s="2" cm="1">
        <f t="array" ref="L1383">IF(D1383="","",D1383-SUMPRODUCT(($B$1461:$B$1491=$J1383)*1,D$1461:D$1491))</f>
        <v>8.8042556953009665E-3</v>
      </c>
      <c r="M1383" s="2" cm="1">
        <f t="array" ref="M1383">IF(E1383="","",E1383-SUMPRODUCT(($B$1461:$B$1491=$J1383)*1,E$1461:E$1491))</f>
        <v>-5.6691948197885367E-2</v>
      </c>
      <c r="N1383" s="2" cm="1">
        <f t="array" ref="N1383">IF(F1383="","",F1383-SUMPRODUCT(($B$1461:$B$1491=$J1383)*1,F$1461:F$1491))</f>
        <v>-4.0542368905096993E-2</v>
      </c>
      <c r="O1383" s="2" cm="1">
        <f t="array" ref="O1383">IF(G1383="","",G1383-SUMPRODUCT(($B$1461:$B$1491=$J1383)*1,G$1461:G$1491))</f>
        <v>-6.0579201269295169E-2</v>
      </c>
    </row>
    <row r="1384" spans="1:15" x14ac:dyDescent="0.55000000000000004">
      <c r="A1384" s="3">
        <v>45</v>
      </c>
      <c r="B1384" s="4">
        <v>17</v>
      </c>
      <c r="C1384" s="2">
        <f>IF(logVir!C1384="","",LN(資本ストック!C1384))</f>
        <v>14.677170573440732</v>
      </c>
      <c r="D1384" s="2">
        <f>IF(logVir!D1384="","",LN(資本ストック!D1384))</f>
        <v>14.653818245790516</v>
      </c>
      <c r="E1384" s="2">
        <f>IF(logVir!E1384="","",LN(資本ストック!E1384))</f>
        <v>14.596795453858091</v>
      </c>
      <c r="F1384" s="2">
        <f>IF(logVir!F1384="","",LN(資本ストック!F1384))</f>
        <v>14.579975205618322</v>
      </c>
      <c r="G1384" s="2">
        <f>IF(logVir!G1384="","",LN(資本ストック!G1384))</f>
        <v>14.568474740311697</v>
      </c>
      <c r="I1384" s="3">
        <v>45</v>
      </c>
      <c r="J1384" s="3">
        <v>17</v>
      </c>
      <c r="K1384" s="2" cm="1">
        <f t="array" ref="K1384">IF(C1384="","",C1384-SUMPRODUCT(($B$1461:$B$1491=$J1384)*1,C$1461:C$1491))</f>
        <v>-0.38518260637661861</v>
      </c>
      <c r="L1384" s="2" cm="1">
        <f t="array" ref="L1384">IF(D1384="","",D1384-SUMPRODUCT(($B$1461:$B$1491=$J1384)*1,D$1461:D$1491))</f>
        <v>-0.4004469248995921</v>
      </c>
      <c r="M1384" s="2" cm="1">
        <f t="array" ref="M1384">IF(E1384="","",E1384-SUMPRODUCT(($B$1461:$B$1491=$J1384)*1,E$1461:E$1491))</f>
        <v>-0.45809718070311156</v>
      </c>
      <c r="N1384" s="2" cm="1">
        <f t="array" ref="N1384">IF(F1384="","",F1384-SUMPRODUCT(($B$1461:$B$1491=$J1384)*1,F$1461:F$1491))</f>
        <v>-0.47401820672976314</v>
      </c>
      <c r="O1384" s="2" cm="1">
        <f t="array" ref="O1384">IF(G1384="","",G1384-SUMPRODUCT(($B$1461:$B$1491=$J1384)*1,G$1461:G$1491))</f>
        <v>-0.49056447832942496</v>
      </c>
    </row>
    <row r="1385" spans="1:15" x14ac:dyDescent="0.55000000000000004">
      <c r="A1385" s="3">
        <v>45</v>
      </c>
      <c r="B1385" s="4">
        <v>18</v>
      </c>
      <c r="C1385" s="2">
        <f>IF(logVir!C1385="","",LN(資本ストック!C1385))</f>
        <v>12.228852183243678</v>
      </c>
      <c r="D1385" s="2">
        <f>IF(logVir!D1385="","",LN(資本ストック!D1385))</f>
        <v>12.230629885620555</v>
      </c>
      <c r="E1385" s="2">
        <f>IF(logVir!E1385="","",LN(資本ストック!E1385))</f>
        <v>12.217038062016705</v>
      </c>
      <c r="F1385" s="2">
        <f>IF(logVir!F1385="","",LN(資本ストック!F1385))</f>
        <v>12.221943783056513</v>
      </c>
      <c r="G1385" s="2">
        <f>IF(logVir!G1385="","",LN(資本ストック!G1385))</f>
        <v>12.290691618579977</v>
      </c>
      <c r="I1385" s="3">
        <v>45</v>
      </c>
      <c r="J1385" s="3">
        <v>18</v>
      </c>
      <c r="K1385" s="2" cm="1">
        <f t="array" ref="K1385">IF(C1385="","",C1385-SUMPRODUCT(($B$1461:$B$1491=$J1385)*1,C$1461:C$1491))</f>
        <v>-0.47370315103751892</v>
      </c>
      <c r="L1385" s="2" cm="1">
        <f t="array" ref="L1385">IF(D1385="","",D1385-SUMPRODUCT(($B$1461:$B$1491=$J1385)*1,D$1461:D$1491))</f>
        <v>-0.49495948261988687</v>
      </c>
      <c r="M1385" s="2" cm="1">
        <f t="array" ref="M1385">IF(E1385="","",E1385-SUMPRODUCT(($B$1461:$B$1491=$J1385)*1,E$1461:E$1491))</f>
        <v>-0.55688443526132581</v>
      </c>
      <c r="N1385" s="2" cm="1">
        <f t="array" ref="N1385">IF(F1385="","",F1385-SUMPRODUCT(($B$1461:$B$1491=$J1385)*1,F$1461:F$1491))</f>
        <v>-0.56995610406444186</v>
      </c>
      <c r="O1385" s="2" cm="1">
        <f t="array" ref="O1385">IF(G1385="","",G1385-SUMPRODUCT(($B$1461:$B$1491=$J1385)*1,G$1461:G$1491))</f>
        <v>-0.56890872544582471</v>
      </c>
    </row>
    <row r="1386" spans="1:15" x14ac:dyDescent="0.55000000000000004">
      <c r="A1386" s="3">
        <v>45</v>
      </c>
      <c r="B1386" s="4">
        <v>19</v>
      </c>
      <c r="C1386" s="2">
        <f>IF(logVir!C1386="","",LN(資本ストック!C1386))</f>
        <v>11.770927772622516</v>
      </c>
      <c r="D1386" s="2">
        <f>IF(logVir!D1386="","",LN(資本ストック!D1386))</f>
        <v>11.750576943740667</v>
      </c>
      <c r="E1386" s="2">
        <f>IF(logVir!E1386="","",LN(資本ストック!E1386))</f>
        <v>11.738797473558527</v>
      </c>
      <c r="F1386" s="2">
        <f>IF(logVir!F1386="","",LN(資本ストック!F1386))</f>
        <v>11.732962553675426</v>
      </c>
      <c r="G1386" s="2">
        <f>IF(logVir!G1386="","",LN(資本ストック!G1386))</f>
        <v>11.713143111359875</v>
      </c>
      <c r="I1386" s="3">
        <v>45</v>
      </c>
      <c r="J1386" s="3">
        <v>19</v>
      </c>
      <c r="K1386" s="2" cm="1">
        <f t="array" ref="K1386">IF(C1386="","",C1386-SUMPRODUCT(($B$1461:$B$1491=$J1386)*1,C$1461:C$1491))</f>
        <v>-0.74465265839480743</v>
      </c>
      <c r="L1386" s="2" cm="1">
        <f t="array" ref="L1386">IF(D1386="","",D1386-SUMPRODUCT(($B$1461:$B$1491=$J1386)*1,D$1461:D$1491))</f>
        <v>-0.71020699626931361</v>
      </c>
      <c r="M1386" s="2" cm="1">
        <f t="array" ref="M1386">IF(E1386="","",E1386-SUMPRODUCT(($B$1461:$B$1491=$J1386)*1,E$1461:E$1491))</f>
        <v>-0.69210024405051129</v>
      </c>
      <c r="N1386" s="2" cm="1">
        <f t="array" ref="N1386">IF(F1386="","",F1386-SUMPRODUCT(($B$1461:$B$1491=$J1386)*1,F$1461:F$1491))</f>
        <v>-0.69276989576722414</v>
      </c>
      <c r="O1386" s="2" cm="1">
        <f t="array" ref="O1386">IF(G1386="","",G1386-SUMPRODUCT(($B$1461:$B$1491=$J1386)*1,G$1461:G$1491))</f>
        <v>-0.70283633248935296</v>
      </c>
    </row>
    <row r="1387" spans="1:15" x14ac:dyDescent="0.55000000000000004">
      <c r="A1387" s="3">
        <v>45</v>
      </c>
      <c r="B1387" s="4">
        <v>20</v>
      </c>
      <c r="C1387" s="2">
        <f>IF(logVir!C1387="","",LN(資本ストック!C1387))</f>
        <v>12.753513627807887</v>
      </c>
      <c r="D1387" s="2">
        <f>IF(logVir!D1387="","",LN(資本ストック!D1387))</f>
        <v>12.609147346734911</v>
      </c>
      <c r="E1387" s="2">
        <f>IF(logVir!E1387="","",LN(資本ストック!E1387))</f>
        <v>12.731061284869263</v>
      </c>
      <c r="F1387" s="2">
        <f>IF(logVir!F1387="","",LN(資本ストック!F1387))</f>
        <v>12.962189001024772</v>
      </c>
      <c r="G1387" s="2">
        <f>IF(logVir!G1387="","",LN(資本ストック!G1387))</f>
        <v>12.95289511831939</v>
      </c>
      <c r="I1387" s="3">
        <v>45</v>
      </c>
      <c r="J1387" s="3">
        <v>20</v>
      </c>
      <c r="K1387" s="2" cm="1">
        <f t="array" ref="K1387">IF(C1387="","",C1387-SUMPRODUCT(($B$1461:$B$1491=$J1387)*1,C$1461:C$1491))</f>
        <v>-0.47664823208110185</v>
      </c>
      <c r="L1387" s="2" cm="1">
        <f t="array" ref="L1387">IF(D1387="","",D1387-SUMPRODUCT(($B$1461:$B$1491=$J1387)*1,D$1461:D$1491))</f>
        <v>-0.71716100752038869</v>
      </c>
      <c r="M1387" s="2" cm="1">
        <f t="array" ref="M1387">IF(E1387="","",E1387-SUMPRODUCT(($B$1461:$B$1491=$J1387)*1,E$1461:E$1491))</f>
        <v>-0.66995715729679084</v>
      </c>
      <c r="N1387" s="2" cm="1">
        <f t="array" ref="N1387">IF(F1387="","",F1387-SUMPRODUCT(($B$1461:$B$1491=$J1387)*1,F$1461:F$1491))</f>
        <v>-0.43497103027896244</v>
      </c>
      <c r="O1387" s="2" cm="1">
        <f t="array" ref="O1387">IF(G1387="","",G1387-SUMPRODUCT(($B$1461:$B$1491=$J1387)*1,G$1461:G$1491))</f>
        <v>-0.49178138337440558</v>
      </c>
    </row>
    <row r="1388" spans="1:15" x14ac:dyDescent="0.55000000000000004">
      <c r="A1388" s="3">
        <v>45</v>
      </c>
      <c r="B1388" s="4">
        <v>21</v>
      </c>
      <c r="C1388" s="2">
        <f>IF(logVir!C1388="","",LN(資本ストック!C1388))</f>
        <v>13.809017925875564</v>
      </c>
      <c r="D1388" s="2">
        <f>IF(logVir!D1388="","",LN(資本ストック!D1388))</f>
        <v>13.90487818728433</v>
      </c>
      <c r="E1388" s="2">
        <f>IF(logVir!E1388="","",LN(資本ストック!E1388))</f>
        <v>13.856082393673999</v>
      </c>
      <c r="F1388" s="2">
        <f>IF(logVir!F1388="","",LN(資本ストック!F1388))</f>
        <v>13.849229165434755</v>
      </c>
      <c r="G1388" s="2">
        <f>IF(logVir!G1388="","",LN(資本ストック!G1388))</f>
        <v>13.858900578284164</v>
      </c>
      <c r="I1388" s="3">
        <v>45</v>
      </c>
      <c r="J1388" s="3">
        <v>21</v>
      </c>
      <c r="K1388" s="2" cm="1">
        <f t="array" ref="K1388">IF(C1388="","",C1388-SUMPRODUCT(($B$1461:$B$1491=$J1388)*1,C$1461:C$1491))</f>
        <v>-0.68279358780180566</v>
      </c>
      <c r="L1388" s="2" cm="1">
        <f t="array" ref="L1388">IF(D1388="","",D1388-SUMPRODUCT(($B$1461:$B$1491=$J1388)*1,D$1461:D$1491))</f>
        <v>-0.61987767862724041</v>
      </c>
      <c r="M1388" s="2" cm="1">
        <f t="array" ref="M1388">IF(E1388="","",E1388-SUMPRODUCT(($B$1461:$B$1491=$J1388)*1,E$1461:E$1491))</f>
        <v>-0.72648121028660206</v>
      </c>
      <c r="N1388" s="2" cm="1">
        <f t="array" ref="N1388">IF(F1388="","",F1388-SUMPRODUCT(($B$1461:$B$1491=$J1388)*1,F$1461:F$1491))</f>
        <v>-0.74547946144286747</v>
      </c>
      <c r="O1388" s="2" cm="1">
        <f t="array" ref="O1388">IF(G1388="","",G1388-SUMPRODUCT(($B$1461:$B$1491=$J1388)*1,G$1461:G$1491))</f>
        <v>-0.75256868194626314</v>
      </c>
    </row>
    <row r="1389" spans="1:15" x14ac:dyDescent="0.55000000000000004">
      <c r="A1389" s="3">
        <v>45</v>
      </c>
      <c r="B1389" s="4">
        <v>22</v>
      </c>
      <c r="C1389" s="2">
        <f>IF(logVir!C1389="","",LN(資本ストック!C1389))</f>
        <v>12.187688615265245</v>
      </c>
      <c r="D1389" s="2">
        <f>IF(logVir!D1389="","",LN(資本ストック!D1389))</f>
        <v>12.11106818788312</v>
      </c>
      <c r="E1389" s="2">
        <f>IF(logVir!E1389="","",LN(資本ストック!E1389))</f>
        <v>11.944470564331487</v>
      </c>
      <c r="F1389" s="2">
        <f>IF(logVir!F1389="","",LN(資本ストック!F1389))</f>
        <v>11.871205717146124</v>
      </c>
      <c r="G1389" s="2">
        <f>IF(logVir!G1389="","",LN(資本ストック!G1389))</f>
        <v>11.820429031219406</v>
      </c>
      <c r="I1389" s="3">
        <v>45</v>
      </c>
      <c r="J1389" s="3">
        <v>22</v>
      </c>
      <c r="K1389" s="2" cm="1">
        <f t="array" ref="K1389">IF(C1389="","",C1389-SUMPRODUCT(($B$1461:$B$1491=$J1389)*1,C$1461:C$1491))</f>
        <v>-0.41806496084570632</v>
      </c>
      <c r="L1389" s="2" cm="1">
        <f t="array" ref="L1389">IF(D1389="","",D1389-SUMPRODUCT(($B$1461:$B$1491=$J1389)*1,D$1461:D$1491))</f>
        <v>-0.34658651911118277</v>
      </c>
      <c r="M1389" s="2" cm="1">
        <f t="array" ref="M1389">IF(E1389="","",E1389-SUMPRODUCT(($B$1461:$B$1491=$J1389)*1,E$1461:E$1491))</f>
        <v>-0.3489301920282486</v>
      </c>
      <c r="N1389" s="2" cm="1">
        <f t="array" ref="N1389">IF(F1389="","",F1389-SUMPRODUCT(($B$1461:$B$1491=$J1389)*1,F$1461:F$1491))</f>
        <v>-0.37576502454854932</v>
      </c>
      <c r="O1389" s="2" cm="1">
        <f t="array" ref="O1389">IF(G1389="","",G1389-SUMPRODUCT(($B$1461:$B$1491=$J1389)*1,G$1461:G$1491))</f>
        <v>-0.39318721311078164</v>
      </c>
    </row>
    <row r="1390" spans="1:15" x14ac:dyDescent="0.55000000000000004">
      <c r="A1390" s="3">
        <v>45</v>
      </c>
      <c r="B1390" s="4">
        <v>23</v>
      </c>
      <c r="C1390" s="2">
        <f>IF(logVir!C1390="","",LN(資本ストック!C1390))</f>
        <v>12.937271470461273</v>
      </c>
      <c r="D1390" s="2">
        <f>IF(logVir!D1390="","",LN(資本ストック!D1390))</f>
        <v>13.031837462112298</v>
      </c>
      <c r="E1390" s="2">
        <f>IF(logVir!E1390="","",LN(資本ストック!E1390))</f>
        <v>13.038884502346368</v>
      </c>
      <c r="F1390" s="2">
        <f>IF(logVir!F1390="","",LN(資本ストック!F1390))</f>
        <v>13.038030901855095</v>
      </c>
      <c r="G1390" s="2">
        <f>IF(logVir!G1390="","",LN(資本ストック!G1390))</f>
        <v>13.073679883740635</v>
      </c>
      <c r="I1390" s="3">
        <v>45</v>
      </c>
      <c r="J1390" s="3">
        <v>23</v>
      </c>
      <c r="K1390" s="2" cm="1">
        <f t="array" ref="K1390">IF(C1390="","",C1390-SUMPRODUCT(($B$1461:$B$1491=$J1390)*1,C$1461:C$1491))</f>
        <v>-0.48007201757838658</v>
      </c>
      <c r="L1390" s="2" cm="1">
        <f t="array" ref="L1390">IF(D1390="","",D1390-SUMPRODUCT(($B$1461:$B$1491=$J1390)*1,D$1461:D$1491))</f>
        <v>-0.46385248475957219</v>
      </c>
      <c r="M1390" s="2" cm="1">
        <f t="array" ref="M1390">IF(E1390="","",E1390-SUMPRODUCT(($B$1461:$B$1491=$J1390)*1,E$1461:E$1491))</f>
        <v>-0.46743886589220374</v>
      </c>
      <c r="N1390" s="2" cm="1">
        <f t="array" ref="N1390">IF(F1390="","",F1390-SUMPRODUCT(($B$1461:$B$1491=$J1390)*1,F$1461:F$1491))</f>
        <v>-0.46314214945296861</v>
      </c>
      <c r="O1390" s="2" cm="1">
        <f t="array" ref="O1390">IF(G1390="","",G1390-SUMPRODUCT(($B$1461:$B$1491=$J1390)*1,G$1461:G$1491))</f>
        <v>-0.44039919945698891</v>
      </c>
    </row>
    <row r="1391" spans="1:15" x14ac:dyDescent="0.55000000000000004">
      <c r="A1391" s="3">
        <v>45</v>
      </c>
      <c r="B1391" s="4">
        <v>24</v>
      </c>
      <c r="C1391" s="2">
        <f>IF(logVir!C1391="","",LN(資本ストック!C1391))</f>
        <v>10.378452616464417</v>
      </c>
      <c r="D1391" s="2">
        <f>IF(logVir!D1391="","",LN(資本ストック!D1391))</f>
        <v>10.79466480378483</v>
      </c>
      <c r="E1391" s="2">
        <f>IF(logVir!E1391="","",LN(資本ストック!E1391))</f>
        <v>10.698783861106191</v>
      </c>
      <c r="F1391" s="2">
        <f>IF(logVir!F1391="","",LN(資本ストック!F1391))</f>
        <v>10.658260245167931</v>
      </c>
      <c r="G1391" s="2">
        <f>IF(logVir!G1391="","",LN(資本ストック!G1391))</f>
        <v>10.588419781760939</v>
      </c>
      <c r="I1391" s="3">
        <v>45</v>
      </c>
      <c r="J1391" s="3">
        <v>24</v>
      </c>
      <c r="K1391" s="2" cm="1">
        <f t="array" ref="K1391">IF(C1391="","",C1391-SUMPRODUCT(($B$1461:$B$1491=$J1391)*1,C$1461:C$1491))</f>
        <v>-0.91423157739962413</v>
      </c>
      <c r="L1391" s="2" cm="1">
        <f t="array" ref="L1391">IF(D1391="","",D1391-SUMPRODUCT(($B$1461:$B$1491=$J1391)*1,D$1461:D$1491))</f>
        <v>-0.4920837665357265</v>
      </c>
      <c r="M1391" s="2" cm="1">
        <f t="array" ref="M1391">IF(E1391="","",E1391-SUMPRODUCT(($B$1461:$B$1491=$J1391)*1,E$1461:E$1491))</f>
        <v>-0.63532764861285251</v>
      </c>
      <c r="N1391" s="2" cm="1">
        <f t="array" ref="N1391">IF(F1391="","",F1391-SUMPRODUCT(($B$1461:$B$1491=$J1391)*1,F$1461:F$1491))</f>
        <v>-0.67439544359237225</v>
      </c>
      <c r="O1391" s="2" cm="1">
        <f t="array" ref="O1391">IF(G1391="","",G1391-SUMPRODUCT(($B$1461:$B$1491=$J1391)*1,G$1461:G$1491))</f>
        <v>-0.73329003155845207</v>
      </c>
    </row>
    <row r="1392" spans="1:15" x14ac:dyDescent="0.55000000000000004">
      <c r="A1392" s="3">
        <v>45</v>
      </c>
      <c r="B1392" s="4">
        <v>25</v>
      </c>
      <c r="C1392" s="2">
        <f>IF(logVir!C1392="","",LN(資本ストック!C1392))</f>
        <v>11.150361676361445</v>
      </c>
      <c r="D1392" s="2">
        <f>IF(logVir!D1392="","",LN(資本ストック!D1392))</f>
        <v>11.195095027746245</v>
      </c>
      <c r="E1392" s="2">
        <f>IF(logVir!E1392="","",LN(資本ストック!E1392))</f>
        <v>11.000743211424423</v>
      </c>
      <c r="F1392" s="2">
        <f>IF(logVir!F1392="","",LN(資本ストック!F1392))</f>
        <v>11.386751245407696</v>
      </c>
      <c r="G1392" s="2">
        <f>IF(logVir!G1392="","",LN(資本ストック!G1392))</f>
        <v>11.266954577875046</v>
      </c>
      <c r="I1392" s="3">
        <v>45</v>
      </c>
      <c r="J1392" s="3">
        <v>25</v>
      </c>
      <c r="K1392" s="2" cm="1">
        <f t="array" ref="K1392">IF(C1392="","",C1392-SUMPRODUCT(($B$1461:$B$1491=$J1392)*1,C$1461:C$1491))</f>
        <v>-0.45738998075592718</v>
      </c>
      <c r="L1392" s="2" cm="1">
        <f t="array" ref="L1392">IF(D1392="","",D1392-SUMPRODUCT(($B$1461:$B$1491=$J1392)*1,D$1461:D$1491))</f>
        <v>-0.5012901831910046</v>
      </c>
      <c r="M1392" s="2" cm="1">
        <f t="array" ref="M1392">IF(E1392="","",E1392-SUMPRODUCT(($B$1461:$B$1491=$J1392)*1,E$1461:E$1491))</f>
        <v>-0.75229766597936454</v>
      </c>
      <c r="N1392" s="2" cm="1">
        <f t="array" ref="N1392">IF(F1392="","",F1392-SUMPRODUCT(($B$1461:$B$1491=$J1392)*1,F$1461:F$1491))</f>
        <v>-0.40281339995923737</v>
      </c>
      <c r="O1392" s="2" cm="1">
        <f t="array" ref="O1392">IF(G1392="","",G1392-SUMPRODUCT(($B$1461:$B$1491=$J1392)*1,G$1461:G$1491))</f>
        <v>-0.52767608229910046</v>
      </c>
    </row>
    <row r="1393" spans="1:15" x14ac:dyDescent="0.55000000000000004">
      <c r="A1393" s="3">
        <v>45</v>
      </c>
      <c r="B1393" s="4">
        <v>26</v>
      </c>
      <c r="C1393" s="2">
        <f>IF(logVir!C1393="","",LN(資本ストック!C1393))</f>
        <v>13.626739095791947</v>
      </c>
      <c r="D1393" s="2">
        <f>IF(logVir!D1393="","",LN(資本ストック!D1393))</f>
        <v>13.575700045917992</v>
      </c>
      <c r="E1393" s="2">
        <f>IF(logVir!E1393="","",LN(資本ストック!E1393))</f>
        <v>13.598975022004481</v>
      </c>
      <c r="F1393" s="2">
        <f>IF(logVir!F1393="","",LN(資本ストック!F1393))</f>
        <v>13.616184221548364</v>
      </c>
      <c r="G1393" s="2">
        <f>IF(logVir!G1393="","",LN(資本ストック!G1393))</f>
        <v>13.601322059280109</v>
      </c>
      <c r="I1393" s="3">
        <v>45</v>
      </c>
      <c r="J1393" s="3">
        <v>26</v>
      </c>
      <c r="K1393" s="2" cm="1">
        <f t="array" ref="K1393">IF(C1393="","",C1393-SUMPRODUCT(($B$1461:$B$1491=$J1393)*1,C$1461:C$1491))</f>
        <v>-0.50690403115104488</v>
      </c>
      <c r="L1393" s="2" cm="1">
        <f t="array" ref="L1393">IF(D1393="","",D1393-SUMPRODUCT(($B$1461:$B$1491=$J1393)*1,D$1461:D$1491))</f>
        <v>-0.49728682183829243</v>
      </c>
      <c r="M1393" s="2" cm="1">
        <f t="array" ref="M1393">IF(E1393="","",E1393-SUMPRODUCT(($B$1461:$B$1491=$J1393)*1,E$1461:E$1491))</f>
        <v>-0.50609543299283466</v>
      </c>
      <c r="N1393" s="2" cm="1">
        <f t="array" ref="N1393">IF(F1393="","",F1393-SUMPRODUCT(($B$1461:$B$1491=$J1393)*1,F$1461:F$1491))</f>
        <v>-0.49862343342075022</v>
      </c>
      <c r="O1393" s="2" cm="1">
        <f t="array" ref="O1393">IF(G1393="","",G1393-SUMPRODUCT(($B$1461:$B$1491=$J1393)*1,G$1461:G$1491))</f>
        <v>-0.5034069667656933</v>
      </c>
    </row>
    <row r="1394" spans="1:15" x14ac:dyDescent="0.55000000000000004">
      <c r="A1394" s="3">
        <v>45</v>
      </c>
      <c r="B1394" s="4">
        <v>27</v>
      </c>
      <c r="C1394" s="2">
        <f>IF(logVir!C1394="","",LN(資本ストック!C1394))</f>
        <v>11.896462264028106</v>
      </c>
      <c r="D1394" s="2">
        <f>IF(logVir!D1394="","",LN(資本ストック!D1394))</f>
        <v>12.297157719475226</v>
      </c>
      <c r="E1394" s="2">
        <f>IF(logVir!E1394="","",LN(資本ストック!E1394))</f>
        <v>12.55277416714882</v>
      </c>
      <c r="F1394" s="2">
        <f>IF(logVir!F1394="","",LN(資本ストック!F1394))</f>
        <v>12.578140672460771</v>
      </c>
      <c r="G1394" s="2">
        <f>IF(logVir!G1394="","",LN(資本ストック!G1394))</f>
        <v>12.697427771690622</v>
      </c>
      <c r="I1394" s="3">
        <v>45</v>
      </c>
      <c r="J1394" s="3">
        <v>27</v>
      </c>
      <c r="K1394" s="2" cm="1">
        <f t="array" ref="K1394">IF(C1394="","",C1394-SUMPRODUCT(($B$1461:$B$1491=$J1394)*1,C$1461:C$1491))</f>
        <v>-0.80644660053237693</v>
      </c>
      <c r="L1394" s="2" cm="1">
        <f t="array" ref="L1394">IF(D1394="","",D1394-SUMPRODUCT(($B$1461:$B$1491=$J1394)*1,D$1461:D$1491))</f>
        <v>-0.69947055169900629</v>
      </c>
      <c r="M1394" s="2" cm="1">
        <f t="array" ref="M1394">IF(E1394="","",E1394-SUMPRODUCT(($B$1461:$B$1491=$J1394)*1,E$1461:E$1491))</f>
        <v>-0.64009485945808819</v>
      </c>
      <c r="N1394" s="2" cm="1">
        <f t="array" ref="N1394">IF(F1394="","",F1394-SUMPRODUCT(($B$1461:$B$1491=$J1394)*1,F$1461:F$1491))</f>
        <v>-0.63035815729612388</v>
      </c>
      <c r="O1394" s="2" cm="1">
        <f t="array" ref="O1394">IF(G1394="","",G1394-SUMPRODUCT(($B$1461:$B$1491=$J1394)*1,G$1461:G$1491))</f>
        <v>-0.54479040764703335</v>
      </c>
    </row>
    <row r="1395" spans="1:15" x14ac:dyDescent="0.55000000000000004">
      <c r="A1395" s="3">
        <v>45</v>
      </c>
      <c r="B1395" s="4">
        <v>28</v>
      </c>
      <c r="C1395" s="2">
        <f>IF(logVir!C1395="","",LN(資本ストック!C1395))</f>
        <v>14.895485025942733</v>
      </c>
      <c r="D1395" s="2">
        <f>IF(logVir!D1395="","",LN(資本ストック!D1395))</f>
        <v>14.957218726766397</v>
      </c>
      <c r="E1395" s="2">
        <f>IF(logVir!E1395="","",LN(資本ストック!E1395))</f>
        <v>14.978720689044067</v>
      </c>
      <c r="F1395" s="2">
        <f>IF(logVir!F1395="","",LN(資本ストック!F1395))</f>
        <v>14.997722845849818</v>
      </c>
      <c r="G1395" s="2">
        <f>IF(logVir!G1395="","",LN(資本ストック!G1395))</f>
        <v>15.020171476101766</v>
      </c>
      <c r="I1395" s="3">
        <v>45</v>
      </c>
      <c r="J1395" s="3">
        <v>28</v>
      </c>
      <c r="K1395" s="2" cm="1">
        <f t="array" ref="K1395">IF(C1395="","",C1395-SUMPRODUCT(($B$1461:$B$1491=$J1395)*1,C$1461:C$1491))</f>
        <v>-0.65309692693200816</v>
      </c>
      <c r="L1395" s="2" cm="1">
        <f t="array" ref="L1395">IF(D1395="","",D1395-SUMPRODUCT(($B$1461:$B$1491=$J1395)*1,D$1461:D$1491))</f>
        <v>-0.62183549771891755</v>
      </c>
      <c r="M1395" s="2" cm="1">
        <f t="array" ref="M1395">IF(E1395="","",E1395-SUMPRODUCT(($B$1461:$B$1491=$J1395)*1,E$1461:E$1491))</f>
        <v>-0.63065720118698287</v>
      </c>
      <c r="N1395" s="2" cm="1">
        <f t="array" ref="N1395">IF(F1395="","",F1395-SUMPRODUCT(($B$1461:$B$1491=$J1395)*1,F$1461:F$1491))</f>
        <v>-0.62324131195322252</v>
      </c>
      <c r="O1395" s="2" cm="1">
        <f t="array" ref="O1395">IF(G1395="","",G1395-SUMPRODUCT(($B$1461:$B$1491=$J1395)*1,G$1461:G$1491))</f>
        <v>-0.61573615530005199</v>
      </c>
    </row>
    <row r="1396" spans="1:15" x14ac:dyDescent="0.55000000000000004">
      <c r="A1396" s="3">
        <v>45</v>
      </c>
      <c r="B1396" s="4">
        <v>29</v>
      </c>
      <c r="C1396" s="2">
        <f>IF(logVir!C1396="","",LN(資本ストック!C1396))</f>
        <v>12.635150771457592</v>
      </c>
      <c r="D1396" s="2">
        <f>IF(logVir!D1396="","",LN(資本ストック!D1396))</f>
        <v>12.504339003208234</v>
      </c>
      <c r="E1396" s="2">
        <f>IF(logVir!E1396="","",LN(資本ストック!E1396))</f>
        <v>12.302853797148027</v>
      </c>
      <c r="F1396" s="2">
        <f>IF(logVir!F1396="","",LN(資本ストック!F1396))</f>
        <v>12.27904034067158</v>
      </c>
      <c r="G1396" s="2">
        <f>IF(logVir!G1396="","",LN(資本ストック!G1396))</f>
        <v>12.225830431505315</v>
      </c>
      <c r="I1396" s="3">
        <v>45</v>
      </c>
      <c r="J1396" s="3">
        <v>29</v>
      </c>
      <c r="K1396" s="2" cm="1">
        <f t="array" ref="K1396">IF(C1396="","",C1396-SUMPRODUCT(($B$1461:$B$1491=$J1396)*1,C$1461:C$1491))</f>
        <v>-0.59508617029662148</v>
      </c>
      <c r="L1396" s="2" cm="1">
        <f t="array" ref="L1396">IF(D1396="","",D1396-SUMPRODUCT(($B$1461:$B$1491=$J1396)*1,D$1461:D$1491))</f>
        <v>-0.74924928131161117</v>
      </c>
      <c r="M1396" s="2" cm="1">
        <f t="array" ref="M1396">IF(E1396="","",E1396-SUMPRODUCT(($B$1461:$B$1491=$J1396)*1,E$1461:E$1491))</f>
        <v>-0.88760702471812003</v>
      </c>
      <c r="N1396" s="2" cm="1">
        <f t="array" ref="N1396">IF(F1396="","",F1396-SUMPRODUCT(($B$1461:$B$1491=$J1396)*1,F$1461:F$1491))</f>
        <v>-0.90372434143136537</v>
      </c>
      <c r="O1396" s="2" cm="1">
        <f t="array" ref="O1396">IF(G1396="","",G1396-SUMPRODUCT(($B$1461:$B$1491=$J1396)*1,G$1461:G$1491))</f>
        <v>-0.92583203360950783</v>
      </c>
    </row>
    <row r="1397" spans="1:15" x14ac:dyDescent="0.55000000000000004">
      <c r="A1397" s="3">
        <v>45</v>
      </c>
      <c r="B1397" s="4">
        <v>30</v>
      </c>
      <c r="C1397" s="2">
        <f>IF(logVir!C1397="","",LN(資本ストック!C1397))</f>
        <v>12.653172343226831</v>
      </c>
      <c r="D1397" s="2">
        <f>IF(logVir!D1397="","",LN(資本ストック!D1397))</f>
        <v>12.972785917503384</v>
      </c>
      <c r="E1397" s="2">
        <f>IF(logVir!E1397="","",LN(資本ストック!E1397))</f>
        <v>12.928388572326567</v>
      </c>
      <c r="F1397" s="2">
        <f>IF(logVir!F1397="","",LN(資本ストック!F1397))</f>
        <v>12.870951959741076</v>
      </c>
      <c r="G1397" s="2">
        <f>IF(logVir!G1397="","",LN(資本ストック!G1397))</f>
        <v>12.857733628640878</v>
      </c>
      <c r="I1397" s="3">
        <v>45</v>
      </c>
      <c r="J1397" s="3">
        <v>30</v>
      </c>
      <c r="K1397" s="2" cm="1">
        <f t="array" ref="K1397">IF(C1397="","",C1397-SUMPRODUCT(($B$1461:$B$1491=$J1397)*1,C$1461:C$1491))</f>
        <v>-0.66026431912053418</v>
      </c>
      <c r="L1397" s="2" cm="1">
        <f t="array" ref="L1397">IF(D1397="","",D1397-SUMPRODUCT(($B$1461:$B$1491=$J1397)*1,D$1461:D$1491))</f>
        <v>-0.41584240700351138</v>
      </c>
      <c r="M1397" s="2" cm="1">
        <f t="array" ref="M1397">IF(E1397="","",E1397-SUMPRODUCT(($B$1461:$B$1491=$J1397)*1,E$1461:E$1491))</f>
        <v>-0.39202521963983017</v>
      </c>
      <c r="N1397" s="2" cm="1">
        <f t="array" ref="N1397">IF(F1397="","",F1397-SUMPRODUCT(($B$1461:$B$1491=$J1397)*1,F$1461:F$1491))</f>
        <v>-0.43635352470409217</v>
      </c>
      <c r="O1397" s="2" cm="1">
        <f t="array" ref="O1397">IF(G1397="","",G1397-SUMPRODUCT(($B$1461:$B$1491=$J1397)*1,G$1461:G$1491))</f>
        <v>-0.4372152347760796</v>
      </c>
    </row>
    <row r="1398" spans="1:15" x14ac:dyDescent="0.55000000000000004">
      <c r="A1398" s="3">
        <v>45</v>
      </c>
      <c r="B1398" s="4">
        <v>31</v>
      </c>
      <c r="C1398" s="2">
        <f>IF(logVir!C1398="","",LN(資本ストック!C1398))</f>
        <v>12.696247289635348</v>
      </c>
      <c r="D1398" s="2">
        <f>IF(logVir!D1398="","",LN(資本ストック!D1398))</f>
        <v>12.630765750099718</v>
      </c>
      <c r="E1398" s="2">
        <f>IF(logVir!E1398="","",LN(資本ストック!E1398))</f>
        <v>12.607125130468814</v>
      </c>
      <c r="F1398" s="2">
        <f>IF(logVir!F1398="","",LN(資本ストック!F1398))</f>
        <v>12.580792730572993</v>
      </c>
      <c r="G1398" s="2">
        <f>IF(logVir!G1398="","",LN(資本ストック!G1398))</f>
        <v>12.664602369406992</v>
      </c>
      <c r="I1398" s="3">
        <v>45</v>
      </c>
      <c r="J1398" s="3">
        <v>31</v>
      </c>
      <c r="K1398" s="2" cm="1">
        <f t="array" ref="K1398">IF(C1398="","",C1398-SUMPRODUCT(($B$1461:$B$1491=$J1398)*1,C$1461:C$1491))</f>
        <v>-0.62035917843697064</v>
      </c>
      <c r="L1398" s="2" cm="1">
        <f t="array" ref="L1398">IF(D1398="","",D1398-SUMPRODUCT(($B$1461:$B$1491=$J1398)*1,D$1461:D$1491))</f>
        <v>-0.60467142605690682</v>
      </c>
      <c r="M1398" s="2" cm="1">
        <f t="array" ref="M1398">IF(E1398="","",E1398-SUMPRODUCT(($B$1461:$B$1491=$J1398)*1,E$1461:E$1491))</f>
        <v>-0.56735140992499566</v>
      </c>
      <c r="N1398" s="2" cm="1">
        <f t="array" ref="N1398">IF(F1398="","",F1398-SUMPRODUCT(($B$1461:$B$1491=$J1398)*1,F$1461:F$1491))</f>
        <v>-0.56017200149270963</v>
      </c>
      <c r="O1398" s="2" cm="1">
        <f t="array" ref="O1398">IF(G1398="","",G1398-SUMPRODUCT(($B$1461:$B$1491=$J1398)*1,G$1461:G$1491))</f>
        <v>-0.47624294163513348</v>
      </c>
    </row>
    <row r="1399" spans="1:15" x14ac:dyDescent="0.55000000000000004">
      <c r="A1399" s="3">
        <v>46</v>
      </c>
      <c r="B1399" s="4">
        <v>1</v>
      </c>
      <c r="C1399" s="2">
        <f>IF(logVir!C1399="","",LN(資本ストック!C1399))</f>
        <v>13.566301112813655</v>
      </c>
      <c r="D1399" s="2">
        <f>IF(logVir!D1399="","",LN(資本ストック!D1399))</f>
        <v>12.983804943152911</v>
      </c>
      <c r="E1399" s="2">
        <f>IF(logVir!E1399="","",LN(資本ストック!E1399))</f>
        <v>12.880721919795416</v>
      </c>
      <c r="F1399" s="2">
        <f>IF(logVir!F1399="","",LN(資本ストック!F1399))</f>
        <v>12.820639150128116</v>
      </c>
      <c r="G1399" s="2">
        <f>IF(logVir!G1399="","",LN(資本ストック!G1399))</f>
        <v>12.636192282983917</v>
      </c>
      <c r="I1399" s="3">
        <v>46</v>
      </c>
      <c r="J1399" s="3">
        <v>1</v>
      </c>
      <c r="K1399" s="2" cm="1">
        <f t="array" ref="K1399">IF(C1399="","",C1399-SUMPRODUCT(($B$1461:$B$1491=$J1399)*1,C$1461:C$1491))</f>
        <v>0.97828956728076477</v>
      </c>
      <c r="L1399" s="2" cm="1">
        <f t="array" ref="L1399">IF(D1399="","",D1399-SUMPRODUCT(($B$1461:$B$1491=$J1399)*1,D$1461:D$1491))</f>
        <v>0.55263711945594629</v>
      </c>
      <c r="M1399" s="2" cm="1">
        <f t="array" ref="M1399">IF(E1399="","",E1399-SUMPRODUCT(($B$1461:$B$1491=$J1399)*1,E$1461:E$1491))</f>
        <v>0.56247048797353294</v>
      </c>
      <c r="N1399" s="2" cm="1">
        <f t="array" ref="N1399">IF(F1399="","",F1399-SUMPRODUCT(($B$1461:$B$1491=$J1399)*1,F$1461:F$1491))</f>
        <v>0.51850354652956199</v>
      </c>
      <c r="O1399" s="2" cm="1">
        <f t="array" ref="O1399">IF(G1399="","",G1399-SUMPRODUCT(($B$1461:$B$1491=$J1399)*1,G$1461:G$1491))</f>
        <v>0.41517815263195246</v>
      </c>
    </row>
    <row r="1400" spans="1:15" x14ac:dyDescent="0.55000000000000004">
      <c r="A1400" s="3">
        <v>46</v>
      </c>
      <c r="B1400" s="4">
        <v>2</v>
      </c>
      <c r="C1400" s="2">
        <f>IF(logVir!C1400="","",LN(資本ストック!C1400))</f>
        <v>10.827192190041094</v>
      </c>
      <c r="D1400" s="2">
        <f>IF(logVir!D1400="","",LN(資本ストック!D1400))</f>
        <v>11.150208864436182</v>
      </c>
      <c r="E1400" s="2">
        <f>IF(logVir!E1400="","",LN(資本ストック!E1400))</f>
        <v>11.290116607600336</v>
      </c>
      <c r="F1400" s="2">
        <f>IF(logVir!F1400="","",LN(資本ストック!F1400))</f>
        <v>11.288647086981783</v>
      </c>
      <c r="G1400" s="2">
        <f>IF(logVir!G1400="","",LN(資本ストック!G1400))</f>
        <v>11.30972097561939</v>
      </c>
      <c r="I1400" s="3">
        <v>46</v>
      </c>
      <c r="J1400" s="3">
        <v>2</v>
      </c>
      <c r="K1400" s="2" cm="1">
        <f t="array" ref="K1400">IF(C1400="","",C1400-SUMPRODUCT(($B$1461:$B$1491=$J1400)*1,C$1461:C$1491))</f>
        <v>0.34329023772906986</v>
      </c>
      <c r="L1400" s="2" cm="1">
        <f t="array" ref="L1400">IF(D1400="","",D1400-SUMPRODUCT(($B$1461:$B$1491=$J1400)*1,D$1461:D$1491))</f>
        <v>0.65240326734306997</v>
      </c>
      <c r="M1400" s="2" cm="1">
        <f t="array" ref="M1400">IF(E1400="","",E1400-SUMPRODUCT(($B$1461:$B$1491=$J1400)*1,E$1461:E$1491))</f>
        <v>0.77530615873227404</v>
      </c>
      <c r="N1400" s="2" cm="1">
        <f t="array" ref="N1400">IF(F1400="","",F1400-SUMPRODUCT(($B$1461:$B$1491=$J1400)*1,F$1461:F$1491))</f>
        <v>0.79928851360560138</v>
      </c>
      <c r="O1400" s="2" cm="1">
        <f t="array" ref="O1400">IF(G1400="","",G1400-SUMPRODUCT(($B$1461:$B$1491=$J1400)*1,G$1461:G$1491))</f>
        <v>0.8493894777474793</v>
      </c>
    </row>
    <row r="1401" spans="1:15" x14ac:dyDescent="0.55000000000000004">
      <c r="A1401" s="3">
        <v>46</v>
      </c>
      <c r="B1401" s="4">
        <v>3</v>
      </c>
      <c r="C1401" s="2">
        <f>IF(logVir!C1401="","",LN(資本ストック!C1401))</f>
        <v>13.012813616570186</v>
      </c>
      <c r="D1401" s="2">
        <f>IF(logVir!D1401="","",LN(資本ストック!D1401))</f>
        <v>13.042209188088995</v>
      </c>
      <c r="E1401" s="2">
        <f>IF(logVir!E1401="","",LN(資本ストック!E1401))</f>
        <v>13.12253492111298</v>
      </c>
      <c r="F1401" s="2">
        <f>IF(logVir!F1401="","",LN(資本ストック!F1401))</f>
        <v>13.148282928334371</v>
      </c>
      <c r="G1401" s="2">
        <f>IF(logVir!G1401="","",LN(資本ストック!G1401))</f>
        <v>13.103538098178722</v>
      </c>
      <c r="I1401" s="3">
        <v>46</v>
      </c>
      <c r="J1401" s="3">
        <v>3</v>
      </c>
      <c r="K1401" s="2" cm="1">
        <f t="array" ref="K1401">IF(C1401="","",C1401-SUMPRODUCT(($B$1461:$B$1491=$J1401)*1,C$1461:C$1491))</f>
        <v>0.37165570266207482</v>
      </c>
      <c r="L1401" s="2" cm="1">
        <f t="array" ref="L1401">IF(D1401="","",D1401-SUMPRODUCT(($B$1461:$B$1491=$J1401)*1,D$1461:D$1491))</f>
        <v>0.39259416242043166</v>
      </c>
      <c r="M1401" s="2" cm="1">
        <f t="array" ref="M1401">IF(E1401="","",E1401-SUMPRODUCT(($B$1461:$B$1491=$J1401)*1,E$1461:E$1491))</f>
        <v>0.40814263393597372</v>
      </c>
      <c r="N1401" s="2" cm="1">
        <f t="array" ref="N1401">IF(F1401="","",F1401-SUMPRODUCT(($B$1461:$B$1491=$J1401)*1,F$1461:F$1491))</f>
        <v>0.43779256528372912</v>
      </c>
      <c r="O1401" s="2" cm="1">
        <f t="array" ref="O1401">IF(G1401="","",G1401-SUMPRODUCT(($B$1461:$B$1491=$J1401)*1,G$1461:G$1491))</f>
        <v>0.39794134469706322</v>
      </c>
    </row>
    <row r="1402" spans="1:15" x14ac:dyDescent="0.55000000000000004">
      <c r="A1402" s="3">
        <v>46</v>
      </c>
      <c r="B1402" s="4">
        <v>4</v>
      </c>
      <c r="C1402" s="2">
        <f>IF(logVir!C1402="","",LN(資本ストック!C1402))</f>
        <v>9.8799530908529221</v>
      </c>
      <c r="D1402" s="2">
        <f>IF(logVir!D1402="","",LN(資本ストック!D1402))</f>
        <v>9.6306247265622034</v>
      </c>
      <c r="E1402" s="2">
        <f>IF(logVir!E1402="","",LN(資本ストック!E1402))</f>
        <v>9.4803125607358787</v>
      </c>
      <c r="F1402" s="2">
        <f>IF(logVir!F1402="","",LN(資本ストック!F1402))</f>
        <v>9.3911706491818219</v>
      </c>
      <c r="G1402" s="2">
        <f>IF(logVir!G1402="","",LN(資本ストック!G1402))</f>
        <v>9.255182694501725</v>
      </c>
      <c r="I1402" s="3">
        <v>46</v>
      </c>
      <c r="J1402" s="3">
        <v>4</v>
      </c>
      <c r="K1402" s="2" cm="1">
        <f t="array" ref="K1402">IF(C1402="","",C1402-SUMPRODUCT(($B$1461:$B$1491=$J1402)*1,C$1461:C$1491))</f>
        <v>-1.0767525008244565</v>
      </c>
      <c r="L1402" s="2" cm="1">
        <f t="array" ref="L1402">IF(D1402="","",D1402-SUMPRODUCT(($B$1461:$B$1491=$J1402)*1,D$1461:D$1491))</f>
        <v>-1.1898364043881955</v>
      </c>
      <c r="M1402" s="2" cm="1">
        <f t="array" ref="M1402">IF(E1402="","",E1402-SUMPRODUCT(($B$1461:$B$1491=$J1402)*1,E$1461:E$1491))</f>
        <v>-1.3010946658020668</v>
      </c>
      <c r="N1402" s="2" cm="1">
        <f t="array" ref="N1402">IF(F1402="","",F1402-SUMPRODUCT(($B$1461:$B$1491=$J1402)*1,F$1461:F$1491))</f>
        <v>-1.3638447629515547</v>
      </c>
      <c r="O1402" s="2" cm="1">
        <f t="array" ref="O1402">IF(G1402="","",G1402-SUMPRODUCT(($B$1461:$B$1491=$J1402)*1,G$1461:G$1491))</f>
        <v>-1.4688072617723034</v>
      </c>
    </row>
    <row r="1403" spans="1:15" x14ac:dyDescent="0.55000000000000004">
      <c r="A1403" s="3">
        <v>46</v>
      </c>
      <c r="B1403" s="4">
        <v>5</v>
      </c>
      <c r="C1403" s="2">
        <f>IF(logVir!C1403="","",LN(資本ストック!C1403))</f>
        <v>11.233824458923721</v>
      </c>
      <c r="D1403" s="2">
        <f>IF(logVir!D1403="","",LN(資本ストック!D1403))</f>
        <v>11.270308457780947</v>
      </c>
      <c r="E1403" s="2">
        <f>IF(logVir!E1403="","",LN(資本ストック!E1403))</f>
        <v>11.178480926248854</v>
      </c>
      <c r="F1403" s="2">
        <f>IF(logVir!F1403="","",LN(資本ストック!F1403))</f>
        <v>11.166114669682294</v>
      </c>
      <c r="G1403" s="2">
        <f>IF(logVir!G1403="","",LN(資本ストック!G1403))</f>
        <v>11.148725059534767</v>
      </c>
      <c r="I1403" s="3">
        <v>46</v>
      </c>
      <c r="J1403" s="3">
        <v>5</v>
      </c>
      <c r="K1403" s="2" cm="1">
        <f t="array" ref="K1403">IF(C1403="","",C1403-SUMPRODUCT(($B$1461:$B$1491=$J1403)*1,C$1461:C$1491))</f>
        <v>-0.15887665081042712</v>
      </c>
      <c r="L1403" s="2" cm="1">
        <f t="array" ref="L1403">IF(D1403="","",D1403-SUMPRODUCT(($B$1461:$B$1491=$J1403)*1,D$1461:D$1491))</f>
        <v>-8.0355393706632583E-2</v>
      </c>
      <c r="M1403" s="2" cm="1">
        <f t="array" ref="M1403">IF(E1403="","",E1403-SUMPRODUCT(($B$1461:$B$1491=$J1403)*1,E$1461:E$1491))</f>
        <v>-0.21443355191690117</v>
      </c>
      <c r="N1403" s="2" cm="1">
        <f t="array" ref="N1403">IF(F1403="","",F1403-SUMPRODUCT(($B$1461:$B$1491=$J1403)*1,F$1461:F$1491))</f>
        <v>-0.21880278719396884</v>
      </c>
      <c r="O1403" s="2" cm="1">
        <f t="array" ref="O1403">IF(G1403="","",G1403-SUMPRODUCT(($B$1461:$B$1491=$J1403)*1,G$1461:G$1491))</f>
        <v>-0.24013599632601235</v>
      </c>
    </row>
    <row r="1404" spans="1:15" x14ac:dyDescent="0.55000000000000004">
      <c r="A1404" s="3">
        <v>46</v>
      </c>
      <c r="B1404" s="4">
        <v>6</v>
      </c>
      <c r="C1404" s="2">
        <f>IF(logVir!C1404="","",LN(資本ストック!C1404))</f>
        <v>11.480543162006036</v>
      </c>
      <c r="D1404" s="2">
        <f>IF(logVir!D1404="","",LN(資本ストック!D1404))</f>
        <v>11.337523545115122</v>
      </c>
      <c r="E1404" s="2">
        <f>IF(logVir!E1404="","",LN(資本ストック!E1404))</f>
        <v>11.200210344961677</v>
      </c>
      <c r="F1404" s="2">
        <f>IF(logVir!F1404="","",LN(資本ストック!F1404))</f>
        <v>11.194372138197533</v>
      </c>
      <c r="G1404" s="2">
        <f>IF(logVir!G1404="","",LN(資本ストック!G1404))</f>
        <v>11.177719917164827</v>
      </c>
      <c r="I1404" s="3">
        <v>46</v>
      </c>
      <c r="J1404" s="3">
        <v>6</v>
      </c>
      <c r="K1404" s="2" cm="1">
        <f t="array" ref="K1404">IF(C1404="","",C1404-SUMPRODUCT(($B$1461:$B$1491=$J1404)*1,C$1461:C$1491))</f>
        <v>-1.6702259932424255</v>
      </c>
      <c r="L1404" s="2" cm="1">
        <f t="array" ref="L1404">IF(D1404="","",D1404-SUMPRODUCT(($B$1461:$B$1491=$J1404)*1,D$1461:D$1491))</f>
        <v>-1.8371691474373719</v>
      </c>
      <c r="M1404" s="2" cm="1">
        <f t="array" ref="M1404">IF(E1404="","",E1404-SUMPRODUCT(($B$1461:$B$1491=$J1404)*1,E$1461:E$1491))</f>
        <v>-2.0056477720706312</v>
      </c>
      <c r="N1404" s="2" cm="1">
        <f t="array" ref="N1404">IF(F1404="","",F1404-SUMPRODUCT(($B$1461:$B$1491=$J1404)*1,F$1461:F$1491))</f>
        <v>-2.0138641241953206</v>
      </c>
      <c r="O1404" s="2" cm="1">
        <f t="array" ref="O1404">IF(G1404="","",G1404-SUMPRODUCT(($B$1461:$B$1491=$J1404)*1,G$1461:G$1491))</f>
        <v>-2.0391284105387779</v>
      </c>
    </row>
    <row r="1405" spans="1:15" x14ac:dyDescent="0.55000000000000004">
      <c r="A1405" s="3">
        <v>46</v>
      </c>
      <c r="B1405" s="4">
        <v>7</v>
      </c>
      <c r="C1405" s="2">
        <f>IF(logVir!C1405="","",LN(資本ストック!C1405))</f>
        <v>11.601975695293838</v>
      </c>
      <c r="D1405" s="2">
        <f>IF(logVir!D1405="","",LN(資本ストック!D1405))</f>
        <v>11.840090324413802</v>
      </c>
      <c r="E1405" s="2">
        <f>IF(logVir!E1405="","",LN(資本ストック!E1405))</f>
        <v>12.032909220487678</v>
      </c>
      <c r="F1405" s="2">
        <f>IF(logVir!F1405="","",LN(資本ストック!F1405))</f>
        <v>12.080559911379179</v>
      </c>
      <c r="G1405" s="2">
        <f>IF(logVir!G1405="","",LN(資本ストック!G1405))</f>
        <v>12.331930085011519</v>
      </c>
      <c r="I1405" s="3">
        <v>46</v>
      </c>
      <c r="J1405" s="3">
        <v>7</v>
      </c>
      <c r="K1405" s="2" cm="1">
        <f t="array" ref="K1405">IF(C1405="","",C1405-SUMPRODUCT(($B$1461:$B$1491=$J1405)*1,C$1461:C$1491))</f>
        <v>-0.22196638274911962</v>
      </c>
      <c r="L1405" s="2" cm="1">
        <f t="array" ref="L1405">IF(D1405="","",D1405-SUMPRODUCT(($B$1461:$B$1491=$J1405)*1,D$1461:D$1491))</f>
        <v>8.4645067956993003E-2</v>
      </c>
      <c r="M1405" s="2" cm="1">
        <f t="array" ref="M1405">IF(E1405="","",E1405-SUMPRODUCT(($B$1461:$B$1491=$J1405)*1,E$1461:E$1491))</f>
        <v>0.28665203638999159</v>
      </c>
      <c r="N1405" s="2" cm="1">
        <f t="array" ref="N1405">IF(F1405="","",F1405-SUMPRODUCT(($B$1461:$B$1491=$J1405)*1,F$1461:F$1491))</f>
        <v>0.35119987403864172</v>
      </c>
      <c r="O1405" s="2" cm="1">
        <f t="array" ref="O1405">IF(G1405="","",G1405-SUMPRODUCT(($B$1461:$B$1491=$J1405)*1,G$1461:G$1491))</f>
        <v>0.60392601327083106</v>
      </c>
    </row>
    <row r="1406" spans="1:15" x14ac:dyDescent="0.55000000000000004">
      <c r="A1406" s="3">
        <v>46</v>
      </c>
      <c r="B1406" s="4">
        <v>8</v>
      </c>
      <c r="C1406" s="2">
        <f>IF(logVir!C1406="","",LN(資本ストック!C1406))</f>
        <v>10.164761155293212</v>
      </c>
      <c r="D1406" s="2">
        <f>IF(logVir!D1406="","",LN(資本ストック!D1406))</f>
        <v>10.194458581587792</v>
      </c>
      <c r="E1406" s="2">
        <f>IF(logVir!E1406="","",LN(資本ストック!E1406))</f>
        <v>10.17595215929604</v>
      </c>
      <c r="F1406" s="2">
        <f>IF(logVir!F1406="","",LN(資本ストック!F1406))</f>
        <v>10.178869142912182</v>
      </c>
      <c r="G1406" s="2">
        <f>IF(logVir!G1406="","",LN(資本ストック!G1406))</f>
        <v>10.242036431158434</v>
      </c>
      <c r="I1406" s="3">
        <v>46</v>
      </c>
      <c r="J1406" s="3">
        <v>8</v>
      </c>
      <c r="K1406" s="2" cm="1">
        <f t="array" ref="K1406">IF(C1406="","",C1406-SUMPRODUCT(($B$1461:$B$1491=$J1406)*1,C$1461:C$1491))</f>
        <v>-2.2761620386833155</v>
      </c>
      <c r="L1406" s="2" cm="1">
        <f t="array" ref="L1406">IF(D1406="","",D1406-SUMPRODUCT(($B$1461:$B$1491=$J1406)*1,D$1461:D$1491))</f>
        <v>-2.2667154426294545</v>
      </c>
      <c r="M1406" s="2" cm="1">
        <f t="array" ref="M1406">IF(E1406="","",E1406-SUMPRODUCT(($B$1461:$B$1491=$J1406)*1,E$1461:E$1491))</f>
        <v>-2.2768443606281767</v>
      </c>
      <c r="N1406" s="2" cm="1">
        <f t="array" ref="N1406">IF(F1406="","",F1406-SUMPRODUCT(($B$1461:$B$1491=$J1406)*1,F$1461:F$1491))</f>
        <v>-2.3216129096206313</v>
      </c>
      <c r="O1406" s="2" cm="1">
        <f t="array" ref="O1406">IF(G1406="","",G1406-SUMPRODUCT(($B$1461:$B$1491=$J1406)*1,G$1461:G$1491))</f>
        <v>-2.2221508649128996</v>
      </c>
    </row>
    <row r="1407" spans="1:15" x14ac:dyDescent="0.55000000000000004">
      <c r="A1407" s="3">
        <v>46</v>
      </c>
      <c r="B1407" s="4">
        <v>9</v>
      </c>
      <c r="C1407" s="2">
        <f>IF(logVir!C1407="","",LN(資本ストック!C1407))</f>
        <v>10.176035397563917</v>
      </c>
      <c r="D1407" s="2">
        <f>IF(logVir!D1407="","",LN(資本ストック!D1407))</f>
        <v>10.082216997008699</v>
      </c>
      <c r="E1407" s="2">
        <f>IF(logVir!E1407="","",LN(資本ストック!E1407))</f>
        <v>10.172745281829007</v>
      </c>
      <c r="F1407" s="2">
        <f>IF(logVir!F1407="","",LN(資本ストック!F1407))</f>
        <v>10.113013422886143</v>
      </c>
      <c r="G1407" s="2">
        <f>IF(logVir!G1407="","",LN(資本ストック!G1407))</f>
        <v>10.271409808495127</v>
      </c>
      <c r="I1407" s="3">
        <v>46</v>
      </c>
      <c r="J1407" s="3">
        <v>9</v>
      </c>
      <c r="K1407" s="2" cm="1">
        <f t="array" ref="K1407">IF(C1407="","",C1407-SUMPRODUCT(($B$1461:$B$1491=$J1407)*1,C$1461:C$1491))</f>
        <v>-1.1008301040490771</v>
      </c>
      <c r="L1407" s="2" cm="1">
        <f t="array" ref="L1407">IF(D1407="","",D1407-SUMPRODUCT(($B$1461:$B$1491=$J1407)*1,D$1461:D$1491))</f>
        <v>-1.168405945747562</v>
      </c>
      <c r="M1407" s="2" cm="1">
        <f t="array" ref="M1407">IF(E1407="","",E1407-SUMPRODUCT(($B$1461:$B$1491=$J1407)*1,E$1461:E$1491))</f>
        <v>-1.1618448075268084</v>
      </c>
      <c r="N1407" s="2" cm="1">
        <f t="array" ref="N1407">IF(F1407="","",F1407-SUMPRODUCT(($B$1461:$B$1491=$J1407)*1,F$1461:F$1491))</f>
        <v>-1.1938187961710067</v>
      </c>
      <c r="O1407" s="2" cm="1">
        <f t="array" ref="O1407">IF(G1407="","",G1407-SUMPRODUCT(($B$1461:$B$1491=$J1407)*1,G$1461:G$1491))</f>
        <v>-1.0358305068785043</v>
      </c>
    </row>
    <row r="1408" spans="1:15" x14ac:dyDescent="0.55000000000000004">
      <c r="A1408" s="3">
        <v>46</v>
      </c>
      <c r="B1408" s="4">
        <v>10</v>
      </c>
      <c r="C1408" s="2">
        <f>IF(logVir!C1408="","",LN(資本ストック!C1408))</f>
        <v>11.250754871009029</v>
      </c>
      <c r="D1408" s="2">
        <f>IF(logVir!D1408="","",LN(資本ストック!D1408))</f>
        <v>11.165443350769698</v>
      </c>
      <c r="E1408" s="2">
        <f>IF(logVir!E1408="","",LN(資本ストック!E1408))</f>
        <v>11.27202840760609</v>
      </c>
      <c r="F1408" s="2">
        <f>IF(logVir!F1408="","",LN(資本ストック!F1408))</f>
        <v>11.243215314017453</v>
      </c>
      <c r="G1408" s="2">
        <f>IF(logVir!G1408="","",LN(資本ストック!G1408))</f>
        <v>11.239215782324502</v>
      </c>
      <c r="I1408" s="3">
        <v>46</v>
      </c>
      <c r="J1408" s="3">
        <v>10</v>
      </c>
      <c r="K1408" s="2" cm="1">
        <f t="array" ref="K1408">IF(C1408="","",C1408-SUMPRODUCT(($B$1461:$B$1491=$J1408)*1,C$1461:C$1491))</f>
        <v>-1.4244963220224953</v>
      </c>
      <c r="L1408" s="2" cm="1">
        <f t="array" ref="L1408">IF(D1408="","",D1408-SUMPRODUCT(($B$1461:$B$1491=$J1408)*1,D$1461:D$1491))</f>
        <v>-1.5771640014918411</v>
      </c>
      <c r="M1408" s="2" cm="1">
        <f t="array" ref="M1408">IF(E1408="","",E1408-SUMPRODUCT(($B$1461:$B$1491=$J1408)*1,E$1461:E$1491))</f>
        <v>-1.5530868214150715</v>
      </c>
      <c r="N1408" s="2" cm="1">
        <f t="array" ref="N1408">IF(F1408="","",F1408-SUMPRODUCT(($B$1461:$B$1491=$J1408)*1,F$1461:F$1491))</f>
        <v>-1.5732962677117754</v>
      </c>
      <c r="O1408" s="2" cm="1">
        <f t="array" ref="O1408">IF(G1408="","",G1408-SUMPRODUCT(($B$1461:$B$1491=$J1408)*1,G$1461:G$1491))</f>
        <v>-1.5913808940199416</v>
      </c>
    </row>
    <row r="1409" spans="1:15" x14ac:dyDescent="0.55000000000000004">
      <c r="A1409" s="3">
        <v>46</v>
      </c>
      <c r="B1409" s="4">
        <v>11</v>
      </c>
      <c r="C1409" s="2">
        <f>IF(logVir!C1409="","",LN(資本ストック!C1409))</f>
        <v>12.474072653656151</v>
      </c>
      <c r="D1409" s="2">
        <f>IF(logVir!D1409="","",LN(資本ストック!D1409))</f>
        <v>12.488814517138019</v>
      </c>
      <c r="E1409" s="2">
        <f>IF(logVir!E1409="","",LN(資本ストック!E1409))</f>
        <v>12.644853245701825</v>
      </c>
      <c r="F1409" s="2">
        <f>IF(logVir!F1409="","",LN(資本ストック!F1409))</f>
        <v>12.696258611301785</v>
      </c>
      <c r="G1409" s="2">
        <f>IF(logVir!G1409="","",LN(資本ストック!G1409))</f>
        <v>12.822021566604393</v>
      </c>
      <c r="I1409" s="3">
        <v>46</v>
      </c>
      <c r="J1409" s="3">
        <v>11</v>
      </c>
      <c r="K1409" s="2" cm="1">
        <f t="array" ref="K1409">IF(C1409="","",C1409-SUMPRODUCT(($B$1461:$B$1491=$J1409)*1,C$1461:C$1491))</f>
        <v>9.1980697059907968E-2</v>
      </c>
      <c r="L1409" s="2" cm="1">
        <f t="array" ref="L1409">IF(D1409="","",D1409-SUMPRODUCT(($B$1461:$B$1491=$J1409)*1,D$1461:D$1491))</f>
        <v>0.11338311460148809</v>
      </c>
      <c r="M1409" s="2" cm="1">
        <f t="array" ref="M1409">IF(E1409="","",E1409-SUMPRODUCT(($B$1461:$B$1491=$J1409)*1,E$1461:E$1491))</f>
        <v>0.21661955437381053</v>
      </c>
      <c r="N1409" s="2" cm="1">
        <f t="array" ref="N1409">IF(F1409="","",F1409-SUMPRODUCT(($B$1461:$B$1491=$J1409)*1,F$1461:F$1491))</f>
        <v>0.25715525225202107</v>
      </c>
      <c r="O1409" s="2" cm="1">
        <f t="array" ref="O1409">IF(G1409="","",G1409-SUMPRODUCT(($B$1461:$B$1491=$J1409)*1,G$1461:G$1491))</f>
        <v>0.34895223355546179</v>
      </c>
    </row>
    <row r="1410" spans="1:15" x14ac:dyDescent="0.55000000000000004">
      <c r="A1410" s="3">
        <v>46</v>
      </c>
      <c r="B1410" s="4">
        <v>12</v>
      </c>
      <c r="C1410" s="2">
        <f>IF(logVir!C1410="","",LN(資本ストック!C1410))</f>
        <v>11.402831315751198</v>
      </c>
      <c r="D1410" s="2">
        <f>IF(logVir!D1410="","",LN(資本ストック!D1410))</f>
        <v>11.416197251505633</v>
      </c>
      <c r="E1410" s="2">
        <f>IF(logVir!E1410="","",LN(資本ストック!E1410))</f>
        <v>11.501033028146463</v>
      </c>
      <c r="F1410" s="2">
        <f>IF(logVir!F1410="","",LN(資本ストック!F1410))</f>
        <v>11.482188130200429</v>
      </c>
      <c r="G1410" s="2">
        <f>IF(logVir!G1410="","",LN(資本ストック!G1410))</f>
        <v>11.414117594146221</v>
      </c>
      <c r="I1410" s="3">
        <v>46</v>
      </c>
      <c r="J1410" s="3">
        <v>12</v>
      </c>
      <c r="K1410" s="2" cm="1">
        <f t="array" ref="K1410">IF(C1410="","",C1410-SUMPRODUCT(($B$1461:$B$1491=$J1410)*1,C$1461:C$1491))</f>
        <v>-0.89972839051014297</v>
      </c>
      <c r="L1410" s="2" cm="1">
        <f t="array" ref="L1410">IF(D1410="","",D1410-SUMPRODUCT(($B$1461:$B$1491=$J1410)*1,D$1461:D$1491))</f>
        <v>-0.84135805122677887</v>
      </c>
      <c r="M1410" s="2" cm="1">
        <f t="array" ref="M1410">IF(E1410="","",E1410-SUMPRODUCT(($B$1461:$B$1491=$J1410)*1,E$1461:E$1491))</f>
        <v>-0.78615782747855434</v>
      </c>
      <c r="N1410" s="2" cm="1">
        <f t="array" ref="N1410">IF(F1410="","",F1410-SUMPRODUCT(($B$1461:$B$1491=$J1410)*1,F$1461:F$1491))</f>
        <v>-0.76699917982901411</v>
      </c>
      <c r="O1410" s="2" cm="1">
        <f t="array" ref="O1410">IF(G1410="","",G1410-SUMPRODUCT(($B$1461:$B$1491=$J1410)*1,G$1461:G$1491))</f>
        <v>-0.79322534205133799</v>
      </c>
    </row>
    <row r="1411" spans="1:15" x14ac:dyDescent="0.55000000000000004">
      <c r="A1411" s="3">
        <v>46</v>
      </c>
      <c r="B1411" s="4">
        <v>13</v>
      </c>
      <c r="C1411" s="2">
        <f>IF(logVir!C1411="","",LN(資本ストック!C1411))</f>
        <v>9.7764525938300615</v>
      </c>
      <c r="D1411" s="2">
        <f>IF(logVir!D1411="","",LN(資本ストック!D1411))</f>
        <v>9.7592975843292642</v>
      </c>
      <c r="E1411" s="2">
        <f>IF(logVir!E1411="","",LN(資本ストック!E1411))</f>
        <v>9.9139399604846528</v>
      </c>
      <c r="F1411" s="2">
        <f>IF(logVir!F1411="","",LN(資本ストック!F1411))</f>
        <v>9.8936381879480635</v>
      </c>
      <c r="G1411" s="2">
        <f>IF(logVir!G1411="","",LN(資本ストック!G1411))</f>
        <v>10.204486846687248</v>
      </c>
      <c r="I1411" s="3">
        <v>46</v>
      </c>
      <c r="J1411" s="3">
        <v>13</v>
      </c>
      <c r="K1411" s="2" cm="1">
        <f t="array" ref="K1411">IF(C1411="","",C1411-SUMPRODUCT(($B$1461:$B$1491=$J1411)*1,C$1461:C$1491))</f>
        <v>-2.0302717487053954</v>
      </c>
      <c r="L1411" s="2" cm="1">
        <f t="array" ref="L1411">IF(D1411="","",D1411-SUMPRODUCT(($B$1461:$B$1491=$J1411)*1,D$1461:D$1491))</f>
        <v>-1.7767812014591726</v>
      </c>
      <c r="M1411" s="2" cm="1">
        <f t="array" ref="M1411">IF(E1411="","",E1411-SUMPRODUCT(($B$1461:$B$1491=$J1411)*1,E$1461:E$1491))</f>
        <v>-1.5608751677408925</v>
      </c>
      <c r="N1411" s="2" cm="1">
        <f t="array" ref="N1411">IF(F1411="","",F1411-SUMPRODUCT(($B$1461:$B$1491=$J1411)*1,F$1461:F$1491))</f>
        <v>-1.5400857217358261</v>
      </c>
      <c r="O1411" s="2" cm="1">
        <f t="array" ref="O1411">IF(G1411="","",G1411-SUMPRODUCT(($B$1461:$B$1491=$J1411)*1,G$1461:G$1491))</f>
        <v>-1.2201283264354821</v>
      </c>
    </row>
    <row r="1412" spans="1:15" x14ac:dyDescent="0.55000000000000004">
      <c r="A1412" s="3">
        <v>46</v>
      </c>
      <c r="B1412" s="4">
        <v>14</v>
      </c>
      <c r="C1412" s="2">
        <f>IF(logVir!C1412="","",LN(資本ストック!C1412))</f>
        <v>9.3512400755029894</v>
      </c>
      <c r="D1412" s="2">
        <f>IF(logVir!D1412="","",LN(資本ストック!D1412))</f>
        <v>9.1553617139941217</v>
      </c>
      <c r="E1412" s="2">
        <f>IF(logVir!E1412="","",LN(資本ストック!E1412))</f>
        <v>9.4689964188114608</v>
      </c>
      <c r="F1412" s="2">
        <f>IF(logVir!F1412="","",LN(資本ストック!F1412))</f>
        <v>9.4731251118017656</v>
      </c>
      <c r="G1412" s="2">
        <f>IF(logVir!G1412="","",LN(資本ストック!G1412))</f>
        <v>9.4902372459146385</v>
      </c>
      <c r="I1412" s="3">
        <v>46</v>
      </c>
      <c r="J1412" s="3">
        <v>14</v>
      </c>
      <c r="K1412" s="2" cm="1">
        <f t="array" ref="K1412">IF(C1412="","",C1412-SUMPRODUCT(($B$1461:$B$1491=$J1412)*1,C$1461:C$1491))</f>
        <v>-3.1363502740544771</v>
      </c>
      <c r="L1412" s="2" cm="1">
        <f t="array" ref="L1412">IF(D1412="","",D1412-SUMPRODUCT(($B$1461:$B$1491=$J1412)*1,D$1461:D$1491))</f>
        <v>-3.3368120292943271</v>
      </c>
      <c r="M1412" s="2" cm="1">
        <f t="array" ref="M1412">IF(E1412="","",E1412-SUMPRODUCT(($B$1461:$B$1491=$J1412)*1,E$1461:E$1491))</f>
        <v>-3.15023747039562</v>
      </c>
      <c r="N1412" s="2" cm="1">
        <f t="array" ref="N1412">IF(F1412="","",F1412-SUMPRODUCT(($B$1461:$B$1491=$J1412)*1,F$1461:F$1491))</f>
        <v>-3.1561570731846444</v>
      </c>
      <c r="O1412" s="2" cm="1">
        <f t="array" ref="O1412">IF(G1412="","",G1412-SUMPRODUCT(($B$1461:$B$1491=$J1412)*1,G$1461:G$1491))</f>
        <v>-3.1266317238200827</v>
      </c>
    </row>
    <row r="1413" spans="1:15" x14ac:dyDescent="0.55000000000000004">
      <c r="A1413" s="3">
        <v>46</v>
      </c>
      <c r="B1413" s="4">
        <v>15</v>
      </c>
      <c r="C1413" s="2">
        <f>IF(logVir!C1413="","",LN(資本ストック!C1413))</f>
        <v>9.6961933107182379</v>
      </c>
      <c r="D1413" s="2">
        <f>IF(logVir!D1413="","",LN(資本ストック!D1413))</f>
        <v>9.6728196440024661</v>
      </c>
      <c r="E1413" s="2">
        <f>IF(logVir!E1413="","",LN(資本ストック!E1413))</f>
        <v>10.018967317808025</v>
      </c>
      <c r="F1413" s="2">
        <f>IF(logVir!F1413="","",LN(資本ストック!F1413))</f>
        <v>9.9313121771590094</v>
      </c>
      <c r="G1413" s="2">
        <f>IF(logVir!G1413="","",LN(資本ストック!G1413))</f>
        <v>9.9605120981767108</v>
      </c>
      <c r="I1413" s="3">
        <v>46</v>
      </c>
      <c r="J1413" s="3">
        <v>15</v>
      </c>
      <c r="K1413" s="2" cm="1">
        <f t="array" ref="K1413">IF(C1413="","",C1413-SUMPRODUCT(($B$1461:$B$1491=$J1413)*1,C$1461:C$1491))</f>
        <v>-0.76654813420694445</v>
      </c>
      <c r="L1413" s="2" cm="1">
        <f t="array" ref="L1413">IF(D1413="","",D1413-SUMPRODUCT(($B$1461:$B$1491=$J1413)*1,D$1461:D$1491))</f>
        <v>-0.81512794442992664</v>
      </c>
      <c r="M1413" s="2" cm="1">
        <f t="array" ref="M1413">IF(E1413="","",E1413-SUMPRODUCT(($B$1461:$B$1491=$J1413)*1,E$1461:E$1491))</f>
        <v>-0.54349384058845729</v>
      </c>
      <c r="N1413" s="2" cm="1">
        <f t="array" ref="N1413">IF(F1413="","",F1413-SUMPRODUCT(($B$1461:$B$1491=$J1413)*1,F$1461:F$1491))</f>
        <v>-0.63908625244032535</v>
      </c>
      <c r="O1413" s="2" cm="1">
        <f t="array" ref="O1413">IF(G1413="","",G1413-SUMPRODUCT(($B$1461:$B$1491=$J1413)*1,G$1461:G$1491))</f>
        <v>-0.61876458235886744</v>
      </c>
    </row>
    <row r="1414" spans="1:15" x14ac:dyDescent="0.55000000000000004">
      <c r="A1414" s="3">
        <v>46</v>
      </c>
      <c r="B1414" s="4">
        <v>16</v>
      </c>
      <c r="C1414" s="2">
        <f>IF(logVir!C1414="","",LN(資本ストック!C1414))</f>
        <v>10.643186338426551</v>
      </c>
      <c r="D1414" s="2">
        <f>IF(logVir!D1414="","",LN(資本ストック!D1414))</f>
        <v>10.592003495677764</v>
      </c>
      <c r="E1414" s="2">
        <f>IF(logVir!E1414="","",LN(資本ストック!E1414))</f>
        <v>10.788986861912747</v>
      </c>
      <c r="F1414" s="2">
        <f>IF(logVir!F1414="","",LN(資本ストック!F1414))</f>
        <v>10.712064925126029</v>
      </c>
      <c r="G1414" s="2">
        <f>IF(logVir!G1414="","",LN(資本ストック!G1414))</f>
        <v>10.777114159016516</v>
      </c>
      <c r="I1414" s="3">
        <v>46</v>
      </c>
      <c r="J1414" s="3">
        <v>16</v>
      </c>
      <c r="K1414" s="2" cm="1">
        <f t="array" ref="K1414">IF(C1414="","",C1414-SUMPRODUCT(($B$1461:$B$1491=$J1414)*1,C$1461:C$1491))</f>
        <v>-1.5644362191260655</v>
      </c>
      <c r="L1414" s="2" cm="1">
        <f t="array" ref="L1414">IF(D1414="","",D1414-SUMPRODUCT(($B$1461:$B$1491=$J1414)*1,D$1461:D$1491))</f>
        <v>-1.6161802511852965</v>
      </c>
      <c r="M1414" s="2" cm="1">
        <f t="array" ref="M1414">IF(E1414="","",E1414-SUMPRODUCT(($B$1461:$B$1491=$J1414)*1,E$1461:E$1491))</f>
        <v>-1.4512504084449294</v>
      </c>
      <c r="N1414" s="2" cm="1">
        <f t="array" ref="N1414">IF(F1414="","",F1414-SUMPRODUCT(($B$1461:$B$1491=$J1414)*1,F$1461:F$1491))</f>
        <v>-1.5253798968880314</v>
      </c>
      <c r="O1414" s="2" cm="1">
        <f t="array" ref="O1414">IF(G1414="","",G1414-SUMPRODUCT(($B$1461:$B$1491=$J1414)*1,G$1461:G$1491))</f>
        <v>-1.4851787515533506</v>
      </c>
    </row>
    <row r="1415" spans="1:15" x14ac:dyDescent="0.55000000000000004">
      <c r="A1415" s="3">
        <v>46</v>
      </c>
      <c r="B1415" s="4">
        <v>17</v>
      </c>
      <c r="C1415" s="2">
        <f>IF(logVir!C1415="","",LN(資本ストック!C1415))</f>
        <v>14.690486533421758</v>
      </c>
      <c r="D1415" s="2">
        <f>IF(logVir!D1415="","",LN(資本ストック!D1415))</f>
        <v>14.71242764346994</v>
      </c>
      <c r="E1415" s="2">
        <f>IF(logVir!E1415="","",LN(資本ストック!E1415))</f>
        <v>14.781784213792857</v>
      </c>
      <c r="F1415" s="2">
        <f>IF(logVir!F1415="","",LN(資本ストック!F1415))</f>
        <v>14.790487462907354</v>
      </c>
      <c r="G1415" s="2">
        <f>IF(logVir!G1415="","",LN(資本ストック!G1415))</f>
        <v>14.794285840764767</v>
      </c>
      <c r="I1415" s="3">
        <v>46</v>
      </c>
      <c r="J1415" s="3">
        <v>17</v>
      </c>
      <c r="K1415" s="2" cm="1">
        <f t="array" ref="K1415">IF(C1415="","",C1415-SUMPRODUCT(($B$1461:$B$1491=$J1415)*1,C$1461:C$1491))</f>
        <v>-0.37186664639559197</v>
      </c>
      <c r="L1415" s="2" cm="1">
        <f t="array" ref="L1415">IF(D1415="","",D1415-SUMPRODUCT(($B$1461:$B$1491=$J1415)*1,D$1461:D$1491))</f>
        <v>-0.34183752722016791</v>
      </c>
      <c r="M1415" s="2" cm="1">
        <f t="array" ref="M1415">IF(E1415="","",E1415-SUMPRODUCT(($B$1461:$B$1491=$J1415)*1,E$1461:E$1491))</f>
        <v>-0.27310842076834518</v>
      </c>
      <c r="N1415" s="2" cm="1">
        <f t="array" ref="N1415">IF(F1415="","",F1415-SUMPRODUCT(($B$1461:$B$1491=$J1415)*1,F$1461:F$1491))</f>
        <v>-0.2635059494407308</v>
      </c>
      <c r="O1415" s="2" cm="1">
        <f t="array" ref="O1415">IF(G1415="","",G1415-SUMPRODUCT(($B$1461:$B$1491=$J1415)*1,G$1461:G$1491))</f>
        <v>-0.26475337787635489</v>
      </c>
    </row>
    <row r="1416" spans="1:15" x14ac:dyDescent="0.55000000000000004">
      <c r="A1416" s="3">
        <v>46</v>
      </c>
      <c r="B1416" s="4">
        <v>18</v>
      </c>
      <c r="C1416" s="2">
        <f>IF(logVir!C1416="","",LN(資本ストック!C1416))</f>
        <v>12.53692549572208</v>
      </c>
      <c r="D1416" s="2">
        <f>IF(logVir!D1416="","",LN(資本ストック!D1416))</f>
        <v>12.610687701061851</v>
      </c>
      <c r="E1416" s="2">
        <f>IF(logVir!E1416="","",LN(資本ストック!E1416))</f>
        <v>12.719766474495984</v>
      </c>
      <c r="F1416" s="2">
        <f>IF(logVir!F1416="","",LN(資本ストック!F1416))</f>
        <v>12.756066384745777</v>
      </c>
      <c r="G1416" s="2">
        <f>IF(logVir!G1416="","",LN(資本ストック!G1416))</f>
        <v>12.868018298707691</v>
      </c>
      <c r="I1416" s="3">
        <v>46</v>
      </c>
      <c r="J1416" s="3">
        <v>18</v>
      </c>
      <c r="K1416" s="2" cm="1">
        <f t="array" ref="K1416">IF(C1416="","",C1416-SUMPRODUCT(($B$1461:$B$1491=$J1416)*1,C$1461:C$1491))</f>
        <v>-0.16562983855911639</v>
      </c>
      <c r="L1416" s="2" cm="1">
        <f t="array" ref="L1416">IF(D1416="","",D1416-SUMPRODUCT(($B$1461:$B$1491=$J1416)*1,D$1461:D$1491))</f>
        <v>-0.11490166717859118</v>
      </c>
      <c r="M1416" s="2" cm="1">
        <f t="array" ref="M1416">IF(E1416="","",E1416-SUMPRODUCT(($B$1461:$B$1491=$J1416)*1,E$1461:E$1491))</f>
        <v>-5.4156022782047231E-2</v>
      </c>
      <c r="N1416" s="2" cm="1">
        <f t="array" ref="N1416">IF(F1416="","",F1416-SUMPRODUCT(($B$1461:$B$1491=$J1416)*1,F$1461:F$1491))</f>
        <v>-3.5833502375178128E-2</v>
      </c>
      <c r="O1416" s="2" cm="1">
        <f t="array" ref="O1416">IF(G1416="","",G1416-SUMPRODUCT(($B$1461:$B$1491=$J1416)*1,G$1461:G$1491))</f>
        <v>8.4179546818887729E-3</v>
      </c>
    </row>
    <row r="1417" spans="1:15" x14ac:dyDescent="0.55000000000000004">
      <c r="A1417" s="3">
        <v>46</v>
      </c>
      <c r="B1417" s="4">
        <v>19</v>
      </c>
      <c r="C1417" s="2">
        <f>IF(logVir!C1417="","",LN(資本ストック!C1417))</f>
        <v>12.370593646883538</v>
      </c>
      <c r="D1417" s="2">
        <f>IF(logVir!D1417="","",LN(資本ストック!D1417))</f>
        <v>12.336703975490838</v>
      </c>
      <c r="E1417" s="2">
        <f>IF(logVir!E1417="","",LN(資本ストック!E1417))</f>
        <v>12.311118237749804</v>
      </c>
      <c r="F1417" s="2">
        <f>IF(logVir!F1417="","",LN(資本ストック!F1417))</f>
        <v>12.302667187066985</v>
      </c>
      <c r="G1417" s="2">
        <f>IF(logVir!G1417="","",LN(資本ストック!G1417))</f>
        <v>12.279000009589392</v>
      </c>
      <c r="I1417" s="3">
        <v>46</v>
      </c>
      <c r="J1417" s="3">
        <v>19</v>
      </c>
      <c r="K1417" s="2" cm="1">
        <f t="array" ref="K1417">IF(C1417="","",C1417-SUMPRODUCT(($B$1461:$B$1491=$J1417)*1,C$1461:C$1491))</f>
        <v>-0.14498678413378485</v>
      </c>
      <c r="L1417" s="2" cm="1">
        <f t="array" ref="L1417">IF(D1417="","",D1417-SUMPRODUCT(($B$1461:$B$1491=$J1417)*1,D$1461:D$1491))</f>
        <v>-0.12407996451914194</v>
      </c>
      <c r="M1417" s="2" cm="1">
        <f t="array" ref="M1417">IF(E1417="","",E1417-SUMPRODUCT(($B$1461:$B$1491=$J1417)*1,E$1461:E$1491))</f>
        <v>-0.11977947985923443</v>
      </c>
      <c r="N1417" s="2" cm="1">
        <f t="array" ref="N1417">IF(F1417="","",F1417-SUMPRODUCT(($B$1461:$B$1491=$J1417)*1,F$1461:F$1491))</f>
        <v>-0.12306526237566473</v>
      </c>
      <c r="O1417" s="2" cm="1">
        <f t="array" ref="O1417">IF(G1417="","",G1417-SUMPRODUCT(($B$1461:$B$1491=$J1417)*1,G$1461:G$1491))</f>
        <v>-0.13697943425983539</v>
      </c>
    </row>
    <row r="1418" spans="1:15" x14ac:dyDescent="0.55000000000000004">
      <c r="A1418" s="3">
        <v>46</v>
      </c>
      <c r="B1418" s="4">
        <v>20</v>
      </c>
      <c r="C1418" s="2">
        <f>IF(logVir!C1418="","",LN(資本ストック!C1418))</f>
        <v>12.885147807531336</v>
      </c>
      <c r="D1418" s="2">
        <f>IF(logVir!D1418="","",LN(資本ストック!D1418))</f>
        <v>13.153391955994822</v>
      </c>
      <c r="E1418" s="2">
        <f>IF(logVir!E1418="","",LN(資本ストック!E1418))</f>
        <v>13.319743066881944</v>
      </c>
      <c r="F1418" s="2">
        <f>IF(logVir!F1418="","",LN(資本ストック!F1418))</f>
        <v>13.433549903778898</v>
      </c>
      <c r="G1418" s="2">
        <f>IF(logVir!G1418="","",LN(資本ストック!G1418))</f>
        <v>13.452511678870506</v>
      </c>
      <c r="I1418" s="3">
        <v>46</v>
      </c>
      <c r="J1418" s="3">
        <v>20</v>
      </c>
      <c r="K1418" s="2" cm="1">
        <f t="array" ref="K1418">IF(C1418="","",C1418-SUMPRODUCT(($B$1461:$B$1491=$J1418)*1,C$1461:C$1491))</f>
        <v>-0.34501405235765326</v>
      </c>
      <c r="L1418" s="2" cm="1">
        <f t="array" ref="L1418">IF(D1418="","",D1418-SUMPRODUCT(($B$1461:$B$1491=$J1418)*1,D$1461:D$1491))</f>
        <v>-0.17291639826047778</v>
      </c>
      <c r="M1418" s="2" cm="1">
        <f t="array" ref="M1418">IF(E1418="","",E1418-SUMPRODUCT(($B$1461:$B$1491=$J1418)*1,E$1461:E$1491))</f>
        <v>-8.127537528410933E-2</v>
      </c>
      <c r="N1418" s="2" cm="1">
        <f t="array" ref="N1418">IF(F1418="","",F1418-SUMPRODUCT(($B$1461:$B$1491=$J1418)*1,F$1461:F$1491))</f>
        <v>3.6389872475163898E-2</v>
      </c>
      <c r="O1418" s="2" cm="1">
        <f t="array" ref="O1418">IF(G1418="","",G1418-SUMPRODUCT(($B$1461:$B$1491=$J1418)*1,G$1461:G$1491))</f>
        <v>7.8351771767106726E-3</v>
      </c>
    </row>
    <row r="1419" spans="1:15" x14ac:dyDescent="0.55000000000000004">
      <c r="A1419" s="3">
        <v>46</v>
      </c>
      <c r="B1419" s="4">
        <v>21</v>
      </c>
      <c r="C1419" s="2">
        <f>IF(logVir!C1419="","",LN(資本ストック!C1419))</f>
        <v>14.391676978929214</v>
      </c>
      <c r="D1419" s="2">
        <f>IF(logVir!D1419="","",LN(資本ストック!D1419))</f>
        <v>14.380843081559222</v>
      </c>
      <c r="E1419" s="2">
        <f>IF(logVir!E1419="","",LN(資本ストック!E1419))</f>
        <v>14.356700873750471</v>
      </c>
      <c r="F1419" s="2">
        <f>IF(logVir!F1419="","",LN(資本ストック!F1419))</f>
        <v>14.370119593417499</v>
      </c>
      <c r="G1419" s="2">
        <f>IF(logVir!G1419="","",LN(資本ストック!G1419))</f>
        <v>14.391188234037994</v>
      </c>
      <c r="I1419" s="3">
        <v>46</v>
      </c>
      <c r="J1419" s="3">
        <v>21</v>
      </c>
      <c r="K1419" s="2" cm="1">
        <f t="array" ref="K1419">IF(C1419="","",C1419-SUMPRODUCT(($B$1461:$B$1491=$J1419)*1,C$1461:C$1491))</f>
        <v>-0.1001345347481557</v>
      </c>
      <c r="L1419" s="2" cm="1">
        <f t="array" ref="L1419">IF(D1419="","",D1419-SUMPRODUCT(($B$1461:$B$1491=$J1419)*1,D$1461:D$1491))</f>
        <v>-0.14391278435234867</v>
      </c>
      <c r="M1419" s="2" cm="1">
        <f t="array" ref="M1419">IF(E1419="","",E1419-SUMPRODUCT(($B$1461:$B$1491=$J1419)*1,E$1461:E$1491))</f>
        <v>-0.22586273021012993</v>
      </c>
      <c r="N1419" s="2" cm="1">
        <f t="array" ref="N1419">IF(F1419="","",F1419-SUMPRODUCT(($B$1461:$B$1491=$J1419)*1,F$1461:F$1491))</f>
        <v>-0.22458903346012349</v>
      </c>
      <c r="O1419" s="2" cm="1">
        <f t="array" ref="O1419">IF(G1419="","",G1419-SUMPRODUCT(($B$1461:$B$1491=$J1419)*1,G$1461:G$1491))</f>
        <v>-0.22028102619243306</v>
      </c>
    </row>
    <row r="1420" spans="1:15" x14ac:dyDescent="0.55000000000000004">
      <c r="A1420" s="3">
        <v>46</v>
      </c>
      <c r="B1420" s="4">
        <v>22</v>
      </c>
      <c r="C1420" s="2">
        <f>IF(logVir!C1420="","",LN(資本ストック!C1420))</f>
        <v>12.686464228105081</v>
      </c>
      <c r="D1420" s="2">
        <f>IF(logVir!D1420="","",LN(資本ストック!D1420))</f>
        <v>12.5167215949665</v>
      </c>
      <c r="E1420" s="2">
        <f>IF(logVir!E1420="","",LN(資本ストック!E1420))</f>
        <v>12.263883650705557</v>
      </c>
      <c r="F1420" s="2">
        <f>IF(logVir!F1420="","",LN(資本ストック!F1420))</f>
        <v>12.194318815087655</v>
      </c>
      <c r="G1420" s="2">
        <f>IF(logVir!G1420="","",LN(資本ストック!G1420))</f>
        <v>12.159582419736223</v>
      </c>
      <c r="I1420" s="3">
        <v>46</v>
      </c>
      <c r="J1420" s="3">
        <v>22</v>
      </c>
      <c r="K1420" s="2" cm="1">
        <f t="array" ref="K1420">IF(C1420="","",C1420-SUMPRODUCT(($B$1461:$B$1491=$J1420)*1,C$1461:C$1491))</f>
        <v>8.0710651994129634E-2</v>
      </c>
      <c r="L1420" s="2" cm="1">
        <f t="array" ref="L1420">IF(D1420="","",D1420-SUMPRODUCT(($B$1461:$B$1491=$J1420)*1,D$1461:D$1491))</f>
        <v>5.9066887972196724E-2</v>
      </c>
      <c r="M1420" s="2" cm="1">
        <f t="array" ref="M1420">IF(E1420="","",E1420-SUMPRODUCT(($B$1461:$B$1491=$J1420)*1,E$1461:E$1491))</f>
        <v>-2.9517105654178977E-2</v>
      </c>
      <c r="N1420" s="2" cm="1">
        <f t="array" ref="N1420">IF(F1420="","",F1420-SUMPRODUCT(($B$1461:$B$1491=$J1420)*1,F$1461:F$1491))</f>
        <v>-5.2651926607017785E-2</v>
      </c>
      <c r="O1420" s="2" cm="1">
        <f t="array" ref="O1420">IF(G1420="","",G1420-SUMPRODUCT(($B$1461:$B$1491=$J1420)*1,G$1461:G$1491))</f>
        <v>-5.4033824593965107E-2</v>
      </c>
    </row>
    <row r="1421" spans="1:15" x14ac:dyDescent="0.55000000000000004">
      <c r="A1421" s="3">
        <v>46</v>
      </c>
      <c r="B1421" s="4">
        <v>23</v>
      </c>
      <c r="C1421" s="2">
        <f>IF(logVir!C1421="","",LN(資本ストック!C1421))</f>
        <v>13.32390880592858</v>
      </c>
      <c r="D1421" s="2">
        <f>IF(logVir!D1421="","",LN(資本ストック!D1421))</f>
        <v>13.364506533691156</v>
      </c>
      <c r="E1421" s="2">
        <f>IF(logVir!E1421="","",LN(資本ストック!E1421))</f>
        <v>13.388225698442286</v>
      </c>
      <c r="F1421" s="2">
        <f>IF(logVir!F1421="","",LN(資本ストック!F1421))</f>
        <v>13.387942724060762</v>
      </c>
      <c r="G1421" s="2">
        <f>IF(logVir!G1421="","",LN(資本ストック!G1421))</f>
        <v>13.42067722155535</v>
      </c>
      <c r="I1421" s="3">
        <v>46</v>
      </c>
      <c r="J1421" s="3">
        <v>23</v>
      </c>
      <c r="K1421" s="2" cm="1">
        <f t="array" ref="K1421">IF(C1421="","",C1421-SUMPRODUCT(($B$1461:$B$1491=$J1421)*1,C$1461:C$1491))</f>
        <v>-9.343468211107897E-2</v>
      </c>
      <c r="L1421" s="2" cm="1">
        <f t="array" ref="L1421">IF(D1421="","",D1421-SUMPRODUCT(($B$1461:$B$1491=$J1421)*1,D$1461:D$1491))</f>
        <v>-0.13118341318071458</v>
      </c>
      <c r="M1421" s="2" cm="1">
        <f t="array" ref="M1421">IF(E1421="","",E1421-SUMPRODUCT(($B$1461:$B$1491=$J1421)*1,E$1461:E$1491))</f>
        <v>-0.11809766979628655</v>
      </c>
      <c r="N1421" s="2" cm="1">
        <f t="array" ref="N1421">IF(F1421="","",F1421-SUMPRODUCT(($B$1461:$B$1491=$J1421)*1,F$1461:F$1491))</f>
        <v>-0.11323032724730098</v>
      </c>
      <c r="O1421" s="2" cm="1">
        <f t="array" ref="O1421">IF(G1421="","",G1421-SUMPRODUCT(($B$1461:$B$1491=$J1421)*1,G$1461:G$1491))</f>
        <v>-9.3401861642274042E-2</v>
      </c>
    </row>
    <row r="1422" spans="1:15" x14ac:dyDescent="0.55000000000000004">
      <c r="A1422" s="3">
        <v>46</v>
      </c>
      <c r="B1422" s="4">
        <v>24</v>
      </c>
      <c r="C1422" s="2">
        <f>IF(logVir!C1422="","",LN(資本ストック!C1422))</f>
        <v>10.737976002605309</v>
      </c>
      <c r="D1422" s="2">
        <f>IF(logVir!D1422="","",LN(資本ストック!D1422))</f>
        <v>10.63039659783967</v>
      </c>
      <c r="E1422" s="2">
        <f>IF(logVir!E1422="","",LN(資本ストック!E1422))</f>
        <v>10.67109962414483</v>
      </c>
      <c r="F1422" s="2">
        <f>IF(logVir!F1422="","",LN(資本ストック!F1422))</f>
        <v>10.703938558619065</v>
      </c>
      <c r="G1422" s="2">
        <f>IF(logVir!G1422="","",LN(資本ストック!G1422))</f>
        <v>10.768232180750152</v>
      </c>
      <c r="I1422" s="3">
        <v>46</v>
      </c>
      <c r="J1422" s="3">
        <v>24</v>
      </c>
      <c r="K1422" s="2" cm="1">
        <f t="array" ref="K1422">IF(C1422="","",C1422-SUMPRODUCT(($B$1461:$B$1491=$J1422)*1,C$1461:C$1491))</f>
        <v>-0.55470819125873128</v>
      </c>
      <c r="L1422" s="2" cm="1">
        <f t="array" ref="L1422">IF(D1422="","",D1422-SUMPRODUCT(($B$1461:$B$1491=$J1422)*1,D$1461:D$1491))</f>
        <v>-0.65635197248088595</v>
      </c>
      <c r="M1422" s="2" cm="1">
        <f t="array" ref="M1422">IF(E1422="","",E1422-SUMPRODUCT(($B$1461:$B$1491=$J1422)*1,E$1461:E$1491))</f>
        <v>-0.66301188557421398</v>
      </c>
      <c r="N1422" s="2" cm="1">
        <f t="array" ref="N1422">IF(F1422="","",F1422-SUMPRODUCT(($B$1461:$B$1491=$J1422)*1,F$1461:F$1491))</f>
        <v>-0.6287171301412382</v>
      </c>
      <c r="O1422" s="2" cm="1">
        <f t="array" ref="O1422">IF(G1422="","",G1422-SUMPRODUCT(($B$1461:$B$1491=$J1422)*1,G$1461:G$1491))</f>
        <v>-0.55347763256923876</v>
      </c>
    </row>
    <row r="1423" spans="1:15" x14ac:dyDescent="0.55000000000000004">
      <c r="A1423" s="3">
        <v>46</v>
      </c>
      <c r="B1423" s="4">
        <v>25</v>
      </c>
      <c r="C1423" s="2">
        <f>IF(logVir!C1423="","",LN(資本ストック!C1423))</f>
        <v>11.421678417014997</v>
      </c>
      <c r="D1423" s="2">
        <f>IF(logVir!D1423="","",LN(資本ストック!D1423))</f>
        <v>11.305929617362001</v>
      </c>
      <c r="E1423" s="2">
        <f>IF(logVir!E1423="","",LN(資本ストック!E1423))</f>
        <v>11.73892229566578</v>
      </c>
      <c r="F1423" s="2">
        <f>IF(logVir!F1423="","",LN(資本ストック!F1423))</f>
        <v>11.76380642282796</v>
      </c>
      <c r="G1423" s="2">
        <f>IF(logVir!G1423="","",LN(資本ストック!G1423))</f>
        <v>11.694258067659053</v>
      </c>
      <c r="I1423" s="3">
        <v>46</v>
      </c>
      <c r="J1423" s="3">
        <v>25</v>
      </c>
      <c r="K1423" s="2" cm="1">
        <f t="array" ref="K1423">IF(C1423="","",C1423-SUMPRODUCT(($B$1461:$B$1491=$J1423)*1,C$1461:C$1491))</f>
        <v>-0.18607324010237569</v>
      </c>
      <c r="L1423" s="2" cm="1">
        <f t="array" ref="L1423">IF(D1423="","",D1423-SUMPRODUCT(($B$1461:$B$1491=$J1423)*1,D$1461:D$1491))</f>
        <v>-0.39045559357524873</v>
      </c>
      <c r="M1423" s="2" cm="1">
        <f t="array" ref="M1423">IF(E1423="","",E1423-SUMPRODUCT(($B$1461:$B$1491=$J1423)*1,E$1461:E$1491))</f>
        <v>-1.4118581738006952E-2</v>
      </c>
      <c r="N1423" s="2" cm="1">
        <f t="array" ref="N1423">IF(F1423="","",F1423-SUMPRODUCT(($B$1461:$B$1491=$J1423)*1,F$1461:F$1491))</f>
        <v>-2.5758222538973641E-2</v>
      </c>
      <c r="O1423" s="2" cm="1">
        <f t="array" ref="O1423">IF(G1423="","",G1423-SUMPRODUCT(($B$1461:$B$1491=$J1423)*1,G$1461:G$1491))</f>
        <v>-0.10037259251509312</v>
      </c>
    </row>
    <row r="1424" spans="1:15" x14ac:dyDescent="0.55000000000000004">
      <c r="A1424" s="3">
        <v>46</v>
      </c>
      <c r="B1424" s="4">
        <v>26</v>
      </c>
      <c r="C1424" s="2">
        <f>IF(logVir!C1424="","",LN(資本ストック!C1424))</f>
        <v>14.098409869172604</v>
      </c>
      <c r="D1424" s="2">
        <f>IF(logVir!D1424="","",LN(資本ストック!D1424))</f>
        <v>14.036956290395976</v>
      </c>
      <c r="E1424" s="2">
        <f>IF(logVir!E1424="","",LN(資本ストック!E1424))</f>
        <v>13.995760803941371</v>
      </c>
      <c r="F1424" s="2">
        <f>IF(logVir!F1424="","",LN(資本ストック!F1424))</f>
        <v>13.989317314499532</v>
      </c>
      <c r="G1424" s="2">
        <f>IF(logVir!G1424="","",LN(資本ストック!G1424))</f>
        <v>13.967659862291718</v>
      </c>
      <c r="I1424" s="3">
        <v>46</v>
      </c>
      <c r="J1424" s="3">
        <v>26</v>
      </c>
      <c r="K1424" s="2" cm="1">
        <f t="array" ref="K1424">IF(C1424="","",C1424-SUMPRODUCT(($B$1461:$B$1491=$J1424)*1,C$1461:C$1491))</f>
        <v>-3.5233257770387993E-2</v>
      </c>
      <c r="L1424" s="2" cm="1">
        <f t="array" ref="L1424">IF(D1424="","",D1424-SUMPRODUCT(($B$1461:$B$1491=$J1424)*1,D$1461:D$1491))</f>
        <v>-3.6030577360309124E-2</v>
      </c>
      <c r="M1424" s="2" cm="1">
        <f t="array" ref="M1424">IF(E1424="","",E1424-SUMPRODUCT(($B$1461:$B$1491=$J1424)*1,E$1461:E$1491))</f>
        <v>-0.10930965105594481</v>
      </c>
      <c r="N1424" s="2" cm="1">
        <f t="array" ref="N1424">IF(F1424="","",F1424-SUMPRODUCT(($B$1461:$B$1491=$J1424)*1,F$1461:F$1491))</f>
        <v>-0.12549034046958241</v>
      </c>
      <c r="O1424" s="2" cm="1">
        <f t="array" ref="O1424">IF(G1424="","",G1424-SUMPRODUCT(($B$1461:$B$1491=$J1424)*1,G$1461:G$1491))</f>
        <v>-0.1370691637540844</v>
      </c>
    </row>
    <row r="1425" spans="1:15" x14ac:dyDescent="0.55000000000000004">
      <c r="A1425" s="3">
        <v>46</v>
      </c>
      <c r="B1425" s="4">
        <v>27</v>
      </c>
      <c r="C1425" s="2">
        <f>IF(logVir!C1425="","",LN(資本ストック!C1425))</f>
        <v>12.432103313443994</v>
      </c>
      <c r="D1425" s="2">
        <f>IF(logVir!D1425="","",LN(資本ストック!D1425))</f>
        <v>12.666446387333458</v>
      </c>
      <c r="E1425" s="2">
        <f>IF(logVir!E1425="","",LN(資本ストック!E1425))</f>
        <v>13.032589668368969</v>
      </c>
      <c r="F1425" s="2">
        <f>IF(logVir!F1425="","",LN(資本ストック!F1425))</f>
        <v>13.029010324088867</v>
      </c>
      <c r="G1425" s="2">
        <f>IF(logVir!G1425="","",LN(資本ストック!G1425))</f>
        <v>13.248333014462855</v>
      </c>
      <c r="I1425" s="3">
        <v>46</v>
      </c>
      <c r="J1425" s="3">
        <v>27</v>
      </c>
      <c r="K1425" s="2" cm="1">
        <f t="array" ref="K1425">IF(C1425="","",C1425-SUMPRODUCT(($B$1461:$B$1491=$J1425)*1,C$1461:C$1491))</f>
        <v>-0.27080555111648863</v>
      </c>
      <c r="L1425" s="2" cm="1">
        <f t="array" ref="L1425">IF(D1425="","",D1425-SUMPRODUCT(($B$1461:$B$1491=$J1425)*1,D$1461:D$1491))</f>
        <v>-0.3301818838407744</v>
      </c>
      <c r="M1425" s="2" cm="1">
        <f t="array" ref="M1425">IF(E1425="","",E1425-SUMPRODUCT(($B$1461:$B$1491=$J1425)*1,E$1461:E$1491))</f>
        <v>-0.16027935823793982</v>
      </c>
      <c r="N1425" s="2" cm="1">
        <f t="array" ref="N1425">IF(F1425="","",F1425-SUMPRODUCT(($B$1461:$B$1491=$J1425)*1,F$1461:F$1491))</f>
        <v>-0.17948850566802754</v>
      </c>
      <c r="O1425" s="2" cm="1">
        <f t="array" ref="O1425">IF(G1425="","",G1425-SUMPRODUCT(($B$1461:$B$1491=$J1425)*1,G$1461:G$1491))</f>
        <v>6.1148351251993915E-3</v>
      </c>
    </row>
    <row r="1426" spans="1:15" x14ac:dyDescent="0.55000000000000004">
      <c r="A1426" s="3">
        <v>46</v>
      </c>
      <c r="B1426" s="4">
        <v>28</v>
      </c>
      <c r="C1426" s="2">
        <f>IF(logVir!C1426="","",LN(資本ストック!C1426))</f>
        <v>15.3911674585894</v>
      </c>
      <c r="D1426" s="2">
        <f>IF(logVir!D1426="","",LN(資本ストック!D1426))</f>
        <v>15.405708215483555</v>
      </c>
      <c r="E1426" s="2">
        <f>IF(logVir!E1426="","",LN(資本ストック!E1426))</f>
        <v>15.444887190106787</v>
      </c>
      <c r="F1426" s="2">
        <f>IF(logVir!F1426="","",LN(資本ストック!F1426))</f>
        <v>15.450752876898546</v>
      </c>
      <c r="G1426" s="2">
        <f>IF(logVir!G1426="","",LN(資本ストック!G1426))</f>
        <v>15.46076332832952</v>
      </c>
      <c r="I1426" s="3">
        <v>46</v>
      </c>
      <c r="J1426" s="3">
        <v>28</v>
      </c>
      <c r="K1426" s="2" cm="1">
        <f t="array" ref="K1426">IF(C1426="","",C1426-SUMPRODUCT(($B$1461:$B$1491=$J1426)*1,C$1461:C$1491))</f>
        <v>-0.15741449428534082</v>
      </c>
      <c r="L1426" s="2" cm="1">
        <f t="array" ref="L1426">IF(D1426="","",D1426-SUMPRODUCT(($B$1461:$B$1491=$J1426)*1,D$1461:D$1491))</f>
        <v>-0.17334600900175978</v>
      </c>
      <c r="M1426" s="2" cm="1">
        <f t="array" ref="M1426">IF(E1426="","",E1426-SUMPRODUCT(($B$1461:$B$1491=$J1426)*1,E$1461:E$1491))</f>
        <v>-0.16449070012426326</v>
      </c>
      <c r="N1426" s="2" cm="1">
        <f t="array" ref="N1426">IF(F1426="","",F1426-SUMPRODUCT(($B$1461:$B$1491=$J1426)*1,F$1461:F$1491))</f>
        <v>-0.17021128090449444</v>
      </c>
      <c r="O1426" s="2" cm="1">
        <f t="array" ref="O1426">IF(G1426="","",G1426-SUMPRODUCT(($B$1461:$B$1491=$J1426)*1,G$1461:G$1491))</f>
        <v>-0.17514430307229745</v>
      </c>
    </row>
    <row r="1427" spans="1:15" x14ac:dyDescent="0.55000000000000004">
      <c r="A1427" s="3">
        <v>46</v>
      </c>
      <c r="B1427" s="4">
        <v>29</v>
      </c>
      <c r="C1427" s="2">
        <f>IF(logVir!C1427="","",LN(資本ストック!C1427))</f>
        <v>12.888412401068216</v>
      </c>
      <c r="D1427" s="2">
        <f>IF(logVir!D1427="","",LN(資本ストック!D1427))</f>
        <v>12.801102529668647</v>
      </c>
      <c r="E1427" s="2">
        <f>IF(logVir!E1427="","",LN(資本ストック!E1427))</f>
        <v>12.721551462274846</v>
      </c>
      <c r="F1427" s="2">
        <f>IF(logVir!F1427="","",LN(資本ストック!F1427))</f>
        <v>12.749995010433661</v>
      </c>
      <c r="G1427" s="2">
        <f>IF(logVir!G1427="","",LN(資本ストック!G1427))</f>
        <v>12.773571343981583</v>
      </c>
      <c r="I1427" s="3">
        <v>46</v>
      </c>
      <c r="J1427" s="3">
        <v>29</v>
      </c>
      <c r="K1427" s="2" cm="1">
        <f t="array" ref="K1427">IF(C1427="","",C1427-SUMPRODUCT(($B$1461:$B$1491=$J1427)*1,C$1461:C$1491))</f>
        <v>-0.3418245406859981</v>
      </c>
      <c r="L1427" s="2" cm="1">
        <f t="array" ref="L1427">IF(D1427="","",D1427-SUMPRODUCT(($B$1461:$B$1491=$J1427)*1,D$1461:D$1491))</f>
        <v>-0.4524857548511978</v>
      </c>
      <c r="M1427" s="2" cm="1">
        <f t="array" ref="M1427">IF(E1427="","",E1427-SUMPRODUCT(($B$1461:$B$1491=$J1427)*1,E$1461:E$1491))</f>
        <v>-0.46890935959130076</v>
      </c>
      <c r="N1427" s="2" cm="1">
        <f t="array" ref="N1427">IF(F1427="","",F1427-SUMPRODUCT(($B$1461:$B$1491=$J1427)*1,F$1461:F$1491))</f>
        <v>-0.43276967166928415</v>
      </c>
      <c r="O1427" s="2" cm="1">
        <f t="array" ref="O1427">IF(G1427="","",G1427-SUMPRODUCT(($B$1461:$B$1491=$J1427)*1,G$1461:G$1491))</f>
        <v>-0.37809112113323984</v>
      </c>
    </row>
    <row r="1428" spans="1:15" x14ac:dyDescent="0.55000000000000004">
      <c r="A1428" s="3">
        <v>46</v>
      </c>
      <c r="B1428" s="4">
        <v>30</v>
      </c>
      <c r="C1428" s="2">
        <f>IF(logVir!C1428="","",LN(資本ストック!C1428))</f>
        <v>12.914916035933512</v>
      </c>
      <c r="D1428" s="2">
        <f>IF(logVir!D1428="","",LN(資本ストック!D1428))</f>
        <v>13.195689674581581</v>
      </c>
      <c r="E1428" s="2">
        <f>IF(logVir!E1428="","",LN(資本ストック!E1428))</f>
        <v>13.073456907495666</v>
      </c>
      <c r="F1428" s="2">
        <f>IF(logVir!F1428="","",LN(資本ストック!F1428))</f>
        <v>13.035924341818212</v>
      </c>
      <c r="G1428" s="2">
        <f>IF(logVir!G1428="","",LN(資本ストック!G1428))</f>
        <v>13.102391605211068</v>
      </c>
      <c r="I1428" s="3">
        <v>46</v>
      </c>
      <c r="J1428" s="3">
        <v>30</v>
      </c>
      <c r="K1428" s="2" cm="1">
        <f t="array" ref="K1428">IF(C1428="","",C1428-SUMPRODUCT(($B$1461:$B$1491=$J1428)*1,C$1461:C$1491))</f>
        <v>-0.39852062641385366</v>
      </c>
      <c r="L1428" s="2" cm="1">
        <f t="array" ref="L1428">IF(D1428="","",D1428-SUMPRODUCT(($B$1461:$B$1491=$J1428)*1,D$1461:D$1491))</f>
        <v>-0.1929386499253134</v>
      </c>
      <c r="M1428" s="2" cm="1">
        <f t="array" ref="M1428">IF(E1428="","",E1428-SUMPRODUCT(($B$1461:$B$1491=$J1428)*1,E$1461:E$1491))</f>
        <v>-0.24695688447073039</v>
      </c>
      <c r="N1428" s="2" cm="1">
        <f t="array" ref="N1428">IF(F1428="","",F1428-SUMPRODUCT(($B$1461:$B$1491=$J1428)*1,F$1461:F$1491))</f>
        <v>-0.27138114262695545</v>
      </c>
      <c r="O1428" s="2" cm="1">
        <f t="array" ref="O1428">IF(G1428="","",G1428-SUMPRODUCT(($B$1461:$B$1491=$J1428)*1,G$1461:G$1491))</f>
        <v>-0.19255725820588943</v>
      </c>
    </row>
    <row r="1429" spans="1:15" x14ac:dyDescent="0.55000000000000004">
      <c r="A1429" s="3">
        <v>46</v>
      </c>
      <c r="B1429" s="4">
        <v>31</v>
      </c>
      <c r="C1429" s="2">
        <f>IF(logVir!C1429="","",LN(資本ストック!C1429))</f>
        <v>13.084187833785824</v>
      </c>
      <c r="D1429" s="2">
        <f>IF(logVir!D1429="","",LN(資本ストック!D1429))</f>
        <v>13.056291365555817</v>
      </c>
      <c r="E1429" s="2">
        <f>IF(logVir!E1429="","",LN(資本ストック!E1429))</f>
        <v>13.15833100660503</v>
      </c>
      <c r="F1429" s="2">
        <f>IF(logVir!F1429="","",LN(資本ストック!F1429))</f>
        <v>13.124373315634525</v>
      </c>
      <c r="G1429" s="2">
        <f>IF(logVir!G1429="","",LN(資本ストック!G1429))</f>
        <v>13.339623857792596</v>
      </c>
      <c r="I1429" s="3">
        <v>46</v>
      </c>
      <c r="J1429" s="3">
        <v>31</v>
      </c>
      <c r="K1429" s="2" cm="1">
        <f t="array" ref="K1429">IF(C1429="","",C1429-SUMPRODUCT(($B$1461:$B$1491=$J1429)*1,C$1461:C$1491))</f>
        <v>-0.23241863428649445</v>
      </c>
      <c r="L1429" s="2" cm="1">
        <f t="array" ref="L1429">IF(D1429="","",D1429-SUMPRODUCT(($B$1461:$B$1491=$J1429)*1,D$1461:D$1491))</f>
        <v>-0.17914581060080792</v>
      </c>
      <c r="M1429" s="2" cm="1">
        <f t="array" ref="M1429">IF(E1429="","",E1429-SUMPRODUCT(($B$1461:$B$1491=$J1429)*1,E$1461:E$1491))</f>
        <v>-1.6145533788780142E-2</v>
      </c>
      <c r="N1429" s="2" cm="1">
        <f t="array" ref="N1429">IF(F1429="","",F1429-SUMPRODUCT(($B$1461:$B$1491=$J1429)*1,F$1461:F$1491))</f>
        <v>-1.6591416431177564E-2</v>
      </c>
      <c r="O1429" s="2" cm="1">
        <f t="array" ref="O1429">IF(G1429="","",G1429-SUMPRODUCT(($B$1461:$B$1491=$J1429)*1,G$1461:G$1491))</f>
        <v>0.19877854675046969</v>
      </c>
    </row>
    <row r="1430" spans="1:15" x14ac:dyDescent="0.55000000000000004">
      <c r="A1430" s="3">
        <v>47</v>
      </c>
      <c r="B1430" s="4">
        <v>1</v>
      </c>
      <c r="C1430" s="2">
        <f>IF(logVir!C1430="","",LN(資本ストック!C1430))</f>
        <v>12.403986622038419</v>
      </c>
      <c r="D1430" s="2">
        <f>IF(logVir!D1430="","",LN(資本ストック!D1430))</f>
        <v>12.271637378803216</v>
      </c>
      <c r="E1430" s="2">
        <f>IF(logVir!E1430="","",LN(資本ストック!E1430))</f>
        <v>12.385988364081268</v>
      </c>
      <c r="F1430" s="2">
        <f>IF(logVir!F1430="","",LN(資本ストック!F1430))</f>
        <v>12.30144935193616</v>
      </c>
      <c r="G1430" s="2">
        <f>IF(logVir!G1430="","",LN(資本ストック!G1430))</f>
        <v>12.835061098307291</v>
      </c>
      <c r="I1430" s="3">
        <v>47</v>
      </c>
      <c r="J1430" s="3">
        <v>1</v>
      </c>
      <c r="K1430" s="2" cm="1">
        <f t="array" ref="K1430">IF(C1430="","",C1430-SUMPRODUCT(($B$1461:$B$1491=$J1430)*1,C$1461:C$1491))</f>
        <v>-0.18402492349447108</v>
      </c>
      <c r="L1430" s="2" cm="1">
        <f t="array" ref="L1430">IF(D1430="","",D1430-SUMPRODUCT(($B$1461:$B$1491=$J1430)*1,D$1461:D$1491))</f>
        <v>-0.15953044489374868</v>
      </c>
      <c r="M1430" s="2" cm="1">
        <f t="array" ref="M1430">IF(E1430="","",E1430-SUMPRODUCT(($B$1461:$B$1491=$J1430)*1,E$1461:E$1491))</f>
        <v>6.7736932259384375E-2</v>
      </c>
      <c r="N1430" s="2" cm="1">
        <f t="array" ref="N1430">IF(F1430="","",F1430-SUMPRODUCT(($B$1461:$B$1491=$J1430)*1,F$1461:F$1491))</f>
        <v>-6.862516623939996E-4</v>
      </c>
      <c r="O1430" s="2" cm="1">
        <f t="array" ref="O1430">IF(G1430="","",G1430-SUMPRODUCT(($B$1461:$B$1491=$J1430)*1,G$1461:G$1491))</f>
        <v>0.61404696795532665</v>
      </c>
    </row>
    <row r="1431" spans="1:15" x14ac:dyDescent="0.55000000000000004">
      <c r="A1431" s="3">
        <v>47</v>
      </c>
      <c r="B1431" s="4">
        <v>2</v>
      </c>
      <c r="C1431" s="2">
        <f>IF(logVir!C1431="","",LN(資本ストック!C1431))</f>
        <v>9.8486378027727692</v>
      </c>
      <c r="D1431" s="2">
        <f>IF(logVir!D1431="","",LN(資本ストック!D1431))</f>
        <v>9.9332996638752959</v>
      </c>
      <c r="E1431" s="2">
        <f>IF(logVir!E1431="","",LN(資本ストック!E1431))</f>
        <v>10.128993620612992</v>
      </c>
      <c r="F1431" s="2">
        <f>IF(logVir!F1431="","",LN(資本ストック!F1431))</f>
        <v>10.132861436359331</v>
      </c>
      <c r="G1431" s="2">
        <f>IF(logVir!G1431="","",LN(資本ストック!G1431))</f>
        <v>10.176985379534397</v>
      </c>
      <c r="I1431" s="3">
        <v>47</v>
      </c>
      <c r="J1431" s="3">
        <v>2</v>
      </c>
      <c r="K1431" s="2" cm="1">
        <f t="array" ref="K1431">IF(C1431="","",C1431-SUMPRODUCT(($B$1461:$B$1491=$J1431)*1,C$1461:C$1491))</f>
        <v>-0.63526414953925503</v>
      </c>
      <c r="L1431" s="2" cm="1">
        <f t="array" ref="L1431">IF(D1431="","",D1431-SUMPRODUCT(($B$1461:$B$1491=$J1431)*1,D$1461:D$1491))</f>
        <v>-0.56450593321781639</v>
      </c>
      <c r="M1431" s="2" cm="1">
        <f t="array" ref="M1431">IF(E1431="","",E1431-SUMPRODUCT(($B$1461:$B$1491=$J1431)*1,E$1461:E$1491))</f>
        <v>-0.38581682825507002</v>
      </c>
      <c r="N1431" s="2" cm="1">
        <f t="array" ref="N1431">IF(F1431="","",F1431-SUMPRODUCT(($B$1461:$B$1491=$J1431)*1,F$1461:F$1491))</f>
        <v>-0.35649713701685037</v>
      </c>
      <c r="O1431" s="2" cm="1">
        <f t="array" ref="O1431">IF(G1431="","",G1431-SUMPRODUCT(($B$1461:$B$1491=$J1431)*1,G$1461:G$1491))</f>
        <v>-0.28334611833751389</v>
      </c>
    </row>
    <row r="1432" spans="1:15" x14ac:dyDescent="0.55000000000000004">
      <c r="A1432" s="3">
        <v>47</v>
      </c>
      <c r="B1432" s="4">
        <v>3</v>
      </c>
      <c r="C1432" s="2">
        <f>IF(logVir!C1432="","",LN(資本ストック!C1432))</f>
        <v>12.247376700967424</v>
      </c>
      <c r="D1432" s="2">
        <f>IF(logVir!D1432="","",LN(資本ストック!D1432))</f>
        <v>12.203988642627579</v>
      </c>
      <c r="E1432" s="2">
        <f>IF(logVir!E1432="","",LN(資本ストック!E1432))</f>
        <v>12.231792503330674</v>
      </c>
      <c r="F1432" s="2">
        <f>IF(logVir!F1432="","",LN(資本ストック!F1432))</f>
        <v>12.226046934611439</v>
      </c>
      <c r="G1432" s="2">
        <f>IF(logVir!G1432="","",LN(資本ストック!G1432))</f>
        <v>12.247185842574066</v>
      </c>
      <c r="I1432" s="3">
        <v>47</v>
      </c>
      <c r="J1432" s="3">
        <v>3</v>
      </c>
      <c r="K1432" s="2" cm="1">
        <f t="array" ref="K1432">IF(C1432="","",C1432-SUMPRODUCT(($B$1461:$B$1491=$J1432)*1,C$1461:C$1491))</f>
        <v>-0.39378121294068791</v>
      </c>
      <c r="L1432" s="2" cm="1">
        <f t="array" ref="L1432">IF(D1432="","",D1432-SUMPRODUCT(($B$1461:$B$1491=$J1432)*1,D$1461:D$1491))</f>
        <v>-0.44562638304098456</v>
      </c>
      <c r="M1432" s="2" cm="1">
        <f t="array" ref="M1432">IF(E1432="","",E1432-SUMPRODUCT(($B$1461:$B$1491=$J1432)*1,E$1461:E$1491))</f>
        <v>-0.48259978384633229</v>
      </c>
      <c r="N1432" s="2" cm="1">
        <f t="array" ref="N1432">IF(F1432="","",F1432-SUMPRODUCT(($B$1461:$B$1491=$J1432)*1,F$1461:F$1491))</f>
        <v>-0.48444342843920296</v>
      </c>
      <c r="O1432" s="2" cm="1">
        <f t="array" ref="O1432">IF(G1432="","",G1432-SUMPRODUCT(($B$1461:$B$1491=$J1432)*1,G$1461:G$1491))</f>
        <v>-0.45841091090759356</v>
      </c>
    </row>
    <row r="1433" spans="1:15" x14ac:dyDescent="0.55000000000000004">
      <c r="A1433" s="3">
        <v>47</v>
      </c>
      <c r="B1433" s="4">
        <v>4</v>
      </c>
      <c r="C1433" s="2">
        <f>IF(logVir!C1433="","",LN(資本ストック!C1433))</f>
        <v>7.86710526613839</v>
      </c>
      <c r="D1433" s="2">
        <f>IF(logVir!D1433="","",LN(資本ストック!D1433))</f>
        <v>8.0752408135413845</v>
      </c>
      <c r="E1433" s="2">
        <f>IF(logVir!E1433="","",LN(資本ストック!E1433))</f>
        <v>8.165776177599076</v>
      </c>
      <c r="F1433" s="2">
        <f>IF(logVir!F1433="","",LN(資本ストック!F1433))</f>
        <v>8.0735064481339798</v>
      </c>
      <c r="G1433" s="2">
        <f>IF(logVir!G1433="","",LN(資本ストック!G1433))</f>
        <v>7.9889759206787607</v>
      </c>
      <c r="I1433" s="3">
        <v>47</v>
      </c>
      <c r="J1433" s="3">
        <v>4</v>
      </c>
      <c r="K1433" s="2" cm="1">
        <f t="array" ref="K1433">IF(C1433="","",C1433-SUMPRODUCT(($B$1461:$B$1491=$J1433)*1,C$1461:C$1491))</f>
        <v>-3.0896003255389886</v>
      </c>
      <c r="L1433" s="2" cm="1">
        <f t="array" ref="L1433">IF(D1433="","",D1433-SUMPRODUCT(($B$1461:$B$1491=$J1433)*1,D$1461:D$1491))</f>
        <v>-2.7452203174090144</v>
      </c>
      <c r="M1433" s="2" cm="1">
        <f t="array" ref="M1433">IF(E1433="","",E1433-SUMPRODUCT(($B$1461:$B$1491=$J1433)*1,E$1461:E$1491))</f>
        <v>-2.6156310489388694</v>
      </c>
      <c r="N1433" s="2" cm="1">
        <f t="array" ref="N1433">IF(F1433="","",F1433-SUMPRODUCT(($B$1461:$B$1491=$J1433)*1,F$1461:F$1491))</f>
        <v>-2.6815089639993968</v>
      </c>
      <c r="O1433" s="2" cm="1">
        <f t="array" ref="O1433">IF(G1433="","",G1433-SUMPRODUCT(($B$1461:$B$1491=$J1433)*1,G$1461:G$1491))</f>
        <v>-2.7350140355952677</v>
      </c>
    </row>
    <row r="1434" spans="1:15" x14ac:dyDescent="0.55000000000000004">
      <c r="A1434" s="3">
        <v>47</v>
      </c>
      <c r="B1434" s="4">
        <v>5</v>
      </c>
      <c r="C1434" s="2">
        <f>IF(logVir!C1434="","",LN(資本ストック!C1434))</f>
        <v>8.6713404251395083</v>
      </c>
      <c r="D1434" s="2">
        <f>IF(logVir!D1434="","",LN(資本ストック!D1434))</f>
        <v>8.557280488997014</v>
      </c>
      <c r="E1434" s="2">
        <f>IF(logVir!E1434="","",LN(資本ストック!E1434))</f>
        <v>8.5710737634551375</v>
      </c>
      <c r="F1434" s="2">
        <f>IF(logVir!F1434="","",LN(資本ストック!F1434))</f>
        <v>8.5638023534973406</v>
      </c>
      <c r="G1434" s="2">
        <f>IF(logVir!G1434="","",LN(資本ストック!G1434))</f>
        <v>8.4744210771611819</v>
      </c>
      <c r="I1434" s="3">
        <v>47</v>
      </c>
      <c r="J1434" s="3">
        <v>5</v>
      </c>
      <c r="K1434" s="2" cm="1">
        <f t="array" ref="K1434">IF(C1434="","",C1434-SUMPRODUCT(($B$1461:$B$1491=$J1434)*1,C$1461:C$1491))</f>
        <v>-2.7213606845946394</v>
      </c>
      <c r="L1434" s="2" cm="1">
        <f t="array" ref="L1434">IF(D1434="","",D1434-SUMPRODUCT(($B$1461:$B$1491=$J1434)*1,D$1461:D$1491))</f>
        <v>-2.793383362490566</v>
      </c>
      <c r="M1434" s="2" cm="1">
        <f t="array" ref="M1434">IF(E1434="","",E1434-SUMPRODUCT(($B$1461:$B$1491=$J1434)*1,E$1461:E$1491))</f>
        <v>-2.8218407147106177</v>
      </c>
      <c r="N1434" s="2" cm="1">
        <f t="array" ref="N1434">IF(F1434="","",F1434-SUMPRODUCT(($B$1461:$B$1491=$J1434)*1,F$1461:F$1491))</f>
        <v>-2.8211151033789221</v>
      </c>
      <c r="O1434" s="2" cm="1">
        <f t="array" ref="O1434">IF(G1434="","",G1434-SUMPRODUCT(($B$1461:$B$1491=$J1434)*1,G$1461:G$1491))</f>
        <v>-2.9144399786995976</v>
      </c>
    </row>
    <row r="1435" spans="1:15" x14ac:dyDescent="0.55000000000000004">
      <c r="A1435" s="3">
        <v>47</v>
      </c>
      <c r="B1435" s="4">
        <v>6</v>
      </c>
      <c r="C1435" s="2">
        <f>IF(logVir!C1435="","",LN(資本ストック!C1435))</f>
        <v>12.052648772799493</v>
      </c>
      <c r="D1435" s="2">
        <f>IF(logVir!D1435="","",LN(資本ストック!D1435))</f>
        <v>11.917848139924667</v>
      </c>
      <c r="E1435" s="2">
        <f>IF(logVir!E1435="","",LN(資本ストック!E1435))</f>
        <v>11.702183318137696</v>
      </c>
      <c r="F1435" s="2">
        <f>IF(logVir!F1435="","",LN(資本ストック!F1435))</f>
        <v>11.670523525357758</v>
      </c>
      <c r="G1435" s="2">
        <f>IF(logVir!G1435="","",LN(資本ストック!G1435))</f>
        <v>11.561384027860203</v>
      </c>
      <c r="I1435" s="3">
        <v>47</v>
      </c>
      <c r="J1435" s="3">
        <v>6</v>
      </c>
      <c r="K1435" s="2" cm="1">
        <f t="array" ref="K1435">IF(C1435="","",C1435-SUMPRODUCT(($B$1461:$B$1491=$J1435)*1,C$1461:C$1491))</f>
        <v>-1.0981203824489683</v>
      </c>
      <c r="L1435" s="2" cm="1">
        <f t="array" ref="L1435">IF(D1435="","",D1435-SUMPRODUCT(($B$1461:$B$1491=$J1435)*1,D$1461:D$1491))</f>
        <v>-1.2568445526278271</v>
      </c>
      <c r="M1435" s="2" cm="1">
        <f t="array" ref="M1435">IF(E1435="","",E1435-SUMPRODUCT(($B$1461:$B$1491=$J1435)*1,E$1461:E$1491))</f>
        <v>-1.5036747988946129</v>
      </c>
      <c r="N1435" s="2" cm="1">
        <f t="array" ref="N1435">IF(F1435="","",F1435-SUMPRODUCT(($B$1461:$B$1491=$J1435)*1,F$1461:F$1491))</f>
        <v>-1.5377127370350951</v>
      </c>
      <c r="O1435" s="2" cm="1">
        <f t="array" ref="O1435">IF(G1435="","",G1435-SUMPRODUCT(($B$1461:$B$1491=$J1435)*1,G$1461:G$1491))</f>
        <v>-1.6554642998434019</v>
      </c>
    </row>
    <row r="1436" spans="1:15" x14ac:dyDescent="0.55000000000000004">
      <c r="A1436" s="3">
        <v>47</v>
      </c>
      <c r="B1436" s="4">
        <v>7</v>
      </c>
      <c r="C1436" s="2">
        <f>IF(logVir!C1436="","",LN(資本ストック!C1436))</f>
        <v>10.876311673103899</v>
      </c>
      <c r="D1436" s="2">
        <f>IF(logVir!D1436="","",LN(資本ストック!D1436))</f>
        <v>10.801229288380926</v>
      </c>
      <c r="E1436" s="2">
        <f>IF(logVir!E1436="","",LN(資本ストック!E1436))</f>
        <v>11.183346116744762</v>
      </c>
      <c r="F1436" s="2">
        <f>IF(logVir!F1436="","",LN(資本ストック!F1436))</f>
        <v>11.155518777882431</v>
      </c>
      <c r="G1436" s="2">
        <f>IF(logVir!G1436="","",LN(資本ストック!G1436))</f>
        <v>11.122962350389521</v>
      </c>
      <c r="I1436" s="3">
        <v>47</v>
      </c>
      <c r="J1436" s="3">
        <v>7</v>
      </c>
      <c r="K1436" s="2" cm="1">
        <f t="array" ref="K1436">IF(C1436="","",C1436-SUMPRODUCT(($B$1461:$B$1491=$J1436)*1,C$1461:C$1491))</f>
        <v>-0.94763040493905848</v>
      </c>
      <c r="L1436" s="2" cm="1">
        <f t="array" ref="L1436">IF(D1436="","",D1436-SUMPRODUCT(($B$1461:$B$1491=$J1436)*1,D$1461:D$1491))</f>
        <v>-0.95421596807588394</v>
      </c>
      <c r="M1436" s="2" cm="1">
        <f t="array" ref="M1436">IF(E1436="","",E1436-SUMPRODUCT(($B$1461:$B$1491=$J1436)*1,E$1461:E$1491))</f>
        <v>-0.56291106735292473</v>
      </c>
      <c r="N1436" s="2" cm="1">
        <f t="array" ref="N1436">IF(F1436="","",F1436-SUMPRODUCT(($B$1461:$B$1491=$J1436)*1,F$1461:F$1491))</f>
        <v>-0.57384125945810638</v>
      </c>
      <c r="O1436" s="2" cm="1">
        <f t="array" ref="O1436">IF(G1436="","",G1436-SUMPRODUCT(($B$1461:$B$1491=$J1436)*1,G$1461:G$1491))</f>
        <v>-0.60504172135116718</v>
      </c>
    </row>
    <row r="1437" spans="1:15" x14ac:dyDescent="0.55000000000000004">
      <c r="A1437" s="3">
        <v>47</v>
      </c>
      <c r="B1437" s="4">
        <v>8</v>
      </c>
      <c r="C1437" s="2">
        <f>IF(logVir!C1437="","",LN(資本ストック!C1437))</f>
        <v>9.5983122259183205</v>
      </c>
      <c r="D1437" s="2">
        <f>IF(logVir!D1437="","",LN(資本ストック!D1437))</f>
        <v>9.8777406676132262</v>
      </c>
      <c r="E1437" s="2">
        <f>IF(logVir!E1437="","",LN(資本ストック!E1437))</f>
        <v>10.047875085786035</v>
      </c>
      <c r="F1437" s="2">
        <f>IF(logVir!F1437="","",LN(資本ストック!F1437))</f>
        <v>10.017958783771615</v>
      </c>
      <c r="G1437" s="2">
        <f>IF(logVir!G1437="","",LN(資本ストック!G1437))</f>
        <v>10.072182421451311</v>
      </c>
      <c r="I1437" s="3">
        <v>47</v>
      </c>
      <c r="J1437" s="3">
        <v>8</v>
      </c>
      <c r="K1437" s="2" cm="1">
        <f t="array" ref="K1437">IF(C1437="","",C1437-SUMPRODUCT(($B$1461:$B$1491=$J1437)*1,C$1461:C$1491))</f>
        <v>-2.8426109680582066</v>
      </c>
      <c r="L1437" s="2" cm="1">
        <f t="array" ref="L1437">IF(D1437="","",D1437-SUMPRODUCT(($B$1461:$B$1491=$J1437)*1,D$1461:D$1491))</f>
        <v>-2.5834333566040204</v>
      </c>
      <c r="M1437" s="2" cm="1">
        <f t="array" ref="M1437">IF(E1437="","",E1437-SUMPRODUCT(($B$1461:$B$1491=$J1437)*1,E$1461:E$1491))</f>
        <v>-2.4049214341381813</v>
      </c>
      <c r="N1437" s="2" cm="1">
        <f t="array" ref="N1437">IF(F1437="","",F1437-SUMPRODUCT(($B$1461:$B$1491=$J1437)*1,F$1461:F$1491))</f>
        <v>-2.4825232687611987</v>
      </c>
      <c r="O1437" s="2" cm="1">
        <f t="array" ref="O1437">IF(G1437="","",G1437-SUMPRODUCT(($B$1461:$B$1491=$J1437)*1,G$1461:G$1491))</f>
        <v>-2.3920048746200226</v>
      </c>
    </row>
    <row r="1438" spans="1:15" x14ac:dyDescent="0.55000000000000004">
      <c r="A1438" s="3">
        <v>47</v>
      </c>
      <c r="B1438" s="4">
        <v>9</v>
      </c>
      <c r="C1438" s="2">
        <f>IF(logVir!C1438="","",LN(資本ストック!C1438))</f>
        <v>9.1692600967130407</v>
      </c>
      <c r="D1438" s="2">
        <f>IF(logVir!D1438="","",LN(資本ストック!D1438))</f>
        <v>9.0339754180181728</v>
      </c>
      <c r="E1438" s="2">
        <f>IF(logVir!E1438="","",LN(資本ストック!E1438))</f>
        <v>9.4103853116068166</v>
      </c>
      <c r="F1438" s="2">
        <f>IF(logVir!F1438="","",LN(資本ストック!F1438))</f>
        <v>9.3607870285745172</v>
      </c>
      <c r="G1438" s="2">
        <f>IF(logVir!G1438="","",LN(資本ストック!G1438))</f>
        <v>9.5526049333296754</v>
      </c>
      <c r="I1438" s="3">
        <v>47</v>
      </c>
      <c r="J1438" s="3">
        <v>9</v>
      </c>
      <c r="K1438" s="2" cm="1">
        <f t="array" ref="K1438">IF(C1438="","",C1438-SUMPRODUCT(($B$1461:$B$1491=$J1438)*1,C$1461:C$1491))</f>
        <v>-2.1076054048999531</v>
      </c>
      <c r="L1438" s="2" cm="1">
        <f t="array" ref="L1438">IF(D1438="","",D1438-SUMPRODUCT(($B$1461:$B$1491=$J1438)*1,D$1461:D$1491))</f>
        <v>-2.2166475247380877</v>
      </c>
      <c r="M1438" s="2" cm="1">
        <f t="array" ref="M1438">IF(E1438="","",E1438-SUMPRODUCT(($B$1461:$B$1491=$J1438)*1,E$1461:E$1491))</f>
        <v>-1.924204777748999</v>
      </c>
      <c r="N1438" s="2" cm="1">
        <f t="array" ref="N1438">IF(F1438="","",F1438-SUMPRODUCT(($B$1461:$B$1491=$J1438)*1,F$1461:F$1491))</f>
        <v>-1.9460451904826321</v>
      </c>
      <c r="O1438" s="2" cm="1">
        <f t="array" ref="O1438">IF(G1438="","",G1438-SUMPRODUCT(($B$1461:$B$1491=$J1438)*1,G$1461:G$1491))</f>
        <v>-1.754635382043956</v>
      </c>
    </row>
    <row r="1439" spans="1:15" x14ac:dyDescent="0.55000000000000004">
      <c r="A1439" s="3">
        <v>47</v>
      </c>
      <c r="B1439" s="4">
        <v>10</v>
      </c>
      <c r="C1439" s="2">
        <f>IF(logVir!C1439="","",LN(資本ストック!C1439))</f>
        <v>7.9080942848592342</v>
      </c>
      <c r="D1439" s="2">
        <f>IF(logVir!D1439="","",LN(資本ストック!D1439))</f>
        <v>8.2074773554294769</v>
      </c>
      <c r="E1439" s="2">
        <f>IF(logVir!E1439="","",LN(資本ストック!E1439))</f>
        <v>8.5432397749253468</v>
      </c>
      <c r="F1439" s="2">
        <f>IF(logVir!F1439="","",LN(資本ストック!F1439))</f>
        <v>8.5857955986288985</v>
      </c>
      <c r="G1439" s="2">
        <f>IF(logVir!G1439="","",LN(資本ストック!G1439))</f>
        <v>8.6860819139579917</v>
      </c>
      <c r="I1439" s="3">
        <v>47</v>
      </c>
      <c r="J1439" s="3">
        <v>10</v>
      </c>
      <c r="K1439" s="2" cm="1">
        <f t="array" ref="K1439">IF(C1439="","",C1439-SUMPRODUCT(($B$1461:$B$1491=$J1439)*1,C$1461:C$1491))</f>
        <v>-4.7671569081722902</v>
      </c>
      <c r="L1439" s="2" cm="1">
        <f t="array" ref="L1439">IF(D1439="","",D1439-SUMPRODUCT(($B$1461:$B$1491=$J1439)*1,D$1461:D$1491))</f>
        <v>-4.5351299968320617</v>
      </c>
      <c r="M1439" s="2" cm="1">
        <f t="array" ref="M1439">IF(E1439="","",E1439-SUMPRODUCT(($B$1461:$B$1491=$J1439)*1,E$1461:E$1491))</f>
        <v>-4.2818754540958146</v>
      </c>
      <c r="N1439" s="2" cm="1">
        <f t="array" ref="N1439">IF(F1439="","",F1439-SUMPRODUCT(($B$1461:$B$1491=$J1439)*1,F$1461:F$1491))</f>
        <v>-4.23071598310033</v>
      </c>
      <c r="O1439" s="2" cm="1">
        <f t="array" ref="O1439">IF(G1439="","",G1439-SUMPRODUCT(($B$1461:$B$1491=$J1439)*1,G$1461:G$1491))</f>
        <v>-4.1445147623864518</v>
      </c>
    </row>
    <row r="1440" spans="1:15" x14ac:dyDescent="0.55000000000000004">
      <c r="A1440" s="3">
        <v>47</v>
      </c>
      <c r="B1440" s="4">
        <v>11</v>
      </c>
      <c r="C1440" s="2">
        <f>IF(logVir!C1440="","",LN(資本ストック!C1440))</f>
        <v>5.8070881444529343</v>
      </c>
      <c r="D1440" s="2">
        <f>IF(logVir!D1440="","",LN(資本ストック!D1440))</f>
        <v>6.8945347714283916</v>
      </c>
      <c r="E1440" s="2">
        <f>IF(logVir!E1440="","",LN(資本ストック!E1440))</f>
        <v>7.3644845204225255</v>
      </c>
      <c r="F1440" s="2">
        <f>IF(logVir!F1440="","",LN(資本ストック!F1440))</f>
        <v>7.4257583596678023</v>
      </c>
      <c r="G1440" s="2">
        <f>IF(logVir!G1440="","",LN(資本ストック!G1440))</f>
        <v>7.5628769348614515</v>
      </c>
      <c r="I1440" s="3">
        <v>47</v>
      </c>
      <c r="J1440" s="3">
        <v>11</v>
      </c>
      <c r="K1440" s="2" cm="1">
        <f t="array" ref="K1440">IF(C1440="","",C1440-SUMPRODUCT(($B$1461:$B$1491=$J1440)*1,C$1461:C$1491))</f>
        <v>-6.5750038121433088</v>
      </c>
      <c r="L1440" s="2" cm="1">
        <f t="array" ref="L1440">IF(D1440="","",D1440-SUMPRODUCT(($B$1461:$B$1491=$J1440)*1,D$1461:D$1491))</f>
        <v>-5.4808966311081395</v>
      </c>
      <c r="M1440" s="2" cm="1">
        <f t="array" ref="M1440">IF(E1440="","",E1440-SUMPRODUCT(($B$1461:$B$1491=$J1440)*1,E$1461:E$1491))</f>
        <v>-5.0637491709054885</v>
      </c>
      <c r="N1440" s="2" cm="1">
        <f t="array" ref="N1440">IF(F1440="","",F1440-SUMPRODUCT(($B$1461:$B$1491=$J1440)*1,F$1461:F$1491))</f>
        <v>-5.0133449993819612</v>
      </c>
      <c r="O1440" s="2" cm="1">
        <f t="array" ref="O1440">IF(G1440="","",G1440-SUMPRODUCT(($B$1461:$B$1491=$J1440)*1,G$1461:G$1491))</f>
        <v>-4.9101923981874798</v>
      </c>
    </row>
    <row r="1441" spans="1:15" x14ac:dyDescent="0.55000000000000004">
      <c r="A1441" s="3">
        <v>47</v>
      </c>
      <c r="B1441" s="4">
        <v>12</v>
      </c>
      <c r="C1441" s="2">
        <f>IF(logVir!C1441="","",LN(資本ストック!C1441))</f>
        <v>8.6062056078676203</v>
      </c>
      <c r="D1441" s="2">
        <f>IF(logVir!D1441="","",LN(資本ストック!D1441))</f>
        <v>8.3702536309760198</v>
      </c>
      <c r="E1441" s="2">
        <f>IF(logVir!E1441="","",LN(資本ストック!E1441))</f>
        <v>8.7222155728393762</v>
      </c>
      <c r="F1441" s="2">
        <f>IF(logVir!F1441="","",LN(資本ストック!F1441))</f>
        <v>8.6393391224564571</v>
      </c>
      <c r="G1441" s="2">
        <f>IF(logVir!G1441="","",LN(資本ストック!G1441))</f>
        <v>8.9014143513552266</v>
      </c>
      <c r="I1441" s="3">
        <v>47</v>
      </c>
      <c r="J1441" s="3">
        <v>12</v>
      </c>
      <c r="K1441" s="2" cm="1">
        <f t="array" ref="K1441">IF(C1441="","",C1441-SUMPRODUCT(($B$1461:$B$1491=$J1441)*1,C$1461:C$1491))</f>
        <v>-3.6963540983937211</v>
      </c>
      <c r="L1441" s="2" cm="1">
        <f t="array" ref="L1441">IF(D1441="","",D1441-SUMPRODUCT(($B$1461:$B$1491=$J1441)*1,D$1461:D$1491))</f>
        <v>-3.8873016717563917</v>
      </c>
      <c r="M1441" s="2" cm="1">
        <f t="array" ref="M1441">IF(E1441="","",E1441-SUMPRODUCT(($B$1461:$B$1491=$J1441)*1,E$1461:E$1491))</f>
        <v>-3.5649752827856407</v>
      </c>
      <c r="N1441" s="2" cm="1">
        <f t="array" ref="N1441">IF(F1441="","",F1441-SUMPRODUCT(($B$1461:$B$1491=$J1441)*1,F$1461:F$1491))</f>
        <v>-3.609848187572986</v>
      </c>
      <c r="O1441" s="2" cm="1">
        <f t="array" ref="O1441">IF(G1441="","",G1441-SUMPRODUCT(($B$1461:$B$1491=$J1441)*1,G$1461:G$1491))</f>
        <v>-3.3059285848423325</v>
      </c>
    </row>
    <row r="1442" spans="1:15" x14ac:dyDescent="0.55000000000000004">
      <c r="A1442" s="3">
        <v>47</v>
      </c>
      <c r="B1442" s="4">
        <v>13</v>
      </c>
      <c r="C1442" s="2" t="str">
        <f>IF(logVir!C1442="","",LN(資本ストック!C1442))</f>
        <v/>
      </c>
      <c r="D1442" s="2">
        <f>IF(logVir!D1442="","",LN(資本ストック!D1442))</f>
        <v>5.7898566942351568</v>
      </c>
      <c r="E1442" s="2">
        <f>IF(logVir!E1442="","",LN(資本ストック!E1442))</f>
        <v>6.6307646386438561</v>
      </c>
      <c r="F1442" s="2">
        <f>IF(logVir!F1442="","",LN(資本ストック!F1442))</f>
        <v>6.89178900247986</v>
      </c>
      <c r="G1442" s="2">
        <f>IF(logVir!G1442="","",LN(資本ストック!G1442))</f>
        <v>7.1110180857931802</v>
      </c>
      <c r="I1442" s="3">
        <v>47</v>
      </c>
      <c r="J1442" s="3">
        <v>13</v>
      </c>
      <c r="K1442" s="2" t="str" cm="1">
        <f t="array" ref="K1442">IF(C1442="","",C1442-SUMPRODUCT(($B$1461:$B$1491=$J1442)*1,C$1461:C$1491))</f>
        <v/>
      </c>
      <c r="L1442" s="2" cm="1">
        <f t="array" ref="L1442">IF(D1442="","",D1442-SUMPRODUCT(($B$1461:$B$1491=$J1442)*1,D$1461:D$1491))</f>
        <v>-5.74622209155328</v>
      </c>
      <c r="M1442" s="2" cm="1">
        <f t="array" ref="M1442">IF(E1442="","",E1442-SUMPRODUCT(($B$1461:$B$1491=$J1442)*1,E$1461:E$1491))</f>
        <v>-4.8440504895816892</v>
      </c>
      <c r="N1442" s="2" cm="1">
        <f t="array" ref="N1442">IF(F1442="","",F1442-SUMPRODUCT(($B$1461:$B$1491=$J1442)*1,F$1461:F$1491))</f>
        <v>-4.5419349072040296</v>
      </c>
      <c r="O1442" s="2" cm="1">
        <f t="array" ref="O1442">IF(G1442="","",G1442-SUMPRODUCT(($B$1461:$B$1491=$J1442)*1,G$1461:G$1491))</f>
        <v>-4.3135970873295495</v>
      </c>
    </row>
    <row r="1443" spans="1:15" x14ac:dyDescent="0.55000000000000004">
      <c r="A1443" s="3">
        <v>47</v>
      </c>
      <c r="B1443" s="4">
        <v>14</v>
      </c>
      <c r="C1443" s="2">
        <f>IF(logVir!C1443="","",LN(資本ストック!C1443))</f>
        <v>8.4776194299078895</v>
      </c>
      <c r="D1443" s="2">
        <f>IF(logVir!D1443="","",LN(資本ストック!D1443))</f>
        <v>8.3013429341655662</v>
      </c>
      <c r="E1443" s="2">
        <f>IF(logVir!E1443="","",LN(資本ストック!E1443))</f>
        <v>8.3806367429792488</v>
      </c>
      <c r="F1443" s="2">
        <f>IF(logVir!F1443="","",LN(資本ストック!F1443))</f>
        <v>8.3946725057236549</v>
      </c>
      <c r="G1443" s="2">
        <f>IF(logVir!G1443="","",LN(資本ストック!G1443))</f>
        <v>8.3812941069922733</v>
      </c>
      <c r="I1443" s="3">
        <v>47</v>
      </c>
      <c r="J1443" s="3">
        <v>14</v>
      </c>
      <c r="K1443" s="2" cm="1">
        <f t="array" ref="K1443">IF(C1443="","",C1443-SUMPRODUCT(($B$1461:$B$1491=$J1443)*1,C$1461:C$1491))</f>
        <v>-4.009970919649577</v>
      </c>
      <c r="L1443" s="2" cm="1">
        <f t="array" ref="L1443">IF(D1443="","",D1443-SUMPRODUCT(($B$1461:$B$1491=$J1443)*1,D$1461:D$1491))</f>
        <v>-4.1908308091228825</v>
      </c>
      <c r="M1443" s="2" cm="1">
        <f t="array" ref="M1443">IF(E1443="","",E1443-SUMPRODUCT(($B$1461:$B$1491=$J1443)*1,E$1461:E$1491))</f>
        <v>-4.238597146227832</v>
      </c>
      <c r="N1443" s="2" cm="1">
        <f t="array" ref="N1443">IF(F1443="","",F1443-SUMPRODUCT(($B$1461:$B$1491=$J1443)*1,F$1461:F$1491))</f>
        <v>-4.2346096792627552</v>
      </c>
      <c r="O1443" s="2" cm="1">
        <f t="array" ref="O1443">IF(G1443="","",G1443-SUMPRODUCT(($B$1461:$B$1491=$J1443)*1,G$1461:G$1491))</f>
        <v>-4.2355748627424479</v>
      </c>
    </row>
    <row r="1444" spans="1:15" x14ac:dyDescent="0.55000000000000004">
      <c r="A1444" s="3">
        <v>47</v>
      </c>
      <c r="B1444" s="4">
        <v>15</v>
      </c>
      <c r="C1444" s="2">
        <f>IF(logVir!C1444="","",LN(資本ストック!C1444))</f>
        <v>10.244325939282557</v>
      </c>
      <c r="D1444" s="2">
        <f>IF(logVir!D1444="","",LN(資本ストック!D1444))</f>
        <v>9.9904614085521537</v>
      </c>
      <c r="E1444" s="2">
        <f>IF(logVir!E1444="","",LN(資本ストック!E1444))</f>
        <v>9.8125624030469982</v>
      </c>
      <c r="F1444" s="2">
        <f>IF(logVir!F1444="","",LN(資本ストック!F1444))</f>
        <v>9.7779474470575511</v>
      </c>
      <c r="G1444" s="2">
        <f>IF(logVir!G1444="","",LN(資本ストック!G1444))</f>
        <v>9.7711711671163481</v>
      </c>
      <c r="I1444" s="3">
        <v>47</v>
      </c>
      <c r="J1444" s="3">
        <v>15</v>
      </c>
      <c r="K1444" s="2" cm="1">
        <f t="array" ref="K1444">IF(C1444="","",C1444-SUMPRODUCT(($B$1461:$B$1491=$J1444)*1,C$1461:C$1491))</f>
        <v>-0.21841550564262491</v>
      </c>
      <c r="L1444" s="2" cm="1">
        <f t="array" ref="L1444">IF(D1444="","",D1444-SUMPRODUCT(($B$1461:$B$1491=$J1444)*1,D$1461:D$1491))</f>
        <v>-0.49748617988023902</v>
      </c>
      <c r="M1444" s="2" cm="1">
        <f t="array" ref="M1444">IF(E1444="","",E1444-SUMPRODUCT(($B$1461:$B$1491=$J1444)*1,E$1461:E$1491))</f>
        <v>-0.74989875534948425</v>
      </c>
      <c r="N1444" s="2" cm="1">
        <f t="array" ref="N1444">IF(F1444="","",F1444-SUMPRODUCT(($B$1461:$B$1491=$J1444)*1,F$1461:F$1491))</f>
        <v>-0.79245098254178359</v>
      </c>
      <c r="O1444" s="2" cm="1">
        <f t="array" ref="O1444">IF(G1444="","",G1444-SUMPRODUCT(($B$1461:$B$1491=$J1444)*1,G$1461:G$1491))</f>
        <v>-0.80810551341923009</v>
      </c>
    </row>
    <row r="1445" spans="1:15" x14ac:dyDescent="0.55000000000000004">
      <c r="A1445" s="3">
        <v>47</v>
      </c>
      <c r="B1445" s="4">
        <v>16</v>
      </c>
      <c r="C1445" s="2">
        <f>IF(logVir!C1445="","",LN(資本ストック!C1445))</f>
        <v>9.5722602135632009</v>
      </c>
      <c r="D1445" s="2">
        <f>IF(logVir!D1445="","",LN(資本ストック!D1445))</f>
        <v>9.3322869707403022</v>
      </c>
      <c r="E1445" s="2">
        <f>IF(logVir!E1445="","",LN(資本ストック!E1445))</f>
        <v>9.2728671793385757</v>
      </c>
      <c r="F1445" s="2">
        <f>IF(logVir!F1445="","",LN(資本ストック!F1445))</f>
        <v>9.1852916091678072</v>
      </c>
      <c r="G1445" s="2">
        <f>IF(logVir!G1445="","",LN(資本ストック!G1445))</f>
        <v>9.048719743728828</v>
      </c>
      <c r="I1445" s="3">
        <v>47</v>
      </c>
      <c r="J1445" s="3">
        <v>16</v>
      </c>
      <c r="K1445" s="2" cm="1">
        <f t="array" ref="K1445">IF(C1445="","",C1445-SUMPRODUCT(($B$1461:$B$1491=$J1445)*1,C$1461:C$1491))</f>
        <v>-2.6353623439894154</v>
      </c>
      <c r="L1445" s="2" cm="1">
        <f t="array" ref="L1445">IF(D1445="","",D1445-SUMPRODUCT(($B$1461:$B$1491=$J1445)*1,D$1461:D$1491))</f>
        <v>-2.8758967761227581</v>
      </c>
      <c r="M1445" s="2" cm="1">
        <f t="array" ref="M1445">IF(E1445="","",E1445-SUMPRODUCT(($B$1461:$B$1491=$J1445)*1,E$1461:E$1491))</f>
        <v>-2.9673700910191005</v>
      </c>
      <c r="N1445" s="2" cm="1">
        <f t="array" ref="N1445">IF(F1445="","",F1445-SUMPRODUCT(($B$1461:$B$1491=$J1445)*1,F$1461:F$1491))</f>
        <v>-3.0521532128462532</v>
      </c>
      <c r="O1445" s="2" cm="1">
        <f t="array" ref="O1445">IF(G1445="","",G1445-SUMPRODUCT(($B$1461:$B$1491=$J1445)*1,G$1461:G$1491))</f>
        <v>-3.213573166841039</v>
      </c>
    </row>
    <row r="1446" spans="1:15" x14ac:dyDescent="0.55000000000000004">
      <c r="A1446" s="3">
        <v>47</v>
      </c>
      <c r="B1446" s="4">
        <v>17</v>
      </c>
      <c r="C1446" s="2">
        <f>IF(logVir!C1446="","",LN(資本ストック!C1446))</f>
        <v>14.846116138199644</v>
      </c>
      <c r="D1446" s="2">
        <f>IF(logVir!D1446="","",LN(資本ストック!D1446))</f>
        <v>14.818858776074737</v>
      </c>
      <c r="E1446" s="2">
        <f>IF(logVir!E1446="","",LN(資本ストック!E1446))</f>
        <v>14.795343112252436</v>
      </c>
      <c r="F1446" s="2">
        <f>IF(logVir!F1446="","",LN(資本ストック!F1446))</f>
        <v>14.778944297350526</v>
      </c>
      <c r="G1446" s="2">
        <f>IF(logVir!G1446="","",LN(資本ストック!G1446))</f>
        <v>14.773503990504098</v>
      </c>
      <c r="I1446" s="3">
        <v>47</v>
      </c>
      <c r="J1446" s="3">
        <v>17</v>
      </c>
      <c r="K1446" s="2" cm="1">
        <f t="array" ref="K1446">IF(C1446="","",C1446-SUMPRODUCT(($B$1461:$B$1491=$J1446)*1,C$1461:C$1491))</f>
        <v>-0.21623704161770618</v>
      </c>
      <c r="L1446" s="2" cm="1">
        <f t="array" ref="L1446">IF(D1446="","",D1446-SUMPRODUCT(($B$1461:$B$1491=$J1446)*1,D$1461:D$1491))</f>
        <v>-0.23540639461537083</v>
      </c>
      <c r="M1446" s="2" cm="1">
        <f t="array" ref="M1446">IF(E1446="","",E1446-SUMPRODUCT(($B$1461:$B$1491=$J1446)*1,E$1461:E$1491))</f>
        <v>-0.25954952230876671</v>
      </c>
      <c r="N1446" s="2" cm="1">
        <f t="array" ref="N1446">IF(F1446="","",F1446-SUMPRODUCT(($B$1461:$B$1491=$J1446)*1,F$1461:F$1491))</f>
        <v>-0.27504911499755913</v>
      </c>
      <c r="O1446" s="2" cm="1">
        <f t="array" ref="O1446">IF(G1446="","",G1446-SUMPRODUCT(($B$1461:$B$1491=$J1446)*1,G$1461:G$1491))</f>
        <v>-0.28553522813702337</v>
      </c>
    </row>
    <row r="1447" spans="1:15" x14ac:dyDescent="0.55000000000000004">
      <c r="A1447" s="3">
        <v>47</v>
      </c>
      <c r="B1447" s="4">
        <v>18</v>
      </c>
      <c r="C1447" s="2">
        <f>IF(logVir!C1447="","",LN(資本ストック!C1447))</f>
        <v>12.296380866739439</v>
      </c>
      <c r="D1447" s="2">
        <f>IF(logVir!D1447="","",LN(資本ストック!D1447))</f>
        <v>12.409459118579806</v>
      </c>
      <c r="E1447" s="2">
        <f>IF(logVir!E1447="","",LN(資本ストック!E1447))</f>
        <v>12.592656214861416</v>
      </c>
      <c r="F1447" s="2">
        <f>IF(logVir!F1447="","",LN(資本ストック!F1447))</f>
        <v>12.615201411308126</v>
      </c>
      <c r="G1447" s="2">
        <f>IF(logVir!G1447="","",LN(資本ストック!G1447))</f>
        <v>12.703058704988818</v>
      </c>
      <c r="I1447" s="3">
        <v>47</v>
      </c>
      <c r="J1447" s="3">
        <v>18</v>
      </c>
      <c r="K1447" s="2" cm="1">
        <f t="array" ref="K1447">IF(C1447="","",C1447-SUMPRODUCT(($B$1461:$B$1491=$J1447)*1,C$1461:C$1491))</f>
        <v>-0.40617446754175823</v>
      </c>
      <c r="L1447" s="2" cm="1">
        <f t="array" ref="L1447">IF(D1447="","",D1447-SUMPRODUCT(($B$1461:$B$1491=$J1447)*1,D$1461:D$1491))</f>
        <v>-0.31613024966063641</v>
      </c>
      <c r="M1447" s="2" cm="1">
        <f t="array" ref="M1447">IF(E1447="","",E1447-SUMPRODUCT(($B$1461:$B$1491=$J1447)*1,E$1461:E$1491))</f>
        <v>-0.18126628241661535</v>
      </c>
      <c r="N1447" s="2" cm="1">
        <f t="array" ref="N1447">IF(F1447="","",F1447-SUMPRODUCT(($B$1461:$B$1491=$J1447)*1,F$1461:F$1491))</f>
        <v>-0.17669847581282916</v>
      </c>
      <c r="O1447" s="2" cm="1">
        <f t="array" ref="O1447">IF(G1447="","",G1447-SUMPRODUCT(($B$1461:$B$1491=$J1447)*1,G$1461:G$1491))</f>
        <v>-0.15654163903698404</v>
      </c>
    </row>
    <row r="1448" spans="1:15" x14ac:dyDescent="0.55000000000000004">
      <c r="A1448" s="3">
        <v>47</v>
      </c>
      <c r="B1448" s="4">
        <v>19</v>
      </c>
      <c r="C1448" s="2">
        <f>IF(logVir!C1448="","",LN(資本ストック!C1448))</f>
        <v>11.688261523719779</v>
      </c>
      <c r="D1448" s="2">
        <f>IF(logVir!D1448="","",LN(資本ストック!D1448))</f>
        <v>11.687277006555309</v>
      </c>
      <c r="E1448" s="2">
        <f>IF(logVir!E1448="","",LN(資本ストック!E1448))</f>
        <v>11.684915055671626</v>
      </c>
      <c r="F1448" s="2">
        <f>IF(logVir!F1448="","",LN(資本ストック!F1448))</f>
        <v>11.681350042375431</v>
      </c>
      <c r="G1448" s="2">
        <f>IF(logVir!G1448="","",LN(資本ストック!G1448))</f>
        <v>11.668531736028404</v>
      </c>
      <c r="I1448" s="3">
        <v>47</v>
      </c>
      <c r="J1448" s="3">
        <v>19</v>
      </c>
      <c r="K1448" s="2" cm="1">
        <f t="array" ref="K1448">IF(C1448="","",C1448-SUMPRODUCT(($B$1461:$B$1491=$J1448)*1,C$1461:C$1491))</f>
        <v>-0.82731890729754376</v>
      </c>
      <c r="L1448" s="2" cm="1">
        <f t="array" ref="L1448">IF(D1448="","",D1448-SUMPRODUCT(($B$1461:$B$1491=$J1448)*1,D$1461:D$1491))</f>
        <v>-0.77350693345467114</v>
      </c>
      <c r="M1448" s="2" cm="1">
        <f t="array" ref="M1448">IF(E1448="","",E1448-SUMPRODUCT(($B$1461:$B$1491=$J1448)*1,E$1461:E$1491))</f>
        <v>-0.74598266193741303</v>
      </c>
      <c r="N1448" s="2" cm="1">
        <f t="array" ref="N1448">IF(F1448="","",F1448-SUMPRODUCT(($B$1461:$B$1491=$J1448)*1,F$1461:F$1491))</f>
        <v>-0.74438240706721892</v>
      </c>
      <c r="O1448" s="2" cm="1">
        <f t="array" ref="O1448">IF(G1448="","",G1448-SUMPRODUCT(($B$1461:$B$1491=$J1448)*1,G$1461:G$1491))</f>
        <v>-0.74744770782082348</v>
      </c>
    </row>
    <row r="1449" spans="1:15" x14ac:dyDescent="0.55000000000000004">
      <c r="A1449" s="3">
        <v>47</v>
      </c>
      <c r="B1449" s="4">
        <v>20</v>
      </c>
      <c r="C1449" s="2">
        <f>IF(logVir!C1449="","",LN(資本ストック!C1449))</f>
        <v>12.748932810723639</v>
      </c>
      <c r="D1449" s="2">
        <f>IF(logVir!D1449="","",LN(資本ストック!D1449))</f>
        <v>12.912136927598604</v>
      </c>
      <c r="E1449" s="2">
        <f>IF(logVir!E1449="","",LN(資本ストック!E1449))</f>
        <v>13.52133017783118</v>
      </c>
      <c r="F1449" s="2">
        <f>IF(logVir!F1449="","",LN(資本ストック!F1449))</f>
        <v>13.578951961486487</v>
      </c>
      <c r="G1449" s="2">
        <f>IF(logVir!G1449="","",LN(資本ストック!G1449))</f>
        <v>13.426042218849805</v>
      </c>
      <c r="I1449" s="3">
        <v>47</v>
      </c>
      <c r="J1449" s="3">
        <v>20</v>
      </c>
      <c r="K1449" s="2" cm="1">
        <f t="array" ref="K1449">IF(C1449="","",C1449-SUMPRODUCT(($B$1461:$B$1491=$J1449)*1,C$1461:C$1491))</f>
        <v>-0.48122904916534992</v>
      </c>
      <c r="L1449" s="2" cm="1">
        <f t="array" ref="L1449">IF(D1449="","",D1449-SUMPRODUCT(($B$1461:$B$1491=$J1449)*1,D$1461:D$1491))</f>
        <v>-0.41417142665669537</v>
      </c>
      <c r="M1449" s="2" cm="1">
        <f t="array" ref="M1449">IF(E1449="","",E1449-SUMPRODUCT(($B$1461:$B$1491=$J1449)*1,E$1461:E$1491))</f>
        <v>0.12031173566512621</v>
      </c>
      <c r="N1449" s="2" cm="1">
        <f t="array" ref="N1449">IF(F1449="","",F1449-SUMPRODUCT(($B$1461:$B$1491=$J1449)*1,F$1461:F$1491))</f>
        <v>0.18179193018275264</v>
      </c>
      <c r="O1449" s="2" cm="1">
        <f t="array" ref="O1449">IF(G1449="","",G1449-SUMPRODUCT(($B$1461:$B$1491=$J1449)*1,G$1461:G$1491))</f>
        <v>-1.8634282843990491E-2</v>
      </c>
    </row>
    <row r="1450" spans="1:15" x14ac:dyDescent="0.55000000000000004">
      <c r="A1450" s="3">
        <v>47</v>
      </c>
      <c r="B1450" s="4">
        <v>21</v>
      </c>
      <c r="C1450" s="2">
        <f>IF(logVir!C1450="","",LN(資本ストック!C1450))</f>
        <v>13.927094238084658</v>
      </c>
      <c r="D1450" s="2">
        <f>IF(logVir!D1450="","",LN(資本ストック!D1450))</f>
        <v>14.080765865096408</v>
      </c>
      <c r="E1450" s="2">
        <f>IF(logVir!E1450="","",LN(資本ストック!E1450))</f>
        <v>14.397133531318985</v>
      </c>
      <c r="F1450" s="2">
        <f>IF(logVir!F1450="","",LN(資本ストック!F1450))</f>
        <v>14.397934156029299</v>
      </c>
      <c r="G1450" s="2">
        <f>IF(logVir!G1450="","",LN(資本ストック!G1450))</f>
        <v>14.38926526469065</v>
      </c>
      <c r="I1450" s="3">
        <v>47</v>
      </c>
      <c r="J1450" s="3">
        <v>21</v>
      </c>
      <c r="K1450" s="2" cm="1">
        <f t="array" ref="K1450">IF(C1450="","",C1450-SUMPRODUCT(($B$1461:$B$1491=$J1450)*1,C$1461:C$1491))</f>
        <v>-0.56471727559271123</v>
      </c>
      <c r="L1450" s="2" cm="1">
        <f t="array" ref="L1450">IF(D1450="","",D1450-SUMPRODUCT(($B$1461:$B$1491=$J1450)*1,D$1461:D$1491))</f>
        <v>-0.44399000081516249</v>
      </c>
      <c r="M1450" s="2" cm="1">
        <f t="array" ref="M1450">IF(E1450="","",E1450-SUMPRODUCT(($B$1461:$B$1491=$J1450)*1,E$1461:E$1491))</f>
        <v>-0.1854300726416156</v>
      </c>
      <c r="N1450" s="2" cm="1">
        <f t="array" ref="N1450">IF(F1450="","",F1450-SUMPRODUCT(($B$1461:$B$1491=$J1450)*1,F$1461:F$1491))</f>
        <v>-0.19677447084832345</v>
      </c>
      <c r="O1450" s="2" cm="1">
        <f t="array" ref="O1450">IF(G1450="","",G1450-SUMPRODUCT(($B$1461:$B$1491=$J1450)*1,G$1461:G$1491))</f>
        <v>-0.22220399553977721</v>
      </c>
    </row>
    <row r="1451" spans="1:15" x14ac:dyDescent="0.55000000000000004">
      <c r="A1451" s="3">
        <v>47</v>
      </c>
      <c r="B1451" s="4">
        <v>22</v>
      </c>
      <c r="C1451" s="2">
        <f>IF(logVir!C1451="","",LN(資本ストック!C1451))</f>
        <v>13.460909765088333</v>
      </c>
      <c r="D1451" s="2">
        <f>IF(logVir!D1451="","",LN(資本ストック!D1451))</f>
        <v>13.440989212869377</v>
      </c>
      <c r="E1451" s="2">
        <f>IF(logVir!E1451="","",LN(資本ストック!E1451))</f>
        <v>13.523765488522612</v>
      </c>
      <c r="F1451" s="2">
        <f>IF(logVir!F1451="","",LN(資本ストック!F1451))</f>
        <v>13.530347134679468</v>
      </c>
      <c r="G1451" s="2">
        <f>IF(logVir!G1451="","",LN(資本ストック!G1451))</f>
        <v>13.556064126711922</v>
      </c>
      <c r="I1451" s="3">
        <v>47</v>
      </c>
      <c r="J1451" s="3">
        <v>22</v>
      </c>
      <c r="K1451" s="2" cm="1">
        <f t="array" ref="K1451">IF(C1451="","",C1451-SUMPRODUCT(($B$1461:$B$1491=$J1451)*1,C$1461:C$1491))</f>
        <v>0.85515618897738221</v>
      </c>
      <c r="L1451" s="2" cm="1">
        <f t="array" ref="L1451">IF(D1451="","",D1451-SUMPRODUCT(($B$1461:$B$1491=$J1451)*1,D$1461:D$1491))</f>
        <v>0.98333450587507443</v>
      </c>
      <c r="M1451" s="2" cm="1">
        <f t="array" ref="M1451">IF(E1451="","",E1451-SUMPRODUCT(($B$1461:$B$1491=$J1451)*1,E$1461:E$1491))</f>
        <v>1.2303647321628759</v>
      </c>
      <c r="N1451" s="2" cm="1">
        <f t="array" ref="N1451">IF(F1451="","",F1451-SUMPRODUCT(($B$1461:$B$1491=$J1451)*1,F$1461:F$1491))</f>
        <v>1.2833763929847954</v>
      </c>
      <c r="O1451" s="2" cm="1">
        <f t="array" ref="O1451">IF(G1451="","",G1451-SUMPRODUCT(($B$1461:$B$1491=$J1451)*1,G$1461:G$1491))</f>
        <v>1.3424478823817338</v>
      </c>
    </row>
    <row r="1452" spans="1:15" x14ac:dyDescent="0.55000000000000004">
      <c r="A1452" s="3">
        <v>47</v>
      </c>
      <c r="B1452" s="4">
        <v>23</v>
      </c>
      <c r="C1452" s="2">
        <f>IF(logVir!C1452="","",LN(資本ストック!C1452))</f>
        <v>13.310138881745909</v>
      </c>
      <c r="D1452" s="2">
        <f>IF(logVir!D1452="","",LN(資本ストック!D1452))</f>
        <v>13.336707325292849</v>
      </c>
      <c r="E1452" s="2">
        <f>IF(logVir!E1452="","",LN(資本ストック!E1452))</f>
        <v>13.346315994187679</v>
      </c>
      <c r="F1452" s="2">
        <f>IF(logVir!F1452="","",LN(資本ストック!F1452))</f>
        <v>13.350452079855435</v>
      </c>
      <c r="G1452" s="2">
        <f>IF(logVir!G1452="","",LN(資本ストック!G1452))</f>
        <v>13.401641752247228</v>
      </c>
      <c r="I1452" s="3">
        <v>47</v>
      </c>
      <c r="J1452" s="3">
        <v>23</v>
      </c>
      <c r="K1452" s="2" cm="1">
        <f t="array" ref="K1452">IF(C1452="","",C1452-SUMPRODUCT(($B$1461:$B$1491=$J1452)*1,C$1461:C$1491))</f>
        <v>-0.10720460629375062</v>
      </c>
      <c r="L1452" s="2" cm="1">
        <f t="array" ref="L1452">IF(D1452="","",D1452-SUMPRODUCT(($B$1461:$B$1491=$J1452)*1,D$1461:D$1491))</f>
        <v>-0.1589826215790211</v>
      </c>
      <c r="M1452" s="2" cm="1">
        <f t="array" ref="M1452">IF(E1452="","",E1452-SUMPRODUCT(($B$1461:$B$1491=$J1452)*1,E$1461:E$1491))</f>
        <v>-0.1600073740508936</v>
      </c>
      <c r="N1452" s="2" cm="1">
        <f t="array" ref="N1452">IF(F1452="","",F1452-SUMPRODUCT(($B$1461:$B$1491=$J1452)*1,F$1461:F$1491))</f>
        <v>-0.15072097145262831</v>
      </c>
      <c r="O1452" s="2" cm="1">
        <f t="array" ref="O1452">IF(G1452="","",G1452-SUMPRODUCT(($B$1461:$B$1491=$J1452)*1,G$1461:G$1491))</f>
        <v>-0.11243733095039588</v>
      </c>
    </row>
    <row r="1453" spans="1:15" x14ac:dyDescent="0.55000000000000004">
      <c r="A1453" s="3">
        <v>47</v>
      </c>
      <c r="B1453" s="4">
        <v>24</v>
      </c>
      <c r="C1453" s="2">
        <f>IF(logVir!C1453="","",LN(資本ストック!C1453))</f>
        <v>10.927689340443649</v>
      </c>
      <c r="D1453" s="2">
        <f>IF(logVir!D1453="","",LN(資本ストック!D1453))</f>
        <v>10.943207180779003</v>
      </c>
      <c r="E1453" s="2">
        <f>IF(logVir!E1453="","",LN(資本ストック!E1453))</f>
        <v>11.024469051202779</v>
      </c>
      <c r="F1453" s="2">
        <f>IF(logVir!F1453="","",LN(資本ストック!F1453))</f>
        <v>11.025741184236615</v>
      </c>
      <c r="G1453" s="2">
        <f>IF(logVir!G1453="","",LN(資本ストック!G1453))</f>
        <v>11.022960781459506</v>
      </c>
      <c r="I1453" s="3">
        <v>47</v>
      </c>
      <c r="J1453" s="3">
        <v>24</v>
      </c>
      <c r="K1453" s="2" cm="1">
        <f t="array" ref="K1453">IF(C1453="","",C1453-SUMPRODUCT(($B$1461:$B$1491=$J1453)*1,C$1461:C$1491))</f>
        <v>-0.36499485342039151</v>
      </c>
      <c r="L1453" s="2" cm="1">
        <f t="array" ref="L1453">IF(D1453="","",D1453-SUMPRODUCT(($B$1461:$B$1491=$J1453)*1,D$1461:D$1491))</f>
        <v>-0.34354138954155289</v>
      </c>
      <c r="M1453" s="2" cm="1">
        <f t="array" ref="M1453">IF(E1453="","",E1453-SUMPRODUCT(($B$1461:$B$1491=$J1453)*1,E$1461:E$1491))</f>
        <v>-0.30964245851626515</v>
      </c>
      <c r="N1453" s="2" cm="1">
        <f t="array" ref="N1453">IF(F1453="","",F1453-SUMPRODUCT(($B$1461:$B$1491=$J1453)*1,F$1461:F$1491))</f>
        <v>-0.30691450452368763</v>
      </c>
      <c r="O1453" s="2" cm="1">
        <f t="array" ref="O1453">IF(G1453="","",G1453-SUMPRODUCT(($B$1461:$B$1491=$J1453)*1,G$1461:G$1491))</f>
        <v>-0.29874903185988444</v>
      </c>
    </row>
    <row r="1454" spans="1:15" x14ac:dyDescent="0.55000000000000004">
      <c r="A1454" s="3">
        <v>47</v>
      </c>
      <c r="B1454" s="4">
        <v>25</v>
      </c>
      <c r="C1454" s="2">
        <f>IF(logVir!C1454="","",LN(資本ストック!C1454))</f>
        <v>10.892382812457225</v>
      </c>
      <c r="D1454" s="2">
        <f>IF(logVir!D1454="","",LN(資本ストック!D1454))</f>
        <v>11.411523534036794</v>
      </c>
      <c r="E1454" s="2">
        <f>IF(logVir!E1454="","",LN(資本ストック!E1454))</f>
        <v>11.727350562249701</v>
      </c>
      <c r="F1454" s="2">
        <f>IF(logVir!F1454="","",LN(資本ストック!F1454))</f>
        <v>11.672729450489177</v>
      </c>
      <c r="G1454" s="2">
        <f>IF(logVir!G1454="","",LN(資本ストック!G1454))</f>
        <v>12.326607166519878</v>
      </c>
      <c r="I1454" s="3">
        <v>47</v>
      </c>
      <c r="J1454" s="3">
        <v>25</v>
      </c>
      <c r="K1454" s="2" cm="1">
        <f t="array" ref="K1454">IF(C1454="","",C1454-SUMPRODUCT(($B$1461:$B$1491=$J1454)*1,C$1461:C$1491))</f>
        <v>-0.71536884466014783</v>
      </c>
      <c r="L1454" s="2" cm="1">
        <f t="array" ref="L1454">IF(D1454="","",D1454-SUMPRODUCT(($B$1461:$B$1491=$J1454)*1,D$1461:D$1491))</f>
        <v>-0.28486167690045505</v>
      </c>
      <c r="M1454" s="2" cm="1">
        <f t="array" ref="M1454">IF(E1454="","",E1454-SUMPRODUCT(($B$1461:$B$1491=$J1454)*1,E$1461:E$1491))</f>
        <v>-2.5690315154086818E-2</v>
      </c>
      <c r="N1454" s="2" cm="1">
        <f t="array" ref="N1454">IF(F1454="","",F1454-SUMPRODUCT(($B$1461:$B$1491=$J1454)*1,F$1461:F$1491))</f>
        <v>-0.11683519487775662</v>
      </c>
      <c r="O1454" s="2" cm="1">
        <f t="array" ref="O1454">IF(G1454="","",G1454-SUMPRODUCT(($B$1461:$B$1491=$J1454)*1,G$1461:G$1491))</f>
        <v>0.53197650634573179</v>
      </c>
    </row>
    <row r="1455" spans="1:15" x14ac:dyDescent="0.55000000000000004">
      <c r="A1455" s="3">
        <v>47</v>
      </c>
      <c r="B1455" s="4">
        <v>26</v>
      </c>
      <c r="C1455" s="2">
        <f>IF(logVir!C1455="","",LN(資本ストック!C1455))</f>
        <v>14.406893918243895</v>
      </c>
      <c r="D1455" s="2">
        <f>IF(logVir!D1455="","",LN(資本ストック!D1455))</f>
        <v>14.553684578379427</v>
      </c>
      <c r="E1455" s="2">
        <f>IF(logVir!E1455="","",LN(資本ストック!E1455))</f>
        <v>14.681502224137649</v>
      </c>
      <c r="F1455" s="2">
        <f>IF(logVir!F1455="","",LN(資本ストック!F1455))</f>
        <v>14.702984094940886</v>
      </c>
      <c r="G1455" s="2">
        <f>IF(logVir!G1455="","",LN(資本ストック!G1455))</f>
        <v>14.653405746980482</v>
      </c>
      <c r="I1455" s="3">
        <v>47</v>
      </c>
      <c r="J1455" s="3">
        <v>26</v>
      </c>
      <c r="K1455" s="2" cm="1">
        <f t="array" ref="K1455">IF(C1455="","",C1455-SUMPRODUCT(($B$1461:$B$1491=$J1455)*1,C$1461:C$1491))</f>
        <v>0.27325079130090302</v>
      </c>
      <c r="L1455" s="2" cm="1">
        <f t="array" ref="L1455">IF(D1455="","",D1455-SUMPRODUCT(($B$1461:$B$1491=$J1455)*1,D$1461:D$1491))</f>
        <v>0.48069771062314182</v>
      </c>
      <c r="M1455" s="2" cm="1">
        <f t="array" ref="M1455">IF(E1455="","",E1455-SUMPRODUCT(($B$1461:$B$1491=$J1455)*1,E$1461:E$1491))</f>
        <v>0.57643176914033312</v>
      </c>
      <c r="N1455" s="2" cm="1">
        <f t="array" ref="N1455">IF(F1455="","",F1455-SUMPRODUCT(($B$1461:$B$1491=$J1455)*1,F$1461:F$1491))</f>
        <v>0.58817643997177171</v>
      </c>
      <c r="O1455" s="2" cm="1">
        <f t="array" ref="O1455">IF(G1455="","",G1455-SUMPRODUCT(($B$1461:$B$1491=$J1455)*1,G$1461:G$1491))</f>
        <v>0.54867672093467945</v>
      </c>
    </row>
    <row r="1456" spans="1:15" x14ac:dyDescent="0.55000000000000004">
      <c r="A1456" s="3">
        <v>47</v>
      </c>
      <c r="B1456" s="4">
        <v>27</v>
      </c>
      <c r="C1456" s="2">
        <f>IF(logVir!C1456="","",LN(資本ストック!C1456))</f>
        <v>12.423453995949453</v>
      </c>
      <c r="D1456" s="2">
        <f>IF(logVir!D1456="","",LN(資本ストック!D1456))</f>
        <v>12.856862584035117</v>
      </c>
      <c r="E1456" s="2">
        <f>IF(logVir!E1456="","",LN(資本ストック!E1456))</f>
        <v>13.151942567208099</v>
      </c>
      <c r="F1456" s="2">
        <f>IF(logVir!F1456="","",LN(資本ストック!F1456))</f>
        <v>13.149246140619937</v>
      </c>
      <c r="G1456" s="2">
        <f>IF(logVir!G1456="","",LN(資本ストック!G1456))</f>
        <v>13.130074085190881</v>
      </c>
      <c r="I1456" s="3">
        <v>47</v>
      </c>
      <c r="J1456" s="3">
        <v>27</v>
      </c>
      <c r="K1456" s="2" cm="1">
        <f t="array" ref="K1456">IF(C1456="","",C1456-SUMPRODUCT(($B$1461:$B$1491=$J1456)*1,C$1461:C$1491))</f>
        <v>-0.27945486861102964</v>
      </c>
      <c r="L1456" s="2" cm="1">
        <f t="array" ref="L1456">IF(D1456="","",D1456-SUMPRODUCT(($B$1461:$B$1491=$J1456)*1,D$1461:D$1491))</f>
        <v>-0.13976568713911597</v>
      </c>
      <c r="M1456" s="2" cm="1">
        <f t="array" ref="M1456">IF(E1456="","",E1456-SUMPRODUCT(($B$1461:$B$1491=$J1456)*1,E$1461:E$1491))</f>
        <v>-4.0926459398809456E-2</v>
      </c>
      <c r="N1456" s="2" cm="1">
        <f t="array" ref="N1456">IF(F1456="","",F1456-SUMPRODUCT(($B$1461:$B$1491=$J1456)*1,F$1461:F$1491))</f>
        <v>-5.9252689136958026E-2</v>
      </c>
      <c r="O1456" s="2" cm="1">
        <f t="array" ref="O1456">IF(G1456="","",G1456-SUMPRODUCT(($B$1461:$B$1491=$J1456)*1,G$1461:G$1491))</f>
        <v>-0.11214409414677462</v>
      </c>
    </row>
    <row r="1457" spans="1:15" x14ac:dyDescent="0.55000000000000004">
      <c r="A1457" s="3">
        <v>47</v>
      </c>
      <c r="B1457" s="4">
        <v>28</v>
      </c>
      <c r="C1457" s="2">
        <f>IF(logVir!C1457="","",LN(資本ストック!C1457))</f>
        <v>15.428105047120882</v>
      </c>
      <c r="D1457" s="2">
        <f>IF(logVir!D1457="","",LN(資本ストック!D1457))</f>
        <v>15.493920294366449</v>
      </c>
      <c r="E1457" s="2">
        <f>IF(logVir!E1457="","",LN(資本ストック!E1457))</f>
        <v>15.51567484993741</v>
      </c>
      <c r="F1457" s="2">
        <f>IF(logVir!F1457="","",LN(資本ストック!F1457))</f>
        <v>15.562431633867845</v>
      </c>
      <c r="G1457" s="2">
        <f>IF(logVir!G1457="","",LN(資本ストック!G1457))</f>
        <v>15.618421353802114</v>
      </c>
      <c r="I1457" s="3">
        <v>47</v>
      </c>
      <c r="J1457" s="3">
        <v>28</v>
      </c>
      <c r="K1457" s="2" cm="1">
        <f t="array" ref="K1457">IF(C1457="","",C1457-SUMPRODUCT(($B$1461:$B$1491=$J1457)*1,C$1461:C$1491))</f>
        <v>-0.1204769057538595</v>
      </c>
      <c r="L1457" s="2" cm="1">
        <f t="array" ref="L1457">IF(D1457="","",D1457-SUMPRODUCT(($B$1461:$B$1491=$J1457)*1,D$1461:D$1491))</f>
        <v>-8.5133930118866274E-2</v>
      </c>
      <c r="M1457" s="2" cm="1">
        <f t="array" ref="M1457">IF(E1457="","",E1457-SUMPRODUCT(($B$1461:$B$1491=$J1457)*1,E$1461:E$1491))</f>
        <v>-9.3703040293640072E-2</v>
      </c>
      <c r="N1457" s="2" cm="1">
        <f t="array" ref="N1457">IF(F1457="","",F1457-SUMPRODUCT(($B$1461:$B$1491=$J1457)*1,F$1461:F$1491))</f>
        <v>-5.8532523935195258E-2</v>
      </c>
      <c r="O1457" s="2" cm="1">
        <f t="array" ref="O1457">IF(G1457="","",G1457-SUMPRODUCT(($B$1461:$B$1491=$J1457)*1,G$1461:G$1491))</f>
        <v>-1.7486277599703115E-2</v>
      </c>
    </row>
    <row r="1458" spans="1:15" x14ac:dyDescent="0.55000000000000004">
      <c r="A1458" s="3">
        <v>47</v>
      </c>
      <c r="B1458" s="4">
        <v>29</v>
      </c>
      <c r="C1458" s="2">
        <f>IF(logVir!C1458="","",LN(資本ストック!C1458))</f>
        <v>12.948649009558352</v>
      </c>
      <c r="D1458" s="2">
        <f>IF(logVir!D1458="","",LN(資本ストック!D1458))</f>
        <v>13.426577572191494</v>
      </c>
      <c r="E1458" s="2">
        <f>IF(logVir!E1458="","",LN(資本ストック!E1458))</f>
        <v>13.624164454768433</v>
      </c>
      <c r="F1458" s="2">
        <f>IF(logVir!F1458="","",LN(資本ストック!F1458))</f>
        <v>13.620021645095472</v>
      </c>
      <c r="G1458" s="2">
        <f>IF(logVir!G1458="","",LN(資本ストック!G1458))</f>
        <v>13.586604084658344</v>
      </c>
      <c r="I1458" s="3">
        <v>47</v>
      </c>
      <c r="J1458" s="3">
        <v>29</v>
      </c>
      <c r="K1458" s="2" cm="1">
        <f t="array" ref="K1458">IF(C1458="","",C1458-SUMPRODUCT(($B$1461:$B$1491=$J1458)*1,C$1461:C$1491))</f>
        <v>-0.28158793219586187</v>
      </c>
      <c r="L1458" s="2" cm="1">
        <f t="array" ref="L1458">IF(D1458="","",D1458-SUMPRODUCT(($B$1461:$B$1491=$J1458)*1,D$1461:D$1491))</f>
        <v>0.17298928767164945</v>
      </c>
      <c r="M1458" s="2" cm="1">
        <f t="array" ref="M1458">IF(E1458="","",E1458-SUMPRODUCT(($B$1461:$B$1491=$J1458)*1,E$1461:E$1491))</f>
        <v>0.43370363290228653</v>
      </c>
      <c r="N1458" s="2" cm="1">
        <f t="array" ref="N1458">IF(F1458="","",F1458-SUMPRODUCT(($B$1461:$B$1491=$J1458)*1,F$1461:F$1491))</f>
        <v>0.43725696299252625</v>
      </c>
      <c r="O1458" s="2" cm="1">
        <f t="array" ref="O1458">IF(G1458="","",G1458-SUMPRODUCT(($B$1461:$B$1491=$J1458)*1,G$1461:G$1491))</f>
        <v>0.43494161954352073</v>
      </c>
    </row>
    <row r="1459" spans="1:15" x14ac:dyDescent="0.55000000000000004">
      <c r="A1459" s="3">
        <v>47</v>
      </c>
      <c r="B1459" s="4">
        <v>30</v>
      </c>
      <c r="C1459" s="2">
        <f>IF(logVir!C1459="","",LN(資本ストック!C1459))</f>
        <v>12.691898596719723</v>
      </c>
      <c r="D1459" s="2">
        <f>IF(logVir!D1459="","",LN(資本ストック!D1459))</f>
        <v>13.978911682170652</v>
      </c>
      <c r="E1459" s="2">
        <f>IF(logVir!E1459="","",LN(資本ストック!E1459))</f>
        <v>14.460400204626808</v>
      </c>
      <c r="F1459" s="2">
        <f>IF(logVir!F1459="","",LN(資本ストック!F1459))</f>
        <v>14.556077875338369</v>
      </c>
      <c r="G1459" s="2">
        <f>IF(logVir!G1459="","",LN(資本ストック!G1459))</f>
        <v>14.623498490150538</v>
      </c>
      <c r="I1459" s="3">
        <v>47</v>
      </c>
      <c r="J1459" s="3">
        <v>30</v>
      </c>
      <c r="K1459" s="2" cm="1">
        <f t="array" ref="K1459">IF(C1459="","",C1459-SUMPRODUCT(($B$1461:$B$1491=$J1459)*1,C$1461:C$1491))</f>
        <v>-0.62153806562764302</v>
      </c>
      <c r="L1459" s="2" cm="1">
        <f t="array" ref="L1459">IF(D1459="","",D1459-SUMPRODUCT(($B$1461:$B$1491=$J1459)*1,D$1461:D$1491))</f>
        <v>0.59028335766375761</v>
      </c>
      <c r="M1459" s="2" cm="1">
        <f t="array" ref="M1459">IF(E1459="","",E1459-SUMPRODUCT(($B$1461:$B$1491=$J1459)*1,E$1461:E$1491))</f>
        <v>1.1399864126604111</v>
      </c>
      <c r="N1459" s="2" cm="1">
        <f t="array" ref="N1459">IF(F1459="","",F1459-SUMPRODUCT(($B$1461:$B$1491=$J1459)*1,F$1461:F$1491))</f>
        <v>1.2487723908932011</v>
      </c>
      <c r="O1459" s="2" cm="1">
        <f t="array" ref="O1459">IF(G1459="","",G1459-SUMPRODUCT(($B$1461:$B$1491=$J1459)*1,G$1461:G$1491))</f>
        <v>1.3285496267335812</v>
      </c>
    </row>
    <row r="1460" spans="1:15" x14ac:dyDescent="0.55000000000000004">
      <c r="A1460" s="3">
        <v>47</v>
      </c>
      <c r="B1460" s="4">
        <v>31</v>
      </c>
      <c r="C1460" s="2">
        <f>IF(logVir!C1460="","",LN(資本ストック!C1460))</f>
        <v>12.840689238827295</v>
      </c>
      <c r="D1460" s="2">
        <f>IF(logVir!D1460="","",LN(資本ストック!D1460))</f>
        <v>12.875223089435673</v>
      </c>
      <c r="E1460" s="2">
        <f>IF(logVir!E1460="","",LN(資本ストック!E1460))</f>
        <v>12.901190649631626</v>
      </c>
      <c r="F1460" s="2">
        <f>IF(logVir!F1460="","",LN(資本ストック!F1460))</f>
        <v>12.864186762056859</v>
      </c>
      <c r="G1460" s="2">
        <f>IF(logVir!G1460="","",LN(資本ストック!G1460))</f>
        <v>12.836307344159076</v>
      </c>
      <c r="I1460" s="3">
        <v>47</v>
      </c>
      <c r="J1460" s="3">
        <v>31</v>
      </c>
      <c r="K1460" s="2" cm="1">
        <f t="array" ref="K1460">IF(C1460="","",C1460-SUMPRODUCT(($B$1461:$B$1491=$J1460)*1,C$1461:C$1491))</f>
        <v>-0.47591722924502378</v>
      </c>
      <c r="L1460" s="2" cm="1">
        <f t="array" ref="L1460">IF(D1460="","",D1460-SUMPRODUCT(($B$1461:$B$1491=$J1460)*1,D$1461:D$1491))</f>
        <v>-0.36021408672095134</v>
      </c>
      <c r="M1460" s="2" cm="1">
        <f t="array" ref="M1460">IF(E1460="","",E1460-SUMPRODUCT(($B$1461:$B$1491=$J1460)*1,E$1461:E$1491))</f>
        <v>-0.27328589076218357</v>
      </c>
      <c r="N1460" s="2" cm="1">
        <f t="array" ref="N1460">IF(F1460="","",F1460-SUMPRODUCT(($B$1461:$B$1491=$J1460)*1,F$1461:F$1491))</f>
        <v>-0.27677797000884397</v>
      </c>
      <c r="O1460" s="2" cm="1">
        <f t="array" ref="O1460">IF(G1460="","",G1460-SUMPRODUCT(($B$1461:$B$1491=$J1460)*1,G$1461:G$1491))</f>
        <v>-0.3045379668830499</v>
      </c>
    </row>
    <row r="1461" spans="1:15" x14ac:dyDescent="0.55000000000000004">
      <c r="A1461" t="s">
        <v>66</v>
      </c>
      <c r="B1461" s="4">
        <v>1</v>
      </c>
      <c r="C1461" s="2">
        <f>AVERAGEIF($B$4:$B$1460,$B1461,C$4:C$1460)</f>
        <v>12.58801154553289</v>
      </c>
      <c r="D1461" s="2">
        <f>AVERAGEIF($B$4:$B$1460,$B1461,D$4:D$1460)</f>
        <v>12.431167823696965</v>
      </c>
      <c r="E1461" s="2">
        <f>AVERAGEIF($B$4:$B$1460,$B1461,E$4:E$1460)</f>
        <v>12.318251431821883</v>
      </c>
      <c r="F1461" s="2">
        <f>AVERAGEIF($B$4:$B$1460,$B1461,F$4:F$1460)</f>
        <v>12.302135603598554</v>
      </c>
      <c r="G1461" s="2">
        <f>AVERAGEIF($B$4:$B$1460,$B1461,G$4:G$1460)</f>
        <v>12.221014130351964</v>
      </c>
    </row>
    <row r="1462" spans="1:15" x14ac:dyDescent="0.55000000000000004">
      <c r="A1462" t="s">
        <v>66</v>
      </c>
      <c r="B1462" s="4">
        <v>2</v>
      </c>
      <c r="C1462" s="2">
        <f t="shared" ref="C1462:G1491" si="0">AVERAGEIF($B$4:$B$1460,$B1462,C$4:C$1460)</f>
        <v>10.483901952312024</v>
      </c>
      <c r="D1462" s="2">
        <f t="shared" si="0"/>
        <v>10.497805597093112</v>
      </c>
      <c r="E1462" s="2">
        <f t="shared" si="0"/>
        <v>10.514810448868062</v>
      </c>
      <c r="F1462" s="2">
        <f t="shared" si="0"/>
        <v>10.489358573376181</v>
      </c>
      <c r="G1462" s="2">
        <f t="shared" si="0"/>
        <v>10.460331497871911</v>
      </c>
    </row>
    <row r="1463" spans="1:15" x14ac:dyDescent="0.55000000000000004">
      <c r="A1463" t="s">
        <v>66</v>
      </c>
      <c r="B1463" s="4">
        <v>3</v>
      </c>
      <c r="C1463" s="2">
        <f t="shared" si="0"/>
        <v>12.641157913908112</v>
      </c>
      <c r="D1463" s="2">
        <f t="shared" si="0"/>
        <v>12.649615025668563</v>
      </c>
      <c r="E1463" s="2">
        <f t="shared" si="0"/>
        <v>12.714392287177006</v>
      </c>
      <c r="F1463" s="2">
        <f t="shared" si="0"/>
        <v>12.710490363050642</v>
      </c>
      <c r="G1463" s="2">
        <f t="shared" si="0"/>
        <v>12.705596753481659</v>
      </c>
    </row>
    <row r="1464" spans="1:15" x14ac:dyDescent="0.55000000000000004">
      <c r="A1464" t="s">
        <v>66</v>
      </c>
      <c r="B1464" s="4">
        <v>4</v>
      </c>
      <c r="C1464" s="2">
        <f t="shared" si="0"/>
        <v>10.956705591677379</v>
      </c>
      <c r="D1464" s="2">
        <f t="shared" si="0"/>
        <v>10.820461130950399</v>
      </c>
      <c r="E1464" s="2">
        <f t="shared" si="0"/>
        <v>10.781407226537945</v>
      </c>
      <c r="F1464" s="2">
        <f t="shared" si="0"/>
        <v>10.755015412133377</v>
      </c>
      <c r="G1464" s="2">
        <f t="shared" si="0"/>
        <v>10.723989956274028</v>
      </c>
    </row>
    <row r="1465" spans="1:15" x14ac:dyDescent="0.55000000000000004">
      <c r="A1465" t="s">
        <v>66</v>
      </c>
      <c r="B1465" s="4">
        <v>5</v>
      </c>
      <c r="C1465" s="2">
        <f t="shared" si="0"/>
        <v>11.392701109734148</v>
      </c>
      <c r="D1465" s="2">
        <f t="shared" si="0"/>
        <v>11.35066385148758</v>
      </c>
      <c r="E1465" s="2">
        <f t="shared" si="0"/>
        <v>11.392914478165755</v>
      </c>
      <c r="F1465" s="2">
        <f t="shared" si="0"/>
        <v>11.384917456876263</v>
      </c>
      <c r="G1465" s="2">
        <f t="shared" si="0"/>
        <v>11.388861055860779</v>
      </c>
    </row>
    <row r="1466" spans="1:15" x14ac:dyDescent="0.55000000000000004">
      <c r="A1466" t="s">
        <v>66</v>
      </c>
      <c r="B1466" s="4">
        <v>6</v>
      </c>
      <c r="C1466" s="2">
        <f t="shared" si="0"/>
        <v>13.150769155248462</v>
      </c>
      <c r="D1466" s="2">
        <f t="shared" si="0"/>
        <v>13.174692692552494</v>
      </c>
      <c r="E1466" s="2">
        <f t="shared" si="0"/>
        <v>13.205858117032308</v>
      </c>
      <c r="F1466" s="2">
        <f t="shared" si="0"/>
        <v>13.208236262392854</v>
      </c>
      <c r="G1466" s="2">
        <f t="shared" si="0"/>
        <v>13.216848327703605</v>
      </c>
    </row>
    <row r="1467" spans="1:15" x14ac:dyDescent="0.55000000000000004">
      <c r="A1467" t="s">
        <v>66</v>
      </c>
      <c r="B1467" s="4">
        <v>7</v>
      </c>
      <c r="C1467" s="2">
        <f t="shared" si="0"/>
        <v>11.823942078042958</v>
      </c>
      <c r="D1467" s="2">
        <f t="shared" si="0"/>
        <v>11.755445256456809</v>
      </c>
      <c r="E1467" s="2">
        <f t="shared" si="0"/>
        <v>11.746257184097686</v>
      </c>
      <c r="F1467" s="2">
        <f t="shared" si="0"/>
        <v>11.729360037340538</v>
      </c>
      <c r="G1467" s="2">
        <f t="shared" si="0"/>
        <v>11.728004071740688</v>
      </c>
    </row>
    <row r="1468" spans="1:15" x14ac:dyDescent="0.55000000000000004">
      <c r="A1468" t="s">
        <v>66</v>
      </c>
      <c r="B1468" s="4">
        <v>8</v>
      </c>
      <c r="C1468" s="2">
        <f t="shared" si="0"/>
        <v>12.440923193976527</v>
      </c>
      <c r="D1468" s="2">
        <f t="shared" si="0"/>
        <v>12.461174024217247</v>
      </c>
      <c r="E1468" s="2">
        <f t="shared" si="0"/>
        <v>12.452796519924217</v>
      </c>
      <c r="F1468" s="2">
        <f t="shared" si="0"/>
        <v>12.500482052532814</v>
      </c>
      <c r="G1468" s="2">
        <f t="shared" si="0"/>
        <v>12.464187296071334</v>
      </c>
    </row>
    <row r="1469" spans="1:15" x14ac:dyDescent="0.55000000000000004">
      <c r="A1469" t="s">
        <v>66</v>
      </c>
      <c r="B1469" s="4">
        <v>9</v>
      </c>
      <c r="C1469" s="2">
        <f t="shared" si="0"/>
        <v>11.276865501612994</v>
      </c>
      <c r="D1469" s="2">
        <f t="shared" si="0"/>
        <v>11.250622942756261</v>
      </c>
      <c r="E1469" s="2">
        <f t="shared" si="0"/>
        <v>11.334590089355816</v>
      </c>
      <c r="F1469" s="2">
        <f t="shared" si="0"/>
        <v>11.306832219057149</v>
      </c>
      <c r="G1469" s="2">
        <f t="shared" si="0"/>
        <v>11.307240315373631</v>
      </c>
    </row>
    <row r="1470" spans="1:15" x14ac:dyDescent="0.55000000000000004">
      <c r="A1470" t="s">
        <v>66</v>
      </c>
      <c r="B1470" s="4">
        <v>10</v>
      </c>
      <c r="C1470" s="2">
        <f t="shared" si="0"/>
        <v>12.675251193031524</v>
      </c>
      <c r="D1470" s="2">
        <f t="shared" si="0"/>
        <v>12.742607352261539</v>
      </c>
      <c r="E1470" s="2">
        <f t="shared" si="0"/>
        <v>12.825115229021161</v>
      </c>
      <c r="F1470" s="2">
        <f t="shared" si="0"/>
        <v>12.816511581729229</v>
      </c>
      <c r="G1470" s="2">
        <f t="shared" si="0"/>
        <v>12.830596676344443</v>
      </c>
    </row>
    <row r="1471" spans="1:15" x14ac:dyDescent="0.55000000000000004">
      <c r="A1471" t="s">
        <v>66</v>
      </c>
      <c r="B1471" s="4">
        <v>11</v>
      </c>
      <c r="C1471" s="2">
        <f t="shared" si="0"/>
        <v>12.382091956596243</v>
      </c>
      <c r="D1471" s="2">
        <f t="shared" si="0"/>
        <v>12.375431402536531</v>
      </c>
      <c r="E1471" s="2">
        <f t="shared" si="0"/>
        <v>12.428233691328014</v>
      </c>
      <c r="F1471" s="2">
        <f t="shared" si="0"/>
        <v>12.439103359049763</v>
      </c>
      <c r="G1471" s="2">
        <f t="shared" si="0"/>
        <v>12.473069333048931</v>
      </c>
    </row>
    <row r="1472" spans="1:15" x14ac:dyDescent="0.55000000000000004">
      <c r="A1472" t="s">
        <v>66</v>
      </c>
      <c r="B1472" s="4">
        <v>12</v>
      </c>
      <c r="C1472" s="2">
        <f t="shared" si="0"/>
        <v>12.302559706261341</v>
      </c>
      <c r="D1472" s="2">
        <f t="shared" si="0"/>
        <v>12.257555302732412</v>
      </c>
      <c r="E1472" s="2">
        <f t="shared" si="0"/>
        <v>12.287190855625017</v>
      </c>
      <c r="F1472" s="2">
        <f t="shared" si="0"/>
        <v>12.249187310029443</v>
      </c>
      <c r="G1472" s="2">
        <f t="shared" si="0"/>
        <v>12.207342936197559</v>
      </c>
    </row>
    <row r="1473" spans="1:7" x14ac:dyDescent="0.55000000000000004">
      <c r="A1473" t="s">
        <v>66</v>
      </c>
      <c r="B1473" s="4">
        <v>13</v>
      </c>
      <c r="C1473" s="2">
        <f t="shared" si="0"/>
        <v>11.806724342535457</v>
      </c>
      <c r="D1473" s="2">
        <f t="shared" si="0"/>
        <v>11.536078785788437</v>
      </c>
      <c r="E1473" s="2">
        <f t="shared" si="0"/>
        <v>11.474815128225545</v>
      </c>
      <c r="F1473" s="2">
        <f t="shared" si="0"/>
        <v>11.43372390968389</v>
      </c>
      <c r="G1473" s="2">
        <f t="shared" si="0"/>
        <v>11.42461517312273</v>
      </c>
    </row>
    <row r="1474" spans="1:7" x14ac:dyDescent="0.55000000000000004">
      <c r="A1474" t="s">
        <v>66</v>
      </c>
      <c r="B1474" s="4">
        <v>14</v>
      </c>
      <c r="C1474" s="2">
        <f t="shared" si="0"/>
        <v>12.487590349557466</v>
      </c>
      <c r="D1474" s="2">
        <f t="shared" si="0"/>
        <v>12.492173743288449</v>
      </c>
      <c r="E1474" s="2">
        <f t="shared" si="0"/>
        <v>12.619233889207081</v>
      </c>
      <c r="F1474" s="2">
        <f t="shared" si="0"/>
        <v>12.62928218498641</v>
      </c>
      <c r="G1474" s="2">
        <f t="shared" si="0"/>
        <v>12.616868969734721</v>
      </c>
    </row>
    <row r="1475" spans="1:7" x14ac:dyDescent="0.55000000000000004">
      <c r="A1475" t="s">
        <v>66</v>
      </c>
      <c r="B1475" s="4">
        <v>15</v>
      </c>
      <c r="C1475" s="2">
        <f t="shared" si="0"/>
        <v>10.462741444925182</v>
      </c>
      <c r="D1475" s="2">
        <f t="shared" si="0"/>
        <v>10.487947588432393</v>
      </c>
      <c r="E1475" s="2">
        <f t="shared" si="0"/>
        <v>10.562461158396482</v>
      </c>
      <c r="F1475" s="2">
        <f t="shared" si="0"/>
        <v>10.570398429599335</v>
      </c>
      <c r="G1475" s="2">
        <f t="shared" si="0"/>
        <v>10.579276680535578</v>
      </c>
    </row>
    <row r="1476" spans="1:7" x14ac:dyDescent="0.55000000000000004">
      <c r="A1476" t="s">
        <v>66</v>
      </c>
      <c r="B1476" s="4">
        <v>16</v>
      </c>
      <c r="C1476" s="2">
        <f t="shared" si="0"/>
        <v>12.207622557552616</v>
      </c>
      <c r="D1476" s="2">
        <f t="shared" si="0"/>
        <v>12.20818374686306</v>
      </c>
      <c r="E1476" s="2">
        <f t="shared" si="0"/>
        <v>12.240237270357676</v>
      </c>
      <c r="F1476" s="2">
        <f t="shared" si="0"/>
        <v>12.23744482201406</v>
      </c>
      <c r="G1476" s="2">
        <f t="shared" si="0"/>
        <v>12.262292910569867</v>
      </c>
    </row>
    <row r="1477" spans="1:7" x14ac:dyDescent="0.55000000000000004">
      <c r="A1477" t="s">
        <v>66</v>
      </c>
      <c r="B1477" s="4">
        <v>17</v>
      </c>
      <c r="C1477" s="2">
        <f t="shared" si="0"/>
        <v>15.06235317981735</v>
      </c>
      <c r="D1477" s="2">
        <f t="shared" si="0"/>
        <v>15.054265170690108</v>
      </c>
      <c r="E1477" s="2">
        <f t="shared" si="0"/>
        <v>15.054892634561202</v>
      </c>
      <c r="F1477" s="2">
        <f t="shared" si="0"/>
        <v>15.053993412348085</v>
      </c>
      <c r="G1477" s="2">
        <f t="shared" si="0"/>
        <v>15.059039218641121</v>
      </c>
    </row>
    <row r="1478" spans="1:7" x14ac:dyDescent="0.55000000000000004">
      <c r="A1478" t="s">
        <v>66</v>
      </c>
      <c r="B1478" s="4">
        <v>18</v>
      </c>
      <c r="C1478" s="2">
        <f t="shared" si="0"/>
        <v>12.702555334281197</v>
      </c>
      <c r="D1478" s="2">
        <f t="shared" si="0"/>
        <v>12.725589368240442</v>
      </c>
      <c r="E1478" s="2">
        <f t="shared" si="0"/>
        <v>12.773922497278031</v>
      </c>
      <c r="F1478" s="2">
        <f t="shared" si="0"/>
        <v>12.791899887120955</v>
      </c>
      <c r="G1478" s="2">
        <f t="shared" si="0"/>
        <v>12.859600344025802</v>
      </c>
    </row>
    <row r="1479" spans="1:7" x14ac:dyDescent="0.55000000000000004">
      <c r="A1479" t="s">
        <v>66</v>
      </c>
      <c r="B1479" s="4">
        <v>19</v>
      </c>
      <c r="C1479" s="2">
        <f t="shared" si="0"/>
        <v>12.515580431017323</v>
      </c>
      <c r="D1479" s="2">
        <f t="shared" si="0"/>
        <v>12.46078394000998</v>
      </c>
      <c r="E1479" s="2">
        <f t="shared" si="0"/>
        <v>12.430897717609039</v>
      </c>
      <c r="F1479" s="2">
        <f t="shared" si="0"/>
        <v>12.42573244944265</v>
      </c>
      <c r="G1479" s="2">
        <f t="shared" si="0"/>
        <v>12.415979443849228</v>
      </c>
    </row>
    <row r="1480" spans="1:7" x14ac:dyDescent="0.55000000000000004">
      <c r="A1480" t="s">
        <v>66</v>
      </c>
      <c r="B1480" s="4">
        <v>20</v>
      </c>
      <c r="C1480" s="2">
        <f t="shared" si="0"/>
        <v>13.230161859888989</v>
      </c>
      <c r="D1480" s="2">
        <f t="shared" si="0"/>
        <v>13.3263083542553</v>
      </c>
      <c r="E1480" s="2">
        <f t="shared" si="0"/>
        <v>13.401018442166054</v>
      </c>
      <c r="F1480" s="2">
        <f t="shared" si="0"/>
        <v>13.397160031303734</v>
      </c>
      <c r="G1480" s="2">
        <f t="shared" si="0"/>
        <v>13.444676501693795</v>
      </c>
    </row>
    <row r="1481" spans="1:7" x14ac:dyDescent="0.55000000000000004">
      <c r="A1481" t="s">
        <v>66</v>
      </c>
      <c r="B1481" s="4">
        <v>21</v>
      </c>
      <c r="C1481" s="2">
        <f t="shared" si="0"/>
        <v>14.491811513677369</v>
      </c>
      <c r="D1481" s="2">
        <f t="shared" si="0"/>
        <v>14.524755865911571</v>
      </c>
      <c r="E1481" s="2">
        <f t="shared" si="0"/>
        <v>14.582563603960601</v>
      </c>
      <c r="F1481" s="2">
        <f t="shared" si="0"/>
        <v>14.594708626877622</v>
      </c>
      <c r="G1481" s="2">
        <f t="shared" si="0"/>
        <v>14.611469260230427</v>
      </c>
    </row>
    <row r="1482" spans="1:7" x14ac:dyDescent="0.55000000000000004">
      <c r="A1482" t="s">
        <v>66</v>
      </c>
      <c r="B1482" s="4">
        <v>22</v>
      </c>
      <c r="C1482" s="2">
        <f t="shared" si="0"/>
        <v>12.605753576110951</v>
      </c>
      <c r="D1482" s="2">
        <f t="shared" si="0"/>
        <v>12.457654706994303</v>
      </c>
      <c r="E1482" s="2">
        <f t="shared" si="0"/>
        <v>12.293400756359736</v>
      </c>
      <c r="F1482" s="2">
        <f t="shared" si="0"/>
        <v>12.246970741694673</v>
      </c>
      <c r="G1482" s="2">
        <f t="shared" si="0"/>
        <v>12.213616244330188</v>
      </c>
    </row>
    <row r="1483" spans="1:7" x14ac:dyDescent="0.55000000000000004">
      <c r="A1483" t="s">
        <v>66</v>
      </c>
      <c r="B1483" s="4">
        <v>23</v>
      </c>
      <c r="C1483" s="2">
        <f t="shared" si="0"/>
        <v>13.417343488039659</v>
      </c>
      <c r="D1483" s="2">
        <f t="shared" si="0"/>
        <v>13.49568994687187</v>
      </c>
      <c r="E1483" s="2">
        <f t="shared" si="0"/>
        <v>13.506323368238572</v>
      </c>
      <c r="F1483" s="2">
        <f t="shared" si="0"/>
        <v>13.501173051308063</v>
      </c>
      <c r="G1483" s="2">
        <f t="shared" si="0"/>
        <v>13.514079083197624</v>
      </c>
    </row>
    <row r="1484" spans="1:7" x14ac:dyDescent="0.55000000000000004">
      <c r="A1484" t="s">
        <v>66</v>
      </c>
      <c r="B1484" s="4">
        <v>24</v>
      </c>
      <c r="C1484" s="2">
        <f t="shared" si="0"/>
        <v>11.292684193864041</v>
      </c>
      <c r="D1484" s="2">
        <f t="shared" si="0"/>
        <v>11.286748570320556</v>
      </c>
      <c r="E1484" s="2">
        <f t="shared" si="0"/>
        <v>11.334111509719044</v>
      </c>
      <c r="F1484" s="2">
        <f t="shared" si="0"/>
        <v>11.332655688760303</v>
      </c>
      <c r="G1484" s="2">
        <f t="shared" si="0"/>
        <v>11.321709813319391</v>
      </c>
    </row>
    <row r="1485" spans="1:7" x14ac:dyDescent="0.55000000000000004">
      <c r="A1485" t="s">
        <v>66</v>
      </c>
      <c r="B1485" s="4">
        <v>25</v>
      </c>
      <c r="C1485" s="2">
        <f t="shared" si="0"/>
        <v>11.607751657117372</v>
      </c>
      <c r="D1485" s="2">
        <f t="shared" si="0"/>
        <v>11.696385210937249</v>
      </c>
      <c r="E1485" s="2">
        <f t="shared" si="0"/>
        <v>11.753040877403787</v>
      </c>
      <c r="F1485" s="2">
        <f t="shared" si="0"/>
        <v>11.789564645366934</v>
      </c>
      <c r="G1485" s="2">
        <f t="shared" si="0"/>
        <v>11.794630660174146</v>
      </c>
    </row>
    <row r="1486" spans="1:7" x14ac:dyDescent="0.55000000000000004">
      <c r="A1486" t="s">
        <v>66</v>
      </c>
      <c r="B1486" s="4">
        <v>26</v>
      </c>
      <c r="C1486" s="2">
        <f t="shared" si="0"/>
        <v>14.133643126942992</v>
      </c>
      <c r="D1486" s="2">
        <f t="shared" si="0"/>
        <v>14.072986867756285</v>
      </c>
      <c r="E1486" s="2">
        <f t="shared" si="0"/>
        <v>14.105070454997316</v>
      </c>
      <c r="F1486" s="2">
        <f t="shared" si="0"/>
        <v>14.114807654969114</v>
      </c>
      <c r="G1486" s="2">
        <f t="shared" si="0"/>
        <v>14.104729026045803</v>
      </c>
    </row>
    <row r="1487" spans="1:7" x14ac:dyDescent="0.55000000000000004">
      <c r="A1487" t="s">
        <v>66</v>
      </c>
      <c r="B1487" s="4">
        <v>27</v>
      </c>
      <c r="C1487" s="2">
        <f t="shared" si="0"/>
        <v>12.702908864560483</v>
      </c>
      <c r="D1487" s="2">
        <f t="shared" si="0"/>
        <v>12.996628271174233</v>
      </c>
      <c r="E1487" s="2">
        <f t="shared" si="0"/>
        <v>13.192869026606909</v>
      </c>
      <c r="F1487" s="2">
        <f t="shared" si="0"/>
        <v>13.208498829756895</v>
      </c>
      <c r="G1487" s="2">
        <f t="shared" si="0"/>
        <v>13.242218179337655</v>
      </c>
    </row>
    <row r="1488" spans="1:7" x14ac:dyDescent="0.55000000000000004">
      <c r="A1488" t="s">
        <v>66</v>
      </c>
      <c r="B1488" s="4">
        <v>28</v>
      </c>
      <c r="C1488" s="2">
        <f t="shared" si="0"/>
        <v>15.548581952874741</v>
      </c>
      <c r="D1488" s="2">
        <f t="shared" si="0"/>
        <v>15.579054224485315</v>
      </c>
      <c r="E1488" s="2">
        <f t="shared" si="0"/>
        <v>15.60937789023105</v>
      </c>
      <c r="F1488" s="2">
        <f t="shared" si="0"/>
        <v>15.620964157803041</v>
      </c>
      <c r="G1488" s="2">
        <f t="shared" si="0"/>
        <v>15.635907631401817</v>
      </c>
    </row>
    <row r="1489" spans="1:7" x14ac:dyDescent="0.55000000000000004">
      <c r="A1489" t="s">
        <v>66</v>
      </c>
      <c r="B1489" s="4">
        <v>29</v>
      </c>
      <c r="C1489" s="2">
        <f t="shared" si="0"/>
        <v>13.230236941754214</v>
      </c>
      <c r="D1489" s="2">
        <f t="shared" si="0"/>
        <v>13.253588284519845</v>
      </c>
      <c r="E1489" s="2">
        <f t="shared" si="0"/>
        <v>13.190460821866147</v>
      </c>
      <c r="F1489" s="2">
        <f t="shared" si="0"/>
        <v>13.182764682102945</v>
      </c>
      <c r="G1489" s="2">
        <f t="shared" si="0"/>
        <v>13.151662465114823</v>
      </c>
    </row>
    <row r="1490" spans="1:7" x14ac:dyDescent="0.55000000000000004">
      <c r="A1490" t="s">
        <v>66</v>
      </c>
      <c r="B1490" s="4">
        <v>30</v>
      </c>
      <c r="C1490" s="2">
        <f t="shared" si="0"/>
        <v>13.313436662347366</v>
      </c>
      <c r="D1490" s="2">
        <f t="shared" si="0"/>
        <v>13.388628324506895</v>
      </c>
      <c r="E1490" s="2">
        <f t="shared" si="0"/>
        <v>13.320413791966397</v>
      </c>
      <c r="F1490" s="2">
        <f t="shared" si="0"/>
        <v>13.307305484445168</v>
      </c>
      <c r="G1490" s="2">
        <f t="shared" si="0"/>
        <v>13.294948863416957</v>
      </c>
    </row>
    <row r="1491" spans="1:7" x14ac:dyDescent="0.55000000000000004">
      <c r="A1491" t="s">
        <v>66</v>
      </c>
      <c r="B1491" s="4">
        <v>31</v>
      </c>
      <c r="C1491" s="2">
        <f t="shared" si="0"/>
        <v>13.316606468072319</v>
      </c>
      <c r="D1491" s="2">
        <f t="shared" si="0"/>
        <v>13.235437176156625</v>
      </c>
      <c r="E1491" s="2">
        <f t="shared" si="0"/>
        <v>13.17447654039381</v>
      </c>
      <c r="F1491" s="2">
        <f t="shared" si="0"/>
        <v>13.140964732065703</v>
      </c>
      <c r="G1491" s="2">
        <f t="shared" si="0"/>
        <v>13.140845311042126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36157-FA83-4485-9D7F-0134E4C0AF32}">
  <dimension ref="A1:O1491"/>
  <sheetViews>
    <sheetView workbookViewId="0"/>
  </sheetViews>
  <sheetFormatPr defaultColWidth="8.83203125" defaultRowHeight="18" x14ac:dyDescent="0.55000000000000004"/>
  <sheetData>
    <row r="1" spans="1:15" x14ac:dyDescent="0.55000000000000004">
      <c r="A1" s="6" t="s">
        <v>109</v>
      </c>
      <c r="I1" t="s">
        <v>58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3">
        <v>1</v>
      </c>
      <c r="C4" s="2">
        <f>IF(logVir!C4="","",LN(総労働時間!C4))</f>
        <v>12.822657525965864</v>
      </c>
      <c r="D4" s="2">
        <f>IF(logVir!D4="","",LN(総労働時間!D4))</f>
        <v>12.735825885404273</v>
      </c>
      <c r="E4" s="2">
        <f>IF(logVir!E4="","",LN(総労働時間!E4))</f>
        <v>12.684152979473662</v>
      </c>
      <c r="F4" s="2">
        <f>IF(logVir!F4="","",LN(総労働時間!F4))</f>
        <v>12.611782774369283</v>
      </c>
      <c r="G4" s="2">
        <f>IF(logVir!G4="","",LN(総労働時間!G4))</f>
        <v>12.550838685732794</v>
      </c>
      <c r="I4" s="3">
        <v>1</v>
      </c>
      <c r="J4" s="3">
        <v>1</v>
      </c>
      <c r="K4" s="2" cm="1">
        <f t="array" ref="K4">IF(C4="","",C4-SUMPRODUCT(($B$1461:$B$1491=$J4)*1,C$1461:C$1491))</f>
        <v>1.4531464278175026</v>
      </c>
      <c r="L4" s="2" cm="1">
        <f t="array" ref="L4">IF(D4="","",D4-SUMPRODUCT(($B$1461:$B$1491=$J4)*1,D$1461:D$1491))</f>
        <v>1.4881289489961187</v>
      </c>
      <c r="M4" s="2" cm="1">
        <f t="array" ref="M4">IF(E4="","",E4-SUMPRODUCT(($B$1461:$B$1491=$J4)*1,E$1461:E$1491))</f>
        <v>1.5081679468298272</v>
      </c>
      <c r="N4" s="2" cm="1">
        <f t="array" ref="N4">IF(F4="","",F4-SUMPRODUCT(($B$1461:$B$1491=$J4)*1,F$1461:F$1491))</f>
        <v>1.4999691956992152</v>
      </c>
      <c r="O4" s="2" cm="1">
        <f t="array" ref="O4">IF(G4="","",G4-SUMPRODUCT(($B$1461:$B$1491=$J4)*1,G$1461:G$1491))</f>
        <v>1.5164855415282243</v>
      </c>
    </row>
    <row r="5" spans="1:15" x14ac:dyDescent="0.55000000000000004">
      <c r="A5" s="3">
        <v>1</v>
      </c>
      <c r="B5" s="3">
        <v>2</v>
      </c>
      <c r="C5" s="2">
        <f>IF(logVir!C5="","",LN(総労働時間!C5))</f>
        <v>9.1105450746838219</v>
      </c>
      <c r="D5" s="2">
        <f>IF(logVir!D5="","",LN(総労働時間!D5))</f>
        <v>9.2168968261577522</v>
      </c>
      <c r="E5" s="2">
        <f>IF(logVir!E5="","",LN(総労働時間!E5))</f>
        <v>8.8527782855160417</v>
      </c>
      <c r="F5" s="2">
        <f>IF(logVir!F5="","",LN(総労働時間!F5))</f>
        <v>8.8304267060190416</v>
      </c>
      <c r="G5" s="2">
        <f>IF(logVir!G5="","",LN(総労働時間!G5))</f>
        <v>8.9044379058396324</v>
      </c>
      <c r="I5" s="3">
        <v>1</v>
      </c>
      <c r="J5" s="3">
        <v>2</v>
      </c>
      <c r="K5" s="2" cm="1">
        <f t="array" ref="K5">IF(C5="","",C5-SUMPRODUCT(($B$1461:$B$1491=$J5)*1,C$1461:C$1491))</f>
        <v>1.8824839408622989</v>
      </c>
      <c r="L5" s="2" cm="1">
        <f t="array" ref="L5">IF(D5="","",D5-SUMPRODUCT(($B$1461:$B$1491=$J5)*1,D$1461:D$1491))</f>
        <v>1.882963853157591</v>
      </c>
      <c r="M5" s="2" cm="1">
        <f t="array" ref="M5">IF(E5="","",E5-SUMPRODUCT(($B$1461:$B$1491=$J5)*1,E$1461:E$1491))</f>
        <v>1.8434861157008786</v>
      </c>
      <c r="N5" s="2" cm="1">
        <f t="array" ref="N5">IF(F5="","",F5-SUMPRODUCT(($B$1461:$B$1491=$J5)*1,F$1461:F$1491))</f>
        <v>1.8442344920243965</v>
      </c>
      <c r="O5" s="2" cm="1">
        <f t="array" ref="O5">IF(G5="","",G5-SUMPRODUCT(($B$1461:$B$1491=$J5)*1,G$1461:G$1491))</f>
        <v>1.9128145989108738</v>
      </c>
    </row>
    <row r="6" spans="1:15" x14ac:dyDescent="0.55000000000000004">
      <c r="A6" s="3">
        <v>1</v>
      </c>
      <c r="B6" s="3">
        <v>3</v>
      </c>
      <c r="C6" s="2">
        <f>IF(logVir!C6="","",LN(総労働時間!C6))</f>
        <v>12.281130360901244</v>
      </c>
      <c r="D6" s="2">
        <f>IF(logVir!D6="","",LN(総労働時間!D6))</f>
        <v>12.336807795432103</v>
      </c>
      <c r="E6" s="2">
        <f>IF(logVir!E6="","",LN(総労働時間!E6))</f>
        <v>12.235882880247953</v>
      </c>
      <c r="F6" s="2">
        <f>IF(logVir!F6="","",LN(総労働時間!F6))</f>
        <v>12.240338247202523</v>
      </c>
      <c r="G6" s="2">
        <f>IF(logVir!G6="","",LN(総労働時間!G6))</f>
        <v>12.231158668293126</v>
      </c>
      <c r="I6" s="3">
        <v>1</v>
      </c>
      <c r="J6" s="3">
        <v>3</v>
      </c>
      <c r="K6" s="2" cm="1">
        <f t="array" ref="K6">IF(C6="","",C6-SUMPRODUCT(($B$1461:$B$1491=$J6)*1,C$1461:C$1491))</f>
        <v>1.4954481590654378</v>
      </c>
      <c r="L6" s="2" cm="1">
        <f t="array" ref="L6">IF(D6="","",D6-SUMPRODUCT(($B$1461:$B$1491=$J6)*1,D$1461:D$1491))</f>
        <v>1.5761171380068681</v>
      </c>
      <c r="M6" s="2" cm="1">
        <f t="array" ref="M6">IF(E6="","",E6-SUMPRODUCT(($B$1461:$B$1491=$J6)*1,E$1461:E$1491))</f>
        <v>1.4650825654685207</v>
      </c>
      <c r="N6" s="2" cm="1">
        <f t="array" ref="N6">IF(F6="","",F6-SUMPRODUCT(($B$1461:$B$1491=$J6)*1,F$1461:F$1491))</f>
        <v>1.5491095175382341</v>
      </c>
      <c r="O6" s="2" cm="1">
        <f t="array" ref="O6">IF(G6="","",G6-SUMPRODUCT(($B$1461:$B$1491=$J6)*1,G$1461:G$1491))</f>
        <v>1.5107854567807646</v>
      </c>
    </row>
    <row r="7" spans="1:15" x14ac:dyDescent="0.55000000000000004">
      <c r="A7" s="3">
        <v>1</v>
      </c>
      <c r="B7" s="3">
        <v>4</v>
      </c>
      <c r="C7" s="2">
        <f>IF(logVir!C7="","",LN(総労働時間!C7))</f>
        <v>9.1917819640755525</v>
      </c>
      <c r="D7" s="2">
        <f>IF(logVir!D7="","",LN(総労働時間!D7))</f>
        <v>9.0092222159245292</v>
      </c>
      <c r="E7" s="2">
        <f>IF(logVir!E7="","",LN(総労働時間!E7))</f>
        <v>8.9398299990475749</v>
      </c>
      <c r="F7" s="2">
        <f>IF(logVir!F7="","",LN(総労働時間!F7))</f>
        <v>8.844037043543052</v>
      </c>
      <c r="G7" s="2">
        <f>IF(logVir!G7="","",LN(総労働時間!G7))</f>
        <v>8.8996430431590827</v>
      </c>
      <c r="I7" s="3">
        <v>1</v>
      </c>
      <c r="J7" s="3">
        <v>4</v>
      </c>
      <c r="K7" s="2" cm="1">
        <f t="array" ref="K7">IF(C7="","",C7-SUMPRODUCT(($B$1461:$B$1491=$J7)*1,C$1461:C$1491))</f>
        <v>-0.38209248753440761</v>
      </c>
      <c r="L7" s="2" cm="1">
        <f t="array" ref="L7">IF(D7="","",D7-SUMPRODUCT(($B$1461:$B$1491=$J7)*1,D$1461:D$1491))</f>
        <v>-0.39310112883670634</v>
      </c>
      <c r="M7" s="2" cm="1">
        <f t="array" ref="M7">IF(E7="","",E7-SUMPRODUCT(($B$1461:$B$1491=$J7)*1,E$1461:E$1491))</f>
        <v>-0.39379656951726005</v>
      </c>
      <c r="N7" s="2" cm="1">
        <f t="array" ref="N7">IF(F7="","",F7-SUMPRODUCT(($B$1461:$B$1491=$J7)*1,F$1461:F$1491))</f>
        <v>-0.34114821620276281</v>
      </c>
      <c r="O7" s="2" cm="1">
        <f t="array" ref="O7">IF(G7="","",G7-SUMPRODUCT(($B$1461:$B$1491=$J7)*1,G$1461:G$1491))</f>
        <v>-0.32722309494778479</v>
      </c>
    </row>
    <row r="8" spans="1:15" x14ac:dyDescent="0.55000000000000004">
      <c r="A8" s="3">
        <v>1</v>
      </c>
      <c r="B8" s="3">
        <v>5</v>
      </c>
      <c r="C8" s="2">
        <f>IF(logVir!C8="","",LN(総労働時間!C8))</f>
        <v>9.6693138774354512</v>
      </c>
      <c r="D8" s="2">
        <f>IF(logVir!D8="","",LN(総労働時間!D8))</f>
        <v>9.6504679522836501</v>
      </c>
      <c r="E8" s="2">
        <f>IF(logVir!E8="","",LN(総労働時間!E8))</f>
        <v>9.6453490413526684</v>
      </c>
      <c r="F8" s="2">
        <f>IF(logVir!F8="","",LN(総労働時間!F8))</f>
        <v>9.4984069107793356</v>
      </c>
      <c r="G8" s="2">
        <f>IF(logVir!G8="","",LN(総労働時間!G8))</f>
        <v>9.4229508689689112</v>
      </c>
      <c r="I8" s="3">
        <v>1</v>
      </c>
      <c r="J8" s="3">
        <v>5</v>
      </c>
      <c r="K8" s="2" cm="1">
        <f t="array" ref="K8">IF(C8="","",C8-SUMPRODUCT(($B$1461:$B$1491=$J8)*1,C$1461:C$1491))</f>
        <v>0.84781504840334598</v>
      </c>
      <c r="L8" s="2" cm="1">
        <f t="array" ref="L8">IF(D8="","",D8-SUMPRODUCT(($B$1461:$B$1491=$J8)*1,D$1461:D$1491))</f>
        <v>0.88223343573026192</v>
      </c>
      <c r="M8" s="2" cm="1">
        <f t="array" ref="M8">IF(E8="","",E8-SUMPRODUCT(($B$1461:$B$1491=$J8)*1,E$1461:E$1491))</f>
        <v>0.84352299875027015</v>
      </c>
      <c r="N8" s="2" cm="1">
        <f t="array" ref="N8">IF(F8="","",F8-SUMPRODUCT(($B$1461:$B$1491=$J8)*1,F$1461:F$1491))</f>
        <v>0.76610691517655205</v>
      </c>
      <c r="O8" s="2" cm="1">
        <f t="array" ref="O8">IF(G8="","",G8-SUMPRODUCT(($B$1461:$B$1491=$J8)*1,G$1461:G$1491))</f>
        <v>0.6427312750398908</v>
      </c>
    </row>
    <row r="9" spans="1:15" x14ac:dyDescent="0.55000000000000004">
      <c r="A9" s="3">
        <v>1</v>
      </c>
      <c r="B9" s="3">
        <v>6</v>
      </c>
      <c r="C9" s="2">
        <f>IF(logVir!C9="","",LN(総労働時間!C9))</f>
        <v>9.2615802867079609</v>
      </c>
      <c r="D9" s="2">
        <f>IF(logVir!D9="","",LN(総労働時間!D9))</f>
        <v>9.3791606847594409</v>
      </c>
      <c r="E9" s="2">
        <f>IF(logVir!E9="","",LN(総労働時間!E9))</f>
        <v>9.3418387732272716</v>
      </c>
      <c r="F9" s="2">
        <f>IF(logVir!F9="","",LN(総労働時間!F9))</f>
        <v>9.3177603493236578</v>
      </c>
      <c r="G9" s="2">
        <f>IF(logVir!G9="","",LN(総労働時間!G9))</f>
        <v>9.3661608264220266</v>
      </c>
      <c r="I9" s="3">
        <v>1</v>
      </c>
      <c r="J9" s="3">
        <v>6</v>
      </c>
      <c r="K9" s="2" cm="1">
        <f t="array" ref="K9">IF(C9="","",C9-SUMPRODUCT(($B$1461:$B$1491=$J9)*1,C$1461:C$1491))</f>
        <v>-3.5389926910898595E-2</v>
      </c>
      <c r="L9" s="2" cm="1">
        <f t="array" ref="L9">IF(D9="","",D9-SUMPRODUCT(($B$1461:$B$1491=$J9)*1,D$1461:D$1491))</f>
        <v>7.1304168364683562E-2</v>
      </c>
      <c r="M9" s="2" cm="1">
        <f t="array" ref="M9">IF(E9="","",E9-SUMPRODUCT(($B$1461:$B$1491=$J9)*1,E$1461:E$1491))</f>
        <v>1.0259553963127388E-2</v>
      </c>
      <c r="N9" s="2" cm="1">
        <f t="array" ref="N9">IF(F9="","",F9-SUMPRODUCT(($B$1461:$B$1491=$J9)*1,F$1461:F$1491))</f>
        <v>-1.1674259616910376E-2</v>
      </c>
      <c r="O9" s="2" cm="1">
        <f t="array" ref="O9">IF(G9="","",G9-SUMPRODUCT(($B$1461:$B$1491=$J9)*1,G$1461:G$1491))</f>
        <v>-1.3342746935443017E-3</v>
      </c>
    </row>
    <row r="10" spans="1:15" x14ac:dyDescent="0.55000000000000004">
      <c r="A10" s="3">
        <v>1</v>
      </c>
      <c r="B10" s="3">
        <v>7</v>
      </c>
      <c r="C10" s="2">
        <f>IF(logVir!C10="","",LN(総労働時間!C10))</f>
        <v>9.8288252022532543</v>
      </c>
      <c r="D10" s="2">
        <f>IF(logVir!D10="","",LN(総労働時間!D10))</f>
        <v>9.7370876325487892</v>
      </c>
      <c r="E10" s="2">
        <f>IF(logVir!E10="","",LN(総労働時間!E10))</f>
        <v>9.7142041932179239</v>
      </c>
      <c r="F10" s="2">
        <f>IF(logVir!F10="","",LN(総労働時間!F10))</f>
        <v>9.6344807648479911</v>
      </c>
      <c r="G10" s="2">
        <f>IF(logVir!G10="","",LN(総労働時間!G10))</f>
        <v>9.7389730190533257</v>
      </c>
      <c r="I10" s="3">
        <v>1</v>
      </c>
      <c r="J10" s="3">
        <v>7</v>
      </c>
      <c r="K10" s="2" cm="1">
        <f t="array" ref="K10">IF(C10="","",C10-SUMPRODUCT(($B$1461:$B$1491=$J10)*1,C$1461:C$1491))</f>
        <v>0.60267357101666086</v>
      </c>
      <c r="L10" s="2" cm="1">
        <f t="array" ref="L10">IF(D10="","",D10-SUMPRODUCT(($B$1461:$B$1491=$J10)*1,D$1461:D$1491))</f>
        <v>0.53956204541361252</v>
      </c>
      <c r="M10" s="2" cm="1">
        <f t="array" ref="M10">IF(E10="","",E10-SUMPRODUCT(($B$1461:$B$1491=$J10)*1,E$1461:E$1491))</f>
        <v>0.57927983353378032</v>
      </c>
      <c r="N10" s="2" cm="1">
        <f t="array" ref="N10">IF(F10="","",F10-SUMPRODUCT(($B$1461:$B$1491=$J10)*1,F$1461:F$1491))</f>
        <v>0.56084681995275254</v>
      </c>
      <c r="O10" s="2" cm="1">
        <f t="array" ref="O10">IF(G10="","",G10-SUMPRODUCT(($B$1461:$B$1491=$J10)*1,G$1461:G$1491))</f>
        <v>0.63308280392806004</v>
      </c>
    </row>
    <row r="11" spans="1:15" x14ac:dyDescent="0.55000000000000004">
      <c r="A11" s="3">
        <v>1</v>
      </c>
      <c r="B11" s="3">
        <v>8</v>
      </c>
      <c r="C11" s="2">
        <f>IF(logVir!C11="","",LN(総労働時間!C11))</f>
        <v>9.5536714584254732</v>
      </c>
      <c r="D11" s="2">
        <f>IF(logVir!D11="","",LN(総労働時間!D11))</f>
        <v>9.4912228713229876</v>
      </c>
      <c r="E11" s="2">
        <f>IF(logVir!E11="","",LN(総労働時間!E11))</f>
        <v>9.6530033453504664</v>
      </c>
      <c r="F11" s="2">
        <f>IF(logVir!F11="","",LN(総労働時間!F11))</f>
        <v>9.6365415505024856</v>
      </c>
      <c r="G11" s="2">
        <f>IF(logVir!G11="","",LN(総労働時間!G11))</f>
        <v>9.8500625872856027</v>
      </c>
      <c r="I11" s="3">
        <v>1</v>
      </c>
      <c r="J11" s="3">
        <v>8</v>
      </c>
      <c r="K11" s="2" cm="1">
        <f t="array" ref="K11">IF(C11="","",C11-SUMPRODUCT(($B$1461:$B$1491=$J11)*1,C$1461:C$1491))</f>
        <v>0.35373761674701498</v>
      </c>
      <c r="L11" s="2" cm="1">
        <f t="array" ref="L11">IF(D11="","",D11-SUMPRODUCT(($B$1461:$B$1491=$J11)*1,D$1461:D$1491))</f>
        <v>0.20332506809257822</v>
      </c>
      <c r="M11" s="2" cm="1">
        <f t="array" ref="M11">IF(E11="","",E11-SUMPRODUCT(($B$1461:$B$1491=$J11)*1,E$1461:E$1491))</f>
        <v>0.36132398692958034</v>
      </c>
      <c r="N11" s="2" cm="1">
        <f t="array" ref="N11">IF(F11="","",F11-SUMPRODUCT(($B$1461:$B$1491=$J11)*1,F$1461:F$1491))</f>
        <v>0.35934376095379861</v>
      </c>
      <c r="O11" s="2" cm="1">
        <f t="array" ref="O11">IF(G11="","",G11-SUMPRODUCT(($B$1461:$B$1491=$J11)*1,G$1461:G$1491))</f>
        <v>0.52240193861229933</v>
      </c>
    </row>
    <row r="12" spans="1:15" x14ac:dyDescent="0.55000000000000004">
      <c r="A12" s="3">
        <v>1</v>
      </c>
      <c r="B12" s="3">
        <v>9</v>
      </c>
      <c r="C12" s="2">
        <f>IF(logVir!C12="","",LN(総労働時間!C12))</f>
        <v>10.289667116528445</v>
      </c>
      <c r="D12" s="2">
        <f>IF(logVir!D12="","",LN(総労働時間!D12))</f>
        <v>10.119525397554758</v>
      </c>
      <c r="E12" s="2">
        <f>IF(logVir!E12="","",LN(総労働時間!E12))</f>
        <v>10.261510684737923</v>
      </c>
      <c r="F12" s="2">
        <f>IF(logVir!F12="","",LN(総労働時間!F12))</f>
        <v>10.141320093407289</v>
      </c>
      <c r="G12" s="2">
        <f>IF(logVir!G12="","",LN(総労働時間!G12))</f>
        <v>10.240898348514092</v>
      </c>
      <c r="I12" s="3">
        <v>1</v>
      </c>
      <c r="J12" s="3">
        <v>9</v>
      </c>
      <c r="K12" s="2" cm="1">
        <f t="array" ref="K12">IF(C12="","",C12-SUMPRODUCT(($B$1461:$B$1491=$J12)*1,C$1461:C$1491))</f>
        <v>0.32048532935781182</v>
      </c>
      <c r="L12" s="2" cm="1">
        <f t="array" ref="L12">IF(D12="","",D12-SUMPRODUCT(($B$1461:$B$1491=$J12)*1,D$1461:D$1491))</f>
        <v>0.19523899788781485</v>
      </c>
      <c r="M12" s="2" cm="1">
        <f t="array" ref="M12">IF(E12="","",E12-SUMPRODUCT(($B$1461:$B$1491=$J12)*1,E$1461:E$1491))</f>
        <v>0.25797989346003014</v>
      </c>
      <c r="N12" s="2" cm="1">
        <f t="array" ref="N12">IF(F12="","",F12-SUMPRODUCT(($B$1461:$B$1491=$J12)*1,F$1461:F$1491))</f>
        <v>0.24395324337069013</v>
      </c>
      <c r="O12" s="2" cm="1">
        <f t="array" ref="O12">IF(G12="","",G12-SUMPRODUCT(($B$1461:$B$1491=$J12)*1,G$1461:G$1491))</f>
        <v>0.29846016937913156</v>
      </c>
    </row>
    <row r="13" spans="1:15" x14ac:dyDescent="0.55000000000000004">
      <c r="A13" s="3">
        <v>1</v>
      </c>
      <c r="B13" s="3">
        <v>10</v>
      </c>
      <c r="C13" s="2">
        <f>IF(logVir!C13="","",LN(総労働時間!C13))</f>
        <v>10.002986572765876</v>
      </c>
      <c r="D13" s="2">
        <f>IF(logVir!D13="","",LN(総労働時間!D13))</f>
        <v>10.012149857069549</v>
      </c>
      <c r="E13" s="2">
        <f>IF(logVir!E13="","",LN(総労働時間!E13))</f>
        <v>10.022682029916659</v>
      </c>
      <c r="F13" s="2">
        <f>IF(logVir!F13="","",LN(総労働時間!F13))</f>
        <v>9.9532271282685993</v>
      </c>
      <c r="G13" s="2">
        <f>IF(logVir!G13="","",LN(総労働時間!G13))</f>
        <v>10.045531983561975</v>
      </c>
      <c r="I13" s="3">
        <v>1</v>
      </c>
      <c r="J13" s="3">
        <v>10</v>
      </c>
      <c r="K13" s="2" cm="1">
        <f t="array" ref="K13">IF(C13="","",C13-SUMPRODUCT(($B$1461:$B$1491=$J13)*1,C$1461:C$1491))</f>
        <v>-0.46700665619962933</v>
      </c>
      <c r="L13" s="2" cm="1">
        <f t="array" ref="L13">IF(D13="","",D13-SUMPRODUCT(($B$1461:$B$1491=$J13)*1,D$1461:D$1491))</f>
        <v>-0.47594948375663471</v>
      </c>
      <c r="M13" s="2" cm="1">
        <f t="array" ref="M13">IF(E13="","",E13-SUMPRODUCT(($B$1461:$B$1491=$J13)*1,E$1461:E$1491))</f>
        <v>-0.50511068901172074</v>
      </c>
      <c r="N13" s="2" cm="1">
        <f t="array" ref="N13">IF(F13="","",F13-SUMPRODUCT(($B$1461:$B$1491=$J13)*1,F$1461:F$1491))</f>
        <v>-0.51048527902868734</v>
      </c>
      <c r="O13" s="2" cm="1">
        <f t="array" ref="O13">IF(G13="","",G13-SUMPRODUCT(($B$1461:$B$1491=$J13)*1,G$1461:G$1491))</f>
        <v>-0.48828214680135495</v>
      </c>
    </row>
    <row r="14" spans="1:15" x14ac:dyDescent="0.55000000000000004">
      <c r="A14" s="3">
        <v>1</v>
      </c>
      <c r="B14" s="3">
        <v>11</v>
      </c>
      <c r="C14" s="2">
        <f>IF(logVir!C14="","",LN(総労働時間!C14))</f>
        <v>9.1669434416569171</v>
      </c>
      <c r="D14" s="2">
        <f>IF(logVir!D14="","",LN(総労働時間!D14))</f>
        <v>9.2289334030035537</v>
      </c>
      <c r="E14" s="2">
        <f>IF(logVir!E14="","",LN(総労働時間!E14))</f>
        <v>9.2010787716100886</v>
      </c>
      <c r="F14" s="2">
        <f>IF(logVir!F14="","",LN(総労働時間!F14))</f>
        <v>9.1833493366449019</v>
      </c>
      <c r="G14" s="2">
        <f>IF(logVir!G14="","",LN(総労働時間!G14))</f>
        <v>9.193713513241919</v>
      </c>
      <c r="I14" s="3">
        <v>1</v>
      </c>
      <c r="J14" s="3">
        <v>11</v>
      </c>
      <c r="K14" s="2" cm="1">
        <f t="array" ref="K14">IF(C14="","",C14-SUMPRODUCT(($B$1461:$B$1491=$J14)*1,C$1461:C$1491))</f>
        <v>-0.62575054361674987</v>
      </c>
      <c r="L14" s="2" cm="1">
        <f t="array" ref="L14">IF(D14="","",D14-SUMPRODUCT(($B$1461:$B$1491=$J14)*1,D$1461:D$1491))</f>
        <v>-0.36882171550390375</v>
      </c>
      <c r="M14" s="2" cm="1">
        <f t="array" ref="M14">IF(E14="","",E14-SUMPRODUCT(($B$1461:$B$1491=$J14)*1,E$1461:E$1491))</f>
        <v>-0.38495467279698481</v>
      </c>
      <c r="N14" s="2" cm="1">
        <f t="array" ref="N14">IF(F14="","",F14-SUMPRODUCT(($B$1461:$B$1491=$J14)*1,F$1461:F$1491))</f>
        <v>-0.36793820308877656</v>
      </c>
      <c r="O14" s="2" cm="1">
        <f t="array" ref="O14">IF(G14="","",G14-SUMPRODUCT(($B$1461:$B$1491=$J14)*1,G$1461:G$1491))</f>
        <v>-0.3627438884666514</v>
      </c>
    </row>
    <row r="15" spans="1:15" x14ac:dyDescent="0.55000000000000004">
      <c r="A15" s="3">
        <v>1</v>
      </c>
      <c r="B15" s="3">
        <v>12</v>
      </c>
      <c r="C15" s="2">
        <f>IF(logVir!C15="","",LN(総労働時間!C15))</f>
        <v>9.0044891553180104</v>
      </c>
      <c r="D15" s="2">
        <f>IF(logVir!D15="","",LN(総労働時間!D15))</f>
        <v>8.6593147577516927</v>
      </c>
      <c r="E15" s="2">
        <f>IF(logVir!E15="","",LN(総労働時間!E15))</f>
        <v>8.7449357026489043</v>
      </c>
      <c r="F15" s="2">
        <f>IF(logVir!F15="","",LN(総労働時間!F15))</f>
        <v>8.7358812185537342</v>
      </c>
      <c r="G15" s="2">
        <f>IF(logVir!G15="","",LN(総労働時間!G15))</f>
        <v>8.7862147012643348</v>
      </c>
      <c r="I15" s="3">
        <v>1</v>
      </c>
      <c r="J15" s="3">
        <v>12</v>
      </c>
      <c r="K15" s="2" cm="1">
        <f t="array" ref="K15">IF(C15="","",C15-SUMPRODUCT(($B$1461:$B$1491=$J15)*1,C$1461:C$1491))</f>
        <v>-0.58925688523289921</v>
      </c>
      <c r="L15" s="2" cm="1">
        <f t="array" ref="L15">IF(D15="","",D15-SUMPRODUCT(($B$1461:$B$1491=$J15)*1,D$1461:D$1491))</f>
        <v>-0.84570409092106402</v>
      </c>
      <c r="M15" s="2" cm="1">
        <f t="array" ref="M15">IF(E15="","",E15-SUMPRODUCT(($B$1461:$B$1491=$J15)*1,E$1461:E$1491))</f>
        <v>-0.74154776004743006</v>
      </c>
      <c r="N15" s="2" cm="1">
        <f t="array" ref="N15">IF(F15="","",F15-SUMPRODUCT(($B$1461:$B$1491=$J15)*1,F$1461:F$1491))</f>
        <v>-0.69198188755734691</v>
      </c>
      <c r="O15" s="2" cm="1">
        <f t="array" ref="O15">IF(G15="","",G15-SUMPRODUCT(($B$1461:$B$1491=$J15)*1,G$1461:G$1491))</f>
        <v>-0.72300068335186474</v>
      </c>
    </row>
    <row r="16" spans="1:15" x14ac:dyDescent="0.55000000000000004">
      <c r="A16" s="3">
        <v>1</v>
      </c>
      <c r="B16" s="3">
        <v>13</v>
      </c>
      <c r="C16" s="2">
        <f>IF(logVir!C16="","",LN(総労働時間!C16))</f>
        <v>8.3297483274059338</v>
      </c>
      <c r="D16" s="2">
        <f>IF(logVir!D16="","",LN(総労働時間!D16))</f>
        <v>7.9200480277386296</v>
      </c>
      <c r="E16" s="2">
        <f>IF(logVir!E16="","",LN(総労働時間!E16))</f>
        <v>8.2595192460471036</v>
      </c>
      <c r="F16" s="2">
        <f>IF(logVir!F16="","",LN(総労働時間!F16))</f>
        <v>7.5743473337441118</v>
      </c>
      <c r="G16" s="2">
        <f>IF(logVir!G16="","",LN(総労働時間!G16))</f>
        <v>7.5581905613552287</v>
      </c>
      <c r="I16" s="3">
        <v>1</v>
      </c>
      <c r="J16" s="3">
        <v>13</v>
      </c>
      <c r="K16" s="2" cm="1">
        <f t="array" ref="K16">IF(C16="","",C16-SUMPRODUCT(($B$1461:$B$1491=$J16)*1,C$1461:C$1491))</f>
        <v>-0.40389414157820092</v>
      </c>
      <c r="L16" s="2" cm="1">
        <f t="array" ref="L16">IF(D16="","",D16-SUMPRODUCT(($B$1461:$B$1491=$J16)*1,D$1461:D$1491))</f>
        <v>-1.5230241590044713E-2</v>
      </c>
      <c r="M16" s="2" cm="1">
        <f t="array" ref="M16">IF(E16="","",E16-SUMPRODUCT(($B$1461:$B$1491=$J16)*1,E$1461:E$1491))</f>
        <v>0.26457536161692552</v>
      </c>
      <c r="N16" s="2" cm="1">
        <f t="array" ref="N16">IF(F16="","",F16-SUMPRODUCT(($B$1461:$B$1491=$J16)*1,F$1461:F$1491))</f>
        <v>-0.28964342633162765</v>
      </c>
      <c r="O16" s="2" cm="1">
        <f t="array" ref="O16">IF(G16="","",G16-SUMPRODUCT(($B$1461:$B$1491=$J16)*1,G$1461:G$1491))</f>
        <v>-0.26245636210862866</v>
      </c>
    </row>
    <row r="17" spans="1:15" x14ac:dyDescent="0.55000000000000004">
      <c r="A17" s="3">
        <v>1</v>
      </c>
      <c r="B17" s="3">
        <v>14</v>
      </c>
      <c r="C17" s="2">
        <f>IF(logVir!C17="","",LN(総労働時間!C17))</f>
        <v>9.7044466964659506</v>
      </c>
      <c r="D17" s="2">
        <f>IF(logVir!D17="","",LN(総労働時間!D17))</f>
        <v>9.9334481238866541</v>
      </c>
      <c r="E17" s="2">
        <f>IF(logVir!E17="","",LN(総労働時間!E17))</f>
        <v>9.8802673352659944</v>
      </c>
      <c r="F17" s="2">
        <f>IF(logVir!F17="","",LN(総労働時間!F17))</f>
        <v>9.8232164233477395</v>
      </c>
      <c r="G17" s="2">
        <f>IF(logVir!G17="","",LN(総労働時間!G17))</f>
        <v>9.8950580409518416</v>
      </c>
      <c r="I17" s="3">
        <v>1</v>
      </c>
      <c r="J17" s="3">
        <v>14</v>
      </c>
      <c r="K17" s="2" cm="1">
        <f t="array" ref="K17">IF(C17="","",C17-SUMPRODUCT(($B$1461:$B$1491=$J17)*1,C$1461:C$1491))</f>
        <v>-0.11919471002609683</v>
      </c>
      <c r="L17" s="2" cm="1">
        <f t="array" ref="L17">IF(D17="","",D17-SUMPRODUCT(($B$1461:$B$1491=$J17)*1,D$1461:D$1491))</f>
        <v>1.8774287492533404E-2</v>
      </c>
      <c r="M17" s="2" cm="1">
        <f t="array" ref="M17">IF(E17="","",E17-SUMPRODUCT(($B$1461:$B$1491=$J17)*1,E$1461:E$1491))</f>
        <v>-7.2500736620213502E-2</v>
      </c>
      <c r="N17" s="2" cm="1">
        <f t="array" ref="N17">IF(F17="","",F17-SUMPRODUCT(($B$1461:$B$1491=$J17)*1,F$1461:F$1491))</f>
        <v>-7.3555561523058088E-2</v>
      </c>
      <c r="O17" s="2" cm="1">
        <f t="array" ref="O17">IF(G17="","",G17-SUMPRODUCT(($B$1461:$B$1491=$J17)*1,G$1461:G$1491))</f>
        <v>-4.282463093068678E-2</v>
      </c>
    </row>
    <row r="18" spans="1:15" x14ac:dyDescent="0.55000000000000004">
      <c r="A18" s="3">
        <v>1</v>
      </c>
      <c r="B18" s="3">
        <v>15</v>
      </c>
      <c r="C18" s="2">
        <f>IF(logVir!C18="","",LN(総労働時間!C18))</f>
        <v>10.156469721142379</v>
      </c>
      <c r="D18" s="2">
        <f>IF(logVir!D18="","",LN(総労働時間!D18))</f>
        <v>9.9182661088603599</v>
      </c>
      <c r="E18" s="2">
        <f>IF(logVir!E18="","",LN(総労働時間!E18))</f>
        <v>9.8339447619604794</v>
      </c>
      <c r="F18" s="2">
        <f>IF(logVir!F18="","",LN(総労働時間!F18))</f>
        <v>9.7115410099010564</v>
      </c>
      <c r="G18" s="2">
        <f>IF(logVir!G18="","",LN(総労働時間!G18))</f>
        <v>9.7866063639299714</v>
      </c>
      <c r="I18" s="3">
        <v>1</v>
      </c>
      <c r="J18" s="3">
        <v>15</v>
      </c>
      <c r="K18" s="2" cm="1">
        <f t="array" ref="K18">IF(C18="","",C18-SUMPRODUCT(($B$1461:$B$1491=$J18)*1,C$1461:C$1491))</f>
        <v>0.90592524872468161</v>
      </c>
      <c r="L18" s="2" cm="1">
        <f t="array" ref="L18">IF(D18="","",D18-SUMPRODUCT(($B$1461:$B$1491=$J18)*1,D$1461:D$1491))</f>
        <v>0.79973289528139979</v>
      </c>
      <c r="M18" s="2" cm="1">
        <f t="array" ref="M18">IF(E18="","",E18-SUMPRODUCT(($B$1461:$B$1491=$J18)*1,E$1461:E$1491))</f>
        <v>0.77573388450984737</v>
      </c>
      <c r="N18" s="2" cm="1">
        <f t="array" ref="N18">IF(F18="","",F18-SUMPRODUCT(($B$1461:$B$1491=$J18)*1,F$1461:F$1491))</f>
        <v>0.76081403480456267</v>
      </c>
      <c r="O18" s="2" cm="1">
        <f t="array" ref="O18">IF(G18="","",G18-SUMPRODUCT(($B$1461:$B$1491=$J18)*1,G$1461:G$1491))</f>
        <v>0.79914162718353232</v>
      </c>
    </row>
    <row r="19" spans="1:15" x14ac:dyDescent="0.55000000000000004">
      <c r="A19" s="3">
        <v>1</v>
      </c>
      <c r="B19" s="3">
        <v>16</v>
      </c>
      <c r="C19" s="2">
        <f>IF(logVir!C19="","",LN(総労働時間!C19))</f>
        <v>10.793739268985483</v>
      </c>
      <c r="D19" s="2">
        <f>IF(logVir!D19="","",LN(総労働時間!D19))</f>
        <v>10.753832753047405</v>
      </c>
      <c r="E19" s="2">
        <f>IF(logVir!E19="","",LN(総労働時間!E19))</f>
        <v>10.7038587870111</v>
      </c>
      <c r="F19" s="2">
        <f>IF(logVir!F19="","",LN(総労働時間!F19))</f>
        <v>10.601697047187578</v>
      </c>
      <c r="G19" s="2">
        <f>IF(logVir!G19="","",LN(総労働時間!G19))</f>
        <v>10.67446665013896</v>
      </c>
      <c r="I19" s="3">
        <v>1</v>
      </c>
      <c r="J19" s="3">
        <v>16</v>
      </c>
      <c r="K19" s="2" cm="1">
        <f t="array" ref="K19">IF(C19="","",C19-SUMPRODUCT(($B$1461:$B$1491=$J19)*1,C$1461:C$1491))</f>
        <v>0.30706174480658532</v>
      </c>
      <c r="L19" s="2" cm="1">
        <f t="array" ref="L19">IF(D19="","",D19-SUMPRODUCT(($B$1461:$B$1491=$J19)*1,D$1461:D$1491))</f>
        <v>0.28086457386057262</v>
      </c>
      <c r="M19" s="2" cm="1">
        <f t="array" ref="M19">IF(E19="","",E19-SUMPRODUCT(($B$1461:$B$1491=$J19)*1,E$1461:E$1491))</f>
        <v>0.23719032736826229</v>
      </c>
      <c r="N19" s="2" cm="1">
        <f t="array" ref="N19">IF(F19="","",F19-SUMPRODUCT(($B$1461:$B$1491=$J19)*1,F$1461:F$1491))</f>
        <v>0.23506283216864254</v>
      </c>
      <c r="O19" s="2" cm="1">
        <f t="array" ref="O19">IF(G19="","",G19-SUMPRODUCT(($B$1461:$B$1491=$J19)*1,G$1461:G$1491))</f>
        <v>0.25361671597682367</v>
      </c>
    </row>
    <row r="20" spans="1:15" x14ac:dyDescent="0.55000000000000004">
      <c r="A20" s="3">
        <v>1</v>
      </c>
      <c r="B20" s="3">
        <v>17</v>
      </c>
      <c r="C20" s="2">
        <f>IF(logVir!C20="","",LN(総労働時間!C20))</f>
        <v>11.011407116269174</v>
      </c>
      <c r="D20" s="2">
        <f>IF(logVir!D20="","",LN(総労働時間!D20))</f>
        <v>10.989869167419844</v>
      </c>
      <c r="E20" s="2">
        <f>IF(logVir!E20="","",LN(総労働時間!E20))</f>
        <v>10.950485142720822</v>
      </c>
      <c r="F20" s="2">
        <f>IF(logVir!F20="","",LN(総労働時間!F20))</f>
        <v>11.003413871026247</v>
      </c>
      <c r="G20" s="2">
        <f>IF(logVir!G20="","",LN(総労働時間!G20))</f>
        <v>11.022519381563697</v>
      </c>
      <c r="I20" s="3">
        <v>1</v>
      </c>
      <c r="J20" s="3">
        <v>17</v>
      </c>
      <c r="K20" s="2" cm="1">
        <f t="array" ref="K20">IF(C20="","",C20-SUMPRODUCT(($B$1461:$B$1491=$J20)*1,C$1461:C$1491))</f>
        <v>1.07032722410543</v>
      </c>
      <c r="L20" s="2" cm="1">
        <f t="array" ref="L20">IF(D20="","",D20-SUMPRODUCT(($B$1461:$B$1491=$J20)*1,D$1461:D$1491))</f>
        <v>1.1275454770581401</v>
      </c>
      <c r="M20" s="2" cm="1">
        <f t="array" ref="M20">IF(E20="","",E20-SUMPRODUCT(($B$1461:$B$1491=$J20)*1,E$1461:E$1491))</f>
        <v>1.1082245780596693</v>
      </c>
      <c r="N20" s="2" cm="1">
        <f t="array" ref="N20">IF(F20="","",F20-SUMPRODUCT(($B$1461:$B$1491=$J20)*1,F$1461:F$1491))</f>
        <v>1.1133253502237501</v>
      </c>
      <c r="O20" s="2" cm="1">
        <f t="array" ref="O20">IF(G20="","",G20-SUMPRODUCT(($B$1461:$B$1491=$J20)*1,G$1461:G$1491))</f>
        <v>1.071387792754587</v>
      </c>
    </row>
    <row r="21" spans="1:15" x14ac:dyDescent="0.55000000000000004">
      <c r="A21" s="3">
        <v>1</v>
      </c>
      <c r="B21" s="3">
        <v>18</v>
      </c>
      <c r="C21" s="2">
        <f>IF(logVir!C21="","",LN(総労働時間!C21))</f>
        <v>13.152836161059467</v>
      </c>
      <c r="D21" s="2">
        <f>IF(logVir!D21="","",LN(総労働時間!D21))</f>
        <v>13.012788543101397</v>
      </c>
      <c r="E21" s="2">
        <f>IF(logVir!E21="","",LN(総労働時間!E21))</f>
        <v>13.004530878533911</v>
      </c>
      <c r="F21" s="2">
        <f>IF(logVir!F21="","",LN(総労働時間!F21))</f>
        <v>12.987004944817137</v>
      </c>
      <c r="G21" s="2">
        <f>IF(logVir!G21="","",LN(総労働時間!G21))</f>
        <v>12.95876787240598</v>
      </c>
      <c r="I21" s="3">
        <v>1</v>
      </c>
      <c r="J21" s="3">
        <v>18</v>
      </c>
      <c r="K21" s="2" cm="1">
        <f t="array" ref="K21">IF(C21="","",C21-SUMPRODUCT(($B$1461:$B$1491=$J21)*1,C$1461:C$1491))</f>
        <v>1.2257784484298586</v>
      </c>
      <c r="L21" s="2" cm="1">
        <f t="array" ref="L21">IF(D21="","",D21-SUMPRODUCT(($B$1461:$B$1491=$J21)*1,D$1461:D$1491))</f>
        <v>1.0883737982938602</v>
      </c>
      <c r="M21" s="2" cm="1">
        <f t="array" ref="M21">IF(E21="","",E21-SUMPRODUCT(($B$1461:$B$1491=$J21)*1,E$1461:E$1491))</f>
        <v>1.1137332617342341</v>
      </c>
      <c r="N21" s="2" cm="1">
        <f t="array" ref="N21">IF(F21="","",F21-SUMPRODUCT(($B$1461:$B$1491=$J21)*1,F$1461:F$1491))</f>
        <v>1.127652380140443</v>
      </c>
      <c r="O21" s="2" cm="1">
        <f t="array" ref="O21">IF(G21="","",G21-SUMPRODUCT(($B$1461:$B$1491=$J21)*1,G$1461:G$1491))</f>
        <v>1.1146079698656841</v>
      </c>
    </row>
    <row r="22" spans="1:15" x14ac:dyDescent="0.55000000000000004">
      <c r="A22" s="3">
        <v>1</v>
      </c>
      <c r="B22" s="3">
        <v>19</v>
      </c>
      <c r="C22" s="2">
        <f>IF(logVir!C22="","",LN(総労働時間!C22))</f>
        <v>12.341527189711552</v>
      </c>
      <c r="D22" s="2">
        <f>IF(logVir!D22="","",LN(総労働時間!D22))</f>
        <v>12.339214584314009</v>
      </c>
      <c r="E22" s="2">
        <f>IF(logVir!E22="","",LN(総労働時間!E22))</f>
        <v>12.229813570735326</v>
      </c>
      <c r="F22" s="2">
        <f>IF(logVir!F22="","",LN(総労働時間!F22))</f>
        <v>12.229863906497426</v>
      </c>
      <c r="G22" s="2">
        <f>IF(logVir!G22="","",LN(総労働時間!G22))</f>
        <v>12.338432569522654</v>
      </c>
      <c r="I22" s="3">
        <v>1</v>
      </c>
      <c r="J22" s="3">
        <v>19</v>
      </c>
      <c r="K22" s="2" cm="1">
        <f t="array" ref="K22">IF(C22="","",C22-SUMPRODUCT(($B$1461:$B$1491=$J22)*1,C$1461:C$1491))</f>
        <v>1.1133051141748194</v>
      </c>
      <c r="L22" s="2" cm="1">
        <f t="array" ref="L22">IF(D22="","",D22-SUMPRODUCT(($B$1461:$B$1491=$J22)*1,D$1461:D$1491))</f>
        <v>1.1091729357121149</v>
      </c>
      <c r="M22" s="2" cm="1">
        <f t="array" ref="M22">IF(E22="","",E22-SUMPRODUCT(($B$1461:$B$1491=$J22)*1,E$1461:E$1491))</f>
        <v>1.0279509873879942</v>
      </c>
      <c r="N22" s="2" cm="1">
        <f t="array" ref="N22">IF(F22="","",F22-SUMPRODUCT(($B$1461:$B$1491=$J22)*1,F$1461:F$1491))</f>
        <v>1.0378894920068937</v>
      </c>
      <c r="O22" s="2" cm="1">
        <f t="array" ref="O22">IF(G22="","",G22-SUMPRODUCT(($B$1461:$B$1491=$J22)*1,G$1461:G$1491))</f>
        <v>1.1111332942901893</v>
      </c>
    </row>
    <row r="23" spans="1:15" x14ac:dyDescent="0.55000000000000004">
      <c r="A23" s="3">
        <v>1</v>
      </c>
      <c r="B23" s="3">
        <v>20</v>
      </c>
      <c r="C23" s="2">
        <f>IF(logVir!C23="","",LN(総労働時間!C23))</f>
        <v>13.147941740887276</v>
      </c>
      <c r="D23" s="2">
        <f>IF(logVir!D23="","",LN(総労働時間!D23))</f>
        <v>13.105725838398895</v>
      </c>
      <c r="E23" s="2">
        <f>IF(logVir!E23="","",LN(総労働時間!E23))</f>
        <v>13.029343912427871</v>
      </c>
      <c r="F23" s="2">
        <f>IF(logVir!F23="","",LN(総労働時間!F23))</f>
        <v>12.963150132871895</v>
      </c>
      <c r="G23" s="2">
        <f>IF(logVir!G23="","",LN(総労働時間!G23))</f>
        <v>13.06033214044235</v>
      </c>
      <c r="I23" s="3">
        <v>1</v>
      </c>
      <c r="J23" s="3">
        <v>20</v>
      </c>
      <c r="K23" s="2" cm="1">
        <f t="array" ref="K23">IF(C23="","",C23-SUMPRODUCT(($B$1461:$B$1491=$J23)*1,C$1461:C$1491))</f>
        <v>1.0452364084536683</v>
      </c>
      <c r="L23" s="2" cm="1">
        <f t="array" ref="L23">IF(D23="","",D23-SUMPRODUCT(($B$1461:$B$1491=$J23)*1,D$1461:D$1491))</f>
        <v>1.048493693701019</v>
      </c>
      <c r="M23" s="2" cm="1">
        <f t="array" ref="M23">IF(E23="","",E23-SUMPRODUCT(($B$1461:$B$1491=$J23)*1,E$1461:E$1491))</f>
        <v>1.0055787321869278</v>
      </c>
      <c r="N23" s="2" cm="1">
        <f t="array" ref="N23">IF(F23="","",F23-SUMPRODUCT(($B$1461:$B$1491=$J23)*1,F$1461:F$1491))</f>
        <v>1.0145655956718134</v>
      </c>
      <c r="O23" s="2" cm="1">
        <f t="array" ref="O23">IF(G23="","",G23-SUMPRODUCT(($B$1461:$B$1491=$J23)*1,G$1461:G$1491))</f>
        <v>1.0464333078402746</v>
      </c>
    </row>
    <row r="24" spans="1:15" x14ac:dyDescent="0.55000000000000004">
      <c r="A24" s="3">
        <v>1</v>
      </c>
      <c r="B24" s="3">
        <v>21</v>
      </c>
      <c r="C24" s="2">
        <f>IF(logVir!C24="","",LN(総労働時間!C24))</f>
        <v>12.823447736849985</v>
      </c>
      <c r="D24" s="2">
        <f>IF(logVir!D24="","",LN(総労働時間!D24))</f>
        <v>12.762129874944181</v>
      </c>
      <c r="E24" s="2">
        <f>IF(logVir!E24="","",LN(総労働時間!E24))</f>
        <v>12.627608521797731</v>
      </c>
      <c r="F24" s="2">
        <f>IF(logVir!F24="","",LN(総労働時間!F24))</f>
        <v>12.673057447955541</v>
      </c>
      <c r="G24" s="2">
        <f>IF(logVir!G24="","",LN(総労働時間!G24))</f>
        <v>12.706398502452311</v>
      </c>
      <c r="I24" s="3">
        <v>1</v>
      </c>
      <c r="J24" s="3">
        <v>21</v>
      </c>
      <c r="K24" s="2" cm="1">
        <f t="array" ref="K24">IF(C24="","",C24-SUMPRODUCT(($B$1461:$B$1491=$J24)*1,C$1461:C$1491))</f>
        <v>1.2623939677631348</v>
      </c>
      <c r="L24" s="2" cm="1">
        <f t="array" ref="L24">IF(D24="","",D24-SUMPRODUCT(($B$1461:$B$1491=$J24)*1,D$1461:D$1491))</f>
        <v>1.189936654778279</v>
      </c>
      <c r="M24" s="2" cm="1">
        <f t="array" ref="M24">IF(E24="","",E24-SUMPRODUCT(($B$1461:$B$1491=$J24)*1,E$1461:E$1491))</f>
        <v>1.0810144082925994</v>
      </c>
      <c r="N24" s="2" cm="1">
        <f t="array" ref="N24">IF(F24="","",F24-SUMPRODUCT(($B$1461:$B$1491=$J24)*1,F$1461:F$1491))</f>
        <v>1.1813451774765067</v>
      </c>
      <c r="O24" s="2" cm="1">
        <f t="array" ref="O24">IF(G24="","",G24-SUMPRODUCT(($B$1461:$B$1491=$J24)*1,G$1461:G$1491))</f>
        <v>1.1610293830066158</v>
      </c>
    </row>
    <row r="25" spans="1:15" x14ac:dyDescent="0.55000000000000004">
      <c r="A25" s="3">
        <v>1</v>
      </c>
      <c r="B25" s="3">
        <v>22</v>
      </c>
      <c r="C25" s="2">
        <f>IF(logVir!C25="","",LN(総労働時間!C25))</f>
        <v>12.856792673572507</v>
      </c>
      <c r="D25" s="2">
        <f>IF(logVir!D25="","",LN(総労働時間!D25))</f>
        <v>12.587296194905427</v>
      </c>
      <c r="E25" s="2">
        <f>IF(logVir!E25="","",LN(総労働時間!E25))</f>
        <v>12.790063942204204</v>
      </c>
      <c r="F25" s="2">
        <f>IF(logVir!F25="","",LN(総労働時間!F25))</f>
        <v>12.585563864250675</v>
      </c>
      <c r="G25" s="2">
        <f>IF(logVir!G25="","",LN(総労働時間!G25))</f>
        <v>12.503310096007361</v>
      </c>
      <c r="I25" s="3">
        <v>1</v>
      </c>
      <c r="J25" s="3">
        <v>22</v>
      </c>
      <c r="K25" s="2" cm="1">
        <f t="array" ref="K25">IF(C25="","",C25-SUMPRODUCT(($B$1461:$B$1491=$J25)*1,C$1461:C$1491))</f>
        <v>1.2471048769917452</v>
      </c>
      <c r="L25" s="2" cm="1">
        <f t="array" ref="L25">IF(D25="","",D25-SUMPRODUCT(($B$1461:$B$1491=$J25)*1,D$1461:D$1491))</f>
        <v>1.0197308740159787</v>
      </c>
      <c r="M25" s="2" cm="1">
        <f t="array" ref="M25">IF(E25="","",E25-SUMPRODUCT(($B$1461:$B$1491=$J25)*1,E$1461:E$1491))</f>
        <v>1.2559926651104956</v>
      </c>
      <c r="N25" s="2" cm="1">
        <f t="array" ref="N25">IF(F25="","",F25-SUMPRODUCT(($B$1461:$B$1491=$J25)*1,F$1461:F$1491))</f>
        <v>1.1852401310147229</v>
      </c>
      <c r="O25" s="2" cm="1">
        <f t="array" ref="O25">IF(G25="","",G25-SUMPRODUCT(($B$1461:$B$1491=$J25)*1,G$1461:G$1491))</f>
        <v>1.1238495507286306</v>
      </c>
    </row>
    <row r="26" spans="1:15" x14ac:dyDescent="0.55000000000000004">
      <c r="A26" s="3">
        <v>1</v>
      </c>
      <c r="B26" s="3">
        <v>23</v>
      </c>
      <c r="C26" s="2">
        <f>IF(logVir!C26="","",LN(総労働時間!C26))</f>
        <v>9.7521191280051269</v>
      </c>
      <c r="D26" s="2">
        <f>IF(logVir!D26="","",LN(総労働時間!D26))</f>
        <v>9.712859120205545</v>
      </c>
      <c r="E26" s="2">
        <f>IF(logVir!E26="","",LN(総労働時間!E26))</f>
        <v>9.8734389921552204</v>
      </c>
      <c r="F26" s="2">
        <f>IF(logVir!F26="","",LN(総労働時間!F26))</f>
        <v>9.9545200040559152</v>
      </c>
      <c r="G26" s="2">
        <f>IF(logVir!G26="","",LN(総労働時間!G26))</f>
        <v>10.088185435788411</v>
      </c>
      <c r="I26" s="3">
        <v>1</v>
      </c>
      <c r="J26" s="3">
        <v>23</v>
      </c>
      <c r="K26" s="2" cm="1">
        <f t="array" ref="K26">IF(C26="","",C26-SUMPRODUCT(($B$1461:$B$1491=$J26)*1,C$1461:C$1491))</f>
        <v>1.0410907570209602</v>
      </c>
      <c r="L26" s="2" cm="1">
        <f t="array" ref="L26">IF(D26="","",D26-SUMPRODUCT(($B$1461:$B$1491=$J26)*1,D$1461:D$1491))</f>
        <v>1.0622206832677588</v>
      </c>
      <c r="M26" s="2" cm="1">
        <f t="array" ref="M26">IF(E26="","",E26-SUMPRODUCT(($B$1461:$B$1491=$J26)*1,E$1461:E$1491))</f>
        <v>1.0899518385926648</v>
      </c>
      <c r="N26" s="2" cm="1">
        <f t="array" ref="N26">IF(F26="","",F26-SUMPRODUCT(($B$1461:$B$1491=$J26)*1,F$1461:F$1491))</f>
        <v>1.1486865205863293</v>
      </c>
      <c r="O26" s="2" cm="1">
        <f t="array" ref="O26">IF(G26="","",G26-SUMPRODUCT(($B$1461:$B$1491=$J26)*1,G$1461:G$1491))</f>
        <v>1.1629044667246013</v>
      </c>
    </row>
    <row r="27" spans="1:15" x14ac:dyDescent="0.55000000000000004">
      <c r="A27" s="3">
        <v>1</v>
      </c>
      <c r="B27" s="3">
        <v>24</v>
      </c>
      <c r="C27" s="2">
        <f>IF(logVir!C27="","",LN(総労働時間!C27))</f>
        <v>10.922040431067268</v>
      </c>
      <c r="D27" s="2">
        <f>IF(logVir!D27="","",LN(総労働時間!D27))</f>
        <v>10.906515574232978</v>
      </c>
      <c r="E27" s="2">
        <f>IF(logVir!E27="","",LN(総労働時間!E27))</f>
        <v>11.039574188959971</v>
      </c>
      <c r="F27" s="2">
        <f>IF(logVir!F27="","",LN(総労働時間!F27))</f>
        <v>11.021359903311614</v>
      </c>
      <c r="G27" s="2">
        <f>IF(logVir!G27="","",LN(総労働時間!G27))</f>
        <v>11.090379765575262</v>
      </c>
      <c r="I27" s="3">
        <v>1</v>
      </c>
      <c r="J27" s="3">
        <v>24</v>
      </c>
      <c r="K27" s="2" cm="1">
        <f t="array" ref="K27">IF(C27="","",C27-SUMPRODUCT(($B$1461:$B$1491=$J27)*1,C$1461:C$1491))</f>
        <v>1.1828807463359343</v>
      </c>
      <c r="L27" s="2" cm="1">
        <f t="array" ref="L27">IF(D27="","",D27-SUMPRODUCT(($B$1461:$B$1491=$J27)*1,D$1461:D$1491))</f>
        <v>1.2581727266652241</v>
      </c>
      <c r="M27" s="2" cm="1">
        <f t="array" ref="M27">IF(E27="","",E27-SUMPRODUCT(($B$1461:$B$1491=$J27)*1,E$1461:E$1491))</f>
        <v>1.2873305378135349</v>
      </c>
      <c r="N27" s="2" cm="1">
        <f t="array" ref="N27">IF(F27="","",F27-SUMPRODUCT(($B$1461:$B$1491=$J27)*1,F$1461:F$1491))</f>
        <v>1.2822909889833696</v>
      </c>
      <c r="O27" s="2" cm="1">
        <f t="array" ref="O27">IF(G27="","",G27-SUMPRODUCT(($B$1461:$B$1491=$J27)*1,G$1461:G$1491))</f>
        <v>1.2504512845141011</v>
      </c>
    </row>
    <row r="28" spans="1:15" x14ac:dyDescent="0.55000000000000004">
      <c r="A28" s="3">
        <v>1</v>
      </c>
      <c r="B28" s="3">
        <v>25</v>
      </c>
      <c r="C28" s="2">
        <f>IF(logVir!C28="","",LN(総労働時間!C28))</f>
        <v>11.473417887016829</v>
      </c>
      <c r="D28" s="2">
        <f>IF(logVir!D28="","",LN(総労働時間!D28))</f>
        <v>11.351080832482825</v>
      </c>
      <c r="E28" s="2">
        <f>IF(logVir!E28="","",LN(総労働時間!E28))</f>
        <v>11.337504718160936</v>
      </c>
      <c r="F28" s="2">
        <f>IF(logVir!F28="","",LN(総労働時間!F28))</f>
        <v>11.354933222420096</v>
      </c>
      <c r="G28" s="2">
        <f>IF(logVir!G28="","",LN(総労働時間!G28))</f>
        <v>11.343603526343864</v>
      </c>
      <c r="I28" s="3">
        <v>1</v>
      </c>
      <c r="J28" s="3">
        <v>25</v>
      </c>
      <c r="K28" s="2" cm="1">
        <f t="array" ref="K28">IF(C28="","",C28-SUMPRODUCT(($B$1461:$B$1491=$J28)*1,C$1461:C$1491))</f>
        <v>0.96147794432512868</v>
      </c>
      <c r="L28" s="2" cm="1">
        <f t="array" ref="L28">IF(D28="","",D28-SUMPRODUCT(($B$1461:$B$1491=$J28)*1,D$1461:D$1491))</f>
        <v>0.93749771435952134</v>
      </c>
      <c r="M28" s="2" cm="1">
        <f t="array" ref="M28">IF(E28="","",E28-SUMPRODUCT(($B$1461:$B$1491=$J28)*1,E$1461:E$1491))</f>
        <v>0.90809444455896404</v>
      </c>
      <c r="N28" s="2" cm="1">
        <f t="array" ref="N28">IF(F28="","",F28-SUMPRODUCT(($B$1461:$B$1491=$J28)*1,F$1461:F$1491))</f>
        <v>0.9138608662364458</v>
      </c>
      <c r="O28" s="2" cm="1">
        <f t="array" ref="O28">IF(G28="","",G28-SUMPRODUCT(($B$1461:$B$1491=$J28)*1,G$1461:G$1491))</f>
        <v>0.96426493870110264</v>
      </c>
    </row>
    <row r="29" spans="1:15" x14ac:dyDescent="0.55000000000000004">
      <c r="A29" s="3">
        <v>1</v>
      </c>
      <c r="B29" s="3">
        <v>26</v>
      </c>
      <c r="C29" s="2">
        <f>IF(logVir!C29="","",LN(総労働時間!C29))</f>
        <v>10.976088436375386</v>
      </c>
      <c r="D29" s="2">
        <f>IF(logVir!D29="","",LN(総労働時間!D29))</f>
        <v>10.989708481124941</v>
      </c>
      <c r="E29" s="2">
        <f>IF(logVir!E29="","",LN(総労働時間!E29))</f>
        <v>11.116975419389272</v>
      </c>
      <c r="F29" s="2">
        <f>IF(logVir!F29="","",LN(総労働時間!F29))</f>
        <v>11.154063541625497</v>
      </c>
      <c r="G29" s="2">
        <f>IF(logVir!G29="","",LN(総労働時間!G29))</f>
        <v>11.161178830551171</v>
      </c>
      <c r="I29" s="3">
        <v>1</v>
      </c>
      <c r="J29" s="3">
        <v>26</v>
      </c>
      <c r="K29" s="2" cm="1">
        <f t="array" ref="K29">IF(C29="","",C29-SUMPRODUCT(($B$1461:$B$1491=$J29)*1,C$1461:C$1491))</f>
        <v>1.2944228678469063</v>
      </c>
      <c r="L29" s="2" cm="1">
        <f t="array" ref="L29">IF(D29="","",D29-SUMPRODUCT(($B$1461:$B$1491=$J29)*1,D$1461:D$1491))</f>
        <v>1.299115435706085</v>
      </c>
      <c r="M29" s="2" cm="1">
        <f t="array" ref="M29">IF(E29="","",E29-SUMPRODUCT(($B$1461:$B$1491=$J29)*1,E$1461:E$1491))</f>
        <v>1.2691678677122074</v>
      </c>
      <c r="N29" s="2" cm="1">
        <f t="array" ref="N29">IF(F29="","",F29-SUMPRODUCT(($B$1461:$B$1491=$J29)*1,F$1461:F$1491))</f>
        <v>1.2917127156114283</v>
      </c>
      <c r="O29" s="2" cm="1">
        <f t="array" ref="O29">IF(G29="","",G29-SUMPRODUCT(($B$1461:$B$1491=$J29)*1,G$1461:G$1491))</f>
        <v>1.2886958287724397</v>
      </c>
    </row>
    <row r="30" spans="1:15" x14ac:dyDescent="0.55000000000000004">
      <c r="A30" s="3">
        <v>1</v>
      </c>
      <c r="B30" s="3">
        <v>27</v>
      </c>
      <c r="C30" s="2">
        <f>IF(logVir!C30="","",LN(総労働時間!C30))</f>
        <v>12.674347693155031</v>
      </c>
      <c r="D30" s="2">
        <f>IF(logVir!D30="","",LN(総労働時間!D30))</f>
        <v>12.816733865978124</v>
      </c>
      <c r="E30" s="2">
        <f>IF(logVir!E30="","",LN(総労働時間!E30))</f>
        <v>12.877054228158325</v>
      </c>
      <c r="F30" s="2">
        <f>IF(logVir!F30="","",LN(総労働時間!F30))</f>
        <v>12.809466574323347</v>
      </c>
      <c r="G30" s="2">
        <f>IF(logVir!G30="","",LN(総労働時間!G30))</f>
        <v>12.998145709103911</v>
      </c>
      <c r="I30" s="3">
        <v>1</v>
      </c>
      <c r="J30" s="3">
        <v>27</v>
      </c>
      <c r="K30" s="2" cm="1">
        <f t="array" ref="K30">IF(C30="","",C30-SUMPRODUCT(($B$1461:$B$1491=$J30)*1,C$1461:C$1491))</f>
        <v>1.1240471529014151</v>
      </c>
      <c r="L30" s="2" cm="1">
        <f t="array" ref="L30">IF(D30="","",D30-SUMPRODUCT(($B$1461:$B$1491=$J30)*1,D$1461:D$1491))</f>
        <v>1.0922766323023954</v>
      </c>
      <c r="M30" s="2" cm="1">
        <f t="array" ref="M30">IF(E30="","",E30-SUMPRODUCT(($B$1461:$B$1491=$J30)*1,E$1461:E$1491))</f>
        <v>1.1016117425249625</v>
      </c>
      <c r="N30" s="2" cm="1">
        <f t="array" ref="N30">IF(F30="","",F30-SUMPRODUCT(($B$1461:$B$1491=$J30)*1,F$1461:F$1491))</f>
        <v>1.0801772792272217</v>
      </c>
      <c r="O30" s="2" cm="1">
        <f t="array" ref="O30">IF(G30="","",G30-SUMPRODUCT(($B$1461:$B$1491=$J30)*1,G$1461:G$1491))</f>
        <v>1.1510930938595578</v>
      </c>
    </row>
    <row r="31" spans="1:15" x14ac:dyDescent="0.55000000000000004">
      <c r="A31" s="3">
        <v>1</v>
      </c>
      <c r="B31" s="3">
        <v>28</v>
      </c>
      <c r="C31" s="2">
        <f>IF(logVir!C31="","",LN(総労働時間!C31))</f>
        <v>12.540768925460238</v>
      </c>
      <c r="D31" s="2">
        <f>IF(logVir!D31="","",LN(総労働時間!D31))</f>
        <v>12.469837576600078</v>
      </c>
      <c r="E31" s="2">
        <f>IF(logVir!E31="","",LN(総労働時間!E31))</f>
        <v>12.53573312061828</v>
      </c>
      <c r="F31" s="2">
        <f>IF(logVir!F31="","",LN(総労働時間!F31))</f>
        <v>12.503841153453001</v>
      </c>
      <c r="G31" s="2">
        <f>IF(logVir!G31="","",LN(総労働時間!G31))</f>
        <v>12.511261862504853</v>
      </c>
      <c r="I31" s="3">
        <v>1</v>
      </c>
      <c r="J31" s="3">
        <v>28</v>
      </c>
      <c r="K31" s="2" cm="1">
        <f t="array" ref="K31">IF(C31="","",C31-SUMPRODUCT(($B$1461:$B$1491=$J31)*1,C$1461:C$1491))</f>
        <v>1.3844313777390749</v>
      </c>
      <c r="L31" s="2" cm="1">
        <f t="array" ref="L31">IF(D31="","",D31-SUMPRODUCT(($B$1461:$B$1491=$J31)*1,D$1461:D$1491))</f>
        <v>1.3166362605849429</v>
      </c>
      <c r="M31" s="2" cm="1">
        <f t="array" ref="M31">IF(E31="","",E31-SUMPRODUCT(($B$1461:$B$1491=$J31)*1,E$1461:E$1491))</f>
        <v>1.3455024832175475</v>
      </c>
      <c r="N31" s="2" cm="1">
        <f t="array" ref="N31">IF(F31="","",F31-SUMPRODUCT(($B$1461:$B$1491=$J31)*1,F$1461:F$1491))</f>
        <v>1.3239188529795438</v>
      </c>
      <c r="O31" s="2" cm="1">
        <f t="array" ref="O31">IF(G31="","",G31-SUMPRODUCT(($B$1461:$B$1491=$J31)*1,G$1461:G$1491))</f>
        <v>1.3196704885130437</v>
      </c>
    </row>
    <row r="32" spans="1:15" x14ac:dyDescent="0.55000000000000004">
      <c r="A32" s="3">
        <v>1</v>
      </c>
      <c r="B32" s="3">
        <v>29</v>
      </c>
      <c r="C32" s="2">
        <f>IF(logVir!C32="","",LN(総労働時間!C32))</f>
        <v>12.238421118725851</v>
      </c>
      <c r="D32" s="2">
        <f>IF(logVir!D32="","",LN(総労働時間!D32))</f>
        <v>11.991305043856753</v>
      </c>
      <c r="E32" s="2">
        <f>IF(logVir!E32="","",LN(総労働時間!E32))</f>
        <v>12.20841866605066</v>
      </c>
      <c r="F32" s="2">
        <f>IF(logVir!F32="","",LN(総労働時間!F32))</f>
        <v>12.067475112340272</v>
      </c>
      <c r="G32" s="2">
        <f>IF(logVir!G32="","",LN(総労働時間!G32))</f>
        <v>12.060188030412363</v>
      </c>
      <c r="I32" s="3">
        <v>1</v>
      </c>
      <c r="J32" s="3">
        <v>29</v>
      </c>
      <c r="K32" s="2" cm="1">
        <f t="array" ref="K32">IF(C32="","",C32-SUMPRODUCT(($B$1461:$B$1491=$J32)*1,C$1461:C$1491))</f>
        <v>1.1099974529756569</v>
      </c>
      <c r="L32" s="2" cm="1">
        <f t="array" ref="L32">IF(D32="","",D32-SUMPRODUCT(($B$1461:$B$1491=$J32)*1,D$1461:D$1491))</f>
        <v>0.85198977931749553</v>
      </c>
      <c r="M32" s="2" cm="1">
        <f t="array" ref="M32">IF(E32="","",E32-SUMPRODUCT(($B$1461:$B$1491=$J32)*1,E$1461:E$1491))</f>
        <v>1.0584290139355819</v>
      </c>
      <c r="N32" s="2" cm="1">
        <f t="array" ref="N32">IF(F32="","",F32-SUMPRODUCT(($B$1461:$B$1491=$J32)*1,F$1461:F$1491))</f>
        <v>0.94109287998894153</v>
      </c>
      <c r="O32" s="2" cm="1">
        <f t="array" ref="O32">IF(G32="","",G32-SUMPRODUCT(($B$1461:$B$1491=$J32)*1,G$1461:G$1491))</f>
        <v>0.84054190320644828</v>
      </c>
    </row>
    <row r="33" spans="1:15" x14ac:dyDescent="0.55000000000000004">
      <c r="A33" s="3">
        <v>1</v>
      </c>
      <c r="B33" s="3">
        <v>30</v>
      </c>
      <c r="C33" s="2">
        <f>IF(logVir!C33="","",LN(総労働時間!C33))</f>
        <v>13.208552940756695</v>
      </c>
      <c r="D33" s="2">
        <f>IF(logVir!D33="","",LN(総労働時間!D33))</f>
        <v>13.34675004120759</v>
      </c>
      <c r="E33" s="2">
        <f>IF(logVir!E33="","",LN(総労働時間!E33))</f>
        <v>13.426562824346476</v>
      </c>
      <c r="F33" s="2">
        <f>IF(logVir!F33="","",LN(総労働時間!F33))</f>
        <v>13.390928006563238</v>
      </c>
      <c r="G33" s="2">
        <f>IF(logVir!G33="","",LN(総労働時間!G33))</f>
        <v>13.589797139604075</v>
      </c>
      <c r="I33" s="3">
        <v>1</v>
      </c>
      <c r="J33" s="3">
        <v>30</v>
      </c>
      <c r="K33" s="2" cm="1">
        <f t="array" ref="K33">IF(C33="","",C33-SUMPRODUCT(($B$1461:$B$1491=$J33)*1,C$1461:C$1491))</f>
        <v>1.0950157917963459</v>
      </c>
      <c r="L33" s="2" cm="1">
        <f t="array" ref="L33">IF(D33="","",D33-SUMPRODUCT(($B$1461:$B$1491=$J33)*1,D$1461:D$1491))</f>
        <v>1.0883153630785785</v>
      </c>
      <c r="M33" s="2" cm="1">
        <f t="array" ref="M33">IF(E33="","",E33-SUMPRODUCT(($B$1461:$B$1491=$J33)*1,E$1461:E$1491))</f>
        <v>1.1087913237195401</v>
      </c>
      <c r="N33" s="2" cm="1">
        <f t="array" ref="N33">IF(F33="","",F33-SUMPRODUCT(($B$1461:$B$1491=$J33)*1,F$1461:F$1491))</f>
        <v>1.1042302512003399</v>
      </c>
      <c r="O33" s="2" cm="1">
        <f t="array" ref="O33">IF(G33="","",G33-SUMPRODUCT(($B$1461:$B$1491=$J33)*1,G$1461:G$1491))</f>
        <v>1.1854688770246469</v>
      </c>
    </row>
    <row r="34" spans="1:15" x14ac:dyDescent="0.55000000000000004">
      <c r="A34" s="3">
        <v>1</v>
      </c>
      <c r="B34" s="3">
        <v>31</v>
      </c>
      <c r="C34" s="2">
        <f>IF(logVir!C34="","",LN(総労働時間!C34))</f>
        <v>12.803058156264669</v>
      </c>
      <c r="D34" s="2">
        <f>IF(logVir!D34="","",LN(総労働時間!D34))</f>
        <v>12.663617893919756</v>
      </c>
      <c r="E34" s="2">
        <f>IF(logVir!E34="","",LN(総労働時間!E34))</f>
        <v>12.641533883472963</v>
      </c>
      <c r="F34" s="2">
        <f>IF(logVir!F34="","",LN(総労働時間!F34))</f>
        <v>12.529773269331722</v>
      </c>
      <c r="G34" s="2">
        <f>IF(logVir!G34="","",LN(総労働時間!G34))</f>
        <v>12.557321599134326</v>
      </c>
      <c r="I34" s="3">
        <v>1</v>
      </c>
      <c r="J34" s="3">
        <v>31</v>
      </c>
      <c r="K34" s="2" cm="1">
        <f t="array" ref="K34">IF(C34="","",C34-SUMPRODUCT(($B$1461:$B$1491=$J34)*1,C$1461:C$1491))</f>
        <v>1.01979935576367</v>
      </c>
      <c r="L34" s="2" cm="1">
        <f t="array" ref="L34">IF(D34="","",D34-SUMPRODUCT(($B$1461:$B$1491=$J34)*1,D$1461:D$1491))</f>
        <v>0.97447237251218155</v>
      </c>
      <c r="M34" s="2" cm="1">
        <f t="array" ref="M34">IF(E34="","",E34-SUMPRODUCT(($B$1461:$B$1491=$J34)*1,E$1461:E$1491))</f>
        <v>0.98307989846692756</v>
      </c>
      <c r="N34" s="2" cm="1">
        <f t="array" ref="N34">IF(F34="","",F34-SUMPRODUCT(($B$1461:$B$1491=$J34)*1,F$1461:F$1491))</f>
        <v>0.94809394915791323</v>
      </c>
      <c r="O34" s="2" cm="1">
        <f t="array" ref="O34">IF(G34="","",G34-SUMPRODUCT(($B$1461:$B$1491=$J34)*1,G$1461:G$1491))</f>
        <v>0.95458821989368303</v>
      </c>
    </row>
    <row r="35" spans="1:15" x14ac:dyDescent="0.55000000000000004">
      <c r="A35" s="3">
        <v>2</v>
      </c>
      <c r="B35" s="3">
        <v>1</v>
      </c>
      <c r="C35" s="2">
        <f>IF(logVir!C35="","",LN(総労働時間!C35))</f>
        <v>12.01409302873031</v>
      </c>
      <c r="D35" s="2">
        <f>IF(logVir!D35="","",LN(総労働時間!D35))</f>
        <v>11.90012524701311</v>
      </c>
      <c r="E35" s="2">
        <f>IF(logVir!E35="","",LN(総労働時間!E35))</f>
        <v>11.8214142197337</v>
      </c>
      <c r="F35" s="2">
        <f>IF(logVir!F35="","",LN(総労働時間!F35))</f>
        <v>11.762372997269349</v>
      </c>
      <c r="G35" s="2">
        <f>IF(logVir!G35="","",LN(総労働時間!G35))</f>
        <v>11.668910191079721</v>
      </c>
      <c r="I35" s="3">
        <v>2</v>
      </c>
      <c r="J35" s="3">
        <v>1</v>
      </c>
      <c r="K35" s="2" cm="1">
        <f t="array" ref="K35">IF(C35="","",C35-SUMPRODUCT(($B$1461:$B$1491=$J35)*1,C$1461:C$1491))</f>
        <v>0.64458193058194801</v>
      </c>
      <c r="L35" s="2" cm="1">
        <f t="array" ref="L35">IF(D35="","",D35-SUMPRODUCT(($B$1461:$B$1491=$J35)*1,D$1461:D$1491))</f>
        <v>0.65242831060495554</v>
      </c>
      <c r="M35" s="2" cm="1">
        <f t="array" ref="M35">IF(E35="","",E35-SUMPRODUCT(($B$1461:$B$1491=$J35)*1,E$1461:E$1491))</f>
        <v>0.64542918708986541</v>
      </c>
      <c r="N35" s="2" cm="1">
        <f t="array" ref="N35">IF(F35="","",F35-SUMPRODUCT(($B$1461:$B$1491=$J35)*1,F$1461:F$1491))</f>
        <v>0.6505594185992809</v>
      </c>
      <c r="O35" s="2" cm="1">
        <f t="array" ref="O35">IF(G35="","",G35-SUMPRODUCT(($B$1461:$B$1491=$J35)*1,G$1461:G$1491))</f>
        <v>0.6345570468751518</v>
      </c>
    </row>
    <row r="36" spans="1:15" x14ac:dyDescent="0.55000000000000004">
      <c r="A36" s="3">
        <v>2</v>
      </c>
      <c r="B36" s="3">
        <v>2</v>
      </c>
      <c r="C36" s="2">
        <f>IF(logVir!C36="","",LN(総労働時間!C36))</f>
        <v>7.0957630229008135</v>
      </c>
      <c r="D36" s="2">
        <f>IF(logVir!D36="","",LN(総労働時間!D36))</f>
        <v>7.5635550739858033</v>
      </c>
      <c r="E36" s="2">
        <f>IF(logVir!E36="","",LN(総労働時間!E36))</f>
        <v>7.5624937849193383</v>
      </c>
      <c r="F36" s="2">
        <f>IF(logVir!F36="","",LN(総労働時間!F36))</f>
        <v>7.5170647861721145</v>
      </c>
      <c r="G36" s="2">
        <f>IF(logVir!G36="","",LN(総労働時間!G36))</f>
        <v>7.3550736115017301</v>
      </c>
      <c r="I36" s="3">
        <v>2</v>
      </c>
      <c r="J36" s="3">
        <v>2</v>
      </c>
      <c r="K36" s="2" cm="1">
        <f t="array" ref="K36">IF(C36="","",C36-SUMPRODUCT(($B$1461:$B$1491=$J36)*1,C$1461:C$1491))</f>
        <v>-0.13229811092070953</v>
      </c>
      <c r="L36" s="2" cm="1">
        <f t="array" ref="L36">IF(D36="","",D36-SUMPRODUCT(($B$1461:$B$1491=$J36)*1,D$1461:D$1491))</f>
        <v>0.22962210098564206</v>
      </c>
      <c r="M36" s="2" cm="1">
        <f t="array" ref="M36">IF(E36="","",E36-SUMPRODUCT(($B$1461:$B$1491=$J36)*1,E$1461:E$1491))</f>
        <v>0.5532016151041752</v>
      </c>
      <c r="N36" s="2" cm="1">
        <f t="array" ref="N36">IF(F36="","",F36-SUMPRODUCT(($B$1461:$B$1491=$J36)*1,F$1461:F$1491))</f>
        <v>0.53087257217746942</v>
      </c>
      <c r="O36" s="2" cm="1">
        <f t="array" ref="O36">IF(G36="","",G36-SUMPRODUCT(($B$1461:$B$1491=$J36)*1,G$1461:G$1491))</f>
        <v>0.36345030457297156</v>
      </c>
    </row>
    <row r="37" spans="1:15" x14ac:dyDescent="0.55000000000000004">
      <c r="A37" s="3">
        <v>2</v>
      </c>
      <c r="B37" s="3">
        <v>3</v>
      </c>
      <c r="C37" s="2">
        <f>IF(logVir!C37="","",LN(総労働時間!C37))</f>
        <v>10.707762625659626</v>
      </c>
      <c r="D37" s="2">
        <f>IF(logVir!D37="","",LN(総労働時間!D37))</f>
        <v>10.618426558881623</v>
      </c>
      <c r="E37" s="2">
        <f>IF(logVir!E37="","",LN(総労働時間!E37))</f>
        <v>10.721664764131445</v>
      </c>
      <c r="F37" s="2">
        <f>IF(logVir!F37="","",LN(総労働時間!F37))</f>
        <v>10.631828041664447</v>
      </c>
      <c r="G37" s="2">
        <f>IF(logVir!G37="","",LN(総労働時間!G37))</f>
        <v>10.657591617112958</v>
      </c>
      <c r="I37" s="3">
        <v>2</v>
      </c>
      <c r="J37" s="3">
        <v>3</v>
      </c>
      <c r="K37" s="2" cm="1">
        <f t="array" ref="K37">IF(C37="","",C37-SUMPRODUCT(($B$1461:$B$1491=$J37)*1,C$1461:C$1491))</f>
        <v>-7.7919576176180172E-2</v>
      </c>
      <c r="L37" s="2" cm="1">
        <f t="array" ref="L37">IF(D37="","",D37-SUMPRODUCT(($B$1461:$B$1491=$J37)*1,D$1461:D$1491))</f>
        <v>-0.14226409854361144</v>
      </c>
      <c r="M37" s="2" cm="1">
        <f t="array" ref="M37">IF(E37="","",E37-SUMPRODUCT(($B$1461:$B$1491=$J37)*1,E$1461:E$1491))</f>
        <v>-4.9135550647987358E-2</v>
      </c>
      <c r="N37" s="2" cm="1">
        <f t="array" ref="N37">IF(F37="","",F37-SUMPRODUCT(($B$1461:$B$1491=$J37)*1,F$1461:F$1491))</f>
        <v>-5.9400687999842106E-2</v>
      </c>
      <c r="O37" s="2" cm="1">
        <f t="array" ref="O37">IF(G37="","",G37-SUMPRODUCT(($B$1461:$B$1491=$J37)*1,G$1461:G$1491))</f>
        <v>-6.2781594399403673E-2</v>
      </c>
    </row>
    <row r="38" spans="1:15" x14ac:dyDescent="0.55000000000000004">
      <c r="A38" s="3">
        <v>2</v>
      </c>
      <c r="B38" s="3">
        <v>4</v>
      </c>
      <c r="C38" s="2">
        <f>IF(logVir!C38="","",LN(総労働時間!C38))</f>
        <v>9.4635933631079521</v>
      </c>
      <c r="D38" s="2">
        <f>IF(logVir!D38="","",LN(総労働時間!D38))</f>
        <v>9.2904612701311606</v>
      </c>
      <c r="E38" s="2">
        <f>IF(logVir!E38="","",LN(総労働時間!E38))</f>
        <v>9.241935303499103</v>
      </c>
      <c r="F38" s="2">
        <f>IF(logVir!F38="","",LN(総労働時間!F38))</f>
        <v>9.1015059904172269</v>
      </c>
      <c r="G38" s="2">
        <f>IF(logVir!G38="","",LN(総労働時間!G38))</f>
        <v>8.9914391541828245</v>
      </c>
      <c r="I38" s="3">
        <v>2</v>
      </c>
      <c r="J38" s="3">
        <v>4</v>
      </c>
      <c r="K38" s="2" cm="1">
        <f t="array" ref="K38">IF(C38="","",C38-SUMPRODUCT(($B$1461:$B$1491=$J38)*1,C$1461:C$1491))</f>
        <v>-0.11028108850200802</v>
      </c>
      <c r="L38" s="2" cm="1">
        <f t="array" ref="L38">IF(D38="","",D38-SUMPRODUCT(($B$1461:$B$1491=$J38)*1,D$1461:D$1491))</f>
        <v>-0.11186207463007491</v>
      </c>
      <c r="M38" s="2" cm="1">
        <f t="array" ref="M38">IF(E38="","",E38-SUMPRODUCT(($B$1461:$B$1491=$J38)*1,E$1461:E$1491))</f>
        <v>-9.1691265065731997E-2</v>
      </c>
      <c r="N38" s="2" cm="1">
        <f t="array" ref="N38">IF(F38="","",F38-SUMPRODUCT(($B$1461:$B$1491=$J38)*1,F$1461:F$1491))</f>
        <v>-8.3679269328587935E-2</v>
      </c>
      <c r="O38" s="2" cm="1">
        <f t="array" ref="O38">IF(G38="","",G38-SUMPRODUCT(($B$1461:$B$1491=$J38)*1,G$1461:G$1491))</f>
        <v>-0.23542698392404304</v>
      </c>
    </row>
    <row r="39" spans="1:15" x14ac:dyDescent="0.55000000000000004">
      <c r="A39" s="3">
        <v>2</v>
      </c>
      <c r="B39" s="3">
        <v>5</v>
      </c>
      <c r="C39" s="2">
        <f>IF(logVir!C39="","",LN(総労働時間!C39))</f>
        <v>8.2858407665882385</v>
      </c>
      <c r="D39" s="2">
        <f>IF(logVir!D39="","",LN(総労働時間!D39))</f>
        <v>8.2299292670259057</v>
      </c>
      <c r="E39" s="2">
        <f>IF(logVir!E39="","",LN(総労働時間!E39))</f>
        <v>8.234829413065043</v>
      </c>
      <c r="F39" s="2">
        <f>IF(logVir!F39="","",LN(総労働時間!F39))</f>
        <v>8.1126165833348551</v>
      </c>
      <c r="G39" s="2">
        <f>IF(logVir!G39="","",LN(総労働時間!G39))</f>
        <v>8.1419968247538623</v>
      </c>
      <c r="I39" s="3">
        <v>2</v>
      </c>
      <c r="J39" s="3">
        <v>5</v>
      </c>
      <c r="K39" s="2" cm="1">
        <f t="array" ref="K39">IF(C39="","",C39-SUMPRODUCT(($B$1461:$B$1491=$J39)*1,C$1461:C$1491))</f>
        <v>-0.53565806244386671</v>
      </c>
      <c r="L39" s="2" cm="1">
        <f t="array" ref="L39">IF(D39="","",D39-SUMPRODUCT(($B$1461:$B$1491=$J39)*1,D$1461:D$1491))</f>
        <v>-0.53830524952748249</v>
      </c>
      <c r="M39" s="2" cm="1">
        <f t="array" ref="M39">IF(E39="","",E39-SUMPRODUCT(($B$1461:$B$1491=$J39)*1,E$1461:E$1491))</f>
        <v>-0.56699662953735519</v>
      </c>
      <c r="N39" s="2" cm="1">
        <f t="array" ref="N39">IF(F39="","",F39-SUMPRODUCT(($B$1461:$B$1491=$J39)*1,F$1461:F$1491))</f>
        <v>-0.61968341226792845</v>
      </c>
      <c r="O39" s="2" cm="1">
        <f t="array" ref="O39">IF(G39="","",G39-SUMPRODUCT(($B$1461:$B$1491=$J39)*1,G$1461:G$1491))</f>
        <v>-0.63822276917515808</v>
      </c>
    </row>
    <row r="40" spans="1:15" x14ac:dyDescent="0.55000000000000004">
      <c r="A40" s="3">
        <v>2</v>
      </c>
      <c r="B40" s="3">
        <v>6</v>
      </c>
      <c r="C40" s="2">
        <f>IF(logVir!C40="","",LN(総労働時間!C40))</f>
        <v>7.3841558121727644</v>
      </c>
      <c r="D40" s="2">
        <f>IF(logVir!D40="","",LN(総労働時間!D40))</f>
        <v>7.2282287166116541</v>
      </c>
      <c r="E40" s="2">
        <f>IF(logVir!E40="","",LN(総労働時間!E40))</f>
        <v>7.2972865396149391</v>
      </c>
      <c r="F40" s="2">
        <f>IF(logVir!F40="","",LN(総労働時間!F40))</f>
        <v>7.2819267318569567</v>
      </c>
      <c r="G40" s="2">
        <f>IF(logVir!G40="","",LN(総労働時間!G40))</f>
        <v>7.2023395814331428</v>
      </c>
      <c r="I40" s="3">
        <v>2</v>
      </c>
      <c r="J40" s="3">
        <v>6</v>
      </c>
      <c r="K40" s="2" cm="1">
        <f t="array" ref="K40">IF(C40="","",C40-SUMPRODUCT(($B$1461:$B$1491=$J40)*1,C$1461:C$1491))</f>
        <v>-1.912814401446095</v>
      </c>
      <c r="L40" s="2" cm="1">
        <f t="array" ref="L40">IF(D40="","",D40-SUMPRODUCT(($B$1461:$B$1491=$J40)*1,D$1461:D$1491))</f>
        <v>-2.0796277997831032</v>
      </c>
      <c r="M40" s="2" cm="1">
        <f t="array" ref="M40">IF(E40="","",E40-SUMPRODUCT(($B$1461:$B$1491=$J40)*1,E$1461:E$1491))</f>
        <v>-2.0342926796492051</v>
      </c>
      <c r="N40" s="2" cm="1">
        <f t="array" ref="N40">IF(F40="","",F40-SUMPRODUCT(($B$1461:$B$1491=$J40)*1,F$1461:F$1491))</f>
        <v>-2.0475078770836115</v>
      </c>
      <c r="O40" s="2" cm="1">
        <f t="array" ref="O40">IF(G40="","",G40-SUMPRODUCT(($B$1461:$B$1491=$J40)*1,G$1461:G$1491))</f>
        <v>-2.1651555196824281</v>
      </c>
    </row>
    <row r="41" spans="1:15" x14ac:dyDescent="0.55000000000000004">
      <c r="A41" s="3">
        <v>2</v>
      </c>
      <c r="B41" s="3">
        <v>7</v>
      </c>
      <c r="C41" s="2">
        <f>IF(logVir!C41="","",LN(総労働時間!C41))</f>
        <v>8.3504843335095593</v>
      </c>
      <c r="D41" s="2">
        <f>IF(logVir!D41="","",LN(総労働時間!D41))</f>
        <v>8.4735106907925406</v>
      </c>
      <c r="E41" s="2">
        <f>IF(logVir!E41="","",LN(総労働時間!E41))</f>
        <v>8.3678027208339625</v>
      </c>
      <c r="F41" s="2">
        <f>IF(logVir!F41="","",LN(総労働時間!F41))</f>
        <v>8.2707507898220172</v>
      </c>
      <c r="G41" s="2">
        <f>IF(logVir!G41="","",LN(総労働時間!G41))</f>
        <v>8.3517903579325452</v>
      </c>
      <c r="I41" s="3">
        <v>2</v>
      </c>
      <c r="J41" s="3">
        <v>7</v>
      </c>
      <c r="K41" s="2" cm="1">
        <f t="array" ref="K41">IF(C41="","",C41-SUMPRODUCT(($B$1461:$B$1491=$J41)*1,C$1461:C$1491))</f>
        <v>-0.87566729772703411</v>
      </c>
      <c r="L41" s="2" cm="1">
        <f t="array" ref="L41">IF(D41="","",D41-SUMPRODUCT(($B$1461:$B$1491=$J41)*1,D$1461:D$1491))</f>
        <v>-0.72401489634263605</v>
      </c>
      <c r="M41" s="2" cm="1">
        <f t="array" ref="M41">IF(E41="","",E41-SUMPRODUCT(($B$1461:$B$1491=$J41)*1,E$1461:E$1491))</f>
        <v>-0.76712163885018114</v>
      </c>
      <c r="N41" s="2" cm="1">
        <f t="array" ref="N41">IF(F41="","",F41-SUMPRODUCT(($B$1461:$B$1491=$J41)*1,F$1461:F$1491))</f>
        <v>-0.80288315507322139</v>
      </c>
      <c r="O41" s="2" cm="1">
        <f t="array" ref="O41">IF(G41="","",G41-SUMPRODUCT(($B$1461:$B$1491=$J41)*1,G$1461:G$1491))</f>
        <v>-0.75409985719272044</v>
      </c>
    </row>
    <row r="42" spans="1:15" x14ac:dyDescent="0.55000000000000004">
      <c r="A42" s="3">
        <v>2</v>
      </c>
      <c r="B42" s="3">
        <v>8</v>
      </c>
      <c r="C42" s="2">
        <f>IF(logVir!C42="","",LN(総労働時間!C42))</f>
        <v>9.1592769754573826</v>
      </c>
      <c r="D42" s="2">
        <f>IF(logVir!D42="","",LN(総労働時間!D42))</f>
        <v>9.2561000986128263</v>
      </c>
      <c r="E42" s="2">
        <f>IF(logVir!E42="","",LN(総労働時間!E42))</f>
        <v>9.3978472034828169</v>
      </c>
      <c r="F42" s="2">
        <f>IF(logVir!F42="","",LN(総労働時間!F42))</f>
        <v>9.3919668770385698</v>
      </c>
      <c r="G42" s="2">
        <f>IF(logVir!G42="","",LN(総労働時間!G42))</f>
        <v>9.5399956083331681</v>
      </c>
      <c r="I42" s="3">
        <v>2</v>
      </c>
      <c r="J42" s="3">
        <v>8</v>
      </c>
      <c r="K42" s="2" cm="1">
        <f t="array" ref="K42">IF(C42="","",C42-SUMPRODUCT(($B$1461:$B$1491=$J42)*1,C$1461:C$1491))</f>
        <v>-4.065686622107556E-2</v>
      </c>
      <c r="L42" s="2" cm="1">
        <f t="array" ref="L42">IF(D42="","",D42-SUMPRODUCT(($B$1461:$B$1491=$J42)*1,D$1461:D$1491))</f>
        <v>-3.1797704617583022E-2</v>
      </c>
      <c r="M42" s="2" cm="1">
        <f t="array" ref="M42">IF(E42="","",E42-SUMPRODUCT(($B$1461:$B$1491=$J42)*1,E$1461:E$1491))</f>
        <v>0.10616784506193078</v>
      </c>
      <c r="N42" s="2" cm="1">
        <f t="array" ref="N42">IF(F42="","",F42-SUMPRODUCT(($B$1461:$B$1491=$J42)*1,F$1461:F$1491))</f>
        <v>0.11476908748988279</v>
      </c>
      <c r="O42" s="2" cm="1">
        <f t="array" ref="O42">IF(G42="","",G42-SUMPRODUCT(($B$1461:$B$1491=$J42)*1,G$1461:G$1491))</f>
        <v>0.21233495965986471</v>
      </c>
    </row>
    <row r="43" spans="1:15" x14ac:dyDescent="0.55000000000000004">
      <c r="A43" s="3">
        <v>2</v>
      </c>
      <c r="B43" s="3">
        <v>9</v>
      </c>
      <c r="C43" s="2">
        <f>IF(logVir!C43="","",LN(総労働時間!C43))</f>
        <v>8.6268523180729151</v>
      </c>
      <c r="D43" s="2">
        <f>IF(logVir!D43="","",LN(総労働時間!D43))</f>
        <v>8.715455613762888</v>
      </c>
      <c r="E43" s="2">
        <f>IF(logVir!E43="","",LN(総労働時間!E43))</f>
        <v>8.8418945047719273</v>
      </c>
      <c r="F43" s="2">
        <f>IF(logVir!F43="","",LN(総労働時間!F43))</f>
        <v>8.6683795757732778</v>
      </c>
      <c r="G43" s="2">
        <f>IF(logVir!G43="","",LN(総労働時間!G43))</f>
        <v>8.678486012175302</v>
      </c>
      <c r="I43" s="3">
        <v>2</v>
      </c>
      <c r="J43" s="3">
        <v>9</v>
      </c>
      <c r="K43" s="2" cm="1">
        <f t="array" ref="K43">IF(C43="","",C43-SUMPRODUCT(($B$1461:$B$1491=$J43)*1,C$1461:C$1491))</f>
        <v>-1.3423294690977183</v>
      </c>
      <c r="L43" s="2" cm="1">
        <f t="array" ref="L43">IF(D43="","",D43-SUMPRODUCT(($B$1461:$B$1491=$J43)*1,D$1461:D$1491))</f>
        <v>-1.2088307859040555</v>
      </c>
      <c r="M43" s="2" cm="1">
        <f t="array" ref="M43">IF(E43="","",E43-SUMPRODUCT(($B$1461:$B$1491=$J43)*1,E$1461:E$1491))</f>
        <v>-1.1616362865059653</v>
      </c>
      <c r="N43" s="2" cm="1">
        <f t="array" ref="N43">IF(F43="","",F43-SUMPRODUCT(($B$1461:$B$1491=$J43)*1,F$1461:F$1491))</f>
        <v>-1.2289872742633214</v>
      </c>
      <c r="O43" s="2" cm="1">
        <f t="array" ref="O43">IF(G43="","",G43-SUMPRODUCT(($B$1461:$B$1491=$J43)*1,G$1461:G$1491))</f>
        <v>-1.2639521669596583</v>
      </c>
    </row>
    <row r="44" spans="1:15" x14ac:dyDescent="0.55000000000000004">
      <c r="A44" s="3">
        <v>2</v>
      </c>
      <c r="B44" s="3">
        <v>10</v>
      </c>
      <c r="C44" s="2">
        <f>IF(logVir!C44="","",LN(総労働時間!C44))</f>
        <v>9.2912941411723988</v>
      </c>
      <c r="D44" s="2">
        <f>IF(logVir!D44="","",LN(総労働時間!D44))</f>
        <v>9.5393837669143124</v>
      </c>
      <c r="E44" s="2">
        <f>IF(logVir!E44="","",LN(総労働時間!E44))</f>
        <v>9.6024643438895279</v>
      </c>
      <c r="F44" s="2">
        <f>IF(logVir!F44="","",LN(総労働時間!F44))</f>
        <v>9.5693099420794834</v>
      </c>
      <c r="G44" s="2">
        <f>IF(logVir!G44="","",LN(総労働時間!G44))</f>
        <v>9.6555482384123756</v>
      </c>
      <c r="I44" s="3">
        <v>2</v>
      </c>
      <c r="J44" s="3">
        <v>10</v>
      </c>
      <c r="K44" s="2" cm="1">
        <f t="array" ref="K44">IF(C44="","",C44-SUMPRODUCT(($B$1461:$B$1491=$J44)*1,C$1461:C$1491))</f>
        <v>-1.1786990877931061</v>
      </c>
      <c r="L44" s="2" cm="1">
        <f t="array" ref="L44">IF(D44="","",D44-SUMPRODUCT(($B$1461:$B$1491=$J44)*1,D$1461:D$1491))</f>
        <v>-0.94871557391187089</v>
      </c>
      <c r="M44" s="2" cm="1">
        <f t="array" ref="M44">IF(E44="","",E44-SUMPRODUCT(($B$1461:$B$1491=$J44)*1,E$1461:E$1491))</f>
        <v>-0.9253283750388519</v>
      </c>
      <c r="N44" s="2" cm="1">
        <f t="array" ref="N44">IF(F44="","",F44-SUMPRODUCT(($B$1461:$B$1491=$J44)*1,F$1461:F$1491))</f>
        <v>-0.89440246521780331</v>
      </c>
      <c r="O44" s="2" cm="1">
        <f t="array" ref="O44">IF(G44="","",G44-SUMPRODUCT(($B$1461:$B$1491=$J44)*1,G$1461:G$1491))</f>
        <v>-0.87826589195095472</v>
      </c>
    </row>
    <row r="45" spans="1:15" x14ac:dyDescent="0.55000000000000004">
      <c r="A45" s="3">
        <v>2</v>
      </c>
      <c r="B45" s="3">
        <v>11</v>
      </c>
      <c r="C45" s="2">
        <f>IF(logVir!C45="","",LN(総労働時間!C45))</f>
        <v>9.6376126206603434</v>
      </c>
      <c r="D45" s="2">
        <f>IF(logVir!D45="","",LN(総労働時間!D45))</f>
        <v>9.4908709011268417</v>
      </c>
      <c r="E45" s="2">
        <f>IF(logVir!E45="","",LN(総労働時間!E45))</f>
        <v>9.4543763393983387</v>
      </c>
      <c r="F45" s="2">
        <f>IF(logVir!F45="","",LN(総労働時間!F45))</f>
        <v>9.442852990145111</v>
      </c>
      <c r="G45" s="2">
        <f>IF(logVir!G45="","",LN(総労働時間!G45))</f>
        <v>9.4791845828002632</v>
      </c>
      <c r="I45" s="3">
        <v>2</v>
      </c>
      <c r="J45" s="3">
        <v>11</v>
      </c>
      <c r="K45" s="2" cm="1">
        <f t="array" ref="K45">IF(C45="","",C45-SUMPRODUCT(($B$1461:$B$1491=$J45)*1,C$1461:C$1491))</f>
        <v>-0.15508136461332356</v>
      </c>
      <c r="L45" s="2" cm="1">
        <f t="array" ref="L45">IF(D45="","",D45-SUMPRODUCT(($B$1461:$B$1491=$J45)*1,D$1461:D$1491))</f>
        <v>-0.10688421738061571</v>
      </c>
      <c r="M45" s="2" cm="1">
        <f t="array" ref="M45">IF(E45="","",E45-SUMPRODUCT(($B$1461:$B$1491=$J45)*1,E$1461:E$1491))</f>
        <v>-0.13165710500873473</v>
      </c>
      <c r="N45" s="2" cm="1">
        <f t="array" ref="N45">IF(F45="","",F45-SUMPRODUCT(($B$1461:$B$1491=$J45)*1,F$1461:F$1491))</f>
        <v>-0.10843454958856746</v>
      </c>
      <c r="O45" s="2" cm="1">
        <f t="array" ref="O45">IF(G45="","",G45-SUMPRODUCT(($B$1461:$B$1491=$J45)*1,G$1461:G$1491))</f>
        <v>-7.7272818908307173E-2</v>
      </c>
    </row>
    <row r="46" spans="1:15" x14ac:dyDescent="0.55000000000000004">
      <c r="A46" s="3">
        <v>2</v>
      </c>
      <c r="B46" s="3">
        <v>12</v>
      </c>
      <c r="C46" s="2">
        <f>IF(logVir!C46="","",LN(総労働時間!C46))</f>
        <v>8.7666620593282403</v>
      </c>
      <c r="D46" s="2">
        <f>IF(logVir!D46="","",LN(総労働時間!D46))</f>
        <v>8.6236311340786198</v>
      </c>
      <c r="E46" s="2">
        <f>IF(logVir!E46="","",LN(総労働時間!E46))</f>
        <v>8.761569069752996</v>
      </c>
      <c r="F46" s="2">
        <f>IF(logVir!F46="","",LN(総労働時間!F46))</f>
        <v>8.6686562264204809</v>
      </c>
      <c r="G46" s="2">
        <f>IF(logVir!G46="","",LN(総労働時間!G46))</f>
        <v>8.7385483654328056</v>
      </c>
      <c r="I46" s="3">
        <v>2</v>
      </c>
      <c r="J46" s="3">
        <v>12</v>
      </c>
      <c r="K46" s="2" cm="1">
        <f t="array" ref="K46">IF(C46="","",C46-SUMPRODUCT(($B$1461:$B$1491=$J46)*1,C$1461:C$1491))</f>
        <v>-0.82708398122266935</v>
      </c>
      <c r="L46" s="2" cm="1">
        <f t="array" ref="L46">IF(D46="","",D46-SUMPRODUCT(($B$1461:$B$1491=$J46)*1,D$1461:D$1491))</f>
        <v>-0.8813877145941369</v>
      </c>
      <c r="M46" s="2" cm="1">
        <f t="array" ref="M46">IF(E46="","",E46-SUMPRODUCT(($B$1461:$B$1491=$J46)*1,E$1461:E$1491))</f>
        <v>-0.72491439294333837</v>
      </c>
      <c r="N46" s="2" cm="1">
        <f t="array" ref="N46">IF(F46="","",F46-SUMPRODUCT(($B$1461:$B$1491=$J46)*1,F$1461:F$1491))</f>
        <v>-0.75920687969060019</v>
      </c>
      <c r="O46" s="2" cm="1">
        <f t="array" ref="O46">IF(G46="","",G46-SUMPRODUCT(($B$1461:$B$1491=$J46)*1,G$1461:G$1491))</f>
        <v>-0.77066701918339398</v>
      </c>
    </row>
    <row r="47" spans="1:15" x14ac:dyDescent="0.55000000000000004">
      <c r="A47" s="3">
        <v>2</v>
      </c>
      <c r="B47" s="3">
        <v>13</v>
      </c>
      <c r="C47" s="2">
        <f>IF(logVir!C47="","",LN(総労働時間!C47))</f>
        <v>8.9109513958978503</v>
      </c>
      <c r="D47" s="2">
        <f>IF(logVir!D47="","",LN(総労働時間!D47))</f>
        <v>6.8946739153574237</v>
      </c>
      <c r="E47" s="2">
        <f>IF(logVir!E47="","",LN(総労働時間!E47))</f>
        <v>7.5482879663713449</v>
      </c>
      <c r="F47" s="2">
        <f>IF(logVir!F47="","",LN(総労働時間!F47))</f>
        <v>6.9915025147463226</v>
      </c>
      <c r="G47" s="2">
        <f>IF(logVir!G47="","",LN(総労働時間!G47))</f>
        <v>5.9416061354072331</v>
      </c>
      <c r="I47" s="3">
        <v>2</v>
      </c>
      <c r="J47" s="3">
        <v>13</v>
      </c>
      <c r="K47" s="2" cm="1">
        <f t="array" ref="K47">IF(C47="","",C47-SUMPRODUCT(($B$1461:$B$1491=$J47)*1,C$1461:C$1491))</f>
        <v>0.17730892691371558</v>
      </c>
      <c r="L47" s="2" cm="1">
        <f t="array" ref="L47">IF(D47="","",D47-SUMPRODUCT(($B$1461:$B$1491=$J47)*1,D$1461:D$1491))</f>
        <v>-1.0406043539712506</v>
      </c>
      <c r="M47" s="2" cm="1">
        <f t="array" ref="M47">IF(E47="","",E47-SUMPRODUCT(($B$1461:$B$1491=$J47)*1,E$1461:E$1491))</f>
        <v>-0.4466559180588332</v>
      </c>
      <c r="N47" s="2" cm="1">
        <f t="array" ref="N47">IF(F47="","",F47-SUMPRODUCT(($B$1461:$B$1491=$J47)*1,F$1461:F$1491))</f>
        <v>-0.87248824532941693</v>
      </c>
      <c r="O47" s="2" cm="1">
        <f t="array" ref="O47">IF(G47="","",G47-SUMPRODUCT(($B$1461:$B$1491=$J47)*1,G$1461:G$1491))</f>
        <v>-1.8790407880566242</v>
      </c>
    </row>
    <row r="48" spans="1:15" x14ac:dyDescent="0.55000000000000004">
      <c r="A48" s="3">
        <v>2</v>
      </c>
      <c r="B48" s="3">
        <v>14</v>
      </c>
      <c r="C48" s="2">
        <f>IF(logVir!C48="","",LN(総労働時間!C48))</f>
        <v>7.9166973483341563</v>
      </c>
      <c r="D48" s="2">
        <f>IF(logVir!D48="","",LN(総労働時間!D48))</f>
        <v>8.1088344100691714</v>
      </c>
      <c r="E48" s="2">
        <f>IF(logVir!E48="","",LN(総労働時間!E48))</f>
        <v>8.3167553771070377</v>
      </c>
      <c r="F48" s="2">
        <f>IF(logVir!F48="","",LN(総労働時間!F48))</f>
        <v>8.1475204214283607</v>
      </c>
      <c r="G48" s="2">
        <f>IF(logVir!G48="","",LN(総労働時間!G48))</f>
        <v>8.2130435352529361</v>
      </c>
      <c r="I48" s="3">
        <v>2</v>
      </c>
      <c r="J48" s="3">
        <v>14</v>
      </c>
      <c r="K48" s="2" cm="1">
        <f t="array" ref="K48">IF(C48="","",C48-SUMPRODUCT(($B$1461:$B$1491=$J48)*1,C$1461:C$1491))</f>
        <v>-1.9069440581578911</v>
      </c>
      <c r="L48" s="2" cm="1">
        <f t="array" ref="L48">IF(D48="","",D48-SUMPRODUCT(($B$1461:$B$1491=$J48)*1,D$1461:D$1491))</f>
        <v>-1.8058394263249493</v>
      </c>
      <c r="M48" s="2" cm="1">
        <f t="array" ref="M48">IF(E48="","",E48-SUMPRODUCT(($B$1461:$B$1491=$J48)*1,E$1461:E$1491))</f>
        <v>-1.6360126947791702</v>
      </c>
      <c r="N48" s="2" cm="1">
        <f t="array" ref="N48">IF(F48="","",F48-SUMPRODUCT(($B$1461:$B$1491=$J48)*1,F$1461:F$1491))</f>
        <v>-1.7492515634424368</v>
      </c>
      <c r="O48" s="2" cm="1">
        <f t="array" ref="O48">IF(G48="","",G48-SUMPRODUCT(($B$1461:$B$1491=$J48)*1,G$1461:G$1491))</f>
        <v>-1.7248391366295923</v>
      </c>
    </row>
    <row r="49" spans="1:15" x14ac:dyDescent="0.55000000000000004">
      <c r="A49" s="3">
        <v>2</v>
      </c>
      <c r="B49" s="3">
        <v>15</v>
      </c>
      <c r="C49" s="2">
        <f>IF(logVir!C49="","",LN(総労働時間!C49))</f>
        <v>8.5235035927170379</v>
      </c>
      <c r="D49" s="2">
        <f>IF(logVir!D49="","",LN(総労働時間!D49))</f>
        <v>8.267075398744721</v>
      </c>
      <c r="E49" s="2">
        <f>IF(logVir!E49="","",LN(総労働時間!E49))</f>
        <v>8.3611140444725986</v>
      </c>
      <c r="F49" s="2">
        <f>IF(logVir!F49="","",LN(総労働時間!F49))</f>
        <v>8.3143519378594153</v>
      </c>
      <c r="G49" s="2">
        <f>IF(logVir!G49="","",LN(総労働時間!G49))</f>
        <v>8.4399246658356741</v>
      </c>
      <c r="I49" s="3">
        <v>2</v>
      </c>
      <c r="J49" s="3">
        <v>15</v>
      </c>
      <c r="K49" s="2" cm="1">
        <f t="array" ref="K49">IF(C49="","",C49-SUMPRODUCT(($B$1461:$B$1491=$J49)*1,C$1461:C$1491))</f>
        <v>-0.72704087970065956</v>
      </c>
      <c r="L49" s="2" cm="1">
        <f t="array" ref="L49">IF(D49="","",D49-SUMPRODUCT(($B$1461:$B$1491=$J49)*1,D$1461:D$1491))</f>
        <v>-0.8514578148342391</v>
      </c>
      <c r="M49" s="2" cm="1">
        <f t="array" ref="M49">IF(E49="","",E49-SUMPRODUCT(($B$1461:$B$1491=$J49)*1,E$1461:E$1491))</f>
        <v>-0.69709683297803338</v>
      </c>
      <c r="N49" s="2" cm="1">
        <f t="array" ref="N49">IF(F49="","",F49-SUMPRODUCT(($B$1461:$B$1491=$J49)*1,F$1461:F$1491))</f>
        <v>-0.63637503723707844</v>
      </c>
      <c r="O49" s="2" cm="1">
        <f t="array" ref="O49">IF(G49="","",G49-SUMPRODUCT(($B$1461:$B$1491=$J49)*1,G$1461:G$1491))</f>
        <v>-0.54754007091076495</v>
      </c>
    </row>
    <row r="50" spans="1:15" x14ac:dyDescent="0.55000000000000004">
      <c r="A50" s="3">
        <v>2</v>
      </c>
      <c r="B50" s="3">
        <v>16</v>
      </c>
      <c r="C50" s="2">
        <f>IF(logVir!C50="","",LN(総労働時間!C50))</f>
        <v>9.0829985290010722</v>
      </c>
      <c r="D50" s="2">
        <f>IF(logVir!D50="","",LN(総労働時間!D50))</f>
        <v>9.1233916195685296</v>
      </c>
      <c r="E50" s="2">
        <f>IF(logVir!E50="","",LN(総労働時間!E50))</f>
        <v>9.1357795111130944</v>
      </c>
      <c r="F50" s="2">
        <f>IF(logVir!F50="","",LN(総労働時間!F50))</f>
        <v>9.0085080702647993</v>
      </c>
      <c r="G50" s="2">
        <f>IF(logVir!G50="","",LN(総労働時間!G50))</f>
        <v>9.125378614815066</v>
      </c>
      <c r="I50" s="3">
        <v>2</v>
      </c>
      <c r="J50" s="3">
        <v>16</v>
      </c>
      <c r="K50" s="2" cm="1">
        <f t="array" ref="K50">IF(C50="","",C50-SUMPRODUCT(($B$1461:$B$1491=$J50)*1,C$1461:C$1491))</f>
        <v>-1.4036789951778257</v>
      </c>
      <c r="L50" s="2" cm="1">
        <f t="array" ref="L50">IF(D50="","",D50-SUMPRODUCT(($B$1461:$B$1491=$J50)*1,D$1461:D$1491))</f>
        <v>-1.3495765596183027</v>
      </c>
      <c r="M50" s="2" cm="1">
        <f t="array" ref="M50">IF(E50="","",E50-SUMPRODUCT(($B$1461:$B$1491=$J50)*1,E$1461:E$1491))</f>
        <v>-1.3308889485297435</v>
      </c>
      <c r="N50" s="2" cm="1">
        <f t="array" ref="N50">IF(F50="","",F50-SUMPRODUCT(($B$1461:$B$1491=$J50)*1,F$1461:F$1491))</f>
        <v>-1.3581261447541362</v>
      </c>
      <c r="O50" s="2" cm="1">
        <f t="array" ref="O50">IF(G50="","",G50-SUMPRODUCT(($B$1461:$B$1491=$J50)*1,G$1461:G$1491))</f>
        <v>-1.2954713193470706</v>
      </c>
    </row>
    <row r="51" spans="1:15" x14ac:dyDescent="0.55000000000000004">
      <c r="A51" s="3">
        <v>2</v>
      </c>
      <c r="B51" s="3">
        <v>17</v>
      </c>
      <c r="C51" s="2">
        <f>IF(logVir!C51="","",LN(総労働時間!C51))</f>
        <v>9.7742846967727015</v>
      </c>
      <c r="D51" s="2">
        <f>IF(logVir!D51="","",LN(総労働時間!D51))</f>
        <v>9.5969715293573543</v>
      </c>
      <c r="E51" s="2">
        <f>IF(logVir!E51="","",LN(総労働時間!E51))</f>
        <v>9.5015976330915937</v>
      </c>
      <c r="F51" s="2">
        <f>IF(logVir!F51="","",LN(総労働時間!F51))</f>
        <v>9.6100695222807673</v>
      </c>
      <c r="G51" s="2">
        <f>IF(logVir!G51="","",LN(総労働時間!G51))</f>
        <v>9.6659848969923381</v>
      </c>
      <c r="I51" s="3">
        <v>2</v>
      </c>
      <c r="J51" s="3">
        <v>17</v>
      </c>
      <c r="K51" s="2" cm="1">
        <f t="array" ref="K51">IF(C51="","",C51-SUMPRODUCT(($B$1461:$B$1491=$J51)*1,C$1461:C$1491))</f>
        <v>-0.16679519539104248</v>
      </c>
      <c r="L51" s="2" cm="1">
        <f t="array" ref="L51">IF(D51="","",D51-SUMPRODUCT(($B$1461:$B$1491=$J51)*1,D$1461:D$1491))</f>
        <v>-0.26535216100434944</v>
      </c>
      <c r="M51" s="2" cm="1">
        <f t="array" ref="M51">IF(E51="","",E51-SUMPRODUCT(($B$1461:$B$1491=$J51)*1,E$1461:E$1491))</f>
        <v>-0.34066293156955929</v>
      </c>
      <c r="N51" s="2" cm="1">
        <f t="array" ref="N51">IF(F51="","",F51-SUMPRODUCT(($B$1461:$B$1491=$J51)*1,F$1461:F$1491))</f>
        <v>-0.2800189985217294</v>
      </c>
      <c r="O51" s="2" cm="1">
        <f t="array" ref="O51">IF(G51="","",G51-SUMPRODUCT(($B$1461:$B$1491=$J51)*1,G$1461:G$1491))</f>
        <v>-0.28514669181677199</v>
      </c>
    </row>
    <row r="52" spans="1:15" x14ac:dyDescent="0.55000000000000004">
      <c r="A52" s="3">
        <v>2</v>
      </c>
      <c r="B52" s="3">
        <v>18</v>
      </c>
      <c r="C52" s="2">
        <f>IF(logVir!C52="","",LN(総労働時間!C52))</f>
        <v>11.803558085014268</v>
      </c>
      <c r="D52" s="2">
        <f>IF(logVir!D52="","",LN(総労働時間!D52))</f>
        <v>11.704479572412453</v>
      </c>
      <c r="E52" s="2">
        <f>IF(logVir!E52="","",LN(総労働時間!E52))</f>
        <v>11.728619692651042</v>
      </c>
      <c r="F52" s="2">
        <f>IF(logVir!F52="","",LN(総労働時間!F52))</f>
        <v>11.655162657811253</v>
      </c>
      <c r="G52" s="2">
        <f>IF(logVir!G52="","",LN(総労働時間!G52))</f>
        <v>11.713668206554665</v>
      </c>
      <c r="I52" s="3">
        <v>2</v>
      </c>
      <c r="J52" s="3">
        <v>18</v>
      </c>
      <c r="K52" s="2" cm="1">
        <f t="array" ref="K52">IF(C52="","",C52-SUMPRODUCT(($B$1461:$B$1491=$J52)*1,C$1461:C$1491))</f>
        <v>-0.12349962761533995</v>
      </c>
      <c r="L52" s="2" cm="1">
        <f t="array" ref="L52">IF(D52="","",D52-SUMPRODUCT(($B$1461:$B$1491=$J52)*1,D$1461:D$1491))</f>
        <v>-0.21993517239508442</v>
      </c>
      <c r="M52" s="2" cm="1">
        <f t="array" ref="M52">IF(E52="","",E52-SUMPRODUCT(($B$1461:$B$1491=$J52)*1,E$1461:E$1491))</f>
        <v>-0.16217792414863474</v>
      </c>
      <c r="N52" s="2" cm="1">
        <f t="array" ref="N52">IF(F52="","",F52-SUMPRODUCT(($B$1461:$B$1491=$J52)*1,F$1461:F$1491))</f>
        <v>-0.20418990686544092</v>
      </c>
      <c r="O52" s="2" cm="1">
        <f t="array" ref="O52">IF(G52="","",G52-SUMPRODUCT(($B$1461:$B$1491=$J52)*1,G$1461:G$1491))</f>
        <v>-0.13049169598563104</v>
      </c>
    </row>
    <row r="53" spans="1:15" x14ac:dyDescent="0.55000000000000004">
      <c r="A53" s="3">
        <v>2</v>
      </c>
      <c r="B53" s="3">
        <v>19</v>
      </c>
      <c r="C53" s="2">
        <f>IF(logVir!C53="","",LN(総労働時間!C53))</f>
        <v>10.882114282103016</v>
      </c>
      <c r="D53" s="2">
        <f>IF(logVir!D53="","",LN(総労働時間!D53))</f>
        <v>10.940802616880006</v>
      </c>
      <c r="E53" s="2">
        <f>IF(logVir!E53="","",LN(総労働時間!E53))</f>
        <v>11.079473381389043</v>
      </c>
      <c r="F53" s="2">
        <f>IF(logVir!F53="","",LN(総労働時間!F53))</f>
        <v>10.971089070013994</v>
      </c>
      <c r="G53" s="2">
        <f>IF(logVir!G53="","",LN(総労働時間!G53))</f>
        <v>10.894355330276555</v>
      </c>
      <c r="I53" s="3">
        <v>2</v>
      </c>
      <c r="J53" s="3">
        <v>19</v>
      </c>
      <c r="K53" s="2" cm="1">
        <f t="array" ref="K53">IF(C53="","",C53-SUMPRODUCT(($B$1461:$B$1491=$J53)*1,C$1461:C$1491))</f>
        <v>-0.34610779343371689</v>
      </c>
      <c r="L53" s="2" cm="1">
        <f t="array" ref="L53">IF(D53="","",D53-SUMPRODUCT(($B$1461:$B$1491=$J53)*1,D$1461:D$1491))</f>
        <v>-0.28923903172188759</v>
      </c>
      <c r="M53" s="2" cm="1">
        <f t="array" ref="M53">IF(E53="","",E53-SUMPRODUCT(($B$1461:$B$1491=$J53)*1,E$1461:E$1491))</f>
        <v>-0.1223892019582884</v>
      </c>
      <c r="N53" s="2" cm="1">
        <f t="array" ref="N53">IF(F53="","",F53-SUMPRODUCT(($B$1461:$B$1491=$J53)*1,F$1461:F$1491))</f>
        <v>-0.22088534447653885</v>
      </c>
      <c r="O53" s="2" cm="1">
        <f t="array" ref="O53">IF(G53="","",G53-SUMPRODUCT(($B$1461:$B$1491=$J53)*1,G$1461:G$1491))</f>
        <v>-0.33294394495590929</v>
      </c>
    </row>
    <row r="54" spans="1:15" x14ac:dyDescent="0.55000000000000004">
      <c r="A54" s="3">
        <v>2</v>
      </c>
      <c r="B54" s="3">
        <v>20</v>
      </c>
      <c r="C54" s="2">
        <f>IF(logVir!C54="","",LN(総労働時間!C54))</f>
        <v>11.826706385348267</v>
      </c>
      <c r="D54" s="2">
        <f>IF(logVir!D54="","",LN(総労働時間!D54))</f>
        <v>11.810588769693206</v>
      </c>
      <c r="E54" s="2">
        <f>IF(logVir!E54="","",LN(総労働時間!E54))</f>
        <v>11.843250566561618</v>
      </c>
      <c r="F54" s="2">
        <f>IF(logVir!F54="","",LN(総労働時間!F54))</f>
        <v>11.709878535845617</v>
      </c>
      <c r="G54" s="2">
        <f>IF(logVir!G54="","",LN(総労働時間!G54))</f>
        <v>11.746104783824304</v>
      </c>
      <c r="I54" s="3">
        <v>2</v>
      </c>
      <c r="J54" s="3">
        <v>20</v>
      </c>
      <c r="K54" s="2" cm="1">
        <f t="array" ref="K54">IF(C54="","",C54-SUMPRODUCT(($B$1461:$B$1491=$J54)*1,C$1461:C$1491))</f>
        <v>-0.27599894708534123</v>
      </c>
      <c r="L54" s="2" cm="1">
        <f t="array" ref="L54">IF(D54="","",D54-SUMPRODUCT(($B$1461:$B$1491=$J54)*1,D$1461:D$1491))</f>
        <v>-0.24664337500466971</v>
      </c>
      <c r="M54" s="2" cm="1">
        <f t="array" ref="M54">IF(E54="","",E54-SUMPRODUCT(($B$1461:$B$1491=$J54)*1,E$1461:E$1491))</f>
        <v>-0.18051461367932475</v>
      </c>
      <c r="N54" s="2" cm="1">
        <f t="array" ref="N54">IF(F54="","",F54-SUMPRODUCT(($B$1461:$B$1491=$J54)*1,F$1461:F$1491))</f>
        <v>-0.23870600135446551</v>
      </c>
      <c r="O54" s="2" cm="1">
        <f t="array" ref="O54">IF(G54="","",G54-SUMPRODUCT(($B$1461:$B$1491=$J54)*1,G$1461:G$1491))</f>
        <v>-0.26779404877777147</v>
      </c>
    </row>
    <row r="55" spans="1:15" x14ac:dyDescent="0.55000000000000004">
      <c r="A55" s="3">
        <v>2</v>
      </c>
      <c r="B55" s="3">
        <v>21</v>
      </c>
      <c r="C55" s="2">
        <f>IF(logVir!C55="","",LN(総労働時間!C55))</f>
        <v>11.216159519549997</v>
      </c>
      <c r="D55" s="2">
        <f>IF(logVir!D55="","",LN(総労働時間!D55))</f>
        <v>11.296896698494093</v>
      </c>
      <c r="E55" s="2">
        <f>IF(logVir!E55="","",LN(総労働時間!E55))</f>
        <v>11.251296074018592</v>
      </c>
      <c r="F55" s="2">
        <f>IF(logVir!F55="","",LN(総労働時間!F55))</f>
        <v>11.229148784988176</v>
      </c>
      <c r="G55" s="2">
        <f>IF(logVir!G55="","",LN(総労働時間!G55))</f>
        <v>11.148146172802498</v>
      </c>
      <c r="I55" s="3">
        <v>2</v>
      </c>
      <c r="J55" s="3">
        <v>21</v>
      </c>
      <c r="K55" s="2" cm="1">
        <f t="array" ref="K55">IF(C55="","",C55-SUMPRODUCT(($B$1461:$B$1491=$J55)*1,C$1461:C$1491))</f>
        <v>-0.34489424953685344</v>
      </c>
      <c r="L55" s="2" cm="1">
        <f t="array" ref="L55">IF(D55="","",D55-SUMPRODUCT(($B$1461:$B$1491=$J55)*1,D$1461:D$1491))</f>
        <v>-0.27529652167180885</v>
      </c>
      <c r="M55" s="2" cm="1">
        <f t="array" ref="M55">IF(E55="","",E55-SUMPRODUCT(($B$1461:$B$1491=$J55)*1,E$1461:E$1491))</f>
        <v>-0.29529803948653921</v>
      </c>
      <c r="N55" s="2" cm="1">
        <f t="array" ref="N55">IF(F55="","",F55-SUMPRODUCT(($B$1461:$B$1491=$J55)*1,F$1461:F$1491))</f>
        <v>-0.26256348549085828</v>
      </c>
      <c r="O55" s="2" cm="1">
        <f t="array" ref="O55">IF(G55="","",G55-SUMPRODUCT(($B$1461:$B$1491=$J55)*1,G$1461:G$1491))</f>
        <v>-0.39722294664319691</v>
      </c>
    </row>
    <row r="56" spans="1:15" x14ac:dyDescent="0.55000000000000004">
      <c r="A56" s="3">
        <v>2</v>
      </c>
      <c r="B56" s="3">
        <v>22</v>
      </c>
      <c r="C56" s="2">
        <f>IF(logVir!C56="","",LN(総労働時間!C56))</f>
        <v>11.420042827184206</v>
      </c>
      <c r="D56" s="2">
        <f>IF(logVir!D56="","",LN(総労働時間!D56))</f>
        <v>11.205171443097599</v>
      </c>
      <c r="E56" s="2">
        <f>IF(logVir!E56="","",LN(総労働時間!E56))</f>
        <v>11.010662387244881</v>
      </c>
      <c r="F56" s="2">
        <f>IF(logVir!F56="","",LN(総労働時間!F56))</f>
        <v>11.158263596978607</v>
      </c>
      <c r="G56" s="2">
        <f>IF(logVir!G56="","",LN(総労働時間!G56))</f>
        <v>11.073236501123935</v>
      </c>
      <c r="I56" s="3">
        <v>2</v>
      </c>
      <c r="J56" s="3">
        <v>22</v>
      </c>
      <c r="K56" s="2" cm="1">
        <f t="array" ref="K56">IF(C56="","",C56-SUMPRODUCT(($B$1461:$B$1491=$J56)*1,C$1461:C$1491))</f>
        <v>-0.1896449693965554</v>
      </c>
      <c r="L56" s="2" cm="1">
        <f t="array" ref="L56">IF(D56="","",D56-SUMPRODUCT(($B$1461:$B$1491=$J56)*1,D$1461:D$1491))</f>
        <v>-0.36239387779184895</v>
      </c>
      <c r="M56" s="2" cm="1">
        <f t="array" ref="M56">IF(E56="","",E56-SUMPRODUCT(($B$1461:$B$1491=$J56)*1,E$1461:E$1491))</f>
        <v>-0.52340888984882739</v>
      </c>
      <c r="N56" s="2" cm="1">
        <f t="array" ref="N56">IF(F56="","",F56-SUMPRODUCT(($B$1461:$B$1491=$J56)*1,F$1461:F$1491))</f>
        <v>-0.24206013625734535</v>
      </c>
      <c r="O56" s="2" cm="1">
        <f t="array" ref="O56">IF(G56="","",G56-SUMPRODUCT(($B$1461:$B$1491=$J56)*1,G$1461:G$1491))</f>
        <v>-0.30622404415479565</v>
      </c>
    </row>
    <row r="57" spans="1:15" x14ac:dyDescent="0.55000000000000004">
      <c r="A57" s="3">
        <v>2</v>
      </c>
      <c r="B57" s="3">
        <v>23</v>
      </c>
      <c r="C57" s="2">
        <f>IF(logVir!C57="","",LN(総労働時間!C57))</f>
        <v>8.0414137466326068</v>
      </c>
      <c r="D57" s="2">
        <f>IF(logVir!D57="","",LN(総労働時間!D57))</f>
        <v>8.0702076525806365</v>
      </c>
      <c r="E57" s="2">
        <f>IF(logVir!E57="","",LN(総労働時間!E57))</f>
        <v>8.2935764267638223</v>
      </c>
      <c r="F57" s="2">
        <f>IF(logVir!F57="","",LN(総労働時間!F57))</f>
        <v>8.3103130733295352</v>
      </c>
      <c r="G57" s="2">
        <f>IF(logVir!G57="","",LN(総労働時間!G57))</f>
        <v>8.5331665398727825</v>
      </c>
      <c r="I57" s="3">
        <v>2</v>
      </c>
      <c r="J57" s="3">
        <v>23</v>
      </c>
      <c r="K57" s="2" cm="1">
        <f t="array" ref="K57">IF(C57="","",C57-SUMPRODUCT(($B$1461:$B$1491=$J57)*1,C$1461:C$1491))</f>
        <v>-0.66961462435155994</v>
      </c>
      <c r="L57" s="2" cm="1">
        <f t="array" ref="L57">IF(D57="","",D57-SUMPRODUCT(($B$1461:$B$1491=$J57)*1,D$1461:D$1491))</f>
        <v>-0.58043078435714968</v>
      </c>
      <c r="M57" s="2" cm="1">
        <f t="array" ref="M57">IF(E57="","",E57-SUMPRODUCT(($B$1461:$B$1491=$J57)*1,E$1461:E$1491))</f>
        <v>-0.48991072679873326</v>
      </c>
      <c r="N57" s="2" cm="1">
        <f t="array" ref="N57">IF(F57="","",F57-SUMPRODUCT(($B$1461:$B$1491=$J57)*1,F$1461:F$1491))</f>
        <v>-0.49552041014005077</v>
      </c>
      <c r="O57" s="2" cm="1">
        <f t="array" ref="O57">IF(G57="","",G57-SUMPRODUCT(($B$1461:$B$1491=$J57)*1,G$1461:G$1491))</f>
        <v>-0.39211442919102701</v>
      </c>
    </row>
    <row r="58" spans="1:15" x14ac:dyDescent="0.55000000000000004">
      <c r="A58" s="3">
        <v>2</v>
      </c>
      <c r="B58" s="3">
        <v>24</v>
      </c>
      <c r="C58" s="2">
        <f>IF(logVir!C58="","",LN(総労働時間!C58))</f>
        <v>9.0152553134967821</v>
      </c>
      <c r="D58" s="2">
        <f>IF(logVir!D58="","",LN(総労働時間!D58))</f>
        <v>8.8980495618284845</v>
      </c>
      <c r="E58" s="2">
        <f>IF(logVir!E58="","",LN(総労働時間!E58))</f>
        <v>9.0223378119769286</v>
      </c>
      <c r="F58" s="2">
        <f>IF(logVir!F58="","",LN(総労働時間!F58))</f>
        <v>9.0417117206116302</v>
      </c>
      <c r="G58" s="2">
        <f>IF(logVir!G58="","",LN(総労働時間!G58))</f>
        <v>9.1693670625459056</v>
      </c>
      <c r="I58" s="3">
        <v>2</v>
      </c>
      <c r="J58" s="3">
        <v>24</v>
      </c>
      <c r="K58" s="2" cm="1">
        <f t="array" ref="K58">IF(C58="","",C58-SUMPRODUCT(($B$1461:$B$1491=$J58)*1,C$1461:C$1491))</f>
        <v>-0.72390437123455165</v>
      </c>
      <c r="L58" s="2" cm="1">
        <f t="array" ref="L58">IF(D58="","",D58-SUMPRODUCT(($B$1461:$B$1491=$J58)*1,D$1461:D$1491))</f>
        <v>-0.75029328573926968</v>
      </c>
      <c r="M58" s="2" cm="1">
        <f t="array" ref="M58">IF(E58="","",E58-SUMPRODUCT(($B$1461:$B$1491=$J58)*1,E$1461:E$1491))</f>
        <v>-0.72990583916950769</v>
      </c>
      <c r="N58" s="2" cm="1">
        <f t="array" ref="N58">IF(F58="","",F58-SUMPRODUCT(($B$1461:$B$1491=$J58)*1,F$1461:F$1491))</f>
        <v>-0.69735719371661453</v>
      </c>
      <c r="O58" s="2" cm="1">
        <f t="array" ref="O58">IF(G58="","",G58-SUMPRODUCT(($B$1461:$B$1491=$J58)*1,G$1461:G$1491))</f>
        <v>-0.67056141851525553</v>
      </c>
    </row>
    <row r="59" spans="1:15" x14ac:dyDescent="0.55000000000000004">
      <c r="A59" s="3">
        <v>2</v>
      </c>
      <c r="B59" s="3">
        <v>25</v>
      </c>
      <c r="C59" s="2">
        <f>IF(logVir!C59="","",LN(総労働時間!C59))</f>
        <v>10.119718614486672</v>
      </c>
      <c r="D59" s="2">
        <f>IF(logVir!D59="","",LN(総労働時間!D59))</f>
        <v>10.072138604231016</v>
      </c>
      <c r="E59" s="2">
        <f>IF(logVir!E59="","",LN(総労働時間!E59))</f>
        <v>9.9745493119210575</v>
      </c>
      <c r="F59" s="2">
        <f>IF(logVir!F59="","",LN(総労働時間!F59))</f>
        <v>10.085842979779818</v>
      </c>
      <c r="G59" s="2">
        <f>IF(logVir!G59="","",LN(総労働時間!G59))</f>
        <v>9.9303505067824958</v>
      </c>
      <c r="I59" s="3">
        <v>2</v>
      </c>
      <c r="J59" s="3">
        <v>25</v>
      </c>
      <c r="K59" s="2" cm="1">
        <f t="array" ref="K59">IF(C59="","",C59-SUMPRODUCT(($B$1461:$B$1491=$J59)*1,C$1461:C$1491))</f>
        <v>-0.39222132820502864</v>
      </c>
      <c r="L59" s="2" cm="1">
        <f t="array" ref="L59">IF(D59="","",D59-SUMPRODUCT(($B$1461:$B$1491=$J59)*1,D$1461:D$1491))</f>
        <v>-0.34144451389228792</v>
      </c>
      <c r="M59" s="2" cm="1">
        <f t="array" ref="M59">IF(E59="","",E59-SUMPRODUCT(($B$1461:$B$1491=$J59)*1,E$1461:E$1491))</f>
        <v>-0.4548609616809145</v>
      </c>
      <c r="N59" s="2" cm="1">
        <f t="array" ref="N59">IF(F59="","",F59-SUMPRODUCT(($B$1461:$B$1491=$J59)*1,F$1461:F$1491))</f>
        <v>-0.35522937640383212</v>
      </c>
      <c r="O59" s="2" cm="1">
        <f t="array" ref="O59">IF(G59="","",G59-SUMPRODUCT(($B$1461:$B$1491=$J59)*1,G$1461:G$1491))</f>
        <v>-0.44898808086026598</v>
      </c>
    </row>
    <row r="60" spans="1:15" x14ac:dyDescent="0.55000000000000004">
      <c r="A60" s="3">
        <v>2</v>
      </c>
      <c r="B60" s="3">
        <v>26</v>
      </c>
      <c r="C60" s="2">
        <f>IF(logVir!C60="","",LN(総労働時間!C60))</f>
        <v>9.1027500858519677</v>
      </c>
      <c r="D60" s="2">
        <f>IF(logVir!D60="","",LN(総労働時間!D60))</f>
        <v>8.9013894583925044</v>
      </c>
      <c r="E60" s="2">
        <f>IF(logVir!E60="","",LN(総労働時間!E60))</f>
        <v>9.2266972165727434</v>
      </c>
      <c r="F60" s="2">
        <f>IF(logVir!F60="","",LN(総労働時間!F60))</f>
        <v>9.2527600637585117</v>
      </c>
      <c r="G60" s="2">
        <f>IF(logVir!G60="","",LN(総労働時間!G60))</f>
        <v>9.1855080091888919</v>
      </c>
      <c r="I60" s="3">
        <v>2</v>
      </c>
      <c r="J60" s="3">
        <v>26</v>
      </c>
      <c r="K60" s="2" cm="1">
        <f t="array" ref="K60">IF(C60="","",C60-SUMPRODUCT(($B$1461:$B$1491=$J60)*1,C$1461:C$1491))</f>
        <v>-0.57891548267651238</v>
      </c>
      <c r="L60" s="2" cm="1">
        <f t="array" ref="L60">IF(D60="","",D60-SUMPRODUCT(($B$1461:$B$1491=$J60)*1,D$1461:D$1491))</f>
        <v>-0.78920358702635163</v>
      </c>
      <c r="M60" s="2" cm="1">
        <f t="array" ref="M60">IF(E60="","",E60-SUMPRODUCT(($B$1461:$B$1491=$J60)*1,E$1461:E$1491))</f>
        <v>-0.62111033510432101</v>
      </c>
      <c r="N60" s="2" cm="1">
        <f t="array" ref="N60">IF(F60="","",F60-SUMPRODUCT(($B$1461:$B$1491=$J60)*1,F$1461:F$1491))</f>
        <v>-0.60959076225555719</v>
      </c>
      <c r="O60" s="2" cm="1">
        <f t="array" ref="O60">IF(G60="","",G60-SUMPRODUCT(($B$1461:$B$1491=$J60)*1,G$1461:G$1491))</f>
        <v>-0.68697499258983896</v>
      </c>
    </row>
    <row r="61" spans="1:15" x14ac:dyDescent="0.55000000000000004">
      <c r="A61" s="3">
        <v>2</v>
      </c>
      <c r="B61" s="3">
        <v>27</v>
      </c>
      <c r="C61" s="2">
        <f>IF(logVir!C61="","",LN(総労働時間!C61))</f>
        <v>10.915755429372666</v>
      </c>
      <c r="D61" s="2">
        <f>IF(logVir!D61="","",LN(総労働時間!D61))</f>
        <v>11.284175829769412</v>
      </c>
      <c r="E61" s="2">
        <f>IF(logVir!E61="","",LN(総労働時間!E61))</f>
        <v>11.038281902606723</v>
      </c>
      <c r="F61" s="2">
        <f>IF(logVir!F61="","",LN(総労働時間!F61))</f>
        <v>11.106221552312999</v>
      </c>
      <c r="G61" s="2">
        <f>IF(logVir!G61="","",LN(総労働時間!G61))</f>
        <v>11.220308572241249</v>
      </c>
      <c r="I61" s="3">
        <v>2</v>
      </c>
      <c r="J61" s="3">
        <v>27</v>
      </c>
      <c r="K61" s="2" cm="1">
        <f t="array" ref="K61">IF(C61="","",C61-SUMPRODUCT(($B$1461:$B$1491=$J61)*1,C$1461:C$1491))</f>
        <v>-0.63454511088094989</v>
      </c>
      <c r="L61" s="2" cm="1">
        <f t="array" ref="L61">IF(D61="","",D61-SUMPRODUCT(($B$1461:$B$1491=$J61)*1,D$1461:D$1491))</f>
        <v>-0.44028140390631698</v>
      </c>
      <c r="M61" s="2" cm="1">
        <f t="array" ref="M61">IF(E61="","",E61-SUMPRODUCT(($B$1461:$B$1491=$J61)*1,E$1461:E$1491))</f>
        <v>-0.73716058302663967</v>
      </c>
      <c r="N61" s="2" cm="1">
        <f t="array" ref="N61">IF(F61="","",F61-SUMPRODUCT(($B$1461:$B$1491=$J61)*1,F$1461:F$1491))</f>
        <v>-0.62306774278312638</v>
      </c>
      <c r="O61" s="2" cm="1">
        <f t="array" ref="O61">IF(G61="","",G61-SUMPRODUCT(($B$1461:$B$1491=$J61)*1,G$1461:G$1491))</f>
        <v>-0.62674404300310371</v>
      </c>
    </row>
    <row r="62" spans="1:15" x14ac:dyDescent="0.55000000000000004">
      <c r="A62" s="3">
        <v>2</v>
      </c>
      <c r="B62" s="3">
        <v>28</v>
      </c>
      <c r="C62" s="2">
        <f>IF(logVir!C62="","",LN(総労働時間!C62))</f>
        <v>11.229021297086529</v>
      </c>
      <c r="D62" s="2">
        <f>IF(logVir!D62="","",LN(総労働時間!D62))</f>
        <v>11.200175242585537</v>
      </c>
      <c r="E62" s="2">
        <f>IF(logVir!E62="","",LN(総労働時間!E62))</f>
        <v>11.327270574870898</v>
      </c>
      <c r="F62" s="2">
        <f>IF(logVir!F62="","",LN(総労働時間!F62))</f>
        <v>11.209362160326672</v>
      </c>
      <c r="G62" s="2">
        <f>IF(logVir!G62="","",LN(総労働時間!G62))</f>
        <v>11.216105672601506</v>
      </c>
      <c r="I62" s="3">
        <v>2</v>
      </c>
      <c r="J62" s="3">
        <v>28</v>
      </c>
      <c r="K62" s="2" cm="1">
        <f t="array" ref="K62">IF(C62="","",C62-SUMPRODUCT(($B$1461:$B$1491=$J62)*1,C$1461:C$1491))</f>
        <v>7.2683749365365813E-2</v>
      </c>
      <c r="L62" s="2" cm="1">
        <f t="array" ref="L62">IF(D62="","",D62-SUMPRODUCT(($B$1461:$B$1491=$J62)*1,D$1461:D$1491))</f>
        <v>4.6973926570402114E-2</v>
      </c>
      <c r="M62" s="2" cm="1">
        <f t="array" ref="M62">IF(E62="","",E62-SUMPRODUCT(($B$1461:$B$1491=$J62)*1,E$1461:E$1491))</f>
        <v>0.13703993747016519</v>
      </c>
      <c r="N62" s="2" cm="1">
        <f t="array" ref="N62">IF(F62="","",F62-SUMPRODUCT(($B$1461:$B$1491=$J62)*1,F$1461:F$1491))</f>
        <v>2.9439859853214401E-2</v>
      </c>
      <c r="O62" s="2" cm="1">
        <f t="array" ref="O62">IF(G62="","",G62-SUMPRODUCT(($B$1461:$B$1491=$J62)*1,G$1461:G$1491))</f>
        <v>2.4514298609696894E-2</v>
      </c>
    </row>
    <row r="63" spans="1:15" x14ac:dyDescent="0.55000000000000004">
      <c r="A63" s="3">
        <v>2</v>
      </c>
      <c r="B63" s="3">
        <v>29</v>
      </c>
      <c r="C63" s="2">
        <f>IF(logVir!C63="","",LN(総労働時間!C63))</f>
        <v>10.883223519213699</v>
      </c>
      <c r="D63" s="2">
        <f>IF(logVir!D63="","",LN(総労働時間!D63))</f>
        <v>10.99253907420767</v>
      </c>
      <c r="E63" s="2">
        <f>IF(logVir!E63="","",LN(総労働時間!E63))</f>
        <v>10.892876168409506</v>
      </c>
      <c r="F63" s="2">
        <f>IF(logVir!F63="","",LN(総労働時間!F63))</f>
        <v>10.909709846653543</v>
      </c>
      <c r="G63" s="2">
        <f>IF(logVir!G63="","",LN(総労働時間!G63))</f>
        <v>10.982478632241357</v>
      </c>
      <c r="I63" s="3">
        <v>2</v>
      </c>
      <c r="J63" s="3">
        <v>29</v>
      </c>
      <c r="K63" s="2" cm="1">
        <f t="array" ref="K63">IF(C63="","",C63-SUMPRODUCT(($B$1461:$B$1491=$J63)*1,C$1461:C$1491))</f>
        <v>-0.24520014653649547</v>
      </c>
      <c r="L63" s="2" cm="1">
        <f t="array" ref="L63">IF(D63="","",D63-SUMPRODUCT(($B$1461:$B$1491=$J63)*1,D$1461:D$1491))</f>
        <v>-0.14677619033158784</v>
      </c>
      <c r="M63" s="2" cm="1">
        <f t="array" ref="M63">IF(E63="","",E63-SUMPRODUCT(($B$1461:$B$1491=$J63)*1,E$1461:E$1491))</f>
        <v>-0.25711348370557197</v>
      </c>
      <c r="N63" s="2" cm="1">
        <f t="array" ref="N63">IF(F63="","",F63-SUMPRODUCT(($B$1461:$B$1491=$J63)*1,F$1461:F$1491))</f>
        <v>-0.21667238569778746</v>
      </c>
      <c r="O63" s="2" cm="1">
        <f t="array" ref="O63">IF(G63="","",G63-SUMPRODUCT(($B$1461:$B$1491=$J63)*1,G$1461:G$1491))</f>
        <v>-0.23716749496455769</v>
      </c>
    </row>
    <row r="64" spans="1:15" x14ac:dyDescent="0.55000000000000004">
      <c r="A64" s="3">
        <v>2</v>
      </c>
      <c r="B64" s="3">
        <v>30</v>
      </c>
      <c r="C64" s="2">
        <f>IF(logVir!C64="","",LN(総労働時間!C64))</f>
        <v>11.938312433927715</v>
      </c>
      <c r="D64" s="2">
        <f>IF(logVir!D64="","",LN(総労働時間!D64))</f>
        <v>11.989757446310621</v>
      </c>
      <c r="E64" s="2">
        <f>IF(logVir!E64="","",LN(総労働時間!E64))</f>
        <v>12.095026501398776</v>
      </c>
      <c r="F64" s="2">
        <f>IF(logVir!F64="","",LN(総労働時間!F64))</f>
        <v>12.011077795296945</v>
      </c>
      <c r="G64" s="2">
        <f>IF(logVir!G64="","",LN(総労働時間!G64))</f>
        <v>12.190837600738602</v>
      </c>
      <c r="I64" s="3">
        <v>2</v>
      </c>
      <c r="J64" s="3">
        <v>30</v>
      </c>
      <c r="K64" s="2" cm="1">
        <f t="array" ref="K64">IF(C64="","",C64-SUMPRODUCT(($B$1461:$B$1491=$J64)*1,C$1461:C$1491))</f>
        <v>-0.17522471503263404</v>
      </c>
      <c r="L64" s="2" cm="1">
        <f t="array" ref="L64">IF(D64="","",D64-SUMPRODUCT(($B$1461:$B$1491=$J64)*1,D$1461:D$1491))</f>
        <v>-0.26867723181839054</v>
      </c>
      <c r="M64" s="2" cm="1">
        <f t="array" ref="M64">IF(E64="","",E64-SUMPRODUCT(($B$1461:$B$1491=$J64)*1,E$1461:E$1491))</f>
        <v>-0.22274499922816027</v>
      </c>
      <c r="N64" s="2" cm="1">
        <f t="array" ref="N64">IF(F64="","",F64-SUMPRODUCT(($B$1461:$B$1491=$J64)*1,F$1461:F$1491))</f>
        <v>-0.2756199600659528</v>
      </c>
      <c r="O64" s="2" cm="1">
        <f t="array" ref="O64">IF(G64="","",G64-SUMPRODUCT(($B$1461:$B$1491=$J64)*1,G$1461:G$1491))</f>
        <v>-0.21349066184082588</v>
      </c>
    </row>
    <row r="65" spans="1:15" x14ac:dyDescent="0.55000000000000004">
      <c r="A65" s="3">
        <v>2</v>
      </c>
      <c r="B65" s="3">
        <v>31</v>
      </c>
      <c r="C65" s="2">
        <f>IF(logVir!C65="","",LN(総労働時間!C65))</f>
        <v>11.415502998940772</v>
      </c>
      <c r="D65" s="2">
        <f>IF(logVir!D65="","",LN(総労働時間!D65))</f>
        <v>11.310017949853501</v>
      </c>
      <c r="E65" s="2">
        <f>IF(logVir!E65="","",LN(総労働時間!E65))</f>
        <v>11.332828313971886</v>
      </c>
      <c r="F65" s="2">
        <f>IF(logVir!F65="","",LN(総労働時間!F65))</f>
        <v>11.227441540540807</v>
      </c>
      <c r="G65" s="2">
        <f>IF(logVir!G65="","",LN(総労働時間!G65))</f>
        <v>11.179961718558125</v>
      </c>
      <c r="I65" s="3">
        <v>2</v>
      </c>
      <c r="J65" s="3">
        <v>31</v>
      </c>
      <c r="K65" s="2" cm="1">
        <f t="array" ref="K65">IF(C65="","",C65-SUMPRODUCT(($B$1461:$B$1491=$J65)*1,C$1461:C$1491))</f>
        <v>-0.36775580156022691</v>
      </c>
      <c r="L65" s="2" cm="1">
        <f t="array" ref="L65">IF(D65="","",D65-SUMPRODUCT(($B$1461:$B$1491=$J65)*1,D$1461:D$1491))</f>
        <v>-0.37912757155407384</v>
      </c>
      <c r="M65" s="2" cm="1">
        <f t="array" ref="M65">IF(E65="","",E65-SUMPRODUCT(($B$1461:$B$1491=$J65)*1,E$1461:E$1491))</f>
        <v>-0.32562567103414963</v>
      </c>
      <c r="N65" s="2" cm="1">
        <f t="array" ref="N65">IF(F65="","",F65-SUMPRODUCT(($B$1461:$B$1491=$J65)*1,F$1461:F$1491))</f>
        <v>-0.35423777963300118</v>
      </c>
      <c r="O65" s="2" cm="1">
        <f t="array" ref="O65">IF(G65="","",G65-SUMPRODUCT(($B$1461:$B$1491=$J65)*1,G$1461:G$1491))</f>
        <v>-0.42277166068251759</v>
      </c>
    </row>
    <row r="66" spans="1:15" x14ac:dyDescent="0.55000000000000004">
      <c r="A66" s="3">
        <v>3</v>
      </c>
      <c r="B66" s="3">
        <v>1</v>
      </c>
      <c r="C66" s="2">
        <f>IF(logVir!C66="","",LN(総労働時間!C66))</f>
        <v>11.970122558330603</v>
      </c>
      <c r="D66" s="2">
        <f>IF(logVir!D66="","",LN(総労働時間!D66))</f>
        <v>11.813809388476534</v>
      </c>
      <c r="E66" s="2">
        <f>IF(logVir!E66="","",LN(総労働時間!E66))</f>
        <v>11.72303882263394</v>
      </c>
      <c r="F66" s="2">
        <f>IF(logVir!F66="","",LN(総労働時間!F66))</f>
        <v>11.661475114882338</v>
      </c>
      <c r="G66" s="2">
        <f>IF(logVir!G66="","",LN(総労働時間!G66))</f>
        <v>11.568152187760484</v>
      </c>
      <c r="I66" s="3">
        <v>3</v>
      </c>
      <c r="J66" s="3">
        <v>1</v>
      </c>
      <c r="K66" s="2" cm="1">
        <f t="array" ref="K66">IF(C66="","",C66-SUMPRODUCT(($B$1461:$B$1491=$J66)*1,C$1461:C$1491))</f>
        <v>0.60061146018224143</v>
      </c>
      <c r="L66" s="2" cm="1">
        <f t="array" ref="L66">IF(D66="","",D66-SUMPRODUCT(($B$1461:$B$1491=$J66)*1,D$1461:D$1491))</f>
        <v>0.56611245206837957</v>
      </c>
      <c r="M66" s="2" cm="1">
        <f t="array" ref="M66">IF(E66="","",E66-SUMPRODUCT(($B$1461:$B$1491=$J66)*1,E$1461:E$1491))</f>
        <v>0.54705378999010534</v>
      </c>
      <c r="N66" s="2" cm="1">
        <f t="array" ref="N66">IF(F66="","",F66-SUMPRODUCT(($B$1461:$B$1491=$J66)*1,F$1461:F$1491))</f>
        <v>0.54966153621226965</v>
      </c>
      <c r="O66" s="2" cm="1">
        <f t="array" ref="O66">IF(G66="","",G66-SUMPRODUCT(($B$1461:$B$1491=$J66)*1,G$1461:G$1491))</f>
        <v>0.53379904355591457</v>
      </c>
    </row>
    <row r="67" spans="1:15" x14ac:dyDescent="0.55000000000000004">
      <c r="A67" s="3">
        <v>3</v>
      </c>
      <c r="B67" s="3">
        <v>2</v>
      </c>
      <c r="C67" s="2">
        <f>IF(logVir!C67="","",LN(総労働時間!C67))</f>
        <v>7.4614145556933824</v>
      </c>
      <c r="D67" s="2">
        <f>IF(logVir!D67="","",LN(総労働時間!D67))</f>
        <v>8.1329238566445721</v>
      </c>
      <c r="E67" s="2">
        <f>IF(logVir!E67="","",LN(総労働時間!E67))</f>
        <v>7.9668895471921024</v>
      </c>
      <c r="F67" s="2">
        <f>IF(logVir!F67="","",LN(総労働時間!F67))</f>
        <v>7.8009850134515171</v>
      </c>
      <c r="G67" s="2">
        <f>IF(logVir!G67="","",LN(総労働時間!G67))</f>
        <v>7.6659554327289881</v>
      </c>
      <c r="I67" s="3">
        <v>3</v>
      </c>
      <c r="J67" s="3">
        <v>2</v>
      </c>
      <c r="K67" s="2" cm="1">
        <f t="array" ref="K67">IF(C67="","",C67-SUMPRODUCT(($B$1461:$B$1491=$J67)*1,C$1461:C$1491))</f>
        <v>0.23335342187185937</v>
      </c>
      <c r="L67" s="2" cm="1">
        <f t="array" ref="L67">IF(D67="","",D67-SUMPRODUCT(($B$1461:$B$1491=$J67)*1,D$1461:D$1491))</f>
        <v>0.79899088364441084</v>
      </c>
      <c r="M67" s="2" cm="1">
        <f t="array" ref="M67">IF(E67="","",E67-SUMPRODUCT(($B$1461:$B$1491=$J67)*1,E$1461:E$1491))</f>
        <v>0.95759737737693928</v>
      </c>
      <c r="N67" s="2" cm="1">
        <f t="array" ref="N67">IF(F67="","",F67-SUMPRODUCT(($B$1461:$B$1491=$J67)*1,F$1461:F$1491))</f>
        <v>0.814792799456872</v>
      </c>
      <c r="O67" s="2" cm="1">
        <f t="array" ref="O67">IF(G67="","",G67-SUMPRODUCT(($B$1461:$B$1491=$J67)*1,G$1461:G$1491))</f>
        <v>0.6743321258002295</v>
      </c>
    </row>
    <row r="68" spans="1:15" x14ac:dyDescent="0.55000000000000004">
      <c r="A68" s="3">
        <v>3</v>
      </c>
      <c r="B68" s="3">
        <v>3</v>
      </c>
      <c r="C68" s="2">
        <f>IF(logVir!C68="","",LN(総労働時間!C68))</f>
        <v>10.835971161481007</v>
      </c>
      <c r="D68" s="2">
        <f>IF(logVir!D68="","",LN(総労働時間!D68))</f>
        <v>10.702044664198237</v>
      </c>
      <c r="E68" s="2">
        <f>IF(logVir!E68="","",LN(総労働時間!E68))</f>
        <v>10.725038241390436</v>
      </c>
      <c r="F68" s="2">
        <f>IF(logVir!F68="","",LN(総労働時間!F68))</f>
        <v>10.741194269945627</v>
      </c>
      <c r="G68" s="2">
        <f>IF(logVir!G68="","",LN(総労働時間!G68))</f>
        <v>10.711269561719307</v>
      </c>
      <c r="I68" s="3">
        <v>3</v>
      </c>
      <c r="J68" s="3">
        <v>3</v>
      </c>
      <c r="K68" s="2" cm="1">
        <f t="array" ref="K68">IF(C68="","",C68-SUMPRODUCT(($B$1461:$B$1491=$J68)*1,C$1461:C$1491))</f>
        <v>5.0288959645200748E-2</v>
      </c>
      <c r="L68" s="2" cm="1">
        <f t="array" ref="L68">IF(D68="","",D68-SUMPRODUCT(($B$1461:$B$1491=$J68)*1,D$1461:D$1491))</f>
        <v>-5.8645993226997817E-2</v>
      </c>
      <c r="M68" s="2" cm="1">
        <f t="array" ref="M68">IF(E68="","",E68-SUMPRODUCT(($B$1461:$B$1491=$J68)*1,E$1461:E$1491))</f>
        <v>-4.5762073388996072E-2</v>
      </c>
      <c r="N68" s="2" cm="1">
        <f t="array" ref="N68">IF(F68="","",F68-SUMPRODUCT(($B$1461:$B$1491=$J68)*1,F$1461:F$1491))</f>
        <v>4.996554028133815E-2</v>
      </c>
      <c r="O68" s="2" cm="1">
        <f t="array" ref="O68">IF(G68="","",G68-SUMPRODUCT(($B$1461:$B$1491=$J68)*1,G$1461:G$1491))</f>
        <v>-9.1036497930545579E-3</v>
      </c>
    </row>
    <row r="69" spans="1:15" x14ac:dyDescent="0.55000000000000004">
      <c r="A69" s="3">
        <v>3</v>
      </c>
      <c r="B69" s="3">
        <v>4</v>
      </c>
      <c r="C69" s="2">
        <f>IF(logVir!C69="","",LN(総労働時間!C69))</f>
        <v>9.5065094172843931</v>
      </c>
      <c r="D69" s="2">
        <f>IF(logVir!D69="","",LN(総労働時間!D69))</f>
        <v>9.365646546708053</v>
      </c>
      <c r="E69" s="2">
        <f>IF(logVir!E69="","",LN(総労働時間!E69))</f>
        <v>9.2356301013648885</v>
      </c>
      <c r="F69" s="2">
        <f>IF(logVir!F69="","",LN(総労働時間!F69))</f>
        <v>9.1295292090955957</v>
      </c>
      <c r="G69" s="2">
        <f>IF(logVir!G69="","",LN(総労働時間!G69))</f>
        <v>8.9949342686665155</v>
      </c>
      <c r="I69" s="3">
        <v>3</v>
      </c>
      <c r="J69" s="3">
        <v>4</v>
      </c>
      <c r="K69" s="2" cm="1">
        <f t="array" ref="K69">IF(C69="","",C69-SUMPRODUCT(($B$1461:$B$1491=$J69)*1,C$1461:C$1491))</f>
        <v>-6.7365034325566953E-2</v>
      </c>
      <c r="L69" s="2" cm="1">
        <f t="array" ref="L69">IF(D69="","",D69-SUMPRODUCT(($B$1461:$B$1491=$J69)*1,D$1461:D$1491))</f>
        <v>-3.667679805318258E-2</v>
      </c>
      <c r="M69" s="2" cm="1">
        <f t="array" ref="M69">IF(E69="","",E69-SUMPRODUCT(($B$1461:$B$1491=$J69)*1,E$1461:E$1491))</f>
        <v>-9.799646719994648E-2</v>
      </c>
      <c r="N69" s="2" cm="1">
        <f t="array" ref="N69">IF(F69="","",F69-SUMPRODUCT(($B$1461:$B$1491=$J69)*1,F$1461:F$1491))</f>
        <v>-5.5656050650219058E-2</v>
      </c>
      <c r="O69" s="2" cm="1">
        <f t="array" ref="O69">IF(G69="","",G69-SUMPRODUCT(($B$1461:$B$1491=$J69)*1,G$1461:G$1491))</f>
        <v>-0.23193186944035205</v>
      </c>
    </row>
    <row r="70" spans="1:15" x14ac:dyDescent="0.55000000000000004">
      <c r="A70" s="3">
        <v>3</v>
      </c>
      <c r="B70" s="3">
        <v>5</v>
      </c>
      <c r="C70" s="2">
        <f>IF(logVir!C70="","",LN(総労働時間!C70))</f>
        <v>8.0823250650134852</v>
      </c>
      <c r="D70" s="2">
        <f>IF(logVir!D70="","",LN(総労働時間!D70))</f>
        <v>8.0637996244159424</v>
      </c>
      <c r="E70" s="2">
        <f>IF(logVir!E70="","",LN(総労働時間!E70))</f>
        <v>8.076308208895508</v>
      </c>
      <c r="F70" s="2">
        <f>IF(logVir!F70="","",LN(総労働時間!F70))</f>
        <v>8.1212569854221428</v>
      </c>
      <c r="G70" s="2">
        <f>IF(logVir!G70="","",LN(総労働時間!G70))</f>
        <v>7.8750463798766743</v>
      </c>
      <c r="I70" s="3">
        <v>3</v>
      </c>
      <c r="J70" s="3">
        <v>5</v>
      </c>
      <c r="K70" s="2" cm="1">
        <f t="array" ref="K70">IF(C70="","",C70-SUMPRODUCT(($B$1461:$B$1491=$J70)*1,C$1461:C$1491))</f>
        <v>-0.73917376401862001</v>
      </c>
      <c r="L70" s="2" cm="1">
        <f t="array" ref="L70">IF(D70="","",D70-SUMPRODUCT(($B$1461:$B$1491=$J70)*1,D$1461:D$1491))</f>
        <v>-0.7044348921374457</v>
      </c>
      <c r="M70" s="2" cm="1">
        <f t="array" ref="M70">IF(E70="","",E70-SUMPRODUCT(($B$1461:$B$1491=$J70)*1,E$1461:E$1491))</f>
        <v>-0.72551783370689016</v>
      </c>
      <c r="N70" s="2" cm="1">
        <f t="array" ref="N70">IF(F70="","",F70-SUMPRODUCT(($B$1461:$B$1491=$J70)*1,F$1461:F$1491))</f>
        <v>-0.61104301018064078</v>
      </c>
      <c r="O70" s="2" cm="1">
        <f t="array" ref="O70">IF(G70="","",G70-SUMPRODUCT(($B$1461:$B$1491=$J70)*1,G$1461:G$1491))</f>
        <v>-0.90517321405234608</v>
      </c>
    </row>
    <row r="71" spans="1:15" x14ac:dyDescent="0.55000000000000004">
      <c r="A71" s="3">
        <v>3</v>
      </c>
      <c r="B71" s="3">
        <v>6</v>
      </c>
      <c r="C71" s="2">
        <f>IF(logVir!C71="","",LN(総労働時間!C71))</f>
        <v>8.2802568332876678</v>
      </c>
      <c r="D71" s="2">
        <f>IF(logVir!D71="","",LN(総労働時間!D71))</f>
        <v>8.2732551257296691</v>
      </c>
      <c r="E71" s="2">
        <f>IF(logVir!E71="","",LN(総労働時間!E71))</f>
        <v>8.2361323102524739</v>
      </c>
      <c r="F71" s="2">
        <f>IF(logVir!F71="","",LN(総労働時間!F71))</f>
        <v>8.2526439257929152</v>
      </c>
      <c r="G71" s="2">
        <f>IF(logVir!G71="","",LN(総労働時間!G71))</f>
        <v>8.3019570989718066</v>
      </c>
      <c r="I71" s="3">
        <v>3</v>
      </c>
      <c r="J71" s="3">
        <v>6</v>
      </c>
      <c r="K71" s="2" cm="1">
        <f t="array" ref="K71">IF(C71="","",C71-SUMPRODUCT(($B$1461:$B$1491=$J71)*1,C$1461:C$1491))</f>
        <v>-1.0167133803311916</v>
      </c>
      <c r="L71" s="2" cm="1">
        <f t="array" ref="L71">IF(D71="","",D71-SUMPRODUCT(($B$1461:$B$1491=$J71)*1,D$1461:D$1491))</f>
        <v>-1.0346013906650882</v>
      </c>
      <c r="M71" s="2" cm="1">
        <f t="array" ref="M71">IF(E71="","",E71-SUMPRODUCT(($B$1461:$B$1491=$J71)*1,E$1461:E$1491))</f>
        <v>-1.0954469090116703</v>
      </c>
      <c r="N71" s="2" cm="1">
        <f t="array" ref="N71">IF(F71="","",F71-SUMPRODUCT(($B$1461:$B$1491=$J71)*1,F$1461:F$1491))</f>
        <v>-1.076790683147653</v>
      </c>
      <c r="O71" s="2" cm="1">
        <f t="array" ref="O71">IF(G71="","",G71-SUMPRODUCT(($B$1461:$B$1491=$J71)*1,G$1461:G$1491))</f>
        <v>-1.0655380021437644</v>
      </c>
    </row>
    <row r="72" spans="1:15" x14ac:dyDescent="0.55000000000000004">
      <c r="A72" s="3">
        <v>3</v>
      </c>
      <c r="B72" s="3">
        <v>7</v>
      </c>
      <c r="C72" s="2">
        <f>IF(logVir!C72="","",LN(総労働時間!C72))</f>
        <v>8.6982140164525958</v>
      </c>
      <c r="D72" s="2">
        <f>IF(logVir!D72="","",LN(総労働時間!D72))</f>
        <v>8.97342713165839</v>
      </c>
      <c r="E72" s="2">
        <f>IF(logVir!E72="","",LN(総労働時間!E72))</f>
        <v>8.7149996934725511</v>
      </c>
      <c r="F72" s="2">
        <f>IF(logVir!F72="","",LN(総労働時間!F72))</f>
        <v>8.7659385076337983</v>
      </c>
      <c r="G72" s="2">
        <f>IF(logVir!G72="","",LN(総労働時間!G72))</f>
        <v>8.7526521780523563</v>
      </c>
      <c r="I72" s="3">
        <v>3</v>
      </c>
      <c r="J72" s="3">
        <v>7</v>
      </c>
      <c r="K72" s="2" cm="1">
        <f t="array" ref="K72">IF(C72="","",C72-SUMPRODUCT(($B$1461:$B$1491=$J72)*1,C$1461:C$1491))</f>
        <v>-0.52793761478399759</v>
      </c>
      <c r="L72" s="2" cm="1">
        <f t="array" ref="L72">IF(D72="","",D72-SUMPRODUCT(($B$1461:$B$1491=$J72)*1,D$1461:D$1491))</f>
        <v>-0.22409845547678664</v>
      </c>
      <c r="M72" s="2" cm="1">
        <f t="array" ref="M72">IF(E72="","",E72-SUMPRODUCT(($B$1461:$B$1491=$J72)*1,E$1461:E$1491))</f>
        <v>-0.41992466621159252</v>
      </c>
      <c r="N72" s="2" cm="1">
        <f t="array" ref="N72">IF(F72="","",F72-SUMPRODUCT(($B$1461:$B$1491=$J72)*1,F$1461:F$1491))</f>
        <v>-0.30769543726144022</v>
      </c>
      <c r="O72" s="2" cm="1">
        <f t="array" ref="O72">IF(G72="","",G72-SUMPRODUCT(($B$1461:$B$1491=$J72)*1,G$1461:G$1491))</f>
        <v>-0.35323803707290935</v>
      </c>
    </row>
    <row r="73" spans="1:15" x14ac:dyDescent="0.55000000000000004">
      <c r="A73" s="3">
        <v>3</v>
      </c>
      <c r="B73" s="3">
        <v>8</v>
      </c>
      <c r="C73" s="2">
        <f>IF(logVir!C73="","",LN(総労働時間!C73))</f>
        <v>8.6910806407558798</v>
      </c>
      <c r="D73" s="2">
        <f>IF(logVir!D73="","",LN(総労働時間!D73))</f>
        <v>8.8438330520309538</v>
      </c>
      <c r="E73" s="2">
        <f>IF(logVir!E73="","",LN(総労働時間!E73))</f>
        <v>8.6488151158823197</v>
      </c>
      <c r="F73" s="2">
        <f>IF(logVir!F73="","",LN(総労働時間!F73))</f>
        <v>8.6382070459461318</v>
      </c>
      <c r="G73" s="2">
        <f>IF(logVir!G73="","",LN(総労働時間!G73))</f>
        <v>8.7199623163850752</v>
      </c>
      <c r="I73" s="3">
        <v>3</v>
      </c>
      <c r="J73" s="3">
        <v>8</v>
      </c>
      <c r="K73" s="2" cm="1">
        <f t="array" ref="K73">IF(C73="","",C73-SUMPRODUCT(($B$1461:$B$1491=$J73)*1,C$1461:C$1491))</f>
        <v>-0.50885320092257835</v>
      </c>
      <c r="L73" s="2" cm="1">
        <f t="array" ref="L73">IF(D73="","",D73-SUMPRODUCT(($B$1461:$B$1491=$J73)*1,D$1461:D$1491))</f>
        <v>-0.44406475119945554</v>
      </c>
      <c r="M73" s="2" cm="1">
        <f t="array" ref="M73">IF(E73="","",E73-SUMPRODUCT(($B$1461:$B$1491=$J73)*1,E$1461:E$1491))</f>
        <v>-0.64286424253856644</v>
      </c>
      <c r="N73" s="2" cm="1">
        <f t="array" ref="N73">IF(F73="","",F73-SUMPRODUCT(($B$1461:$B$1491=$J73)*1,F$1461:F$1491))</f>
        <v>-0.63899074360255526</v>
      </c>
      <c r="O73" s="2" cm="1">
        <f t="array" ref="O73">IF(G73="","",G73-SUMPRODUCT(($B$1461:$B$1491=$J73)*1,G$1461:G$1491))</f>
        <v>-0.60769833228822812</v>
      </c>
    </row>
    <row r="74" spans="1:15" x14ac:dyDescent="0.55000000000000004">
      <c r="A74" s="3">
        <v>3</v>
      </c>
      <c r="B74" s="3">
        <v>9</v>
      </c>
      <c r="C74" s="2">
        <f>IF(logVir!C74="","",LN(総労働時間!C74))</f>
        <v>9.5709432117411204</v>
      </c>
      <c r="D74" s="2">
        <f>IF(logVir!D74="","",LN(総労働時間!D74))</f>
        <v>9.5674525142466678</v>
      </c>
      <c r="E74" s="2">
        <f>IF(logVir!E74="","",LN(総労働時間!E74))</f>
        <v>9.535693920966736</v>
      </c>
      <c r="F74" s="2">
        <f>IF(logVir!F74="","",LN(総労働時間!F74))</f>
        <v>9.48194521007267</v>
      </c>
      <c r="G74" s="2">
        <f>IF(logVir!G74="","",LN(総労働時間!G74))</f>
        <v>9.5349551376185833</v>
      </c>
      <c r="I74" s="3">
        <v>3</v>
      </c>
      <c r="J74" s="3">
        <v>9</v>
      </c>
      <c r="K74" s="2" cm="1">
        <f t="array" ref="K74">IF(C74="","",C74-SUMPRODUCT(($B$1461:$B$1491=$J74)*1,C$1461:C$1491))</f>
        <v>-0.39823857542951302</v>
      </c>
      <c r="L74" s="2" cm="1">
        <f t="array" ref="L74">IF(D74="","",D74-SUMPRODUCT(($B$1461:$B$1491=$J74)*1,D$1461:D$1491))</f>
        <v>-0.35683388542027572</v>
      </c>
      <c r="M74" s="2" cm="1">
        <f t="array" ref="M74">IF(E74="","",E74-SUMPRODUCT(($B$1461:$B$1491=$J74)*1,E$1461:E$1491))</f>
        <v>-0.46783687031115662</v>
      </c>
      <c r="N74" s="2" cm="1">
        <f t="array" ref="N74">IF(F74="","",F74-SUMPRODUCT(($B$1461:$B$1491=$J74)*1,F$1461:F$1491))</f>
        <v>-0.41542163996392922</v>
      </c>
      <c r="O74" s="2" cm="1">
        <f t="array" ref="O74">IF(G74="","",G74-SUMPRODUCT(($B$1461:$B$1491=$J74)*1,G$1461:G$1491))</f>
        <v>-0.40748304151637704</v>
      </c>
    </row>
    <row r="75" spans="1:15" x14ac:dyDescent="0.55000000000000004">
      <c r="A75" s="3">
        <v>3</v>
      </c>
      <c r="B75" s="3">
        <v>10</v>
      </c>
      <c r="C75" s="2">
        <f>IF(logVir!C75="","",LN(総労働時間!C75))</f>
        <v>10.358631320678624</v>
      </c>
      <c r="D75" s="2">
        <f>IF(logVir!D75="","",LN(総労働時間!D75))</f>
        <v>10.343814770885276</v>
      </c>
      <c r="E75" s="2">
        <f>IF(logVir!E75="","",LN(総労働時間!E75))</f>
        <v>10.291121167433786</v>
      </c>
      <c r="F75" s="2">
        <f>IF(logVir!F75="","",LN(総労働時間!F75))</f>
        <v>10.318636518283954</v>
      </c>
      <c r="G75" s="2">
        <f>IF(logVir!G75="","",LN(総労働時間!G75))</f>
        <v>10.375335512816097</v>
      </c>
      <c r="I75" s="3">
        <v>3</v>
      </c>
      <c r="J75" s="3">
        <v>10</v>
      </c>
      <c r="K75" s="2" cm="1">
        <f t="array" ref="K75">IF(C75="","",C75-SUMPRODUCT(($B$1461:$B$1491=$J75)*1,C$1461:C$1491))</f>
        <v>-0.11136190828688086</v>
      </c>
      <c r="L75" s="2" cm="1">
        <f t="array" ref="L75">IF(D75="","",D75-SUMPRODUCT(($B$1461:$B$1491=$J75)*1,D$1461:D$1491))</f>
        <v>-0.14428456994090766</v>
      </c>
      <c r="M75" s="2" cm="1">
        <f t="array" ref="M75">IF(E75="","",E75-SUMPRODUCT(($B$1461:$B$1491=$J75)*1,E$1461:E$1491))</f>
        <v>-0.2366715514945934</v>
      </c>
      <c r="N75" s="2" cm="1">
        <f t="array" ref="N75">IF(F75="","",F75-SUMPRODUCT(($B$1461:$B$1491=$J75)*1,F$1461:F$1491))</f>
        <v>-0.14507588901333257</v>
      </c>
      <c r="O75" s="2" cm="1">
        <f t="array" ref="O75">IF(G75="","",G75-SUMPRODUCT(($B$1461:$B$1491=$J75)*1,G$1461:G$1491))</f>
        <v>-0.15847861754723347</v>
      </c>
    </row>
    <row r="76" spans="1:15" x14ac:dyDescent="0.55000000000000004">
      <c r="A76" s="3">
        <v>3</v>
      </c>
      <c r="B76" s="3">
        <v>11</v>
      </c>
      <c r="C76" s="2">
        <f>IF(logVir!C76="","",LN(総労働時間!C76))</f>
        <v>10.016744909790788</v>
      </c>
      <c r="D76" s="2">
        <f>IF(logVir!D76="","",LN(総労働時間!D76))</f>
        <v>9.7945982092067609</v>
      </c>
      <c r="E76" s="2">
        <f>IF(logVir!E76="","",LN(総労働時間!E76))</f>
        <v>9.7976906505474073</v>
      </c>
      <c r="F76" s="2">
        <f>IF(logVir!F76="","",LN(総労働時間!F76))</f>
        <v>9.910540448427362</v>
      </c>
      <c r="G76" s="2">
        <f>IF(logVir!G76="","",LN(総労働時間!G76))</f>
        <v>10.093892287340433</v>
      </c>
      <c r="I76" s="3">
        <v>3</v>
      </c>
      <c r="J76" s="3">
        <v>11</v>
      </c>
      <c r="K76" s="2" cm="1">
        <f t="array" ref="K76">IF(C76="","",C76-SUMPRODUCT(($B$1461:$B$1491=$J76)*1,C$1461:C$1491))</f>
        <v>0.22405092451712072</v>
      </c>
      <c r="L76" s="2" cm="1">
        <f t="array" ref="L76">IF(D76="","",D76-SUMPRODUCT(($B$1461:$B$1491=$J76)*1,D$1461:D$1491))</f>
        <v>0.1968430906993035</v>
      </c>
      <c r="M76" s="2" cm="1">
        <f t="array" ref="M76">IF(E76="","",E76-SUMPRODUCT(($B$1461:$B$1491=$J76)*1,E$1461:E$1491))</f>
        <v>0.2116572061403339</v>
      </c>
      <c r="N76" s="2" cm="1">
        <f t="array" ref="N76">IF(F76="","",F76-SUMPRODUCT(($B$1461:$B$1491=$J76)*1,F$1461:F$1491))</f>
        <v>0.35925290869368354</v>
      </c>
      <c r="O76" s="2" cm="1">
        <f t="array" ref="O76">IF(G76="","",G76-SUMPRODUCT(($B$1461:$B$1491=$J76)*1,G$1461:G$1491))</f>
        <v>0.53743488563186226</v>
      </c>
    </row>
    <row r="77" spans="1:15" x14ac:dyDescent="0.55000000000000004">
      <c r="A77" s="3">
        <v>3</v>
      </c>
      <c r="B77" s="3">
        <v>12</v>
      </c>
      <c r="C77" s="2">
        <f>IF(logVir!C77="","",LN(総労働時間!C77))</f>
        <v>8.9198904089172011</v>
      </c>
      <c r="D77" s="2">
        <f>IF(logVir!D77="","",LN(総労働時間!D77))</f>
        <v>8.7969758658602757</v>
      </c>
      <c r="E77" s="2">
        <f>IF(logVir!E77="","",LN(総労働時間!E77))</f>
        <v>8.6685604529908673</v>
      </c>
      <c r="F77" s="2">
        <f>IF(logVir!F77="","",LN(総労働時間!F77))</f>
        <v>8.6878481925448039</v>
      </c>
      <c r="G77" s="2">
        <f>IF(logVir!G77="","",LN(総労働時間!G77))</f>
        <v>8.6565119248440112</v>
      </c>
      <c r="I77" s="3">
        <v>3</v>
      </c>
      <c r="J77" s="3">
        <v>12</v>
      </c>
      <c r="K77" s="2" cm="1">
        <f t="array" ref="K77">IF(C77="","",C77-SUMPRODUCT(($B$1461:$B$1491=$J77)*1,C$1461:C$1491))</f>
        <v>-0.67385563163370854</v>
      </c>
      <c r="L77" s="2" cm="1">
        <f t="array" ref="L77">IF(D77="","",D77-SUMPRODUCT(($B$1461:$B$1491=$J77)*1,D$1461:D$1491))</f>
        <v>-0.70804298281248101</v>
      </c>
      <c r="M77" s="2" cm="1">
        <f t="array" ref="M77">IF(E77="","",E77-SUMPRODUCT(($B$1461:$B$1491=$J77)*1,E$1461:E$1491))</f>
        <v>-0.81792300970546705</v>
      </c>
      <c r="N77" s="2" cm="1">
        <f t="array" ref="N77">IF(F77="","",F77-SUMPRODUCT(($B$1461:$B$1491=$J77)*1,F$1461:F$1491))</f>
        <v>-0.74001491356627724</v>
      </c>
      <c r="O77" s="2" cm="1">
        <f t="array" ref="O77">IF(G77="","",G77-SUMPRODUCT(($B$1461:$B$1491=$J77)*1,G$1461:G$1491))</f>
        <v>-0.85270345977218831</v>
      </c>
    </row>
    <row r="78" spans="1:15" x14ac:dyDescent="0.55000000000000004">
      <c r="A78" s="3">
        <v>3</v>
      </c>
      <c r="B78" s="3">
        <v>13</v>
      </c>
      <c r="C78" s="2">
        <f>IF(logVir!C78="","",LN(総労働時間!C78))</f>
        <v>8.7872303060034014</v>
      </c>
      <c r="D78" s="2">
        <f>IF(logVir!D78="","",LN(総労働時間!D78))</f>
        <v>8.4216710435255457</v>
      </c>
      <c r="E78" s="2">
        <f>IF(logVir!E78="","",LN(総労働時間!E78))</f>
        <v>7.9241158619371621</v>
      </c>
      <c r="F78" s="2">
        <f>IF(logVir!F78="","",LN(総労働時間!F78))</f>
        <v>7.7862563471825554</v>
      </c>
      <c r="G78" s="2">
        <f>IF(logVir!G78="","",LN(総労働時間!G78))</f>
        <v>7.6386675298897329</v>
      </c>
      <c r="I78" s="3">
        <v>3</v>
      </c>
      <c r="J78" s="3">
        <v>13</v>
      </c>
      <c r="K78" s="2" cm="1">
        <f t="array" ref="K78">IF(C78="","",C78-SUMPRODUCT(($B$1461:$B$1491=$J78)*1,C$1461:C$1491))</f>
        <v>5.3587837019266615E-2</v>
      </c>
      <c r="L78" s="2" cm="1">
        <f t="array" ref="L78">IF(D78="","",D78-SUMPRODUCT(($B$1461:$B$1491=$J78)*1,D$1461:D$1491))</f>
        <v>0.48639277419687144</v>
      </c>
      <c r="M78" s="2" cm="1">
        <f t="array" ref="M78">IF(E78="","",E78-SUMPRODUCT(($B$1461:$B$1491=$J78)*1,E$1461:E$1491))</f>
        <v>-7.0828022493016007E-2</v>
      </c>
      <c r="N78" s="2" cm="1">
        <f t="array" ref="N78">IF(F78="","",F78-SUMPRODUCT(($B$1461:$B$1491=$J78)*1,F$1461:F$1491))</f>
        <v>-7.7734412893184057E-2</v>
      </c>
      <c r="O78" s="2" cm="1">
        <f t="array" ref="O78">IF(G78="","",G78-SUMPRODUCT(($B$1461:$B$1491=$J78)*1,G$1461:G$1491))</f>
        <v>-0.18197939357412451</v>
      </c>
    </row>
    <row r="79" spans="1:15" x14ac:dyDescent="0.55000000000000004">
      <c r="A79" s="3">
        <v>3</v>
      </c>
      <c r="B79" s="3">
        <v>14</v>
      </c>
      <c r="C79" s="2">
        <f>IF(logVir!C79="","",LN(総労働時間!C79))</f>
        <v>9.5795561723837306</v>
      </c>
      <c r="D79" s="2">
        <f>IF(logVir!D79="","",LN(総労働時間!D79))</f>
        <v>9.6954554841259846</v>
      </c>
      <c r="E79" s="2">
        <f>IF(logVir!E79="","",LN(総労働時間!E79))</f>
        <v>9.6872718897757597</v>
      </c>
      <c r="F79" s="2">
        <f>IF(logVir!F79="","",LN(総労働時間!F79))</f>
        <v>9.725381461417248</v>
      </c>
      <c r="G79" s="2">
        <f>IF(logVir!G79="","",LN(総労働時間!G79))</f>
        <v>9.6951476002250061</v>
      </c>
      <c r="I79" s="3">
        <v>3</v>
      </c>
      <c r="J79" s="3">
        <v>14</v>
      </c>
      <c r="K79" s="2" cm="1">
        <f t="array" ref="K79">IF(C79="","",C79-SUMPRODUCT(($B$1461:$B$1491=$J79)*1,C$1461:C$1491))</f>
        <v>-0.24408523410831684</v>
      </c>
      <c r="L79" s="2" cm="1">
        <f t="array" ref="L79">IF(D79="","",D79-SUMPRODUCT(($B$1461:$B$1491=$J79)*1,D$1461:D$1491))</f>
        <v>-0.21921835226813613</v>
      </c>
      <c r="M79" s="2" cm="1">
        <f t="array" ref="M79">IF(E79="","",E79-SUMPRODUCT(($B$1461:$B$1491=$J79)*1,E$1461:E$1491))</f>
        <v>-0.26549618211044823</v>
      </c>
      <c r="N79" s="2" cm="1">
        <f t="array" ref="N79">IF(F79="","",F79-SUMPRODUCT(($B$1461:$B$1491=$J79)*1,F$1461:F$1491))</f>
        <v>-0.17139052345354955</v>
      </c>
      <c r="O79" s="2" cm="1">
        <f t="array" ref="O79">IF(G79="","",G79-SUMPRODUCT(($B$1461:$B$1491=$J79)*1,G$1461:G$1491))</f>
        <v>-0.24273507165752228</v>
      </c>
    </row>
    <row r="80" spans="1:15" x14ac:dyDescent="0.55000000000000004">
      <c r="A80" s="3">
        <v>3</v>
      </c>
      <c r="B80" s="3">
        <v>15</v>
      </c>
      <c r="C80" s="2">
        <f>IF(logVir!C80="","",LN(総労働時間!C80))</f>
        <v>8.8049154451448981</v>
      </c>
      <c r="D80" s="2">
        <f>IF(logVir!D80="","",LN(総労働時間!D80))</f>
        <v>8.4927127011622403</v>
      </c>
      <c r="E80" s="2">
        <f>IF(logVir!E80="","",LN(総労働時間!E80))</f>
        <v>8.4856584276017575</v>
      </c>
      <c r="F80" s="2">
        <f>IF(logVir!F80="","",LN(総労働時間!F80))</f>
        <v>8.4948832924943787</v>
      </c>
      <c r="G80" s="2">
        <f>IF(logVir!G80="","",LN(総労働時間!G80))</f>
        <v>8.5314657979147661</v>
      </c>
      <c r="I80" s="3">
        <v>3</v>
      </c>
      <c r="J80" s="3">
        <v>15</v>
      </c>
      <c r="K80" s="2" cm="1">
        <f t="array" ref="K80">IF(C80="","",C80-SUMPRODUCT(($B$1461:$B$1491=$J80)*1,C$1461:C$1491))</f>
        <v>-0.44562902727279941</v>
      </c>
      <c r="L80" s="2" cm="1">
        <f t="array" ref="L80">IF(D80="","",D80-SUMPRODUCT(($B$1461:$B$1491=$J80)*1,D$1461:D$1491))</f>
        <v>-0.62582051241671977</v>
      </c>
      <c r="M80" s="2" cm="1">
        <f t="array" ref="M80">IF(E80="","",E80-SUMPRODUCT(($B$1461:$B$1491=$J80)*1,E$1461:E$1491))</f>
        <v>-0.57255244984887455</v>
      </c>
      <c r="N80" s="2" cm="1">
        <f t="array" ref="N80">IF(F80="","",F80-SUMPRODUCT(($B$1461:$B$1491=$J80)*1,F$1461:F$1491))</f>
        <v>-0.45584368260211505</v>
      </c>
      <c r="O80" s="2" cm="1">
        <f t="array" ref="O80">IF(G80="","",G80-SUMPRODUCT(($B$1461:$B$1491=$J80)*1,G$1461:G$1491))</f>
        <v>-0.45599893883167297</v>
      </c>
    </row>
    <row r="81" spans="1:15" x14ac:dyDescent="0.55000000000000004">
      <c r="A81" s="3">
        <v>3</v>
      </c>
      <c r="B81" s="3">
        <v>16</v>
      </c>
      <c r="C81" s="2">
        <f>IF(logVir!C81="","",LN(総労働時間!C81))</f>
        <v>10.12852726942276</v>
      </c>
      <c r="D81" s="2">
        <f>IF(logVir!D81="","",LN(総労働時間!D81))</f>
        <v>10.089898938941701</v>
      </c>
      <c r="E81" s="2">
        <f>IF(logVir!E81="","",LN(総労働時間!E81))</f>
        <v>10.006927419834838</v>
      </c>
      <c r="F81" s="2">
        <f>IF(logVir!F81="","",LN(総労働時間!F81))</f>
        <v>9.9976599482893747</v>
      </c>
      <c r="G81" s="2">
        <f>IF(logVir!G81="","",LN(総労働時間!G81))</f>
        <v>10.027125486272684</v>
      </c>
      <c r="I81" s="3">
        <v>3</v>
      </c>
      <c r="J81" s="3">
        <v>16</v>
      </c>
      <c r="K81" s="2" cm="1">
        <f t="array" ref="K81">IF(C81="","",C81-SUMPRODUCT(($B$1461:$B$1491=$J81)*1,C$1461:C$1491))</f>
        <v>-0.35815025475613815</v>
      </c>
      <c r="L81" s="2" cm="1">
        <f t="array" ref="L81">IF(D81="","",D81-SUMPRODUCT(($B$1461:$B$1491=$J81)*1,D$1461:D$1491))</f>
        <v>-0.38306924024513123</v>
      </c>
      <c r="M81" s="2" cm="1">
        <f t="array" ref="M81">IF(E81="","",E81-SUMPRODUCT(($B$1461:$B$1491=$J81)*1,E$1461:E$1491))</f>
        <v>-0.45974103980799974</v>
      </c>
      <c r="N81" s="2" cm="1">
        <f t="array" ref="N81">IF(F81="","",F81-SUMPRODUCT(($B$1461:$B$1491=$J81)*1,F$1461:F$1491))</f>
        <v>-0.3689742667295608</v>
      </c>
      <c r="O81" s="2" cm="1">
        <f t="array" ref="O81">IF(G81="","",G81-SUMPRODUCT(($B$1461:$B$1491=$J81)*1,G$1461:G$1491))</f>
        <v>-0.39372444788945238</v>
      </c>
    </row>
    <row r="82" spans="1:15" x14ac:dyDescent="0.55000000000000004">
      <c r="A82" s="3">
        <v>3</v>
      </c>
      <c r="B82" s="3">
        <v>17</v>
      </c>
      <c r="C82" s="2">
        <f>IF(logVir!C82="","",LN(総労働時間!C82))</f>
        <v>9.6156434002110611</v>
      </c>
      <c r="D82" s="2">
        <f>IF(logVir!D82="","",LN(総労働時間!D82))</f>
        <v>9.5104736878074601</v>
      </c>
      <c r="E82" s="2">
        <f>IF(logVir!E82="","",LN(総労働時間!E82))</f>
        <v>9.3013136133148748</v>
      </c>
      <c r="F82" s="2">
        <f>IF(logVir!F82="","",LN(総労働時間!F82))</f>
        <v>9.6252770061307604</v>
      </c>
      <c r="G82" s="2">
        <f>IF(logVir!G82="","",LN(総労働時間!G82))</f>
        <v>9.6432003401996589</v>
      </c>
      <c r="I82" s="3">
        <v>3</v>
      </c>
      <c r="J82" s="3">
        <v>17</v>
      </c>
      <c r="K82" s="2" cm="1">
        <f t="array" ref="K82">IF(C82="","",C82-SUMPRODUCT(($B$1461:$B$1491=$J82)*1,C$1461:C$1491))</f>
        <v>-0.32543649195268287</v>
      </c>
      <c r="L82" s="2" cm="1">
        <f t="array" ref="L82">IF(D82="","",D82-SUMPRODUCT(($B$1461:$B$1491=$J82)*1,D$1461:D$1491))</f>
        <v>-0.3518500025542437</v>
      </c>
      <c r="M82" s="2" cm="1">
        <f t="array" ref="M82">IF(E82="","",E82-SUMPRODUCT(($B$1461:$B$1491=$J82)*1,E$1461:E$1491))</f>
        <v>-0.54094695134627813</v>
      </c>
      <c r="N82" s="2" cm="1">
        <f t="array" ref="N82">IF(F82="","",F82-SUMPRODUCT(($B$1461:$B$1491=$J82)*1,F$1461:F$1491))</f>
        <v>-0.26481151467173625</v>
      </c>
      <c r="O82" s="2" cm="1">
        <f t="array" ref="O82">IF(G82="","",G82-SUMPRODUCT(($B$1461:$B$1491=$J82)*1,G$1461:G$1491))</f>
        <v>-0.3079312486094512</v>
      </c>
    </row>
    <row r="83" spans="1:15" x14ac:dyDescent="0.55000000000000004">
      <c r="A83" s="3">
        <v>3</v>
      </c>
      <c r="B83" s="3">
        <v>18</v>
      </c>
      <c r="C83" s="2">
        <f>IF(logVir!C83="","",LN(総労働時間!C83))</f>
        <v>11.582002576006374</v>
      </c>
      <c r="D83" s="2">
        <f>IF(logVir!D83="","",LN(総労働時間!D83))</f>
        <v>11.784306195519488</v>
      </c>
      <c r="E83" s="2">
        <f>IF(logVir!E83="","",LN(総労働時間!E83))</f>
        <v>11.756632035397345</v>
      </c>
      <c r="F83" s="2">
        <f>IF(logVir!F83="","",LN(総労働時間!F83))</f>
        <v>11.698592869961093</v>
      </c>
      <c r="G83" s="2">
        <f>IF(logVir!G83="","",LN(総労働時間!G83))</f>
        <v>11.524740943113459</v>
      </c>
      <c r="I83" s="3">
        <v>3</v>
      </c>
      <c r="J83" s="3">
        <v>18</v>
      </c>
      <c r="K83" s="2" cm="1">
        <f t="array" ref="K83">IF(C83="","",C83-SUMPRODUCT(($B$1461:$B$1491=$J83)*1,C$1461:C$1491))</f>
        <v>-0.34505513662323395</v>
      </c>
      <c r="L83" s="2" cm="1">
        <f t="array" ref="L83">IF(D83="","",D83-SUMPRODUCT(($B$1461:$B$1491=$J83)*1,D$1461:D$1491))</f>
        <v>-0.14010854928804939</v>
      </c>
      <c r="M83" s="2" cm="1">
        <f t="array" ref="M83">IF(E83="","",E83-SUMPRODUCT(($B$1461:$B$1491=$J83)*1,E$1461:E$1491))</f>
        <v>-0.13416558140233192</v>
      </c>
      <c r="N83" s="2" cm="1">
        <f t="array" ref="N83">IF(F83="","",F83-SUMPRODUCT(($B$1461:$B$1491=$J83)*1,F$1461:F$1491))</f>
        <v>-0.16075969471560114</v>
      </c>
      <c r="O83" s="2" cm="1">
        <f t="array" ref="O83">IF(G83="","",G83-SUMPRODUCT(($B$1461:$B$1491=$J83)*1,G$1461:G$1491))</f>
        <v>-0.31941895942683729</v>
      </c>
    </row>
    <row r="84" spans="1:15" x14ac:dyDescent="0.55000000000000004">
      <c r="A84" s="3">
        <v>3</v>
      </c>
      <c r="B84" s="3">
        <v>19</v>
      </c>
      <c r="C84" s="2">
        <f>IF(logVir!C84="","",LN(総労働時間!C84))</f>
        <v>10.869213819343013</v>
      </c>
      <c r="D84" s="2">
        <f>IF(logVir!D84="","",LN(総労働時間!D84))</f>
        <v>11.021295922829998</v>
      </c>
      <c r="E84" s="2">
        <f>IF(logVir!E84="","",LN(総労働時間!E84))</f>
        <v>10.973338746992416</v>
      </c>
      <c r="F84" s="2">
        <f>IF(logVir!F84="","",LN(総労働時間!F84))</f>
        <v>10.95373020482686</v>
      </c>
      <c r="G84" s="2">
        <f>IF(logVir!G84="","",LN(総労働時間!G84))</f>
        <v>11.068383120297504</v>
      </c>
      <c r="I84" s="3">
        <v>3</v>
      </c>
      <c r="J84" s="3">
        <v>19</v>
      </c>
      <c r="K84" s="2" cm="1">
        <f t="array" ref="K84">IF(C84="","",C84-SUMPRODUCT(($B$1461:$B$1491=$J84)*1,C$1461:C$1491))</f>
        <v>-0.35900825619371979</v>
      </c>
      <c r="L84" s="2" cm="1">
        <f t="array" ref="L84">IF(D84="","",D84-SUMPRODUCT(($B$1461:$B$1491=$J84)*1,D$1461:D$1491))</f>
        <v>-0.20874572577189632</v>
      </c>
      <c r="M84" s="2" cm="1">
        <f t="array" ref="M84">IF(E84="","",E84-SUMPRODUCT(($B$1461:$B$1491=$J84)*1,E$1461:E$1491))</f>
        <v>-0.22852383635491513</v>
      </c>
      <c r="N84" s="2" cm="1">
        <f t="array" ref="N84">IF(F84="","",F84-SUMPRODUCT(($B$1461:$B$1491=$J84)*1,F$1461:F$1491))</f>
        <v>-0.23824420966367299</v>
      </c>
      <c r="O84" s="2" cm="1">
        <f t="array" ref="O84">IF(G84="","",G84-SUMPRODUCT(($B$1461:$B$1491=$J84)*1,G$1461:G$1491))</f>
        <v>-0.15891615493496047</v>
      </c>
    </row>
    <row r="85" spans="1:15" x14ac:dyDescent="0.55000000000000004">
      <c r="A85" s="3">
        <v>3</v>
      </c>
      <c r="B85" s="3">
        <v>20</v>
      </c>
      <c r="C85" s="2">
        <f>IF(logVir!C85="","",LN(総労働時間!C85))</f>
        <v>11.872397010471325</v>
      </c>
      <c r="D85" s="2">
        <f>IF(logVir!D85="","",LN(総労働時間!D85))</f>
        <v>11.857465751262781</v>
      </c>
      <c r="E85" s="2">
        <f>IF(logVir!E85="","",LN(総労働時間!E85))</f>
        <v>11.815334558988807</v>
      </c>
      <c r="F85" s="2">
        <f>IF(logVir!F85="","",LN(総労働時間!F85))</f>
        <v>11.739418436825453</v>
      </c>
      <c r="G85" s="2">
        <f>IF(logVir!G85="","",LN(総労働時間!G85))</f>
        <v>11.849956448613646</v>
      </c>
      <c r="I85" s="3">
        <v>3</v>
      </c>
      <c r="J85" s="3">
        <v>20</v>
      </c>
      <c r="K85" s="2" cm="1">
        <f t="array" ref="K85">IF(C85="","",C85-SUMPRODUCT(($B$1461:$B$1491=$J85)*1,C$1461:C$1491))</f>
        <v>-0.23030832196228346</v>
      </c>
      <c r="L85" s="2" cm="1">
        <f t="array" ref="L85">IF(D85="","",D85-SUMPRODUCT(($B$1461:$B$1491=$J85)*1,D$1461:D$1491))</f>
        <v>-0.19976639343509461</v>
      </c>
      <c r="M85" s="2" cm="1">
        <f t="array" ref="M85">IF(E85="","",E85-SUMPRODUCT(($B$1461:$B$1491=$J85)*1,E$1461:E$1491))</f>
        <v>-0.20843062125213585</v>
      </c>
      <c r="N85" s="2" cm="1">
        <f t="array" ref="N85">IF(F85="","",F85-SUMPRODUCT(($B$1461:$B$1491=$J85)*1,F$1461:F$1491))</f>
        <v>-0.20916610037462924</v>
      </c>
      <c r="O85" s="2" cm="1">
        <f t="array" ref="O85">IF(G85="","",G85-SUMPRODUCT(($B$1461:$B$1491=$J85)*1,G$1461:G$1491))</f>
        <v>-0.16394238398842909</v>
      </c>
    </row>
    <row r="86" spans="1:15" x14ac:dyDescent="0.55000000000000004">
      <c r="A86" s="3">
        <v>3</v>
      </c>
      <c r="B86" s="3">
        <v>21</v>
      </c>
      <c r="C86" s="2">
        <f>IF(logVir!C86="","",LN(総労働時間!C86))</f>
        <v>11.241514945085022</v>
      </c>
      <c r="D86" s="2">
        <f>IF(logVir!D86="","",LN(総労働時間!D86))</f>
        <v>11.286396069214685</v>
      </c>
      <c r="E86" s="2">
        <f>IF(logVir!E86="","",LN(総労働時間!E86))</f>
        <v>11.184224456867288</v>
      </c>
      <c r="F86" s="2">
        <f>IF(logVir!F86="","",LN(総労働時間!F86))</f>
        <v>11.231848270560548</v>
      </c>
      <c r="G86" s="2">
        <f>IF(logVir!G86="","",LN(総労働時間!G86))</f>
        <v>11.325614729164746</v>
      </c>
      <c r="I86" s="3">
        <v>3</v>
      </c>
      <c r="J86" s="3">
        <v>21</v>
      </c>
      <c r="K86" s="2" cm="1">
        <f t="array" ref="K86">IF(C86="","",C86-SUMPRODUCT(($B$1461:$B$1491=$J86)*1,C$1461:C$1491))</f>
        <v>-0.3195388240018282</v>
      </c>
      <c r="L86" s="2" cm="1">
        <f t="array" ref="L86">IF(D86="","",D86-SUMPRODUCT(($B$1461:$B$1491=$J86)*1,D$1461:D$1491))</f>
        <v>-0.28579715095121649</v>
      </c>
      <c r="M86" s="2" cm="1">
        <f t="array" ref="M86">IF(E86="","",E86-SUMPRODUCT(($B$1461:$B$1491=$J86)*1,E$1461:E$1491))</f>
        <v>-0.36236965663784382</v>
      </c>
      <c r="N86" s="2" cm="1">
        <f t="array" ref="N86">IF(F86="","",F86-SUMPRODUCT(($B$1461:$B$1491=$J86)*1,F$1461:F$1491))</f>
        <v>-0.25986399991848685</v>
      </c>
      <c r="O86" s="2" cm="1">
        <f t="array" ref="O86">IF(G86="","",G86-SUMPRODUCT(($B$1461:$B$1491=$J86)*1,G$1461:G$1491))</f>
        <v>-0.2197543902809489</v>
      </c>
    </row>
    <row r="87" spans="1:15" x14ac:dyDescent="0.55000000000000004">
      <c r="A87" s="3">
        <v>3</v>
      </c>
      <c r="B87" s="3">
        <v>22</v>
      </c>
      <c r="C87" s="2">
        <f>IF(logVir!C87="","",LN(総労働時間!C87))</f>
        <v>11.569459905812881</v>
      </c>
      <c r="D87" s="2">
        <f>IF(logVir!D87="","",LN(総労働時間!D87))</f>
        <v>11.362009623583646</v>
      </c>
      <c r="E87" s="2">
        <f>IF(logVir!E87="","",LN(総労働時間!E87))</f>
        <v>11.490436928230766</v>
      </c>
      <c r="F87" s="2">
        <f>IF(logVir!F87="","",LN(総労働時間!F87))</f>
        <v>11.346023827492909</v>
      </c>
      <c r="G87" s="2">
        <f>IF(logVir!G87="","",LN(総労働時間!G87))</f>
        <v>11.301355094809407</v>
      </c>
      <c r="I87" s="3">
        <v>3</v>
      </c>
      <c r="J87" s="3">
        <v>22</v>
      </c>
      <c r="K87" s="2" cm="1">
        <f t="array" ref="K87">IF(C87="","",C87-SUMPRODUCT(($B$1461:$B$1491=$J87)*1,C$1461:C$1491))</f>
        <v>-4.0227890767880581E-2</v>
      </c>
      <c r="L87" s="2" cm="1">
        <f t="array" ref="L87">IF(D87="","",D87-SUMPRODUCT(($B$1461:$B$1491=$J87)*1,D$1461:D$1491))</f>
        <v>-0.20555569730580281</v>
      </c>
      <c r="M87" s="2" cm="1">
        <f t="array" ref="M87">IF(E87="","",E87-SUMPRODUCT(($B$1461:$B$1491=$J87)*1,E$1461:E$1491))</f>
        <v>-4.3634348862942929E-2</v>
      </c>
      <c r="N87" s="2" cm="1">
        <f t="array" ref="N87">IF(F87="","",F87-SUMPRODUCT(($B$1461:$B$1491=$J87)*1,F$1461:F$1491))</f>
        <v>-5.4299905743043553E-2</v>
      </c>
      <c r="O87" s="2" cm="1">
        <f t="array" ref="O87">IF(G87="","",G87-SUMPRODUCT(($B$1461:$B$1491=$J87)*1,G$1461:G$1491))</f>
        <v>-7.8105450469323046E-2</v>
      </c>
    </row>
    <row r="88" spans="1:15" x14ac:dyDescent="0.55000000000000004">
      <c r="A88" s="3">
        <v>3</v>
      </c>
      <c r="B88" s="3">
        <v>23</v>
      </c>
      <c r="C88" s="2">
        <f>IF(logVir!C88="","",LN(総労働時間!C88))</f>
        <v>8.3485568346704842</v>
      </c>
      <c r="D88" s="2">
        <f>IF(logVir!D88="","",LN(総労働時間!D88))</f>
        <v>7.9487777123064962</v>
      </c>
      <c r="E88" s="2">
        <f>IF(logVir!E88="","",LN(総労働時間!E88))</f>
        <v>8.3683032224632647</v>
      </c>
      <c r="F88" s="2">
        <f>IF(logVir!F88="","",LN(総労働時間!F88))</f>
        <v>8.2179037756817372</v>
      </c>
      <c r="G88" s="2">
        <f>IF(logVir!G88="","",LN(総労働時間!G88))</f>
        <v>8.6233867477148785</v>
      </c>
      <c r="I88" s="3">
        <v>3</v>
      </c>
      <c r="J88" s="3">
        <v>23</v>
      </c>
      <c r="K88" s="2" cm="1">
        <f t="array" ref="K88">IF(C88="","",C88-SUMPRODUCT(($B$1461:$B$1491=$J88)*1,C$1461:C$1491))</f>
        <v>-0.36247153631368256</v>
      </c>
      <c r="L88" s="2" cm="1">
        <f t="array" ref="L88">IF(D88="","",D88-SUMPRODUCT(($B$1461:$B$1491=$J88)*1,D$1461:D$1491))</f>
        <v>-0.70186072463129001</v>
      </c>
      <c r="M88" s="2" cm="1">
        <f t="array" ref="M88">IF(E88="","",E88-SUMPRODUCT(($B$1461:$B$1491=$J88)*1,E$1461:E$1491))</f>
        <v>-0.41518393109929086</v>
      </c>
      <c r="N88" s="2" cm="1">
        <f t="array" ref="N88">IF(F88="","",F88-SUMPRODUCT(($B$1461:$B$1491=$J88)*1,F$1461:F$1491))</f>
        <v>-0.5879297077878487</v>
      </c>
      <c r="O88" s="2" cm="1">
        <f t="array" ref="O88">IF(G88="","",G88-SUMPRODUCT(($B$1461:$B$1491=$J88)*1,G$1461:G$1491))</f>
        <v>-0.30189422134893107</v>
      </c>
    </row>
    <row r="89" spans="1:15" x14ac:dyDescent="0.55000000000000004">
      <c r="A89" s="3">
        <v>3</v>
      </c>
      <c r="B89" s="3">
        <v>24</v>
      </c>
      <c r="C89" s="2">
        <f>IF(logVir!C89="","",LN(総労働時間!C89))</f>
        <v>9.1887044443328652</v>
      </c>
      <c r="D89" s="2">
        <f>IF(logVir!D89="","",LN(総労働時間!D89))</f>
        <v>9.0772086424784781</v>
      </c>
      <c r="E89" s="2">
        <f>IF(logVir!E89="","",LN(総労働時間!E89))</f>
        <v>9.4098053500515046</v>
      </c>
      <c r="F89" s="2">
        <f>IF(logVir!F89="","",LN(総労働時間!F89))</f>
        <v>9.1146933068959619</v>
      </c>
      <c r="G89" s="2">
        <f>IF(logVir!G89="","",LN(総労働時間!G89))</f>
        <v>9.5272013782526823</v>
      </c>
      <c r="I89" s="3">
        <v>3</v>
      </c>
      <c r="J89" s="3">
        <v>24</v>
      </c>
      <c r="K89" s="2" cm="1">
        <f t="array" ref="K89">IF(C89="","",C89-SUMPRODUCT(($B$1461:$B$1491=$J89)*1,C$1461:C$1491))</f>
        <v>-0.5504552403984686</v>
      </c>
      <c r="L89" s="2" cm="1">
        <f t="array" ref="L89">IF(D89="","",D89-SUMPRODUCT(($B$1461:$B$1491=$J89)*1,D$1461:D$1491))</f>
        <v>-0.57113420508927604</v>
      </c>
      <c r="M89" s="2" cm="1">
        <f t="array" ref="M89">IF(E89="","",E89-SUMPRODUCT(($B$1461:$B$1491=$J89)*1,E$1461:E$1491))</f>
        <v>-0.34243830109493167</v>
      </c>
      <c r="N89" s="2" cm="1">
        <f t="array" ref="N89">IF(F89="","",F89-SUMPRODUCT(($B$1461:$B$1491=$J89)*1,F$1461:F$1491))</f>
        <v>-0.62437560743228282</v>
      </c>
      <c r="O89" s="2" cm="1">
        <f t="array" ref="O89">IF(G89="","",G89-SUMPRODUCT(($B$1461:$B$1491=$J89)*1,G$1461:G$1491))</f>
        <v>-0.31272710280847882</v>
      </c>
    </row>
    <row r="90" spans="1:15" x14ac:dyDescent="0.55000000000000004">
      <c r="A90" s="3">
        <v>3</v>
      </c>
      <c r="B90" s="3">
        <v>25</v>
      </c>
      <c r="C90" s="2">
        <f>IF(logVir!C90="","",LN(総労働時間!C90))</f>
        <v>9.988058198461454</v>
      </c>
      <c r="D90" s="2">
        <f>IF(logVir!D90="","",LN(総労働時間!D90))</f>
        <v>9.9422014428471428</v>
      </c>
      <c r="E90" s="2">
        <f>IF(logVir!E90="","",LN(総労働時間!E90))</f>
        <v>9.9993335889059214</v>
      </c>
      <c r="F90" s="2">
        <f>IF(logVir!F90="","",LN(総労働時間!F90))</f>
        <v>9.9190605462260724</v>
      </c>
      <c r="G90" s="2">
        <f>IF(logVir!G90="","",LN(総労働時間!G90))</f>
        <v>9.8622707479436897</v>
      </c>
      <c r="I90" s="3">
        <v>3</v>
      </c>
      <c r="J90" s="3">
        <v>25</v>
      </c>
      <c r="K90" s="2" cm="1">
        <f t="array" ref="K90">IF(C90="","",C90-SUMPRODUCT(($B$1461:$B$1491=$J90)*1,C$1461:C$1491))</f>
        <v>-0.52388174423024658</v>
      </c>
      <c r="L90" s="2" cm="1">
        <f t="array" ref="L90">IF(D90="","",D90-SUMPRODUCT(($B$1461:$B$1491=$J90)*1,D$1461:D$1491))</f>
        <v>-0.47138167527616126</v>
      </c>
      <c r="M90" s="2" cm="1">
        <f t="array" ref="M90">IF(E90="","",E90-SUMPRODUCT(($B$1461:$B$1491=$J90)*1,E$1461:E$1491))</f>
        <v>-0.43007668469605065</v>
      </c>
      <c r="N90" s="2" cm="1">
        <f t="array" ref="N90">IF(F90="","",F90-SUMPRODUCT(($B$1461:$B$1491=$J90)*1,F$1461:F$1491))</f>
        <v>-0.52201180995757746</v>
      </c>
      <c r="O90" s="2" cm="1">
        <f t="array" ref="O90">IF(G90="","",G90-SUMPRODUCT(($B$1461:$B$1491=$J90)*1,G$1461:G$1491))</f>
        <v>-0.517067839699072</v>
      </c>
    </row>
    <row r="91" spans="1:15" x14ac:dyDescent="0.55000000000000004">
      <c r="A91" s="3">
        <v>3</v>
      </c>
      <c r="B91" s="3">
        <v>26</v>
      </c>
      <c r="C91" s="2">
        <f>IF(logVir!C91="","",LN(総労働時間!C91))</f>
        <v>8.7557638193857965</v>
      </c>
      <c r="D91" s="2">
        <f>IF(logVir!D91="","",LN(総労働時間!D91))</f>
        <v>8.9896432674531024</v>
      </c>
      <c r="E91" s="2">
        <f>IF(logVir!E91="","",LN(総労働時間!E91))</f>
        <v>9.1759127859273715</v>
      </c>
      <c r="F91" s="2">
        <f>IF(logVir!F91="","",LN(総労働時間!F91))</f>
        <v>9.0956864355874654</v>
      </c>
      <c r="G91" s="2">
        <f>IF(logVir!G91="","",LN(総労働時間!G91))</f>
        <v>8.85493462154216</v>
      </c>
      <c r="I91" s="3">
        <v>3</v>
      </c>
      <c r="J91" s="3">
        <v>26</v>
      </c>
      <c r="K91" s="2" cm="1">
        <f t="array" ref="K91">IF(C91="","",C91-SUMPRODUCT(($B$1461:$B$1491=$J91)*1,C$1461:C$1491))</f>
        <v>-0.92590174914268353</v>
      </c>
      <c r="L91" s="2" cm="1">
        <f t="array" ref="L91">IF(D91="","",D91-SUMPRODUCT(($B$1461:$B$1491=$J91)*1,D$1461:D$1491))</f>
        <v>-0.70094977796575364</v>
      </c>
      <c r="M91" s="2" cm="1">
        <f t="array" ref="M91">IF(E91="","",E91-SUMPRODUCT(($B$1461:$B$1491=$J91)*1,E$1461:E$1491))</f>
        <v>-0.67189476574969298</v>
      </c>
      <c r="N91" s="2" cm="1">
        <f t="array" ref="N91">IF(F91="","",F91-SUMPRODUCT(($B$1461:$B$1491=$J91)*1,F$1461:F$1491))</f>
        <v>-0.7666643904266035</v>
      </c>
      <c r="O91" s="2" cm="1">
        <f t="array" ref="O91">IF(G91="","",G91-SUMPRODUCT(($B$1461:$B$1491=$J91)*1,G$1461:G$1491))</f>
        <v>-1.0175483802365708</v>
      </c>
    </row>
    <row r="92" spans="1:15" x14ac:dyDescent="0.55000000000000004">
      <c r="A92" s="3">
        <v>3</v>
      </c>
      <c r="B92" s="3">
        <v>27</v>
      </c>
      <c r="C92" s="2">
        <f>IF(logVir!C92="","",LN(総労働時間!C92))</f>
        <v>11.054085754636736</v>
      </c>
      <c r="D92" s="2">
        <f>IF(logVir!D92="","",LN(総労働時間!D92))</f>
        <v>11.201034578279845</v>
      </c>
      <c r="E92" s="2">
        <f>IF(logVir!E92="","",LN(総労働時間!E92))</f>
        <v>11.316401335996787</v>
      </c>
      <c r="F92" s="2">
        <f>IF(logVir!F92="","",LN(総労働時間!F92))</f>
        <v>11.277762632022888</v>
      </c>
      <c r="G92" s="2">
        <f>IF(logVir!G92="","",LN(総労働時間!G92))</f>
        <v>11.377697101453137</v>
      </c>
      <c r="I92" s="3">
        <v>3</v>
      </c>
      <c r="J92" s="3">
        <v>27</v>
      </c>
      <c r="K92" s="2" cm="1">
        <f t="array" ref="K92">IF(C92="","",C92-SUMPRODUCT(($B$1461:$B$1491=$J92)*1,C$1461:C$1491))</f>
        <v>-0.49621478561688015</v>
      </c>
      <c r="L92" s="2" cm="1">
        <f t="array" ref="L92">IF(D92="","",D92-SUMPRODUCT(($B$1461:$B$1491=$J92)*1,D$1461:D$1491))</f>
        <v>-0.5234226553958834</v>
      </c>
      <c r="M92" s="2" cm="1">
        <f t="array" ref="M92">IF(E92="","",E92-SUMPRODUCT(($B$1461:$B$1491=$J92)*1,E$1461:E$1491))</f>
        <v>-0.45904114963657605</v>
      </c>
      <c r="N92" s="2" cm="1">
        <f t="array" ref="N92">IF(F92="","",F92-SUMPRODUCT(($B$1461:$B$1491=$J92)*1,F$1461:F$1491))</f>
        <v>-0.45152666307323663</v>
      </c>
      <c r="O92" s="2" cm="1">
        <f t="array" ref="O92">IF(G92="","",G92-SUMPRODUCT(($B$1461:$B$1491=$J92)*1,G$1461:G$1491))</f>
        <v>-0.46935551379121598</v>
      </c>
    </row>
    <row r="93" spans="1:15" x14ac:dyDescent="0.55000000000000004">
      <c r="A93" s="3">
        <v>3</v>
      </c>
      <c r="B93" s="3">
        <v>28</v>
      </c>
      <c r="C93" s="2">
        <f>IF(logVir!C93="","",LN(総労働時間!C93))</f>
        <v>10.841325483475758</v>
      </c>
      <c r="D93" s="2">
        <f>IF(logVir!D93="","",LN(総労働時間!D93))</f>
        <v>10.908263293270446</v>
      </c>
      <c r="E93" s="2">
        <f>IF(logVir!E93="","",LN(総労働時間!E93))</f>
        <v>10.946173922875985</v>
      </c>
      <c r="F93" s="2">
        <f>IF(logVir!F93="","",LN(総労働時間!F93))</f>
        <v>10.887239810528675</v>
      </c>
      <c r="G93" s="2">
        <f>IF(logVir!G93="","",LN(総労働時間!G93))</f>
        <v>10.881486259250316</v>
      </c>
      <c r="I93" s="3">
        <v>3</v>
      </c>
      <c r="J93" s="3">
        <v>28</v>
      </c>
      <c r="K93" s="2" cm="1">
        <f t="array" ref="K93">IF(C93="","",C93-SUMPRODUCT(($B$1461:$B$1491=$J93)*1,C$1461:C$1491))</f>
        <v>-0.31501206424540484</v>
      </c>
      <c r="L93" s="2" cm="1">
        <f t="array" ref="L93">IF(D93="","",D93-SUMPRODUCT(($B$1461:$B$1491=$J93)*1,D$1461:D$1491))</f>
        <v>-0.24493802274468912</v>
      </c>
      <c r="M93" s="2" cm="1">
        <f t="array" ref="M93">IF(E93="","",E93-SUMPRODUCT(($B$1461:$B$1491=$J93)*1,E$1461:E$1491))</f>
        <v>-0.24405671452474742</v>
      </c>
      <c r="N93" s="2" cm="1">
        <f t="array" ref="N93">IF(F93="","",F93-SUMPRODUCT(($B$1461:$B$1491=$J93)*1,F$1461:F$1491))</f>
        <v>-0.29268248994478263</v>
      </c>
      <c r="O93" s="2" cm="1">
        <f t="array" ref="O93">IF(G93="","",G93-SUMPRODUCT(($B$1461:$B$1491=$J93)*1,G$1461:G$1491))</f>
        <v>-0.31010511474149283</v>
      </c>
    </row>
    <row r="94" spans="1:15" x14ac:dyDescent="0.55000000000000004">
      <c r="A94" s="3">
        <v>3</v>
      </c>
      <c r="B94" s="3">
        <v>29</v>
      </c>
      <c r="C94" s="2">
        <f>IF(logVir!C94="","",LN(総労働時間!C94))</f>
        <v>10.934809620043016</v>
      </c>
      <c r="D94" s="2">
        <f>IF(logVir!D94="","",LN(総労働時間!D94))</f>
        <v>10.926405905693409</v>
      </c>
      <c r="E94" s="2">
        <f>IF(logVir!E94="","",LN(総労働時間!E94))</f>
        <v>10.886778105993873</v>
      </c>
      <c r="F94" s="2">
        <f>IF(logVir!F94="","",LN(総労働時間!F94))</f>
        <v>10.821894124314827</v>
      </c>
      <c r="G94" s="2">
        <f>IF(logVir!G94="","",LN(総労働時間!G94))</f>
        <v>10.932436483742546</v>
      </c>
      <c r="I94" s="3">
        <v>3</v>
      </c>
      <c r="J94" s="3">
        <v>29</v>
      </c>
      <c r="K94" s="2" cm="1">
        <f t="array" ref="K94">IF(C94="","",C94-SUMPRODUCT(($B$1461:$B$1491=$J94)*1,C$1461:C$1491))</f>
        <v>-0.19361404570717866</v>
      </c>
      <c r="L94" s="2" cm="1">
        <f t="array" ref="L94">IF(D94="","",D94-SUMPRODUCT(($B$1461:$B$1491=$J94)*1,D$1461:D$1491))</f>
        <v>-0.21290935884584883</v>
      </c>
      <c r="M94" s="2" cm="1">
        <f t="array" ref="M94">IF(E94="","",E94-SUMPRODUCT(($B$1461:$B$1491=$J94)*1,E$1461:E$1491))</f>
        <v>-0.26321154612120523</v>
      </c>
      <c r="N94" s="2" cm="1">
        <f t="array" ref="N94">IF(F94="","",F94-SUMPRODUCT(($B$1461:$B$1491=$J94)*1,F$1461:F$1491))</f>
        <v>-0.30448810803650339</v>
      </c>
      <c r="O94" s="2" cm="1">
        <f t="array" ref="O94">IF(G94="","",G94-SUMPRODUCT(($B$1461:$B$1491=$J94)*1,G$1461:G$1491))</f>
        <v>-0.28720964346336864</v>
      </c>
    </row>
    <row r="95" spans="1:15" x14ac:dyDescent="0.55000000000000004">
      <c r="A95" s="3">
        <v>3</v>
      </c>
      <c r="B95" s="3">
        <v>30</v>
      </c>
      <c r="C95" s="2">
        <f>IF(logVir!C95="","",LN(総労働時間!C95))</f>
        <v>11.857198769437117</v>
      </c>
      <c r="D95" s="2">
        <f>IF(logVir!D95="","",LN(総労働時間!D95))</f>
        <v>12.015106912490948</v>
      </c>
      <c r="E95" s="2">
        <f>IF(logVir!E95="","",LN(総労働時間!E95))</f>
        <v>12.030585003116565</v>
      </c>
      <c r="F95" s="2">
        <f>IF(logVir!F95="","",LN(総労働時間!F95))</f>
        <v>12.029831099846572</v>
      </c>
      <c r="G95" s="2">
        <f>IF(logVir!G95="","",LN(総労働時間!G95))</f>
        <v>12.114978782697909</v>
      </c>
      <c r="I95" s="3">
        <v>3</v>
      </c>
      <c r="J95" s="3">
        <v>30</v>
      </c>
      <c r="K95" s="2" cm="1">
        <f t="array" ref="K95">IF(C95="","",C95-SUMPRODUCT(($B$1461:$B$1491=$J95)*1,C$1461:C$1491))</f>
        <v>-0.25633837952323191</v>
      </c>
      <c r="L95" s="2" cm="1">
        <f t="array" ref="L95">IF(D95="","",D95-SUMPRODUCT(($B$1461:$B$1491=$J95)*1,D$1461:D$1491))</f>
        <v>-0.24332776563806391</v>
      </c>
      <c r="M95" s="2" cm="1">
        <f t="array" ref="M95">IF(E95="","",E95-SUMPRODUCT(($B$1461:$B$1491=$J95)*1,E$1461:E$1491))</f>
        <v>-0.28718649751037084</v>
      </c>
      <c r="N95" s="2" cm="1">
        <f t="array" ref="N95">IF(F95="","",F95-SUMPRODUCT(($B$1461:$B$1491=$J95)*1,F$1461:F$1491))</f>
        <v>-0.25686665551632615</v>
      </c>
      <c r="O95" s="2" cm="1">
        <f t="array" ref="O95">IF(G95="","",G95-SUMPRODUCT(($B$1461:$B$1491=$J95)*1,G$1461:G$1491))</f>
        <v>-0.28934947988151904</v>
      </c>
    </row>
    <row r="96" spans="1:15" x14ac:dyDescent="0.55000000000000004">
      <c r="A96" s="3">
        <v>3</v>
      </c>
      <c r="B96" s="3">
        <v>31</v>
      </c>
      <c r="C96" s="2">
        <f>IF(logVir!C96="","",LN(総労働時間!C96))</f>
        <v>11.46382559310244</v>
      </c>
      <c r="D96" s="2">
        <f>IF(logVir!D96="","",LN(総労働時間!D96))</f>
        <v>11.360014487857185</v>
      </c>
      <c r="E96" s="2">
        <f>IF(logVir!E96="","",LN(総労働時間!E96))</f>
        <v>11.289008723690998</v>
      </c>
      <c r="F96" s="2">
        <f>IF(logVir!F96="","",LN(総労働時間!F96))</f>
        <v>11.275572180912516</v>
      </c>
      <c r="G96" s="2">
        <f>IF(logVir!G96="","",LN(総労働時間!G96))</f>
        <v>11.290145266585197</v>
      </c>
      <c r="I96" s="3">
        <v>3</v>
      </c>
      <c r="J96" s="3">
        <v>31</v>
      </c>
      <c r="K96" s="2" cm="1">
        <f t="array" ref="K96">IF(C96="","",C96-SUMPRODUCT(($B$1461:$B$1491=$J96)*1,C$1461:C$1491))</f>
        <v>-0.31943320739855885</v>
      </c>
      <c r="L96" s="2" cm="1">
        <f t="array" ref="L96">IF(D96="","",D96-SUMPRODUCT(($B$1461:$B$1491=$J96)*1,D$1461:D$1491))</f>
        <v>-0.32913103355038942</v>
      </c>
      <c r="M96" s="2" cm="1">
        <f t="array" ref="M96">IF(E96="","",E96-SUMPRODUCT(($B$1461:$B$1491=$J96)*1,E$1461:E$1491))</f>
        <v>-0.36944526131503785</v>
      </c>
      <c r="N96" s="2" cm="1">
        <f t="array" ref="N96">IF(F96="","",F96-SUMPRODUCT(($B$1461:$B$1491=$J96)*1,F$1461:F$1491))</f>
        <v>-0.30610713926129307</v>
      </c>
      <c r="O96" s="2" cm="1">
        <f t="array" ref="O96">IF(G96="","",G96-SUMPRODUCT(($B$1461:$B$1491=$J96)*1,G$1461:G$1491))</f>
        <v>-0.31258811265544573</v>
      </c>
    </row>
    <row r="97" spans="1:15" x14ac:dyDescent="0.55000000000000004">
      <c r="A97" s="3">
        <v>4</v>
      </c>
      <c r="B97" s="3">
        <v>1</v>
      </c>
      <c r="C97" s="2">
        <f>IF(logVir!C97="","",LN(総労働時間!C97))</f>
        <v>11.552910035505491</v>
      </c>
      <c r="D97" s="2">
        <f>IF(logVir!D97="","",LN(総労働時間!D97))</f>
        <v>11.418620506957822</v>
      </c>
      <c r="E97" s="2">
        <f>IF(logVir!E97="","",LN(総労働時間!E97))</f>
        <v>11.387385268561935</v>
      </c>
      <c r="F97" s="2">
        <f>IF(logVir!F97="","",LN(総労働時間!F97))</f>
        <v>11.333108987978562</v>
      </c>
      <c r="G97" s="2">
        <f>IF(logVir!G97="","",LN(総労働時間!G97))</f>
        <v>11.261908480859384</v>
      </c>
      <c r="I97" s="3">
        <v>4</v>
      </c>
      <c r="J97" s="3">
        <v>1</v>
      </c>
      <c r="K97" s="2" cm="1">
        <f t="array" ref="K97">IF(C97="","",C97-SUMPRODUCT(($B$1461:$B$1491=$J97)*1,C$1461:C$1491))</f>
        <v>0.1833989373571292</v>
      </c>
      <c r="L97" s="2" cm="1">
        <f t="array" ref="L97">IF(D97="","",D97-SUMPRODUCT(($B$1461:$B$1491=$J97)*1,D$1461:D$1491))</f>
        <v>0.17092357054966811</v>
      </c>
      <c r="M97" s="2" cm="1">
        <f t="array" ref="M97">IF(E97="","",E97-SUMPRODUCT(($B$1461:$B$1491=$J97)*1,E$1461:E$1491))</f>
        <v>0.21140023591810042</v>
      </c>
      <c r="N97" s="2" cm="1">
        <f t="array" ref="N97">IF(F97="","",F97-SUMPRODUCT(($B$1461:$B$1491=$J97)*1,F$1461:F$1491))</f>
        <v>0.22129540930849423</v>
      </c>
      <c r="O97" s="2" cm="1">
        <f t="array" ref="O97">IF(G97="","",G97-SUMPRODUCT(($B$1461:$B$1491=$J97)*1,G$1461:G$1491))</f>
        <v>0.22755533665481487</v>
      </c>
    </row>
    <row r="98" spans="1:15" x14ac:dyDescent="0.55000000000000004">
      <c r="A98" s="3">
        <v>4</v>
      </c>
      <c r="B98" s="3">
        <v>2</v>
      </c>
      <c r="C98" s="2">
        <f>IF(logVir!C98="","",LN(総労働時間!C98))</f>
        <v>6.7533391976982573</v>
      </c>
      <c r="D98" s="2">
        <f>IF(logVir!D98="","",LN(総労働時間!D98))</f>
        <v>7.7667547349946275</v>
      </c>
      <c r="E98" s="2">
        <f>IF(logVir!E98="","",LN(総労働時間!E98))</f>
        <v>7.2143684315120238</v>
      </c>
      <c r="F98" s="2">
        <f>IF(logVir!F98="","",LN(総労働時間!F98))</f>
        <v>7.0268451072154958</v>
      </c>
      <c r="G98" s="2">
        <f>IF(logVir!G98="","",LN(総労働時間!G98))</f>
        <v>6.9358577491604443</v>
      </c>
      <c r="I98" s="3">
        <v>4</v>
      </c>
      <c r="J98" s="3">
        <v>2</v>
      </c>
      <c r="K98" s="2" cm="1">
        <f t="array" ref="K98">IF(C98="","",C98-SUMPRODUCT(($B$1461:$B$1491=$J98)*1,C$1461:C$1491))</f>
        <v>-0.47472193612326574</v>
      </c>
      <c r="L98" s="2" cm="1">
        <f t="array" ref="L98">IF(D98="","",D98-SUMPRODUCT(($B$1461:$B$1491=$J98)*1,D$1461:D$1491))</f>
        <v>0.43282176199446631</v>
      </c>
      <c r="M98" s="2" cm="1">
        <f t="array" ref="M98">IF(E98="","",E98-SUMPRODUCT(($B$1461:$B$1491=$J98)*1,E$1461:E$1491))</f>
        <v>0.20507626169686066</v>
      </c>
      <c r="N98" s="2" cm="1">
        <f t="array" ref="N98">IF(F98="","",F98-SUMPRODUCT(($B$1461:$B$1491=$J98)*1,F$1461:F$1491))</f>
        <v>4.065289322085075E-2</v>
      </c>
      <c r="O98" s="2" cm="1">
        <f t="array" ref="O98">IF(G98="","",G98-SUMPRODUCT(($B$1461:$B$1491=$J98)*1,G$1461:G$1491))</f>
        <v>-5.5765557768314267E-2</v>
      </c>
    </row>
    <row r="99" spans="1:15" x14ac:dyDescent="0.55000000000000004">
      <c r="A99" s="3">
        <v>4</v>
      </c>
      <c r="B99" s="3">
        <v>3</v>
      </c>
      <c r="C99" s="2">
        <f>IF(logVir!C99="","",LN(総労働時間!C99))</f>
        <v>11.216183812830028</v>
      </c>
      <c r="D99" s="2">
        <f>IF(logVir!D99="","",LN(総労働時間!D99))</f>
        <v>11.078850398978247</v>
      </c>
      <c r="E99" s="2">
        <f>IF(logVir!E99="","",LN(総労働時間!E99))</f>
        <v>11.181267967428527</v>
      </c>
      <c r="F99" s="2">
        <f>IF(logVir!F99="","",LN(総労働時間!F99))</f>
        <v>11.067791136722247</v>
      </c>
      <c r="G99" s="2">
        <f>IF(logVir!G99="","",LN(総労働時間!G99))</f>
        <v>11.158286859521828</v>
      </c>
      <c r="I99" s="3">
        <v>4</v>
      </c>
      <c r="J99" s="3">
        <v>3</v>
      </c>
      <c r="K99" s="2" cm="1">
        <f t="array" ref="K99">IF(C99="","",C99-SUMPRODUCT(($B$1461:$B$1491=$J99)*1,C$1461:C$1491))</f>
        <v>0.43050161099422191</v>
      </c>
      <c r="L99" s="2" cm="1">
        <f t="array" ref="L99">IF(D99="","",D99-SUMPRODUCT(($B$1461:$B$1491=$J99)*1,D$1461:D$1491))</f>
        <v>0.31815974155301241</v>
      </c>
      <c r="M99" s="2" cm="1">
        <f t="array" ref="M99">IF(E99="","",E99-SUMPRODUCT(($B$1461:$B$1491=$J99)*1,E$1461:E$1491))</f>
        <v>0.41046765264909446</v>
      </c>
      <c r="N99" s="2" cm="1">
        <f t="array" ref="N99">IF(F99="","",F99-SUMPRODUCT(($B$1461:$B$1491=$J99)*1,F$1461:F$1491))</f>
        <v>0.37656240705795874</v>
      </c>
      <c r="O99" s="2" cm="1">
        <f t="array" ref="O99">IF(G99="","",G99-SUMPRODUCT(($B$1461:$B$1491=$J99)*1,G$1461:G$1491))</f>
        <v>0.43791364800946653</v>
      </c>
    </row>
    <row r="100" spans="1:15" x14ac:dyDescent="0.55000000000000004">
      <c r="A100" s="3">
        <v>4</v>
      </c>
      <c r="B100" s="3">
        <v>4</v>
      </c>
      <c r="C100" s="2">
        <f>IF(logVir!C100="","",LN(総労働時間!C100))</f>
        <v>9.2759165219327429</v>
      </c>
      <c r="D100" s="2">
        <f>IF(logVir!D100="","",LN(総労働時間!D100))</f>
        <v>9.0475718732670884</v>
      </c>
      <c r="E100" s="2">
        <f>IF(logVir!E100="","",LN(総労働時間!E100))</f>
        <v>8.9340170176054698</v>
      </c>
      <c r="F100" s="2">
        <f>IF(logVir!F100="","",LN(総労働時間!F100))</f>
        <v>8.7462225790547485</v>
      </c>
      <c r="G100" s="2">
        <f>IF(logVir!G100="","",LN(総労働時間!G100))</f>
        <v>8.9123336050428961</v>
      </c>
      <c r="I100" s="3">
        <v>4</v>
      </c>
      <c r="J100" s="3">
        <v>4</v>
      </c>
      <c r="K100" s="2" cm="1">
        <f t="array" ref="K100">IF(C100="","",C100-SUMPRODUCT(($B$1461:$B$1491=$J100)*1,C$1461:C$1491))</f>
        <v>-0.29795792967721724</v>
      </c>
      <c r="L100" s="2" cm="1">
        <f t="array" ref="L100">IF(D100="","",D100-SUMPRODUCT(($B$1461:$B$1491=$J100)*1,D$1461:D$1491))</f>
        <v>-0.3547514714941471</v>
      </c>
      <c r="M100" s="2" cm="1">
        <f t="array" ref="M100">IF(E100="","",E100-SUMPRODUCT(($B$1461:$B$1491=$J100)*1,E$1461:E$1491))</f>
        <v>-0.39960955095936512</v>
      </c>
      <c r="N100" s="2" cm="1">
        <f t="array" ref="N100">IF(F100="","",F100-SUMPRODUCT(($B$1461:$B$1491=$J100)*1,F$1461:F$1491))</f>
        <v>-0.43896268069106625</v>
      </c>
      <c r="O100" s="2" cm="1">
        <f t="array" ref="O100">IF(G100="","",G100-SUMPRODUCT(($B$1461:$B$1491=$J100)*1,G$1461:G$1491))</f>
        <v>-0.31453253306397144</v>
      </c>
    </row>
    <row r="101" spans="1:15" x14ac:dyDescent="0.55000000000000004">
      <c r="A101" s="3">
        <v>4</v>
      </c>
      <c r="B101" s="3">
        <v>5</v>
      </c>
      <c r="C101" s="2">
        <f>IF(logVir!C101="","",LN(総労働時間!C101))</f>
        <v>8.927631956182676</v>
      </c>
      <c r="D101" s="2">
        <f>IF(logVir!D101="","",LN(総労働時間!D101))</f>
        <v>8.7990313727820997</v>
      </c>
      <c r="E101" s="2">
        <f>IF(logVir!E101="","",LN(総労働時間!E101))</f>
        <v>8.883090555726465</v>
      </c>
      <c r="F101" s="2">
        <f>IF(logVir!F101="","",LN(総労働時間!F101))</f>
        <v>8.7992303894599484</v>
      </c>
      <c r="G101" s="2">
        <f>IF(logVir!G101="","",LN(総労働時間!G101))</f>
        <v>8.9369151781279346</v>
      </c>
      <c r="I101" s="3">
        <v>4</v>
      </c>
      <c r="J101" s="3">
        <v>5</v>
      </c>
      <c r="K101" s="2" cm="1">
        <f t="array" ref="K101">IF(C101="","",C101-SUMPRODUCT(($B$1461:$B$1491=$J101)*1,C$1461:C$1491))</f>
        <v>0.10613312715057077</v>
      </c>
      <c r="L101" s="2" cm="1">
        <f t="array" ref="L101">IF(D101="","",D101-SUMPRODUCT(($B$1461:$B$1491=$J101)*1,D$1461:D$1491))</f>
        <v>3.0796856228711533E-2</v>
      </c>
      <c r="M101" s="2" cm="1">
        <f t="array" ref="M101">IF(E101="","",E101-SUMPRODUCT(($B$1461:$B$1491=$J101)*1,E$1461:E$1491))</f>
        <v>8.1264513124066795E-2</v>
      </c>
      <c r="N101" s="2" cm="1">
        <f t="array" ref="N101">IF(F101="","",F101-SUMPRODUCT(($B$1461:$B$1491=$J101)*1,F$1461:F$1491))</f>
        <v>6.6930393857164816E-2</v>
      </c>
      <c r="O101" s="2" cm="1">
        <f t="array" ref="O101">IF(G101="","",G101-SUMPRODUCT(($B$1461:$B$1491=$J101)*1,G$1461:G$1491))</f>
        <v>0.15669558419891416</v>
      </c>
    </row>
    <row r="102" spans="1:15" x14ac:dyDescent="0.55000000000000004">
      <c r="A102" s="3">
        <v>4</v>
      </c>
      <c r="B102" s="3">
        <v>6</v>
      </c>
      <c r="C102" s="2">
        <f>IF(logVir!C102="","",LN(総労働時間!C102))</f>
        <v>8.7473155300769196</v>
      </c>
      <c r="D102" s="2">
        <f>IF(logVir!D102="","",LN(総労働時間!D102))</f>
        <v>8.696044850523112</v>
      </c>
      <c r="E102" s="2">
        <f>IF(logVir!E102="","",LN(総労働時間!E102))</f>
        <v>8.7978609419405025</v>
      </c>
      <c r="F102" s="2">
        <f>IF(logVir!F102="","",LN(総労働時間!F102))</f>
        <v>8.8010549660906499</v>
      </c>
      <c r="G102" s="2">
        <f>IF(logVir!G102="","",LN(総労働時間!G102))</f>
        <v>8.8210207690330762</v>
      </c>
      <c r="I102" s="3">
        <v>4</v>
      </c>
      <c r="J102" s="3">
        <v>6</v>
      </c>
      <c r="K102" s="2" cm="1">
        <f t="array" ref="K102">IF(C102="","",C102-SUMPRODUCT(($B$1461:$B$1491=$J102)*1,C$1461:C$1491))</f>
        <v>-0.5496546835419398</v>
      </c>
      <c r="L102" s="2" cm="1">
        <f t="array" ref="L102">IF(D102="","",D102-SUMPRODUCT(($B$1461:$B$1491=$J102)*1,D$1461:D$1491))</f>
        <v>-0.61181166587164526</v>
      </c>
      <c r="M102" s="2" cm="1">
        <f t="array" ref="M102">IF(E102="","",E102-SUMPRODUCT(($B$1461:$B$1491=$J102)*1,E$1461:E$1491))</f>
        <v>-0.53371827732364174</v>
      </c>
      <c r="N102" s="2" cm="1">
        <f t="array" ref="N102">IF(F102="","",F102-SUMPRODUCT(($B$1461:$B$1491=$J102)*1,F$1461:F$1491))</f>
        <v>-0.52837964284991834</v>
      </c>
      <c r="O102" s="2" cm="1">
        <f t="array" ref="O102">IF(G102="","",G102-SUMPRODUCT(($B$1461:$B$1491=$J102)*1,G$1461:G$1491))</f>
        <v>-0.54647433208249474</v>
      </c>
    </row>
    <row r="103" spans="1:15" x14ac:dyDescent="0.55000000000000004">
      <c r="A103" s="3">
        <v>4</v>
      </c>
      <c r="B103" s="3">
        <v>7</v>
      </c>
      <c r="C103" s="2">
        <f>IF(logVir!C103="","",LN(総労働時間!C103))</f>
        <v>9.2048567796092797</v>
      </c>
      <c r="D103" s="2">
        <f>IF(logVir!D103="","",LN(総労働時間!D103))</f>
        <v>9.3105240711980866</v>
      </c>
      <c r="E103" s="2">
        <f>IF(logVir!E103="","",LN(総労働時間!E103))</f>
        <v>9.2279908444222283</v>
      </c>
      <c r="F103" s="2">
        <f>IF(logVir!F103="","",LN(総労働時間!F103))</f>
        <v>9.1286845482984447</v>
      </c>
      <c r="G103" s="2">
        <f>IF(logVir!G103="","",LN(総労働時間!G103))</f>
        <v>9.2557077267589847</v>
      </c>
      <c r="I103" s="3">
        <v>4</v>
      </c>
      <c r="J103" s="3">
        <v>7</v>
      </c>
      <c r="K103" s="2" cm="1">
        <f t="array" ref="K103">IF(C103="","",C103-SUMPRODUCT(($B$1461:$B$1491=$J103)*1,C$1461:C$1491))</f>
        <v>-2.1294851627313705E-2</v>
      </c>
      <c r="L103" s="2" cm="1">
        <f t="array" ref="L103">IF(D103="","",D103-SUMPRODUCT(($B$1461:$B$1491=$J103)*1,D$1461:D$1491))</f>
        <v>0.11299848406290991</v>
      </c>
      <c r="M103" s="2" cm="1">
        <f t="array" ref="M103">IF(E103="","",E103-SUMPRODUCT(($B$1461:$B$1491=$J103)*1,E$1461:E$1491))</f>
        <v>9.3066484738084654E-2</v>
      </c>
      <c r="N103" s="2" cm="1">
        <f t="array" ref="N103">IF(F103="","",F103-SUMPRODUCT(($B$1461:$B$1491=$J103)*1,F$1461:F$1491))</f>
        <v>5.5050603403206111E-2</v>
      </c>
      <c r="O103" s="2" cm="1">
        <f t="array" ref="O103">IF(G103="","",G103-SUMPRODUCT(($B$1461:$B$1491=$J103)*1,G$1461:G$1491))</f>
        <v>0.14981751163371904</v>
      </c>
    </row>
    <row r="104" spans="1:15" x14ac:dyDescent="0.55000000000000004">
      <c r="A104" s="3">
        <v>4</v>
      </c>
      <c r="B104" s="3">
        <v>8</v>
      </c>
      <c r="C104" s="2">
        <f>IF(logVir!C104="","",LN(総労働時間!C104))</f>
        <v>9.0740101400412136</v>
      </c>
      <c r="D104" s="2">
        <f>IF(logVir!D104="","",LN(総労働時間!D104))</f>
        <v>9.0853453823188168</v>
      </c>
      <c r="E104" s="2">
        <f>IF(logVir!E104="","",LN(総労働時間!E104))</f>
        <v>9.167235408914264</v>
      </c>
      <c r="F104" s="2">
        <f>IF(logVir!F104="","",LN(総労働時間!F104))</f>
        <v>9.0988121956745278</v>
      </c>
      <c r="G104" s="2">
        <f>IF(logVir!G104="","",LN(総労働時間!G104))</f>
        <v>9.1995603162427813</v>
      </c>
      <c r="I104" s="3">
        <v>4</v>
      </c>
      <c r="J104" s="3">
        <v>8</v>
      </c>
      <c r="K104" s="2" cm="1">
        <f t="array" ref="K104">IF(C104="","",C104-SUMPRODUCT(($B$1461:$B$1491=$J104)*1,C$1461:C$1491))</f>
        <v>-0.12592370163724453</v>
      </c>
      <c r="L104" s="2" cm="1">
        <f t="array" ref="L104">IF(D104="","",D104-SUMPRODUCT(($B$1461:$B$1491=$J104)*1,D$1461:D$1491))</f>
        <v>-0.20255242091159253</v>
      </c>
      <c r="M104" s="2" cm="1">
        <f t="array" ref="M104">IF(E104="","",E104-SUMPRODUCT(($B$1461:$B$1491=$J104)*1,E$1461:E$1491))</f>
        <v>-0.12444394950662208</v>
      </c>
      <c r="N104" s="2" cm="1">
        <f t="array" ref="N104">IF(F104="","",F104-SUMPRODUCT(($B$1461:$B$1491=$J104)*1,F$1461:F$1491))</f>
        <v>-0.1783855938741592</v>
      </c>
      <c r="O104" s="2" cm="1">
        <f t="array" ref="O104">IF(G104="","",G104-SUMPRODUCT(($B$1461:$B$1491=$J104)*1,G$1461:G$1491))</f>
        <v>-0.1281003324305221</v>
      </c>
    </row>
    <row r="105" spans="1:15" x14ac:dyDescent="0.55000000000000004">
      <c r="A105" s="3">
        <v>4</v>
      </c>
      <c r="B105" s="3">
        <v>9</v>
      </c>
      <c r="C105" s="2">
        <f>IF(logVir!C105="","",LN(総労働時間!C105))</f>
        <v>9.7490395218640504</v>
      </c>
      <c r="D105" s="2">
        <f>IF(logVir!D105="","",LN(総労働時間!D105))</f>
        <v>9.7992093566479621</v>
      </c>
      <c r="E105" s="2">
        <f>IF(logVir!E105="","",LN(総労働時間!E105))</f>
        <v>9.9036814577445575</v>
      </c>
      <c r="F105" s="2">
        <f>IF(logVir!F105="","",LN(総労働時間!F105))</f>
        <v>9.8119673019200011</v>
      </c>
      <c r="G105" s="2">
        <f>IF(logVir!G105="","",LN(総労働時間!G105))</f>
        <v>9.8490646788776424</v>
      </c>
      <c r="I105" s="3">
        <v>4</v>
      </c>
      <c r="J105" s="3">
        <v>9</v>
      </c>
      <c r="K105" s="2" cm="1">
        <f t="array" ref="K105">IF(C105="","",C105-SUMPRODUCT(($B$1461:$B$1491=$J105)*1,C$1461:C$1491))</f>
        <v>-0.22014226530658298</v>
      </c>
      <c r="L105" s="2" cm="1">
        <f t="array" ref="L105">IF(D105="","",D105-SUMPRODUCT(($B$1461:$B$1491=$J105)*1,D$1461:D$1491))</f>
        <v>-0.12507704301898137</v>
      </c>
      <c r="M105" s="2" cm="1">
        <f t="array" ref="M105">IF(E105="","",E105-SUMPRODUCT(($B$1461:$B$1491=$J105)*1,E$1461:E$1491))</f>
        <v>-9.9849333533335027E-2</v>
      </c>
      <c r="N105" s="2" cm="1">
        <f t="array" ref="N105">IF(F105="","",F105-SUMPRODUCT(($B$1461:$B$1491=$J105)*1,F$1461:F$1491))</f>
        <v>-8.5399548116598112E-2</v>
      </c>
      <c r="O105" s="2" cm="1">
        <f t="array" ref="O105">IF(G105="","",G105-SUMPRODUCT(($B$1461:$B$1491=$J105)*1,G$1461:G$1491))</f>
        <v>-9.3373500257317943E-2</v>
      </c>
    </row>
    <row r="106" spans="1:15" x14ac:dyDescent="0.55000000000000004">
      <c r="A106" s="3">
        <v>4</v>
      </c>
      <c r="B106" s="3">
        <v>10</v>
      </c>
      <c r="C106" s="2">
        <f>IF(logVir!C106="","",LN(総労働時間!C106))</f>
        <v>10.236299240120852</v>
      </c>
      <c r="D106" s="2">
        <f>IF(logVir!D106="","",LN(総労働時間!D106))</f>
        <v>10.243361300321711</v>
      </c>
      <c r="E106" s="2">
        <f>IF(logVir!E106="","",LN(総労働時間!E106))</f>
        <v>10.285896234297141</v>
      </c>
      <c r="F106" s="2">
        <f>IF(logVir!F106="","",LN(総労働時間!F106))</f>
        <v>10.231960037399832</v>
      </c>
      <c r="G106" s="2">
        <f>IF(logVir!G106="","",LN(総労働時間!G106))</f>
        <v>10.486204013175458</v>
      </c>
      <c r="I106" s="3">
        <v>4</v>
      </c>
      <c r="J106" s="3">
        <v>10</v>
      </c>
      <c r="K106" s="2" cm="1">
        <f t="array" ref="K106">IF(C106="","",C106-SUMPRODUCT(($B$1461:$B$1491=$J106)*1,C$1461:C$1491))</f>
        <v>-0.23369398884465298</v>
      </c>
      <c r="L106" s="2" cm="1">
        <f t="array" ref="L106">IF(D106="","",D106-SUMPRODUCT(($B$1461:$B$1491=$J106)*1,D$1461:D$1491))</f>
        <v>-0.24473804050447256</v>
      </c>
      <c r="M106" s="2" cm="1">
        <f t="array" ref="M106">IF(E106="","",E106-SUMPRODUCT(($B$1461:$B$1491=$J106)*1,E$1461:E$1491))</f>
        <v>-0.24189648463123881</v>
      </c>
      <c r="N106" s="2" cm="1">
        <f t="array" ref="N106">IF(F106="","",F106-SUMPRODUCT(($B$1461:$B$1491=$J106)*1,F$1461:F$1491))</f>
        <v>-0.23175236989745507</v>
      </c>
      <c r="O106" s="2" cm="1">
        <f t="array" ref="O106">IF(G106="","",G106-SUMPRODUCT(($B$1461:$B$1491=$J106)*1,G$1461:G$1491))</f>
        <v>-4.7610117187872447E-2</v>
      </c>
    </row>
    <row r="107" spans="1:15" x14ac:dyDescent="0.55000000000000004">
      <c r="A107" s="3">
        <v>4</v>
      </c>
      <c r="B107" s="3">
        <v>11</v>
      </c>
      <c r="C107" s="2">
        <f>IF(logVir!C107="","",LN(総労働時間!C107))</f>
        <v>10.455182257261185</v>
      </c>
      <c r="D107" s="2">
        <f>IF(logVir!D107="","",LN(総労働時間!D107))</f>
        <v>10.263260971079982</v>
      </c>
      <c r="E107" s="2">
        <f>IF(logVir!E107="","",LN(総労働時間!E107))</f>
        <v>10.289484405936157</v>
      </c>
      <c r="F107" s="2">
        <f>IF(logVir!F107="","",LN(総労働時間!F107))</f>
        <v>10.209681467305426</v>
      </c>
      <c r="G107" s="2">
        <f>IF(logVir!G107="","",LN(総労働時間!G107))</f>
        <v>10.221090038877268</v>
      </c>
      <c r="I107" s="3">
        <v>4</v>
      </c>
      <c r="J107" s="3">
        <v>11</v>
      </c>
      <c r="K107" s="2" cm="1">
        <f t="array" ref="K107">IF(C107="","",C107-SUMPRODUCT(($B$1461:$B$1491=$J107)*1,C$1461:C$1491))</f>
        <v>0.66248827198751847</v>
      </c>
      <c r="L107" s="2" cm="1">
        <f t="array" ref="L107">IF(D107="","",D107-SUMPRODUCT(($B$1461:$B$1491=$J107)*1,D$1461:D$1491))</f>
        <v>0.66550585257252415</v>
      </c>
      <c r="M107" s="2" cm="1">
        <f t="array" ref="M107">IF(E107="","",E107-SUMPRODUCT(($B$1461:$B$1491=$J107)*1,E$1461:E$1491))</f>
        <v>0.70345096152908404</v>
      </c>
      <c r="N107" s="2" cm="1">
        <f t="array" ref="N107">IF(F107="","",F107-SUMPRODUCT(($B$1461:$B$1491=$J107)*1,F$1461:F$1491))</f>
        <v>0.65839392757174764</v>
      </c>
      <c r="O107" s="2" cm="1">
        <f t="array" ref="O107">IF(G107="","",G107-SUMPRODUCT(($B$1461:$B$1491=$J107)*1,G$1461:G$1491))</f>
        <v>0.66463263716869747</v>
      </c>
    </row>
    <row r="108" spans="1:15" x14ac:dyDescent="0.55000000000000004">
      <c r="A108" s="3">
        <v>4</v>
      </c>
      <c r="B108" s="3">
        <v>12</v>
      </c>
      <c r="C108" s="2">
        <f>IF(logVir!C108="","",LN(総労働時間!C108))</f>
        <v>9.455125816961127</v>
      </c>
      <c r="D108" s="2">
        <f>IF(logVir!D108="","",LN(総労働時間!D108))</f>
        <v>9.4921179645957601</v>
      </c>
      <c r="E108" s="2">
        <f>IF(logVir!E108="","",LN(総労働時間!E108))</f>
        <v>9.5952760642676083</v>
      </c>
      <c r="F108" s="2">
        <f>IF(logVir!F108="","",LN(総労働時間!F108))</f>
        <v>9.5965450303922459</v>
      </c>
      <c r="G108" s="2">
        <f>IF(logVir!G108="","",LN(総労働時間!G108))</f>
        <v>9.7693753611734042</v>
      </c>
      <c r="I108" s="3">
        <v>4</v>
      </c>
      <c r="J108" s="3">
        <v>12</v>
      </c>
      <c r="K108" s="2" cm="1">
        <f t="array" ref="K108">IF(C108="","",C108-SUMPRODUCT(($B$1461:$B$1491=$J108)*1,C$1461:C$1491))</f>
        <v>-0.13862022358978265</v>
      </c>
      <c r="L108" s="2" cm="1">
        <f t="array" ref="L108">IF(D108="","",D108-SUMPRODUCT(($B$1461:$B$1491=$J108)*1,D$1461:D$1491))</f>
        <v>-1.2900884076996633E-2</v>
      </c>
      <c r="M108" s="2" cm="1">
        <f t="array" ref="M108">IF(E108="","",E108-SUMPRODUCT(($B$1461:$B$1491=$J108)*1,E$1461:E$1491))</f>
        <v>0.10879260157127391</v>
      </c>
      <c r="N108" s="2" cm="1">
        <f t="array" ref="N108">IF(F108="","",F108-SUMPRODUCT(($B$1461:$B$1491=$J108)*1,F$1461:F$1491))</f>
        <v>0.1686819242811648</v>
      </c>
      <c r="O108" s="2" cm="1">
        <f t="array" ref="O108">IF(G108="","",G108-SUMPRODUCT(($B$1461:$B$1491=$J108)*1,G$1461:G$1491))</f>
        <v>0.26015997655720469</v>
      </c>
    </row>
    <row r="109" spans="1:15" x14ac:dyDescent="0.55000000000000004">
      <c r="A109" s="3">
        <v>4</v>
      </c>
      <c r="B109" s="3">
        <v>13</v>
      </c>
      <c r="C109" s="2">
        <f>IF(logVir!C109="","",LN(総労働時間!C109))</f>
        <v>9.0292143130352525</v>
      </c>
      <c r="D109" s="2">
        <f>IF(logVir!D109="","",LN(総労働時間!D109))</f>
        <v>8.8386495036917978</v>
      </c>
      <c r="E109" s="2">
        <f>IF(logVir!E109="","",LN(総労働時間!E109))</f>
        <v>8.9074112667048695</v>
      </c>
      <c r="F109" s="2">
        <f>IF(logVir!F109="","",LN(総労働時間!F109))</f>
        <v>8.6617426317350574</v>
      </c>
      <c r="G109" s="2">
        <f>IF(logVir!G109="","",LN(総労働時間!G109))</f>
        <v>8.6640258174133908</v>
      </c>
      <c r="I109" s="3">
        <v>4</v>
      </c>
      <c r="J109" s="3">
        <v>13</v>
      </c>
      <c r="K109" s="2" cm="1">
        <f t="array" ref="K109">IF(C109="","",C109-SUMPRODUCT(($B$1461:$B$1491=$J109)*1,C$1461:C$1491))</f>
        <v>0.29557184405111769</v>
      </c>
      <c r="L109" s="2" cm="1">
        <f t="array" ref="L109">IF(D109="","",D109-SUMPRODUCT(($B$1461:$B$1491=$J109)*1,D$1461:D$1491))</f>
        <v>0.9033712343631235</v>
      </c>
      <c r="M109" s="2" cm="1">
        <f t="array" ref="M109">IF(E109="","",E109-SUMPRODUCT(($B$1461:$B$1491=$J109)*1,E$1461:E$1491))</f>
        <v>0.91246738227469137</v>
      </c>
      <c r="N109" s="2" cm="1">
        <f t="array" ref="N109">IF(F109="","",F109-SUMPRODUCT(($B$1461:$B$1491=$J109)*1,F$1461:F$1491))</f>
        <v>0.79775187165931793</v>
      </c>
      <c r="O109" s="2" cm="1">
        <f t="array" ref="O109">IF(G109="","",G109-SUMPRODUCT(($B$1461:$B$1491=$J109)*1,G$1461:G$1491))</f>
        <v>0.84337889394953347</v>
      </c>
    </row>
    <row r="110" spans="1:15" x14ac:dyDescent="0.55000000000000004">
      <c r="A110" s="3">
        <v>4</v>
      </c>
      <c r="B110" s="3">
        <v>14</v>
      </c>
      <c r="C110" s="2">
        <f>IF(logVir!C110="","",LN(総労働時間!C110))</f>
        <v>9.8845000547024942</v>
      </c>
      <c r="D110" s="2">
        <f>IF(logVir!D110="","",LN(総労働時間!D110))</f>
        <v>10.061511025706851</v>
      </c>
      <c r="E110" s="2">
        <f>IF(logVir!E110="","",LN(総労働時間!E110))</f>
        <v>10.077884424034359</v>
      </c>
      <c r="F110" s="2">
        <f>IF(logVir!F110="","",LN(総労働時間!F110))</f>
        <v>10.011277055493016</v>
      </c>
      <c r="G110" s="2">
        <f>IF(logVir!G110="","",LN(総労働時間!G110))</f>
        <v>10.172797087867318</v>
      </c>
      <c r="I110" s="3">
        <v>4</v>
      </c>
      <c r="J110" s="3">
        <v>14</v>
      </c>
      <c r="K110" s="2" cm="1">
        <f t="array" ref="K110">IF(C110="","",C110-SUMPRODUCT(($B$1461:$B$1491=$J110)*1,C$1461:C$1491))</f>
        <v>6.0858648210446731E-2</v>
      </c>
      <c r="L110" s="2" cm="1">
        <f t="array" ref="L110">IF(D110="","",D110-SUMPRODUCT(($B$1461:$B$1491=$J110)*1,D$1461:D$1491))</f>
        <v>0.14683718931273049</v>
      </c>
      <c r="M110" s="2" cm="1">
        <f t="array" ref="M110">IF(E110="","",E110-SUMPRODUCT(($B$1461:$B$1491=$J110)*1,E$1461:E$1491))</f>
        <v>0.12511635214815087</v>
      </c>
      <c r="N110" s="2" cm="1">
        <f t="array" ref="N110">IF(F110="","",F110-SUMPRODUCT(($B$1461:$B$1491=$J110)*1,F$1461:F$1491))</f>
        <v>0.1145050706222186</v>
      </c>
      <c r="O110" s="2" cm="1">
        <f t="array" ref="O110">IF(G110="","",G110-SUMPRODUCT(($B$1461:$B$1491=$J110)*1,G$1461:G$1491))</f>
        <v>0.23491441598478957</v>
      </c>
    </row>
    <row r="111" spans="1:15" x14ac:dyDescent="0.55000000000000004">
      <c r="A111" s="3">
        <v>4</v>
      </c>
      <c r="B111" s="3">
        <v>15</v>
      </c>
      <c r="C111" s="2">
        <f>IF(logVir!C111="","",LN(総労働時間!C111))</f>
        <v>9.65184815647868</v>
      </c>
      <c r="D111" s="2">
        <f>IF(logVir!D111="","",LN(総労働時間!D111))</f>
        <v>9.4686766847453043</v>
      </c>
      <c r="E111" s="2">
        <f>IF(logVir!E111="","",LN(総労働時間!E111))</f>
        <v>9.4543305891764788</v>
      </c>
      <c r="F111" s="2">
        <f>IF(logVir!F111="","",LN(総労働時間!F111))</f>
        <v>9.2967666642418667</v>
      </c>
      <c r="G111" s="2">
        <f>IF(logVir!G111="","",LN(総労働時間!G111))</f>
        <v>9.2685833242934983</v>
      </c>
      <c r="I111" s="3">
        <v>4</v>
      </c>
      <c r="J111" s="3">
        <v>15</v>
      </c>
      <c r="K111" s="2" cm="1">
        <f t="array" ref="K111">IF(C111="","",C111-SUMPRODUCT(($B$1461:$B$1491=$J111)*1,C$1461:C$1491))</f>
        <v>0.40130368406098249</v>
      </c>
      <c r="L111" s="2" cm="1">
        <f t="array" ref="L111">IF(D111="","",D111-SUMPRODUCT(($B$1461:$B$1491=$J111)*1,D$1461:D$1491))</f>
        <v>0.35014347116634426</v>
      </c>
      <c r="M111" s="2" cm="1">
        <f t="array" ref="M111">IF(E111="","",E111-SUMPRODUCT(($B$1461:$B$1491=$J111)*1,E$1461:E$1491))</f>
        <v>0.39611971172584681</v>
      </c>
      <c r="N111" s="2" cm="1">
        <f t="array" ref="N111">IF(F111="","",F111-SUMPRODUCT(($B$1461:$B$1491=$J111)*1,F$1461:F$1491))</f>
        <v>0.34603968914537298</v>
      </c>
      <c r="O111" s="2" cm="1">
        <f t="array" ref="O111">IF(G111="","",G111-SUMPRODUCT(($B$1461:$B$1491=$J111)*1,G$1461:G$1491))</f>
        <v>0.28111858754705921</v>
      </c>
    </row>
    <row r="112" spans="1:15" x14ac:dyDescent="0.55000000000000004">
      <c r="A112" s="3">
        <v>4</v>
      </c>
      <c r="B112" s="3">
        <v>16</v>
      </c>
      <c r="C112" s="2">
        <f>IF(logVir!C112="","",LN(総労働時間!C112))</f>
        <v>10.276774059229373</v>
      </c>
      <c r="D112" s="2">
        <f>IF(logVir!D112="","",LN(総労働時間!D112))</f>
        <v>10.278417966484426</v>
      </c>
      <c r="E112" s="2">
        <f>IF(logVir!E112="","",LN(総労働時間!E112))</f>
        <v>10.334751807095035</v>
      </c>
      <c r="F112" s="2">
        <f>IF(logVir!F112="","",LN(総労働時間!F112))</f>
        <v>10.223293193100922</v>
      </c>
      <c r="G112" s="2">
        <f>IF(logVir!G112="","",LN(総労働時間!G112))</f>
        <v>10.323858490348936</v>
      </c>
      <c r="I112" s="3">
        <v>4</v>
      </c>
      <c r="J112" s="3">
        <v>16</v>
      </c>
      <c r="K112" s="2" cm="1">
        <f t="array" ref="K112">IF(C112="","",C112-SUMPRODUCT(($B$1461:$B$1491=$J112)*1,C$1461:C$1491))</f>
        <v>-0.20990346494952483</v>
      </c>
      <c r="L112" s="2" cm="1">
        <f t="array" ref="L112">IF(D112="","",D112-SUMPRODUCT(($B$1461:$B$1491=$J112)*1,D$1461:D$1491))</f>
        <v>-0.19455021270240636</v>
      </c>
      <c r="M112" s="2" cm="1">
        <f t="array" ref="M112">IF(E112="","",E112-SUMPRODUCT(($B$1461:$B$1491=$J112)*1,E$1461:E$1491))</f>
        <v>-0.13191665254780283</v>
      </c>
      <c r="N112" s="2" cm="1">
        <f t="array" ref="N112">IF(F112="","",F112-SUMPRODUCT(($B$1461:$B$1491=$J112)*1,F$1461:F$1491))</f>
        <v>-0.14334102191801357</v>
      </c>
      <c r="O112" s="2" cm="1">
        <f t="array" ref="O112">IF(G112="","",G112-SUMPRODUCT(($B$1461:$B$1491=$J112)*1,G$1461:G$1491))</f>
        <v>-9.6991443813200462E-2</v>
      </c>
    </row>
    <row r="113" spans="1:15" x14ac:dyDescent="0.55000000000000004">
      <c r="A113" s="3">
        <v>4</v>
      </c>
      <c r="B113" s="3">
        <v>17</v>
      </c>
      <c r="C113" s="2">
        <f>IF(logVir!C113="","",LN(総労働時間!C113))</f>
        <v>10.331662477875009</v>
      </c>
      <c r="D113" s="2">
        <f>IF(logVir!D113="","",LN(総労働時間!D113))</f>
        <v>10.295605292861524</v>
      </c>
      <c r="E113" s="2">
        <f>IF(logVir!E113="","",LN(総労働時間!E113))</f>
        <v>10.286620006405474</v>
      </c>
      <c r="F113" s="2">
        <f>IF(logVir!F113="","",LN(総労働時間!F113))</f>
        <v>10.317192713922534</v>
      </c>
      <c r="G113" s="2">
        <f>IF(logVir!G113="","",LN(総労働時間!G113))</f>
        <v>10.39347205796795</v>
      </c>
      <c r="I113" s="3">
        <v>4</v>
      </c>
      <c r="J113" s="3">
        <v>17</v>
      </c>
      <c r="K113" s="2" cm="1">
        <f t="array" ref="K113">IF(C113="","",C113-SUMPRODUCT(($B$1461:$B$1491=$J113)*1,C$1461:C$1491))</f>
        <v>0.39058258571126458</v>
      </c>
      <c r="L113" s="2" cm="1">
        <f t="array" ref="L113">IF(D113="","",D113-SUMPRODUCT(($B$1461:$B$1491=$J113)*1,D$1461:D$1491))</f>
        <v>0.43328160249981984</v>
      </c>
      <c r="M113" s="2" cm="1">
        <f t="array" ref="M113">IF(E113="","",E113-SUMPRODUCT(($B$1461:$B$1491=$J113)*1,E$1461:E$1491))</f>
        <v>0.44435944174432151</v>
      </c>
      <c r="N113" s="2" cm="1">
        <f t="array" ref="N113">IF(F113="","",F113-SUMPRODUCT(($B$1461:$B$1491=$J113)*1,F$1461:F$1491))</f>
        <v>0.42710419312003722</v>
      </c>
      <c r="O113" s="2" cm="1">
        <f t="array" ref="O113">IF(G113="","",G113-SUMPRODUCT(($B$1461:$B$1491=$J113)*1,G$1461:G$1491))</f>
        <v>0.44234046915883951</v>
      </c>
    </row>
    <row r="114" spans="1:15" x14ac:dyDescent="0.55000000000000004">
      <c r="A114" s="3">
        <v>4</v>
      </c>
      <c r="B114" s="3">
        <v>18</v>
      </c>
      <c r="C114" s="2">
        <f>IF(logVir!C114="","",LN(総労働時間!C114))</f>
        <v>12.197090082277791</v>
      </c>
      <c r="D114" s="2">
        <f>IF(logVir!D114="","",LN(総労働時間!D114))</f>
        <v>12.38778009080097</v>
      </c>
      <c r="E114" s="2">
        <f>IF(logVir!E114="","",LN(総労働時間!E114))</f>
        <v>12.343766077215035</v>
      </c>
      <c r="F114" s="2">
        <f>IF(logVir!F114="","",LN(総労働時間!F114))</f>
        <v>12.334063688621198</v>
      </c>
      <c r="G114" s="2">
        <f>IF(logVir!G114="","",LN(総労働時間!G114))</f>
        <v>12.222604839000065</v>
      </c>
      <c r="I114" s="3">
        <v>4</v>
      </c>
      <c r="J114" s="3">
        <v>18</v>
      </c>
      <c r="K114" s="2" cm="1">
        <f t="array" ref="K114">IF(C114="","",C114-SUMPRODUCT(($B$1461:$B$1491=$J114)*1,C$1461:C$1491))</f>
        <v>0.27003236964818278</v>
      </c>
      <c r="L114" s="2" cm="1">
        <f t="array" ref="L114">IF(D114="","",D114-SUMPRODUCT(($B$1461:$B$1491=$J114)*1,D$1461:D$1491))</f>
        <v>0.4633653459934326</v>
      </c>
      <c r="M114" s="2" cm="1">
        <f t="array" ref="M114">IF(E114="","",E114-SUMPRODUCT(($B$1461:$B$1491=$J114)*1,E$1461:E$1491))</f>
        <v>0.45296846041535765</v>
      </c>
      <c r="N114" s="2" cm="1">
        <f t="array" ref="N114">IF(F114="","",F114-SUMPRODUCT(($B$1461:$B$1491=$J114)*1,F$1461:F$1491))</f>
        <v>0.47471112394450365</v>
      </c>
      <c r="O114" s="2" cm="1">
        <f t="array" ref="O114">IF(G114="","",G114-SUMPRODUCT(($B$1461:$B$1491=$J114)*1,G$1461:G$1491))</f>
        <v>0.3784449364597684</v>
      </c>
    </row>
    <row r="115" spans="1:15" x14ac:dyDescent="0.55000000000000004">
      <c r="A115" s="3">
        <v>4</v>
      </c>
      <c r="B115" s="3">
        <v>19</v>
      </c>
      <c r="C115" s="2">
        <f>IF(logVir!C115="","",LN(総労働時間!C115))</f>
        <v>11.641112095581862</v>
      </c>
      <c r="D115" s="2">
        <f>IF(logVir!D115="","",LN(総労働時間!D115))</f>
        <v>11.905761442106698</v>
      </c>
      <c r="E115" s="2">
        <f>IF(logVir!E115="","",LN(総労働時間!E115))</f>
        <v>11.895913380676433</v>
      </c>
      <c r="F115" s="2">
        <f>IF(logVir!F115="","",LN(総労働時間!F115))</f>
        <v>11.813985508069502</v>
      </c>
      <c r="G115" s="2">
        <f>IF(logVir!G115="","",LN(総労働時間!G115))</f>
        <v>11.883334223558196</v>
      </c>
      <c r="I115" s="3">
        <v>4</v>
      </c>
      <c r="J115" s="3">
        <v>19</v>
      </c>
      <c r="K115" s="2" cm="1">
        <f t="array" ref="K115">IF(C115="","",C115-SUMPRODUCT(($B$1461:$B$1491=$J115)*1,C$1461:C$1491))</f>
        <v>0.41289002004512909</v>
      </c>
      <c r="L115" s="2" cm="1">
        <f t="array" ref="L115">IF(D115="","",D115-SUMPRODUCT(($B$1461:$B$1491=$J115)*1,D$1461:D$1491))</f>
        <v>0.67571979350480404</v>
      </c>
      <c r="M115" s="2" cm="1">
        <f t="array" ref="M115">IF(E115="","",E115-SUMPRODUCT(($B$1461:$B$1491=$J115)*1,E$1461:E$1491))</f>
        <v>0.69405079732910124</v>
      </c>
      <c r="N115" s="2" cm="1">
        <f t="array" ref="N115">IF(F115="","",F115-SUMPRODUCT(($B$1461:$B$1491=$J115)*1,F$1461:F$1491))</f>
        <v>0.62201109357896911</v>
      </c>
      <c r="O115" s="2" cm="1">
        <f t="array" ref="O115">IF(G115="","",G115-SUMPRODUCT(($B$1461:$B$1491=$J115)*1,G$1461:G$1491))</f>
        <v>0.65603494832573084</v>
      </c>
    </row>
    <row r="116" spans="1:15" x14ac:dyDescent="0.55000000000000004">
      <c r="A116" s="3">
        <v>4</v>
      </c>
      <c r="B116" s="3">
        <v>20</v>
      </c>
      <c r="C116" s="2">
        <f>IF(logVir!C116="","",LN(総労働時間!C116))</f>
        <v>12.302276155303206</v>
      </c>
      <c r="D116" s="2">
        <f>IF(logVir!D116="","",LN(総労働時間!D116))</f>
        <v>12.360656037050273</v>
      </c>
      <c r="E116" s="2">
        <f>IF(logVir!E116="","",LN(総労働時間!E116))</f>
        <v>12.32767965311057</v>
      </c>
      <c r="F116" s="2">
        <f>IF(logVir!F116="","",LN(総労働時間!F116))</f>
        <v>12.223099304030283</v>
      </c>
      <c r="G116" s="2">
        <f>IF(logVir!G116="","",LN(総労働時間!G116))</f>
        <v>12.264495159463584</v>
      </c>
      <c r="I116" s="3">
        <v>4</v>
      </c>
      <c r="J116" s="3">
        <v>20</v>
      </c>
      <c r="K116" s="2" cm="1">
        <f t="array" ref="K116">IF(C116="","",C116-SUMPRODUCT(($B$1461:$B$1491=$J116)*1,C$1461:C$1491))</f>
        <v>0.19957082286959782</v>
      </c>
      <c r="L116" s="2" cm="1">
        <f t="array" ref="L116">IF(D116="","",D116-SUMPRODUCT(($B$1461:$B$1491=$J116)*1,D$1461:D$1491))</f>
        <v>0.30342389235239686</v>
      </c>
      <c r="M116" s="2" cm="1">
        <f t="array" ref="M116">IF(E116="","",E116-SUMPRODUCT(($B$1461:$B$1491=$J116)*1,E$1461:E$1491))</f>
        <v>0.30391447286962681</v>
      </c>
      <c r="N116" s="2" cm="1">
        <f t="array" ref="N116">IF(F116="","",F116-SUMPRODUCT(($B$1461:$B$1491=$J116)*1,F$1461:F$1491))</f>
        <v>0.27451476683020104</v>
      </c>
      <c r="O116" s="2" cm="1">
        <f t="array" ref="O116">IF(G116="","",G116-SUMPRODUCT(($B$1461:$B$1491=$J116)*1,G$1461:G$1491))</f>
        <v>0.25059632686150835</v>
      </c>
    </row>
    <row r="117" spans="1:15" x14ac:dyDescent="0.55000000000000004">
      <c r="A117" s="3">
        <v>4</v>
      </c>
      <c r="B117" s="3">
        <v>21</v>
      </c>
      <c r="C117" s="2">
        <f>IF(logVir!C117="","",LN(総労働時間!C117))</f>
        <v>11.931444444150827</v>
      </c>
      <c r="D117" s="2">
        <f>IF(logVir!D117="","",LN(総労働時間!D117))</f>
        <v>12.008797442076187</v>
      </c>
      <c r="E117" s="2">
        <f>IF(logVir!E117="","",LN(総労働時間!E117))</f>
        <v>11.963989288097654</v>
      </c>
      <c r="F117" s="2">
        <f>IF(logVir!F117="","",LN(総労働時間!F117))</f>
        <v>11.927870760052381</v>
      </c>
      <c r="G117" s="2">
        <f>IF(logVir!G117="","",LN(総労働時間!G117))</f>
        <v>11.886684302085916</v>
      </c>
      <c r="I117" s="3">
        <v>4</v>
      </c>
      <c r="J117" s="3">
        <v>21</v>
      </c>
      <c r="K117" s="2" cm="1">
        <f t="array" ref="K117">IF(C117="","",C117-SUMPRODUCT(($B$1461:$B$1491=$J117)*1,C$1461:C$1491))</f>
        <v>0.37039067506397672</v>
      </c>
      <c r="L117" s="2" cm="1">
        <f t="array" ref="L117">IF(D117="","",D117-SUMPRODUCT(($B$1461:$B$1491=$J117)*1,D$1461:D$1491))</f>
        <v>0.43660422191028481</v>
      </c>
      <c r="M117" s="2" cm="1">
        <f t="array" ref="M117">IF(E117="","",E117-SUMPRODUCT(($B$1461:$B$1491=$J117)*1,E$1461:E$1491))</f>
        <v>0.41739517459252262</v>
      </c>
      <c r="N117" s="2" cm="1">
        <f t="array" ref="N117">IF(F117="","",F117-SUMPRODUCT(($B$1461:$B$1491=$J117)*1,F$1461:F$1491))</f>
        <v>0.43615848957334613</v>
      </c>
      <c r="O117" s="2" cm="1">
        <f t="array" ref="O117">IF(G117="","",G117-SUMPRODUCT(($B$1461:$B$1491=$J117)*1,G$1461:G$1491))</f>
        <v>0.34131518264022098</v>
      </c>
    </row>
    <row r="118" spans="1:15" x14ac:dyDescent="0.55000000000000004">
      <c r="A118" s="3">
        <v>4</v>
      </c>
      <c r="B118" s="3">
        <v>22</v>
      </c>
      <c r="C118" s="2">
        <f>IF(logVir!C118="","",LN(総労働時間!C118))</f>
        <v>11.795643806546842</v>
      </c>
      <c r="D118" s="2">
        <f>IF(logVir!D118="","",LN(総労働時間!D118))</f>
        <v>11.672217586336158</v>
      </c>
      <c r="E118" s="2">
        <f>IF(logVir!E118="","",LN(総労働時間!E118))</f>
        <v>11.841797583419147</v>
      </c>
      <c r="F118" s="2">
        <f>IF(logVir!F118="","",LN(総労働時間!F118))</f>
        <v>11.713963948118543</v>
      </c>
      <c r="G118" s="2">
        <f>IF(logVir!G118="","",LN(総労働時間!G118))</f>
        <v>11.579850504694345</v>
      </c>
      <c r="I118" s="3">
        <v>4</v>
      </c>
      <c r="J118" s="3">
        <v>22</v>
      </c>
      <c r="K118" s="2" cm="1">
        <f t="array" ref="K118">IF(C118="","",C118-SUMPRODUCT(($B$1461:$B$1491=$J118)*1,C$1461:C$1491))</f>
        <v>0.18595600996608042</v>
      </c>
      <c r="L118" s="2" cm="1">
        <f t="array" ref="L118">IF(D118="","",D118-SUMPRODUCT(($B$1461:$B$1491=$J118)*1,D$1461:D$1491))</f>
        <v>0.10465226544670969</v>
      </c>
      <c r="M118" s="2" cm="1">
        <f t="array" ref="M118">IF(E118="","",E118-SUMPRODUCT(($B$1461:$B$1491=$J118)*1,E$1461:E$1491))</f>
        <v>0.30772630632543851</v>
      </c>
      <c r="N118" s="2" cm="1">
        <f t="array" ref="N118">IF(F118="","",F118-SUMPRODUCT(($B$1461:$B$1491=$J118)*1,F$1461:F$1491))</f>
        <v>0.3136402148825912</v>
      </c>
      <c r="O118" s="2" cm="1">
        <f t="array" ref="O118">IF(G118="","",G118-SUMPRODUCT(($B$1461:$B$1491=$J118)*1,G$1461:G$1491))</f>
        <v>0.20038995941561488</v>
      </c>
    </row>
    <row r="119" spans="1:15" x14ac:dyDescent="0.55000000000000004">
      <c r="A119" s="3">
        <v>4</v>
      </c>
      <c r="B119" s="3">
        <v>23</v>
      </c>
      <c r="C119" s="2">
        <f>IF(logVir!C119="","",LN(総労働時間!C119))</f>
        <v>9.3909500143064424</v>
      </c>
      <c r="D119" s="2">
        <f>IF(logVir!D119="","",LN(総労働時間!D119))</f>
        <v>9.2007851585550817</v>
      </c>
      <c r="E119" s="2">
        <f>IF(logVir!E119="","",LN(総労働時間!E119))</f>
        <v>9.3335210534808866</v>
      </c>
      <c r="F119" s="2">
        <f>IF(logVir!F119="","",LN(総労働時間!F119))</f>
        <v>9.4284508461143712</v>
      </c>
      <c r="G119" s="2">
        <f>IF(logVir!G119="","",LN(総労働時間!G119))</f>
        <v>9.7714903066189649</v>
      </c>
      <c r="I119" s="3">
        <v>4</v>
      </c>
      <c r="J119" s="3">
        <v>23</v>
      </c>
      <c r="K119" s="2" cm="1">
        <f t="array" ref="K119">IF(C119="","",C119-SUMPRODUCT(($B$1461:$B$1491=$J119)*1,C$1461:C$1491))</f>
        <v>0.67992164332227567</v>
      </c>
      <c r="L119" s="2" cm="1">
        <f t="array" ref="L119">IF(D119="","",D119-SUMPRODUCT(($B$1461:$B$1491=$J119)*1,D$1461:D$1491))</f>
        <v>0.5501467216172955</v>
      </c>
      <c r="M119" s="2" cm="1">
        <f t="array" ref="M119">IF(E119="","",E119-SUMPRODUCT(($B$1461:$B$1491=$J119)*1,E$1461:E$1491))</f>
        <v>0.55003389991833096</v>
      </c>
      <c r="N119" s="2" cm="1">
        <f t="array" ref="N119">IF(F119="","",F119-SUMPRODUCT(($B$1461:$B$1491=$J119)*1,F$1461:F$1491))</f>
        <v>0.62261736264478529</v>
      </c>
      <c r="O119" s="2" cm="1">
        <f t="array" ref="O119">IF(G119="","",G119-SUMPRODUCT(($B$1461:$B$1491=$J119)*1,G$1461:G$1491))</f>
        <v>0.84620933755515537</v>
      </c>
    </row>
    <row r="120" spans="1:15" x14ac:dyDescent="0.55000000000000004">
      <c r="A120" s="3">
        <v>4</v>
      </c>
      <c r="B120" s="3">
        <v>24</v>
      </c>
      <c r="C120" s="2">
        <f>IF(logVir!C120="","",LN(総労働時間!C120))</f>
        <v>10.42356787803819</v>
      </c>
      <c r="D120" s="2">
        <f>IF(logVir!D120="","",LN(総労働時間!D120))</f>
        <v>10.332171629282325</v>
      </c>
      <c r="E120" s="2">
        <f>IF(logVir!E120="","",LN(総労働時間!E120))</f>
        <v>10.367145860846515</v>
      </c>
      <c r="F120" s="2">
        <f>IF(logVir!F120="","",LN(総労働時間!F120))</f>
        <v>10.377590056970503</v>
      </c>
      <c r="G120" s="2">
        <f>IF(logVir!G120="","",LN(総労働時間!G120))</f>
        <v>10.700712215643508</v>
      </c>
      <c r="I120" s="3">
        <v>4</v>
      </c>
      <c r="J120" s="3">
        <v>24</v>
      </c>
      <c r="K120" s="2" cm="1">
        <f t="array" ref="K120">IF(C120="","",C120-SUMPRODUCT(($B$1461:$B$1491=$J120)*1,C$1461:C$1491))</f>
        <v>0.68440819330685621</v>
      </c>
      <c r="L120" s="2" cm="1">
        <f t="array" ref="L120">IF(D120="","",D120-SUMPRODUCT(($B$1461:$B$1491=$J120)*1,D$1461:D$1491))</f>
        <v>0.68382878171457051</v>
      </c>
      <c r="M120" s="2" cm="1">
        <f t="array" ref="M120">IF(E120="","",E120-SUMPRODUCT(($B$1461:$B$1491=$J120)*1,E$1461:E$1491))</f>
        <v>0.61490220970007847</v>
      </c>
      <c r="N120" s="2" cm="1">
        <f t="array" ref="N120">IF(F120="","",F120-SUMPRODUCT(($B$1461:$B$1491=$J120)*1,F$1461:F$1491))</f>
        <v>0.6385211426422579</v>
      </c>
      <c r="O120" s="2" cm="1">
        <f t="array" ref="O120">IF(G120="","",G120-SUMPRODUCT(($B$1461:$B$1491=$J120)*1,G$1461:G$1491))</f>
        <v>0.86078373458234658</v>
      </c>
    </row>
    <row r="121" spans="1:15" x14ac:dyDescent="0.55000000000000004">
      <c r="A121" s="3">
        <v>4</v>
      </c>
      <c r="B121" s="3">
        <v>25</v>
      </c>
      <c r="C121" s="2">
        <f>IF(logVir!C121="","",LN(総労働時間!C121))</f>
        <v>10.680583309662651</v>
      </c>
      <c r="D121" s="2">
        <f>IF(logVir!D121="","",LN(総労働時間!D121))</f>
        <v>10.708382455795775</v>
      </c>
      <c r="E121" s="2">
        <f>IF(logVir!E121="","",LN(総労働時間!E121))</f>
        <v>10.592646102286148</v>
      </c>
      <c r="F121" s="2">
        <f>IF(logVir!F121="","",LN(総労働時間!F121))</f>
        <v>10.645705818243831</v>
      </c>
      <c r="G121" s="2">
        <f>IF(logVir!G121="","",LN(総労働時間!G121))</f>
        <v>10.680450319058206</v>
      </c>
      <c r="I121" s="3">
        <v>4</v>
      </c>
      <c r="J121" s="3">
        <v>25</v>
      </c>
      <c r="K121" s="2" cm="1">
        <f t="array" ref="K121">IF(C121="","",C121-SUMPRODUCT(($B$1461:$B$1491=$J121)*1,C$1461:C$1491))</f>
        <v>0.16864336697095084</v>
      </c>
      <c r="L121" s="2" cm="1">
        <f t="array" ref="L121">IF(D121="","",D121-SUMPRODUCT(($B$1461:$B$1491=$J121)*1,D$1461:D$1491))</f>
        <v>0.29479933767247068</v>
      </c>
      <c r="M121" s="2" cm="1">
        <f t="array" ref="M121">IF(E121="","",E121-SUMPRODUCT(($B$1461:$B$1491=$J121)*1,E$1461:E$1491))</f>
        <v>0.16323582868417574</v>
      </c>
      <c r="N121" s="2" cm="1">
        <f t="array" ref="N121">IF(F121="","",F121-SUMPRODUCT(($B$1461:$B$1491=$J121)*1,F$1461:F$1491))</f>
        <v>0.20463346206018151</v>
      </c>
      <c r="O121" s="2" cm="1">
        <f t="array" ref="O121">IF(G121="","",G121-SUMPRODUCT(($B$1461:$B$1491=$J121)*1,G$1461:G$1491))</f>
        <v>0.30111173141544434</v>
      </c>
    </row>
    <row r="122" spans="1:15" x14ac:dyDescent="0.55000000000000004">
      <c r="A122" s="3">
        <v>4</v>
      </c>
      <c r="B122" s="3">
        <v>26</v>
      </c>
      <c r="C122" s="2">
        <f>IF(logVir!C122="","",LN(総労働時間!C122))</f>
        <v>10.260046714584561</v>
      </c>
      <c r="D122" s="2">
        <f>IF(logVir!D122="","",LN(総労働時間!D122))</f>
        <v>10.424348461267625</v>
      </c>
      <c r="E122" s="2">
        <f>IF(logVir!E122="","",LN(総労働時間!E122))</f>
        <v>10.446056325873574</v>
      </c>
      <c r="F122" s="2">
        <f>IF(logVir!F122="","",LN(総労働時間!F122))</f>
        <v>10.405713689630167</v>
      </c>
      <c r="G122" s="2">
        <f>IF(logVir!G122="","",LN(総労働時間!G122))</f>
        <v>10.537448332988482</v>
      </c>
      <c r="I122" s="3">
        <v>4</v>
      </c>
      <c r="J122" s="3">
        <v>26</v>
      </c>
      <c r="K122" s="2" cm="1">
        <f t="array" ref="K122">IF(C122="","",C122-SUMPRODUCT(($B$1461:$B$1491=$J122)*1,C$1461:C$1491))</f>
        <v>0.57838114605608126</v>
      </c>
      <c r="L122" s="2" cm="1">
        <f t="array" ref="L122">IF(D122="","",D122-SUMPRODUCT(($B$1461:$B$1491=$J122)*1,D$1461:D$1491))</f>
        <v>0.73375541584876913</v>
      </c>
      <c r="M122" s="2" cm="1">
        <f t="array" ref="M122">IF(E122="","",E122-SUMPRODUCT(($B$1461:$B$1491=$J122)*1,E$1461:E$1491))</f>
        <v>0.59824877419650946</v>
      </c>
      <c r="N122" s="2" cm="1">
        <f t="array" ref="N122">IF(F122="","",F122-SUMPRODUCT(($B$1461:$B$1491=$J122)*1,F$1461:F$1491))</f>
        <v>0.54336286361609787</v>
      </c>
      <c r="O122" s="2" cm="1">
        <f t="array" ref="O122">IF(G122="","",G122-SUMPRODUCT(($B$1461:$B$1491=$J122)*1,G$1461:G$1491))</f>
        <v>0.66496533120975165</v>
      </c>
    </row>
    <row r="123" spans="1:15" x14ac:dyDescent="0.55000000000000004">
      <c r="A123" s="3">
        <v>4</v>
      </c>
      <c r="B123" s="3">
        <v>27</v>
      </c>
      <c r="C123" s="2">
        <f>IF(logVir!C123="","",LN(総労働時間!C123))</f>
        <v>11.837257030387837</v>
      </c>
      <c r="D123" s="2">
        <f>IF(logVir!D123="","",LN(総労働時間!D123))</f>
        <v>11.985591147378132</v>
      </c>
      <c r="E123" s="2">
        <f>IF(logVir!E123="","",LN(総労働時間!E123))</f>
        <v>12.1472302923858</v>
      </c>
      <c r="F123" s="2">
        <f>IF(logVir!F123="","",LN(総労働時間!F123))</f>
        <v>12.097392968036312</v>
      </c>
      <c r="G123" s="2">
        <f>IF(logVir!G123="","",LN(総労働時間!G123))</f>
        <v>12.295470584493875</v>
      </c>
      <c r="I123" s="3">
        <v>4</v>
      </c>
      <c r="J123" s="3">
        <v>27</v>
      </c>
      <c r="K123" s="2" cm="1">
        <f t="array" ref="K123">IF(C123="","",C123-SUMPRODUCT(($B$1461:$B$1491=$J123)*1,C$1461:C$1491))</f>
        <v>0.2869564901342212</v>
      </c>
      <c r="L123" s="2" cm="1">
        <f t="array" ref="L123">IF(D123="","",D123-SUMPRODUCT(($B$1461:$B$1491=$J123)*1,D$1461:D$1491))</f>
        <v>0.26113391370240358</v>
      </c>
      <c r="M123" s="2" cm="1">
        <f t="array" ref="M123">IF(E123="","",E123-SUMPRODUCT(($B$1461:$B$1491=$J123)*1,E$1461:E$1491))</f>
        <v>0.37178780675243672</v>
      </c>
      <c r="N123" s="2" cm="1">
        <f t="array" ref="N123">IF(F123="","",F123-SUMPRODUCT(($B$1461:$B$1491=$J123)*1,F$1461:F$1491))</f>
        <v>0.36810367294018675</v>
      </c>
      <c r="O123" s="2" cm="1">
        <f t="array" ref="O123">IF(G123="","",G123-SUMPRODUCT(($B$1461:$B$1491=$J123)*1,G$1461:G$1491))</f>
        <v>0.44841796924952249</v>
      </c>
    </row>
    <row r="124" spans="1:15" x14ac:dyDescent="0.55000000000000004">
      <c r="A124" s="3">
        <v>4</v>
      </c>
      <c r="B124" s="3">
        <v>28</v>
      </c>
      <c r="C124" s="2">
        <f>IF(logVir!C124="","",LN(総労働時間!C124))</f>
        <v>11.40297732496305</v>
      </c>
      <c r="D124" s="2">
        <f>IF(logVir!D124="","",LN(総労働時間!D124))</f>
        <v>11.486229922962341</v>
      </c>
      <c r="E124" s="2">
        <f>IF(logVir!E124="","",LN(総労働時間!E124))</f>
        <v>11.498064474335601</v>
      </c>
      <c r="F124" s="2">
        <f>IF(logVir!F124="","",LN(総労働時間!F124))</f>
        <v>11.459925505782049</v>
      </c>
      <c r="G124" s="2">
        <f>IF(logVir!G124="","",LN(総労働時間!G124))</f>
        <v>11.457351206345422</v>
      </c>
      <c r="I124" s="3">
        <v>4</v>
      </c>
      <c r="J124" s="3">
        <v>28</v>
      </c>
      <c r="K124" s="2" cm="1">
        <f t="array" ref="K124">IF(C124="","",C124-SUMPRODUCT(($B$1461:$B$1491=$J124)*1,C$1461:C$1491))</f>
        <v>0.2466397772418869</v>
      </c>
      <c r="L124" s="2" cm="1">
        <f t="array" ref="L124">IF(D124="","",D124-SUMPRODUCT(($B$1461:$B$1491=$J124)*1,D$1461:D$1491))</f>
        <v>0.33302860694720593</v>
      </c>
      <c r="M124" s="2" cm="1">
        <f t="array" ref="M124">IF(E124="","",E124-SUMPRODUCT(($B$1461:$B$1491=$J124)*1,E$1461:E$1491))</f>
        <v>0.30783383693486854</v>
      </c>
      <c r="N124" s="2" cm="1">
        <f t="array" ref="N124">IF(F124="","",F124-SUMPRODUCT(($B$1461:$B$1491=$J124)*1,F$1461:F$1491))</f>
        <v>0.28000320530859213</v>
      </c>
      <c r="O124" s="2" cm="1">
        <f t="array" ref="O124">IF(G124="","",G124-SUMPRODUCT(($B$1461:$B$1491=$J124)*1,G$1461:G$1491))</f>
        <v>0.26575983235361278</v>
      </c>
    </row>
    <row r="125" spans="1:15" x14ac:dyDescent="0.55000000000000004">
      <c r="A125" s="3">
        <v>4</v>
      </c>
      <c r="B125" s="3">
        <v>29</v>
      </c>
      <c r="C125" s="2">
        <f>IF(logVir!C125="","",LN(総労働時間!C125))</f>
        <v>11.544716314879539</v>
      </c>
      <c r="D125" s="2">
        <f>IF(logVir!D125="","",LN(総労働時間!D125))</f>
        <v>11.371503868297964</v>
      </c>
      <c r="E125" s="2">
        <f>IF(logVir!E125="","",LN(総労働時間!E125))</f>
        <v>11.478033875966458</v>
      </c>
      <c r="F125" s="2">
        <f>IF(logVir!F125="","",LN(総労働時間!F125))</f>
        <v>11.457984124888288</v>
      </c>
      <c r="G125" s="2">
        <f>IF(logVir!G125="","",LN(総労働時間!G125))</f>
        <v>11.051239157084057</v>
      </c>
      <c r="I125" s="3">
        <v>4</v>
      </c>
      <c r="J125" s="3">
        <v>29</v>
      </c>
      <c r="K125" s="2" cm="1">
        <f t="array" ref="K125">IF(C125="","",C125-SUMPRODUCT(($B$1461:$B$1491=$J125)*1,C$1461:C$1491))</f>
        <v>0.41629264912934438</v>
      </c>
      <c r="L125" s="2" cm="1">
        <f t="array" ref="L125">IF(D125="","",D125-SUMPRODUCT(($B$1461:$B$1491=$J125)*1,D$1461:D$1491))</f>
        <v>0.23218860375870598</v>
      </c>
      <c r="M125" s="2" cm="1">
        <f t="array" ref="M125">IF(E125="","",E125-SUMPRODUCT(($B$1461:$B$1491=$J125)*1,E$1461:E$1491))</f>
        <v>0.32804422385138032</v>
      </c>
      <c r="N125" s="2" cm="1">
        <f t="array" ref="N125">IF(F125="","",F125-SUMPRODUCT(($B$1461:$B$1491=$J125)*1,F$1461:F$1491))</f>
        <v>0.33160189253695727</v>
      </c>
      <c r="O125" s="2" cm="1">
        <f t="array" ref="O125">IF(G125="","",G125-SUMPRODUCT(($B$1461:$B$1491=$J125)*1,G$1461:G$1491))</f>
        <v>-0.16840697012185757</v>
      </c>
    </row>
    <row r="126" spans="1:15" x14ac:dyDescent="0.55000000000000004">
      <c r="A126" s="3">
        <v>4</v>
      </c>
      <c r="B126" s="3">
        <v>30</v>
      </c>
      <c r="C126" s="2">
        <f>IF(logVir!C126="","",LN(総労働時間!C126))</f>
        <v>12.124624582882166</v>
      </c>
      <c r="D126" s="2">
        <f>IF(logVir!D126="","",LN(総労働時間!D126))</f>
        <v>12.343006546370187</v>
      </c>
      <c r="E126" s="2">
        <f>IF(logVir!E126="","",LN(総労働時間!E126))</f>
        <v>12.454427472141882</v>
      </c>
      <c r="F126" s="2">
        <f>IF(logVir!F126="","",LN(総労働時間!F126))</f>
        <v>12.451602771357997</v>
      </c>
      <c r="G126" s="2">
        <f>IF(logVir!G126="","",LN(総労働時間!G126))</f>
        <v>12.572772527199314</v>
      </c>
      <c r="I126" s="3">
        <v>4</v>
      </c>
      <c r="J126" s="3">
        <v>30</v>
      </c>
      <c r="K126" s="2" cm="1">
        <f t="array" ref="K126">IF(C126="","",C126-SUMPRODUCT(($B$1461:$B$1491=$J126)*1,C$1461:C$1491))</f>
        <v>1.1087433921817436E-2</v>
      </c>
      <c r="L126" s="2" cm="1">
        <f t="array" ref="L126">IF(D126="","",D126-SUMPRODUCT(($B$1461:$B$1491=$J126)*1,D$1461:D$1491))</f>
        <v>8.4571868241175352E-2</v>
      </c>
      <c r="M126" s="2" cm="1">
        <f t="array" ref="M126">IF(E126="","",E126-SUMPRODUCT(($B$1461:$B$1491=$J126)*1,E$1461:E$1491))</f>
        <v>0.13665597151494602</v>
      </c>
      <c r="N126" s="2" cm="1">
        <f t="array" ref="N126">IF(F126="","",F126-SUMPRODUCT(($B$1461:$B$1491=$J126)*1,F$1461:F$1491))</f>
        <v>0.16490501599509955</v>
      </c>
      <c r="O126" s="2" cm="1">
        <f t="array" ref="O126">IF(G126="","",G126-SUMPRODUCT(($B$1461:$B$1491=$J126)*1,G$1461:G$1491))</f>
        <v>0.16844426461988604</v>
      </c>
    </row>
    <row r="127" spans="1:15" x14ac:dyDescent="0.55000000000000004">
      <c r="A127" s="3">
        <v>4</v>
      </c>
      <c r="B127" s="3">
        <v>31</v>
      </c>
      <c r="C127" s="2">
        <f>IF(logVir!C127="","",LN(総労働時間!C127))</f>
        <v>12.003571165554918</v>
      </c>
      <c r="D127" s="2">
        <f>IF(logVir!D127="","",LN(総労働時間!D127))</f>
        <v>11.877778416557646</v>
      </c>
      <c r="E127" s="2">
        <f>IF(logVir!E127="","",LN(総労働時間!E127))</f>
        <v>11.845207128930197</v>
      </c>
      <c r="F127" s="2">
        <f>IF(logVir!F127="","",LN(総労働時間!F127))</f>
        <v>11.8266452209393</v>
      </c>
      <c r="G127" s="2">
        <f>IF(logVir!G127="","",LN(総労働時間!G127))</f>
        <v>11.713500968705644</v>
      </c>
      <c r="I127" s="3">
        <v>4</v>
      </c>
      <c r="J127" s="3">
        <v>31</v>
      </c>
      <c r="K127" s="2" cm="1">
        <f t="array" ref="K127">IF(C127="","",C127-SUMPRODUCT(($B$1461:$B$1491=$J127)*1,C$1461:C$1491))</f>
        <v>0.22031236505391938</v>
      </c>
      <c r="L127" s="2" cm="1">
        <f t="array" ref="L127">IF(D127="","",D127-SUMPRODUCT(($B$1461:$B$1491=$J127)*1,D$1461:D$1491))</f>
        <v>0.18863289515007153</v>
      </c>
      <c r="M127" s="2" cm="1">
        <f t="array" ref="M127">IF(E127="","",E127-SUMPRODUCT(($B$1461:$B$1491=$J127)*1,E$1461:E$1491))</f>
        <v>0.18675314392416098</v>
      </c>
      <c r="N127" s="2" cm="1">
        <f t="array" ref="N127">IF(F127="","",F127-SUMPRODUCT(($B$1461:$B$1491=$J127)*1,F$1461:F$1491))</f>
        <v>0.24496590076549118</v>
      </c>
      <c r="O127" s="2" cm="1">
        <f t="array" ref="O127">IF(G127="","",G127-SUMPRODUCT(($B$1461:$B$1491=$J127)*1,G$1461:G$1491))</f>
        <v>0.11076758946500043</v>
      </c>
    </row>
    <row r="128" spans="1:15" x14ac:dyDescent="0.55000000000000004">
      <c r="A128" s="3">
        <v>5</v>
      </c>
      <c r="B128" s="3">
        <v>1</v>
      </c>
      <c r="C128" s="2">
        <f>IF(logVir!C128="","",LN(総労働時間!C128))</f>
        <v>11.516585073921773</v>
      </c>
      <c r="D128" s="2">
        <f>IF(logVir!D128="","",LN(総労働時間!D128))</f>
        <v>11.403671149683536</v>
      </c>
      <c r="E128" s="2">
        <f>IF(logVir!E128="","",LN(総労働時間!E128))</f>
        <v>11.334506700639739</v>
      </c>
      <c r="F128" s="2">
        <f>IF(logVir!F128="","",LN(総労働時間!F128))</f>
        <v>11.261887503834581</v>
      </c>
      <c r="G128" s="2">
        <f>IF(logVir!G128="","",LN(総労働時間!G128))</f>
        <v>11.178187668966185</v>
      </c>
      <c r="I128" s="3">
        <v>5</v>
      </c>
      <c r="J128" s="3">
        <v>1</v>
      </c>
      <c r="K128" s="2" cm="1">
        <f t="array" ref="K128">IF(C128="","",C128-SUMPRODUCT(($B$1461:$B$1491=$J128)*1,C$1461:C$1491))</f>
        <v>0.14707397577341119</v>
      </c>
      <c r="L128" s="2" cm="1">
        <f t="array" ref="L128">IF(D128="","",D128-SUMPRODUCT(($B$1461:$B$1491=$J128)*1,D$1461:D$1491))</f>
        <v>0.15597421327538186</v>
      </c>
      <c r="M128" s="2" cm="1">
        <f t="array" ref="M128">IF(E128="","",E128-SUMPRODUCT(($B$1461:$B$1491=$J128)*1,E$1461:E$1491))</f>
        <v>0.15852166799590428</v>
      </c>
      <c r="N128" s="2" cm="1">
        <f t="array" ref="N128">IF(F128="","",F128-SUMPRODUCT(($B$1461:$B$1491=$J128)*1,F$1461:F$1491))</f>
        <v>0.1500739251645129</v>
      </c>
      <c r="O128" s="2" cm="1">
        <f t="array" ref="O128">IF(G128="","",G128-SUMPRODUCT(($B$1461:$B$1491=$J128)*1,G$1461:G$1491))</f>
        <v>0.14383452476161551</v>
      </c>
    </row>
    <row r="129" spans="1:15" x14ac:dyDescent="0.55000000000000004">
      <c r="A129" s="3">
        <v>5</v>
      </c>
      <c r="B129" s="3">
        <v>2</v>
      </c>
      <c r="C129" s="2">
        <f>IF(logVir!C129="","",LN(総労働時間!C129))</f>
        <v>7.5740714518473471</v>
      </c>
      <c r="D129" s="2">
        <f>IF(logVir!D129="","",LN(総労働時間!D129))</f>
        <v>7.6327252039543039</v>
      </c>
      <c r="E129" s="2">
        <f>IF(logVir!E129="","",LN(総労働時間!E129))</f>
        <v>7.3526472600971031</v>
      </c>
      <c r="F129" s="2">
        <f>IF(logVir!F129="","",LN(総労働時間!F129))</f>
        <v>7.2999526087984243</v>
      </c>
      <c r="G129" s="2">
        <f>IF(logVir!G129="","",LN(総労働時間!G129))</f>
        <v>7.3384119029090851</v>
      </c>
      <c r="I129" s="3">
        <v>5</v>
      </c>
      <c r="J129" s="3">
        <v>2</v>
      </c>
      <c r="K129" s="2" cm="1">
        <f t="array" ref="K129">IF(C129="","",C129-SUMPRODUCT(($B$1461:$B$1491=$J129)*1,C$1461:C$1491))</f>
        <v>0.34601031802582405</v>
      </c>
      <c r="L129" s="2" cm="1">
        <f t="array" ref="L129">IF(D129="","",D129-SUMPRODUCT(($B$1461:$B$1491=$J129)*1,D$1461:D$1491))</f>
        <v>0.29879223095414265</v>
      </c>
      <c r="M129" s="2" cm="1">
        <f t="array" ref="M129">IF(E129="","",E129-SUMPRODUCT(($B$1461:$B$1491=$J129)*1,E$1461:E$1491))</f>
        <v>0.34335509028194</v>
      </c>
      <c r="N129" s="2" cm="1">
        <f t="array" ref="N129">IF(F129="","",F129-SUMPRODUCT(($B$1461:$B$1491=$J129)*1,F$1461:F$1491))</f>
        <v>0.31376039480377926</v>
      </c>
      <c r="O129" s="2" cm="1">
        <f t="array" ref="O129">IF(G129="","",G129-SUMPRODUCT(($B$1461:$B$1491=$J129)*1,G$1461:G$1491))</f>
        <v>0.34678859598032652</v>
      </c>
    </row>
    <row r="130" spans="1:15" x14ac:dyDescent="0.55000000000000004">
      <c r="A130" s="3">
        <v>5</v>
      </c>
      <c r="B130" s="3">
        <v>3</v>
      </c>
      <c r="C130" s="2">
        <f>IF(logVir!C130="","",LN(総労働時間!C130))</f>
        <v>9.8790993753254348</v>
      </c>
      <c r="D130" s="2">
        <f>IF(logVir!D130="","",LN(総労働時間!D130))</f>
        <v>9.9490422890121319</v>
      </c>
      <c r="E130" s="2">
        <f>IF(logVir!E130="","",LN(総労働時間!E130))</f>
        <v>9.8632378849276758</v>
      </c>
      <c r="F130" s="2">
        <f>IF(logVir!F130="","",LN(総労働時間!F130))</f>
        <v>9.6879921524874337</v>
      </c>
      <c r="G130" s="2">
        <f>IF(logVir!G130="","",LN(総労働時間!G130))</f>
        <v>9.8374276051722802</v>
      </c>
      <c r="I130" s="3">
        <v>5</v>
      </c>
      <c r="J130" s="3">
        <v>3</v>
      </c>
      <c r="K130" s="2" cm="1">
        <f t="array" ref="K130">IF(C130="","",C130-SUMPRODUCT(($B$1461:$B$1491=$J130)*1,C$1461:C$1491))</f>
        <v>-0.90658282651037148</v>
      </c>
      <c r="L130" s="2" cm="1">
        <f t="array" ref="L130">IF(D130="","",D130-SUMPRODUCT(($B$1461:$B$1491=$J130)*1,D$1461:D$1491))</f>
        <v>-0.81164836841310262</v>
      </c>
      <c r="M130" s="2" cm="1">
        <f t="array" ref="M130">IF(E130="","",E130-SUMPRODUCT(($B$1461:$B$1491=$J130)*1,E$1461:E$1491))</f>
        <v>-0.90756242985175639</v>
      </c>
      <c r="N130" s="2" cm="1">
        <f t="array" ref="N130">IF(F130="","",F130-SUMPRODUCT(($B$1461:$B$1491=$J130)*1,F$1461:F$1491))</f>
        <v>-1.003236577176855</v>
      </c>
      <c r="O130" s="2" cm="1">
        <f t="array" ref="O130">IF(G130="","",G130-SUMPRODUCT(($B$1461:$B$1491=$J130)*1,G$1461:G$1491))</f>
        <v>-0.88294560634008157</v>
      </c>
    </row>
    <row r="131" spans="1:15" x14ac:dyDescent="0.55000000000000004">
      <c r="A131" s="3">
        <v>5</v>
      </c>
      <c r="B131" s="3">
        <v>4</v>
      </c>
      <c r="C131" s="2">
        <f>IF(logVir!C131="","",LN(総労働時間!C131))</f>
        <v>9.8882556519585982</v>
      </c>
      <c r="D131" s="2">
        <f>IF(logVir!D131="","",LN(総労働時間!D131))</f>
        <v>9.7016889949211063</v>
      </c>
      <c r="E131" s="2">
        <f>IF(logVir!E131="","",LN(総労働時間!E131))</f>
        <v>9.6125529855292307</v>
      </c>
      <c r="F131" s="2">
        <f>IF(logVir!F131="","",LN(総労働時間!F131))</f>
        <v>9.3848907401129633</v>
      </c>
      <c r="G131" s="2">
        <f>IF(logVir!G131="","",LN(総労働時間!G131))</f>
        <v>9.5096848379170993</v>
      </c>
      <c r="I131" s="3">
        <v>5</v>
      </c>
      <c r="J131" s="3">
        <v>4</v>
      </c>
      <c r="K131" s="2" cm="1">
        <f t="array" ref="K131">IF(C131="","",C131-SUMPRODUCT(($B$1461:$B$1491=$J131)*1,C$1461:C$1491))</f>
        <v>0.31438120034863815</v>
      </c>
      <c r="L131" s="2" cm="1">
        <f t="array" ref="L131">IF(D131="","",D131-SUMPRODUCT(($B$1461:$B$1491=$J131)*1,D$1461:D$1491))</f>
        <v>0.29936565015987071</v>
      </c>
      <c r="M131" s="2" cm="1">
        <f t="array" ref="M131">IF(E131="","",E131-SUMPRODUCT(($B$1461:$B$1491=$J131)*1,E$1461:E$1491))</f>
        <v>0.27892641696439568</v>
      </c>
      <c r="N131" s="2" cm="1">
        <f t="array" ref="N131">IF(F131="","",F131-SUMPRODUCT(($B$1461:$B$1491=$J131)*1,F$1461:F$1491))</f>
        <v>0.19970548036714852</v>
      </c>
      <c r="O131" s="2" cm="1">
        <f t="array" ref="O131">IF(G131="","",G131-SUMPRODUCT(($B$1461:$B$1491=$J131)*1,G$1461:G$1491))</f>
        <v>0.28281869981023178</v>
      </c>
    </row>
    <row r="132" spans="1:15" x14ac:dyDescent="0.55000000000000004">
      <c r="A132" s="3">
        <v>5</v>
      </c>
      <c r="B132" s="3">
        <v>5</v>
      </c>
      <c r="C132" s="2">
        <f>IF(logVir!C132="","",LN(総労働時間!C132))</f>
        <v>7.6571960461017197</v>
      </c>
      <c r="D132" s="2">
        <f>IF(logVir!D132="","",LN(総労働時間!D132))</f>
        <v>7.4089028365997089</v>
      </c>
      <c r="E132" s="2">
        <f>IF(logVir!E132="","",LN(総労働時間!E132))</f>
        <v>7.6604937437563709</v>
      </c>
      <c r="F132" s="2">
        <f>IF(logVir!F132="","",LN(総労働時間!F132))</f>
        <v>7.5540576451397756</v>
      </c>
      <c r="G132" s="2" t="str">
        <f>IF(logVir!G132="","",LN(総労働時間!G132))</f>
        <v/>
      </c>
      <c r="I132" s="3">
        <v>5</v>
      </c>
      <c r="J132" s="3">
        <v>5</v>
      </c>
      <c r="K132" s="2" cm="1">
        <f t="array" ref="K132">IF(C132="","",C132-SUMPRODUCT(($B$1461:$B$1491=$J132)*1,C$1461:C$1491))</f>
        <v>-1.1643027829303856</v>
      </c>
      <c r="L132" s="2" cm="1">
        <f t="array" ref="L132">IF(D132="","",D132-SUMPRODUCT(($B$1461:$B$1491=$J132)*1,D$1461:D$1491))</f>
        <v>-1.3593316799536792</v>
      </c>
      <c r="M132" s="2" cm="1">
        <f t="array" ref="M132">IF(E132="","",E132-SUMPRODUCT(($B$1461:$B$1491=$J132)*1,E$1461:E$1491))</f>
        <v>-1.1413322988460273</v>
      </c>
      <c r="N132" s="2" cm="1">
        <f t="array" ref="N132">IF(F132="","",F132-SUMPRODUCT(($B$1461:$B$1491=$J132)*1,F$1461:F$1491))</f>
        <v>-1.178242350463008</v>
      </c>
      <c r="O132" s="2" t="str" cm="1">
        <f t="array" ref="O132">IF(G132="","",G132-SUMPRODUCT(($B$1461:$B$1491=$J132)*1,G$1461:G$1491))</f>
        <v/>
      </c>
    </row>
    <row r="133" spans="1:15" x14ac:dyDescent="0.55000000000000004">
      <c r="A133" s="3">
        <v>5</v>
      </c>
      <c r="B133" s="3">
        <v>6</v>
      </c>
      <c r="C133" s="2">
        <f>IF(logVir!C133="","",LN(総労働時間!C133))</f>
        <v>8.1942404246219702</v>
      </c>
      <c r="D133" s="2">
        <f>IF(logVir!D133="","",LN(総労働時間!D133))</f>
        <v>8.0471049021839551</v>
      </c>
      <c r="E133" s="2">
        <f>IF(logVir!E133="","",LN(総労働時間!E133))</f>
        <v>8.1568215998225977</v>
      </c>
      <c r="F133" s="2">
        <f>IF(logVir!F133="","",LN(総労働時間!F133))</f>
        <v>8.1354079604036045</v>
      </c>
      <c r="G133" s="2">
        <f>IF(logVir!G133="","",LN(総労働時間!G133))</f>
        <v>8.3103088770045428</v>
      </c>
      <c r="I133" s="3">
        <v>5</v>
      </c>
      <c r="J133" s="3">
        <v>6</v>
      </c>
      <c r="K133" s="2" cm="1">
        <f t="array" ref="K133">IF(C133="","",C133-SUMPRODUCT(($B$1461:$B$1491=$J133)*1,C$1461:C$1491))</f>
        <v>-1.1027297889968892</v>
      </c>
      <c r="L133" s="2" cm="1">
        <f t="array" ref="L133">IF(D133="","",D133-SUMPRODUCT(($B$1461:$B$1491=$J133)*1,D$1461:D$1491))</f>
        <v>-1.2607516142108022</v>
      </c>
      <c r="M133" s="2" cm="1">
        <f t="array" ref="M133">IF(E133="","",E133-SUMPRODUCT(($B$1461:$B$1491=$J133)*1,E$1461:E$1491))</f>
        <v>-1.1747576194415466</v>
      </c>
      <c r="N133" s="2" cm="1">
        <f t="array" ref="N133">IF(F133="","",F133-SUMPRODUCT(($B$1461:$B$1491=$J133)*1,F$1461:F$1491))</f>
        <v>-1.1940266485369637</v>
      </c>
      <c r="O133" s="2" cm="1">
        <f t="array" ref="O133">IF(G133="","",G133-SUMPRODUCT(($B$1461:$B$1491=$J133)*1,G$1461:G$1491))</f>
        <v>-1.0571862241110281</v>
      </c>
    </row>
    <row r="134" spans="1:15" x14ac:dyDescent="0.55000000000000004">
      <c r="A134" s="3">
        <v>5</v>
      </c>
      <c r="B134" s="3">
        <v>7</v>
      </c>
      <c r="C134" s="2">
        <f>IF(logVir!C134="","",LN(総労働時間!C134))</f>
        <v>8.5147575996303129</v>
      </c>
      <c r="D134" s="2">
        <f>IF(logVir!D134="","",LN(総労働時間!D134))</f>
        <v>8.343119567746113</v>
      </c>
      <c r="E134" s="2">
        <f>IF(logVir!E134="","",LN(総労働時間!E134))</f>
        <v>8.4259276008931518</v>
      </c>
      <c r="F134" s="2">
        <f>IF(logVir!F134="","",LN(総労働時間!F134))</f>
        <v>8.2642569082158506</v>
      </c>
      <c r="G134" s="2">
        <f>IF(logVir!G134="","",LN(総労働時間!G134))</f>
        <v>8.3792842455831238</v>
      </c>
      <c r="I134" s="3">
        <v>5</v>
      </c>
      <c r="J134" s="3">
        <v>7</v>
      </c>
      <c r="K134" s="2" cm="1">
        <f t="array" ref="K134">IF(C134="","",C134-SUMPRODUCT(($B$1461:$B$1491=$J134)*1,C$1461:C$1491))</f>
        <v>-0.71139403160628056</v>
      </c>
      <c r="L134" s="2" cm="1">
        <f t="array" ref="L134">IF(D134="","",D134-SUMPRODUCT(($B$1461:$B$1491=$J134)*1,D$1461:D$1491))</f>
        <v>-0.85440601938906369</v>
      </c>
      <c r="M134" s="2" cm="1">
        <f t="array" ref="M134">IF(E134="","",E134-SUMPRODUCT(($B$1461:$B$1491=$J134)*1,E$1461:E$1491))</f>
        <v>-0.70899675879099178</v>
      </c>
      <c r="N134" s="2" cm="1">
        <f t="array" ref="N134">IF(F134="","",F134-SUMPRODUCT(($B$1461:$B$1491=$J134)*1,F$1461:F$1491))</f>
        <v>-0.80937703667938798</v>
      </c>
      <c r="O134" s="2" cm="1">
        <f t="array" ref="O134">IF(G134="","",G134-SUMPRODUCT(($B$1461:$B$1491=$J134)*1,G$1461:G$1491))</f>
        <v>-0.72660596954214185</v>
      </c>
    </row>
    <row r="135" spans="1:15" x14ac:dyDescent="0.55000000000000004">
      <c r="A135" s="3">
        <v>5</v>
      </c>
      <c r="B135" s="3">
        <v>8</v>
      </c>
      <c r="C135" s="2">
        <f>IF(logVir!C135="","",LN(総労働時間!C135))</f>
        <v>8.7268362271196658</v>
      </c>
      <c r="D135" s="2">
        <f>IF(logVir!D135="","",LN(総労働時間!D135))</f>
        <v>8.4567686266760074</v>
      </c>
      <c r="E135" s="2">
        <f>IF(logVir!E135="","",LN(総労働時間!E135))</f>
        <v>8.6325395449512445</v>
      </c>
      <c r="F135" s="2">
        <f>IF(logVir!F135="","",LN(総労働時間!F135))</f>
        <v>8.6064350098056526</v>
      </c>
      <c r="G135" s="2">
        <f>IF(logVir!G135="","",LN(総労働時間!G135))</f>
        <v>8.7813644491062579</v>
      </c>
      <c r="I135" s="3">
        <v>5</v>
      </c>
      <c r="J135" s="3">
        <v>8</v>
      </c>
      <c r="K135" s="2" cm="1">
        <f t="array" ref="K135">IF(C135="","",C135-SUMPRODUCT(($B$1461:$B$1491=$J135)*1,C$1461:C$1491))</f>
        <v>-0.4730976145587924</v>
      </c>
      <c r="L135" s="2" cm="1">
        <f t="array" ref="L135">IF(D135="","",D135-SUMPRODUCT(($B$1461:$B$1491=$J135)*1,D$1461:D$1491))</f>
        <v>-0.83112917655440199</v>
      </c>
      <c r="M135" s="2" cm="1">
        <f t="array" ref="M135">IF(E135="","",E135-SUMPRODUCT(($B$1461:$B$1491=$J135)*1,E$1461:E$1491))</f>
        <v>-0.65913981346964157</v>
      </c>
      <c r="N135" s="2" cm="1">
        <f t="array" ref="N135">IF(F135="","",F135-SUMPRODUCT(($B$1461:$B$1491=$J135)*1,F$1461:F$1491))</f>
        <v>-0.67076277974303444</v>
      </c>
      <c r="O135" s="2" cm="1">
        <f t="array" ref="O135">IF(G135="","",G135-SUMPRODUCT(($B$1461:$B$1491=$J135)*1,G$1461:G$1491))</f>
        <v>-0.54629619956704545</v>
      </c>
    </row>
    <row r="136" spans="1:15" x14ac:dyDescent="0.55000000000000004">
      <c r="A136" s="3">
        <v>5</v>
      </c>
      <c r="B136" s="3">
        <v>9</v>
      </c>
      <c r="C136" s="2">
        <f>IF(logVir!C136="","",LN(総労働時間!C136))</f>
        <v>9.2493618263764787</v>
      </c>
      <c r="D136" s="2">
        <f>IF(logVir!D136="","",LN(総労働時間!D136))</f>
        <v>9.0467358833579059</v>
      </c>
      <c r="E136" s="2">
        <f>IF(logVir!E136="","",LN(総労働時間!E136))</f>
        <v>9.1963562612855814</v>
      </c>
      <c r="F136" s="2">
        <f>IF(logVir!F136="","",LN(総労働時間!F136))</f>
        <v>9.0873865966245742</v>
      </c>
      <c r="G136" s="2">
        <f>IF(logVir!G136="","",LN(総労働時間!G136))</f>
        <v>9.2312373639633325</v>
      </c>
      <c r="I136" s="3">
        <v>5</v>
      </c>
      <c r="J136" s="3">
        <v>9</v>
      </c>
      <c r="K136" s="2" cm="1">
        <f t="array" ref="K136">IF(C136="","",C136-SUMPRODUCT(($B$1461:$B$1491=$J136)*1,C$1461:C$1491))</f>
        <v>-0.71981996079415467</v>
      </c>
      <c r="L136" s="2" cm="1">
        <f t="array" ref="L136">IF(D136="","",D136-SUMPRODUCT(($B$1461:$B$1491=$J136)*1,D$1461:D$1491))</f>
        <v>-0.87755051630903758</v>
      </c>
      <c r="M136" s="2" cm="1">
        <f t="array" ref="M136">IF(E136="","",E136-SUMPRODUCT(($B$1461:$B$1491=$J136)*1,E$1461:E$1491))</f>
        <v>-0.80717452999231121</v>
      </c>
      <c r="N136" s="2" cm="1">
        <f t="array" ref="N136">IF(F136="","",F136-SUMPRODUCT(($B$1461:$B$1491=$J136)*1,F$1461:F$1491))</f>
        <v>-0.80998025341202506</v>
      </c>
      <c r="O136" s="2" cm="1">
        <f t="array" ref="O136">IF(G136="","",G136-SUMPRODUCT(($B$1461:$B$1491=$J136)*1,G$1461:G$1491))</f>
        <v>-0.71120081517162781</v>
      </c>
    </row>
    <row r="137" spans="1:15" x14ac:dyDescent="0.55000000000000004">
      <c r="A137" s="3">
        <v>5</v>
      </c>
      <c r="B137" s="3">
        <v>10</v>
      </c>
      <c r="C137" s="2">
        <f>IF(logVir!C137="","",LN(総労働時間!C137))</f>
        <v>10.012212231517278</v>
      </c>
      <c r="D137" s="2">
        <f>IF(logVir!D137="","",LN(総労働時間!D137))</f>
        <v>9.9096773176953779</v>
      </c>
      <c r="E137" s="2">
        <f>IF(logVir!E137="","",LN(総労働時間!E137))</f>
        <v>10.109287941570942</v>
      </c>
      <c r="F137" s="2">
        <f>IF(logVir!F137="","",LN(総労働時間!F137))</f>
        <v>9.9668790999115675</v>
      </c>
      <c r="G137" s="2">
        <f>IF(logVir!G137="","",LN(総労働時間!G137))</f>
        <v>10.17318236549615</v>
      </c>
      <c r="I137" s="3">
        <v>5</v>
      </c>
      <c r="J137" s="3">
        <v>10</v>
      </c>
      <c r="K137" s="2" cm="1">
        <f t="array" ref="K137">IF(C137="","",C137-SUMPRODUCT(($B$1461:$B$1491=$J137)*1,C$1461:C$1491))</f>
        <v>-0.45778099744822676</v>
      </c>
      <c r="L137" s="2" cm="1">
        <f t="array" ref="L137">IF(D137="","",D137-SUMPRODUCT(($B$1461:$B$1491=$J137)*1,D$1461:D$1491))</f>
        <v>-0.57842202313080548</v>
      </c>
      <c r="M137" s="2" cm="1">
        <f t="array" ref="M137">IF(E137="","",E137-SUMPRODUCT(($B$1461:$B$1491=$J137)*1,E$1461:E$1491))</f>
        <v>-0.41850477735743752</v>
      </c>
      <c r="N137" s="2" cm="1">
        <f t="array" ref="N137">IF(F137="","",F137-SUMPRODUCT(($B$1461:$B$1491=$J137)*1,F$1461:F$1491))</f>
        <v>-0.49683330738571918</v>
      </c>
      <c r="O137" s="2" cm="1">
        <f t="array" ref="O137">IF(G137="","",G137-SUMPRODUCT(($B$1461:$B$1491=$J137)*1,G$1461:G$1491))</f>
        <v>-0.36063176486718085</v>
      </c>
    </row>
    <row r="138" spans="1:15" x14ac:dyDescent="0.55000000000000004">
      <c r="A138" s="3">
        <v>5</v>
      </c>
      <c r="B138" s="3">
        <v>11</v>
      </c>
      <c r="C138" s="2">
        <f>IF(logVir!C138="","",LN(総労働時間!C138))</f>
        <v>10.281387118076207</v>
      </c>
      <c r="D138" s="2">
        <f>IF(logVir!D138="","",LN(総労働時間!D138))</f>
        <v>10.047064328040761</v>
      </c>
      <c r="E138" s="2">
        <f>IF(logVir!E138="","",LN(総労働時間!E138))</f>
        <v>10.148655440002456</v>
      </c>
      <c r="F138" s="2">
        <f>IF(logVir!F138="","",LN(総労働時間!F138))</f>
        <v>10.09559883770785</v>
      </c>
      <c r="G138" s="2">
        <f>IF(logVir!G138="","",LN(総労働時間!G138))</f>
        <v>10.207773412072681</v>
      </c>
      <c r="I138" s="3">
        <v>5</v>
      </c>
      <c r="J138" s="3">
        <v>11</v>
      </c>
      <c r="K138" s="2" cm="1">
        <f t="array" ref="K138">IF(C138="","",C138-SUMPRODUCT(($B$1461:$B$1491=$J138)*1,C$1461:C$1491))</f>
        <v>0.48869313280254012</v>
      </c>
      <c r="L138" s="2" cm="1">
        <f t="array" ref="L138">IF(D138="","",D138-SUMPRODUCT(($B$1461:$B$1491=$J138)*1,D$1461:D$1491))</f>
        <v>0.449309209533304</v>
      </c>
      <c r="M138" s="2" cm="1">
        <f t="array" ref="M138">IF(E138="","",E138-SUMPRODUCT(($B$1461:$B$1491=$J138)*1,E$1461:E$1491))</f>
        <v>0.56262199559538217</v>
      </c>
      <c r="N138" s="2" cm="1">
        <f t="array" ref="N138">IF(F138="","",F138-SUMPRODUCT(($B$1461:$B$1491=$J138)*1,F$1461:F$1491))</f>
        <v>0.54431129797417199</v>
      </c>
      <c r="O138" s="2" cm="1">
        <f t="array" ref="O138">IF(G138="","",G138-SUMPRODUCT(($B$1461:$B$1491=$J138)*1,G$1461:G$1491))</f>
        <v>0.65131601036411091</v>
      </c>
    </row>
    <row r="139" spans="1:15" x14ac:dyDescent="0.55000000000000004">
      <c r="A139" s="3">
        <v>5</v>
      </c>
      <c r="B139" s="3">
        <v>12</v>
      </c>
      <c r="C139" s="2">
        <f>IF(logVir!C139="","",LN(総労働時間!C139))</f>
        <v>8.4950647252899607</v>
      </c>
      <c r="D139" s="2">
        <f>IF(logVir!D139="","",LN(総労働時間!D139))</f>
        <v>8.318579971467372</v>
      </c>
      <c r="E139" s="2">
        <f>IF(logVir!E139="","",LN(総労働時間!E139))</f>
        <v>8.2352303868284853</v>
      </c>
      <c r="F139" s="2">
        <f>IF(logVir!F139="","",LN(総労働時間!F139))</f>
        <v>8.0751533958850477</v>
      </c>
      <c r="G139" s="2">
        <f>IF(logVir!G139="","",LN(総労働時間!G139))</f>
        <v>8.2007950614161587</v>
      </c>
      <c r="I139" s="3">
        <v>5</v>
      </c>
      <c r="J139" s="3">
        <v>12</v>
      </c>
      <c r="K139" s="2" cm="1">
        <f t="array" ref="K139">IF(C139="","",C139-SUMPRODUCT(($B$1461:$B$1491=$J139)*1,C$1461:C$1491))</f>
        <v>-1.0986813152609489</v>
      </c>
      <c r="L139" s="2" cm="1">
        <f t="array" ref="L139">IF(D139="","",D139-SUMPRODUCT(($B$1461:$B$1491=$J139)*1,D$1461:D$1491))</f>
        <v>-1.1864388772053847</v>
      </c>
      <c r="M139" s="2" cm="1">
        <f t="array" ref="M139">IF(E139="","",E139-SUMPRODUCT(($B$1461:$B$1491=$J139)*1,E$1461:E$1491))</f>
        <v>-1.2512530758678491</v>
      </c>
      <c r="N139" s="2" cm="1">
        <f t="array" ref="N139">IF(F139="","",F139-SUMPRODUCT(($B$1461:$B$1491=$J139)*1,F$1461:F$1491))</f>
        <v>-1.3527097102260335</v>
      </c>
      <c r="O139" s="2" cm="1">
        <f t="array" ref="O139">IF(G139="","",G139-SUMPRODUCT(($B$1461:$B$1491=$J139)*1,G$1461:G$1491))</f>
        <v>-1.3084203232000409</v>
      </c>
    </row>
    <row r="140" spans="1:15" x14ac:dyDescent="0.55000000000000004">
      <c r="A140" s="3">
        <v>5</v>
      </c>
      <c r="B140" s="3">
        <v>13</v>
      </c>
      <c r="C140" s="2">
        <f>IF(logVir!C140="","",LN(総労働時間!C140))</f>
        <v>8.4932586022334604</v>
      </c>
      <c r="D140" s="2">
        <f>IF(logVir!D140="","",LN(総労働時間!D140))</f>
        <v>8.0094118507307588</v>
      </c>
      <c r="E140" s="2">
        <f>IF(logVir!E140="","",LN(総労働時間!E140))</f>
        <v>7.6543401145755334</v>
      </c>
      <c r="F140" s="2">
        <f>IF(logVir!F140="","",LN(総労働時間!F140))</f>
        <v>7.5025551044812531</v>
      </c>
      <c r="G140" s="2">
        <f>IF(logVir!G140="","",LN(総労働時間!G140))</f>
        <v>7.5635483998245663</v>
      </c>
      <c r="I140" s="3">
        <v>5</v>
      </c>
      <c r="J140" s="3">
        <v>13</v>
      </c>
      <c r="K140" s="2" cm="1">
        <f t="array" ref="K140">IF(C140="","",C140-SUMPRODUCT(($B$1461:$B$1491=$J140)*1,C$1461:C$1491))</f>
        <v>-0.24038386675067436</v>
      </c>
      <c r="L140" s="2" cm="1">
        <f t="array" ref="L140">IF(D140="","",D140-SUMPRODUCT(($B$1461:$B$1491=$J140)*1,D$1461:D$1491))</f>
        <v>7.4133581402084481E-2</v>
      </c>
      <c r="M140" s="2" cm="1">
        <f t="array" ref="M140">IF(E140="","",E140-SUMPRODUCT(($B$1461:$B$1491=$J140)*1,E$1461:E$1491))</f>
        <v>-0.34060376985464469</v>
      </c>
      <c r="N140" s="2" cm="1">
        <f t="array" ref="N140">IF(F140="","",F140-SUMPRODUCT(($B$1461:$B$1491=$J140)*1,F$1461:F$1491))</f>
        <v>-0.36143565559448643</v>
      </c>
      <c r="O140" s="2" cm="1">
        <f t="array" ref="O140">IF(G140="","",G140-SUMPRODUCT(($B$1461:$B$1491=$J140)*1,G$1461:G$1491))</f>
        <v>-0.25709852363929109</v>
      </c>
    </row>
    <row r="141" spans="1:15" x14ac:dyDescent="0.55000000000000004">
      <c r="A141" s="3">
        <v>5</v>
      </c>
      <c r="B141" s="3">
        <v>14</v>
      </c>
      <c r="C141" s="2">
        <f>IF(logVir!C141="","",LN(総労働時間!C141))</f>
        <v>8.6539717708930119</v>
      </c>
      <c r="D141" s="2">
        <f>IF(logVir!D141="","",LN(総労働時間!D141))</f>
        <v>8.6204174315450519</v>
      </c>
      <c r="E141" s="2">
        <f>IF(logVir!E141="","",LN(総労働時間!E141))</f>
        <v>8.9551274310519116</v>
      </c>
      <c r="F141" s="2">
        <f>IF(logVir!F141="","",LN(総労働時間!F141))</f>
        <v>8.7665769939739917</v>
      </c>
      <c r="G141" s="2">
        <f>IF(logVir!G141="","",LN(総労働時間!G141))</f>
        <v>8.983287078258142</v>
      </c>
      <c r="I141" s="3">
        <v>5</v>
      </c>
      <c r="J141" s="3">
        <v>14</v>
      </c>
      <c r="K141" s="2" cm="1">
        <f t="array" ref="K141">IF(C141="","",C141-SUMPRODUCT(($B$1461:$B$1491=$J141)*1,C$1461:C$1491))</f>
        <v>-1.1696696355990355</v>
      </c>
      <c r="L141" s="2" cm="1">
        <f t="array" ref="L141">IF(D141="","",D141-SUMPRODUCT(($B$1461:$B$1491=$J141)*1,D$1461:D$1491))</f>
        <v>-1.2942564048490688</v>
      </c>
      <c r="M141" s="2" cm="1">
        <f t="array" ref="M141">IF(E141="","",E141-SUMPRODUCT(($B$1461:$B$1491=$J141)*1,E$1461:E$1491))</f>
        <v>-0.99764064083429638</v>
      </c>
      <c r="N141" s="2" cm="1">
        <f t="array" ref="N141">IF(F141="","",F141-SUMPRODUCT(($B$1461:$B$1491=$J141)*1,F$1461:F$1491))</f>
        <v>-1.1301949908968059</v>
      </c>
      <c r="O141" s="2" cm="1">
        <f t="array" ref="O141">IF(G141="","",G141-SUMPRODUCT(($B$1461:$B$1491=$J141)*1,G$1461:G$1491))</f>
        <v>-0.9545955936243864</v>
      </c>
    </row>
    <row r="142" spans="1:15" x14ac:dyDescent="0.55000000000000004">
      <c r="A142" s="3">
        <v>5</v>
      </c>
      <c r="B142" s="3">
        <v>15</v>
      </c>
      <c r="C142" s="2">
        <f>IF(logVir!C142="","",LN(総労働時間!C142))</f>
        <v>8.1859207765933988</v>
      </c>
      <c r="D142" s="2">
        <f>IF(logVir!D142="","",LN(総労働時間!D142))</f>
        <v>7.9083375928019315</v>
      </c>
      <c r="E142" s="2">
        <f>IF(logVir!E142="","",LN(総労働時間!E142))</f>
        <v>8.0195558496458936</v>
      </c>
      <c r="F142" s="2">
        <f>IF(logVir!F142="","",LN(総労働時間!F142))</f>
        <v>7.877020005409876</v>
      </c>
      <c r="G142" s="2">
        <f>IF(logVir!G142="","",LN(総労働時間!G142))</f>
        <v>7.9830881511119376</v>
      </c>
      <c r="I142" s="3">
        <v>5</v>
      </c>
      <c r="J142" s="3">
        <v>15</v>
      </c>
      <c r="K142" s="2" cm="1">
        <f t="array" ref="K142">IF(C142="","",C142-SUMPRODUCT(($B$1461:$B$1491=$J142)*1,C$1461:C$1491))</f>
        <v>-1.0646236958242987</v>
      </c>
      <c r="L142" s="2" cm="1">
        <f t="array" ref="L142">IF(D142="","",D142-SUMPRODUCT(($B$1461:$B$1491=$J142)*1,D$1461:D$1491))</f>
        <v>-1.2101956207770286</v>
      </c>
      <c r="M142" s="2" cm="1">
        <f t="array" ref="M142">IF(E142="","",E142-SUMPRODUCT(($B$1461:$B$1491=$J142)*1,E$1461:E$1491))</f>
        <v>-1.0386550278047384</v>
      </c>
      <c r="N142" s="2" cm="1">
        <f t="array" ref="N142">IF(F142="","",F142-SUMPRODUCT(($B$1461:$B$1491=$J142)*1,F$1461:F$1491))</f>
        <v>-1.0737069696866177</v>
      </c>
      <c r="O142" s="2" cm="1">
        <f t="array" ref="O142">IF(G142="","",G142-SUMPRODUCT(($B$1461:$B$1491=$J142)*1,G$1461:G$1491))</f>
        <v>-1.0043765856345015</v>
      </c>
    </row>
    <row r="143" spans="1:15" x14ac:dyDescent="0.55000000000000004">
      <c r="A143" s="3">
        <v>5</v>
      </c>
      <c r="B143" s="3">
        <v>16</v>
      </c>
      <c r="C143" s="2">
        <f>IF(logVir!C143="","",LN(総労働時間!C143))</f>
        <v>9.9035482586053973</v>
      </c>
      <c r="D143" s="2">
        <f>IF(logVir!D143="","",LN(総労働時間!D143))</f>
        <v>9.9055105473298184</v>
      </c>
      <c r="E143" s="2">
        <f>IF(logVir!E143="","",LN(総労働時間!E143))</f>
        <v>9.8401405272834115</v>
      </c>
      <c r="F143" s="2">
        <f>IF(logVir!F143="","",LN(総労働時間!F143))</f>
        <v>9.6518415954475341</v>
      </c>
      <c r="G143" s="2">
        <f>IF(logVir!G143="","",LN(総労働時間!G143))</f>
        <v>9.7971648280485653</v>
      </c>
      <c r="I143" s="3">
        <v>5</v>
      </c>
      <c r="J143" s="3">
        <v>16</v>
      </c>
      <c r="K143" s="2" cm="1">
        <f t="array" ref="K143">IF(C143="","",C143-SUMPRODUCT(($B$1461:$B$1491=$J143)*1,C$1461:C$1491))</f>
        <v>-0.58312926557350053</v>
      </c>
      <c r="L143" s="2" cm="1">
        <f t="array" ref="L143">IF(D143="","",D143-SUMPRODUCT(($B$1461:$B$1491=$J143)*1,D$1461:D$1491))</f>
        <v>-0.56745763185701392</v>
      </c>
      <c r="M143" s="2" cm="1">
        <f t="array" ref="M143">IF(E143="","",E143-SUMPRODUCT(($B$1461:$B$1491=$J143)*1,E$1461:E$1491))</f>
        <v>-0.62652793235942639</v>
      </c>
      <c r="N143" s="2" cm="1">
        <f t="array" ref="N143">IF(F143="","",F143-SUMPRODUCT(($B$1461:$B$1491=$J143)*1,F$1461:F$1491))</f>
        <v>-0.71479261957140139</v>
      </c>
      <c r="O143" s="2" cm="1">
        <f t="array" ref="O143">IF(G143="","",G143-SUMPRODUCT(($B$1461:$B$1491=$J143)*1,G$1461:G$1491))</f>
        <v>-0.62368510611357131</v>
      </c>
    </row>
    <row r="144" spans="1:15" x14ac:dyDescent="0.55000000000000004">
      <c r="A144" s="3">
        <v>5</v>
      </c>
      <c r="B144" s="3">
        <v>17</v>
      </c>
      <c r="C144" s="2">
        <f>IF(logVir!C144="","",LN(総労働時間!C144))</f>
        <v>9.4567670456840709</v>
      </c>
      <c r="D144" s="2">
        <f>IF(logVir!D144="","",LN(総労働時間!D144))</f>
        <v>9.3600518154674717</v>
      </c>
      <c r="E144" s="2">
        <f>IF(logVir!E144="","",LN(総労働時間!E144))</f>
        <v>9.3470827181829641</v>
      </c>
      <c r="F144" s="2">
        <f>IF(logVir!F144="","",LN(総労働時間!F144))</f>
        <v>9.4307576471893828</v>
      </c>
      <c r="G144" s="2">
        <f>IF(logVir!G144="","",LN(総労働時間!G144))</f>
        <v>9.4758043924050668</v>
      </c>
      <c r="I144" s="3">
        <v>5</v>
      </c>
      <c r="J144" s="3">
        <v>17</v>
      </c>
      <c r="K144" s="2" cm="1">
        <f t="array" ref="K144">IF(C144="","",C144-SUMPRODUCT(($B$1461:$B$1491=$J144)*1,C$1461:C$1491))</f>
        <v>-0.4843128464796731</v>
      </c>
      <c r="L144" s="2" cm="1">
        <f t="array" ref="L144">IF(D144="","",D144-SUMPRODUCT(($B$1461:$B$1491=$J144)*1,D$1461:D$1491))</f>
        <v>-0.50227187489423208</v>
      </c>
      <c r="M144" s="2" cm="1">
        <f t="array" ref="M144">IF(E144="","",E144-SUMPRODUCT(($B$1461:$B$1491=$J144)*1,E$1461:E$1491))</f>
        <v>-0.49517784647818885</v>
      </c>
      <c r="N144" s="2" cm="1">
        <f t="array" ref="N144">IF(F144="","",F144-SUMPRODUCT(($B$1461:$B$1491=$J144)*1,F$1461:F$1491))</f>
        <v>-0.45933087361311387</v>
      </c>
      <c r="O144" s="2" cm="1">
        <f t="array" ref="O144">IF(G144="","",G144-SUMPRODUCT(($B$1461:$B$1491=$J144)*1,G$1461:G$1491))</f>
        <v>-0.47532719640404331</v>
      </c>
    </row>
    <row r="145" spans="1:15" x14ac:dyDescent="0.55000000000000004">
      <c r="A145" s="3">
        <v>5</v>
      </c>
      <c r="B145" s="3">
        <v>18</v>
      </c>
      <c r="C145" s="2">
        <f>IF(logVir!C145="","",LN(総労働時間!C145))</f>
        <v>11.508141359213504</v>
      </c>
      <c r="D145" s="2">
        <f>IF(logVir!D145="","",LN(総労働時間!D145))</f>
        <v>11.405906704006192</v>
      </c>
      <c r="E145" s="2">
        <f>IF(logVir!E145="","",LN(総労働時間!E145))</f>
        <v>11.416824254014266</v>
      </c>
      <c r="F145" s="2">
        <f>IF(logVir!F145="","",LN(総労働時間!F145))</f>
        <v>11.358657631248811</v>
      </c>
      <c r="G145" s="2">
        <f>IF(logVir!G145="","",LN(総労働時間!G145))</f>
        <v>11.283402019887179</v>
      </c>
      <c r="I145" s="3">
        <v>5</v>
      </c>
      <c r="J145" s="3">
        <v>18</v>
      </c>
      <c r="K145" s="2" cm="1">
        <f t="array" ref="K145">IF(C145="","",C145-SUMPRODUCT(($B$1461:$B$1491=$J145)*1,C$1461:C$1491))</f>
        <v>-0.41891635341610467</v>
      </c>
      <c r="L145" s="2" cm="1">
        <f t="array" ref="L145">IF(D145="","",D145-SUMPRODUCT(($B$1461:$B$1491=$J145)*1,D$1461:D$1491))</f>
        <v>-0.51850804080134516</v>
      </c>
      <c r="M145" s="2" cm="1">
        <f t="array" ref="M145">IF(E145="","",E145-SUMPRODUCT(($B$1461:$B$1491=$J145)*1,E$1461:E$1491))</f>
        <v>-0.47397336278541147</v>
      </c>
      <c r="N145" s="2" cm="1">
        <f t="array" ref="N145">IF(F145="","",F145-SUMPRODUCT(($B$1461:$B$1491=$J145)*1,F$1461:F$1491))</f>
        <v>-0.50069493342788363</v>
      </c>
      <c r="O145" s="2" cm="1">
        <f t="array" ref="O145">IF(G145="","",G145-SUMPRODUCT(($B$1461:$B$1491=$J145)*1,G$1461:G$1491))</f>
        <v>-0.56075788265311743</v>
      </c>
    </row>
    <row r="146" spans="1:15" x14ac:dyDescent="0.55000000000000004">
      <c r="A146" s="3">
        <v>5</v>
      </c>
      <c r="B146" s="3">
        <v>19</v>
      </c>
      <c r="C146" s="2">
        <f>IF(logVir!C146="","",LN(総労働時間!C146))</f>
        <v>10.570783142443663</v>
      </c>
      <c r="D146" s="2">
        <f>IF(logVir!D146="","",LN(総労働時間!D146))</f>
        <v>10.370619229449524</v>
      </c>
      <c r="E146" s="2">
        <f>IF(logVir!E146="","",LN(総労働時間!E146))</f>
        <v>10.522033208871818</v>
      </c>
      <c r="F146" s="2">
        <f>IF(logVir!F146="","",LN(総労働時間!F146))</f>
        <v>10.467999843113537</v>
      </c>
      <c r="G146" s="2">
        <f>IF(logVir!G146="","",LN(総労働時間!G146))</f>
        <v>10.509314055532306</v>
      </c>
      <c r="I146" s="3">
        <v>5</v>
      </c>
      <c r="J146" s="3">
        <v>19</v>
      </c>
      <c r="K146" s="2" cm="1">
        <f t="array" ref="K146">IF(C146="","",C146-SUMPRODUCT(($B$1461:$B$1491=$J146)*1,C$1461:C$1491))</f>
        <v>-0.65743893309307033</v>
      </c>
      <c r="L146" s="2" cm="1">
        <f t="array" ref="L146">IF(D146="","",D146-SUMPRODUCT(($B$1461:$B$1491=$J146)*1,D$1461:D$1491))</f>
        <v>-0.85942241915237005</v>
      </c>
      <c r="M146" s="2" cm="1">
        <f t="array" ref="M146">IF(E146="","",E146-SUMPRODUCT(($B$1461:$B$1491=$J146)*1,E$1461:E$1491))</f>
        <v>-0.6798293744755135</v>
      </c>
      <c r="N146" s="2" cm="1">
        <f t="array" ref="N146">IF(F146="","",F146-SUMPRODUCT(($B$1461:$B$1491=$J146)*1,F$1461:F$1491))</f>
        <v>-0.72397457137699561</v>
      </c>
      <c r="O146" s="2" cm="1">
        <f t="array" ref="O146">IF(G146="","",G146-SUMPRODUCT(($B$1461:$B$1491=$J146)*1,G$1461:G$1491))</f>
        <v>-0.71798521970015905</v>
      </c>
    </row>
    <row r="147" spans="1:15" x14ac:dyDescent="0.55000000000000004">
      <c r="A147" s="3">
        <v>5</v>
      </c>
      <c r="B147" s="3">
        <v>20</v>
      </c>
      <c r="C147" s="2">
        <f>IF(logVir!C147="","",LN(総労働時間!C147))</f>
        <v>11.670034604557483</v>
      </c>
      <c r="D147" s="2">
        <f>IF(logVir!D147="","",LN(総労働時間!D147))</f>
        <v>11.53207292743439</v>
      </c>
      <c r="E147" s="2">
        <f>IF(logVir!E147="","",LN(総労働時間!E147))</f>
        <v>11.549141678172612</v>
      </c>
      <c r="F147" s="2">
        <f>IF(logVir!F147="","",LN(総労働時間!F147))</f>
        <v>11.450560064469181</v>
      </c>
      <c r="G147" s="2">
        <f>IF(logVir!G147="","",LN(総労働時間!G147))</f>
        <v>11.50546239693109</v>
      </c>
      <c r="I147" s="3">
        <v>5</v>
      </c>
      <c r="J147" s="3">
        <v>20</v>
      </c>
      <c r="K147" s="2" cm="1">
        <f t="array" ref="K147">IF(C147="","",C147-SUMPRODUCT(($B$1461:$B$1491=$J147)*1,C$1461:C$1491))</f>
        <v>-0.43267072787612548</v>
      </c>
      <c r="L147" s="2" cm="1">
        <f t="array" ref="L147">IF(D147="","",D147-SUMPRODUCT(($B$1461:$B$1491=$J147)*1,D$1461:D$1491))</f>
        <v>-0.5251592172634858</v>
      </c>
      <c r="M147" s="2" cm="1">
        <f t="array" ref="M147">IF(E147="","",E147-SUMPRODUCT(($B$1461:$B$1491=$J147)*1,E$1461:E$1491))</f>
        <v>-0.47462350206833115</v>
      </c>
      <c r="N147" s="2" cm="1">
        <f t="array" ref="N147">IF(F147="","",F147-SUMPRODUCT(($B$1461:$B$1491=$J147)*1,F$1461:F$1491))</f>
        <v>-0.49802447273090067</v>
      </c>
      <c r="O147" s="2" cm="1">
        <f t="array" ref="O147">IF(G147="","",G147-SUMPRODUCT(($B$1461:$B$1491=$J147)*1,G$1461:G$1491))</f>
        <v>-0.50843643567098518</v>
      </c>
    </row>
    <row r="148" spans="1:15" x14ac:dyDescent="0.55000000000000004">
      <c r="A148" s="3">
        <v>5</v>
      </c>
      <c r="B148" s="3">
        <v>21</v>
      </c>
      <c r="C148" s="2">
        <f>IF(logVir!C148="","",LN(総労働時間!C148))</f>
        <v>10.901102142861033</v>
      </c>
      <c r="D148" s="2">
        <f>IF(logVir!D148="","",LN(総労働時間!D148))</f>
        <v>10.877532014690589</v>
      </c>
      <c r="E148" s="2">
        <f>IF(logVir!E148="","",LN(総労働時間!E148))</f>
        <v>10.781484258543694</v>
      </c>
      <c r="F148" s="2">
        <f>IF(logVir!F148="","",LN(総労働時間!F148))</f>
        <v>10.732702622255823</v>
      </c>
      <c r="G148" s="2">
        <f>IF(logVir!G148="","",LN(総労働時間!G148))</f>
        <v>10.811933336947876</v>
      </c>
      <c r="I148" s="3">
        <v>5</v>
      </c>
      <c r="J148" s="3">
        <v>21</v>
      </c>
      <c r="K148" s="2" cm="1">
        <f t="array" ref="K148">IF(C148="","",C148-SUMPRODUCT(($B$1461:$B$1491=$J148)*1,C$1461:C$1491))</f>
        <v>-0.65995162622581738</v>
      </c>
      <c r="L148" s="2" cm="1">
        <f t="array" ref="L148">IF(D148="","",D148-SUMPRODUCT(($B$1461:$B$1491=$J148)*1,D$1461:D$1491))</f>
        <v>-0.69466120547531318</v>
      </c>
      <c r="M148" s="2" cm="1">
        <f t="array" ref="M148">IF(E148="","",E148-SUMPRODUCT(($B$1461:$B$1491=$J148)*1,E$1461:E$1491))</f>
        <v>-0.76510985496143746</v>
      </c>
      <c r="N148" s="2" cm="1">
        <f t="array" ref="N148">IF(F148="","",F148-SUMPRODUCT(($B$1461:$B$1491=$J148)*1,F$1461:F$1491))</f>
        <v>-0.75900964822321093</v>
      </c>
      <c r="O148" s="2" cm="1">
        <f t="array" ref="O148">IF(G148="","",G148-SUMPRODUCT(($B$1461:$B$1491=$J148)*1,G$1461:G$1491))</f>
        <v>-0.73343578249781949</v>
      </c>
    </row>
    <row r="149" spans="1:15" x14ac:dyDescent="0.55000000000000004">
      <c r="A149" s="3">
        <v>5</v>
      </c>
      <c r="B149" s="3">
        <v>22</v>
      </c>
      <c r="C149" s="2">
        <f>IF(logVir!C149="","",LN(総労働時間!C149))</f>
        <v>11.055009482794814</v>
      </c>
      <c r="D149" s="2">
        <f>IF(logVir!D149="","",LN(総労働時間!D149))</f>
        <v>10.935837580847355</v>
      </c>
      <c r="E149" s="2">
        <f>IF(logVir!E149="","",LN(総労働時間!E149))</f>
        <v>11.107686026007697</v>
      </c>
      <c r="F149" s="2">
        <f>IF(logVir!F149="","",LN(総労働時間!F149))</f>
        <v>11.002995159616145</v>
      </c>
      <c r="G149" s="2">
        <f>IF(logVir!G149="","",LN(総労働時間!G149))</f>
        <v>10.894420349435327</v>
      </c>
      <c r="I149" s="3">
        <v>5</v>
      </c>
      <c r="J149" s="3">
        <v>22</v>
      </c>
      <c r="K149" s="2" cm="1">
        <f t="array" ref="K149">IF(C149="","",C149-SUMPRODUCT(($B$1461:$B$1491=$J149)*1,C$1461:C$1491))</f>
        <v>-0.55467831378594745</v>
      </c>
      <c r="L149" s="2" cm="1">
        <f t="array" ref="L149">IF(D149="","",D149-SUMPRODUCT(($B$1461:$B$1491=$J149)*1,D$1461:D$1491))</f>
        <v>-0.63172774004209309</v>
      </c>
      <c r="M149" s="2" cm="1">
        <f t="array" ref="M149">IF(E149="","",E149-SUMPRODUCT(($B$1461:$B$1491=$J149)*1,E$1461:E$1491))</f>
        <v>-0.42638525108601222</v>
      </c>
      <c r="N149" s="2" cm="1">
        <f t="array" ref="N149">IF(F149="","",F149-SUMPRODUCT(($B$1461:$B$1491=$J149)*1,F$1461:F$1491))</f>
        <v>-0.39732857361980756</v>
      </c>
      <c r="O149" s="2" cm="1">
        <f t="array" ref="O149">IF(G149="","",G149-SUMPRODUCT(($B$1461:$B$1491=$J149)*1,G$1461:G$1491))</f>
        <v>-0.48504019584340341</v>
      </c>
    </row>
    <row r="150" spans="1:15" x14ac:dyDescent="0.55000000000000004">
      <c r="A150" s="3">
        <v>5</v>
      </c>
      <c r="B150" s="3">
        <v>23</v>
      </c>
      <c r="C150" s="2">
        <f>IF(logVir!C150="","",LN(総労働時間!C150))</f>
        <v>8.1444578461653467</v>
      </c>
      <c r="D150" s="2">
        <f>IF(logVir!D150="","",LN(総労働時間!D150))</f>
        <v>8.1940964755526711</v>
      </c>
      <c r="E150" s="2">
        <f>IF(logVir!E150="","",LN(総労働時間!E150))</f>
        <v>8.0784295094225751</v>
      </c>
      <c r="F150" s="2">
        <f>IF(logVir!F150="","",LN(総労働時間!F150))</f>
        <v>7.9162307215700212</v>
      </c>
      <c r="G150" s="2">
        <f>IF(logVir!G150="","",LN(総労働時間!G150))</f>
        <v>8.0689550094911286</v>
      </c>
      <c r="I150" s="3">
        <v>5</v>
      </c>
      <c r="J150" s="3">
        <v>23</v>
      </c>
      <c r="K150" s="2" cm="1">
        <f t="array" ref="K150">IF(C150="","",C150-SUMPRODUCT(($B$1461:$B$1491=$J150)*1,C$1461:C$1491))</f>
        <v>-0.56657052481881998</v>
      </c>
      <c r="L150" s="2" cm="1">
        <f t="array" ref="L150">IF(D150="","",D150-SUMPRODUCT(($B$1461:$B$1491=$J150)*1,D$1461:D$1491))</f>
        <v>-0.45654196138511516</v>
      </c>
      <c r="M150" s="2" cm="1">
        <f t="array" ref="M150">IF(E150="","",E150-SUMPRODUCT(($B$1461:$B$1491=$J150)*1,E$1461:E$1491))</f>
        <v>-0.70505764413998051</v>
      </c>
      <c r="N150" s="2" cm="1">
        <f t="array" ref="N150">IF(F150="","",F150-SUMPRODUCT(($B$1461:$B$1491=$J150)*1,F$1461:F$1491))</f>
        <v>-0.88960276189956478</v>
      </c>
      <c r="O150" s="2" cm="1">
        <f t="array" ref="O150">IF(G150="","",G150-SUMPRODUCT(($B$1461:$B$1491=$J150)*1,G$1461:G$1491))</f>
        <v>-0.85632595957268087</v>
      </c>
    </row>
    <row r="151" spans="1:15" x14ac:dyDescent="0.55000000000000004">
      <c r="A151" s="3">
        <v>5</v>
      </c>
      <c r="B151" s="3">
        <v>24</v>
      </c>
      <c r="C151" s="2">
        <f>IF(logVir!C151="","",LN(総労働時間!C151))</f>
        <v>8.70230431271969</v>
      </c>
      <c r="D151" s="2">
        <f>IF(logVir!D151="","",LN(総労働時間!D151))</f>
        <v>8.5531172174826366</v>
      </c>
      <c r="E151" s="2">
        <f>IF(logVir!E151="","",LN(総労働時間!E151))</f>
        <v>8.5276836166049037</v>
      </c>
      <c r="F151" s="2">
        <f>IF(logVir!F151="","",LN(総労働時間!F151))</f>
        <v>8.4501774947472708</v>
      </c>
      <c r="G151" s="2">
        <f>IF(logVir!G151="","",LN(総労働時間!G151))</f>
        <v>8.5129805032659203</v>
      </c>
      <c r="I151" s="3">
        <v>5</v>
      </c>
      <c r="J151" s="3">
        <v>24</v>
      </c>
      <c r="K151" s="2" cm="1">
        <f t="array" ref="K151">IF(C151="","",C151-SUMPRODUCT(($B$1461:$B$1491=$J151)*1,C$1461:C$1491))</f>
        <v>-1.0368553720116438</v>
      </c>
      <c r="L151" s="2" cm="1">
        <f t="array" ref="L151">IF(D151="","",D151-SUMPRODUCT(($B$1461:$B$1491=$J151)*1,D$1461:D$1491))</f>
        <v>-1.0952256300851175</v>
      </c>
      <c r="M151" s="2" cm="1">
        <f t="array" ref="M151">IF(E151="","",E151-SUMPRODUCT(($B$1461:$B$1491=$J151)*1,E$1461:E$1491))</f>
        <v>-1.2245600345415326</v>
      </c>
      <c r="N151" s="2" cm="1">
        <f t="array" ref="N151">IF(F151="","",F151-SUMPRODUCT(($B$1461:$B$1491=$J151)*1,F$1461:F$1491))</f>
        <v>-1.288891419580974</v>
      </c>
      <c r="O151" s="2" cm="1">
        <f t="array" ref="O151">IF(G151="","",G151-SUMPRODUCT(($B$1461:$B$1491=$J151)*1,G$1461:G$1491))</f>
        <v>-1.3269479777952409</v>
      </c>
    </row>
    <row r="152" spans="1:15" x14ac:dyDescent="0.55000000000000004">
      <c r="A152" s="3">
        <v>5</v>
      </c>
      <c r="B152" s="3">
        <v>25</v>
      </c>
      <c r="C152" s="2">
        <f>IF(logVir!C152="","",LN(総労働時間!C152))</f>
        <v>9.9254312148759443</v>
      </c>
      <c r="D152" s="2">
        <f>IF(logVir!D152="","",LN(総労働時間!D152))</f>
        <v>9.6202972388053762</v>
      </c>
      <c r="E152" s="2">
        <f>IF(logVir!E152="","",LN(総労働時間!E152))</f>
        <v>9.6152143936650898</v>
      </c>
      <c r="F152" s="2">
        <f>IF(logVir!F152="","",LN(総労働時間!F152))</f>
        <v>9.6831946029298983</v>
      </c>
      <c r="G152" s="2">
        <f>IF(logVir!G152="","",LN(総労働時間!G152))</f>
        <v>9.5838907254319441</v>
      </c>
      <c r="I152" s="3">
        <v>5</v>
      </c>
      <c r="J152" s="3">
        <v>25</v>
      </c>
      <c r="K152" s="2" cm="1">
        <f t="array" ref="K152">IF(C152="","",C152-SUMPRODUCT(($B$1461:$B$1491=$J152)*1,C$1461:C$1491))</f>
        <v>-0.58650872781575636</v>
      </c>
      <c r="L152" s="2" cm="1">
        <f t="array" ref="L152">IF(D152="","",D152-SUMPRODUCT(($B$1461:$B$1491=$J152)*1,D$1461:D$1491))</f>
        <v>-0.79328587931792782</v>
      </c>
      <c r="M152" s="2" cm="1">
        <f t="array" ref="M152">IF(E152="","",E152-SUMPRODUCT(($B$1461:$B$1491=$J152)*1,E$1461:E$1491))</f>
        <v>-0.81419587993688225</v>
      </c>
      <c r="N152" s="2" cm="1">
        <f t="array" ref="N152">IF(F152="","",F152-SUMPRODUCT(($B$1461:$B$1491=$J152)*1,F$1461:F$1491))</f>
        <v>-0.75787775325375151</v>
      </c>
      <c r="O152" s="2" cm="1">
        <f t="array" ref="O152">IF(G152="","",G152-SUMPRODUCT(($B$1461:$B$1491=$J152)*1,G$1461:G$1491))</f>
        <v>-0.79544786221081765</v>
      </c>
    </row>
    <row r="153" spans="1:15" x14ac:dyDescent="0.55000000000000004">
      <c r="A153" s="3">
        <v>5</v>
      </c>
      <c r="B153" s="3">
        <v>26</v>
      </c>
      <c r="C153" s="2">
        <f>IF(logVir!C153="","",LN(総労働時間!C153))</f>
        <v>8.5330772021886361</v>
      </c>
      <c r="D153" s="2">
        <f>IF(logVir!D153="","",LN(総労働時間!D153))</f>
        <v>8.522178374138532</v>
      </c>
      <c r="E153" s="2">
        <f>IF(logVir!E153="","",LN(総労働時間!E153))</f>
        <v>8.7232612920909478</v>
      </c>
      <c r="F153" s="2">
        <f>IF(logVir!F153="","",LN(総労働時間!F153))</f>
        <v>8.7519535240610331</v>
      </c>
      <c r="G153" s="2">
        <f>IF(logVir!G153="","",LN(総労働時間!G153))</f>
        <v>8.7771158918068579</v>
      </c>
      <c r="I153" s="3">
        <v>5</v>
      </c>
      <c r="J153" s="3">
        <v>26</v>
      </c>
      <c r="K153" s="2" cm="1">
        <f t="array" ref="K153">IF(C153="","",C153-SUMPRODUCT(($B$1461:$B$1491=$J153)*1,C$1461:C$1491))</f>
        <v>-1.148588366339844</v>
      </c>
      <c r="L153" s="2" cm="1">
        <f t="array" ref="L153">IF(D153="","",D153-SUMPRODUCT(($B$1461:$B$1491=$J153)*1,D$1461:D$1491))</f>
        <v>-1.1684146712803241</v>
      </c>
      <c r="M153" s="2" cm="1">
        <f t="array" ref="M153">IF(E153="","",E153-SUMPRODUCT(($B$1461:$B$1491=$J153)*1,E$1461:E$1491))</f>
        <v>-1.1245462595861166</v>
      </c>
      <c r="N153" s="2" cm="1">
        <f t="array" ref="N153">IF(F153="","",F153-SUMPRODUCT(($B$1461:$B$1491=$J153)*1,F$1461:F$1491))</f>
        <v>-1.1103973019530358</v>
      </c>
      <c r="O153" s="2" cm="1">
        <f t="array" ref="O153">IF(G153="","",G153-SUMPRODUCT(($B$1461:$B$1491=$J153)*1,G$1461:G$1491))</f>
        <v>-1.0953671099718729</v>
      </c>
    </row>
    <row r="154" spans="1:15" x14ac:dyDescent="0.55000000000000004">
      <c r="A154" s="3">
        <v>5</v>
      </c>
      <c r="B154" s="3">
        <v>27</v>
      </c>
      <c r="C154" s="2">
        <f>IF(logVir!C154="","",LN(総労働時間!C154))</f>
        <v>10.666620544566857</v>
      </c>
      <c r="D154" s="2">
        <f>IF(logVir!D154="","",LN(総労働時間!D154))</f>
        <v>10.844584804387472</v>
      </c>
      <c r="E154" s="2">
        <f>IF(logVir!E154="","",LN(総労働時間!E154))</f>
        <v>10.868300319464051</v>
      </c>
      <c r="F154" s="2">
        <f>IF(logVir!F154="","",LN(総労働時間!F154))</f>
        <v>10.743454807226641</v>
      </c>
      <c r="G154" s="2">
        <f>IF(logVir!G154="","",LN(総労働時間!G154))</f>
        <v>10.920110840190391</v>
      </c>
      <c r="I154" s="3">
        <v>5</v>
      </c>
      <c r="J154" s="3">
        <v>27</v>
      </c>
      <c r="K154" s="2" cm="1">
        <f t="array" ref="K154">IF(C154="","",C154-SUMPRODUCT(($B$1461:$B$1491=$J154)*1,C$1461:C$1491))</f>
        <v>-0.8836799956867587</v>
      </c>
      <c r="L154" s="2" cm="1">
        <f t="array" ref="L154">IF(D154="","",D154-SUMPRODUCT(($B$1461:$B$1491=$J154)*1,D$1461:D$1491))</f>
        <v>-0.87987242928825715</v>
      </c>
      <c r="M154" s="2" cm="1">
        <f t="array" ref="M154">IF(E154="","",E154-SUMPRODUCT(($B$1461:$B$1491=$J154)*1,E$1461:E$1491))</f>
        <v>-0.90714216616931154</v>
      </c>
      <c r="N154" s="2" cm="1">
        <f t="array" ref="N154">IF(F154="","",F154-SUMPRODUCT(($B$1461:$B$1491=$J154)*1,F$1461:F$1491))</f>
        <v>-0.98583448786948402</v>
      </c>
      <c r="O154" s="2" cm="1">
        <f t="array" ref="O154">IF(G154="","",G154-SUMPRODUCT(($B$1461:$B$1491=$J154)*1,G$1461:G$1491))</f>
        <v>-0.92694177505396169</v>
      </c>
    </row>
    <row r="155" spans="1:15" x14ac:dyDescent="0.55000000000000004">
      <c r="A155" s="3">
        <v>5</v>
      </c>
      <c r="B155" s="3">
        <v>28</v>
      </c>
      <c r="C155" s="2">
        <f>IF(logVir!C155="","",LN(総労働時間!C155))</f>
        <v>10.738156660285377</v>
      </c>
      <c r="D155" s="2">
        <f>IF(logVir!D155="","",LN(総労働時間!D155))</f>
        <v>10.700298295140316</v>
      </c>
      <c r="E155" s="2">
        <f>IF(logVir!E155="","",LN(総労働時間!E155))</f>
        <v>10.75810580475803</v>
      </c>
      <c r="F155" s="2">
        <f>IF(logVir!F155="","",LN(総労働時間!F155))</f>
        <v>10.738270283376833</v>
      </c>
      <c r="G155" s="2">
        <f>IF(logVir!G155="","",LN(総労働時間!G155))</f>
        <v>10.748526371862543</v>
      </c>
      <c r="I155" s="3">
        <v>5</v>
      </c>
      <c r="J155" s="3">
        <v>28</v>
      </c>
      <c r="K155" s="2" cm="1">
        <f t="array" ref="K155">IF(C155="","",C155-SUMPRODUCT(($B$1461:$B$1491=$J155)*1,C$1461:C$1491))</f>
        <v>-0.41818088743578663</v>
      </c>
      <c r="L155" s="2" cm="1">
        <f t="array" ref="L155">IF(D155="","",D155-SUMPRODUCT(($B$1461:$B$1491=$J155)*1,D$1461:D$1491))</f>
        <v>-0.45290302087481926</v>
      </c>
      <c r="M155" s="2" cm="1">
        <f t="array" ref="M155">IF(E155="","",E155-SUMPRODUCT(($B$1461:$B$1491=$J155)*1,E$1461:E$1491))</f>
        <v>-0.43212483264270318</v>
      </c>
      <c r="N155" s="2" cm="1">
        <f t="array" ref="N155">IF(F155="","",F155-SUMPRODUCT(($B$1461:$B$1491=$J155)*1,F$1461:F$1491))</f>
        <v>-0.44165201709662405</v>
      </c>
      <c r="O155" s="2" cm="1">
        <f t="array" ref="O155">IF(G155="","",G155-SUMPRODUCT(($B$1461:$B$1491=$J155)*1,G$1461:G$1491))</f>
        <v>-0.44306500212926636</v>
      </c>
    </row>
    <row r="156" spans="1:15" x14ac:dyDescent="0.55000000000000004">
      <c r="A156" s="3">
        <v>5</v>
      </c>
      <c r="B156" s="3">
        <v>29</v>
      </c>
      <c r="C156" s="2">
        <f>IF(logVir!C156="","",LN(総労働時間!C156))</f>
        <v>10.647586547225851</v>
      </c>
      <c r="D156" s="2">
        <f>IF(logVir!D156="","",LN(総労働時間!D156))</f>
        <v>10.576439809290953</v>
      </c>
      <c r="E156" s="2">
        <f>IF(logVir!E156="","",LN(総労働時間!E156))</f>
        <v>10.40645113138959</v>
      </c>
      <c r="F156" s="2">
        <f>IF(logVir!F156="","",LN(総労働時間!F156))</f>
        <v>10.530738072346033</v>
      </c>
      <c r="G156" s="2">
        <f>IF(logVir!G156="","",LN(総労働時間!G156))</f>
        <v>10.560314919805032</v>
      </c>
      <c r="I156" s="3">
        <v>5</v>
      </c>
      <c r="J156" s="3">
        <v>29</v>
      </c>
      <c r="K156" s="2" cm="1">
        <f t="array" ref="K156">IF(C156="","",C156-SUMPRODUCT(($B$1461:$B$1491=$J156)*1,C$1461:C$1491))</f>
        <v>-0.48083711852434341</v>
      </c>
      <c r="L156" s="2" cm="1">
        <f t="array" ref="L156">IF(D156="","",D156-SUMPRODUCT(($B$1461:$B$1491=$J156)*1,D$1461:D$1491))</f>
        <v>-0.56287545524830485</v>
      </c>
      <c r="M156" s="2" cm="1">
        <f t="array" ref="M156">IF(E156="","",E156-SUMPRODUCT(($B$1461:$B$1491=$J156)*1,E$1461:E$1491))</f>
        <v>-0.74353852072548854</v>
      </c>
      <c r="N156" s="2" cm="1">
        <f t="array" ref="N156">IF(F156="","",F156-SUMPRODUCT(($B$1461:$B$1491=$J156)*1,F$1461:F$1491))</f>
        <v>-0.59564416000529796</v>
      </c>
      <c r="O156" s="2" cm="1">
        <f t="array" ref="O156">IF(G156="","",G156-SUMPRODUCT(($B$1461:$B$1491=$J156)*1,G$1461:G$1491))</f>
        <v>-0.65933120740088214</v>
      </c>
    </row>
    <row r="157" spans="1:15" x14ac:dyDescent="0.55000000000000004">
      <c r="A157" s="3">
        <v>5</v>
      </c>
      <c r="B157" s="3">
        <v>30</v>
      </c>
      <c r="C157" s="2">
        <f>IF(logVir!C157="","",LN(総労働時間!C157))</f>
        <v>11.715935854681637</v>
      </c>
      <c r="D157" s="2">
        <f>IF(logVir!D157="","",LN(総労働時間!D157))</f>
        <v>11.809397116565286</v>
      </c>
      <c r="E157" s="2">
        <f>IF(logVir!E157="","",LN(総労働時間!E157))</f>
        <v>11.907527557722172</v>
      </c>
      <c r="F157" s="2">
        <f>IF(logVir!F157="","",LN(総労働時間!F157))</f>
        <v>11.802292511338639</v>
      </c>
      <c r="G157" s="2">
        <f>IF(logVir!G157="","",LN(総労働時間!G157))</f>
        <v>11.918892321720074</v>
      </c>
      <c r="I157" s="3">
        <v>5</v>
      </c>
      <c r="J157" s="3">
        <v>30</v>
      </c>
      <c r="K157" s="2" cm="1">
        <f t="array" ref="K157">IF(C157="","",C157-SUMPRODUCT(($B$1461:$B$1491=$J157)*1,C$1461:C$1491))</f>
        <v>-0.39760129427871149</v>
      </c>
      <c r="L157" s="2" cm="1">
        <f t="array" ref="L157">IF(D157="","",D157-SUMPRODUCT(($B$1461:$B$1491=$J157)*1,D$1461:D$1491))</f>
        <v>-0.44903756156372587</v>
      </c>
      <c r="M157" s="2" cm="1">
        <f t="array" ref="M157">IF(E157="","",E157-SUMPRODUCT(($B$1461:$B$1491=$J157)*1,E$1461:E$1491))</f>
        <v>-0.41024394290476351</v>
      </c>
      <c r="N157" s="2" cm="1">
        <f t="array" ref="N157">IF(F157="","",F157-SUMPRODUCT(($B$1461:$B$1491=$J157)*1,F$1461:F$1491))</f>
        <v>-0.48440524402425922</v>
      </c>
      <c r="O157" s="2" cm="1">
        <f t="array" ref="O157">IF(G157="","",G157-SUMPRODUCT(($B$1461:$B$1491=$J157)*1,G$1461:G$1491))</f>
        <v>-0.48543594085935382</v>
      </c>
    </row>
    <row r="158" spans="1:15" x14ac:dyDescent="0.55000000000000004">
      <c r="A158" s="3">
        <v>5</v>
      </c>
      <c r="B158" s="3">
        <v>31</v>
      </c>
      <c r="C158" s="2">
        <f>IF(logVir!C158="","",LN(総労働時間!C158))</f>
        <v>11.313266740770892</v>
      </c>
      <c r="D158" s="2">
        <f>IF(logVir!D158="","",LN(総労働時間!D158))</f>
        <v>11.226554614172917</v>
      </c>
      <c r="E158" s="2">
        <f>IF(logVir!E158="","",LN(総労働時間!E158))</f>
        <v>11.116603388335994</v>
      </c>
      <c r="F158" s="2">
        <f>IF(logVir!F158="","",LN(総労働時間!F158))</f>
        <v>11.090513889189538</v>
      </c>
      <c r="G158" s="2">
        <f>IF(logVir!G158="","",LN(総労働時間!G158))</f>
        <v>11.077835600503594</v>
      </c>
      <c r="I158" s="3">
        <v>5</v>
      </c>
      <c r="J158" s="3">
        <v>31</v>
      </c>
      <c r="K158" s="2" cm="1">
        <f t="array" ref="K158">IF(C158="","",C158-SUMPRODUCT(($B$1461:$B$1491=$J158)*1,C$1461:C$1491))</f>
        <v>-0.4699920597301066</v>
      </c>
      <c r="L158" s="2" cm="1">
        <f t="array" ref="L158">IF(D158="","",D158-SUMPRODUCT(($B$1461:$B$1491=$J158)*1,D$1461:D$1491))</f>
        <v>-0.46259090723465768</v>
      </c>
      <c r="M158" s="2" cm="1">
        <f t="array" ref="M158">IF(E158="","",E158-SUMPRODUCT(($B$1461:$B$1491=$J158)*1,E$1461:E$1491))</f>
        <v>-0.54185059667004154</v>
      </c>
      <c r="N158" s="2" cm="1">
        <f t="array" ref="N158">IF(F158="","",F158-SUMPRODUCT(($B$1461:$B$1491=$J158)*1,F$1461:F$1491))</f>
        <v>-0.49116543098427101</v>
      </c>
      <c r="O158" s="2" cm="1">
        <f t="array" ref="O158">IF(G158="","",G158-SUMPRODUCT(($B$1461:$B$1491=$J158)*1,G$1461:G$1491))</f>
        <v>-0.52489777873704924</v>
      </c>
    </row>
    <row r="159" spans="1:15" x14ac:dyDescent="0.55000000000000004">
      <c r="A159" s="3">
        <v>6</v>
      </c>
      <c r="B159" s="3">
        <v>1</v>
      </c>
      <c r="C159" s="2">
        <f>IF(logVir!C159="","",LN(総労働時間!C159))</f>
        <v>11.615826395029524</v>
      </c>
      <c r="D159" s="2">
        <f>IF(logVir!D159="","",LN(総労働時間!D159))</f>
        <v>11.48458015981107</v>
      </c>
      <c r="E159" s="2">
        <f>IF(logVir!E159="","",LN(総労働時間!E159))</f>
        <v>11.441655673206933</v>
      </c>
      <c r="F159" s="2">
        <f>IF(logVir!F159="","",LN(総労働時間!F159))</f>
        <v>11.377693606079509</v>
      </c>
      <c r="G159" s="2">
        <f>IF(logVir!G159="","",LN(総労働時間!G159))</f>
        <v>11.33892206263992</v>
      </c>
      <c r="I159" s="3">
        <v>6</v>
      </c>
      <c r="J159" s="3">
        <v>1</v>
      </c>
      <c r="K159" s="2" cm="1">
        <f t="array" ref="K159">IF(C159="","",C159-SUMPRODUCT(($B$1461:$B$1491=$J159)*1,C$1461:C$1491))</f>
        <v>0.24631529688116238</v>
      </c>
      <c r="L159" s="2" cm="1">
        <f t="array" ref="L159">IF(D159="","",D159-SUMPRODUCT(($B$1461:$B$1491=$J159)*1,D$1461:D$1491))</f>
        <v>0.23688322340291634</v>
      </c>
      <c r="M159" s="2" cm="1">
        <f t="array" ref="M159">IF(E159="","",E159-SUMPRODUCT(($B$1461:$B$1491=$J159)*1,E$1461:E$1491))</f>
        <v>0.26567064056309775</v>
      </c>
      <c r="N159" s="2" cm="1">
        <f t="array" ref="N159">IF(F159="","",F159-SUMPRODUCT(($B$1461:$B$1491=$J159)*1,F$1461:F$1491))</f>
        <v>0.26588002740944106</v>
      </c>
      <c r="O159" s="2" cm="1">
        <f t="array" ref="O159">IF(G159="","",G159-SUMPRODUCT(($B$1461:$B$1491=$J159)*1,G$1461:G$1491))</f>
        <v>0.30456891843535061</v>
      </c>
    </row>
    <row r="160" spans="1:15" x14ac:dyDescent="0.55000000000000004">
      <c r="A160" s="3">
        <v>6</v>
      </c>
      <c r="B160" s="3">
        <v>2</v>
      </c>
      <c r="C160" s="2">
        <f>IF(logVir!C160="","",LN(総労働時間!C160))</f>
        <v>7.1272940355861598</v>
      </c>
      <c r="D160" s="2">
        <f>IF(logVir!D160="","",LN(総労働時間!D160))</f>
        <v>7.1552600251431651</v>
      </c>
      <c r="E160" s="2">
        <f>IF(logVir!E160="","",LN(総労働時間!E160))</f>
        <v>6.8044678019560028</v>
      </c>
      <c r="F160" s="2">
        <f>IF(logVir!F160="","",LN(総労働時間!F160))</f>
        <v>6.5540563866077628</v>
      </c>
      <c r="G160" s="2">
        <f>IF(logVir!G160="","",LN(総労働時間!G160))</f>
        <v>6.4432566397694719</v>
      </c>
      <c r="I160" s="3">
        <v>6</v>
      </c>
      <c r="J160" s="3">
        <v>2</v>
      </c>
      <c r="K160" s="2" cm="1">
        <f t="array" ref="K160">IF(C160="","",C160-SUMPRODUCT(($B$1461:$B$1491=$J160)*1,C$1461:C$1491))</f>
        <v>-0.10076709823536323</v>
      </c>
      <c r="L160" s="2" cm="1">
        <f t="array" ref="L160">IF(D160="","",D160-SUMPRODUCT(($B$1461:$B$1491=$J160)*1,D$1461:D$1491))</f>
        <v>-0.17867294785699617</v>
      </c>
      <c r="M160" s="2" cm="1">
        <f t="array" ref="M160">IF(E160="","",E160-SUMPRODUCT(($B$1461:$B$1491=$J160)*1,E$1461:E$1491))</f>
        <v>-0.20482436785916036</v>
      </c>
      <c r="N160" s="2" cm="1">
        <f t="array" ref="N160">IF(F160="","",F160-SUMPRODUCT(($B$1461:$B$1491=$J160)*1,F$1461:F$1491))</f>
        <v>-0.43213582738688228</v>
      </c>
      <c r="O160" s="2" cm="1">
        <f t="array" ref="O160">IF(G160="","",G160-SUMPRODUCT(($B$1461:$B$1491=$J160)*1,G$1461:G$1491))</f>
        <v>-0.54836666715928661</v>
      </c>
    </row>
    <row r="161" spans="1:15" x14ac:dyDescent="0.55000000000000004">
      <c r="A161" s="3">
        <v>6</v>
      </c>
      <c r="B161" s="3">
        <v>3</v>
      </c>
      <c r="C161" s="2">
        <f>IF(logVir!C161="","",LN(総労働時間!C161))</f>
        <v>10.435584612935358</v>
      </c>
      <c r="D161" s="2">
        <f>IF(logVir!D161="","",LN(総労働時間!D161))</f>
        <v>10.518435637056765</v>
      </c>
      <c r="E161" s="2">
        <f>IF(logVir!E161="","",LN(総労働時間!E161))</f>
        <v>10.484871575978005</v>
      </c>
      <c r="F161" s="2">
        <f>IF(logVir!F161="","",LN(総労働時間!F161))</f>
        <v>10.393852837819903</v>
      </c>
      <c r="G161" s="2">
        <f>IF(logVir!G161="","",LN(総労働時間!G161))</f>
        <v>10.476690381827675</v>
      </c>
      <c r="I161" s="3">
        <v>6</v>
      </c>
      <c r="J161" s="3">
        <v>3</v>
      </c>
      <c r="K161" s="2" cm="1">
        <f t="array" ref="K161">IF(C161="","",C161-SUMPRODUCT(($B$1461:$B$1491=$J161)*1,C$1461:C$1491))</f>
        <v>-0.35009758890044829</v>
      </c>
      <c r="L161" s="2" cm="1">
        <f t="array" ref="L161">IF(D161="","",D161-SUMPRODUCT(($B$1461:$B$1491=$J161)*1,D$1461:D$1491))</f>
        <v>-0.24225502036846969</v>
      </c>
      <c r="M161" s="2" cm="1">
        <f t="array" ref="M161">IF(E161="","",E161-SUMPRODUCT(($B$1461:$B$1491=$J161)*1,E$1461:E$1491))</f>
        <v>-0.28592873880142733</v>
      </c>
      <c r="N161" s="2" cm="1">
        <f t="array" ref="N161">IF(F161="","",F161-SUMPRODUCT(($B$1461:$B$1491=$J161)*1,F$1461:F$1491))</f>
        <v>-0.29737589184438562</v>
      </c>
      <c r="O161" s="2" cm="1">
        <f t="array" ref="O161">IF(G161="","",G161-SUMPRODUCT(($B$1461:$B$1491=$J161)*1,G$1461:G$1491))</f>
        <v>-0.24368282968468691</v>
      </c>
    </row>
    <row r="162" spans="1:15" x14ac:dyDescent="0.55000000000000004">
      <c r="A162" s="3">
        <v>6</v>
      </c>
      <c r="B162" s="3">
        <v>4</v>
      </c>
      <c r="C162" s="2">
        <f>IF(logVir!C162="","",LN(総労働時間!C162))</f>
        <v>9.8102557217434239</v>
      </c>
      <c r="D162" s="2">
        <f>IF(logVir!D162="","",LN(総労働時間!D162))</f>
        <v>9.6826424407585812</v>
      </c>
      <c r="E162" s="2">
        <f>IF(logVir!E162="","",LN(総労働時間!E162))</f>
        <v>9.6058824905250937</v>
      </c>
      <c r="F162" s="2">
        <f>IF(logVir!F162="","",LN(総労働時間!F162))</f>
        <v>9.4180977924468703</v>
      </c>
      <c r="G162" s="2">
        <f>IF(logVir!G162="","",LN(総労働時間!G162))</f>
        <v>9.4467310197726491</v>
      </c>
      <c r="I162" s="3">
        <v>6</v>
      </c>
      <c r="J162" s="3">
        <v>4</v>
      </c>
      <c r="K162" s="2" cm="1">
        <f t="array" ref="K162">IF(C162="","",C162-SUMPRODUCT(($B$1461:$B$1491=$J162)*1,C$1461:C$1491))</f>
        <v>0.23638127013346377</v>
      </c>
      <c r="L162" s="2" cm="1">
        <f t="array" ref="L162">IF(D162="","",D162-SUMPRODUCT(($B$1461:$B$1491=$J162)*1,D$1461:D$1491))</f>
        <v>0.28031909599734561</v>
      </c>
      <c r="M162" s="2" cm="1">
        <f t="array" ref="M162">IF(E162="","",E162-SUMPRODUCT(($B$1461:$B$1491=$J162)*1,E$1461:E$1491))</f>
        <v>0.27225592196025872</v>
      </c>
      <c r="N162" s="2" cm="1">
        <f t="array" ref="N162">IF(F162="","",F162-SUMPRODUCT(($B$1461:$B$1491=$J162)*1,F$1461:F$1491))</f>
        <v>0.2329125327010555</v>
      </c>
      <c r="O162" s="2" cm="1">
        <f t="array" ref="O162">IF(G162="","",G162-SUMPRODUCT(($B$1461:$B$1491=$J162)*1,G$1461:G$1491))</f>
        <v>0.21986488166578155</v>
      </c>
    </row>
    <row r="163" spans="1:15" x14ac:dyDescent="0.55000000000000004">
      <c r="A163" s="3">
        <v>6</v>
      </c>
      <c r="B163" s="3">
        <v>5</v>
      </c>
      <c r="C163" s="2">
        <f>IF(logVir!C163="","",LN(総労働時間!C163))</f>
        <v>7.918532611019188</v>
      </c>
      <c r="D163" s="2">
        <f>IF(logVir!D163="","",LN(総労働時間!D163))</f>
        <v>7.9477795781017502</v>
      </c>
      <c r="E163" s="2">
        <f>IF(logVir!E163="","",LN(総労働時間!E163))</f>
        <v>8.0911763700630495</v>
      </c>
      <c r="F163" s="2">
        <f>IF(logVir!F163="","",LN(総労働時間!F163))</f>
        <v>8.0103351578609328</v>
      </c>
      <c r="G163" s="2">
        <f>IF(logVir!G163="","",LN(総労働時間!G163))</f>
        <v>8.1062462155960233</v>
      </c>
      <c r="I163" s="3">
        <v>6</v>
      </c>
      <c r="J163" s="3">
        <v>5</v>
      </c>
      <c r="K163" s="2" cm="1">
        <f t="array" ref="K163">IF(C163="","",C163-SUMPRODUCT(($B$1461:$B$1491=$J163)*1,C$1461:C$1491))</f>
        <v>-0.90296621801291721</v>
      </c>
      <c r="L163" s="2" cm="1">
        <f t="array" ref="L163">IF(D163="","",D163-SUMPRODUCT(($B$1461:$B$1491=$J163)*1,D$1461:D$1491))</f>
        <v>-0.82045493845163797</v>
      </c>
      <c r="M163" s="2" cm="1">
        <f t="array" ref="M163">IF(E163="","",E163-SUMPRODUCT(($B$1461:$B$1491=$J163)*1,E$1461:E$1491))</f>
        <v>-0.71064967253934874</v>
      </c>
      <c r="N163" s="2" cm="1">
        <f t="array" ref="N163">IF(F163="","",F163-SUMPRODUCT(($B$1461:$B$1491=$J163)*1,F$1461:F$1491))</f>
        <v>-0.72196483774185083</v>
      </c>
      <c r="O163" s="2" cm="1">
        <f t="array" ref="O163">IF(G163="","",G163-SUMPRODUCT(($B$1461:$B$1491=$J163)*1,G$1461:G$1491))</f>
        <v>-0.67397337833299709</v>
      </c>
    </row>
    <row r="164" spans="1:15" x14ac:dyDescent="0.55000000000000004">
      <c r="A164" s="3">
        <v>6</v>
      </c>
      <c r="B164" s="3">
        <v>6</v>
      </c>
      <c r="C164" s="2">
        <f>IF(logVir!C164="","",LN(総労働時間!C164))</f>
        <v>8.6965248085783635</v>
      </c>
      <c r="D164" s="2">
        <f>IF(logVir!D164="","",LN(総労働時間!D164))</f>
        <v>8.7931774535424108</v>
      </c>
      <c r="E164" s="2">
        <f>IF(logVir!E164="","",LN(総労働時間!E164))</f>
        <v>8.849592360043582</v>
      </c>
      <c r="F164" s="2">
        <f>IF(logVir!F164="","",LN(総労働時間!F164))</f>
        <v>8.8450508596596453</v>
      </c>
      <c r="G164" s="2">
        <f>IF(logVir!G164="","",LN(総労働時間!G164))</f>
        <v>8.9594783035711174</v>
      </c>
      <c r="I164" s="3">
        <v>6</v>
      </c>
      <c r="J164" s="3">
        <v>6</v>
      </c>
      <c r="K164" s="2" cm="1">
        <f t="array" ref="K164">IF(C164="","",C164-SUMPRODUCT(($B$1461:$B$1491=$J164)*1,C$1461:C$1491))</f>
        <v>-0.60044540504049593</v>
      </c>
      <c r="L164" s="2" cm="1">
        <f t="array" ref="L164">IF(D164="","",D164-SUMPRODUCT(($B$1461:$B$1491=$J164)*1,D$1461:D$1491))</f>
        <v>-0.51467906285234655</v>
      </c>
      <c r="M164" s="2" cm="1">
        <f t="array" ref="M164">IF(E164="","",E164-SUMPRODUCT(($B$1461:$B$1491=$J164)*1,E$1461:E$1491))</f>
        <v>-0.48198685922056228</v>
      </c>
      <c r="N164" s="2" cm="1">
        <f t="array" ref="N164">IF(F164="","",F164-SUMPRODUCT(($B$1461:$B$1491=$J164)*1,F$1461:F$1491))</f>
        <v>-0.48438374928092287</v>
      </c>
      <c r="O164" s="2" cm="1">
        <f t="array" ref="O164">IF(G164="","",G164-SUMPRODUCT(($B$1461:$B$1491=$J164)*1,G$1461:G$1491))</f>
        <v>-0.40801679754445352</v>
      </c>
    </row>
    <row r="165" spans="1:15" x14ac:dyDescent="0.55000000000000004">
      <c r="A165" s="3">
        <v>6</v>
      </c>
      <c r="B165" s="3">
        <v>7</v>
      </c>
      <c r="C165" s="2">
        <f>IF(logVir!C165="","",LN(総労働時間!C165))</f>
        <v>8.8046722301086522</v>
      </c>
      <c r="D165" s="2">
        <f>IF(logVir!D165="","",LN(総労働時間!D165))</f>
        <v>9.0837415626880595</v>
      </c>
      <c r="E165" s="2">
        <f>IF(logVir!E165="","",LN(総労働時間!E165))</f>
        <v>9.1495090950075344</v>
      </c>
      <c r="F165" s="2">
        <f>IF(logVir!F165="","",LN(総労働時間!F165))</f>
        <v>9.1156411749175046</v>
      </c>
      <c r="G165" s="2">
        <f>IF(logVir!G165="","",LN(総労働時間!G165))</f>
        <v>9.2581972645919279</v>
      </c>
      <c r="I165" s="3">
        <v>6</v>
      </c>
      <c r="J165" s="3">
        <v>7</v>
      </c>
      <c r="K165" s="2" cm="1">
        <f t="array" ref="K165">IF(C165="","",C165-SUMPRODUCT(($B$1461:$B$1491=$J165)*1,C$1461:C$1491))</f>
        <v>-0.42147940112794124</v>
      </c>
      <c r="L165" s="2" cm="1">
        <f t="array" ref="L165">IF(D165="","",D165-SUMPRODUCT(($B$1461:$B$1491=$J165)*1,D$1461:D$1491))</f>
        <v>-0.1137840244471171</v>
      </c>
      <c r="M165" s="2" cm="1">
        <f t="array" ref="M165">IF(E165="","",E165-SUMPRODUCT(($B$1461:$B$1491=$J165)*1,E$1461:E$1491))</f>
        <v>1.4584735323390774E-2</v>
      </c>
      <c r="N165" s="2" cm="1">
        <f t="array" ref="N165">IF(F165="","",F165-SUMPRODUCT(($B$1461:$B$1491=$J165)*1,F$1461:F$1491))</f>
        <v>4.2007230022266029E-2</v>
      </c>
      <c r="O165" s="2" cm="1">
        <f t="array" ref="O165">IF(G165="","",G165-SUMPRODUCT(($B$1461:$B$1491=$J165)*1,G$1461:G$1491))</f>
        <v>0.15230704946666229</v>
      </c>
    </row>
    <row r="166" spans="1:15" x14ac:dyDescent="0.55000000000000004">
      <c r="A166" s="3">
        <v>6</v>
      </c>
      <c r="B166" s="3">
        <v>8</v>
      </c>
      <c r="C166" s="2">
        <f>IF(logVir!C166="","",LN(総労働時間!C166))</f>
        <v>8.7761885635219929</v>
      </c>
      <c r="D166" s="2">
        <f>IF(logVir!D166="","",LN(総労働時間!D166))</f>
        <v>8.7523537291644331</v>
      </c>
      <c r="E166" s="2">
        <f>IF(logVir!E166="","",LN(総労働時間!E166))</f>
        <v>8.8845956732515461</v>
      </c>
      <c r="F166" s="2">
        <f>IF(logVir!F166="","",LN(総労働時間!F166))</f>
        <v>8.8327075743161245</v>
      </c>
      <c r="G166" s="2">
        <f>IF(logVir!G166="","",LN(総労働時間!G166))</f>
        <v>8.9183650131542596</v>
      </c>
      <c r="I166" s="3">
        <v>6</v>
      </c>
      <c r="J166" s="3">
        <v>8</v>
      </c>
      <c r="K166" s="2" cm="1">
        <f t="array" ref="K166">IF(C166="","",C166-SUMPRODUCT(($B$1461:$B$1491=$J166)*1,C$1461:C$1491))</f>
        <v>-0.42374527815646523</v>
      </c>
      <c r="L166" s="2" cm="1">
        <f t="array" ref="L166">IF(D166="","",D166-SUMPRODUCT(($B$1461:$B$1491=$J166)*1,D$1461:D$1491))</f>
        <v>-0.53554407406597626</v>
      </c>
      <c r="M166" s="2" cm="1">
        <f t="array" ref="M166">IF(E166="","",E166-SUMPRODUCT(($B$1461:$B$1491=$J166)*1,E$1461:E$1491))</f>
        <v>-0.40708368516934001</v>
      </c>
      <c r="N166" s="2" cm="1">
        <f t="array" ref="N166">IF(F166="","",F166-SUMPRODUCT(($B$1461:$B$1491=$J166)*1,F$1461:F$1491))</f>
        <v>-0.44449021523256249</v>
      </c>
      <c r="O166" s="2" cm="1">
        <f t="array" ref="O166">IF(G166="","",G166-SUMPRODUCT(($B$1461:$B$1491=$J166)*1,G$1461:G$1491))</f>
        <v>-0.4092956355190438</v>
      </c>
    </row>
    <row r="167" spans="1:15" x14ac:dyDescent="0.55000000000000004">
      <c r="A167" s="3">
        <v>6</v>
      </c>
      <c r="B167" s="3">
        <v>9</v>
      </c>
      <c r="C167" s="2">
        <f>IF(logVir!C167="","",LN(総労働時間!C167))</f>
        <v>9.5562069443884834</v>
      </c>
      <c r="D167" s="2">
        <f>IF(logVir!D167="","",LN(総労働時間!D167))</f>
        <v>9.6155590321485551</v>
      </c>
      <c r="E167" s="2">
        <f>IF(logVir!E167="","",LN(総労働時間!E167))</f>
        <v>9.6657409197372264</v>
      </c>
      <c r="F167" s="2">
        <f>IF(logVir!F167="","",LN(総労働時間!F167))</f>
        <v>9.5614180932115911</v>
      </c>
      <c r="G167" s="2">
        <f>IF(logVir!G167="","",LN(総労働時間!G167))</f>
        <v>9.643661785090087</v>
      </c>
      <c r="I167" s="3">
        <v>6</v>
      </c>
      <c r="J167" s="3">
        <v>9</v>
      </c>
      <c r="K167" s="2" cm="1">
        <f t="array" ref="K167">IF(C167="","",C167-SUMPRODUCT(($B$1461:$B$1491=$J167)*1,C$1461:C$1491))</f>
        <v>-0.41297484278215002</v>
      </c>
      <c r="L167" s="2" cm="1">
        <f t="array" ref="L167">IF(D167="","",D167-SUMPRODUCT(($B$1461:$B$1491=$J167)*1,D$1461:D$1491))</f>
        <v>-0.30872736751838836</v>
      </c>
      <c r="M167" s="2" cm="1">
        <f t="array" ref="M167">IF(E167="","",E167-SUMPRODUCT(($B$1461:$B$1491=$J167)*1,E$1461:E$1491))</f>
        <v>-0.3377898715406662</v>
      </c>
      <c r="N167" s="2" cm="1">
        <f t="array" ref="N167">IF(F167="","",F167-SUMPRODUCT(($B$1461:$B$1491=$J167)*1,F$1461:F$1491))</f>
        <v>-0.33594875682500813</v>
      </c>
      <c r="O167" s="2" cm="1">
        <f t="array" ref="O167">IF(G167="","",G167-SUMPRODUCT(($B$1461:$B$1491=$J167)*1,G$1461:G$1491))</f>
        <v>-0.29877639404487333</v>
      </c>
    </row>
    <row r="168" spans="1:15" x14ac:dyDescent="0.55000000000000004">
      <c r="A168" s="3">
        <v>6</v>
      </c>
      <c r="B168" s="3">
        <v>10</v>
      </c>
      <c r="C168" s="2">
        <f>IF(logVir!C168="","",LN(総労働時間!C168))</f>
        <v>10.590240637315278</v>
      </c>
      <c r="D168" s="2">
        <f>IF(logVir!D168="","",LN(総労働時間!D168))</f>
        <v>10.558851247635168</v>
      </c>
      <c r="E168" s="2">
        <f>IF(logVir!E168="","",LN(総労働時間!E168))</f>
        <v>10.607445443723909</v>
      </c>
      <c r="F168" s="2">
        <f>IF(logVir!F168="","",LN(総労働時間!F168))</f>
        <v>10.488493967113511</v>
      </c>
      <c r="G168" s="2">
        <f>IF(logVir!G168="","",LN(総労働時間!G168))</f>
        <v>10.591584628632642</v>
      </c>
      <c r="I168" s="3">
        <v>6</v>
      </c>
      <c r="J168" s="3">
        <v>10</v>
      </c>
      <c r="K168" s="2" cm="1">
        <f t="array" ref="K168">IF(C168="","",C168-SUMPRODUCT(($B$1461:$B$1491=$J168)*1,C$1461:C$1491))</f>
        <v>0.12024740834977266</v>
      </c>
      <c r="L168" s="2" cm="1">
        <f t="array" ref="L168">IF(D168="","",D168-SUMPRODUCT(($B$1461:$B$1491=$J168)*1,D$1461:D$1491))</f>
        <v>7.0751906808984799E-2</v>
      </c>
      <c r="M168" s="2" cm="1">
        <f t="array" ref="M168">IF(E168="","",E168-SUMPRODUCT(($B$1461:$B$1491=$J168)*1,E$1461:E$1491))</f>
        <v>7.965272479552965E-2</v>
      </c>
      <c r="N168" s="2" cm="1">
        <f t="array" ref="N168">IF(F168="","",F168-SUMPRODUCT(($B$1461:$B$1491=$J168)*1,F$1461:F$1491))</f>
        <v>2.478155981622443E-2</v>
      </c>
      <c r="O168" s="2" cm="1">
        <f t="array" ref="O168">IF(G168="","",G168-SUMPRODUCT(($B$1461:$B$1491=$J168)*1,G$1461:G$1491))</f>
        <v>5.7770498269311688E-2</v>
      </c>
    </row>
    <row r="169" spans="1:15" x14ac:dyDescent="0.55000000000000004">
      <c r="A169" s="3">
        <v>6</v>
      </c>
      <c r="B169" s="3">
        <v>11</v>
      </c>
      <c r="C169" s="2">
        <f>IF(logVir!C169="","",LN(総労働時間!C169))</f>
        <v>10.505202572151852</v>
      </c>
      <c r="D169" s="2">
        <f>IF(logVir!D169="","",LN(総労働時間!D169))</f>
        <v>10.296875945741258</v>
      </c>
      <c r="E169" s="2">
        <f>IF(logVir!E169="","",LN(総労働時間!E169))</f>
        <v>10.192768651564826</v>
      </c>
      <c r="F169" s="2">
        <f>IF(logVir!F169="","",LN(総労働時間!F169))</f>
        <v>10.210930161894963</v>
      </c>
      <c r="G169" s="2">
        <f>IF(logVir!G169="","",LN(総労働時間!G169))</f>
        <v>10.265766370717694</v>
      </c>
      <c r="I169" s="3">
        <v>6</v>
      </c>
      <c r="J169" s="3">
        <v>11</v>
      </c>
      <c r="K169" s="2" cm="1">
        <f t="array" ref="K169">IF(C169="","",C169-SUMPRODUCT(($B$1461:$B$1491=$J169)*1,C$1461:C$1491))</f>
        <v>0.71250858687818486</v>
      </c>
      <c r="L169" s="2" cm="1">
        <f t="array" ref="L169">IF(D169="","",D169-SUMPRODUCT(($B$1461:$B$1491=$J169)*1,D$1461:D$1491))</f>
        <v>0.69912082723380031</v>
      </c>
      <c r="M169" s="2" cm="1">
        <f t="array" ref="M169">IF(E169="","",E169-SUMPRODUCT(($B$1461:$B$1491=$J169)*1,E$1461:E$1491))</f>
        <v>0.60673520715775275</v>
      </c>
      <c r="N169" s="2" cm="1">
        <f t="array" ref="N169">IF(F169="","",F169-SUMPRODUCT(($B$1461:$B$1491=$J169)*1,F$1461:F$1491))</f>
        <v>0.65964262216128411</v>
      </c>
      <c r="O169" s="2" cm="1">
        <f t="array" ref="O169">IF(G169="","",G169-SUMPRODUCT(($B$1461:$B$1491=$J169)*1,G$1461:G$1491))</f>
        <v>0.70930896900912366</v>
      </c>
    </row>
    <row r="170" spans="1:15" x14ac:dyDescent="0.55000000000000004">
      <c r="A170" s="3">
        <v>6</v>
      </c>
      <c r="B170" s="3">
        <v>12</v>
      </c>
      <c r="C170" s="2">
        <f>IF(logVir!C170="","",LN(総労働時間!C170))</f>
        <v>9.6722693579349599</v>
      </c>
      <c r="D170" s="2">
        <f>IF(logVir!D170="","",LN(総労働時間!D170))</f>
        <v>9.6311468754078362</v>
      </c>
      <c r="E170" s="2">
        <f>IF(logVir!E170="","",LN(総労働時間!E170))</f>
        <v>9.5344188872172548</v>
      </c>
      <c r="F170" s="2">
        <f>IF(logVir!F170="","",LN(総労働時間!F170))</f>
        <v>9.4264424284705246</v>
      </c>
      <c r="G170" s="2">
        <f>IF(logVir!G170="","",LN(総労働時間!G170))</f>
        <v>9.5159222226400662</v>
      </c>
      <c r="I170" s="3">
        <v>6</v>
      </c>
      <c r="J170" s="3">
        <v>12</v>
      </c>
      <c r="K170" s="2" cm="1">
        <f t="array" ref="K170">IF(C170="","",C170-SUMPRODUCT(($B$1461:$B$1491=$J170)*1,C$1461:C$1491))</f>
        <v>7.8523317384050273E-2</v>
      </c>
      <c r="L170" s="2" cm="1">
        <f t="array" ref="L170">IF(D170="","",D170-SUMPRODUCT(($B$1461:$B$1491=$J170)*1,D$1461:D$1491))</f>
        <v>0.1261280267350795</v>
      </c>
      <c r="M170" s="2" cm="1">
        <f t="array" ref="M170">IF(E170="","",E170-SUMPRODUCT(($B$1461:$B$1491=$J170)*1,E$1461:E$1491))</f>
        <v>4.7935424520920478E-2</v>
      </c>
      <c r="N170" s="2" cm="1">
        <f t="array" ref="N170">IF(F170="","",F170-SUMPRODUCT(($B$1461:$B$1491=$J170)*1,F$1461:F$1491))</f>
        <v>-1.4206776405565336E-3</v>
      </c>
      <c r="O170" s="2" cm="1">
        <f t="array" ref="O170">IF(G170="","",G170-SUMPRODUCT(($B$1461:$B$1491=$J170)*1,G$1461:G$1491))</f>
        <v>6.7068380238666236E-3</v>
      </c>
    </row>
    <row r="171" spans="1:15" x14ac:dyDescent="0.55000000000000004">
      <c r="A171" s="3">
        <v>6</v>
      </c>
      <c r="B171" s="3">
        <v>13</v>
      </c>
      <c r="C171" s="2">
        <f>IF(logVir!C171="","",LN(総労働時間!C171))</f>
        <v>9.6953857262194223</v>
      </c>
      <c r="D171" s="2">
        <f>IF(logVir!D171="","",LN(総労働時間!D171))</f>
        <v>8.9157257289019523</v>
      </c>
      <c r="E171" s="2">
        <f>IF(logVir!E171="","",LN(総労働時間!E171))</f>
        <v>8.8910118568638605</v>
      </c>
      <c r="F171" s="2">
        <f>IF(logVir!F171="","",LN(総労働時間!F171))</f>
        <v>8.7669678255582255</v>
      </c>
      <c r="G171" s="2">
        <f>IF(logVir!G171="","",LN(総労働時間!G171))</f>
        <v>8.5829966831357414</v>
      </c>
      <c r="I171" s="3">
        <v>6</v>
      </c>
      <c r="J171" s="3">
        <v>13</v>
      </c>
      <c r="K171" s="2" cm="1">
        <f t="array" ref="K171">IF(C171="","",C171-SUMPRODUCT(($B$1461:$B$1491=$J171)*1,C$1461:C$1491))</f>
        <v>0.96174325723528753</v>
      </c>
      <c r="L171" s="2" cm="1">
        <f t="array" ref="L171">IF(D171="","",D171-SUMPRODUCT(($B$1461:$B$1491=$J171)*1,D$1461:D$1491))</f>
        <v>0.98044745957327795</v>
      </c>
      <c r="M171" s="2" cm="1">
        <f t="array" ref="M171">IF(E171="","",E171-SUMPRODUCT(($B$1461:$B$1491=$J171)*1,E$1461:E$1491))</f>
        <v>0.89606797243368241</v>
      </c>
      <c r="N171" s="2" cm="1">
        <f t="array" ref="N171">IF(F171="","",F171-SUMPRODUCT(($B$1461:$B$1491=$J171)*1,F$1461:F$1491))</f>
        <v>0.90297706548248602</v>
      </c>
      <c r="O171" s="2" cm="1">
        <f t="array" ref="O171">IF(G171="","",G171-SUMPRODUCT(($B$1461:$B$1491=$J171)*1,G$1461:G$1491))</f>
        <v>0.76234975967188401</v>
      </c>
    </row>
    <row r="172" spans="1:15" x14ac:dyDescent="0.55000000000000004">
      <c r="A172" s="3">
        <v>6</v>
      </c>
      <c r="B172" s="3">
        <v>14</v>
      </c>
      <c r="C172" s="2">
        <f>IF(logVir!C172="","",LN(総労働時間!C172))</f>
        <v>9.5954103087457625</v>
      </c>
      <c r="D172" s="2">
        <f>IF(logVir!D172="","",LN(総労働時間!D172))</f>
        <v>9.5065371163437966</v>
      </c>
      <c r="E172" s="2">
        <f>IF(logVir!E172="","",LN(総労働時間!E172))</f>
        <v>9.6759264613414953</v>
      </c>
      <c r="F172" s="2">
        <f>IF(logVir!F172="","",LN(総労働時間!F172))</f>
        <v>9.5963406290580195</v>
      </c>
      <c r="G172" s="2">
        <f>IF(logVir!G172="","",LN(総労働時間!G172))</f>
        <v>9.6462868093766563</v>
      </c>
      <c r="I172" s="3">
        <v>6</v>
      </c>
      <c r="J172" s="3">
        <v>14</v>
      </c>
      <c r="K172" s="2" cm="1">
        <f t="array" ref="K172">IF(C172="","",C172-SUMPRODUCT(($B$1461:$B$1491=$J172)*1,C$1461:C$1491))</f>
        <v>-0.22823109774628492</v>
      </c>
      <c r="L172" s="2" cm="1">
        <f t="array" ref="L172">IF(D172="","",D172-SUMPRODUCT(($B$1461:$B$1491=$J172)*1,D$1461:D$1491))</f>
        <v>-0.40813672005032409</v>
      </c>
      <c r="M172" s="2" cm="1">
        <f t="array" ref="M172">IF(E172="","",E172-SUMPRODUCT(($B$1461:$B$1491=$J172)*1,E$1461:E$1491))</f>
        <v>-0.27684161054471268</v>
      </c>
      <c r="N172" s="2" cm="1">
        <f t="array" ref="N172">IF(F172="","",F172-SUMPRODUCT(($B$1461:$B$1491=$J172)*1,F$1461:F$1491))</f>
        <v>-0.30043135581277802</v>
      </c>
      <c r="O172" s="2" cm="1">
        <f t="array" ref="O172">IF(G172="","",G172-SUMPRODUCT(($B$1461:$B$1491=$J172)*1,G$1461:G$1491))</f>
        <v>-0.29159586250587211</v>
      </c>
    </row>
    <row r="173" spans="1:15" x14ac:dyDescent="0.55000000000000004">
      <c r="A173" s="3">
        <v>6</v>
      </c>
      <c r="B173" s="3">
        <v>15</v>
      </c>
      <c r="C173" s="2">
        <f>IF(logVir!C173="","",LN(総労働時間!C173))</f>
        <v>8.7146079676478081</v>
      </c>
      <c r="D173" s="2">
        <f>IF(logVir!D173="","",LN(総労働時間!D173))</f>
        <v>8.7383220120651952</v>
      </c>
      <c r="E173" s="2">
        <f>IF(logVir!E173="","",LN(総労働時間!E173))</f>
        <v>8.6293711949588356</v>
      </c>
      <c r="F173" s="2">
        <f>IF(logVir!F173="","",LN(総労働時間!F173))</f>
        <v>8.483031652070677</v>
      </c>
      <c r="G173" s="2">
        <f>IF(logVir!G173="","",LN(総労働時間!G173))</f>
        <v>8.523271494009542</v>
      </c>
      <c r="I173" s="3">
        <v>6</v>
      </c>
      <c r="J173" s="3">
        <v>15</v>
      </c>
      <c r="K173" s="2" cm="1">
        <f t="array" ref="K173">IF(C173="","",C173-SUMPRODUCT(($B$1461:$B$1491=$J173)*1,C$1461:C$1491))</f>
        <v>-0.53593650476988941</v>
      </c>
      <c r="L173" s="2" cm="1">
        <f t="array" ref="L173">IF(D173="","",D173-SUMPRODUCT(($B$1461:$B$1491=$J173)*1,D$1461:D$1491))</f>
        <v>-0.38021120151376486</v>
      </c>
      <c r="M173" s="2" cm="1">
        <f t="array" ref="M173">IF(E173="","",E173-SUMPRODUCT(($B$1461:$B$1491=$J173)*1,E$1461:E$1491))</f>
        <v>-0.42883968249179638</v>
      </c>
      <c r="N173" s="2" cm="1">
        <f t="array" ref="N173">IF(F173="","",F173-SUMPRODUCT(($B$1461:$B$1491=$J173)*1,F$1461:F$1491))</f>
        <v>-0.46769532302581673</v>
      </c>
      <c r="O173" s="2" cm="1">
        <f t="array" ref="O173">IF(G173="","",G173-SUMPRODUCT(($B$1461:$B$1491=$J173)*1,G$1461:G$1491))</f>
        <v>-0.4641932427368971</v>
      </c>
    </row>
    <row r="174" spans="1:15" x14ac:dyDescent="0.55000000000000004">
      <c r="A174" s="3">
        <v>6</v>
      </c>
      <c r="B174" s="3">
        <v>16</v>
      </c>
      <c r="C174" s="2">
        <f>IF(logVir!C174="","",LN(総労働時間!C174))</f>
        <v>10.100290371163368</v>
      </c>
      <c r="D174" s="2">
        <f>IF(logVir!D174="","",LN(総労働時間!D174))</f>
        <v>10.216943734751531</v>
      </c>
      <c r="E174" s="2">
        <f>IF(logVir!E174="","",LN(総労働時間!E174))</f>
        <v>10.130018989893145</v>
      </c>
      <c r="F174" s="2">
        <f>IF(logVir!F174="","",LN(総労働時間!F174))</f>
        <v>9.9943664624031836</v>
      </c>
      <c r="G174" s="2">
        <f>IF(logVir!G174="","",LN(総労働時間!G174))</f>
        <v>10.087672939486348</v>
      </c>
      <c r="I174" s="3">
        <v>6</v>
      </c>
      <c r="J174" s="3">
        <v>16</v>
      </c>
      <c r="K174" s="2" cm="1">
        <f t="array" ref="K174">IF(C174="","",C174-SUMPRODUCT(($B$1461:$B$1491=$J174)*1,C$1461:C$1491))</f>
        <v>-0.38638715301553006</v>
      </c>
      <c r="L174" s="2" cm="1">
        <f t="array" ref="L174">IF(D174="","",D174-SUMPRODUCT(($B$1461:$B$1491=$J174)*1,D$1461:D$1491))</f>
        <v>-0.25602444443530104</v>
      </c>
      <c r="M174" s="2" cm="1">
        <f t="array" ref="M174">IF(E174="","",E174-SUMPRODUCT(($B$1461:$B$1491=$J174)*1,E$1461:E$1491))</f>
        <v>-0.3366494697496929</v>
      </c>
      <c r="N174" s="2" cm="1">
        <f t="array" ref="N174">IF(F174="","",F174-SUMPRODUCT(($B$1461:$B$1491=$J174)*1,F$1461:F$1491))</f>
        <v>-0.37226775261575185</v>
      </c>
      <c r="O174" s="2" cm="1">
        <f t="array" ref="O174">IF(G174="","",G174-SUMPRODUCT(($B$1461:$B$1491=$J174)*1,G$1461:G$1491))</f>
        <v>-0.33317699467578876</v>
      </c>
    </row>
    <row r="175" spans="1:15" x14ac:dyDescent="0.55000000000000004">
      <c r="A175" s="3">
        <v>6</v>
      </c>
      <c r="B175" s="3">
        <v>17</v>
      </c>
      <c r="C175" s="2">
        <f>IF(logVir!C175="","",LN(総労働時間!C175))</f>
        <v>9.4522239527874898</v>
      </c>
      <c r="D175" s="2">
        <f>IF(logVir!D175="","",LN(総労働時間!D175))</f>
        <v>9.3710673040228727</v>
      </c>
      <c r="E175" s="2">
        <f>IF(logVir!E175="","",LN(総労働時間!E175))</f>
        <v>9.3187960691134926</v>
      </c>
      <c r="F175" s="2">
        <f>IF(logVir!F175="","",LN(総労働時間!F175))</f>
        <v>9.3677207774223934</v>
      </c>
      <c r="G175" s="2">
        <f>IF(logVir!G175="","",LN(総労働時間!G175))</f>
        <v>9.3197601594955355</v>
      </c>
      <c r="I175" s="3">
        <v>6</v>
      </c>
      <c r="J175" s="3">
        <v>17</v>
      </c>
      <c r="K175" s="2" cm="1">
        <f t="array" ref="K175">IF(C175="","",C175-SUMPRODUCT(($B$1461:$B$1491=$J175)*1,C$1461:C$1491))</f>
        <v>-0.48885593937625416</v>
      </c>
      <c r="L175" s="2" cm="1">
        <f t="array" ref="L175">IF(D175="","",D175-SUMPRODUCT(($B$1461:$B$1491=$J175)*1,D$1461:D$1491))</f>
        <v>-0.49125638633883106</v>
      </c>
      <c r="M175" s="2" cm="1">
        <f t="array" ref="M175">IF(E175="","",E175-SUMPRODUCT(($B$1461:$B$1491=$J175)*1,E$1461:E$1491))</f>
        <v>-0.52346449554766039</v>
      </c>
      <c r="N175" s="2" cm="1">
        <f t="array" ref="N175">IF(F175="","",F175-SUMPRODUCT(($B$1461:$B$1491=$J175)*1,F$1461:F$1491))</f>
        <v>-0.52236774338010328</v>
      </c>
      <c r="O175" s="2" cm="1">
        <f t="array" ref="O175">IF(G175="","",G175-SUMPRODUCT(($B$1461:$B$1491=$J175)*1,G$1461:G$1491))</f>
        <v>-0.63137142931357459</v>
      </c>
    </row>
    <row r="176" spans="1:15" x14ac:dyDescent="0.55000000000000004">
      <c r="A176" s="3">
        <v>6</v>
      </c>
      <c r="B176" s="3">
        <v>18</v>
      </c>
      <c r="C176" s="2">
        <f>IF(logVir!C176="","",LN(総労働時間!C176))</f>
        <v>11.451148717536876</v>
      </c>
      <c r="D176" s="2">
        <f>IF(logVir!D176="","",LN(総労働時間!D176))</f>
        <v>11.526811325431218</v>
      </c>
      <c r="E176" s="2">
        <f>IF(logVir!E176="","",LN(総労働時間!E176))</f>
        <v>11.452827196395996</v>
      </c>
      <c r="F176" s="2">
        <f>IF(logVir!F176="","",LN(総労働時間!F176))</f>
        <v>11.454829017166018</v>
      </c>
      <c r="G176" s="2">
        <f>IF(logVir!G176="","",LN(総労働時間!G176))</f>
        <v>11.426331494867734</v>
      </c>
      <c r="I176" s="3">
        <v>6</v>
      </c>
      <c r="J176" s="3">
        <v>18</v>
      </c>
      <c r="K176" s="2" cm="1">
        <f t="array" ref="K176">IF(C176="","",C176-SUMPRODUCT(($B$1461:$B$1491=$J176)*1,C$1461:C$1491))</f>
        <v>-0.47590899509273221</v>
      </c>
      <c r="L176" s="2" cm="1">
        <f t="array" ref="L176">IF(D176="","",D176-SUMPRODUCT(($B$1461:$B$1491=$J176)*1,D$1461:D$1491))</f>
        <v>-0.39760341937631871</v>
      </c>
      <c r="M176" s="2" cm="1">
        <f t="array" ref="M176">IF(E176="","",E176-SUMPRODUCT(($B$1461:$B$1491=$J176)*1,E$1461:E$1491))</f>
        <v>-0.43797042040368162</v>
      </c>
      <c r="N176" s="2" cm="1">
        <f t="array" ref="N176">IF(F176="","",F176-SUMPRODUCT(($B$1461:$B$1491=$J176)*1,F$1461:F$1491))</f>
        <v>-0.4045235475106761</v>
      </c>
      <c r="O176" s="2" cm="1">
        <f t="array" ref="O176">IF(G176="","",G176-SUMPRODUCT(($B$1461:$B$1491=$J176)*1,G$1461:G$1491))</f>
        <v>-0.41782840767256246</v>
      </c>
    </row>
    <row r="177" spans="1:15" x14ac:dyDescent="0.55000000000000004">
      <c r="A177" s="3">
        <v>6</v>
      </c>
      <c r="B177" s="3">
        <v>19</v>
      </c>
      <c r="C177" s="2">
        <f>IF(logVir!C177="","",LN(総労働時間!C177))</f>
        <v>10.749071843692327</v>
      </c>
      <c r="D177" s="2">
        <f>IF(logVir!D177="","",LN(総労働時間!D177))</f>
        <v>10.775286917169305</v>
      </c>
      <c r="E177" s="2">
        <f>IF(logVir!E177="","",LN(総労働時間!E177))</f>
        <v>10.839446265622275</v>
      </c>
      <c r="F177" s="2">
        <f>IF(logVir!F177="","",LN(総労働時間!F177))</f>
        <v>10.666020933643981</v>
      </c>
      <c r="G177" s="2">
        <f>IF(logVir!G177="","",LN(総労働時間!G177))</f>
        <v>10.891391056252116</v>
      </c>
      <c r="I177" s="3">
        <v>6</v>
      </c>
      <c r="J177" s="3">
        <v>19</v>
      </c>
      <c r="K177" s="2" cm="1">
        <f t="array" ref="K177">IF(C177="","",C177-SUMPRODUCT(($B$1461:$B$1491=$J177)*1,C$1461:C$1491))</f>
        <v>-0.47915023184440564</v>
      </c>
      <c r="L177" s="2" cm="1">
        <f t="array" ref="L177">IF(D177="","",D177-SUMPRODUCT(($B$1461:$B$1491=$J177)*1,D$1461:D$1491))</f>
        <v>-0.4547547314325886</v>
      </c>
      <c r="M177" s="2" cm="1">
        <f t="array" ref="M177">IF(E177="","",E177-SUMPRODUCT(($B$1461:$B$1491=$J177)*1,E$1461:E$1491))</f>
        <v>-0.36241631772505656</v>
      </c>
      <c r="N177" s="2" cm="1">
        <f t="array" ref="N177">IF(F177="","",F177-SUMPRODUCT(($B$1461:$B$1491=$J177)*1,F$1461:F$1491))</f>
        <v>-0.52595348084655136</v>
      </c>
      <c r="O177" s="2" cm="1">
        <f t="array" ref="O177">IF(G177="","",G177-SUMPRODUCT(($B$1461:$B$1491=$J177)*1,G$1461:G$1491))</f>
        <v>-0.33590821898034839</v>
      </c>
    </row>
    <row r="178" spans="1:15" x14ac:dyDescent="0.55000000000000004">
      <c r="A178" s="3">
        <v>6</v>
      </c>
      <c r="B178" s="3">
        <v>20</v>
      </c>
      <c r="C178" s="2">
        <f>IF(logVir!C178="","",LN(総労働時間!C178))</f>
        <v>11.724407802241439</v>
      </c>
      <c r="D178" s="2">
        <f>IF(logVir!D178="","",LN(総労働時間!D178))</f>
        <v>11.704158855842092</v>
      </c>
      <c r="E178" s="2">
        <f>IF(logVir!E178="","",LN(総労働時間!E178))</f>
        <v>11.6848919128027</v>
      </c>
      <c r="F178" s="2">
        <f>IF(logVir!F178="","",LN(総労働時間!F178))</f>
        <v>11.52779425892712</v>
      </c>
      <c r="G178" s="2">
        <f>IF(logVir!G178="","",LN(総労働時間!G178))</f>
        <v>11.681309519935457</v>
      </c>
      <c r="I178" s="3">
        <v>6</v>
      </c>
      <c r="J178" s="3">
        <v>20</v>
      </c>
      <c r="K178" s="2" cm="1">
        <f t="array" ref="K178">IF(C178="","",C178-SUMPRODUCT(($B$1461:$B$1491=$J178)*1,C$1461:C$1491))</f>
        <v>-0.37829753019216916</v>
      </c>
      <c r="L178" s="2" cm="1">
        <f t="array" ref="L178">IF(D178="","",D178-SUMPRODUCT(($B$1461:$B$1491=$J178)*1,D$1461:D$1491))</f>
        <v>-0.35307328885578393</v>
      </c>
      <c r="M178" s="2" cm="1">
        <f t="array" ref="M178">IF(E178="","",E178-SUMPRODUCT(($B$1461:$B$1491=$J178)*1,E$1461:E$1491))</f>
        <v>-0.33887326743824353</v>
      </c>
      <c r="N178" s="2" cm="1">
        <f t="array" ref="N178">IF(F178="","",F178-SUMPRODUCT(($B$1461:$B$1491=$J178)*1,F$1461:F$1491))</f>
        <v>-0.42079027827296223</v>
      </c>
      <c r="O178" s="2" cm="1">
        <f t="array" ref="O178">IF(G178="","",G178-SUMPRODUCT(($B$1461:$B$1491=$J178)*1,G$1461:G$1491))</f>
        <v>-0.3325893126666184</v>
      </c>
    </row>
    <row r="179" spans="1:15" x14ac:dyDescent="0.55000000000000004">
      <c r="A179" s="3">
        <v>6</v>
      </c>
      <c r="B179" s="3">
        <v>21</v>
      </c>
      <c r="C179" s="2">
        <f>IF(logVir!C179="","",LN(総労働時間!C179))</f>
        <v>10.912721269487298</v>
      </c>
      <c r="D179" s="2">
        <f>IF(logVir!D179="","",LN(総労働時間!D179))</f>
        <v>10.843623389065879</v>
      </c>
      <c r="E179" s="2">
        <f>IF(logVir!E179="","",LN(総労働時間!E179))</f>
        <v>10.77539456145281</v>
      </c>
      <c r="F179" s="2">
        <f>IF(logVir!F179="","",LN(総労働時間!F179))</f>
        <v>10.697970042545634</v>
      </c>
      <c r="G179" s="2">
        <f>IF(logVir!G179="","",LN(総労働時間!G179))</f>
        <v>10.975645317895998</v>
      </c>
      <c r="I179" s="3">
        <v>6</v>
      </c>
      <c r="J179" s="3">
        <v>21</v>
      </c>
      <c r="K179" s="2" cm="1">
        <f t="array" ref="K179">IF(C179="","",C179-SUMPRODUCT(($B$1461:$B$1491=$J179)*1,C$1461:C$1491))</f>
        <v>-0.64833249959955275</v>
      </c>
      <c r="L179" s="2" cm="1">
        <f t="array" ref="L179">IF(D179="","",D179-SUMPRODUCT(($B$1461:$B$1491=$J179)*1,D$1461:D$1491))</f>
        <v>-0.72856983110002282</v>
      </c>
      <c r="M179" s="2" cm="1">
        <f t="array" ref="M179">IF(E179="","",E179-SUMPRODUCT(($B$1461:$B$1491=$J179)*1,E$1461:E$1491))</f>
        <v>-0.77119955205232138</v>
      </c>
      <c r="N179" s="2" cm="1">
        <f t="array" ref="N179">IF(F179="","",F179-SUMPRODUCT(($B$1461:$B$1491=$J179)*1,F$1461:F$1491))</f>
        <v>-0.7937422279334001</v>
      </c>
      <c r="O179" s="2" cm="1">
        <f t="array" ref="O179">IF(G179="","",G179-SUMPRODUCT(($B$1461:$B$1491=$J179)*1,G$1461:G$1491))</f>
        <v>-0.56972380154969748</v>
      </c>
    </row>
    <row r="180" spans="1:15" x14ac:dyDescent="0.55000000000000004">
      <c r="A180" s="3">
        <v>6</v>
      </c>
      <c r="B180" s="3">
        <v>22</v>
      </c>
      <c r="C180" s="2">
        <f>IF(logVir!C180="","",LN(総労働時間!C180))</f>
        <v>11.211138014424323</v>
      </c>
      <c r="D180" s="2">
        <f>IF(logVir!D180="","",LN(総労働時間!D180))</f>
        <v>11.108587817448091</v>
      </c>
      <c r="E180" s="2">
        <f>IF(logVir!E180="","",LN(総労働時間!E180))</f>
        <v>11.069225367979209</v>
      </c>
      <c r="F180" s="2">
        <f>IF(logVir!F180="","",LN(総労働時間!F180))</f>
        <v>10.876504310171294</v>
      </c>
      <c r="G180" s="2">
        <f>IF(logVir!G180="","",LN(総労働時間!G180))</f>
        <v>10.967932995233266</v>
      </c>
      <c r="I180" s="3">
        <v>6</v>
      </c>
      <c r="J180" s="3">
        <v>22</v>
      </c>
      <c r="K180" s="2" cm="1">
        <f t="array" ref="K180">IF(C180="","",C180-SUMPRODUCT(($B$1461:$B$1491=$J180)*1,C$1461:C$1491))</f>
        <v>-0.39854978215643833</v>
      </c>
      <c r="L180" s="2" cm="1">
        <f t="array" ref="L180">IF(D180="","",D180-SUMPRODUCT(($B$1461:$B$1491=$J180)*1,D$1461:D$1491))</f>
        <v>-0.45897750344135702</v>
      </c>
      <c r="M180" s="2" cm="1">
        <f t="array" ref="M180">IF(E180="","",E180-SUMPRODUCT(($B$1461:$B$1491=$J180)*1,E$1461:E$1491))</f>
        <v>-0.46484590911449963</v>
      </c>
      <c r="N180" s="2" cm="1">
        <f t="array" ref="N180">IF(F180="","",F180-SUMPRODUCT(($B$1461:$B$1491=$J180)*1,F$1461:F$1491))</f>
        <v>-0.52381942306465845</v>
      </c>
      <c r="O180" s="2" cm="1">
        <f t="array" ref="O180">IF(G180="","",G180-SUMPRODUCT(($B$1461:$B$1491=$J180)*1,G$1461:G$1491))</f>
        <v>-0.41152755004546471</v>
      </c>
    </row>
    <row r="181" spans="1:15" x14ac:dyDescent="0.55000000000000004">
      <c r="A181" s="3">
        <v>6</v>
      </c>
      <c r="B181" s="3">
        <v>23</v>
      </c>
      <c r="C181" s="2">
        <f>IF(logVir!C181="","",LN(総労働時間!C181))</f>
        <v>8.1296376488957574</v>
      </c>
      <c r="D181" s="2">
        <f>IF(logVir!D181="","",LN(総労働時間!D181))</f>
        <v>8.063510690838914</v>
      </c>
      <c r="E181" s="2">
        <f>IF(logVir!E181="","",LN(総労働時間!E181))</f>
        <v>8.0889983326487904</v>
      </c>
      <c r="F181" s="2">
        <f>IF(logVir!F181="","",LN(総労働時間!F181))</f>
        <v>8.0792132837056734</v>
      </c>
      <c r="G181" s="2">
        <f>IF(logVir!G181="","",LN(総労働時間!G181))</f>
        <v>8.2456243497035651</v>
      </c>
      <c r="I181" s="3">
        <v>6</v>
      </c>
      <c r="J181" s="3">
        <v>23</v>
      </c>
      <c r="K181" s="2" cm="1">
        <f t="array" ref="K181">IF(C181="","",C181-SUMPRODUCT(($B$1461:$B$1491=$J181)*1,C$1461:C$1491))</f>
        <v>-0.58139072208840936</v>
      </c>
      <c r="L181" s="2" cm="1">
        <f t="array" ref="L181">IF(D181="","",D181-SUMPRODUCT(($B$1461:$B$1491=$J181)*1,D$1461:D$1491))</f>
        <v>-0.58712774609887219</v>
      </c>
      <c r="M181" s="2" cm="1">
        <f t="array" ref="M181">IF(E181="","",E181-SUMPRODUCT(($B$1461:$B$1491=$J181)*1,E$1461:E$1491))</f>
        <v>-0.69448882091376518</v>
      </c>
      <c r="N181" s="2" cm="1">
        <f t="array" ref="N181">IF(F181="","",F181-SUMPRODUCT(($B$1461:$B$1491=$J181)*1,F$1461:F$1491))</f>
        <v>-0.72662019976391257</v>
      </c>
      <c r="O181" s="2" cm="1">
        <f t="array" ref="O181">IF(G181="","",G181-SUMPRODUCT(($B$1461:$B$1491=$J181)*1,G$1461:G$1491))</f>
        <v>-0.67965661936024446</v>
      </c>
    </row>
    <row r="182" spans="1:15" x14ac:dyDescent="0.55000000000000004">
      <c r="A182" s="3">
        <v>6</v>
      </c>
      <c r="B182" s="3">
        <v>24</v>
      </c>
      <c r="C182" s="2">
        <f>IF(logVir!C182="","",LN(総労働時間!C182))</f>
        <v>8.8930152179222084</v>
      </c>
      <c r="D182" s="2">
        <f>IF(logVir!D182="","",LN(総労働時間!D182))</f>
        <v>8.6467267381236841</v>
      </c>
      <c r="E182" s="2">
        <f>IF(logVir!E182="","",LN(総労働時間!E182))</f>
        <v>8.7701623017617401</v>
      </c>
      <c r="F182" s="2">
        <f>IF(logVir!F182="","",LN(総労働時間!F182))</f>
        <v>8.7734679952532026</v>
      </c>
      <c r="G182" s="2">
        <f>IF(logVir!G182="","",LN(総労働時間!G182))</f>
        <v>8.8934811386392099</v>
      </c>
      <c r="I182" s="3">
        <v>6</v>
      </c>
      <c r="J182" s="3">
        <v>24</v>
      </c>
      <c r="K182" s="2" cm="1">
        <f t="array" ref="K182">IF(C182="","",C182-SUMPRODUCT(($B$1461:$B$1491=$J182)*1,C$1461:C$1491))</f>
        <v>-0.84614446680912536</v>
      </c>
      <c r="L182" s="2" cm="1">
        <f t="array" ref="L182">IF(D182="","",D182-SUMPRODUCT(($B$1461:$B$1491=$J182)*1,D$1461:D$1491))</f>
        <v>-1.0016161094440701</v>
      </c>
      <c r="M182" s="2" cm="1">
        <f t="array" ref="M182">IF(E182="","",E182-SUMPRODUCT(($B$1461:$B$1491=$J182)*1,E$1461:E$1491))</f>
        <v>-0.98208134938469627</v>
      </c>
      <c r="N182" s="2" cm="1">
        <f t="array" ref="N182">IF(F182="","",F182-SUMPRODUCT(($B$1461:$B$1491=$J182)*1,F$1461:F$1491))</f>
        <v>-0.96560091907504209</v>
      </c>
      <c r="O182" s="2" cm="1">
        <f t="array" ref="O182">IF(G182="","",G182-SUMPRODUCT(($B$1461:$B$1491=$J182)*1,G$1461:G$1491))</f>
        <v>-0.94644734242195128</v>
      </c>
    </row>
    <row r="183" spans="1:15" x14ac:dyDescent="0.55000000000000004">
      <c r="A183" s="3">
        <v>6</v>
      </c>
      <c r="B183" s="3">
        <v>25</v>
      </c>
      <c r="C183" s="2">
        <f>IF(logVir!C183="","",LN(総労働時間!C183))</f>
        <v>10.059262721018404</v>
      </c>
      <c r="D183" s="2">
        <f>IF(logVir!D183="","",LN(総労働時間!D183))</f>
        <v>9.9509187755263664</v>
      </c>
      <c r="E183" s="2">
        <f>IF(logVir!E183="","",LN(総労働時間!E183))</f>
        <v>10.009699561460277</v>
      </c>
      <c r="F183" s="2">
        <f>IF(logVir!F183="","",LN(総労働時間!F183))</f>
        <v>9.9577317568653871</v>
      </c>
      <c r="G183" s="2">
        <f>IF(logVir!G183="","",LN(総労働時間!G183))</f>
        <v>9.833078592087638</v>
      </c>
      <c r="I183" s="3">
        <v>6</v>
      </c>
      <c r="J183" s="3">
        <v>25</v>
      </c>
      <c r="K183" s="2" cm="1">
        <f t="array" ref="K183">IF(C183="","",C183-SUMPRODUCT(($B$1461:$B$1491=$J183)*1,C$1461:C$1491))</f>
        <v>-0.45267722167329616</v>
      </c>
      <c r="L183" s="2" cm="1">
        <f t="array" ref="L183">IF(D183="","",D183-SUMPRODUCT(($B$1461:$B$1491=$J183)*1,D$1461:D$1491))</f>
        <v>-0.46266434259693767</v>
      </c>
      <c r="M183" s="2" cm="1">
        <f t="array" ref="M183">IF(E183="","",E183-SUMPRODUCT(($B$1461:$B$1491=$J183)*1,E$1461:E$1491))</f>
        <v>-0.4197107121416952</v>
      </c>
      <c r="N183" s="2" cm="1">
        <f t="array" ref="N183">IF(F183="","",F183-SUMPRODUCT(($B$1461:$B$1491=$J183)*1,F$1461:F$1491))</f>
        <v>-0.48334059931826268</v>
      </c>
      <c r="O183" s="2" cm="1">
        <f t="array" ref="O183">IF(G183="","",G183-SUMPRODUCT(($B$1461:$B$1491=$J183)*1,G$1461:G$1491))</f>
        <v>-0.54625999555512372</v>
      </c>
    </row>
    <row r="184" spans="1:15" x14ac:dyDescent="0.55000000000000004">
      <c r="A184" s="3">
        <v>6</v>
      </c>
      <c r="B184" s="3">
        <v>26</v>
      </c>
      <c r="C184" s="2">
        <f>IF(logVir!C184="","",LN(総労働時間!C184))</f>
        <v>8.8487101452239756</v>
      </c>
      <c r="D184" s="2">
        <f>IF(logVir!D184="","",LN(総労働時間!D184))</f>
        <v>8.8460707989290537</v>
      </c>
      <c r="E184" s="2">
        <f>IF(logVir!E184="","",LN(総労働時間!E184))</f>
        <v>8.9370723700202248</v>
      </c>
      <c r="F184" s="2">
        <f>IF(logVir!F184="","",LN(総労働時間!F184))</f>
        <v>8.9601793593450232</v>
      </c>
      <c r="G184" s="2">
        <f>IF(logVir!G184="","",LN(総労働時間!G184))</f>
        <v>8.8259426186004379</v>
      </c>
      <c r="I184" s="3">
        <v>6</v>
      </c>
      <c r="J184" s="3">
        <v>26</v>
      </c>
      <c r="K184" s="2" cm="1">
        <f t="array" ref="K184">IF(C184="","",C184-SUMPRODUCT(($B$1461:$B$1491=$J184)*1,C$1461:C$1491))</f>
        <v>-0.83295542330450445</v>
      </c>
      <c r="L184" s="2" cm="1">
        <f t="array" ref="L184">IF(D184="","",D184-SUMPRODUCT(($B$1461:$B$1491=$J184)*1,D$1461:D$1491))</f>
        <v>-0.84452224648980234</v>
      </c>
      <c r="M184" s="2" cm="1">
        <f t="array" ref="M184">IF(E184="","",E184-SUMPRODUCT(($B$1461:$B$1491=$J184)*1,E$1461:E$1491))</f>
        <v>-0.91073518165683964</v>
      </c>
      <c r="N184" s="2" cm="1">
        <f t="array" ref="N184">IF(F184="","",F184-SUMPRODUCT(($B$1461:$B$1491=$J184)*1,F$1461:F$1491))</f>
        <v>-0.90217146666904569</v>
      </c>
      <c r="O184" s="2" cm="1">
        <f t="array" ref="O184">IF(G184="","",G184-SUMPRODUCT(($B$1461:$B$1491=$J184)*1,G$1461:G$1491))</f>
        <v>-1.0465403831782929</v>
      </c>
    </row>
    <row r="185" spans="1:15" x14ac:dyDescent="0.55000000000000004">
      <c r="A185" s="3">
        <v>6</v>
      </c>
      <c r="B185" s="3">
        <v>27</v>
      </c>
      <c r="C185" s="2">
        <f>IF(logVir!C185="","",LN(総労働時間!C185))</f>
        <v>10.756723356938522</v>
      </c>
      <c r="D185" s="2">
        <f>IF(logVir!D185="","",LN(総労働時間!D185))</f>
        <v>11.079453812248369</v>
      </c>
      <c r="E185" s="2">
        <f>IF(logVir!E185="","",LN(総労働時間!E185))</f>
        <v>11.05082524429692</v>
      </c>
      <c r="F185" s="2">
        <f>IF(logVir!F185="","",LN(総労働時間!F185))</f>
        <v>11.038410858548067</v>
      </c>
      <c r="G185" s="2">
        <f>IF(logVir!G185="","",LN(総労働時間!G185))</f>
        <v>11.185149799450205</v>
      </c>
      <c r="I185" s="3">
        <v>6</v>
      </c>
      <c r="J185" s="3">
        <v>27</v>
      </c>
      <c r="K185" s="2" cm="1">
        <f t="array" ref="K185">IF(C185="","",C185-SUMPRODUCT(($B$1461:$B$1491=$J185)*1,C$1461:C$1491))</f>
        <v>-0.79357718331509375</v>
      </c>
      <c r="L185" s="2" cm="1">
        <f t="array" ref="L185">IF(D185="","",D185-SUMPRODUCT(($B$1461:$B$1491=$J185)*1,D$1461:D$1491))</f>
        <v>-0.64500342142735967</v>
      </c>
      <c r="M185" s="2" cm="1">
        <f t="array" ref="M185">IF(E185="","",E185-SUMPRODUCT(($B$1461:$B$1491=$J185)*1,E$1461:E$1491))</f>
        <v>-0.72461724133644267</v>
      </c>
      <c r="N185" s="2" cm="1">
        <f t="array" ref="N185">IF(F185="","",F185-SUMPRODUCT(($B$1461:$B$1491=$J185)*1,F$1461:F$1491))</f>
        <v>-0.69087843654805781</v>
      </c>
      <c r="O185" s="2" cm="1">
        <f t="array" ref="O185">IF(G185="","",G185-SUMPRODUCT(($B$1461:$B$1491=$J185)*1,G$1461:G$1491))</f>
        <v>-0.66190281579414822</v>
      </c>
    </row>
    <row r="186" spans="1:15" x14ac:dyDescent="0.55000000000000004">
      <c r="A186" s="3">
        <v>6</v>
      </c>
      <c r="B186" s="3">
        <v>28</v>
      </c>
      <c r="C186" s="2">
        <f>IF(logVir!C186="","",LN(総労働時間!C186))</f>
        <v>10.828090027574296</v>
      </c>
      <c r="D186" s="2">
        <f>IF(logVir!D186="","",LN(総労働時間!D186))</f>
        <v>10.769298940886731</v>
      </c>
      <c r="E186" s="2">
        <f>IF(logVir!E186="","",LN(総労働時間!E186))</f>
        <v>10.828713238714176</v>
      </c>
      <c r="F186" s="2">
        <f>IF(logVir!F186="","",LN(総労働時間!F186))</f>
        <v>10.818870281411508</v>
      </c>
      <c r="G186" s="2">
        <f>IF(logVir!G186="","",LN(総労働時間!G186))</f>
        <v>10.832885201810857</v>
      </c>
      <c r="I186" s="3">
        <v>6</v>
      </c>
      <c r="J186" s="3">
        <v>28</v>
      </c>
      <c r="K186" s="2" cm="1">
        <f t="array" ref="K186">IF(C186="","",C186-SUMPRODUCT(($B$1461:$B$1491=$J186)*1,C$1461:C$1491))</f>
        <v>-0.32824752014686709</v>
      </c>
      <c r="L186" s="2" cm="1">
        <f t="array" ref="L186">IF(D186="","",D186-SUMPRODUCT(($B$1461:$B$1491=$J186)*1,D$1461:D$1491))</f>
        <v>-0.38390237512840386</v>
      </c>
      <c r="M186" s="2" cm="1">
        <f t="array" ref="M186">IF(E186="","",E186-SUMPRODUCT(($B$1461:$B$1491=$J186)*1,E$1461:E$1491))</f>
        <v>-0.36151739868655675</v>
      </c>
      <c r="N186" s="2" cm="1">
        <f t="array" ref="N186">IF(F186="","",F186-SUMPRODUCT(($B$1461:$B$1491=$J186)*1,F$1461:F$1491))</f>
        <v>-0.36105201906194928</v>
      </c>
      <c r="O186" s="2" cm="1">
        <f t="array" ref="O186">IF(G186="","",G186-SUMPRODUCT(($B$1461:$B$1491=$J186)*1,G$1461:G$1491))</f>
        <v>-0.35870617218095191</v>
      </c>
    </row>
    <row r="187" spans="1:15" x14ac:dyDescent="0.55000000000000004">
      <c r="A187" s="3">
        <v>6</v>
      </c>
      <c r="B187" s="3">
        <v>29</v>
      </c>
      <c r="C187" s="2">
        <f>IF(logVir!C187="","",LN(総労働時間!C187))</f>
        <v>10.771841201262042</v>
      </c>
      <c r="D187" s="2">
        <f>IF(logVir!D187="","",LN(総労働時間!D187))</f>
        <v>10.63055222943388</v>
      </c>
      <c r="E187" s="2">
        <f>IF(logVir!E187="","",LN(総労働時間!E187))</f>
        <v>10.669083324054464</v>
      </c>
      <c r="F187" s="2">
        <f>IF(logVir!F187="","",LN(総労働時間!F187))</f>
        <v>10.665554602721571</v>
      </c>
      <c r="G187" s="2">
        <f>IF(logVir!G187="","",LN(総労働時間!G187))</f>
        <v>11.019907761569771</v>
      </c>
      <c r="I187" s="3">
        <v>6</v>
      </c>
      <c r="J187" s="3">
        <v>29</v>
      </c>
      <c r="K187" s="2" cm="1">
        <f t="array" ref="K187">IF(C187="","",C187-SUMPRODUCT(($B$1461:$B$1491=$J187)*1,C$1461:C$1491))</f>
        <v>-0.35658246448815234</v>
      </c>
      <c r="L187" s="2" cm="1">
        <f t="array" ref="L187">IF(D187="","",D187-SUMPRODUCT(($B$1461:$B$1491=$J187)*1,D$1461:D$1491))</f>
        <v>-0.50876303510537824</v>
      </c>
      <c r="M187" s="2" cm="1">
        <f t="array" ref="M187">IF(E187="","",E187-SUMPRODUCT(($B$1461:$B$1491=$J187)*1,E$1461:E$1491))</f>
        <v>-0.48090632806061429</v>
      </c>
      <c r="N187" s="2" cm="1">
        <f t="array" ref="N187">IF(F187="","",F187-SUMPRODUCT(($B$1461:$B$1491=$J187)*1,F$1461:F$1491))</f>
        <v>-0.46082762962975998</v>
      </c>
      <c r="O187" s="2" cm="1">
        <f t="array" ref="O187">IF(G187="","",G187-SUMPRODUCT(($B$1461:$B$1491=$J187)*1,G$1461:G$1491))</f>
        <v>-0.19973836563614356</v>
      </c>
    </row>
    <row r="188" spans="1:15" x14ac:dyDescent="0.55000000000000004">
      <c r="A188" s="3">
        <v>6</v>
      </c>
      <c r="B188" s="3">
        <v>30</v>
      </c>
      <c r="C188" s="2">
        <f>IF(logVir!C188="","",LN(総労働時間!C188))</f>
        <v>11.635964051170159</v>
      </c>
      <c r="D188" s="2">
        <f>IF(logVir!D188="","",LN(総労働時間!D188))</f>
        <v>11.841882161494031</v>
      </c>
      <c r="E188" s="2">
        <f>IF(logVir!E188="","",LN(総労働時間!E188))</f>
        <v>11.874252365990813</v>
      </c>
      <c r="F188" s="2">
        <f>IF(logVir!F188="","",LN(総労働時間!F188))</f>
        <v>11.839996521374253</v>
      </c>
      <c r="G188" s="2">
        <f>IF(logVir!G188="","",LN(総労働時間!G188))</f>
        <v>11.994067756516433</v>
      </c>
      <c r="I188" s="3">
        <v>6</v>
      </c>
      <c r="J188" s="3">
        <v>30</v>
      </c>
      <c r="K188" s="2" cm="1">
        <f t="array" ref="K188">IF(C188="","",C188-SUMPRODUCT(($B$1461:$B$1491=$J188)*1,C$1461:C$1491))</f>
        <v>-0.47757309779018975</v>
      </c>
      <c r="L188" s="2" cm="1">
        <f t="array" ref="L188">IF(D188="","",D188-SUMPRODUCT(($B$1461:$B$1491=$J188)*1,D$1461:D$1491))</f>
        <v>-0.41655251663498127</v>
      </c>
      <c r="M188" s="2" cm="1">
        <f t="array" ref="M188">IF(E188="","",E188-SUMPRODUCT(($B$1461:$B$1491=$J188)*1,E$1461:E$1491))</f>
        <v>-0.44351913463612291</v>
      </c>
      <c r="N188" s="2" cm="1">
        <f t="array" ref="N188">IF(F188="","",F188-SUMPRODUCT(($B$1461:$B$1491=$J188)*1,F$1461:F$1491))</f>
        <v>-0.44670123398864447</v>
      </c>
      <c r="O188" s="2" cm="1">
        <f t="array" ref="O188">IF(G188="","",G188-SUMPRODUCT(($B$1461:$B$1491=$J188)*1,G$1461:G$1491))</f>
        <v>-0.41026050606299513</v>
      </c>
    </row>
    <row r="189" spans="1:15" x14ac:dyDescent="0.55000000000000004">
      <c r="A189" s="3">
        <v>6</v>
      </c>
      <c r="B189" s="3">
        <v>31</v>
      </c>
      <c r="C189" s="2">
        <f>IF(logVir!C189="","",LN(総労働時間!C189))</f>
        <v>11.353356305702329</v>
      </c>
      <c r="D189" s="2">
        <f>IF(logVir!D189="","",LN(総労働時間!D189))</f>
        <v>11.20334367804432</v>
      </c>
      <c r="E189" s="2">
        <f>IF(logVir!E189="","",LN(総労働時間!E189))</f>
        <v>11.23105050058839</v>
      </c>
      <c r="F189" s="2">
        <f>IF(logVir!F189="","",LN(総労働時間!F189))</f>
        <v>11.143198035499772</v>
      </c>
      <c r="G189" s="2">
        <f>IF(logVir!G189="","",LN(総労働時間!G189))</f>
        <v>11.187198488729955</v>
      </c>
      <c r="I189" s="3">
        <v>6</v>
      </c>
      <c r="J189" s="3">
        <v>31</v>
      </c>
      <c r="K189" s="2" cm="1">
        <f t="array" ref="K189">IF(C189="","",C189-SUMPRODUCT(($B$1461:$B$1491=$J189)*1,C$1461:C$1491))</f>
        <v>-0.42990249479866982</v>
      </c>
      <c r="L189" s="2" cm="1">
        <f t="array" ref="L189">IF(D189="","",D189-SUMPRODUCT(($B$1461:$B$1491=$J189)*1,D$1461:D$1491))</f>
        <v>-0.48580184336325516</v>
      </c>
      <c r="M189" s="2" cm="1">
        <f t="array" ref="M189">IF(E189="","",E189-SUMPRODUCT(($B$1461:$B$1491=$J189)*1,E$1461:E$1491))</f>
        <v>-0.42740348441764553</v>
      </c>
      <c r="N189" s="2" cm="1">
        <f t="array" ref="N189">IF(F189="","",F189-SUMPRODUCT(($B$1461:$B$1491=$J189)*1,F$1461:F$1491))</f>
        <v>-0.43848128467403669</v>
      </c>
      <c r="O189" s="2" cm="1">
        <f t="array" ref="O189">IF(G189="","",G189-SUMPRODUCT(($B$1461:$B$1491=$J189)*1,G$1461:G$1491))</f>
        <v>-0.41553489051068837</v>
      </c>
    </row>
    <row r="190" spans="1:15" x14ac:dyDescent="0.55000000000000004">
      <c r="A190" s="3">
        <v>7</v>
      </c>
      <c r="B190" s="3">
        <v>1</v>
      </c>
      <c r="C190" s="2">
        <f>IF(logVir!C190="","",LN(総労働時間!C190))</f>
        <v>11.896124168507633</v>
      </c>
      <c r="D190" s="2">
        <f>IF(logVir!D190="","",LN(総労働時間!D190))</f>
        <v>11.689110850978551</v>
      </c>
      <c r="E190" s="2">
        <f>IF(logVir!E190="","",LN(総労働時間!E190))</f>
        <v>11.610841567956236</v>
      </c>
      <c r="F190" s="2">
        <f>IF(logVir!F190="","",LN(総労働時間!F190))</f>
        <v>11.557418268787682</v>
      </c>
      <c r="G190" s="2">
        <f>IF(logVir!G190="","",LN(総労働時間!G190))</f>
        <v>11.484405249642945</v>
      </c>
      <c r="I190" s="3">
        <v>7</v>
      </c>
      <c r="J190" s="3">
        <v>1</v>
      </c>
      <c r="K190" s="2" cm="1">
        <f t="array" ref="K190">IF(C190="","",C190-SUMPRODUCT(($B$1461:$B$1491=$J190)*1,C$1461:C$1491))</f>
        <v>0.52661307035927152</v>
      </c>
      <c r="L190" s="2" cm="1">
        <f t="array" ref="L190">IF(D190="","",D190-SUMPRODUCT(($B$1461:$B$1491=$J190)*1,D$1461:D$1491))</f>
        <v>0.44141391457039703</v>
      </c>
      <c r="M190" s="2" cm="1">
        <f t="array" ref="M190">IF(E190="","",E190-SUMPRODUCT(($B$1461:$B$1491=$J190)*1,E$1461:E$1491))</f>
        <v>0.43485653531240054</v>
      </c>
      <c r="N190" s="2" cm="1">
        <f t="array" ref="N190">IF(F190="","",F190-SUMPRODUCT(($B$1461:$B$1491=$J190)*1,F$1461:F$1491))</f>
        <v>0.44560469011761406</v>
      </c>
      <c r="O190" s="2" cm="1">
        <f t="array" ref="O190">IF(G190="","",G190-SUMPRODUCT(($B$1461:$B$1491=$J190)*1,G$1461:G$1491))</f>
        <v>0.4500521054383757</v>
      </c>
    </row>
    <row r="191" spans="1:15" x14ac:dyDescent="0.55000000000000004">
      <c r="A191" s="3">
        <v>7</v>
      </c>
      <c r="B191" s="3">
        <v>2</v>
      </c>
      <c r="C191" s="2">
        <f>IF(logVir!C191="","",LN(総労働時間!C191))</f>
        <v>7.6725020261416645</v>
      </c>
      <c r="D191" s="2">
        <f>IF(logVir!D191="","",LN(総労働時間!D191))</f>
        <v>8.1549562318637374</v>
      </c>
      <c r="E191" s="2">
        <f>IF(logVir!E191="","",LN(総労働時間!E191))</f>
        <v>7.8111177564514263</v>
      </c>
      <c r="F191" s="2">
        <f>IF(logVir!F191="","",LN(総労働時間!F191))</f>
        <v>7.6463618922449443</v>
      </c>
      <c r="G191" s="2">
        <f>IF(logVir!G191="","",LN(総労働時間!G191))</f>
        <v>7.4554065778872483</v>
      </c>
      <c r="I191" s="3">
        <v>7</v>
      </c>
      <c r="J191" s="3">
        <v>2</v>
      </c>
      <c r="K191" s="2" cm="1">
        <f t="array" ref="K191">IF(C191="","",C191-SUMPRODUCT(($B$1461:$B$1491=$J191)*1,C$1461:C$1491))</f>
        <v>0.4444408923201415</v>
      </c>
      <c r="L191" s="2" cm="1">
        <f t="array" ref="L191">IF(D191="","",D191-SUMPRODUCT(($B$1461:$B$1491=$J191)*1,D$1461:D$1491))</f>
        <v>0.82102325886357619</v>
      </c>
      <c r="M191" s="2" cm="1">
        <f t="array" ref="M191">IF(E191="","",E191-SUMPRODUCT(($B$1461:$B$1491=$J191)*1,E$1461:E$1491))</f>
        <v>0.80182558663626313</v>
      </c>
      <c r="N191" s="2" cm="1">
        <f t="array" ref="N191">IF(F191="","",F191-SUMPRODUCT(($B$1461:$B$1491=$J191)*1,F$1461:F$1491))</f>
        <v>0.66016967825029926</v>
      </c>
      <c r="O191" s="2" cm="1">
        <f t="array" ref="O191">IF(G191="","",G191-SUMPRODUCT(($B$1461:$B$1491=$J191)*1,G$1461:G$1491))</f>
        <v>0.4637832709584897</v>
      </c>
    </row>
    <row r="192" spans="1:15" x14ac:dyDescent="0.55000000000000004">
      <c r="A192" s="3">
        <v>7</v>
      </c>
      <c r="B192" s="3">
        <v>3</v>
      </c>
      <c r="C192" s="2">
        <f>IF(logVir!C192="","",LN(総労働時間!C192))</f>
        <v>10.649239864803604</v>
      </c>
      <c r="D192" s="2">
        <f>IF(logVir!D192="","",LN(総労働時間!D192))</f>
        <v>10.502022513747123</v>
      </c>
      <c r="E192" s="2">
        <f>IF(logVir!E192="","",LN(総労働時間!E192))</f>
        <v>10.52811985630502</v>
      </c>
      <c r="F192" s="2">
        <f>IF(logVir!F192="","",LN(総労働時間!F192))</f>
        <v>10.401164142224296</v>
      </c>
      <c r="G192" s="2">
        <f>IF(logVir!G192="","",LN(総労働時間!G192))</f>
        <v>10.457432643423966</v>
      </c>
      <c r="I192" s="3">
        <v>7</v>
      </c>
      <c r="J192" s="3">
        <v>3</v>
      </c>
      <c r="K192" s="2" cm="1">
        <f t="array" ref="K192">IF(C192="","",C192-SUMPRODUCT(($B$1461:$B$1491=$J192)*1,C$1461:C$1491))</f>
        <v>-0.13644233703220188</v>
      </c>
      <c r="L192" s="2" cm="1">
        <f t="array" ref="L192">IF(D192="","",D192-SUMPRODUCT(($B$1461:$B$1491=$J192)*1,D$1461:D$1491))</f>
        <v>-0.25866814367811131</v>
      </c>
      <c r="M192" s="2" cm="1">
        <f t="array" ref="M192">IF(E192="","",E192-SUMPRODUCT(($B$1461:$B$1491=$J192)*1,E$1461:E$1491))</f>
        <v>-0.24268045847441222</v>
      </c>
      <c r="N192" s="2" cm="1">
        <f t="array" ref="N192">IF(F192="","",F192-SUMPRODUCT(($B$1461:$B$1491=$J192)*1,F$1461:F$1491))</f>
        <v>-0.29006458743999275</v>
      </c>
      <c r="O192" s="2" cm="1">
        <f t="array" ref="O192">IF(G192="","",G192-SUMPRODUCT(($B$1461:$B$1491=$J192)*1,G$1461:G$1491))</f>
        <v>-0.26294056808839628</v>
      </c>
    </row>
    <row r="193" spans="1:15" x14ac:dyDescent="0.55000000000000004">
      <c r="A193" s="3">
        <v>7</v>
      </c>
      <c r="B193" s="3">
        <v>4</v>
      </c>
      <c r="C193" s="2">
        <f>IF(logVir!C193="","",LN(総労働時間!C193))</f>
        <v>10.015458932437545</v>
      </c>
      <c r="D193" s="2">
        <f>IF(logVir!D193="","",LN(総労働時間!D193))</f>
        <v>9.7717772816216826</v>
      </c>
      <c r="E193" s="2">
        <f>IF(logVir!E193="","",LN(総労働時間!E193))</f>
        <v>9.6336462616906164</v>
      </c>
      <c r="F193" s="2">
        <f>IF(logVir!F193="","",LN(総労働時間!F193))</f>
        <v>9.4596974941091894</v>
      </c>
      <c r="G193" s="2">
        <f>IF(logVir!G193="","",LN(総労働時間!G193))</f>
        <v>9.4996401859296711</v>
      </c>
      <c r="I193" s="3">
        <v>7</v>
      </c>
      <c r="J193" s="3">
        <v>4</v>
      </c>
      <c r="K193" s="2" cm="1">
        <f t="array" ref="K193">IF(C193="","",C193-SUMPRODUCT(($B$1461:$B$1491=$J193)*1,C$1461:C$1491))</f>
        <v>0.44158448082758461</v>
      </c>
      <c r="L193" s="2" cm="1">
        <f t="array" ref="L193">IF(D193="","",D193-SUMPRODUCT(($B$1461:$B$1491=$J193)*1,D$1461:D$1491))</f>
        <v>0.36945393686044703</v>
      </c>
      <c r="M193" s="2" cm="1">
        <f t="array" ref="M193">IF(E193="","",E193-SUMPRODUCT(($B$1461:$B$1491=$J193)*1,E$1461:E$1491))</f>
        <v>0.30001969312578147</v>
      </c>
      <c r="N193" s="2" cm="1">
        <f t="array" ref="N193">IF(F193="","",F193-SUMPRODUCT(($B$1461:$B$1491=$J193)*1,F$1461:F$1491))</f>
        <v>0.27451223436337457</v>
      </c>
      <c r="O193" s="2" cm="1">
        <f t="array" ref="O193">IF(G193="","",G193-SUMPRODUCT(($B$1461:$B$1491=$J193)*1,G$1461:G$1491))</f>
        <v>0.27277404782280357</v>
      </c>
    </row>
    <row r="194" spans="1:15" x14ac:dyDescent="0.55000000000000004">
      <c r="A194" s="3">
        <v>7</v>
      </c>
      <c r="B194" s="3">
        <v>5</v>
      </c>
      <c r="C194" s="2">
        <f>IF(logVir!C194="","",LN(総労働時間!C194))</f>
        <v>8.9865622983679483</v>
      </c>
      <c r="D194" s="2">
        <f>IF(logVir!D194="","",LN(総労働時間!D194))</f>
        <v>8.980299553723718</v>
      </c>
      <c r="E194" s="2">
        <f>IF(logVir!E194="","",LN(総労働時間!E194))</f>
        <v>8.9742922929820974</v>
      </c>
      <c r="F194" s="2">
        <f>IF(logVir!F194="","",LN(総労働時間!F194))</f>
        <v>8.9792395629879298</v>
      </c>
      <c r="G194" s="2">
        <f>IF(logVir!G194="","",LN(総労働時間!G194))</f>
        <v>8.9963537101542919</v>
      </c>
      <c r="I194" s="3">
        <v>7</v>
      </c>
      <c r="J194" s="3">
        <v>5</v>
      </c>
      <c r="K194" s="2" cm="1">
        <f t="array" ref="K194">IF(C194="","",C194-SUMPRODUCT(($B$1461:$B$1491=$J194)*1,C$1461:C$1491))</f>
        <v>0.16506346933584304</v>
      </c>
      <c r="L194" s="2" cm="1">
        <f t="array" ref="L194">IF(D194="","",D194-SUMPRODUCT(($B$1461:$B$1491=$J194)*1,D$1461:D$1491))</f>
        <v>0.21206503717032987</v>
      </c>
      <c r="M194" s="2" cm="1">
        <f t="array" ref="M194">IF(E194="","",E194-SUMPRODUCT(($B$1461:$B$1491=$J194)*1,E$1461:E$1491))</f>
        <v>0.1724662503796992</v>
      </c>
      <c r="N194" s="2" cm="1">
        <f t="array" ref="N194">IF(F194="","",F194-SUMPRODUCT(($B$1461:$B$1491=$J194)*1,F$1461:F$1491))</f>
        <v>0.24693956738514622</v>
      </c>
      <c r="O194" s="2" cm="1">
        <f t="array" ref="O194">IF(G194="","",G194-SUMPRODUCT(($B$1461:$B$1491=$J194)*1,G$1461:G$1491))</f>
        <v>0.21613411622527146</v>
      </c>
    </row>
    <row r="195" spans="1:15" x14ac:dyDescent="0.55000000000000004">
      <c r="A195" s="3">
        <v>7</v>
      </c>
      <c r="B195" s="3">
        <v>6</v>
      </c>
      <c r="C195" s="2">
        <f>IF(logVir!C195="","",LN(総労働時間!C195))</f>
        <v>9.7716426861781329</v>
      </c>
      <c r="D195" s="2">
        <f>IF(logVir!D195="","",LN(総労働時間!D195))</f>
        <v>9.7363205970927744</v>
      </c>
      <c r="E195" s="2">
        <f>IF(logVir!E195="","",LN(総労働時間!E195))</f>
        <v>9.6970356046398329</v>
      </c>
      <c r="F195" s="2">
        <f>IF(logVir!F195="","",LN(総労働時間!F195))</f>
        <v>9.6872049747463436</v>
      </c>
      <c r="G195" s="2">
        <f>IF(logVir!G195="","",LN(総労働時間!G195))</f>
        <v>9.7744696475512605</v>
      </c>
      <c r="I195" s="3">
        <v>7</v>
      </c>
      <c r="J195" s="3">
        <v>6</v>
      </c>
      <c r="K195" s="2" cm="1">
        <f t="array" ref="K195">IF(C195="","",C195-SUMPRODUCT(($B$1461:$B$1491=$J195)*1,C$1461:C$1491))</f>
        <v>0.47467247255927347</v>
      </c>
      <c r="L195" s="2" cm="1">
        <f t="array" ref="L195">IF(D195="","",D195-SUMPRODUCT(($B$1461:$B$1491=$J195)*1,D$1461:D$1491))</f>
        <v>0.42846408069801711</v>
      </c>
      <c r="M195" s="2" cm="1">
        <f t="array" ref="M195">IF(E195="","",E195-SUMPRODUCT(($B$1461:$B$1491=$J195)*1,E$1461:E$1491))</f>
        <v>0.3654563853756887</v>
      </c>
      <c r="N195" s="2" cm="1">
        <f t="array" ref="N195">IF(F195="","",F195-SUMPRODUCT(($B$1461:$B$1491=$J195)*1,F$1461:F$1491))</f>
        <v>0.35777036580577537</v>
      </c>
      <c r="O195" s="2" cm="1">
        <f t="array" ref="O195">IF(G195="","",G195-SUMPRODUCT(($B$1461:$B$1491=$J195)*1,G$1461:G$1491))</f>
        <v>0.40697454643568953</v>
      </c>
    </row>
    <row r="196" spans="1:15" x14ac:dyDescent="0.55000000000000004">
      <c r="A196" s="3">
        <v>7</v>
      </c>
      <c r="B196" s="3">
        <v>7</v>
      </c>
      <c r="C196" s="2">
        <f>IF(logVir!C196="","",LN(総労働時間!C196))</f>
        <v>9.7363084768641013</v>
      </c>
      <c r="D196" s="2">
        <f>IF(logVir!D196="","",LN(総労働時間!D196))</f>
        <v>9.7670660736591035</v>
      </c>
      <c r="E196" s="2">
        <f>IF(logVir!E196="","",LN(総労働時間!E196))</f>
        <v>9.7218527531069281</v>
      </c>
      <c r="F196" s="2">
        <f>IF(logVir!F196="","",LN(総労働時間!F196))</f>
        <v>9.709972933892324</v>
      </c>
      <c r="G196" s="2">
        <f>IF(logVir!G196="","",LN(総労働時間!G196))</f>
        <v>9.7249170364144444</v>
      </c>
      <c r="I196" s="3">
        <v>7</v>
      </c>
      <c r="J196" s="3">
        <v>7</v>
      </c>
      <c r="K196" s="2" cm="1">
        <f t="array" ref="K196">IF(C196="","",C196-SUMPRODUCT(($B$1461:$B$1491=$J196)*1,C$1461:C$1491))</f>
        <v>0.51015684562750785</v>
      </c>
      <c r="L196" s="2" cm="1">
        <f t="array" ref="L196">IF(D196="","",D196-SUMPRODUCT(($B$1461:$B$1491=$J196)*1,D$1461:D$1491))</f>
        <v>0.56954048652392686</v>
      </c>
      <c r="M196" s="2" cm="1">
        <f t="array" ref="M196">IF(E196="","",E196-SUMPRODUCT(($B$1461:$B$1491=$J196)*1,E$1461:E$1491))</f>
        <v>0.58692839342278447</v>
      </c>
      <c r="N196" s="2" cm="1">
        <f t="array" ref="N196">IF(F196="","",F196-SUMPRODUCT(($B$1461:$B$1491=$J196)*1,F$1461:F$1491))</f>
        <v>0.63633898899708541</v>
      </c>
      <c r="O196" s="2" cm="1">
        <f t="array" ref="O196">IF(G196="","",G196-SUMPRODUCT(($B$1461:$B$1491=$J196)*1,G$1461:G$1491))</f>
        <v>0.61902682128917874</v>
      </c>
    </row>
    <row r="197" spans="1:15" x14ac:dyDescent="0.55000000000000004">
      <c r="A197" s="3">
        <v>7</v>
      </c>
      <c r="B197" s="3">
        <v>8</v>
      </c>
      <c r="C197" s="2">
        <f>IF(logVir!C197="","",LN(総労働時間!C197))</f>
        <v>9.6154127996806285</v>
      </c>
      <c r="D197" s="2">
        <f>IF(logVir!D197="","",LN(総労働時間!D197))</f>
        <v>9.5485892080169918</v>
      </c>
      <c r="E197" s="2">
        <f>IF(logVir!E197="","",LN(総労働時間!E197))</f>
        <v>9.6247425689806541</v>
      </c>
      <c r="F197" s="2">
        <f>IF(logVir!F197="","",LN(総労働時間!F197))</f>
        <v>9.5398983251295828</v>
      </c>
      <c r="G197" s="2">
        <f>IF(logVir!G197="","",LN(総労働時間!G197))</f>
        <v>9.6665147067975443</v>
      </c>
      <c r="I197" s="3">
        <v>7</v>
      </c>
      <c r="J197" s="3">
        <v>8</v>
      </c>
      <c r="K197" s="2" cm="1">
        <f t="array" ref="K197">IF(C197="","",C197-SUMPRODUCT(($B$1461:$B$1491=$J197)*1,C$1461:C$1491))</f>
        <v>0.41547895800217027</v>
      </c>
      <c r="L197" s="2" cm="1">
        <f t="array" ref="L197">IF(D197="","",D197-SUMPRODUCT(($B$1461:$B$1491=$J197)*1,D$1461:D$1491))</f>
        <v>0.26069140478658248</v>
      </c>
      <c r="M197" s="2" cm="1">
        <f t="array" ref="M197">IF(E197="","",E197-SUMPRODUCT(($B$1461:$B$1491=$J197)*1,E$1461:E$1491))</f>
        <v>0.33306321055976795</v>
      </c>
      <c r="N197" s="2" cm="1">
        <f t="array" ref="N197">IF(F197="","",F197-SUMPRODUCT(($B$1461:$B$1491=$J197)*1,F$1461:F$1491))</f>
        <v>0.26270053558089579</v>
      </c>
      <c r="O197" s="2" cm="1">
        <f t="array" ref="O197">IF(G197="","",G197-SUMPRODUCT(($B$1461:$B$1491=$J197)*1,G$1461:G$1491))</f>
        <v>0.33885405812424096</v>
      </c>
    </row>
    <row r="198" spans="1:15" x14ac:dyDescent="0.55000000000000004">
      <c r="A198" s="3">
        <v>7</v>
      </c>
      <c r="B198" s="3">
        <v>9</v>
      </c>
      <c r="C198" s="2">
        <f>IF(logVir!C198="","",LN(総労働時間!C198))</f>
        <v>10.205518480829555</v>
      </c>
      <c r="D198" s="2">
        <f>IF(logVir!D198="","",LN(総労働時間!D198))</f>
        <v>10.17402103647191</v>
      </c>
      <c r="E198" s="2">
        <f>IF(logVir!E198="","",LN(総労働時間!E198))</f>
        <v>10.268152856886116</v>
      </c>
      <c r="F198" s="2">
        <f>IF(logVir!F198="","",LN(総労働時間!F198))</f>
        <v>10.172747535039756</v>
      </c>
      <c r="G198" s="2">
        <f>IF(logVir!G198="","",LN(総労働時間!G198))</f>
        <v>10.252672359325031</v>
      </c>
      <c r="I198" s="3">
        <v>7</v>
      </c>
      <c r="J198" s="3">
        <v>9</v>
      </c>
      <c r="K198" s="2" cm="1">
        <f t="array" ref="K198">IF(C198="","",C198-SUMPRODUCT(($B$1461:$B$1491=$J198)*1,C$1461:C$1491))</f>
        <v>0.23633669365892196</v>
      </c>
      <c r="L198" s="2" cm="1">
        <f t="array" ref="L198">IF(D198="","",D198-SUMPRODUCT(($B$1461:$B$1491=$J198)*1,D$1461:D$1491))</f>
        <v>0.24973463680496621</v>
      </c>
      <c r="M198" s="2" cm="1">
        <f t="array" ref="M198">IF(E198="","",E198-SUMPRODUCT(($B$1461:$B$1491=$J198)*1,E$1461:E$1491))</f>
        <v>0.26462206560822388</v>
      </c>
      <c r="N198" s="2" cm="1">
        <f t="array" ref="N198">IF(F198="","",F198-SUMPRODUCT(($B$1461:$B$1491=$J198)*1,F$1461:F$1491))</f>
        <v>0.2753806850031566</v>
      </c>
      <c r="O198" s="2" cm="1">
        <f t="array" ref="O198">IF(G198="","",G198-SUMPRODUCT(($B$1461:$B$1491=$J198)*1,G$1461:G$1491))</f>
        <v>0.31023418019007032</v>
      </c>
    </row>
    <row r="199" spans="1:15" x14ac:dyDescent="0.55000000000000004">
      <c r="A199" s="3">
        <v>7</v>
      </c>
      <c r="B199" s="3">
        <v>10</v>
      </c>
      <c r="C199" s="2">
        <f>IF(logVir!C199="","",LN(総労働時間!C199))</f>
        <v>11.043233007896712</v>
      </c>
      <c r="D199" s="2">
        <f>IF(logVir!D199="","",LN(総労働時間!D199))</f>
        <v>11.003582824935046</v>
      </c>
      <c r="E199" s="2">
        <f>IF(logVir!E199="","",LN(総労働時間!E199))</f>
        <v>10.99576239649539</v>
      </c>
      <c r="F199" s="2">
        <f>IF(logVir!F199="","",LN(総労働時間!F199))</f>
        <v>10.918274493990474</v>
      </c>
      <c r="G199" s="2">
        <f>IF(logVir!G199="","",LN(総労働時間!G199))</f>
        <v>11.008601963367173</v>
      </c>
      <c r="I199" s="3">
        <v>7</v>
      </c>
      <c r="J199" s="3">
        <v>10</v>
      </c>
      <c r="K199" s="2" cm="1">
        <f t="array" ref="K199">IF(C199="","",C199-SUMPRODUCT(($B$1461:$B$1491=$J199)*1,C$1461:C$1491))</f>
        <v>0.5732397789312067</v>
      </c>
      <c r="L199" s="2" cm="1">
        <f t="array" ref="L199">IF(D199="","",D199-SUMPRODUCT(($B$1461:$B$1491=$J199)*1,D$1461:D$1491))</f>
        <v>0.51548348410886291</v>
      </c>
      <c r="M199" s="2" cm="1">
        <f t="array" ref="M199">IF(E199="","",E199-SUMPRODUCT(($B$1461:$B$1491=$J199)*1,E$1461:E$1491))</f>
        <v>0.46796967756701058</v>
      </c>
      <c r="N199" s="2" cm="1">
        <f t="array" ref="N199">IF(F199="","",F199-SUMPRODUCT(($B$1461:$B$1491=$J199)*1,F$1461:F$1491))</f>
        <v>0.45456208669318698</v>
      </c>
      <c r="O199" s="2" cm="1">
        <f t="array" ref="O199">IF(G199="","",G199-SUMPRODUCT(($B$1461:$B$1491=$J199)*1,G$1461:G$1491))</f>
        <v>0.47478783300384286</v>
      </c>
    </row>
    <row r="200" spans="1:15" x14ac:dyDescent="0.55000000000000004">
      <c r="A200" s="3">
        <v>7</v>
      </c>
      <c r="B200" s="3">
        <v>11</v>
      </c>
      <c r="C200" s="2">
        <f>IF(logVir!C200="","",LN(総労働時間!C200))</f>
        <v>10.587101093124859</v>
      </c>
      <c r="D200" s="2">
        <f>IF(logVir!D200="","",LN(総労働時間!D200))</f>
        <v>10.272388140557739</v>
      </c>
      <c r="E200" s="2">
        <f>IF(logVir!E200="","",LN(総労働時間!E200))</f>
        <v>10.157838619568999</v>
      </c>
      <c r="F200" s="2">
        <f>IF(logVir!F200="","",LN(総労働時間!F200))</f>
        <v>10.151631029950725</v>
      </c>
      <c r="G200" s="2">
        <f>IF(logVir!G200="","",LN(総労働時間!G200))</f>
        <v>10.185411693401713</v>
      </c>
      <c r="I200" s="3">
        <v>7</v>
      </c>
      <c r="J200" s="3">
        <v>11</v>
      </c>
      <c r="K200" s="2" cm="1">
        <f t="array" ref="K200">IF(C200="","",C200-SUMPRODUCT(($B$1461:$B$1491=$J200)*1,C$1461:C$1491))</f>
        <v>0.79440710785119251</v>
      </c>
      <c r="L200" s="2" cm="1">
        <f t="array" ref="L200">IF(D200="","",D200-SUMPRODUCT(($B$1461:$B$1491=$J200)*1,D$1461:D$1491))</f>
        <v>0.67463302205028164</v>
      </c>
      <c r="M200" s="2" cm="1">
        <f t="array" ref="M200">IF(E200="","",E200-SUMPRODUCT(($B$1461:$B$1491=$J200)*1,E$1461:E$1491))</f>
        <v>0.57180517516192531</v>
      </c>
      <c r="N200" s="2" cm="1">
        <f t="array" ref="N200">IF(F200="","",F200-SUMPRODUCT(($B$1461:$B$1491=$J200)*1,F$1461:F$1491))</f>
        <v>0.60034349021704614</v>
      </c>
      <c r="O200" s="2" cm="1">
        <f t="array" ref="O200">IF(G200="","",G200-SUMPRODUCT(($B$1461:$B$1491=$J200)*1,G$1461:G$1491))</f>
        <v>0.62895429169314276</v>
      </c>
    </row>
    <row r="201" spans="1:15" x14ac:dyDescent="0.55000000000000004">
      <c r="A201" s="3">
        <v>7</v>
      </c>
      <c r="B201" s="3">
        <v>12</v>
      </c>
      <c r="C201" s="2">
        <f>IF(logVir!C201="","",LN(総労働時間!C201))</f>
        <v>10.044108934811439</v>
      </c>
      <c r="D201" s="2">
        <f>IF(logVir!D201="","",LN(総労働時間!D201))</f>
        <v>9.8524090827236002</v>
      </c>
      <c r="E201" s="2">
        <f>IF(logVir!E201="","",LN(総労働時間!E201))</f>
        <v>9.874609089814685</v>
      </c>
      <c r="F201" s="2">
        <f>IF(logVir!F201="","",LN(総労働時間!F201))</f>
        <v>9.7885248580657809</v>
      </c>
      <c r="G201" s="2">
        <f>IF(logVir!G201="","",LN(総労働時間!G201))</f>
        <v>9.8754965116166407</v>
      </c>
      <c r="I201" s="3">
        <v>7</v>
      </c>
      <c r="J201" s="3">
        <v>12</v>
      </c>
      <c r="K201" s="2" cm="1">
        <f t="array" ref="K201">IF(C201="","",C201-SUMPRODUCT(($B$1461:$B$1491=$J201)*1,C$1461:C$1491))</f>
        <v>0.45036289426052889</v>
      </c>
      <c r="L201" s="2" cm="1">
        <f t="array" ref="L201">IF(D201="","",D201-SUMPRODUCT(($B$1461:$B$1491=$J201)*1,D$1461:D$1491))</f>
        <v>0.34739023405084346</v>
      </c>
      <c r="M201" s="2" cm="1">
        <f t="array" ref="M201">IF(E201="","",E201-SUMPRODUCT(($B$1461:$B$1491=$J201)*1,E$1461:E$1491))</f>
        <v>0.38812562711835064</v>
      </c>
      <c r="N201" s="2" cm="1">
        <f t="array" ref="N201">IF(F201="","",F201-SUMPRODUCT(($B$1461:$B$1491=$J201)*1,F$1461:F$1491))</f>
        <v>0.36066175195469974</v>
      </c>
      <c r="O201" s="2" cm="1">
        <f t="array" ref="O201">IF(G201="","",G201-SUMPRODUCT(($B$1461:$B$1491=$J201)*1,G$1461:G$1491))</f>
        <v>0.36628112700044113</v>
      </c>
    </row>
    <row r="202" spans="1:15" x14ac:dyDescent="0.55000000000000004">
      <c r="A202" s="3">
        <v>7</v>
      </c>
      <c r="B202" s="3">
        <v>13</v>
      </c>
      <c r="C202" s="2">
        <f>IF(logVir!C202="","",LN(総労働時間!C202))</f>
        <v>10.322553035286534</v>
      </c>
      <c r="D202" s="2">
        <f>IF(logVir!D202="","",LN(総労働時間!D202))</f>
        <v>9.9699609580684871</v>
      </c>
      <c r="E202" s="2">
        <f>IF(logVir!E202="","",LN(総労働時間!E202))</f>
        <v>9.8441452879343814</v>
      </c>
      <c r="F202" s="2">
        <f>IF(logVir!F202="","",LN(総労働時間!F202))</f>
        <v>9.7329527430494238</v>
      </c>
      <c r="G202" s="2">
        <f>IF(logVir!G202="","",LN(総労働時間!G202))</f>
        <v>9.6602879692664416</v>
      </c>
      <c r="I202" s="3">
        <v>7</v>
      </c>
      <c r="J202" s="3">
        <v>13</v>
      </c>
      <c r="K202" s="2" cm="1">
        <f t="array" ref="K202">IF(C202="","",C202-SUMPRODUCT(($B$1461:$B$1491=$J202)*1,C$1461:C$1491))</f>
        <v>1.588910566302399</v>
      </c>
      <c r="L202" s="2" cm="1">
        <f t="array" ref="L202">IF(D202="","",D202-SUMPRODUCT(($B$1461:$B$1491=$J202)*1,D$1461:D$1491))</f>
        <v>2.0346826887398128</v>
      </c>
      <c r="M202" s="2" cm="1">
        <f t="array" ref="M202">IF(E202="","",E202-SUMPRODUCT(($B$1461:$B$1491=$J202)*1,E$1461:E$1491))</f>
        <v>1.8492014035042033</v>
      </c>
      <c r="N202" s="2" cm="1">
        <f t="array" ref="N202">IF(F202="","",F202-SUMPRODUCT(($B$1461:$B$1491=$J202)*1,F$1461:F$1491))</f>
        <v>1.8689619829736843</v>
      </c>
      <c r="O202" s="2" cm="1">
        <f t="array" ref="O202">IF(G202="","",G202-SUMPRODUCT(($B$1461:$B$1491=$J202)*1,G$1461:G$1491))</f>
        <v>1.8396410458025843</v>
      </c>
    </row>
    <row r="203" spans="1:15" x14ac:dyDescent="0.55000000000000004">
      <c r="A203" s="3">
        <v>7</v>
      </c>
      <c r="B203" s="3">
        <v>14</v>
      </c>
      <c r="C203" s="2">
        <f>IF(logVir!C203="","",LN(総労働時間!C203))</f>
        <v>10.020764081072389</v>
      </c>
      <c r="D203" s="2">
        <f>IF(logVir!D203="","",LN(総労働時間!D203))</f>
        <v>10.146735804158604</v>
      </c>
      <c r="E203" s="2">
        <f>IF(logVir!E203="","",LN(総労働時間!E203))</f>
        <v>10.127510578983086</v>
      </c>
      <c r="F203" s="2">
        <f>IF(logVir!F203="","",LN(総労働時間!F203))</f>
        <v>10.029544902016493</v>
      </c>
      <c r="G203" s="2">
        <f>IF(logVir!G203="","",LN(総労働時間!G203))</f>
        <v>10.107092307344299</v>
      </c>
      <c r="I203" s="3">
        <v>7</v>
      </c>
      <c r="J203" s="3">
        <v>14</v>
      </c>
      <c r="K203" s="2" cm="1">
        <f t="array" ref="K203">IF(C203="","",C203-SUMPRODUCT(($B$1461:$B$1491=$J203)*1,C$1461:C$1491))</f>
        <v>0.19712267458034205</v>
      </c>
      <c r="L203" s="2" cm="1">
        <f t="array" ref="L203">IF(D203="","",D203-SUMPRODUCT(($B$1461:$B$1491=$J203)*1,D$1461:D$1491))</f>
        <v>0.23206196776448351</v>
      </c>
      <c r="M203" s="2" cm="1">
        <f t="array" ref="M203">IF(E203="","",E203-SUMPRODUCT(($B$1461:$B$1491=$J203)*1,E$1461:E$1491))</f>
        <v>0.17474250709687844</v>
      </c>
      <c r="N203" s="2" cm="1">
        <f t="array" ref="N203">IF(F203="","",F203-SUMPRODUCT(($B$1461:$B$1491=$J203)*1,F$1461:F$1491))</f>
        <v>0.1327729171456955</v>
      </c>
      <c r="O203" s="2" cm="1">
        <f t="array" ref="O203">IF(G203="","",G203-SUMPRODUCT(($B$1461:$B$1491=$J203)*1,G$1461:G$1491))</f>
        <v>0.1692096354617707</v>
      </c>
    </row>
    <row r="204" spans="1:15" x14ac:dyDescent="0.55000000000000004">
      <c r="A204" s="3">
        <v>7</v>
      </c>
      <c r="B204" s="3">
        <v>15</v>
      </c>
      <c r="C204" s="2">
        <f>IF(logVir!C204="","",LN(総労働時間!C204))</f>
        <v>9.26099459643609</v>
      </c>
      <c r="D204" s="2">
        <f>IF(logVir!D204="","",LN(総労働時間!D204))</f>
        <v>9.1176502274476441</v>
      </c>
      <c r="E204" s="2">
        <f>IF(logVir!E204="","",LN(総労働時間!E204))</f>
        <v>9.0292908622463308</v>
      </c>
      <c r="F204" s="2">
        <f>IF(logVir!F204="","",LN(総労働時間!F204))</f>
        <v>8.8900989935429475</v>
      </c>
      <c r="G204" s="2">
        <f>IF(logVir!G204="","",LN(総労働時間!G204))</f>
        <v>9.030146473498716</v>
      </c>
      <c r="I204" s="3">
        <v>7</v>
      </c>
      <c r="J204" s="3">
        <v>15</v>
      </c>
      <c r="K204" s="2" cm="1">
        <f t="array" ref="K204">IF(C204="","",C204-SUMPRODUCT(($B$1461:$B$1491=$J204)*1,C$1461:C$1491))</f>
        <v>1.0450124018392515E-2</v>
      </c>
      <c r="L204" s="2" cm="1">
        <f t="array" ref="L204">IF(D204="","",D204-SUMPRODUCT(($B$1461:$B$1491=$J204)*1,D$1461:D$1491))</f>
        <v>-8.8298613131598813E-4</v>
      </c>
      <c r="M204" s="2" cm="1">
        <f t="array" ref="M204">IF(E204="","",E204-SUMPRODUCT(($B$1461:$B$1491=$J204)*1,E$1461:E$1491))</f>
        <v>-2.8920015204301208E-2</v>
      </c>
      <c r="N204" s="2" cm="1">
        <f t="array" ref="N204">IF(F204="","",F204-SUMPRODUCT(($B$1461:$B$1491=$J204)*1,F$1461:F$1491))</f>
        <v>-6.0627981553546206E-2</v>
      </c>
      <c r="O204" s="2" cm="1">
        <f t="array" ref="O204">IF(G204="","",G204-SUMPRODUCT(($B$1461:$B$1491=$J204)*1,G$1461:G$1491))</f>
        <v>4.2681736752276933E-2</v>
      </c>
    </row>
    <row r="205" spans="1:15" x14ac:dyDescent="0.55000000000000004">
      <c r="A205" s="3">
        <v>7</v>
      </c>
      <c r="B205" s="3">
        <v>16</v>
      </c>
      <c r="C205" s="2">
        <f>IF(logVir!C205="","",LN(総労働時間!C205))</f>
        <v>10.830976728954623</v>
      </c>
      <c r="D205" s="2">
        <f>IF(logVir!D205="","",LN(総労働時間!D205))</f>
        <v>10.871209371855388</v>
      </c>
      <c r="E205" s="2">
        <f>IF(logVir!E205="","",LN(総労働時間!E205))</f>
        <v>10.827192181573674</v>
      </c>
      <c r="F205" s="2">
        <f>IF(logVir!F205="","",LN(総労働時間!F205))</f>
        <v>10.691824942127946</v>
      </c>
      <c r="G205" s="2">
        <f>IF(logVir!G205="","",LN(総労働時間!G205))</f>
        <v>10.778995774239228</v>
      </c>
      <c r="I205" s="3">
        <v>7</v>
      </c>
      <c r="J205" s="3">
        <v>16</v>
      </c>
      <c r="K205" s="2" cm="1">
        <f t="array" ref="K205">IF(C205="","",C205-SUMPRODUCT(($B$1461:$B$1491=$J205)*1,C$1461:C$1491))</f>
        <v>0.34429920477572473</v>
      </c>
      <c r="L205" s="2" cm="1">
        <f t="array" ref="L205">IF(D205="","",D205-SUMPRODUCT(($B$1461:$B$1491=$J205)*1,D$1461:D$1491))</f>
        <v>0.3982411926685554</v>
      </c>
      <c r="M205" s="2" cm="1">
        <f t="array" ref="M205">IF(E205="","",E205-SUMPRODUCT(($B$1461:$B$1491=$J205)*1,E$1461:E$1491))</f>
        <v>0.36052372193083571</v>
      </c>
      <c r="N205" s="2" cm="1">
        <f t="array" ref="N205">IF(F205="","",F205-SUMPRODUCT(($B$1461:$B$1491=$J205)*1,F$1461:F$1491))</f>
        <v>0.32519072710901042</v>
      </c>
      <c r="O205" s="2" cm="1">
        <f t="array" ref="O205">IF(G205="","",G205-SUMPRODUCT(($B$1461:$B$1491=$J205)*1,G$1461:G$1491))</f>
        <v>0.35814584007709094</v>
      </c>
    </row>
    <row r="206" spans="1:15" x14ac:dyDescent="0.55000000000000004">
      <c r="A206" s="3">
        <v>7</v>
      </c>
      <c r="B206" s="3">
        <v>17</v>
      </c>
      <c r="C206" s="2">
        <f>IF(logVir!C206="","",LN(総労働時間!C206))</f>
        <v>10.277708385996776</v>
      </c>
      <c r="D206" s="2">
        <f>IF(logVir!D206="","",LN(総労働時間!D206))</f>
        <v>10.416161670284762</v>
      </c>
      <c r="E206" s="2">
        <f>IF(logVir!E206="","",LN(総労働時間!E206))</f>
        <v>10.310599115714005</v>
      </c>
      <c r="F206" s="2">
        <f>IF(logVir!F206="","",LN(総労働時間!F206))</f>
        <v>10.353519621193323</v>
      </c>
      <c r="G206" s="2">
        <f>IF(logVir!G206="","",LN(総労働時間!G206))</f>
        <v>10.414080945226205</v>
      </c>
      <c r="I206" s="3">
        <v>7</v>
      </c>
      <c r="J206" s="3">
        <v>17</v>
      </c>
      <c r="K206" s="2" cm="1">
        <f t="array" ref="K206">IF(C206="","",C206-SUMPRODUCT(($B$1461:$B$1491=$J206)*1,C$1461:C$1491))</f>
        <v>0.33662849383303239</v>
      </c>
      <c r="L206" s="2" cm="1">
        <f t="array" ref="L206">IF(D206="","",D206-SUMPRODUCT(($B$1461:$B$1491=$J206)*1,D$1461:D$1491))</f>
        <v>0.55383797992305794</v>
      </c>
      <c r="M206" s="2" cm="1">
        <f t="array" ref="M206">IF(E206="","",E206-SUMPRODUCT(($B$1461:$B$1491=$J206)*1,E$1461:E$1491))</f>
        <v>0.46833855105285238</v>
      </c>
      <c r="N206" s="2" cm="1">
        <f t="array" ref="N206">IF(F206="","",F206-SUMPRODUCT(($B$1461:$B$1491=$J206)*1,F$1461:F$1491))</f>
        <v>0.46343110039082624</v>
      </c>
      <c r="O206" s="2" cm="1">
        <f t="array" ref="O206">IF(G206="","",G206-SUMPRODUCT(($B$1461:$B$1491=$J206)*1,G$1461:G$1491))</f>
        <v>0.462949356417095</v>
      </c>
    </row>
    <row r="207" spans="1:15" x14ac:dyDescent="0.55000000000000004">
      <c r="A207" s="3">
        <v>7</v>
      </c>
      <c r="B207" s="3">
        <v>18</v>
      </c>
      <c r="C207" s="2">
        <f>IF(logVir!C207="","",LN(総労働時間!C207))</f>
        <v>12.075752715243389</v>
      </c>
      <c r="D207" s="2">
        <f>IF(logVir!D207="","",LN(総労働時間!D207))</f>
        <v>12.361657125981452</v>
      </c>
      <c r="E207" s="2">
        <f>IF(logVir!E207="","",LN(総労働時間!E207))</f>
        <v>12.161039336348864</v>
      </c>
      <c r="F207" s="2">
        <f>IF(logVir!F207="","",LN(総労働時間!F207))</f>
        <v>12.148165623106008</v>
      </c>
      <c r="G207" s="2">
        <f>IF(logVir!G207="","",LN(総労働時間!G207))</f>
        <v>12.1349785108058</v>
      </c>
      <c r="I207" s="3">
        <v>7</v>
      </c>
      <c r="J207" s="3">
        <v>18</v>
      </c>
      <c r="K207" s="2" cm="1">
        <f t="array" ref="K207">IF(C207="","",C207-SUMPRODUCT(($B$1461:$B$1491=$J207)*1,C$1461:C$1491))</f>
        <v>0.14869500261378121</v>
      </c>
      <c r="L207" s="2" cm="1">
        <f t="array" ref="L207">IF(D207="","",D207-SUMPRODUCT(($B$1461:$B$1491=$J207)*1,D$1461:D$1491))</f>
        <v>0.43724238117391501</v>
      </c>
      <c r="M207" s="2" cm="1">
        <f t="array" ref="M207">IF(E207="","",E207-SUMPRODUCT(($B$1461:$B$1491=$J207)*1,E$1461:E$1491))</f>
        <v>0.27024171954918685</v>
      </c>
      <c r="N207" s="2" cm="1">
        <f t="array" ref="N207">IF(F207="","",F207-SUMPRODUCT(($B$1461:$B$1491=$J207)*1,F$1461:F$1491))</f>
        <v>0.28881305842931404</v>
      </c>
      <c r="O207" s="2" cm="1">
        <f t="array" ref="O207">IF(G207="","",G207-SUMPRODUCT(($B$1461:$B$1491=$J207)*1,G$1461:G$1491))</f>
        <v>0.29081860826550354</v>
      </c>
    </row>
    <row r="208" spans="1:15" x14ac:dyDescent="0.55000000000000004">
      <c r="A208" s="3">
        <v>7</v>
      </c>
      <c r="B208" s="3">
        <v>19</v>
      </c>
      <c r="C208" s="2">
        <f>IF(logVir!C208="","",LN(総労働時間!C208))</f>
        <v>10.940869929047984</v>
      </c>
      <c r="D208" s="2">
        <f>IF(logVir!D208="","",LN(総労働時間!D208))</f>
        <v>11.192119250585591</v>
      </c>
      <c r="E208" s="2">
        <f>IF(logVir!E208="","",LN(総労働時間!E208))</f>
        <v>11.299092619949102</v>
      </c>
      <c r="F208" s="2">
        <f>IF(logVir!F208="","",LN(総労働時間!F208))</f>
        <v>11.282102347760919</v>
      </c>
      <c r="G208" s="2">
        <f>IF(logVir!G208="","",LN(総労働時間!G208))</f>
        <v>11.225770709090709</v>
      </c>
      <c r="I208" s="3">
        <v>7</v>
      </c>
      <c r="J208" s="3">
        <v>19</v>
      </c>
      <c r="K208" s="2" cm="1">
        <f t="array" ref="K208">IF(C208="","",C208-SUMPRODUCT(($B$1461:$B$1491=$J208)*1,C$1461:C$1491))</f>
        <v>-0.28735214648874852</v>
      </c>
      <c r="L208" s="2" cm="1">
        <f t="array" ref="L208">IF(D208="","",D208-SUMPRODUCT(($B$1461:$B$1491=$J208)*1,D$1461:D$1491))</f>
        <v>-3.7922398016302594E-2</v>
      </c>
      <c r="M208" s="2" cm="1">
        <f t="array" ref="M208">IF(E208="","",E208-SUMPRODUCT(($B$1461:$B$1491=$J208)*1,E$1461:E$1491))</f>
        <v>9.7230036601770209E-2</v>
      </c>
      <c r="N208" s="2" cm="1">
        <f t="array" ref="N208">IF(F208="","",F208-SUMPRODUCT(($B$1461:$B$1491=$J208)*1,F$1461:F$1491))</f>
        <v>9.0127933270386151E-2</v>
      </c>
      <c r="O208" s="2" cm="1">
        <f t="array" ref="O208">IF(G208="","",G208-SUMPRODUCT(($B$1461:$B$1491=$J208)*1,G$1461:G$1491))</f>
        <v>-1.5285661417561158E-3</v>
      </c>
    </row>
    <row r="209" spans="1:15" x14ac:dyDescent="0.55000000000000004">
      <c r="A209" s="3">
        <v>7</v>
      </c>
      <c r="B209" s="3">
        <v>20</v>
      </c>
      <c r="C209" s="2">
        <f>IF(logVir!C209="","",LN(総労働時間!C209))</f>
        <v>12.093034874084051</v>
      </c>
      <c r="D209" s="2">
        <f>IF(logVir!D209="","",LN(総労働時間!D209))</f>
        <v>12.097524395592067</v>
      </c>
      <c r="E209" s="2">
        <f>IF(logVir!E209="","",LN(総労働時間!E209))</f>
        <v>12.079925692891594</v>
      </c>
      <c r="F209" s="2">
        <f>IF(logVir!F209="","",LN(総労働時間!F209))</f>
        <v>11.991166581645299</v>
      </c>
      <c r="G209" s="2">
        <f>IF(logVir!G209="","",LN(総労働時間!G209))</f>
        <v>12.063003651480241</v>
      </c>
      <c r="I209" s="3">
        <v>7</v>
      </c>
      <c r="J209" s="3">
        <v>20</v>
      </c>
      <c r="K209" s="2" cm="1">
        <f t="array" ref="K209">IF(C209="","",C209-SUMPRODUCT(($B$1461:$B$1491=$J209)*1,C$1461:C$1491))</f>
        <v>-9.6704583495572649E-3</v>
      </c>
      <c r="L209" s="2" cm="1">
        <f t="array" ref="L209">IF(D209="","",D209-SUMPRODUCT(($B$1461:$B$1491=$J209)*1,D$1461:D$1491))</f>
        <v>4.0292250894191639E-2</v>
      </c>
      <c r="M209" s="2" cm="1">
        <f t="array" ref="M209">IF(E209="","",E209-SUMPRODUCT(($B$1461:$B$1491=$J209)*1,E$1461:E$1491))</f>
        <v>5.6160512650651029E-2</v>
      </c>
      <c r="N209" s="2" cm="1">
        <f t="array" ref="N209">IF(F209="","",F209-SUMPRODUCT(($B$1461:$B$1491=$J209)*1,F$1461:F$1491))</f>
        <v>4.2582044445216738E-2</v>
      </c>
      <c r="O209" s="2" cm="1">
        <f t="array" ref="O209">IF(G209="","",G209-SUMPRODUCT(($B$1461:$B$1491=$J209)*1,G$1461:G$1491))</f>
        <v>4.9104818878165091E-2</v>
      </c>
    </row>
    <row r="210" spans="1:15" x14ac:dyDescent="0.55000000000000004">
      <c r="A210" s="3">
        <v>7</v>
      </c>
      <c r="B210" s="3">
        <v>21</v>
      </c>
      <c r="C210" s="2">
        <f>IF(logVir!C210="","",LN(総労働時間!C210))</f>
        <v>11.587134060771643</v>
      </c>
      <c r="D210" s="2">
        <f>IF(logVir!D210="","",LN(総労働時間!D210))</f>
        <v>11.59075194534763</v>
      </c>
      <c r="E210" s="2">
        <f>IF(logVir!E210="","",LN(総労働時間!E210))</f>
        <v>11.448118535625904</v>
      </c>
      <c r="F210" s="2">
        <f>IF(logVir!F210="","",LN(総労働時間!F210))</f>
        <v>11.43397711824738</v>
      </c>
      <c r="G210" s="2">
        <f>IF(logVir!G210="","",LN(総労働時間!G210))</f>
        <v>11.466947010351273</v>
      </c>
      <c r="I210" s="3">
        <v>7</v>
      </c>
      <c r="J210" s="3">
        <v>21</v>
      </c>
      <c r="K210" s="2" cm="1">
        <f t="array" ref="K210">IF(C210="","",C210-SUMPRODUCT(($B$1461:$B$1491=$J210)*1,C$1461:C$1491))</f>
        <v>2.6080291684792201E-2</v>
      </c>
      <c r="L210" s="2" cm="1">
        <f t="array" ref="L210">IF(D210="","",D210-SUMPRODUCT(($B$1461:$B$1491=$J210)*1,D$1461:D$1491))</f>
        <v>1.8558725181728519E-2</v>
      </c>
      <c r="M210" s="2" cm="1">
        <f t="array" ref="M210">IF(E210="","",E210-SUMPRODUCT(($B$1461:$B$1491=$J210)*1,E$1461:E$1491))</f>
        <v>-9.8475577879227671E-2</v>
      </c>
      <c r="N210" s="2" cm="1">
        <f t="array" ref="N210">IF(F210="","",F210-SUMPRODUCT(($B$1461:$B$1491=$J210)*1,F$1461:F$1491))</f>
        <v>-5.7735152231654041E-2</v>
      </c>
      <c r="O210" s="2" cm="1">
        <f t="array" ref="O210">IF(G210="","",G210-SUMPRODUCT(($B$1461:$B$1491=$J210)*1,G$1461:G$1491))</f>
        <v>-7.8422109094422154E-2</v>
      </c>
    </row>
    <row r="211" spans="1:15" x14ac:dyDescent="0.55000000000000004">
      <c r="A211" s="3">
        <v>7</v>
      </c>
      <c r="B211" s="3">
        <v>22</v>
      </c>
      <c r="C211" s="2">
        <f>IF(logVir!C211="","",LN(総労働時間!C211))</f>
        <v>11.570342353156091</v>
      </c>
      <c r="D211" s="2">
        <f>IF(logVir!D211="","",LN(総労働時間!D211))</f>
        <v>11.609790614407949</v>
      </c>
      <c r="E211" s="2">
        <f>IF(logVir!E211="","",LN(総労働時間!E211))</f>
        <v>11.604066209313372</v>
      </c>
      <c r="F211" s="2">
        <f>IF(logVir!F211="","",LN(総労働時間!F211))</f>
        <v>11.493006007454309</v>
      </c>
      <c r="G211" s="2">
        <f>IF(logVir!G211="","",LN(総労働時間!G211))</f>
        <v>11.345165169322721</v>
      </c>
      <c r="I211" s="3">
        <v>7</v>
      </c>
      <c r="J211" s="3">
        <v>22</v>
      </c>
      <c r="K211" s="2" cm="1">
        <f t="array" ref="K211">IF(C211="","",C211-SUMPRODUCT(($B$1461:$B$1491=$J211)*1,C$1461:C$1491))</f>
        <v>-3.9345443424670279E-2</v>
      </c>
      <c r="L211" s="2" cm="1">
        <f t="array" ref="L211">IF(D211="","",D211-SUMPRODUCT(($B$1461:$B$1491=$J211)*1,D$1461:D$1491))</f>
        <v>4.2225293518500351E-2</v>
      </c>
      <c r="M211" s="2" cm="1">
        <f t="array" ref="M211">IF(E211="","",E211-SUMPRODUCT(($B$1461:$B$1491=$J211)*1,E$1461:E$1491))</f>
        <v>6.9994932219662687E-2</v>
      </c>
      <c r="N211" s="2" cm="1">
        <f t="array" ref="N211">IF(F211="","",F211-SUMPRODUCT(($B$1461:$B$1491=$J211)*1,F$1461:F$1491))</f>
        <v>9.2682274218356397E-2</v>
      </c>
      <c r="O211" s="2" cm="1">
        <f t="array" ref="O211">IF(G211="","",G211-SUMPRODUCT(($B$1461:$B$1491=$J211)*1,G$1461:G$1491))</f>
        <v>-3.4295375956009622E-2</v>
      </c>
    </row>
    <row r="212" spans="1:15" x14ac:dyDescent="0.55000000000000004">
      <c r="A212" s="3">
        <v>7</v>
      </c>
      <c r="B212" s="3">
        <v>23</v>
      </c>
      <c r="C212" s="2">
        <f>IF(logVir!C212="","",LN(総労働時間!C212))</f>
        <v>8.277633681894935</v>
      </c>
      <c r="D212" s="2">
        <f>IF(logVir!D212="","",LN(総労働時間!D212))</f>
        <v>8.2116499093265496</v>
      </c>
      <c r="E212" s="2">
        <f>IF(logVir!E212="","",LN(総労働時間!E212))</f>
        <v>8.2539553331439244</v>
      </c>
      <c r="F212" s="2">
        <f>IF(logVir!F212="","",LN(総労働時間!F212))</f>
        <v>8.2652792523038148</v>
      </c>
      <c r="G212" s="2">
        <f>IF(logVir!G212="","",LN(総労働時間!G212))</f>
        <v>8.3720945250462435</v>
      </c>
      <c r="I212" s="3">
        <v>7</v>
      </c>
      <c r="J212" s="3">
        <v>23</v>
      </c>
      <c r="K212" s="2" cm="1">
        <f t="array" ref="K212">IF(C212="","",C212-SUMPRODUCT(($B$1461:$B$1491=$J212)*1,C$1461:C$1491))</f>
        <v>-0.43339468908923173</v>
      </c>
      <c r="L212" s="2" cm="1">
        <f t="array" ref="L212">IF(D212="","",D212-SUMPRODUCT(($B$1461:$B$1491=$J212)*1,D$1461:D$1491))</f>
        <v>-0.43898852761123663</v>
      </c>
      <c r="M212" s="2" cm="1">
        <f t="array" ref="M212">IF(E212="","",E212-SUMPRODUCT(($B$1461:$B$1491=$J212)*1,E$1461:E$1491))</f>
        <v>-0.52953182041863123</v>
      </c>
      <c r="N212" s="2" cm="1">
        <f t="array" ref="N212">IF(F212="","",F212-SUMPRODUCT(($B$1461:$B$1491=$J212)*1,F$1461:F$1491))</f>
        <v>-0.54055423116577117</v>
      </c>
      <c r="O212" s="2" cm="1">
        <f t="array" ref="O212">IF(G212="","",G212-SUMPRODUCT(($B$1461:$B$1491=$J212)*1,G$1461:G$1491))</f>
        <v>-0.553186444017566</v>
      </c>
    </row>
    <row r="213" spans="1:15" x14ac:dyDescent="0.55000000000000004">
      <c r="A213" s="3">
        <v>7</v>
      </c>
      <c r="B213" s="3">
        <v>24</v>
      </c>
      <c r="C213" s="2">
        <f>IF(logVir!C213="","",LN(総労働時間!C213))</f>
        <v>9.3905923742840152</v>
      </c>
      <c r="D213" s="2">
        <f>IF(logVir!D213="","",LN(総労働時間!D213))</f>
        <v>9.2639294798453715</v>
      </c>
      <c r="E213" s="2">
        <f>IF(logVir!E213="","",LN(総労働時間!E213))</f>
        <v>9.439164262879574</v>
      </c>
      <c r="F213" s="2">
        <f>IF(logVir!F213="","",LN(総労働時間!F213))</f>
        <v>9.4068653454027729</v>
      </c>
      <c r="G213" s="2">
        <f>IF(logVir!G213="","",LN(総労働時間!G213))</f>
        <v>9.3654262804706541</v>
      </c>
      <c r="I213" s="3">
        <v>7</v>
      </c>
      <c r="J213" s="3">
        <v>24</v>
      </c>
      <c r="K213" s="2" cm="1">
        <f t="array" ref="K213">IF(C213="","",C213-SUMPRODUCT(($B$1461:$B$1491=$J213)*1,C$1461:C$1491))</f>
        <v>-0.34856731044731859</v>
      </c>
      <c r="L213" s="2" cm="1">
        <f t="array" ref="L213">IF(D213="","",D213-SUMPRODUCT(($B$1461:$B$1491=$J213)*1,D$1461:D$1491))</f>
        <v>-0.38441336772238266</v>
      </c>
      <c r="M213" s="2" cm="1">
        <f t="array" ref="M213">IF(E213="","",E213-SUMPRODUCT(($B$1461:$B$1491=$J213)*1,E$1461:E$1491))</f>
        <v>-0.31307938826686232</v>
      </c>
      <c r="N213" s="2" cm="1">
        <f t="array" ref="N213">IF(F213="","",F213-SUMPRODUCT(($B$1461:$B$1491=$J213)*1,F$1461:F$1491))</f>
        <v>-0.33220356892547187</v>
      </c>
      <c r="O213" s="2" cm="1">
        <f t="array" ref="O213">IF(G213="","",G213-SUMPRODUCT(($B$1461:$B$1491=$J213)*1,G$1461:G$1491))</f>
        <v>-0.47450220059050707</v>
      </c>
    </row>
    <row r="214" spans="1:15" x14ac:dyDescent="0.55000000000000004">
      <c r="A214" s="3">
        <v>7</v>
      </c>
      <c r="B214" s="3">
        <v>25</v>
      </c>
      <c r="C214" s="2">
        <f>IF(logVir!C214="","",LN(総労働時間!C214))</f>
        <v>10.442680798257902</v>
      </c>
      <c r="D214" s="2">
        <f>IF(logVir!D214="","",LN(総労働時間!D214))</f>
        <v>10.165526806299381</v>
      </c>
      <c r="E214" s="2">
        <f>IF(logVir!E214="","",LN(総労働時間!E214))</f>
        <v>10.298098550793428</v>
      </c>
      <c r="F214" s="2">
        <f>IF(logVir!F214="","",LN(総労働時間!F214))</f>
        <v>10.341889092906014</v>
      </c>
      <c r="G214" s="2">
        <f>IF(logVir!G214="","",LN(総労働時間!G214))</f>
        <v>10.21431332753828</v>
      </c>
      <c r="I214" s="3">
        <v>7</v>
      </c>
      <c r="J214" s="3">
        <v>25</v>
      </c>
      <c r="K214" s="2" cm="1">
        <f t="array" ref="K214">IF(C214="","",C214-SUMPRODUCT(($B$1461:$B$1491=$J214)*1,C$1461:C$1491))</f>
        <v>-6.925914443379888E-2</v>
      </c>
      <c r="L214" s="2" cm="1">
        <f t="array" ref="L214">IF(D214="","",D214-SUMPRODUCT(($B$1461:$B$1491=$J214)*1,D$1461:D$1491))</f>
        <v>-0.24805631182392318</v>
      </c>
      <c r="M214" s="2" cm="1">
        <f t="array" ref="M214">IF(E214="","",E214-SUMPRODUCT(($B$1461:$B$1491=$J214)*1,E$1461:E$1491))</f>
        <v>-0.13131172280854386</v>
      </c>
      <c r="N214" s="2" cm="1">
        <f t="array" ref="N214">IF(F214="","",F214-SUMPRODUCT(($B$1461:$B$1491=$J214)*1,F$1461:F$1491))</f>
        <v>-9.9183263277636158E-2</v>
      </c>
      <c r="O214" s="2" cm="1">
        <f t="array" ref="O214">IF(G214="","",G214-SUMPRODUCT(($B$1461:$B$1491=$J214)*1,G$1461:G$1491))</f>
        <v>-0.16502526010448193</v>
      </c>
    </row>
    <row r="215" spans="1:15" x14ac:dyDescent="0.55000000000000004">
      <c r="A215" s="3">
        <v>7</v>
      </c>
      <c r="B215" s="3">
        <v>26</v>
      </c>
      <c r="C215" s="2">
        <f>IF(logVir!C215="","",LN(総労働時間!C215))</f>
        <v>9.4570537103050274</v>
      </c>
      <c r="D215" s="2">
        <f>IF(logVir!D215="","",LN(総労働時間!D215))</f>
        <v>9.3160707090469064</v>
      </c>
      <c r="E215" s="2">
        <f>IF(logVir!E215="","",LN(総労働時間!E215))</f>
        <v>9.5652473285657926</v>
      </c>
      <c r="F215" s="2">
        <f>IF(logVir!F215="","",LN(総労働時間!F215))</f>
        <v>9.6835327177836863</v>
      </c>
      <c r="G215" s="2">
        <f>IF(logVir!G215="","",LN(総労働時間!G215))</f>
        <v>9.7887220137398021</v>
      </c>
      <c r="I215" s="3">
        <v>7</v>
      </c>
      <c r="J215" s="3">
        <v>26</v>
      </c>
      <c r="K215" s="2" cm="1">
        <f t="array" ref="K215">IF(C215="","",C215-SUMPRODUCT(($B$1461:$B$1491=$J215)*1,C$1461:C$1491))</f>
        <v>-0.22461185822345264</v>
      </c>
      <c r="L215" s="2" cm="1">
        <f t="array" ref="L215">IF(D215="","",D215-SUMPRODUCT(($B$1461:$B$1491=$J215)*1,D$1461:D$1491))</f>
        <v>-0.37452233637194965</v>
      </c>
      <c r="M215" s="2" cm="1">
        <f t="array" ref="M215">IF(E215="","",E215-SUMPRODUCT(($B$1461:$B$1491=$J215)*1,E$1461:E$1491))</f>
        <v>-0.28256022311127182</v>
      </c>
      <c r="N215" s="2" cm="1">
        <f t="array" ref="N215">IF(F215="","",F215-SUMPRODUCT(($B$1461:$B$1491=$J215)*1,F$1461:F$1491))</f>
        <v>-0.17881810823038258</v>
      </c>
      <c r="O215" s="2" cm="1">
        <f t="array" ref="O215">IF(G215="","",G215-SUMPRODUCT(($B$1461:$B$1491=$J215)*1,G$1461:G$1491))</f>
        <v>-8.376098803892873E-2</v>
      </c>
    </row>
    <row r="216" spans="1:15" x14ac:dyDescent="0.55000000000000004">
      <c r="A216" s="3">
        <v>7</v>
      </c>
      <c r="B216" s="3">
        <v>27</v>
      </c>
      <c r="C216" s="2">
        <f>IF(logVir!C216="","",LN(総労働時間!C216))</f>
        <v>11.56957117297913</v>
      </c>
      <c r="D216" s="2">
        <f>IF(logVir!D216="","",LN(総労働時間!D216))</f>
        <v>11.844829840965277</v>
      </c>
      <c r="E216" s="2">
        <f>IF(logVir!E216="","",LN(総労働時間!E216))</f>
        <v>11.696026468462808</v>
      </c>
      <c r="F216" s="2">
        <f>IF(logVir!F216="","",LN(総労働時間!F216))</f>
        <v>11.715744256173229</v>
      </c>
      <c r="G216" s="2">
        <f>IF(logVir!G216="","",LN(総労働時間!G216))</f>
        <v>11.784351088306719</v>
      </c>
      <c r="I216" s="3">
        <v>7</v>
      </c>
      <c r="J216" s="3">
        <v>27</v>
      </c>
      <c r="K216" s="2" cm="1">
        <f t="array" ref="K216">IF(C216="","",C216-SUMPRODUCT(($B$1461:$B$1491=$J216)*1,C$1461:C$1491))</f>
        <v>1.9270632725513437E-2</v>
      </c>
      <c r="L216" s="2" cm="1">
        <f t="array" ref="L216">IF(D216="","",D216-SUMPRODUCT(($B$1461:$B$1491=$J216)*1,D$1461:D$1491))</f>
        <v>0.12037260728954813</v>
      </c>
      <c r="M216" s="2" cm="1">
        <f t="array" ref="M216">IF(E216="","",E216-SUMPRODUCT(($B$1461:$B$1491=$J216)*1,E$1461:E$1491))</f>
        <v>-7.9416017170554909E-2</v>
      </c>
      <c r="N216" s="2" cm="1">
        <f t="array" ref="N216">IF(F216="","",F216-SUMPRODUCT(($B$1461:$B$1491=$J216)*1,F$1461:F$1491))</f>
        <v>-1.3545038922895714E-2</v>
      </c>
      <c r="O216" s="2" cm="1">
        <f t="array" ref="O216">IF(G216="","",G216-SUMPRODUCT(($B$1461:$B$1491=$J216)*1,G$1461:G$1491))</f>
        <v>-6.2701526937633645E-2</v>
      </c>
    </row>
    <row r="217" spans="1:15" x14ac:dyDescent="0.55000000000000004">
      <c r="A217" s="3">
        <v>7</v>
      </c>
      <c r="B217" s="3">
        <v>28</v>
      </c>
      <c r="C217" s="2">
        <f>IF(logVir!C217="","",LN(総労働時間!C217))</f>
        <v>11.114034296884004</v>
      </c>
      <c r="D217" s="2">
        <f>IF(logVir!D217="","",LN(総労働時間!D217))</f>
        <v>11.183517848360882</v>
      </c>
      <c r="E217" s="2">
        <f>IF(logVir!E217="","",LN(総労働時間!E217))</f>
        <v>11.229719527281166</v>
      </c>
      <c r="F217" s="2">
        <f>IF(logVir!F217="","",LN(総労働時間!F217))</f>
        <v>11.184944660443925</v>
      </c>
      <c r="G217" s="2">
        <f>IF(logVir!G217="","",LN(総労働時間!G217))</f>
        <v>11.194798881162109</v>
      </c>
      <c r="I217" s="3">
        <v>7</v>
      </c>
      <c r="J217" s="3">
        <v>28</v>
      </c>
      <c r="K217" s="2" cm="1">
        <f t="array" ref="K217">IF(C217="","",C217-SUMPRODUCT(($B$1461:$B$1491=$J217)*1,C$1461:C$1491))</f>
        <v>-4.2303250837159467E-2</v>
      </c>
      <c r="L217" s="2" cm="1">
        <f t="array" ref="L217">IF(D217="","",D217-SUMPRODUCT(($B$1461:$B$1491=$J217)*1,D$1461:D$1491))</f>
        <v>3.0316532345747049E-2</v>
      </c>
      <c r="M217" s="2" cm="1">
        <f t="array" ref="M217">IF(E217="","",E217-SUMPRODUCT(($B$1461:$B$1491=$J217)*1,E$1461:E$1491))</f>
        <v>3.9488889880432865E-2</v>
      </c>
      <c r="N217" s="2" cm="1">
        <f t="array" ref="N217">IF(F217="","",F217-SUMPRODUCT(($B$1461:$B$1491=$J217)*1,F$1461:F$1491))</f>
        <v>5.02235997046796E-3</v>
      </c>
      <c r="O217" s="2" cm="1">
        <f t="array" ref="O217">IF(G217="","",G217-SUMPRODUCT(($B$1461:$B$1491=$J217)*1,G$1461:G$1491))</f>
        <v>3.2075071703001612E-3</v>
      </c>
    </row>
    <row r="218" spans="1:15" x14ac:dyDescent="0.55000000000000004">
      <c r="A218" s="3">
        <v>7</v>
      </c>
      <c r="B218" s="3">
        <v>29</v>
      </c>
      <c r="C218" s="2">
        <f>IF(logVir!C218="","",LN(総労働時間!C218))</f>
        <v>11.139112983149502</v>
      </c>
      <c r="D218" s="2">
        <f>IF(logVir!D218="","",LN(総労働時間!D218))</f>
        <v>11.246766455836816</v>
      </c>
      <c r="E218" s="2">
        <f>IF(logVir!E218="","",LN(総労働時間!E218))</f>
        <v>11.178116929578664</v>
      </c>
      <c r="F218" s="2">
        <f>IF(logVir!F218="","",LN(総労働時間!F218))</f>
        <v>11.162625695032272</v>
      </c>
      <c r="G218" s="2">
        <f>IF(logVir!G218="","",LN(総労働時間!G218))</f>
        <v>11.13958928083064</v>
      </c>
      <c r="I218" s="3">
        <v>7</v>
      </c>
      <c r="J218" s="3">
        <v>29</v>
      </c>
      <c r="K218" s="2" cm="1">
        <f t="array" ref="K218">IF(C218="","",C218-SUMPRODUCT(($B$1461:$B$1491=$J218)*1,C$1461:C$1491))</f>
        <v>1.0689317399307896E-2</v>
      </c>
      <c r="L218" s="2" cm="1">
        <f t="array" ref="L218">IF(D218="","",D218-SUMPRODUCT(($B$1461:$B$1491=$J218)*1,D$1461:D$1491))</f>
        <v>0.10745119129755842</v>
      </c>
      <c r="M218" s="2" cm="1">
        <f t="array" ref="M218">IF(E218="","",E218-SUMPRODUCT(($B$1461:$B$1491=$J218)*1,E$1461:E$1491))</f>
        <v>2.8127277463585898E-2</v>
      </c>
      <c r="N218" s="2" cm="1">
        <f t="array" ref="N218">IF(F218="","",F218-SUMPRODUCT(($B$1461:$B$1491=$J218)*1,F$1461:F$1491))</f>
        <v>3.6243462680941363E-2</v>
      </c>
      <c r="O218" s="2" cm="1">
        <f t="array" ref="O218">IF(G218="","",G218-SUMPRODUCT(($B$1461:$B$1491=$J218)*1,G$1461:G$1491))</f>
        <v>-8.005684637527466E-2</v>
      </c>
    </row>
    <row r="219" spans="1:15" x14ac:dyDescent="0.55000000000000004">
      <c r="A219" s="3">
        <v>7</v>
      </c>
      <c r="B219" s="3">
        <v>30</v>
      </c>
      <c r="C219" s="2">
        <f>IF(logVir!C219="","",LN(総労働時間!C219))</f>
        <v>12.093946923483822</v>
      </c>
      <c r="D219" s="2">
        <f>IF(logVir!D219="","",LN(総労働時間!D219))</f>
        <v>12.283210128994545</v>
      </c>
      <c r="E219" s="2">
        <f>IF(logVir!E219="","",LN(総労働時間!E219))</f>
        <v>12.265820290297192</v>
      </c>
      <c r="F219" s="2">
        <f>IF(logVir!F219="","",LN(総労働時間!F219))</f>
        <v>12.21142848888786</v>
      </c>
      <c r="G219" s="2">
        <f>IF(logVir!G219="","",LN(総労働時間!G219))</f>
        <v>12.382666474529849</v>
      </c>
      <c r="I219" s="3">
        <v>7</v>
      </c>
      <c r="J219" s="3">
        <v>30</v>
      </c>
      <c r="K219" s="2" cm="1">
        <f t="array" ref="K219">IF(C219="","",C219-SUMPRODUCT(($B$1461:$B$1491=$J219)*1,C$1461:C$1491))</f>
        <v>-1.9590225476527223E-2</v>
      </c>
      <c r="L219" s="2" cm="1">
        <f t="array" ref="L219">IF(D219="","",D219-SUMPRODUCT(($B$1461:$B$1491=$J219)*1,D$1461:D$1491))</f>
        <v>2.4775450865533344E-2</v>
      </c>
      <c r="M219" s="2" cm="1">
        <f t="array" ref="M219">IF(E219="","",E219-SUMPRODUCT(($B$1461:$B$1491=$J219)*1,E$1461:E$1491))</f>
        <v>-5.1951210329743702E-2</v>
      </c>
      <c r="N219" s="2" cm="1">
        <f t="array" ref="N219">IF(F219="","",F219-SUMPRODUCT(($B$1461:$B$1491=$J219)*1,F$1461:F$1491))</f>
        <v>-7.5269266475038066E-2</v>
      </c>
      <c r="O219" s="2" cm="1">
        <f t="array" ref="O219">IF(G219="","",G219-SUMPRODUCT(($B$1461:$B$1491=$J219)*1,G$1461:G$1491))</f>
        <v>-2.16617880495793E-2</v>
      </c>
    </row>
    <row r="220" spans="1:15" x14ac:dyDescent="0.55000000000000004">
      <c r="A220" s="3">
        <v>7</v>
      </c>
      <c r="B220" s="3">
        <v>31</v>
      </c>
      <c r="C220" s="2">
        <f>IF(logVir!C220="","",LN(総労働時間!C220))</f>
        <v>11.834127164790221</v>
      </c>
      <c r="D220" s="2">
        <f>IF(logVir!D220="","",LN(総労働時間!D220))</f>
        <v>11.726588777472195</v>
      </c>
      <c r="E220" s="2">
        <f>IF(logVir!E220="","",LN(総労働時間!E220))</f>
        <v>11.549774775447396</v>
      </c>
      <c r="F220" s="2">
        <f>IF(logVir!F220="","",LN(総労働時間!F220))</f>
        <v>11.53981164049663</v>
      </c>
      <c r="G220" s="2">
        <f>IF(logVir!G220="","",LN(総労働時間!G220))</f>
        <v>11.520545436227385</v>
      </c>
      <c r="I220" s="3">
        <v>7</v>
      </c>
      <c r="J220" s="3">
        <v>31</v>
      </c>
      <c r="K220" s="2" cm="1">
        <f t="array" ref="K220">IF(C220="","",C220-SUMPRODUCT(($B$1461:$B$1491=$J220)*1,C$1461:C$1491))</f>
        <v>5.0868364289222257E-2</v>
      </c>
      <c r="L220" s="2" cm="1">
        <f t="array" ref="L220">IF(D220="","",D220-SUMPRODUCT(($B$1461:$B$1491=$J220)*1,D$1461:D$1491))</f>
        <v>3.7443256064619845E-2</v>
      </c>
      <c r="M220" s="2" cm="1">
        <f t="array" ref="M220">IF(E220="","",E220-SUMPRODUCT(($B$1461:$B$1491=$J220)*1,E$1461:E$1491))</f>
        <v>-0.1086792095586393</v>
      </c>
      <c r="N220" s="2" cm="1">
        <f t="array" ref="N220">IF(F220="","",F220-SUMPRODUCT(($B$1461:$B$1491=$J220)*1,F$1461:F$1491))</f>
        <v>-4.1867679677178415E-2</v>
      </c>
      <c r="O220" s="2" cm="1">
        <f t="array" ref="O220">IF(G220="","",G220-SUMPRODUCT(($B$1461:$B$1491=$J220)*1,G$1461:G$1491))</f>
        <v>-8.2187943013257936E-2</v>
      </c>
    </row>
    <row r="221" spans="1:15" x14ac:dyDescent="0.55000000000000004">
      <c r="A221" s="3">
        <v>8</v>
      </c>
      <c r="B221" s="3">
        <v>1</v>
      </c>
      <c r="C221" s="2">
        <f>IF(logVir!C221="","",LN(総労働時間!C221))</f>
        <v>11.953416652810803</v>
      </c>
      <c r="D221" s="2">
        <f>IF(logVir!D221="","",LN(総労働時間!D221))</f>
        <v>11.873258925310727</v>
      </c>
      <c r="E221" s="2">
        <f>IF(logVir!E221="","",LN(総労働時間!E221))</f>
        <v>11.803986206284083</v>
      </c>
      <c r="F221" s="2">
        <f>IF(logVir!F221="","",LN(総労働時間!F221))</f>
        <v>11.756922480871035</v>
      </c>
      <c r="G221" s="2">
        <f>IF(logVir!G221="","",LN(総労働時間!G221))</f>
        <v>11.678461728451822</v>
      </c>
      <c r="I221" s="3">
        <v>8</v>
      </c>
      <c r="J221" s="3">
        <v>1</v>
      </c>
      <c r="K221" s="2" cm="1">
        <f t="array" ref="K221">IF(C221="","",C221-SUMPRODUCT(($B$1461:$B$1491=$J221)*1,C$1461:C$1491))</f>
        <v>0.58390555466244187</v>
      </c>
      <c r="L221" s="2" cm="1">
        <f t="array" ref="L221">IF(D221="","",D221-SUMPRODUCT(($B$1461:$B$1491=$J221)*1,D$1461:D$1491))</f>
        <v>0.62556198890257342</v>
      </c>
      <c r="M221" s="2" cm="1">
        <f t="array" ref="M221">IF(E221="","",E221-SUMPRODUCT(($B$1461:$B$1491=$J221)*1,E$1461:E$1491))</f>
        <v>0.62800117364024821</v>
      </c>
      <c r="N221" s="2" cm="1">
        <f t="array" ref="N221">IF(F221="","",F221-SUMPRODUCT(($B$1461:$B$1491=$J221)*1,F$1461:F$1491))</f>
        <v>0.64510890220096684</v>
      </c>
      <c r="O221" s="2" cm="1">
        <f t="array" ref="O221">IF(G221="","",G221-SUMPRODUCT(($B$1461:$B$1491=$J221)*1,G$1461:G$1491))</f>
        <v>0.64410858424725248</v>
      </c>
    </row>
    <row r="222" spans="1:15" x14ac:dyDescent="0.55000000000000004">
      <c r="A222" s="3">
        <v>8</v>
      </c>
      <c r="B222" s="3">
        <v>2</v>
      </c>
      <c r="C222" s="2">
        <f>IF(logVir!C222="","",LN(総労働時間!C222))</f>
        <v>8.0863842938673791</v>
      </c>
      <c r="D222" s="2">
        <f>IF(logVir!D222="","",LN(総労働時間!D222))</f>
        <v>7.7561242836120732</v>
      </c>
      <c r="E222" s="2">
        <f>IF(logVir!E222="","",LN(総労働時間!E222))</f>
        <v>7.3420896237257596</v>
      </c>
      <c r="F222" s="2">
        <f>IF(logVir!F222="","",LN(総労働時間!F222))</f>
        <v>7.1933470856861872</v>
      </c>
      <c r="G222" s="2">
        <f>IF(logVir!G222="","",LN(総労働時間!G222))</f>
        <v>7.2604107222962053</v>
      </c>
      <c r="I222" s="3">
        <v>8</v>
      </c>
      <c r="J222" s="3">
        <v>2</v>
      </c>
      <c r="K222" s="2" cm="1">
        <f t="array" ref="K222">IF(C222="","",C222-SUMPRODUCT(($B$1461:$B$1491=$J222)*1,C$1461:C$1491))</f>
        <v>0.85832316004585607</v>
      </c>
      <c r="L222" s="2" cm="1">
        <f t="array" ref="L222">IF(D222="","",D222-SUMPRODUCT(($B$1461:$B$1491=$J222)*1,D$1461:D$1491))</f>
        <v>0.42219131061191195</v>
      </c>
      <c r="M222" s="2" cm="1">
        <f t="array" ref="M222">IF(E222="","",E222-SUMPRODUCT(($B$1461:$B$1491=$J222)*1,E$1461:E$1491))</f>
        <v>0.33279745391059645</v>
      </c>
      <c r="N222" s="2" cm="1">
        <f t="array" ref="N222">IF(F222="","",F222-SUMPRODUCT(($B$1461:$B$1491=$J222)*1,F$1461:F$1491))</f>
        <v>0.20715487169154212</v>
      </c>
      <c r="O222" s="2" cm="1">
        <f t="array" ref="O222">IF(G222="","",G222-SUMPRODUCT(($B$1461:$B$1491=$J222)*1,G$1461:G$1491))</f>
        <v>0.26878741536744677</v>
      </c>
    </row>
    <row r="223" spans="1:15" x14ac:dyDescent="0.55000000000000004">
      <c r="A223" s="3">
        <v>8</v>
      </c>
      <c r="B223" s="3">
        <v>3</v>
      </c>
      <c r="C223" s="2">
        <f>IF(logVir!C223="","",LN(総労働時間!C223))</f>
        <v>11.477462393013081</v>
      </c>
      <c r="D223" s="2">
        <f>IF(logVir!D223="","",LN(総労働時間!D223))</f>
        <v>11.475834106480601</v>
      </c>
      <c r="E223" s="2">
        <f>IF(logVir!E223="","",LN(総労働時間!E223))</f>
        <v>11.443438331928242</v>
      </c>
      <c r="F223" s="2">
        <f>IF(logVir!F223="","",LN(総労働時間!F223))</f>
        <v>11.433803762194229</v>
      </c>
      <c r="G223" s="2">
        <f>IF(logVir!G223="","",LN(総労働時間!G223))</f>
        <v>11.489912509199975</v>
      </c>
      <c r="I223" s="3">
        <v>8</v>
      </c>
      <c r="J223" s="3">
        <v>3</v>
      </c>
      <c r="K223" s="2" cm="1">
        <f t="array" ref="K223">IF(C223="","",C223-SUMPRODUCT(($B$1461:$B$1491=$J223)*1,C$1461:C$1491))</f>
        <v>0.69178019117727452</v>
      </c>
      <c r="L223" s="2" cm="1">
        <f t="array" ref="L223">IF(D223="","",D223-SUMPRODUCT(($B$1461:$B$1491=$J223)*1,D$1461:D$1491))</f>
        <v>0.71514344905536653</v>
      </c>
      <c r="M223" s="2" cm="1">
        <f t="array" ref="M223">IF(E223="","",E223-SUMPRODUCT(($B$1461:$B$1491=$J223)*1,E$1461:E$1491))</f>
        <v>0.67263801714880955</v>
      </c>
      <c r="N223" s="2" cm="1">
        <f t="array" ref="N223">IF(F223="","",F223-SUMPRODUCT(($B$1461:$B$1491=$J223)*1,F$1461:F$1491))</f>
        <v>0.74257503252994006</v>
      </c>
      <c r="O223" s="2" cm="1">
        <f t="array" ref="O223">IF(G223="","",G223-SUMPRODUCT(($B$1461:$B$1491=$J223)*1,G$1461:G$1491))</f>
        <v>0.7695392976876132</v>
      </c>
    </row>
    <row r="224" spans="1:15" x14ac:dyDescent="0.55000000000000004">
      <c r="A224" s="3">
        <v>8</v>
      </c>
      <c r="B224" s="3">
        <v>4</v>
      </c>
      <c r="C224" s="2">
        <f>IF(logVir!C224="","",LN(総労働時間!C224))</f>
        <v>9.309835513035928</v>
      </c>
      <c r="D224" s="2">
        <f>IF(logVir!D224="","",LN(総労働時間!D224))</f>
        <v>9.1250342350542812</v>
      </c>
      <c r="E224" s="2">
        <f>IF(logVir!E224="","",LN(総労働時間!E224))</f>
        <v>9.0802596364418982</v>
      </c>
      <c r="F224" s="2">
        <f>IF(logVir!F224="","",LN(総労働時間!F224))</f>
        <v>8.9425200855820144</v>
      </c>
      <c r="G224" s="2">
        <f>IF(logVir!G224="","",LN(総労働時間!G224))</f>
        <v>9.0470777932593265</v>
      </c>
      <c r="I224" s="3">
        <v>8</v>
      </c>
      <c r="J224" s="3">
        <v>4</v>
      </c>
      <c r="K224" s="2" cm="1">
        <f t="array" ref="K224">IF(C224="","",C224-SUMPRODUCT(($B$1461:$B$1491=$J224)*1,C$1461:C$1491))</f>
        <v>-0.26403893857403204</v>
      </c>
      <c r="L224" s="2" cm="1">
        <f t="array" ref="L224">IF(D224="","",D224-SUMPRODUCT(($B$1461:$B$1491=$J224)*1,D$1461:D$1491))</f>
        <v>-0.27728910970695431</v>
      </c>
      <c r="M224" s="2" cm="1">
        <f t="array" ref="M224">IF(E224="","",E224-SUMPRODUCT(($B$1461:$B$1491=$J224)*1,E$1461:E$1491))</f>
        <v>-0.25336693212293682</v>
      </c>
      <c r="N224" s="2" cm="1">
        <f t="array" ref="N224">IF(F224="","",F224-SUMPRODUCT(($B$1461:$B$1491=$J224)*1,F$1461:F$1491))</f>
        <v>-0.2426651741638004</v>
      </c>
      <c r="O224" s="2" cm="1">
        <f t="array" ref="O224">IF(G224="","",G224-SUMPRODUCT(($B$1461:$B$1491=$J224)*1,G$1461:G$1491))</f>
        <v>-0.17978834484754103</v>
      </c>
    </row>
    <row r="225" spans="1:15" x14ac:dyDescent="0.55000000000000004">
      <c r="A225" s="3">
        <v>8</v>
      </c>
      <c r="B225" s="3">
        <v>5</v>
      </c>
      <c r="C225" s="2">
        <f>IF(logVir!C225="","",LN(総労働時間!C225))</f>
        <v>9.516750423808082</v>
      </c>
      <c r="D225" s="2">
        <f>IF(logVir!D225="","",LN(総労働時間!D225))</f>
        <v>9.3894778152029925</v>
      </c>
      <c r="E225" s="2">
        <f>IF(logVir!E225="","",LN(総労働時間!E225))</f>
        <v>9.4714876444300486</v>
      </c>
      <c r="F225" s="2">
        <f>IF(logVir!F225="","",LN(総労働時間!F225))</f>
        <v>9.4447286533786503</v>
      </c>
      <c r="G225" s="2">
        <f>IF(logVir!G225="","",LN(総労働時間!G225))</f>
        <v>9.4731173836735376</v>
      </c>
      <c r="I225" s="3">
        <v>8</v>
      </c>
      <c r="J225" s="3">
        <v>5</v>
      </c>
      <c r="K225" s="2" cm="1">
        <f t="array" ref="K225">IF(C225="","",C225-SUMPRODUCT(($B$1461:$B$1491=$J225)*1,C$1461:C$1491))</f>
        <v>0.69525159477597676</v>
      </c>
      <c r="L225" s="2" cm="1">
        <f t="array" ref="L225">IF(D225="","",D225-SUMPRODUCT(($B$1461:$B$1491=$J225)*1,D$1461:D$1491))</f>
        <v>0.62124329864960437</v>
      </c>
      <c r="M225" s="2" cm="1">
        <f t="array" ref="M225">IF(E225="","",E225-SUMPRODUCT(($B$1461:$B$1491=$J225)*1,E$1461:E$1491))</f>
        <v>0.66966160182765044</v>
      </c>
      <c r="N225" s="2" cm="1">
        <f t="array" ref="N225">IF(F225="","",F225-SUMPRODUCT(($B$1461:$B$1491=$J225)*1,F$1461:F$1491))</f>
        <v>0.71242865777586672</v>
      </c>
      <c r="O225" s="2" cm="1">
        <f t="array" ref="O225">IF(G225="","",G225-SUMPRODUCT(($B$1461:$B$1491=$J225)*1,G$1461:G$1491))</f>
        <v>0.69289778974451721</v>
      </c>
    </row>
    <row r="226" spans="1:15" x14ac:dyDescent="0.55000000000000004">
      <c r="A226" s="3">
        <v>8</v>
      </c>
      <c r="B226" s="3">
        <v>6</v>
      </c>
      <c r="C226" s="2">
        <f>IF(logVir!C226="","",LN(総労働時間!C226))</f>
        <v>10.446229130976082</v>
      </c>
      <c r="D226" s="2">
        <f>IF(logVir!D226="","",LN(総労働時間!D226))</f>
        <v>10.459781970545995</v>
      </c>
      <c r="E226" s="2">
        <f>IF(logVir!E226="","",LN(総労働時間!E226))</f>
        <v>10.451878701887392</v>
      </c>
      <c r="F226" s="2">
        <f>IF(logVir!F226="","",LN(総労働時間!F226))</f>
        <v>10.444881458988757</v>
      </c>
      <c r="G226" s="2">
        <f>IF(logVir!G226="","",LN(総労働時間!G226))</f>
        <v>10.477988376874702</v>
      </c>
      <c r="I226" s="3">
        <v>8</v>
      </c>
      <c r="J226" s="3">
        <v>6</v>
      </c>
      <c r="K226" s="2" cm="1">
        <f t="array" ref="K226">IF(C226="","",C226-SUMPRODUCT(($B$1461:$B$1491=$J226)*1,C$1461:C$1491))</f>
        <v>1.1492589173572227</v>
      </c>
      <c r="L226" s="2" cm="1">
        <f t="array" ref="L226">IF(D226="","",D226-SUMPRODUCT(($B$1461:$B$1491=$J226)*1,D$1461:D$1491))</f>
        <v>1.1519254541512378</v>
      </c>
      <c r="M226" s="2" cm="1">
        <f t="array" ref="M226">IF(E226="","",E226-SUMPRODUCT(($B$1461:$B$1491=$J226)*1,E$1461:E$1491))</f>
        <v>1.1202994826232473</v>
      </c>
      <c r="N226" s="2" cm="1">
        <f t="array" ref="N226">IF(F226="","",F226-SUMPRODUCT(($B$1461:$B$1491=$J226)*1,F$1461:F$1491))</f>
        <v>1.1154468500481887</v>
      </c>
      <c r="O226" s="2" cm="1">
        <f t="array" ref="O226">IF(G226="","",G226-SUMPRODUCT(($B$1461:$B$1491=$J226)*1,G$1461:G$1491))</f>
        <v>1.110493275759131</v>
      </c>
    </row>
    <row r="227" spans="1:15" x14ac:dyDescent="0.55000000000000004">
      <c r="A227" s="3">
        <v>8</v>
      </c>
      <c r="B227" s="3">
        <v>7</v>
      </c>
      <c r="C227" s="2">
        <f>IF(logVir!C227="","",LN(総労働時間!C227))</f>
        <v>10.116620523123604</v>
      </c>
      <c r="D227" s="2">
        <f>IF(logVir!D227="","",LN(総労働時間!D227))</f>
        <v>9.958720425433647</v>
      </c>
      <c r="E227" s="2">
        <f>IF(logVir!E227="","",LN(総労働時間!E227))</f>
        <v>9.9548677409161623</v>
      </c>
      <c r="F227" s="2">
        <f>IF(logVir!F227="","",LN(総労働時間!F227))</f>
        <v>9.8822454964111728</v>
      </c>
      <c r="G227" s="2">
        <f>IF(logVir!G227="","",LN(総労働時間!G227))</f>
        <v>9.8729830425714891</v>
      </c>
      <c r="I227" s="3">
        <v>8</v>
      </c>
      <c r="J227" s="3">
        <v>7</v>
      </c>
      <c r="K227" s="2" cm="1">
        <f t="array" ref="K227">IF(C227="","",C227-SUMPRODUCT(($B$1461:$B$1491=$J227)*1,C$1461:C$1491))</f>
        <v>0.89046889188701073</v>
      </c>
      <c r="L227" s="2" cm="1">
        <f t="array" ref="L227">IF(D227="","",D227-SUMPRODUCT(($B$1461:$B$1491=$J227)*1,D$1461:D$1491))</f>
        <v>0.76119483829847034</v>
      </c>
      <c r="M227" s="2" cm="1">
        <f t="array" ref="M227">IF(E227="","",E227-SUMPRODUCT(($B$1461:$B$1491=$J227)*1,E$1461:E$1491))</f>
        <v>0.81994338123201871</v>
      </c>
      <c r="N227" s="2" cm="1">
        <f t="array" ref="N227">IF(F227="","",F227-SUMPRODUCT(($B$1461:$B$1491=$J227)*1,F$1461:F$1491))</f>
        <v>0.80861155151593422</v>
      </c>
      <c r="O227" s="2" cm="1">
        <f t="array" ref="O227">IF(G227="","",G227-SUMPRODUCT(($B$1461:$B$1491=$J227)*1,G$1461:G$1491))</f>
        <v>0.76709282744622342</v>
      </c>
    </row>
    <row r="228" spans="1:15" x14ac:dyDescent="0.55000000000000004">
      <c r="A228" s="3">
        <v>8</v>
      </c>
      <c r="B228" s="3">
        <v>8</v>
      </c>
      <c r="C228" s="2">
        <f>IF(logVir!C228="","",LN(総労働時間!C228))</f>
        <v>10.640621512519269</v>
      </c>
      <c r="D228" s="2">
        <f>IF(logVir!D228="","",LN(総労働時間!D228))</f>
        <v>10.549728350705161</v>
      </c>
      <c r="E228" s="2">
        <f>IF(logVir!E228="","",LN(総労働時間!E228))</f>
        <v>10.632523437848741</v>
      </c>
      <c r="F228" s="2">
        <f>IF(logVir!F228="","",LN(総労働時間!F228))</f>
        <v>10.539626721186849</v>
      </c>
      <c r="G228" s="2">
        <f>IF(logVir!G228="","",LN(総労働時間!G228))</f>
        <v>10.579270898625728</v>
      </c>
      <c r="I228" s="3">
        <v>8</v>
      </c>
      <c r="J228" s="3">
        <v>8</v>
      </c>
      <c r="K228" s="2" cm="1">
        <f t="array" ref="K228">IF(C228="","",C228-SUMPRODUCT(($B$1461:$B$1491=$J228)*1,C$1461:C$1491))</f>
        <v>1.440687670840811</v>
      </c>
      <c r="L228" s="2" cm="1">
        <f t="array" ref="L228">IF(D228="","",D228-SUMPRODUCT(($B$1461:$B$1491=$J228)*1,D$1461:D$1491))</f>
        <v>1.2618305474747515</v>
      </c>
      <c r="M228" s="2" cm="1">
        <f t="array" ref="M228">IF(E228="","",E228-SUMPRODUCT(($B$1461:$B$1491=$J228)*1,E$1461:E$1491))</f>
        <v>1.3408440794278551</v>
      </c>
      <c r="N228" s="2" cm="1">
        <f t="array" ref="N228">IF(F228="","",F228-SUMPRODUCT(($B$1461:$B$1491=$J228)*1,F$1461:F$1491))</f>
        <v>1.2624289316381621</v>
      </c>
      <c r="O228" s="2" cm="1">
        <f t="array" ref="O228">IF(G228="","",G228-SUMPRODUCT(($B$1461:$B$1491=$J228)*1,G$1461:G$1491))</f>
        <v>1.2516102499524244</v>
      </c>
    </row>
    <row r="229" spans="1:15" x14ac:dyDescent="0.55000000000000004">
      <c r="A229" s="3">
        <v>8</v>
      </c>
      <c r="B229" s="3">
        <v>9</v>
      </c>
      <c r="C229" s="2">
        <f>IF(logVir!C229="","",LN(総労働時間!C229))</f>
        <v>10.868240295134985</v>
      </c>
      <c r="D229" s="2">
        <f>IF(logVir!D229="","",LN(総労働時間!D229))</f>
        <v>10.865784221413081</v>
      </c>
      <c r="E229" s="2">
        <f>IF(logVir!E229="","",LN(総労働時間!E229))</f>
        <v>10.919112367403313</v>
      </c>
      <c r="F229" s="2">
        <f>IF(logVir!F229="","",LN(総労働時間!F229))</f>
        <v>10.806200535095583</v>
      </c>
      <c r="G229" s="2">
        <f>IF(logVir!G229="","",LN(総労働時間!G229))</f>
        <v>10.823297526174649</v>
      </c>
      <c r="I229" s="3">
        <v>8</v>
      </c>
      <c r="J229" s="3">
        <v>9</v>
      </c>
      <c r="K229" s="2" cm="1">
        <f t="array" ref="K229">IF(C229="","",C229-SUMPRODUCT(($B$1461:$B$1491=$J229)*1,C$1461:C$1491))</f>
        <v>0.89905850796435161</v>
      </c>
      <c r="L229" s="2" cm="1">
        <f t="array" ref="L229">IF(D229="","",D229-SUMPRODUCT(($B$1461:$B$1491=$J229)*1,D$1461:D$1491))</f>
        <v>0.94149782174613783</v>
      </c>
      <c r="M229" s="2" cm="1">
        <f t="array" ref="M229">IF(E229="","",E229-SUMPRODUCT(($B$1461:$B$1491=$J229)*1,E$1461:E$1491))</f>
        <v>0.91558157612542068</v>
      </c>
      <c r="N229" s="2" cm="1">
        <f t="array" ref="N229">IF(F229="","",F229-SUMPRODUCT(($B$1461:$B$1491=$J229)*1,F$1461:F$1491))</f>
        <v>0.90883368505898332</v>
      </c>
      <c r="O229" s="2" cm="1">
        <f t="array" ref="O229">IF(G229="","",G229-SUMPRODUCT(($B$1461:$B$1491=$J229)*1,G$1461:G$1491))</f>
        <v>0.8808593470396886</v>
      </c>
    </row>
    <row r="230" spans="1:15" x14ac:dyDescent="0.55000000000000004">
      <c r="A230" s="3">
        <v>8</v>
      </c>
      <c r="B230" s="3">
        <v>10</v>
      </c>
      <c r="C230" s="2">
        <f>IF(logVir!C230="","",LN(総労働時間!C230))</f>
        <v>11.589326899915747</v>
      </c>
      <c r="D230" s="2">
        <f>IF(logVir!D230="","",LN(総労働時間!D230))</f>
        <v>11.692873575454161</v>
      </c>
      <c r="E230" s="2">
        <f>IF(logVir!E230="","",LN(総労働時間!E230))</f>
        <v>11.678784182240674</v>
      </c>
      <c r="F230" s="2">
        <f>IF(logVir!F230="","",LN(総労働時間!F230))</f>
        <v>11.622612288728369</v>
      </c>
      <c r="G230" s="2">
        <f>IF(logVir!G230="","",LN(総労働時間!G230))</f>
        <v>11.758551785896033</v>
      </c>
      <c r="I230" s="3">
        <v>8</v>
      </c>
      <c r="J230" s="3">
        <v>10</v>
      </c>
      <c r="K230" s="2" cm="1">
        <f t="array" ref="K230">IF(C230="","",C230-SUMPRODUCT(($B$1461:$B$1491=$J230)*1,C$1461:C$1491))</f>
        <v>1.1193336709502422</v>
      </c>
      <c r="L230" s="2" cm="1">
        <f t="array" ref="L230">IF(D230="","",D230-SUMPRODUCT(($B$1461:$B$1491=$J230)*1,D$1461:D$1491))</f>
        <v>1.2047742346279779</v>
      </c>
      <c r="M230" s="2" cm="1">
        <f t="array" ref="M230">IF(E230="","",E230-SUMPRODUCT(($B$1461:$B$1491=$J230)*1,E$1461:E$1491))</f>
        <v>1.1509914633122946</v>
      </c>
      <c r="N230" s="2" cm="1">
        <f t="array" ref="N230">IF(F230="","",F230-SUMPRODUCT(($B$1461:$B$1491=$J230)*1,F$1461:F$1491))</f>
        <v>1.1588998814310827</v>
      </c>
      <c r="O230" s="2" cm="1">
        <f t="array" ref="O230">IF(G230="","",G230-SUMPRODUCT(($B$1461:$B$1491=$J230)*1,G$1461:G$1491))</f>
        <v>1.224737655532703</v>
      </c>
    </row>
    <row r="231" spans="1:15" x14ac:dyDescent="0.55000000000000004">
      <c r="A231" s="3">
        <v>8</v>
      </c>
      <c r="B231" s="3">
        <v>11</v>
      </c>
      <c r="C231" s="2">
        <f>IF(logVir!C231="","",LN(総労働時間!C231))</f>
        <v>10.322583595209005</v>
      </c>
      <c r="D231" s="2">
        <f>IF(logVir!D231="","",LN(総労働時間!D231))</f>
        <v>10.023103130958775</v>
      </c>
      <c r="E231" s="2">
        <f>IF(logVir!E231="","",LN(総労働時間!E231))</f>
        <v>10.04249926022843</v>
      </c>
      <c r="F231" s="2">
        <f>IF(logVir!F231="","",LN(総労働時間!F231))</f>
        <v>9.9390946686757946</v>
      </c>
      <c r="G231" s="2">
        <f>IF(logVir!G231="","",LN(総労働時間!G231))</f>
        <v>9.4790336829528616</v>
      </c>
      <c r="I231" s="3">
        <v>8</v>
      </c>
      <c r="J231" s="3">
        <v>11</v>
      </c>
      <c r="K231" s="2" cm="1">
        <f t="array" ref="K231">IF(C231="","",C231-SUMPRODUCT(($B$1461:$B$1491=$J231)*1,C$1461:C$1491))</f>
        <v>0.52988960993533851</v>
      </c>
      <c r="L231" s="2" cm="1">
        <f t="array" ref="L231">IF(D231="","",D231-SUMPRODUCT(($B$1461:$B$1491=$J231)*1,D$1461:D$1491))</f>
        <v>0.42534801245131781</v>
      </c>
      <c r="M231" s="2" cm="1">
        <f t="array" ref="M231">IF(E231="","",E231-SUMPRODUCT(($B$1461:$B$1491=$J231)*1,E$1461:E$1491))</f>
        <v>0.45646581582135681</v>
      </c>
      <c r="N231" s="2" cm="1">
        <f t="array" ref="N231">IF(F231="","",F231-SUMPRODUCT(($B$1461:$B$1491=$J231)*1,F$1461:F$1491))</f>
        <v>0.38780712894211611</v>
      </c>
      <c r="O231" s="2" cm="1">
        <f t="array" ref="O231">IF(G231="","",G231-SUMPRODUCT(($B$1461:$B$1491=$J231)*1,G$1461:G$1491))</f>
        <v>-7.7423718755708748E-2</v>
      </c>
    </row>
    <row r="232" spans="1:15" x14ac:dyDescent="0.55000000000000004">
      <c r="A232" s="3">
        <v>8</v>
      </c>
      <c r="B232" s="3">
        <v>12</v>
      </c>
      <c r="C232" s="2">
        <f>IF(logVir!C232="","",LN(総労働時間!C232))</f>
        <v>10.864500763991904</v>
      </c>
      <c r="D232" s="2">
        <f>IF(logVir!D232="","",LN(総労働時間!D232))</f>
        <v>10.763768426065306</v>
      </c>
      <c r="E232" s="2">
        <f>IF(logVir!E232="","",LN(総労働時間!E232))</f>
        <v>10.815568822745753</v>
      </c>
      <c r="F232" s="2">
        <f>IF(logVir!F232="","",LN(総労働時間!F232))</f>
        <v>10.80225212533443</v>
      </c>
      <c r="G232" s="2">
        <f>IF(logVir!G232="","",LN(総労働時間!G232))</f>
        <v>10.910114563519306</v>
      </c>
      <c r="I232" s="3">
        <v>8</v>
      </c>
      <c r="J232" s="3">
        <v>12</v>
      </c>
      <c r="K232" s="2" cm="1">
        <f t="array" ref="K232">IF(C232="","",C232-SUMPRODUCT(($B$1461:$B$1491=$J232)*1,C$1461:C$1491))</f>
        <v>1.2707547234409944</v>
      </c>
      <c r="L232" s="2" cm="1">
        <f t="array" ref="L232">IF(D232="","",D232-SUMPRODUCT(($B$1461:$B$1491=$J232)*1,D$1461:D$1491))</f>
        <v>1.2587495773925497</v>
      </c>
      <c r="M232" s="2" cm="1">
        <f t="array" ref="M232">IF(E232="","",E232-SUMPRODUCT(($B$1461:$B$1491=$J232)*1,E$1461:E$1491))</f>
        <v>1.3290853600494188</v>
      </c>
      <c r="N232" s="2" cm="1">
        <f t="array" ref="N232">IF(F232="","",F232-SUMPRODUCT(($B$1461:$B$1491=$J232)*1,F$1461:F$1491))</f>
        <v>1.374389019223349</v>
      </c>
      <c r="O232" s="2" cm="1">
        <f t="array" ref="O232">IF(G232="","",G232-SUMPRODUCT(($B$1461:$B$1491=$J232)*1,G$1461:G$1491))</f>
        <v>1.4008991789031064</v>
      </c>
    </row>
    <row r="233" spans="1:15" x14ac:dyDescent="0.55000000000000004">
      <c r="A233" s="3">
        <v>8</v>
      </c>
      <c r="B233" s="3">
        <v>13</v>
      </c>
      <c r="C233" s="2">
        <f>IF(logVir!C233="","",LN(総労働時間!C233))</f>
        <v>9.9675549667607406</v>
      </c>
      <c r="D233" s="2">
        <f>IF(logVir!D233="","",LN(総労働時間!D233))</f>
        <v>8.7621591930272125</v>
      </c>
      <c r="E233" s="2">
        <f>IF(logVir!E233="","",LN(総労働時間!E233))</f>
        <v>8.6375258148118856</v>
      </c>
      <c r="F233" s="2">
        <f>IF(logVir!F233="","",LN(総労働時間!F233))</f>
        <v>8.5150596298840764</v>
      </c>
      <c r="G233" s="2">
        <f>IF(logVir!G233="","",LN(総労働時間!G233))</f>
        <v>8.6076953033681818</v>
      </c>
      <c r="I233" s="3">
        <v>8</v>
      </c>
      <c r="J233" s="3">
        <v>13</v>
      </c>
      <c r="K233" s="2" cm="1">
        <f t="array" ref="K233">IF(C233="","",C233-SUMPRODUCT(($B$1461:$B$1491=$J233)*1,C$1461:C$1491))</f>
        <v>1.2339124977766058</v>
      </c>
      <c r="L233" s="2" cm="1">
        <f t="array" ref="L233">IF(D233="","",D233-SUMPRODUCT(($B$1461:$B$1491=$J233)*1,D$1461:D$1491))</f>
        <v>0.82688092369853816</v>
      </c>
      <c r="M233" s="2" cm="1">
        <f t="array" ref="M233">IF(E233="","",E233-SUMPRODUCT(($B$1461:$B$1491=$J233)*1,E$1461:E$1491))</f>
        <v>0.64258193038170752</v>
      </c>
      <c r="N233" s="2" cm="1">
        <f t="array" ref="N233">IF(F233="","",F233-SUMPRODUCT(($B$1461:$B$1491=$J233)*1,F$1461:F$1491))</f>
        <v>0.65106886980833689</v>
      </c>
      <c r="O233" s="2" cm="1">
        <f t="array" ref="O233">IF(G233="","",G233-SUMPRODUCT(($B$1461:$B$1491=$J233)*1,G$1461:G$1491))</f>
        <v>0.78704837990432441</v>
      </c>
    </row>
    <row r="234" spans="1:15" x14ac:dyDescent="0.55000000000000004">
      <c r="A234" s="3">
        <v>8</v>
      </c>
      <c r="B234" s="3">
        <v>14</v>
      </c>
      <c r="C234" s="2">
        <f>IF(logVir!C234="","",LN(総労働時間!C234))</f>
        <v>10.288346599213996</v>
      </c>
      <c r="D234" s="2">
        <f>IF(logVir!D234="","",LN(総労働時間!D234))</f>
        <v>10.447493233333109</v>
      </c>
      <c r="E234" s="2">
        <f>IF(logVir!E234="","",LN(総労働時間!E234))</f>
        <v>10.648496062044645</v>
      </c>
      <c r="F234" s="2">
        <f>IF(logVir!F234="","",LN(総労働時間!F234))</f>
        <v>10.541951255243024</v>
      </c>
      <c r="G234" s="2">
        <f>IF(logVir!G234="","",LN(総労働時間!G234))</f>
        <v>10.741104568339958</v>
      </c>
      <c r="I234" s="3">
        <v>8</v>
      </c>
      <c r="J234" s="3">
        <v>14</v>
      </c>
      <c r="K234" s="2" cm="1">
        <f t="array" ref="K234">IF(C234="","",C234-SUMPRODUCT(($B$1461:$B$1491=$J234)*1,C$1461:C$1491))</f>
        <v>0.46470519272194899</v>
      </c>
      <c r="L234" s="2" cm="1">
        <f t="array" ref="L234">IF(D234="","",D234-SUMPRODUCT(($B$1461:$B$1491=$J234)*1,D$1461:D$1491))</f>
        <v>0.53281939693898828</v>
      </c>
      <c r="M234" s="2" cm="1">
        <f t="array" ref="M234">IF(E234="","",E234-SUMPRODUCT(($B$1461:$B$1491=$J234)*1,E$1461:E$1491))</f>
        <v>0.69572799015843678</v>
      </c>
      <c r="N234" s="2" cm="1">
        <f t="array" ref="N234">IF(F234="","",F234-SUMPRODUCT(($B$1461:$B$1491=$J234)*1,F$1461:F$1491))</f>
        <v>0.64517927037222655</v>
      </c>
      <c r="O234" s="2" cm="1">
        <f t="array" ref="O234">IF(G234="","",G234-SUMPRODUCT(($B$1461:$B$1491=$J234)*1,G$1461:G$1491))</f>
        <v>0.80322189645742981</v>
      </c>
    </row>
    <row r="235" spans="1:15" x14ac:dyDescent="0.55000000000000004">
      <c r="A235" s="3">
        <v>8</v>
      </c>
      <c r="B235" s="3">
        <v>15</v>
      </c>
      <c r="C235" s="2">
        <f>IF(logVir!C235="","",LN(総労働時間!C235))</f>
        <v>9.5510609813180576</v>
      </c>
      <c r="D235" s="2">
        <f>IF(logVir!D235="","",LN(総労働時間!D235))</f>
        <v>9.5823092863476003</v>
      </c>
      <c r="E235" s="2">
        <f>IF(logVir!E235="","",LN(総労働時間!E235))</f>
        <v>9.5677127022864514</v>
      </c>
      <c r="F235" s="2">
        <f>IF(logVir!F235="","",LN(総労働時間!F235))</f>
        <v>9.4575100215801253</v>
      </c>
      <c r="G235" s="2">
        <f>IF(logVir!G235="","",LN(総労働時間!G235))</f>
        <v>9.4860188874458924</v>
      </c>
      <c r="I235" s="3">
        <v>8</v>
      </c>
      <c r="J235" s="3">
        <v>15</v>
      </c>
      <c r="K235" s="2" cm="1">
        <f t="array" ref="K235">IF(C235="","",C235-SUMPRODUCT(($B$1461:$B$1491=$J235)*1,C$1461:C$1491))</f>
        <v>0.30051650890036008</v>
      </c>
      <c r="L235" s="2" cm="1">
        <f t="array" ref="L235">IF(D235="","",D235-SUMPRODUCT(($B$1461:$B$1491=$J235)*1,D$1461:D$1491))</f>
        <v>0.46377607276864019</v>
      </c>
      <c r="M235" s="2" cm="1">
        <f t="array" ref="M235">IF(E235="","",E235-SUMPRODUCT(($B$1461:$B$1491=$J235)*1,E$1461:E$1491))</f>
        <v>0.50950182483581941</v>
      </c>
      <c r="N235" s="2" cm="1">
        <f t="array" ref="N235">IF(F235="","",F235-SUMPRODUCT(($B$1461:$B$1491=$J235)*1,F$1461:F$1491))</f>
        <v>0.50678304648363159</v>
      </c>
      <c r="O235" s="2" cm="1">
        <f t="array" ref="O235">IF(G235="","",G235-SUMPRODUCT(($B$1461:$B$1491=$J235)*1,G$1461:G$1491))</f>
        <v>0.4985541506994533</v>
      </c>
    </row>
    <row r="236" spans="1:15" x14ac:dyDescent="0.55000000000000004">
      <c r="A236" s="3">
        <v>8</v>
      </c>
      <c r="B236" s="3">
        <v>16</v>
      </c>
      <c r="C236" s="2">
        <f>IF(logVir!C236="","",LN(総労働時間!C236))</f>
        <v>11.276120969949703</v>
      </c>
      <c r="D236" s="2">
        <f>IF(logVir!D236="","",LN(総労働時間!D236))</f>
        <v>11.312726085812573</v>
      </c>
      <c r="E236" s="2">
        <f>IF(logVir!E236="","",LN(総労働時間!E236))</f>
        <v>11.273280774558234</v>
      </c>
      <c r="F236" s="2">
        <f>IF(logVir!F236="","",LN(総労働時間!F236))</f>
        <v>11.185345954012927</v>
      </c>
      <c r="G236" s="2">
        <f>IF(logVir!G236="","",LN(総労働時間!G236))</f>
        <v>11.240406958096049</v>
      </c>
      <c r="I236" s="3">
        <v>8</v>
      </c>
      <c r="J236" s="3">
        <v>16</v>
      </c>
      <c r="K236" s="2" cm="1">
        <f t="array" ref="K236">IF(C236="","",C236-SUMPRODUCT(($B$1461:$B$1491=$J236)*1,C$1461:C$1491))</f>
        <v>0.7894434457708055</v>
      </c>
      <c r="L236" s="2" cm="1">
        <f t="array" ref="L236">IF(D236="","",D236-SUMPRODUCT(($B$1461:$B$1491=$J236)*1,D$1461:D$1491))</f>
        <v>0.83975790662574035</v>
      </c>
      <c r="M236" s="2" cm="1">
        <f t="array" ref="M236">IF(E236="","",E236-SUMPRODUCT(($B$1461:$B$1491=$J236)*1,E$1461:E$1491))</f>
        <v>0.80661231491539631</v>
      </c>
      <c r="N236" s="2" cm="1">
        <f t="array" ref="N236">IF(F236="","",F236-SUMPRODUCT(($B$1461:$B$1491=$J236)*1,F$1461:F$1491))</f>
        <v>0.81871173899399174</v>
      </c>
      <c r="O236" s="2" cm="1">
        <f t="array" ref="O236">IF(G236="","",G236-SUMPRODUCT(($B$1461:$B$1491=$J236)*1,G$1461:G$1491))</f>
        <v>0.81955702393391228</v>
      </c>
    </row>
    <row r="237" spans="1:15" x14ac:dyDescent="0.55000000000000004">
      <c r="A237" s="3">
        <v>8</v>
      </c>
      <c r="B237" s="3">
        <v>17</v>
      </c>
      <c r="C237" s="2">
        <f>IF(logVir!C237="","",LN(総労働時間!C237))</f>
        <v>10.315770600426632</v>
      </c>
      <c r="D237" s="2">
        <f>IF(logVir!D237="","",LN(総労働時間!D237))</f>
        <v>10.19943222461195</v>
      </c>
      <c r="E237" s="2">
        <f>IF(logVir!E237="","",LN(総労働時間!E237))</f>
        <v>10.195199536096887</v>
      </c>
      <c r="F237" s="2">
        <f>IF(logVir!F237="","",LN(総労働時間!F237))</f>
        <v>10.194335555488031</v>
      </c>
      <c r="G237" s="2">
        <f>IF(logVir!G237="","",LN(総労働時間!G237))</f>
        <v>10.248244354589859</v>
      </c>
      <c r="I237" s="3">
        <v>8</v>
      </c>
      <c r="J237" s="3">
        <v>17</v>
      </c>
      <c r="K237" s="2" cm="1">
        <f t="array" ref="K237">IF(C237="","",C237-SUMPRODUCT(($B$1461:$B$1491=$J237)*1,C$1461:C$1491))</f>
        <v>0.37469070826288764</v>
      </c>
      <c r="L237" s="2" cm="1">
        <f t="array" ref="L237">IF(D237="","",D237-SUMPRODUCT(($B$1461:$B$1491=$J237)*1,D$1461:D$1491))</f>
        <v>0.33710853425024645</v>
      </c>
      <c r="M237" s="2" cm="1">
        <f t="array" ref="M237">IF(E237="","",E237-SUMPRODUCT(($B$1461:$B$1491=$J237)*1,E$1461:E$1491))</f>
        <v>0.35293897143573361</v>
      </c>
      <c r="N237" s="2" cm="1">
        <f t="array" ref="N237">IF(F237="","",F237-SUMPRODUCT(($B$1461:$B$1491=$J237)*1,F$1461:F$1491))</f>
        <v>0.3042470346855346</v>
      </c>
      <c r="O237" s="2" cm="1">
        <f t="array" ref="O237">IF(G237="","",G237-SUMPRODUCT(($B$1461:$B$1491=$J237)*1,G$1461:G$1491))</f>
        <v>0.2971127657807493</v>
      </c>
    </row>
    <row r="238" spans="1:15" x14ac:dyDescent="0.55000000000000004">
      <c r="A238" s="3">
        <v>8</v>
      </c>
      <c r="B238" s="3">
        <v>18</v>
      </c>
      <c r="C238" s="2">
        <f>IF(logVir!C238="","",LN(総労働時間!C238))</f>
        <v>12.297685084923632</v>
      </c>
      <c r="D238" s="2">
        <f>IF(logVir!D238="","",LN(総労働時間!D238))</f>
        <v>12.280795164794819</v>
      </c>
      <c r="E238" s="2">
        <f>IF(logVir!E238="","",LN(総労働時間!E238))</f>
        <v>12.264103352613317</v>
      </c>
      <c r="F238" s="2">
        <f>IF(logVir!F238="","",LN(総労働時間!F238))</f>
        <v>12.239526131796346</v>
      </c>
      <c r="G238" s="2">
        <f>IF(logVir!G238="","",LN(総労働時間!G238))</f>
        <v>12.248873922670414</v>
      </c>
      <c r="I238" s="3">
        <v>8</v>
      </c>
      <c r="J238" s="3">
        <v>18</v>
      </c>
      <c r="K238" s="2" cm="1">
        <f t="array" ref="K238">IF(C238="","",C238-SUMPRODUCT(($B$1461:$B$1491=$J238)*1,C$1461:C$1491))</f>
        <v>0.37062737229402387</v>
      </c>
      <c r="L238" s="2" cm="1">
        <f t="array" ref="L238">IF(D238="","",D238-SUMPRODUCT(($B$1461:$B$1491=$J238)*1,D$1461:D$1491))</f>
        <v>0.35638041998728198</v>
      </c>
      <c r="M238" s="2" cm="1">
        <f t="array" ref="M238">IF(E238="","",E238-SUMPRODUCT(($B$1461:$B$1491=$J238)*1,E$1461:E$1491))</f>
        <v>0.37330573581363957</v>
      </c>
      <c r="N238" s="2" cm="1">
        <f t="array" ref="N238">IF(F238="","",F238-SUMPRODUCT(($B$1461:$B$1491=$J238)*1,F$1461:F$1491))</f>
        <v>0.38017356711965178</v>
      </c>
      <c r="O238" s="2" cm="1">
        <f t="array" ref="O238">IF(G238="","",G238-SUMPRODUCT(($B$1461:$B$1491=$J238)*1,G$1461:G$1491))</f>
        <v>0.40471402013011826</v>
      </c>
    </row>
    <row r="239" spans="1:15" x14ac:dyDescent="0.55000000000000004">
      <c r="A239" s="3">
        <v>8</v>
      </c>
      <c r="B239" s="3">
        <v>19</v>
      </c>
      <c r="C239" s="2">
        <f>IF(logVir!C239="","",LN(総労働時間!C239))</f>
        <v>11.240308140852514</v>
      </c>
      <c r="D239" s="2">
        <f>IF(logVir!D239="","",LN(総労働時間!D239))</f>
        <v>11.191727784501548</v>
      </c>
      <c r="E239" s="2">
        <f>IF(logVir!E239="","",LN(総労働時間!E239))</f>
        <v>11.385642386965296</v>
      </c>
      <c r="F239" s="2">
        <f>IF(logVir!F239="","",LN(総労働時間!F239))</f>
        <v>11.36362473718189</v>
      </c>
      <c r="G239" s="2">
        <f>IF(logVir!G239="","",LN(総労働時間!G239))</f>
        <v>11.331315444360337</v>
      </c>
      <c r="I239" s="3">
        <v>8</v>
      </c>
      <c r="J239" s="3">
        <v>19</v>
      </c>
      <c r="K239" s="2" cm="1">
        <f t="array" ref="K239">IF(C239="","",C239-SUMPRODUCT(($B$1461:$B$1491=$J239)*1,C$1461:C$1491))</f>
        <v>1.2086065315781269E-2</v>
      </c>
      <c r="L239" s="2" cm="1">
        <f t="array" ref="L239">IF(D239="","",D239-SUMPRODUCT(($B$1461:$B$1491=$J239)*1,D$1461:D$1491))</f>
        <v>-3.831386410034554E-2</v>
      </c>
      <c r="M239" s="2" cm="1">
        <f t="array" ref="M239">IF(E239="","",E239-SUMPRODUCT(($B$1461:$B$1491=$J239)*1,E$1461:E$1491))</f>
        <v>0.18377980361796453</v>
      </c>
      <c r="N239" s="2" cm="1">
        <f t="array" ref="N239">IF(F239="","",F239-SUMPRODUCT(($B$1461:$B$1491=$J239)*1,F$1461:F$1491))</f>
        <v>0.17165032269135772</v>
      </c>
      <c r="O239" s="2" cm="1">
        <f t="array" ref="O239">IF(G239="","",G239-SUMPRODUCT(($B$1461:$B$1491=$J239)*1,G$1461:G$1491))</f>
        <v>0.10401616912787226</v>
      </c>
    </row>
    <row r="240" spans="1:15" x14ac:dyDescent="0.55000000000000004">
      <c r="A240" s="3">
        <v>8</v>
      </c>
      <c r="B240" s="3">
        <v>20</v>
      </c>
      <c r="C240" s="2">
        <f>IF(logVir!C240="","",LN(総労働時間!C240))</f>
        <v>12.390620392387481</v>
      </c>
      <c r="D240" s="2">
        <f>IF(logVir!D240="","",LN(総労働時間!D240))</f>
        <v>12.312650251408611</v>
      </c>
      <c r="E240" s="2">
        <f>IF(logVir!E240="","",LN(総労働時間!E240))</f>
        <v>12.374842619614302</v>
      </c>
      <c r="F240" s="2">
        <f>IF(logVir!F240="","",LN(総労働時間!F240))</f>
        <v>12.276719640412418</v>
      </c>
      <c r="G240" s="2">
        <f>IF(logVir!G240="","",LN(総労働時間!G240))</f>
        <v>12.378572305350293</v>
      </c>
      <c r="I240" s="3">
        <v>8</v>
      </c>
      <c r="J240" s="3">
        <v>20</v>
      </c>
      <c r="K240" s="2" cm="1">
        <f t="array" ref="K240">IF(C240="","",C240-SUMPRODUCT(($B$1461:$B$1491=$J240)*1,C$1461:C$1491))</f>
        <v>0.2879150599538729</v>
      </c>
      <c r="L240" s="2" cm="1">
        <f t="array" ref="L240">IF(D240="","",D240-SUMPRODUCT(($B$1461:$B$1491=$J240)*1,D$1461:D$1491))</f>
        <v>0.25541810671073506</v>
      </c>
      <c r="M240" s="2" cm="1">
        <f t="array" ref="M240">IF(E240="","",E240-SUMPRODUCT(($B$1461:$B$1491=$J240)*1,E$1461:E$1491))</f>
        <v>0.35107743937335911</v>
      </c>
      <c r="N240" s="2" cm="1">
        <f t="array" ref="N240">IF(F240="","",F240-SUMPRODUCT(($B$1461:$B$1491=$J240)*1,F$1461:F$1491))</f>
        <v>0.32813510321233608</v>
      </c>
      <c r="O240" s="2" cm="1">
        <f t="array" ref="O240">IF(G240="","",G240-SUMPRODUCT(($B$1461:$B$1491=$J240)*1,G$1461:G$1491))</f>
        <v>0.36467347274821726</v>
      </c>
    </row>
    <row r="241" spans="1:15" x14ac:dyDescent="0.55000000000000004">
      <c r="A241" s="3">
        <v>8</v>
      </c>
      <c r="B241" s="3">
        <v>21</v>
      </c>
      <c r="C241" s="2">
        <f>IF(logVir!C241="","",LN(総労働時間!C241))</f>
        <v>12.040145233496835</v>
      </c>
      <c r="D241" s="2">
        <f>IF(logVir!D241="","",LN(総労働時間!D241))</f>
        <v>12.113276579301333</v>
      </c>
      <c r="E241" s="2">
        <f>IF(logVir!E241="","",LN(総労働時間!E241))</f>
        <v>12.024543376384543</v>
      </c>
      <c r="F241" s="2">
        <f>IF(logVir!F241="","",LN(総労働時間!F241))</f>
        <v>12.105605897681198</v>
      </c>
      <c r="G241" s="2">
        <f>IF(logVir!G241="","",LN(総労働時間!G241))</f>
        <v>12.038040187336193</v>
      </c>
      <c r="I241" s="3">
        <v>8</v>
      </c>
      <c r="J241" s="3">
        <v>21</v>
      </c>
      <c r="K241" s="2" cm="1">
        <f t="array" ref="K241">IF(C241="","",C241-SUMPRODUCT(($B$1461:$B$1491=$J241)*1,C$1461:C$1491))</f>
        <v>0.47909146440998462</v>
      </c>
      <c r="L241" s="2" cm="1">
        <f t="array" ref="L241">IF(D241="","",D241-SUMPRODUCT(($B$1461:$B$1491=$J241)*1,D$1461:D$1491))</f>
        <v>0.54108335913543115</v>
      </c>
      <c r="M241" s="2" cm="1">
        <f t="array" ref="M241">IF(E241="","",E241-SUMPRODUCT(($B$1461:$B$1491=$J241)*1,E$1461:E$1491))</f>
        <v>0.47794926287941131</v>
      </c>
      <c r="N241" s="2" cm="1">
        <f t="array" ref="N241">IF(F241="","",F241-SUMPRODUCT(($B$1461:$B$1491=$J241)*1,F$1461:F$1491))</f>
        <v>0.61389362720216312</v>
      </c>
      <c r="O241" s="2" cm="1">
        <f t="array" ref="O241">IF(G241="","",G241-SUMPRODUCT(($B$1461:$B$1491=$J241)*1,G$1461:G$1491))</f>
        <v>0.49267106789049819</v>
      </c>
    </row>
    <row r="242" spans="1:15" x14ac:dyDescent="0.55000000000000004">
      <c r="A242" s="3">
        <v>8</v>
      </c>
      <c r="B242" s="3">
        <v>22</v>
      </c>
      <c r="C242" s="2">
        <f>IF(logVir!C242="","",LN(総労働時間!C242))</f>
        <v>11.632692569839879</v>
      </c>
      <c r="D242" s="2">
        <f>IF(logVir!D242="","",LN(総労働時間!D242))</f>
        <v>11.597511642561212</v>
      </c>
      <c r="E242" s="2">
        <f>IF(logVir!E242="","",LN(総労働時間!E242))</f>
        <v>11.527798524377465</v>
      </c>
      <c r="F242" s="2">
        <f>IF(logVir!F242="","",LN(総労働時間!F242))</f>
        <v>11.375468595046778</v>
      </c>
      <c r="G242" s="2">
        <f>IF(logVir!G242="","",LN(総労働時間!G242))</f>
        <v>11.652155059050957</v>
      </c>
      <c r="I242" s="3">
        <v>8</v>
      </c>
      <c r="J242" s="3">
        <v>22</v>
      </c>
      <c r="K242" s="2" cm="1">
        <f t="array" ref="K242">IF(C242="","",C242-SUMPRODUCT(($B$1461:$B$1491=$J242)*1,C$1461:C$1491))</f>
        <v>2.3004773259117428E-2</v>
      </c>
      <c r="L242" s="2" cm="1">
        <f t="array" ref="L242">IF(D242="","",D242-SUMPRODUCT(($B$1461:$B$1491=$J242)*1,D$1461:D$1491))</f>
        <v>2.9946321671763698E-2</v>
      </c>
      <c r="M242" s="2" cm="1">
        <f t="array" ref="M242">IF(E242="","",E242-SUMPRODUCT(($B$1461:$B$1491=$J242)*1,E$1461:E$1491))</f>
        <v>-6.2727527162440566E-3</v>
      </c>
      <c r="N242" s="2" cm="1">
        <f t="array" ref="N242">IF(F242="","",F242-SUMPRODUCT(($B$1461:$B$1491=$J242)*1,F$1461:F$1491))</f>
        <v>-2.4855138189174397E-2</v>
      </c>
      <c r="O242" s="2" cm="1">
        <f t="array" ref="O242">IF(G242="","",G242-SUMPRODUCT(($B$1461:$B$1491=$J242)*1,G$1461:G$1491))</f>
        <v>0.27269451377222609</v>
      </c>
    </row>
    <row r="243" spans="1:15" x14ac:dyDescent="0.55000000000000004">
      <c r="A243" s="3">
        <v>8</v>
      </c>
      <c r="B243" s="3">
        <v>23</v>
      </c>
      <c r="C243" s="2">
        <f>IF(logVir!C243="","",LN(総労働時間!C243))</f>
        <v>8.4256701572132329</v>
      </c>
      <c r="D243" s="2">
        <f>IF(logVir!D243="","",LN(総労働時間!D243))</f>
        <v>8.3429343798992228</v>
      </c>
      <c r="E243" s="2">
        <f>IF(logVir!E243="","",LN(総労働時間!E243))</f>
        <v>8.6402908190163785</v>
      </c>
      <c r="F243" s="2">
        <f>IF(logVir!F243="","",LN(総労働時間!F243))</f>
        <v>8.7148150832926348</v>
      </c>
      <c r="G243" s="2">
        <f>IF(logVir!G243="","",LN(総労働時間!G243))</f>
        <v>8.7947456406878644</v>
      </c>
      <c r="I243" s="3">
        <v>8</v>
      </c>
      <c r="J243" s="3">
        <v>23</v>
      </c>
      <c r="K243" s="2" cm="1">
        <f t="array" ref="K243">IF(C243="","",C243-SUMPRODUCT(($B$1461:$B$1491=$J243)*1,C$1461:C$1491))</f>
        <v>-0.28535821377093384</v>
      </c>
      <c r="L243" s="2" cm="1">
        <f t="array" ref="L243">IF(D243="","",D243-SUMPRODUCT(($B$1461:$B$1491=$J243)*1,D$1461:D$1491))</f>
        <v>-0.30770405703856341</v>
      </c>
      <c r="M243" s="2" cm="1">
        <f t="array" ref="M243">IF(E243="","",E243-SUMPRODUCT(($B$1461:$B$1491=$J243)*1,E$1461:E$1491))</f>
        <v>-0.14319633454617708</v>
      </c>
      <c r="N243" s="2" cm="1">
        <f t="array" ref="N243">IF(F243="","",F243-SUMPRODUCT(($B$1461:$B$1491=$J243)*1,F$1461:F$1491))</f>
        <v>-9.1018400176951175E-2</v>
      </c>
      <c r="O243" s="2" cm="1">
        <f t="array" ref="O243">IF(G243="","",G243-SUMPRODUCT(($B$1461:$B$1491=$J243)*1,G$1461:G$1491))</f>
        <v>-0.13053532837594517</v>
      </c>
    </row>
    <row r="244" spans="1:15" x14ac:dyDescent="0.55000000000000004">
      <c r="A244" s="3">
        <v>8</v>
      </c>
      <c r="B244" s="3">
        <v>24</v>
      </c>
      <c r="C244" s="2">
        <f>IF(logVir!C244="","",LN(総労働時間!C244))</f>
        <v>10.406184710989129</v>
      </c>
      <c r="D244" s="2">
        <f>IF(logVir!D244="","",LN(総労働時間!D244))</f>
        <v>10.18844186162405</v>
      </c>
      <c r="E244" s="2">
        <f>IF(logVir!E244="","",LN(総労働時間!E244))</f>
        <v>10.317691477119858</v>
      </c>
      <c r="F244" s="2">
        <f>IF(logVir!F244="","",LN(総労働時間!F244))</f>
        <v>10.346659054071505</v>
      </c>
      <c r="G244" s="2">
        <f>IF(logVir!G244="","",LN(総労働時間!G244))</f>
        <v>10.510144906844054</v>
      </c>
      <c r="I244" s="3">
        <v>8</v>
      </c>
      <c r="J244" s="3">
        <v>24</v>
      </c>
      <c r="K244" s="2" cm="1">
        <f t="array" ref="K244">IF(C244="","",C244-SUMPRODUCT(($B$1461:$B$1491=$J244)*1,C$1461:C$1491))</f>
        <v>0.66702502625779481</v>
      </c>
      <c r="L244" s="2" cm="1">
        <f t="array" ref="L244">IF(D244="","",D244-SUMPRODUCT(($B$1461:$B$1491=$J244)*1,D$1461:D$1491))</f>
        <v>0.54009901405629535</v>
      </c>
      <c r="M244" s="2" cm="1">
        <f t="array" ref="M244">IF(E244="","",E244-SUMPRODUCT(($B$1461:$B$1491=$J244)*1,E$1461:E$1491))</f>
        <v>0.56544782597342191</v>
      </c>
      <c r="N244" s="2" cm="1">
        <f t="array" ref="N244">IF(F244="","",F244-SUMPRODUCT(($B$1461:$B$1491=$J244)*1,F$1461:F$1491))</f>
        <v>0.60759013974326059</v>
      </c>
      <c r="O244" s="2" cm="1">
        <f t="array" ref="O244">IF(G244="","",G244-SUMPRODUCT(($B$1461:$B$1491=$J244)*1,G$1461:G$1491))</f>
        <v>0.67021642578289331</v>
      </c>
    </row>
    <row r="245" spans="1:15" x14ac:dyDescent="0.55000000000000004">
      <c r="A245" s="3">
        <v>8</v>
      </c>
      <c r="B245" s="3">
        <v>25</v>
      </c>
      <c r="C245" s="2">
        <f>IF(logVir!C245="","",LN(総労働時間!C245))</f>
        <v>10.67956755951155</v>
      </c>
      <c r="D245" s="2">
        <f>IF(logVir!D245="","",LN(総労働時間!D245))</f>
        <v>10.651862278232686</v>
      </c>
      <c r="E245" s="2">
        <f>IF(logVir!E245="","",LN(総労働時間!E245))</f>
        <v>10.693150761982226</v>
      </c>
      <c r="F245" s="2">
        <f>IF(logVir!F245="","",LN(総労働時間!F245))</f>
        <v>10.684818678926819</v>
      </c>
      <c r="G245" s="2">
        <f>IF(logVir!G245="","",LN(総労働時間!G245))</f>
        <v>10.564835420441314</v>
      </c>
      <c r="I245" s="3">
        <v>8</v>
      </c>
      <c r="J245" s="3">
        <v>25</v>
      </c>
      <c r="K245" s="2" cm="1">
        <f t="array" ref="K245">IF(C245="","",C245-SUMPRODUCT(($B$1461:$B$1491=$J245)*1,C$1461:C$1491))</f>
        <v>0.16762761681984983</v>
      </c>
      <c r="L245" s="2" cm="1">
        <f t="array" ref="L245">IF(D245="","",D245-SUMPRODUCT(($B$1461:$B$1491=$J245)*1,D$1461:D$1491))</f>
        <v>0.2382791601093821</v>
      </c>
      <c r="M245" s="2" cm="1">
        <f t="array" ref="M245">IF(E245="","",E245-SUMPRODUCT(($B$1461:$B$1491=$J245)*1,E$1461:E$1491))</f>
        <v>0.26374048838025388</v>
      </c>
      <c r="N245" s="2" cm="1">
        <f t="array" ref="N245">IF(F245="","",F245-SUMPRODUCT(($B$1461:$B$1491=$J245)*1,F$1461:F$1491))</f>
        <v>0.24374632274316888</v>
      </c>
      <c r="O245" s="2" cm="1">
        <f t="array" ref="O245">IF(G245="","",G245-SUMPRODUCT(($B$1461:$B$1491=$J245)*1,G$1461:G$1491))</f>
        <v>0.18549683279855245</v>
      </c>
    </row>
    <row r="246" spans="1:15" x14ac:dyDescent="0.55000000000000004">
      <c r="A246" s="3">
        <v>8</v>
      </c>
      <c r="B246" s="3">
        <v>26</v>
      </c>
      <c r="C246" s="2">
        <f>IF(logVir!C246="","",LN(総労働時間!C246))</f>
        <v>9.9323445840121707</v>
      </c>
      <c r="D246" s="2">
        <f>IF(logVir!D246="","",LN(総労働時間!D246))</f>
        <v>10.070685030533399</v>
      </c>
      <c r="E246" s="2">
        <f>IF(logVir!E246="","",LN(総労働時間!E246))</f>
        <v>10.100974654530663</v>
      </c>
      <c r="F246" s="2">
        <f>IF(logVir!F246="","",LN(総労働時間!F246))</f>
        <v>10.18355016622125</v>
      </c>
      <c r="G246" s="2">
        <f>IF(logVir!G246="","",LN(総労働時間!G246))</f>
        <v>10.240235857488548</v>
      </c>
      <c r="I246" s="3">
        <v>8</v>
      </c>
      <c r="J246" s="3">
        <v>26</v>
      </c>
      <c r="K246" s="2" cm="1">
        <f t="array" ref="K246">IF(C246="","",C246-SUMPRODUCT(($B$1461:$B$1491=$J246)*1,C$1461:C$1491))</f>
        <v>0.25067901548369065</v>
      </c>
      <c r="L246" s="2" cm="1">
        <f t="array" ref="L246">IF(D246="","",D246-SUMPRODUCT(($B$1461:$B$1491=$J246)*1,D$1461:D$1491))</f>
        <v>0.38009198511454301</v>
      </c>
      <c r="M246" s="2" cm="1">
        <f t="array" ref="M246">IF(E246="","",E246-SUMPRODUCT(($B$1461:$B$1491=$J246)*1,E$1461:E$1491))</f>
        <v>0.25316710285359889</v>
      </c>
      <c r="N246" s="2" cm="1">
        <f t="array" ref="N246">IF(F246="","",F246-SUMPRODUCT(($B$1461:$B$1491=$J246)*1,F$1461:F$1491))</f>
        <v>0.32119934020718155</v>
      </c>
      <c r="O246" s="2" cm="1">
        <f t="array" ref="O246">IF(G246="","",G246-SUMPRODUCT(($B$1461:$B$1491=$J246)*1,G$1461:G$1491))</f>
        <v>0.36775285570981708</v>
      </c>
    </row>
    <row r="247" spans="1:15" x14ac:dyDescent="0.55000000000000004">
      <c r="A247" s="3">
        <v>8</v>
      </c>
      <c r="B247" s="3">
        <v>27</v>
      </c>
      <c r="C247" s="2">
        <f>IF(logVir!C247="","",LN(総労働時間!C247))</f>
        <v>12.101423477418434</v>
      </c>
      <c r="D247" s="2">
        <f>IF(logVir!D247="","",LN(総労働時間!D247))</f>
        <v>12.264002808546003</v>
      </c>
      <c r="E247" s="2">
        <f>IF(logVir!E247="","",LN(総労働時間!E247))</f>
        <v>12.383346879814312</v>
      </c>
      <c r="F247" s="2">
        <f>IF(logVir!F247="","",LN(総労働時間!F247))</f>
        <v>12.282467461788114</v>
      </c>
      <c r="G247" s="2">
        <f>IF(logVir!G247="","",LN(総労働時間!G247))</f>
        <v>12.429858676320949</v>
      </c>
      <c r="I247" s="3">
        <v>8</v>
      </c>
      <c r="J247" s="3">
        <v>27</v>
      </c>
      <c r="K247" s="2" cm="1">
        <f t="array" ref="K247">IF(C247="","",C247-SUMPRODUCT(($B$1461:$B$1491=$J247)*1,C$1461:C$1491))</f>
        <v>0.55112293716481808</v>
      </c>
      <c r="L247" s="2" cm="1">
        <f t="array" ref="L247">IF(D247="","",D247-SUMPRODUCT(($B$1461:$B$1491=$J247)*1,D$1461:D$1491))</f>
        <v>0.53954557487027444</v>
      </c>
      <c r="M247" s="2" cm="1">
        <f t="array" ref="M247">IF(E247="","",E247-SUMPRODUCT(($B$1461:$B$1491=$J247)*1,E$1461:E$1491))</f>
        <v>0.60790439418094877</v>
      </c>
      <c r="N247" s="2" cm="1">
        <f t="array" ref="N247">IF(F247="","",F247-SUMPRODUCT(($B$1461:$B$1491=$J247)*1,F$1461:F$1491))</f>
        <v>0.55317816669198905</v>
      </c>
      <c r="O247" s="2" cm="1">
        <f t="array" ref="O247">IF(G247="","",G247-SUMPRODUCT(($B$1461:$B$1491=$J247)*1,G$1461:G$1491))</f>
        <v>0.58280606107659594</v>
      </c>
    </row>
    <row r="248" spans="1:15" x14ac:dyDescent="0.55000000000000004">
      <c r="A248" s="3">
        <v>8</v>
      </c>
      <c r="B248" s="3">
        <v>28</v>
      </c>
      <c r="C248" s="2">
        <f>IF(logVir!C248="","",LN(総労働時間!C248))</f>
        <v>11.431823895271538</v>
      </c>
      <c r="D248" s="2">
        <f>IF(logVir!D248="","",LN(総労働時間!D248))</f>
        <v>11.406499049810455</v>
      </c>
      <c r="E248" s="2">
        <f>IF(logVir!E248="","",LN(総労働時間!E248))</f>
        <v>11.483279743123827</v>
      </c>
      <c r="F248" s="2">
        <f>IF(logVir!F248="","",LN(総労働時間!F248))</f>
        <v>11.449292449452347</v>
      </c>
      <c r="G248" s="2">
        <f>IF(logVir!G248="","",LN(総労働時間!G248))</f>
        <v>11.465708145064445</v>
      </c>
      <c r="I248" s="3">
        <v>8</v>
      </c>
      <c r="J248" s="3">
        <v>28</v>
      </c>
      <c r="K248" s="2" cm="1">
        <f t="array" ref="K248">IF(C248="","",C248-SUMPRODUCT(($B$1461:$B$1491=$J248)*1,C$1461:C$1491))</f>
        <v>0.27548634755037504</v>
      </c>
      <c r="L248" s="2" cm="1">
        <f t="array" ref="L248">IF(D248="","",D248-SUMPRODUCT(($B$1461:$B$1491=$J248)*1,D$1461:D$1491))</f>
        <v>0.2532977337953195</v>
      </c>
      <c r="M248" s="2" cm="1">
        <f t="array" ref="M248">IF(E248="","",E248-SUMPRODUCT(($B$1461:$B$1491=$J248)*1,E$1461:E$1491))</f>
        <v>0.29304910572309417</v>
      </c>
      <c r="N248" s="2" cm="1">
        <f t="array" ref="N248">IF(F248="","",F248-SUMPRODUCT(($B$1461:$B$1491=$J248)*1,F$1461:F$1491))</f>
        <v>0.26937014897889</v>
      </c>
      <c r="O248" s="2" cm="1">
        <f t="array" ref="O248">IF(G248="","",G248-SUMPRODUCT(($B$1461:$B$1491=$J248)*1,G$1461:G$1491))</f>
        <v>0.27411677107263621</v>
      </c>
    </row>
    <row r="249" spans="1:15" x14ac:dyDescent="0.55000000000000004">
      <c r="A249" s="3">
        <v>8</v>
      </c>
      <c r="B249" s="3">
        <v>29</v>
      </c>
      <c r="C249" s="2">
        <f>IF(logVir!C249="","",LN(総労働時間!C249))</f>
        <v>11.421398428612166</v>
      </c>
      <c r="D249" s="2">
        <f>IF(logVir!D249="","",LN(総労働時間!D249))</f>
        <v>11.652011295082202</v>
      </c>
      <c r="E249" s="2">
        <f>IF(logVir!E249="","",LN(総労働時間!E249))</f>
        <v>11.597688132684752</v>
      </c>
      <c r="F249" s="2">
        <f>IF(logVir!F249="","",LN(総労働時間!F249))</f>
        <v>11.60004952239702</v>
      </c>
      <c r="G249" s="2">
        <f>IF(logVir!G249="","",LN(総労働時間!G249))</f>
        <v>11.711767620457323</v>
      </c>
      <c r="I249" s="3">
        <v>8</v>
      </c>
      <c r="J249" s="3">
        <v>29</v>
      </c>
      <c r="K249" s="2" cm="1">
        <f t="array" ref="K249">IF(C249="","",C249-SUMPRODUCT(($B$1461:$B$1491=$J249)*1,C$1461:C$1491))</f>
        <v>0.29297476286197188</v>
      </c>
      <c r="L249" s="2" cm="1">
        <f t="array" ref="L249">IF(D249="","",D249-SUMPRODUCT(($B$1461:$B$1491=$J249)*1,D$1461:D$1491))</f>
        <v>0.51269603054294421</v>
      </c>
      <c r="M249" s="2" cm="1">
        <f t="array" ref="M249">IF(E249="","",E249-SUMPRODUCT(($B$1461:$B$1491=$J249)*1,E$1461:E$1491))</f>
        <v>0.44769848056967376</v>
      </c>
      <c r="N249" s="2" cm="1">
        <f t="array" ref="N249">IF(F249="","",F249-SUMPRODUCT(($B$1461:$B$1491=$J249)*1,F$1461:F$1491))</f>
        <v>0.47366729004568953</v>
      </c>
      <c r="O249" s="2" cm="1">
        <f t="array" ref="O249">IF(G249="","",G249-SUMPRODUCT(($B$1461:$B$1491=$J249)*1,G$1461:G$1491))</f>
        <v>0.49212149325140864</v>
      </c>
    </row>
    <row r="250" spans="1:15" x14ac:dyDescent="0.55000000000000004">
      <c r="A250" s="3">
        <v>8</v>
      </c>
      <c r="B250" s="3">
        <v>30</v>
      </c>
      <c r="C250" s="2">
        <f>IF(logVir!C250="","",LN(総労働時間!C250))</f>
        <v>12.246759860155786</v>
      </c>
      <c r="D250" s="2">
        <f>IF(logVir!D250="","",LN(総労働時間!D250))</f>
        <v>12.464013075276826</v>
      </c>
      <c r="E250" s="2">
        <f>IF(logVir!E250="","",LN(総労働時間!E250))</f>
        <v>12.544049593121244</v>
      </c>
      <c r="F250" s="2">
        <f>IF(logVir!F250="","",LN(総労働時間!F250))</f>
        <v>12.52248134766646</v>
      </c>
      <c r="G250" s="2">
        <f>IF(logVir!G250="","",LN(総労働時間!G250))</f>
        <v>12.602304434632355</v>
      </c>
      <c r="I250" s="3">
        <v>8</v>
      </c>
      <c r="J250" s="3">
        <v>30</v>
      </c>
      <c r="K250" s="2" cm="1">
        <f t="array" ref="K250">IF(C250="","",C250-SUMPRODUCT(($B$1461:$B$1491=$J250)*1,C$1461:C$1491))</f>
        <v>0.13322271119543672</v>
      </c>
      <c r="L250" s="2" cm="1">
        <f t="array" ref="L250">IF(D250="","",D250-SUMPRODUCT(($B$1461:$B$1491=$J250)*1,D$1461:D$1491))</f>
        <v>0.20557839714781423</v>
      </c>
      <c r="M250" s="2" cm="1">
        <f t="array" ref="M250">IF(E250="","",E250-SUMPRODUCT(($B$1461:$B$1491=$J250)*1,E$1461:E$1491))</f>
        <v>0.22627809249430797</v>
      </c>
      <c r="N250" s="2" cm="1">
        <f t="array" ref="N250">IF(F250="","",F250-SUMPRODUCT(($B$1461:$B$1491=$J250)*1,F$1461:F$1491))</f>
        <v>0.23578359230356227</v>
      </c>
      <c r="O250" s="2" cm="1">
        <f t="array" ref="O250">IF(G250="","",G250-SUMPRODUCT(($B$1461:$B$1491=$J250)*1,G$1461:G$1491))</f>
        <v>0.19797617205292717</v>
      </c>
    </row>
    <row r="251" spans="1:15" x14ac:dyDescent="0.55000000000000004">
      <c r="A251" s="3">
        <v>8</v>
      </c>
      <c r="B251" s="3">
        <v>31</v>
      </c>
      <c r="C251" s="2">
        <f>IF(logVir!C251="","",LN(総労働時間!C251))</f>
        <v>12.130541569404098</v>
      </c>
      <c r="D251" s="2">
        <f>IF(logVir!D251="","",LN(総労働時間!D251))</f>
        <v>11.981323599023323</v>
      </c>
      <c r="E251" s="2">
        <f>IF(logVir!E251="","",LN(総労働時間!E251))</f>
        <v>11.973995290663934</v>
      </c>
      <c r="F251" s="2">
        <f>IF(logVir!F251="","",LN(総労働時間!F251))</f>
        <v>11.940625054878595</v>
      </c>
      <c r="G251" s="2">
        <f>IF(logVir!G251="","",LN(総労働時間!G251))</f>
        <v>11.956387342368831</v>
      </c>
      <c r="I251" s="3">
        <v>8</v>
      </c>
      <c r="J251" s="3">
        <v>31</v>
      </c>
      <c r="K251" s="2" cm="1">
        <f t="array" ref="K251">IF(C251="","",C251-SUMPRODUCT(($B$1461:$B$1491=$J251)*1,C$1461:C$1491))</f>
        <v>0.34728276890309928</v>
      </c>
      <c r="L251" s="2" cm="1">
        <f t="array" ref="L251">IF(D251="","",D251-SUMPRODUCT(($B$1461:$B$1491=$J251)*1,D$1461:D$1491))</f>
        <v>0.29217807761574832</v>
      </c>
      <c r="M251" s="2" cm="1">
        <f t="array" ref="M251">IF(E251="","",E251-SUMPRODUCT(($B$1461:$B$1491=$J251)*1,E$1461:E$1491))</f>
        <v>0.31554130565789862</v>
      </c>
      <c r="N251" s="2" cm="1">
        <f t="array" ref="N251">IF(F251="","",F251-SUMPRODUCT(($B$1461:$B$1491=$J251)*1,F$1461:F$1491))</f>
        <v>0.35894573470478619</v>
      </c>
      <c r="O251" s="2" cm="1">
        <f t="array" ref="O251">IF(G251="","",G251-SUMPRODUCT(($B$1461:$B$1491=$J251)*1,G$1461:G$1491))</f>
        <v>0.35365396312818831</v>
      </c>
    </row>
    <row r="252" spans="1:15" x14ac:dyDescent="0.55000000000000004">
      <c r="A252" s="3">
        <v>9</v>
      </c>
      <c r="B252" s="3">
        <v>1</v>
      </c>
      <c r="C252" s="2">
        <f>IF(logVir!C252="","",LN(総労働時間!C252))</f>
        <v>11.647987427208383</v>
      </c>
      <c r="D252" s="2">
        <f>IF(logVir!D252="","",LN(総労働時間!D252))</f>
        <v>11.50558970018238</v>
      </c>
      <c r="E252" s="2">
        <f>IF(logVir!E252="","",LN(総労働時間!E252))</f>
        <v>11.41649207459114</v>
      </c>
      <c r="F252" s="2">
        <f>IF(logVir!F252="","",LN(総労働時間!F252))</f>
        <v>11.36945072711873</v>
      </c>
      <c r="G252" s="2">
        <f>IF(logVir!G252="","",LN(総労働時間!G252))</f>
        <v>11.301888885362263</v>
      </c>
      <c r="I252" s="3">
        <v>9</v>
      </c>
      <c r="J252" s="3">
        <v>1</v>
      </c>
      <c r="K252" s="2" cm="1">
        <f t="array" ref="K252">IF(C252="","",C252-SUMPRODUCT(($B$1461:$B$1491=$J252)*1,C$1461:C$1491))</f>
        <v>0.2784763290600214</v>
      </c>
      <c r="L252" s="2" cm="1">
        <f t="array" ref="L252">IF(D252="","",D252-SUMPRODUCT(($B$1461:$B$1491=$J252)*1,D$1461:D$1491))</f>
        <v>0.2578927637742261</v>
      </c>
      <c r="M252" s="2" cm="1">
        <f t="array" ref="M252">IF(E252="","",E252-SUMPRODUCT(($B$1461:$B$1491=$J252)*1,E$1461:E$1491))</f>
        <v>0.24050704194730521</v>
      </c>
      <c r="N252" s="2" cm="1">
        <f t="array" ref="N252">IF(F252="","",F252-SUMPRODUCT(($B$1461:$B$1491=$J252)*1,F$1461:F$1491))</f>
        <v>0.25763714844866215</v>
      </c>
      <c r="O252" s="2" cm="1">
        <f t="array" ref="O252">IF(G252="","",G252-SUMPRODUCT(($B$1461:$B$1491=$J252)*1,G$1461:G$1491))</f>
        <v>0.26753574115769396</v>
      </c>
    </row>
    <row r="253" spans="1:15" x14ac:dyDescent="0.55000000000000004">
      <c r="A253" s="3">
        <v>9</v>
      </c>
      <c r="B253" s="3">
        <v>2</v>
      </c>
      <c r="C253" s="2">
        <f>IF(logVir!C253="","",LN(総労働時間!C253))</f>
        <v>8.0715906445767036</v>
      </c>
      <c r="D253" s="2">
        <f>IF(logVir!D253="","",LN(総労働時間!D253))</f>
        <v>8.1521341911063896</v>
      </c>
      <c r="E253" s="2">
        <f>IF(logVir!E253="","",LN(総労働時間!E253))</f>
        <v>8.0091110084261903</v>
      </c>
      <c r="F253" s="2">
        <f>IF(logVir!F253="","",LN(総労働時間!F253))</f>
        <v>8.0180320535689518</v>
      </c>
      <c r="G253" s="2">
        <f>IF(logVir!G253="","",LN(総労働時間!G253))</f>
        <v>8.0410635670846506</v>
      </c>
      <c r="I253" s="3">
        <v>9</v>
      </c>
      <c r="J253" s="3">
        <v>2</v>
      </c>
      <c r="K253" s="2" cm="1">
        <f t="array" ref="K253">IF(C253="","",C253-SUMPRODUCT(($B$1461:$B$1491=$J253)*1,C$1461:C$1491))</f>
        <v>0.84352951075518057</v>
      </c>
      <c r="L253" s="2" cm="1">
        <f t="array" ref="L253">IF(D253="","",D253-SUMPRODUCT(($B$1461:$B$1491=$J253)*1,D$1461:D$1491))</f>
        <v>0.81820121810622837</v>
      </c>
      <c r="M253" s="2" cm="1">
        <f t="array" ref="M253">IF(E253="","",E253-SUMPRODUCT(($B$1461:$B$1491=$J253)*1,E$1461:E$1491))</f>
        <v>0.99981883861102716</v>
      </c>
      <c r="N253" s="2" cm="1">
        <f t="array" ref="N253">IF(F253="","",F253-SUMPRODUCT(($B$1461:$B$1491=$J253)*1,F$1461:F$1491))</f>
        <v>1.0318398395743067</v>
      </c>
      <c r="O253" s="2" cm="1">
        <f t="array" ref="O253">IF(G253="","",G253-SUMPRODUCT(($B$1461:$B$1491=$J253)*1,G$1461:G$1491))</f>
        <v>1.0494402601558921</v>
      </c>
    </row>
    <row r="254" spans="1:15" x14ac:dyDescent="0.55000000000000004">
      <c r="A254" s="3">
        <v>9</v>
      </c>
      <c r="B254" s="3">
        <v>3</v>
      </c>
      <c r="C254" s="2">
        <f>IF(logVir!C254="","",LN(総労働時間!C254))</f>
        <v>10.922491160088024</v>
      </c>
      <c r="D254" s="2">
        <f>IF(logVir!D254="","",LN(総労働時間!D254))</f>
        <v>10.872297328016719</v>
      </c>
      <c r="E254" s="2">
        <f>IF(logVir!E254="","",LN(総労働時間!E254))</f>
        <v>10.846546447276852</v>
      </c>
      <c r="F254" s="2">
        <f>IF(logVir!F254="","",LN(総労働時間!F254))</f>
        <v>10.829564480799185</v>
      </c>
      <c r="G254" s="2">
        <f>IF(logVir!G254="","",LN(総労働時間!G254))</f>
        <v>10.860871803423366</v>
      </c>
      <c r="I254" s="3">
        <v>9</v>
      </c>
      <c r="J254" s="3">
        <v>3</v>
      </c>
      <c r="K254" s="2" cm="1">
        <f t="array" ref="K254">IF(C254="","",C254-SUMPRODUCT(($B$1461:$B$1491=$J254)*1,C$1461:C$1491))</f>
        <v>0.13680895825221739</v>
      </c>
      <c r="L254" s="2" cm="1">
        <f t="array" ref="L254">IF(D254="","",D254-SUMPRODUCT(($B$1461:$B$1491=$J254)*1,D$1461:D$1491))</f>
        <v>0.11160667059148466</v>
      </c>
      <c r="M254" s="2" cm="1">
        <f t="array" ref="M254">IF(E254="","",E254-SUMPRODUCT(($B$1461:$B$1491=$J254)*1,E$1461:E$1491))</f>
        <v>7.5746132497419794E-2</v>
      </c>
      <c r="N254" s="2" cm="1">
        <f t="array" ref="N254">IF(F254="","",F254-SUMPRODUCT(($B$1461:$B$1491=$J254)*1,F$1461:F$1491))</f>
        <v>0.13833575113489616</v>
      </c>
      <c r="O254" s="2" cm="1">
        <f t="array" ref="O254">IF(G254="","",G254-SUMPRODUCT(($B$1461:$B$1491=$J254)*1,G$1461:G$1491))</f>
        <v>0.14049859191100467</v>
      </c>
    </row>
    <row r="255" spans="1:15" x14ac:dyDescent="0.55000000000000004">
      <c r="A255" s="3">
        <v>9</v>
      </c>
      <c r="B255" s="3">
        <v>4</v>
      </c>
      <c r="C255" s="2">
        <f>IF(logVir!C255="","",LN(総労働時間!C255))</f>
        <v>9.5195497017971906</v>
      </c>
      <c r="D255" s="2">
        <f>IF(logVir!D255="","",LN(総労働時間!D255))</f>
        <v>9.2634792224928209</v>
      </c>
      <c r="E255" s="2">
        <f>IF(logVir!E255="","",LN(総労働時間!E255))</f>
        <v>9.1365708226102491</v>
      </c>
      <c r="F255" s="2">
        <f>IF(logVir!F255="","",LN(総労働時間!F255))</f>
        <v>9.0258579094003633</v>
      </c>
      <c r="G255" s="2">
        <f>IF(logVir!G255="","",LN(総労働時間!G255))</f>
        <v>9.0685943754129248</v>
      </c>
      <c r="I255" s="3">
        <v>9</v>
      </c>
      <c r="J255" s="3">
        <v>4</v>
      </c>
      <c r="K255" s="2" cm="1">
        <f t="array" ref="K255">IF(C255="","",C255-SUMPRODUCT(($B$1461:$B$1491=$J255)*1,C$1461:C$1491))</f>
        <v>-5.4324749812769468E-2</v>
      </c>
      <c r="L255" s="2" cm="1">
        <f t="array" ref="L255">IF(D255="","",D255-SUMPRODUCT(($B$1461:$B$1491=$J255)*1,D$1461:D$1491))</f>
        <v>-0.13884412226841469</v>
      </c>
      <c r="M255" s="2" cm="1">
        <f t="array" ref="M255">IF(E255="","",E255-SUMPRODUCT(($B$1461:$B$1491=$J255)*1,E$1461:E$1491))</f>
        <v>-0.19705574595458586</v>
      </c>
      <c r="N255" s="2" cm="1">
        <f t="array" ref="N255">IF(F255="","",F255-SUMPRODUCT(($B$1461:$B$1491=$J255)*1,F$1461:F$1491))</f>
        <v>-0.15932735034545153</v>
      </c>
      <c r="O255" s="2" cm="1">
        <f t="array" ref="O255">IF(G255="","",G255-SUMPRODUCT(($B$1461:$B$1491=$J255)*1,G$1461:G$1491))</f>
        <v>-0.15827176269394272</v>
      </c>
    </row>
    <row r="256" spans="1:15" x14ac:dyDescent="0.55000000000000004">
      <c r="A256" s="3">
        <v>9</v>
      </c>
      <c r="B256" s="3">
        <v>5</v>
      </c>
      <c r="C256" s="2">
        <f>IF(logVir!C256="","",LN(総労働時間!C256))</f>
        <v>9.4517054459220766</v>
      </c>
      <c r="D256" s="2">
        <f>IF(logVir!D256="","",LN(総労働時間!D256))</f>
        <v>9.3708825050135633</v>
      </c>
      <c r="E256" s="2">
        <f>IF(logVir!E256="","",LN(総労働時間!E256))</f>
        <v>9.431166690543602</v>
      </c>
      <c r="F256" s="2">
        <f>IF(logVir!F256="","",LN(総労働時間!F256))</f>
        <v>9.398346916758257</v>
      </c>
      <c r="G256" s="2">
        <f>IF(logVir!G256="","",LN(総労働時間!G256))</f>
        <v>9.4262044428121765</v>
      </c>
      <c r="I256" s="3">
        <v>9</v>
      </c>
      <c r="J256" s="3">
        <v>5</v>
      </c>
      <c r="K256" s="2" cm="1">
        <f t="array" ref="K256">IF(C256="","",C256-SUMPRODUCT(($B$1461:$B$1491=$J256)*1,C$1461:C$1491))</f>
        <v>0.63020661688997137</v>
      </c>
      <c r="L256" s="2" cm="1">
        <f t="array" ref="L256">IF(D256="","",D256-SUMPRODUCT(($B$1461:$B$1491=$J256)*1,D$1461:D$1491))</f>
        <v>0.6026479884601752</v>
      </c>
      <c r="M256" s="2" cm="1">
        <f t="array" ref="M256">IF(E256="","",E256-SUMPRODUCT(($B$1461:$B$1491=$J256)*1,E$1461:E$1491))</f>
        <v>0.62934064794120381</v>
      </c>
      <c r="N256" s="2" cm="1">
        <f t="array" ref="N256">IF(F256="","",F256-SUMPRODUCT(($B$1461:$B$1491=$J256)*1,F$1461:F$1491))</f>
        <v>0.66604692115547337</v>
      </c>
      <c r="O256" s="2" cm="1">
        <f t="array" ref="O256">IF(G256="","",G256-SUMPRODUCT(($B$1461:$B$1491=$J256)*1,G$1461:G$1491))</f>
        <v>0.6459848488831561</v>
      </c>
    </row>
    <row r="257" spans="1:15" x14ac:dyDescent="0.55000000000000004">
      <c r="A257" s="3">
        <v>9</v>
      </c>
      <c r="B257" s="3">
        <v>6</v>
      </c>
      <c r="C257" s="2">
        <f>IF(logVir!C257="","",LN(総労働時間!C257))</f>
        <v>9.6227305280829558</v>
      </c>
      <c r="D257" s="2">
        <f>IF(logVir!D257="","",LN(総労働時間!D257))</f>
        <v>9.619919869804642</v>
      </c>
      <c r="E257" s="2">
        <f>IF(logVir!E257="","",LN(総労働時間!E257))</f>
        <v>9.550360052455467</v>
      </c>
      <c r="F257" s="2">
        <f>IF(logVir!F257="","",LN(総労働時間!F257))</f>
        <v>9.67306006972305</v>
      </c>
      <c r="G257" s="2">
        <f>IF(logVir!G257="","",LN(総労働時間!G257))</f>
        <v>9.7164058279948051</v>
      </c>
      <c r="I257" s="3">
        <v>9</v>
      </c>
      <c r="J257" s="3">
        <v>6</v>
      </c>
      <c r="K257" s="2" cm="1">
        <f t="array" ref="K257">IF(C257="","",C257-SUMPRODUCT(($B$1461:$B$1491=$J257)*1,C$1461:C$1491))</f>
        <v>0.32576031446409637</v>
      </c>
      <c r="L257" s="2" cm="1">
        <f t="array" ref="L257">IF(D257="","",D257-SUMPRODUCT(($B$1461:$B$1491=$J257)*1,D$1461:D$1491))</f>
        <v>0.31206335340988467</v>
      </c>
      <c r="M257" s="2" cm="1">
        <f t="array" ref="M257">IF(E257="","",E257-SUMPRODUCT(($B$1461:$B$1491=$J257)*1,E$1461:E$1491))</f>
        <v>0.2187808331913228</v>
      </c>
      <c r="N257" s="2" cm="1">
        <f t="array" ref="N257">IF(F257="","",F257-SUMPRODUCT(($B$1461:$B$1491=$J257)*1,F$1461:F$1491))</f>
        <v>0.3436254607824818</v>
      </c>
      <c r="O257" s="2" cm="1">
        <f t="array" ref="O257">IF(G257="","",G257-SUMPRODUCT(($B$1461:$B$1491=$J257)*1,G$1461:G$1491))</f>
        <v>0.34891072687923419</v>
      </c>
    </row>
    <row r="258" spans="1:15" x14ac:dyDescent="0.55000000000000004">
      <c r="A258" s="3">
        <v>9</v>
      </c>
      <c r="B258" s="3">
        <v>7</v>
      </c>
      <c r="C258" s="2">
        <f>IF(logVir!C258="","",LN(総労働時間!C258))</f>
        <v>9.607625418961403</v>
      </c>
      <c r="D258" s="2">
        <f>IF(logVir!D258="","",LN(総労働時間!D258))</f>
        <v>9.4365983193211953</v>
      </c>
      <c r="E258" s="2">
        <f>IF(logVir!E258="","",LN(総労働時間!E258))</f>
        <v>9.4659332177869864</v>
      </c>
      <c r="F258" s="2">
        <f>IF(logVir!F258="","",LN(総労働時間!F258))</f>
        <v>9.4625814946440485</v>
      </c>
      <c r="G258" s="2">
        <f>IF(logVir!G258="","",LN(総労働時間!G258))</f>
        <v>9.5275775977506729</v>
      </c>
      <c r="I258" s="3">
        <v>9</v>
      </c>
      <c r="J258" s="3">
        <v>7</v>
      </c>
      <c r="K258" s="2" cm="1">
        <f t="array" ref="K258">IF(C258="","",C258-SUMPRODUCT(($B$1461:$B$1491=$J258)*1,C$1461:C$1491))</f>
        <v>0.38147378772480955</v>
      </c>
      <c r="L258" s="2" cm="1">
        <f t="array" ref="L258">IF(D258="","",D258-SUMPRODUCT(($B$1461:$B$1491=$J258)*1,D$1461:D$1491))</f>
        <v>0.23907273218601865</v>
      </c>
      <c r="M258" s="2" cm="1">
        <f t="array" ref="M258">IF(E258="","",E258-SUMPRODUCT(($B$1461:$B$1491=$J258)*1,E$1461:E$1491))</f>
        <v>0.33100885810284275</v>
      </c>
      <c r="N258" s="2" cm="1">
        <f t="array" ref="N258">IF(F258="","",F258-SUMPRODUCT(($B$1461:$B$1491=$J258)*1,F$1461:F$1491))</f>
        <v>0.38894754974880996</v>
      </c>
      <c r="O258" s="2" cm="1">
        <f t="array" ref="O258">IF(G258="","",G258-SUMPRODUCT(($B$1461:$B$1491=$J258)*1,G$1461:G$1491))</f>
        <v>0.42168738262540728</v>
      </c>
    </row>
    <row r="259" spans="1:15" x14ac:dyDescent="0.55000000000000004">
      <c r="A259" s="3">
        <v>9</v>
      </c>
      <c r="B259" s="3">
        <v>8</v>
      </c>
      <c r="C259" s="2">
        <f>IF(logVir!C259="","",LN(総労働時間!C259))</f>
        <v>9.9570703284231108</v>
      </c>
      <c r="D259" s="2">
        <f>IF(logVir!D259="","",LN(総労働時間!D259))</f>
        <v>9.966458581110464</v>
      </c>
      <c r="E259" s="2">
        <f>IF(logVir!E259="","",LN(総労働時間!E259))</f>
        <v>9.9393727200031741</v>
      </c>
      <c r="F259" s="2">
        <f>IF(logVir!F259="","",LN(総労働時間!F259))</f>
        <v>9.9561396883266404</v>
      </c>
      <c r="G259" s="2">
        <f>IF(logVir!G259="","",LN(総労働時間!G259))</f>
        <v>10.051531630830956</v>
      </c>
      <c r="I259" s="3">
        <v>9</v>
      </c>
      <c r="J259" s="3">
        <v>8</v>
      </c>
      <c r="K259" s="2" cm="1">
        <f t="array" ref="K259">IF(C259="","",C259-SUMPRODUCT(($B$1461:$B$1491=$J259)*1,C$1461:C$1491))</f>
        <v>0.75713648674465261</v>
      </c>
      <c r="L259" s="2" cm="1">
        <f t="array" ref="L259">IF(D259="","",D259-SUMPRODUCT(($B$1461:$B$1491=$J259)*1,D$1461:D$1491))</f>
        <v>0.67856077788005464</v>
      </c>
      <c r="M259" s="2" cm="1">
        <f t="array" ref="M259">IF(E259="","",E259-SUMPRODUCT(($B$1461:$B$1491=$J259)*1,E$1461:E$1491))</f>
        <v>0.64769336158228796</v>
      </c>
      <c r="N259" s="2" cm="1">
        <f t="array" ref="N259">IF(F259="","",F259-SUMPRODUCT(($B$1461:$B$1491=$J259)*1,F$1461:F$1491))</f>
        <v>0.67894189877795341</v>
      </c>
      <c r="O259" s="2" cm="1">
        <f t="array" ref="O259">IF(G259="","",G259-SUMPRODUCT(($B$1461:$B$1491=$J259)*1,G$1461:G$1491))</f>
        <v>0.72387098215765278</v>
      </c>
    </row>
    <row r="260" spans="1:15" x14ac:dyDescent="0.55000000000000004">
      <c r="A260" s="3">
        <v>9</v>
      </c>
      <c r="B260" s="3">
        <v>9</v>
      </c>
      <c r="C260" s="2">
        <f>IF(logVir!C260="","",LN(総労働時間!C260))</f>
        <v>10.509576881665849</v>
      </c>
      <c r="D260" s="2">
        <f>IF(logVir!D260="","",LN(総労働時間!D260))</f>
        <v>10.50408509853381</v>
      </c>
      <c r="E260" s="2">
        <f>IF(logVir!E260="","",LN(総労働時間!E260))</f>
        <v>10.468765821883572</v>
      </c>
      <c r="F260" s="2">
        <f>IF(logVir!F260="","",LN(総労働時間!F260))</f>
        <v>10.414371175348645</v>
      </c>
      <c r="G260" s="2">
        <f>IF(logVir!G260="","",LN(総労働時間!G260))</f>
        <v>10.436131839081991</v>
      </c>
      <c r="I260" s="3">
        <v>9</v>
      </c>
      <c r="J260" s="3">
        <v>9</v>
      </c>
      <c r="K260" s="2" cm="1">
        <f t="array" ref="K260">IF(C260="","",C260-SUMPRODUCT(($B$1461:$B$1491=$J260)*1,C$1461:C$1491))</f>
        <v>0.54039509449521539</v>
      </c>
      <c r="L260" s="2" cm="1">
        <f t="array" ref="L260">IF(D260="","",D260-SUMPRODUCT(($B$1461:$B$1491=$J260)*1,D$1461:D$1491))</f>
        <v>0.57979869886686686</v>
      </c>
      <c r="M260" s="2" cm="1">
        <f t="array" ref="M260">IF(E260="","",E260-SUMPRODUCT(($B$1461:$B$1491=$J260)*1,E$1461:E$1491))</f>
        <v>0.46523503060567961</v>
      </c>
      <c r="N260" s="2" cm="1">
        <f t="array" ref="N260">IF(F260="","",F260-SUMPRODUCT(($B$1461:$B$1491=$J260)*1,F$1461:F$1491))</f>
        <v>0.51700432531204576</v>
      </c>
      <c r="O260" s="2" cm="1">
        <f t="array" ref="O260">IF(G260="","",G260-SUMPRODUCT(($B$1461:$B$1491=$J260)*1,G$1461:G$1491))</f>
        <v>0.49369365994703074</v>
      </c>
    </row>
    <row r="261" spans="1:15" x14ac:dyDescent="0.55000000000000004">
      <c r="A261" s="3">
        <v>9</v>
      </c>
      <c r="B261" s="3">
        <v>10</v>
      </c>
      <c r="C261" s="2">
        <f>IF(logVir!C261="","",LN(総労働時間!C261))</f>
        <v>11.273802824042127</v>
      </c>
      <c r="D261" s="2">
        <f>IF(logVir!D261="","",LN(総労働時間!D261))</f>
        <v>11.217937647950137</v>
      </c>
      <c r="E261" s="2">
        <f>IF(logVir!E261="","",LN(総労働時間!E261))</f>
        <v>11.171814200213587</v>
      </c>
      <c r="F261" s="2">
        <f>IF(logVir!F261="","",LN(総労働時間!F261))</f>
        <v>11.146296351586287</v>
      </c>
      <c r="G261" s="2">
        <f>IF(logVir!G261="","",LN(総労働時間!G261))</f>
        <v>11.255688519449896</v>
      </c>
      <c r="I261" s="3">
        <v>9</v>
      </c>
      <c r="J261" s="3">
        <v>10</v>
      </c>
      <c r="K261" s="2" cm="1">
        <f t="array" ref="K261">IF(C261="","",C261-SUMPRODUCT(($B$1461:$B$1491=$J261)*1,C$1461:C$1491))</f>
        <v>0.80380959507662197</v>
      </c>
      <c r="L261" s="2" cm="1">
        <f t="array" ref="L261">IF(D261="","",D261-SUMPRODUCT(($B$1461:$B$1491=$J261)*1,D$1461:D$1491))</f>
        <v>0.72983830712395381</v>
      </c>
      <c r="M261" s="2" cm="1">
        <f t="array" ref="M261">IF(E261="","",E261-SUMPRODUCT(($B$1461:$B$1491=$J261)*1,E$1461:E$1491))</f>
        <v>0.64402148128520764</v>
      </c>
      <c r="N261" s="2" cm="1">
        <f t="array" ref="N261">IF(F261="","",F261-SUMPRODUCT(($B$1461:$B$1491=$J261)*1,F$1461:F$1491))</f>
        <v>0.68258394428900004</v>
      </c>
      <c r="O261" s="2" cm="1">
        <f t="array" ref="O261">IF(G261="","",G261-SUMPRODUCT(($B$1461:$B$1491=$J261)*1,G$1461:G$1491))</f>
        <v>0.72187438908656532</v>
      </c>
    </row>
    <row r="262" spans="1:15" x14ac:dyDescent="0.55000000000000004">
      <c r="A262" s="3">
        <v>9</v>
      </c>
      <c r="B262" s="3">
        <v>11</v>
      </c>
      <c r="C262" s="2">
        <f>IF(logVir!C262="","",LN(総労働時間!C262))</f>
        <v>9.9661674061663916</v>
      </c>
      <c r="D262" s="2">
        <f>IF(logVir!D262="","",LN(総労働時間!D262))</f>
        <v>9.6212638422487906</v>
      </c>
      <c r="E262" s="2">
        <f>IF(logVir!E262="","",LN(総労働時間!E262))</f>
        <v>9.5285477369891307</v>
      </c>
      <c r="F262" s="2">
        <f>IF(logVir!F262="","",LN(総労働時間!F262))</f>
        <v>9.6298063627232118</v>
      </c>
      <c r="G262" s="2">
        <f>IF(logVir!G262="","",LN(総労働時間!G262))</f>
        <v>9.772790646759308</v>
      </c>
      <c r="I262" s="3">
        <v>9</v>
      </c>
      <c r="J262" s="3">
        <v>11</v>
      </c>
      <c r="K262" s="2" cm="1">
        <f t="array" ref="K262">IF(C262="","",C262-SUMPRODUCT(($B$1461:$B$1491=$J262)*1,C$1461:C$1491))</f>
        <v>0.17347342089272466</v>
      </c>
      <c r="L262" s="2" cm="1">
        <f t="array" ref="L262">IF(D262="","",D262-SUMPRODUCT(($B$1461:$B$1491=$J262)*1,D$1461:D$1491))</f>
        <v>2.3508723741333171E-2</v>
      </c>
      <c r="M262" s="2" cm="1">
        <f t="array" ref="M262">IF(E262="","",E262-SUMPRODUCT(($B$1461:$B$1491=$J262)*1,E$1461:E$1491))</f>
        <v>-5.7485707417942677E-2</v>
      </c>
      <c r="N262" s="2" cm="1">
        <f t="array" ref="N262">IF(F262="","",F262-SUMPRODUCT(($B$1461:$B$1491=$J262)*1,F$1461:F$1491))</f>
        <v>7.8518822989533277E-2</v>
      </c>
      <c r="O262" s="2" cm="1">
        <f t="array" ref="O262">IF(G262="","",G262-SUMPRODUCT(($B$1461:$B$1491=$J262)*1,G$1461:G$1491))</f>
        <v>0.21633324505073759</v>
      </c>
    </row>
    <row r="263" spans="1:15" x14ac:dyDescent="0.55000000000000004">
      <c r="A263" s="3">
        <v>9</v>
      </c>
      <c r="B263" s="3">
        <v>12</v>
      </c>
      <c r="C263" s="2">
        <f>IF(logVir!C263="","",LN(総労働時間!C263))</f>
        <v>10.175183681731442</v>
      </c>
      <c r="D263" s="2">
        <f>IF(logVir!D263="","",LN(総労働時間!D263))</f>
        <v>10.217002992220749</v>
      </c>
      <c r="E263" s="2">
        <f>IF(logVir!E263="","",LN(総労働時間!E263))</f>
        <v>10.081451382152775</v>
      </c>
      <c r="F263" s="2">
        <f>IF(logVir!F263="","",LN(総労働時間!F263))</f>
        <v>10.141625826915936</v>
      </c>
      <c r="G263" s="2">
        <f>IF(logVir!G263="","",LN(総労働時間!G263))</f>
        <v>10.281510283231519</v>
      </c>
      <c r="I263" s="3">
        <v>9</v>
      </c>
      <c r="J263" s="3">
        <v>12</v>
      </c>
      <c r="K263" s="2" cm="1">
        <f t="array" ref="K263">IF(C263="","",C263-SUMPRODUCT(($B$1461:$B$1491=$J263)*1,C$1461:C$1491))</f>
        <v>0.58143764118053198</v>
      </c>
      <c r="L263" s="2" cm="1">
        <f t="array" ref="L263">IF(D263="","",D263-SUMPRODUCT(($B$1461:$B$1491=$J263)*1,D$1461:D$1491))</f>
        <v>0.71198414354799233</v>
      </c>
      <c r="M263" s="2" cm="1">
        <f t="array" ref="M263">IF(E263="","",E263-SUMPRODUCT(($B$1461:$B$1491=$J263)*1,E$1461:E$1491))</f>
        <v>0.59496791945644034</v>
      </c>
      <c r="N263" s="2" cm="1">
        <f t="array" ref="N263">IF(F263="","",F263-SUMPRODUCT(($B$1461:$B$1491=$J263)*1,F$1461:F$1491))</f>
        <v>0.71376272080485492</v>
      </c>
      <c r="O263" s="2" cm="1">
        <f t="array" ref="O263">IF(G263="","",G263-SUMPRODUCT(($B$1461:$B$1491=$J263)*1,G$1461:G$1491))</f>
        <v>0.77229489861531952</v>
      </c>
    </row>
    <row r="264" spans="1:15" x14ac:dyDescent="0.55000000000000004">
      <c r="A264" s="3">
        <v>9</v>
      </c>
      <c r="B264" s="3">
        <v>13</v>
      </c>
      <c r="C264" s="2">
        <f>IF(logVir!C264="","",LN(総労働時間!C264))</f>
        <v>9.8177436327609868</v>
      </c>
      <c r="D264" s="2">
        <f>IF(logVir!D264="","",LN(総労働時間!D264))</f>
        <v>9.1850115880313332</v>
      </c>
      <c r="E264" s="2">
        <f>IF(logVir!E264="","",LN(総労働時間!E264))</f>
        <v>8.8866472822590286</v>
      </c>
      <c r="F264" s="2">
        <f>IF(logVir!F264="","",LN(総労働時間!F264))</f>
        <v>8.8142650271481244</v>
      </c>
      <c r="G264" s="2">
        <f>IF(logVir!G264="","",LN(総労働時間!G264))</f>
        <v>8.8870863304217806</v>
      </c>
      <c r="I264" s="3">
        <v>9</v>
      </c>
      <c r="J264" s="3">
        <v>13</v>
      </c>
      <c r="K264" s="2" cm="1">
        <f t="array" ref="K264">IF(C264="","",C264-SUMPRODUCT(($B$1461:$B$1491=$J264)*1,C$1461:C$1491))</f>
        <v>1.0841011637768521</v>
      </c>
      <c r="L264" s="2" cm="1">
        <f t="array" ref="L264">IF(D264="","",D264-SUMPRODUCT(($B$1461:$B$1491=$J264)*1,D$1461:D$1491))</f>
        <v>1.2497333187026589</v>
      </c>
      <c r="M264" s="2" cm="1">
        <f t="array" ref="M264">IF(E264="","",E264-SUMPRODUCT(($B$1461:$B$1491=$J264)*1,E$1461:E$1491))</f>
        <v>0.89170339782885044</v>
      </c>
      <c r="N264" s="2" cm="1">
        <f t="array" ref="N264">IF(F264="","",F264-SUMPRODUCT(($B$1461:$B$1491=$J264)*1,F$1461:F$1491))</f>
        <v>0.95027426707238494</v>
      </c>
      <c r="O264" s="2" cm="1">
        <f t="array" ref="O264">IF(G264="","",G264-SUMPRODUCT(($B$1461:$B$1491=$J264)*1,G$1461:G$1491))</f>
        <v>1.0664394069579233</v>
      </c>
    </row>
    <row r="265" spans="1:15" x14ac:dyDescent="0.55000000000000004">
      <c r="A265" s="3">
        <v>9</v>
      </c>
      <c r="B265" s="3">
        <v>14</v>
      </c>
      <c r="C265" s="2">
        <f>IF(logVir!C265="","",LN(総労働時間!C265))</f>
        <v>11.260131828716061</v>
      </c>
      <c r="D265" s="2">
        <f>IF(logVir!D265="","",LN(総労働時間!D265))</f>
        <v>11.23609647096098</v>
      </c>
      <c r="E265" s="2">
        <f>IF(logVir!E265="","",LN(総労働時間!E265))</f>
        <v>11.335308426778267</v>
      </c>
      <c r="F265" s="2">
        <f>IF(logVir!F265="","",LN(総労働時間!F265))</f>
        <v>11.372398721196353</v>
      </c>
      <c r="G265" s="2">
        <f>IF(logVir!G265="","",LN(総労働時間!G265))</f>
        <v>11.44720587658988</v>
      </c>
      <c r="I265" s="3">
        <v>9</v>
      </c>
      <c r="J265" s="3">
        <v>14</v>
      </c>
      <c r="K265" s="2" cm="1">
        <f t="array" ref="K265">IF(C265="","",C265-SUMPRODUCT(($B$1461:$B$1491=$J265)*1,C$1461:C$1491))</f>
        <v>1.4364904222240131</v>
      </c>
      <c r="L265" s="2" cm="1">
        <f t="array" ref="L265">IF(D265="","",D265-SUMPRODUCT(($B$1461:$B$1491=$J265)*1,D$1461:D$1491))</f>
        <v>1.3214226345668596</v>
      </c>
      <c r="M265" s="2" cm="1">
        <f t="array" ref="M265">IF(E265="","",E265-SUMPRODUCT(($B$1461:$B$1491=$J265)*1,E$1461:E$1491))</f>
        <v>1.3825403548920594</v>
      </c>
      <c r="N265" s="2" cm="1">
        <f t="array" ref="N265">IF(F265="","",F265-SUMPRODUCT(($B$1461:$B$1491=$J265)*1,F$1461:F$1491))</f>
        <v>1.4756267363255553</v>
      </c>
      <c r="O265" s="2" cm="1">
        <f t="array" ref="O265">IF(G265="","",G265-SUMPRODUCT(($B$1461:$B$1491=$J265)*1,G$1461:G$1491))</f>
        <v>1.5093232047073517</v>
      </c>
    </row>
    <row r="266" spans="1:15" x14ac:dyDescent="0.55000000000000004">
      <c r="A266" s="3">
        <v>9</v>
      </c>
      <c r="B266" s="3">
        <v>15</v>
      </c>
      <c r="C266" s="2">
        <f>IF(logVir!C266="","",LN(総労働時間!C266))</f>
        <v>9.2937282935715952</v>
      </c>
      <c r="D266" s="2">
        <f>IF(logVir!D266="","",LN(総労働時間!D266))</f>
        <v>9.0860336424971777</v>
      </c>
      <c r="E266" s="2">
        <f>IF(logVir!E266="","",LN(総労働時間!E266))</f>
        <v>9.1089812763335178</v>
      </c>
      <c r="F266" s="2">
        <f>IF(logVir!F266="","",LN(総労働時間!F266))</f>
        <v>8.9736623899340238</v>
      </c>
      <c r="G266" s="2">
        <f>IF(logVir!G266="","",LN(総労働時間!G266))</f>
        <v>8.9675822052690481</v>
      </c>
      <c r="I266" s="3">
        <v>9</v>
      </c>
      <c r="J266" s="3">
        <v>15</v>
      </c>
      <c r="K266" s="2" cm="1">
        <f t="array" ref="K266">IF(C266="","",C266-SUMPRODUCT(($B$1461:$B$1491=$J266)*1,C$1461:C$1491))</f>
        <v>4.3183821153897739E-2</v>
      </c>
      <c r="L266" s="2" cm="1">
        <f t="array" ref="L266">IF(D266="","",D266-SUMPRODUCT(($B$1461:$B$1491=$J266)*1,D$1461:D$1491))</f>
        <v>-3.2499571081782364E-2</v>
      </c>
      <c r="M266" s="2" cm="1">
        <f t="array" ref="M266">IF(E266="","",E266-SUMPRODUCT(($B$1461:$B$1491=$J266)*1,E$1461:E$1491))</f>
        <v>5.0770398882885814E-2</v>
      </c>
      <c r="N266" s="2" cm="1">
        <f t="array" ref="N266">IF(F266="","",F266-SUMPRODUCT(($B$1461:$B$1491=$J266)*1,F$1461:F$1491))</f>
        <v>2.2935414837530033E-2</v>
      </c>
      <c r="O266" s="2" cm="1">
        <f t="array" ref="O266">IF(G266="","",G266-SUMPRODUCT(($B$1461:$B$1491=$J266)*1,G$1461:G$1491))</f>
        <v>-1.9882531477390941E-2</v>
      </c>
    </row>
    <row r="267" spans="1:15" x14ac:dyDescent="0.55000000000000004">
      <c r="A267" s="3">
        <v>9</v>
      </c>
      <c r="B267" s="3">
        <v>16</v>
      </c>
      <c r="C267" s="2">
        <f>IF(logVir!C267="","",LN(総労働時間!C267))</f>
        <v>11.219980531806097</v>
      </c>
      <c r="D267" s="2">
        <f>IF(logVir!D267="","",LN(総労働時間!D267))</f>
        <v>11.179019603866484</v>
      </c>
      <c r="E267" s="2">
        <f>IF(logVir!E267="","",LN(総労働時間!E267))</f>
        <v>11.142594286308105</v>
      </c>
      <c r="F267" s="2">
        <f>IF(logVir!F267="","",LN(総労働時間!F267))</f>
        <v>11.09905864418041</v>
      </c>
      <c r="G267" s="2">
        <f>IF(logVir!G267="","",LN(総労働時間!G267))</f>
        <v>11.166282378877915</v>
      </c>
      <c r="I267" s="3">
        <v>9</v>
      </c>
      <c r="J267" s="3">
        <v>16</v>
      </c>
      <c r="K267" s="2" cm="1">
        <f t="array" ref="K267">IF(C267="","",C267-SUMPRODUCT(($B$1461:$B$1491=$J267)*1,C$1461:C$1491))</f>
        <v>0.73330300762719958</v>
      </c>
      <c r="L267" s="2" cm="1">
        <f t="array" ref="L267">IF(D267="","",D267-SUMPRODUCT(($B$1461:$B$1491=$J267)*1,D$1461:D$1491))</f>
        <v>0.70605142467965187</v>
      </c>
      <c r="M267" s="2" cm="1">
        <f t="array" ref="M267">IF(E267="","",E267-SUMPRODUCT(($B$1461:$B$1491=$J267)*1,E$1461:E$1491))</f>
        <v>0.67592582666526724</v>
      </c>
      <c r="N267" s="2" cm="1">
        <f t="array" ref="N267">IF(F267="","",F267-SUMPRODUCT(($B$1461:$B$1491=$J267)*1,F$1461:F$1491))</f>
        <v>0.73242442916147432</v>
      </c>
      <c r="O267" s="2" cm="1">
        <f t="array" ref="O267">IF(G267="","",G267-SUMPRODUCT(($B$1461:$B$1491=$J267)*1,G$1461:G$1491))</f>
        <v>0.74543244471577808</v>
      </c>
    </row>
    <row r="268" spans="1:15" x14ac:dyDescent="0.55000000000000004">
      <c r="A268" s="3">
        <v>9</v>
      </c>
      <c r="B268" s="3">
        <v>17</v>
      </c>
      <c r="C268" s="2">
        <f>IF(logVir!C268="","",LN(総労働時間!C268))</f>
        <v>9.9635877643886559</v>
      </c>
      <c r="D268" s="2">
        <f>IF(logVir!D268="","",LN(総労働時間!D268))</f>
        <v>9.6941185768490996</v>
      </c>
      <c r="E268" s="2">
        <f>IF(logVir!E268="","",LN(総労働時間!E268))</f>
        <v>9.7622527000334056</v>
      </c>
      <c r="F268" s="2">
        <f>IF(logVir!F268="","",LN(総労働時間!F268))</f>
        <v>9.7722980135790998</v>
      </c>
      <c r="G268" s="2">
        <f>IF(logVir!G268="","",LN(総労働時間!G268))</f>
        <v>10.158604379266199</v>
      </c>
      <c r="I268" s="3">
        <v>9</v>
      </c>
      <c r="J268" s="3">
        <v>17</v>
      </c>
      <c r="K268" s="2" cm="1">
        <f t="array" ref="K268">IF(C268="","",C268-SUMPRODUCT(($B$1461:$B$1491=$J268)*1,C$1461:C$1491))</f>
        <v>2.2507872224911907E-2</v>
      </c>
      <c r="L268" s="2" cm="1">
        <f t="array" ref="L268">IF(D268="","",D268-SUMPRODUCT(($B$1461:$B$1491=$J268)*1,D$1461:D$1491))</f>
        <v>-0.16820511351260414</v>
      </c>
      <c r="M268" s="2" cm="1">
        <f t="array" ref="M268">IF(E268="","",E268-SUMPRODUCT(($B$1461:$B$1491=$J268)*1,E$1461:E$1491))</f>
        <v>-8.0007864627747338E-2</v>
      </c>
      <c r="N268" s="2" cm="1">
        <f t="array" ref="N268">IF(F268="","",F268-SUMPRODUCT(($B$1461:$B$1491=$J268)*1,F$1461:F$1491))</f>
        <v>-0.1177905072233969</v>
      </c>
      <c r="O268" s="2" cm="1">
        <f t="array" ref="O268">IF(G268="","",G268-SUMPRODUCT(($B$1461:$B$1491=$J268)*1,G$1461:G$1491))</f>
        <v>0.20747279045708922</v>
      </c>
    </row>
    <row r="269" spans="1:15" x14ac:dyDescent="0.55000000000000004">
      <c r="A269" s="3">
        <v>9</v>
      </c>
      <c r="B269" s="3">
        <v>18</v>
      </c>
      <c r="C269" s="2">
        <f>IF(logVir!C269="","",LN(総労働時間!C269))</f>
        <v>11.830663208199688</v>
      </c>
      <c r="D269" s="2">
        <f>IF(logVir!D269="","",LN(総労働時間!D269))</f>
        <v>11.906277733152411</v>
      </c>
      <c r="E269" s="2">
        <f>IF(logVir!E269="","",LN(総労働時間!E269))</f>
        <v>11.868159670909792</v>
      </c>
      <c r="F269" s="2">
        <f>IF(logVir!F269="","",LN(総労働時間!F269))</f>
        <v>11.814515164584535</v>
      </c>
      <c r="G269" s="2">
        <f>IF(logVir!G269="","",LN(総労働時間!G269))</f>
        <v>11.85554074140884</v>
      </c>
      <c r="I269" s="3">
        <v>9</v>
      </c>
      <c r="J269" s="3">
        <v>18</v>
      </c>
      <c r="K269" s="2" cm="1">
        <f t="array" ref="K269">IF(C269="","",C269-SUMPRODUCT(($B$1461:$B$1491=$J269)*1,C$1461:C$1491))</f>
        <v>-9.6394504429920147E-2</v>
      </c>
      <c r="L269" s="2" cm="1">
        <f t="array" ref="L269">IF(D269="","",D269-SUMPRODUCT(($B$1461:$B$1491=$J269)*1,D$1461:D$1491))</f>
        <v>-1.8137011655126045E-2</v>
      </c>
      <c r="M269" s="2" cm="1">
        <f t="array" ref="M269">IF(E269="","",E269-SUMPRODUCT(($B$1461:$B$1491=$J269)*1,E$1461:E$1491))</f>
        <v>-2.2637945889885103E-2</v>
      </c>
      <c r="N269" s="2" cm="1">
        <f t="array" ref="N269">IF(F269="","",F269-SUMPRODUCT(($B$1461:$B$1491=$J269)*1,F$1461:F$1491))</f>
        <v>-4.4837400092159641E-2</v>
      </c>
      <c r="O269" s="2" cm="1">
        <f t="array" ref="O269">IF(G269="","",G269-SUMPRODUCT(($B$1461:$B$1491=$J269)*1,G$1461:G$1491))</f>
        <v>1.1380838868543464E-2</v>
      </c>
    </row>
    <row r="270" spans="1:15" x14ac:dyDescent="0.55000000000000004">
      <c r="A270" s="3">
        <v>9</v>
      </c>
      <c r="B270" s="3">
        <v>19</v>
      </c>
      <c r="C270" s="2">
        <f>IF(logVir!C270="","",LN(総労働時間!C270))</f>
        <v>11.177934066628916</v>
      </c>
      <c r="D270" s="2">
        <f>IF(logVir!D270="","",LN(総労働時間!D270))</f>
        <v>11.192824535644206</v>
      </c>
      <c r="E270" s="2">
        <f>IF(logVir!E270="","",LN(総労働時間!E270))</f>
        <v>11.093071564735419</v>
      </c>
      <c r="F270" s="2">
        <f>IF(logVir!F270="","",LN(総労働時間!F270))</f>
        <v>11.092205100513898</v>
      </c>
      <c r="G270" s="2">
        <f>IF(logVir!G270="","",LN(総労働時間!G270))</f>
        <v>11.248484657638805</v>
      </c>
      <c r="I270" s="3">
        <v>9</v>
      </c>
      <c r="J270" s="3">
        <v>19</v>
      </c>
      <c r="K270" s="2" cm="1">
        <f t="array" ref="K270">IF(C270="","",C270-SUMPRODUCT(($B$1461:$B$1491=$J270)*1,C$1461:C$1491))</f>
        <v>-5.0288008907816817E-2</v>
      </c>
      <c r="L270" s="2" cm="1">
        <f t="array" ref="L270">IF(D270="","",D270-SUMPRODUCT(($B$1461:$B$1491=$J270)*1,D$1461:D$1491))</f>
        <v>-3.7217112957687704E-2</v>
      </c>
      <c r="M270" s="2" cm="1">
        <f t="array" ref="M270">IF(E270="","",E270-SUMPRODUCT(($B$1461:$B$1491=$J270)*1,E$1461:E$1491))</f>
        <v>-0.10879101861191209</v>
      </c>
      <c r="N270" s="2" cm="1">
        <f t="array" ref="N270">IF(F270="","",F270-SUMPRODUCT(($B$1461:$B$1491=$J270)*1,F$1461:F$1491))</f>
        <v>-9.9769313976635132E-2</v>
      </c>
      <c r="O270" s="2" cm="1">
        <f t="array" ref="O270">IF(G270="","",G270-SUMPRODUCT(($B$1461:$B$1491=$J270)*1,G$1461:G$1491))</f>
        <v>2.1185382406340381E-2</v>
      </c>
    </row>
    <row r="271" spans="1:15" x14ac:dyDescent="0.55000000000000004">
      <c r="A271" s="3">
        <v>9</v>
      </c>
      <c r="B271" s="3">
        <v>20</v>
      </c>
      <c r="C271" s="2">
        <f>IF(logVir!C271="","",LN(総労働時間!C271))</f>
        <v>12.108829574609747</v>
      </c>
      <c r="D271" s="2">
        <f>IF(logVir!D271="","",LN(総労働時間!D271))</f>
        <v>12.067517886365373</v>
      </c>
      <c r="E271" s="2">
        <f>IF(logVir!E271="","",LN(総労働時間!E271))</f>
        <v>12.022693421715619</v>
      </c>
      <c r="F271" s="2">
        <f>IF(logVir!F271="","",LN(総労働時間!F271))</f>
        <v>11.967819344877855</v>
      </c>
      <c r="G271" s="2">
        <f>IF(logVir!G271="","",LN(総労働時間!G271))</f>
        <v>12.060433672651191</v>
      </c>
      <c r="I271" s="3">
        <v>9</v>
      </c>
      <c r="J271" s="3">
        <v>20</v>
      </c>
      <c r="K271" s="2" cm="1">
        <f t="array" ref="K271">IF(C271="","",C271-SUMPRODUCT(($B$1461:$B$1491=$J271)*1,C$1461:C$1491))</f>
        <v>6.1242421761384946E-3</v>
      </c>
      <c r="L271" s="2" cm="1">
        <f t="array" ref="L271">IF(D271="","",D271-SUMPRODUCT(($B$1461:$B$1491=$J271)*1,D$1461:D$1491))</f>
        <v>1.028574166749685E-2</v>
      </c>
      <c r="M271" s="2" cm="1">
        <f t="array" ref="M271">IF(E271="","",E271-SUMPRODUCT(($B$1461:$B$1491=$J271)*1,E$1461:E$1491))</f>
        <v>-1.0717585253239292E-3</v>
      </c>
      <c r="N271" s="2" cm="1">
        <f t="array" ref="N271">IF(F271="","",F271-SUMPRODUCT(($B$1461:$B$1491=$J271)*1,F$1461:F$1491))</f>
        <v>1.9234807677772636E-2</v>
      </c>
      <c r="O271" s="2" cm="1">
        <f t="array" ref="O271">IF(G271="","",G271-SUMPRODUCT(($B$1461:$B$1491=$J271)*1,G$1461:G$1491))</f>
        <v>4.65348400491159E-2</v>
      </c>
    </row>
    <row r="272" spans="1:15" x14ac:dyDescent="0.55000000000000004">
      <c r="A272" s="3">
        <v>9</v>
      </c>
      <c r="B272" s="3">
        <v>21</v>
      </c>
      <c r="C272" s="2">
        <f>IF(logVir!C272="","",LN(総労働時間!C272))</f>
        <v>11.636271692502861</v>
      </c>
      <c r="D272" s="2">
        <f>IF(logVir!D272="","",LN(総労働時間!D272))</f>
        <v>11.609718024168464</v>
      </c>
      <c r="E272" s="2">
        <f>IF(logVir!E272="","",LN(総労働時間!E272))</f>
        <v>11.578646418085212</v>
      </c>
      <c r="F272" s="2">
        <f>IF(logVir!F272="","",LN(総労働時間!F272))</f>
        <v>11.537476213222165</v>
      </c>
      <c r="G272" s="2">
        <f>IF(logVir!G272="","",LN(総労働時間!G272))</f>
        <v>11.741171613056789</v>
      </c>
      <c r="I272" s="3">
        <v>9</v>
      </c>
      <c r="J272" s="3">
        <v>21</v>
      </c>
      <c r="K272" s="2" cm="1">
        <f t="array" ref="K272">IF(C272="","",C272-SUMPRODUCT(($B$1461:$B$1491=$J272)*1,C$1461:C$1491))</f>
        <v>7.5217923416010635E-2</v>
      </c>
      <c r="L272" s="2" cm="1">
        <f t="array" ref="L272">IF(D272="","",D272-SUMPRODUCT(($B$1461:$B$1491=$J272)*1,D$1461:D$1491))</f>
        <v>3.7524804002561751E-2</v>
      </c>
      <c r="M272" s="2" cm="1">
        <f t="array" ref="M272">IF(E272="","",E272-SUMPRODUCT(($B$1461:$B$1491=$J272)*1,E$1461:E$1491))</f>
        <v>3.205230458008046E-2</v>
      </c>
      <c r="N272" s="2" cm="1">
        <f t="array" ref="N272">IF(F272="","",F272-SUMPRODUCT(($B$1461:$B$1491=$J272)*1,F$1461:F$1491))</f>
        <v>4.576394274313067E-2</v>
      </c>
      <c r="O272" s="2" cm="1">
        <f t="array" ref="O272">IF(G272="","",G272-SUMPRODUCT(($B$1461:$B$1491=$J272)*1,G$1461:G$1491))</f>
        <v>0.19580249361109381</v>
      </c>
    </row>
    <row r="273" spans="1:15" x14ac:dyDescent="0.55000000000000004">
      <c r="A273" s="3">
        <v>9</v>
      </c>
      <c r="B273" s="3">
        <v>22</v>
      </c>
      <c r="C273" s="2">
        <f>IF(logVir!C273="","",LN(総労働時間!C273))</f>
        <v>11.617071055753101</v>
      </c>
      <c r="D273" s="2">
        <f>IF(logVir!D273="","",LN(総労働時間!D273))</f>
        <v>11.588527862667586</v>
      </c>
      <c r="E273" s="2">
        <f>IF(logVir!E273="","",LN(総労働時間!E273))</f>
        <v>11.501965815175659</v>
      </c>
      <c r="F273" s="2">
        <f>IF(logVir!F273="","",LN(総労働時間!F273))</f>
        <v>11.365195236745969</v>
      </c>
      <c r="G273" s="2">
        <f>IF(logVir!G273="","",LN(総労働時間!G273))</f>
        <v>11.443403178381718</v>
      </c>
      <c r="I273" s="3">
        <v>9</v>
      </c>
      <c r="J273" s="3">
        <v>22</v>
      </c>
      <c r="K273" s="2" cm="1">
        <f t="array" ref="K273">IF(C273="","",C273-SUMPRODUCT(($B$1461:$B$1491=$J273)*1,C$1461:C$1491))</f>
        <v>7.3832591723395069E-3</v>
      </c>
      <c r="L273" s="2" cm="1">
        <f t="array" ref="L273">IF(D273="","",D273-SUMPRODUCT(($B$1461:$B$1491=$J273)*1,D$1461:D$1491))</f>
        <v>2.0962541778137833E-2</v>
      </c>
      <c r="M273" s="2" cm="1">
        <f t="array" ref="M273">IF(E273="","",E273-SUMPRODUCT(($B$1461:$B$1491=$J273)*1,E$1461:E$1491))</f>
        <v>-3.2105461918050082E-2</v>
      </c>
      <c r="N273" s="2" cm="1">
        <f t="array" ref="N273">IF(F273="","",F273-SUMPRODUCT(($B$1461:$B$1491=$J273)*1,F$1461:F$1491))</f>
        <v>-3.5128496489983618E-2</v>
      </c>
      <c r="O273" s="2" cm="1">
        <f t="array" ref="O273">IF(G273="","",G273-SUMPRODUCT(($B$1461:$B$1491=$J273)*1,G$1461:G$1491))</f>
        <v>6.3942633102987756E-2</v>
      </c>
    </row>
    <row r="274" spans="1:15" x14ac:dyDescent="0.55000000000000004">
      <c r="A274" s="3">
        <v>9</v>
      </c>
      <c r="B274" s="3">
        <v>23</v>
      </c>
      <c r="C274" s="2">
        <f>IF(logVir!C274="","",LN(総労働時間!C274))</f>
        <v>8.2911830360273413</v>
      </c>
      <c r="D274" s="2">
        <f>IF(logVir!D274="","",LN(総労働時間!D274))</f>
        <v>8.1612872992721872</v>
      </c>
      <c r="E274" s="2">
        <f>IF(logVir!E274="","",LN(総労働時間!E274))</f>
        <v>8.2944639754218361</v>
      </c>
      <c r="F274" s="2">
        <f>IF(logVir!F274="","",LN(総労働時間!F274))</f>
        <v>8.2345922008754364</v>
      </c>
      <c r="G274" s="2">
        <f>IF(logVir!G274="","",LN(総労働時間!G274))</f>
        <v>8.3730825989194102</v>
      </c>
      <c r="I274" s="3">
        <v>9</v>
      </c>
      <c r="J274" s="3">
        <v>23</v>
      </c>
      <c r="K274" s="2" cm="1">
        <f t="array" ref="K274">IF(C274="","",C274-SUMPRODUCT(($B$1461:$B$1491=$J274)*1,C$1461:C$1491))</f>
        <v>-0.41984533495682541</v>
      </c>
      <c r="L274" s="2" cm="1">
        <f t="array" ref="L274">IF(D274="","",D274-SUMPRODUCT(($B$1461:$B$1491=$J274)*1,D$1461:D$1491))</f>
        <v>-0.48935113766559901</v>
      </c>
      <c r="M274" s="2" cm="1">
        <f t="array" ref="M274">IF(E274="","",E274-SUMPRODUCT(($B$1461:$B$1491=$J274)*1,E$1461:E$1491))</f>
        <v>-0.48902317814071949</v>
      </c>
      <c r="N274" s="2" cm="1">
        <f t="array" ref="N274">IF(F274="","",F274-SUMPRODUCT(($B$1461:$B$1491=$J274)*1,F$1461:F$1491))</f>
        <v>-0.57124128259414952</v>
      </c>
      <c r="O274" s="2" cm="1">
        <f t="array" ref="O274">IF(G274="","",G274-SUMPRODUCT(($B$1461:$B$1491=$J274)*1,G$1461:G$1491))</f>
        <v>-0.55219837014439932</v>
      </c>
    </row>
    <row r="275" spans="1:15" x14ac:dyDescent="0.55000000000000004">
      <c r="A275" s="3">
        <v>9</v>
      </c>
      <c r="B275" s="3">
        <v>24</v>
      </c>
      <c r="C275" s="2">
        <f>IF(logVir!C275="","",LN(総労働時間!C275))</f>
        <v>9.5932752823086371</v>
      </c>
      <c r="D275" s="2">
        <f>IF(logVir!D275="","",LN(総労働時間!D275))</f>
        <v>9.4234033995516899</v>
      </c>
      <c r="E275" s="2">
        <f>IF(logVir!E275="","",LN(総労働時間!E275))</f>
        <v>9.5610962408495457</v>
      </c>
      <c r="F275" s="2">
        <f>IF(logVir!F275="","",LN(総労働時間!F275))</f>
        <v>9.5213694332934935</v>
      </c>
      <c r="G275" s="2">
        <f>IF(logVir!G275="","",LN(総労働時間!G275))</f>
        <v>9.6243495230792213</v>
      </c>
      <c r="I275" s="3">
        <v>9</v>
      </c>
      <c r="J275" s="3">
        <v>24</v>
      </c>
      <c r="K275" s="2" cm="1">
        <f t="array" ref="K275">IF(C275="","",C275-SUMPRODUCT(($B$1461:$B$1491=$J275)*1,C$1461:C$1491))</f>
        <v>-0.14588440242269662</v>
      </c>
      <c r="L275" s="2" cm="1">
        <f t="array" ref="L275">IF(D275="","",D275-SUMPRODUCT(($B$1461:$B$1491=$J275)*1,D$1461:D$1491))</f>
        <v>-0.22493944801606425</v>
      </c>
      <c r="M275" s="2" cm="1">
        <f t="array" ref="M275">IF(E275="","",E275-SUMPRODUCT(($B$1461:$B$1491=$J275)*1,E$1461:E$1491))</f>
        <v>-0.19114741029689064</v>
      </c>
      <c r="N275" s="2" cm="1">
        <f t="array" ref="N275">IF(F275="","",F275-SUMPRODUCT(($B$1461:$B$1491=$J275)*1,F$1461:F$1491))</f>
        <v>-0.21769948103475123</v>
      </c>
      <c r="O275" s="2" cm="1">
        <f t="array" ref="O275">IF(G275="","",G275-SUMPRODUCT(($B$1461:$B$1491=$J275)*1,G$1461:G$1491))</f>
        <v>-0.21557895798193982</v>
      </c>
    </row>
    <row r="276" spans="1:15" x14ac:dyDescent="0.55000000000000004">
      <c r="A276" s="3">
        <v>9</v>
      </c>
      <c r="B276" s="3">
        <v>25</v>
      </c>
      <c r="C276" s="2">
        <f>IF(logVir!C276="","",LN(総労働時間!C276))</f>
        <v>10.475637281646341</v>
      </c>
      <c r="D276" s="2">
        <f>IF(logVir!D276="","",LN(総労働時間!D276))</f>
        <v>10.319477447425896</v>
      </c>
      <c r="E276" s="2">
        <f>IF(logVir!E276="","",LN(総労働時間!E276))</f>
        <v>10.395954222274858</v>
      </c>
      <c r="F276" s="2">
        <f>IF(logVir!F276="","",LN(総労働時間!F276))</f>
        <v>10.415837450954502</v>
      </c>
      <c r="G276" s="2">
        <f>IF(logVir!G276="","",LN(総労働時間!G276))</f>
        <v>10.413001807161255</v>
      </c>
      <c r="I276" s="3">
        <v>9</v>
      </c>
      <c r="J276" s="3">
        <v>25</v>
      </c>
      <c r="K276" s="2" cm="1">
        <f t="array" ref="K276">IF(C276="","",C276-SUMPRODUCT(($B$1461:$B$1491=$J276)*1,C$1461:C$1491))</f>
        <v>-3.6302661045359841E-2</v>
      </c>
      <c r="L276" s="2" cm="1">
        <f t="array" ref="L276">IF(D276="","",D276-SUMPRODUCT(($B$1461:$B$1491=$J276)*1,D$1461:D$1491))</f>
        <v>-9.4105670697407717E-2</v>
      </c>
      <c r="M276" s="2" cm="1">
        <f t="array" ref="M276">IF(E276="","",E276-SUMPRODUCT(($B$1461:$B$1491=$J276)*1,E$1461:E$1491))</f>
        <v>-3.3456051327114267E-2</v>
      </c>
      <c r="N276" s="2" cm="1">
        <f t="array" ref="N276">IF(F276="","",F276-SUMPRODUCT(($B$1461:$B$1491=$J276)*1,F$1461:F$1491))</f>
        <v>-2.5234905229147842E-2</v>
      </c>
      <c r="O276" s="2" cm="1">
        <f t="array" ref="O276">IF(G276="","",G276-SUMPRODUCT(($B$1461:$B$1491=$J276)*1,G$1461:G$1491))</f>
        <v>3.3663219518492937E-2</v>
      </c>
    </row>
    <row r="277" spans="1:15" x14ac:dyDescent="0.55000000000000004">
      <c r="A277" s="3">
        <v>9</v>
      </c>
      <c r="B277" s="3">
        <v>26</v>
      </c>
      <c r="C277" s="2">
        <f>IF(logVir!C277="","",LN(総労働時間!C277))</f>
        <v>9.6925271751464148</v>
      </c>
      <c r="D277" s="2">
        <f>IF(logVir!D277="","",LN(総労働時間!D277))</f>
        <v>9.694262560123617</v>
      </c>
      <c r="E277" s="2">
        <f>IF(logVir!E277="","",LN(総労働時間!E277))</f>
        <v>9.8119895202621148</v>
      </c>
      <c r="F277" s="2">
        <f>IF(logVir!F277="","",LN(総労働時間!F277))</f>
        <v>9.8874186051843473</v>
      </c>
      <c r="G277" s="2">
        <f>IF(logVir!G277="","",LN(総労働時間!G277))</f>
        <v>9.9714154101565953</v>
      </c>
      <c r="I277" s="3">
        <v>9</v>
      </c>
      <c r="J277" s="3">
        <v>26</v>
      </c>
      <c r="K277" s="2" cm="1">
        <f t="array" ref="K277">IF(C277="","",C277-SUMPRODUCT(($B$1461:$B$1491=$J277)*1,C$1461:C$1491))</f>
        <v>1.0861606617934783E-2</v>
      </c>
      <c r="L277" s="2" cm="1">
        <f t="array" ref="L277">IF(D277="","",D277-SUMPRODUCT(($B$1461:$B$1491=$J277)*1,D$1461:D$1491))</f>
        <v>3.6695147047609566E-3</v>
      </c>
      <c r="M277" s="2" cm="1">
        <f t="array" ref="M277">IF(E277="","",E277-SUMPRODUCT(($B$1461:$B$1491=$J277)*1,E$1461:E$1491))</f>
        <v>-3.5818031414949658E-2</v>
      </c>
      <c r="N277" s="2" cm="1">
        <f t="array" ref="N277">IF(F277="","",F277-SUMPRODUCT(($B$1461:$B$1491=$J277)*1,F$1461:F$1491))</f>
        <v>2.506777917027847E-2</v>
      </c>
      <c r="O277" s="2" cm="1">
        <f t="array" ref="O277">IF(G277="","",G277-SUMPRODUCT(($B$1461:$B$1491=$J277)*1,G$1461:G$1491))</f>
        <v>9.8932408377864434E-2</v>
      </c>
    </row>
    <row r="278" spans="1:15" x14ac:dyDescent="0.55000000000000004">
      <c r="A278" s="3">
        <v>9</v>
      </c>
      <c r="B278" s="3">
        <v>27</v>
      </c>
      <c r="C278" s="2">
        <f>IF(logVir!C278="","",LN(総労働時間!C278))</f>
        <v>11.753454767302546</v>
      </c>
      <c r="D278" s="2">
        <f>IF(logVir!D278="","",LN(総労働時間!D278))</f>
        <v>11.859231144538294</v>
      </c>
      <c r="E278" s="2">
        <f>IF(logVir!E278="","",LN(総労働時間!E278))</f>
        <v>11.909197942394432</v>
      </c>
      <c r="F278" s="2">
        <f>IF(logVir!F278="","",LN(総労働時間!F278))</f>
        <v>11.813814015965519</v>
      </c>
      <c r="G278" s="2">
        <f>IF(logVir!G278="","",LN(総労働時間!G278))</f>
        <v>11.97676046660248</v>
      </c>
      <c r="I278" s="3">
        <v>9</v>
      </c>
      <c r="J278" s="3">
        <v>27</v>
      </c>
      <c r="K278" s="2" cm="1">
        <f t="array" ref="K278">IF(C278="","",C278-SUMPRODUCT(($B$1461:$B$1491=$J278)*1,C$1461:C$1491))</f>
        <v>0.20315422704893038</v>
      </c>
      <c r="L278" s="2" cm="1">
        <f t="array" ref="L278">IF(D278="","",D278-SUMPRODUCT(($B$1461:$B$1491=$J278)*1,D$1461:D$1491))</f>
        <v>0.13477391086256496</v>
      </c>
      <c r="M278" s="2" cm="1">
        <f t="array" ref="M278">IF(E278="","",E278-SUMPRODUCT(($B$1461:$B$1491=$J278)*1,E$1461:E$1491))</f>
        <v>0.13375545676106881</v>
      </c>
      <c r="N278" s="2" cm="1">
        <f t="array" ref="N278">IF(F278="","",F278-SUMPRODUCT(($B$1461:$B$1491=$J278)*1,F$1461:F$1491))</f>
        <v>8.4524720869394443E-2</v>
      </c>
      <c r="O278" s="2" cm="1">
        <f t="array" ref="O278">IF(G278="","",G278-SUMPRODUCT(($B$1461:$B$1491=$J278)*1,G$1461:G$1491))</f>
        <v>0.1297078513581269</v>
      </c>
    </row>
    <row r="279" spans="1:15" x14ac:dyDescent="0.55000000000000004">
      <c r="A279" s="3">
        <v>9</v>
      </c>
      <c r="B279" s="3">
        <v>28</v>
      </c>
      <c r="C279" s="2">
        <f>IF(logVir!C279="","",LN(総労働時間!C279))</f>
        <v>10.977616326602444</v>
      </c>
      <c r="D279" s="2">
        <f>IF(logVir!D279="","",LN(総労働時間!D279))</f>
        <v>11.03483230915891</v>
      </c>
      <c r="E279" s="2">
        <f>IF(logVir!E279="","",LN(総労働時間!E279))</f>
        <v>11.036747149400274</v>
      </c>
      <c r="F279" s="2">
        <f>IF(logVir!F279="","",LN(総労働時間!F279))</f>
        <v>11.022930692080021</v>
      </c>
      <c r="G279" s="2">
        <f>IF(logVir!G279="","",LN(総労働時間!G279))</f>
        <v>11.034080869326964</v>
      </c>
      <c r="I279" s="3">
        <v>9</v>
      </c>
      <c r="J279" s="3">
        <v>28</v>
      </c>
      <c r="K279" s="2" cm="1">
        <f t="array" ref="K279">IF(C279="","",C279-SUMPRODUCT(($B$1461:$B$1491=$J279)*1,C$1461:C$1491))</f>
        <v>-0.17872122111871924</v>
      </c>
      <c r="L279" s="2" cm="1">
        <f t="array" ref="L279">IF(D279="","",D279-SUMPRODUCT(($B$1461:$B$1491=$J279)*1,D$1461:D$1491))</f>
        <v>-0.11836900685622531</v>
      </c>
      <c r="M279" s="2" cm="1">
        <f t="array" ref="M279">IF(E279="","",E279-SUMPRODUCT(($B$1461:$B$1491=$J279)*1,E$1461:E$1491))</f>
        <v>-0.15348348800045919</v>
      </c>
      <c r="N279" s="2" cm="1">
        <f t="array" ref="N279">IF(F279="","",F279-SUMPRODUCT(($B$1461:$B$1491=$J279)*1,F$1461:F$1491))</f>
        <v>-0.15699160839343662</v>
      </c>
      <c r="O279" s="2" cm="1">
        <f t="array" ref="O279">IF(G279="","",G279-SUMPRODUCT(($B$1461:$B$1491=$J279)*1,G$1461:G$1491))</f>
        <v>-0.15751050466484529</v>
      </c>
    </row>
    <row r="280" spans="1:15" x14ac:dyDescent="0.55000000000000004">
      <c r="A280" s="3">
        <v>9</v>
      </c>
      <c r="B280" s="3">
        <v>29</v>
      </c>
      <c r="C280" s="2">
        <f>IF(logVir!C280="","",LN(総労働時間!C280))</f>
        <v>11.16168826625095</v>
      </c>
      <c r="D280" s="2">
        <f>IF(logVir!D280="","",LN(総労働時間!D280))</f>
        <v>11.234947764678697</v>
      </c>
      <c r="E280" s="2">
        <f>IF(logVir!E280="","",LN(総労働時間!E280))</f>
        <v>11.143914270641865</v>
      </c>
      <c r="F280" s="2">
        <f>IF(logVir!F280="","",LN(総労働時間!F280))</f>
        <v>11.21813646614862</v>
      </c>
      <c r="G280" s="2">
        <f>IF(logVir!G280="","",LN(総労働時間!G280))</f>
        <v>11.210957598070692</v>
      </c>
      <c r="I280" s="3">
        <v>9</v>
      </c>
      <c r="J280" s="3">
        <v>29</v>
      </c>
      <c r="K280" s="2" cm="1">
        <f t="array" ref="K280">IF(C280="","",C280-SUMPRODUCT(($B$1461:$B$1491=$J280)*1,C$1461:C$1491))</f>
        <v>3.3264600500755748E-2</v>
      </c>
      <c r="L280" s="2" cm="1">
        <f t="array" ref="L280">IF(D280="","",D280-SUMPRODUCT(($B$1461:$B$1491=$J280)*1,D$1461:D$1491))</f>
        <v>9.5632500139439358E-2</v>
      </c>
      <c r="M280" s="2" cm="1">
        <f t="array" ref="M280">IF(E280="","",E280-SUMPRODUCT(($B$1461:$B$1491=$J280)*1,E$1461:E$1491))</f>
        <v>-6.0753814732130706E-3</v>
      </c>
      <c r="N280" s="2" cm="1">
        <f t="array" ref="N280">IF(F280="","",F280-SUMPRODUCT(($B$1461:$B$1491=$J280)*1,F$1461:F$1491))</f>
        <v>9.1754233797288975E-2</v>
      </c>
      <c r="O280" s="2" cm="1">
        <f t="array" ref="O280">IF(G280="","",G280-SUMPRODUCT(($B$1461:$B$1491=$J280)*1,G$1461:G$1491))</f>
        <v>-8.6885291352221117E-3</v>
      </c>
    </row>
    <row r="281" spans="1:15" x14ac:dyDescent="0.55000000000000004">
      <c r="A281" s="3">
        <v>9</v>
      </c>
      <c r="B281" s="3">
        <v>30</v>
      </c>
      <c r="C281" s="2">
        <f>IF(logVir!C281="","",LN(総労働時間!C281))</f>
        <v>11.988127905729336</v>
      </c>
      <c r="D281" s="2">
        <f>IF(logVir!D281="","",LN(総労働時間!D281))</f>
        <v>12.059193723196989</v>
      </c>
      <c r="E281" s="2">
        <f>IF(logVir!E281="","",LN(総労働時間!E281))</f>
        <v>12.154204118658157</v>
      </c>
      <c r="F281" s="2">
        <f>IF(logVir!F281="","",LN(総労働時間!F281))</f>
        <v>12.168364575465596</v>
      </c>
      <c r="G281" s="2">
        <f>IF(logVir!G281="","",LN(総労働時間!G281))</f>
        <v>12.212883977296173</v>
      </c>
      <c r="I281" s="3">
        <v>9</v>
      </c>
      <c r="J281" s="3">
        <v>30</v>
      </c>
      <c r="K281" s="2" cm="1">
        <f t="array" ref="K281">IF(C281="","",C281-SUMPRODUCT(($B$1461:$B$1491=$J281)*1,C$1461:C$1491))</f>
        <v>-0.12540924323101343</v>
      </c>
      <c r="L281" s="2" cm="1">
        <f t="array" ref="L281">IF(D281="","",D281-SUMPRODUCT(($B$1461:$B$1491=$J281)*1,D$1461:D$1491))</f>
        <v>-0.19924095493202287</v>
      </c>
      <c r="M281" s="2" cm="1">
        <f t="array" ref="M281">IF(E281="","",E281-SUMPRODUCT(($B$1461:$B$1491=$J281)*1,E$1461:E$1491))</f>
        <v>-0.16356738196877885</v>
      </c>
      <c r="N281" s="2" cm="1">
        <f t="array" ref="N281">IF(F281="","",F281-SUMPRODUCT(($B$1461:$B$1491=$J281)*1,F$1461:F$1491))</f>
        <v>-0.11833317989730219</v>
      </c>
      <c r="O281" s="2" cm="1">
        <f t="array" ref="O281">IF(G281="","",G281-SUMPRODUCT(($B$1461:$B$1491=$J281)*1,G$1461:G$1491))</f>
        <v>-0.19144428528325541</v>
      </c>
    </row>
    <row r="282" spans="1:15" x14ac:dyDescent="0.55000000000000004">
      <c r="A282" s="3">
        <v>9</v>
      </c>
      <c r="B282" s="3">
        <v>31</v>
      </c>
      <c r="C282" s="2">
        <f>IF(logVir!C282="","",LN(総労働時間!C282))</f>
        <v>11.856437857693091</v>
      </c>
      <c r="D282" s="2">
        <f>IF(logVir!D282="","",LN(総労働時間!D282))</f>
        <v>11.738028311795739</v>
      </c>
      <c r="E282" s="2">
        <f>IF(logVir!E282="","",LN(総労働時間!E282))</f>
        <v>11.745665041279157</v>
      </c>
      <c r="F282" s="2">
        <f>IF(logVir!F282="","",LN(総労働時間!F282))</f>
        <v>11.658465035010927</v>
      </c>
      <c r="G282" s="2">
        <f>IF(logVir!G282="","",LN(総労働時間!G282))</f>
        <v>11.736291358901591</v>
      </c>
      <c r="I282" s="3">
        <v>9</v>
      </c>
      <c r="J282" s="3">
        <v>31</v>
      </c>
      <c r="K282" s="2" cm="1">
        <f t="array" ref="K282">IF(C282="","",C282-SUMPRODUCT(($B$1461:$B$1491=$J282)*1,C$1461:C$1491))</f>
        <v>7.31790571920925E-2</v>
      </c>
      <c r="L282" s="2" cm="1">
        <f t="array" ref="L282">IF(D282="","",D282-SUMPRODUCT(($B$1461:$B$1491=$J282)*1,D$1461:D$1491))</f>
        <v>4.8882790388164565E-2</v>
      </c>
      <c r="M282" s="2" cm="1">
        <f t="array" ref="M282">IF(E282="","",E282-SUMPRODUCT(($B$1461:$B$1491=$J282)*1,E$1461:E$1491))</f>
        <v>8.7211056273121201E-2</v>
      </c>
      <c r="N282" s="2" cm="1">
        <f t="array" ref="N282">IF(F282="","",F282-SUMPRODUCT(($B$1461:$B$1491=$J282)*1,F$1461:F$1491))</f>
        <v>7.6785714837118491E-2</v>
      </c>
      <c r="O282" s="2" cm="1">
        <f t="array" ref="O282">IF(G282="","",G282-SUMPRODUCT(($B$1461:$B$1491=$J282)*1,G$1461:G$1491))</f>
        <v>0.13355797966094762</v>
      </c>
    </row>
    <row r="283" spans="1:15" x14ac:dyDescent="0.55000000000000004">
      <c r="A283" s="3">
        <v>10</v>
      </c>
      <c r="B283" s="3">
        <v>1</v>
      </c>
      <c r="C283" s="2">
        <f>IF(logVir!C283="","",LN(総労働時間!C283))</f>
        <v>11.517656939103063</v>
      </c>
      <c r="D283" s="2">
        <f>IF(logVir!D283="","",LN(総労働時間!D283))</f>
        <v>11.398527424484884</v>
      </c>
      <c r="E283" s="2">
        <f>IF(logVir!E283="","",LN(総労働時間!E283))</f>
        <v>11.331078093903903</v>
      </c>
      <c r="F283" s="2">
        <f>IF(logVir!F283="","",LN(総労働時間!F283))</f>
        <v>11.256179223699565</v>
      </c>
      <c r="G283" s="2">
        <f>IF(logVir!G283="","",LN(総労働時間!G283))</f>
        <v>11.194841980363641</v>
      </c>
      <c r="I283" s="3">
        <v>10</v>
      </c>
      <c r="J283" s="3">
        <v>1</v>
      </c>
      <c r="K283" s="2" cm="1">
        <f t="array" ref="K283">IF(C283="","",C283-SUMPRODUCT(($B$1461:$B$1491=$J283)*1,C$1461:C$1491))</f>
        <v>0.14814584095470096</v>
      </c>
      <c r="L283" s="2" cm="1">
        <f t="array" ref="L283">IF(D283="","",D283-SUMPRODUCT(($B$1461:$B$1491=$J283)*1,D$1461:D$1491))</f>
        <v>0.15083048807673016</v>
      </c>
      <c r="M283" s="2" cm="1">
        <f t="array" ref="M283">IF(E283="","",E283-SUMPRODUCT(($B$1461:$B$1491=$J283)*1,E$1461:E$1491))</f>
        <v>0.15509306126006805</v>
      </c>
      <c r="N283" s="2" cm="1">
        <f t="array" ref="N283">IF(F283="","",F283-SUMPRODUCT(($B$1461:$B$1491=$J283)*1,F$1461:F$1491))</f>
        <v>0.144365645029497</v>
      </c>
      <c r="O283" s="2" cm="1">
        <f t="array" ref="O283">IF(G283="","",G283-SUMPRODUCT(($B$1461:$B$1491=$J283)*1,G$1461:G$1491))</f>
        <v>0.16048883615907172</v>
      </c>
    </row>
    <row r="284" spans="1:15" x14ac:dyDescent="0.55000000000000004">
      <c r="A284" s="3">
        <v>10</v>
      </c>
      <c r="B284" s="3">
        <v>2</v>
      </c>
      <c r="C284" s="2">
        <f>IF(logVir!C284="","",LN(総労働時間!C284))</f>
        <v>7.1131258738375429</v>
      </c>
      <c r="D284" s="2">
        <f>IF(logVir!D284="","",LN(総労働時間!D284))</f>
        <v>6.7124349958337328</v>
      </c>
      <c r="E284" s="2">
        <f>IF(logVir!E284="","",LN(総労働時間!E284))</f>
        <v>6.5223124048665833</v>
      </c>
      <c r="F284" s="2">
        <f>IF(logVir!F284="","",LN(総労働時間!F284))</f>
        <v>6.803897494416578</v>
      </c>
      <c r="G284" s="2">
        <f>IF(logVir!G284="","",LN(総労働時間!G284))</f>
        <v>6.8376774935276767</v>
      </c>
      <c r="I284" s="3">
        <v>10</v>
      </c>
      <c r="J284" s="3">
        <v>2</v>
      </c>
      <c r="K284" s="2" cm="1">
        <f t="array" ref="K284">IF(C284="","",C284-SUMPRODUCT(($B$1461:$B$1491=$J284)*1,C$1461:C$1491))</f>
        <v>-0.11493525998398013</v>
      </c>
      <c r="L284" s="2" cm="1">
        <f t="array" ref="L284">IF(D284="","",D284-SUMPRODUCT(($B$1461:$B$1491=$J284)*1,D$1461:D$1491))</f>
        <v>-0.62149797716642841</v>
      </c>
      <c r="M284" s="2" cm="1">
        <f t="array" ref="M284">IF(E284="","",E284-SUMPRODUCT(($B$1461:$B$1491=$J284)*1,E$1461:E$1491))</f>
        <v>-0.48697976494857986</v>
      </c>
      <c r="N284" s="2" cm="1">
        <f t="array" ref="N284">IF(F284="","",F284-SUMPRODUCT(($B$1461:$B$1491=$J284)*1,F$1461:F$1491))</f>
        <v>-0.18229471957806709</v>
      </c>
      <c r="O284" s="2" cm="1">
        <f t="array" ref="O284">IF(G284="","",G284-SUMPRODUCT(($B$1461:$B$1491=$J284)*1,G$1461:G$1491))</f>
        <v>-0.15394581340108182</v>
      </c>
    </row>
    <row r="285" spans="1:15" x14ac:dyDescent="0.55000000000000004">
      <c r="A285" s="3">
        <v>10</v>
      </c>
      <c r="B285" s="3">
        <v>3</v>
      </c>
      <c r="C285" s="2">
        <f>IF(logVir!C285="","",LN(総労働時間!C285))</f>
        <v>11.05590440344591</v>
      </c>
      <c r="D285" s="2">
        <f>IF(logVir!D285="","",LN(総労働時間!D285))</f>
        <v>11.150073776026348</v>
      </c>
      <c r="E285" s="2">
        <f>IF(logVir!E285="","",LN(総労働時間!E285))</f>
        <v>11.187446381168956</v>
      </c>
      <c r="F285" s="2">
        <f>IF(logVir!F285="","",LN(総労働時間!F285))</f>
        <v>11.12262906939865</v>
      </c>
      <c r="G285" s="2">
        <f>IF(logVir!G285="","",LN(総労働時間!G285))</f>
        <v>11.176779813030112</v>
      </c>
      <c r="I285" s="3">
        <v>10</v>
      </c>
      <c r="J285" s="3">
        <v>3</v>
      </c>
      <c r="K285" s="2" cm="1">
        <f t="array" ref="K285">IF(C285="","",C285-SUMPRODUCT(($B$1461:$B$1491=$J285)*1,C$1461:C$1491))</f>
        <v>0.27022220161010324</v>
      </c>
      <c r="L285" s="2" cm="1">
        <f t="array" ref="L285">IF(D285="","",D285-SUMPRODUCT(($B$1461:$B$1491=$J285)*1,D$1461:D$1491))</f>
        <v>0.38938311860111341</v>
      </c>
      <c r="M285" s="2" cm="1">
        <f t="array" ref="M285">IF(E285="","",E285-SUMPRODUCT(($B$1461:$B$1491=$J285)*1,E$1461:E$1491))</f>
        <v>0.41664606638952328</v>
      </c>
      <c r="N285" s="2" cm="1">
        <f t="array" ref="N285">IF(F285="","",F285-SUMPRODUCT(($B$1461:$B$1491=$J285)*1,F$1461:F$1491))</f>
        <v>0.43140033973436154</v>
      </c>
      <c r="O285" s="2" cm="1">
        <f t="array" ref="O285">IF(G285="","",G285-SUMPRODUCT(($B$1461:$B$1491=$J285)*1,G$1461:G$1491))</f>
        <v>0.45640660151775059</v>
      </c>
    </row>
    <row r="286" spans="1:15" x14ac:dyDescent="0.55000000000000004">
      <c r="A286" s="3">
        <v>10</v>
      </c>
      <c r="B286" s="3">
        <v>4</v>
      </c>
      <c r="C286" s="2">
        <f>IF(logVir!C286="","",LN(総労働時間!C286))</f>
        <v>9.6675557703071267</v>
      </c>
      <c r="D286" s="2">
        <f>IF(logVir!D286="","",LN(総労働時間!D286))</f>
        <v>9.4114718186750359</v>
      </c>
      <c r="E286" s="2">
        <f>IF(logVir!E286="","",LN(総労働時間!E286))</f>
        <v>9.4095994863066785</v>
      </c>
      <c r="F286" s="2">
        <f>IF(logVir!F286="","",LN(総労働時間!F286))</f>
        <v>9.181056122523934</v>
      </c>
      <c r="G286" s="2">
        <f>IF(logVir!G286="","",LN(総労働時間!G286))</f>
        <v>9.2485416563191034</v>
      </c>
      <c r="I286" s="3">
        <v>10</v>
      </c>
      <c r="J286" s="3">
        <v>4</v>
      </c>
      <c r="K286" s="2" cm="1">
        <f t="array" ref="K286">IF(C286="","",C286-SUMPRODUCT(($B$1461:$B$1491=$J286)*1,C$1461:C$1491))</f>
        <v>9.368131869716656E-2</v>
      </c>
      <c r="L286" s="2" cm="1">
        <f t="array" ref="L286">IF(D286="","",D286-SUMPRODUCT(($B$1461:$B$1491=$J286)*1,D$1461:D$1491))</f>
        <v>9.148473913800359E-3</v>
      </c>
      <c r="M286" s="2" cm="1">
        <f t="array" ref="M286">IF(E286="","",E286-SUMPRODUCT(($B$1461:$B$1491=$J286)*1,E$1461:E$1491))</f>
        <v>7.597291774184356E-2</v>
      </c>
      <c r="N286" s="2" cm="1">
        <f t="array" ref="N286">IF(F286="","",F286-SUMPRODUCT(($B$1461:$B$1491=$J286)*1,F$1461:F$1491))</f>
        <v>-4.1291372218807965E-3</v>
      </c>
      <c r="O286" s="2" cm="1">
        <f t="array" ref="O286">IF(G286="","",G286-SUMPRODUCT(($B$1461:$B$1491=$J286)*1,G$1461:G$1491))</f>
        <v>2.16755182122359E-2</v>
      </c>
    </row>
    <row r="287" spans="1:15" x14ac:dyDescent="0.55000000000000004">
      <c r="A287" s="3">
        <v>10</v>
      </c>
      <c r="B287" s="3">
        <v>5</v>
      </c>
      <c r="C287" s="2">
        <f>IF(logVir!C287="","",LN(総労働時間!C287))</f>
        <v>8.7211456417409838</v>
      </c>
      <c r="D287" s="2">
        <f>IF(logVir!D287="","",LN(総労働時間!D287))</f>
        <v>8.5312401954472143</v>
      </c>
      <c r="E287" s="2">
        <f>IF(logVir!E287="","",LN(総労働時間!E287))</f>
        <v>8.7224410946107334</v>
      </c>
      <c r="F287" s="2">
        <f>IF(logVir!F287="","",LN(総労働時間!F287))</f>
        <v>8.7127374506645037</v>
      </c>
      <c r="G287" s="2">
        <f>IF(logVir!G287="","",LN(総労働時間!G287))</f>
        <v>8.7738734172332169</v>
      </c>
      <c r="I287" s="3">
        <v>10</v>
      </c>
      <c r="J287" s="3">
        <v>5</v>
      </c>
      <c r="K287" s="2" cm="1">
        <f t="array" ref="K287">IF(C287="","",C287-SUMPRODUCT(($B$1461:$B$1491=$J287)*1,C$1461:C$1491))</f>
        <v>-0.10035318729112142</v>
      </c>
      <c r="L287" s="2" cm="1">
        <f t="array" ref="L287">IF(D287="","",D287-SUMPRODUCT(($B$1461:$B$1491=$J287)*1,D$1461:D$1491))</f>
        <v>-0.2369943211061738</v>
      </c>
      <c r="M287" s="2" cm="1">
        <f t="array" ref="M287">IF(E287="","",E287-SUMPRODUCT(($B$1461:$B$1491=$J287)*1,E$1461:E$1491))</f>
        <v>-7.9384947991664845E-2</v>
      </c>
      <c r="N287" s="2" cm="1">
        <f t="array" ref="N287">IF(F287="","",F287-SUMPRODUCT(($B$1461:$B$1491=$J287)*1,F$1461:F$1491))</f>
        <v>-1.9562544938279913E-2</v>
      </c>
      <c r="O287" s="2" cm="1">
        <f t="array" ref="O287">IF(G287="","",G287-SUMPRODUCT(($B$1461:$B$1491=$J287)*1,G$1461:G$1491))</f>
        <v>-6.3461766958035071E-3</v>
      </c>
    </row>
    <row r="288" spans="1:15" x14ac:dyDescent="0.55000000000000004">
      <c r="A288" s="3">
        <v>10</v>
      </c>
      <c r="B288" s="3">
        <v>6</v>
      </c>
      <c r="C288" s="2">
        <f>IF(logVir!C288="","",LN(総労働時間!C288))</f>
        <v>9.7563839876008132</v>
      </c>
      <c r="D288" s="2">
        <f>IF(logVir!D288="","",LN(総労働時間!D288))</f>
        <v>9.7343025080229744</v>
      </c>
      <c r="E288" s="2">
        <f>IF(logVir!E288="","",LN(総労働時間!E288))</f>
        <v>10.011396707128124</v>
      </c>
      <c r="F288" s="2">
        <f>IF(logVir!F288="","",LN(総労働時間!F288))</f>
        <v>9.9421754772455699</v>
      </c>
      <c r="G288" s="2">
        <f>IF(logVir!G288="","",LN(総労働時間!G288))</f>
        <v>10.044285459296232</v>
      </c>
      <c r="I288" s="3">
        <v>10</v>
      </c>
      <c r="J288" s="3">
        <v>6</v>
      </c>
      <c r="K288" s="2" cm="1">
        <f t="array" ref="K288">IF(C288="","",C288-SUMPRODUCT(($B$1461:$B$1491=$J288)*1,C$1461:C$1491))</f>
        <v>0.45941377398195371</v>
      </c>
      <c r="L288" s="2" cm="1">
        <f t="array" ref="L288">IF(D288="","",D288-SUMPRODUCT(($B$1461:$B$1491=$J288)*1,D$1461:D$1491))</f>
        <v>0.42644599162821706</v>
      </c>
      <c r="M288" s="2" cm="1">
        <f t="array" ref="M288">IF(E288="","",E288-SUMPRODUCT(($B$1461:$B$1491=$J288)*1,E$1461:E$1491))</f>
        <v>0.67981748786398022</v>
      </c>
      <c r="N288" s="2" cm="1">
        <f t="array" ref="N288">IF(F288="","",F288-SUMPRODUCT(($B$1461:$B$1491=$J288)*1,F$1461:F$1491))</f>
        <v>0.61274086830500174</v>
      </c>
      <c r="O288" s="2" cm="1">
        <f t="array" ref="O288">IF(G288="","",G288-SUMPRODUCT(($B$1461:$B$1491=$J288)*1,G$1461:G$1491))</f>
        <v>0.67679035818066069</v>
      </c>
    </row>
    <row r="289" spans="1:15" x14ac:dyDescent="0.55000000000000004">
      <c r="A289" s="3">
        <v>10</v>
      </c>
      <c r="B289" s="3">
        <v>7</v>
      </c>
      <c r="C289" s="2">
        <f>IF(logVir!C289="","",LN(総労働時間!C289))</f>
        <v>9.0409973431200044</v>
      </c>
      <c r="D289" s="2">
        <f>IF(logVir!D289="","",LN(総労働時間!D289))</f>
        <v>8.9872618880061754</v>
      </c>
      <c r="E289" s="2">
        <f>IF(logVir!E289="","",LN(総労働時間!E289))</f>
        <v>9.0365445105196684</v>
      </c>
      <c r="F289" s="2">
        <f>IF(logVir!F289="","",LN(総労働時間!F289))</f>
        <v>8.9301463817527633</v>
      </c>
      <c r="G289" s="2">
        <f>IF(logVir!G289="","",LN(総労働時間!G289))</f>
        <v>9.0541775626150578</v>
      </c>
      <c r="I289" s="3">
        <v>10</v>
      </c>
      <c r="J289" s="3">
        <v>7</v>
      </c>
      <c r="K289" s="2" cm="1">
        <f t="array" ref="K289">IF(C289="","",C289-SUMPRODUCT(($B$1461:$B$1491=$J289)*1,C$1461:C$1491))</f>
        <v>-0.18515428811658907</v>
      </c>
      <c r="L289" s="2" cm="1">
        <f t="array" ref="L289">IF(D289="","",D289-SUMPRODUCT(($B$1461:$B$1491=$J289)*1,D$1461:D$1491))</f>
        <v>-0.21026369912900122</v>
      </c>
      <c r="M289" s="2" cm="1">
        <f t="array" ref="M289">IF(E289="","",E289-SUMPRODUCT(($B$1461:$B$1491=$J289)*1,E$1461:E$1491))</f>
        <v>-9.8379849164475175E-2</v>
      </c>
      <c r="N289" s="2" cm="1">
        <f t="array" ref="N289">IF(F289="","",F289-SUMPRODUCT(($B$1461:$B$1491=$J289)*1,F$1461:F$1491))</f>
        <v>-0.14348756314247524</v>
      </c>
      <c r="O289" s="2" cm="1">
        <f t="array" ref="O289">IF(G289="","",G289-SUMPRODUCT(($B$1461:$B$1491=$J289)*1,G$1461:G$1491))</f>
        <v>-5.1712652510207846E-2</v>
      </c>
    </row>
    <row r="290" spans="1:15" x14ac:dyDescent="0.55000000000000004">
      <c r="A290" s="3">
        <v>10</v>
      </c>
      <c r="B290" s="3">
        <v>8</v>
      </c>
      <c r="C290" s="2">
        <f>IF(logVir!C290="","",LN(総労働時間!C290))</f>
        <v>9.5764597752751115</v>
      </c>
      <c r="D290" s="2">
        <f>IF(logVir!D290="","",LN(総労働時間!D290))</f>
        <v>9.6416055104488763</v>
      </c>
      <c r="E290" s="2">
        <f>IF(logVir!E290="","",LN(総労働時間!E290))</f>
        <v>9.8675420232345843</v>
      </c>
      <c r="F290" s="2">
        <f>IF(logVir!F290="","",LN(総労働時間!F290))</f>
        <v>9.7502151456789274</v>
      </c>
      <c r="G290" s="2">
        <f>IF(logVir!G290="","",LN(総労働時間!G290))</f>
        <v>9.9373160016089148</v>
      </c>
      <c r="I290" s="3">
        <v>10</v>
      </c>
      <c r="J290" s="3">
        <v>8</v>
      </c>
      <c r="K290" s="2" cm="1">
        <f t="array" ref="K290">IF(C290="","",C290-SUMPRODUCT(($B$1461:$B$1491=$J290)*1,C$1461:C$1491))</f>
        <v>0.37652593359665332</v>
      </c>
      <c r="L290" s="2" cm="1">
        <f t="array" ref="L290">IF(D290="","",D290-SUMPRODUCT(($B$1461:$B$1491=$J290)*1,D$1461:D$1491))</f>
        <v>0.35370770721846689</v>
      </c>
      <c r="M290" s="2" cm="1">
        <f t="array" ref="M290">IF(E290="","",E290-SUMPRODUCT(($B$1461:$B$1491=$J290)*1,E$1461:E$1491))</f>
        <v>0.57586266481369819</v>
      </c>
      <c r="N290" s="2" cm="1">
        <f t="array" ref="N290">IF(F290="","",F290-SUMPRODUCT(($B$1461:$B$1491=$J290)*1,F$1461:F$1491))</f>
        <v>0.47301735613024043</v>
      </c>
      <c r="O290" s="2" cm="1">
        <f t="array" ref="O290">IF(G290="","",G290-SUMPRODUCT(($B$1461:$B$1491=$J290)*1,G$1461:G$1491))</f>
        <v>0.60965535293561146</v>
      </c>
    </row>
    <row r="291" spans="1:15" x14ac:dyDescent="0.55000000000000004">
      <c r="A291" s="3">
        <v>10</v>
      </c>
      <c r="B291" s="3">
        <v>9</v>
      </c>
      <c r="C291" s="2">
        <f>IF(logVir!C291="","",LN(総労働時間!C291))</f>
        <v>10.652506340592705</v>
      </c>
      <c r="D291" s="2">
        <f>IF(logVir!D291="","",LN(総労働時間!D291))</f>
        <v>10.583700939417703</v>
      </c>
      <c r="E291" s="2">
        <f>IF(logVir!E291="","",LN(総労働時間!E291))</f>
        <v>10.732084945578578</v>
      </c>
      <c r="F291" s="2">
        <f>IF(logVir!F291="","",LN(総労働時間!F291))</f>
        <v>10.586600651051738</v>
      </c>
      <c r="G291" s="2">
        <f>IF(logVir!G291="","",LN(総労働時間!G291))</f>
        <v>10.689031990726219</v>
      </c>
      <c r="I291" s="3">
        <v>10</v>
      </c>
      <c r="J291" s="3">
        <v>9</v>
      </c>
      <c r="K291" s="2" cm="1">
        <f t="array" ref="K291">IF(C291="","",C291-SUMPRODUCT(($B$1461:$B$1491=$J291)*1,C$1461:C$1491))</f>
        <v>0.68332455342207155</v>
      </c>
      <c r="L291" s="2" cm="1">
        <f t="array" ref="L291">IF(D291="","",D291-SUMPRODUCT(($B$1461:$B$1491=$J291)*1,D$1461:D$1491))</f>
        <v>0.65941453975075959</v>
      </c>
      <c r="M291" s="2" cm="1">
        <f t="array" ref="M291">IF(E291="","",E291-SUMPRODUCT(($B$1461:$B$1491=$J291)*1,E$1461:E$1491))</f>
        <v>0.72855415430068504</v>
      </c>
      <c r="N291" s="2" cm="1">
        <f t="array" ref="N291">IF(F291="","",F291-SUMPRODUCT(($B$1461:$B$1491=$J291)*1,F$1461:F$1491))</f>
        <v>0.68923380101513843</v>
      </c>
      <c r="O291" s="2" cm="1">
        <f t="array" ref="O291">IF(G291="","",G291-SUMPRODUCT(($B$1461:$B$1491=$J291)*1,G$1461:G$1491))</f>
        <v>0.74659381159125893</v>
      </c>
    </row>
    <row r="292" spans="1:15" x14ac:dyDescent="0.55000000000000004">
      <c r="A292" s="3">
        <v>10</v>
      </c>
      <c r="B292" s="3">
        <v>10</v>
      </c>
      <c r="C292" s="2">
        <f>IF(logVir!C292="","",LN(総労働時間!C292))</f>
        <v>11.088694243389071</v>
      </c>
      <c r="D292" s="2">
        <f>IF(logVir!D292="","",LN(総労働時間!D292))</f>
        <v>11.083349894260072</v>
      </c>
      <c r="E292" s="2">
        <f>IF(logVir!E292="","",LN(総労働時間!E292))</f>
        <v>11.188648353463295</v>
      </c>
      <c r="F292" s="2">
        <f>IF(logVir!F292="","",LN(総労働時間!F292))</f>
        <v>11.047756144387535</v>
      </c>
      <c r="G292" s="2">
        <f>IF(logVir!G292="","",LN(総労働時間!G292))</f>
        <v>11.18756253868453</v>
      </c>
      <c r="I292" s="3">
        <v>10</v>
      </c>
      <c r="J292" s="3">
        <v>10</v>
      </c>
      <c r="K292" s="2" cm="1">
        <f t="array" ref="K292">IF(C292="","",C292-SUMPRODUCT(($B$1461:$B$1491=$J292)*1,C$1461:C$1491))</f>
        <v>0.61870101442356606</v>
      </c>
      <c r="L292" s="2" cm="1">
        <f t="array" ref="L292">IF(D292="","",D292-SUMPRODUCT(($B$1461:$B$1491=$J292)*1,D$1461:D$1491))</f>
        <v>0.595250553433889</v>
      </c>
      <c r="M292" s="2" cm="1">
        <f t="array" ref="M292">IF(E292="","",E292-SUMPRODUCT(($B$1461:$B$1491=$J292)*1,E$1461:E$1491))</f>
        <v>0.66085563453491503</v>
      </c>
      <c r="N292" s="2" cm="1">
        <f t="array" ref="N292">IF(F292="","",F292-SUMPRODUCT(($B$1461:$B$1491=$J292)*1,F$1461:F$1491))</f>
        <v>0.58404373709024782</v>
      </c>
      <c r="O292" s="2" cm="1">
        <f t="array" ref="O292">IF(G292="","",G292-SUMPRODUCT(($B$1461:$B$1491=$J292)*1,G$1461:G$1491))</f>
        <v>0.65374840832119929</v>
      </c>
    </row>
    <row r="293" spans="1:15" x14ac:dyDescent="0.55000000000000004">
      <c r="A293" s="3">
        <v>10</v>
      </c>
      <c r="B293" s="3">
        <v>11</v>
      </c>
      <c r="C293" s="2">
        <f>IF(logVir!C293="","",LN(総労働時間!C293))</f>
        <v>10.439513999084838</v>
      </c>
      <c r="D293" s="2">
        <f>IF(logVir!D293="","",LN(総労働時間!D293))</f>
        <v>10.097711980737357</v>
      </c>
      <c r="E293" s="2">
        <f>IF(logVir!E293="","",LN(総労働時間!E293))</f>
        <v>10.040605743780233</v>
      </c>
      <c r="F293" s="2">
        <f>IF(logVir!F293="","",LN(総労働時間!F293))</f>
        <v>9.9542963614602549</v>
      </c>
      <c r="G293" s="2">
        <f>IF(logVir!G293="","",LN(総労働時間!G293))</f>
        <v>10.093790865724637</v>
      </c>
      <c r="I293" s="3">
        <v>10</v>
      </c>
      <c r="J293" s="3">
        <v>11</v>
      </c>
      <c r="K293" s="2" cm="1">
        <f t="array" ref="K293">IF(C293="","",C293-SUMPRODUCT(($B$1461:$B$1491=$J293)*1,C$1461:C$1491))</f>
        <v>0.64682001381117082</v>
      </c>
      <c r="L293" s="2" cm="1">
        <f t="array" ref="L293">IF(D293="","",D293-SUMPRODUCT(($B$1461:$B$1491=$J293)*1,D$1461:D$1491))</f>
        <v>0.4999568622298991</v>
      </c>
      <c r="M293" s="2" cm="1">
        <f t="array" ref="M293">IF(E293="","",E293-SUMPRODUCT(($B$1461:$B$1491=$J293)*1,E$1461:E$1491))</f>
        <v>0.45457229937315979</v>
      </c>
      <c r="N293" s="2" cm="1">
        <f t="array" ref="N293">IF(F293="","",F293-SUMPRODUCT(($B$1461:$B$1491=$J293)*1,F$1461:F$1491))</f>
        <v>0.40300882172657637</v>
      </c>
      <c r="O293" s="2" cm="1">
        <f t="array" ref="O293">IF(G293="","",G293-SUMPRODUCT(($B$1461:$B$1491=$J293)*1,G$1461:G$1491))</f>
        <v>0.53733346401606674</v>
      </c>
    </row>
    <row r="294" spans="1:15" x14ac:dyDescent="0.55000000000000004">
      <c r="A294" s="3">
        <v>10</v>
      </c>
      <c r="B294" s="3">
        <v>12</v>
      </c>
      <c r="C294" s="2">
        <f>IF(logVir!C294="","",LN(総労働時間!C294))</f>
        <v>10.671139656097775</v>
      </c>
      <c r="D294" s="2">
        <f>IF(logVir!D294="","",LN(総労働時間!D294))</f>
        <v>10.552628561982054</v>
      </c>
      <c r="E294" s="2">
        <f>IF(logVir!E294="","",LN(総労働時間!E294))</f>
        <v>10.529740012991336</v>
      </c>
      <c r="F294" s="2">
        <f>IF(logVir!F294="","",LN(総労働時間!F294))</f>
        <v>10.429357879064302</v>
      </c>
      <c r="G294" s="2">
        <f>IF(logVir!G294="","",LN(総労働時間!G294))</f>
        <v>10.560583079170129</v>
      </c>
      <c r="I294" s="3">
        <v>10</v>
      </c>
      <c r="J294" s="3">
        <v>12</v>
      </c>
      <c r="K294" s="2" cm="1">
        <f t="array" ref="K294">IF(C294="","",C294-SUMPRODUCT(($B$1461:$B$1491=$J294)*1,C$1461:C$1491))</f>
        <v>1.0773936155468657</v>
      </c>
      <c r="L294" s="2" cm="1">
        <f t="array" ref="L294">IF(D294="","",D294-SUMPRODUCT(($B$1461:$B$1491=$J294)*1,D$1461:D$1491))</f>
        <v>1.0476097133092974</v>
      </c>
      <c r="M294" s="2" cm="1">
        <f t="array" ref="M294">IF(E294="","",E294-SUMPRODUCT(($B$1461:$B$1491=$J294)*1,E$1461:E$1491))</f>
        <v>1.043256550295002</v>
      </c>
      <c r="N294" s="2" cm="1">
        <f t="array" ref="N294">IF(F294="","",F294-SUMPRODUCT(($B$1461:$B$1491=$J294)*1,F$1461:F$1491))</f>
        <v>1.0014947729532206</v>
      </c>
      <c r="O294" s="2" cm="1">
        <f t="array" ref="O294">IF(G294="","",G294-SUMPRODUCT(($B$1461:$B$1491=$J294)*1,G$1461:G$1491))</f>
        <v>1.0513676945539299</v>
      </c>
    </row>
    <row r="295" spans="1:15" x14ac:dyDescent="0.55000000000000004">
      <c r="A295" s="3">
        <v>10</v>
      </c>
      <c r="B295" s="3">
        <v>13</v>
      </c>
      <c r="C295" s="2">
        <f>IF(logVir!C295="","",LN(総労働時間!C295))</f>
        <v>9.2308747948909442</v>
      </c>
      <c r="D295" s="2">
        <f>IF(logVir!D295="","",LN(総労働時間!D295))</f>
        <v>8.8812332414948187</v>
      </c>
      <c r="E295" s="2">
        <f>IF(logVir!E295="","",LN(総労働時間!E295))</f>
        <v>8.8872646620643749</v>
      </c>
      <c r="F295" s="2">
        <f>IF(logVir!F295="","",LN(総労働時間!F295))</f>
        <v>8.7378131772369212</v>
      </c>
      <c r="G295" s="2">
        <f>IF(logVir!G295="","",LN(総労働時間!G295))</f>
        <v>8.7808117093716334</v>
      </c>
      <c r="I295" s="3">
        <v>10</v>
      </c>
      <c r="J295" s="3">
        <v>13</v>
      </c>
      <c r="K295" s="2" cm="1">
        <f t="array" ref="K295">IF(C295="","",C295-SUMPRODUCT(($B$1461:$B$1491=$J295)*1,C$1461:C$1491))</f>
        <v>0.49723232590680944</v>
      </c>
      <c r="L295" s="2" cm="1">
        <f t="array" ref="L295">IF(D295="","",D295-SUMPRODUCT(($B$1461:$B$1491=$J295)*1,D$1461:D$1491))</f>
        <v>0.94595497216614444</v>
      </c>
      <c r="M295" s="2" cm="1">
        <f t="array" ref="M295">IF(E295="","",E295-SUMPRODUCT(($B$1461:$B$1491=$J295)*1,E$1461:E$1491))</f>
        <v>0.89232077763419682</v>
      </c>
      <c r="N295" s="2" cm="1">
        <f t="array" ref="N295">IF(F295="","",F295-SUMPRODUCT(($B$1461:$B$1491=$J295)*1,F$1461:F$1491))</f>
        <v>0.8738224171611817</v>
      </c>
      <c r="O295" s="2" cm="1">
        <f t="array" ref="O295">IF(G295="","",G295-SUMPRODUCT(($B$1461:$B$1491=$J295)*1,G$1461:G$1491))</f>
        <v>0.96016478590777599</v>
      </c>
    </row>
    <row r="296" spans="1:15" x14ac:dyDescent="0.55000000000000004">
      <c r="A296" s="3">
        <v>10</v>
      </c>
      <c r="B296" s="3">
        <v>14</v>
      </c>
      <c r="C296" s="2">
        <f>IF(logVir!C296="","",LN(総労働時間!C296))</f>
        <v>11.40935367345422</v>
      </c>
      <c r="D296" s="2">
        <f>IF(logVir!D296="","",LN(総労働時間!D296))</f>
        <v>11.512752769799132</v>
      </c>
      <c r="E296" s="2">
        <f>IF(logVir!E296="","",LN(総労働時間!E296))</f>
        <v>11.645712015038495</v>
      </c>
      <c r="F296" s="2">
        <f>IF(logVir!F296="","",LN(総労働時間!F296))</f>
        <v>11.52212982407506</v>
      </c>
      <c r="G296" s="2">
        <f>IF(logVir!G296="","",LN(総労働時間!G296))</f>
        <v>11.620396149989888</v>
      </c>
      <c r="I296" s="3">
        <v>10</v>
      </c>
      <c r="J296" s="3">
        <v>14</v>
      </c>
      <c r="K296" s="2" cm="1">
        <f t="array" ref="K296">IF(C296="","",C296-SUMPRODUCT(($B$1461:$B$1491=$J296)*1,C$1461:C$1491))</f>
        <v>1.5857122669621724</v>
      </c>
      <c r="L296" s="2" cm="1">
        <f t="array" ref="L296">IF(D296="","",D296-SUMPRODUCT(($B$1461:$B$1491=$J296)*1,D$1461:D$1491))</f>
        <v>1.5980789334050112</v>
      </c>
      <c r="M296" s="2" cm="1">
        <f t="array" ref="M296">IF(E296="","",E296-SUMPRODUCT(($B$1461:$B$1491=$J296)*1,E$1461:E$1491))</f>
        <v>1.6929439431522866</v>
      </c>
      <c r="N296" s="2" cm="1">
        <f t="array" ref="N296">IF(F296="","",F296-SUMPRODUCT(($B$1461:$B$1491=$J296)*1,F$1461:F$1491))</f>
        <v>1.6253578392042627</v>
      </c>
      <c r="O296" s="2" cm="1">
        <f t="array" ref="O296">IF(G296="","",G296-SUMPRODUCT(($B$1461:$B$1491=$J296)*1,G$1461:G$1491))</f>
        <v>1.6825134781073601</v>
      </c>
    </row>
    <row r="297" spans="1:15" x14ac:dyDescent="0.55000000000000004">
      <c r="A297" s="3">
        <v>10</v>
      </c>
      <c r="B297" s="3">
        <v>15</v>
      </c>
      <c r="C297" s="2">
        <f>IF(logVir!C297="","",LN(総労働時間!C297))</f>
        <v>9.4431593724388012</v>
      </c>
      <c r="D297" s="2">
        <f>IF(logVir!D297="","",LN(総労働時間!D297))</f>
        <v>9.2274265987615287</v>
      </c>
      <c r="E297" s="2">
        <f>IF(logVir!E297="","",LN(総労働時間!E297))</f>
        <v>9.2021612441713749</v>
      </c>
      <c r="F297" s="2">
        <f>IF(logVir!F297="","",LN(総労働時間!F297))</f>
        <v>9.0401623362243058</v>
      </c>
      <c r="G297" s="2">
        <f>IF(logVir!G297="","",LN(総労働時間!G297))</f>
        <v>9.1219314505951061</v>
      </c>
      <c r="I297" s="3">
        <v>10</v>
      </c>
      <c r="J297" s="3">
        <v>15</v>
      </c>
      <c r="K297" s="2" cm="1">
        <f t="array" ref="K297">IF(C297="","",C297-SUMPRODUCT(($B$1461:$B$1491=$J297)*1,C$1461:C$1491))</f>
        <v>0.19261490002110371</v>
      </c>
      <c r="L297" s="2" cm="1">
        <f t="array" ref="L297">IF(D297="","",D297-SUMPRODUCT(($B$1461:$B$1491=$J297)*1,D$1461:D$1491))</f>
        <v>0.10889338518256864</v>
      </c>
      <c r="M297" s="2" cm="1">
        <f t="array" ref="M297">IF(E297="","",E297-SUMPRODUCT(($B$1461:$B$1491=$J297)*1,E$1461:E$1491))</f>
        <v>0.14395036672074291</v>
      </c>
      <c r="N297" s="2" cm="1">
        <f t="array" ref="N297">IF(F297="","",F297-SUMPRODUCT(($B$1461:$B$1491=$J297)*1,F$1461:F$1491))</f>
        <v>8.943536112781203E-2</v>
      </c>
      <c r="O297" s="2" cm="1">
        <f t="array" ref="O297">IF(G297="","",G297-SUMPRODUCT(($B$1461:$B$1491=$J297)*1,G$1461:G$1491))</f>
        <v>0.13446671384866704</v>
      </c>
    </row>
    <row r="298" spans="1:15" x14ac:dyDescent="0.55000000000000004">
      <c r="A298" s="3">
        <v>10</v>
      </c>
      <c r="B298" s="3">
        <v>16</v>
      </c>
      <c r="C298" s="2">
        <f>IF(logVir!C298="","",LN(総労働時間!C298))</f>
        <v>11.092834935429492</v>
      </c>
      <c r="D298" s="2">
        <f>IF(logVir!D298="","",LN(総労働時間!D298))</f>
        <v>11.093163748836112</v>
      </c>
      <c r="E298" s="2">
        <f>IF(logVir!E298="","",LN(総労働時間!E298))</f>
        <v>11.164230684678603</v>
      </c>
      <c r="F298" s="2">
        <f>IF(logVir!F298="","",LN(総労働時間!F298))</f>
        <v>11.019309384155932</v>
      </c>
      <c r="G298" s="2">
        <f>IF(logVir!G298="","",LN(総労働時間!G298))</f>
        <v>11.089892320788014</v>
      </c>
      <c r="I298" s="3">
        <v>10</v>
      </c>
      <c r="J298" s="3">
        <v>16</v>
      </c>
      <c r="K298" s="2" cm="1">
        <f t="array" ref="K298">IF(C298="","",C298-SUMPRODUCT(($B$1461:$B$1491=$J298)*1,C$1461:C$1491))</f>
        <v>0.60615741125059408</v>
      </c>
      <c r="L298" s="2" cm="1">
        <f t="array" ref="L298">IF(D298="","",D298-SUMPRODUCT(($B$1461:$B$1491=$J298)*1,D$1461:D$1491))</f>
        <v>0.62019556964927958</v>
      </c>
      <c r="M298" s="2" cm="1">
        <f t="array" ref="M298">IF(E298="","",E298-SUMPRODUCT(($B$1461:$B$1491=$J298)*1,E$1461:E$1491))</f>
        <v>0.69756222503576559</v>
      </c>
      <c r="N298" s="2" cm="1">
        <f t="array" ref="N298">IF(F298="","",F298-SUMPRODUCT(($B$1461:$B$1491=$J298)*1,F$1461:F$1491))</f>
        <v>0.6526751691369963</v>
      </c>
      <c r="O298" s="2" cm="1">
        <f t="array" ref="O298">IF(G298="","",G298-SUMPRODUCT(($B$1461:$B$1491=$J298)*1,G$1461:G$1491))</f>
        <v>0.66904238662587723</v>
      </c>
    </row>
    <row r="299" spans="1:15" x14ac:dyDescent="0.55000000000000004">
      <c r="A299" s="3">
        <v>10</v>
      </c>
      <c r="B299" s="3">
        <v>17</v>
      </c>
      <c r="C299" s="2">
        <f>IF(logVir!C299="","",LN(総労働時間!C299))</f>
        <v>10.025938785132958</v>
      </c>
      <c r="D299" s="2">
        <f>IF(logVir!D299="","",LN(総労働時間!D299))</f>
        <v>9.818448087169946</v>
      </c>
      <c r="E299" s="2">
        <f>IF(logVir!E299="","",LN(総労働時間!E299))</f>
        <v>9.811008930479753</v>
      </c>
      <c r="F299" s="2">
        <f>IF(logVir!F299="","",LN(総労働時間!F299))</f>
        <v>9.882699502804428</v>
      </c>
      <c r="G299" s="2">
        <f>IF(logVir!G299="","",LN(総労働時間!G299))</f>
        <v>9.8966257232393904</v>
      </c>
      <c r="I299" s="3">
        <v>10</v>
      </c>
      <c r="J299" s="3">
        <v>17</v>
      </c>
      <c r="K299" s="2" cm="1">
        <f t="array" ref="K299">IF(C299="","",C299-SUMPRODUCT(($B$1461:$B$1491=$J299)*1,C$1461:C$1491))</f>
        <v>8.4858892969213784E-2</v>
      </c>
      <c r="L299" s="2" cm="1">
        <f t="array" ref="L299">IF(D299="","",D299-SUMPRODUCT(($B$1461:$B$1491=$J299)*1,D$1461:D$1491))</f>
        <v>-4.3875603191757762E-2</v>
      </c>
      <c r="M299" s="2" cm="1">
        <f t="array" ref="M299">IF(E299="","",E299-SUMPRODUCT(($B$1461:$B$1491=$J299)*1,E$1461:E$1491))</f>
        <v>-3.1251634181399979E-2</v>
      </c>
      <c r="N299" s="2" cm="1">
        <f t="array" ref="N299">IF(F299="","",F299-SUMPRODUCT(($B$1461:$B$1491=$J299)*1,F$1461:F$1491))</f>
        <v>-7.389017998068681E-3</v>
      </c>
      <c r="O299" s="2" cm="1">
        <f t="array" ref="O299">IF(G299="","",G299-SUMPRODUCT(($B$1461:$B$1491=$J299)*1,G$1461:G$1491))</f>
        <v>-5.4505865569719703E-2</v>
      </c>
    </row>
    <row r="300" spans="1:15" x14ac:dyDescent="0.55000000000000004">
      <c r="A300" s="3">
        <v>10</v>
      </c>
      <c r="B300" s="3">
        <v>18</v>
      </c>
      <c r="C300" s="2">
        <f>IF(logVir!C300="","",LN(総労働時間!C300))</f>
        <v>11.942178020209742</v>
      </c>
      <c r="D300" s="2">
        <f>IF(logVir!D300="","",LN(総労働時間!D300))</f>
        <v>11.94243110689731</v>
      </c>
      <c r="E300" s="2">
        <f>IF(logVir!E300="","",LN(総労働時間!E300))</f>
        <v>11.907186672042684</v>
      </c>
      <c r="F300" s="2">
        <f>IF(logVir!F300="","",LN(総労働時間!F300))</f>
        <v>11.877409164551741</v>
      </c>
      <c r="G300" s="2">
        <f>IF(logVir!G300="","",LN(総労働時間!G300))</f>
        <v>11.916577712730792</v>
      </c>
      <c r="I300" s="3">
        <v>10</v>
      </c>
      <c r="J300" s="3">
        <v>18</v>
      </c>
      <c r="K300" s="2" cm="1">
        <f t="array" ref="K300">IF(C300="","",C300-SUMPRODUCT(($B$1461:$B$1491=$J300)*1,C$1461:C$1491))</f>
        <v>1.5120307580133385E-2</v>
      </c>
      <c r="L300" s="2" cm="1">
        <f t="array" ref="L300">IF(D300="","",D300-SUMPRODUCT(($B$1461:$B$1491=$J300)*1,D$1461:D$1491))</f>
        <v>1.8016362089772642E-2</v>
      </c>
      <c r="M300" s="2" cm="1">
        <f t="array" ref="M300">IF(E300="","",E300-SUMPRODUCT(($B$1461:$B$1491=$J300)*1,E$1461:E$1491))</f>
        <v>1.6389055243006823E-2</v>
      </c>
      <c r="N300" s="2" cm="1">
        <f t="array" ref="N300">IF(F300="","",F300-SUMPRODUCT(($B$1461:$B$1491=$J300)*1,F$1461:F$1491))</f>
        <v>1.8056599875047041E-2</v>
      </c>
      <c r="O300" s="2" cm="1">
        <f t="array" ref="O300">IF(G300="","",G300-SUMPRODUCT(($B$1461:$B$1491=$J300)*1,G$1461:G$1491))</f>
        <v>7.2417810190495757E-2</v>
      </c>
    </row>
    <row r="301" spans="1:15" x14ac:dyDescent="0.55000000000000004">
      <c r="A301" s="3">
        <v>10</v>
      </c>
      <c r="B301" s="3">
        <v>19</v>
      </c>
      <c r="C301" s="2">
        <f>IF(logVir!C301="","",LN(総労働時間!C301))</f>
        <v>11.183109631601571</v>
      </c>
      <c r="D301" s="2">
        <f>IF(logVir!D301="","",LN(総労働時間!D301))</f>
        <v>11.164142300959863</v>
      </c>
      <c r="E301" s="2">
        <f>IF(logVir!E301="","",LN(総労働時間!E301))</f>
        <v>11.22893453043045</v>
      </c>
      <c r="F301" s="2">
        <f>IF(logVir!F301="","",LN(総労働時間!F301))</f>
        <v>11.172273174766588</v>
      </c>
      <c r="G301" s="2">
        <f>IF(logVir!G301="","",LN(総労働時間!G301))</f>
        <v>11.10543616839538</v>
      </c>
      <c r="I301" s="3">
        <v>10</v>
      </c>
      <c r="J301" s="3">
        <v>19</v>
      </c>
      <c r="K301" s="2" cm="1">
        <f t="array" ref="K301">IF(C301="","",C301-SUMPRODUCT(($B$1461:$B$1491=$J301)*1,C$1461:C$1491))</f>
        <v>-4.5112443935162005E-2</v>
      </c>
      <c r="L301" s="2" cm="1">
        <f t="array" ref="L301">IF(D301="","",D301-SUMPRODUCT(($B$1461:$B$1491=$J301)*1,D$1461:D$1491))</f>
        <v>-6.5899347642030648E-2</v>
      </c>
      <c r="M301" s="2" cm="1">
        <f t="array" ref="M301">IF(E301="","",E301-SUMPRODUCT(($B$1461:$B$1491=$J301)*1,E$1461:E$1491))</f>
        <v>2.7071947083118886E-2</v>
      </c>
      <c r="N301" s="2" cm="1">
        <f t="array" ref="N301">IF(F301="","",F301-SUMPRODUCT(($B$1461:$B$1491=$J301)*1,F$1461:F$1491))</f>
        <v>-1.9701239723945108E-2</v>
      </c>
      <c r="O301" s="2" cm="1">
        <f t="array" ref="O301">IF(G301="","",G301-SUMPRODUCT(($B$1461:$B$1491=$J301)*1,G$1461:G$1491))</f>
        <v>-0.12186310683708435</v>
      </c>
    </row>
    <row r="302" spans="1:15" x14ac:dyDescent="0.55000000000000004">
      <c r="A302" s="3">
        <v>10</v>
      </c>
      <c r="B302" s="3">
        <v>20</v>
      </c>
      <c r="C302" s="2">
        <f>IF(logVir!C302="","",LN(総労働時間!C302))</f>
        <v>12.120046892834376</v>
      </c>
      <c r="D302" s="2">
        <f>IF(logVir!D302="","",LN(総労働時間!D302))</f>
        <v>12.046288407383809</v>
      </c>
      <c r="E302" s="2">
        <f>IF(logVir!E302="","",LN(総労働時間!E302))</f>
        <v>12.074310182105064</v>
      </c>
      <c r="F302" s="2">
        <f>IF(logVir!F302="","",LN(総労働時間!F302))</f>
        <v>11.994321701402923</v>
      </c>
      <c r="G302" s="2">
        <f>IF(logVir!G302="","",LN(総労働時間!G302))</f>
        <v>11.988109226286587</v>
      </c>
      <c r="I302" s="3">
        <v>10</v>
      </c>
      <c r="J302" s="3">
        <v>20</v>
      </c>
      <c r="K302" s="2" cm="1">
        <f t="array" ref="K302">IF(C302="","",C302-SUMPRODUCT(($B$1461:$B$1491=$J302)*1,C$1461:C$1491))</f>
        <v>1.7341560400767619E-2</v>
      </c>
      <c r="L302" s="2" cm="1">
        <f t="array" ref="L302">IF(D302="","",D302-SUMPRODUCT(($B$1461:$B$1491=$J302)*1,D$1461:D$1491))</f>
        <v>-1.0943737314066837E-2</v>
      </c>
      <c r="M302" s="2" cm="1">
        <f t="array" ref="M302">IF(E302="","",E302-SUMPRODUCT(($B$1461:$B$1491=$J302)*1,E$1461:E$1491))</f>
        <v>5.054500186412092E-2</v>
      </c>
      <c r="N302" s="2" cm="1">
        <f t="array" ref="N302">IF(F302="","",F302-SUMPRODUCT(($B$1461:$B$1491=$J302)*1,F$1461:F$1491))</f>
        <v>4.5737164202840574E-2</v>
      </c>
      <c r="O302" s="2" cm="1">
        <f t="array" ref="O302">IF(G302="","",G302-SUMPRODUCT(($B$1461:$B$1491=$J302)*1,G$1461:G$1491))</f>
        <v>-2.5789606315488101E-2</v>
      </c>
    </row>
    <row r="303" spans="1:15" x14ac:dyDescent="0.55000000000000004">
      <c r="A303" s="3">
        <v>10</v>
      </c>
      <c r="B303" s="3">
        <v>21</v>
      </c>
      <c r="C303" s="2">
        <f>IF(logVir!C303="","",LN(総労働時間!C303))</f>
        <v>11.737508269876255</v>
      </c>
      <c r="D303" s="2">
        <f>IF(logVir!D303="","",LN(総労働時間!D303))</f>
        <v>11.691226460970331</v>
      </c>
      <c r="E303" s="2">
        <f>IF(logVir!E303="","",LN(総労働時間!E303))</f>
        <v>11.768600883970914</v>
      </c>
      <c r="F303" s="2">
        <f>IF(logVir!F303="","",LN(総労働時間!F303))</f>
        <v>11.617386799875739</v>
      </c>
      <c r="G303" s="2">
        <f>IF(logVir!G303="","",LN(総労働時間!G303))</f>
        <v>11.722817286854644</v>
      </c>
      <c r="I303" s="3">
        <v>10</v>
      </c>
      <c r="J303" s="3">
        <v>21</v>
      </c>
      <c r="K303" s="2" cm="1">
        <f t="array" ref="K303">IF(C303="","",C303-SUMPRODUCT(($B$1461:$B$1491=$J303)*1,C$1461:C$1491))</f>
        <v>0.17645450078940428</v>
      </c>
      <c r="L303" s="2" cm="1">
        <f t="array" ref="L303">IF(D303="","",D303-SUMPRODUCT(($B$1461:$B$1491=$J303)*1,D$1461:D$1491))</f>
        <v>0.11903324080442879</v>
      </c>
      <c r="M303" s="2" cm="1">
        <f t="array" ref="M303">IF(E303="","",E303-SUMPRODUCT(($B$1461:$B$1491=$J303)*1,E$1461:E$1491))</f>
        <v>0.22200677046578221</v>
      </c>
      <c r="N303" s="2" cm="1">
        <f t="array" ref="N303">IF(F303="","",F303-SUMPRODUCT(($B$1461:$B$1491=$J303)*1,F$1461:F$1491))</f>
        <v>0.12567452939670432</v>
      </c>
      <c r="O303" s="2" cm="1">
        <f t="array" ref="O303">IF(G303="","",G303-SUMPRODUCT(($B$1461:$B$1491=$J303)*1,G$1461:G$1491))</f>
        <v>0.17744816740894898</v>
      </c>
    </row>
    <row r="304" spans="1:15" x14ac:dyDescent="0.55000000000000004">
      <c r="A304" s="3">
        <v>10</v>
      </c>
      <c r="B304" s="3">
        <v>22</v>
      </c>
      <c r="C304" s="2">
        <f>IF(logVir!C304="","",LN(総労働時間!C304))</f>
        <v>11.592681049499745</v>
      </c>
      <c r="D304" s="2">
        <f>IF(logVir!D304="","",LN(総労働時間!D304))</f>
        <v>11.634480169002588</v>
      </c>
      <c r="E304" s="2">
        <f>IF(logVir!E304="","",LN(総労働時間!E304))</f>
        <v>11.530272000601688</v>
      </c>
      <c r="F304" s="2">
        <f>IF(logVir!F304="","",LN(総労働時間!F304))</f>
        <v>11.452503607668209</v>
      </c>
      <c r="G304" s="2">
        <f>IF(logVir!G304="","",LN(総労働時間!G304))</f>
        <v>11.48193242869465</v>
      </c>
      <c r="I304" s="3">
        <v>10</v>
      </c>
      <c r="J304" s="3">
        <v>22</v>
      </c>
      <c r="K304" s="2" cm="1">
        <f t="array" ref="K304">IF(C304="","",C304-SUMPRODUCT(($B$1461:$B$1491=$J304)*1,C$1461:C$1491))</f>
        <v>-1.7006747081016016E-2</v>
      </c>
      <c r="L304" s="2" cm="1">
        <f t="array" ref="L304">IF(D304="","",D304-SUMPRODUCT(($B$1461:$B$1491=$J304)*1,D$1461:D$1491))</f>
        <v>6.6914848113139413E-2</v>
      </c>
      <c r="M304" s="2" cm="1">
        <f t="array" ref="M304">IF(E304="","",E304-SUMPRODUCT(($B$1461:$B$1491=$J304)*1,E$1461:E$1491))</f>
        <v>-3.7992764920211641E-3</v>
      </c>
      <c r="N304" s="2" cm="1">
        <f t="array" ref="N304">IF(F304="","",F304-SUMPRODUCT(($B$1461:$B$1491=$J304)*1,F$1461:F$1491))</f>
        <v>5.2179874432257023E-2</v>
      </c>
      <c r="O304" s="2" cm="1">
        <f t="array" ref="O304">IF(G304="","",G304-SUMPRODUCT(($B$1461:$B$1491=$J304)*1,G$1461:G$1491))</f>
        <v>0.10247188341591951</v>
      </c>
    </row>
    <row r="305" spans="1:15" x14ac:dyDescent="0.55000000000000004">
      <c r="A305" s="3">
        <v>10</v>
      </c>
      <c r="B305" s="3">
        <v>23</v>
      </c>
      <c r="C305" s="2">
        <f>IF(logVir!C305="","",LN(総労働時間!C305))</f>
        <v>8.0969289434629079</v>
      </c>
      <c r="D305" s="2">
        <f>IF(logVir!D305="","",LN(総労働時間!D305))</f>
        <v>8.0297152895202348</v>
      </c>
      <c r="E305" s="2">
        <f>IF(logVir!E305="","",LN(総労働時間!E305))</f>
        <v>8.0758575902345644</v>
      </c>
      <c r="F305" s="2">
        <f>IF(logVir!F305="","",LN(総労働時間!F305))</f>
        <v>8.0709721580505676</v>
      </c>
      <c r="G305" s="2">
        <f>IF(logVir!G305="","",LN(総労働時間!G305))</f>
        <v>8.2839624566745389</v>
      </c>
      <c r="I305" s="3">
        <v>10</v>
      </c>
      <c r="J305" s="3">
        <v>23</v>
      </c>
      <c r="K305" s="2" cm="1">
        <f t="array" ref="K305">IF(C305="","",C305-SUMPRODUCT(($B$1461:$B$1491=$J305)*1,C$1461:C$1491))</f>
        <v>-0.61409942752125879</v>
      </c>
      <c r="L305" s="2" cm="1">
        <f t="array" ref="L305">IF(D305="","",D305-SUMPRODUCT(($B$1461:$B$1491=$J305)*1,D$1461:D$1491))</f>
        <v>-0.62092314741755139</v>
      </c>
      <c r="M305" s="2" cm="1">
        <f t="array" ref="M305">IF(E305="","",E305-SUMPRODUCT(($B$1461:$B$1491=$J305)*1,E$1461:E$1491))</f>
        <v>-0.70762956332799121</v>
      </c>
      <c r="N305" s="2" cm="1">
        <f t="array" ref="N305">IF(F305="","",F305-SUMPRODUCT(($B$1461:$B$1491=$J305)*1,F$1461:F$1491))</f>
        <v>-0.73486132541901839</v>
      </c>
      <c r="O305" s="2" cm="1">
        <f t="array" ref="O305">IF(G305="","",G305-SUMPRODUCT(($B$1461:$B$1491=$J305)*1,G$1461:G$1491))</f>
        <v>-0.64131851238927062</v>
      </c>
    </row>
    <row r="306" spans="1:15" x14ac:dyDescent="0.55000000000000004">
      <c r="A306" s="3">
        <v>10</v>
      </c>
      <c r="B306" s="3">
        <v>24</v>
      </c>
      <c r="C306" s="2">
        <f>IF(logVir!C306="","",LN(総労働時間!C306))</f>
        <v>9.7918182810095278</v>
      </c>
      <c r="D306" s="2">
        <f>IF(logVir!D306="","",LN(総労働時間!D306))</f>
        <v>9.8049337599410098</v>
      </c>
      <c r="E306" s="2">
        <f>IF(logVir!E306="","",LN(総労働時間!E306))</f>
        <v>9.7827805589646797</v>
      </c>
      <c r="F306" s="2">
        <f>IF(logVir!F306="","",LN(総労働時間!F306))</f>
        <v>9.7914371113998282</v>
      </c>
      <c r="G306" s="2">
        <f>IF(logVir!G306="","",LN(総労働時間!G306))</f>
        <v>9.8217252216349937</v>
      </c>
      <c r="I306" s="3">
        <v>10</v>
      </c>
      <c r="J306" s="3">
        <v>24</v>
      </c>
      <c r="K306" s="2" cm="1">
        <f t="array" ref="K306">IF(C306="","",C306-SUMPRODUCT(($B$1461:$B$1491=$J306)*1,C$1461:C$1491))</f>
        <v>5.2658596278194025E-2</v>
      </c>
      <c r="L306" s="2" cm="1">
        <f t="array" ref="L306">IF(D306="","",D306-SUMPRODUCT(($B$1461:$B$1491=$J306)*1,D$1461:D$1491))</f>
        <v>0.15659091237325562</v>
      </c>
      <c r="M306" s="2" cm="1">
        <f t="array" ref="M306">IF(E306="","",E306-SUMPRODUCT(($B$1461:$B$1491=$J306)*1,E$1461:E$1491))</f>
        <v>3.0536907818243364E-2</v>
      </c>
      <c r="N306" s="2" cm="1">
        <f t="array" ref="N306">IF(F306="","",F306-SUMPRODUCT(($B$1461:$B$1491=$J306)*1,F$1461:F$1491))</f>
        <v>5.2368197071583467E-2</v>
      </c>
      <c r="O306" s="2" cm="1">
        <f t="array" ref="O306">IF(G306="","",G306-SUMPRODUCT(($B$1461:$B$1491=$J306)*1,G$1461:G$1491))</f>
        <v>-1.8203259426167406E-2</v>
      </c>
    </row>
    <row r="307" spans="1:15" x14ac:dyDescent="0.55000000000000004">
      <c r="A307" s="3">
        <v>10</v>
      </c>
      <c r="B307" s="3">
        <v>25</v>
      </c>
      <c r="C307" s="2">
        <f>IF(logVir!C307="","",LN(総労働時間!C307))</f>
        <v>10.511517162587536</v>
      </c>
      <c r="D307" s="2">
        <f>IF(logVir!D307="","",LN(総労働時間!D307))</f>
        <v>10.473775869012343</v>
      </c>
      <c r="E307" s="2">
        <f>IF(logVir!E307="","",LN(総労働時間!E307))</f>
        <v>10.431795022618848</v>
      </c>
      <c r="F307" s="2">
        <f>IF(logVir!F307="","",LN(総労働時間!F307))</f>
        <v>10.498084829849589</v>
      </c>
      <c r="G307" s="2">
        <f>IF(logVir!G307="","",LN(総労働時間!G307))</f>
        <v>10.471354937098686</v>
      </c>
      <c r="I307" s="3">
        <v>10</v>
      </c>
      <c r="J307" s="3">
        <v>25</v>
      </c>
      <c r="K307" s="2" cm="1">
        <f t="array" ref="K307">IF(C307="","",C307-SUMPRODUCT(($B$1461:$B$1491=$J307)*1,C$1461:C$1491))</f>
        <v>-4.2278010416474388E-4</v>
      </c>
      <c r="L307" s="2" cm="1">
        <f t="array" ref="L307">IF(D307="","",D307-SUMPRODUCT(($B$1461:$B$1491=$J307)*1,D$1461:D$1491))</f>
        <v>6.0192750889038749E-2</v>
      </c>
      <c r="M307" s="2" cm="1">
        <f t="array" ref="M307">IF(E307="","",E307-SUMPRODUCT(($B$1461:$B$1491=$J307)*1,E$1461:E$1491))</f>
        <v>2.384749016876242E-3</v>
      </c>
      <c r="N307" s="2" cm="1">
        <f t="array" ref="N307">IF(F307="","",F307-SUMPRODUCT(($B$1461:$B$1491=$J307)*1,F$1461:F$1491))</f>
        <v>5.7012473665938757E-2</v>
      </c>
      <c r="O307" s="2" cm="1">
        <f t="array" ref="O307">IF(G307="","",G307-SUMPRODUCT(($B$1461:$B$1491=$J307)*1,G$1461:G$1491))</f>
        <v>9.201634945592474E-2</v>
      </c>
    </row>
    <row r="308" spans="1:15" x14ac:dyDescent="0.55000000000000004">
      <c r="A308" s="3">
        <v>10</v>
      </c>
      <c r="B308" s="3">
        <v>26</v>
      </c>
      <c r="C308" s="2">
        <f>IF(logVir!C308="","",LN(総労働時間!C308))</f>
        <v>9.680880275789411</v>
      </c>
      <c r="D308" s="2">
        <f>IF(logVir!D308="","",LN(総労働時間!D308))</f>
        <v>9.6811096322972929</v>
      </c>
      <c r="E308" s="2">
        <f>IF(logVir!E308="","",LN(総労働時間!E308))</f>
        <v>9.7685143306604107</v>
      </c>
      <c r="F308" s="2">
        <f>IF(logVir!F308="","",LN(総労働時間!F308))</f>
        <v>9.8474191844590351</v>
      </c>
      <c r="G308" s="2">
        <f>IF(logVir!G308="","",LN(総労働時間!G308))</f>
        <v>9.9193858137837836</v>
      </c>
      <c r="I308" s="3">
        <v>10</v>
      </c>
      <c r="J308" s="3">
        <v>26</v>
      </c>
      <c r="K308" s="2" cm="1">
        <f t="array" ref="K308">IF(C308="","",C308-SUMPRODUCT(($B$1461:$B$1491=$J308)*1,C$1461:C$1491))</f>
        <v>-7.852927390690212E-4</v>
      </c>
      <c r="L308" s="2" cm="1">
        <f t="array" ref="L308">IF(D308="","",D308-SUMPRODUCT(($B$1461:$B$1491=$J308)*1,D$1461:D$1491))</f>
        <v>-9.483413121563089E-3</v>
      </c>
      <c r="M308" s="2" cm="1">
        <f t="array" ref="M308">IF(E308="","",E308-SUMPRODUCT(($B$1461:$B$1491=$J308)*1,E$1461:E$1491))</f>
        <v>-7.9293221016653703E-2</v>
      </c>
      <c r="N308" s="2" cm="1">
        <f t="array" ref="N308">IF(F308="","",F308-SUMPRODUCT(($B$1461:$B$1491=$J308)*1,F$1461:F$1491))</f>
        <v>-1.4931641555033792E-2</v>
      </c>
      <c r="O308" s="2" cm="1">
        <f t="array" ref="O308">IF(G308="","",G308-SUMPRODUCT(($B$1461:$B$1491=$J308)*1,G$1461:G$1491))</f>
        <v>4.6902812005052752E-2</v>
      </c>
    </row>
    <row r="309" spans="1:15" x14ac:dyDescent="0.55000000000000004">
      <c r="A309" s="3">
        <v>10</v>
      </c>
      <c r="B309" s="3">
        <v>27</v>
      </c>
      <c r="C309" s="2">
        <f>IF(logVir!C309="","",LN(総労働時間!C309))</f>
        <v>11.614150720570262</v>
      </c>
      <c r="D309" s="2">
        <f>IF(logVir!D309="","",LN(総労働時間!D309))</f>
        <v>11.876184975541916</v>
      </c>
      <c r="E309" s="2">
        <f>IF(logVir!E309="","",LN(総労働時間!E309))</f>
        <v>11.888366600017056</v>
      </c>
      <c r="F309" s="2">
        <f>IF(logVir!F309="","",LN(総労働時間!F309))</f>
        <v>11.82595873107338</v>
      </c>
      <c r="G309" s="2">
        <f>IF(logVir!G309="","",LN(総労働時間!G309))</f>
        <v>11.826933802896393</v>
      </c>
      <c r="I309" s="3">
        <v>10</v>
      </c>
      <c r="J309" s="3">
        <v>27</v>
      </c>
      <c r="K309" s="2" cm="1">
        <f t="array" ref="K309">IF(C309="","",C309-SUMPRODUCT(($B$1461:$B$1491=$J309)*1,C$1461:C$1491))</f>
        <v>6.3850180316645577E-2</v>
      </c>
      <c r="L309" s="2" cm="1">
        <f t="array" ref="L309">IF(D309="","",D309-SUMPRODUCT(($B$1461:$B$1491=$J309)*1,D$1461:D$1491))</f>
        <v>0.15172774186618732</v>
      </c>
      <c r="M309" s="2" cm="1">
        <f t="array" ref="M309">IF(E309="","",E309-SUMPRODUCT(($B$1461:$B$1491=$J309)*1,E$1461:E$1491))</f>
        <v>0.11292411438369321</v>
      </c>
      <c r="N309" s="2" cm="1">
        <f t="array" ref="N309">IF(F309="","",F309-SUMPRODUCT(($B$1461:$B$1491=$J309)*1,F$1461:F$1491))</f>
        <v>9.6669435977254636E-2</v>
      </c>
      <c r="O309" s="2" cm="1">
        <f t="array" ref="O309">IF(G309="","",G309-SUMPRODUCT(($B$1461:$B$1491=$J309)*1,G$1461:G$1491))</f>
        <v>-2.0118812347959647E-2</v>
      </c>
    </row>
    <row r="310" spans="1:15" x14ac:dyDescent="0.55000000000000004">
      <c r="A310" s="3">
        <v>10</v>
      </c>
      <c r="B310" s="3">
        <v>28</v>
      </c>
      <c r="C310" s="2">
        <f>IF(logVir!C310="","",LN(総労働時間!C310))</f>
        <v>10.969200862824685</v>
      </c>
      <c r="D310" s="2">
        <f>IF(logVir!D310="","",LN(総労働時間!D310))</f>
        <v>10.987615017415514</v>
      </c>
      <c r="E310" s="2">
        <f>IF(logVir!E310="","",LN(総労働時間!E310))</f>
        <v>11.057905000718327</v>
      </c>
      <c r="F310" s="2">
        <f>IF(logVir!F310="","",LN(総労働時間!F310))</f>
        <v>11.033647370900793</v>
      </c>
      <c r="G310" s="2">
        <f>IF(logVir!G310="","",LN(総労働時間!G310))</f>
        <v>11.04130911805834</v>
      </c>
      <c r="I310" s="3">
        <v>10</v>
      </c>
      <c r="J310" s="3">
        <v>28</v>
      </c>
      <c r="K310" s="2" cm="1">
        <f t="array" ref="K310">IF(C310="","",C310-SUMPRODUCT(($B$1461:$B$1491=$J310)*1,C$1461:C$1491))</f>
        <v>-0.18713668489647795</v>
      </c>
      <c r="L310" s="2" cm="1">
        <f t="array" ref="L310">IF(D310="","",D310-SUMPRODUCT(($B$1461:$B$1491=$J310)*1,D$1461:D$1491))</f>
        <v>-0.16558629859962082</v>
      </c>
      <c r="M310" s="2" cm="1">
        <f t="array" ref="M310">IF(E310="","",E310-SUMPRODUCT(($B$1461:$B$1491=$J310)*1,E$1461:E$1491))</f>
        <v>-0.13232563668240616</v>
      </c>
      <c r="N310" s="2" cm="1">
        <f t="array" ref="N310">IF(F310="","",F310-SUMPRODUCT(($B$1461:$B$1491=$J310)*1,F$1461:F$1491))</f>
        <v>-0.14627492957266419</v>
      </c>
      <c r="O310" s="2" cm="1">
        <f t="array" ref="O310">IF(G310="","",G310-SUMPRODUCT(($B$1461:$B$1491=$J310)*1,G$1461:G$1491))</f>
        <v>-0.15028225593346889</v>
      </c>
    </row>
    <row r="311" spans="1:15" x14ac:dyDescent="0.55000000000000004">
      <c r="A311" s="3">
        <v>10</v>
      </c>
      <c r="B311" s="3">
        <v>29</v>
      </c>
      <c r="C311" s="2">
        <f>IF(logVir!C311="","",LN(総労働時間!C311))</f>
        <v>10.975582023762216</v>
      </c>
      <c r="D311" s="2">
        <f>IF(logVir!D311="","",LN(総労働時間!D311))</f>
        <v>11.149715074946178</v>
      </c>
      <c r="E311" s="2">
        <f>IF(logVir!E311="","",LN(総労働時間!E311))</f>
        <v>11.197053343469227</v>
      </c>
      <c r="F311" s="2">
        <f>IF(logVir!F311="","",LN(総労働時間!F311))</f>
        <v>11.188213411526318</v>
      </c>
      <c r="G311" s="2">
        <f>IF(logVir!G311="","",LN(総労働時間!G311))</f>
        <v>11.397537656383044</v>
      </c>
      <c r="I311" s="3">
        <v>10</v>
      </c>
      <c r="J311" s="3">
        <v>29</v>
      </c>
      <c r="K311" s="2" cm="1">
        <f t="array" ref="K311">IF(C311="","",C311-SUMPRODUCT(($B$1461:$B$1491=$J311)*1,C$1461:C$1491))</f>
        <v>-0.15284164198797789</v>
      </c>
      <c r="L311" s="2" cm="1">
        <f t="array" ref="L311">IF(D311="","",D311-SUMPRODUCT(($B$1461:$B$1491=$J311)*1,D$1461:D$1491))</f>
        <v>1.039981040691984E-2</v>
      </c>
      <c r="M311" s="2" cm="1">
        <f t="array" ref="M311">IF(E311="","",E311-SUMPRODUCT(($B$1461:$B$1491=$J311)*1,E$1461:E$1491))</f>
        <v>4.7063691354148673E-2</v>
      </c>
      <c r="N311" s="2" cm="1">
        <f t="array" ref="N311">IF(F311="","",F311-SUMPRODUCT(($B$1461:$B$1491=$J311)*1,F$1461:F$1491))</f>
        <v>6.1831179174987483E-2</v>
      </c>
      <c r="O311" s="2" cm="1">
        <f t="array" ref="O311">IF(G311="","",G311-SUMPRODUCT(($B$1461:$B$1491=$J311)*1,G$1461:G$1491))</f>
        <v>0.17789152917712947</v>
      </c>
    </row>
    <row r="312" spans="1:15" x14ac:dyDescent="0.55000000000000004">
      <c r="A312" s="3">
        <v>10</v>
      </c>
      <c r="B312" s="3">
        <v>30</v>
      </c>
      <c r="C312" s="2">
        <f>IF(logVir!C312="","",LN(総労働時間!C312))</f>
        <v>12.08941873827421</v>
      </c>
      <c r="D312" s="2">
        <f>IF(logVir!D312="","",LN(総労働時間!D312))</f>
        <v>12.270371461594765</v>
      </c>
      <c r="E312" s="2">
        <f>IF(logVir!E312="","",LN(総労働時間!E312))</f>
        <v>12.299945572423491</v>
      </c>
      <c r="F312" s="2">
        <f>IF(logVir!F312="","",LN(総労働時間!F312))</f>
        <v>12.281546069329213</v>
      </c>
      <c r="G312" s="2">
        <f>IF(logVir!G312="","",LN(総労働時間!G312))</f>
        <v>12.400605774214771</v>
      </c>
      <c r="I312" s="3">
        <v>10</v>
      </c>
      <c r="J312" s="3">
        <v>30</v>
      </c>
      <c r="K312" s="2" cm="1">
        <f t="array" ref="K312">IF(C312="","",C312-SUMPRODUCT(($B$1461:$B$1491=$J312)*1,C$1461:C$1491))</f>
        <v>-2.4118410686138958E-2</v>
      </c>
      <c r="L312" s="2" cm="1">
        <f t="array" ref="L312">IF(D312="","",D312-SUMPRODUCT(($B$1461:$B$1491=$J312)*1,D$1461:D$1491))</f>
        <v>1.1936783465753109E-2</v>
      </c>
      <c r="M312" s="2" cm="1">
        <f t="array" ref="M312">IF(E312="","",E312-SUMPRODUCT(($B$1461:$B$1491=$J312)*1,E$1461:E$1491))</f>
        <v>-1.7825928203444974E-2</v>
      </c>
      <c r="N312" s="2" cm="1">
        <f t="array" ref="N312">IF(F312="","",F312-SUMPRODUCT(($B$1461:$B$1491=$J312)*1,F$1461:F$1491))</f>
        <v>-5.1516860336846548E-3</v>
      </c>
      <c r="O312" s="2" cm="1">
        <f t="array" ref="O312">IF(G312="","",G312-SUMPRODUCT(($B$1461:$B$1491=$J312)*1,G$1461:G$1491))</f>
        <v>-3.7224883646569396E-3</v>
      </c>
    </row>
    <row r="313" spans="1:15" x14ac:dyDescent="0.55000000000000004">
      <c r="A313" s="3">
        <v>10</v>
      </c>
      <c r="B313" s="3">
        <v>31</v>
      </c>
      <c r="C313" s="2">
        <f>IF(logVir!C313="","",LN(総労働時間!C313))</f>
        <v>11.830974980548042</v>
      </c>
      <c r="D313" s="2">
        <f>IF(logVir!D313="","",LN(総労働時間!D313))</f>
        <v>11.734122261354338</v>
      </c>
      <c r="E313" s="2">
        <f>IF(logVir!E313="","",LN(総労働時間!E313))</f>
        <v>11.67021090870176</v>
      </c>
      <c r="F313" s="2">
        <f>IF(logVir!F313="","",LN(総労働時間!F313))</f>
        <v>11.582617109994564</v>
      </c>
      <c r="G313" s="2">
        <f>IF(logVir!G313="","",LN(総労働時間!G313))</f>
        <v>11.701868680640994</v>
      </c>
      <c r="I313" s="3">
        <v>10</v>
      </c>
      <c r="J313" s="3">
        <v>31</v>
      </c>
      <c r="K313" s="2" cm="1">
        <f t="array" ref="K313">IF(C313="","",C313-SUMPRODUCT(($B$1461:$B$1491=$J313)*1,C$1461:C$1491))</f>
        <v>4.7716180047043366E-2</v>
      </c>
      <c r="L313" s="2" cm="1">
        <f t="array" ref="L313">IF(D313="","",D313-SUMPRODUCT(($B$1461:$B$1491=$J313)*1,D$1461:D$1491))</f>
        <v>4.4976739946763544E-2</v>
      </c>
      <c r="M313" s="2" cm="1">
        <f t="array" ref="M313">IF(E313="","",E313-SUMPRODUCT(($B$1461:$B$1491=$J313)*1,E$1461:E$1491))</f>
        <v>1.1756923695724453E-2</v>
      </c>
      <c r="N313" s="2" cm="1">
        <f t="array" ref="N313">IF(F313="","",F313-SUMPRODUCT(($B$1461:$B$1491=$J313)*1,F$1461:F$1491))</f>
        <v>9.3778982075498618E-4</v>
      </c>
      <c r="O313" s="2" cm="1">
        <f t="array" ref="O313">IF(G313="","",G313-SUMPRODUCT(($B$1461:$B$1491=$J313)*1,G$1461:G$1491))</f>
        <v>9.9135301400350428E-2</v>
      </c>
    </row>
    <row r="314" spans="1:15" x14ac:dyDescent="0.55000000000000004">
      <c r="A314" s="3">
        <v>11</v>
      </c>
      <c r="B314" s="3">
        <v>1</v>
      </c>
      <c r="C314" s="2">
        <f>IF(logVir!C314="","",LN(総労働時間!C314))</f>
        <v>11.577349813414452</v>
      </c>
      <c r="D314" s="2">
        <f>IF(logVir!D314="","",LN(総労働時間!D314))</f>
        <v>11.442659120676748</v>
      </c>
      <c r="E314" s="2">
        <f>IF(logVir!E314="","",LN(総労働時間!E314))</f>
        <v>11.398529006571728</v>
      </c>
      <c r="F314" s="2">
        <f>IF(logVir!F314="","",LN(総労働時間!F314))</f>
        <v>11.348670250858541</v>
      </c>
      <c r="G314" s="2">
        <f>IF(logVir!G314="","",LN(総労働時間!G314))</f>
        <v>11.276574116120621</v>
      </c>
      <c r="I314" s="3">
        <v>11</v>
      </c>
      <c r="J314" s="3">
        <v>1</v>
      </c>
      <c r="K314" s="2" cm="1">
        <f t="array" ref="K314">IF(C314="","",C314-SUMPRODUCT(($B$1461:$B$1491=$J314)*1,C$1461:C$1491))</f>
        <v>0.20783871526609055</v>
      </c>
      <c r="L314" s="2" cm="1">
        <f t="array" ref="L314">IF(D314="","",D314-SUMPRODUCT(($B$1461:$B$1491=$J314)*1,D$1461:D$1491))</f>
        <v>0.19496218426859357</v>
      </c>
      <c r="M314" s="2" cm="1">
        <f t="array" ref="M314">IF(E314="","",E314-SUMPRODUCT(($B$1461:$B$1491=$J314)*1,E$1461:E$1491))</f>
        <v>0.22254397392789294</v>
      </c>
      <c r="N314" s="2" cm="1">
        <f t="array" ref="N314">IF(F314="","",F314-SUMPRODUCT(($B$1461:$B$1491=$J314)*1,F$1461:F$1491))</f>
        <v>0.23685667218847328</v>
      </c>
      <c r="O314" s="2" cm="1">
        <f t="array" ref="O314">IF(G314="","",G314-SUMPRODUCT(($B$1461:$B$1491=$J314)*1,G$1461:G$1491))</f>
        <v>0.2422209719160513</v>
      </c>
    </row>
    <row r="315" spans="1:15" x14ac:dyDescent="0.55000000000000004">
      <c r="A315" s="3">
        <v>11</v>
      </c>
      <c r="B315" s="3">
        <v>2</v>
      </c>
      <c r="C315" s="2">
        <f>IF(logVir!C315="","",LN(総労働時間!C315))</f>
        <v>7.4207434458430415</v>
      </c>
      <c r="D315" s="2">
        <f>IF(logVir!D315="","",LN(総労働時間!D315))</f>
        <v>7.3300477425322983</v>
      </c>
      <c r="E315" s="2">
        <f>IF(logVir!E315="","",LN(総労働時間!E315))</f>
        <v>7.3168601855023212</v>
      </c>
      <c r="F315" s="2">
        <f>IF(logVir!F315="","",LN(総労働時間!F315))</f>
        <v>7.337982497548782</v>
      </c>
      <c r="G315" s="2">
        <f>IF(logVir!G315="","",LN(総労働時間!G315))</f>
        <v>7.3700752301434989</v>
      </c>
      <c r="I315" s="3">
        <v>11</v>
      </c>
      <c r="J315" s="3">
        <v>2</v>
      </c>
      <c r="K315" s="2" cm="1">
        <f t="array" ref="K315">IF(C315="","",C315-SUMPRODUCT(($B$1461:$B$1491=$J315)*1,C$1461:C$1491))</f>
        <v>0.19268231202151842</v>
      </c>
      <c r="L315" s="2" cm="1">
        <f t="array" ref="L315">IF(D315="","",D315-SUMPRODUCT(($B$1461:$B$1491=$J315)*1,D$1461:D$1491))</f>
        <v>-3.8852304678629324E-3</v>
      </c>
      <c r="M315" s="2" cm="1">
        <f t="array" ref="M315">IF(E315="","",E315-SUMPRODUCT(($B$1461:$B$1491=$J315)*1,E$1461:E$1491))</f>
        <v>0.30756801568715808</v>
      </c>
      <c r="N315" s="2" cm="1">
        <f t="array" ref="N315">IF(F315="","",F315-SUMPRODUCT(($B$1461:$B$1491=$J315)*1,F$1461:F$1491))</f>
        <v>0.35179028355413688</v>
      </c>
      <c r="O315" s="2" cm="1">
        <f t="array" ref="O315">IF(G315="","",G315-SUMPRODUCT(($B$1461:$B$1491=$J315)*1,G$1461:G$1491))</f>
        <v>0.3784519232147403</v>
      </c>
    </row>
    <row r="316" spans="1:15" x14ac:dyDescent="0.55000000000000004">
      <c r="A316" s="3">
        <v>11</v>
      </c>
      <c r="B316" s="3">
        <v>3</v>
      </c>
      <c r="C316" s="2">
        <f>IF(logVir!C316="","",LN(総労働時間!C316))</f>
        <v>12.016506405299808</v>
      </c>
      <c r="D316" s="2">
        <f>IF(logVir!D316="","",LN(総労働時間!D316))</f>
        <v>11.952460539900139</v>
      </c>
      <c r="E316" s="2">
        <f>IF(logVir!E316="","",LN(総労働時間!E316))</f>
        <v>11.976616326431643</v>
      </c>
      <c r="F316" s="2">
        <f>IF(logVir!F316="","",LN(総労働時間!F316))</f>
        <v>11.892517076668726</v>
      </c>
      <c r="G316" s="2">
        <f>IF(logVir!G316="","",LN(総労働時間!G316))</f>
        <v>11.938489470699421</v>
      </c>
      <c r="I316" s="3">
        <v>11</v>
      </c>
      <c r="J316" s="3">
        <v>3</v>
      </c>
      <c r="K316" s="2" cm="1">
        <f t="array" ref="K316">IF(C316="","",C316-SUMPRODUCT(($B$1461:$B$1491=$J316)*1,C$1461:C$1491))</f>
        <v>1.2308242034640013</v>
      </c>
      <c r="L316" s="2" cm="1">
        <f t="array" ref="L316">IF(D316="","",D316-SUMPRODUCT(($B$1461:$B$1491=$J316)*1,D$1461:D$1491))</f>
        <v>1.1917698824749046</v>
      </c>
      <c r="M316" s="2" cm="1">
        <f t="array" ref="M316">IF(E316="","",E316-SUMPRODUCT(($B$1461:$B$1491=$J316)*1,E$1461:E$1491))</f>
        <v>1.2058160116522103</v>
      </c>
      <c r="N316" s="2" cm="1">
        <f t="array" ref="N316">IF(F316="","",F316-SUMPRODUCT(($B$1461:$B$1491=$J316)*1,F$1461:F$1491))</f>
        <v>1.2012883470044375</v>
      </c>
      <c r="O316" s="2" cm="1">
        <f t="array" ref="O316">IF(G316="","",G316-SUMPRODUCT(($B$1461:$B$1491=$J316)*1,G$1461:G$1491))</f>
        <v>1.2181162591870596</v>
      </c>
    </row>
    <row r="317" spans="1:15" x14ac:dyDescent="0.55000000000000004">
      <c r="A317" s="3">
        <v>11</v>
      </c>
      <c r="B317" s="3">
        <v>4</v>
      </c>
      <c r="C317" s="2">
        <f>IF(logVir!C317="","",LN(総労働時間!C317))</f>
        <v>10.11903198988797</v>
      </c>
      <c r="D317" s="2">
        <f>IF(logVir!D317="","",LN(総労働時間!D317))</f>
        <v>9.84794524699406</v>
      </c>
      <c r="E317" s="2">
        <f>IF(logVir!E317="","",LN(総労働時間!E317))</f>
        <v>9.749062437751153</v>
      </c>
      <c r="F317" s="2">
        <f>IF(logVir!F317="","",LN(総労働時間!F317))</f>
        <v>9.5830346049684234</v>
      </c>
      <c r="G317" s="2">
        <f>IF(logVir!G317="","",LN(総労働時間!G317))</f>
        <v>9.6400532393574299</v>
      </c>
      <c r="I317" s="3">
        <v>11</v>
      </c>
      <c r="J317" s="3">
        <v>4</v>
      </c>
      <c r="K317" s="2" cm="1">
        <f t="array" ref="K317">IF(C317="","",C317-SUMPRODUCT(($B$1461:$B$1491=$J317)*1,C$1461:C$1491))</f>
        <v>0.54515753827801028</v>
      </c>
      <c r="L317" s="2" cm="1">
        <f t="array" ref="L317">IF(D317="","",D317-SUMPRODUCT(($B$1461:$B$1491=$J317)*1,D$1461:D$1491))</f>
        <v>0.4456219022328245</v>
      </c>
      <c r="M317" s="2" cm="1">
        <f t="array" ref="M317">IF(E317="","",E317-SUMPRODUCT(($B$1461:$B$1491=$J317)*1,E$1461:E$1491))</f>
        <v>0.41543586918631803</v>
      </c>
      <c r="N317" s="2" cm="1">
        <f t="array" ref="N317">IF(F317="","",F317-SUMPRODUCT(($B$1461:$B$1491=$J317)*1,F$1461:F$1491))</f>
        <v>0.39784934522260862</v>
      </c>
      <c r="O317" s="2" cm="1">
        <f t="array" ref="O317">IF(G317="","",G317-SUMPRODUCT(($B$1461:$B$1491=$J317)*1,G$1461:G$1491))</f>
        <v>0.41318710125056235</v>
      </c>
    </row>
    <row r="318" spans="1:15" x14ac:dyDescent="0.55000000000000004">
      <c r="A318" s="3">
        <v>11</v>
      </c>
      <c r="B318" s="3">
        <v>5</v>
      </c>
      <c r="C318" s="2">
        <f>IF(logVir!C318="","",LN(総労働時間!C318))</f>
        <v>10.335544133391219</v>
      </c>
      <c r="D318" s="2">
        <f>IF(logVir!D318="","",LN(総労働時間!D318))</f>
        <v>10.361066995023974</v>
      </c>
      <c r="E318" s="2">
        <f>IF(logVir!E318="","",LN(総労働時間!E318))</f>
        <v>10.388268264914352</v>
      </c>
      <c r="F318" s="2">
        <f>IF(logVir!F318="","",LN(総労働時間!F318))</f>
        <v>10.370531568365267</v>
      </c>
      <c r="G318" s="2">
        <f>IF(logVir!G318="","",LN(総労働時間!G318))</f>
        <v>10.391001979507541</v>
      </c>
      <c r="I318" s="3">
        <v>11</v>
      </c>
      <c r="J318" s="3">
        <v>5</v>
      </c>
      <c r="K318" s="2" cm="1">
        <f t="array" ref="K318">IF(C318="","",C318-SUMPRODUCT(($B$1461:$B$1491=$J318)*1,C$1461:C$1491))</f>
        <v>1.5140453043591133</v>
      </c>
      <c r="L318" s="2" cm="1">
        <f t="array" ref="L318">IF(D318="","",D318-SUMPRODUCT(($B$1461:$B$1491=$J318)*1,D$1461:D$1491))</f>
        <v>1.5928324784705854</v>
      </c>
      <c r="M318" s="2" cm="1">
        <f t="array" ref="M318">IF(E318="","",E318-SUMPRODUCT(($B$1461:$B$1491=$J318)*1,E$1461:E$1491))</f>
        <v>1.5864422223119536</v>
      </c>
      <c r="N318" s="2" cm="1">
        <f t="array" ref="N318">IF(F318="","",F318-SUMPRODUCT(($B$1461:$B$1491=$J318)*1,F$1461:F$1491))</f>
        <v>1.6382315727624839</v>
      </c>
      <c r="O318" s="2" cm="1">
        <f t="array" ref="O318">IF(G318="","",G318-SUMPRODUCT(($B$1461:$B$1491=$J318)*1,G$1461:G$1491))</f>
        <v>1.6107823855785206</v>
      </c>
    </row>
    <row r="319" spans="1:15" x14ac:dyDescent="0.55000000000000004">
      <c r="A319" s="3">
        <v>11</v>
      </c>
      <c r="B319" s="3">
        <v>6</v>
      </c>
      <c r="C319" s="2">
        <f>IF(logVir!C319="","",LN(総労働時間!C319))</f>
        <v>10.855752784540792</v>
      </c>
      <c r="D319" s="2">
        <f>IF(logVir!D319="","",LN(総労働時間!D319))</f>
        <v>10.884018617435071</v>
      </c>
      <c r="E319" s="2">
        <f>IF(logVir!E319="","",LN(総労働時間!E319))</f>
        <v>10.838496254820816</v>
      </c>
      <c r="F319" s="2">
        <f>IF(logVir!F319="","",LN(総労働時間!F319))</f>
        <v>10.845893854338957</v>
      </c>
      <c r="G319" s="2">
        <f>IF(logVir!G319="","",LN(総労働時間!G319))</f>
        <v>10.792951482685206</v>
      </c>
      <c r="I319" s="3">
        <v>11</v>
      </c>
      <c r="J319" s="3">
        <v>6</v>
      </c>
      <c r="K319" s="2" cm="1">
        <f t="array" ref="K319">IF(C319="","",C319-SUMPRODUCT(($B$1461:$B$1491=$J319)*1,C$1461:C$1491))</f>
        <v>1.5587825709219327</v>
      </c>
      <c r="L319" s="2" cm="1">
        <f t="array" ref="L319">IF(D319="","",D319-SUMPRODUCT(($B$1461:$B$1491=$J319)*1,D$1461:D$1491))</f>
        <v>1.576162101040314</v>
      </c>
      <c r="M319" s="2" cm="1">
        <f t="array" ref="M319">IF(E319="","",E319-SUMPRODUCT(($B$1461:$B$1491=$J319)*1,E$1461:E$1491))</f>
        <v>1.5069170355566719</v>
      </c>
      <c r="N319" s="2" cm="1">
        <f t="array" ref="N319">IF(F319="","",F319-SUMPRODUCT(($B$1461:$B$1491=$J319)*1,F$1461:F$1491))</f>
        <v>1.5164592453983889</v>
      </c>
      <c r="O319" s="2" cm="1">
        <f t="array" ref="O319">IF(G319="","",G319-SUMPRODUCT(($B$1461:$B$1491=$J319)*1,G$1461:G$1491))</f>
        <v>1.4254563815696351</v>
      </c>
    </row>
    <row r="320" spans="1:15" x14ac:dyDescent="0.55000000000000004">
      <c r="A320" s="3">
        <v>11</v>
      </c>
      <c r="B320" s="3">
        <v>7</v>
      </c>
      <c r="C320" s="2">
        <f>IF(logVir!C320="","",LN(総労働時間!C320))</f>
        <v>9.9023190431489283</v>
      </c>
      <c r="D320" s="2">
        <f>IF(logVir!D320="","",LN(総労働時間!D320))</f>
        <v>9.9503050395063077</v>
      </c>
      <c r="E320" s="2">
        <f>IF(logVir!E320="","",LN(総労働時間!E320))</f>
        <v>9.8777902282966945</v>
      </c>
      <c r="F320" s="2">
        <f>IF(logVir!F320="","",LN(総労働時間!F320))</f>
        <v>9.8553794672233863</v>
      </c>
      <c r="G320" s="2">
        <f>IF(logVir!G320="","",LN(総労働時間!G320))</f>
        <v>9.8606905176931772</v>
      </c>
      <c r="I320" s="3">
        <v>11</v>
      </c>
      <c r="J320" s="3">
        <v>7</v>
      </c>
      <c r="K320" s="2" cm="1">
        <f t="array" ref="K320">IF(C320="","",C320-SUMPRODUCT(($B$1461:$B$1491=$J320)*1,C$1461:C$1491))</f>
        <v>0.67616741191233487</v>
      </c>
      <c r="L320" s="2" cm="1">
        <f t="array" ref="L320">IF(D320="","",D320-SUMPRODUCT(($B$1461:$B$1491=$J320)*1,D$1461:D$1491))</f>
        <v>0.75277945237113109</v>
      </c>
      <c r="M320" s="2" cm="1">
        <f t="array" ref="M320">IF(E320="","",E320-SUMPRODUCT(($B$1461:$B$1491=$J320)*1,E$1461:E$1491))</f>
        <v>0.74286586861255088</v>
      </c>
      <c r="N320" s="2" cm="1">
        <f t="array" ref="N320">IF(F320="","",F320-SUMPRODUCT(($B$1461:$B$1491=$J320)*1,F$1461:F$1491))</f>
        <v>0.78174552232814776</v>
      </c>
      <c r="O320" s="2" cm="1">
        <f t="array" ref="O320">IF(G320="","",G320-SUMPRODUCT(($B$1461:$B$1491=$J320)*1,G$1461:G$1491))</f>
        <v>0.75480030256791153</v>
      </c>
    </row>
    <row r="321" spans="1:15" x14ac:dyDescent="0.55000000000000004">
      <c r="A321" s="3">
        <v>11</v>
      </c>
      <c r="B321" s="3">
        <v>8</v>
      </c>
      <c r="C321" s="2">
        <f>IF(logVir!C321="","",LN(総労働時間!C321))</f>
        <v>10.355378933307373</v>
      </c>
      <c r="D321" s="2">
        <f>IF(logVir!D321="","",LN(総労働時間!D321))</f>
        <v>10.549065243758207</v>
      </c>
      <c r="E321" s="2">
        <f>IF(logVir!E321="","",LN(総労働時間!E321))</f>
        <v>10.473086193974645</v>
      </c>
      <c r="F321" s="2">
        <f>IF(logVir!F321="","",LN(総労働時間!F321))</f>
        <v>10.362186784258078</v>
      </c>
      <c r="G321" s="2">
        <f>IF(logVir!G321="","",LN(総労働時間!G321))</f>
        <v>10.407118072691876</v>
      </c>
      <c r="I321" s="3">
        <v>11</v>
      </c>
      <c r="J321" s="3">
        <v>8</v>
      </c>
      <c r="K321" s="2" cm="1">
        <f t="array" ref="K321">IF(C321="","",C321-SUMPRODUCT(($B$1461:$B$1491=$J321)*1,C$1461:C$1491))</f>
        <v>1.1554450916289145</v>
      </c>
      <c r="L321" s="2" cm="1">
        <f t="array" ref="L321">IF(D321="","",D321-SUMPRODUCT(($B$1461:$B$1491=$J321)*1,D$1461:D$1491))</f>
        <v>1.2611674405277977</v>
      </c>
      <c r="M321" s="2" cm="1">
        <f t="array" ref="M321">IF(E321="","",E321-SUMPRODUCT(($B$1461:$B$1491=$J321)*1,E$1461:E$1491))</f>
        <v>1.1814068355537586</v>
      </c>
      <c r="N321" s="2" cm="1">
        <f t="array" ref="N321">IF(F321="","",F321-SUMPRODUCT(($B$1461:$B$1491=$J321)*1,F$1461:F$1491))</f>
        <v>1.0849889947093914</v>
      </c>
      <c r="O321" s="2" cm="1">
        <f t="array" ref="O321">IF(G321="","",G321-SUMPRODUCT(($B$1461:$B$1491=$J321)*1,G$1461:G$1491))</f>
        <v>1.0794574240185728</v>
      </c>
    </row>
    <row r="322" spans="1:15" x14ac:dyDescent="0.55000000000000004">
      <c r="A322" s="3">
        <v>11</v>
      </c>
      <c r="B322" s="3">
        <v>9</v>
      </c>
      <c r="C322" s="2">
        <f>IF(logVir!C322="","",LN(総労働時間!C322))</f>
        <v>11.414217288264531</v>
      </c>
      <c r="D322" s="2">
        <f>IF(logVir!D322="","",LN(総労働時間!D322))</f>
        <v>11.356295277540942</v>
      </c>
      <c r="E322" s="2">
        <f>IF(logVir!E322="","",LN(総労働時間!E322))</f>
        <v>11.415757920942909</v>
      </c>
      <c r="F322" s="2">
        <f>IF(logVir!F322="","",LN(総労働時間!F322))</f>
        <v>11.338710865498021</v>
      </c>
      <c r="G322" s="2">
        <f>IF(logVir!G322="","",LN(総労働時間!G322))</f>
        <v>11.382267997338653</v>
      </c>
      <c r="I322" s="3">
        <v>11</v>
      </c>
      <c r="J322" s="3">
        <v>9</v>
      </c>
      <c r="K322" s="2" cm="1">
        <f t="array" ref="K322">IF(C322="","",C322-SUMPRODUCT(($B$1461:$B$1491=$J322)*1,C$1461:C$1491))</f>
        <v>1.4450355010938978</v>
      </c>
      <c r="L322" s="2" cm="1">
        <f t="array" ref="L322">IF(D322="","",D322-SUMPRODUCT(($B$1461:$B$1491=$J322)*1,D$1461:D$1491))</f>
        <v>1.432008877873999</v>
      </c>
      <c r="M322" s="2" cm="1">
        <f t="array" ref="M322">IF(E322="","",E322-SUMPRODUCT(($B$1461:$B$1491=$J322)*1,E$1461:E$1491))</f>
        <v>1.4122271296650162</v>
      </c>
      <c r="N322" s="2" cm="1">
        <f t="array" ref="N322">IF(F322="","",F322-SUMPRODUCT(($B$1461:$B$1491=$J322)*1,F$1461:F$1491))</f>
        <v>1.4413440154614214</v>
      </c>
      <c r="O322" s="2" cm="1">
        <f t="array" ref="O322">IF(G322="","",G322-SUMPRODUCT(($B$1461:$B$1491=$J322)*1,G$1461:G$1491))</f>
        <v>1.4398298182036928</v>
      </c>
    </row>
    <row r="323" spans="1:15" x14ac:dyDescent="0.55000000000000004">
      <c r="A323" s="3">
        <v>11</v>
      </c>
      <c r="B323" s="3">
        <v>10</v>
      </c>
      <c r="C323" s="2">
        <f>IF(logVir!C323="","",LN(総労働時間!C323))</f>
        <v>11.815083868350133</v>
      </c>
      <c r="D323" s="2">
        <f>IF(logVir!D323="","",LN(総労働時間!D323))</f>
        <v>11.732230686740285</v>
      </c>
      <c r="E323" s="2">
        <f>IF(logVir!E323="","",LN(総労働時間!E323))</f>
        <v>11.744823689376584</v>
      </c>
      <c r="F323" s="2">
        <f>IF(logVir!F323="","",LN(総労働時間!F323))</f>
        <v>11.703497929601767</v>
      </c>
      <c r="G323" s="2">
        <f>IF(logVir!G323="","",LN(総労働時間!G323))</f>
        <v>11.761077597029718</v>
      </c>
      <c r="I323" s="3">
        <v>11</v>
      </c>
      <c r="J323" s="3">
        <v>10</v>
      </c>
      <c r="K323" s="2" cm="1">
        <f t="array" ref="K323">IF(C323="","",C323-SUMPRODUCT(($B$1461:$B$1491=$J323)*1,C$1461:C$1491))</f>
        <v>1.3450906393846278</v>
      </c>
      <c r="L323" s="2" cm="1">
        <f t="array" ref="L323">IF(D323="","",D323-SUMPRODUCT(($B$1461:$B$1491=$J323)*1,D$1461:D$1491))</f>
        <v>1.2441313459141021</v>
      </c>
      <c r="M323" s="2" cm="1">
        <f t="array" ref="M323">IF(E323="","",E323-SUMPRODUCT(($B$1461:$B$1491=$J323)*1,E$1461:E$1491))</f>
        <v>1.2170309704482047</v>
      </c>
      <c r="N323" s="2" cm="1">
        <f t="array" ref="N323">IF(F323="","",F323-SUMPRODUCT(($B$1461:$B$1491=$J323)*1,F$1461:F$1491))</f>
        <v>1.23978552230448</v>
      </c>
      <c r="O323" s="2" cm="1">
        <f t="array" ref="O323">IF(G323="","",G323-SUMPRODUCT(($B$1461:$B$1491=$J323)*1,G$1461:G$1491))</f>
        <v>1.227263466666388</v>
      </c>
    </row>
    <row r="324" spans="1:15" x14ac:dyDescent="0.55000000000000004">
      <c r="A324" s="3">
        <v>11</v>
      </c>
      <c r="B324" s="3">
        <v>11</v>
      </c>
      <c r="C324" s="2">
        <f>IF(logVir!C324="","",LN(総労働時間!C324))</f>
        <v>10.795398776655468</v>
      </c>
      <c r="D324" s="2">
        <f>IF(logVir!D324="","",LN(総労働時間!D324))</f>
        <v>10.442917035746593</v>
      </c>
      <c r="E324" s="2">
        <f>IF(logVir!E324="","",LN(総労働時間!E324))</f>
        <v>10.356477908207598</v>
      </c>
      <c r="F324" s="2">
        <f>IF(logVir!F324="","",LN(総労働時間!F324))</f>
        <v>10.368507060850416</v>
      </c>
      <c r="G324" s="2">
        <f>IF(logVir!G324="","",LN(総労働時間!G324))</f>
        <v>10.334501080041766</v>
      </c>
      <c r="I324" s="3">
        <v>11</v>
      </c>
      <c r="J324" s="3">
        <v>11</v>
      </c>
      <c r="K324" s="2" cm="1">
        <f t="array" ref="K324">IF(C324="","",C324-SUMPRODUCT(($B$1461:$B$1491=$J324)*1,C$1461:C$1491))</f>
        <v>1.0027047913818006</v>
      </c>
      <c r="L324" s="2" cm="1">
        <f t="array" ref="L324">IF(D324="","",D324-SUMPRODUCT(($B$1461:$B$1491=$J324)*1,D$1461:D$1491))</f>
        <v>0.84516191723913536</v>
      </c>
      <c r="M324" s="2" cm="1">
        <f t="array" ref="M324">IF(E324="","",E324-SUMPRODUCT(($B$1461:$B$1491=$J324)*1,E$1461:E$1491))</f>
        <v>0.77044446380052456</v>
      </c>
      <c r="N324" s="2" cm="1">
        <f t="array" ref="N324">IF(F324="","",F324-SUMPRODUCT(($B$1461:$B$1491=$J324)*1,F$1461:F$1491))</f>
        <v>0.81721952111673701</v>
      </c>
      <c r="O324" s="2" cm="1">
        <f t="array" ref="O324">IF(G324="","",G324-SUMPRODUCT(($B$1461:$B$1491=$J324)*1,G$1461:G$1491))</f>
        <v>0.7780436783331961</v>
      </c>
    </row>
    <row r="325" spans="1:15" x14ac:dyDescent="0.55000000000000004">
      <c r="A325" s="3">
        <v>11</v>
      </c>
      <c r="B325" s="3">
        <v>12</v>
      </c>
      <c r="C325" s="2">
        <f>IF(logVir!C325="","",LN(総労働時間!C325))</f>
        <v>10.721132328979875</v>
      </c>
      <c r="D325" s="2">
        <f>IF(logVir!D325="","",LN(総労働時間!D325))</f>
        <v>10.678730733799895</v>
      </c>
      <c r="E325" s="2">
        <f>IF(logVir!E325="","",LN(総労働時間!E325))</f>
        <v>10.743969440997649</v>
      </c>
      <c r="F325" s="2">
        <f>IF(logVir!F325="","",LN(総労働時間!F325))</f>
        <v>10.748510494273443</v>
      </c>
      <c r="G325" s="2">
        <f>IF(logVir!G325="","",LN(総労働時間!G325))</f>
        <v>10.682604692237454</v>
      </c>
      <c r="I325" s="3">
        <v>11</v>
      </c>
      <c r="J325" s="3">
        <v>12</v>
      </c>
      <c r="K325" s="2" cm="1">
        <f t="array" ref="K325">IF(C325="","",C325-SUMPRODUCT(($B$1461:$B$1491=$J325)*1,C$1461:C$1491))</f>
        <v>1.1273862884289656</v>
      </c>
      <c r="L325" s="2" cm="1">
        <f t="array" ref="L325">IF(D325="","",D325-SUMPRODUCT(($B$1461:$B$1491=$J325)*1,D$1461:D$1491))</f>
        <v>1.1737118851271386</v>
      </c>
      <c r="M325" s="2" cm="1">
        <f t="array" ref="M325">IF(E325="","",E325-SUMPRODUCT(($B$1461:$B$1491=$J325)*1,E$1461:E$1491))</f>
        <v>1.2574859783013146</v>
      </c>
      <c r="N325" s="2" cm="1">
        <f t="array" ref="N325">IF(F325="","",F325-SUMPRODUCT(($B$1461:$B$1491=$J325)*1,F$1461:F$1491))</f>
        <v>1.3206473881623619</v>
      </c>
      <c r="O325" s="2" cm="1">
        <f t="array" ref="O325">IF(G325="","",G325-SUMPRODUCT(($B$1461:$B$1491=$J325)*1,G$1461:G$1491))</f>
        <v>1.1733893076212549</v>
      </c>
    </row>
    <row r="326" spans="1:15" x14ac:dyDescent="0.55000000000000004">
      <c r="A326" s="3">
        <v>11</v>
      </c>
      <c r="B326" s="3">
        <v>13</v>
      </c>
      <c r="C326" s="2">
        <f>IF(logVir!C326="","",LN(総労働時間!C326))</f>
        <v>10.355068401164923</v>
      </c>
      <c r="D326" s="2">
        <f>IF(logVir!D326="","",LN(総労働時間!D326))</f>
        <v>9.8223192457205748</v>
      </c>
      <c r="E326" s="2">
        <f>IF(logVir!E326="","",LN(総労働時間!E326))</f>
        <v>9.7650744372839888</v>
      </c>
      <c r="F326" s="2">
        <f>IF(logVir!F326="","",LN(総労働時間!F326))</f>
        <v>9.6558441418920946</v>
      </c>
      <c r="G326" s="2">
        <f>IF(logVir!G326="","",LN(総労働時間!G326))</f>
        <v>9.6017183374840069</v>
      </c>
      <c r="I326" s="3">
        <v>11</v>
      </c>
      <c r="J326" s="3">
        <v>13</v>
      </c>
      <c r="K326" s="2" cm="1">
        <f t="array" ref="K326">IF(C326="","",C326-SUMPRODUCT(($B$1461:$B$1491=$J326)*1,C$1461:C$1491))</f>
        <v>1.621425932180788</v>
      </c>
      <c r="L326" s="2" cm="1">
        <f t="array" ref="L326">IF(D326="","",D326-SUMPRODUCT(($B$1461:$B$1491=$J326)*1,D$1461:D$1491))</f>
        <v>1.8870409763919005</v>
      </c>
      <c r="M326" s="2" cm="1">
        <f t="array" ref="M326">IF(E326="","",E326-SUMPRODUCT(($B$1461:$B$1491=$J326)*1,E$1461:E$1491))</f>
        <v>1.7701305528538107</v>
      </c>
      <c r="N326" s="2" cm="1">
        <f t="array" ref="N326">IF(F326="","",F326-SUMPRODUCT(($B$1461:$B$1491=$J326)*1,F$1461:F$1491))</f>
        <v>1.7918533818163551</v>
      </c>
      <c r="O326" s="2" cm="1">
        <f t="array" ref="O326">IF(G326="","",G326-SUMPRODUCT(($B$1461:$B$1491=$J326)*1,G$1461:G$1491))</f>
        <v>1.7810714140201496</v>
      </c>
    </row>
    <row r="327" spans="1:15" x14ac:dyDescent="0.55000000000000004">
      <c r="A327" s="3">
        <v>11</v>
      </c>
      <c r="B327" s="3">
        <v>14</v>
      </c>
      <c r="C327" s="2">
        <f>IF(logVir!C327="","",LN(総労働時間!C327))</f>
        <v>11.483090470663987</v>
      </c>
      <c r="D327" s="2">
        <f>IF(logVir!D327="","",LN(総労働時間!D327))</f>
        <v>11.519740338768493</v>
      </c>
      <c r="E327" s="2">
        <f>IF(logVir!E327="","",LN(総労働時間!E327))</f>
        <v>11.520157567412896</v>
      </c>
      <c r="F327" s="2">
        <f>IF(logVir!F327="","",LN(総労働時間!F327))</f>
        <v>11.437710553591979</v>
      </c>
      <c r="G327" s="2">
        <f>IF(logVir!G327="","",LN(総労働時間!G327))</f>
        <v>11.40444650106569</v>
      </c>
      <c r="I327" s="3">
        <v>11</v>
      </c>
      <c r="J327" s="3">
        <v>14</v>
      </c>
      <c r="K327" s="2" cm="1">
        <f t="array" ref="K327">IF(C327="","",C327-SUMPRODUCT(($B$1461:$B$1491=$J327)*1,C$1461:C$1491))</f>
        <v>1.6594490641719393</v>
      </c>
      <c r="L327" s="2" cm="1">
        <f t="array" ref="L327">IF(D327="","",D327-SUMPRODUCT(($B$1461:$B$1491=$J327)*1,D$1461:D$1491))</f>
        <v>1.6050665023743722</v>
      </c>
      <c r="M327" s="2" cm="1">
        <f t="array" ref="M327">IF(E327="","",E327-SUMPRODUCT(($B$1461:$B$1491=$J327)*1,E$1461:E$1491))</f>
        <v>1.5673894955266885</v>
      </c>
      <c r="N327" s="2" cm="1">
        <f t="array" ref="N327">IF(F327="","",F327-SUMPRODUCT(($B$1461:$B$1491=$J327)*1,F$1461:F$1491))</f>
        <v>1.540938568721181</v>
      </c>
      <c r="O327" s="2" cm="1">
        <f t="array" ref="O327">IF(G327="","",G327-SUMPRODUCT(($B$1461:$B$1491=$J327)*1,G$1461:G$1491))</f>
        <v>1.466563829183162</v>
      </c>
    </row>
    <row r="328" spans="1:15" x14ac:dyDescent="0.55000000000000004">
      <c r="A328" s="3">
        <v>11</v>
      </c>
      <c r="B328" s="3">
        <v>15</v>
      </c>
      <c r="C328" s="2">
        <f>IF(logVir!C328="","",LN(総労働時間!C328))</f>
        <v>11.364330900772234</v>
      </c>
      <c r="D328" s="2">
        <f>IF(logVir!D328="","",LN(総労働時間!D328))</f>
        <v>11.24038013037414</v>
      </c>
      <c r="E328" s="2">
        <f>IF(logVir!E328="","",LN(総労働時間!E328))</f>
        <v>11.170109527192613</v>
      </c>
      <c r="F328" s="2">
        <f>IF(logVir!F328="","",LN(総労働時間!F328))</f>
        <v>11.107685643514625</v>
      </c>
      <c r="G328" s="2">
        <f>IF(logVir!G328="","",LN(総労働時間!G328))</f>
        <v>11.090733258386212</v>
      </c>
      <c r="I328" s="3">
        <v>11</v>
      </c>
      <c r="J328" s="3">
        <v>15</v>
      </c>
      <c r="K328" s="2" cm="1">
        <f t="array" ref="K328">IF(C328="","",C328-SUMPRODUCT(($B$1461:$B$1491=$J328)*1,C$1461:C$1491))</f>
        <v>2.1137864283545369</v>
      </c>
      <c r="L328" s="2" cm="1">
        <f t="array" ref="L328">IF(D328="","",D328-SUMPRODUCT(($B$1461:$B$1491=$J328)*1,D$1461:D$1491))</f>
        <v>2.1218469167951799</v>
      </c>
      <c r="M328" s="2" cm="1">
        <f t="array" ref="M328">IF(E328="","",E328-SUMPRODUCT(($B$1461:$B$1491=$J328)*1,E$1461:E$1491))</f>
        <v>2.1118986497419812</v>
      </c>
      <c r="N328" s="2" cm="1">
        <f t="array" ref="N328">IF(F328="","",F328-SUMPRODUCT(($B$1461:$B$1491=$J328)*1,F$1461:F$1491))</f>
        <v>2.156958668418131</v>
      </c>
      <c r="O328" s="2" cm="1">
        <f t="array" ref="O328">IF(G328="","",G328-SUMPRODUCT(($B$1461:$B$1491=$J328)*1,G$1461:G$1491))</f>
        <v>2.1032685216397731</v>
      </c>
    </row>
    <row r="329" spans="1:15" x14ac:dyDescent="0.55000000000000004">
      <c r="A329" s="3">
        <v>11</v>
      </c>
      <c r="B329" s="3">
        <v>16</v>
      </c>
      <c r="C329" s="2">
        <f>IF(logVir!C329="","",LN(総労働時間!C329))</f>
        <v>11.885761916320343</v>
      </c>
      <c r="D329" s="2">
        <f>IF(logVir!D329="","",LN(総労働時間!D329))</f>
        <v>11.834626469949823</v>
      </c>
      <c r="E329" s="2">
        <f>IF(logVir!E329="","",LN(総労働時間!E329))</f>
        <v>11.818272688128404</v>
      </c>
      <c r="F329" s="2">
        <f>IF(logVir!F329="","",LN(総労働時間!F329))</f>
        <v>11.758115454804319</v>
      </c>
      <c r="G329" s="2">
        <f>IF(logVir!G329="","",LN(総労働時間!G329))</f>
        <v>11.789018065566486</v>
      </c>
      <c r="I329" s="3">
        <v>11</v>
      </c>
      <c r="J329" s="3">
        <v>16</v>
      </c>
      <c r="K329" s="2" cm="1">
        <f t="array" ref="K329">IF(C329="","",C329-SUMPRODUCT(($B$1461:$B$1491=$J329)*1,C$1461:C$1491))</f>
        <v>1.3990843921414449</v>
      </c>
      <c r="L329" s="2" cm="1">
        <f t="array" ref="L329">IF(D329="","",D329-SUMPRODUCT(($B$1461:$B$1491=$J329)*1,D$1461:D$1491))</f>
        <v>1.3616582907629908</v>
      </c>
      <c r="M329" s="2" cm="1">
        <f t="array" ref="M329">IF(E329="","",E329-SUMPRODUCT(($B$1461:$B$1491=$J329)*1,E$1461:E$1491))</f>
        <v>1.3516042284855665</v>
      </c>
      <c r="N329" s="2" cm="1">
        <f t="array" ref="N329">IF(F329="","",F329-SUMPRODUCT(($B$1461:$B$1491=$J329)*1,F$1461:F$1491))</f>
        <v>1.3914812397853833</v>
      </c>
      <c r="O329" s="2" cm="1">
        <f t="array" ref="O329">IF(G329="","",G329-SUMPRODUCT(($B$1461:$B$1491=$J329)*1,G$1461:G$1491))</f>
        <v>1.3681681314043495</v>
      </c>
    </row>
    <row r="330" spans="1:15" x14ac:dyDescent="0.55000000000000004">
      <c r="A330" s="3">
        <v>11</v>
      </c>
      <c r="B330" s="3">
        <v>17</v>
      </c>
      <c r="C330" s="2">
        <f>IF(logVir!C330="","",LN(総労働時間!C330))</f>
        <v>10.820413371475359</v>
      </c>
      <c r="D330" s="2">
        <f>IF(logVir!D330="","",LN(総労働時間!D330))</f>
        <v>10.826953414026592</v>
      </c>
      <c r="E330" s="2">
        <f>IF(logVir!E330="","",LN(総労働時間!E330))</f>
        <v>10.725548962535632</v>
      </c>
      <c r="F330" s="2">
        <f>IF(logVir!F330="","",LN(総労働時間!F330))</f>
        <v>10.73921366771876</v>
      </c>
      <c r="G330" s="2">
        <f>IF(logVir!G330="","",LN(総労働時間!G330))</f>
        <v>10.831221863079989</v>
      </c>
      <c r="I330" s="3">
        <v>11</v>
      </c>
      <c r="J330" s="3">
        <v>17</v>
      </c>
      <c r="K330" s="2" cm="1">
        <f t="array" ref="K330">IF(C330="","",C330-SUMPRODUCT(($B$1461:$B$1491=$J330)*1,C$1461:C$1491))</f>
        <v>0.87933347931161521</v>
      </c>
      <c r="L330" s="2" cm="1">
        <f t="array" ref="L330">IF(D330="","",D330-SUMPRODUCT(($B$1461:$B$1491=$J330)*1,D$1461:D$1491))</f>
        <v>0.96462972366488842</v>
      </c>
      <c r="M330" s="2" cm="1">
        <f t="array" ref="M330">IF(E330="","",E330-SUMPRODUCT(($B$1461:$B$1491=$J330)*1,E$1461:E$1491))</f>
        <v>0.88328839787447855</v>
      </c>
      <c r="N330" s="2" cm="1">
        <f t="array" ref="N330">IF(F330="","",F330-SUMPRODUCT(($B$1461:$B$1491=$J330)*1,F$1461:F$1491))</f>
        <v>0.84912514691626306</v>
      </c>
      <c r="O330" s="2" cm="1">
        <f t="array" ref="O330">IF(G330="","",G330-SUMPRODUCT(($B$1461:$B$1491=$J330)*1,G$1461:G$1491))</f>
        <v>0.88009027427087894</v>
      </c>
    </row>
    <row r="331" spans="1:15" x14ac:dyDescent="0.55000000000000004">
      <c r="A331" s="3">
        <v>11</v>
      </c>
      <c r="B331" s="3">
        <v>18</v>
      </c>
      <c r="C331" s="2">
        <f>IF(logVir!C331="","",LN(総労働時間!C331))</f>
        <v>12.994085228572942</v>
      </c>
      <c r="D331" s="2">
        <f>IF(logVir!D331="","",LN(総労働時間!D331))</f>
        <v>13.064845233980989</v>
      </c>
      <c r="E331" s="2">
        <f>IF(logVir!E331="","",LN(総労働時間!E331))</f>
        <v>12.973901476706779</v>
      </c>
      <c r="F331" s="2">
        <f>IF(logVir!F331="","",LN(総労働時間!F331))</f>
        <v>12.896755419365183</v>
      </c>
      <c r="G331" s="2">
        <f>IF(logVir!G331="","",LN(総労働時間!G331))</f>
        <v>12.954199896872026</v>
      </c>
      <c r="I331" s="3">
        <v>11</v>
      </c>
      <c r="J331" s="3">
        <v>18</v>
      </c>
      <c r="K331" s="2" cm="1">
        <f t="array" ref="K331">IF(C331="","",C331-SUMPRODUCT(($B$1461:$B$1491=$J331)*1,C$1461:C$1491))</f>
        <v>1.0670275159433338</v>
      </c>
      <c r="L331" s="2" cm="1">
        <f t="array" ref="L331">IF(D331="","",D331-SUMPRODUCT(($B$1461:$B$1491=$J331)*1,D$1461:D$1491))</f>
        <v>1.1404304891734522</v>
      </c>
      <c r="M331" s="2" cm="1">
        <f t="array" ref="M331">IF(E331="","",E331-SUMPRODUCT(($B$1461:$B$1491=$J331)*1,E$1461:E$1491))</f>
        <v>1.0831038599071015</v>
      </c>
      <c r="N331" s="2" cm="1">
        <f t="array" ref="N331">IF(F331="","",F331-SUMPRODUCT(($B$1461:$B$1491=$J331)*1,F$1461:F$1491))</f>
        <v>1.037402854688489</v>
      </c>
      <c r="O331" s="2" cm="1">
        <f t="array" ref="O331">IF(G331="","",G331-SUMPRODUCT(($B$1461:$B$1491=$J331)*1,G$1461:G$1491))</f>
        <v>1.1100399943317303</v>
      </c>
    </row>
    <row r="332" spans="1:15" x14ac:dyDescent="0.55000000000000004">
      <c r="A332" s="3">
        <v>11</v>
      </c>
      <c r="B332" s="3">
        <v>19</v>
      </c>
      <c r="C332" s="2">
        <f>IF(logVir!C332="","",LN(総労働時間!C332))</f>
        <v>12.237687781175342</v>
      </c>
      <c r="D332" s="2">
        <f>IF(logVir!D332="","",LN(総労働時間!D332))</f>
        <v>12.124814475025822</v>
      </c>
      <c r="E332" s="2">
        <f>IF(logVir!E332="","",LN(総労働時間!E332))</f>
        <v>12.117183231025209</v>
      </c>
      <c r="F332" s="2">
        <f>IF(logVir!F332="","",LN(総労働時間!F332))</f>
        <v>12.266655276778858</v>
      </c>
      <c r="G332" s="2">
        <f>IF(logVir!G332="","",LN(総労働時間!G332))</f>
        <v>12.162194668035925</v>
      </c>
      <c r="I332" s="3">
        <v>11</v>
      </c>
      <c r="J332" s="3">
        <v>19</v>
      </c>
      <c r="K332" s="2" cm="1">
        <f t="array" ref="K332">IF(C332="","",C332-SUMPRODUCT(($B$1461:$B$1491=$J332)*1,C$1461:C$1491))</f>
        <v>1.0094657056386094</v>
      </c>
      <c r="L332" s="2" cm="1">
        <f t="array" ref="L332">IF(D332="","",D332-SUMPRODUCT(($B$1461:$B$1491=$J332)*1,D$1461:D$1491))</f>
        <v>0.89477282642392808</v>
      </c>
      <c r="M332" s="2" cm="1">
        <f t="array" ref="M332">IF(E332="","",E332-SUMPRODUCT(($B$1461:$B$1491=$J332)*1,E$1461:E$1491))</f>
        <v>0.91532064767787702</v>
      </c>
      <c r="N332" s="2" cm="1">
        <f t="array" ref="N332">IF(F332="","",F332-SUMPRODUCT(($B$1461:$B$1491=$J332)*1,F$1461:F$1491))</f>
        <v>1.074680862288325</v>
      </c>
      <c r="O332" s="2" cm="1">
        <f t="array" ref="O332">IF(G332="","",G332-SUMPRODUCT(($B$1461:$B$1491=$J332)*1,G$1461:G$1491))</f>
        <v>0.93489539280346001</v>
      </c>
    </row>
    <row r="333" spans="1:15" x14ac:dyDescent="0.55000000000000004">
      <c r="A333" s="3">
        <v>11</v>
      </c>
      <c r="B333" s="3">
        <v>20</v>
      </c>
      <c r="C333" s="2">
        <f>IF(logVir!C333="","",LN(総労働時間!C333))</f>
        <v>13.135080190410775</v>
      </c>
      <c r="D333" s="2">
        <f>IF(logVir!D333="","",LN(総労働時間!D333))</f>
        <v>13.080454923734189</v>
      </c>
      <c r="E333" s="2">
        <f>IF(logVir!E333="","",LN(総労働時間!E333))</f>
        <v>13.090527886848742</v>
      </c>
      <c r="F333" s="2">
        <f>IF(logVir!F333="","",LN(総労働時間!F333))</f>
        <v>13.116678928136482</v>
      </c>
      <c r="G333" s="2">
        <f>IF(logVir!G333="","",LN(総労働時間!G333))</f>
        <v>13.107286623775714</v>
      </c>
      <c r="I333" s="3">
        <v>11</v>
      </c>
      <c r="J333" s="3">
        <v>20</v>
      </c>
      <c r="K333" s="2" cm="1">
        <f t="array" ref="K333">IF(C333="","",C333-SUMPRODUCT(($B$1461:$B$1491=$J333)*1,C$1461:C$1491))</f>
        <v>1.0323748579771674</v>
      </c>
      <c r="L333" s="2" cm="1">
        <f t="array" ref="L333">IF(D333="","",D333-SUMPRODUCT(($B$1461:$B$1491=$J333)*1,D$1461:D$1491))</f>
        <v>1.0232227790363133</v>
      </c>
      <c r="M333" s="2" cm="1">
        <f t="array" ref="M333">IF(E333="","",E333-SUMPRODUCT(($B$1461:$B$1491=$J333)*1,E$1461:E$1491))</f>
        <v>1.0667627066077987</v>
      </c>
      <c r="N333" s="2" cm="1">
        <f t="array" ref="N333">IF(F333="","",F333-SUMPRODUCT(($B$1461:$B$1491=$J333)*1,F$1461:F$1491))</f>
        <v>1.1680943909363997</v>
      </c>
      <c r="O333" s="2" cm="1">
        <f t="array" ref="O333">IF(G333="","",G333-SUMPRODUCT(($B$1461:$B$1491=$J333)*1,G$1461:G$1491))</f>
        <v>1.0933877911736385</v>
      </c>
    </row>
    <row r="334" spans="1:15" x14ac:dyDescent="0.55000000000000004">
      <c r="A334" s="3">
        <v>11</v>
      </c>
      <c r="B334" s="3">
        <v>21</v>
      </c>
      <c r="C334" s="2">
        <f>IF(logVir!C334="","",LN(総労働時間!C334))</f>
        <v>13.031780762531833</v>
      </c>
      <c r="D334" s="2">
        <f>IF(logVir!D334="","",LN(総労働時間!D334))</f>
        <v>13.017948825508087</v>
      </c>
      <c r="E334" s="2">
        <f>IF(logVir!E334="","",LN(総労働時間!E334))</f>
        <v>13.022218761162094</v>
      </c>
      <c r="F334" s="2">
        <f>IF(logVir!F334="","",LN(総労働時間!F334))</f>
        <v>12.959886529591076</v>
      </c>
      <c r="G334" s="2">
        <f>IF(logVir!G334="","",LN(総労働時間!G334))</f>
        <v>12.971094840752356</v>
      </c>
      <c r="I334" s="3">
        <v>11</v>
      </c>
      <c r="J334" s="3">
        <v>21</v>
      </c>
      <c r="K334" s="2" cm="1">
        <f t="array" ref="K334">IF(C334="","",C334-SUMPRODUCT(($B$1461:$B$1491=$J334)*1,C$1461:C$1491))</f>
        <v>1.4707269934449823</v>
      </c>
      <c r="L334" s="2" cm="1">
        <f t="array" ref="L334">IF(D334="","",D334-SUMPRODUCT(($B$1461:$B$1491=$J334)*1,D$1461:D$1491))</f>
        <v>1.4457556053421854</v>
      </c>
      <c r="M334" s="2" cm="1">
        <f t="array" ref="M334">IF(E334="","",E334-SUMPRODUCT(($B$1461:$B$1491=$J334)*1,E$1461:E$1491))</f>
        <v>1.4756246476569626</v>
      </c>
      <c r="N334" s="2" cm="1">
        <f t="array" ref="N334">IF(F334="","",F334-SUMPRODUCT(($B$1461:$B$1491=$J334)*1,F$1461:F$1491))</f>
        <v>1.4681742591120415</v>
      </c>
      <c r="O334" s="2" cm="1">
        <f t="array" ref="O334">IF(G334="","",G334-SUMPRODUCT(($B$1461:$B$1491=$J334)*1,G$1461:G$1491))</f>
        <v>1.4257257213066605</v>
      </c>
    </row>
    <row r="335" spans="1:15" x14ac:dyDescent="0.55000000000000004">
      <c r="A335" s="3">
        <v>11</v>
      </c>
      <c r="B335" s="3">
        <v>22</v>
      </c>
      <c r="C335" s="2">
        <f>IF(logVir!C335="","",LN(総労働時間!C335))</f>
        <v>12.236236689922851</v>
      </c>
      <c r="D335" s="2">
        <f>IF(logVir!D335="","",LN(総労働時間!D335))</f>
        <v>12.369122716345483</v>
      </c>
      <c r="E335" s="2">
        <f>IF(logVir!E335="","",LN(総労働時間!E335))</f>
        <v>12.364653406395982</v>
      </c>
      <c r="F335" s="2">
        <f>IF(logVir!F335="","",LN(総労働時間!F335))</f>
        <v>12.270576158512874</v>
      </c>
      <c r="G335" s="2">
        <f>IF(logVir!G335="","",LN(総労働時間!G335))</f>
        <v>12.332689664956417</v>
      </c>
      <c r="I335" s="3">
        <v>11</v>
      </c>
      <c r="J335" s="3">
        <v>22</v>
      </c>
      <c r="K335" s="2" cm="1">
        <f t="array" ref="K335">IF(C335="","",C335-SUMPRODUCT(($B$1461:$B$1491=$J335)*1,C$1461:C$1491))</f>
        <v>0.62654889334208974</v>
      </c>
      <c r="L335" s="2" cm="1">
        <f t="array" ref="L335">IF(D335="","",D335-SUMPRODUCT(($B$1461:$B$1491=$J335)*1,D$1461:D$1491))</f>
        <v>0.80155739545603488</v>
      </c>
      <c r="M335" s="2" cm="1">
        <f t="array" ref="M335">IF(E335="","",E335-SUMPRODUCT(($B$1461:$B$1491=$J335)*1,E$1461:E$1491))</f>
        <v>0.83058212930227349</v>
      </c>
      <c r="N335" s="2" cm="1">
        <f t="array" ref="N335">IF(F335="","",F335-SUMPRODUCT(($B$1461:$B$1491=$J335)*1,F$1461:F$1491))</f>
        <v>0.87025242527692193</v>
      </c>
      <c r="O335" s="2" cm="1">
        <f t="array" ref="O335">IF(G335="","",G335-SUMPRODUCT(($B$1461:$B$1491=$J335)*1,G$1461:G$1491))</f>
        <v>0.95322911967768675</v>
      </c>
    </row>
    <row r="336" spans="1:15" x14ac:dyDescent="0.55000000000000004">
      <c r="A336" s="3">
        <v>11</v>
      </c>
      <c r="B336" s="3">
        <v>23</v>
      </c>
      <c r="C336" s="2">
        <f>IF(logVir!C336="","",LN(総労働時間!C336))</f>
        <v>9.4354047901089917</v>
      </c>
      <c r="D336" s="2">
        <f>IF(logVir!D336="","",LN(総労働時間!D336))</f>
        <v>9.4758811892748156</v>
      </c>
      <c r="E336" s="2">
        <f>IF(logVir!E336="","",LN(総労働時間!E336))</f>
        <v>9.7963708643276171</v>
      </c>
      <c r="F336" s="2">
        <f>IF(logVir!F336="","",LN(総労働時間!F336))</f>
        <v>9.9345032552589156</v>
      </c>
      <c r="G336" s="2">
        <f>IF(logVir!G336="","",LN(総労働時間!G336))</f>
        <v>10.083454339164556</v>
      </c>
      <c r="I336" s="3">
        <v>11</v>
      </c>
      <c r="J336" s="3">
        <v>23</v>
      </c>
      <c r="K336" s="2" cm="1">
        <f t="array" ref="K336">IF(C336="","",C336-SUMPRODUCT(($B$1461:$B$1491=$J336)*1,C$1461:C$1491))</f>
        <v>0.72437641912482498</v>
      </c>
      <c r="L336" s="2" cm="1">
        <f t="array" ref="L336">IF(D336="","",D336-SUMPRODUCT(($B$1461:$B$1491=$J336)*1,D$1461:D$1491))</f>
        <v>0.82524275233702937</v>
      </c>
      <c r="M336" s="2" cm="1">
        <f t="array" ref="M336">IF(E336="","",E336-SUMPRODUCT(($B$1461:$B$1491=$J336)*1,E$1461:E$1491))</f>
        <v>1.0128837107650615</v>
      </c>
      <c r="N336" s="2" cm="1">
        <f t="array" ref="N336">IF(F336="","",F336-SUMPRODUCT(($B$1461:$B$1491=$J336)*1,F$1461:F$1491))</f>
        <v>1.1286697717893297</v>
      </c>
      <c r="O336" s="2" cm="1">
        <f t="array" ref="O336">IF(G336="","",G336-SUMPRODUCT(($B$1461:$B$1491=$J336)*1,G$1461:G$1491))</f>
        <v>1.1581733701007462</v>
      </c>
    </row>
    <row r="337" spans="1:15" x14ac:dyDescent="0.55000000000000004">
      <c r="A337" s="3">
        <v>11</v>
      </c>
      <c r="B337" s="3">
        <v>24</v>
      </c>
      <c r="C337" s="2">
        <f>IF(logVir!C337="","",LN(総労働時間!C337))</f>
        <v>10.842661924987247</v>
      </c>
      <c r="D337" s="2">
        <f>IF(logVir!D337="","",LN(総労働時間!D337))</f>
        <v>10.71066390272949</v>
      </c>
      <c r="E337" s="2">
        <f>IF(logVir!E337="","",LN(総労働時間!E337))</f>
        <v>11.220066459832998</v>
      </c>
      <c r="F337" s="2">
        <f>IF(logVir!F337="","",LN(総労働時間!F337))</f>
        <v>11.319320150446426</v>
      </c>
      <c r="G337" s="2">
        <f>IF(logVir!G337="","",LN(総労働時間!G337))</f>
        <v>11.462472515230088</v>
      </c>
      <c r="I337" s="3">
        <v>11</v>
      </c>
      <c r="J337" s="3">
        <v>24</v>
      </c>
      <c r="K337" s="2" cm="1">
        <f t="array" ref="K337">IF(C337="","",C337-SUMPRODUCT(($B$1461:$B$1491=$J337)*1,C$1461:C$1491))</f>
        <v>1.1035022402559136</v>
      </c>
      <c r="L337" s="2" cm="1">
        <f t="array" ref="L337">IF(D337="","",D337-SUMPRODUCT(($B$1461:$B$1491=$J337)*1,D$1461:D$1491))</f>
        <v>1.0623210551617355</v>
      </c>
      <c r="M337" s="2" cm="1">
        <f t="array" ref="M337">IF(E337="","",E337-SUMPRODUCT(($B$1461:$B$1491=$J337)*1,E$1461:E$1491))</f>
        <v>1.4678228086865612</v>
      </c>
      <c r="N337" s="2" cm="1">
        <f t="array" ref="N337">IF(F337="","",F337-SUMPRODUCT(($B$1461:$B$1491=$J337)*1,F$1461:F$1491))</f>
        <v>1.5802512361181815</v>
      </c>
      <c r="O337" s="2" cm="1">
        <f t="array" ref="O337">IF(G337="","",G337-SUMPRODUCT(($B$1461:$B$1491=$J337)*1,G$1461:G$1491))</f>
        <v>1.6225440341689268</v>
      </c>
    </row>
    <row r="338" spans="1:15" x14ac:dyDescent="0.55000000000000004">
      <c r="A338" s="3">
        <v>11</v>
      </c>
      <c r="B338" s="3">
        <v>25</v>
      </c>
      <c r="C338" s="2">
        <f>IF(logVir!C338="","",LN(総労働時間!C338))</f>
        <v>11.644993941223165</v>
      </c>
      <c r="D338" s="2">
        <f>IF(logVir!D338="","",LN(総労働時間!D338))</f>
        <v>11.416727266237505</v>
      </c>
      <c r="E338" s="2">
        <f>IF(logVir!E338="","",LN(総労働時間!E338))</f>
        <v>11.485987400259162</v>
      </c>
      <c r="F338" s="2">
        <f>IF(logVir!F338="","",LN(総労働時間!F338))</f>
        <v>11.415237140104306</v>
      </c>
      <c r="G338" s="2">
        <f>IF(logVir!G338="","",LN(総労働時間!G338))</f>
        <v>11.369867947117964</v>
      </c>
      <c r="I338" s="3">
        <v>11</v>
      </c>
      <c r="J338" s="3">
        <v>25</v>
      </c>
      <c r="K338" s="2" cm="1">
        <f t="array" ref="K338">IF(C338="","",C338-SUMPRODUCT(($B$1461:$B$1491=$J338)*1,C$1461:C$1491))</f>
        <v>1.133053998531464</v>
      </c>
      <c r="L338" s="2" cm="1">
        <f t="array" ref="L338">IF(D338="","",D338-SUMPRODUCT(($B$1461:$B$1491=$J338)*1,D$1461:D$1491))</f>
        <v>1.0031441481142007</v>
      </c>
      <c r="M338" s="2" cm="1">
        <f t="array" ref="M338">IF(E338="","",E338-SUMPRODUCT(($B$1461:$B$1491=$J338)*1,E$1461:E$1491))</f>
        <v>1.0565771266571904</v>
      </c>
      <c r="N338" s="2" cm="1">
        <f t="array" ref="N338">IF(F338="","",F338-SUMPRODUCT(($B$1461:$B$1491=$J338)*1,F$1461:F$1491))</f>
        <v>0.97416478392065642</v>
      </c>
      <c r="O338" s="2" cm="1">
        <f t="array" ref="O338">IF(G338="","",G338-SUMPRODUCT(($B$1461:$B$1491=$J338)*1,G$1461:G$1491))</f>
        <v>0.99052935947520204</v>
      </c>
    </row>
    <row r="339" spans="1:15" x14ac:dyDescent="0.55000000000000004">
      <c r="A339" s="3">
        <v>11</v>
      </c>
      <c r="B339" s="3">
        <v>26</v>
      </c>
      <c r="C339" s="2">
        <f>IF(logVir!C339="","",LN(総労働時間!C339))</f>
        <v>11.365128009103195</v>
      </c>
      <c r="D339" s="2">
        <f>IF(logVir!D339="","",LN(総労働時間!D339))</f>
        <v>11.414841687339418</v>
      </c>
      <c r="E339" s="2">
        <f>IF(logVir!E339="","",LN(総労働時間!E339))</f>
        <v>11.408918973215853</v>
      </c>
      <c r="F339" s="2">
        <f>IF(logVir!F339="","",LN(総労働時間!F339))</f>
        <v>11.491591358851259</v>
      </c>
      <c r="G339" s="2">
        <f>IF(logVir!G339="","",LN(総労働時間!G339))</f>
        <v>11.483162649878912</v>
      </c>
      <c r="I339" s="3">
        <v>11</v>
      </c>
      <c r="J339" s="3">
        <v>26</v>
      </c>
      <c r="K339" s="2" cm="1">
        <f t="array" ref="K339">IF(C339="","",C339-SUMPRODUCT(($B$1461:$B$1491=$J339)*1,C$1461:C$1491))</f>
        <v>1.6834624405747149</v>
      </c>
      <c r="L339" s="2" cm="1">
        <f t="array" ref="L339">IF(D339="","",D339-SUMPRODUCT(($B$1461:$B$1491=$J339)*1,D$1461:D$1491))</f>
        <v>1.7242486419205623</v>
      </c>
      <c r="M339" s="2" cm="1">
        <f t="array" ref="M339">IF(E339="","",E339-SUMPRODUCT(($B$1461:$B$1491=$J339)*1,E$1461:E$1491))</f>
        <v>1.5611114215387882</v>
      </c>
      <c r="N339" s="2" cm="1">
        <f t="array" ref="N339">IF(F339="","",F339-SUMPRODUCT(($B$1461:$B$1491=$J339)*1,F$1461:F$1491))</f>
        <v>1.6292405328371906</v>
      </c>
      <c r="O339" s="2" cm="1">
        <f t="array" ref="O339">IF(G339="","",G339-SUMPRODUCT(($B$1461:$B$1491=$J339)*1,G$1461:G$1491))</f>
        <v>1.6106796481001808</v>
      </c>
    </row>
    <row r="340" spans="1:15" x14ac:dyDescent="0.55000000000000004">
      <c r="A340" s="3">
        <v>11</v>
      </c>
      <c r="B340" s="3">
        <v>27</v>
      </c>
      <c r="C340" s="2">
        <f>IF(logVir!C340="","",LN(総労働時間!C340))</f>
        <v>12.810515111508542</v>
      </c>
      <c r="D340" s="2">
        <f>IF(logVir!D340="","",LN(総労働時間!D340))</f>
        <v>13.048554495156512</v>
      </c>
      <c r="E340" s="2">
        <f>IF(logVir!E340="","",LN(総労働時間!E340))</f>
        <v>13.08653431163124</v>
      </c>
      <c r="F340" s="2">
        <f>IF(logVir!F340="","",LN(総労働時間!F340))</f>
        <v>13.039082172756615</v>
      </c>
      <c r="G340" s="2">
        <f>IF(logVir!G340="","",LN(総労働時間!G340))</f>
        <v>13.152978298527223</v>
      </c>
      <c r="I340" s="3">
        <v>11</v>
      </c>
      <c r="J340" s="3">
        <v>27</v>
      </c>
      <c r="K340" s="2" cm="1">
        <f t="array" ref="K340">IF(C340="","",C340-SUMPRODUCT(($B$1461:$B$1491=$J340)*1,C$1461:C$1491))</f>
        <v>1.2602145712549255</v>
      </c>
      <c r="L340" s="2" cm="1">
        <f t="array" ref="L340">IF(D340="","",D340-SUMPRODUCT(($B$1461:$B$1491=$J340)*1,D$1461:D$1491))</f>
        <v>1.3240972614807838</v>
      </c>
      <c r="M340" s="2" cm="1">
        <f t="array" ref="M340">IF(E340="","",E340-SUMPRODUCT(($B$1461:$B$1491=$J340)*1,E$1461:E$1491))</f>
        <v>1.3110918259978774</v>
      </c>
      <c r="N340" s="2" cm="1">
        <f t="array" ref="N340">IF(F340="","",F340-SUMPRODUCT(($B$1461:$B$1491=$J340)*1,F$1461:F$1491))</f>
        <v>1.3097928776604899</v>
      </c>
      <c r="O340" s="2" cm="1">
        <f t="array" ref="O340">IF(G340="","",G340-SUMPRODUCT(($B$1461:$B$1491=$J340)*1,G$1461:G$1491))</f>
        <v>1.3059256832828705</v>
      </c>
    </row>
    <row r="341" spans="1:15" x14ac:dyDescent="0.55000000000000004">
      <c r="A341" s="3">
        <v>11</v>
      </c>
      <c r="B341" s="3">
        <v>28</v>
      </c>
      <c r="C341" s="2">
        <f>IF(logVir!C341="","",LN(総労働時間!C341))</f>
        <v>12.148027795516668</v>
      </c>
      <c r="D341" s="2">
        <f>IF(logVir!D341="","",LN(総労働時間!D341))</f>
        <v>12.117100603068398</v>
      </c>
      <c r="E341" s="2">
        <f>IF(logVir!E341="","",LN(総労働時間!E341))</f>
        <v>12.198532609400749</v>
      </c>
      <c r="F341" s="2">
        <f>IF(logVir!F341="","",LN(総労働時間!F341))</f>
        <v>12.157770201508972</v>
      </c>
      <c r="G341" s="2">
        <f>IF(logVir!G341="","",LN(総労働時間!G341))</f>
        <v>12.177080902211443</v>
      </c>
      <c r="I341" s="3">
        <v>11</v>
      </c>
      <c r="J341" s="3">
        <v>28</v>
      </c>
      <c r="K341" s="2" cm="1">
        <f t="array" ref="K341">IF(C341="","",C341-SUMPRODUCT(($B$1461:$B$1491=$J341)*1,C$1461:C$1491))</f>
        <v>0.99169024779550519</v>
      </c>
      <c r="L341" s="2" cm="1">
        <f t="array" ref="L341">IF(D341="","",D341-SUMPRODUCT(($B$1461:$B$1491=$J341)*1,D$1461:D$1491))</f>
        <v>0.96389928705326255</v>
      </c>
      <c r="M341" s="2" cm="1">
        <f t="array" ref="M341">IF(E341="","",E341-SUMPRODUCT(($B$1461:$B$1491=$J341)*1,E$1461:E$1491))</f>
        <v>1.0083019720000159</v>
      </c>
      <c r="N341" s="2" cm="1">
        <f t="array" ref="N341">IF(F341="","",F341-SUMPRODUCT(($B$1461:$B$1491=$J341)*1,F$1461:F$1491))</f>
        <v>0.97784790103551522</v>
      </c>
      <c r="O341" s="2" cm="1">
        <f t="array" ref="O341">IF(G341="","",G341-SUMPRODUCT(($B$1461:$B$1491=$J341)*1,G$1461:G$1491))</f>
        <v>0.98548952821963454</v>
      </c>
    </row>
    <row r="342" spans="1:15" x14ac:dyDescent="0.55000000000000004">
      <c r="A342" s="3">
        <v>11</v>
      </c>
      <c r="B342" s="3">
        <v>29</v>
      </c>
      <c r="C342" s="2">
        <f>IF(logVir!C342="","",LN(総労働時間!C342))</f>
        <v>12.075426469362348</v>
      </c>
      <c r="D342" s="2">
        <f>IF(logVir!D342="","",LN(総労働時間!D342))</f>
        <v>11.890385072971895</v>
      </c>
      <c r="E342" s="2">
        <f>IF(logVir!E342="","",LN(総労働時間!E342))</f>
        <v>11.977967257568675</v>
      </c>
      <c r="F342" s="2">
        <f>IF(logVir!F342="","",LN(総労働時間!F342))</f>
        <v>12.028370451071766</v>
      </c>
      <c r="G342" s="2">
        <f>IF(logVir!G342="","",LN(総労働時間!G342))</f>
        <v>12.142049818788651</v>
      </c>
      <c r="I342" s="3">
        <v>11</v>
      </c>
      <c r="J342" s="3">
        <v>29</v>
      </c>
      <c r="K342" s="2" cm="1">
        <f t="array" ref="K342">IF(C342="","",C342-SUMPRODUCT(($B$1461:$B$1491=$J342)*1,C$1461:C$1491))</f>
        <v>0.94700280361215405</v>
      </c>
      <c r="L342" s="2" cm="1">
        <f t="array" ref="L342">IF(D342="","",D342-SUMPRODUCT(($B$1461:$B$1491=$J342)*1,D$1461:D$1491))</f>
        <v>0.75106980843263749</v>
      </c>
      <c r="M342" s="2" cm="1">
        <f t="array" ref="M342">IF(E342="","",E342-SUMPRODUCT(($B$1461:$B$1491=$J342)*1,E$1461:E$1491))</f>
        <v>0.82797760545359722</v>
      </c>
      <c r="N342" s="2" cm="1">
        <f t="array" ref="N342">IF(F342="","",F342-SUMPRODUCT(($B$1461:$B$1491=$J342)*1,F$1461:F$1491))</f>
        <v>0.90198821872043489</v>
      </c>
      <c r="O342" s="2" cm="1">
        <f t="array" ref="O342">IF(G342="","",G342-SUMPRODUCT(($B$1461:$B$1491=$J342)*1,G$1461:G$1491))</f>
        <v>0.92240369158273694</v>
      </c>
    </row>
    <row r="343" spans="1:15" x14ac:dyDescent="0.55000000000000004">
      <c r="A343" s="3">
        <v>11</v>
      </c>
      <c r="B343" s="3">
        <v>30</v>
      </c>
      <c r="C343" s="2">
        <f>IF(logVir!C343="","",LN(総労働時間!C343))</f>
        <v>12.96810488249719</v>
      </c>
      <c r="D343" s="2">
        <f>IF(logVir!D343="","",LN(総労働時間!D343))</f>
        <v>13.148519551912138</v>
      </c>
      <c r="E343" s="2">
        <f>IF(logVir!E343="","",LN(総労働時間!E343))</f>
        <v>13.216915076260392</v>
      </c>
      <c r="F343" s="2">
        <f>IF(logVir!F343="","",LN(総労働時間!F343))</f>
        <v>13.208039035166394</v>
      </c>
      <c r="G343" s="2">
        <f>IF(logVir!G343="","",LN(総労働時間!G343))</f>
        <v>13.415914632591246</v>
      </c>
      <c r="I343" s="3">
        <v>11</v>
      </c>
      <c r="J343" s="3">
        <v>30</v>
      </c>
      <c r="K343" s="2" cm="1">
        <f t="array" ref="K343">IF(C343="","",C343-SUMPRODUCT(($B$1461:$B$1491=$J343)*1,C$1461:C$1491))</f>
        <v>0.85456773353684135</v>
      </c>
      <c r="L343" s="2" cm="1">
        <f t="array" ref="L343">IF(D343="","",D343-SUMPRODUCT(($B$1461:$B$1491=$J343)*1,D$1461:D$1491))</f>
        <v>0.89008487378312573</v>
      </c>
      <c r="M343" s="2" cm="1">
        <f t="array" ref="M343">IF(E343="","",E343-SUMPRODUCT(($B$1461:$B$1491=$J343)*1,E$1461:E$1491))</f>
        <v>0.89914357563345604</v>
      </c>
      <c r="N343" s="2" cm="1">
        <f t="array" ref="N343">IF(F343="","",F343-SUMPRODUCT(($B$1461:$B$1491=$J343)*1,F$1461:F$1491))</f>
        <v>0.92134127980349589</v>
      </c>
      <c r="O343" s="2" cm="1">
        <f t="array" ref="O343">IF(G343="","",G343-SUMPRODUCT(($B$1461:$B$1491=$J343)*1,G$1461:G$1491))</f>
        <v>1.0115863700118179</v>
      </c>
    </row>
    <row r="344" spans="1:15" x14ac:dyDescent="0.55000000000000004">
      <c r="A344" s="3">
        <v>11</v>
      </c>
      <c r="B344" s="3">
        <v>31</v>
      </c>
      <c r="C344" s="2">
        <f>IF(logVir!C344="","",LN(総労働時間!C344))</f>
        <v>12.778166336363697</v>
      </c>
      <c r="D344" s="2">
        <f>IF(logVir!D344="","",LN(総労働時間!D344))</f>
        <v>12.712031225208253</v>
      </c>
      <c r="E344" s="2">
        <f>IF(logVir!E344="","",LN(総労働時間!E344))</f>
        <v>12.731315987954549</v>
      </c>
      <c r="F344" s="2">
        <f>IF(logVir!F344="","",LN(総労働時間!F344))</f>
        <v>12.64042171819519</v>
      </c>
      <c r="G344" s="2">
        <f>IF(logVir!G344="","",LN(総労働時間!G344))</f>
        <v>12.648180857228606</v>
      </c>
      <c r="I344" s="3">
        <v>11</v>
      </c>
      <c r="J344" s="3">
        <v>31</v>
      </c>
      <c r="K344" s="2" cm="1">
        <f t="array" ref="K344">IF(C344="","",C344-SUMPRODUCT(($B$1461:$B$1491=$J344)*1,C$1461:C$1491))</f>
        <v>0.99490753586269776</v>
      </c>
      <c r="L344" s="2" cm="1">
        <f t="array" ref="L344">IF(D344="","",D344-SUMPRODUCT(($B$1461:$B$1491=$J344)*1,D$1461:D$1491))</f>
        <v>1.0228857038006787</v>
      </c>
      <c r="M344" s="2" cm="1">
        <f t="array" ref="M344">IF(E344="","",E344-SUMPRODUCT(($B$1461:$B$1491=$J344)*1,E$1461:E$1491))</f>
        <v>1.0728620029485132</v>
      </c>
      <c r="N344" s="2" cm="1">
        <f t="array" ref="N344">IF(F344="","",F344-SUMPRODUCT(($B$1461:$B$1491=$J344)*1,F$1461:F$1491))</f>
        <v>1.0587423980213817</v>
      </c>
      <c r="O344" s="2" cm="1">
        <f t="array" ref="O344">IF(G344="","",G344-SUMPRODUCT(($B$1461:$B$1491=$J344)*1,G$1461:G$1491))</f>
        <v>1.0454474779879632</v>
      </c>
    </row>
    <row r="345" spans="1:15" x14ac:dyDescent="0.55000000000000004">
      <c r="A345" s="3">
        <v>12</v>
      </c>
      <c r="B345" s="3">
        <v>1</v>
      </c>
      <c r="C345" s="2">
        <f>IF(logVir!C345="","",LN(総労働時間!C345))</f>
        <v>11.966364571538831</v>
      </c>
      <c r="D345" s="2">
        <f>IF(logVir!D345="","",LN(総労働時間!D345))</f>
        <v>11.851790255671006</v>
      </c>
      <c r="E345" s="2">
        <f>IF(logVir!E345="","",LN(総労働時間!E345))</f>
        <v>11.786329745345858</v>
      </c>
      <c r="F345" s="2">
        <f>IF(logVir!F345="","",LN(総労働時間!F345))</f>
        <v>11.723645013185216</v>
      </c>
      <c r="G345" s="2">
        <f>IF(logVir!G345="","",LN(総労働時間!G345))</f>
        <v>11.620425371263243</v>
      </c>
      <c r="I345" s="3">
        <v>12</v>
      </c>
      <c r="J345" s="3">
        <v>1</v>
      </c>
      <c r="K345" s="2" cm="1">
        <f t="array" ref="K345">IF(C345="","",C345-SUMPRODUCT(($B$1461:$B$1491=$J345)*1,C$1461:C$1491))</f>
        <v>0.59685347339046935</v>
      </c>
      <c r="L345" s="2" cm="1">
        <f t="array" ref="L345">IF(D345="","",D345-SUMPRODUCT(($B$1461:$B$1491=$J345)*1,D$1461:D$1491))</f>
        <v>0.60409331926285148</v>
      </c>
      <c r="M345" s="2" cm="1">
        <f t="array" ref="M345">IF(E345="","",E345-SUMPRODUCT(($B$1461:$B$1491=$J345)*1,E$1461:E$1491))</f>
        <v>0.61034471270202317</v>
      </c>
      <c r="N345" s="2" cm="1">
        <f t="array" ref="N345">IF(F345="","",F345-SUMPRODUCT(($B$1461:$B$1491=$J345)*1,F$1461:F$1491))</f>
        <v>0.61183143451514788</v>
      </c>
      <c r="O345" s="2" cm="1">
        <f t="array" ref="O345">IF(G345="","",G345-SUMPRODUCT(($B$1461:$B$1491=$J345)*1,G$1461:G$1491))</f>
        <v>0.58607222705867379</v>
      </c>
    </row>
    <row r="346" spans="1:15" x14ac:dyDescent="0.55000000000000004">
      <c r="A346" s="3">
        <v>12</v>
      </c>
      <c r="B346" s="3">
        <v>2</v>
      </c>
      <c r="C346" s="2">
        <f>IF(logVir!C346="","",LN(総労働時間!C346))</f>
        <v>7.9176478719686418</v>
      </c>
      <c r="D346" s="2">
        <f>IF(logVir!D346="","",LN(総労働時間!D346))</f>
        <v>7.8579278872231253</v>
      </c>
      <c r="E346" s="2">
        <f>IF(logVir!E346="","",LN(総労働時間!E346))</f>
        <v>7.6743486596461663</v>
      </c>
      <c r="F346" s="2">
        <f>IF(logVir!F346="","",LN(総労働時間!F346))</f>
        <v>7.8362385706196553</v>
      </c>
      <c r="G346" s="2">
        <f>IF(logVir!G346="","",LN(総労働時間!G346))</f>
        <v>7.8386021722517025</v>
      </c>
      <c r="I346" s="3">
        <v>12</v>
      </c>
      <c r="J346" s="3">
        <v>2</v>
      </c>
      <c r="K346" s="2" cm="1">
        <f t="array" ref="K346">IF(C346="","",C346-SUMPRODUCT(($B$1461:$B$1491=$J346)*1,C$1461:C$1491))</f>
        <v>0.68958673814711879</v>
      </c>
      <c r="L346" s="2" cm="1">
        <f t="array" ref="L346">IF(D346="","",D346-SUMPRODUCT(($B$1461:$B$1491=$J346)*1,D$1461:D$1491))</f>
        <v>0.52399491422296407</v>
      </c>
      <c r="M346" s="2" cm="1">
        <f t="array" ref="M346">IF(E346="","",E346-SUMPRODUCT(($B$1461:$B$1491=$J346)*1,E$1461:E$1491))</f>
        <v>0.66505648983100318</v>
      </c>
      <c r="N346" s="2" cm="1">
        <f t="array" ref="N346">IF(F346="","",F346-SUMPRODUCT(($B$1461:$B$1491=$J346)*1,F$1461:F$1491))</f>
        <v>0.85004635662501027</v>
      </c>
      <c r="O346" s="2" cm="1">
        <f t="array" ref="O346">IF(G346="","",G346-SUMPRODUCT(($B$1461:$B$1491=$J346)*1,G$1461:G$1491))</f>
        <v>0.84697886532294397</v>
      </c>
    </row>
    <row r="347" spans="1:15" x14ac:dyDescent="0.55000000000000004">
      <c r="A347" s="3">
        <v>12</v>
      </c>
      <c r="B347" s="3">
        <v>3</v>
      </c>
      <c r="C347" s="2">
        <f>IF(logVir!C347="","",LN(総労働時間!C347))</f>
        <v>11.764700819359776</v>
      </c>
      <c r="D347" s="2">
        <f>IF(logVir!D347="","",LN(総労働時間!D347))</f>
        <v>11.80647314352527</v>
      </c>
      <c r="E347" s="2">
        <f>IF(logVir!E347="","",LN(総労働時間!E347))</f>
        <v>11.692621030439884</v>
      </c>
      <c r="F347" s="2">
        <f>IF(logVir!F347="","",LN(総労働時間!F347))</f>
        <v>11.708978348530838</v>
      </c>
      <c r="G347" s="2">
        <f>IF(logVir!G347="","",LN(総労働時間!G347))</f>
        <v>11.730055704157357</v>
      </c>
      <c r="I347" s="3">
        <v>12</v>
      </c>
      <c r="J347" s="3">
        <v>3</v>
      </c>
      <c r="K347" s="2" cm="1">
        <f t="array" ref="K347">IF(C347="","",C347-SUMPRODUCT(($B$1461:$B$1491=$J347)*1,C$1461:C$1491))</f>
        <v>0.97901861752396968</v>
      </c>
      <c r="L347" s="2" cm="1">
        <f t="array" ref="L347">IF(D347="","",D347-SUMPRODUCT(($B$1461:$B$1491=$J347)*1,D$1461:D$1491))</f>
        <v>1.0457824861000358</v>
      </c>
      <c r="M347" s="2" cm="1">
        <f t="array" ref="M347">IF(E347="","",E347-SUMPRODUCT(($B$1461:$B$1491=$J347)*1,E$1461:E$1491))</f>
        <v>0.92182071566045209</v>
      </c>
      <c r="N347" s="2" cm="1">
        <f t="array" ref="N347">IF(F347="","",F347-SUMPRODUCT(($B$1461:$B$1491=$J347)*1,F$1461:F$1491))</f>
        <v>1.0177496188665494</v>
      </c>
      <c r="O347" s="2" cm="1">
        <f t="array" ref="O347">IF(G347="","",G347-SUMPRODUCT(($B$1461:$B$1491=$J347)*1,G$1461:G$1491))</f>
        <v>1.0096824926449948</v>
      </c>
    </row>
    <row r="348" spans="1:15" x14ac:dyDescent="0.55000000000000004">
      <c r="A348" s="3">
        <v>12</v>
      </c>
      <c r="B348" s="3">
        <v>4</v>
      </c>
      <c r="C348" s="2">
        <f>IF(logVir!C348="","",LN(総労働時間!C348))</f>
        <v>9.1514463928914971</v>
      </c>
      <c r="D348" s="2">
        <f>IF(logVir!D348="","",LN(総労働時間!D348))</f>
        <v>9.2018021297626174</v>
      </c>
      <c r="E348" s="2">
        <f>IF(logVir!E348="","",LN(総労働時間!E348))</f>
        <v>9.1211062642118801</v>
      </c>
      <c r="F348" s="2">
        <f>IF(logVir!F348="","",LN(総労働時間!F348))</f>
        <v>8.9978076392737467</v>
      </c>
      <c r="G348" s="2">
        <f>IF(logVir!G348="","",LN(総労働時間!G348))</f>
        <v>9.0512997706083702</v>
      </c>
      <c r="I348" s="3">
        <v>12</v>
      </c>
      <c r="J348" s="3">
        <v>4</v>
      </c>
      <c r="K348" s="2" cm="1">
        <f t="array" ref="K348">IF(C348="","",C348-SUMPRODUCT(($B$1461:$B$1491=$J348)*1,C$1461:C$1491))</f>
        <v>-0.42242805871846301</v>
      </c>
      <c r="L348" s="2" cm="1">
        <f t="array" ref="L348">IF(D348="","",D348-SUMPRODUCT(($B$1461:$B$1491=$J348)*1,D$1461:D$1491))</f>
        <v>-0.20052121499861819</v>
      </c>
      <c r="M348" s="2" cm="1">
        <f t="array" ref="M348">IF(E348="","",E348-SUMPRODUCT(($B$1461:$B$1491=$J348)*1,E$1461:E$1491))</f>
        <v>-0.21252030435295488</v>
      </c>
      <c r="N348" s="2" cm="1">
        <f t="array" ref="N348">IF(F348="","",F348-SUMPRODUCT(($B$1461:$B$1491=$J348)*1,F$1461:F$1491))</f>
        <v>-0.18737762047206807</v>
      </c>
      <c r="O348" s="2" cm="1">
        <f t="array" ref="O348">IF(G348="","",G348-SUMPRODUCT(($B$1461:$B$1491=$J348)*1,G$1461:G$1491))</f>
        <v>-0.1755663674984973</v>
      </c>
    </row>
    <row r="349" spans="1:15" x14ac:dyDescent="0.55000000000000004">
      <c r="A349" s="3">
        <v>12</v>
      </c>
      <c r="B349" s="3">
        <v>5</v>
      </c>
      <c r="C349" s="2">
        <f>IF(logVir!C349="","",LN(総労働時間!C349))</f>
        <v>9.3043332024439138</v>
      </c>
      <c r="D349" s="2">
        <f>IF(logVir!D349="","",LN(総労働時間!D349))</f>
        <v>9.2452272131473467</v>
      </c>
      <c r="E349" s="2">
        <f>IF(logVir!E349="","",LN(総労働時間!E349))</f>
        <v>9.0650243642797026</v>
      </c>
      <c r="F349" s="2">
        <f>IF(logVir!F349="","",LN(総労働時間!F349))</f>
        <v>9.0583378744249217</v>
      </c>
      <c r="G349" s="2">
        <f>IF(logVir!G349="","",LN(総労働時間!G349))</f>
        <v>9.1406872705070867</v>
      </c>
      <c r="I349" s="3">
        <v>12</v>
      </c>
      <c r="J349" s="3">
        <v>5</v>
      </c>
      <c r="K349" s="2" cm="1">
        <f t="array" ref="K349">IF(C349="","",C349-SUMPRODUCT(($B$1461:$B$1491=$J349)*1,C$1461:C$1491))</f>
        <v>0.48283437341180857</v>
      </c>
      <c r="L349" s="2" cm="1">
        <f t="array" ref="L349">IF(D349="","",D349-SUMPRODUCT(($B$1461:$B$1491=$J349)*1,D$1461:D$1491))</f>
        <v>0.4769926965939586</v>
      </c>
      <c r="M349" s="2" cm="1">
        <f t="array" ref="M349">IF(E349="","",E349-SUMPRODUCT(($B$1461:$B$1491=$J349)*1,E$1461:E$1491))</f>
        <v>0.26319832167730439</v>
      </c>
      <c r="N349" s="2" cm="1">
        <f t="array" ref="N349">IF(F349="","",F349-SUMPRODUCT(($B$1461:$B$1491=$J349)*1,F$1461:F$1491))</f>
        <v>0.32603787882213808</v>
      </c>
      <c r="O349" s="2" cm="1">
        <f t="array" ref="O349">IF(G349="","",G349-SUMPRODUCT(($B$1461:$B$1491=$J349)*1,G$1461:G$1491))</f>
        <v>0.36046767657806633</v>
      </c>
    </row>
    <row r="350" spans="1:15" x14ac:dyDescent="0.55000000000000004">
      <c r="A350" s="3">
        <v>12</v>
      </c>
      <c r="B350" s="3">
        <v>6</v>
      </c>
      <c r="C350" s="2">
        <f>IF(logVir!C350="","",LN(総労働時間!C350))</f>
        <v>10.732265820751902</v>
      </c>
      <c r="D350" s="2">
        <f>IF(logVir!D350="","",LN(総労働時間!D350))</f>
        <v>10.780326936900318</v>
      </c>
      <c r="E350" s="2">
        <f>IF(logVir!E350="","",LN(総労働時間!E350))</f>
        <v>10.764051738805616</v>
      </c>
      <c r="F350" s="2">
        <f>IF(logVir!F350="","",LN(総労働時間!F350))</f>
        <v>10.762640983692009</v>
      </c>
      <c r="G350" s="2">
        <f>IF(logVir!G350="","",LN(総労働時間!G350))</f>
        <v>10.74131350305144</v>
      </c>
      <c r="I350" s="3">
        <v>12</v>
      </c>
      <c r="J350" s="3">
        <v>6</v>
      </c>
      <c r="K350" s="2" cm="1">
        <f t="array" ref="K350">IF(C350="","",C350-SUMPRODUCT(($B$1461:$B$1491=$J350)*1,C$1461:C$1491))</f>
        <v>1.4352956071330425</v>
      </c>
      <c r="L350" s="2" cm="1">
        <f t="array" ref="L350">IF(D350="","",D350-SUMPRODUCT(($B$1461:$B$1491=$J350)*1,D$1461:D$1491))</f>
        <v>1.4724704205055605</v>
      </c>
      <c r="M350" s="2" cm="1">
        <f t="array" ref="M350">IF(E350="","",E350-SUMPRODUCT(($B$1461:$B$1491=$J350)*1,E$1461:E$1491))</f>
        <v>1.4324725195414718</v>
      </c>
      <c r="N350" s="2" cm="1">
        <f t="array" ref="N350">IF(F350="","",F350-SUMPRODUCT(($B$1461:$B$1491=$J350)*1,F$1461:F$1491))</f>
        <v>1.4332063747514407</v>
      </c>
      <c r="O350" s="2" cm="1">
        <f t="array" ref="O350">IF(G350="","",G350-SUMPRODUCT(($B$1461:$B$1491=$J350)*1,G$1461:G$1491))</f>
        <v>1.3738184019358695</v>
      </c>
    </row>
    <row r="351" spans="1:15" x14ac:dyDescent="0.55000000000000004">
      <c r="A351" s="3">
        <v>12</v>
      </c>
      <c r="B351" s="3">
        <v>7</v>
      </c>
      <c r="C351" s="2">
        <f>IF(logVir!C351="","",LN(総労働時間!C351))</f>
        <v>9.8208419544560499</v>
      </c>
      <c r="D351" s="2">
        <f>IF(logVir!D351="","",LN(総労働時間!D351))</f>
        <v>9.8406706355918665</v>
      </c>
      <c r="E351" s="2">
        <f>IF(logVir!E351="","",LN(総労働時間!E351))</f>
        <v>9.808740277372868</v>
      </c>
      <c r="F351" s="2">
        <f>IF(logVir!F351="","",LN(総労働時間!F351))</f>
        <v>9.8281671845604777</v>
      </c>
      <c r="G351" s="2">
        <f>IF(logVir!G351="","",LN(総労働時間!G351))</f>
        <v>9.8811239173649188</v>
      </c>
      <c r="I351" s="3">
        <v>12</v>
      </c>
      <c r="J351" s="3">
        <v>7</v>
      </c>
      <c r="K351" s="2" cm="1">
        <f t="array" ref="K351">IF(C351="","",C351-SUMPRODUCT(($B$1461:$B$1491=$J351)*1,C$1461:C$1491))</f>
        <v>0.59469032321945647</v>
      </c>
      <c r="L351" s="2" cm="1">
        <f t="array" ref="L351">IF(D351="","",D351-SUMPRODUCT(($B$1461:$B$1491=$J351)*1,D$1461:D$1491))</f>
        <v>0.64314504845668985</v>
      </c>
      <c r="M351" s="2" cm="1">
        <f t="array" ref="M351">IF(E351="","",E351-SUMPRODUCT(($B$1461:$B$1491=$J351)*1,E$1461:E$1491))</f>
        <v>0.6738159176887244</v>
      </c>
      <c r="N351" s="2" cm="1">
        <f t="array" ref="N351">IF(F351="","",F351-SUMPRODUCT(($B$1461:$B$1491=$J351)*1,F$1461:F$1491))</f>
        <v>0.75453323966523911</v>
      </c>
      <c r="O351" s="2" cm="1">
        <f t="array" ref="O351">IF(G351="","",G351-SUMPRODUCT(($B$1461:$B$1491=$J351)*1,G$1461:G$1491))</f>
        <v>0.77523370223965316</v>
      </c>
    </row>
    <row r="352" spans="1:15" x14ac:dyDescent="0.55000000000000004">
      <c r="A352" s="3">
        <v>12</v>
      </c>
      <c r="B352" s="3">
        <v>8</v>
      </c>
      <c r="C352" s="2">
        <f>IF(logVir!C352="","",LN(総労働時間!C352))</f>
        <v>10.819629752147</v>
      </c>
      <c r="D352" s="2">
        <f>IF(logVir!D352="","",LN(総労働時間!D352))</f>
        <v>10.83809118773188</v>
      </c>
      <c r="E352" s="2">
        <f>IF(logVir!E352="","",LN(総労働時間!E352))</f>
        <v>10.915525122789621</v>
      </c>
      <c r="F352" s="2">
        <f>IF(logVir!F352="","",LN(総労働時間!F352))</f>
        <v>10.809341321202691</v>
      </c>
      <c r="G352" s="2">
        <f>IF(logVir!G352="","",LN(総労働時間!G352))</f>
        <v>10.840517636281715</v>
      </c>
      <c r="I352" s="3">
        <v>12</v>
      </c>
      <c r="J352" s="3">
        <v>8</v>
      </c>
      <c r="K352" s="2" cm="1">
        <f t="array" ref="K352">IF(C352="","",C352-SUMPRODUCT(($B$1461:$B$1491=$J352)*1,C$1461:C$1491))</f>
        <v>1.6196959104685416</v>
      </c>
      <c r="L352" s="2" cm="1">
        <f t="array" ref="L352">IF(D352="","",D352-SUMPRODUCT(($B$1461:$B$1491=$J352)*1,D$1461:D$1491))</f>
        <v>1.5501933845014708</v>
      </c>
      <c r="M352" s="2" cm="1">
        <f t="array" ref="M352">IF(E352="","",E352-SUMPRODUCT(($B$1461:$B$1491=$J352)*1,E$1461:E$1491))</f>
        <v>1.6238457643687347</v>
      </c>
      <c r="N352" s="2" cm="1">
        <f t="array" ref="N352">IF(F352="","",F352-SUMPRODUCT(($B$1461:$B$1491=$J352)*1,F$1461:F$1491))</f>
        <v>1.532143531654004</v>
      </c>
      <c r="O352" s="2" cm="1">
        <f t="array" ref="O352">IF(G352="","",G352-SUMPRODUCT(($B$1461:$B$1491=$J352)*1,G$1461:G$1491))</f>
        <v>1.5128569876084121</v>
      </c>
    </row>
    <row r="353" spans="1:15" x14ac:dyDescent="0.55000000000000004">
      <c r="A353" s="3">
        <v>12</v>
      </c>
      <c r="B353" s="3">
        <v>9</v>
      </c>
      <c r="C353" s="2">
        <f>IF(logVir!C353="","",LN(総労働時間!C353))</f>
        <v>10.903210874794278</v>
      </c>
      <c r="D353" s="2">
        <f>IF(logVir!D353="","",LN(総労働時間!D353))</f>
        <v>10.835638460500853</v>
      </c>
      <c r="E353" s="2">
        <f>IF(logVir!E353="","",LN(総労働時間!E353))</f>
        <v>10.917638192051681</v>
      </c>
      <c r="F353" s="2">
        <f>IF(logVir!F353="","",LN(総労働時間!F353))</f>
        <v>10.839864813914017</v>
      </c>
      <c r="G353" s="2">
        <f>IF(logVir!G353="","",LN(総労働時間!G353))</f>
        <v>10.900535893632677</v>
      </c>
      <c r="I353" s="3">
        <v>12</v>
      </c>
      <c r="J353" s="3">
        <v>9</v>
      </c>
      <c r="K353" s="2" cm="1">
        <f t="array" ref="K353">IF(C353="","",C353-SUMPRODUCT(($B$1461:$B$1491=$J353)*1,C$1461:C$1491))</f>
        <v>0.93402908762364412</v>
      </c>
      <c r="L353" s="2" cm="1">
        <f t="array" ref="L353">IF(D353="","",D353-SUMPRODUCT(($B$1461:$B$1491=$J353)*1,D$1461:D$1491))</f>
        <v>0.91135206083390941</v>
      </c>
      <c r="M353" s="2" cm="1">
        <f t="array" ref="M353">IF(E353="","",E353-SUMPRODUCT(($B$1461:$B$1491=$J353)*1,E$1461:E$1491))</f>
        <v>0.91410740077378883</v>
      </c>
      <c r="N353" s="2" cm="1">
        <f t="array" ref="N353">IF(F353="","",F353-SUMPRODUCT(($B$1461:$B$1491=$J353)*1,F$1461:F$1491))</f>
        <v>0.94249796387741824</v>
      </c>
      <c r="O353" s="2" cm="1">
        <f t="array" ref="O353">IF(G353="","",G353-SUMPRODUCT(($B$1461:$B$1491=$J353)*1,G$1461:G$1491))</f>
        <v>0.95809771449771652</v>
      </c>
    </row>
    <row r="354" spans="1:15" x14ac:dyDescent="0.55000000000000004">
      <c r="A354" s="3">
        <v>12</v>
      </c>
      <c r="B354" s="3">
        <v>10</v>
      </c>
      <c r="C354" s="2">
        <f>IF(logVir!C354="","",LN(総労働時間!C354))</f>
        <v>11.007693757852593</v>
      </c>
      <c r="D354" s="2">
        <f>IF(logVir!D354="","",LN(総労働時間!D354))</f>
        <v>10.905726544736231</v>
      </c>
      <c r="E354" s="2">
        <f>IF(logVir!E354="","",LN(総労働時間!E354))</f>
        <v>10.994002641836053</v>
      </c>
      <c r="F354" s="2">
        <f>IF(logVir!F354="","",LN(総労働時間!F354))</f>
        <v>10.943674216838764</v>
      </c>
      <c r="G354" s="2">
        <f>IF(logVir!G354="","",LN(総労働時間!G354))</f>
        <v>11.004245423146276</v>
      </c>
      <c r="I354" s="3">
        <v>12</v>
      </c>
      <c r="J354" s="3">
        <v>10</v>
      </c>
      <c r="K354" s="2" cm="1">
        <f t="array" ref="K354">IF(C354="","",C354-SUMPRODUCT(($B$1461:$B$1491=$J354)*1,C$1461:C$1491))</f>
        <v>0.53770052888708797</v>
      </c>
      <c r="L354" s="2" cm="1">
        <f t="array" ref="L354">IF(D354="","",D354-SUMPRODUCT(($B$1461:$B$1491=$J354)*1,D$1461:D$1491))</f>
        <v>0.41762720391004748</v>
      </c>
      <c r="M354" s="2" cm="1">
        <f t="array" ref="M354">IF(E354="","",E354-SUMPRODUCT(($B$1461:$B$1491=$J354)*1,E$1461:E$1491))</f>
        <v>0.46620992290767305</v>
      </c>
      <c r="N354" s="2" cm="1">
        <f t="array" ref="N354">IF(F354="","",F354-SUMPRODUCT(($B$1461:$B$1491=$J354)*1,F$1461:F$1491))</f>
        <v>0.47996180954147682</v>
      </c>
      <c r="O354" s="2" cm="1">
        <f t="array" ref="O354">IF(G354="","",G354-SUMPRODUCT(($B$1461:$B$1491=$J354)*1,G$1461:G$1491))</f>
        <v>0.47043129278294593</v>
      </c>
    </row>
    <row r="355" spans="1:15" x14ac:dyDescent="0.55000000000000004">
      <c r="A355" s="3">
        <v>12</v>
      </c>
      <c r="B355" s="3">
        <v>11</v>
      </c>
      <c r="C355" s="2">
        <f>IF(logVir!C355="","",LN(総労働時間!C355))</f>
        <v>10.063150208751901</v>
      </c>
      <c r="D355" s="2">
        <f>IF(logVir!D355="","",LN(総労働時間!D355))</f>
        <v>9.8301505976515422</v>
      </c>
      <c r="E355" s="2">
        <f>IF(logVir!E355="","",LN(総労働時間!E355))</f>
        <v>9.6974421703081841</v>
      </c>
      <c r="F355" s="2">
        <f>IF(logVir!F355="","",LN(総労働時間!F355))</f>
        <v>9.685059659794014</v>
      </c>
      <c r="G355" s="2">
        <f>IF(logVir!G355="","",LN(総労働時間!G355))</f>
        <v>9.6959899678087531</v>
      </c>
      <c r="I355" s="3">
        <v>12</v>
      </c>
      <c r="J355" s="3">
        <v>11</v>
      </c>
      <c r="K355" s="2" cm="1">
        <f t="array" ref="K355">IF(C355="","",C355-SUMPRODUCT(($B$1461:$B$1491=$J355)*1,C$1461:C$1491))</f>
        <v>0.27045622347823439</v>
      </c>
      <c r="L355" s="2" cm="1">
        <f t="array" ref="L355">IF(D355="","",D355-SUMPRODUCT(($B$1461:$B$1491=$J355)*1,D$1461:D$1491))</f>
        <v>0.23239547914408476</v>
      </c>
      <c r="M355" s="2" cm="1">
        <f t="array" ref="M355">IF(E355="","",E355-SUMPRODUCT(($B$1461:$B$1491=$J355)*1,E$1461:E$1491))</f>
        <v>0.11140872590111073</v>
      </c>
      <c r="N355" s="2" cm="1">
        <f t="array" ref="N355">IF(F355="","",F355-SUMPRODUCT(($B$1461:$B$1491=$J355)*1,F$1461:F$1491))</f>
        <v>0.13377212006033545</v>
      </c>
      <c r="O355" s="2" cm="1">
        <f t="array" ref="O355">IF(G355="","",G355-SUMPRODUCT(($B$1461:$B$1491=$J355)*1,G$1461:G$1491))</f>
        <v>0.13953256610018272</v>
      </c>
    </row>
    <row r="356" spans="1:15" x14ac:dyDescent="0.55000000000000004">
      <c r="A356" s="3">
        <v>12</v>
      </c>
      <c r="B356" s="3">
        <v>12</v>
      </c>
      <c r="C356" s="2">
        <f>IF(logVir!C356="","",LN(総労働時間!C356))</f>
        <v>9.8467761669666842</v>
      </c>
      <c r="D356" s="2">
        <f>IF(logVir!D356="","",LN(総労働時間!D356))</f>
        <v>9.747725739732628</v>
      </c>
      <c r="E356" s="2">
        <f>IF(logVir!E356="","",LN(総労働時間!E356))</f>
        <v>9.821072145697638</v>
      </c>
      <c r="F356" s="2">
        <f>IF(logVir!F356="","",LN(総労働時間!F356))</f>
        <v>9.7616986205513552</v>
      </c>
      <c r="G356" s="2">
        <f>IF(logVir!G356="","",LN(総労働時間!G356))</f>
        <v>9.8234860125292354</v>
      </c>
      <c r="I356" s="3">
        <v>12</v>
      </c>
      <c r="J356" s="3">
        <v>12</v>
      </c>
      <c r="K356" s="2" cm="1">
        <f t="array" ref="K356">IF(C356="","",C356-SUMPRODUCT(($B$1461:$B$1491=$J356)*1,C$1461:C$1491))</f>
        <v>0.2530301264157746</v>
      </c>
      <c r="L356" s="2" cm="1">
        <f t="array" ref="L356">IF(D356="","",D356-SUMPRODUCT(($B$1461:$B$1491=$J356)*1,D$1461:D$1491))</f>
        <v>0.24270689105987131</v>
      </c>
      <c r="M356" s="2" cm="1">
        <f t="array" ref="M356">IF(E356="","",E356-SUMPRODUCT(($B$1461:$B$1491=$J356)*1,E$1461:E$1491))</f>
        <v>0.33458868300130362</v>
      </c>
      <c r="N356" s="2" cm="1">
        <f t="array" ref="N356">IF(F356="","",F356-SUMPRODUCT(($B$1461:$B$1491=$J356)*1,F$1461:F$1491))</f>
        <v>0.33383551444027404</v>
      </c>
      <c r="O356" s="2" cm="1">
        <f t="array" ref="O356">IF(G356="","",G356-SUMPRODUCT(($B$1461:$B$1491=$J356)*1,G$1461:G$1491))</f>
        <v>0.31427062791303584</v>
      </c>
    </row>
    <row r="357" spans="1:15" x14ac:dyDescent="0.55000000000000004">
      <c r="A357" s="3">
        <v>12</v>
      </c>
      <c r="B357" s="3">
        <v>13</v>
      </c>
      <c r="C357" s="2">
        <f>IF(logVir!C357="","",LN(総労働時間!C357))</f>
        <v>9.0956488058268476</v>
      </c>
      <c r="D357" s="2">
        <f>IF(logVir!D357="","",LN(総労働時間!D357))</f>
        <v>8.8033277363179767</v>
      </c>
      <c r="E357" s="2">
        <f>IF(logVir!E357="","",LN(総労働時間!E357))</f>
        <v>8.7847941933061069</v>
      </c>
      <c r="F357" s="2">
        <f>IF(logVir!F357="","",LN(総労働時間!F357))</f>
        <v>8.6195467455070158</v>
      </c>
      <c r="G357" s="2">
        <f>IF(logVir!G357="","",LN(総労働時間!G357))</f>
        <v>8.6026254269049076</v>
      </c>
      <c r="I357" s="3">
        <v>12</v>
      </c>
      <c r="J357" s="3">
        <v>13</v>
      </c>
      <c r="K357" s="2" cm="1">
        <f t="array" ref="K357">IF(C357="","",C357-SUMPRODUCT(($B$1461:$B$1491=$J357)*1,C$1461:C$1491))</f>
        <v>0.36200633684271288</v>
      </c>
      <c r="L357" s="2" cm="1">
        <f t="array" ref="L357">IF(D357="","",D357-SUMPRODUCT(($B$1461:$B$1491=$J357)*1,D$1461:D$1491))</f>
        <v>0.86804946698930241</v>
      </c>
      <c r="M357" s="2" cm="1">
        <f t="array" ref="M357">IF(E357="","",E357-SUMPRODUCT(($B$1461:$B$1491=$J357)*1,E$1461:E$1491))</f>
        <v>0.78985030887592877</v>
      </c>
      <c r="N357" s="2" cm="1">
        <f t="array" ref="N357">IF(F357="","",F357-SUMPRODUCT(($B$1461:$B$1491=$J357)*1,F$1461:F$1491))</f>
        <v>0.75555598543127633</v>
      </c>
      <c r="O357" s="2" cm="1">
        <f t="array" ref="O357">IF(G357="","",G357-SUMPRODUCT(($B$1461:$B$1491=$J357)*1,G$1461:G$1491))</f>
        <v>0.78197850344105024</v>
      </c>
    </row>
    <row r="358" spans="1:15" x14ac:dyDescent="0.55000000000000004">
      <c r="A358" s="3">
        <v>12</v>
      </c>
      <c r="B358" s="3">
        <v>14</v>
      </c>
      <c r="C358" s="2">
        <f>IF(logVir!C358="","",LN(総労働時間!C358))</f>
        <v>9.5522218078118968</v>
      </c>
      <c r="D358" s="2">
        <f>IF(logVir!D358="","",LN(総労働時間!D358))</f>
        <v>9.4401780638133985</v>
      </c>
      <c r="E358" s="2">
        <f>IF(logVir!E358="","",LN(総労働時間!E358))</f>
        <v>9.4127828429554974</v>
      </c>
      <c r="F358" s="2">
        <f>IF(logVir!F358="","",LN(総労働時間!F358))</f>
        <v>9.3164591908678318</v>
      </c>
      <c r="G358" s="2">
        <f>IF(logVir!G358="","",LN(総労働時間!G358))</f>
        <v>9.2684014250874345</v>
      </c>
      <c r="I358" s="3">
        <v>12</v>
      </c>
      <c r="J358" s="3">
        <v>14</v>
      </c>
      <c r="K358" s="2" cm="1">
        <f t="array" ref="K358">IF(C358="","",C358-SUMPRODUCT(($B$1461:$B$1491=$J358)*1,C$1461:C$1491))</f>
        <v>-0.27141959868015064</v>
      </c>
      <c r="L358" s="2" cm="1">
        <f t="array" ref="L358">IF(D358="","",D358-SUMPRODUCT(($B$1461:$B$1491=$J358)*1,D$1461:D$1491))</f>
        <v>-0.47449577258072217</v>
      </c>
      <c r="M358" s="2" cm="1">
        <f t="array" ref="M358">IF(E358="","",E358-SUMPRODUCT(($B$1461:$B$1491=$J358)*1,E$1461:E$1491))</f>
        <v>-0.53998522893071055</v>
      </c>
      <c r="N358" s="2" cm="1">
        <f t="array" ref="N358">IF(F358="","",F358-SUMPRODUCT(($B$1461:$B$1491=$J358)*1,F$1461:F$1491))</f>
        <v>-0.58031279400296576</v>
      </c>
      <c r="O358" s="2" cm="1">
        <f t="array" ref="O358">IF(G358="","",G358-SUMPRODUCT(($B$1461:$B$1491=$J358)*1,G$1461:G$1491))</f>
        <v>-0.66948124679509391</v>
      </c>
    </row>
    <row r="359" spans="1:15" x14ac:dyDescent="0.55000000000000004">
      <c r="A359" s="3">
        <v>12</v>
      </c>
      <c r="B359" s="3">
        <v>15</v>
      </c>
      <c r="C359" s="2">
        <f>IF(logVir!C359="","",LN(総労働時間!C359))</f>
        <v>9.9798282880671199</v>
      </c>
      <c r="D359" s="2">
        <f>IF(logVir!D359="","",LN(総労働時間!D359))</f>
        <v>9.8519409589973925</v>
      </c>
      <c r="E359" s="2">
        <f>IF(logVir!E359="","",LN(総労働時間!E359))</f>
        <v>9.7024046027126829</v>
      </c>
      <c r="F359" s="2">
        <f>IF(logVir!F359="","",LN(総労働時間!F359))</f>
        <v>9.8033771915833885</v>
      </c>
      <c r="G359" s="2">
        <f>IF(logVir!G359="","",LN(総労働時間!G359))</f>
        <v>9.9820314082744375</v>
      </c>
      <c r="I359" s="3">
        <v>12</v>
      </c>
      <c r="J359" s="3">
        <v>15</v>
      </c>
      <c r="K359" s="2" cm="1">
        <f t="array" ref="K359">IF(C359="","",C359-SUMPRODUCT(($B$1461:$B$1491=$J359)*1,C$1461:C$1491))</f>
        <v>0.72928381564942235</v>
      </c>
      <c r="L359" s="2" cm="1">
        <f t="array" ref="L359">IF(D359="","",D359-SUMPRODUCT(($B$1461:$B$1491=$J359)*1,D$1461:D$1491))</f>
        <v>0.73340774541843246</v>
      </c>
      <c r="M359" s="2" cm="1">
        <f t="array" ref="M359">IF(E359="","",E359-SUMPRODUCT(($B$1461:$B$1491=$J359)*1,E$1461:E$1491))</f>
        <v>0.64419372526205088</v>
      </c>
      <c r="N359" s="2" cm="1">
        <f t="array" ref="N359">IF(F359="","",F359-SUMPRODUCT(($B$1461:$B$1491=$J359)*1,F$1461:F$1491))</f>
        <v>0.85265021648689476</v>
      </c>
      <c r="O359" s="2" cm="1">
        <f t="array" ref="O359">IF(G359="","",G359-SUMPRODUCT(($B$1461:$B$1491=$J359)*1,G$1461:G$1491))</f>
        <v>0.99456667152799838</v>
      </c>
    </row>
    <row r="360" spans="1:15" x14ac:dyDescent="0.55000000000000004">
      <c r="A360" s="3">
        <v>12</v>
      </c>
      <c r="B360" s="3">
        <v>16</v>
      </c>
      <c r="C360" s="2">
        <f>IF(logVir!C360="","",LN(総労働時間!C360))</f>
        <v>11.080704363773968</v>
      </c>
      <c r="D360" s="2">
        <f>IF(logVir!D360="","",LN(総労働時間!D360))</f>
        <v>11.13375428659166</v>
      </c>
      <c r="E360" s="2">
        <f>IF(logVir!E360="","",LN(総労働時間!E360))</f>
        <v>11.139525284585714</v>
      </c>
      <c r="F360" s="2">
        <f>IF(logVir!F360="","",LN(総労働時間!F360))</f>
        <v>11.062712038531402</v>
      </c>
      <c r="G360" s="2">
        <f>IF(logVir!G360="","",LN(総労働時間!G360))</f>
        <v>11.134169122325902</v>
      </c>
      <c r="I360" s="3">
        <v>12</v>
      </c>
      <c r="J360" s="3">
        <v>16</v>
      </c>
      <c r="K360" s="2" cm="1">
        <f t="array" ref="K360">IF(C360="","",C360-SUMPRODUCT(($B$1461:$B$1491=$J360)*1,C$1461:C$1491))</f>
        <v>0.5940268395950703</v>
      </c>
      <c r="L360" s="2" cm="1">
        <f t="array" ref="L360">IF(D360="","",D360-SUMPRODUCT(($B$1461:$B$1491=$J360)*1,D$1461:D$1491))</f>
        <v>0.66078610740482802</v>
      </c>
      <c r="M360" s="2" cm="1">
        <f t="array" ref="M360">IF(E360="","",E360-SUMPRODUCT(($B$1461:$B$1491=$J360)*1,E$1461:E$1491))</f>
        <v>0.67285682494287613</v>
      </c>
      <c r="N360" s="2" cm="1">
        <f t="array" ref="N360">IF(F360="","",F360-SUMPRODUCT(($B$1461:$B$1491=$J360)*1,F$1461:F$1491))</f>
        <v>0.69607782351246605</v>
      </c>
      <c r="O360" s="2" cm="1">
        <f t="array" ref="O360">IF(G360="","",G360-SUMPRODUCT(($B$1461:$B$1491=$J360)*1,G$1461:G$1491))</f>
        <v>0.71331918816376572</v>
      </c>
    </row>
    <row r="361" spans="1:15" x14ac:dyDescent="0.55000000000000004">
      <c r="A361" s="3">
        <v>12</v>
      </c>
      <c r="B361" s="3">
        <v>17</v>
      </c>
      <c r="C361" s="2">
        <f>IF(logVir!C361="","",LN(総労働時間!C361))</f>
        <v>10.83092320551194</v>
      </c>
      <c r="D361" s="2">
        <f>IF(logVir!D361="","",LN(総労働時間!D361))</f>
        <v>10.829396064129698</v>
      </c>
      <c r="E361" s="2">
        <f>IF(logVir!E361="","",LN(総労働時間!E361))</f>
        <v>10.70914912933376</v>
      </c>
      <c r="F361" s="2">
        <f>IF(logVir!F361="","",LN(総労働時間!F361))</f>
        <v>10.777937653846156</v>
      </c>
      <c r="G361" s="2">
        <f>IF(logVir!G361="","",LN(総労働時間!G361))</f>
        <v>10.815241655497335</v>
      </c>
      <c r="I361" s="3">
        <v>12</v>
      </c>
      <c r="J361" s="3">
        <v>17</v>
      </c>
      <c r="K361" s="2" cm="1">
        <f t="array" ref="K361">IF(C361="","",C361-SUMPRODUCT(($B$1461:$B$1491=$J361)*1,C$1461:C$1491))</f>
        <v>0.88984331334819622</v>
      </c>
      <c r="L361" s="2" cm="1">
        <f t="array" ref="L361">IF(D361="","",D361-SUMPRODUCT(($B$1461:$B$1491=$J361)*1,D$1461:D$1491))</f>
        <v>0.96707237376799426</v>
      </c>
      <c r="M361" s="2" cm="1">
        <f t="array" ref="M361">IF(E361="","",E361-SUMPRODUCT(($B$1461:$B$1491=$J361)*1,E$1461:E$1491))</f>
        <v>0.86688856467260678</v>
      </c>
      <c r="N361" s="2" cm="1">
        <f t="array" ref="N361">IF(F361="","",F361-SUMPRODUCT(($B$1461:$B$1491=$J361)*1,F$1461:F$1491))</f>
        <v>0.88784913304365887</v>
      </c>
      <c r="O361" s="2" cm="1">
        <f t="array" ref="O361">IF(G361="","",G361-SUMPRODUCT(($B$1461:$B$1491=$J361)*1,G$1461:G$1491))</f>
        <v>0.86411006668822488</v>
      </c>
    </row>
    <row r="362" spans="1:15" x14ac:dyDescent="0.55000000000000004">
      <c r="A362" s="3">
        <v>12</v>
      </c>
      <c r="B362" s="3">
        <v>18</v>
      </c>
      <c r="C362" s="2">
        <f>IF(logVir!C362="","",LN(総労働時間!C362))</f>
        <v>12.80322510346698</v>
      </c>
      <c r="D362" s="2">
        <f>IF(logVir!D362="","",LN(総労働時間!D362))</f>
        <v>12.894925425766671</v>
      </c>
      <c r="E362" s="2">
        <f>IF(logVir!E362="","",LN(総労働時間!E362))</f>
        <v>12.815626450244824</v>
      </c>
      <c r="F362" s="2">
        <f>IF(logVir!F362="","",LN(総労働時間!F362))</f>
        <v>12.797463739109444</v>
      </c>
      <c r="G362" s="2">
        <f>IF(logVir!G362="","",LN(総労働時間!G362))</f>
        <v>12.767852092156321</v>
      </c>
      <c r="I362" s="3">
        <v>12</v>
      </c>
      <c r="J362" s="3">
        <v>18</v>
      </c>
      <c r="K362" s="2" cm="1">
        <f t="array" ref="K362">IF(C362="","",C362-SUMPRODUCT(($B$1461:$B$1491=$J362)*1,C$1461:C$1491))</f>
        <v>0.87616739083737194</v>
      </c>
      <c r="L362" s="2" cm="1">
        <f t="array" ref="L362">IF(D362="","",D362-SUMPRODUCT(($B$1461:$B$1491=$J362)*1,D$1461:D$1491))</f>
        <v>0.97051068095913351</v>
      </c>
      <c r="M362" s="2" cm="1">
        <f t="array" ref="M362">IF(E362="","",E362-SUMPRODUCT(($B$1461:$B$1491=$J362)*1,E$1461:E$1491))</f>
        <v>0.92482883344514732</v>
      </c>
      <c r="N362" s="2" cm="1">
        <f t="array" ref="N362">IF(F362="","",F362-SUMPRODUCT(($B$1461:$B$1491=$J362)*1,F$1461:F$1491))</f>
        <v>0.93811117443275016</v>
      </c>
      <c r="O362" s="2" cm="1">
        <f t="array" ref="O362">IF(G362="","",G362-SUMPRODUCT(($B$1461:$B$1491=$J362)*1,G$1461:G$1491))</f>
        <v>0.92369218961602506</v>
      </c>
    </row>
    <row r="363" spans="1:15" x14ac:dyDescent="0.55000000000000004">
      <c r="A363" s="3">
        <v>12</v>
      </c>
      <c r="B363" s="3">
        <v>19</v>
      </c>
      <c r="C363" s="2">
        <f>IF(logVir!C363="","",LN(総労働時間!C363))</f>
        <v>11.747022630964207</v>
      </c>
      <c r="D363" s="2">
        <f>IF(logVir!D363="","",LN(総労働時間!D363))</f>
        <v>11.835925761899381</v>
      </c>
      <c r="E363" s="2">
        <f>IF(logVir!E363="","",LN(総労働時間!E363))</f>
        <v>11.773833017774274</v>
      </c>
      <c r="F363" s="2">
        <f>IF(logVir!F363="","",LN(総労働時間!F363))</f>
        <v>11.867638821178987</v>
      </c>
      <c r="G363" s="2">
        <f>IF(logVir!G363="","",LN(総労働時間!G363))</f>
        <v>11.666163931616826</v>
      </c>
      <c r="I363" s="3">
        <v>12</v>
      </c>
      <c r="J363" s="3">
        <v>19</v>
      </c>
      <c r="K363" s="2" cm="1">
        <f t="array" ref="K363">IF(C363="","",C363-SUMPRODUCT(($B$1461:$B$1491=$J363)*1,C$1461:C$1491))</f>
        <v>0.5188005554274735</v>
      </c>
      <c r="L363" s="2" cm="1">
        <f t="array" ref="L363">IF(D363="","",D363-SUMPRODUCT(($B$1461:$B$1491=$J363)*1,D$1461:D$1491))</f>
        <v>0.60588411329748659</v>
      </c>
      <c r="M363" s="2" cm="1">
        <f t="array" ref="M363">IF(E363="","",E363-SUMPRODUCT(($B$1461:$B$1491=$J363)*1,E$1461:E$1491))</f>
        <v>0.57197043442694273</v>
      </c>
      <c r="N363" s="2" cm="1">
        <f t="array" ref="N363">IF(F363="","",F363-SUMPRODUCT(($B$1461:$B$1491=$J363)*1,F$1461:F$1491))</f>
        <v>0.67566440668845473</v>
      </c>
      <c r="O363" s="2" cm="1">
        <f t="array" ref="O363">IF(G363="","",G363-SUMPRODUCT(($B$1461:$B$1491=$J363)*1,G$1461:G$1491))</f>
        <v>0.43886465638436079</v>
      </c>
    </row>
    <row r="364" spans="1:15" x14ac:dyDescent="0.55000000000000004">
      <c r="A364" s="3">
        <v>12</v>
      </c>
      <c r="B364" s="3">
        <v>20</v>
      </c>
      <c r="C364" s="2">
        <f>IF(logVir!C364="","",LN(総労働時間!C364))</f>
        <v>12.936944852946771</v>
      </c>
      <c r="D364" s="2">
        <f>IF(logVir!D364="","",LN(総労働時間!D364))</f>
        <v>12.957908424090778</v>
      </c>
      <c r="E364" s="2">
        <f>IF(logVir!E364="","",LN(総労働時間!E364))</f>
        <v>12.949339620058815</v>
      </c>
      <c r="F364" s="2">
        <f>IF(logVir!F364="","",LN(総労働時間!F364))</f>
        <v>12.93237625907328</v>
      </c>
      <c r="G364" s="2">
        <f>IF(logVir!G364="","",LN(総労働時間!G364))</f>
        <v>12.89089443098193</v>
      </c>
      <c r="I364" s="3">
        <v>12</v>
      </c>
      <c r="J364" s="3">
        <v>20</v>
      </c>
      <c r="K364" s="2" cm="1">
        <f t="array" ref="K364">IF(C364="","",C364-SUMPRODUCT(($B$1461:$B$1491=$J364)*1,C$1461:C$1491))</f>
        <v>0.83423952051316341</v>
      </c>
      <c r="L364" s="2" cm="1">
        <f t="array" ref="L364">IF(D364="","",D364-SUMPRODUCT(($B$1461:$B$1491=$J364)*1,D$1461:D$1491))</f>
        <v>0.9006762793929024</v>
      </c>
      <c r="M364" s="2" cm="1">
        <f t="array" ref="M364">IF(E364="","",E364-SUMPRODUCT(($B$1461:$B$1491=$J364)*1,E$1461:E$1491))</f>
        <v>0.92557443981787202</v>
      </c>
      <c r="N364" s="2" cm="1">
        <f t="array" ref="N364">IF(F364="","",F364-SUMPRODUCT(($B$1461:$B$1491=$J364)*1,F$1461:F$1491))</f>
        <v>0.98379172187319774</v>
      </c>
      <c r="O364" s="2" cm="1">
        <f t="array" ref="O364">IF(G364="","",G364-SUMPRODUCT(($B$1461:$B$1491=$J364)*1,G$1461:G$1491))</f>
        <v>0.87699559837985497</v>
      </c>
    </row>
    <row r="365" spans="1:15" x14ac:dyDescent="0.55000000000000004">
      <c r="A365" s="3">
        <v>12</v>
      </c>
      <c r="B365" s="3">
        <v>21</v>
      </c>
      <c r="C365" s="2">
        <f>IF(logVir!C365="","",LN(総労働時間!C365))</f>
        <v>12.873833164904179</v>
      </c>
      <c r="D365" s="2">
        <f>IF(logVir!D365="","",LN(総労働時間!D365))</f>
        <v>12.868091977564456</v>
      </c>
      <c r="E365" s="2">
        <f>IF(logVir!E365="","",LN(総労働時間!E365))</f>
        <v>12.883151097863049</v>
      </c>
      <c r="F365" s="2">
        <f>IF(logVir!F365="","",LN(総労働時間!F365))</f>
        <v>12.858667116759754</v>
      </c>
      <c r="G365" s="2">
        <f>IF(logVir!G365="","",LN(総労働時間!G365))</f>
        <v>12.849663131879129</v>
      </c>
      <c r="I365" s="3">
        <v>12</v>
      </c>
      <c r="J365" s="3">
        <v>21</v>
      </c>
      <c r="K365" s="2" cm="1">
        <f t="array" ref="K365">IF(C365="","",C365-SUMPRODUCT(($B$1461:$B$1491=$J365)*1,C$1461:C$1491))</f>
        <v>1.3127793958173282</v>
      </c>
      <c r="L365" s="2" cm="1">
        <f t="array" ref="L365">IF(D365="","",D365-SUMPRODUCT(($B$1461:$B$1491=$J365)*1,D$1461:D$1491))</f>
        <v>1.2958987573985539</v>
      </c>
      <c r="M365" s="2" cm="1">
        <f t="array" ref="M365">IF(E365="","",E365-SUMPRODUCT(($B$1461:$B$1491=$J365)*1,E$1461:E$1491))</f>
        <v>1.3365569843579177</v>
      </c>
      <c r="N365" s="2" cm="1">
        <f t="array" ref="N365">IF(F365="","",F365-SUMPRODUCT(($B$1461:$B$1491=$J365)*1,F$1461:F$1491))</f>
        <v>1.3669548462807199</v>
      </c>
      <c r="O365" s="2" cm="1">
        <f t="array" ref="O365">IF(G365="","",G365-SUMPRODUCT(($B$1461:$B$1491=$J365)*1,G$1461:G$1491))</f>
        <v>1.3042940124334343</v>
      </c>
    </row>
    <row r="366" spans="1:15" x14ac:dyDescent="0.55000000000000004">
      <c r="A366" s="3">
        <v>12</v>
      </c>
      <c r="B366" s="3">
        <v>22</v>
      </c>
      <c r="C366" s="2">
        <f>IF(logVir!C366="","",LN(総労働時間!C366))</f>
        <v>12.459064513460966</v>
      </c>
      <c r="D366" s="2">
        <f>IF(logVir!D366="","",LN(総労働時間!D366))</f>
        <v>12.508047370998975</v>
      </c>
      <c r="E366" s="2">
        <f>IF(logVir!E366="","",LN(総労働時間!E366))</f>
        <v>12.610002048158702</v>
      </c>
      <c r="F366" s="2">
        <f>IF(logVir!F366="","",LN(総労働時間!F366))</f>
        <v>12.492031233588065</v>
      </c>
      <c r="G366" s="2">
        <f>IF(logVir!G366="","",LN(総労働時間!G366))</f>
        <v>12.336517757255951</v>
      </c>
      <c r="I366" s="3">
        <v>12</v>
      </c>
      <c r="J366" s="3">
        <v>22</v>
      </c>
      <c r="K366" s="2" cm="1">
        <f t="array" ref="K366">IF(C366="","",C366-SUMPRODUCT(($B$1461:$B$1491=$J366)*1,C$1461:C$1491))</f>
        <v>0.84937671688020444</v>
      </c>
      <c r="L366" s="2" cm="1">
        <f t="array" ref="L366">IF(D366="","",D366-SUMPRODUCT(($B$1461:$B$1491=$J366)*1,D$1461:D$1491))</f>
        <v>0.94048205010952657</v>
      </c>
      <c r="M366" s="2" cm="1">
        <f t="array" ref="M366">IF(E366="","",E366-SUMPRODUCT(($B$1461:$B$1491=$J366)*1,E$1461:E$1491))</f>
        <v>1.0759307710649928</v>
      </c>
      <c r="N366" s="2" cm="1">
        <f t="array" ref="N366">IF(F366="","",F366-SUMPRODUCT(($B$1461:$B$1491=$J366)*1,F$1461:F$1491))</f>
        <v>1.0917075003521131</v>
      </c>
      <c r="O366" s="2" cm="1">
        <f t="array" ref="O366">IF(G366="","",G366-SUMPRODUCT(($B$1461:$B$1491=$J366)*1,G$1461:G$1491))</f>
        <v>0.95705721197722049</v>
      </c>
    </row>
    <row r="367" spans="1:15" x14ac:dyDescent="0.55000000000000004">
      <c r="A367" s="3">
        <v>12</v>
      </c>
      <c r="B367" s="3">
        <v>23</v>
      </c>
      <c r="C367" s="2">
        <f>IF(logVir!C367="","",LN(総労働時間!C367))</f>
        <v>9.4213038030622887</v>
      </c>
      <c r="D367" s="2">
        <f>IF(logVir!D367="","",LN(総労働時間!D367))</f>
        <v>9.4144265289101501</v>
      </c>
      <c r="E367" s="2">
        <f>IF(logVir!E367="","",LN(総労働時間!E367))</f>
        <v>9.791924260046688</v>
      </c>
      <c r="F367" s="2">
        <f>IF(logVir!F367="","",LN(総労働時間!F367))</f>
        <v>9.9299501368556324</v>
      </c>
      <c r="G367" s="2">
        <f>IF(logVir!G367="","",LN(総労働時間!G367))</f>
        <v>9.628398976066455</v>
      </c>
      <c r="I367" s="3">
        <v>12</v>
      </c>
      <c r="J367" s="3">
        <v>23</v>
      </c>
      <c r="K367" s="2" cm="1">
        <f t="array" ref="K367">IF(C367="","",C367-SUMPRODUCT(($B$1461:$B$1491=$J367)*1,C$1461:C$1491))</f>
        <v>0.71027543207812194</v>
      </c>
      <c r="L367" s="2" cm="1">
        <f t="array" ref="L367">IF(D367="","",D367-SUMPRODUCT(($B$1461:$B$1491=$J367)*1,D$1461:D$1491))</f>
        <v>0.76378809197236386</v>
      </c>
      <c r="M367" s="2" cm="1">
        <f t="array" ref="M367">IF(E367="","",E367-SUMPRODUCT(($B$1461:$B$1491=$J367)*1,E$1461:E$1491))</f>
        <v>1.0084371064841324</v>
      </c>
      <c r="N367" s="2" cm="1">
        <f t="array" ref="N367">IF(F367="","",F367-SUMPRODUCT(($B$1461:$B$1491=$J367)*1,F$1461:F$1491))</f>
        <v>1.1241166533860465</v>
      </c>
      <c r="O367" s="2" cm="1">
        <f t="array" ref="O367">IF(G367="","",G367-SUMPRODUCT(($B$1461:$B$1491=$J367)*1,G$1461:G$1491))</f>
        <v>0.70311800700264548</v>
      </c>
    </row>
    <row r="368" spans="1:15" x14ac:dyDescent="0.55000000000000004">
      <c r="A368" s="3">
        <v>12</v>
      </c>
      <c r="B368" s="3">
        <v>24</v>
      </c>
      <c r="C368" s="2">
        <f>IF(logVir!C368="","",LN(総労働時間!C368))</f>
        <v>11.026109256220401</v>
      </c>
      <c r="D368" s="2">
        <f>IF(logVir!D368="","",LN(総労働時間!D368))</f>
        <v>10.873521277618734</v>
      </c>
      <c r="E368" s="2">
        <f>IF(logVir!E368="","",LN(総労働時間!E368))</f>
        <v>11.155196537442036</v>
      </c>
      <c r="F368" s="2">
        <f>IF(logVir!F368="","",LN(総労働時間!F368))</f>
        <v>11.223051792484853</v>
      </c>
      <c r="G368" s="2">
        <f>IF(logVir!G368="","",LN(総労働時間!G368))</f>
        <v>11.054356465164446</v>
      </c>
      <c r="I368" s="3">
        <v>12</v>
      </c>
      <c r="J368" s="3">
        <v>24</v>
      </c>
      <c r="K368" s="2" cm="1">
        <f t="array" ref="K368">IF(C368="","",C368-SUMPRODUCT(($B$1461:$B$1491=$J368)*1,C$1461:C$1491))</f>
        <v>1.2869495714890675</v>
      </c>
      <c r="L368" s="2" cm="1">
        <f t="array" ref="L368">IF(D368="","",D368-SUMPRODUCT(($B$1461:$B$1491=$J368)*1,D$1461:D$1491))</f>
        <v>1.2251784300509794</v>
      </c>
      <c r="M368" s="2" cm="1">
        <f t="array" ref="M368">IF(E368="","",E368-SUMPRODUCT(($B$1461:$B$1491=$J368)*1,E$1461:E$1491))</f>
        <v>1.4029528862955996</v>
      </c>
      <c r="N368" s="2" cm="1">
        <f t="array" ref="N368">IF(F368="","",F368-SUMPRODUCT(($B$1461:$B$1491=$J368)*1,F$1461:F$1491))</f>
        <v>1.483982878156608</v>
      </c>
      <c r="O368" s="2" cm="1">
        <f t="array" ref="O368">IF(G368="","",G368-SUMPRODUCT(($B$1461:$B$1491=$J368)*1,G$1461:G$1491))</f>
        <v>1.2144279841032848</v>
      </c>
    </row>
    <row r="369" spans="1:15" x14ac:dyDescent="0.55000000000000004">
      <c r="A369" s="3">
        <v>12</v>
      </c>
      <c r="B369" s="3">
        <v>25</v>
      </c>
      <c r="C369" s="2">
        <f>IF(logVir!C369="","",LN(総労働時間!C369))</f>
        <v>11.443562625788736</v>
      </c>
      <c r="D369" s="2">
        <f>IF(logVir!D369="","",LN(総労働時間!D369))</f>
        <v>11.370883173075676</v>
      </c>
      <c r="E369" s="2">
        <f>IF(logVir!E369="","",LN(総労働時間!E369))</f>
        <v>11.35140201772802</v>
      </c>
      <c r="F369" s="2">
        <f>IF(logVir!F369="","",LN(総労働時間!F369))</f>
        <v>11.380757764296957</v>
      </c>
      <c r="G369" s="2">
        <f>IF(logVir!G369="","",LN(総労働時間!G369))</f>
        <v>11.289631990771113</v>
      </c>
      <c r="I369" s="3">
        <v>12</v>
      </c>
      <c r="J369" s="3">
        <v>25</v>
      </c>
      <c r="K369" s="2" cm="1">
        <f t="array" ref="K369">IF(C369="","",C369-SUMPRODUCT(($B$1461:$B$1491=$J369)*1,C$1461:C$1491))</f>
        <v>0.93162268309703578</v>
      </c>
      <c r="L369" s="2" cm="1">
        <f t="array" ref="L369">IF(D369="","",D369-SUMPRODUCT(($B$1461:$B$1491=$J369)*1,D$1461:D$1491))</f>
        <v>0.95730005495237158</v>
      </c>
      <c r="M369" s="2" cm="1">
        <f t="array" ref="M369">IF(E369="","",E369-SUMPRODUCT(($B$1461:$B$1491=$J369)*1,E$1461:E$1491))</f>
        <v>0.92199174412604812</v>
      </c>
      <c r="N369" s="2" cm="1">
        <f t="array" ref="N369">IF(F369="","",F369-SUMPRODUCT(($B$1461:$B$1491=$J369)*1,F$1461:F$1491))</f>
        <v>0.93968540811330747</v>
      </c>
      <c r="O369" s="2" cm="1">
        <f t="array" ref="O369">IF(G369="","",G369-SUMPRODUCT(($B$1461:$B$1491=$J369)*1,G$1461:G$1491))</f>
        <v>0.91029340312835139</v>
      </c>
    </row>
    <row r="370" spans="1:15" x14ac:dyDescent="0.55000000000000004">
      <c r="A370" s="3">
        <v>12</v>
      </c>
      <c r="B370" s="3">
        <v>26</v>
      </c>
      <c r="C370" s="2">
        <f>IF(logVir!C370="","",LN(総労働時間!C370))</f>
        <v>11.149674570904168</v>
      </c>
      <c r="D370" s="2">
        <f>IF(logVir!D370="","",LN(総労働時間!D370))</f>
        <v>11.190177090407476</v>
      </c>
      <c r="E370" s="2">
        <f>IF(logVir!E370="","",LN(総労働時間!E370))</f>
        <v>11.33615403146583</v>
      </c>
      <c r="F370" s="2">
        <f>IF(logVir!F370="","",LN(総労働時間!F370))</f>
        <v>11.409749308705399</v>
      </c>
      <c r="G370" s="2">
        <f>IF(logVir!G370="","",LN(総労働時間!G370))</f>
        <v>11.37804371549251</v>
      </c>
      <c r="I370" s="3">
        <v>12</v>
      </c>
      <c r="J370" s="3">
        <v>26</v>
      </c>
      <c r="K370" s="2" cm="1">
        <f t="array" ref="K370">IF(C370="","",C370-SUMPRODUCT(($B$1461:$B$1491=$J370)*1,C$1461:C$1491))</f>
        <v>1.4680090023756875</v>
      </c>
      <c r="L370" s="2" cm="1">
        <f t="array" ref="L370">IF(D370="","",D370-SUMPRODUCT(($B$1461:$B$1491=$J370)*1,D$1461:D$1491))</f>
        <v>1.4995840449886195</v>
      </c>
      <c r="M370" s="2" cm="1">
        <f t="array" ref="M370">IF(E370="","",E370-SUMPRODUCT(($B$1461:$B$1491=$J370)*1,E$1461:E$1491))</f>
        <v>1.4883464797887651</v>
      </c>
      <c r="N370" s="2" cm="1">
        <f t="array" ref="N370">IF(F370="","",F370-SUMPRODUCT(($B$1461:$B$1491=$J370)*1,F$1461:F$1491))</f>
        <v>1.5473984826913298</v>
      </c>
      <c r="O370" s="2" cm="1">
        <f t="array" ref="O370">IF(G370="","",G370-SUMPRODUCT(($B$1461:$B$1491=$J370)*1,G$1461:G$1491))</f>
        <v>1.5055607137137788</v>
      </c>
    </row>
    <row r="371" spans="1:15" x14ac:dyDescent="0.55000000000000004">
      <c r="A371" s="3">
        <v>12</v>
      </c>
      <c r="B371" s="3">
        <v>27</v>
      </c>
      <c r="C371" s="2">
        <f>IF(logVir!C371="","",LN(総労働時間!C371))</f>
        <v>12.668250185280364</v>
      </c>
      <c r="D371" s="2">
        <f>IF(logVir!D371="","",LN(総労働時間!D371))</f>
        <v>12.886875220593115</v>
      </c>
      <c r="E371" s="2">
        <f>IF(logVir!E371="","",LN(総労働時間!E371))</f>
        <v>12.958881469162096</v>
      </c>
      <c r="F371" s="2">
        <f>IF(logVir!F371="","",LN(総労働時間!F371))</f>
        <v>12.978401267523012</v>
      </c>
      <c r="G371" s="2">
        <f>IF(logVir!G371="","",LN(総労働時間!G371))</f>
        <v>13.055447121515513</v>
      </c>
      <c r="I371" s="3">
        <v>12</v>
      </c>
      <c r="J371" s="3">
        <v>27</v>
      </c>
      <c r="K371" s="2" cm="1">
        <f t="array" ref="K371">IF(C371="","",C371-SUMPRODUCT(($B$1461:$B$1491=$J371)*1,C$1461:C$1491))</f>
        <v>1.1179496450267479</v>
      </c>
      <c r="L371" s="2" cm="1">
        <f t="array" ref="L371">IF(D371="","",D371-SUMPRODUCT(($B$1461:$B$1491=$J371)*1,D$1461:D$1491))</f>
        <v>1.1624179869173865</v>
      </c>
      <c r="M371" s="2" cm="1">
        <f t="array" ref="M371">IF(E371="","",E371-SUMPRODUCT(($B$1461:$B$1491=$J371)*1,E$1461:E$1491))</f>
        <v>1.1834389835287329</v>
      </c>
      <c r="N371" s="2" cm="1">
        <f t="array" ref="N371">IF(F371="","",F371-SUMPRODUCT(($B$1461:$B$1491=$J371)*1,F$1461:F$1491))</f>
        <v>1.2491119724268867</v>
      </c>
      <c r="O371" s="2" cm="1">
        <f t="array" ref="O371">IF(G371="","",G371-SUMPRODUCT(($B$1461:$B$1491=$J371)*1,G$1461:G$1491))</f>
        <v>1.2083945062711603</v>
      </c>
    </row>
    <row r="372" spans="1:15" x14ac:dyDescent="0.55000000000000004">
      <c r="A372" s="3">
        <v>12</v>
      </c>
      <c r="B372" s="3">
        <v>28</v>
      </c>
      <c r="C372" s="2">
        <f>IF(logVir!C372="","",LN(総労働時間!C372))</f>
        <v>12.01190389605916</v>
      </c>
      <c r="D372" s="2">
        <f>IF(logVir!D372="","",LN(総労働時間!D372))</f>
        <v>12.024268500487507</v>
      </c>
      <c r="E372" s="2">
        <f>IF(logVir!E372="","",LN(総労働時間!E372))</f>
        <v>12.022361362773092</v>
      </c>
      <c r="F372" s="2">
        <f>IF(logVir!F372="","",LN(総労働時間!F372))</f>
        <v>12.016691673377903</v>
      </c>
      <c r="G372" s="2">
        <f>IF(logVir!G372="","",LN(総労働時間!G372))</f>
        <v>12.026640033042911</v>
      </c>
      <c r="I372" s="3">
        <v>12</v>
      </c>
      <c r="J372" s="3">
        <v>28</v>
      </c>
      <c r="K372" s="2" cm="1">
        <f t="array" ref="K372">IF(C372="","",C372-SUMPRODUCT(($B$1461:$B$1491=$J372)*1,C$1461:C$1491))</f>
        <v>0.85556634833799627</v>
      </c>
      <c r="L372" s="2" cm="1">
        <f t="array" ref="L372">IF(D372="","",D372-SUMPRODUCT(($B$1461:$B$1491=$J372)*1,D$1461:D$1491))</f>
        <v>0.87106718447237164</v>
      </c>
      <c r="M372" s="2" cm="1">
        <f t="array" ref="M372">IF(E372="","",E372-SUMPRODUCT(($B$1461:$B$1491=$J372)*1,E$1461:E$1491))</f>
        <v>0.83213072537235888</v>
      </c>
      <c r="N372" s="2" cm="1">
        <f t="array" ref="N372">IF(F372="","",F372-SUMPRODUCT(($B$1461:$B$1491=$J372)*1,F$1461:F$1491))</f>
        <v>0.83676937290444542</v>
      </c>
      <c r="O372" s="2" cm="1">
        <f t="array" ref="O372">IF(G372="","",G372-SUMPRODUCT(($B$1461:$B$1491=$J372)*1,G$1461:G$1491))</f>
        <v>0.83504865905110215</v>
      </c>
    </row>
    <row r="373" spans="1:15" x14ac:dyDescent="0.55000000000000004">
      <c r="A373" s="3">
        <v>12</v>
      </c>
      <c r="B373" s="3">
        <v>29</v>
      </c>
      <c r="C373" s="2">
        <f>IF(logVir!C373="","",LN(総労働時間!C373))</f>
        <v>11.944635934971958</v>
      </c>
      <c r="D373" s="2">
        <f>IF(logVir!D373="","",LN(総労働時間!D373))</f>
        <v>11.956947535642604</v>
      </c>
      <c r="E373" s="2">
        <f>IF(logVir!E373="","",LN(総労働時間!E373))</f>
        <v>11.978179628866107</v>
      </c>
      <c r="F373" s="2">
        <f>IF(logVir!F373="","",LN(総労働時間!F373))</f>
        <v>11.953398112917872</v>
      </c>
      <c r="G373" s="2">
        <f>IF(logVir!G373="","",LN(総労働時間!G373))</f>
        <v>11.999059266122014</v>
      </c>
      <c r="I373" s="3">
        <v>12</v>
      </c>
      <c r="J373" s="3">
        <v>29</v>
      </c>
      <c r="K373" s="2" cm="1">
        <f t="array" ref="K373">IF(C373="","",C373-SUMPRODUCT(($B$1461:$B$1491=$J373)*1,C$1461:C$1491))</f>
        <v>0.81621226922176326</v>
      </c>
      <c r="L373" s="2" cm="1">
        <f t="array" ref="L373">IF(D373="","",D373-SUMPRODUCT(($B$1461:$B$1491=$J373)*1,D$1461:D$1491))</f>
        <v>0.81763227110334569</v>
      </c>
      <c r="M373" s="2" cm="1">
        <f t="array" ref="M373">IF(E373="","",E373-SUMPRODUCT(($B$1461:$B$1491=$J373)*1,E$1461:E$1491))</f>
        <v>0.82818997675102857</v>
      </c>
      <c r="N373" s="2" cm="1">
        <f t="array" ref="N373">IF(F373="","",F373-SUMPRODUCT(($B$1461:$B$1491=$J373)*1,F$1461:F$1491))</f>
        <v>0.82701588056654174</v>
      </c>
      <c r="O373" s="2" cm="1">
        <f t="array" ref="O373">IF(G373="","",G373-SUMPRODUCT(($B$1461:$B$1491=$J373)*1,G$1461:G$1491))</f>
        <v>0.77941313891609987</v>
      </c>
    </row>
    <row r="374" spans="1:15" x14ac:dyDescent="0.55000000000000004">
      <c r="A374" s="3">
        <v>12</v>
      </c>
      <c r="B374" s="3">
        <v>30</v>
      </c>
      <c r="C374" s="2">
        <f>IF(logVir!C374="","",LN(総労働時間!C374))</f>
        <v>12.822650655847706</v>
      </c>
      <c r="D374" s="2">
        <f>IF(logVir!D374="","",LN(総労働時間!D374))</f>
        <v>13.055538254308679</v>
      </c>
      <c r="E374" s="2">
        <f>IF(logVir!E374="","",LN(総労働時間!E374))</f>
        <v>13.20529504170835</v>
      </c>
      <c r="F374" s="2">
        <f>IF(logVir!F374="","",LN(総労働時間!F374))</f>
        <v>13.187513774100129</v>
      </c>
      <c r="G374" s="2">
        <f>IF(logVir!G374="","",LN(総労働時間!G374))</f>
        <v>13.243762611438305</v>
      </c>
      <c r="I374" s="3">
        <v>12</v>
      </c>
      <c r="J374" s="3">
        <v>30</v>
      </c>
      <c r="K374" s="2" cm="1">
        <f t="array" ref="K374">IF(C374="","",C374-SUMPRODUCT(($B$1461:$B$1491=$J374)*1,C$1461:C$1491))</f>
        <v>0.7091135068873573</v>
      </c>
      <c r="L374" s="2" cm="1">
        <f t="array" ref="L374">IF(D374="","",D374-SUMPRODUCT(($B$1461:$B$1491=$J374)*1,D$1461:D$1491))</f>
        <v>0.79710357617966743</v>
      </c>
      <c r="M374" s="2" cm="1">
        <f t="array" ref="M374">IF(E374="","",E374-SUMPRODUCT(($B$1461:$B$1491=$J374)*1,E$1461:E$1491))</f>
        <v>0.88752354108141418</v>
      </c>
      <c r="N374" s="2" cm="1">
        <f t="array" ref="N374">IF(F374="","",F374-SUMPRODUCT(($B$1461:$B$1491=$J374)*1,F$1461:F$1491))</f>
        <v>0.90081601873723116</v>
      </c>
      <c r="O374" s="2" cm="1">
        <f t="array" ref="O374">IF(G374="","",G374-SUMPRODUCT(($B$1461:$B$1491=$J374)*1,G$1461:G$1491))</f>
        <v>0.83943434885887669</v>
      </c>
    </row>
    <row r="375" spans="1:15" x14ac:dyDescent="0.55000000000000004">
      <c r="A375" s="3">
        <v>12</v>
      </c>
      <c r="B375" s="3">
        <v>31</v>
      </c>
      <c r="C375" s="2">
        <f>IF(logVir!C375="","",LN(総労働時間!C375))</f>
        <v>12.865038744010551</v>
      </c>
      <c r="D375" s="2">
        <f>IF(logVir!D375="","",LN(総労働時間!D375))</f>
        <v>12.779595168305621</v>
      </c>
      <c r="E375" s="2">
        <f>IF(logVir!E375="","",LN(総労働時間!E375))</f>
        <v>12.75572106171151</v>
      </c>
      <c r="F375" s="2">
        <f>IF(logVir!F375="","",LN(総労働時間!F375))</f>
        <v>12.667953242679376</v>
      </c>
      <c r="G375" s="2">
        <f>IF(logVir!G375="","",LN(総労働時間!G375))</f>
        <v>12.76449068735676</v>
      </c>
      <c r="I375" s="3">
        <v>12</v>
      </c>
      <c r="J375" s="3">
        <v>31</v>
      </c>
      <c r="K375" s="2" cm="1">
        <f t="array" ref="K375">IF(C375="","",C375-SUMPRODUCT(($B$1461:$B$1491=$J375)*1,C$1461:C$1491))</f>
        <v>1.0817799435095523</v>
      </c>
      <c r="L375" s="2" cm="1">
        <f t="array" ref="L375">IF(D375="","",D375-SUMPRODUCT(($B$1461:$B$1491=$J375)*1,D$1461:D$1491))</f>
        <v>1.0904496468980458</v>
      </c>
      <c r="M375" s="2" cm="1">
        <f t="array" ref="M375">IF(E375="","",E375-SUMPRODUCT(($B$1461:$B$1491=$J375)*1,E$1461:E$1491))</f>
        <v>1.0972670767054744</v>
      </c>
      <c r="N375" s="2" cm="1">
        <f t="array" ref="N375">IF(F375="","",F375-SUMPRODUCT(($B$1461:$B$1491=$J375)*1,F$1461:F$1491))</f>
        <v>1.0862739225055673</v>
      </c>
      <c r="O375" s="2" cm="1">
        <f t="array" ref="O375">IF(G375="","",G375-SUMPRODUCT(($B$1461:$B$1491=$J375)*1,G$1461:G$1491))</f>
        <v>1.1617573081161172</v>
      </c>
    </row>
    <row r="376" spans="1:15" x14ac:dyDescent="0.55000000000000004">
      <c r="A376" s="3">
        <v>13</v>
      </c>
      <c r="B376" s="3">
        <v>1</v>
      </c>
      <c r="C376" s="2">
        <f>IF(logVir!C376="","",LN(総労働時間!C376))</f>
        <v>10.733532500561475</v>
      </c>
      <c r="D376" s="2">
        <f>IF(logVir!D376="","",LN(総労働時間!D376))</f>
        <v>10.682128682858087</v>
      </c>
      <c r="E376" s="2">
        <f>IF(logVir!E376="","",LN(総労働時間!E376))</f>
        <v>10.689999567052514</v>
      </c>
      <c r="F376" s="2">
        <f>IF(logVir!F376="","",LN(総労働時間!F376))</f>
        <v>10.648278335770707</v>
      </c>
      <c r="G376" s="2">
        <f>IF(logVir!G376="","",LN(総労働時間!G376))</f>
        <v>10.603839507429132</v>
      </c>
      <c r="I376" s="3">
        <v>13</v>
      </c>
      <c r="J376" s="3">
        <v>1</v>
      </c>
      <c r="K376" s="2" cm="1">
        <f t="array" ref="K376">IF(C376="","",C376-SUMPRODUCT(($B$1461:$B$1491=$J376)*1,C$1461:C$1491))</f>
        <v>-0.63597859758688635</v>
      </c>
      <c r="L376" s="2" cm="1">
        <f t="array" ref="L376">IF(D376="","",D376-SUMPRODUCT(($B$1461:$B$1491=$J376)*1,D$1461:D$1491))</f>
        <v>-0.56556825355006701</v>
      </c>
      <c r="M376" s="2" cm="1">
        <f t="array" ref="M376">IF(E376="","",E376-SUMPRODUCT(($B$1461:$B$1491=$J376)*1,E$1461:E$1491))</f>
        <v>-0.48598546559132139</v>
      </c>
      <c r="N376" s="2" cm="1">
        <f t="array" ref="N376">IF(F376="","",F376-SUMPRODUCT(($B$1461:$B$1491=$J376)*1,F$1461:F$1491))</f>
        <v>-0.46353524289936132</v>
      </c>
      <c r="O376" s="2" cm="1">
        <f t="array" ref="O376">IF(G376="","",G376-SUMPRODUCT(($B$1461:$B$1491=$J376)*1,G$1461:G$1491))</f>
        <v>-0.43051363677543719</v>
      </c>
    </row>
    <row r="377" spans="1:15" x14ac:dyDescent="0.55000000000000004">
      <c r="A377" s="3">
        <v>13</v>
      </c>
      <c r="B377" s="3">
        <v>2</v>
      </c>
      <c r="C377" s="2">
        <f>IF(logVir!C377="","",LN(総労働時間!C377))</f>
        <v>8.8563008887371417</v>
      </c>
      <c r="D377" s="2">
        <f>IF(logVir!D377="","",LN(総労働時間!D377))</f>
        <v>9.2650365253168534</v>
      </c>
      <c r="E377" s="2">
        <f>IF(logVir!E377="","",LN(総労働時間!E377))</f>
        <v>9.0286145155865203</v>
      </c>
      <c r="F377" s="2">
        <f>IF(logVir!F377="","",LN(総労働時間!F377))</f>
        <v>9.0765357436024932</v>
      </c>
      <c r="G377" s="2">
        <f>IF(logVir!G377="","",LN(総労働時間!G377))</f>
        <v>9.1322674902461056</v>
      </c>
      <c r="I377" s="3">
        <v>13</v>
      </c>
      <c r="J377" s="3">
        <v>2</v>
      </c>
      <c r="K377" s="2" cm="1">
        <f t="array" ref="K377">IF(C377="","",C377-SUMPRODUCT(($B$1461:$B$1491=$J377)*1,C$1461:C$1491))</f>
        <v>1.6282397549156187</v>
      </c>
      <c r="L377" s="2" cm="1">
        <f t="array" ref="L377">IF(D377="","",D377-SUMPRODUCT(($B$1461:$B$1491=$J377)*1,D$1461:D$1491))</f>
        <v>1.9311035523166922</v>
      </c>
      <c r="M377" s="2" cm="1">
        <f t="array" ref="M377">IF(E377="","",E377-SUMPRODUCT(($B$1461:$B$1491=$J377)*1,E$1461:E$1491))</f>
        <v>2.0193223457713572</v>
      </c>
      <c r="N377" s="2" cm="1">
        <f t="array" ref="N377">IF(F377="","",F377-SUMPRODUCT(($B$1461:$B$1491=$J377)*1,F$1461:F$1491))</f>
        <v>2.0903435296078481</v>
      </c>
      <c r="O377" s="2" cm="1">
        <f t="array" ref="O377">IF(G377="","",G377-SUMPRODUCT(($B$1461:$B$1491=$J377)*1,G$1461:G$1491))</f>
        <v>2.1406441833173471</v>
      </c>
    </row>
    <row r="378" spans="1:15" x14ac:dyDescent="0.55000000000000004">
      <c r="A378" s="3">
        <v>13</v>
      </c>
      <c r="B378" s="3">
        <v>3</v>
      </c>
      <c r="C378" s="2">
        <f>IF(logVir!C378="","",LN(総労働時間!C378))</f>
        <v>11.797199136519659</v>
      </c>
      <c r="D378" s="2">
        <f>IF(logVir!D378="","",LN(総労働時間!D378))</f>
        <v>11.715055853337113</v>
      </c>
      <c r="E378" s="2">
        <f>IF(logVir!E378="","",LN(総労働時間!E378))</f>
        <v>11.801620710042574</v>
      </c>
      <c r="F378" s="2">
        <f>IF(logVir!F378="","",LN(総労働時間!F378))</f>
        <v>11.85276546481443</v>
      </c>
      <c r="G378" s="2">
        <f>IF(logVir!G378="","",LN(総労働時間!G378))</f>
        <v>11.94435184829725</v>
      </c>
      <c r="I378" s="3">
        <v>13</v>
      </c>
      <c r="J378" s="3">
        <v>3</v>
      </c>
      <c r="K378" s="2" cm="1">
        <f t="array" ref="K378">IF(C378="","",C378-SUMPRODUCT(($B$1461:$B$1491=$J378)*1,C$1461:C$1491))</f>
        <v>1.0115169346838524</v>
      </c>
      <c r="L378" s="2" cm="1">
        <f t="array" ref="L378">IF(D378="","",D378-SUMPRODUCT(($B$1461:$B$1491=$J378)*1,D$1461:D$1491))</f>
        <v>0.95436519591187796</v>
      </c>
      <c r="M378" s="2" cm="1">
        <f t="array" ref="M378">IF(E378="","",E378-SUMPRODUCT(($B$1461:$B$1491=$J378)*1,E$1461:E$1491))</f>
        <v>1.0308203952631416</v>
      </c>
      <c r="N378" s="2" cm="1">
        <f t="array" ref="N378">IF(F378="","",F378-SUMPRODUCT(($B$1461:$B$1491=$J378)*1,F$1461:F$1491))</f>
        <v>1.1615367351501416</v>
      </c>
      <c r="O378" s="2" cm="1">
        <f t="array" ref="O378">IF(G378="","",G378-SUMPRODUCT(($B$1461:$B$1491=$J378)*1,G$1461:G$1491))</f>
        <v>1.2239786367848886</v>
      </c>
    </row>
    <row r="379" spans="1:15" x14ac:dyDescent="0.55000000000000004">
      <c r="A379" s="3">
        <v>13</v>
      </c>
      <c r="B379" s="3">
        <v>4</v>
      </c>
      <c r="C379" s="2">
        <f>IF(logVir!C379="","",LN(総労働時間!C379))</f>
        <v>10.881761151312332</v>
      </c>
      <c r="D379" s="2">
        <f>IF(logVir!D379="","",LN(総労働時間!D379))</f>
        <v>10.658520119228065</v>
      </c>
      <c r="E379" s="2">
        <f>IF(logVir!E379="","",LN(総労働時間!E379))</f>
        <v>10.724933005404404</v>
      </c>
      <c r="F379" s="2">
        <f>IF(logVir!F379="","",LN(総労働時間!F379))</f>
        <v>10.545496757745875</v>
      </c>
      <c r="G379" s="2">
        <f>IF(logVir!G379="","",LN(総労働時間!G379))</f>
        <v>10.63769849452248</v>
      </c>
      <c r="I379" s="3">
        <v>13</v>
      </c>
      <c r="J379" s="3">
        <v>4</v>
      </c>
      <c r="K379" s="2" cm="1">
        <f t="array" ref="K379">IF(C379="","",C379-SUMPRODUCT(($B$1461:$B$1491=$J379)*1,C$1461:C$1491))</f>
        <v>1.3078866997023724</v>
      </c>
      <c r="L379" s="2" cm="1">
        <f t="array" ref="L379">IF(D379="","",D379-SUMPRODUCT(($B$1461:$B$1491=$J379)*1,D$1461:D$1491))</f>
        <v>1.2561967744668294</v>
      </c>
      <c r="M379" s="2" cm="1">
        <f t="array" ref="M379">IF(E379="","",E379-SUMPRODUCT(($B$1461:$B$1491=$J379)*1,E$1461:E$1491))</f>
        <v>1.3913064368395691</v>
      </c>
      <c r="N379" s="2" cm="1">
        <f t="array" ref="N379">IF(F379="","",F379-SUMPRODUCT(($B$1461:$B$1491=$J379)*1,F$1461:F$1491))</f>
        <v>1.3603114980000601</v>
      </c>
      <c r="O379" s="2" cm="1">
        <f t="array" ref="O379">IF(G379="","",G379-SUMPRODUCT(($B$1461:$B$1491=$J379)*1,G$1461:G$1491))</f>
        <v>1.4108323564156127</v>
      </c>
    </row>
    <row r="380" spans="1:15" x14ac:dyDescent="0.55000000000000004">
      <c r="A380" s="3">
        <v>13</v>
      </c>
      <c r="B380" s="3">
        <v>5</v>
      </c>
      <c r="C380" s="2">
        <f>IF(logVir!C380="","",LN(総労働時間!C380))</f>
        <v>10.539396911676569</v>
      </c>
      <c r="D380" s="2">
        <f>IF(logVir!D380="","",LN(総労働時間!D380))</f>
        <v>10.330412472725419</v>
      </c>
      <c r="E380" s="2">
        <f>IF(logVir!E380="","",LN(総労働時間!E380))</f>
        <v>10.377446847802291</v>
      </c>
      <c r="F380" s="2">
        <f>IF(logVir!F380="","",LN(総労働時間!F380))</f>
        <v>10.302233113084508</v>
      </c>
      <c r="G380" s="2">
        <f>IF(logVir!G380="","",LN(総労働時間!G380))</f>
        <v>10.310309078758186</v>
      </c>
      <c r="I380" s="3">
        <v>13</v>
      </c>
      <c r="J380" s="3">
        <v>5</v>
      </c>
      <c r="K380" s="2" cm="1">
        <f t="array" ref="K380">IF(C380="","",C380-SUMPRODUCT(($B$1461:$B$1491=$J380)*1,C$1461:C$1491))</f>
        <v>1.7178980826444636</v>
      </c>
      <c r="L380" s="2" cm="1">
        <f t="array" ref="L380">IF(D380="","",D380-SUMPRODUCT(($B$1461:$B$1491=$J380)*1,D$1461:D$1491))</f>
        <v>1.5621779561720306</v>
      </c>
      <c r="M380" s="2" cm="1">
        <f t="array" ref="M380">IF(E380="","",E380-SUMPRODUCT(($B$1461:$B$1491=$J380)*1,E$1461:E$1491))</f>
        <v>1.5756208051998932</v>
      </c>
      <c r="N380" s="2" cm="1">
        <f t="array" ref="N380">IF(F380="","",F380-SUMPRODUCT(($B$1461:$B$1491=$J380)*1,F$1461:F$1491))</f>
        <v>1.5699331174817246</v>
      </c>
      <c r="O380" s="2" cm="1">
        <f t="array" ref="O380">IF(G380="","",G380-SUMPRODUCT(($B$1461:$B$1491=$J380)*1,G$1461:G$1491))</f>
        <v>1.5300894848291655</v>
      </c>
    </row>
    <row r="381" spans="1:15" x14ac:dyDescent="0.55000000000000004">
      <c r="A381" s="3">
        <v>13</v>
      </c>
      <c r="B381" s="3">
        <v>6</v>
      </c>
      <c r="C381" s="2">
        <f>IF(logVir!C381="","",LN(総労働時間!C381))</f>
        <v>11.935704875630931</v>
      </c>
      <c r="D381" s="2">
        <f>IF(logVir!D381="","",LN(総労働時間!D381))</f>
        <v>11.799026901590555</v>
      </c>
      <c r="E381" s="2">
        <f>IF(logVir!E381="","",LN(総労働時間!E381))</f>
        <v>11.94001221796108</v>
      </c>
      <c r="F381" s="2">
        <f>IF(logVir!F381="","",LN(総労働時間!F381))</f>
        <v>11.964189161096092</v>
      </c>
      <c r="G381" s="2">
        <f>IF(logVir!G381="","",LN(総労働時間!G381))</f>
        <v>11.938100963542253</v>
      </c>
      <c r="I381" s="3">
        <v>13</v>
      </c>
      <c r="J381" s="3">
        <v>6</v>
      </c>
      <c r="K381" s="2" cm="1">
        <f t="array" ref="K381">IF(C381="","",C381-SUMPRODUCT(($B$1461:$B$1491=$J381)*1,C$1461:C$1491))</f>
        <v>2.6387346620120713</v>
      </c>
      <c r="L381" s="2" cm="1">
        <f t="array" ref="L381">IF(D381="","",D381-SUMPRODUCT(($B$1461:$B$1491=$J381)*1,D$1461:D$1491))</f>
        <v>2.4911703851957974</v>
      </c>
      <c r="M381" s="2" cm="1">
        <f t="array" ref="M381">IF(E381="","",E381-SUMPRODUCT(($B$1461:$B$1491=$J381)*1,E$1461:E$1491))</f>
        <v>2.6084329986969355</v>
      </c>
      <c r="N381" s="2" cm="1">
        <f t="array" ref="N381">IF(F381="","",F381-SUMPRODUCT(($B$1461:$B$1491=$J381)*1,F$1461:F$1491))</f>
        <v>2.634754552155524</v>
      </c>
      <c r="O381" s="2" cm="1">
        <f t="array" ref="O381">IF(G381="","",G381-SUMPRODUCT(($B$1461:$B$1491=$J381)*1,G$1461:G$1491))</f>
        <v>2.5706058624266817</v>
      </c>
    </row>
    <row r="382" spans="1:15" x14ac:dyDescent="0.55000000000000004">
      <c r="A382" s="3">
        <v>13</v>
      </c>
      <c r="B382" s="3">
        <v>7</v>
      </c>
      <c r="C382" s="2">
        <f>IF(logVir!C382="","",LN(総労働時間!C382))</f>
        <v>10.218493362413703</v>
      </c>
      <c r="D382" s="2">
        <f>IF(logVir!D382="","",LN(総労働時間!D382))</f>
        <v>10.11746405627685</v>
      </c>
      <c r="E382" s="2">
        <f>IF(logVir!E382="","",LN(総労働時間!E382))</f>
        <v>10.153377647442079</v>
      </c>
      <c r="F382" s="2">
        <f>IF(logVir!F382="","",LN(総労働時間!F382))</f>
        <v>10.11440191802949</v>
      </c>
      <c r="G382" s="2">
        <f>IF(logVir!G382="","",LN(総労働時間!G382))</f>
        <v>10.161917593115028</v>
      </c>
      <c r="I382" s="3">
        <v>13</v>
      </c>
      <c r="J382" s="3">
        <v>7</v>
      </c>
      <c r="K382" s="2" cm="1">
        <f t="array" ref="K382">IF(C382="","",C382-SUMPRODUCT(($B$1461:$B$1491=$J382)*1,C$1461:C$1491))</f>
        <v>0.99234173117710966</v>
      </c>
      <c r="L382" s="2" cm="1">
        <f t="array" ref="L382">IF(D382="","",D382-SUMPRODUCT(($B$1461:$B$1491=$J382)*1,D$1461:D$1491))</f>
        <v>0.91993846914167321</v>
      </c>
      <c r="M382" s="2" cm="1">
        <f t="array" ref="M382">IF(E382="","",E382-SUMPRODUCT(($B$1461:$B$1491=$J382)*1,E$1461:E$1491))</f>
        <v>1.0184532877579358</v>
      </c>
      <c r="N382" s="2" cm="1">
        <f t="array" ref="N382">IF(F382="","",F382-SUMPRODUCT(($B$1461:$B$1491=$J382)*1,F$1461:F$1491))</f>
        <v>1.0407679731342512</v>
      </c>
      <c r="O382" s="2" cm="1">
        <f t="array" ref="O382">IF(G382="","",G382-SUMPRODUCT(($B$1461:$B$1491=$J382)*1,G$1461:G$1491))</f>
        <v>1.0560273779897624</v>
      </c>
    </row>
    <row r="383" spans="1:15" x14ac:dyDescent="0.55000000000000004">
      <c r="A383" s="3">
        <v>13</v>
      </c>
      <c r="B383" s="3">
        <v>8</v>
      </c>
      <c r="C383" s="2">
        <f>IF(logVir!C383="","",LN(総労働時間!C383))</f>
        <v>10.695820044980156</v>
      </c>
      <c r="D383" s="2">
        <f>IF(logVir!D383="","",LN(総労働時間!D383))</f>
        <v>10.496804059054556</v>
      </c>
      <c r="E383" s="2">
        <f>IF(logVir!E383="","",LN(総労働時間!E383))</f>
        <v>10.714440767849776</v>
      </c>
      <c r="F383" s="2">
        <f>IF(logVir!F383="","",LN(総労働時間!F383))</f>
        <v>10.579823859117136</v>
      </c>
      <c r="G383" s="2">
        <f>IF(logVir!G383="","",LN(総労働時間!G383))</f>
        <v>10.572818821528873</v>
      </c>
      <c r="I383" s="3">
        <v>13</v>
      </c>
      <c r="J383" s="3">
        <v>8</v>
      </c>
      <c r="K383" s="2" cm="1">
        <f t="array" ref="K383">IF(C383="","",C383-SUMPRODUCT(($B$1461:$B$1491=$J383)*1,C$1461:C$1491))</f>
        <v>1.4958862033016977</v>
      </c>
      <c r="L383" s="2" cm="1">
        <f t="array" ref="L383">IF(D383="","",D383-SUMPRODUCT(($B$1461:$B$1491=$J383)*1,D$1461:D$1491))</f>
        <v>1.2089062558241466</v>
      </c>
      <c r="M383" s="2" cm="1">
        <f t="array" ref="M383">IF(E383="","",E383-SUMPRODUCT(($B$1461:$B$1491=$J383)*1,E$1461:E$1491))</f>
        <v>1.4227614094288903</v>
      </c>
      <c r="N383" s="2" cm="1">
        <f t="array" ref="N383">IF(F383="","",F383-SUMPRODUCT(($B$1461:$B$1491=$J383)*1,F$1461:F$1491))</f>
        <v>1.3026260695684488</v>
      </c>
      <c r="O383" s="2" cm="1">
        <f t="array" ref="O383">IF(G383="","",G383-SUMPRODUCT(($B$1461:$B$1491=$J383)*1,G$1461:G$1491))</f>
        <v>1.2451581728555698</v>
      </c>
    </row>
    <row r="384" spans="1:15" x14ac:dyDescent="0.55000000000000004">
      <c r="A384" s="3">
        <v>13</v>
      </c>
      <c r="B384" s="3">
        <v>9</v>
      </c>
      <c r="C384" s="2">
        <f>IF(logVir!C384="","",LN(総労働時間!C384))</f>
        <v>11.552795735901796</v>
      </c>
      <c r="D384" s="2">
        <f>IF(logVir!D384="","",LN(総労働時間!D384))</f>
        <v>11.351615498514251</v>
      </c>
      <c r="E384" s="2">
        <f>IF(logVir!E384="","",LN(総労働時間!E384))</f>
        <v>11.47953898635317</v>
      </c>
      <c r="F384" s="2">
        <f>IF(logVir!F384="","",LN(総労働時間!F384))</f>
        <v>11.336341753190229</v>
      </c>
      <c r="G384" s="2">
        <f>IF(logVir!G384="","",LN(総労働時間!G384))</f>
        <v>11.291537091274234</v>
      </c>
      <c r="I384" s="3">
        <v>13</v>
      </c>
      <c r="J384" s="3">
        <v>9</v>
      </c>
      <c r="K384" s="2" cm="1">
        <f t="array" ref="K384">IF(C384="","",C384-SUMPRODUCT(($B$1461:$B$1491=$J384)*1,C$1461:C$1491))</f>
        <v>1.5836139487311627</v>
      </c>
      <c r="L384" s="2" cm="1">
        <f t="array" ref="L384">IF(D384="","",D384-SUMPRODUCT(($B$1461:$B$1491=$J384)*1,D$1461:D$1491))</f>
        <v>1.4273290988473075</v>
      </c>
      <c r="M384" s="2" cm="1">
        <f t="array" ref="M384">IF(E384="","",E384-SUMPRODUCT(($B$1461:$B$1491=$J384)*1,E$1461:E$1491))</f>
        <v>1.476008195075277</v>
      </c>
      <c r="N384" s="2" cm="1">
        <f t="array" ref="N384">IF(F384="","",F384-SUMPRODUCT(($B$1461:$B$1491=$J384)*1,F$1461:F$1491))</f>
        <v>1.4389749031536301</v>
      </c>
      <c r="O384" s="2" cm="1">
        <f t="array" ref="O384">IF(G384="","",G384-SUMPRODUCT(($B$1461:$B$1491=$J384)*1,G$1461:G$1491))</f>
        <v>1.349098912139274</v>
      </c>
    </row>
    <row r="385" spans="1:15" x14ac:dyDescent="0.55000000000000004">
      <c r="A385" s="3">
        <v>13</v>
      </c>
      <c r="B385" s="3">
        <v>10</v>
      </c>
      <c r="C385" s="2">
        <f>IF(logVir!C385="","",LN(総労働時間!C385))</f>
        <v>12.558807587041787</v>
      </c>
      <c r="D385" s="2">
        <f>IF(logVir!D385="","",LN(総労働時間!D385))</f>
        <v>12.300221741954504</v>
      </c>
      <c r="E385" s="2">
        <f>IF(logVir!E385="","",LN(総労働時間!E385))</f>
        <v>12.410552405072428</v>
      </c>
      <c r="F385" s="2">
        <f>IF(logVir!F385="","",LN(総労働時間!F385))</f>
        <v>12.336269829549154</v>
      </c>
      <c r="G385" s="2">
        <f>IF(logVir!G385="","",LN(総労働時間!G385))</f>
        <v>12.360607394936943</v>
      </c>
      <c r="I385" s="3">
        <v>13</v>
      </c>
      <c r="J385" s="3">
        <v>10</v>
      </c>
      <c r="K385" s="2" cm="1">
        <f t="array" ref="K385">IF(C385="","",C385-SUMPRODUCT(($B$1461:$B$1491=$J385)*1,C$1461:C$1491))</f>
        <v>2.0888143580762826</v>
      </c>
      <c r="L385" s="2" cm="1">
        <f t="array" ref="L385">IF(D385="","",D385-SUMPRODUCT(($B$1461:$B$1491=$J385)*1,D$1461:D$1491))</f>
        <v>1.8121224011283203</v>
      </c>
      <c r="M385" s="2" cm="1">
        <f t="array" ref="M385">IF(E385="","",E385-SUMPRODUCT(($B$1461:$B$1491=$J385)*1,E$1461:E$1491))</f>
        <v>1.8827596861440483</v>
      </c>
      <c r="N385" s="2" cm="1">
        <f t="array" ref="N385">IF(F385="","",F385-SUMPRODUCT(($B$1461:$B$1491=$J385)*1,F$1461:F$1491))</f>
        <v>1.8725574222518677</v>
      </c>
      <c r="O385" s="2" cm="1">
        <f t="array" ref="O385">IF(G385="","",G385-SUMPRODUCT(($B$1461:$B$1491=$J385)*1,G$1461:G$1491))</f>
        <v>1.8267932645736131</v>
      </c>
    </row>
    <row r="386" spans="1:15" x14ac:dyDescent="0.55000000000000004">
      <c r="A386" s="3">
        <v>13</v>
      </c>
      <c r="B386" s="3">
        <v>11</v>
      </c>
      <c r="C386" s="2">
        <f>IF(logVir!C386="","",LN(総労働時間!C386))</f>
        <v>11.261293190244615</v>
      </c>
      <c r="D386" s="2">
        <f>IF(logVir!D386="","",LN(総労働時間!D386))</f>
        <v>11.005318549480846</v>
      </c>
      <c r="E386" s="2">
        <f>IF(logVir!E386="","",LN(総労働時間!E386))</f>
        <v>10.967302645309308</v>
      </c>
      <c r="F386" s="2">
        <f>IF(logVir!F386="","",LN(総労働時間!F386))</f>
        <v>10.927562072954681</v>
      </c>
      <c r="G386" s="2">
        <f>IF(logVir!G386="","",LN(総労働時間!G386))</f>
        <v>10.864878509035837</v>
      </c>
      <c r="I386" s="3">
        <v>13</v>
      </c>
      <c r="J386" s="3">
        <v>11</v>
      </c>
      <c r="K386" s="2" cm="1">
        <f t="array" ref="K386">IF(C386="","",C386-SUMPRODUCT(($B$1461:$B$1491=$J386)*1,C$1461:C$1491))</f>
        <v>1.468599204970948</v>
      </c>
      <c r="L386" s="2" cm="1">
        <f t="array" ref="L386">IF(D386="","",D386-SUMPRODUCT(($B$1461:$B$1491=$J386)*1,D$1461:D$1491))</f>
        <v>1.4075634309733882</v>
      </c>
      <c r="M386" s="2" cm="1">
        <f t="array" ref="M386">IF(E386="","",E386-SUMPRODUCT(($B$1461:$B$1491=$J386)*1,E$1461:E$1491))</f>
        <v>1.3812692009022349</v>
      </c>
      <c r="N386" s="2" cm="1">
        <f t="array" ref="N386">IF(F386="","",F386-SUMPRODUCT(($B$1461:$B$1491=$J386)*1,F$1461:F$1491))</f>
        <v>1.376274533221002</v>
      </c>
      <c r="O386" s="2" cm="1">
        <f t="array" ref="O386">IF(G386="","",G386-SUMPRODUCT(($B$1461:$B$1491=$J386)*1,G$1461:G$1491))</f>
        <v>1.3084211073272662</v>
      </c>
    </row>
    <row r="387" spans="1:15" x14ac:dyDescent="0.55000000000000004">
      <c r="A387" s="3">
        <v>13</v>
      </c>
      <c r="B387" s="3">
        <v>12</v>
      </c>
      <c r="C387" s="2">
        <f>IF(logVir!C387="","",LN(総労働時間!C387))</f>
        <v>11.58826166358782</v>
      </c>
      <c r="D387" s="2">
        <f>IF(logVir!D387="","",LN(総労働時間!D387))</f>
        <v>11.507523199120767</v>
      </c>
      <c r="E387" s="2">
        <f>IF(logVir!E387="","",LN(総労働時間!E387))</f>
        <v>11.554456064625459</v>
      </c>
      <c r="F387" s="2">
        <f>IF(logVir!F387="","",LN(総労働時間!F387))</f>
        <v>11.520357037859423</v>
      </c>
      <c r="G387" s="2">
        <f>IF(logVir!G387="","",LN(総労働時間!G387))</f>
        <v>11.619616225243114</v>
      </c>
      <c r="I387" s="3">
        <v>13</v>
      </c>
      <c r="J387" s="3">
        <v>12</v>
      </c>
      <c r="K387" s="2" cm="1">
        <f t="array" ref="K387">IF(C387="","",C387-SUMPRODUCT(($B$1461:$B$1491=$J387)*1,C$1461:C$1491))</f>
        <v>1.9945156230369108</v>
      </c>
      <c r="L387" s="2" cm="1">
        <f t="array" ref="L387">IF(D387="","",D387-SUMPRODUCT(($B$1461:$B$1491=$J387)*1,D$1461:D$1491))</f>
        <v>2.0025043504480102</v>
      </c>
      <c r="M387" s="2" cm="1">
        <f t="array" ref="M387">IF(E387="","",E387-SUMPRODUCT(($B$1461:$B$1491=$J387)*1,E$1461:E$1491))</f>
        <v>2.0679726019291245</v>
      </c>
      <c r="N387" s="2" cm="1">
        <f t="array" ref="N387">IF(F387="","",F387-SUMPRODUCT(($B$1461:$B$1491=$J387)*1,F$1461:F$1491))</f>
        <v>2.0924939317483418</v>
      </c>
      <c r="O387" s="2" cm="1">
        <f t="array" ref="O387">IF(G387="","",G387-SUMPRODUCT(($B$1461:$B$1491=$J387)*1,G$1461:G$1491))</f>
        <v>2.1104008406269141</v>
      </c>
    </row>
    <row r="388" spans="1:15" x14ac:dyDescent="0.55000000000000004">
      <c r="A388" s="3">
        <v>13</v>
      </c>
      <c r="B388" s="3">
        <v>13</v>
      </c>
      <c r="C388" s="2">
        <f>IF(logVir!C388="","",LN(総労働時間!C388))</f>
        <v>11.692546495888458</v>
      </c>
      <c r="D388" s="2">
        <f>IF(logVir!D388="","",LN(総労働時間!D388))</f>
        <v>11.25715957338009</v>
      </c>
      <c r="E388" s="2">
        <f>IF(logVir!E388="","",LN(総労働時間!E388))</f>
        <v>11.043985469411611</v>
      </c>
      <c r="F388" s="2">
        <f>IF(logVir!F388="","",LN(総労働時間!F388))</f>
        <v>11.012704832568582</v>
      </c>
      <c r="G388" s="2">
        <f>IF(logVir!G388="","",LN(総労働時間!G388))</f>
        <v>10.965186329351335</v>
      </c>
      <c r="I388" s="3">
        <v>13</v>
      </c>
      <c r="J388" s="3">
        <v>13</v>
      </c>
      <c r="K388" s="2" cm="1">
        <f t="array" ref="K388">IF(C388="","",C388-SUMPRODUCT(($B$1461:$B$1491=$J388)*1,C$1461:C$1491))</f>
        <v>2.9589040269043227</v>
      </c>
      <c r="L388" s="2" cm="1">
        <f t="array" ref="L388">IF(D388="","",D388-SUMPRODUCT(($B$1461:$B$1491=$J388)*1,D$1461:D$1491))</f>
        <v>3.3218813040514155</v>
      </c>
      <c r="M388" s="2" cm="1">
        <f t="array" ref="M388">IF(E388="","",E388-SUMPRODUCT(($B$1461:$B$1491=$J388)*1,E$1461:E$1491))</f>
        <v>3.049041584981433</v>
      </c>
      <c r="N388" s="2" cm="1">
        <f t="array" ref="N388">IF(F388="","",F388-SUMPRODUCT(($B$1461:$B$1491=$J388)*1,F$1461:F$1491))</f>
        <v>3.1487140724928429</v>
      </c>
      <c r="O388" s="2" cm="1">
        <f t="array" ref="O388">IF(G388="","",G388-SUMPRODUCT(($B$1461:$B$1491=$J388)*1,G$1461:G$1491))</f>
        <v>3.1445394058874774</v>
      </c>
    </row>
    <row r="389" spans="1:15" x14ac:dyDescent="0.55000000000000004">
      <c r="A389" s="3">
        <v>13</v>
      </c>
      <c r="B389" s="3">
        <v>14</v>
      </c>
      <c r="C389" s="2">
        <f>IF(logVir!C389="","",LN(総労働時間!C389))</f>
        <v>11.187891510102396</v>
      </c>
      <c r="D389" s="2">
        <f>IF(logVir!D389="","",LN(総労働時間!D389))</f>
        <v>11.294898756909612</v>
      </c>
      <c r="E389" s="2">
        <f>IF(logVir!E389="","",LN(総労働時間!E389))</f>
        <v>11.277241242115275</v>
      </c>
      <c r="F389" s="2">
        <f>IF(logVir!F389="","",LN(総労働時間!F389))</f>
        <v>11.23970375485874</v>
      </c>
      <c r="G389" s="2">
        <f>IF(logVir!G389="","",LN(総労働時間!G389))</f>
        <v>11.206003085870597</v>
      </c>
      <c r="I389" s="3">
        <v>13</v>
      </c>
      <c r="J389" s="3">
        <v>14</v>
      </c>
      <c r="K389" s="2" cm="1">
        <f t="array" ref="K389">IF(C389="","",C389-SUMPRODUCT(($B$1461:$B$1491=$J389)*1,C$1461:C$1491))</f>
        <v>1.3642501036103489</v>
      </c>
      <c r="L389" s="2" cm="1">
        <f t="array" ref="L389">IF(D389="","",D389-SUMPRODUCT(($B$1461:$B$1491=$J389)*1,D$1461:D$1491))</f>
        <v>1.3802249205154915</v>
      </c>
      <c r="M389" s="2" cm="1">
        <f t="array" ref="M389">IF(E389="","",E389-SUMPRODUCT(($B$1461:$B$1491=$J389)*1,E$1461:E$1491))</f>
        <v>1.3244731702290675</v>
      </c>
      <c r="N389" s="2" cm="1">
        <f t="array" ref="N389">IF(F389="","",F389-SUMPRODUCT(($B$1461:$B$1491=$J389)*1,F$1461:F$1491))</f>
        <v>1.3429317699879419</v>
      </c>
      <c r="O389" s="2" cm="1">
        <f t="array" ref="O389">IF(G389="","",G389-SUMPRODUCT(($B$1461:$B$1491=$J389)*1,G$1461:G$1491))</f>
        <v>1.2681204139880684</v>
      </c>
    </row>
    <row r="390" spans="1:15" x14ac:dyDescent="0.55000000000000004">
      <c r="A390" s="3">
        <v>13</v>
      </c>
      <c r="B390" s="3">
        <v>15</v>
      </c>
      <c r="C390" s="2">
        <f>IF(logVir!C390="","",LN(総労働時間!C390))</f>
        <v>12.330120044383726</v>
      </c>
      <c r="D390" s="2">
        <f>IF(logVir!D390="","",LN(総労働時間!D390))</f>
        <v>12.091003048891748</v>
      </c>
      <c r="E390" s="2">
        <f>IF(logVir!E390="","",LN(総労働時間!E390))</f>
        <v>12.032239295321169</v>
      </c>
      <c r="F390" s="2">
        <f>IF(logVir!F390="","",LN(総労働時間!F390))</f>
        <v>11.933432389988029</v>
      </c>
      <c r="G390" s="2">
        <f>IF(logVir!G390="","",LN(総労働時間!G390))</f>
        <v>11.968220796663273</v>
      </c>
      <c r="I390" s="3">
        <v>13</v>
      </c>
      <c r="J390" s="3">
        <v>15</v>
      </c>
      <c r="K390" s="2" cm="1">
        <f t="array" ref="K390">IF(C390="","",C390-SUMPRODUCT(($B$1461:$B$1491=$J390)*1,C$1461:C$1491))</f>
        <v>3.0795755719660285</v>
      </c>
      <c r="L390" s="2" cm="1">
        <f t="array" ref="L390">IF(D390="","",D390-SUMPRODUCT(($B$1461:$B$1491=$J390)*1,D$1461:D$1491))</f>
        <v>2.9724698353127881</v>
      </c>
      <c r="M390" s="2" cm="1">
        <f t="array" ref="M390">IF(E390="","",E390-SUMPRODUCT(($B$1461:$B$1491=$J390)*1,E$1461:E$1491))</f>
        <v>2.974028417870537</v>
      </c>
      <c r="N390" s="2" cm="1">
        <f t="array" ref="N390">IF(F390="","",F390-SUMPRODUCT(($B$1461:$B$1491=$J390)*1,F$1461:F$1491))</f>
        <v>2.9827054148915355</v>
      </c>
      <c r="O390" s="2" cm="1">
        <f t="array" ref="O390">IF(G390="","",G390-SUMPRODUCT(($B$1461:$B$1491=$J390)*1,G$1461:G$1491))</f>
        <v>2.9807560599168337</v>
      </c>
    </row>
    <row r="391" spans="1:15" x14ac:dyDescent="0.55000000000000004">
      <c r="A391" s="3">
        <v>13</v>
      </c>
      <c r="B391" s="3">
        <v>16</v>
      </c>
      <c r="C391" s="2">
        <f>IF(logVir!C391="","",LN(総労働時間!C391))</f>
        <v>12.222809165884987</v>
      </c>
      <c r="D391" s="2">
        <f>IF(logVir!D391="","",LN(総労働時間!D391))</f>
        <v>12.081518644266511</v>
      </c>
      <c r="E391" s="2">
        <f>IF(logVir!E391="","",LN(総労働時間!E391))</f>
        <v>12.156588177996746</v>
      </c>
      <c r="F391" s="2">
        <f>IF(logVir!F391="","",LN(総労働時間!F391))</f>
        <v>12.054704630699655</v>
      </c>
      <c r="G391" s="2">
        <f>IF(logVir!G391="","",LN(総労働時間!G391))</f>
        <v>12.065048902764005</v>
      </c>
      <c r="I391" s="3">
        <v>13</v>
      </c>
      <c r="J391" s="3">
        <v>16</v>
      </c>
      <c r="K391" s="2" cm="1">
        <f t="array" ref="K391">IF(C391="","",C391-SUMPRODUCT(($B$1461:$B$1491=$J391)*1,C$1461:C$1491))</f>
        <v>1.7361316417060895</v>
      </c>
      <c r="L391" s="2" cm="1">
        <f t="array" ref="L391">IF(D391="","",D391-SUMPRODUCT(($B$1461:$B$1491=$J391)*1,D$1461:D$1491))</f>
        <v>1.6085504650796789</v>
      </c>
      <c r="M391" s="2" cm="1">
        <f t="array" ref="M391">IF(E391="","",E391-SUMPRODUCT(($B$1461:$B$1491=$J391)*1,E$1461:E$1491))</f>
        <v>1.6899197183539076</v>
      </c>
      <c r="N391" s="2" cm="1">
        <f t="array" ref="N391">IF(F391="","",F391-SUMPRODUCT(($B$1461:$B$1491=$J391)*1,F$1461:F$1491))</f>
        <v>1.6880704156807198</v>
      </c>
      <c r="O391" s="2" cm="1">
        <f t="array" ref="O391">IF(G391="","",G391-SUMPRODUCT(($B$1461:$B$1491=$J391)*1,G$1461:G$1491))</f>
        <v>1.6441989686018683</v>
      </c>
    </row>
    <row r="392" spans="1:15" x14ac:dyDescent="0.55000000000000004">
      <c r="A392" s="3">
        <v>13</v>
      </c>
      <c r="B392" s="3">
        <v>17</v>
      </c>
      <c r="C392" s="2">
        <f>IF(logVir!C392="","",LN(総労働時間!C392))</f>
        <v>11.686414556984495</v>
      </c>
      <c r="D392" s="2">
        <f>IF(logVir!D392="","",LN(総労働時間!D392))</f>
        <v>11.584528073773738</v>
      </c>
      <c r="E392" s="2">
        <f>IF(logVir!E392="","",LN(総労働時間!E392))</f>
        <v>11.600554407093467</v>
      </c>
      <c r="F392" s="2">
        <f>IF(logVir!F392="","",LN(総労働時間!F392))</f>
        <v>11.631403646698834</v>
      </c>
      <c r="G392" s="2">
        <f>IF(logVir!G392="","",LN(総労働時間!G392))</f>
        <v>11.797785767401718</v>
      </c>
      <c r="I392" s="3">
        <v>13</v>
      </c>
      <c r="J392" s="3">
        <v>17</v>
      </c>
      <c r="K392" s="2" cm="1">
        <f t="array" ref="K392">IF(C392="","",C392-SUMPRODUCT(($B$1461:$B$1491=$J392)*1,C$1461:C$1491))</f>
        <v>1.7453346648207511</v>
      </c>
      <c r="L392" s="2" cm="1">
        <f t="array" ref="L392">IF(D392="","",D392-SUMPRODUCT(($B$1461:$B$1491=$J392)*1,D$1461:D$1491))</f>
        <v>1.7222043834120342</v>
      </c>
      <c r="M392" s="2" cm="1">
        <f t="array" ref="M392">IF(E392="","",E392-SUMPRODUCT(($B$1461:$B$1491=$J392)*1,E$1461:E$1491))</f>
        <v>1.7582938424323142</v>
      </c>
      <c r="N392" s="2" cm="1">
        <f t="array" ref="N392">IF(F392="","",F392-SUMPRODUCT(($B$1461:$B$1491=$J392)*1,F$1461:F$1491))</f>
        <v>1.7413151258963371</v>
      </c>
      <c r="O392" s="2" cm="1">
        <f t="array" ref="O392">IF(G392="","",G392-SUMPRODUCT(($B$1461:$B$1491=$J392)*1,G$1461:G$1491))</f>
        <v>1.8466541785926083</v>
      </c>
    </row>
    <row r="393" spans="1:15" x14ac:dyDescent="0.55000000000000004">
      <c r="A393" s="3">
        <v>13</v>
      </c>
      <c r="B393" s="3">
        <v>18</v>
      </c>
      <c r="C393" s="2">
        <f>IF(logVir!C393="","",LN(総労働時間!C393))</f>
        <v>13.779285110336946</v>
      </c>
      <c r="D393" s="2">
        <f>IF(logVir!D393="","",LN(総労働時間!D393))</f>
        <v>13.73576295579003</v>
      </c>
      <c r="E393" s="2">
        <f>IF(logVir!E393="","",LN(総労働時間!E393))</f>
        <v>13.738934351404199</v>
      </c>
      <c r="F393" s="2">
        <f>IF(logVir!F393="","",LN(総労働時間!F393))</f>
        <v>13.716948854294314</v>
      </c>
      <c r="G393" s="2">
        <f>IF(logVir!G393="","",LN(総労働時間!G393))</f>
        <v>13.742160252026622</v>
      </c>
      <c r="I393" s="3">
        <v>13</v>
      </c>
      <c r="J393" s="3">
        <v>18</v>
      </c>
      <c r="K393" s="2" cm="1">
        <f t="array" ref="K393">IF(C393="","",C393-SUMPRODUCT(($B$1461:$B$1491=$J393)*1,C$1461:C$1491))</f>
        <v>1.8522273977073382</v>
      </c>
      <c r="L393" s="2" cm="1">
        <f t="array" ref="L393">IF(D393="","",D393-SUMPRODUCT(($B$1461:$B$1491=$J393)*1,D$1461:D$1491))</f>
        <v>1.8113482109824925</v>
      </c>
      <c r="M393" s="2" cm="1">
        <f t="array" ref="M393">IF(E393="","",E393-SUMPRODUCT(($B$1461:$B$1491=$J393)*1,E$1461:E$1491))</f>
        <v>1.8481367346045214</v>
      </c>
      <c r="N393" s="2" cm="1">
        <f t="array" ref="N393">IF(F393="","",F393-SUMPRODUCT(($B$1461:$B$1491=$J393)*1,F$1461:F$1491))</f>
        <v>1.8575962896176197</v>
      </c>
      <c r="O393" s="2" cm="1">
        <f t="array" ref="O393">IF(G393="","",G393-SUMPRODUCT(($B$1461:$B$1491=$J393)*1,G$1461:G$1491))</f>
        <v>1.8980003494863258</v>
      </c>
    </row>
    <row r="394" spans="1:15" x14ac:dyDescent="0.55000000000000004">
      <c r="A394" s="3">
        <v>13</v>
      </c>
      <c r="B394" s="3">
        <v>19</v>
      </c>
      <c r="C394" s="2">
        <f>IF(logVir!C394="","",LN(総労働時間!C394))</f>
        <v>14.294084633336906</v>
      </c>
      <c r="D394" s="2">
        <f>IF(logVir!D394="","",LN(総労働時間!D394))</f>
        <v>14.284429681943632</v>
      </c>
      <c r="E394" s="2">
        <f>IF(logVir!E394="","",LN(総労働時間!E394))</f>
        <v>14.338932235859129</v>
      </c>
      <c r="F394" s="2">
        <f>IF(logVir!F394="","",LN(総労働時間!F394))</f>
        <v>14.309833051134117</v>
      </c>
      <c r="G394" s="2">
        <f>IF(logVir!G394="","",LN(総労働時間!G394))</f>
        <v>14.389206630946457</v>
      </c>
      <c r="I394" s="3">
        <v>13</v>
      </c>
      <c r="J394" s="3">
        <v>19</v>
      </c>
      <c r="K394" s="2" cm="1">
        <f t="array" ref="K394">IF(C394="","",C394-SUMPRODUCT(($B$1461:$B$1491=$J394)*1,C$1461:C$1491))</f>
        <v>3.0658625578001732</v>
      </c>
      <c r="L394" s="2" cm="1">
        <f t="array" ref="L394">IF(D394="","",D394-SUMPRODUCT(($B$1461:$B$1491=$J394)*1,D$1461:D$1491))</f>
        <v>3.0543880333417377</v>
      </c>
      <c r="M394" s="2" cm="1">
        <f t="array" ref="M394">IF(E394="","",E394-SUMPRODUCT(($B$1461:$B$1491=$J394)*1,E$1461:E$1491))</f>
        <v>3.1370696525117978</v>
      </c>
      <c r="N394" s="2" cm="1">
        <f t="array" ref="N394">IF(F394="","",F394-SUMPRODUCT(($B$1461:$B$1491=$J394)*1,F$1461:F$1491))</f>
        <v>3.1178586366435841</v>
      </c>
      <c r="O394" s="2" cm="1">
        <f t="array" ref="O394">IF(G394="","",G394-SUMPRODUCT(($B$1461:$B$1491=$J394)*1,G$1461:G$1491))</f>
        <v>3.1619073557139927</v>
      </c>
    </row>
    <row r="395" spans="1:15" x14ac:dyDescent="0.55000000000000004">
      <c r="A395" s="3">
        <v>13</v>
      </c>
      <c r="B395" s="3">
        <v>20</v>
      </c>
      <c r="C395" s="2">
        <f>IF(logVir!C395="","",LN(総労働時間!C395))</f>
        <v>14.042232660476374</v>
      </c>
      <c r="D395" s="2">
        <f>IF(logVir!D395="","",LN(総労働時間!D395))</f>
        <v>13.954954589532347</v>
      </c>
      <c r="E395" s="2">
        <f>IF(logVir!E395="","",LN(総労働時間!E395))</f>
        <v>14.022614751671428</v>
      </c>
      <c r="F395" s="2">
        <f>IF(logVir!F395="","",LN(総労働時間!F395))</f>
        <v>13.931378981265475</v>
      </c>
      <c r="G395" s="2">
        <f>IF(logVir!G395="","",LN(総労働時間!G395))</f>
        <v>14.039100763610865</v>
      </c>
      <c r="I395" s="3">
        <v>13</v>
      </c>
      <c r="J395" s="3">
        <v>20</v>
      </c>
      <c r="K395" s="2" cm="1">
        <f t="array" ref="K395">IF(C395="","",C395-SUMPRODUCT(($B$1461:$B$1491=$J395)*1,C$1461:C$1491))</f>
        <v>1.9395273280427663</v>
      </c>
      <c r="L395" s="2" cm="1">
        <f t="array" ref="L395">IF(D395="","",D395-SUMPRODUCT(($B$1461:$B$1491=$J395)*1,D$1461:D$1491))</f>
        <v>1.8977224448344714</v>
      </c>
      <c r="M395" s="2" cm="1">
        <f t="array" ref="M395">IF(E395="","",E395-SUMPRODUCT(($B$1461:$B$1491=$J395)*1,E$1461:E$1491))</f>
        <v>1.998849571430485</v>
      </c>
      <c r="N395" s="2" cm="1">
        <f t="array" ref="N395">IF(F395="","",F395-SUMPRODUCT(($B$1461:$B$1491=$J395)*1,F$1461:F$1491))</f>
        <v>1.9827944440653926</v>
      </c>
      <c r="O395" s="2" cm="1">
        <f t="array" ref="O395">IF(G395="","",G395-SUMPRODUCT(($B$1461:$B$1491=$J395)*1,G$1461:G$1491))</f>
        <v>2.0252019310087892</v>
      </c>
    </row>
    <row r="396" spans="1:15" x14ac:dyDescent="0.55000000000000004">
      <c r="A396" s="3">
        <v>13</v>
      </c>
      <c r="B396" s="3">
        <v>21</v>
      </c>
      <c r="C396" s="2">
        <f>IF(logVir!C396="","",LN(総労働時間!C396))</f>
        <v>13.755803815541068</v>
      </c>
      <c r="D396" s="2">
        <f>IF(logVir!D396="","",LN(総労働時間!D396))</f>
        <v>13.705794730210284</v>
      </c>
      <c r="E396" s="2">
        <f>IF(logVir!E396="","",LN(総労働時間!E396))</f>
        <v>13.699888162816496</v>
      </c>
      <c r="F396" s="2">
        <f>IF(logVir!F396="","",LN(総労働時間!F396))</f>
        <v>13.632770804336275</v>
      </c>
      <c r="G396" s="2">
        <f>IF(logVir!G396="","",LN(総労働時間!G396))</f>
        <v>13.734979860362605</v>
      </c>
      <c r="I396" s="3">
        <v>13</v>
      </c>
      <c r="J396" s="3">
        <v>21</v>
      </c>
      <c r="K396" s="2" cm="1">
        <f t="array" ref="K396">IF(C396="","",C396-SUMPRODUCT(($B$1461:$B$1491=$J396)*1,C$1461:C$1491))</f>
        <v>2.1947500464542173</v>
      </c>
      <c r="L396" s="2" cm="1">
        <f t="array" ref="L396">IF(D396="","",D396-SUMPRODUCT(($B$1461:$B$1491=$J396)*1,D$1461:D$1491))</f>
        <v>2.1336015100443824</v>
      </c>
      <c r="M396" s="2" cm="1">
        <f t="array" ref="M396">IF(E396="","",E396-SUMPRODUCT(($B$1461:$B$1491=$J396)*1,E$1461:E$1491))</f>
        <v>2.1532940493113646</v>
      </c>
      <c r="N396" s="2" cm="1">
        <f t="array" ref="N396">IF(F396="","",F396-SUMPRODUCT(($B$1461:$B$1491=$J396)*1,F$1461:F$1491))</f>
        <v>2.1410585338572403</v>
      </c>
      <c r="O396" s="2" cm="1">
        <f t="array" ref="O396">IF(G396="","",G396-SUMPRODUCT(($B$1461:$B$1491=$J396)*1,G$1461:G$1491))</f>
        <v>2.1896107409169101</v>
      </c>
    </row>
    <row r="397" spans="1:15" x14ac:dyDescent="0.55000000000000004">
      <c r="A397" s="3">
        <v>13</v>
      </c>
      <c r="B397" s="3">
        <v>22</v>
      </c>
      <c r="C397" s="2">
        <f>IF(logVir!C397="","",LN(総労働時間!C397))</f>
        <v>13.821708656171301</v>
      </c>
      <c r="D397" s="2">
        <f>IF(logVir!D397="","",LN(総労働時間!D397))</f>
        <v>13.764890177851228</v>
      </c>
      <c r="E397" s="2">
        <f>IF(logVir!E397="","",LN(総労働時間!E397))</f>
        <v>13.709095690153047</v>
      </c>
      <c r="F397" s="2">
        <f>IF(logVir!F397="","",LN(総労働時間!F397))</f>
        <v>13.497995120135579</v>
      </c>
      <c r="G397" s="2">
        <f>IF(logVir!G397="","",LN(総労働時間!G397))</f>
        <v>13.63994528223737</v>
      </c>
      <c r="I397" s="3">
        <v>13</v>
      </c>
      <c r="J397" s="3">
        <v>22</v>
      </c>
      <c r="K397" s="2" cm="1">
        <f t="array" ref="K397">IF(C397="","",C397-SUMPRODUCT(($B$1461:$B$1491=$J397)*1,C$1461:C$1491))</f>
        <v>2.21202085959054</v>
      </c>
      <c r="L397" s="2" cm="1">
        <f t="array" ref="L397">IF(D397="","",D397-SUMPRODUCT(($B$1461:$B$1491=$J397)*1,D$1461:D$1491))</f>
        <v>2.1973248569617798</v>
      </c>
      <c r="M397" s="2" cm="1">
        <f t="array" ref="M397">IF(E397="","",E397-SUMPRODUCT(($B$1461:$B$1491=$J397)*1,E$1461:E$1491))</f>
        <v>2.1750244130593384</v>
      </c>
      <c r="N397" s="2" cm="1">
        <f t="array" ref="N397">IF(F397="","",F397-SUMPRODUCT(($B$1461:$B$1491=$J397)*1,F$1461:F$1491))</f>
        <v>2.0976713868996271</v>
      </c>
      <c r="O397" s="2" cm="1">
        <f t="array" ref="O397">IF(G397="","",G397-SUMPRODUCT(($B$1461:$B$1491=$J397)*1,G$1461:G$1491))</f>
        <v>2.2604847369586398</v>
      </c>
    </row>
    <row r="398" spans="1:15" x14ac:dyDescent="0.55000000000000004">
      <c r="A398" s="3">
        <v>13</v>
      </c>
      <c r="B398" s="3">
        <v>23</v>
      </c>
      <c r="C398" s="2">
        <f>IF(logVir!C398="","",LN(総労働時間!C398))</f>
        <v>12.258169302877093</v>
      </c>
      <c r="D398" s="2">
        <f>IF(logVir!D398="","",LN(総労働時間!D398))</f>
        <v>12.367913141942783</v>
      </c>
      <c r="E398" s="2">
        <f>IF(logVir!E398="","",LN(総労働時間!E398))</f>
        <v>12.59965315567408</v>
      </c>
      <c r="F398" s="2">
        <f>IF(logVir!F398="","",LN(総労働時間!F398))</f>
        <v>12.690503072475265</v>
      </c>
      <c r="G398" s="2">
        <f>IF(logVir!G398="","",LN(総労働時間!G398))</f>
        <v>12.864756184207861</v>
      </c>
      <c r="I398" s="3">
        <v>13</v>
      </c>
      <c r="J398" s="3">
        <v>23</v>
      </c>
      <c r="K398" s="2" cm="1">
        <f t="array" ref="K398">IF(C398="","",C398-SUMPRODUCT(($B$1461:$B$1491=$J398)*1,C$1461:C$1491))</f>
        <v>3.5471409318929261</v>
      </c>
      <c r="L398" s="2" cm="1">
        <f t="array" ref="L398">IF(D398="","",D398-SUMPRODUCT(($B$1461:$B$1491=$J398)*1,D$1461:D$1491))</f>
        <v>3.7172747050049963</v>
      </c>
      <c r="M398" s="2" cm="1">
        <f t="array" ref="M398">IF(E398="","",E398-SUMPRODUCT(($B$1461:$B$1491=$J398)*1,E$1461:E$1491))</f>
        <v>3.8161660021115242</v>
      </c>
      <c r="N398" s="2" cm="1">
        <f t="array" ref="N398">IF(F398="","",F398-SUMPRODUCT(($B$1461:$B$1491=$J398)*1,F$1461:F$1491))</f>
        <v>3.8846695890056786</v>
      </c>
      <c r="O398" s="2" cm="1">
        <f t="array" ref="O398">IF(G398="","",G398-SUMPRODUCT(($B$1461:$B$1491=$J398)*1,G$1461:G$1491))</f>
        <v>3.9394752151440517</v>
      </c>
    </row>
    <row r="399" spans="1:15" x14ac:dyDescent="0.55000000000000004">
      <c r="A399" s="3">
        <v>13</v>
      </c>
      <c r="B399" s="3">
        <v>24</v>
      </c>
      <c r="C399" s="2">
        <f>IF(logVir!C399="","",LN(総労働時間!C399))</f>
        <v>14.10105665723437</v>
      </c>
      <c r="D399" s="2">
        <f>IF(logVir!D399="","",LN(総労働時間!D399))</f>
        <v>14.020977799431186</v>
      </c>
      <c r="E399" s="2">
        <f>IF(logVir!E399="","",LN(総労働時間!E399))</f>
        <v>14.169069491668449</v>
      </c>
      <c r="F399" s="2">
        <f>IF(logVir!F399="","",LN(総労働時間!F399))</f>
        <v>14.208285124376047</v>
      </c>
      <c r="G399" s="2">
        <f>IF(logVir!G399="","",LN(総労働時間!G399))</f>
        <v>14.342378875882543</v>
      </c>
      <c r="I399" s="3">
        <v>13</v>
      </c>
      <c r="J399" s="3">
        <v>24</v>
      </c>
      <c r="K399" s="2" cm="1">
        <f t="array" ref="K399">IF(C399="","",C399-SUMPRODUCT(($B$1461:$B$1491=$J399)*1,C$1461:C$1491))</f>
        <v>4.3618969725030361</v>
      </c>
      <c r="L399" s="2" cm="1">
        <f t="array" ref="L399">IF(D399="","",D399-SUMPRODUCT(($B$1461:$B$1491=$J399)*1,D$1461:D$1491))</f>
        <v>4.3726349518634322</v>
      </c>
      <c r="M399" s="2" cm="1">
        <f t="array" ref="M399">IF(E399="","",E399-SUMPRODUCT(($B$1461:$B$1491=$J399)*1,E$1461:E$1491))</f>
        <v>4.4168258405220122</v>
      </c>
      <c r="N399" s="2" cm="1">
        <f t="array" ref="N399">IF(F399="","",F399-SUMPRODUCT(($B$1461:$B$1491=$J399)*1,F$1461:F$1491))</f>
        <v>4.4692162100478026</v>
      </c>
      <c r="O399" s="2" cm="1">
        <f t="array" ref="O399">IF(G399="","",G399-SUMPRODUCT(($B$1461:$B$1491=$J399)*1,G$1461:G$1491))</f>
        <v>4.5024503948213823</v>
      </c>
    </row>
    <row r="400" spans="1:15" x14ac:dyDescent="0.55000000000000004">
      <c r="A400" s="3">
        <v>13</v>
      </c>
      <c r="B400" s="3">
        <v>25</v>
      </c>
      <c r="C400" s="2">
        <f>IF(logVir!C400="","",LN(総労働時間!C400))</f>
        <v>13.381330560786706</v>
      </c>
      <c r="D400" s="2">
        <f>IF(logVir!D400="","",LN(総労働時間!D400))</f>
        <v>13.318669373439494</v>
      </c>
      <c r="E400" s="2">
        <f>IF(logVir!E400="","",LN(総労働時間!E400))</f>
        <v>13.310936565656903</v>
      </c>
      <c r="F400" s="2">
        <f>IF(logVir!F400="","",LN(総労働時間!F400))</f>
        <v>13.336390849425616</v>
      </c>
      <c r="G400" s="2">
        <f>IF(logVir!G400="","",LN(総労働時間!G400))</f>
        <v>13.353855298990455</v>
      </c>
      <c r="I400" s="3">
        <v>13</v>
      </c>
      <c r="J400" s="3">
        <v>25</v>
      </c>
      <c r="K400" s="2" cm="1">
        <f t="array" ref="K400">IF(C400="","",C400-SUMPRODUCT(($B$1461:$B$1491=$J400)*1,C$1461:C$1491))</f>
        <v>2.8693906180950055</v>
      </c>
      <c r="L400" s="2" cm="1">
        <f t="array" ref="L400">IF(D400="","",D400-SUMPRODUCT(($B$1461:$B$1491=$J400)*1,D$1461:D$1491))</f>
        <v>2.9050862553161902</v>
      </c>
      <c r="M400" s="2" cm="1">
        <f t="array" ref="M400">IF(E400="","",E400-SUMPRODUCT(($B$1461:$B$1491=$J400)*1,E$1461:E$1491))</f>
        <v>2.8815262920549305</v>
      </c>
      <c r="N400" s="2" cm="1">
        <f t="array" ref="N400">IF(F400="","",F400-SUMPRODUCT(($B$1461:$B$1491=$J400)*1,F$1461:F$1491))</f>
        <v>2.895318493241966</v>
      </c>
      <c r="O400" s="2" cm="1">
        <f t="array" ref="O400">IF(G400="","",G400-SUMPRODUCT(($B$1461:$B$1491=$J400)*1,G$1461:G$1491))</f>
        <v>2.9745167113476931</v>
      </c>
    </row>
    <row r="401" spans="1:15" x14ac:dyDescent="0.55000000000000004">
      <c r="A401" s="3">
        <v>13</v>
      </c>
      <c r="B401" s="3">
        <v>26</v>
      </c>
      <c r="C401" s="2">
        <f>IF(logVir!C401="","",LN(総労働時間!C401))</f>
        <v>13.042174611839178</v>
      </c>
      <c r="D401" s="2">
        <f>IF(logVir!D401="","",LN(総労働時間!D401))</f>
        <v>12.982475098363372</v>
      </c>
      <c r="E401" s="2">
        <f>IF(logVir!E401="","",LN(総労働時間!E401))</f>
        <v>13.165320024326236</v>
      </c>
      <c r="F401" s="2">
        <f>IF(logVir!F401="","",LN(総労働時間!F401))</f>
        <v>13.188497910489131</v>
      </c>
      <c r="G401" s="2">
        <f>IF(logVir!G401="","",LN(総労働時間!G401))</f>
        <v>13.286242618842747</v>
      </c>
      <c r="I401" s="3">
        <v>13</v>
      </c>
      <c r="J401" s="3">
        <v>26</v>
      </c>
      <c r="K401" s="2" cm="1">
        <f t="array" ref="K401">IF(C401="","",C401-SUMPRODUCT(($B$1461:$B$1491=$J401)*1,C$1461:C$1491))</f>
        <v>3.3605090433106977</v>
      </c>
      <c r="L401" s="2" cm="1">
        <f t="array" ref="L401">IF(D401="","",D401-SUMPRODUCT(($B$1461:$B$1491=$J401)*1,D$1461:D$1491))</f>
        <v>3.2918820529445156</v>
      </c>
      <c r="M401" s="2" cm="1">
        <f t="array" ref="M401">IF(E401="","",E401-SUMPRODUCT(($B$1461:$B$1491=$J401)*1,E$1461:E$1491))</f>
        <v>3.317512472649172</v>
      </c>
      <c r="N401" s="2" cm="1">
        <f t="array" ref="N401">IF(F401="","",F401-SUMPRODUCT(($B$1461:$B$1491=$J401)*1,F$1461:F$1491))</f>
        <v>3.3261470844750622</v>
      </c>
      <c r="O401" s="2" cm="1">
        <f t="array" ref="O401">IF(G401="","",G401-SUMPRODUCT(($B$1461:$B$1491=$J401)*1,G$1461:G$1491))</f>
        <v>3.4137596170640165</v>
      </c>
    </row>
    <row r="402" spans="1:15" x14ac:dyDescent="0.55000000000000004">
      <c r="A402" s="3">
        <v>13</v>
      </c>
      <c r="B402" s="3">
        <v>27</v>
      </c>
      <c r="C402" s="2">
        <f>IF(logVir!C402="","",LN(総労働時間!C402))</f>
        <v>14.262429388096839</v>
      </c>
      <c r="D402" s="2">
        <f>IF(logVir!D402="","",LN(総労働時間!D402))</f>
        <v>14.41550697067351</v>
      </c>
      <c r="E402" s="2">
        <f>IF(logVir!E402="","",LN(総労働時間!E402))</f>
        <v>14.565045643162616</v>
      </c>
      <c r="F402" s="2">
        <f>IF(logVir!F402="","",LN(総労働時間!F402))</f>
        <v>14.501959970377486</v>
      </c>
      <c r="G402" s="2">
        <f>IF(logVir!G402="","",LN(総労働時間!G402))</f>
        <v>14.707180399456533</v>
      </c>
      <c r="I402" s="3">
        <v>13</v>
      </c>
      <c r="J402" s="3">
        <v>27</v>
      </c>
      <c r="K402" s="2" cm="1">
        <f t="array" ref="K402">IF(C402="","",C402-SUMPRODUCT(($B$1461:$B$1491=$J402)*1,C$1461:C$1491))</f>
        <v>2.7121288478432231</v>
      </c>
      <c r="L402" s="2" cm="1">
        <f t="array" ref="L402">IF(D402="","",D402-SUMPRODUCT(($B$1461:$B$1491=$J402)*1,D$1461:D$1491))</f>
        <v>2.6910497369977815</v>
      </c>
      <c r="M402" s="2" cm="1">
        <f t="array" ref="M402">IF(E402="","",E402-SUMPRODUCT(($B$1461:$B$1491=$J402)*1,E$1461:E$1491))</f>
        <v>2.7896031575292533</v>
      </c>
      <c r="N402" s="2" cm="1">
        <f t="array" ref="N402">IF(F402="","",F402-SUMPRODUCT(($B$1461:$B$1491=$J402)*1,F$1461:F$1491))</f>
        <v>2.7726706752813612</v>
      </c>
      <c r="O402" s="2" cm="1">
        <f t="array" ref="O402">IF(G402="","",G402-SUMPRODUCT(($B$1461:$B$1491=$J402)*1,G$1461:G$1491))</f>
        <v>2.8601277842121799</v>
      </c>
    </row>
    <row r="403" spans="1:15" x14ac:dyDescent="0.55000000000000004">
      <c r="A403" s="3">
        <v>13</v>
      </c>
      <c r="B403" s="3">
        <v>28</v>
      </c>
      <c r="C403" s="2">
        <f>IF(logVir!C403="","",LN(総労働時間!C403))</f>
        <v>13.166239790986069</v>
      </c>
      <c r="D403" s="2">
        <f>IF(logVir!D403="","",LN(総労働時間!D403))</f>
        <v>13.152943176018868</v>
      </c>
      <c r="E403" s="2">
        <f>IF(logVir!E403="","",LN(総労働時間!E403))</f>
        <v>13.174561106792792</v>
      </c>
      <c r="F403" s="2">
        <f>IF(logVir!F403="","",LN(総労働時間!F403))</f>
        <v>13.21707213590617</v>
      </c>
      <c r="G403" s="2">
        <f>IF(logVir!G403="","",LN(総労働時間!G403))</f>
        <v>13.227285593210873</v>
      </c>
      <c r="I403" s="3">
        <v>13</v>
      </c>
      <c r="J403" s="3">
        <v>28</v>
      </c>
      <c r="K403" s="2" cm="1">
        <f t="array" ref="K403">IF(C403="","",C403-SUMPRODUCT(($B$1461:$B$1491=$J403)*1,C$1461:C$1491))</f>
        <v>2.0099022432649054</v>
      </c>
      <c r="L403" s="2" cm="1">
        <f t="array" ref="L403">IF(D403="","",D403-SUMPRODUCT(($B$1461:$B$1491=$J403)*1,D$1461:D$1491))</f>
        <v>1.9997418600037324</v>
      </c>
      <c r="M403" s="2" cm="1">
        <f t="array" ref="M403">IF(E403="","",E403-SUMPRODUCT(($B$1461:$B$1491=$J403)*1,E$1461:E$1491))</f>
        <v>1.9843304693920594</v>
      </c>
      <c r="N403" s="2" cm="1">
        <f t="array" ref="N403">IF(F403="","",F403-SUMPRODUCT(($B$1461:$B$1491=$J403)*1,F$1461:F$1491))</f>
        <v>2.0371498354327127</v>
      </c>
      <c r="O403" s="2" cm="1">
        <f t="array" ref="O403">IF(G403="","",G403-SUMPRODUCT(($B$1461:$B$1491=$J403)*1,G$1461:G$1491))</f>
        <v>2.0356942192190637</v>
      </c>
    </row>
    <row r="404" spans="1:15" x14ac:dyDescent="0.55000000000000004">
      <c r="A404" s="3">
        <v>13</v>
      </c>
      <c r="B404" s="3">
        <v>29</v>
      </c>
      <c r="C404" s="2">
        <f>IF(logVir!C404="","",LN(総労働時間!C404))</f>
        <v>12.859949048494441</v>
      </c>
      <c r="D404" s="2">
        <f>IF(logVir!D404="","",LN(総労働時間!D404))</f>
        <v>12.789886254075522</v>
      </c>
      <c r="E404" s="2">
        <f>IF(logVir!E404="","",LN(総労働時間!E404))</f>
        <v>12.906997257123837</v>
      </c>
      <c r="F404" s="2">
        <f>IF(logVir!F404="","",LN(総労働時間!F404))</f>
        <v>12.831829577315553</v>
      </c>
      <c r="G404" s="2">
        <f>IF(logVir!G404="","",LN(総労働時間!G404))</f>
        <v>12.928403831347234</v>
      </c>
      <c r="I404" s="3">
        <v>13</v>
      </c>
      <c r="J404" s="3">
        <v>29</v>
      </c>
      <c r="K404" s="2" cm="1">
        <f t="array" ref="K404">IF(C404="","",C404-SUMPRODUCT(($B$1461:$B$1491=$J404)*1,C$1461:C$1491))</f>
        <v>1.7315253827442465</v>
      </c>
      <c r="L404" s="2" cm="1">
        <f t="array" ref="L404">IF(D404="","",D404-SUMPRODUCT(($B$1461:$B$1491=$J404)*1,D$1461:D$1491))</f>
        <v>1.6505709895362646</v>
      </c>
      <c r="M404" s="2" cm="1">
        <f t="array" ref="M404">IF(E404="","",E404-SUMPRODUCT(($B$1461:$B$1491=$J404)*1,E$1461:E$1491))</f>
        <v>1.7570076050087593</v>
      </c>
      <c r="N404" s="2" cm="1">
        <f t="array" ref="N404">IF(F404="","",F404-SUMPRODUCT(($B$1461:$B$1491=$J404)*1,F$1461:F$1491))</f>
        <v>1.705447344964222</v>
      </c>
      <c r="O404" s="2" cm="1">
        <f t="array" ref="O404">IF(G404="","",G404-SUMPRODUCT(($B$1461:$B$1491=$J404)*1,G$1461:G$1491))</f>
        <v>1.7087577041413198</v>
      </c>
    </row>
    <row r="405" spans="1:15" x14ac:dyDescent="0.55000000000000004">
      <c r="A405" s="3">
        <v>13</v>
      </c>
      <c r="B405" s="3">
        <v>30</v>
      </c>
      <c r="C405" s="2">
        <f>IF(logVir!C405="","",LN(総労働時間!C405))</f>
        <v>13.693399808433403</v>
      </c>
      <c r="D405" s="2">
        <f>IF(logVir!D405="","",LN(総労働時間!D405))</f>
        <v>13.789438866762325</v>
      </c>
      <c r="E405" s="2">
        <f>IF(logVir!E405="","",LN(総労働時間!E405))</f>
        <v>13.921068549437729</v>
      </c>
      <c r="F405" s="2">
        <f>IF(logVir!F405="","",LN(総労働時間!F405))</f>
        <v>13.938028233014791</v>
      </c>
      <c r="G405" s="2">
        <f>IF(logVir!G405="","",LN(総労働時間!G405))</f>
        <v>14.023665549793405</v>
      </c>
      <c r="I405" s="3">
        <v>13</v>
      </c>
      <c r="J405" s="3">
        <v>30</v>
      </c>
      <c r="K405" s="2" cm="1">
        <f t="array" ref="K405">IF(C405="","",C405-SUMPRODUCT(($B$1461:$B$1491=$J405)*1,C$1461:C$1491))</f>
        <v>1.5798626594730543</v>
      </c>
      <c r="L405" s="2" cm="1">
        <f t="array" ref="L405">IF(D405="","",D405-SUMPRODUCT(($B$1461:$B$1491=$J405)*1,D$1461:D$1491))</f>
        <v>1.5310041886333128</v>
      </c>
      <c r="M405" s="2" cm="1">
        <f t="array" ref="M405">IF(E405="","",E405-SUMPRODUCT(($B$1461:$B$1491=$J405)*1,E$1461:E$1491))</f>
        <v>1.6032970488107932</v>
      </c>
      <c r="N405" s="2" cm="1">
        <f t="array" ref="N405">IF(F405="","",F405-SUMPRODUCT(($B$1461:$B$1491=$J405)*1,F$1461:F$1491))</f>
        <v>1.6513304776518929</v>
      </c>
      <c r="O405" s="2" cm="1">
        <f t="array" ref="O405">IF(G405="","",G405-SUMPRODUCT(($B$1461:$B$1491=$J405)*1,G$1461:G$1491))</f>
        <v>1.6193372872139769</v>
      </c>
    </row>
    <row r="406" spans="1:15" x14ac:dyDescent="0.55000000000000004">
      <c r="A406" s="3">
        <v>13</v>
      </c>
      <c r="B406" s="3">
        <v>31</v>
      </c>
      <c r="C406" s="2">
        <f>IF(logVir!C406="","",LN(総労働時間!C406))</f>
        <v>13.820384993921341</v>
      </c>
      <c r="D406" s="2">
        <f>IF(logVir!D406="","",LN(総労働時間!D406))</f>
        <v>13.758132118579638</v>
      </c>
      <c r="E406" s="2">
        <f>IF(logVir!E406="","",LN(総労働時間!E406))</f>
        <v>13.81376417554565</v>
      </c>
      <c r="F406" s="2">
        <f>IF(logVir!F406="","",LN(総労働時間!F406))</f>
        <v>13.744572008295316</v>
      </c>
      <c r="G406" s="2">
        <f>IF(logVir!G406="","",LN(総労働時間!G406))</f>
        <v>13.821134072892168</v>
      </c>
      <c r="I406" s="3">
        <v>13</v>
      </c>
      <c r="J406" s="3">
        <v>31</v>
      </c>
      <c r="K406" s="2" cm="1">
        <f t="array" ref="K406">IF(C406="","",C406-SUMPRODUCT(($B$1461:$B$1491=$J406)*1,C$1461:C$1491))</f>
        <v>2.0371261934203417</v>
      </c>
      <c r="L406" s="2" cm="1">
        <f t="array" ref="L406">IF(D406="","",D406-SUMPRODUCT(($B$1461:$B$1491=$J406)*1,D$1461:D$1491))</f>
        <v>2.0689865971720636</v>
      </c>
      <c r="M406" s="2" cm="1">
        <f t="array" ref="M406">IF(E406="","",E406-SUMPRODUCT(($B$1461:$B$1491=$J406)*1,E$1461:E$1491))</f>
        <v>2.1553101905396144</v>
      </c>
      <c r="N406" s="2" cm="1">
        <f t="array" ref="N406">IF(F406="","",F406-SUMPRODUCT(($B$1461:$B$1491=$J406)*1,F$1461:F$1491))</f>
        <v>2.1628926881215076</v>
      </c>
      <c r="O406" s="2" cm="1">
        <f t="array" ref="O406">IF(G406="","",G406-SUMPRODUCT(($B$1461:$B$1491=$J406)*1,G$1461:G$1491))</f>
        <v>2.2184006936515246</v>
      </c>
    </row>
    <row r="407" spans="1:15" x14ac:dyDescent="0.55000000000000004">
      <c r="A407" s="3">
        <v>14</v>
      </c>
      <c r="B407" s="3">
        <v>1</v>
      </c>
      <c r="C407" s="2">
        <f>IF(logVir!C407="","",LN(総労働時間!C407))</f>
        <v>11.068842753640755</v>
      </c>
      <c r="D407" s="2">
        <f>IF(logVir!D407="","",LN(総労働時間!D407))</f>
        <v>10.94850182422681</v>
      </c>
      <c r="E407" s="2">
        <f>IF(logVir!E407="","",LN(総労働時間!E407))</f>
        <v>11.030466755662895</v>
      </c>
      <c r="F407" s="2">
        <f>IF(logVir!F407="","",LN(総労働時間!F407))</f>
        <v>10.994762368948576</v>
      </c>
      <c r="G407" s="2">
        <f>IF(logVir!G407="","",LN(総労働時間!G407))</f>
        <v>10.921979752191081</v>
      </c>
      <c r="I407" s="3">
        <v>14</v>
      </c>
      <c r="J407" s="3">
        <v>1</v>
      </c>
      <c r="K407" s="2" cm="1">
        <f t="array" ref="K407">IF(C407="","",C407-SUMPRODUCT(($B$1461:$B$1491=$J407)*1,C$1461:C$1491))</f>
        <v>-0.30066834450760638</v>
      </c>
      <c r="L407" s="2" cm="1">
        <f t="array" ref="L407">IF(D407="","",D407-SUMPRODUCT(($B$1461:$B$1491=$J407)*1,D$1461:D$1491))</f>
        <v>-0.29919511218134431</v>
      </c>
      <c r="M407" s="2" cm="1">
        <f t="array" ref="M407">IF(E407="","",E407-SUMPRODUCT(($B$1461:$B$1491=$J407)*1,E$1461:E$1491))</f>
        <v>-0.14551827698094044</v>
      </c>
      <c r="N407" s="2" cm="1">
        <f t="array" ref="N407">IF(F407="","",F407-SUMPRODUCT(($B$1461:$B$1491=$J407)*1,F$1461:F$1491))</f>
        <v>-0.11705120972149174</v>
      </c>
      <c r="O407" s="2" cm="1">
        <f t="array" ref="O407">IF(G407="","",G407-SUMPRODUCT(($B$1461:$B$1491=$J407)*1,G$1461:G$1491))</f>
        <v>-0.11237339201348817</v>
      </c>
    </row>
    <row r="408" spans="1:15" x14ac:dyDescent="0.55000000000000004">
      <c r="A408" s="3">
        <v>14</v>
      </c>
      <c r="B408" s="3">
        <v>2</v>
      </c>
      <c r="C408" s="2">
        <f>IF(logVir!C408="","",LN(総労働時間!C408))</f>
        <v>7.3162339231772284</v>
      </c>
      <c r="D408" s="2">
        <f>IF(logVir!D408="","",LN(総労働時間!D408))</f>
        <v>7.1424044985971493</v>
      </c>
      <c r="E408" s="2">
        <f>IF(logVir!E408="","",LN(総労働時間!E408))</f>
        <v>7.1713939194891729</v>
      </c>
      <c r="F408" s="2">
        <f>IF(logVir!F408="","",LN(総労働時間!F408))</f>
        <v>6.9161059965941618</v>
      </c>
      <c r="G408" s="2">
        <f>IF(logVir!G408="","",LN(総労働時間!G408))</f>
        <v>6.8978796925065478</v>
      </c>
      <c r="I408" s="3">
        <v>14</v>
      </c>
      <c r="J408" s="3">
        <v>2</v>
      </c>
      <c r="K408" s="2" cm="1">
        <f t="array" ref="K408">IF(C408="","",C408-SUMPRODUCT(($B$1461:$B$1491=$J408)*1,C$1461:C$1491))</f>
        <v>8.8172789355705383E-2</v>
      </c>
      <c r="L408" s="2" cm="1">
        <f t="array" ref="L408">IF(D408="","",D408-SUMPRODUCT(($B$1461:$B$1491=$J408)*1,D$1461:D$1491))</f>
        <v>-0.19152847440301191</v>
      </c>
      <c r="M408" s="2" cm="1">
        <f t="array" ref="M408">IF(E408="","",E408-SUMPRODUCT(($B$1461:$B$1491=$J408)*1,E$1461:E$1491))</f>
        <v>0.16210174967400981</v>
      </c>
      <c r="N408" s="2" cm="1">
        <f t="array" ref="N408">IF(F408="","",F408-SUMPRODUCT(($B$1461:$B$1491=$J408)*1,F$1461:F$1491))</f>
        <v>-7.0086217400483264E-2</v>
      </c>
      <c r="O408" s="2" cm="1">
        <f t="array" ref="O408">IF(G408="","",G408-SUMPRODUCT(($B$1461:$B$1491=$J408)*1,G$1461:G$1491))</f>
        <v>-9.3743614422210797E-2</v>
      </c>
    </row>
    <row r="409" spans="1:15" x14ac:dyDescent="0.55000000000000004">
      <c r="A409" s="3">
        <v>14</v>
      </c>
      <c r="B409" s="3">
        <v>3</v>
      </c>
      <c r="C409" s="2">
        <f>IF(logVir!C409="","",LN(総労働時間!C409))</f>
        <v>11.598092404074952</v>
      </c>
      <c r="D409" s="2">
        <f>IF(logVir!D409="","",LN(総労働時間!D409))</f>
        <v>11.579766028662736</v>
      </c>
      <c r="E409" s="2">
        <f>IF(logVir!E409="","",LN(総労働時間!E409))</f>
        <v>11.629997460340402</v>
      </c>
      <c r="F409" s="2">
        <f>IF(logVir!F409="","",LN(総労働時間!F409))</f>
        <v>11.613727030342265</v>
      </c>
      <c r="G409" s="2">
        <f>IF(logVir!G409="","",LN(総労働時間!G409))</f>
        <v>11.691572738566693</v>
      </c>
      <c r="I409" s="3">
        <v>14</v>
      </c>
      <c r="J409" s="3">
        <v>3</v>
      </c>
      <c r="K409" s="2" cm="1">
        <f t="array" ref="K409">IF(C409="","",C409-SUMPRODUCT(($B$1461:$B$1491=$J409)*1,C$1461:C$1491))</f>
        <v>0.81241020223914617</v>
      </c>
      <c r="L409" s="2" cm="1">
        <f t="array" ref="L409">IF(D409="","",D409-SUMPRODUCT(($B$1461:$B$1491=$J409)*1,D$1461:D$1491))</f>
        <v>0.81907537123750096</v>
      </c>
      <c r="M409" s="2" cm="1">
        <f t="array" ref="M409">IF(E409="","",E409-SUMPRODUCT(($B$1461:$B$1491=$J409)*1,E$1461:E$1491))</f>
        <v>0.85919714556096949</v>
      </c>
      <c r="N409" s="2" cm="1">
        <f t="array" ref="N409">IF(F409="","",F409-SUMPRODUCT(($B$1461:$B$1491=$J409)*1,F$1461:F$1491))</f>
        <v>0.92249830067797589</v>
      </c>
      <c r="O409" s="2" cm="1">
        <f t="array" ref="O409">IF(G409="","",G409-SUMPRODUCT(($B$1461:$B$1491=$J409)*1,G$1461:G$1491))</f>
        <v>0.97119952705433121</v>
      </c>
    </row>
    <row r="410" spans="1:15" x14ac:dyDescent="0.55000000000000004">
      <c r="A410" s="3">
        <v>14</v>
      </c>
      <c r="B410" s="3">
        <v>4</v>
      </c>
      <c r="C410" s="2">
        <f>IF(logVir!C410="","",LN(総労働時間!C410))</f>
        <v>9.3308568496422861</v>
      </c>
      <c r="D410" s="2">
        <f>IF(logVir!D410="","",LN(総労働時間!D410))</f>
        <v>9.1500357894093334</v>
      </c>
      <c r="E410" s="2">
        <f>IF(logVir!E410="","",LN(総労働時間!E410))</f>
        <v>9.1758956247573273</v>
      </c>
      <c r="F410" s="2">
        <f>IF(logVir!F410="","",LN(総労働時間!F410))</f>
        <v>9.1185945554555818</v>
      </c>
      <c r="G410" s="2">
        <f>IF(logVir!G410="","",LN(総労働時間!G410))</f>
        <v>9.2657015259529292</v>
      </c>
      <c r="I410" s="3">
        <v>14</v>
      </c>
      <c r="J410" s="3">
        <v>4</v>
      </c>
      <c r="K410" s="2" cm="1">
        <f t="array" ref="K410">IF(C410="","",C410-SUMPRODUCT(($B$1461:$B$1491=$J410)*1,C$1461:C$1491))</f>
        <v>-0.24301760196767397</v>
      </c>
      <c r="L410" s="2" cm="1">
        <f t="array" ref="L410">IF(D410="","",D410-SUMPRODUCT(($B$1461:$B$1491=$J410)*1,D$1461:D$1491))</f>
        <v>-0.25228755535190217</v>
      </c>
      <c r="M410" s="2" cm="1">
        <f t="array" ref="M410">IF(E410="","",E410-SUMPRODUCT(($B$1461:$B$1491=$J410)*1,E$1461:E$1491))</f>
        <v>-0.15773094380750763</v>
      </c>
      <c r="N410" s="2" cm="1">
        <f t="array" ref="N410">IF(F410="","",F410-SUMPRODUCT(($B$1461:$B$1491=$J410)*1,F$1461:F$1491))</f>
        <v>-6.6590704290232949E-2</v>
      </c>
      <c r="O410" s="2" cm="1">
        <f t="array" ref="O410">IF(G410="","",G410-SUMPRODUCT(($B$1461:$B$1491=$J410)*1,G$1461:G$1491))</f>
        <v>3.8835387846061664E-2</v>
      </c>
    </row>
    <row r="411" spans="1:15" x14ac:dyDescent="0.55000000000000004">
      <c r="A411" s="3">
        <v>14</v>
      </c>
      <c r="B411" s="3">
        <v>5</v>
      </c>
      <c r="C411" s="2">
        <f>IF(logVir!C411="","",LN(総労働時間!C411))</f>
        <v>9.6025537476244125</v>
      </c>
      <c r="D411" s="2">
        <f>IF(logVir!D411="","",LN(総労働時間!D411))</f>
        <v>9.416583928594406</v>
      </c>
      <c r="E411" s="2">
        <f>IF(logVir!E411="","",LN(総労働時間!E411))</f>
        <v>9.5763603112459315</v>
      </c>
      <c r="F411" s="2">
        <f>IF(logVir!F411="","",LN(総労働時間!F411))</f>
        <v>9.4774197505932154</v>
      </c>
      <c r="G411" s="2">
        <f>IF(logVir!G411="","",LN(総労働時間!G411))</f>
        <v>9.5321790325009133</v>
      </c>
      <c r="I411" s="3">
        <v>14</v>
      </c>
      <c r="J411" s="3">
        <v>5</v>
      </c>
      <c r="K411" s="2" cm="1">
        <f t="array" ref="K411">IF(C411="","",C411-SUMPRODUCT(($B$1461:$B$1491=$J411)*1,C$1461:C$1491))</f>
        <v>0.78105491859230725</v>
      </c>
      <c r="L411" s="2" cm="1">
        <f t="array" ref="L411">IF(D411="","",D411-SUMPRODUCT(($B$1461:$B$1491=$J411)*1,D$1461:D$1491))</f>
        <v>0.64834941204101781</v>
      </c>
      <c r="M411" s="2" cm="1">
        <f t="array" ref="M411">IF(E411="","",E411-SUMPRODUCT(($B$1461:$B$1491=$J411)*1,E$1461:E$1491))</f>
        <v>0.77453426864353325</v>
      </c>
      <c r="N411" s="2" cm="1">
        <f t="array" ref="N411">IF(F411="","",F411-SUMPRODUCT(($B$1461:$B$1491=$J411)*1,F$1461:F$1491))</f>
        <v>0.74511975499043182</v>
      </c>
      <c r="O411" s="2" cm="1">
        <f t="array" ref="O411">IF(G411="","",G411-SUMPRODUCT(($B$1461:$B$1491=$J411)*1,G$1461:G$1491))</f>
        <v>0.75195943857189285</v>
      </c>
    </row>
    <row r="412" spans="1:15" x14ac:dyDescent="0.55000000000000004">
      <c r="A412" s="3">
        <v>14</v>
      </c>
      <c r="B412" s="3">
        <v>6</v>
      </c>
      <c r="C412" s="2">
        <f>IF(logVir!C412="","",LN(総労働時間!C412))</f>
        <v>11.130042502169669</v>
      </c>
      <c r="D412" s="2">
        <f>IF(logVir!D412="","",LN(総労働時間!D412))</f>
        <v>10.991752017482074</v>
      </c>
      <c r="E412" s="2">
        <f>IF(logVir!E412="","",LN(総労働時間!E412))</f>
        <v>11.022356189873381</v>
      </c>
      <c r="F412" s="2">
        <f>IF(logVir!F412="","",LN(総労働時間!F412))</f>
        <v>11.075759981923516</v>
      </c>
      <c r="G412" s="2">
        <f>IF(logVir!G412="","",LN(総労働時間!G412))</f>
        <v>11.190013564639813</v>
      </c>
      <c r="I412" s="3">
        <v>14</v>
      </c>
      <c r="J412" s="3">
        <v>6</v>
      </c>
      <c r="K412" s="2" cm="1">
        <f t="array" ref="K412">IF(C412="","",C412-SUMPRODUCT(($B$1461:$B$1491=$J412)*1,C$1461:C$1491))</f>
        <v>1.8330722885508095</v>
      </c>
      <c r="L412" s="2" cm="1">
        <f t="array" ref="L412">IF(D412="","",D412-SUMPRODUCT(($B$1461:$B$1491=$J412)*1,D$1461:D$1491))</f>
        <v>1.6838955010873171</v>
      </c>
      <c r="M412" s="2" cm="1">
        <f t="array" ref="M412">IF(E412="","",E412-SUMPRODUCT(($B$1461:$B$1491=$J412)*1,E$1461:E$1491))</f>
        <v>1.690776970609237</v>
      </c>
      <c r="N412" s="2" cm="1">
        <f t="array" ref="N412">IF(F412="","",F412-SUMPRODUCT(($B$1461:$B$1491=$J412)*1,F$1461:F$1491))</f>
        <v>1.7463253729829482</v>
      </c>
      <c r="O412" s="2" cm="1">
        <f t="array" ref="O412">IF(G412="","",G412-SUMPRODUCT(($B$1461:$B$1491=$J412)*1,G$1461:G$1491))</f>
        <v>1.8225184635242417</v>
      </c>
    </row>
    <row r="413" spans="1:15" x14ac:dyDescent="0.55000000000000004">
      <c r="A413" s="3">
        <v>14</v>
      </c>
      <c r="B413" s="3">
        <v>7</v>
      </c>
      <c r="C413" s="2">
        <f>IF(logVir!C413="","",LN(総労働時間!C413))</f>
        <v>10.056802068598786</v>
      </c>
      <c r="D413" s="2">
        <f>IF(logVir!D413="","",LN(総労働時間!D413))</f>
        <v>9.8279159576065869</v>
      </c>
      <c r="E413" s="2">
        <f>IF(logVir!E413="","",LN(総労働時間!E413))</f>
        <v>9.8351550390442775</v>
      </c>
      <c r="F413" s="2">
        <f>IF(logVir!F413="","",LN(総労働時間!F413))</f>
        <v>9.8453562506892371</v>
      </c>
      <c r="G413" s="2">
        <f>IF(logVir!G413="","",LN(総労働時間!G413))</f>
        <v>10.040589750519015</v>
      </c>
      <c r="I413" s="3">
        <v>14</v>
      </c>
      <c r="J413" s="3">
        <v>7</v>
      </c>
      <c r="K413" s="2" cm="1">
        <f t="array" ref="K413">IF(C413="","",C413-SUMPRODUCT(($B$1461:$B$1491=$J413)*1,C$1461:C$1491))</f>
        <v>0.83065043736219302</v>
      </c>
      <c r="L413" s="2" cm="1">
        <f t="array" ref="L413">IF(D413="","",D413-SUMPRODUCT(($B$1461:$B$1491=$J413)*1,D$1461:D$1491))</f>
        <v>0.63039037047141022</v>
      </c>
      <c r="M413" s="2" cm="1">
        <f t="array" ref="M413">IF(E413="","",E413-SUMPRODUCT(($B$1461:$B$1491=$J413)*1,E$1461:E$1491))</f>
        <v>0.70023067936013383</v>
      </c>
      <c r="N413" s="2" cm="1">
        <f t="array" ref="N413">IF(F413="","",F413-SUMPRODUCT(($B$1461:$B$1491=$J413)*1,F$1461:F$1491))</f>
        <v>0.77172230579399859</v>
      </c>
      <c r="O413" s="2" cm="1">
        <f t="array" ref="O413">IF(G413="","",G413-SUMPRODUCT(($B$1461:$B$1491=$J413)*1,G$1461:G$1491))</f>
        <v>0.93469953539374906</v>
      </c>
    </row>
    <row r="414" spans="1:15" x14ac:dyDescent="0.55000000000000004">
      <c r="A414" s="3">
        <v>14</v>
      </c>
      <c r="B414" s="3">
        <v>8</v>
      </c>
      <c r="C414" s="2">
        <f>IF(logVir!C414="","",LN(総労働時間!C414))</f>
        <v>10.546448052479985</v>
      </c>
      <c r="D414" s="2">
        <f>IF(logVir!D414="","",LN(総労働時間!D414))</f>
        <v>10.445016237212373</v>
      </c>
      <c r="E414" s="2">
        <f>IF(logVir!E414="","",LN(総労働時間!E414))</f>
        <v>10.376372513227238</v>
      </c>
      <c r="F414" s="2">
        <f>IF(logVir!F414="","",LN(総労働時間!F414))</f>
        <v>10.313450668006977</v>
      </c>
      <c r="G414" s="2">
        <f>IF(logVir!G414="","",LN(総労働時間!G414))</f>
        <v>10.427206163899823</v>
      </c>
      <c r="I414" s="3">
        <v>14</v>
      </c>
      <c r="J414" s="3">
        <v>8</v>
      </c>
      <c r="K414" s="2" cm="1">
        <f t="array" ref="K414">IF(C414="","",C414-SUMPRODUCT(($B$1461:$B$1491=$J414)*1,C$1461:C$1491))</f>
        <v>1.3465142108015264</v>
      </c>
      <c r="L414" s="2" cm="1">
        <f t="array" ref="L414">IF(D414="","",D414-SUMPRODUCT(($B$1461:$B$1491=$J414)*1,D$1461:D$1491))</f>
        <v>1.1571184339819638</v>
      </c>
      <c r="M414" s="2" cm="1">
        <f t="array" ref="M414">IF(E414="","",E414-SUMPRODUCT(($B$1461:$B$1491=$J414)*1,E$1461:E$1491))</f>
        <v>1.0846931548063523</v>
      </c>
      <c r="N414" s="2" cm="1">
        <f t="array" ref="N414">IF(F414="","",F414-SUMPRODUCT(($B$1461:$B$1491=$J414)*1,F$1461:F$1491))</f>
        <v>1.0362528784582903</v>
      </c>
      <c r="O414" s="2" cm="1">
        <f t="array" ref="O414">IF(G414="","",G414-SUMPRODUCT(($B$1461:$B$1491=$J414)*1,G$1461:G$1491))</f>
        <v>1.0995455152265201</v>
      </c>
    </row>
    <row r="415" spans="1:15" x14ac:dyDescent="0.55000000000000004">
      <c r="A415" s="3">
        <v>14</v>
      </c>
      <c r="B415" s="3">
        <v>9</v>
      </c>
      <c r="C415" s="2">
        <f>IF(logVir!C415="","",LN(総労働時間!C415))</f>
        <v>11.285617894948965</v>
      </c>
      <c r="D415" s="2">
        <f>IF(logVir!D415="","",LN(総労働時間!D415))</f>
        <v>11.199126750909743</v>
      </c>
      <c r="E415" s="2">
        <f>IF(logVir!E415="","",LN(総労働時間!E415))</f>
        <v>11.201065526617139</v>
      </c>
      <c r="F415" s="2">
        <f>IF(logVir!F415="","",LN(総労働時間!F415))</f>
        <v>11.036956049195139</v>
      </c>
      <c r="G415" s="2">
        <f>IF(logVir!G415="","",LN(総労働時間!G415))</f>
        <v>11.038880595498451</v>
      </c>
      <c r="I415" s="3">
        <v>14</v>
      </c>
      <c r="J415" s="3">
        <v>9</v>
      </c>
      <c r="K415" s="2" cm="1">
        <f t="array" ref="K415">IF(C415="","",C415-SUMPRODUCT(($B$1461:$B$1491=$J415)*1,C$1461:C$1491))</f>
        <v>1.3164361077783315</v>
      </c>
      <c r="L415" s="2" cm="1">
        <f t="array" ref="L415">IF(D415="","",D415-SUMPRODUCT(($B$1461:$B$1491=$J415)*1,D$1461:D$1491))</f>
        <v>1.2748403512427995</v>
      </c>
      <c r="M415" s="2" cm="1">
        <f t="array" ref="M415">IF(E415="","",E415-SUMPRODUCT(($B$1461:$B$1491=$J415)*1,E$1461:E$1491))</f>
        <v>1.1975347353392465</v>
      </c>
      <c r="N415" s="2" cm="1">
        <f t="array" ref="N415">IF(F415="","",F415-SUMPRODUCT(($B$1461:$B$1491=$J415)*1,F$1461:F$1491))</f>
        <v>1.1395891991585394</v>
      </c>
      <c r="O415" s="2" cm="1">
        <f t="array" ref="O415">IF(G415="","",G415-SUMPRODUCT(($B$1461:$B$1491=$J415)*1,G$1461:G$1491))</f>
        <v>1.0964424163634909</v>
      </c>
    </row>
    <row r="416" spans="1:15" x14ac:dyDescent="0.55000000000000004">
      <c r="A416" s="3">
        <v>14</v>
      </c>
      <c r="B416" s="3">
        <v>10</v>
      </c>
      <c r="C416" s="2">
        <f>IF(logVir!C416="","",LN(総労働時間!C416))</f>
        <v>12.220500421447246</v>
      </c>
      <c r="D416" s="2">
        <f>IF(logVir!D416="","",LN(総労働時間!D416))</f>
        <v>12.142088031427596</v>
      </c>
      <c r="E416" s="2">
        <f>IF(logVir!E416="","",LN(総労働時間!E416))</f>
        <v>12.105826711913158</v>
      </c>
      <c r="F416" s="2">
        <f>IF(logVir!F416="","",LN(総労働時間!F416))</f>
        <v>12.080729632435645</v>
      </c>
      <c r="G416" s="2">
        <f>IF(logVir!G416="","",LN(総労働時間!G416))</f>
        <v>12.190252747983056</v>
      </c>
      <c r="I416" s="3">
        <v>14</v>
      </c>
      <c r="J416" s="3">
        <v>10</v>
      </c>
      <c r="K416" s="2" cm="1">
        <f t="array" ref="K416">IF(C416="","",C416-SUMPRODUCT(($B$1461:$B$1491=$J416)*1,C$1461:C$1491))</f>
        <v>1.7505071924817415</v>
      </c>
      <c r="L416" s="2" cm="1">
        <f t="array" ref="L416">IF(D416="","",D416-SUMPRODUCT(($B$1461:$B$1491=$J416)*1,D$1461:D$1491))</f>
        <v>1.6539886906014125</v>
      </c>
      <c r="M416" s="2" cm="1">
        <f t="array" ref="M416">IF(E416="","",E416-SUMPRODUCT(($B$1461:$B$1491=$J416)*1,E$1461:E$1491))</f>
        <v>1.5780339929847784</v>
      </c>
      <c r="N416" s="2" cm="1">
        <f t="array" ref="N416">IF(F416="","",F416-SUMPRODUCT(($B$1461:$B$1491=$J416)*1,F$1461:F$1491))</f>
        <v>1.6170172251383583</v>
      </c>
      <c r="O416" s="2" cm="1">
        <f t="array" ref="O416">IF(G416="","",G416-SUMPRODUCT(($B$1461:$B$1491=$J416)*1,G$1461:G$1491))</f>
        <v>1.6564386176197257</v>
      </c>
    </row>
    <row r="417" spans="1:15" x14ac:dyDescent="0.55000000000000004">
      <c r="A417" s="3">
        <v>14</v>
      </c>
      <c r="B417" s="3">
        <v>11</v>
      </c>
      <c r="C417" s="2">
        <f>IF(logVir!C417="","",LN(総労働時間!C417))</f>
        <v>11.127526830343109</v>
      </c>
      <c r="D417" s="2">
        <f>IF(logVir!D417="","",LN(総労働時間!D417))</f>
        <v>10.933057277841833</v>
      </c>
      <c r="E417" s="2">
        <f>IF(logVir!E417="","",LN(総労働時間!E417))</f>
        <v>10.994973487393739</v>
      </c>
      <c r="F417" s="2">
        <f>IF(logVir!F417="","",LN(総労働時間!F417))</f>
        <v>10.94449600111831</v>
      </c>
      <c r="G417" s="2">
        <f>IF(logVir!G417="","",LN(総労働時間!G417))</f>
        <v>10.954662055832648</v>
      </c>
      <c r="I417" s="3">
        <v>14</v>
      </c>
      <c r="J417" s="3">
        <v>11</v>
      </c>
      <c r="K417" s="2" cm="1">
        <f t="array" ref="K417">IF(C417="","",C417-SUMPRODUCT(($B$1461:$B$1491=$J417)*1,C$1461:C$1491))</f>
        <v>1.3348328450694424</v>
      </c>
      <c r="L417" s="2" cm="1">
        <f t="array" ref="L417">IF(D417="","",D417-SUMPRODUCT(($B$1461:$B$1491=$J417)*1,D$1461:D$1491))</f>
        <v>1.3353021593343755</v>
      </c>
      <c r="M417" s="2" cm="1">
        <f t="array" ref="M417">IF(E417="","",E417-SUMPRODUCT(($B$1461:$B$1491=$J417)*1,E$1461:E$1491))</f>
        <v>1.4089400429866661</v>
      </c>
      <c r="N417" s="2" cm="1">
        <f t="array" ref="N417">IF(F417="","",F417-SUMPRODUCT(($B$1461:$B$1491=$J417)*1,F$1461:F$1491))</f>
        <v>1.3932084613846314</v>
      </c>
      <c r="O417" s="2" cm="1">
        <f t="array" ref="O417">IF(G417="","",G417-SUMPRODUCT(($B$1461:$B$1491=$J417)*1,G$1461:G$1491))</f>
        <v>1.3982046541240774</v>
      </c>
    </row>
    <row r="418" spans="1:15" x14ac:dyDescent="0.55000000000000004">
      <c r="A418" s="3">
        <v>14</v>
      </c>
      <c r="B418" s="3">
        <v>12</v>
      </c>
      <c r="C418" s="2">
        <f>IF(logVir!C418="","",LN(総労働時間!C418))</f>
        <v>11.243052015940798</v>
      </c>
      <c r="D418" s="2">
        <f>IF(logVir!D418="","",LN(総労働時間!D418))</f>
        <v>11.21340273807178</v>
      </c>
      <c r="E418" s="2">
        <f>IF(logVir!E418="","",LN(総労働時間!E418))</f>
        <v>11.179531389318536</v>
      </c>
      <c r="F418" s="2">
        <f>IF(logVir!F418="","",LN(総労働時間!F418))</f>
        <v>11.15666412980684</v>
      </c>
      <c r="G418" s="2">
        <f>IF(logVir!G418="","",LN(総労働時間!G418))</f>
        <v>11.221361369037016</v>
      </c>
      <c r="I418" s="3">
        <v>14</v>
      </c>
      <c r="J418" s="3">
        <v>12</v>
      </c>
      <c r="K418" s="2" cm="1">
        <f t="array" ref="K418">IF(C418="","",C418-SUMPRODUCT(($B$1461:$B$1491=$J418)*1,C$1461:C$1491))</f>
        <v>1.649305975389888</v>
      </c>
      <c r="L418" s="2" cm="1">
        <f t="array" ref="L418">IF(D418="","",D418-SUMPRODUCT(($B$1461:$B$1491=$J418)*1,D$1461:D$1491))</f>
        <v>1.7083838893990233</v>
      </c>
      <c r="M418" s="2" cm="1">
        <f t="array" ref="M418">IF(E418="","",E418-SUMPRODUCT(($B$1461:$B$1491=$J418)*1,E$1461:E$1491))</f>
        <v>1.6930479266222012</v>
      </c>
      <c r="N418" s="2" cm="1">
        <f t="array" ref="N418">IF(F418="","",F418-SUMPRODUCT(($B$1461:$B$1491=$J418)*1,F$1461:F$1491))</f>
        <v>1.7288010236957589</v>
      </c>
      <c r="O418" s="2" cm="1">
        <f t="array" ref="O418">IF(G418="","",G418-SUMPRODUCT(($B$1461:$B$1491=$J418)*1,G$1461:G$1491))</f>
        <v>1.7121459844208164</v>
      </c>
    </row>
    <row r="419" spans="1:15" x14ac:dyDescent="0.55000000000000004">
      <c r="A419" s="3">
        <v>14</v>
      </c>
      <c r="B419" s="3">
        <v>13</v>
      </c>
      <c r="C419" s="2">
        <f>IF(logVir!C419="","",LN(総労働時間!C419))</f>
        <v>11.624775456984734</v>
      </c>
      <c r="D419" s="2">
        <f>IF(logVir!D419="","",LN(総労働時間!D419))</f>
        <v>11.209840368712674</v>
      </c>
      <c r="E419" s="2">
        <f>IF(logVir!E419="","",LN(総労働時間!E419))</f>
        <v>11.020679497879383</v>
      </c>
      <c r="F419" s="2">
        <f>IF(logVir!F419="","",LN(総労働時間!F419))</f>
        <v>10.913721124541341</v>
      </c>
      <c r="G419" s="2">
        <f>IF(logVir!G419="","",LN(総労働時間!G419))</f>
        <v>11.039368537896529</v>
      </c>
      <c r="I419" s="3">
        <v>14</v>
      </c>
      <c r="J419" s="3">
        <v>13</v>
      </c>
      <c r="K419" s="2" cm="1">
        <f t="array" ref="K419">IF(C419="","",C419-SUMPRODUCT(($B$1461:$B$1491=$J419)*1,C$1461:C$1491))</f>
        <v>2.8911329880005994</v>
      </c>
      <c r="L419" s="2" cm="1">
        <f t="array" ref="L419">IF(D419="","",D419-SUMPRODUCT(($B$1461:$B$1491=$J419)*1,D$1461:D$1491))</f>
        <v>3.2745620993840001</v>
      </c>
      <c r="M419" s="2" cm="1">
        <f t="array" ref="M419">IF(E419="","",E419-SUMPRODUCT(($B$1461:$B$1491=$J419)*1,E$1461:E$1491))</f>
        <v>3.0257356134492053</v>
      </c>
      <c r="N419" s="2" cm="1">
        <f t="array" ref="N419">IF(F419="","",F419-SUMPRODUCT(($B$1461:$B$1491=$J419)*1,F$1461:F$1491))</f>
        <v>3.049730364465602</v>
      </c>
      <c r="O419" s="2" cm="1">
        <f t="array" ref="O419">IF(G419="","",G419-SUMPRODUCT(($B$1461:$B$1491=$J419)*1,G$1461:G$1491))</f>
        <v>3.2187216144326714</v>
      </c>
    </row>
    <row r="420" spans="1:15" x14ac:dyDescent="0.55000000000000004">
      <c r="A420" s="3">
        <v>14</v>
      </c>
      <c r="B420" s="3">
        <v>14</v>
      </c>
      <c r="C420" s="2">
        <f>IF(logVir!C420="","",LN(総労働時間!C420))</f>
        <v>11.97228022100802</v>
      </c>
      <c r="D420" s="2">
        <f>IF(logVir!D420="","",LN(総労働時間!D420))</f>
        <v>11.926687677584955</v>
      </c>
      <c r="E420" s="2">
        <f>IF(logVir!E420="","",LN(総労働時間!E420))</f>
        <v>11.998382083650592</v>
      </c>
      <c r="F420" s="2">
        <f>IF(logVir!F420="","",LN(総労働時間!F420))</f>
        <v>11.956776547986612</v>
      </c>
      <c r="G420" s="2">
        <f>IF(logVir!G420="","",LN(総労働時間!G420))</f>
        <v>12.095869715135532</v>
      </c>
      <c r="I420" s="3">
        <v>14</v>
      </c>
      <c r="J420" s="3">
        <v>14</v>
      </c>
      <c r="K420" s="2" cm="1">
        <f t="array" ref="K420">IF(C420="","",C420-SUMPRODUCT(($B$1461:$B$1491=$J420)*1,C$1461:C$1491))</f>
        <v>2.1486388145159729</v>
      </c>
      <c r="L420" s="2" cm="1">
        <f t="array" ref="L420">IF(D420="","",D420-SUMPRODUCT(($B$1461:$B$1491=$J420)*1,D$1461:D$1491))</f>
        <v>2.0120138411908339</v>
      </c>
      <c r="M420" s="2" cm="1">
        <f t="array" ref="M420">IF(E420="","",E420-SUMPRODUCT(($B$1461:$B$1491=$J420)*1,E$1461:E$1491))</f>
        <v>2.0456140117643837</v>
      </c>
      <c r="N420" s="2" cm="1">
        <f t="array" ref="N420">IF(F420="","",F420-SUMPRODUCT(($B$1461:$B$1491=$J420)*1,F$1461:F$1491))</f>
        <v>2.0600045631158146</v>
      </c>
      <c r="O420" s="2" cm="1">
        <f t="array" ref="O420">IF(G420="","",G420-SUMPRODUCT(($B$1461:$B$1491=$J420)*1,G$1461:G$1491))</f>
        <v>2.1579870432530033</v>
      </c>
    </row>
    <row r="421" spans="1:15" x14ac:dyDescent="0.55000000000000004">
      <c r="A421" s="3">
        <v>14</v>
      </c>
      <c r="B421" s="3">
        <v>15</v>
      </c>
      <c r="C421" s="2">
        <f>IF(logVir!C421="","",LN(総労働時間!C421))</f>
        <v>10.411792678063543</v>
      </c>
      <c r="D421" s="2">
        <f>IF(logVir!D421="","",LN(総労働時間!D421))</f>
        <v>10.17974950655101</v>
      </c>
      <c r="E421" s="2">
        <f>IF(logVir!E421="","",LN(総労働時間!E421))</f>
        <v>10.162049045677053</v>
      </c>
      <c r="F421" s="2">
        <f>IF(logVir!F421="","",LN(総労働時間!F421))</f>
        <v>10.064956576951129</v>
      </c>
      <c r="G421" s="2">
        <f>IF(logVir!G421="","",LN(総労働時間!G421))</f>
        <v>10.155553445846982</v>
      </c>
      <c r="I421" s="3">
        <v>14</v>
      </c>
      <c r="J421" s="3">
        <v>15</v>
      </c>
      <c r="K421" s="2" cm="1">
        <f t="array" ref="K421">IF(C421="","",C421-SUMPRODUCT(($B$1461:$B$1491=$J421)*1,C$1461:C$1491))</f>
        <v>1.1612482056458457</v>
      </c>
      <c r="L421" s="2" cm="1">
        <f t="array" ref="L421">IF(D421="","",D421-SUMPRODUCT(($B$1461:$B$1491=$J421)*1,D$1461:D$1491))</f>
        <v>1.0612162929720501</v>
      </c>
      <c r="M421" s="2" cm="1">
        <f t="array" ref="M421">IF(E421="","",E421-SUMPRODUCT(($B$1461:$B$1491=$J421)*1,E$1461:E$1491))</f>
        <v>1.1038381682264209</v>
      </c>
      <c r="N421" s="2" cm="1">
        <f t="array" ref="N421">IF(F421="","",F421-SUMPRODUCT(($B$1461:$B$1491=$J421)*1,F$1461:F$1491))</f>
        <v>1.1142296018546354</v>
      </c>
      <c r="O421" s="2" cm="1">
        <f t="array" ref="O421">IF(G421="","",G421-SUMPRODUCT(($B$1461:$B$1491=$J421)*1,G$1461:G$1491))</f>
        <v>1.1680887091005427</v>
      </c>
    </row>
    <row r="422" spans="1:15" x14ac:dyDescent="0.55000000000000004">
      <c r="A422" s="3">
        <v>14</v>
      </c>
      <c r="B422" s="3">
        <v>16</v>
      </c>
      <c r="C422" s="2">
        <f>IF(logVir!C422="","",LN(総労働時間!C422))</f>
        <v>11.471323680903593</v>
      </c>
      <c r="D422" s="2">
        <f>IF(logVir!D422="","",LN(総労働時間!D422))</f>
        <v>11.382195011965564</v>
      </c>
      <c r="E422" s="2">
        <f>IF(logVir!E422="","",LN(総労働時間!E422))</f>
        <v>11.350486523615624</v>
      </c>
      <c r="F422" s="2">
        <f>IF(logVir!F422="","",LN(総労働時間!F422))</f>
        <v>11.24818937462828</v>
      </c>
      <c r="G422" s="2">
        <f>IF(logVir!G422="","",LN(総労働時間!G422))</f>
        <v>11.317570370904175</v>
      </c>
      <c r="I422" s="3">
        <v>14</v>
      </c>
      <c r="J422" s="3">
        <v>16</v>
      </c>
      <c r="K422" s="2" cm="1">
        <f t="array" ref="K422">IF(C422="","",C422-SUMPRODUCT(($B$1461:$B$1491=$J422)*1,C$1461:C$1491))</f>
        <v>0.98464615672469513</v>
      </c>
      <c r="L422" s="2" cm="1">
        <f t="array" ref="L422">IF(D422="","",D422-SUMPRODUCT(($B$1461:$B$1491=$J422)*1,D$1461:D$1491))</f>
        <v>0.90922683277873162</v>
      </c>
      <c r="M422" s="2" cm="1">
        <f t="array" ref="M422">IF(E422="","",E422-SUMPRODUCT(($B$1461:$B$1491=$J422)*1,E$1461:E$1491))</f>
        <v>0.88381806397278595</v>
      </c>
      <c r="N422" s="2" cm="1">
        <f t="array" ref="N422">IF(F422="","",F422-SUMPRODUCT(($B$1461:$B$1491=$J422)*1,F$1461:F$1491))</f>
        <v>0.88155515960934494</v>
      </c>
      <c r="O422" s="2" cm="1">
        <f t="array" ref="O422">IF(G422="","",G422-SUMPRODUCT(($B$1461:$B$1491=$J422)*1,G$1461:G$1491))</f>
        <v>0.89672043674203827</v>
      </c>
    </row>
    <row r="423" spans="1:15" x14ac:dyDescent="0.55000000000000004">
      <c r="A423" s="3">
        <v>14</v>
      </c>
      <c r="B423" s="3">
        <v>17</v>
      </c>
      <c r="C423" s="2">
        <f>IF(logVir!C423="","",LN(総労働時間!C423))</f>
        <v>11.180062194704961</v>
      </c>
      <c r="D423" s="2">
        <f>IF(logVir!D423="","",LN(総労働時間!D423))</f>
        <v>10.961577173994502</v>
      </c>
      <c r="E423" s="2">
        <f>IF(logVir!E423="","",LN(総労働時間!E423))</f>
        <v>10.923058650050848</v>
      </c>
      <c r="F423" s="2">
        <f>IF(logVir!F423="","",LN(総労働時間!F423))</f>
        <v>11.034652869138286</v>
      </c>
      <c r="G423" s="2">
        <f>IF(logVir!G423="","",LN(総労働時間!G423))</f>
        <v>11.15542048356318</v>
      </c>
      <c r="I423" s="3">
        <v>14</v>
      </c>
      <c r="J423" s="3">
        <v>17</v>
      </c>
      <c r="K423" s="2" cm="1">
        <f t="array" ref="K423">IF(C423="","",C423-SUMPRODUCT(($B$1461:$B$1491=$J423)*1,C$1461:C$1491))</f>
        <v>1.238982302541217</v>
      </c>
      <c r="L423" s="2" cm="1">
        <f t="array" ref="L423">IF(D423="","",D423-SUMPRODUCT(($B$1461:$B$1491=$J423)*1,D$1461:D$1491))</f>
        <v>1.0992534836327987</v>
      </c>
      <c r="M423" s="2" cm="1">
        <f t="array" ref="M423">IF(E423="","",E423-SUMPRODUCT(($B$1461:$B$1491=$J423)*1,E$1461:E$1491))</f>
        <v>1.080798085389695</v>
      </c>
      <c r="N423" s="2" cm="1">
        <f t="array" ref="N423">IF(F423="","",F423-SUMPRODUCT(($B$1461:$B$1491=$J423)*1,F$1461:F$1491))</f>
        <v>1.1445643483357895</v>
      </c>
      <c r="O423" s="2" cm="1">
        <f t="array" ref="O423">IF(G423="","",G423-SUMPRODUCT(($B$1461:$B$1491=$J423)*1,G$1461:G$1491))</f>
        <v>1.20428889475407</v>
      </c>
    </row>
    <row r="424" spans="1:15" x14ac:dyDescent="0.55000000000000004">
      <c r="A424" s="3">
        <v>14</v>
      </c>
      <c r="B424" s="3">
        <v>18</v>
      </c>
      <c r="C424" s="2">
        <f>IF(logVir!C424="","",LN(総労働時間!C424))</f>
        <v>13.170179637561461</v>
      </c>
      <c r="D424" s="2">
        <f>IF(logVir!D424="","",LN(総労働時間!D424))</f>
        <v>13.208004071202726</v>
      </c>
      <c r="E424" s="2">
        <f>IF(logVir!E424="","",LN(総労働時間!E424))</f>
        <v>13.240040459419587</v>
      </c>
      <c r="F424" s="2">
        <f>IF(logVir!F424="","",LN(総労働時間!F424))</f>
        <v>13.128760129715047</v>
      </c>
      <c r="G424" s="2">
        <f>IF(logVir!G424="","",LN(総労働時間!G424))</f>
        <v>13.103162112579133</v>
      </c>
      <c r="I424" s="3">
        <v>14</v>
      </c>
      <c r="J424" s="3">
        <v>18</v>
      </c>
      <c r="K424" s="2" cm="1">
        <f t="array" ref="K424">IF(C424="","",C424-SUMPRODUCT(($B$1461:$B$1491=$J424)*1,C$1461:C$1491))</f>
        <v>1.2431219249318524</v>
      </c>
      <c r="L424" s="2" cm="1">
        <f t="array" ref="L424">IF(D424="","",D424-SUMPRODUCT(($B$1461:$B$1491=$J424)*1,D$1461:D$1491))</f>
        <v>1.2835893263951892</v>
      </c>
      <c r="M424" s="2" cm="1">
        <f t="array" ref="M424">IF(E424="","",E424-SUMPRODUCT(($B$1461:$B$1491=$J424)*1,E$1461:E$1491))</f>
        <v>1.3492428426199101</v>
      </c>
      <c r="N424" s="2" cm="1">
        <f t="array" ref="N424">IF(F424="","",F424-SUMPRODUCT(($B$1461:$B$1491=$J424)*1,F$1461:F$1491))</f>
        <v>1.2694075650383532</v>
      </c>
      <c r="O424" s="2" cm="1">
        <f t="array" ref="O424">IF(G424="","",G424-SUMPRODUCT(($B$1461:$B$1491=$J424)*1,G$1461:G$1491))</f>
        <v>1.2590022100388367</v>
      </c>
    </row>
    <row r="425" spans="1:15" x14ac:dyDescent="0.55000000000000004">
      <c r="A425" s="3">
        <v>14</v>
      </c>
      <c r="B425" s="3">
        <v>19</v>
      </c>
      <c r="C425" s="2">
        <f>IF(logVir!C425="","",LN(総労働時間!C425))</f>
        <v>12.361666971843194</v>
      </c>
      <c r="D425" s="2">
        <f>IF(logVir!D425="","",LN(総労働時間!D425))</f>
        <v>12.405446471541953</v>
      </c>
      <c r="E425" s="2">
        <f>IF(logVir!E425="","",LN(総労働時間!E425))</f>
        <v>12.360913100037736</v>
      </c>
      <c r="F425" s="2">
        <f>IF(logVir!F425="","",LN(総労働時間!F425))</f>
        <v>12.362400387282483</v>
      </c>
      <c r="G425" s="2">
        <f>IF(logVir!G425="","",LN(総労働時間!G425))</f>
        <v>12.328416451076457</v>
      </c>
      <c r="I425" s="3">
        <v>14</v>
      </c>
      <c r="J425" s="3">
        <v>19</v>
      </c>
      <c r="K425" s="2" cm="1">
        <f t="array" ref="K425">IF(C425="","",C425-SUMPRODUCT(($B$1461:$B$1491=$J425)*1,C$1461:C$1491))</f>
        <v>1.1334448963064609</v>
      </c>
      <c r="L425" s="2" cm="1">
        <f t="array" ref="L425">IF(D425="","",D425-SUMPRODUCT(($B$1461:$B$1491=$J425)*1,D$1461:D$1491))</f>
        <v>1.1754048229400595</v>
      </c>
      <c r="M425" s="2" cm="1">
        <f t="array" ref="M425">IF(E425="","",E425-SUMPRODUCT(($B$1461:$B$1491=$J425)*1,E$1461:E$1491))</f>
        <v>1.1590505166904048</v>
      </c>
      <c r="N425" s="2" cm="1">
        <f t="array" ref="N425">IF(F425="","",F425-SUMPRODUCT(($B$1461:$B$1491=$J425)*1,F$1461:F$1491))</f>
        <v>1.1704259727919499</v>
      </c>
      <c r="O425" s="2" cm="1">
        <f t="array" ref="O425">IF(G425="","",G425-SUMPRODUCT(($B$1461:$B$1491=$J425)*1,G$1461:G$1491))</f>
        <v>1.1011171758439922</v>
      </c>
    </row>
    <row r="426" spans="1:15" x14ac:dyDescent="0.55000000000000004">
      <c r="A426" s="3">
        <v>14</v>
      </c>
      <c r="B426" s="3">
        <v>20</v>
      </c>
      <c r="C426" s="2">
        <f>IF(logVir!C426="","",LN(総労働時間!C426))</f>
        <v>13.314336860886469</v>
      </c>
      <c r="D426" s="2">
        <f>IF(logVir!D426="","",LN(総労働時間!D426))</f>
        <v>13.288788738833</v>
      </c>
      <c r="E426" s="2">
        <f>IF(logVir!E426="","",LN(総労働時間!E426))</f>
        <v>13.300102406669676</v>
      </c>
      <c r="F426" s="2">
        <f>IF(logVir!F426="","",LN(総労働時間!F426))</f>
        <v>13.249260851137208</v>
      </c>
      <c r="G426" s="2">
        <f>IF(logVir!G426="","",LN(総労働時間!G426))</f>
        <v>13.306825373135871</v>
      </c>
      <c r="I426" s="3">
        <v>14</v>
      </c>
      <c r="J426" s="3">
        <v>20</v>
      </c>
      <c r="K426" s="2" cm="1">
        <f t="array" ref="K426">IF(C426="","",C426-SUMPRODUCT(($B$1461:$B$1491=$J426)*1,C$1461:C$1491))</f>
        <v>1.2116315284528607</v>
      </c>
      <c r="L426" s="2" cm="1">
        <f t="array" ref="L426">IF(D426="","",D426-SUMPRODUCT(($B$1461:$B$1491=$J426)*1,D$1461:D$1491))</f>
        <v>1.2315565941351245</v>
      </c>
      <c r="M426" s="2" cm="1">
        <f t="array" ref="M426">IF(E426="","",E426-SUMPRODUCT(($B$1461:$B$1491=$J426)*1,E$1461:E$1491))</f>
        <v>1.2763372264287334</v>
      </c>
      <c r="N426" s="2" cm="1">
        <f t="array" ref="N426">IF(F426="","",F426-SUMPRODUCT(($B$1461:$B$1491=$J426)*1,F$1461:F$1491))</f>
        <v>1.3006763139371262</v>
      </c>
      <c r="O426" s="2" cm="1">
        <f t="array" ref="O426">IF(G426="","",G426-SUMPRODUCT(($B$1461:$B$1491=$J426)*1,G$1461:G$1491))</f>
        <v>1.2929265405337951</v>
      </c>
    </row>
    <row r="427" spans="1:15" x14ac:dyDescent="0.55000000000000004">
      <c r="A427" s="3">
        <v>14</v>
      </c>
      <c r="B427" s="3">
        <v>21</v>
      </c>
      <c r="C427" s="2">
        <f>IF(logVir!C427="","",LN(総労働時間!C427))</f>
        <v>13.06381200342982</v>
      </c>
      <c r="D427" s="2">
        <f>IF(logVir!D427="","",LN(総労働時間!D427))</f>
        <v>13.065260625778549</v>
      </c>
      <c r="E427" s="2">
        <f>IF(logVir!E427="","",LN(総労働時間!E427))</f>
        <v>13.069416051928535</v>
      </c>
      <c r="F427" s="2">
        <f>IF(logVir!F427="","",LN(総労働時間!F427))</f>
        <v>13.051030549993676</v>
      </c>
      <c r="G427" s="2">
        <f>IF(logVir!G427="","",LN(総労働時間!G427))</f>
        <v>13.057315913615415</v>
      </c>
      <c r="I427" s="3">
        <v>14</v>
      </c>
      <c r="J427" s="3">
        <v>21</v>
      </c>
      <c r="K427" s="2" cm="1">
        <f t="array" ref="K427">IF(C427="","",C427-SUMPRODUCT(($B$1461:$B$1491=$J427)*1,C$1461:C$1491))</f>
        <v>1.50275823434297</v>
      </c>
      <c r="L427" s="2" cm="1">
        <f t="array" ref="L427">IF(D427="","",D427-SUMPRODUCT(($B$1461:$B$1491=$J427)*1,D$1461:D$1491))</f>
        <v>1.4930674056126474</v>
      </c>
      <c r="M427" s="2" cm="1">
        <f t="array" ref="M427">IF(E427="","",E427-SUMPRODUCT(($B$1461:$B$1491=$J427)*1,E$1461:E$1491))</f>
        <v>1.5228219384234034</v>
      </c>
      <c r="N427" s="2" cm="1">
        <f t="array" ref="N427">IF(F427="","",F427-SUMPRODUCT(($B$1461:$B$1491=$J427)*1,F$1461:F$1491))</f>
        <v>1.5593182795146419</v>
      </c>
      <c r="O427" s="2" cm="1">
        <f t="array" ref="O427">IF(G427="","",G427-SUMPRODUCT(($B$1461:$B$1491=$J427)*1,G$1461:G$1491))</f>
        <v>1.5119467941697202</v>
      </c>
    </row>
    <row r="428" spans="1:15" x14ac:dyDescent="0.55000000000000004">
      <c r="A428" s="3">
        <v>14</v>
      </c>
      <c r="B428" s="3">
        <v>22</v>
      </c>
      <c r="C428" s="2">
        <f>IF(logVir!C428="","",LN(総労働時間!C428))</f>
        <v>12.816127912960726</v>
      </c>
      <c r="D428" s="2">
        <f>IF(logVir!D428="","",LN(総労働時間!D428))</f>
        <v>12.694224699061509</v>
      </c>
      <c r="E428" s="2">
        <f>IF(logVir!E428="","",LN(総労働時間!E428))</f>
        <v>12.688811062133388</v>
      </c>
      <c r="F428" s="2">
        <f>IF(logVir!F428="","",LN(総労働時間!F428))</f>
        <v>12.600010596362074</v>
      </c>
      <c r="G428" s="2">
        <f>IF(logVir!G428="","",LN(総労働時間!G428))</f>
        <v>12.679915176629642</v>
      </c>
      <c r="I428" s="3">
        <v>14</v>
      </c>
      <c r="J428" s="3">
        <v>22</v>
      </c>
      <c r="K428" s="2" cm="1">
        <f t="array" ref="K428">IF(C428="","",C428-SUMPRODUCT(($B$1461:$B$1491=$J428)*1,C$1461:C$1491))</f>
        <v>1.2064401163799641</v>
      </c>
      <c r="L428" s="2" cm="1">
        <f t="array" ref="L428">IF(D428="","",D428-SUMPRODUCT(($B$1461:$B$1491=$J428)*1,D$1461:D$1491))</f>
        <v>1.1266593781720609</v>
      </c>
      <c r="M428" s="2" cm="1">
        <f t="array" ref="M428">IF(E428="","",E428-SUMPRODUCT(($B$1461:$B$1491=$J428)*1,E$1461:E$1491))</f>
        <v>1.1547397850396788</v>
      </c>
      <c r="N428" s="2" cm="1">
        <f t="array" ref="N428">IF(F428="","",F428-SUMPRODUCT(($B$1461:$B$1491=$J428)*1,F$1461:F$1491))</f>
        <v>1.1996868631261215</v>
      </c>
      <c r="O428" s="2" cm="1">
        <f t="array" ref="O428">IF(G428="","",G428-SUMPRODUCT(($B$1461:$B$1491=$J428)*1,G$1461:G$1491))</f>
        <v>1.3004546313509113</v>
      </c>
    </row>
    <row r="429" spans="1:15" x14ac:dyDescent="0.55000000000000004">
      <c r="A429" s="3">
        <v>14</v>
      </c>
      <c r="B429" s="3">
        <v>23</v>
      </c>
      <c r="C429" s="2">
        <f>IF(logVir!C429="","",LN(総労働時間!C429))</f>
        <v>10.068481417910681</v>
      </c>
      <c r="D429" s="2">
        <f>IF(logVir!D429="","",LN(総労働時間!D429))</f>
        <v>10.021751708308322</v>
      </c>
      <c r="E429" s="2">
        <f>IF(logVir!E429="","",LN(総労働時間!E429))</f>
        <v>10.456380794396669</v>
      </c>
      <c r="F429" s="2">
        <f>IF(logVir!F429="","",LN(総労働時間!F429))</f>
        <v>10.624454984796108</v>
      </c>
      <c r="G429" s="2">
        <f>IF(logVir!G429="","",LN(総労働時間!G429))</f>
        <v>10.58459886617303</v>
      </c>
      <c r="I429" s="3">
        <v>14</v>
      </c>
      <c r="J429" s="3">
        <v>23</v>
      </c>
      <c r="K429" s="2" cm="1">
        <f t="array" ref="K429">IF(C429="","",C429-SUMPRODUCT(($B$1461:$B$1491=$J429)*1,C$1461:C$1491))</f>
        <v>1.3574530469265138</v>
      </c>
      <c r="L429" s="2" cm="1">
        <f t="array" ref="L429">IF(D429="","",D429-SUMPRODUCT(($B$1461:$B$1491=$J429)*1,D$1461:D$1491))</f>
        <v>1.3711132713705361</v>
      </c>
      <c r="M429" s="2" cm="1">
        <f t="array" ref="M429">IF(E429="","",E429-SUMPRODUCT(($B$1461:$B$1491=$J429)*1,E$1461:E$1491))</f>
        <v>1.6728936408341131</v>
      </c>
      <c r="N429" s="2" cm="1">
        <f t="array" ref="N429">IF(F429="","",F429-SUMPRODUCT(($B$1461:$B$1491=$J429)*1,F$1461:F$1491))</f>
        <v>1.8186215013265219</v>
      </c>
      <c r="O429" s="2" cm="1">
        <f t="array" ref="O429">IF(G429="","",G429-SUMPRODUCT(($B$1461:$B$1491=$J429)*1,G$1461:G$1491))</f>
        <v>1.6593178971092204</v>
      </c>
    </row>
    <row r="430" spans="1:15" x14ac:dyDescent="0.55000000000000004">
      <c r="A430" s="3">
        <v>14</v>
      </c>
      <c r="B430" s="3">
        <v>24</v>
      </c>
      <c r="C430" s="2">
        <f>IF(logVir!C430="","",LN(総労働時間!C430))</f>
        <v>12.356848840276351</v>
      </c>
      <c r="D430" s="2">
        <f>IF(logVir!D430="","",LN(総労働時間!D430))</f>
        <v>12.292390788768838</v>
      </c>
      <c r="E430" s="2">
        <f>IF(logVir!E430="","",LN(総労働時間!E430))</f>
        <v>12.493780542366245</v>
      </c>
      <c r="F430" s="2">
        <f>IF(logVir!F430="","",LN(総労働時間!F430))</f>
        <v>12.53442648992301</v>
      </c>
      <c r="G430" s="2">
        <f>IF(logVir!G430="","",LN(総労働時間!G430))</f>
        <v>12.516384982538455</v>
      </c>
      <c r="I430" s="3">
        <v>14</v>
      </c>
      <c r="J430" s="3">
        <v>24</v>
      </c>
      <c r="K430" s="2" cm="1">
        <f t="array" ref="K430">IF(C430="","",C430-SUMPRODUCT(($B$1461:$B$1491=$J430)*1,C$1461:C$1491))</f>
        <v>2.6176891555450172</v>
      </c>
      <c r="L430" s="2" cm="1">
        <f t="array" ref="L430">IF(D430="","",D430-SUMPRODUCT(($B$1461:$B$1491=$J430)*1,D$1461:D$1491))</f>
        <v>2.6440479412010838</v>
      </c>
      <c r="M430" s="2" cm="1">
        <f t="array" ref="M430">IF(E430="","",E430-SUMPRODUCT(($B$1461:$B$1491=$J430)*1,E$1461:E$1491))</f>
        <v>2.741536891219809</v>
      </c>
      <c r="N430" s="2" cm="1">
        <f t="array" ref="N430">IF(F430="","",F430-SUMPRODUCT(($B$1461:$B$1491=$J430)*1,F$1461:F$1491))</f>
        <v>2.7953575755947657</v>
      </c>
      <c r="O430" s="2" cm="1">
        <f t="array" ref="O430">IF(G430="","",G430-SUMPRODUCT(($B$1461:$B$1491=$J430)*1,G$1461:G$1491))</f>
        <v>2.6764565014772934</v>
      </c>
    </row>
    <row r="431" spans="1:15" x14ac:dyDescent="0.55000000000000004">
      <c r="A431" s="3">
        <v>14</v>
      </c>
      <c r="B431" s="3">
        <v>25</v>
      </c>
      <c r="C431" s="2">
        <f>IF(logVir!C431="","",LN(総労働時間!C431))</f>
        <v>11.760958586227993</v>
      </c>
      <c r="D431" s="2">
        <f>IF(logVir!D431="","",LN(総労働時間!D431))</f>
        <v>11.642928754086739</v>
      </c>
      <c r="E431" s="2">
        <f>IF(logVir!E431="","",LN(総労働時間!E431))</f>
        <v>11.708356028591485</v>
      </c>
      <c r="F431" s="2">
        <f>IF(logVir!F431="","",LN(総労働時間!F431))</f>
        <v>11.745392200245901</v>
      </c>
      <c r="G431" s="2">
        <f>IF(logVir!G431="","",LN(総労働時間!G431))</f>
        <v>11.632598117347895</v>
      </c>
      <c r="I431" s="3">
        <v>14</v>
      </c>
      <c r="J431" s="3">
        <v>25</v>
      </c>
      <c r="K431" s="2" cm="1">
        <f t="array" ref="K431">IF(C431="","",C431-SUMPRODUCT(($B$1461:$B$1491=$J431)*1,C$1461:C$1491))</f>
        <v>1.2490186435362922</v>
      </c>
      <c r="L431" s="2" cm="1">
        <f t="array" ref="L431">IF(D431="","",D431-SUMPRODUCT(($B$1461:$B$1491=$J431)*1,D$1461:D$1491))</f>
        <v>1.2293456359634352</v>
      </c>
      <c r="M431" s="2" cm="1">
        <f t="array" ref="M431">IF(E431="","",E431-SUMPRODUCT(($B$1461:$B$1491=$J431)*1,E$1461:E$1491))</f>
        <v>1.2789457549895129</v>
      </c>
      <c r="N431" s="2" cm="1">
        <f t="array" ref="N431">IF(F431="","",F431-SUMPRODUCT(($B$1461:$B$1491=$J431)*1,F$1461:F$1491))</f>
        <v>1.3043198440622508</v>
      </c>
      <c r="O431" s="2" cm="1">
        <f t="array" ref="O431">IF(G431="","",G431-SUMPRODUCT(($B$1461:$B$1491=$J431)*1,G$1461:G$1491))</f>
        <v>1.253259529705133</v>
      </c>
    </row>
    <row r="432" spans="1:15" x14ac:dyDescent="0.55000000000000004">
      <c r="A432" s="3">
        <v>14</v>
      </c>
      <c r="B432" s="3">
        <v>26</v>
      </c>
      <c r="C432" s="2">
        <f>IF(logVir!C432="","",LN(総労働時間!C432))</f>
        <v>11.946005621655717</v>
      </c>
      <c r="D432" s="2">
        <f>IF(logVir!D432="","",LN(総労働時間!D432))</f>
        <v>11.893339904245618</v>
      </c>
      <c r="E432" s="2">
        <f>IF(logVir!E432="","",LN(総労働時間!E432))</f>
        <v>12.026052693466683</v>
      </c>
      <c r="F432" s="2">
        <f>IF(logVir!F432="","",LN(総労働時間!F432))</f>
        <v>12.055204448295971</v>
      </c>
      <c r="G432" s="2">
        <f>IF(logVir!G432="","",LN(総労働時間!G432))</f>
        <v>12.072697396866115</v>
      </c>
      <c r="I432" s="3">
        <v>14</v>
      </c>
      <c r="J432" s="3">
        <v>26</v>
      </c>
      <c r="K432" s="2" cm="1">
        <f t="array" ref="K432">IF(C432="","",C432-SUMPRODUCT(($B$1461:$B$1491=$J432)*1,C$1461:C$1491))</f>
        <v>2.2643400531272366</v>
      </c>
      <c r="L432" s="2" cm="1">
        <f t="array" ref="L432">IF(D432="","",D432-SUMPRODUCT(($B$1461:$B$1491=$J432)*1,D$1461:D$1491))</f>
        <v>2.202746858826762</v>
      </c>
      <c r="M432" s="2" cm="1">
        <f t="array" ref="M432">IF(E432="","",E432-SUMPRODUCT(($B$1461:$B$1491=$J432)*1,E$1461:E$1491))</f>
        <v>2.1782451417896187</v>
      </c>
      <c r="N432" s="2" cm="1">
        <f t="array" ref="N432">IF(F432="","",F432-SUMPRODUCT(($B$1461:$B$1491=$J432)*1,F$1461:F$1491))</f>
        <v>2.1928536222819019</v>
      </c>
      <c r="O432" s="2" cm="1">
        <f t="array" ref="O432">IF(G432="","",G432-SUMPRODUCT(($B$1461:$B$1491=$J432)*1,G$1461:G$1491))</f>
        <v>2.200214395087384</v>
      </c>
    </row>
    <row r="433" spans="1:15" x14ac:dyDescent="0.55000000000000004">
      <c r="A433" s="3">
        <v>14</v>
      </c>
      <c r="B433" s="3">
        <v>27</v>
      </c>
      <c r="C433" s="2">
        <f>IF(logVir!C433="","",LN(総労働時間!C433))</f>
        <v>13.218238673783503</v>
      </c>
      <c r="D433" s="2">
        <f>IF(logVir!D433="","",LN(総労働時間!D433))</f>
        <v>13.350183192131363</v>
      </c>
      <c r="E433" s="2">
        <f>IF(logVir!E433="","",LN(総労働時間!E433))</f>
        <v>13.447967719634162</v>
      </c>
      <c r="F433" s="2">
        <f>IF(logVir!F433="","",LN(総労働時間!F433))</f>
        <v>13.4032942410542</v>
      </c>
      <c r="G433" s="2">
        <f>IF(logVir!G433="","",LN(総労働時間!G433))</f>
        <v>13.529067756765487</v>
      </c>
      <c r="I433" s="3">
        <v>14</v>
      </c>
      <c r="J433" s="3">
        <v>27</v>
      </c>
      <c r="K433" s="2" cm="1">
        <f t="array" ref="K433">IF(C433="","",C433-SUMPRODUCT(($B$1461:$B$1491=$J433)*1,C$1461:C$1491))</f>
        <v>1.6679381335298871</v>
      </c>
      <c r="L433" s="2" cm="1">
        <f t="array" ref="L433">IF(D433="","",D433-SUMPRODUCT(($B$1461:$B$1491=$J433)*1,D$1461:D$1491))</f>
        <v>1.6257259584556341</v>
      </c>
      <c r="M433" s="2" cm="1">
        <f t="array" ref="M433">IF(E433="","",E433-SUMPRODUCT(($B$1461:$B$1491=$J433)*1,E$1461:E$1491))</f>
        <v>1.6725252340007994</v>
      </c>
      <c r="N433" s="2" cm="1">
        <f t="array" ref="N433">IF(F433="","",F433-SUMPRODUCT(($B$1461:$B$1491=$J433)*1,F$1461:F$1491))</f>
        <v>1.6740049459580746</v>
      </c>
      <c r="O433" s="2" cm="1">
        <f t="array" ref="O433">IF(G433="","",G433-SUMPRODUCT(($B$1461:$B$1491=$J433)*1,G$1461:G$1491))</f>
        <v>1.6820151415211342</v>
      </c>
    </row>
    <row r="434" spans="1:15" x14ac:dyDescent="0.55000000000000004">
      <c r="A434" s="3">
        <v>14</v>
      </c>
      <c r="B434" s="3">
        <v>28</v>
      </c>
      <c r="C434" s="2">
        <f>IF(logVir!C434="","",LN(総労働時間!C434))</f>
        <v>12.303518734507742</v>
      </c>
      <c r="D434" s="2">
        <f>IF(logVir!D434="","",LN(総労働時間!D434))</f>
        <v>12.268017198578075</v>
      </c>
      <c r="E434" s="2">
        <f>IF(logVir!E434="","",LN(総労働時間!E434))</f>
        <v>12.300037965954008</v>
      </c>
      <c r="F434" s="2">
        <f>IF(logVir!F434="","",LN(総労働時間!F434))</f>
        <v>12.354877609568735</v>
      </c>
      <c r="G434" s="2">
        <f>IF(logVir!G434="","",LN(総労働時間!G434))</f>
        <v>12.371580540028543</v>
      </c>
      <c r="I434" s="3">
        <v>14</v>
      </c>
      <c r="J434" s="3">
        <v>28</v>
      </c>
      <c r="K434" s="2" cm="1">
        <f t="array" ref="K434">IF(C434="","",C434-SUMPRODUCT(($B$1461:$B$1491=$J434)*1,C$1461:C$1491))</f>
        <v>1.1471811867865789</v>
      </c>
      <c r="L434" s="2" cm="1">
        <f t="array" ref="L434">IF(D434="","",D434-SUMPRODUCT(($B$1461:$B$1491=$J434)*1,D$1461:D$1491))</f>
        <v>1.1148158825629402</v>
      </c>
      <c r="M434" s="2" cm="1">
        <f t="array" ref="M434">IF(E434="","",E434-SUMPRODUCT(($B$1461:$B$1491=$J434)*1,E$1461:E$1491))</f>
        <v>1.1098073285532752</v>
      </c>
      <c r="N434" s="2" cm="1">
        <f t="array" ref="N434">IF(F434="","",F434-SUMPRODUCT(($B$1461:$B$1491=$J434)*1,F$1461:F$1491))</f>
        <v>1.174955309095278</v>
      </c>
      <c r="O434" s="2" cm="1">
        <f t="array" ref="O434">IF(G434="","",G434-SUMPRODUCT(($B$1461:$B$1491=$J434)*1,G$1461:G$1491))</f>
        <v>1.1799891660367336</v>
      </c>
    </row>
    <row r="435" spans="1:15" x14ac:dyDescent="0.55000000000000004">
      <c r="A435" s="3">
        <v>14</v>
      </c>
      <c r="B435" s="3">
        <v>29</v>
      </c>
      <c r="C435" s="2">
        <f>IF(logVir!C435="","",LN(総労働時間!C435))</f>
        <v>12.179955459127735</v>
      </c>
      <c r="D435" s="2">
        <f>IF(logVir!D435="","",LN(総労働時間!D435))</f>
        <v>12.208486052569981</v>
      </c>
      <c r="E435" s="2">
        <f>IF(logVir!E435="","",LN(総労働時間!E435))</f>
        <v>12.275278882114018</v>
      </c>
      <c r="F435" s="2">
        <f>IF(logVir!F435="","",LN(総労働時間!F435))</f>
        <v>12.199727918763434</v>
      </c>
      <c r="G435" s="2">
        <f>IF(logVir!G435="","",LN(総労働時間!G435))</f>
        <v>12.167262221557438</v>
      </c>
      <c r="I435" s="3">
        <v>14</v>
      </c>
      <c r="J435" s="3">
        <v>29</v>
      </c>
      <c r="K435" s="2" cm="1">
        <f t="array" ref="K435">IF(C435="","",C435-SUMPRODUCT(($B$1461:$B$1491=$J435)*1,C$1461:C$1491))</f>
        <v>1.0515317933775403</v>
      </c>
      <c r="L435" s="2" cm="1">
        <f t="array" ref="L435">IF(D435="","",D435-SUMPRODUCT(($B$1461:$B$1491=$J435)*1,D$1461:D$1491))</f>
        <v>1.0691707880307231</v>
      </c>
      <c r="M435" s="2" cm="1">
        <f t="array" ref="M435">IF(E435="","",E435-SUMPRODUCT(($B$1461:$B$1491=$J435)*1,E$1461:E$1491))</f>
        <v>1.1252892299989394</v>
      </c>
      <c r="N435" s="2" cm="1">
        <f t="array" ref="N435">IF(F435="","",F435-SUMPRODUCT(($B$1461:$B$1491=$J435)*1,F$1461:F$1491))</f>
        <v>1.0733456864121038</v>
      </c>
      <c r="O435" s="2" cm="1">
        <f t="array" ref="O435">IF(G435="","",G435-SUMPRODUCT(($B$1461:$B$1491=$J435)*1,G$1461:G$1491))</f>
        <v>0.94761609435152394</v>
      </c>
    </row>
    <row r="436" spans="1:15" x14ac:dyDescent="0.55000000000000004">
      <c r="A436" s="3">
        <v>14</v>
      </c>
      <c r="B436" s="3">
        <v>30</v>
      </c>
      <c r="C436" s="2">
        <f>IF(logVir!C436="","",LN(総労働時間!C436))</f>
        <v>13.17883288256637</v>
      </c>
      <c r="D436" s="2">
        <f>IF(logVir!D436="","",LN(総労働時間!D436))</f>
        <v>13.3758711470648</v>
      </c>
      <c r="E436" s="2">
        <f>IF(logVir!E436="","",LN(総労働時間!E436))</f>
        <v>13.582569749328128</v>
      </c>
      <c r="F436" s="2">
        <f>IF(logVir!F436="","",LN(総労働時間!F436))</f>
        <v>13.49131985839171</v>
      </c>
      <c r="G436" s="2">
        <f>IF(logVir!G436="","",LN(総労働時間!G436))</f>
        <v>13.632195746016746</v>
      </c>
      <c r="I436" s="3">
        <v>14</v>
      </c>
      <c r="J436" s="3">
        <v>30</v>
      </c>
      <c r="K436" s="2" cm="1">
        <f t="array" ref="K436">IF(C436="","",C436-SUMPRODUCT(($B$1461:$B$1491=$J436)*1,C$1461:C$1491))</f>
        <v>1.0652957336060211</v>
      </c>
      <c r="L436" s="2" cm="1">
        <f t="array" ref="L436">IF(D436="","",D436-SUMPRODUCT(($B$1461:$B$1491=$J436)*1,D$1461:D$1491))</f>
        <v>1.1174364689357876</v>
      </c>
      <c r="M436" s="2" cm="1">
        <f t="array" ref="M436">IF(E436="","",E436-SUMPRODUCT(($B$1461:$B$1491=$J436)*1,E$1461:E$1491))</f>
        <v>1.264798248701192</v>
      </c>
      <c r="N436" s="2" cm="1">
        <f t="array" ref="N436">IF(F436="","",F436-SUMPRODUCT(($B$1461:$B$1491=$J436)*1,F$1461:F$1491))</f>
        <v>1.2046221030288127</v>
      </c>
      <c r="O436" s="2" cm="1">
        <f t="array" ref="O436">IF(G436="","",G436-SUMPRODUCT(($B$1461:$B$1491=$J436)*1,G$1461:G$1491))</f>
        <v>1.2278674834373184</v>
      </c>
    </row>
    <row r="437" spans="1:15" x14ac:dyDescent="0.55000000000000004">
      <c r="A437" s="3">
        <v>14</v>
      </c>
      <c r="B437" s="3">
        <v>31</v>
      </c>
      <c r="C437" s="2">
        <f>IF(logVir!C437="","",LN(総労働時間!C437))</f>
        <v>13.067926898069601</v>
      </c>
      <c r="D437" s="2">
        <f>IF(logVir!D437="","",LN(総労働時間!D437))</f>
        <v>13.014046995880854</v>
      </c>
      <c r="E437" s="2">
        <f>IF(logVir!E437="","",LN(総労働時間!E437))</f>
        <v>13.009185909451981</v>
      </c>
      <c r="F437" s="2">
        <f>IF(logVir!F437="","",LN(総労働時間!F437))</f>
        <v>12.917703901504259</v>
      </c>
      <c r="G437" s="2">
        <f>IF(logVir!G437="","",LN(総労働時間!G437))</f>
        <v>12.936355945389634</v>
      </c>
      <c r="I437" s="3">
        <v>14</v>
      </c>
      <c r="J437" s="3">
        <v>31</v>
      </c>
      <c r="K437" s="2" cm="1">
        <f t="array" ref="K437">IF(C437="","",C437-SUMPRODUCT(($B$1461:$B$1491=$J437)*1,C$1461:C$1491))</f>
        <v>1.284668097568602</v>
      </c>
      <c r="L437" s="2" cm="1">
        <f t="array" ref="L437">IF(D437="","",D437-SUMPRODUCT(($B$1461:$B$1491=$J437)*1,D$1461:D$1491))</f>
        <v>1.324901474473279</v>
      </c>
      <c r="M437" s="2" cm="1">
        <f t="array" ref="M437">IF(E437="","",E437-SUMPRODUCT(($B$1461:$B$1491=$J437)*1,E$1461:E$1491))</f>
        <v>1.3507319244459453</v>
      </c>
      <c r="N437" s="2" cm="1">
        <f t="array" ref="N437">IF(F437="","",F437-SUMPRODUCT(($B$1461:$B$1491=$J437)*1,F$1461:F$1491))</f>
        <v>1.3360245813304505</v>
      </c>
      <c r="O437" s="2" cm="1">
        <f t="array" ref="O437">IF(G437="","",G437-SUMPRODUCT(($B$1461:$B$1491=$J437)*1,G$1461:G$1491))</f>
        <v>1.3336225661489909</v>
      </c>
    </row>
    <row r="438" spans="1:15" x14ac:dyDescent="0.55000000000000004">
      <c r="A438" s="3">
        <v>15</v>
      </c>
      <c r="B438" s="3">
        <v>1</v>
      </c>
      <c r="C438" s="2">
        <f>IF(logVir!C438="","",LN(総労働時間!C438))</f>
        <v>11.87660000858828</v>
      </c>
      <c r="D438" s="2">
        <f>IF(logVir!D438="","",LN(総労働時間!D438))</f>
        <v>11.768922598555566</v>
      </c>
      <c r="E438" s="2">
        <f>IF(logVir!E438="","",LN(総労働時間!E438))</f>
        <v>11.632282583760192</v>
      </c>
      <c r="F438" s="2">
        <f>IF(logVir!F438="","",LN(総労働時間!F438))</f>
        <v>11.591831062862834</v>
      </c>
      <c r="G438" s="2">
        <f>IF(logVir!G438="","",LN(総労働時間!G438))</f>
        <v>11.49844081906194</v>
      </c>
      <c r="I438" s="3">
        <v>15</v>
      </c>
      <c r="J438" s="3">
        <v>1</v>
      </c>
      <c r="K438" s="2" cm="1">
        <f t="array" ref="K438">IF(C438="","",C438-SUMPRODUCT(($B$1461:$B$1491=$J438)*1,C$1461:C$1491))</f>
        <v>0.50708891043991855</v>
      </c>
      <c r="L438" s="2" cm="1">
        <f t="array" ref="L438">IF(D438="","",D438-SUMPRODUCT(($B$1461:$B$1491=$J438)*1,D$1461:D$1491))</f>
        <v>0.52122566214741184</v>
      </c>
      <c r="M438" s="2" cm="1">
        <f t="array" ref="M438">IF(E438="","",E438-SUMPRODUCT(($B$1461:$B$1491=$J438)*1,E$1461:E$1491))</f>
        <v>0.45629755111635717</v>
      </c>
      <c r="N438" s="2" cm="1">
        <f t="array" ref="N438">IF(F438="","",F438-SUMPRODUCT(($B$1461:$B$1491=$J438)*1,F$1461:F$1491))</f>
        <v>0.48001748419276602</v>
      </c>
      <c r="O438" s="2" cm="1">
        <f t="array" ref="O438">IF(G438="","",G438-SUMPRODUCT(($B$1461:$B$1491=$J438)*1,G$1461:G$1491))</f>
        <v>0.46408767485737101</v>
      </c>
    </row>
    <row r="439" spans="1:15" x14ac:dyDescent="0.55000000000000004">
      <c r="A439" s="3">
        <v>15</v>
      </c>
      <c r="B439" s="3">
        <v>2</v>
      </c>
      <c r="C439" s="2">
        <f>IF(logVir!C439="","",LN(総労働時間!C439))</f>
        <v>8.8300554319769677</v>
      </c>
      <c r="D439" s="2">
        <f>IF(logVir!D439="","",LN(総労働時間!D439))</f>
        <v>9.0010349964657301</v>
      </c>
      <c r="E439" s="2">
        <f>IF(logVir!E439="","",LN(総労働時間!E439))</f>
        <v>8.5856297248599702</v>
      </c>
      <c r="F439" s="2">
        <f>IF(logVir!F439="","",LN(総労働時間!F439))</f>
        <v>8.4466920683131512</v>
      </c>
      <c r="G439" s="2">
        <f>IF(logVir!G439="","",LN(総労働時間!G439))</f>
        <v>8.5873495260628072</v>
      </c>
      <c r="I439" s="3">
        <v>15</v>
      </c>
      <c r="J439" s="3">
        <v>2</v>
      </c>
      <c r="K439" s="2" cm="1">
        <f t="array" ref="K439">IF(C439="","",C439-SUMPRODUCT(($B$1461:$B$1491=$J439)*1,C$1461:C$1491))</f>
        <v>1.6019942981554447</v>
      </c>
      <c r="L439" s="2" cm="1">
        <f t="array" ref="L439">IF(D439="","",D439-SUMPRODUCT(($B$1461:$B$1491=$J439)*1,D$1461:D$1491))</f>
        <v>1.6671020234655689</v>
      </c>
      <c r="M439" s="2" cm="1">
        <f t="array" ref="M439">IF(E439="","",E439-SUMPRODUCT(($B$1461:$B$1491=$J439)*1,E$1461:E$1491))</f>
        <v>1.5763375550448071</v>
      </c>
      <c r="N439" s="2" cm="1">
        <f t="array" ref="N439">IF(F439="","",F439-SUMPRODUCT(($B$1461:$B$1491=$J439)*1,F$1461:F$1491))</f>
        <v>1.4604998543185062</v>
      </c>
      <c r="O439" s="2" cm="1">
        <f t="array" ref="O439">IF(G439="","",G439-SUMPRODUCT(($B$1461:$B$1491=$J439)*1,G$1461:G$1491))</f>
        <v>1.5957262191340487</v>
      </c>
    </row>
    <row r="440" spans="1:15" x14ac:dyDescent="0.55000000000000004">
      <c r="A440" s="3">
        <v>15</v>
      </c>
      <c r="B440" s="3">
        <v>3</v>
      </c>
      <c r="C440" s="2">
        <f>IF(logVir!C440="","",LN(総労働時間!C440))</f>
        <v>11.263650821291039</v>
      </c>
      <c r="D440" s="2">
        <f>IF(logVir!D440="","",LN(総労働時間!D440))</f>
        <v>11.300516240917357</v>
      </c>
      <c r="E440" s="2">
        <f>IF(logVir!E440="","",LN(総労働時間!E440))</f>
        <v>11.290662955998663</v>
      </c>
      <c r="F440" s="2">
        <f>IF(logVir!F440="","",LN(総労働時間!F440))</f>
        <v>11.211219291561912</v>
      </c>
      <c r="G440" s="2">
        <f>IF(logVir!G440="","",LN(総労働時間!G440))</f>
        <v>11.253850972813753</v>
      </c>
      <c r="I440" s="3">
        <v>15</v>
      </c>
      <c r="J440" s="3">
        <v>3</v>
      </c>
      <c r="K440" s="2" cm="1">
        <f t="array" ref="K440">IF(C440="","",C440-SUMPRODUCT(($B$1461:$B$1491=$J440)*1,C$1461:C$1491))</f>
        <v>0.47796861945523261</v>
      </c>
      <c r="L440" s="2" cm="1">
        <f t="array" ref="L440">IF(D440="","",D440-SUMPRODUCT(($B$1461:$B$1491=$J440)*1,D$1461:D$1491))</f>
        <v>0.53982558349212262</v>
      </c>
      <c r="M440" s="2" cm="1">
        <f t="array" ref="M440">IF(E440="","",E440-SUMPRODUCT(($B$1461:$B$1491=$J440)*1,E$1461:E$1491))</f>
        <v>0.51986264121923043</v>
      </c>
      <c r="N440" s="2" cm="1">
        <f t="array" ref="N440">IF(F440="","",F440-SUMPRODUCT(($B$1461:$B$1491=$J440)*1,F$1461:F$1491))</f>
        <v>0.51999056189762349</v>
      </c>
      <c r="O440" s="2" cm="1">
        <f t="array" ref="O440">IF(G440="","",G440-SUMPRODUCT(($B$1461:$B$1491=$J440)*1,G$1461:G$1491))</f>
        <v>0.53347776130139124</v>
      </c>
    </row>
    <row r="441" spans="1:15" x14ac:dyDescent="0.55000000000000004">
      <c r="A441" s="3">
        <v>15</v>
      </c>
      <c r="B441" s="3">
        <v>4</v>
      </c>
      <c r="C441" s="2">
        <f>IF(logVir!C441="","",LN(総労働時間!C441))</f>
        <v>10.224231651527415</v>
      </c>
      <c r="D441" s="2">
        <f>IF(logVir!D441="","",LN(総労働時間!D441))</f>
        <v>10.069280245097524</v>
      </c>
      <c r="E441" s="2">
        <f>IF(logVir!E441="","",LN(総労働時間!E441))</f>
        <v>9.9132231445680219</v>
      </c>
      <c r="F441" s="2">
        <f>IF(logVir!F441="","",LN(総労働時間!F441))</f>
        <v>9.7239906706591217</v>
      </c>
      <c r="G441" s="2">
        <f>IF(logVir!G441="","",LN(総労働時間!G441))</f>
        <v>9.7263704929095685</v>
      </c>
      <c r="I441" s="3">
        <v>15</v>
      </c>
      <c r="J441" s="3">
        <v>4</v>
      </c>
      <c r="K441" s="2" cm="1">
        <f t="array" ref="K441">IF(C441="","",C441-SUMPRODUCT(($B$1461:$B$1491=$J441)*1,C$1461:C$1491))</f>
        <v>0.65035719991745466</v>
      </c>
      <c r="L441" s="2" cm="1">
        <f t="array" ref="L441">IF(D441="","",D441-SUMPRODUCT(($B$1461:$B$1491=$J441)*1,D$1461:D$1491))</f>
        <v>0.66695690033628807</v>
      </c>
      <c r="M441" s="2" cm="1">
        <f t="array" ref="M441">IF(E441="","",E441-SUMPRODUCT(($B$1461:$B$1491=$J441)*1,E$1461:E$1491))</f>
        <v>0.57959657600318693</v>
      </c>
      <c r="N441" s="2" cm="1">
        <f t="array" ref="N441">IF(F441="","",F441-SUMPRODUCT(($B$1461:$B$1491=$J441)*1,F$1461:F$1491))</f>
        <v>0.53880541091330691</v>
      </c>
      <c r="O441" s="2" cm="1">
        <f t="array" ref="O441">IF(G441="","",G441-SUMPRODUCT(($B$1461:$B$1491=$J441)*1,G$1461:G$1491))</f>
        <v>0.49950435480270095</v>
      </c>
    </row>
    <row r="442" spans="1:15" x14ac:dyDescent="0.55000000000000004">
      <c r="A442" s="3">
        <v>15</v>
      </c>
      <c r="B442" s="3">
        <v>5</v>
      </c>
      <c r="C442" s="2">
        <f>IF(logVir!C442="","",LN(総労働時間!C442))</f>
        <v>9.2325828500950529</v>
      </c>
      <c r="D442" s="2">
        <f>IF(logVir!D442="","",LN(総労働時間!D442))</f>
        <v>9.2298789571051501</v>
      </c>
      <c r="E442" s="2">
        <f>IF(logVir!E442="","",LN(総労働時間!E442))</f>
        <v>9.1464171984305693</v>
      </c>
      <c r="F442" s="2">
        <f>IF(logVir!F442="","",LN(総労働時間!F442))</f>
        <v>9.0895657273430714</v>
      </c>
      <c r="G442" s="2">
        <f>IF(logVir!G442="","",LN(総労働時間!G442))</f>
        <v>9.1627072380291281</v>
      </c>
      <c r="I442" s="3">
        <v>15</v>
      </c>
      <c r="J442" s="3">
        <v>5</v>
      </c>
      <c r="K442" s="2" cm="1">
        <f t="array" ref="K442">IF(C442="","",C442-SUMPRODUCT(($B$1461:$B$1491=$J442)*1,C$1461:C$1491))</f>
        <v>0.41108402106294761</v>
      </c>
      <c r="L442" s="2" cm="1">
        <f t="array" ref="L442">IF(D442="","",D442-SUMPRODUCT(($B$1461:$B$1491=$J442)*1,D$1461:D$1491))</f>
        <v>0.4616444405517619</v>
      </c>
      <c r="M442" s="2" cm="1">
        <f t="array" ref="M442">IF(E442="","",E442-SUMPRODUCT(($B$1461:$B$1491=$J442)*1,E$1461:E$1491))</f>
        <v>0.34459115582817113</v>
      </c>
      <c r="N442" s="2" cm="1">
        <f t="array" ref="N442">IF(F442="","",F442-SUMPRODUCT(($B$1461:$B$1491=$J442)*1,F$1461:F$1491))</f>
        <v>0.35726573174028786</v>
      </c>
      <c r="O442" s="2" cm="1">
        <f t="array" ref="O442">IF(G442="","",G442-SUMPRODUCT(($B$1461:$B$1491=$J442)*1,G$1461:G$1491))</f>
        <v>0.38248764410010772</v>
      </c>
    </row>
    <row r="443" spans="1:15" x14ac:dyDescent="0.55000000000000004">
      <c r="A443" s="3">
        <v>15</v>
      </c>
      <c r="B443" s="3">
        <v>6</v>
      </c>
      <c r="C443" s="2">
        <f>IF(logVir!C443="","",LN(総労働時間!C443))</f>
        <v>9.7155711194325445</v>
      </c>
      <c r="D443" s="2">
        <f>IF(logVir!D443="","",LN(総労働時間!D443))</f>
        <v>9.6618517941981157</v>
      </c>
      <c r="E443" s="2">
        <f>IF(logVir!E443="","",LN(総労働時間!E443))</f>
        <v>9.681383478306957</v>
      </c>
      <c r="F443" s="2">
        <f>IF(logVir!F443="","",LN(総労働時間!F443))</f>
        <v>9.7013306940377397</v>
      </c>
      <c r="G443" s="2">
        <f>IF(logVir!G443="","",LN(総労働時間!G443))</f>
        <v>9.8088476115289822</v>
      </c>
      <c r="I443" s="3">
        <v>15</v>
      </c>
      <c r="J443" s="3">
        <v>6</v>
      </c>
      <c r="K443" s="2" cm="1">
        <f t="array" ref="K443">IF(C443="","",C443-SUMPRODUCT(($B$1461:$B$1491=$J443)*1,C$1461:C$1491))</f>
        <v>0.41860090581368503</v>
      </c>
      <c r="L443" s="2" cm="1">
        <f t="array" ref="L443">IF(D443="","",D443-SUMPRODUCT(($B$1461:$B$1491=$J443)*1,D$1461:D$1491))</f>
        <v>0.35399527780335838</v>
      </c>
      <c r="M443" s="2" cm="1">
        <f t="array" ref="M443">IF(E443="","",E443-SUMPRODUCT(($B$1461:$B$1491=$J443)*1,E$1461:E$1491))</f>
        <v>0.34980425904281276</v>
      </c>
      <c r="N443" s="2" cm="1">
        <f t="array" ref="N443">IF(F443="","",F443-SUMPRODUCT(($B$1461:$B$1491=$J443)*1,F$1461:F$1491))</f>
        <v>0.37189608509717154</v>
      </c>
      <c r="O443" s="2" cm="1">
        <f t="array" ref="O443">IF(G443="","",G443-SUMPRODUCT(($B$1461:$B$1491=$J443)*1,G$1461:G$1491))</f>
        <v>0.44135251041341128</v>
      </c>
    </row>
    <row r="444" spans="1:15" x14ac:dyDescent="0.55000000000000004">
      <c r="A444" s="3">
        <v>15</v>
      </c>
      <c r="B444" s="3">
        <v>7</v>
      </c>
      <c r="C444" s="2">
        <f>IF(logVir!C444="","",LN(総労働時間!C444))</f>
        <v>9.3773409136210013</v>
      </c>
      <c r="D444" s="2">
        <f>IF(logVir!D444="","",LN(総労働時間!D444))</f>
        <v>9.3286282284842308</v>
      </c>
      <c r="E444" s="2">
        <f>IF(logVir!E444="","",LN(総労働時間!E444))</f>
        <v>9.2368240638207304</v>
      </c>
      <c r="F444" s="2">
        <f>IF(logVir!F444="","",LN(総労働時間!F444))</f>
        <v>9.2334870540064333</v>
      </c>
      <c r="G444" s="2">
        <f>IF(logVir!G444="","",LN(総労働時間!G444))</f>
        <v>9.3003906946822514</v>
      </c>
      <c r="I444" s="3">
        <v>15</v>
      </c>
      <c r="J444" s="3">
        <v>7</v>
      </c>
      <c r="K444" s="2" cm="1">
        <f t="array" ref="K444">IF(C444="","",C444-SUMPRODUCT(($B$1461:$B$1491=$J444)*1,C$1461:C$1491))</f>
        <v>0.15118928238440787</v>
      </c>
      <c r="L444" s="2" cm="1">
        <f t="array" ref="L444">IF(D444="","",D444-SUMPRODUCT(($B$1461:$B$1491=$J444)*1,D$1461:D$1491))</f>
        <v>0.13110264134905414</v>
      </c>
      <c r="M444" s="2" cm="1">
        <f t="array" ref="M444">IF(E444="","",E444-SUMPRODUCT(($B$1461:$B$1491=$J444)*1,E$1461:E$1491))</f>
        <v>0.10189970413658678</v>
      </c>
      <c r="N444" s="2" cm="1">
        <f t="array" ref="N444">IF(F444="","",F444-SUMPRODUCT(($B$1461:$B$1491=$J444)*1,F$1461:F$1491))</f>
        <v>0.15985310911119477</v>
      </c>
      <c r="O444" s="2" cm="1">
        <f t="array" ref="O444">IF(G444="","",G444-SUMPRODUCT(($B$1461:$B$1491=$J444)*1,G$1461:G$1491))</f>
        <v>0.19450047955698579</v>
      </c>
    </row>
    <row r="445" spans="1:15" x14ac:dyDescent="0.55000000000000004">
      <c r="A445" s="3">
        <v>15</v>
      </c>
      <c r="B445" s="3">
        <v>8</v>
      </c>
      <c r="C445" s="2">
        <f>IF(logVir!C445="","",LN(総労働時間!C445))</f>
        <v>9.7881256665537411</v>
      </c>
      <c r="D445" s="2">
        <f>IF(logVir!D445="","",LN(総労働時間!D445))</f>
        <v>9.8951520940282371</v>
      </c>
      <c r="E445" s="2">
        <f>IF(logVir!E445="","",LN(総労働時間!E445))</f>
        <v>9.7880163760602752</v>
      </c>
      <c r="F445" s="2">
        <f>IF(logVir!F445="","",LN(総労働時間!F445))</f>
        <v>9.7413722090583175</v>
      </c>
      <c r="G445" s="2">
        <f>IF(logVir!G445="","",LN(総労働時間!G445))</f>
        <v>9.8741288015326756</v>
      </c>
      <c r="I445" s="3">
        <v>15</v>
      </c>
      <c r="J445" s="3">
        <v>8</v>
      </c>
      <c r="K445" s="2" cm="1">
        <f t="array" ref="K445">IF(C445="","",C445-SUMPRODUCT(($B$1461:$B$1491=$J445)*1,C$1461:C$1491))</f>
        <v>0.58819182487528288</v>
      </c>
      <c r="L445" s="2" cm="1">
        <f t="array" ref="L445">IF(D445="","",D445-SUMPRODUCT(($B$1461:$B$1491=$J445)*1,D$1461:D$1491))</f>
        <v>0.60725429079782778</v>
      </c>
      <c r="M445" s="2" cm="1">
        <f t="array" ref="M445">IF(E445="","",E445-SUMPRODUCT(($B$1461:$B$1491=$J445)*1,E$1461:E$1491))</f>
        <v>0.49633701763938909</v>
      </c>
      <c r="N445" s="2" cm="1">
        <f t="array" ref="N445">IF(F445="","",F445-SUMPRODUCT(($B$1461:$B$1491=$J445)*1,F$1461:F$1491))</f>
        <v>0.46417441950963045</v>
      </c>
      <c r="O445" s="2" cm="1">
        <f t="array" ref="O445">IF(G445="","",G445-SUMPRODUCT(($B$1461:$B$1491=$J445)*1,G$1461:G$1491))</f>
        <v>0.54646815285937222</v>
      </c>
    </row>
    <row r="446" spans="1:15" x14ac:dyDescent="0.55000000000000004">
      <c r="A446" s="3">
        <v>15</v>
      </c>
      <c r="B446" s="3">
        <v>9</v>
      </c>
      <c r="C446" s="2">
        <f>IF(logVir!C446="","",LN(総労働時間!C446))</f>
        <v>11.022776576862523</v>
      </c>
      <c r="D446" s="2">
        <f>IF(logVir!D446="","",LN(総労働時間!D446))</f>
        <v>11.07239960736274</v>
      </c>
      <c r="E446" s="2">
        <f>IF(logVir!E446="","",LN(総労働時間!E446))</f>
        <v>11.050514714836746</v>
      </c>
      <c r="F446" s="2">
        <f>IF(logVir!F446="","",LN(総労働時間!F446))</f>
        <v>10.931828304218943</v>
      </c>
      <c r="G446" s="2">
        <f>IF(logVir!G446="","",LN(総労働時間!G446))</f>
        <v>11.037946062939856</v>
      </c>
      <c r="I446" s="3">
        <v>15</v>
      </c>
      <c r="J446" s="3">
        <v>9</v>
      </c>
      <c r="K446" s="2" cm="1">
        <f t="array" ref="K446">IF(C446="","",C446-SUMPRODUCT(($B$1461:$B$1491=$J446)*1,C$1461:C$1491))</f>
        <v>1.0535947896918891</v>
      </c>
      <c r="L446" s="2" cm="1">
        <f t="array" ref="L446">IF(D446="","",D446-SUMPRODUCT(($B$1461:$B$1491=$J446)*1,D$1461:D$1491))</f>
        <v>1.1481132076957969</v>
      </c>
      <c r="M446" s="2" cm="1">
        <f t="array" ref="M446">IF(E446="","",E446-SUMPRODUCT(($B$1461:$B$1491=$J446)*1,E$1461:E$1491))</f>
        <v>1.0469839235588534</v>
      </c>
      <c r="N446" s="2" cm="1">
        <f t="array" ref="N446">IF(F446="","",F446-SUMPRODUCT(($B$1461:$B$1491=$J446)*1,F$1461:F$1491))</f>
        <v>1.0344614541823436</v>
      </c>
      <c r="O446" s="2" cm="1">
        <f t="array" ref="O446">IF(G446="","",G446-SUMPRODUCT(($B$1461:$B$1491=$J446)*1,G$1461:G$1491))</f>
        <v>1.0955078838048955</v>
      </c>
    </row>
    <row r="447" spans="1:15" x14ac:dyDescent="0.55000000000000004">
      <c r="A447" s="3">
        <v>15</v>
      </c>
      <c r="B447" s="3">
        <v>10</v>
      </c>
      <c r="C447" s="2">
        <f>IF(logVir!C447="","",LN(総労働時間!C447))</f>
        <v>11.189152630927898</v>
      </c>
      <c r="D447" s="2">
        <f>IF(logVir!D447="","",LN(総労働時間!D447))</f>
        <v>11.197980953138359</v>
      </c>
      <c r="E447" s="2">
        <f>IF(logVir!E447="","",LN(総労働時間!E447))</f>
        <v>11.176896337083143</v>
      </c>
      <c r="F447" s="2">
        <f>IF(logVir!F447="","",LN(総労働時間!F447))</f>
        <v>11.114460406005064</v>
      </c>
      <c r="G447" s="2">
        <f>IF(logVir!G447="","",LN(総労働時間!G447))</f>
        <v>11.239184556450715</v>
      </c>
      <c r="I447" s="3">
        <v>15</v>
      </c>
      <c r="J447" s="3">
        <v>10</v>
      </c>
      <c r="K447" s="2" cm="1">
        <f t="array" ref="K447">IF(C447="","",C447-SUMPRODUCT(($B$1461:$B$1491=$J447)*1,C$1461:C$1491))</f>
        <v>0.71915940196239347</v>
      </c>
      <c r="L447" s="2" cm="1">
        <f t="array" ref="L447">IF(D447="","",D447-SUMPRODUCT(($B$1461:$B$1491=$J447)*1,D$1461:D$1491))</f>
        <v>0.70988161231217539</v>
      </c>
      <c r="M447" s="2" cm="1">
        <f t="array" ref="M447">IF(E447="","",E447-SUMPRODUCT(($B$1461:$B$1491=$J447)*1,E$1461:E$1491))</f>
        <v>0.64910361815476314</v>
      </c>
      <c r="N447" s="2" cm="1">
        <f t="array" ref="N447">IF(F447="","",F447-SUMPRODUCT(($B$1461:$B$1491=$J447)*1,F$1461:F$1491))</f>
        <v>0.65074799870777689</v>
      </c>
      <c r="O447" s="2" cm="1">
        <f t="array" ref="O447">IF(G447="","",G447-SUMPRODUCT(($B$1461:$B$1491=$J447)*1,G$1461:G$1491))</f>
        <v>0.70537042608738432</v>
      </c>
    </row>
    <row r="448" spans="1:15" x14ac:dyDescent="0.55000000000000004">
      <c r="A448" s="3">
        <v>15</v>
      </c>
      <c r="B448" s="3">
        <v>11</v>
      </c>
      <c r="C448" s="2">
        <f>IF(logVir!C448="","",LN(総労働時間!C448))</f>
        <v>10.572925453427469</v>
      </c>
      <c r="D448" s="2">
        <f>IF(logVir!D448="","",LN(総労働時間!D448))</f>
        <v>10.407238129218968</v>
      </c>
      <c r="E448" s="2">
        <f>IF(logVir!E448="","",LN(総労働時間!E448))</f>
        <v>10.327620459023025</v>
      </c>
      <c r="F448" s="2">
        <f>IF(logVir!F448="","",LN(総労働時間!F448))</f>
        <v>10.310259630825385</v>
      </c>
      <c r="G448" s="2">
        <f>IF(logVir!G448="","",LN(総労働時間!G448))</f>
        <v>10.317331585682382</v>
      </c>
      <c r="I448" s="3">
        <v>15</v>
      </c>
      <c r="J448" s="3">
        <v>11</v>
      </c>
      <c r="K448" s="2" cm="1">
        <f t="array" ref="K448">IF(C448="","",C448-SUMPRODUCT(($B$1461:$B$1491=$J448)*1,C$1461:C$1491))</f>
        <v>0.78023146815380251</v>
      </c>
      <c r="L448" s="2" cm="1">
        <f t="array" ref="L448">IF(D448="","",D448-SUMPRODUCT(($B$1461:$B$1491=$J448)*1,D$1461:D$1491))</f>
        <v>0.80948301071151008</v>
      </c>
      <c r="M448" s="2" cm="1">
        <f t="array" ref="M448">IF(E448="","",E448-SUMPRODUCT(($B$1461:$B$1491=$J448)*1,E$1461:E$1491))</f>
        <v>0.741587014615952</v>
      </c>
      <c r="N448" s="2" cm="1">
        <f t="array" ref="N448">IF(F448="","",F448-SUMPRODUCT(($B$1461:$B$1491=$J448)*1,F$1461:F$1491))</f>
        <v>0.7589720910917066</v>
      </c>
      <c r="O448" s="2" cm="1">
        <f t="array" ref="O448">IF(G448="","",G448-SUMPRODUCT(($B$1461:$B$1491=$J448)*1,G$1461:G$1491))</f>
        <v>0.76087418397381157</v>
      </c>
    </row>
    <row r="449" spans="1:15" x14ac:dyDescent="0.55000000000000004">
      <c r="A449" s="3">
        <v>15</v>
      </c>
      <c r="B449" s="3">
        <v>12</v>
      </c>
      <c r="C449" s="2">
        <f>IF(logVir!C449="","",LN(総労働時間!C449))</f>
        <v>10.107448509348286</v>
      </c>
      <c r="D449" s="2">
        <f>IF(logVir!D449="","",LN(総労働時間!D449))</f>
        <v>9.9972604871119692</v>
      </c>
      <c r="E449" s="2">
        <f>IF(logVir!E449="","",LN(総労働時間!E449))</f>
        <v>9.8910549112833124</v>
      </c>
      <c r="F449" s="2">
        <f>IF(logVir!F449="","",LN(総労働時間!F449))</f>
        <v>9.8326316970902496</v>
      </c>
      <c r="G449" s="2">
        <f>IF(logVir!G449="","",LN(総労働時間!G449))</f>
        <v>9.8661782586841618</v>
      </c>
      <c r="I449" s="3">
        <v>15</v>
      </c>
      <c r="J449" s="3">
        <v>12</v>
      </c>
      <c r="K449" s="2" cm="1">
        <f t="array" ref="K449">IF(C449="","",C449-SUMPRODUCT(($B$1461:$B$1491=$J449)*1,C$1461:C$1491))</f>
        <v>0.51370246879737635</v>
      </c>
      <c r="L449" s="2" cm="1">
        <f t="array" ref="L449">IF(D449="","",D449-SUMPRODUCT(($B$1461:$B$1491=$J449)*1,D$1461:D$1491))</f>
        <v>0.49224163843921254</v>
      </c>
      <c r="M449" s="2" cm="1">
        <f t="array" ref="M449">IF(E449="","",E449-SUMPRODUCT(($B$1461:$B$1491=$J449)*1,E$1461:E$1491))</f>
        <v>0.40457144858697802</v>
      </c>
      <c r="N449" s="2" cm="1">
        <f t="array" ref="N449">IF(F449="","",F449-SUMPRODUCT(($B$1461:$B$1491=$J449)*1,F$1461:F$1491))</f>
        <v>0.40476859097916851</v>
      </c>
      <c r="O449" s="2" cm="1">
        <f t="array" ref="O449">IF(G449="","",G449-SUMPRODUCT(($B$1461:$B$1491=$J449)*1,G$1461:G$1491))</f>
        <v>0.35696287406796223</v>
      </c>
    </row>
    <row r="450" spans="1:15" x14ac:dyDescent="0.55000000000000004">
      <c r="A450" s="3">
        <v>15</v>
      </c>
      <c r="B450" s="3">
        <v>13</v>
      </c>
      <c r="C450" s="2">
        <f>IF(logVir!C450="","",LN(総労働時間!C450))</f>
        <v>8.836294914129974</v>
      </c>
      <c r="D450" s="2">
        <f>IF(logVir!D450="","",LN(総労働時間!D450))</f>
        <v>8.5342412803452383</v>
      </c>
      <c r="E450" s="2">
        <f>IF(logVir!E450="","",LN(総労働時間!E450))</f>
        <v>8.2945644033249089</v>
      </c>
      <c r="F450" s="2">
        <f>IF(logVir!F450="","",LN(総労働時間!F450))</f>
        <v>8.1197567140530893</v>
      </c>
      <c r="G450" s="2">
        <f>IF(logVir!G450="","",LN(総労働時間!G450))</f>
        <v>8.1980922937159111</v>
      </c>
      <c r="I450" s="3">
        <v>15</v>
      </c>
      <c r="J450" s="3">
        <v>13</v>
      </c>
      <c r="K450" s="2" cm="1">
        <f t="array" ref="K450">IF(C450="","",C450-SUMPRODUCT(($B$1461:$B$1491=$J450)*1,C$1461:C$1491))</f>
        <v>0.10265244514583927</v>
      </c>
      <c r="L450" s="2" cm="1">
        <f t="array" ref="L450">IF(D450="","",D450-SUMPRODUCT(($B$1461:$B$1491=$J450)*1,D$1461:D$1491))</f>
        <v>0.59896301101656402</v>
      </c>
      <c r="M450" s="2" cm="1">
        <f t="array" ref="M450">IF(E450="","",E450-SUMPRODUCT(($B$1461:$B$1491=$J450)*1,E$1461:E$1491))</f>
        <v>0.29962051889473074</v>
      </c>
      <c r="N450" s="2" cm="1">
        <f t="array" ref="N450">IF(F450="","",F450-SUMPRODUCT(($B$1461:$B$1491=$J450)*1,F$1461:F$1491))</f>
        <v>0.2557659539773498</v>
      </c>
      <c r="O450" s="2" cm="1">
        <f t="array" ref="O450">IF(G450="","",G450-SUMPRODUCT(($B$1461:$B$1491=$J450)*1,G$1461:G$1491))</f>
        <v>0.37744537025205371</v>
      </c>
    </row>
    <row r="451" spans="1:15" x14ac:dyDescent="0.55000000000000004">
      <c r="A451" s="3">
        <v>15</v>
      </c>
      <c r="B451" s="3">
        <v>14</v>
      </c>
      <c r="C451" s="2">
        <f>IF(logVir!C451="","",LN(総労働時間!C451))</f>
        <v>9.9538291096352296</v>
      </c>
      <c r="D451" s="2">
        <f>IF(logVir!D451="","",LN(総労働時間!D451))</f>
        <v>9.9663645789406949</v>
      </c>
      <c r="E451" s="2">
        <f>IF(logVir!E451="","",LN(総労働時間!E451))</f>
        <v>10.11553226763349</v>
      </c>
      <c r="F451" s="2">
        <f>IF(logVir!F451="","",LN(総労働時間!F451))</f>
        <v>10.060014398769244</v>
      </c>
      <c r="G451" s="2">
        <f>IF(logVir!G451="","",LN(総労働時間!G451))</f>
        <v>10.083056088064835</v>
      </c>
      <c r="I451" s="3">
        <v>15</v>
      </c>
      <c r="J451" s="3">
        <v>14</v>
      </c>
      <c r="K451" s="2" cm="1">
        <f t="array" ref="K451">IF(C451="","",C451-SUMPRODUCT(($B$1461:$B$1491=$J451)*1,C$1461:C$1491))</f>
        <v>0.13018770314318218</v>
      </c>
      <c r="L451" s="2" cm="1">
        <f t="array" ref="L451">IF(D451="","",D451-SUMPRODUCT(($B$1461:$B$1491=$J451)*1,D$1461:D$1491))</f>
        <v>5.1690742546574242E-2</v>
      </c>
      <c r="M451" s="2" cm="1">
        <f t="array" ref="M451">IF(E451="","",E451-SUMPRODUCT(($B$1461:$B$1491=$J451)*1,E$1461:E$1491))</f>
        <v>0.16276419574728251</v>
      </c>
      <c r="N451" s="2" cm="1">
        <f t="array" ref="N451">IF(F451="","",F451-SUMPRODUCT(($B$1461:$B$1491=$J451)*1,F$1461:F$1491))</f>
        <v>0.16324241389844651</v>
      </c>
      <c r="O451" s="2" cm="1">
        <f t="array" ref="O451">IF(G451="","",G451-SUMPRODUCT(($B$1461:$B$1491=$J451)*1,G$1461:G$1491))</f>
        <v>0.14517341618230617</v>
      </c>
    </row>
    <row r="452" spans="1:15" x14ac:dyDescent="0.55000000000000004">
      <c r="A452" s="3">
        <v>15</v>
      </c>
      <c r="B452" s="3">
        <v>15</v>
      </c>
      <c r="C452" s="2">
        <f>IF(logVir!C452="","",LN(総労働時間!C452))</f>
        <v>9.6763136443682427</v>
      </c>
      <c r="D452" s="2">
        <f>IF(logVir!D452="","",LN(総労働時間!D452))</f>
        <v>9.5777981733974915</v>
      </c>
      <c r="E452" s="2">
        <f>IF(logVir!E452="","",LN(総労働時間!E452))</f>
        <v>9.5181844249735814</v>
      </c>
      <c r="F452" s="2">
        <f>IF(logVir!F452="","",LN(総労働時間!F452))</f>
        <v>9.4133385563568162</v>
      </c>
      <c r="G452" s="2">
        <f>IF(logVir!G452="","",LN(総労働時間!G452))</f>
        <v>9.477230521024044</v>
      </c>
      <c r="I452" s="3">
        <v>15</v>
      </c>
      <c r="J452" s="3">
        <v>15</v>
      </c>
      <c r="K452" s="2" cm="1">
        <f t="array" ref="K452">IF(C452="","",C452-SUMPRODUCT(($B$1461:$B$1491=$J452)*1,C$1461:C$1491))</f>
        <v>0.4257691719505452</v>
      </c>
      <c r="L452" s="2" cm="1">
        <f t="array" ref="L452">IF(D452="","",D452-SUMPRODUCT(($B$1461:$B$1491=$J452)*1,D$1461:D$1491))</f>
        <v>0.45926495981853144</v>
      </c>
      <c r="M452" s="2" cm="1">
        <f t="array" ref="M452">IF(E452="","",E452-SUMPRODUCT(($B$1461:$B$1491=$J452)*1,E$1461:E$1491))</f>
        <v>0.45997354752294939</v>
      </c>
      <c r="N452" s="2" cm="1">
        <f t="array" ref="N452">IF(F452="","",F452-SUMPRODUCT(($B$1461:$B$1491=$J452)*1,F$1461:F$1491))</f>
        <v>0.46261158126032242</v>
      </c>
      <c r="O452" s="2" cm="1">
        <f t="array" ref="O452">IF(G452="","",G452-SUMPRODUCT(($B$1461:$B$1491=$J452)*1,G$1461:G$1491))</f>
        <v>0.48976578427760487</v>
      </c>
    </row>
    <row r="453" spans="1:15" x14ac:dyDescent="0.55000000000000004">
      <c r="A453" s="3">
        <v>15</v>
      </c>
      <c r="B453" s="3">
        <v>16</v>
      </c>
      <c r="C453" s="2">
        <f>IF(logVir!C453="","",LN(総労働時間!C453))</f>
        <v>10.63325976649986</v>
      </c>
      <c r="D453" s="2">
        <f>IF(logVir!D453="","",LN(総労働時間!D453))</f>
        <v>10.704586246754531</v>
      </c>
      <c r="E453" s="2">
        <f>IF(logVir!E453="","",LN(総労働時間!E453))</f>
        <v>10.625358738650995</v>
      </c>
      <c r="F453" s="2">
        <f>IF(logVir!F453="","",LN(総労働時間!F453))</f>
        <v>10.52064510193107</v>
      </c>
      <c r="G453" s="2">
        <f>IF(logVir!G453="","",LN(総労働時間!G453))</f>
        <v>10.623329451322759</v>
      </c>
      <c r="I453" s="3">
        <v>15</v>
      </c>
      <c r="J453" s="3">
        <v>16</v>
      </c>
      <c r="K453" s="2" cm="1">
        <f t="array" ref="K453">IF(C453="","",C453-SUMPRODUCT(($B$1461:$B$1491=$J453)*1,C$1461:C$1491))</f>
        <v>0.14658224232096195</v>
      </c>
      <c r="L453" s="2" cm="1">
        <f t="array" ref="L453">IF(D453="","",D453-SUMPRODUCT(($B$1461:$B$1491=$J453)*1,D$1461:D$1491))</f>
        <v>0.2316180675676982</v>
      </c>
      <c r="M453" s="2" cm="1">
        <f t="array" ref="M453">IF(E453="","",E453-SUMPRODUCT(($B$1461:$B$1491=$J453)*1,E$1461:E$1491))</f>
        <v>0.15869027900815702</v>
      </c>
      <c r="N453" s="2" cm="1">
        <f t="array" ref="N453">IF(F453="","",F453-SUMPRODUCT(($B$1461:$B$1491=$J453)*1,F$1461:F$1491))</f>
        <v>0.15401088691213438</v>
      </c>
      <c r="O453" s="2" cm="1">
        <f t="array" ref="O453">IF(G453="","",G453-SUMPRODUCT(($B$1461:$B$1491=$J453)*1,G$1461:G$1491))</f>
        <v>0.20247951716062218</v>
      </c>
    </row>
    <row r="454" spans="1:15" x14ac:dyDescent="0.55000000000000004">
      <c r="A454" s="3">
        <v>15</v>
      </c>
      <c r="B454" s="3">
        <v>17</v>
      </c>
      <c r="C454" s="2">
        <f>IF(logVir!C454="","",LN(総労働時間!C454))</f>
        <v>10.486317287577785</v>
      </c>
      <c r="D454" s="2">
        <f>IF(logVir!D454="","",LN(総労働時間!D454))</f>
        <v>10.294455272503214</v>
      </c>
      <c r="E454" s="2">
        <f>IF(logVir!E454="","",LN(総労働時間!E454))</f>
        <v>10.268562783360869</v>
      </c>
      <c r="F454" s="2">
        <f>IF(logVir!F454="","",LN(総労働時間!F454))</f>
        <v>10.358853307897416</v>
      </c>
      <c r="G454" s="2">
        <f>IF(logVir!G454="","",LN(総労働時間!G454))</f>
        <v>10.319294010572419</v>
      </c>
      <c r="I454" s="3">
        <v>15</v>
      </c>
      <c r="J454" s="3">
        <v>17</v>
      </c>
      <c r="K454" s="2" cm="1">
        <f t="array" ref="K454">IF(C454="","",C454-SUMPRODUCT(($B$1461:$B$1491=$J454)*1,C$1461:C$1491))</f>
        <v>0.54523739541404126</v>
      </c>
      <c r="L454" s="2" cm="1">
        <f t="array" ref="L454">IF(D454="","",D454-SUMPRODUCT(($B$1461:$B$1491=$J454)*1,D$1461:D$1491))</f>
        <v>0.43213158214151015</v>
      </c>
      <c r="M454" s="2" cm="1">
        <f t="array" ref="M454">IF(E454="","",E454-SUMPRODUCT(($B$1461:$B$1491=$J454)*1,E$1461:E$1491))</f>
        <v>0.42630221869971585</v>
      </c>
      <c r="N454" s="2" cm="1">
        <f t="array" ref="N454">IF(F454="","",F454-SUMPRODUCT(($B$1461:$B$1491=$J454)*1,F$1461:F$1491))</f>
        <v>0.4687647870949192</v>
      </c>
      <c r="O454" s="2" cm="1">
        <f t="array" ref="O454">IF(G454="","",G454-SUMPRODUCT(($B$1461:$B$1491=$J454)*1,G$1461:G$1491))</f>
        <v>0.3681624217633086</v>
      </c>
    </row>
    <row r="455" spans="1:15" x14ac:dyDescent="0.55000000000000004">
      <c r="A455" s="3">
        <v>15</v>
      </c>
      <c r="B455" s="3">
        <v>18</v>
      </c>
      <c r="C455" s="2">
        <f>IF(logVir!C455="","",LN(総労働時間!C455))</f>
        <v>12.466411465217353</v>
      </c>
      <c r="D455" s="2">
        <f>IF(logVir!D455="","",LN(総労働時間!D455))</f>
        <v>12.33640579406425</v>
      </c>
      <c r="E455" s="2">
        <f>IF(logVir!E455="","",LN(総労働時間!E455))</f>
        <v>12.396507481354702</v>
      </c>
      <c r="F455" s="2">
        <f>IF(logVir!F455="","",LN(総労働時間!F455))</f>
        <v>12.308341593053564</v>
      </c>
      <c r="G455" s="2">
        <f>IF(logVir!G455="","",LN(総労働時間!G455))</f>
        <v>12.258760129939766</v>
      </c>
      <c r="I455" s="3">
        <v>15</v>
      </c>
      <c r="J455" s="3">
        <v>18</v>
      </c>
      <c r="K455" s="2" cm="1">
        <f t="array" ref="K455">IF(C455="","",C455-SUMPRODUCT(($B$1461:$B$1491=$J455)*1,C$1461:C$1491))</f>
        <v>0.53935375258774521</v>
      </c>
      <c r="L455" s="2" cm="1">
        <f t="array" ref="L455">IF(D455="","",D455-SUMPRODUCT(($B$1461:$B$1491=$J455)*1,D$1461:D$1491))</f>
        <v>0.41199104925671293</v>
      </c>
      <c r="M455" s="2" cm="1">
        <f t="array" ref="M455">IF(E455="","",E455-SUMPRODUCT(($B$1461:$B$1491=$J455)*1,E$1461:E$1491))</f>
        <v>0.50570986455502442</v>
      </c>
      <c r="N455" s="2" cm="1">
        <f t="array" ref="N455">IF(F455="","",F455-SUMPRODUCT(($B$1461:$B$1491=$J455)*1,F$1461:F$1491))</f>
        <v>0.44898902837686983</v>
      </c>
      <c r="O455" s="2" cm="1">
        <f t="array" ref="O455">IF(G455="","",G455-SUMPRODUCT(($B$1461:$B$1491=$J455)*1,G$1461:G$1491))</f>
        <v>0.41460022739947</v>
      </c>
    </row>
    <row r="456" spans="1:15" x14ac:dyDescent="0.55000000000000004">
      <c r="A456" s="3">
        <v>15</v>
      </c>
      <c r="B456" s="3">
        <v>19</v>
      </c>
      <c r="C456" s="2">
        <f>IF(logVir!C456="","",LN(総労働時間!C456))</f>
        <v>11.688039366524132</v>
      </c>
      <c r="D456" s="2">
        <f>IF(logVir!D456="","",LN(総労働時間!D456))</f>
        <v>11.786360131885436</v>
      </c>
      <c r="E456" s="2">
        <f>IF(logVir!E456="","",LN(総労働時間!E456))</f>
        <v>11.601318733481763</v>
      </c>
      <c r="F456" s="2">
        <f>IF(logVir!F456="","",LN(総労働時間!F456))</f>
        <v>11.719605181722402</v>
      </c>
      <c r="G456" s="2">
        <f>IF(logVir!G456="","",LN(総労働時間!G456))</f>
        <v>11.651547405815107</v>
      </c>
      <c r="I456" s="3">
        <v>15</v>
      </c>
      <c r="J456" s="3">
        <v>19</v>
      </c>
      <c r="K456" s="2" cm="1">
        <f t="array" ref="K456">IF(C456="","",C456-SUMPRODUCT(($B$1461:$B$1491=$J456)*1,C$1461:C$1491))</f>
        <v>0.45981729098739876</v>
      </c>
      <c r="L456" s="2" cm="1">
        <f t="array" ref="L456">IF(D456="","",D456-SUMPRODUCT(($B$1461:$B$1491=$J456)*1,D$1461:D$1491))</f>
        <v>0.55631848328354216</v>
      </c>
      <c r="M456" s="2" cm="1">
        <f t="array" ref="M456">IF(E456="","",E456-SUMPRODUCT(($B$1461:$B$1491=$J456)*1,E$1461:E$1491))</f>
        <v>0.39945615013443181</v>
      </c>
      <c r="N456" s="2" cm="1">
        <f t="array" ref="N456">IF(F456="","",F456-SUMPRODUCT(($B$1461:$B$1491=$J456)*1,F$1461:F$1491))</f>
        <v>0.52763076723186941</v>
      </c>
      <c r="O456" s="2" cm="1">
        <f t="array" ref="O456">IF(G456="","",G456-SUMPRODUCT(($B$1461:$B$1491=$J456)*1,G$1461:G$1491))</f>
        <v>0.42424813058264199</v>
      </c>
    </row>
    <row r="457" spans="1:15" x14ac:dyDescent="0.55000000000000004">
      <c r="A457" s="3">
        <v>15</v>
      </c>
      <c r="B457" s="3">
        <v>20</v>
      </c>
      <c r="C457" s="2">
        <f>IF(logVir!C457="","",LN(総労働時間!C457))</f>
        <v>12.398049850893809</v>
      </c>
      <c r="D457" s="2">
        <f>IF(logVir!D457="","",LN(総労働時間!D457))</f>
        <v>12.418697621573413</v>
      </c>
      <c r="E457" s="2">
        <f>IF(logVir!E457="","",LN(総労働時間!E457))</f>
        <v>12.290125137034146</v>
      </c>
      <c r="F457" s="2">
        <f>IF(logVir!F457="","",LN(総労働時間!F457))</f>
        <v>12.261864471989259</v>
      </c>
      <c r="G457" s="2">
        <f>IF(logVir!G457="","",LN(総労働時間!G457))</f>
        <v>12.267633304973</v>
      </c>
      <c r="I457" s="3">
        <v>15</v>
      </c>
      <c r="J457" s="3">
        <v>20</v>
      </c>
      <c r="K457" s="2" cm="1">
        <f t="array" ref="K457">IF(C457="","",C457-SUMPRODUCT(($B$1461:$B$1491=$J457)*1,C$1461:C$1491))</f>
        <v>0.29534451846020104</v>
      </c>
      <c r="L457" s="2" cm="1">
        <f t="array" ref="L457">IF(D457="","",D457-SUMPRODUCT(($B$1461:$B$1491=$J457)*1,D$1461:D$1491))</f>
        <v>0.36146547687553721</v>
      </c>
      <c r="M457" s="2" cm="1">
        <f t="array" ref="M457">IF(E457="","",E457-SUMPRODUCT(($B$1461:$B$1491=$J457)*1,E$1461:E$1491))</f>
        <v>0.26635995679320246</v>
      </c>
      <c r="N457" s="2" cm="1">
        <f t="array" ref="N457">IF(F457="","",F457-SUMPRODUCT(($B$1461:$B$1491=$J457)*1,F$1461:F$1491))</f>
        <v>0.31327993478917726</v>
      </c>
      <c r="O457" s="2" cm="1">
        <f t="array" ref="O457">IF(G457="","",G457-SUMPRODUCT(($B$1461:$B$1491=$J457)*1,G$1461:G$1491))</f>
        <v>0.25373447237092428</v>
      </c>
    </row>
    <row r="458" spans="1:15" x14ac:dyDescent="0.55000000000000004">
      <c r="A458" s="3">
        <v>15</v>
      </c>
      <c r="B458" s="3">
        <v>21</v>
      </c>
      <c r="C458" s="2">
        <f>IF(logVir!C458="","",LN(総労働時間!C458))</f>
        <v>11.79095904313022</v>
      </c>
      <c r="D458" s="2">
        <f>IF(logVir!D458="","",LN(総労働時間!D458))</f>
        <v>11.840788520778638</v>
      </c>
      <c r="E458" s="2">
        <f>IF(logVir!E458="","",LN(総労働時間!E458))</f>
        <v>11.761915459855908</v>
      </c>
      <c r="F458" s="2">
        <f>IF(logVir!F458="","",LN(総労働時間!F458))</f>
        <v>11.708166723239174</v>
      </c>
      <c r="G458" s="2">
        <f>IF(logVir!G458="","",LN(総労働時間!G458))</f>
        <v>11.763530284325904</v>
      </c>
      <c r="I458" s="3">
        <v>15</v>
      </c>
      <c r="J458" s="3">
        <v>21</v>
      </c>
      <c r="K458" s="2" cm="1">
        <f t="array" ref="K458">IF(C458="","",C458-SUMPRODUCT(($B$1461:$B$1491=$J458)*1,C$1461:C$1491))</f>
        <v>0.2299052740433698</v>
      </c>
      <c r="L458" s="2" cm="1">
        <f t="array" ref="L458">IF(D458="","",D458-SUMPRODUCT(($B$1461:$B$1491=$J458)*1,D$1461:D$1491))</f>
        <v>0.26859530061273595</v>
      </c>
      <c r="M458" s="2" cm="1">
        <f t="array" ref="M458">IF(E458="","",E458-SUMPRODUCT(($B$1461:$B$1491=$J458)*1,E$1461:E$1491))</f>
        <v>0.21532134635077682</v>
      </c>
      <c r="N458" s="2" cm="1">
        <f t="array" ref="N458">IF(F458="","",F458-SUMPRODUCT(($B$1461:$B$1491=$J458)*1,F$1461:F$1491))</f>
        <v>0.2164544527601393</v>
      </c>
      <c r="O458" s="2" cm="1">
        <f t="array" ref="O458">IF(G458="","",G458-SUMPRODUCT(($B$1461:$B$1491=$J458)*1,G$1461:G$1491))</f>
        <v>0.21816116488020931</v>
      </c>
    </row>
    <row r="459" spans="1:15" x14ac:dyDescent="0.55000000000000004">
      <c r="A459" s="3">
        <v>15</v>
      </c>
      <c r="B459" s="3">
        <v>22</v>
      </c>
      <c r="C459" s="2">
        <f>IF(logVir!C459="","",LN(総労働時間!C459))</f>
        <v>11.884079404033109</v>
      </c>
      <c r="D459" s="2">
        <f>IF(logVir!D459="","",LN(総労働時間!D459))</f>
        <v>11.934508957737895</v>
      </c>
      <c r="E459" s="2">
        <f>IF(logVir!E459="","",LN(総労働時間!E459))</f>
        <v>11.803178592744558</v>
      </c>
      <c r="F459" s="2">
        <f>IF(logVir!F459="","",LN(総労働時間!F459))</f>
        <v>11.686109554470137</v>
      </c>
      <c r="G459" s="2">
        <f>IF(logVir!G459="","",LN(総労働時間!G459))</f>
        <v>11.468461893922322</v>
      </c>
      <c r="I459" s="3">
        <v>15</v>
      </c>
      <c r="J459" s="3">
        <v>22</v>
      </c>
      <c r="K459" s="2" cm="1">
        <f t="array" ref="K459">IF(C459="","",C459-SUMPRODUCT(($B$1461:$B$1491=$J459)*1,C$1461:C$1491))</f>
        <v>0.27439160745234759</v>
      </c>
      <c r="L459" s="2" cm="1">
        <f t="array" ref="L459">IF(D459="","",D459-SUMPRODUCT(($B$1461:$B$1491=$J459)*1,D$1461:D$1491))</f>
        <v>0.36694363684844689</v>
      </c>
      <c r="M459" s="2" cm="1">
        <f t="array" ref="M459">IF(E459="","",E459-SUMPRODUCT(($B$1461:$B$1491=$J459)*1,E$1461:E$1491))</f>
        <v>0.26910731565084944</v>
      </c>
      <c r="N459" s="2" cm="1">
        <f t="array" ref="N459">IF(F459="","",F459-SUMPRODUCT(($B$1461:$B$1491=$J459)*1,F$1461:F$1491))</f>
        <v>0.28578582123418528</v>
      </c>
      <c r="O459" s="2" cm="1">
        <f t="array" ref="O459">IF(G459="","",G459-SUMPRODUCT(($B$1461:$B$1491=$J459)*1,G$1461:G$1491))</f>
        <v>8.9001348643591882E-2</v>
      </c>
    </row>
    <row r="460" spans="1:15" x14ac:dyDescent="0.55000000000000004">
      <c r="A460" s="3">
        <v>15</v>
      </c>
      <c r="B460" s="3">
        <v>23</v>
      </c>
      <c r="C460" s="2">
        <f>IF(logVir!C460="","",LN(総労働時間!C460))</f>
        <v>8.6299445551163405</v>
      </c>
      <c r="D460" s="2">
        <f>IF(logVir!D460="","",LN(総労働時間!D460))</f>
        <v>8.5891418266997395</v>
      </c>
      <c r="E460" s="2">
        <f>IF(logVir!E460="","",LN(総労働時間!E460))</f>
        <v>8.6599324286228843</v>
      </c>
      <c r="F460" s="2">
        <f>IF(logVir!F460="","",LN(総労働時間!F460))</f>
        <v>8.6948475349256835</v>
      </c>
      <c r="G460" s="2">
        <f>IF(logVir!G460="","",LN(総労働時間!G460))</f>
        <v>8.8420828826523223</v>
      </c>
      <c r="I460" s="3">
        <v>15</v>
      </c>
      <c r="J460" s="3">
        <v>23</v>
      </c>
      <c r="K460" s="2" cm="1">
        <f t="array" ref="K460">IF(C460="","",C460-SUMPRODUCT(($B$1461:$B$1491=$J460)*1,C$1461:C$1491))</f>
        <v>-8.1083815867826203E-2</v>
      </c>
      <c r="L460" s="2" cm="1">
        <f t="array" ref="L460">IF(D460="","",D460-SUMPRODUCT(($B$1461:$B$1491=$J460)*1,D$1461:D$1491))</f>
        <v>-6.1496610238046756E-2</v>
      </c>
      <c r="M460" s="2" cm="1">
        <f t="array" ref="M460">IF(E460="","",E460-SUMPRODUCT(($B$1461:$B$1491=$J460)*1,E$1461:E$1491))</f>
        <v>-0.12355472493967135</v>
      </c>
      <c r="N460" s="2" cm="1">
        <f t="array" ref="N460">IF(F460="","",F460-SUMPRODUCT(($B$1461:$B$1491=$J460)*1,F$1461:F$1491))</f>
        <v>-0.11098594854390242</v>
      </c>
      <c r="O460" s="2" cm="1">
        <f t="array" ref="O460">IF(G460="","",G460-SUMPRODUCT(($B$1461:$B$1491=$J460)*1,G$1461:G$1491))</f>
        <v>-8.3198086411487182E-2</v>
      </c>
    </row>
    <row r="461" spans="1:15" x14ac:dyDescent="0.55000000000000004">
      <c r="A461" s="3">
        <v>15</v>
      </c>
      <c r="B461" s="3">
        <v>24</v>
      </c>
      <c r="C461" s="2">
        <f>IF(logVir!C461="","",LN(総労働時間!C461))</f>
        <v>9.9735865506140389</v>
      </c>
      <c r="D461" s="2">
        <f>IF(logVir!D461="","",LN(総労働時間!D461))</f>
        <v>9.9584719754244784</v>
      </c>
      <c r="E461" s="2">
        <f>IF(logVir!E461="","",LN(総労働時間!E461))</f>
        <v>9.9889310886217171</v>
      </c>
      <c r="F461" s="2">
        <f>IF(logVir!F461="","",LN(総労働時間!F461))</f>
        <v>9.9875696687497655</v>
      </c>
      <c r="G461" s="2">
        <f>IF(logVir!G461="","",LN(総労働時間!G461))</f>
        <v>10.124594259722407</v>
      </c>
      <c r="I461" s="3">
        <v>15</v>
      </c>
      <c r="J461" s="3">
        <v>24</v>
      </c>
      <c r="K461" s="2" cm="1">
        <f t="array" ref="K461">IF(C461="","",C461-SUMPRODUCT(($B$1461:$B$1491=$J461)*1,C$1461:C$1491))</f>
        <v>0.23442686588270512</v>
      </c>
      <c r="L461" s="2" cm="1">
        <f t="array" ref="L461">IF(D461="","",D461-SUMPRODUCT(($B$1461:$B$1491=$J461)*1,D$1461:D$1491))</f>
        <v>0.3101291278567242</v>
      </c>
      <c r="M461" s="2" cm="1">
        <f t="array" ref="M461">IF(E461="","",E461-SUMPRODUCT(($B$1461:$B$1491=$J461)*1,E$1461:E$1491))</f>
        <v>0.23668743747528076</v>
      </c>
      <c r="N461" s="2" cm="1">
        <f t="array" ref="N461">IF(F461="","",F461-SUMPRODUCT(($B$1461:$B$1491=$J461)*1,F$1461:F$1491))</f>
        <v>0.24850075442152075</v>
      </c>
      <c r="O461" s="2" cm="1">
        <f t="array" ref="O461">IF(G461="","",G461-SUMPRODUCT(($B$1461:$B$1491=$J461)*1,G$1461:G$1491))</f>
        <v>0.28466577866124609</v>
      </c>
    </row>
    <row r="462" spans="1:15" x14ac:dyDescent="0.55000000000000004">
      <c r="A462" s="3">
        <v>15</v>
      </c>
      <c r="B462" s="3">
        <v>25</v>
      </c>
      <c r="C462" s="2">
        <f>IF(logVir!C462="","",LN(総労働時間!C462))</f>
        <v>10.70145478358015</v>
      </c>
      <c r="D462" s="2">
        <f>IF(logVir!D462="","",LN(総労働時間!D462))</f>
        <v>10.589024637020868</v>
      </c>
      <c r="E462" s="2">
        <f>IF(logVir!E462="","",LN(総労働時間!E462))</f>
        <v>10.661009204427756</v>
      </c>
      <c r="F462" s="2">
        <f>IF(logVir!F462="","",LN(総労働時間!F462))</f>
        <v>10.643001395152258</v>
      </c>
      <c r="G462" s="2">
        <f>IF(logVir!G462="","",LN(総労働時間!G462))</f>
        <v>10.655854038062785</v>
      </c>
      <c r="I462" s="3">
        <v>15</v>
      </c>
      <c r="J462" s="3">
        <v>25</v>
      </c>
      <c r="K462" s="2" cm="1">
        <f t="array" ref="K462">IF(C462="","",C462-SUMPRODUCT(($B$1461:$B$1491=$J462)*1,C$1461:C$1491))</f>
        <v>0.1895148408884495</v>
      </c>
      <c r="L462" s="2" cm="1">
        <f t="array" ref="L462">IF(D462="","",D462-SUMPRODUCT(($B$1461:$B$1491=$J462)*1,D$1461:D$1491))</f>
        <v>0.17544151889756421</v>
      </c>
      <c r="M462" s="2" cm="1">
        <f t="array" ref="M462">IF(E462="","",E462-SUMPRODUCT(($B$1461:$B$1491=$J462)*1,E$1461:E$1491))</f>
        <v>0.23159893082578442</v>
      </c>
      <c r="N462" s="2" cm="1">
        <f t="array" ref="N462">IF(F462="","",F462-SUMPRODUCT(($B$1461:$B$1491=$J462)*1,F$1461:F$1491))</f>
        <v>0.2019290389686077</v>
      </c>
      <c r="O462" s="2" cm="1">
        <f t="array" ref="O462">IF(G462="","",G462-SUMPRODUCT(($B$1461:$B$1491=$J462)*1,G$1461:G$1491))</f>
        <v>0.2765154504200229</v>
      </c>
    </row>
    <row r="463" spans="1:15" x14ac:dyDescent="0.55000000000000004">
      <c r="A463" s="3">
        <v>15</v>
      </c>
      <c r="B463" s="3">
        <v>26</v>
      </c>
      <c r="C463" s="2">
        <f>IF(logVir!C463="","",LN(総労働時間!C463))</f>
        <v>9.5675450695453108</v>
      </c>
      <c r="D463" s="2">
        <f>IF(logVir!D463="","",LN(総労働時間!D463))</f>
        <v>9.6313516703329309</v>
      </c>
      <c r="E463" s="2">
        <f>IF(logVir!E463="","",LN(総労働時間!E463))</f>
        <v>9.8577731844424061</v>
      </c>
      <c r="F463" s="2">
        <f>IF(logVir!F463="","",LN(総労働時間!F463))</f>
        <v>9.876348224521573</v>
      </c>
      <c r="G463" s="2">
        <f>IF(logVir!G463="","",LN(総労働時間!G463))</f>
        <v>9.8963957287381312</v>
      </c>
      <c r="I463" s="3">
        <v>15</v>
      </c>
      <c r="J463" s="3">
        <v>26</v>
      </c>
      <c r="K463" s="2" cm="1">
        <f t="array" ref="K463">IF(C463="","",C463-SUMPRODUCT(($B$1461:$B$1491=$J463)*1,C$1461:C$1491))</f>
        <v>-0.11412049898316923</v>
      </c>
      <c r="L463" s="2" cm="1">
        <f t="array" ref="L463">IF(D463="","",D463-SUMPRODUCT(($B$1461:$B$1491=$J463)*1,D$1461:D$1491))</f>
        <v>-5.9241375085925085E-2</v>
      </c>
      <c r="M463" s="2" cm="1">
        <f t="array" ref="M463">IF(E463="","",E463-SUMPRODUCT(($B$1461:$B$1491=$J463)*1,E$1461:E$1491))</f>
        <v>9.965632765341681E-3</v>
      </c>
      <c r="N463" s="2" cm="1">
        <f t="array" ref="N463">IF(F463="","",F463-SUMPRODUCT(($B$1461:$B$1491=$J463)*1,F$1461:F$1491))</f>
        <v>1.3997398507504144E-2</v>
      </c>
      <c r="O463" s="2" cm="1">
        <f t="array" ref="O463">IF(G463="","",G463-SUMPRODUCT(($B$1461:$B$1491=$J463)*1,G$1461:G$1491))</f>
        <v>2.3912726959400388E-2</v>
      </c>
    </row>
    <row r="464" spans="1:15" x14ac:dyDescent="0.55000000000000004">
      <c r="A464" s="3">
        <v>15</v>
      </c>
      <c r="B464" s="3">
        <v>27</v>
      </c>
      <c r="C464" s="2">
        <f>IF(logVir!C464="","",LN(総労働時間!C464))</f>
        <v>11.66917784163777</v>
      </c>
      <c r="D464" s="2">
        <f>IF(logVir!D464="","",LN(総労働時間!D464))</f>
        <v>11.803377106889137</v>
      </c>
      <c r="E464" s="2">
        <f>IF(logVir!E464="","",LN(総労働時間!E464))</f>
        <v>11.885874468495295</v>
      </c>
      <c r="F464" s="2">
        <f>IF(logVir!F464="","",LN(総労働時間!F464))</f>
        <v>11.851797728149819</v>
      </c>
      <c r="G464" s="2">
        <f>IF(logVir!G464="","",LN(総労働時間!G464))</f>
        <v>11.938937285407617</v>
      </c>
      <c r="I464" s="3">
        <v>15</v>
      </c>
      <c r="J464" s="3">
        <v>27</v>
      </c>
      <c r="K464" s="2" cm="1">
        <f t="array" ref="K464">IF(C464="","",C464-SUMPRODUCT(($B$1461:$B$1491=$J464)*1,C$1461:C$1491))</f>
        <v>0.11887730138415442</v>
      </c>
      <c r="L464" s="2" cm="1">
        <f t="array" ref="L464">IF(D464="","",D464-SUMPRODUCT(($B$1461:$B$1491=$J464)*1,D$1461:D$1491))</f>
        <v>7.8919873213408209E-2</v>
      </c>
      <c r="M464" s="2" cm="1">
        <f t="array" ref="M464">IF(E464="","",E464-SUMPRODUCT(($B$1461:$B$1491=$J464)*1,E$1461:E$1491))</f>
        <v>0.11043198286193245</v>
      </c>
      <c r="N464" s="2" cm="1">
        <f t="array" ref="N464">IF(F464="","",F464-SUMPRODUCT(($B$1461:$B$1491=$J464)*1,F$1461:F$1491))</f>
        <v>0.12250843305369408</v>
      </c>
      <c r="O464" s="2" cm="1">
        <f t="array" ref="O464">IF(G464="","",G464-SUMPRODUCT(($B$1461:$B$1491=$J464)*1,G$1461:G$1491))</f>
        <v>9.1884670163263849E-2</v>
      </c>
    </row>
    <row r="465" spans="1:15" x14ac:dyDescent="0.55000000000000004">
      <c r="A465" s="3">
        <v>15</v>
      </c>
      <c r="B465" s="3">
        <v>28</v>
      </c>
      <c r="C465" s="2">
        <f>IF(logVir!C465="","",LN(総労働時間!C465))</f>
        <v>11.339354428937451</v>
      </c>
      <c r="D465" s="2">
        <f>IF(logVir!D465="","",LN(総労働時間!D465))</f>
        <v>11.364355794659675</v>
      </c>
      <c r="E465" s="2">
        <f>IF(logVir!E465="","",LN(総労働時間!E465))</f>
        <v>11.318864431553761</v>
      </c>
      <c r="F465" s="2">
        <f>IF(logVir!F465="","",LN(総労働時間!F465))</f>
        <v>11.311522747505233</v>
      </c>
      <c r="G465" s="2">
        <f>IF(logVir!G465="","",LN(総労働時間!G465))</f>
        <v>11.308297776896797</v>
      </c>
      <c r="I465" s="3">
        <v>15</v>
      </c>
      <c r="J465" s="3">
        <v>28</v>
      </c>
      <c r="K465" s="2" cm="1">
        <f t="array" ref="K465">IF(C465="","",C465-SUMPRODUCT(($B$1461:$B$1491=$J465)*1,C$1461:C$1491))</f>
        <v>0.18301688121628779</v>
      </c>
      <c r="L465" s="2" cm="1">
        <f t="array" ref="L465">IF(D465="","",D465-SUMPRODUCT(($B$1461:$B$1491=$J465)*1,D$1461:D$1491))</f>
        <v>0.21115447864453962</v>
      </c>
      <c r="M465" s="2" cm="1">
        <f t="array" ref="M465">IF(E465="","",E465-SUMPRODUCT(($B$1461:$B$1491=$J465)*1,E$1461:E$1491))</f>
        <v>0.12863379415302845</v>
      </c>
      <c r="N465" s="2" cm="1">
        <f t="array" ref="N465">IF(F465="","",F465-SUMPRODUCT(($B$1461:$B$1491=$J465)*1,F$1461:F$1491))</f>
        <v>0.13160044703177576</v>
      </c>
      <c r="O465" s="2" cm="1">
        <f t="array" ref="O465">IF(G465="","",G465-SUMPRODUCT(($B$1461:$B$1491=$J465)*1,G$1461:G$1491))</f>
        <v>0.11670640290498824</v>
      </c>
    </row>
    <row r="466" spans="1:15" x14ac:dyDescent="0.55000000000000004">
      <c r="A466" s="3">
        <v>15</v>
      </c>
      <c r="B466" s="3">
        <v>29</v>
      </c>
      <c r="C466" s="2">
        <f>IF(logVir!C466="","",LN(総労働時間!C466))</f>
        <v>11.364981850834134</v>
      </c>
      <c r="D466" s="2">
        <f>IF(logVir!D466="","",LN(総労働時間!D466))</f>
        <v>11.271671495266176</v>
      </c>
      <c r="E466" s="2">
        <f>IF(logVir!E466="","",LN(総労働時間!E466))</f>
        <v>11.310933088180709</v>
      </c>
      <c r="F466" s="2">
        <f>IF(logVir!F466="","",LN(総労働時間!F466))</f>
        <v>11.362749804591736</v>
      </c>
      <c r="G466" s="2">
        <f>IF(logVir!G466="","",LN(総労働時間!G466))</f>
        <v>11.37247599762753</v>
      </c>
      <c r="I466" s="3">
        <v>15</v>
      </c>
      <c r="J466" s="3">
        <v>29</v>
      </c>
      <c r="K466" s="2" cm="1">
        <f t="array" ref="K466">IF(C466="","",C466-SUMPRODUCT(($B$1461:$B$1491=$J466)*1,C$1461:C$1491))</f>
        <v>0.23655818508393978</v>
      </c>
      <c r="L466" s="2" cm="1">
        <f t="array" ref="L466">IF(D466="","",D466-SUMPRODUCT(($B$1461:$B$1491=$J466)*1,D$1461:D$1491))</f>
        <v>0.13235623072691816</v>
      </c>
      <c r="M466" s="2" cm="1">
        <f t="array" ref="M466">IF(E466="","",E466-SUMPRODUCT(($B$1461:$B$1491=$J466)*1,E$1461:E$1491))</f>
        <v>0.16094343606563122</v>
      </c>
      <c r="N466" s="2" cm="1">
        <f t="array" ref="N466">IF(F466="","",F466-SUMPRODUCT(($B$1461:$B$1491=$J466)*1,F$1461:F$1491))</f>
        <v>0.23636757224040572</v>
      </c>
      <c r="O466" s="2" cm="1">
        <f t="array" ref="O466">IF(G466="","",G466-SUMPRODUCT(($B$1461:$B$1491=$J466)*1,G$1461:G$1491))</f>
        <v>0.15282987042161622</v>
      </c>
    </row>
    <row r="467" spans="1:15" x14ac:dyDescent="0.55000000000000004">
      <c r="A467" s="3">
        <v>15</v>
      </c>
      <c r="B467" s="3">
        <v>30</v>
      </c>
      <c r="C467" s="2">
        <f>IF(logVir!C467="","",LN(総労働時間!C467))</f>
        <v>12.319176350750631</v>
      </c>
      <c r="D467" s="2">
        <f>IF(logVir!D467="","",LN(総労働時間!D467))</f>
        <v>12.4523881949399</v>
      </c>
      <c r="E467" s="2">
        <f>IF(logVir!E467="","",LN(総労働時間!E467))</f>
        <v>12.342968410533905</v>
      </c>
      <c r="F467" s="2">
        <f>IF(logVir!F467="","",LN(総労働時間!F467))</f>
        <v>12.517667682701074</v>
      </c>
      <c r="G467" s="2">
        <f>IF(logVir!G467="","",LN(総労働時間!G467))</f>
        <v>12.60082173769487</v>
      </c>
      <c r="I467" s="3">
        <v>15</v>
      </c>
      <c r="J467" s="3">
        <v>30</v>
      </c>
      <c r="K467" s="2" cm="1">
        <f t="array" ref="K467">IF(C467="","",C467-SUMPRODUCT(($B$1461:$B$1491=$J467)*1,C$1461:C$1491))</f>
        <v>0.20563920179028194</v>
      </c>
      <c r="L467" s="2" cm="1">
        <f t="array" ref="L467">IF(D467="","",D467-SUMPRODUCT(($B$1461:$B$1491=$J467)*1,D$1461:D$1491))</f>
        <v>0.1939535168108879</v>
      </c>
      <c r="M467" s="2" cm="1">
        <f t="array" ref="M467">IF(E467="","",E467-SUMPRODUCT(($B$1461:$B$1491=$J467)*1,E$1461:E$1491))</f>
        <v>2.5196909906968656E-2</v>
      </c>
      <c r="N467" s="2" cm="1">
        <f t="array" ref="N467">IF(F467="","",F467-SUMPRODUCT(($B$1461:$B$1491=$J467)*1,F$1461:F$1491))</f>
        <v>0.23096992733817601</v>
      </c>
      <c r="O467" s="2" cm="1">
        <f t="array" ref="O467">IF(G467="","",G467-SUMPRODUCT(($B$1461:$B$1491=$J467)*1,G$1461:G$1491))</f>
        <v>0.19649347511544235</v>
      </c>
    </row>
    <row r="468" spans="1:15" x14ac:dyDescent="0.55000000000000004">
      <c r="A468" s="3">
        <v>15</v>
      </c>
      <c r="B468" s="3">
        <v>31</v>
      </c>
      <c r="C468" s="2">
        <f>IF(logVir!C468="","",LN(総労働時間!C468))</f>
        <v>12.018946403850656</v>
      </c>
      <c r="D468" s="2">
        <f>IF(logVir!D468="","",LN(総労働時間!D468))</f>
        <v>11.997519357664178</v>
      </c>
      <c r="E468" s="2">
        <f>IF(logVir!E468="","",LN(総労働時間!E468))</f>
        <v>11.942582236677779</v>
      </c>
      <c r="F468" s="2">
        <f>IF(logVir!F468="","",LN(総労働時間!F468))</f>
        <v>11.827830443034642</v>
      </c>
      <c r="G468" s="2">
        <f>IF(logVir!G468="","",LN(総労働時間!G468))</f>
        <v>11.780947935524372</v>
      </c>
      <c r="I468" s="3">
        <v>15</v>
      </c>
      <c r="J468" s="3">
        <v>31</v>
      </c>
      <c r="K468" s="2" cm="1">
        <f t="array" ref="K468">IF(C468="","",C468-SUMPRODUCT(($B$1461:$B$1491=$J468)*1,C$1461:C$1491))</f>
        <v>0.23568760334965688</v>
      </c>
      <c r="L468" s="2" cm="1">
        <f t="array" ref="L468">IF(D468="","",D468-SUMPRODUCT(($B$1461:$B$1491=$J468)*1,D$1461:D$1491))</f>
        <v>0.30837383625660308</v>
      </c>
      <c r="M468" s="2" cm="1">
        <f t="array" ref="M468">IF(E468="","",E468-SUMPRODUCT(($B$1461:$B$1491=$J468)*1,E$1461:E$1491))</f>
        <v>0.28412825167174383</v>
      </c>
      <c r="N468" s="2" cm="1">
        <f t="array" ref="N468">IF(F468="","",F468-SUMPRODUCT(($B$1461:$B$1491=$J468)*1,F$1461:F$1491))</f>
        <v>0.24615112286083374</v>
      </c>
      <c r="O468" s="2" cm="1">
        <f t="array" ref="O468">IF(G468="","",G468-SUMPRODUCT(($B$1461:$B$1491=$J468)*1,G$1461:G$1491))</f>
        <v>0.17821455628372895</v>
      </c>
    </row>
    <row r="469" spans="1:15" x14ac:dyDescent="0.55000000000000004">
      <c r="A469" s="3">
        <v>16</v>
      </c>
      <c r="B469" s="3">
        <v>1</v>
      </c>
      <c r="C469" s="2">
        <f>IF(logVir!C469="","",LN(総労働時間!C469))</f>
        <v>10.58286403550197</v>
      </c>
      <c r="D469" s="2">
        <f>IF(logVir!D469="","",LN(総労働時間!D469))</f>
        <v>10.502569004351606</v>
      </c>
      <c r="E469" s="2">
        <f>IF(logVir!E469="","",LN(総労働時間!E469))</f>
        <v>10.380524040995727</v>
      </c>
      <c r="F469" s="2">
        <f>IF(logVir!F469="","",LN(総労働時間!F469))</f>
        <v>10.299255982389381</v>
      </c>
      <c r="G469" s="2">
        <f>IF(logVir!G469="","",LN(総労働時間!G469))</f>
        <v>10.217197581454213</v>
      </c>
      <c r="I469" s="3">
        <v>16</v>
      </c>
      <c r="J469" s="3">
        <v>1</v>
      </c>
      <c r="K469" s="2" cm="1">
        <f t="array" ref="K469">IF(C469="","",C469-SUMPRODUCT(($B$1461:$B$1491=$J469)*1,C$1461:C$1491))</f>
        <v>-0.7866470626463915</v>
      </c>
      <c r="L469" s="2" cm="1">
        <f t="array" ref="L469">IF(D469="","",D469-SUMPRODUCT(($B$1461:$B$1491=$J469)*1,D$1461:D$1491))</f>
        <v>-0.74512793205654759</v>
      </c>
      <c r="M469" s="2" cm="1">
        <f t="array" ref="M469">IF(E469="","",E469-SUMPRODUCT(($B$1461:$B$1491=$J469)*1,E$1461:E$1491))</f>
        <v>-0.79546099164810791</v>
      </c>
      <c r="N469" s="2" cm="1">
        <f t="array" ref="N469">IF(F469="","",F469-SUMPRODUCT(($B$1461:$B$1491=$J469)*1,F$1461:F$1491))</f>
        <v>-0.81255759628068702</v>
      </c>
      <c r="O469" s="2" cm="1">
        <f t="array" ref="O469">IF(G469="","",G469-SUMPRODUCT(($B$1461:$B$1491=$J469)*1,G$1461:G$1491))</f>
        <v>-0.81715556275035617</v>
      </c>
    </row>
    <row r="470" spans="1:15" x14ac:dyDescent="0.55000000000000004">
      <c r="A470" s="3">
        <v>16</v>
      </c>
      <c r="B470" s="3">
        <v>2</v>
      </c>
      <c r="C470" s="2">
        <f>IF(logVir!C470="","",LN(総労働時間!C470))</f>
        <v>7.2139933387067261</v>
      </c>
      <c r="D470" s="2">
        <f>IF(logVir!D470="","",LN(総労働時間!D470))</f>
        <v>7.4914887026846149</v>
      </c>
      <c r="E470" s="2">
        <f>IF(logVir!E470="","",LN(総労働時間!E470))</f>
        <v>6.5411609891830684</v>
      </c>
      <c r="F470" s="2">
        <f>IF(logVir!F470="","",LN(総労働時間!F470))</f>
        <v>6.4141786008553998</v>
      </c>
      <c r="G470" s="2">
        <f>IF(logVir!G470="","",LN(総労働時間!G470))</f>
        <v>6.494155474466023</v>
      </c>
      <c r="I470" s="3">
        <v>16</v>
      </c>
      <c r="J470" s="3">
        <v>2</v>
      </c>
      <c r="K470" s="2" cm="1">
        <f t="array" ref="K470">IF(C470="","",C470-SUMPRODUCT(($B$1461:$B$1491=$J470)*1,C$1461:C$1491))</f>
        <v>-1.4067795114796944E-2</v>
      </c>
      <c r="L470" s="2" cm="1">
        <f t="array" ref="L470">IF(D470="","",D470-SUMPRODUCT(($B$1461:$B$1491=$J470)*1,D$1461:D$1491))</f>
        <v>0.15755572968445364</v>
      </c>
      <c r="M470" s="2" cm="1">
        <f t="array" ref="M470">IF(E470="","",E470-SUMPRODUCT(($B$1461:$B$1491=$J470)*1,E$1461:E$1491))</f>
        <v>-0.46813118063209469</v>
      </c>
      <c r="N470" s="2" cm="1">
        <f t="array" ref="N470">IF(F470="","",F470-SUMPRODUCT(($B$1461:$B$1491=$J470)*1,F$1461:F$1491))</f>
        <v>-0.57201361313924526</v>
      </c>
      <c r="O470" s="2" cm="1">
        <f t="array" ref="O470">IF(G470="","",G470-SUMPRODUCT(($B$1461:$B$1491=$J470)*1,G$1461:G$1491))</f>
        <v>-0.49746783246273552</v>
      </c>
    </row>
    <row r="471" spans="1:15" x14ac:dyDescent="0.55000000000000004">
      <c r="A471" s="3">
        <v>16</v>
      </c>
      <c r="B471" s="3">
        <v>3</v>
      </c>
      <c r="C471" s="2">
        <f>IF(logVir!C471="","",LN(総労働時間!C471))</f>
        <v>10.028569775259747</v>
      </c>
      <c r="D471" s="2">
        <f>IF(logVir!D471="","",LN(総労働時間!D471))</f>
        <v>9.9760692727084557</v>
      </c>
      <c r="E471" s="2">
        <f>IF(logVir!E471="","",LN(総労働時間!E471))</f>
        <v>9.9592035090315392</v>
      </c>
      <c r="F471" s="2">
        <f>IF(logVir!F471="","",LN(総労働時間!F471))</f>
        <v>9.805774957848163</v>
      </c>
      <c r="G471" s="2">
        <f>IF(logVir!G471="","",LN(総労働時間!G471))</f>
        <v>9.7903913583512896</v>
      </c>
      <c r="I471" s="3">
        <v>16</v>
      </c>
      <c r="J471" s="3">
        <v>3</v>
      </c>
      <c r="K471" s="2" cm="1">
        <f t="array" ref="K471">IF(C471="","",C471-SUMPRODUCT(($B$1461:$B$1491=$J471)*1,C$1461:C$1491))</f>
        <v>-0.75711242657605915</v>
      </c>
      <c r="L471" s="2" cm="1">
        <f t="array" ref="L471">IF(D471="","",D471-SUMPRODUCT(($B$1461:$B$1491=$J471)*1,D$1461:D$1491))</f>
        <v>-0.78462138471677889</v>
      </c>
      <c r="M471" s="2" cm="1">
        <f t="array" ref="M471">IF(E471="","",E471-SUMPRODUCT(($B$1461:$B$1491=$J471)*1,E$1461:E$1491))</f>
        <v>-0.81159680574789306</v>
      </c>
      <c r="N471" s="2" cm="1">
        <f t="array" ref="N471">IF(F471="","",F471-SUMPRODUCT(($B$1461:$B$1491=$J471)*1,F$1461:F$1491))</f>
        <v>-0.88545377181612572</v>
      </c>
      <c r="O471" s="2" cm="1">
        <f t="array" ref="O471">IF(G471="","",G471-SUMPRODUCT(($B$1461:$B$1491=$J471)*1,G$1461:G$1491))</f>
        <v>-0.92998185316107218</v>
      </c>
    </row>
    <row r="472" spans="1:15" x14ac:dyDescent="0.55000000000000004">
      <c r="A472" s="3">
        <v>16</v>
      </c>
      <c r="B472" s="3">
        <v>4</v>
      </c>
      <c r="C472" s="2">
        <f>IF(logVir!C472="","",LN(総労働時間!C472))</f>
        <v>9.4876509229820201</v>
      </c>
      <c r="D472" s="2">
        <f>IF(logVir!D472="","",LN(総労働時間!D472))</f>
        <v>9.1842853379997393</v>
      </c>
      <c r="E472" s="2">
        <f>IF(logVir!E472="","",LN(総労働時間!E472))</f>
        <v>9.2662458189414725</v>
      </c>
      <c r="F472" s="2">
        <f>IF(logVir!F472="","",LN(総労働時間!F472))</f>
        <v>9.0891670412801435</v>
      </c>
      <c r="G472" s="2">
        <f>IF(logVir!G472="","",LN(総労働時間!G472))</f>
        <v>9.047610870865169</v>
      </c>
      <c r="I472" s="3">
        <v>16</v>
      </c>
      <c r="J472" s="3">
        <v>4</v>
      </c>
      <c r="K472" s="2" cm="1">
        <f t="array" ref="K472">IF(C472="","",C472-SUMPRODUCT(($B$1461:$B$1491=$J472)*1,C$1461:C$1491))</f>
        <v>-8.6223528627940027E-2</v>
      </c>
      <c r="L472" s="2" cm="1">
        <f t="array" ref="L472">IF(D472="","",D472-SUMPRODUCT(($B$1461:$B$1491=$J472)*1,D$1461:D$1491))</f>
        <v>-0.21803800676149621</v>
      </c>
      <c r="M472" s="2" cm="1">
        <f t="array" ref="M472">IF(E472="","",E472-SUMPRODUCT(($B$1461:$B$1491=$J472)*1,E$1461:E$1491))</f>
        <v>-6.738074962336249E-2</v>
      </c>
      <c r="N472" s="2" cm="1">
        <f t="array" ref="N472">IF(F472="","",F472-SUMPRODUCT(($B$1461:$B$1491=$J472)*1,F$1461:F$1491))</f>
        <v>-9.6018218465671268E-2</v>
      </c>
      <c r="O472" s="2" cm="1">
        <f t="array" ref="O472">IF(G472="","",G472-SUMPRODUCT(($B$1461:$B$1491=$J472)*1,G$1461:G$1491))</f>
        <v>-0.17925526724169849</v>
      </c>
    </row>
    <row r="473" spans="1:15" x14ac:dyDescent="0.55000000000000004">
      <c r="A473" s="3">
        <v>16</v>
      </c>
      <c r="B473" s="3">
        <v>5</v>
      </c>
      <c r="C473" s="2">
        <f>IF(logVir!C473="","",LN(総労働時間!C473))</f>
        <v>8.830463653634725</v>
      </c>
      <c r="D473" s="2">
        <f>IF(logVir!D473="","",LN(総労働時間!D473))</f>
        <v>8.9753803319047076</v>
      </c>
      <c r="E473" s="2">
        <f>IF(logVir!E473="","",LN(総労働時間!E473))</f>
        <v>9.0291931741655773</v>
      </c>
      <c r="F473" s="2">
        <f>IF(logVir!F473="","",LN(総労働時間!F473))</f>
        <v>8.9593325297530022</v>
      </c>
      <c r="G473" s="2">
        <f>IF(logVir!G473="","",LN(総労働時間!G473))</f>
        <v>9.0840058390482703</v>
      </c>
      <c r="I473" s="3">
        <v>16</v>
      </c>
      <c r="J473" s="3">
        <v>5</v>
      </c>
      <c r="K473" s="2" cm="1">
        <f t="array" ref="K473">IF(C473="","",C473-SUMPRODUCT(($B$1461:$B$1491=$J473)*1,C$1461:C$1491))</f>
        <v>8.9648246026197143E-3</v>
      </c>
      <c r="L473" s="2" cm="1">
        <f t="array" ref="L473">IF(D473="","",D473-SUMPRODUCT(($B$1461:$B$1491=$J473)*1,D$1461:D$1491))</f>
        <v>0.20714581535131948</v>
      </c>
      <c r="M473" s="2" cm="1">
        <f t="array" ref="M473">IF(E473="","",E473-SUMPRODUCT(($B$1461:$B$1491=$J473)*1,E$1461:E$1491))</f>
        <v>0.22736713156317911</v>
      </c>
      <c r="N473" s="2" cm="1">
        <f t="array" ref="N473">IF(F473="","",F473-SUMPRODUCT(($B$1461:$B$1491=$J473)*1,F$1461:F$1491))</f>
        <v>0.22703253415021862</v>
      </c>
      <c r="O473" s="2" cm="1">
        <f t="array" ref="O473">IF(G473="","",G473-SUMPRODUCT(($B$1461:$B$1491=$J473)*1,G$1461:G$1491))</f>
        <v>0.3037862451192499</v>
      </c>
    </row>
    <row r="474" spans="1:15" x14ac:dyDescent="0.55000000000000004">
      <c r="A474" s="3">
        <v>16</v>
      </c>
      <c r="B474" s="3">
        <v>6</v>
      </c>
      <c r="C474" s="2">
        <f>IF(logVir!C474="","",LN(総労働時間!C474))</f>
        <v>10.155665894160773</v>
      </c>
      <c r="D474" s="2">
        <f>IF(logVir!D474="","",LN(総労働時間!D474))</f>
        <v>10.249978901832284</v>
      </c>
      <c r="E474" s="2">
        <f>IF(logVir!E474="","",LN(総労働時間!E474))</f>
        <v>10.230341133028574</v>
      </c>
      <c r="F474" s="2">
        <f>IF(logVir!F474="","",LN(総労働時間!F474))</f>
        <v>10.231835717698601</v>
      </c>
      <c r="G474" s="2">
        <f>IF(logVir!G474="","",LN(総労働時間!G474))</f>
        <v>10.275778988051172</v>
      </c>
      <c r="I474" s="3">
        <v>16</v>
      </c>
      <c r="J474" s="3">
        <v>6</v>
      </c>
      <c r="K474" s="2" cm="1">
        <f t="array" ref="K474">IF(C474="","",C474-SUMPRODUCT(($B$1461:$B$1491=$J474)*1,C$1461:C$1491))</f>
        <v>0.85869568054191348</v>
      </c>
      <c r="L474" s="2" cm="1">
        <f t="array" ref="L474">IF(D474="","",D474-SUMPRODUCT(($B$1461:$B$1491=$J474)*1,D$1461:D$1491))</f>
        <v>0.94212238543752669</v>
      </c>
      <c r="M474" s="2" cm="1">
        <f t="array" ref="M474">IF(E474="","",E474-SUMPRODUCT(($B$1461:$B$1491=$J474)*1,E$1461:E$1491))</f>
        <v>0.89876191376442982</v>
      </c>
      <c r="N474" s="2" cm="1">
        <f t="array" ref="N474">IF(F474="","",F474-SUMPRODUCT(($B$1461:$B$1491=$J474)*1,F$1461:F$1491))</f>
        <v>0.90240110875803303</v>
      </c>
      <c r="O474" s="2" cm="1">
        <f t="array" ref="O474">IF(G474="","",G474-SUMPRODUCT(($B$1461:$B$1491=$J474)*1,G$1461:G$1491))</f>
        <v>0.90828388693560136</v>
      </c>
    </row>
    <row r="475" spans="1:15" x14ac:dyDescent="0.55000000000000004">
      <c r="A475" s="3">
        <v>16</v>
      </c>
      <c r="B475" s="3">
        <v>7</v>
      </c>
      <c r="C475" s="2">
        <f>IF(logVir!C475="","",LN(総労働時間!C475))</f>
        <v>8.9029433400860771</v>
      </c>
      <c r="D475" s="2">
        <f>IF(logVir!D475="","",LN(総労働時間!D475))</f>
        <v>8.7179896141723887</v>
      </c>
      <c r="E475" s="2">
        <f>IF(logVir!E475="","",LN(総労働時間!E475))</f>
        <v>8.7829663239574334</v>
      </c>
      <c r="F475" s="2">
        <f>IF(logVir!F475="","",LN(総労働時間!F475))</f>
        <v>8.7522624829431859</v>
      </c>
      <c r="G475" s="2">
        <f>IF(logVir!G475="","",LN(総労働時間!G475))</f>
        <v>8.7525972514207275</v>
      </c>
      <c r="I475" s="3">
        <v>16</v>
      </c>
      <c r="J475" s="3">
        <v>7</v>
      </c>
      <c r="K475" s="2" cm="1">
        <f t="array" ref="K475">IF(C475="","",C475-SUMPRODUCT(($B$1461:$B$1491=$J475)*1,C$1461:C$1491))</f>
        <v>-0.3232082911505163</v>
      </c>
      <c r="L475" s="2" cm="1">
        <f t="array" ref="L475">IF(D475="","",D475-SUMPRODUCT(($B$1461:$B$1491=$J475)*1,D$1461:D$1491))</f>
        <v>-0.47953597296278794</v>
      </c>
      <c r="M475" s="2" cm="1">
        <f t="array" ref="M475">IF(E475="","",E475-SUMPRODUCT(($B$1461:$B$1491=$J475)*1,E$1461:E$1491))</f>
        <v>-0.35195803572671025</v>
      </c>
      <c r="N475" s="2" cm="1">
        <f t="array" ref="N475">IF(F475="","",F475-SUMPRODUCT(($B$1461:$B$1491=$J475)*1,F$1461:F$1491))</f>
        <v>-0.32137146195205268</v>
      </c>
      <c r="O475" s="2" cm="1">
        <f t="array" ref="O475">IF(G475="","",G475-SUMPRODUCT(($B$1461:$B$1491=$J475)*1,G$1461:G$1491))</f>
        <v>-0.35329296370453811</v>
      </c>
    </row>
    <row r="476" spans="1:15" x14ac:dyDescent="0.55000000000000004">
      <c r="A476" s="3">
        <v>16</v>
      </c>
      <c r="B476" s="3">
        <v>8</v>
      </c>
      <c r="C476" s="2">
        <f>IF(logVir!C476="","",LN(総労働時間!C476))</f>
        <v>9.6609729478299577</v>
      </c>
      <c r="D476" s="2">
        <f>IF(logVir!D476="","",LN(総労働時間!D476))</f>
        <v>10.054362827668662</v>
      </c>
      <c r="E476" s="2">
        <f>IF(logVir!E476="","",LN(総労働時間!E476))</f>
        <v>9.9834262028134084</v>
      </c>
      <c r="F476" s="2">
        <f>IF(logVir!F476="","",LN(総労働時間!F476))</f>
        <v>9.9506500693830677</v>
      </c>
      <c r="G476" s="2">
        <f>IF(logVir!G476="","",LN(総労働時間!G476))</f>
        <v>10.041550605621582</v>
      </c>
      <c r="I476" s="3">
        <v>16</v>
      </c>
      <c r="J476" s="3">
        <v>8</v>
      </c>
      <c r="K476" s="2" cm="1">
        <f t="array" ref="K476">IF(C476="","",C476-SUMPRODUCT(($B$1461:$B$1491=$J476)*1,C$1461:C$1491))</f>
        <v>0.46103910615149957</v>
      </c>
      <c r="L476" s="2" cm="1">
        <f t="array" ref="L476">IF(D476="","",D476-SUMPRODUCT(($B$1461:$B$1491=$J476)*1,D$1461:D$1491))</f>
        <v>0.76646502443825248</v>
      </c>
      <c r="M476" s="2" cm="1">
        <f t="array" ref="M476">IF(E476="","",E476-SUMPRODUCT(($B$1461:$B$1491=$J476)*1,E$1461:E$1491))</f>
        <v>0.69174684439252232</v>
      </c>
      <c r="N476" s="2" cm="1">
        <f t="array" ref="N476">IF(F476="","",F476-SUMPRODUCT(($B$1461:$B$1491=$J476)*1,F$1461:F$1491))</f>
        <v>0.67345227983438072</v>
      </c>
      <c r="O476" s="2" cm="1">
        <f t="array" ref="O476">IF(G476="","",G476-SUMPRODUCT(($B$1461:$B$1491=$J476)*1,G$1461:G$1491))</f>
        <v>0.71388995694827884</v>
      </c>
    </row>
    <row r="477" spans="1:15" x14ac:dyDescent="0.55000000000000004">
      <c r="A477" s="3">
        <v>16</v>
      </c>
      <c r="B477" s="3">
        <v>9</v>
      </c>
      <c r="C477" s="2">
        <f>IF(logVir!C477="","",LN(総労働時間!C477))</f>
        <v>10.887550929319207</v>
      </c>
      <c r="D477" s="2">
        <f>IF(logVir!D477="","",LN(総労働時間!D477))</f>
        <v>10.766669268824293</v>
      </c>
      <c r="E477" s="2">
        <f>IF(logVir!E477="","",LN(総労働時間!E477))</f>
        <v>10.740829283411115</v>
      </c>
      <c r="F477" s="2">
        <f>IF(logVir!F477="","",LN(総労働時間!F477))</f>
        <v>10.633459535965665</v>
      </c>
      <c r="G477" s="2">
        <f>IF(logVir!G477="","",LN(総労働時間!G477))</f>
        <v>10.644664257283182</v>
      </c>
      <c r="I477" s="3">
        <v>16</v>
      </c>
      <c r="J477" s="3">
        <v>9</v>
      </c>
      <c r="K477" s="2" cm="1">
        <f t="array" ref="K477">IF(C477="","",C477-SUMPRODUCT(($B$1461:$B$1491=$J477)*1,C$1461:C$1491))</f>
        <v>0.91836914214857401</v>
      </c>
      <c r="L477" s="2" cm="1">
        <f t="array" ref="L477">IF(D477="","",D477-SUMPRODUCT(($B$1461:$B$1491=$J477)*1,D$1461:D$1491))</f>
        <v>0.84238286915734939</v>
      </c>
      <c r="M477" s="2" cm="1">
        <f t="array" ref="M477">IF(E477="","",E477-SUMPRODUCT(($B$1461:$B$1491=$J477)*1,E$1461:E$1491))</f>
        <v>0.73729849213322218</v>
      </c>
      <c r="N477" s="2" cm="1">
        <f t="array" ref="N477">IF(F477="","",F477-SUMPRODUCT(($B$1461:$B$1491=$J477)*1,F$1461:F$1491))</f>
        <v>0.73609268592906574</v>
      </c>
      <c r="O477" s="2" cm="1">
        <f t="array" ref="O477">IF(G477="","",G477-SUMPRODUCT(($B$1461:$B$1491=$J477)*1,G$1461:G$1491))</f>
        <v>0.70222607814822169</v>
      </c>
    </row>
    <row r="478" spans="1:15" x14ac:dyDescent="0.55000000000000004">
      <c r="A478" s="3">
        <v>16</v>
      </c>
      <c r="B478" s="3">
        <v>10</v>
      </c>
      <c r="C478" s="2">
        <f>IF(logVir!C478="","",LN(総労働時間!C478))</f>
        <v>10.606045389417753</v>
      </c>
      <c r="D478" s="2">
        <f>IF(logVir!D478="","",LN(総労働時間!D478))</f>
        <v>10.649194537269954</v>
      </c>
      <c r="E478" s="2">
        <f>IF(logVir!E478="","",LN(総労働時間!E478))</f>
        <v>10.673446179565959</v>
      </c>
      <c r="F478" s="2">
        <f>IF(logVir!F478="","",LN(総労働時間!F478))</f>
        <v>10.606486425120041</v>
      </c>
      <c r="G478" s="2">
        <f>IF(logVir!G478="","",LN(総労働時間!G478))</f>
        <v>10.661138906555632</v>
      </c>
      <c r="I478" s="3">
        <v>16</v>
      </c>
      <c r="J478" s="3">
        <v>10</v>
      </c>
      <c r="K478" s="2" cm="1">
        <f t="array" ref="K478">IF(C478="","",C478-SUMPRODUCT(($B$1461:$B$1491=$J478)*1,C$1461:C$1491))</f>
        <v>0.13605216045224822</v>
      </c>
      <c r="L478" s="2" cm="1">
        <f t="array" ref="L478">IF(D478="","",D478-SUMPRODUCT(($B$1461:$B$1491=$J478)*1,D$1461:D$1491))</f>
        <v>0.16109519644377102</v>
      </c>
      <c r="M478" s="2" cm="1">
        <f t="array" ref="M478">IF(E478="","",E478-SUMPRODUCT(($B$1461:$B$1491=$J478)*1,E$1461:E$1491))</f>
        <v>0.145653460637579</v>
      </c>
      <c r="N478" s="2" cm="1">
        <f t="array" ref="N478">IF(F478="","",F478-SUMPRODUCT(($B$1461:$B$1491=$J478)*1,F$1461:F$1491))</f>
        <v>0.14277401782275412</v>
      </c>
      <c r="O478" s="2" cm="1">
        <f t="array" ref="O478">IF(G478="","",G478-SUMPRODUCT(($B$1461:$B$1491=$J478)*1,G$1461:G$1491))</f>
        <v>0.12732477619230131</v>
      </c>
    </row>
    <row r="479" spans="1:15" x14ac:dyDescent="0.55000000000000004">
      <c r="A479" s="3">
        <v>16</v>
      </c>
      <c r="B479" s="3">
        <v>11</v>
      </c>
      <c r="C479" s="2">
        <f>IF(logVir!C479="","",LN(総労働時間!C479))</f>
        <v>9.9749332584481358</v>
      </c>
      <c r="D479" s="2">
        <f>IF(logVir!D479="","",LN(総労働時間!D479))</f>
        <v>9.8134371820767967</v>
      </c>
      <c r="E479" s="2">
        <f>IF(logVir!E479="","",LN(総労働時間!E479))</f>
        <v>9.9124777172340632</v>
      </c>
      <c r="F479" s="2">
        <f>IF(logVir!F479="","",LN(総労働時間!F479))</f>
        <v>9.9219774896759159</v>
      </c>
      <c r="G479" s="2">
        <f>IF(logVir!G479="","",LN(総労働時間!G479))</f>
        <v>9.9473021615325496</v>
      </c>
      <c r="I479" s="3">
        <v>16</v>
      </c>
      <c r="J479" s="3">
        <v>11</v>
      </c>
      <c r="K479" s="2" cm="1">
        <f t="array" ref="K479">IF(C479="","",C479-SUMPRODUCT(($B$1461:$B$1491=$J479)*1,C$1461:C$1491))</f>
        <v>0.18223927317446886</v>
      </c>
      <c r="L479" s="2" cm="1">
        <f t="array" ref="L479">IF(D479="","",D479-SUMPRODUCT(($B$1461:$B$1491=$J479)*1,D$1461:D$1491))</f>
        <v>0.21568206356933928</v>
      </c>
      <c r="M479" s="2" cm="1">
        <f t="array" ref="M479">IF(E479="","",E479-SUMPRODUCT(($B$1461:$B$1491=$J479)*1,E$1461:E$1491))</f>
        <v>0.32644427282698985</v>
      </c>
      <c r="N479" s="2" cm="1">
        <f t="array" ref="N479">IF(F479="","",F479-SUMPRODUCT(($B$1461:$B$1491=$J479)*1,F$1461:F$1491))</f>
        <v>0.37068994994223736</v>
      </c>
      <c r="O479" s="2" cm="1">
        <f t="array" ref="O479">IF(G479="","",G479-SUMPRODUCT(($B$1461:$B$1491=$J479)*1,G$1461:G$1491))</f>
        <v>0.39084475982397926</v>
      </c>
    </row>
    <row r="480" spans="1:15" x14ac:dyDescent="0.55000000000000004">
      <c r="A480" s="3">
        <v>16</v>
      </c>
      <c r="B480" s="3">
        <v>12</v>
      </c>
      <c r="C480" s="2">
        <f>IF(logVir!C480="","",LN(総労働時間!C480))</f>
        <v>8.9072806363352104</v>
      </c>
      <c r="D480" s="2">
        <f>IF(logVir!D480="","",LN(総労働時間!D480))</f>
        <v>8.6358459755819599</v>
      </c>
      <c r="E480" s="2">
        <f>IF(logVir!E480="","",LN(総労働時間!E480))</f>
        <v>8.6197071483273096</v>
      </c>
      <c r="F480" s="2">
        <f>IF(logVir!F480="","",LN(総労働時間!F480))</f>
        <v>8.5714866283770306</v>
      </c>
      <c r="G480" s="2">
        <f>IF(logVir!G480="","",LN(総労働時間!G480))</f>
        <v>8.7092798039501247</v>
      </c>
      <c r="I480" s="3">
        <v>16</v>
      </c>
      <c r="J480" s="3">
        <v>12</v>
      </c>
      <c r="K480" s="2" cm="1">
        <f t="array" ref="K480">IF(C480="","",C480-SUMPRODUCT(($B$1461:$B$1491=$J480)*1,C$1461:C$1491))</f>
        <v>-0.68646540421569924</v>
      </c>
      <c r="L480" s="2" cm="1">
        <f t="array" ref="L480">IF(D480="","",D480-SUMPRODUCT(($B$1461:$B$1491=$J480)*1,D$1461:D$1491))</f>
        <v>-0.86917287309079683</v>
      </c>
      <c r="M480" s="2" cm="1">
        <f t="array" ref="M480">IF(E480="","",E480-SUMPRODUCT(($B$1461:$B$1491=$J480)*1,E$1461:E$1491))</f>
        <v>-0.8667763143690248</v>
      </c>
      <c r="N480" s="2" cm="1">
        <f t="array" ref="N480">IF(F480="","",F480-SUMPRODUCT(($B$1461:$B$1491=$J480)*1,F$1461:F$1491))</f>
        <v>-0.85637647773405057</v>
      </c>
      <c r="O480" s="2" cm="1">
        <f t="array" ref="O480">IF(G480="","",G480-SUMPRODUCT(($B$1461:$B$1491=$J480)*1,G$1461:G$1491))</f>
        <v>-0.79993558066607484</v>
      </c>
    </row>
    <row r="481" spans="1:15" x14ac:dyDescent="0.55000000000000004">
      <c r="A481" s="3">
        <v>16</v>
      </c>
      <c r="B481" s="3">
        <v>13</v>
      </c>
      <c r="C481" s="2">
        <f>IF(logVir!C481="","",LN(総労働時間!C481))</f>
        <v>7.4096426313481363</v>
      </c>
      <c r="D481" s="2">
        <f>IF(logVir!D481="","",LN(総労働時間!D481))</f>
        <v>6.4583943977862672</v>
      </c>
      <c r="E481" s="2">
        <f>IF(logVir!E481="","",LN(総労働時間!E481))</f>
        <v>5.9566694301863361</v>
      </c>
      <c r="F481" s="2">
        <f>IF(logVir!F481="","",LN(総労働時間!F481))</f>
        <v>5.7908008600634471</v>
      </c>
      <c r="G481" s="2">
        <f>IF(logVir!G481="","",LN(総労働時間!G481))</f>
        <v>5.5743369759886932</v>
      </c>
      <c r="I481" s="3">
        <v>16</v>
      </c>
      <c r="J481" s="3">
        <v>13</v>
      </c>
      <c r="K481" s="2" cm="1">
        <f t="array" ref="K481">IF(C481="","",C481-SUMPRODUCT(($B$1461:$B$1491=$J481)*1,C$1461:C$1491))</f>
        <v>-1.3239998376359985</v>
      </c>
      <c r="L481" s="2" cm="1">
        <f t="array" ref="L481">IF(D481="","",D481-SUMPRODUCT(($B$1461:$B$1491=$J481)*1,D$1461:D$1491))</f>
        <v>-1.4768838715424071</v>
      </c>
      <c r="M481" s="2" cm="1">
        <f t="array" ref="M481">IF(E481="","",E481-SUMPRODUCT(($B$1461:$B$1491=$J481)*1,E$1461:E$1491))</f>
        <v>-2.038274454243842</v>
      </c>
      <c r="N481" s="2" cm="1">
        <f t="array" ref="N481">IF(F481="","",F481-SUMPRODUCT(($B$1461:$B$1491=$J481)*1,F$1461:F$1491))</f>
        <v>-2.0731899000122924</v>
      </c>
      <c r="O481" s="2" cm="1">
        <f t="array" ref="O481">IF(G481="","",G481-SUMPRODUCT(($B$1461:$B$1491=$J481)*1,G$1461:G$1491))</f>
        <v>-2.2463099474751642</v>
      </c>
    </row>
    <row r="482" spans="1:15" x14ac:dyDescent="0.55000000000000004">
      <c r="A482" s="3">
        <v>16</v>
      </c>
      <c r="B482" s="3">
        <v>14</v>
      </c>
      <c r="C482" s="2">
        <f>IF(logVir!C482="","",LN(総労働時間!C482))</f>
        <v>9.4742997955813628</v>
      </c>
      <c r="D482" s="2">
        <f>IF(logVir!D482="","",LN(総労働時間!D482))</f>
        <v>9.2684862183843393</v>
      </c>
      <c r="E482" s="2">
        <f>IF(logVir!E482="","",LN(総労働時間!E482))</f>
        <v>9.349920134829425</v>
      </c>
      <c r="F482" s="2">
        <f>IF(logVir!F482="","",LN(総労働時間!F482))</f>
        <v>9.3423455193281377</v>
      </c>
      <c r="G482" s="2">
        <f>IF(logVir!G482="","",LN(総労働時間!G482))</f>
        <v>9.3687636130119714</v>
      </c>
      <c r="I482" s="3">
        <v>16</v>
      </c>
      <c r="J482" s="3">
        <v>14</v>
      </c>
      <c r="K482" s="2" cm="1">
        <f t="array" ref="K482">IF(C482="","",C482-SUMPRODUCT(($B$1461:$B$1491=$J482)*1,C$1461:C$1491))</f>
        <v>-0.34934161091068461</v>
      </c>
      <c r="L482" s="2" cm="1">
        <f t="array" ref="L482">IF(D482="","",D482-SUMPRODUCT(($B$1461:$B$1491=$J482)*1,D$1461:D$1491))</f>
        <v>-0.64618761800978142</v>
      </c>
      <c r="M482" s="2" cm="1">
        <f t="array" ref="M482">IF(E482="","",E482-SUMPRODUCT(($B$1461:$B$1491=$J482)*1,E$1461:E$1491))</f>
        <v>-0.60284793705678297</v>
      </c>
      <c r="N482" s="2" cm="1">
        <f t="array" ref="N482">IF(F482="","",F482-SUMPRODUCT(($B$1461:$B$1491=$J482)*1,F$1461:F$1491))</f>
        <v>-0.55442646554265984</v>
      </c>
      <c r="O482" s="2" cm="1">
        <f t="array" ref="O482">IF(G482="","",G482-SUMPRODUCT(($B$1461:$B$1491=$J482)*1,G$1461:G$1491))</f>
        <v>-0.56911905887055703</v>
      </c>
    </row>
    <row r="483" spans="1:15" x14ac:dyDescent="0.55000000000000004">
      <c r="A483" s="3">
        <v>16</v>
      </c>
      <c r="B483" s="3">
        <v>15</v>
      </c>
      <c r="C483" s="2">
        <f>IF(logVir!C483="","",LN(総労働時間!C483))</f>
        <v>9.234616269055925</v>
      </c>
      <c r="D483" s="2">
        <f>IF(logVir!D483="","",LN(総労働時間!D483))</f>
        <v>9.0414065049698777</v>
      </c>
      <c r="E483" s="2">
        <f>IF(logVir!E483="","",LN(総労働時間!E483))</f>
        <v>8.8290081292851923</v>
      </c>
      <c r="F483" s="2">
        <f>IF(logVir!F483="","",LN(総労働時間!F483))</f>
        <v>8.6483400730669793</v>
      </c>
      <c r="G483" s="2">
        <f>IF(logVir!G483="","",LN(総労働時間!G483))</f>
        <v>8.5179660741141454</v>
      </c>
      <c r="I483" s="3">
        <v>16</v>
      </c>
      <c r="J483" s="3">
        <v>15</v>
      </c>
      <c r="K483" s="2" cm="1">
        <f t="array" ref="K483">IF(C483="","",C483-SUMPRODUCT(($B$1461:$B$1491=$J483)*1,C$1461:C$1491))</f>
        <v>-1.5928203361772475E-2</v>
      </c>
      <c r="L483" s="2" cm="1">
        <f t="array" ref="L483">IF(D483="","",D483-SUMPRODUCT(($B$1461:$B$1491=$J483)*1,D$1461:D$1491))</f>
        <v>-7.7126708609082328E-2</v>
      </c>
      <c r="M483" s="2" cm="1">
        <f t="array" ref="M483">IF(E483="","",E483-SUMPRODUCT(($B$1461:$B$1491=$J483)*1,E$1461:E$1491))</f>
        <v>-0.22920274816543973</v>
      </c>
      <c r="N483" s="2" cm="1">
        <f t="array" ref="N483">IF(F483="","",F483-SUMPRODUCT(($B$1461:$B$1491=$J483)*1,F$1461:F$1491))</f>
        <v>-0.30238690202951446</v>
      </c>
      <c r="O483" s="2" cm="1">
        <f t="array" ref="O483">IF(G483="","",G483-SUMPRODUCT(($B$1461:$B$1491=$J483)*1,G$1461:G$1491))</f>
        <v>-0.46949866263229367</v>
      </c>
    </row>
    <row r="484" spans="1:15" x14ac:dyDescent="0.55000000000000004">
      <c r="A484" s="3">
        <v>16</v>
      </c>
      <c r="B484" s="3">
        <v>16</v>
      </c>
      <c r="C484" s="2">
        <f>IF(logVir!C484="","",LN(総労働時間!C484))</f>
        <v>10.631318236309392</v>
      </c>
      <c r="D484" s="2">
        <f>IF(logVir!D484="","",LN(総労働時間!D484))</f>
        <v>10.569673503467302</v>
      </c>
      <c r="E484" s="2">
        <f>IF(logVir!E484="","",LN(総労働時間!E484))</f>
        <v>10.624388624135461</v>
      </c>
      <c r="F484" s="2">
        <f>IF(logVir!F484="","",LN(総労働時間!F484))</f>
        <v>10.510525738891495</v>
      </c>
      <c r="G484" s="2">
        <f>IF(logVir!G484="","",LN(総労働時間!G484))</f>
        <v>10.551899361750156</v>
      </c>
      <c r="I484" s="3">
        <v>16</v>
      </c>
      <c r="J484" s="3">
        <v>16</v>
      </c>
      <c r="K484" s="2" cm="1">
        <f t="array" ref="K484">IF(C484="","",C484-SUMPRODUCT(($B$1461:$B$1491=$J484)*1,C$1461:C$1491))</f>
        <v>0.14464071213049401</v>
      </c>
      <c r="L484" s="2" cm="1">
        <f t="array" ref="L484">IF(D484="","",D484-SUMPRODUCT(($B$1461:$B$1491=$J484)*1,D$1461:D$1491))</f>
        <v>9.6705324280469185E-2</v>
      </c>
      <c r="M484" s="2" cm="1">
        <f t="array" ref="M484">IF(E484="","",E484-SUMPRODUCT(($B$1461:$B$1491=$J484)*1,E$1461:E$1491))</f>
        <v>0.15772016449262338</v>
      </c>
      <c r="N484" s="2" cm="1">
        <f t="array" ref="N484">IF(F484="","",F484-SUMPRODUCT(($B$1461:$B$1491=$J484)*1,F$1461:F$1491))</f>
        <v>0.14389152387255955</v>
      </c>
      <c r="O484" s="2" cm="1">
        <f t="array" ref="O484">IF(G484="","",G484-SUMPRODUCT(($B$1461:$B$1491=$J484)*1,G$1461:G$1491))</f>
        <v>0.13104942758801919</v>
      </c>
    </row>
    <row r="485" spans="1:15" x14ac:dyDescent="0.55000000000000004">
      <c r="A485" s="3">
        <v>16</v>
      </c>
      <c r="B485" s="3">
        <v>17</v>
      </c>
      <c r="C485" s="2">
        <f>IF(logVir!C485="","",LN(総労働時間!C485))</f>
        <v>9.7012126744443563</v>
      </c>
      <c r="D485" s="2">
        <f>IF(logVir!D485="","",LN(総労働時間!D485))</f>
        <v>9.7072656922182876</v>
      </c>
      <c r="E485" s="2">
        <f>IF(logVir!E485="","",LN(総労働時間!E485))</f>
        <v>9.7552946853126787</v>
      </c>
      <c r="F485" s="2">
        <f>IF(logVir!F485="","",LN(総労働時間!F485))</f>
        <v>9.7236857419949612</v>
      </c>
      <c r="G485" s="2">
        <f>IF(logVir!G485="","",LN(総労働時間!G485))</f>
        <v>9.9740596386968026</v>
      </c>
      <c r="I485" s="3">
        <v>16</v>
      </c>
      <c r="J485" s="3">
        <v>17</v>
      </c>
      <c r="K485" s="2" cm="1">
        <f t="array" ref="K485">IF(C485="","",C485-SUMPRODUCT(($B$1461:$B$1491=$J485)*1,C$1461:C$1491))</f>
        <v>-0.23986721771938768</v>
      </c>
      <c r="L485" s="2" cm="1">
        <f t="array" ref="L485">IF(D485="","",D485-SUMPRODUCT(($B$1461:$B$1491=$J485)*1,D$1461:D$1491))</f>
        <v>-0.15505799814341614</v>
      </c>
      <c r="M485" s="2" cm="1">
        <f t="array" ref="M485">IF(E485="","",E485-SUMPRODUCT(($B$1461:$B$1491=$J485)*1,E$1461:E$1491))</f>
        <v>-8.6965879348474218E-2</v>
      </c>
      <c r="N485" s="2" cm="1">
        <f t="array" ref="N485">IF(F485="","",F485-SUMPRODUCT(($B$1461:$B$1491=$J485)*1,F$1461:F$1491))</f>
        <v>-0.16640277880753551</v>
      </c>
      <c r="O485" s="2" cm="1">
        <f t="array" ref="O485">IF(G485="","",G485-SUMPRODUCT(($B$1461:$B$1491=$J485)*1,G$1461:G$1491))</f>
        <v>2.2928049887692481E-2</v>
      </c>
    </row>
    <row r="486" spans="1:15" x14ac:dyDescent="0.55000000000000004">
      <c r="A486" s="3">
        <v>16</v>
      </c>
      <c r="B486" s="3">
        <v>18</v>
      </c>
      <c r="C486" s="2">
        <f>IF(logVir!C486="","",LN(総労働時間!C486))</f>
        <v>11.630032965068754</v>
      </c>
      <c r="D486" s="2">
        <f>IF(logVir!D486="","",LN(総労働時間!D486))</f>
        <v>11.536981884455123</v>
      </c>
      <c r="E486" s="2">
        <f>IF(logVir!E486="","",LN(総労働時間!E486))</f>
        <v>11.451918404727413</v>
      </c>
      <c r="F486" s="2">
        <f>IF(logVir!F486="","",LN(総労働時間!F486))</f>
        <v>11.337456374670074</v>
      </c>
      <c r="G486" s="2">
        <f>IF(logVir!G486="","",LN(総労働時間!G486))</f>
        <v>11.382230069533282</v>
      </c>
      <c r="I486" s="3">
        <v>16</v>
      </c>
      <c r="J486" s="3">
        <v>18</v>
      </c>
      <c r="K486" s="2" cm="1">
        <f t="array" ref="K486">IF(C486="","",C486-SUMPRODUCT(($B$1461:$B$1491=$J486)*1,C$1461:C$1491))</f>
        <v>-0.29702474756085451</v>
      </c>
      <c r="L486" s="2" cm="1">
        <f t="array" ref="L486">IF(D486="","",D486-SUMPRODUCT(($B$1461:$B$1491=$J486)*1,D$1461:D$1491))</f>
        <v>-0.38743286035241375</v>
      </c>
      <c r="M486" s="2" cm="1">
        <f t="array" ref="M486">IF(E486="","",E486-SUMPRODUCT(($B$1461:$B$1491=$J486)*1,E$1461:E$1491))</f>
        <v>-0.43887921207226377</v>
      </c>
      <c r="N486" s="2" cm="1">
        <f t="array" ref="N486">IF(F486="","",F486-SUMPRODUCT(($B$1461:$B$1491=$J486)*1,F$1461:F$1491))</f>
        <v>-0.52189619000662013</v>
      </c>
      <c r="O486" s="2" cm="1">
        <f t="array" ref="O486">IF(G486="","",G486-SUMPRODUCT(($B$1461:$B$1491=$J486)*1,G$1461:G$1491))</f>
        <v>-0.46192983300701407</v>
      </c>
    </row>
    <row r="487" spans="1:15" x14ac:dyDescent="0.55000000000000004">
      <c r="A487" s="3">
        <v>16</v>
      </c>
      <c r="B487" s="3">
        <v>19</v>
      </c>
      <c r="C487" s="2">
        <f>IF(logVir!C487="","",LN(総労働時間!C487))</f>
        <v>10.945714325530652</v>
      </c>
      <c r="D487" s="2">
        <f>IF(logVir!D487="","",LN(総労働時間!D487))</f>
        <v>10.809925698607449</v>
      </c>
      <c r="E487" s="2">
        <f>IF(logVir!E487="","",LN(総労働時間!E487))</f>
        <v>10.831282871753382</v>
      </c>
      <c r="F487" s="2">
        <f>IF(logVir!F487="","",LN(総労働時間!F487))</f>
        <v>10.705347064231551</v>
      </c>
      <c r="G487" s="2">
        <f>IF(logVir!G487="","",LN(総労働時間!G487))</f>
        <v>10.791522684516931</v>
      </c>
      <c r="I487" s="3">
        <v>16</v>
      </c>
      <c r="J487" s="3">
        <v>19</v>
      </c>
      <c r="K487" s="2" cm="1">
        <f t="array" ref="K487">IF(C487="","",C487-SUMPRODUCT(($B$1461:$B$1491=$J487)*1,C$1461:C$1491))</f>
        <v>-0.28250775000608108</v>
      </c>
      <c r="L487" s="2" cm="1">
        <f t="array" ref="L487">IF(D487="","",D487-SUMPRODUCT(($B$1461:$B$1491=$J487)*1,D$1461:D$1491))</f>
        <v>-0.4201159499944449</v>
      </c>
      <c r="M487" s="2" cm="1">
        <f t="array" ref="M487">IF(E487="","",E487-SUMPRODUCT(($B$1461:$B$1491=$J487)*1,E$1461:E$1491))</f>
        <v>-0.37057971159394931</v>
      </c>
      <c r="N487" s="2" cm="1">
        <f t="array" ref="N487">IF(F487="","",F487-SUMPRODUCT(($B$1461:$B$1491=$J487)*1,F$1461:F$1491))</f>
        <v>-0.48662735025898129</v>
      </c>
      <c r="O487" s="2" cm="1">
        <f t="array" ref="O487">IF(G487="","",G487-SUMPRODUCT(($B$1461:$B$1491=$J487)*1,G$1461:G$1491))</f>
        <v>-0.43577659071553398</v>
      </c>
    </row>
    <row r="488" spans="1:15" x14ac:dyDescent="0.55000000000000004">
      <c r="A488" s="3">
        <v>16</v>
      </c>
      <c r="B488" s="3">
        <v>20</v>
      </c>
      <c r="C488" s="2">
        <f>IF(logVir!C488="","",LN(総労働時間!C488))</f>
        <v>11.601448934374741</v>
      </c>
      <c r="D488" s="2">
        <f>IF(logVir!D488="","",LN(総労働時間!D488))</f>
        <v>11.497824869673659</v>
      </c>
      <c r="E488" s="2">
        <f>IF(logVir!E488="","",LN(総労働時間!E488))</f>
        <v>11.515571300927274</v>
      </c>
      <c r="F488" s="2">
        <f>IF(logVir!F488="","",LN(総労働時間!F488))</f>
        <v>11.393710031988222</v>
      </c>
      <c r="G488" s="2">
        <f>IF(logVir!G488="","",LN(総労働時間!G488))</f>
        <v>11.472637547956806</v>
      </c>
      <c r="I488" s="3">
        <v>16</v>
      </c>
      <c r="J488" s="3">
        <v>20</v>
      </c>
      <c r="K488" s="2" cm="1">
        <f t="array" ref="K488">IF(C488="","",C488-SUMPRODUCT(($B$1461:$B$1491=$J488)*1,C$1461:C$1491))</f>
        <v>-0.50125639805886735</v>
      </c>
      <c r="L488" s="2" cm="1">
        <f t="array" ref="L488">IF(D488="","",D488-SUMPRODUCT(($B$1461:$B$1491=$J488)*1,D$1461:D$1491))</f>
        <v>-0.55940727502421694</v>
      </c>
      <c r="M488" s="2" cm="1">
        <f t="array" ref="M488">IF(E488="","",E488-SUMPRODUCT(($B$1461:$B$1491=$J488)*1,E$1461:E$1491))</f>
        <v>-0.50819387931366933</v>
      </c>
      <c r="N488" s="2" cm="1">
        <f t="array" ref="N488">IF(F488="","",F488-SUMPRODUCT(($B$1461:$B$1491=$J488)*1,F$1461:F$1491))</f>
        <v>-0.55487450521185977</v>
      </c>
      <c r="O488" s="2" cm="1">
        <f t="array" ref="O488">IF(G488="","",G488-SUMPRODUCT(($B$1461:$B$1491=$J488)*1,G$1461:G$1491))</f>
        <v>-0.54126128464526957</v>
      </c>
    </row>
    <row r="489" spans="1:15" x14ac:dyDescent="0.55000000000000004">
      <c r="A489" s="3">
        <v>16</v>
      </c>
      <c r="B489" s="3">
        <v>21</v>
      </c>
      <c r="C489" s="2">
        <f>IF(logVir!C489="","",LN(総労働時間!C489))</f>
        <v>11.033091587674249</v>
      </c>
      <c r="D489" s="2">
        <f>IF(logVir!D489="","",LN(総労働時間!D489))</f>
        <v>10.990249577684546</v>
      </c>
      <c r="E489" s="2">
        <f>IF(logVir!E489="","",LN(総労働時間!E489))</f>
        <v>10.9768102334461</v>
      </c>
      <c r="F489" s="2">
        <f>IF(logVir!F489="","",LN(総労働時間!F489))</f>
        <v>10.912322626659163</v>
      </c>
      <c r="G489" s="2">
        <f>IF(logVir!G489="","",LN(総労働時間!G489))</f>
        <v>10.971197584438196</v>
      </c>
      <c r="I489" s="3">
        <v>16</v>
      </c>
      <c r="J489" s="3">
        <v>21</v>
      </c>
      <c r="K489" s="2" cm="1">
        <f t="array" ref="K489">IF(C489="","",C489-SUMPRODUCT(($B$1461:$B$1491=$J489)*1,C$1461:C$1491))</f>
        <v>-0.52796218141260098</v>
      </c>
      <c r="L489" s="2" cm="1">
        <f t="array" ref="L489">IF(D489="","",D489-SUMPRODUCT(($B$1461:$B$1491=$J489)*1,D$1461:D$1491))</f>
        <v>-0.58194364248135599</v>
      </c>
      <c r="M489" s="2" cm="1">
        <f t="array" ref="M489">IF(E489="","",E489-SUMPRODUCT(($B$1461:$B$1491=$J489)*1,E$1461:E$1491))</f>
        <v>-0.56978388005903113</v>
      </c>
      <c r="N489" s="2" cm="1">
        <f t="array" ref="N489">IF(F489="","",F489-SUMPRODUCT(($B$1461:$B$1491=$J489)*1,F$1461:F$1491))</f>
        <v>-0.57938964381987113</v>
      </c>
      <c r="O489" s="2" cm="1">
        <f t="array" ref="O489">IF(G489="","",G489-SUMPRODUCT(($B$1461:$B$1491=$J489)*1,G$1461:G$1491))</f>
        <v>-0.5741715350074994</v>
      </c>
    </row>
    <row r="490" spans="1:15" x14ac:dyDescent="0.55000000000000004">
      <c r="A490" s="3">
        <v>16</v>
      </c>
      <c r="B490" s="3">
        <v>22</v>
      </c>
      <c r="C490" s="2">
        <f>IF(logVir!C490="","",LN(総労働時間!C490))</f>
        <v>10.920953815449119</v>
      </c>
      <c r="D490" s="2">
        <f>IF(logVir!D490="","",LN(総労働時間!D490))</f>
        <v>11.068461858744312</v>
      </c>
      <c r="E490" s="2">
        <f>IF(logVir!E490="","",LN(総労働時間!E490))</f>
        <v>10.720173468138713</v>
      </c>
      <c r="F490" s="2">
        <f>IF(logVir!F490="","",LN(総労働時間!F490))</f>
        <v>10.678493176037509</v>
      </c>
      <c r="G490" s="2">
        <f>IF(logVir!G490="","",LN(総労働時間!G490))</f>
        <v>10.52761796699451</v>
      </c>
      <c r="I490" s="3">
        <v>16</v>
      </c>
      <c r="J490" s="3">
        <v>22</v>
      </c>
      <c r="K490" s="2" cm="1">
        <f t="array" ref="K490">IF(C490="","",C490-SUMPRODUCT(($B$1461:$B$1491=$J490)*1,C$1461:C$1491))</f>
        <v>-0.68873398113164264</v>
      </c>
      <c r="L490" s="2" cm="1">
        <f t="array" ref="L490">IF(D490="","",D490-SUMPRODUCT(($B$1461:$B$1491=$J490)*1,D$1461:D$1491))</f>
        <v>-0.49910346214513623</v>
      </c>
      <c r="M490" s="2" cm="1">
        <f t="array" ref="M490">IF(E490="","",E490-SUMPRODUCT(($B$1461:$B$1491=$J490)*1,E$1461:E$1491))</f>
        <v>-0.81389780895499619</v>
      </c>
      <c r="N490" s="2" cm="1">
        <f t="array" ref="N490">IF(F490="","",F490-SUMPRODUCT(($B$1461:$B$1491=$J490)*1,F$1461:F$1491))</f>
        <v>-0.72183055719844269</v>
      </c>
      <c r="O490" s="2" cm="1">
        <f t="array" ref="O490">IF(G490="","",G490-SUMPRODUCT(($B$1461:$B$1491=$J490)*1,G$1461:G$1491))</f>
        <v>-0.85184257828422005</v>
      </c>
    </row>
    <row r="491" spans="1:15" x14ac:dyDescent="0.55000000000000004">
      <c r="A491" s="3">
        <v>16</v>
      </c>
      <c r="B491" s="3">
        <v>23</v>
      </c>
      <c r="C491" s="2">
        <f>IF(logVir!C491="","",LN(総労働時間!C491))</f>
        <v>8.1949276111781444</v>
      </c>
      <c r="D491" s="2">
        <f>IF(logVir!D491="","",LN(総労働時間!D491))</f>
        <v>8.0864164889803369</v>
      </c>
      <c r="E491" s="2">
        <f>IF(logVir!E491="","",LN(総労働時間!E491))</f>
        <v>8.2678134934223593</v>
      </c>
      <c r="F491" s="2">
        <f>IF(logVir!F491="","",LN(総労働時間!F491))</f>
        <v>8.2962770362970506</v>
      </c>
      <c r="G491" s="2">
        <f>IF(logVir!G491="","",LN(総労働時間!G491))</f>
        <v>8.3757886694988439</v>
      </c>
      <c r="I491" s="3">
        <v>16</v>
      </c>
      <c r="J491" s="3">
        <v>23</v>
      </c>
      <c r="K491" s="2" cm="1">
        <f t="array" ref="K491">IF(C491="","",C491-SUMPRODUCT(($B$1461:$B$1491=$J491)*1,C$1461:C$1491))</f>
        <v>-0.51610075980602232</v>
      </c>
      <c r="L491" s="2" cm="1">
        <f t="array" ref="L491">IF(D491="","",D491-SUMPRODUCT(($B$1461:$B$1491=$J491)*1,D$1461:D$1491))</f>
        <v>-0.56422194795744929</v>
      </c>
      <c r="M491" s="2" cm="1">
        <f t="array" ref="M491">IF(E491="","",E491-SUMPRODUCT(($B$1461:$B$1491=$J491)*1,E$1461:E$1491))</f>
        <v>-0.51567366014019633</v>
      </c>
      <c r="N491" s="2" cm="1">
        <f t="array" ref="N491">IF(F491="","",F491-SUMPRODUCT(($B$1461:$B$1491=$J491)*1,F$1461:F$1491))</f>
        <v>-0.50955644717253534</v>
      </c>
      <c r="O491" s="2" cm="1">
        <f t="array" ref="O491">IF(G491="","",G491-SUMPRODUCT(($B$1461:$B$1491=$J491)*1,G$1461:G$1491))</f>
        <v>-0.54949229956496559</v>
      </c>
    </row>
    <row r="492" spans="1:15" x14ac:dyDescent="0.55000000000000004">
      <c r="A492" s="3">
        <v>16</v>
      </c>
      <c r="B492" s="3">
        <v>24</v>
      </c>
      <c r="C492" s="2">
        <f>IF(logVir!C492="","",LN(総労働時間!C492))</f>
        <v>9.5011410858283885</v>
      </c>
      <c r="D492" s="2">
        <f>IF(logVir!D492="","",LN(総労働時間!D492))</f>
        <v>9.442073276550353</v>
      </c>
      <c r="E492" s="2">
        <f>IF(logVir!E492="","",LN(総労働時間!E492))</f>
        <v>9.5858892138156691</v>
      </c>
      <c r="F492" s="2">
        <f>IF(logVir!F492="","",LN(総労働時間!F492))</f>
        <v>9.618450463240503</v>
      </c>
      <c r="G492" s="2">
        <f>IF(logVir!G492="","",LN(総労働時間!G492))</f>
        <v>9.6513596898633143</v>
      </c>
      <c r="I492" s="3">
        <v>16</v>
      </c>
      <c r="J492" s="3">
        <v>24</v>
      </c>
      <c r="K492" s="2" cm="1">
        <f t="array" ref="K492">IF(C492="","",C492-SUMPRODUCT(($B$1461:$B$1491=$J492)*1,C$1461:C$1491))</f>
        <v>-0.2380185989029453</v>
      </c>
      <c r="L492" s="2" cm="1">
        <f t="array" ref="L492">IF(D492="","",D492-SUMPRODUCT(($B$1461:$B$1491=$J492)*1,D$1461:D$1491))</f>
        <v>-0.20626957101740118</v>
      </c>
      <c r="M492" s="2" cm="1">
        <f t="array" ref="M492">IF(E492="","",E492-SUMPRODUCT(($B$1461:$B$1491=$J492)*1,E$1461:E$1491))</f>
        <v>-0.16635443733076727</v>
      </c>
      <c r="N492" s="2" cm="1">
        <f t="array" ref="N492">IF(F492="","",F492-SUMPRODUCT(($B$1461:$B$1491=$J492)*1,F$1461:F$1491))</f>
        <v>-0.12061845108774172</v>
      </c>
      <c r="O492" s="2" cm="1">
        <f t="array" ref="O492">IF(G492="","",G492-SUMPRODUCT(($B$1461:$B$1491=$J492)*1,G$1461:G$1491))</f>
        <v>-0.18856879119784686</v>
      </c>
    </row>
    <row r="493" spans="1:15" x14ac:dyDescent="0.55000000000000004">
      <c r="A493" s="3">
        <v>16</v>
      </c>
      <c r="B493" s="3">
        <v>25</v>
      </c>
      <c r="C493" s="2">
        <f>IF(logVir!C493="","",LN(総労働時間!C493))</f>
        <v>10.174366469060919</v>
      </c>
      <c r="D493" s="2">
        <f>IF(logVir!D493="","",LN(総労働時間!D493))</f>
        <v>10.005671607903693</v>
      </c>
      <c r="E493" s="2">
        <f>IF(logVir!E493="","",LN(総労働時間!E493))</f>
        <v>10.00440909701223</v>
      </c>
      <c r="F493" s="2">
        <f>IF(logVir!F493="","",LN(総労働時間!F493))</f>
        <v>10.039860252836485</v>
      </c>
      <c r="G493" s="2">
        <f>IF(logVir!G493="","",LN(総労働時間!G493))</f>
        <v>10.066244459052685</v>
      </c>
      <c r="I493" s="3">
        <v>16</v>
      </c>
      <c r="J493" s="3">
        <v>25</v>
      </c>
      <c r="K493" s="2" cm="1">
        <f t="array" ref="K493">IF(C493="","",C493-SUMPRODUCT(($B$1461:$B$1491=$J493)*1,C$1461:C$1491))</f>
        <v>-0.33757347363078161</v>
      </c>
      <c r="L493" s="2" cm="1">
        <f t="array" ref="L493">IF(D493="","",D493-SUMPRODUCT(($B$1461:$B$1491=$J493)*1,D$1461:D$1491))</f>
        <v>-0.40791151021961092</v>
      </c>
      <c r="M493" s="2" cm="1">
        <f t="array" ref="M493">IF(E493="","",E493-SUMPRODUCT(($B$1461:$B$1491=$J493)*1,E$1461:E$1491))</f>
        <v>-0.4250011765897419</v>
      </c>
      <c r="N493" s="2" cm="1">
        <f t="array" ref="N493">IF(F493="","",F493-SUMPRODUCT(($B$1461:$B$1491=$J493)*1,F$1461:F$1491))</f>
        <v>-0.40121210334716473</v>
      </c>
      <c r="O493" s="2" cm="1">
        <f t="array" ref="O493">IF(G493="","",G493-SUMPRODUCT(($B$1461:$B$1491=$J493)*1,G$1461:G$1491))</f>
        <v>-0.31309412859007679</v>
      </c>
    </row>
    <row r="494" spans="1:15" x14ac:dyDescent="0.55000000000000004">
      <c r="A494" s="3">
        <v>16</v>
      </c>
      <c r="B494" s="3">
        <v>26</v>
      </c>
      <c r="C494" s="2">
        <f>IF(logVir!C494="","",LN(総労働時間!C494))</f>
        <v>8.719558268009985</v>
      </c>
      <c r="D494" s="2">
        <f>IF(logVir!D494="","",LN(総労働時間!D494))</f>
        <v>8.8110407360532719</v>
      </c>
      <c r="E494" s="2">
        <f>IF(logVir!E494="","",LN(総労働時間!E494))</f>
        <v>9.0941416668326216</v>
      </c>
      <c r="F494" s="2">
        <f>IF(logVir!F494="","",LN(総労働時間!F494))</f>
        <v>8.9397920139608971</v>
      </c>
      <c r="G494" s="2">
        <f>IF(logVir!G494="","",LN(総労働時間!G494))</f>
        <v>8.6066153122502342</v>
      </c>
      <c r="I494" s="3">
        <v>16</v>
      </c>
      <c r="J494" s="3">
        <v>26</v>
      </c>
      <c r="K494" s="2" cm="1">
        <f t="array" ref="K494">IF(C494="","",C494-SUMPRODUCT(($B$1461:$B$1491=$J494)*1,C$1461:C$1491))</f>
        <v>-0.96210730051849502</v>
      </c>
      <c r="L494" s="2" cm="1">
        <f t="array" ref="L494">IF(D494="","",D494-SUMPRODUCT(($B$1461:$B$1491=$J494)*1,D$1461:D$1491))</f>
        <v>-0.87955230936558415</v>
      </c>
      <c r="M494" s="2" cm="1">
        <f t="array" ref="M494">IF(E494="","",E494-SUMPRODUCT(($B$1461:$B$1491=$J494)*1,E$1461:E$1491))</f>
        <v>-0.75366588484444286</v>
      </c>
      <c r="N494" s="2" cm="1">
        <f t="array" ref="N494">IF(F494="","",F494-SUMPRODUCT(($B$1461:$B$1491=$J494)*1,F$1461:F$1491))</f>
        <v>-0.92255881205317181</v>
      </c>
      <c r="O494" s="2" cm="1">
        <f t="array" ref="O494">IF(G494="","",G494-SUMPRODUCT(($B$1461:$B$1491=$J494)*1,G$1461:G$1491))</f>
        <v>-1.2658676895284966</v>
      </c>
    </row>
    <row r="495" spans="1:15" x14ac:dyDescent="0.55000000000000004">
      <c r="A495" s="3">
        <v>16</v>
      </c>
      <c r="B495" s="3">
        <v>27</v>
      </c>
      <c r="C495" s="2">
        <f>IF(logVir!C495="","",LN(総労働時間!C495))</f>
        <v>10.98734261576776</v>
      </c>
      <c r="D495" s="2">
        <f>IF(logVir!D495="","",LN(総労働時間!D495))</f>
        <v>11.178885948031933</v>
      </c>
      <c r="E495" s="2">
        <f>IF(logVir!E495="","",LN(総労働時間!E495))</f>
        <v>11.141635890224421</v>
      </c>
      <c r="F495" s="2">
        <f>IF(logVir!F495="","",LN(総労働時間!F495))</f>
        <v>11.187294129070112</v>
      </c>
      <c r="G495" s="2">
        <f>IF(logVir!G495="","",LN(総労働時間!G495))</f>
        <v>11.286754450954174</v>
      </c>
      <c r="I495" s="3">
        <v>16</v>
      </c>
      <c r="J495" s="3">
        <v>27</v>
      </c>
      <c r="K495" s="2" cm="1">
        <f t="array" ref="K495">IF(C495="","",C495-SUMPRODUCT(($B$1461:$B$1491=$J495)*1,C$1461:C$1491))</f>
        <v>-0.5629579244858558</v>
      </c>
      <c r="L495" s="2" cm="1">
        <f t="array" ref="L495">IF(D495="","",D495-SUMPRODUCT(($B$1461:$B$1491=$J495)*1,D$1461:D$1491))</f>
        <v>-0.54557128564379553</v>
      </c>
      <c r="M495" s="2" cm="1">
        <f t="array" ref="M495">IF(E495="","",E495-SUMPRODUCT(($B$1461:$B$1491=$J495)*1,E$1461:E$1491))</f>
        <v>-0.63380659540894158</v>
      </c>
      <c r="N495" s="2" cm="1">
        <f t="array" ref="N495">IF(F495="","",F495-SUMPRODUCT(($B$1461:$B$1491=$J495)*1,F$1461:F$1491))</f>
        <v>-0.5419951660260125</v>
      </c>
      <c r="O495" s="2" cm="1">
        <f t="array" ref="O495">IF(G495="","",G495-SUMPRODUCT(($B$1461:$B$1491=$J495)*1,G$1461:G$1491))</f>
        <v>-0.5602981642901792</v>
      </c>
    </row>
    <row r="496" spans="1:15" x14ac:dyDescent="0.55000000000000004">
      <c r="A496" s="3">
        <v>16</v>
      </c>
      <c r="B496" s="3">
        <v>28</v>
      </c>
      <c r="C496" s="2">
        <f>IF(logVir!C496="","",LN(総労働時間!C496))</f>
        <v>10.406698315923324</v>
      </c>
      <c r="D496" s="2">
        <f>IF(logVir!D496="","",LN(総労働時間!D496))</f>
        <v>10.332773544225004</v>
      </c>
      <c r="E496" s="2">
        <f>IF(logVir!E496="","",LN(総労働時間!E496))</f>
        <v>10.364289051295325</v>
      </c>
      <c r="F496" s="2">
        <f>IF(logVir!F496="","",LN(総労働時間!F496))</f>
        <v>10.383168873785896</v>
      </c>
      <c r="G496" s="2">
        <f>IF(logVir!G496="","",LN(総労働時間!G496))</f>
        <v>10.394888645315863</v>
      </c>
      <c r="I496" s="3">
        <v>16</v>
      </c>
      <c r="J496" s="3">
        <v>28</v>
      </c>
      <c r="K496" s="2" cm="1">
        <f t="array" ref="K496">IF(C496="","",C496-SUMPRODUCT(($B$1461:$B$1491=$J496)*1,C$1461:C$1491))</f>
        <v>-0.74963923179783976</v>
      </c>
      <c r="L496" s="2" cm="1">
        <f t="array" ref="L496">IF(D496="","",D496-SUMPRODUCT(($B$1461:$B$1491=$J496)*1,D$1461:D$1491))</f>
        <v>-0.82042777179013093</v>
      </c>
      <c r="M496" s="2" cm="1">
        <f t="array" ref="M496">IF(E496="","",E496-SUMPRODUCT(($B$1461:$B$1491=$J496)*1,E$1461:E$1491))</f>
        <v>-0.82594158610540802</v>
      </c>
      <c r="N496" s="2" cm="1">
        <f t="array" ref="N496">IF(F496="","",F496-SUMPRODUCT(($B$1461:$B$1491=$J496)*1,F$1461:F$1491))</f>
        <v>-0.79675342668756066</v>
      </c>
      <c r="O496" s="2" cm="1">
        <f t="array" ref="O496">IF(G496="","",G496-SUMPRODUCT(($B$1461:$B$1491=$J496)*1,G$1461:G$1491))</f>
        <v>-0.79670272867594605</v>
      </c>
    </row>
    <row r="497" spans="1:15" x14ac:dyDescent="0.55000000000000004">
      <c r="A497" s="3">
        <v>16</v>
      </c>
      <c r="B497" s="3">
        <v>29</v>
      </c>
      <c r="C497" s="2">
        <f>IF(logVir!C497="","",LN(総労働時間!C497))</f>
        <v>10.560014178975434</v>
      </c>
      <c r="D497" s="2">
        <f>IF(logVir!D497="","",LN(総労働時間!D497))</f>
        <v>10.576082085494201</v>
      </c>
      <c r="E497" s="2">
        <f>IF(logVir!E497="","",LN(総労働時間!E497))</f>
        <v>10.566633139055723</v>
      </c>
      <c r="F497" s="2">
        <f>IF(logVir!F497="","",LN(総労働時間!F497))</f>
        <v>10.64633302213432</v>
      </c>
      <c r="G497" s="2">
        <f>IF(logVir!G497="","",LN(総労働時間!G497))</f>
        <v>10.73615340384697</v>
      </c>
      <c r="I497" s="3">
        <v>16</v>
      </c>
      <c r="J497" s="3">
        <v>29</v>
      </c>
      <c r="K497" s="2" cm="1">
        <f t="array" ref="K497">IF(C497="","",C497-SUMPRODUCT(($B$1461:$B$1491=$J497)*1,C$1461:C$1491))</f>
        <v>-0.56840948677476</v>
      </c>
      <c r="L497" s="2" cm="1">
        <f t="array" ref="L497">IF(D497="","",D497-SUMPRODUCT(($B$1461:$B$1491=$J497)*1,D$1461:D$1491))</f>
        <v>-0.56323317904505643</v>
      </c>
      <c r="M497" s="2" cm="1">
        <f t="array" ref="M497">IF(E497="","",E497-SUMPRODUCT(($B$1461:$B$1491=$J497)*1,E$1461:E$1491))</f>
        <v>-0.58335651305935521</v>
      </c>
      <c r="N497" s="2" cm="1">
        <f t="array" ref="N497">IF(F497="","",F497-SUMPRODUCT(($B$1461:$B$1491=$J497)*1,F$1461:F$1491))</f>
        <v>-0.48004921021701108</v>
      </c>
      <c r="O497" s="2" cm="1">
        <f t="array" ref="O497">IF(G497="","",G497-SUMPRODUCT(($B$1461:$B$1491=$J497)*1,G$1461:G$1491))</f>
        <v>-0.48349272335894433</v>
      </c>
    </row>
    <row r="498" spans="1:15" x14ac:dyDescent="0.55000000000000004">
      <c r="A498" s="3">
        <v>16</v>
      </c>
      <c r="B498" s="3">
        <v>30</v>
      </c>
      <c r="C498" s="2">
        <f>IF(logVir!C498="","",LN(総労働時間!C498))</f>
        <v>11.620485258401377</v>
      </c>
      <c r="D498" s="2">
        <f>IF(logVir!D498="","",LN(総労働時間!D498))</f>
        <v>11.783037998638335</v>
      </c>
      <c r="E498" s="2">
        <f>IF(logVir!E498="","",LN(総労働時間!E498))</f>
        <v>11.759114831461256</v>
      </c>
      <c r="F498" s="2">
        <f>IF(logVir!F498="","",LN(総労働時間!F498))</f>
        <v>11.769297714036068</v>
      </c>
      <c r="G498" s="2">
        <f>IF(logVir!G498="","",LN(総労働時間!G498))</f>
        <v>11.887103438442766</v>
      </c>
      <c r="I498" s="3">
        <v>16</v>
      </c>
      <c r="J498" s="3">
        <v>30</v>
      </c>
      <c r="K498" s="2" cm="1">
        <f t="array" ref="K498">IF(C498="","",C498-SUMPRODUCT(($B$1461:$B$1491=$J498)*1,C$1461:C$1491))</f>
        <v>-0.49305189055897181</v>
      </c>
      <c r="L498" s="2" cm="1">
        <f t="array" ref="L498">IF(D498="","",D498-SUMPRODUCT(($B$1461:$B$1491=$J498)*1,D$1461:D$1491))</f>
        <v>-0.47539667949067699</v>
      </c>
      <c r="M498" s="2" cm="1">
        <f t="array" ref="M498">IF(E498="","",E498-SUMPRODUCT(($B$1461:$B$1491=$J498)*1,E$1461:E$1491))</f>
        <v>-0.55865666916568024</v>
      </c>
      <c r="N498" s="2" cm="1">
        <f t="array" ref="N498">IF(F498="","",F498-SUMPRODUCT(($B$1461:$B$1491=$J498)*1,F$1461:F$1491))</f>
        <v>-0.51740004132683026</v>
      </c>
      <c r="O498" s="2" cm="1">
        <f t="array" ref="O498">IF(G498="","",G498-SUMPRODUCT(($B$1461:$B$1491=$J498)*1,G$1461:G$1491))</f>
        <v>-0.51722482413666171</v>
      </c>
    </row>
    <row r="499" spans="1:15" x14ac:dyDescent="0.55000000000000004">
      <c r="A499" s="3">
        <v>16</v>
      </c>
      <c r="B499" s="3">
        <v>31</v>
      </c>
      <c r="C499" s="2">
        <f>IF(logVir!C499="","",LN(総労働時間!C499))</f>
        <v>11.228394569629144</v>
      </c>
      <c r="D499" s="2">
        <f>IF(logVir!D499="","",LN(総労働時間!D499))</f>
        <v>11.227830470070995</v>
      </c>
      <c r="E499" s="2">
        <f>IF(logVir!E499="","",LN(総労働時間!E499))</f>
        <v>11.113340174888378</v>
      </c>
      <c r="F499" s="2">
        <f>IF(logVir!F499="","",LN(総労働時間!F499))</f>
        <v>11.044978069742291</v>
      </c>
      <c r="G499" s="2">
        <f>IF(logVir!G499="","",LN(総労働時間!G499))</f>
        <v>11.075014974709648</v>
      </c>
      <c r="I499" s="3">
        <v>16</v>
      </c>
      <c r="J499" s="3">
        <v>31</v>
      </c>
      <c r="K499" s="2" cm="1">
        <f t="array" ref="K499">IF(C499="","",C499-SUMPRODUCT(($B$1461:$B$1491=$J499)*1,C$1461:C$1491))</f>
        <v>-0.55486423087185521</v>
      </c>
      <c r="L499" s="2" cm="1">
        <f t="array" ref="L499">IF(D499="","",D499-SUMPRODUCT(($B$1461:$B$1491=$J499)*1,D$1461:D$1491))</f>
        <v>-0.46131505133658024</v>
      </c>
      <c r="M499" s="2" cm="1">
        <f t="array" ref="M499">IF(E499="","",E499-SUMPRODUCT(($B$1461:$B$1491=$J499)*1,E$1461:E$1491))</f>
        <v>-0.54511381011765714</v>
      </c>
      <c r="N499" s="2" cm="1">
        <f t="array" ref="N499">IF(F499="","",F499-SUMPRODUCT(($B$1461:$B$1491=$J499)*1,F$1461:F$1491))</f>
        <v>-0.53670125043151806</v>
      </c>
      <c r="O499" s="2" cm="1">
        <f t="array" ref="O499">IF(G499="","",G499-SUMPRODUCT(($B$1461:$B$1491=$J499)*1,G$1461:G$1491))</f>
        <v>-0.5277184045309955</v>
      </c>
    </row>
    <row r="500" spans="1:15" x14ac:dyDescent="0.55000000000000004">
      <c r="A500" s="3">
        <v>17</v>
      </c>
      <c r="B500" s="3">
        <v>1</v>
      </c>
      <c r="C500" s="2">
        <f>IF(logVir!C500="","",LN(総労働時間!C500))</f>
        <v>10.473236409896998</v>
      </c>
      <c r="D500" s="2">
        <f>IF(logVir!D500="","",LN(総労働時間!D500))</f>
        <v>10.365576797141134</v>
      </c>
      <c r="E500" s="2">
        <f>IF(logVir!E500="","",LN(総労働時間!E500))</f>
        <v>10.30061149409455</v>
      </c>
      <c r="F500" s="2">
        <f>IF(logVir!F500="","",LN(総労働時間!F500))</f>
        <v>10.228352833399471</v>
      </c>
      <c r="G500" s="2">
        <f>IF(logVir!G500="","",LN(総労働時間!G500))</f>
        <v>10.151024072722343</v>
      </c>
      <c r="I500" s="3">
        <v>17</v>
      </c>
      <c r="J500" s="3">
        <v>1</v>
      </c>
      <c r="K500" s="2" cm="1">
        <f t="array" ref="K500">IF(C500="","",C500-SUMPRODUCT(($B$1461:$B$1491=$J500)*1,C$1461:C$1491))</f>
        <v>-0.89627468825136347</v>
      </c>
      <c r="L500" s="2" cm="1">
        <f t="array" ref="L500">IF(D500="","",D500-SUMPRODUCT(($B$1461:$B$1491=$J500)*1,D$1461:D$1491))</f>
        <v>-0.88212013926701971</v>
      </c>
      <c r="M500" s="2" cm="1">
        <f t="array" ref="M500">IF(E500="","",E500-SUMPRODUCT(($B$1461:$B$1491=$J500)*1,E$1461:E$1491))</f>
        <v>-0.8753735385492849</v>
      </c>
      <c r="N500" s="2" cm="1">
        <f t="array" ref="N500">IF(F500="","",F500-SUMPRODUCT(($B$1461:$B$1491=$J500)*1,F$1461:F$1491))</f>
        <v>-0.8834607452705967</v>
      </c>
      <c r="O500" s="2" cm="1">
        <f t="array" ref="O500">IF(G500="","",G500-SUMPRODUCT(($B$1461:$B$1491=$J500)*1,G$1461:G$1491))</f>
        <v>-0.88332907148222617</v>
      </c>
    </row>
    <row r="501" spans="1:15" x14ac:dyDescent="0.55000000000000004">
      <c r="A501" s="3">
        <v>17</v>
      </c>
      <c r="B501" s="3">
        <v>2</v>
      </c>
      <c r="C501" s="2">
        <f>IF(logVir!C501="","",LN(総労働時間!C501))</f>
        <v>6.6115417308863984</v>
      </c>
      <c r="D501" s="2">
        <f>IF(logVir!D501="","",LN(総労働時間!D501))</f>
        <v>7.2052832679872711</v>
      </c>
      <c r="E501" s="2">
        <f>IF(logVir!E501="","",LN(総労働時間!E501))</f>
        <v>6.2992983827041291</v>
      </c>
      <c r="F501" s="2">
        <f>IF(logVir!F501="","",LN(総労働時間!F501))</f>
        <v>6.0272488597731986</v>
      </c>
      <c r="G501" s="2">
        <f>IF(logVir!G501="","",LN(総労働時間!G501))</f>
        <v>6.1400148243084791</v>
      </c>
      <c r="I501" s="3">
        <v>17</v>
      </c>
      <c r="J501" s="3">
        <v>2</v>
      </c>
      <c r="K501" s="2" cm="1">
        <f t="array" ref="K501">IF(C501="","",C501-SUMPRODUCT(($B$1461:$B$1491=$J501)*1,C$1461:C$1491))</f>
        <v>-0.61651940293512464</v>
      </c>
      <c r="L501" s="2" cm="1">
        <f t="array" ref="L501">IF(D501="","",D501-SUMPRODUCT(($B$1461:$B$1491=$J501)*1,D$1461:D$1491))</f>
        <v>-0.12864970501289008</v>
      </c>
      <c r="M501" s="2" cm="1">
        <f t="array" ref="M501">IF(E501="","",E501-SUMPRODUCT(($B$1461:$B$1491=$J501)*1,E$1461:E$1491))</f>
        <v>-0.709993787111034</v>
      </c>
      <c r="N501" s="2" cm="1">
        <f t="array" ref="N501">IF(F501="","",F501-SUMPRODUCT(($B$1461:$B$1491=$J501)*1,F$1461:F$1491))</f>
        <v>-0.9589433542214465</v>
      </c>
      <c r="O501" s="2" cm="1">
        <f t="array" ref="O501">IF(G501="","",G501-SUMPRODUCT(($B$1461:$B$1491=$J501)*1,G$1461:G$1491))</f>
        <v>-0.85160848262027944</v>
      </c>
    </row>
    <row r="502" spans="1:15" x14ac:dyDescent="0.55000000000000004">
      <c r="A502" s="3">
        <v>17</v>
      </c>
      <c r="B502" s="3">
        <v>3</v>
      </c>
      <c r="C502" s="2">
        <f>IF(logVir!C502="","",LN(総労働時間!C502))</f>
        <v>10.161688877848537</v>
      </c>
      <c r="D502" s="2">
        <f>IF(logVir!D502="","",LN(総労働時間!D502))</f>
        <v>10.144869004767527</v>
      </c>
      <c r="E502" s="2">
        <f>IF(logVir!E502="","",LN(総労働時間!E502))</f>
        <v>10.168297517677679</v>
      </c>
      <c r="F502" s="2">
        <f>IF(logVir!F502="","",LN(総労働時間!F502))</f>
        <v>10.060827206361992</v>
      </c>
      <c r="G502" s="2">
        <f>IF(logVir!G502="","",LN(総労働時間!G502))</f>
        <v>10.032498245702264</v>
      </c>
      <c r="I502" s="3">
        <v>17</v>
      </c>
      <c r="J502" s="3">
        <v>3</v>
      </c>
      <c r="K502" s="2" cm="1">
        <f t="array" ref="K502">IF(C502="","",C502-SUMPRODUCT(($B$1461:$B$1491=$J502)*1,C$1461:C$1491))</f>
        <v>-0.62399332398726948</v>
      </c>
      <c r="L502" s="2" cm="1">
        <f t="array" ref="L502">IF(D502="","",D502-SUMPRODUCT(($B$1461:$B$1491=$J502)*1,D$1461:D$1491))</f>
        <v>-0.61582165265770783</v>
      </c>
      <c r="M502" s="2" cm="1">
        <f t="array" ref="M502">IF(E502="","",E502-SUMPRODUCT(($B$1461:$B$1491=$J502)*1,E$1461:E$1491))</f>
        <v>-0.60250279710175292</v>
      </c>
      <c r="N502" s="2" cm="1">
        <f t="array" ref="N502">IF(F502="","",F502-SUMPRODUCT(($B$1461:$B$1491=$J502)*1,F$1461:F$1491))</f>
        <v>-0.6304015233022966</v>
      </c>
      <c r="O502" s="2" cm="1">
        <f t="array" ref="O502">IF(G502="","",G502-SUMPRODUCT(($B$1461:$B$1491=$J502)*1,G$1461:G$1491))</f>
        <v>-0.68787496581009755</v>
      </c>
    </row>
    <row r="503" spans="1:15" x14ac:dyDescent="0.55000000000000004">
      <c r="A503" s="3">
        <v>17</v>
      </c>
      <c r="B503" s="3">
        <v>4</v>
      </c>
      <c r="C503" s="2">
        <f>IF(logVir!C503="","",LN(総労働時間!C503))</f>
        <v>10.276935944763121</v>
      </c>
      <c r="D503" s="2">
        <f>IF(logVir!D503="","",LN(総労働時間!D503))</f>
        <v>10.112011240792727</v>
      </c>
      <c r="E503" s="2">
        <f>IF(logVir!E503="","",LN(総労働時間!E503))</f>
        <v>10.077648037999824</v>
      </c>
      <c r="F503" s="2">
        <f>IF(logVir!F503="","",LN(総労働時間!F503))</f>
        <v>9.9247950867346297</v>
      </c>
      <c r="G503" s="2">
        <f>IF(logVir!G503="","",LN(総労働時間!G503))</f>
        <v>9.9808707311012785</v>
      </c>
      <c r="I503" s="3">
        <v>17</v>
      </c>
      <c r="J503" s="3">
        <v>4</v>
      </c>
      <c r="K503" s="2" cm="1">
        <f t="array" ref="K503">IF(C503="","",C503-SUMPRODUCT(($B$1461:$B$1491=$J503)*1,C$1461:C$1491))</f>
        <v>0.70306149315316091</v>
      </c>
      <c r="L503" s="2" cm="1">
        <f t="array" ref="L503">IF(D503="","",D503-SUMPRODUCT(($B$1461:$B$1491=$J503)*1,D$1461:D$1491))</f>
        <v>0.70968789603149141</v>
      </c>
      <c r="M503" s="2" cm="1">
        <f t="array" ref="M503">IF(E503="","",E503-SUMPRODUCT(($B$1461:$B$1491=$J503)*1,E$1461:E$1491))</f>
        <v>0.7440214694349887</v>
      </c>
      <c r="N503" s="2" cm="1">
        <f t="array" ref="N503">IF(F503="","",F503-SUMPRODUCT(($B$1461:$B$1491=$J503)*1,F$1461:F$1491))</f>
        <v>0.73960982698881494</v>
      </c>
      <c r="O503" s="2" cm="1">
        <f t="array" ref="O503">IF(G503="","",G503-SUMPRODUCT(($B$1461:$B$1491=$J503)*1,G$1461:G$1491))</f>
        <v>0.75400459299441103</v>
      </c>
    </row>
    <row r="504" spans="1:15" x14ac:dyDescent="0.55000000000000004">
      <c r="A504" s="3">
        <v>17</v>
      </c>
      <c r="B504" s="3">
        <v>5</v>
      </c>
      <c r="C504" s="2">
        <f>IF(logVir!C504="","",LN(総労働時間!C504))</f>
        <v>8.3564205477647668</v>
      </c>
      <c r="D504" s="2">
        <f>IF(logVir!D504="","",LN(総労働時間!D504))</f>
        <v>8.2048429238395855</v>
      </c>
      <c r="E504" s="2">
        <f>IF(logVir!E504="","",LN(総労働時間!E504))</f>
        <v>8.2619796222211015</v>
      </c>
      <c r="F504" s="2">
        <f>IF(logVir!F504="","",LN(総労働時間!F504))</f>
        <v>8.1756445739652488</v>
      </c>
      <c r="G504" s="2">
        <f>IF(logVir!G504="","",LN(総労働時間!G504))</f>
        <v>8.2285065892253542</v>
      </c>
      <c r="I504" s="3">
        <v>17</v>
      </c>
      <c r="J504" s="3">
        <v>5</v>
      </c>
      <c r="K504" s="2" cm="1">
        <f t="array" ref="K504">IF(C504="","",C504-SUMPRODUCT(($B$1461:$B$1491=$J504)*1,C$1461:C$1491))</f>
        <v>-0.46507828126733841</v>
      </c>
      <c r="L504" s="2" cm="1">
        <f t="array" ref="L504">IF(D504="","",D504-SUMPRODUCT(($B$1461:$B$1491=$J504)*1,D$1461:D$1491))</f>
        <v>-0.56339159271380268</v>
      </c>
      <c r="M504" s="2" cm="1">
        <f t="array" ref="M504">IF(E504="","",E504-SUMPRODUCT(($B$1461:$B$1491=$J504)*1,E$1461:E$1491))</f>
        <v>-0.53984642038129671</v>
      </c>
      <c r="N504" s="2" cm="1">
        <f t="array" ref="N504">IF(F504="","",F504-SUMPRODUCT(($B$1461:$B$1491=$J504)*1,F$1461:F$1491))</f>
        <v>-0.55665542163753479</v>
      </c>
      <c r="O504" s="2" cm="1">
        <f t="array" ref="O504">IF(G504="","",G504-SUMPRODUCT(($B$1461:$B$1491=$J504)*1,G$1461:G$1491))</f>
        <v>-0.55171300470366624</v>
      </c>
    </row>
    <row r="505" spans="1:15" x14ac:dyDescent="0.55000000000000004">
      <c r="A505" s="3">
        <v>17</v>
      </c>
      <c r="B505" s="3">
        <v>6</v>
      </c>
      <c r="C505" s="2">
        <f>IF(logVir!C505="","",LN(総労働時間!C505))</f>
        <v>8.3615074622508967</v>
      </c>
      <c r="D505" s="2">
        <f>IF(logVir!D505="","",LN(総労働時間!D505))</f>
        <v>8.3934092473194131</v>
      </c>
      <c r="E505" s="2">
        <f>IF(logVir!E505="","",LN(総労働時間!E505))</f>
        <v>8.6064359435060194</v>
      </c>
      <c r="F505" s="2">
        <f>IF(logVir!F505="","",LN(総労働時間!F505))</f>
        <v>8.5947435857545713</v>
      </c>
      <c r="G505" s="2">
        <f>IF(logVir!G505="","",LN(総労働時間!G505))</f>
        <v>8.6381222561777626</v>
      </c>
      <c r="I505" s="3">
        <v>17</v>
      </c>
      <c r="J505" s="3">
        <v>6</v>
      </c>
      <c r="K505" s="2" cm="1">
        <f t="array" ref="K505">IF(C505="","",C505-SUMPRODUCT(($B$1461:$B$1491=$J505)*1,C$1461:C$1491))</f>
        <v>-0.93546275136796275</v>
      </c>
      <c r="L505" s="2" cm="1">
        <f t="array" ref="L505">IF(D505="","",D505-SUMPRODUCT(($B$1461:$B$1491=$J505)*1,D$1461:D$1491))</f>
        <v>-0.91444726907534424</v>
      </c>
      <c r="M505" s="2" cm="1">
        <f t="array" ref="M505">IF(E505="","",E505-SUMPRODUCT(($B$1461:$B$1491=$J505)*1,E$1461:E$1491))</f>
        <v>-0.72514327575812487</v>
      </c>
      <c r="N505" s="2" cm="1">
        <f t="array" ref="N505">IF(F505="","",F505-SUMPRODUCT(($B$1461:$B$1491=$J505)*1,F$1461:F$1491))</f>
        <v>-0.73469102318599688</v>
      </c>
      <c r="O505" s="2" cm="1">
        <f t="array" ref="O505">IF(G505="","",G505-SUMPRODUCT(($B$1461:$B$1491=$J505)*1,G$1461:G$1491))</f>
        <v>-0.7293728449378083</v>
      </c>
    </row>
    <row r="506" spans="1:15" x14ac:dyDescent="0.55000000000000004">
      <c r="A506" s="3">
        <v>17</v>
      </c>
      <c r="B506" s="3">
        <v>7</v>
      </c>
      <c r="C506" s="2">
        <f>IF(logVir!C506="","",LN(総労働時間!C506))</f>
        <v>8.8676248970993967</v>
      </c>
      <c r="D506" s="2">
        <f>IF(logVir!D506="","",LN(総労働時間!D506))</f>
        <v>8.9535162319705908</v>
      </c>
      <c r="E506" s="2">
        <f>IF(logVir!E506="","",LN(総労働時間!E506))</f>
        <v>8.9493114629343538</v>
      </c>
      <c r="F506" s="2">
        <f>IF(logVir!F506="","",LN(総労働時間!F506))</f>
        <v>8.8240489579679551</v>
      </c>
      <c r="G506" s="2">
        <f>IF(logVir!G506="","",LN(総労働時間!G506))</f>
        <v>8.8722932722938399</v>
      </c>
      <c r="I506" s="3">
        <v>17</v>
      </c>
      <c r="J506" s="3">
        <v>7</v>
      </c>
      <c r="K506" s="2" cm="1">
        <f t="array" ref="K506">IF(C506="","",C506-SUMPRODUCT(($B$1461:$B$1491=$J506)*1,C$1461:C$1491))</f>
        <v>-0.35852673413719671</v>
      </c>
      <c r="L506" s="2" cm="1">
        <f t="array" ref="L506">IF(D506="","",D506-SUMPRODUCT(($B$1461:$B$1491=$J506)*1,D$1461:D$1491))</f>
        <v>-0.24400935516458588</v>
      </c>
      <c r="M506" s="2" cm="1">
        <f t="array" ref="M506">IF(E506="","",E506-SUMPRODUCT(($B$1461:$B$1491=$J506)*1,E$1461:E$1491))</f>
        <v>-0.18561289674978987</v>
      </c>
      <c r="N506" s="2" cm="1">
        <f t="array" ref="N506">IF(F506="","",F506-SUMPRODUCT(($B$1461:$B$1491=$J506)*1,F$1461:F$1491))</f>
        <v>-0.24958498692728348</v>
      </c>
      <c r="O506" s="2" cm="1">
        <f t="array" ref="O506">IF(G506="","",G506-SUMPRODUCT(($B$1461:$B$1491=$J506)*1,G$1461:G$1491))</f>
        <v>-0.23359694283142574</v>
      </c>
    </row>
    <row r="507" spans="1:15" x14ac:dyDescent="0.55000000000000004">
      <c r="A507" s="3">
        <v>17</v>
      </c>
      <c r="B507" s="3">
        <v>8</v>
      </c>
      <c r="C507" s="2">
        <f>IF(logVir!C507="","",LN(総労働時間!C507))</f>
        <v>8.5317186466629007</v>
      </c>
      <c r="D507" s="2">
        <f>IF(logVir!D507="","",LN(総労働時間!D507))</f>
        <v>8.6332645059023001</v>
      </c>
      <c r="E507" s="2">
        <f>IF(logVir!E507="","",LN(総労働時間!E507))</f>
        <v>8.7209567649969575</v>
      </c>
      <c r="F507" s="2">
        <f>IF(logVir!F507="","",LN(総労働時間!F507))</f>
        <v>8.6964053472664098</v>
      </c>
      <c r="G507" s="2">
        <f>IF(logVir!G507="","",LN(総労働時間!G507))</f>
        <v>8.8744467400079472</v>
      </c>
      <c r="I507" s="3">
        <v>17</v>
      </c>
      <c r="J507" s="3">
        <v>8</v>
      </c>
      <c r="K507" s="2" cm="1">
        <f t="array" ref="K507">IF(C507="","",C507-SUMPRODUCT(($B$1461:$B$1491=$J507)*1,C$1461:C$1491))</f>
        <v>-0.66821519501555748</v>
      </c>
      <c r="L507" s="2" cm="1">
        <f t="array" ref="L507">IF(D507="","",D507-SUMPRODUCT(($B$1461:$B$1491=$J507)*1,D$1461:D$1491))</f>
        <v>-0.65463329732810926</v>
      </c>
      <c r="M507" s="2" cm="1">
        <f t="array" ref="M507">IF(E507="","",E507-SUMPRODUCT(($B$1461:$B$1491=$J507)*1,E$1461:E$1491))</f>
        <v>-0.57072259342392861</v>
      </c>
      <c r="N507" s="2" cm="1">
        <f t="array" ref="N507">IF(F507="","",F507-SUMPRODUCT(($B$1461:$B$1491=$J507)*1,F$1461:F$1491))</f>
        <v>-0.58079244228227722</v>
      </c>
      <c r="O507" s="2" cm="1">
        <f t="array" ref="O507">IF(G507="","",G507-SUMPRODUCT(($B$1461:$B$1491=$J507)*1,G$1461:G$1491))</f>
        <v>-0.45321390866535616</v>
      </c>
    </row>
    <row r="508" spans="1:15" x14ac:dyDescent="0.55000000000000004">
      <c r="A508" s="3">
        <v>17</v>
      </c>
      <c r="B508" s="3">
        <v>9</v>
      </c>
      <c r="C508" s="2">
        <f>IF(logVir!C508="","",LN(総労働時間!C508))</f>
        <v>9.7527034457975788</v>
      </c>
      <c r="D508" s="2">
        <f>IF(logVir!D508="","",LN(総労働時間!D508))</f>
        <v>9.8315153500748185</v>
      </c>
      <c r="E508" s="2">
        <f>IF(logVir!E508="","",LN(総労働時間!E508))</f>
        <v>9.9160615135106251</v>
      </c>
      <c r="F508" s="2">
        <f>IF(logVir!F508="","",LN(総労働時間!F508))</f>
        <v>9.7924118444001778</v>
      </c>
      <c r="G508" s="2">
        <f>IF(logVir!G508="","",LN(総労働時間!G508))</f>
        <v>9.870111540517561</v>
      </c>
      <c r="I508" s="3">
        <v>17</v>
      </c>
      <c r="J508" s="3">
        <v>9</v>
      </c>
      <c r="K508" s="2" cm="1">
        <f t="array" ref="K508">IF(C508="","",C508-SUMPRODUCT(($B$1461:$B$1491=$J508)*1,C$1461:C$1491))</f>
        <v>-0.21647834137305466</v>
      </c>
      <c r="L508" s="2" cm="1">
        <f t="array" ref="L508">IF(D508="","",D508-SUMPRODUCT(($B$1461:$B$1491=$J508)*1,D$1461:D$1491))</f>
        <v>-9.277104959212501E-2</v>
      </c>
      <c r="M508" s="2" cm="1">
        <f t="array" ref="M508">IF(E508="","",E508-SUMPRODUCT(($B$1461:$B$1491=$J508)*1,E$1461:E$1491))</f>
        <v>-8.7469277767267428E-2</v>
      </c>
      <c r="N508" s="2" cm="1">
        <f t="array" ref="N508">IF(F508="","",F508-SUMPRODUCT(($B$1461:$B$1491=$J508)*1,F$1461:F$1491))</f>
        <v>-0.10495500563642146</v>
      </c>
      <c r="O508" s="2" cm="1">
        <f t="array" ref="O508">IF(G508="","",G508-SUMPRODUCT(($B$1461:$B$1491=$J508)*1,G$1461:G$1491))</f>
        <v>-7.2326638617399297E-2</v>
      </c>
    </row>
    <row r="509" spans="1:15" x14ac:dyDescent="0.55000000000000004">
      <c r="A509" s="3">
        <v>17</v>
      </c>
      <c r="B509" s="3">
        <v>10</v>
      </c>
      <c r="C509" s="2">
        <f>IF(logVir!C509="","",LN(総労働時間!C509))</f>
        <v>10.913514635975883</v>
      </c>
      <c r="D509" s="2">
        <f>IF(logVir!D509="","",LN(総労働時間!D509))</f>
        <v>10.94551974837462</v>
      </c>
      <c r="E509" s="2">
        <f>IF(logVir!E509="","",LN(総労働時間!E509))</f>
        <v>11.026136382072826</v>
      </c>
      <c r="F509" s="2">
        <f>IF(logVir!F509="","",LN(総労働時間!F509))</f>
        <v>10.921204258296912</v>
      </c>
      <c r="G509" s="2">
        <f>IF(logVir!G509="","",LN(総労働時間!G509))</f>
        <v>11.047847474362804</v>
      </c>
      <c r="I509" s="3">
        <v>17</v>
      </c>
      <c r="J509" s="3">
        <v>10</v>
      </c>
      <c r="K509" s="2" cm="1">
        <f t="array" ref="K509">IF(C509="","",C509-SUMPRODUCT(($B$1461:$B$1491=$J509)*1,C$1461:C$1491))</f>
        <v>0.4435214070103779</v>
      </c>
      <c r="L509" s="2" cm="1">
        <f t="array" ref="L509">IF(D509="","",D509-SUMPRODUCT(($B$1461:$B$1491=$J509)*1,D$1461:D$1491))</f>
        <v>0.45742040754843671</v>
      </c>
      <c r="M509" s="2" cm="1">
        <f t="array" ref="M509">IF(E509="","",E509-SUMPRODUCT(($B$1461:$B$1491=$J509)*1,E$1461:E$1491))</f>
        <v>0.49834366314444623</v>
      </c>
      <c r="N509" s="2" cm="1">
        <f t="array" ref="N509">IF(F509="","",F509-SUMPRODUCT(($B$1461:$B$1491=$J509)*1,F$1461:F$1491))</f>
        <v>0.45749185099962553</v>
      </c>
      <c r="O509" s="2" cm="1">
        <f t="array" ref="O509">IF(G509="","",G509-SUMPRODUCT(($B$1461:$B$1491=$J509)*1,G$1461:G$1491))</f>
        <v>0.51403334399947376</v>
      </c>
    </row>
    <row r="510" spans="1:15" x14ac:dyDescent="0.55000000000000004">
      <c r="A510" s="3">
        <v>17</v>
      </c>
      <c r="B510" s="3">
        <v>11</v>
      </c>
      <c r="C510" s="2">
        <f>IF(logVir!C510="","",LN(総労働時間!C510))</f>
        <v>10.016556222812058</v>
      </c>
      <c r="D510" s="2">
        <f>IF(logVir!D510="","",LN(総労働時間!D510))</f>
        <v>9.9662164548933418</v>
      </c>
      <c r="E510" s="2">
        <f>IF(logVir!E510="","",LN(総労働時間!E510))</f>
        <v>9.9389077785729558</v>
      </c>
      <c r="F510" s="2">
        <f>IF(logVir!F510="","",LN(総労働時間!F510))</f>
        <v>9.8681275497797696</v>
      </c>
      <c r="G510" s="2">
        <f>IF(logVir!G510="","",LN(総労働時間!G510))</f>
        <v>9.8304335696470524</v>
      </c>
      <c r="I510" s="3">
        <v>17</v>
      </c>
      <c r="J510" s="3">
        <v>11</v>
      </c>
      <c r="K510" s="2" cm="1">
        <f t="array" ref="K510">IF(C510="","",C510-SUMPRODUCT(($B$1461:$B$1491=$J510)*1,C$1461:C$1491))</f>
        <v>0.22386223753839118</v>
      </c>
      <c r="L510" s="2" cm="1">
        <f t="array" ref="L510">IF(D510="","",D510-SUMPRODUCT(($B$1461:$B$1491=$J510)*1,D$1461:D$1491))</f>
        <v>0.36846133638588441</v>
      </c>
      <c r="M510" s="2" cm="1">
        <f t="array" ref="M510">IF(E510="","",E510-SUMPRODUCT(($B$1461:$B$1491=$J510)*1,E$1461:E$1491))</f>
        <v>0.35287433416588243</v>
      </c>
      <c r="N510" s="2" cm="1">
        <f t="array" ref="N510">IF(F510="","",F510-SUMPRODUCT(($B$1461:$B$1491=$J510)*1,F$1461:F$1491))</f>
        <v>0.31684001004609108</v>
      </c>
      <c r="O510" s="2" cm="1">
        <f t="array" ref="O510">IF(G510="","",G510-SUMPRODUCT(($B$1461:$B$1491=$J510)*1,G$1461:G$1491))</f>
        <v>0.27397616793848201</v>
      </c>
    </row>
    <row r="511" spans="1:15" x14ac:dyDescent="0.55000000000000004">
      <c r="A511" s="3">
        <v>17</v>
      </c>
      <c r="B511" s="3">
        <v>12</v>
      </c>
      <c r="C511" s="2">
        <f>IF(logVir!C511="","",LN(総労働時間!C511))</f>
        <v>9.1511468966292906</v>
      </c>
      <c r="D511" s="2">
        <f>IF(logVir!D511="","",LN(総労働時間!D511))</f>
        <v>9.1103143788152661</v>
      </c>
      <c r="E511" s="2">
        <f>IF(logVir!E511="","",LN(総労働時間!E511))</f>
        <v>9.2421187462683143</v>
      </c>
      <c r="F511" s="2">
        <f>IF(logVir!F511="","",LN(総労働時間!F511))</f>
        <v>9.1304340663792125</v>
      </c>
      <c r="G511" s="2">
        <f>IF(logVir!G511="","",LN(総労働時間!G511))</f>
        <v>9.1842225380076048</v>
      </c>
      <c r="I511" s="3">
        <v>17</v>
      </c>
      <c r="J511" s="3">
        <v>12</v>
      </c>
      <c r="K511" s="2" cm="1">
        <f t="array" ref="K511">IF(C511="","",C511-SUMPRODUCT(($B$1461:$B$1491=$J511)*1,C$1461:C$1491))</f>
        <v>-0.44259914392161903</v>
      </c>
      <c r="L511" s="2" cm="1">
        <f t="array" ref="L511">IF(D511="","",D511-SUMPRODUCT(($B$1461:$B$1491=$J511)*1,D$1461:D$1491))</f>
        <v>-0.39470446985749064</v>
      </c>
      <c r="M511" s="2" cm="1">
        <f t="array" ref="M511">IF(E511="","",E511-SUMPRODUCT(($B$1461:$B$1491=$J511)*1,E$1461:E$1491))</f>
        <v>-0.24436471642802005</v>
      </c>
      <c r="N511" s="2" cm="1">
        <f t="array" ref="N511">IF(F511="","",F511-SUMPRODUCT(($B$1461:$B$1491=$J511)*1,F$1461:F$1491))</f>
        <v>-0.29742903973186863</v>
      </c>
      <c r="O511" s="2" cm="1">
        <f t="array" ref="O511">IF(G511="","",G511-SUMPRODUCT(($B$1461:$B$1491=$J511)*1,G$1461:G$1491))</f>
        <v>-0.32499284660859473</v>
      </c>
    </row>
    <row r="512" spans="1:15" x14ac:dyDescent="0.55000000000000004">
      <c r="A512" s="3">
        <v>17</v>
      </c>
      <c r="B512" s="3">
        <v>13</v>
      </c>
      <c r="C512" s="2">
        <f>IF(logVir!C512="","",LN(総労働時間!C512))</f>
        <v>8.9825406695670118</v>
      </c>
      <c r="D512" s="2">
        <f>IF(logVir!D512="","",LN(総労働時間!D512))</f>
        <v>8.8593689587420048</v>
      </c>
      <c r="E512" s="2">
        <f>IF(logVir!E512="","",LN(総労働時間!E512))</f>
        <v>8.9051812359183238</v>
      </c>
      <c r="F512" s="2">
        <f>IF(logVir!F512="","",LN(総労働時間!F512))</f>
        <v>8.7297178663211579</v>
      </c>
      <c r="G512" s="2">
        <f>IF(logVir!G512="","",LN(総労働時間!G512))</f>
        <v>8.4338295427289669</v>
      </c>
      <c r="I512" s="3">
        <v>17</v>
      </c>
      <c r="J512" s="3">
        <v>13</v>
      </c>
      <c r="K512" s="2" cm="1">
        <f t="array" ref="K512">IF(C512="","",C512-SUMPRODUCT(($B$1461:$B$1491=$J512)*1,C$1461:C$1491))</f>
        <v>0.24889820058287704</v>
      </c>
      <c r="L512" s="2" cm="1">
        <f t="array" ref="L512">IF(D512="","",D512-SUMPRODUCT(($B$1461:$B$1491=$J512)*1,D$1461:D$1491))</f>
        <v>0.9240906894133305</v>
      </c>
      <c r="M512" s="2" cm="1">
        <f t="array" ref="M512">IF(E512="","",E512-SUMPRODUCT(($B$1461:$B$1491=$J512)*1,E$1461:E$1491))</f>
        <v>0.91023735148814566</v>
      </c>
      <c r="N512" s="2" cm="1">
        <f t="array" ref="N512">IF(F512="","",F512-SUMPRODUCT(($B$1461:$B$1491=$J512)*1,F$1461:F$1491))</f>
        <v>0.86572710624541838</v>
      </c>
      <c r="O512" s="2" cm="1">
        <f t="array" ref="O512">IF(G512="","",G512-SUMPRODUCT(($B$1461:$B$1491=$J512)*1,G$1461:G$1491))</f>
        <v>0.61318261926510953</v>
      </c>
    </row>
    <row r="513" spans="1:15" x14ac:dyDescent="0.55000000000000004">
      <c r="A513" s="3">
        <v>17</v>
      </c>
      <c r="B513" s="3">
        <v>14</v>
      </c>
      <c r="C513" s="2">
        <f>IF(logVir!C513="","",LN(総労働時間!C513))</f>
        <v>8.76895370793072</v>
      </c>
      <c r="D513" s="2">
        <f>IF(logVir!D513="","",LN(総労働時間!D513))</f>
        <v>9.122504937021322</v>
      </c>
      <c r="E513" s="2">
        <f>IF(logVir!E513="","",LN(総労働時間!E513))</f>
        <v>9.2586225909094058</v>
      </c>
      <c r="F513" s="2">
        <f>IF(logVir!F513="","",LN(総労働時間!F513))</f>
        <v>9.2401565520271003</v>
      </c>
      <c r="G513" s="2">
        <f>IF(logVir!G513="","",LN(総労働時間!G513))</f>
        <v>9.2366825900487957</v>
      </c>
      <c r="I513" s="3">
        <v>17</v>
      </c>
      <c r="J513" s="3">
        <v>14</v>
      </c>
      <c r="K513" s="2" cm="1">
        <f t="array" ref="K513">IF(C513="","",C513-SUMPRODUCT(($B$1461:$B$1491=$J513)*1,C$1461:C$1491))</f>
        <v>-1.0546876985613274</v>
      </c>
      <c r="L513" s="2" cm="1">
        <f t="array" ref="L513">IF(D513="","",D513-SUMPRODUCT(($B$1461:$B$1491=$J513)*1,D$1461:D$1491))</f>
        <v>-0.79216889937279866</v>
      </c>
      <c r="M513" s="2" cm="1">
        <f t="array" ref="M513">IF(E513="","",E513-SUMPRODUCT(($B$1461:$B$1491=$J513)*1,E$1461:E$1491))</f>
        <v>-0.69414548097680218</v>
      </c>
      <c r="N513" s="2" cm="1">
        <f t="array" ref="N513">IF(F513="","",F513-SUMPRODUCT(($B$1461:$B$1491=$J513)*1,F$1461:F$1491))</f>
        <v>-0.65661543284369728</v>
      </c>
      <c r="O513" s="2" cm="1">
        <f t="array" ref="O513">IF(G513="","",G513-SUMPRODUCT(($B$1461:$B$1491=$J513)*1,G$1461:G$1491))</f>
        <v>-0.70120008183373272</v>
      </c>
    </row>
    <row r="514" spans="1:15" x14ac:dyDescent="0.55000000000000004">
      <c r="A514" s="3">
        <v>17</v>
      </c>
      <c r="B514" s="3">
        <v>15</v>
      </c>
      <c r="C514" s="2">
        <f>IF(logVir!C514="","",LN(総労働時間!C514))</f>
        <v>9.2531337670389071</v>
      </c>
      <c r="D514" s="2">
        <f>IF(logVir!D514="","",LN(総労働時間!D514))</f>
        <v>9.1584897140906385</v>
      </c>
      <c r="E514" s="2">
        <f>IF(logVir!E514="","",LN(総労働時間!E514))</f>
        <v>9.1889422545783308</v>
      </c>
      <c r="F514" s="2">
        <f>IF(logVir!F514="","",LN(総労働時間!F514))</f>
        <v>9.0859835574643082</v>
      </c>
      <c r="G514" s="2">
        <f>IF(logVir!G514="","",LN(総労働時間!G514))</f>
        <v>9.1125536873573179</v>
      </c>
      <c r="I514" s="3">
        <v>17</v>
      </c>
      <c r="J514" s="3">
        <v>15</v>
      </c>
      <c r="K514" s="2" cm="1">
        <f t="array" ref="K514">IF(C514="","",C514-SUMPRODUCT(($B$1461:$B$1491=$J514)*1,C$1461:C$1491))</f>
        <v>2.5892946212096035E-3</v>
      </c>
      <c r="L514" s="2" cm="1">
        <f t="array" ref="L514">IF(D514="","",D514-SUMPRODUCT(($B$1461:$B$1491=$J514)*1,D$1461:D$1491))</f>
        <v>3.9956500511678428E-2</v>
      </c>
      <c r="M514" s="2" cm="1">
        <f t="array" ref="M514">IF(E514="","",E514-SUMPRODUCT(($B$1461:$B$1491=$J514)*1,E$1461:E$1491))</f>
        <v>0.13073137712769878</v>
      </c>
      <c r="N514" s="2" cm="1">
        <f t="array" ref="N514">IF(F514="","",F514-SUMPRODUCT(($B$1461:$B$1491=$J514)*1,F$1461:F$1491))</f>
        <v>0.13525658236781446</v>
      </c>
      <c r="O514" s="2" cm="1">
        <f t="array" ref="O514">IF(G514="","",G514-SUMPRODUCT(($B$1461:$B$1491=$J514)*1,G$1461:G$1491))</f>
        <v>0.12508895061087877</v>
      </c>
    </row>
    <row r="515" spans="1:15" x14ac:dyDescent="0.55000000000000004">
      <c r="A515" s="3">
        <v>17</v>
      </c>
      <c r="B515" s="3">
        <v>16</v>
      </c>
      <c r="C515" s="2">
        <f>IF(logVir!C515="","",LN(総労働時間!C515))</f>
        <v>10.096643218006635</v>
      </c>
      <c r="D515" s="2">
        <f>IF(logVir!D515="","",LN(総労働時間!D515))</f>
        <v>10.086399767288155</v>
      </c>
      <c r="E515" s="2">
        <f>IF(logVir!E515="","",LN(総労働時間!E515))</f>
        <v>10.056724671273047</v>
      </c>
      <c r="F515" s="2">
        <f>IF(logVir!F515="","",LN(総労働時間!F515))</f>
        <v>9.9231372972917793</v>
      </c>
      <c r="G515" s="2">
        <f>IF(logVir!G515="","",LN(総労働時間!G515))</f>
        <v>9.9252107335051658</v>
      </c>
      <c r="I515" s="3">
        <v>17</v>
      </c>
      <c r="J515" s="3">
        <v>16</v>
      </c>
      <c r="K515" s="2" cm="1">
        <f t="array" ref="K515">IF(C515="","",C515-SUMPRODUCT(($B$1461:$B$1491=$J515)*1,C$1461:C$1491))</f>
        <v>-0.39003430617226265</v>
      </c>
      <c r="L515" s="2" cm="1">
        <f t="array" ref="L515">IF(D515="","",D515-SUMPRODUCT(($B$1461:$B$1491=$J515)*1,D$1461:D$1491))</f>
        <v>-0.38656841189867741</v>
      </c>
      <c r="M515" s="2" cm="1">
        <f t="array" ref="M515">IF(E515="","",E515-SUMPRODUCT(($B$1461:$B$1491=$J515)*1,E$1461:E$1491))</f>
        <v>-0.40994378836979095</v>
      </c>
      <c r="N515" s="2" cm="1">
        <f t="array" ref="N515">IF(F515="","",F515-SUMPRODUCT(($B$1461:$B$1491=$J515)*1,F$1461:F$1491))</f>
        <v>-0.44349691772715616</v>
      </c>
      <c r="O515" s="2" cm="1">
        <f t="array" ref="O515">IF(G515="","",G515-SUMPRODUCT(($B$1461:$B$1491=$J515)*1,G$1461:G$1491))</f>
        <v>-0.49563920065697076</v>
      </c>
    </row>
    <row r="516" spans="1:15" x14ac:dyDescent="0.55000000000000004">
      <c r="A516" s="3">
        <v>17</v>
      </c>
      <c r="B516" s="3">
        <v>17</v>
      </c>
      <c r="C516" s="2">
        <f>IF(logVir!C516="","",LN(総労働時間!C516))</f>
        <v>9.4095035275174137</v>
      </c>
      <c r="D516" s="2">
        <f>IF(logVir!D516="","",LN(総労働時間!D516))</f>
        <v>9.4113112890164707</v>
      </c>
      <c r="E516" s="2">
        <f>IF(logVir!E516="","",LN(総労働時間!E516))</f>
        <v>9.4006786441100427</v>
      </c>
      <c r="F516" s="2">
        <f>IF(logVir!F516="","",LN(総労働時間!F516))</f>
        <v>9.4633546897013954</v>
      </c>
      <c r="G516" s="2">
        <f>IF(logVir!G516="","",LN(総労働時間!G516))</f>
        <v>9.5305658361161143</v>
      </c>
      <c r="I516" s="3">
        <v>17</v>
      </c>
      <c r="J516" s="3">
        <v>17</v>
      </c>
      <c r="K516" s="2" cm="1">
        <f t="array" ref="K516">IF(C516="","",C516-SUMPRODUCT(($B$1461:$B$1491=$J516)*1,C$1461:C$1491))</f>
        <v>-0.53157636464633029</v>
      </c>
      <c r="L516" s="2" cm="1">
        <f t="array" ref="L516">IF(D516="","",D516-SUMPRODUCT(($B$1461:$B$1491=$J516)*1,D$1461:D$1491))</f>
        <v>-0.45101240134523302</v>
      </c>
      <c r="M516" s="2" cm="1">
        <f t="array" ref="M516">IF(E516="","",E516-SUMPRODUCT(($B$1461:$B$1491=$J516)*1,E$1461:E$1491))</f>
        <v>-0.44158192055111023</v>
      </c>
      <c r="N516" s="2" cm="1">
        <f t="array" ref="N516">IF(F516="","",F516-SUMPRODUCT(($B$1461:$B$1491=$J516)*1,F$1461:F$1491))</f>
        <v>-0.4267338311011013</v>
      </c>
      <c r="O516" s="2" cm="1">
        <f t="array" ref="O516">IF(G516="","",G516-SUMPRODUCT(($B$1461:$B$1491=$J516)*1,G$1461:G$1491))</f>
        <v>-0.42056575269299579</v>
      </c>
    </row>
    <row r="517" spans="1:15" x14ac:dyDescent="0.55000000000000004">
      <c r="A517" s="3">
        <v>17</v>
      </c>
      <c r="B517" s="3">
        <v>18</v>
      </c>
      <c r="C517" s="2">
        <f>IF(logVir!C517="","",LN(総労働時間!C517))</f>
        <v>11.579085616344219</v>
      </c>
      <c r="D517" s="2">
        <f>IF(logVir!D517="","",LN(総労働時間!D517))</f>
        <v>11.50400710396849</v>
      </c>
      <c r="E517" s="2">
        <f>IF(logVir!E517="","",LN(総労働時間!E517))</f>
        <v>11.484922154287494</v>
      </c>
      <c r="F517" s="2">
        <f>IF(logVir!F517="","",LN(総労働時間!F517))</f>
        <v>11.457404566118704</v>
      </c>
      <c r="G517" s="2">
        <f>IF(logVir!G517="","",LN(総労働時間!G517))</f>
        <v>11.544214217913805</v>
      </c>
      <c r="I517" s="3">
        <v>17</v>
      </c>
      <c r="J517" s="3">
        <v>18</v>
      </c>
      <c r="K517" s="2" cm="1">
        <f t="array" ref="K517">IF(C517="","",C517-SUMPRODUCT(($B$1461:$B$1491=$J517)*1,C$1461:C$1491))</f>
        <v>-0.34797209628538894</v>
      </c>
      <c r="L517" s="2" cm="1">
        <f t="array" ref="L517">IF(D517="","",D517-SUMPRODUCT(($B$1461:$B$1491=$J517)*1,D$1461:D$1491))</f>
        <v>-0.42040764083904669</v>
      </c>
      <c r="M517" s="2" cm="1">
        <f t="array" ref="M517">IF(E517="","",E517-SUMPRODUCT(($B$1461:$B$1491=$J517)*1,E$1461:E$1491))</f>
        <v>-0.4058754625121832</v>
      </c>
      <c r="N517" s="2" cm="1">
        <f t="array" ref="N517">IF(F517="","",F517-SUMPRODUCT(($B$1461:$B$1491=$J517)*1,F$1461:F$1491))</f>
        <v>-0.40194799855798991</v>
      </c>
      <c r="O517" s="2" cm="1">
        <f t="array" ref="O517">IF(G517="","",G517-SUMPRODUCT(($B$1461:$B$1491=$J517)*1,G$1461:G$1491))</f>
        <v>-0.29994568462649163</v>
      </c>
    </row>
    <row r="518" spans="1:15" x14ac:dyDescent="0.55000000000000004">
      <c r="A518" s="3">
        <v>17</v>
      </c>
      <c r="B518" s="3">
        <v>19</v>
      </c>
      <c r="C518" s="2">
        <f>IF(logVir!C518="","",LN(総労働時間!C518))</f>
        <v>11.110507119594754</v>
      </c>
      <c r="D518" s="2">
        <f>IF(logVir!D518="","",LN(総労働時間!D518))</f>
        <v>11.111905553303366</v>
      </c>
      <c r="E518" s="2">
        <f>IF(logVir!E518="","",LN(総労働時間!E518))</f>
        <v>11.037360823501086</v>
      </c>
      <c r="F518" s="2">
        <f>IF(logVir!F518="","",LN(総労働時間!F518))</f>
        <v>11.118049887955953</v>
      </c>
      <c r="G518" s="2">
        <f>IF(logVir!G518="","",LN(総労働時間!G518))</f>
        <v>10.994904915631082</v>
      </c>
      <c r="I518" s="3">
        <v>17</v>
      </c>
      <c r="J518" s="3">
        <v>19</v>
      </c>
      <c r="K518" s="2" cm="1">
        <f t="array" ref="K518">IF(C518="","",C518-SUMPRODUCT(($B$1461:$B$1491=$J518)*1,C$1461:C$1491))</f>
        <v>-0.11771495594197923</v>
      </c>
      <c r="L518" s="2" cm="1">
        <f t="array" ref="L518">IF(D518="","",D518-SUMPRODUCT(($B$1461:$B$1491=$J518)*1,D$1461:D$1491))</f>
        <v>-0.11813609529852798</v>
      </c>
      <c r="M518" s="2" cm="1">
        <f t="array" ref="M518">IF(E518="","",E518-SUMPRODUCT(($B$1461:$B$1491=$J518)*1,E$1461:E$1491))</f>
        <v>-0.16450175984624593</v>
      </c>
      <c r="N518" s="2" cm="1">
        <f t="array" ref="N518">IF(F518="","",F518-SUMPRODUCT(($B$1461:$B$1491=$J518)*1,F$1461:F$1491))</f>
        <v>-7.3924526534579371E-2</v>
      </c>
      <c r="O518" s="2" cm="1">
        <f t="array" ref="O518">IF(G518="","",G518-SUMPRODUCT(($B$1461:$B$1491=$J518)*1,G$1461:G$1491))</f>
        <v>-0.23239435960138266</v>
      </c>
    </row>
    <row r="519" spans="1:15" x14ac:dyDescent="0.55000000000000004">
      <c r="A519" s="3">
        <v>17</v>
      </c>
      <c r="B519" s="3">
        <v>20</v>
      </c>
      <c r="C519" s="2">
        <f>IF(logVir!C519="","",LN(総労働時間!C519))</f>
        <v>11.713056826788726</v>
      </c>
      <c r="D519" s="2">
        <f>IF(logVir!D519="","",LN(総労働時間!D519))</f>
        <v>11.630947151175366</v>
      </c>
      <c r="E519" s="2">
        <f>IF(logVir!E519="","",LN(総労働時間!E519))</f>
        <v>11.580681478208136</v>
      </c>
      <c r="F519" s="2">
        <f>IF(logVir!F519="","",LN(総労働時間!F519))</f>
        <v>11.553023894926731</v>
      </c>
      <c r="G519" s="2">
        <f>IF(logVir!G519="","",LN(総労働時間!G519))</f>
        <v>11.585833592479633</v>
      </c>
      <c r="I519" s="3">
        <v>17</v>
      </c>
      <c r="J519" s="3">
        <v>20</v>
      </c>
      <c r="K519" s="2" cm="1">
        <f t="array" ref="K519">IF(C519="","",C519-SUMPRODUCT(($B$1461:$B$1491=$J519)*1,C$1461:C$1491))</f>
        <v>-0.38964850564488174</v>
      </c>
      <c r="L519" s="2" cm="1">
        <f t="array" ref="L519">IF(D519="","",D519-SUMPRODUCT(($B$1461:$B$1491=$J519)*1,D$1461:D$1491))</f>
        <v>-0.42628499352250948</v>
      </c>
      <c r="M519" s="2" cm="1">
        <f t="array" ref="M519">IF(E519="","",E519-SUMPRODUCT(($B$1461:$B$1491=$J519)*1,E$1461:E$1491))</f>
        <v>-0.44308370203280667</v>
      </c>
      <c r="N519" s="2" cm="1">
        <f t="array" ref="N519">IF(F519="","",F519-SUMPRODUCT(($B$1461:$B$1491=$J519)*1,F$1461:F$1491))</f>
        <v>-0.39556064227335064</v>
      </c>
      <c r="O519" s="2" cm="1">
        <f t="array" ref="O519">IF(G519="","",G519-SUMPRODUCT(($B$1461:$B$1491=$J519)*1,G$1461:G$1491))</f>
        <v>-0.42806524012244296</v>
      </c>
    </row>
    <row r="520" spans="1:15" x14ac:dyDescent="0.55000000000000004">
      <c r="A520" s="3">
        <v>17</v>
      </c>
      <c r="B520" s="3">
        <v>21</v>
      </c>
      <c r="C520" s="2">
        <f>IF(logVir!C520="","",LN(総労働時間!C520))</f>
        <v>10.967496201328748</v>
      </c>
      <c r="D520" s="2">
        <f>IF(logVir!D520="","",LN(総労働時間!D520))</f>
        <v>11.089122594452025</v>
      </c>
      <c r="E520" s="2">
        <f>IF(logVir!E520="","",LN(総労働時間!E520))</f>
        <v>11.12482593717006</v>
      </c>
      <c r="F520" s="2">
        <f>IF(logVir!F520="","",LN(総労働時間!F520))</f>
        <v>11.072823011694712</v>
      </c>
      <c r="G520" s="2">
        <f>IF(logVir!G520="","",LN(総労働時間!G520))</f>
        <v>11.023068681149793</v>
      </c>
      <c r="I520" s="3">
        <v>17</v>
      </c>
      <c r="J520" s="3">
        <v>21</v>
      </c>
      <c r="K520" s="2" cm="1">
        <f t="array" ref="K520">IF(C520="","",C520-SUMPRODUCT(($B$1461:$B$1491=$J520)*1,C$1461:C$1491))</f>
        <v>-0.59355756775810242</v>
      </c>
      <c r="L520" s="2" cm="1">
        <f t="array" ref="L520">IF(D520="","",D520-SUMPRODUCT(($B$1461:$B$1491=$J520)*1,D$1461:D$1491))</f>
        <v>-0.48307062571387682</v>
      </c>
      <c r="M520" s="2" cm="1">
        <f t="array" ref="M520">IF(E520="","",E520-SUMPRODUCT(($B$1461:$B$1491=$J520)*1,E$1461:E$1491))</f>
        <v>-0.42176817633507113</v>
      </c>
      <c r="N520" s="2" cm="1">
        <f t="array" ref="N520">IF(F520="","",F520-SUMPRODUCT(($B$1461:$B$1491=$J520)*1,F$1461:F$1491))</f>
        <v>-0.41888925878432204</v>
      </c>
      <c r="O520" s="2" cm="1">
        <f t="array" ref="O520">IF(G520="","",G520-SUMPRODUCT(($B$1461:$B$1491=$J520)*1,G$1461:G$1491))</f>
        <v>-0.52230043829590223</v>
      </c>
    </row>
    <row r="521" spans="1:15" x14ac:dyDescent="0.55000000000000004">
      <c r="A521" s="3">
        <v>17</v>
      </c>
      <c r="B521" s="3">
        <v>22</v>
      </c>
      <c r="C521" s="2">
        <f>IF(logVir!C521="","",LN(総労働時間!C521))</f>
        <v>11.41161458245876</v>
      </c>
      <c r="D521" s="2">
        <f>IF(logVir!D521="","",LN(総労働時間!D521))</f>
        <v>11.438123817533443</v>
      </c>
      <c r="E521" s="2">
        <f>IF(logVir!E521="","",LN(総労働時間!E521))</f>
        <v>11.259711047230377</v>
      </c>
      <c r="F521" s="2">
        <f>IF(logVir!F521="","",LN(総労働時間!F521))</f>
        <v>10.980288467541413</v>
      </c>
      <c r="G521" s="2">
        <f>IF(logVir!G521="","",LN(総労働時間!G521))</f>
        <v>11.079411292449633</v>
      </c>
      <c r="I521" s="3">
        <v>17</v>
      </c>
      <c r="J521" s="3">
        <v>22</v>
      </c>
      <c r="K521" s="2" cm="1">
        <f t="array" ref="K521">IF(C521="","",C521-SUMPRODUCT(($B$1461:$B$1491=$J521)*1,C$1461:C$1491))</f>
        <v>-0.19807321412200096</v>
      </c>
      <c r="L521" s="2" cm="1">
        <f t="array" ref="L521">IF(D521="","",D521-SUMPRODUCT(($B$1461:$B$1491=$J521)*1,D$1461:D$1491))</f>
        <v>-0.12944150335600568</v>
      </c>
      <c r="M521" s="2" cm="1">
        <f t="array" ref="M521">IF(E521="","",E521-SUMPRODUCT(($B$1461:$B$1491=$J521)*1,E$1461:E$1491))</f>
        <v>-0.27436022986333164</v>
      </c>
      <c r="N521" s="2" cm="1">
        <f t="array" ref="N521">IF(F521="","",F521-SUMPRODUCT(($B$1461:$B$1491=$J521)*1,F$1461:F$1491))</f>
        <v>-0.42003526569453875</v>
      </c>
      <c r="O521" s="2" cm="1">
        <f t="array" ref="O521">IF(G521="","",G521-SUMPRODUCT(($B$1461:$B$1491=$J521)*1,G$1461:G$1491))</f>
        <v>-0.30004925282909767</v>
      </c>
    </row>
    <row r="522" spans="1:15" x14ac:dyDescent="0.55000000000000004">
      <c r="A522" s="3">
        <v>17</v>
      </c>
      <c r="B522" s="3">
        <v>23</v>
      </c>
      <c r="C522" s="2">
        <f>IF(logVir!C522="","",LN(総労働時間!C522))</f>
        <v>8.7329649860496978</v>
      </c>
      <c r="D522" s="2">
        <f>IF(logVir!D522="","",LN(総労働時間!D522))</f>
        <v>8.7179217763473851</v>
      </c>
      <c r="E522" s="2">
        <f>IF(logVir!E522="","",LN(総労働時間!E522))</f>
        <v>8.7943496576771683</v>
      </c>
      <c r="F522" s="2">
        <f>IF(logVir!F522="","",LN(総労働時間!F522))</f>
        <v>8.8010804532922702</v>
      </c>
      <c r="G522" s="2">
        <f>IF(logVir!G522="","",LN(総労働時間!G522))</f>
        <v>8.9673819186249961</v>
      </c>
      <c r="I522" s="3">
        <v>17</v>
      </c>
      <c r="J522" s="3">
        <v>23</v>
      </c>
      <c r="K522" s="2" cm="1">
        <f t="array" ref="K522">IF(C522="","",C522-SUMPRODUCT(($B$1461:$B$1491=$J522)*1,C$1461:C$1491))</f>
        <v>2.1936615065531129E-2</v>
      </c>
      <c r="L522" s="2" cm="1">
        <f t="array" ref="L522">IF(D522="","",D522-SUMPRODUCT(($B$1461:$B$1491=$J522)*1,D$1461:D$1491))</f>
        <v>6.7283339409598852E-2</v>
      </c>
      <c r="M522" s="2" cm="1">
        <f t="array" ref="M522">IF(E522="","",E522-SUMPRODUCT(($B$1461:$B$1491=$J522)*1,E$1461:E$1491))</f>
        <v>1.0862504114612648E-2</v>
      </c>
      <c r="N522" s="2" cm="1">
        <f t="array" ref="N522">IF(F522="","",F522-SUMPRODUCT(($B$1461:$B$1491=$J522)*1,F$1461:F$1491))</f>
        <v>-4.7530301773157646E-3</v>
      </c>
      <c r="O522" s="2" cm="1">
        <f t="array" ref="O522">IF(G522="","",G522-SUMPRODUCT(($B$1461:$B$1491=$J522)*1,G$1461:G$1491))</f>
        <v>4.2100949561186596E-2</v>
      </c>
    </row>
    <row r="523" spans="1:15" x14ac:dyDescent="0.55000000000000004">
      <c r="A523" s="3">
        <v>17</v>
      </c>
      <c r="B523" s="3">
        <v>24</v>
      </c>
      <c r="C523" s="2">
        <f>IF(logVir!C523="","",LN(総労働時間!C523))</f>
        <v>9.8341134959130603</v>
      </c>
      <c r="D523" s="2">
        <f>IF(logVir!D523="","",LN(総労働時間!D523))</f>
        <v>9.5691004652678995</v>
      </c>
      <c r="E523" s="2">
        <f>IF(logVir!E523="","",LN(総労働時間!E523))</f>
        <v>9.6755672594841293</v>
      </c>
      <c r="F523" s="2">
        <f>IF(logVir!F523="","",LN(総労働時間!F523))</f>
        <v>9.6604100965320967</v>
      </c>
      <c r="G523" s="2">
        <f>IF(logVir!G523="","",LN(総労働時間!G523))</f>
        <v>9.798908818087904</v>
      </c>
      <c r="I523" s="3">
        <v>17</v>
      </c>
      <c r="J523" s="3">
        <v>24</v>
      </c>
      <c r="K523" s="2" cm="1">
        <f t="array" ref="K523">IF(C523="","",C523-SUMPRODUCT(($B$1461:$B$1491=$J523)*1,C$1461:C$1491))</f>
        <v>9.4953811181726522E-2</v>
      </c>
      <c r="L523" s="2" cm="1">
        <f t="array" ref="L523">IF(D523="","",D523-SUMPRODUCT(($B$1461:$B$1491=$J523)*1,D$1461:D$1491))</f>
        <v>-7.9242382299854697E-2</v>
      </c>
      <c r="M523" s="2" cm="1">
        <f t="array" ref="M523">IF(E523="","",E523-SUMPRODUCT(($B$1461:$B$1491=$J523)*1,E$1461:E$1491))</f>
        <v>-7.6676391662306997E-2</v>
      </c>
      <c r="N523" s="2" cm="1">
        <f t="array" ref="N523">IF(F523="","",F523-SUMPRODUCT(($B$1461:$B$1491=$J523)*1,F$1461:F$1491))</f>
        <v>-7.8658817796148028E-2</v>
      </c>
      <c r="O523" s="2" cm="1">
        <f t="array" ref="O523">IF(G523="","",G523-SUMPRODUCT(($B$1461:$B$1491=$J523)*1,G$1461:G$1491))</f>
        <v>-4.1019662973257098E-2</v>
      </c>
    </row>
    <row r="524" spans="1:15" x14ac:dyDescent="0.55000000000000004">
      <c r="A524" s="3">
        <v>17</v>
      </c>
      <c r="B524" s="3">
        <v>25</v>
      </c>
      <c r="C524" s="2">
        <f>IF(logVir!C524="","",LN(総労働時間!C524))</f>
        <v>10.223318762799289</v>
      </c>
      <c r="D524" s="2">
        <f>IF(logVir!D524="","",LN(総労働時間!D524))</f>
        <v>10.012378057364927</v>
      </c>
      <c r="E524" s="2">
        <f>IF(logVir!E524="","",LN(総労働時間!E524))</f>
        <v>10.08901437123629</v>
      </c>
      <c r="F524" s="2">
        <f>IF(logVir!F524="","",LN(総労働時間!F524))</f>
        <v>10.125889870903059</v>
      </c>
      <c r="G524" s="2">
        <f>IF(logVir!G524="","",LN(総労働時間!G524))</f>
        <v>9.9974031190499453</v>
      </c>
      <c r="I524" s="3">
        <v>17</v>
      </c>
      <c r="J524" s="3">
        <v>25</v>
      </c>
      <c r="K524" s="2" cm="1">
        <f t="array" ref="K524">IF(C524="","",C524-SUMPRODUCT(($B$1461:$B$1491=$J524)*1,C$1461:C$1491))</f>
        <v>-0.28862117989241121</v>
      </c>
      <c r="L524" s="2" cm="1">
        <f t="array" ref="L524">IF(D524="","",D524-SUMPRODUCT(($B$1461:$B$1491=$J524)*1,D$1461:D$1491))</f>
        <v>-0.40120506075837703</v>
      </c>
      <c r="M524" s="2" cm="1">
        <f t="array" ref="M524">IF(E524="","",E524-SUMPRODUCT(($B$1461:$B$1491=$J524)*1,E$1461:E$1491))</f>
        <v>-0.34039590236568174</v>
      </c>
      <c r="N524" s="2" cm="1">
        <f t="array" ref="N524">IF(F524="","",F524-SUMPRODUCT(($B$1461:$B$1491=$J524)*1,F$1461:F$1491))</f>
        <v>-0.3151824852805909</v>
      </c>
      <c r="O524" s="2" cm="1">
        <f t="array" ref="O524">IF(G524="","",G524-SUMPRODUCT(($B$1461:$B$1491=$J524)*1,G$1461:G$1491))</f>
        <v>-0.38193546859281646</v>
      </c>
    </row>
    <row r="525" spans="1:15" x14ac:dyDescent="0.55000000000000004">
      <c r="A525" s="3">
        <v>17</v>
      </c>
      <c r="B525" s="3">
        <v>26</v>
      </c>
      <c r="C525" s="2">
        <f>IF(logVir!C525="","",LN(総労働時間!C525))</f>
        <v>9.0403844383938861</v>
      </c>
      <c r="D525" s="2">
        <f>IF(logVir!D525="","",LN(総労働時間!D525))</f>
        <v>9.0338160664750493</v>
      </c>
      <c r="E525" s="2">
        <f>IF(logVir!E525="","",LN(総労働時間!E525))</f>
        <v>9.2709992533218468</v>
      </c>
      <c r="F525" s="2">
        <f>IF(logVir!F525="","",LN(総労働時間!F525))</f>
        <v>9.3540677129085026</v>
      </c>
      <c r="G525" s="2">
        <f>IF(logVir!G525="","",LN(総労働時間!G525))</f>
        <v>9.4721567380906642</v>
      </c>
      <c r="I525" s="3">
        <v>17</v>
      </c>
      <c r="J525" s="3">
        <v>26</v>
      </c>
      <c r="K525" s="2" cm="1">
        <f t="array" ref="K525">IF(C525="","",C525-SUMPRODUCT(($B$1461:$B$1491=$J525)*1,C$1461:C$1491))</f>
        <v>-0.64128113013459398</v>
      </c>
      <c r="L525" s="2" cm="1">
        <f t="array" ref="L525">IF(D525="","",D525-SUMPRODUCT(($B$1461:$B$1491=$J525)*1,D$1461:D$1491))</f>
        <v>-0.65677697894380671</v>
      </c>
      <c r="M525" s="2" cm="1">
        <f t="array" ref="M525">IF(E525="","",E525-SUMPRODUCT(($B$1461:$B$1491=$J525)*1,E$1461:E$1491))</f>
        <v>-0.57680829835521763</v>
      </c>
      <c r="N525" s="2" cm="1">
        <f t="array" ref="N525">IF(F525="","",F525-SUMPRODUCT(($B$1461:$B$1491=$J525)*1,F$1461:F$1491))</f>
        <v>-0.50828311310556629</v>
      </c>
      <c r="O525" s="2" cm="1">
        <f t="array" ref="O525">IF(G525="","",G525-SUMPRODUCT(($B$1461:$B$1491=$J525)*1,G$1461:G$1491))</f>
        <v>-0.40032626368806667</v>
      </c>
    </row>
    <row r="526" spans="1:15" x14ac:dyDescent="0.55000000000000004">
      <c r="A526" s="3">
        <v>17</v>
      </c>
      <c r="B526" s="3">
        <v>27</v>
      </c>
      <c r="C526" s="2">
        <f>IF(logVir!C526="","",LN(総労働時間!C526))</f>
        <v>11.266371289468411</v>
      </c>
      <c r="D526" s="2">
        <f>IF(logVir!D526="","",LN(総労働時間!D526))</f>
        <v>11.311927183769846</v>
      </c>
      <c r="E526" s="2">
        <f>IF(logVir!E526="","",LN(総労働時間!E526))</f>
        <v>11.45026206625311</v>
      </c>
      <c r="F526" s="2">
        <f>IF(logVir!F526="","",LN(総労働時間!F526))</f>
        <v>11.434297163098208</v>
      </c>
      <c r="G526" s="2">
        <f>IF(logVir!G526="","",LN(総労働時間!G526))</f>
        <v>11.436452158177069</v>
      </c>
      <c r="I526" s="3">
        <v>17</v>
      </c>
      <c r="J526" s="3">
        <v>27</v>
      </c>
      <c r="K526" s="2" cm="1">
        <f t="array" ref="K526">IF(C526="","",C526-SUMPRODUCT(($B$1461:$B$1491=$J526)*1,C$1461:C$1491))</f>
        <v>-0.2839292507852047</v>
      </c>
      <c r="L526" s="2" cm="1">
        <f t="array" ref="L526">IF(D526="","",D526-SUMPRODUCT(($B$1461:$B$1491=$J526)*1,D$1461:D$1491))</f>
        <v>-0.41253004990588238</v>
      </c>
      <c r="M526" s="2" cm="1">
        <f t="array" ref="M526">IF(E526="","",E526-SUMPRODUCT(($B$1461:$B$1491=$J526)*1,E$1461:E$1491))</f>
        <v>-0.32518041938025277</v>
      </c>
      <c r="N526" s="2" cm="1">
        <f t="array" ref="N526">IF(F526="","",F526-SUMPRODUCT(($B$1461:$B$1491=$J526)*1,F$1461:F$1491))</f>
        <v>-0.29499213199791718</v>
      </c>
      <c r="O526" s="2" cm="1">
        <f t="array" ref="O526">IF(G526="","",G526-SUMPRODUCT(($B$1461:$B$1491=$J526)*1,G$1461:G$1491))</f>
        <v>-0.4106004570672841</v>
      </c>
    </row>
    <row r="527" spans="1:15" x14ac:dyDescent="0.55000000000000004">
      <c r="A527" s="3">
        <v>17</v>
      </c>
      <c r="B527" s="3">
        <v>28</v>
      </c>
      <c r="C527" s="2">
        <f>IF(logVir!C527="","",LN(総労働時間!C527))</f>
        <v>10.647388998689651</v>
      </c>
      <c r="D527" s="2">
        <f>IF(logVir!D527="","",LN(総労働時間!D527))</f>
        <v>10.60834134114153</v>
      </c>
      <c r="E527" s="2">
        <f>IF(logVir!E527="","",LN(総労働時間!E527))</f>
        <v>10.671152550249085</v>
      </c>
      <c r="F527" s="2">
        <f>IF(logVir!F527="","",LN(総労働時間!F527))</f>
        <v>10.672913547010211</v>
      </c>
      <c r="G527" s="2">
        <f>IF(logVir!G527="","",LN(総労働時間!G527))</f>
        <v>10.685388475636696</v>
      </c>
      <c r="I527" s="3">
        <v>17</v>
      </c>
      <c r="J527" s="3">
        <v>28</v>
      </c>
      <c r="K527" s="2" cm="1">
        <f t="array" ref="K527">IF(C527="","",C527-SUMPRODUCT(($B$1461:$B$1491=$J527)*1,C$1461:C$1491))</f>
        <v>-0.50894854903151199</v>
      </c>
      <c r="L527" s="2" cm="1">
        <f t="array" ref="L527">IF(D527="","",D527-SUMPRODUCT(($B$1461:$B$1491=$J527)*1,D$1461:D$1491))</f>
        <v>-0.54485997487360471</v>
      </c>
      <c r="M527" s="2" cm="1">
        <f t="array" ref="M527">IF(E527="","",E527-SUMPRODUCT(($B$1461:$B$1491=$J527)*1,E$1461:E$1491))</f>
        <v>-0.51907808715164805</v>
      </c>
      <c r="N527" s="2" cm="1">
        <f t="array" ref="N527">IF(F527="","",F527-SUMPRODUCT(($B$1461:$B$1491=$J527)*1,F$1461:F$1491))</f>
        <v>-0.50700875346324636</v>
      </c>
      <c r="O527" s="2" cm="1">
        <f t="array" ref="O527">IF(G527="","",G527-SUMPRODUCT(($B$1461:$B$1491=$J527)*1,G$1461:G$1491))</f>
        <v>-0.50620289835511301</v>
      </c>
    </row>
    <row r="528" spans="1:15" x14ac:dyDescent="0.55000000000000004">
      <c r="A528" s="3">
        <v>17</v>
      </c>
      <c r="B528" s="3">
        <v>29</v>
      </c>
      <c r="C528" s="2">
        <f>IF(logVir!C528="","",LN(総労働時間!C528))</f>
        <v>10.683920895242411</v>
      </c>
      <c r="D528" s="2">
        <f>IF(logVir!D528="","",LN(総労働時間!D528))</f>
        <v>10.777844094912679</v>
      </c>
      <c r="E528" s="2">
        <f>IF(logVir!E528="","",LN(総労働時間!E528))</f>
        <v>10.754618817671465</v>
      </c>
      <c r="F528" s="2">
        <f>IF(logVir!F528="","",LN(総労働時間!F528))</f>
        <v>10.6124142180904</v>
      </c>
      <c r="G528" s="2">
        <f>IF(logVir!G528="","",LN(総労働時間!G528))</f>
        <v>11.111686358382295</v>
      </c>
      <c r="I528" s="3">
        <v>17</v>
      </c>
      <c r="J528" s="3">
        <v>29</v>
      </c>
      <c r="K528" s="2" cm="1">
        <f t="array" ref="K528">IF(C528="","",C528-SUMPRODUCT(($B$1461:$B$1491=$J528)*1,C$1461:C$1491))</f>
        <v>-0.44450277050778375</v>
      </c>
      <c r="L528" s="2" cm="1">
        <f t="array" ref="L528">IF(D528="","",D528-SUMPRODUCT(($B$1461:$B$1491=$J528)*1,D$1461:D$1491))</f>
        <v>-0.36147116962657933</v>
      </c>
      <c r="M528" s="2" cm="1">
        <f t="array" ref="M528">IF(E528="","",E528-SUMPRODUCT(($B$1461:$B$1491=$J528)*1,E$1461:E$1491))</f>
        <v>-0.39537083444361265</v>
      </c>
      <c r="N528" s="2" cm="1">
        <f t="array" ref="N528">IF(F528="","",F528-SUMPRODUCT(($B$1461:$B$1491=$J528)*1,F$1461:F$1491))</f>
        <v>-0.51396801426093042</v>
      </c>
      <c r="O528" s="2" cm="1">
        <f t="array" ref="O528">IF(G528="","",G528-SUMPRODUCT(($B$1461:$B$1491=$J528)*1,G$1461:G$1491))</f>
        <v>-0.10795976882361913</v>
      </c>
    </row>
    <row r="529" spans="1:15" x14ac:dyDescent="0.55000000000000004">
      <c r="A529" s="3">
        <v>17</v>
      </c>
      <c r="B529" s="3">
        <v>30</v>
      </c>
      <c r="C529" s="2">
        <f>IF(logVir!C529="","",LN(総労働時間!C529))</f>
        <v>11.730551425406611</v>
      </c>
      <c r="D529" s="2">
        <f>IF(logVir!D529="","",LN(総労働時間!D529))</f>
        <v>11.834946564171679</v>
      </c>
      <c r="E529" s="2">
        <f>IF(logVir!E529="","",LN(総労働時間!E529))</f>
        <v>11.853275372621091</v>
      </c>
      <c r="F529" s="2">
        <f>IF(logVir!F529="","",LN(総労働時間!F529))</f>
        <v>11.783894311607284</v>
      </c>
      <c r="G529" s="2">
        <f>IF(logVir!G529="","",LN(総労働時間!G529))</f>
        <v>11.782333653984006</v>
      </c>
      <c r="I529" s="3">
        <v>17</v>
      </c>
      <c r="J529" s="3">
        <v>30</v>
      </c>
      <c r="K529" s="2" cm="1">
        <f t="array" ref="K529">IF(C529="","",C529-SUMPRODUCT(($B$1461:$B$1491=$J529)*1,C$1461:C$1491))</f>
        <v>-0.3829857235537375</v>
      </c>
      <c r="L529" s="2" cm="1">
        <f t="array" ref="L529">IF(D529="","",D529-SUMPRODUCT(($B$1461:$B$1491=$J529)*1,D$1461:D$1491))</f>
        <v>-0.42348811395733321</v>
      </c>
      <c r="M529" s="2" cm="1">
        <f t="array" ref="M529">IF(E529="","",E529-SUMPRODUCT(($B$1461:$B$1491=$J529)*1,E$1461:E$1491))</f>
        <v>-0.46449612800584461</v>
      </c>
      <c r="N529" s="2" cm="1">
        <f t="array" ref="N529">IF(F529="","",F529-SUMPRODUCT(($B$1461:$B$1491=$J529)*1,F$1461:F$1491))</f>
        <v>-0.5028034437556137</v>
      </c>
      <c r="O529" s="2" cm="1">
        <f t="array" ref="O529">IF(G529="","",G529-SUMPRODUCT(($B$1461:$B$1491=$J529)*1,G$1461:G$1491))</f>
        <v>-0.62199460859542199</v>
      </c>
    </row>
    <row r="530" spans="1:15" x14ac:dyDescent="0.55000000000000004">
      <c r="A530" s="3">
        <v>17</v>
      </c>
      <c r="B530" s="3">
        <v>31</v>
      </c>
      <c r="C530" s="2">
        <f>IF(logVir!C530="","",LN(総労働時間!C530))</f>
        <v>11.402360473963203</v>
      </c>
      <c r="D530" s="2">
        <f>IF(logVir!D530="","",LN(総労働時間!D530))</f>
        <v>11.262706468323266</v>
      </c>
      <c r="E530" s="2">
        <f>IF(logVir!E530="","",LN(総労働時間!E530))</f>
        <v>11.265531071538559</v>
      </c>
      <c r="F530" s="2">
        <f>IF(logVir!F530="","",LN(総労働時間!F530))</f>
        <v>11.17092008173219</v>
      </c>
      <c r="G530" s="2">
        <f>IF(logVir!G530="","",LN(総労働時間!G530))</f>
        <v>11.210684930953169</v>
      </c>
      <c r="I530" s="3">
        <v>17</v>
      </c>
      <c r="J530" s="3">
        <v>31</v>
      </c>
      <c r="K530" s="2" cm="1">
        <f t="array" ref="K530">IF(C530="","",C530-SUMPRODUCT(($B$1461:$B$1491=$J530)*1,C$1461:C$1491))</f>
        <v>-0.38089832653779609</v>
      </c>
      <c r="L530" s="2" cm="1">
        <f t="array" ref="L530">IF(D530="","",D530-SUMPRODUCT(($B$1461:$B$1491=$J530)*1,D$1461:D$1491))</f>
        <v>-0.42643905308430874</v>
      </c>
      <c r="M530" s="2" cm="1">
        <f t="array" ref="M530">IF(E530="","",E530-SUMPRODUCT(($B$1461:$B$1491=$J530)*1,E$1461:E$1491))</f>
        <v>-0.39292291346747632</v>
      </c>
      <c r="N530" s="2" cm="1">
        <f t="array" ref="N530">IF(F530="","",F530-SUMPRODUCT(($B$1461:$B$1491=$J530)*1,F$1461:F$1491))</f>
        <v>-0.41075923844161899</v>
      </c>
      <c r="O530" s="2" cm="1">
        <f t="array" ref="O530">IF(G530="","",G530-SUMPRODUCT(($B$1461:$B$1491=$J530)*1,G$1461:G$1491))</f>
        <v>-0.39204844828747376</v>
      </c>
    </row>
    <row r="531" spans="1:15" x14ac:dyDescent="0.55000000000000004">
      <c r="A531" s="3">
        <v>18</v>
      </c>
      <c r="B531" s="3">
        <v>1</v>
      </c>
      <c r="C531" s="2">
        <f>IF(logVir!C531="","",LN(総労働時間!C531))</f>
        <v>10.405450567627126</v>
      </c>
      <c r="D531" s="2">
        <f>IF(logVir!D531="","",LN(総労働時間!D531))</f>
        <v>10.313023654492403</v>
      </c>
      <c r="E531" s="2">
        <f>IF(logVir!E531="","",LN(総労働時間!E531))</f>
        <v>10.220947507643968</v>
      </c>
      <c r="F531" s="2">
        <f>IF(logVir!F531="","",LN(総労働時間!F531))</f>
        <v>10.134882615669506</v>
      </c>
      <c r="G531" s="2">
        <f>IF(logVir!G531="","",LN(総労働時間!G531))</f>
        <v>10.047876972882028</v>
      </c>
      <c r="I531" s="3">
        <v>18</v>
      </c>
      <c r="J531" s="3">
        <v>1</v>
      </c>
      <c r="K531" s="2" cm="1">
        <f t="array" ref="K531">IF(C531="","",C531-SUMPRODUCT(($B$1461:$B$1491=$J531)*1,C$1461:C$1491))</f>
        <v>-0.96406053052123575</v>
      </c>
      <c r="L531" s="2" cm="1">
        <f t="array" ref="L531">IF(D531="","",D531-SUMPRODUCT(($B$1461:$B$1491=$J531)*1,D$1461:D$1491))</f>
        <v>-0.93467328191575128</v>
      </c>
      <c r="M531" s="2" cm="1">
        <f t="array" ref="M531">IF(E531="","",E531-SUMPRODUCT(($B$1461:$B$1491=$J531)*1,E$1461:E$1491))</f>
        <v>-0.9550375249998666</v>
      </c>
      <c r="N531" s="2" cm="1">
        <f t="array" ref="N531">IF(F531="","",F531-SUMPRODUCT(($B$1461:$B$1491=$J531)*1,F$1461:F$1491))</f>
        <v>-0.97693096300056226</v>
      </c>
      <c r="O531" s="2" cm="1">
        <f t="array" ref="O531">IF(G531="","",G531-SUMPRODUCT(($B$1461:$B$1491=$J531)*1,G$1461:G$1491))</f>
        <v>-0.98647617132254162</v>
      </c>
    </row>
    <row r="532" spans="1:15" x14ac:dyDescent="0.55000000000000004">
      <c r="A532" s="3">
        <v>18</v>
      </c>
      <c r="B532" s="3">
        <v>2</v>
      </c>
      <c r="C532" s="2">
        <f>IF(logVir!C532="","",LN(総労働時間!C532))</f>
        <v>6.3406122847833162</v>
      </c>
      <c r="D532" s="2">
        <f>IF(logVir!D532="","",LN(総労働時間!D532))</f>
        <v>6.0734236343726771</v>
      </c>
      <c r="E532" s="2">
        <f>IF(logVir!E532="","",LN(総労働時間!E532))</f>
        <v>5.8402148110853274</v>
      </c>
      <c r="F532" s="2">
        <f>IF(logVir!F532="","",LN(総労働時間!F532))</f>
        <v>5.8065818766454154</v>
      </c>
      <c r="G532" s="2">
        <f>IF(logVir!G532="","",LN(総労働時間!G532))</f>
        <v>5.7666034169502662</v>
      </c>
      <c r="I532" s="3">
        <v>18</v>
      </c>
      <c r="J532" s="3">
        <v>2</v>
      </c>
      <c r="K532" s="2" cm="1">
        <f t="array" ref="K532">IF(C532="","",C532-SUMPRODUCT(($B$1461:$B$1491=$J532)*1,C$1461:C$1491))</f>
        <v>-0.88744884903820687</v>
      </c>
      <c r="L532" s="2" cm="1">
        <f t="array" ref="L532">IF(D532="","",D532-SUMPRODUCT(($B$1461:$B$1491=$J532)*1,D$1461:D$1491))</f>
        <v>-1.2605093386274842</v>
      </c>
      <c r="M532" s="2" cm="1">
        <f t="array" ref="M532">IF(E532="","",E532-SUMPRODUCT(($B$1461:$B$1491=$J532)*1,E$1461:E$1491))</f>
        <v>-1.1690773587298358</v>
      </c>
      <c r="N532" s="2" cm="1">
        <f t="array" ref="N532">IF(F532="","",F532-SUMPRODUCT(($B$1461:$B$1491=$J532)*1,F$1461:F$1491))</f>
        <v>-1.1796103373492297</v>
      </c>
      <c r="O532" s="2" cm="1">
        <f t="array" ref="O532">IF(G532="","",G532-SUMPRODUCT(($B$1461:$B$1491=$J532)*1,G$1461:G$1491))</f>
        <v>-1.2250198899784923</v>
      </c>
    </row>
    <row r="533" spans="1:15" x14ac:dyDescent="0.55000000000000004">
      <c r="A533" s="3">
        <v>18</v>
      </c>
      <c r="B533" s="3">
        <v>3</v>
      </c>
      <c r="C533" s="2">
        <f>IF(logVir!C533="","",LN(総労働時間!C533))</f>
        <v>9.5369297743859089</v>
      </c>
      <c r="D533" s="2">
        <f>IF(logVir!D533="","",LN(総労働時間!D533))</f>
        <v>9.3937013443779414</v>
      </c>
      <c r="E533" s="2">
        <f>IF(logVir!E533="","",LN(総労働時間!E533))</f>
        <v>9.2979331414679898</v>
      </c>
      <c r="F533" s="2">
        <f>IF(logVir!F533="","",LN(総労働時間!F533))</f>
        <v>9.0892922182074507</v>
      </c>
      <c r="G533" s="2">
        <f>IF(logVir!G533="","",LN(総労働時間!G533))</f>
        <v>9.1766904285737851</v>
      </c>
      <c r="I533" s="3">
        <v>18</v>
      </c>
      <c r="J533" s="3">
        <v>3</v>
      </c>
      <c r="K533" s="2" cm="1">
        <f t="array" ref="K533">IF(C533="","",C533-SUMPRODUCT(($B$1461:$B$1491=$J533)*1,C$1461:C$1491))</f>
        <v>-1.2487524274498973</v>
      </c>
      <c r="L533" s="2" cm="1">
        <f t="array" ref="L533">IF(D533="","",D533-SUMPRODUCT(($B$1461:$B$1491=$J533)*1,D$1461:D$1491))</f>
        <v>-1.3669893130472932</v>
      </c>
      <c r="M533" s="2" cm="1">
        <f t="array" ref="M533">IF(E533="","",E533-SUMPRODUCT(($B$1461:$B$1491=$J533)*1,E$1461:E$1491))</f>
        <v>-1.4728671733114425</v>
      </c>
      <c r="N533" s="2" cm="1">
        <f t="array" ref="N533">IF(F533="","",F533-SUMPRODUCT(($B$1461:$B$1491=$J533)*1,F$1461:F$1491))</f>
        <v>-1.601936511456838</v>
      </c>
      <c r="O533" s="2" cm="1">
        <f t="array" ref="O533">IF(G533="","",G533-SUMPRODUCT(($B$1461:$B$1491=$J533)*1,G$1461:G$1491))</f>
        <v>-1.5436827829385766</v>
      </c>
    </row>
    <row r="534" spans="1:15" x14ac:dyDescent="0.55000000000000004">
      <c r="A534" s="3">
        <v>18</v>
      </c>
      <c r="B534" s="3">
        <v>4</v>
      </c>
      <c r="C534" s="2">
        <f>IF(logVir!C534="","",LN(総労働時間!C534))</f>
        <v>10.593495748220901</v>
      </c>
      <c r="D534" s="2">
        <f>IF(logVir!D534="","",LN(総労働時間!D534))</f>
        <v>10.503878093134539</v>
      </c>
      <c r="E534" s="2">
        <f>IF(logVir!E534="","",LN(総労働時間!E534))</f>
        <v>10.41416766971394</v>
      </c>
      <c r="F534" s="2">
        <f>IF(logVir!F534="","",LN(総労働時間!F534))</f>
        <v>10.245849425331739</v>
      </c>
      <c r="G534" s="2">
        <f>IF(logVir!G534="","",LN(総労働時間!G534))</f>
        <v>10.32262289269093</v>
      </c>
      <c r="I534" s="3">
        <v>18</v>
      </c>
      <c r="J534" s="3">
        <v>4</v>
      </c>
      <c r="K534" s="2" cm="1">
        <f t="array" ref="K534">IF(C534="","",C534-SUMPRODUCT(($B$1461:$B$1491=$J534)*1,C$1461:C$1491))</f>
        <v>1.019621296610941</v>
      </c>
      <c r="L534" s="2" cm="1">
        <f t="array" ref="L534">IF(D534="","",D534-SUMPRODUCT(($B$1461:$B$1491=$J534)*1,D$1461:D$1491))</f>
        <v>1.101554748373303</v>
      </c>
      <c r="M534" s="2" cm="1">
        <f t="array" ref="M534">IF(E534="","",E534-SUMPRODUCT(($B$1461:$B$1491=$J534)*1,E$1461:E$1491))</f>
        <v>1.0805411011491053</v>
      </c>
      <c r="N534" s="2" cm="1">
        <f t="array" ref="N534">IF(F534="","",F534-SUMPRODUCT(($B$1461:$B$1491=$J534)*1,F$1461:F$1491))</f>
        <v>1.0606641655859246</v>
      </c>
      <c r="O534" s="2" cm="1">
        <f t="array" ref="O534">IF(G534="","",G534-SUMPRODUCT(($B$1461:$B$1491=$J534)*1,G$1461:G$1491))</f>
        <v>1.0957567545840625</v>
      </c>
    </row>
    <row r="535" spans="1:15" x14ac:dyDescent="0.55000000000000004">
      <c r="A535" s="3">
        <v>18</v>
      </c>
      <c r="B535" s="3">
        <v>5</v>
      </c>
      <c r="C535" s="2">
        <f>IF(logVir!C535="","",LN(総労働時間!C535))</f>
        <v>8.5761730091611081</v>
      </c>
      <c r="D535" s="2">
        <f>IF(logVir!D535="","",LN(総労働時間!D535))</f>
        <v>8.3217982188803088</v>
      </c>
      <c r="E535" s="2">
        <f>IF(logVir!E535="","",LN(総労働時間!E535))</f>
        <v>8.3449456586893689</v>
      </c>
      <c r="F535" s="2">
        <f>IF(logVir!F535="","",LN(総労働時間!F535))</f>
        <v>8.2532707821069842</v>
      </c>
      <c r="G535" s="2">
        <f>IF(logVir!G535="","",LN(総労働時間!G535))</f>
        <v>8.2603756983957783</v>
      </c>
      <c r="I535" s="3">
        <v>18</v>
      </c>
      <c r="J535" s="3">
        <v>5</v>
      </c>
      <c r="K535" s="2" cm="1">
        <f t="array" ref="K535">IF(C535="","",C535-SUMPRODUCT(($B$1461:$B$1491=$J535)*1,C$1461:C$1491))</f>
        <v>-0.24532581987099711</v>
      </c>
      <c r="L535" s="2" cm="1">
        <f t="array" ref="L535">IF(D535="","",D535-SUMPRODUCT(($B$1461:$B$1491=$J535)*1,D$1461:D$1491))</f>
        <v>-0.44643629767307935</v>
      </c>
      <c r="M535" s="2" cm="1">
        <f t="array" ref="M535">IF(E535="","",E535-SUMPRODUCT(($B$1461:$B$1491=$J535)*1,E$1461:E$1491))</f>
        <v>-0.45688038391302932</v>
      </c>
      <c r="N535" s="2" cm="1">
        <f t="array" ref="N535">IF(F535="","",F535-SUMPRODUCT(($B$1461:$B$1491=$J535)*1,F$1461:F$1491))</f>
        <v>-0.47902921349579941</v>
      </c>
      <c r="O535" s="2" cm="1">
        <f t="array" ref="O535">IF(G535="","",G535-SUMPRODUCT(($B$1461:$B$1491=$J535)*1,G$1461:G$1491))</f>
        <v>-0.51984389553324206</v>
      </c>
    </row>
    <row r="536" spans="1:15" x14ac:dyDescent="0.55000000000000004">
      <c r="A536" s="3">
        <v>18</v>
      </c>
      <c r="B536" s="3">
        <v>6</v>
      </c>
      <c r="C536" s="2">
        <f>IF(logVir!C536="","",LN(総労働時間!C536))</f>
        <v>8.8869880941689772</v>
      </c>
      <c r="D536" s="2">
        <f>IF(logVir!D536="","",LN(総労働時間!D536))</f>
        <v>8.9209153976863131</v>
      </c>
      <c r="E536" s="2">
        <f>IF(logVir!E536="","",LN(総労働時間!E536))</f>
        <v>9.1193892590464696</v>
      </c>
      <c r="F536" s="2">
        <f>IF(logVir!F536="","",LN(総労働時間!F536))</f>
        <v>9.1427026061670382</v>
      </c>
      <c r="G536" s="2">
        <f>IF(logVir!G536="","",LN(総労働時間!G536))</f>
        <v>9.1152412269637555</v>
      </c>
      <c r="I536" s="3">
        <v>18</v>
      </c>
      <c r="J536" s="3">
        <v>6</v>
      </c>
      <c r="K536" s="2" cm="1">
        <f t="array" ref="K536">IF(C536="","",C536-SUMPRODUCT(($B$1461:$B$1491=$J536)*1,C$1461:C$1491))</f>
        <v>-0.40998211944988228</v>
      </c>
      <c r="L536" s="2" cm="1">
        <f t="array" ref="L536">IF(D536="","",D536-SUMPRODUCT(($B$1461:$B$1491=$J536)*1,D$1461:D$1491))</f>
        <v>-0.38694111870844417</v>
      </c>
      <c r="M536" s="2" cm="1">
        <f t="array" ref="M536">IF(E536="","",E536-SUMPRODUCT(($B$1461:$B$1491=$J536)*1,E$1461:E$1491))</f>
        <v>-0.21218996021767467</v>
      </c>
      <c r="N536" s="2" cm="1">
        <f t="array" ref="N536">IF(F536="","",F536-SUMPRODUCT(($B$1461:$B$1491=$J536)*1,F$1461:F$1491))</f>
        <v>-0.18673200277352997</v>
      </c>
      <c r="O536" s="2" cm="1">
        <f t="array" ref="O536">IF(G536="","",G536-SUMPRODUCT(($B$1461:$B$1491=$J536)*1,G$1461:G$1491))</f>
        <v>-0.25225387415181544</v>
      </c>
    </row>
    <row r="537" spans="1:15" x14ac:dyDescent="0.55000000000000004">
      <c r="A537" s="3">
        <v>18</v>
      </c>
      <c r="B537" s="3">
        <v>7</v>
      </c>
      <c r="C537" s="2">
        <f>IF(logVir!C537="","",LN(総労働時間!C537))</f>
        <v>8.7194985112126506</v>
      </c>
      <c r="D537" s="2">
        <f>IF(logVir!D537="","",LN(総労働時間!D537))</f>
        <v>8.6946930549602115</v>
      </c>
      <c r="E537" s="2">
        <f>IF(logVir!E537="","",LN(総労働時間!E537))</f>
        <v>8.4707569234488531</v>
      </c>
      <c r="F537" s="2">
        <f>IF(logVir!F537="","",LN(総労働時間!F537))</f>
        <v>8.2797532335481403</v>
      </c>
      <c r="G537" s="2">
        <f>IF(logVir!G537="","",LN(総労働時間!G537))</f>
        <v>8.2667568282520456</v>
      </c>
      <c r="I537" s="3">
        <v>18</v>
      </c>
      <c r="J537" s="3">
        <v>7</v>
      </c>
      <c r="K537" s="2" cm="1">
        <f t="array" ref="K537">IF(C537="","",C537-SUMPRODUCT(($B$1461:$B$1491=$J537)*1,C$1461:C$1491))</f>
        <v>-0.5066531200239428</v>
      </c>
      <c r="L537" s="2" cm="1">
        <f t="array" ref="L537">IF(D537="","",D537-SUMPRODUCT(($B$1461:$B$1491=$J537)*1,D$1461:D$1491))</f>
        <v>-0.50283253217496515</v>
      </c>
      <c r="M537" s="2" cm="1">
        <f t="array" ref="M537">IF(E537="","",E537-SUMPRODUCT(($B$1461:$B$1491=$J537)*1,E$1461:E$1491))</f>
        <v>-0.66416743623529051</v>
      </c>
      <c r="N537" s="2" cm="1">
        <f t="array" ref="N537">IF(F537="","",F537-SUMPRODUCT(($B$1461:$B$1491=$J537)*1,F$1461:F$1491))</f>
        <v>-0.79388071134709826</v>
      </c>
      <c r="O537" s="2" cm="1">
        <f t="array" ref="O537">IF(G537="","",G537-SUMPRODUCT(($B$1461:$B$1491=$J537)*1,G$1461:G$1491))</f>
        <v>-0.83913338687322003</v>
      </c>
    </row>
    <row r="538" spans="1:15" x14ac:dyDescent="0.55000000000000004">
      <c r="A538" s="3">
        <v>18</v>
      </c>
      <c r="B538" s="3">
        <v>8</v>
      </c>
      <c r="C538" s="2">
        <f>IF(logVir!C538="","",LN(総労働時間!C538))</f>
        <v>8.3566754428647663</v>
      </c>
      <c r="D538" s="2">
        <f>IF(logVir!D538="","",LN(総労働時間!D538))</f>
        <v>8.3227374933539551</v>
      </c>
      <c r="E538" s="2">
        <f>IF(logVir!E538="","",LN(総労働時間!E538))</f>
        <v>8.3699912017739653</v>
      </c>
      <c r="F538" s="2">
        <f>IF(logVir!F538="","",LN(総労働時間!F538))</f>
        <v>8.3963052983186017</v>
      </c>
      <c r="G538" s="2">
        <f>IF(logVir!G538="","",LN(総労働時間!G538))</f>
        <v>8.5802174413881911</v>
      </c>
      <c r="I538" s="3">
        <v>18</v>
      </c>
      <c r="J538" s="3">
        <v>8</v>
      </c>
      <c r="K538" s="2" cm="1">
        <f t="array" ref="K538">IF(C538="","",C538-SUMPRODUCT(($B$1461:$B$1491=$J538)*1,C$1461:C$1491))</f>
        <v>-0.84325839881369191</v>
      </c>
      <c r="L538" s="2" cm="1">
        <f t="array" ref="L538">IF(D538="","",D538-SUMPRODUCT(($B$1461:$B$1491=$J538)*1,D$1461:D$1491))</f>
        <v>-0.96516030987645429</v>
      </c>
      <c r="M538" s="2" cm="1">
        <f t="array" ref="M538">IF(E538="","",E538-SUMPRODUCT(($B$1461:$B$1491=$J538)*1,E$1461:E$1491))</f>
        <v>-0.92168815664692083</v>
      </c>
      <c r="N538" s="2" cm="1">
        <f t="array" ref="N538">IF(F538="","",F538-SUMPRODUCT(($B$1461:$B$1491=$J538)*1,F$1461:F$1491))</f>
        <v>-0.88089249123008528</v>
      </c>
      <c r="O538" s="2" cm="1">
        <f t="array" ref="O538">IF(G538="","",G538-SUMPRODUCT(($B$1461:$B$1491=$J538)*1,G$1461:G$1491))</f>
        <v>-0.74744320728511227</v>
      </c>
    </row>
    <row r="539" spans="1:15" x14ac:dyDescent="0.55000000000000004">
      <c r="A539" s="3">
        <v>18</v>
      </c>
      <c r="B539" s="3">
        <v>9</v>
      </c>
      <c r="C539" s="2">
        <f>IF(logVir!C539="","",LN(総労働時間!C539))</f>
        <v>9.2163524824465668</v>
      </c>
      <c r="D539" s="2">
        <f>IF(logVir!D539="","",LN(総労働時間!D539))</f>
        <v>9.3491235723452348</v>
      </c>
      <c r="E539" s="2">
        <f>IF(logVir!E539="","",LN(総労働時間!E539))</f>
        <v>9.3630129781102553</v>
      </c>
      <c r="F539" s="2">
        <f>IF(logVir!F539="","",LN(総労働時間!F539))</f>
        <v>9.2453111722707124</v>
      </c>
      <c r="G539" s="2">
        <f>IF(logVir!G539="","",LN(総労働時間!G539))</f>
        <v>9.305424939309928</v>
      </c>
      <c r="I539" s="3">
        <v>18</v>
      </c>
      <c r="J539" s="3">
        <v>9</v>
      </c>
      <c r="K539" s="2" cm="1">
        <f t="array" ref="K539">IF(C539="","",C539-SUMPRODUCT(($B$1461:$B$1491=$J539)*1,C$1461:C$1491))</f>
        <v>-0.75282930472406662</v>
      </c>
      <c r="L539" s="2" cm="1">
        <f t="array" ref="L539">IF(D539="","",D539-SUMPRODUCT(($B$1461:$B$1491=$J539)*1,D$1461:D$1491))</f>
        <v>-0.57516282732170865</v>
      </c>
      <c r="M539" s="2" cm="1">
        <f t="array" ref="M539">IF(E539="","",E539-SUMPRODUCT(($B$1461:$B$1491=$J539)*1,E$1461:E$1491))</f>
        <v>-0.64051781316763723</v>
      </c>
      <c r="N539" s="2" cm="1">
        <f t="array" ref="N539">IF(F539="","",F539-SUMPRODUCT(($B$1461:$B$1491=$J539)*1,F$1461:F$1491))</f>
        <v>-0.6520556777658868</v>
      </c>
      <c r="O539" s="2" cm="1">
        <f t="array" ref="O539">IF(G539="","",G539-SUMPRODUCT(($B$1461:$B$1491=$J539)*1,G$1461:G$1491))</f>
        <v>-0.63701323982503233</v>
      </c>
    </row>
    <row r="540" spans="1:15" x14ac:dyDescent="0.55000000000000004">
      <c r="A540" s="3">
        <v>18</v>
      </c>
      <c r="B540" s="3">
        <v>10</v>
      </c>
      <c r="C540" s="2">
        <f>IF(logVir!C540="","",LN(総労働時間!C540))</f>
        <v>9.3193811183205</v>
      </c>
      <c r="D540" s="2">
        <f>IF(logVir!D540="","",LN(総労働時間!D540))</f>
        <v>9.41880277592802</v>
      </c>
      <c r="E540" s="2">
        <f>IF(logVir!E540="","",LN(総労働時間!E540))</f>
        <v>9.4277508944042161</v>
      </c>
      <c r="F540" s="2">
        <f>IF(logVir!F540="","",LN(総労働時間!F540))</f>
        <v>9.359147877929308</v>
      </c>
      <c r="G540" s="2">
        <f>IF(logVir!G540="","",LN(総労働時間!G540))</f>
        <v>9.4324780721681432</v>
      </c>
      <c r="I540" s="3">
        <v>18</v>
      </c>
      <c r="J540" s="3">
        <v>10</v>
      </c>
      <c r="K540" s="2" cm="1">
        <f t="array" ref="K540">IF(C540="","",C540-SUMPRODUCT(($B$1461:$B$1491=$J540)*1,C$1461:C$1491))</f>
        <v>-1.1506121106450049</v>
      </c>
      <c r="L540" s="2" cm="1">
        <f t="array" ref="L540">IF(D540="","",D540-SUMPRODUCT(($B$1461:$B$1491=$J540)*1,D$1461:D$1491))</f>
        <v>-1.0692965648981634</v>
      </c>
      <c r="M540" s="2" cm="1">
        <f t="array" ref="M540">IF(E540="","",E540-SUMPRODUCT(($B$1461:$B$1491=$J540)*1,E$1461:E$1491))</f>
        <v>-1.1000418245241637</v>
      </c>
      <c r="N540" s="2" cm="1">
        <f t="array" ref="N540">IF(F540="","",F540-SUMPRODUCT(($B$1461:$B$1491=$J540)*1,F$1461:F$1491))</f>
        <v>-1.1045645293679787</v>
      </c>
      <c r="O540" s="2" cm="1">
        <f t="array" ref="O540">IF(G540="","",G540-SUMPRODUCT(($B$1461:$B$1491=$J540)*1,G$1461:G$1491))</f>
        <v>-1.1013360581951872</v>
      </c>
    </row>
    <row r="541" spans="1:15" x14ac:dyDescent="0.55000000000000004">
      <c r="A541" s="3">
        <v>18</v>
      </c>
      <c r="B541" s="3">
        <v>11</v>
      </c>
      <c r="C541" s="2">
        <f>IF(logVir!C541="","",LN(総労働時間!C541))</f>
        <v>9.9315213532183222</v>
      </c>
      <c r="D541" s="2">
        <f>IF(logVir!D541="","",LN(総労働時間!D541))</f>
        <v>9.8378378160593254</v>
      </c>
      <c r="E541" s="2">
        <f>IF(logVir!E541="","",LN(総労働時間!E541))</f>
        <v>9.7801094256384928</v>
      </c>
      <c r="F541" s="2">
        <f>IF(logVir!F541="","",LN(総労働時間!F541))</f>
        <v>9.8836170590150907</v>
      </c>
      <c r="G541" s="2">
        <f>IF(logVir!G541="","",LN(総労働時間!G541))</f>
        <v>9.8912303802356565</v>
      </c>
      <c r="I541" s="3">
        <v>18</v>
      </c>
      <c r="J541" s="3">
        <v>11</v>
      </c>
      <c r="K541" s="2" cm="1">
        <f t="array" ref="K541">IF(C541="","",C541-SUMPRODUCT(($B$1461:$B$1491=$J541)*1,C$1461:C$1491))</f>
        <v>0.13882736794465522</v>
      </c>
      <c r="L541" s="2" cm="1">
        <f t="array" ref="L541">IF(D541="","",D541-SUMPRODUCT(($B$1461:$B$1491=$J541)*1,D$1461:D$1491))</f>
        <v>0.24008269755186795</v>
      </c>
      <c r="M541" s="2" cm="1">
        <f t="array" ref="M541">IF(E541="","",E541-SUMPRODUCT(($B$1461:$B$1491=$J541)*1,E$1461:E$1491))</f>
        <v>0.19407598123141945</v>
      </c>
      <c r="N541" s="2" cm="1">
        <f t="array" ref="N541">IF(F541="","",F541-SUMPRODUCT(($B$1461:$B$1491=$J541)*1,F$1461:F$1491))</f>
        <v>0.33232951928141219</v>
      </c>
      <c r="O541" s="2" cm="1">
        <f t="array" ref="O541">IF(G541="","",G541-SUMPRODUCT(($B$1461:$B$1491=$J541)*1,G$1461:G$1491))</f>
        <v>0.3347729785270861</v>
      </c>
    </row>
    <row r="542" spans="1:15" x14ac:dyDescent="0.55000000000000004">
      <c r="A542" s="3">
        <v>18</v>
      </c>
      <c r="B542" s="3">
        <v>12</v>
      </c>
      <c r="C542" s="2">
        <f>IF(logVir!C542="","",LN(総労働時間!C542))</f>
        <v>8.9979962404136753</v>
      </c>
      <c r="D542" s="2">
        <f>IF(logVir!D542="","",LN(総労働時間!D542))</f>
        <v>9.0517308955288946</v>
      </c>
      <c r="E542" s="2">
        <f>IF(logVir!E542="","",LN(総労働時間!E542))</f>
        <v>8.982681318600509</v>
      </c>
      <c r="F542" s="2">
        <f>IF(logVir!F542="","",LN(総労働時間!F542))</f>
        <v>8.844493665594289</v>
      </c>
      <c r="G542" s="2">
        <f>IF(logVir!G542="","",LN(総労働時間!G542))</f>
        <v>8.9959374988158398</v>
      </c>
      <c r="I542" s="3">
        <v>18</v>
      </c>
      <c r="J542" s="3">
        <v>12</v>
      </c>
      <c r="K542" s="2" cm="1">
        <f t="array" ref="K542">IF(C542="","",C542-SUMPRODUCT(($B$1461:$B$1491=$J542)*1,C$1461:C$1491))</f>
        <v>-0.59574980013723433</v>
      </c>
      <c r="L542" s="2" cm="1">
        <f t="array" ref="L542">IF(D542="","",D542-SUMPRODUCT(($B$1461:$B$1491=$J542)*1,D$1461:D$1491))</f>
        <v>-0.45328795314386205</v>
      </c>
      <c r="M542" s="2" cm="1">
        <f t="array" ref="M542">IF(E542="","",E542-SUMPRODUCT(($B$1461:$B$1491=$J542)*1,E$1461:E$1491))</f>
        <v>-0.50380214409582535</v>
      </c>
      <c r="N542" s="2" cm="1">
        <f t="array" ref="N542">IF(F542="","",F542-SUMPRODUCT(($B$1461:$B$1491=$J542)*1,F$1461:F$1491))</f>
        <v>-0.58336944051679218</v>
      </c>
      <c r="O542" s="2" cm="1">
        <f t="array" ref="O542">IF(G542="","",G542-SUMPRODUCT(($B$1461:$B$1491=$J542)*1,G$1461:G$1491))</f>
        <v>-0.51327788580035971</v>
      </c>
    </row>
    <row r="543" spans="1:15" x14ac:dyDescent="0.55000000000000004">
      <c r="A543" s="3">
        <v>18</v>
      </c>
      <c r="B543" s="3">
        <v>13</v>
      </c>
      <c r="C543" s="2">
        <f>IF(logVir!C543="","",LN(総労働時間!C543))</f>
        <v>7.3549719938396976</v>
      </c>
      <c r="D543" s="2">
        <f>IF(logVir!D543="","",LN(総労働時間!D543))</f>
        <v>6.718224142809305</v>
      </c>
      <c r="E543" s="2">
        <f>IF(logVir!E543="","",LN(総労働時間!E543))</f>
        <v>6.6787233317866175</v>
      </c>
      <c r="F543" s="2">
        <f>IF(logVir!F543="","",LN(総労働時間!F543))</f>
        <v>6.5191858453415366</v>
      </c>
      <c r="G543" s="2">
        <f>IF(logVir!G543="","",LN(総労働時間!G543))</f>
        <v>6.7106960409732714</v>
      </c>
      <c r="I543" s="3">
        <v>18</v>
      </c>
      <c r="J543" s="3">
        <v>13</v>
      </c>
      <c r="K543" s="2" cm="1">
        <f t="array" ref="K543">IF(C543="","",C543-SUMPRODUCT(($B$1461:$B$1491=$J543)*1,C$1461:C$1491))</f>
        <v>-1.3786704751444372</v>
      </c>
      <c r="L543" s="2" cm="1">
        <f t="array" ref="L543">IF(D543="","",D543-SUMPRODUCT(($B$1461:$B$1491=$J543)*1,D$1461:D$1491))</f>
        <v>-1.2170541265193693</v>
      </c>
      <c r="M543" s="2" cm="1">
        <f t="array" ref="M543">IF(E543="","",E543-SUMPRODUCT(($B$1461:$B$1491=$J543)*1,E$1461:E$1491))</f>
        <v>-1.3162205526435606</v>
      </c>
      <c r="N543" s="2" cm="1">
        <f t="array" ref="N543">IF(F543="","",F543-SUMPRODUCT(($B$1461:$B$1491=$J543)*1,F$1461:F$1491))</f>
        <v>-1.3448049147342029</v>
      </c>
      <c r="O543" s="2" cm="1">
        <f t="array" ref="O543">IF(G543="","",G543-SUMPRODUCT(($B$1461:$B$1491=$J543)*1,G$1461:G$1491))</f>
        <v>-1.1099508824905859</v>
      </c>
    </row>
    <row r="544" spans="1:15" x14ac:dyDescent="0.55000000000000004">
      <c r="A544" s="3">
        <v>18</v>
      </c>
      <c r="B544" s="3">
        <v>14</v>
      </c>
      <c r="C544" s="2">
        <f>IF(logVir!C544="","",LN(総労働時間!C544))</f>
        <v>8.9275970911355813</v>
      </c>
      <c r="D544" s="2">
        <f>IF(logVir!D544="","",LN(総労働時間!D544))</f>
        <v>9.1883889331402013</v>
      </c>
      <c r="E544" s="2">
        <f>IF(logVir!E544="","",LN(総労働時間!E544))</f>
        <v>9.3062705261677365</v>
      </c>
      <c r="F544" s="2">
        <f>IF(logVir!F544="","",LN(総労働時間!F544))</f>
        <v>9.1121193446229718</v>
      </c>
      <c r="G544" s="2">
        <f>IF(logVir!G544="","",LN(総労働時間!G544))</f>
        <v>9.219249717234046</v>
      </c>
      <c r="I544" s="3">
        <v>18</v>
      </c>
      <c r="J544" s="3">
        <v>14</v>
      </c>
      <c r="K544" s="2" cm="1">
        <f t="array" ref="K544">IF(C544="","",C544-SUMPRODUCT(($B$1461:$B$1491=$J544)*1,C$1461:C$1491))</f>
        <v>-0.89604431535646611</v>
      </c>
      <c r="L544" s="2" cm="1">
        <f t="array" ref="L544">IF(D544="","",D544-SUMPRODUCT(($B$1461:$B$1491=$J544)*1,D$1461:D$1491))</f>
        <v>-0.72628490325391937</v>
      </c>
      <c r="M544" s="2" cm="1">
        <f t="array" ref="M544">IF(E544="","",E544-SUMPRODUCT(($B$1461:$B$1491=$J544)*1,E$1461:E$1491))</f>
        <v>-0.6464975457184714</v>
      </c>
      <c r="N544" s="2" cm="1">
        <f t="array" ref="N544">IF(F544="","",F544-SUMPRODUCT(($B$1461:$B$1491=$J544)*1,F$1461:F$1491))</f>
        <v>-0.78465264024782577</v>
      </c>
      <c r="O544" s="2" cm="1">
        <f t="array" ref="O544">IF(G544="","",G544-SUMPRODUCT(($B$1461:$B$1491=$J544)*1,G$1461:G$1491))</f>
        <v>-0.71863295464848242</v>
      </c>
    </row>
    <row r="545" spans="1:15" x14ac:dyDescent="0.55000000000000004">
      <c r="A545" s="3">
        <v>18</v>
      </c>
      <c r="B545" s="3">
        <v>15</v>
      </c>
      <c r="C545" s="2">
        <f>IF(logVir!C545="","",LN(総労働時間!C545))</f>
        <v>8.5784414521790886</v>
      </c>
      <c r="D545" s="2">
        <f>IF(logVir!D545="","",LN(総労働時間!D545))</f>
        <v>8.5267173214183263</v>
      </c>
      <c r="E545" s="2">
        <f>IF(logVir!E545="","",LN(総労働時間!E545))</f>
        <v>8.5781474612760142</v>
      </c>
      <c r="F545" s="2">
        <f>IF(logVir!F545="","",LN(総労働時間!F545))</f>
        <v>8.4485151318034806</v>
      </c>
      <c r="G545" s="2">
        <f>IF(logVir!G545="","",LN(総労働時間!G545))</f>
        <v>8.4974498550050086</v>
      </c>
      <c r="I545" s="3">
        <v>18</v>
      </c>
      <c r="J545" s="3">
        <v>15</v>
      </c>
      <c r="K545" s="2" cm="1">
        <f t="array" ref="K545">IF(C545="","",C545-SUMPRODUCT(($B$1461:$B$1491=$J545)*1,C$1461:C$1491))</f>
        <v>-0.67210302023860891</v>
      </c>
      <c r="L545" s="2" cm="1">
        <f t="array" ref="L545">IF(D545="","",D545-SUMPRODUCT(($B$1461:$B$1491=$J545)*1,D$1461:D$1491))</f>
        <v>-0.59181589216063379</v>
      </c>
      <c r="M545" s="2" cm="1">
        <f t="array" ref="M545">IF(E545="","",E545-SUMPRODUCT(($B$1461:$B$1491=$J545)*1,E$1461:E$1491))</f>
        <v>-0.48006341617461779</v>
      </c>
      <c r="N545" s="2" cm="1">
        <f t="array" ref="N545">IF(F545="","",F545-SUMPRODUCT(($B$1461:$B$1491=$J545)*1,F$1461:F$1491))</f>
        <v>-0.50221184329301316</v>
      </c>
      <c r="O545" s="2" cm="1">
        <f t="array" ref="O545">IF(G545="","",G545-SUMPRODUCT(($B$1461:$B$1491=$J545)*1,G$1461:G$1491))</f>
        <v>-0.49001488174143049</v>
      </c>
    </row>
    <row r="546" spans="1:15" x14ac:dyDescent="0.55000000000000004">
      <c r="A546" s="3">
        <v>18</v>
      </c>
      <c r="B546" s="3">
        <v>16</v>
      </c>
      <c r="C546" s="2">
        <f>IF(logVir!C546="","",LN(総労働時間!C546))</f>
        <v>10.493544667120592</v>
      </c>
      <c r="D546" s="2">
        <f>IF(logVir!D546="","",LN(総労働時間!D546))</f>
        <v>10.439518267321667</v>
      </c>
      <c r="E546" s="2">
        <f>IF(logVir!E546="","",LN(総労働時間!E546))</f>
        <v>10.437264598636906</v>
      </c>
      <c r="F546" s="2">
        <f>IF(logVir!F546="","",LN(総労働時間!F546))</f>
        <v>10.305004929560621</v>
      </c>
      <c r="G546" s="2">
        <f>IF(logVir!G546="","",LN(総労働時間!G546))</f>
        <v>10.403406994004877</v>
      </c>
      <c r="I546" s="3">
        <v>18</v>
      </c>
      <c r="J546" s="3">
        <v>16</v>
      </c>
      <c r="K546" s="2" cm="1">
        <f t="array" ref="K546">IF(C546="","",C546-SUMPRODUCT(($B$1461:$B$1491=$J546)*1,C$1461:C$1491))</f>
        <v>6.8671429416937713E-3</v>
      </c>
      <c r="L546" s="2" cm="1">
        <f t="array" ref="L546">IF(D546="","",D546-SUMPRODUCT(($B$1461:$B$1491=$J546)*1,D$1461:D$1491))</f>
        <v>-3.344991186516566E-2</v>
      </c>
      <c r="M546" s="2" cm="1">
        <f t="array" ref="M546">IF(E546="","",E546-SUMPRODUCT(($B$1461:$B$1491=$J546)*1,E$1461:E$1491))</f>
        <v>-2.9403861005931731E-2</v>
      </c>
      <c r="N546" s="2" cm="1">
        <f t="array" ref="N546">IF(F546="","",F546-SUMPRODUCT(($B$1461:$B$1491=$J546)*1,F$1461:F$1491))</f>
        <v>-6.1629285458314698E-2</v>
      </c>
      <c r="O546" s="2" cm="1">
        <f t="array" ref="O546">IF(G546="","",G546-SUMPRODUCT(($B$1461:$B$1491=$J546)*1,G$1461:G$1491))</f>
        <v>-1.7442940157259557E-2</v>
      </c>
    </row>
    <row r="547" spans="1:15" x14ac:dyDescent="0.55000000000000004">
      <c r="A547" s="3">
        <v>18</v>
      </c>
      <c r="B547" s="3">
        <v>17</v>
      </c>
      <c r="C547" s="2">
        <f>IF(logVir!C547="","",LN(総労働時間!C547))</f>
        <v>9.5905916861478442</v>
      </c>
      <c r="D547" s="2">
        <f>IF(logVir!D547="","",LN(総労働時間!D547))</f>
        <v>9.4864829272731992</v>
      </c>
      <c r="E547" s="2">
        <f>IF(logVir!E547="","",LN(総労働時間!E547))</f>
        <v>9.4909603873895083</v>
      </c>
      <c r="F547" s="2">
        <f>IF(logVir!F547="","",LN(総労働時間!F547))</f>
        <v>9.5546549057714998</v>
      </c>
      <c r="G547" s="2">
        <f>IF(logVir!G547="","",LN(総労働時間!G547))</f>
        <v>9.5590609718545885</v>
      </c>
      <c r="I547" s="3">
        <v>18</v>
      </c>
      <c r="J547" s="3">
        <v>17</v>
      </c>
      <c r="K547" s="2" cm="1">
        <f t="array" ref="K547">IF(C547="","",C547-SUMPRODUCT(($B$1461:$B$1491=$J547)*1,C$1461:C$1491))</f>
        <v>-0.35048820601589981</v>
      </c>
      <c r="L547" s="2" cm="1">
        <f t="array" ref="L547">IF(D547="","",D547-SUMPRODUCT(($B$1461:$B$1491=$J547)*1,D$1461:D$1491))</f>
        <v>-0.37584076308850456</v>
      </c>
      <c r="M547" s="2" cm="1">
        <f t="array" ref="M547">IF(E547="","",E547-SUMPRODUCT(($B$1461:$B$1491=$J547)*1,E$1461:E$1491))</f>
        <v>-0.35130017727164464</v>
      </c>
      <c r="N547" s="2" cm="1">
        <f t="array" ref="N547">IF(F547="","",F547-SUMPRODUCT(($B$1461:$B$1491=$J547)*1,F$1461:F$1491))</f>
        <v>-0.33543361503099689</v>
      </c>
      <c r="O547" s="2" cm="1">
        <f t="array" ref="O547">IF(G547="","",G547-SUMPRODUCT(($B$1461:$B$1491=$J547)*1,G$1461:G$1491))</f>
        <v>-0.39207061695452161</v>
      </c>
    </row>
    <row r="548" spans="1:15" x14ac:dyDescent="0.55000000000000004">
      <c r="A548" s="3">
        <v>18</v>
      </c>
      <c r="B548" s="3">
        <v>18</v>
      </c>
      <c r="C548" s="2">
        <f>IF(logVir!C548="","",LN(総労働時間!C548))</f>
        <v>11.292405030564115</v>
      </c>
      <c r="D548" s="2">
        <f>IF(logVir!D548="","",LN(総労働時間!D548))</f>
        <v>11.309467527025491</v>
      </c>
      <c r="E548" s="2">
        <f>IF(logVir!E548="","",LN(総労働時間!E548))</f>
        <v>11.321199953908891</v>
      </c>
      <c r="F548" s="2">
        <f>IF(logVir!F548="","",LN(総労働時間!F548))</f>
        <v>11.339568062824366</v>
      </c>
      <c r="G548" s="2">
        <f>IF(logVir!G548="","",LN(総労働時間!G548))</f>
        <v>11.289506787867222</v>
      </c>
      <c r="I548" s="3">
        <v>18</v>
      </c>
      <c r="J548" s="3">
        <v>18</v>
      </c>
      <c r="K548" s="2" cm="1">
        <f t="array" ref="K548">IF(C548="","",C548-SUMPRODUCT(($B$1461:$B$1491=$J548)*1,C$1461:C$1491))</f>
        <v>-0.63465268206549297</v>
      </c>
      <c r="L548" s="2" cm="1">
        <f t="array" ref="L548">IF(D548="","",D548-SUMPRODUCT(($B$1461:$B$1491=$J548)*1,D$1461:D$1491))</f>
        <v>-0.61494721778204564</v>
      </c>
      <c r="M548" s="2" cm="1">
        <f t="array" ref="M548">IF(E548="","",E548-SUMPRODUCT(($B$1461:$B$1491=$J548)*1,E$1461:E$1491))</f>
        <v>-0.56959766289078573</v>
      </c>
      <c r="N548" s="2" cm="1">
        <f t="array" ref="N548">IF(F548="","",F548-SUMPRODUCT(($B$1461:$B$1491=$J548)*1,F$1461:F$1491))</f>
        <v>-0.51978450185232816</v>
      </c>
      <c r="O548" s="2" cm="1">
        <f t="array" ref="O548">IF(G548="","",G548-SUMPRODUCT(($B$1461:$B$1491=$J548)*1,G$1461:G$1491))</f>
        <v>-0.55465311467307465</v>
      </c>
    </row>
    <row r="549" spans="1:15" x14ac:dyDescent="0.55000000000000004">
      <c r="A549" s="3">
        <v>18</v>
      </c>
      <c r="B549" s="3">
        <v>19</v>
      </c>
      <c r="C549" s="2">
        <f>IF(logVir!C549="","",LN(総労働時間!C549))</f>
        <v>10.617381078564119</v>
      </c>
      <c r="D549" s="2">
        <f>IF(logVir!D549="","",LN(総労働時間!D549))</f>
        <v>10.616882641070056</v>
      </c>
      <c r="E549" s="2">
        <f>IF(logVir!E549="","",LN(総労働時間!E549))</f>
        <v>10.728536875825627</v>
      </c>
      <c r="F549" s="2">
        <f>IF(logVir!F549="","",LN(総労働時間!F549))</f>
        <v>10.542357151682214</v>
      </c>
      <c r="G549" s="2">
        <f>IF(logVir!G549="","",LN(総労働時間!G549))</f>
        <v>10.565909334701434</v>
      </c>
      <c r="I549" s="3">
        <v>18</v>
      </c>
      <c r="J549" s="3">
        <v>19</v>
      </c>
      <c r="K549" s="2" cm="1">
        <f t="array" ref="K549">IF(C549="","",C549-SUMPRODUCT(($B$1461:$B$1491=$J549)*1,C$1461:C$1491))</f>
        <v>-0.61084099697261429</v>
      </c>
      <c r="L549" s="2" cm="1">
        <f t="array" ref="L549">IF(D549="","",D549-SUMPRODUCT(($B$1461:$B$1491=$J549)*1,D$1461:D$1491))</f>
        <v>-0.61315900753183783</v>
      </c>
      <c r="M549" s="2" cm="1">
        <f t="array" ref="M549">IF(E549="","",E549-SUMPRODUCT(($B$1461:$B$1491=$J549)*1,E$1461:E$1491))</f>
        <v>-0.47332570752170433</v>
      </c>
      <c r="N549" s="2" cm="1">
        <f t="array" ref="N549">IF(F549="","",F549-SUMPRODUCT(($B$1461:$B$1491=$J549)*1,F$1461:F$1491))</f>
        <v>-0.64961726280831833</v>
      </c>
      <c r="O549" s="2" cm="1">
        <f t="array" ref="O549">IF(G549="","",G549-SUMPRODUCT(($B$1461:$B$1491=$J549)*1,G$1461:G$1491))</f>
        <v>-0.66138994053103062</v>
      </c>
    </row>
    <row r="550" spans="1:15" x14ac:dyDescent="0.55000000000000004">
      <c r="A550" s="3">
        <v>18</v>
      </c>
      <c r="B550" s="3">
        <v>20</v>
      </c>
      <c r="C550" s="2">
        <f>IF(logVir!C550="","",LN(総労働時間!C550))</f>
        <v>11.337239204087183</v>
      </c>
      <c r="D550" s="2">
        <f>IF(logVir!D550="","",LN(総労働時間!D550))</f>
        <v>11.331128818850162</v>
      </c>
      <c r="E550" s="2">
        <f>IF(logVir!E550="","",LN(総労働時間!E550))</f>
        <v>11.299444531069348</v>
      </c>
      <c r="F550" s="2">
        <f>IF(logVir!F550="","",LN(総労働時間!F550))</f>
        <v>11.10864868089701</v>
      </c>
      <c r="G550" s="2">
        <f>IF(logVir!G550="","",LN(総労働時間!G550))</f>
        <v>11.184013387725964</v>
      </c>
      <c r="I550" s="3">
        <v>18</v>
      </c>
      <c r="J550" s="3">
        <v>20</v>
      </c>
      <c r="K550" s="2" cm="1">
        <f t="array" ref="K550">IF(C550="","",C550-SUMPRODUCT(($B$1461:$B$1491=$J550)*1,C$1461:C$1491))</f>
        <v>-0.76546612834642502</v>
      </c>
      <c r="L550" s="2" cm="1">
        <f t="array" ref="L550">IF(D550="","",D550-SUMPRODUCT(($B$1461:$B$1491=$J550)*1,D$1461:D$1491))</f>
        <v>-0.72610332584771342</v>
      </c>
      <c r="M550" s="2" cm="1">
        <f t="array" ref="M550">IF(E550="","",E550-SUMPRODUCT(($B$1461:$B$1491=$J550)*1,E$1461:E$1491))</f>
        <v>-0.72432064917159522</v>
      </c>
      <c r="N550" s="2" cm="1">
        <f t="array" ref="N550">IF(F550="","",F550-SUMPRODUCT(($B$1461:$B$1491=$J550)*1,F$1461:F$1491))</f>
        <v>-0.83993585630307166</v>
      </c>
      <c r="O550" s="2" cm="1">
        <f t="array" ref="O550">IF(G550="","",G550-SUMPRODUCT(($B$1461:$B$1491=$J550)*1,G$1461:G$1491))</f>
        <v>-0.82988544487611193</v>
      </c>
    </row>
    <row r="551" spans="1:15" x14ac:dyDescent="0.55000000000000004">
      <c r="A551" s="3">
        <v>18</v>
      </c>
      <c r="B551" s="3">
        <v>21</v>
      </c>
      <c r="C551" s="2">
        <f>IF(logVir!C551="","",LN(総労働時間!C551))</f>
        <v>10.645566303404205</v>
      </c>
      <c r="D551" s="2">
        <f>IF(logVir!D551="","",LN(総労働時間!D551))</f>
        <v>10.573464537911047</v>
      </c>
      <c r="E551" s="2">
        <f>IF(logVir!E551="","",LN(総労働時間!E551))</f>
        <v>10.609698397782831</v>
      </c>
      <c r="F551" s="2">
        <f>IF(logVir!F551="","",LN(総労働時間!F551))</f>
        <v>10.672113358084061</v>
      </c>
      <c r="G551" s="2">
        <f>IF(logVir!G551="","",LN(総労働時間!G551))</f>
        <v>10.734373043739078</v>
      </c>
      <c r="I551" s="3">
        <v>18</v>
      </c>
      <c r="J551" s="3">
        <v>21</v>
      </c>
      <c r="K551" s="2" cm="1">
        <f t="array" ref="K551">IF(C551="","",C551-SUMPRODUCT(($B$1461:$B$1491=$J551)*1,C$1461:C$1491))</f>
        <v>-0.91548746568264505</v>
      </c>
      <c r="L551" s="2" cm="1">
        <f t="array" ref="L551">IF(D551="","",D551-SUMPRODUCT(($B$1461:$B$1491=$J551)*1,D$1461:D$1491))</f>
        <v>-0.99872868225485512</v>
      </c>
      <c r="M551" s="2" cm="1">
        <f t="array" ref="M551">IF(E551="","",E551-SUMPRODUCT(($B$1461:$B$1491=$J551)*1,E$1461:E$1491))</f>
        <v>-0.93689571572230079</v>
      </c>
      <c r="N551" s="2" cm="1">
        <f t="array" ref="N551">IF(F551="","",F551-SUMPRODUCT(($B$1461:$B$1491=$J551)*1,F$1461:F$1491))</f>
        <v>-0.81959891239497296</v>
      </c>
      <c r="O551" s="2" cm="1">
        <f t="array" ref="O551">IF(G551="","",G551-SUMPRODUCT(($B$1461:$B$1491=$J551)*1,G$1461:G$1491))</f>
        <v>-0.81099607570661725</v>
      </c>
    </row>
    <row r="552" spans="1:15" x14ac:dyDescent="0.55000000000000004">
      <c r="A552" s="3">
        <v>18</v>
      </c>
      <c r="B552" s="3">
        <v>22</v>
      </c>
      <c r="C552" s="2">
        <f>IF(logVir!C552="","",LN(総労働時間!C552))</f>
        <v>10.755642798073998</v>
      </c>
      <c r="D552" s="2">
        <f>IF(logVir!D552="","",LN(総労働時間!D552))</f>
        <v>10.573181509320211</v>
      </c>
      <c r="E552" s="2">
        <f>IF(logVir!E552="","",LN(総労働時間!E552))</f>
        <v>10.729195553561887</v>
      </c>
      <c r="F552" s="2">
        <f>IF(logVir!F552="","",LN(総労働時間!F552))</f>
        <v>10.532832382380152</v>
      </c>
      <c r="G552" s="2">
        <f>IF(logVir!G552="","",LN(総労働時間!G552))</f>
        <v>10.584220790210484</v>
      </c>
      <c r="I552" s="3">
        <v>18</v>
      </c>
      <c r="J552" s="3">
        <v>22</v>
      </c>
      <c r="K552" s="2" cm="1">
        <f t="array" ref="K552">IF(C552="","",C552-SUMPRODUCT(($B$1461:$B$1491=$J552)*1,C$1461:C$1491))</f>
        <v>-0.85404499850676352</v>
      </c>
      <c r="L552" s="2" cm="1">
        <f t="array" ref="L552">IF(D552="","",D552-SUMPRODUCT(($B$1461:$B$1491=$J552)*1,D$1461:D$1491))</f>
        <v>-0.99438381156923761</v>
      </c>
      <c r="M552" s="2" cm="1">
        <f t="array" ref="M552">IF(E552="","",E552-SUMPRODUCT(($B$1461:$B$1491=$J552)*1,E$1461:E$1491))</f>
        <v>-0.80487572353182202</v>
      </c>
      <c r="N552" s="2" cm="1">
        <f t="array" ref="N552">IF(F552="","",F552-SUMPRODUCT(($B$1461:$B$1491=$J552)*1,F$1461:F$1491))</f>
        <v>-0.86749135085580065</v>
      </c>
      <c r="O552" s="2" cm="1">
        <f t="array" ref="O552">IF(G552="","",G552-SUMPRODUCT(($B$1461:$B$1491=$J552)*1,G$1461:G$1491))</f>
        <v>-0.79523975506824662</v>
      </c>
    </row>
    <row r="553" spans="1:15" x14ac:dyDescent="0.55000000000000004">
      <c r="A553" s="3">
        <v>18</v>
      </c>
      <c r="B553" s="3">
        <v>23</v>
      </c>
      <c r="C553" s="2">
        <f>IF(logVir!C553="","",LN(総労働時間!C553))</f>
        <v>8.0494090626584658</v>
      </c>
      <c r="D553" s="2">
        <f>IF(logVir!D553="","",LN(総労働時間!D553))</f>
        <v>8.0736380590497703</v>
      </c>
      <c r="E553" s="2">
        <f>IF(logVir!E553="","",LN(総労働時間!E553))</f>
        <v>8.095645473863005</v>
      </c>
      <c r="F553" s="2">
        <f>IF(logVir!F553="","",LN(総労働時間!F553))</f>
        <v>8.0953916197685256</v>
      </c>
      <c r="G553" s="2">
        <f>IF(logVir!G553="","",LN(総労働時間!G553))</f>
        <v>8.1347366311293481</v>
      </c>
      <c r="I553" s="3">
        <v>18</v>
      </c>
      <c r="J553" s="3">
        <v>23</v>
      </c>
      <c r="K553" s="2" cm="1">
        <f t="array" ref="K553">IF(C553="","",C553-SUMPRODUCT(($B$1461:$B$1491=$J553)*1,C$1461:C$1491))</f>
        <v>-0.66161930832570093</v>
      </c>
      <c r="L553" s="2" cm="1">
        <f t="array" ref="L553">IF(D553="","",D553-SUMPRODUCT(($B$1461:$B$1491=$J553)*1,D$1461:D$1491))</f>
        <v>-0.57700037788801595</v>
      </c>
      <c r="M553" s="2" cm="1">
        <f t="array" ref="M553">IF(E553="","",E553-SUMPRODUCT(($B$1461:$B$1491=$J553)*1,E$1461:E$1491))</f>
        <v>-0.68784167969955057</v>
      </c>
      <c r="N553" s="2" cm="1">
        <f t="array" ref="N553">IF(F553="","",F553-SUMPRODUCT(($B$1461:$B$1491=$J553)*1,F$1461:F$1491))</f>
        <v>-0.71044186370106033</v>
      </c>
      <c r="O553" s="2" cm="1">
        <f t="array" ref="O553">IF(G553="","",G553-SUMPRODUCT(($B$1461:$B$1491=$J553)*1,G$1461:G$1491))</f>
        <v>-0.79054433793446144</v>
      </c>
    </row>
    <row r="554" spans="1:15" x14ac:dyDescent="0.55000000000000004">
      <c r="A554" s="3">
        <v>18</v>
      </c>
      <c r="B554" s="3">
        <v>24</v>
      </c>
      <c r="C554" s="2">
        <f>IF(logVir!C554="","",LN(総労働時間!C554))</f>
        <v>8.9677361793642341</v>
      </c>
      <c r="D554" s="2">
        <f>IF(logVir!D554="","",LN(総労働時間!D554))</f>
        <v>8.8369425641205677</v>
      </c>
      <c r="E554" s="2">
        <f>IF(logVir!E554="","",LN(総労働時間!E554))</f>
        <v>8.8947713627639846</v>
      </c>
      <c r="F554" s="2">
        <f>IF(logVir!F554="","",LN(総労働時間!F554))</f>
        <v>8.8533453772710136</v>
      </c>
      <c r="G554" s="2">
        <f>IF(logVir!G554="","",LN(総労働時間!G554))</f>
        <v>8.8701697233651551</v>
      </c>
      <c r="I554" s="3">
        <v>18</v>
      </c>
      <c r="J554" s="3">
        <v>24</v>
      </c>
      <c r="K554" s="2" cm="1">
        <f t="array" ref="K554">IF(C554="","",C554-SUMPRODUCT(($B$1461:$B$1491=$J554)*1,C$1461:C$1491))</f>
        <v>-0.77142350536709969</v>
      </c>
      <c r="L554" s="2" cm="1">
        <f t="array" ref="L554">IF(D554="","",D554-SUMPRODUCT(($B$1461:$B$1491=$J554)*1,D$1461:D$1491))</f>
        <v>-0.81140028344718651</v>
      </c>
      <c r="M554" s="2" cm="1">
        <f t="array" ref="M554">IF(E554="","",E554-SUMPRODUCT(($B$1461:$B$1491=$J554)*1,E$1461:E$1491))</f>
        <v>-0.85747228838245171</v>
      </c>
      <c r="N554" s="2" cm="1">
        <f t="array" ref="N554">IF(F554="","",F554-SUMPRODUCT(($B$1461:$B$1491=$J554)*1,F$1461:F$1491))</f>
        <v>-0.88572353705723117</v>
      </c>
      <c r="O554" s="2" cm="1">
        <f t="array" ref="O554">IF(G554="","",G554-SUMPRODUCT(($B$1461:$B$1491=$J554)*1,G$1461:G$1491))</f>
        <v>-0.96975875769600606</v>
      </c>
    </row>
    <row r="555" spans="1:15" x14ac:dyDescent="0.55000000000000004">
      <c r="A555" s="3">
        <v>18</v>
      </c>
      <c r="B555" s="3">
        <v>25</v>
      </c>
      <c r="C555" s="2">
        <f>IF(logVir!C555="","",LN(総労働時間!C555))</f>
        <v>9.818033980227197</v>
      </c>
      <c r="D555" s="2">
        <f>IF(logVir!D555="","",LN(総労働時間!D555))</f>
        <v>9.7119615925866629</v>
      </c>
      <c r="E555" s="2">
        <f>IF(logVir!E555="","",LN(総労働時間!E555))</f>
        <v>9.6444403191395622</v>
      </c>
      <c r="F555" s="2">
        <f>IF(logVir!F555="","",LN(総労働時間!F555))</f>
        <v>9.6870491755287844</v>
      </c>
      <c r="G555" s="2">
        <f>IF(logVir!G555="","",LN(総労働時間!G555))</f>
        <v>9.6035518276742007</v>
      </c>
      <c r="I555" s="3">
        <v>18</v>
      </c>
      <c r="J555" s="3">
        <v>25</v>
      </c>
      <c r="K555" s="2" cm="1">
        <f t="array" ref="K555">IF(C555="","",C555-SUMPRODUCT(($B$1461:$B$1491=$J555)*1,C$1461:C$1491))</f>
        <v>-0.69390596246450365</v>
      </c>
      <c r="L555" s="2" cm="1">
        <f t="array" ref="L555">IF(D555="","",D555-SUMPRODUCT(($B$1461:$B$1491=$J555)*1,D$1461:D$1491))</f>
        <v>-0.70162152553664114</v>
      </c>
      <c r="M555" s="2" cm="1">
        <f t="array" ref="M555">IF(E555="","",E555-SUMPRODUCT(($B$1461:$B$1491=$J555)*1,E$1461:E$1491))</f>
        <v>-0.7849699544624098</v>
      </c>
      <c r="N555" s="2" cm="1">
        <f t="array" ref="N555">IF(F555="","",F555-SUMPRODUCT(($B$1461:$B$1491=$J555)*1,F$1461:F$1491))</f>
        <v>-0.7540231806548654</v>
      </c>
      <c r="O555" s="2" cm="1">
        <f t="array" ref="O555">IF(G555="","",G555-SUMPRODUCT(($B$1461:$B$1491=$J555)*1,G$1461:G$1491))</f>
        <v>-0.77578675996856106</v>
      </c>
    </row>
    <row r="556" spans="1:15" x14ac:dyDescent="0.55000000000000004">
      <c r="A556" s="3">
        <v>18</v>
      </c>
      <c r="B556" s="3">
        <v>26</v>
      </c>
      <c r="C556" s="2">
        <f>IF(logVir!C556="","",LN(総労働時間!C556))</f>
        <v>8.1337883294566353</v>
      </c>
      <c r="D556" s="2">
        <f>IF(logVir!D556="","",LN(総労働時間!D556))</f>
        <v>8.3515288556604723</v>
      </c>
      <c r="E556" s="2">
        <f>IF(logVir!E556="","",LN(総労働時間!E556))</f>
        <v>8.5772446819275139</v>
      </c>
      <c r="F556" s="2">
        <f>IF(logVir!F556="","",LN(総労働時間!F556))</f>
        <v>8.6239095502937282</v>
      </c>
      <c r="G556" s="2">
        <f>IF(logVir!G556="","",LN(総労働時間!G556))</f>
        <v>8.5054261616395159</v>
      </c>
      <c r="I556" s="3">
        <v>18</v>
      </c>
      <c r="J556" s="3">
        <v>26</v>
      </c>
      <c r="K556" s="2" cm="1">
        <f t="array" ref="K556">IF(C556="","",C556-SUMPRODUCT(($B$1461:$B$1491=$J556)*1,C$1461:C$1491))</f>
        <v>-1.5478772390718447</v>
      </c>
      <c r="L556" s="2" cm="1">
        <f t="array" ref="L556">IF(D556="","",D556-SUMPRODUCT(($B$1461:$B$1491=$J556)*1,D$1461:D$1491))</f>
        <v>-1.3390641897583837</v>
      </c>
      <c r="M556" s="2" cm="1">
        <f t="array" ref="M556">IF(E556="","",E556-SUMPRODUCT(($B$1461:$B$1491=$J556)*1,E$1461:E$1491))</f>
        <v>-1.2705628697495506</v>
      </c>
      <c r="N556" s="2" cm="1">
        <f t="array" ref="N556">IF(F556="","",F556-SUMPRODUCT(($B$1461:$B$1491=$J556)*1,F$1461:F$1491))</f>
        <v>-1.2384412757203407</v>
      </c>
      <c r="O556" s="2" cm="1">
        <f t="array" ref="O556">IF(G556="","",G556-SUMPRODUCT(($B$1461:$B$1491=$J556)*1,G$1461:G$1491))</f>
        <v>-1.3670568401392149</v>
      </c>
    </row>
    <row r="557" spans="1:15" x14ac:dyDescent="0.55000000000000004">
      <c r="A557" s="3">
        <v>18</v>
      </c>
      <c r="B557" s="3">
        <v>27</v>
      </c>
      <c r="C557" s="2">
        <f>IF(logVir!C557="","",LN(総労働時間!C557))</f>
        <v>10.726751856946091</v>
      </c>
      <c r="D557" s="2">
        <f>IF(logVir!D557="","",LN(総労働時間!D557))</f>
        <v>10.826628713977451</v>
      </c>
      <c r="E557" s="2">
        <f>IF(logVir!E557="","",LN(総労働時間!E557))</f>
        <v>10.886974932484369</v>
      </c>
      <c r="F557" s="2">
        <f>IF(logVir!F557="","",LN(総労働時間!F557))</f>
        <v>10.870451281784387</v>
      </c>
      <c r="G557" s="2">
        <f>IF(logVir!G557="","",LN(総労働時間!G557))</f>
        <v>10.886479054191001</v>
      </c>
      <c r="I557" s="3">
        <v>18</v>
      </c>
      <c r="J557" s="3">
        <v>27</v>
      </c>
      <c r="K557" s="2" cm="1">
        <f t="array" ref="K557">IF(C557="","",C557-SUMPRODUCT(($B$1461:$B$1491=$J557)*1,C$1461:C$1491))</f>
        <v>-0.82354868330752495</v>
      </c>
      <c r="L557" s="2" cm="1">
        <f t="array" ref="L557">IF(D557="","",D557-SUMPRODUCT(($B$1461:$B$1491=$J557)*1,D$1461:D$1491))</f>
        <v>-0.89782851969827782</v>
      </c>
      <c r="M557" s="2" cm="1">
        <f t="array" ref="M557">IF(E557="","",E557-SUMPRODUCT(($B$1461:$B$1491=$J557)*1,E$1461:E$1491))</f>
        <v>-0.88846755314899362</v>
      </c>
      <c r="N557" s="2" cm="1">
        <f t="array" ref="N557">IF(F557="","",F557-SUMPRODUCT(($B$1461:$B$1491=$J557)*1,F$1461:F$1491))</f>
        <v>-0.85883801331173792</v>
      </c>
      <c r="O557" s="2" cm="1">
        <f t="array" ref="O557">IF(G557="","",G557-SUMPRODUCT(($B$1461:$B$1491=$J557)*1,G$1461:G$1491))</f>
        <v>-0.96057356105335145</v>
      </c>
    </row>
    <row r="558" spans="1:15" x14ac:dyDescent="0.55000000000000004">
      <c r="A558" s="3">
        <v>18</v>
      </c>
      <c r="B558" s="3">
        <v>28</v>
      </c>
      <c r="C558" s="2">
        <f>IF(logVir!C558="","",LN(総労働時間!C558))</f>
        <v>10.241139694134723</v>
      </c>
      <c r="D558" s="2">
        <f>IF(logVir!D558="","",LN(総労働時間!D558))</f>
        <v>10.2386823203852</v>
      </c>
      <c r="E558" s="2">
        <f>IF(logVir!E558="","",LN(総労働時間!E558))</f>
        <v>10.323141725323891</v>
      </c>
      <c r="F558" s="2">
        <f>IF(logVir!F558="","",LN(総労働時間!F558))</f>
        <v>10.302770940317824</v>
      </c>
      <c r="G558" s="2">
        <f>IF(logVir!G558="","",LN(総労働時間!G558))</f>
        <v>10.325990120439803</v>
      </c>
      <c r="I558" s="3">
        <v>18</v>
      </c>
      <c r="J558" s="3">
        <v>28</v>
      </c>
      <c r="K558" s="2" cm="1">
        <f t="array" ref="K558">IF(C558="","",C558-SUMPRODUCT(($B$1461:$B$1491=$J558)*1,C$1461:C$1491))</f>
        <v>-0.91519785358643979</v>
      </c>
      <c r="L558" s="2" cm="1">
        <f t="array" ref="L558">IF(D558="","",D558-SUMPRODUCT(($B$1461:$B$1491=$J558)*1,D$1461:D$1491))</f>
        <v>-0.91451899562993511</v>
      </c>
      <c r="M558" s="2" cm="1">
        <f t="array" ref="M558">IF(E558="","",E558-SUMPRODUCT(($B$1461:$B$1491=$J558)*1,E$1461:E$1491))</f>
        <v>-0.86708891207684147</v>
      </c>
      <c r="N558" s="2" cm="1">
        <f t="array" ref="N558">IF(F558="","",F558-SUMPRODUCT(($B$1461:$B$1491=$J558)*1,F$1461:F$1491))</f>
        <v>-0.87715136015563289</v>
      </c>
      <c r="O558" s="2" cm="1">
        <f t="array" ref="O558">IF(G558="","",G558-SUMPRODUCT(($B$1461:$B$1491=$J558)*1,G$1461:G$1491))</f>
        <v>-0.8656012535520059</v>
      </c>
    </row>
    <row r="559" spans="1:15" x14ac:dyDescent="0.55000000000000004">
      <c r="A559" s="3">
        <v>18</v>
      </c>
      <c r="B559" s="3">
        <v>29</v>
      </c>
      <c r="C559" s="2">
        <f>IF(logVir!C559="","",LN(総労働時間!C559))</f>
        <v>10.381561200467443</v>
      </c>
      <c r="D559" s="2">
        <f>IF(logVir!D559="","",LN(総労働時間!D559))</f>
        <v>10.412011553892016</v>
      </c>
      <c r="E559" s="2">
        <f>IF(logVir!E559="","",LN(総労働時間!E559))</f>
        <v>10.881110631269614</v>
      </c>
      <c r="F559" s="2">
        <f>IF(logVir!F559="","",LN(総労働時間!F559))</f>
        <v>10.495648161155692</v>
      </c>
      <c r="G559" s="2">
        <f>IF(logVir!G559="","",LN(総労働時間!G559))</f>
        <v>10.941407815363482</v>
      </c>
      <c r="I559" s="3">
        <v>18</v>
      </c>
      <c r="J559" s="3">
        <v>29</v>
      </c>
      <c r="K559" s="2" cm="1">
        <f t="array" ref="K559">IF(C559="","",C559-SUMPRODUCT(($B$1461:$B$1491=$J559)*1,C$1461:C$1491))</f>
        <v>-0.74686246528275113</v>
      </c>
      <c r="L559" s="2" cm="1">
        <f t="array" ref="L559">IF(D559="","",D559-SUMPRODUCT(($B$1461:$B$1491=$J559)*1,D$1461:D$1491))</f>
        <v>-0.72730371064724153</v>
      </c>
      <c r="M559" s="2" cm="1">
        <f t="array" ref="M559">IF(E559="","",E559-SUMPRODUCT(($B$1461:$B$1491=$J559)*1,E$1461:E$1491))</f>
        <v>-0.26887902084546411</v>
      </c>
      <c r="N559" s="2" cm="1">
        <f t="array" ref="N559">IF(F559="","",F559-SUMPRODUCT(($B$1461:$B$1491=$J559)*1,F$1461:F$1491))</f>
        <v>-0.63073407119563818</v>
      </c>
      <c r="O559" s="2" cm="1">
        <f t="array" ref="O559">IF(G559="","",G559-SUMPRODUCT(($B$1461:$B$1491=$J559)*1,G$1461:G$1491))</f>
        <v>-0.27823831184243275</v>
      </c>
    </row>
    <row r="560" spans="1:15" x14ac:dyDescent="0.55000000000000004">
      <c r="A560" s="3">
        <v>18</v>
      </c>
      <c r="B560" s="3">
        <v>30</v>
      </c>
      <c r="C560" s="2">
        <f>IF(logVir!C560="","",LN(総労働時間!C560))</f>
        <v>11.428780391281656</v>
      </c>
      <c r="D560" s="2">
        <f>IF(logVir!D560="","",LN(総労働時間!D560))</f>
        <v>11.473668323060338</v>
      </c>
      <c r="E560" s="2">
        <f>IF(logVir!E560="","",LN(総労働時間!E560))</f>
        <v>11.531670738982706</v>
      </c>
      <c r="F560" s="2">
        <f>IF(logVir!F560="","",LN(総労働時間!F560))</f>
        <v>11.487425651402178</v>
      </c>
      <c r="G560" s="2">
        <f>IF(logVir!G560="","",LN(総労働時間!G560))</f>
        <v>11.608827987783716</v>
      </c>
      <c r="I560" s="3">
        <v>18</v>
      </c>
      <c r="J560" s="3">
        <v>30</v>
      </c>
      <c r="K560" s="2" cm="1">
        <f t="array" ref="K560">IF(C560="","",C560-SUMPRODUCT(($B$1461:$B$1491=$J560)*1,C$1461:C$1491))</f>
        <v>-0.68475675767869326</v>
      </c>
      <c r="L560" s="2" cm="1">
        <f t="array" ref="L560">IF(D560="","",D560-SUMPRODUCT(($B$1461:$B$1491=$J560)*1,D$1461:D$1491))</f>
        <v>-0.78476635506867432</v>
      </c>
      <c r="M560" s="2" cm="1">
        <f t="array" ref="M560">IF(E560="","",E560-SUMPRODUCT(($B$1461:$B$1491=$J560)*1,E$1461:E$1491))</f>
        <v>-0.78610076164422971</v>
      </c>
      <c r="N560" s="2" cm="1">
        <f t="array" ref="N560">IF(F560="","",F560-SUMPRODUCT(($B$1461:$B$1491=$J560)*1,F$1461:F$1491))</f>
        <v>-0.79927210396071935</v>
      </c>
      <c r="O560" s="2" cm="1">
        <f t="array" ref="O560">IF(G560="","",G560-SUMPRODUCT(($B$1461:$B$1491=$J560)*1,G$1461:G$1491))</f>
        <v>-0.79550027479571206</v>
      </c>
    </row>
    <row r="561" spans="1:15" x14ac:dyDescent="0.55000000000000004">
      <c r="A561" s="3">
        <v>18</v>
      </c>
      <c r="B561" s="3">
        <v>31</v>
      </c>
      <c r="C561" s="2">
        <f>IF(logVir!C561="","",LN(総労働時間!C561))</f>
        <v>11.018544213645464</v>
      </c>
      <c r="D561" s="2">
        <f>IF(logVir!D561="","",LN(総労働時間!D561))</f>
        <v>10.941282306044716</v>
      </c>
      <c r="E561" s="2">
        <f>IF(logVir!E561="","",LN(総労働時間!E561))</f>
        <v>10.931992291687386</v>
      </c>
      <c r="F561" s="2">
        <f>IF(logVir!F561="","",LN(総労働時間!F561))</f>
        <v>10.806254083932817</v>
      </c>
      <c r="G561" s="2">
        <f>IF(logVir!G561="","",LN(総労働時間!G561))</f>
        <v>10.780007904645931</v>
      </c>
      <c r="I561" s="3">
        <v>18</v>
      </c>
      <c r="J561" s="3">
        <v>31</v>
      </c>
      <c r="K561" s="2" cm="1">
        <f t="array" ref="K561">IF(C561="","",C561-SUMPRODUCT(($B$1461:$B$1491=$J561)*1,C$1461:C$1491))</f>
        <v>-0.76471458685553451</v>
      </c>
      <c r="L561" s="2" cm="1">
        <f t="array" ref="L561">IF(D561="","",D561-SUMPRODUCT(($B$1461:$B$1491=$J561)*1,D$1461:D$1491))</f>
        <v>-0.74786321536285882</v>
      </c>
      <c r="M561" s="2" cm="1">
        <f t="array" ref="M561">IF(E561="","",E561-SUMPRODUCT(($B$1461:$B$1491=$J561)*1,E$1461:E$1491))</f>
        <v>-0.72646169331864918</v>
      </c>
      <c r="N561" s="2" cm="1">
        <f t="array" ref="N561">IF(F561="","",F561-SUMPRODUCT(($B$1461:$B$1491=$J561)*1,F$1461:F$1491))</f>
        <v>-0.77542523624099147</v>
      </c>
      <c r="O561" s="2" cm="1">
        <f t="array" ref="O561">IF(G561="","",G561-SUMPRODUCT(($B$1461:$B$1491=$J561)*1,G$1461:G$1491))</f>
        <v>-0.82272547459471213</v>
      </c>
    </row>
    <row r="562" spans="1:15" x14ac:dyDescent="0.55000000000000004">
      <c r="A562" s="3">
        <v>19</v>
      </c>
      <c r="B562" s="3">
        <v>1</v>
      </c>
      <c r="C562" s="2">
        <f>IF(logVir!C562="","",LN(総労働時間!C562))</f>
        <v>10.979967901513477</v>
      </c>
      <c r="D562" s="2">
        <f>IF(logVir!D562="","",LN(総労働時間!D562))</f>
        <v>10.8702394192767</v>
      </c>
      <c r="E562" s="2">
        <f>IF(logVir!E562="","",LN(総労働時間!E562))</f>
        <v>10.831153142920215</v>
      </c>
      <c r="F562" s="2">
        <f>IF(logVir!F562="","",LN(総労働時間!F562))</f>
        <v>10.752813008284722</v>
      </c>
      <c r="G562" s="2">
        <f>IF(logVir!G562="","",LN(総労働時間!G562))</f>
        <v>10.692952026455897</v>
      </c>
      <c r="I562" s="3">
        <v>19</v>
      </c>
      <c r="J562" s="3">
        <v>1</v>
      </c>
      <c r="K562" s="2" cm="1">
        <f t="array" ref="K562">IF(C562="","",C562-SUMPRODUCT(($B$1461:$B$1491=$J562)*1,C$1461:C$1491))</f>
        <v>-0.38954319663488413</v>
      </c>
      <c r="L562" s="2" cm="1">
        <f t="array" ref="L562">IF(D562="","",D562-SUMPRODUCT(($B$1461:$B$1491=$J562)*1,D$1461:D$1491))</f>
        <v>-0.37745751713145381</v>
      </c>
      <c r="M562" s="2" cm="1">
        <f t="array" ref="M562">IF(E562="","",E562-SUMPRODUCT(($B$1461:$B$1491=$J562)*1,E$1461:E$1491))</f>
        <v>-0.34483188972362022</v>
      </c>
      <c r="N562" s="2" cm="1">
        <f t="array" ref="N562">IF(F562="","",F562-SUMPRODUCT(($B$1461:$B$1491=$J562)*1,F$1461:F$1491))</f>
        <v>-0.35900057038534605</v>
      </c>
      <c r="O562" s="2" cm="1">
        <f t="array" ref="O562">IF(G562="","",G562-SUMPRODUCT(($B$1461:$B$1491=$J562)*1,G$1461:G$1491))</f>
        <v>-0.34140111774867243</v>
      </c>
    </row>
    <row r="563" spans="1:15" x14ac:dyDescent="0.55000000000000004">
      <c r="A563" s="3">
        <v>19</v>
      </c>
      <c r="B563" s="3">
        <v>2</v>
      </c>
      <c r="C563" s="2">
        <f>IF(logVir!C563="","",LN(総労働時間!C563))</f>
        <v>6.9138641868582882</v>
      </c>
      <c r="D563" s="2">
        <f>IF(logVir!D563="","",LN(総労働時間!D563))</f>
        <v>6.936646435812766</v>
      </c>
      <c r="E563" s="2">
        <f>IF(logVir!E563="","",LN(総労働時間!E563))</f>
        <v>6.593740603652587</v>
      </c>
      <c r="F563" s="2">
        <f>IF(logVir!F563="","",LN(総労働時間!F563))</f>
        <v>6.6517529312732915</v>
      </c>
      <c r="G563" s="2">
        <f>IF(logVir!G563="","",LN(総労働時間!G563))</f>
        <v>6.6788204890297154</v>
      </c>
      <c r="I563" s="3">
        <v>19</v>
      </c>
      <c r="J563" s="3">
        <v>2</v>
      </c>
      <c r="K563" s="2" cm="1">
        <f t="array" ref="K563">IF(C563="","",C563-SUMPRODUCT(($B$1461:$B$1491=$J563)*1,C$1461:C$1491))</f>
        <v>-0.31419694696323486</v>
      </c>
      <c r="L563" s="2" cm="1">
        <f t="array" ref="L563">IF(D563="","",D563-SUMPRODUCT(($B$1461:$B$1491=$J563)*1,D$1461:D$1491))</f>
        <v>-0.39728653718739526</v>
      </c>
      <c r="M563" s="2" cm="1">
        <f t="array" ref="M563">IF(E563="","",E563-SUMPRODUCT(($B$1461:$B$1491=$J563)*1,E$1461:E$1491))</f>
        <v>-0.41555156616257616</v>
      </c>
      <c r="N563" s="2" cm="1">
        <f t="array" ref="N563">IF(F563="","",F563-SUMPRODUCT(($B$1461:$B$1491=$J563)*1,F$1461:F$1491))</f>
        <v>-0.33443928272135359</v>
      </c>
      <c r="O563" s="2" cm="1">
        <f t="array" ref="O563">IF(G563="","",G563-SUMPRODUCT(($B$1461:$B$1491=$J563)*1,G$1461:G$1491))</f>
        <v>-0.31280281789904318</v>
      </c>
    </row>
    <row r="564" spans="1:15" x14ac:dyDescent="0.55000000000000004">
      <c r="A564" s="3">
        <v>19</v>
      </c>
      <c r="B564" s="3">
        <v>3</v>
      </c>
      <c r="C564" s="2">
        <f>IF(logVir!C564="","",LN(総労働時間!C564))</f>
        <v>10.28509891963915</v>
      </c>
      <c r="D564" s="2">
        <f>IF(logVir!D564="","",LN(総労働時間!D564))</f>
        <v>10.215844030662801</v>
      </c>
      <c r="E564" s="2">
        <f>IF(logVir!E564="","",LN(総労働時間!E564))</f>
        <v>10.263215084298597</v>
      </c>
      <c r="F564" s="2">
        <f>IF(logVir!F564="","",LN(総労働時間!F564))</f>
        <v>10.19183307485098</v>
      </c>
      <c r="G564" s="2">
        <f>IF(logVir!G564="","",LN(総労働時間!G564))</f>
        <v>10.165871632895872</v>
      </c>
      <c r="I564" s="3">
        <v>19</v>
      </c>
      <c r="J564" s="3">
        <v>3</v>
      </c>
      <c r="K564" s="2" cm="1">
        <f t="array" ref="K564">IF(C564="","",C564-SUMPRODUCT(($B$1461:$B$1491=$J564)*1,C$1461:C$1491))</f>
        <v>-0.50058328219665604</v>
      </c>
      <c r="L564" s="2" cm="1">
        <f t="array" ref="L564">IF(D564="","",D564-SUMPRODUCT(($B$1461:$B$1491=$J564)*1,D$1461:D$1491))</f>
        <v>-0.54484662676243367</v>
      </c>
      <c r="M564" s="2" cm="1">
        <f t="array" ref="M564">IF(E564="","",E564-SUMPRODUCT(($B$1461:$B$1491=$J564)*1,E$1461:E$1491))</f>
        <v>-0.50758523048083504</v>
      </c>
      <c r="N564" s="2" cm="1">
        <f t="array" ref="N564">IF(F564="","",F564-SUMPRODUCT(($B$1461:$B$1491=$J564)*1,F$1461:F$1491))</f>
        <v>-0.49939565481330916</v>
      </c>
      <c r="O564" s="2" cm="1">
        <f t="array" ref="O564">IF(G564="","",G564-SUMPRODUCT(($B$1461:$B$1491=$J564)*1,G$1461:G$1491))</f>
        <v>-0.55450157861648997</v>
      </c>
    </row>
    <row r="565" spans="1:15" x14ac:dyDescent="0.55000000000000004">
      <c r="A565" s="3">
        <v>19</v>
      </c>
      <c r="B565" s="3">
        <v>4</v>
      </c>
      <c r="C565" s="2">
        <f>IF(logVir!C565="","",LN(総労働時間!C565))</f>
        <v>8.7707728135207361</v>
      </c>
      <c r="D565" s="2">
        <f>IF(logVir!D565="","",LN(総労働時間!D565))</f>
        <v>8.5943941947461848</v>
      </c>
      <c r="E565" s="2">
        <f>IF(logVir!E565="","",LN(総労働時間!E565))</f>
        <v>8.4775868145171884</v>
      </c>
      <c r="F565" s="2">
        <f>IF(logVir!F565="","",LN(総労働時間!F565))</f>
        <v>8.3345549038908526</v>
      </c>
      <c r="G565" s="2">
        <f>IF(logVir!G565="","",LN(総労働時間!G565))</f>
        <v>8.3799995738288953</v>
      </c>
      <c r="I565" s="3">
        <v>19</v>
      </c>
      <c r="J565" s="3">
        <v>4</v>
      </c>
      <c r="K565" s="2" cm="1">
        <f t="array" ref="K565">IF(C565="","",C565-SUMPRODUCT(($B$1461:$B$1491=$J565)*1,C$1461:C$1491))</f>
        <v>-0.80310163808922397</v>
      </c>
      <c r="L565" s="2" cm="1">
        <f t="array" ref="L565">IF(D565="","",D565-SUMPRODUCT(($B$1461:$B$1491=$J565)*1,D$1461:D$1491))</f>
        <v>-0.80792915001505072</v>
      </c>
      <c r="M565" s="2" cm="1">
        <f t="array" ref="M565">IF(E565="","",E565-SUMPRODUCT(($B$1461:$B$1491=$J565)*1,E$1461:E$1491))</f>
        <v>-0.85603975404764654</v>
      </c>
      <c r="N565" s="2" cm="1">
        <f t="array" ref="N565">IF(F565="","",F565-SUMPRODUCT(($B$1461:$B$1491=$J565)*1,F$1461:F$1491))</f>
        <v>-0.85063035585496216</v>
      </c>
      <c r="O565" s="2" cm="1">
        <f t="array" ref="O565">IF(G565="","",G565-SUMPRODUCT(($B$1461:$B$1491=$J565)*1,G$1461:G$1491))</f>
        <v>-0.84686656427797224</v>
      </c>
    </row>
    <row r="566" spans="1:15" x14ac:dyDescent="0.55000000000000004">
      <c r="A566" s="3">
        <v>19</v>
      </c>
      <c r="B566" s="3">
        <v>5</v>
      </c>
      <c r="C566" s="2">
        <f>IF(logVir!C566="","",LN(総労働時間!C566))</f>
        <v>7.9410345364659438</v>
      </c>
      <c r="D566" s="2">
        <f>IF(logVir!D566="","",LN(総労働時間!D566))</f>
        <v>7.9068565574115883</v>
      </c>
      <c r="E566" s="2">
        <f>IF(logVir!E566="","",LN(総労働時間!E566))</f>
        <v>8.0057234200234024</v>
      </c>
      <c r="F566" s="2">
        <f>IF(logVir!F566="","",LN(総労働時間!F566))</f>
        <v>7.9853468198156392</v>
      </c>
      <c r="G566" s="2">
        <f>IF(logVir!G566="","",LN(総労働時間!G566))</f>
        <v>7.9829672767544677</v>
      </c>
      <c r="I566" s="3">
        <v>19</v>
      </c>
      <c r="J566" s="3">
        <v>5</v>
      </c>
      <c r="K566" s="2" cm="1">
        <f t="array" ref="K566">IF(C566="","",C566-SUMPRODUCT(($B$1461:$B$1491=$J566)*1,C$1461:C$1491))</f>
        <v>-0.88046429256616143</v>
      </c>
      <c r="L566" s="2" cm="1">
        <f t="array" ref="L566">IF(D566="","",D566-SUMPRODUCT(($B$1461:$B$1491=$J566)*1,D$1461:D$1491))</f>
        <v>-0.86137795914179982</v>
      </c>
      <c r="M566" s="2" cm="1">
        <f t="array" ref="M566">IF(E566="","",E566-SUMPRODUCT(($B$1461:$B$1491=$J566)*1,E$1461:E$1491))</f>
        <v>-0.79610262257899578</v>
      </c>
      <c r="N566" s="2" cm="1">
        <f t="array" ref="N566">IF(F566="","",F566-SUMPRODUCT(($B$1461:$B$1491=$J566)*1,F$1461:F$1491))</f>
        <v>-0.74695317578714437</v>
      </c>
      <c r="O566" s="2" cm="1">
        <f t="array" ref="O566">IF(G566="","",G566-SUMPRODUCT(($B$1461:$B$1491=$J566)*1,G$1461:G$1491))</f>
        <v>-0.79725231717455269</v>
      </c>
    </row>
    <row r="567" spans="1:15" x14ac:dyDescent="0.55000000000000004">
      <c r="A567" s="3">
        <v>19</v>
      </c>
      <c r="B567" s="3">
        <v>6</v>
      </c>
      <c r="C567" s="2">
        <f>IF(logVir!C567="","",LN(総労働時間!C567))</f>
        <v>8.2141275811640408</v>
      </c>
      <c r="D567" s="2">
        <f>IF(logVir!D567="","",LN(総労働時間!D567))</f>
        <v>8.032564682254911</v>
      </c>
      <c r="E567" s="2">
        <f>IF(logVir!E567="","",LN(総労働時間!E567))</f>
        <v>8.255511145662771</v>
      </c>
      <c r="F567" s="2">
        <f>IF(logVir!F567="","",LN(総労働時間!F567))</f>
        <v>8.1804657543275834</v>
      </c>
      <c r="G567" s="2">
        <f>IF(logVir!G567="","",LN(総労働時間!G567))</f>
        <v>8.1401818427200414</v>
      </c>
      <c r="I567" s="3">
        <v>19</v>
      </c>
      <c r="J567" s="3">
        <v>6</v>
      </c>
      <c r="K567" s="2" cm="1">
        <f t="array" ref="K567">IF(C567="","",C567-SUMPRODUCT(($B$1461:$B$1491=$J567)*1,C$1461:C$1491))</f>
        <v>-1.0828426324548186</v>
      </c>
      <c r="L567" s="2" cm="1">
        <f t="array" ref="L567">IF(D567="","",D567-SUMPRODUCT(($B$1461:$B$1491=$J567)*1,D$1461:D$1491))</f>
        <v>-1.2752918341398463</v>
      </c>
      <c r="M567" s="2" cm="1">
        <f t="array" ref="M567">IF(E567="","",E567-SUMPRODUCT(($B$1461:$B$1491=$J567)*1,E$1461:E$1491))</f>
        <v>-1.0760680736013732</v>
      </c>
      <c r="N567" s="2" cm="1">
        <f t="array" ref="N567">IF(F567="","",F567-SUMPRODUCT(($B$1461:$B$1491=$J567)*1,F$1461:F$1491))</f>
        <v>-1.1489688546129848</v>
      </c>
      <c r="O567" s="2" cm="1">
        <f t="array" ref="O567">IF(G567="","",G567-SUMPRODUCT(($B$1461:$B$1491=$J567)*1,G$1461:G$1491))</f>
        <v>-1.2273132583955295</v>
      </c>
    </row>
    <row r="568" spans="1:15" x14ac:dyDescent="0.55000000000000004">
      <c r="A568" s="3">
        <v>19</v>
      </c>
      <c r="B568" s="3">
        <v>7</v>
      </c>
      <c r="C568" s="2">
        <f>IF(logVir!C568="","",LN(総労働時間!C568))</f>
        <v>8.1678606043545745</v>
      </c>
      <c r="D568" s="2">
        <f>IF(logVir!D568="","",LN(総労働時間!D568))</f>
        <v>8.129582559050192</v>
      </c>
      <c r="E568" s="2">
        <f>IF(logVir!E568="","",LN(総労働時間!E568))</f>
        <v>8.142822020808568</v>
      </c>
      <c r="F568" s="2">
        <f>IF(logVir!F568="","",LN(総労働時間!F568))</f>
        <v>8.1497068920830227</v>
      </c>
      <c r="G568" s="2">
        <f>IF(logVir!G568="","",LN(総労働時間!G568))</f>
        <v>8.1161866307233925</v>
      </c>
      <c r="I568" s="3">
        <v>19</v>
      </c>
      <c r="J568" s="3">
        <v>7</v>
      </c>
      <c r="K568" s="2" cm="1">
        <f t="array" ref="K568">IF(C568="","",C568-SUMPRODUCT(($B$1461:$B$1491=$J568)*1,C$1461:C$1491))</f>
        <v>-1.0582910268820189</v>
      </c>
      <c r="L568" s="2" cm="1">
        <f t="array" ref="L568">IF(D568="","",D568-SUMPRODUCT(($B$1461:$B$1491=$J568)*1,D$1461:D$1491))</f>
        <v>-1.0679430280849846</v>
      </c>
      <c r="M568" s="2" cm="1">
        <f t="array" ref="M568">IF(E568="","",E568-SUMPRODUCT(($B$1461:$B$1491=$J568)*1,E$1461:E$1491))</f>
        <v>-0.99210233887557564</v>
      </c>
      <c r="N568" s="2" cm="1">
        <f t="array" ref="N568">IF(F568="","",F568-SUMPRODUCT(($B$1461:$B$1491=$J568)*1,F$1461:F$1491))</f>
        <v>-0.92392705281221588</v>
      </c>
      <c r="O568" s="2" cm="1">
        <f t="array" ref="O568">IF(G568="","",G568-SUMPRODUCT(($B$1461:$B$1491=$J568)*1,G$1461:G$1491))</f>
        <v>-0.98970358440187312</v>
      </c>
    </row>
    <row r="569" spans="1:15" x14ac:dyDescent="0.55000000000000004">
      <c r="A569" s="3">
        <v>19</v>
      </c>
      <c r="B569" s="3">
        <v>8</v>
      </c>
      <c r="C569" s="2">
        <f>IF(logVir!C569="","",LN(総労働時間!C569))</f>
        <v>8.2597114158257217</v>
      </c>
      <c r="D569" s="2">
        <f>IF(logVir!D569="","",LN(総労働時間!D569))</f>
        <v>8.3529396550234498</v>
      </c>
      <c r="E569" s="2">
        <f>IF(logVir!E569="","",LN(総労働時間!E569))</f>
        <v>8.469344084813283</v>
      </c>
      <c r="F569" s="2">
        <f>IF(logVir!F569="","",LN(総労働時間!F569))</f>
        <v>8.4487895306409353</v>
      </c>
      <c r="G569" s="2">
        <f>IF(logVir!G569="","",LN(総労働時間!G569))</f>
        <v>8.4918021935546246</v>
      </c>
      <c r="I569" s="3">
        <v>19</v>
      </c>
      <c r="J569" s="3">
        <v>8</v>
      </c>
      <c r="K569" s="2" cm="1">
        <f t="array" ref="K569">IF(C569="","",C569-SUMPRODUCT(($B$1461:$B$1491=$J569)*1,C$1461:C$1491))</f>
        <v>-0.94022242585273652</v>
      </c>
      <c r="L569" s="2" cm="1">
        <f t="array" ref="L569">IF(D569="","",D569-SUMPRODUCT(($B$1461:$B$1491=$J569)*1,D$1461:D$1491))</f>
        <v>-0.93495814820695955</v>
      </c>
      <c r="M569" s="2" cm="1">
        <f t="array" ref="M569">IF(E569="","",E569-SUMPRODUCT(($B$1461:$B$1491=$J569)*1,E$1461:E$1491))</f>
        <v>-0.82233527360760306</v>
      </c>
      <c r="N569" s="2" cm="1">
        <f t="array" ref="N569">IF(F569="","",F569-SUMPRODUCT(($B$1461:$B$1491=$J569)*1,F$1461:F$1491))</f>
        <v>-0.82840825890775172</v>
      </c>
      <c r="O569" s="2" cm="1">
        <f t="array" ref="O569">IF(G569="","",G569-SUMPRODUCT(($B$1461:$B$1491=$J569)*1,G$1461:G$1491))</f>
        <v>-0.83585845511867873</v>
      </c>
    </row>
    <row r="570" spans="1:15" x14ac:dyDescent="0.55000000000000004">
      <c r="A570" s="3">
        <v>19</v>
      </c>
      <c r="B570" s="3">
        <v>9</v>
      </c>
      <c r="C570" s="2">
        <f>IF(logVir!C570="","",LN(総労働時間!C570))</f>
        <v>9.1940919601562925</v>
      </c>
      <c r="D570" s="2">
        <f>IF(logVir!D570="","",LN(総労働時間!D570))</f>
        <v>9.1843347051666715</v>
      </c>
      <c r="E570" s="2">
        <f>IF(logVir!E570="","",LN(総労働時間!E570))</f>
        <v>9.3854759000803138</v>
      </c>
      <c r="F570" s="2">
        <f>IF(logVir!F570="","",LN(総労働時間!F570))</f>
        <v>9.2283983235093672</v>
      </c>
      <c r="G570" s="2">
        <f>IF(logVir!G570="","",LN(総労働時間!G570))</f>
        <v>9.2773115502297863</v>
      </c>
      <c r="I570" s="3">
        <v>19</v>
      </c>
      <c r="J570" s="3">
        <v>9</v>
      </c>
      <c r="K570" s="2" cm="1">
        <f t="array" ref="K570">IF(C570="","",C570-SUMPRODUCT(($B$1461:$B$1491=$J570)*1,C$1461:C$1491))</f>
        <v>-0.77508982701434093</v>
      </c>
      <c r="L570" s="2" cm="1">
        <f t="array" ref="L570">IF(D570="","",D570-SUMPRODUCT(($B$1461:$B$1491=$J570)*1,D$1461:D$1491))</f>
        <v>-0.73995169450027198</v>
      </c>
      <c r="M570" s="2" cm="1">
        <f t="array" ref="M570">IF(E570="","",E570-SUMPRODUCT(($B$1461:$B$1491=$J570)*1,E$1461:E$1491))</f>
        <v>-0.61805489119757873</v>
      </c>
      <c r="N570" s="2" cm="1">
        <f t="array" ref="N570">IF(F570="","",F570-SUMPRODUCT(($B$1461:$B$1491=$J570)*1,F$1461:F$1491))</f>
        <v>-0.66896852652723204</v>
      </c>
      <c r="O570" s="2" cm="1">
        <f t="array" ref="O570">IF(G570="","",G570-SUMPRODUCT(($B$1461:$B$1491=$J570)*1,G$1461:G$1491))</f>
        <v>-0.66512662890517404</v>
      </c>
    </row>
    <row r="571" spans="1:15" x14ac:dyDescent="0.55000000000000004">
      <c r="A571" s="3">
        <v>19</v>
      </c>
      <c r="B571" s="3">
        <v>10</v>
      </c>
      <c r="C571" s="2">
        <f>IF(logVir!C571="","",LN(総労働時間!C571))</f>
        <v>10.435844451601691</v>
      </c>
      <c r="D571" s="2">
        <f>IF(logVir!D571="","",LN(総労働時間!D571))</f>
        <v>10.540103374013224</v>
      </c>
      <c r="E571" s="2">
        <f>IF(logVir!E571="","",LN(総労働時間!E571))</f>
        <v>10.659529162657137</v>
      </c>
      <c r="F571" s="2">
        <f>IF(logVir!F571="","",LN(総労働時間!F571))</f>
        <v>10.53098237692816</v>
      </c>
      <c r="G571" s="2">
        <f>IF(logVir!G571="","",LN(総労働時間!G571))</f>
        <v>10.524356541899172</v>
      </c>
      <c r="I571" s="3">
        <v>19</v>
      </c>
      <c r="J571" s="3">
        <v>10</v>
      </c>
      <c r="K571" s="2" cm="1">
        <f t="array" ref="K571">IF(C571="","",C571-SUMPRODUCT(($B$1461:$B$1491=$J571)*1,C$1461:C$1491))</f>
        <v>-3.4148777363814276E-2</v>
      </c>
      <c r="L571" s="2" cm="1">
        <f t="array" ref="L571">IF(D571="","",D571-SUMPRODUCT(($B$1461:$B$1491=$J571)*1,D$1461:D$1491))</f>
        <v>5.2004033187040832E-2</v>
      </c>
      <c r="M571" s="2" cm="1">
        <f t="array" ref="M571">IF(E571="","",E571-SUMPRODUCT(($B$1461:$B$1491=$J571)*1,E$1461:E$1491))</f>
        <v>0.13173644372875692</v>
      </c>
      <c r="N571" s="2" cm="1">
        <f t="array" ref="N571">IF(F571="","",F571-SUMPRODUCT(($B$1461:$B$1491=$J571)*1,F$1461:F$1491))</f>
        <v>6.726996963087295E-2</v>
      </c>
      <c r="O571" s="2" cm="1">
        <f t="array" ref="O571">IF(G571="","",G571-SUMPRODUCT(($B$1461:$B$1491=$J571)*1,G$1461:G$1491))</f>
        <v>-9.4575884641585617E-3</v>
      </c>
    </row>
    <row r="572" spans="1:15" x14ac:dyDescent="0.55000000000000004">
      <c r="A572" s="3">
        <v>19</v>
      </c>
      <c r="B572" s="3">
        <v>11</v>
      </c>
      <c r="C572" s="2">
        <f>IF(logVir!C572="","",LN(総労働時間!C572))</f>
        <v>10.085012095179923</v>
      </c>
      <c r="D572" s="2">
        <f>IF(logVir!D572="","",LN(総労働時間!D572))</f>
        <v>9.7702169029466024</v>
      </c>
      <c r="E572" s="2">
        <f>IF(logVir!E572="","",LN(総労働時間!E572))</f>
        <v>9.7296961642716422</v>
      </c>
      <c r="F572" s="2">
        <f>IF(logVir!F572="","",LN(総労働時間!F572))</f>
        <v>9.7310236909987768</v>
      </c>
      <c r="G572" s="2">
        <f>IF(logVir!G572="","",LN(総労働時間!G572))</f>
        <v>9.7161449063487488</v>
      </c>
      <c r="I572" s="3">
        <v>19</v>
      </c>
      <c r="J572" s="3">
        <v>11</v>
      </c>
      <c r="K572" s="2" cm="1">
        <f t="array" ref="K572">IF(C572="","",C572-SUMPRODUCT(($B$1461:$B$1491=$J572)*1,C$1461:C$1491))</f>
        <v>0.2923181099062564</v>
      </c>
      <c r="L572" s="2" cm="1">
        <f t="array" ref="L572">IF(D572="","",D572-SUMPRODUCT(($B$1461:$B$1491=$J572)*1,D$1461:D$1491))</f>
        <v>0.17246178443914495</v>
      </c>
      <c r="M572" s="2" cm="1">
        <f t="array" ref="M572">IF(E572="","",E572-SUMPRODUCT(($B$1461:$B$1491=$J572)*1,E$1461:E$1491))</f>
        <v>0.1436627198645688</v>
      </c>
      <c r="N572" s="2" cm="1">
        <f t="array" ref="N572">IF(F572="","",F572-SUMPRODUCT(($B$1461:$B$1491=$J572)*1,F$1461:F$1491))</f>
        <v>0.17973615126509834</v>
      </c>
      <c r="O572" s="2" cm="1">
        <f t="array" ref="O572">IF(G572="","",G572-SUMPRODUCT(($B$1461:$B$1491=$J572)*1,G$1461:G$1491))</f>
        <v>0.15968750464017845</v>
      </c>
    </row>
    <row r="573" spans="1:15" x14ac:dyDescent="0.55000000000000004">
      <c r="A573" s="3">
        <v>19</v>
      </c>
      <c r="B573" s="3">
        <v>12</v>
      </c>
      <c r="C573" s="2">
        <f>IF(logVir!C573="","",LN(総労働時間!C573))</f>
        <v>9.4044543020880056</v>
      </c>
      <c r="D573" s="2">
        <f>IF(logVir!D573="","",LN(総労働時間!D573))</f>
        <v>9.3578873774026246</v>
      </c>
      <c r="E573" s="2">
        <f>IF(logVir!E573="","",LN(総労働時間!E573))</f>
        <v>9.3218107869049192</v>
      </c>
      <c r="F573" s="2">
        <f>IF(logVir!F573="","",LN(総労働時間!F573))</f>
        <v>9.3055710611906424</v>
      </c>
      <c r="G573" s="2">
        <f>IF(logVir!G573="","",LN(総労働時間!G573))</f>
        <v>9.2858969687982977</v>
      </c>
      <c r="I573" s="3">
        <v>19</v>
      </c>
      <c r="J573" s="3">
        <v>12</v>
      </c>
      <c r="K573" s="2" cm="1">
        <f t="array" ref="K573">IF(C573="","",C573-SUMPRODUCT(($B$1461:$B$1491=$J573)*1,C$1461:C$1491))</f>
        <v>-0.18929173846290404</v>
      </c>
      <c r="L573" s="2" cm="1">
        <f t="array" ref="L573">IF(D573="","",D573-SUMPRODUCT(($B$1461:$B$1491=$J573)*1,D$1461:D$1491))</f>
        <v>-0.14713147127013215</v>
      </c>
      <c r="M573" s="2" cm="1">
        <f t="array" ref="M573">IF(E573="","",E573-SUMPRODUCT(($B$1461:$B$1491=$J573)*1,E$1461:E$1491))</f>
        <v>-0.1646726757914152</v>
      </c>
      <c r="N573" s="2" cm="1">
        <f t="array" ref="N573">IF(F573="","",F573-SUMPRODUCT(($B$1461:$B$1491=$J573)*1,F$1461:F$1491))</f>
        <v>-0.12229204492043877</v>
      </c>
      <c r="O573" s="2" cm="1">
        <f t="array" ref="O573">IF(G573="","",G573-SUMPRODUCT(($B$1461:$B$1491=$J573)*1,G$1461:G$1491))</f>
        <v>-0.22331841581790179</v>
      </c>
    </row>
    <row r="574" spans="1:15" x14ac:dyDescent="0.55000000000000004">
      <c r="A574" s="3">
        <v>19</v>
      </c>
      <c r="B574" s="3">
        <v>13</v>
      </c>
      <c r="C574" s="2">
        <f>IF(logVir!C574="","",LN(総労働時間!C574))</f>
        <v>8.8155174349256775</v>
      </c>
      <c r="D574" s="2">
        <f>IF(logVir!D574="","",LN(総労働時間!D574))</f>
        <v>8.3427385518919994</v>
      </c>
      <c r="E574" s="2">
        <f>IF(logVir!E574="","",LN(総労働時間!E574))</f>
        <v>8.3632671872327418</v>
      </c>
      <c r="F574" s="2">
        <f>IF(logVir!F574="","",LN(総労働時間!F574))</f>
        <v>8.4331003823366473</v>
      </c>
      <c r="G574" s="2">
        <f>IF(logVir!G574="","",LN(総労働時間!G574))</f>
        <v>8.3069358973689056</v>
      </c>
      <c r="I574" s="3">
        <v>19</v>
      </c>
      <c r="J574" s="3">
        <v>13</v>
      </c>
      <c r="K574" s="2" cm="1">
        <f t="array" ref="K574">IF(C574="","",C574-SUMPRODUCT(($B$1461:$B$1491=$J574)*1,C$1461:C$1491))</f>
        <v>8.1874965941542754E-2</v>
      </c>
      <c r="L574" s="2" cm="1">
        <f t="array" ref="L574">IF(D574="","",D574-SUMPRODUCT(($B$1461:$B$1491=$J574)*1,D$1461:D$1491))</f>
        <v>0.40746028256332512</v>
      </c>
      <c r="M574" s="2" cm="1">
        <f t="array" ref="M574">IF(E574="","",E574-SUMPRODUCT(($B$1461:$B$1491=$J574)*1,E$1461:E$1491))</f>
        <v>0.36832330280256365</v>
      </c>
      <c r="N574" s="2" cm="1">
        <f t="array" ref="N574">IF(F574="","",F574-SUMPRODUCT(($B$1461:$B$1491=$J574)*1,F$1461:F$1491))</f>
        <v>0.56910962226090778</v>
      </c>
      <c r="O574" s="2" cm="1">
        <f t="array" ref="O574">IF(G574="","",G574-SUMPRODUCT(($B$1461:$B$1491=$J574)*1,G$1461:G$1491))</f>
        <v>0.48628897390504822</v>
      </c>
    </row>
    <row r="575" spans="1:15" x14ac:dyDescent="0.55000000000000004">
      <c r="A575" s="3">
        <v>19</v>
      </c>
      <c r="B575" s="3">
        <v>14</v>
      </c>
      <c r="C575" s="2">
        <f>IF(logVir!C575="","",LN(総労働時間!C575))</f>
        <v>8.9667276265677991</v>
      </c>
      <c r="D575" s="2">
        <f>IF(logVir!D575="","",LN(総労働時間!D575))</f>
        <v>9.102944189528241</v>
      </c>
      <c r="E575" s="2">
        <f>IF(logVir!E575="","",LN(総労働時間!E575))</f>
        <v>9.1143607373861801</v>
      </c>
      <c r="F575" s="2">
        <f>IF(logVir!F575="","",LN(総労働時間!F575))</f>
        <v>9.0542064036988794</v>
      </c>
      <c r="G575" s="2">
        <f>IF(logVir!G575="","",LN(総労働時間!G575))</f>
        <v>9.0971108437556971</v>
      </c>
      <c r="I575" s="3">
        <v>19</v>
      </c>
      <c r="J575" s="3">
        <v>14</v>
      </c>
      <c r="K575" s="2" cm="1">
        <f t="array" ref="K575">IF(C575="","",C575-SUMPRODUCT(($B$1461:$B$1491=$J575)*1,C$1461:C$1491))</f>
        <v>-0.85691377992424833</v>
      </c>
      <c r="L575" s="2" cm="1">
        <f t="array" ref="L575">IF(D575="","",D575-SUMPRODUCT(($B$1461:$B$1491=$J575)*1,D$1461:D$1491))</f>
        <v>-0.81172964686587967</v>
      </c>
      <c r="M575" s="2" cm="1">
        <f t="array" ref="M575">IF(E575="","",E575-SUMPRODUCT(($B$1461:$B$1491=$J575)*1,E$1461:E$1491))</f>
        <v>-0.8384073345000278</v>
      </c>
      <c r="N575" s="2" cm="1">
        <f t="array" ref="N575">IF(F575="","",F575-SUMPRODUCT(($B$1461:$B$1491=$J575)*1,F$1461:F$1491))</f>
        <v>-0.84256558117191815</v>
      </c>
      <c r="O575" s="2" cm="1">
        <f t="array" ref="O575">IF(G575="","",G575-SUMPRODUCT(($B$1461:$B$1491=$J575)*1,G$1461:G$1491))</f>
        <v>-0.84077182812683127</v>
      </c>
    </row>
    <row r="576" spans="1:15" x14ac:dyDescent="0.55000000000000004">
      <c r="A576" s="3">
        <v>19</v>
      </c>
      <c r="B576" s="3">
        <v>15</v>
      </c>
      <c r="C576" s="2">
        <f>IF(logVir!C576="","",LN(総労働時間!C576))</f>
        <v>8.1266312990821099</v>
      </c>
      <c r="D576" s="2">
        <f>IF(logVir!D576="","",LN(総労働時間!D576))</f>
        <v>8.155988087981429</v>
      </c>
      <c r="E576" s="2">
        <f>IF(logVir!E576="","",LN(総労働時間!E576))</f>
        <v>7.9266999681688413</v>
      </c>
      <c r="F576" s="2">
        <f>IF(logVir!F576="","",LN(総労働時間!F576))</f>
        <v>7.8788560395612874</v>
      </c>
      <c r="G576" s="2">
        <f>IF(logVir!G576="","",LN(総労働時間!G576))</f>
        <v>7.9423156844747238</v>
      </c>
      <c r="I576" s="3">
        <v>19</v>
      </c>
      <c r="J576" s="3">
        <v>15</v>
      </c>
      <c r="K576" s="2" cm="1">
        <f t="array" ref="K576">IF(C576="","",C576-SUMPRODUCT(($B$1461:$B$1491=$J576)*1,C$1461:C$1491))</f>
        <v>-1.1239131733355876</v>
      </c>
      <c r="L576" s="2" cm="1">
        <f t="array" ref="L576">IF(D576="","",D576-SUMPRODUCT(($B$1461:$B$1491=$J576)*1,D$1461:D$1491))</f>
        <v>-0.96254512559753103</v>
      </c>
      <c r="M576" s="2" cm="1">
        <f t="array" ref="M576">IF(E576="","",E576-SUMPRODUCT(($B$1461:$B$1491=$J576)*1,E$1461:E$1491))</f>
        <v>-1.1315109092817908</v>
      </c>
      <c r="N576" s="2" cm="1">
        <f t="array" ref="N576">IF(F576="","",F576-SUMPRODUCT(($B$1461:$B$1491=$J576)*1,F$1461:F$1491))</f>
        <v>-1.0718709355352063</v>
      </c>
      <c r="O576" s="2" cm="1">
        <f t="array" ref="O576">IF(G576="","",G576-SUMPRODUCT(($B$1461:$B$1491=$J576)*1,G$1461:G$1491))</f>
        <v>-1.0451490522717153</v>
      </c>
    </row>
    <row r="577" spans="1:15" x14ac:dyDescent="0.55000000000000004">
      <c r="A577" s="3">
        <v>19</v>
      </c>
      <c r="B577" s="3">
        <v>16</v>
      </c>
      <c r="C577" s="2">
        <f>IF(logVir!C577="","",LN(総労働時間!C577))</f>
        <v>10.20294442230086</v>
      </c>
      <c r="D577" s="2">
        <f>IF(logVir!D577="","",LN(総労働時間!D577))</f>
        <v>10.141043064188359</v>
      </c>
      <c r="E577" s="2">
        <f>IF(logVir!E577="","",LN(総労働時間!E577))</f>
        <v>10.137307294008991</v>
      </c>
      <c r="F577" s="2">
        <f>IF(logVir!F577="","",LN(総労働時間!F577))</f>
        <v>10.022034761892899</v>
      </c>
      <c r="G577" s="2">
        <f>IF(logVir!G577="","",LN(総労働時間!G577))</f>
        <v>10.006999581365106</v>
      </c>
      <c r="I577" s="3">
        <v>19</v>
      </c>
      <c r="J577" s="3">
        <v>16</v>
      </c>
      <c r="K577" s="2" cm="1">
        <f t="array" ref="K577">IF(C577="","",C577-SUMPRODUCT(($B$1461:$B$1491=$J577)*1,C$1461:C$1491))</f>
        <v>-0.28373310187803824</v>
      </c>
      <c r="L577" s="2" cm="1">
        <f t="array" ref="L577">IF(D577="","",D577-SUMPRODUCT(($B$1461:$B$1491=$J577)*1,D$1461:D$1491))</f>
        <v>-0.33192511499847299</v>
      </c>
      <c r="M577" s="2" cm="1">
        <f t="array" ref="M577">IF(E577="","",E577-SUMPRODUCT(($B$1461:$B$1491=$J577)*1,E$1461:E$1491))</f>
        <v>-0.32936116563384665</v>
      </c>
      <c r="N577" s="2" cm="1">
        <f t="array" ref="N577">IF(F577="","",F577-SUMPRODUCT(($B$1461:$B$1491=$J577)*1,F$1461:F$1491))</f>
        <v>-0.34459945312603679</v>
      </c>
      <c r="O577" s="2" cm="1">
        <f t="array" ref="O577">IF(G577="","",G577-SUMPRODUCT(($B$1461:$B$1491=$J577)*1,G$1461:G$1491))</f>
        <v>-0.41385035279703075</v>
      </c>
    </row>
    <row r="578" spans="1:15" x14ac:dyDescent="0.55000000000000004">
      <c r="A578" s="3">
        <v>19</v>
      </c>
      <c r="B578" s="3">
        <v>17</v>
      </c>
      <c r="C578" s="2">
        <f>IF(logVir!C578="","",LN(総労働時間!C578))</f>
        <v>9.0578015887796752</v>
      </c>
      <c r="D578" s="2">
        <f>IF(logVir!D578="","",LN(総労働時間!D578))</f>
        <v>8.9938702442937686</v>
      </c>
      <c r="E578" s="2">
        <f>IF(logVir!E578="","",LN(総労働時間!E578))</f>
        <v>9.0964651131065875</v>
      </c>
      <c r="F578" s="2">
        <f>IF(logVir!F578="","",LN(総労働時間!F578))</f>
        <v>9.0705235593698887</v>
      </c>
      <c r="G578" s="2">
        <f>IF(logVir!G578="","",LN(総労働時間!G578))</f>
        <v>8.8930048268122501</v>
      </c>
      <c r="I578" s="3">
        <v>19</v>
      </c>
      <c r="J578" s="3">
        <v>17</v>
      </c>
      <c r="K578" s="2" cm="1">
        <f t="array" ref="K578">IF(C578="","",C578-SUMPRODUCT(($B$1461:$B$1491=$J578)*1,C$1461:C$1491))</f>
        <v>-0.88327830338406876</v>
      </c>
      <c r="L578" s="2" cm="1">
        <f t="array" ref="L578">IF(D578="","",D578-SUMPRODUCT(($B$1461:$B$1491=$J578)*1,D$1461:D$1491))</f>
        <v>-0.86845344606793518</v>
      </c>
      <c r="M578" s="2" cm="1">
        <f t="array" ref="M578">IF(E578="","",E578-SUMPRODUCT(($B$1461:$B$1491=$J578)*1,E$1461:E$1491))</f>
        <v>-0.7457954515545655</v>
      </c>
      <c r="N578" s="2" cm="1">
        <f t="array" ref="N578">IF(F578="","",F578-SUMPRODUCT(($B$1461:$B$1491=$J578)*1,F$1461:F$1491))</f>
        <v>-0.81956496143260793</v>
      </c>
      <c r="O578" s="2" cm="1">
        <f t="array" ref="O578">IF(G578="","",G578-SUMPRODUCT(($B$1461:$B$1491=$J578)*1,G$1461:G$1491))</f>
        <v>-1.05812676199686</v>
      </c>
    </row>
    <row r="579" spans="1:15" x14ac:dyDescent="0.55000000000000004">
      <c r="A579" s="3">
        <v>19</v>
      </c>
      <c r="B579" s="3">
        <v>18</v>
      </c>
      <c r="C579" s="2">
        <f>IF(logVir!C579="","",LN(総労働時間!C579))</f>
        <v>11.139991303263571</v>
      </c>
      <c r="D579" s="2">
        <f>IF(logVir!D579="","",LN(総労働時間!D579))</f>
        <v>11.080284097926256</v>
      </c>
      <c r="E579" s="2">
        <f>IF(logVir!E579="","",LN(総労働時間!E579))</f>
        <v>11.054861822955662</v>
      </c>
      <c r="F579" s="2">
        <f>IF(logVir!F579="","",LN(総労働時間!F579))</f>
        <v>10.996877716374126</v>
      </c>
      <c r="G579" s="2">
        <f>IF(logVir!G579="","",LN(総労働時間!G579))</f>
        <v>10.898139424762981</v>
      </c>
      <c r="I579" s="3">
        <v>19</v>
      </c>
      <c r="J579" s="3">
        <v>18</v>
      </c>
      <c r="K579" s="2" cm="1">
        <f t="array" ref="K579">IF(C579="","",C579-SUMPRODUCT(($B$1461:$B$1491=$J579)*1,C$1461:C$1491))</f>
        <v>-0.78706640936603733</v>
      </c>
      <c r="L579" s="2" cm="1">
        <f t="array" ref="L579">IF(D579="","",D579-SUMPRODUCT(($B$1461:$B$1491=$J579)*1,D$1461:D$1491))</f>
        <v>-0.84413064688128081</v>
      </c>
      <c r="M579" s="2" cm="1">
        <f t="array" ref="M579">IF(E579="","",E579-SUMPRODUCT(($B$1461:$B$1491=$J579)*1,E$1461:E$1491))</f>
        <v>-0.83593579384401551</v>
      </c>
      <c r="N579" s="2" cm="1">
        <f t="array" ref="N579">IF(F579="","",F579-SUMPRODUCT(($B$1461:$B$1491=$J579)*1,F$1461:F$1491))</f>
        <v>-0.86247484830256838</v>
      </c>
      <c r="O579" s="2" cm="1">
        <f t="array" ref="O579">IF(G579="","",G579-SUMPRODUCT(($B$1461:$B$1491=$J579)*1,G$1461:G$1491))</f>
        <v>-0.94602047777731535</v>
      </c>
    </row>
    <row r="580" spans="1:15" x14ac:dyDescent="0.55000000000000004">
      <c r="A580" s="3">
        <v>19</v>
      </c>
      <c r="B580" s="3">
        <v>19</v>
      </c>
      <c r="C580" s="2">
        <f>IF(logVir!C580="","",LN(総労働時間!C580))</f>
        <v>10.118995679106725</v>
      </c>
      <c r="D580" s="2">
        <f>IF(logVir!D580="","",LN(総労働時間!D580))</f>
        <v>9.967956593936206</v>
      </c>
      <c r="E580" s="2">
        <f>IF(logVir!E580="","",LN(総労働時間!E580))</f>
        <v>9.9918584769778622</v>
      </c>
      <c r="F580" s="2">
        <f>IF(logVir!F580="","",LN(総労働時間!F580))</f>
        <v>9.9845235158830157</v>
      </c>
      <c r="G580" s="2">
        <f>IF(logVir!G580="","",LN(総労働時間!G580))</f>
        <v>9.9304434149529968</v>
      </c>
      <c r="I580" s="3">
        <v>19</v>
      </c>
      <c r="J580" s="3">
        <v>19</v>
      </c>
      <c r="K580" s="2" cm="1">
        <f t="array" ref="K580">IF(C580="","",C580-SUMPRODUCT(($B$1461:$B$1491=$J580)*1,C$1461:C$1491))</f>
        <v>-1.1092263964300084</v>
      </c>
      <c r="L580" s="2" cm="1">
        <f t="array" ref="L580">IF(D580="","",D580-SUMPRODUCT(($B$1461:$B$1491=$J580)*1,D$1461:D$1491))</f>
        <v>-1.2620850546656879</v>
      </c>
      <c r="M580" s="2" cm="1">
        <f t="array" ref="M580">IF(E580="","",E580-SUMPRODUCT(($B$1461:$B$1491=$J580)*1,E$1461:E$1491))</f>
        <v>-1.2100041063694693</v>
      </c>
      <c r="N580" s="2" cm="1">
        <f t="array" ref="N580">IF(F580="","",F580-SUMPRODUCT(($B$1461:$B$1491=$J580)*1,F$1461:F$1491))</f>
        <v>-1.207450898607517</v>
      </c>
      <c r="O580" s="2" cm="1">
        <f t="array" ref="O580">IF(G580="","",G580-SUMPRODUCT(($B$1461:$B$1491=$J580)*1,G$1461:G$1491))</f>
        <v>-1.296855860279468</v>
      </c>
    </row>
    <row r="581" spans="1:15" x14ac:dyDescent="0.55000000000000004">
      <c r="A581" s="3">
        <v>19</v>
      </c>
      <c r="B581" s="3">
        <v>20</v>
      </c>
      <c r="C581" s="2">
        <f>IF(logVir!C581="","",LN(総労働時間!C581))</f>
        <v>11.196985448285689</v>
      </c>
      <c r="D581" s="2">
        <f>IF(logVir!D581="","",LN(総労働時間!D581))</f>
        <v>11.159254872555815</v>
      </c>
      <c r="E581" s="2">
        <f>IF(logVir!E581="","",LN(総労働時間!E581))</f>
        <v>11.154550818632776</v>
      </c>
      <c r="F581" s="2">
        <f>IF(logVir!F581="","",LN(総労働時間!F581))</f>
        <v>11.093387739015764</v>
      </c>
      <c r="G581" s="2">
        <f>IF(logVir!G581="","",LN(総労働時間!G581))</f>
        <v>11.054553716334397</v>
      </c>
      <c r="I581" s="3">
        <v>19</v>
      </c>
      <c r="J581" s="3">
        <v>20</v>
      </c>
      <c r="K581" s="2" cm="1">
        <f t="array" ref="K581">IF(C581="","",C581-SUMPRODUCT(($B$1461:$B$1491=$J581)*1,C$1461:C$1491))</f>
        <v>-0.90571988414791882</v>
      </c>
      <c r="L581" s="2" cm="1">
        <f t="array" ref="L581">IF(D581="","",D581-SUMPRODUCT(($B$1461:$B$1491=$J581)*1,D$1461:D$1491))</f>
        <v>-0.89797727214206091</v>
      </c>
      <c r="M581" s="2" cm="1">
        <f t="array" ref="M581">IF(E581="","",E581-SUMPRODUCT(($B$1461:$B$1491=$J581)*1,E$1461:E$1491))</f>
        <v>-0.8692143616081669</v>
      </c>
      <c r="N581" s="2" cm="1">
        <f t="array" ref="N581">IF(F581="","",F581-SUMPRODUCT(($B$1461:$B$1491=$J581)*1,F$1461:F$1491))</f>
        <v>-0.85519679818431804</v>
      </c>
      <c r="O581" s="2" cm="1">
        <f t="array" ref="O581">IF(G581="","",G581-SUMPRODUCT(($B$1461:$B$1491=$J581)*1,G$1461:G$1491))</f>
        <v>-0.95934511626767893</v>
      </c>
    </row>
    <row r="582" spans="1:15" x14ac:dyDescent="0.55000000000000004">
      <c r="A582" s="3">
        <v>19</v>
      </c>
      <c r="B582" s="3">
        <v>21</v>
      </c>
      <c r="C582" s="2">
        <f>IF(logVir!C582="","",LN(総労働時間!C582))</f>
        <v>10.495922808351127</v>
      </c>
      <c r="D582" s="2">
        <f>IF(logVir!D582="","",LN(総労働時間!D582))</f>
        <v>10.607244043283</v>
      </c>
      <c r="E582" s="2">
        <f>IF(logVir!E582="","",LN(総労働時間!E582))</f>
        <v>10.583303379589934</v>
      </c>
      <c r="F582" s="2">
        <f>IF(logVir!F582="","",LN(総労働時間!F582))</f>
        <v>10.401289002165878</v>
      </c>
      <c r="G582" s="2">
        <f>IF(logVir!G582="","",LN(総労働時間!G582))</f>
        <v>10.652382457783736</v>
      </c>
      <c r="I582" s="3">
        <v>19</v>
      </c>
      <c r="J582" s="3">
        <v>21</v>
      </c>
      <c r="K582" s="2" cm="1">
        <f t="array" ref="K582">IF(C582="","",C582-SUMPRODUCT(($B$1461:$B$1491=$J582)*1,C$1461:C$1491))</f>
        <v>-1.0651309607357238</v>
      </c>
      <c r="L582" s="2" cm="1">
        <f t="array" ref="L582">IF(D582="","",D582-SUMPRODUCT(($B$1461:$B$1491=$J582)*1,D$1461:D$1491))</f>
        <v>-0.96494917688290194</v>
      </c>
      <c r="M582" s="2" cm="1">
        <f t="array" ref="M582">IF(E582="","",E582-SUMPRODUCT(($B$1461:$B$1491=$J582)*1,E$1461:E$1491))</f>
        <v>-0.96329073391519771</v>
      </c>
      <c r="N582" s="2" cm="1">
        <f t="array" ref="N582">IF(F582="","",F582-SUMPRODUCT(($B$1461:$B$1491=$J582)*1,F$1461:F$1491))</f>
        <v>-1.0904232683131561</v>
      </c>
      <c r="O582" s="2" cm="1">
        <f t="array" ref="O582">IF(G582="","",G582-SUMPRODUCT(($B$1461:$B$1491=$J582)*1,G$1461:G$1491))</f>
        <v>-0.8929866616619595</v>
      </c>
    </row>
    <row r="583" spans="1:15" x14ac:dyDescent="0.55000000000000004">
      <c r="A583" s="3">
        <v>19</v>
      </c>
      <c r="B583" s="3">
        <v>22</v>
      </c>
      <c r="C583" s="2">
        <f>IF(logVir!C583="","",LN(総労働時間!C583))</f>
        <v>10.884405656594195</v>
      </c>
      <c r="D583" s="2">
        <f>IF(logVir!D583="","",LN(総労働時間!D583))</f>
        <v>10.989502255827384</v>
      </c>
      <c r="E583" s="2">
        <f>IF(logVir!E583="","",LN(総労働時間!E583))</f>
        <v>11.000339977702707</v>
      </c>
      <c r="F583" s="2">
        <f>IF(logVir!F583="","",LN(総労働時間!F583))</f>
        <v>10.713665819462983</v>
      </c>
      <c r="G583" s="2">
        <f>IF(logVir!G583="","",LN(総労働時間!G583))</f>
        <v>11.128864460723699</v>
      </c>
      <c r="I583" s="3">
        <v>19</v>
      </c>
      <c r="J583" s="3">
        <v>22</v>
      </c>
      <c r="K583" s="2" cm="1">
        <f t="array" ref="K583">IF(C583="","",C583-SUMPRODUCT(($B$1461:$B$1491=$J583)*1,C$1461:C$1491))</f>
        <v>-0.72528213998656632</v>
      </c>
      <c r="L583" s="2" cm="1">
        <f t="array" ref="L583">IF(D583="","",D583-SUMPRODUCT(($B$1461:$B$1491=$J583)*1,D$1461:D$1491))</f>
        <v>-0.5780630650620644</v>
      </c>
      <c r="M583" s="2" cm="1">
        <f t="array" ref="M583">IF(E583="","",E583-SUMPRODUCT(($B$1461:$B$1491=$J583)*1,E$1461:E$1491))</f>
        <v>-0.53373129939100217</v>
      </c>
      <c r="N583" s="2" cm="1">
        <f t="array" ref="N583">IF(F583="","",F583-SUMPRODUCT(($B$1461:$B$1491=$J583)*1,F$1461:F$1491))</f>
        <v>-0.6866579137729687</v>
      </c>
      <c r="O583" s="2" cm="1">
        <f t="array" ref="O583">IF(G583="","",G583-SUMPRODUCT(($B$1461:$B$1491=$J583)*1,G$1461:G$1491))</f>
        <v>-0.25059608455503124</v>
      </c>
    </row>
    <row r="584" spans="1:15" x14ac:dyDescent="0.55000000000000004">
      <c r="A584" s="3">
        <v>19</v>
      </c>
      <c r="B584" s="3">
        <v>23</v>
      </c>
      <c r="C584" s="2">
        <f>IF(logVir!C584="","",LN(総労働時間!C584))</f>
        <v>7.9714764717778186</v>
      </c>
      <c r="D584" s="2">
        <f>IF(logVir!D584="","",LN(総労働時間!D584))</f>
        <v>8.0060405747611849</v>
      </c>
      <c r="E584" s="2">
        <f>IF(logVir!E584="","",LN(総労働時間!E584))</f>
        <v>8.1145545927123841</v>
      </c>
      <c r="F584" s="2">
        <f>IF(logVir!F584="","",LN(総労働時間!F584))</f>
        <v>8.1622944415709622</v>
      </c>
      <c r="G584" s="2">
        <f>IF(logVir!G584="","",LN(総労働時間!G584))</f>
        <v>8.2694213704940207</v>
      </c>
      <c r="I584" s="3">
        <v>19</v>
      </c>
      <c r="J584" s="3">
        <v>23</v>
      </c>
      <c r="K584" s="2" cm="1">
        <f t="array" ref="K584">IF(C584="","",C584-SUMPRODUCT(($B$1461:$B$1491=$J584)*1,C$1461:C$1491))</f>
        <v>-0.73955189920634812</v>
      </c>
      <c r="L584" s="2" cm="1">
        <f t="array" ref="L584">IF(D584="","",D584-SUMPRODUCT(($B$1461:$B$1491=$J584)*1,D$1461:D$1491))</f>
        <v>-0.64459786217660131</v>
      </c>
      <c r="M584" s="2" cm="1">
        <f t="array" ref="M584">IF(E584="","",E584-SUMPRODUCT(($B$1461:$B$1491=$J584)*1,E$1461:E$1491))</f>
        <v>-0.6689325608501715</v>
      </c>
      <c r="N584" s="2" cm="1">
        <f t="array" ref="N584">IF(F584="","",F584-SUMPRODUCT(($B$1461:$B$1491=$J584)*1,F$1461:F$1491))</f>
        <v>-0.64353904189862376</v>
      </c>
      <c r="O584" s="2" cm="1">
        <f t="array" ref="O584">IF(G584="","",G584-SUMPRODUCT(($B$1461:$B$1491=$J584)*1,G$1461:G$1491))</f>
        <v>-0.65585959856978882</v>
      </c>
    </row>
    <row r="585" spans="1:15" x14ac:dyDescent="0.55000000000000004">
      <c r="A585" s="3">
        <v>19</v>
      </c>
      <c r="B585" s="3">
        <v>24</v>
      </c>
      <c r="C585" s="2">
        <f>IF(logVir!C585="","",LN(総労働時間!C585))</f>
        <v>8.7985495894355612</v>
      </c>
      <c r="D585" s="2">
        <f>IF(logVir!D585="","",LN(総労働時間!D585))</f>
        <v>8.725694810257913</v>
      </c>
      <c r="E585" s="2">
        <f>IF(logVir!E585="","",LN(総労働時間!E585))</f>
        <v>8.8470060952398146</v>
      </c>
      <c r="F585" s="2">
        <f>IF(logVir!F585="","",LN(総労働時間!F585))</f>
        <v>8.7370751930619406</v>
      </c>
      <c r="G585" s="2">
        <f>IF(logVir!G585="","",LN(総労働時間!G585))</f>
        <v>9.014353739931698</v>
      </c>
      <c r="I585" s="3">
        <v>19</v>
      </c>
      <c r="J585" s="3">
        <v>24</v>
      </c>
      <c r="K585" s="2" cm="1">
        <f t="array" ref="K585">IF(C585="","",C585-SUMPRODUCT(($B$1461:$B$1491=$J585)*1,C$1461:C$1491))</f>
        <v>-0.94061009529577255</v>
      </c>
      <c r="L585" s="2" cm="1">
        <f t="array" ref="L585">IF(D585="","",D585-SUMPRODUCT(($B$1461:$B$1491=$J585)*1,D$1461:D$1491))</f>
        <v>-0.92264803730984113</v>
      </c>
      <c r="M585" s="2" cm="1">
        <f t="array" ref="M585">IF(E585="","",E585-SUMPRODUCT(($B$1461:$B$1491=$J585)*1,E$1461:E$1491))</f>
        <v>-0.90523755590662169</v>
      </c>
      <c r="N585" s="2" cm="1">
        <f t="array" ref="N585">IF(F585="","",F585-SUMPRODUCT(($B$1461:$B$1491=$J585)*1,F$1461:F$1491))</f>
        <v>-1.0019937212663041</v>
      </c>
      <c r="O585" s="2" cm="1">
        <f t="array" ref="O585">IF(G585="","",G585-SUMPRODUCT(($B$1461:$B$1491=$J585)*1,G$1461:G$1491))</f>
        <v>-0.82557474112946316</v>
      </c>
    </row>
    <row r="586" spans="1:15" x14ac:dyDescent="0.55000000000000004">
      <c r="A586" s="3">
        <v>19</v>
      </c>
      <c r="B586" s="3">
        <v>25</v>
      </c>
      <c r="C586" s="2">
        <f>IF(logVir!C586="","",LN(総労働時間!C586))</f>
        <v>9.7326523532837612</v>
      </c>
      <c r="D586" s="2">
        <f>IF(logVir!D586="","",LN(総労働時間!D586))</f>
        <v>9.6553495745801872</v>
      </c>
      <c r="E586" s="2">
        <f>IF(logVir!E586="","",LN(総労働時間!E586))</f>
        <v>9.6169350535098062</v>
      </c>
      <c r="F586" s="2">
        <f>IF(logVir!F586="","",LN(総労働時間!F586))</f>
        <v>9.7321980386722764</v>
      </c>
      <c r="G586" s="2">
        <f>IF(logVir!G586="","",LN(総労働時間!G586))</f>
        <v>9.5557526703890296</v>
      </c>
      <c r="I586" s="3">
        <v>19</v>
      </c>
      <c r="J586" s="3">
        <v>25</v>
      </c>
      <c r="K586" s="2" cm="1">
        <f t="array" ref="K586">IF(C586="","",C586-SUMPRODUCT(($B$1461:$B$1491=$J586)*1,C$1461:C$1491))</f>
        <v>-0.77928758940793941</v>
      </c>
      <c r="L586" s="2" cm="1">
        <f t="array" ref="L586">IF(D586="","",D586-SUMPRODUCT(($B$1461:$B$1491=$J586)*1,D$1461:D$1491))</f>
        <v>-0.75823354354311689</v>
      </c>
      <c r="M586" s="2" cm="1">
        <f t="array" ref="M586">IF(E586="","",E586-SUMPRODUCT(($B$1461:$B$1491=$J586)*1,E$1461:E$1491))</f>
        <v>-0.81247522009216588</v>
      </c>
      <c r="N586" s="2" cm="1">
        <f t="array" ref="N586">IF(F586="","",F586-SUMPRODUCT(($B$1461:$B$1491=$J586)*1,F$1461:F$1491))</f>
        <v>-0.70887431751137342</v>
      </c>
      <c r="O586" s="2" cm="1">
        <f t="array" ref="O586">IF(G586="","",G586-SUMPRODUCT(($B$1461:$B$1491=$J586)*1,G$1461:G$1491))</f>
        <v>-0.82358591725373209</v>
      </c>
    </row>
    <row r="587" spans="1:15" x14ac:dyDescent="0.55000000000000004">
      <c r="A587" s="3">
        <v>19</v>
      </c>
      <c r="B587" s="3">
        <v>26</v>
      </c>
      <c r="C587" s="2">
        <f>IF(logVir!C587="","",LN(総労働時間!C587))</f>
        <v>8.9246145051467103</v>
      </c>
      <c r="D587" s="2">
        <f>IF(logVir!D587="","",LN(総労働時間!D587))</f>
        <v>8.8686917930335962</v>
      </c>
      <c r="E587" s="2">
        <f>IF(logVir!E587="","",LN(総労働時間!E587))</f>
        <v>9.0398718728102576</v>
      </c>
      <c r="F587" s="2">
        <f>IF(logVir!F587="","",LN(総労働時間!F587))</f>
        <v>9.1660351615443858</v>
      </c>
      <c r="G587" s="2">
        <f>IF(logVir!G587="","",LN(総労働時間!G587))</f>
        <v>9.0236235904233055</v>
      </c>
      <c r="I587" s="3">
        <v>19</v>
      </c>
      <c r="J587" s="3">
        <v>26</v>
      </c>
      <c r="K587" s="2" cm="1">
        <f t="array" ref="K587">IF(C587="","",C587-SUMPRODUCT(($B$1461:$B$1491=$J587)*1,C$1461:C$1491))</f>
        <v>-0.75705106338176975</v>
      </c>
      <c r="L587" s="2" cm="1">
        <f t="array" ref="L587">IF(D587="","",D587-SUMPRODUCT(($B$1461:$B$1491=$J587)*1,D$1461:D$1491))</f>
        <v>-0.8219012523852598</v>
      </c>
      <c r="M587" s="2" cm="1">
        <f t="array" ref="M587">IF(E587="","",E587-SUMPRODUCT(($B$1461:$B$1491=$J587)*1,E$1461:E$1491))</f>
        <v>-0.80793567886680684</v>
      </c>
      <c r="N587" s="2" cm="1">
        <f t="array" ref="N587">IF(F587="","",F587-SUMPRODUCT(($B$1461:$B$1491=$J587)*1,F$1461:F$1491))</f>
        <v>-0.69631566446968307</v>
      </c>
      <c r="O587" s="2" cm="1">
        <f t="array" ref="O587">IF(G587="","",G587-SUMPRODUCT(($B$1461:$B$1491=$J587)*1,G$1461:G$1491))</f>
        <v>-0.84885941135542531</v>
      </c>
    </row>
    <row r="588" spans="1:15" x14ac:dyDescent="0.55000000000000004">
      <c r="A588" s="3">
        <v>19</v>
      </c>
      <c r="B588" s="3">
        <v>27</v>
      </c>
      <c r="C588" s="2">
        <f>IF(logVir!C588="","",LN(総労働時間!C588))</f>
        <v>10.67292282452504</v>
      </c>
      <c r="D588" s="2">
        <f>IF(logVir!D588="","",LN(総労働時間!D588))</f>
        <v>11.148742386843473</v>
      </c>
      <c r="E588" s="2">
        <f>IF(logVir!E588="","",LN(総労働時間!E588))</f>
        <v>10.8920638577298</v>
      </c>
      <c r="F588" s="2">
        <f>IF(logVir!F588="","",LN(総労働時間!F588))</f>
        <v>10.954388500086212</v>
      </c>
      <c r="G588" s="2">
        <f>IF(logVir!G588="","",LN(総労働時間!G588))</f>
        <v>10.887328693940624</v>
      </c>
      <c r="I588" s="3">
        <v>19</v>
      </c>
      <c r="J588" s="3">
        <v>27</v>
      </c>
      <c r="K588" s="2" cm="1">
        <f t="array" ref="K588">IF(C588="","",C588-SUMPRODUCT(($B$1461:$B$1491=$J588)*1,C$1461:C$1491))</f>
        <v>-0.87737771572857604</v>
      </c>
      <c r="L588" s="2" cm="1">
        <f t="array" ref="L588">IF(D588="","",D588-SUMPRODUCT(($B$1461:$B$1491=$J588)*1,D$1461:D$1491))</f>
        <v>-0.57571484683225549</v>
      </c>
      <c r="M588" s="2" cm="1">
        <f t="array" ref="M588">IF(E588="","",E588-SUMPRODUCT(($B$1461:$B$1491=$J588)*1,E$1461:E$1491))</f>
        <v>-0.88337862790356247</v>
      </c>
      <c r="N588" s="2" cm="1">
        <f t="array" ref="N588">IF(F588="","",F588-SUMPRODUCT(($B$1461:$B$1491=$J588)*1,F$1461:F$1491))</f>
        <v>-0.77490079500991271</v>
      </c>
      <c r="O588" s="2" cm="1">
        <f t="array" ref="O588">IF(G588="","",G588-SUMPRODUCT(($B$1461:$B$1491=$J588)*1,G$1461:G$1491))</f>
        <v>-0.95972392130372874</v>
      </c>
    </row>
    <row r="589" spans="1:15" x14ac:dyDescent="0.55000000000000004">
      <c r="A589" s="3">
        <v>19</v>
      </c>
      <c r="B589" s="3">
        <v>28</v>
      </c>
      <c r="C589" s="2">
        <f>IF(logVir!C589="","",LN(総労働時間!C589))</f>
        <v>10.371287584697434</v>
      </c>
      <c r="D589" s="2">
        <f>IF(logVir!D589="","",LN(総労働時間!D589))</f>
        <v>10.364269496441823</v>
      </c>
      <c r="E589" s="2">
        <f>IF(logVir!E589="","",LN(総労働時間!E589))</f>
        <v>10.45920360422644</v>
      </c>
      <c r="F589" s="2">
        <f>IF(logVir!F589="","",LN(総労働時間!F589))</f>
        <v>10.417270745161639</v>
      </c>
      <c r="G589" s="2">
        <f>IF(logVir!G589="","",LN(総労働時間!G589))</f>
        <v>10.42643773355651</v>
      </c>
      <c r="I589" s="3">
        <v>19</v>
      </c>
      <c r="J589" s="3">
        <v>28</v>
      </c>
      <c r="K589" s="2" cm="1">
        <f t="array" ref="K589">IF(C589="","",C589-SUMPRODUCT(($B$1461:$B$1491=$J589)*1,C$1461:C$1491))</f>
        <v>-0.78504996302372909</v>
      </c>
      <c r="L589" s="2" cm="1">
        <f t="array" ref="L589">IF(D589="","",D589-SUMPRODUCT(($B$1461:$B$1491=$J589)*1,D$1461:D$1491))</f>
        <v>-0.78893181957331215</v>
      </c>
      <c r="M589" s="2" cm="1">
        <f t="array" ref="M589">IF(E589="","",E589-SUMPRODUCT(($B$1461:$B$1491=$J589)*1,E$1461:E$1491))</f>
        <v>-0.73102703317429274</v>
      </c>
      <c r="N589" s="2" cm="1">
        <f t="array" ref="N589">IF(F589="","",F589-SUMPRODUCT(($B$1461:$B$1491=$J589)*1,F$1461:F$1491))</f>
        <v>-0.76265155531181783</v>
      </c>
      <c r="O589" s="2" cm="1">
        <f t="array" ref="O589">IF(G589="","",G589-SUMPRODUCT(($B$1461:$B$1491=$J589)*1,G$1461:G$1491))</f>
        <v>-0.76515364043529921</v>
      </c>
    </row>
    <row r="590" spans="1:15" x14ac:dyDescent="0.55000000000000004">
      <c r="A590" s="3">
        <v>19</v>
      </c>
      <c r="B590" s="3">
        <v>29</v>
      </c>
      <c r="C590" s="2">
        <f>IF(logVir!C590="","",LN(総労働時間!C590))</f>
        <v>10.574299916463575</v>
      </c>
      <c r="D590" s="2">
        <f>IF(logVir!D590="","",LN(総労働時間!D590))</f>
        <v>10.387327498176692</v>
      </c>
      <c r="E590" s="2">
        <f>IF(logVir!E590="","",LN(総労働時間!E590))</f>
        <v>10.544031430173115</v>
      </c>
      <c r="F590" s="2">
        <f>IF(logVir!F590="","",LN(総労働時間!F590))</f>
        <v>10.46400240233006</v>
      </c>
      <c r="G590" s="2">
        <f>IF(logVir!G590="","",LN(総労働時間!G590))</f>
        <v>10.567706205760702</v>
      </c>
      <c r="I590" s="3">
        <v>19</v>
      </c>
      <c r="J590" s="3">
        <v>29</v>
      </c>
      <c r="K590" s="2" cm="1">
        <f t="array" ref="K590">IF(C590="","",C590-SUMPRODUCT(($B$1461:$B$1491=$J590)*1,C$1461:C$1491))</f>
        <v>-0.55412374928661912</v>
      </c>
      <c r="L590" s="2" cm="1">
        <f t="array" ref="L590">IF(D590="","",D590-SUMPRODUCT(($B$1461:$B$1491=$J590)*1,D$1461:D$1491))</f>
        <v>-0.75198776636256603</v>
      </c>
      <c r="M590" s="2" cm="1">
        <f t="array" ref="M590">IF(E590="","",E590-SUMPRODUCT(($B$1461:$B$1491=$J590)*1,E$1461:E$1491))</f>
        <v>-0.6059582219419628</v>
      </c>
      <c r="N590" s="2" cm="1">
        <f t="array" ref="N590">IF(F590="","",F590-SUMPRODUCT(($B$1461:$B$1491=$J590)*1,F$1461:F$1491))</f>
        <v>-0.66237983002127088</v>
      </c>
      <c r="O590" s="2" cm="1">
        <f t="array" ref="O590">IF(G590="","",G590-SUMPRODUCT(($B$1461:$B$1491=$J590)*1,G$1461:G$1491))</f>
        <v>-0.65193992144521218</v>
      </c>
    </row>
    <row r="591" spans="1:15" x14ac:dyDescent="0.55000000000000004">
      <c r="A591" s="3">
        <v>19</v>
      </c>
      <c r="B591" s="3">
        <v>30</v>
      </c>
      <c r="C591" s="2">
        <f>IF(logVir!C591="","",LN(総労働時間!C591))</f>
        <v>11.243214013449613</v>
      </c>
      <c r="D591" s="2">
        <f>IF(logVir!D591="","",LN(総労働時間!D591))</f>
        <v>11.306193041818455</v>
      </c>
      <c r="E591" s="2">
        <f>IF(logVir!E591="","",LN(総労働時間!E591))</f>
        <v>11.361090542100111</v>
      </c>
      <c r="F591" s="2">
        <f>IF(logVir!F591="","",LN(総労働時間!F591))</f>
        <v>11.349434976135246</v>
      </c>
      <c r="G591" s="2">
        <f>IF(logVir!G591="","",LN(総労働時間!G591))</f>
        <v>11.522295738081576</v>
      </c>
      <c r="I591" s="3">
        <v>19</v>
      </c>
      <c r="J591" s="3">
        <v>30</v>
      </c>
      <c r="K591" s="2" cm="1">
        <f t="array" ref="K591">IF(C591="","",C591-SUMPRODUCT(($B$1461:$B$1491=$J591)*1,C$1461:C$1491))</f>
        <v>-0.87032313551073592</v>
      </c>
      <c r="L591" s="2" cm="1">
        <f t="array" ref="L591">IF(D591="","",D591-SUMPRODUCT(($B$1461:$B$1491=$J591)*1,D$1461:D$1491))</f>
        <v>-0.95224163631055703</v>
      </c>
      <c r="M591" s="2" cm="1">
        <f t="array" ref="M591">IF(E591="","",E591-SUMPRODUCT(($B$1461:$B$1491=$J591)*1,E$1461:E$1491))</f>
        <v>-0.95668095852682455</v>
      </c>
      <c r="N591" s="2" cm="1">
        <f t="array" ref="N591">IF(F591="","",F591-SUMPRODUCT(($B$1461:$B$1491=$J591)*1,F$1461:F$1491))</f>
        <v>-0.93726277922765178</v>
      </c>
      <c r="O591" s="2" cm="1">
        <f t="array" ref="O591">IF(G591="","",G591-SUMPRODUCT(($B$1461:$B$1491=$J591)*1,G$1461:G$1491))</f>
        <v>-0.88203252449785197</v>
      </c>
    </row>
    <row r="592" spans="1:15" x14ac:dyDescent="0.55000000000000004">
      <c r="A592" s="3">
        <v>19</v>
      </c>
      <c r="B592" s="3">
        <v>31</v>
      </c>
      <c r="C592" s="2">
        <f>IF(logVir!C592="","",LN(総労働時間!C592))</f>
        <v>11.030504660506056</v>
      </c>
      <c r="D592" s="2">
        <f>IF(logVir!D592="","",LN(総労働時間!D592))</f>
        <v>10.984371439413076</v>
      </c>
      <c r="E592" s="2">
        <f>IF(logVir!E592="","",LN(総労働時間!E592))</f>
        <v>10.904323972072998</v>
      </c>
      <c r="F592" s="2">
        <f>IF(logVir!F592="","",LN(総労働時間!F592))</f>
        <v>10.864901448159337</v>
      </c>
      <c r="G592" s="2">
        <f>IF(logVir!G592="","",LN(総労働時間!G592))</f>
        <v>10.932925443751333</v>
      </c>
      <c r="I592" s="3">
        <v>19</v>
      </c>
      <c r="J592" s="3">
        <v>31</v>
      </c>
      <c r="K592" s="2" cm="1">
        <f t="array" ref="K592">IF(C592="","",C592-SUMPRODUCT(($B$1461:$B$1491=$J592)*1,C$1461:C$1491))</f>
        <v>-0.75275413999494312</v>
      </c>
      <c r="L592" s="2" cm="1">
        <f t="array" ref="L592">IF(D592="","",D592-SUMPRODUCT(($B$1461:$B$1491=$J592)*1,D$1461:D$1491))</f>
        <v>-0.70477408199449876</v>
      </c>
      <c r="M592" s="2" cm="1">
        <f t="array" ref="M592">IF(E592="","",E592-SUMPRODUCT(($B$1461:$B$1491=$J592)*1,E$1461:E$1491))</f>
        <v>-0.75413001293303772</v>
      </c>
      <c r="N592" s="2" cm="1">
        <f t="array" ref="N592">IF(F592="","",F592-SUMPRODUCT(($B$1461:$B$1491=$J592)*1,F$1461:F$1491))</f>
        <v>-0.71677787201447174</v>
      </c>
      <c r="O592" s="2" cm="1">
        <f t="array" ref="O592">IF(G592="","",G592-SUMPRODUCT(($B$1461:$B$1491=$J592)*1,G$1461:G$1491))</f>
        <v>-0.66980793548930961</v>
      </c>
    </row>
    <row r="593" spans="1:15" x14ac:dyDescent="0.55000000000000004">
      <c r="A593" s="3">
        <v>20</v>
      </c>
      <c r="B593" s="3">
        <v>1</v>
      </c>
      <c r="C593" s="2">
        <f>IF(logVir!C593="","",LN(総労働時間!C593))</f>
        <v>12.217575291153246</v>
      </c>
      <c r="D593" s="2">
        <f>IF(logVir!D593="","",LN(総労働時間!D593))</f>
        <v>12.105223858462448</v>
      </c>
      <c r="E593" s="2">
        <f>IF(logVir!E593="","",LN(総労働時間!E593))</f>
        <v>12.031858099649222</v>
      </c>
      <c r="F593" s="2">
        <f>IF(logVir!F593="","",LN(総労働時間!F593))</f>
        <v>11.982189073874165</v>
      </c>
      <c r="G593" s="2">
        <f>IF(logVir!G593="","",LN(総労働時間!G593))</f>
        <v>11.899623960091288</v>
      </c>
      <c r="I593" s="3">
        <v>20</v>
      </c>
      <c r="J593" s="3">
        <v>1</v>
      </c>
      <c r="K593" s="2" cm="1">
        <f t="array" ref="K593">IF(C593="","",C593-SUMPRODUCT(($B$1461:$B$1491=$J593)*1,C$1461:C$1491))</f>
        <v>0.848064193004884</v>
      </c>
      <c r="L593" s="2" cm="1">
        <f t="array" ref="L593">IF(D593="","",D593-SUMPRODUCT(($B$1461:$B$1491=$J593)*1,D$1461:D$1491))</f>
        <v>0.85752692205429426</v>
      </c>
      <c r="M593" s="2" cm="1">
        <f t="array" ref="M593">IF(E593="","",E593-SUMPRODUCT(($B$1461:$B$1491=$J593)*1,E$1461:E$1491))</f>
        <v>0.8558730670053869</v>
      </c>
      <c r="N593" s="2" cm="1">
        <f t="array" ref="N593">IF(F593="","",F593-SUMPRODUCT(($B$1461:$B$1491=$J593)*1,F$1461:F$1491))</f>
        <v>0.8703754952040974</v>
      </c>
      <c r="O593" s="2" cm="1">
        <f t="array" ref="O593">IF(G593="","",G593-SUMPRODUCT(($B$1461:$B$1491=$J593)*1,G$1461:G$1491))</f>
        <v>0.86527081588671884</v>
      </c>
    </row>
    <row r="594" spans="1:15" x14ac:dyDescent="0.55000000000000004">
      <c r="A594" s="3">
        <v>20</v>
      </c>
      <c r="B594" s="3">
        <v>2</v>
      </c>
      <c r="C594" s="2">
        <f>IF(logVir!C594="","",LN(総労働時間!C594))</f>
        <v>7.8360785039178271</v>
      </c>
      <c r="D594" s="2">
        <f>IF(logVir!D594="","",LN(総労働時間!D594))</f>
        <v>7.8232464467016065</v>
      </c>
      <c r="E594" s="2">
        <f>IF(logVir!E594="","",LN(総労働時間!E594))</f>
        <v>7.5078321496898957</v>
      </c>
      <c r="F594" s="2">
        <f>IF(logVir!F594="","",LN(総労働時間!F594))</f>
        <v>7.3109497089693782</v>
      </c>
      <c r="G594" s="2">
        <f>IF(logVir!G594="","",LN(総労働時間!G594))</f>
        <v>7.4602285273977547</v>
      </c>
      <c r="I594" s="3">
        <v>20</v>
      </c>
      <c r="J594" s="3">
        <v>2</v>
      </c>
      <c r="K594" s="2" cm="1">
        <f t="array" ref="K594">IF(C594="","",C594-SUMPRODUCT(($B$1461:$B$1491=$J594)*1,C$1461:C$1491))</f>
        <v>0.60801737009630408</v>
      </c>
      <c r="L594" s="2" cm="1">
        <f t="array" ref="L594">IF(D594="","",D594-SUMPRODUCT(($B$1461:$B$1491=$J594)*1,D$1461:D$1491))</f>
        <v>0.48931347370144529</v>
      </c>
      <c r="M594" s="2" cm="1">
        <f t="array" ref="M594">IF(E594="","",E594-SUMPRODUCT(($B$1461:$B$1491=$J594)*1,E$1461:E$1491))</f>
        <v>0.49853997987473253</v>
      </c>
      <c r="N594" s="2" cm="1">
        <f t="array" ref="N594">IF(F594="","",F594-SUMPRODUCT(($B$1461:$B$1491=$J594)*1,F$1461:F$1491))</f>
        <v>0.32475749497473316</v>
      </c>
      <c r="O594" s="2" cm="1">
        <f t="array" ref="O594">IF(G594="","",G594-SUMPRODUCT(($B$1461:$B$1491=$J594)*1,G$1461:G$1491))</f>
        <v>0.46860522046899611</v>
      </c>
    </row>
    <row r="595" spans="1:15" x14ac:dyDescent="0.55000000000000004">
      <c r="A595" s="3">
        <v>20</v>
      </c>
      <c r="B595" s="3">
        <v>3</v>
      </c>
      <c r="C595" s="2">
        <f>IF(logVir!C595="","",LN(総労働時間!C595))</f>
        <v>10.886873877693803</v>
      </c>
      <c r="D595" s="2">
        <f>IF(logVir!D595="","",LN(総労働時間!D595))</f>
        <v>10.982756893896957</v>
      </c>
      <c r="E595" s="2">
        <f>IF(logVir!E595="","",LN(総労働時間!E595))</f>
        <v>10.867093772371197</v>
      </c>
      <c r="F595" s="2">
        <f>IF(logVir!F595="","",LN(総労働時間!F595))</f>
        <v>10.828281289881161</v>
      </c>
      <c r="G595" s="2">
        <f>IF(logVir!G595="","",LN(総労働時間!G595))</f>
        <v>10.966592153937885</v>
      </c>
      <c r="I595" s="3">
        <v>20</v>
      </c>
      <c r="J595" s="3">
        <v>3</v>
      </c>
      <c r="K595" s="2" cm="1">
        <f t="array" ref="K595">IF(C595="","",C595-SUMPRODUCT(($B$1461:$B$1491=$J595)*1,C$1461:C$1491))</f>
        <v>0.10119167585799715</v>
      </c>
      <c r="L595" s="2" cm="1">
        <f t="array" ref="L595">IF(D595="","",D595-SUMPRODUCT(($B$1461:$B$1491=$J595)*1,D$1461:D$1491))</f>
        <v>0.22206623647172208</v>
      </c>
      <c r="M595" s="2" cm="1">
        <f t="array" ref="M595">IF(E595="","",E595-SUMPRODUCT(($B$1461:$B$1491=$J595)*1,E$1461:E$1491))</f>
        <v>9.6293457591764664E-2</v>
      </c>
      <c r="N595" s="2" cm="1">
        <f t="array" ref="N595">IF(F595="","",F595-SUMPRODUCT(($B$1461:$B$1491=$J595)*1,F$1461:F$1491))</f>
        <v>0.13705256021687262</v>
      </c>
      <c r="O595" s="2" cm="1">
        <f t="array" ref="O595">IF(G595="","",G595-SUMPRODUCT(($B$1461:$B$1491=$J595)*1,G$1461:G$1491))</f>
        <v>0.24621894242552322</v>
      </c>
    </row>
    <row r="596" spans="1:15" x14ac:dyDescent="0.55000000000000004">
      <c r="A596" s="3">
        <v>20</v>
      </c>
      <c r="B596" s="3">
        <v>4</v>
      </c>
      <c r="C596" s="2">
        <f>IF(logVir!C596="","",LN(総労働時間!C596))</f>
        <v>8.7617237508684624</v>
      </c>
      <c r="D596" s="2">
        <f>IF(logVir!D596="","",LN(総労働時間!D596))</f>
        <v>8.6040583691905947</v>
      </c>
      <c r="E596" s="2">
        <f>IF(logVir!E596="","",LN(総労働時間!E596))</f>
        <v>8.4927238500887974</v>
      </c>
      <c r="F596" s="2">
        <f>IF(logVir!F596="","",LN(総労働時間!F596))</f>
        <v>8.4354444999720783</v>
      </c>
      <c r="G596" s="2">
        <f>IF(logVir!G596="","",LN(総労働時間!G596))</f>
        <v>8.6139579285469896</v>
      </c>
      <c r="I596" s="3">
        <v>20</v>
      </c>
      <c r="J596" s="3">
        <v>4</v>
      </c>
      <c r="K596" s="2" cm="1">
        <f t="array" ref="K596">IF(C596="","",C596-SUMPRODUCT(($B$1461:$B$1491=$J596)*1,C$1461:C$1491))</f>
        <v>-0.81215070074149764</v>
      </c>
      <c r="L596" s="2" cm="1">
        <f t="array" ref="L596">IF(D596="","",D596-SUMPRODUCT(($B$1461:$B$1491=$J596)*1,D$1461:D$1491))</f>
        <v>-0.7982649755706408</v>
      </c>
      <c r="M596" s="2" cm="1">
        <f t="array" ref="M596">IF(E596="","",E596-SUMPRODUCT(($B$1461:$B$1491=$J596)*1,E$1461:E$1491))</f>
        <v>-0.84090271847603759</v>
      </c>
      <c r="N596" s="2" cm="1">
        <f t="array" ref="N596">IF(F596="","",F596-SUMPRODUCT(($B$1461:$B$1491=$J596)*1,F$1461:F$1491))</f>
        <v>-0.74974075977373644</v>
      </c>
      <c r="O596" s="2" cm="1">
        <f t="array" ref="O596">IF(G596="","",G596-SUMPRODUCT(($B$1461:$B$1491=$J596)*1,G$1461:G$1491))</f>
        <v>-0.6129082095598779</v>
      </c>
    </row>
    <row r="597" spans="1:15" x14ac:dyDescent="0.55000000000000004">
      <c r="A597" s="3">
        <v>20</v>
      </c>
      <c r="B597" s="3">
        <v>5</v>
      </c>
      <c r="C597" s="2">
        <f>IF(logVir!C597="","",LN(総労働時間!C597))</f>
        <v>8.9056072772377561</v>
      </c>
      <c r="D597" s="2">
        <f>IF(logVir!D597="","",LN(総労働時間!D597))</f>
        <v>8.9521483831731246</v>
      </c>
      <c r="E597" s="2">
        <f>IF(logVir!E597="","",LN(総労働時間!E597))</f>
        <v>8.7412392366718787</v>
      </c>
      <c r="F597" s="2">
        <f>IF(logVir!F597="","",LN(総労働時間!F597))</f>
        <v>8.7067589257259197</v>
      </c>
      <c r="G597" s="2">
        <f>IF(logVir!G597="","",LN(総労働時間!G597))</f>
        <v>8.7623544242172873</v>
      </c>
      <c r="I597" s="3">
        <v>20</v>
      </c>
      <c r="J597" s="3">
        <v>5</v>
      </c>
      <c r="K597" s="2" cm="1">
        <f t="array" ref="K597">IF(C597="","",C597-SUMPRODUCT(($B$1461:$B$1491=$J597)*1,C$1461:C$1491))</f>
        <v>8.4108448205650888E-2</v>
      </c>
      <c r="L597" s="2" cm="1">
        <f t="array" ref="L597">IF(D597="","",D597-SUMPRODUCT(($B$1461:$B$1491=$J597)*1,D$1461:D$1491))</f>
        <v>0.18391386661973641</v>
      </c>
      <c r="M597" s="2" cm="1">
        <f t="array" ref="M597">IF(E597="","",E597-SUMPRODUCT(($B$1461:$B$1491=$J597)*1,E$1461:E$1491))</f>
        <v>-6.0586805930519461E-2</v>
      </c>
      <c r="N597" s="2" cm="1">
        <f t="array" ref="N597">IF(F597="","",F597-SUMPRODUCT(($B$1461:$B$1491=$J597)*1,F$1461:F$1491))</f>
        <v>-2.5541069876863887E-2</v>
      </c>
      <c r="O597" s="2" cm="1">
        <f t="array" ref="O597">IF(G597="","",G597-SUMPRODUCT(($B$1461:$B$1491=$J597)*1,G$1461:G$1491))</f>
        <v>-1.7865169711733131E-2</v>
      </c>
    </row>
    <row r="598" spans="1:15" x14ac:dyDescent="0.55000000000000004">
      <c r="A598" s="3">
        <v>20</v>
      </c>
      <c r="B598" s="3">
        <v>6</v>
      </c>
      <c r="C598" s="2">
        <f>IF(logVir!C598="","",LN(総労働時間!C598))</f>
        <v>8.6525705374392583</v>
      </c>
      <c r="D598" s="2">
        <f>IF(logVir!D598="","",LN(総労働時間!D598))</f>
        <v>8.7748350660786958</v>
      </c>
      <c r="E598" s="2">
        <f>IF(logVir!E598="","",LN(総労働時間!E598))</f>
        <v>8.5520051461273194</v>
      </c>
      <c r="F598" s="2">
        <f>IF(logVir!F598="","",LN(総労働時間!F598))</f>
        <v>8.5382638288538644</v>
      </c>
      <c r="G598" s="2">
        <f>IF(logVir!G598="","",LN(総労働時間!G598))</f>
        <v>8.7041911449352565</v>
      </c>
      <c r="I598" s="3">
        <v>20</v>
      </c>
      <c r="J598" s="3">
        <v>6</v>
      </c>
      <c r="K598" s="2" cm="1">
        <f t="array" ref="K598">IF(C598="","",C598-SUMPRODUCT(($B$1461:$B$1491=$J598)*1,C$1461:C$1491))</f>
        <v>-0.64439967617960114</v>
      </c>
      <c r="L598" s="2" cm="1">
        <f t="array" ref="L598">IF(D598="","",D598-SUMPRODUCT(($B$1461:$B$1491=$J598)*1,D$1461:D$1491))</f>
        <v>-0.53302145031606152</v>
      </c>
      <c r="M598" s="2" cm="1">
        <f t="array" ref="M598">IF(E598="","",E598-SUMPRODUCT(($B$1461:$B$1491=$J598)*1,E$1461:E$1491))</f>
        <v>-0.77957407313682481</v>
      </c>
      <c r="N598" s="2" cm="1">
        <f t="array" ref="N598">IF(F598="","",F598-SUMPRODUCT(($B$1461:$B$1491=$J598)*1,F$1461:F$1491))</f>
        <v>-0.79117078008670383</v>
      </c>
      <c r="O598" s="2" cm="1">
        <f t="array" ref="O598">IF(G598="","",G598-SUMPRODUCT(($B$1461:$B$1491=$J598)*1,G$1461:G$1491))</f>
        <v>-0.66330395618031446</v>
      </c>
    </row>
    <row r="599" spans="1:15" x14ac:dyDescent="0.55000000000000004">
      <c r="A599" s="3">
        <v>20</v>
      </c>
      <c r="B599" s="3">
        <v>7</v>
      </c>
      <c r="C599" s="2">
        <f>IF(logVir!C599="","",LN(総労働時間!C599))</f>
        <v>9.4207133335075071</v>
      </c>
      <c r="D599" s="2">
        <f>IF(logVir!D599="","",LN(総労働時間!D599))</f>
        <v>9.2785048861858055</v>
      </c>
      <c r="E599" s="2">
        <f>IF(logVir!E599="","",LN(総労働時間!E599))</f>
        <v>9.0529316862867137</v>
      </c>
      <c r="F599" s="2">
        <f>IF(logVir!F599="","",LN(総労働時間!F599))</f>
        <v>9.1450240935176694</v>
      </c>
      <c r="G599" s="2">
        <f>IF(logVir!G599="","",LN(総労働時間!G599))</f>
        <v>9.2368507511105111</v>
      </c>
      <c r="I599" s="3">
        <v>20</v>
      </c>
      <c r="J599" s="3">
        <v>7</v>
      </c>
      <c r="K599" s="2" cm="1">
        <f t="array" ref="K599">IF(C599="","",C599-SUMPRODUCT(($B$1461:$B$1491=$J599)*1,C$1461:C$1491))</f>
        <v>0.19456170227091363</v>
      </c>
      <c r="L599" s="2" cm="1">
        <f t="array" ref="L599">IF(D599="","",D599-SUMPRODUCT(($B$1461:$B$1491=$J599)*1,D$1461:D$1491))</f>
        <v>8.0979299050628839E-2</v>
      </c>
      <c r="M599" s="2" cm="1">
        <f t="array" ref="M599">IF(E599="","",E599-SUMPRODUCT(($B$1461:$B$1491=$J599)*1,E$1461:E$1491))</f>
        <v>-8.1992673397429883E-2</v>
      </c>
      <c r="N599" s="2" cm="1">
        <f t="array" ref="N599">IF(F599="","",F599-SUMPRODUCT(($B$1461:$B$1491=$J599)*1,F$1461:F$1491))</f>
        <v>7.1390148622430871E-2</v>
      </c>
      <c r="O599" s="2" cm="1">
        <f t="array" ref="O599">IF(G599="","",G599-SUMPRODUCT(($B$1461:$B$1491=$J599)*1,G$1461:G$1491))</f>
        <v>0.13096053598524549</v>
      </c>
    </row>
    <row r="600" spans="1:15" x14ac:dyDescent="0.55000000000000004">
      <c r="A600" s="3">
        <v>20</v>
      </c>
      <c r="B600" s="3">
        <v>8</v>
      </c>
      <c r="C600" s="2">
        <f>IF(logVir!C600="","",LN(総労働時間!C600))</f>
        <v>9.3697744102722531</v>
      </c>
      <c r="D600" s="2">
        <f>IF(logVir!D600="","",LN(総労働時間!D600))</f>
        <v>9.3816275346846538</v>
      </c>
      <c r="E600" s="2">
        <f>IF(logVir!E600="","",LN(総労働時間!E600))</f>
        <v>9.23775534403614</v>
      </c>
      <c r="F600" s="2">
        <f>IF(logVir!F600="","",LN(総労働時間!F600))</f>
        <v>9.2246697452083311</v>
      </c>
      <c r="G600" s="2">
        <f>IF(logVir!G600="","",LN(総労働時間!G600))</f>
        <v>9.3797400402357241</v>
      </c>
      <c r="I600" s="3">
        <v>20</v>
      </c>
      <c r="J600" s="3">
        <v>8</v>
      </c>
      <c r="K600" s="2" cm="1">
        <f t="array" ref="K600">IF(C600="","",C600-SUMPRODUCT(($B$1461:$B$1491=$J600)*1,C$1461:C$1491))</f>
        <v>0.16984056859379493</v>
      </c>
      <c r="L600" s="2" cm="1">
        <f t="array" ref="L600">IF(D600="","",D600-SUMPRODUCT(($B$1461:$B$1491=$J600)*1,D$1461:D$1491))</f>
        <v>9.3729731454244458E-2</v>
      </c>
      <c r="M600" s="2" cm="1">
        <f t="array" ref="M600">IF(E600="","",E600-SUMPRODUCT(($B$1461:$B$1491=$J600)*1,E$1461:E$1491))</f>
        <v>-5.3924014384746144E-2</v>
      </c>
      <c r="N600" s="2" cm="1">
        <f t="array" ref="N600">IF(F600="","",F600-SUMPRODUCT(($B$1461:$B$1491=$J600)*1,F$1461:F$1491))</f>
        <v>-5.2528044340355962E-2</v>
      </c>
      <c r="O600" s="2" cm="1">
        <f t="array" ref="O600">IF(G600="","",G600-SUMPRODUCT(($B$1461:$B$1491=$J600)*1,G$1461:G$1491))</f>
        <v>5.2079391562420696E-2</v>
      </c>
    </row>
    <row r="601" spans="1:15" x14ac:dyDescent="0.55000000000000004">
      <c r="A601" s="3">
        <v>20</v>
      </c>
      <c r="B601" s="3">
        <v>9</v>
      </c>
      <c r="C601" s="2">
        <f>IF(logVir!C601="","",LN(総労働時間!C601))</f>
        <v>10.452729165009799</v>
      </c>
      <c r="D601" s="2">
        <f>IF(logVir!D601="","",LN(総労働時間!D601))</f>
        <v>10.450725884864791</v>
      </c>
      <c r="E601" s="2">
        <f>IF(logVir!E601="","",LN(総労働時間!E601))</f>
        <v>10.476160271231313</v>
      </c>
      <c r="F601" s="2">
        <f>IF(logVir!F601="","",LN(総労働時間!F601))</f>
        <v>10.478111816242746</v>
      </c>
      <c r="G601" s="2">
        <f>IF(logVir!G601="","",LN(総労働時間!G601))</f>
        <v>10.568805591791067</v>
      </c>
      <c r="I601" s="3">
        <v>20</v>
      </c>
      <c r="J601" s="3">
        <v>9</v>
      </c>
      <c r="K601" s="2" cm="1">
        <f t="array" ref="K601">IF(C601="","",C601-SUMPRODUCT(($B$1461:$B$1491=$J601)*1,C$1461:C$1491))</f>
        <v>0.4835473778391659</v>
      </c>
      <c r="L601" s="2" cm="1">
        <f t="array" ref="L601">IF(D601="","",D601-SUMPRODUCT(($B$1461:$B$1491=$J601)*1,D$1461:D$1491))</f>
        <v>0.526439485197848</v>
      </c>
      <c r="M601" s="2" cm="1">
        <f t="array" ref="M601">IF(E601="","",E601-SUMPRODUCT(($B$1461:$B$1491=$J601)*1,E$1461:E$1491))</f>
        <v>0.47262947995342053</v>
      </c>
      <c r="N601" s="2" cm="1">
        <f t="array" ref="N601">IF(F601="","",F601-SUMPRODUCT(($B$1461:$B$1491=$J601)*1,F$1461:F$1491))</f>
        <v>0.58074496620614724</v>
      </c>
      <c r="O601" s="2" cm="1">
        <f t="array" ref="O601">IF(G601="","",G601-SUMPRODUCT(($B$1461:$B$1491=$J601)*1,G$1461:G$1491))</f>
        <v>0.62636741265610674</v>
      </c>
    </row>
    <row r="602" spans="1:15" x14ac:dyDescent="0.55000000000000004">
      <c r="A602" s="3">
        <v>20</v>
      </c>
      <c r="B602" s="3">
        <v>10</v>
      </c>
      <c r="C602" s="2">
        <f>IF(logVir!C602="","",LN(総労働時間!C602))</f>
        <v>11.619372459841843</v>
      </c>
      <c r="D602" s="2">
        <f>IF(logVir!D602="","",LN(総労働時間!D602))</f>
        <v>11.554459571174464</v>
      </c>
      <c r="E602" s="2">
        <f>IF(logVir!E602="","",LN(総労働時間!E602))</f>
        <v>11.558736907767885</v>
      </c>
      <c r="F602" s="2">
        <f>IF(logVir!F602="","",LN(総労働時間!F602))</f>
        <v>11.597030425987356</v>
      </c>
      <c r="G602" s="2">
        <f>IF(logVir!G602="","",LN(総労働時間!G602))</f>
        <v>11.699494050683306</v>
      </c>
      <c r="I602" s="3">
        <v>20</v>
      </c>
      <c r="J602" s="3">
        <v>10</v>
      </c>
      <c r="K602" s="2" cm="1">
        <f t="array" ref="K602">IF(C602="","",C602-SUMPRODUCT(($B$1461:$B$1491=$J602)*1,C$1461:C$1491))</f>
        <v>1.1493792308763382</v>
      </c>
      <c r="L602" s="2" cm="1">
        <f t="array" ref="L602">IF(D602="","",D602-SUMPRODUCT(($B$1461:$B$1491=$J602)*1,D$1461:D$1491))</f>
        <v>1.0663602303482804</v>
      </c>
      <c r="M602" s="2" cm="1">
        <f t="array" ref="M602">IF(E602="","",E602-SUMPRODUCT(($B$1461:$B$1491=$J602)*1,E$1461:E$1491))</f>
        <v>1.0309441888395057</v>
      </c>
      <c r="N602" s="2" cm="1">
        <f t="array" ref="N602">IF(F602="","",F602-SUMPRODUCT(($B$1461:$B$1491=$J602)*1,F$1461:F$1491))</f>
        <v>1.1333180186900691</v>
      </c>
      <c r="O602" s="2" cm="1">
        <f t="array" ref="O602">IF(G602="","",G602-SUMPRODUCT(($B$1461:$B$1491=$J602)*1,G$1461:G$1491))</f>
        <v>1.1656799203199757</v>
      </c>
    </row>
    <row r="603" spans="1:15" x14ac:dyDescent="0.55000000000000004">
      <c r="A603" s="3">
        <v>20</v>
      </c>
      <c r="B603" s="3">
        <v>11</v>
      </c>
      <c r="C603" s="2">
        <f>IF(logVir!C603="","",LN(総労働時間!C603))</f>
        <v>11.167120236665667</v>
      </c>
      <c r="D603" s="2">
        <f>IF(logVir!D603="","",LN(総労働時間!D603))</f>
        <v>10.998790716782501</v>
      </c>
      <c r="E603" s="2">
        <f>IF(logVir!E603="","",LN(総労働時間!E603))</f>
        <v>10.852450141689856</v>
      </c>
      <c r="F603" s="2">
        <f>IF(logVir!F603="","",LN(総労働時間!F603))</f>
        <v>10.872192885531494</v>
      </c>
      <c r="G603" s="2">
        <f>IF(logVir!G603="","",LN(総労働時間!G603))</f>
        <v>10.953720496707323</v>
      </c>
      <c r="I603" s="3">
        <v>20</v>
      </c>
      <c r="J603" s="3">
        <v>11</v>
      </c>
      <c r="K603" s="2" cm="1">
        <f t="array" ref="K603">IF(C603="","",C603-SUMPRODUCT(($B$1461:$B$1491=$J603)*1,C$1461:C$1491))</f>
        <v>1.3744262513920003</v>
      </c>
      <c r="L603" s="2" cm="1">
        <f t="array" ref="L603">IF(D603="","",D603-SUMPRODUCT(($B$1461:$B$1491=$J603)*1,D$1461:D$1491))</f>
        <v>1.401035598275044</v>
      </c>
      <c r="M603" s="2" cm="1">
        <f t="array" ref="M603">IF(E603="","",E603-SUMPRODUCT(($B$1461:$B$1491=$J603)*1,E$1461:E$1491))</f>
        <v>1.2664166972827822</v>
      </c>
      <c r="N603" s="2" cm="1">
        <f t="array" ref="N603">IF(F603="","",F603-SUMPRODUCT(($B$1461:$B$1491=$J603)*1,F$1461:F$1491))</f>
        <v>1.320905345797815</v>
      </c>
      <c r="O603" s="2" cm="1">
        <f t="array" ref="O603">IF(G603="","",G603-SUMPRODUCT(($B$1461:$B$1491=$J603)*1,G$1461:G$1491))</f>
        <v>1.3972630949987526</v>
      </c>
    </row>
    <row r="604" spans="1:15" x14ac:dyDescent="0.55000000000000004">
      <c r="A604" s="3">
        <v>20</v>
      </c>
      <c r="B604" s="3">
        <v>12</v>
      </c>
      <c r="C604" s="2">
        <f>IF(logVir!C604="","",LN(総労働時間!C604))</f>
        <v>10.422672468146551</v>
      </c>
      <c r="D604" s="2">
        <f>IF(logVir!D604="","",LN(総労働時間!D604))</f>
        <v>10.401782800142589</v>
      </c>
      <c r="E604" s="2">
        <f>IF(logVir!E604="","",LN(総労働時間!E604))</f>
        <v>10.263711001058045</v>
      </c>
      <c r="F604" s="2">
        <f>IF(logVir!F604="","",LN(総労働時間!F604))</f>
        <v>10.343755567459382</v>
      </c>
      <c r="G604" s="2">
        <f>IF(logVir!G604="","",LN(総労働時間!G604))</f>
        <v>10.495649049121623</v>
      </c>
      <c r="I604" s="3">
        <v>20</v>
      </c>
      <c r="J604" s="3">
        <v>12</v>
      </c>
      <c r="K604" s="2" cm="1">
        <f t="array" ref="K604">IF(C604="","",C604-SUMPRODUCT(($B$1461:$B$1491=$J604)*1,C$1461:C$1491))</f>
        <v>0.82892642759564161</v>
      </c>
      <c r="L604" s="2" cm="1">
        <f t="array" ref="L604">IF(D604="","",D604-SUMPRODUCT(($B$1461:$B$1491=$J604)*1,D$1461:D$1491))</f>
        <v>0.89676395146983268</v>
      </c>
      <c r="M604" s="2" cm="1">
        <f t="array" ref="M604">IF(E604="","",E604-SUMPRODUCT(($B$1461:$B$1491=$J604)*1,E$1461:E$1491))</f>
        <v>0.77722753836171066</v>
      </c>
      <c r="N604" s="2" cm="1">
        <f t="array" ref="N604">IF(F604="","",F604-SUMPRODUCT(($B$1461:$B$1491=$J604)*1,F$1461:F$1491))</f>
        <v>0.91589246134830127</v>
      </c>
      <c r="O604" s="2" cm="1">
        <f t="array" ref="O604">IF(G604="","",G604-SUMPRODUCT(($B$1461:$B$1491=$J604)*1,G$1461:G$1491))</f>
        <v>0.98643366450542302</v>
      </c>
    </row>
    <row r="605" spans="1:15" x14ac:dyDescent="0.55000000000000004">
      <c r="A605" s="3">
        <v>20</v>
      </c>
      <c r="B605" s="3">
        <v>13</v>
      </c>
      <c r="C605" s="2">
        <f>IF(logVir!C605="","",LN(総労働時間!C605))</f>
        <v>10.55381523168931</v>
      </c>
      <c r="D605" s="2">
        <f>IF(logVir!D605="","",LN(総労働時間!D605))</f>
        <v>10.38988577741882</v>
      </c>
      <c r="E605" s="2">
        <f>IF(logVir!E605="","",LN(総労働時間!E605))</f>
        <v>10.237262784161381</v>
      </c>
      <c r="F605" s="2">
        <f>IF(logVir!F605="","",LN(総労働時間!F605))</f>
        <v>10.235608957359529</v>
      </c>
      <c r="G605" s="2">
        <f>IF(logVir!G605="","",LN(総労働時間!G605))</f>
        <v>10.311252006733417</v>
      </c>
      <c r="I605" s="3">
        <v>20</v>
      </c>
      <c r="J605" s="3">
        <v>13</v>
      </c>
      <c r="K605" s="2" cm="1">
        <f t="array" ref="K605">IF(C605="","",C605-SUMPRODUCT(($B$1461:$B$1491=$J605)*1,C$1461:C$1491))</f>
        <v>1.8201727627051749</v>
      </c>
      <c r="L605" s="2" cm="1">
        <f t="array" ref="L605">IF(D605="","",D605-SUMPRODUCT(($B$1461:$B$1491=$J605)*1,D$1461:D$1491))</f>
        <v>2.4546075080901462</v>
      </c>
      <c r="M605" s="2" cm="1">
        <f t="array" ref="M605">IF(E605="","",E605-SUMPRODUCT(($B$1461:$B$1491=$J605)*1,E$1461:E$1491))</f>
        <v>2.2423188997312025</v>
      </c>
      <c r="N605" s="2" cm="1">
        <f t="array" ref="N605">IF(F605="","",F605-SUMPRODUCT(($B$1461:$B$1491=$J605)*1,F$1461:F$1491))</f>
        <v>2.37161819728379</v>
      </c>
      <c r="O605" s="2" cm="1">
        <f t="array" ref="O605">IF(G605="","",G605-SUMPRODUCT(($B$1461:$B$1491=$J605)*1,G$1461:G$1491))</f>
        <v>2.4906050832695596</v>
      </c>
    </row>
    <row r="606" spans="1:15" x14ac:dyDescent="0.55000000000000004">
      <c r="A606" s="3">
        <v>20</v>
      </c>
      <c r="B606" s="3">
        <v>14</v>
      </c>
      <c r="C606" s="2">
        <f>IF(logVir!C606="","",LN(総労働時間!C606))</f>
        <v>10.202931959496707</v>
      </c>
      <c r="D606" s="2">
        <f>IF(logVir!D606="","",LN(総労働時間!D606))</f>
        <v>10.373759579482877</v>
      </c>
      <c r="E606" s="2">
        <f>IF(logVir!E606="","",LN(総労働時間!E606))</f>
        <v>10.306757815558427</v>
      </c>
      <c r="F606" s="2">
        <f>IF(logVir!F606="","",LN(総労働時間!F606))</f>
        <v>10.336964789110677</v>
      </c>
      <c r="G606" s="2">
        <f>IF(logVir!G606="","",LN(総労働時間!G606))</f>
        <v>10.426560121113205</v>
      </c>
      <c r="I606" s="3">
        <v>20</v>
      </c>
      <c r="J606" s="3">
        <v>14</v>
      </c>
      <c r="K606" s="2" cm="1">
        <f t="array" ref="K606">IF(C606="","",C606-SUMPRODUCT(($B$1461:$B$1491=$J606)*1,C$1461:C$1491))</f>
        <v>0.37929055300465997</v>
      </c>
      <c r="L606" s="2" cm="1">
        <f t="array" ref="L606">IF(D606="","",D606-SUMPRODUCT(($B$1461:$B$1491=$J606)*1,D$1461:D$1491))</f>
        <v>0.45908574308875671</v>
      </c>
      <c r="M606" s="2" cm="1">
        <f t="array" ref="M606">IF(E606="","",E606-SUMPRODUCT(($B$1461:$B$1491=$J606)*1,E$1461:E$1491))</f>
        <v>0.35398974367221925</v>
      </c>
      <c r="N606" s="2" cm="1">
        <f t="array" ref="N606">IF(F606="","",F606-SUMPRODUCT(($B$1461:$B$1491=$J606)*1,F$1461:F$1491))</f>
        <v>0.44019280423987972</v>
      </c>
      <c r="O606" s="2" cm="1">
        <f t="array" ref="O606">IF(G606="","",G606-SUMPRODUCT(($B$1461:$B$1491=$J606)*1,G$1461:G$1491))</f>
        <v>0.48867744923067669</v>
      </c>
    </row>
    <row r="607" spans="1:15" x14ac:dyDescent="0.55000000000000004">
      <c r="A607" s="3">
        <v>20</v>
      </c>
      <c r="B607" s="3">
        <v>15</v>
      </c>
      <c r="C607" s="2">
        <f>IF(logVir!C607="","",LN(総労働時間!C607))</f>
        <v>9.6640226804069336</v>
      </c>
      <c r="D607" s="2">
        <f>IF(logVir!D607="","",LN(総労働時間!D607))</f>
        <v>9.3981798235518585</v>
      </c>
      <c r="E607" s="2">
        <f>IF(logVir!E607="","",LN(総労働時間!E607))</f>
        <v>9.297209807720904</v>
      </c>
      <c r="F607" s="2">
        <f>IF(logVir!F607="","",LN(総労働時間!F607))</f>
        <v>9.2640536694290834</v>
      </c>
      <c r="G607" s="2">
        <f>IF(logVir!G607="","",LN(総労働時間!G607))</f>
        <v>9.3662425589096419</v>
      </c>
      <c r="I607" s="3">
        <v>20</v>
      </c>
      <c r="J607" s="3">
        <v>15</v>
      </c>
      <c r="K607" s="2" cm="1">
        <f t="array" ref="K607">IF(C607="","",C607-SUMPRODUCT(($B$1461:$B$1491=$J607)*1,C$1461:C$1491))</f>
        <v>0.41347820798923607</v>
      </c>
      <c r="L607" s="2" cm="1">
        <f t="array" ref="L607">IF(D607="","",D607-SUMPRODUCT(($B$1461:$B$1491=$J607)*1,D$1461:D$1491))</f>
        <v>0.27964660997289847</v>
      </c>
      <c r="M607" s="2" cm="1">
        <f t="array" ref="M607">IF(E607="","",E607-SUMPRODUCT(($B$1461:$B$1491=$J607)*1,E$1461:E$1491))</f>
        <v>0.23899893027027197</v>
      </c>
      <c r="N607" s="2" cm="1">
        <f t="array" ref="N607">IF(F607="","",F607-SUMPRODUCT(($B$1461:$B$1491=$J607)*1,F$1461:F$1491))</f>
        <v>0.31332669433258964</v>
      </c>
      <c r="O607" s="2" cm="1">
        <f t="array" ref="O607">IF(G607="","",G607-SUMPRODUCT(($B$1461:$B$1491=$J607)*1,G$1461:G$1491))</f>
        <v>0.37877782216320277</v>
      </c>
    </row>
    <row r="608" spans="1:15" x14ac:dyDescent="0.55000000000000004">
      <c r="A608" s="3">
        <v>20</v>
      </c>
      <c r="B608" s="3">
        <v>16</v>
      </c>
      <c r="C608" s="2">
        <f>IF(logVir!C608="","",LN(総労働時間!C608))</f>
        <v>10.793490387446075</v>
      </c>
      <c r="D608" s="2">
        <f>IF(logVir!D608="","",LN(総労働時間!D608))</f>
        <v>10.771415188384852</v>
      </c>
      <c r="E608" s="2">
        <f>IF(logVir!E608="","",LN(総労働時間!E608))</f>
        <v>10.655670878134467</v>
      </c>
      <c r="F608" s="2">
        <f>IF(logVir!F608="","",LN(総労働時間!F608))</f>
        <v>10.641994355827102</v>
      </c>
      <c r="G608" s="2">
        <f>IF(logVir!G608="","",LN(総労働時間!G608))</f>
        <v>10.722615683377581</v>
      </c>
      <c r="I608" s="3">
        <v>20</v>
      </c>
      <c r="J608" s="3">
        <v>16</v>
      </c>
      <c r="K608" s="2" cm="1">
        <f t="array" ref="K608">IF(C608="","",C608-SUMPRODUCT(($B$1461:$B$1491=$J608)*1,C$1461:C$1491))</f>
        <v>0.3068128632671776</v>
      </c>
      <c r="L608" s="2" cm="1">
        <f t="array" ref="L608">IF(D608="","",D608-SUMPRODUCT(($B$1461:$B$1491=$J608)*1,D$1461:D$1491))</f>
        <v>0.29844700919801959</v>
      </c>
      <c r="M608" s="2" cm="1">
        <f t="array" ref="M608">IF(E608="","",E608-SUMPRODUCT(($B$1461:$B$1491=$J608)*1,E$1461:E$1491))</f>
        <v>0.18900241849162924</v>
      </c>
      <c r="N608" s="2" cm="1">
        <f t="array" ref="N608">IF(F608="","",F608-SUMPRODUCT(($B$1461:$B$1491=$J608)*1,F$1461:F$1491))</f>
        <v>0.27536014080816607</v>
      </c>
      <c r="O608" s="2" cm="1">
        <f t="array" ref="O608">IF(G608="","",G608-SUMPRODUCT(($B$1461:$B$1491=$J608)*1,G$1461:G$1491))</f>
        <v>0.30176574921544486</v>
      </c>
    </row>
    <row r="609" spans="1:15" x14ac:dyDescent="0.55000000000000004">
      <c r="A609" s="3">
        <v>20</v>
      </c>
      <c r="B609" s="3">
        <v>17</v>
      </c>
      <c r="C609" s="2">
        <f>IF(logVir!C609="","",LN(総労働時間!C609))</f>
        <v>10.093285779296046</v>
      </c>
      <c r="D609" s="2">
        <f>IF(logVir!D609="","",LN(総労働時間!D609))</f>
        <v>9.9262443457188745</v>
      </c>
      <c r="E609" s="2">
        <f>IF(logVir!E609="","",LN(総労働時間!E609))</f>
        <v>10.28212360170204</v>
      </c>
      <c r="F609" s="2">
        <f>IF(logVir!F609="","",LN(総労働時間!F609))</f>
        <v>10.020262642700331</v>
      </c>
      <c r="G609" s="2">
        <f>IF(logVir!G609="","",LN(総労働時間!G609))</f>
        <v>10.109807769224632</v>
      </c>
      <c r="I609" s="3">
        <v>20</v>
      </c>
      <c r="J609" s="3">
        <v>17</v>
      </c>
      <c r="K609" s="2" cm="1">
        <f t="array" ref="K609">IF(C609="","",C609-SUMPRODUCT(($B$1461:$B$1491=$J609)*1,C$1461:C$1491))</f>
        <v>0.15220588713230221</v>
      </c>
      <c r="L609" s="2" cm="1">
        <f t="array" ref="L609">IF(D609="","",D609-SUMPRODUCT(($B$1461:$B$1491=$J609)*1,D$1461:D$1491))</f>
        <v>6.392065535717073E-2</v>
      </c>
      <c r="M609" s="2" cm="1">
        <f t="array" ref="M609">IF(E609="","",E609-SUMPRODUCT(($B$1461:$B$1491=$J609)*1,E$1461:E$1491))</f>
        <v>0.4398630370408867</v>
      </c>
      <c r="N609" s="2" cm="1">
        <f t="array" ref="N609">IF(F609="","",F609-SUMPRODUCT(($B$1461:$B$1491=$J609)*1,F$1461:F$1491))</f>
        <v>0.13017412189783428</v>
      </c>
      <c r="O609" s="2" cm="1">
        <f t="array" ref="O609">IF(G609="","",G609-SUMPRODUCT(($B$1461:$B$1491=$J609)*1,G$1461:G$1491))</f>
        <v>0.15867618041552234</v>
      </c>
    </row>
    <row r="610" spans="1:15" x14ac:dyDescent="0.55000000000000004">
      <c r="A610" s="3">
        <v>20</v>
      </c>
      <c r="B610" s="3">
        <v>18</v>
      </c>
      <c r="C610" s="2">
        <f>IF(logVir!C610="","",LN(総労働時間!C610))</f>
        <v>12.076135896526607</v>
      </c>
      <c r="D610" s="2">
        <f>IF(logVir!D610="","",LN(総労働時間!D610))</f>
        <v>12.0794374509388</v>
      </c>
      <c r="E610" s="2">
        <f>IF(logVir!E610="","",LN(総労働時間!E610))</f>
        <v>11.992231171727333</v>
      </c>
      <c r="F610" s="2">
        <f>IF(logVir!F610="","",LN(総労働時間!F610))</f>
        <v>12.027661674010034</v>
      </c>
      <c r="G610" s="2">
        <f>IF(logVir!G610="","",LN(総労働時間!G610))</f>
        <v>12.017926416049981</v>
      </c>
      <c r="I610" s="3">
        <v>20</v>
      </c>
      <c r="J610" s="3">
        <v>18</v>
      </c>
      <c r="K610" s="2" cm="1">
        <f t="array" ref="K610">IF(C610="","",C610-SUMPRODUCT(($B$1461:$B$1491=$J610)*1,C$1461:C$1491))</f>
        <v>0.14907818389699834</v>
      </c>
      <c r="L610" s="2" cm="1">
        <f t="array" ref="L610">IF(D610="","",D610-SUMPRODUCT(($B$1461:$B$1491=$J610)*1,D$1461:D$1491))</f>
        <v>0.15502270613126257</v>
      </c>
      <c r="M610" s="2" cm="1">
        <f t="array" ref="M610">IF(E610="","",E610-SUMPRODUCT(($B$1461:$B$1491=$J610)*1,E$1461:E$1491))</f>
        <v>0.10143355492765593</v>
      </c>
      <c r="N610" s="2" cm="1">
        <f t="array" ref="N610">IF(F610="","",F610-SUMPRODUCT(($B$1461:$B$1491=$J610)*1,F$1461:F$1491))</f>
        <v>0.16830910933333953</v>
      </c>
      <c r="O610" s="2" cm="1">
        <f t="array" ref="O610">IF(G610="","",G610-SUMPRODUCT(($B$1461:$B$1491=$J610)*1,G$1461:G$1491))</f>
        <v>0.17376651350968508</v>
      </c>
    </row>
    <row r="611" spans="1:15" x14ac:dyDescent="0.55000000000000004">
      <c r="A611" s="3">
        <v>20</v>
      </c>
      <c r="B611" s="3">
        <v>19</v>
      </c>
      <c r="C611" s="2">
        <f>IF(logVir!C611="","",LN(総労働時間!C611))</f>
        <v>11.37034123448649</v>
      </c>
      <c r="D611" s="2">
        <f>IF(logVir!D611="","",LN(総労働時間!D611))</f>
        <v>11.293522027169496</v>
      </c>
      <c r="E611" s="2">
        <f>IF(logVir!E611="","",LN(総労働時間!E611))</f>
        <v>11.266504044662939</v>
      </c>
      <c r="F611" s="2">
        <f>IF(logVir!F611="","",LN(総労働時間!F611))</f>
        <v>11.338746392477676</v>
      </c>
      <c r="G611" s="2">
        <f>IF(logVir!G611="","",LN(総労働時間!G611))</f>
        <v>11.350064106922106</v>
      </c>
      <c r="I611" s="3">
        <v>20</v>
      </c>
      <c r="J611" s="3">
        <v>19</v>
      </c>
      <c r="K611" s="2" cm="1">
        <f t="array" ref="K611">IF(C611="","",C611-SUMPRODUCT(($B$1461:$B$1491=$J611)*1,C$1461:C$1491))</f>
        <v>0.14211915894975746</v>
      </c>
      <c r="L611" s="2" cm="1">
        <f t="array" ref="L611">IF(D611="","",D611-SUMPRODUCT(($B$1461:$B$1491=$J611)*1,D$1461:D$1491))</f>
        <v>6.3480378567602358E-2</v>
      </c>
      <c r="M611" s="2" cm="1">
        <f t="array" ref="M611">IF(E611="","",E611-SUMPRODUCT(($B$1461:$B$1491=$J611)*1,E$1461:E$1491))</f>
        <v>6.4641461315607884E-2</v>
      </c>
      <c r="N611" s="2" cm="1">
        <f t="array" ref="N611">IF(F611="","",F611-SUMPRODUCT(($B$1461:$B$1491=$J611)*1,F$1461:F$1491))</f>
        <v>0.14677197798714303</v>
      </c>
      <c r="O611" s="2" cm="1">
        <f t="array" ref="O611">IF(G611="","",G611-SUMPRODUCT(($B$1461:$B$1491=$J611)*1,G$1461:G$1491))</f>
        <v>0.1227648316896417</v>
      </c>
    </row>
    <row r="612" spans="1:15" x14ac:dyDescent="0.55000000000000004">
      <c r="A612" s="3">
        <v>20</v>
      </c>
      <c r="B612" s="3">
        <v>20</v>
      </c>
      <c r="C612" s="2">
        <f>IF(logVir!C612="","",LN(総労働時間!C612))</f>
        <v>12.206363923325558</v>
      </c>
      <c r="D612" s="2">
        <f>IF(logVir!D612="","",LN(総労働時間!D612))</f>
        <v>12.175495215743329</v>
      </c>
      <c r="E612" s="2">
        <f>IF(logVir!E612="","",LN(総労働時間!E612))</f>
        <v>12.135838637027048</v>
      </c>
      <c r="F612" s="2">
        <f>IF(logVir!F612="","",LN(総労働時間!F612))</f>
        <v>12.109957822074643</v>
      </c>
      <c r="G612" s="2">
        <f>IF(logVir!G612="","",LN(総労働時間!G612))</f>
        <v>12.144275226517669</v>
      </c>
      <c r="I612" s="3">
        <v>20</v>
      </c>
      <c r="J612" s="3">
        <v>20</v>
      </c>
      <c r="K612" s="2" cm="1">
        <f t="array" ref="K612">IF(C612="","",C612-SUMPRODUCT(($B$1461:$B$1491=$J612)*1,C$1461:C$1491))</f>
        <v>0.10365859089194984</v>
      </c>
      <c r="L612" s="2" cm="1">
        <f t="array" ref="L612">IF(D612="","",D612-SUMPRODUCT(($B$1461:$B$1491=$J612)*1,D$1461:D$1491))</f>
        <v>0.11826307104545286</v>
      </c>
      <c r="M612" s="2" cm="1">
        <f t="array" ref="M612">IF(E612="","",E612-SUMPRODUCT(($B$1461:$B$1491=$J612)*1,E$1461:E$1491))</f>
        <v>0.11207345678610459</v>
      </c>
      <c r="N612" s="2" cm="1">
        <f t="array" ref="N612">IF(F612="","",F612-SUMPRODUCT(($B$1461:$B$1491=$J612)*1,F$1461:F$1491))</f>
        <v>0.1613732848745606</v>
      </c>
      <c r="O612" s="2" cm="1">
        <f t="array" ref="O612">IF(G612="","",G612-SUMPRODUCT(($B$1461:$B$1491=$J612)*1,G$1461:G$1491))</f>
        <v>0.13037639391559352</v>
      </c>
    </row>
    <row r="613" spans="1:15" x14ac:dyDescent="0.55000000000000004">
      <c r="A613" s="3">
        <v>20</v>
      </c>
      <c r="B613" s="3">
        <v>21</v>
      </c>
      <c r="C613" s="2">
        <f>IF(logVir!C613="","",LN(総労働時間!C613))</f>
        <v>11.495162504831253</v>
      </c>
      <c r="D613" s="2">
        <f>IF(logVir!D613="","",LN(総労働時間!D613))</f>
        <v>11.558594003407849</v>
      </c>
      <c r="E613" s="2">
        <f>IF(logVir!E613="","",LN(総労働時間!E613))</f>
        <v>11.487689666980419</v>
      </c>
      <c r="F613" s="2">
        <f>IF(logVir!F613="","",LN(総労働時間!F613))</f>
        <v>11.437947748454068</v>
      </c>
      <c r="G613" s="2">
        <f>IF(logVir!G613="","",LN(総労働時間!G613))</f>
        <v>11.260484892647703</v>
      </c>
      <c r="I613" s="3">
        <v>20</v>
      </c>
      <c r="J613" s="3">
        <v>21</v>
      </c>
      <c r="K613" s="2" cm="1">
        <f t="array" ref="K613">IF(C613="","",C613-SUMPRODUCT(($B$1461:$B$1491=$J613)*1,C$1461:C$1491))</f>
        <v>-6.5891264255597548E-2</v>
      </c>
      <c r="L613" s="2" cm="1">
        <f t="array" ref="L613">IF(D613="","",D613-SUMPRODUCT(($B$1461:$B$1491=$J613)*1,D$1461:D$1491))</f>
        <v>-1.3599216758052535E-2</v>
      </c>
      <c r="M613" s="2" cm="1">
        <f t="array" ref="M613">IF(E613="","",E613-SUMPRODUCT(($B$1461:$B$1491=$J613)*1,E$1461:E$1491))</f>
        <v>-5.8904446524712384E-2</v>
      </c>
      <c r="N613" s="2" cm="1">
        <f t="array" ref="N613">IF(F613="","",F613-SUMPRODUCT(($B$1461:$B$1491=$J613)*1,F$1461:F$1491))</f>
        <v>-5.376452202496651E-2</v>
      </c>
      <c r="O613" s="2" cm="1">
        <f t="array" ref="O613">IF(G613="","",G613-SUMPRODUCT(($B$1461:$B$1491=$J613)*1,G$1461:G$1491))</f>
        <v>-0.28488422679799186</v>
      </c>
    </row>
    <row r="614" spans="1:15" x14ac:dyDescent="0.55000000000000004">
      <c r="A614" s="3">
        <v>20</v>
      </c>
      <c r="B614" s="3">
        <v>22</v>
      </c>
      <c r="C614" s="2">
        <f>IF(logVir!C614="","",LN(総労働時間!C614))</f>
        <v>12.283919872984537</v>
      </c>
      <c r="D614" s="2">
        <f>IF(logVir!D614="","",LN(総労働時間!D614))</f>
        <v>11.925674856572725</v>
      </c>
      <c r="E614" s="2">
        <f>IF(logVir!E614="","",LN(総労働時間!E614))</f>
        <v>11.971074196187992</v>
      </c>
      <c r="F614" s="2">
        <f>IF(logVir!F614="","",LN(総労働時間!F614))</f>
        <v>11.785810975732499</v>
      </c>
      <c r="G614" s="2">
        <f>IF(logVir!G614="","",LN(総労働時間!G614))</f>
        <v>11.641859835713825</v>
      </c>
      <c r="I614" s="3">
        <v>20</v>
      </c>
      <c r="J614" s="3">
        <v>22</v>
      </c>
      <c r="K614" s="2" cm="1">
        <f t="array" ref="K614">IF(C614="","",C614-SUMPRODUCT(($B$1461:$B$1491=$J614)*1,C$1461:C$1491))</f>
        <v>0.67423207640377569</v>
      </c>
      <c r="L614" s="2" cm="1">
        <f t="array" ref="L614">IF(D614="","",D614-SUMPRODUCT(($B$1461:$B$1491=$J614)*1,D$1461:D$1491))</f>
        <v>0.35810953568327619</v>
      </c>
      <c r="M614" s="2" cm="1">
        <f t="array" ref="M614">IF(E614="","",E614-SUMPRODUCT(($B$1461:$B$1491=$J614)*1,E$1461:E$1491))</f>
        <v>0.43700291909428302</v>
      </c>
      <c r="N614" s="2" cm="1">
        <f t="array" ref="N614">IF(F614="","",F614-SUMPRODUCT(($B$1461:$B$1491=$J614)*1,F$1461:F$1491))</f>
        <v>0.38548724249654676</v>
      </c>
      <c r="O614" s="2" cm="1">
        <f t="array" ref="O614">IF(G614="","",G614-SUMPRODUCT(($B$1461:$B$1491=$J614)*1,G$1461:G$1491))</f>
        <v>0.26239929043509491</v>
      </c>
    </row>
    <row r="615" spans="1:15" x14ac:dyDescent="0.55000000000000004">
      <c r="A615" s="3">
        <v>20</v>
      </c>
      <c r="B615" s="3">
        <v>23</v>
      </c>
      <c r="C615" s="2">
        <f>IF(logVir!C615="","",LN(総労働時間!C615))</f>
        <v>8.6735005357459194</v>
      </c>
      <c r="D615" s="2">
        <f>IF(logVir!D615="","",LN(総労働時間!D615))</f>
        <v>8.9063147452513434</v>
      </c>
      <c r="E615" s="2">
        <f>IF(logVir!E615="","",LN(総労働時間!E615))</f>
        <v>8.9576847840680038</v>
      </c>
      <c r="F615" s="2">
        <f>IF(logVir!F615="","",LN(総労働時間!F615))</f>
        <v>9.0281693938154888</v>
      </c>
      <c r="G615" s="2">
        <f>IF(logVir!G615="","",LN(総労働時間!G615))</f>
        <v>9.1611072681677719</v>
      </c>
      <c r="I615" s="3">
        <v>20</v>
      </c>
      <c r="J615" s="3">
        <v>23</v>
      </c>
      <c r="K615" s="2" cm="1">
        <f t="array" ref="K615">IF(C615="","",C615-SUMPRODUCT(($B$1461:$B$1491=$J615)*1,C$1461:C$1491))</f>
        <v>-3.752783523824732E-2</v>
      </c>
      <c r="L615" s="2" cm="1">
        <f t="array" ref="L615">IF(D615="","",D615-SUMPRODUCT(($B$1461:$B$1491=$J615)*1,D$1461:D$1491))</f>
        <v>0.25567630831355714</v>
      </c>
      <c r="M615" s="2" cm="1">
        <f t="array" ref="M615">IF(E615="","",E615-SUMPRODUCT(($B$1461:$B$1491=$J615)*1,E$1461:E$1491))</f>
        <v>0.17419763050544823</v>
      </c>
      <c r="N615" s="2" cm="1">
        <f t="array" ref="N615">IF(F615="","",F615-SUMPRODUCT(($B$1461:$B$1491=$J615)*1,F$1461:F$1491))</f>
        <v>0.22233591034590283</v>
      </c>
      <c r="O615" s="2" cm="1">
        <f t="array" ref="O615">IF(G615="","",G615-SUMPRODUCT(($B$1461:$B$1491=$J615)*1,G$1461:G$1491))</f>
        <v>0.23582629910396236</v>
      </c>
    </row>
    <row r="616" spans="1:15" x14ac:dyDescent="0.55000000000000004">
      <c r="A616" s="3">
        <v>20</v>
      </c>
      <c r="B616" s="3">
        <v>24</v>
      </c>
      <c r="C616" s="2">
        <f>IF(logVir!C616="","",LN(総労働時間!C616))</f>
        <v>10.097075422772242</v>
      </c>
      <c r="D616" s="2">
        <f>IF(logVir!D616="","",LN(総労働時間!D616))</f>
        <v>9.9096729703207753</v>
      </c>
      <c r="E616" s="2">
        <f>IF(logVir!E616="","",LN(総労働時間!E616))</f>
        <v>9.9793650657878814</v>
      </c>
      <c r="F616" s="2">
        <f>IF(logVir!F616="","",LN(総労働時間!F616))</f>
        <v>9.9617494100151394</v>
      </c>
      <c r="G616" s="2">
        <f>IF(logVir!G616="","",LN(総労働時間!G616))</f>
        <v>10.122352475564197</v>
      </c>
      <c r="I616" s="3">
        <v>20</v>
      </c>
      <c r="J616" s="3">
        <v>24</v>
      </c>
      <c r="K616" s="2" cm="1">
        <f t="array" ref="K616">IF(C616="","",C616-SUMPRODUCT(($B$1461:$B$1491=$J616)*1,C$1461:C$1491))</f>
        <v>0.35791573804090859</v>
      </c>
      <c r="L616" s="2" cm="1">
        <f t="array" ref="L616">IF(D616="","",D616-SUMPRODUCT(($B$1461:$B$1491=$J616)*1,D$1461:D$1491))</f>
        <v>0.26133012275302114</v>
      </c>
      <c r="M616" s="2" cm="1">
        <f t="array" ref="M616">IF(E616="","",E616-SUMPRODUCT(($B$1461:$B$1491=$J616)*1,E$1461:E$1491))</f>
        <v>0.22712141464144509</v>
      </c>
      <c r="N616" s="2" cm="1">
        <f t="array" ref="N616">IF(F616="","",F616-SUMPRODUCT(($B$1461:$B$1491=$J616)*1,F$1461:F$1491))</f>
        <v>0.22268049568689463</v>
      </c>
      <c r="O616" s="2" cm="1">
        <f t="array" ref="O616">IF(G616="","",G616-SUMPRODUCT(($B$1461:$B$1491=$J616)*1,G$1461:G$1491))</f>
        <v>0.28242399450303601</v>
      </c>
    </row>
    <row r="617" spans="1:15" x14ac:dyDescent="0.55000000000000004">
      <c r="A617" s="3">
        <v>20</v>
      </c>
      <c r="B617" s="3">
        <v>25</v>
      </c>
      <c r="C617" s="2">
        <f>IF(logVir!C617="","",LN(総労働時間!C617))</f>
        <v>10.628601788127444</v>
      </c>
      <c r="D617" s="2">
        <f>IF(logVir!D617="","",LN(総労働時間!D617))</f>
        <v>10.472453699475706</v>
      </c>
      <c r="E617" s="2">
        <f>IF(logVir!E617="","",LN(総労働時間!E617))</f>
        <v>10.526114674455437</v>
      </c>
      <c r="F617" s="2">
        <f>IF(logVir!F617="","",LN(総労働時間!F617))</f>
        <v>10.542674274543895</v>
      </c>
      <c r="G617" s="2">
        <f>IF(logVir!G617="","",LN(総労働時間!G617))</f>
        <v>10.357535307549929</v>
      </c>
      <c r="I617" s="3">
        <v>20</v>
      </c>
      <c r="J617" s="3">
        <v>25</v>
      </c>
      <c r="K617" s="2" cm="1">
        <f t="array" ref="K617">IF(C617="","",C617-SUMPRODUCT(($B$1461:$B$1491=$J617)*1,C$1461:C$1491))</f>
        <v>0.11666184543574332</v>
      </c>
      <c r="L617" s="2" cm="1">
        <f t="array" ref="L617">IF(D617="","",D617-SUMPRODUCT(($B$1461:$B$1491=$J617)*1,D$1461:D$1491))</f>
        <v>5.887058135240153E-2</v>
      </c>
      <c r="M617" s="2" cm="1">
        <f t="array" ref="M617">IF(E617="","",E617-SUMPRODUCT(($B$1461:$B$1491=$J617)*1,E$1461:E$1491))</f>
        <v>9.6704400853464989E-2</v>
      </c>
      <c r="N617" s="2" cm="1">
        <f t="array" ref="N617">IF(F617="","",F617-SUMPRODUCT(($B$1461:$B$1491=$J617)*1,F$1461:F$1491))</f>
        <v>0.10160191836024524</v>
      </c>
      <c r="O617" s="2" cm="1">
        <f t="array" ref="O617">IF(G617="","",G617-SUMPRODUCT(($B$1461:$B$1491=$J617)*1,G$1461:G$1491))</f>
        <v>-2.1803280092832722E-2</v>
      </c>
    </row>
    <row r="618" spans="1:15" x14ac:dyDescent="0.55000000000000004">
      <c r="A618" s="3">
        <v>20</v>
      </c>
      <c r="B618" s="3">
        <v>26</v>
      </c>
      <c r="C618" s="2">
        <f>IF(logVir!C618="","",LN(総労働時間!C618))</f>
        <v>9.7529812272226355</v>
      </c>
      <c r="D618" s="2">
        <f>IF(logVir!D618="","",LN(総労働時間!D618))</f>
        <v>9.5917689006774332</v>
      </c>
      <c r="E618" s="2">
        <f>IF(logVir!E618="","",LN(総労働時間!E618))</f>
        <v>9.7876642867337846</v>
      </c>
      <c r="F618" s="2">
        <f>IF(logVir!F618="","",LN(総労働時間!F618))</f>
        <v>9.7892567946426663</v>
      </c>
      <c r="G618" s="2">
        <f>IF(logVir!G618="","",LN(総労働時間!G618))</f>
        <v>9.713354829311303</v>
      </c>
      <c r="I618" s="3">
        <v>20</v>
      </c>
      <c r="J618" s="3">
        <v>26</v>
      </c>
      <c r="K618" s="2" cm="1">
        <f t="array" ref="K618">IF(C618="","",C618-SUMPRODUCT(($B$1461:$B$1491=$J618)*1,C$1461:C$1491))</f>
        <v>7.1315658694155459E-2</v>
      </c>
      <c r="L618" s="2" cm="1">
        <f t="array" ref="L618">IF(D618="","",D618-SUMPRODUCT(($B$1461:$B$1491=$J618)*1,D$1461:D$1491))</f>
        <v>-9.882414474142287E-2</v>
      </c>
      <c r="M618" s="2" cm="1">
        <f t="array" ref="M618">IF(E618="","",E618-SUMPRODUCT(($B$1461:$B$1491=$J618)*1,E$1461:E$1491))</f>
        <v>-6.0143264943279817E-2</v>
      </c>
      <c r="N618" s="2" cm="1">
        <f t="array" ref="N618">IF(F618="","",F618-SUMPRODUCT(($B$1461:$B$1491=$J618)*1,F$1461:F$1491))</f>
        <v>-7.3094031371402579E-2</v>
      </c>
      <c r="O618" s="2" cm="1">
        <f t="array" ref="O618">IF(G618="","",G618-SUMPRODUCT(($B$1461:$B$1491=$J618)*1,G$1461:G$1491))</f>
        <v>-0.15912817246742783</v>
      </c>
    </row>
    <row r="619" spans="1:15" x14ac:dyDescent="0.55000000000000004">
      <c r="A619" s="3">
        <v>20</v>
      </c>
      <c r="B619" s="3">
        <v>27</v>
      </c>
      <c r="C619" s="2">
        <f>IF(logVir!C619="","",LN(総労働時間!C619))</f>
        <v>11.58602270664851</v>
      </c>
      <c r="D619" s="2">
        <f>IF(logVir!D619="","",LN(総労働時間!D619))</f>
        <v>11.680538987674757</v>
      </c>
      <c r="E619" s="2">
        <f>IF(logVir!E619="","",LN(総労働時間!E619))</f>
        <v>11.809942207058162</v>
      </c>
      <c r="F619" s="2">
        <f>IF(logVir!F619="","",LN(総労働時間!F619))</f>
        <v>11.771478538550577</v>
      </c>
      <c r="G619" s="2">
        <f>IF(logVir!G619="","",LN(総労働時間!G619))</f>
        <v>11.844440150200326</v>
      </c>
      <c r="I619" s="3">
        <v>20</v>
      </c>
      <c r="J619" s="3">
        <v>27</v>
      </c>
      <c r="K619" s="2" cm="1">
        <f t="array" ref="K619">IF(C619="","",C619-SUMPRODUCT(($B$1461:$B$1491=$J619)*1,C$1461:C$1491))</f>
        <v>3.5722166394894117E-2</v>
      </c>
      <c r="L619" s="2" cm="1">
        <f t="array" ref="L619">IF(D619="","",D619-SUMPRODUCT(($B$1461:$B$1491=$J619)*1,D$1461:D$1491))</f>
        <v>-4.3918246000972161E-2</v>
      </c>
      <c r="M619" s="2" cm="1">
        <f t="array" ref="M619">IF(E619="","",E619-SUMPRODUCT(($B$1461:$B$1491=$J619)*1,E$1461:E$1491))</f>
        <v>3.449972142479929E-2</v>
      </c>
      <c r="N619" s="2" cm="1">
        <f t="array" ref="N619">IF(F619="","",F619-SUMPRODUCT(($B$1461:$B$1491=$J619)*1,F$1461:F$1491))</f>
        <v>4.2189243454451741E-2</v>
      </c>
      <c r="O619" s="2" cm="1">
        <f t="array" ref="O619">IF(G619="","",G619-SUMPRODUCT(($B$1461:$B$1491=$J619)*1,G$1461:G$1491))</f>
        <v>-2.6124650440273456E-3</v>
      </c>
    </row>
    <row r="620" spans="1:15" x14ac:dyDescent="0.55000000000000004">
      <c r="A620" s="3">
        <v>20</v>
      </c>
      <c r="B620" s="3">
        <v>28</v>
      </c>
      <c r="C620" s="2">
        <f>IF(logVir!C620="","",LN(総労働時間!C620))</f>
        <v>11.118401184658925</v>
      </c>
      <c r="D620" s="2">
        <f>IF(logVir!D620="","",LN(総労働時間!D620))</f>
        <v>11.123508296348525</v>
      </c>
      <c r="E620" s="2">
        <f>IF(logVir!E620="","",LN(総労働時間!E620))</f>
        <v>11.228784849242233</v>
      </c>
      <c r="F620" s="2">
        <f>IF(logVir!F620="","",LN(総労働時間!F620))</f>
        <v>11.185619246682576</v>
      </c>
      <c r="G620" s="2">
        <f>IF(logVir!G620="","",LN(総労働時間!G620))</f>
        <v>11.193917620446131</v>
      </c>
      <c r="I620" s="3">
        <v>20</v>
      </c>
      <c r="J620" s="3">
        <v>28</v>
      </c>
      <c r="K620" s="2" cm="1">
        <f t="array" ref="K620">IF(C620="","",C620-SUMPRODUCT(($B$1461:$B$1491=$J620)*1,C$1461:C$1491))</f>
        <v>-3.7936363062238243E-2</v>
      </c>
      <c r="L620" s="2" cm="1">
        <f t="array" ref="L620">IF(D620="","",D620-SUMPRODUCT(($B$1461:$B$1491=$J620)*1,D$1461:D$1491))</f>
        <v>-2.9693019666609644E-2</v>
      </c>
      <c r="M620" s="2" cm="1">
        <f t="array" ref="M620">IF(E620="","",E620-SUMPRODUCT(($B$1461:$B$1491=$J620)*1,E$1461:E$1491))</f>
        <v>3.8554211841500319E-2</v>
      </c>
      <c r="N620" s="2" cm="1">
        <f t="array" ref="N620">IF(F620="","",F620-SUMPRODUCT(($B$1461:$B$1491=$J620)*1,F$1461:F$1491))</f>
        <v>5.6969462091185363E-3</v>
      </c>
      <c r="O620" s="2" cm="1">
        <f t="array" ref="O620">IF(G620="","",G620-SUMPRODUCT(($B$1461:$B$1491=$J620)*1,G$1461:G$1491))</f>
        <v>2.3262464543218897E-3</v>
      </c>
    </row>
    <row r="621" spans="1:15" x14ac:dyDescent="0.55000000000000004">
      <c r="A621" s="3">
        <v>20</v>
      </c>
      <c r="B621" s="3">
        <v>29</v>
      </c>
      <c r="C621" s="2">
        <f>IF(logVir!C621="","",LN(総労働時間!C621))</f>
        <v>11.239392375745455</v>
      </c>
      <c r="D621" s="2">
        <f>IF(logVir!D621="","",LN(総労働時間!D621))</f>
        <v>11.280928953043782</v>
      </c>
      <c r="E621" s="2">
        <f>IF(logVir!E621="","",LN(総労働時間!E621))</f>
        <v>11.199507160880318</v>
      </c>
      <c r="F621" s="2">
        <f>IF(logVir!F621="","",LN(総労働時間!F621))</f>
        <v>11.18160866161384</v>
      </c>
      <c r="G621" s="2">
        <f>IF(logVir!G621="","",LN(総労働時間!G621))</f>
        <v>11.36428343179135</v>
      </c>
      <c r="I621" s="3">
        <v>20</v>
      </c>
      <c r="J621" s="3">
        <v>29</v>
      </c>
      <c r="K621" s="2" cm="1">
        <f t="array" ref="K621">IF(C621="","",C621-SUMPRODUCT(($B$1461:$B$1491=$J621)*1,C$1461:C$1491))</f>
        <v>0.11096870999526054</v>
      </c>
      <c r="L621" s="2" cm="1">
        <f t="array" ref="L621">IF(D621="","",D621-SUMPRODUCT(($B$1461:$B$1491=$J621)*1,D$1461:D$1491))</f>
        <v>0.14161368850452405</v>
      </c>
      <c r="M621" s="2" cm="1">
        <f t="array" ref="M621">IF(E621="","",E621-SUMPRODUCT(($B$1461:$B$1491=$J621)*1,E$1461:E$1491))</f>
        <v>4.9517508765239526E-2</v>
      </c>
      <c r="N621" s="2" cm="1">
        <f t="array" ref="N621">IF(F621="","",F621-SUMPRODUCT(($B$1461:$B$1491=$J621)*1,F$1461:F$1491))</f>
        <v>5.5226429262509313E-2</v>
      </c>
      <c r="O621" s="2" cm="1">
        <f t="array" ref="O621">IF(G621="","",G621-SUMPRODUCT(($B$1461:$B$1491=$J621)*1,G$1461:G$1491))</f>
        <v>0.14463730458543544</v>
      </c>
    </row>
    <row r="622" spans="1:15" x14ac:dyDescent="0.55000000000000004">
      <c r="A622" s="3">
        <v>20</v>
      </c>
      <c r="B622" s="3">
        <v>30</v>
      </c>
      <c r="C622" s="2">
        <f>IF(logVir!C622="","",LN(総労働時間!C622))</f>
        <v>12.207900691059445</v>
      </c>
      <c r="D622" s="2">
        <f>IF(logVir!D622="","",LN(総労働時間!D622))</f>
        <v>12.40765552408614</v>
      </c>
      <c r="E622" s="2">
        <f>IF(logVir!E622="","",LN(総労働時間!E622))</f>
        <v>12.401985664475818</v>
      </c>
      <c r="F622" s="2">
        <f>IF(logVir!F622="","",LN(総労働時間!F622))</f>
        <v>12.430234150836297</v>
      </c>
      <c r="G622" s="2">
        <f>IF(logVir!G622="","",LN(総労働時間!G622))</f>
        <v>12.551553229816054</v>
      </c>
      <c r="I622" s="3">
        <v>20</v>
      </c>
      <c r="J622" s="3">
        <v>30</v>
      </c>
      <c r="K622" s="2" cm="1">
        <f t="array" ref="K622">IF(C622="","",C622-SUMPRODUCT(($B$1461:$B$1491=$J622)*1,C$1461:C$1491))</f>
        <v>9.436354209909581E-2</v>
      </c>
      <c r="L622" s="2" cm="1">
        <f t="array" ref="L622">IF(D622="","",D622-SUMPRODUCT(($B$1461:$B$1491=$J622)*1,D$1461:D$1491))</f>
        <v>0.14922084595712803</v>
      </c>
      <c r="M622" s="2" cm="1">
        <f t="array" ref="M622">IF(E622="","",E622-SUMPRODUCT(($B$1461:$B$1491=$J622)*1,E$1461:E$1491))</f>
        <v>8.4214163848882251E-2</v>
      </c>
      <c r="N622" s="2" cm="1">
        <f t="array" ref="N622">IF(F622="","",F622-SUMPRODUCT(($B$1461:$B$1491=$J622)*1,F$1461:F$1491))</f>
        <v>0.14353639547339903</v>
      </c>
      <c r="O622" s="2" cm="1">
        <f t="array" ref="O622">IF(G622="","",G622-SUMPRODUCT(($B$1461:$B$1491=$J622)*1,G$1461:G$1491))</f>
        <v>0.14722496723662637</v>
      </c>
    </row>
    <row r="623" spans="1:15" x14ac:dyDescent="0.55000000000000004">
      <c r="A623" s="3">
        <v>20</v>
      </c>
      <c r="B623" s="3">
        <v>31</v>
      </c>
      <c r="C623" s="2">
        <f>IF(logVir!C623="","",LN(総労働時間!C623))</f>
        <v>11.945209148880162</v>
      </c>
      <c r="D623" s="2">
        <f>IF(logVir!D623="","",LN(総労働時間!D623))</f>
        <v>11.836791608587253</v>
      </c>
      <c r="E623" s="2">
        <f>IF(logVir!E623="","",LN(総労働時間!E623))</f>
        <v>11.719542022505349</v>
      </c>
      <c r="F623" s="2">
        <f>IF(logVir!F623="","",LN(総労働時間!F623))</f>
        <v>11.655910263231231</v>
      </c>
      <c r="G623" s="2">
        <f>IF(logVir!G623="","",LN(総労働時間!G623))</f>
        <v>11.805100091409189</v>
      </c>
      <c r="I623" s="3">
        <v>20</v>
      </c>
      <c r="J623" s="3">
        <v>31</v>
      </c>
      <c r="K623" s="2" cm="1">
        <f t="array" ref="K623">IF(C623="","",C623-SUMPRODUCT(($B$1461:$B$1491=$J623)*1,C$1461:C$1491))</f>
        <v>0.16195034837916289</v>
      </c>
      <c r="L623" s="2" cm="1">
        <f t="array" ref="L623">IF(D623="","",D623-SUMPRODUCT(($B$1461:$B$1491=$J623)*1,D$1461:D$1491))</f>
        <v>0.14764608717967853</v>
      </c>
      <c r="M623" s="2" cm="1">
        <f t="array" ref="M623">IF(E623="","",E623-SUMPRODUCT(($B$1461:$B$1491=$J623)*1,E$1461:E$1491))</f>
        <v>6.1088037499313685E-2</v>
      </c>
      <c r="N623" s="2" cm="1">
        <f t="array" ref="N623">IF(F623="","",F623-SUMPRODUCT(($B$1461:$B$1491=$J623)*1,F$1461:F$1491))</f>
        <v>7.4230943057422394E-2</v>
      </c>
      <c r="O623" s="2" cm="1">
        <f t="array" ref="O623">IF(G623="","",G623-SUMPRODUCT(($B$1461:$B$1491=$J623)*1,G$1461:G$1491))</f>
        <v>0.20236671216854596</v>
      </c>
    </row>
    <row r="624" spans="1:15" x14ac:dyDescent="0.55000000000000004">
      <c r="A624" s="3">
        <v>21</v>
      </c>
      <c r="B624" s="3">
        <v>1</v>
      </c>
      <c r="C624" s="2">
        <f>IF(logVir!C624="","",LN(総労働時間!C624))</f>
        <v>11.023413663041712</v>
      </c>
      <c r="D624" s="2">
        <f>IF(logVir!D624="","",LN(総労働時間!D624))</f>
        <v>11.002138965965212</v>
      </c>
      <c r="E624" s="2">
        <f>IF(logVir!E624="","",LN(総労働時間!E624))</f>
        <v>10.895147207240276</v>
      </c>
      <c r="F624" s="2">
        <f>IF(logVir!F624="","",LN(総労働時間!F624))</f>
        <v>10.797041304065615</v>
      </c>
      <c r="G624" s="2">
        <f>IF(logVir!G624="","",LN(総労働時間!G624))</f>
        <v>10.72600316578011</v>
      </c>
      <c r="I624" s="3">
        <v>21</v>
      </c>
      <c r="J624" s="3">
        <v>1</v>
      </c>
      <c r="K624" s="2" cm="1">
        <f t="array" ref="K624">IF(C624="","",C624-SUMPRODUCT(($B$1461:$B$1491=$J624)*1,C$1461:C$1491))</f>
        <v>-0.3460974351066497</v>
      </c>
      <c r="L624" s="2" cm="1">
        <f t="array" ref="L624">IF(D624="","",D624-SUMPRODUCT(($B$1461:$B$1491=$J624)*1,D$1461:D$1491))</f>
        <v>-0.24555797044294181</v>
      </c>
      <c r="M624" s="2" cm="1">
        <f t="array" ref="M624">IF(E624="","",E624-SUMPRODUCT(($B$1461:$B$1491=$J624)*1,E$1461:E$1491))</f>
        <v>-0.28083782540355884</v>
      </c>
      <c r="N624" s="2" cm="1">
        <f t="array" ref="N624">IF(F624="","",F624-SUMPRODUCT(($B$1461:$B$1491=$J624)*1,F$1461:F$1491))</f>
        <v>-0.31477227460445256</v>
      </c>
      <c r="O624" s="2" cm="1">
        <f t="array" ref="O624">IF(G624="","",G624-SUMPRODUCT(($B$1461:$B$1491=$J624)*1,G$1461:G$1491))</f>
        <v>-0.30834997842445944</v>
      </c>
    </row>
    <row r="625" spans="1:15" x14ac:dyDescent="0.55000000000000004">
      <c r="A625" s="3">
        <v>21</v>
      </c>
      <c r="B625" s="3">
        <v>2</v>
      </c>
      <c r="C625" s="2">
        <f>IF(logVir!C625="","",LN(総労働時間!C625))</f>
        <v>8.2196381180866549</v>
      </c>
      <c r="D625" s="2">
        <f>IF(logVir!D625="","",LN(総労働時間!D625))</f>
        <v>8.1198078776887126</v>
      </c>
      <c r="E625" s="2">
        <f>IF(logVir!E625="","",LN(総労働時間!E625))</f>
        <v>7.6465041458835659</v>
      </c>
      <c r="F625" s="2">
        <f>IF(logVir!F625="","",LN(総労働時間!F625))</f>
        <v>7.5542128294866968</v>
      </c>
      <c r="G625" s="2">
        <f>IF(logVir!G625="","",LN(総労働時間!G625))</f>
        <v>7.4694460507915093</v>
      </c>
      <c r="I625" s="3">
        <v>21</v>
      </c>
      <c r="J625" s="3">
        <v>2</v>
      </c>
      <c r="K625" s="2" cm="1">
        <f t="array" ref="K625">IF(C625="","",C625-SUMPRODUCT(($B$1461:$B$1491=$J625)*1,C$1461:C$1491))</f>
        <v>0.99157698426513186</v>
      </c>
      <c r="L625" s="2" cm="1">
        <f t="array" ref="L625">IF(D625="","",D625-SUMPRODUCT(($B$1461:$B$1491=$J625)*1,D$1461:D$1491))</f>
        <v>0.78587490468855137</v>
      </c>
      <c r="M625" s="2" cm="1">
        <f t="array" ref="M625">IF(E625="","",E625-SUMPRODUCT(($B$1461:$B$1491=$J625)*1,E$1461:E$1491))</f>
        <v>0.63721197606840274</v>
      </c>
      <c r="N625" s="2" cm="1">
        <f t="array" ref="N625">IF(F625="","",F625-SUMPRODUCT(($B$1461:$B$1491=$J625)*1,F$1461:F$1491))</f>
        <v>0.56802061549205174</v>
      </c>
      <c r="O625" s="2" cm="1">
        <f t="array" ref="O625">IF(G625="","",G625-SUMPRODUCT(($B$1461:$B$1491=$J625)*1,G$1461:G$1491))</f>
        <v>0.4778227438627507</v>
      </c>
    </row>
    <row r="626" spans="1:15" x14ac:dyDescent="0.55000000000000004">
      <c r="A626" s="3">
        <v>21</v>
      </c>
      <c r="B626" s="3">
        <v>3</v>
      </c>
      <c r="C626" s="2">
        <f>IF(logVir!C626="","",LN(総労働時間!C626))</f>
        <v>10.687068020905972</v>
      </c>
      <c r="D626" s="2">
        <f>IF(logVir!D626="","",LN(総労働時間!D626))</f>
        <v>10.69333300936395</v>
      </c>
      <c r="E626" s="2">
        <f>IF(logVir!E626="","",LN(総労働時間!E626))</f>
        <v>10.782434902099288</v>
      </c>
      <c r="F626" s="2">
        <f>IF(logVir!F626="","",LN(総労働時間!F626))</f>
        <v>10.721694276455041</v>
      </c>
      <c r="G626" s="2">
        <f>IF(logVir!G626="","",LN(総労働時間!G626))</f>
        <v>10.786010100280579</v>
      </c>
      <c r="I626" s="3">
        <v>21</v>
      </c>
      <c r="J626" s="3">
        <v>3</v>
      </c>
      <c r="K626" s="2" cm="1">
        <f t="array" ref="K626">IF(C626="","",C626-SUMPRODUCT(($B$1461:$B$1491=$J626)*1,C$1461:C$1491))</f>
        <v>-9.8614180929834205E-2</v>
      </c>
      <c r="L626" s="2" cm="1">
        <f t="array" ref="L626">IF(D626="","",D626-SUMPRODUCT(($B$1461:$B$1491=$J626)*1,D$1461:D$1491))</f>
        <v>-6.7357648061284081E-2</v>
      </c>
      <c r="M626" s="2" cm="1">
        <f t="array" ref="M626">IF(E626="","",E626-SUMPRODUCT(($B$1461:$B$1491=$J626)*1,E$1461:E$1491))</f>
        <v>1.1634587319855783E-2</v>
      </c>
      <c r="N626" s="2" cm="1">
        <f t="array" ref="N626">IF(F626="","",F626-SUMPRODUCT(($B$1461:$B$1491=$J626)*1,F$1461:F$1491))</f>
        <v>3.046554679075264E-2</v>
      </c>
      <c r="O626" s="2" cm="1">
        <f t="array" ref="O626">IF(G626="","",G626-SUMPRODUCT(($B$1461:$B$1491=$J626)*1,G$1461:G$1491))</f>
        <v>6.5636888768217716E-2</v>
      </c>
    </row>
    <row r="627" spans="1:15" x14ac:dyDescent="0.55000000000000004">
      <c r="A627" s="3">
        <v>21</v>
      </c>
      <c r="B627" s="3">
        <v>4</v>
      </c>
      <c r="C627" s="2">
        <f>IF(logVir!C627="","",LN(総労働時間!C627))</f>
        <v>10.515691408308207</v>
      </c>
      <c r="D627" s="2">
        <f>IF(logVir!D627="","",LN(総労働時間!D627))</f>
        <v>10.234057807386799</v>
      </c>
      <c r="E627" s="2">
        <f>IF(logVir!E627="","",LN(総労働時間!E627))</f>
        <v>10.104715745385011</v>
      </c>
      <c r="F627" s="2">
        <f>IF(logVir!F627="","",LN(総労働時間!F627))</f>
        <v>9.9553455763297869</v>
      </c>
      <c r="G627" s="2">
        <f>IF(logVir!G627="","",LN(総労働時間!G627))</f>
        <v>10.048395813523232</v>
      </c>
      <c r="I627" s="3">
        <v>21</v>
      </c>
      <c r="J627" s="3">
        <v>4</v>
      </c>
      <c r="K627" s="2" cm="1">
        <f t="array" ref="K627">IF(C627="","",C627-SUMPRODUCT(($B$1461:$B$1491=$J627)*1,C$1461:C$1491))</f>
        <v>0.94181695669824705</v>
      </c>
      <c r="L627" s="2" cm="1">
        <f t="array" ref="L627">IF(D627="","",D627-SUMPRODUCT(($B$1461:$B$1491=$J627)*1,D$1461:D$1491))</f>
        <v>0.83173446262556361</v>
      </c>
      <c r="M627" s="2" cm="1">
        <f t="array" ref="M627">IF(E627="","",E627-SUMPRODUCT(($B$1461:$B$1491=$J627)*1,E$1461:E$1491))</f>
        <v>0.77108917682017619</v>
      </c>
      <c r="N627" s="2" cm="1">
        <f t="array" ref="N627">IF(F627="","",F627-SUMPRODUCT(($B$1461:$B$1491=$J627)*1,F$1461:F$1491))</f>
        <v>0.7701603165839721</v>
      </c>
      <c r="O627" s="2" cm="1">
        <f t="array" ref="O627">IF(G627="","",G627-SUMPRODUCT(($B$1461:$B$1491=$J627)*1,G$1461:G$1491))</f>
        <v>0.82152967541636457</v>
      </c>
    </row>
    <row r="628" spans="1:15" x14ac:dyDescent="0.55000000000000004">
      <c r="A628" s="3">
        <v>21</v>
      </c>
      <c r="B628" s="3">
        <v>5</v>
      </c>
      <c r="C628" s="2">
        <f>IF(logVir!C628="","",LN(総労働時間!C628))</f>
        <v>9.6553942102318686</v>
      </c>
      <c r="D628" s="2">
        <f>IF(logVir!D628="","",LN(総労働時間!D628))</f>
        <v>9.7450474750181684</v>
      </c>
      <c r="E628" s="2">
        <f>IF(logVir!E628="","",LN(総労働時間!E628))</f>
        <v>9.6523516179364233</v>
      </c>
      <c r="F628" s="2">
        <f>IF(logVir!F628="","",LN(総労働時間!F628))</f>
        <v>9.5679102273734937</v>
      </c>
      <c r="G628" s="2">
        <f>IF(logVir!G628="","",LN(総労働時間!G628))</f>
        <v>9.6719240079200777</v>
      </c>
      <c r="I628" s="3">
        <v>21</v>
      </c>
      <c r="J628" s="3">
        <v>5</v>
      </c>
      <c r="K628" s="2" cm="1">
        <f t="array" ref="K628">IF(C628="","",C628-SUMPRODUCT(($B$1461:$B$1491=$J628)*1,C$1461:C$1491))</f>
        <v>0.83389538119976336</v>
      </c>
      <c r="L628" s="2" cm="1">
        <f t="array" ref="L628">IF(D628="","",D628-SUMPRODUCT(($B$1461:$B$1491=$J628)*1,D$1461:D$1491))</f>
        <v>0.97681295846478022</v>
      </c>
      <c r="M628" s="2" cm="1">
        <f t="array" ref="M628">IF(E628="","",E628-SUMPRODUCT(($B$1461:$B$1491=$J628)*1,E$1461:E$1491))</f>
        <v>0.85052557533402506</v>
      </c>
      <c r="N628" s="2" cm="1">
        <f t="array" ref="N628">IF(F628="","",F628-SUMPRODUCT(($B$1461:$B$1491=$J628)*1,F$1461:F$1491))</f>
        <v>0.83561023177071014</v>
      </c>
      <c r="O628" s="2" cm="1">
        <f t="array" ref="O628">IF(G628="","",G628-SUMPRODUCT(($B$1461:$B$1491=$J628)*1,G$1461:G$1491))</f>
        <v>0.89170441399105727</v>
      </c>
    </row>
    <row r="629" spans="1:15" x14ac:dyDescent="0.55000000000000004">
      <c r="A629" s="3">
        <v>21</v>
      </c>
      <c r="B629" s="3">
        <v>6</v>
      </c>
      <c r="C629" s="2">
        <f>IF(logVir!C629="","",LN(総労働時間!C629))</f>
        <v>9.5239224283282535</v>
      </c>
      <c r="D629" s="2">
        <f>IF(logVir!D629="","",LN(総労働時間!D629))</f>
        <v>9.5959079963620475</v>
      </c>
      <c r="E629" s="2">
        <f>IF(logVir!E629="","",LN(総労働時間!E629))</f>
        <v>9.4827272520786128</v>
      </c>
      <c r="F629" s="2">
        <f>IF(logVir!F629="","",LN(総労働時間!F629))</f>
        <v>9.4714332689858054</v>
      </c>
      <c r="G629" s="2">
        <f>IF(logVir!G629="","",LN(総労働時間!G629))</f>
        <v>9.5061171744034159</v>
      </c>
      <c r="I629" s="3">
        <v>21</v>
      </c>
      <c r="J629" s="3">
        <v>6</v>
      </c>
      <c r="K629" s="2" cm="1">
        <f t="array" ref="K629">IF(C629="","",C629-SUMPRODUCT(($B$1461:$B$1491=$J629)*1,C$1461:C$1491))</f>
        <v>0.22695221470939408</v>
      </c>
      <c r="L629" s="2" cm="1">
        <f t="array" ref="L629">IF(D629="","",D629-SUMPRODUCT(($B$1461:$B$1491=$J629)*1,D$1461:D$1491))</f>
        <v>0.28805147996729019</v>
      </c>
      <c r="M629" s="2" cm="1">
        <f t="array" ref="M629">IF(E629="","",E629-SUMPRODUCT(($B$1461:$B$1491=$J629)*1,E$1461:E$1491))</f>
        <v>0.15114803281446854</v>
      </c>
      <c r="N629" s="2" cm="1">
        <f t="array" ref="N629">IF(F629="","",F629-SUMPRODUCT(($B$1461:$B$1491=$J629)*1,F$1461:F$1491))</f>
        <v>0.1419986600452372</v>
      </c>
      <c r="O629" s="2" cm="1">
        <f t="array" ref="O629">IF(G629="","",G629-SUMPRODUCT(($B$1461:$B$1491=$J629)*1,G$1461:G$1491))</f>
        <v>0.13862207328784493</v>
      </c>
    </row>
    <row r="630" spans="1:15" x14ac:dyDescent="0.55000000000000004">
      <c r="A630" s="3">
        <v>21</v>
      </c>
      <c r="B630" s="3">
        <v>7</v>
      </c>
      <c r="C630" s="2">
        <f>IF(logVir!C630="","",LN(総労働時間!C630))</f>
        <v>10.732550114898894</v>
      </c>
      <c r="D630" s="2">
        <f>IF(logVir!D630="","",LN(総労働時間!D630))</f>
        <v>10.656292481081911</v>
      </c>
      <c r="E630" s="2">
        <f>IF(logVir!E630="","",LN(総労働時間!E630))</f>
        <v>10.634915366649935</v>
      </c>
      <c r="F630" s="2">
        <f>IF(logVir!F630="","",LN(総労働時間!F630))</f>
        <v>10.553119583347419</v>
      </c>
      <c r="G630" s="2">
        <f>IF(logVir!G630="","",LN(総労働時間!G630))</f>
        <v>10.608780181194883</v>
      </c>
      <c r="I630" s="3">
        <v>21</v>
      </c>
      <c r="J630" s="3">
        <v>7</v>
      </c>
      <c r="K630" s="2" cm="1">
        <f t="array" ref="K630">IF(C630="","",C630-SUMPRODUCT(($B$1461:$B$1491=$J630)*1,C$1461:C$1491))</f>
        <v>1.5063984836623003</v>
      </c>
      <c r="L630" s="2" cm="1">
        <f t="array" ref="L630">IF(D630="","",D630-SUMPRODUCT(($B$1461:$B$1491=$J630)*1,D$1461:D$1491))</f>
        <v>1.4587668939467342</v>
      </c>
      <c r="M630" s="2" cm="1">
        <f t="array" ref="M630">IF(E630="","",E630-SUMPRODUCT(($B$1461:$B$1491=$J630)*1,E$1461:E$1491))</f>
        <v>1.4999910069657911</v>
      </c>
      <c r="N630" s="2" cm="1">
        <f t="array" ref="N630">IF(F630="","",F630-SUMPRODUCT(($B$1461:$B$1491=$J630)*1,F$1461:F$1491))</f>
        <v>1.4794856384521804</v>
      </c>
      <c r="O630" s="2" cm="1">
        <f t="array" ref="O630">IF(G630="","",G630-SUMPRODUCT(($B$1461:$B$1491=$J630)*1,G$1461:G$1491))</f>
        <v>1.5028899660696169</v>
      </c>
    </row>
    <row r="631" spans="1:15" x14ac:dyDescent="0.55000000000000004">
      <c r="A631" s="3">
        <v>21</v>
      </c>
      <c r="B631" s="3">
        <v>8</v>
      </c>
      <c r="C631" s="2">
        <f>IF(logVir!C631="","",LN(総労働時間!C631))</f>
        <v>9.6453477496634346</v>
      </c>
      <c r="D631" s="2">
        <f>IF(logVir!D631="","",LN(総労働時間!D631))</f>
        <v>9.7223906623119891</v>
      </c>
      <c r="E631" s="2">
        <f>IF(logVir!E631="","",LN(総労働時間!E631))</f>
        <v>9.9080263204174237</v>
      </c>
      <c r="F631" s="2">
        <f>IF(logVir!F631="","",LN(総労働時間!F631))</f>
        <v>9.8303903142477349</v>
      </c>
      <c r="G631" s="2">
        <f>IF(logVir!G631="","",LN(総労働時間!G631))</f>
        <v>9.9421732083051619</v>
      </c>
      <c r="I631" s="3">
        <v>21</v>
      </c>
      <c r="J631" s="3">
        <v>8</v>
      </c>
      <c r="K631" s="2" cm="1">
        <f t="array" ref="K631">IF(C631="","",C631-SUMPRODUCT(($B$1461:$B$1491=$J631)*1,C$1461:C$1491))</f>
        <v>0.44541390798497638</v>
      </c>
      <c r="L631" s="2" cm="1">
        <f t="array" ref="L631">IF(D631="","",D631-SUMPRODUCT(($B$1461:$B$1491=$J631)*1,D$1461:D$1491))</f>
        <v>0.43449285908157975</v>
      </c>
      <c r="M631" s="2" cm="1">
        <f t="array" ref="M631">IF(E631="","",E631-SUMPRODUCT(($B$1461:$B$1491=$J631)*1,E$1461:E$1491))</f>
        <v>0.6163469619965376</v>
      </c>
      <c r="N631" s="2" cm="1">
        <f t="array" ref="N631">IF(F631="","",F631-SUMPRODUCT(($B$1461:$B$1491=$J631)*1,F$1461:F$1491))</f>
        <v>0.55319252469904789</v>
      </c>
      <c r="O631" s="2" cm="1">
        <f t="array" ref="O631">IF(G631="","",G631-SUMPRODUCT(($B$1461:$B$1491=$J631)*1,G$1461:G$1491))</f>
        <v>0.61451255963185858</v>
      </c>
    </row>
    <row r="632" spans="1:15" x14ac:dyDescent="0.55000000000000004">
      <c r="A632" s="3">
        <v>21</v>
      </c>
      <c r="B632" s="3">
        <v>9</v>
      </c>
      <c r="C632" s="2">
        <f>IF(logVir!C632="","",LN(総労働時間!C632))</f>
        <v>10.847593839003455</v>
      </c>
      <c r="D632" s="2">
        <f>IF(logVir!D632="","",LN(総労働時間!D632))</f>
        <v>10.776630312188802</v>
      </c>
      <c r="E632" s="2">
        <f>IF(logVir!E632="","",LN(総労働時間!E632))</f>
        <v>10.876075042534421</v>
      </c>
      <c r="F632" s="2">
        <f>IF(logVir!F632="","",LN(総労働時間!F632))</f>
        <v>10.777670848073813</v>
      </c>
      <c r="G632" s="2">
        <f>IF(logVir!G632="","",LN(総労働時間!G632))</f>
        <v>10.858160785617164</v>
      </c>
      <c r="I632" s="3">
        <v>21</v>
      </c>
      <c r="J632" s="3">
        <v>9</v>
      </c>
      <c r="K632" s="2" cm="1">
        <f t="array" ref="K632">IF(C632="","",C632-SUMPRODUCT(($B$1461:$B$1491=$J632)*1,C$1461:C$1491))</f>
        <v>0.87841205183282156</v>
      </c>
      <c r="L632" s="2" cm="1">
        <f t="array" ref="L632">IF(D632="","",D632-SUMPRODUCT(($B$1461:$B$1491=$J632)*1,D$1461:D$1491))</f>
        <v>0.85234391252185837</v>
      </c>
      <c r="M632" s="2" cm="1">
        <f t="array" ref="M632">IF(E632="","",E632-SUMPRODUCT(($B$1461:$B$1491=$J632)*1,E$1461:E$1491))</f>
        <v>0.87254425125652801</v>
      </c>
      <c r="N632" s="2" cm="1">
        <f t="array" ref="N632">IF(F632="","",F632-SUMPRODUCT(($B$1461:$B$1491=$J632)*1,F$1461:F$1491))</f>
        <v>0.88030399803721338</v>
      </c>
      <c r="O632" s="2" cm="1">
        <f t="array" ref="O632">IF(G632="","",G632-SUMPRODUCT(($B$1461:$B$1491=$J632)*1,G$1461:G$1491))</f>
        <v>0.91572260648220372</v>
      </c>
    </row>
    <row r="633" spans="1:15" x14ac:dyDescent="0.55000000000000004">
      <c r="A633" s="3">
        <v>21</v>
      </c>
      <c r="B633" s="3">
        <v>10</v>
      </c>
      <c r="C633" s="2">
        <f>IF(logVir!C633="","",LN(総労働時間!C633))</f>
        <v>11.123478796510337</v>
      </c>
      <c r="D633" s="2">
        <f>IF(logVir!D633="","",LN(総労働時間!D633))</f>
        <v>11.175407457848513</v>
      </c>
      <c r="E633" s="2">
        <f>IF(logVir!E633="","",LN(総労働時間!E633))</f>
        <v>11.217596427698551</v>
      </c>
      <c r="F633" s="2">
        <f>IF(logVir!F633="","",LN(総労働時間!F633))</f>
        <v>11.161785409552571</v>
      </c>
      <c r="G633" s="2">
        <f>IF(logVir!G633="","",LN(総労働時間!G633))</f>
        <v>11.279240636998219</v>
      </c>
      <c r="I633" s="3">
        <v>21</v>
      </c>
      <c r="J633" s="3">
        <v>10</v>
      </c>
      <c r="K633" s="2" cm="1">
        <f t="array" ref="K633">IF(C633="","",C633-SUMPRODUCT(($B$1461:$B$1491=$J633)*1,C$1461:C$1491))</f>
        <v>0.65348556754483234</v>
      </c>
      <c r="L633" s="2" cm="1">
        <f t="array" ref="L633">IF(D633="","",D633-SUMPRODUCT(($B$1461:$B$1491=$J633)*1,D$1461:D$1491))</f>
        <v>0.68730811702232941</v>
      </c>
      <c r="M633" s="2" cm="1">
        <f t="array" ref="M633">IF(E633="","",E633-SUMPRODUCT(($B$1461:$B$1491=$J633)*1,E$1461:E$1491))</f>
        <v>0.68980370877017094</v>
      </c>
      <c r="N633" s="2" cm="1">
        <f t="array" ref="N633">IF(F633="","",F633-SUMPRODUCT(($B$1461:$B$1491=$J633)*1,F$1461:F$1491))</f>
        <v>0.69807300225528479</v>
      </c>
      <c r="O633" s="2" cm="1">
        <f t="array" ref="O633">IF(G633="","",G633-SUMPRODUCT(($B$1461:$B$1491=$J633)*1,G$1461:G$1491))</f>
        <v>0.74542650663488885</v>
      </c>
    </row>
    <row r="634" spans="1:15" x14ac:dyDescent="0.55000000000000004">
      <c r="A634" s="3">
        <v>21</v>
      </c>
      <c r="B634" s="3">
        <v>11</v>
      </c>
      <c r="C634" s="2">
        <f>IF(logVir!C634="","",LN(総労働時間!C634))</f>
        <v>9.9307014104412925</v>
      </c>
      <c r="D634" s="2">
        <f>IF(logVir!D634="","",LN(総労働時間!D634))</f>
        <v>9.7169141607645493</v>
      </c>
      <c r="E634" s="2">
        <f>IF(logVir!E634="","",LN(総労働時間!E634))</f>
        <v>9.652044192212248</v>
      </c>
      <c r="F634" s="2">
        <f>IF(logVir!F634="","",LN(総労働時間!F634))</f>
        <v>9.6867088610493663</v>
      </c>
      <c r="G634" s="2">
        <f>IF(logVir!G634="","",LN(総労働時間!G634))</f>
        <v>9.7849866136560593</v>
      </c>
      <c r="I634" s="3">
        <v>21</v>
      </c>
      <c r="J634" s="3">
        <v>11</v>
      </c>
      <c r="K634" s="2" cm="1">
        <f t="array" ref="K634">IF(C634="","",C634-SUMPRODUCT(($B$1461:$B$1491=$J634)*1,C$1461:C$1491))</f>
        <v>0.13800742516762554</v>
      </c>
      <c r="L634" s="2" cm="1">
        <f t="array" ref="L634">IF(D634="","",D634-SUMPRODUCT(($B$1461:$B$1491=$J634)*1,D$1461:D$1491))</f>
        <v>0.11915904225709184</v>
      </c>
      <c r="M634" s="2" cm="1">
        <f t="array" ref="M634">IF(E634="","",E634-SUMPRODUCT(($B$1461:$B$1491=$J634)*1,E$1461:E$1491))</f>
        <v>6.6010747805174574E-2</v>
      </c>
      <c r="N634" s="2" cm="1">
        <f t="array" ref="N634">IF(F634="","",F634-SUMPRODUCT(($B$1461:$B$1491=$J634)*1,F$1461:F$1491))</f>
        <v>0.13542132131568785</v>
      </c>
      <c r="O634" s="2" cm="1">
        <f t="array" ref="O634">IF(G634="","",G634-SUMPRODUCT(($B$1461:$B$1491=$J634)*1,G$1461:G$1491))</f>
        <v>0.22852921194748888</v>
      </c>
    </row>
    <row r="635" spans="1:15" x14ac:dyDescent="0.55000000000000004">
      <c r="A635" s="3">
        <v>21</v>
      </c>
      <c r="B635" s="3">
        <v>12</v>
      </c>
      <c r="C635" s="2">
        <f>IF(logVir!C635="","",LN(総労働時間!C635))</f>
        <v>9.9383704240343889</v>
      </c>
      <c r="D635" s="2">
        <f>IF(logVir!D635="","",LN(総労働時間!D635))</f>
        <v>9.9532238502496266</v>
      </c>
      <c r="E635" s="2">
        <f>IF(logVir!E635="","",LN(総労働時間!E635))</f>
        <v>10.12323593525257</v>
      </c>
      <c r="F635" s="2">
        <f>IF(logVir!F635="","",LN(総労働時間!F635))</f>
        <v>10.054853922598214</v>
      </c>
      <c r="G635" s="2">
        <f>IF(logVir!G635="","",LN(総労働時間!G635))</f>
        <v>10.182728009500785</v>
      </c>
      <c r="I635" s="3">
        <v>21</v>
      </c>
      <c r="J635" s="3">
        <v>12</v>
      </c>
      <c r="K635" s="2" cm="1">
        <f t="array" ref="K635">IF(C635="","",C635-SUMPRODUCT(($B$1461:$B$1491=$J635)*1,C$1461:C$1491))</f>
        <v>0.34462438348347924</v>
      </c>
      <c r="L635" s="2" cm="1">
        <f t="array" ref="L635">IF(D635="","",D635-SUMPRODUCT(($B$1461:$B$1491=$J635)*1,D$1461:D$1491))</f>
        <v>0.44820500157686993</v>
      </c>
      <c r="M635" s="2" cm="1">
        <f t="array" ref="M635">IF(E635="","",E635-SUMPRODUCT(($B$1461:$B$1491=$J635)*1,E$1461:E$1491))</f>
        <v>0.63675247255623546</v>
      </c>
      <c r="N635" s="2" cm="1">
        <f t="array" ref="N635">IF(F635="","",F635-SUMPRODUCT(($B$1461:$B$1491=$J635)*1,F$1461:F$1491))</f>
        <v>0.62699081648713317</v>
      </c>
      <c r="O635" s="2" cm="1">
        <f t="array" ref="O635">IF(G635="","",G635-SUMPRODUCT(($B$1461:$B$1491=$J635)*1,G$1461:G$1491))</f>
        <v>0.67351262488458552</v>
      </c>
    </row>
    <row r="636" spans="1:15" x14ac:dyDescent="0.55000000000000004">
      <c r="A636" s="3">
        <v>21</v>
      </c>
      <c r="B636" s="3">
        <v>13</v>
      </c>
      <c r="C636" s="2">
        <f>IF(logVir!C636="","",LN(総労働時間!C636))</f>
        <v>8.5984738249956063</v>
      </c>
      <c r="D636" s="2">
        <f>IF(logVir!D636="","",LN(総労働時間!D636))</f>
        <v>7.1424427636375931</v>
      </c>
      <c r="E636" s="2">
        <f>IF(logVir!E636="","",LN(総労働時間!E636))</f>
        <v>7.3553543117358462</v>
      </c>
      <c r="F636" s="2">
        <f>IF(logVir!F636="","",LN(総労働時間!F636))</f>
        <v>7.009812468842588</v>
      </c>
      <c r="G636" s="2">
        <f>IF(logVir!G636="","",LN(総労働時間!G636))</f>
        <v>5.9770783404384265</v>
      </c>
      <c r="I636" s="3">
        <v>21</v>
      </c>
      <c r="J636" s="3">
        <v>13</v>
      </c>
      <c r="K636" s="2" cm="1">
        <f t="array" ref="K636">IF(C636="","",C636-SUMPRODUCT(($B$1461:$B$1491=$J636)*1,C$1461:C$1491))</f>
        <v>-0.13516864398852846</v>
      </c>
      <c r="L636" s="2" cm="1">
        <f t="array" ref="L636">IF(D636="","",D636-SUMPRODUCT(($B$1461:$B$1491=$J636)*1,D$1461:D$1491))</f>
        <v>-0.79283550569108119</v>
      </c>
      <c r="M636" s="2" cm="1">
        <f t="array" ref="M636">IF(E636="","",E636-SUMPRODUCT(($B$1461:$B$1491=$J636)*1,E$1461:E$1491))</f>
        <v>-0.63958957269433192</v>
      </c>
      <c r="N636" s="2" cm="1">
        <f t="array" ref="N636">IF(F636="","",F636-SUMPRODUCT(($B$1461:$B$1491=$J636)*1,F$1461:F$1491))</f>
        <v>-0.85417829123315148</v>
      </c>
      <c r="O636" s="2" cm="1">
        <f t="array" ref="O636">IF(G636="","",G636-SUMPRODUCT(($B$1461:$B$1491=$J636)*1,G$1461:G$1491))</f>
        <v>-1.8435685830254309</v>
      </c>
    </row>
    <row r="637" spans="1:15" x14ac:dyDescent="0.55000000000000004">
      <c r="A637" s="3">
        <v>21</v>
      </c>
      <c r="B637" s="3">
        <v>14</v>
      </c>
      <c r="C637" s="2">
        <f>IF(logVir!C637="","",LN(総労働時間!C637))</f>
        <v>10.842334735474141</v>
      </c>
      <c r="D637" s="2">
        <f>IF(logVir!D637="","",LN(総労働時間!D637))</f>
        <v>11.165440286032709</v>
      </c>
      <c r="E637" s="2">
        <f>IF(logVir!E637="","",LN(総労働時間!E637))</f>
        <v>11.121263833555942</v>
      </c>
      <c r="F637" s="2">
        <f>IF(logVir!F637="","",LN(総労働時間!F637))</f>
        <v>11.031034787077282</v>
      </c>
      <c r="G637" s="2">
        <f>IF(logVir!G637="","",LN(総労働時間!G637))</f>
        <v>11.033548915167247</v>
      </c>
      <c r="I637" s="3">
        <v>21</v>
      </c>
      <c r="J637" s="3">
        <v>14</v>
      </c>
      <c r="K637" s="2" cm="1">
        <f t="array" ref="K637">IF(C637="","",C637-SUMPRODUCT(($B$1461:$B$1491=$J637)*1,C$1461:C$1491))</f>
        <v>1.0186933289820939</v>
      </c>
      <c r="L637" s="2" cm="1">
        <f t="array" ref="L637">IF(D637="","",D637-SUMPRODUCT(($B$1461:$B$1491=$J637)*1,D$1461:D$1491))</f>
        <v>1.2507664496385882</v>
      </c>
      <c r="M637" s="2" cm="1">
        <f t="array" ref="M637">IF(E637="","",E637-SUMPRODUCT(($B$1461:$B$1491=$J637)*1,E$1461:E$1491))</f>
        <v>1.1684957616697336</v>
      </c>
      <c r="N637" s="2" cm="1">
        <f t="array" ref="N637">IF(F637="","",F637-SUMPRODUCT(($B$1461:$B$1491=$J637)*1,F$1461:F$1491))</f>
        <v>1.134262802206484</v>
      </c>
      <c r="O637" s="2" cm="1">
        <f t="array" ref="O637">IF(G637="","",G637-SUMPRODUCT(($B$1461:$B$1491=$J637)*1,G$1461:G$1491))</f>
        <v>1.0956662432847182</v>
      </c>
    </row>
    <row r="638" spans="1:15" x14ac:dyDescent="0.55000000000000004">
      <c r="A638" s="3">
        <v>21</v>
      </c>
      <c r="B638" s="3">
        <v>15</v>
      </c>
      <c r="C638" s="2">
        <f>IF(logVir!C638="","",LN(総労働時間!C638))</f>
        <v>9.6483377795320457</v>
      </c>
      <c r="D638" s="2">
        <f>IF(logVir!D638="","",LN(総労働時間!D638))</f>
        <v>9.5420827380907252</v>
      </c>
      <c r="E638" s="2">
        <f>IF(logVir!E638="","",LN(総労働時間!E638))</f>
        <v>9.6165209575043438</v>
      </c>
      <c r="F638" s="2">
        <f>IF(logVir!F638="","",LN(総労働時間!F638))</f>
        <v>9.4931475850894476</v>
      </c>
      <c r="G638" s="2">
        <f>IF(logVir!G638="","",LN(総労働時間!G638))</f>
        <v>9.6272868755803458</v>
      </c>
      <c r="I638" s="3">
        <v>21</v>
      </c>
      <c r="J638" s="3">
        <v>15</v>
      </c>
      <c r="K638" s="2" cm="1">
        <f t="array" ref="K638">IF(C638="","",C638-SUMPRODUCT(($B$1461:$B$1491=$J638)*1,C$1461:C$1491))</f>
        <v>0.39779330711434824</v>
      </c>
      <c r="L638" s="2" cm="1">
        <f t="array" ref="L638">IF(D638="","",D638-SUMPRODUCT(($B$1461:$B$1491=$J638)*1,D$1461:D$1491))</f>
        <v>0.42354952451176509</v>
      </c>
      <c r="M638" s="2" cm="1">
        <f t="array" ref="M638">IF(E638="","",E638-SUMPRODUCT(($B$1461:$B$1491=$J638)*1,E$1461:E$1491))</f>
        <v>0.55831008005371174</v>
      </c>
      <c r="N638" s="2" cm="1">
        <f t="array" ref="N638">IF(F638="","",F638-SUMPRODUCT(($B$1461:$B$1491=$J638)*1,F$1461:F$1491))</f>
        <v>0.54242060999295383</v>
      </c>
      <c r="O638" s="2" cm="1">
        <f t="array" ref="O638">IF(G638="","",G638-SUMPRODUCT(($B$1461:$B$1491=$J638)*1,G$1461:G$1491))</f>
        <v>0.63982213883390671</v>
      </c>
    </row>
    <row r="639" spans="1:15" x14ac:dyDescent="0.55000000000000004">
      <c r="A639" s="3">
        <v>21</v>
      </c>
      <c r="B639" s="3">
        <v>16</v>
      </c>
      <c r="C639" s="2">
        <f>IF(logVir!C639="","",LN(総労働時間!C639))</f>
        <v>11.222496945217452</v>
      </c>
      <c r="D639" s="2">
        <f>IF(logVir!D639="","",LN(総労働時間!D639))</f>
        <v>11.2559044525948</v>
      </c>
      <c r="E639" s="2">
        <f>IF(logVir!E639="","",LN(総労働時間!E639))</f>
        <v>11.27165669282048</v>
      </c>
      <c r="F639" s="2">
        <f>IF(logVir!F639="","",LN(総労働時間!F639))</f>
        <v>11.157729602246366</v>
      </c>
      <c r="G639" s="2">
        <f>IF(logVir!G639="","",LN(総労働時間!G639))</f>
        <v>11.232785295822612</v>
      </c>
      <c r="I639" s="3">
        <v>21</v>
      </c>
      <c r="J639" s="3">
        <v>16</v>
      </c>
      <c r="K639" s="2" cm="1">
        <f t="array" ref="K639">IF(C639="","",C639-SUMPRODUCT(($B$1461:$B$1491=$J639)*1,C$1461:C$1491))</f>
        <v>0.73581942103855447</v>
      </c>
      <c r="L639" s="2" cm="1">
        <f t="array" ref="L639">IF(D639="","",D639-SUMPRODUCT(($B$1461:$B$1491=$J639)*1,D$1461:D$1491))</f>
        <v>0.78293627340796768</v>
      </c>
      <c r="M639" s="2" cm="1">
        <f t="array" ref="M639">IF(E639="","",E639-SUMPRODUCT(($B$1461:$B$1491=$J639)*1,E$1461:E$1491))</f>
        <v>0.80498823317764234</v>
      </c>
      <c r="N639" s="2" cm="1">
        <f t="array" ref="N639">IF(F639="","",F639-SUMPRODUCT(($B$1461:$B$1491=$J639)*1,F$1461:F$1491))</f>
        <v>0.79109538722743089</v>
      </c>
      <c r="O639" s="2" cm="1">
        <f t="array" ref="O639">IF(G639="","",G639-SUMPRODUCT(($B$1461:$B$1491=$J639)*1,G$1461:G$1491))</f>
        <v>0.81193536166047586</v>
      </c>
    </row>
    <row r="640" spans="1:15" x14ac:dyDescent="0.55000000000000004">
      <c r="A640" s="3">
        <v>21</v>
      </c>
      <c r="B640" s="3">
        <v>17</v>
      </c>
      <c r="C640" s="2">
        <f>IF(logVir!C640="","",LN(総労働時間!C640))</f>
        <v>9.8564903401260313</v>
      </c>
      <c r="D640" s="2">
        <f>IF(logVir!D640="","",LN(総労働時間!D640))</f>
        <v>9.8138388353690029</v>
      </c>
      <c r="E640" s="2">
        <f>IF(logVir!E640="","",LN(総労働時間!E640))</f>
        <v>9.7678418985881237</v>
      </c>
      <c r="F640" s="2">
        <f>IF(logVir!F640="","",LN(総労働時間!F640))</f>
        <v>9.8421155898211694</v>
      </c>
      <c r="G640" s="2">
        <f>IF(logVir!G640="","",LN(総労働時間!G640))</f>
        <v>9.9104684234599603</v>
      </c>
      <c r="I640" s="3">
        <v>21</v>
      </c>
      <c r="J640" s="3">
        <v>17</v>
      </c>
      <c r="K640" s="2" cm="1">
        <f t="array" ref="K640">IF(C640="","",C640-SUMPRODUCT(($B$1461:$B$1491=$J640)*1,C$1461:C$1491))</f>
        <v>-8.4589552037712679E-2</v>
      </c>
      <c r="L640" s="2" cm="1">
        <f t="array" ref="L640">IF(D640="","",D640-SUMPRODUCT(($B$1461:$B$1491=$J640)*1,D$1461:D$1491))</f>
        <v>-4.8484854992700832E-2</v>
      </c>
      <c r="M640" s="2" cm="1">
        <f t="array" ref="M640">IF(E640="","",E640-SUMPRODUCT(($B$1461:$B$1491=$J640)*1,E$1461:E$1491))</f>
        <v>-7.4418666073029272E-2</v>
      </c>
      <c r="N640" s="2" cm="1">
        <f t="array" ref="N640">IF(F640="","",F640-SUMPRODUCT(($B$1461:$B$1491=$J640)*1,F$1461:F$1491))</f>
        <v>-4.7972930981327266E-2</v>
      </c>
      <c r="O640" s="2" cm="1">
        <f t="array" ref="O640">IF(G640="","",G640-SUMPRODUCT(($B$1461:$B$1491=$J640)*1,G$1461:G$1491))</f>
        <v>-4.0663165349149821E-2</v>
      </c>
    </row>
    <row r="641" spans="1:15" x14ac:dyDescent="0.55000000000000004">
      <c r="A641" s="3">
        <v>21</v>
      </c>
      <c r="B641" s="3">
        <v>18</v>
      </c>
      <c r="C641" s="2">
        <f>IF(logVir!C641="","",LN(総労働時間!C641))</f>
        <v>12.051458495983358</v>
      </c>
      <c r="D641" s="2">
        <f>IF(logVir!D641="","",LN(総労働時間!D641))</f>
        <v>12.059077462889373</v>
      </c>
      <c r="E641" s="2">
        <f>IF(logVir!E641="","",LN(総労働時間!E641))</f>
        <v>11.940344135760702</v>
      </c>
      <c r="F641" s="2">
        <f>IF(logVir!F641="","",LN(総労働時間!F641))</f>
        <v>11.940247510439209</v>
      </c>
      <c r="G641" s="2">
        <f>IF(logVir!G641="","",LN(総労働時間!G641))</f>
        <v>11.92408700877146</v>
      </c>
      <c r="I641" s="3">
        <v>21</v>
      </c>
      <c r="J641" s="3">
        <v>18</v>
      </c>
      <c r="K641" s="2" cm="1">
        <f t="array" ref="K641">IF(C641="","",C641-SUMPRODUCT(($B$1461:$B$1491=$J641)*1,C$1461:C$1491))</f>
        <v>0.12440078335374949</v>
      </c>
      <c r="L641" s="2" cm="1">
        <f t="array" ref="L641">IF(D641="","",D641-SUMPRODUCT(($B$1461:$B$1491=$J641)*1,D$1461:D$1491))</f>
        <v>0.13466271808183627</v>
      </c>
      <c r="M641" s="2" cm="1">
        <f t="array" ref="M641">IF(E641="","",E641-SUMPRODUCT(($B$1461:$B$1491=$J641)*1,E$1461:E$1491))</f>
        <v>4.9546518961024688E-2</v>
      </c>
      <c r="N641" s="2" cm="1">
        <f t="array" ref="N641">IF(F641="","",F641-SUMPRODUCT(($B$1461:$B$1491=$J641)*1,F$1461:F$1491))</f>
        <v>8.0894945762514325E-2</v>
      </c>
      <c r="O641" s="2" cm="1">
        <f t="array" ref="O641">IF(G641="","",G641-SUMPRODUCT(($B$1461:$B$1491=$J641)*1,G$1461:G$1491))</f>
        <v>7.9927106231163947E-2</v>
      </c>
    </row>
    <row r="642" spans="1:15" x14ac:dyDescent="0.55000000000000004">
      <c r="A642" s="3">
        <v>21</v>
      </c>
      <c r="B642" s="3">
        <v>19</v>
      </c>
      <c r="C642" s="2">
        <f>IF(logVir!C642="","",LN(総労働時間!C642))</f>
        <v>11.276467301789346</v>
      </c>
      <c r="D642" s="2">
        <f>IF(logVir!D642="","",LN(総労働時間!D642))</f>
        <v>11.144359416115806</v>
      </c>
      <c r="E642" s="2">
        <f>IF(logVir!E642="","",LN(総労働時間!E642))</f>
        <v>11.247601756962295</v>
      </c>
      <c r="F642" s="2">
        <f>IF(logVir!F642="","",LN(総労働時間!F642))</f>
        <v>11.192486625948664</v>
      </c>
      <c r="G642" s="2">
        <f>IF(logVir!G642="","",LN(総労働時間!G642))</f>
        <v>11.288813739534151</v>
      </c>
      <c r="I642" s="3">
        <v>21</v>
      </c>
      <c r="J642" s="3">
        <v>19</v>
      </c>
      <c r="K642" s="2" cm="1">
        <f t="array" ref="K642">IF(C642="","",C642-SUMPRODUCT(($B$1461:$B$1491=$J642)*1,C$1461:C$1491))</f>
        <v>4.8245226252612738E-2</v>
      </c>
      <c r="L642" s="2" cm="1">
        <f t="array" ref="L642">IF(D642="","",D642-SUMPRODUCT(($B$1461:$B$1491=$J642)*1,D$1461:D$1491))</f>
        <v>-8.5682232486087528E-2</v>
      </c>
      <c r="M642" s="2" cm="1">
        <f t="array" ref="M642">IF(E642="","",E642-SUMPRODUCT(($B$1461:$B$1491=$J642)*1,E$1461:E$1491))</f>
        <v>4.5739173614963491E-2</v>
      </c>
      <c r="N642" s="2" cm="1">
        <f t="array" ref="N642">IF(F642="","",F642-SUMPRODUCT(($B$1461:$B$1491=$J642)*1,F$1461:F$1491))</f>
        <v>5.1221145813151736E-4</v>
      </c>
      <c r="O642" s="2" cm="1">
        <f t="array" ref="O642">IF(G642="","",G642-SUMPRODUCT(($B$1461:$B$1491=$J642)*1,G$1461:G$1491))</f>
        <v>6.1514464301685834E-2</v>
      </c>
    </row>
    <row r="643" spans="1:15" x14ac:dyDescent="0.55000000000000004">
      <c r="A643" s="3">
        <v>21</v>
      </c>
      <c r="B643" s="3">
        <v>20</v>
      </c>
      <c r="C643" s="2">
        <f>IF(logVir!C643="","",LN(総労働時間!C643))</f>
        <v>12.140394446059661</v>
      </c>
      <c r="D643" s="2">
        <f>IF(logVir!D643="","",LN(総労働時間!D643))</f>
        <v>12.078805262424561</v>
      </c>
      <c r="E643" s="2">
        <f>IF(logVir!E643="","",LN(総労働時間!E643))</f>
        <v>12.087566648507361</v>
      </c>
      <c r="F643" s="2">
        <f>IF(logVir!F643="","",LN(総労働時間!F643))</f>
        <v>11.97047043643761</v>
      </c>
      <c r="G643" s="2">
        <f>IF(logVir!G643="","",LN(総労働時間!G643))</f>
        <v>12.073963418186077</v>
      </c>
      <c r="I643" s="3">
        <v>21</v>
      </c>
      <c r="J643" s="3">
        <v>20</v>
      </c>
      <c r="K643" s="2" cm="1">
        <f t="array" ref="K643">IF(C643="","",C643-SUMPRODUCT(($B$1461:$B$1491=$J643)*1,C$1461:C$1491))</f>
        <v>3.7689113626052873E-2</v>
      </c>
      <c r="L643" s="2" cm="1">
        <f t="array" ref="L643">IF(D643="","",D643-SUMPRODUCT(($B$1461:$B$1491=$J643)*1,D$1461:D$1491))</f>
        <v>2.1573117726685354E-2</v>
      </c>
      <c r="M643" s="2" cm="1">
        <f t="array" ref="M643">IF(E643="","",E643-SUMPRODUCT(($B$1461:$B$1491=$J643)*1,E$1461:E$1491))</f>
        <v>6.3801468266417416E-2</v>
      </c>
      <c r="N643" s="2" cm="1">
        <f t="array" ref="N643">IF(F643="","",F643-SUMPRODUCT(($B$1461:$B$1491=$J643)*1,F$1461:F$1491))</f>
        <v>2.188589923752815E-2</v>
      </c>
      <c r="O643" s="2" cm="1">
        <f t="array" ref="O643">IF(G643="","",G643-SUMPRODUCT(($B$1461:$B$1491=$J643)*1,G$1461:G$1491))</f>
        <v>6.0064585584001406E-2</v>
      </c>
    </row>
    <row r="644" spans="1:15" x14ac:dyDescent="0.55000000000000004">
      <c r="A644" s="3">
        <v>21</v>
      </c>
      <c r="B644" s="3">
        <v>21</v>
      </c>
      <c r="C644" s="2">
        <f>IF(logVir!C644="","",LN(総労働時間!C644))</f>
        <v>11.394545072745641</v>
      </c>
      <c r="D644" s="2">
        <f>IF(logVir!D644="","",LN(総労働時間!D644))</f>
        <v>11.547215154903268</v>
      </c>
      <c r="E644" s="2">
        <f>IF(logVir!E644="","",LN(総労働時間!E644))</f>
        <v>11.501580866514294</v>
      </c>
      <c r="F644" s="2">
        <f>IF(logVir!F644="","",LN(総労働時間!F644))</f>
        <v>11.411510665385908</v>
      </c>
      <c r="G644" s="2">
        <f>IF(logVir!G644="","",LN(総労働時間!G644))</f>
        <v>11.497317576885287</v>
      </c>
      <c r="I644" s="3">
        <v>21</v>
      </c>
      <c r="J644" s="3">
        <v>21</v>
      </c>
      <c r="K644" s="2" cm="1">
        <f t="array" ref="K644">IF(C644="","",C644-SUMPRODUCT(($B$1461:$B$1491=$J644)*1,C$1461:C$1491))</f>
        <v>-0.16650869634120902</v>
      </c>
      <c r="L644" s="2" cm="1">
        <f t="array" ref="L644">IF(D644="","",D644-SUMPRODUCT(($B$1461:$B$1491=$J644)*1,D$1461:D$1491))</f>
        <v>-2.4978065262633464E-2</v>
      </c>
      <c r="M644" s="2" cm="1">
        <f t="array" ref="M644">IF(E644="","",E644-SUMPRODUCT(($B$1461:$B$1491=$J644)*1,E$1461:E$1491))</f>
        <v>-4.501324699083753E-2</v>
      </c>
      <c r="N644" s="2" cm="1">
        <f t="array" ref="N644">IF(F644="","",F644-SUMPRODUCT(($B$1461:$B$1491=$J644)*1,F$1461:F$1491))</f>
        <v>-8.020160509312646E-2</v>
      </c>
      <c r="O644" s="2" cm="1">
        <f t="array" ref="O644">IF(G644="","",G644-SUMPRODUCT(($B$1461:$B$1491=$J644)*1,G$1461:G$1491))</f>
        <v>-4.8051542560408222E-2</v>
      </c>
    </row>
    <row r="645" spans="1:15" x14ac:dyDescent="0.55000000000000004">
      <c r="A645" s="3">
        <v>21</v>
      </c>
      <c r="B645" s="3">
        <v>22</v>
      </c>
      <c r="C645" s="2">
        <f>IF(logVir!C645="","",LN(総労働時間!C645))</f>
        <v>11.722471643522301</v>
      </c>
      <c r="D645" s="2">
        <f>IF(logVir!D645="","",LN(総労働時間!D645))</f>
        <v>11.589646757569668</v>
      </c>
      <c r="E645" s="2">
        <f>IF(logVir!E645="","",LN(総労働時間!E645))</f>
        <v>11.51289831736063</v>
      </c>
      <c r="F645" s="2">
        <f>IF(logVir!F645="","",LN(総労働時間!F645))</f>
        <v>11.470131071918138</v>
      </c>
      <c r="G645" s="2">
        <f>IF(logVir!G645="","",LN(総労働時間!G645))</f>
        <v>11.320089640407435</v>
      </c>
      <c r="I645" s="3">
        <v>21</v>
      </c>
      <c r="J645" s="3">
        <v>22</v>
      </c>
      <c r="K645" s="2" cm="1">
        <f t="array" ref="K645">IF(C645="","",C645-SUMPRODUCT(($B$1461:$B$1491=$J645)*1,C$1461:C$1491))</f>
        <v>0.11278384694153942</v>
      </c>
      <c r="L645" s="2" cm="1">
        <f t="array" ref="L645">IF(D645="","",D645-SUMPRODUCT(($B$1461:$B$1491=$J645)*1,D$1461:D$1491))</f>
        <v>2.2081436680219113E-2</v>
      </c>
      <c r="M645" s="2" cm="1">
        <f t="array" ref="M645">IF(E645="","",E645-SUMPRODUCT(($B$1461:$B$1491=$J645)*1,E$1461:E$1491))</f>
        <v>-2.1172959733078756E-2</v>
      </c>
      <c r="N645" s="2" cm="1">
        <f t="array" ref="N645">IF(F645="","",F645-SUMPRODUCT(($B$1461:$B$1491=$J645)*1,F$1461:F$1491))</f>
        <v>6.980733868218536E-2</v>
      </c>
      <c r="O645" s="2" cm="1">
        <f t="array" ref="O645">IF(G645="","",G645-SUMPRODUCT(($B$1461:$B$1491=$J645)*1,G$1461:G$1491))</f>
        <v>-5.9370904871295593E-2</v>
      </c>
    </row>
    <row r="646" spans="1:15" x14ac:dyDescent="0.55000000000000004">
      <c r="A646" s="3">
        <v>21</v>
      </c>
      <c r="B646" s="3">
        <v>23</v>
      </c>
      <c r="C646" s="2">
        <f>IF(logVir!C646="","",LN(総労働時間!C646))</f>
        <v>8.3787005789441409</v>
      </c>
      <c r="D646" s="2">
        <f>IF(logVir!D646="","",LN(総労働時間!D646))</f>
        <v>8.2387182293758787</v>
      </c>
      <c r="E646" s="2">
        <f>IF(logVir!E646="","",LN(総労働時間!E646))</f>
        <v>8.4359097556621396</v>
      </c>
      <c r="F646" s="2">
        <f>IF(logVir!F646="","",LN(総労働時間!F646))</f>
        <v>8.4386762607009445</v>
      </c>
      <c r="G646" s="2">
        <f>IF(logVir!G646="","",LN(総労働時間!G646))</f>
        <v>8.5650748649987438</v>
      </c>
      <c r="I646" s="3">
        <v>21</v>
      </c>
      <c r="J646" s="3">
        <v>23</v>
      </c>
      <c r="K646" s="2" cm="1">
        <f t="array" ref="K646">IF(C646="","",C646-SUMPRODUCT(($B$1461:$B$1491=$J646)*1,C$1461:C$1491))</f>
        <v>-0.33232779204002583</v>
      </c>
      <c r="L646" s="2" cm="1">
        <f t="array" ref="L646">IF(D646="","",D646-SUMPRODUCT(($B$1461:$B$1491=$J646)*1,D$1461:D$1491))</f>
        <v>-0.4119202075619075</v>
      </c>
      <c r="M646" s="2" cm="1">
        <f t="array" ref="M646">IF(E646="","",E646-SUMPRODUCT(($B$1461:$B$1491=$J646)*1,E$1461:E$1491))</f>
        <v>-0.34757739790041597</v>
      </c>
      <c r="N646" s="2" cm="1">
        <f t="array" ref="N646">IF(F646="","",F646-SUMPRODUCT(($B$1461:$B$1491=$J646)*1,F$1461:F$1491))</f>
        <v>-0.36715722276864149</v>
      </c>
      <c r="O646" s="2" cm="1">
        <f t="array" ref="O646">IF(G646="","",G646-SUMPRODUCT(($B$1461:$B$1491=$J646)*1,G$1461:G$1491))</f>
        <v>-0.3602061040650657</v>
      </c>
    </row>
    <row r="647" spans="1:15" x14ac:dyDescent="0.55000000000000004">
      <c r="A647" s="3">
        <v>21</v>
      </c>
      <c r="B647" s="3">
        <v>24</v>
      </c>
      <c r="C647" s="2">
        <f>IF(logVir!C647="","",LN(総労働時間!C647))</f>
        <v>9.3727492860680233</v>
      </c>
      <c r="D647" s="2">
        <f>IF(logVir!D647="","",LN(総労働時間!D647))</f>
        <v>9.2798914195784867</v>
      </c>
      <c r="E647" s="2">
        <f>IF(logVir!E647="","",LN(総労働時間!E647))</f>
        <v>9.4724697878679667</v>
      </c>
      <c r="F647" s="2">
        <f>IF(logVir!F647="","",LN(総労働時間!F647))</f>
        <v>9.485434544288287</v>
      </c>
      <c r="G647" s="2">
        <f>IF(logVir!G647="","",LN(総労働時間!G647))</f>
        <v>9.6124899055699515</v>
      </c>
      <c r="I647" s="3">
        <v>21</v>
      </c>
      <c r="J647" s="3">
        <v>24</v>
      </c>
      <c r="K647" s="2" cm="1">
        <f t="array" ref="K647">IF(C647="","",C647-SUMPRODUCT(($B$1461:$B$1491=$J647)*1,C$1461:C$1491))</f>
        <v>-0.36641039866331049</v>
      </c>
      <c r="L647" s="2" cm="1">
        <f t="array" ref="L647">IF(D647="","",D647-SUMPRODUCT(($B$1461:$B$1491=$J647)*1,D$1461:D$1491))</f>
        <v>-0.36845142798926744</v>
      </c>
      <c r="M647" s="2" cm="1">
        <f t="array" ref="M647">IF(E647="","",E647-SUMPRODUCT(($B$1461:$B$1491=$J647)*1,E$1461:E$1491))</f>
        <v>-0.27977386327846965</v>
      </c>
      <c r="N647" s="2" cm="1">
        <f t="array" ref="N647">IF(F647="","",F647-SUMPRODUCT(($B$1461:$B$1491=$J647)*1,F$1461:F$1491))</f>
        <v>-0.2536343700399577</v>
      </c>
      <c r="O647" s="2" cm="1">
        <f t="array" ref="O647">IF(G647="","",G647-SUMPRODUCT(($B$1461:$B$1491=$J647)*1,G$1461:G$1491))</f>
        <v>-0.2274385754912096</v>
      </c>
    </row>
    <row r="648" spans="1:15" x14ac:dyDescent="0.55000000000000004">
      <c r="A648" s="3">
        <v>21</v>
      </c>
      <c r="B648" s="3">
        <v>25</v>
      </c>
      <c r="C648" s="2">
        <f>IF(logVir!C648="","",LN(総労働時間!C648))</f>
        <v>10.786170644027994</v>
      </c>
      <c r="D648" s="2">
        <f>IF(logVir!D648="","",LN(総労働時間!D648))</f>
        <v>10.601719093418378</v>
      </c>
      <c r="E648" s="2">
        <f>IF(logVir!E648="","",LN(総労働時間!E648))</f>
        <v>10.521211989575606</v>
      </c>
      <c r="F648" s="2">
        <f>IF(logVir!F648="","",LN(総労働時間!F648))</f>
        <v>10.565213943775738</v>
      </c>
      <c r="G648" s="2">
        <f>IF(logVir!G648="","",LN(総労働時間!G648))</f>
        <v>10.486391557209929</v>
      </c>
      <c r="I648" s="3">
        <v>21</v>
      </c>
      <c r="J648" s="3">
        <v>25</v>
      </c>
      <c r="K648" s="2" cm="1">
        <f t="array" ref="K648">IF(C648="","",C648-SUMPRODUCT(($B$1461:$B$1491=$J648)*1,C$1461:C$1491))</f>
        <v>0.27423070133629324</v>
      </c>
      <c r="L648" s="2" cm="1">
        <f t="array" ref="L648">IF(D648="","",D648-SUMPRODUCT(($B$1461:$B$1491=$J648)*1,D$1461:D$1491))</f>
        <v>0.18813597529507398</v>
      </c>
      <c r="M648" s="2" cm="1">
        <f t="array" ref="M648">IF(E648="","",E648-SUMPRODUCT(($B$1461:$B$1491=$J648)*1,E$1461:E$1491))</f>
        <v>9.1801715973634401E-2</v>
      </c>
      <c r="N648" s="2" cm="1">
        <f t="array" ref="N648">IF(F648="","",F648-SUMPRODUCT(($B$1461:$B$1491=$J648)*1,F$1461:F$1491))</f>
        <v>0.1241415875920886</v>
      </c>
      <c r="O648" s="2" cm="1">
        <f t="array" ref="O648">IF(G648="","",G648-SUMPRODUCT(($B$1461:$B$1491=$J648)*1,G$1461:G$1491))</f>
        <v>0.10705296956716737</v>
      </c>
    </row>
    <row r="649" spans="1:15" x14ac:dyDescent="0.55000000000000004">
      <c r="A649" s="3">
        <v>21</v>
      </c>
      <c r="B649" s="3">
        <v>26</v>
      </c>
      <c r="C649" s="2">
        <f>IF(logVir!C649="","",LN(総労働時間!C649))</f>
        <v>9.4226972049557425</v>
      </c>
      <c r="D649" s="2">
        <f>IF(logVir!D649="","",LN(総労働時間!D649))</f>
        <v>9.4629157086838909</v>
      </c>
      <c r="E649" s="2">
        <f>IF(logVir!E649="","",LN(総労働時間!E649))</f>
        <v>9.4611128750758571</v>
      </c>
      <c r="F649" s="2">
        <f>IF(logVir!F649="","",LN(総労働時間!F649))</f>
        <v>9.4664276972459209</v>
      </c>
      <c r="G649" s="2">
        <f>IF(logVir!G649="","",LN(総労働時間!G649))</f>
        <v>9.766875588261648</v>
      </c>
      <c r="I649" s="3">
        <v>21</v>
      </c>
      <c r="J649" s="3">
        <v>26</v>
      </c>
      <c r="K649" s="2" cm="1">
        <f t="array" ref="K649">IF(C649="","",C649-SUMPRODUCT(($B$1461:$B$1491=$J649)*1,C$1461:C$1491))</f>
        <v>-0.25896836357273756</v>
      </c>
      <c r="L649" s="2" cm="1">
        <f t="array" ref="L649">IF(D649="","",D649-SUMPRODUCT(($B$1461:$B$1491=$J649)*1,D$1461:D$1491))</f>
        <v>-0.22767733673496515</v>
      </c>
      <c r="M649" s="2" cm="1">
        <f t="array" ref="M649">IF(E649="","",E649-SUMPRODUCT(($B$1461:$B$1491=$J649)*1,E$1461:E$1491))</f>
        <v>-0.38669467660120738</v>
      </c>
      <c r="N649" s="2" cm="1">
        <f t="array" ref="N649">IF(F649="","",F649-SUMPRODUCT(($B$1461:$B$1491=$J649)*1,F$1461:F$1491))</f>
        <v>-0.39592312876814795</v>
      </c>
      <c r="O649" s="2" cm="1">
        <f t="array" ref="O649">IF(G649="","",G649-SUMPRODUCT(($B$1461:$B$1491=$J649)*1,G$1461:G$1491))</f>
        <v>-0.1056074135170828</v>
      </c>
    </row>
    <row r="650" spans="1:15" x14ac:dyDescent="0.55000000000000004">
      <c r="A650" s="3">
        <v>21</v>
      </c>
      <c r="B650" s="3">
        <v>27</v>
      </c>
      <c r="C650" s="2">
        <f>IF(logVir!C650="","",LN(総労働時間!C650))</f>
        <v>11.590295798814362</v>
      </c>
      <c r="D650" s="2">
        <f>IF(logVir!D650="","",LN(総労働時間!D650))</f>
        <v>11.741272477765152</v>
      </c>
      <c r="E650" s="2">
        <f>IF(logVir!E650="","",LN(総労働時間!E650))</f>
        <v>11.924732833472701</v>
      </c>
      <c r="F650" s="2">
        <f>IF(logVir!F650="","",LN(総労働時間!F650))</f>
        <v>11.869413531889226</v>
      </c>
      <c r="G650" s="2">
        <f>IF(logVir!G650="","",LN(総労働時間!G650))</f>
        <v>11.937423379574385</v>
      </c>
      <c r="I650" s="3">
        <v>21</v>
      </c>
      <c r="J650" s="3">
        <v>27</v>
      </c>
      <c r="K650" s="2" cm="1">
        <f t="array" ref="K650">IF(C650="","",C650-SUMPRODUCT(($B$1461:$B$1491=$J650)*1,C$1461:C$1491))</f>
        <v>3.9995258560745484E-2</v>
      </c>
      <c r="L650" s="2" cm="1">
        <f t="array" ref="L650">IF(D650="","",D650-SUMPRODUCT(($B$1461:$B$1491=$J650)*1,D$1461:D$1491))</f>
        <v>1.6815244089423587E-2</v>
      </c>
      <c r="M650" s="2" cm="1">
        <f t="array" ref="M650">IF(E650="","",E650-SUMPRODUCT(($B$1461:$B$1491=$J650)*1,E$1461:E$1491))</f>
        <v>0.14929034783933837</v>
      </c>
      <c r="N650" s="2" cm="1">
        <f t="array" ref="N650">IF(F650="","",F650-SUMPRODUCT(($B$1461:$B$1491=$J650)*1,F$1461:F$1491))</f>
        <v>0.14012423679310082</v>
      </c>
      <c r="O650" s="2" cm="1">
        <f t="array" ref="O650">IF(G650="","",G650-SUMPRODUCT(($B$1461:$B$1491=$J650)*1,G$1461:G$1491))</f>
        <v>9.0370764330032216E-2</v>
      </c>
    </row>
    <row r="651" spans="1:15" x14ac:dyDescent="0.55000000000000004">
      <c r="A651" s="3">
        <v>21</v>
      </c>
      <c r="B651" s="3">
        <v>28</v>
      </c>
      <c r="C651" s="2">
        <f>IF(logVir!C651="","",LN(総労働時間!C651))</f>
        <v>11.07504936725514</v>
      </c>
      <c r="D651" s="2">
        <f>IF(logVir!D651="","",LN(総労働時間!D651))</f>
        <v>11.014045021115388</v>
      </c>
      <c r="E651" s="2">
        <f>IF(logVir!E651="","",LN(総労働時間!E651))</f>
        <v>11.066951166417004</v>
      </c>
      <c r="F651" s="2">
        <f>IF(logVir!F651="","",LN(総労働時間!F651))</f>
        <v>11.076011186299148</v>
      </c>
      <c r="G651" s="2">
        <f>IF(logVir!G651="","",LN(総労働時間!G651))</f>
        <v>11.083594306241446</v>
      </c>
      <c r="I651" s="3">
        <v>21</v>
      </c>
      <c r="J651" s="3">
        <v>28</v>
      </c>
      <c r="K651" s="2" cm="1">
        <f t="array" ref="K651">IF(C651="","",C651-SUMPRODUCT(($B$1461:$B$1491=$J651)*1,C$1461:C$1491))</f>
        <v>-8.1288180466023263E-2</v>
      </c>
      <c r="L651" s="2" cm="1">
        <f t="array" ref="L651">IF(D651="","",D651-SUMPRODUCT(($B$1461:$B$1491=$J651)*1,D$1461:D$1491))</f>
        <v>-0.13915629489974712</v>
      </c>
      <c r="M651" s="2" cm="1">
        <f t="array" ref="M651">IF(E651="","",E651-SUMPRODUCT(($B$1461:$B$1491=$J651)*1,E$1461:E$1491))</f>
        <v>-0.1232794709837286</v>
      </c>
      <c r="N651" s="2" cm="1">
        <f t="array" ref="N651">IF(F651="","",F651-SUMPRODUCT(($B$1461:$B$1491=$J651)*1,F$1461:F$1491))</f>
        <v>-0.1039111141743092</v>
      </c>
      <c r="O651" s="2" cm="1">
        <f t="array" ref="O651">IF(G651="","",G651-SUMPRODUCT(($B$1461:$B$1491=$J651)*1,G$1461:G$1491))</f>
        <v>-0.10799706775036277</v>
      </c>
    </row>
    <row r="652" spans="1:15" x14ac:dyDescent="0.55000000000000004">
      <c r="A652" s="3">
        <v>21</v>
      </c>
      <c r="B652" s="3">
        <v>29</v>
      </c>
      <c r="C652" s="2">
        <f>IF(logVir!C652="","",LN(総労働時間!C652))</f>
        <v>11.263290677233876</v>
      </c>
      <c r="D652" s="2">
        <f>IF(logVir!D652="","",LN(総労働時間!D652))</f>
        <v>11.132443609659436</v>
      </c>
      <c r="E652" s="2">
        <f>IF(logVir!E652="","",LN(総労働時間!E652))</f>
        <v>11.3396453419493</v>
      </c>
      <c r="F652" s="2">
        <f>IF(logVir!F652="","",LN(総労働時間!F652))</f>
        <v>11.297164196022946</v>
      </c>
      <c r="G652" s="2">
        <f>IF(logVir!G652="","",LN(総労働時間!G652))</f>
        <v>11.238824411401612</v>
      </c>
      <c r="I652" s="3">
        <v>21</v>
      </c>
      <c r="J652" s="3">
        <v>29</v>
      </c>
      <c r="K652" s="2" cm="1">
        <f t="array" ref="K652">IF(C652="","",C652-SUMPRODUCT(($B$1461:$B$1491=$J652)*1,C$1461:C$1491))</f>
        <v>0.13486701148368141</v>
      </c>
      <c r="L652" s="2" cm="1">
        <f t="array" ref="L652">IF(D652="","",D652-SUMPRODUCT(($B$1461:$B$1491=$J652)*1,D$1461:D$1491))</f>
        <v>-6.8716548798217758E-3</v>
      </c>
      <c r="M652" s="2" cm="1">
        <f t="array" ref="M652">IF(E652="","",E652-SUMPRODUCT(($B$1461:$B$1491=$J652)*1,E$1461:E$1491))</f>
        <v>0.18965568983422187</v>
      </c>
      <c r="N652" s="2" cm="1">
        <f t="array" ref="N652">IF(F652="","",F652-SUMPRODUCT(($B$1461:$B$1491=$J652)*1,F$1461:F$1491))</f>
        <v>0.17078196367161524</v>
      </c>
      <c r="O652" s="2" cm="1">
        <f t="array" ref="O652">IF(G652="","",G652-SUMPRODUCT(($B$1461:$B$1491=$J652)*1,G$1461:G$1491))</f>
        <v>1.9178284195698225E-2</v>
      </c>
    </row>
    <row r="653" spans="1:15" x14ac:dyDescent="0.55000000000000004">
      <c r="A653" s="3">
        <v>21</v>
      </c>
      <c r="B653" s="3">
        <v>30</v>
      </c>
      <c r="C653" s="2">
        <f>IF(logVir!C653="","",LN(総労働時間!C653))</f>
        <v>12.026752375455942</v>
      </c>
      <c r="D653" s="2">
        <f>IF(logVir!D653="","",LN(総労働時間!D653))</f>
        <v>12.211760789431302</v>
      </c>
      <c r="E653" s="2">
        <f>IF(logVir!E653="","",LN(総労働時間!E653))</f>
        <v>12.175440346140766</v>
      </c>
      <c r="F653" s="2">
        <f>IF(logVir!F653="","",LN(総労働時間!F653))</f>
        <v>12.178282558167922</v>
      </c>
      <c r="G653" s="2">
        <f>IF(logVir!G653="","",LN(総労働時間!G653))</f>
        <v>12.272627210965748</v>
      </c>
      <c r="I653" s="3">
        <v>21</v>
      </c>
      <c r="J653" s="3">
        <v>30</v>
      </c>
      <c r="K653" s="2" cm="1">
        <f t="array" ref="K653">IF(C653="","",C653-SUMPRODUCT(($B$1461:$B$1491=$J653)*1,C$1461:C$1491))</f>
        <v>-8.6784773504406942E-2</v>
      </c>
      <c r="L653" s="2" cm="1">
        <f t="array" ref="L653">IF(D653="","",D653-SUMPRODUCT(($B$1461:$B$1491=$J653)*1,D$1461:D$1491))</f>
        <v>-4.6673888697709387E-2</v>
      </c>
      <c r="M653" s="2" cm="1">
        <f t="array" ref="M653">IF(E653="","",E653-SUMPRODUCT(($B$1461:$B$1491=$J653)*1,E$1461:E$1491))</f>
        <v>-0.14233115448617006</v>
      </c>
      <c r="N653" s="2" cm="1">
        <f t="array" ref="N653">IF(F653="","",F653-SUMPRODUCT(($B$1461:$B$1491=$J653)*1,F$1461:F$1491))</f>
        <v>-0.10841519719497583</v>
      </c>
      <c r="O653" s="2" cm="1">
        <f t="array" ref="O653">IF(G653="","",G653-SUMPRODUCT(($B$1461:$B$1491=$J653)*1,G$1461:G$1491))</f>
        <v>-0.13170105161368006</v>
      </c>
    </row>
    <row r="654" spans="1:15" x14ac:dyDescent="0.55000000000000004">
      <c r="A654" s="3">
        <v>21</v>
      </c>
      <c r="B654" s="3">
        <v>31</v>
      </c>
      <c r="C654" s="2">
        <f>IF(logVir!C654="","",LN(総労働時間!C654))</f>
        <v>11.857311356472239</v>
      </c>
      <c r="D654" s="2">
        <f>IF(logVir!D654="","",LN(総労働時間!D654))</f>
        <v>11.753789272493826</v>
      </c>
      <c r="E654" s="2">
        <f>IF(logVir!E654="","",LN(総労働時間!E654))</f>
        <v>11.784747805220556</v>
      </c>
      <c r="F654" s="2">
        <f>IF(logVir!F654="","",LN(総労働時間!F654))</f>
        <v>11.655296926248965</v>
      </c>
      <c r="G654" s="2">
        <f>IF(logVir!G654="","",LN(総労働時間!G654))</f>
        <v>11.613710533195082</v>
      </c>
      <c r="I654" s="3">
        <v>21</v>
      </c>
      <c r="J654" s="3">
        <v>31</v>
      </c>
      <c r="K654" s="2" cm="1">
        <f t="array" ref="K654">IF(C654="","",C654-SUMPRODUCT(($B$1461:$B$1491=$J654)*1,C$1461:C$1491))</f>
        <v>7.4052555971240608E-2</v>
      </c>
      <c r="L654" s="2" cm="1">
        <f t="array" ref="L654">IF(D654="","",D654-SUMPRODUCT(($B$1461:$B$1491=$J654)*1,D$1461:D$1491))</f>
        <v>6.46437510862512E-2</v>
      </c>
      <c r="M654" s="2" cm="1">
        <f t="array" ref="M654">IF(E654="","",E654-SUMPRODUCT(($B$1461:$B$1491=$J654)*1,E$1461:E$1491))</f>
        <v>0.12629382021452074</v>
      </c>
      <c r="N654" s="2" cm="1">
        <f t="array" ref="N654">IF(F654="","",F654-SUMPRODUCT(($B$1461:$B$1491=$J654)*1,F$1461:F$1491))</f>
        <v>7.3617606075156772E-2</v>
      </c>
      <c r="O654" s="2" cm="1">
        <f t="array" ref="O654">IF(G654="","",G654-SUMPRODUCT(($B$1461:$B$1491=$J654)*1,G$1461:G$1491))</f>
        <v>1.097715395443899E-2</v>
      </c>
    </row>
    <row r="655" spans="1:15" x14ac:dyDescent="0.55000000000000004">
      <c r="A655" s="3">
        <v>22</v>
      </c>
      <c r="B655" s="3">
        <v>1</v>
      </c>
      <c r="C655" s="2">
        <f>IF(logVir!C655="","",LN(総労働時間!C655))</f>
        <v>11.94362832937896</v>
      </c>
      <c r="D655" s="2">
        <f>IF(logVir!D655="","",LN(総労働時間!D655))</f>
        <v>11.788978781502697</v>
      </c>
      <c r="E655" s="2">
        <f>IF(logVir!E655="","",LN(総労働時間!E655))</f>
        <v>11.756798417549041</v>
      </c>
      <c r="F655" s="2">
        <f>IF(logVir!F655="","",LN(総労働時間!F655))</f>
        <v>11.695156691331013</v>
      </c>
      <c r="G655" s="2">
        <f>IF(logVir!G655="","",LN(総労働時間!G655))</f>
        <v>11.624205322571585</v>
      </c>
      <c r="I655" s="3">
        <v>22</v>
      </c>
      <c r="J655" s="3">
        <v>1</v>
      </c>
      <c r="K655" s="2" cm="1">
        <f t="array" ref="K655">IF(C655="","",C655-SUMPRODUCT(($B$1461:$B$1491=$J655)*1,C$1461:C$1491))</f>
        <v>0.57411723123059843</v>
      </c>
      <c r="L655" s="2" cm="1">
        <f t="array" ref="L655">IF(D655="","",D655-SUMPRODUCT(($B$1461:$B$1491=$J655)*1,D$1461:D$1491))</f>
        <v>0.54128184509454336</v>
      </c>
      <c r="M655" s="2" cm="1">
        <f t="array" ref="M655">IF(E655="","",E655-SUMPRODUCT(($B$1461:$B$1491=$J655)*1,E$1461:E$1491))</f>
        <v>0.58081338490520551</v>
      </c>
      <c r="N655" s="2" cm="1">
        <f t="array" ref="N655">IF(F655="","",F655-SUMPRODUCT(($B$1461:$B$1491=$J655)*1,F$1461:F$1491))</f>
        <v>0.58334311266094474</v>
      </c>
      <c r="O655" s="2" cm="1">
        <f t="array" ref="O655">IF(G655="","",G655-SUMPRODUCT(($B$1461:$B$1491=$J655)*1,G$1461:G$1491))</f>
        <v>0.58985217836701587</v>
      </c>
    </row>
    <row r="656" spans="1:15" x14ac:dyDescent="0.55000000000000004">
      <c r="A656" s="3">
        <v>22</v>
      </c>
      <c r="B656" s="3">
        <v>2</v>
      </c>
      <c r="C656" s="2">
        <f>IF(logVir!C656="","",LN(総労働時間!C656))</f>
        <v>8.2265577031089414</v>
      </c>
      <c r="D656" s="2">
        <f>IF(logVir!D656="","",LN(総労働時間!D656))</f>
        <v>7.6365610247459799</v>
      </c>
      <c r="E656" s="2">
        <f>IF(logVir!E656="","",LN(総労働時間!E656))</f>
        <v>7.3407200612276968</v>
      </c>
      <c r="F656" s="2">
        <f>IF(logVir!F656="","",LN(総労働時間!F656))</f>
        <v>7.5937283462368361</v>
      </c>
      <c r="G656" s="2">
        <f>IF(logVir!G656="","",LN(総労働時間!G656))</f>
        <v>7.8321106849258548</v>
      </c>
      <c r="I656" s="3">
        <v>22</v>
      </c>
      <c r="J656" s="3">
        <v>2</v>
      </c>
      <c r="K656" s="2" cm="1">
        <f t="array" ref="K656">IF(C656="","",C656-SUMPRODUCT(($B$1461:$B$1491=$J656)*1,C$1461:C$1491))</f>
        <v>0.99849656928741837</v>
      </c>
      <c r="L656" s="2" cm="1">
        <f t="array" ref="L656">IF(D656="","",D656-SUMPRODUCT(($B$1461:$B$1491=$J656)*1,D$1461:D$1491))</f>
        <v>0.30262805174581864</v>
      </c>
      <c r="M656" s="2" cm="1">
        <f t="array" ref="M656">IF(E656="","",E656-SUMPRODUCT(($B$1461:$B$1491=$J656)*1,E$1461:E$1491))</f>
        <v>0.3314278914125337</v>
      </c>
      <c r="N656" s="2" cm="1">
        <f t="array" ref="N656">IF(F656="","",F656-SUMPRODUCT(($B$1461:$B$1491=$J656)*1,F$1461:F$1491))</f>
        <v>0.60753613224219105</v>
      </c>
      <c r="O656" s="2" cm="1">
        <f t="array" ref="O656">IF(G656="","",G656-SUMPRODUCT(($B$1461:$B$1491=$J656)*1,G$1461:G$1491))</f>
        <v>0.84048737799709627</v>
      </c>
    </row>
    <row r="657" spans="1:15" x14ac:dyDescent="0.55000000000000004">
      <c r="A657" s="3">
        <v>22</v>
      </c>
      <c r="B657" s="3">
        <v>3</v>
      </c>
      <c r="C657" s="2">
        <f>IF(logVir!C657="","",LN(総労働時間!C657))</f>
        <v>11.697256856679344</v>
      </c>
      <c r="D657" s="2">
        <f>IF(logVir!D657="","",LN(総労働時間!D657))</f>
        <v>11.685772674554196</v>
      </c>
      <c r="E657" s="2">
        <f>IF(logVir!E657="","",LN(総労働時間!E657))</f>
        <v>11.74669923497733</v>
      </c>
      <c r="F657" s="2">
        <f>IF(logVir!F657="","",LN(総労働時間!F657))</f>
        <v>11.680855992003544</v>
      </c>
      <c r="G657" s="2">
        <f>IF(logVir!G657="","",LN(総労働時間!G657))</f>
        <v>11.71900521550298</v>
      </c>
      <c r="I657" s="3">
        <v>22</v>
      </c>
      <c r="J657" s="3">
        <v>3</v>
      </c>
      <c r="K657" s="2" cm="1">
        <f t="array" ref="K657">IF(C657="","",C657-SUMPRODUCT(($B$1461:$B$1491=$J657)*1,C$1461:C$1491))</f>
        <v>0.9115746548435375</v>
      </c>
      <c r="L657" s="2" cm="1">
        <f t="array" ref="L657">IF(D657="","",D657-SUMPRODUCT(($B$1461:$B$1491=$J657)*1,D$1461:D$1491))</f>
        <v>0.9250820171289611</v>
      </c>
      <c r="M657" s="2" cm="1">
        <f t="array" ref="M657">IF(E657="","",E657-SUMPRODUCT(($B$1461:$B$1491=$J657)*1,E$1461:E$1491))</f>
        <v>0.97589892019789737</v>
      </c>
      <c r="N657" s="2" cm="1">
        <f t="array" ref="N657">IF(F657="","",F657-SUMPRODUCT(($B$1461:$B$1491=$J657)*1,F$1461:F$1491))</f>
        <v>0.9896272623392548</v>
      </c>
      <c r="O657" s="2" cm="1">
        <f t="array" ref="O657">IF(G657="","",G657-SUMPRODUCT(($B$1461:$B$1491=$J657)*1,G$1461:G$1491))</f>
        <v>0.99863200399061824</v>
      </c>
    </row>
    <row r="658" spans="1:15" x14ac:dyDescent="0.55000000000000004">
      <c r="A658" s="3">
        <v>22</v>
      </c>
      <c r="B658" s="3">
        <v>4</v>
      </c>
      <c r="C658" s="2">
        <f>IF(logVir!C658="","",LN(総労働時間!C658))</f>
        <v>9.7800903317925751</v>
      </c>
      <c r="D658" s="2">
        <f>IF(logVir!D658="","",LN(総労働時間!D658))</f>
        <v>9.6656568764919868</v>
      </c>
      <c r="E658" s="2">
        <f>IF(logVir!E658="","",LN(総労働時間!E658))</f>
        <v>9.6019662481242847</v>
      </c>
      <c r="F658" s="2">
        <f>IF(logVir!F658="","",LN(総労働時間!F658))</f>
        <v>9.4729965193659016</v>
      </c>
      <c r="G658" s="2">
        <f>IF(logVir!G658="","",LN(総労働時間!G658))</f>
        <v>9.5601432561576889</v>
      </c>
      <c r="I658" s="3">
        <v>22</v>
      </c>
      <c r="J658" s="3">
        <v>4</v>
      </c>
      <c r="K658" s="2" cm="1">
        <f t="array" ref="K658">IF(C658="","",C658-SUMPRODUCT(($B$1461:$B$1491=$J658)*1,C$1461:C$1491))</f>
        <v>0.20621588018261505</v>
      </c>
      <c r="L658" s="2" cm="1">
        <f t="array" ref="L658">IF(D658="","",D658-SUMPRODUCT(($B$1461:$B$1491=$J658)*1,D$1461:D$1491))</f>
        <v>0.26333353173075125</v>
      </c>
      <c r="M658" s="2" cm="1">
        <f t="array" ref="M658">IF(E658="","",E658-SUMPRODUCT(($B$1461:$B$1491=$J658)*1,E$1461:E$1491))</f>
        <v>0.26833967955944971</v>
      </c>
      <c r="N658" s="2" cm="1">
        <f t="array" ref="N658">IF(F658="","",F658-SUMPRODUCT(($B$1461:$B$1491=$J658)*1,F$1461:F$1491))</f>
        <v>0.2878112596200868</v>
      </c>
      <c r="O658" s="2" cm="1">
        <f t="array" ref="O658">IF(G658="","",G658-SUMPRODUCT(($B$1461:$B$1491=$J658)*1,G$1461:G$1491))</f>
        <v>0.33327711805082139</v>
      </c>
    </row>
    <row r="659" spans="1:15" x14ac:dyDescent="0.55000000000000004">
      <c r="A659" s="3">
        <v>22</v>
      </c>
      <c r="B659" s="3">
        <v>5</v>
      </c>
      <c r="C659" s="2">
        <f>IF(logVir!C659="","",LN(総労働時間!C659))</f>
        <v>10.676243259232681</v>
      </c>
      <c r="D659" s="2">
        <f>IF(logVir!D659="","",LN(総労働時間!D659))</f>
        <v>10.627554669492397</v>
      </c>
      <c r="E659" s="2">
        <f>IF(logVir!E659="","",LN(総労働時間!E659))</f>
        <v>10.639659356064533</v>
      </c>
      <c r="F659" s="2">
        <f>IF(logVir!F659="","",LN(総労働時間!F659))</f>
        <v>10.569422759305384</v>
      </c>
      <c r="G659" s="2">
        <f>IF(logVir!G659="","",LN(総労働時間!G659))</f>
        <v>10.635652997457205</v>
      </c>
      <c r="I659" s="3">
        <v>22</v>
      </c>
      <c r="J659" s="3">
        <v>5</v>
      </c>
      <c r="K659" s="2" cm="1">
        <f t="array" ref="K659">IF(C659="","",C659-SUMPRODUCT(($B$1461:$B$1491=$J659)*1,C$1461:C$1491))</f>
        <v>1.8547444302005758</v>
      </c>
      <c r="L659" s="2" cm="1">
        <f t="array" ref="L659">IF(D659="","",D659-SUMPRODUCT(($B$1461:$B$1491=$J659)*1,D$1461:D$1491))</f>
        <v>1.8593201529390093</v>
      </c>
      <c r="M659" s="2" cm="1">
        <f t="array" ref="M659">IF(E659="","",E659-SUMPRODUCT(($B$1461:$B$1491=$J659)*1,E$1461:E$1491))</f>
        <v>1.8378333134621343</v>
      </c>
      <c r="N659" s="2" cm="1">
        <f t="array" ref="N659">IF(F659="","",F659-SUMPRODUCT(($B$1461:$B$1491=$J659)*1,F$1461:F$1491))</f>
        <v>1.8371227637026006</v>
      </c>
      <c r="O659" s="2" cm="1">
        <f t="array" ref="O659">IF(G659="","",G659-SUMPRODUCT(($B$1461:$B$1491=$J659)*1,G$1461:G$1491))</f>
        <v>1.8554334035281848</v>
      </c>
    </row>
    <row r="660" spans="1:15" x14ac:dyDescent="0.55000000000000004">
      <c r="A660" s="3">
        <v>22</v>
      </c>
      <c r="B660" s="3">
        <v>6</v>
      </c>
      <c r="C660" s="2">
        <f>IF(logVir!C660="","",LN(総労働時間!C660))</f>
        <v>10.782998539448752</v>
      </c>
      <c r="D660" s="2">
        <f>IF(logVir!D660="","",LN(総労働時間!D660))</f>
        <v>10.766704249213584</v>
      </c>
      <c r="E660" s="2">
        <f>IF(logVir!E660="","",LN(総労働時間!E660))</f>
        <v>10.696259170041706</v>
      </c>
      <c r="F660" s="2">
        <f>IF(logVir!F660="","",LN(総労働時間!F660))</f>
        <v>10.675409924268932</v>
      </c>
      <c r="G660" s="2">
        <f>IF(logVir!G660="","",LN(総労働時間!G660))</f>
        <v>10.697384613139628</v>
      </c>
      <c r="I660" s="3">
        <v>22</v>
      </c>
      <c r="J660" s="3">
        <v>6</v>
      </c>
      <c r="K660" s="2" cm="1">
        <f t="array" ref="K660">IF(C660="","",C660-SUMPRODUCT(($B$1461:$B$1491=$J660)*1,C$1461:C$1491))</f>
        <v>1.4860283258298921</v>
      </c>
      <c r="L660" s="2" cm="1">
        <f t="array" ref="L660">IF(D660="","",D660-SUMPRODUCT(($B$1461:$B$1491=$J660)*1,D$1461:D$1491))</f>
        <v>1.4588477328188265</v>
      </c>
      <c r="M660" s="2" cm="1">
        <f t="array" ref="M660">IF(E660="","",E660-SUMPRODUCT(($B$1461:$B$1491=$J660)*1,E$1461:E$1491))</f>
        <v>1.3646799507775622</v>
      </c>
      <c r="N660" s="2" cm="1">
        <f t="array" ref="N660">IF(F660="","",F660-SUMPRODUCT(($B$1461:$B$1491=$J660)*1,F$1461:F$1491))</f>
        <v>1.3459753153283636</v>
      </c>
      <c r="O660" s="2" cm="1">
        <f t="array" ref="O660">IF(G660="","",G660-SUMPRODUCT(($B$1461:$B$1491=$J660)*1,G$1461:G$1491))</f>
        <v>1.3298895120240566</v>
      </c>
    </row>
    <row r="661" spans="1:15" x14ac:dyDescent="0.55000000000000004">
      <c r="A661" s="3">
        <v>22</v>
      </c>
      <c r="B661" s="3">
        <v>7</v>
      </c>
      <c r="C661" s="2">
        <f>IF(logVir!C661="","",LN(総労働時間!C661))</f>
        <v>9.6412462792345668</v>
      </c>
      <c r="D661" s="2">
        <f>IF(logVir!D661="","",LN(総労働時間!D661))</f>
        <v>9.4221802227214013</v>
      </c>
      <c r="E661" s="2">
        <f>IF(logVir!E661="","",LN(総労働時間!E661))</f>
        <v>9.3599743742530581</v>
      </c>
      <c r="F661" s="2">
        <f>IF(logVir!F661="","",LN(総労働時間!F661))</f>
        <v>9.3374329372670601</v>
      </c>
      <c r="G661" s="2">
        <f>IF(logVir!G661="","",LN(総労働時間!G661))</f>
        <v>9.5329588385585282</v>
      </c>
      <c r="I661" s="3">
        <v>22</v>
      </c>
      <c r="J661" s="3">
        <v>7</v>
      </c>
      <c r="K661" s="2" cm="1">
        <f t="array" ref="K661">IF(C661="","",C661-SUMPRODUCT(($B$1461:$B$1491=$J661)*1,C$1461:C$1491))</f>
        <v>0.41509464799797335</v>
      </c>
      <c r="L661" s="2" cm="1">
        <f t="array" ref="L661">IF(D661="","",D661-SUMPRODUCT(($B$1461:$B$1491=$J661)*1,D$1461:D$1491))</f>
        <v>0.22465463558622467</v>
      </c>
      <c r="M661" s="2" cm="1">
        <f t="array" ref="M661">IF(E661="","",E661-SUMPRODUCT(($B$1461:$B$1491=$J661)*1,E$1461:E$1491))</f>
        <v>0.22505001456891449</v>
      </c>
      <c r="N661" s="2" cm="1">
        <f t="array" ref="N661">IF(F661="","",F661-SUMPRODUCT(($B$1461:$B$1491=$J661)*1,F$1461:F$1491))</f>
        <v>0.26379899237182158</v>
      </c>
      <c r="O661" s="2" cm="1">
        <f t="array" ref="O661">IF(G661="","",G661-SUMPRODUCT(($B$1461:$B$1491=$J661)*1,G$1461:G$1491))</f>
        <v>0.42706862343326257</v>
      </c>
    </row>
    <row r="662" spans="1:15" x14ac:dyDescent="0.55000000000000004">
      <c r="A662" s="3">
        <v>22</v>
      </c>
      <c r="B662" s="3">
        <v>8</v>
      </c>
      <c r="C662" s="2">
        <f>IF(logVir!C662="","",LN(総労働時間!C662))</f>
        <v>10.330951116026478</v>
      </c>
      <c r="D662" s="2">
        <f>IF(logVir!D662="","",LN(総労働時間!D662))</f>
        <v>10.33747633037899</v>
      </c>
      <c r="E662" s="2">
        <f>IF(logVir!E662="","",LN(総労働時間!E662))</f>
        <v>10.280408926037774</v>
      </c>
      <c r="F662" s="2">
        <f>IF(logVir!F662="","",LN(総労働時間!F662))</f>
        <v>10.241785404654427</v>
      </c>
      <c r="G662" s="2">
        <f>IF(logVir!G662="","",LN(総労働時間!G662))</f>
        <v>10.434460170548119</v>
      </c>
      <c r="I662" s="3">
        <v>22</v>
      </c>
      <c r="J662" s="3">
        <v>8</v>
      </c>
      <c r="K662" s="2" cm="1">
        <f t="array" ref="K662">IF(C662="","",C662-SUMPRODUCT(($B$1461:$B$1491=$J662)*1,C$1461:C$1491))</f>
        <v>1.1310172743480198</v>
      </c>
      <c r="L662" s="2" cm="1">
        <f t="array" ref="L662">IF(D662="","",D662-SUMPRODUCT(($B$1461:$B$1491=$J662)*1,D$1461:D$1491))</f>
        <v>1.0495785271485811</v>
      </c>
      <c r="M662" s="2" cm="1">
        <f t="array" ref="M662">IF(E662="","",E662-SUMPRODUCT(($B$1461:$B$1491=$J662)*1,E$1461:E$1491))</f>
        <v>0.98872956761688791</v>
      </c>
      <c r="N662" s="2" cm="1">
        <f t="array" ref="N662">IF(F662="","",F662-SUMPRODUCT(($B$1461:$B$1491=$J662)*1,F$1461:F$1491))</f>
        <v>0.96458761510574043</v>
      </c>
      <c r="O662" s="2" cm="1">
        <f t="array" ref="O662">IF(G662="","",G662-SUMPRODUCT(($B$1461:$B$1491=$J662)*1,G$1461:G$1491))</f>
        <v>1.1067995218748159</v>
      </c>
    </row>
    <row r="663" spans="1:15" x14ac:dyDescent="0.55000000000000004">
      <c r="A663" s="3">
        <v>22</v>
      </c>
      <c r="B663" s="3">
        <v>9</v>
      </c>
      <c r="C663" s="2">
        <f>IF(logVir!C663="","",LN(総労働時間!C663))</f>
        <v>11.182154064291071</v>
      </c>
      <c r="D663" s="2">
        <f>IF(logVir!D663="","",LN(総労働時間!D663))</f>
        <v>11.108079718128439</v>
      </c>
      <c r="E663" s="2">
        <f>IF(logVir!E663="","",LN(総労働時間!E663))</f>
        <v>11.127422839609947</v>
      </c>
      <c r="F663" s="2">
        <f>IF(logVir!F663="","",LN(総労働時間!F663))</f>
        <v>11.001207300471362</v>
      </c>
      <c r="G663" s="2">
        <f>IF(logVir!G663="","",LN(総労働時間!G663))</f>
        <v>11.083819540910183</v>
      </c>
      <c r="I663" s="3">
        <v>22</v>
      </c>
      <c r="J663" s="3">
        <v>9</v>
      </c>
      <c r="K663" s="2" cm="1">
        <f t="array" ref="K663">IF(C663="","",C663-SUMPRODUCT(($B$1461:$B$1491=$J663)*1,C$1461:C$1491))</f>
        <v>1.2129722771204374</v>
      </c>
      <c r="L663" s="2" cm="1">
        <f t="array" ref="L663">IF(D663="","",D663-SUMPRODUCT(($B$1461:$B$1491=$J663)*1,D$1461:D$1491))</f>
        <v>1.183793318461495</v>
      </c>
      <c r="M663" s="2" cm="1">
        <f t="array" ref="M663">IF(E663="","",E663-SUMPRODUCT(($B$1461:$B$1491=$J663)*1,E$1461:E$1491))</f>
        <v>1.1238920483320545</v>
      </c>
      <c r="N663" s="2" cm="1">
        <f t="array" ref="N663">IF(F663="","",F663-SUMPRODUCT(($B$1461:$B$1491=$J663)*1,F$1461:F$1491))</f>
        <v>1.1038404504347632</v>
      </c>
      <c r="O663" s="2" cm="1">
        <f t="array" ref="O663">IF(G663="","",G663-SUMPRODUCT(($B$1461:$B$1491=$J663)*1,G$1461:G$1491))</f>
        <v>1.1413813617752222</v>
      </c>
    </row>
    <row r="664" spans="1:15" x14ac:dyDescent="0.55000000000000004">
      <c r="A664" s="3">
        <v>22</v>
      </c>
      <c r="B664" s="3">
        <v>10</v>
      </c>
      <c r="C664" s="2">
        <f>IF(logVir!C664="","",LN(総労働時間!C664))</f>
        <v>11.851302288970242</v>
      </c>
      <c r="D664" s="2">
        <f>IF(logVir!D664="","",LN(総労働時間!D664))</f>
        <v>11.75151012951093</v>
      </c>
      <c r="E664" s="2">
        <f>IF(logVir!E664="","",LN(総労働時間!E664))</f>
        <v>11.778040255561496</v>
      </c>
      <c r="F664" s="2">
        <f>IF(logVir!F664="","",LN(総労働時間!F664))</f>
        <v>11.725595469211697</v>
      </c>
      <c r="G664" s="2">
        <f>IF(logVir!G664="","",LN(総労働時間!G664))</f>
        <v>11.796425225240313</v>
      </c>
      <c r="I664" s="3">
        <v>22</v>
      </c>
      <c r="J664" s="3">
        <v>10</v>
      </c>
      <c r="K664" s="2" cm="1">
        <f t="array" ref="K664">IF(C664="","",C664-SUMPRODUCT(($B$1461:$B$1491=$J664)*1,C$1461:C$1491))</f>
        <v>1.3813090600047371</v>
      </c>
      <c r="L664" s="2" cm="1">
        <f t="array" ref="L664">IF(D664="","",D664-SUMPRODUCT(($B$1461:$B$1491=$J664)*1,D$1461:D$1491))</f>
        <v>1.2634107886847463</v>
      </c>
      <c r="M664" s="2" cm="1">
        <f t="array" ref="M664">IF(E664="","",E664-SUMPRODUCT(($B$1461:$B$1491=$J664)*1,E$1461:E$1491))</f>
        <v>1.2502475366331165</v>
      </c>
      <c r="N664" s="2" cm="1">
        <f t="array" ref="N664">IF(F664="","",F664-SUMPRODUCT(($B$1461:$B$1491=$J664)*1,F$1461:F$1491))</f>
        <v>1.2618830619144106</v>
      </c>
      <c r="O664" s="2" cm="1">
        <f t="array" ref="O664">IF(G664="","",G664-SUMPRODUCT(($B$1461:$B$1491=$J664)*1,G$1461:G$1491))</f>
        <v>1.2626110948769824</v>
      </c>
    </row>
    <row r="665" spans="1:15" x14ac:dyDescent="0.55000000000000004">
      <c r="A665" s="3">
        <v>22</v>
      </c>
      <c r="B665" s="3">
        <v>11</v>
      </c>
      <c r="C665" s="2">
        <f>IF(logVir!C665="","",LN(総労働時間!C665))</f>
        <v>10.210160551529642</v>
      </c>
      <c r="D665" s="2">
        <f>IF(logVir!D665="","",LN(総労働時間!D665))</f>
        <v>10.122444542664612</v>
      </c>
      <c r="E665" s="2">
        <f>IF(logVir!E665="","",LN(総労働時間!E665))</f>
        <v>10.222782117853841</v>
      </c>
      <c r="F665" s="2">
        <f>IF(logVir!F665="","",LN(総労働時間!F665))</f>
        <v>10.168216841384545</v>
      </c>
      <c r="G665" s="2">
        <f>IF(logVir!G665="","",LN(総労働時間!G665))</f>
        <v>10.178362400864403</v>
      </c>
      <c r="I665" s="3">
        <v>22</v>
      </c>
      <c r="J665" s="3">
        <v>11</v>
      </c>
      <c r="K665" s="2" cm="1">
        <f t="array" ref="K665">IF(C665="","",C665-SUMPRODUCT(($B$1461:$B$1491=$J665)*1,C$1461:C$1491))</f>
        <v>0.41746656625597467</v>
      </c>
      <c r="L665" s="2" cm="1">
        <f t="array" ref="L665">IF(D665="","",D665-SUMPRODUCT(($B$1461:$B$1491=$J665)*1,D$1461:D$1491))</f>
        <v>0.52468942415715425</v>
      </c>
      <c r="M665" s="2" cm="1">
        <f t="array" ref="M665">IF(E665="","",E665-SUMPRODUCT(($B$1461:$B$1491=$J665)*1,E$1461:E$1491))</f>
        <v>0.63674867344676755</v>
      </c>
      <c r="N665" s="2" cm="1">
        <f t="array" ref="N665">IF(F665="","",F665-SUMPRODUCT(($B$1461:$B$1491=$J665)*1,F$1461:F$1491))</f>
        <v>0.61692930165086679</v>
      </c>
      <c r="O665" s="2" cm="1">
        <f t="array" ref="O665">IF(G665="","",G665-SUMPRODUCT(($B$1461:$B$1491=$J665)*1,G$1461:G$1491))</f>
        <v>0.62190499915583253</v>
      </c>
    </row>
    <row r="666" spans="1:15" x14ac:dyDescent="0.55000000000000004">
      <c r="A666" s="3">
        <v>22</v>
      </c>
      <c r="B666" s="3">
        <v>12</v>
      </c>
      <c r="C666" s="2">
        <f>IF(logVir!C666="","",LN(総労働時間!C666))</f>
        <v>11.453388855467127</v>
      </c>
      <c r="D666" s="2">
        <f>IF(logVir!D666="","",LN(総労働時間!D666))</f>
        <v>11.454941651878276</v>
      </c>
      <c r="E666" s="2">
        <f>IF(logVir!E666="","",LN(総労働時間!E666))</f>
        <v>11.395366479669322</v>
      </c>
      <c r="F666" s="2">
        <f>IF(logVir!F666="","",LN(総労働時間!F666))</f>
        <v>11.308490330662352</v>
      </c>
      <c r="G666" s="2">
        <f>IF(logVir!G666="","",LN(総労働時間!G666))</f>
        <v>11.373863507708053</v>
      </c>
      <c r="I666" s="3">
        <v>22</v>
      </c>
      <c r="J666" s="3">
        <v>12</v>
      </c>
      <c r="K666" s="2" cm="1">
        <f t="array" ref="K666">IF(C666="","",C666-SUMPRODUCT(($B$1461:$B$1491=$J666)*1,C$1461:C$1491))</f>
        <v>1.8596428149162172</v>
      </c>
      <c r="L666" s="2" cm="1">
        <f t="array" ref="L666">IF(D666="","",D666-SUMPRODUCT(($B$1461:$B$1491=$J666)*1,D$1461:D$1491))</f>
        <v>1.9499228032055189</v>
      </c>
      <c r="M666" s="2" cm="1">
        <f t="array" ref="M666">IF(E666="","",E666-SUMPRODUCT(($B$1461:$B$1491=$J666)*1,E$1461:E$1491))</f>
        <v>1.9088830169729878</v>
      </c>
      <c r="N666" s="2" cm="1">
        <f t="array" ref="N666">IF(F666="","",F666-SUMPRODUCT(($B$1461:$B$1491=$J666)*1,F$1461:F$1491))</f>
        <v>1.8806272245512705</v>
      </c>
      <c r="O666" s="2" cm="1">
        <f t="array" ref="O666">IF(G666="","",G666-SUMPRODUCT(($B$1461:$B$1491=$J666)*1,G$1461:G$1491))</f>
        <v>1.8646481230918539</v>
      </c>
    </row>
    <row r="667" spans="1:15" x14ac:dyDescent="0.55000000000000004">
      <c r="A667" s="3">
        <v>22</v>
      </c>
      <c r="B667" s="3">
        <v>13</v>
      </c>
      <c r="C667" s="2">
        <f>IF(logVir!C667="","",LN(総労働時間!C667))</f>
        <v>9.9263374362347641</v>
      </c>
      <c r="D667" s="2">
        <f>IF(logVir!D667="","",LN(総労働時間!D667))</f>
        <v>9.2294032235525627</v>
      </c>
      <c r="E667" s="2">
        <f>IF(logVir!E667="","",LN(総労働時間!E667))</f>
        <v>9.2670509911197101</v>
      </c>
      <c r="F667" s="2">
        <f>IF(logVir!F667="","",LN(総労働時間!F667))</f>
        <v>9.2149831028075191</v>
      </c>
      <c r="G667" s="2">
        <f>IF(logVir!G667="","",LN(総労働時間!G667))</f>
        <v>9.1142384843425415</v>
      </c>
      <c r="I667" s="3">
        <v>22</v>
      </c>
      <c r="J667" s="3">
        <v>13</v>
      </c>
      <c r="K667" s="2" cm="1">
        <f t="array" ref="K667">IF(C667="","",C667-SUMPRODUCT(($B$1461:$B$1491=$J667)*1,C$1461:C$1491))</f>
        <v>1.1926949672506293</v>
      </c>
      <c r="L667" s="2" cm="1">
        <f t="array" ref="L667">IF(D667="","",D667-SUMPRODUCT(($B$1461:$B$1491=$J667)*1,D$1461:D$1491))</f>
        <v>1.2941249542238884</v>
      </c>
      <c r="M667" s="2" cm="1">
        <f t="array" ref="M667">IF(E667="","",E667-SUMPRODUCT(($B$1461:$B$1491=$J667)*1,E$1461:E$1491))</f>
        <v>1.272107106689532</v>
      </c>
      <c r="N667" s="2" cm="1">
        <f t="array" ref="N667">IF(F667="","",F667-SUMPRODUCT(($B$1461:$B$1491=$J667)*1,F$1461:F$1491))</f>
        <v>1.3509923427317796</v>
      </c>
      <c r="O667" s="2" cm="1">
        <f t="array" ref="O667">IF(G667="","",G667-SUMPRODUCT(($B$1461:$B$1491=$J667)*1,G$1461:G$1491))</f>
        <v>1.2935915608786841</v>
      </c>
    </row>
    <row r="668" spans="1:15" x14ac:dyDescent="0.55000000000000004">
      <c r="A668" s="3">
        <v>22</v>
      </c>
      <c r="B668" s="3">
        <v>14</v>
      </c>
      <c r="C668" s="2">
        <f>IF(logVir!C668="","",LN(総労働時間!C668))</f>
        <v>12.289312520019676</v>
      </c>
      <c r="D668" s="2">
        <f>IF(logVir!D668="","",LN(総労働時間!D668))</f>
        <v>12.310493236536196</v>
      </c>
      <c r="E668" s="2">
        <f>IF(logVir!E668="","",LN(総労働時間!E668))</f>
        <v>12.329461035133026</v>
      </c>
      <c r="F668" s="2">
        <f>IF(logVir!F668="","",LN(総労働時間!F668))</f>
        <v>12.277284291060008</v>
      </c>
      <c r="G668" s="2">
        <f>IF(logVir!G668="","",LN(総労働時間!G668))</f>
        <v>12.40516216897127</v>
      </c>
      <c r="I668" s="3">
        <v>22</v>
      </c>
      <c r="J668" s="3">
        <v>14</v>
      </c>
      <c r="K668" s="2" cm="1">
        <f t="array" ref="K668">IF(C668="","",C668-SUMPRODUCT(($B$1461:$B$1491=$J668)*1,C$1461:C$1491))</f>
        <v>2.4656711135276286</v>
      </c>
      <c r="L668" s="2" cm="1">
        <f t="array" ref="L668">IF(D668="","",D668-SUMPRODUCT(($B$1461:$B$1491=$J668)*1,D$1461:D$1491))</f>
        <v>2.3958194001420754</v>
      </c>
      <c r="M668" s="2" cm="1">
        <f t="array" ref="M668">IF(E668="","",E668-SUMPRODUCT(($B$1461:$B$1491=$J668)*1,E$1461:E$1491))</f>
        <v>2.3766929632468177</v>
      </c>
      <c r="N668" s="2" cm="1">
        <f t="array" ref="N668">IF(F668="","",F668-SUMPRODUCT(($B$1461:$B$1491=$J668)*1,F$1461:F$1491))</f>
        <v>2.3805123061892104</v>
      </c>
      <c r="O668" s="2" cm="1">
        <f t="array" ref="O668">IF(G668="","",G668-SUMPRODUCT(($B$1461:$B$1491=$J668)*1,G$1461:G$1491))</f>
        <v>2.4672794970887413</v>
      </c>
    </row>
    <row r="669" spans="1:15" x14ac:dyDescent="0.55000000000000004">
      <c r="A669" s="3">
        <v>22</v>
      </c>
      <c r="B669" s="3">
        <v>15</v>
      </c>
      <c r="C669" s="2">
        <f>IF(logVir!C669="","",LN(総労働時間!C669))</f>
        <v>10.12475202709023</v>
      </c>
      <c r="D669" s="2">
        <f>IF(logVir!D669="","",LN(総労働時間!D669))</f>
        <v>10.081116743151101</v>
      </c>
      <c r="E669" s="2">
        <f>IF(logVir!E669="","",LN(総労働時間!E669))</f>
        <v>9.9591428131201152</v>
      </c>
      <c r="F669" s="2">
        <f>IF(logVir!F669="","",LN(総労働時間!F669))</f>
        <v>9.8444287192053181</v>
      </c>
      <c r="G669" s="2">
        <f>IF(logVir!G669="","",LN(総労働時間!G669))</f>
        <v>9.9414478651726963</v>
      </c>
      <c r="I669" s="3">
        <v>22</v>
      </c>
      <c r="J669" s="3">
        <v>15</v>
      </c>
      <c r="K669" s="2" cm="1">
        <f t="array" ref="K669">IF(C669="","",C669-SUMPRODUCT(($B$1461:$B$1491=$J669)*1,C$1461:C$1491))</f>
        <v>0.87420755467253208</v>
      </c>
      <c r="L669" s="2" cm="1">
        <f t="array" ref="L669">IF(D669="","",D669-SUMPRODUCT(($B$1461:$B$1491=$J669)*1,D$1461:D$1491))</f>
        <v>0.96258352957214122</v>
      </c>
      <c r="M669" s="2" cm="1">
        <f t="array" ref="M669">IF(E669="","",E669-SUMPRODUCT(($B$1461:$B$1491=$J669)*1,E$1461:E$1491))</f>
        <v>0.90093193566948315</v>
      </c>
      <c r="N669" s="2" cm="1">
        <f t="array" ref="N669">IF(F669="","",F669-SUMPRODUCT(($B$1461:$B$1491=$J669)*1,F$1461:F$1491))</f>
        <v>0.89370174410882441</v>
      </c>
      <c r="O669" s="2" cm="1">
        <f t="array" ref="O669">IF(G669="","",G669-SUMPRODUCT(($B$1461:$B$1491=$J669)*1,G$1461:G$1491))</f>
        <v>0.95398312842625721</v>
      </c>
    </row>
    <row r="670" spans="1:15" x14ac:dyDescent="0.55000000000000004">
      <c r="A670" s="3">
        <v>22</v>
      </c>
      <c r="B670" s="3">
        <v>16</v>
      </c>
      <c r="C670" s="2">
        <f>IF(logVir!C670="","",LN(総労働時間!C670))</f>
        <v>11.801366880271294</v>
      </c>
      <c r="D670" s="2">
        <f>IF(logVir!D670="","",LN(総労働時間!D670))</f>
        <v>11.73722357820521</v>
      </c>
      <c r="E670" s="2">
        <f>IF(logVir!E670="","",LN(総労働時間!E670))</f>
        <v>11.762937545435445</v>
      </c>
      <c r="F670" s="2">
        <f>IF(logVir!F670="","",LN(総労働時間!F670))</f>
        <v>11.645788598330823</v>
      </c>
      <c r="G670" s="2">
        <f>IF(logVir!G670="","",LN(総労働時間!G670))</f>
        <v>11.702214510569066</v>
      </c>
      <c r="I670" s="3">
        <v>22</v>
      </c>
      <c r="J670" s="3">
        <v>16</v>
      </c>
      <c r="K670" s="2" cm="1">
        <f t="array" ref="K670">IF(C670="","",C670-SUMPRODUCT(($B$1461:$B$1491=$J670)*1,C$1461:C$1491))</f>
        <v>1.314689356092396</v>
      </c>
      <c r="L670" s="2" cm="1">
        <f t="array" ref="L670">IF(D670="","",D670-SUMPRODUCT(($B$1461:$B$1491=$J670)*1,D$1461:D$1491))</f>
        <v>1.2642553990183778</v>
      </c>
      <c r="M670" s="2" cm="1">
        <f t="array" ref="M670">IF(E670="","",E670-SUMPRODUCT(($B$1461:$B$1491=$J670)*1,E$1461:E$1491))</f>
        <v>1.2962690857926074</v>
      </c>
      <c r="N670" s="2" cm="1">
        <f t="array" ref="N670">IF(F670="","",F670-SUMPRODUCT(($B$1461:$B$1491=$J670)*1,F$1461:F$1491))</f>
        <v>1.2791543833118872</v>
      </c>
      <c r="O670" s="2" cm="1">
        <f t="array" ref="O670">IF(G670="","",G670-SUMPRODUCT(($B$1461:$B$1491=$J670)*1,G$1461:G$1491))</f>
        <v>1.2813645764069292</v>
      </c>
    </row>
    <row r="671" spans="1:15" x14ac:dyDescent="0.55000000000000004">
      <c r="A671" s="3">
        <v>22</v>
      </c>
      <c r="B671" s="3">
        <v>17</v>
      </c>
      <c r="C671" s="2">
        <f>IF(logVir!C671="","",LN(総労働時間!C671))</f>
        <v>10.610961276166663</v>
      </c>
      <c r="D671" s="2">
        <f>IF(logVir!D671="","",LN(総労働時間!D671))</f>
        <v>10.415346434303874</v>
      </c>
      <c r="E671" s="2">
        <f>IF(logVir!E671="","",LN(総労働時間!E671))</f>
        <v>10.564381502857387</v>
      </c>
      <c r="F671" s="2">
        <f>IF(logVir!F671="","",LN(総労働時間!F671))</f>
        <v>10.577807461243378</v>
      </c>
      <c r="G671" s="2">
        <f>IF(logVir!G671="","",LN(総労働時間!G671))</f>
        <v>10.667005663136022</v>
      </c>
      <c r="I671" s="3">
        <v>22</v>
      </c>
      <c r="J671" s="3">
        <v>17</v>
      </c>
      <c r="K671" s="2" cm="1">
        <f t="array" ref="K671">IF(C671="","",C671-SUMPRODUCT(($B$1461:$B$1491=$J671)*1,C$1461:C$1491))</f>
        <v>0.66988138400291852</v>
      </c>
      <c r="L671" s="2" cm="1">
        <f t="array" ref="L671">IF(D671="","",D671-SUMPRODUCT(($B$1461:$B$1491=$J671)*1,D$1461:D$1491))</f>
        <v>0.55302274394217044</v>
      </c>
      <c r="M671" s="2" cm="1">
        <f t="array" ref="M671">IF(E671="","",E671-SUMPRODUCT(($B$1461:$B$1491=$J671)*1,E$1461:E$1491))</f>
        <v>0.72212093819623391</v>
      </c>
      <c r="N671" s="2" cm="1">
        <f t="array" ref="N671">IF(F671="","",F671-SUMPRODUCT(($B$1461:$B$1491=$J671)*1,F$1461:F$1491))</f>
        <v>0.687718940440881</v>
      </c>
      <c r="O671" s="2" cm="1">
        <f t="array" ref="O671">IF(G671="","",G671-SUMPRODUCT(($B$1461:$B$1491=$J671)*1,G$1461:G$1491))</f>
        <v>0.71587407432691208</v>
      </c>
    </row>
    <row r="672" spans="1:15" x14ac:dyDescent="0.55000000000000004">
      <c r="A672" s="3">
        <v>22</v>
      </c>
      <c r="B672" s="3">
        <v>18</v>
      </c>
      <c r="C672" s="2">
        <f>IF(logVir!C672="","",LN(総労働時間!C672))</f>
        <v>12.677105315548991</v>
      </c>
      <c r="D672" s="2">
        <f>IF(logVir!D672="","",LN(総労働時間!D672))</f>
        <v>12.593864130351752</v>
      </c>
      <c r="E672" s="2">
        <f>IF(logVir!E672="","",LN(総労働時間!E672))</f>
        <v>12.568488808361789</v>
      </c>
      <c r="F672" s="2">
        <f>IF(logVir!F672="","",LN(総労働時間!F672))</f>
        <v>12.559257952727879</v>
      </c>
      <c r="G672" s="2">
        <f>IF(logVir!G672="","",LN(総労働時間!G672))</f>
        <v>12.498458545072303</v>
      </c>
      <c r="I672" s="3">
        <v>22</v>
      </c>
      <c r="J672" s="3">
        <v>18</v>
      </c>
      <c r="K672" s="2" cm="1">
        <f t="array" ref="K672">IF(C672="","",C672-SUMPRODUCT(($B$1461:$B$1491=$J672)*1,C$1461:C$1491))</f>
        <v>0.75004760291938233</v>
      </c>
      <c r="L672" s="2" cm="1">
        <f t="array" ref="L672">IF(D672="","",D672-SUMPRODUCT(($B$1461:$B$1491=$J672)*1,D$1461:D$1491))</f>
        <v>0.6694493855442154</v>
      </c>
      <c r="M672" s="2" cm="1">
        <f t="array" ref="M672">IF(E672="","",E672-SUMPRODUCT(($B$1461:$B$1491=$J672)*1,E$1461:E$1491))</f>
        <v>0.67769119156211133</v>
      </c>
      <c r="N672" s="2" cm="1">
        <f t="array" ref="N672">IF(F672="","",F672-SUMPRODUCT(($B$1461:$B$1491=$J672)*1,F$1461:F$1491))</f>
        <v>0.69990538805118518</v>
      </c>
      <c r="O672" s="2" cm="1">
        <f t="array" ref="O672">IF(G672="","",G672-SUMPRODUCT(($B$1461:$B$1491=$J672)*1,G$1461:G$1491))</f>
        <v>0.65429864253200698</v>
      </c>
    </row>
    <row r="673" spans="1:15" x14ac:dyDescent="0.55000000000000004">
      <c r="A673" s="3">
        <v>22</v>
      </c>
      <c r="B673" s="3">
        <v>19</v>
      </c>
      <c r="C673" s="2">
        <f>IF(logVir!C673="","",LN(総労働時間!C673))</f>
        <v>12.024199313598926</v>
      </c>
      <c r="D673" s="2">
        <f>IF(logVir!D673="","",LN(総労働時間!D673))</f>
        <v>11.971292236727651</v>
      </c>
      <c r="E673" s="2">
        <f>IF(logVir!E673="","",LN(総労働時間!E673))</f>
        <v>11.935730918486406</v>
      </c>
      <c r="F673" s="2">
        <f>IF(logVir!F673="","",LN(総労働時間!F673))</f>
        <v>11.951208094574417</v>
      </c>
      <c r="G673" s="2">
        <f>IF(logVir!G673="","",LN(総労働時間!G673))</f>
        <v>11.822092121109653</v>
      </c>
      <c r="I673" s="3">
        <v>22</v>
      </c>
      <c r="J673" s="3">
        <v>19</v>
      </c>
      <c r="K673" s="2" cm="1">
        <f t="array" ref="K673">IF(C673="","",C673-SUMPRODUCT(($B$1461:$B$1491=$J673)*1,C$1461:C$1491))</f>
        <v>0.79597723806219278</v>
      </c>
      <c r="L673" s="2" cm="1">
        <f t="array" ref="L673">IF(D673="","",D673-SUMPRODUCT(($B$1461:$B$1491=$J673)*1,D$1461:D$1491))</f>
        <v>0.74125058812575695</v>
      </c>
      <c r="M673" s="2" cm="1">
        <f t="array" ref="M673">IF(E673="","",E673-SUMPRODUCT(($B$1461:$B$1491=$J673)*1,E$1461:E$1491))</f>
        <v>0.7338683351390749</v>
      </c>
      <c r="N673" s="2" cm="1">
        <f t="array" ref="N673">IF(F673="","",F673-SUMPRODUCT(($B$1461:$B$1491=$J673)*1,F$1461:F$1491))</f>
        <v>0.75923368008388437</v>
      </c>
      <c r="O673" s="2" cm="1">
        <f t="array" ref="O673">IF(G673="","",G673-SUMPRODUCT(($B$1461:$B$1491=$J673)*1,G$1461:G$1491))</f>
        <v>0.59479284587718873</v>
      </c>
    </row>
    <row r="674" spans="1:15" x14ac:dyDescent="0.55000000000000004">
      <c r="A674" s="3">
        <v>22</v>
      </c>
      <c r="B674" s="3">
        <v>20</v>
      </c>
      <c r="C674" s="2">
        <f>IF(logVir!C674="","",LN(総労働時間!C674))</f>
        <v>12.844020113163714</v>
      </c>
      <c r="D674" s="2">
        <f>IF(logVir!D674="","",LN(総労働時間!D674))</f>
        <v>12.782566504945764</v>
      </c>
      <c r="E674" s="2">
        <f>IF(logVir!E674="","",LN(総労働時間!E674))</f>
        <v>12.729016747741809</v>
      </c>
      <c r="F674" s="2">
        <f>IF(logVir!F674="","",LN(総労働時間!F674))</f>
        <v>12.677520022344765</v>
      </c>
      <c r="G674" s="2">
        <f>IF(logVir!G674="","",LN(総労働時間!G674))</f>
        <v>12.679385639541849</v>
      </c>
      <c r="I674" s="3">
        <v>22</v>
      </c>
      <c r="J674" s="3">
        <v>20</v>
      </c>
      <c r="K674" s="2" cm="1">
        <f t="array" ref="K674">IF(C674="","",C674-SUMPRODUCT(($B$1461:$B$1491=$J674)*1,C$1461:C$1491))</f>
        <v>0.74131478073010548</v>
      </c>
      <c r="L674" s="2" cm="1">
        <f t="array" ref="L674">IF(D674="","",D674-SUMPRODUCT(($B$1461:$B$1491=$J674)*1,D$1461:D$1491))</f>
        <v>0.72533436024788855</v>
      </c>
      <c r="M674" s="2" cm="1">
        <f t="array" ref="M674">IF(E674="","",E674-SUMPRODUCT(($B$1461:$B$1491=$J674)*1,E$1461:E$1491))</f>
        <v>0.70525156750086637</v>
      </c>
      <c r="N674" s="2" cm="1">
        <f t="array" ref="N674">IF(F674="","",F674-SUMPRODUCT(($B$1461:$B$1491=$J674)*1,F$1461:F$1491))</f>
        <v>0.72893548514468343</v>
      </c>
      <c r="O674" s="2" cm="1">
        <f t="array" ref="O674">IF(G674="","",G674-SUMPRODUCT(($B$1461:$B$1491=$J674)*1,G$1461:G$1491))</f>
        <v>0.66548680693977325</v>
      </c>
    </row>
    <row r="675" spans="1:15" x14ac:dyDescent="0.55000000000000004">
      <c r="A675" s="3">
        <v>22</v>
      </c>
      <c r="B675" s="3">
        <v>21</v>
      </c>
      <c r="C675" s="2">
        <f>IF(logVir!C675="","",LN(総労働時間!C675))</f>
        <v>12.31717326852101</v>
      </c>
      <c r="D675" s="2">
        <f>IF(logVir!D675="","",LN(総労働時間!D675))</f>
        <v>12.383568607832837</v>
      </c>
      <c r="E675" s="2">
        <f>IF(logVir!E675="","",LN(総労働時間!E675))</f>
        <v>12.3718048735322</v>
      </c>
      <c r="F675" s="2">
        <f>IF(logVir!F675="","",LN(総労働時間!F675))</f>
        <v>12.290374032048554</v>
      </c>
      <c r="G675" s="2">
        <f>IF(logVir!G675="","",LN(総労働時間!G675))</f>
        <v>12.291449557744944</v>
      </c>
      <c r="I675" s="3">
        <v>22</v>
      </c>
      <c r="J675" s="3">
        <v>21</v>
      </c>
      <c r="K675" s="2" cm="1">
        <f t="array" ref="K675">IF(C675="","",C675-SUMPRODUCT(($B$1461:$B$1491=$J675)*1,C$1461:C$1491))</f>
        <v>0.75611949943415979</v>
      </c>
      <c r="L675" s="2" cm="1">
        <f t="array" ref="L675">IF(D675="","",D675-SUMPRODUCT(($B$1461:$B$1491=$J675)*1,D$1461:D$1491))</f>
        <v>0.81137538766693496</v>
      </c>
      <c r="M675" s="2" cm="1">
        <f t="array" ref="M675">IF(E675="","",E675-SUMPRODUCT(($B$1461:$B$1491=$J675)*1,E$1461:E$1491))</f>
        <v>0.82521076002706906</v>
      </c>
      <c r="N675" s="2" cm="1">
        <f t="array" ref="N675">IF(F675="","",F675-SUMPRODUCT(($B$1461:$B$1491=$J675)*1,F$1461:F$1491))</f>
        <v>0.79866176156951951</v>
      </c>
      <c r="O675" s="2" cm="1">
        <f t="array" ref="O675">IF(G675="","",G675-SUMPRODUCT(($B$1461:$B$1491=$J675)*1,G$1461:G$1491))</f>
        <v>0.74608043829924853</v>
      </c>
    </row>
    <row r="676" spans="1:15" x14ac:dyDescent="0.55000000000000004">
      <c r="A676" s="3">
        <v>22</v>
      </c>
      <c r="B676" s="3">
        <v>22</v>
      </c>
      <c r="C676" s="2">
        <f>IF(logVir!C676="","",LN(総労働時間!C676))</f>
        <v>12.486468646906417</v>
      </c>
      <c r="D676" s="2">
        <f>IF(logVir!D676="","",LN(総労働時間!D676))</f>
        <v>12.364561760283907</v>
      </c>
      <c r="E676" s="2">
        <f>IF(logVir!E676="","",LN(総労働時間!E676))</f>
        <v>12.398672591867221</v>
      </c>
      <c r="F676" s="2">
        <f>IF(logVir!F676="","",LN(総労働時間!F676))</f>
        <v>12.207731814838233</v>
      </c>
      <c r="G676" s="2">
        <f>IF(logVir!G676="","",LN(総労働時間!G676))</f>
        <v>12.224006662043417</v>
      </c>
      <c r="I676" s="3">
        <v>22</v>
      </c>
      <c r="J676" s="3">
        <v>22</v>
      </c>
      <c r="K676" s="2" cm="1">
        <f t="array" ref="K676">IF(C676="","",C676-SUMPRODUCT(($B$1461:$B$1491=$J676)*1,C$1461:C$1491))</f>
        <v>0.87678085032565534</v>
      </c>
      <c r="L676" s="2" cm="1">
        <f t="array" ref="L676">IF(D676="","",D676-SUMPRODUCT(($B$1461:$B$1491=$J676)*1,D$1461:D$1491))</f>
        <v>0.79699643939445863</v>
      </c>
      <c r="M676" s="2" cm="1">
        <f t="array" ref="M676">IF(E676="","",E676-SUMPRODUCT(($B$1461:$B$1491=$J676)*1,E$1461:E$1491))</f>
        <v>0.86460131477351254</v>
      </c>
      <c r="N676" s="2" cm="1">
        <f t="array" ref="N676">IF(F676="","",F676-SUMPRODUCT(($B$1461:$B$1491=$J676)*1,F$1461:F$1491))</f>
        <v>0.80740808160228106</v>
      </c>
      <c r="O676" s="2" cm="1">
        <f t="array" ref="O676">IF(G676="","",G676-SUMPRODUCT(($B$1461:$B$1491=$J676)*1,G$1461:G$1491))</f>
        <v>0.84454611676468616</v>
      </c>
    </row>
    <row r="677" spans="1:15" x14ac:dyDescent="0.55000000000000004">
      <c r="A677" s="3">
        <v>22</v>
      </c>
      <c r="B677" s="3">
        <v>23</v>
      </c>
      <c r="C677" s="2">
        <f>IF(logVir!C677="","",LN(総労働時間!C677))</f>
        <v>9.1576957010320701</v>
      </c>
      <c r="D677" s="2">
        <f>IF(logVir!D677="","",LN(総労働時間!D677))</f>
        <v>9.0130347838627163</v>
      </c>
      <c r="E677" s="2">
        <f>IF(logVir!E677="","",LN(総労働時間!E677))</f>
        <v>9.1563274071461169</v>
      </c>
      <c r="F677" s="2">
        <f>IF(logVir!F677="","",LN(総労働時間!F677))</f>
        <v>9.1639864256660122</v>
      </c>
      <c r="G677" s="2">
        <f>IF(logVir!G677="","",LN(総労働時間!G677))</f>
        <v>9.2447749202317926</v>
      </c>
      <c r="I677" s="3">
        <v>22</v>
      </c>
      <c r="J677" s="3">
        <v>23</v>
      </c>
      <c r="K677" s="2" cm="1">
        <f t="array" ref="K677">IF(C677="","",C677-SUMPRODUCT(($B$1461:$B$1491=$J677)*1,C$1461:C$1491))</f>
        <v>0.44666733004790338</v>
      </c>
      <c r="L677" s="2" cm="1">
        <f t="array" ref="L677">IF(D677="","",D677-SUMPRODUCT(($B$1461:$B$1491=$J677)*1,D$1461:D$1491))</f>
        <v>0.36239634692493006</v>
      </c>
      <c r="M677" s="2" cm="1">
        <f t="array" ref="M677">IF(E677="","",E677-SUMPRODUCT(($B$1461:$B$1491=$J677)*1,E$1461:E$1491))</f>
        <v>0.37284025358356132</v>
      </c>
      <c r="N677" s="2" cm="1">
        <f t="array" ref="N677">IF(F677="","",F677-SUMPRODUCT(($B$1461:$B$1491=$J677)*1,F$1461:F$1491))</f>
        <v>0.35815294219642624</v>
      </c>
      <c r="O677" s="2" cm="1">
        <f t="array" ref="O677">IF(G677="","",G677-SUMPRODUCT(($B$1461:$B$1491=$J677)*1,G$1461:G$1491))</f>
        <v>0.31949395116798307</v>
      </c>
    </row>
    <row r="678" spans="1:15" x14ac:dyDescent="0.55000000000000004">
      <c r="A678" s="3">
        <v>22</v>
      </c>
      <c r="B678" s="3">
        <v>24</v>
      </c>
      <c r="C678" s="2">
        <f>IF(logVir!C678="","",LN(総労働時間!C678))</f>
        <v>10.500138577011452</v>
      </c>
      <c r="D678" s="2">
        <f>IF(logVir!D678="","",LN(総労働時間!D678))</f>
        <v>10.419654365520451</v>
      </c>
      <c r="E678" s="2">
        <f>IF(logVir!E678="","",LN(総労働時間!E678))</f>
        <v>10.495665641359979</v>
      </c>
      <c r="F678" s="2">
        <f>IF(logVir!F678="","",LN(総労働時間!F678))</f>
        <v>10.512859765865091</v>
      </c>
      <c r="G678" s="2">
        <f>IF(logVir!G678="","",LN(総労働時間!G678))</f>
        <v>10.608909105481303</v>
      </c>
      <c r="I678" s="3">
        <v>22</v>
      </c>
      <c r="J678" s="3">
        <v>24</v>
      </c>
      <c r="K678" s="2" cm="1">
        <f t="array" ref="K678">IF(C678="","",C678-SUMPRODUCT(($B$1461:$B$1491=$J678)*1,C$1461:C$1491))</f>
        <v>0.76097889228011795</v>
      </c>
      <c r="L678" s="2" cm="1">
        <f t="array" ref="L678">IF(D678="","",D678-SUMPRODUCT(($B$1461:$B$1491=$J678)*1,D$1461:D$1491))</f>
        <v>0.77131151795269659</v>
      </c>
      <c r="M678" s="2" cm="1">
        <f t="array" ref="M678">IF(E678="","",E678-SUMPRODUCT(($B$1461:$B$1491=$J678)*1,E$1461:E$1491))</f>
        <v>0.74342199021354283</v>
      </c>
      <c r="N678" s="2" cm="1">
        <f t="array" ref="N678">IF(F678="","",F678-SUMPRODUCT(($B$1461:$B$1491=$J678)*1,F$1461:F$1491))</f>
        <v>0.77379085153684635</v>
      </c>
      <c r="O678" s="2" cm="1">
        <f t="array" ref="O678">IF(G678="","",G678-SUMPRODUCT(($B$1461:$B$1491=$J678)*1,G$1461:G$1491))</f>
        <v>0.76898062442014137</v>
      </c>
    </row>
    <row r="679" spans="1:15" x14ac:dyDescent="0.55000000000000004">
      <c r="A679" s="3">
        <v>22</v>
      </c>
      <c r="B679" s="3">
        <v>25</v>
      </c>
      <c r="C679" s="2">
        <f>IF(logVir!C679="","",LN(総労働時間!C679))</f>
        <v>11.170602981602347</v>
      </c>
      <c r="D679" s="2">
        <f>IF(logVir!D679="","",LN(総労働時間!D679))</f>
        <v>11.12608174527548</v>
      </c>
      <c r="E679" s="2">
        <f>IF(logVir!E679="","",LN(総労働時間!E679))</f>
        <v>11.225283455474584</v>
      </c>
      <c r="F679" s="2">
        <f>IF(logVir!F679="","",LN(総労働時間!F679))</f>
        <v>11.20694432097268</v>
      </c>
      <c r="G679" s="2">
        <f>IF(logVir!G679="","",LN(総労働時間!G679))</f>
        <v>11.077820510240361</v>
      </c>
      <c r="I679" s="3">
        <v>22</v>
      </c>
      <c r="J679" s="3">
        <v>25</v>
      </c>
      <c r="K679" s="2" cm="1">
        <f t="array" ref="K679">IF(C679="","",C679-SUMPRODUCT(($B$1461:$B$1491=$J679)*1,C$1461:C$1491))</f>
        <v>0.65866303891064604</v>
      </c>
      <c r="L679" s="2" cm="1">
        <f t="array" ref="L679">IF(D679="","",D679-SUMPRODUCT(($B$1461:$B$1491=$J679)*1,D$1461:D$1491))</f>
        <v>0.7124986271521756</v>
      </c>
      <c r="M679" s="2" cm="1">
        <f t="array" ref="M679">IF(E679="","",E679-SUMPRODUCT(($B$1461:$B$1491=$J679)*1,E$1461:E$1491))</f>
        <v>0.79587318187261147</v>
      </c>
      <c r="N679" s="2" cm="1">
        <f t="array" ref="N679">IF(F679="","",F679-SUMPRODUCT(($B$1461:$B$1491=$J679)*1,F$1461:F$1491))</f>
        <v>0.76587196478902975</v>
      </c>
      <c r="O679" s="2" cm="1">
        <f t="array" ref="O679">IF(G679="","",G679-SUMPRODUCT(($B$1461:$B$1491=$J679)*1,G$1461:G$1491))</f>
        <v>0.69848192259759934</v>
      </c>
    </row>
    <row r="680" spans="1:15" x14ac:dyDescent="0.55000000000000004">
      <c r="A680" s="3">
        <v>22</v>
      </c>
      <c r="B680" s="3">
        <v>26</v>
      </c>
      <c r="C680" s="2">
        <f>IF(logVir!C680="","",LN(総労働時間!C680))</f>
        <v>10.538893102149689</v>
      </c>
      <c r="D680" s="2">
        <f>IF(logVir!D680="","",LN(総労働時間!D680))</f>
        <v>10.478090997730256</v>
      </c>
      <c r="E680" s="2">
        <f>IF(logVir!E680="","",LN(総労働時間!E680))</f>
        <v>10.56057817296999</v>
      </c>
      <c r="F680" s="2">
        <f>IF(logVir!F680="","",LN(総労働時間!F680))</f>
        <v>10.562872347010847</v>
      </c>
      <c r="G680" s="2">
        <f>IF(logVir!G680="","",LN(総労働時間!G680))</f>
        <v>10.537172201429778</v>
      </c>
      <c r="I680" s="3">
        <v>22</v>
      </c>
      <c r="J680" s="3">
        <v>26</v>
      </c>
      <c r="K680" s="2" cm="1">
        <f t="array" ref="K680">IF(C680="","",C680-SUMPRODUCT(($B$1461:$B$1491=$J680)*1,C$1461:C$1491))</f>
        <v>0.8572275336212094</v>
      </c>
      <c r="L680" s="2" cm="1">
        <f t="array" ref="L680">IF(D680="","",D680-SUMPRODUCT(($B$1461:$B$1491=$J680)*1,D$1461:D$1491))</f>
        <v>0.78749795231139963</v>
      </c>
      <c r="M680" s="2" cm="1">
        <f t="array" ref="M680">IF(E680="","",E680-SUMPRODUCT(($B$1461:$B$1491=$J680)*1,E$1461:E$1491))</f>
        <v>0.71277062129292545</v>
      </c>
      <c r="N680" s="2" cm="1">
        <f t="array" ref="N680">IF(F680="","",F680-SUMPRODUCT(($B$1461:$B$1491=$J680)*1,F$1461:F$1491))</f>
        <v>0.70052152099677834</v>
      </c>
      <c r="O680" s="2" cm="1">
        <f t="array" ref="O680">IF(G680="","",G680-SUMPRODUCT(($B$1461:$B$1491=$J680)*1,G$1461:G$1491))</f>
        <v>0.66468919965104689</v>
      </c>
    </row>
    <row r="681" spans="1:15" x14ac:dyDescent="0.55000000000000004">
      <c r="A681" s="3">
        <v>22</v>
      </c>
      <c r="B681" s="3">
        <v>27</v>
      </c>
      <c r="C681" s="2">
        <f>IF(logVir!C681="","",LN(総労働時間!C681))</f>
        <v>12.422461330968995</v>
      </c>
      <c r="D681" s="2">
        <f>IF(logVir!D681="","",LN(総労働時間!D681))</f>
        <v>12.627235496887817</v>
      </c>
      <c r="E681" s="2">
        <f>IF(logVir!E681="","",LN(総労働時間!E681))</f>
        <v>12.71796045830231</v>
      </c>
      <c r="F681" s="2">
        <f>IF(logVir!F681="","",LN(総労働時間!F681))</f>
        <v>12.582494738847622</v>
      </c>
      <c r="G681" s="2">
        <f>IF(logVir!G681="","",LN(総労働時間!G681))</f>
        <v>12.791083319843297</v>
      </c>
      <c r="I681" s="3">
        <v>22</v>
      </c>
      <c r="J681" s="3">
        <v>27</v>
      </c>
      <c r="K681" s="2" cm="1">
        <f t="array" ref="K681">IF(C681="","",C681-SUMPRODUCT(($B$1461:$B$1491=$J681)*1,C$1461:C$1491))</f>
        <v>0.87216079071537855</v>
      </c>
      <c r="L681" s="2" cm="1">
        <f t="array" ref="L681">IF(D681="","",D681-SUMPRODUCT(($B$1461:$B$1491=$J681)*1,D$1461:D$1491))</f>
        <v>0.90277826321208821</v>
      </c>
      <c r="M681" s="2" cm="1">
        <f t="array" ref="M681">IF(E681="","",E681-SUMPRODUCT(($B$1461:$B$1491=$J681)*1,E$1461:E$1491))</f>
        <v>0.94251797266894677</v>
      </c>
      <c r="N681" s="2" cm="1">
        <f t="array" ref="N681">IF(F681="","",F681-SUMPRODUCT(($B$1461:$B$1491=$J681)*1,F$1461:F$1491))</f>
        <v>0.85320544375149687</v>
      </c>
      <c r="O681" s="2" cm="1">
        <f t="array" ref="O681">IF(G681="","",G681-SUMPRODUCT(($B$1461:$B$1491=$J681)*1,G$1461:G$1491))</f>
        <v>0.94403070459894423</v>
      </c>
    </row>
    <row r="682" spans="1:15" x14ac:dyDescent="0.55000000000000004">
      <c r="A682" s="3">
        <v>22</v>
      </c>
      <c r="B682" s="3">
        <v>28</v>
      </c>
      <c r="C682" s="2">
        <f>IF(logVir!C682="","",LN(総労働時間!C682))</f>
        <v>11.636500481067531</v>
      </c>
      <c r="D682" s="2">
        <f>IF(logVir!D682="","",LN(総労働時間!D682))</f>
        <v>11.626524826606241</v>
      </c>
      <c r="E682" s="2">
        <f>IF(logVir!E682="","",LN(総労働時間!E682))</f>
        <v>11.669617844780717</v>
      </c>
      <c r="F682" s="2">
        <f>IF(logVir!F682="","",LN(総労働時間!F682))</f>
        <v>11.66612416270509</v>
      </c>
      <c r="G682" s="2">
        <f>IF(logVir!G682="","",LN(総労働時間!G682))</f>
        <v>11.677320409290743</v>
      </c>
      <c r="I682" s="3">
        <v>22</v>
      </c>
      <c r="J682" s="3">
        <v>28</v>
      </c>
      <c r="K682" s="2" cm="1">
        <f t="array" ref="K682">IF(C682="","",C682-SUMPRODUCT(($B$1461:$B$1491=$J682)*1,C$1461:C$1491))</f>
        <v>0.48016293334636728</v>
      </c>
      <c r="L682" s="2" cm="1">
        <f t="array" ref="L682">IF(D682="","",D682-SUMPRODUCT(($B$1461:$B$1491=$J682)*1,D$1461:D$1491))</f>
        <v>0.473323510591106</v>
      </c>
      <c r="M682" s="2" cm="1">
        <f t="array" ref="M682">IF(E682="","",E682-SUMPRODUCT(($B$1461:$B$1491=$J682)*1,E$1461:E$1491))</f>
        <v>0.4793872073799843</v>
      </c>
      <c r="N682" s="2" cm="1">
        <f t="array" ref="N682">IF(F682="","",F682-SUMPRODUCT(($B$1461:$B$1491=$J682)*1,F$1461:F$1491))</f>
        <v>0.48620186223163309</v>
      </c>
      <c r="O682" s="2" cm="1">
        <f t="array" ref="O682">IF(G682="","",G682-SUMPRODUCT(($B$1461:$B$1491=$J682)*1,G$1461:G$1491))</f>
        <v>0.48572903529893452</v>
      </c>
    </row>
    <row r="683" spans="1:15" x14ac:dyDescent="0.55000000000000004">
      <c r="A683" s="3">
        <v>22</v>
      </c>
      <c r="B683" s="3">
        <v>29</v>
      </c>
      <c r="C683" s="2">
        <f>IF(logVir!C683="","",LN(総労働時間!C683))</f>
        <v>11.765180108535931</v>
      </c>
      <c r="D683" s="2">
        <f>IF(logVir!D683="","",LN(総労働時間!D683))</f>
        <v>11.701442686894913</v>
      </c>
      <c r="E683" s="2">
        <f>IF(logVir!E683="","",LN(総労働時間!E683))</f>
        <v>11.51729979111049</v>
      </c>
      <c r="F683" s="2">
        <f>IF(logVir!F683="","",LN(総労働時間!F683))</f>
        <v>11.716893941659276</v>
      </c>
      <c r="G683" s="2">
        <f>IF(logVir!G683="","",LN(総労働時間!G683))</f>
        <v>11.812592318618027</v>
      </c>
      <c r="I683" s="3">
        <v>22</v>
      </c>
      <c r="J683" s="3">
        <v>29</v>
      </c>
      <c r="K683" s="2" cm="1">
        <f t="array" ref="K683">IF(C683="","",C683-SUMPRODUCT(($B$1461:$B$1491=$J683)*1,C$1461:C$1491))</f>
        <v>0.63675644278573706</v>
      </c>
      <c r="L683" s="2" cm="1">
        <f t="array" ref="L683">IF(D683="","",D683-SUMPRODUCT(($B$1461:$B$1491=$J683)*1,D$1461:D$1491))</f>
        <v>0.56212742235565472</v>
      </c>
      <c r="M683" s="2" cm="1">
        <f t="array" ref="M683">IF(E683="","",E683-SUMPRODUCT(($B$1461:$B$1491=$J683)*1,E$1461:E$1491))</f>
        <v>0.36731013899541232</v>
      </c>
      <c r="N683" s="2" cm="1">
        <f t="array" ref="N683">IF(F683="","",F683-SUMPRODUCT(($B$1461:$B$1491=$J683)*1,F$1461:F$1491))</f>
        <v>0.59051170930794505</v>
      </c>
      <c r="O683" s="2" cm="1">
        <f t="array" ref="O683">IF(G683="","",G683-SUMPRODUCT(($B$1461:$B$1491=$J683)*1,G$1461:G$1491))</f>
        <v>0.59294619141211236</v>
      </c>
    </row>
    <row r="684" spans="1:15" x14ac:dyDescent="0.55000000000000004">
      <c r="A684" s="3">
        <v>22</v>
      </c>
      <c r="B684" s="3">
        <v>30</v>
      </c>
      <c r="C684" s="2">
        <f>IF(logVir!C684="","",LN(総労働時間!C684))</f>
        <v>12.610428296845672</v>
      </c>
      <c r="D684" s="2">
        <f>IF(logVir!D684="","",LN(総労働時間!D684))</f>
        <v>12.791419890916702</v>
      </c>
      <c r="E684" s="2">
        <f>IF(logVir!E684="","",LN(総労働時間!E684))</f>
        <v>12.888919468040468</v>
      </c>
      <c r="F684" s="2">
        <f>IF(logVir!F684="","",LN(総労働時間!F684))</f>
        <v>12.853911558185223</v>
      </c>
      <c r="G684" s="2">
        <f>IF(logVir!G684="","",LN(総労働時間!G684))</f>
        <v>12.984288081831245</v>
      </c>
      <c r="I684" s="3">
        <v>22</v>
      </c>
      <c r="J684" s="3">
        <v>30</v>
      </c>
      <c r="K684" s="2" cm="1">
        <f t="array" ref="K684">IF(C684="","",C684-SUMPRODUCT(($B$1461:$B$1491=$J684)*1,C$1461:C$1491))</f>
        <v>0.49689114788532329</v>
      </c>
      <c r="L684" s="2" cm="1">
        <f t="array" ref="L684">IF(D684="","",D684-SUMPRODUCT(($B$1461:$B$1491=$J684)*1,D$1461:D$1491))</f>
        <v>0.53298521278768973</v>
      </c>
      <c r="M684" s="2" cm="1">
        <f t="array" ref="M684">IF(E684="","",E684-SUMPRODUCT(($B$1461:$B$1491=$J684)*1,E$1461:E$1491))</f>
        <v>0.57114796741353224</v>
      </c>
      <c r="N684" s="2" cm="1">
        <f t="array" ref="N684">IF(F684="","",F684-SUMPRODUCT(($B$1461:$B$1491=$J684)*1,F$1461:F$1491))</f>
        <v>0.56721380282232481</v>
      </c>
      <c r="O684" s="2" cm="1">
        <f t="array" ref="O684">IF(G684="","",G684-SUMPRODUCT(($B$1461:$B$1491=$J684)*1,G$1461:G$1491))</f>
        <v>0.57995981925181717</v>
      </c>
    </row>
    <row r="685" spans="1:15" x14ac:dyDescent="0.55000000000000004">
      <c r="A685" s="3">
        <v>22</v>
      </c>
      <c r="B685" s="3">
        <v>31</v>
      </c>
      <c r="C685" s="2">
        <f>IF(logVir!C685="","",LN(総労働時間!C685))</f>
        <v>12.426155270367294</v>
      </c>
      <c r="D685" s="2">
        <f>IF(logVir!D685="","",LN(総労働時間!D685))</f>
        <v>12.369783043472975</v>
      </c>
      <c r="E685" s="2">
        <f>IF(logVir!E685="","",LN(総労働時間!E685))</f>
        <v>12.259312178698961</v>
      </c>
      <c r="F685" s="2">
        <f>IF(logVir!F685="","",LN(総労働時間!F685))</f>
        <v>12.186127781265991</v>
      </c>
      <c r="G685" s="2">
        <f>IF(logVir!G685="","",LN(総労働時間!G685))</f>
        <v>12.339672193888413</v>
      </c>
      <c r="I685" s="3">
        <v>22</v>
      </c>
      <c r="J685" s="3">
        <v>31</v>
      </c>
      <c r="K685" s="2" cm="1">
        <f t="array" ref="K685">IF(C685="","",C685-SUMPRODUCT(($B$1461:$B$1491=$J685)*1,C$1461:C$1491))</f>
        <v>0.64289646986629556</v>
      </c>
      <c r="L685" s="2" cm="1">
        <f t="array" ref="L685">IF(D685="","",D685-SUMPRODUCT(($B$1461:$B$1491=$J685)*1,D$1461:D$1491))</f>
        <v>0.68063752206539974</v>
      </c>
      <c r="M685" s="2" cm="1">
        <f t="array" ref="M685">IF(E685="","",E685-SUMPRODUCT(($B$1461:$B$1491=$J685)*1,E$1461:E$1491))</f>
        <v>0.60085819369292537</v>
      </c>
      <c r="N685" s="2" cm="1">
        <f t="array" ref="N685">IF(F685="","",F685-SUMPRODUCT(($B$1461:$B$1491=$J685)*1,F$1461:F$1491))</f>
        <v>0.60444846109218275</v>
      </c>
      <c r="O685" s="2" cm="1">
        <f t="array" ref="O685">IF(G685="","",G685-SUMPRODUCT(($B$1461:$B$1491=$J685)*1,G$1461:G$1491))</f>
        <v>0.73693881464777</v>
      </c>
    </row>
    <row r="686" spans="1:15" x14ac:dyDescent="0.55000000000000004">
      <c r="A686" s="3">
        <v>23</v>
      </c>
      <c r="B686" s="3">
        <v>1</v>
      </c>
      <c r="C686" s="2">
        <f>IF(logVir!C686="","",LN(総労働時間!C686))</f>
        <v>11.9197194411407</v>
      </c>
      <c r="D686" s="2">
        <f>IF(logVir!D686="","",LN(総労働時間!D686))</f>
        <v>11.859757799883916</v>
      </c>
      <c r="E686" s="2">
        <f>IF(logVir!E686="","",LN(総労働時間!E686))</f>
        <v>11.824491050868932</v>
      </c>
      <c r="F686" s="2">
        <f>IF(logVir!F686="","",LN(総労働時間!F686))</f>
        <v>11.770702688661082</v>
      </c>
      <c r="G686" s="2">
        <f>IF(logVir!G686="","",LN(総労働時間!G686))</f>
        <v>11.689053840294243</v>
      </c>
      <c r="I686" s="3">
        <v>23</v>
      </c>
      <c r="J686" s="3">
        <v>1</v>
      </c>
      <c r="K686" s="2" cm="1">
        <f t="array" ref="K686">IF(C686="","",C686-SUMPRODUCT(($B$1461:$B$1491=$J686)*1,C$1461:C$1491))</f>
        <v>0.55020834299233812</v>
      </c>
      <c r="L686" s="2" cm="1">
        <f t="array" ref="L686">IF(D686="","",D686-SUMPRODUCT(($B$1461:$B$1491=$J686)*1,D$1461:D$1491))</f>
        <v>0.61206086347576161</v>
      </c>
      <c r="M686" s="2" cm="1">
        <f t="array" ref="M686">IF(E686="","",E686-SUMPRODUCT(($B$1461:$B$1491=$J686)*1,E$1461:E$1491))</f>
        <v>0.64850601822509724</v>
      </c>
      <c r="N686" s="2" cm="1">
        <f t="array" ref="N686">IF(F686="","",F686-SUMPRODUCT(($B$1461:$B$1491=$J686)*1,F$1461:F$1491))</f>
        <v>0.65888910999101391</v>
      </c>
      <c r="O686" s="2" cm="1">
        <f t="array" ref="O686">IF(G686="","",G686-SUMPRODUCT(($B$1461:$B$1491=$J686)*1,G$1461:G$1491))</f>
        <v>0.65470069608967307</v>
      </c>
    </row>
    <row r="687" spans="1:15" x14ac:dyDescent="0.55000000000000004">
      <c r="A687" s="3">
        <v>23</v>
      </c>
      <c r="B687" s="3">
        <v>2</v>
      </c>
      <c r="C687" s="2">
        <f>IF(logVir!C687="","",LN(総労働時間!C687))</f>
        <v>7.9662357418933576</v>
      </c>
      <c r="D687" s="2">
        <f>IF(logVir!D687="","",LN(総労働時間!D687))</f>
        <v>7.5636004780943473</v>
      </c>
      <c r="E687" s="2">
        <f>IF(logVir!E687="","",LN(総労働時間!E687))</f>
        <v>7.4316911648993074</v>
      </c>
      <c r="F687" s="2">
        <f>IF(logVir!F687="","",LN(総労働時間!F687))</f>
        <v>7.6012373259244663</v>
      </c>
      <c r="G687" s="2">
        <f>IF(logVir!G687="","",LN(総労働時間!G687))</f>
        <v>7.6384427704484628</v>
      </c>
      <c r="I687" s="3">
        <v>23</v>
      </c>
      <c r="J687" s="3">
        <v>2</v>
      </c>
      <c r="K687" s="2" cm="1">
        <f t="array" ref="K687">IF(C687="","",C687-SUMPRODUCT(($B$1461:$B$1491=$J687)*1,C$1461:C$1491))</f>
        <v>0.73817460807183455</v>
      </c>
      <c r="L687" s="2" cm="1">
        <f t="array" ref="L687">IF(D687="","",D687-SUMPRODUCT(($B$1461:$B$1491=$J687)*1,D$1461:D$1491))</f>
        <v>0.2296675050941861</v>
      </c>
      <c r="M687" s="2" cm="1">
        <f t="array" ref="M687">IF(E687="","",E687-SUMPRODUCT(($B$1461:$B$1491=$J687)*1,E$1461:E$1491))</f>
        <v>0.42239899508414425</v>
      </c>
      <c r="N687" s="2" cm="1">
        <f t="array" ref="N687">IF(F687="","",F687-SUMPRODUCT(($B$1461:$B$1491=$J687)*1,F$1461:F$1491))</f>
        <v>0.61504511192982125</v>
      </c>
      <c r="O687" s="2" cm="1">
        <f t="array" ref="O687">IF(G687="","",G687-SUMPRODUCT(($B$1461:$B$1491=$J687)*1,G$1461:G$1491))</f>
        <v>0.64681946351970421</v>
      </c>
    </row>
    <row r="688" spans="1:15" x14ac:dyDescent="0.55000000000000004">
      <c r="A688" s="3">
        <v>23</v>
      </c>
      <c r="B688" s="3">
        <v>3</v>
      </c>
      <c r="C688" s="2">
        <f>IF(logVir!C688="","",LN(総労働時間!C688))</f>
        <v>11.953731302408027</v>
      </c>
      <c r="D688" s="2">
        <f>IF(logVir!D688="","",LN(総労働時間!D688))</f>
        <v>11.876922279421859</v>
      </c>
      <c r="E688" s="2">
        <f>IF(logVir!E688="","",LN(総労働時間!E688))</f>
        <v>11.859433793165428</v>
      </c>
      <c r="F688" s="2">
        <f>IF(logVir!F688="","",LN(総労働時間!F688))</f>
        <v>11.771239613164793</v>
      </c>
      <c r="G688" s="2">
        <f>IF(logVir!G688="","",LN(総労働時間!G688))</f>
        <v>11.866037526263487</v>
      </c>
      <c r="I688" s="3">
        <v>23</v>
      </c>
      <c r="J688" s="3">
        <v>3</v>
      </c>
      <c r="K688" s="2" cm="1">
        <f t="array" ref="K688">IF(C688="","",C688-SUMPRODUCT(($B$1461:$B$1491=$J688)*1,C$1461:C$1491))</f>
        <v>1.1680491005722207</v>
      </c>
      <c r="L688" s="2" cm="1">
        <f t="array" ref="L688">IF(D688="","",D688-SUMPRODUCT(($B$1461:$B$1491=$J688)*1,D$1461:D$1491))</f>
        <v>1.116231621996624</v>
      </c>
      <c r="M688" s="2" cm="1">
        <f t="array" ref="M688">IF(E688="","",E688-SUMPRODUCT(($B$1461:$B$1491=$J688)*1,E$1461:E$1491))</f>
        <v>1.0886334783859954</v>
      </c>
      <c r="N688" s="2" cm="1">
        <f t="array" ref="N688">IF(F688="","",F688-SUMPRODUCT(($B$1461:$B$1491=$J688)*1,F$1461:F$1491))</f>
        <v>1.0800108835005044</v>
      </c>
      <c r="O688" s="2" cm="1">
        <f t="array" ref="O688">IF(G688="","",G688-SUMPRODUCT(($B$1461:$B$1491=$J688)*1,G$1461:G$1491))</f>
        <v>1.1456643147511247</v>
      </c>
    </row>
    <row r="689" spans="1:15" x14ac:dyDescent="0.55000000000000004">
      <c r="A689" s="3">
        <v>23</v>
      </c>
      <c r="B689" s="3">
        <v>4</v>
      </c>
      <c r="C689" s="2">
        <f>IF(logVir!C689="","",LN(総労働時間!C689))</f>
        <v>11.159688662735046</v>
      </c>
      <c r="D689" s="2">
        <f>IF(logVir!D689="","",LN(総労働時間!D689))</f>
        <v>10.969607160891609</v>
      </c>
      <c r="E689" s="2">
        <f>IF(logVir!E689="","",LN(総労働時間!E689))</f>
        <v>10.798713633651349</v>
      </c>
      <c r="F689" s="2">
        <f>IF(logVir!F689="","",LN(総労働時間!F689))</f>
        <v>10.637511307934409</v>
      </c>
      <c r="G689" s="2">
        <f>IF(logVir!G689="","",LN(総労働時間!G689))</f>
        <v>10.691515212015918</v>
      </c>
      <c r="I689" s="3">
        <v>23</v>
      </c>
      <c r="J689" s="3">
        <v>4</v>
      </c>
      <c r="K689" s="2" cm="1">
        <f t="array" ref="K689">IF(C689="","",C689-SUMPRODUCT(($B$1461:$B$1491=$J689)*1,C$1461:C$1491))</f>
        <v>1.5858142111250864</v>
      </c>
      <c r="L689" s="2" cm="1">
        <f t="array" ref="L689">IF(D689="","",D689-SUMPRODUCT(($B$1461:$B$1491=$J689)*1,D$1461:D$1491))</f>
        <v>1.5672838161303737</v>
      </c>
      <c r="M689" s="2" cm="1">
        <f t="array" ref="M689">IF(E689="","",E689-SUMPRODUCT(($B$1461:$B$1491=$J689)*1,E$1461:E$1491))</f>
        <v>1.4650870650865144</v>
      </c>
      <c r="N689" s="2" cm="1">
        <f t="array" ref="N689">IF(F689="","",F689-SUMPRODUCT(($B$1461:$B$1491=$J689)*1,F$1461:F$1491))</f>
        <v>1.4523260481885938</v>
      </c>
      <c r="O689" s="2" cm="1">
        <f t="array" ref="O689">IF(G689="","",G689-SUMPRODUCT(($B$1461:$B$1491=$J689)*1,G$1461:G$1491))</f>
        <v>1.464649073909051</v>
      </c>
    </row>
    <row r="690" spans="1:15" x14ac:dyDescent="0.55000000000000004">
      <c r="A690" s="3">
        <v>23</v>
      </c>
      <c r="B690" s="3">
        <v>5</v>
      </c>
      <c r="C690" s="2">
        <f>IF(logVir!C690="","",LN(総労働時間!C690))</f>
        <v>10.3985337908045</v>
      </c>
      <c r="D690" s="2">
        <f>IF(logVir!D690="","",LN(総労働時間!D690))</f>
        <v>10.31540722298644</v>
      </c>
      <c r="E690" s="2">
        <f>IF(logVir!E690="","",LN(総労働時間!E690))</f>
        <v>10.300073854101242</v>
      </c>
      <c r="F690" s="2">
        <f>IF(logVir!F690="","",LN(総労働時間!F690))</f>
        <v>10.183637266766024</v>
      </c>
      <c r="G690" s="2">
        <f>IF(logVir!G690="","",LN(総労働時間!G690))</f>
        <v>10.132791957321174</v>
      </c>
      <c r="I690" s="3">
        <v>23</v>
      </c>
      <c r="J690" s="3">
        <v>5</v>
      </c>
      <c r="K690" s="2" cm="1">
        <f t="array" ref="K690">IF(C690="","",C690-SUMPRODUCT(($B$1461:$B$1491=$J690)*1,C$1461:C$1491))</f>
        <v>1.5770349617723944</v>
      </c>
      <c r="L690" s="2" cm="1">
        <f t="array" ref="L690">IF(D690="","",D690-SUMPRODUCT(($B$1461:$B$1491=$J690)*1,D$1461:D$1491))</f>
        <v>1.5471727064330523</v>
      </c>
      <c r="M690" s="2" cm="1">
        <f t="array" ref="M690">IF(E690="","",E690-SUMPRODUCT(($B$1461:$B$1491=$J690)*1,E$1461:E$1491))</f>
        <v>1.4982478114988442</v>
      </c>
      <c r="N690" s="2" cm="1">
        <f t="array" ref="N690">IF(F690="","",F690-SUMPRODUCT(($B$1461:$B$1491=$J690)*1,F$1461:F$1491))</f>
        <v>1.45133727116324</v>
      </c>
      <c r="O690" s="2" cm="1">
        <f t="array" ref="O690">IF(G690="","",G690-SUMPRODUCT(($B$1461:$B$1491=$J690)*1,G$1461:G$1491))</f>
        <v>1.352572363392154</v>
      </c>
    </row>
    <row r="691" spans="1:15" x14ac:dyDescent="0.55000000000000004">
      <c r="A691" s="3">
        <v>23</v>
      </c>
      <c r="B691" s="3">
        <v>6</v>
      </c>
      <c r="C691" s="2">
        <f>IF(logVir!C691="","",LN(総労働時間!C691))</f>
        <v>10.622165423740416</v>
      </c>
      <c r="D691" s="2">
        <f>IF(logVir!D691="","",LN(総労働時間!D691))</f>
        <v>10.574324661454517</v>
      </c>
      <c r="E691" s="2">
        <f>IF(logVir!E691="","",LN(総労働時間!E691))</f>
        <v>10.61422146569093</v>
      </c>
      <c r="F691" s="2">
        <f>IF(logVir!F691="","",LN(総労働時間!F691))</f>
        <v>10.628783462077509</v>
      </c>
      <c r="G691" s="2">
        <f>IF(logVir!G691="","",LN(総労働時間!G691))</f>
        <v>10.679448016732449</v>
      </c>
      <c r="I691" s="3">
        <v>23</v>
      </c>
      <c r="J691" s="3">
        <v>6</v>
      </c>
      <c r="K691" s="2" cm="1">
        <f t="array" ref="K691">IF(C691="","",C691-SUMPRODUCT(($B$1461:$B$1491=$J691)*1,C$1461:C$1491))</f>
        <v>1.3251952101215565</v>
      </c>
      <c r="L691" s="2" cm="1">
        <f t="array" ref="L691">IF(D691="","",D691-SUMPRODUCT(($B$1461:$B$1491=$J691)*1,D$1461:D$1491))</f>
        <v>1.2664681450597595</v>
      </c>
      <c r="M691" s="2" cm="1">
        <f t="array" ref="M691">IF(E691="","",E691-SUMPRODUCT(($B$1461:$B$1491=$J691)*1,E$1461:E$1491))</f>
        <v>1.2826422464267857</v>
      </c>
      <c r="N691" s="2" cm="1">
        <f t="array" ref="N691">IF(F691="","",F691-SUMPRODUCT(($B$1461:$B$1491=$J691)*1,F$1461:F$1491))</f>
        <v>1.2993488531369408</v>
      </c>
      <c r="O691" s="2" cm="1">
        <f t="array" ref="O691">IF(G691="","",G691-SUMPRODUCT(($B$1461:$B$1491=$J691)*1,G$1461:G$1491))</f>
        <v>1.3119529156168781</v>
      </c>
    </row>
    <row r="692" spans="1:15" x14ac:dyDescent="0.55000000000000004">
      <c r="A692" s="3">
        <v>23</v>
      </c>
      <c r="B692" s="3">
        <v>7</v>
      </c>
      <c r="C692" s="2">
        <f>IF(logVir!C692="","",LN(総労働時間!C692))</f>
        <v>11.124268247963485</v>
      </c>
      <c r="D692" s="2">
        <f>IF(logVir!D692="","",LN(総労働時間!D692))</f>
        <v>11.049005484674629</v>
      </c>
      <c r="E692" s="2">
        <f>IF(logVir!E692="","",LN(総労働時間!E692))</f>
        <v>11.090666874297375</v>
      </c>
      <c r="F692" s="2">
        <f>IF(logVir!F692="","",LN(総労働時間!F692))</f>
        <v>10.978496251016493</v>
      </c>
      <c r="G692" s="2">
        <f>IF(logVir!G692="","",LN(総労働時間!G692))</f>
        <v>10.877576129624343</v>
      </c>
      <c r="I692" s="3">
        <v>23</v>
      </c>
      <c r="J692" s="3">
        <v>7</v>
      </c>
      <c r="K692" s="2" cm="1">
        <f t="array" ref="K692">IF(C692="","",C692-SUMPRODUCT(($B$1461:$B$1491=$J692)*1,C$1461:C$1491))</f>
        <v>1.8981166167268917</v>
      </c>
      <c r="L692" s="2" cm="1">
        <f t="array" ref="L692">IF(D692="","",D692-SUMPRODUCT(($B$1461:$B$1491=$J692)*1,D$1461:D$1491))</f>
        <v>1.851479897539452</v>
      </c>
      <c r="M692" s="2" cm="1">
        <f t="array" ref="M692">IF(E692="","",E692-SUMPRODUCT(($B$1461:$B$1491=$J692)*1,E$1461:E$1491))</f>
        <v>1.955742514613231</v>
      </c>
      <c r="N692" s="2" cm="1">
        <f t="array" ref="N692">IF(F692="","",F692-SUMPRODUCT(($B$1461:$B$1491=$J692)*1,F$1461:F$1491))</f>
        <v>1.9048623061212542</v>
      </c>
      <c r="O692" s="2" cm="1">
        <f t="array" ref="O692">IF(G692="","",G692-SUMPRODUCT(($B$1461:$B$1491=$J692)*1,G$1461:G$1491))</f>
        <v>1.7716859144990771</v>
      </c>
    </row>
    <row r="693" spans="1:15" x14ac:dyDescent="0.55000000000000004">
      <c r="A693" s="3">
        <v>23</v>
      </c>
      <c r="B693" s="3">
        <v>8</v>
      </c>
      <c r="C693" s="2">
        <f>IF(logVir!C693="","",LN(総労働時間!C693))</f>
        <v>11.385206646534545</v>
      </c>
      <c r="D693" s="2">
        <f>IF(logVir!D693="","",LN(総労働時間!D693))</f>
        <v>11.444357338905983</v>
      </c>
      <c r="E693" s="2">
        <f>IF(logVir!E693="","",LN(総労働時間!E693))</f>
        <v>11.425642346152504</v>
      </c>
      <c r="F693" s="2">
        <f>IF(logVir!F693="","",LN(総労働時間!F693))</f>
        <v>11.376915909078953</v>
      </c>
      <c r="G693" s="2">
        <f>IF(logVir!G693="","",LN(総労働時間!G693))</f>
        <v>11.39610602644402</v>
      </c>
      <c r="I693" s="3">
        <v>23</v>
      </c>
      <c r="J693" s="3">
        <v>8</v>
      </c>
      <c r="K693" s="2" cm="1">
        <f t="array" ref="K693">IF(C693="","",C693-SUMPRODUCT(($B$1461:$B$1491=$J693)*1,C$1461:C$1491))</f>
        <v>2.185272804856087</v>
      </c>
      <c r="L693" s="2" cm="1">
        <f t="array" ref="L693">IF(D693="","",D693-SUMPRODUCT(($B$1461:$B$1491=$J693)*1,D$1461:D$1491))</f>
        <v>2.1564595356755731</v>
      </c>
      <c r="M693" s="2" cm="1">
        <f t="array" ref="M693">IF(E693="","",E693-SUMPRODUCT(($B$1461:$B$1491=$J693)*1,E$1461:E$1491))</f>
        <v>2.1339629877316177</v>
      </c>
      <c r="N693" s="2" cm="1">
        <f t="array" ref="N693">IF(F693="","",F693-SUMPRODUCT(($B$1461:$B$1491=$J693)*1,F$1461:F$1491))</f>
        <v>2.0997181195302659</v>
      </c>
      <c r="O693" s="2" cm="1">
        <f t="array" ref="O693">IF(G693="","",G693-SUMPRODUCT(($B$1461:$B$1491=$J693)*1,G$1461:G$1491))</f>
        <v>2.0684453777707166</v>
      </c>
    </row>
    <row r="694" spans="1:15" x14ac:dyDescent="0.55000000000000004">
      <c r="A694" s="3">
        <v>23</v>
      </c>
      <c r="B694" s="3">
        <v>9</v>
      </c>
      <c r="C694" s="2">
        <f>IF(logVir!C694="","",LN(総労働時間!C694))</f>
        <v>11.939041437334444</v>
      </c>
      <c r="D694" s="2">
        <f>IF(logVir!D694="","",LN(総労働時間!D694))</f>
        <v>11.927124623842777</v>
      </c>
      <c r="E694" s="2">
        <f>IF(logVir!E694="","",LN(総労働時間!E694))</f>
        <v>11.985013081520075</v>
      </c>
      <c r="F694" s="2">
        <f>IF(logVir!F694="","",LN(総労働時間!F694))</f>
        <v>11.910322521555191</v>
      </c>
      <c r="G694" s="2">
        <f>IF(logVir!G694="","",LN(総労働時間!G694))</f>
        <v>11.943688492229297</v>
      </c>
      <c r="I694" s="3">
        <v>23</v>
      </c>
      <c r="J694" s="3">
        <v>9</v>
      </c>
      <c r="K694" s="2" cm="1">
        <f t="array" ref="K694">IF(C694="","",C694-SUMPRODUCT(($B$1461:$B$1491=$J694)*1,C$1461:C$1491))</f>
        <v>1.9698596501638104</v>
      </c>
      <c r="L694" s="2" cm="1">
        <f t="array" ref="L694">IF(D694="","",D694-SUMPRODUCT(($B$1461:$B$1491=$J694)*1,D$1461:D$1491))</f>
        <v>2.002838224175834</v>
      </c>
      <c r="M694" s="2" cm="1">
        <f t="array" ref="M694">IF(E694="","",E694-SUMPRODUCT(($B$1461:$B$1491=$J694)*1,E$1461:E$1491))</f>
        <v>1.981482290242182</v>
      </c>
      <c r="N694" s="2" cm="1">
        <f t="array" ref="N694">IF(F694="","",F694-SUMPRODUCT(($B$1461:$B$1491=$J694)*1,F$1461:F$1491))</f>
        <v>2.0129556715185917</v>
      </c>
      <c r="O694" s="2" cm="1">
        <f t="array" ref="O694">IF(G694="","",G694-SUMPRODUCT(($B$1461:$B$1491=$J694)*1,G$1461:G$1491))</f>
        <v>2.0012503130943369</v>
      </c>
    </row>
    <row r="695" spans="1:15" x14ac:dyDescent="0.55000000000000004">
      <c r="A695" s="3">
        <v>23</v>
      </c>
      <c r="B695" s="3">
        <v>10</v>
      </c>
      <c r="C695" s="2">
        <f>IF(logVir!C695="","",LN(総労働時間!C695))</f>
        <v>12.542681840151722</v>
      </c>
      <c r="D695" s="2">
        <f>IF(logVir!D695="","",LN(総労働時間!D695))</f>
        <v>12.47719868633577</v>
      </c>
      <c r="E695" s="2">
        <f>IF(logVir!E695="","",LN(総労働時間!E695))</f>
        <v>12.493775591677144</v>
      </c>
      <c r="F695" s="2">
        <f>IF(logVir!F695="","",LN(総労働時間!F695))</f>
        <v>12.445731112435833</v>
      </c>
      <c r="G695" s="2">
        <f>IF(logVir!G695="","",LN(総労働時間!G695))</f>
        <v>12.460984012667357</v>
      </c>
      <c r="I695" s="3">
        <v>23</v>
      </c>
      <c r="J695" s="3">
        <v>10</v>
      </c>
      <c r="K695" s="2" cm="1">
        <f t="array" ref="K695">IF(C695="","",C695-SUMPRODUCT(($B$1461:$B$1491=$J695)*1,C$1461:C$1491))</f>
        <v>2.0726886111862175</v>
      </c>
      <c r="L695" s="2" cm="1">
        <f t="array" ref="L695">IF(D695="","",D695-SUMPRODUCT(($B$1461:$B$1491=$J695)*1,D$1461:D$1491))</f>
        <v>1.9890993455095867</v>
      </c>
      <c r="M695" s="2" cm="1">
        <f t="array" ref="M695">IF(E695="","",E695-SUMPRODUCT(($B$1461:$B$1491=$J695)*1,E$1461:E$1491))</f>
        <v>1.9659828727487643</v>
      </c>
      <c r="N695" s="2" cm="1">
        <f t="array" ref="N695">IF(F695="","",F695-SUMPRODUCT(($B$1461:$B$1491=$J695)*1,F$1461:F$1491))</f>
        <v>1.9820187051385467</v>
      </c>
      <c r="O695" s="2" cm="1">
        <f t="array" ref="O695">IF(G695="","",G695-SUMPRODUCT(($B$1461:$B$1491=$J695)*1,G$1461:G$1491))</f>
        <v>1.9271698823040264</v>
      </c>
    </row>
    <row r="696" spans="1:15" x14ac:dyDescent="0.55000000000000004">
      <c r="A696" s="3">
        <v>23</v>
      </c>
      <c r="B696" s="3">
        <v>11</v>
      </c>
      <c r="C696" s="2">
        <f>IF(logVir!C696="","",LN(総労働時間!C696))</f>
        <v>10.239352883441354</v>
      </c>
      <c r="D696" s="2">
        <f>IF(logVir!D696="","",LN(総労働時間!D696))</f>
        <v>10.404283283727697</v>
      </c>
      <c r="E696" s="2">
        <f>IF(logVir!E696="","",LN(総労働時間!E696))</f>
        <v>10.260023329401678</v>
      </c>
      <c r="F696" s="2">
        <f>IF(logVir!F696="","",LN(総労働時間!F696))</f>
        <v>10.153025030811625</v>
      </c>
      <c r="G696" s="2">
        <f>IF(logVir!G696="","",LN(総労働時間!G696))</f>
        <v>10.027279250810469</v>
      </c>
      <c r="I696" s="3">
        <v>23</v>
      </c>
      <c r="J696" s="3">
        <v>11</v>
      </c>
      <c r="K696" s="2" cm="1">
        <f t="array" ref="K696">IF(C696="","",C696-SUMPRODUCT(($B$1461:$B$1491=$J696)*1,C$1461:C$1491))</f>
        <v>0.44665889816768711</v>
      </c>
      <c r="L696" s="2" cm="1">
        <f t="array" ref="L696">IF(D696="","",D696-SUMPRODUCT(($B$1461:$B$1491=$J696)*1,D$1461:D$1491))</f>
        <v>0.8065281652202394</v>
      </c>
      <c r="M696" s="2" cm="1">
        <f t="array" ref="M696">IF(E696="","",E696-SUMPRODUCT(($B$1461:$B$1491=$J696)*1,E$1461:E$1491))</f>
        <v>0.67398988499460444</v>
      </c>
      <c r="N696" s="2" cm="1">
        <f t="array" ref="N696">IF(F696="","",F696-SUMPRODUCT(($B$1461:$B$1491=$J696)*1,F$1461:F$1491))</f>
        <v>0.60173749107794627</v>
      </c>
      <c r="O696" s="2" cm="1">
        <f t="array" ref="O696">IF(G696="","",G696-SUMPRODUCT(($B$1461:$B$1491=$J696)*1,G$1461:G$1491))</f>
        <v>0.47082184910189895</v>
      </c>
    </row>
    <row r="697" spans="1:15" x14ac:dyDescent="0.55000000000000004">
      <c r="A697" s="3">
        <v>23</v>
      </c>
      <c r="B697" s="3">
        <v>12</v>
      </c>
      <c r="C697" s="2">
        <f>IF(logVir!C697="","",LN(総労働時間!C697))</f>
        <v>11.501344746161701</v>
      </c>
      <c r="D697" s="2">
        <f>IF(logVir!D697="","",LN(総労働時間!D697))</f>
        <v>11.474414980608897</v>
      </c>
      <c r="E697" s="2">
        <f>IF(logVir!E697="","",LN(総労働時間!E697))</f>
        <v>11.498829791063503</v>
      </c>
      <c r="F697" s="2">
        <f>IF(logVir!F697="","",LN(総労働時間!F697))</f>
        <v>11.512708480313254</v>
      </c>
      <c r="G697" s="2">
        <f>IF(logVir!G697="","",LN(総労働時間!G697))</f>
        <v>11.61142521342264</v>
      </c>
      <c r="I697" s="3">
        <v>23</v>
      </c>
      <c r="J697" s="3">
        <v>12</v>
      </c>
      <c r="K697" s="2" cm="1">
        <f t="array" ref="K697">IF(C697="","",C697-SUMPRODUCT(($B$1461:$B$1491=$J697)*1,C$1461:C$1491))</f>
        <v>1.9075987056107913</v>
      </c>
      <c r="L697" s="2" cm="1">
        <f t="array" ref="L697">IF(D697="","",D697-SUMPRODUCT(($B$1461:$B$1491=$J697)*1,D$1461:D$1491))</f>
        <v>1.9693961319361399</v>
      </c>
      <c r="M697" s="2" cm="1">
        <f t="array" ref="M697">IF(E697="","",E697-SUMPRODUCT(($B$1461:$B$1491=$J697)*1,E$1461:E$1491))</f>
        <v>2.012346328367169</v>
      </c>
      <c r="N697" s="2" cm="1">
        <f t="array" ref="N697">IF(F697="","",F697-SUMPRODUCT(($B$1461:$B$1491=$J697)*1,F$1461:F$1491))</f>
        <v>2.0848453742021729</v>
      </c>
      <c r="O697" s="2" cm="1">
        <f t="array" ref="O697">IF(G697="","",G697-SUMPRODUCT(($B$1461:$B$1491=$J697)*1,G$1461:G$1491))</f>
        <v>2.1022098288064406</v>
      </c>
    </row>
    <row r="698" spans="1:15" x14ac:dyDescent="0.55000000000000004">
      <c r="A698" s="3">
        <v>23</v>
      </c>
      <c r="B698" s="3">
        <v>13</v>
      </c>
      <c r="C698" s="2">
        <f>IF(logVir!C698="","",LN(総労働時間!C698))</f>
        <v>10.101151095191451</v>
      </c>
      <c r="D698" s="2">
        <f>IF(logVir!D698="","",LN(総労働時間!D698))</f>
        <v>9.9702579318377413</v>
      </c>
      <c r="E698" s="2">
        <f>IF(logVir!E698="","",LN(総労働時間!E698))</f>
        <v>9.7631259528273304</v>
      </c>
      <c r="F698" s="2">
        <f>IF(logVir!F698="","",LN(総労働時間!F698))</f>
        <v>9.8403893525051469</v>
      </c>
      <c r="G698" s="2">
        <f>IF(logVir!G698="","",LN(総労働時間!G698))</f>
        <v>9.8744484226315379</v>
      </c>
      <c r="I698" s="3">
        <v>23</v>
      </c>
      <c r="J698" s="3">
        <v>13</v>
      </c>
      <c r="K698" s="2" cm="1">
        <f t="array" ref="K698">IF(C698="","",C698-SUMPRODUCT(($B$1461:$B$1491=$J698)*1,C$1461:C$1491))</f>
        <v>1.3675086262073162</v>
      </c>
      <c r="L698" s="2" cm="1">
        <f t="array" ref="L698">IF(D698="","",D698-SUMPRODUCT(($B$1461:$B$1491=$J698)*1,D$1461:D$1491))</f>
        <v>2.034979662509067</v>
      </c>
      <c r="M698" s="2" cm="1">
        <f t="array" ref="M698">IF(E698="","",E698-SUMPRODUCT(($B$1461:$B$1491=$J698)*1,E$1461:E$1491))</f>
        <v>1.7681820683971523</v>
      </c>
      <c r="N698" s="2" cm="1">
        <f t="array" ref="N698">IF(F698="","",F698-SUMPRODUCT(($B$1461:$B$1491=$J698)*1,F$1461:F$1491))</f>
        <v>1.9763985924294074</v>
      </c>
      <c r="O698" s="2" cm="1">
        <f t="array" ref="O698">IF(G698="","",G698-SUMPRODUCT(($B$1461:$B$1491=$J698)*1,G$1461:G$1491))</f>
        <v>2.0538014991676805</v>
      </c>
    </row>
    <row r="699" spans="1:15" x14ac:dyDescent="0.55000000000000004">
      <c r="A699" s="3">
        <v>23</v>
      </c>
      <c r="B699" s="3">
        <v>14</v>
      </c>
      <c r="C699" s="2">
        <f>IF(logVir!C699="","",LN(総労働時間!C699))</f>
        <v>13.323709559103493</v>
      </c>
      <c r="D699" s="2">
        <f>IF(logVir!D699="","",LN(総労働時間!D699))</f>
        <v>13.49620880350337</v>
      </c>
      <c r="E699" s="2">
        <f>IF(logVir!E699="","",LN(総労働時間!E699))</f>
        <v>13.505438895721529</v>
      </c>
      <c r="F699" s="2">
        <f>IF(logVir!F699="","",LN(総労働時間!F699))</f>
        <v>13.424631694611069</v>
      </c>
      <c r="G699" s="2">
        <f>IF(logVir!G699="","",LN(総労働時間!G699))</f>
        <v>13.477221920840927</v>
      </c>
      <c r="I699" s="3">
        <v>23</v>
      </c>
      <c r="J699" s="3">
        <v>14</v>
      </c>
      <c r="K699" s="2" cm="1">
        <f t="array" ref="K699">IF(C699="","",C699-SUMPRODUCT(($B$1461:$B$1491=$J699)*1,C$1461:C$1491))</f>
        <v>3.5000681526114459</v>
      </c>
      <c r="L699" s="2" cm="1">
        <f t="array" ref="L699">IF(D699="","",D699-SUMPRODUCT(($B$1461:$B$1491=$J699)*1,D$1461:D$1491))</f>
        <v>3.5815349671092491</v>
      </c>
      <c r="M699" s="2" cm="1">
        <f t="array" ref="M699">IF(E699="","",E699-SUMPRODUCT(($B$1461:$B$1491=$J699)*1,E$1461:E$1491))</f>
        <v>3.5526708238353208</v>
      </c>
      <c r="N699" s="2" cm="1">
        <f t="array" ref="N699">IF(F699="","",F699-SUMPRODUCT(($B$1461:$B$1491=$J699)*1,F$1461:F$1491))</f>
        <v>3.5278597097402713</v>
      </c>
      <c r="O699" s="2" cm="1">
        <f t="array" ref="O699">IF(G699="","",G699-SUMPRODUCT(($B$1461:$B$1491=$J699)*1,G$1461:G$1491))</f>
        <v>3.5393392489583988</v>
      </c>
    </row>
    <row r="700" spans="1:15" x14ac:dyDescent="0.55000000000000004">
      <c r="A700" s="3">
        <v>23</v>
      </c>
      <c r="B700" s="3">
        <v>15</v>
      </c>
      <c r="C700" s="2">
        <f>IF(logVir!C700="","",LN(総労働時間!C700))</f>
        <v>10.88866122152244</v>
      </c>
      <c r="D700" s="2">
        <f>IF(logVir!D700="","",LN(総労働時間!D700))</f>
        <v>10.751861490271686</v>
      </c>
      <c r="E700" s="2">
        <f>IF(logVir!E700="","",LN(総労働時間!E700))</f>
        <v>10.667953316330035</v>
      </c>
      <c r="F700" s="2">
        <f>IF(logVir!F700="","",LN(総労働時間!F700))</f>
        <v>10.57320703134266</v>
      </c>
      <c r="G700" s="2">
        <f>IF(logVir!G700="","",LN(総労働時間!G700))</f>
        <v>10.544973783147825</v>
      </c>
      <c r="I700" s="3">
        <v>23</v>
      </c>
      <c r="J700" s="3">
        <v>15</v>
      </c>
      <c r="K700" s="2" cm="1">
        <f t="array" ref="K700">IF(C700="","",C700-SUMPRODUCT(($B$1461:$B$1491=$J700)*1,C$1461:C$1491))</f>
        <v>1.6381167491047428</v>
      </c>
      <c r="L700" s="2" cm="1">
        <f t="array" ref="L700">IF(D700="","",D700-SUMPRODUCT(($B$1461:$B$1491=$J700)*1,D$1461:D$1491))</f>
        <v>1.6333282766927262</v>
      </c>
      <c r="M700" s="2" cm="1">
        <f t="array" ref="M700">IF(E700="","",E700-SUMPRODUCT(($B$1461:$B$1491=$J700)*1,E$1461:E$1491))</f>
        <v>1.6097424388794028</v>
      </c>
      <c r="N700" s="2" cm="1">
        <f t="array" ref="N700">IF(F700="","",F700-SUMPRODUCT(($B$1461:$B$1491=$J700)*1,F$1461:F$1491))</f>
        <v>1.6224800562461663</v>
      </c>
      <c r="O700" s="2" cm="1">
        <f t="array" ref="O700">IF(G700="","",G700-SUMPRODUCT(($B$1461:$B$1491=$J700)*1,G$1461:G$1491))</f>
        <v>1.5575090464013854</v>
      </c>
    </row>
    <row r="701" spans="1:15" x14ac:dyDescent="0.55000000000000004">
      <c r="A701" s="3">
        <v>23</v>
      </c>
      <c r="B701" s="3">
        <v>16</v>
      </c>
      <c r="C701" s="2">
        <f>IF(logVir!C701="","",LN(総労働時間!C701))</f>
        <v>12.329199812235416</v>
      </c>
      <c r="D701" s="2">
        <f>IF(logVir!D701="","",LN(総労働時間!D701))</f>
        <v>12.269276214990256</v>
      </c>
      <c r="E701" s="2">
        <f>IF(logVir!E701="","",LN(総労働時間!E701))</f>
        <v>12.271631873786809</v>
      </c>
      <c r="F701" s="2">
        <f>IF(logVir!F701="","",LN(総労働時間!F701))</f>
        <v>12.193468825046958</v>
      </c>
      <c r="G701" s="2">
        <f>IF(logVir!G701="","",LN(総労働時間!G701))</f>
        <v>12.230315217729197</v>
      </c>
      <c r="I701" s="3">
        <v>23</v>
      </c>
      <c r="J701" s="3">
        <v>16</v>
      </c>
      <c r="K701" s="2" cm="1">
        <f t="array" ref="K701">IF(C701="","",C701-SUMPRODUCT(($B$1461:$B$1491=$J701)*1,C$1461:C$1491))</f>
        <v>1.842522288056518</v>
      </c>
      <c r="L701" s="2" cm="1">
        <f t="array" ref="L701">IF(D701="","",D701-SUMPRODUCT(($B$1461:$B$1491=$J701)*1,D$1461:D$1491))</f>
        <v>1.796308035803424</v>
      </c>
      <c r="M701" s="2" cm="1">
        <f t="array" ref="M701">IF(E701="","",E701-SUMPRODUCT(($B$1461:$B$1491=$J701)*1,E$1461:E$1491))</f>
        <v>1.8049634141439714</v>
      </c>
      <c r="N701" s="2" cm="1">
        <f t="array" ref="N701">IF(F701="","",F701-SUMPRODUCT(($B$1461:$B$1491=$J701)*1,F$1461:F$1491))</f>
        <v>1.8268346100280226</v>
      </c>
      <c r="O701" s="2" cm="1">
        <f t="array" ref="O701">IF(G701="","",G701-SUMPRODUCT(($B$1461:$B$1491=$J701)*1,G$1461:G$1491))</f>
        <v>1.8094652835670608</v>
      </c>
    </row>
    <row r="702" spans="1:15" x14ac:dyDescent="0.55000000000000004">
      <c r="A702" s="3">
        <v>23</v>
      </c>
      <c r="B702" s="3">
        <v>17</v>
      </c>
      <c r="C702" s="2">
        <f>IF(logVir!C702="","",LN(総労働時間!C702))</f>
        <v>11.241207580183568</v>
      </c>
      <c r="D702" s="2">
        <f>IF(logVir!D702="","",LN(総労働時間!D702))</f>
        <v>11.217069689109941</v>
      </c>
      <c r="E702" s="2">
        <f>IF(logVir!E702="","",LN(総労働時間!E702))</f>
        <v>11.049518732324932</v>
      </c>
      <c r="F702" s="2">
        <f>IF(logVir!F702="","",LN(総労働時間!F702))</f>
        <v>11.139402141529647</v>
      </c>
      <c r="G702" s="2">
        <f>IF(logVir!G702="","",LN(総労働時間!G702))</f>
        <v>11.109216054623005</v>
      </c>
      <c r="I702" s="3">
        <v>23</v>
      </c>
      <c r="J702" s="3">
        <v>17</v>
      </c>
      <c r="K702" s="2" cm="1">
        <f t="array" ref="K702">IF(C702="","",C702-SUMPRODUCT(($B$1461:$B$1491=$J702)*1,C$1461:C$1491))</f>
        <v>1.300127688019824</v>
      </c>
      <c r="L702" s="2" cm="1">
        <f t="array" ref="L702">IF(D702="","",D702-SUMPRODUCT(($B$1461:$B$1491=$J702)*1,D$1461:D$1491))</f>
        <v>1.3547459987482373</v>
      </c>
      <c r="M702" s="2" cm="1">
        <f t="array" ref="M702">IF(E702="","",E702-SUMPRODUCT(($B$1461:$B$1491=$J702)*1,E$1461:E$1491))</f>
        <v>1.2072581676637792</v>
      </c>
      <c r="N702" s="2" cm="1">
        <f t="array" ref="N702">IF(F702="","",F702-SUMPRODUCT(($B$1461:$B$1491=$J702)*1,F$1461:F$1491))</f>
        <v>1.2493136207271505</v>
      </c>
      <c r="O702" s="2" cm="1">
        <f t="array" ref="O702">IF(G702="","",G702-SUMPRODUCT(($B$1461:$B$1491=$J702)*1,G$1461:G$1491))</f>
        <v>1.1580844658138947</v>
      </c>
    </row>
    <row r="703" spans="1:15" x14ac:dyDescent="0.55000000000000004">
      <c r="A703" s="3">
        <v>23</v>
      </c>
      <c r="B703" s="3">
        <v>18</v>
      </c>
      <c r="C703" s="2">
        <f>IF(logVir!C703="","",LN(総労働時間!C703))</f>
        <v>13.171636193554214</v>
      </c>
      <c r="D703" s="2">
        <f>IF(logVir!D703="","",LN(総労働時間!D703))</f>
        <v>13.233750731764426</v>
      </c>
      <c r="E703" s="2">
        <f>IF(logVir!E703="","",LN(総労働時間!E703))</f>
        <v>13.201094850927378</v>
      </c>
      <c r="F703" s="2">
        <f>IF(logVir!F703="","",LN(総労働時間!F703))</f>
        <v>13.188748433206442</v>
      </c>
      <c r="G703" s="2">
        <f>IF(logVir!G703="","",LN(総労働時間!G703))</f>
        <v>13.101259142834312</v>
      </c>
      <c r="I703" s="3">
        <v>23</v>
      </c>
      <c r="J703" s="3">
        <v>18</v>
      </c>
      <c r="K703" s="2" cm="1">
        <f t="array" ref="K703">IF(C703="","",C703-SUMPRODUCT(($B$1461:$B$1491=$J703)*1,C$1461:C$1491))</f>
        <v>1.2445784809246057</v>
      </c>
      <c r="L703" s="2" cm="1">
        <f t="array" ref="L703">IF(D703="","",D703-SUMPRODUCT(($B$1461:$B$1491=$J703)*1,D$1461:D$1491))</f>
        <v>1.3093359869568886</v>
      </c>
      <c r="M703" s="2" cm="1">
        <f t="array" ref="M703">IF(E703="","",E703-SUMPRODUCT(($B$1461:$B$1491=$J703)*1,E$1461:E$1491))</f>
        <v>1.3102972341277006</v>
      </c>
      <c r="N703" s="2" cm="1">
        <f t="array" ref="N703">IF(F703="","",F703-SUMPRODUCT(($B$1461:$B$1491=$J703)*1,F$1461:F$1491))</f>
        <v>1.3293958685297476</v>
      </c>
      <c r="O703" s="2" cm="1">
        <f t="array" ref="O703">IF(G703="","",G703-SUMPRODUCT(($B$1461:$B$1491=$J703)*1,G$1461:G$1491))</f>
        <v>1.257099240294016</v>
      </c>
    </row>
    <row r="704" spans="1:15" x14ac:dyDescent="0.55000000000000004">
      <c r="A704" s="3">
        <v>23</v>
      </c>
      <c r="B704" s="3">
        <v>19</v>
      </c>
      <c r="C704" s="2">
        <f>IF(logVir!C704="","",LN(総労働時間!C704))</f>
        <v>13.012909780588098</v>
      </c>
      <c r="D704" s="2">
        <f>IF(logVir!D704="","",LN(総労働時間!D704))</f>
        <v>12.967668193567729</v>
      </c>
      <c r="E704" s="2">
        <f>IF(logVir!E704="","",LN(総労働時間!E704))</f>
        <v>12.932847522013267</v>
      </c>
      <c r="F704" s="2">
        <f>IF(logVir!F704="","",LN(総労働時間!F704))</f>
        <v>12.953665325192354</v>
      </c>
      <c r="G704" s="2">
        <f>IF(logVir!G704="","",LN(総労働時間!G704))</f>
        <v>12.950582149962031</v>
      </c>
      <c r="I704" s="3">
        <v>23</v>
      </c>
      <c r="J704" s="3">
        <v>19</v>
      </c>
      <c r="K704" s="2" cm="1">
        <f t="array" ref="K704">IF(C704="","",C704-SUMPRODUCT(($B$1461:$B$1491=$J704)*1,C$1461:C$1491))</f>
        <v>1.7846877050513648</v>
      </c>
      <c r="L704" s="2" cm="1">
        <f t="array" ref="L704">IF(D704="","",D704-SUMPRODUCT(($B$1461:$B$1491=$J704)*1,D$1461:D$1491))</f>
        <v>1.7376265449658348</v>
      </c>
      <c r="M704" s="2" cm="1">
        <f t="array" ref="M704">IF(E704="","",E704-SUMPRODUCT(($B$1461:$B$1491=$J704)*1,E$1461:E$1491))</f>
        <v>1.7309849386659355</v>
      </c>
      <c r="N704" s="2" cm="1">
        <f t="array" ref="N704">IF(F704="","",F704-SUMPRODUCT(($B$1461:$B$1491=$J704)*1,F$1461:F$1491))</f>
        <v>1.7616909107018213</v>
      </c>
      <c r="O704" s="2" cm="1">
        <f t="array" ref="O704">IF(G704="","",G704-SUMPRODUCT(($B$1461:$B$1491=$J704)*1,G$1461:G$1491))</f>
        <v>1.7232828747295663</v>
      </c>
    </row>
    <row r="705" spans="1:15" x14ac:dyDescent="0.55000000000000004">
      <c r="A705" s="3">
        <v>23</v>
      </c>
      <c r="B705" s="3">
        <v>20</v>
      </c>
      <c r="C705" s="2">
        <f>IF(logVir!C705="","",LN(総労働時間!C705))</f>
        <v>13.375857970195744</v>
      </c>
      <c r="D705" s="2">
        <f>IF(logVir!D705="","",LN(総労働時間!D705))</f>
        <v>13.323337004490023</v>
      </c>
      <c r="E705" s="2">
        <f>IF(logVir!E705="","",LN(総労働時間!E705))</f>
        <v>13.323695130750989</v>
      </c>
      <c r="F705" s="2">
        <f>IF(logVir!F705="","",LN(総労働時間!F705))</f>
        <v>13.270270439239107</v>
      </c>
      <c r="G705" s="2">
        <f>IF(logVir!G705="","",LN(総労働時間!G705))</f>
        <v>13.316169117176729</v>
      </c>
      <c r="I705" s="3">
        <v>23</v>
      </c>
      <c r="J705" s="3">
        <v>20</v>
      </c>
      <c r="K705" s="2" cm="1">
        <f t="array" ref="K705">IF(C705="","",C705-SUMPRODUCT(($B$1461:$B$1491=$J705)*1,C$1461:C$1491))</f>
        <v>1.2731526377621361</v>
      </c>
      <c r="L705" s="2" cm="1">
        <f t="array" ref="L705">IF(D705="","",D705-SUMPRODUCT(($B$1461:$B$1491=$J705)*1,D$1461:D$1491))</f>
        <v>1.2661048597921472</v>
      </c>
      <c r="M705" s="2" cm="1">
        <f t="array" ref="M705">IF(E705="","",E705-SUMPRODUCT(($B$1461:$B$1491=$J705)*1,E$1461:E$1491))</f>
        <v>1.2999299505100463</v>
      </c>
      <c r="N705" s="2" cm="1">
        <f t="array" ref="N705">IF(F705="","",F705-SUMPRODUCT(($B$1461:$B$1491=$J705)*1,F$1461:F$1491))</f>
        <v>1.3216859020390253</v>
      </c>
      <c r="O705" s="2" cm="1">
        <f t="array" ref="O705">IF(G705="","",G705-SUMPRODUCT(($B$1461:$B$1491=$J705)*1,G$1461:G$1491))</f>
        <v>1.3022702845746537</v>
      </c>
    </row>
    <row r="706" spans="1:15" x14ac:dyDescent="0.55000000000000004">
      <c r="A706" s="3">
        <v>23</v>
      </c>
      <c r="B706" s="3">
        <v>21</v>
      </c>
      <c r="C706" s="2">
        <f>IF(logVir!C706="","",LN(総労働時間!C706))</f>
        <v>13.092326232374221</v>
      </c>
      <c r="D706" s="2">
        <f>IF(logVir!D706="","",LN(総労働時間!D706))</f>
        <v>13.104840146461216</v>
      </c>
      <c r="E706" s="2">
        <f>IF(logVir!E706="","",LN(総労働時間!E706))</f>
        <v>13.138593050959948</v>
      </c>
      <c r="F706" s="2">
        <f>IF(logVir!F706="","",LN(総労働時間!F706))</f>
        <v>13.107309684709396</v>
      </c>
      <c r="G706" s="2">
        <f>IF(logVir!G706="","",LN(総労働時間!G706))</f>
        <v>13.182742882629103</v>
      </c>
      <c r="I706" s="3">
        <v>23</v>
      </c>
      <c r="J706" s="3">
        <v>21</v>
      </c>
      <c r="K706" s="2" cm="1">
        <f t="array" ref="K706">IF(C706="","",C706-SUMPRODUCT(($B$1461:$B$1491=$J706)*1,C$1461:C$1491))</f>
        <v>1.5312724632873707</v>
      </c>
      <c r="L706" s="2" cm="1">
        <f t="array" ref="L706">IF(D706="","",D706-SUMPRODUCT(($B$1461:$B$1491=$J706)*1,D$1461:D$1491))</f>
        <v>1.532646926295314</v>
      </c>
      <c r="M706" s="2" cm="1">
        <f t="array" ref="M706">IF(E706="","",E706-SUMPRODUCT(($B$1461:$B$1491=$J706)*1,E$1461:E$1491))</f>
        <v>1.5919989374548162</v>
      </c>
      <c r="N706" s="2" cm="1">
        <f t="array" ref="N706">IF(F706="","",F706-SUMPRODUCT(($B$1461:$B$1491=$J706)*1,F$1461:F$1491))</f>
        <v>1.6155974142303613</v>
      </c>
      <c r="O706" s="2" cm="1">
        <f t="array" ref="O706">IF(G706="","",G706-SUMPRODUCT(($B$1461:$B$1491=$J706)*1,G$1461:G$1491))</f>
        <v>1.6373737631834082</v>
      </c>
    </row>
    <row r="707" spans="1:15" x14ac:dyDescent="0.55000000000000004">
      <c r="A707" s="3">
        <v>23</v>
      </c>
      <c r="B707" s="3">
        <v>22</v>
      </c>
      <c r="C707" s="2">
        <f>IF(logVir!C707="","",LN(総労働時間!C707))</f>
        <v>12.73958943168395</v>
      </c>
      <c r="D707" s="2">
        <f>IF(logVir!D707="","",LN(総労働時間!D707))</f>
        <v>12.789158734108549</v>
      </c>
      <c r="E707" s="2">
        <f>IF(logVir!E707="","",LN(総労働時間!E707))</f>
        <v>12.745007531946316</v>
      </c>
      <c r="F707" s="2">
        <f>IF(logVir!F707="","",LN(総労働時間!F707))</f>
        <v>12.600296379054319</v>
      </c>
      <c r="G707" s="2">
        <f>IF(logVir!G707="","",LN(総労働時間!G707))</f>
        <v>12.491280017827732</v>
      </c>
      <c r="I707" s="3">
        <v>23</v>
      </c>
      <c r="J707" s="3">
        <v>22</v>
      </c>
      <c r="K707" s="2" cm="1">
        <f t="array" ref="K707">IF(C707="","",C707-SUMPRODUCT(($B$1461:$B$1491=$J707)*1,C$1461:C$1491))</f>
        <v>1.1299016351031881</v>
      </c>
      <c r="L707" s="2" cm="1">
        <f t="array" ref="L707">IF(D707="","",D707-SUMPRODUCT(($B$1461:$B$1491=$J707)*1,D$1461:D$1491))</f>
        <v>1.2215934132191002</v>
      </c>
      <c r="M707" s="2" cm="1">
        <f t="array" ref="M707">IF(E707="","",E707-SUMPRODUCT(($B$1461:$B$1491=$J707)*1,E$1461:E$1491))</f>
        <v>1.2109362548526068</v>
      </c>
      <c r="N707" s="2" cm="1">
        <f t="array" ref="N707">IF(F707="","",F707-SUMPRODUCT(($B$1461:$B$1491=$J707)*1,F$1461:F$1491))</f>
        <v>1.1999726458183666</v>
      </c>
      <c r="O707" s="2" cm="1">
        <f t="array" ref="O707">IF(G707="","",G707-SUMPRODUCT(($B$1461:$B$1491=$J707)*1,G$1461:G$1491))</f>
        <v>1.1118194725490014</v>
      </c>
    </row>
    <row r="708" spans="1:15" x14ac:dyDescent="0.55000000000000004">
      <c r="A708" s="3">
        <v>23</v>
      </c>
      <c r="B708" s="3">
        <v>23</v>
      </c>
      <c r="C708" s="2">
        <f>IF(logVir!C708="","",LN(総労働時間!C708))</f>
        <v>10.131151516855089</v>
      </c>
      <c r="D708" s="2">
        <f>IF(logVir!D708="","",LN(総労働時間!D708))</f>
        <v>10.217870033434059</v>
      </c>
      <c r="E708" s="2">
        <f>IF(logVir!E708="","",LN(総労働時間!E708))</f>
        <v>10.228655425453711</v>
      </c>
      <c r="F708" s="2">
        <f>IF(logVir!F708="","",LN(総労働時間!F708))</f>
        <v>10.3660188085701</v>
      </c>
      <c r="G708" s="2">
        <f>IF(logVir!G708="","",LN(総労働時間!G708))</f>
        <v>10.42728191338246</v>
      </c>
      <c r="I708" s="3">
        <v>23</v>
      </c>
      <c r="J708" s="3">
        <v>23</v>
      </c>
      <c r="K708" s="2" cm="1">
        <f t="array" ref="K708">IF(C708="","",C708-SUMPRODUCT(($B$1461:$B$1491=$J708)*1,C$1461:C$1491))</f>
        <v>1.4201231458709227</v>
      </c>
      <c r="L708" s="2" cm="1">
        <f t="array" ref="L708">IF(D708="","",D708-SUMPRODUCT(($B$1461:$B$1491=$J708)*1,D$1461:D$1491))</f>
        <v>1.5672315964962724</v>
      </c>
      <c r="M708" s="2" cm="1">
        <f t="array" ref="M708">IF(E708="","",E708-SUMPRODUCT(($B$1461:$B$1491=$J708)*1,E$1461:E$1491))</f>
        <v>1.4451682718911556</v>
      </c>
      <c r="N708" s="2" cm="1">
        <f t="array" ref="N708">IF(F708="","",F708-SUMPRODUCT(($B$1461:$B$1491=$J708)*1,F$1461:F$1491))</f>
        <v>1.5601853251005142</v>
      </c>
      <c r="O708" s="2" cm="1">
        <f t="array" ref="O708">IF(G708="","",G708-SUMPRODUCT(($B$1461:$B$1491=$J708)*1,G$1461:G$1491))</f>
        <v>1.5020009443186506</v>
      </c>
    </row>
    <row r="709" spans="1:15" x14ac:dyDescent="0.55000000000000004">
      <c r="A709" s="3">
        <v>23</v>
      </c>
      <c r="B709" s="3">
        <v>24</v>
      </c>
      <c r="C709" s="2">
        <f>IF(logVir!C709="","",LN(総労働時間!C709))</f>
        <v>11.752575015930301</v>
      </c>
      <c r="D709" s="2">
        <f>IF(logVir!D709="","",LN(総労働時間!D709))</f>
        <v>11.764373387924131</v>
      </c>
      <c r="E709" s="2">
        <f>IF(logVir!E709="","",LN(総労働時間!E709))</f>
        <v>11.749843786521028</v>
      </c>
      <c r="F709" s="2">
        <f>IF(logVir!F709="","",LN(総労働時間!F709))</f>
        <v>11.80570775702776</v>
      </c>
      <c r="G709" s="2">
        <f>IF(logVir!G709="","",LN(総労働時間!G709))</f>
        <v>11.920244168098131</v>
      </c>
      <c r="I709" s="3">
        <v>23</v>
      </c>
      <c r="J709" s="3">
        <v>24</v>
      </c>
      <c r="K709" s="2" cm="1">
        <f t="array" ref="K709">IF(C709="","",C709-SUMPRODUCT(($B$1461:$B$1491=$J709)*1,C$1461:C$1491))</f>
        <v>2.0134153311989671</v>
      </c>
      <c r="L709" s="2" cm="1">
        <f t="array" ref="L709">IF(D709="","",D709-SUMPRODUCT(($B$1461:$B$1491=$J709)*1,D$1461:D$1491))</f>
        <v>2.1160305403563768</v>
      </c>
      <c r="M709" s="2" cm="1">
        <f t="array" ref="M709">IF(E709="","",E709-SUMPRODUCT(($B$1461:$B$1491=$J709)*1,E$1461:E$1491))</f>
        <v>1.9976001353745918</v>
      </c>
      <c r="N709" s="2" cm="1">
        <f t="array" ref="N709">IF(F709="","",F709-SUMPRODUCT(($B$1461:$B$1491=$J709)*1,F$1461:F$1491))</f>
        <v>2.0666388426995148</v>
      </c>
      <c r="O709" s="2" cm="1">
        <f t="array" ref="O709">IF(G709="","",G709-SUMPRODUCT(($B$1461:$B$1491=$J709)*1,G$1461:G$1491))</f>
        <v>2.0803156870369701</v>
      </c>
    </row>
    <row r="710" spans="1:15" x14ac:dyDescent="0.55000000000000004">
      <c r="A710" s="3">
        <v>23</v>
      </c>
      <c r="B710" s="3">
        <v>25</v>
      </c>
      <c r="C710" s="2">
        <f>IF(logVir!C710="","",LN(総労働時間!C710))</f>
        <v>11.956737730042736</v>
      </c>
      <c r="D710" s="2">
        <f>IF(logVir!D710="","",LN(総労働時間!D710))</f>
        <v>11.860663020739516</v>
      </c>
      <c r="E710" s="2">
        <f>IF(logVir!E710="","",LN(総労働時間!E710))</f>
        <v>11.761912107487442</v>
      </c>
      <c r="F710" s="2">
        <f>IF(logVir!F710="","",LN(総労働時間!F710))</f>
        <v>11.737159879506047</v>
      </c>
      <c r="G710" s="2">
        <f>IF(logVir!G710="","",LN(総労働時間!G710))</f>
        <v>11.705369827185439</v>
      </c>
      <c r="I710" s="3">
        <v>23</v>
      </c>
      <c r="J710" s="3">
        <v>25</v>
      </c>
      <c r="K710" s="2" cm="1">
        <f t="array" ref="K710">IF(C710="","",C710-SUMPRODUCT(($B$1461:$B$1491=$J710)*1,C$1461:C$1491))</f>
        <v>1.4447977873510354</v>
      </c>
      <c r="L710" s="2" cm="1">
        <f t="array" ref="L710">IF(D710="","",D710-SUMPRODUCT(($B$1461:$B$1491=$J710)*1,D$1461:D$1491))</f>
        <v>1.4470799026162116</v>
      </c>
      <c r="M710" s="2" cm="1">
        <f t="array" ref="M710">IF(E710="","",E710-SUMPRODUCT(($B$1461:$B$1491=$J710)*1,E$1461:E$1491))</f>
        <v>1.3325018338854697</v>
      </c>
      <c r="N710" s="2" cm="1">
        <f t="array" ref="N710">IF(F710="","",F710-SUMPRODUCT(($B$1461:$B$1491=$J710)*1,F$1461:F$1491))</f>
        <v>1.296087523322397</v>
      </c>
      <c r="O710" s="2" cm="1">
        <f t="array" ref="O710">IF(G710="","",G710-SUMPRODUCT(($B$1461:$B$1491=$J710)*1,G$1461:G$1491))</f>
        <v>1.3260312395426777</v>
      </c>
    </row>
    <row r="711" spans="1:15" x14ac:dyDescent="0.55000000000000004">
      <c r="A711" s="3">
        <v>23</v>
      </c>
      <c r="B711" s="3">
        <v>26</v>
      </c>
      <c r="C711" s="2">
        <f>IF(logVir!C711="","",LN(総労働時間!C711))</f>
        <v>11.470130445291671</v>
      </c>
      <c r="D711" s="2">
        <f>IF(logVir!D711="","",LN(総労働時間!D711))</f>
        <v>11.328591969635983</v>
      </c>
      <c r="E711" s="2">
        <f>IF(logVir!E711="","",LN(総労働時間!E711))</f>
        <v>11.526746456904934</v>
      </c>
      <c r="F711" s="2">
        <f>IF(logVir!F711="","",LN(総労働時間!F711))</f>
        <v>11.607380159317533</v>
      </c>
      <c r="G711" s="2">
        <f>IF(logVir!G711="","",LN(総労働時間!G711))</f>
        <v>11.564762127410207</v>
      </c>
      <c r="I711" s="3">
        <v>23</v>
      </c>
      <c r="J711" s="3">
        <v>26</v>
      </c>
      <c r="K711" s="2" cm="1">
        <f t="array" ref="K711">IF(C711="","",C711-SUMPRODUCT(($B$1461:$B$1491=$J711)*1,C$1461:C$1491))</f>
        <v>1.7884648767631912</v>
      </c>
      <c r="L711" s="2" cm="1">
        <f t="array" ref="L711">IF(D711="","",D711-SUMPRODUCT(($B$1461:$B$1491=$J711)*1,D$1461:D$1491))</f>
        <v>1.6379989242171273</v>
      </c>
      <c r="M711" s="2" cm="1">
        <f t="array" ref="M711">IF(E711="","",E711-SUMPRODUCT(($B$1461:$B$1491=$J711)*1,E$1461:E$1491))</f>
        <v>1.67893890522787</v>
      </c>
      <c r="N711" s="2" cm="1">
        <f t="array" ref="N711">IF(F711="","",F711-SUMPRODUCT(($B$1461:$B$1491=$J711)*1,F$1461:F$1491))</f>
        <v>1.7450293333034637</v>
      </c>
      <c r="O711" s="2" cm="1">
        <f t="array" ref="O711">IF(G711="","",G711-SUMPRODUCT(($B$1461:$B$1491=$J711)*1,G$1461:G$1491))</f>
        <v>1.692279125631476</v>
      </c>
    </row>
    <row r="712" spans="1:15" x14ac:dyDescent="0.55000000000000004">
      <c r="A712" s="3">
        <v>23</v>
      </c>
      <c r="B712" s="3">
        <v>27</v>
      </c>
      <c r="C712" s="2">
        <f>IF(logVir!C712="","",LN(総労働時間!C712))</f>
        <v>13.182867120146424</v>
      </c>
      <c r="D712" s="2">
        <f>IF(logVir!D712="","",LN(総労働時間!D712))</f>
        <v>13.349746852725866</v>
      </c>
      <c r="E712" s="2">
        <f>IF(logVir!E712="","",LN(総労働時間!E712))</f>
        <v>13.473114869723039</v>
      </c>
      <c r="F712" s="2">
        <f>IF(logVir!F712="","",LN(総労働時間!F712))</f>
        <v>13.423530917844317</v>
      </c>
      <c r="G712" s="2">
        <f>IF(logVir!G712="","",LN(総労働時間!G712))</f>
        <v>13.512199283923602</v>
      </c>
      <c r="I712" s="3">
        <v>23</v>
      </c>
      <c r="J712" s="3">
        <v>27</v>
      </c>
      <c r="K712" s="2" cm="1">
        <f t="array" ref="K712">IF(C712="","",C712-SUMPRODUCT(($B$1461:$B$1491=$J712)*1,C$1461:C$1491))</f>
        <v>1.6325665798928082</v>
      </c>
      <c r="L712" s="2" cm="1">
        <f t="array" ref="L712">IF(D712="","",D712-SUMPRODUCT(($B$1461:$B$1491=$J712)*1,D$1461:D$1491))</f>
        <v>1.6252896190501378</v>
      </c>
      <c r="M712" s="2" cm="1">
        <f t="array" ref="M712">IF(E712="","",E712-SUMPRODUCT(($B$1461:$B$1491=$J712)*1,E$1461:E$1491))</f>
        <v>1.6976723840896764</v>
      </c>
      <c r="N712" s="2" cm="1">
        <f t="array" ref="N712">IF(F712="","",F712-SUMPRODUCT(($B$1461:$B$1491=$J712)*1,F$1461:F$1491))</f>
        <v>1.6942416227481925</v>
      </c>
      <c r="O712" s="2" cm="1">
        <f t="array" ref="O712">IF(G712="","",G712-SUMPRODUCT(($B$1461:$B$1491=$J712)*1,G$1461:G$1491))</f>
        <v>1.6651466686792489</v>
      </c>
    </row>
    <row r="713" spans="1:15" x14ac:dyDescent="0.55000000000000004">
      <c r="A713" s="3">
        <v>23</v>
      </c>
      <c r="B713" s="3">
        <v>28</v>
      </c>
      <c r="C713" s="2">
        <f>IF(logVir!C713="","",LN(総労働時間!C713))</f>
        <v>12.127315705859452</v>
      </c>
      <c r="D713" s="2">
        <f>IF(logVir!D713="","",LN(総労働時間!D713))</f>
        <v>12.133239998220841</v>
      </c>
      <c r="E713" s="2">
        <f>IF(logVir!E713="","",LN(総労働時間!E713))</f>
        <v>12.161470451076001</v>
      </c>
      <c r="F713" s="2">
        <f>IF(logVir!F713="","",LN(総労働時間!F713))</f>
        <v>12.174591412722892</v>
      </c>
      <c r="G713" s="2">
        <f>IF(logVir!G713="","",LN(総労働時間!G713))</f>
        <v>12.199974353880924</v>
      </c>
      <c r="I713" s="3">
        <v>23</v>
      </c>
      <c r="J713" s="3">
        <v>28</v>
      </c>
      <c r="K713" s="2" cm="1">
        <f t="array" ref="K713">IF(C713="","",C713-SUMPRODUCT(($B$1461:$B$1491=$J713)*1,C$1461:C$1491))</f>
        <v>0.9709781581382888</v>
      </c>
      <c r="L713" s="2" cm="1">
        <f t="array" ref="L713">IF(D713="","",D713-SUMPRODUCT(($B$1461:$B$1491=$J713)*1,D$1461:D$1491))</f>
        <v>0.98003868220570567</v>
      </c>
      <c r="M713" s="2" cm="1">
        <f t="array" ref="M713">IF(E713="","",E713-SUMPRODUCT(($B$1461:$B$1491=$J713)*1,E$1461:E$1491))</f>
        <v>0.97123981367526824</v>
      </c>
      <c r="N713" s="2" cm="1">
        <f t="array" ref="N713">IF(F713="","",F713-SUMPRODUCT(($B$1461:$B$1491=$J713)*1,F$1461:F$1491))</f>
        <v>0.99466911224943466</v>
      </c>
      <c r="O713" s="2" cm="1">
        <f t="array" ref="O713">IF(G713="","",G713-SUMPRODUCT(($B$1461:$B$1491=$J713)*1,G$1461:G$1491))</f>
        <v>1.0083829798891148</v>
      </c>
    </row>
    <row r="714" spans="1:15" x14ac:dyDescent="0.55000000000000004">
      <c r="A714" s="3">
        <v>23</v>
      </c>
      <c r="B714" s="3">
        <v>29</v>
      </c>
      <c r="C714" s="2">
        <f>IF(logVir!C714="","",LN(総労働時間!C714))</f>
        <v>12.273098604212343</v>
      </c>
      <c r="D714" s="2">
        <f>IF(logVir!D714="","",LN(総労働時間!D714))</f>
        <v>12.230658818892584</v>
      </c>
      <c r="E714" s="2">
        <f>IF(logVir!E714="","",LN(総労働時間!E714))</f>
        <v>12.339777237515767</v>
      </c>
      <c r="F714" s="2">
        <f>IF(logVir!F714="","",LN(総労働時間!F714))</f>
        <v>12.319832556548839</v>
      </c>
      <c r="G714" s="2">
        <f>IF(logVir!G714="","",LN(総労働時間!G714))</f>
        <v>12.486004046501492</v>
      </c>
      <c r="I714" s="3">
        <v>23</v>
      </c>
      <c r="J714" s="3">
        <v>29</v>
      </c>
      <c r="K714" s="2" cm="1">
        <f t="array" ref="K714">IF(C714="","",C714-SUMPRODUCT(($B$1461:$B$1491=$J714)*1,C$1461:C$1491))</f>
        <v>1.1446749384621491</v>
      </c>
      <c r="L714" s="2" cm="1">
        <f t="array" ref="L714">IF(D714="","",D714-SUMPRODUCT(($B$1461:$B$1491=$J714)*1,D$1461:D$1491))</f>
        <v>1.0913435543533261</v>
      </c>
      <c r="M714" s="2" cm="1">
        <f t="array" ref="M714">IF(E714="","",E714-SUMPRODUCT(($B$1461:$B$1491=$J714)*1,E$1461:E$1491))</f>
        <v>1.1897875854006887</v>
      </c>
      <c r="N714" s="2" cm="1">
        <f t="array" ref="N714">IF(F714="","",F714-SUMPRODUCT(($B$1461:$B$1491=$J714)*1,F$1461:F$1491))</f>
        <v>1.1934503241975083</v>
      </c>
      <c r="O714" s="2" cm="1">
        <f t="array" ref="O714">IF(G714="","",G714-SUMPRODUCT(($B$1461:$B$1491=$J714)*1,G$1461:G$1491))</f>
        <v>1.2663579192955776</v>
      </c>
    </row>
    <row r="715" spans="1:15" x14ac:dyDescent="0.55000000000000004">
      <c r="A715" s="3">
        <v>23</v>
      </c>
      <c r="B715" s="3">
        <v>30</v>
      </c>
      <c r="C715" s="2">
        <f>IF(logVir!C715="","",LN(総労働時間!C715))</f>
        <v>13.168743610182089</v>
      </c>
      <c r="D715" s="2">
        <f>IF(logVir!D715="","",LN(総労働時間!D715))</f>
        <v>13.322749602166327</v>
      </c>
      <c r="E715" s="2">
        <f>IF(logVir!E715="","",LN(総労働時間!E715))</f>
        <v>13.418008647248843</v>
      </c>
      <c r="F715" s="2">
        <f>IF(logVir!F715="","",LN(総労働時間!F715))</f>
        <v>13.412656312372572</v>
      </c>
      <c r="G715" s="2">
        <f>IF(logVir!G715="","",LN(総労働時間!G715))</f>
        <v>13.479898470272987</v>
      </c>
      <c r="I715" s="3">
        <v>23</v>
      </c>
      <c r="J715" s="3">
        <v>30</v>
      </c>
      <c r="K715" s="2" cm="1">
        <f t="array" ref="K715">IF(C715="","",C715-SUMPRODUCT(($B$1461:$B$1491=$J715)*1,C$1461:C$1491))</f>
        <v>1.05520646122174</v>
      </c>
      <c r="L715" s="2" cm="1">
        <f t="array" ref="L715">IF(D715="","",D715-SUMPRODUCT(($B$1461:$B$1491=$J715)*1,D$1461:D$1491))</f>
        <v>1.0643149240373155</v>
      </c>
      <c r="M715" s="2" cm="1">
        <f t="array" ref="M715">IF(E715="","",E715-SUMPRODUCT(($B$1461:$B$1491=$J715)*1,E$1461:E$1491))</f>
        <v>1.1002371466219074</v>
      </c>
      <c r="N715" s="2" cm="1">
        <f t="array" ref="N715">IF(F715="","",F715-SUMPRODUCT(($B$1461:$B$1491=$J715)*1,F$1461:F$1491))</f>
        <v>1.1259585570096746</v>
      </c>
      <c r="O715" s="2" cm="1">
        <f t="array" ref="O715">IF(G715="","",G715-SUMPRODUCT(($B$1461:$B$1491=$J715)*1,G$1461:G$1491))</f>
        <v>1.0755702076935592</v>
      </c>
    </row>
    <row r="716" spans="1:15" x14ac:dyDescent="0.55000000000000004">
      <c r="A716" s="3">
        <v>23</v>
      </c>
      <c r="B716" s="3">
        <v>31</v>
      </c>
      <c r="C716" s="2">
        <f>IF(logVir!C716="","",LN(総労働時間!C716))</f>
        <v>13.055083546936507</v>
      </c>
      <c r="D716" s="2">
        <f>IF(logVir!D716="","",LN(総労働時間!D716))</f>
        <v>13.001407222639367</v>
      </c>
      <c r="E716" s="2">
        <f>IF(logVir!E716="","",LN(総労働時間!E716))</f>
        <v>12.959964914627573</v>
      </c>
      <c r="F716" s="2">
        <f>IF(logVir!F716="","",LN(総労働時間!F716))</f>
        <v>12.854610136310093</v>
      </c>
      <c r="G716" s="2">
        <f>IF(logVir!G716="","",LN(総労働時間!G716))</f>
        <v>12.94060013754199</v>
      </c>
      <c r="I716" s="3">
        <v>23</v>
      </c>
      <c r="J716" s="3">
        <v>31</v>
      </c>
      <c r="K716" s="2" cm="1">
        <f t="array" ref="K716">IF(C716="","",C716-SUMPRODUCT(($B$1461:$B$1491=$J716)*1,C$1461:C$1491))</f>
        <v>1.2718247464355077</v>
      </c>
      <c r="L716" s="2" cm="1">
        <f t="array" ref="L716">IF(D716="","",D716-SUMPRODUCT(($B$1461:$B$1491=$J716)*1,D$1461:D$1491))</f>
        <v>1.3122617012317921</v>
      </c>
      <c r="M716" s="2" cm="1">
        <f t="array" ref="M716">IF(E716="","",E716-SUMPRODUCT(($B$1461:$B$1491=$J716)*1,E$1461:E$1491))</f>
        <v>1.3015109296215375</v>
      </c>
      <c r="N716" s="2" cm="1">
        <f t="array" ref="N716">IF(F716="","",F716-SUMPRODUCT(($B$1461:$B$1491=$J716)*1,F$1461:F$1491))</f>
        <v>1.2729308161362844</v>
      </c>
      <c r="O716" s="2" cm="1">
        <f t="array" ref="O716">IF(G716="","",G716-SUMPRODUCT(($B$1461:$B$1491=$J716)*1,G$1461:G$1491))</f>
        <v>1.337866758301347</v>
      </c>
    </row>
    <row r="717" spans="1:15" x14ac:dyDescent="0.55000000000000004">
      <c r="A717" s="3">
        <v>24</v>
      </c>
      <c r="B717" s="3">
        <v>1</v>
      </c>
      <c r="C717" s="2">
        <f>IF(logVir!C717="","",LN(総労働時間!C717))</f>
        <v>11.110758200931693</v>
      </c>
      <c r="D717" s="2">
        <f>IF(logVir!D717="","",LN(総労働時間!D717))</f>
        <v>10.961328529560507</v>
      </c>
      <c r="E717" s="2">
        <f>IF(logVir!E717="","",LN(総労働時間!E717))</f>
        <v>10.886764503222619</v>
      </c>
      <c r="F717" s="2">
        <f>IF(logVir!F717="","",LN(総労働時間!F717))</f>
        <v>10.824634705352041</v>
      </c>
      <c r="G717" s="2">
        <f>IF(logVir!G717="","",LN(総労働時間!G717))</f>
        <v>10.746929338972732</v>
      </c>
      <c r="I717" s="3">
        <v>24</v>
      </c>
      <c r="J717" s="3">
        <v>1</v>
      </c>
      <c r="K717" s="2" cm="1">
        <f t="array" ref="K717">IF(C717="","",C717-SUMPRODUCT(($B$1461:$B$1491=$J717)*1,C$1461:C$1491))</f>
        <v>-0.25875289721666839</v>
      </c>
      <c r="L717" s="2" cm="1">
        <f t="array" ref="L717">IF(D717="","",D717-SUMPRODUCT(($B$1461:$B$1491=$J717)*1,D$1461:D$1491))</f>
        <v>-0.28636840684764664</v>
      </c>
      <c r="M717" s="2" cm="1">
        <f t="array" ref="M717">IF(E717="","",E717-SUMPRODUCT(($B$1461:$B$1491=$J717)*1,E$1461:E$1491))</f>
        <v>-0.28922052942121645</v>
      </c>
      <c r="N717" s="2" cm="1">
        <f t="array" ref="N717">IF(F717="","",F717-SUMPRODUCT(($B$1461:$B$1491=$J717)*1,F$1461:F$1491))</f>
        <v>-0.28717887331802672</v>
      </c>
      <c r="O717" s="2" cm="1">
        <f t="array" ref="O717">IF(G717="","",G717-SUMPRODUCT(($B$1461:$B$1491=$J717)*1,G$1461:G$1491))</f>
        <v>-0.28742380523183719</v>
      </c>
    </row>
    <row r="718" spans="1:15" x14ac:dyDescent="0.55000000000000004">
      <c r="A718" s="3">
        <v>24</v>
      </c>
      <c r="B718" s="3">
        <v>2</v>
      </c>
      <c r="C718" s="2">
        <f>IF(logVir!C718="","",LN(総労働時間!C718))</f>
        <v>7.4483055913118372</v>
      </c>
      <c r="D718" s="2">
        <f>IF(logVir!D718="","",LN(総労働時間!D718))</f>
        <v>7.5848403351619291</v>
      </c>
      <c r="E718" s="2">
        <f>IF(logVir!E718="","",LN(総労働時間!E718))</f>
        <v>7.3047623481729653</v>
      </c>
      <c r="F718" s="2">
        <f>IF(logVir!F718="","",LN(総労働時間!F718))</f>
        <v>7.6602123637618167</v>
      </c>
      <c r="G718" s="2">
        <f>IF(logVir!G718="","",LN(総労働時間!G718))</f>
        <v>7.6389851077481605</v>
      </c>
      <c r="I718" s="3">
        <v>24</v>
      </c>
      <c r="J718" s="3">
        <v>2</v>
      </c>
      <c r="K718" s="2" cm="1">
        <f t="array" ref="K718">IF(C718="","",C718-SUMPRODUCT(($B$1461:$B$1491=$J718)*1,C$1461:C$1491))</f>
        <v>0.22024445749031418</v>
      </c>
      <c r="L718" s="2" cm="1">
        <f t="array" ref="L718">IF(D718="","",D718-SUMPRODUCT(($B$1461:$B$1491=$J718)*1,D$1461:D$1491))</f>
        <v>0.2509073621617679</v>
      </c>
      <c r="M718" s="2" cm="1">
        <f t="array" ref="M718">IF(E718="","",E718-SUMPRODUCT(($B$1461:$B$1491=$J718)*1,E$1461:E$1491))</f>
        <v>0.2954701783578022</v>
      </c>
      <c r="N718" s="2" cm="1">
        <f t="array" ref="N718">IF(F718="","",F718-SUMPRODUCT(($B$1461:$B$1491=$J718)*1,F$1461:F$1491))</f>
        <v>0.67402014976717162</v>
      </c>
      <c r="O718" s="2" cm="1">
        <f t="array" ref="O718">IF(G718="","",G718-SUMPRODUCT(($B$1461:$B$1491=$J718)*1,G$1461:G$1491))</f>
        <v>0.64736180081940198</v>
      </c>
    </row>
    <row r="719" spans="1:15" x14ac:dyDescent="0.55000000000000004">
      <c r="A719" s="3">
        <v>24</v>
      </c>
      <c r="B719" s="3">
        <v>3</v>
      </c>
      <c r="C719" s="2">
        <f>IF(logVir!C719="","",LN(総労働時間!C719))</f>
        <v>10.683937646498855</v>
      </c>
      <c r="D719" s="2">
        <f>IF(logVir!D719="","",LN(総労働時間!D719))</f>
        <v>10.572643431341309</v>
      </c>
      <c r="E719" s="2">
        <f>IF(logVir!E719="","",LN(総労働時間!E719))</f>
        <v>10.564815724150527</v>
      </c>
      <c r="F719" s="2">
        <f>IF(logVir!F719="","",LN(総労働時間!F719))</f>
        <v>10.466400343257005</v>
      </c>
      <c r="G719" s="2">
        <f>IF(logVir!G719="","",LN(総労働時間!G719))</f>
        <v>10.568682029392768</v>
      </c>
      <c r="I719" s="3">
        <v>24</v>
      </c>
      <c r="J719" s="3">
        <v>3</v>
      </c>
      <c r="K719" s="2" cm="1">
        <f t="array" ref="K719">IF(C719="","",C719-SUMPRODUCT(($B$1461:$B$1491=$J719)*1,C$1461:C$1491))</f>
        <v>-0.10174455533695159</v>
      </c>
      <c r="L719" s="2" cm="1">
        <f t="array" ref="L719">IF(D719="","",D719-SUMPRODUCT(($B$1461:$B$1491=$J719)*1,D$1461:D$1491))</f>
        <v>-0.18804722608392588</v>
      </c>
      <c r="M719" s="2" cm="1">
        <f t="array" ref="M719">IF(E719="","",E719-SUMPRODUCT(($B$1461:$B$1491=$J719)*1,E$1461:E$1491))</f>
        <v>-0.20598459062890484</v>
      </c>
      <c r="N719" s="2" cm="1">
        <f t="array" ref="N719">IF(F719="","",F719-SUMPRODUCT(($B$1461:$B$1491=$J719)*1,F$1461:F$1491))</f>
        <v>-0.22482838640728353</v>
      </c>
      <c r="O719" s="2" cm="1">
        <f t="array" ref="O719">IF(G719="","",G719-SUMPRODUCT(($B$1461:$B$1491=$J719)*1,G$1461:G$1491))</f>
        <v>-0.15169118211959365</v>
      </c>
    </row>
    <row r="720" spans="1:15" x14ac:dyDescent="0.55000000000000004">
      <c r="A720" s="3">
        <v>24</v>
      </c>
      <c r="B720" s="3">
        <v>4</v>
      </c>
      <c r="C720" s="2">
        <f>IF(logVir!C720="","",LN(総労働時間!C720))</f>
        <v>8.9525108618773039</v>
      </c>
      <c r="D720" s="2">
        <f>IF(logVir!D720="","",LN(総労働時間!D720))</f>
        <v>8.8118990535727217</v>
      </c>
      <c r="E720" s="2">
        <f>IF(logVir!E720="","",LN(総労働時間!E720))</f>
        <v>8.8387550861452944</v>
      </c>
      <c r="F720" s="2">
        <f>IF(logVir!F720="","",LN(総労働時間!F720))</f>
        <v>8.7051549249852105</v>
      </c>
      <c r="G720" s="2">
        <f>IF(logVir!G720="","",LN(総労働時間!G720))</f>
        <v>8.7866389402143312</v>
      </c>
      <c r="I720" s="3">
        <v>24</v>
      </c>
      <c r="J720" s="3">
        <v>4</v>
      </c>
      <c r="K720" s="2" cm="1">
        <f t="array" ref="K720">IF(C720="","",C720-SUMPRODUCT(($B$1461:$B$1491=$J720)*1,C$1461:C$1491))</f>
        <v>-0.62136358973265615</v>
      </c>
      <c r="L720" s="2" cm="1">
        <f t="array" ref="L720">IF(D720="","",D720-SUMPRODUCT(($B$1461:$B$1491=$J720)*1,D$1461:D$1491))</f>
        <v>-0.59042429118851381</v>
      </c>
      <c r="M720" s="2" cm="1">
        <f t="array" ref="M720">IF(E720="","",E720-SUMPRODUCT(($B$1461:$B$1491=$J720)*1,E$1461:E$1491))</f>
        <v>-0.4948714824195406</v>
      </c>
      <c r="N720" s="2" cm="1">
        <f t="array" ref="N720">IF(F720="","",F720-SUMPRODUCT(($B$1461:$B$1491=$J720)*1,F$1461:F$1491))</f>
        <v>-0.4800303347606043</v>
      </c>
      <c r="O720" s="2" cm="1">
        <f t="array" ref="O720">IF(G720="","",G720-SUMPRODUCT(($B$1461:$B$1491=$J720)*1,G$1461:G$1491))</f>
        <v>-0.44022719789253628</v>
      </c>
    </row>
    <row r="721" spans="1:15" x14ac:dyDescent="0.55000000000000004">
      <c r="A721" s="3">
        <v>24</v>
      </c>
      <c r="B721" s="3">
        <v>5</v>
      </c>
      <c r="C721" s="2">
        <f>IF(logVir!C721="","",LN(総労働時間!C721))</f>
        <v>8.5527901853681811</v>
      </c>
      <c r="D721" s="2">
        <f>IF(logVir!D721="","",LN(総労働時間!D721))</f>
        <v>8.5649919165228052</v>
      </c>
      <c r="E721" s="2">
        <f>IF(logVir!E721="","",LN(総労働時間!E721))</f>
        <v>8.6498100177728166</v>
      </c>
      <c r="F721" s="2">
        <f>IF(logVir!F721="","",LN(総労働時間!F721))</f>
        <v>8.5698731986886401</v>
      </c>
      <c r="G721" s="2">
        <f>IF(logVir!G721="","",LN(総労働時間!G721))</f>
        <v>8.6798337588313075</v>
      </c>
      <c r="I721" s="3">
        <v>24</v>
      </c>
      <c r="J721" s="3">
        <v>5</v>
      </c>
      <c r="K721" s="2" cm="1">
        <f t="array" ref="K721">IF(C721="","",C721-SUMPRODUCT(($B$1461:$B$1491=$J721)*1,C$1461:C$1491))</f>
        <v>-0.26870864366392411</v>
      </c>
      <c r="L721" s="2" cm="1">
        <f t="array" ref="L721">IF(D721="","",D721-SUMPRODUCT(($B$1461:$B$1491=$J721)*1,D$1461:D$1491))</f>
        <v>-0.20324260003058292</v>
      </c>
      <c r="M721" s="2" cm="1">
        <f t="array" ref="M721">IF(E721="","",E721-SUMPRODUCT(($B$1461:$B$1491=$J721)*1,E$1461:E$1491))</f>
        <v>-0.15201602482958165</v>
      </c>
      <c r="N721" s="2" cm="1">
        <f t="array" ref="N721">IF(F721="","",F721-SUMPRODUCT(($B$1461:$B$1491=$J721)*1,F$1461:F$1491))</f>
        <v>-0.16242679691414352</v>
      </c>
      <c r="O721" s="2" cm="1">
        <f t="array" ref="O721">IF(G721="","",G721-SUMPRODUCT(($B$1461:$B$1491=$J721)*1,G$1461:G$1491))</f>
        <v>-0.10038583509771293</v>
      </c>
    </row>
    <row r="722" spans="1:15" x14ac:dyDescent="0.55000000000000004">
      <c r="A722" s="3">
        <v>24</v>
      </c>
      <c r="B722" s="3">
        <v>6</v>
      </c>
      <c r="C722" s="2">
        <f>IF(logVir!C722="","",LN(総労働時間!C722))</f>
        <v>10.271396013770657</v>
      </c>
      <c r="D722" s="2">
        <f>IF(logVir!D722="","",LN(総労働時間!D722))</f>
        <v>10.28257036778791</v>
      </c>
      <c r="E722" s="2">
        <f>IF(logVir!E722="","",LN(総労働時間!E722))</f>
        <v>10.337182359911948</v>
      </c>
      <c r="F722" s="2">
        <f>IF(logVir!F722="","",LN(総労働時間!F722))</f>
        <v>10.362848789197338</v>
      </c>
      <c r="G722" s="2">
        <f>IF(logVir!G722="","",LN(総労働時間!G722))</f>
        <v>10.349032944845456</v>
      </c>
      <c r="I722" s="3">
        <v>24</v>
      </c>
      <c r="J722" s="3">
        <v>6</v>
      </c>
      <c r="K722" s="2" cm="1">
        <f t="array" ref="K722">IF(C722="","",C722-SUMPRODUCT(($B$1461:$B$1491=$J722)*1,C$1461:C$1491))</f>
        <v>0.97442580015179736</v>
      </c>
      <c r="L722" s="2" cm="1">
        <f t="array" ref="L722">IF(D722="","",D722-SUMPRODUCT(($B$1461:$B$1491=$J722)*1,D$1461:D$1491))</f>
        <v>0.97471385139315281</v>
      </c>
      <c r="M722" s="2" cm="1">
        <f t="array" ref="M722">IF(E722="","",E722-SUMPRODUCT(($B$1461:$B$1491=$J722)*1,E$1461:E$1491))</f>
        <v>1.0056031406478034</v>
      </c>
      <c r="N722" s="2" cm="1">
        <f t="array" ref="N722">IF(F722="","",F722-SUMPRODUCT(($B$1461:$B$1491=$J722)*1,F$1461:F$1491))</f>
        <v>1.03341418025677</v>
      </c>
      <c r="O722" s="2" cm="1">
        <f t="array" ref="O722">IF(G722="","",G722-SUMPRODUCT(($B$1461:$B$1491=$J722)*1,G$1461:G$1491))</f>
        <v>0.9815378437298854</v>
      </c>
    </row>
    <row r="723" spans="1:15" x14ac:dyDescent="0.55000000000000004">
      <c r="A723" s="3">
        <v>24</v>
      </c>
      <c r="B723" s="3">
        <v>7</v>
      </c>
      <c r="C723" s="2">
        <f>IF(logVir!C723="","",LN(総労働時間!C723))</f>
        <v>9.9140191903845221</v>
      </c>
      <c r="D723" s="2">
        <f>IF(logVir!D723="","",LN(総労働時間!D723))</f>
        <v>9.789679545436945</v>
      </c>
      <c r="E723" s="2">
        <f>IF(logVir!E723="","",LN(総労働時間!E723))</f>
        <v>9.6914939809181284</v>
      </c>
      <c r="F723" s="2">
        <f>IF(logVir!F723="","",LN(総労働時間!F723))</f>
        <v>9.68324227151132</v>
      </c>
      <c r="G723" s="2">
        <f>IF(logVir!G723="","",LN(総労働時間!G723))</f>
        <v>9.7413246104694498</v>
      </c>
      <c r="I723" s="3">
        <v>24</v>
      </c>
      <c r="J723" s="3">
        <v>7</v>
      </c>
      <c r="K723" s="2" cm="1">
        <f t="array" ref="K723">IF(C723="","",C723-SUMPRODUCT(($B$1461:$B$1491=$J723)*1,C$1461:C$1491))</f>
        <v>0.68786755914792863</v>
      </c>
      <c r="L723" s="2" cm="1">
        <f t="array" ref="L723">IF(D723="","",D723-SUMPRODUCT(($B$1461:$B$1491=$J723)*1,D$1461:D$1491))</f>
        <v>0.59215395830176831</v>
      </c>
      <c r="M723" s="2" cm="1">
        <f t="array" ref="M723">IF(E723="","",E723-SUMPRODUCT(($B$1461:$B$1491=$J723)*1,E$1461:E$1491))</f>
        <v>0.55656962123398479</v>
      </c>
      <c r="N723" s="2" cm="1">
        <f t="array" ref="N723">IF(F723="","",F723-SUMPRODUCT(($B$1461:$B$1491=$J723)*1,F$1461:F$1491))</f>
        <v>0.60960832661608144</v>
      </c>
      <c r="O723" s="2" cm="1">
        <f t="array" ref="O723">IF(G723="","",G723-SUMPRODUCT(($B$1461:$B$1491=$J723)*1,G$1461:G$1491))</f>
        <v>0.63543439534418411</v>
      </c>
    </row>
    <row r="724" spans="1:15" x14ac:dyDescent="0.55000000000000004">
      <c r="A724" s="3">
        <v>24</v>
      </c>
      <c r="B724" s="3">
        <v>8</v>
      </c>
      <c r="C724" s="2">
        <f>IF(logVir!C724="","",LN(総労働時間!C724))</f>
        <v>9.5394598117140088</v>
      </c>
      <c r="D724" s="2">
        <f>IF(logVir!D724="","",LN(総労働時間!D724))</f>
        <v>9.5463027383513932</v>
      </c>
      <c r="E724" s="2">
        <f>IF(logVir!E724="","",LN(総労働時間!E724))</f>
        <v>9.4889901137573762</v>
      </c>
      <c r="F724" s="2">
        <f>IF(logVir!F724="","",LN(総労働時間!F724))</f>
        <v>9.5374317936376674</v>
      </c>
      <c r="G724" s="2">
        <f>IF(logVir!G724="","",LN(総労働時間!G724))</f>
        <v>9.6237492745047906</v>
      </c>
      <c r="I724" s="3">
        <v>24</v>
      </c>
      <c r="J724" s="3">
        <v>8</v>
      </c>
      <c r="K724" s="2" cm="1">
        <f t="array" ref="K724">IF(C724="","",C724-SUMPRODUCT(($B$1461:$B$1491=$J724)*1,C$1461:C$1491))</f>
        <v>0.33952597003555063</v>
      </c>
      <c r="L724" s="2" cm="1">
        <f t="array" ref="L724">IF(D724="","",D724-SUMPRODUCT(($B$1461:$B$1491=$J724)*1,D$1461:D$1491))</f>
        <v>0.25840493512098384</v>
      </c>
      <c r="M724" s="2" cm="1">
        <f t="array" ref="M724">IF(E724="","",E724-SUMPRODUCT(($B$1461:$B$1491=$J724)*1,E$1461:E$1491))</f>
        <v>0.19731075533649012</v>
      </c>
      <c r="N724" s="2" cm="1">
        <f t="array" ref="N724">IF(F724="","",F724-SUMPRODUCT(($B$1461:$B$1491=$J724)*1,F$1461:F$1491))</f>
        <v>0.26023400408898034</v>
      </c>
      <c r="O724" s="2" cm="1">
        <f t="array" ref="O724">IF(G724="","",G724-SUMPRODUCT(($B$1461:$B$1491=$J724)*1,G$1461:G$1491))</f>
        <v>0.29608862583148721</v>
      </c>
    </row>
    <row r="725" spans="1:15" x14ac:dyDescent="0.55000000000000004">
      <c r="A725" s="3">
        <v>24</v>
      </c>
      <c r="B725" s="3">
        <v>9</v>
      </c>
      <c r="C725" s="2">
        <f>IF(logVir!C725="","",LN(総労働時間!C725))</f>
        <v>10.412200540751638</v>
      </c>
      <c r="D725" s="2">
        <f>IF(logVir!D725="","",LN(総労働時間!D725))</f>
        <v>10.417987774520558</v>
      </c>
      <c r="E725" s="2">
        <f>IF(logVir!E725="","",LN(総労働時間!E725))</f>
        <v>10.452205332354536</v>
      </c>
      <c r="F725" s="2">
        <f>IF(logVir!F725="","",LN(総労働時間!F725))</f>
        <v>10.34044597616534</v>
      </c>
      <c r="G725" s="2">
        <f>IF(logVir!G725="","",LN(総労働時間!G725))</f>
        <v>10.424401255220209</v>
      </c>
      <c r="I725" s="3">
        <v>24</v>
      </c>
      <c r="J725" s="3">
        <v>9</v>
      </c>
      <c r="K725" s="2" cm="1">
        <f t="array" ref="K725">IF(C725="","",C725-SUMPRODUCT(($B$1461:$B$1491=$J725)*1,C$1461:C$1491))</f>
        <v>0.44301875358100418</v>
      </c>
      <c r="L725" s="2" cm="1">
        <f t="array" ref="L725">IF(D725="","",D725-SUMPRODUCT(($B$1461:$B$1491=$J725)*1,D$1461:D$1491))</f>
        <v>0.49370137485361454</v>
      </c>
      <c r="M725" s="2" cm="1">
        <f t="array" ref="M725">IF(E725="","",E725-SUMPRODUCT(($B$1461:$B$1491=$J725)*1,E$1461:E$1491))</f>
        <v>0.44867454107664351</v>
      </c>
      <c r="N725" s="2" cm="1">
        <f t="array" ref="N725">IF(F725="","",F725-SUMPRODUCT(($B$1461:$B$1491=$J725)*1,F$1461:F$1491))</f>
        <v>0.44307912612874034</v>
      </c>
      <c r="O725" s="2" cm="1">
        <f t="array" ref="O725">IF(G725="","",G725-SUMPRODUCT(($B$1461:$B$1491=$J725)*1,G$1461:G$1491))</f>
        <v>0.48196307608524869</v>
      </c>
    </row>
    <row r="726" spans="1:15" x14ac:dyDescent="0.55000000000000004">
      <c r="A726" s="3">
        <v>24</v>
      </c>
      <c r="B726" s="3">
        <v>10</v>
      </c>
      <c r="C726" s="2">
        <f>IF(logVir!C726="","",LN(総労働時間!C726))</f>
        <v>10.982645082776207</v>
      </c>
      <c r="D726" s="2">
        <f>IF(logVir!D726="","",LN(総労働時間!D726))</f>
        <v>10.960417372528939</v>
      </c>
      <c r="E726" s="2">
        <f>IF(logVir!E726="","",LN(総労働時間!E726))</f>
        <v>10.962375242786726</v>
      </c>
      <c r="F726" s="2">
        <f>IF(logVir!F726="","",LN(総労働時間!F726))</f>
        <v>10.896831522801746</v>
      </c>
      <c r="G726" s="2">
        <f>IF(logVir!G726="","",LN(総労働時間!G726))</f>
        <v>10.912874385295552</v>
      </c>
      <c r="I726" s="3">
        <v>24</v>
      </c>
      <c r="J726" s="3">
        <v>10</v>
      </c>
      <c r="K726" s="2" cm="1">
        <f t="array" ref="K726">IF(C726="","",C726-SUMPRODUCT(($B$1461:$B$1491=$J726)*1,C$1461:C$1491))</f>
        <v>0.51265185381070211</v>
      </c>
      <c r="L726" s="2" cm="1">
        <f t="array" ref="L726">IF(D726="","",D726-SUMPRODUCT(($B$1461:$B$1491=$J726)*1,D$1461:D$1491))</f>
        <v>0.47231803170275555</v>
      </c>
      <c r="M726" s="2" cm="1">
        <f t="array" ref="M726">IF(E726="","",E726-SUMPRODUCT(($B$1461:$B$1491=$J726)*1,E$1461:E$1491))</f>
        <v>0.43458252385834584</v>
      </c>
      <c r="N726" s="2" cm="1">
        <f t="array" ref="N726">IF(F726="","",F726-SUMPRODUCT(($B$1461:$B$1491=$J726)*1,F$1461:F$1491))</f>
        <v>0.43311911550445892</v>
      </c>
      <c r="O726" s="2" cm="1">
        <f t="array" ref="O726">IF(G726="","",G726-SUMPRODUCT(($B$1461:$B$1491=$J726)*1,G$1461:G$1491))</f>
        <v>0.37906025493222195</v>
      </c>
    </row>
    <row r="727" spans="1:15" x14ac:dyDescent="0.55000000000000004">
      <c r="A727" s="3">
        <v>24</v>
      </c>
      <c r="B727" s="3">
        <v>11</v>
      </c>
      <c r="C727" s="2">
        <f>IF(logVir!C727="","",LN(総労働時間!C727))</f>
        <v>10.566049011150714</v>
      </c>
      <c r="D727" s="2">
        <f>IF(logVir!D727="","",LN(総労働時間!D727))</f>
        <v>10.539353502109272</v>
      </c>
      <c r="E727" s="2">
        <f>IF(logVir!E727="","",LN(総労働時間!E727))</f>
        <v>10.518006616847433</v>
      </c>
      <c r="F727" s="2">
        <f>IF(logVir!F727="","",LN(総労働時間!F727))</f>
        <v>10.479933108834025</v>
      </c>
      <c r="G727" s="2">
        <f>IF(logVir!G727="","",LN(総労働時間!G727))</f>
        <v>10.682643354149759</v>
      </c>
      <c r="I727" s="3">
        <v>24</v>
      </c>
      <c r="J727" s="3">
        <v>11</v>
      </c>
      <c r="K727" s="2" cm="1">
        <f t="array" ref="K727">IF(C727="","",C727-SUMPRODUCT(($B$1461:$B$1491=$J727)*1,C$1461:C$1491))</f>
        <v>0.77335502587704674</v>
      </c>
      <c r="L727" s="2" cm="1">
        <f t="array" ref="L727">IF(D727="","",D727-SUMPRODUCT(($B$1461:$B$1491=$J727)*1,D$1461:D$1491))</f>
        <v>0.94159838360181425</v>
      </c>
      <c r="M727" s="2" cm="1">
        <f t="array" ref="M727">IF(E727="","",E727-SUMPRODUCT(($B$1461:$B$1491=$J727)*1,E$1461:E$1491))</f>
        <v>0.93197317244035993</v>
      </c>
      <c r="N727" s="2" cm="1">
        <f t="array" ref="N727">IF(F727="","",F727-SUMPRODUCT(($B$1461:$B$1491=$J727)*1,F$1461:F$1491))</f>
        <v>0.92864556910034679</v>
      </c>
      <c r="O727" s="2" cm="1">
        <f t="array" ref="O727">IF(G727="","",G727-SUMPRODUCT(($B$1461:$B$1491=$J727)*1,G$1461:G$1491))</f>
        <v>1.1261859524411886</v>
      </c>
    </row>
    <row r="728" spans="1:15" x14ac:dyDescent="0.55000000000000004">
      <c r="A728" s="3">
        <v>24</v>
      </c>
      <c r="B728" s="3">
        <v>12</v>
      </c>
      <c r="C728" s="2">
        <f>IF(logVir!C728="","",LN(総労働時間!C728))</f>
        <v>10.622667966532935</v>
      </c>
      <c r="D728" s="2">
        <f>IF(logVir!D728="","",LN(総労働時間!D728))</f>
        <v>10.568129925523834</v>
      </c>
      <c r="E728" s="2">
        <f>IF(logVir!E728="","",LN(総労働時間!E728))</f>
        <v>10.531687027056243</v>
      </c>
      <c r="F728" s="2">
        <f>IF(logVir!F728="","",LN(総労働時間!F728))</f>
        <v>10.410089433683737</v>
      </c>
      <c r="G728" s="2">
        <f>IF(logVir!G728="","",LN(総労働時間!G728))</f>
        <v>10.548909622339984</v>
      </c>
      <c r="I728" s="3">
        <v>24</v>
      </c>
      <c r="J728" s="3">
        <v>12</v>
      </c>
      <c r="K728" s="2" cm="1">
        <f t="array" ref="K728">IF(C728="","",C728-SUMPRODUCT(($B$1461:$B$1491=$J728)*1,C$1461:C$1491))</f>
        <v>1.0289219259820257</v>
      </c>
      <c r="L728" s="2" cm="1">
        <f t="array" ref="L728">IF(D728="","",D728-SUMPRODUCT(($B$1461:$B$1491=$J728)*1,D$1461:D$1491))</f>
        <v>1.0631110768510776</v>
      </c>
      <c r="M728" s="2" cm="1">
        <f t="array" ref="M728">IF(E728="","",E728-SUMPRODUCT(($B$1461:$B$1491=$J728)*1,E$1461:E$1491))</f>
        <v>1.0452035643599089</v>
      </c>
      <c r="N728" s="2" cm="1">
        <f t="array" ref="N728">IF(F728="","",F728-SUMPRODUCT(($B$1461:$B$1491=$J728)*1,F$1461:F$1491))</f>
        <v>0.98222632757265593</v>
      </c>
      <c r="O728" s="2" cm="1">
        <f t="array" ref="O728">IF(G728="","",G728-SUMPRODUCT(($B$1461:$B$1491=$J728)*1,G$1461:G$1491))</f>
        <v>1.0396942377237846</v>
      </c>
    </row>
    <row r="729" spans="1:15" x14ac:dyDescent="0.55000000000000004">
      <c r="A729" s="3">
        <v>24</v>
      </c>
      <c r="B729" s="3">
        <v>13</v>
      </c>
      <c r="C729" s="2">
        <f>IF(logVir!C729="","",LN(総労働時間!C729))</f>
        <v>8.6996205171305938</v>
      </c>
      <c r="D729" s="2">
        <f>IF(logVir!D729="","",LN(総労働時間!D729))</f>
        <v>7.9690725080398472</v>
      </c>
      <c r="E729" s="2">
        <f>IF(logVir!E729="","",LN(総労働時間!E729))</f>
        <v>8.4183373285481427</v>
      </c>
      <c r="F729" s="2">
        <f>IF(logVir!F729="","",LN(総労働時間!F729))</f>
        <v>8.1352472980573864</v>
      </c>
      <c r="G729" s="2">
        <f>IF(logVir!G729="","",LN(総労働時間!G729))</f>
        <v>7.4104179870140729</v>
      </c>
      <c r="I729" s="3">
        <v>24</v>
      </c>
      <c r="J729" s="3">
        <v>13</v>
      </c>
      <c r="K729" s="2" cm="1">
        <f t="array" ref="K729">IF(C729="","",C729-SUMPRODUCT(($B$1461:$B$1491=$J729)*1,C$1461:C$1491))</f>
        <v>-3.4021951853540955E-2</v>
      </c>
      <c r="L729" s="2" cm="1">
        <f t="array" ref="L729">IF(D729="","",D729-SUMPRODUCT(($B$1461:$B$1491=$J729)*1,D$1461:D$1491))</f>
        <v>3.379423871117293E-2</v>
      </c>
      <c r="M729" s="2" cm="1">
        <f t="array" ref="M729">IF(E729="","",E729-SUMPRODUCT(($B$1461:$B$1491=$J729)*1,E$1461:E$1491))</f>
        <v>0.42339344411796453</v>
      </c>
      <c r="N729" s="2" cm="1">
        <f t="array" ref="N729">IF(F729="","",F729-SUMPRODUCT(($B$1461:$B$1491=$J729)*1,F$1461:F$1491))</f>
        <v>0.27125653798164695</v>
      </c>
      <c r="O729" s="2" cm="1">
        <f t="array" ref="O729">IF(G729="","",G729-SUMPRODUCT(($B$1461:$B$1491=$J729)*1,G$1461:G$1491))</f>
        <v>-0.41022893644978442</v>
      </c>
    </row>
    <row r="730" spans="1:15" x14ac:dyDescent="0.55000000000000004">
      <c r="A730" s="3">
        <v>24</v>
      </c>
      <c r="B730" s="3">
        <v>14</v>
      </c>
      <c r="C730" s="2">
        <f>IF(logVir!C730="","",LN(総労働時間!C730))</f>
        <v>11.241492214824525</v>
      </c>
      <c r="D730" s="2">
        <f>IF(logVir!D730="","",LN(総労働時間!D730))</f>
        <v>11.208124719198464</v>
      </c>
      <c r="E730" s="2">
        <f>IF(logVir!E730="","",LN(総労働時間!E730))</f>
        <v>11.291769232927884</v>
      </c>
      <c r="F730" s="2">
        <f>IF(logVir!F730="","",LN(総労働時間!F730))</f>
        <v>11.249261082766669</v>
      </c>
      <c r="G730" s="2">
        <f>IF(logVir!G730="","",LN(総労働時間!G730))</f>
        <v>11.265129864240198</v>
      </c>
      <c r="I730" s="3">
        <v>24</v>
      </c>
      <c r="J730" s="3">
        <v>14</v>
      </c>
      <c r="K730" s="2" cm="1">
        <f t="array" ref="K730">IF(C730="","",C730-SUMPRODUCT(($B$1461:$B$1491=$J730)*1,C$1461:C$1491))</f>
        <v>1.4178508083324779</v>
      </c>
      <c r="L730" s="2" cm="1">
        <f t="array" ref="L730">IF(D730="","",D730-SUMPRODUCT(($B$1461:$B$1491=$J730)*1,D$1461:D$1491))</f>
        <v>1.2934508828043434</v>
      </c>
      <c r="M730" s="2" cm="1">
        <f t="array" ref="M730">IF(E730="","",E730-SUMPRODUCT(($B$1461:$B$1491=$J730)*1,E$1461:E$1491))</f>
        <v>1.3390011610416757</v>
      </c>
      <c r="N730" s="2" cm="1">
        <f t="array" ref="N730">IF(F730="","",F730-SUMPRODUCT(($B$1461:$B$1491=$J730)*1,F$1461:F$1491))</f>
        <v>1.3524890978958712</v>
      </c>
      <c r="O730" s="2" cm="1">
        <f t="array" ref="O730">IF(G730="","",G730-SUMPRODUCT(($B$1461:$B$1491=$J730)*1,G$1461:G$1491))</f>
        <v>1.3272471923576692</v>
      </c>
    </row>
    <row r="731" spans="1:15" x14ac:dyDescent="0.55000000000000004">
      <c r="A731" s="3">
        <v>24</v>
      </c>
      <c r="B731" s="3">
        <v>15</v>
      </c>
      <c r="C731" s="2">
        <f>IF(logVir!C731="","",LN(総労働時間!C731))</f>
        <v>8.8457175531698198</v>
      </c>
      <c r="D731" s="2">
        <f>IF(logVir!D731="","",LN(総労働時間!D731))</f>
        <v>8.6451771745245978</v>
      </c>
      <c r="E731" s="2">
        <f>IF(logVir!E731="","",LN(総労働時間!E731))</f>
        <v>8.5641926154061547</v>
      </c>
      <c r="F731" s="2">
        <f>IF(logVir!F731="","",LN(総労働時間!F731))</f>
        <v>8.4628506275677573</v>
      </c>
      <c r="G731" s="2">
        <f>IF(logVir!G731="","",LN(総労働時間!G731))</f>
        <v>8.5210712818263747</v>
      </c>
      <c r="I731" s="3">
        <v>24</v>
      </c>
      <c r="J731" s="3">
        <v>15</v>
      </c>
      <c r="K731" s="2" cm="1">
        <f t="array" ref="K731">IF(C731="","",C731-SUMPRODUCT(($B$1461:$B$1491=$J731)*1,C$1461:C$1491))</f>
        <v>-0.40482691924787773</v>
      </c>
      <c r="L731" s="2" cm="1">
        <f t="array" ref="L731">IF(D731="","",D731-SUMPRODUCT(($B$1461:$B$1491=$J731)*1,D$1461:D$1491))</f>
        <v>-0.4733560390543623</v>
      </c>
      <c r="M731" s="2" cm="1">
        <f t="array" ref="M731">IF(E731="","",E731-SUMPRODUCT(($B$1461:$B$1491=$J731)*1,E$1461:E$1491))</f>
        <v>-0.4940182620444773</v>
      </c>
      <c r="N731" s="2" cm="1">
        <f t="array" ref="N731">IF(F731="","",F731-SUMPRODUCT(($B$1461:$B$1491=$J731)*1,F$1461:F$1491))</f>
        <v>-0.48787634752873643</v>
      </c>
      <c r="O731" s="2" cm="1">
        <f t="array" ref="O731">IF(G731="","",G731-SUMPRODUCT(($B$1461:$B$1491=$J731)*1,G$1461:G$1491))</f>
        <v>-0.46639345492006434</v>
      </c>
    </row>
    <row r="732" spans="1:15" x14ac:dyDescent="0.55000000000000004">
      <c r="A732" s="3">
        <v>24</v>
      </c>
      <c r="B732" s="3">
        <v>16</v>
      </c>
      <c r="C732" s="2">
        <f>IF(logVir!C732="","",LN(総労働時間!C732))</f>
        <v>11.010339723656084</v>
      </c>
      <c r="D732" s="2">
        <f>IF(logVir!D732="","",LN(総労働時間!D732))</f>
        <v>10.953378542772862</v>
      </c>
      <c r="E732" s="2">
        <f>IF(logVir!E732="","",LN(総労働時間!E732))</f>
        <v>10.985084616668068</v>
      </c>
      <c r="F732" s="2">
        <f>IF(logVir!F732="","",LN(総労働時間!F732))</f>
        <v>10.889074519558498</v>
      </c>
      <c r="G732" s="2">
        <f>IF(logVir!G732="","",LN(総労働時間!G732))</f>
        <v>10.88785145793195</v>
      </c>
      <c r="I732" s="3">
        <v>24</v>
      </c>
      <c r="J732" s="3">
        <v>16</v>
      </c>
      <c r="K732" s="2" cm="1">
        <f t="array" ref="K732">IF(C732="","",C732-SUMPRODUCT(($B$1461:$B$1491=$J732)*1,C$1461:C$1491))</f>
        <v>0.52366219947718662</v>
      </c>
      <c r="L732" s="2" cm="1">
        <f t="array" ref="L732">IF(D732="","",D732-SUMPRODUCT(($B$1461:$B$1491=$J732)*1,D$1461:D$1491))</f>
        <v>0.48041036358602973</v>
      </c>
      <c r="M732" s="2" cm="1">
        <f t="array" ref="M732">IF(E732="","",E732-SUMPRODUCT(($B$1461:$B$1491=$J732)*1,E$1461:E$1491))</f>
        <v>0.51841615702523036</v>
      </c>
      <c r="N732" s="2" cm="1">
        <f t="array" ref="N732">IF(F732="","",F732-SUMPRODUCT(($B$1461:$B$1491=$J732)*1,F$1461:F$1491))</f>
        <v>0.52244030453956292</v>
      </c>
      <c r="O732" s="2" cm="1">
        <f t="array" ref="O732">IF(G732="","",G732-SUMPRODUCT(($B$1461:$B$1491=$J732)*1,G$1461:G$1491))</f>
        <v>0.46700152376981308</v>
      </c>
    </row>
    <row r="733" spans="1:15" x14ac:dyDescent="0.55000000000000004">
      <c r="A733" s="3">
        <v>24</v>
      </c>
      <c r="B733" s="3">
        <v>17</v>
      </c>
      <c r="C733" s="2">
        <f>IF(logVir!C733="","",LN(総労働時間!C733))</f>
        <v>10.130589887078608</v>
      </c>
      <c r="D733" s="2">
        <f>IF(logVir!D733="","",LN(総労働時間!D733))</f>
        <v>9.9686940613284225</v>
      </c>
      <c r="E733" s="2">
        <f>IF(logVir!E733="","",LN(総労働時間!E733))</f>
        <v>9.9339929291578226</v>
      </c>
      <c r="F733" s="2">
        <f>IF(logVir!F733="","",LN(総労働時間!F733))</f>
        <v>9.9351872577842091</v>
      </c>
      <c r="G733" s="2">
        <f>IF(logVir!G733="","",LN(総労働時間!G733))</f>
        <v>10.107167137837475</v>
      </c>
      <c r="I733" s="3">
        <v>24</v>
      </c>
      <c r="J733" s="3">
        <v>17</v>
      </c>
      <c r="K733" s="2" cm="1">
        <f t="array" ref="K733">IF(C733="","",C733-SUMPRODUCT(($B$1461:$B$1491=$J733)*1,C$1461:C$1491))</f>
        <v>0.18950999491486442</v>
      </c>
      <c r="L733" s="2" cm="1">
        <f t="array" ref="L733">IF(D733="","",D733-SUMPRODUCT(($B$1461:$B$1491=$J733)*1,D$1461:D$1491))</f>
        <v>0.10637037096671875</v>
      </c>
      <c r="M733" s="2" cm="1">
        <f t="array" ref="M733">IF(E733="","",E733-SUMPRODUCT(($B$1461:$B$1491=$J733)*1,E$1461:E$1491))</f>
        <v>9.1732364496669661E-2</v>
      </c>
      <c r="N733" s="2" cm="1">
        <f t="array" ref="N733">IF(F733="","",F733-SUMPRODUCT(($B$1461:$B$1491=$J733)*1,F$1461:F$1491))</f>
        <v>4.5098736981712406E-2</v>
      </c>
      <c r="O733" s="2" cm="1">
        <f t="array" ref="O733">IF(G733="","",G733-SUMPRODUCT(($B$1461:$B$1491=$J733)*1,G$1461:G$1491))</f>
        <v>0.15603554902836514</v>
      </c>
    </row>
    <row r="734" spans="1:15" x14ac:dyDescent="0.55000000000000004">
      <c r="A734" s="3">
        <v>24</v>
      </c>
      <c r="B734" s="3">
        <v>18</v>
      </c>
      <c r="C734" s="2">
        <f>IF(logVir!C734="","",LN(総労働時間!C734))</f>
        <v>11.808312365189661</v>
      </c>
      <c r="D734" s="2">
        <f>IF(logVir!D734="","",LN(総労働時間!D734))</f>
        <v>11.862082835096857</v>
      </c>
      <c r="E734" s="2">
        <f>IF(logVir!E734="","",LN(総労働時間!E734))</f>
        <v>11.736244677965926</v>
      </c>
      <c r="F734" s="2">
        <f>IF(logVir!F734="","",LN(総労働時間!F734))</f>
        <v>11.718404299630251</v>
      </c>
      <c r="G734" s="2">
        <f>IF(logVir!G734="","",LN(総労働時間!G734))</f>
        <v>11.670223830752649</v>
      </c>
      <c r="I734" s="3">
        <v>24</v>
      </c>
      <c r="J734" s="3">
        <v>18</v>
      </c>
      <c r="K734" s="2" cm="1">
        <f t="array" ref="K734">IF(C734="","",C734-SUMPRODUCT(($B$1461:$B$1491=$J734)*1,C$1461:C$1491))</f>
        <v>-0.11874534743994758</v>
      </c>
      <c r="L734" s="2" cm="1">
        <f t="array" ref="L734">IF(D734="","",D734-SUMPRODUCT(($B$1461:$B$1491=$J734)*1,D$1461:D$1491))</f>
        <v>-6.2331909710680478E-2</v>
      </c>
      <c r="M734" s="2" cm="1">
        <f t="array" ref="M734">IF(E734="","",E734-SUMPRODUCT(($B$1461:$B$1491=$J734)*1,E$1461:E$1491))</f>
        <v>-0.15455293883375099</v>
      </c>
      <c r="N734" s="2" cm="1">
        <f t="array" ref="N734">IF(F734="","",F734-SUMPRODUCT(($B$1461:$B$1491=$J734)*1,F$1461:F$1491))</f>
        <v>-0.14094826504644331</v>
      </c>
      <c r="O734" s="2" cm="1">
        <f t="array" ref="O734">IF(G734="","",G734-SUMPRODUCT(($B$1461:$B$1491=$J734)*1,G$1461:G$1491))</f>
        <v>-0.17393607178764725</v>
      </c>
    </row>
    <row r="735" spans="1:15" x14ac:dyDescent="0.55000000000000004">
      <c r="A735" s="3">
        <v>24</v>
      </c>
      <c r="B735" s="3">
        <v>19</v>
      </c>
      <c r="C735" s="2">
        <f>IF(logVir!C735="","",LN(総労働時間!C735))</f>
        <v>10.702797419695406</v>
      </c>
      <c r="D735" s="2">
        <f>IF(logVir!D735="","",LN(総労働時間!D735))</f>
        <v>10.771805349387071</v>
      </c>
      <c r="E735" s="2">
        <f>IF(logVir!E735="","",LN(総労働時間!E735))</f>
        <v>10.720584986079279</v>
      </c>
      <c r="F735" s="2">
        <f>IF(logVir!F735="","",LN(総労働時間!F735))</f>
        <v>10.766329275434796</v>
      </c>
      <c r="G735" s="2">
        <f>IF(logVir!G735="","",LN(総労働時間!G735))</f>
        <v>10.933698828137404</v>
      </c>
      <c r="I735" s="3">
        <v>24</v>
      </c>
      <c r="J735" s="3">
        <v>19</v>
      </c>
      <c r="K735" s="2" cm="1">
        <f t="array" ref="K735">IF(C735="","",C735-SUMPRODUCT(($B$1461:$B$1491=$J735)*1,C$1461:C$1491))</f>
        <v>-0.52542465584132714</v>
      </c>
      <c r="L735" s="2" cm="1">
        <f t="array" ref="L735">IF(D735="","",D735-SUMPRODUCT(($B$1461:$B$1491=$J735)*1,D$1461:D$1491))</f>
        <v>-0.45823629921482301</v>
      </c>
      <c r="M735" s="2" cm="1">
        <f t="array" ref="M735">IF(E735="","",E735-SUMPRODUCT(($B$1461:$B$1491=$J735)*1,E$1461:E$1491))</f>
        <v>-0.4812775972680523</v>
      </c>
      <c r="N735" s="2" cm="1">
        <f t="array" ref="N735">IF(F735="","",F735-SUMPRODUCT(($B$1461:$B$1491=$J735)*1,F$1461:F$1491))</f>
        <v>-0.42564513905573698</v>
      </c>
      <c r="O735" s="2" cm="1">
        <f t="array" ref="O735">IF(G735="","",G735-SUMPRODUCT(($B$1461:$B$1491=$J735)*1,G$1461:G$1491))</f>
        <v>-0.29360044709506106</v>
      </c>
    </row>
    <row r="736" spans="1:15" x14ac:dyDescent="0.55000000000000004">
      <c r="A736" s="3">
        <v>24</v>
      </c>
      <c r="B736" s="3">
        <v>20</v>
      </c>
      <c r="C736" s="2">
        <f>IF(logVir!C736="","",LN(総労働時間!C736))</f>
        <v>11.890666586715064</v>
      </c>
      <c r="D736" s="2">
        <f>IF(logVir!D736="","",LN(総労働時間!D736))</f>
        <v>11.935945058488178</v>
      </c>
      <c r="E736" s="2">
        <f>IF(logVir!E736="","",LN(総労働時間!E736))</f>
        <v>11.881658595596138</v>
      </c>
      <c r="F736" s="2">
        <f>IF(logVir!F736="","",LN(総労働時間!F736))</f>
        <v>11.854563230225883</v>
      </c>
      <c r="G736" s="2">
        <f>IF(logVir!G736="","",LN(総労働時間!G736))</f>
        <v>11.941885925811114</v>
      </c>
      <c r="I736" s="3">
        <v>24</v>
      </c>
      <c r="J736" s="3">
        <v>20</v>
      </c>
      <c r="K736" s="2" cm="1">
        <f t="array" ref="K736">IF(C736="","",C736-SUMPRODUCT(($B$1461:$B$1491=$J736)*1,C$1461:C$1491))</f>
        <v>-0.21203874571854442</v>
      </c>
      <c r="L736" s="2" cm="1">
        <f t="array" ref="L736">IF(D736="","",D736-SUMPRODUCT(($B$1461:$B$1491=$J736)*1,D$1461:D$1491))</f>
        <v>-0.12128708620969775</v>
      </c>
      <c r="M736" s="2" cm="1">
        <f t="array" ref="M736">IF(E736="","",E736-SUMPRODUCT(($B$1461:$B$1491=$J736)*1,E$1461:E$1491))</f>
        <v>-0.14210658464480552</v>
      </c>
      <c r="N736" s="2" cm="1">
        <f t="array" ref="N736">IF(F736="","",F736-SUMPRODUCT(($B$1461:$B$1491=$J736)*1,F$1461:F$1491))</f>
        <v>-9.4021306974198637E-2</v>
      </c>
      <c r="O736" s="2" cm="1">
        <f t="array" ref="O736">IF(G736="","",G736-SUMPRODUCT(($B$1461:$B$1491=$J736)*1,G$1461:G$1491))</f>
        <v>-7.2012906790961395E-2</v>
      </c>
    </row>
    <row r="737" spans="1:15" x14ac:dyDescent="0.55000000000000004">
      <c r="A737" s="3">
        <v>24</v>
      </c>
      <c r="B737" s="3">
        <v>21</v>
      </c>
      <c r="C737" s="2">
        <f>IF(logVir!C737="","",LN(総労働時間!C737))</f>
        <v>11.585408366144133</v>
      </c>
      <c r="D737" s="2">
        <f>IF(logVir!D737="","",LN(総労働時間!D737))</f>
        <v>11.542993147492606</v>
      </c>
      <c r="E737" s="2">
        <f>IF(logVir!E737="","",LN(総労働時間!E737))</f>
        <v>11.559731686472457</v>
      </c>
      <c r="F737" s="2">
        <f>IF(logVir!F737="","",LN(総労働時間!F737))</f>
        <v>11.521865812670919</v>
      </c>
      <c r="G737" s="2">
        <f>IF(logVir!G737="","",LN(総労働時間!G737))</f>
        <v>11.609576470999684</v>
      </c>
      <c r="I737" s="3">
        <v>24</v>
      </c>
      <c r="J737" s="3">
        <v>21</v>
      </c>
      <c r="K737" s="2" cm="1">
        <f t="array" ref="K737">IF(C737="","",C737-SUMPRODUCT(($B$1461:$B$1491=$J737)*1,C$1461:C$1491))</f>
        <v>2.435459705728249E-2</v>
      </c>
      <c r="L737" s="2" cm="1">
        <f t="array" ref="L737">IF(D737="","",D737-SUMPRODUCT(($B$1461:$B$1491=$J737)*1,D$1461:D$1491))</f>
        <v>-2.9200072673296162E-2</v>
      </c>
      <c r="M737" s="2" cm="1">
        <f t="array" ref="M737">IF(E737="","",E737-SUMPRODUCT(($B$1461:$B$1491=$J737)*1,E$1461:E$1491))</f>
        <v>1.3137572967325539E-2</v>
      </c>
      <c r="N737" s="2" cm="1">
        <f t="array" ref="N737">IF(F737="","",F737-SUMPRODUCT(($B$1461:$B$1491=$J737)*1,F$1461:F$1491))</f>
        <v>3.0153542191884597E-2</v>
      </c>
      <c r="O737" s="2" cm="1">
        <f t="array" ref="O737">IF(G737="","",G737-SUMPRODUCT(($B$1461:$B$1491=$J737)*1,G$1461:G$1491))</f>
        <v>6.4207351553989156E-2</v>
      </c>
    </row>
    <row r="738" spans="1:15" x14ac:dyDescent="0.55000000000000004">
      <c r="A738" s="3">
        <v>24</v>
      </c>
      <c r="B738" s="3">
        <v>22</v>
      </c>
      <c r="C738" s="2">
        <f>IF(logVir!C738="","",LN(総労働時間!C738))</f>
        <v>11.330865009399073</v>
      </c>
      <c r="D738" s="2">
        <f>IF(logVir!D738="","",LN(総労働時間!D738))</f>
        <v>11.416853875943101</v>
      </c>
      <c r="E738" s="2">
        <f>IF(logVir!E738="","",LN(総労働時間!E738))</f>
        <v>11.324932095249617</v>
      </c>
      <c r="F738" s="2">
        <f>IF(logVir!F738="","",LN(総労働時間!F738))</f>
        <v>11.212970096488965</v>
      </c>
      <c r="G738" s="2">
        <f>IF(logVir!G738="","",LN(総労働時間!G738))</f>
        <v>11.184527117412738</v>
      </c>
      <c r="I738" s="3">
        <v>24</v>
      </c>
      <c r="J738" s="3">
        <v>22</v>
      </c>
      <c r="K738" s="2" cm="1">
        <f t="array" ref="K738">IF(C738="","",C738-SUMPRODUCT(($B$1461:$B$1491=$J738)*1,C$1461:C$1491))</f>
        <v>-0.27882278718168862</v>
      </c>
      <c r="L738" s="2" cm="1">
        <f t="array" ref="L738">IF(D738="","",D738-SUMPRODUCT(($B$1461:$B$1491=$J738)*1,D$1461:D$1491))</f>
        <v>-0.15071144494634758</v>
      </c>
      <c r="M738" s="2" cm="1">
        <f t="array" ref="M738">IF(E738="","",E738-SUMPRODUCT(($B$1461:$B$1491=$J738)*1,E$1461:E$1491))</f>
        <v>-0.20913918184409219</v>
      </c>
      <c r="N738" s="2" cm="1">
        <f t="array" ref="N738">IF(F738="","",F738-SUMPRODUCT(($B$1461:$B$1491=$J738)*1,F$1461:F$1491))</f>
        <v>-0.18735363674698746</v>
      </c>
      <c r="O738" s="2" cm="1">
        <f t="array" ref="O738">IF(G738="","",G738-SUMPRODUCT(($B$1461:$B$1491=$J738)*1,G$1461:G$1491))</f>
        <v>-0.19493342786599221</v>
      </c>
    </row>
    <row r="739" spans="1:15" x14ac:dyDescent="0.55000000000000004">
      <c r="A739" s="3">
        <v>24</v>
      </c>
      <c r="B739" s="3">
        <v>23</v>
      </c>
      <c r="C739" s="2">
        <f>IF(logVir!C739="","",LN(総労働時間!C739))</f>
        <v>8.5344429041817307</v>
      </c>
      <c r="D739" s="2">
        <f>IF(logVir!D739="","",LN(総労働時間!D739))</f>
        <v>8.311406969313083</v>
      </c>
      <c r="E739" s="2">
        <f>IF(logVir!E739="","",LN(総労働時間!E739))</f>
        <v>8.3740248545627516</v>
      </c>
      <c r="F739" s="2">
        <f>IF(logVir!F739="","",LN(総労働時間!F739))</f>
        <v>8.5755328838136418</v>
      </c>
      <c r="G739" s="2">
        <f>IF(logVir!G739="","",LN(総労働時間!G739))</f>
        <v>8.4240247806077537</v>
      </c>
      <c r="I739" s="3">
        <v>24</v>
      </c>
      <c r="J739" s="3">
        <v>23</v>
      </c>
      <c r="K739" s="2" cm="1">
        <f t="array" ref="K739">IF(C739="","",C739-SUMPRODUCT(($B$1461:$B$1491=$J739)*1,C$1461:C$1491))</f>
        <v>-0.17658546680243603</v>
      </c>
      <c r="L739" s="2" cm="1">
        <f t="array" ref="L739">IF(D739="","",D739-SUMPRODUCT(($B$1461:$B$1491=$J739)*1,D$1461:D$1491))</f>
        <v>-0.33923146762470324</v>
      </c>
      <c r="M739" s="2" cm="1">
        <f t="array" ref="M739">IF(E739="","",E739-SUMPRODUCT(($B$1461:$B$1491=$J739)*1,E$1461:E$1491))</f>
        <v>-0.40946229899980402</v>
      </c>
      <c r="N739" s="2" cm="1">
        <f t="array" ref="N739">IF(F739="","",F739-SUMPRODUCT(($B$1461:$B$1491=$J739)*1,F$1461:F$1491))</f>
        <v>-0.23030059965594418</v>
      </c>
      <c r="O739" s="2" cm="1">
        <f t="array" ref="O739">IF(G739="","",G739-SUMPRODUCT(($B$1461:$B$1491=$J739)*1,G$1461:G$1491))</f>
        <v>-0.5012561884560558</v>
      </c>
    </row>
    <row r="740" spans="1:15" x14ac:dyDescent="0.55000000000000004">
      <c r="A740" s="3">
        <v>24</v>
      </c>
      <c r="B740" s="3">
        <v>24</v>
      </c>
      <c r="C740" s="2">
        <f>IF(logVir!C740="","",LN(総労働時間!C740))</f>
        <v>9.142846052801783</v>
      </c>
      <c r="D740" s="2">
        <f>IF(logVir!D740="","",LN(総労働時間!D740))</f>
        <v>9.067279196925492</v>
      </c>
      <c r="E740" s="2">
        <f>IF(logVir!E740="","",LN(総労働時間!E740))</f>
        <v>9.1113531278422126</v>
      </c>
      <c r="F740" s="2">
        <f>IF(logVir!F740="","",LN(総労働時間!F740))</f>
        <v>9.0274169799261035</v>
      </c>
      <c r="G740" s="2">
        <f>IF(logVir!G740="","",LN(総労働時間!G740))</f>
        <v>8.9944280320034835</v>
      </c>
      <c r="I740" s="3">
        <v>24</v>
      </c>
      <c r="J740" s="3">
        <v>24</v>
      </c>
      <c r="K740" s="2" cm="1">
        <f t="array" ref="K740">IF(C740="","",C740-SUMPRODUCT(($B$1461:$B$1491=$J740)*1,C$1461:C$1491))</f>
        <v>-0.59631363192955078</v>
      </c>
      <c r="L740" s="2" cm="1">
        <f t="array" ref="L740">IF(D740="","",D740-SUMPRODUCT(($B$1461:$B$1491=$J740)*1,D$1461:D$1491))</f>
        <v>-0.58106365064226217</v>
      </c>
      <c r="M740" s="2" cm="1">
        <f t="array" ref="M740">IF(E740="","",E740-SUMPRODUCT(($B$1461:$B$1491=$J740)*1,E$1461:E$1491))</f>
        <v>-0.64089052330422369</v>
      </c>
      <c r="N740" s="2" cm="1">
        <f t="array" ref="N740">IF(F740="","",F740-SUMPRODUCT(($B$1461:$B$1491=$J740)*1,F$1461:F$1491))</f>
        <v>-0.71165193440214125</v>
      </c>
      <c r="O740" s="2" cm="1">
        <f t="array" ref="O740">IF(G740="","",G740-SUMPRODUCT(($B$1461:$B$1491=$J740)*1,G$1461:G$1491))</f>
        <v>-0.84550044905767763</v>
      </c>
    </row>
    <row r="741" spans="1:15" x14ac:dyDescent="0.55000000000000004">
      <c r="A741" s="3">
        <v>24</v>
      </c>
      <c r="B741" s="3">
        <v>25</v>
      </c>
      <c r="C741" s="2">
        <f>IF(logVir!C741="","",LN(総労働時間!C741))</f>
        <v>10.475455971781818</v>
      </c>
      <c r="D741" s="2">
        <f>IF(logVir!D741="","",LN(総労働時間!D741))</f>
        <v>10.381441933342677</v>
      </c>
      <c r="E741" s="2">
        <f>IF(logVir!E741="","",LN(総労働時間!E741))</f>
        <v>10.501158584146822</v>
      </c>
      <c r="F741" s="2">
        <f>IF(logVir!F741="","",LN(総労働時間!F741))</f>
        <v>10.525371504506149</v>
      </c>
      <c r="G741" s="2">
        <f>IF(logVir!G741="","",LN(総労働時間!G741))</f>
        <v>10.288452912830385</v>
      </c>
      <c r="I741" s="3">
        <v>24</v>
      </c>
      <c r="J741" s="3">
        <v>25</v>
      </c>
      <c r="K741" s="2" cm="1">
        <f t="array" ref="K741">IF(C741="","",C741-SUMPRODUCT(($B$1461:$B$1491=$J741)*1,C$1461:C$1491))</f>
        <v>-3.6483970909882757E-2</v>
      </c>
      <c r="L741" s="2" cm="1">
        <f t="array" ref="L741">IF(D741="","",D741-SUMPRODUCT(($B$1461:$B$1491=$J741)*1,D$1461:D$1491))</f>
        <v>-3.2141184780627441E-2</v>
      </c>
      <c r="M741" s="2" cm="1">
        <f t="array" ref="M741">IF(E741="","",E741-SUMPRODUCT(($B$1461:$B$1491=$J741)*1,E$1461:E$1491))</f>
        <v>7.1748310544849758E-2</v>
      </c>
      <c r="N741" s="2" cm="1">
        <f t="array" ref="N741">IF(F741="","",F741-SUMPRODUCT(($B$1461:$B$1491=$J741)*1,F$1461:F$1491))</f>
        <v>8.4299148322498851E-2</v>
      </c>
      <c r="O741" s="2" cm="1">
        <f t="array" ref="O741">IF(G741="","",G741-SUMPRODUCT(($B$1461:$B$1491=$J741)*1,G$1461:G$1491))</f>
        <v>-9.0885674812376749E-2</v>
      </c>
    </row>
    <row r="742" spans="1:15" x14ac:dyDescent="0.55000000000000004">
      <c r="A742" s="3">
        <v>24</v>
      </c>
      <c r="B742" s="3">
        <v>26</v>
      </c>
      <c r="C742" s="2">
        <f>IF(logVir!C742="","",LN(総労働時間!C742))</f>
        <v>9.3527894271197205</v>
      </c>
      <c r="D742" s="2">
        <f>IF(logVir!D742="","",LN(総労働時間!D742))</f>
        <v>9.4335039765402122</v>
      </c>
      <c r="E742" s="2">
        <f>IF(logVir!E742="","",LN(総労働時間!E742))</f>
        <v>9.5580237753006649</v>
      </c>
      <c r="F742" s="2">
        <f>IF(logVir!F742="","",LN(総労働時間!F742))</f>
        <v>9.525704364982726</v>
      </c>
      <c r="G742" s="2">
        <f>IF(logVir!G742="","",LN(総労働時間!G742))</f>
        <v>9.5126327099677432</v>
      </c>
      <c r="I742" s="3">
        <v>24</v>
      </c>
      <c r="J742" s="3">
        <v>26</v>
      </c>
      <c r="K742" s="2" cm="1">
        <f t="array" ref="K742">IF(C742="","",C742-SUMPRODUCT(($B$1461:$B$1491=$J742)*1,C$1461:C$1491))</f>
        <v>-0.32887614140875954</v>
      </c>
      <c r="L742" s="2" cm="1">
        <f t="array" ref="L742">IF(D742="","",D742-SUMPRODUCT(($B$1461:$B$1491=$J742)*1,D$1461:D$1491))</f>
        <v>-0.2570890688786438</v>
      </c>
      <c r="M742" s="2" cm="1">
        <f t="array" ref="M742">IF(E742="","",E742-SUMPRODUCT(($B$1461:$B$1491=$J742)*1,E$1461:E$1491))</f>
        <v>-0.28978377637639952</v>
      </c>
      <c r="N742" s="2" cm="1">
        <f t="array" ref="N742">IF(F742="","",F742-SUMPRODUCT(($B$1461:$B$1491=$J742)*1,F$1461:F$1491))</f>
        <v>-0.33664646103134288</v>
      </c>
      <c r="O742" s="2" cm="1">
        <f t="array" ref="O742">IF(G742="","",G742-SUMPRODUCT(($B$1461:$B$1491=$J742)*1,G$1461:G$1491))</f>
        <v>-0.3598502918109876</v>
      </c>
    </row>
    <row r="743" spans="1:15" x14ac:dyDescent="0.55000000000000004">
      <c r="A743" s="3">
        <v>24</v>
      </c>
      <c r="B743" s="3">
        <v>27</v>
      </c>
      <c r="C743" s="2">
        <f>IF(logVir!C743="","",LN(総労働時間!C743))</f>
        <v>11.600347588328606</v>
      </c>
      <c r="D743" s="2">
        <f>IF(logVir!D743="","",LN(総労働時間!D743))</f>
        <v>11.785105724074976</v>
      </c>
      <c r="E743" s="2">
        <f>IF(logVir!E743="","",LN(総労働時間!E743))</f>
        <v>11.890017938416715</v>
      </c>
      <c r="F743" s="2">
        <f>IF(logVir!F743="","",LN(総労働時間!F743))</f>
        <v>11.687187174602547</v>
      </c>
      <c r="G743" s="2">
        <f>IF(logVir!G743="","",LN(総労働時間!G743))</f>
        <v>11.870591049790933</v>
      </c>
      <c r="I743" s="3">
        <v>24</v>
      </c>
      <c r="J743" s="3">
        <v>27</v>
      </c>
      <c r="K743" s="2" cm="1">
        <f t="array" ref="K743">IF(C743="","",C743-SUMPRODUCT(($B$1461:$B$1491=$J743)*1,C$1461:C$1491))</f>
        <v>5.0047048074990386E-2</v>
      </c>
      <c r="L743" s="2" cm="1">
        <f t="array" ref="L743">IF(D743="","",D743-SUMPRODUCT(($B$1461:$B$1491=$J743)*1,D$1461:D$1491))</f>
        <v>6.0648490399247024E-2</v>
      </c>
      <c r="M743" s="2" cm="1">
        <f t="array" ref="M743">IF(E743="","",E743-SUMPRODUCT(($B$1461:$B$1491=$J743)*1,E$1461:E$1491))</f>
        <v>0.11457545278335246</v>
      </c>
      <c r="N743" s="2" cm="1">
        <f t="array" ref="N743">IF(F743="","",F743-SUMPRODUCT(($B$1461:$B$1491=$J743)*1,F$1461:F$1491))</f>
        <v>-4.2102120493577644E-2</v>
      </c>
      <c r="O743" s="2" cm="1">
        <f t="array" ref="O743">IF(G743="","",G743-SUMPRODUCT(($B$1461:$B$1491=$J743)*1,G$1461:G$1491))</f>
        <v>2.3538434546580334E-2</v>
      </c>
    </row>
    <row r="744" spans="1:15" x14ac:dyDescent="0.55000000000000004">
      <c r="A744" s="3">
        <v>24</v>
      </c>
      <c r="B744" s="3">
        <v>28</v>
      </c>
      <c r="C744" s="2">
        <f>IF(logVir!C744="","",LN(総労働時間!C744))</f>
        <v>10.989211008881659</v>
      </c>
      <c r="D744" s="2">
        <f>IF(logVir!D744="","",LN(総労働時間!D744))</f>
        <v>10.96717763141503</v>
      </c>
      <c r="E744" s="2">
        <f>IF(logVir!E744="","",LN(総労働時間!E744))</f>
        <v>10.956614069748959</v>
      </c>
      <c r="F744" s="2">
        <f>IF(logVir!F744="","",LN(総労働時間!F744))</f>
        <v>10.953910056743666</v>
      </c>
      <c r="G744" s="2">
        <f>IF(logVir!G744="","",LN(総労働時間!G744))</f>
        <v>10.962556817063215</v>
      </c>
      <c r="I744" s="3">
        <v>24</v>
      </c>
      <c r="J744" s="3">
        <v>28</v>
      </c>
      <c r="K744" s="2" cm="1">
        <f t="array" ref="K744">IF(C744="","",C744-SUMPRODUCT(($B$1461:$B$1491=$J744)*1,C$1461:C$1491))</f>
        <v>-0.16712653883950424</v>
      </c>
      <c r="L744" s="2" cm="1">
        <f t="array" ref="L744">IF(D744="","",D744-SUMPRODUCT(($B$1461:$B$1491=$J744)*1,D$1461:D$1491))</f>
        <v>-0.1860236846001051</v>
      </c>
      <c r="M744" s="2" cm="1">
        <f t="array" ref="M744">IF(E744="","",E744-SUMPRODUCT(($B$1461:$B$1491=$J744)*1,E$1461:E$1491))</f>
        <v>-0.23361656765177408</v>
      </c>
      <c r="N744" s="2" cm="1">
        <f t="array" ref="N744">IF(F744="","",F744-SUMPRODUCT(($B$1461:$B$1491=$J744)*1,F$1461:F$1491))</f>
        <v>-0.2260122437297909</v>
      </c>
      <c r="O744" s="2" cm="1">
        <f t="array" ref="O744">IF(G744="","",G744-SUMPRODUCT(($B$1461:$B$1491=$J744)*1,G$1461:G$1491))</f>
        <v>-0.22903455692859431</v>
      </c>
    </row>
    <row r="745" spans="1:15" x14ac:dyDescent="0.55000000000000004">
      <c r="A745" s="3">
        <v>24</v>
      </c>
      <c r="B745" s="3">
        <v>29</v>
      </c>
      <c r="C745" s="2">
        <f>IF(logVir!C745="","",LN(総労働時間!C745))</f>
        <v>10.978665408449427</v>
      </c>
      <c r="D745" s="2">
        <f>IF(logVir!D745="","",LN(総労働時間!D745))</f>
        <v>10.940711584201241</v>
      </c>
      <c r="E745" s="2">
        <f>IF(logVir!E745="","",LN(総労働時間!E745))</f>
        <v>10.977830334207294</v>
      </c>
      <c r="F745" s="2">
        <f>IF(logVir!F745="","",LN(総労働時間!F745))</f>
        <v>10.949919438029944</v>
      </c>
      <c r="G745" s="2">
        <f>IF(logVir!G745="","",LN(総労働時間!G745))</f>
        <v>10.969050006146958</v>
      </c>
      <c r="I745" s="3">
        <v>24</v>
      </c>
      <c r="J745" s="3">
        <v>29</v>
      </c>
      <c r="K745" s="2" cm="1">
        <f t="array" ref="K745">IF(C745="","",C745-SUMPRODUCT(($B$1461:$B$1491=$J745)*1,C$1461:C$1491))</f>
        <v>-0.14975825730076764</v>
      </c>
      <c r="L745" s="2" cm="1">
        <f t="array" ref="L745">IF(D745="","",D745-SUMPRODUCT(($B$1461:$B$1491=$J745)*1,D$1461:D$1491))</f>
        <v>-0.19860368033801734</v>
      </c>
      <c r="M745" s="2" cm="1">
        <f t="array" ref="M745">IF(E745="","",E745-SUMPRODUCT(($B$1461:$B$1491=$J745)*1,E$1461:E$1491))</f>
        <v>-0.17215931790778427</v>
      </c>
      <c r="N745" s="2" cm="1">
        <f t="array" ref="N745">IF(F745="","",F745-SUMPRODUCT(($B$1461:$B$1491=$J745)*1,F$1461:F$1491))</f>
        <v>-0.17646279432138634</v>
      </c>
      <c r="O745" s="2" cm="1">
        <f t="array" ref="O745">IF(G745="","",G745-SUMPRODUCT(($B$1461:$B$1491=$J745)*1,G$1461:G$1491))</f>
        <v>-0.25059612105895646</v>
      </c>
    </row>
    <row r="746" spans="1:15" x14ac:dyDescent="0.55000000000000004">
      <c r="A746" s="3">
        <v>24</v>
      </c>
      <c r="B746" s="3">
        <v>30</v>
      </c>
      <c r="C746" s="2">
        <f>IF(logVir!C746="","",LN(総労働時間!C746))</f>
        <v>11.885578671433104</v>
      </c>
      <c r="D746" s="2">
        <f>IF(logVir!D746="","",LN(総労働時間!D746))</f>
        <v>12.028526551515354</v>
      </c>
      <c r="E746" s="2">
        <f>IF(logVir!E746="","",LN(総労働時間!E746))</f>
        <v>12.091569518338435</v>
      </c>
      <c r="F746" s="2">
        <f>IF(logVir!F746="","",LN(総労働時間!F746))</f>
        <v>12.126925745547943</v>
      </c>
      <c r="G746" s="2">
        <f>IF(logVir!G746="","",LN(総労働時間!G746))</f>
        <v>12.246910275573141</v>
      </c>
      <c r="I746" s="3">
        <v>24</v>
      </c>
      <c r="J746" s="3">
        <v>30</v>
      </c>
      <c r="K746" s="2" cm="1">
        <f t="array" ref="K746">IF(C746="","",C746-SUMPRODUCT(($B$1461:$B$1491=$J746)*1,C$1461:C$1491))</f>
        <v>-0.22795847752724541</v>
      </c>
      <c r="L746" s="2" cm="1">
        <f t="array" ref="L746">IF(D746="","",D746-SUMPRODUCT(($B$1461:$B$1491=$J746)*1,D$1461:D$1491))</f>
        <v>-0.22990812661365823</v>
      </c>
      <c r="M746" s="2" cm="1">
        <f t="array" ref="M746">IF(E746="","",E746-SUMPRODUCT(($B$1461:$B$1491=$J746)*1,E$1461:E$1491))</f>
        <v>-0.22620198228850086</v>
      </c>
      <c r="N746" s="2" cm="1">
        <f t="array" ref="N746">IF(F746="","",F746-SUMPRODUCT(($B$1461:$B$1491=$J746)*1,F$1461:F$1491))</f>
        <v>-0.15977200981495443</v>
      </c>
      <c r="O746" s="2" cm="1">
        <f t="array" ref="O746">IF(G746="","",G746-SUMPRODUCT(($B$1461:$B$1491=$J746)*1,G$1461:G$1491))</f>
        <v>-0.15741798700628706</v>
      </c>
    </row>
    <row r="747" spans="1:15" x14ac:dyDescent="0.55000000000000004">
      <c r="A747" s="3">
        <v>24</v>
      </c>
      <c r="B747" s="3">
        <v>31</v>
      </c>
      <c r="C747" s="2">
        <f>IF(logVir!C747="","",LN(総労働時間!C747))</f>
        <v>11.717254951453114</v>
      </c>
      <c r="D747" s="2">
        <f>IF(logVir!D747="","",LN(総労働時間!D747))</f>
        <v>11.676402705693233</v>
      </c>
      <c r="E747" s="2">
        <f>IF(logVir!E747="","",LN(総労働時間!E747))</f>
        <v>11.546530050175576</v>
      </c>
      <c r="F747" s="2">
        <f>IF(logVir!F747="","",LN(総労働時間!F747))</f>
        <v>11.491804602654994</v>
      </c>
      <c r="G747" s="2">
        <f>IF(logVir!G747="","",LN(総労働時間!G747))</f>
        <v>11.532678986102121</v>
      </c>
      <c r="I747" s="3">
        <v>24</v>
      </c>
      <c r="J747" s="3">
        <v>31</v>
      </c>
      <c r="K747" s="2" cm="1">
        <f t="array" ref="K747">IF(C747="","",C747-SUMPRODUCT(($B$1461:$B$1491=$J747)*1,C$1461:C$1491))</f>
        <v>-6.60038490478847E-2</v>
      </c>
      <c r="L747" s="2" cm="1">
        <f t="array" ref="L747">IF(D747="","",D747-SUMPRODUCT(($B$1461:$B$1491=$J747)*1,D$1461:D$1491))</f>
        <v>-1.274281571434166E-2</v>
      </c>
      <c r="M747" s="2" cm="1">
        <f t="array" ref="M747">IF(E747="","",E747-SUMPRODUCT(($B$1461:$B$1491=$J747)*1,E$1461:E$1491))</f>
        <v>-0.11192393483045926</v>
      </c>
      <c r="N747" s="2" cm="1">
        <f t="array" ref="N747">IF(F747="","",F747-SUMPRODUCT(($B$1461:$B$1491=$J747)*1,F$1461:F$1491))</f>
        <v>-8.9874717518814151E-2</v>
      </c>
      <c r="O747" s="2" cm="1">
        <f t="array" ref="O747">IF(G747="","",G747-SUMPRODUCT(($B$1461:$B$1491=$J747)*1,G$1461:G$1491))</f>
        <v>-7.0054393138521576E-2</v>
      </c>
    </row>
    <row r="748" spans="1:15" x14ac:dyDescent="0.55000000000000004">
      <c r="A748" s="3">
        <v>25</v>
      </c>
      <c r="B748" s="3">
        <v>1</v>
      </c>
      <c r="C748" s="2">
        <f>IF(logVir!C748="","",LN(総労働時間!C748))</f>
        <v>10.560393439316627</v>
      </c>
      <c r="D748" s="2">
        <f>IF(logVir!D748="","",LN(総労働時間!D748))</f>
        <v>10.373181350491743</v>
      </c>
      <c r="E748" s="2">
        <f>IF(logVir!E748="","",LN(総労働時間!E748))</f>
        <v>10.342287879676277</v>
      </c>
      <c r="F748" s="2">
        <f>IF(logVir!F748="","",LN(総労働時間!F748))</f>
        <v>10.260137457376215</v>
      </c>
      <c r="G748" s="2">
        <f>IF(logVir!G748="","",LN(総労働時間!G748))</f>
        <v>10.180843103214395</v>
      </c>
      <c r="I748" s="3">
        <v>25</v>
      </c>
      <c r="J748" s="3">
        <v>1</v>
      </c>
      <c r="K748" s="2" cm="1">
        <f t="array" ref="K748">IF(C748="","",C748-SUMPRODUCT(($B$1461:$B$1491=$J748)*1,C$1461:C$1491))</f>
        <v>-0.80911765883173459</v>
      </c>
      <c r="L748" s="2" cm="1">
        <f t="array" ref="L748">IF(D748="","",D748-SUMPRODUCT(($B$1461:$B$1491=$J748)*1,D$1461:D$1491))</f>
        <v>-0.8745155859164111</v>
      </c>
      <c r="M748" s="2" cm="1">
        <f t="array" ref="M748">IF(E748="","",E748-SUMPRODUCT(($B$1461:$B$1491=$J748)*1,E$1461:E$1491))</f>
        <v>-0.83369715296755764</v>
      </c>
      <c r="N748" s="2" cm="1">
        <f t="array" ref="N748">IF(F748="","",F748-SUMPRODUCT(($B$1461:$B$1491=$J748)*1,F$1461:F$1491))</f>
        <v>-0.85167612129385262</v>
      </c>
      <c r="O748" s="2" cm="1">
        <f t="array" ref="O748">IF(G748="","",G748-SUMPRODUCT(($B$1461:$B$1491=$J748)*1,G$1461:G$1491))</f>
        <v>-0.8535100409901748</v>
      </c>
    </row>
    <row r="749" spans="1:15" x14ac:dyDescent="0.55000000000000004">
      <c r="A749" s="3">
        <v>25</v>
      </c>
      <c r="B749" s="3">
        <v>2</v>
      </c>
      <c r="C749" s="2">
        <f>IF(logVir!C749="","",LN(総労働時間!C749))</f>
        <v>6.412229447031363</v>
      </c>
      <c r="D749" s="2">
        <f>IF(logVir!D749="","",LN(総労働時間!D749))</f>
        <v>6.9739015681528755</v>
      </c>
      <c r="E749" s="2">
        <f>IF(logVir!E749="","",LN(総労働時間!E749))</f>
        <v>6.3087798938475563</v>
      </c>
      <c r="F749" s="2">
        <f>IF(logVir!F749="","",LN(総労働時間!F749))</f>
        <v>6.2007847820385562</v>
      </c>
      <c r="G749" s="2">
        <f>IF(logVir!G749="","",LN(総労働時間!G749))</f>
        <v>6.3867605000424748</v>
      </c>
      <c r="I749" s="3">
        <v>25</v>
      </c>
      <c r="J749" s="3">
        <v>2</v>
      </c>
      <c r="K749" s="2" cm="1">
        <f t="array" ref="K749">IF(C749="","",C749-SUMPRODUCT(($B$1461:$B$1491=$J749)*1,C$1461:C$1491))</f>
        <v>-0.81583168679016005</v>
      </c>
      <c r="L749" s="2" cm="1">
        <f t="array" ref="L749">IF(D749="","",D749-SUMPRODUCT(($B$1461:$B$1491=$J749)*1,D$1461:D$1491))</f>
        <v>-0.36003140484728569</v>
      </c>
      <c r="M749" s="2" cm="1">
        <f t="array" ref="M749">IF(E749="","",E749-SUMPRODUCT(($B$1461:$B$1491=$J749)*1,E$1461:E$1491))</f>
        <v>-0.70051227596760679</v>
      </c>
      <c r="N749" s="2" cm="1">
        <f t="array" ref="N749">IF(F749="","",F749-SUMPRODUCT(($B$1461:$B$1491=$J749)*1,F$1461:F$1491))</f>
        <v>-0.78540743195608886</v>
      </c>
      <c r="O749" s="2" cm="1">
        <f t="array" ref="O749">IF(G749="","",G749-SUMPRODUCT(($B$1461:$B$1491=$J749)*1,G$1461:G$1491))</f>
        <v>-0.6048628068862838</v>
      </c>
    </row>
    <row r="750" spans="1:15" x14ac:dyDescent="0.55000000000000004">
      <c r="A750" s="3">
        <v>25</v>
      </c>
      <c r="B750" s="3">
        <v>3</v>
      </c>
      <c r="C750" s="2">
        <f>IF(logVir!C750="","",LN(総労働時間!C750))</f>
        <v>10.06322368575338</v>
      </c>
      <c r="D750" s="2">
        <f>IF(logVir!D750="","",LN(総労働時間!D750))</f>
        <v>10.015293463091766</v>
      </c>
      <c r="E750" s="2">
        <f>IF(logVir!E750="","",LN(総労働時間!E750))</f>
        <v>10.089126939004361</v>
      </c>
      <c r="F750" s="2">
        <f>IF(logVir!F750="","",LN(総労働時間!F750))</f>
        <v>9.95261113082001</v>
      </c>
      <c r="G750" s="2">
        <f>IF(logVir!G750="","",LN(総労働時間!G750))</f>
        <v>10.040899534699371</v>
      </c>
      <c r="I750" s="3">
        <v>25</v>
      </c>
      <c r="J750" s="3">
        <v>3</v>
      </c>
      <c r="K750" s="2" cm="1">
        <f t="array" ref="K750">IF(C750="","",C750-SUMPRODUCT(($B$1461:$B$1491=$J750)*1,C$1461:C$1491))</f>
        <v>-0.72245851608242617</v>
      </c>
      <c r="L750" s="2" cm="1">
        <f t="array" ref="L750">IF(D750="","",D750-SUMPRODUCT(($B$1461:$B$1491=$J750)*1,D$1461:D$1491))</f>
        <v>-0.74539719433346896</v>
      </c>
      <c r="M750" s="2" cm="1">
        <f t="array" ref="M750">IF(E750="","",E750-SUMPRODUCT(($B$1461:$B$1491=$J750)*1,E$1461:E$1491))</f>
        <v>-0.68167337577507148</v>
      </c>
      <c r="N750" s="2" cm="1">
        <f t="array" ref="N750">IF(F750="","",F750-SUMPRODUCT(($B$1461:$B$1491=$J750)*1,F$1461:F$1491))</f>
        <v>-0.73861759884427869</v>
      </c>
      <c r="O750" s="2" cm="1">
        <f t="array" ref="O750">IF(G750="","",G750-SUMPRODUCT(($B$1461:$B$1491=$J750)*1,G$1461:G$1491))</f>
        <v>-0.6794736768129912</v>
      </c>
    </row>
    <row r="751" spans="1:15" x14ac:dyDescent="0.55000000000000004">
      <c r="A751" s="3">
        <v>25</v>
      </c>
      <c r="B751" s="3">
        <v>4</v>
      </c>
      <c r="C751" s="2">
        <f>IF(logVir!C751="","",LN(総労働時間!C751))</f>
        <v>9.9450198593876795</v>
      </c>
      <c r="D751" s="2">
        <f>IF(logVir!D751="","",LN(総労働時間!D751))</f>
        <v>9.8009531146780855</v>
      </c>
      <c r="E751" s="2">
        <f>IF(logVir!E751="","",LN(総労働時間!E751))</f>
        <v>9.7561909989434739</v>
      </c>
      <c r="F751" s="2">
        <f>IF(logVir!F751="","",LN(総労働時間!F751))</f>
        <v>9.5892722699568651</v>
      </c>
      <c r="G751" s="2">
        <f>IF(logVir!G751="","",LN(総労働時間!G751))</f>
        <v>9.7127965195050976</v>
      </c>
      <c r="I751" s="3">
        <v>25</v>
      </c>
      <c r="J751" s="3">
        <v>4</v>
      </c>
      <c r="K751" s="2" cm="1">
        <f t="array" ref="K751">IF(C751="","",C751-SUMPRODUCT(($B$1461:$B$1491=$J751)*1,C$1461:C$1491))</f>
        <v>0.37114540777771943</v>
      </c>
      <c r="L751" s="2" cm="1">
        <f t="array" ref="L751">IF(D751="","",D751-SUMPRODUCT(($B$1461:$B$1491=$J751)*1,D$1461:D$1491))</f>
        <v>0.39862976991684995</v>
      </c>
      <c r="M751" s="2" cm="1">
        <f t="array" ref="M751">IF(E751="","",E751-SUMPRODUCT(($B$1461:$B$1491=$J751)*1,E$1461:E$1491))</f>
        <v>0.42256443037863889</v>
      </c>
      <c r="N751" s="2" cm="1">
        <f t="array" ref="N751">IF(F751="","",F751-SUMPRODUCT(($B$1461:$B$1491=$J751)*1,F$1461:F$1491))</f>
        <v>0.40408701021105031</v>
      </c>
      <c r="O751" s="2" cm="1">
        <f t="array" ref="O751">IF(G751="","",G751-SUMPRODUCT(($B$1461:$B$1491=$J751)*1,G$1461:G$1491))</f>
        <v>0.48593038139823008</v>
      </c>
    </row>
    <row r="752" spans="1:15" x14ac:dyDescent="0.55000000000000004">
      <c r="A752" s="3">
        <v>25</v>
      </c>
      <c r="B752" s="3">
        <v>5</v>
      </c>
      <c r="C752" s="2">
        <f>IF(logVir!C752="","",LN(総労働時間!C752))</f>
        <v>8.8276844735453128</v>
      </c>
      <c r="D752" s="2">
        <f>IF(logVir!D752="","",LN(総労働時間!D752))</f>
        <v>8.8365627447562645</v>
      </c>
      <c r="E752" s="2">
        <f>IF(logVir!E752="","",LN(総労働時間!E752))</f>
        <v>9.0651576771477824</v>
      </c>
      <c r="F752" s="2">
        <f>IF(logVir!F752="","",LN(総労働時間!F752))</f>
        <v>8.8737872320126261</v>
      </c>
      <c r="G752" s="2">
        <f>IF(logVir!G752="","",LN(総労働時間!G752))</f>
        <v>8.8569318944407751</v>
      </c>
      <c r="I752" s="3">
        <v>25</v>
      </c>
      <c r="J752" s="3">
        <v>5</v>
      </c>
      <c r="K752" s="2" cm="1">
        <f t="array" ref="K752">IF(C752="","",C752-SUMPRODUCT(($B$1461:$B$1491=$J752)*1,C$1461:C$1491))</f>
        <v>6.1856445132075777E-3</v>
      </c>
      <c r="L752" s="2" cm="1">
        <f t="array" ref="L752">IF(D752="","",D752-SUMPRODUCT(($B$1461:$B$1491=$J752)*1,D$1461:D$1491))</f>
        <v>6.8328228202876318E-2</v>
      </c>
      <c r="M752" s="2" cm="1">
        <f t="array" ref="M752">IF(E752="","",E752-SUMPRODUCT(($B$1461:$B$1491=$J752)*1,E$1461:E$1491))</f>
        <v>0.26333163454538422</v>
      </c>
      <c r="N752" s="2" cm="1">
        <f t="array" ref="N752">IF(F752="","",F752-SUMPRODUCT(($B$1461:$B$1491=$J752)*1,F$1461:F$1491))</f>
        <v>0.14148723640984251</v>
      </c>
      <c r="O752" s="2" cm="1">
        <f t="array" ref="O752">IF(G752="","",G752-SUMPRODUCT(($B$1461:$B$1491=$J752)*1,G$1461:G$1491))</f>
        <v>7.6712300511754705E-2</v>
      </c>
    </row>
    <row r="753" spans="1:15" x14ac:dyDescent="0.55000000000000004">
      <c r="A753" s="3">
        <v>25</v>
      </c>
      <c r="B753" s="3">
        <v>6</v>
      </c>
      <c r="C753" s="2">
        <f>IF(logVir!C753="","",LN(総労働時間!C753))</f>
        <v>9.7244466774369123</v>
      </c>
      <c r="D753" s="2">
        <f>IF(logVir!D753="","",LN(総労働時間!D753))</f>
        <v>9.7003263154477732</v>
      </c>
      <c r="E753" s="2">
        <f>IF(logVir!E753="","",LN(総労働時間!E753))</f>
        <v>9.7160873300279604</v>
      </c>
      <c r="F753" s="2">
        <f>IF(logVir!F753="","",LN(総労働時間!F753))</f>
        <v>9.7532908661709445</v>
      </c>
      <c r="G753" s="2">
        <f>IF(logVir!G753="","",LN(総労働時間!G753))</f>
        <v>9.8469056687185752</v>
      </c>
      <c r="I753" s="3">
        <v>25</v>
      </c>
      <c r="J753" s="3">
        <v>6</v>
      </c>
      <c r="K753" s="2" cm="1">
        <f t="array" ref="K753">IF(C753="","",C753-SUMPRODUCT(($B$1461:$B$1491=$J753)*1,C$1461:C$1491))</f>
        <v>0.42747646381805282</v>
      </c>
      <c r="L753" s="2" cm="1">
        <f t="array" ref="L753">IF(D753="","",D753-SUMPRODUCT(($B$1461:$B$1491=$J753)*1,D$1461:D$1491))</f>
        <v>0.39246979905301593</v>
      </c>
      <c r="M753" s="2" cm="1">
        <f t="array" ref="M753">IF(E753="","",E753-SUMPRODUCT(($B$1461:$B$1491=$J753)*1,E$1461:E$1491))</f>
        <v>0.38450811076381619</v>
      </c>
      <c r="N753" s="2" cm="1">
        <f t="array" ref="N753">IF(F753="","",F753-SUMPRODUCT(($B$1461:$B$1491=$J753)*1,F$1461:F$1491))</f>
        <v>0.42385625723037634</v>
      </c>
      <c r="O753" s="2" cm="1">
        <f t="array" ref="O753">IF(G753="","",G753-SUMPRODUCT(($B$1461:$B$1491=$J753)*1,G$1461:G$1491))</f>
        <v>0.47941056760300427</v>
      </c>
    </row>
    <row r="754" spans="1:15" x14ac:dyDescent="0.55000000000000004">
      <c r="A754" s="3">
        <v>25</v>
      </c>
      <c r="B754" s="3">
        <v>7</v>
      </c>
      <c r="C754" s="2">
        <f>IF(logVir!C754="","",LN(総労働時間!C754))</f>
        <v>10.0057580375419</v>
      </c>
      <c r="D754" s="2">
        <f>IF(logVir!D754="","",LN(総労働時間!D754))</f>
        <v>9.8633882077133954</v>
      </c>
      <c r="E754" s="2">
        <f>IF(logVir!E754="","",LN(総労働時間!E754))</f>
        <v>9.8878877399499636</v>
      </c>
      <c r="F754" s="2">
        <f>IF(logVir!F754="","",LN(総労働時間!F754))</f>
        <v>9.7643150457703847</v>
      </c>
      <c r="G754" s="2">
        <f>IF(logVir!G754="","",LN(総労働時間!G754))</f>
        <v>9.8175190832982118</v>
      </c>
      <c r="I754" s="3">
        <v>25</v>
      </c>
      <c r="J754" s="3">
        <v>7</v>
      </c>
      <c r="K754" s="2" cm="1">
        <f t="array" ref="K754">IF(C754="","",C754-SUMPRODUCT(($B$1461:$B$1491=$J754)*1,C$1461:C$1491))</f>
        <v>0.77960640630530698</v>
      </c>
      <c r="L754" s="2" cm="1">
        <f t="array" ref="L754">IF(D754="","",D754-SUMPRODUCT(($B$1461:$B$1491=$J754)*1,D$1461:D$1491))</f>
        <v>0.66586262057821877</v>
      </c>
      <c r="M754" s="2" cm="1">
        <f t="array" ref="M754">IF(E754="","",E754-SUMPRODUCT(($B$1461:$B$1491=$J754)*1,E$1461:E$1491))</f>
        <v>0.75296338026581999</v>
      </c>
      <c r="N754" s="2" cm="1">
        <f t="array" ref="N754">IF(F754="","",F754-SUMPRODUCT(($B$1461:$B$1491=$J754)*1,F$1461:F$1491))</f>
        <v>0.69068110087514611</v>
      </c>
      <c r="O754" s="2" cm="1">
        <f t="array" ref="O754">IF(G754="","",G754-SUMPRODUCT(($B$1461:$B$1491=$J754)*1,G$1461:G$1491))</f>
        <v>0.71162886817294613</v>
      </c>
    </row>
    <row r="755" spans="1:15" x14ac:dyDescent="0.55000000000000004">
      <c r="A755" s="3">
        <v>25</v>
      </c>
      <c r="B755" s="3">
        <v>8</v>
      </c>
      <c r="C755" s="2">
        <f>IF(logVir!C755="","",LN(総労働時間!C755))</f>
        <v>9.1603047503631156</v>
      </c>
      <c r="D755" s="2">
        <f>IF(logVir!D755="","",LN(総労働時間!D755))</f>
        <v>9.0885945688932193</v>
      </c>
      <c r="E755" s="2">
        <f>IF(logVir!E755="","",LN(総労働時間!E755))</f>
        <v>9.2340011277128919</v>
      </c>
      <c r="F755" s="2">
        <f>IF(logVir!F755="","",LN(総労働時間!F755))</f>
        <v>9.1265054883329277</v>
      </c>
      <c r="G755" s="2">
        <f>IF(logVir!G755="","",LN(総労働時間!G755))</f>
        <v>9.22828601340996</v>
      </c>
      <c r="I755" s="3">
        <v>25</v>
      </c>
      <c r="J755" s="3">
        <v>8</v>
      </c>
      <c r="K755" s="2" cm="1">
        <f t="array" ref="K755">IF(C755="","",C755-SUMPRODUCT(($B$1461:$B$1491=$J755)*1,C$1461:C$1491))</f>
        <v>-3.9629091315342535E-2</v>
      </c>
      <c r="L755" s="2" cm="1">
        <f t="array" ref="L755">IF(D755="","",D755-SUMPRODUCT(($B$1461:$B$1491=$J755)*1,D$1461:D$1491))</f>
        <v>-0.1993032343371901</v>
      </c>
      <c r="M755" s="2" cm="1">
        <f t="array" ref="M755">IF(E755="","",E755-SUMPRODUCT(($B$1461:$B$1491=$J755)*1,E$1461:E$1491))</f>
        <v>-5.767823070799416E-2</v>
      </c>
      <c r="N755" s="2" cm="1">
        <f t="array" ref="N755">IF(F755="","",F755-SUMPRODUCT(($B$1461:$B$1491=$J755)*1,F$1461:F$1491))</f>
        <v>-0.15069230121575927</v>
      </c>
      <c r="O755" s="2" cm="1">
        <f t="array" ref="O755">IF(G755="","",G755-SUMPRODUCT(($B$1461:$B$1491=$J755)*1,G$1461:G$1491))</f>
        <v>-9.9374635263343336E-2</v>
      </c>
    </row>
    <row r="756" spans="1:15" x14ac:dyDescent="0.55000000000000004">
      <c r="A756" s="3">
        <v>25</v>
      </c>
      <c r="B756" s="3">
        <v>9</v>
      </c>
      <c r="C756" s="2">
        <f>IF(logVir!C756="","",LN(総労働時間!C756))</f>
        <v>10.166436048138332</v>
      </c>
      <c r="D756" s="2">
        <f>IF(logVir!D756="","",LN(総労働時間!D756))</f>
        <v>10.068339369974561</v>
      </c>
      <c r="E756" s="2">
        <f>IF(logVir!E756="","",LN(総労働時間!E756))</f>
        <v>10.167397583469</v>
      </c>
      <c r="F756" s="2">
        <f>IF(logVir!F756="","",LN(総労働時間!F756))</f>
        <v>10.002822076677358</v>
      </c>
      <c r="G756" s="2">
        <f>IF(logVir!G756="","",LN(総労働時間!G756))</f>
        <v>9.9726950039215545</v>
      </c>
      <c r="I756" s="3">
        <v>25</v>
      </c>
      <c r="J756" s="3">
        <v>9</v>
      </c>
      <c r="K756" s="2" cm="1">
        <f t="array" ref="K756">IF(C756="","",C756-SUMPRODUCT(($B$1461:$B$1491=$J756)*1,C$1461:C$1491))</f>
        <v>0.19725426096769816</v>
      </c>
      <c r="L756" s="2" cm="1">
        <f t="array" ref="L756">IF(D756="","",D756-SUMPRODUCT(($B$1461:$B$1491=$J756)*1,D$1461:D$1491))</f>
        <v>0.14405297030761766</v>
      </c>
      <c r="M756" s="2" cm="1">
        <f t="array" ref="M756">IF(E756="","",E756-SUMPRODUCT(($B$1461:$B$1491=$J756)*1,E$1461:E$1491))</f>
        <v>0.16386679219110789</v>
      </c>
      <c r="N756" s="2" cm="1">
        <f t="array" ref="N756">IF(F756="","",F756-SUMPRODUCT(($B$1461:$B$1491=$J756)*1,F$1461:F$1491))</f>
        <v>0.10545522664075868</v>
      </c>
      <c r="O756" s="2" cm="1">
        <f t="array" ref="O756">IF(G756="","",G756-SUMPRODUCT(($B$1461:$B$1491=$J756)*1,G$1461:G$1491))</f>
        <v>3.0256824786594194E-2</v>
      </c>
    </row>
    <row r="757" spans="1:15" x14ac:dyDescent="0.55000000000000004">
      <c r="A757" s="3">
        <v>25</v>
      </c>
      <c r="B757" s="3">
        <v>10</v>
      </c>
      <c r="C757" s="2">
        <f>IF(logVir!C757="","",LN(総労働時間!C757))</f>
        <v>11.009186194678858</v>
      </c>
      <c r="D757" s="2">
        <f>IF(logVir!D757="","",LN(総労働時間!D757))</f>
        <v>11.019955918898471</v>
      </c>
      <c r="E757" s="2">
        <f>IF(logVir!E757="","",LN(総労働時間!E757))</f>
        <v>11.110400081637531</v>
      </c>
      <c r="F757" s="2">
        <f>IF(logVir!F757="","",LN(総労働時間!F757))</f>
        <v>11.063445474045007</v>
      </c>
      <c r="G757" s="2">
        <f>IF(logVir!G757="","",LN(総労働時間!G757))</f>
        <v>11.14958183592058</v>
      </c>
      <c r="I757" s="3">
        <v>25</v>
      </c>
      <c r="J757" s="3">
        <v>10</v>
      </c>
      <c r="K757" s="2" cm="1">
        <f t="array" ref="K757">IF(C757="","",C757-SUMPRODUCT(($B$1461:$B$1491=$J757)*1,C$1461:C$1491))</f>
        <v>0.53919296571335273</v>
      </c>
      <c r="L757" s="2" cm="1">
        <f t="array" ref="L757">IF(D757="","",D757-SUMPRODUCT(($B$1461:$B$1491=$J757)*1,D$1461:D$1491))</f>
        <v>0.53185657807228814</v>
      </c>
      <c r="M757" s="2" cm="1">
        <f t="array" ref="M757">IF(E757="","",E757-SUMPRODUCT(($B$1461:$B$1491=$J757)*1,E$1461:E$1491))</f>
        <v>0.58260736270915103</v>
      </c>
      <c r="N757" s="2" cm="1">
        <f t="array" ref="N757">IF(F757="","",F757-SUMPRODUCT(($B$1461:$B$1491=$J757)*1,F$1461:F$1491))</f>
        <v>0.59973306674772076</v>
      </c>
      <c r="O757" s="2" cm="1">
        <f t="array" ref="O757">IF(G757="","",G757-SUMPRODUCT(($B$1461:$B$1491=$J757)*1,G$1461:G$1491))</f>
        <v>0.61576770555724991</v>
      </c>
    </row>
    <row r="758" spans="1:15" x14ac:dyDescent="0.55000000000000004">
      <c r="A758" s="3">
        <v>25</v>
      </c>
      <c r="B758" s="3">
        <v>11</v>
      </c>
      <c r="C758" s="2">
        <f>IF(logVir!C758="","",LN(総労働時間!C758))</f>
        <v>10.403863536455505</v>
      </c>
      <c r="D758" s="2">
        <f>IF(logVir!D758="","",LN(総労働時間!D758))</f>
        <v>10.366688978374825</v>
      </c>
      <c r="E758" s="2">
        <f>IF(logVir!E758="","",LN(総労働時間!E758))</f>
        <v>10.250905833614263</v>
      </c>
      <c r="F758" s="2">
        <f>IF(logVir!F758="","",LN(総労働時間!F758))</f>
        <v>10.270854652517485</v>
      </c>
      <c r="G758" s="2">
        <f>IF(logVir!G758="","",LN(総労働時間!G758))</f>
        <v>10.246675115688433</v>
      </c>
      <c r="I758" s="3">
        <v>25</v>
      </c>
      <c r="J758" s="3">
        <v>11</v>
      </c>
      <c r="K758" s="2" cm="1">
        <f t="array" ref="K758">IF(C758="","",C758-SUMPRODUCT(($B$1461:$B$1491=$J758)*1,C$1461:C$1491))</f>
        <v>0.61116955118183824</v>
      </c>
      <c r="L758" s="2" cm="1">
        <f t="array" ref="L758">IF(D758="","",D758-SUMPRODUCT(($B$1461:$B$1491=$J758)*1,D$1461:D$1491))</f>
        <v>0.76893385986736718</v>
      </c>
      <c r="M758" s="2" cm="1">
        <f t="array" ref="M758">IF(E758="","",E758-SUMPRODUCT(($B$1461:$B$1491=$J758)*1,E$1461:E$1491))</f>
        <v>0.66487238920718994</v>
      </c>
      <c r="N758" s="2" cm="1">
        <f t="array" ref="N758">IF(F758="","",F758-SUMPRODUCT(($B$1461:$B$1491=$J758)*1,F$1461:F$1491))</f>
        <v>0.71956711278380681</v>
      </c>
      <c r="O758" s="2" cm="1">
        <f t="array" ref="O758">IF(G758="","",G758-SUMPRODUCT(($B$1461:$B$1491=$J758)*1,G$1461:G$1491))</f>
        <v>0.69021771397986242</v>
      </c>
    </row>
    <row r="759" spans="1:15" x14ac:dyDescent="0.55000000000000004">
      <c r="A759" s="3">
        <v>25</v>
      </c>
      <c r="B759" s="3">
        <v>12</v>
      </c>
      <c r="C759" s="2">
        <f>IF(logVir!C759="","",LN(総労働時間!C759))</f>
        <v>10.626189408759201</v>
      </c>
      <c r="D759" s="2">
        <f>IF(logVir!D759="","",LN(総労働時間!D759))</f>
        <v>10.488734215006469</v>
      </c>
      <c r="E759" s="2">
        <f>IF(logVir!E759="","",LN(総労働時間!E759))</f>
        <v>10.478590171761818</v>
      </c>
      <c r="F759" s="2">
        <f>IF(logVir!F759="","",LN(総労働時間!F759))</f>
        <v>10.373200482960931</v>
      </c>
      <c r="G759" s="2">
        <f>IF(logVir!G759="","",LN(総労働時間!G759))</f>
        <v>10.381553308863177</v>
      </c>
      <c r="I759" s="3">
        <v>25</v>
      </c>
      <c r="J759" s="3">
        <v>12</v>
      </c>
      <c r="K759" s="2" cm="1">
        <f t="array" ref="K759">IF(C759="","",C759-SUMPRODUCT(($B$1461:$B$1491=$J759)*1,C$1461:C$1491))</f>
        <v>1.0324433682082912</v>
      </c>
      <c r="L759" s="2" cm="1">
        <f t="array" ref="L759">IF(D759="","",D759-SUMPRODUCT(($B$1461:$B$1491=$J759)*1,D$1461:D$1491))</f>
        <v>0.98371536633371193</v>
      </c>
      <c r="M759" s="2" cm="1">
        <f t="array" ref="M759">IF(E759="","",E759-SUMPRODUCT(($B$1461:$B$1491=$J759)*1,E$1461:E$1491))</f>
        <v>0.99210670906548337</v>
      </c>
      <c r="N759" s="2" cm="1">
        <f t="array" ref="N759">IF(F759="","",F759-SUMPRODUCT(($B$1461:$B$1491=$J759)*1,F$1461:F$1491))</f>
        <v>0.94533737684984942</v>
      </c>
      <c r="O759" s="2" cm="1">
        <f t="array" ref="O759">IF(G759="","",G759-SUMPRODUCT(($B$1461:$B$1491=$J759)*1,G$1461:G$1491))</f>
        <v>0.87233792424697754</v>
      </c>
    </row>
    <row r="760" spans="1:15" x14ac:dyDescent="0.55000000000000004">
      <c r="A760" s="3">
        <v>25</v>
      </c>
      <c r="B760" s="3">
        <v>13</v>
      </c>
      <c r="C760" s="2">
        <f>IF(logVir!C760="","",LN(総労働時間!C760))</f>
        <v>8.8491879393977122</v>
      </c>
      <c r="D760" s="2">
        <f>IF(logVir!D760="","",LN(総労働時間!D760))</f>
        <v>7.9352007615992788</v>
      </c>
      <c r="E760" s="2">
        <f>IF(logVir!E760="","",LN(総労働時間!E760))</f>
        <v>8.0022727000870209</v>
      </c>
      <c r="F760" s="2">
        <f>IF(logVir!F760="","",LN(総労働時間!F760))</f>
        <v>7.9431718729014218</v>
      </c>
      <c r="G760" s="2">
        <f>IF(logVir!G760="","",LN(総労働時間!G760))</f>
        <v>7.9337417616351411</v>
      </c>
      <c r="I760" s="3">
        <v>25</v>
      </c>
      <c r="J760" s="3">
        <v>13</v>
      </c>
      <c r="K760" s="2" cm="1">
        <f t="array" ref="K760">IF(C760="","",C760-SUMPRODUCT(($B$1461:$B$1491=$J760)*1,C$1461:C$1491))</f>
        <v>0.11554547041357743</v>
      </c>
      <c r="L760" s="2" cm="1">
        <f t="array" ref="L760">IF(D760="","",D760-SUMPRODUCT(($B$1461:$B$1491=$J760)*1,D$1461:D$1491))</f>
        <v>-7.7507729395520641E-5</v>
      </c>
      <c r="M760" s="2" cm="1">
        <f t="array" ref="M760">IF(E760="","",E760-SUMPRODUCT(($B$1461:$B$1491=$J760)*1,E$1461:E$1491))</f>
        <v>7.3288156568427354E-3</v>
      </c>
      <c r="N760" s="2" cm="1">
        <f t="array" ref="N760">IF(F760="","",F760-SUMPRODUCT(($B$1461:$B$1491=$J760)*1,F$1461:F$1491))</f>
        <v>7.9181112825682298E-2</v>
      </c>
      <c r="O760" s="2" cm="1">
        <f t="array" ref="O760">IF(G760="","",G760-SUMPRODUCT(($B$1461:$B$1491=$J760)*1,G$1461:G$1491))</f>
        <v>0.11309483817128374</v>
      </c>
    </row>
    <row r="761" spans="1:15" x14ac:dyDescent="0.55000000000000004">
      <c r="A761" s="3">
        <v>25</v>
      </c>
      <c r="B761" s="3">
        <v>14</v>
      </c>
      <c r="C761" s="2">
        <f>IF(logVir!C761="","",LN(総労働時間!C761))</f>
        <v>10.225181145224509</v>
      </c>
      <c r="D761" s="2">
        <f>IF(logVir!D761="","",LN(総労働時間!D761))</f>
        <v>10.349802910605996</v>
      </c>
      <c r="E761" s="2">
        <f>IF(logVir!E761="","",LN(総労働時間!E761))</f>
        <v>10.241498668634042</v>
      </c>
      <c r="F761" s="2">
        <f>IF(logVir!F761="","",LN(総労働時間!F761))</f>
        <v>10.108739953195897</v>
      </c>
      <c r="G761" s="2">
        <f>IF(logVir!G761="","",LN(総労働時間!G761))</f>
        <v>10.116090204370222</v>
      </c>
      <c r="I761" s="3">
        <v>25</v>
      </c>
      <c r="J761" s="3">
        <v>14</v>
      </c>
      <c r="K761" s="2" cm="1">
        <f t="array" ref="K761">IF(C761="","",C761-SUMPRODUCT(($B$1461:$B$1491=$J761)*1,C$1461:C$1491))</f>
        <v>0.40153973873246152</v>
      </c>
      <c r="L761" s="2" cm="1">
        <f t="array" ref="L761">IF(D761="","",D761-SUMPRODUCT(($B$1461:$B$1491=$J761)*1,D$1461:D$1491))</f>
        <v>0.43512907421187563</v>
      </c>
      <c r="M761" s="2" cm="1">
        <f t="array" ref="M761">IF(E761="","",E761-SUMPRODUCT(($B$1461:$B$1491=$J761)*1,E$1461:E$1491))</f>
        <v>0.28873059674783441</v>
      </c>
      <c r="N761" s="2" cm="1">
        <f t="array" ref="N761">IF(F761="","",F761-SUMPRODUCT(($B$1461:$B$1491=$J761)*1,F$1461:F$1491))</f>
        <v>0.21196796832509968</v>
      </c>
      <c r="O761" s="2" cm="1">
        <f t="array" ref="O761">IF(G761="","",G761-SUMPRODUCT(($B$1461:$B$1491=$J761)*1,G$1461:G$1491))</f>
        <v>0.1782075324876935</v>
      </c>
    </row>
    <row r="762" spans="1:15" x14ac:dyDescent="0.55000000000000004">
      <c r="A762" s="3">
        <v>25</v>
      </c>
      <c r="B762" s="3">
        <v>15</v>
      </c>
      <c r="C762" s="2">
        <f>IF(logVir!C762="","",LN(総労働時間!C762))</f>
        <v>9.1675765868282486</v>
      </c>
      <c r="D762" s="2">
        <f>IF(logVir!D762="","",LN(総労働時間!D762))</f>
        <v>9.1555769349056977</v>
      </c>
      <c r="E762" s="2">
        <f>IF(logVir!E762="","",LN(総労働時間!E762))</f>
        <v>9.1640927048580618</v>
      </c>
      <c r="F762" s="2">
        <f>IF(logVir!F762="","",LN(総労働時間!F762))</f>
        <v>8.9967517541830109</v>
      </c>
      <c r="G762" s="2">
        <f>IF(logVir!G762="","",LN(総労働時間!G762))</f>
        <v>9.0605434450134723</v>
      </c>
      <c r="I762" s="3">
        <v>25</v>
      </c>
      <c r="J762" s="3">
        <v>15</v>
      </c>
      <c r="K762" s="2" cm="1">
        <f t="array" ref="K762">IF(C762="","",C762-SUMPRODUCT(($B$1461:$B$1491=$J762)*1,C$1461:C$1491))</f>
        <v>-8.2967885589448898E-2</v>
      </c>
      <c r="L762" s="2" cm="1">
        <f t="array" ref="L762">IF(D762="","",D762-SUMPRODUCT(($B$1461:$B$1491=$J762)*1,D$1461:D$1491))</f>
        <v>3.7043721326737611E-2</v>
      </c>
      <c r="M762" s="2" cm="1">
        <f t="array" ref="M762">IF(E762="","",E762-SUMPRODUCT(($B$1461:$B$1491=$J762)*1,E$1461:E$1491))</f>
        <v>0.1058818274074298</v>
      </c>
      <c r="N762" s="2" cm="1">
        <f t="array" ref="N762">IF(F762="","",F762-SUMPRODUCT(($B$1461:$B$1491=$J762)*1,F$1461:F$1491))</f>
        <v>4.6024779086517142E-2</v>
      </c>
      <c r="O762" s="2" cm="1">
        <f t="array" ref="O762">IF(G762="","",G762-SUMPRODUCT(($B$1461:$B$1491=$J762)*1,G$1461:G$1491))</f>
        <v>7.3078708267033221E-2</v>
      </c>
    </row>
    <row r="763" spans="1:15" x14ac:dyDescent="0.55000000000000004">
      <c r="A763" s="3">
        <v>25</v>
      </c>
      <c r="B763" s="3">
        <v>16</v>
      </c>
      <c r="C763" s="2">
        <f>IF(logVir!C763="","",LN(総労働時間!C763))</f>
        <v>10.850097644134667</v>
      </c>
      <c r="D763" s="2">
        <f>IF(logVir!D763="","",LN(総労働時間!D763))</f>
        <v>10.87047682987297</v>
      </c>
      <c r="E763" s="2">
        <f>IF(logVir!E763="","",LN(総労働時間!E763))</f>
        <v>10.823105216632658</v>
      </c>
      <c r="F763" s="2">
        <f>IF(logVir!F763="","",LN(総労働時間!F763))</f>
        <v>10.73698570463095</v>
      </c>
      <c r="G763" s="2">
        <f>IF(logVir!G763="","",LN(総労働時間!G763))</f>
        <v>10.793413352173962</v>
      </c>
      <c r="I763" s="3">
        <v>25</v>
      </c>
      <c r="J763" s="3">
        <v>16</v>
      </c>
      <c r="K763" s="2" cm="1">
        <f t="array" ref="K763">IF(C763="","",C763-SUMPRODUCT(($B$1461:$B$1491=$J763)*1,C$1461:C$1491))</f>
        <v>0.36342011995576939</v>
      </c>
      <c r="L763" s="2" cm="1">
        <f t="array" ref="L763">IF(D763="","",D763-SUMPRODUCT(($B$1461:$B$1491=$J763)*1,D$1461:D$1491))</f>
        <v>0.39750865068613805</v>
      </c>
      <c r="M763" s="2" cm="1">
        <f t="array" ref="M763">IF(E763="","",E763-SUMPRODUCT(($B$1461:$B$1491=$J763)*1,E$1461:E$1491))</f>
        <v>0.35643675698982058</v>
      </c>
      <c r="N763" s="2" cm="1">
        <f t="array" ref="N763">IF(F763="","",F763-SUMPRODUCT(($B$1461:$B$1491=$J763)*1,F$1461:F$1491))</f>
        <v>0.37035148961201436</v>
      </c>
      <c r="O763" s="2" cm="1">
        <f t="array" ref="O763">IF(G763="","",G763-SUMPRODUCT(($B$1461:$B$1491=$J763)*1,G$1461:G$1491))</f>
        <v>0.37256341801182558</v>
      </c>
    </row>
    <row r="764" spans="1:15" x14ac:dyDescent="0.55000000000000004">
      <c r="A764" s="3">
        <v>25</v>
      </c>
      <c r="B764" s="3">
        <v>17</v>
      </c>
      <c r="C764" s="2">
        <f>IF(logVir!C764="","",LN(総労働時間!C764))</f>
        <v>9.2141097652818402</v>
      </c>
      <c r="D764" s="2">
        <f>IF(logVir!D764="","",LN(総労働時間!D764))</f>
        <v>9.3872178826993782</v>
      </c>
      <c r="E764" s="2">
        <f>IF(logVir!E764="","",LN(総労働時間!E764))</f>
        <v>9.2597988771652577</v>
      </c>
      <c r="F764" s="2">
        <f>IF(logVir!F764="","",LN(総労働時間!F764))</f>
        <v>9.1409321263068239</v>
      </c>
      <c r="G764" s="2">
        <f>IF(logVir!G764="","",LN(総労働時間!G764))</f>
        <v>9.4110264206502823</v>
      </c>
      <c r="I764" s="3">
        <v>25</v>
      </c>
      <c r="J764" s="3">
        <v>17</v>
      </c>
      <c r="K764" s="2" cm="1">
        <f t="array" ref="K764">IF(C764="","",C764-SUMPRODUCT(($B$1461:$B$1491=$J764)*1,C$1461:C$1491))</f>
        <v>-0.72697012688190377</v>
      </c>
      <c r="L764" s="2" cm="1">
        <f t="array" ref="L764">IF(D764="","",D764-SUMPRODUCT(($B$1461:$B$1491=$J764)*1,D$1461:D$1491))</f>
        <v>-0.47510580766232557</v>
      </c>
      <c r="M764" s="2" cm="1">
        <f t="array" ref="M764">IF(E764="","",E764-SUMPRODUCT(($B$1461:$B$1491=$J764)*1,E$1461:E$1491))</f>
        <v>-0.58246168749589522</v>
      </c>
      <c r="N764" s="2" cm="1">
        <f t="array" ref="N764">IF(F764="","",F764-SUMPRODUCT(($B$1461:$B$1491=$J764)*1,F$1461:F$1491))</f>
        <v>-0.74915639449567273</v>
      </c>
      <c r="O764" s="2" cm="1">
        <f t="array" ref="O764">IF(G764="","",G764-SUMPRODUCT(($B$1461:$B$1491=$J764)*1,G$1461:G$1491))</f>
        <v>-0.54010516815882781</v>
      </c>
    </row>
    <row r="765" spans="1:15" x14ac:dyDescent="0.55000000000000004">
      <c r="A765" s="3">
        <v>25</v>
      </c>
      <c r="B765" s="3">
        <v>18</v>
      </c>
      <c r="C765" s="2">
        <f>IF(logVir!C765="","",LN(総労働時間!C765))</f>
        <v>11.317727676525701</v>
      </c>
      <c r="D765" s="2">
        <f>IF(logVir!D765="","",LN(総労働時間!D765))</f>
        <v>11.290092735286926</v>
      </c>
      <c r="E765" s="2">
        <f>IF(logVir!E765="","",LN(総労働時間!E765))</f>
        <v>11.266822841202154</v>
      </c>
      <c r="F765" s="2">
        <f>IF(logVir!F765="","",LN(総労働時間!F765))</f>
        <v>11.25559604374113</v>
      </c>
      <c r="G765" s="2">
        <f>IF(logVir!G765="","",LN(総労働時間!G765))</f>
        <v>11.261516558140912</v>
      </c>
      <c r="I765" s="3">
        <v>25</v>
      </c>
      <c r="J765" s="3">
        <v>18</v>
      </c>
      <c r="K765" s="2" cm="1">
        <f t="array" ref="K765">IF(C765="","",C765-SUMPRODUCT(($B$1461:$B$1491=$J765)*1,C$1461:C$1491))</f>
        <v>-0.60933003610390735</v>
      </c>
      <c r="L765" s="2" cm="1">
        <f t="array" ref="L765">IF(D765="","",D765-SUMPRODUCT(($B$1461:$B$1491=$J765)*1,D$1461:D$1491))</f>
        <v>-0.63432200952061102</v>
      </c>
      <c r="M765" s="2" cm="1">
        <f t="array" ref="M765">IF(E765="","",E765-SUMPRODUCT(($B$1461:$B$1491=$J765)*1,E$1461:E$1491))</f>
        <v>-0.62397477559752268</v>
      </c>
      <c r="N765" s="2" cm="1">
        <f t="array" ref="N765">IF(F765="","",F765-SUMPRODUCT(($B$1461:$B$1491=$J765)*1,F$1461:F$1491))</f>
        <v>-0.60375652093556376</v>
      </c>
      <c r="O765" s="2" cm="1">
        <f t="array" ref="O765">IF(G765="","",G765-SUMPRODUCT(($B$1461:$B$1491=$J765)*1,G$1461:G$1491))</f>
        <v>-0.58264334439938459</v>
      </c>
    </row>
    <row r="766" spans="1:15" x14ac:dyDescent="0.55000000000000004">
      <c r="A766" s="3">
        <v>25</v>
      </c>
      <c r="B766" s="3">
        <v>19</v>
      </c>
      <c r="C766" s="2">
        <f>IF(logVir!C766="","",LN(総労働時間!C766))</f>
        <v>10.202725925797816</v>
      </c>
      <c r="D766" s="2">
        <f>IF(logVir!D766="","",LN(総労働時間!D766))</f>
        <v>10.265666854077407</v>
      </c>
      <c r="E766" s="2">
        <f>IF(logVir!E766="","",LN(総労働時間!E766))</f>
        <v>10.353080931341482</v>
      </c>
      <c r="F766" s="2">
        <f>IF(logVir!F766="","",LN(総労働時間!F766))</f>
        <v>10.306845106340614</v>
      </c>
      <c r="G766" s="2">
        <f>IF(logVir!G766="","",LN(総労働時間!G766))</f>
        <v>10.138702149288351</v>
      </c>
      <c r="I766" s="3">
        <v>25</v>
      </c>
      <c r="J766" s="3">
        <v>19</v>
      </c>
      <c r="K766" s="2" cm="1">
        <f t="array" ref="K766">IF(C766="","",C766-SUMPRODUCT(($B$1461:$B$1491=$J766)*1,C$1461:C$1491))</f>
        <v>-1.0254961497389168</v>
      </c>
      <c r="L766" s="2" cm="1">
        <f t="array" ref="L766">IF(D766="","",D766-SUMPRODUCT(($B$1461:$B$1491=$J766)*1,D$1461:D$1491))</f>
        <v>-0.96437479452448649</v>
      </c>
      <c r="M766" s="2" cm="1">
        <f t="array" ref="M766">IF(E766="","",E766-SUMPRODUCT(($B$1461:$B$1491=$J766)*1,E$1461:E$1491))</f>
        <v>-0.8487816520058491</v>
      </c>
      <c r="N766" s="2" cm="1">
        <f t="array" ref="N766">IF(F766="","",F766-SUMPRODUCT(($B$1461:$B$1491=$J766)*1,F$1461:F$1491))</f>
        <v>-0.88512930814991897</v>
      </c>
      <c r="O766" s="2" cm="1">
        <f t="array" ref="O766">IF(G766="","",G766-SUMPRODUCT(($B$1461:$B$1491=$J766)*1,G$1461:G$1491))</f>
        <v>-1.0885971259441138</v>
      </c>
    </row>
    <row r="767" spans="1:15" x14ac:dyDescent="0.55000000000000004">
      <c r="A767" s="3">
        <v>25</v>
      </c>
      <c r="B767" s="3">
        <v>20</v>
      </c>
      <c r="C767" s="2">
        <f>IF(logVir!C767="","",LN(総労働時間!C767))</f>
        <v>11.592229643794438</v>
      </c>
      <c r="D767" s="2">
        <f>IF(logVir!D767="","",LN(総労働時間!D767))</f>
        <v>11.56852001094148</v>
      </c>
      <c r="E767" s="2">
        <f>IF(logVir!E767="","",LN(総労働時間!E767))</f>
        <v>11.611613480776008</v>
      </c>
      <c r="F767" s="2">
        <f>IF(logVir!F767="","",LN(総労働時間!F767))</f>
        <v>11.537535086232086</v>
      </c>
      <c r="G767" s="2">
        <f>IF(logVir!G767="","",LN(総労働時間!G767))</f>
        <v>11.473899263889223</v>
      </c>
      <c r="I767" s="3">
        <v>25</v>
      </c>
      <c r="J767" s="3">
        <v>20</v>
      </c>
      <c r="K767" s="2" cm="1">
        <f t="array" ref="K767">IF(C767="","",C767-SUMPRODUCT(($B$1461:$B$1491=$J767)*1,C$1461:C$1491))</f>
        <v>-0.51047568863917014</v>
      </c>
      <c r="L767" s="2" cm="1">
        <f t="array" ref="L767">IF(D767="","",D767-SUMPRODUCT(($B$1461:$B$1491=$J767)*1,D$1461:D$1491))</f>
        <v>-0.48871213375639577</v>
      </c>
      <c r="M767" s="2" cm="1">
        <f t="array" ref="M767">IF(E767="","",E767-SUMPRODUCT(($B$1461:$B$1491=$J767)*1,E$1461:E$1491))</f>
        <v>-0.41215169946493546</v>
      </c>
      <c r="N767" s="2" cm="1">
        <f t="array" ref="N767">IF(F767="","",F767-SUMPRODUCT(($B$1461:$B$1491=$J767)*1,F$1461:F$1491))</f>
        <v>-0.41104945096799561</v>
      </c>
      <c r="O767" s="2" cm="1">
        <f t="array" ref="O767">IF(G767="","",G767-SUMPRODUCT(($B$1461:$B$1491=$J767)*1,G$1461:G$1491))</f>
        <v>-0.53999956871285271</v>
      </c>
    </row>
    <row r="768" spans="1:15" x14ac:dyDescent="0.55000000000000004">
      <c r="A768" s="3">
        <v>25</v>
      </c>
      <c r="B768" s="3">
        <v>21</v>
      </c>
      <c r="C768" s="2">
        <f>IF(logVir!C768="","",LN(総労働時間!C768))</f>
        <v>11.13224478391208</v>
      </c>
      <c r="D768" s="2">
        <f>IF(logVir!D768="","",LN(総労働時間!D768))</f>
        <v>11.199956214178291</v>
      </c>
      <c r="E768" s="2">
        <f>IF(logVir!E768="","",LN(総労働時間!E768))</f>
        <v>11.219277749268056</v>
      </c>
      <c r="F768" s="2">
        <f>IF(logVir!F768="","",LN(総労働時間!F768))</f>
        <v>11.127369700811832</v>
      </c>
      <c r="G768" s="2">
        <f>IF(logVir!G768="","",LN(総労働時間!G768))</f>
        <v>11.124573314877521</v>
      </c>
      <c r="I768" s="3">
        <v>25</v>
      </c>
      <c r="J768" s="3">
        <v>21</v>
      </c>
      <c r="K768" s="2" cm="1">
        <f t="array" ref="K768">IF(C768="","",C768-SUMPRODUCT(($B$1461:$B$1491=$J768)*1,C$1461:C$1491))</f>
        <v>-0.42880898517477029</v>
      </c>
      <c r="L768" s="2" cm="1">
        <f t="array" ref="L768">IF(D768="","",D768-SUMPRODUCT(($B$1461:$B$1491=$J768)*1,D$1461:D$1491))</f>
        <v>-0.37223700598761056</v>
      </c>
      <c r="M768" s="2" cm="1">
        <f t="array" ref="M768">IF(E768="","",E768-SUMPRODUCT(($B$1461:$B$1491=$J768)*1,E$1461:E$1491))</f>
        <v>-0.32731636423707577</v>
      </c>
      <c r="N768" s="2" cm="1">
        <f t="array" ref="N768">IF(F768="","",F768-SUMPRODUCT(($B$1461:$B$1491=$J768)*1,F$1461:F$1491))</f>
        <v>-0.36434256966720291</v>
      </c>
      <c r="O768" s="2" cm="1">
        <f t="array" ref="O768">IF(G768="","",G768-SUMPRODUCT(($B$1461:$B$1491=$J768)*1,G$1461:G$1491))</f>
        <v>-0.42079580456817389</v>
      </c>
    </row>
    <row r="769" spans="1:15" x14ac:dyDescent="0.55000000000000004">
      <c r="A769" s="3">
        <v>25</v>
      </c>
      <c r="B769" s="3">
        <v>22</v>
      </c>
      <c r="C769" s="2">
        <f>IF(logVir!C769="","",LN(総労働時間!C769))</f>
        <v>11.109949235831959</v>
      </c>
      <c r="D769" s="2">
        <f>IF(logVir!D769="","",LN(総労働時間!D769))</f>
        <v>10.996066878476606</v>
      </c>
      <c r="E769" s="2">
        <f>IF(logVir!E769="","",LN(総労働時間!E769))</f>
        <v>10.945384908102501</v>
      </c>
      <c r="F769" s="2">
        <f>IF(logVir!F769="","",LN(総労働時間!F769))</f>
        <v>10.740017093769902</v>
      </c>
      <c r="G769" s="2">
        <f>IF(logVir!G769="","",LN(総労働時間!G769))</f>
        <v>10.569630846172544</v>
      </c>
      <c r="I769" s="3">
        <v>25</v>
      </c>
      <c r="J769" s="3">
        <v>22</v>
      </c>
      <c r="K769" s="2" cm="1">
        <f t="array" ref="K769">IF(C769="","",C769-SUMPRODUCT(($B$1461:$B$1491=$J769)*1,C$1461:C$1491))</f>
        <v>-0.49973856074880274</v>
      </c>
      <c r="L769" s="2" cm="1">
        <f t="array" ref="L769">IF(D769="","",D769-SUMPRODUCT(($B$1461:$B$1491=$J769)*1,D$1461:D$1491))</f>
        <v>-0.57149844241284242</v>
      </c>
      <c r="M769" s="2" cm="1">
        <f t="array" ref="M769">IF(E769="","",E769-SUMPRODUCT(($B$1461:$B$1491=$J769)*1,E$1461:E$1491))</f>
        <v>-0.5886863689912083</v>
      </c>
      <c r="N769" s="2" cm="1">
        <f t="array" ref="N769">IF(F769="","",F769-SUMPRODUCT(($B$1461:$B$1491=$J769)*1,F$1461:F$1491))</f>
        <v>-0.66030663946605017</v>
      </c>
      <c r="O769" s="2" cm="1">
        <f t="array" ref="O769">IF(G769="","",G769-SUMPRODUCT(($B$1461:$B$1491=$J769)*1,G$1461:G$1491))</f>
        <v>-0.80982969910618685</v>
      </c>
    </row>
    <row r="770" spans="1:15" x14ac:dyDescent="0.55000000000000004">
      <c r="A770" s="3">
        <v>25</v>
      </c>
      <c r="B770" s="3">
        <v>23</v>
      </c>
      <c r="C770" s="2">
        <f>IF(logVir!C770="","",LN(総労働時間!C770))</f>
        <v>8.0944106209204278</v>
      </c>
      <c r="D770" s="2">
        <f>IF(logVir!D770="","",LN(総労働時間!D770))</f>
        <v>8.1665849024955648</v>
      </c>
      <c r="E770" s="2">
        <f>IF(logVir!E770="","",LN(総労働時間!E770))</f>
        <v>7.69087686179728</v>
      </c>
      <c r="F770" s="2">
        <f>IF(logVir!F770="","",LN(総労働時間!F770))</f>
        <v>7.8974786235932095</v>
      </c>
      <c r="G770" s="2">
        <f>IF(logVir!G770="","",LN(総労働時間!G770))</f>
        <v>8.0964438394911316</v>
      </c>
      <c r="I770" s="3">
        <v>25</v>
      </c>
      <c r="J770" s="3">
        <v>23</v>
      </c>
      <c r="K770" s="2" cm="1">
        <f t="array" ref="K770">IF(C770="","",C770-SUMPRODUCT(($B$1461:$B$1491=$J770)*1,C$1461:C$1491))</f>
        <v>-0.61661775006373887</v>
      </c>
      <c r="L770" s="2" cm="1">
        <f t="array" ref="L770">IF(D770="","",D770-SUMPRODUCT(($B$1461:$B$1491=$J770)*1,D$1461:D$1491))</f>
        <v>-0.48405353444222143</v>
      </c>
      <c r="M770" s="2" cm="1">
        <f t="array" ref="M770">IF(E770="","",E770-SUMPRODUCT(($B$1461:$B$1491=$J770)*1,E$1461:E$1491))</f>
        <v>-1.0926102917652756</v>
      </c>
      <c r="N770" s="2" cm="1">
        <f t="array" ref="N770">IF(F770="","",F770-SUMPRODUCT(($B$1461:$B$1491=$J770)*1,F$1461:F$1491))</f>
        <v>-0.90835485987637643</v>
      </c>
      <c r="O770" s="2" cm="1">
        <f t="array" ref="O770">IF(G770="","",G770-SUMPRODUCT(($B$1461:$B$1491=$J770)*1,G$1461:G$1491))</f>
        <v>-0.82883712957267797</v>
      </c>
    </row>
    <row r="771" spans="1:15" x14ac:dyDescent="0.55000000000000004">
      <c r="A771" s="3">
        <v>25</v>
      </c>
      <c r="B771" s="3">
        <v>24</v>
      </c>
      <c r="C771" s="2">
        <f>IF(logVir!C771="","",LN(総労働時間!C771))</f>
        <v>8.9138264100353002</v>
      </c>
      <c r="D771" s="2">
        <f>IF(logVir!D771="","",LN(総労働時間!D771))</f>
        <v>8.9538337154082441</v>
      </c>
      <c r="E771" s="2">
        <f>IF(logVir!E771="","",LN(総労働時間!E771))</f>
        <v>8.7415173321360218</v>
      </c>
      <c r="F771" s="2">
        <f>IF(logVir!F771="","",LN(総労働時間!F771))</f>
        <v>8.9265877062451988</v>
      </c>
      <c r="G771" s="2">
        <f>IF(logVir!G771="","",LN(総労働時間!G771))</f>
        <v>9.2104220947891235</v>
      </c>
      <c r="I771" s="3">
        <v>25</v>
      </c>
      <c r="J771" s="3">
        <v>24</v>
      </c>
      <c r="K771" s="2" cm="1">
        <f t="array" ref="K771">IF(C771="","",C771-SUMPRODUCT(($B$1461:$B$1491=$J771)*1,C$1461:C$1491))</f>
        <v>-0.82533327469603357</v>
      </c>
      <c r="L771" s="2" cm="1">
        <f t="array" ref="L771">IF(D771="","",D771-SUMPRODUCT(($B$1461:$B$1491=$J771)*1,D$1461:D$1491))</f>
        <v>-0.69450913215951005</v>
      </c>
      <c r="M771" s="2" cm="1">
        <f t="array" ref="M771">IF(E771="","",E771-SUMPRODUCT(($B$1461:$B$1491=$J771)*1,E$1461:E$1491))</f>
        <v>-1.0107263190104145</v>
      </c>
      <c r="N771" s="2" cm="1">
        <f t="array" ref="N771">IF(F771="","",F771-SUMPRODUCT(($B$1461:$B$1491=$J771)*1,F$1461:F$1491))</f>
        <v>-0.81248120808304591</v>
      </c>
      <c r="O771" s="2" cm="1">
        <f t="array" ref="O771">IF(G771="","",G771-SUMPRODUCT(($B$1461:$B$1491=$J771)*1,G$1461:G$1491))</f>
        <v>-0.62950638627203759</v>
      </c>
    </row>
    <row r="772" spans="1:15" x14ac:dyDescent="0.55000000000000004">
      <c r="A772" s="3">
        <v>25</v>
      </c>
      <c r="B772" s="3">
        <v>25</v>
      </c>
      <c r="C772" s="2">
        <f>IF(logVir!C772="","",LN(総労働時間!C772))</f>
        <v>10.05003971801899</v>
      </c>
      <c r="D772" s="2">
        <f>IF(logVir!D772="","",LN(総労働時間!D772))</f>
        <v>10.017454562716052</v>
      </c>
      <c r="E772" s="2">
        <f>IF(logVir!E772="","",LN(総労働時間!E772))</f>
        <v>9.9967179604760226</v>
      </c>
      <c r="F772" s="2">
        <f>IF(logVir!F772="","",LN(総労働時間!F772))</f>
        <v>9.8985461696850212</v>
      </c>
      <c r="G772" s="2">
        <f>IF(logVir!G772="","",LN(総労働時間!G772))</f>
        <v>9.9551110837497401</v>
      </c>
      <c r="I772" s="3">
        <v>25</v>
      </c>
      <c r="J772" s="3">
        <v>25</v>
      </c>
      <c r="K772" s="2" cm="1">
        <f t="array" ref="K772">IF(C772="","",C772-SUMPRODUCT(($B$1461:$B$1491=$J772)*1,C$1461:C$1491))</f>
        <v>-0.46190022467271064</v>
      </c>
      <c r="L772" s="2" cm="1">
        <f t="array" ref="L772">IF(D772="","",D772-SUMPRODUCT(($B$1461:$B$1491=$J772)*1,D$1461:D$1491))</f>
        <v>-0.39612855540725178</v>
      </c>
      <c r="M772" s="2" cm="1">
        <f t="array" ref="M772">IF(E772="","",E772-SUMPRODUCT(($B$1461:$B$1491=$J772)*1,E$1461:E$1491))</f>
        <v>-0.43269231312594947</v>
      </c>
      <c r="N772" s="2" cm="1">
        <f t="array" ref="N772">IF(F772="","",F772-SUMPRODUCT(($B$1461:$B$1491=$J772)*1,F$1461:F$1491))</f>
        <v>-0.5425261864986286</v>
      </c>
      <c r="O772" s="2" cm="1">
        <f t="array" ref="O772">IF(G772="","",G772-SUMPRODUCT(($B$1461:$B$1491=$J772)*1,G$1461:G$1491))</f>
        <v>-0.42422750389302166</v>
      </c>
    </row>
    <row r="773" spans="1:15" x14ac:dyDescent="0.55000000000000004">
      <c r="A773" s="3">
        <v>25</v>
      </c>
      <c r="B773" s="3">
        <v>26</v>
      </c>
      <c r="C773" s="2">
        <f>IF(logVir!C773="","",LN(総労働時間!C773))</f>
        <v>9.0644454171406341</v>
      </c>
      <c r="D773" s="2">
        <f>IF(logVir!D773="","",LN(総労働時間!D773))</f>
        <v>9.4146404978667722</v>
      </c>
      <c r="E773" s="2">
        <f>IF(logVir!E773="","",LN(総労働時間!E773))</f>
        <v>9.5028497671310959</v>
      </c>
      <c r="F773" s="2">
        <f>IF(logVir!F773="","",LN(総労働時間!F773))</f>
        <v>9.4379865410928048</v>
      </c>
      <c r="G773" s="2">
        <f>IF(logVir!G773="","",LN(総労働時間!G773))</f>
        <v>9.2541656825280381</v>
      </c>
      <c r="I773" s="3">
        <v>25</v>
      </c>
      <c r="J773" s="3">
        <v>26</v>
      </c>
      <c r="K773" s="2" cm="1">
        <f t="array" ref="K773">IF(C773="","",C773-SUMPRODUCT(($B$1461:$B$1491=$J773)*1,C$1461:C$1491))</f>
        <v>-0.61722015138784592</v>
      </c>
      <c r="L773" s="2" cm="1">
        <f t="array" ref="L773">IF(D773="","",D773-SUMPRODUCT(($B$1461:$B$1491=$J773)*1,D$1461:D$1491))</f>
        <v>-0.27595254755208387</v>
      </c>
      <c r="M773" s="2" cm="1">
        <f t="array" ref="M773">IF(E773="","",E773-SUMPRODUCT(($B$1461:$B$1491=$J773)*1,E$1461:E$1491))</f>
        <v>-0.34495778454596859</v>
      </c>
      <c r="N773" s="2" cm="1">
        <f t="array" ref="N773">IF(F773="","",F773-SUMPRODUCT(($B$1461:$B$1491=$J773)*1,F$1461:F$1491))</f>
        <v>-0.4243642849212641</v>
      </c>
      <c r="O773" s="2" cm="1">
        <f t="array" ref="O773">IF(G773="","",G773-SUMPRODUCT(($B$1461:$B$1491=$J773)*1,G$1461:G$1491))</f>
        <v>-0.61831731925069278</v>
      </c>
    </row>
    <row r="774" spans="1:15" x14ac:dyDescent="0.55000000000000004">
      <c r="A774" s="3">
        <v>25</v>
      </c>
      <c r="B774" s="3">
        <v>27</v>
      </c>
      <c r="C774" s="2">
        <f>IF(logVir!C774="","",LN(総労働時間!C774))</f>
        <v>11.209066627157121</v>
      </c>
      <c r="D774" s="2">
        <f>IF(logVir!D774="","",LN(総労働時間!D774))</f>
        <v>11.586678210871323</v>
      </c>
      <c r="E774" s="2">
        <f>IF(logVir!E774="","",LN(総労働時間!E774))</f>
        <v>11.553257665023324</v>
      </c>
      <c r="F774" s="2">
        <f>IF(logVir!F774="","",LN(総労働時間!F774))</f>
        <v>11.477762801858709</v>
      </c>
      <c r="G774" s="2">
        <f>IF(logVir!G774="","",LN(総労働時間!G774))</f>
        <v>11.719218169660081</v>
      </c>
      <c r="I774" s="3">
        <v>25</v>
      </c>
      <c r="J774" s="3">
        <v>27</v>
      </c>
      <c r="K774" s="2" cm="1">
        <f t="array" ref="K774">IF(C774="","",C774-SUMPRODUCT(($B$1461:$B$1491=$J774)*1,C$1461:C$1491))</f>
        <v>-0.3412339130964952</v>
      </c>
      <c r="L774" s="2" cm="1">
        <f t="array" ref="L774">IF(D774="","",D774-SUMPRODUCT(($B$1461:$B$1491=$J774)*1,D$1461:D$1491))</f>
        <v>-0.13777902280440557</v>
      </c>
      <c r="M774" s="2" cm="1">
        <f t="array" ref="M774">IF(E774="","",E774-SUMPRODUCT(($B$1461:$B$1491=$J774)*1,E$1461:E$1491))</f>
        <v>-0.22218482061003897</v>
      </c>
      <c r="N774" s="2" cm="1">
        <f t="array" ref="N774">IF(F774="","",F774-SUMPRODUCT(($B$1461:$B$1491=$J774)*1,F$1461:F$1491))</f>
        <v>-0.25152649323741549</v>
      </c>
      <c r="O774" s="2" cm="1">
        <f t="array" ref="O774">IF(G774="","",G774-SUMPRODUCT(($B$1461:$B$1491=$J774)*1,G$1461:G$1491))</f>
        <v>-0.12783444558427171</v>
      </c>
    </row>
    <row r="775" spans="1:15" x14ac:dyDescent="0.55000000000000004">
      <c r="A775" s="3">
        <v>25</v>
      </c>
      <c r="B775" s="3">
        <v>28</v>
      </c>
      <c r="C775" s="2">
        <f>IF(logVir!C775="","",LN(総労働時間!C775))</f>
        <v>10.66755737014657</v>
      </c>
      <c r="D775" s="2">
        <f>IF(logVir!D775="","",LN(総労働時間!D775))</f>
        <v>10.682953250843264</v>
      </c>
      <c r="E775" s="2">
        <f>IF(logVir!E775="","",LN(総労働時間!E775))</f>
        <v>10.704097494715977</v>
      </c>
      <c r="F775" s="2">
        <f>IF(logVir!F775="","",LN(総労働時間!F775))</f>
        <v>10.660088712177743</v>
      </c>
      <c r="G775" s="2">
        <f>IF(logVir!G775="","",LN(総労働時間!G775))</f>
        <v>10.691326011324989</v>
      </c>
      <c r="I775" s="3">
        <v>25</v>
      </c>
      <c r="J775" s="3">
        <v>28</v>
      </c>
      <c r="K775" s="2" cm="1">
        <f t="array" ref="K775">IF(C775="","",C775-SUMPRODUCT(($B$1461:$B$1491=$J775)*1,C$1461:C$1491))</f>
        <v>-0.48878017757459347</v>
      </c>
      <c r="L775" s="2" cm="1">
        <f t="array" ref="L775">IF(D775="","",D775-SUMPRODUCT(($B$1461:$B$1491=$J775)*1,D$1461:D$1491))</f>
        <v>-0.47024806517187123</v>
      </c>
      <c r="M775" s="2" cm="1">
        <f t="array" ref="M775">IF(E775="","",E775-SUMPRODUCT(($B$1461:$B$1491=$J775)*1,E$1461:E$1491))</f>
        <v>-0.48613314268475527</v>
      </c>
      <c r="N775" s="2" cm="1">
        <f t="array" ref="N775">IF(F775="","",F775-SUMPRODUCT(($B$1461:$B$1491=$J775)*1,F$1461:F$1491))</f>
        <v>-0.51983358829571458</v>
      </c>
      <c r="O775" s="2" cm="1">
        <f t="array" ref="O775">IF(G775="","",G775-SUMPRODUCT(($B$1461:$B$1491=$J775)*1,G$1461:G$1491))</f>
        <v>-0.50026536266681987</v>
      </c>
    </row>
    <row r="776" spans="1:15" x14ac:dyDescent="0.55000000000000004">
      <c r="A776" s="3">
        <v>25</v>
      </c>
      <c r="B776" s="3">
        <v>29</v>
      </c>
      <c r="C776" s="2">
        <f>IF(logVir!C776="","",LN(総労働時間!C776))</f>
        <v>10.824671256756982</v>
      </c>
      <c r="D776" s="2">
        <f>IF(logVir!D776="","",LN(総労働時間!D776))</f>
        <v>10.759648167316737</v>
      </c>
      <c r="E776" s="2">
        <f>IF(logVir!E776="","",LN(総労働時間!E776))</f>
        <v>10.547710209637074</v>
      </c>
      <c r="F776" s="2">
        <f>IF(logVir!F776="","",LN(総労働時間!F776))</f>
        <v>10.541565011071762</v>
      </c>
      <c r="G776" s="2">
        <f>IF(logVir!G776="","",LN(総労働時間!G776))</f>
        <v>10.790555650088697</v>
      </c>
      <c r="I776" s="3">
        <v>25</v>
      </c>
      <c r="J776" s="3">
        <v>29</v>
      </c>
      <c r="K776" s="2" cm="1">
        <f t="array" ref="K776">IF(C776="","",C776-SUMPRODUCT(($B$1461:$B$1491=$J776)*1,C$1461:C$1491))</f>
        <v>-0.30375240899321199</v>
      </c>
      <c r="L776" s="2" cm="1">
        <f t="array" ref="L776">IF(D776="","",D776-SUMPRODUCT(($B$1461:$B$1491=$J776)*1,D$1461:D$1491))</f>
        <v>-0.37966709722252112</v>
      </c>
      <c r="M776" s="2" cm="1">
        <f t="array" ref="M776">IF(E776="","",E776-SUMPRODUCT(($B$1461:$B$1491=$J776)*1,E$1461:E$1491))</f>
        <v>-0.6022794424780038</v>
      </c>
      <c r="N776" s="2" cm="1">
        <f t="array" ref="N776">IF(F776="","",F776-SUMPRODUCT(($B$1461:$B$1491=$J776)*1,F$1461:F$1491))</f>
        <v>-0.58481722127956814</v>
      </c>
      <c r="O776" s="2" cm="1">
        <f t="array" ref="O776">IF(G776="","",G776-SUMPRODUCT(($B$1461:$B$1491=$J776)*1,G$1461:G$1491))</f>
        <v>-0.42909047711721726</v>
      </c>
    </row>
    <row r="777" spans="1:15" x14ac:dyDescent="0.55000000000000004">
      <c r="A777" s="3">
        <v>25</v>
      </c>
      <c r="B777" s="3">
        <v>30</v>
      </c>
      <c r="C777" s="2">
        <f>IF(logVir!C777="","",LN(総労働時間!C777))</f>
        <v>11.621950791079886</v>
      </c>
      <c r="D777" s="2">
        <f>IF(logVir!D777="","",LN(総労働時間!D777))</f>
        <v>11.752318853804168</v>
      </c>
      <c r="E777" s="2">
        <f>IF(logVir!E777="","",LN(総労働時間!E777))</f>
        <v>11.777644304951467</v>
      </c>
      <c r="F777" s="2">
        <f>IF(logVir!F777="","",LN(総労働時間!F777))</f>
        <v>11.653727003242935</v>
      </c>
      <c r="G777" s="2">
        <f>IF(logVir!G777="","",LN(総労働時間!G777))</f>
        <v>11.922095195319898</v>
      </c>
      <c r="I777" s="3">
        <v>25</v>
      </c>
      <c r="J777" s="3">
        <v>30</v>
      </c>
      <c r="K777" s="2" cm="1">
        <f t="array" ref="K777">IF(C777="","",C777-SUMPRODUCT(($B$1461:$B$1491=$J777)*1,C$1461:C$1491))</f>
        <v>-0.4915863578804629</v>
      </c>
      <c r="L777" s="2" cm="1">
        <f t="array" ref="L777">IF(D777="","",D777-SUMPRODUCT(($B$1461:$B$1491=$J777)*1,D$1461:D$1491))</f>
        <v>-0.50611582432484425</v>
      </c>
      <c r="M777" s="2" cm="1">
        <f t="array" ref="M777">IF(E777="","",E777-SUMPRODUCT(($B$1461:$B$1491=$J777)*1,E$1461:E$1491))</f>
        <v>-0.54012719567546874</v>
      </c>
      <c r="N777" s="2" cm="1">
        <f t="array" ref="N777">IF(F777="","",F777-SUMPRODUCT(($B$1461:$B$1491=$J777)*1,F$1461:F$1491))</f>
        <v>-0.63297075211996301</v>
      </c>
      <c r="O777" s="2" cm="1">
        <f t="array" ref="O777">IF(G777="","",G777-SUMPRODUCT(($B$1461:$B$1491=$J777)*1,G$1461:G$1491))</f>
        <v>-0.4822330672595303</v>
      </c>
    </row>
    <row r="778" spans="1:15" x14ac:dyDescent="0.55000000000000004">
      <c r="A778" s="3">
        <v>25</v>
      </c>
      <c r="B778" s="3">
        <v>31</v>
      </c>
      <c r="C778" s="2">
        <f>IF(logVir!C778="","",LN(総労働時間!C778))</f>
        <v>11.402332537085007</v>
      </c>
      <c r="D778" s="2">
        <f>IF(logVir!D778="","",LN(総労働時間!D778))</f>
        <v>11.362511227620228</v>
      </c>
      <c r="E778" s="2">
        <f>IF(logVir!E778="","",LN(総労働時間!E778))</f>
        <v>11.308262195283209</v>
      </c>
      <c r="F778" s="2">
        <f>IF(logVir!F778="","",LN(総労働時間!F778))</f>
        <v>11.300194398069911</v>
      </c>
      <c r="G778" s="2">
        <f>IF(logVir!G778="","",LN(総労働時間!G778))</f>
        <v>11.306462982304836</v>
      </c>
      <c r="I778" s="3">
        <v>25</v>
      </c>
      <c r="J778" s="3">
        <v>31</v>
      </c>
      <c r="K778" s="2" cm="1">
        <f t="array" ref="K778">IF(C778="","",C778-SUMPRODUCT(($B$1461:$B$1491=$J778)*1,C$1461:C$1491))</f>
        <v>-0.38092626341599178</v>
      </c>
      <c r="L778" s="2" cm="1">
        <f t="array" ref="L778">IF(D778="","",D778-SUMPRODUCT(($B$1461:$B$1491=$J778)*1,D$1461:D$1491))</f>
        <v>-0.32663429378734676</v>
      </c>
      <c r="M778" s="2" cm="1">
        <f t="array" ref="M778">IF(E778="","",E778-SUMPRODUCT(($B$1461:$B$1491=$J778)*1,E$1461:E$1491))</f>
        <v>-0.35019178972282639</v>
      </c>
      <c r="N778" s="2" cm="1">
        <f t="array" ref="N778">IF(F778="","",F778-SUMPRODUCT(($B$1461:$B$1491=$J778)*1,F$1461:F$1491))</f>
        <v>-0.28148492210389797</v>
      </c>
      <c r="O778" s="2" cm="1">
        <f t="array" ref="O778">IF(G778="","",G778-SUMPRODUCT(($B$1461:$B$1491=$J778)*1,G$1461:G$1491))</f>
        <v>-0.2962703969358067</v>
      </c>
    </row>
    <row r="779" spans="1:15" x14ac:dyDescent="0.55000000000000004">
      <c r="A779" s="3">
        <v>26</v>
      </c>
      <c r="B779" s="3">
        <v>1</v>
      </c>
      <c r="C779" s="2">
        <f>IF(logVir!C779="","",LN(総労働時間!C779))</f>
        <v>10.776168436293595</v>
      </c>
      <c r="D779" s="2">
        <f>IF(logVir!D779="","",LN(総労働時間!D779))</f>
        <v>10.704825790706012</v>
      </c>
      <c r="E779" s="2">
        <f>IF(logVir!E779="","",LN(総労働時間!E779))</f>
        <v>10.598417166759276</v>
      </c>
      <c r="F779" s="2">
        <f>IF(logVir!F779="","",LN(総労働時間!F779))</f>
        <v>10.502118972450035</v>
      </c>
      <c r="G779" s="2">
        <f>IF(logVir!G779="","",LN(総労働時間!G779))</f>
        <v>10.456335301288766</v>
      </c>
      <c r="I779" s="3">
        <v>26</v>
      </c>
      <c r="J779" s="3">
        <v>1</v>
      </c>
      <c r="K779" s="2" cm="1">
        <f t="array" ref="K779">IF(C779="","",C779-SUMPRODUCT(($B$1461:$B$1491=$J779)*1,C$1461:C$1491))</f>
        <v>-0.59334266185476636</v>
      </c>
      <c r="L779" s="2" cm="1">
        <f t="array" ref="L779">IF(D779="","",D779-SUMPRODUCT(($B$1461:$B$1491=$J779)*1,D$1461:D$1491))</f>
        <v>-0.54287114570214179</v>
      </c>
      <c r="M779" s="2" cm="1">
        <f t="array" ref="M779">IF(E779="","",E779-SUMPRODUCT(($B$1461:$B$1491=$J779)*1,E$1461:E$1491))</f>
        <v>-0.57756786588455888</v>
      </c>
      <c r="N779" s="2" cm="1">
        <f t="array" ref="N779">IF(F779="","",F779-SUMPRODUCT(($B$1461:$B$1491=$J779)*1,F$1461:F$1491))</f>
        <v>-0.60969460622003346</v>
      </c>
      <c r="O779" s="2" cm="1">
        <f t="array" ref="O779">IF(G779="","",G779-SUMPRODUCT(($B$1461:$B$1491=$J779)*1,G$1461:G$1491))</f>
        <v>-0.57801784291580383</v>
      </c>
    </row>
    <row r="780" spans="1:15" x14ac:dyDescent="0.55000000000000004">
      <c r="A780" s="3">
        <v>26</v>
      </c>
      <c r="B780" s="3">
        <v>2</v>
      </c>
      <c r="C780" s="2">
        <f>IF(logVir!C780="","",LN(総労働時間!C780))</f>
        <v>6.7111876951968039</v>
      </c>
      <c r="D780" s="2">
        <f>IF(logVir!D780="","",LN(総労働時間!D780))</f>
        <v>6.6940481965524041</v>
      </c>
      <c r="E780" s="2">
        <f>IF(logVir!E780="","",LN(総労働時間!E780))</f>
        <v>6.4957235939939073</v>
      </c>
      <c r="F780" s="2">
        <f>IF(logVir!F780="","",LN(総労働時間!F780))</f>
        <v>6.4705548795148164</v>
      </c>
      <c r="G780" s="2">
        <f>IF(logVir!G780="","",LN(総労働時間!G780))</f>
        <v>6.3685730290663463</v>
      </c>
      <c r="I780" s="3">
        <v>26</v>
      </c>
      <c r="J780" s="3">
        <v>2</v>
      </c>
      <c r="K780" s="2" cm="1">
        <f t="array" ref="K780">IF(C780="","",C780-SUMPRODUCT(($B$1461:$B$1491=$J780)*1,C$1461:C$1491))</f>
        <v>-0.51687343862471913</v>
      </c>
      <c r="L780" s="2" cm="1">
        <f t="array" ref="L780">IF(D780="","",D780-SUMPRODUCT(($B$1461:$B$1491=$J780)*1,D$1461:D$1491))</f>
        <v>-0.6398847764477571</v>
      </c>
      <c r="M780" s="2" cm="1">
        <f t="array" ref="M780">IF(E780="","",E780-SUMPRODUCT(($B$1461:$B$1491=$J780)*1,E$1461:E$1491))</f>
        <v>-0.51356857582125581</v>
      </c>
      <c r="N780" s="2" cm="1">
        <f t="array" ref="N780">IF(F780="","",F780-SUMPRODUCT(($B$1461:$B$1491=$J780)*1,F$1461:F$1491))</f>
        <v>-0.51563733447982862</v>
      </c>
      <c r="O780" s="2" cm="1">
        <f t="array" ref="O780">IF(G780="","",G780-SUMPRODUCT(($B$1461:$B$1491=$J780)*1,G$1461:G$1491))</f>
        <v>-0.62305027786241229</v>
      </c>
    </row>
    <row r="781" spans="1:15" x14ac:dyDescent="0.55000000000000004">
      <c r="A781" s="3">
        <v>26</v>
      </c>
      <c r="B781" s="3">
        <v>3</v>
      </c>
      <c r="C781" s="2">
        <f>IF(logVir!C781="","",LN(総労働時間!C781))</f>
        <v>10.998553742194128</v>
      </c>
      <c r="D781" s="2">
        <f>IF(logVir!D781="","",LN(総労働時間!D781))</f>
        <v>10.922622324157532</v>
      </c>
      <c r="E781" s="2">
        <f>IF(logVir!E781="","",LN(総労働時間!E781))</f>
        <v>10.994631872886741</v>
      </c>
      <c r="F781" s="2">
        <f>IF(logVir!F781="","",LN(総労働時間!F781))</f>
        <v>10.916294505774532</v>
      </c>
      <c r="G781" s="2">
        <f>IF(logVir!G781="","",LN(総労働時間!G781))</f>
        <v>10.898654403695554</v>
      </c>
      <c r="I781" s="3">
        <v>26</v>
      </c>
      <c r="J781" s="3">
        <v>3</v>
      </c>
      <c r="K781" s="2" cm="1">
        <f t="array" ref="K781">IF(C781="","",C781-SUMPRODUCT(($B$1461:$B$1491=$J781)*1,C$1461:C$1491))</f>
        <v>0.21287154035832145</v>
      </c>
      <c r="L781" s="2" cm="1">
        <f t="array" ref="L781">IF(D781="","",D781-SUMPRODUCT(($B$1461:$B$1491=$J781)*1,D$1461:D$1491))</f>
        <v>0.16193166673229697</v>
      </c>
      <c r="M781" s="2" cm="1">
        <f t="array" ref="M781">IF(E781="","",E781-SUMPRODUCT(($B$1461:$B$1491=$J781)*1,E$1461:E$1491))</f>
        <v>0.22383155810730848</v>
      </c>
      <c r="N781" s="2" cm="1">
        <f t="array" ref="N781">IF(F781="","",F781-SUMPRODUCT(($B$1461:$B$1491=$J781)*1,F$1461:F$1491))</f>
        <v>0.22506577611024348</v>
      </c>
      <c r="O781" s="2" cm="1">
        <f t="array" ref="O781">IF(G781="","",G781-SUMPRODUCT(($B$1461:$B$1491=$J781)*1,G$1461:G$1491))</f>
        <v>0.17828119218319216</v>
      </c>
    </row>
    <row r="782" spans="1:15" x14ac:dyDescent="0.55000000000000004">
      <c r="A782" s="3">
        <v>26</v>
      </c>
      <c r="B782" s="3">
        <v>4</v>
      </c>
      <c r="C782" s="2">
        <f>IF(logVir!C782="","",LN(総労働時間!C782))</f>
        <v>10.855533493740728</v>
      </c>
      <c r="D782" s="2">
        <f>IF(logVir!D782="","",LN(総労働時間!D782))</f>
        <v>10.527194045771322</v>
      </c>
      <c r="E782" s="2">
        <f>IF(logVir!E782="","",LN(総労働時間!E782))</f>
        <v>10.415199141517384</v>
      </c>
      <c r="F782" s="2">
        <f>IF(logVir!F782="","",LN(総労働時間!F782))</f>
        <v>10.239489249905159</v>
      </c>
      <c r="G782" s="2">
        <f>IF(logVir!G782="","",LN(総労働時間!G782))</f>
        <v>10.317288051495803</v>
      </c>
      <c r="I782" s="3">
        <v>26</v>
      </c>
      <c r="J782" s="3">
        <v>4</v>
      </c>
      <c r="K782" s="2" cm="1">
        <f t="array" ref="K782">IF(C782="","",C782-SUMPRODUCT(($B$1461:$B$1491=$J782)*1,C$1461:C$1491))</f>
        <v>1.2816590421307676</v>
      </c>
      <c r="L782" s="2" cm="1">
        <f t="array" ref="L782">IF(D782="","",D782-SUMPRODUCT(($B$1461:$B$1491=$J782)*1,D$1461:D$1491))</f>
        <v>1.1248707010100869</v>
      </c>
      <c r="M782" s="2" cm="1">
        <f t="array" ref="M782">IF(E782="","",E782-SUMPRODUCT(($B$1461:$B$1491=$J782)*1,E$1461:E$1491))</f>
        <v>1.0815725729525489</v>
      </c>
      <c r="N782" s="2" cm="1">
        <f t="array" ref="N782">IF(F782="","",F782-SUMPRODUCT(($B$1461:$B$1491=$J782)*1,F$1461:F$1491))</f>
        <v>1.0543039901593438</v>
      </c>
      <c r="O782" s="2" cm="1">
        <f t="array" ref="O782">IF(G782="","",G782-SUMPRODUCT(($B$1461:$B$1491=$J782)*1,G$1461:G$1491))</f>
        <v>1.0904219133889352</v>
      </c>
    </row>
    <row r="783" spans="1:15" x14ac:dyDescent="0.55000000000000004">
      <c r="A783" s="3">
        <v>26</v>
      </c>
      <c r="B783" s="3">
        <v>5</v>
      </c>
      <c r="C783" s="2">
        <f>IF(logVir!C783="","",LN(総労働時間!C783))</f>
        <v>9.1979501837338091</v>
      </c>
      <c r="D783" s="2">
        <f>IF(logVir!D783="","",LN(総労働時間!D783))</f>
        <v>9.1811336166228958</v>
      </c>
      <c r="E783" s="2">
        <f>IF(logVir!E783="","",LN(総労働時間!E783))</f>
        <v>9.0793074574003541</v>
      </c>
      <c r="F783" s="2">
        <f>IF(logVir!F783="","",LN(総労働時間!F783))</f>
        <v>9.002742921772418</v>
      </c>
      <c r="G783" s="2">
        <f>IF(logVir!G783="","",LN(総労働時間!G783))</f>
        <v>9.0319779877922368</v>
      </c>
      <c r="I783" s="3">
        <v>26</v>
      </c>
      <c r="J783" s="3">
        <v>5</v>
      </c>
      <c r="K783" s="2" cm="1">
        <f t="array" ref="K783">IF(C783="","",C783-SUMPRODUCT(($B$1461:$B$1491=$J783)*1,C$1461:C$1491))</f>
        <v>0.37645135470170388</v>
      </c>
      <c r="L783" s="2" cm="1">
        <f t="array" ref="L783">IF(D783="","",D783-SUMPRODUCT(($B$1461:$B$1491=$J783)*1,D$1461:D$1491))</f>
        <v>0.4128991000695077</v>
      </c>
      <c r="M783" s="2" cm="1">
        <f t="array" ref="M783">IF(E783="","",E783-SUMPRODUCT(($B$1461:$B$1491=$J783)*1,E$1461:E$1491))</f>
        <v>0.27748141479795585</v>
      </c>
      <c r="N783" s="2" cm="1">
        <f t="array" ref="N783">IF(F783="","",F783-SUMPRODUCT(($B$1461:$B$1491=$J783)*1,F$1461:F$1491))</f>
        <v>0.27044292616963439</v>
      </c>
      <c r="O783" s="2" cm="1">
        <f t="array" ref="O783">IF(G783="","",G783-SUMPRODUCT(($B$1461:$B$1491=$J783)*1,G$1461:G$1491))</f>
        <v>0.25175839386321641</v>
      </c>
    </row>
    <row r="784" spans="1:15" x14ac:dyDescent="0.55000000000000004">
      <c r="A784" s="3">
        <v>26</v>
      </c>
      <c r="B784" s="3">
        <v>6</v>
      </c>
      <c r="C784" s="2">
        <f>IF(logVir!C784="","",LN(総労働時間!C784))</f>
        <v>9.5131953934078215</v>
      </c>
      <c r="D784" s="2">
        <f>IF(logVir!D784="","",LN(総労働時間!D784))</f>
        <v>9.6403268010165029</v>
      </c>
      <c r="E784" s="2">
        <f>IF(logVir!E784="","",LN(総労働時間!E784))</f>
        <v>9.6924043957314474</v>
      </c>
      <c r="F784" s="2">
        <f>IF(logVir!F784="","",LN(総労働時間!F784))</f>
        <v>9.6762873350680625</v>
      </c>
      <c r="G784" s="2">
        <f>IF(logVir!G784="","",LN(総労働時間!G784))</f>
        <v>9.7840433202264965</v>
      </c>
      <c r="I784" s="3">
        <v>26</v>
      </c>
      <c r="J784" s="3">
        <v>6</v>
      </c>
      <c r="K784" s="2" cm="1">
        <f t="array" ref="K784">IF(C784="","",C784-SUMPRODUCT(($B$1461:$B$1491=$J784)*1,C$1461:C$1491))</f>
        <v>0.21622517978896205</v>
      </c>
      <c r="L784" s="2" cm="1">
        <f t="array" ref="L784">IF(D784="","",D784-SUMPRODUCT(($B$1461:$B$1491=$J784)*1,D$1461:D$1491))</f>
        <v>0.33247028462174555</v>
      </c>
      <c r="M784" s="2" cm="1">
        <f t="array" ref="M784">IF(E784="","",E784-SUMPRODUCT(($B$1461:$B$1491=$J784)*1,E$1461:E$1491))</f>
        <v>0.36082517646730317</v>
      </c>
      <c r="N784" s="2" cm="1">
        <f t="array" ref="N784">IF(F784="","",F784-SUMPRODUCT(($B$1461:$B$1491=$J784)*1,F$1461:F$1491))</f>
        <v>0.34685272612749429</v>
      </c>
      <c r="O784" s="2" cm="1">
        <f t="array" ref="O784">IF(G784="","",G784-SUMPRODUCT(($B$1461:$B$1491=$J784)*1,G$1461:G$1491))</f>
        <v>0.41654821911092554</v>
      </c>
    </row>
    <row r="785" spans="1:15" x14ac:dyDescent="0.55000000000000004">
      <c r="A785" s="3">
        <v>26</v>
      </c>
      <c r="B785" s="3">
        <v>7</v>
      </c>
      <c r="C785" s="2">
        <f>IF(logVir!C785="","",LN(総労働時間!C785))</f>
        <v>9.3492822959228334</v>
      </c>
      <c r="D785" s="2">
        <f>IF(logVir!D785="","",LN(総労働時間!D785))</f>
        <v>9.3160998230086669</v>
      </c>
      <c r="E785" s="2">
        <f>IF(logVir!E785="","",LN(総労働時間!E785))</f>
        <v>9.2596510710765969</v>
      </c>
      <c r="F785" s="2">
        <f>IF(logVir!F785="","",LN(総労働時間!F785))</f>
        <v>9.1750521193373196</v>
      </c>
      <c r="G785" s="2">
        <f>IF(logVir!G785="","",LN(総労働時間!G785))</f>
        <v>9.2342351277377777</v>
      </c>
      <c r="I785" s="3">
        <v>26</v>
      </c>
      <c r="J785" s="3">
        <v>7</v>
      </c>
      <c r="K785" s="2" cm="1">
        <f t="array" ref="K785">IF(C785="","",C785-SUMPRODUCT(($B$1461:$B$1491=$J785)*1,C$1461:C$1491))</f>
        <v>0.12313066468624001</v>
      </c>
      <c r="L785" s="2" cm="1">
        <f t="array" ref="L785">IF(D785="","",D785-SUMPRODUCT(($B$1461:$B$1491=$J785)*1,D$1461:D$1491))</f>
        <v>0.11857423587349025</v>
      </c>
      <c r="M785" s="2" cm="1">
        <f t="array" ref="M785">IF(E785="","",E785-SUMPRODUCT(($B$1461:$B$1491=$J785)*1,E$1461:E$1491))</f>
        <v>0.12472671139245328</v>
      </c>
      <c r="N785" s="2" cm="1">
        <f t="array" ref="N785">IF(F785="","",F785-SUMPRODUCT(($B$1461:$B$1491=$J785)*1,F$1461:F$1491))</f>
        <v>0.10141817444208101</v>
      </c>
      <c r="O785" s="2" cm="1">
        <f t="array" ref="O785">IF(G785="","",G785-SUMPRODUCT(($B$1461:$B$1491=$J785)*1,G$1461:G$1491))</f>
        <v>0.12834491261251202</v>
      </c>
    </row>
    <row r="786" spans="1:15" x14ac:dyDescent="0.55000000000000004">
      <c r="A786" s="3">
        <v>26</v>
      </c>
      <c r="B786" s="3">
        <v>8</v>
      </c>
      <c r="C786" s="2">
        <f>IF(logVir!C786="","",LN(総労働時間!C786))</f>
        <v>9.0320936340460207</v>
      </c>
      <c r="D786" s="2">
        <f>IF(logVir!D786="","",LN(総労働時間!D786))</f>
        <v>8.8114663142842229</v>
      </c>
      <c r="E786" s="2">
        <f>IF(logVir!E786="","",LN(総労働時間!E786))</f>
        <v>8.9112060273188458</v>
      </c>
      <c r="F786" s="2">
        <f>IF(logVir!F786="","",LN(総労働時間!F786))</f>
        <v>8.8314229595577949</v>
      </c>
      <c r="G786" s="2">
        <f>IF(logVir!G786="","",LN(総労働時間!G786))</f>
        <v>8.9771615699833998</v>
      </c>
      <c r="I786" s="3">
        <v>26</v>
      </c>
      <c r="J786" s="3">
        <v>8</v>
      </c>
      <c r="K786" s="2" cm="1">
        <f t="array" ref="K786">IF(C786="","",C786-SUMPRODUCT(($B$1461:$B$1491=$J786)*1,C$1461:C$1491))</f>
        <v>-0.16784020763243745</v>
      </c>
      <c r="L786" s="2" cm="1">
        <f t="array" ref="L786">IF(D786="","",D786-SUMPRODUCT(($B$1461:$B$1491=$J786)*1,D$1461:D$1491))</f>
        <v>-0.47643148894618648</v>
      </c>
      <c r="M786" s="2" cm="1">
        <f t="array" ref="M786">IF(E786="","",E786-SUMPRODUCT(($B$1461:$B$1491=$J786)*1,E$1461:E$1491))</f>
        <v>-0.38047333110204029</v>
      </c>
      <c r="N786" s="2" cm="1">
        <f t="array" ref="N786">IF(F786="","",F786-SUMPRODUCT(($B$1461:$B$1491=$J786)*1,F$1461:F$1491))</f>
        <v>-0.44577482999089213</v>
      </c>
      <c r="O786" s="2" cm="1">
        <f t="array" ref="O786">IF(G786="","",G786-SUMPRODUCT(($B$1461:$B$1491=$J786)*1,G$1461:G$1491))</f>
        <v>-0.3504990786899036</v>
      </c>
    </row>
    <row r="787" spans="1:15" x14ac:dyDescent="0.55000000000000004">
      <c r="A787" s="3">
        <v>26</v>
      </c>
      <c r="B787" s="3">
        <v>9</v>
      </c>
      <c r="C787" s="2">
        <f>IF(logVir!C787="","",LN(総労働時間!C787))</f>
        <v>10.135294218461267</v>
      </c>
      <c r="D787" s="2">
        <f>IF(logVir!D787="","",LN(総労働時間!D787))</f>
        <v>10.005295688693035</v>
      </c>
      <c r="E787" s="2">
        <f>IF(logVir!E787="","",LN(総労働時間!E787))</f>
        <v>10.111918176157554</v>
      </c>
      <c r="F787" s="2">
        <f>IF(logVir!F787="","",LN(総労働時間!F787))</f>
        <v>9.979350913322758</v>
      </c>
      <c r="G787" s="2">
        <f>IF(logVir!G787="","",LN(総労働時間!G787))</f>
        <v>10.036507967357746</v>
      </c>
      <c r="I787" s="3">
        <v>26</v>
      </c>
      <c r="J787" s="3">
        <v>9</v>
      </c>
      <c r="K787" s="2" cm="1">
        <f t="array" ref="K787">IF(C787="","",C787-SUMPRODUCT(($B$1461:$B$1491=$J787)*1,C$1461:C$1491))</f>
        <v>0.16611243129063347</v>
      </c>
      <c r="L787" s="2" cm="1">
        <f t="array" ref="L787">IF(D787="","",D787-SUMPRODUCT(($B$1461:$B$1491=$J787)*1,D$1461:D$1491))</f>
        <v>8.1009289026091835E-2</v>
      </c>
      <c r="M787" s="2" cm="1">
        <f t="array" ref="M787">IF(E787="","",E787-SUMPRODUCT(($B$1461:$B$1491=$J787)*1,E$1461:E$1491))</f>
        <v>0.10838738487966104</v>
      </c>
      <c r="N787" s="2" cm="1">
        <f t="array" ref="N787">IF(F787="","",F787-SUMPRODUCT(($B$1461:$B$1491=$J787)*1,F$1461:F$1491))</f>
        <v>8.1984063286158815E-2</v>
      </c>
      <c r="O787" s="2" cm="1">
        <f t="array" ref="O787">IF(G787="","",G787-SUMPRODUCT(($B$1461:$B$1491=$J787)*1,G$1461:G$1491))</f>
        <v>9.4069788222785888E-2</v>
      </c>
    </row>
    <row r="788" spans="1:15" x14ac:dyDescent="0.55000000000000004">
      <c r="A788" s="3">
        <v>26</v>
      </c>
      <c r="B788" s="3">
        <v>10</v>
      </c>
      <c r="C788" s="2">
        <f>IF(logVir!C788="","",LN(総労働時間!C788))</f>
        <v>11.093841400458462</v>
      </c>
      <c r="D788" s="2">
        <f>IF(logVir!D788="","",LN(総労働時間!D788))</f>
        <v>11.048745077878033</v>
      </c>
      <c r="E788" s="2">
        <f>IF(logVir!E788="","",LN(総労働時間!E788))</f>
        <v>11.115912353176149</v>
      </c>
      <c r="F788" s="2">
        <f>IF(logVir!F788="","",LN(総労働時間!F788))</f>
        <v>11.075909889568814</v>
      </c>
      <c r="G788" s="2">
        <f>IF(logVir!G788="","",LN(総労働時間!G788))</f>
        <v>11.242814690990341</v>
      </c>
      <c r="I788" s="3">
        <v>26</v>
      </c>
      <c r="J788" s="3">
        <v>10</v>
      </c>
      <c r="K788" s="2" cm="1">
        <f t="array" ref="K788">IF(C788="","",C788-SUMPRODUCT(($B$1461:$B$1491=$J788)*1,C$1461:C$1491))</f>
        <v>0.62384817149295735</v>
      </c>
      <c r="L788" s="2" cm="1">
        <f t="array" ref="L788">IF(D788="","",D788-SUMPRODUCT(($B$1461:$B$1491=$J788)*1,D$1461:D$1491))</f>
        <v>0.56064573705184984</v>
      </c>
      <c r="M788" s="2" cm="1">
        <f t="array" ref="M788">IF(E788="","",E788-SUMPRODUCT(($B$1461:$B$1491=$J788)*1,E$1461:E$1491))</f>
        <v>0.5881196342477697</v>
      </c>
      <c r="N788" s="2" cm="1">
        <f t="array" ref="N788">IF(F788="","",F788-SUMPRODUCT(($B$1461:$B$1491=$J788)*1,F$1461:F$1491))</f>
        <v>0.6121974822715277</v>
      </c>
      <c r="O788" s="2" cm="1">
        <f t="array" ref="O788">IF(G788="","",G788-SUMPRODUCT(($B$1461:$B$1491=$J788)*1,G$1461:G$1491))</f>
        <v>0.70900056062701111</v>
      </c>
    </row>
    <row r="789" spans="1:15" x14ac:dyDescent="0.55000000000000004">
      <c r="A789" s="3">
        <v>26</v>
      </c>
      <c r="B789" s="3">
        <v>11</v>
      </c>
      <c r="C789" s="2">
        <f>IF(logVir!C789="","",LN(総労働時間!C789))</f>
        <v>10.335360003176795</v>
      </c>
      <c r="D789" s="2">
        <f>IF(logVir!D789="","",LN(総労働時間!D789))</f>
        <v>10.224992515819769</v>
      </c>
      <c r="E789" s="2">
        <f>IF(logVir!E789="","",LN(総労働時間!E789))</f>
        <v>10.194772342447713</v>
      </c>
      <c r="F789" s="2">
        <f>IF(logVir!F789="","",LN(総労働時間!F789))</f>
        <v>10.155383819151339</v>
      </c>
      <c r="G789" s="2">
        <f>IF(logVir!G789="","",LN(総労働時間!G789))</f>
        <v>10.202799782748253</v>
      </c>
      <c r="I789" s="3">
        <v>26</v>
      </c>
      <c r="J789" s="3">
        <v>11</v>
      </c>
      <c r="K789" s="2" cm="1">
        <f t="array" ref="K789">IF(C789="","",C789-SUMPRODUCT(($B$1461:$B$1491=$J789)*1,C$1461:C$1491))</f>
        <v>0.54266601790312841</v>
      </c>
      <c r="L789" s="2" cm="1">
        <f t="array" ref="L789">IF(D789="","",D789-SUMPRODUCT(($B$1461:$B$1491=$J789)*1,D$1461:D$1491))</f>
        <v>0.62723739731231198</v>
      </c>
      <c r="M789" s="2" cm="1">
        <f t="array" ref="M789">IF(E789="","",E789-SUMPRODUCT(($B$1461:$B$1491=$J789)*1,E$1461:E$1491))</f>
        <v>0.60873889804063985</v>
      </c>
      <c r="N789" s="2" cm="1">
        <f t="array" ref="N789">IF(F789="","",F789-SUMPRODUCT(($B$1461:$B$1491=$J789)*1,F$1461:F$1491))</f>
        <v>0.60409627941766075</v>
      </c>
      <c r="O789" s="2" cm="1">
        <f t="array" ref="O789">IF(G789="","",G789-SUMPRODUCT(($B$1461:$B$1491=$J789)*1,G$1461:G$1491))</f>
        <v>0.64634238103968222</v>
      </c>
    </row>
    <row r="790" spans="1:15" x14ac:dyDescent="0.55000000000000004">
      <c r="A790" s="3">
        <v>26</v>
      </c>
      <c r="B790" s="3">
        <v>12</v>
      </c>
      <c r="C790" s="2">
        <f>IF(logVir!C790="","",LN(総労働時間!C790))</f>
        <v>10.199274369470002</v>
      </c>
      <c r="D790" s="2">
        <f>IF(logVir!D790="","",LN(総労働時間!D790))</f>
        <v>10.180854033593896</v>
      </c>
      <c r="E790" s="2">
        <f>IF(logVir!E790="","",LN(総労働時間!E790))</f>
        <v>10.314893099879585</v>
      </c>
      <c r="F790" s="2">
        <f>IF(logVir!F790="","",LN(総労働時間!F790))</f>
        <v>10.280409851868972</v>
      </c>
      <c r="G790" s="2">
        <f>IF(logVir!G790="","",LN(総労働時間!G790))</f>
        <v>10.414110061500953</v>
      </c>
      <c r="I790" s="3">
        <v>26</v>
      </c>
      <c r="J790" s="3">
        <v>12</v>
      </c>
      <c r="K790" s="2" cm="1">
        <f t="array" ref="K790">IF(C790="","",C790-SUMPRODUCT(($B$1461:$B$1491=$J790)*1,C$1461:C$1491))</f>
        <v>0.60552832891909247</v>
      </c>
      <c r="L790" s="2" cm="1">
        <f t="array" ref="L790">IF(D790="","",D790-SUMPRODUCT(($B$1461:$B$1491=$J790)*1,D$1461:D$1491))</f>
        <v>0.67583518492113903</v>
      </c>
      <c r="M790" s="2" cm="1">
        <f t="array" ref="M790">IF(E790="","",E790-SUMPRODUCT(($B$1461:$B$1491=$J790)*1,E$1461:E$1491))</f>
        <v>0.82840963718325078</v>
      </c>
      <c r="N790" s="2" cm="1">
        <f t="array" ref="N790">IF(F790="","",F790-SUMPRODUCT(($B$1461:$B$1491=$J790)*1,F$1461:F$1491))</f>
        <v>0.85254674575789124</v>
      </c>
      <c r="O790" s="2" cm="1">
        <f t="array" ref="O790">IF(G790="","",G790-SUMPRODUCT(($B$1461:$B$1491=$J790)*1,G$1461:G$1491))</f>
        <v>0.90489467688475322</v>
      </c>
    </row>
    <row r="791" spans="1:15" x14ac:dyDescent="0.55000000000000004">
      <c r="A791" s="3">
        <v>26</v>
      </c>
      <c r="B791" s="3">
        <v>13</v>
      </c>
      <c r="C791" s="2">
        <f>IF(logVir!C791="","",LN(総労働時間!C791))</f>
        <v>8.8967962318873823</v>
      </c>
      <c r="D791" s="2">
        <f>IF(logVir!D791="","",LN(総労働時間!D791))</f>
        <v>7.94532137529451</v>
      </c>
      <c r="E791" s="2">
        <f>IF(logVir!E791="","",LN(総労働時間!E791))</f>
        <v>8.361189272686449</v>
      </c>
      <c r="F791" s="2">
        <f>IF(logVir!F791="","",LN(総労働時間!F791))</f>
        <v>8.5268917118974841</v>
      </c>
      <c r="G791" s="2">
        <f>IF(logVir!G791="","",LN(総労働時間!G791))</f>
        <v>8.4193050921805614</v>
      </c>
      <c r="I791" s="3">
        <v>26</v>
      </c>
      <c r="J791" s="3">
        <v>13</v>
      </c>
      <c r="K791" s="2" cm="1">
        <f t="array" ref="K791">IF(C791="","",C791-SUMPRODUCT(($B$1461:$B$1491=$J791)*1,C$1461:C$1491))</f>
        <v>0.16315376290324757</v>
      </c>
      <c r="L791" s="2" cm="1">
        <f t="array" ref="L791">IF(D791="","",D791-SUMPRODUCT(($B$1461:$B$1491=$J791)*1,D$1461:D$1491))</f>
        <v>1.0043105965835686E-2</v>
      </c>
      <c r="M791" s="2" cm="1">
        <f t="array" ref="M791">IF(E791="","",E791-SUMPRODUCT(($B$1461:$B$1491=$J791)*1,E$1461:E$1491))</f>
        <v>0.36624538825627084</v>
      </c>
      <c r="N791" s="2" cm="1">
        <f t="array" ref="N791">IF(F791="","",F791-SUMPRODUCT(($B$1461:$B$1491=$J791)*1,F$1461:F$1491))</f>
        <v>0.66290095182174458</v>
      </c>
      <c r="O791" s="2" cm="1">
        <f t="array" ref="O791">IF(G791="","",G791-SUMPRODUCT(($B$1461:$B$1491=$J791)*1,G$1461:G$1491))</f>
        <v>0.59865816871670408</v>
      </c>
    </row>
    <row r="792" spans="1:15" x14ac:dyDescent="0.55000000000000004">
      <c r="A792" s="3">
        <v>26</v>
      </c>
      <c r="B792" s="3">
        <v>14</v>
      </c>
      <c r="C792" s="2">
        <f>IF(logVir!C792="","",LN(総労働時間!C792))</f>
        <v>9.8253029643425016</v>
      </c>
      <c r="D792" s="2">
        <f>IF(logVir!D792="","",LN(総労働時間!D792))</f>
        <v>9.7569773687732315</v>
      </c>
      <c r="E792" s="2">
        <f>IF(logVir!E792="","",LN(総労働時間!E792))</f>
        <v>9.7873506309548333</v>
      </c>
      <c r="F792" s="2">
        <f>IF(logVir!F792="","",LN(総労働時間!F792))</f>
        <v>9.6866411964719425</v>
      </c>
      <c r="G792" s="2">
        <f>IF(logVir!G792="","",LN(総労働時間!G792))</f>
        <v>9.7264356893199704</v>
      </c>
      <c r="I792" s="3">
        <v>26</v>
      </c>
      <c r="J792" s="3">
        <v>14</v>
      </c>
      <c r="K792" s="2" cm="1">
        <f t="array" ref="K792">IF(C792="","",C792-SUMPRODUCT(($B$1461:$B$1491=$J792)*1,C$1461:C$1491))</f>
        <v>1.6615578504541872E-3</v>
      </c>
      <c r="L792" s="2" cm="1">
        <f t="array" ref="L792">IF(D792="","",D792-SUMPRODUCT(($B$1461:$B$1491=$J792)*1,D$1461:D$1491))</f>
        <v>-0.15769646762088918</v>
      </c>
      <c r="M792" s="2" cm="1">
        <f t="array" ref="M792">IF(E792="","",E792-SUMPRODUCT(($B$1461:$B$1491=$J792)*1,E$1461:E$1491))</f>
        <v>-0.16541744093137467</v>
      </c>
      <c r="N792" s="2" cm="1">
        <f t="array" ref="N792">IF(F792="","",F792-SUMPRODUCT(($B$1461:$B$1491=$J792)*1,F$1461:F$1491))</f>
        <v>-0.21013078839885502</v>
      </c>
      <c r="O792" s="2" cm="1">
        <f t="array" ref="O792">IF(G792="","",G792-SUMPRODUCT(($B$1461:$B$1491=$J792)*1,G$1461:G$1491))</f>
        <v>-0.21144698256255801</v>
      </c>
    </row>
    <row r="793" spans="1:15" x14ac:dyDescent="0.55000000000000004">
      <c r="A793" s="3">
        <v>26</v>
      </c>
      <c r="B793" s="3">
        <v>15</v>
      </c>
      <c r="C793" s="2">
        <f>IF(logVir!C793="","",LN(総労働時間!C793))</f>
        <v>10.242407471350479</v>
      </c>
      <c r="D793" s="2">
        <f>IF(logVir!D793="","",LN(総労働時間!D793))</f>
        <v>10.09708464741578</v>
      </c>
      <c r="E793" s="2">
        <f>IF(logVir!E793="","",LN(総労働時間!E793))</f>
        <v>9.9882847022393548</v>
      </c>
      <c r="F793" s="2">
        <f>IF(logVir!F793="","",LN(総労働時間!F793))</f>
        <v>9.829325259707872</v>
      </c>
      <c r="G793" s="2">
        <f>IF(logVir!G793="","",LN(総労働時間!G793))</f>
        <v>9.886054467796928</v>
      </c>
      <c r="I793" s="3">
        <v>26</v>
      </c>
      <c r="J793" s="3">
        <v>15</v>
      </c>
      <c r="K793" s="2" cm="1">
        <f t="array" ref="K793">IF(C793="","",C793-SUMPRODUCT(($B$1461:$B$1491=$J793)*1,C$1461:C$1491))</f>
        <v>0.99186299893278118</v>
      </c>
      <c r="L793" s="2" cm="1">
        <f t="array" ref="L793">IF(D793="","",D793-SUMPRODUCT(($B$1461:$B$1491=$J793)*1,D$1461:D$1491))</f>
        <v>0.97855143383682019</v>
      </c>
      <c r="M793" s="2" cm="1">
        <f t="array" ref="M793">IF(E793="","",E793-SUMPRODUCT(($B$1461:$B$1491=$J793)*1,E$1461:E$1491))</f>
        <v>0.9300738247887228</v>
      </c>
      <c r="N793" s="2" cm="1">
        <f t="array" ref="N793">IF(F793="","",F793-SUMPRODUCT(($B$1461:$B$1491=$J793)*1,F$1461:F$1491))</f>
        <v>0.87859828461137823</v>
      </c>
      <c r="O793" s="2" cm="1">
        <f t="array" ref="O793">IF(G793="","",G793-SUMPRODUCT(($B$1461:$B$1491=$J793)*1,G$1461:G$1491))</f>
        <v>0.89858973105048889</v>
      </c>
    </row>
    <row r="794" spans="1:15" x14ac:dyDescent="0.55000000000000004">
      <c r="A794" s="3">
        <v>26</v>
      </c>
      <c r="B794" s="3">
        <v>16</v>
      </c>
      <c r="C794" s="2">
        <f>IF(logVir!C794="","",LN(総労働時間!C794))</f>
        <v>10.700747515485707</v>
      </c>
      <c r="D794" s="2">
        <f>IF(logVir!D794="","",LN(総労働時間!D794))</f>
        <v>10.721316416003653</v>
      </c>
      <c r="E794" s="2">
        <f>IF(logVir!E794="","",LN(総労働時間!E794))</f>
        <v>10.695377528065555</v>
      </c>
      <c r="F794" s="2">
        <f>IF(logVir!F794="","",LN(総労働時間!F794))</f>
        <v>10.599566343592715</v>
      </c>
      <c r="G794" s="2">
        <f>IF(logVir!G794="","",LN(総労働時間!G794))</f>
        <v>10.717224334217283</v>
      </c>
      <c r="I794" s="3">
        <v>26</v>
      </c>
      <c r="J794" s="3">
        <v>16</v>
      </c>
      <c r="K794" s="2" cm="1">
        <f t="array" ref="K794">IF(C794="","",C794-SUMPRODUCT(($B$1461:$B$1491=$J794)*1,C$1461:C$1491))</f>
        <v>0.21406999130680937</v>
      </c>
      <c r="L794" s="2" cm="1">
        <f t="array" ref="L794">IF(D794="","",D794-SUMPRODUCT(($B$1461:$B$1491=$J794)*1,D$1461:D$1491))</f>
        <v>0.24834823681682039</v>
      </c>
      <c r="M794" s="2" cm="1">
        <f t="array" ref="M794">IF(E794="","",E794-SUMPRODUCT(($B$1461:$B$1491=$J794)*1,E$1461:E$1491))</f>
        <v>0.22870906842271665</v>
      </c>
      <c r="N794" s="2" cm="1">
        <f t="array" ref="N794">IF(F794="","",F794-SUMPRODUCT(($B$1461:$B$1491=$J794)*1,F$1461:F$1491))</f>
        <v>0.2329321285737791</v>
      </c>
      <c r="O794" s="2" cm="1">
        <f t="array" ref="O794">IF(G794="","",G794-SUMPRODUCT(($B$1461:$B$1491=$J794)*1,G$1461:G$1491))</f>
        <v>0.29637440005514648</v>
      </c>
    </row>
    <row r="795" spans="1:15" x14ac:dyDescent="0.55000000000000004">
      <c r="A795" s="3">
        <v>26</v>
      </c>
      <c r="B795" s="3">
        <v>17</v>
      </c>
      <c r="C795" s="2">
        <f>IF(logVir!C795="","",LN(総労働時間!C795))</f>
        <v>9.9055631359998166</v>
      </c>
      <c r="D795" s="2">
        <f>IF(logVir!D795="","",LN(総労働時間!D795))</f>
        <v>9.9545211771054785</v>
      </c>
      <c r="E795" s="2">
        <f>IF(logVir!E795="","",LN(総労働時間!E795))</f>
        <v>9.9937893654730861</v>
      </c>
      <c r="F795" s="2">
        <f>IF(logVir!F795="","",LN(総労働時間!F795))</f>
        <v>9.9689274614702086</v>
      </c>
      <c r="G795" s="2">
        <f>IF(logVir!G795="","",LN(総労働時間!G795))</f>
        <v>9.9096831116988788</v>
      </c>
      <c r="I795" s="3">
        <v>26</v>
      </c>
      <c r="J795" s="3">
        <v>17</v>
      </c>
      <c r="K795" s="2" cm="1">
        <f t="array" ref="K795">IF(C795="","",C795-SUMPRODUCT(($B$1461:$B$1491=$J795)*1,C$1461:C$1491))</f>
        <v>-3.5516756163927354E-2</v>
      </c>
      <c r="L795" s="2" cm="1">
        <f t="array" ref="L795">IF(D795="","",D795-SUMPRODUCT(($B$1461:$B$1491=$J795)*1,D$1461:D$1491))</f>
        <v>9.2197486743774704E-2</v>
      </c>
      <c r="M795" s="2" cm="1">
        <f t="array" ref="M795">IF(E795="","",E795-SUMPRODUCT(($B$1461:$B$1491=$J795)*1,E$1461:E$1491))</f>
        <v>0.1515288008119331</v>
      </c>
      <c r="N795" s="2" cm="1">
        <f t="array" ref="N795">IF(F795="","",F795-SUMPRODUCT(($B$1461:$B$1491=$J795)*1,F$1461:F$1491))</f>
        <v>7.883894066771191E-2</v>
      </c>
      <c r="O795" s="2" cm="1">
        <f t="array" ref="O795">IF(G795="","",G795-SUMPRODUCT(($B$1461:$B$1491=$J795)*1,G$1461:G$1491))</f>
        <v>-4.1448477110231252E-2</v>
      </c>
    </row>
    <row r="796" spans="1:15" x14ac:dyDescent="0.55000000000000004">
      <c r="A796" s="3">
        <v>26</v>
      </c>
      <c r="B796" s="3">
        <v>18</v>
      </c>
      <c r="C796" s="2">
        <f>IF(logVir!C796="","",LN(総労働時間!C796))</f>
        <v>11.884801751409027</v>
      </c>
      <c r="D796" s="2">
        <f>IF(logVir!D796="","",LN(総労働時間!D796))</f>
        <v>11.832215883908727</v>
      </c>
      <c r="E796" s="2">
        <f>IF(logVir!E796="","",LN(総労働時間!E796))</f>
        <v>11.771394830945413</v>
      </c>
      <c r="F796" s="2">
        <f>IF(logVir!F796="","",LN(総労働時間!F796))</f>
        <v>11.732356127711862</v>
      </c>
      <c r="G796" s="2">
        <f>IF(logVir!G796="","",LN(総労働時間!G796))</f>
        <v>11.797222935484948</v>
      </c>
      <c r="I796" s="3">
        <v>26</v>
      </c>
      <c r="J796" s="3">
        <v>18</v>
      </c>
      <c r="K796" s="2" cm="1">
        <f t="array" ref="K796">IF(C796="","",C796-SUMPRODUCT(($B$1461:$B$1491=$J796)*1,C$1461:C$1491))</f>
        <v>-4.2255961220581284E-2</v>
      </c>
      <c r="L796" s="2" cm="1">
        <f t="array" ref="L796">IF(D796="","",D796-SUMPRODUCT(($B$1461:$B$1491=$J796)*1,D$1461:D$1491))</f>
        <v>-9.2198860898809798E-2</v>
      </c>
      <c r="M796" s="2" cm="1">
        <f t="array" ref="M796">IF(E796="","",E796-SUMPRODUCT(($B$1461:$B$1491=$J796)*1,E$1461:E$1491))</f>
        <v>-0.11940278585426434</v>
      </c>
      <c r="N796" s="2" cm="1">
        <f t="array" ref="N796">IF(F796="","",F796-SUMPRODUCT(($B$1461:$B$1491=$J796)*1,F$1461:F$1491))</f>
        <v>-0.12699643696483243</v>
      </c>
      <c r="O796" s="2" cm="1">
        <f t="array" ref="O796">IF(G796="","",G796-SUMPRODUCT(($B$1461:$B$1491=$J796)*1,G$1461:G$1491))</f>
        <v>-4.6936967055348333E-2</v>
      </c>
    </row>
    <row r="797" spans="1:15" x14ac:dyDescent="0.55000000000000004">
      <c r="A797" s="3">
        <v>26</v>
      </c>
      <c r="B797" s="3">
        <v>19</v>
      </c>
      <c r="C797" s="2">
        <f>IF(logVir!C797="","",LN(総労働時間!C797))</f>
        <v>11.553840166587367</v>
      </c>
      <c r="D797" s="2">
        <f>IF(logVir!D797="","",LN(総労働時間!D797))</f>
        <v>11.507066271014383</v>
      </c>
      <c r="E797" s="2">
        <f>IF(logVir!E797="","",LN(総労働時間!E797))</f>
        <v>11.381602935935959</v>
      </c>
      <c r="F797" s="2">
        <f>IF(logVir!F797="","",LN(総労働時間!F797))</f>
        <v>11.348297779018026</v>
      </c>
      <c r="G797" s="2">
        <f>IF(logVir!G797="","",LN(総労働時間!G797))</f>
        <v>11.45358302631605</v>
      </c>
      <c r="I797" s="3">
        <v>26</v>
      </c>
      <c r="J797" s="3">
        <v>19</v>
      </c>
      <c r="K797" s="2" cm="1">
        <f t="array" ref="K797">IF(C797="","",C797-SUMPRODUCT(($B$1461:$B$1491=$J797)*1,C$1461:C$1491))</f>
        <v>0.32561809105063411</v>
      </c>
      <c r="L797" s="2" cm="1">
        <f t="array" ref="L797">IF(D797="","",D797-SUMPRODUCT(($B$1461:$B$1491=$J797)*1,D$1461:D$1491))</f>
        <v>0.2770246224124886</v>
      </c>
      <c r="M797" s="2" cm="1">
        <f t="array" ref="M797">IF(E797="","",E797-SUMPRODUCT(($B$1461:$B$1491=$J797)*1,E$1461:E$1491))</f>
        <v>0.17974035258862742</v>
      </c>
      <c r="N797" s="2" cm="1">
        <f t="array" ref="N797">IF(F797="","",F797-SUMPRODUCT(($B$1461:$B$1491=$J797)*1,F$1461:F$1491))</f>
        <v>0.15632336452749307</v>
      </c>
      <c r="O797" s="2" cm="1">
        <f t="array" ref="O797">IF(G797="","",G797-SUMPRODUCT(($B$1461:$B$1491=$J797)*1,G$1461:G$1491))</f>
        <v>0.22628375108358512</v>
      </c>
    </row>
    <row r="798" spans="1:15" x14ac:dyDescent="0.55000000000000004">
      <c r="A798" s="3">
        <v>26</v>
      </c>
      <c r="B798" s="3">
        <v>20</v>
      </c>
      <c r="C798" s="2">
        <f>IF(logVir!C798="","",LN(総労働時間!C798))</f>
        <v>12.384946168377104</v>
      </c>
      <c r="D798" s="2">
        <f>IF(logVir!D798="","",LN(総労働時間!D798))</f>
        <v>12.334270648317458</v>
      </c>
      <c r="E798" s="2">
        <f>IF(logVir!E798="","",LN(総労働時間!E798))</f>
        <v>12.264953113516997</v>
      </c>
      <c r="F798" s="2">
        <f>IF(logVir!F798="","",LN(総労働時間!F798))</f>
        <v>12.165020287305779</v>
      </c>
      <c r="G798" s="2">
        <f>IF(logVir!G798="","",LN(総労働時間!G798))</f>
        <v>12.272041763592554</v>
      </c>
      <c r="I798" s="3">
        <v>26</v>
      </c>
      <c r="J798" s="3">
        <v>20</v>
      </c>
      <c r="K798" s="2" cm="1">
        <f t="array" ref="K798">IF(C798="","",C798-SUMPRODUCT(($B$1461:$B$1491=$J798)*1,C$1461:C$1491))</f>
        <v>0.28224083594349558</v>
      </c>
      <c r="L798" s="2" cm="1">
        <f t="array" ref="L798">IF(D798="","",D798-SUMPRODUCT(($B$1461:$B$1491=$J798)*1,D$1461:D$1491))</f>
        <v>0.2770385036195826</v>
      </c>
      <c r="M798" s="2" cm="1">
        <f t="array" ref="M798">IF(E798="","",E798-SUMPRODUCT(($B$1461:$B$1491=$J798)*1,E$1461:E$1491))</f>
        <v>0.24118793327605381</v>
      </c>
      <c r="N798" s="2" cm="1">
        <f t="array" ref="N798">IF(F798="","",F798-SUMPRODUCT(($B$1461:$B$1491=$J798)*1,F$1461:F$1491))</f>
        <v>0.21643575010569727</v>
      </c>
      <c r="O798" s="2" cm="1">
        <f t="array" ref="O798">IF(G798="","",G798-SUMPRODUCT(($B$1461:$B$1491=$J798)*1,G$1461:G$1491))</f>
        <v>0.2581429309904788</v>
      </c>
    </row>
    <row r="799" spans="1:15" x14ac:dyDescent="0.55000000000000004">
      <c r="A799" s="3">
        <v>26</v>
      </c>
      <c r="B799" s="3">
        <v>21</v>
      </c>
      <c r="C799" s="2">
        <f>IF(logVir!C799="","",LN(総労働時間!C799))</f>
        <v>11.816178288868326</v>
      </c>
      <c r="D799" s="2">
        <f>IF(logVir!D799="","",LN(総労働時間!D799))</f>
        <v>11.868987756792615</v>
      </c>
      <c r="E799" s="2">
        <f>IF(logVir!E799="","",LN(総労働時間!E799))</f>
        <v>11.749861732987227</v>
      </c>
      <c r="F799" s="2">
        <f>IF(logVir!F799="","",LN(総労働時間!F799))</f>
        <v>11.69031811505578</v>
      </c>
      <c r="G799" s="2">
        <f>IF(logVir!G799="","",LN(総労働時間!G799))</f>
        <v>11.736794089609047</v>
      </c>
      <c r="I799" s="3">
        <v>26</v>
      </c>
      <c r="J799" s="3">
        <v>21</v>
      </c>
      <c r="K799" s="2" cm="1">
        <f t="array" ref="K799">IF(C799="","",C799-SUMPRODUCT(($B$1461:$B$1491=$J799)*1,C$1461:C$1491))</f>
        <v>0.2551245197814751</v>
      </c>
      <c r="L799" s="2" cm="1">
        <f t="array" ref="L799">IF(D799="","",D799-SUMPRODUCT(($B$1461:$B$1491=$J799)*1,D$1461:D$1491))</f>
        <v>0.29679453662671307</v>
      </c>
      <c r="M799" s="2" cm="1">
        <f t="array" ref="M799">IF(E799="","",E799-SUMPRODUCT(($B$1461:$B$1491=$J799)*1,E$1461:E$1491))</f>
        <v>0.20326761948209615</v>
      </c>
      <c r="N799" s="2" cm="1">
        <f t="array" ref="N799">IF(F799="","",F799-SUMPRODUCT(($B$1461:$B$1491=$J799)*1,F$1461:F$1491))</f>
        <v>0.19860584457674513</v>
      </c>
      <c r="O799" s="2" cm="1">
        <f t="array" ref="O799">IF(G799="","",G799-SUMPRODUCT(($B$1461:$B$1491=$J799)*1,G$1461:G$1491))</f>
        <v>0.19142497016335192</v>
      </c>
    </row>
    <row r="800" spans="1:15" x14ac:dyDescent="0.55000000000000004">
      <c r="A800" s="3">
        <v>26</v>
      </c>
      <c r="B800" s="3">
        <v>22</v>
      </c>
      <c r="C800" s="2">
        <f>IF(logVir!C800="","",LN(総労働時間!C800))</f>
        <v>11.986311326438855</v>
      </c>
      <c r="D800" s="2">
        <f>IF(logVir!D800="","",LN(総労働時間!D800))</f>
        <v>11.986023941657477</v>
      </c>
      <c r="E800" s="2">
        <f>IF(logVir!E800="","",LN(総労働時間!E800))</f>
        <v>12.122525635314645</v>
      </c>
      <c r="F800" s="2">
        <f>IF(logVir!F800="","",LN(総労働時間!F800))</f>
        <v>11.825148446309012</v>
      </c>
      <c r="G800" s="2">
        <f>IF(logVir!G800="","",LN(総労働時間!G800))</f>
        <v>11.727556032254375</v>
      </c>
      <c r="I800" s="3">
        <v>26</v>
      </c>
      <c r="J800" s="3">
        <v>22</v>
      </c>
      <c r="K800" s="2" cm="1">
        <f t="array" ref="K800">IF(C800="","",C800-SUMPRODUCT(($B$1461:$B$1491=$J800)*1,C$1461:C$1491))</f>
        <v>0.37662352985809378</v>
      </c>
      <c r="L800" s="2" cm="1">
        <f t="array" ref="L800">IF(D800="","",D800-SUMPRODUCT(($B$1461:$B$1491=$J800)*1,D$1461:D$1491))</f>
        <v>0.41845862076802831</v>
      </c>
      <c r="M800" s="2" cm="1">
        <f t="array" ref="M800">IF(E800="","",E800-SUMPRODUCT(($B$1461:$B$1491=$J800)*1,E$1461:E$1491))</f>
        <v>0.58845435822093606</v>
      </c>
      <c r="N800" s="2" cm="1">
        <f t="array" ref="N800">IF(F800="","",F800-SUMPRODUCT(($B$1461:$B$1491=$J800)*1,F$1461:F$1491))</f>
        <v>0.42482471307305936</v>
      </c>
      <c r="O800" s="2" cm="1">
        <f t="array" ref="O800">IF(G800="","",G800-SUMPRODUCT(($B$1461:$B$1491=$J800)*1,G$1461:G$1491))</f>
        <v>0.34809548697564452</v>
      </c>
    </row>
    <row r="801" spans="1:15" x14ac:dyDescent="0.55000000000000004">
      <c r="A801" s="3">
        <v>26</v>
      </c>
      <c r="B801" s="3">
        <v>23</v>
      </c>
      <c r="C801" s="2">
        <f>IF(logVir!C801="","",LN(総労働時間!C801))</f>
        <v>8.8830539790856395</v>
      </c>
      <c r="D801" s="2">
        <f>IF(logVir!D801="","",LN(総労働時間!D801))</f>
        <v>8.8761542513050173</v>
      </c>
      <c r="E801" s="2">
        <f>IF(logVir!E801="","",LN(総労働時間!E801))</f>
        <v>8.7866403180788293</v>
      </c>
      <c r="F801" s="2">
        <f>IF(logVir!F801="","",LN(総労働時間!F801))</f>
        <v>8.9271634852272523</v>
      </c>
      <c r="G801" s="2">
        <f>IF(logVir!G801="","",LN(総労働時間!G801))</f>
        <v>9.0142810636379682</v>
      </c>
      <c r="I801" s="3">
        <v>26</v>
      </c>
      <c r="J801" s="3">
        <v>23</v>
      </c>
      <c r="K801" s="2" cm="1">
        <f t="array" ref="K801">IF(C801="","",C801-SUMPRODUCT(($B$1461:$B$1491=$J801)*1,C$1461:C$1491))</f>
        <v>0.17202560810147283</v>
      </c>
      <c r="L801" s="2" cm="1">
        <f t="array" ref="L801">IF(D801="","",D801-SUMPRODUCT(($B$1461:$B$1491=$J801)*1,D$1461:D$1491))</f>
        <v>0.22551581436723112</v>
      </c>
      <c r="M801" s="2" cm="1">
        <f t="array" ref="M801">IF(E801="","",E801-SUMPRODUCT(($B$1461:$B$1491=$J801)*1,E$1461:E$1491))</f>
        <v>3.1531645162736766E-3</v>
      </c>
      <c r="N801" s="2" cm="1">
        <f t="array" ref="N801">IF(F801="","",F801-SUMPRODUCT(($B$1461:$B$1491=$J801)*1,F$1461:F$1491))</f>
        <v>0.12133000175766639</v>
      </c>
      <c r="O801" s="2" cm="1">
        <f t="array" ref="O801">IF(G801="","",G801-SUMPRODUCT(($B$1461:$B$1491=$J801)*1,G$1461:G$1491))</f>
        <v>8.9000094574158695E-2</v>
      </c>
    </row>
    <row r="802" spans="1:15" x14ac:dyDescent="0.55000000000000004">
      <c r="A802" s="3">
        <v>26</v>
      </c>
      <c r="B802" s="3">
        <v>24</v>
      </c>
      <c r="C802" s="2">
        <f>IF(logVir!C802="","",LN(総労働時間!C802))</f>
        <v>10.217094186688286</v>
      </c>
      <c r="D802" s="2">
        <f>IF(logVir!D802="","",LN(総労働時間!D802))</f>
        <v>10.275873854512929</v>
      </c>
      <c r="E802" s="2">
        <f>IF(logVir!E802="","",LN(総労働時間!E802))</f>
        <v>10.365459935834455</v>
      </c>
      <c r="F802" s="2">
        <f>IF(logVir!F802="","",LN(総労働時間!F802))</f>
        <v>10.485805531949781</v>
      </c>
      <c r="G802" s="2">
        <f>IF(logVir!G802="","",LN(総労働時間!G802))</f>
        <v>10.511335208784883</v>
      </c>
      <c r="I802" s="3">
        <v>26</v>
      </c>
      <c r="J802" s="3">
        <v>24</v>
      </c>
      <c r="K802" s="2" cm="1">
        <f t="array" ref="K802">IF(C802="","",C802-SUMPRODUCT(($B$1461:$B$1491=$J802)*1,C$1461:C$1491))</f>
        <v>0.47793450195695186</v>
      </c>
      <c r="L802" s="2" cm="1">
        <f t="array" ref="L802">IF(D802="","",D802-SUMPRODUCT(($B$1461:$B$1491=$J802)*1,D$1461:D$1491))</f>
        <v>0.6275310069451745</v>
      </c>
      <c r="M802" s="2" cm="1">
        <f t="array" ref="M802">IF(E802="","",E802-SUMPRODUCT(($B$1461:$B$1491=$J802)*1,E$1461:E$1491))</f>
        <v>0.61321628468801848</v>
      </c>
      <c r="N802" s="2" cm="1">
        <f t="array" ref="N802">IF(F802="","",F802-SUMPRODUCT(($B$1461:$B$1491=$J802)*1,F$1461:F$1491))</f>
        <v>0.74673661762153642</v>
      </c>
      <c r="O802" s="2" cm="1">
        <f t="array" ref="O802">IF(G802="","",G802-SUMPRODUCT(($B$1461:$B$1491=$J802)*1,G$1461:G$1491))</f>
        <v>0.67140672772372234</v>
      </c>
    </row>
    <row r="803" spans="1:15" x14ac:dyDescent="0.55000000000000004">
      <c r="A803" s="3">
        <v>26</v>
      </c>
      <c r="B803" s="3">
        <v>25</v>
      </c>
      <c r="C803" s="2">
        <f>IF(logVir!C803="","",LN(総労働時間!C803))</f>
        <v>10.762321780567763</v>
      </c>
      <c r="D803" s="2">
        <f>IF(logVir!D803="","",LN(総労働時間!D803))</f>
        <v>10.681738252044173</v>
      </c>
      <c r="E803" s="2">
        <f>IF(logVir!E803="","",LN(総労働時間!E803))</f>
        <v>10.646523578134145</v>
      </c>
      <c r="F803" s="2">
        <f>IF(logVir!F803="","",LN(総労働時間!F803))</f>
        <v>10.585282528371158</v>
      </c>
      <c r="G803" s="2">
        <f>IF(logVir!G803="","",LN(総労働時間!G803))</f>
        <v>10.617478946627021</v>
      </c>
      <c r="I803" s="3">
        <v>26</v>
      </c>
      <c r="J803" s="3">
        <v>25</v>
      </c>
      <c r="K803" s="2" cm="1">
        <f t="array" ref="K803">IF(C803="","",C803-SUMPRODUCT(($B$1461:$B$1491=$J803)*1,C$1461:C$1491))</f>
        <v>0.25038183787606272</v>
      </c>
      <c r="L803" s="2" cm="1">
        <f t="array" ref="L803">IF(D803="","",D803-SUMPRODUCT(($B$1461:$B$1491=$J803)*1,D$1461:D$1491))</f>
        <v>0.2681551339208692</v>
      </c>
      <c r="M803" s="2" cm="1">
        <f t="array" ref="M803">IF(E803="","",E803-SUMPRODUCT(($B$1461:$B$1491=$J803)*1,E$1461:E$1491))</f>
        <v>0.21711330453217315</v>
      </c>
      <c r="N803" s="2" cm="1">
        <f t="array" ref="N803">IF(F803="","",F803-SUMPRODUCT(($B$1461:$B$1491=$J803)*1,F$1461:F$1491))</f>
        <v>0.14421017218750798</v>
      </c>
      <c r="O803" s="2" cm="1">
        <f t="array" ref="O803">IF(G803="","",G803-SUMPRODUCT(($B$1461:$B$1491=$J803)*1,G$1461:G$1491))</f>
        <v>0.23814035898425878</v>
      </c>
    </row>
    <row r="804" spans="1:15" x14ac:dyDescent="0.55000000000000004">
      <c r="A804" s="3">
        <v>26</v>
      </c>
      <c r="B804" s="3">
        <v>26</v>
      </c>
      <c r="C804" s="2">
        <f>IF(logVir!C804="","",LN(総労働時間!C804))</f>
        <v>10.462148332466922</v>
      </c>
      <c r="D804" s="2">
        <f>IF(logVir!D804="","",LN(総労働時間!D804))</f>
        <v>10.464004715411463</v>
      </c>
      <c r="E804" s="2">
        <f>IF(logVir!E804="","",LN(総労働時間!E804))</f>
        <v>10.547651521383406</v>
      </c>
      <c r="F804" s="2">
        <f>IF(logVir!F804="","",LN(総労働時間!F804))</f>
        <v>10.58872405779964</v>
      </c>
      <c r="G804" s="2">
        <f>IF(logVir!G804="","",LN(総労働時間!G804))</f>
        <v>10.680370363361607</v>
      </c>
      <c r="I804" s="3">
        <v>26</v>
      </c>
      <c r="J804" s="3">
        <v>26</v>
      </c>
      <c r="K804" s="2" cm="1">
        <f t="array" ref="K804">IF(C804="","",C804-SUMPRODUCT(($B$1461:$B$1491=$J804)*1,C$1461:C$1491))</f>
        <v>0.7804827639384424</v>
      </c>
      <c r="L804" s="2" cm="1">
        <f t="array" ref="L804">IF(D804="","",D804-SUMPRODUCT(($B$1461:$B$1491=$J804)*1,D$1461:D$1491))</f>
        <v>0.77341166999260658</v>
      </c>
      <c r="M804" s="2" cm="1">
        <f t="array" ref="M804">IF(E804="","",E804-SUMPRODUCT(($B$1461:$B$1491=$J804)*1,E$1461:E$1491))</f>
        <v>0.69984396970634144</v>
      </c>
      <c r="N804" s="2" cm="1">
        <f t="array" ref="N804">IF(F804="","",F804-SUMPRODUCT(($B$1461:$B$1491=$J804)*1,F$1461:F$1491))</f>
        <v>0.72637323178557089</v>
      </c>
      <c r="O804" s="2" cm="1">
        <f t="array" ref="O804">IF(G804="","",G804-SUMPRODUCT(($B$1461:$B$1491=$J804)*1,G$1461:G$1491))</f>
        <v>0.80788736158287655</v>
      </c>
    </row>
    <row r="805" spans="1:15" x14ac:dyDescent="0.55000000000000004">
      <c r="A805" s="3">
        <v>26</v>
      </c>
      <c r="B805" s="3">
        <v>27</v>
      </c>
      <c r="C805" s="2">
        <f>IF(logVir!C805="","",LN(総労働時間!C805))</f>
        <v>11.92937569183306</v>
      </c>
      <c r="D805" s="2">
        <f>IF(logVir!D805="","",LN(総労働時間!D805))</f>
        <v>12.105959386939551</v>
      </c>
      <c r="E805" s="2">
        <f>IF(logVir!E805="","",LN(総労働時間!E805))</f>
        <v>12.113887962376786</v>
      </c>
      <c r="F805" s="2">
        <f>IF(logVir!F805="","",LN(総労働時間!F805))</f>
        <v>12.107052735484892</v>
      </c>
      <c r="G805" s="2">
        <f>IF(logVir!G805="","",LN(総労働時間!G805))</f>
        <v>12.230173014611063</v>
      </c>
      <c r="I805" s="3">
        <v>26</v>
      </c>
      <c r="J805" s="3">
        <v>27</v>
      </c>
      <c r="K805" s="2" cm="1">
        <f t="array" ref="K805">IF(C805="","",C805-SUMPRODUCT(($B$1461:$B$1491=$J805)*1,C$1461:C$1491))</f>
        <v>0.37907515157944438</v>
      </c>
      <c r="L805" s="2" cm="1">
        <f t="array" ref="L805">IF(D805="","",D805-SUMPRODUCT(($B$1461:$B$1491=$J805)*1,D$1461:D$1491))</f>
        <v>0.38150215326382231</v>
      </c>
      <c r="M805" s="2" cm="1">
        <f t="array" ref="M805">IF(E805="","",E805-SUMPRODUCT(($B$1461:$B$1491=$J805)*1,E$1461:E$1491))</f>
        <v>0.33844547674342351</v>
      </c>
      <c r="N805" s="2" cm="1">
        <f t="array" ref="N805">IF(F805="","",F805-SUMPRODUCT(($B$1461:$B$1491=$J805)*1,F$1461:F$1491))</f>
        <v>0.37776344038876708</v>
      </c>
      <c r="O805" s="2" cm="1">
        <f t="array" ref="O805">IF(G805="","",G805-SUMPRODUCT(($B$1461:$B$1491=$J805)*1,G$1461:G$1491))</f>
        <v>0.38312039936671027</v>
      </c>
    </row>
    <row r="806" spans="1:15" x14ac:dyDescent="0.55000000000000004">
      <c r="A806" s="3">
        <v>26</v>
      </c>
      <c r="B806" s="3">
        <v>28</v>
      </c>
      <c r="C806" s="2">
        <f>IF(logVir!C806="","",LN(総労働時間!C806))</f>
        <v>11.375900236203272</v>
      </c>
      <c r="D806" s="2">
        <f>IF(logVir!D806="","",LN(総労働時間!D806))</f>
        <v>11.414170698811461</v>
      </c>
      <c r="E806" s="2">
        <f>IF(logVir!E806="","",LN(総労働時間!E806))</f>
        <v>11.405219295634655</v>
      </c>
      <c r="F806" s="2">
        <f>IF(logVir!F806="","",LN(総労働時間!F806))</f>
        <v>11.416879351530202</v>
      </c>
      <c r="G806" s="2">
        <f>IF(logVir!G806="","",LN(総労働時間!G806))</f>
        <v>11.424415228099706</v>
      </c>
      <c r="I806" s="3">
        <v>26</v>
      </c>
      <c r="J806" s="3">
        <v>28</v>
      </c>
      <c r="K806" s="2" cm="1">
        <f t="array" ref="K806">IF(C806="","",C806-SUMPRODUCT(($B$1461:$B$1491=$J806)*1,C$1461:C$1491))</f>
        <v>0.21956268848210847</v>
      </c>
      <c r="L806" s="2" cm="1">
        <f t="array" ref="L806">IF(D806="","",D806-SUMPRODUCT(($B$1461:$B$1491=$J806)*1,D$1461:D$1491))</f>
        <v>0.26096938279632553</v>
      </c>
      <c r="M806" s="2" cm="1">
        <f t="array" ref="M806">IF(E806="","",E806-SUMPRODUCT(($B$1461:$B$1491=$J806)*1,E$1461:E$1491))</f>
        <v>0.21498865823392244</v>
      </c>
      <c r="N806" s="2" cm="1">
        <f t="array" ref="N806">IF(F806="","",F806-SUMPRODUCT(($B$1461:$B$1491=$J806)*1,F$1461:F$1491))</f>
        <v>0.23695705105674492</v>
      </c>
      <c r="O806" s="2" cm="1">
        <f t="array" ref="O806">IF(G806="","",G806-SUMPRODUCT(($B$1461:$B$1491=$J806)*1,G$1461:G$1491))</f>
        <v>0.23282385410789708</v>
      </c>
    </row>
    <row r="807" spans="1:15" x14ac:dyDescent="0.55000000000000004">
      <c r="A807" s="3">
        <v>26</v>
      </c>
      <c r="B807" s="3">
        <v>29</v>
      </c>
      <c r="C807" s="2">
        <f>IF(logVir!C807="","",LN(総労働時間!C807))</f>
        <v>11.442952928514813</v>
      </c>
      <c r="D807" s="2">
        <f>IF(logVir!D807="","",LN(総労働時間!D807))</f>
        <v>11.525706181323004</v>
      </c>
      <c r="E807" s="2">
        <f>IF(logVir!E807="","",LN(総労働時間!E807))</f>
        <v>11.337334361729665</v>
      </c>
      <c r="F807" s="2">
        <f>IF(logVir!F807="","",LN(総労働時間!F807))</f>
        <v>11.315886854791385</v>
      </c>
      <c r="G807" s="2">
        <f>IF(logVir!G807="","",LN(総労働時間!G807))</f>
        <v>11.630846448102915</v>
      </c>
      <c r="I807" s="3">
        <v>26</v>
      </c>
      <c r="J807" s="3">
        <v>29</v>
      </c>
      <c r="K807" s="2" cm="1">
        <f t="array" ref="K807">IF(C807="","",C807-SUMPRODUCT(($B$1461:$B$1491=$J807)*1,C$1461:C$1491))</f>
        <v>0.31452926276461923</v>
      </c>
      <c r="L807" s="2" cm="1">
        <f t="array" ref="L807">IF(D807="","",D807-SUMPRODUCT(($B$1461:$B$1491=$J807)*1,D$1461:D$1491))</f>
        <v>0.38639091678374626</v>
      </c>
      <c r="M807" s="2" cm="1">
        <f t="array" ref="M807">IF(E807="","",E807-SUMPRODUCT(($B$1461:$B$1491=$J807)*1,E$1461:E$1491))</f>
        <v>0.18734470961458705</v>
      </c>
      <c r="N807" s="2" cm="1">
        <f t="array" ref="N807">IF(F807="","",F807-SUMPRODUCT(($B$1461:$B$1491=$J807)*1,F$1461:F$1491))</f>
        <v>0.1895046224400545</v>
      </c>
      <c r="O807" s="2" cm="1">
        <f t="array" ref="O807">IF(G807="","",G807-SUMPRODUCT(($B$1461:$B$1491=$J807)*1,G$1461:G$1491))</f>
        <v>0.41120032089700054</v>
      </c>
    </row>
    <row r="808" spans="1:15" x14ac:dyDescent="0.55000000000000004">
      <c r="A808" s="3">
        <v>26</v>
      </c>
      <c r="B808" s="3">
        <v>30</v>
      </c>
      <c r="C808" s="2">
        <f>IF(logVir!C808="","",LN(総労働時間!C808))</f>
        <v>12.317580726803364</v>
      </c>
      <c r="D808" s="2">
        <f>IF(logVir!D808="","",LN(総労働時間!D808))</f>
        <v>12.394006625198328</v>
      </c>
      <c r="E808" s="2">
        <f>IF(logVir!E808="","",LN(総労働時間!E808))</f>
        <v>12.447888402199608</v>
      </c>
      <c r="F808" s="2">
        <f>IF(logVir!F808="","",LN(総労働時間!F808))</f>
        <v>12.343687713109054</v>
      </c>
      <c r="G808" s="2">
        <f>IF(logVir!G808="","",LN(総労働時間!G808))</f>
        <v>12.442014602312112</v>
      </c>
      <c r="I808" s="3">
        <v>26</v>
      </c>
      <c r="J808" s="3">
        <v>30</v>
      </c>
      <c r="K808" s="2" cm="1">
        <f t="array" ref="K808">IF(C808="","",C808-SUMPRODUCT(($B$1461:$B$1491=$J808)*1,C$1461:C$1491))</f>
        <v>0.20404357784301475</v>
      </c>
      <c r="L808" s="2" cm="1">
        <f t="array" ref="L808">IF(D808="","",D808-SUMPRODUCT(($B$1461:$B$1491=$J808)*1,D$1461:D$1491))</f>
        <v>0.13557194706931597</v>
      </c>
      <c r="M808" s="2" cm="1">
        <f t="array" ref="M808">IF(E808="","",E808-SUMPRODUCT(($B$1461:$B$1491=$J808)*1,E$1461:E$1491))</f>
        <v>0.13011690157267175</v>
      </c>
      <c r="N808" s="2" cm="1">
        <f t="array" ref="N808">IF(F808="","",F808-SUMPRODUCT(($B$1461:$B$1491=$J808)*1,F$1461:F$1491))</f>
        <v>5.6989957746155895E-2</v>
      </c>
      <c r="O808" s="2" cm="1">
        <f t="array" ref="O808">IF(G808="","",G808-SUMPRODUCT(($B$1461:$B$1491=$J808)*1,G$1461:G$1491))</f>
        <v>3.7686339732683649E-2</v>
      </c>
    </row>
    <row r="809" spans="1:15" x14ac:dyDescent="0.55000000000000004">
      <c r="A809" s="3">
        <v>26</v>
      </c>
      <c r="B809" s="3">
        <v>31</v>
      </c>
      <c r="C809" s="2">
        <f>IF(logVir!C809="","",LN(総労働時間!C809))</f>
        <v>12.077681949179306</v>
      </c>
      <c r="D809" s="2">
        <f>IF(logVir!D809="","",LN(総労働時間!D809))</f>
        <v>11.910311002614632</v>
      </c>
      <c r="E809" s="2">
        <f>IF(logVir!E809="","",LN(総労働時間!E809))</f>
        <v>11.942772605830513</v>
      </c>
      <c r="F809" s="2">
        <f>IF(logVir!F809="","",LN(総労働時間!F809))</f>
        <v>11.845476767666925</v>
      </c>
      <c r="G809" s="2">
        <f>IF(logVir!G809="","",LN(総労働時間!G809))</f>
        <v>11.870073761589522</v>
      </c>
      <c r="I809" s="3">
        <v>26</v>
      </c>
      <c r="J809" s="3">
        <v>31</v>
      </c>
      <c r="K809" s="2" cm="1">
        <f t="array" ref="K809">IF(C809="","",C809-SUMPRODUCT(($B$1461:$B$1491=$J809)*1,C$1461:C$1491))</f>
        <v>0.2944231486783071</v>
      </c>
      <c r="L809" s="2" cm="1">
        <f t="array" ref="L809">IF(D809="","",D809-SUMPRODUCT(($B$1461:$B$1491=$J809)*1,D$1461:D$1491))</f>
        <v>0.22116548120705737</v>
      </c>
      <c r="M809" s="2" cm="1">
        <f t="array" ref="M809">IF(E809="","",E809-SUMPRODUCT(($B$1461:$B$1491=$J809)*1,E$1461:E$1491))</f>
        <v>0.28431862082447701</v>
      </c>
      <c r="N809" s="2" cm="1">
        <f t="array" ref="N809">IF(F809="","",F809-SUMPRODUCT(($B$1461:$B$1491=$J809)*1,F$1461:F$1491))</f>
        <v>0.26379744749311662</v>
      </c>
      <c r="O809" s="2" cm="1">
        <f t="array" ref="O809">IF(G809="","",G809-SUMPRODUCT(($B$1461:$B$1491=$J809)*1,G$1461:G$1491))</f>
        <v>0.26734038234887869</v>
      </c>
    </row>
    <row r="810" spans="1:15" x14ac:dyDescent="0.55000000000000004">
      <c r="A810" s="3">
        <v>27</v>
      </c>
      <c r="B810" s="3">
        <v>1</v>
      </c>
      <c r="C810" s="2">
        <f>IF(logVir!C810="","",LN(総労働時間!C810))</f>
        <v>10.559589678772864</v>
      </c>
      <c r="D810" s="2">
        <f>IF(logVir!D810="","",LN(総労働時間!D810))</f>
        <v>10.396196532657232</v>
      </c>
      <c r="E810" s="2">
        <f>IF(logVir!E810="","",LN(総労働時間!E810))</f>
        <v>10.358532171907093</v>
      </c>
      <c r="F810" s="2">
        <f>IF(logVir!F810="","",LN(総労働時間!F810))</f>
        <v>10.294121746199133</v>
      </c>
      <c r="G810" s="2">
        <f>IF(logVir!G810="","",LN(総労働時間!G810))</f>
        <v>10.228207037096206</v>
      </c>
      <c r="I810" s="3">
        <v>27</v>
      </c>
      <c r="J810" s="3">
        <v>1</v>
      </c>
      <c r="K810" s="2" cm="1">
        <f t="array" ref="K810">IF(C810="","",C810-SUMPRODUCT(($B$1461:$B$1491=$J810)*1,C$1461:C$1491))</f>
        <v>-0.80992141937549711</v>
      </c>
      <c r="L810" s="2" cm="1">
        <f t="array" ref="L810">IF(D810="","",D810-SUMPRODUCT(($B$1461:$B$1491=$J810)*1,D$1461:D$1491))</f>
        <v>-0.85150040375092217</v>
      </c>
      <c r="M810" s="2" cm="1">
        <f t="array" ref="M810">IF(E810="","",E810-SUMPRODUCT(($B$1461:$B$1491=$J810)*1,E$1461:E$1491))</f>
        <v>-0.81745286073674173</v>
      </c>
      <c r="N810" s="2" cm="1">
        <f t="array" ref="N810">IF(F810="","",F810-SUMPRODUCT(($B$1461:$B$1491=$J810)*1,F$1461:F$1491))</f>
        <v>-0.8176918324709348</v>
      </c>
      <c r="O810" s="2" cm="1">
        <f t="array" ref="O810">IF(G810="","",G810-SUMPRODUCT(($B$1461:$B$1491=$J810)*1,G$1461:G$1491))</f>
        <v>-0.8061461071083631</v>
      </c>
    </row>
    <row r="811" spans="1:15" x14ac:dyDescent="0.55000000000000004">
      <c r="A811" s="3">
        <v>27</v>
      </c>
      <c r="B811" s="3">
        <v>2</v>
      </c>
      <c r="C811" s="2">
        <f>IF(logVir!C811="","",LN(総労働時間!C811))</f>
        <v>6.2252282588983032</v>
      </c>
      <c r="D811" s="2">
        <f>IF(logVir!D811="","",LN(総労働時間!D811))</f>
        <v>6.6709068719997822</v>
      </c>
      <c r="E811" s="2">
        <f>IF(logVir!E811="","",LN(総労働時間!E811))</f>
        <v>5.9858907843486335</v>
      </c>
      <c r="F811" s="2">
        <f>IF(logVir!F811="","",LN(総労働時間!F811))</f>
        <v>5.726427767579013</v>
      </c>
      <c r="G811" s="2">
        <f>IF(logVir!G811="","",LN(総労働時間!G811))</f>
        <v>5.6335893332054683</v>
      </c>
      <c r="I811" s="3">
        <v>27</v>
      </c>
      <c r="J811" s="3">
        <v>2</v>
      </c>
      <c r="K811" s="2" cm="1">
        <f t="array" ref="K811">IF(C811="","",C811-SUMPRODUCT(($B$1461:$B$1491=$J811)*1,C$1461:C$1491))</f>
        <v>-1.0028328749232198</v>
      </c>
      <c r="L811" s="2" cm="1">
        <f t="array" ref="L811">IF(D811="","",D811-SUMPRODUCT(($B$1461:$B$1491=$J811)*1,D$1461:D$1491))</f>
        <v>-0.66302610100037906</v>
      </c>
      <c r="M811" s="2" cm="1">
        <f t="array" ref="M811">IF(E811="","",E811-SUMPRODUCT(($B$1461:$B$1491=$J811)*1,E$1461:E$1491))</f>
        <v>-1.0234013854665296</v>
      </c>
      <c r="N811" s="2" cm="1">
        <f t="array" ref="N811">IF(F811="","",F811-SUMPRODUCT(($B$1461:$B$1491=$J811)*1,F$1461:F$1491))</f>
        <v>-1.2597644464156321</v>
      </c>
      <c r="O811" s="2" cm="1">
        <f t="array" ref="O811">IF(G811="","",G811-SUMPRODUCT(($B$1461:$B$1491=$J811)*1,G$1461:G$1491))</f>
        <v>-1.3580339737232903</v>
      </c>
    </row>
    <row r="812" spans="1:15" x14ac:dyDescent="0.55000000000000004">
      <c r="A812" s="3">
        <v>27</v>
      </c>
      <c r="B812" s="3">
        <v>3</v>
      </c>
      <c r="C812" s="2">
        <f>IF(logVir!C812="","",LN(総労働時間!C812))</f>
        <v>11.809059673430536</v>
      </c>
      <c r="D812" s="2">
        <f>IF(logVir!D812="","",LN(総労働時間!D812))</f>
        <v>11.751699787319003</v>
      </c>
      <c r="E812" s="2">
        <f>IF(logVir!E812="","",LN(総労働時間!E812))</f>
        <v>11.787433883723761</v>
      </c>
      <c r="F812" s="2">
        <f>IF(logVir!F812="","",LN(総労働時間!F812))</f>
        <v>11.75306135142786</v>
      </c>
      <c r="G812" s="2">
        <f>IF(logVir!G812="","",LN(総労働時間!G812))</f>
        <v>11.762337323723154</v>
      </c>
      <c r="I812" s="3">
        <v>27</v>
      </c>
      <c r="J812" s="3">
        <v>3</v>
      </c>
      <c r="K812" s="2" cm="1">
        <f t="array" ref="K812">IF(C812="","",C812-SUMPRODUCT(($B$1461:$B$1491=$J812)*1,C$1461:C$1491))</f>
        <v>1.0233774715947295</v>
      </c>
      <c r="L812" s="2" cm="1">
        <f t="array" ref="L812">IF(D812="","",D812-SUMPRODUCT(($B$1461:$B$1491=$J812)*1,D$1461:D$1491))</f>
        <v>0.99100912989376866</v>
      </c>
      <c r="M812" s="2" cm="1">
        <f t="array" ref="M812">IF(E812="","",E812-SUMPRODUCT(($B$1461:$B$1491=$J812)*1,E$1461:E$1491))</f>
        <v>1.0166335689443287</v>
      </c>
      <c r="N812" s="2" cm="1">
        <f t="array" ref="N812">IF(F812="","",F812-SUMPRODUCT(($B$1461:$B$1491=$J812)*1,F$1461:F$1491))</f>
        <v>1.0618326217635712</v>
      </c>
      <c r="O812" s="2" cm="1">
        <f t="array" ref="O812">IF(G812="","",G812-SUMPRODUCT(($B$1461:$B$1491=$J812)*1,G$1461:G$1491))</f>
        <v>1.0419641122107919</v>
      </c>
    </row>
    <row r="813" spans="1:15" x14ac:dyDescent="0.55000000000000004">
      <c r="A813" s="3">
        <v>27</v>
      </c>
      <c r="B813" s="3">
        <v>4</v>
      </c>
      <c r="C813" s="2">
        <f>IF(logVir!C813="","",LN(総労働時間!C813))</f>
        <v>11.168904650868924</v>
      </c>
      <c r="D813" s="2">
        <f>IF(logVir!D813="","",LN(総労働時間!D813))</f>
        <v>10.940274104603191</v>
      </c>
      <c r="E813" s="2">
        <f>IF(logVir!E813="","",LN(総労働時間!E813))</f>
        <v>10.82905799209205</v>
      </c>
      <c r="F813" s="2">
        <f>IF(logVir!F813="","",LN(総労働時間!F813))</f>
        <v>10.698892628272931</v>
      </c>
      <c r="G813" s="2">
        <f>IF(logVir!G813="","",LN(総労働時間!G813))</f>
        <v>10.757918593213704</v>
      </c>
      <c r="I813" s="3">
        <v>27</v>
      </c>
      <c r="J813" s="3">
        <v>4</v>
      </c>
      <c r="K813" s="2" cm="1">
        <f t="array" ref="K813">IF(C813="","",C813-SUMPRODUCT(($B$1461:$B$1491=$J813)*1,C$1461:C$1491))</f>
        <v>1.5950301992589644</v>
      </c>
      <c r="L813" s="2" cm="1">
        <f t="array" ref="L813">IF(D813="","",D813-SUMPRODUCT(($B$1461:$B$1491=$J813)*1,D$1461:D$1491))</f>
        <v>1.5379507598419551</v>
      </c>
      <c r="M813" s="2" cm="1">
        <f t="array" ref="M813">IF(E813="","",E813-SUMPRODUCT(($B$1461:$B$1491=$J813)*1,E$1461:E$1491))</f>
        <v>1.495431423527215</v>
      </c>
      <c r="N813" s="2" cm="1">
        <f t="array" ref="N813">IF(F813="","",F813-SUMPRODUCT(($B$1461:$B$1491=$J813)*1,F$1461:F$1491))</f>
        <v>1.5137073685271165</v>
      </c>
      <c r="O813" s="2" cm="1">
        <f t="array" ref="O813">IF(G813="","",G813-SUMPRODUCT(($B$1461:$B$1491=$J813)*1,G$1461:G$1491))</f>
        <v>1.5310524551068365</v>
      </c>
    </row>
    <row r="814" spans="1:15" x14ac:dyDescent="0.55000000000000004">
      <c r="A814" s="3">
        <v>27</v>
      </c>
      <c r="B814" s="3">
        <v>5</v>
      </c>
      <c r="C814" s="2">
        <f>IF(logVir!C814="","",LN(総労働時間!C814))</f>
        <v>10.544414338652155</v>
      </c>
      <c r="D814" s="2">
        <f>IF(logVir!D814="","",LN(総労働時間!D814))</f>
        <v>10.428945543497653</v>
      </c>
      <c r="E814" s="2">
        <f>IF(logVir!E814="","",LN(総労働時間!E814))</f>
        <v>10.433629982575518</v>
      </c>
      <c r="F814" s="2">
        <f>IF(logVir!F814="","",LN(総労働時間!F814))</f>
        <v>10.383949748207515</v>
      </c>
      <c r="G814" s="2">
        <f>IF(logVir!G814="","",LN(総労働時間!G814))</f>
        <v>10.435746171235126</v>
      </c>
      <c r="I814" s="3">
        <v>27</v>
      </c>
      <c r="J814" s="3">
        <v>5</v>
      </c>
      <c r="K814" s="2" cm="1">
        <f t="array" ref="K814">IF(C814="","",C814-SUMPRODUCT(($B$1461:$B$1491=$J814)*1,C$1461:C$1491))</f>
        <v>1.7229155096200497</v>
      </c>
      <c r="L814" s="2" cm="1">
        <f t="array" ref="L814">IF(D814="","",D814-SUMPRODUCT(($B$1461:$B$1491=$J814)*1,D$1461:D$1491))</f>
        <v>1.6607110269442646</v>
      </c>
      <c r="M814" s="2" cm="1">
        <f t="array" ref="M814">IF(E814="","",E814-SUMPRODUCT(($B$1461:$B$1491=$J814)*1,E$1461:E$1491))</f>
        <v>1.6318039399731195</v>
      </c>
      <c r="N814" s="2" cm="1">
        <f t="array" ref="N814">IF(F814="","",F814-SUMPRODUCT(($B$1461:$B$1491=$J814)*1,F$1461:F$1491))</f>
        <v>1.6516497526047313</v>
      </c>
      <c r="O814" s="2" cm="1">
        <f t="array" ref="O814">IF(G814="","",G814-SUMPRODUCT(($B$1461:$B$1491=$J814)*1,G$1461:G$1491))</f>
        <v>1.6555265773061052</v>
      </c>
    </row>
    <row r="815" spans="1:15" x14ac:dyDescent="0.55000000000000004">
      <c r="A815" s="3">
        <v>27</v>
      </c>
      <c r="B815" s="3">
        <v>6</v>
      </c>
      <c r="C815" s="2">
        <f>IF(logVir!C815="","",LN(総労働時間!C815))</f>
        <v>11.583875125734407</v>
      </c>
      <c r="D815" s="2">
        <f>IF(logVir!D815="","",LN(総労働時間!D815))</f>
        <v>11.539021367855501</v>
      </c>
      <c r="E815" s="2">
        <f>IF(logVir!E815="","",LN(総労働時間!E815))</f>
        <v>11.525953122333378</v>
      </c>
      <c r="F815" s="2">
        <f>IF(logVir!F815="","",LN(総労働時間!F815))</f>
        <v>11.52744324795553</v>
      </c>
      <c r="G815" s="2">
        <f>IF(logVir!G815="","",LN(総労働時間!G815))</f>
        <v>11.577948785807042</v>
      </c>
      <c r="I815" s="3">
        <v>27</v>
      </c>
      <c r="J815" s="3">
        <v>6</v>
      </c>
      <c r="K815" s="2" cm="1">
        <f t="array" ref="K815">IF(C815="","",C815-SUMPRODUCT(($B$1461:$B$1491=$J815)*1,C$1461:C$1491))</f>
        <v>2.2869049121155474</v>
      </c>
      <c r="L815" s="2" cm="1">
        <f t="array" ref="L815">IF(D815="","",D815-SUMPRODUCT(($B$1461:$B$1491=$J815)*1,D$1461:D$1491))</f>
        <v>2.2311648514607434</v>
      </c>
      <c r="M815" s="2" cm="1">
        <f t="array" ref="M815">IF(E815="","",E815-SUMPRODUCT(($B$1461:$B$1491=$J815)*1,E$1461:E$1491))</f>
        <v>2.1943739030692342</v>
      </c>
      <c r="N815" s="2" cm="1">
        <f t="array" ref="N815">IF(F815="","",F815-SUMPRODUCT(($B$1461:$B$1491=$J815)*1,F$1461:F$1491))</f>
        <v>2.1980086390149616</v>
      </c>
      <c r="O815" s="2" cm="1">
        <f t="array" ref="O815">IF(G815="","",G815-SUMPRODUCT(($B$1461:$B$1491=$J815)*1,G$1461:G$1491))</f>
        <v>2.2104536846914709</v>
      </c>
    </row>
    <row r="816" spans="1:15" x14ac:dyDescent="0.55000000000000004">
      <c r="A816" s="3">
        <v>27</v>
      </c>
      <c r="B816" s="3">
        <v>7</v>
      </c>
      <c r="C816" s="2">
        <f>IF(logVir!C816="","",LN(総労働時間!C816))</f>
        <v>9.9511304251255961</v>
      </c>
      <c r="D816" s="2">
        <f>IF(logVir!D816="","",LN(総労働時間!D816))</f>
        <v>9.9304508709848669</v>
      </c>
      <c r="E816" s="2">
        <f>IF(logVir!E816="","",LN(総労働時間!E816))</f>
        <v>9.8565612518368564</v>
      </c>
      <c r="F816" s="2">
        <f>IF(logVir!F816="","",LN(総労働時間!F816))</f>
        <v>9.7882299809540321</v>
      </c>
      <c r="G816" s="2">
        <f>IF(logVir!G816="","",LN(総労働時間!G816))</f>
        <v>9.792792113226481</v>
      </c>
      <c r="I816" s="3">
        <v>27</v>
      </c>
      <c r="J816" s="3">
        <v>7</v>
      </c>
      <c r="K816" s="2" cm="1">
        <f t="array" ref="K816">IF(C816="","",C816-SUMPRODUCT(($B$1461:$B$1491=$J816)*1,C$1461:C$1491))</f>
        <v>0.72497879388900266</v>
      </c>
      <c r="L816" s="2" cm="1">
        <f t="array" ref="L816">IF(D816="","",D816-SUMPRODUCT(($B$1461:$B$1491=$J816)*1,D$1461:D$1491))</f>
        <v>0.73292528384969025</v>
      </c>
      <c r="M816" s="2" cm="1">
        <f t="array" ref="M816">IF(E816="","",E816-SUMPRODUCT(($B$1461:$B$1491=$J816)*1,E$1461:E$1491))</f>
        <v>0.72163689215271276</v>
      </c>
      <c r="N816" s="2" cm="1">
        <f t="array" ref="N816">IF(F816="","",F816-SUMPRODUCT(($B$1461:$B$1491=$J816)*1,F$1461:F$1491))</f>
        <v>0.71459603605879352</v>
      </c>
      <c r="O816" s="2" cm="1">
        <f t="array" ref="O816">IF(G816="","",G816-SUMPRODUCT(($B$1461:$B$1491=$J816)*1,G$1461:G$1491))</f>
        <v>0.68690189810121538</v>
      </c>
    </row>
    <row r="817" spans="1:15" x14ac:dyDescent="0.55000000000000004">
      <c r="A817" s="3">
        <v>27</v>
      </c>
      <c r="B817" s="3">
        <v>8</v>
      </c>
      <c r="C817" s="2">
        <f>IF(logVir!C817="","",LN(総労働時間!C817))</f>
        <v>11.131499782434219</v>
      </c>
      <c r="D817" s="2">
        <f>IF(logVir!D817="","",LN(総労働時間!D817))</f>
        <v>11.155552799754044</v>
      </c>
      <c r="E817" s="2">
        <f>IF(logVir!E817="","",LN(総労働時間!E817))</f>
        <v>11.132564913651766</v>
      </c>
      <c r="F817" s="2">
        <f>IF(logVir!F817="","",LN(総労働時間!F817))</f>
        <v>11.064958076826617</v>
      </c>
      <c r="G817" s="2">
        <f>IF(logVir!G817="","",LN(総労働時間!G817))</f>
        <v>11.1672442487579</v>
      </c>
      <c r="I817" s="3">
        <v>27</v>
      </c>
      <c r="J817" s="3">
        <v>8</v>
      </c>
      <c r="K817" s="2" cm="1">
        <f t="array" ref="K817">IF(C817="","",C817-SUMPRODUCT(($B$1461:$B$1491=$J817)*1,C$1461:C$1491))</f>
        <v>1.9315659407557604</v>
      </c>
      <c r="L817" s="2" cm="1">
        <f t="array" ref="L817">IF(D817="","",D817-SUMPRODUCT(($B$1461:$B$1491=$J817)*1,D$1461:D$1491))</f>
        <v>1.8676549965236351</v>
      </c>
      <c r="M817" s="2" cm="1">
        <f t="array" ref="M817">IF(E817="","",E817-SUMPRODUCT(($B$1461:$B$1491=$J817)*1,E$1461:E$1491))</f>
        <v>1.84088555523088</v>
      </c>
      <c r="N817" s="2" cm="1">
        <f t="array" ref="N817">IF(F817="","",F817-SUMPRODUCT(($B$1461:$B$1491=$J817)*1,F$1461:F$1491))</f>
        <v>1.7877602872779299</v>
      </c>
      <c r="O817" s="2" cm="1">
        <f t="array" ref="O817">IF(G817="","",G817-SUMPRODUCT(($B$1461:$B$1491=$J817)*1,G$1461:G$1491))</f>
        <v>1.8395836000845964</v>
      </c>
    </row>
    <row r="818" spans="1:15" x14ac:dyDescent="0.55000000000000004">
      <c r="A818" s="3">
        <v>27</v>
      </c>
      <c r="B818" s="3">
        <v>9</v>
      </c>
      <c r="C818" s="2">
        <f>IF(logVir!C818="","",LN(総労働時間!C818))</f>
        <v>12.035600801112972</v>
      </c>
      <c r="D818" s="2">
        <f>IF(logVir!D818="","",LN(総労働時間!D818))</f>
        <v>11.96317829624874</v>
      </c>
      <c r="E818" s="2">
        <f>IF(logVir!E818="","",LN(総労働時間!E818))</f>
        <v>12.022571222425977</v>
      </c>
      <c r="F818" s="2">
        <f>IF(logVir!F818="","",LN(総労働時間!F818))</f>
        <v>11.911758066073224</v>
      </c>
      <c r="G818" s="2">
        <f>IF(logVir!G818="","",LN(総労働時間!G818))</f>
        <v>11.974453030129776</v>
      </c>
      <c r="I818" s="3">
        <v>27</v>
      </c>
      <c r="J818" s="3">
        <v>9</v>
      </c>
      <c r="K818" s="2" cm="1">
        <f t="array" ref="K818">IF(C818="","",C818-SUMPRODUCT(($B$1461:$B$1491=$J818)*1,C$1461:C$1491))</f>
        <v>2.0664190139423386</v>
      </c>
      <c r="L818" s="2" cm="1">
        <f t="array" ref="L818">IF(D818="","",D818-SUMPRODUCT(($B$1461:$B$1491=$J818)*1,D$1461:D$1491))</f>
        <v>2.0388918965817968</v>
      </c>
      <c r="M818" s="2" cm="1">
        <f t="array" ref="M818">IF(E818="","",E818-SUMPRODUCT(($B$1461:$B$1491=$J818)*1,E$1461:E$1491))</f>
        <v>2.0190404311480847</v>
      </c>
      <c r="N818" s="2" cm="1">
        <f t="array" ref="N818">IF(F818="","",F818-SUMPRODUCT(($B$1461:$B$1491=$J818)*1,F$1461:F$1491))</f>
        <v>2.0143912160366249</v>
      </c>
      <c r="O818" s="2" cm="1">
        <f t="array" ref="O818">IF(G818="","",G818-SUMPRODUCT(($B$1461:$B$1491=$J818)*1,G$1461:G$1491))</f>
        <v>2.0320148509948162</v>
      </c>
    </row>
    <row r="819" spans="1:15" x14ac:dyDescent="0.55000000000000004">
      <c r="A819" s="3">
        <v>27</v>
      </c>
      <c r="B819" s="3">
        <v>10</v>
      </c>
      <c r="C819" s="2">
        <f>IF(logVir!C819="","",LN(総労働時間!C819))</f>
        <v>12.32229595586203</v>
      </c>
      <c r="D819" s="2">
        <f>IF(logVir!D819="","",LN(総労働時間!D819))</f>
        <v>12.291863793436944</v>
      </c>
      <c r="E819" s="2">
        <f>IF(logVir!E819="","",LN(総労働時間!E819))</f>
        <v>12.293179950936874</v>
      </c>
      <c r="F819" s="2">
        <f>IF(logVir!F819="","",LN(総労働時間!F819))</f>
        <v>12.264911492607961</v>
      </c>
      <c r="G819" s="2">
        <f>IF(logVir!G819="","",LN(総労働時間!G819))</f>
        <v>12.33998469668367</v>
      </c>
      <c r="I819" s="3">
        <v>27</v>
      </c>
      <c r="J819" s="3">
        <v>10</v>
      </c>
      <c r="K819" s="2" cm="1">
        <f t="array" ref="K819">IF(C819="","",C819-SUMPRODUCT(($B$1461:$B$1491=$J819)*1,C$1461:C$1491))</f>
        <v>1.8523027268965251</v>
      </c>
      <c r="L819" s="2" cm="1">
        <f t="array" ref="L819">IF(D819="","",D819-SUMPRODUCT(($B$1461:$B$1491=$J819)*1,D$1461:D$1491))</f>
        <v>1.8037644526107606</v>
      </c>
      <c r="M819" s="2" cm="1">
        <f t="array" ref="M819">IF(E819="","",E819-SUMPRODUCT(($B$1461:$B$1491=$J819)*1,E$1461:E$1491))</f>
        <v>1.7653872320084947</v>
      </c>
      <c r="N819" s="2" cm="1">
        <f t="array" ref="N819">IF(F819="","",F819-SUMPRODUCT(($B$1461:$B$1491=$J819)*1,F$1461:F$1491))</f>
        <v>1.8011990853106745</v>
      </c>
      <c r="O819" s="2" cm="1">
        <f t="array" ref="O819">IF(G819="","",G819-SUMPRODUCT(($B$1461:$B$1491=$J819)*1,G$1461:G$1491))</f>
        <v>1.8061705663203398</v>
      </c>
    </row>
    <row r="820" spans="1:15" x14ac:dyDescent="0.55000000000000004">
      <c r="A820" s="3">
        <v>27</v>
      </c>
      <c r="B820" s="3">
        <v>11</v>
      </c>
      <c r="C820" s="2">
        <f>IF(logVir!C820="","",LN(総労働時間!C820))</f>
        <v>10.444552648693818</v>
      </c>
      <c r="D820" s="2">
        <f>IF(logVir!D820="","",LN(総労働時間!D820))</f>
        <v>10.236975115231582</v>
      </c>
      <c r="E820" s="2">
        <f>IF(logVir!E820="","",LN(総労働時間!E820))</f>
        <v>10.189981731675706</v>
      </c>
      <c r="F820" s="2">
        <f>IF(logVir!F820="","",LN(総労働時間!F820))</f>
        <v>10.188361621079755</v>
      </c>
      <c r="G820" s="2">
        <f>IF(logVir!G820="","",LN(総労働時間!G820))</f>
        <v>10.229083017268449</v>
      </c>
      <c r="I820" s="3">
        <v>27</v>
      </c>
      <c r="J820" s="3">
        <v>11</v>
      </c>
      <c r="K820" s="2" cm="1">
        <f t="array" ref="K820">IF(C820="","",C820-SUMPRODUCT(($B$1461:$B$1491=$J820)*1,C$1461:C$1491))</f>
        <v>0.65185866342015153</v>
      </c>
      <c r="L820" s="2" cm="1">
        <f t="array" ref="L820">IF(D820="","",D820-SUMPRODUCT(($B$1461:$B$1491=$J820)*1,D$1461:D$1491))</f>
        <v>0.63921999672412433</v>
      </c>
      <c r="M820" s="2" cm="1">
        <f t="array" ref="M820">IF(E820="","",E820-SUMPRODUCT(($B$1461:$B$1491=$J820)*1,E$1461:E$1491))</f>
        <v>0.60394828726863281</v>
      </c>
      <c r="N820" s="2" cm="1">
        <f t="array" ref="N820">IF(F820="","",F820-SUMPRODUCT(($B$1461:$B$1491=$J820)*1,F$1461:F$1491))</f>
        <v>0.63707408134607668</v>
      </c>
      <c r="O820" s="2" cm="1">
        <f t="array" ref="O820">IF(G820="","",G820-SUMPRODUCT(($B$1461:$B$1491=$J820)*1,G$1461:G$1491))</f>
        <v>0.67262561555987865</v>
      </c>
    </row>
    <row r="821" spans="1:15" x14ac:dyDescent="0.55000000000000004">
      <c r="A821" s="3">
        <v>27</v>
      </c>
      <c r="B821" s="3">
        <v>12</v>
      </c>
      <c r="C821" s="2">
        <f>IF(logVir!C821="","",LN(総労働時間!C821))</f>
        <v>11.467244324540127</v>
      </c>
      <c r="D821" s="2">
        <f>IF(logVir!D821="","",LN(総労働時間!D821))</f>
        <v>11.349591347967948</v>
      </c>
      <c r="E821" s="2">
        <f>IF(logVir!E821="","",LN(総労働時間!E821))</f>
        <v>11.391937034912411</v>
      </c>
      <c r="F821" s="2">
        <f>IF(logVir!F821="","",LN(総労働時間!F821))</f>
        <v>11.354708233437307</v>
      </c>
      <c r="G821" s="2">
        <f>IF(logVir!G821="","",LN(総労働時間!G821))</f>
        <v>11.346678823470539</v>
      </c>
      <c r="I821" s="3">
        <v>27</v>
      </c>
      <c r="J821" s="3">
        <v>12</v>
      </c>
      <c r="K821" s="2" cm="1">
        <f t="array" ref="K821">IF(C821="","",C821-SUMPRODUCT(($B$1461:$B$1491=$J821)*1,C$1461:C$1491))</f>
        <v>1.8734982839892176</v>
      </c>
      <c r="L821" s="2" cm="1">
        <f t="array" ref="L821">IF(D821="","",D821-SUMPRODUCT(($B$1461:$B$1491=$J821)*1,D$1461:D$1491))</f>
        <v>1.8445724992951913</v>
      </c>
      <c r="M821" s="2" cm="1">
        <f t="array" ref="M821">IF(E821="","",E821-SUMPRODUCT(($B$1461:$B$1491=$J821)*1,E$1461:E$1491))</f>
        <v>1.9054535722160768</v>
      </c>
      <c r="N821" s="2" cm="1">
        <f t="array" ref="N821">IF(F821="","",F821-SUMPRODUCT(($B$1461:$B$1491=$J821)*1,F$1461:F$1491))</f>
        <v>1.9268451273262261</v>
      </c>
      <c r="O821" s="2" cm="1">
        <f t="array" ref="O821">IF(G821="","",G821-SUMPRODUCT(($B$1461:$B$1491=$J821)*1,G$1461:G$1491))</f>
        <v>1.8374634388543392</v>
      </c>
    </row>
    <row r="822" spans="1:15" x14ac:dyDescent="0.55000000000000004">
      <c r="A822" s="3">
        <v>27</v>
      </c>
      <c r="B822" s="3">
        <v>13</v>
      </c>
      <c r="C822" s="2">
        <f>IF(logVir!C822="","",LN(総労働時間!C822))</f>
        <v>10.653048481770503</v>
      </c>
      <c r="D822" s="2">
        <f>IF(logVir!D822="","",LN(総労働時間!D822))</f>
        <v>10.103518589102549</v>
      </c>
      <c r="E822" s="2">
        <f>IF(logVir!E822="","",LN(総労働時間!E822))</f>
        <v>9.7574509250111969</v>
      </c>
      <c r="F822" s="2">
        <f>IF(logVir!F822="","",LN(総労働時間!F822))</f>
        <v>9.6746804034236948</v>
      </c>
      <c r="G822" s="2">
        <f>IF(logVir!G822="","",LN(総労働時間!G822))</f>
        <v>9.6638282962399256</v>
      </c>
      <c r="I822" s="3">
        <v>27</v>
      </c>
      <c r="J822" s="3">
        <v>13</v>
      </c>
      <c r="K822" s="2" cm="1">
        <f t="array" ref="K822">IF(C822="","",C822-SUMPRODUCT(($B$1461:$B$1491=$J822)*1,C$1461:C$1491))</f>
        <v>1.9194060127863679</v>
      </c>
      <c r="L822" s="2" cm="1">
        <f t="array" ref="L822">IF(D822="","",D822-SUMPRODUCT(($B$1461:$B$1491=$J822)*1,D$1461:D$1491))</f>
        <v>2.1682403197738749</v>
      </c>
      <c r="M822" s="2" cm="1">
        <f t="array" ref="M822">IF(E822="","",E822-SUMPRODUCT(($B$1461:$B$1491=$J822)*1,E$1461:E$1491))</f>
        <v>1.7625070405810188</v>
      </c>
      <c r="N822" s="2" cm="1">
        <f t="array" ref="N822">IF(F822="","",F822-SUMPRODUCT(($B$1461:$B$1491=$J822)*1,F$1461:F$1491))</f>
        <v>1.8106896433479553</v>
      </c>
      <c r="O822" s="2" cm="1">
        <f t="array" ref="O822">IF(G822="","",G822-SUMPRODUCT(($B$1461:$B$1491=$J822)*1,G$1461:G$1491))</f>
        <v>1.8431813727760682</v>
      </c>
    </row>
    <row r="823" spans="1:15" x14ac:dyDescent="0.55000000000000004">
      <c r="A823" s="3">
        <v>27</v>
      </c>
      <c r="B823" s="3">
        <v>14</v>
      </c>
      <c r="C823" s="2">
        <f>IF(logVir!C823="","",LN(総労働時間!C823))</f>
        <v>10.888285870373588</v>
      </c>
      <c r="D823" s="2">
        <f>IF(logVir!D823="","",LN(総労働時間!D823))</f>
        <v>10.867118525748957</v>
      </c>
      <c r="E823" s="2">
        <f>IF(logVir!E823="","",LN(総労働時間!E823))</f>
        <v>10.888824330368818</v>
      </c>
      <c r="F823" s="2">
        <f>IF(logVir!F823="","",LN(総労働時間!F823))</f>
        <v>10.826141410564274</v>
      </c>
      <c r="G823" s="2">
        <f>IF(logVir!G823="","",LN(総労働時間!G823))</f>
        <v>10.824895358484708</v>
      </c>
      <c r="I823" s="3">
        <v>27</v>
      </c>
      <c r="J823" s="3">
        <v>14</v>
      </c>
      <c r="K823" s="2" cm="1">
        <f t="array" ref="K823">IF(C823="","",C823-SUMPRODUCT(($B$1461:$B$1491=$J823)*1,C$1461:C$1491))</f>
        <v>1.0646444638815407</v>
      </c>
      <c r="L823" s="2" cm="1">
        <f t="array" ref="L823">IF(D823="","",D823-SUMPRODUCT(($B$1461:$B$1491=$J823)*1,D$1461:D$1491))</f>
        <v>0.95244468935483617</v>
      </c>
      <c r="M823" s="2" cm="1">
        <f t="array" ref="M823">IF(E823="","",E823-SUMPRODUCT(($B$1461:$B$1491=$J823)*1,E$1461:E$1491))</f>
        <v>0.9360562584826102</v>
      </c>
      <c r="N823" s="2" cm="1">
        <f t="array" ref="N823">IF(F823="","",F823-SUMPRODUCT(($B$1461:$B$1491=$J823)*1,F$1461:F$1491))</f>
        <v>0.92936942569347636</v>
      </c>
      <c r="O823" s="2" cm="1">
        <f t="array" ref="O823">IF(G823="","",G823-SUMPRODUCT(($B$1461:$B$1491=$J823)*1,G$1461:G$1491))</f>
        <v>0.88701268660217991</v>
      </c>
    </row>
    <row r="824" spans="1:15" x14ac:dyDescent="0.55000000000000004">
      <c r="A824" s="3">
        <v>27</v>
      </c>
      <c r="B824" s="3">
        <v>15</v>
      </c>
      <c r="C824" s="2">
        <f>IF(logVir!C824="","",LN(総労働時間!C824))</f>
        <v>11.503854274325167</v>
      </c>
      <c r="D824" s="2">
        <f>IF(logVir!D824="","",LN(総労働時間!D824))</f>
        <v>11.293420256887053</v>
      </c>
      <c r="E824" s="2">
        <f>IF(logVir!E824="","",LN(総労働時間!E824))</f>
        <v>11.194999936228612</v>
      </c>
      <c r="F824" s="2">
        <f>IF(logVir!F824="","",LN(総労働時間!F824))</f>
        <v>11.119702309506659</v>
      </c>
      <c r="G824" s="2">
        <f>IF(logVir!G824="","",LN(総労働時間!G824))</f>
        <v>11.177543024026983</v>
      </c>
      <c r="I824" s="3">
        <v>27</v>
      </c>
      <c r="J824" s="3">
        <v>15</v>
      </c>
      <c r="K824" s="2" cm="1">
        <f t="array" ref="K824">IF(C824="","",C824-SUMPRODUCT(($B$1461:$B$1491=$J824)*1,C$1461:C$1491))</f>
        <v>2.25330980190747</v>
      </c>
      <c r="L824" s="2" cm="1">
        <f t="array" ref="L824">IF(D824="","",D824-SUMPRODUCT(($B$1461:$B$1491=$J824)*1,D$1461:D$1491))</f>
        <v>2.1748870433080931</v>
      </c>
      <c r="M824" s="2" cm="1">
        <f t="array" ref="M824">IF(E824="","",E824-SUMPRODUCT(($B$1461:$B$1491=$J824)*1,E$1461:E$1491))</f>
        <v>2.1367890587779801</v>
      </c>
      <c r="N824" s="2" cm="1">
        <f t="array" ref="N824">IF(F824="","",F824-SUMPRODUCT(($B$1461:$B$1491=$J824)*1,F$1461:F$1491))</f>
        <v>2.168975334410165</v>
      </c>
      <c r="O824" s="2" cm="1">
        <f t="array" ref="O824">IF(G824="","",G824-SUMPRODUCT(($B$1461:$B$1491=$J824)*1,G$1461:G$1491))</f>
        <v>2.190078287280544</v>
      </c>
    </row>
    <row r="825" spans="1:15" x14ac:dyDescent="0.55000000000000004">
      <c r="A825" s="3">
        <v>27</v>
      </c>
      <c r="B825" s="3">
        <v>16</v>
      </c>
      <c r="C825" s="2">
        <f>IF(logVir!C825="","",LN(総労働時間!C825))</f>
        <v>12.100491533060394</v>
      </c>
      <c r="D825" s="2">
        <f>IF(logVir!D825="","",LN(総労働時間!D825))</f>
        <v>12.093714096081284</v>
      </c>
      <c r="E825" s="2">
        <f>IF(logVir!E825="","",LN(総労働時間!E825))</f>
        <v>12.111759813253357</v>
      </c>
      <c r="F825" s="2">
        <f>IF(logVir!F825="","",LN(総労働時間!F825))</f>
        <v>12.011806728554312</v>
      </c>
      <c r="G825" s="2">
        <f>IF(logVir!G825="","",LN(総労働時間!G825))</f>
        <v>12.047196700385649</v>
      </c>
      <c r="I825" s="3">
        <v>27</v>
      </c>
      <c r="J825" s="3">
        <v>16</v>
      </c>
      <c r="K825" s="2" cm="1">
        <f t="array" ref="K825">IF(C825="","",C825-SUMPRODUCT(($B$1461:$B$1491=$J825)*1,C$1461:C$1491))</f>
        <v>1.6138140088814961</v>
      </c>
      <c r="L825" s="2" cm="1">
        <f t="array" ref="L825">IF(D825="","",D825-SUMPRODUCT(($B$1461:$B$1491=$J825)*1,D$1461:D$1491))</f>
        <v>1.6207459168944514</v>
      </c>
      <c r="M825" s="2" cm="1">
        <f t="array" ref="M825">IF(E825="","",E825-SUMPRODUCT(($B$1461:$B$1491=$J825)*1,E$1461:E$1491))</f>
        <v>1.6450913536105194</v>
      </c>
      <c r="N825" s="2" cm="1">
        <f t="array" ref="N825">IF(F825="","",F825-SUMPRODUCT(($B$1461:$B$1491=$J825)*1,F$1461:F$1491))</f>
        <v>1.6451725135353765</v>
      </c>
      <c r="O825" s="2" cm="1">
        <f t="array" ref="O825">IF(G825="","",G825-SUMPRODUCT(($B$1461:$B$1491=$J825)*1,G$1461:G$1491))</f>
        <v>1.6263467662235129</v>
      </c>
    </row>
    <row r="826" spans="1:15" x14ac:dyDescent="0.55000000000000004">
      <c r="A826" s="3">
        <v>27</v>
      </c>
      <c r="B826" s="3">
        <v>17</v>
      </c>
      <c r="C826" s="2">
        <f>IF(logVir!C826="","",LN(総労働時間!C826))</f>
        <v>11.198741089748944</v>
      </c>
      <c r="D826" s="2">
        <f>IF(logVir!D826="","",LN(総労働時間!D826))</f>
        <v>11.099320166840737</v>
      </c>
      <c r="E826" s="2">
        <f>IF(logVir!E826="","",LN(総労働時間!E826))</f>
        <v>11.157420650294217</v>
      </c>
      <c r="F826" s="2">
        <f>IF(logVir!F826="","",LN(総労働時間!F826))</f>
        <v>11.173398106063036</v>
      </c>
      <c r="G826" s="2">
        <f>IF(logVir!G826="","",LN(総労働時間!G826))</f>
        <v>11.248436581290509</v>
      </c>
      <c r="I826" s="3">
        <v>27</v>
      </c>
      <c r="J826" s="3">
        <v>17</v>
      </c>
      <c r="K826" s="2" cm="1">
        <f t="array" ref="K826">IF(C826="","",C826-SUMPRODUCT(($B$1461:$B$1491=$J826)*1,C$1461:C$1491))</f>
        <v>1.2576611975852003</v>
      </c>
      <c r="L826" s="2" cm="1">
        <f t="array" ref="L826">IF(D826="","",D826-SUMPRODUCT(($B$1461:$B$1491=$J826)*1,D$1461:D$1491))</f>
        <v>1.2369964764790335</v>
      </c>
      <c r="M826" s="2" cm="1">
        <f t="array" ref="M826">IF(E826="","",E826-SUMPRODUCT(($B$1461:$B$1491=$J826)*1,E$1461:E$1491))</f>
        <v>1.3151600856330639</v>
      </c>
      <c r="N826" s="2" cm="1">
        <f t="array" ref="N826">IF(F826="","",F826-SUMPRODUCT(($B$1461:$B$1491=$J826)*1,F$1461:F$1491))</f>
        <v>1.2833095852605396</v>
      </c>
      <c r="O826" s="2" cm="1">
        <f t="array" ref="O826">IF(G826="","",G826-SUMPRODUCT(($B$1461:$B$1491=$J826)*1,G$1461:G$1491))</f>
        <v>1.2973049924813989</v>
      </c>
    </row>
    <row r="827" spans="1:15" x14ac:dyDescent="0.55000000000000004">
      <c r="A827" s="3">
        <v>27</v>
      </c>
      <c r="B827" s="3">
        <v>18</v>
      </c>
      <c r="C827" s="2">
        <f>IF(logVir!C827="","",LN(総労働時間!C827))</f>
        <v>13.327008786033776</v>
      </c>
      <c r="D827" s="2">
        <f>IF(logVir!D827="","",LN(総労働時間!D827))</f>
        <v>13.260066247529453</v>
      </c>
      <c r="E827" s="2">
        <f>IF(logVir!E827="","",LN(総労働時間!E827))</f>
        <v>13.257079510047918</v>
      </c>
      <c r="F827" s="2">
        <f>IF(logVir!F827="","",LN(総労働時間!F827))</f>
        <v>13.203309744849165</v>
      </c>
      <c r="G827" s="2">
        <f>IF(logVir!G827="","",LN(総労働時間!G827))</f>
        <v>13.214481206657492</v>
      </c>
      <c r="I827" s="3">
        <v>27</v>
      </c>
      <c r="J827" s="3">
        <v>18</v>
      </c>
      <c r="K827" s="2" cm="1">
        <f t="array" ref="K827">IF(C827="","",C827-SUMPRODUCT(($B$1461:$B$1491=$J827)*1,C$1461:C$1491))</f>
        <v>1.3999510734041678</v>
      </c>
      <c r="L827" s="2" cm="1">
        <f t="array" ref="L827">IF(D827="","",D827-SUMPRODUCT(($B$1461:$B$1491=$J827)*1,D$1461:D$1491))</f>
        <v>1.335651502721916</v>
      </c>
      <c r="M827" s="2" cm="1">
        <f t="array" ref="M827">IF(E827="","",E827-SUMPRODUCT(($B$1461:$B$1491=$J827)*1,E$1461:E$1491))</f>
        <v>1.3662818932482406</v>
      </c>
      <c r="N827" s="2" cm="1">
        <f t="array" ref="N827">IF(F827="","",F827-SUMPRODUCT(($B$1461:$B$1491=$J827)*1,F$1461:F$1491))</f>
        <v>1.3439571801724703</v>
      </c>
      <c r="O827" s="2" cm="1">
        <f t="array" ref="O827">IF(G827="","",G827-SUMPRODUCT(($B$1461:$B$1491=$J827)*1,G$1461:G$1491))</f>
        <v>1.370321304117196</v>
      </c>
    </row>
    <row r="828" spans="1:15" x14ac:dyDescent="0.55000000000000004">
      <c r="A828" s="3">
        <v>27</v>
      </c>
      <c r="B828" s="3">
        <v>19</v>
      </c>
      <c r="C828" s="2">
        <f>IF(logVir!C828="","",LN(総労働時間!C828))</f>
        <v>13.533072728962155</v>
      </c>
      <c r="D828" s="2">
        <f>IF(logVir!D828="","",LN(総労働時間!D828))</f>
        <v>13.528498150935006</v>
      </c>
      <c r="E828" s="2">
        <f>IF(logVir!E828="","",LN(総労働時間!E828))</f>
        <v>13.499715884934776</v>
      </c>
      <c r="F828" s="2">
        <f>IF(logVir!F828="","",LN(総労働時間!F828))</f>
        <v>13.472500725794038</v>
      </c>
      <c r="G828" s="2">
        <f>IF(logVir!G828="","",LN(総労働時間!G828))</f>
        <v>13.523241282401237</v>
      </c>
      <c r="I828" s="3">
        <v>27</v>
      </c>
      <c r="J828" s="3">
        <v>19</v>
      </c>
      <c r="K828" s="2" cm="1">
        <f t="array" ref="K828">IF(C828="","",C828-SUMPRODUCT(($B$1461:$B$1491=$J828)*1,C$1461:C$1491))</f>
        <v>2.3048506534254223</v>
      </c>
      <c r="L828" s="2" cm="1">
        <f t="array" ref="L828">IF(D828="","",D828-SUMPRODUCT(($B$1461:$B$1491=$J828)*1,D$1461:D$1491))</f>
        <v>2.2984565023331118</v>
      </c>
      <c r="M828" s="2" cm="1">
        <f t="array" ref="M828">IF(E828="","",E828-SUMPRODUCT(($B$1461:$B$1491=$J828)*1,E$1461:E$1491))</f>
        <v>2.2978533015874447</v>
      </c>
      <c r="N828" s="2" cm="1">
        <f t="array" ref="N828">IF(F828="","",F828-SUMPRODUCT(($B$1461:$B$1491=$J828)*1,F$1461:F$1491))</f>
        <v>2.2805263113035057</v>
      </c>
      <c r="O828" s="2" cm="1">
        <f t="array" ref="O828">IF(G828="","",G828-SUMPRODUCT(($B$1461:$B$1491=$J828)*1,G$1461:G$1491))</f>
        <v>2.2959420071687724</v>
      </c>
    </row>
    <row r="829" spans="1:15" x14ac:dyDescent="0.55000000000000004">
      <c r="A829" s="3">
        <v>27</v>
      </c>
      <c r="B829" s="3">
        <v>20</v>
      </c>
      <c r="C829" s="2">
        <f>IF(logVir!C829="","",LN(総労働時間!C829))</f>
        <v>13.513828242203344</v>
      </c>
      <c r="D829" s="2">
        <f>IF(logVir!D829="","",LN(総労働時間!D829))</f>
        <v>13.480940190662171</v>
      </c>
      <c r="E829" s="2">
        <f>IF(logVir!E829="","",LN(総労働時間!E829))</f>
        <v>13.475807587108621</v>
      </c>
      <c r="F829" s="2">
        <f>IF(logVir!F829="","",LN(総労働時間!F829))</f>
        <v>13.376740442050538</v>
      </c>
      <c r="G829" s="2">
        <f>IF(logVir!G829="","",LN(総労働時間!G829))</f>
        <v>13.457099431380206</v>
      </c>
      <c r="I829" s="3">
        <v>27</v>
      </c>
      <c r="J829" s="3">
        <v>20</v>
      </c>
      <c r="K829" s="2" cm="1">
        <f t="array" ref="K829">IF(C829="","",C829-SUMPRODUCT(($B$1461:$B$1491=$J829)*1,C$1461:C$1491))</f>
        <v>1.4111229097697358</v>
      </c>
      <c r="L829" s="2" cm="1">
        <f t="array" ref="L829">IF(D829="","",D829-SUMPRODUCT(($B$1461:$B$1491=$J829)*1,D$1461:D$1491))</f>
        <v>1.423708045964295</v>
      </c>
      <c r="M829" s="2" cm="1">
        <f t="array" ref="M829">IF(E829="","",E829-SUMPRODUCT(($B$1461:$B$1491=$J829)*1,E$1461:E$1491))</f>
        <v>1.4520424068676778</v>
      </c>
      <c r="N829" s="2" cm="1">
        <f t="array" ref="N829">IF(F829="","",F829-SUMPRODUCT(($B$1461:$B$1491=$J829)*1,F$1461:F$1491))</f>
        <v>1.4281559048504562</v>
      </c>
      <c r="O829" s="2" cm="1">
        <f t="array" ref="O829">IF(G829="","",G829-SUMPRODUCT(($B$1461:$B$1491=$J829)*1,G$1461:G$1491))</f>
        <v>1.4432005987781302</v>
      </c>
    </row>
    <row r="830" spans="1:15" x14ac:dyDescent="0.55000000000000004">
      <c r="A830" s="3">
        <v>27</v>
      </c>
      <c r="B830" s="3">
        <v>21</v>
      </c>
      <c r="C830" s="2">
        <f>IF(logVir!C830="","",LN(総労働時間!C830))</f>
        <v>13.276662270618051</v>
      </c>
      <c r="D830" s="2">
        <f>IF(logVir!D830="","",LN(総労働時間!D830))</f>
        <v>13.29751524211593</v>
      </c>
      <c r="E830" s="2">
        <f>IF(logVir!E830="","",LN(総労働時間!E830))</f>
        <v>13.238378595516123</v>
      </c>
      <c r="F830" s="2">
        <f>IF(logVir!F830="","",LN(総労働時間!F830))</f>
        <v>13.188963719900077</v>
      </c>
      <c r="G830" s="2">
        <f>IF(logVir!G830="","",LN(総労働時間!G830))</f>
        <v>13.286426054154772</v>
      </c>
      <c r="I830" s="3">
        <v>27</v>
      </c>
      <c r="J830" s="3">
        <v>21</v>
      </c>
      <c r="K830" s="2" cm="1">
        <f t="array" ref="K830">IF(C830="","",C830-SUMPRODUCT(($B$1461:$B$1491=$J830)*1,C$1461:C$1491))</f>
        <v>1.7156085015312001</v>
      </c>
      <c r="L830" s="2" cm="1">
        <f t="array" ref="L830">IF(D830="","",D830-SUMPRODUCT(($B$1461:$B$1491=$J830)*1,D$1461:D$1491))</f>
        <v>1.7253220219500278</v>
      </c>
      <c r="M830" s="2" cm="1">
        <f t="array" ref="M830">IF(E830="","",E830-SUMPRODUCT(($B$1461:$B$1491=$J830)*1,E$1461:E$1491))</f>
        <v>1.6917844820109913</v>
      </c>
      <c r="N830" s="2" cm="1">
        <f t="array" ref="N830">IF(F830="","",F830-SUMPRODUCT(($B$1461:$B$1491=$J830)*1,F$1461:F$1491))</f>
        <v>1.6972514494210422</v>
      </c>
      <c r="O830" s="2" cm="1">
        <f t="array" ref="O830">IF(G830="","",G830-SUMPRODUCT(($B$1461:$B$1491=$J830)*1,G$1461:G$1491))</f>
        <v>1.7410569347090767</v>
      </c>
    </row>
    <row r="831" spans="1:15" x14ac:dyDescent="0.55000000000000004">
      <c r="A831" s="3">
        <v>27</v>
      </c>
      <c r="B831" s="3">
        <v>22</v>
      </c>
      <c r="C831" s="2">
        <f>IF(logVir!C831="","",LN(総労働時間!C831))</f>
        <v>13.008122215232136</v>
      </c>
      <c r="D831" s="2">
        <f>IF(logVir!D831="","",LN(総労働時間!D831))</f>
        <v>12.854547000832923</v>
      </c>
      <c r="E831" s="2">
        <f>IF(logVir!E831="","",LN(総労働時間!E831))</f>
        <v>12.976677996962026</v>
      </c>
      <c r="F831" s="2">
        <f>IF(logVir!F831="","",LN(総労働時間!F831))</f>
        <v>12.853890503964736</v>
      </c>
      <c r="G831" s="2">
        <f>IF(logVir!G831="","",LN(総労働時間!G831))</f>
        <v>12.813894967619872</v>
      </c>
      <c r="I831" s="3">
        <v>27</v>
      </c>
      <c r="J831" s="3">
        <v>22</v>
      </c>
      <c r="K831" s="2" cm="1">
        <f t="array" ref="K831">IF(C831="","",C831-SUMPRODUCT(($B$1461:$B$1491=$J831)*1,C$1461:C$1491))</f>
        <v>1.3984344186513749</v>
      </c>
      <c r="L831" s="2" cm="1">
        <f t="array" ref="L831">IF(D831="","",D831-SUMPRODUCT(($B$1461:$B$1491=$J831)*1,D$1461:D$1491))</f>
        <v>1.2869816799434748</v>
      </c>
      <c r="M831" s="2" cm="1">
        <f t="array" ref="M831">IF(E831="","",E831-SUMPRODUCT(($B$1461:$B$1491=$J831)*1,E$1461:E$1491))</f>
        <v>1.4426067198683175</v>
      </c>
      <c r="N831" s="2" cm="1">
        <f t="array" ref="N831">IF(F831="","",F831-SUMPRODUCT(($B$1461:$B$1491=$J831)*1,F$1461:F$1491))</f>
        <v>1.4535667707287843</v>
      </c>
      <c r="O831" s="2" cm="1">
        <f t="array" ref="O831">IF(G831="","",G831-SUMPRODUCT(($B$1461:$B$1491=$J831)*1,G$1461:G$1491))</f>
        <v>1.4344344223411412</v>
      </c>
    </row>
    <row r="832" spans="1:15" x14ac:dyDescent="0.55000000000000004">
      <c r="A832" s="3">
        <v>27</v>
      </c>
      <c r="B832" s="3">
        <v>23</v>
      </c>
      <c r="C832" s="2">
        <f>IF(logVir!C832="","",LN(総労働時間!C832))</f>
        <v>10.754102642901534</v>
      </c>
      <c r="D832" s="2">
        <f>IF(logVir!D832="","",LN(総労働時間!D832))</f>
        <v>10.895759281522345</v>
      </c>
      <c r="E832" s="2">
        <f>IF(logVir!E832="","",LN(総労働時間!E832))</f>
        <v>10.91883537612607</v>
      </c>
      <c r="F832" s="2">
        <f>IF(logVir!F832="","",LN(総労働時間!F832))</f>
        <v>10.994135974697199</v>
      </c>
      <c r="G832" s="2">
        <f>IF(logVir!G832="","",LN(総労働時間!G832))</f>
        <v>11.167211614195917</v>
      </c>
      <c r="I832" s="3">
        <v>27</v>
      </c>
      <c r="J832" s="3">
        <v>23</v>
      </c>
      <c r="K832" s="2" cm="1">
        <f t="array" ref="K832">IF(C832="","",C832-SUMPRODUCT(($B$1461:$B$1491=$J832)*1,C$1461:C$1491))</f>
        <v>2.0430742719173676</v>
      </c>
      <c r="L832" s="2" cm="1">
        <f t="array" ref="L832">IF(D832="","",D832-SUMPRODUCT(($B$1461:$B$1491=$J832)*1,D$1461:D$1491))</f>
        <v>2.2451208445845587</v>
      </c>
      <c r="M832" s="2" cm="1">
        <f t="array" ref="M832">IF(E832="","",E832-SUMPRODUCT(($B$1461:$B$1491=$J832)*1,E$1461:E$1491))</f>
        <v>2.1353482225635148</v>
      </c>
      <c r="N832" s="2" cm="1">
        <f t="array" ref="N832">IF(F832="","",F832-SUMPRODUCT(($B$1461:$B$1491=$J832)*1,F$1461:F$1491))</f>
        <v>2.1883024912276134</v>
      </c>
      <c r="O832" s="2" cm="1">
        <f t="array" ref="O832">IF(G832="","",G832-SUMPRODUCT(($B$1461:$B$1491=$J832)*1,G$1461:G$1491))</f>
        <v>2.2419306451321077</v>
      </c>
    </row>
    <row r="833" spans="1:15" x14ac:dyDescent="0.55000000000000004">
      <c r="A833" s="3">
        <v>27</v>
      </c>
      <c r="B833" s="3">
        <v>24</v>
      </c>
      <c r="C833" s="2">
        <f>IF(logVir!C833="","",LN(総労働時間!C833))</f>
        <v>12.356585234409648</v>
      </c>
      <c r="D833" s="2">
        <f>IF(logVir!D833="","",LN(総労働時間!D833))</f>
        <v>12.242483711129889</v>
      </c>
      <c r="E833" s="2">
        <f>IF(logVir!E833="","",LN(総労働時間!E833))</f>
        <v>12.314585414037543</v>
      </c>
      <c r="F833" s="2">
        <f>IF(logVir!F833="","",LN(総労働時間!F833))</f>
        <v>12.353295480501796</v>
      </c>
      <c r="G833" s="2">
        <f>IF(logVir!G833="","",LN(総労働時間!G833))</f>
        <v>12.525802363325957</v>
      </c>
      <c r="I833" s="3">
        <v>27</v>
      </c>
      <c r="J833" s="3">
        <v>24</v>
      </c>
      <c r="K833" s="2" cm="1">
        <f t="array" ref="K833">IF(C833="","",C833-SUMPRODUCT(($B$1461:$B$1491=$J833)*1,C$1461:C$1491))</f>
        <v>2.6174255496783143</v>
      </c>
      <c r="L833" s="2" cm="1">
        <f t="array" ref="L833">IF(D833="","",D833-SUMPRODUCT(($B$1461:$B$1491=$J833)*1,D$1461:D$1491))</f>
        <v>2.594140863562135</v>
      </c>
      <c r="M833" s="2" cm="1">
        <f t="array" ref="M833">IF(E833="","",E833-SUMPRODUCT(($B$1461:$B$1491=$J833)*1,E$1461:E$1491))</f>
        <v>2.5623417628911067</v>
      </c>
      <c r="N833" s="2" cm="1">
        <f t="array" ref="N833">IF(F833="","",F833-SUMPRODUCT(($B$1461:$B$1491=$J833)*1,F$1461:F$1491))</f>
        <v>2.6142265661735511</v>
      </c>
      <c r="O833" s="2" cm="1">
        <f t="array" ref="O833">IF(G833="","",G833-SUMPRODUCT(($B$1461:$B$1491=$J833)*1,G$1461:G$1491))</f>
        <v>2.6858738822647954</v>
      </c>
    </row>
    <row r="834" spans="1:15" x14ac:dyDescent="0.55000000000000004">
      <c r="A834" s="3">
        <v>27</v>
      </c>
      <c r="B834" s="3">
        <v>25</v>
      </c>
      <c r="C834" s="2">
        <f>IF(logVir!C834="","",LN(総労働時間!C834))</f>
        <v>12.299949992228438</v>
      </c>
      <c r="D834" s="2">
        <f>IF(logVir!D834="","",LN(総労働時間!D834))</f>
        <v>12.204238332529849</v>
      </c>
      <c r="E834" s="2">
        <f>IF(logVir!E834="","",LN(総労働時間!E834))</f>
        <v>12.172916948407368</v>
      </c>
      <c r="F834" s="2">
        <f>IF(logVir!F834="","",LN(総労働時間!F834))</f>
        <v>12.16374279106646</v>
      </c>
      <c r="G834" s="2">
        <f>IF(logVir!G834="","",LN(総労働時間!G834))</f>
        <v>12.072785081461728</v>
      </c>
      <c r="I834" s="3">
        <v>27</v>
      </c>
      <c r="J834" s="3">
        <v>25</v>
      </c>
      <c r="K834" s="2" cm="1">
        <f t="array" ref="K834">IF(C834="","",C834-SUMPRODUCT(($B$1461:$B$1491=$J834)*1,C$1461:C$1491))</f>
        <v>1.7880100495367373</v>
      </c>
      <c r="L834" s="2" cm="1">
        <f t="array" ref="L834">IF(D834="","",D834-SUMPRODUCT(($B$1461:$B$1491=$J834)*1,D$1461:D$1491))</f>
        <v>1.7906552144065451</v>
      </c>
      <c r="M834" s="2" cm="1">
        <f t="array" ref="M834">IF(E834="","",E834-SUMPRODUCT(($B$1461:$B$1491=$J834)*1,E$1461:E$1491))</f>
        <v>1.7435066748053956</v>
      </c>
      <c r="N834" s="2" cm="1">
        <f t="array" ref="N834">IF(F834="","",F834-SUMPRODUCT(($B$1461:$B$1491=$J834)*1,F$1461:F$1491))</f>
        <v>1.7226704348828097</v>
      </c>
      <c r="O834" s="2" cm="1">
        <f t="array" ref="O834">IF(G834="","",G834-SUMPRODUCT(($B$1461:$B$1491=$J834)*1,G$1461:G$1491))</f>
        <v>1.6934464938189659</v>
      </c>
    </row>
    <row r="835" spans="1:15" x14ac:dyDescent="0.55000000000000004">
      <c r="A835" s="3">
        <v>27</v>
      </c>
      <c r="B835" s="3">
        <v>26</v>
      </c>
      <c r="C835" s="2">
        <f>IF(logVir!C835="","",LN(総労働時間!C835))</f>
        <v>12.16021584514786</v>
      </c>
      <c r="D835" s="2">
        <f>IF(logVir!D835="","",LN(総労働時間!D835))</f>
        <v>12.029108790819576</v>
      </c>
      <c r="E835" s="2">
        <f>IF(logVir!E835="","",LN(総労働時間!E835))</f>
        <v>12.204980168418523</v>
      </c>
      <c r="F835" s="2">
        <f>IF(logVir!F835="","",LN(総労働時間!F835))</f>
        <v>12.234351330220969</v>
      </c>
      <c r="G835" s="2">
        <f>IF(logVir!G835="","",LN(総労働時間!G835))</f>
        <v>12.29220652976583</v>
      </c>
      <c r="I835" s="3">
        <v>27</v>
      </c>
      <c r="J835" s="3">
        <v>26</v>
      </c>
      <c r="K835" s="2" cm="1">
        <f t="array" ref="K835">IF(C835="","",C835-SUMPRODUCT(($B$1461:$B$1491=$J835)*1,C$1461:C$1491))</f>
        <v>2.4785502766193801</v>
      </c>
      <c r="L835" s="2" cm="1">
        <f t="array" ref="L835">IF(D835="","",D835-SUMPRODUCT(($B$1461:$B$1491=$J835)*1,D$1461:D$1491))</f>
        <v>2.3385157454007199</v>
      </c>
      <c r="M835" s="2" cm="1">
        <f t="array" ref="M835">IF(E835="","",E835-SUMPRODUCT(($B$1461:$B$1491=$J835)*1,E$1461:E$1491))</f>
        <v>2.3571726167414582</v>
      </c>
      <c r="N835" s="2" cm="1">
        <f t="array" ref="N835">IF(F835="","",F835-SUMPRODUCT(($B$1461:$B$1491=$J835)*1,F$1461:F$1491))</f>
        <v>2.3720005042069001</v>
      </c>
      <c r="O835" s="2" cm="1">
        <f t="array" ref="O835">IF(G835="","",G835-SUMPRODUCT(($B$1461:$B$1491=$J835)*1,G$1461:G$1491))</f>
        <v>2.4197235279870988</v>
      </c>
    </row>
    <row r="836" spans="1:15" x14ac:dyDescent="0.55000000000000004">
      <c r="A836" s="3">
        <v>27</v>
      </c>
      <c r="B836" s="3">
        <v>27</v>
      </c>
      <c r="C836" s="2">
        <f>IF(logVir!C836="","",LN(総労働時間!C836))</f>
        <v>13.437084583537818</v>
      </c>
      <c r="D836" s="2">
        <f>IF(logVir!D836="","",LN(総労働時間!D836))</f>
        <v>13.541405946679429</v>
      </c>
      <c r="E836" s="2">
        <f>IF(logVir!E836="","",LN(総労働時間!E836))</f>
        <v>13.61170822159154</v>
      </c>
      <c r="F836" s="2">
        <f>IF(logVir!F836="","",LN(総労働時間!F836))</f>
        <v>13.609543402434738</v>
      </c>
      <c r="G836" s="2">
        <f>IF(logVir!G836="","",LN(総労働時間!G836))</f>
        <v>13.688704354084315</v>
      </c>
      <c r="I836" s="3">
        <v>27</v>
      </c>
      <c r="J836" s="3">
        <v>27</v>
      </c>
      <c r="K836" s="2" cm="1">
        <f t="array" ref="K836">IF(C836="","",C836-SUMPRODUCT(($B$1461:$B$1491=$J836)*1,C$1461:C$1491))</f>
        <v>1.8867840432842016</v>
      </c>
      <c r="L836" s="2" cm="1">
        <f t="array" ref="L836">IF(D836="","",D836-SUMPRODUCT(($B$1461:$B$1491=$J836)*1,D$1461:D$1491))</f>
        <v>1.8169487130037005</v>
      </c>
      <c r="M836" s="2" cm="1">
        <f t="array" ref="M836">IF(E836="","",E836-SUMPRODUCT(($B$1461:$B$1491=$J836)*1,E$1461:E$1491))</f>
        <v>1.8362657359581771</v>
      </c>
      <c r="N836" s="2" cm="1">
        <f t="array" ref="N836">IF(F836="","",F836-SUMPRODUCT(($B$1461:$B$1491=$J836)*1,F$1461:F$1491))</f>
        <v>1.8802541073386134</v>
      </c>
      <c r="O836" s="2" cm="1">
        <f t="array" ref="O836">IF(G836="","",G836-SUMPRODUCT(($B$1461:$B$1491=$J836)*1,G$1461:G$1491))</f>
        <v>1.8416517388399622</v>
      </c>
    </row>
    <row r="837" spans="1:15" x14ac:dyDescent="0.55000000000000004">
      <c r="A837" s="3">
        <v>27</v>
      </c>
      <c r="B837" s="3">
        <v>28</v>
      </c>
      <c r="C837" s="2">
        <f>IF(logVir!C837="","",LN(総労働時間!C837))</f>
        <v>12.341764277241644</v>
      </c>
      <c r="D837" s="2">
        <f>IF(logVir!D837="","",LN(総労働時間!D837))</f>
        <v>12.327501013604238</v>
      </c>
      <c r="E837" s="2">
        <f>IF(logVir!E837="","",LN(総労働時間!E837))</f>
        <v>12.301335325349234</v>
      </c>
      <c r="F837" s="2">
        <f>IF(logVir!F837="","",LN(総労働時間!F837))</f>
        <v>12.308139178639626</v>
      </c>
      <c r="G837" s="2">
        <f>IF(logVir!G837="","",LN(総労働時間!G837))</f>
        <v>12.324231638416487</v>
      </c>
      <c r="I837" s="3">
        <v>27</v>
      </c>
      <c r="J837" s="3">
        <v>28</v>
      </c>
      <c r="K837" s="2" cm="1">
        <f t="array" ref="K837">IF(C837="","",C837-SUMPRODUCT(($B$1461:$B$1491=$J837)*1,C$1461:C$1491))</f>
        <v>1.185426729520481</v>
      </c>
      <c r="L837" s="2" cm="1">
        <f t="array" ref="L837">IF(D837="","",D837-SUMPRODUCT(($B$1461:$B$1491=$J837)*1,D$1461:D$1491))</f>
        <v>1.1742996975891025</v>
      </c>
      <c r="M837" s="2" cm="1">
        <f t="array" ref="M837">IF(E837="","",E837-SUMPRODUCT(($B$1461:$B$1491=$J837)*1,E$1461:E$1491))</f>
        <v>1.1111046879485009</v>
      </c>
      <c r="N837" s="2" cm="1">
        <f t="array" ref="N837">IF(F837="","",F837-SUMPRODUCT(($B$1461:$B$1491=$J837)*1,F$1461:F$1491))</f>
        <v>1.1282168781661692</v>
      </c>
      <c r="O837" s="2" cm="1">
        <f t="array" ref="O837">IF(G837="","",G837-SUMPRODUCT(($B$1461:$B$1491=$J837)*1,G$1461:G$1491))</f>
        <v>1.132640264424678</v>
      </c>
    </row>
    <row r="838" spans="1:15" x14ac:dyDescent="0.55000000000000004">
      <c r="A838" s="3">
        <v>27</v>
      </c>
      <c r="B838" s="3">
        <v>29</v>
      </c>
      <c r="C838" s="2">
        <f>IF(logVir!C838="","",LN(総労働時間!C838))</f>
        <v>12.397453248105595</v>
      </c>
      <c r="D838" s="2">
        <f>IF(logVir!D838="","",LN(総労働時間!D838))</f>
        <v>12.485901291650368</v>
      </c>
      <c r="E838" s="2">
        <f>IF(logVir!E838="","",LN(総労働時間!E838))</f>
        <v>12.444282285213482</v>
      </c>
      <c r="F838" s="2">
        <f>IF(logVir!F838="","",LN(総労働時間!F838))</f>
        <v>12.384848417821303</v>
      </c>
      <c r="G838" s="2">
        <f>IF(logVir!G838="","",LN(総労働時間!G838))</f>
        <v>12.441106506066729</v>
      </c>
      <c r="I838" s="3">
        <v>27</v>
      </c>
      <c r="J838" s="3">
        <v>29</v>
      </c>
      <c r="K838" s="2" cm="1">
        <f t="array" ref="K838">IF(C838="","",C838-SUMPRODUCT(($B$1461:$B$1491=$J838)*1,C$1461:C$1491))</f>
        <v>1.269029582355401</v>
      </c>
      <c r="L838" s="2" cm="1">
        <f t="array" ref="L838">IF(D838="","",D838-SUMPRODUCT(($B$1461:$B$1491=$J838)*1,D$1461:D$1491))</f>
        <v>1.3465860271111101</v>
      </c>
      <c r="M838" s="2" cm="1">
        <f t="array" ref="M838">IF(E838="","",E838-SUMPRODUCT(($B$1461:$B$1491=$J838)*1,E$1461:E$1491))</f>
        <v>1.2942926330984044</v>
      </c>
      <c r="N838" s="2" cm="1">
        <f t="array" ref="N838">IF(F838="","",F838-SUMPRODUCT(($B$1461:$B$1491=$J838)*1,F$1461:F$1491))</f>
        <v>1.2584661854699721</v>
      </c>
      <c r="O838" s="2" cm="1">
        <f t="array" ref="O838">IF(G838="","",G838-SUMPRODUCT(($B$1461:$B$1491=$J838)*1,G$1461:G$1491))</f>
        <v>1.2214603788608152</v>
      </c>
    </row>
    <row r="839" spans="1:15" x14ac:dyDescent="0.55000000000000004">
      <c r="A839" s="3">
        <v>27</v>
      </c>
      <c r="B839" s="3">
        <v>30</v>
      </c>
      <c r="C839" s="2">
        <f>IF(logVir!C839="","",LN(総労働時間!C839))</f>
        <v>13.418001895400163</v>
      </c>
      <c r="D839" s="2">
        <f>IF(logVir!D839="","",LN(総労働時間!D839))</f>
        <v>13.540603371738523</v>
      </c>
      <c r="E839" s="2">
        <f>IF(logVir!E839="","",LN(総労働時間!E839))</f>
        <v>13.62511344784973</v>
      </c>
      <c r="F839" s="2">
        <f>IF(logVir!F839="","",LN(総労働時間!F839))</f>
        <v>13.543789192108028</v>
      </c>
      <c r="G839" s="2">
        <f>IF(logVir!G839="","",LN(総労働時間!G839))</f>
        <v>13.707528073678263</v>
      </c>
      <c r="I839" s="3">
        <v>27</v>
      </c>
      <c r="J839" s="3">
        <v>30</v>
      </c>
      <c r="K839" s="2" cm="1">
        <f t="array" ref="K839">IF(C839="","",C839-SUMPRODUCT(($B$1461:$B$1491=$J839)*1,C$1461:C$1491))</f>
        <v>1.3044647464398142</v>
      </c>
      <c r="L839" s="2" cm="1">
        <f t="array" ref="L839">IF(D839="","",D839-SUMPRODUCT(($B$1461:$B$1491=$J839)*1,D$1461:D$1491))</f>
        <v>1.2821686936095116</v>
      </c>
      <c r="M839" s="2" cm="1">
        <f t="array" ref="M839">IF(E839="","",E839-SUMPRODUCT(($B$1461:$B$1491=$J839)*1,E$1461:E$1491))</f>
        <v>1.3073419472227936</v>
      </c>
      <c r="N839" s="2" cm="1">
        <f t="array" ref="N839">IF(F839="","",F839-SUMPRODUCT(($B$1461:$B$1491=$J839)*1,F$1461:F$1491))</f>
        <v>1.2570914367451298</v>
      </c>
      <c r="O839" s="2" cm="1">
        <f t="array" ref="O839">IF(G839="","",G839-SUMPRODUCT(($B$1461:$B$1491=$J839)*1,G$1461:G$1491))</f>
        <v>1.3031998110988354</v>
      </c>
    </row>
    <row r="840" spans="1:15" x14ac:dyDescent="0.55000000000000004">
      <c r="A840" s="3">
        <v>27</v>
      </c>
      <c r="B840" s="3">
        <v>31</v>
      </c>
      <c r="C840" s="2">
        <f>IF(logVir!C840="","",LN(総労働時間!C840))</f>
        <v>13.09639203159027</v>
      </c>
      <c r="D840" s="2">
        <f>IF(logVir!D840="","",LN(総労働時間!D840))</f>
        <v>12.993459017856491</v>
      </c>
      <c r="E840" s="2">
        <f>IF(logVir!E840="","",LN(総労働時間!E840))</f>
        <v>13.016221044718982</v>
      </c>
      <c r="F840" s="2">
        <f>IF(logVir!F840="","",LN(総労働時間!F840))</f>
        <v>12.918102869186528</v>
      </c>
      <c r="G840" s="2">
        <f>IF(logVir!G840="","",LN(総労働時間!G840))</f>
        <v>12.922090059170836</v>
      </c>
      <c r="I840" s="3">
        <v>27</v>
      </c>
      <c r="J840" s="3">
        <v>31</v>
      </c>
      <c r="K840" s="2" cm="1">
        <f t="array" ref="K840">IF(C840="","",C840-SUMPRODUCT(($B$1461:$B$1491=$J840)*1,C$1461:C$1491))</f>
        <v>1.3131332310892709</v>
      </c>
      <c r="L840" s="2" cm="1">
        <f t="array" ref="L840">IF(D840="","",D840-SUMPRODUCT(($B$1461:$B$1491=$J840)*1,D$1461:D$1491))</f>
        <v>1.3043134964489163</v>
      </c>
      <c r="M840" s="2" cm="1">
        <f t="array" ref="M840">IF(E840="","",E840-SUMPRODUCT(($B$1461:$B$1491=$J840)*1,E$1461:E$1491))</f>
        <v>1.3577670597129465</v>
      </c>
      <c r="N840" s="2" cm="1">
        <f t="array" ref="N840">IF(F840="","",F840-SUMPRODUCT(($B$1461:$B$1491=$J840)*1,F$1461:F$1491))</f>
        <v>1.3364235490127196</v>
      </c>
      <c r="O840" s="2" cm="1">
        <f t="array" ref="O840">IF(G840="","",G840-SUMPRODUCT(($B$1461:$B$1491=$J840)*1,G$1461:G$1491))</f>
        <v>1.319356679930193</v>
      </c>
    </row>
    <row r="841" spans="1:15" x14ac:dyDescent="0.55000000000000004">
      <c r="A841" s="3">
        <v>28</v>
      </c>
      <c r="B841" s="3">
        <v>1</v>
      </c>
      <c r="C841" s="2">
        <f>IF(logVir!C841="","",LN(総労働時間!C841))</f>
        <v>11.414502263643763</v>
      </c>
      <c r="D841" s="2">
        <f>IF(logVir!D841="","",LN(総労働時間!D841))</f>
        <v>11.323612334854396</v>
      </c>
      <c r="E841" s="2">
        <f>IF(logVir!E841="","",LN(総労働時間!E841))</f>
        <v>11.286058109545966</v>
      </c>
      <c r="F841" s="2">
        <f>IF(logVir!F841="","",LN(総労働時間!F841))</f>
        <v>11.223527810045594</v>
      </c>
      <c r="G841" s="2">
        <f>IF(logVir!G841="","",LN(総労働時間!G841))</f>
        <v>11.157151320871341</v>
      </c>
      <c r="I841" s="3">
        <v>28</v>
      </c>
      <c r="J841" s="3">
        <v>1</v>
      </c>
      <c r="K841" s="2" cm="1">
        <f t="array" ref="K841">IF(C841="","",C841-SUMPRODUCT(($B$1461:$B$1491=$J841)*1,C$1461:C$1491))</f>
        <v>4.499116549540183E-2</v>
      </c>
      <c r="L841" s="2" cm="1">
        <f t="array" ref="L841">IF(D841="","",D841-SUMPRODUCT(($B$1461:$B$1491=$J841)*1,D$1461:D$1491))</f>
        <v>7.5915398446241511E-2</v>
      </c>
      <c r="M841" s="2" cm="1">
        <f t="array" ref="M841">IF(E841="","",E841-SUMPRODUCT(($B$1461:$B$1491=$J841)*1,E$1461:E$1491))</f>
        <v>0.11007307690213075</v>
      </c>
      <c r="N841" s="2" cm="1">
        <f t="array" ref="N841">IF(F841="","",F841-SUMPRODUCT(($B$1461:$B$1491=$J841)*1,F$1461:F$1491))</f>
        <v>0.11171423137552594</v>
      </c>
      <c r="O841" s="2" cm="1">
        <f t="array" ref="O841">IF(G841="","",G841-SUMPRODUCT(($B$1461:$B$1491=$J841)*1,G$1461:G$1491))</f>
        <v>0.1227981766667714</v>
      </c>
    </row>
    <row r="842" spans="1:15" x14ac:dyDescent="0.55000000000000004">
      <c r="A842" s="3">
        <v>28</v>
      </c>
      <c r="B842" s="3">
        <v>2</v>
      </c>
      <c r="C842" s="2">
        <f>IF(logVir!C842="","",LN(総労働時間!C842))</f>
        <v>7.4163589733279629</v>
      </c>
      <c r="D842" s="2">
        <f>IF(logVir!D842="","",LN(総労働時間!D842))</f>
        <v>7.4516268299207438</v>
      </c>
      <c r="E842" s="2">
        <f>IF(logVir!E842="","",LN(総労働時間!E842))</f>
        <v>7.0093222920379263</v>
      </c>
      <c r="F842" s="2">
        <f>IF(logVir!F842="","",LN(総労働時間!F842))</f>
        <v>7.0415779095960955</v>
      </c>
      <c r="G842" s="2">
        <f>IF(logVir!G842="","",LN(総労働時間!G842))</f>
        <v>6.7033851604863326</v>
      </c>
      <c r="I842" s="3">
        <v>28</v>
      </c>
      <c r="J842" s="3">
        <v>2</v>
      </c>
      <c r="K842" s="2" cm="1">
        <f t="array" ref="K842">IF(C842="","",C842-SUMPRODUCT(($B$1461:$B$1491=$J842)*1,C$1461:C$1491))</f>
        <v>0.18829783950643986</v>
      </c>
      <c r="L842" s="2" cm="1">
        <f t="array" ref="L842">IF(D842="","",D842-SUMPRODUCT(($B$1461:$B$1491=$J842)*1,D$1461:D$1491))</f>
        <v>0.11769385692058254</v>
      </c>
      <c r="M842" s="2" cm="1">
        <f t="array" ref="M842">IF(E842="","",E842-SUMPRODUCT(($B$1461:$B$1491=$J842)*1,E$1461:E$1491))</f>
        <v>3.0122222763218076E-5</v>
      </c>
      <c r="N842" s="2" cm="1">
        <f t="array" ref="N842">IF(F842="","",F842-SUMPRODUCT(($B$1461:$B$1491=$J842)*1,F$1461:F$1491))</f>
        <v>5.5385695601450458E-2</v>
      </c>
      <c r="O842" s="2" cm="1">
        <f t="array" ref="O842">IF(G842="","",G842-SUMPRODUCT(($B$1461:$B$1491=$J842)*1,G$1461:G$1491))</f>
        <v>-0.28823814644242596</v>
      </c>
    </row>
    <row r="843" spans="1:15" x14ac:dyDescent="0.55000000000000004">
      <c r="A843" s="3">
        <v>28</v>
      </c>
      <c r="B843" s="3">
        <v>3</v>
      </c>
      <c r="C843" s="2">
        <f>IF(logVir!C843="","",LN(総労働時間!C843))</f>
        <v>11.854825498603494</v>
      </c>
      <c r="D843" s="2">
        <f>IF(logVir!D843="","",LN(総労働時間!D843))</f>
        <v>11.817213990722299</v>
      </c>
      <c r="E843" s="2">
        <f>IF(logVir!E843="","",LN(総労働時間!E843))</f>
        <v>11.760773411678578</v>
      </c>
      <c r="F843" s="2">
        <f>IF(logVir!F843="","",LN(総労働時間!F843))</f>
        <v>11.715059095795587</v>
      </c>
      <c r="G843" s="2">
        <f>IF(logVir!G843="","",LN(総労働時間!G843))</f>
        <v>11.747623040039098</v>
      </c>
      <c r="I843" s="3">
        <v>28</v>
      </c>
      <c r="J843" s="3">
        <v>3</v>
      </c>
      <c r="K843" s="2" cm="1">
        <f t="array" ref="K843">IF(C843="","",C843-SUMPRODUCT(($B$1461:$B$1491=$J843)*1,C$1461:C$1491))</f>
        <v>1.0691432967676882</v>
      </c>
      <c r="L843" s="2" cm="1">
        <f t="array" ref="L843">IF(D843="","",D843-SUMPRODUCT(($B$1461:$B$1491=$J843)*1,D$1461:D$1491))</f>
        <v>1.0565233332970649</v>
      </c>
      <c r="M843" s="2" cm="1">
        <f t="array" ref="M843">IF(E843="","",E843-SUMPRODUCT(($B$1461:$B$1491=$J843)*1,E$1461:E$1491))</f>
        <v>0.98997309689914559</v>
      </c>
      <c r="N843" s="2" cm="1">
        <f t="array" ref="N843">IF(F843="","",F843-SUMPRODUCT(($B$1461:$B$1491=$J843)*1,F$1461:F$1491))</f>
        <v>1.023830366131298</v>
      </c>
      <c r="O843" s="2" cm="1">
        <f t="array" ref="O843">IF(G843="","",G843-SUMPRODUCT(($B$1461:$B$1491=$J843)*1,G$1461:G$1491))</f>
        <v>1.0272498285267364</v>
      </c>
    </row>
    <row r="844" spans="1:15" x14ac:dyDescent="0.55000000000000004">
      <c r="A844" s="3">
        <v>28</v>
      </c>
      <c r="B844" s="3">
        <v>4</v>
      </c>
      <c r="C844" s="2">
        <f>IF(logVir!C844="","",LN(総労働時間!C844))</f>
        <v>10.190164908419682</v>
      </c>
      <c r="D844" s="2">
        <f>IF(logVir!D844="","",LN(総労働時間!D844))</f>
        <v>9.9719116940286021</v>
      </c>
      <c r="E844" s="2">
        <f>IF(logVir!E844="","",LN(総労働時間!E844))</f>
        <v>9.8814316187488522</v>
      </c>
      <c r="F844" s="2">
        <f>IF(logVir!F844="","",LN(総労働時間!F844))</f>
        <v>9.7517380411807508</v>
      </c>
      <c r="G844" s="2">
        <f>IF(logVir!G844="","",LN(総労働時間!G844))</f>
        <v>9.7617298900052241</v>
      </c>
      <c r="I844" s="3">
        <v>28</v>
      </c>
      <c r="J844" s="3">
        <v>4</v>
      </c>
      <c r="K844" s="2" cm="1">
        <f t="array" ref="K844">IF(C844="","",C844-SUMPRODUCT(($B$1461:$B$1491=$J844)*1,C$1461:C$1491))</f>
        <v>0.61629045680972183</v>
      </c>
      <c r="L844" s="2" cm="1">
        <f t="array" ref="L844">IF(D844="","",D844-SUMPRODUCT(($B$1461:$B$1491=$J844)*1,D$1461:D$1491))</f>
        <v>0.56958834926736657</v>
      </c>
      <c r="M844" s="2" cm="1">
        <f t="array" ref="M844">IF(E844="","",E844-SUMPRODUCT(($B$1461:$B$1491=$J844)*1,E$1461:E$1491))</f>
        <v>0.54780505018401726</v>
      </c>
      <c r="N844" s="2" cm="1">
        <f t="array" ref="N844">IF(F844="","",F844-SUMPRODUCT(($B$1461:$B$1491=$J844)*1,F$1461:F$1491))</f>
        <v>0.56655278143493604</v>
      </c>
      <c r="O844" s="2" cm="1">
        <f t="array" ref="O844">IF(G844="","",G844-SUMPRODUCT(($B$1461:$B$1491=$J844)*1,G$1461:G$1491))</f>
        <v>0.53486375189835655</v>
      </c>
    </row>
    <row r="845" spans="1:15" x14ac:dyDescent="0.55000000000000004">
      <c r="A845" s="3">
        <v>28</v>
      </c>
      <c r="B845" s="3">
        <v>5</v>
      </c>
      <c r="C845" s="2">
        <f>IF(logVir!C845="","",LN(総労働時間!C845))</f>
        <v>9.7340342010481891</v>
      </c>
      <c r="D845" s="2">
        <f>IF(logVir!D845="","",LN(総労働時間!D845))</f>
        <v>9.6576885970434301</v>
      </c>
      <c r="E845" s="2">
        <f>IF(logVir!E845="","",LN(総労働時間!E845))</f>
        <v>9.6201554427200033</v>
      </c>
      <c r="F845" s="2">
        <f>IF(logVir!F845="","",LN(総労働時間!F845))</f>
        <v>9.5837320997762454</v>
      </c>
      <c r="G845" s="2">
        <f>IF(logVir!G845="","",LN(総労働時間!G845))</f>
        <v>9.6266115604373983</v>
      </c>
      <c r="I845" s="3">
        <v>28</v>
      </c>
      <c r="J845" s="3">
        <v>5</v>
      </c>
      <c r="K845" s="2" cm="1">
        <f t="array" ref="K845">IF(C845="","",C845-SUMPRODUCT(($B$1461:$B$1491=$J845)*1,C$1461:C$1491))</f>
        <v>0.91253537201608381</v>
      </c>
      <c r="L845" s="2" cm="1">
        <f t="array" ref="L845">IF(D845="","",D845-SUMPRODUCT(($B$1461:$B$1491=$J845)*1,D$1461:D$1491))</f>
        <v>0.88945408049004193</v>
      </c>
      <c r="M845" s="2" cm="1">
        <f t="array" ref="M845">IF(E845="","",E845-SUMPRODUCT(($B$1461:$B$1491=$J845)*1,E$1461:E$1491))</f>
        <v>0.81832940011760513</v>
      </c>
      <c r="N845" s="2" cm="1">
        <f t="array" ref="N845">IF(F845="","",F845-SUMPRODUCT(($B$1461:$B$1491=$J845)*1,F$1461:F$1491))</f>
        <v>0.85143210417346182</v>
      </c>
      <c r="O845" s="2" cm="1">
        <f t="array" ref="O845">IF(G845="","",G845-SUMPRODUCT(($B$1461:$B$1491=$J845)*1,G$1461:G$1491))</f>
        <v>0.84639196650837789</v>
      </c>
    </row>
    <row r="846" spans="1:15" x14ac:dyDescent="0.55000000000000004">
      <c r="A846" s="3">
        <v>28</v>
      </c>
      <c r="B846" s="3">
        <v>6</v>
      </c>
      <c r="C846" s="2">
        <f>IF(logVir!C846="","",LN(総労働時間!C846))</f>
        <v>10.833173821127572</v>
      </c>
      <c r="D846" s="2">
        <f>IF(logVir!D846="","",LN(総労働時間!D846))</f>
        <v>10.851084933446648</v>
      </c>
      <c r="E846" s="2">
        <f>IF(logVir!E846="","",LN(総労働時間!E846))</f>
        <v>10.883387187467264</v>
      </c>
      <c r="F846" s="2">
        <f>IF(logVir!F846="","",LN(総労働時間!F846))</f>
        <v>10.887117072559017</v>
      </c>
      <c r="G846" s="2">
        <f>IF(logVir!G846="","",LN(総労働時間!G846))</f>
        <v>10.874381239910946</v>
      </c>
      <c r="I846" s="3">
        <v>28</v>
      </c>
      <c r="J846" s="3">
        <v>6</v>
      </c>
      <c r="K846" s="2" cm="1">
        <f t="array" ref="K846">IF(C846="","",C846-SUMPRODUCT(($B$1461:$B$1491=$J846)*1,C$1461:C$1491))</f>
        <v>1.5362036075087122</v>
      </c>
      <c r="L846" s="2" cm="1">
        <f t="array" ref="L846">IF(D846="","",D846-SUMPRODUCT(($B$1461:$B$1491=$J846)*1,D$1461:D$1491))</f>
        <v>1.5432284170518908</v>
      </c>
      <c r="M846" s="2" cm="1">
        <f t="array" ref="M846">IF(E846="","",E846-SUMPRODUCT(($B$1461:$B$1491=$J846)*1,E$1461:E$1491))</f>
        <v>1.5518079682031196</v>
      </c>
      <c r="N846" s="2" cm="1">
        <f t="array" ref="N846">IF(F846="","",F846-SUMPRODUCT(($B$1461:$B$1491=$J846)*1,F$1461:F$1491))</f>
        <v>1.5576824636184483</v>
      </c>
      <c r="O846" s="2" cm="1">
        <f t="array" ref="O846">IF(G846="","",G846-SUMPRODUCT(($B$1461:$B$1491=$J846)*1,G$1461:G$1491))</f>
        <v>1.5068861387953749</v>
      </c>
    </row>
    <row r="847" spans="1:15" x14ac:dyDescent="0.55000000000000004">
      <c r="A847" s="3">
        <v>28</v>
      </c>
      <c r="B847" s="3">
        <v>7</v>
      </c>
      <c r="C847" s="2">
        <f>IF(logVir!C847="","",LN(総労働時間!C847))</f>
        <v>10.020087657460319</v>
      </c>
      <c r="D847" s="2">
        <f>IF(logVir!D847="","",LN(総労働時間!D847))</f>
        <v>9.9816617294584198</v>
      </c>
      <c r="E847" s="2">
        <f>IF(logVir!E847="","",LN(総労働時間!E847))</f>
        <v>9.9212499687847391</v>
      </c>
      <c r="F847" s="2">
        <f>IF(logVir!F847="","",LN(総労働時間!F847))</f>
        <v>9.8712222527614308</v>
      </c>
      <c r="G847" s="2">
        <f>IF(logVir!G847="","",LN(総労働時間!G847))</f>
        <v>9.9066972858543068</v>
      </c>
      <c r="I847" s="3">
        <v>28</v>
      </c>
      <c r="J847" s="3">
        <v>7</v>
      </c>
      <c r="K847" s="2" cm="1">
        <f t="array" ref="K847">IF(C847="","",C847-SUMPRODUCT(($B$1461:$B$1491=$J847)*1,C$1461:C$1491))</f>
        <v>0.79393602622372583</v>
      </c>
      <c r="L847" s="2" cm="1">
        <f t="array" ref="L847">IF(D847="","",D847-SUMPRODUCT(($B$1461:$B$1491=$J847)*1,D$1461:D$1491))</f>
        <v>0.78413614232324313</v>
      </c>
      <c r="M847" s="2" cm="1">
        <f t="array" ref="M847">IF(E847="","",E847-SUMPRODUCT(($B$1461:$B$1491=$J847)*1,E$1461:E$1491))</f>
        <v>0.78632560910059546</v>
      </c>
      <c r="N847" s="2" cm="1">
        <f t="array" ref="N847">IF(F847="","",F847-SUMPRODUCT(($B$1461:$B$1491=$J847)*1,F$1461:F$1491))</f>
        <v>0.79758830786619228</v>
      </c>
      <c r="O847" s="2" cm="1">
        <f t="array" ref="O847">IF(G847="","",G847-SUMPRODUCT(($B$1461:$B$1491=$J847)*1,G$1461:G$1491))</f>
        <v>0.80080707072904111</v>
      </c>
    </row>
    <row r="848" spans="1:15" x14ac:dyDescent="0.55000000000000004">
      <c r="A848" s="3">
        <v>28</v>
      </c>
      <c r="B848" s="3">
        <v>8</v>
      </c>
      <c r="C848" s="2">
        <f>IF(logVir!C848="","",LN(総労働時間!C848))</f>
        <v>11.002476697365744</v>
      </c>
      <c r="D848" s="2">
        <f>IF(logVir!D848="","",LN(総労働時間!D848))</f>
        <v>11.043327498979227</v>
      </c>
      <c r="E848" s="2">
        <f>IF(logVir!E848="","",LN(総労働時間!E848))</f>
        <v>11.113124356044123</v>
      </c>
      <c r="F848" s="2">
        <f>IF(logVir!F848="","",LN(総労働時間!F848))</f>
        <v>11.066838791952899</v>
      </c>
      <c r="G848" s="2">
        <f>IF(logVir!G848="","",LN(総労働時間!G848))</f>
        <v>11.107754596291977</v>
      </c>
      <c r="I848" s="3">
        <v>28</v>
      </c>
      <c r="J848" s="3">
        <v>8</v>
      </c>
      <c r="K848" s="2" cm="1">
        <f t="array" ref="K848">IF(C848="","",C848-SUMPRODUCT(($B$1461:$B$1491=$J848)*1,C$1461:C$1491))</f>
        <v>1.8025428556872853</v>
      </c>
      <c r="L848" s="2" cm="1">
        <f t="array" ref="L848">IF(D848="","",D848-SUMPRODUCT(($B$1461:$B$1491=$J848)*1,D$1461:D$1491))</f>
        <v>1.755429695748818</v>
      </c>
      <c r="M848" s="2" cm="1">
        <f t="array" ref="M848">IF(E848="","",E848-SUMPRODUCT(($B$1461:$B$1491=$J848)*1,E$1461:E$1491))</f>
        <v>1.821444997623237</v>
      </c>
      <c r="N848" s="2" cm="1">
        <f t="array" ref="N848">IF(F848="","",F848-SUMPRODUCT(($B$1461:$B$1491=$J848)*1,F$1461:F$1491))</f>
        <v>1.7896410024042115</v>
      </c>
      <c r="O848" s="2" cm="1">
        <f t="array" ref="O848">IF(G848="","",G848-SUMPRODUCT(($B$1461:$B$1491=$J848)*1,G$1461:G$1491))</f>
        <v>1.7800939476186741</v>
      </c>
    </row>
    <row r="849" spans="1:15" x14ac:dyDescent="0.55000000000000004">
      <c r="A849" s="3">
        <v>28</v>
      </c>
      <c r="B849" s="3">
        <v>9</v>
      </c>
      <c r="C849" s="2">
        <f>IF(logVir!C849="","",LN(総労働時間!C849))</f>
        <v>11.293921160259533</v>
      </c>
      <c r="D849" s="2">
        <f>IF(logVir!D849="","",LN(総労働時間!D849))</f>
        <v>11.185951694213513</v>
      </c>
      <c r="E849" s="2">
        <f>IF(logVir!E849="","",LN(総労働時間!E849))</f>
        <v>11.264807838629723</v>
      </c>
      <c r="F849" s="2">
        <f>IF(logVir!F849="","",LN(総労働時間!F849))</f>
        <v>11.175263144471451</v>
      </c>
      <c r="G849" s="2">
        <f>IF(logVir!G849="","",LN(総労働時間!G849))</f>
        <v>11.184862471122178</v>
      </c>
      <c r="I849" s="3">
        <v>28</v>
      </c>
      <c r="J849" s="3">
        <v>9</v>
      </c>
      <c r="K849" s="2" cm="1">
        <f t="array" ref="K849">IF(C849="","",C849-SUMPRODUCT(($B$1461:$B$1491=$J849)*1,C$1461:C$1491))</f>
        <v>1.3247393730888994</v>
      </c>
      <c r="L849" s="2" cm="1">
        <f t="array" ref="L849">IF(D849="","",D849-SUMPRODUCT(($B$1461:$B$1491=$J849)*1,D$1461:D$1491))</f>
        <v>1.2616652945465692</v>
      </c>
      <c r="M849" s="2" cm="1">
        <f t="array" ref="M849">IF(E849="","",E849-SUMPRODUCT(($B$1461:$B$1491=$J849)*1,E$1461:E$1491))</f>
        <v>1.2612770473518307</v>
      </c>
      <c r="N849" s="2" cm="1">
        <f t="array" ref="N849">IF(F849="","",F849-SUMPRODUCT(($B$1461:$B$1491=$J849)*1,F$1461:F$1491))</f>
        <v>1.2778962944348518</v>
      </c>
      <c r="O849" s="2" cm="1">
        <f t="array" ref="O849">IF(G849="","",G849-SUMPRODUCT(($B$1461:$B$1491=$J849)*1,G$1461:G$1491))</f>
        <v>1.2424242919872182</v>
      </c>
    </row>
    <row r="850" spans="1:15" x14ac:dyDescent="0.55000000000000004">
      <c r="A850" s="3">
        <v>28</v>
      </c>
      <c r="B850" s="3">
        <v>10</v>
      </c>
      <c r="C850" s="2">
        <f>IF(logVir!C850="","",LN(総労働時間!C850))</f>
        <v>11.788284234352977</v>
      </c>
      <c r="D850" s="2">
        <f>IF(logVir!D850="","",LN(総労働時間!D850))</f>
        <v>11.790442904529842</v>
      </c>
      <c r="E850" s="2">
        <f>IF(logVir!E850="","",LN(総労働時間!E850))</f>
        <v>11.827519874314003</v>
      </c>
      <c r="F850" s="2">
        <f>IF(logVir!F850="","",LN(総労働時間!F850))</f>
        <v>11.774674270126409</v>
      </c>
      <c r="G850" s="2">
        <f>IF(logVir!G850="","",LN(総労働時間!G850))</f>
        <v>11.87159553218704</v>
      </c>
      <c r="I850" s="3">
        <v>28</v>
      </c>
      <c r="J850" s="3">
        <v>10</v>
      </c>
      <c r="K850" s="2" cm="1">
        <f t="array" ref="K850">IF(C850="","",C850-SUMPRODUCT(($B$1461:$B$1491=$J850)*1,C$1461:C$1491))</f>
        <v>1.3182910053874721</v>
      </c>
      <c r="L850" s="2" cm="1">
        <f t="array" ref="L850">IF(D850="","",D850-SUMPRODUCT(($B$1461:$B$1491=$J850)*1,D$1461:D$1491))</f>
        <v>1.3023435637036584</v>
      </c>
      <c r="M850" s="2" cm="1">
        <f t="array" ref="M850">IF(E850="","",E850-SUMPRODUCT(($B$1461:$B$1491=$J850)*1,E$1461:E$1491))</f>
        <v>1.2997271553856233</v>
      </c>
      <c r="N850" s="2" cm="1">
        <f t="array" ref="N850">IF(F850="","",F850-SUMPRODUCT(($B$1461:$B$1491=$J850)*1,F$1461:F$1491))</f>
        <v>1.3109618628291226</v>
      </c>
      <c r="O850" s="2" cm="1">
        <f t="array" ref="O850">IF(G850="","",G850-SUMPRODUCT(($B$1461:$B$1491=$J850)*1,G$1461:G$1491))</f>
        <v>1.33778140182371</v>
      </c>
    </row>
    <row r="851" spans="1:15" x14ac:dyDescent="0.55000000000000004">
      <c r="A851" s="3">
        <v>28</v>
      </c>
      <c r="B851" s="3">
        <v>11</v>
      </c>
      <c r="C851" s="2">
        <f>IF(logVir!C851="","",LN(総労働時間!C851))</f>
        <v>10.402670984848021</v>
      </c>
      <c r="D851" s="2">
        <f>IF(logVir!D851="","",LN(総労働時間!D851))</f>
        <v>10.055968142416313</v>
      </c>
      <c r="E851" s="2">
        <f>IF(logVir!E851="","",LN(総労働時間!E851))</f>
        <v>10.072271241862506</v>
      </c>
      <c r="F851" s="2">
        <f>IF(logVir!F851="","",LN(総労働時間!F851))</f>
        <v>9.9511666695116183</v>
      </c>
      <c r="G851" s="2">
        <f>IF(logVir!G851="","",LN(総労働時間!G851))</f>
        <v>9.7814091596415675</v>
      </c>
      <c r="I851" s="3">
        <v>28</v>
      </c>
      <c r="J851" s="3">
        <v>11</v>
      </c>
      <c r="K851" s="2" cm="1">
        <f t="array" ref="K851">IF(C851="","",C851-SUMPRODUCT(($B$1461:$B$1491=$J851)*1,C$1461:C$1491))</f>
        <v>0.60997699957435358</v>
      </c>
      <c r="L851" s="2" cm="1">
        <f t="array" ref="L851">IF(D851="","",D851-SUMPRODUCT(($B$1461:$B$1491=$J851)*1,D$1461:D$1491))</f>
        <v>0.45821302390885599</v>
      </c>
      <c r="M851" s="2" cm="1">
        <f t="array" ref="M851">IF(E851="","",E851-SUMPRODUCT(($B$1461:$B$1491=$J851)*1,E$1461:E$1491))</f>
        <v>0.48623779745543239</v>
      </c>
      <c r="N851" s="2" cm="1">
        <f t="array" ref="N851">IF(F851="","",F851-SUMPRODUCT(($B$1461:$B$1491=$J851)*1,F$1461:F$1491))</f>
        <v>0.39987912977793982</v>
      </c>
      <c r="O851" s="2" cm="1">
        <f t="array" ref="O851">IF(G851="","",G851-SUMPRODUCT(($B$1461:$B$1491=$J851)*1,G$1461:G$1491))</f>
        <v>0.22495175793299715</v>
      </c>
    </row>
    <row r="852" spans="1:15" x14ac:dyDescent="0.55000000000000004">
      <c r="A852" s="3">
        <v>28</v>
      </c>
      <c r="B852" s="3">
        <v>12</v>
      </c>
      <c r="C852" s="2">
        <f>IF(logVir!C852="","",LN(総労働時間!C852))</f>
        <v>11.358852192443111</v>
      </c>
      <c r="D852" s="2">
        <f>IF(logVir!D852="","",LN(総労働時間!D852))</f>
        <v>11.251343089942964</v>
      </c>
      <c r="E852" s="2">
        <f>IF(logVir!E852="","",LN(総労働時間!E852))</f>
        <v>11.304001727625661</v>
      </c>
      <c r="F852" s="2">
        <f>IF(logVir!F852="","",LN(総労働時間!F852))</f>
        <v>11.260131292247115</v>
      </c>
      <c r="G852" s="2">
        <f>IF(logVir!G852="","",LN(総労働時間!G852))</f>
        <v>11.351797853379347</v>
      </c>
      <c r="I852" s="3">
        <v>28</v>
      </c>
      <c r="J852" s="3">
        <v>12</v>
      </c>
      <c r="K852" s="2" cm="1">
        <f t="array" ref="K852">IF(C852="","",C852-SUMPRODUCT(($B$1461:$B$1491=$J852)*1,C$1461:C$1491))</f>
        <v>1.7651061518922013</v>
      </c>
      <c r="L852" s="2" cm="1">
        <f t="array" ref="L852">IF(D852="","",D852-SUMPRODUCT(($B$1461:$B$1491=$J852)*1,D$1461:D$1491))</f>
        <v>1.7463242412702069</v>
      </c>
      <c r="M852" s="2" cm="1">
        <f t="array" ref="M852">IF(E852="","",E852-SUMPRODUCT(($B$1461:$B$1491=$J852)*1,E$1461:E$1491))</f>
        <v>1.8175182649293262</v>
      </c>
      <c r="N852" s="2" cm="1">
        <f t="array" ref="N852">IF(F852="","",F852-SUMPRODUCT(($B$1461:$B$1491=$J852)*1,F$1461:F$1491))</f>
        <v>1.8322681861360337</v>
      </c>
      <c r="O852" s="2" cm="1">
        <f t="array" ref="O852">IF(G852="","",G852-SUMPRODUCT(($B$1461:$B$1491=$J852)*1,G$1461:G$1491))</f>
        <v>1.8425824687631476</v>
      </c>
    </row>
    <row r="853" spans="1:15" x14ac:dyDescent="0.55000000000000004">
      <c r="A853" s="3">
        <v>28</v>
      </c>
      <c r="B853" s="3">
        <v>13</v>
      </c>
      <c r="C853" s="2">
        <f>IF(logVir!C853="","",LN(総労働時間!C853))</f>
        <v>10.292486125416499</v>
      </c>
      <c r="D853" s="2">
        <f>IF(logVir!D853="","",LN(総労働時間!D853))</f>
        <v>10.075507495176122</v>
      </c>
      <c r="E853" s="2">
        <f>IF(logVir!E853="","",LN(総労働時間!E853))</f>
        <v>9.9057498842748295</v>
      </c>
      <c r="F853" s="2">
        <f>IF(logVir!F853="","",LN(総労働時間!F853))</f>
        <v>9.9598168943456447</v>
      </c>
      <c r="G853" s="2">
        <f>IF(logVir!G853="","",LN(総労働時間!G853))</f>
        <v>9.8233402965012466</v>
      </c>
      <c r="I853" s="3">
        <v>28</v>
      </c>
      <c r="J853" s="3">
        <v>13</v>
      </c>
      <c r="K853" s="2" cm="1">
        <f t="array" ref="K853">IF(C853="","",C853-SUMPRODUCT(($B$1461:$B$1491=$J853)*1,C$1461:C$1491))</f>
        <v>1.558843656432364</v>
      </c>
      <c r="L853" s="2" cm="1">
        <f t="array" ref="L853">IF(D853="","",D853-SUMPRODUCT(($B$1461:$B$1491=$J853)*1,D$1461:D$1491))</f>
        <v>2.140229225847448</v>
      </c>
      <c r="M853" s="2" cm="1">
        <f t="array" ref="M853">IF(E853="","",E853-SUMPRODUCT(($B$1461:$B$1491=$J853)*1,E$1461:E$1491))</f>
        <v>1.9108059998446514</v>
      </c>
      <c r="N853" s="2" cm="1">
        <f t="array" ref="N853">IF(F853="","",F853-SUMPRODUCT(($B$1461:$B$1491=$J853)*1,F$1461:F$1491))</f>
        <v>2.0958261342699052</v>
      </c>
      <c r="O853" s="2" cm="1">
        <f t="array" ref="O853">IF(G853="","",G853-SUMPRODUCT(($B$1461:$B$1491=$J853)*1,G$1461:G$1491))</f>
        <v>2.0026933730373893</v>
      </c>
    </row>
    <row r="854" spans="1:15" x14ac:dyDescent="0.55000000000000004">
      <c r="A854" s="3">
        <v>28</v>
      </c>
      <c r="B854" s="3">
        <v>14</v>
      </c>
      <c r="C854" s="2">
        <f>IF(logVir!C854="","",LN(総労働時間!C854))</f>
        <v>11.059013209650304</v>
      </c>
      <c r="D854" s="2">
        <f>IF(logVir!D854="","",LN(総労働時間!D854))</f>
        <v>11.138167982475041</v>
      </c>
      <c r="E854" s="2">
        <f>IF(logVir!E854="","",LN(総労働時間!E854))</f>
        <v>11.192993495368277</v>
      </c>
      <c r="F854" s="2">
        <f>IF(logVir!F854="","",LN(総労働時間!F854))</f>
        <v>11.115940665463066</v>
      </c>
      <c r="G854" s="2">
        <f>IF(logVir!G854="","",LN(総労働時間!G854))</f>
        <v>11.086020219922458</v>
      </c>
      <c r="I854" s="3">
        <v>28</v>
      </c>
      <c r="J854" s="3">
        <v>14</v>
      </c>
      <c r="K854" s="2" cm="1">
        <f t="array" ref="K854">IF(C854="","",C854-SUMPRODUCT(($B$1461:$B$1491=$J854)*1,C$1461:C$1491))</f>
        <v>1.235371803158257</v>
      </c>
      <c r="L854" s="2" cm="1">
        <f t="array" ref="L854">IF(D854="","",D854-SUMPRODUCT(($B$1461:$B$1491=$J854)*1,D$1461:D$1491))</f>
        <v>1.2234941460809203</v>
      </c>
      <c r="M854" s="2" cm="1">
        <f t="array" ref="M854">IF(E854="","",E854-SUMPRODUCT(($B$1461:$B$1491=$J854)*1,E$1461:E$1491))</f>
        <v>1.2402254234820695</v>
      </c>
      <c r="N854" s="2" cm="1">
        <f t="array" ref="N854">IF(F854="","",F854-SUMPRODUCT(($B$1461:$B$1491=$J854)*1,F$1461:F$1491))</f>
        <v>1.2191686805922686</v>
      </c>
      <c r="O854" s="2" cm="1">
        <f t="array" ref="O854">IF(G854="","",G854-SUMPRODUCT(($B$1461:$B$1491=$J854)*1,G$1461:G$1491))</f>
        <v>1.1481375480399301</v>
      </c>
    </row>
    <row r="855" spans="1:15" x14ac:dyDescent="0.55000000000000004">
      <c r="A855" s="3">
        <v>28</v>
      </c>
      <c r="B855" s="3">
        <v>15</v>
      </c>
      <c r="C855" s="2">
        <f>IF(logVir!C855="","",LN(総労働時間!C855))</f>
        <v>10.092707648759621</v>
      </c>
      <c r="D855" s="2">
        <f>IF(logVir!D855="","",LN(総労働時間!D855))</f>
        <v>9.9399967359160026</v>
      </c>
      <c r="E855" s="2">
        <f>IF(logVir!E855="","",LN(総労働時間!E855))</f>
        <v>9.7950508515768764</v>
      </c>
      <c r="F855" s="2">
        <f>IF(logVir!F855="","",LN(総労働時間!F855))</f>
        <v>9.721851745030536</v>
      </c>
      <c r="G855" s="2">
        <f>IF(logVir!G855="","",LN(総労働時間!G855))</f>
        <v>9.6171530227980071</v>
      </c>
      <c r="I855" s="3">
        <v>28</v>
      </c>
      <c r="J855" s="3">
        <v>15</v>
      </c>
      <c r="K855" s="2" cm="1">
        <f t="array" ref="K855">IF(C855="","",C855-SUMPRODUCT(($B$1461:$B$1491=$J855)*1,C$1461:C$1491))</f>
        <v>0.8421631763419235</v>
      </c>
      <c r="L855" s="2" cm="1">
        <f t="array" ref="L855">IF(D855="","",D855-SUMPRODUCT(($B$1461:$B$1491=$J855)*1,D$1461:D$1491))</f>
        <v>0.82146352233704256</v>
      </c>
      <c r="M855" s="2" cm="1">
        <f t="array" ref="M855">IF(E855="","",E855-SUMPRODUCT(($B$1461:$B$1491=$J855)*1,E$1461:E$1491))</f>
        <v>0.73683997412624436</v>
      </c>
      <c r="N855" s="2" cm="1">
        <f t="array" ref="N855">IF(F855="","",F855-SUMPRODUCT(($B$1461:$B$1491=$J855)*1,F$1461:F$1491))</f>
        <v>0.77112476993404222</v>
      </c>
      <c r="O855" s="2" cm="1">
        <f t="array" ref="O855">IF(G855="","",G855-SUMPRODUCT(($B$1461:$B$1491=$J855)*1,G$1461:G$1491))</f>
        <v>0.62968828605156801</v>
      </c>
    </row>
    <row r="856" spans="1:15" x14ac:dyDescent="0.55000000000000004">
      <c r="A856" s="3">
        <v>28</v>
      </c>
      <c r="B856" s="3">
        <v>16</v>
      </c>
      <c r="C856" s="2">
        <f>IF(logVir!C856="","",LN(総労働時間!C856))</f>
        <v>11.497219196280383</v>
      </c>
      <c r="D856" s="2">
        <f>IF(logVir!D856="","",LN(総労働時間!D856))</f>
        <v>11.503302281881446</v>
      </c>
      <c r="E856" s="2">
        <f>IF(logVir!E856="","",LN(総労働時間!E856))</f>
        <v>11.486366148499799</v>
      </c>
      <c r="F856" s="2">
        <f>IF(logVir!F856="","",LN(総労働時間!F856))</f>
        <v>11.39792864488096</v>
      </c>
      <c r="G856" s="2">
        <f>IF(logVir!G856="","",LN(総労働時間!G856))</f>
        <v>11.446217570288328</v>
      </c>
      <c r="I856" s="3">
        <v>28</v>
      </c>
      <c r="J856" s="3">
        <v>16</v>
      </c>
      <c r="K856" s="2" cm="1">
        <f t="array" ref="K856">IF(C856="","",C856-SUMPRODUCT(($B$1461:$B$1491=$J856)*1,C$1461:C$1491))</f>
        <v>1.0105416721014855</v>
      </c>
      <c r="L856" s="2" cm="1">
        <f t="array" ref="L856">IF(D856="","",D856-SUMPRODUCT(($B$1461:$B$1491=$J856)*1,D$1461:D$1491))</f>
        <v>1.0303341026946136</v>
      </c>
      <c r="M856" s="2" cm="1">
        <f t="array" ref="M856">IF(E856="","",E856-SUMPRODUCT(($B$1461:$B$1491=$J856)*1,E$1461:E$1491))</f>
        <v>1.0196976888569615</v>
      </c>
      <c r="N856" s="2" cm="1">
        <f t="array" ref="N856">IF(F856="","",F856-SUMPRODUCT(($B$1461:$B$1491=$J856)*1,F$1461:F$1491))</f>
        <v>1.0312944298620241</v>
      </c>
      <c r="O856" s="2" cm="1">
        <f t="array" ref="O856">IF(G856="","",G856-SUMPRODUCT(($B$1461:$B$1491=$J856)*1,G$1461:G$1491))</f>
        <v>1.025367636126191</v>
      </c>
    </row>
    <row r="857" spans="1:15" x14ac:dyDescent="0.55000000000000004">
      <c r="A857" s="3">
        <v>28</v>
      </c>
      <c r="B857" s="3">
        <v>17</v>
      </c>
      <c r="C857" s="2">
        <f>IF(logVir!C857="","",LN(総労働時間!C857))</f>
        <v>10.729745073672845</v>
      </c>
      <c r="D857" s="2">
        <f>IF(logVir!D857="","",LN(総労働時間!D857))</f>
        <v>10.560720276220234</v>
      </c>
      <c r="E857" s="2">
        <f>IF(logVir!E857="","",LN(総労働時間!E857))</f>
        <v>10.569806780053467</v>
      </c>
      <c r="F857" s="2">
        <f>IF(logVir!F857="","",LN(総労働時間!F857))</f>
        <v>10.606429656686668</v>
      </c>
      <c r="G857" s="2">
        <f>IF(logVir!G857="","",LN(総労働時間!G857))</f>
        <v>10.633445675636009</v>
      </c>
      <c r="I857" s="3">
        <v>28</v>
      </c>
      <c r="J857" s="3">
        <v>17</v>
      </c>
      <c r="K857" s="2" cm="1">
        <f t="array" ref="K857">IF(C857="","",C857-SUMPRODUCT(($B$1461:$B$1491=$J857)*1,C$1461:C$1491))</f>
        <v>0.78866518150910103</v>
      </c>
      <c r="L857" s="2" cm="1">
        <f t="array" ref="L857">IF(D857="","",D857-SUMPRODUCT(($B$1461:$B$1491=$J857)*1,D$1461:D$1491))</f>
        <v>0.69839658585853037</v>
      </c>
      <c r="M857" s="2" cm="1">
        <f t="array" ref="M857">IF(E857="","",E857-SUMPRODUCT(($B$1461:$B$1491=$J857)*1,E$1461:E$1491))</f>
        <v>0.72754621539231401</v>
      </c>
      <c r="N857" s="2" cm="1">
        <f t="array" ref="N857">IF(F857="","",F857-SUMPRODUCT(($B$1461:$B$1491=$J857)*1,F$1461:F$1491))</f>
        <v>0.71634113588417136</v>
      </c>
      <c r="O857" s="2" cm="1">
        <f t="array" ref="O857">IF(G857="","",G857-SUMPRODUCT(($B$1461:$B$1491=$J857)*1,G$1461:G$1491))</f>
        <v>0.68231408682689931</v>
      </c>
    </row>
    <row r="858" spans="1:15" x14ac:dyDescent="0.55000000000000004">
      <c r="A858" s="3">
        <v>28</v>
      </c>
      <c r="B858" s="3">
        <v>18</v>
      </c>
      <c r="C858" s="2">
        <f>IF(logVir!C858="","",LN(総労働時間!C858))</f>
        <v>12.687395629438258</v>
      </c>
      <c r="D858" s="2">
        <f>IF(logVir!D858="","",LN(総労働時間!D858))</f>
        <v>12.63315350782384</v>
      </c>
      <c r="E858" s="2">
        <f>IF(logVir!E858="","",LN(総労働時間!E858))</f>
        <v>12.571429675161713</v>
      </c>
      <c r="F858" s="2">
        <f>IF(logVir!F858="","",LN(総労働時間!F858))</f>
        <v>12.554602316606509</v>
      </c>
      <c r="G858" s="2">
        <f>IF(logVir!G858="","",LN(総労働時間!G858))</f>
        <v>12.551308082164125</v>
      </c>
      <c r="I858" s="3">
        <v>28</v>
      </c>
      <c r="J858" s="3">
        <v>18</v>
      </c>
      <c r="K858" s="2" cm="1">
        <f t="array" ref="K858">IF(C858="","",C858-SUMPRODUCT(($B$1461:$B$1491=$J858)*1,C$1461:C$1491))</f>
        <v>0.76033791680865015</v>
      </c>
      <c r="L858" s="2" cm="1">
        <f t="array" ref="L858">IF(D858="","",D858-SUMPRODUCT(($B$1461:$B$1491=$J858)*1,D$1461:D$1491))</f>
        <v>0.7087387630163029</v>
      </c>
      <c r="M858" s="2" cm="1">
        <f t="array" ref="M858">IF(E858="","",E858-SUMPRODUCT(($B$1461:$B$1491=$J858)*1,E$1461:E$1491))</f>
        <v>0.68063205836203622</v>
      </c>
      <c r="N858" s="2" cm="1">
        <f t="array" ref="N858">IF(F858="","",F858-SUMPRODUCT(($B$1461:$B$1491=$J858)*1,F$1461:F$1491))</f>
        <v>0.69524975192981486</v>
      </c>
      <c r="O858" s="2" cm="1">
        <f t="array" ref="O858">IF(G858="","",G858-SUMPRODUCT(($B$1461:$B$1491=$J858)*1,G$1461:G$1491))</f>
        <v>0.70714817962382881</v>
      </c>
    </row>
    <row r="859" spans="1:15" x14ac:dyDescent="0.55000000000000004">
      <c r="A859" s="3">
        <v>28</v>
      </c>
      <c r="B859" s="3">
        <v>19</v>
      </c>
      <c r="C859" s="2">
        <f>IF(logVir!C859="","",LN(総労働時間!C859))</f>
        <v>11.998453371000778</v>
      </c>
      <c r="D859" s="2">
        <f>IF(logVir!D859="","",LN(総労働時間!D859))</f>
        <v>12.037968774244053</v>
      </c>
      <c r="E859" s="2">
        <f>IF(logVir!E859="","",LN(総労働時間!E859))</f>
        <v>12.020663106707801</v>
      </c>
      <c r="F859" s="2">
        <f>IF(logVir!F859="","",LN(総労働時間!F859))</f>
        <v>12.015083129620757</v>
      </c>
      <c r="G859" s="2">
        <f>IF(logVir!G859="","",LN(総労働時間!G859))</f>
        <v>12.150036913819008</v>
      </c>
      <c r="I859" s="3">
        <v>28</v>
      </c>
      <c r="J859" s="3">
        <v>19</v>
      </c>
      <c r="K859" s="2" cm="1">
        <f t="array" ref="K859">IF(C859="","",C859-SUMPRODUCT(($B$1461:$B$1491=$J859)*1,C$1461:C$1491))</f>
        <v>0.77023129546404512</v>
      </c>
      <c r="L859" s="2" cm="1">
        <f t="array" ref="L859">IF(D859="","",D859-SUMPRODUCT(($B$1461:$B$1491=$J859)*1,D$1461:D$1491))</f>
        <v>0.80792712564215918</v>
      </c>
      <c r="M859" s="2" cm="1">
        <f t="array" ref="M859">IF(E859="","",E859-SUMPRODUCT(($B$1461:$B$1491=$J859)*1,E$1461:E$1491))</f>
        <v>0.81880052336046916</v>
      </c>
      <c r="N859" s="2" cm="1">
        <f t="array" ref="N859">IF(F859="","",F859-SUMPRODUCT(($B$1461:$B$1491=$J859)*1,F$1461:F$1491))</f>
        <v>0.82310871513022477</v>
      </c>
      <c r="O859" s="2" cm="1">
        <f t="array" ref="O859">IF(G859="","",G859-SUMPRODUCT(($B$1461:$B$1491=$J859)*1,G$1461:G$1491))</f>
        <v>0.92273763858654334</v>
      </c>
    </row>
    <row r="860" spans="1:15" x14ac:dyDescent="0.55000000000000004">
      <c r="A860" s="3">
        <v>28</v>
      </c>
      <c r="B860" s="3">
        <v>20</v>
      </c>
      <c r="C860" s="2">
        <f>IF(logVir!C860="","",LN(総労働時間!C860))</f>
        <v>12.98285710214509</v>
      </c>
      <c r="D860" s="2">
        <f>IF(logVir!D860="","",LN(総労働時間!D860))</f>
        <v>12.933368189040133</v>
      </c>
      <c r="E860" s="2">
        <f>IF(logVir!E860="","",LN(総労働時間!E860))</f>
        <v>12.89209171950365</v>
      </c>
      <c r="F860" s="2">
        <f>IF(logVir!F860="","",LN(総労働時間!F860))</f>
        <v>12.847525789528227</v>
      </c>
      <c r="G860" s="2">
        <f>IF(logVir!G860="","",LN(総労働時間!G860))</f>
        <v>12.948454486760602</v>
      </c>
      <c r="I860" s="3">
        <v>28</v>
      </c>
      <c r="J860" s="3">
        <v>20</v>
      </c>
      <c r="K860" s="2" cm="1">
        <f t="array" ref="K860">IF(C860="","",C860-SUMPRODUCT(($B$1461:$B$1491=$J860)*1,C$1461:C$1491))</f>
        <v>0.88015176971148179</v>
      </c>
      <c r="L860" s="2" cm="1">
        <f t="array" ref="L860">IF(D860="","",D860-SUMPRODUCT(($B$1461:$B$1491=$J860)*1,D$1461:D$1491))</f>
        <v>0.87613604434225678</v>
      </c>
      <c r="M860" s="2" cm="1">
        <f t="array" ref="M860">IF(E860="","",E860-SUMPRODUCT(($B$1461:$B$1491=$J860)*1,E$1461:E$1491))</f>
        <v>0.86832653926270709</v>
      </c>
      <c r="N860" s="2" cm="1">
        <f t="array" ref="N860">IF(F860="","",F860-SUMPRODUCT(($B$1461:$B$1491=$J860)*1,F$1461:F$1491))</f>
        <v>0.89894125232814481</v>
      </c>
      <c r="O860" s="2" cm="1">
        <f t="array" ref="O860">IF(G860="","",G860-SUMPRODUCT(($B$1461:$B$1491=$J860)*1,G$1461:G$1491))</f>
        <v>0.93455565415852604</v>
      </c>
    </row>
    <row r="861" spans="1:15" x14ac:dyDescent="0.55000000000000004">
      <c r="A861" s="3">
        <v>28</v>
      </c>
      <c r="B861" s="3">
        <v>21</v>
      </c>
      <c r="C861" s="2">
        <f>IF(logVir!C861="","",LN(総労働時間!C861))</f>
        <v>12.626395316234962</v>
      </c>
      <c r="D861" s="2">
        <f>IF(logVir!D861="","",LN(総労働時間!D861))</f>
        <v>12.494835878461622</v>
      </c>
      <c r="E861" s="2">
        <f>IF(logVir!E861="","",LN(総労働時間!E861))</f>
        <v>12.624501293933612</v>
      </c>
      <c r="F861" s="2">
        <f>IF(logVir!F861="","",LN(総労働時間!F861))</f>
        <v>12.496827571074979</v>
      </c>
      <c r="G861" s="2">
        <f>IF(logVir!G861="","",LN(総労働時間!G861))</f>
        <v>12.585203787790567</v>
      </c>
      <c r="I861" s="3">
        <v>28</v>
      </c>
      <c r="J861" s="3">
        <v>21</v>
      </c>
      <c r="K861" s="2" cm="1">
        <f t="array" ref="K861">IF(C861="","",C861-SUMPRODUCT(($B$1461:$B$1491=$J861)*1,C$1461:C$1491))</f>
        <v>1.0653415471481118</v>
      </c>
      <c r="L861" s="2" cm="1">
        <f t="array" ref="L861">IF(D861="","",D861-SUMPRODUCT(($B$1461:$B$1491=$J861)*1,D$1461:D$1491))</f>
        <v>0.9226426582957199</v>
      </c>
      <c r="M861" s="2" cm="1">
        <f t="array" ref="M861">IF(E861="","",E861-SUMPRODUCT(($B$1461:$B$1491=$J861)*1,E$1461:E$1491))</f>
        <v>1.0779071804284808</v>
      </c>
      <c r="N861" s="2" cm="1">
        <f t="array" ref="N861">IF(F861="","",F861-SUMPRODUCT(($B$1461:$B$1491=$J861)*1,F$1461:F$1491))</f>
        <v>1.0051153005959446</v>
      </c>
      <c r="O861" s="2" cm="1">
        <f t="array" ref="O861">IF(G861="","",G861-SUMPRODUCT(($B$1461:$B$1491=$J861)*1,G$1461:G$1491))</f>
        <v>1.0398346683448718</v>
      </c>
    </row>
    <row r="862" spans="1:15" x14ac:dyDescent="0.55000000000000004">
      <c r="A862" s="3">
        <v>28</v>
      </c>
      <c r="B862" s="3">
        <v>22</v>
      </c>
      <c r="C862" s="2">
        <f>IF(logVir!C862="","",LN(総労働時間!C862))</f>
        <v>12.425290748197867</v>
      </c>
      <c r="D862" s="2">
        <f>IF(logVir!D862="","",LN(総労働時間!D862))</f>
        <v>12.389513240094246</v>
      </c>
      <c r="E862" s="2">
        <f>IF(logVir!E862="","",LN(総労働時間!E862))</f>
        <v>12.256955086007482</v>
      </c>
      <c r="F862" s="2">
        <f>IF(logVir!F862="","",LN(総労働時間!F862))</f>
        <v>12.103336400683649</v>
      </c>
      <c r="G862" s="2">
        <f>IF(logVir!G862="","",LN(総労働時間!G862))</f>
        <v>12.294254490814422</v>
      </c>
      <c r="I862" s="3">
        <v>28</v>
      </c>
      <c r="J862" s="3">
        <v>22</v>
      </c>
      <c r="K862" s="2" cm="1">
        <f t="array" ref="K862">IF(C862="","",C862-SUMPRODUCT(($B$1461:$B$1491=$J862)*1,C$1461:C$1491))</f>
        <v>0.81560295161710528</v>
      </c>
      <c r="L862" s="2" cm="1">
        <f t="array" ref="L862">IF(D862="","",D862-SUMPRODUCT(($B$1461:$B$1491=$J862)*1,D$1461:D$1491))</f>
        <v>0.82194791920479737</v>
      </c>
      <c r="M862" s="2" cm="1">
        <f t="array" ref="M862">IF(E862="","",E862-SUMPRODUCT(($B$1461:$B$1491=$J862)*1,E$1461:E$1491))</f>
        <v>0.7228838089137728</v>
      </c>
      <c r="N862" s="2" cm="1">
        <f t="array" ref="N862">IF(F862="","",F862-SUMPRODUCT(($B$1461:$B$1491=$J862)*1,F$1461:F$1491))</f>
        <v>0.70301266744769642</v>
      </c>
      <c r="O862" s="2" cm="1">
        <f t="array" ref="O862">IF(G862="","",G862-SUMPRODUCT(($B$1461:$B$1491=$J862)*1,G$1461:G$1491))</f>
        <v>0.91479394553569193</v>
      </c>
    </row>
    <row r="863" spans="1:15" x14ac:dyDescent="0.55000000000000004">
      <c r="A863" s="3">
        <v>28</v>
      </c>
      <c r="B863" s="3">
        <v>23</v>
      </c>
      <c r="C863" s="2">
        <f>IF(logVir!C863="","",LN(総労働時間!C863))</f>
        <v>9.4043081956670953</v>
      </c>
      <c r="D863" s="2">
        <f>IF(logVir!D863="","",LN(総労働時間!D863))</f>
        <v>9.3515149962335897</v>
      </c>
      <c r="E863" s="2">
        <f>IF(logVir!E863="","",LN(総労働時間!E863))</f>
        <v>9.3330181430678092</v>
      </c>
      <c r="F863" s="2">
        <f>IF(logVir!F863="","",LN(総労働時間!F863))</f>
        <v>9.3799226942266962</v>
      </c>
      <c r="G863" s="2">
        <f>IF(logVir!G863="","",LN(総労働時間!G863))</f>
        <v>9.386657870839171</v>
      </c>
      <c r="I863" s="3">
        <v>28</v>
      </c>
      <c r="J863" s="3">
        <v>23</v>
      </c>
      <c r="K863" s="2" cm="1">
        <f t="array" ref="K863">IF(C863="","",C863-SUMPRODUCT(($B$1461:$B$1491=$J863)*1,C$1461:C$1491))</f>
        <v>0.69327982468292859</v>
      </c>
      <c r="L863" s="2" cm="1">
        <f t="array" ref="L863">IF(D863="","",D863-SUMPRODUCT(($B$1461:$B$1491=$J863)*1,D$1461:D$1491))</f>
        <v>0.7008765592958035</v>
      </c>
      <c r="M863" s="2" cm="1">
        <f t="array" ref="M863">IF(E863="","",E863-SUMPRODUCT(($B$1461:$B$1491=$J863)*1,E$1461:E$1491))</f>
        <v>0.54953098950525359</v>
      </c>
      <c r="N863" s="2" cm="1">
        <f t="array" ref="N863">IF(F863="","",F863-SUMPRODUCT(($B$1461:$B$1491=$J863)*1,F$1461:F$1491))</f>
        <v>0.57408921075711028</v>
      </c>
      <c r="O863" s="2" cm="1">
        <f t="array" ref="O863">IF(G863="","",G863-SUMPRODUCT(($B$1461:$B$1491=$J863)*1,G$1461:G$1491))</f>
        <v>0.4613769017753615</v>
      </c>
    </row>
    <row r="864" spans="1:15" x14ac:dyDescent="0.55000000000000004">
      <c r="A864" s="3">
        <v>28</v>
      </c>
      <c r="B864" s="3">
        <v>24</v>
      </c>
      <c r="C864" s="2">
        <f>IF(logVir!C864="","",LN(総労働時間!C864))</f>
        <v>10.820363417926153</v>
      </c>
      <c r="D864" s="2">
        <f>IF(logVir!D864="","",LN(総労働時間!D864))</f>
        <v>10.712295627384721</v>
      </c>
      <c r="E864" s="2">
        <f>IF(logVir!E864="","",LN(総労働時間!E864))</f>
        <v>10.799457058165547</v>
      </c>
      <c r="F864" s="2">
        <f>IF(logVir!F864="","",LN(総労働時間!F864))</f>
        <v>10.825939280654874</v>
      </c>
      <c r="G864" s="2">
        <f>IF(logVir!G864="","",LN(総労働時間!G864))</f>
        <v>10.763437908189932</v>
      </c>
      <c r="I864" s="3">
        <v>28</v>
      </c>
      <c r="J864" s="3">
        <v>24</v>
      </c>
      <c r="K864" s="2" cm="1">
        <f t="array" ref="K864">IF(C864="","",C864-SUMPRODUCT(($B$1461:$B$1491=$J864)*1,C$1461:C$1491))</f>
        <v>1.081203733194819</v>
      </c>
      <c r="L864" s="2" cm="1">
        <f t="array" ref="L864">IF(D864="","",D864-SUMPRODUCT(($B$1461:$B$1491=$J864)*1,D$1461:D$1491))</f>
        <v>1.063952779816967</v>
      </c>
      <c r="M864" s="2" cm="1">
        <f t="array" ref="M864">IF(E864="","",E864-SUMPRODUCT(($B$1461:$B$1491=$J864)*1,E$1461:E$1491))</f>
        <v>1.047213407019111</v>
      </c>
      <c r="N864" s="2" cm="1">
        <f t="array" ref="N864">IF(F864="","",F864-SUMPRODUCT(($B$1461:$B$1491=$J864)*1,F$1461:F$1491))</f>
        <v>1.0868703663266288</v>
      </c>
      <c r="O864" s="2" cm="1">
        <f t="array" ref="O864">IF(G864="","",G864-SUMPRODUCT(($B$1461:$B$1491=$J864)*1,G$1461:G$1491))</f>
        <v>0.92350942712877071</v>
      </c>
    </row>
    <row r="865" spans="1:15" x14ac:dyDescent="0.55000000000000004">
      <c r="A865" s="3">
        <v>28</v>
      </c>
      <c r="B865" s="3">
        <v>25</v>
      </c>
      <c r="C865" s="2">
        <f>IF(logVir!C865="","",LN(総労働時間!C865))</f>
        <v>11.33506000326688</v>
      </c>
      <c r="D865" s="2">
        <f>IF(logVir!D865="","",LN(総労働時間!D865))</f>
        <v>11.223898262401397</v>
      </c>
      <c r="E865" s="2">
        <f>IF(logVir!E865="","",LN(総労働時間!E865))</f>
        <v>11.327832180573679</v>
      </c>
      <c r="F865" s="2">
        <f>IF(logVir!F865="","",LN(総労働時間!F865))</f>
        <v>11.333781261503059</v>
      </c>
      <c r="G865" s="2">
        <f>IF(logVir!G865="","",LN(総労働時間!G865))</f>
        <v>11.134868798497896</v>
      </c>
      <c r="I865" s="3">
        <v>28</v>
      </c>
      <c r="J865" s="3">
        <v>25</v>
      </c>
      <c r="K865" s="2" cm="1">
        <f t="array" ref="K865">IF(C865="","",C865-SUMPRODUCT(($B$1461:$B$1491=$J865)*1,C$1461:C$1491))</f>
        <v>0.82312006057517983</v>
      </c>
      <c r="L865" s="2" cm="1">
        <f t="array" ref="L865">IF(D865="","",D865-SUMPRODUCT(($B$1461:$B$1491=$J865)*1,D$1461:D$1491))</f>
        <v>0.8103151442780927</v>
      </c>
      <c r="M865" s="2" cm="1">
        <f t="array" ref="M865">IF(E865="","",E865-SUMPRODUCT(($B$1461:$B$1491=$J865)*1,E$1461:E$1491))</f>
        <v>0.89842190697170743</v>
      </c>
      <c r="N865" s="2" cm="1">
        <f t="array" ref="N865">IF(F865="","",F865-SUMPRODUCT(($B$1461:$B$1491=$J865)*1,F$1461:F$1491))</f>
        <v>0.8927089053194095</v>
      </c>
      <c r="O865" s="2" cm="1">
        <f t="array" ref="O865">IF(G865="","",G865-SUMPRODUCT(($B$1461:$B$1491=$J865)*1,G$1461:G$1491))</f>
        <v>0.7555302108551345</v>
      </c>
    </row>
    <row r="866" spans="1:15" x14ac:dyDescent="0.55000000000000004">
      <c r="A866" s="3">
        <v>28</v>
      </c>
      <c r="B866" s="3">
        <v>26</v>
      </c>
      <c r="C866" s="2">
        <f>IF(logVir!C866="","",LN(総労働時間!C866))</f>
        <v>11.126573159552187</v>
      </c>
      <c r="D866" s="2">
        <f>IF(logVir!D866="","",LN(総労働時間!D866))</f>
        <v>11.185202216224209</v>
      </c>
      <c r="E866" s="2">
        <f>IF(logVir!E866="","",LN(総労働時間!E866))</f>
        <v>11.280915396083037</v>
      </c>
      <c r="F866" s="2">
        <f>IF(logVir!F866="","",LN(総労働時間!F866))</f>
        <v>11.29514444470027</v>
      </c>
      <c r="G866" s="2">
        <f>IF(logVir!G866="","",LN(総労働時間!G866))</f>
        <v>11.285880363827799</v>
      </c>
      <c r="I866" s="3">
        <v>28</v>
      </c>
      <c r="J866" s="3">
        <v>26</v>
      </c>
      <c r="K866" s="2" cm="1">
        <f t="array" ref="K866">IF(C866="","",C866-SUMPRODUCT(($B$1461:$B$1491=$J866)*1,C$1461:C$1491))</f>
        <v>1.444907591023707</v>
      </c>
      <c r="L866" s="2" cm="1">
        <f t="array" ref="L866">IF(D866="","",D866-SUMPRODUCT(($B$1461:$B$1491=$J866)*1,D$1461:D$1491))</f>
        <v>1.4946091708053526</v>
      </c>
      <c r="M866" s="2" cm="1">
        <f t="array" ref="M866">IF(E866="","",E866-SUMPRODUCT(($B$1461:$B$1491=$J866)*1,E$1461:E$1491))</f>
        <v>1.4331078444059724</v>
      </c>
      <c r="N866" s="2" cm="1">
        <f t="array" ref="N866">IF(F866="","",F866-SUMPRODUCT(($B$1461:$B$1491=$J866)*1,F$1461:F$1491))</f>
        <v>1.4327936186862011</v>
      </c>
      <c r="O866" s="2" cm="1">
        <f t="array" ref="O866">IF(G866="","",G866-SUMPRODUCT(($B$1461:$B$1491=$J866)*1,G$1461:G$1491))</f>
        <v>1.4133973620490679</v>
      </c>
    </row>
    <row r="867" spans="1:15" x14ac:dyDescent="0.55000000000000004">
      <c r="A867" s="3">
        <v>28</v>
      </c>
      <c r="B867" s="3">
        <v>27</v>
      </c>
      <c r="C867" s="2">
        <f>IF(logVir!C867="","",LN(総労働時間!C867))</f>
        <v>12.544234719555924</v>
      </c>
      <c r="D867" s="2">
        <f>IF(logVir!D867="","",LN(総労働時間!D867))</f>
        <v>12.747995037045287</v>
      </c>
      <c r="E867" s="2">
        <f>IF(logVir!E867="","",LN(総労働時間!E867))</f>
        <v>12.884302932514302</v>
      </c>
      <c r="F867" s="2">
        <f>IF(logVir!F867="","",LN(総労働時間!F867))</f>
        <v>12.865410225697735</v>
      </c>
      <c r="G867" s="2">
        <f>IF(logVir!G867="","",LN(総労働時間!G867))</f>
        <v>12.94374260272919</v>
      </c>
      <c r="I867" s="3">
        <v>28</v>
      </c>
      <c r="J867" s="3">
        <v>27</v>
      </c>
      <c r="K867" s="2" cm="1">
        <f t="array" ref="K867">IF(C867="","",C867-SUMPRODUCT(($B$1461:$B$1491=$J867)*1,C$1461:C$1491))</f>
        <v>0.99393417930230754</v>
      </c>
      <c r="L867" s="2" cm="1">
        <f t="array" ref="L867">IF(D867="","",D867-SUMPRODUCT(($B$1461:$B$1491=$J867)*1,D$1461:D$1491))</f>
        <v>1.0235378033695586</v>
      </c>
      <c r="M867" s="2" cm="1">
        <f t="array" ref="M867">IF(E867="","",E867-SUMPRODUCT(($B$1461:$B$1491=$J867)*1,E$1461:E$1491))</f>
        <v>1.1088604468809393</v>
      </c>
      <c r="N867" s="2" cm="1">
        <f t="array" ref="N867">IF(F867="","",F867-SUMPRODUCT(($B$1461:$B$1491=$J867)*1,F$1461:F$1491))</f>
        <v>1.13612093060161</v>
      </c>
      <c r="O867" s="2" cm="1">
        <f t="array" ref="O867">IF(G867="","",G867-SUMPRODUCT(($B$1461:$B$1491=$J867)*1,G$1461:G$1491))</f>
        <v>1.0966899874848366</v>
      </c>
    </row>
    <row r="868" spans="1:15" x14ac:dyDescent="0.55000000000000004">
      <c r="A868" s="3">
        <v>28</v>
      </c>
      <c r="B868" s="3">
        <v>28</v>
      </c>
      <c r="C868" s="2">
        <f>IF(logVir!C868="","",LN(総労働時間!C868))</f>
        <v>11.904261457508504</v>
      </c>
      <c r="D868" s="2">
        <f>IF(logVir!D868="","",LN(総労働時間!D868))</f>
        <v>11.90061820754193</v>
      </c>
      <c r="E868" s="2">
        <f>IF(logVir!E868="","",LN(総労働時間!E868))</f>
        <v>11.891493938785814</v>
      </c>
      <c r="F868" s="2">
        <f>IF(logVir!F868="","",LN(総労働時間!F868))</f>
        <v>11.916094289431086</v>
      </c>
      <c r="G868" s="2">
        <f>IF(logVir!G868="","",LN(総労働時間!G868))</f>
        <v>11.925820909416213</v>
      </c>
      <c r="I868" s="3">
        <v>28</v>
      </c>
      <c r="J868" s="3">
        <v>28</v>
      </c>
      <c r="K868" s="2" cm="1">
        <f t="array" ref="K868">IF(C868="","",C868-SUMPRODUCT(($B$1461:$B$1491=$J868)*1,C$1461:C$1491))</f>
        <v>0.74792390978734069</v>
      </c>
      <c r="L868" s="2" cm="1">
        <f t="array" ref="L868">IF(D868="","",D868-SUMPRODUCT(($B$1461:$B$1491=$J868)*1,D$1461:D$1491))</f>
        <v>0.74741689152679491</v>
      </c>
      <c r="M868" s="2" cm="1">
        <f t="array" ref="M868">IF(E868="","",E868-SUMPRODUCT(($B$1461:$B$1491=$J868)*1,E$1461:E$1491))</f>
        <v>0.70126330138508131</v>
      </c>
      <c r="N868" s="2" cm="1">
        <f t="array" ref="N868">IF(F868="","",F868-SUMPRODUCT(($B$1461:$B$1491=$J868)*1,F$1461:F$1491))</f>
        <v>0.73617198895762925</v>
      </c>
      <c r="O868" s="2" cm="1">
        <f t="array" ref="O868">IF(G868="","",G868-SUMPRODUCT(($B$1461:$B$1491=$J868)*1,G$1461:G$1491))</f>
        <v>0.73422953542440439</v>
      </c>
    </row>
    <row r="869" spans="1:15" x14ac:dyDescent="0.55000000000000004">
      <c r="A869" s="3">
        <v>28</v>
      </c>
      <c r="B869" s="3">
        <v>29</v>
      </c>
      <c r="C869" s="2">
        <f>IF(logVir!C869="","",LN(総労働時間!C869))</f>
        <v>11.886685573594088</v>
      </c>
      <c r="D869" s="2">
        <f>IF(logVir!D869="","",LN(総労働時間!D869))</f>
        <v>11.921315373427873</v>
      </c>
      <c r="E869" s="2">
        <f>IF(logVir!E869="","",LN(総労働時間!E869))</f>
        <v>11.875103099793197</v>
      </c>
      <c r="F869" s="2">
        <f>IF(logVir!F869="","",LN(総労働時間!F869))</f>
        <v>11.80931342820098</v>
      </c>
      <c r="G869" s="2">
        <f>IF(logVir!G869="","",LN(総労働時間!G869))</f>
        <v>11.855957587907136</v>
      </c>
      <c r="I869" s="3">
        <v>28</v>
      </c>
      <c r="J869" s="3">
        <v>29</v>
      </c>
      <c r="K869" s="2" cm="1">
        <f t="array" ref="K869">IF(C869="","",C869-SUMPRODUCT(($B$1461:$B$1491=$J869)*1,C$1461:C$1491))</f>
        <v>0.75826190784389347</v>
      </c>
      <c r="L869" s="2" cm="1">
        <f t="array" ref="L869">IF(D869="","",D869-SUMPRODUCT(($B$1461:$B$1491=$J869)*1,D$1461:D$1491))</f>
        <v>0.78200010888861549</v>
      </c>
      <c r="M869" s="2" cm="1">
        <f t="array" ref="M869">IF(E869="","",E869-SUMPRODUCT(($B$1461:$B$1491=$J869)*1,E$1461:E$1491))</f>
        <v>0.72511344767811892</v>
      </c>
      <c r="N869" s="2" cm="1">
        <f t="array" ref="N869">IF(F869="","",F869-SUMPRODUCT(($B$1461:$B$1491=$J869)*1,F$1461:F$1491))</f>
        <v>0.68293119584964934</v>
      </c>
      <c r="O869" s="2" cm="1">
        <f t="array" ref="O869">IF(G869="","",G869-SUMPRODUCT(($B$1461:$B$1491=$J869)*1,G$1461:G$1491))</f>
        <v>0.63631146070122213</v>
      </c>
    </row>
    <row r="870" spans="1:15" x14ac:dyDescent="0.55000000000000004">
      <c r="A870" s="3">
        <v>28</v>
      </c>
      <c r="B870" s="3">
        <v>30</v>
      </c>
      <c r="C870" s="2">
        <f>IF(logVir!C870="","",LN(総労働時間!C870))</f>
        <v>12.841826495405774</v>
      </c>
      <c r="D870" s="2">
        <f>IF(logVir!D870="","",LN(総労働時間!D870))</f>
        <v>13.111054229076116</v>
      </c>
      <c r="E870" s="2">
        <f>IF(logVir!E870="","",LN(総労働時間!E870))</f>
        <v>13.122844845512114</v>
      </c>
      <c r="F870" s="2">
        <f>IF(logVir!F870="","",LN(総労働時間!F870))</f>
        <v>13.102213042779605</v>
      </c>
      <c r="G870" s="2">
        <f>IF(logVir!G870="","",LN(総労働時間!G870))</f>
        <v>13.25447356789671</v>
      </c>
      <c r="I870" s="3">
        <v>28</v>
      </c>
      <c r="J870" s="3">
        <v>30</v>
      </c>
      <c r="K870" s="2" cm="1">
        <f t="array" ref="K870">IF(C870="","",C870-SUMPRODUCT(($B$1461:$B$1491=$J870)*1,C$1461:C$1491))</f>
        <v>0.72828934644542542</v>
      </c>
      <c r="L870" s="2" cm="1">
        <f t="array" ref="L870">IF(D870="","",D870-SUMPRODUCT(($B$1461:$B$1491=$J870)*1,D$1461:D$1491))</f>
        <v>0.85261955094710373</v>
      </c>
      <c r="M870" s="2" cm="1">
        <f t="array" ref="M870">IF(E870="","",E870-SUMPRODUCT(($B$1461:$B$1491=$J870)*1,E$1461:E$1491))</f>
        <v>0.80507334488517834</v>
      </c>
      <c r="N870" s="2" cm="1">
        <f t="array" ref="N870">IF(F870="","",F870-SUMPRODUCT(($B$1461:$B$1491=$J870)*1,F$1461:F$1491))</f>
        <v>0.81551528741670687</v>
      </c>
      <c r="O870" s="2" cm="1">
        <f t="array" ref="O870">IF(G870="","",G870-SUMPRODUCT(($B$1461:$B$1491=$J870)*1,G$1461:G$1491))</f>
        <v>0.85014530531728205</v>
      </c>
    </row>
    <row r="871" spans="1:15" x14ac:dyDescent="0.55000000000000004">
      <c r="A871" s="3">
        <v>28</v>
      </c>
      <c r="B871" s="3">
        <v>31</v>
      </c>
      <c r="C871" s="2">
        <f>IF(logVir!C871="","",LN(総労働時間!C871))</f>
        <v>12.665379677094339</v>
      </c>
      <c r="D871" s="2">
        <f>IF(logVir!D871="","",LN(総労働時間!D871))</f>
        <v>12.60723816262135</v>
      </c>
      <c r="E871" s="2">
        <f>IF(logVir!E871="","",LN(総労働時間!E871))</f>
        <v>12.59297263782471</v>
      </c>
      <c r="F871" s="2">
        <f>IF(logVir!F871="","",LN(総労働時間!F871))</f>
        <v>12.460348668469669</v>
      </c>
      <c r="G871" s="2">
        <f>IF(logVir!G871="","",LN(総労働時間!G871))</f>
        <v>12.478938095736275</v>
      </c>
      <c r="I871" s="3">
        <v>28</v>
      </c>
      <c r="J871" s="3">
        <v>31</v>
      </c>
      <c r="K871" s="2" cm="1">
        <f t="array" ref="K871">IF(C871="","",C871-SUMPRODUCT(($B$1461:$B$1491=$J871)*1,C$1461:C$1491))</f>
        <v>0.8821208765933406</v>
      </c>
      <c r="L871" s="2" cm="1">
        <f t="array" ref="L871">IF(D871="","",D871-SUMPRODUCT(($B$1461:$B$1491=$J871)*1,D$1461:D$1491))</f>
        <v>0.9180926412137751</v>
      </c>
      <c r="M871" s="2" cm="1">
        <f t="array" ref="M871">IF(E871="","",E871-SUMPRODUCT(($B$1461:$B$1491=$J871)*1,E$1461:E$1491))</f>
        <v>0.93451865281867441</v>
      </c>
      <c r="N871" s="2" cm="1">
        <f t="array" ref="N871">IF(F871="","",F871-SUMPRODUCT(($B$1461:$B$1491=$J871)*1,F$1461:F$1491))</f>
        <v>0.87866934829586008</v>
      </c>
      <c r="O871" s="2" cm="1">
        <f t="array" ref="O871">IF(G871="","",G871-SUMPRODUCT(($B$1461:$B$1491=$J871)*1,G$1461:G$1491))</f>
        <v>0.87620471649563214</v>
      </c>
    </row>
    <row r="872" spans="1:15" x14ac:dyDescent="0.55000000000000004">
      <c r="A872" s="3">
        <v>29</v>
      </c>
      <c r="B872" s="3">
        <v>1</v>
      </c>
      <c r="C872" s="2">
        <f>IF(logVir!C872="","",LN(総労働時間!C872))</f>
        <v>10.260065092907951</v>
      </c>
      <c r="D872" s="2">
        <f>IF(logVir!D872="","",LN(総労働時間!D872))</f>
        <v>10.169509689949532</v>
      </c>
      <c r="E872" s="2">
        <f>IF(logVir!E872="","",LN(総労働時間!E872))</f>
        <v>10.09039945104621</v>
      </c>
      <c r="F872" s="2">
        <f>IF(logVir!F872="","",LN(総労働時間!F872))</f>
        <v>10.042359342182593</v>
      </c>
      <c r="G872" s="2">
        <f>IF(logVir!G872="","",LN(総労働時間!G872))</f>
        <v>9.9649954376256229</v>
      </c>
      <c r="I872" s="3">
        <v>29</v>
      </c>
      <c r="J872" s="3">
        <v>1</v>
      </c>
      <c r="K872" s="2" cm="1">
        <f t="array" ref="K872">IF(C872="","",C872-SUMPRODUCT(($B$1461:$B$1491=$J872)*1,C$1461:C$1491))</f>
        <v>-1.1094460052404109</v>
      </c>
      <c r="L872" s="2" cm="1">
        <f t="array" ref="L872">IF(D872="","",D872-SUMPRODUCT(($B$1461:$B$1491=$J872)*1,D$1461:D$1491))</f>
        <v>-1.0781872464586222</v>
      </c>
      <c r="M872" s="2" cm="1">
        <f t="array" ref="M872">IF(E872="","",E872-SUMPRODUCT(($B$1461:$B$1491=$J872)*1,E$1461:E$1491))</f>
        <v>-1.0855855815976252</v>
      </c>
      <c r="N872" s="2" cm="1">
        <f t="array" ref="N872">IF(F872="","",F872-SUMPRODUCT(($B$1461:$B$1491=$J872)*1,F$1461:F$1491))</f>
        <v>-1.0694542364874753</v>
      </c>
      <c r="O872" s="2" cm="1">
        <f t="array" ref="O872">IF(G872="","",G872-SUMPRODUCT(($B$1461:$B$1491=$J872)*1,G$1461:G$1491))</f>
        <v>-1.0693577065789466</v>
      </c>
    </row>
    <row r="873" spans="1:15" x14ac:dyDescent="0.55000000000000004">
      <c r="A873" s="3">
        <v>29</v>
      </c>
      <c r="B873" s="3">
        <v>2</v>
      </c>
      <c r="C873" s="2">
        <f>IF(logVir!C873="","",LN(総労働時間!C873))</f>
        <v>4.6643648301471812</v>
      </c>
      <c r="D873" s="2">
        <f>IF(logVir!D873="","",LN(総労働時間!D873))</f>
        <v>5.1469927290163033</v>
      </c>
      <c r="E873" s="2">
        <f>IF(logVir!E873="","",LN(総労働時間!E873))</f>
        <v>5.4074556157614238</v>
      </c>
      <c r="F873" s="2">
        <f>IF(logVir!F873="","",LN(総労働時間!F873))</f>
        <v>5.4738780697311782</v>
      </c>
      <c r="G873" s="2">
        <f>IF(logVir!G873="","",LN(総労働時間!G873))</f>
        <v>5.6439275537068045</v>
      </c>
      <c r="I873" s="3">
        <v>29</v>
      </c>
      <c r="J873" s="3">
        <v>2</v>
      </c>
      <c r="K873" s="2" cm="1">
        <f t="array" ref="K873">IF(C873="","",C873-SUMPRODUCT(($B$1461:$B$1491=$J873)*1,C$1461:C$1491))</f>
        <v>-2.5636963036743419</v>
      </c>
      <c r="L873" s="2" cm="1">
        <f t="array" ref="L873">IF(D873="","",D873-SUMPRODUCT(($B$1461:$B$1491=$J873)*1,D$1461:D$1491))</f>
        <v>-2.1869402439838579</v>
      </c>
      <c r="M873" s="2" cm="1">
        <f t="array" ref="M873">IF(E873="","",E873-SUMPRODUCT(($B$1461:$B$1491=$J873)*1,E$1461:E$1491))</f>
        <v>-1.6018365540537394</v>
      </c>
      <c r="N873" s="2" cm="1">
        <f t="array" ref="N873">IF(F873="","",F873-SUMPRODUCT(($B$1461:$B$1491=$J873)*1,F$1461:F$1491))</f>
        <v>-1.5123141442634669</v>
      </c>
      <c r="O873" s="2" cm="1">
        <f t="array" ref="O873">IF(G873="","",G873-SUMPRODUCT(($B$1461:$B$1491=$J873)*1,G$1461:G$1491))</f>
        <v>-1.347695753221954</v>
      </c>
    </row>
    <row r="874" spans="1:15" x14ac:dyDescent="0.55000000000000004">
      <c r="A874" s="3">
        <v>29</v>
      </c>
      <c r="B874" s="3">
        <v>3</v>
      </c>
      <c r="C874" s="2">
        <f>IF(logVir!C874="","",LN(総労働時間!C874))</f>
        <v>9.9578072733856065</v>
      </c>
      <c r="D874" s="2">
        <f>IF(logVir!D874="","",LN(総労働時間!D874))</f>
        <v>10.034078758088441</v>
      </c>
      <c r="E874" s="2">
        <f>IF(logVir!E874="","",LN(総労働時間!E874))</f>
        <v>10.085744271350725</v>
      </c>
      <c r="F874" s="2">
        <f>IF(logVir!F874="","",LN(総労働時間!F874))</f>
        <v>10.04655359060532</v>
      </c>
      <c r="G874" s="2">
        <f>IF(logVir!G874="","",LN(総労働時間!G874))</f>
        <v>10.072194038380747</v>
      </c>
      <c r="I874" s="3">
        <v>29</v>
      </c>
      <c r="J874" s="3">
        <v>3</v>
      </c>
      <c r="K874" s="2" cm="1">
        <f t="array" ref="K874">IF(C874="","",C874-SUMPRODUCT(($B$1461:$B$1491=$J874)*1,C$1461:C$1491))</f>
        <v>-0.82787492845019983</v>
      </c>
      <c r="L874" s="2" cm="1">
        <f t="array" ref="L874">IF(D874="","",D874-SUMPRODUCT(($B$1461:$B$1491=$J874)*1,D$1461:D$1491))</f>
        <v>-0.7266118993367936</v>
      </c>
      <c r="M874" s="2" cm="1">
        <f t="array" ref="M874">IF(E874="","",E874-SUMPRODUCT(($B$1461:$B$1491=$J874)*1,E$1461:E$1491))</f>
        <v>-0.68505604342870718</v>
      </c>
      <c r="N874" s="2" cm="1">
        <f t="array" ref="N874">IF(F874="","",F874-SUMPRODUCT(($B$1461:$B$1491=$J874)*1,F$1461:F$1491))</f>
        <v>-0.64467513905896823</v>
      </c>
      <c r="O874" s="2" cm="1">
        <f t="array" ref="O874">IF(G874="","",G874-SUMPRODUCT(($B$1461:$B$1491=$J874)*1,G$1461:G$1491))</f>
        <v>-0.64817917313161466</v>
      </c>
    </row>
    <row r="875" spans="1:15" x14ac:dyDescent="0.55000000000000004">
      <c r="A875" s="3">
        <v>29</v>
      </c>
      <c r="B875" s="3">
        <v>4</v>
      </c>
      <c r="C875" s="2">
        <f>IF(logVir!C875="","",LN(総労働時間!C875))</f>
        <v>9.5660526145742324</v>
      </c>
      <c r="D875" s="2">
        <f>IF(logVir!D875="","",LN(総労働時間!D875))</f>
        <v>9.3791609011789383</v>
      </c>
      <c r="E875" s="2">
        <f>IF(logVir!E875="","",LN(総労働時間!E875))</f>
        <v>9.3581848897430948</v>
      </c>
      <c r="F875" s="2">
        <f>IF(logVir!F875="","",LN(総労働時間!F875))</f>
        <v>9.2868050515929781</v>
      </c>
      <c r="G875" s="2">
        <f>IF(logVir!G875="","",LN(総労働時間!G875))</f>
        <v>9.2805683520779212</v>
      </c>
      <c r="I875" s="3">
        <v>29</v>
      </c>
      <c r="J875" s="3">
        <v>4</v>
      </c>
      <c r="K875" s="2" cm="1">
        <f t="array" ref="K875">IF(C875="","",C875-SUMPRODUCT(($B$1461:$B$1491=$J875)*1,C$1461:C$1491))</f>
        <v>-7.8218370357276967E-3</v>
      </c>
      <c r="L875" s="2" cm="1">
        <f t="array" ref="L875">IF(D875="","",D875-SUMPRODUCT(($B$1461:$B$1491=$J875)*1,D$1461:D$1491))</f>
        <v>-2.3162443582297243E-2</v>
      </c>
      <c r="M875" s="2" cm="1">
        <f t="array" ref="M875">IF(E875="","",E875-SUMPRODUCT(($B$1461:$B$1491=$J875)*1,E$1461:E$1491))</f>
        <v>2.4558321178259845E-2</v>
      </c>
      <c r="N875" s="2" cm="1">
        <f t="array" ref="N875">IF(F875="","",F875-SUMPRODUCT(($B$1461:$B$1491=$J875)*1,F$1461:F$1491))</f>
        <v>0.1016197918471633</v>
      </c>
      <c r="O875" s="2" cm="1">
        <f t="array" ref="O875">IF(G875="","",G875-SUMPRODUCT(($B$1461:$B$1491=$J875)*1,G$1461:G$1491))</f>
        <v>5.3702213971053681E-2</v>
      </c>
    </row>
    <row r="876" spans="1:15" x14ac:dyDescent="0.55000000000000004">
      <c r="A876" s="3">
        <v>29</v>
      </c>
      <c r="B876" s="3">
        <v>5</v>
      </c>
      <c r="C876" s="2">
        <f>IF(logVir!C876="","",LN(総労働時間!C876))</f>
        <v>8.5618688406666372</v>
      </c>
      <c r="D876" s="2">
        <f>IF(logVir!D876="","",LN(総労働時間!D876))</f>
        <v>8.4141789956514295</v>
      </c>
      <c r="E876" s="2">
        <f>IF(logVir!E876="","",LN(総労働時間!E876))</f>
        <v>8.3579954435026007</v>
      </c>
      <c r="F876" s="2">
        <f>IF(logVir!F876="","",LN(総労働時間!F876))</f>
        <v>8.3455184147994927</v>
      </c>
      <c r="G876" s="2">
        <f>IF(logVir!G876="","",LN(総労働時間!G876))</f>
        <v>8.3185683212508206</v>
      </c>
      <c r="I876" s="3">
        <v>29</v>
      </c>
      <c r="J876" s="3">
        <v>5</v>
      </c>
      <c r="K876" s="2" cm="1">
        <f t="array" ref="K876">IF(C876="","",C876-SUMPRODUCT(($B$1461:$B$1491=$J876)*1,C$1461:C$1491))</f>
        <v>-0.25962998836546802</v>
      </c>
      <c r="L876" s="2" cm="1">
        <f t="array" ref="L876">IF(D876="","",D876-SUMPRODUCT(($B$1461:$B$1491=$J876)*1,D$1461:D$1491))</f>
        <v>-0.35405552090195869</v>
      </c>
      <c r="M876" s="2" cm="1">
        <f t="array" ref="M876">IF(E876="","",E876-SUMPRODUCT(($B$1461:$B$1491=$J876)*1,E$1461:E$1491))</f>
        <v>-0.4438305990997975</v>
      </c>
      <c r="N876" s="2" cm="1">
        <f t="array" ref="N876">IF(F876="","",F876-SUMPRODUCT(($B$1461:$B$1491=$J876)*1,F$1461:F$1491))</f>
        <v>-0.38678158080329084</v>
      </c>
      <c r="O876" s="2" cm="1">
        <f t="array" ref="O876">IF(G876="","",G876-SUMPRODUCT(($B$1461:$B$1491=$J876)*1,G$1461:G$1491))</f>
        <v>-0.46165127267819983</v>
      </c>
    </row>
    <row r="877" spans="1:15" x14ac:dyDescent="0.55000000000000004">
      <c r="A877" s="3">
        <v>29</v>
      </c>
      <c r="B877" s="3">
        <v>6</v>
      </c>
      <c r="C877" s="2">
        <f>IF(logVir!C877="","",LN(総労働時間!C877))</f>
        <v>8.8817868085387932</v>
      </c>
      <c r="D877" s="2">
        <f>IF(logVir!D877="","",LN(総労働時間!D877))</f>
        <v>8.8693365990184372</v>
      </c>
      <c r="E877" s="2">
        <f>IF(logVir!E877="","",LN(総労働時間!E877))</f>
        <v>8.9009756046134232</v>
      </c>
      <c r="F877" s="2">
        <f>IF(logVir!F877="","",LN(総労働時間!F877))</f>
        <v>8.9961390822637401</v>
      </c>
      <c r="G877" s="2">
        <f>IF(logVir!G877="","",LN(総労働時間!G877))</f>
        <v>8.9015118413973049</v>
      </c>
      <c r="I877" s="3">
        <v>29</v>
      </c>
      <c r="J877" s="3">
        <v>6</v>
      </c>
      <c r="K877" s="2" cm="1">
        <f t="array" ref="K877">IF(C877="","",C877-SUMPRODUCT(($B$1461:$B$1491=$J877)*1,C$1461:C$1491))</f>
        <v>-0.41518340508006624</v>
      </c>
      <c r="L877" s="2" cm="1">
        <f t="array" ref="L877">IF(D877="","",D877-SUMPRODUCT(($B$1461:$B$1491=$J877)*1,D$1461:D$1491))</f>
        <v>-0.43851991737632012</v>
      </c>
      <c r="M877" s="2" cm="1">
        <f t="array" ref="M877">IF(E877="","",E877-SUMPRODUCT(($B$1461:$B$1491=$J877)*1,E$1461:E$1491))</f>
        <v>-0.43060361465072106</v>
      </c>
      <c r="N877" s="2" cm="1">
        <f t="array" ref="N877">IF(F877="","",F877-SUMPRODUCT(($B$1461:$B$1491=$J877)*1,F$1461:F$1491))</f>
        <v>-0.33329552667682805</v>
      </c>
      <c r="O877" s="2" cm="1">
        <f t="array" ref="O877">IF(G877="","",G877-SUMPRODUCT(($B$1461:$B$1491=$J877)*1,G$1461:G$1491))</f>
        <v>-0.46598325971826604</v>
      </c>
    </row>
    <row r="878" spans="1:15" x14ac:dyDescent="0.55000000000000004">
      <c r="A878" s="3">
        <v>29</v>
      </c>
      <c r="B878" s="3">
        <v>7</v>
      </c>
      <c r="C878" s="2">
        <f>IF(logVir!C878="","",LN(総労働時間!C878))</f>
        <v>8.037639526466851</v>
      </c>
      <c r="D878" s="2">
        <f>IF(logVir!D878="","",LN(総労働時間!D878))</f>
        <v>8.0967929418964104</v>
      </c>
      <c r="E878" s="2">
        <f>IF(logVir!E878="","",LN(総労働時間!E878))</f>
        <v>8.0647697820076107</v>
      </c>
      <c r="F878" s="2">
        <f>IF(logVir!F878="","",LN(総労働時間!F878))</f>
        <v>8.0611696600255947</v>
      </c>
      <c r="G878" s="2">
        <f>IF(logVir!G878="","",LN(総労働時間!G878))</f>
        <v>8.004641392117545</v>
      </c>
      <c r="I878" s="3">
        <v>29</v>
      </c>
      <c r="J878" s="3">
        <v>7</v>
      </c>
      <c r="K878" s="2" cm="1">
        <f t="array" ref="K878">IF(C878="","",C878-SUMPRODUCT(($B$1461:$B$1491=$J878)*1,C$1461:C$1491))</f>
        <v>-1.1885121047697425</v>
      </c>
      <c r="L878" s="2" cm="1">
        <f t="array" ref="L878">IF(D878="","",D878-SUMPRODUCT(($B$1461:$B$1491=$J878)*1,D$1461:D$1491))</f>
        <v>-1.1007326452387662</v>
      </c>
      <c r="M878" s="2" cm="1">
        <f t="array" ref="M878">IF(E878="","",E878-SUMPRODUCT(($B$1461:$B$1491=$J878)*1,E$1461:E$1491))</f>
        <v>-1.0701545776765329</v>
      </c>
      <c r="N878" s="2" cm="1">
        <f t="array" ref="N878">IF(F878="","",F878-SUMPRODUCT(($B$1461:$B$1491=$J878)*1,F$1461:F$1491))</f>
        <v>-1.0124642848696439</v>
      </c>
      <c r="O878" s="2" cm="1">
        <f t="array" ref="O878">IF(G878="","",G878-SUMPRODUCT(($B$1461:$B$1491=$J878)*1,G$1461:G$1491))</f>
        <v>-1.1012488230077206</v>
      </c>
    </row>
    <row r="879" spans="1:15" x14ac:dyDescent="0.55000000000000004">
      <c r="A879" s="3">
        <v>29</v>
      </c>
      <c r="B879" s="3">
        <v>8</v>
      </c>
      <c r="C879" s="2">
        <f>IF(logVir!C879="","",LN(総労働時間!C879))</f>
        <v>7.6872735667205383</v>
      </c>
      <c r="D879" s="2">
        <f>IF(logVir!D879="","",LN(総労働時間!D879))</f>
        <v>7.920890723881806</v>
      </c>
      <c r="E879" s="2">
        <f>IF(logVir!E879="","",LN(総労働時間!E879))</f>
        <v>7.8293504299994634</v>
      </c>
      <c r="F879" s="2">
        <f>IF(logVir!F879="","",LN(総労働時間!F879))</f>
        <v>7.8741183978290339</v>
      </c>
      <c r="G879" s="2">
        <f>IF(logVir!G879="","",LN(総労働時間!G879))</f>
        <v>7.8640298798105084</v>
      </c>
      <c r="I879" s="3">
        <v>29</v>
      </c>
      <c r="J879" s="3">
        <v>8</v>
      </c>
      <c r="K879" s="2" cm="1">
        <f t="array" ref="K879">IF(C879="","",C879-SUMPRODUCT(($B$1461:$B$1491=$J879)*1,C$1461:C$1491))</f>
        <v>-1.5126602749579199</v>
      </c>
      <c r="L879" s="2" cm="1">
        <f t="array" ref="L879">IF(D879="","",D879-SUMPRODUCT(($B$1461:$B$1491=$J879)*1,D$1461:D$1491))</f>
        <v>-1.3670070793486033</v>
      </c>
      <c r="M879" s="2" cm="1">
        <f t="array" ref="M879">IF(E879="","",E879-SUMPRODUCT(($B$1461:$B$1491=$J879)*1,E$1461:E$1491))</f>
        <v>-1.4623289284214227</v>
      </c>
      <c r="N879" s="2" cm="1">
        <f t="array" ref="N879">IF(F879="","",F879-SUMPRODUCT(($B$1461:$B$1491=$J879)*1,F$1461:F$1491))</f>
        <v>-1.4030793917196531</v>
      </c>
      <c r="O879" s="2" cm="1">
        <f t="array" ref="O879">IF(G879="","",G879-SUMPRODUCT(($B$1461:$B$1491=$J879)*1,G$1461:G$1491))</f>
        <v>-1.463630768862795</v>
      </c>
    </row>
    <row r="880" spans="1:15" x14ac:dyDescent="0.55000000000000004">
      <c r="A880" s="3">
        <v>29</v>
      </c>
      <c r="B880" s="3">
        <v>9</v>
      </c>
      <c r="C880" s="2">
        <f>IF(logVir!C880="","",LN(総労働時間!C880))</f>
        <v>9.1945688063703521</v>
      </c>
      <c r="D880" s="2">
        <f>IF(logVir!D880="","",LN(総労働時間!D880))</f>
        <v>9.2056657628790237</v>
      </c>
      <c r="E880" s="2">
        <f>IF(logVir!E880="","",LN(総労働時間!E880))</f>
        <v>9.1707575240789954</v>
      </c>
      <c r="F880" s="2">
        <f>IF(logVir!F880="","",LN(総労働時間!F880))</f>
        <v>9.1674346014989769</v>
      </c>
      <c r="G880" s="2">
        <f>IF(logVir!G880="","",LN(総労働時間!G880))</f>
        <v>9.1230735503235891</v>
      </c>
      <c r="I880" s="3">
        <v>29</v>
      </c>
      <c r="J880" s="3">
        <v>9</v>
      </c>
      <c r="K880" s="2" cm="1">
        <f t="array" ref="K880">IF(C880="","",C880-SUMPRODUCT(($B$1461:$B$1491=$J880)*1,C$1461:C$1491))</f>
        <v>-0.77461298080028129</v>
      </c>
      <c r="L880" s="2" cm="1">
        <f t="array" ref="L880">IF(D880="","",D880-SUMPRODUCT(($B$1461:$B$1491=$J880)*1,D$1461:D$1491))</f>
        <v>-0.71862063678791976</v>
      </c>
      <c r="M880" s="2" cm="1">
        <f t="array" ref="M880">IF(E880="","",E880-SUMPRODUCT(($B$1461:$B$1491=$J880)*1,E$1461:E$1491))</f>
        <v>-0.83277326719889722</v>
      </c>
      <c r="N880" s="2" cm="1">
        <f t="array" ref="N880">IF(F880="","",F880-SUMPRODUCT(($B$1461:$B$1491=$J880)*1,F$1461:F$1491))</f>
        <v>-0.72993224853762229</v>
      </c>
      <c r="O880" s="2" cm="1">
        <f t="array" ref="O880">IF(G880="","",G880-SUMPRODUCT(($B$1461:$B$1491=$J880)*1,G$1461:G$1491))</f>
        <v>-0.81936462881137118</v>
      </c>
    </row>
    <row r="881" spans="1:15" x14ac:dyDescent="0.55000000000000004">
      <c r="A881" s="3">
        <v>29</v>
      </c>
      <c r="B881" s="3">
        <v>10</v>
      </c>
      <c r="C881" s="2">
        <f>IF(logVir!C881="","",LN(総労働時間!C881))</f>
        <v>9.878008381390412</v>
      </c>
      <c r="D881" s="2">
        <f>IF(logVir!D881="","",LN(総労働時間!D881))</f>
        <v>9.8109789836688091</v>
      </c>
      <c r="E881" s="2">
        <f>IF(logVir!E881="","",LN(総労働時間!E881))</f>
        <v>9.7412227716275765</v>
      </c>
      <c r="F881" s="2">
        <f>IF(logVir!F881="","",LN(総労働時間!F881))</f>
        <v>9.7513541845809186</v>
      </c>
      <c r="G881" s="2">
        <f>IF(logVir!G881="","",LN(総労働時間!G881))</f>
        <v>9.7088037551154116</v>
      </c>
      <c r="I881" s="3">
        <v>29</v>
      </c>
      <c r="J881" s="3">
        <v>10</v>
      </c>
      <c r="K881" s="2" cm="1">
        <f t="array" ref="K881">IF(C881="","",C881-SUMPRODUCT(($B$1461:$B$1491=$J881)*1,C$1461:C$1491))</f>
        <v>-0.59198484757509284</v>
      </c>
      <c r="L881" s="2" cm="1">
        <f t="array" ref="L881">IF(D881="","",D881-SUMPRODUCT(($B$1461:$B$1491=$J881)*1,D$1461:D$1491))</f>
        <v>-0.67712035715737429</v>
      </c>
      <c r="M881" s="2" cm="1">
        <f t="array" ref="M881">IF(E881="","",E881-SUMPRODUCT(($B$1461:$B$1491=$J881)*1,E$1461:E$1491))</f>
        <v>-0.78656994730080321</v>
      </c>
      <c r="N881" s="2" cm="1">
        <f t="array" ref="N881">IF(F881="","",F881-SUMPRODUCT(($B$1461:$B$1491=$J881)*1,F$1461:F$1491))</f>
        <v>-0.71235822271636806</v>
      </c>
      <c r="O881" s="2" cm="1">
        <f t="array" ref="O881">IF(G881="","",G881-SUMPRODUCT(($B$1461:$B$1491=$J881)*1,G$1461:G$1491))</f>
        <v>-0.82501037524791876</v>
      </c>
    </row>
    <row r="882" spans="1:15" x14ac:dyDescent="0.55000000000000004">
      <c r="A882" s="3">
        <v>29</v>
      </c>
      <c r="B882" s="3">
        <v>11</v>
      </c>
      <c r="C882" s="2">
        <f>IF(logVir!C882="","",LN(総労働時間!C882))</f>
        <v>8.0671684083689073</v>
      </c>
      <c r="D882" s="2">
        <f>IF(logVir!D882="","",LN(総労働時間!D882))</f>
        <v>7.924591621221083</v>
      </c>
      <c r="E882" s="2">
        <f>IF(logVir!E882="","",LN(総労働時間!E882))</f>
        <v>8.3864938473724244</v>
      </c>
      <c r="F882" s="2">
        <f>IF(logVir!F882="","",LN(総労働時間!F882))</f>
        <v>7.6981553053312055</v>
      </c>
      <c r="G882" s="2">
        <f>IF(logVir!G882="","",LN(総労働時間!G882))</f>
        <v>7.9678340497263038</v>
      </c>
      <c r="I882" s="3">
        <v>29</v>
      </c>
      <c r="J882" s="3">
        <v>11</v>
      </c>
      <c r="K882" s="2" cm="1">
        <f t="array" ref="K882">IF(C882="","",C882-SUMPRODUCT(($B$1461:$B$1491=$J882)*1,C$1461:C$1491))</f>
        <v>-1.7255255769047597</v>
      </c>
      <c r="L882" s="2" cm="1">
        <f t="array" ref="L882">IF(D882="","",D882-SUMPRODUCT(($B$1461:$B$1491=$J882)*1,D$1461:D$1491))</f>
        <v>-1.6731634972863745</v>
      </c>
      <c r="M882" s="2" cm="1">
        <f t="array" ref="M882">IF(E882="","",E882-SUMPRODUCT(($B$1461:$B$1491=$J882)*1,E$1461:E$1491))</f>
        <v>-1.199539597034649</v>
      </c>
      <c r="N882" s="2" cm="1">
        <f t="array" ref="N882">IF(F882="","",F882-SUMPRODUCT(($B$1461:$B$1491=$J882)*1,F$1461:F$1491))</f>
        <v>-1.853132234402473</v>
      </c>
      <c r="O882" s="2" cm="1">
        <f t="array" ref="O882">IF(G882="","",G882-SUMPRODUCT(($B$1461:$B$1491=$J882)*1,G$1461:G$1491))</f>
        <v>-1.5886233519822666</v>
      </c>
    </row>
    <row r="883" spans="1:15" x14ac:dyDescent="0.55000000000000004">
      <c r="A883" s="3">
        <v>29</v>
      </c>
      <c r="B883" s="3">
        <v>12</v>
      </c>
      <c r="C883" s="2">
        <f>IF(logVir!C883="","",LN(総労働時間!C883))</f>
        <v>9.1831682609945968</v>
      </c>
      <c r="D883" s="2">
        <f>IF(logVir!D883="","",LN(総労働時間!D883))</f>
        <v>8.5981087118153781</v>
      </c>
      <c r="E883" s="2">
        <f>IF(logVir!E883="","",LN(総労働時間!E883))</f>
        <v>8.3267203879055973</v>
      </c>
      <c r="F883" s="2">
        <f>IF(logVir!F883="","",LN(総労働時間!F883))</f>
        <v>8.300374581886544</v>
      </c>
      <c r="G883" s="2">
        <f>IF(logVir!G883="","",LN(総労働時間!G883))</f>
        <v>8.0837306327770548</v>
      </c>
      <c r="I883" s="3">
        <v>29</v>
      </c>
      <c r="J883" s="3">
        <v>12</v>
      </c>
      <c r="K883" s="2" cm="1">
        <f t="array" ref="K883">IF(C883="","",C883-SUMPRODUCT(($B$1461:$B$1491=$J883)*1,C$1461:C$1491))</f>
        <v>-0.41057777955631281</v>
      </c>
      <c r="L883" s="2" cm="1">
        <f t="array" ref="L883">IF(D883="","",D883-SUMPRODUCT(($B$1461:$B$1491=$J883)*1,D$1461:D$1491))</f>
        <v>-0.90691013685737865</v>
      </c>
      <c r="M883" s="2" cm="1">
        <f t="array" ref="M883">IF(E883="","",E883-SUMPRODUCT(($B$1461:$B$1491=$J883)*1,E$1461:E$1491))</f>
        <v>-1.159763074790737</v>
      </c>
      <c r="N883" s="2" cm="1">
        <f t="array" ref="N883">IF(F883="","",F883-SUMPRODUCT(($B$1461:$B$1491=$J883)*1,F$1461:F$1491))</f>
        <v>-1.1274885242245372</v>
      </c>
      <c r="O883" s="2" cm="1">
        <f t="array" ref="O883">IF(G883="","",G883-SUMPRODUCT(($B$1461:$B$1491=$J883)*1,G$1461:G$1491))</f>
        <v>-1.4254847518391447</v>
      </c>
    </row>
    <row r="884" spans="1:15" x14ac:dyDescent="0.55000000000000004">
      <c r="A884" s="3">
        <v>29</v>
      </c>
      <c r="B884" s="3">
        <v>13</v>
      </c>
      <c r="C884" s="2">
        <f>IF(logVir!C884="","",LN(総労働時間!C884))</f>
        <v>7.7058005827310225</v>
      </c>
      <c r="D884" s="2">
        <f>IF(logVir!D884="","",LN(総労働時間!D884))</f>
        <v>6.1334988185225141</v>
      </c>
      <c r="E884" s="2">
        <f>IF(logVir!E884="","",LN(総労働時間!E884))</f>
        <v>6.1763079620930306</v>
      </c>
      <c r="F884" s="2">
        <f>IF(logVir!F884="","",LN(総労働時間!F884))</f>
        <v>6.403000014762446</v>
      </c>
      <c r="G884" s="2" t="str">
        <f>IF(logVir!G884="","",LN(総労働時間!G884))</f>
        <v/>
      </c>
      <c r="I884" s="3">
        <v>29</v>
      </c>
      <c r="J884" s="3">
        <v>13</v>
      </c>
      <c r="K884" s="2" cm="1">
        <f t="array" ref="K884">IF(C884="","",C884-SUMPRODUCT(($B$1461:$B$1491=$J884)*1,C$1461:C$1491))</f>
        <v>-1.0278418862531122</v>
      </c>
      <c r="L884" s="2" cm="1">
        <f t="array" ref="L884">IF(D884="","",D884-SUMPRODUCT(($B$1461:$B$1491=$J884)*1,D$1461:D$1491))</f>
        <v>-1.8017794508061602</v>
      </c>
      <c r="M884" s="2" cm="1">
        <f t="array" ref="M884">IF(E884="","",E884-SUMPRODUCT(($B$1461:$B$1491=$J884)*1,E$1461:E$1491))</f>
        <v>-1.8186359223371475</v>
      </c>
      <c r="N884" s="2" cm="1">
        <f t="array" ref="N884">IF(F884="","",F884-SUMPRODUCT(($B$1461:$B$1491=$J884)*1,F$1461:F$1491))</f>
        <v>-1.4609907453132935</v>
      </c>
      <c r="O884" s="2" t="str" cm="1">
        <f t="array" ref="O884">IF(G884="","",G884-SUMPRODUCT(($B$1461:$B$1491=$J884)*1,G$1461:G$1491))</f>
        <v/>
      </c>
    </row>
    <row r="885" spans="1:15" x14ac:dyDescent="0.55000000000000004">
      <c r="A885" s="3">
        <v>29</v>
      </c>
      <c r="B885" s="3">
        <v>14</v>
      </c>
      <c r="C885" s="2">
        <f>IF(logVir!C885="","",LN(総労働時間!C885))</f>
        <v>8.8225855277500251</v>
      </c>
      <c r="D885" s="2">
        <f>IF(logVir!D885="","",LN(総労働時間!D885))</f>
        <v>8.986299683517224</v>
      </c>
      <c r="E885" s="2">
        <f>IF(logVir!E885="","",LN(総労働時間!E885))</f>
        <v>8.8426957675588849</v>
      </c>
      <c r="F885" s="2">
        <f>IF(logVir!F885="","",LN(総労働時間!F885))</f>
        <v>8.8706242405143563</v>
      </c>
      <c r="G885" s="2">
        <f>IF(logVir!G885="","",LN(総労働時間!G885))</f>
        <v>8.7990937520920642</v>
      </c>
      <c r="I885" s="3">
        <v>29</v>
      </c>
      <c r="J885" s="3">
        <v>14</v>
      </c>
      <c r="K885" s="2" cm="1">
        <f t="array" ref="K885">IF(C885="","",C885-SUMPRODUCT(($B$1461:$B$1491=$J885)*1,C$1461:C$1491))</f>
        <v>-1.0010558787420223</v>
      </c>
      <c r="L885" s="2" cm="1">
        <f t="array" ref="L885">IF(D885="","",D885-SUMPRODUCT(($B$1461:$B$1491=$J885)*1,D$1461:D$1491))</f>
        <v>-0.92837415287689673</v>
      </c>
      <c r="M885" s="2" cm="1">
        <f t="array" ref="M885">IF(E885="","",E885-SUMPRODUCT(($B$1461:$B$1491=$J885)*1,E$1461:E$1491))</f>
        <v>-1.1100723043273231</v>
      </c>
      <c r="N885" s="2" cm="1">
        <f t="array" ref="N885">IF(F885="","",F885-SUMPRODUCT(($B$1461:$B$1491=$J885)*1,F$1461:F$1491))</f>
        <v>-1.0261477443564413</v>
      </c>
      <c r="O885" s="2" cm="1">
        <f t="array" ref="O885">IF(G885="","",G885-SUMPRODUCT(($B$1461:$B$1491=$J885)*1,G$1461:G$1491))</f>
        <v>-1.1387889197904641</v>
      </c>
    </row>
    <row r="886" spans="1:15" x14ac:dyDescent="0.55000000000000004">
      <c r="A886" s="3">
        <v>29</v>
      </c>
      <c r="B886" s="3">
        <v>15</v>
      </c>
      <c r="C886" s="2">
        <f>IF(logVir!C886="","",LN(総労働時間!C886))</f>
        <v>8.8625580433804849</v>
      </c>
      <c r="D886" s="2">
        <f>IF(logVir!D886="","",LN(総労働時間!D886))</f>
        <v>8.9366994567119153</v>
      </c>
      <c r="E886" s="2">
        <f>IF(logVir!E886="","",LN(総労働時間!E886))</f>
        <v>8.8132814317648336</v>
      </c>
      <c r="F886" s="2">
        <f>IF(logVir!F886="","",LN(総労働時間!F886))</f>
        <v>8.7525230596824652</v>
      </c>
      <c r="G886" s="2">
        <f>IF(logVir!G886="","",LN(総労働時間!G886))</f>
        <v>8.7139574741614645</v>
      </c>
      <c r="I886" s="3">
        <v>29</v>
      </c>
      <c r="J886" s="3">
        <v>15</v>
      </c>
      <c r="K886" s="2" cm="1">
        <f t="array" ref="K886">IF(C886="","",C886-SUMPRODUCT(($B$1461:$B$1491=$J886)*1,C$1461:C$1491))</f>
        <v>-0.38798642903721259</v>
      </c>
      <c r="L886" s="2" cm="1">
        <f t="array" ref="L886">IF(D886="","",D886-SUMPRODUCT(($B$1461:$B$1491=$J886)*1,D$1461:D$1491))</f>
        <v>-0.18183375686704473</v>
      </c>
      <c r="M886" s="2" cm="1">
        <f t="array" ref="M886">IF(E886="","",E886-SUMPRODUCT(($B$1461:$B$1491=$J886)*1,E$1461:E$1491))</f>
        <v>-0.24492944568579844</v>
      </c>
      <c r="N886" s="2" cm="1">
        <f t="array" ref="N886">IF(F886="","",F886-SUMPRODUCT(($B$1461:$B$1491=$J886)*1,F$1461:F$1491))</f>
        <v>-0.19820391541402849</v>
      </c>
      <c r="O886" s="2" cm="1">
        <f t="array" ref="O886">IF(G886="","",G886-SUMPRODUCT(($B$1461:$B$1491=$J886)*1,G$1461:G$1491))</f>
        <v>-0.2735072625849746</v>
      </c>
    </row>
    <row r="887" spans="1:15" x14ac:dyDescent="0.55000000000000004">
      <c r="A887" s="3">
        <v>29</v>
      </c>
      <c r="B887" s="3">
        <v>16</v>
      </c>
      <c r="C887" s="2">
        <f>IF(logVir!C887="","",LN(総労働時間!C887))</f>
        <v>10.532988196052317</v>
      </c>
      <c r="D887" s="2">
        <f>IF(logVir!D887="","",LN(総労働時間!D887))</f>
        <v>10.458520912686893</v>
      </c>
      <c r="E887" s="2">
        <f>IF(logVir!E887="","",LN(総労働時間!E887))</f>
        <v>10.429448966130185</v>
      </c>
      <c r="F887" s="2">
        <f>IF(logVir!F887="","",LN(総労働時間!F887))</f>
        <v>10.421447687085825</v>
      </c>
      <c r="G887" s="2">
        <f>IF(logVir!G887="","",LN(総労働時間!G887))</f>
        <v>10.393825239635825</v>
      </c>
      <c r="I887" s="3">
        <v>29</v>
      </c>
      <c r="J887" s="3">
        <v>16</v>
      </c>
      <c r="K887" s="2" cm="1">
        <f t="array" ref="K887">IF(C887="","",C887-SUMPRODUCT(($B$1461:$B$1491=$J887)*1,C$1461:C$1491))</f>
        <v>4.6310671873419196E-2</v>
      </c>
      <c r="L887" s="2" cm="1">
        <f t="array" ref="L887">IF(D887="","",D887-SUMPRODUCT(($B$1461:$B$1491=$J887)*1,D$1461:D$1491))</f>
        <v>-1.4447266499939104E-2</v>
      </c>
      <c r="M887" s="2" cm="1">
        <f t="array" ref="M887">IF(E887="","",E887-SUMPRODUCT(($B$1461:$B$1491=$J887)*1,E$1461:E$1491))</f>
        <v>-3.7219493512653301E-2</v>
      </c>
      <c r="N887" s="2" cm="1">
        <f t="array" ref="N887">IF(F887="","",F887-SUMPRODUCT(($B$1461:$B$1491=$J887)*1,F$1461:F$1491))</f>
        <v>5.4813472066889801E-2</v>
      </c>
      <c r="O887" s="2" cm="1">
        <f t="array" ref="O887">IF(G887="","",G887-SUMPRODUCT(($B$1461:$B$1491=$J887)*1,G$1461:G$1491))</f>
        <v>-2.7024694526311066E-2</v>
      </c>
    </row>
    <row r="888" spans="1:15" x14ac:dyDescent="0.55000000000000004">
      <c r="A888" s="3">
        <v>29</v>
      </c>
      <c r="B888" s="3">
        <v>17</v>
      </c>
      <c r="C888" s="2">
        <f>IF(logVir!C888="","",LN(総労働時間!C888))</f>
        <v>9.309451312653291</v>
      </c>
      <c r="D888" s="2">
        <f>IF(logVir!D888="","",LN(総労働時間!D888))</f>
        <v>9.1979994882737817</v>
      </c>
      <c r="E888" s="2">
        <f>IF(logVir!E888="","",LN(総労働時間!E888))</f>
        <v>9.2006718411102195</v>
      </c>
      <c r="F888" s="2">
        <f>IF(logVir!F888="","",LN(総労働時間!F888))</f>
        <v>9.2043205220445632</v>
      </c>
      <c r="G888" s="2">
        <f>IF(logVir!G888="","",LN(総労働時間!G888))</f>
        <v>9.3086219424901007</v>
      </c>
      <c r="I888" s="3">
        <v>29</v>
      </c>
      <c r="J888" s="3">
        <v>17</v>
      </c>
      <c r="K888" s="2" cm="1">
        <f t="array" ref="K888">IF(C888="","",C888-SUMPRODUCT(($B$1461:$B$1491=$J888)*1,C$1461:C$1491))</f>
        <v>-0.63162857951045304</v>
      </c>
      <c r="L888" s="2" cm="1">
        <f t="array" ref="L888">IF(D888="","",D888-SUMPRODUCT(($B$1461:$B$1491=$J888)*1,D$1461:D$1491))</f>
        <v>-0.66432420208792209</v>
      </c>
      <c r="M888" s="2" cm="1">
        <f t="array" ref="M888">IF(E888="","",E888-SUMPRODUCT(($B$1461:$B$1491=$J888)*1,E$1461:E$1491))</f>
        <v>-0.64158872355093344</v>
      </c>
      <c r="N888" s="2" cm="1">
        <f t="array" ref="N888">IF(F888="","",F888-SUMPRODUCT(($B$1461:$B$1491=$J888)*1,F$1461:F$1491))</f>
        <v>-0.68576799875793348</v>
      </c>
      <c r="O888" s="2" cm="1">
        <f t="array" ref="O888">IF(G888="","",G888-SUMPRODUCT(($B$1461:$B$1491=$J888)*1,G$1461:G$1491))</f>
        <v>-0.64250964631900942</v>
      </c>
    </row>
    <row r="889" spans="1:15" x14ac:dyDescent="0.55000000000000004">
      <c r="A889" s="3">
        <v>29</v>
      </c>
      <c r="B889" s="3">
        <v>18</v>
      </c>
      <c r="C889" s="2">
        <f>IF(logVir!C889="","",LN(総労働時間!C889))</f>
        <v>11.100738077343332</v>
      </c>
      <c r="D889" s="2">
        <f>IF(logVir!D889="","",LN(総労働時間!D889))</f>
        <v>11.03036913113862</v>
      </c>
      <c r="E889" s="2">
        <f>IF(logVir!E889="","",LN(総労働時間!E889))</f>
        <v>11.021081139700541</v>
      </c>
      <c r="F889" s="2">
        <f>IF(logVir!F889="","",LN(総労働時間!F889))</f>
        <v>10.942978905713897</v>
      </c>
      <c r="G889" s="2">
        <f>IF(logVir!G889="","",LN(総労働時間!G889))</f>
        <v>10.833353286528679</v>
      </c>
      <c r="I889" s="3">
        <v>29</v>
      </c>
      <c r="J889" s="3">
        <v>18</v>
      </c>
      <c r="K889" s="2" cm="1">
        <f t="array" ref="K889">IF(C889="","",C889-SUMPRODUCT(($B$1461:$B$1491=$J889)*1,C$1461:C$1491))</f>
        <v>-0.82631963528627672</v>
      </c>
      <c r="L889" s="2" cm="1">
        <f t="array" ref="L889">IF(D889="","",D889-SUMPRODUCT(($B$1461:$B$1491=$J889)*1,D$1461:D$1491))</f>
        <v>-0.89404561366891677</v>
      </c>
      <c r="M889" s="2" cm="1">
        <f t="array" ref="M889">IF(E889="","",E889-SUMPRODUCT(($B$1461:$B$1491=$J889)*1,E$1461:E$1491))</f>
        <v>-0.86971647709913569</v>
      </c>
      <c r="N889" s="2" cm="1">
        <f t="array" ref="N889">IF(F889="","",F889-SUMPRODUCT(($B$1461:$B$1491=$J889)*1,F$1461:F$1491))</f>
        <v>-0.91637365896279732</v>
      </c>
      <c r="O889" s="2" cm="1">
        <f t="array" ref="O889">IF(G889="","",G889-SUMPRODUCT(($B$1461:$B$1491=$J889)*1,G$1461:G$1491))</f>
        <v>-1.0108066160116174</v>
      </c>
    </row>
    <row r="890" spans="1:15" x14ac:dyDescent="0.55000000000000004">
      <c r="A890" s="3">
        <v>29</v>
      </c>
      <c r="B890" s="3">
        <v>19</v>
      </c>
      <c r="C890" s="2">
        <f>IF(logVir!C890="","",LN(総労働時間!C890))</f>
        <v>9.9606229646245694</v>
      </c>
      <c r="D890" s="2">
        <f>IF(logVir!D890="","",LN(総労働時間!D890))</f>
        <v>10.051620802952486</v>
      </c>
      <c r="E890" s="2">
        <f>IF(logVir!E890="","",LN(総労働時間!E890))</f>
        <v>9.8294202683673717</v>
      </c>
      <c r="F890" s="2">
        <f>IF(logVir!F890="","",LN(総労働時間!F890))</f>
        <v>9.9435343511870986</v>
      </c>
      <c r="G890" s="2">
        <f>IF(logVir!G890="","",LN(総労働時間!G890))</f>
        <v>9.906099477582968</v>
      </c>
      <c r="I890" s="3">
        <v>29</v>
      </c>
      <c r="J890" s="3">
        <v>19</v>
      </c>
      <c r="K890" s="2" cm="1">
        <f t="array" ref="K890">IF(C890="","",C890-SUMPRODUCT(($B$1461:$B$1491=$J890)*1,C$1461:C$1491))</f>
        <v>-1.2675991109121636</v>
      </c>
      <c r="L890" s="2" cm="1">
        <f t="array" ref="L890">IF(D890="","",D890-SUMPRODUCT(($B$1461:$B$1491=$J890)*1,D$1461:D$1491))</f>
        <v>-1.1784208456494074</v>
      </c>
      <c r="M890" s="2" cm="1">
        <f t="array" ref="M890">IF(E890="","",E890-SUMPRODUCT(($B$1461:$B$1491=$J890)*1,E$1461:E$1491))</f>
        <v>-1.3724423149799598</v>
      </c>
      <c r="N890" s="2" cm="1">
        <f t="array" ref="N890">IF(F890="","",F890-SUMPRODUCT(($B$1461:$B$1491=$J890)*1,F$1461:F$1491))</f>
        <v>-1.248440063303434</v>
      </c>
      <c r="O890" s="2" cm="1">
        <f t="array" ref="O890">IF(G890="","",G890-SUMPRODUCT(($B$1461:$B$1491=$J890)*1,G$1461:G$1491))</f>
        <v>-1.3211997976494967</v>
      </c>
    </row>
    <row r="891" spans="1:15" x14ac:dyDescent="0.55000000000000004">
      <c r="A891" s="3">
        <v>29</v>
      </c>
      <c r="B891" s="3">
        <v>20</v>
      </c>
      <c r="C891" s="2">
        <f>IF(logVir!C891="","",LN(総労働時間!C891))</f>
        <v>11.392517225615634</v>
      </c>
      <c r="D891" s="2">
        <f>IF(logVir!D891="","",LN(総労働時間!D891))</f>
        <v>11.431293099557635</v>
      </c>
      <c r="E891" s="2">
        <f>IF(logVir!E891="","",LN(総労働時間!E891))</f>
        <v>11.347362872214539</v>
      </c>
      <c r="F891" s="2">
        <f>IF(logVir!F891="","",LN(総労働時間!F891))</f>
        <v>11.362544746163977</v>
      </c>
      <c r="G891" s="2">
        <f>IF(logVir!G891="","",LN(総労働時間!G891))</f>
        <v>11.388814483981999</v>
      </c>
      <c r="I891" s="3">
        <v>29</v>
      </c>
      <c r="J891" s="3">
        <v>20</v>
      </c>
      <c r="K891" s="2" cm="1">
        <f t="array" ref="K891">IF(C891="","",C891-SUMPRODUCT(($B$1461:$B$1491=$J891)*1,C$1461:C$1491))</f>
        <v>-0.71018810681797362</v>
      </c>
      <c r="L891" s="2" cm="1">
        <f t="array" ref="L891">IF(D891="","",D891-SUMPRODUCT(($B$1461:$B$1491=$J891)*1,D$1461:D$1491))</f>
        <v>-0.62593904514024068</v>
      </c>
      <c r="M891" s="2" cm="1">
        <f t="array" ref="M891">IF(E891="","",E891-SUMPRODUCT(($B$1461:$B$1491=$J891)*1,E$1461:E$1491))</f>
        <v>-0.67640230802640389</v>
      </c>
      <c r="N891" s="2" cm="1">
        <f t="array" ref="N891">IF(F891="","",F891-SUMPRODUCT(($B$1461:$B$1491=$J891)*1,F$1461:F$1491))</f>
        <v>-0.58603979103610548</v>
      </c>
      <c r="O891" s="2" cm="1">
        <f t="array" ref="O891">IF(G891="","",G891-SUMPRODUCT(($B$1461:$B$1491=$J891)*1,G$1461:G$1491))</f>
        <v>-0.62508434862007611</v>
      </c>
    </row>
    <row r="892" spans="1:15" x14ac:dyDescent="0.55000000000000004">
      <c r="A892" s="3">
        <v>29</v>
      </c>
      <c r="B892" s="3">
        <v>21</v>
      </c>
      <c r="C892" s="2">
        <f>IF(logVir!C892="","",LN(総労働時間!C892))</f>
        <v>10.850288273422782</v>
      </c>
      <c r="D892" s="2">
        <f>IF(logVir!D892="","",LN(総労働時間!D892))</f>
        <v>10.873206549125772</v>
      </c>
      <c r="E892" s="2">
        <f>IF(logVir!E892="","",LN(総労働時間!E892))</f>
        <v>10.90148045150438</v>
      </c>
      <c r="F892" s="2">
        <f>IF(logVir!F892="","",LN(総労働時間!F892))</f>
        <v>10.846008085138893</v>
      </c>
      <c r="G892" s="2">
        <f>IF(logVir!G892="","",LN(総労働時間!G892))</f>
        <v>10.973600321956949</v>
      </c>
      <c r="I892" s="3">
        <v>29</v>
      </c>
      <c r="J892" s="3">
        <v>21</v>
      </c>
      <c r="K892" s="2" cm="1">
        <f t="array" ref="K892">IF(C892="","",C892-SUMPRODUCT(($B$1461:$B$1491=$J892)*1,C$1461:C$1491))</f>
        <v>-0.71076549566406833</v>
      </c>
      <c r="L892" s="2" cm="1">
        <f t="array" ref="L892">IF(D892="","",D892-SUMPRODUCT(($B$1461:$B$1491=$J892)*1,D$1461:D$1491))</f>
        <v>-0.69898667104012979</v>
      </c>
      <c r="M892" s="2" cm="1">
        <f t="array" ref="M892">IF(E892="","",E892-SUMPRODUCT(($B$1461:$B$1491=$J892)*1,E$1461:E$1491))</f>
        <v>-0.64511366200075138</v>
      </c>
      <c r="N892" s="2" cm="1">
        <f t="array" ref="N892">IF(F892="","",F892-SUMPRODUCT(($B$1461:$B$1491=$J892)*1,F$1461:F$1491))</f>
        <v>-0.64570418534014173</v>
      </c>
      <c r="O892" s="2" cm="1">
        <f t="array" ref="O892">IF(G892="","",G892-SUMPRODUCT(($B$1461:$B$1491=$J892)*1,G$1461:G$1491))</f>
        <v>-0.57176879748874576</v>
      </c>
    </row>
    <row r="893" spans="1:15" x14ac:dyDescent="0.55000000000000004">
      <c r="A893" s="3">
        <v>29</v>
      </c>
      <c r="B893" s="3">
        <v>22</v>
      </c>
      <c r="C893" s="2">
        <f>IF(logVir!C893="","",LN(総労働時間!C893))</f>
        <v>10.667107819985876</v>
      </c>
      <c r="D893" s="2">
        <f>IF(logVir!D893="","",LN(総労働時間!D893))</f>
        <v>10.79979366469489</v>
      </c>
      <c r="E893" s="2">
        <f>IF(logVir!E893="","",LN(総労働時間!E893))</f>
        <v>10.609437436763804</v>
      </c>
      <c r="F893" s="2">
        <f>IF(logVir!F893="","",LN(総労働時間!F893))</f>
        <v>10.570490613628277</v>
      </c>
      <c r="G893" s="2">
        <f>IF(logVir!G893="","",LN(総労働時間!G893))</f>
        <v>10.757303079317417</v>
      </c>
      <c r="I893" s="3">
        <v>29</v>
      </c>
      <c r="J893" s="3">
        <v>22</v>
      </c>
      <c r="K893" s="2" cm="1">
        <f t="array" ref="K893">IF(C893="","",C893-SUMPRODUCT(($B$1461:$B$1491=$J893)*1,C$1461:C$1491))</f>
        <v>-0.94257997659488524</v>
      </c>
      <c r="L893" s="2" cm="1">
        <f t="array" ref="L893">IF(D893="","",D893-SUMPRODUCT(($B$1461:$B$1491=$J893)*1,D$1461:D$1491))</f>
        <v>-0.76777165619455801</v>
      </c>
      <c r="M893" s="2" cm="1">
        <f t="array" ref="M893">IF(E893="","",E893-SUMPRODUCT(($B$1461:$B$1491=$J893)*1,E$1461:E$1491))</f>
        <v>-0.92463384032990525</v>
      </c>
      <c r="N893" s="2" cm="1">
        <f t="array" ref="N893">IF(F893="","",F893-SUMPRODUCT(($B$1461:$B$1491=$J893)*1,F$1461:F$1491))</f>
        <v>-0.82983311960767558</v>
      </c>
      <c r="O893" s="2" cm="1">
        <f t="array" ref="O893">IF(G893="","",G893-SUMPRODUCT(($B$1461:$B$1491=$J893)*1,G$1461:G$1491))</f>
        <v>-0.6221574659613136</v>
      </c>
    </row>
    <row r="894" spans="1:15" x14ac:dyDescent="0.55000000000000004">
      <c r="A894" s="3">
        <v>29</v>
      </c>
      <c r="B894" s="3">
        <v>23</v>
      </c>
      <c r="C894" s="2">
        <f>IF(logVir!C894="","",LN(総労働時間!C894))</f>
        <v>7.880928045276085</v>
      </c>
      <c r="D894" s="2">
        <f>IF(logVir!D894="","",LN(総労働時間!D894))</f>
        <v>8.0157174827319508</v>
      </c>
      <c r="E894" s="2">
        <f>IF(logVir!E894="","",LN(総労働時間!E894))</f>
        <v>8.2583384213180402</v>
      </c>
      <c r="F894" s="2">
        <f>IF(logVir!F894="","",LN(総労働時間!F894))</f>
        <v>8.0589349197146092</v>
      </c>
      <c r="G894" s="2">
        <f>IF(logVir!G894="","",LN(総労働時間!G894))</f>
        <v>8.0604125109215357</v>
      </c>
      <c r="I894" s="3">
        <v>29</v>
      </c>
      <c r="J894" s="3">
        <v>23</v>
      </c>
      <c r="K894" s="2" cm="1">
        <f t="array" ref="K894">IF(C894="","",C894-SUMPRODUCT(($B$1461:$B$1491=$J894)*1,C$1461:C$1491))</f>
        <v>-0.83010032570808168</v>
      </c>
      <c r="L894" s="2" cm="1">
        <f t="array" ref="L894">IF(D894="","",D894-SUMPRODUCT(($B$1461:$B$1491=$J894)*1,D$1461:D$1491))</f>
        <v>-0.63492095420583539</v>
      </c>
      <c r="M894" s="2" cm="1">
        <f t="array" ref="M894">IF(E894="","",E894-SUMPRODUCT(($B$1461:$B$1491=$J894)*1,E$1461:E$1491))</f>
        <v>-0.52514873224451541</v>
      </c>
      <c r="N894" s="2" cm="1">
        <f t="array" ref="N894">IF(F894="","",F894-SUMPRODUCT(($B$1461:$B$1491=$J894)*1,F$1461:F$1491))</f>
        <v>-0.74689856375497676</v>
      </c>
      <c r="O894" s="2" cm="1">
        <f t="array" ref="O894">IF(G894="","",G894-SUMPRODUCT(($B$1461:$B$1491=$J894)*1,G$1461:G$1491))</f>
        <v>-0.86486845814227387</v>
      </c>
    </row>
    <row r="895" spans="1:15" x14ac:dyDescent="0.55000000000000004">
      <c r="A895" s="3">
        <v>29</v>
      </c>
      <c r="B895" s="3">
        <v>24</v>
      </c>
      <c r="C895" s="2">
        <f>IF(logVir!C895="","",LN(総労働時間!C895))</f>
        <v>8.4709704077761341</v>
      </c>
      <c r="D895" s="2">
        <f>IF(logVir!D895="","",LN(総労働時間!D895))</f>
        <v>8.2782997802964182</v>
      </c>
      <c r="E895" s="2">
        <f>IF(logVir!E895="","",LN(総労働時間!E895))</f>
        <v>8.6564193596194681</v>
      </c>
      <c r="F895" s="2">
        <f>IF(logVir!F895="","",LN(総労働時間!F895))</f>
        <v>8.4736240941238954</v>
      </c>
      <c r="G895" s="2">
        <f>IF(logVir!G895="","",LN(総労働時間!G895))</f>
        <v>8.5357614001700952</v>
      </c>
      <c r="I895" s="3">
        <v>29</v>
      </c>
      <c r="J895" s="3">
        <v>24</v>
      </c>
      <c r="K895" s="2" cm="1">
        <f t="array" ref="K895">IF(C895="","",C895-SUMPRODUCT(($B$1461:$B$1491=$J895)*1,C$1461:C$1491))</f>
        <v>-1.2681892769551997</v>
      </c>
      <c r="L895" s="2" cm="1">
        <f t="array" ref="L895">IF(D895="","",D895-SUMPRODUCT(($B$1461:$B$1491=$J895)*1,D$1461:D$1491))</f>
        <v>-1.370043067271336</v>
      </c>
      <c r="M895" s="2" cm="1">
        <f t="array" ref="M895">IF(E895="","",E895-SUMPRODUCT(($B$1461:$B$1491=$J895)*1,E$1461:E$1491))</f>
        <v>-1.0958242915269683</v>
      </c>
      <c r="N895" s="2" cm="1">
        <f t="array" ref="N895">IF(F895="","",F895-SUMPRODUCT(($B$1461:$B$1491=$J895)*1,F$1461:F$1491))</f>
        <v>-1.2654448202043493</v>
      </c>
      <c r="O895" s="2" cm="1">
        <f t="array" ref="O895">IF(G895="","",G895-SUMPRODUCT(($B$1461:$B$1491=$J895)*1,G$1461:G$1491))</f>
        <v>-1.3041670808910659</v>
      </c>
    </row>
    <row r="896" spans="1:15" x14ac:dyDescent="0.55000000000000004">
      <c r="A896" s="3">
        <v>29</v>
      </c>
      <c r="B896" s="3">
        <v>25</v>
      </c>
      <c r="C896" s="2">
        <f>IF(logVir!C896="","",LN(総労働時間!C896))</f>
        <v>9.797744199909113</v>
      </c>
      <c r="D896" s="2">
        <f>IF(logVir!D896="","",LN(総労働時間!D896))</f>
        <v>9.8292511495320003</v>
      </c>
      <c r="E896" s="2">
        <f>IF(logVir!E896="","",LN(総労働時間!E896))</f>
        <v>9.6835613751081855</v>
      </c>
      <c r="F896" s="2">
        <f>IF(logVir!F896="","",LN(総労働時間!F896))</f>
        <v>9.8445688827932774</v>
      </c>
      <c r="G896" s="2">
        <f>IF(logVir!G896="","",LN(総労働時間!G896))</f>
        <v>9.5507614188870722</v>
      </c>
      <c r="I896" s="3">
        <v>29</v>
      </c>
      <c r="J896" s="3">
        <v>25</v>
      </c>
      <c r="K896" s="2" cm="1">
        <f t="array" ref="K896">IF(C896="","",C896-SUMPRODUCT(($B$1461:$B$1491=$J896)*1,C$1461:C$1491))</f>
        <v>-0.71419574278258757</v>
      </c>
      <c r="L896" s="2" cm="1">
        <f t="array" ref="L896">IF(D896="","",D896-SUMPRODUCT(($B$1461:$B$1491=$J896)*1,D$1461:D$1491))</f>
        <v>-0.58433196859130376</v>
      </c>
      <c r="M896" s="2" cm="1">
        <f t="array" ref="M896">IF(E896="","",E896-SUMPRODUCT(($B$1461:$B$1491=$J896)*1,E$1461:E$1491))</f>
        <v>-0.74584889849378655</v>
      </c>
      <c r="N896" s="2" cm="1">
        <f t="array" ref="N896">IF(F896="","",F896-SUMPRODUCT(($B$1461:$B$1491=$J896)*1,F$1461:F$1491))</f>
        <v>-0.59650347339037246</v>
      </c>
      <c r="O896" s="2" cm="1">
        <f t="array" ref="O896">IF(G896="","",G896-SUMPRODUCT(($B$1461:$B$1491=$J896)*1,G$1461:G$1491))</f>
        <v>-0.82857716875568954</v>
      </c>
    </row>
    <row r="897" spans="1:15" x14ac:dyDescent="0.55000000000000004">
      <c r="A897" s="3">
        <v>29</v>
      </c>
      <c r="B897" s="3">
        <v>26</v>
      </c>
      <c r="C897" s="2">
        <f>IF(logVir!C897="","",LN(総労働時間!C897))</f>
        <v>9.5201628941170338</v>
      </c>
      <c r="D897" s="2">
        <f>IF(logVir!D897="","",LN(総労働時間!D897))</f>
        <v>9.4109443135652668</v>
      </c>
      <c r="E897" s="2">
        <f>IF(logVir!E897="","",LN(総労働時間!E897))</f>
        <v>9.5479754739040192</v>
      </c>
      <c r="F897" s="2">
        <f>IF(logVir!F897="","",LN(総労働時間!F897))</f>
        <v>9.6214633826549125</v>
      </c>
      <c r="G897" s="2">
        <f>IF(logVir!G897="","",LN(総労働時間!G897))</f>
        <v>9.475700053494732</v>
      </c>
      <c r="I897" s="3">
        <v>29</v>
      </c>
      <c r="J897" s="3">
        <v>26</v>
      </c>
      <c r="K897" s="2" cm="1">
        <f t="array" ref="K897">IF(C897="","",C897-SUMPRODUCT(($B$1461:$B$1491=$J897)*1,C$1461:C$1491))</f>
        <v>-0.16150267441144628</v>
      </c>
      <c r="L897" s="2" cm="1">
        <f t="array" ref="L897">IF(D897="","",D897-SUMPRODUCT(($B$1461:$B$1491=$J897)*1,D$1461:D$1491))</f>
        <v>-0.27964873185358918</v>
      </c>
      <c r="M897" s="2" cm="1">
        <f t="array" ref="M897">IF(E897="","",E897-SUMPRODUCT(($B$1461:$B$1491=$J897)*1,E$1461:E$1491))</f>
        <v>-0.29983207777304521</v>
      </c>
      <c r="N897" s="2" cm="1">
        <f t="array" ref="N897">IF(F897="","",F897-SUMPRODUCT(($B$1461:$B$1491=$J897)*1,F$1461:F$1491))</f>
        <v>-0.24088744335915635</v>
      </c>
      <c r="O897" s="2" cm="1">
        <f t="array" ref="O897">IF(G897="","",G897-SUMPRODUCT(($B$1461:$B$1491=$J897)*1,G$1461:G$1491))</f>
        <v>-0.39678294828399885</v>
      </c>
    </row>
    <row r="898" spans="1:15" x14ac:dyDescent="0.55000000000000004">
      <c r="A898" s="3">
        <v>29</v>
      </c>
      <c r="B898" s="3">
        <v>27</v>
      </c>
      <c r="C898" s="2">
        <f>IF(logVir!C898="","",LN(総労働時間!C898))</f>
        <v>10.798739659489641</v>
      </c>
      <c r="D898" s="2">
        <f>IF(logVir!D898="","",LN(総労働時間!D898))</f>
        <v>11.056457892257058</v>
      </c>
      <c r="E898" s="2">
        <f>IF(logVir!E898="","",LN(総労働時間!E898))</f>
        <v>11.023892762745438</v>
      </c>
      <c r="F898" s="2">
        <f>IF(logVir!F898="","",LN(総労働時間!F898))</f>
        <v>11.074778947738546</v>
      </c>
      <c r="G898" s="2">
        <f>IF(logVir!G898="","",LN(総労働時間!G898))</f>
        <v>11.200158047288104</v>
      </c>
      <c r="I898" s="3">
        <v>29</v>
      </c>
      <c r="J898" s="3">
        <v>27</v>
      </c>
      <c r="K898" s="2" cm="1">
        <f t="array" ref="K898">IF(C898="","",C898-SUMPRODUCT(($B$1461:$B$1491=$J898)*1,C$1461:C$1491))</f>
        <v>-0.75156088076397509</v>
      </c>
      <c r="L898" s="2" cm="1">
        <f t="array" ref="L898">IF(D898="","",D898-SUMPRODUCT(($B$1461:$B$1491=$J898)*1,D$1461:D$1491))</f>
        <v>-0.66799934141867112</v>
      </c>
      <c r="M898" s="2" cm="1">
        <f t="array" ref="M898">IF(E898="","",E898-SUMPRODUCT(($B$1461:$B$1491=$J898)*1,E$1461:E$1491))</f>
        <v>-0.75154972288792443</v>
      </c>
      <c r="N898" s="2" cm="1">
        <f t="array" ref="N898">IF(F898="","",F898-SUMPRODUCT(($B$1461:$B$1491=$J898)*1,F$1461:F$1491))</f>
        <v>-0.65451034735757929</v>
      </c>
      <c r="O898" s="2" cm="1">
        <f t="array" ref="O898">IF(G898="","",G898-SUMPRODUCT(($B$1461:$B$1491=$J898)*1,G$1461:G$1491))</f>
        <v>-0.64689456795624878</v>
      </c>
    </row>
    <row r="899" spans="1:15" x14ac:dyDescent="0.55000000000000004">
      <c r="A899" s="3">
        <v>29</v>
      </c>
      <c r="B899" s="3">
        <v>28</v>
      </c>
      <c r="C899" s="2">
        <f>IF(logVir!C899="","",LN(総労働時間!C899))</f>
        <v>10.625440223604144</v>
      </c>
      <c r="D899" s="2">
        <f>IF(logVir!D899="","",LN(総労働時間!D899))</f>
        <v>10.622934606441156</v>
      </c>
      <c r="E899" s="2">
        <f>IF(logVir!E899="","",LN(総労働時間!E899))</f>
        <v>10.692036834744156</v>
      </c>
      <c r="F899" s="2">
        <f>IF(logVir!F899="","",LN(総労働時間!F899))</f>
        <v>10.63595921470953</v>
      </c>
      <c r="G899" s="2">
        <f>IF(logVir!G899="","",LN(総労働時間!G899))</f>
        <v>10.646352125441847</v>
      </c>
      <c r="I899" s="3">
        <v>29</v>
      </c>
      <c r="J899" s="3">
        <v>28</v>
      </c>
      <c r="K899" s="2" cm="1">
        <f t="array" ref="K899">IF(C899="","",C899-SUMPRODUCT(($B$1461:$B$1491=$J899)*1,C$1461:C$1491))</f>
        <v>-0.53089732411701895</v>
      </c>
      <c r="L899" s="2" cm="1">
        <f t="array" ref="L899">IF(D899="","",D899-SUMPRODUCT(($B$1461:$B$1491=$J899)*1,D$1461:D$1491))</f>
        <v>-0.53026670957397926</v>
      </c>
      <c r="M899" s="2" cm="1">
        <f t="array" ref="M899">IF(E899="","",E899-SUMPRODUCT(($B$1461:$B$1491=$J899)*1,E$1461:E$1491))</f>
        <v>-0.49819380265657642</v>
      </c>
      <c r="N899" s="2" cm="1">
        <f t="array" ref="N899">IF(F899="","",F899-SUMPRODUCT(($B$1461:$B$1491=$J899)*1,F$1461:F$1491))</f>
        <v>-0.54396308576392727</v>
      </c>
      <c r="O899" s="2" cm="1">
        <f t="array" ref="O899">IF(G899="","",G899-SUMPRODUCT(($B$1461:$B$1491=$J899)*1,G$1461:G$1491))</f>
        <v>-0.54523924854996153</v>
      </c>
    </row>
    <row r="900" spans="1:15" x14ac:dyDescent="0.55000000000000004">
      <c r="A900" s="3">
        <v>29</v>
      </c>
      <c r="B900" s="3">
        <v>29</v>
      </c>
      <c r="C900" s="2">
        <f>IF(logVir!C900="","",LN(総労働時間!C900))</f>
        <v>10.704164880961649</v>
      </c>
      <c r="D900" s="2">
        <f>IF(logVir!D900="","",LN(総労働時間!D900))</f>
        <v>10.67889309824068</v>
      </c>
      <c r="E900" s="2">
        <f>IF(logVir!E900="","",LN(総労働時間!E900))</f>
        <v>10.504456911204782</v>
      </c>
      <c r="F900" s="2">
        <f>IF(logVir!F900="","",LN(総労働時間!F900))</f>
        <v>10.547265327074555</v>
      </c>
      <c r="G900" s="2">
        <f>IF(logVir!G900="","",LN(総労働時間!G900))</f>
        <v>10.569969746203284</v>
      </c>
      <c r="I900" s="3">
        <v>29</v>
      </c>
      <c r="J900" s="3">
        <v>29</v>
      </c>
      <c r="K900" s="2" cm="1">
        <f t="array" ref="K900">IF(C900="","",C900-SUMPRODUCT(($B$1461:$B$1491=$J900)*1,C$1461:C$1491))</f>
        <v>-0.42425878478854528</v>
      </c>
      <c r="L900" s="2" cm="1">
        <f t="array" ref="L900">IF(D900="","",D900-SUMPRODUCT(($B$1461:$B$1491=$J900)*1,D$1461:D$1491))</f>
        <v>-0.46042216629857791</v>
      </c>
      <c r="M900" s="2" cm="1">
        <f t="array" ref="M900">IF(E900="","",E900-SUMPRODUCT(($B$1461:$B$1491=$J900)*1,E$1461:E$1491))</f>
        <v>-0.645532740910296</v>
      </c>
      <c r="N900" s="2" cm="1">
        <f t="array" ref="N900">IF(F900="","",F900-SUMPRODUCT(($B$1461:$B$1491=$J900)*1,F$1461:F$1491))</f>
        <v>-0.57911690527677528</v>
      </c>
      <c r="O900" s="2" cm="1">
        <f t="array" ref="O900">IF(G900="","",G900-SUMPRODUCT(($B$1461:$B$1491=$J900)*1,G$1461:G$1491))</f>
        <v>-0.64967638100262981</v>
      </c>
    </row>
    <row r="901" spans="1:15" x14ac:dyDescent="0.55000000000000004">
      <c r="A901" s="3">
        <v>29</v>
      </c>
      <c r="B901" s="3">
        <v>30</v>
      </c>
      <c r="C901" s="2">
        <f>IF(logVir!C901="","",LN(総労働時間!C901))</f>
        <v>11.521990922398695</v>
      </c>
      <c r="D901" s="2">
        <f>IF(logVir!D901="","",LN(総労働時間!D901))</f>
        <v>11.662511249628047</v>
      </c>
      <c r="E901" s="2">
        <f>IF(logVir!E901="","",LN(総労働時間!E901))</f>
        <v>11.78757977037785</v>
      </c>
      <c r="F901" s="2">
        <f>IF(logVir!F901="","",LN(総労働時間!F901))</f>
        <v>11.752155766205</v>
      </c>
      <c r="G901" s="2">
        <f>IF(logVir!G901="","",LN(総労働時間!G901))</f>
        <v>11.854236276921743</v>
      </c>
      <c r="I901" s="3">
        <v>29</v>
      </c>
      <c r="J901" s="3">
        <v>30</v>
      </c>
      <c r="K901" s="2" cm="1">
        <f t="array" ref="K901">IF(C901="","",C901-SUMPRODUCT(($B$1461:$B$1491=$J901)*1,C$1461:C$1491))</f>
        <v>-0.59154622656165401</v>
      </c>
      <c r="L901" s="2" cm="1">
        <f t="array" ref="L901">IF(D901="","",D901-SUMPRODUCT(($B$1461:$B$1491=$J901)*1,D$1461:D$1491))</f>
        <v>-0.59592342850096536</v>
      </c>
      <c r="M901" s="2" cm="1">
        <f t="array" ref="M901">IF(E901="","",E901-SUMPRODUCT(($B$1461:$B$1491=$J901)*1,E$1461:E$1491))</f>
        <v>-0.53019173024908639</v>
      </c>
      <c r="N901" s="2" cm="1">
        <f t="array" ref="N901">IF(F901="","",F901-SUMPRODUCT(($B$1461:$B$1491=$J901)*1,F$1461:F$1491))</f>
        <v>-0.53454198915789775</v>
      </c>
      <c r="O901" s="2" cm="1">
        <f t="array" ref="O901">IF(G901="","",G901-SUMPRODUCT(($B$1461:$B$1491=$J901)*1,G$1461:G$1491))</f>
        <v>-0.55009198565768536</v>
      </c>
    </row>
    <row r="902" spans="1:15" x14ac:dyDescent="0.55000000000000004">
      <c r="A902" s="3">
        <v>29</v>
      </c>
      <c r="B902" s="3">
        <v>31</v>
      </c>
      <c r="C902" s="2">
        <f>IF(logVir!C902="","",LN(総労働時間!C902))</f>
        <v>11.283820559957112</v>
      </c>
      <c r="D902" s="2">
        <f>IF(logVir!D902="","",LN(総労働時間!D902))</f>
        <v>11.21858971104909</v>
      </c>
      <c r="E902" s="2">
        <f>IF(logVir!E902="","",LN(総労働時間!E902))</f>
        <v>11.212504242478348</v>
      </c>
      <c r="F902" s="2">
        <f>IF(logVir!F902="","",LN(総労働時間!F902))</f>
        <v>11.194799264649104</v>
      </c>
      <c r="G902" s="2">
        <f>IF(logVir!G902="","",LN(総労働時間!G902))</f>
        <v>11.09111764691241</v>
      </c>
      <c r="I902" s="3">
        <v>29</v>
      </c>
      <c r="J902" s="3">
        <v>31</v>
      </c>
      <c r="K902" s="2" cm="1">
        <f t="array" ref="K902">IF(C902="","",C902-SUMPRODUCT(($B$1461:$B$1491=$J902)*1,C$1461:C$1491))</f>
        <v>-0.49943824054388664</v>
      </c>
      <c r="L902" s="2" cm="1">
        <f t="array" ref="L902">IF(D902="","",D902-SUMPRODUCT(($B$1461:$B$1491=$J902)*1,D$1461:D$1491))</f>
        <v>-0.47055581035848526</v>
      </c>
      <c r="M902" s="2" cm="1">
        <f t="array" ref="M902">IF(E902="","",E902-SUMPRODUCT(($B$1461:$B$1491=$J902)*1,E$1461:E$1491))</f>
        <v>-0.44594974252768793</v>
      </c>
      <c r="N902" s="2" cm="1">
        <f t="array" ref="N902">IF(F902="","",F902-SUMPRODUCT(($B$1461:$B$1491=$J902)*1,F$1461:F$1491))</f>
        <v>-0.3868800555247045</v>
      </c>
      <c r="O902" s="2" cm="1">
        <f t="array" ref="O902">IF(G902="","",G902-SUMPRODUCT(($B$1461:$B$1491=$J902)*1,G$1461:G$1491))</f>
        <v>-0.51161573232823265</v>
      </c>
    </row>
    <row r="903" spans="1:15" x14ac:dyDescent="0.55000000000000004">
      <c r="A903" s="3">
        <v>30</v>
      </c>
      <c r="B903" s="3">
        <v>1</v>
      </c>
      <c r="C903" s="2">
        <f>IF(logVir!C903="","",LN(総労働時間!C903))</f>
        <v>11.270310189148752</v>
      </c>
      <c r="D903" s="2">
        <f>IF(logVir!D903="","",LN(総労働時間!D903))</f>
        <v>11.18877693247828</v>
      </c>
      <c r="E903" s="2">
        <f>IF(logVir!E903="","",LN(総労働時間!E903))</f>
        <v>11.058310974794084</v>
      </c>
      <c r="F903" s="2">
        <f>IF(logVir!F903="","",LN(総労働時間!F903))</f>
        <v>10.984459527720755</v>
      </c>
      <c r="G903" s="2">
        <f>IF(logVir!G903="","",LN(総労働時間!G903))</f>
        <v>10.928789568867733</v>
      </c>
      <c r="I903" s="3">
        <v>30</v>
      </c>
      <c r="J903" s="3">
        <v>1</v>
      </c>
      <c r="K903" s="2" cm="1">
        <f t="array" ref="K903">IF(C903="","",C903-SUMPRODUCT(($B$1461:$B$1491=$J903)*1,C$1461:C$1491))</f>
        <v>-9.9200908999609538E-2</v>
      </c>
      <c r="L903" s="2" cm="1">
        <f t="array" ref="L903">IF(D903="","",D903-SUMPRODUCT(($B$1461:$B$1491=$J903)*1,D$1461:D$1491))</f>
        <v>-5.8920003929873843E-2</v>
      </c>
      <c r="M903" s="2" cm="1">
        <f t="array" ref="M903">IF(E903="","",E903-SUMPRODUCT(($B$1461:$B$1491=$J903)*1,E$1461:E$1491))</f>
        <v>-0.11767405784975082</v>
      </c>
      <c r="N903" s="2" cm="1">
        <f t="array" ref="N903">IF(F903="","",F903-SUMPRODUCT(($B$1461:$B$1491=$J903)*1,F$1461:F$1491))</f>
        <v>-0.12735405094931274</v>
      </c>
      <c r="O903" s="2" cm="1">
        <f t="array" ref="O903">IF(G903="","",G903-SUMPRODUCT(($B$1461:$B$1491=$J903)*1,G$1461:G$1491))</f>
        <v>-0.10556357533683602</v>
      </c>
    </row>
    <row r="904" spans="1:15" x14ac:dyDescent="0.55000000000000004">
      <c r="A904" s="3">
        <v>30</v>
      </c>
      <c r="B904" s="3">
        <v>2</v>
      </c>
      <c r="C904" s="2">
        <f>IF(logVir!C904="","",LN(総労働時間!C904))</f>
        <v>5.025093471256544</v>
      </c>
      <c r="D904" s="2">
        <f>IF(logVir!D904="","",LN(総労働時間!D904))</f>
        <v>5.5216861784577134</v>
      </c>
      <c r="E904" s="2">
        <f>IF(logVir!E904="","",LN(総労働時間!E904))</f>
        <v>5.4927861545463781</v>
      </c>
      <c r="F904" s="2">
        <f>IF(logVir!F904="","",LN(総労働時間!F904))</f>
        <v>5.4124047283110972</v>
      </c>
      <c r="G904" s="2">
        <f>IF(logVir!G904="","",LN(総労働時間!G904))</f>
        <v>5.4630016275353537</v>
      </c>
      <c r="I904" s="3">
        <v>30</v>
      </c>
      <c r="J904" s="3">
        <v>2</v>
      </c>
      <c r="K904" s="2" cm="1">
        <f t="array" ref="K904">IF(C904="","",C904-SUMPRODUCT(($B$1461:$B$1491=$J904)*1,C$1461:C$1491))</f>
        <v>-2.202967662564979</v>
      </c>
      <c r="L904" s="2" cm="1">
        <f t="array" ref="L904">IF(D904="","",D904-SUMPRODUCT(($B$1461:$B$1491=$J904)*1,D$1461:D$1491))</f>
        <v>-1.8122467945424479</v>
      </c>
      <c r="M904" s="2" cm="1">
        <f t="array" ref="M904">IF(E904="","",E904-SUMPRODUCT(($B$1461:$B$1491=$J904)*1,E$1461:E$1491))</f>
        <v>-1.516506015268785</v>
      </c>
      <c r="N904" s="2" cm="1">
        <f t="array" ref="N904">IF(F904="","",F904-SUMPRODUCT(($B$1461:$B$1491=$J904)*1,F$1461:F$1491))</f>
        <v>-1.5737874856835479</v>
      </c>
      <c r="O904" s="2" cm="1">
        <f t="array" ref="O904">IF(G904="","",G904-SUMPRODUCT(($B$1461:$B$1491=$J904)*1,G$1461:G$1491))</f>
        <v>-1.5286216793934049</v>
      </c>
    </row>
    <row r="905" spans="1:15" x14ac:dyDescent="0.55000000000000004">
      <c r="A905" s="3">
        <v>30</v>
      </c>
      <c r="B905" s="3">
        <v>3</v>
      </c>
      <c r="C905" s="2">
        <f>IF(logVir!C905="","",LN(総労働時間!C905))</f>
        <v>10.161346292024891</v>
      </c>
      <c r="D905" s="2">
        <f>IF(logVir!D905="","",LN(総労働時間!D905))</f>
        <v>10.085367747743723</v>
      </c>
      <c r="E905" s="2">
        <f>IF(logVir!E905="","",LN(総労働時間!E905))</f>
        <v>10.166043448395923</v>
      </c>
      <c r="F905" s="2">
        <f>IF(logVir!F905="","",LN(総労働時間!F905))</f>
        <v>10.139459158312674</v>
      </c>
      <c r="G905" s="2">
        <f>IF(logVir!G905="","",LN(総労働時間!G905))</f>
        <v>10.10603969154011</v>
      </c>
      <c r="I905" s="3">
        <v>30</v>
      </c>
      <c r="J905" s="3">
        <v>3</v>
      </c>
      <c r="K905" s="2" cm="1">
        <f t="array" ref="K905">IF(C905="","",C905-SUMPRODUCT(($B$1461:$B$1491=$J905)*1,C$1461:C$1491))</f>
        <v>-0.62433590981091491</v>
      </c>
      <c r="L905" s="2" cm="1">
        <f t="array" ref="L905">IF(D905="","",D905-SUMPRODUCT(($B$1461:$B$1491=$J905)*1,D$1461:D$1491))</f>
        <v>-0.67532290968151187</v>
      </c>
      <c r="M905" s="2" cm="1">
        <f t="array" ref="M905">IF(E905="","",E905-SUMPRODUCT(($B$1461:$B$1491=$J905)*1,E$1461:E$1491))</f>
        <v>-0.60475686638350901</v>
      </c>
      <c r="N905" s="2" cm="1">
        <f t="array" ref="N905">IF(F905="","",F905-SUMPRODUCT(($B$1461:$B$1491=$J905)*1,F$1461:F$1491))</f>
        <v>-0.55176957135161508</v>
      </c>
      <c r="O905" s="2" cm="1">
        <f t="array" ref="O905">IF(G905="","",G905-SUMPRODUCT(($B$1461:$B$1491=$J905)*1,G$1461:G$1491))</f>
        <v>-0.61433351997225216</v>
      </c>
    </row>
    <row r="906" spans="1:15" x14ac:dyDescent="0.55000000000000004">
      <c r="A906" s="3">
        <v>30</v>
      </c>
      <c r="B906" s="3">
        <v>4</v>
      </c>
      <c r="C906" s="2">
        <f>IF(logVir!C906="","",LN(総労働時間!C906))</f>
        <v>9.3493897814513254</v>
      </c>
      <c r="D906" s="2">
        <f>IF(logVir!D906="","",LN(総労働時間!D906))</f>
        <v>9.245865007977331</v>
      </c>
      <c r="E906" s="2">
        <f>IF(logVir!E906="","",LN(総労働時間!E906))</f>
        <v>9.1360834825409345</v>
      </c>
      <c r="F906" s="2">
        <f>IF(logVir!F906="","",LN(総労働時間!F906))</f>
        <v>8.9863483701760583</v>
      </c>
      <c r="G906" s="2">
        <f>IF(logVir!G906="","",LN(総労働時間!G906))</f>
        <v>9.0500390545130802</v>
      </c>
      <c r="I906" s="3">
        <v>30</v>
      </c>
      <c r="J906" s="3">
        <v>4</v>
      </c>
      <c r="K906" s="2" cm="1">
        <f t="array" ref="K906">IF(C906="","",C906-SUMPRODUCT(($B$1461:$B$1491=$J906)*1,C$1461:C$1491))</f>
        <v>-0.22448467015863471</v>
      </c>
      <c r="L906" s="2" cm="1">
        <f t="array" ref="L906">IF(D906="","",D906-SUMPRODUCT(($B$1461:$B$1491=$J906)*1,D$1461:D$1491))</f>
        <v>-0.15645833678390453</v>
      </c>
      <c r="M906" s="2" cm="1">
        <f t="array" ref="M906">IF(E906="","",E906-SUMPRODUCT(($B$1461:$B$1491=$J906)*1,E$1461:E$1491))</f>
        <v>-0.19754308602390047</v>
      </c>
      <c r="N906" s="2" cm="1">
        <f t="array" ref="N906">IF(F906="","",F906-SUMPRODUCT(($B$1461:$B$1491=$J906)*1,F$1461:F$1491))</f>
        <v>-0.19883688956975654</v>
      </c>
      <c r="O906" s="2" cm="1">
        <f t="array" ref="O906">IF(G906="","",G906-SUMPRODUCT(($B$1461:$B$1491=$J906)*1,G$1461:G$1491))</f>
        <v>-0.17682708359378729</v>
      </c>
    </row>
    <row r="907" spans="1:15" x14ac:dyDescent="0.55000000000000004">
      <c r="A907" s="3">
        <v>30</v>
      </c>
      <c r="B907" s="3">
        <v>5</v>
      </c>
      <c r="C907" s="2">
        <f>IF(logVir!C907="","",LN(総労働時間!C907))</f>
        <v>7.4908379784402941</v>
      </c>
      <c r="D907" s="2">
        <f>IF(logVir!D907="","",LN(総労働時間!D907))</f>
        <v>7.5844151738243362</v>
      </c>
      <c r="E907" s="2">
        <f>IF(logVir!E907="","",LN(総労働時間!E907))</f>
        <v>7.5308297157163269</v>
      </c>
      <c r="F907" s="2">
        <f>IF(logVir!F907="","",LN(総労働時間!F907))</f>
        <v>7.4211366900024132</v>
      </c>
      <c r="G907" s="2">
        <f>IF(logVir!G907="","",LN(総労働時間!G907))</f>
        <v>7.4355347741721927</v>
      </c>
      <c r="I907" s="3">
        <v>30</v>
      </c>
      <c r="J907" s="3">
        <v>5</v>
      </c>
      <c r="K907" s="2" cm="1">
        <f t="array" ref="K907">IF(C907="","",C907-SUMPRODUCT(($B$1461:$B$1491=$J907)*1,C$1461:C$1491))</f>
        <v>-1.3306608505918112</v>
      </c>
      <c r="L907" s="2" cm="1">
        <f t="array" ref="L907">IF(D907="","",D907-SUMPRODUCT(($B$1461:$B$1491=$J907)*1,D$1461:D$1491))</f>
        <v>-1.183819342729052</v>
      </c>
      <c r="M907" s="2" cm="1">
        <f t="array" ref="M907">IF(E907="","",E907-SUMPRODUCT(($B$1461:$B$1491=$J907)*1,E$1461:E$1491))</f>
        <v>-1.2709963268860713</v>
      </c>
      <c r="N907" s="2" cm="1">
        <f t="array" ref="N907">IF(F907="","",F907-SUMPRODUCT(($B$1461:$B$1491=$J907)*1,F$1461:F$1491))</f>
        <v>-1.3111633056003704</v>
      </c>
      <c r="O907" s="2" cm="1">
        <f t="array" ref="O907">IF(G907="","",G907-SUMPRODUCT(($B$1461:$B$1491=$J907)*1,G$1461:G$1491))</f>
        <v>-1.3446848197568277</v>
      </c>
    </row>
    <row r="908" spans="1:15" x14ac:dyDescent="0.55000000000000004">
      <c r="A908" s="3">
        <v>30</v>
      </c>
      <c r="B908" s="3">
        <v>6</v>
      </c>
      <c r="C908" s="2">
        <f>IF(logVir!C908="","",LN(総労働時間!C908))</f>
        <v>9.3723424760708021</v>
      </c>
      <c r="D908" s="2">
        <f>IF(logVir!D908="","",LN(総労働時間!D908))</f>
        <v>9.4335324030267422</v>
      </c>
      <c r="E908" s="2">
        <f>IF(logVir!E908="","",LN(総労働時間!E908))</f>
        <v>9.3989072739641397</v>
      </c>
      <c r="F908" s="2">
        <f>IF(logVir!F908="","",LN(総労働時間!F908))</f>
        <v>9.4976242027190025</v>
      </c>
      <c r="G908" s="2">
        <f>IF(logVir!G908="","",LN(総労働時間!G908))</f>
        <v>9.450580229602954</v>
      </c>
      <c r="I908" s="3">
        <v>30</v>
      </c>
      <c r="J908" s="3">
        <v>6</v>
      </c>
      <c r="K908" s="2" cm="1">
        <f t="array" ref="K908">IF(C908="","",C908-SUMPRODUCT(($B$1461:$B$1491=$J908)*1,C$1461:C$1491))</f>
        <v>7.5372262451942618E-2</v>
      </c>
      <c r="L908" s="2" cm="1">
        <f t="array" ref="L908">IF(D908="","",D908-SUMPRODUCT(($B$1461:$B$1491=$J908)*1,D$1461:D$1491))</f>
        <v>0.12567588663198492</v>
      </c>
      <c r="M908" s="2" cm="1">
        <f t="array" ref="M908">IF(E908="","",E908-SUMPRODUCT(($B$1461:$B$1491=$J908)*1,E$1461:E$1491))</f>
        <v>6.7328054699995477E-2</v>
      </c>
      <c r="N908" s="2" cm="1">
        <f t="array" ref="N908">IF(F908="","",F908-SUMPRODUCT(($B$1461:$B$1491=$J908)*1,F$1461:F$1491))</f>
        <v>0.16818959377843434</v>
      </c>
      <c r="O908" s="2" cm="1">
        <f t="array" ref="O908">IF(G908="","",G908-SUMPRODUCT(($B$1461:$B$1491=$J908)*1,G$1461:G$1491))</f>
        <v>8.3085128487383031E-2</v>
      </c>
    </row>
    <row r="909" spans="1:15" x14ac:dyDescent="0.55000000000000004">
      <c r="A909" s="3">
        <v>30</v>
      </c>
      <c r="B909" s="3">
        <v>7</v>
      </c>
      <c r="C909" s="2">
        <f>IF(logVir!C909="","",LN(総労働時間!C909))</f>
        <v>8.1465287390638164</v>
      </c>
      <c r="D909" s="2">
        <f>IF(logVir!D909="","",LN(総労働時間!D909))</f>
        <v>7.9636135344106238</v>
      </c>
      <c r="E909" s="2">
        <f>IF(logVir!E909="","",LN(総労働時間!E909))</f>
        <v>7.8025218351717562</v>
      </c>
      <c r="F909" s="2">
        <f>IF(logVir!F909="","",LN(総労働時間!F909))</f>
        <v>7.7789112479922853</v>
      </c>
      <c r="G909" s="2">
        <f>IF(logVir!G909="","",LN(総労働時間!G909))</f>
        <v>7.817041852654401</v>
      </c>
      <c r="I909" s="3">
        <v>30</v>
      </c>
      <c r="J909" s="3">
        <v>7</v>
      </c>
      <c r="K909" s="2" cm="1">
        <f t="array" ref="K909">IF(C909="","",C909-SUMPRODUCT(($B$1461:$B$1491=$J909)*1,C$1461:C$1491))</f>
        <v>-1.0796228921727771</v>
      </c>
      <c r="L909" s="2" cm="1">
        <f t="array" ref="L909">IF(D909="","",D909-SUMPRODUCT(($B$1461:$B$1491=$J909)*1,D$1461:D$1491))</f>
        <v>-1.2339120527245528</v>
      </c>
      <c r="M909" s="2" cm="1">
        <f t="array" ref="M909">IF(E909="","",E909-SUMPRODUCT(($B$1461:$B$1491=$J909)*1,E$1461:E$1491))</f>
        <v>-1.3324025245123874</v>
      </c>
      <c r="N909" s="2" cm="1">
        <f t="array" ref="N909">IF(F909="","",F909-SUMPRODUCT(($B$1461:$B$1491=$J909)*1,F$1461:F$1491))</f>
        <v>-1.2947226969029533</v>
      </c>
      <c r="O909" s="2" cm="1">
        <f t="array" ref="O909">IF(G909="","",G909-SUMPRODUCT(($B$1461:$B$1491=$J909)*1,G$1461:G$1491))</f>
        <v>-1.2888483624708647</v>
      </c>
    </row>
    <row r="910" spans="1:15" x14ac:dyDescent="0.55000000000000004">
      <c r="A910" s="3">
        <v>30</v>
      </c>
      <c r="B910" s="3">
        <v>8</v>
      </c>
      <c r="C910" s="2">
        <f>IF(logVir!C910="","",LN(総労働時間!C910))</f>
        <v>9.3084931438557614</v>
      </c>
      <c r="D910" s="2">
        <f>IF(logVir!D910="","",LN(総労働時間!D910))</f>
        <v>9.4045366548825058</v>
      </c>
      <c r="E910" s="2">
        <f>IF(logVir!E910="","",LN(総労働時間!E910))</f>
        <v>9.3265529755519907</v>
      </c>
      <c r="F910" s="2">
        <f>IF(logVir!F910="","",LN(総労働時間!F910))</f>
        <v>9.2302099170440641</v>
      </c>
      <c r="G910" s="2">
        <f>IF(logVir!G910="","",LN(総労働時間!G910))</f>
        <v>9.3233069383514415</v>
      </c>
      <c r="I910" s="3">
        <v>30</v>
      </c>
      <c r="J910" s="3">
        <v>8</v>
      </c>
      <c r="K910" s="2" cm="1">
        <f t="array" ref="K910">IF(C910="","",C910-SUMPRODUCT(($B$1461:$B$1491=$J910)*1,C$1461:C$1491))</f>
        <v>0.10855930217730325</v>
      </c>
      <c r="L910" s="2" cm="1">
        <f t="array" ref="L910">IF(D910="","",D910-SUMPRODUCT(($B$1461:$B$1491=$J910)*1,D$1461:D$1491))</f>
        <v>0.11663885165209642</v>
      </c>
      <c r="M910" s="2" cm="1">
        <f t="array" ref="M910">IF(E910="","",E910-SUMPRODUCT(($B$1461:$B$1491=$J910)*1,E$1461:E$1491))</f>
        <v>3.4873617131104595E-2</v>
      </c>
      <c r="N910" s="2" cm="1">
        <f t="array" ref="N910">IF(F910="","",F910-SUMPRODUCT(($B$1461:$B$1491=$J910)*1,F$1461:F$1491))</f>
        <v>-4.6987872504622885E-2</v>
      </c>
      <c r="O910" s="2" cm="1">
        <f t="array" ref="O910">IF(G910="","",G910-SUMPRODUCT(($B$1461:$B$1491=$J910)*1,G$1461:G$1491))</f>
        <v>-4.3537103218618256E-3</v>
      </c>
    </row>
    <row r="911" spans="1:15" x14ac:dyDescent="0.55000000000000004">
      <c r="A911" s="3">
        <v>30</v>
      </c>
      <c r="B911" s="3">
        <v>9</v>
      </c>
      <c r="C911" s="2">
        <f>IF(logVir!C911="","",LN(総労働時間!C911))</f>
        <v>9.0881400938726529</v>
      </c>
      <c r="D911" s="2">
        <f>IF(logVir!D911="","",LN(総労働時間!D911))</f>
        <v>9.1989167034614603</v>
      </c>
      <c r="E911" s="2">
        <f>IF(logVir!E911="","",LN(総労働時間!E911))</f>
        <v>9.1947173868965422</v>
      </c>
      <c r="F911" s="2">
        <f>IF(logVir!F911="","",LN(総労働時間!F911))</f>
        <v>9.0585558507656359</v>
      </c>
      <c r="G911" s="2">
        <f>IF(logVir!G911="","",LN(総労働時間!G911))</f>
        <v>9.0611460554413306</v>
      </c>
      <c r="I911" s="3">
        <v>30</v>
      </c>
      <c r="J911" s="3">
        <v>9</v>
      </c>
      <c r="K911" s="2" cm="1">
        <f t="array" ref="K911">IF(C911="","",C911-SUMPRODUCT(($B$1461:$B$1491=$J911)*1,C$1461:C$1491))</f>
        <v>-0.88104169329798054</v>
      </c>
      <c r="L911" s="2" cm="1">
        <f t="array" ref="L911">IF(D911="","",D911-SUMPRODUCT(($B$1461:$B$1491=$J911)*1,D$1461:D$1491))</f>
        <v>-0.72536969620548319</v>
      </c>
      <c r="M911" s="2" cm="1">
        <f t="array" ref="M911">IF(E911="","",E911-SUMPRODUCT(($B$1461:$B$1491=$J911)*1,E$1461:E$1491))</f>
        <v>-0.80881340438135041</v>
      </c>
      <c r="N911" s="2" cm="1">
        <f t="array" ref="N911">IF(F911="","",F911-SUMPRODUCT(($B$1461:$B$1491=$J911)*1,F$1461:F$1491))</f>
        <v>-0.83881099927096336</v>
      </c>
      <c r="O911" s="2" cm="1">
        <f t="array" ref="O911">IF(G911="","",G911-SUMPRODUCT(($B$1461:$B$1491=$J911)*1,G$1461:G$1491))</f>
        <v>-0.88129212369362975</v>
      </c>
    </row>
    <row r="912" spans="1:15" x14ac:dyDescent="0.55000000000000004">
      <c r="A912" s="3">
        <v>30</v>
      </c>
      <c r="B912" s="3">
        <v>10</v>
      </c>
      <c r="C912" s="2">
        <f>IF(logVir!C912="","",LN(総労働時間!C912))</f>
        <v>9.6474156417547068</v>
      </c>
      <c r="D912" s="2">
        <f>IF(logVir!D912="","",LN(総労働時間!D912))</f>
        <v>9.7188136575042918</v>
      </c>
      <c r="E912" s="2">
        <f>IF(logVir!E912="","",LN(総労働時間!E912))</f>
        <v>9.8595533787258347</v>
      </c>
      <c r="F912" s="2">
        <f>IF(logVir!F912="","",LN(総労働時間!F912))</f>
        <v>9.8175707871399336</v>
      </c>
      <c r="G912" s="2">
        <f>IF(logVir!G912="","",LN(総労働時間!G912))</f>
        <v>9.8186099053896889</v>
      </c>
      <c r="I912" s="3">
        <v>30</v>
      </c>
      <c r="J912" s="3">
        <v>10</v>
      </c>
      <c r="K912" s="2" cm="1">
        <f t="array" ref="K912">IF(C912="","",C912-SUMPRODUCT(($B$1461:$B$1491=$J912)*1,C$1461:C$1491))</f>
        <v>-0.8225775872107981</v>
      </c>
      <c r="L912" s="2" cm="1">
        <f t="array" ref="L912">IF(D912="","",D912-SUMPRODUCT(($B$1461:$B$1491=$J912)*1,D$1461:D$1491))</f>
        <v>-0.76928568332189151</v>
      </c>
      <c r="M912" s="2" cm="1">
        <f t="array" ref="M912">IF(E912="","",E912-SUMPRODUCT(($B$1461:$B$1491=$J912)*1,E$1461:E$1491))</f>
        <v>-0.66823934020254505</v>
      </c>
      <c r="N912" s="2" cm="1">
        <f t="array" ref="N912">IF(F912="","",F912-SUMPRODUCT(($B$1461:$B$1491=$J912)*1,F$1461:F$1491))</f>
        <v>-0.6461416201573531</v>
      </c>
      <c r="O912" s="2" cm="1">
        <f t="array" ref="O912">IF(G912="","",G912-SUMPRODUCT(($B$1461:$B$1491=$J912)*1,G$1461:G$1491))</f>
        <v>-0.71520422497364144</v>
      </c>
    </row>
    <row r="913" spans="1:15" x14ac:dyDescent="0.55000000000000004">
      <c r="A913" s="3">
        <v>30</v>
      </c>
      <c r="B913" s="3">
        <v>11</v>
      </c>
      <c r="C913" s="2">
        <f>IF(logVir!C913="","",LN(総労働時間!C913))</f>
        <v>7.6063309523025096</v>
      </c>
      <c r="D913" s="2">
        <f>IF(logVir!D913="","",LN(総労働時間!D913))</f>
        <v>7.6077355347776923</v>
      </c>
      <c r="E913" s="2">
        <f>IF(logVir!E913="","",LN(総労働時間!E913))</f>
        <v>7.3154931409815998</v>
      </c>
      <c r="F913" s="2">
        <f>IF(logVir!F913="","",LN(総労働時間!F913))</f>
        <v>7.3978262817628426</v>
      </c>
      <c r="G913" s="2">
        <f>IF(logVir!G913="","",LN(総労働時間!G913))</f>
        <v>7.4405968112182865</v>
      </c>
      <c r="I913" s="3">
        <v>30</v>
      </c>
      <c r="J913" s="3">
        <v>11</v>
      </c>
      <c r="K913" s="2" cm="1">
        <f t="array" ref="K913">IF(C913="","",C913-SUMPRODUCT(($B$1461:$B$1491=$J913)*1,C$1461:C$1491))</f>
        <v>-2.1863630329711574</v>
      </c>
      <c r="L913" s="2" cm="1">
        <f t="array" ref="L913">IF(D913="","",D913-SUMPRODUCT(($B$1461:$B$1491=$J913)*1,D$1461:D$1491))</f>
        <v>-1.9900195837297652</v>
      </c>
      <c r="M913" s="2" cm="1">
        <f t="array" ref="M913">IF(E913="","",E913-SUMPRODUCT(($B$1461:$B$1491=$J913)*1,E$1461:E$1491))</f>
        <v>-2.2705403034254736</v>
      </c>
      <c r="N913" s="2" cm="1">
        <f t="array" ref="N913">IF(F913="","",F913-SUMPRODUCT(($B$1461:$B$1491=$J913)*1,F$1461:F$1491))</f>
        <v>-2.1534612579708359</v>
      </c>
      <c r="O913" s="2" cm="1">
        <f t="array" ref="O913">IF(G913="","",G913-SUMPRODUCT(($B$1461:$B$1491=$J913)*1,G$1461:G$1491))</f>
        <v>-2.1158605904902839</v>
      </c>
    </row>
    <row r="914" spans="1:15" x14ac:dyDescent="0.55000000000000004">
      <c r="A914" s="3">
        <v>30</v>
      </c>
      <c r="B914" s="3">
        <v>12</v>
      </c>
      <c r="C914" s="2">
        <f>IF(logVir!C914="","",LN(総労働時間!C914))</f>
        <v>8.3123118419944717</v>
      </c>
      <c r="D914" s="2">
        <f>IF(logVir!D914="","",LN(総労働時間!D914))</f>
        <v>8.0245833777593223</v>
      </c>
      <c r="E914" s="2">
        <f>IF(logVir!E914="","",LN(総労働時間!E914))</f>
        <v>7.8737912606368639</v>
      </c>
      <c r="F914" s="2">
        <f>IF(logVir!F914="","",LN(総労働時間!F914))</f>
        <v>7.8836629132598608</v>
      </c>
      <c r="G914" s="2">
        <f>IF(logVir!G914="","",LN(総労働時間!G914))</f>
        <v>7.7916224592674164</v>
      </c>
      <c r="I914" s="3">
        <v>30</v>
      </c>
      <c r="J914" s="3">
        <v>12</v>
      </c>
      <c r="K914" s="2" cm="1">
        <f t="array" ref="K914">IF(C914="","",C914-SUMPRODUCT(($B$1461:$B$1491=$J914)*1,C$1461:C$1491))</f>
        <v>-1.2814341985564379</v>
      </c>
      <c r="L914" s="2" cm="1">
        <f t="array" ref="L914">IF(D914="","",D914-SUMPRODUCT(($B$1461:$B$1491=$J914)*1,D$1461:D$1491))</f>
        <v>-1.4804354709134344</v>
      </c>
      <c r="M914" s="2" cm="1">
        <f t="array" ref="M914">IF(E914="","",E914-SUMPRODUCT(($B$1461:$B$1491=$J914)*1,E$1461:E$1491))</f>
        <v>-1.6126922020594705</v>
      </c>
      <c r="N914" s="2" cm="1">
        <f t="array" ref="N914">IF(F914="","",F914-SUMPRODUCT(($B$1461:$B$1491=$J914)*1,F$1461:F$1491))</f>
        <v>-1.5442001928512203</v>
      </c>
      <c r="O914" s="2" cm="1">
        <f t="array" ref="O914">IF(G914="","",G914-SUMPRODUCT(($B$1461:$B$1491=$J914)*1,G$1461:G$1491))</f>
        <v>-1.7175929253487832</v>
      </c>
    </row>
    <row r="915" spans="1:15" x14ac:dyDescent="0.55000000000000004">
      <c r="A915" s="3">
        <v>30</v>
      </c>
      <c r="B915" s="3">
        <v>13</v>
      </c>
      <c r="C915" s="2">
        <f>IF(logVir!C915="","",LN(総労働時間!C915))</f>
        <v>6.7012648299142707</v>
      </c>
      <c r="D915" s="2">
        <f>IF(logVir!D915="","",LN(総労働時間!D915))</f>
        <v>6.7704436141249396</v>
      </c>
      <c r="E915" s="2">
        <f>IF(logVir!E915="","",LN(総労働時間!E915))</f>
        <v>6.6437435636928042</v>
      </c>
      <c r="F915" s="2">
        <f>IF(logVir!F915="","",LN(総労働時間!F915))</f>
        <v>6.5532601842413625</v>
      </c>
      <c r="G915" s="2">
        <f>IF(logVir!G915="","",LN(総労働時間!G915))</f>
        <v>6.538779579975138</v>
      </c>
      <c r="I915" s="3">
        <v>30</v>
      </c>
      <c r="J915" s="3">
        <v>13</v>
      </c>
      <c r="K915" s="2" cm="1">
        <f t="array" ref="K915">IF(C915="","",C915-SUMPRODUCT(($B$1461:$B$1491=$J915)*1,C$1461:C$1491))</f>
        <v>-2.032377639069864</v>
      </c>
      <c r="L915" s="2" cm="1">
        <f t="array" ref="L915">IF(D915="","",D915-SUMPRODUCT(($B$1461:$B$1491=$J915)*1,D$1461:D$1491))</f>
        <v>-1.1648346552037347</v>
      </c>
      <c r="M915" s="2" cm="1">
        <f t="array" ref="M915">IF(E915="","",E915-SUMPRODUCT(($B$1461:$B$1491=$J915)*1,E$1461:E$1491))</f>
        <v>-1.3512003207373739</v>
      </c>
      <c r="N915" s="2" cm="1">
        <f t="array" ref="N915">IF(F915="","",F915-SUMPRODUCT(($B$1461:$B$1491=$J915)*1,F$1461:F$1491))</f>
        <v>-1.310730575834377</v>
      </c>
      <c r="O915" s="2" cm="1">
        <f t="array" ref="O915">IF(G915="","",G915-SUMPRODUCT(($B$1461:$B$1491=$J915)*1,G$1461:G$1491))</f>
        <v>-1.2818673434887193</v>
      </c>
    </row>
    <row r="916" spans="1:15" x14ac:dyDescent="0.55000000000000004">
      <c r="A916" s="3">
        <v>30</v>
      </c>
      <c r="B916" s="3">
        <v>14</v>
      </c>
      <c r="C916" s="2">
        <f>IF(logVir!C916="","",LN(総労働時間!C916))</f>
        <v>7.7375521415796058</v>
      </c>
      <c r="D916" s="2">
        <f>IF(logVir!D916="","",LN(総労働時間!D916))</f>
        <v>7.8810772339068391</v>
      </c>
      <c r="E916" s="2">
        <f>IF(logVir!E916="","",LN(総労働時間!E916))</f>
        <v>7.7664214340126474</v>
      </c>
      <c r="F916" s="2">
        <f>IF(logVir!F916="","",LN(総労働時間!F916))</f>
        <v>7.7998632009515374</v>
      </c>
      <c r="G916" s="2">
        <f>IF(logVir!G916="","",LN(総労働時間!G916))</f>
        <v>7.8790943195536283</v>
      </c>
      <c r="I916" s="3">
        <v>30</v>
      </c>
      <c r="J916" s="3">
        <v>14</v>
      </c>
      <c r="K916" s="2" cm="1">
        <f t="array" ref="K916">IF(C916="","",C916-SUMPRODUCT(($B$1461:$B$1491=$J916)*1,C$1461:C$1491))</f>
        <v>-2.0860892649124416</v>
      </c>
      <c r="L916" s="2" cm="1">
        <f t="array" ref="L916">IF(D916="","",D916-SUMPRODUCT(($B$1461:$B$1491=$J916)*1,D$1461:D$1491))</f>
        <v>-2.0335966024872816</v>
      </c>
      <c r="M916" s="2" cm="1">
        <f t="array" ref="M916">IF(E916="","",E916-SUMPRODUCT(($B$1461:$B$1491=$J916)*1,E$1461:E$1491))</f>
        <v>-2.1863466378735605</v>
      </c>
      <c r="N916" s="2" cm="1">
        <f t="array" ref="N916">IF(F916="","",F916-SUMPRODUCT(($B$1461:$B$1491=$J916)*1,F$1461:F$1491))</f>
        <v>-2.0969087839192602</v>
      </c>
      <c r="O916" s="2" cm="1">
        <f t="array" ref="O916">IF(G916="","",G916-SUMPRODUCT(($B$1461:$B$1491=$J916)*1,G$1461:G$1491))</f>
        <v>-2.0587883523289001</v>
      </c>
    </row>
    <row r="917" spans="1:15" x14ac:dyDescent="0.55000000000000004">
      <c r="A917" s="3">
        <v>30</v>
      </c>
      <c r="B917" s="3">
        <v>15</v>
      </c>
      <c r="C917" s="2">
        <f>IF(logVir!C917="","",LN(総労働時間!C917))</f>
        <v>8.1888454938754975</v>
      </c>
      <c r="D917" s="2">
        <f>IF(logVir!D917="","",LN(総労働時間!D917))</f>
        <v>7.7618723056841414</v>
      </c>
      <c r="E917" s="2">
        <f>IF(logVir!E917="","",LN(総労働時間!E917))</f>
        <v>7.9850937348227289</v>
      </c>
      <c r="F917" s="2">
        <f>IF(logVir!F917="","",LN(総労働時間!F917))</f>
        <v>7.9624351721134552</v>
      </c>
      <c r="G917" s="2">
        <f>IF(logVir!G917="","",LN(総労働時間!G917))</f>
        <v>8.0332125296614674</v>
      </c>
      <c r="I917" s="3">
        <v>30</v>
      </c>
      <c r="J917" s="3">
        <v>15</v>
      </c>
      <c r="K917" s="2" cm="1">
        <f t="array" ref="K917">IF(C917="","",C917-SUMPRODUCT(($B$1461:$B$1491=$J917)*1,C$1461:C$1491))</f>
        <v>-1.0616989785422</v>
      </c>
      <c r="L917" s="2" cm="1">
        <f t="array" ref="L917">IF(D917="","",D917-SUMPRODUCT(($B$1461:$B$1491=$J917)*1,D$1461:D$1491))</f>
        <v>-1.3566609078948186</v>
      </c>
      <c r="M917" s="2" cm="1">
        <f t="array" ref="M917">IF(E917="","",E917-SUMPRODUCT(($B$1461:$B$1491=$J917)*1,E$1461:E$1491))</f>
        <v>-1.0731171426279031</v>
      </c>
      <c r="N917" s="2" cm="1">
        <f t="array" ref="N917">IF(F917="","",F917-SUMPRODUCT(($B$1461:$B$1491=$J917)*1,F$1461:F$1491))</f>
        <v>-0.98829180298303854</v>
      </c>
      <c r="O917" s="2" cm="1">
        <f t="array" ref="O917">IF(G917="","",G917-SUMPRODUCT(($B$1461:$B$1491=$J917)*1,G$1461:G$1491))</f>
        <v>-0.95425220708497172</v>
      </c>
    </row>
    <row r="918" spans="1:15" x14ac:dyDescent="0.55000000000000004">
      <c r="A918" s="3">
        <v>30</v>
      </c>
      <c r="B918" s="3">
        <v>16</v>
      </c>
      <c r="C918" s="2">
        <f>IF(logVir!C918="","",LN(総労働時間!C918))</f>
        <v>9.8449717767122049</v>
      </c>
      <c r="D918" s="2">
        <f>IF(logVir!D918="","",LN(総労働時間!D918))</f>
        <v>9.8623146083203839</v>
      </c>
      <c r="E918" s="2">
        <f>IF(logVir!E918="","",LN(総労働時間!E918))</f>
        <v>9.8621353164895904</v>
      </c>
      <c r="F918" s="2">
        <f>IF(logVir!F918="","",LN(総労働時間!F918))</f>
        <v>9.7680431540033119</v>
      </c>
      <c r="G918" s="2">
        <f>IF(logVir!G918="","",LN(総労働時間!G918))</f>
        <v>9.7375834794045932</v>
      </c>
      <c r="I918" s="3">
        <v>30</v>
      </c>
      <c r="J918" s="3">
        <v>16</v>
      </c>
      <c r="K918" s="2" cm="1">
        <f t="array" ref="K918">IF(C918="","",C918-SUMPRODUCT(($B$1461:$B$1491=$J918)*1,C$1461:C$1491))</f>
        <v>-0.64170574746669296</v>
      </c>
      <c r="L918" s="2" cm="1">
        <f t="array" ref="L918">IF(D918="","",D918-SUMPRODUCT(($B$1461:$B$1491=$J918)*1,D$1461:D$1491))</f>
        <v>-0.61065357086644845</v>
      </c>
      <c r="M918" s="2" cm="1">
        <f t="array" ref="M918">IF(E918="","",E918-SUMPRODUCT(($B$1461:$B$1491=$J918)*1,E$1461:E$1491))</f>
        <v>-0.60453314315324747</v>
      </c>
      <c r="N918" s="2" cm="1">
        <f t="array" ref="N918">IF(F918="","",F918-SUMPRODUCT(($B$1461:$B$1491=$J918)*1,F$1461:F$1491))</f>
        <v>-0.59859106101562354</v>
      </c>
      <c r="O918" s="2" cm="1">
        <f t="array" ref="O918">IF(G918="","",G918-SUMPRODUCT(($B$1461:$B$1491=$J918)*1,G$1461:G$1491))</f>
        <v>-0.68326645475754333</v>
      </c>
    </row>
    <row r="919" spans="1:15" x14ac:dyDescent="0.55000000000000004">
      <c r="A919" s="3">
        <v>30</v>
      </c>
      <c r="B919" s="3">
        <v>17</v>
      </c>
      <c r="C919" s="2">
        <f>IF(logVir!C919="","",LN(総労働時間!C919))</f>
        <v>9.3677803315666619</v>
      </c>
      <c r="D919" s="2">
        <f>IF(logVir!D919="","",LN(総労働時間!D919))</f>
        <v>9.2650239540791741</v>
      </c>
      <c r="E919" s="2">
        <f>IF(logVir!E919="","",LN(総労働時間!E919))</f>
        <v>8.9755200732933886</v>
      </c>
      <c r="F919" s="2">
        <f>IF(logVir!F919="","",LN(総労働時間!F919))</f>
        <v>9.3208951771064026</v>
      </c>
      <c r="G919" s="2">
        <f>IF(logVir!G919="","",LN(総労働時間!G919))</f>
        <v>9.3290084157390627</v>
      </c>
      <c r="I919" s="3">
        <v>30</v>
      </c>
      <c r="J919" s="3">
        <v>17</v>
      </c>
      <c r="K919" s="2" cm="1">
        <f t="array" ref="K919">IF(C919="","",C919-SUMPRODUCT(($B$1461:$B$1491=$J919)*1,C$1461:C$1491))</f>
        <v>-0.57329956059708209</v>
      </c>
      <c r="L919" s="2" cm="1">
        <f t="array" ref="L919">IF(D919="","",D919-SUMPRODUCT(($B$1461:$B$1491=$J919)*1,D$1461:D$1491))</f>
        <v>-0.59729973628252964</v>
      </c>
      <c r="M919" s="2" cm="1">
        <f t="array" ref="M919">IF(E919="","",E919-SUMPRODUCT(($B$1461:$B$1491=$J919)*1,E$1461:E$1491))</f>
        <v>-0.86674049136776432</v>
      </c>
      <c r="N919" s="2" cm="1">
        <f t="array" ref="N919">IF(F919="","",F919-SUMPRODUCT(($B$1461:$B$1491=$J919)*1,F$1461:F$1491))</f>
        <v>-0.56919334369609409</v>
      </c>
      <c r="O919" s="2" cm="1">
        <f t="array" ref="O919">IF(G919="","",G919-SUMPRODUCT(($B$1461:$B$1491=$J919)*1,G$1461:G$1491))</f>
        <v>-0.62212317307004739</v>
      </c>
    </row>
    <row r="920" spans="1:15" x14ac:dyDescent="0.55000000000000004">
      <c r="A920" s="3">
        <v>30</v>
      </c>
      <c r="B920" s="3">
        <v>18</v>
      </c>
      <c r="C920" s="2">
        <f>IF(logVir!C920="","",LN(総労働時間!C920))</f>
        <v>11.112468031341013</v>
      </c>
      <c r="D920" s="2">
        <f>IF(logVir!D920="","",LN(総労働時間!D920))</f>
        <v>11.186717287629147</v>
      </c>
      <c r="E920" s="2">
        <f>IF(logVir!E920="","",LN(総労働時間!E920))</f>
        <v>11.157932457142545</v>
      </c>
      <c r="F920" s="2">
        <f>IF(logVir!F920="","",LN(総労働時間!F920))</f>
        <v>11.20444665241151</v>
      </c>
      <c r="G920" s="2">
        <f>IF(logVir!G920="","",LN(総労働時間!G920))</f>
        <v>11.083466660247847</v>
      </c>
      <c r="I920" s="3">
        <v>30</v>
      </c>
      <c r="J920" s="3">
        <v>18</v>
      </c>
      <c r="K920" s="2" cm="1">
        <f t="array" ref="K920">IF(C920="","",C920-SUMPRODUCT(($B$1461:$B$1491=$J920)*1,C$1461:C$1491))</f>
        <v>-0.8145896812885951</v>
      </c>
      <c r="L920" s="2" cm="1">
        <f t="array" ref="L920">IF(D920="","",D920-SUMPRODUCT(($B$1461:$B$1491=$J920)*1,D$1461:D$1491))</f>
        <v>-0.73769745717839008</v>
      </c>
      <c r="M920" s="2" cm="1">
        <f t="array" ref="M920">IF(E920="","",E920-SUMPRODUCT(($B$1461:$B$1491=$J920)*1,E$1461:E$1491))</f>
        <v>-0.73286515965713228</v>
      </c>
      <c r="N920" s="2" cm="1">
        <f t="array" ref="N920">IF(F920="","",F920-SUMPRODUCT(($B$1461:$B$1491=$J920)*1,F$1461:F$1491))</f>
        <v>-0.65490591226518369</v>
      </c>
      <c r="O920" s="2" cm="1">
        <f t="array" ref="O920">IF(G920="","",G920-SUMPRODUCT(($B$1461:$B$1491=$J920)*1,G$1461:G$1491))</f>
        <v>-0.76069324229244906</v>
      </c>
    </row>
    <row r="921" spans="1:15" x14ac:dyDescent="0.55000000000000004">
      <c r="A921" s="3">
        <v>30</v>
      </c>
      <c r="B921" s="3">
        <v>19</v>
      </c>
      <c r="C921" s="2">
        <f>IF(logVir!C921="","",LN(総労働時間!C921))</f>
        <v>10.243013561759865</v>
      </c>
      <c r="D921" s="2">
        <f>IF(logVir!D921="","",LN(総労働時間!D921))</f>
        <v>10.284145042752074</v>
      </c>
      <c r="E921" s="2">
        <f>IF(logVir!E921="","",LN(総労働時間!E921))</f>
        <v>10.321614104946866</v>
      </c>
      <c r="F921" s="2">
        <f>IF(logVir!F921="","",LN(総労働時間!F921))</f>
        <v>10.207986578458767</v>
      </c>
      <c r="G921" s="2">
        <f>IF(logVir!G921="","",LN(総労働時間!G921))</f>
        <v>10.493977383672862</v>
      </c>
      <c r="I921" s="3">
        <v>30</v>
      </c>
      <c r="J921" s="3">
        <v>19</v>
      </c>
      <c r="K921" s="2" cm="1">
        <f t="array" ref="K921">IF(C921="","",C921-SUMPRODUCT(($B$1461:$B$1491=$J921)*1,C$1461:C$1491))</f>
        <v>-0.98520851377686824</v>
      </c>
      <c r="L921" s="2" cm="1">
        <f t="array" ref="L921">IF(D921="","",D921-SUMPRODUCT(($B$1461:$B$1491=$J921)*1,D$1461:D$1491))</f>
        <v>-0.94589660584981949</v>
      </c>
      <c r="M921" s="2" cm="1">
        <f t="array" ref="M921">IF(E921="","",E921-SUMPRODUCT(($B$1461:$B$1491=$J921)*1,E$1461:E$1491))</f>
        <v>-0.88024847840046583</v>
      </c>
      <c r="N921" s="2" cm="1">
        <f t="array" ref="N921">IF(F921="","",F921-SUMPRODUCT(($B$1461:$B$1491=$J921)*1,F$1461:F$1491))</f>
        <v>-0.98398783603176554</v>
      </c>
      <c r="O921" s="2" cm="1">
        <f t="array" ref="O921">IF(G921="","",G921-SUMPRODUCT(($B$1461:$B$1491=$J921)*1,G$1461:G$1491))</f>
        <v>-0.73332189155960315</v>
      </c>
    </row>
    <row r="922" spans="1:15" x14ac:dyDescent="0.55000000000000004">
      <c r="A922" s="3">
        <v>30</v>
      </c>
      <c r="B922" s="3">
        <v>20</v>
      </c>
      <c r="C922" s="2">
        <f>IF(logVir!C922="","",LN(総労働時間!C922))</f>
        <v>11.41534809061241</v>
      </c>
      <c r="D922" s="2">
        <f>IF(logVir!D922="","",LN(総労働時間!D922))</f>
        <v>11.329661896071217</v>
      </c>
      <c r="E922" s="2">
        <f>IF(logVir!E922="","",LN(総労働時間!E922))</f>
        <v>11.357381638943458</v>
      </c>
      <c r="F922" s="2">
        <f>IF(logVir!F922="","",LN(総労働時間!F922))</f>
        <v>11.214466863858485</v>
      </c>
      <c r="G922" s="2">
        <f>IF(logVir!G922="","",LN(総労働時間!G922))</f>
        <v>11.390623078450618</v>
      </c>
      <c r="I922" s="3">
        <v>30</v>
      </c>
      <c r="J922" s="3">
        <v>20</v>
      </c>
      <c r="K922" s="2" cm="1">
        <f t="array" ref="K922">IF(C922="","",C922-SUMPRODUCT(($B$1461:$B$1491=$J922)*1,C$1461:C$1491))</f>
        <v>-0.68735724182119817</v>
      </c>
      <c r="L922" s="2" cm="1">
        <f t="array" ref="L922">IF(D922="","",D922-SUMPRODUCT(($B$1461:$B$1491=$J922)*1,D$1461:D$1491))</f>
        <v>-0.72757024862665887</v>
      </c>
      <c r="M922" s="2" cm="1">
        <f t="array" ref="M922">IF(E922="","",E922-SUMPRODUCT(($B$1461:$B$1491=$J922)*1,E$1461:E$1491))</f>
        <v>-0.66638354129748478</v>
      </c>
      <c r="N922" s="2" cm="1">
        <f t="array" ref="N922">IF(F922="","",F922-SUMPRODUCT(($B$1461:$B$1491=$J922)*1,F$1461:F$1491))</f>
        <v>-0.73411767334159705</v>
      </c>
      <c r="O922" s="2" cm="1">
        <f t="array" ref="O922">IF(G922="","",G922-SUMPRODUCT(($B$1461:$B$1491=$J922)*1,G$1461:G$1491))</f>
        <v>-0.62327575415145731</v>
      </c>
    </row>
    <row r="923" spans="1:15" x14ac:dyDescent="0.55000000000000004">
      <c r="A923" s="3">
        <v>30</v>
      </c>
      <c r="B923" s="3">
        <v>21</v>
      </c>
      <c r="C923" s="2">
        <f>IF(logVir!C923="","",LN(総労働時間!C923))</f>
        <v>10.729430035165088</v>
      </c>
      <c r="D923" s="2">
        <f>IF(logVir!D923="","",LN(総労働時間!D923))</f>
        <v>10.919145283967222</v>
      </c>
      <c r="E923" s="2">
        <f>IF(logVir!E923="","",LN(総労働時間!E923))</f>
        <v>10.749935765535707</v>
      </c>
      <c r="F923" s="2">
        <f>IF(logVir!F923="","",LN(総労働時間!F923))</f>
        <v>10.597882327553368</v>
      </c>
      <c r="G923" s="2">
        <f>IF(logVir!G923="","",LN(総労働時間!G923))</f>
        <v>10.797698207623013</v>
      </c>
      <c r="I923" s="3">
        <v>30</v>
      </c>
      <c r="J923" s="3">
        <v>21</v>
      </c>
      <c r="K923" s="2" cm="1">
        <f t="array" ref="K923">IF(C923="","",C923-SUMPRODUCT(($B$1461:$B$1491=$J923)*1,C$1461:C$1491))</f>
        <v>-0.83162373392176292</v>
      </c>
      <c r="L923" s="2" cm="1">
        <f t="array" ref="L923">IF(D923="","",D923-SUMPRODUCT(($B$1461:$B$1491=$J923)*1,D$1461:D$1491))</f>
        <v>-0.65304793619868029</v>
      </c>
      <c r="M923" s="2" cm="1">
        <f t="array" ref="M923">IF(E923="","",E923-SUMPRODUCT(($B$1461:$B$1491=$J923)*1,E$1461:E$1491))</f>
        <v>-0.7966583479694247</v>
      </c>
      <c r="N923" s="2" cm="1">
        <f t="array" ref="N923">IF(F923="","",F923-SUMPRODUCT(($B$1461:$B$1491=$J923)*1,F$1461:F$1491))</f>
        <v>-0.89382994292566664</v>
      </c>
      <c r="O923" s="2" cm="1">
        <f t="array" ref="O923">IF(G923="","",G923-SUMPRODUCT(($B$1461:$B$1491=$J923)*1,G$1461:G$1491))</f>
        <v>-0.74767091182268253</v>
      </c>
    </row>
    <row r="924" spans="1:15" x14ac:dyDescent="0.55000000000000004">
      <c r="A924" s="3">
        <v>30</v>
      </c>
      <c r="B924" s="3">
        <v>22</v>
      </c>
      <c r="C924" s="2">
        <f>IF(logVir!C924="","",LN(総労働時間!C924))</f>
        <v>10.909397154098333</v>
      </c>
      <c r="D924" s="2">
        <f>IF(logVir!D924="","",LN(総労働時間!D924))</f>
        <v>10.852773567178954</v>
      </c>
      <c r="E924" s="2">
        <f>IF(logVir!E924="","",LN(総労働時間!E924))</f>
        <v>10.868722549825614</v>
      </c>
      <c r="F924" s="2">
        <f>IF(logVir!F924="","",LN(総労働時間!F924))</f>
        <v>10.836212528711474</v>
      </c>
      <c r="G924" s="2">
        <f>IF(logVir!G924="","",LN(総労働時間!G924))</f>
        <v>10.780773749497866</v>
      </c>
      <c r="I924" s="3">
        <v>30</v>
      </c>
      <c r="J924" s="3">
        <v>22</v>
      </c>
      <c r="K924" s="2" cm="1">
        <f t="array" ref="K924">IF(C924="","",C924-SUMPRODUCT(($B$1461:$B$1491=$J924)*1,C$1461:C$1491))</f>
        <v>-0.70029064248242889</v>
      </c>
      <c r="L924" s="2" cm="1">
        <f t="array" ref="L924">IF(D924="","",D924-SUMPRODUCT(($B$1461:$B$1491=$J924)*1,D$1461:D$1491))</f>
        <v>-0.71479175371049486</v>
      </c>
      <c r="M924" s="2" cm="1">
        <f t="array" ref="M924">IF(E924="","",E924-SUMPRODUCT(($B$1461:$B$1491=$J924)*1,E$1461:E$1491))</f>
        <v>-0.66534872726809446</v>
      </c>
      <c r="N924" s="2" cm="1">
        <f t="array" ref="N924">IF(F924="","",F924-SUMPRODUCT(($B$1461:$B$1491=$J924)*1,F$1461:F$1491))</f>
        <v>-0.56411120452447783</v>
      </c>
      <c r="O924" s="2" cm="1">
        <f t="array" ref="O924">IF(G924="","",G924-SUMPRODUCT(($B$1461:$B$1491=$J924)*1,G$1461:G$1491))</f>
        <v>-0.59868679578086414</v>
      </c>
    </row>
    <row r="925" spans="1:15" x14ac:dyDescent="0.55000000000000004">
      <c r="A925" s="3">
        <v>30</v>
      </c>
      <c r="B925" s="3">
        <v>23</v>
      </c>
      <c r="C925" s="2">
        <f>IF(logVir!C925="","",LN(総労働時間!C925))</f>
        <v>7.9263662518513485</v>
      </c>
      <c r="D925" s="2">
        <f>IF(logVir!D925="","",LN(総労働時間!D925))</f>
        <v>7.8352566976055718</v>
      </c>
      <c r="E925" s="2">
        <f>IF(logVir!E925="","",LN(総労働時間!E925))</f>
        <v>7.9327689706757765</v>
      </c>
      <c r="F925" s="2">
        <f>IF(logVir!F925="","",LN(総労働時間!F925))</f>
        <v>7.9351643555016036</v>
      </c>
      <c r="G925" s="2">
        <f>IF(logVir!G925="","",LN(総労働時間!G925))</f>
        <v>7.9891192926803463</v>
      </c>
      <c r="I925" s="3">
        <v>30</v>
      </c>
      <c r="J925" s="3">
        <v>23</v>
      </c>
      <c r="K925" s="2" cm="1">
        <f t="array" ref="K925">IF(C925="","",C925-SUMPRODUCT(($B$1461:$B$1491=$J925)*1,C$1461:C$1491))</f>
        <v>-0.78466211913281825</v>
      </c>
      <c r="L925" s="2" cm="1">
        <f t="array" ref="L925">IF(D925="","",D925-SUMPRODUCT(($B$1461:$B$1491=$J925)*1,D$1461:D$1491))</f>
        <v>-0.81538173933221447</v>
      </c>
      <c r="M925" s="2" cm="1">
        <f t="array" ref="M925">IF(E925="","",E925-SUMPRODUCT(($B$1461:$B$1491=$J925)*1,E$1461:E$1491))</f>
        <v>-0.85071818288677914</v>
      </c>
      <c r="N925" s="2" cm="1">
        <f t="array" ref="N925">IF(F925="","",F925-SUMPRODUCT(($B$1461:$B$1491=$J925)*1,F$1461:F$1491))</f>
        <v>-0.87066912796798235</v>
      </c>
      <c r="O925" s="2" cm="1">
        <f t="array" ref="O925">IF(G925="","",G925-SUMPRODUCT(($B$1461:$B$1491=$J925)*1,G$1461:G$1491))</f>
        <v>-0.93616167638346326</v>
      </c>
    </row>
    <row r="926" spans="1:15" x14ac:dyDescent="0.55000000000000004">
      <c r="A926" s="3">
        <v>30</v>
      </c>
      <c r="B926" s="3">
        <v>24</v>
      </c>
      <c r="C926" s="2">
        <f>IF(logVir!C926="","",LN(総労働時間!C926))</f>
        <v>8.5326990886113503</v>
      </c>
      <c r="D926" s="2">
        <f>IF(logVir!D926="","",LN(総労働時間!D926))</f>
        <v>8.2575371893090121</v>
      </c>
      <c r="E926" s="2">
        <f>IF(logVir!E926="","",LN(総労働時間!E926))</f>
        <v>8.286949408977641</v>
      </c>
      <c r="F926" s="2">
        <f>IF(logVir!F926="","",LN(総労働時間!F926))</f>
        <v>8.3337669410286672</v>
      </c>
      <c r="G926" s="2">
        <f>IF(logVir!G926="","",LN(総労働時間!G926))</f>
        <v>8.4247837180223293</v>
      </c>
      <c r="I926" s="3">
        <v>30</v>
      </c>
      <c r="J926" s="3">
        <v>24</v>
      </c>
      <c r="K926" s="2" cm="1">
        <f t="array" ref="K926">IF(C926="","",C926-SUMPRODUCT(($B$1461:$B$1491=$J926)*1,C$1461:C$1491))</f>
        <v>-1.2064605961199835</v>
      </c>
      <c r="L926" s="2" cm="1">
        <f t="array" ref="L926">IF(D926="","",D926-SUMPRODUCT(($B$1461:$B$1491=$J926)*1,D$1461:D$1491))</f>
        <v>-1.390805658258742</v>
      </c>
      <c r="M926" s="2" cm="1">
        <f t="array" ref="M926">IF(E926="","",E926-SUMPRODUCT(($B$1461:$B$1491=$J926)*1,E$1461:E$1491))</f>
        <v>-1.4652942421687953</v>
      </c>
      <c r="N926" s="2" cm="1">
        <f t="array" ref="N926">IF(F926="","",F926-SUMPRODUCT(($B$1461:$B$1491=$J926)*1,F$1461:F$1491))</f>
        <v>-1.4053019732995775</v>
      </c>
      <c r="O926" s="2" cm="1">
        <f t="array" ref="O926">IF(G926="","",G926-SUMPRODUCT(($B$1461:$B$1491=$J926)*1,G$1461:G$1491))</f>
        <v>-1.4151447630388319</v>
      </c>
    </row>
    <row r="927" spans="1:15" x14ac:dyDescent="0.55000000000000004">
      <c r="A927" s="3">
        <v>30</v>
      </c>
      <c r="B927" s="3">
        <v>25</v>
      </c>
      <c r="C927" s="2">
        <f>IF(logVir!C927="","",LN(総労働時間!C927))</f>
        <v>9.7323176012339552</v>
      </c>
      <c r="D927" s="2">
        <f>IF(logVir!D927="","",LN(総労働時間!D927))</f>
        <v>9.6972618190465294</v>
      </c>
      <c r="E927" s="2">
        <f>IF(logVir!E927="","",LN(総労働時間!E927))</f>
        <v>9.7831322662894635</v>
      </c>
      <c r="F927" s="2">
        <f>IF(logVir!F927="","",LN(総労働時間!F927))</f>
        <v>9.7028362958052785</v>
      </c>
      <c r="G927" s="2">
        <f>IF(logVir!G927="","",LN(総労働時間!G927))</f>
        <v>9.5574047514645972</v>
      </c>
      <c r="I927" s="3">
        <v>30</v>
      </c>
      <c r="J927" s="3">
        <v>25</v>
      </c>
      <c r="K927" s="2" cm="1">
        <f t="array" ref="K927">IF(C927="","",C927-SUMPRODUCT(($B$1461:$B$1491=$J927)*1,C$1461:C$1491))</f>
        <v>-0.77962234145774545</v>
      </c>
      <c r="L927" s="2" cm="1">
        <f t="array" ref="L927">IF(D927="","",D927-SUMPRODUCT(($B$1461:$B$1491=$J927)*1,D$1461:D$1491))</f>
        <v>-0.71632129907677466</v>
      </c>
      <c r="M927" s="2" cm="1">
        <f t="array" ref="M927">IF(E927="","",E927-SUMPRODUCT(($B$1461:$B$1491=$J927)*1,E$1461:E$1491))</f>
        <v>-0.64627800731250851</v>
      </c>
      <c r="N927" s="2" cm="1">
        <f t="array" ref="N927">IF(F927="","",F927-SUMPRODUCT(($B$1461:$B$1491=$J927)*1,F$1461:F$1491))</f>
        <v>-0.73823606037837131</v>
      </c>
      <c r="O927" s="2" cm="1">
        <f t="array" ref="O927">IF(G927="","",G927-SUMPRODUCT(($B$1461:$B$1491=$J927)*1,G$1461:G$1491))</f>
        <v>-0.82193383617816451</v>
      </c>
    </row>
    <row r="928" spans="1:15" x14ac:dyDescent="0.55000000000000004">
      <c r="A928" s="3">
        <v>30</v>
      </c>
      <c r="B928" s="3">
        <v>26</v>
      </c>
      <c r="C928" s="2">
        <f>IF(logVir!C928="","",LN(総労働時間!C928))</f>
        <v>8.7511656586613071</v>
      </c>
      <c r="D928" s="2">
        <f>IF(logVir!D928="","",LN(総労働時間!D928))</f>
        <v>8.7821721227021126</v>
      </c>
      <c r="E928" s="2">
        <f>IF(logVir!E928="","",LN(総労働時間!E928))</f>
        <v>8.9232869886856143</v>
      </c>
      <c r="F928" s="2">
        <f>IF(logVir!F928="","",LN(総労働時間!F928))</f>
        <v>8.9894018450736528</v>
      </c>
      <c r="G928" s="2">
        <f>IF(logVir!G928="","",LN(総労働時間!G928))</f>
        <v>9.0128782509553815</v>
      </c>
      <c r="I928" s="3">
        <v>30</v>
      </c>
      <c r="J928" s="3">
        <v>26</v>
      </c>
      <c r="K928" s="2" cm="1">
        <f t="array" ref="K928">IF(C928="","",C928-SUMPRODUCT(($B$1461:$B$1491=$J928)*1,C$1461:C$1491))</f>
        <v>-0.9304999098671729</v>
      </c>
      <c r="L928" s="2" cm="1">
        <f t="array" ref="L928">IF(D928="","",D928-SUMPRODUCT(($B$1461:$B$1491=$J928)*1,D$1461:D$1491))</f>
        <v>-0.90842092271674346</v>
      </c>
      <c r="M928" s="2" cm="1">
        <f t="array" ref="M928">IF(E928="","",E928-SUMPRODUCT(($B$1461:$B$1491=$J928)*1,E$1461:E$1491))</f>
        <v>-0.92452056299145013</v>
      </c>
      <c r="N928" s="2" cm="1">
        <f t="array" ref="N928">IF(F928="","",F928-SUMPRODUCT(($B$1461:$B$1491=$J928)*1,F$1461:F$1491))</f>
        <v>-0.87294898094041606</v>
      </c>
      <c r="O928" s="2" cm="1">
        <f t="array" ref="O928">IF(G928="","",G928-SUMPRODUCT(($B$1461:$B$1491=$J928)*1,G$1461:G$1491))</f>
        <v>-0.85960475082334931</v>
      </c>
    </row>
    <row r="929" spans="1:15" x14ac:dyDescent="0.55000000000000004">
      <c r="A929" s="3">
        <v>30</v>
      </c>
      <c r="B929" s="3">
        <v>27</v>
      </c>
      <c r="C929" s="2">
        <f>IF(logVir!C929="","",LN(総労働時間!C929))</f>
        <v>10.613380897789954</v>
      </c>
      <c r="D929" s="2">
        <f>IF(logVir!D929="","",LN(総労働時間!D929))</f>
        <v>10.607088235651863</v>
      </c>
      <c r="E929" s="2">
        <f>IF(logVir!E929="","",LN(総労働時間!E929))</f>
        <v>10.762346607958209</v>
      </c>
      <c r="F929" s="2">
        <f>IF(logVir!F929="","",LN(総労働時間!F929))</f>
        <v>10.689746633482038</v>
      </c>
      <c r="G929" s="2">
        <f>IF(logVir!G929="","",LN(総労働時間!G929))</f>
        <v>10.822168402251908</v>
      </c>
      <c r="I929" s="3">
        <v>30</v>
      </c>
      <c r="J929" s="3">
        <v>27</v>
      </c>
      <c r="K929" s="2" cm="1">
        <f t="array" ref="K929">IF(C929="","",C929-SUMPRODUCT(($B$1461:$B$1491=$J929)*1,C$1461:C$1491))</f>
        <v>-0.93691964246366233</v>
      </c>
      <c r="L929" s="2" cm="1">
        <f t="array" ref="L929">IF(D929="","",D929-SUMPRODUCT(($B$1461:$B$1491=$J929)*1,D$1461:D$1491))</f>
        <v>-1.1173689980238652</v>
      </c>
      <c r="M929" s="2" cm="1">
        <f t="array" ref="M929">IF(E929="","",E929-SUMPRODUCT(($B$1461:$B$1491=$J929)*1,E$1461:E$1491))</f>
        <v>-1.0130958776751537</v>
      </c>
      <c r="N929" s="2" cm="1">
        <f t="array" ref="N929">IF(F929="","",F929-SUMPRODUCT(($B$1461:$B$1491=$J929)*1,F$1461:F$1491))</f>
        <v>-1.039542661614087</v>
      </c>
      <c r="O929" s="2" cm="1">
        <f t="array" ref="O929">IF(G929="","",G929-SUMPRODUCT(($B$1461:$B$1491=$J929)*1,G$1461:G$1491))</f>
        <v>-1.0248842129924451</v>
      </c>
    </row>
    <row r="930" spans="1:15" x14ac:dyDescent="0.55000000000000004">
      <c r="A930" s="3">
        <v>30</v>
      </c>
      <c r="B930" s="3">
        <v>28</v>
      </c>
      <c r="C930" s="2">
        <f>IF(logVir!C930="","",LN(総労働時間!C930))</f>
        <v>10.617399767546212</v>
      </c>
      <c r="D930" s="2">
        <f>IF(logVir!D930="","",LN(総労働時間!D930))</f>
        <v>10.5947978475299</v>
      </c>
      <c r="E930" s="2">
        <f>IF(logVir!E930="","",LN(総労働時間!E930))</f>
        <v>10.546624661891766</v>
      </c>
      <c r="F930" s="2">
        <f>IF(logVir!F930="","",LN(総労働時間!F930))</f>
        <v>10.553343697532052</v>
      </c>
      <c r="G930" s="2">
        <f>IF(logVir!G930="","",LN(総労働時間!G930))</f>
        <v>10.561467971211265</v>
      </c>
      <c r="I930" s="3">
        <v>30</v>
      </c>
      <c r="J930" s="3">
        <v>28</v>
      </c>
      <c r="K930" s="2" cm="1">
        <f t="array" ref="K930">IF(C930="","",C930-SUMPRODUCT(($B$1461:$B$1491=$J930)*1,C$1461:C$1491))</f>
        <v>-0.53893778017495109</v>
      </c>
      <c r="L930" s="2" cm="1">
        <f t="array" ref="L930">IF(D930="","",D930-SUMPRODUCT(($B$1461:$B$1491=$J930)*1,D$1461:D$1491))</f>
        <v>-0.55840346848523481</v>
      </c>
      <c r="M930" s="2" cm="1">
        <f t="array" ref="M930">IF(E930="","",E930-SUMPRODUCT(($B$1461:$B$1491=$J930)*1,E$1461:E$1491))</f>
        <v>-0.64360597550896692</v>
      </c>
      <c r="N930" s="2" cm="1">
        <f t="array" ref="N930">IF(F930="","",F930-SUMPRODUCT(($B$1461:$B$1491=$J930)*1,F$1461:F$1491))</f>
        <v>-0.62657860294140555</v>
      </c>
      <c r="O930" s="2" cm="1">
        <f t="array" ref="O930">IF(G930="","",G930-SUMPRODUCT(($B$1461:$B$1491=$J930)*1,G$1461:G$1491))</f>
        <v>-0.63012340278054424</v>
      </c>
    </row>
    <row r="931" spans="1:15" x14ac:dyDescent="0.55000000000000004">
      <c r="A931" s="3">
        <v>30</v>
      </c>
      <c r="B931" s="3">
        <v>29</v>
      </c>
      <c r="C931" s="2">
        <f>IF(logVir!C931="","",LN(総労働時間!C931))</f>
        <v>10.458621985752218</v>
      </c>
      <c r="D931" s="2">
        <f>IF(logVir!D931="","",LN(総労働時間!D931))</f>
        <v>10.605826287265156</v>
      </c>
      <c r="E931" s="2">
        <f>IF(logVir!E931="","",LN(総労働時間!E931))</f>
        <v>10.538712431821699</v>
      </c>
      <c r="F931" s="2">
        <f>IF(logVir!F931="","",LN(総労働時間!F931))</f>
        <v>10.535126689321853</v>
      </c>
      <c r="G931" s="2">
        <f>IF(logVir!G931="","",LN(総労働時間!G931))</f>
        <v>10.512188905715716</v>
      </c>
      <c r="I931" s="3">
        <v>30</v>
      </c>
      <c r="J931" s="3">
        <v>29</v>
      </c>
      <c r="K931" s="2" cm="1">
        <f t="array" ref="K931">IF(C931="","",C931-SUMPRODUCT(($B$1461:$B$1491=$J931)*1,C$1461:C$1491))</f>
        <v>-0.6698016799979758</v>
      </c>
      <c r="L931" s="2" cm="1">
        <f t="array" ref="L931">IF(D931="","",D931-SUMPRODUCT(($B$1461:$B$1491=$J931)*1,D$1461:D$1491))</f>
        <v>-0.53348897727410183</v>
      </c>
      <c r="M931" s="2" cm="1">
        <f t="array" ref="M931">IF(E931="","",E931-SUMPRODUCT(($B$1461:$B$1491=$J931)*1,E$1461:E$1491))</f>
        <v>-0.61127722029337939</v>
      </c>
      <c r="N931" s="2" cm="1">
        <f t="array" ref="N931">IF(F931="","",F931-SUMPRODUCT(($B$1461:$B$1491=$J931)*1,F$1461:F$1491))</f>
        <v>-0.59125554302947769</v>
      </c>
      <c r="O931" s="2" cm="1">
        <f t="array" ref="O931">IF(G931="","",G931-SUMPRODUCT(($B$1461:$B$1491=$J931)*1,G$1461:G$1491))</f>
        <v>-0.70745722149019841</v>
      </c>
    </row>
    <row r="932" spans="1:15" x14ac:dyDescent="0.55000000000000004">
      <c r="A932" s="3">
        <v>30</v>
      </c>
      <c r="B932" s="3">
        <v>30</v>
      </c>
      <c r="C932" s="2">
        <f>IF(logVir!C932="","",LN(総労働時間!C932))</f>
        <v>11.520442966969181</v>
      </c>
      <c r="D932" s="2">
        <f>IF(logVir!D932="","",LN(総労働時間!D932))</f>
        <v>11.650560241255727</v>
      </c>
      <c r="E932" s="2">
        <f>IF(logVir!E932="","",LN(総労働時間!E932))</f>
        <v>11.699931348043206</v>
      </c>
      <c r="F932" s="2">
        <f>IF(logVir!F932="","",LN(総労働時間!F932))</f>
        <v>11.587533977533075</v>
      </c>
      <c r="G932" s="2">
        <f>IF(logVir!G932="","",LN(総労働時間!G932))</f>
        <v>11.794474692566967</v>
      </c>
      <c r="I932" s="3">
        <v>30</v>
      </c>
      <c r="J932" s="3">
        <v>30</v>
      </c>
      <c r="K932" s="2" cm="1">
        <f t="array" ref="K932">IF(C932="","",C932-SUMPRODUCT(($B$1461:$B$1491=$J932)*1,C$1461:C$1491))</f>
        <v>-0.5930941819911677</v>
      </c>
      <c r="L932" s="2" cm="1">
        <f t="array" ref="L932">IF(D932="","",D932-SUMPRODUCT(($B$1461:$B$1491=$J932)*1,D$1461:D$1491))</f>
        <v>-0.60787443687328491</v>
      </c>
      <c r="M932" s="2" cm="1">
        <f t="array" ref="M932">IF(E932="","",E932-SUMPRODUCT(($B$1461:$B$1491=$J932)*1,E$1461:E$1491))</f>
        <v>-0.61784015258372982</v>
      </c>
      <c r="N932" s="2" cm="1">
        <f t="array" ref="N932">IF(F932="","",F932-SUMPRODUCT(($B$1461:$B$1491=$J932)*1,F$1461:F$1491))</f>
        <v>-0.69916377782982231</v>
      </c>
      <c r="O932" s="2" cm="1">
        <f t="array" ref="O932">IF(G932="","",G932-SUMPRODUCT(($B$1461:$B$1491=$J932)*1,G$1461:G$1491))</f>
        <v>-0.60985357001246143</v>
      </c>
    </row>
    <row r="933" spans="1:15" x14ac:dyDescent="0.55000000000000004">
      <c r="A933" s="3">
        <v>30</v>
      </c>
      <c r="B933" s="3">
        <v>31</v>
      </c>
      <c r="C933" s="2">
        <f>IF(logVir!C933="","",LN(総労働時間!C933))</f>
        <v>11.148501769464485</v>
      </c>
      <c r="D933" s="2">
        <f>IF(logVir!D933="","",LN(総労働時間!D933))</f>
        <v>11.056206090441819</v>
      </c>
      <c r="E933" s="2">
        <f>IF(logVir!E933="","",LN(総労働時間!E933))</f>
        <v>10.976295708236892</v>
      </c>
      <c r="F933" s="2">
        <f>IF(logVir!F933="","",LN(総労働時間!F933))</f>
        <v>10.866830087108889</v>
      </c>
      <c r="G933" s="2">
        <f>IF(logVir!G933="","",LN(総労働時間!G933))</f>
        <v>10.843539003796234</v>
      </c>
      <c r="I933" s="3">
        <v>30</v>
      </c>
      <c r="J933" s="3">
        <v>31</v>
      </c>
      <c r="K933" s="2" cm="1">
        <f t="array" ref="K933">IF(C933="","",C933-SUMPRODUCT(($B$1461:$B$1491=$J933)*1,C$1461:C$1491))</f>
        <v>-0.63475703103651426</v>
      </c>
      <c r="L933" s="2" cm="1">
        <f t="array" ref="L933">IF(D933="","",D933-SUMPRODUCT(($B$1461:$B$1491=$J933)*1,D$1461:D$1491))</f>
        <v>-0.63293943096575589</v>
      </c>
      <c r="M933" s="2" cm="1">
        <f t="array" ref="M933">IF(E933="","",E933-SUMPRODUCT(($B$1461:$B$1491=$J933)*1,E$1461:E$1491))</f>
        <v>-0.68215827676914387</v>
      </c>
      <c r="N933" s="2" cm="1">
        <f t="array" ref="N933">IF(F933="","",F933-SUMPRODUCT(($B$1461:$B$1491=$J933)*1,F$1461:F$1491))</f>
        <v>-0.71484923306491943</v>
      </c>
      <c r="O933" s="2" cm="1">
        <f t="array" ref="O933">IF(G933="","",G933-SUMPRODUCT(($B$1461:$B$1491=$J933)*1,G$1461:G$1491))</f>
        <v>-0.75919437544440882</v>
      </c>
    </row>
    <row r="934" spans="1:15" x14ac:dyDescent="0.55000000000000004">
      <c r="A934" s="3">
        <v>31</v>
      </c>
      <c r="B934" s="3">
        <v>1</v>
      </c>
      <c r="C934" s="2">
        <f>IF(logVir!C934="","",LN(総労働時間!C934))</f>
        <v>10.897692013103301</v>
      </c>
      <c r="D934" s="2">
        <f>IF(logVir!D934="","",LN(総労働時間!D934))</f>
        <v>10.766753354853877</v>
      </c>
      <c r="E934" s="2">
        <f>IF(logVir!E934="","",LN(総労働時間!E934))</f>
        <v>10.658538040521032</v>
      </c>
      <c r="F934" s="2">
        <f>IF(logVir!F934="","",LN(総労働時間!F934))</f>
        <v>10.591784809328965</v>
      </c>
      <c r="G934" s="2">
        <f>IF(logVir!G934="","",LN(総労働時間!G934))</f>
        <v>10.520986902872831</v>
      </c>
      <c r="I934" s="3">
        <v>31</v>
      </c>
      <c r="J934" s="3">
        <v>1</v>
      </c>
      <c r="K934" s="2" cm="1">
        <f t="array" ref="K934">IF(C934="","",C934-SUMPRODUCT(($B$1461:$B$1491=$J934)*1,C$1461:C$1491))</f>
        <v>-0.47181908504506076</v>
      </c>
      <c r="L934" s="2" cm="1">
        <f t="array" ref="L934">IF(D934="","",D934-SUMPRODUCT(($B$1461:$B$1491=$J934)*1,D$1461:D$1491))</f>
        <v>-0.48094358155427663</v>
      </c>
      <c r="M934" s="2" cm="1">
        <f t="array" ref="M934">IF(E934="","",E934-SUMPRODUCT(($B$1461:$B$1491=$J934)*1,E$1461:E$1491))</f>
        <v>-0.5174469921228031</v>
      </c>
      <c r="N934" s="2" cm="1">
        <f t="array" ref="N934">IF(F934="","",F934-SUMPRODUCT(($B$1461:$B$1491=$J934)*1,F$1461:F$1491))</f>
        <v>-0.52002876934110276</v>
      </c>
      <c r="O934" s="2" cm="1">
        <f t="array" ref="O934">IF(G934="","",G934-SUMPRODUCT(($B$1461:$B$1491=$J934)*1,G$1461:G$1491))</f>
        <v>-0.51336624133173814</v>
      </c>
    </row>
    <row r="935" spans="1:15" x14ac:dyDescent="0.55000000000000004">
      <c r="A935" s="3">
        <v>31</v>
      </c>
      <c r="B935" s="3">
        <v>2</v>
      </c>
      <c r="C935" s="2">
        <f>IF(logVir!C935="","",LN(総労働時間!C935))</f>
        <v>5.8548437467996379</v>
      </c>
      <c r="D935" s="2">
        <f>IF(logVir!D935="","",LN(総労働時間!D935))</f>
        <v>5.5967217757204581</v>
      </c>
      <c r="E935" s="2">
        <f>IF(logVir!E935="","",LN(総労働時間!E935))</f>
        <v>3.7800399587737159</v>
      </c>
      <c r="F935" s="2">
        <f>IF(logVir!F935="","",LN(総労働時間!F935))</f>
        <v>4.1170821453969353</v>
      </c>
      <c r="G935" s="2">
        <f>IF(logVir!G935="","",LN(総労働時間!G935))</f>
        <v>4.2566950998631974</v>
      </c>
      <c r="I935" s="3">
        <v>31</v>
      </c>
      <c r="J935" s="3">
        <v>2</v>
      </c>
      <c r="K935" s="2" cm="1">
        <f t="array" ref="K935">IF(C935="","",C935-SUMPRODUCT(($B$1461:$B$1491=$J935)*1,C$1461:C$1491))</f>
        <v>-1.3732173870218851</v>
      </c>
      <c r="L935" s="2" cm="1">
        <f t="array" ref="L935">IF(D935="","",D935-SUMPRODUCT(($B$1461:$B$1491=$J935)*1,D$1461:D$1491))</f>
        <v>-1.7372111972797031</v>
      </c>
      <c r="M935" s="2" cm="1">
        <f t="array" ref="M935">IF(E935="","",E935-SUMPRODUCT(($B$1461:$B$1491=$J935)*1,E$1461:E$1491))</f>
        <v>-3.2292522110414472</v>
      </c>
      <c r="N935" s="2" cm="1">
        <f t="array" ref="N935">IF(F935="","",F935-SUMPRODUCT(($B$1461:$B$1491=$J935)*1,F$1461:F$1491))</f>
        <v>-2.8691100685977098</v>
      </c>
      <c r="O935" s="2" cm="1">
        <f t="array" ref="O935">IF(G935="","",G935-SUMPRODUCT(($B$1461:$B$1491=$J935)*1,G$1461:G$1491))</f>
        <v>-2.7349282070655612</v>
      </c>
    </row>
    <row r="936" spans="1:15" x14ac:dyDescent="0.55000000000000004">
      <c r="A936" s="3">
        <v>31</v>
      </c>
      <c r="B936" s="3">
        <v>3</v>
      </c>
      <c r="C936" s="2">
        <f>IF(logVir!C936="","",LN(総労働時間!C936))</f>
        <v>9.7421462387521647</v>
      </c>
      <c r="D936" s="2">
        <f>IF(logVir!D936="","",LN(総労働時間!D936))</f>
        <v>9.7678084458165948</v>
      </c>
      <c r="E936" s="2">
        <f>IF(logVir!E936="","",LN(総労働時間!E936))</f>
        <v>9.8329003774461743</v>
      </c>
      <c r="F936" s="2">
        <f>IF(logVir!F936="","",LN(総労働時間!F936))</f>
        <v>9.7061869459058112</v>
      </c>
      <c r="G936" s="2">
        <f>IF(logVir!G936="","",LN(総労働時間!G936))</f>
        <v>9.7241623280040201</v>
      </c>
      <c r="I936" s="3">
        <v>31</v>
      </c>
      <c r="J936" s="3">
        <v>3</v>
      </c>
      <c r="K936" s="2" cm="1">
        <f t="array" ref="K936">IF(C936="","",C936-SUMPRODUCT(($B$1461:$B$1491=$J936)*1,C$1461:C$1491))</f>
        <v>-1.0435359630836416</v>
      </c>
      <c r="L936" s="2" cm="1">
        <f t="array" ref="L936">IF(D936="","",D936-SUMPRODUCT(($B$1461:$B$1491=$J936)*1,D$1461:D$1491))</f>
        <v>-0.99288221160863976</v>
      </c>
      <c r="M936" s="2" cm="1">
        <f t="array" ref="M936">IF(E936="","",E936-SUMPRODUCT(($B$1461:$B$1491=$J936)*1,E$1461:E$1491))</f>
        <v>-0.93789993733325794</v>
      </c>
      <c r="N936" s="2" cm="1">
        <f t="array" ref="N936">IF(F936="","",F936-SUMPRODUCT(($B$1461:$B$1491=$J936)*1,F$1461:F$1491))</f>
        <v>-0.98504178375847751</v>
      </c>
      <c r="O936" s="2" cm="1">
        <f t="array" ref="O936">IF(G936="","",G936-SUMPRODUCT(($B$1461:$B$1491=$J936)*1,G$1461:G$1491))</f>
        <v>-0.99621088350834164</v>
      </c>
    </row>
    <row r="937" spans="1:15" x14ac:dyDescent="0.55000000000000004">
      <c r="A937" s="3">
        <v>31</v>
      </c>
      <c r="B937" s="3">
        <v>4</v>
      </c>
      <c r="C937" s="2">
        <f>IF(logVir!C937="","",LN(総労働時間!C937))</f>
        <v>8.8630675174717677</v>
      </c>
      <c r="D937" s="2">
        <f>IF(logVir!D937="","",LN(総労働時間!D937))</f>
        <v>8.7224659309803201</v>
      </c>
      <c r="E937" s="2">
        <f>IF(logVir!E937="","",LN(総労働時間!E937))</f>
        <v>8.630190572011708</v>
      </c>
      <c r="F937" s="2">
        <f>IF(logVir!F937="","",LN(総労働時間!F937))</f>
        <v>8.4882515847446047</v>
      </c>
      <c r="G937" s="2">
        <f>IF(logVir!G937="","",LN(総労働時間!G937))</f>
        <v>8.5196947135653698</v>
      </c>
      <c r="I937" s="3">
        <v>31</v>
      </c>
      <c r="J937" s="3">
        <v>4</v>
      </c>
      <c r="K937" s="2" cm="1">
        <f t="array" ref="K937">IF(C937="","",C937-SUMPRODUCT(($B$1461:$B$1491=$J937)*1,C$1461:C$1491))</f>
        <v>-0.7108069341381924</v>
      </c>
      <c r="L937" s="2" cm="1">
        <f t="array" ref="L937">IF(D937="","",D937-SUMPRODUCT(($B$1461:$B$1491=$J937)*1,D$1461:D$1491))</f>
        <v>-0.67985741378091546</v>
      </c>
      <c r="M937" s="2" cm="1">
        <f t="array" ref="M937">IF(E937="","",E937-SUMPRODUCT(($B$1461:$B$1491=$J937)*1,E$1461:E$1491))</f>
        <v>-0.70343599655312694</v>
      </c>
      <c r="N937" s="2" cm="1">
        <f t="array" ref="N937">IF(F937="","",F937-SUMPRODUCT(($B$1461:$B$1491=$J937)*1,F$1461:F$1491))</f>
        <v>-0.69693367500121006</v>
      </c>
      <c r="O937" s="2" cm="1">
        <f t="array" ref="O937">IF(G937="","",G937-SUMPRODUCT(($B$1461:$B$1491=$J937)*1,G$1461:G$1491))</f>
        <v>-0.70717142454149773</v>
      </c>
    </row>
    <row r="938" spans="1:15" x14ac:dyDescent="0.55000000000000004">
      <c r="A938" s="3">
        <v>31</v>
      </c>
      <c r="B938" s="3">
        <v>5</v>
      </c>
      <c r="C938" s="2">
        <f>IF(logVir!C938="","",LN(総労働時間!C938))</f>
        <v>8.421792053922907</v>
      </c>
      <c r="D938" s="2">
        <f>IF(logVir!D938="","",LN(総労働時間!D938))</f>
        <v>8.4105289203761693</v>
      </c>
      <c r="E938" s="2">
        <f>IF(logVir!E938="","",LN(総労働時間!E938))</f>
        <v>8.3098928900969007</v>
      </c>
      <c r="F938" s="2">
        <f>IF(logVir!F938="","",LN(総労働時間!F938))</f>
        <v>8.2279471787225056</v>
      </c>
      <c r="G938" s="2">
        <f>IF(logVir!G938="","",LN(総労働時間!G938))</f>
        <v>8.2823931639141382</v>
      </c>
      <c r="I938" s="3">
        <v>31</v>
      </c>
      <c r="J938" s="3">
        <v>5</v>
      </c>
      <c r="K938" s="2" cm="1">
        <f t="array" ref="K938">IF(C938="","",C938-SUMPRODUCT(($B$1461:$B$1491=$J938)*1,C$1461:C$1491))</f>
        <v>-0.39970677510919828</v>
      </c>
      <c r="L938" s="2" cm="1">
        <f t="array" ref="L938">IF(D938="","",D938-SUMPRODUCT(($B$1461:$B$1491=$J938)*1,D$1461:D$1491))</f>
        <v>-0.35770559617721887</v>
      </c>
      <c r="M938" s="2" cm="1">
        <f t="array" ref="M938">IF(E938="","",E938-SUMPRODUCT(($B$1461:$B$1491=$J938)*1,E$1461:E$1491))</f>
        <v>-0.49193315250549752</v>
      </c>
      <c r="N938" s="2" cm="1">
        <f t="array" ref="N938">IF(F938="","",F938-SUMPRODUCT(($B$1461:$B$1491=$J938)*1,F$1461:F$1491))</f>
        <v>-0.504352816880278</v>
      </c>
      <c r="O938" s="2" cm="1">
        <f t="array" ref="O938">IF(G938="","",G938-SUMPRODUCT(($B$1461:$B$1491=$J938)*1,G$1461:G$1491))</f>
        <v>-0.49782643001488225</v>
      </c>
    </row>
    <row r="939" spans="1:15" x14ac:dyDescent="0.55000000000000004">
      <c r="A939" s="3">
        <v>31</v>
      </c>
      <c r="B939" s="3">
        <v>6</v>
      </c>
      <c r="C939" s="2">
        <f>IF(logVir!C939="","",LN(総労働時間!C939))</f>
        <v>6.6205213024590419</v>
      </c>
      <c r="D939" s="2">
        <f>IF(logVir!D939="","",LN(総労働時間!D939))</f>
        <v>6.8494735172042054</v>
      </c>
      <c r="E939" s="2">
        <f>IF(logVir!E939="","",LN(総労働時間!E939))</f>
        <v>6.9648180454543729</v>
      </c>
      <c r="F939" s="2">
        <f>IF(logVir!F939="","",LN(総労働時間!F939))</f>
        <v>6.8432529096681751</v>
      </c>
      <c r="G939" s="2">
        <f>IF(logVir!G939="","",LN(総労働時間!G939))</f>
        <v>6.8380134395456142</v>
      </c>
      <c r="I939" s="3">
        <v>31</v>
      </c>
      <c r="J939" s="3">
        <v>6</v>
      </c>
      <c r="K939" s="2" cm="1">
        <f t="array" ref="K939">IF(C939="","",C939-SUMPRODUCT(($B$1461:$B$1491=$J939)*1,C$1461:C$1491))</f>
        <v>-2.6764489111598175</v>
      </c>
      <c r="L939" s="2" cm="1">
        <f t="array" ref="L939">IF(D939="","",D939-SUMPRODUCT(($B$1461:$B$1491=$J939)*1,D$1461:D$1491))</f>
        <v>-2.4583829991905519</v>
      </c>
      <c r="M939" s="2" cm="1">
        <f t="array" ref="M939">IF(E939="","",E939-SUMPRODUCT(($B$1461:$B$1491=$J939)*1,E$1461:E$1491))</f>
        <v>-2.3667611738097714</v>
      </c>
      <c r="N939" s="2" cm="1">
        <f t="array" ref="N939">IF(F939="","",F939-SUMPRODUCT(($B$1461:$B$1491=$J939)*1,F$1461:F$1491))</f>
        <v>-2.4861816992723931</v>
      </c>
      <c r="O939" s="2" cm="1">
        <f t="array" ref="O939">IF(G939="","",G939-SUMPRODUCT(($B$1461:$B$1491=$J939)*1,G$1461:G$1491))</f>
        <v>-2.5294816615699567</v>
      </c>
    </row>
    <row r="940" spans="1:15" x14ac:dyDescent="0.55000000000000004">
      <c r="A940" s="3">
        <v>31</v>
      </c>
      <c r="B940" s="3">
        <v>7</v>
      </c>
      <c r="C940" s="2">
        <f>IF(logVir!C940="","",LN(総労働時間!C940))</f>
        <v>7.3379093053456605</v>
      </c>
      <c r="D940" s="2">
        <f>IF(logVir!D940="","",LN(総労働時間!D940))</f>
        <v>7.4794626669260396</v>
      </c>
      <c r="E940" s="2">
        <f>IF(logVir!E940="","",LN(総労働時間!E940))</f>
        <v>7.2087063502935429</v>
      </c>
      <c r="F940" s="2">
        <f>IF(logVir!F940="","",LN(総労働時間!F940))</f>
        <v>7.0430816482855816</v>
      </c>
      <c r="G940" s="2">
        <f>IF(logVir!G940="","",LN(総労働時間!G940))</f>
        <v>6.9187587527485706</v>
      </c>
      <c r="I940" s="3">
        <v>31</v>
      </c>
      <c r="J940" s="3">
        <v>7</v>
      </c>
      <c r="K940" s="2" cm="1">
        <f t="array" ref="K940">IF(C940="","",C940-SUMPRODUCT(($B$1461:$B$1491=$J940)*1,C$1461:C$1491))</f>
        <v>-1.8882423258909329</v>
      </c>
      <c r="L940" s="2" cm="1">
        <f t="array" ref="L940">IF(D940="","",D940-SUMPRODUCT(($B$1461:$B$1491=$J940)*1,D$1461:D$1491))</f>
        <v>-1.7180629202091371</v>
      </c>
      <c r="M940" s="2" cm="1">
        <f t="array" ref="M940">IF(E940="","",E940-SUMPRODUCT(($B$1461:$B$1491=$J940)*1,E$1461:E$1491))</f>
        <v>-1.9262180093906007</v>
      </c>
      <c r="N940" s="2" cm="1">
        <f t="array" ref="N940">IF(F940="","",F940-SUMPRODUCT(($B$1461:$B$1491=$J940)*1,F$1461:F$1491))</f>
        <v>-2.030552296609657</v>
      </c>
      <c r="O940" s="2" cm="1">
        <f t="array" ref="O940">IF(G940="","",G940-SUMPRODUCT(($B$1461:$B$1491=$J940)*1,G$1461:G$1491))</f>
        <v>-2.1871314623766951</v>
      </c>
    </row>
    <row r="941" spans="1:15" x14ac:dyDescent="0.55000000000000004">
      <c r="A941" s="3">
        <v>31</v>
      </c>
      <c r="B941" s="3">
        <v>8</v>
      </c>
      <c r="C941" s="2">
        <f>IF(logVir!C941="","",LN(総労働時間!C941))</f>
        <v>7.4475759553316365</v>
      </c>
      <c r="D941" s="2">
        <f>IF(logVir!D941="","",LN(総労働時間!D941))</f>
        <v>7.4402457736932934</v>
      </c>
      <c r="E941" s="2">
        <f>IF(logVir!E941="","",LN(総労働時間!E941))</f>
        <v>7.3673452329187006</v>
      </c>
      <c r="F941" s="2">
        <f>IF(logVir!F941="","",LN(総労働時間!F941))</f>
        <v>7.2776544325410404</v>
      </c>
      <c r="G941" s="2">
        <f>IF(logVir!G941="","",LN(総労働時間!G941))</f>
        <v>7.30130165901463</v>
      </c>
      <c r="I941" s="3">
        <v>31</v>
      </c>
      <c r="J941" s="3">
        <v>8</v>
      </c>
      <c r="K941" s="2" cm="1">
        <f t="array" ref="K941">IF(C941="","",C941-SUMPRODUCT(($B$1461:$B$1491=$J941)*1,C$1461:C$1491))</f>
        <v>-1.7523578863468217</v>
      </c>
      <c r="L941" s="2" cm="1">
        <f t="array" ref="L941">IF(D941="","",D941-SUMPRODUCT(($B$1461:$B$1491=$J941)*1,D$1461:D$1491))</f>
        <v>-1.8476520295371159</v>
      </c>
      <c r="M941" s="2" cm="1">
        <f t="array" ref="M941">IF(E941="","",E941-SUMPRODUCT(($B$1461:$B$1491=$J941)*1,E$1461:E$1491))</f>
        <v>-1.9243341255021855</v>
      </c>
      <c r="N941" s="2" cm="1">
        <f t="array" ref="N941">IF(F941="","",F941-SUMPRODUCT(($B$1461:$B$1491=$J941)*1,F$1461:F$1491))</f>
        <v>-1.9995433570076466</v>
      </c>
      <c r="O941" s="2" cm="1">
        <f t="array" ref="O941">IF(G941="","",G941-SUMPRODUCT(($B$1461:$B$1491=$J941)*1,G$1461:G$1491))</f>
        <v>-2.0263589896586733</v>
      </c>
    </row>
    <row r="942" spans="1:15" x14ac:dyDescent="0.55000000000000004">
      <c r="A942" s="3">
        <v>31</v>
      </c>
      <c r="B942" s="3">
        <v>9</v>
      </c>
      <c r="C942" s="2">
        <f>IF(logVir!C942="","",LN(総労働時間!C942))</f>
        <v>8.4660566013396394</v>
      </c>
      <c r="D942" s="2">
        <f>IF(logVir!D942="","",LN(総労働時間!D942))</f>
        <v>8.3699912674031598</v>
      </c>
      <c r="E942" s="2">
        <f>IF(logVir!E942="","",LN(総労働時間!E942))</f>
        <v>8.4800991280477174</v>
      </c>
      <c r="F942" s="2">
        <f>IF(logVir!F942="","",LN(総労働時間!F942))</f>
        <v>8.4012770989479382</v>
      </c>
      <c r="G942" s="2">
        <f>IF(logVir!G942="","",LN(総労働時間!G942))</f>
        <v>8.4977597892147951</v>
      </c>
      <c r="I942" s="3">
        <v>31</v>
      </c>
      <c r="J942" s="3">
        <v>9</v>
      </c>
      <c r="K942" s="2" cm="1">
        <f t="array" ref="K942">IF(C942="","",C942-SUMPRODUCT(($B$1461:$B$1491=$J942)*1,C$1461:C$1491))</f>
        <v>-1.503125185830994</v>
      </c>
      <c r="L942" s="2" cm="1">
        <f t="array" ref="L942">IF(D942="","",D942-SUMPRODUCT(($B$1461:$B$1491=$J942)*1,D$1461:D$1491))</f>
        <v>-1.5542951322637837</v>
      </c>
      <c r="M942" s="2" cm="1">
        <f t="array" ref="M942">IF(E942="","",E942-SUMPRODUCT(($B$1461:$B$1491=$J942)*1,E$1461:E$1491))</f>
        <v>-1.5234316632301752</v>
      </c>
      <c r="N942" s="2" cm="1">
        <f t="array" ref="N942">IF(F942="","",F942-SUMPRODUCT(($B$1461:$B$1491=$J942)*1,F$1461:F$1491))</f>
        <v>-1.496089751088661</v>
      </c>
      <c r="O942" s="2" cm="1">
        <f t="array" ref="O942">IF(G942="","",G942-SUMPRODUCT(($B$1461:$B$1491=$J942)*1,G$1461:G$1491))</f>
        <v>-1.4446783899201652</v>
      </c>
    </row>
    <row r="943" spans="1:15" x14ac:dyDescent="0.55000000000000004">
      <c r="A943" s="3">
        <v>31</v>
      </c>
      <c r="B943" s="3">
        <v>10</v>
      </c>
      <c r="C943" s="2">
        <f>IF(logVir!C943="","",LN(総労働時間!C943))</f>
        <v>8.6701693778568689</v>
      </c>
      <c r="D943" s="2">
        <f>IF(logVir!D943="","",LN(総労働時間!D943))</f>
        <v>8.6196983627235273</v>
      </c>
      <c r="E943" s="2">
        <f>IF(logVir!E943="","",LN(総労働時間!E943))</f>
        <v>8.5302365916985128</v>
      </c>
      <c r="F943" s="2">
        <f>IF(logVir!F943="","",LN(総労働時間!F943))</f>
        <v>8.47295785435041</v>
      </c>
      <c r="G943" s="2">
        <f>IF(logVir!G943="","",LN(総労働時間!G943))</f>
        <v>8.4901030166225091</v>
      </c>
      <c r="I943" s="3">
        <v>31</v>
      </c>
      <c r="J943" s="3">
        <v>10</v>
      </c>
      <c r="K943" s="2" cm="1">
        <f t="array" ref="K943">IF(C943="","",C943-SUMPRODUCT(($B$1461:$B$1491=$J943)*1,C$1461:C$1491))</f>
        <v>-1.799823851108636</v>
      </c>
      <c r="L943" s="2" cm="1">
        <f t="array" ref="L943">IF(D943="","",D943-SUMPRODUCT(($B$1461:$B$1491=$J943)*1,D$1461:D$1491))</f>
        <v>-1.868400978102656</v>
      </c>
      <c r="M943" s="2" cm="1">
        <f t="array" ref="M943">IF(E943="","",E943-SUMPRODUCT(($B$1461:$B$1491=$J943)*1,E$1461:E$1491))</f>
        <v>-1.997556127229867</v>
      </c>
      <c r="N943" s="2" cm="1">
        <f t="array" ref="N943">IF(F943="","",F943-SUMPRODUCT(($B$1461:$B$1491=$J943)*1,F$1461:F$1491))</f>
        <v>-1.9907545529468766</v>
      </c>
      <c r="O943" s="2" cm="1">
        <f t="array" ref="O943">IF(G943="","",G943-SUMPRODUCT(($B$1461:$B$1491=$J943)*1,G$1461:G$1491))</f>
        <v>-2.0437111137408213</v>
      </c>
    </row>
    <row r="944" spans="1:15" x14ac:dyDescent="0.55000000000000004">
      <c r="A944" s="3">
        <v>31</v>
      </c>
      <c r="B944" s="3">
        <v>11</v>
      </c>
      <c r="C944" s="2">
        <f>IF(logVir!C944="","",LN(総労働時間!C944))</f>
        <v>9.1450307300910545</v>
      </c>
      <c r="D944" s="2">
        <f>IF(logVir!D944="","",LN(総労働時間!D944))</f>
        <v>9.0541008223814519</v>
      </c>
      <c r="E944" s="2">
        <f>IF(logVir!E944="","",LN(総労働時間!E944))</f>
        <v>9.1912165485295727</v>
      </c>
      <c r="F944" s="2">
        <f>IF(logVir!F944="","",LN(総労働時間!F944))</f>
        <v>9.1874404120044328</v>
      </c>
      <c r="G944" s="2">
        <f>IF(logVir!G944="","",LN(総労働時間!G944))</f>
        <v>9.0720345685223442</v>
      </c>
      <c r="I944" s="3">
        <v>31</v>
      </c>
      <c r="J944" s="3">
        <v>11</v>
      </c>
      <c r="K944" s="2" cm="1">
        <f t="array" ref="K944">IF(C944="","",C944-SUMPRODUCT(($B$1461:$B$1491=$J944)*1,C$1461:C$1491))</f>
        <v>-0.64766325518261247</v>
      </c>
      <c r="L944" s="2" cm="1">
        <f t="array" ref="L944">IF(D944="","",D944-SUMPRODUCT(($B$1461:$B$1491=$J944)*1,D$1461:D$1491))</f>
        <v>-0.54365429612600558</v>
      </c>
      <c r="M944" s="2" cm="1">
        <f t="array" ref="M944">IF(E944="","",E944-SUMPRODUCT(($B$1461:$B$1491=$J944)*1,E$1461:E$1491))</f>
        <v>-0.39481689587750068</v>
      </c>
      <c r="N944" s="2" cm="1">
        <f t="array" ref="N944">IF(F944="","",F944-SUMPRODUCT(($B$1461:$B$1491=$J944)*1,F$1461:F$1491))</f>
        <v>-0.36384712772924566</v>
      </c>
      <c r="O944" s="2" cm="1">
        <f t="array" ref="O944">IF(G944="","",G944-SUMPRODUCT(($B$1461:$B$1491=$J944)*1,G$1461:G$1491))</f>
        <v>-0.48442283318622614</v>
      </c>
    </row>
    <row r="945" spans="1:15" x14ac:dyDescent="0.55000000000000004">
      <c r="A945" s="3">
        <v>31</v>
      </c>
      <c r="B945" s="3">
        <v>12</v>
      </c>
      <c r="C945" s="2">
        <f>IF(logVir!C945="","",LN(総労働時間!C945))</f>
        <v>9.3589987950506277</v>
      </c>
      <c r="D945" s="2">
        <f>IF(logVir!D945="","",LN(総労働時間!D945))</f>
        <v>9.0201394789891687</v>
      </c>
      <c r="E945" s="2">
        <f>IF(logVir!E945="","",LN(総労働時間!E945))</f>
        <v>8.8762995190633038</v>
      </c>
      <c r="F945" s="2">
        <f>IF(logVir!F945="","",LN(総労働時間!F945))</f>
        <v>8.820758412017689</v>
      </c>
      <c r="G945" s="2">
        <f>IF(logVir!G945="","",LN(総労働時間!G945))</f>
        <v>8.9469992846109445</v>
      </c>
      <c r="I945" s="3">
        <v>31</v>
      </c>
      <c r="J945" s="3">
        <v>12</v>
      </c>
      <c r="K945" s="2" cm="1">
        <f t="array" ref="K945">IF(C945="","",C945-SUMPRODUCT(($B$1461:$B$1491=$J945)*1,C$1461:C$1491))</f>
        <v>-0.23474724550028192</v>
      </c>
      <c r="L945" s="2" cm="1">
        <f t="array" ref="L945">IF(D945="","",D945-SUMPRODUCT(($B$1461:$B$1491=$J945)*1,D$1461:D$1491))</f>
        <v>-0.48487936968358802</v>
      </c>
      <c r="M945" s="2" cm="1">
        <f t="array" ref="M945">IF(E945="","",E945-SUMPRODUCT(($B$1461:$B$1491=$J945)*1,E$1461:E$1491))</f>
        <v>-0.61018394363303052</v>
      </c>
      <c r="N945" s="2" cm="1">
        <f t="array" ref="N945">IF(F945="","",F945-SUMPRODUCT(($B$1461:$B$1491=$J945)*1,F$1461:F$1491))</f>
        <v>-0.60710469409339218</v>
      </c>
      <c r="O945" s="2" cm="1">
        <f t="array" ref="O945">IF(G945="","",G945-SUMPRODUCT(($B$1461:$B$1491=$J945)*1,G$1461:G$1491))</f>
        <v>-0.56221610000525502</v>
      </c>
    </row>
    <row r="946" spans="1:15" x14ac:dyDescent="0.55000000000000004">
      <c r="A946" s="3">
        <v>31</v>
      </c>
      <c r="B946" s="3">
        <v>13</v>
      </c>
      <c r="C946" s="2">
        <f>IF(logVir!C946="","",LN(総労働時間!C946))</f>
        <v>8.3502094272611807</v>
      </c>
      <c r="D946" s="2">
        <f>IF(logVir!D946="","",LN(総労働時間!D946))</f>
        <v>6.7188663981684478</v>
      </c>
      <c r="E946" s="2">
        <f>IF(logVir!E946="","",LN(総労働時間!E946))</f>
        <v>6.856840687965958</v>
      </c>
      <c r="F946" s="2">
        <f>IF(logVir!F946="","",LN(総労働時間!F946))</f>
        <v>6.2563800458402259</v>
      </c>
      <c r="G946" s="2">
        <f>IF(logVir!G946="","",LN(総労働時間!G946))</f>
        <v>5.4430123855707215</v>
      </c>
      <c r="I946" s="3">
        <v>31</v>
      </c>
      <c r="J946" s="3">
        <v>13</v>
      </c>
      <c r="K946" s="2" cm="1">
        <f t="array" ref="K946">IF(C946="","",C946-SUMPRODUCT(($B$1461:$B$1491=$J946)*1,C$1461:C$1491))</f>
        <v>-0.38343304172295412</v>
      </c>
      <c r="L946" s="2" cm="1">
        <f t="array" ref="L946">IF(D946="","",D946-SUMPRODUCT(($B$1461:$B$1491=$J946)*1,D$1461:D$1491))</f>
        <v>-1.2164118711602265</v>
      </c>
      <c r="M946" s="2" cm="1">
        <f t="array" ref="M946">IF(E946="","",E946-SUMPRODUCT(($B$1461:$B$1491=$J946)*1,E$1461:E$1491))</f>
        <v>-1.1381031964642201</v>
      </c>
      <c r="N946" s="2" cm="1">
        <f t="array" ref="N946">IF(F946="","",F946-SUMPRODUCT(($B$1461:$B$1491=$J946)*1,F$1461:F$1491))</f>
        <v>-1.6076107142355136</v>
      </c>
      <c r="O946" s="2" cm="1">
        <f t="array" ref="O946">IF(G946="","",G946-SUMPRODUCT(($B$1461:$B$1491=$J946)*1,G$1461:G$1491))</f>
        <v>-2.3776345378931358</v>
      </c>
    </row>
    <row r="947" spans="1:15" x14ac:dyDescent="0.55000000000000004">
      <c r="A947" s="3">
        <v>31</v>
      </c>
      <c r="B947" s="3">
        <v>14</v>
      </c>
      <c r="C947" s="2">
        <f>IF(logVir!C947="","",LN(総労働時間!C947))</f>
        <v>7.6801900599358115</v>
      </c>
      <c r="D947" s="2">
        <f>IF(logVir!D947="","",LN(総労働時間!D947))</f>
        <v>7.7384355021803737</v>
      </c>
      <c r="E947" s="2">
        <f>IF(logVir!E947="","",LN(総労働時間!E947))</f>
        <v>8.3082787527754824</v>
      </c>
      <c r="F947" s="2">
        <f>IF(logVir!F947="","",LN(総労働時間!F947))</f>
        <v>8.1393680295890185</v>
      </c>
      <c r="G947" s="2">
        <f>IF(logVir!G947="","",LN(総労働時間!G947))</f>
        <v>7.8196598458265933</v>
      </c>
      <c r="I947" s="3">
        <v>31</v>
      </c>
      <c r="J947" s="3">
        <v>14</v>
      </c>
      <c r="K947" s="2" cm="1">
        <f t="array" ref="K947">IF(C947="","",C947-SUMPRODUCT(($B$1461:$B$1491=$J947)*1,C$1461:C$1491))</f>
        <v>-2.1434513465562359</v>
      </c>
      <c r="L947" s="2" cm="1">
        <f t="array" ref="L947">IF(D947="","",D947-SUMPRODUCT(($B$1461:$B$1491=$J947)*1,D$1461:D$1491))</f>
        <v>-2.176238334213747</v>
      </c>
      <c r="M947" s="2" cm="1">
        <f t="array" ref="M947">IF(E947="","",E947-SUMPRODUCT(($B$1461:$B$1491=$J947)*1,E$1461:E$1491))</f>
        <v>-1.6444893191107255</v>
      </c>
      <c r="N947" s="2" cm="1">
        <f t="array" ref="N947">IF(F947="","",F947-SUMPRODUCT(($B$1461:$B$1491=$J947)*1,F$1461:F$1491))</f>
        <v>-1.7574039552817791</v>
      </c>
      <c r="O947" s="2" cm="1">
        <f t="array" ref="O947">IF(G947="","",G947-SUMPRODUCT(($B$1461:$B$1491=$J947)*1,G$1461:G$1491))</f>
        <v>-2.118222826055935</v>
      </c>
    </row>
    <row r="948" spans="1:15" x14ac:dyDescent="0.55000000000000004">
      <c r="A948" s="3">
        <v>31</v>
      </c>
      <c r="B948" s="3">
        <v>15</v>
      </c>
      <c r="C948" s="2">
        <f>IF(logVir!C948="","",LN(総労働時間!C948))</f>
        <v>7.7954893765917017</v>
      </c>
      <c r="D948" s="2">
        <f>IF(logVir!D948="","",LN(総労働時間!D948))</f>
        <v>7.6032882114612583</v>
      </c>
      <c r="E948" s="2">
        <f>IF(logVir!E948="","",LN(総労働時間!E948))</f>
        <v>7.4625911933112361</v>
      </c>
      <c r="F948" s="2">
        <f>IF(logVir!F948="","",LN(総労働時間!F948))</f>
        <v>7.3504937624540148</v>
      </c>
      <c r="G948" s="2">
        <f>IF(logVir!G948="","",LN(総労働時間!G948))</f>
        <v>7.3354295903263136</v>
      </c>
      <c r="I948" s="3">
        <v>31</v>
      </c>
      <c r="J948" s="3">
        <v>15</v>
      </c>
      <c r="K948" s="2" cm="1">
        <f t="array" ref="K948">IF(C948="","",C948-SUMPRODUCT(($B$1461:$B$1491=$J948)*1,C$1461:C$1491))</f>
        <v>-1.4550550958259958</v>
      </c>
      <c r="L948" s="2" cm="1">
        <f t="array" ref="L948">IF(D948="","",D948-SUMPRODUCT(($B$1461:$B$1491=$J948)*1,D$1461:D$1491))</f>
        <v>-1.5152450021177017</v>
      </c>
      <c r="M948" s="2" cm="1">
        <f t="array" ref="M948">IF(E948="","",E948-SUMPRODUCT(($B$1461:$B$1491=$J948)*1,E$1461:E$1491))</f>
        <v>-1.5956196841393959</v>
      </c>
      <c r="N948" s="2" cm="1">
        <f t="array" ref="N948">IF(F948="","",F948-SUMPRODUCT(($B$1461:$B$1491=$J948)*1,F$1461:F$1491))</f>
        <v>-1.600233212642479</v>
      </c>
      <c r="O948" s="2" cm="1">
        <f t="array" ref="O948">IF(G948="","",G948-SUMPRODUCT(($B$1461:$B$1491=$J948)*1,G$1461:G$1491))</f>
        <v>-1.6520351464201255</v>
      </c>
    </row>
    <row r="949" spans="1:15" x14ac:dyDescent="0.55000000000000004">
      <c r="A949" s="3">
        <v>31</v>
      </c>
      <c r="B949" s="3">
        <v>16</v>
      </c>
      <c r="C949" s="2">
        <f>IF(logVir!C949="","",LN(総労働時間!C949))</f>
        <v>8.8743682241695545</v>
      </c>
      <c r="D949" s="2">
        <f>IF(logVir!D949="","",LN(総労働時間!D949))</f>
        <v>9.0491494030244066</v>
      </c>
      <c r="E949" s="2">
        <f>IF(logVir!E949="","",LN(総労働時間!E949))</f>
        <v>8.996195863665525</v>
      </c>
      <c r="F949" s="2">
        <f>IF(logVir!F949="","",LN(総労働時間!F949))</f>
        <v>8.8707080990645153</v>
      </c>
      <c r="G949" s="2">
        <f>IF(logVir!G949="","",LN(総労働時間!G949))</f>
        <v>9.0901356326649161</v>
      </c>
      <c r="I949" s="3">
        <v>31</v>
      </c>
      <c r="J949" s="3">
        <v>16</v>
      </c>
      <c r="K949" s="2" cm="1">
        <f t="array" ref="K949">IF(C949="","",C949-SUMPRODUCT(($B$1461:$B$1491=$J949)*1,C$1461:C$1491))</f>
        <v>-1.6123093000093434</v>
      </c>
      <c r="L949" s="2" cm="1">
        <f t="array" ref="L949">IF(D949="","",D949-SUMPRODUCT(($B$1461:$B$1491=$J949)*1,D$1461:D$1491))</f>
        <v>-1.4238187761624257</v>
      </c>
      <c r="M949" s="2" cm="1">
        <f t="array" ref="M949">IF(E949="","",E949-SUMPRODUCT(($B$1461:$B$1491=$J949)*1,E$1461:E$1491))</f>
        <v>-1.4704725959773128</v>
      </c>
      <c r="N949" s="2" cm="1">
        <f t="array" ref="N949">IF(F949="","",F949-SUMPRODUCT(($B$1461:$B$1491=$J949)*1,F$1461:F$1491))</f>
        <v>-1.4959261159544202</v>
      </c>
      <c r="O949" s="2" cm="1">
        <f t="array" ref="O949">IF(G949="","",G949-SUMPRODUCT(($B$1461:$B$1491=$J949)*1,G$1461:G$1491))</f>
        <v>-1.3307143014972205</v>
      </c>
    </row>
    <row r="950" spans="1:15" x14ac:dyDescent="0.55000000000000004">
      <c r="A950" s="3">
        <v>31</v>
      </c>
      <c r="B950" s="3">
        <v>17</v>
      </c>
      <c r="C950" s="2">
        <f>IF(logVir!C950="","",LN(総労働時間!C950))</f>
        <v>8.7047880242912434</v>
      </c>
      <c r="D950" s="2">
        <f>IF(logVir!D950="","",LN(総労働時間!D950))</f>
        <v>8.5622881563000295</v>
      </c>
      <c r="E950" s="2">
        <f>IF(logVir!E950="","",LN(総労働時間!E950))</f>
        <v>8.6766895508348565</v>
      </c>
      <c r="F950" s="2">
        <f>IF(logVir!F950="","",LN(総労働時間!F950))</f>
        <v>8.7093223033202189</v>
      </c>
      <c r="G950" s="2">
        <f>IF(logVir!G950="","",LN(総労働時間!G950))</f>
        <v>8.7753054429201018</v>
      </c>
      <c r="I950" s="3">
        <v>31</v>
      </c>
      <c r="J950" s="3">
        <v>17</v>
      </c>
      <c r="K950" s="2" cm="1">
        <f t="array" ref="K950">IF(C950="","",C950-SUMPRODUCT(($B$1461:$B$1491=$J950)*1,C$1461:C$1491))</f>
        <v>-1.2362918678725006</v>
      </c>
      <c r="L950" s="2" cm="1">
        <f t="array" ref="L950">IF(D950="","",D950-SUMPRODUCT(($B$1461:$B$1491=$J950)*1,D$1461:D$1491))</f>
        <v>-1.3000355340616743</v>
      </c>
      <c r="M950" s="2" cm="1">
        <f t="array" ref="M950">IF(E950="","",E950-SUMPRODUCT(($B$1461:$B$1491=$J950)*1,E$1461:E$1491))</f>
        <v>-1.1655710138262965</v>
      </c>
      <c r="N950" s="2" cm="1">
        <f t="array" ref="N950">IF(F950="","",F950-SUMPRODUCT(($B$1461:$B$1491=$J950)*1,F$1461:F$1491))</f>
        <v>-1.1807662174822777</v>
      </c>
      <c r="O950" s="2" cm="1">
        <f t="array" ref="O950">IF(G950="","",G950-SUMPRODUCT(($B$1461:$B$1491=$J950)*1,G$1461:G$1491))</f>
        <v>-1.1758261458890082</v>
      </c>
    </row>
    <row r="951" spans="1:15" x14ac:dyDescent="0.55000000000000004">
      <c r="A951" s="3">
        <v>31</v>
      </c>
      <c r="B951" s="3">
        <v>18</v>
      </c>
      <c r="C951" s="2">
        <f>IF(logVir!C951="","",LN(総労働時間!C951))</f>
        <v>10.723198999965344</v>
      </c>
      <c r="D951" s="2">
        <f>IF(logVir!D951="","",LN(総労働時間!D951))</f>
        <v>10.75709118459039</v>
      </c>
      <c r="E951" s="2">
        <f>IF(logVir!E951="","",LN(総労働時間!E951))</f>
        <v>10.686947195609202</v>
      </c>
      <c r="F951" s="2">
        <f>IF(logVir!F951="","",LN(総労働時間!F951))</f>
        <v>10.654092326525312</v>
      </c>
      <c r="G951" s="2">
        <f>IF(logVir!G951="","",LN(総労働時間!G951))</f>
        <v>10.721475678296901</v>
      </c>
      <c r="I951" s="3">
        <v>31</v>
      </c>
      <c r="J951" s="3">
        <v>18</v>
      </c>
      <c r="K951" s="2" cm="1">
        <f t="array" ref="K951">IF(C951="","",C951-SUMPRODUCT(($B$1461:$B$1491=$J951)*1,C$1461:C$1491))</f>
        <v>-1.2038587126642639</v>
      </c>
      <c r="L951" s="2" cm="1">
        <f t="array" ref="L951">IF(D951="","",D951-SUMPRODUCT(($B$1461:$B$1491=$J951)*1,D$1461:D$1491))</f>
        <v>-1.167323560217147</v>
      </c>
      <c r="M951" s="2" cm="1">
        <f t="array" ref="M951">IF(E951="","",E951-SUMPRODUCT(($B$1461:$B$1491=$J951)*1,E$1461:E$1491))</f>
        <v>-1.2038504211904755</v>
      </c>
      <c r="N951" s="2" cm="1">
        <f t="array" ref="N951">IF(F951="","",F951-SUMPRODUCT(($B$1461:$B$1491=$J951)*1,F$1461:F$1491))</f>
        <v>-1.2052602381513822</v>
      </c>
      <c r="O951" s="2" cm="1">
        <f t="array" ref="O951">IF(G951="","",G951-SUMPRODUCT(($B$1461:$B$1491=$J951)*1,G$1461:G$1491))</f>
        <v>-1.122684224243395</v>
      </c>
    </row>
    <row r="952" spans="1:15" x14ac:dyDescent="0.55000000000000004">
      <c r="A952" s="3">
        <v>31</v>
      </c>
      <c r="B952" s="3">
        <v>19</v>
      </c>
      <c r="C952" s="2">
        <f>IF(logVir!C952="","",LN(総労働時間!C952))</f>
        <v>10.143137289452602</v>
      </c>
      <c r="D952" s="2">
        <f>IF(logVir!D952="","",LN(総労働時間!D952))</f>
        <v>10.27635692347893</v>
      </c>
      <c r="E952" s="2">
        <f>IF(logVir!E952="","",LN(総労働時間!E952))</f>
        <v>10.135598023738648</v>
      </c>
      <c r="F952" s="2">
        <f>IF(logVir!F952="","",LN(総労働時間!F952))</f>
        <v>10.05810306799615</v>
      </c>
      <c r="G952" s="2">
        <f>IF(logVir!G952="","",LN(総労働時間!G952))</f>
        <v>10.312751785334687</v>
      </c>
      <c r="I952" s="3">
        <v>31</v>
      </c>
      <c r="J952" s="3">
        <v>19</v>
      </c>
      <c r="K952" s="2" cm="1">
        <f t="array" ref="K952">IF(C952="","",C952-SUMPRODUCT(($B$1461:$B$1491=$J952)*1,C$1461:C$1491))</f>
        <v>-1.0850847860841313</v>
      </c>
      <c r="L952" s="2" cm="1">
        <f t="array" ref="L952">IF(D952="","",D952-SUMPRODUCT(($B$1461:$B$1491=$J952)*1,D$1461:D$1491))</f>
        <v>-0.95368472512296343</v>
      </c>
      <c r="M952" s="2" cm="1">
        <f t="array" ref="M952">IF(E952="","",E952-SUMPRODUCT(($B$1461:$B$1491=$J952)*1,E$1461:E$1491))</f>
        <v>-1.0662645596086833</v>
      </c>
      <c r="N952" s="2" cm="1">
        <f t="array" ref="N952">IF(F952="","",F952-SUMPRODUCT(($B$1461:$B$1491=$J952)*1,F$1461:F$1491))</f>
        <v>-1.1338713464943826</v>
      </c>
      <c r="O952" s="2" cm="1">
        <f t="array" ref="O952">IF(G952="","",G952-SUMPRODUCT(($B$1461:$B$1491=$J952)*1,G$1461:G$1491))</f>
        <v>-0.91454748989777812</v>
      </c>
    </row>
    <row r="953" spans="1:15" x14ac:dyDescent="0.55000000000000004">
      <c r="A953" s="3">
        <v>31</v>
      </c>
      <c r="B953" s="3">
        <v>20</v>
      </c>
      <c r="C953" s="2">
        <f>IF(logVir!C953="","",LN(総労働時間!C953))</f>
        <v>11.039387082335235</v>
      </c>
      <c r="D953" s="2">
        <f>IF(logVir!D953="","",LN(総労働時間!D953))</f>
        <v>11.049249228575015</v>
      </c>
      <c r="E953" s="2">
        <f>IF(logVir!E953="","",LN(総労働時間!E953))</f>
        <v>10.943291472692309</v>
      </c>
      <c r="F953" s="2">
        <f>IF(logVir!F953="","",LN(総労働時間!F953))</f>
        <v>10.853560672092637</v>
      </c>
      <c r="G953" s="2">
        <f>IF(logVir!G953="","",LN(総労働時間!G953))</f>
        <v>11.038052940211067</v>
      </c>
      <c r="I953" s="3">
        <v>31</v>
      </c>
      <c r="J953" s="3">
        <v>20</v>
      </c>
      <c r="K953" s="2" cm="1">
        <f t="array" ref="K953">IF(C953="","",C953-SUMPRODUCT(($B$1461:$B$1491=$J953)*1,C$1461:C$1491))</f>
        <v>-1.0633182500983729</v>
      </c>
      <c r="L953" s="2" cm="1">
        <f t="array" ref="L953">IF(D953="","",D953-SUMPRODUCT(($B$1461:$B$1491=$J953)*1,D$1461:D$1491))</f>
        <v>-1.0079829161228613</v>
      </c>
      <c r="M953" s="2" cm="1">
        <f t="array" ref="M953">IF(E953="","",E953-SUMPRODUCT(($B$1461:$B$1491=$J953)*1,E$1461:E$1491))</f>
        <v>-1.0804737075486344</v>
      </c>
      <c r="N953" s="2" cm="1">
        <f t="array" ref="N953">IF(F953="","",F953-SUMPRODUCT(($B$1461:$B$1491=$J953)*1,F$1461:F$1491))</f>
        <v>-1.0950238651074446</v>
      </c>
      <c r="O953" s="2" cm="1">
        <f t="array" ref="O953">IF(G953="","",G953-SUMPRODUCT(($B$1461:$B$1491=$J953)*1,G$1461:G$1491))</f>
        <v>-0.97584589239100872</v>
      </c>
    </row>
    <row r="954" spans="1:15" x14ac:dyDescent="0.55000000000000004">
      <c r="A954" s="3">
        <v>31</v>
      </c>
      <c r="B954" s="3">
        <v>21</v>
      </c>
      <c r="C954" s="2">
        <f>IF(logVir!C954="","",LN(総労働時間!C954))</f>
        <v>10.209350323312423</v>
      </c>
      <c r="D954" s="2">
        <f>IF(logVir!D954="","",LN(総労働時間!D954))</f>
        <v>10.321720776242673</v>
      </c>
      <c r="E954" s="2">
        <f>IF(logVir!E954="","",LN(総労働時間!E954))</f>
        <v>10.272932304335146</v>
      </c>
      <c r="F954" s="2">
        <f>IF(logVir!F954="","",LN(総労働時間!F954))</f>
        <v>10.178530200027584</v>
      </c>
      <c r="G954" s="2">
        <f>IF(logVir!G954="","",LN(総労働時間!G954))</f>
        <v>10.213389538082325</v>
      </c>
      <c r="I954" s="3">
        <v>31</v>
      </c>
      <c r="J954" s="3">
        <v>21</v>
      </c>
      <c r="K954" s="2" cm="1">
        <f t="array" ref="K954">IF(C954="","",C954-SUMPRODUCT(($B$1461:$B$1491=$J954)*1,C$1461:C$1491))</f>
        <v>-1.3517034457744277</v>
      </c>
      <c r="L954" s="2" cm="1">
        <f t="array" ref="L954">IF(D954="","",D954-SUMPRODUCT(($B$1461:$B$1491=$J954)*1,D$1461:D$1491))</f>
        <v>-1.2504724439232291</v>
      </c>
      <c r="M954" s="2" cm="1">
        <f t="array" ref="M954">IF(E954="","",E954-SUMPRODUCT(($B$1461:$B$1491=$J954)*1,E$1461:E$1491))</f>
        <v>-1.2736618091699849</v>
      </c>
      <c r="N954" s="2" cm="1">
        <f t="array" ref="N954">IF(F954="","",F954-SUMPRODUCT(($B$1461:$B$1491=$J954)*1,F$1461:F$1491))</f>
        <v>-1.3131820704514503</v>
      </c>
      <c r="O954" s="2" cm="1">
        <f t="array" ref="O954">IF(G954="","",G954-SUMPRODUCT(($B$1461:$B$1491=$J954)*1,G$1461:G$1491))</f>
        <v>-1.3319795813633704</v>
      </c>
    </row>
    <row r="955" spans="1:15" x14ac:dyDescent="0.55000000000000004">
      <c r="A955" s="3">
        <v>31</v>
      </c>
      <c r="B955" s="3">
        <v>22</v>
      </c>
      <c r="C955" s="2">
        <f>IF(logVir!C955="","",LN(総労働時間!C955))</f>
        <v>10.48247299041687</v>
      </c>
      <c r="D955" s="2">
        <f>IF(logVir!D955="","",LN(総労働時間!D955))</f>
        <v>10.562178036697604</v>
      </c>
      <c r="E955" s="2">
        <f>IF(logVir!E955="","",LN(総労働時間!E955))</f>
        <v>10.483341235250357</v>
      </c>
      <c r="F955" s="2">
        <f>IF(logVir!F955="","",LN(総労働時間!F955))</f>
        <v>10.268400159454714</v>
      </c>
      <c r="G955" s="2">
        <f>IF(logVir!G955="","",LN(総労働時間!G955))</f>
        <v>10.41889224782938</v>
      </c>
      <c r="I955" s="3">
        <v>31</v>
      </c>
      <c r="J955" s="3">
        <v>22</v>
      </c>
      <c r="K955" s="2" cm="1">
        <f t="array" ref="K955">IF(C955="","",C955-SUMPRODUCT(($B$1461:$B$1491=$J955)*1,C$1461:C$1491))</f>
        <v>-1.1272148061638916</v>
      </c>
      <c r="L955" s="2" cm="1">
        <f t="array" ref="L955">IF(D955="","",D955-SUMPRODUCT(($B$1461:$B$1491=$J955)*1,D$1461:D$1491))</f>
        <v>-1.0053872841918441</v>
      </c>
      <c r="M955" s="2" cm="1">
        <f t="array" ref="M955">IF(E955="","",E955-SUMPRODUCT(($B$1461:$B$1491=$J955)*1,E$1461:E$1491))</f>
        <v>-1.0507300418433516</v>
      </c>
      <c r="N955" s="2" cm="1">
        <f t="array" ref="N955">IF(F955="","",F955-SUMPRODUCT(($B$1461:$B$1491=$J955)*1,F$1461:F$1491))</f>
        <v>-1.1319235737812381</v>
      </c>
      <c r="O955" s="2" cm="1">
        <f t="array" ref="O955">IF(G955="","",G955-SUMPRODUCT(($B$1461:$B$1491=$J955)*1,G$1461:G$1491))</f>
        <v>-0.96056829744935079</v>
      </c>
    </row>
    <row r="956" spans="1:15" x14ac:dyDescent="0.55000000000000004">
      <c r="A956" s="3">
        <v>31</v>
      </c>
      <c r="B956" s="3">
        <v>23</v>
      </c>
      <c r="C956" s="2">
        <f>IF(logVir!C956="","",LN(総労働時間!C956))</f>
        <v>7.9099892751605747</v>
      </c>
      <c r="D956" s="2">
        <f>IF(logVir!D956="","",LN(総労働時間!D956))</f>
        <v>7.5795761502761927</v>
      </c>
      <c r="E956" s="2">
        <f>IF(logVir!E956="","",LN(総労働時間!E956))</f>
        <v>7.8768345392383701</v>
      </c>
      <c r="F956" s="2">
        <f>IF(logVir!F956="","",LN(総労働時間!F956))</f>
        <v>7.8874186104655291</v>
      </c>
      <c r="G956" s="2">
        <f>IF(logVir!G956="","",LN(総労働時間!G956))</f>
        <v>8.2272887936142798</v>
      </c>
      <c r="I956" s="3">
        <v>31</v>
      </c>
      <c r="J956" s="3">
        <v>23</v>
      </c>
      <c r="K956" s="2" cm="1">
        <f t="array" ref="K956">IF(C956="","",C956-SUMPRODUCT(($B$1461:$B$1491=$J956)*1,C$1461:C$1491))</f>
        <v>-0.80103909582359201</v>
      </c>
      <c r="L956" s="2" cm="1">
        <f t="array" ref="L956">IF(D956="","",D956-SUMPRODUCT(($B$1461:$B$1491=$J956)*1,D$1461:D$1491))</f>
        <v>-1.0710622866615935</v>
      </c>
      <c r="M956" s="2" cm="1">
        <f t="array" ref="M956">IF(E956="","",E956-SUMPRODUCT(($B$1461:$B$1491=$J956)*1,E$1461:E$1491))</f>
        <v>-0.90665261432418554</v>
      </c>
      <c r="N956" s="2" cm="1">
        <f t="array" ref="N956">IF(F956="","",F956-SUMPRODUCT(($B$1461:$B$1491=$J956)*1,F$1461:F$1491))</f>
        <v>-0.91841487300405689</v>
      </c>
      <c r="O956" s="2" cm="1">
        <f t="array" ref="O956">IF(G956="","",G956-SUMPRODUCT(($B$1461:$B$1491=$J956)*1,G$1461:G$1491))</f>
        <v>-0.69799217544952974</v>
      </c>
    </row>
    <row r="957" spans="1:15" x14ac:dyDescent="0.55000000000000004">
      <c r="A957" s="3">
        <v>31</v>
      </c>
      <c r="B957" s="3">
        <v>24</v>
      </c>
      <c r="C957" s="2">
        <f>IF(logVir!C957="","",LN(総労働時間!C957))</f>
        <v>8.1500833573899758</v>
      </c>
      <c r="D957" s="2">
        <f>IF(logVir!D957="","",LN(総労働時間!D957))</f>
        <v>8.196714709378238</v>
      </c>
      <c r="E957" s="2">
        <f>IF(logVir!E957="","",LN(総労働時間!E957))</f>
        <v>8.2978812129428547</v>
      </c>
      <c r="F957" s="2">
        <f>IF(logVir!F957="","",LN(総労働時間!F957))</f>
        <v>8.2323883295328102</v>
      </c>
      <c r="G957" s="2">
        <f>IF(logVir!G957="","",LN(総労働時間!G957))</f>
        <v>8.6458192923386186</v>
      </c>
      <c r="I957" s="3">
        <v>31</v>
      </c>
      <c r="J957" s="3">
        <v>24</v>
      </c>
      <c r="K957" s="2" cm="1">
        <f t="array" ref="K957">IF(C957="","",C957-SUMPRODUCT(($B$1461:$B$1491=$J957)*1,C$1461:C$1491))</f>
        <v>-1.589076327341358</v>
      </c>
      <c r="L957" s="2" cm="1">
        <f t="array" ref="L957">IF(D957="","",D957-SUMPRODUCT(($B$1461:$B$1491=$J957)*1,D$1461:D$1491))</f>
        <v>-1.4516281381895162</v>
      </c>
      <c r="M957" s="2" cm="1">
        <f t="array" ref="M957">IF(E957="","",E957-SUMPRODUCT(($B$1461:$B$1491=$J957)*1,E$1461:E$1491))</f>
        <v>-1.4543624382035816</v>
      </c>
      <c r="N957" s="2" cm="1">
        <f t="array" ref="N957">IF(F957="","",F957-SUMPRODUCT(($B$1461:$B$1491=$J957)*1,F$1461:F$1491))</f>
        <v>-1.5066805847954345</v>
      </c>
      <c r="O957" s="2" cm="1">
        <f t="array" ref="O957">IF(G957="","",G957-SUMPRODUCT(($B$1461:$B$1491=$J957)*1,G$1461:G$1491))</f>
        <v>-1.1941091887225426</v>
      </c>
    </row>
    <row r="958" spans="1:15" x14ac:dyDescent="0.55000000000000004">
      <c r="A958" s="3">
        <v>31</v>
      </c>
      <c r="B958" s="3">
        <v>25</v>
      </c>
      <c r="C958" s="2">
        <f>IF(logVir!C958="","",LN(総労働時間!C958))</f>
        <v>9.3724570965549443</v>
      </c>
      <c r="D958" s="2">
        <f>IF(logVir!D958="","",LN(総労働時間!D958))</f>
        <v>9.3554295731900794</v>
      </c>
      <c r="E958" s="2">
        <f>IF(logVir!E958="","",LN(総労働時間!E958))</f>
        <v>9.2055871258630759</v>
      </c>
      <c r="F958" s="2">
        <f>IF(logVir!F958="","",LN(総労働時間!F958))</f>
        <v>9.1617069236464008</v>
      </c>
      <c r="G958" s="2">
        <f>IF(logVir!G958="","",LN(総労働時間!G958))</f>
        <v>9.2604651641812818</v>
      </c>
      <c r="I958" s="3">
        <v>31</v>
      </c>
      <c r="J958" s="3">
        <v>25</v>
      </c>
      <c r="K958" s="2" cm="1">
        <f t="array" ref="K958">IF(C958="","",C958-SUMPRODUCT(($B$1461:$B$1491=$J958)*1,C$1461:C$1491))</f>
        <v>-1.1394828461367563</v>
      </c>
      <c r="L958" s="2" cm="1">
        <f t="array" ref="L958">IF(D958="","",D958-SUMPRODUCT(($B$1461:$B$1491=$J958)*1,D$1461:D$1491))</f>
        <v>-1.0581535449332247</v>
      </c>
      <c r="M958" s="2" cm="1">
        <f t="array" ref="M958">IF(E958="","",E958-SUMPRODUCT(($B$1461:$B$1491=$J958)*1,E$1461:E$1491))</f>
        <v>-1.2238231477388961</v>
      </c>
      <c r="N958" s="2" cm="1">
        <f t="array" ref="N958">IF(F958="","",F958-SUMPRODUCT(($B$1461:$B$1491=$J958)*1,F$1461:F$1491))</f>
        <v>-1.279365432537249</v>
      </c>
      <c r="O958" s="2" cm="1">
        <f t="array" ref="O958">IF(G958="","",G958-SUMPRODUCT(($B$1461:$B$1491=$J958)*1,G$1461:G$1491))</f>
        <v>-1.1188734234614799</v>
      </c>
    </row>
    <row r="959" spans="1:15" x14ac:dyDescent="0.55000000000000004">
      <c r="A959" s="3">
        <v>31</v>
      </c>
      <c r="B959" s="3">
        <v>26</v>
      </c>
      <c r="C959" s="2">
        <f>IF(logVir!C959="","",LN(総労働時間!C959))</f>
        <v>8.2811666141189235</v>
      </c>
      <c r="D959" s="2">
        <f>IF(logVir!D959="","",LN(総労働時間!D959))</f>
        <v>8.268994049840181</v>
      </c>
      <c r="E959" s="2">
        <f>IF(logVir!E959="","",LN(総労働時間!E959))</f>
        <v>8.4256893703241005</v>
      </c>
      <c r="F959" s="2">
        <f>IF(logVir!F959="","",LN(総労働時間!F959))</f>
        <v>8.4514191796014249</v>
      </c>
      <c r="G959" s="2">
        <f>IF(logVir!G959="","",LN(総労働時間!G959))</f>
        <v>8.5762839789451153</v>
      </c>
      <c r="I959" s="3">
        <v>31</v>
      </c>
      <c r="J959" s="3">
        <v>26</v>
      </c>
      <c r="K959" s="2" cm="1">
        <f t="array" ref="K959">IF(C959="","",C959-SUMPRODUCT(($B$1461:$B$1491=$J959)*1,C$1461:C$1491))</f>
        <v>-1.4004989544095565</v>
      </c>
      <c r="L959" s="2" cm="1">
        <f t="array" ref="L959">IF(D959="","",D959-SUMPRODUCT(($B$1461:$B$1491=$J959)*1,D$1461:D$1491))</f>
        <v>-1.421598995578675</v>
      </c>
      <c r="M959" s="2" cm="1">
        <f t="array" ref="M959">IF(E959="","",E959-SUMPRODUCT(($B$1461:$B$1491=$J959)*1,E$1461:E$1491))</f>
        <v>-1.422118181352964</v>
      </c>
      <c r="N959" s="2" cm="1">
        <f t="array" ref="N959">IF(F959="","",F959-SUMPRODUCT(($B$1461:$B$1491=$J959)*1,F$1461:F$1491))</f>
        <v>-1.410931646412644</v>
      </c>
      <c r="O959" s="2" cm="1">
        <f t="array" ref="O959">IF(G959="","",G959-SUMPRODUCT(($B$1461:$B$1491=$J959)*1,G$1461:G$1491))</f>
        <v>-1.2961990228336155</v>
      </c>
    </row>
    <row r="960" spans="1:15" x14ac:dyDescent="0.55000000000000004">
      <c r="A960" s="3">
        <v>31</v>
      </c>
      <c r="B960" s="3">
        <v>27</v>
      </c>
      <c r="C960" s="2">
        <f>IF(logVir!C960="","",LN(総労働時間!C960))</f>
        <v>10.389059964820186</v>
      </c>
      <c r="D960" s="2">
        <f>IF(logVir!D960="","",LN(総労働時間!D960))</f>
        <v>10.511558852980812</v>
      </c>
      <c r="E960" s="2">
        <f>IF(logVir!E960="","",LN(総労働時間!E960))</f>
        <v>10.554118943068609</v>
      </c>
      <c r="F960" s="2">
        <f>IF(logVir!F960="","",LN(総労働時間!F960))</f>
        <v>10.481569038939526</v>
      </c>
      <c r="G960" s="2">
        <f>IF(logVir!G960="","",LN(総労働時間!G960))</f>
        <v>10.457988910753434</v>
      </c>
      <c r="I960" s="3">
        <v>31</v>
      </c>
      <c r="J960" s="3">
        <v>27</v>
      </c>
      <c r="K960" s="2" cm="1">
        <f t="array" ref="K960">IF(C960="","",C960-SUMPRODUCT(($B$1461:$B$1491=$J960)*1,C$1461:C$1491))</f>
        <v>-1.1612405754334301</v>
      </c>
      <c r="L960" s="2" cm="1">
        <f t="array" ref="L960">IF(D960="","",D960-SUMPRODUCT(($B$1461:$B$1491=$J960)*1,D$1461:D$1491))</f>
        <v>-1.2128983806949165</v>
      </c>
      <c r="M960" s="2" cm="1">
        <f t="array" ref="M960">IF(E960="","",E960-SUMPRODUCT(($B$1461:$B$1491=$J960)*1,E$1461:E$1491))</f>
        <v>-1.221323542564754</v>
      </c>
      <c r="N960" s="2" cm="1">
        <f t="array" ref="N960">IF(F960="","",F960-SUMPRODUCT(($B$1461:$B$1491=$J960)*1,F$1461:F$1491))</f>
        <v>-1.2477202561565992</v>
      </c>
      <c r="O960" s="2" cm="1">
        <f t="array" ref="O960">IF(G960="","",G960-SUMPRODUCT(($B$1461:$B$1491=$J960)*1,G$1461:G$1491))</f>
        <v>-1.3890637044909191</v>
      </c>
    </row>
    <row r="961" spans="1:15" x14ac:dyDescent="0.55000000000000004">
      <c r="A961" s="3">
        <v>31</v>
      </c>
      <c r="B961" s="3">
        <v>28</v>
      </c>
      <c r="C961" s="2">
        <f>IF(logVir!C961="","",LN(総労働時間!C961))</f>
        <v>10.291388159948584</v>
      </c>
      <c r="D961" s="2">
        <f>IF(logVir!D961="","",LN(総労働時間!D961))</f>
        <v>10.260675529615087</v>
      </c>
      <c r="E961" s="2">
        <f>IF(logVir!E961="","",LN(総労働時間!E961))</f>
        <v>10.370040667165735</v>
      </c>
      <c r="F961" s="2">
        <f>IF(logVir!F961="","",LN(総労働時間!F961))</f>
        <v>10.320025018490227</v>
      </c>
      <c r="G961" s="2">
        <f>IF(logVir!G961="","",LN(総労働時間!G961))</f>
        <v>10.322139052594073</v>
      </c>
      <c r="I961" s="3">
        <v>31</v>
      </c>
      <c r="J961" s="3">
        <v>28</v>
      </c>
      <c r="K961" s="2" cm="1">
        <f t="array" ref="K961">IF(C961="","",C961-SUMPRODUCT(($B$1461:$B$1491=$J961)*1,C$1461:C$1491))</f>
        <v>-0.86494938777257957</v>
      </c>
      <c r="L961" s="2" cm="1">
        <f t="array" ref="L961">IF(D961="","",D961-SUMPRODUCT(($B$1461:$B$1491=$J961)*1,D$1461:D$1491))</f>
        <v>-0.8925257864000482</v>
      </c>
      <c r="M961" s="2" cm="1">
        <f t="array" ref="M961">IF(E961="","",E961-SUMPRODUCT(($B$1461:$B$1491=$J961)*1,E$1461:E$1491))</f>
        <v>-0.82018997023499729</v>
      </c>
      <c r="N961" s="2" cm="1">
        <f t="array" ref="N961">IF(F961="","",F961-SUMPRODUCT(($B$1461:$B$1491=$J961)*1,F$1461:F$1491))</f>
        <v>-0.85989728198322979</v>
      </c>
      <c r="O961" s="2" cm="1">
        <f t="array" ref="O961">IF(G961="","",G961-SUMPRODUCT(($B$1461:$B$1491=$J961)*1,G$1461:G$1491))</f>
        <v>-0.86945232139773587</v>
      </c>
    </row>
    <row r="962" spans="1:15" x14ac:dyDescent="0.55000000000000004">
      <c r="A962" s="3">
        <v>31</v>
      </c>
      <c r="B962" s="3">
        <v>29</v>
      </c>
      <c r="C962" s="2">
        <f>IF(logVir!C962="","",LN(総労働時間!C962))</f>
        <v>10.241670670607187</v>
      </c>
      <c r="D962" s="2">
        <f>IF(logVir!D962="","",LN(総労働時間!D962))</f>
        <v>10.303388964752019</v>
      </c>
      <c r="E962" s="2">
        <f>IF(logVir!E962="","",LN(総労働時間!E962))</f>
        <v>10.155043612680911</v>
      </c>
      <c r="F962" s="2">
        <f>IF(logVir!F962="","",LN(総労働時間!F962))</f>
        <v>10.180658443058734</v>
      </c>
      <c r="G962" s="2">
        <f>IF(logVir!G962="","",LN(総労働時間!G962))</f>
        <v>10.251261864063155</v>
      </c>
      <c r="I962" s="3">
        <v>31</v>
      </c>
      <c r="J962" s="3">
        <v>29</v>
      </c>
      <c r="K962" s="2" cm="1">
        <f t="array" ref="K962">IF(C962="","",C962-SUMPRODUCT(($B$1461:$B$1491=$J962)*1,C$1461:C$1491))</f>
        <v>-0.88675299514300754</v>
      </c>
      <c r="L962" s="2" cm="1">
        <f t="array" ref="L962">IF(D962="","",D962-SUMPRODUCT(($B$1461:$B$1491=$J962)*1,D$1461:D$1491))</f>
        <v>-0.8359262997872392</v>
      </c>
      <c r="M962" s="2" cm="1">
        <f t="array" ref="M962">IF(E962="","",E962-SUMPRODUCT(($B$1461:$B$1491=$J962)*1,E$1461:E$1491))</f>
        <v>-0.99494603943416671</v>
      </c>
      <c r="N962" s="2" cm="1">
        <f t="array" ref="N962">IF(F962="","",F962-SUMPRODUCT(($B$1461:$B$1491=$J962)*1,F$1461:F$1491))</f>
        <v>-0.94572378929259671</v>
      </c>
      <c r="O962" s="2" cm="1">
        <f t="array" ref="O962">IF(G962="","",G962-SUMPRODUCT(($B$1461:$B$1491=$J962)*1,G$1461:G$1491))</f>
        <v>-0.96838426314275949</v>
      </c>
    </row>
    <row r="963" spans="1:15" x14ac:dyDescent="0.55000000000000004">
      <c r="A963" s="3">
        <v>31</v>
      </c>
      <c r="B963" s="3">
        <v>30</v>
      </c>
      <c r="C963" s="2">
        <f>IF(logVir!C963="","",LN(総労働時間!C963))</f>
        <v>11.134835387538896</v>
      </c>
      <c r="D963" s="2">
        <f>IF(logVir!D963="","",LN(総労働時間!D963))</f>
        <v>11.303957784503242</v>
      </c>
      <c r="E963" s="2">
        <f>IF(logVir!E963="","",LN(総労働時間!E963))</f>
        <v>11.36104635087092</v>
      </c>
      <c r="F963" s="2">
        <f>IF(logVir!F963="","",LN(総労働時間!F963))</f>
        <v>11.31310819465418</v>
      </c>
      <c r="G963" s="2">
        <f>IF(logVir!G963="","",LN(総労働時間!G963))</f>
        <v>11.454966989923236</v>
      </c>
      <c r="I963" s="3">
        <v>31</v>
      </c>
      <c r="J963" s="3">
        <v>30</v>
      </c>
      <c r="K963" s="2" cm="1">
        <f t="array" ref="K963">IF(C963="","",C963-SUMPRODUCT(($B$1461:$B$1491=$J963)*1,C$1461:C$1491))</f>
        <v>-0.97870176142145304</v>
      </c>
      <c r="L963" s="2" cm="1">
        <f t="array" ref="L963">IF(D963="","",D963-SUMPRODUCT(($B$1461:$B$1491=$J963)*1,D$1461:D$1491))</f>
        <v>-0.95447689362577037</v>
      </c>
      <c r="M963" s="2" cm="1">
        <f t="array" ref="M963">IF(E963="","",E963-SUMPRODUCT(($B$1461:$B$1491=$J963)*1,E$1461:E$1491))</f>
        <v>-0.95672514975601608</v>
      </c>
      <c r="N963" s="2" cm="1">
        <f t="array" ref="N963">IF(F963="","",F963-SUMPRODUCT(($B$1461:$B$1491=$J963)*1,F$1461:F$1491))</f>
        <v>-0.97358956070871727</v>
      </c>
      <c r="O963" s="2" cm="1">
        <f t="array" ref="O963">IF(G963="","",G963-SUMPRODUCT(($B$1461:$B$1491=$J963)*1,G$1461:G$1491))</f>
        <v>-0.94936127265619241</v>
      </c>
    </row>
    <row r="964" spans="1:15" x14ac:dyDescent="0.55000000000000004">
      <c r="A964" s="3">
        <v>31</v>
      </c>
      <c r="B964" s="3">
        <v>31</v>
      </c>
      <c r="C964" s="2">
        <f>IF(logVir!C964="","",LN(総労働時間!C964))</f>
        <v>10.574438818829405</v>
      </c>
      <c r="D964" s="2">
        <f>IF(logVir!D964="","",LN(総労働時間!D964))</f>
        <v>10.592909187432792</v>
      </c>
      <c r="E964" s="2">
        <f>IF(logVir!E964="","",LN(総労働時間!E964))</f>
        <v>10.538029891962289</v>
      </c>
      <c r="F964" s="2">
        <f>IF(logVir!F964="","",LN(総労働時間!F964))</f>
        <v>10.476863366283393</v>
      </c>
      <c r="G964" s="2">
        <f>IF(logVir!G964="","",LN(総労働時間!G964))</f>
        <v>10.493894193244023</v>
      </c>
      <c r="I964" s="3">
        <v>31</v>
      </c>
      <c r="J964" s="3">
        <v>31</v>
      </c>
      <c r="K964" s="2" cm="1">
        <f t="array" ref="K964">IF(C964="","",C964-SUMPRODUCT(($B$1461:$B$1491=$J964)*1,C$1461:C$1491))</f>
        <v>-1.2088199816715939</v>
      </c>
      <c r="L964" s="2" cm="1">
        <f t="array" ref="L964">IF(D964="","",D964-SUMPRODUCT(($B$1461:$B$1491=$J964)*1,D$1461:D$1491))</f>
        <v>-1.0962363339747832</v>
      </c>
      <c r="M964" s="2" cm="1">
        <f t="array" ref="M964">IF(E964="","",E964-SUMPRODUCT(($B$1461:$B$1491=$J964)*1,E$1461:E$1491))</f>
        <v>-1.1204240930437468</v>
      </c>
      <c r="N964" s="2" cm="1">
        <f t="array" ref="N964">IF(F964="","",F964-SUMPRODUCT(($B$1461:$B$1491=$J964)*1,F$1461:F$1491))</f>
        <v>-1.1048159538904159</v>
      </c>
      <c r="O964" s="2" cm="1">
        <f t="array" ref="O964">IF(G964="","",G964-SUMPRODUCT(($B$1461:$B$1491=$J964)*1,G$1461:G$1491))</f>
        <v>-1.1088391859966205</v>
      </c>
    </row>
    <row r="965" spans="1:15" x14ac:dyDescent="0.55000000000000004">
      <c r="A965" s="3">
        <v>32</v>
      </c>
      <c r="B965" s="3">
        <v>1</v>
      </c>
      <c r="C965" s="2">
        <f>IF(logVir!C965="","",LN(総労働時間!C965))</f>
        <v>10.94549337972094</v>
      </c>
      <c r="D965" s="2">
        <f>IF(logVir!D965="","",LN(総労働時間!D965))</f>
        <v>10.829539246279484</v>
      </c>
      <c r="E965" s="2">
        <f>IF(logVir!E965="","",LN(総労働時間!E965))</f>
        <v>10.709493128488434</v>
      </c>
      <c r="F965" s="2">
        <f>IF(logVir!F965="","",LN(総労働時間!F965))</f>
        <v>10.639011850224538</v>
      </c>
      <c r="G965" s="2">
        <f>IF(logVir!G965="","",LN(総労働時間!G965))</f>
        <v>10.541390479468363</v>
      </c>
      <c r="I965" s="3">
        <v>32</v>
      </c>
      <c r="J965" s="3">
        <v>1</v>
      </c>
      <c r="K965" s="2" cm="1">
        <f t="array" ref="K965">IF(C965="","",C965-SUMPRODUCT(($B$1461:$B$1491=$J965)*1,C$1461:C$1491))</f>
        <v>-0.42401771842742164</v>
      </c>
      <c r="L965" s="2" cm="1">
        <f t="array" ref="L965">IF(D965="","",D965-SUMPRODUCT(($B$1461:$B$1491=$J965)*1,D$1461:D$1491))</f>
        <v>-0.41815769012866966</v>
      </c>
      <c r="M965" s="2" cm="1">
        <f t="array" ref="M965">IF(E965="","",E965-SUMPRODUCT(($B$1461:$B$1491=$J965)*1,E$1461:E$1491))</f>
        <v>-0.46649190415540076</v>
      </c>
      <c r="N965" s="2" cm="1">
        <f t="array" ref="N965">IF(F965="","",F965-SUMPRODUCT(($B$1461:$B$1491=$J965)*1,F$1461:F$1491))</f>
        <v>-0.47280172844553014</v>
      </c>
      <c r="O965" s="2" cm="1">
        <f t="array" ref="O965">IF(G965="","",G965-SUMPRODUCT(($B$1461:$B$1491=$J965)*1,G$1461:G$1491))</f>
        <v>-0.49296266473620598</v>
      </c>
    </row>
    <row r="966" spans="1:15" x14ac:dyDescent="0.55000000000000004">
      <c r="A966" s="3">
        <v>32</v>
      </c>
      <c r="B966" s="3">
        <v>2</v>
      </c>
      <c r="C966" s="2">
        <f>IF(logVir!C966="","",LN(総労働時間!C966))</f>
        <v>7.0173465501022649</v>
      </c>
      <c r="D966" s="2">
        <f>IF(logVir!D966="","",LN(総労働時間!D966))</f>
        <v>7.2676985625260269</v>
      </c>
      <c r="E966" s="2">
        <f>IF(logVir!E966="","",LN(総労働時間!E966))</f>
        <v>6.629399495887732</v>
      </c>
      <c r="F966" s="2">
        <f>IF(logVir!F966="","",LN(総労働時間!F966))</f>
        <v>6.5760573992947844</v>
      </c>
      <c r="G966" s="2">
        <f>IF(logVir!G966="","",LN(総労働時間!G966))</f>
        <v>6.3450804662497449</v>
      </c>
      <c r="I966" s="3">
        <v>32</v>
      </c>
      <c r="J966" s="3">
        <v>2</v>
      </c>
      <c r="K966" s="2" cm="1">
        <f t="array" ref="K966">IF(C966="","",C966-SUMPRODUCT(($B$1461:$B$1491=$J966)*1,C$1461:C$1491))</f>
        <v>-0.21071458371925811</v>
      </c>
      <c r="L966" s="2" cm="1">
        <f t="array" ref="L966">IF(D966="","",D966-SUMPRODUCT(($B$1461:$B$1491=$J966)*1,D$1461:D$1491))</f>
        <v>-6.6234410474134364E-2</v>
      </c>
      <c r="M966" s="2" cm="1">
        <f t="array" ref="M966">IF(E966="","",E966-SUMPRODUCT(($B$1461:$B$1491=$J966)*1,E$1461:E$1491))</f>
        <v>-0.37989267392743109</v>
      </c>
      <c r="N966" s="2" cm="1">
        <f t="array" ref="N966">IF(F966="","",F966-SUMPRODUCT(($B$1461:$B$1491=$J966)*1,F$1461:F$1491))</f>
        <v>-0.41013481469986068</v>
      </c>
      <c r="O966" s="2" cm="1">
        <f t="array" ref="O966">IF(G966="","",G966-SUMPRODUCT(($B$1461:$B$1491=$J966)*1,G$1461:G$1491))</f>
        <v>-0.64654284067901369</v>
      </c>
    </row>
    <row r="967" spans="1:15" x14ac:dyDescent="0.55000000000000004">
      <c r="A967" s="3">
        <v>32</v>
      </c>
      <c r="B967" s="3">
        <v>3</v>
      </c>
      <c r="C967" s="2">
        <f>IF(logVir!C967="","",LN(総労働時間!C967))</f>
        <v>9.7492618989112216</v>
      </c>
      <c r="D967" s="2">
        <f>IF(logVir!D967="","",LN(総労働時間!D967))</f>
        <v>9.5935866235740512</v>
      </c>
      <c r="E967" s="2">
        <f>IF(logVir!E967="","",LN(総労働時間!E967))</f>
        <v>9.5736502250747879</v>
      </c>
      <c r="F967" s="2">
        <f>IF(logVir!F967="","",LN(総労働時間!F967))</f>
        <v>9.4498645711110161</v>
      </c>
      <c r="G967" s="2">
        <f>IF(logVir!G967="","",LN(総労働時間!G967))</f>
        <v>9.5419756969417797</v>
      </c>
      <c r="I967" s="3">
        <v>32</v>
      </c>
      <c r="J967" s="3">
        <v>3</v>
      </c>
      <c r="K967" s="2" cm="1">
        <f t="array" ref="K967">IF(C967="","",C967-SUMPRODUCT(($B$1461:$B$1491=$J967)*1,C$1461:C$1491))</f>
        <v>-1.0364203029245846</v>
      </c>
      <c r="L967" s="2" cm="1">
        <f t="array" ref="L967">IF(D967="","",D967-SUMPRODUCT(($B$1461:$B$1491=$J967)*1,D$1461:D$1491))</f>
        <v>-1.1671040338511833</v>
      </c>
      <c r="M967" s="2" cm="1">
        <f t="array" ref="M967">IF(E967="","",E967-SUMPRODUCT(($B$1461:$B$1491=$J967)*1,E$1461:E$1491))</f>
        <v>-1.1971500897046443</v>
      </c>
      <c r="N967" s="2" cm="1">
        <f t="array" ref="N967">IF(F967="","",F967-SUMPRODUCT(($B$1461:$B$1491=$J967)*1,F$1461:F$1491))</f>
        <v>-1.2413641585532726</v>
      </c>
      <c r="O967" s="2" cm="1">
        <f t="array" ref="O967">IF(G967="","",G967-SUMPRODUCT(($B$1461:$B$1491=$J967)*1,G$1461:G$1491))</f>
        <v>-1.1783975145705821</v>
      </c>
    </row>
    <row r="968" spans="1:15" x14ac:dyDescent="0.55000000000000004">
      <c r="A968" s="3">
        <v>32</v>
      </c>
      <c r="B968" s="3">
        <v>4</v>
      </c>
      <c r="C968" s="2">
        <f>IF(logVir!C968="","",LN(総労働時間!C968))</f>
        <v>8.9123476689020098</v>
      </c>
      <c r="D968" s="2">
        <f>IF(logVir!D968="","",LN(総労働時間!D968))</f>
        <v>8.7166964220564545</v>
      </c>
      <c r="E968" s="2">
        <f>IF(logVir!E968="","",LN(総労働時間!E968))</f>
        <v>8.7797742389970868</v>
      </c>
      <c r="F968" s="2">
        <f>IF(logVir!F968="","",LN(総労働時間!F968))</f>
        <v>8.5578838278119012</v>
      </c>
      <c r="G968" s="2">
        <f>IF(logVir!G968="","",LN(総労働時間!G968))</f>
        <v>8.6350584327987061</v>
      </c>
      <c r="I968" s="3">
        <v>32</v>
      </c>
      <c r="J968" s="3">
        <v>4</v>
      </c>
      <c r="K968" s="2" cm="1">
        <f t="array" ref="K968">IF(C968="","",C968-SUMPRODUCT(($B$1461:$B$1491=$J968)*1,C$1461:C$1491))</f>
        <v>-0.66152678270795029</v>
      </c>
      <c r="L968" s="2" cm="1">
        <f t="array" ref="L968">IF(D968="","",D968-SUMPRODUCT(($B$1461:$B$1491=$J968)*1,D$1461:D$1491))</f>
        <v>-0.68562692270478109</v>
      </c>
      <c r="M968" s="2" cm="1">
        <f t="array" ref="M968">IF(E968="","",E968-SUMPRODUCT(($B$1461:$B$1491=$J968)*1,E$1461:E$1491))</f>
        <v>-0.55385232956774821</v>
      </c>
      <c r="N968" s="2" cm="1">
        <f t="array" ref="N968">IF(F968="","",F968-SUMPRODUCT(($B$1461:$B$1491=$J968)*1,F$1461:F$1491))</f>
        <v>-0.62730143193391363</v>
      </c>
      <c r="O968" s="2" cm="1">
        <f t="array" ref="O968">IF(G968="","",G968-SUMPRODUCT(($B$1461:$B$1491=$J968)*1,G$1461:G$1491))</f>
        <v>-0.5918077053081614</v>
      </c>
    </row>
    <row r="969" spans="1:15" x14ac:dyDescent="0.55000000000000004">
      <c r="A969" s="3">
        <v>32</v>
      </c>
      <c r="B969" s="3">
        <v>5</v>
      </c>
      <c r="C969" s="2">
        <f>IF(logVir!C969="","",LN(総労働時間!C969))</f>
        <v>8.1167309445117262</v>
      </c>
      <c r="D969" s="2">
        <f>IF(logVir!D969="","",LN(総労働時間!D969))</f>
        <v>8.0372646069962244</v>
      </c>
      <c r="E969" s="2">
        <f>IF(logVir!E969="","",LN(総労働時間!E969))</f>
        <v>8.1291474708043019</v>
      </c>
      <c r="F969" s="2">
        <f>IF(logVir!F969="","",LN(総労働時間!F969))</f>
        <v>8.0325921883518703</v>
      </c>
      <c r="G969" s="2">
        <f>IF(logVir!G969="","",LN(総労働時間!G969))</f>
        <v>8.0478769602245332</v>
      </c>
      <c r="I969" s="3">
        <v>32</v>
      </c>
      <c r="J969" s="3">
        <v>5</v>
      </c>
      <c r="K969" s="2" cm="1">
        <f t="array" ref="K969">IF(C969="","",C969-SUMPRODUCT(($B$1461:$B$1491=$J969)*1,C$1461:C$1491))</f>
        <v>-0.70476788452037908</v>
      </c>
      <c r="L969" s="2" cm="1">
        <f t="array" ref="L969">IF(D969="","",D969-SUMPRODUCT(($B$1461:$B$1491=$J969)*1,D$1461:D$1491))</f>
        <v>-0.73096990955716379</v>
      </c>
      <c r="M969" s="2" cm="1">
        <f t="array" ref="M969">IF(E969="","",E969-SUMPRODUCT(($B$1461:$B$1491=$J969)*1,E$1461:E$1491))</f>
        <v>-0.67267857179809631</v>
      </c>
      <c r="N969" s="2" cm="1">
        <f t="array" ref="N969">IF(F969="","",F969-SUMPRODUCT(($B$1461:$B$1491=$J969)*1,F$1461:F$1491))</f>
        <v>-0.69970780725091331</v>
      </c>
      <c r="O969" s="2" cm="1">
        <f t="array" ref="O969">IF(G969="","",G969-SUMPRODUCT(($B$1461:$B$1491=$J969)*1,G$1461:G$1491))</f>
        <v>-0.73234263370448716</v>
      </c>
    </row>
    <row r="970" spans="1:15" x14ac:dyDescent="0.55000000000000004">
      <c r="A970" s="3">
        <v>32</v>
      </c>
      <c r="B970" s="3">
        <v>6</v>
      </c>
      <c r="C970" s="2">
        <f>IF(logVir!C970="","",LN(総労働時間!C970))</f>
        <v>7.5926148401602109</v>
      </c>
      <c r="D970" s="2">
        <f>IF(logVir!D970="","",LN(総労働時間!D970))</f>
        <v>7.5986971845508666</v>
      </c>
      <c r="E970" s="2">
        <f>IF(logVir!E970="","",LN(総労働時間!E970))</f>
        <v>7.7434162476274837</v>
      </c>
      <c r="F970" s="2">
        <f>IF(logVir!F970="","",LN(総労働時間!F970))</f>
        <v>7.7276348896320695</v>
      </c>
      <c r="G970" s="2">
        <f>IF(logVir!G970="","",LN(総労働時間!G970))</f>
        <v>7.8366742573026755</v>
      </c>
      <c r="I970" s="3">
        <v>32</v>
      </c>
      <c r="J970" s="3">
        <v>6</v>
      </c>
      <c r="K970" s="2" cm="1">
        <f t="array" ref="K970">IF(C970="","",C970-SUMPRODUCT(($B$1461:$B$1491=$J970)*1,C$1461:C$1491))</f>
        <v>-1.7043553734586485</v>
      </c>
      <c r="L970" s="2" cm="1">
        <f t="array" ref="L970">IF(D970="","",D970-SUMPRODUCT(($B$1461:$B$1491=$J970)*1,D$1461:D$1491))</f>
        <v>-1.7091593318438907</v>
      </c>
      <c r="M970" s="2" cm="1">
        <f t="array" ref="M970">IF(E970="","",E970-SUMPRODUCT(($B$1461:$B$1491=$J970)*1,E$1461:E$1491))</f>
        <v>-1.5881629716366605</v>
      </c>
      <c r="N970" s="2" cm="1">
        <f t="array" ref="N970">IF(F970="","",F970-SUMPRODUCT(($B$1461:$B$1491=$J970)*1,F$1461:F$1491))</f>
        <v>-1.6017997193084987</v>
      </c>
      <c r="O970" s="2" cm="1">
        <f t="array" ref="O970">IF(G970="","",G970-SUMPRODUCT(($B$1461:$B$1491=$J970)*1,G$1461:G$1491))</f>
        <v>-1.5308208438128954</v>
      </c>
    </row>
    <row r="971" spans="1:15" x14ac:dyDescent="0.55000000000000004">
      <c r="A971" s="3">
        <v>32</v>
      </c>
      <c r="B971" s="3">
        <v>7</v>
      </c>
      <c r="C971" s="2">
        <f>IF(logVir!C971="","",LN(総労働時間!C971))</f>
        <v>8.521776729513606</v>
      </c>
      <c r="D971" s="2">
        <f>IF(logVir!D971="","",LN(総労働時間!D971))</f>
        <v>8.5140362813209158</v>
      </c>
      <c r="E971" s="2">
        <f>IF(logVir!E971="","",LN(総労働時間!E971))</f>
        <v>8.3505925577085947</v>
      </c>
      <c r="F971" s="2">
        <f>IF(logVir!F971="","",LN(総労働時間!F971))</f>
        <v>8.2508729260628986</v>
      </c>
      <c r="G971" s="2">
        <f>IF(logVir!G971="","",LN(総労働時間!G971))</f>
        <v>8.2617203700993933</v>
      </c>
      <c r="I971" s="3">
        <v>32</v>
      </c>
      <c r="J971" s="3">
        <v>7</v>
      </c>
      <c r="K971" s="2" cm="1">
        <f t="array" ref="K971">IF(C971="","",C971-SUMPRODUCT(($B$1461:$B$1491=$J971)*1,C$1461:C$1491))</f>
        <v>-0.70437490172298745</v>
      </c>
      <c r="L971" s="2" cm="1">
        <f t="array" ref="L971">IF(D971="","",D971-SUMPRODUCT(($B$1461:$B$1491=$J971)*1,D$1461:D$1491))</f>
        <v>-0.68348930581426082</v>
      </c>
      <c r="M971" s="2" cm="1">
        <f t="array" ref="M971">IF(E971="","",E971-SUMPRODUCT(($B$1461:$B$1491=$J971)*1,E$1461:E$1491))</f>
        <v>-0.78433180197554897</v>
      </c>
      <c r="N971" s="2" cm="1">
        <f t="array" ref="N971">IF(F971="","",F971-SUMPRODUCT(($B$1461:$B$1491=$J971)*1,F$1461:F$1491))</f>
        <v>-0.82276101883233999</v>
      </c>
      <c r="O971" s="2" cm="1">
        <f t="array" ref="O971">IF(G971="","",G971-SUMPRODUCT(($B$1461:$B$1491=$J971)*1,G$1461:G$1491))</f>
        <v>-0.84416984502587233</v>
      </c>
    </row>
    <row r="972" spans="1:15" x14ac:dyDescent="0.55000000000000004">
      <c r="A972" s="3">
        <v>32</v>
      </c>
      <c r="B972" s="3">
        <v>8</v>
      </c>
      <c r="C972" s="2">
        <f>IF(logVir!C972="","",LN(総労働時間!C972))</f>
        <v>9.1045798215144522</v>
      </c>
      <c r="D972" s="2">
        <f>IF(logVir!D972="","",LN(総労働時間!D972))</f>
        <v>9.2239304472837986</v>
      </c>
      <c r="E972" s="2">
        <f>IF(logVir!E972="","",LN(総労働時間!E972))</f>
        <v>9.4120521230672409</v>
      </c>
      <c r="F972" s="2">
        <f>IF(logVir!F972="","",LN(総労働時間!F972))</f>
        <v>9.2360806489956051</v>
      </c>
      <c r="G972" s="2">
        <f>IF(logVir!G972="","",LN(総労働時間!G972))</f>
        <v>9.2985191583509152</v>
      </c>
      <c r="I972" s="3">
        <v>32</v>
      </c>
      <c r="J972" s="3">
        <v>8</v>
      </c>
      <c r="K972" s="2" cm="1">
        <f t="array" ref="K972">IF(C972="","",C972-SUMPRODUCT(($B$1461:$B$1491=$J972)*1,C$1461:C$1491))</f>
        <v>-9.5354020164005959E-2</v>
      </c>
      <c r="L972" s="2" cm="1">
        <f t="array" ref="L972">IF(D972="","",D972-SUMPRODUCT(($B$1461:$B$1491=$J972)*1,D$1461:D$1491))</f>
        <v>-6.3967355946610738E-2</v>
      </c>
      <c r="M972" s="2" cm="1">
        <f t="array" ref="M972">IF(E972="","",E972-SUMPRODUCT(($B$1461:$B$1491=$J972)*1,E$1461:E$1491))</f>
        <v>0.12037276464635482</v>
      </c>
      <c r="N972" s="2" cm="1">
        <f t="array" ref="N972">IF(F972="","",F972-SUMPRODUCT(($B$1461:$B$1491=$J972)*1,F$1461:F$1491))</f>
        <v>-4.111714055308191E-2</v>
      </c>
      <c r="O972" s="2" cm="1">
        <f t="array" ref="O972">IF(G972="","",G972-SUMPRODUCT(($B$1461:$B$1491=$J972)*1,G$1461:G$1491))</f>
        <v>-2.9141490322388108E-2</v>
      </c>
    </row>
    <row r="973" spans="1:15" x14ac:dyDescent="0.55000000000000004">
      <c r="A973" s="3">
        <v>32</v>
      </c>
      <c r="B973" s="3">
        <v>9</v>
      </c>
      <c r="C973" s="2">
        <f>IF(logVir!C973="","",LN(総労働時間!C973))</f>
        <v>8.5201900792732861</v>
      </c>
      <c r="D973" s="2">
        <f>IF(logVir!D973="","",LN(総労働時間!D973))</f>
        <v>8.3082154198608134</v>
      </c>
      <c r="E973" s="2">
        <f>IF(logVir!E973="","",LN(総労働時間!E973))</f>
        <v>8.5814525838110463</v>
      </c>
      <c r="F973" s="2">
        <f>IF(logVir!F973="","",LN(総労働時間!F973))</f>
        <v>8.4250896340708596</v>
      </c>
      <c r="G973" s="2">
        <f>IF(logVir!G973="","",LN(総労働時間!G973))</f>
        <v>8.6137748041338487</v>
      </c>
      <c r="I973" s="3">
        <v>32</v>
      </c>
      <c r="J973" s="3">
        <v>9</v>
      </c>
      <c r="K973" s="2" cm="1">
        <f t="array" ref="K973">IF(C973="","",C973-SUMPRODUCT(($B$1461:$B$1491=$J973)*1,C$1461:C$1491))</f>
        <v>-1.4489917078973473</v>
      </c>
      <c r="L973" s="2" cm="1">
        <f t="array" ref="L973">IF(D973="","",D973-SUMPRODUCT(($B$1461:$B$1491=$J973)*1,D$1461:D$1491))</f>
        <v>-1.6160709798061301</v>
      </c>
      <c r="M973" s="2" cm="1">
        <f t="array" ref="M973">IF(E973="","",E973-SUMPRODUCT(($B$1461:$B$1491=$J973)*1,E$1461:E$1491))</f>
        <v>-1.4220782074668463</v>
      </c>
      <c r="N973" s="2" cm="1">
        <f t="array" ref="N973">IF(F973="","",F973-SUMPRODUCT(($B$1461:$B$1491=$J973)*1,F$1461:F$1491))</f>
        <v>-1.4722772159657396</v>
      </c>
      <c r="O973" s="2" cm="1">
        <f t="array" ref="O973">IF(G973="","",G973-SUMPRODUCT(($B$1461:$B$1491=$J973)*1,G$1461:G$1491))</f>
        <v>-1.3286633750011116</v>
      </c>
    </row>
    <row r="974" spans="1:15" x14ac:dyDescent="0.55000000000000004">
      <c r="A974" s="3">
        <v>32</v>
      </c>
      <c r="B974" s="3">
        <v>10</v>
      </c>
      <c r="C974" s="2">
        <f>IF(logVir!C974="","",LN(総労働時間!C974))</f>
        <v>9.4679894862853349</v>
      </c>
      <c r="D974" s="2">
        <f>IF(logVir!D974="","",LN(総労働時間!D974))</f>
        <v>9.4086538679518252</v>
      </c>
      <c r="E974" s="2">
        <f>IF(logVir!E974="","",LN(総労働時間!E974))</f>
        <v>9.4494884727038677</v>
      </c>
      <c r="F974" s="2">
        <f>IF(logVir!F974="","",LN(総労働時間!F974))</f>
        <v>9.3036584654130277</v>
      </c>
      <c r="G974" s="2">
        <f>IF(logVir!G974="","",LN(総労働時間!G974))</f>
        <v>9.302058720043517</v>
      </c>
      <c r="I974" s="3">
        <v>32</v>
      </c>
      <c r="J974" s="3">
        <v>10</v>
      </c>
      <c r="K974" s="2" cm="1">
        <f t="array" ref="K974">IF(C974="","",C974-SUMPRODUCT(($B$1461:$B$1491=$J974)*1,C$1461:C$1491))</f>
        <v>-1.00200374268017</v>
      </c>
      <c r="L974" s="2" cm="1">
        <f t="array" ref="L974">IF(D974="","",D974-SUMPRODUCT(($B$1461:$B$1491=$J974)*1,D$1461:D$1491))</f>
        <v>-1.0794454728743581</v>
      </c>
      <c r="M974" s="2" cm="1">
        <f t="array" ref="M974">IF(E974="","",E974-SUMPRODUCT(($B$1461:$B$1491=$J974)*1,E$1461:E$1491))</f>
        <v>-1.078304246224512</v>
      </c>
      <c r="N974" s="2" cm="1">
        <f t="array" ref="N974">IF(F974="","",F974-SUMPRODUCT(($B$1461:$B$1491=$J974)*1,F$1461:F$1491))</f>
        <v>-1.160053941884259</v>
      </c>
      <c r="O974" s="2" cm="1">
        <f t="array" ref="O974">IF(G974="","",G974-SUMPRODUCT(($B$1461:$B$1491=$J974)*1,G$1461:G$1491))</f>
        <v>-1.2317554103198134</v>
      </c>
    </row>
    <row r="975" spans="1:15" x14ac:dyDescent="0.55000000000000004">
      <c r="A975" s="3">
        <v>32</v>
      </c>
      <c r="B975" s="3">
        <v>11</v>
      </c>
      <c r="C975" s="2">
        <f>IF(logVir!C975="","",LN(総労働時間!C975))</f>
        <v>9.3066018708046201</v>
      </c>
      <c r="D975" s="2">
        <f>IF(logVir!D975="","",LN(総労働時間!D975))</f>
        <v>9.2025421690355049</v>
      </c>
      <c r="E975" s="2">
        <f>IF(logVir!E975="","",LN(総労働時間!E975))</f>
        <v>9.4391246726301645</v>
      </c>
      <c r="F975" s="2">
        <f>IF(logVir!F975="","",LN(総労働時間!F975))</f>
        <v>9.4641713986053002</v>
      </c>
      <c r="G975" s="2">
        <f>IF(logVir!G975="","",LN(総労働時間!G975))</f>
        <v>9.5433939159072665</v>
      </c>
      <c r="I975" s="3">
        <v>32</v>
      </c>
      <c r="J975" s="3">
        <v>11</v>
      </c>
      <c r="K975" s="2" cm="1">
        <f t="array" ref="K975">IF(C975="","",C975-SUMPRODUCT(($B$1461:$B$1491=$J975)*1,C$1461:C$1491))</f>
        <v>-0.48609211446904688</v>
      </c>
      <c r="L975" s="2" cm="1">
        <f t="array" ref="L975">IF(D975="","",D975-SUMPRODUCT(($B$1461:$B$1491=$J975)*1,D$1461:D$1491))</f>
        <v>-0.39521294947195251</v>
      </c>
      <c r="M975" s="2" cm="1">
        <f t="array" ref="M975">IF(E975="","",E975-SUMPRODUCT(($B$1461:$B$1491=$J975)*1,E$1461:E$1491))</f>
        <v>-0.14690877177690886</v>
      </c>
      <c r="N975" s="2" cm="1">
        <f t="array" ref="N975">IF(F975="","",F975-SUMPRODUCT(($B$1461:$B$1491=$J975)*1,F$1461:F$1491))</f>
        <v>-8.7116141128378288E-2</v>
      </c>
      <c r="O975" s="2" cm="1">
        <f t="array" ref="O975">IF(G975="","",G975-SUMPRODUCT(($B$1461:$B$1491=$J975)*1,G$1461:G$1491))</f>
        <v>-1.3063485801303898E-2</v>
      </c>
    </row>
    <row r="976" spans="1:15" x14ac:dyDescent="0.55000000000000004">
      <c r="A976" s="3">
        <v>32</v>
      </c>
      <c r="B976" s="3">
        <v>12</v>
      </c>
      <c r="C976" s="2">
        <f>IF(logVir!C976="","",LN(総労働時間!C976))</f>
        <v>8.2838715727879482</v>
      </c>
      <c r="D976" s="2">
        <f>IF(logVir!D976="","",LN(総労働時間!D976))</f>
        <v>7.9576103742813151</v>
      </c>
      <c r="E976" s="2">
        <f>IF(logVir!E976="","",LN(総労働時間!E976))</f>
        <v>7.993786560653148</v>
      </c>
      <c r="F976" s="2">
        <f>IF(logVir!F976="","",LN(総労働時間!F976))</f>
        <v>8.0237922352136568</v>
      </c>
      <c r="G976" s="2">
        <f>IF(logVir!G976="","",LN(総労働時間!G976))</f>
        <v>8.1123333828250885</v>
      </c>
      <c r="I976" s="3">
        <v>32</v>
      </c>
      <c r="J976" s="3">
        <v>12</v>
      </c>
      <c r="K976" s="2" cm="1">
        <f t="array" ref="K976">IF(C976="","",C976-SUMPRODUCT(($B$1461:$B$1491=$J976)*1,C$1461:C$1491))</f>
        <v>-1.3098744677629615</v>
      </c>
      <c r="L976" s="2" cm="1">
        <f t="array" ref="L976">IF(D976="","",D976-SUMPRODUCT(($B$1461:$B$1491=$J976)*1,D$1461:D$1491))</f>
        <v>-1.5474084743914416</v>
      </c>
      <c r="M976" s="2" cm="1">
        <f t="array" ref="M976">IF(E976="","",E976-SUMPRODUCT(($B$1461:$B$1491=$J976)*1,E$1461:E$1491))</f>
        <v>-1.4926969020431864</v>
      </c>
      <c r="N976" s="2" cm="1">
        <f t="array" ref="N976">IF(F976="","",F976-SUMPRODUCT(($B$1461:$B$1491=$J976)*1,F$1461:F$1491))</f>
        <v>-1.4040708708974243</v>
      </c>
      <c r="O976" s="2" cm="1">
        <f t="array" ref="O976">IF(G976="","",G976-SUMPRODUCT(($B$1461:$B$1491=$J976)*1,G$1461:G$1491))</f>
        <v>-1.396882001791111</v>
      </c>
    </row>
    <row r="977" spans="1:15" x14ac:dyDescent="0.55000000000000004">
      <c r="A977" s="3">
        <v>32</v>
      </c>
      <c r="B977" s="3">
        <v>13</v>
      </c>
      <c r="C977" s="2">
        <f>IF(logVir!C977="","",LN(総労働時間!C977))</f>
        <v>8.1569258762513392</v>
      </c>
      <c r="D977" s="2">
        <f>IF(logVir!D977="","",LN(総労働時間!D977))</f>
        <v>7.4891848899911144</v>
      </c>
      <c r="E977" s="2">
        <f>IF(logVir!E977="","",LN(総労働時間!E977))</f>
        <v>7.6309757393392728</v>
      </c>
      <c r="F977" s="2">
        <f>IF(logVir!F977="","",LN(総労働時間!F977))</f>
        <v>7.4385914653255094</v>
      </c>
      <c r="G977" s="2">
        <f>IF(logVir!G977="","",LN(総労働時間!G977))</f>
        <v>7.3210890855924937</v>
      </c>
      <c r="I977" s="3">
        <v>32</v>
      </c>
      <c r="J977" s="3">
        <v>13</v>
      </c>
      <c r="K977" s="2" cm="1">
        <f t="array" ref="K977">IF(C977="","",C977-SUMPRODUCT(($B$1461:$B$1491=$J977)*1,C$1461:C$1491))</f>
        <v>-0.57671659273279552</v>
      </c>
      <c r="L977" s="2" cm="1">
        <f t="array" ref="L977">IF(D977="","",D977-SUMPRODUCT(($B$1461:$B$1491=$J977)*1,D$1461:D$1491))</f>
        <v>-0.44609337933755988</v>
      </c>
      <c r="M977" s="2" cm="1">
        <f t="array" ref="M977">IF(E977="","",E977-SUMPRODUCT(($B$1461:$B$1491=$J977)*1,E$1461:E$1491))</f>
        <v>-0.36396814509090536</v>
      </c>
      <c r="N977" s="2" cm="1">
        <f t="array" ref="N977">IF(F977="","",F977-SUMPRODUCT(($B$1461:$B$1491=$J977)*1,F$1461:F$1491))</f>
        <v>-0.42539929475023008</v>
      </c>
      <c r="O977" s="2" cm="1">
        <f t="array" ref="O977">IF(G977="","",G977-SUMPRODUCT(($B$1461:$B$1491=$J977)*1,G$1461:G$1491))</f>
        <v>-0.49955783787136365</v>
      </c>
    </row>
    <row r="978" spans="1:15" x14ac:dyDescent="0.55000000000000004">
      <c r="A978" s="3">
        <v>32</v>
      </c>
      <c r="B978" s="3">
        <v>14</v>
      </c>
      <c r="C978" s="2">
        <f>IF(logVir!C978="","",LN(総労働時間!C978))</f>
        <v>8.6029330995056057</v>
      </c>
      <c r="D978" s="2">
        <f>IF(logVir!D978="","",LN(総労働時間!D978))</f>
        <v>8.8682263297012849</v>
      </c>
      <c r="E978" s="2">
        <f>IF(logVir!E978="","",LN(総労働時間!E978))</f>
        <v>8.8606324475401479</v>
      </c>
      <c r="F978" s="2">
        <f>IF(logVir!F978="","",LN(総労働時間!F978))</f>
        <v>8.7749691169673625</v>
      </c>
      <c r="G978" s="2">
        <f>IF(logVir!G978="","",LN(総労働時間!G978))</f>
        <v>8.9099544259111632</v>
      </c>
      <c r="I978" s="3">
        <v>32</v>
      </c>
      <c r="J978" s="3">
        <v>14</v>
      </c>
      <c r="K978" s="2" cm="1">
        <f t="array" ref="K978">IF(C978="","",C978-SUMPRODUCT(($B$1461:$B$1491=$J978)*1,C$1461:C$1491))</f>
        <v>-1.2207083069864417</v>
      </c>
      <c r="L978" s="2" cm="1">
        <f t="array" ref="L978">IF(D978="","",D978-SUMPRODUCT(($B$1461:$B$1491=$J978)*1,D$1461:D$1491))</f>
        <v>-1.0464475066928358</v>
      </c>
      <c r="M978" s="2" cm="1">
        <f t="array" ref="M978">IF(E978="","",E978-SUMPRODUCT(($B$1461:$B$1491=$J978)*1,E$1461:E$1491))</f>
        <v>-1.09213562434606</v>
      </c>
      <c r="N978" s="2" cm="1">
        <f t="array" ref="N978">IF(F978="","",F978-SUMPRODUCT(($B$1461:$B$1491=$J978)*1,F$1461:F$1491))</f>
        <v>-1.1218028679034351</v>
      </c>
      <c r="O978" s="2" cm="1">
        <f t="array" ref="O978">IF(G978="","",G978-SUMPRODUCT(($B$1461:$B$1491=$J978)*1,G$1461:G$1491))</f>
        <v>-1.0279282459713652</v>
      </c>
    </row>
    <row r="979" spans="1:15" x14ac:dyDescent="0.55000000000000004">
      <c r="A979" s="3">
        <v>32</v>
      </c>
      <c r="B979" s="3">
        <v>15</v>
      </c>
      <c r="C979" s="2">
        <f>IF(logVir!C979="","",LN(総労働時間!C979))</f>
        <v>8.1462046006385762</v>
      </c>
      <c r="D979" s="2">
        <f>IF(logVir!D979="","",LN(総労働時間!D979))</f>
        <v>7.9694814683950872</v>
      </c>
      <c r="E979" s="2">
        <f>IF(logVir!E979="","",LN(総労働時間!E979))</f>
        <v>7.6672922858941313</v>
      </c>
      <c r="F979" s="2">
        <f>IF(logVir!F979="","",LN(総労働時間!F979))</f>
        <v>7.425235160970443</v>
      </c>
      <c r="G979" s="2">
        <f>IF(logVir!G979="","",LN(総労働時間!G979))</f>
        <v>7.4562932571307128</v>
      </c>
      <c r="I979" s="3">
        <v>32</v>
      </c>
      <c r="J979" s="3">
        <v>15</v>
      </c>
      <c r="K979" s="2" cm="1">
        <f t="array" ref="K979">IF(C979="","",C979-SUMPRODUCT(($B$1461:$B$1491=$J979)*1,C$1461:C$1491))</f>
        <v>-1.1043398717791213</v>
      </c>
      <c r="L979" s="2" cm="1">
        <f t="array" ref="L979">IF(D979="","",D979-SUMPRODUCT(($B$1461:$B$1491=$J979)*1,D$1461:D$1491))</f>
        <v>-1.1490517451838729</v>
      </c>
      <c r="M979" s="2" cm="1">
        <f t="array" ref="M979">IF(E979="","",E979-SUMPRODUCT(($B$1461:$B$1491=$J979)*1,E$1461:E$1491))</f>
        <v>-1.3909185915565008</v>
      </c>
      <c r="N979" s="2" cm="1">
        <f t="array" ref="N979">IF(F979="","",F979-SUMPRODUCT(($B$1461:$B$1491=$J979)*1,F$1461:F$1491))</f>
        <v>-1.5254918141260507</v>
      </c>
      <c r="O979" s="2" cm="1">
        <f t="array" ref="O979">IF(G979="","",G979-SUMPRODUCT(($B$1461:$B$1491=$J979)*1,G$1461:G$1491))</f>
        <v>-1.5311714796157263</v>
      </c>
    </row>
    <row r="980" spans="1:15" x14ac:dyDescent="0.55000000000000004">
      <c r="A980" s="3">
        <v>32</v>
      </c>
      <c r="B980" s="3">
        <v>16</v>
      </c>
      <c r="C980" s="2">
        <f>IF(logVir!C980="","",LN(総労働時間!C980))</f>
        <v>9.264330355803855</v>
      </c>
      <c r="D980" s="2">
        <f>IF(logVir!D980="","",LN(総労働時間!D980))</f>
        <v>9.2878039824997227</v>
      </c>
      <c r="E980" s="2">
        <f>IF(logVir!E980="","",LN(総労働時間!E980))</f>
        <v>9.1842605410027378</v>
      </c>
      <c r="F980" s="2">
        <f>IF(logVir!F980="","",LN(総労働時間!F980))</f>
        <v>9.0594808497603516</v>
      </c>
      <c r="G980" s="2">
        <f>IF(logVir!G980="","",LN(総労働時間!G980))</f>
        <v>9.1750107333212885</v>
      </c>
      <c r="I980" s="3">
        <v>32</v>
      </c>
      <c r="J980" s="3">
        <v>16</v>
      </c>
      <c r="K980" s="2" cm="1">
        <f t="array" ref="K980">IF(C980="","",C980-SUMPRODUCT(($B$1461:$B$1491=$J980)*1,C$1461:C$1491))</f>
        <v>-1.2223471683750429</v>
      </c>
      <c r="L980" s="2" cm="1">
        <f t="array" ref="L980">IF(D980="","",D980-SUMPRODUCT(($B$1461:$B$1491=$J980)*1,D$1461:D$1491))</f>
        <v>-1.1851641966871096</v>
      </c>
      <c r="M980" s="2" cm="1">
        <f t="array" ref="M980">IF(E980="","",E980-SUMPRODUCT(($B$1461:$B$1491=$J980)*1,E$1461:E$1491))</f>
        <v>-1.2824079186401001</v>
      </c>
      <c r="N980" s="2" cm="1">
        <f t="array" ref="N980">IF(F980="","",F980-SUMPRODUCT(($B$1461:$B$1491=$J980)*1,F$1461:F$1491))</f>
        <v>-1.3071533652585838</v>
      </c>
      <c r="O980" s="2" cm="1">
        <f t="array" ref="O980">IF(G980="","",G980-SUMPRODUCT(($B$1461:$B$1491=$J980)*1,G$1461:G$1491))</f>
        <v>-1.2458392008408481</v>
      </c>
    </row>
    <row r="981" spans="1:15" x14ac:dyDescent="0.55000000000000004">
      <c r="A981" s="3">
        <v>32</v>
      </c>
      <c r="B981" s="3">
        <v>17</v>
      </c>
      <c r="C981" s="2">
        <f>IF(logVir!C981="","",LN(総労働時間!C981))</f>
        <v>9.2229983387392416</v>
      </c>
      <c r="D981" s="2">
        <f>IF(logVir!D981="","",LN(総労働時間!D981))</f>
        <v>9.1698070092123771</v>
      </c>
      <c r="E981" s="2">
        <f>IF(logVir!E981="","",LN(総労働時間!E981))</f>
        <v>9.1826141746868917</v>
      </c>
      <c r="F981" s="2">
        <f>IF(logVir!F981="","",LN(総労働時間!F981))</f>
        <v>9.2094810442194355</v>
      </c>
      <c r="G981" s="2">
        <f>IF(logVir!G981="","",LN(総労働時間!G981))</f>
        <v>9.3126365538709006</v>
      </c>
      <c r="I981" s="3">
        <v>32</v>
      </c>
      <c r="J981" s="3">
        <v>17</v>
      </c>
      <c r="K981" s="2" cm="1">
        <f t="array" ref="K981">IF(C981="","",C981-SUMPRODUCT(($B$1461:$B$1491=$J981)*1,C$1461:C$1491))</f>
        <v>-0.71808155342450242</v>
      </c>
      <c r="L981" s="2" cm="1">
        <f t="array" ref="L981">IF(D981="","",D981-SUMPRODUCT(($B$1461:$B$1491=$J981)*1,D$1461:D$1491))</f>
        <v>-0.69251668114932663</v>
      </c>
      <c r="M981" s="2" cm="1">
        <f t="array" ref="M981">IF(E981="","",E981-SUMPRODUCT(($B$1461:$B$1491=$J981)*1,E$1461:E$1491))</f>
        <v>-0.65964638997426128</v>
      </c>
      <c r="N981" s="2" cm="1">
        <f t="array" ref="N981">IF(F981="","",F981-SUMPRODUCT(($B$1461:$B$1491=$J981)*1,F$1461:F$1491))</f>
        <v>-0.6806074765830612</v>
      </c>
      <c r="O981" s="2" cm="1">
        <f t="array" ref="O981">IF(G981="","",G981-SUMPRODUCT(($B$1461:$B$1491=$J981)*1,G$1461:G$1491))</f>
        <v>-0.63849503493820947</v>
      </c>
    </row>
    <row r="982" spans="1:15" x14ac:dyDescent="0.55000000000000004">
      <c r="A982" s="3">
        <v>32</v>
      </c>
      <c r="B982" s="3">
        <v>18</v>
      </c>
      <c r="C982" s="2">
        <f>IF(logVir!C982="","",LN(総労働時間!C982))</f>
        <v>11.131546745046505</v>
      </c>
      <c r="D982" s="2">
        <f>IF(logVir!D982="","",LN(総労働時間!D982))</f>
        <v>11.098020701986384</v>
      </c>
      <c r="E982" s="2">
        <f>IF(logVir!E982="","",LN(総労働時間!E982))</f>
        <v>11.051965142086942</v>
      </c>
      <c r="F982" s="2">
        <f>IF(logVir!F982="","",LN(総労働時間!F982))</f>
        <v>11.042731444117805</v>
      </c>
      <c r="G982" s="2">
        <f>IF(logVir!G982="","",LN(総労働時間!G982))</f>
        <v>11.067636208145963</v>
      </c>
      <c r="I982" s="3">
        <v>32</v>
      </c>
      <c r="J982" s="3">
        <v>18</v>
      </c>
      <c r="K982" s="2" cm="1">
        <f t="array" ref="K982">IF(C982="","",C982-SUMPRODUCT(($B$1461:$B$1491=$J982)*1,C$1461:C$1491))</f>
        <v>-0.79551096758310358</v>
      </c>
      <c r="L982" s="2" cm="1">
        <f t="array" ref="L982">IF(D982="","",D982-SUMPRODUCT(($B$1461:$B$1491=$J982)*1,D$1461:D$1491))</f>
        <v>-0.82639404282115336</v>
      </c>
      <c r="M982" s="2" cm="1">
        <f t="array" ref="M982">IF(E982="","",E982-SUMPRODUCT(($B$1461:$B$1491=$J982)*1,E$1461:E$1491))</f>
        <v>-0.83883247471273492</v>
      </c>
      <c r="N982" s="2" cm="1">
        <f t="array" ref="N982">IF(F982="","",F982-SUMPRODUCT(($B$1461:$B$1491=$J982)*1,F$1461:F$1491))</f>
        <v>-0.81662112055888869</v>
      </c>
      <c r="O982" s="2" cm="1">
        <f t="array" ref="O982">IF(G982="","",G982-SUMPRODUCT(($B$1461:$B$1491=$J982)*1,G$1461:G$1491))</f>
        <v>-0.77652369439433322</v>
      </c>
    </row>
    <row r="983" spans="1:15" x14ac:dyDescent="0.55000000000000004">
      <c r="A983" s="3">
        <v>32</v>
      </c>
      <c r="B983" s="3">
        <v>19</v>
      </c>
      <c r="C983" s="2">
        <f>IF(logVir!C983="","",LN(総労働時間!C983))</f>
        <v>10.163349078421383</v>
      </c>
      <c r="D983" s="2">
        <f>IF(logVir!D983="","",LN(総労働時間!D983))</f>
        <v>10.212610104128997</v>
      </c>
      <c r="E983" s="2">
        <f>IF(logVir!E983="","",LN(総労働時間!E983))</f>
        <v>10.221451146094624</v>
      </c>
      <c r="F983" s="2">
        <f>IF(logVir!F983="","",LN(総労働時間!F983))</f>
        <v>10.213991221692735</v>
      </c>
      <c r="G983" s="2">
        <f>IF(logVir!G983="","",LN(総労働時間!G983))</f>
        <v>10.271876656329978</v>
      </c>
      <c r="I983" s="3">
        <v>32</v>
      </c>
      <c r="J983" s="3">
        <v>19</v>
      </c>
      <c r="K983" s="2" cm="1">
        <f t="array" ref="K983">IF(C983="","",C983-SUMPRODUCT(($B$1461:$B$1491=$J983)*1,C$1461:C$1491))</f>
        <v>-1.0648729971153497</v>
      </c>
      <c r="L983" s="2" cm="1">
        <f t="array" ref="L983">IF(D983="","",D983-SUMPRODUCT(($B$1461:$B$1491=$J983)*1,D$1461:D$1491))</f>
        <v>-1.0174315444728972</v>
      </c>
      <c r="M983" s="2" cm="1">
        <f t="array" ref="M983">IF(E983="","",E983-SUMPRODUCT(($B$1461:$B$1491=$J983)*1,E$1461:E$1491))</f>
        <v>-0.98041143725270707</v>
      </c>
      <c r="N983" s="2" cm="1">
        <f t="array" ref="N983">IF(F983="","",F983-SUMPRODUCT(($B$1461:$B$1491=$J983)*1,F$1461:F$1491))</f>
        <v>-0.97798319279779733</v>
      </c>
      <c r="O983" s="2" cm="1">
        <f t="array" ref="O983">IF(G983="","",G983-SUMPRODUCT(($B$1461:$B$1491=$J983)*1,G$1461:G$1491))</f>
        <v>-0.95542261890248703</v>
      </c>
    </row>
    <row r="984" spans="1:15" x14ac:dyDescent="0.55000000000000004">
      <c r="A984" s="3">
        <v>32</v>
      </c>
      <c r="B984" s="3">
        <v>20</v>
      </c>
      <c r="C984" s="2">
        <f>IF(logVir!C984="","",LN(総労働時間!C984))</f>
        <v>11.214077484262697</v>
      </c>
      <c r="D984" s="2">
        <f>IF(logVir!D984="","",LN(総労働時間!D984))</f>
        <v>11.13975083931753</v>
      </c>
      <c r="E984" s="2">
        <f>IF(logVir!E984="","",LN(総労働時間!E984))</f>
        <v>11.117946147650688</v>
      </c>
      <c r="F984" s="2">
        <f>IF(logVir!F984="","",LN(総労働時間!F984))</f>
        <v>11.053152956635827</v>
      </c>
      <c r="G984" s="2">
        <f>IF(logVir!G984="","",LN(総労働時間!G984))</f>
        <v>11.151226988759671</v>
      </c>
      <c r="I984" s="3">
        <v>32</v>
      </c>
      <c r="J984" s="3">
        <v>20</v>
      </c>
      <c r="K984" s="2" cm="1">
        <f t="array" ref="K984">IF(C984="","",C984-SUMPRODUCT(($B$1461:$B$1491=$J984)*1,C$1461:C$1491))</f>
        <v>-0.88862784817091089</v>
      </c>
      <c r="L984" s="2" cm="1">
        <f t="array" ref="L984">IF(D984="","",D984-SUMPRODUCT(($B$1461:$B$1491=$J984)*1,D$1461:D$1491))</f>
        <v>-0.91748130538034545</v>
      </c>
      <c r="M984" s="2" cm="1">
        <f t="array" ref="M984">IF(E984="","",E984-SUMPRODUCT(($B$1461:$B$1491=$J984)*1,E$1461:E$1491))</f>
        <v>-0.90581903259025509</v>
      </c>
      <c r="N984" s="2" cm="1">
        <f t="array" ref="N984">IF(F984="","",F984-SUMPRODUCT(($B$1461:$B$1491=$J984)*1,F$1461:F$1491))</f>
        <v>-0.89543158056425476</v>
      </c>
      <c r="O984" s="2" cm="1">
        <f t="array" ref="O984">IF(G984="","",G984-SUMPRODUCT(($B$1461:$B$1491=$J984)*1,G$1461:G$1491))</f>
        <v>-0.86267184384240458</v>
      </c>
    </row>
    <row r="985" spans="1:15" x14ac:dyDescent="0.55000000000000004">
      <c r="A985" s="3">
        <v>32</v>
      </c>
      <c r="B985" s="3">
        <v>21</v>
      </c>
      <c r="C985" s="2">
        <f>IF(logVir!C985="","",LN(総労働時間!C985))</f>
        <v>10.416684111185198</v>
      </c>
      <c r="D985" s="2">
        <f>IF(logVir!D985="","",LN(総労働時間!D985))</f>
        <v>10.401138178118117</v>
      </c>
      <c r="E985" s="2">
        <f>IF(logVir!E985="","",LN(総労働時間!E985))</f>
        <v>10.397221286090682</v>
      </c>
      <c r="F985" s="2">
        <f>IF(logVir!F985="","",LN(総労働時間!F985))</f>
        <v>10.329668841339849</v>
      </c>
      <c r="G985" s="2">
        <f>IF(logVir!G985="","",LN(総労働時間!G985))</f>
        <v>10.344606861401823</v>
      </c>
      <c r="I985" s="3">
        <v>32</v>
      </c>
      <c r="J985" s="3">
        <v>21</v>
      </c>
      <c r="K985" s="2" cm="1">
        <f t="array" ref="K985">IF(C985="","",C985-SUMPRODUCT(($B$1461:$B$1491=$J985)*1,C$1461:C$1491))</f>
        <v>-1.1443696579016525</v>
      </c>
      <c r="L985" s="2" cm="1">
        <f t="array" ref="L985">IF(D985="","",D985-SUMPRODUCT(($B$1461:$B$1491=$J985)*1,D$1461:D$1491))</f>
        <v>-1.1710550420477848</v>
      </c>
      <c r="M985" s="2" cm="1">
        <f t="array" ref="M985">IF(E985="","",E985-SUMPRODUCT(($B$1461:$B$1491=$J985)*1,E$1461:E$1491))</f>
        <v>-1.1493728274144495</v>
      </c>
      <c r="N985" s="2" cm="1">
        <f t="array" ref="N985">IF(F985="","",F985-SUMPRODUCT(($B$1461:$B$1491=$J985)*1,F$1461:F$1491))</f>
        <v>-1.1620434291391852</v>
      </c>
      <c r="O985" s="2" cm="1">
        <f t="array" ref="O985">IF(G985="","",G985-SUMPRODUCT(($B$1461:$B$1491=$J985)*1,G$1461:G$1491))</f>
        <v>-1.2007622580438717</v>
      </c>
    </row>
    <row r="986" spans="1:15" x14ac:dyDescent="0.55000000000000004">
      <c r="A986" s="3">
        <v>32</v>
      </c>
      <c r="B986" s="3">
        <v>22</v>
      </c>
      <c r="C986" s="2">
        <f>IF(logVir!C986="","",LN(総労働時間!C986))</f>
        <v>10.615237760059737</v>
      </c>
      <c r="D986" s="2">
        <f>IF(logVir!D986="","",LN(総労働時間!D986))</f>
        <v>10.861352412279548</v>
      </c>
      <c r="E986" s="2">
        <f>IF(logVir!E986="","",LN(総労働時間!E986))</f>
        <v>10.655964604739809</v>
      </c>
      <c r="F986" s="2">
        <f>IF(logVir!F986="","",LN(総労働時間!F986))</f>
        <v>10.317026649879601</v>
      </c>
      <c r="G986" s="2">
        <f>IF(logVir!G986="","",LN(総労働時間!G986))</f>
        <v>10.259018576732881</v>
      </c>
      <c r="I986" s="3">
        <v>32</v>
      </c>
      <c r="J986" s="3">
        <v>22</v>
      </c>
      <c r="K986" s="2" cm="1">
        <f t="array" ref="K986">IF(C986="","",C986-SUMPRODUCT(($B$1461:$B$1491=$J986)*1,C$1461:C$1491))</f>
        <v>-0.99445003652102493</v>
      </c>
      <c r="L986" s="2" cm="1">
        <f t="array" ref="L986">IF(D986="","",D986-SUMPRODUCT(($B$1461:$B$1491=$J986)*1,D$1461:D$1491))</f>
        <v>-0.70621290860990094</v>
      </c>
      <c r="M986" s="2" cm="1">
        <f t="array" ref="M986">IF(E986="","",E986-SUMPRODUCT(($B$1461:$B$1491=$J986)*1,E$1461:E$1491))</f>
        <v>-0.8781066723538995</v>
      </c>
      <c r="N986" s="2" cm="1">
        <f t="array" ref="N986">IF(F986="","",F986-SUMPRODUCT(($B$1461:$B$1491=$J986)*1,F$1461:F$1491))</f>
        <v>-1.0832970833563511</v>
      </c>
      <c r="O986" s="2" cm="1">
        <f t="array" ref="O986">IF(G986="","",G986-SUMPRODUCT(($B$1461:$B$1491=$J986)*1,G$1461:G$1491))</f>
        <v>-1.1204419685458493</v>
      </c>
    </row>
    <row r="987" spans="1:15" x14ac:dyDescent="0.55000000000000004">
      <c r="A987" s="3">
        <v>32</v>
      </c>
      <c r="B987" s="3">
        <v>23</v>
      </c>
      <c r="C987" s="2">
        <f>IF(logVir!C987="","",LN(総労働時間!C987))</f>
        <v>7.7363397201021664</v>
      </c>
      <c r="D987" s="2">
        <f>IF(logVir!D987="","",LN(総労働時間!D987))</f>
        <v>7.8577105529101727</v>
      </c>
      <c r="E987" s="2">
        <f>IF(logVir!E987="","",LN(総労働時間!E987))</f>
        <v>7.8623069130656056</v>
      </c>
      <c r="F987" s="2">
        <f>IF(logVir!F987="","",LN(総労働時間!F987))</f>
        <v>7.9075745516336378</v>
      </c>
      <c r="G987" s="2">
        <f>IF(logVir!G987="","",LN(総労働時間!G987))</f>
        <v>8.153178185914518</v>
      </c>
      <c r="I987" s="3">
        <v>32</v>
      </c>
      <c r="J987" s="3">
        <v>23</v>
      </c>
      <c r="K987" s="2" cm="1">
        <f t="array" ref="K987">IF(C987="","",C987-SUMPRODUCT(($B$1461:$B$1491=$J987)*1,C$1461:C$1491))</f>
        <v>-0.9746886508820003</v>
      </c>
      <c r="L987" s="2" cm="1">
        <f t="array" ref="L987">IF(D987="","",D987-SUMPRODUCT(($B$1461:$B$1491=$J987)*1,D$1461:D$1491))</f>
        <v>-0.79292788402761349</v>
      </c>
      <c r="M987" s="2" cm="1">
        <f t="array" ref="M987">IF(E987="","",E987-SUMPRODUCT(($B$1461:$B$1491=$J987)*1,E$1461:E$1491))</f>
        <v>-0.92118024049695002</v>
      </c>
      <c r="N987" s="2" cm="1">
        <f t="array" ref="N987">IF(F987="","",F987-SUMPRODUCT(($B$1461:$B$1491=$J987)*1,F$1461:F$1491))</f>
        <v>-0.89825893183594818</v>
      </c>
      <c r="O987" s="2" cm="1">
        <f t="array" ref="O987">IF(G987="","",G987-SUMPRODUCT(($B$1461:$B$1491=$J987)*1,G$1461:G$1491))</f>
        <v>-0.77210278314929148</v>
      </c>
    </row>
    <row r="988" spans="1:15" x14ac:dyDescent="0.55000000000000004">
      <c r="A988" s="3">
        <v>32</v>
      </c>
      <c r="B988" s="3">
        <v>24</v>
      </c>
      <c r="C988" s="2">
        <f>IF(logVir!C988="","",LN(総労働時間!C988))</f>
        <v>8.2397592150026053</v>
      </c>
      <c r="D988" s="2">
        <f>IF(logVir!D988="","",LN(総労働時間!D988))</f>
        <v>8.2104453204091534</v>
      </c>
      <c r="E988" s="2">
        <f>IF(logVir!E988="","",LN(総労働時間!E988))</f>
        <v>8.4405056297897065</v>
      </c>
      <c r="F988" s="2">
        <f>IF(logVir!F988="","",LN(総労働時間!F988))</f>
        <v>8.510416597497704</v>
      </c>
      <c r="G988" s="2">
        <f>IF(logVir!G988="","",LN(総労働時間!G988))</f>
        <v>8.6447269822816821</v>
      </c>
      <c r="I988" s="3">
        <v>32</v>
      </c>
      <c r="J988" s="3">
        <v>24</v>
      </c>
      <c r="K988" s="2" cm="1">
        <f t="array" ref="K988">IF(C988="","",C988-SUMPRODUCT(($B$1461:$B$1491=$J988)*1,C$1461:C$1491))</f>
        <v>-1.4994004697287284</v>
      </c>
      <c r="L988" s="2" cm="1">
        <f t="array" ref="L988">IF(D988="","",D988-SUMPRODUCT(($B$1461:$B$1491=$J988)*1,D$1461:D$1491))</f>
        <v>-1.4378975271586008</v>
      </c>
      <c r="M988" s="2" cm="1">
        <f t="array" ref="M988">IF(E988="","",E988-SUMPRODUCT(($B$1461:$B$1491=$J988)*1,E$1461:E$1491))</f>
        <v>-1.3117380213567298</v>
      </c>
      <c r="N988" s="2" cm="1">
        <f t="array" ref="N988">IF(F988="","",F988-SUMPRODUCT(($B$1461:$B$1491=$J988)*1,F$1461:F$1491))</f>
        <v>-1.2286523168305408</v>
      </c>
      <c r="O988" s="2" cm="1">
        <f t="array" ref="O988">IF(G988="","",G988-SUMPRODUCT(($B$1461:$B$1491=$J988)*1,G$1461:G$1491))</f>
        <v>-1.195201498779479</v>
      </c>
    </row>
    <row r="989" spans="1:15" x14ac:dyDescent="0.55000000000000004">
      <c r="A989" s="3">
        <v>32</v>
      </c>
      <c r="B989" s="3">
        <v>25</v>
      </c>
      <c r="C989" s="2">
        <f>IF(logVir!C989="","",LN(総労働時間!C989))</f>
        <v>9.4301793013502042</v>
      </c>
      <c r="D989" s="2">
        <f>IF(logVir!D989="","",LN(総労働時間!D989))</f>
        <v>9.3029695473277751</v>
      </c>
      <c r="E989" s="2">
        <f>IF(logVir!E989="","",LN(総労働時間!E989))</f>
        <v>9.4823669101997066</v>
      </c>
      <c r="F989" s="2">
        <f>IF(logVir!F989="","",LN(総労働時間!F989))</f>
        <v>9.5010772125754066</v>
      </c>
      <c r="G989" s="2">
        <f>IF(logVir!G989="","",LN(総労働時間!G989))</f>
        <v>9.4038844479087782</v>
      </c>
      <c r="I989" s="3">
        <v>32</v>
      </c>
      <c r="J989" s="3">
        <v>25</v>
      </c>
      <c r="K989" s="2" cm="1">
        <f t="array" ref="K989">IF(C989="","",C989-SUMPRODUCT(($B$1461:$B$1491=$J989)*1,C$1461:C$1491))</f>
        <v>-1.0817606413414964</v>
      </c>
      <c r="L989" s="2" cm="1">
        <f t="array" ref="L989">IF(D989="","",D989-SUMPRODUCT(($B$1461:$B$1491=$J989)*1,D$1461:D$1491))</f>
        <v>-1.1106135707955289</v>
      </c>
      <c r="M989" s="2" cm="1">
        <f t="array" ref="M989">IF(E989="","",E989-SUMPRODUCT(($B$1461:$B$1491=$J989)*1,E$1461:E$1491))</f>
        <v>-0.94704336340226547</v>
      </c>
      <c r="N989" s="2" cm="1">
        <f t="array" ref="N989">IF(F989="","",F989-SUMPRODUCT(($B$1461:$B$1491=$J989)*1,F$1461:F$1491))</f>
        <v>-0.93999514360824321</v>
      </c>
      <c r="O989" s="2" cm="1">
        <f t="array" ref="O989">IF(G989="","",G989-SUMPRODUCT(($B$1461:$B$1491=$J989)*1,G$1461:G$1491))</f>
        <v>-0.97545413973398354</v>
      </c>
    </row>
    <row r="990" spans="1:15" x14ac:dyDescent="0.55000000000000004">
      <c r="A990" s="3">
        <v>32</v>
      </c>
      <c r="B990" s="3">
        <v>26</v>
      </c>
      <c r="C990" s="2">
        <f>IF(logVir!C990="","",LN(総労働時間!C990))</f>
        <v>8.2775427164790578</v>
      </c>
      <c r="D990" s="2">
        <f>IF(logVir!D990="","",LN(総労働時間!D990))</f>
        <v>8.0188187578561436</v>
      </c>
      <c r="E990" s="2">
        <f>IF(logVir!E990="","",LN(総労働時間!E990))</f>
        <v>8.4559321032450381</v>
      </c>
      <c r="F990" s="2">
        <f>IF(logVir!F990="","",LN(総労働時間!F990))</f>
        <v>8.5235736953119297</v>
      </c>
      <c r="G990" s="2">
        <f>IF(logVir!G990="","",LN(総労働時間!G990))</f>
        <v>8.5602540000556555</v>
      </c>
      <c r="I990" s="3">
        <v>32</v>
      </c>
      <c r="J990" s="3">
        <v>26</v>
      </c>
      <c r="K990" s="2" cm="1">
        <f t="array" ref="K990">IF(C990="","",C990-SUMPRODUCT(($B$1461:$B$1491=$J990)*1,C$1461:C$1491))</f>
        <v>-1.4041228520494222</v>
      </c>
      <c r="L990" s="2" cm="1">
        <f t="array" ref="L990">IF(D990="","",D990-SUMPRODUCT(($B$1461:$B$1491=$J990)*1,D$1461:D$1491))</f>
        <v>-1.6717742875627124</v>
      </c>
      <c r="M990" s="2" cm="1">
        <f t="array" ref="M990">IF(E990="","",E990-SUMPRODUCT(($B$1461:$B$1491=$J990)*1,E$1461:E$1491))</f>
        <v>-1.3918754484320264</v>
      </c>
      <c r="N990" s="2" cm="1">
        <f t="array" ref="N990">IF(F990="","",F990-SUMPRODUCT(($B$1461:$B$1491=$J990)*1,F$1461:F$1491))</f>
        <v>-1.3387771307021392</v>
      </c>
      <c r="O990" s="2" cm="1">
        <f t="array" ref="O990">IF(G990="","",G990-SUMPRODUCT(($B$1461:$B$1491=$J990)*1,G$1461:G$1491))</f>
        <v>-1.3122290017230753</v>
      </c>
    </row>
    <row r="991" spans="1:15" x14ac:dyDescent="0.55000000000000004">
      <c r="A991" s="3">
        <v>32</v>
      </c>
      <c r="B991" s="3">
        <v>27</v>
      </c>
      <c r="C991" s="2">
        <f>IF(logVir!C991="","",LN(総労働時間!C991))</f>
        <v>10.484479767138664</v>
      </c>
      <c r="D991" s="2">
        <f>IF(logVir!D991="","",LN(総労働時間!D991))</f>
        <v>10.669362848147891</v>
      </c>
      <c r="E991" s="2">
        <f>IF(logVir!E991="","",LN(総労働時間!E991))</f>
        <v>10.815447618464551</v>
      </c>
      <c r="F991" s="2">
        <f>IF(logVir!F991="","",LN(総労働時間!F991))</f>
        <v>10.812244749138275</v>
      </c>
      <c r="G991" s="2">
        <f>IF(logVir!G991="","",LN(総労働時間!G991))</f>
        <v>11.076169207926572</v>
      </c>
      <c r="I991" s="3">
        <v>32</v>
      </c>
      <c r="J991" s="3">
        <v>27</v>
      </c>
      <c r="K991" s="2" cm="1">
        <f t="array" ref="K991">IF(C991="","",C991-SUMPRODUCT(($B$1461:$B$1491=$J991)*1,C$1461:C$1491))</f>
        <v>-1.065820773114952</v>
      </c>
      <c r="L991" s="2" cm="1">
        <f t="array" ref="L991">IF(D991="","",D991-SUMPRODUCT(($B$1461:$B$1491=$J991)*1,D$1461:D$1491))</f>
        <v>-1.0550943855278376</v>
      </c>
      <c r="M991" s="2" cm="1">
        <f t="array" ref="M991">IF(E991="","",E991-SUMPRODUCT(($B$1461:$B$1491=$J991)*1,E$1461:E$1491))</f>
        <v>-0.95999486716881144</v>
      </c>
      <c r="N991" s="2" cm="1">
        <f t="array" ref="N991">IF(F991="","",F991-SUMPRODUCT(($B$1461:$B$1491=$J991)*1,F$1461:F$1491))</f>
        <v>-0.91704454595785023</v>
      </c>
      <c r="O991" s="2" cm="1">
        <f t="array" ref="O991">IF(G991="","",G991-SUMPRODUCT(($B$1461:$B$1491=$J991)*1,G$1461:G$1491))</f>
        <v>-0.77088340731778082</v>
      </c>
    </row>
    <row r="992" spans="1:15" x14ac:dyDescent="0.55000000000000004">
      <c r="A992" s="3">
        <v>32</v>
      </c>
      <c r="B992" s="3">
        <v>28</v>
      </c>
      <c r="C992" s="2">
        <f>IF(logVir!C992="","",LN(総労働時間!C992))</f>
        <v>10.48714436716876</v>
      </c>
      <c r="D992" s="2">
        <f>IF(logVir!D992="","",LN(総労働時間!D992))</f>
        <v>10.417824477035822</v>
      </c>
      <c r="E992" s="2">
        <f>IF(logVir!E992="","",LN(総労働時間!E992))</f>
        <v>10.466727650152141</v>
      </c>
      <c r="F992" s="2">
        <f>IF(logVir!F992="","",LN(総労働時間!F992))</f>
        <v>10.464981352835462</v>
      </c>
      <c r="G992" s="2">
        <f>IF(logVir!G992="","",LN(総労働時間!G992))</f>
        <v>10.482126843550308</v>
      </c>
      <c r="I992" s="3">
        <v>32</v>
      </c>
      <c r="J992" s="3">
        <v>28</v>
      </c>
      <c r="K992" s="2" cm="1">
        <f t="array" ref="K992">IF(C992="","",C992-SUMPRODUCT(($B$1461:$B$1491=$J992)*1,C$1461:C$1491))</f>
        <v>-0.66919318055240318</v>
      </c>
      <c r="L992" s="2" cm="1">
        <f t="array" ref="L992">IF(D992="","",D992-SUMPRODUCT(($B$1461:$B$1491=$J992)*1,D$1461:D$1491))</f>
        <v>-0.73537683897931316</v>
      </c>
      <c r="M992" s="2" cm="1">
        <f t="array" ref="M992">IF(E992="","",E992-SUMPRODUCT(($B$1461:$B$1491=$J992)*1,E$1461:E$1491))</f>
        <v>-0.72350298724859208</v>
      </c>
      <c r="N992" s="2" cm="1">
        <f t="array" ref="N992">IF(F992="","",F992-SUMPRODUCT(($B$1461:$B$1491=$J992)*1,F$1461:F$1491))</f>
        <v>-0.71494094763799509</v>
      </c>
      <c r="O992" s="2" cm="1">
        <f t="array" ref="O992">IF(G992="","",G992-SUMPRODUCT(($B$1461:$B$1491=$J992)*1,G$1461:G$1491))</f>
        <v>-0.70946453044150104</v>
      </c>
    </row>
    <row r="993" spans="1:15" x14ac:dyDescent="0.55000000000000004">
      <c r="A993" s="3">
        <v>32</v>
      </c>
      <c r="B993" s="3">
        <v>29</v>
      </c>
      <c r="C993" s="2">
        <f>IF(logVir!C993="","",LN(総労働時間!C993))</f>
        <v>10.38323636279992</v>
      </c>
      <c r="D993" s="2">
        <f>IF(logVir!D993="","",LN(総労働時間!D993))</f>
        <v>10.358699944798015</v>
      </c>
      <c r="E993" s="2">
        <f>IF(logVir!E993="","",LN(総労働時間!E993))</f>
        <v>10.28625239917592</v>
      </c>
      <c r="F993" s="2">
        <f>IF(logVir!F993="","",LN(総労働時間!F993))</f>
        <v>10.370772047530533</v>
      </c>
      <c r="G993" s="2">
        <f>IF(logVir!G993="","",LN(総労働時間!G993))</f>
        <v>10.458070838116672</v>
      </c>
      <c r="I993" s="3">
        <v>32</v>
      </c>
      <c r="J993" s="3">
        <v>29</v>
      </c>
      <c r="K993" s="2" cm="1">
        <f t="array" ref="K993">IF(C993="","",C993-SUMPRODUCT(($B$1461:$B$1491=$J993)*1,C$1461:C$1491))</f>
        <v>-0.74518730295027424</v>
      </c>
      <c r="L993" s="2" cm="1">
        <f t="array" ref="L993">IF(D993="","",D993-SUMPRODUCT(($B$1461:$B$1491=$J993)*1,D$1461:D$1491))</f>
        <v>-0.78061531974124243</v>
      </c>
      <c r="M993" s="2" cm="1">
        <f t="array" ref="M993">IF(E993="","",E993-SUMPRODUCT(($B$1461:$B$1491=$J993)*1,E$1461:E$1491))</f>
        <v>-0.86373725293915804</v>
      </c>
      <c r="N993" s="2" cm="1">
        <f t="array" ref="N993">IF(F993="","",F993-SUMPRODUCT(($B$1461:$B$1491=$J993)*1,F$1461:F$1491))</f>
        <v>-0.75561018482079767</v>
      </c>
      <c r="O993" s="2" cm="1">
        <f t="array" ref="O993">IF(G993="","",G993-SUMPRODUCT(($B$1461:$B$1491=$J993)*1,G$1461:G$1491))</f>
        <v>-0.76157528908924199</v>
      </c>
    </row>
    <row r="994" spans="1:15" x14ac:dyDescent="0.55000000000000004">
      <c r="A994" s="3">
        <v>32</v>
      </c>
      <c r="B994" s="3">
        <v>30</v>
      </c>
      <c r="C994" s="2">
        <f>IF(logVir!C994="","",LN(総労働時間!C994))</f>
        <v>11.358250574098143</v>
      </c>
      <c r="D994" s="2">
        <f>IF(logVir!D994="","",LN(総労働時間!D994))</f>
        <v>11.512196368197779</v>
      </c>
      <c r="E994" s="2">
        <f>IF(logVir!E994="","",LN(総労働時間!E994))</f>
        <v>11.617041843129744</v>
      </c>
      <c r="F994" s="2">
        <f>IF(logVir!F994="","",LN(総労働時間!F994))</f>
        <v>11.575976425342526</v>
      </c>
      <c r="G994" s="2">
        <f>IF(logVir!G994="","",LN(総労働時間!G994))</f>
        <v>11.59861421291815</v>
      </c>
      <c r="I994" s="3">
        <v>32</v>
      </c>
      <c r="J994" s="3">
        <v>30</v>
      </c>
      <c r="K994" s="2" cm="1">
        <f t="array" ref="K994">IF(C994="","",C994-SUMPRODUCT(($B$1461:$B$1491=$J994)*1,C$1461:C$1491))</f>
        <v>-0.75528657486220574</v>
      </c>
      <c r="L994" s="2" cm="1">
        <f t="array" ref="L994">IF(D994="","",D994-SUMPRODUCT(($B$1461:$B$1491=$J994)*1,D$1461:D$1491))</f>
        <v>-0.74623830993123264</v>
      </c>
      <c r="M994" s="2" cm="1">
        <f t="array" ref="M994">IF(E994="","",E994-SUMPRODUCT(($B$1461:$B$1491=$J994)*1,E$1461:E$1491))</f>
        <v>-0.70072965749719174</v>
      </c>
      <c r="N994" s="2" cm="1">
        <f t="array" ref="N994">IF(F994="","",F994-SUMPRODUCT(($B$1461:$B$1491=$J994)*1,F$1461:F$1491))</f>
        <v>-0.71072133002037141</v>
      </c>
      <c r="O994" s="2" cm="1">
        <f t="array" ref="O994">IF(G994="","",G994-SUMPRODUCT(($B$1461:$B$1491=$J994)*1,G$1461:G$1491))</f>
        <v>-0.8057140496612778</v>
      </c>
    </row>
    <row r="995" spans="1:15" x14ac:dyDescent="0.55000000000000004">
      <c r="A995" s="3">
        <v>32</v>
      </c>
      <c r="B995" s="3">
        <v>31</v>
      </c>
      <c r="C995" s="2">
        <f>IF(logVir!C995="","",LN(総労働時間!C995))</f>
        <v>10.909870179234705</v>
      </c>
      <c r="D995" s="2">
        <f>IF(logVir!D995="","",LN(総労働時間!D995))</f>
        <v>10.804091120751346</v>
      </c>
      <c r="E995" s="2">
        <f>IF(logVir!E995="","",LN(総労働時間!E995))</f>
        <v>10.863327257418776</v>
      </c>
      <c r="F995" s="2">
        <f>IF(logVir!F995="","",LN(総労働時間!F995))</f>
        <v>10.735799560144608</v>
      </c>
      <c r="G995" s="2">
        <f>IF(logVir!G995="","",LN(総労働時間!G995))</f>
        <v>10.908056660055621</v>
      </c>
      <c r="I995" s="3">
        <v>32</v>
      </c>
      <c r="J995" s="3">
        <v>31</v>
      </c>
      <c r="K995" s="2" cm="1">
        <f t="array" ref="K995">IF(C995="","",C995-SUMPRODUCT(($B$1461:$B$1491=$J995)*1,C$1461:C$1491))</f>
        <v>-0.8733886212662938</v>
      </c>
      <c r="L995" s="2" cm="1">
        <f t="array" ref="L995">IF(D995="","",D995-SUMPRODUCT(($B$1461:$B$1491=$J995)*1,D$1461:D$1491))</f>
        <v>-0.88505440065622842</v>
      </c>
      <c r="M995" s="2" cm="1">
        <f t="array" ref="M995">IF(E995="","",E995-SUMPRODUCT(($B$1461:$B$1491=$J995)*1,E$1461:E$1491))</f>
        <v>-0.79512672758725955</v>
      </c>
      <c r="N995" s="2" cm="1">
        <f t="array" ref="N995">IF(F995="","",F995-SUMPRODUCT(($B$1461:$B$1491=$J995)*1,F$1461:F$1491))</f>
        <v>-0.84587976002920051</v>
      </c>
      <c r="O995" s="2" cm="1">
        <f t="array" ref="O995">IF(G995="","",G995-SUMPRODUCT(($B$1461:$B$1491=$J995)*1,G$1461:G$1491))</f>
        <v>-0.69467671918502205</v>
      </c>
    </row>
    <row r="996" spans="1:15" x14ac:dyDescent="0.55000000000000004">
      <c r="A996" s="3">
        <v>33</v>
      </c>
      <c r="B996" s="3">
        <v>1</v>
      </c>
      <c r="C996" s="2">
        <f>IF(logVir!C996="","",LN(総労働時間!C996))</f>
        <v>11.372209712757241</v>
      </c>
      <c r="D996" s="2">
        <f>IF(logVir!D996="","",LN(総労働時間!D996))</f>
        <v>11.275842336604152</v>
      </c>
      <c r="E996" s="2">
        <f>IF(logVir!E996="","",LN(総労働時間!E996))</f>
        <v>11.178808844246397</v>
      </c>
      <c r="F996" s="2">
        <f>IF(logVir!F996="","",LN(総労働時間!F996))</f>
        <v>11.111735896122491</v>
      </c>
      <c r="G996" s="2">
        <f>IF(logVir!G996="","",LN(総労働時間!G996))</f>
        <v>11.036952442524624</v>
      </c>
      <c r="I996" s="3">
        <v>33</v>
      </c>
      <c r="J996" s="3">
        <v>1</v>
      </c>
      <c r="K996" s="2" cm="1">
        <f t="array" ref="K996">IF(C996="","",C996-SUMPRODUCT(($B$1461:$B$1491=$J996)*1,C$1461:C$1491))</f>
        <v>2.698614608879879E-3</v>
      </c>
      <c r="L996" s="2" cm="1">
        <f t="array" ref="L996">IF(D996="","",D996-SUMPRODUCT(($B$1461:$B$1491=$J996)*1,D$1461:D$1491))</f>
        <v>2.8145400195997539E-2</v>
      </c>
      <c r="M996" s="2" cm="1">
        <f t="array" ref="M996">IF(E996="","",E996-SUMPRODUCT(($B$1461:$B$1491=$J996)*1,E$1461:E$1491))</f>
        <v>2.8238116025622872E-3</v>
      </c>
      <c r="N996" s="2" cm="1">
        <f t="array" ref="N996">IF(F996="","",F996-SUMPRODUCT(($B$1461:$B$1491=$J996)*1,F$1461:F$1491))</f>
        <v>-7.7682547576785055E-5</v>
      </c>
      <c r="O996" s="2" cm="1">
        <f t="array" ref="O996">IF(G996="","",G996-SUMPRODUCT(($B$1461:$B$1491=$J996)*1,G$1461:G$1491))</f>
        <v>2.5992983200548991E-3</v>
      </c>
    </row>
    <row r="997" spans="1:15" x14ac:dyDescent="0.55000000000000004">
      <c r="A997" s="3">
        <v>33</v>
      </c>
      <c r="B997" s="3">
        <v>2</v>
      </c>
      <c r="C997" s="2">
        <f>IF(logVir!C997="","",LN(総労働時間!C997))</f>
        <v>7.2902793738465297</v>
      </c>
      <c r="D997" s="2">
        <f>IF(logVir!D997="","",LN(総労働時間!D997))</f>
        <v>6.9418702788213036</v>
      </c>
      <c r="E997" s="2">
        <f>IF(logVir!E997="","",LN(総労働時間!E997))</f>
        <v>7.5827637250389559</v>
      </c>
      <c r="F997" s="2">
        <f>IF(logVir!F997="","",LN(総労働時間!F997))</f>
        <v>7.6750637880182637</v>
      </c>
      <c r="G997" s="2">
        <f>IF(logVir!G997="","",LN(総労働時間!G997))</f>
        <v>7.581960255693649</v>
      </c>
      <c r="I997" s="3">
        <v>33</v>
      </c>
      <c r="J997" s="3">
        <v>2</v>
      </c>
      <c r="K997" s="2" cm="1">
        <f t="array" ref="K997">IF(C997="","",C997-SUMPRODUCT(($B$1461:$B$1491=$J997)*1,C$1461:C$1491))</f>
        <v>6.2218240025006644E-2</v>
      </c>
      <c r="L997" s="2" cm="1">
        <f t="array" ref="L997">IF(D997="","",D997-SUMPRODUCT(($B$1461:$B$1491=$J997)*1,D$1461:D$1491))</f>
        <v>-0.39206269417885764</v>
      </c>
      <c r="M997" s="2" cm="1">
        <f t="array" ref="M997">IF(E997="","",E997-SUMPRODUCT(($B$1461:$B$1491=$J997)*1,E$1461:E$1491))</f>
        <v>0.57347155522379278</v>
      </c>
      <c r="N997" s="2" cm="1">
        <f t="array" ref="N997">IF(F997="","",F997-SUMPRODUCT(($B$1461:$B$1491=$J997)*1,F$1461:F$1491))</f>
        <v>0.68887157402361865</v>
      </c>
      <c r="O997" s="2" cm="1">
        <f t="array" ref="O997">IF(G997="","",G997-SUMPRODUCT(($B$1461:$B$1491=$J997)*1,G$1461:G$1491))</f>
        <v>0.5903369487648904</v>
      </c>
    </row>
    <row r="998" spans="1:15" x14ac:dyDescent="0.55000000000000004">
      <c r="A998" s="3">
        <v>33</v>
      </c>
      <c r="B998" s="3">
        <v>3</v>
      </c>
      <c r="C998" s="2">
        <f>IF(logVir!C998="","",LN(総労働時間!C998))</f>
        <v>10.700874710950037</v>
      </c>
      <c r="D998" s="2">
        <f>IF(logVir!D998="","",LN(総労働時間!D998))</f>
        <v>10.670856424656657</v>
      </c>
      <c r="E998" s="2">
        <f>IF(logVir!E998="","",LN(総労働時間!E998))</f>
        <v>10.750109411267545</v>
      </c>
      <c r="F998" s="2">
        <f>IF(logVir!F998="","",LN(総労働時間!F998))</f>
        <v>10.593025483784928</v>
      </c>
      <c r="G998" s="2">
        <f>IF(logVir!G998="","",LN(総労働時間!G998))</f>
        <v>10.692453792129651</v>
      </c>
      <c r="I998" s="3">
        <v>33</v>
      </c>
      <c r="J998" s="3">
        <v>3</v>
      </c>
      <c r="K998" s="2" cm="1">
        <f t="array" ref="K998">IF(C998="","",C998-SUMPRODUCT(($B$1461:$B$1491=$J998)*1,C$1461:C$1491))</f>
        <v>-8.4807490885768999E-2</v>
      </c>
      <c r="L998" s="2" cm="1">
        <f t="array" ref="L998">IF(D998="","",D998-SUMPRODUCT(($B$1461:$B$1491=$J998)*1,D$1461:D$1491))</f>
        <v>-8.9834232768577493E-2</v>
      </c>
      <c r="M998" s="2" cm="1">
        <f t="array" ref="M998">IF(E998="","",E998-SUMPRODUCT(($B$1461:$B$1491=$J998)*1,E$1461:E$1491))</f>
        <v>-2.0690903511887626E-2</v>
      </c>
      <c r="N998" s="2" cm="1">
        <f t="array" ref="N998">IF(F998="","",F998-SUMPRODUCT(($B$1461:$B$1491=$J998)*1,F$1461:F$1491))</f>
        <v>-9.8203245879361134E-2</v>
      </c>
      <c r="O998" s="2" cm="1">
        <f t="array" ref="O998">IF(G998="","",G998-SUMPRODUCT(($B$1461:$B$1491=$J998)*1,G$1461:G$1491))</f>
        <v>-2.7919419382710586E-2</v>
      </c>
    </row>
    <row r="999" spans="1:15" x14ac:dyDescent="0.55000000000000004">
      <c r="A999" s="3">
        <v>33</v>
      </c>
      <c r="B999" s="3">
        <v>4</v>
      </c>
      <c r="C999" s="2">
        <f>IF(logVir!C999="","",LN(総労働時間!C999))</f>
        <v>10.410248247763896</v>
      </c>
      <c r="D999" s="2">
        <f>IF(logVir!D999="","",LN(総労働時間!D999))</f>
        <v>10.347841151676727</v>
      </c>
      <c r="E999" s="2">
        <f>IF(logVir!E999="","",LN(総労働時間!E999))</f>
        <v>10.265362693462739</v>
      </c>
      <c r="F999" s="2">
        <f>IF(logVir!F999="","",LN(総労働時間!F999))</f>
        <v>10.081590979392569</v>
      </c>
      <c r="G999" s="2">
        <f>IF(logVir!G999="","",LN(総労働時間!G999))</f>
        <v>10.175499807068842</v>
      </c>
      <c r="I999" s="3">
        <v>33</v>
      </c>
      <c r="J999" s="3">
        <v>4</v>
      </c>
      <c r="K999" s="2" cm="1">
        <f t="array" ref="K999">IF(C999="","",C999-SUMPRODUCT(($B$1461:$B$1491=$J999)*1,C$1461:C$1491))</f>
        <v>0.8363737961539357</v>
      </c>
      <c r="L999" s="2" cm="1">
        <f t="array" ref="L999">IF(D999="","",D999-SUMPRODUCT(($B$1461:$B$1491=$J999)*1,D$1461:D$1491))</f>
        <v>0.94551780691549148</v>
      </c>
      <c r="M999" s="2" cm="1">
        <f t="array" ref="M999">IF(E999="","",E999-SUMPRODUCT(($B$1461:$B$1491=$J999)*1,E$1461:E$1491))</f>
        <v>0.93173612489790436</v>
      </c>
      <c r="N999" s="2" cm="1">
        <f t="array" ref="N999">IF(F999="","",F999-SUMPRODUCT(($B$1461:$B$1491=$J999)*1,F$1461:F$1491))</f>
        <v>0.89640571964675431</v>
      </c>
      <c r="O999" s="2" cm="1">
        <f t="array" ref="O999">IF(G999="","",G999-SUMPRODUCT(($B$1461:$B$1491=$J999)*1,G$1461:G$1491))</f>
        <v>0.94863366896197476</v>
      </c>
    </row>
    <row r="1000" spans="1:15" x14ac:dyDescent="0.55000000000000004">
      <c r="A1000" s="3">
        <v>33</v>
      </c>
      <c r="B1000" s="3">
        <v>5</v>
      </c>
      <c r="C1000" s="2">
        <f>IF(logVir!C1000="","",LN(総労働時間!C1000))</f>
        <v>8.8856995914822363</v>
      </c>
      <c r="D1000" s="2">
        <f>IF(logVir!D1000="","",LN(総労働時間!D1000))</f>
        <v>8.9091018990811151</v>
      </c>
      <c r="E1000" s="2">
        <f>IF(logVir!E1000="","",LN(総労働時間!E1000))</f>
        <v>8.9577771091892249</v>
      </c>
      <c r="F1000" s="2">
        <f>IF(logVir!F1000="","",LN(総労働時間!F1000))</f>
        <v>8.8108629686336002</v>
      </c>
      <c r="G1000" s="2">
        <f>IF(logVir!G1000="","",LN(総労働時間!G1000))</f>
        <v>8.8637857720822204</v>
      </c>
      <c r="I1000" s="3">
        <v>33</v>
      </c>
      <c r="J1000" s="3">
        <v>5</v>
      </c>
      <c r="K1000" s="2" cm="1">
        <f t="array" ref="K1000">IF(C1000="","",C1000-SUMPRODUCT(($B$1461:$B$1491=$J1000)*1,C$1461:C$1491))</f>
        <v>6.4200762450131066E-2</v>
      </c>
      <c r="L1000" s="2" cm="1">
        <f t="array" ref="L1000">IF(D1000="","",D1000-SUMPRODUCT(($B$1461:$B$1491=$J1000)*1,D$1461:D$1491))</f>
        <v>0.1408673825277269</v>
      </c>
      <c r="M1000" s="2" cm="1">
        <f t="array" ref="M1000">IF(E1000="","",E1000-SUMPRODUCT(($B$1461:$B$1491=$J1000)*1,E$1461:E$1491))</f>
        <v>0.15595106658682667</v>
      </c>
      <c r="N1000" s="2" cm="1">
        <f t="array" ref="N1000">IF(F1000="","",F1000-SUMPRODUCT(($B$1461:$B$1491=$J1000)*1,F$1461:F$1491))</f>
        <v>7.8562973030816607E-2</v>
      </c>
      <c r="O1000" s="2" cm="1">
        <f t="array" ref="O1000">IF(G1000="","",G1000-SUMPRODUCT(($B$1461:$B$1491=$J1000)*1,G$1461:G$1491))</f>
        <v>8.3566178153199999E-2</v>
      </c>
    </row>
    <row r="1001" spans="1:15" x14ac:dyDescent="0.55000000000000004">
      <c r="A1001" s="3">
        <v>33</v>
      </c>
      <c r="B1001" s="3">
        <v>6</v>
      </c>
      <c r="C1001" s="2">
        <f>IF(logVir!C1001="","",LN(総労働時間!C1001))</f>
        <v>10.063926826981122</v>
      </c>
      <c r="D1001" s="2">
        <f>IF(logVir!D1001="","",LN(総労働時間!D1001))</f>
        <v>10.021686964183854</v>
      </c>
      <c r="E1001" s="2">
        <f>IF(logVir!E1001="","",LN(総労働時間!E1001))</f>
        <v>10.110811496163986</v>
      </c>
      <c r="F1001" s="2">
        <f>IF(logVir!F1001="","",LN(総労働時間!F1001))</f>
        <v>10.099845989004058</v>
      </c>
      <c r="G1001" s="2">
        <f>IF(logVir!G1001="","",LN(総労働時間!G1001))</f>
        <v>10.147270595707058</v>
      </c>
      <c r="I1001" s="3">
        <v>33</v>
      </c>
      <c r="J1001" s="3">
        <v>6</v>
      </c>
      <c r="K1001" s="2" cm="1">
        <f t="array" ref="K1001">IF(C1001="","",C1001-SUMPRODUCT(($B$1461:$B$1491=$J1001)*1,C$1461:C$1491))</f>
        <v>0.76695661336226273</v>
      </c>
      <c r="L1001" s="2" cm="1">
        <f t="array" ref="L1001">IF(D1001="","",D1001-SUMPRODUCT(($B$1461:$B$1491=$J1001)*1,D$1461:D$1491))</f>
        <v>0.71383044778909621</v>
      </c>
      <c r="M1001" s="2" cm="1">
        <f t="array" ref="M1001">IF(E1001="","",E1001-SUMPRODUCT(($B$1461:$B$1491=$J1001)*1,E$1461:E$1491))</f>
        <v>0.77923227689984209</v>
      </c>
      <c r="N1001" s="2" cm="1">
        <f t="array" ref="N1001">IF(F1001="","",F1001-SUMPRODUCT(($B$1461:$B$1491=$J1001)*1,F$1461:F$1491))</f>
        <v>0.7704113800634893</v>
      </c>
      <c r="O1001" s="2" cm="1">
        <f t="array" ref="O1001">IF(G1001="","",G1001-SUMPRODUCT(($B$1461:$B$1491=$J1001)*1,G$1461:G$1491))</f>
        <v>0.77977549459148676</v>
      </c>
    </row>
    <row r="1002" spans="1:15" x14ac:dyDescent="0.55000000000000004">
      <c r="A1002" s="3">
        <v>33</v>
      </c>
      <c r="B1002" s="3">
        <v>7</v>
      </c>
      <c r="C1002" s="2">
        <f>IF(logVir!C1002="","",LN(総労働時間!C1002))</f>
        <v>9.5487058052461329</v>
      </c>
      <c r="D1002" s="2">
        <f>IF(logVir!D1002="","",LN(総労働時間!D1002))</f>
        <v>9.5539920539124488</v>
      </c>
      <c r="E1002" s="2">
        <f>IF(logVir!E1002="","",LN(総労働時間!E1002))</f>
        <v>9.551381962748156</v>
      </c>
      <c r="F1002" s="2">
        <f>IF(logVir!F1002="","",LN(総労働時間!F1002))</f>
        <v>9.4902888615388932</v>
      </c>
      <c r="G1002" s="2">
        <f>IF(logVir!G1002="","",LN(総労働時間!G1002))</f>
        <v>9.4911478399943903</v>
      </c>
      <c r="I1002" s="3">
        <v>33</v>
      </c>
      <c r="J1002" s="3">
        <v>7</v>
      </c>
      <c r="K1002" s="2" cm="1">
        <f t="array" ref="K1002">IF(C1002="","",C1002-SUMPRODUCT(($B$1461:$B$1491=$J1002)*1,C$1461:C$1491))</f>
        <v>0.32255417400953945</v>
      </c>
      <c r="L1002" s="2" cm="1">
        <f t="array" ref="L1002">IF(D1002="","",D1002-SUMPRODUCT(($B$1461:$B$1491=$J1002)*1,D$1461:D$1491))</f>
        <v>0.35646646677727212</v>
      </c>
      <c r="M1002" s="2" cm="1">
        <f t="array" ref="M1002">IF(E1002="","",E1002-SUMPRODUCT(($B$1461:$B$1491=$J1002)*1,E$1461:E$1491))</f>
        <v>0.41645760306401236</v>
      </c>
      <c r="N1002" s="2" cm="1">
        <f t="array" ref="N1002">IF(F1002="","",F1002-SUMPRODUCT(($B$1461:$B$1491=$J1002)*1,F$1461:F$1491))</f>
        <v>0.41665491664365462</v>
      </c>
      <c r="O1002" s="2" cm="1">
        <f t="array" ref="O1002">IF(G1002="","",G1002-SUMPRODUCT(($B$1461:$B$1491=$J1002)*1,G$1461:G$1491))</f>
        <v>0.38525762486912463</v>
      </c>
    </row>
    <row r="1003" spans="1:15" x14ac:dyDescent="0.55000000000000004">
      <c r="A1003" s="3">
        <v>33</v>
      </c>
      <c r="B1003" s="3">
        <v>8</v>
      </c>
      <c r="C1003" s="2">
        <f>IF(logVir!C1003="","",LN(総労働時間!C1003))</f>
        <v>10.096872218196454</v>
      </c>
      <c r="D1003" s="2">
        <f>IF(logVir!D1003="","",LN(総労働時間!D1003))</f>
        <v>10.071531280014012</v>
      </c>
      <c r="E1003" s="2">
        <f>IF(logVir!E1003="","",LN(総労働時間!E1003))</f>
        <v>10.128429255119077</v>
      </c>
      <c r="F1003" s="2">
        <f>IF(logVir!F1003="","",LN(総労働時間!F1003))</f>
        <v>10.096411005726242</v>
      </c>
      <c r="G1003" s="2">
        <f>IF(logVir!G1003="","",LN(総労働時間!G1003))</f>
        <v>10.191499739453111</v>
      </c>
      <c r="I1003" s="3">
        <v>33</v>
      </c>
      <c r="J1003" s="3">
        <v>8</v>
      </c>
      <c r="K1003" s="2" cm="1">
        <f t="array" ref="K1003">IF(C1003="","",C1003-SUMPRODUCT(($B$1461:$B$1491=$J1003)*1,C$1461:C$1491))</f>
        <v>0.89693837651799591</v>
      </c>
      <c r="L1003" s="2" cm="1">
        <f t="array" ref="L1003">IF(D1003="","",D1003-SUMPRODUCT(($B$1461:$B$1491=$J1003)*1,D$1461:D$1491))</f>
        <v>0.78363347678360284</v>
      </c>
      <c r="M1003" s="2" cm="1">
        <f t="array" ref="M1003">IF(E1003="","",E1003-SUMPRODUCT(($B$1461:$B$1491=$J1003)*1,E$1461:E$1491))</f>
        <v>0.83674989669819055</v>
      </c>
      <c r="N1003" s="2" cm="1">
        <f t="array" ref="N1003">IF(F1003="","",F1003-SUMPRODUCT(($B$1461:$B$1491=$J1003)*1,F$1461:F$1491))</f>
        <v>0.81921321617755538</v>
      </c>
      <c r="O1003" s="2" cm="1">
        <f t="array" ref="O1003">IF(G1003="","",G1003-SUMPRODUCT(($B$1461:$B$1491=$J1003)*1,G$1461:G$1491))</f>
        <v>0.86383909077980725</v>
      </c>
    </row>
    <row r="1004" spans="1:15" x14ac:dyDescent="0.55000000000000004">
      <c r="A1004" s="3">
        <v>33</v>
      </c>
      <c r="B1004" s="3">
        <v>9</v>
      </c>
      <c r="C1004" s="2">
        <f>IF(logVir!C1004="","",LN(総労働時間!C1004))</f>
        <v>10.010483465437552</v>
      </c>
      <c r="D1004" s="2">
        <f>IF(logVir!D1004="","",LN(総労働時間!D1004))</f>
        <v>10.064319031000379</v>
      </c>
      <c r="E1004" s="2">
        <f>IF(logVir!E1004="","",LN(総労働時間!E1004))</f>
        <v>10.142243694488139</v>
      </c>
      <c r="F1004" s="2">
        <f>IF(logVir!F1004="","",LN(総労働時間!F1004))</f>
        <v>10.076339881121681</v>
      </c>
      <c r="G1004" s="2">
        <f>IF(logVir!G1004="","",LN(総労働時間!G1004))</f>
        <v>10.14400063664729</v>
      </c>
      <c r="I1004" s="3">
        <v>33</v>
      </c>
      <c r="J1004" s="3">
        <v>9</v>
      </c>
      <c r="K1004" s="2" cm="1">
        <f t="array" ref="K1004">IF(C1004="","",C1004-SUMPRODUCT(($B$1461:$B$1491=$J1004)*1,C$1461:C$1491))</f>
        <v>4.1301678266918884E-2</v>
      </c>
      <c r="L1004" s="2" cm="1">
        <f t="array" ref="L1004">IF(D1004="","",D1004-SUMPRODUCT(($B$1461:$B$1491=$J1004)*1,D$1461:D$1491))</f>
        <v>0.14003263133343502</v>
      </c>
      <c r="M1004" s="2" cm="1">
        <f t="array" ref="M1004">IF(E1004="","",E1004-SUMPRODUCT(($B$1461:$B$1491=$J1004)*1,E$1461:E$1491))</f>
        <v>0.1387129032102461</v>
      </c>
      <c r="N1004" s="2" cm="1">
        <f t="array" ref="N1004">IF(F1004="","",F1004-SUMPRODUCT(($B$1461:$B$1491=$J1004)*1,F$1461:F$1491))</f>
        <v>0.17897303108508211</v>
      </c>
      <c r="O1004" s="2" cm="1">
        <f t="array" ref="O1004">IF(G1004="","",G1004-SUMPRODUCT(($B$1461:$B$1491=$J1004)*1,G$1461:G$1491))</f>
        <v>0.20156245751232937</v>
      </c>
    </row>
    <row r="1005" spans="1:15" x14ac:dyDescent="0.55000000000000004">
      <c r="A1005" s="3">
        <v>33</v>
      </c>
      <c r="B1005" s="3">
        <v>10</v>
      </c>
      <c r="C1005" s="2">
        <f>IF(logVir!C1005="","",LN(総労働時間!C1005))</f>
        <v>10.691888476463701</v>
      </c>
      <c r="D1005" s="2">
        <f>IF(logVir!D1005="","",LN(総労働時間!D1005))</f>
        <v>10.67271928367791</v>
      </c>
      <c r="E1005" s="2">
        <f>IF(logVir!E1005="","",LN(総労働時間!E1005))</f>
        <v>10.664539472062396</v>
      </c>
      <c r="F1005" s="2">
        <f>IF(logVir!F1005="","",LN(総労働時間!F1005))</f>
        <v>10.638400981074094</v>
      </c>
      <c r="G1005" s="2">
        <f>IF(logVir!G1005="","",LN(総労働時間!G1005))</f>
        <v>10.735482488060663</v>
      </c>
      <c r="I1005" s="3">
        <v>33</v>
      </c>
      <c r="J1005" s="3">
        <v>10</v>
      </c>
      <c r="K1005" s="2" cm="1">
        <f t="array" ref="K1005">IF(C1005="","",C1005-SUMPRODUCT(($B$1461:$B$1491=$J1005)*1,C$1461:C$1491))</f>
        <v>0.22189524749819611</v>
      </c>
      <c r="L1005" s="2" cm="1">
        <f t="array" ref="L1005">IF(D1005="","",D1005-SUMPRODUCT(($B$1461:$B$1491=$J1005)*1,D$1461:D$1491))</f>
        <v>0.184619942851727</v>
      </c>
      <c r="M1005" s="2" cm="1">
        <f t="array" ref="M1005">IF(E1005="","",E1005-SUMPRODUCT(($B$1461:$B$1491=$J1005)*1,E$1461:E$1491))</f>
        <v>0.13674675313401607</v>
      </c>
      <c r="N1005" s="2" cm="1">
        <f t="array" ref="N1005">IF(F1005="","",F1005-SUMPRODUCT(($B$1461:$B$1491=$J1005)*1,F$1461:F$1491))</f>
        <v>0.17468857377680713</v>
      </c>
      <c r="O1005" s="2" cm="1">
        <f t="array" ref="O1005">IF(G1005="","",G1005-SUMPRODUCT(($B$1461:$B$1491=$J1005)*1,G$1461:G$1491))</f>
        <v>0.20166835769733282</v>
      </c>
    </row>
    <row r="1006" spans="1:15" x14ac:dyDescent="0.55000000000000004">
      <c r="A1006" s="3">
        <v>33</v>
      </c>
      <c r="B1006" s="3">
        <v>11</v>
      </c>
      <c r="C1006" s="2">
        <f>IF(logVir!C1006="","",LN(総労働時間!C1006))</f>
        <v>9.7977224581173896</v>
      </c>
      <c r="D1006" s="2">
        <f>IF(logVir!D1006="","",LN(総労働時間!D1006))</f>
        <v>9.5794448910287837</v>
      </c>
      <c r="E1006" s="2">
        <f>IF(logVir!E1006="","",LN(総労働時間!E1006))</f>
        <v>9.7198229359661568</v>
      </c>
      <c r="F1006" s="2">
        <f>IF(logVir!F1006="","",LN(総労働時間!F1006))</f>
        <v>9.5994718008190674</v>
      </c>
      <c r="G1006" s="2">
        <f>IF(logVir!G1006="","",LN(総労働時間!G1006))</f>
        <v>9.4931655051491131</v>
      </c>
      <c r="I1006" s="3">
        <v>33</v>
      </c>
      <c r="J1006" s="3">
        <v>11</v>
      </c>
      <c r="K1006" s="2" cm="1">
        <f t="array" ref="K1006">IF(C1006="","",C1006-SUMPRODUCT(($B$1461:$B$1491=$J1006)*1,C$1461:C$1491))</f>
        <v>5.0284728437226534E-3</v>
      </c>
      <c r="L1006" s="2" cm="1">
        <f t="array" ref="L1006">IF(D1006="","",D1006-SUMPRODUCT(($B$1461:$B$1491=$J1006)*1,D$1461:D$1491))</f>
        <v>-1.8310227478673724E-2</v>
      </c>
      <c r="M1006" s="2" cm="1">
        <f t="array" ref="M1006">IF(E1006="","",E1006-SUMPRODUCT(($B$1461:$B$1491=$J1006)*1,E$1461:E$1491))</f>
        <v>0.13378949155908337</v>
      </c>
      <c r="N1006" s="2" cm="1">
        <f t="array" ref="N1006">IF(F1006="","",F1006-SUMPRODUCT(($B$1461:$B$1491=$J1006)*1,F$1461:F$1491))</f>
        <v>4.8184261085388869E-2</v>
      </c>
      <c r="O1006" s="2" cm="1">
        <f t="array" ref="O1006">IF(G1006="","",G1006-SUMPRODUCT(($B$1461:$B$1491=$J1006)*1,G$1461:G$1491))</f>
        <v>-6.3291896559457328E-2</v>
      </c>
    </row>
    <row r="1007" spans="1:15" x14ac:dyDescent="0.55000000000000004">
      <c r="A1007" s="3">
        <v>33</v>
      </c>
      <c r="B1007" s="3">
        <v>12</v>
      </c>
      <c r="C1007" s="2">
        <f>IF(logVir!C1007="","",LN(総労働時間!C1007))</f>
        <v>9.3713206289179798</v>
      </c>
      <c r="D1007" s="2">
        <f>IF(logVir!D1007="","",LN(総労働時間!D1007))</f>
        <v>9.4106986593004205</v>
      </c>
      <c r="E1007" s="2">
        <f>IF(logVir!E1007="","",LN(総労働時間!E1007))</f>
        <v>9.2618437718257418</v>
      </c>
      <c r="F1007" s="2">
        <f>IF(logVir!F1007="","",LN(総労働時間!F1007))</f>
        <v>9.18376971540056</v>
      </c>
      <c r="G1007" s="2">
        <f>IF(logVir!G1007="","",LN(総労働時間!G1007))</f>
        <v>9.3069604760949503</v>
      </c>
      <c r="I1007" s="3">
        <v>33</v>
      </c>
      <c r="J1007" s="3">
        <v>12</v>
      </c>
      <c r="K1007" s="2" cm="1">
        <f t="array" ref="K1007">IF(C1007="","",C1007-SUMPRODUCT(($B$1461:$B$1491=$J1007)*1,C$1461:C$1491))</f>
        <v>-0.22242541163292984</v>
      </c>
      <c r="L1007" s="2" cm="1">
        <f t="array" ref="L1007">IF(D1007="","",D1007-SUMPRODUCT(($B$1461:$B$1491=$J1007)*1,D$1461:D$1491))</f>
        <v>-9.4320189372336216E-2</v>
      </c>
      <c r="M1007" s="2" cm="1">
        <f t="array" ref="M1007">IF(E1007="","",E1007-SUMPRODUCT(($B$1461:$B$1491=$J1007)*1,E$1461:E$1491))</f>
        <v>-0.22463969087059255</v>
      </c>
      <c r="N1007" s="2" cm="1">
        <f t="array" ref="N1007">IF(F1007="","",F1007-SUMPRODUCT(($B$1461:$B$1491=$J1007)*1,F$1461:F$1491))</f>
        <v>-0.24409339071052116</v>
      </c>
      <c r="O1007" s="2" cm="1">
        <f t="array" ref="O1007">IF(G1007="","",G1007-SUMPRODUCT(($B$1461:$B$1491=$J1007)*1,G$1461:G$1491))</f>
        <v>-0.20225490852124928</v>
      </c>
    </row>
    <row r="1008" spans="1:15" x14ac:dyDescent="0.55000000000000004">
      <c r="A1008" s="3">
        <v>33</v>
      </c>
      <c r="B1008" s="3">
        <v>13</v>
      </c>
      <c r="C1008" s="2">
        <f>IF(logVir!C1008="","",LN(総労働時間!C1008))</f>
        <v>8.2433225308948863</v>
      </c>
      <c r="D1008" s="2">
        <f>IF(logVir!D1008="","",LN(総労働時間!D1008))</f>
        <v>8.1108612564657516</v>
      </c>
      <c r="E1008" s="2">
        <f>IF(logVir!E1008="","",LN(総労働時間!E1008))</f>
        <v>7.9407848317260852</v>
      </c>
      <c r="F1008" s="2">
        <f>IF(logVir!F1008="","",LN(総労働時間!F1008))</f>
        <v>7.5969441164341109</v>
      </c>
      <c r="G1008" s="2">
        <f>IF(logVir!G1008="","",LN(総労働時間!G1008))</f>
        <v>7.3976579990809199</v>
      </c>
      <c r="I1008" s="3">
        <v>33</v>
      </c>
      <c r="J1008" s="3">
        <v>13</v>
      </c>
      <c r="K1008" s="2" cm="1">
        <f t="array" ref="K1008">IF(C1008="","",C1008-SUMPRODUCT(($B$1461:$B$1491=$J1008)*1,C$1461:C$1491))</f>
        <v>-0.49031993808924845</v>
      </c>
      <c r="L1008" s="2" cm="1">
        <f t="array" ref="L1008">IF(D1008="","",D1008-SUMPRODUCT(($B$1461:$B$1491=$J1008)*1,D$1461:D$1491))</f>
        <v>0.17558298713707732</v>
      </c>
      <c r="M1008" s="2" cm="1">
        <f t="array" ref="M1008">IF(E1008="","",E1008-SUMPRODUCT(($B$1461:$B$1491=$J1008)*1,E$1461:E$1491))</f>
        <v>-5.4159052704092936E-2</v>
      </c>
      <c r="N1008" s="2" cm="1">
        <f t="array" ref="N1008">IF(F1008="","",F1008-SUMPRODUCT(($B$1461:$B$1491=$J1008)*1,F$1461:F$1491))</f>
        <v>-0.26704664364162856</v>
      </c>
      <c r="O1008" s="2" cm="1">
        <f t="array" ref="O1008">IF(G1008="","",G1008-SUMPRODUCT(($B$1461:$B$1491=$J1008)*1,G$1461:G$1491))</f>
        <v>-0.42298892438293745</v>
      </c>
    </row>
    <row r="1009" spans="1:15" x14ac:dyDescent="0.55000000000000004">
      <c r="A1009" s="3">
        <v>33</v>
      </c>
      <c r="B1009" s="3">
        <v>14</v>
      </c>
      <c r="C1009" s="2">
        <f>IF(logVir!C1009="","",LN(総労働時間!C1009))</f>
        <v>10.910239404711191</v>
      </c>
      <c r="D1009" s="2">
        <f>IF(logVir!D1009="","",LN(総労働時間!D1009))</f>
        <v>10.699120222545494</v>
      </c>
      <c r="E1009" s="2">
        <f>IF(logVir!E1009="","",LN(総労働時間!E1009))</f>
        <v>10.728382890063214</v>
      </c>
      <c r="F1009" s="2">
        <f>IF(logVir!F1009="","",LN(総労働時間!F1009))</f>
        <v>10.646747796874704</v>
      </c>
      <c r="G1009" s="2">
        <f>IF(logVir!G1009="","",LN(総労働時間!G1009))</f>
        <v>10.706782391510815</v>
      </c>
      <c r="I1009" s="3">
        <v>33</v>
      </c>
      <c r="J1009" s="3">
        <v>14</v>
      </c>
      <c r="K1009" s="2" cm="1">
        <f t="array" ref="K1009">IF(C1009="","",C1009-SUMPRODUCT(($B$1461:$B$1491=$J1009)*1,C$1461:C$1491))</f>
        <v>1.086597998219144</v>
      </c>
      <c r="L1009" s="2" cm="1">
        <f t="array" ref="L1009">IF(D1009="","",D1009-SUMPRODUCT(($B$1461:$B$1491=$J1009)*1,D$1461:D$1491))</f>
        <v>0.78444638615137308</v>
      </c>
      <c r="M1009" s="2" cm="1">
        <f t="array" ref="M1009">IF(E1009="","",E1009-SUMPRODUCT(($B$1461:$B$1491=$J1009)*1,E$1461:E$1491))</f>
        <v>0.77561481817700617</v>
      </c>
      <c r="N1009" s="2" cm="1">
        <f t="array" ref="N1009">IF(F1009="","",F1009-SUMPRODUCT(($B$1461:$B$1491=$J1009)*1,F$1461:F$1491))</f>
        <v>0.74997581200390684</v>
      </c>
      <c r="O1009" s="2" cm="1">
        <f t="array" ref="O1009">IF(G1009="","",G1009-SUMPRODUCT(($B$1461:$B$1491=$J1009)*1,G$1461:G$1491))</f>
        <v>0.76889971962828696</v>
      </c>
    </row>
    <row r="1010" spans="1:15" x14ac:dyDescent="0.55000000000000004">
      <c r="A1010" s="3">
        <v>33</v>
      </c>
      <c r="B1010" s="3">
        <v>15</v>
      </c>
      <c r="C1010" s="2">
        <f>IF(logVir!C1010="","",LN(総労働時間!C1010))</f>
        <v>9.5598718803120111</v>
      </c>
      <c r="D1010" s="2">
        <f>IF(logVir!D1010="","",LN(総労働時間!D1010))</f>
        <v>9.4369375380295253</v>
      </c>
      <c r="E1010" s="2">
        <f>IF(logVir!E1010="","",LN(総労働時間!E1010))</f>
        <v>9.4262318607028117</v>
      </c>
      <c r="F1010" s="2">
        <f>IF(logVir!F1010="","",LN(総労働時間!F1010))</f>
        <v>9.3477002669249032</v>
      </c>
      <c r="G1010" s="2">
        <f>IF(logVir!G1010="","",LN(総労働時間!G1010))</f>
        <v>9.3882100668705455</v>
      </c>
      <c r="I1010" s="3">
        <v>33</v>
      </c>
      <c r="J1010" s="3">
        <v>15</v>
      </c>
      <c r="K1010" s="2" cm="1">
        <f t="array" ref="K1010">IF(C1010="","",C1010-SUMPRODUCT(($B$1461:$B$1491=$J1010)*1,C$1461:C$1491))</f>
        <v>0.30932740789431357</v>
      </c>
      <c r="L1010" s="2" cm="1">
        <f t="array" ref="L1010">IF(D1010="","",D1010-SUMPRODUCT(($B$1461:$B$1491=$J1010)*1,D$1461:D$1491))</f>
        <v>0.31840432445056521</v>
      </c>
      <c r="M1010" s="2" cm="1">
        <f t="array" ref="M1010">IF(E1010="","",E1010-SUMPRODUCT(($B$1461:$B$1491=$J1010)*1,E$1461:E$1491))</f>
        <v>0.36802098325217969</v>
      </c>
      <c r="N1010" s="2" cm="1">
        <f t="array" ref="N1010">IF(F1010="","",F1010-SUMPRODUCT(($B$1461:$B$1491=$J1010)*1,F$1461:F$1491))</f>
        <v>0.39697329182840946</v>
      </c>
      <c r="O1010" s="2" cm="1">
        <f t="array" ref="O1010">IF(G1010="","",G1010-SUMPRODUCT(($B$1461:$B$1491=$J1010)*1,G$1461:G$1491))</f>
        <v>0.4007453301241064</v>
      </c>
    </row>
    <row r="1011" spans="1:15" x14ac:dyDescent="0.55000000000000004">
      <c r="A1011" s="3">
        <v>33</v>
      </c>
      <c r="B1011" s="3">
        <v>16</v>
      </c>
      <c r="C1011" s="2">
        <f>IF(logVir!C1011="","",LN(総労働時間!C1011))</f>
        <v>10.762259380604522</v>
      </c>
      <c r="D1011" s="2">
        <f>IF(logVir!D1011="","",LN(総労働時間!D1011))</f>
        <v>10.694480686073417</v>
      </c>
      <c r="E1011" s="2">
        <f>IF(logVir!E1011="","",LN(総労働時間!E1011))</f>
        <v>10.749675272398614</v>
      </c>
      <c r="F1011" s="2">
        <f>IF(logVir!F1011="","",LN(総労働時間!F1011))</f>
        <v>10.640647456259094</v>
      </c>
      <c r="G1011" s="2">
        <f>IF(logVir!G1011="","",LN(総労働時間!G1011))</f>
        <v>10.679994054434481</v>
      </c>
      <c r="I1011" s="3">
        <v>33</v>
      </c>
      <c r="J1011" s="3">
        <v>16</v>
      </c>
      <c r="K1011" s="2" cm="1">
        <f t="array" ref="K1011">IF(C1011="","",C1011-SUMPRODUCT(($B$1461:$B$1491=$J1011)*1,C$1461:C$1491))</f>
        <v>0.27558185642562449</v>
      </c>
      <c r="L1011" s="2" cm="1">
        <f t="array" ref="L1011">IF(D1011="","",D1011-SUMPRODUCT(($B$1461:$B$1491=$J1011)*1,D$1461:D$1491))</f>
        <v>0.22151250688658486</v>
      </c>
      <c r="M1011" s="2" cm="1">
        <f t="array" ref="M1011">IF(E1011="","",E1011-SUMPRODUCT(($B$1461:$B$1491=$J1011)*1,E$1461:E$1491))</f>
        <v>0.28300681275577588</v>
      </c>
      <c r="N1011" s="2" cm="1">
        <f t="array" ref="N1011">IF(F1011="","",F1011-SUMPRODUCT(($B$1461:$B$1491=$J1011)*1,F$1461:F$1491))</f>
        <v>0.27401324124015858</v>
      </c>
      <c r="O1011" s="2" cm="1">
        <f t="array" ref="O1011">IF(G1011="","",G1011-SUMPRODUCT(($B$1461:$B$1491=$J1011)*1,G$1461:G$1491))</f>
        <v>0.25914412027234413</v>
      </c>
    </row>
    <row r="1012" spans="1:15" x14ac:dyDescent="0.55000000000000004">
      <c r="A1012" s="3">
        <v>33</v>
      </c>
      <c r="B1012" s="3">
        <v>17</v>
      </c>
      <c r="C1012" s="2">
        <f>IF(logVir!C1012="","",LN(総労働時間!C1012))</f>
        <v>9.8086601720242825</v>
      </c>
      <c r="D1012" s="2">
        <f>IF(logVir!D1012="","",LN(総労働時間!D1012))</f>
        <v>9.8175024893277794</v>
      </c>
      <c r="E1012" s="2">
        <f>IF(logVir!E1012="","",LN(総労働時間!E1012))</f>
        <v>9.8802525454540557</v>
      </c>
      <c r="F1012" s="2">
        <f>IF(logVir!F1012="","",LN(総労働時間!F1012))</f>
        <v>9.9394815307183464</v>
      </c>
      <c r="G1012" s="2">
        <f>IF(logVir!G1012="","",LN(総労働時間!G1012))</f>
        <v>10.030886807976771</v>
      </c>
      <c r="I1012" s="3">
        <v>33</v>
      </c>
      <c r="J1012" s="3">
        <v>17</v>
      </c>
      <c r="K1012" s="2" cm="1">
        <f t="array" ref="K1012">IF(C1012="","",C1012-SUMPRODUCT(($B$1461:$B$1491=$J1012)*1,C$1461:C$1491))</f>
        <v>-0.13241972013946146</v>
      </c>
      <c r="L1012" s="2" cm="1">
        <f t="array" ref="L1012">IF(D1012="","",D1012-SUMPRODUCT(($B$1461:$B$1491=$J1012)*1,D$1461:D$1491))</f>
        <v>-4.4821201033924396E-2</v>
      </c>
      <c r="M1012" s="2" cm="1">
        <f t="array" ref="M1012">IF(E1012="","",E1012-SUMPRODUCT(($B$1461:$B$1491=$J1012)*1,E$1461:E$1491))</f>
        <v>3.799198079290278E-2</v>
      </c>
      <c r="N1012" s="2" cm="1">
        <f t="array" ref="N1012">IF(F1012="","",F1012-SUMPRODUCT(($B$1461:$B$1491=$J1012)*1,F$1461:F$1491))</f>
        <v>4.9393009915849717E-2</v>
      </c>
      <c r="O1012" s="2" cm="1">
        <f t="array" ref="O1012">IF(G1012="","",G1012-SUMPRODUCT(($B$1461:$B$1491=$J1012)*1,G$1461:G$1491))</f>
        <v>7.9755219167660485E-2</v>
      </c>
    </row>
    <row r="1013" spans="1:15" x14ac:dyDescent="0.55000000000000004">
      <c r="A1013" s="3">
        <v>33</v>
      </c>
      <c r="B1013" s="3">
        <v>18</v>
      </c>
      <c r="C1013" s="2">
        <f>IF(logVir!C1013="","",LN(総労働時間!C1013))</f>
        <v>12.01167348557947</v>
      </c>
      <c r="D1013" s="2">
        <f>IF(logVir!D1013="","",LN(総労働時間!D1013))</f>
        <v>11.907980576488452</v>
      </c>
      <c r="E1013" s="2">
        <f>IF(logVir!E1013="","",LN(総労働時間!E1013))</f>
        <v>11.880360561710299</v>
      </c>
      <c r="F1013" s="2">
        <f>IF(logVir!F1013="","",LN(総労働時間!F1013))</f>
        <v>11.922623670616984</v>
      </c>
      <c r="G1013" s="2">
        <f>IF(logVir!G1013="","",LN(総労働時間!G1013))</f>
        <v>11.866603133898948</v>
      </c>
      <c r="I1013" s="3">
        <v>33</v>
      </c>
      <c r="J1013" s="3">
        <v>18</v>
      </c>
      <c r="K1013" s="2" cm="1">
        <f t="array" ref="K1013">IF(C1013="","",C1013-SUMPRODUCT(($B$1461:$B$1491=$J1013)*1,C$1461:C$1491))</f>
        <v>8.4615772949861778E-2</v>
      </c>
      <c r="L1013" s="2" cm="1">
        <f t="array" ref="L1013">IF(D1013="","",D1013-SUMPRODUCT(($B$1461:$B$1491=$J1013)*1,D$1461:D$1491))</f>
        <v>-1.6434168319085174E-2</v>
      </c>
      <c r="M1013" s="2" cm="1">
        <f t="array" ref="M1013">IF(E1013="","",E1013-SUMPRODUCT(($B$1461:$B$1491=$J1013)*1,E$1461:E$1491))</f>
        <v>-1.0437055089377978E-2</v>
      </c>
      <c r="N1013" s="2" cm="1">
        <f t="array" ref="N1013">IF(F1013="","",F1013-SUMPRODUCT(($B$1461:$B$1491=$J1013)*1,F$1461:F$1491))</f>
        <v>6.3271105940289729E-2</v>
      </c>
      <c r="O1013" s="2" cm="1">
        <f t="array" ref="O1013">IF(G1013="","",G1013-SUMPRODUCT(($B$1461:$B$1491=$J1013)*1,G$1461:G$1491))</f>
        <v>2.2443231358652227E-2</v>
      </c>
    </row>
    <row r="1014" spans="1:15" x14ac:dyDescent="0.55000000000000004">
      <c r="A1014" s="3">
        <v>33</v>
      </c>
      <c r="B1014" s="3">
        <v>19</v>
      </c>
      <c r="C1014" s="2">
        <f>IF(logVir!C1014="","",LN(総労働時間!C1014))</f>
        <v>11.277809634441406</v>
      </c>
      <c r="D1014" s="2">
        <f>IF(logVir!D1014="","",LN(総労働時間!D1014))</f>
        <v>11.160474038473218</v>
      </c>
      <c r="E1014" s="2">
        <f>IF(logVir!E1014="","",LN(総労働時間!E1014))</f>
        <v>11.122444595888444</v>
      </c>
      <c r="F1014" s="2">
        <f>IF(logVir!F1014="","",LN(総労働時間!F1014))</f>
        <v>11.132513901476944</v>
      </c>
      <c r="G1014" s="2">
        <f>IF(logVir!G1014="","",LN(総労働時間!G1014))</f>
        <v>11.181592429745562</v>
      </c>
      <c r="I1014" s="3">
        <v>33</v>
      </c>
      <c r="J1014" s="3">
        <v>19</v>
      </c>
      <c r="K1014" s="2" cm="1">
        <f t="array" ref="K1014">IF(C1014="","",C1014-SUMPRODUCT(($B$1461:$B$1491=$J1014)*1,C$1461:C$1491))</f>
        <v>4.9587558904672591E-2</v>
      </c>
      <c r="L1014" s="2" cm="1">
        <f t="array" ref="L1014">IF(D1014="","",D1014-SUMPRODUCT(($B$1461:$B$1491=$J1014)*1,D$1461:D$1491))</f>
        <v>-6.9567610128675739E-2</v>
      </c>
      <c r="M1014" s="2" cm="1">
        <f t="array" ref="M1014">IF(E1014="","",E1014-SUMPRODUCT(($B$1461:$B$1491=$J1014)*1,E$1461:E$1491))</f>
        <v>-7.9417987458887396E-2</v>
      </c>
      <c r="N1014" s="2" cm="1">
        <f t="array" ref="N1014">IF(F1014="","",F1014-SUMPRODUCT(($B$1461:$B$1491=$J1014)*1,F$1461:F$1491))</f>
        <v>-5.9460513013588567E-2</v>
      </c>
      <c r="O1014" s="2" cm="1">
        <f t="array" ref="O1014">IF(G1014="","",G1014-SUMPRODUCT(($B$1461:$B$1491=$J1014)*1,G$1461:G$1491))</f>
        <v>-4.5706845486902736E-2</v>
      </c>
    </row>
    <row r="1015" spans="1:15" x14ac:dyDescent="0.55000000000000004">
      <c r="A1015" s="3">
        <v>33</v>
      </c>
      <c r="B1015" s="3">
        <v>20</v>
      </c>
      <c r="C1015" s="2">
        <f>IF(logVir!C1015="","",LN(総労働時間!C1015))</f>
        <v>12.069836951713064</v>
      </c>
      <c r="D1015" s="2">
        <f>IF(logVir!D1015="","",LN(総労働時間!D1015))</f>
        <v>11.971240261070292</v>
      </c>
      <c r="E1015" s="2">
        <f>IF(logVir!E1015="","",LN(総労働時間!E1015))</f>
        <v>11.964235015602371</v>
      </c>
      <c r="F1015" s="2">
        <f>IF(logVir!F1015="","",LN(総労働時間!F1015))</f>
        <v>11.898767720207227</v>
      </c>
      <c r="G1015" s="2">
        <f>IF(logVir!G1015="","",LN(総労働時間!G1015))</f>
        <v>11.971125960598426</v>
      </c>
      <c r="I1015" s="3">
        <v>33</v>
      </c>
      <c r="J1015" s="3">
        <v>20</v>
      </c>
      <c r="K1015" s="2" cm="1">
        <f t="array" ref="K1015">IF(C1015="","",C1015-SUMPRODUCT(($B$1461:$B$1491=$J1015)*1,C$1461:C$1491))</f>
        <v>-3.2868380720543655E-2</v>
      </c>
      <c r="L1015" s="2" cm="1">
        <f t="array" ref="L1015">IF(D1015="","",D1015-SUMPRODUCT(($B$1461:$B$1491=$J1015)*1,D$1461:D$1491))</f>
        <v>-8.5991883627583476E-2</v>
      </c>
      <c r="M1015" s="2" cm="1">
        <f t="array" ref="M1015">IF(E1015="","",E1015-SUMPRODUCT(($B$1461:$B$1491=$J1015)*1,E$1461:E$1491))</f>
        <v>-5.9530164638571748E-2</v>
      </c>
      <c r="N1015" s="2" cm="1">
        <f t="array" ref="N1015">IF(F1015="","",F1015-SUMPRODUCT(($B$1461:$B$1491=$J1015)*1,F$1461:F$1491))</f>
        <v>-4.9816816992855451E-2</v>
      </c>
      <c r="O1015" s="2" cm="1">
        <f t="array" ref="O1015">IF(G1015="","",G1015-SUMPRODUCT(($B$1461:$B$1491=$J1015)*1,G$1461:G$1491))</f>
        <v>-4.2772872003649098E-2</v>
      </c>
    </row>
    <row r="1016" spans="1:15" x14ac:dyDescent="0.55000000000000004">
      <c r="A1016" s="3">
        <v>33</v>
      </c>
      <c r="B1016" s="3">
        <v>21</v>
      </c>
      <c r="C1016" s="2">
        <f>IF(logVir!C1016="","",LN(総労働時間!C1016))</f>
        <v>11.649667208105203</v>
      </c>
      <c r="D1016" s="2">
        <f>IF(logVir!D1016="","",LN(総労働時間!D1016))</f>
        <v>11.717392811471894</v>
      </c>
      <c r="E1016" s="2">
        <f>IF(logVir!E1016="","",LN(総労働時間!E1016))</f>
        <v>11.72295471680243</v>
      </c>
      <c r="F1016" s="2">
        <f>IF(logVir!F1016="","",LN(総労働時間!F1016))</f>
        <v>11.634543365926991</v>
      </c>
      <c r="G1016" s="2">
        <f>IF(logVir!G1016="","",LN(総労働時間!G1016))</f>
        <v>11.704165741848893</v>
      </c>
      <c r="I1016" s="3">
        <v>33</v>
      </c>
      <c r="J1016" s="3">
        <v>21</v>
      </c>
      <c r="K1016" s="2" cm="1">
        <f t="array" ref="K1016">IF(C1016="","",C1016-SUMPRODUCT(($B$1461:$B$1491=$J1016)*1,C$1461:C$1491))</f>
        <v>8.8613439018352835E-2</v>
      </c>
      <c r="L1016" s="2" cm="1">
        <f t="array" ref="L1016">IF(D1016="","",D1016-SUMPRODUCT(($B$1461:$B$1491=$J1016)*1,D$1461:D$1491))</f>
        <v>0.14519959130599247</v>
      </c>
      <c r="M1016" s="2" cm="1">
        <f t="array" ref="M1016">IF(E1016="","",E1016-SUMPRODUCT(($B$1461:$B$1491=$J1016)*1,E$1461:E$1491))</f>
        <v>0.17636060329729908</v>
      </c>
      <c r="N1016" s="2" cm="1">
        <f t="array" ref="N1016">IF(F1016="","",F1016-SUMPRODUCT(($B$1461:$B$1491=$J1016)*1,F$1461:F$1491))</f>
        <v>0.14283109544795636</v>
      </c>
      <c r="O1016" s="2" cm="1">
        <f t="array" ref="O1016">IF(G1016="","",G1016-SUMPRODUCT(($B$1461:$B$1491=$J1016)*1,G$1461:G$1491))</f>
        <v>0.15879662240319803</v>
      </c>
    </row>
    <row r="1017" spans="1:15" x14ac:dyDescent="0.55000000000000004">
      <c r="A1017" s="3">
        <v>33</v>
      </c>
      <c r="B1017" s="3">
        <v>22</v>
      </c>
      <c r="C1017" s="2">
        <f>IF(logVir!C1017="","",LN(総労働時間!C1017))</f>
        <v>11.479522535835738</v>
      </c>
      <c r="D1017" s="2">
        <f>IF(logVir!D1017="","",LN(総労働時間!D1017))</f>
        <v>11.493839686183826</v>
      </c>
      <c r="E1017" s="2">
        <f>IF(logVir!E1017="","",LN(総労働時間!E1017))</f>
        <v>11.297294629656507</v>
      </c>
      <c r="F1017" s="2">
        <f>IF(logVir!F1017="","",LN(総労働時間!F1017))</f>
        <v>11.186241930416941</v>
      </c>
      <c r="G1017" s="2">
        <f>IF(logVir!G1017="","",LN(総労働時間!G1017))</f>
        <v>11.102234093374184</v>
      </c>
      <c r="I1017" s="3">
        <v>33</v>
      </c>
      <c r="J1017" s="3">
        <v>22</v>
      </c>
      <c r="K1017" s="2" cm="1">
        <f t="array" ref="K1017">IF(C1017="","",C1017-SUMPRODUCT(($B$1461:$B$1491=$J1017)*1,C$1461:C$1491))</f>
        <v>-0.13016526074502366</v>
      </c>
      <c r="L1017" s="2" cm="1">
        <f t="array" ref="L1017">IF(D1017="","",D1017-SUMPRODUCT(($B$1461:$B$1491=$J1017)*1,D$1461:D$1491))</f>
        <v>-7.3725634705622767E-2</v>
      </c>
      <c r="M1017" s="2" cm="1">
        <f t="array" ref="M1017">IF(E1017="","",E1017-SUMPRODUCT(($B$1461:$B$1491=$J1017)*1,E$1461:E$1491))</f>
        <v>-0.2367766474372015</v>
      </c>
      <c r="N1017" s="2" cm="1">
        <f t="array" ref="N1017">IF(F1017="","",F1017-SUMPRODUCT(($B$1461:$B$1491=$J1017)*1,F$1461:F$1491))</f>
        <v>-0.21408180281901146</v>
      </c>
      <c r="O1017" s="2" cm="1">
        <f t="array" ref="O1017">IF(G1017="","",G1017-SUMPRODUCT(($B$1461:$B$1491=$J1017)*1,G$1461:G$1491))</f>
        <v>-0.27722645190454642</v>
      </c>
    </row>
    <row r="1018" spans="1:15" x14ac:dyDescent="0.55000000000000004">
      <c r="A1018" s="3">
        <v>33</v>
      </c>
      <c r="B1018" s="3">
        <v>23</v>
      </c>
      <c r="C1018" s="2">
        <f>IF(logVir!C1018="","",LN(総労働時間!C1018))</f>
        <v>8.5484600637060577</v>
      </c>
      <c r="D1018" s="2">
        <f>IF(logVir!D1018="","",LN(総労働時間!D1018))</f>
        <v>8.5386073803157778</v>
      </c>
      <c r="E1018" s="2">
        <f>IF(logVir!E1018="","",LN(総労働時間!E1018))</f>
        <v>8.5490084891976181</v>
      </c>
      <c r="F1018" s="2">
        <f>IF(logVir!F1018="","",LN(総労働時間!F1018))</f>
        <v>8.5276216758900993</v>
      </c>
      <c r="G1018" s="2">
        <f>IF(logVir!G1018="","",LN(総労働時間!G1018))</f>
        <v>8.6139327861141854</v>
      </c>
      <c r="I1018" s="3">
        <v>33</v>
      </c>
      <c r="J1018" s="3">
        <v>23</v>
      </c>
      <c r="K1018" s="2" cm="1">
        <f t="array" ref="K1018">IF(C1018="","",C1018-SUMPRODUCT(($B$1461:$B$1491=$J1018)*1,C$1461:C$1491))</f>
        <v>-0.162568307278109</v>
      </c>
      <c r="L1018" s="2" cm="1">
        <f t="array" ref="L1018">IF(D1018="","",D1018-SUMPRODUCT(($B$1461:$B$1491=$J1018)*1,D$1461:D$1491))</f>
        <v>-0.11203105662200841</v>
      </c>
      <c r="M1018" s="2" cm="1">
        <f t="array" ref="M1018">IF(E1018="","",E1018-SUMPRODUCT(($B$1461:$B$1491=$J1018)*1,E$1461:E$1491))</f>
        <v>-0.23447866436493747</v>
      </c>
      <c r="N1018" s="2" cm="1">
        <f t="array" ref="N1018">IF(F1018="","",F1018-SUMPRODUCT(($B$1461:$B$1491=$J1018)*1,F$1461:F$1491))</f>
        <v>-0.2782118075794866</v>
      </c>
      <c r="O1018" s="2" cm="1">
        <f t="array" ref="O1018">IF(G1018="","",G1018-SUMPRODUCT(($B$1461:$B$1491=$J1018)*1,G$1461:G$1491))</f>
        <v>-0.31134818294962407</v>
      </c>
    </row>
    <row r="1019" spans="1:15" x14ac:dyDescent="0.55000000000000004">
      <c r="A1019" s="3">
        <v>33</v>
      </c>
      <c r="B1019" s="3">
        <v>24</v>
      </c>
      <c r="C1019" s="2">
        <f>IF(logVir!C1019="","",LN(総労働時間!C1019))</f>
        <v>9.9210663664230818</v>
      </c>
      <c r="D1019" s="2">
        <f>IF(logVir!D1019="","",LN(総労働時間!D1019))</f>
        <v>9.8207097158661298</v>
      </c>
      <c r="E1019" s="2">
        <f>IF(logVir!E1019="","",LN(総労働時間!E1019))</f>
        <v>9.8488261172658156</v>
      </c>
      <c r="F1019" s="2">
        <f>IF(logVir!F1019="","",LN(総労働時間!F1019))</f>
        <v>9.8423898928538467</v>
      </c>
      <c r="G1019" s="2">
        <f>IF(logVir!G1019="","",LN(総労働時間!G1019))</f>
        <v>9.8928534907327794</v>
      </c>
      <c r="I1019" s="3">
        <v>33</v>
      </c>
      <c r="J1019" s="3">
        <v>24</v>
      </c>
      <c r="K1019" s="2" cm="1">
        <f t="array" ref="K1019">IF(C1019="","",C1019-SUMPRODUCT(($B$1461:$B$1491=$J1019)*1,C$1461:C$1491))</f>
        <v>0.18190668169174806</v>
      </c>
      <c r="L1019" s="2" cm="1">
        <f t="array" ref="L1019">IF(D1019="","",D1019-SUMPRODUCT(($B$1461:$B$1491=$J1019)*1,D$1461:D$1491))</f>
        <v>0.17236686829837566</v>
      </c>
      <c r="M1019" s="2" cm="1">
        <f t="array" ref="M1019">IF(E1019="","",E1019-SUMPRODUCT(($B$1461:$B$1491=$J1019)*1,E$1461:E$1491))</f>
        <v>9.6582466119379262E-2</v>
      </c>
      <c r="N1019" s="2" cm="1">
        <f t="array" ref="N1019">IF(F1019="","",F1019-SUMPRODUCT(($B$1461:$B$1491=$J1019)*1,F$1461:F$1491))</f>
        <v>0.10332097852560196</v>
      </c>
      <c r="O1019" s="2" cm="1">
        <f t="array" ref="O1019">IF(G1019="","",G1019-SUMPRODUCT(($B$1461:$B$1491=$J1019)*1,G$1461:G$1491))</f>
        <v>5.2925009671618284E-2</v>
      </c>
    </row>
    <row r="1020" spans="1:15" x14ac:dyDescent="0.55000000000000004">
      <c r="A1020" s="3">
        <v>33</v>
      </c>
      <c r="B1020" s="3">
        <v>25</v>
      </c>
      <c r="C1020" s="2">
        <f>IF(logVir!C1020="","",LN(総労働時間!C1020))</f>
        <v>10.479555624340687</v>
      </c>
      <c r="D1020" s="2">
        <f>IF(logVir!D1020="","",LN(総労働時間!D1020))</f>
        <v>10.46853943105485</v>
      </c>
      <c r="E1020" s="2">
        <f>IF(logVir!E1020="","",LN(総労働時間!E1020))</f>
        <v>10.443369907861424</v>
      </c>
      <c r="F1020" s="2">
        <f>IF(logVir!F1020="","",LN(総労働時間!F1020))</f>
        <v>10.427568087228517</v>
      </c>
      <c r="G1020" s="2">
        <f>IF(logVir!G1020="","",LN(総労働時間!G1020))</f>
        <v>10.391287702657459</v>
      </c>
      <c r="I1020" s="3">
        <v>33</v>
      </c>
      <c r="J1020" s="3">
        <v>25</v>
      </c>
      <c r="K1020" s="2" cm="1">
        <f t="array" ref="K1020">IF(C1020="","",C1020-SUMPRODUCT(($B$1461:$B$1491=$J1020)*1,C$1461:C$1491))</f>
        <v>-3.2384318351013519E-2</v>
      </c>
      <c r="L1020" s="2" cm="1">
        <f t="array" ref="L1020">IF(D1020="","",D1020-SUMPRODUCT(($B$1461:$B$1491=$J1020)*1,D$1461:D$1491))</f>
        <v>5.4956312931546236E-2</v>
      </c>
      <c r="M1020" s="2" cm="1">
        <f t="array" ref="M1020">IF(E1020="","",E1020-SUMPRODUCT(($B$1461:$B$1491=$J1020)*1,E$1461:E$1491))</f>
        <v>1.3959634259451903E-2</v>
      </c>
      <c r="N1020" s="2" cm="1">
        <f t="array" ref="N1020">IF(F1020="","",F1020-SUMPRODUCT(($B$1461:$B$1491=$J1020)*1,F$1461:F$1491))</f>
        <v>-1.3504268955133014E-2</v>
      </c>
      <c r="O1020" s="2" cm="1">
        <f t="array" ref="O1020">IF(G1020="","",G1020-SUMPRODUCT(($B$1461:$B$1491=$J1020)*1,G$1461:G$1491))</f>
        <v>1.1949115014697753E-2</v>
      </c>
    </row>
    <row r="1021" spans="1:15" x14ac:dyDescent="0.55000000000000004">
      <c r="A1021" s="3">
        <v>33</v>
      </c>
      <c r="B1021" s="3">
        <v>26</v>
      </c>
      <c r="C1021" s="2">
        <f>IF(logVir!C1021="","",LN(総労働時間!C1021))</f>
        <v>9.6971696511175356</v>
      </c>
      <c r="D1021" s="2">
        <f>IF(logVir!D1021="","",LN(総労働時間!D1021))</f>
        <v>9.8173949023556268</v>
      </c>
      <c r="E1021" s="2">
        <f>IF(logVir!E1021="","",LN(総労働時間!E1021))</f>
        <v>9.8700474134662795</v>
      </c>
      <c r="F1021" s="2">
        <f>IF(logVir!F1021="","",LN(総労働時間!F1021))</f>
        <v>9.8384065640148322</v>
      </c>
      <c r="G1021" s="2">
        <f>IF(logVir!G1021="","",LN(総労働時間!G1021))</f>
        <v>9.9286819492853731</v>
      </c>
      <c r="I1021" s="3">
        <v>33</v>
      </c>
      <c r="J1021" s="3">
        <v>26</v>
      </c>
      <c r="K1021" s="2" cm="1">
        <f t="array" ref="K1021">IF(C1021="","",C1021-SUMPRODUCT(($B$1461:$B$1491=$J1021)*1,C$1461:C$1491))</f>
        <v>1.5504082589055557E-2</v>
      </c>
      <c r="L1021" s="2" cm="1">
        <f t="array" ref="L1021">IF(D1021="","",D1021-SUMPRODUCT(($B$1461:$B$1491=$J1021)*1,D$1461:D$1491))</f>
        <v>0.12680185693677082</v>
      </c>
      <c r="M1021" s="2" cm="1">
        <f t="array" ref="M1021">IF(E1021="","",E1021-SUMPRODUCT(($B$1461:$B$1491=$J1021)*1,E$1461:E$1491))</f>
        <v>2.2239861789214999E-2</v>
      </c>
      <c r="N1021" s="2" cm="1">
        <f t="array" ref="N1021">IF(F1021="","",F1021-SUMPRODUCT(($B$1461:$B$1491=$J1021)*1,F$1461:F$1491))</f>
        <v>-2.3944261999236716E-2</v>
      </c>
      <c r="O1021" s="2" cm="1">
        <f t="array" ref="O1021">IF(G1021="","",G1021-SUMPRODUCT(($B$1461:$B$1491=$J1021)*1,G$1461:G$1491))</f>
        <v>5.6198947506642227E-2</v>
      </c>
    </row>
    <row r="1022" spans="1:15" x14ac:dyDescent="0.55000000000000004">
      <c r="A1022" s="3">
        <v>33</v>
      </c>
      <c r="B1022" s="3">
        <v>27</v>
      </c>
      <c r="C1022" s="2">
        <f>IF(logVir!C1022="","",LN(総労働時間!C1022))</f>
        <v>11.669822714842066</v>
      </c>
      <c r="D1022" s="2">
        <f>IF(logVir!D1022="","",LN(総労働時間!D1022))</f>
        <v>11.705502619795746</v>
      </c>
      <c r="E1022" s="2">
        <f>IF(logVir!E1022="","",LN(総労働時間!E1022))</f>
        <v>11.634635301295566</v>
      </c>
      <c r="F1022" s="2">
        <f>IF(logVir!F1022="","",LN(総労働時間!F1022))</f>
        <v>11.516975720388269</v>
      </c>
      <c r="G1022" s="2">
        <f>IF(logVir!G1022="","",LN(総労働時間!G1022))</f>
        <v>11.78662053224364</v>
      </c>
      <c r="I1022" s="3">
        <v>33</v>
      </c>
      <c r="J1022" s="3">
        <v>27</v>
      </c>
      <c r="K1022" s="2" cm="1">
        <f t="array" ref="K1022">IF(C1022="","",C1022-SUMPRODUCT(($B$1461:$B$1491=$J1022)*1,C$1461:C$1491))</f>
        <v>0.11952217458845027</v>
      </c>
      <c r="L1022" s="2" cm="1">
        <f t="array" ref="L1022">IF(D1022="","",D1022-SUMPRODUCT(($B$1461:$B$1491=$J1022)*1,D$1461:D$1491))</f>
        <v>-1.8954613879982318E-2</v>
      </c>
      <c r="M1022" s="2" cm="1">
        <f t="array" ref="M1022">IF(E1022="","",E1022-SUMPRODUCT(($B$1461:$B$1491=$J1022)*1,E$1461:E$1491))</f>
        <v>-0.14080718433779715</v>
      </c>
      <c r="N1022" s="2" cm="1">
        <f t="array" ref="N1022">IF(F1022="","",F1022-SUMPRODUCT(($B$1461:$B$1491=$J1022)*1,F$1461:F$1491))</f>
        <v>-0.21231357470785639</v>
      </c>
      <c r="O1022" s="2" cm="1">
        <f t="array" ref="O1022">IF(G1022="","",G1022-SUMPRODUCT(($B$1461:$B$1491=$J1022)*1,G$1461:G$1491))</f>
        <v>-6.0432083000712566E-2</v>
      </c>
    </row>
    <row r="1023" spans="1:15" x14ac:dyDescent="0.55000000000000004">
      <c r="A1023" s="3">
        <v>33</v>
      </c>
      <c r="B1023" s="3">
        <v>28</v>
      </c>
      <c r="C1023" s="2">
        <f>IF(logVir!C1023="","",LN(総労働時間!C1023))</f>
        <v>10.981365937072789</v>
      </c>
      <c r="D1023" s="2">
        <f>IF(logVir!D1023="","",LN(総労働時間!D1023))</f>
        <v>10.958740927661793</v>
      </c>
      <c r="E1023" s="2">
        <f>IF(logVir!E1023="","",LN(総労働時間!E1023))</f>
        <v>10.996768113171445</v>
      </c>
      <c r="F1023" s="2">
        <f>IF(logVir!F1023="","",LN(総労働時間!F1023))</f>
        <v>11.017237988481426</v>
      </c>
      <c r="G1023" s="2">
        <f>IF(logVir!G1023="","",LN(総労働時間!G1023))</f>
        <v>11.028180809382343</v>
      </c>
      <c r="I1023" s="3">
        <v>33</v>
      </c>
      <c r="J1023" s="3">
        <v>28</v>
      </c>
      <c r="K1023" s="2" cm="1">
        <f t="array" ref="K1023">IF(C1023="","",C1023-SUMPRODUCT(($B$1461:$B$1491=$J1023)*1,C$1461:C$1491))</f>
        <v>-0.17497161064837385</v>
      </c>
      <c r="L1023" s="2" cm="1">
        <f t="array" ref="L1023">IF(D1023="","",D1023-SUMPRODUCT(($B$1461:$B$1491=$J1023)*1,D$1461:D$1491))</f>
        <v>-0.19446038835334178</v>
      </c>
      <c r="M1023" s="2" cm="1">
        <f t="array" ref="M1023">IF(E1023="","",E1023-SUMPRODUCT(($B$1461:$B$1491=$J1023)*1,E$1461:E$1491))</f>
        <v>-0.19346252422928778</v>
      </c>
      <c r="N1023" s="2" cm="1">
        <f t="array" ref="N1023">IF(F1023="","",F1023-SUMPRODUCT(($B$1461:$B$1491=$J1023)*1,F$1461:F$1491))</f>
        <v>-0.16268431199203093</v>
      </c>
      <c r="O1023" s="2" cm="1">
        <f t="array" ref="O1023">IF(G1023="","",G1023-SUMPRODUCT(($B$1461:$B$1491=$J1023)*1,G$1461:G$1491))</f>
        <v>-0.16341056460946568</v>
      </c>
    </row>
    <row r="1024" spans="1:15" x14ac:dyDescent="0.55000000000000004">
      <c r="A1024" s="3">
        <v>33</v>
      </c>
      <c r="B1024" s="3">
        <v>29</v>
      </c>
      <c r="C1024" s="2">
        <f>IF(logVir!C1024="","",LN(総労働時間!C1024))</f>
        <v>11.280835150906253</v>
      </c>
      <c r="D1024" s="2">
        <f>IF(logVir!D1024="","",LN(総労働時間!D1024))</f>
        <v>11.332107441788214</v>
      </c>
      <c r="E1024" s="2">
        <f>IF(logVir!E1024="","",LN(総労働時間!E1024))</f>
        <v>11.179853364382076</v>
      </c>
      <c r="F1024" s="2">
        <f>IF(logVir!F1024="","",LN(総労働時間!F1024))</f>
        <v>11.14562211069514</v>
      </c>
      <c r="G1024" s="2">
        <f>IF(logVir!G1024="","",LN(総労働時間!G1024))</f>
        <v>11.161312179021639</v>
      </c>
      <c r="I1024" s="3">
        <v>33</v>
      </c>
      <c r="J1024" s="3">
        <v>29</v>
      </c>
      <c r="K1024" s="2" cm="1">
        <f t="array" ref="K1024">IF(C1024="","",C1024-SUMPRODUCT(($B$1461:$B$1491=$J1024)*1,C$1461:C$1491))</f>
        <v>0.15241148515605829</v>
      </c>
      <c r="L1024" s="2" cm="1">
        <f t="array" ref="L1024">IF(D1024="","",D1024-SUMPRODUCT(($B$1461:$B$1491=$J1024)*1,D$1461:D$1491))</f>
        <v>0.19279217724895581</v>
      </c>
      <c r="M1024" s="2" cm="1">
        <f t="array" ref="M1024">IF(E1024="","",E1024-SUMPRODUCT(($B$1461:$B$1491=$J1024)*1,E$1461:E$1491))</f>
        <v>2.9863712266998022E-2</v>
      </c>
      <c r="N1024" s="2" cm="1">
        <f t="array" ref="N1024">IF(F1024="","",F1024-SUMPRODUCT(($B$1461:$B$1491=$J1024)*1,F$1461:F$1491))</f>
        <v>1.9239878343809025E-2</v>
      </c>
      <c r="O1024" s="2" cm="1">
        <f t="array" ref="O1024">IF(G1024="","",G1024-SUMPRODUCT(($B$1461:$B$1491=$J1024)*1,G$1461:G$1491))</f>
        <v>-5.8333948184275286E-2</v>
      </c>
    </row>
    <row r="1025" spans="1:15" x14ac:dyDescent="0.55000000000000004">
      <c r="A1025" s="3">
        <v>33</v>
      </c>
      <c r="B1025" s="3">
        <v>30</v>
      </c>
      <c r="C1025" s="2">
        <f>IF(logVir!C1025="","",LN(総労働時間!C1025))</f>
        <v>12.235723703310569</v>
      </c>
      <c r="D1025" s="2">
        <f>IF(logVir!D1025="","",LN(総労働時間!D1025))</f>
        <v>12.369202468868609</v>
      </c>
      <c r="E1025" s="2">
        <f>IF(logVir!E1025="","",LN(総労働時間!E1025))</f>
        <v>12.420897263368232</v>
      </c>
      <c r="F1025" s="2">
        <f>IF(logVir!F1025="","",LN(総労働時間!F1025))</f>
        <v>12.37733711641819</v>
      </c>
      <c r="G1025" s="2">
        <f>IF(logVir!G1025="","",LN(総労働時間!G1025))</f>
        <v>12.452131924741293</v>
      </c>
      <c r="I1025" s="3">
        <v>33</v>
      </c>
      <c r="J1025" s="3">
        <v>30</v>
      </c>
      <c r="K1025" s="2" cm="1">
        <f t="array" ref="K1025">IF(C1025="","",C1025-SUMPRODUCT(($B$1461:$B$1491=$J1025)*1,C$1461:C$1491))</f>
        <v>0.12218655435022008</v>
      </c>
      <c r="L1025" s="2" cm="1">
        <f t="array" ref="L1025">IF(D1025="","",D1025-SUMPRODUCT(($B$1461:$B$1491=$J1025)*1,D$1461:D$1491))</f>
        <v>0.11076779073959742</v>
      </c>
      <c r="M1025" s="2" cm="1">
        <f t="array" ref="M1025">IF(E1025="","",E1025-SUMPRODUCT(($B$1461:$B$1491=$J1025)*1,E$1461:E$1491))</f>
        <v>0.10312576274129626</v>
      </c>
      <c r="N1025" s="2" cm="1">
        <f t="array" ref="N1025">IF(F1025="","",F1025-SUMPRODUCT(($B$1461:$B$1491=$J1025)*1,F$1461:F$1491))</f>
        <v>9.0639361055291801E-2</v>
      </c>
      <c r="O1025" s="2" cm="1">
        <f t="array" ref="O1025">IF(G1025="","",G1025-SUMPRODUCT(($B$1461:$B$1491=$J1025)*1,G$1461:G$1491))</f>
        <v>4.7803662161864935E-2</v>
      </c>
    </row>
    <row r="1026" spans="1:15" x14ac:dyDescent="0.55000000000000004">
      <c r="A1026" s="3">
        <v>33</v>
      </c>
      <c r="B1026" s="3">
        <v>31</v>
      </c>
      <c r="C1026" s="2">
        <f>IF(logVir!C1026="","",LN(総労働時間!C1026))</f>
        <v>11.774723001966146</v>
      </c>
      <c r="D1026" s="2">
        <f>IF(logVir!D1026="","",LN(総労働時間!D1026))</f>
        <v>11.613568951602897</v>
      </c>
      <c r="E1026" s="2">
        <f>IF(logVir!E1026="","",LN(総労働時間!E1026))</f>
        <v>11.594516836885926</v>
      </c>
      <c r="F1026" s="2">
        <f>IF(logVir!F1026="","",LN(総労働時間!F1026))</f>
        <v>11.503078088850529</v>
      </c>
      <c r="G1026" s="2">
        <f>IF(logVir!G1026="","",LN(総労働時間!G1026))</f>
        <v>11.600275146443929</v>
      </c>
      <c r="I1026" s="3">
        <v>33</v>
      </c>
      <c r="J1026" s="3">
        <v>31</v>
      </c>
      <c r="K1026" s="2" cm="1">
        <f t="array" ref="K1026">IF(C1026="","",C1026-SUMPRODUCT(($B$1461:$B$1491=$J1026)*1,C$1461:C$1491))</f>
        <v>-8.5357985348526455E-3</v>
      </c>
      <c r="L1026" s="2" cm="1">
        <f t="array" ref="L1026">IF(D1026="","",D1026-SUMPRODUCT(($B$1461:$B$1491=$J1026)*1,D$1461:D$1491))</f>
        <v>-7.5576569804677973E-2</v>
      </c>
      <c r="M1026" s="2" cm="1">
        <f t="array" ref="M1026">IF(E1026="","",E1026-SUMPRODUCT(($B$1461:$B$1491=$J1026)*1,E$1461:E$1491))</f>
        <v>-6.39371481201092E-2</v>
      </c>
      <c r="N1026" s="2" cm="1">
        <f t="array" ref="N1026">IF(F1026="","",F1026-SUMPRODUCT(($B$1461:$B$1491=$J1026)*1,F$1461:F$1491))</f>
        <v>-7.8601231323279563E-2</v>
      </c>
      <c r="O1026" s="2" cm="1">
        <f t="array" ref="O1026">IF(G1026="","",G1026-SUMPRODUCT(($B$1461:$B$1491=$J1026)*1,G$1461:G$1491))</f>
        <v>-2.4582327967141993E-3</v>
      </c>
    </row>
    <row r="1027" spans="1:15" x14ac:dyDescent="0.55000000000000004">
      <c r="A1027" s="3">
        <v>34</v>
      </c>
      <c r="B1027" s="3">
        <v>1</v>
      </c>
      <c r="C1027" s="2">
        <f>IF(logVir!C1027="","",LN(総労働時間!C1027))</f>
        <v>11.398818303864315</v>
      </c>
      <c r="D1027" s="2">
        <f>IF(logVir!D1027="","",LN(総労働時間!D1027))</f>
        <v>11.288967254390647</v>
      </c>
      <c r="E1027" s="2">
        <f>IF(logVir!E1027="","",LN(総労働時間!E1027))</f>
        <v>11.17644774638582</v>
      </c>
      <c r="F1027" s="2">
        <f>IF(logVir!F1027="","",LN(総労働時間!F1027))</f>
        <v>11.09369341560569</v>
      </c>
      <c r="G1027" s="2">
        <f>IF(logVir!G1027="","",LN(総労働時間!G1027))</f>
        <v>11.01795116211292</v>
      </c>
      <c r="I1027" s="3">
        <v>34</v>
      </c>
      <c r="J1027" s="3">
        <v>1</v>
      </c>
      <c r="K1027" s="2" cm="1">
        <f t="array" ref="K1027">IF(C1027="","",C1027-SUMPRODUCT(($B$1461:$B$1491=$J1027)*1,C$1461:C$1491))</f>
        <v>2.9307205715953799E-2</v>
      </c>
      <c r="L1027" s="2" cm="1">
        <f t="array" ref="L1027">IF(D1027="","",D1027-SUMPRODUCT(($B$1461:$B$1491=$J1027)*1,D$1461:D$1491))</f>
        <v>4.1270317982492699E-2</v>
      </c>
      <c r="M1027" s="2" cm="1">
        <f t="array" ref="M1027">IF(E1027="","",E1027-SUMPRODUCT(($B$1461:$B$1491=$J1027)*1,E$1461:E$1491))</f>
        <v>4.627137419852545E-4</v>
      </c>
      <c r="N1027" s="2" cm="1">
        <f t="array" ref="N1027">IF(F1027="","",F1027-SUMPRODUCT(($B$1461:$B$1491=$J1027)*1,F$1461:F$1491))</f>
        <v>-1.8120163064377692E-2</v>
      </c>
      <c r="O1027" s="2" cm="1">
        <f t="array" ref="O1027">IF(G1027="","",G1027-SUMPRODUCT(($B$1461:$B$1491=$J1027)*1,G$1461:G$1491))</f>
        <v>-1.6401982091649003E-2</v>
      </c>
    </row>
    <row r="1028" spans="1:15" x14ac:dyDescent="0.55000000000000004">
      <c r="A1028" s="3">
        <v>34</v>
      </c>
      <c r="B1028" s="3">
        <v>2</v>
      </c>
      <c r="C1028" s="2">
        <f>IF(logVir!C1028="","",LN(総労働時間!C1028))</f>
        <v>6.7403875543520444</v>
      </c>
      <c r="D1028" s="2">
        <f>IF(logVir!D1028="","",LN(総労働時間!D1028))</f>
        <v>6.7000740451063034</v>
      </c>
      <c r="E1028" s="2">
        <f>IF(logVir!E1028="","",LN(総労働時間!E1028))</f>
        <v>6.4364788508707855</v>
      </c>
      <c r="F1028" s="2">
        <f>IF(logVir!F1028="","",LN(総労働時間!F1028))</f>
        <v>6.4041751829926099</v>
      </c>
      <c r="G1028" s="2">
        <f>IF(logVir!G1028="","",LN(総労働時間!G1028))</f>
        <v>6.6178298203706181</v>
      </c>
      <c r="I1028" s="3">
        <v>34</v>
      </c>
      <c r="J1028" s="3">
        <v>2</v>
      </c>
      <c r="K1028" s="2" cm="1">
        <f t="array" ref="K1028">IF(C1028="","",C1028-SUMPRODUCT(($B$1461:$B$1491=$J1028)*1,C$1461:C$1491))</f>
        <v>-0.48767357946947865</v>
      </c>
      <c r="L1028" s="2" cm="1">
        <f t="array" ref="L1028">IF(D1028="","",D1028-SUMPRODUCT(($B$1461:$B$1491=$J1028)*1,D$1461:D$1491))</f>
        <v>-0.63385892789385778</v>
      </c>
      <c r="M1028" s="2" cm="1">
        <f t="array" ref="M1028">IF(E1028="","",E1028-SUMPRODUCT(($B$1461:$B$1491=$J1028)*1,E$1461:E$1491))</f>
        <v>-0.57281331894437759</v>
      </c>
      <c r="N1028" s="2" cm="1">
        <f t="array" ref="N1028">IF(F1028="","",F1028-SUMPRODUCT(($B$1461:$B$1491=$J1028)*1,F$1461:F$1491))</f>
        <v>-0.58201703100203517</v>
      </c>
      <c r="O1028" s="2" cm="1">
        <f t="array" ref="O1028">IF(G1028="","",G1028-SUMPRODUCT(($B$1461:$B$1491=$J1028)*1,G$1461:G$1491))</f>
        <v>-0.37379348655814049</v>
      </c>
    </row>
    <row r="1029" spans="1:15" x14ac:dyDescent="0.55000000000000004">
      <c r="A1029" s="3">
        <v>34</v>
      </c>
      <c r="B1029" s="3">
        <v>3</v>
      </c>
      <c r="C1029" s="2">
        <f>IF(logVir!C1029="","",LN(総労働時間!C1029))</f>
        <v>11.019107432247928</v>
      </c>
      <c r="D1029" s="2">
        <f>IF(logVir!D1029="","",LN(総労働時間!D1029))</f>
        <v>11.096092940140862</v>
      </c>
      <c r="E1029" s="2">
        <f>IF(logVir!E1029="","",LN(総労働時間!E1029))</f>
        <v>11.089642067672109</v>
      </c>
      <c r="F1029" s="2">
        <f>IF(logVir!F1029="","",LN(総労働時間!F1029))</f>
        <v>11.063971774135457</v>
      </c>
      <c r="G1029" s="2">
        <f>IF(logVir!G1029="","",LN(総労働時間!G1029))</f>
        <v>11.054639491147805</v>
      </c>
      <c r="I1029" s="3">
        <v>34</v>
      </c>
      <c r="J1029" s="3">
        <v>3</v>
      </c>
      <c r="K1029" s="2" cm="1">
        <f t="array" ref="K1029">IF(C1029="","",C1029-SUMPRODUCT(($B$1461:$B$1491=$J1029)*1,C$1461:C$1491))</f>
        <v>0.23342523041212182</v>
      </c>
      <c r="L1029" s="2" cm="1">
        <f t="array" ref="L1029">IF(D1029="","",D1029-SUMPRODUCT(($B$1461:$B$1491=$J1029)*1,D$1461:D$1491))</f>
        <v>0.33540228271562711</v>
      </c>
      <c r="M1029" s="2" cm="1">
        <f t="array" ref="M1029">IF(E1029="","",E1029-SUMPRODUCT(($B$1461:$B$1491=$J1029)*1,E$1461:E$1491))</f>
        <v>0.31884175289267702</v>
      </c>
      <c r="N1029" s="2" cm="1">
        <f t="array" ref="N1029">IF(F1029="","",F1029-SUMPRODUCT(($B$1461:$B$1491=$J1029)*1,F$1461:F$1491))</f>
        <v>0.37274304447116791</v>
      </c>
      <c r="O1029" s="2" cm="1">
        <f t="array" ref="O1029">IF(G1029="","",G1029-SUMPRODUCT(($B$1461:$B$1491=$J1029)*1,G$1461:G$1491))</f>
        <v>0.3342662796354432</v>
      </c>
    </row>
    <row r="1030" spans="1:15" x14ac:dyDescent="0.55000000000000004">
      <c r="A1030" s="3">
        <v>34</v>
      </c>
      <c r="B1030" s="3">
        <v>4</v>
      </c>
      <c r="C1030" s="2">
        <f>IF(logVir!C1030="","",LN(総労働時間!C1030))</f>
        <v>10.068898685992909</v>
      </c>
      <c r="D1030" s="2">
        <f>IF(logVir!D1030="","",LN(総労働時間!D1030))</f>
        <v>9.8897870008396307</v>
      </c>
      <c r="E1030" s="2">
        <f>IF(logVir!E1030="","",LN(総労働時間!E1030))</f>
        <v>9.8689993552116917</v>
      </c>
      <c r="F1030" s="2">
        <f>IF(logVir!F1030="","",LN(総労働時間!F1030))</f>
        <v>9.7846985763559573</v>
      </c>
      <c r="G1030" s="2">
        <f>IF(logVir!G1030="","",LN(総労働時間!G1030))</f>
        <v>9.8542370435456821</v>
      </c>
      <c r="I1030" s="3">
        <v>34</v>
      </c>
      <c r="J1030" s="3">
        <v>4</v>
      </c>
      <c r="K1030" s="2" cm="1">
        <f t="array" ref="K1030">IF(C1030="","",C1030-SUMPRODUCT(($B$1461:$B$1491=$J1030)*1,C$1461:C$1491))</f>
        <v>0.4950242343829494</v>
      </c>
      <c r="L1030" s="2" cm="1">
        <f t="array" ref="L1030">IF(D1030="","",D1030-SUMPRODUCT(($B$1461:$B$1491=$J1030)*1,D$1461:D$1491))</f>
        <v>0.48746365607839515</v>
      </c>
      <c r="M1030" s="2" cm="1">
        <f t="array" ref="M1030">IF(E1030="","",E1030-SUMPRODUCT(($B$1461:$B$1491=$J1030)*1,E$1461:E$1491))</f>
        <v>0.53537278664685672</v>
      </c>
      <c r="N1030" s="2" cm="1">
        <f t="array" ref="N1030">IF(F1030="","",F1030-SUMPRODUCT(($B$1461:$B$1491=$J1030)*1,F$1461:F$1491))</f>
        <v>0.59951331661014251</v>
      </c>
      <c r="O1030" s="2" cm="1">
        <f t="array" ref="O1030">IF(G1030="","",G1030-SUMPRODUCT(($B$1461:$B$1491=$J1030)*1,G$1461:G$1491))</f>
        <v>0.62737090543881457</v>
      </c>
    </row>
    <row r="1031" spans="1:15" x14ac:dyDescent="0.55000000000000004">
      <c r="A1031" s="3">
        <v>34</v>
      </c>
      <c r="B1031" s="3">
        <v>5</v>
      </c>
      <c r="C1031" s="2">
        <f>IF(logVir!C1031="","",LN(総労働時間!C1031))</f>
        <v>8.9140024722067004</v>
      </c>
      <c r="D1031" s="2">
        <f>IF(logVir!D1031="","",LN(総労働時間!D1031))</f>
        <v>8.6347886022996345</v>
      </c>
      <c r="E1031" s="2">
        <f>IF(logVir!E1031="","",LN(総労働時間!E1031))</f>
        <v>8.8339408034208713</v>
      </c>
      <c r="F1031" s="2">
        <f>IF(logVir!F1031="","",LN(総労働時間!F1031))</f>
        <v>8.7131004801463341</v>
      </c>
      <c r="G1031" s="2">
        <f>IF(logVir!G1031="","",LN(総労働時間!G1031))</f>
        <v>8.6915728591659214</v>
      </c>
      <c r="I1031" s="3">
        <v>34</v>
      </c>
      <c r="J1031" s="3">
        <v>5</v>
      </c>
      <c r="K1031" s="2" cm="1">
        <f t="array" ref="K1031">IF(C1031="","",C1031-SUMPRODUCT(($B$1461:$B$1491=$J1031)*1,C$1461:C$1491))</f>
        <v>9.250364317459514E-2</v>
      </c>
      <c r="L1031" s="2" cm="1">
        <f t="array" ref="L1031">IF(D1031="","",D1031-SUMPRODUCT(($B$1461:$B$1491=$J1031)*1,D$1461:D$1491))</f>
        <v>-0.13344591425375363</v>
      </c>
      <c r="M1031" s="2" cm="1">
        <f t="array" ref="M1031">IF(E1031="","",E1031-SUMPRODUCT(($B$1461:$B$1491=$J1031)*1,E$1461:E$1491))</f>
        <v>3.2114760818473087E-2</v>
      </c>
      <c r="N1031" s="2" cm="1">
        <f t="array" ref="N1031">IF(F1031="","",F1031-SUMPRODUCT(($B$1461:$B$1491=$J1031)*1,F$1461:F$1491))</f>
        <v>-1.919951545644949E-2</v>
      </c>
      <c r="O1031" s="2" cm="1">
        <f t="array" ref="O1031">IF(G1031="","",G1031-SUMPRODUCT(($B$1461:$B$1491=$J1031)*1,G$1461:G$1491))</f>
        <v>-8.8646734763099033E-2</v>
      </c>
    </row>
    <row r="1032" spans="1:15" x14ac:dyDescent="0.55000000000000004">
      <c r="A1032" s="3">
        <v>34</v>
      </c>
      <c r="B1032" s="3">
        <v>6</v>
      </c>
      <c r="C1032" s="2">
        <f>IF(logVir!C1032="","",LN(総労働時間!C1032))</f>
        <v>9.5975351003480682</v>
      </c>
      <c r="D1032" s="2">
        <f>IF(logVir!D1032="","",LN(総労働時間!D1032))</f>
        <v>9.6827285123730018</v>
      </c>
      <c r="E1032" s="2">
        <f>IF(logVir!E1032="","",LN(総労働時間!E1032))</f>
        <v>9.6722587739584505</v>
      </c>
      <c r="F1032" s="2">
        <f>IF(logVir!F1032="","",LN(総労働時間!F1032))</f>
        <v>9.6244017560272557</v>
      </c>
      <c r="G1032" s="2">
        <f>IF(logVir!G1032="","",LN(総労働時間!G1032))</f>
        <v>9.5977552486321898</v>
      </c>
      <c r="I1032" s="3">
        <v>34</v>
      </c>
      <c r="J1032" s="3">
        <v>6</v>
      </c>
      <c r="K1032" s="2" cm="1">
        <f t="array" ref="K1032">IF(C1032="","",C1032-SUMPRODUCT(($B$1461:$B$1491=$J1032)*1,C$1461:C$1491))</f>
        <v>0.30056488672920878</v>
      </c>
      <c r="L1032" s="2" cm="1">
        <f t="array" ref="L1032">IF(D1032="","",D1032-SUMPRODUCT(($B$1461:$B$1491=$J1032)*1,D$1461:D$1491))</f>
        <v>0.3748719959782445</v>
      </c>
      <c r="M1032" s="2" cm="1">
        <f t="array" ref="M1032">IF(E1032="","",E1032-SUMPRODUCT(($B$1461:$B$1491=$J1032)*1,E$1461:E$1491))</f>
        <v>0.34067955469430622</v>
      </c>
      <c r="N1032" s="2" cm="1">
        <f t="array" ref="N1032">IF(F1032="","",F1032-SUMPRODUCT(($B$1461:$B$1491=$J1032)*1,F$1461:F$1491))</f>
        <v>0.29496714708668748</v>
      </c>
      <c r="O1032" s="2" cm="1">
        <f t="array" ref="O1032">IF(G1032="","",G1032-SUMPRODUCT(($B$1461:$B$1491=$J1032)*1,G$1461:G$1491))</f>
        <v>0.23026014751661883</v>
      </c>
    </row>
    <row r="1033" spans="1:15" x14ac:dyDescent="0.55000000000000004">
      <c r="A1033" s="3">
        <v>34</v>
      </c>
      <c r="B1033" s="3">
        <v>7</v>
      </c>
      <c r="C1033" s="2">
        <f>IF(logVir!C1033="","",LN(総労働時間!C1033))</f>
        <v>9.290977756556936</v>
      </c>
      <c r="D1033" s="2">
        <f>IF(logVir!D1033="","",LN(総労働時間!D1033))</f>
        <v>9.223770262579567</v>
      </c>
      <c r="E1033" s="2">
        <f>IF(logVir!E1033="","",LN(総労働時間!E1033))</f>
        <v>9.2003152055859321</v>
      </c>
      <c r="F1033" s="2">
        <f>IF(logVir!F1033="","",LN(総労働時間!F1033))</f>
        <v>9.1196046987779411</v>
      </c>
      <c r="G1033" s="2">
        <f>IF(logVir!G1033="","",LN(総労働時間!G1033))</f>
        <v>9.1314495204479247</v>
      </c>
      <c r="I1033" s="3">
        <v>34</v>
      </c>
      <c r="J1033" s="3">
        <v>7</v>
      </c>
      <c r="K1033" s="2" cm="1">
        <f t="array" ref="K1033">IF(C1033="","",C1033-SUMPRODUCT(($B$1461:$B$1491=$J1033)*1,C$1461:C$1491))</f>
        <v>6.4826125320342598E-2</v>
      </c>
      <c r="L1033" s="2" cm="1">
        <f t="array" ref="L1033">IF(D1033="","",D1033-SUMPRODUCT(($B$1461:$B$1491=$J1033)*1,D$1461:D$1491))</f>
        <v>2.6244675444390353E-2</v>
      </c>
      <c r="M1033" s="2" cm="1">
        <f t="array" ref="M1033">IF(E1033="","",E1033-SUMPRODUCT(($B$1461:$B$1491=$J1033)*1,E$1461:E$1491))</f>
        <v>6.5390845901788452E-2</v>
      </c>
      <c r="N1033" s="2" cm="1">
        <f t="array" ref="N1033">IF(F1033="","",F1033-SUMPRODUCT(($B$1461:$B$1491=$J1033)*1,F$1461:F$1491))</f>
        <v>4.5970753882702553E-2</v>
      </c>
      <c r="O1033" s="2" cm="1">
        <f t="array" ref="O1033">IF(G1033="","",G1033-SUMPRODUCT(($B$1461:$B$1491=$J1033)*1,G$1461:G$1491))</f>
        <v>2.5559305322659043E-2</v>
      </c>
    </row>
    <row r="1034" spans="1:15" x14ac:dyDescent="0.55000000000000004">
      <c r="A1034" s="3">
        <v>34</v>
      </c>
      <c r="B1034" s="3">
        <v>8</v>
      </c>
      <c r="C1034" s="2">
        <f>IF(logVir!C1034="","",LN(総労働時間!C1034))</f>
        <v>10.45736223407514</v>
      </c>
      <c r="D1034" s="2">
        <f>IF(logVir!D1034="","",LN(総労働時間!D1034))</f>
        <v>10.595937437868242</v>
      </c>
      <c r="E1034" s="2">
        <f>IF(logVir!E1034="","",LN(総労働時間!E1034))</f>
        <v>10.659755394070388</v>
      </c>
      <c r="F1034" s="2">
        <f>IF(logVir!F1034="","",LN(総労働時間!F1034))</f>
        <v>10.569918754810196</v>
      </c>
      <c r="G1034" s="2">
        <f>IF(logVir!G1034="","",LN(総労働時間!G1034))</f>
        <v>10.587164494099216</v>
      </c>
      <c r="I1034" s="3">
        <v>34</v>
      </c>
      <c r="J1034" s="3">
        <v>8</v>
      </c>
      <c r="K1034" s="2" cm="1">
        <f t="array" ref="K1034">IF(C1034="","",C1034-SUMPRODUCT(($B$1461:$B$1491=$J1034)*1,C$1461:C$1491))</f>
        <v>1.2574283923966814</v>
      </c>
      <c r="L1034" s="2" cm="1">
        <f t="array" ref="L1034">IF(D1034="","",D1034-SUMPRODUCT(($B$1461:$B$1491=$J1034)*1,D$1461:D$1491))</f>
        <v>1.3080396346378329</v>
      </c>
      <c r="M1034" s="2" cm="1">
        <f t="array" ref="M1034">IF(E1034="","",E1034-SUMPRODUCT(($B$1461:$B$1491=$J1034)*1,E$1461:E$1491))</f>
        <v>1.3680760356495014</v>
      </c>
      <c r="N1034" s="2" cm="1">
        <f t="array" ref="N1034">IF(F1034="","",F1034-SUMPRODUCT(($B$1461:$B$1491=$J1034)*1,F$1461:F$1491))</f>
        <v>1.292720965261509</v>
      </c>
      <c r="O1034" s="2" cm="1">
        <f t="array" ref="O1034">IF(G1034="","",G1034-SUMPRODUCT(($B$1461:$B$1491=$J1034)*1,G$1461:G$1491))</f>
        <v>1.2595038454259129</v>
      </c>
    </row>
    <row r="1035" spans="1:15" x14ac:dyDescent="0.55000000000000004">
      <c r="A1035" s="3">
        <v>34</v>
      </c>
      <c r="B1035" s="3">
        <v>9</v>
      </c>
      <c r="C1035" s="2">
        <f>IF(logVir!C1035="","",LN(総労働時間!C1035))</f>
        <v>10.654185552024005</v>
      </c>
      <c r="D1035" s="2">
        <f>IF(logVir!D1035="","",LN(総労働時間!D1035))</f>
        <v>10.558082971718299</v>
      </c>
      <c r="E1035" s="2">
        <f>IF(logVir!E1035="","",LN(総労働時間!E1035))</f>
        <v>10.697881341923424</v>
      </c>
      <c r="F1035" s="2">
        <f>IF(logVir!F1035="","",LN(総労働時間!F1035))</f>
        <v>10.617740489370213</v>
      </c>
      <c r="G1035" s="2">
        <f>IF(logVir!G1035="","",LN(総労働時間!G1035))</f>
        <v>10.667365621298082</v>
      </c>
      <c r="I1035" s="3">
        <v>34</v>
      </c>
      <c r="J1035" s="3">
        <v>9</v>
      </c>
      <c r="K1035" s="2" cm="1">
        <f t="array" ref="K1035">IF(C1035="","",C1035-SUMPRODUCT(($B$1461:$B$1491=$J1035)*1,C$1461:C$1491))</f>
        <v>0.68500376485337178</v>
      </c>
      <c r="L1035" s="2" cm="1">
        <f t="array" ref="L1035">IF(D1035="","",D1035-SUMPRODUCT(($B$1461:$B$1491=$J1035)*1,D$1461:D$1491))</f>
        <v>0.63379657205135587</v>
      </c>
      <c r="M1035" s="2" cm="1">
        <f t="array" ref="M1035">IF(E1035="","",E1035-SUMPRODUCT(($B$1461:$B$1491=$J1035)*1,E$1461:E$1491))</f>
        <v>0.69435055064553097</v>
      </c>
      <c r="N1035" s="2" cm="1">
        <f t="array" ref="N1035">IF(F1035="","",F1035-SUMPRODUCT(($B$1461:$B$1491=$J1035)*1,F$1461:F$1491))</f>
        <v>0.72037363933361398</v>
      </c>
      <c r="O1035" s="2" cm="1">
        <f t="array" ref="O1035">IF(G1035="","",G1035-SUMPRODUCT(($B$1461:$B$1491=$J1035)*1,G$1461:G$1491))</f>
        <v>0.72492744216312133</v>
      </c>
    </row>
    <row r="1036" spans="1:15" x14ac:dyDescent="0.55000000000000004">
      <c r="A1036" s="3">
        <v>34</v>
      </c>
      <c r="B1036" s="3">
        <v>10</v>
      </c>
      <c r="C1036" s="2">
        <f>IF(logVir!C1036="","",LN(総労働時間!C1036))</f>
        <v>11.251602834619352</v>
      </c>
      <c r="D1036" s="2">
        <f>IF(logVir!D1036="","",LN(総労働時間!D1036))</f>
        <v>11.303962538336998</v>
      </c>
      <c r="E1036" s="2">
        <f>IF(logVir!E1036="","",LN(総労働時間!E1036))</f>
        <v>11.311856976141238</v>
      </c>
      <c r="F1036" s="2">
        <f>IF(logVir!F1036="","",LN(総労働時間!F1036))</f>
        <v>11.203723695904319</v>
      </c>
      <c r="G1036" s="2">
        <f>IF(logVir!G1036="","",LN(総労働時間!G1036))</f>
        <v>11.248048265105773</v>
      </c>
      <c r="I1036" s="3">
        <v>34</v>
      </c>
      <c r="J1036" s="3">
        <v>10</v>
      </c>
      <c r="K1036" s="2" cm="1">
        <f t="array" ref="K1036">IF(C1036="","",C1036-SUMPRODUCT(($B$1461:$B$1491=$J1036)*1,C$1461:C$1491))</f>
        <v>0.78160960565384663</v>
      </c>
      <c r="L1036" s="2" cm="1">
        <f t="array" ref="L1036">IF(D1036="","",D1036-SUMPRODUCT(($B$1461:$B$1491=$J1036)*1,D$1461:D$1491))</f>
        <v>0.81586319751081504</v>
      </c>
      <c r="M1036" s="2" cm="1">
        <f t="array" ref="M1036">IF(E1036="","",E1036-SUMPRODUCT(($B$1461:$B$1491=$J1036)*1,E$1461:E$1491))</f>
        <v>0.784064257212858</v>
      </c>
      <c r="N1036" s="2" cm="1">
        <f t="array" ref="N1036">IF(F1036="","",F1036-SUMPRODUCT(($B$1461:$B$1491=$J1036)*1,F$1461:F$1491))</f>
        <v>0.74001128860703247</v>
      </c>
      <c r="O1036" s="2" cm="1">
        <f t="array" ref="O1036">IF(G1036="","",G1036-SUMPRODUCT(($B$1461:$B$1491=$J1036)*1,G$1461:G$1491))</f>
        <v>0.71423413474244235</v>
      </c>
    </row>
    <row r="1037" spans="1:15" x14ac:dyDescent="0.55000000000000004">
      <c r="A1037" s="3">
        <v>34</v>
      </c>
      <c r="B1037" s="3">
        <v>11</v>
      </c>
      <c r="C1037" s="2">
        <f>IF(logVir!C1037="","",LN(総労働時間!C1037))</f>
        <v>9.8026083645003297</v>
      </c>
      <c r="D1037" s="2">
        <f>IF(logVir!D1037="","",LN(総労働時間!D1037))</f>
        <v>9.6963685418932553</v>
      </c>
      <c r="E1037" s="2">
        <f>IF(logVir!E1037="","",LN(総労働時間!E1037))</f>
        <v>9.5457618925216341</v>
      </c>
      <c r="F1037" s="2">
        <f>IF(logVir!F1037="","",LN(総労働時間!F1037))</f>
        <v>9.4809887229760044</v>
      </c>
      <c r="G1037" s="2">
        <f>IF(logVir!G1037="","",LN(総労働時間!G1037))</f>
        <v>9.5066253206909099</v>
      </c>
      <c r="I1037" s="3">
        <v>34</v>
      </c>
      <c r="J1037" s="3">
        <v>11</v>
      </c>
      <c r="K1037" s="2" cm="1">
        <f t="array" ref="K1037">IF(C1037="","",C1037-SUMPRODUCT(($B$1461:$B$1491=$J1037)*1,C$1461:C$1491))</f>
        <v>9.9143792266627173E-3</v>
      </c>
      <c r="L1037" s="2" cm="1">
        <f t="array" ref="L1037">IF(D1037="","",D1037-SUMPRODUCT(($B$1461:$B$1491=$J1037)*1,D$1461:D$1491))</f>
        <v>9.8613423385797816E-2</v>
      </c>
      <c r="M1037" s="2" cm="1">
        <f t="array" ref="M1037">IF(E1037="","",E1037-SUMPRODUCT(($B$1461:$B$1491=$J1037)*1,E$1461:E$1491))</f>
        <v>-4.0271551885439294E-2</v>
      </c>
      <c r="N1037" s="2" cm="1">
        <f t="array" ref="N1037">IF(F1037="","",F1037-SUMPRODUCT(($B$1461:$B$1491=$J1037)*1,F$1461:F$1491))</f>
        <v>-7.0298816757674132E-2</v>
      </c>
      <c r="O1037" s="2" cm="1">
        <f t="array" ref="O1037">IF(G1037="","",G1037-SUMPRODUCT(($B$1461:$B$1491=$J1037)*1,G$1461:G$1491))</f>
        <v>-4.9832081017660457E-2</v>
      </c>
    </row>
    <row r="1038" spans="1:15" x14ac:dyDescent="0.55000000000000004">
      <c r="A1038" s="3">
        <v>34</v>
      </c>
      <c r="B1038" s="3">
        <v>12</v>
      </c>
      <c r="C1038" s="2">
        <f>IF(logVir!C1038="","",LN(総労働時間!C1038))</f>
        <v>9.8649047668314083</v>
      </c>
      <c r="D1038" s="2">
        <f>IF(logVir!D1038="","",LN(総労働時間!D1038))</f>
        <v>9.927610473378488</v>
      </c>
      <c r="E1038" s="2">
        <f>IF(logVir!E1038="","",LN(総労働時間!E1038))</f>
        <v>9.9098746291881969</v>
      </c>
      <c r="F1038" s="2">
        <f>IF(logVir!F1038="","",LN(総労働時間!F1038))</f>
        <v>9.8170661577918157</v>
      </c>
      <c r="G1038" s="2">
        <f>IF(logVir!G1038="","",LN(総労働時間!G1038))</f>
        <v>9.8687857092898348</v>
      </c>
      <c r="I1038" s="3">
        <v>34</v>
      </c>
      <c r="J1038" s="3">
        <v>12</v>
      </c>
      <c r="K1038" s="2" cm="1">
        <f t="array" ref="K1038">IF(C1038="","",C1038-SUMPRODUCT(($B$1461:$B$1491=$J1038)*1,C$1461:C$1491))</f>
        <v>0.27115872628049864</v>
      </c>
      <c r="L1038" s="2" cm="1">
        <f t="array" ref="L1038">IF(D1038="","",D1038-SUMPRODUCT(($B$1461:$B$1491=$J1038)*1,D$1461:D$1491))</f>
        <v>0.42259162470573131</v>
      </c>
      <c r="M1038" s="2" cm="1">
        <f t="array" ref="M1038">IF(E1038="","",E1038-SUMPRODUCT(($B$1461:$B$1491=$J1038)*1,E$1461:E$1491))</f>
        <v>0.42339116649186259</v>
      </c>
      <c r="N1038" s="2" cm="1">
        <f t="array" ref="N1038">IF(F1038="","",F1038-SUMPRODUCT(($B$1461:$B$1491=$J1038)*1,F$1461:F$1491))</f>
        <v>0.38920305168073455</v>
      </c>
      <c r="O1038" s="2" cm="1">
        <f t="array" ref="O1038">IF(G1038="","",G1038-SUMPRODUCT(($B$1461:$B$1491=$J1038)*1,G$1461:G$1491))</f>
        <v>0.35957032467363526</v>
      </c>
    </row>
    <row r="1039" spans="1:15" x14ac:dyDescent="0.55000000000000004">
      <c r="A1039" s="3">
        <v>34</v>
      </c>
      <c r="B1039" s="3">
        <v>13</v>
      </c>
      <c r="C1039" s="2">
        <f>IF(logVir!C1039="","",LN(総労働時間!C1039))</f>
        <v>9.0046912611798184</v>
      </c>
      <c r="D1039" s="2">
        <f>IF(logVir!D1039="","",LN(総労働時間!D1039))</f>
        <v>8.4889099676166069</v>
      </c>
      <c r="E1039" s="2">
        <f>IF(logVir!E1039="","",LN(総労働時間!E1039))</f>
        <v>8.223072174352545</v>
      </c>
      <c r="F1039" s="2">
        <f>IF(logVir!F1039="","",LN(総労働時間!F1039))</f>
        <v>7.9825388560353314</v>
      </c>
      <c r="G1039" s="2">
        <f>IF(logVir!G1039="","",LN(総労働時間!G1039))</f>
        <v>7.3830285351226648</v>
      </c>
      <c r="I1039" s="3">
        <v>34</v>
      </c>
      <c r="J1039" s="3">
        <v>13</v>
      </c>
      <c r="K1039" s="2" cm="1">
        <f t="array" ref="K1039">IF(C1039="","",C1039-SUMPRODUCT(($B$1461:$B$1491=$J1039)*1,C$1461:C$1491))</f>
        <v>0.27104879219568367</v>
      </c>
      <c r="L1039" s="2" cm="1">
        <f t="array" ref="L1039">IF(D1039="","",D1039-SUMPRODUCT(($B$1461:$B$1491=$J1039)*1,D$1461:D$1491))</f>
        <v>0.55363169828793257</v>
      </c>
      <c r="M1039" s="2" cm="1">
        <f t="array" ref="M1039">IF(E1039="","",E1039-SUMPRODUCT(($B$1461:$B$1491=$J1039)*1,E$1461:E$1491))</f>
        <v>0.22812828992236689</v>
      </c>
      <c r="N1039" s="2" cm="1">
        <f t="array" ref="N1039">IF(F1039="","",F1039-SUMPRODUCT(($B$1461:$B$1491=$J1039)*1,F$1461:F$1491))</f>
        <v>0.11854809595959193</v>
      </c>
      <c r="O1039" s="2" cm="1">
        <f t="array" ref="O1039">IF(G1039="","",G1039-SUMPRODUCT(($B$1461:$B$1491=$J1039)*1,G$1461:G$1491))</f>
        <v>-0.4376183883411926</v>
      </c>
    </row>
    <row r="1040" spans="1:15" x14ac:dyDescent="0.55000000000000004">
      <c r="A1040" s="3">
        <v>34</v>
      </c>
      <c r="B1040" s="3">
        <v>14</v>
      </c>
      <c r="C1040" s="2">
        <f>IF(logVir!C1040="","",LN(総労働時間!C1040))</f>
        <v>11.630654733272561</v>
      </c>
      <c r="D1040" s="2">
        <f>IF(logVir!D1040="","",LN(総労働時間!D1040))</f>
        <v>11.697372231102195</v>
      </c>
      <c r="E1040" s="2">
        <f>IF(logVir!E1040="","",LN(総労働時間!E1040))</f>
        <v>11.729010008141469</v>
      </c>
      <c r="F1040" s="2">
        <f>IF(logVir!F1040="","",LN(総労働時間!F1040))</f>
        <v>11.637536374172596</v>
      </c>
      <c r="G1040" s="2">
        <f>IF(logVir!G1040="","",LN(総労働時間!G1040))</f>
        <v>11.664160226364871</v>
      </c>
      <c r="I1040" s="3">
        <v>34</v>
      </c>
      <c r="J1040" s="3">
        <v>14</v>
      </c>
      <c r="K1040" s="2" cm="1">
        <f t="array" ref="K1040">IF(C1040="","",C1040-SUMPRODUCT(($B$1461:$B$1491=$J1040)*1,C$1461:C$1491))</f>
        <v>1.8070133267805133</v>
      </c>
      <c r="L1040" s="2" cm="1">
        <f t="array" ref="L1040">IF(D1040="","",D1040-SUMPRODUCT(($B$1461:$B$1491=$J1040)*1,D$1461:D$1491))</f>
        <v>1.7826983947080741</v>
      </c>
      <c r="M1040" s="2" cm="1">
        <f t="array" ref="M1040">IF(E1040="","",E1040-SUMPRODUCT(($B$1461:$B$1491=$J1040)*1,E$1461:E$1491))</f>
        <v>1.7762419362552606</v>
      </c>
      <c r="N1040" s="2" cm="1">
        <f t="array" ref="N1040">IF(F1040="","",F1040-SUMPRODUCT(($B$1461:$B$1491=$J1040)*1,F$1461:F$1491))</f>
        <v>1.7407643893017983</v>
      </c>
      <c r="O1040" s="2" cm="1">
        <f t="array" ref="O1040">IF(G1040="","",G1040-SUMPRODUCT(($B$1461:$B$1491=$J1040)*1,G$1461:G$1491))</f>
        <v>1.7262775544823423</v>
      </c>
    </row>
    <row r="1041" spans="1:15" x14ac:dyDescent="0.55000000000000004">
      <c r="A1041" s="3">
        <v>34</v>
      </c>
      <c r="B1041" s="3">
        <v>15</v>
      </c>
      <c r="C1041" s="2">
        <f>IF(logVir!C1041="","",LN(総労働時間!C1041))</f>
        <v>9.7227181266908307</v>
      </c>
      <c r="D1041" s="2">
        <f>IF(logVir!D1041="","",LN(総労働時間!D1041))</f>
        <v>9.6144081187350103</v>
      </c>
      <c r="E1041" s="2">
        <f>IF(logVir!E1041="","",LN(総労働時間!E1041))</f>
        <v>9.5436647460997062</v>
      </c>
      <c r="F1041" s="2">
        <f>IF(logVir!F1041="","",LN(総労働時間!F1041))</f>
        <v>9.4647304351063788</v>
      </c>
      <c r="G1041" s="2">
        <f>IF(logVir!G1041="","",LN(総労働時間!G1041))</f>
        <v>9.4894827296897866</v>
      </c>
      <c r="I1041" s="3">
        <v>34</v>
      </c>
      <c r="J1041" s="3">
        <v>15</v>
      </c>
      <c r="K1041" s="2" cm="1">
        <f t="array" ref="K1041">IF(C1041="","",C1041-SUMPRODUCT(($B$1461:$B$1491=$J1041)*1,C$1461:C$1491))</f>
        <v>0.47217365427313318</v>
      </c>
      <c r="L1041" s="2" cm="1">
        <f t="array" ref="L1041">IF(D1041="","",D1041-SUMPRODUCT(($B$1461:$B$1491=$J1041)*1,D$1461:D$1491))</f>
        <v>0.49587490515605026</v>
      </c>
      <c r="M1041" s="2" cm="1">
        <f t="array" ref="M1041">IF(E1041="","",E1041-SUMPRODUCT(($B$1461:$B$1491=$J1041)*1,E$1461:E$1491))</f>
        <v>0.48545386864907414</v>
      </c>
      <c r="N1041" s="2" cm="1">
        <f t="array" ref="N1041">IF(F1041="","",F1041-SUMPRODUCT(($B$1461:$B$1491=$J1041)*1,F$1461:F$1491))</f>
        <v>0.51400346000988506</v>
      </c>
      <c r="O1041" s="2" cm="1">
        <f t="array" ref="O1041">IF(G1041="","",G1041-SUMPRODUCT(($B$1461:$B$1491=$J1041)*1,G$1461:G$1491))</f>
        <v>0.50201799294334748</v>
      </c>
    </row>
    <row r="1042" spans="1:15" x14ac:dyDescent="0.55000000000000004">
      <c r="A1042" s="3">
        <v>34</v>
      </c>
      <c r="B1042" s="3">
        <v>16</v>
      </c>
      <c r="C1042" s="2">
        <f>IF(logVir!C1042="","",LN(総労働時間!C1042))</f>
        <v>11.102903763674217</v>
      </c>
      <c r="D1042" s="2">
        <f>IF(logVir!D1042="","",LN(総労働時間!D1042))</f>
        <v>11.156825653407655</v>
      </c>
      <c r="E1042" s="2">
        <f>IF(logVir!E1042="","",LN(総労働時間!E1042))</f>
        <v>11.164803740275595</v>
      </c>
      <c r="F1042" s="2">
        <f>IF(logVir!F1042="","",LN(総労働時間!F1042))</f>
        <v>11.067273778752316</v>
      </c>
      <c r="G1042" s="2">
        <f>IF(logVir!G1042="","",LN(総労働時間!G1042))</f>
        <v>11.11965327991204</v>
      </c>
      <c r="I1042" s="3">
        <v>34</v>
      </c>
      <c r="J1042" s="3">
        <v>16</v>
      </c>
      <c r="K1042" s="2" cm="1">
        <f t="array" ref="K1042">IF(C1042="","",C1042-SUMPRODUCT(($B$1461:$B$1491=$J1042)*1,C$1461:C$1491))</f>
        <v>0.61622623949531885</v>
      </c>
      <c r="L1042" s="2" cm="1">
        <f t="array" ref="L1042">IF(D1042="","",D1042-SUMPRODUCT(($B$1461:$B$1491=$J1042)*1,D$1461:D$1491))</f>
        <v>0.68385747422082233</v>
      </c>
      <c r="M1042" s="2" cm="1">
        <f t="array" ref="M1042">IF(E1042="","",E1042-SUMPRODUCT(($B$1461:$B$1491=$J1042)*1,E$1461:E$1491))</f>
        <v>0.69813528063275676</v>
      </c>
      <c r="N1042" s="2" cm="1">
        <f t="array" ref="N1042">IF(F1042="","",F1042-SUMPRODUCT(($B$1461:$B$1491=$J1042)*1,F$1461:F$1491))</f>
        <v>0.70063956373338065</v>
      </c>
      <c r="O1042" s="2" cm="1">
        <f t="array" ref="O1042">IF(G1042="","",G1042-SUMPRODUCT(($B$1461:$B$1491=$J1042)*1,G$1461:G$1491))</f>
        <v>0.69880334574990322</v>
      </c>
    </row>
    <row r="1043" spans="1:15" x14ac:dyDescent="0.55000000000000004">
      <c r="A1043" s="3">
        <v>34</v>
      </c>
      <c r="B1043" s="3">
        <v>17</v>
      </c>
      <c r="C1043" s="2">
        <f>IF(logVir!C1043="","",LN(総労働時間!C1043))</f>
        <v>10.452450638410932</v>
      </c>
      <c r="D1043" s="2">
        <f>IF(logVir!D1043="","",LN(総労働時間!D1043))</f>
        <v>10.327372663997791</v>
      </c>
      <c r="E1043" s="2">
        <f>IF(logVir!E1043="","",LN(総労働時間!E1043))</f>
        <v>10.330170659893986</v>
      </c>
      <c r="F1043" s="2">
        <f>IF(logVir!F1043="","",LN(総労働時間!F1043))</f>
        <v>10.334586417905374</v>
      </c>
      <c r="G1043" s="2">
        <f>IF(logVir!G1043="","",LN(総労働時間!G1043))</f>
        <v>10.507224079616554</v>
      </c>
      <c r="I1043" s="3">
        <v>34</v>
      </c>
      <c r="J1043" s="3">
        <v>17</v>
      </c>
      <c r="K1043" s="2" cm="1">
        <f t="array" ref="K1043">IF(C1043="","",C1043-SUMPRODUCT(($B$1461:$B$1491=$J1043)*1,C$1461:C$1491))</f>
        <v>0.51137074624718792</v>
      </c>
      <c r="L1043" s="2" cm="1">
        <f t="array" ref="L1043">IF(D1043="","",D1043-SUMPRODUCT(($B$1461:$B$1491=$J1043)*1,D$1461:D$1491))</f>
        <v>0.46504897363608677</v>
      </c>
      <c r="M1043" s="2" cm="1">
        <f t="array" ref="M1043">IF(E1043="","",E1043-SUMPRODUCT(($B$1461:$B$1491=$J1043)*1,E$1461:E$1491))</f>
        <v>0.48791009523283257</v>
      </c>
      <c r="N1043" s="2" cm="1">
        <f t="array" ref="N1043">IF(F1043="","",F1043-SUMPRODUCT(($B$1461:$B$1491=$J1043)*1,F$1461:F$1491))</f>
        <v>0.44449789710287746</v>
      </c>
      <c r="O1043" s="2" cm="1">
        <f t="array" ref="O1043">IF(G1043="","",G1043-SUMPRODUCT(($B$1461:$B$1491=$J1043)*1,G$1461:G$1491))</f>
        <v>0.55609249080744405</v>
      </c>
    </row>
    <row r="1044" spans="1:15" x14ac:dyDescent="0.55000000000000004">
      <c r="A1044" s="3">
        <v>34</v>
      </c>
      <c r="B1044" s="3">
        <v>18</v>
      </c>
      <c r="C1044" s="2">
        <f>IF(logVir!C1044="","",LN(総労働時間!C1044))</f>
        <v>12.310946115820713</v>
      </c>
      <c r="D1044" s="2">
        <f>IF(logVir!D1044="","",LN(総労働時間!D1044))</f>
        <v>12.298656119892966</v>
      </c>
      <c r="E1044" s="2">
        <f>IF(logVir!E1044="","",LN(総労働時間!E1044))</f>
        <v>12.236917407366425</v>
      </c>
      <c r="F1044" s="2">
        <f>IF(logVir!F1044="","",LN(総労働時間!F1044))</f>
        <v>12.259169713354943</v>
      </c>
      <c r="G1044" s="2">
        <f>IF(logVir!G1044="","",LN(総労働時間!G1044))</f>
        <v>12.242253073766475</v>
      </c>
      <c r="I1044" s="3">
        <v>34</v>
      </c>
      <c r="J1044" s="3">
        <v>18</v>
      </c>
      <c r="K1044" s="2" cm="1">
        <f t="array" ref="K1044">IF(C1044="","",C1044-SUMPRODUCT(($B$1461:$B$1491=$J1044)*1,C$1461:C$1491))</f>
        <v>0.38388840319110429</v>
      </c>
      <c r="L1044" s="2" cm="1">
        <f t="array" ref="L1044">IF(D1044="","",D1044-SUMPRODUCT(($B$1461:$B$1491=$J1044)*1,D$1461:D$1491))</f>
        <v>0.37424137508542898</v>
      </c>
      <c r="M1044" s="2" cm="1">
        <f t="array" ref="M1044">IF(E1044="","",E1044-SUMPRODUCT(($B$1461:$B$1491=$J1044)*1,E$1461:E$1491))</f>
        <v>0.34611979056674791</v>
      </c>
      <c r="N1044" s="2" cm="1">
        <f t="array" ref="N1044">IF(F1044="","",F1044-SUMPRODUCT(($B$1461:$B$1491=$J1044)*1,F$1461:F$1491))</f>
        <v>0.39981714867824891</v>
      </c>
      <c r="O1044" s="2" cm="1">
        <f t="array" ref="O1044">IF(G1044="","",G1044-SUMPRODUCT(($B$1461:$B$1491=$J1044)*1,G$1461:G$1491))</f>
        <v>0.39809317122617927</v>
      </c>
    </row>
    <row r="1045" spans="1:15" x14ac:dyDescent="0.55000000000000004">
      <c r="A1045" s="3">
        <v>34</v>
      </c>
      <c r="B1045" s="3">
        <v>19</v>
      </c>
      <c r="C1045" s="2">
        <f>IF(logVir!C1045="","",LN(総労働時間!C1045))</f>
        <v>11.922005860348271</v>
      </c>
      <c r="D1045" s="2">
        <f>IF(logVir!D1045="","",LN(総労働時間!D1045))</f>
        <v>12.014080846039816</v>
      </c>
      <c r="E1045" s="2">
        <f>IF(logVir!E1045="","",LN(総労働時間!E1045))</f>
        <v>11.925948125324094</v>
      </c>
      <c r="F1045" s="2">
        <f>IF(logVir!F1045="","",LN(総労働時間!F1045))</f>
        <v>11.856342693307989</v>
      </c>
      <c r="G1045" s="2">
        <f>IF(logVir!G1045="","",LN(総労働時間!G1045))</f>
        <v>12.036079958241919</v>
      </c>
      <c r="I1045" s="3">
        <v>34</v>
      </c>
      <c r="J1045" s="3">
        <v>19</v>
      </c>
      <c r="K1045" s="2" cm="1">
        <f t="array" ref="K1045">IF(C1045="","",C1045-SUMPRODUCT(($B$1461:$B$1491=$J1045)*1,C$1461:C$1491))</f>
        <v>0.69378378481153824</v>
      </c>
      <c r="L1045" s="2" cm="1">
        <f t="array" ref="L1045">IF(D1045="","",D1045-SUMPRODUCT(($B$1461:$B$1491=$J1045)*1,D$1461:D$1491))</f>
        <v>0.78403919743792194</v>
      </c>
      <c r="M1045" s="2" cm="1">
        <f t="array" ref="M1045">IF(E1045="","",E1045-SUMPRODUCT(($B$1461:$B$1491=$J1045)*1,E$1461:E$1491))</f>
        <v>0.72408554197676267</v>
      </c>
      <c r="N1045" s="2" cm="1">
        <f t="array" ref="N1045">IF(F1045="","",F1045-SUMPRODUCT(($B$1461:$B$1491=$J1045)*1,F$1461:F$1491))</f>
        <v>0.66436827881745586</v>
      </c>
      <c r="O1045" s="2" cm="1">
        <f t="array" ref="O1045">IF(G1045="","",G1045-SUMPRODUCT(($B$1461:$B$1491=$J1045)*1,G$1461:G$1491))</f>
        <v>0.80878068300945394</v>
      </c>
    </row>
    <row r="1046" spans="1:15" x14ac:dyDescent="0.55000000000000004">
      <c r="A1046" s="3">
        <v>34</v>
      </c>
      <c r="B1046" s="3">
        <v>20</v>
      </c>
      <c r="C1046" s="2">
        <f>IF(logVir!C1046="","",LN(総労働時間!C1046))</f>
        <v>12.511029114428796</v>
      </c>
      <c r="D1046" s="2">
        <f>IF(logVir!D1046="","",LN(総労働時間!D1046))</f>
        <v>12.507614949547049</v>
      </c>
      <c r="E1046" s="2">
        <f>IF(logVir!E1046="","",LN(総労働時間!E1046))</f>
        <v>12.451101589780519</v>
      </c>
      <c r="F1046" s="2">
        <f>IF(logVir!F1046="","",LN(総労働時間!F1046))</f>
        <v>12.339120992329924</v>
      </c>
      <c r="G1046" s="2">
        <f>IF(logVir!G1046="","",LN(総労働時間!G1046))</f>
        <v>12.494521986217801</v>
      </c>
      <c r="I1046" s="3">
        <v>34</v>
      </c>
      <c r="J1046" s="3">
        <v>20</v>
      </c>
      <c r="K1046" s="2" cm="1">
        <f t="array" ref="K1046">IF(C1046="","",C1046-SUMPRODUCT(($B$1461:$B$1491=$J1046)*1,C$1461:C$1491))</f>
        <v>0.40832378199518793</v>
      </c>
      <c r="L1046" s="2" cm="1">
        <f t="array" ref="L1046">IF(D1046="","",D1046-SUMPRODUCT(($B$1461:$B$1491=$J1046)*1,D$1461:D$1491))</f>
        <v>0.45038280484917337</v>
      </c>
      <c r="M1046" s="2" cm="1">
        <f t="array" ref="M1046">IF(E1046="","",E1046-SUMPRODUCT(($B$1461:$B$1491=$J1046)*1,E$1461:E$1491))</f>
        <v>0.42733640953957597</v>
      </c>
      <c r="N1046" s="2" cm="1">
        <f t="array" ref="N1046">IF(F1046="","",F1046-SUMPRODUCT(($B$1461:$B$1491=$J1046)*1,F$1461:F$1491))</f>
        <v>0.39053645512984225</v>
      </c>
      <c r="O1046" s="2" cm="1">
        <f t="array" ref="O1046">IF(G1046="","",G1046-SUMPRODUCT(($B$1461:$B$1491=$J1046)*1,G$1461:G$1491))</f>
        <v>0.48062315361572594</v>
      </c>
    </row>
    <row r="1047" spans="1:15" x14ac:dyDescent="0.55000000000000004">
      <c r="A1047" s="3">
        <v>34</v>
      </c>
      <c r="B1047" s="3">
        <v>21</v>
      </c>
      <c r="C1047" s="2">
        <f>IF(logVir!C1047="","",LN(総労働時間!C1047))</f>
        <v>12.147024033886323</v>
      </c>
      <c r="D1047" s="2">
        <f>IF(logVir!D1047="","",LN(総労働時間!D1047))</f>
        <v>12.121770129514047</v>
      </c>
      <c r="E1047" s="2">
        <f>IF(logVir!E1047="","",LN(総労働時間!E1047))</f>
        <v>12.143697168567662</v>
      </c>
      <c r="F1047" s="2">
        <f>IF(logVir!F1047="","",LN(総労働時間!F1047))</f>
        <v>12.082226614881248</v>
      </c>
      <c r="G1047" s="2">
        <f>IF(logVir!G1047="","",LN(総労働時間!G1047))</f>
        <v>12.126275288663681</v>
      </c>
      <c r="I1047" s="3">
        <v>34</v>
      </c>
      <c r="J1047" s="3">
        <v>21</v>
      </c>
      <c r="K1047" s="2" cm="1">
        <f t="array" ref="K1047">IF(C1047="","",C1047-SUMPRODUCT(($B$1461:$B$1491=$J1047)*1,C$1461:C$1491))</f>
        <v>0.58597026479947267</v>
      </c>
      <c r="L1047" s="2" cm="1">
        <f t="array" ref="L1047">IF(D1047="","",D1047-SUMPRODUCT(($B$1461:$B$1491=$J1047)*1,D$1461:D$1491))</f>
        <v>0.54957690934814529</v>
      </c>
      <c r="M1047" s="2" cm="1">
        <f t="array" ref="M1047">IF(E1047="","",E1047-SUMPRODUCT(($B$1461:$B$1491=$J1047)*1,E$1461:E$1491))</f>
        <v>0.59710305506253114</v>
      </c>
      <c r="N1047" s="2" cm="1">
        <f t="array" ref="N1047">IF(F1047="","",F1047-SUMPRODUCT(($B$1461:$B$1491=$J1047)*1,F$1461:F$1491))</f>
        <v>0.59051434440221406</v>
      </c>
      <c r="O1047" s="2" cm="1">
        <f t="array" ref="O1047">IF(G1047="","",G1047-SUMPRODUCT(($B$1461:$B$1491=$J1047)*1,G$1461:G$1491))</f>
        <v>0.58090616921798599</v>
      </c>
    </row>
    <row r="1048" spans="1:15" x14ac:dyDescent="0.55000000000000004">
      <c r="A1048" s="3">
        <v>34</v>
      </c>
      <c r="B1048" s="3">
        <v>22</v>
      </c>
      <c r="C1048" s="2">
        <f>IF(logVir!C1048="","",LN(総労働時間!C1048))</f>
        <v>11.863966400652505</v>
      </c>
      <c r="D1048" s="2">
        <f>IF(logVir!D1048="","",LN(総労働時間!D1048))</f>
        <v>11.824796656728466</v>
      </c>
      <c r="E1048" s="2">
        <f>IF(logVir!E1048="","",LN(総労働時間!E1048))</f>
        <v>11.806433671987076</v>
      </c>
      <c r="F1048" s="2">
        <f>IF(logVir!F1048="","",LN(総労働時間!F1048))</f>
        <v>11.640028149529211</v>
      </c>
      <c r="G1048" s="2">
        <f>IF(logVir!G1048="","",LN(総労働時間!G1048))</f>
        <v>11.554708882807057</v>
      </c>
      <c r="I1048" s="3">
        <v>34</v>
      </c>
      <c r="J1048" s="3">
        <v>22</v>
      </c>
      <c r="K1048" s="2" cm="1">
        <f t="array" ref="K1048">IF(C1048="","",C1048-SUMPRODUCT(($B$1461:$B$1491=$J1048)*1,C$1461:C$1491))</f>
        <v>0.25427860407174308</v>
      </c>
      <c r="L1048" s="2" cm="1">
        <f t="array" ref="L1048">IF(D1048="","",D1048-SUMPRODUCT(($B$1461:$B$1491=$J1048)*1,D$1461:D$1491))</f>
        <v>0.25723133583901792</v>
      </c>
      <c r="M1048" s="2" cm="1">
        <f t="array" ref="M1048">IF(E1048="","",E1048-SUMPRODUCT(($B$1461:$B$1491=$J1048)*1,E$1461:E$1491))</f>
        <v>0.27236239489336711</v>
      </c>
      <c r="N1048" s="2" cm="1">
        <f t="array" ref="N1048">IF(F1048="","",F1048-SUMPRODUCT(($B$1461:$B$1491=$J1048)*1,F$1461:F$1491))</f>
        <v>0.23970441629325911</v>
      </c>
      <c r="O1048" s="2" cm="1">
        <f t="array" ref="O1048">IF(G1048="","",G1048-SUMPRODUCT(($B$1461:$B$1491=$J1048)*1,G$1461:G$1491))</f>
        <v>0.17524833752832691</v>
      </c>
    </row>
    <row r="1049" spans="1:15" x14ac:dyDescent="0.55000000000000004">
      <c r="A1049" s="3">
        <v>34</v>
      </c>
      <c r="B1049" s="3">
        <v>23</v>
      </c>
      <c r="C1049" s="2">
        <f>IF(logVir!C1049="","",LN(総労働時間!C1049))</f>
        <v>9.4034584817078812</v>
      </c>
      <c r="D1049" s="2">
        <f>IF(logVir!D1049="","",LN(総労働時間!D1049))</f>
        <v>9.3749065790346986</v>
      </c>
      <c r="E1049" s="2">
        <f>IF(logVir!E1049="","",LN(総労働時間!E1049))</f>
        <v>9.4869329098487505</v>
      </c>
      <c r="F1049" s="2">
        <f>IF(logVir!F1049="","",LN(総労働時間!F1049))</f>
        <v>9.4141011754823207</v>
      </c>
      <c r="G1049" s="2">
        <f>IF(logVir!G1049="","",LN(総労働時間!G1049))</f>
        <v>9.4831645426412852</v>
      </c>
      <c r="I1049" s="3">
        <v>34</v>
      </c>
      <c r="J1049" s="3">
        <v>23</v>
      </c>
      <c r="K1049" s="2" cm="1">
        <f t="array" ref="K1049">IF(C1049="","",C1049-SUMPRODUCT(($B$1461:$B$1491=$J1049)*1,C$1461:C$1491))</f>
        <v>0.69243011072371452</v>
      </c>
      <c r="L1049" s="2" cm="1">
        <f t="array" ref="L1049">IF(D1049="","",D1049-SUMPRODUCT(($B$1461:$B$1491=$J1049)*1,D$1461:D$1491))</f>
        <v>0.72426814209691237</v>
      </c>
      <c r="M1049" s="2" cm="1">
        <f t="array" ref="M1049">IF(E1049="","",E1049-SUMPRODUCT(($B$1461:$B$1491=$J1049)*1,E$1461:E$1491))</f>
        <v>0.70344575628619488</v>
      </c>
      <c r="N1049" s="2" cm="1">
        <f t="array" ref="N1049">IF(F1049="","",F1049-SUMPRODUCT(($B$1461:$B$1491=$J1049)*1,F$1461:F$1491))</f>
        <v>0.60826769201273478</v>
      </c>
      <c r="O1049" s="2" cm="1">
        <f t="array" ref="O1049">IF(G1049="","",G1049-SUMPRODUCT(($B$1461:$B$1491=$J1049)*1,G$1461:G$1491))</f>
        <v>0.55788357357747564</v>
      </c>
    </row>
    <row r="1050" spans="1:15" x14ac:dyDescent="0.55000000000000004">
      <c r="A1050" s="3">
        <v>34</v>
      </c>
      <c r="B1050" s="3">
        <v>24</v>
      </c>
      <c r="C1050" s="2">
        <f>IF(logVir!C1050="","",LN(総労働時間!C1050))</f>
        <v>10.450974164758707</v>
      </c>
      <c r="D1050" s="2">
        <f>IF(logVir!D1050="","",LN(総労働時間!D1050))</f>
        <v>10.269117612883376</v>
      </c>
      <c r="E1050" s="2">
        <f>IF(logVir!E1050="","",LN(総労働時間!E1050))</f>
        <v>10.388500405975019</v>
      </c>
      <c r="F1050" s="2">
        <f>IF(logVir!F1050="","",LN(総労働時間!F1050))</f>
        <v>10.42891920104948</v>
      </c>
      <c r="G1050" s="2">
        <f>IF(logVir!G1050="","",LN(総労働時間!G1050))</f>
        <v>10.469102854838539</v>
      </c>
      <c r="I1050" s="3">
        <v>34</v>
      </c>
      <c r="J1050" s="3">
        <v>24</v>
      </c>
      <c r="K1050" s="2" cm="1">
        <f t="array" ref="K1050">IF(C1050="","",C1050-SUMPRODUCT(($B$1461:$B$1491=$J1050)*1,C$1461:C$1491))</f>
        <v>0.71181448002737291</v>
      </c>
      <c r="L1050" s="2" cm="1">
        <f t="array" ref="L1050">IF(D1050="","",D1050-SUMPRODUCT(($B$1461:$B$1491=$J1050)*1,D$1461:D$1491))</f>
        <v>0.62077476531562148</v>
      </c>
      <c r="M1050" s="2" cm="1">
        <f t="array" ref="M1050">IF(E1050="","",E1050-SUMPRODUCT(($B$1461:$B$1491=$J1050)*1,E$1461:E$1491))</f>
        <v>0.63625675482858313</v>
      </c>
      <c r="N1050" s="2" cm="1">
        <f t="array" ref="N1050">IF(F1050="","",F1050-SUMPRODUCT(($B$1461:$B$1491=$J1050)*1,F$1461:F$1491))</f>
        <v>0.68985028672123505</v>
      </c>
      <c r="O1050" s="2" cm="1">
        <f t="array" ref="O1050">IF(G1050="","",G1050-SUMPRODUCT(($B$1461:$B$1491=$J1050)*1,G$1461:G$1491))</f>
        <v>0.62917437377737784</v>
      </c>
    </row>
    <row r="1051" spans="1:15" x14ac:dyDescent="0.55000000000000004">
      <c r="A1051" s="3">
        <v>34</v>
      </c>
      <c r="B1051" s="3">
        <v>25</v>
      </c>
      <c r="C1051" s="2">
        <f>IF(logVir!C1051="","",LN(総労働時間!C1051))</f>
        <v>10.967212682677355</v>
      </c>
      <c r="D1051" s="2">
        <f>IF(logVir!D1051="","",LN(総労働時間!D1051))</f>
        <v>10.893307743313827</v>
      </c>
      <c r="E1051" s="2">
        <f>IF(logVir!E1051="","",LN(総労働時間!E1051))</f>
        <v>10.90143410040351</v>
      </c>
      <c r="F1051" s="2">
        <f>IF(logVir!F1051="","",LN(総労働時間!F1051))</f>
        <v>10.879517929330325</v>
      </c>
      <c r="G1051" s="2">
        <f>IF(logVir!G1051="","",LN(総労働時間!G1051))</f>
        <v>10.908034238557867</v>
      </c>
      <c r="I1051" s="3">
        <v>34</v>
      </c>
      <c r="J1051" s="3">
        <v>25</v>
      </c>
      <c r="K1051" s="2" cm="1">
        <f t="array" ref="K1051">IF(C1051="","",C1051-SUMPRODUCT(($B$1461:$B$1491=$J1051)*1,C$1461:C$1491))</f>
        <v>0.45527273998565398</v>
      </c>
      <c r="L1051" s="2" cm="1">
        <f t="array" ref="L1051">IF(D1051="","",D1051-SUMPRODUCT(($B$1461:$B$1491=$J1051)*1,D$1461:D$1491))</f>
        <v>0.4797246251905225</v>
      </c>
      <c r="M1051" s="2" cm="1">
        <f t="array" ref="M1051">IF(E1051="","",E1051-SUMPRODUCT(($B$1461:$B$1491=$J1051)*1,E$1461:E$1491))</f>
        <v>0.47202382680153754</v>
      </c>
      <c r="N1051" s="2" cm="1">
        <f t="array" ref="N1051">IF(F1051="","",F1051-SUMPRODUCT(($B$1461:$B$1491=$J1051)*1,F$1461:F$1491))</f>
        <v>0.43844557314667476</v>
      </c>
      <c r="O1051" s="2" cm="1">
        <f t="array" ref="O1051">IF(G1051="","",G1051-SUMPRODUCT(($B$1461:$B$1491=$J1051)*1,G$1461:G$1491))</f>
        <v>0.52869565091510573</v>
      </c>
    </row>
    <row r="1052" spans="1:15" x14ac:dyDescent="0.55000000000000004">
      <c r="A1052" s="3">
        <v>34</v>
      </c>
      <c r="B1052" s="3">
        <v>26</v>
      </c>
      <c r="C1052" s="2">
        <f>IF(logVir!C1052="","",LN(総労働時間!C1052))</f>
        <v>10.41524194992731</v>
      </c>
      <c r="D1052" s="2">
        <f>IF(logVir!D1052="","",LN(総労働時間!D1052))</f>
        <v>10.491902495498252</v>
      </c>
      <c r="E1052" s="2">
        <f>IF(logVir!E1052="","",LN(総労働時間!E1052))</f>
        <v>10.650420202349778</v>
      </c>
      <c r="F1052" s="2">
        <f>IF(logVir!F1052="","",LN(総労働時間!F1052))</f>
        <v>10.662344971880252</v>
      </c>
      <c r="G1052" s="2">
        <f>IF(logVir!G1052="","",LN(総労働時間!G1052))</f>
        <v>10.764293278428642</v>
      </c>
      <c r="I1052" s="3">
        <v>34</v>
      </c>
      <c r="J1052" s="3">
        <v>26</v>
      </c>
      <c r="K1052" s="2" cm="1">
        <f t="array" ref="K1052">IF(C1052="","",C1052-SUMPRODUCT(($B$1461:$B$1491=$J1052)*1,C$1461:C$1491))</f>
        <v>0.73357638139883008</v>
      </c>
      <c r="L1052" s="2" cm="1">
        <f t="array" ref="L1052">IF(D1052="","",D1052-SUMPRODUCT(($B$1461:$B$1491=$J1052)*1,D$1461:D$1491))</f>
        <v>0.8013094500793958</v>
      </c>
      <c r="M1052" s="2" cm="1">
        <f t="array" ref="M1052">IF(E1052="","",E1052-SUMPRODUCT(($B$1461:$B$1491=$J1052)*1,E$1461:E$1491))</f>
        <v>0.80261265067271381</v>
      </c>
      <c r="N1052" s="2" cm="1">
        <f t="array" ref="N1052">IF(F1052="","",F1052-SUMPRODUCT(($B$1461:$B$1491=$J1052)*1,F$1461:F$1491))</f>
        <v>0.799994145866183</v>
      </c>
      <c r="O1052" s="2" cm="1">
        <f t="array" ref="O1052">IF(G1052="","",G1052-SUMPRODUCT(($B$1461:$B$1491=$J1052)*1,G$1461:G$1491))</f>
        <v>0.89181027664991142</v>
      </c>
    </row>
    <row r="1053" spans="1:15" x14ac:dyDescent="0.55000000000000004">
      <c r="A1053" s="3">
        <v>34</v>
      </c>
      <c r="B1053" s="3">
        <v>27</v>
      </c>
      <c r="C1053" s="2">
        <f>IF(logVir!C1053="","",LN(総労働時間!C1053))</f>
        <v>12.039863363172152</v>
      </c>
      <c r="D1053" s="2">
        <f>IF(logVir!D1053="","",LN(総労働時間!D1053))</f>
        <v>12.170216874884483</v>
      </c>
      <c r="E1053" s="2">
        <f>IF(logVir!E1053="","",LN(総労働時間!E1053))</f>
        <v>12.30659082857542</v>
      </c>
      <c r="F1053" s="2">
        <f>IF(logVir!F1053="","",LN(総労働時間!F1053))</f>
        <v>12.149417564489449</v>
      </c>
      <c r="G1053" s="2">
        <f>IF(logVir!G1053="","",LN(総労働時間!G1053))</f>
        <v>12.311379974312059</v>
      </c>
      <c r="I1053" s="3">
        <v>34</v>
      </c>
      <c r="J1053" s="3">
        <v>27</v>
      </c>
      <c r="K1053" s="2" cm="1">
        <f t="array" ref="K1053">IF(C1053="","",C1053-SUMPRODUCT(($B$1461:$B$1491=$J1053)*1,C$1461:C$1491))</f>
        <v>0.48956282291853626</v>
      </c>
      <c r="L1053" s="2" cm="1">
        <f t="array" ref="L1053">IF(D1053="","",D1053-SUMPRODUCT(($B$1461:$B$1491=$J1053)*1,D$1461:D$1491))</f>
        <v>0.44575964120875433</v>
      </c>
      <c r="M1053" s="2" cm="1">
        <f t="array" ref="M1053">IF(E1053="","",E1053-SUMPRODUCT(($B$1461:$B$1491=$J1053)*1,E$1461:E$1491))</f>
        <v>0.53114834294205693</v>
      </c>
      <c r="N1053" s="2" cm="1">
        <f t="array" ref="N1053">IF(F1053="","",F1053-SUMPRODUCT(($B$1461:$B$1491=$J1053)*1,F$1461:F$1491))</f>
        <v>0.42012826939332371</v>
      </c>
      <c r="O1053" s="2" cm="1">
        <f t="array" ref="O1053">IF(G1053="","",G1053-SUMPRODUCT(($B$1461:$B$1491=$J1053)*1,G$1461:G$1491))</f>
        <v>0.46432735906770617</v>
      </c>
    </row>
    <row r="1054" spans="1:15" x14ac:dyDescent="0.55000000000000004">
      <c r="A1054" s="3">
        <v>34</v>
      </c>
      <c r="B1054" s="3">
        <v>28</v>
      </c>
      <c r="C1054" s="2">
        <f>IF(logVir!C1054="","",LN(総労働時間!C1054))</f>
        <v>11.578093808074339</v>
      </c>
      <c r="D1054" s="2">
        <f>IF(logVir!D1054="","",LN(総労働時間!D1054))</f>
        <v>11.623790973670973</v>
      </c>
      <c r="E1054" s="2">
        <f>IF(logVir!E1054="","",LN(総労働時間!E1054))</f>
        <v>11.57622201495318</v>
      </c>
      <c r="F1054" s="2">
        <f>IF(logVir!F1054="","",LN(総労働時間!F1054))</f>
        <v>11.580116101523464</v>
      </c>
      <c r="G1054" s="2">
        <f>IF(logVir!G1054="","",LN(総労働時間!G1054))</f>
        <v>11.597718331230148</v>
      </c>
      <c r="I1054" s="3">
        <v>34</v>
      </c>
      <c r="J1054" s="3">
        <v>28</v>
      </c>
      <c r="K1054" s="2" cm="1">
        <f t="array" ref="K1054">IF(C1054="","",C1054-SUMPRODUCT(($B$1461:$B$1491=$J1054)*1,C$1461:C$1491))</f>
        <v>0.4217562603531757</v>
      </c>
      <c r="L1054" s="2" cm="1">
        <f t="array" ref="L1054">IF(D1054="","",D1054-SUMPRODUCT(($B$1461:$B$1491=$J1054)*1,D$1461:D$1491))</f>
        <v>0.47058965765583771</v>
      </c>
      <c r="M1054" s="2" cm="1">
        <f t="array" ref="M1054">IF(E1054="","",E1054-SUMPRODUCT(($B$1461:$B$1491=$J1054)*1,E$1461:E$1491))</f>
        <v>0.38599137755244683</v>
      </c>
      <c r="N1054" s="2" cm="1">
        <f t="array" ref="N1054">IF(F1054="","",F1054-SUMPRODUCT(($B$1461:$B$1491=$J1054)*1,F$1461:F$1491))</f>
        <v>0.40019380105000657</v>
      </c>
      <c r="O1054" s="2" cm="1">
        <f t="array" ref="O1054">IF(G1054="","",G1054-SUMPRODUCT(($B$1461:$B$1491=$J1054)*1,G$1461:G$1491))</f>
        <v>0.4061269572383388</v>
      </c>
    </row>
    <row r="1055" spans="1:15" x14ac:dyDescent="0.55000000000000004">
      <c r="A1055" s="3">
        <v>34</v>
      </c>
      <c r="B1055" s="3">
        <v>29</v>
      </c>
      <c r="C1055" s="2">
        <f>IF(logVir!C1055="","",LN(総労働時間!C1055))</f>
        <v>11.458259085226032</v>
      </c>
      <c r="D1055" s="2">
        <f>IF(logVir!D1055="","",LN(総労働時間!D1055))</f>
        <v>11.423845850429517</v>
      </c>
      <c r="E1055" s="2">
        <f>IF(logVir!E1055="","",LN(総労働時間!E1055))</f>
        <v>11.402882908656069</v>
      </c>
      <c r="F1055" s="2">
        <f>IF(logVir!F1055="","",LN(総労働時間!F1055))</f>
        <v>11.503535309998352</v>
      </c>
      <c r="G1055" s="2">
        <f>IF(logVir!G1055="","",LN(総労働時間!G1055))</f>
        <v>11.65590551968628</v>
      </c>
      <c r="I1055" s="3">
        <v>34</v>
      </c>
      <c r="J1055" s="3">
        <v>29</v>
      </c>
      <c r="K1055" s="2" cm="1">
        <f t="array" ref="K1055">IF(C1055="","",C1055-SUMPRODUCT(($B$1461:$B$1491=$J1055)*1,C$1461:C$1491))</f>
        <v>0.32983541947583817</v>
      </c>
      <c r="L1055" s="2" cm="1">
        <f t="array" ref="L1055">IF(D1055="","",D1055-SUMPRODUCT(($B$1461:$B$1491=$J1055)*1,D$1461:D$1491))</f>
        <v>0.28453058589025915</v>
      </c>
      <c r="M1055" s="2" cm="1">
        <f t="array" ref="M1055">IF(E1055="","",E1055-SUMPRODUCT(($B$1461:$B$1491=$J1055)*1,E$1461:E$1491))</f>
        <v>0.25289325654099137</v>
      </c>
      <c r="N1055" s="2" cm="1">
        <f t="array" ref="N1055">IF(F1055="","",F1055-SUMPRODUCT(($B$1461:$B$1491=$J1055)*1,F$1461:F$1491))</f>
        <v>0.37715307764702111</v>
      </c>
      <c r="O1055" s="2" cm="1">
        <f t="array" ref="O1055">IF(G1055="","",G1055-SUMPRODUCT(($B$1461:$B$1491=$J1055)*1,G$1461:G$1491))</f>
        <v>0.43625939248036616</v>
      </c>
    </row>
    <row r="1056" spans="1:15" x14ac:dyDescent="0.55000000000000004">
      <c r="A1056" s="3">
        <v>34</v>
      </c>
      <c r="B1056" s="3">
        <v>30</v>
      </c>
      <c r="C1056" s="2">
        <f>IF(logVir!C1056="","",LN(総労働時間!C1056))</f>
        <v>12.49638034048561</v>
      </c>
      <c r="D1056" s="2">
        <f>IF(logVir!D1056="","",LN(総労働時間!D1056))</f>
        <v>12.677339272838426</v>
      </c>
      <c r="E1056" s="2">
        <f>IF(logVir!E1056="","",LN(総労働時間!E1056))</f>
        <v>12.768175226897656</v>
      </c>
      <c r="F1056" s="2">
        <f>IF(logVir!F1056="","",LN(総労働時間!F1056))</f>
        <v>12.741411033420036</v>
      </c>
      <c r="G1056" s="2">
        <f>IF(logVir!G1056="","",LN(総労働時間!G1056))</f>
        <v>12.858537499750039</v>
      </c>
      <c r="I1056" s="3">
        <v>34</v>
      </c>
      <c r="J1056" s="3">
        <v>30</v>
      </c>
      <c r="K1056" s="2" cm="1">
        <f t="array" ref="K1056">IF(C1056="","",C1056-SUMPRODUCT(($B$1461:$B$1491=$J1056)*1,C$1461:C$1491))</f>
        <v>0.38284319152526081</v>
      </c>
      <c r="L1056" s="2" cm="1">
        <f t="array" ref="L1056">IF(D1056="","",D1056-SUMPRODUCT(($B$1461:$B$1491=$J1056)*1,D$1461:D$1491))</f>
        <v>0.41890459470941366</v>
      </c>
      <c r="M1056" s="2" cm="1">
        <f t="array" ref="M1056">IF(E1056="","",E1056-SUMPRODUCT(($B$1461:$B$1491=$J1056)*1,E$1461:E$1491))</f>
        <v>0.45040372627071967</v>
      </c>
      <c r="N1056" s="2" cm="1">
        <f t="array" ref="N1056">IF(F1056="","",F1056-SUMPRODUCT(($B$1461:$B$1491=$J1056)*1,F$1461:F$1491))</f>
        <v>0.45471327805713813</v>
      </c>
      <c r="O1056" s="2" cm="1">
        <f t="array" ref="O1056">IF(G1056="","",G1056-SUMPRODUCT(($B$1461:$B$1491=$J1056)*1,G$1461:G$1491))</f>
        <v>0.45420923717061079</v>
      </c>
    </row>
    <row r="1057" spans="1:15" x14ac:dyDescent="0.55000000000000004">
      <c r="A1057" s="3">
        <v>34</v>
      </c>
      <c r="B1057" s="3">
        <v>31</v>
      </c>
      <c r="C1057" s="2">
        <f>IF(logVir!C1057="","",LN(総労働時間!C1057))</f>
        <v>12.170282629746824</v>
      </c>
      <c r="D1057" s="2">
        <f>IF(logVir!D1057="","",LN(総労働時間!D1057))</f>
        <v>12.076493653571566</v>
      </c>
      <c r="E1057" s="2">
        <f>IF(logVir!E1057="","",LN(総労働時間!E1057))</f>
        <v>12.041787746345479</v>
      </c>
      <c r="F1057" s="2">
        <f>IF(logVir!F1057="","",LN(総労働時間!F1057))</f>
        <v>11.977897568234408</v>
      </c>
      <c r="G1057" s="2">
        <f>IF(logVir!G1057="","",LN(総労働時間!G1057))</f>
        <v>12.030947413936627</v>
      </c>
      <c r="I1057" s="3">
        <v>34</v>
      </c>
      <c r="J1057" s="3">
        <v>31</v>
      </c>
      <c r="K1057" s="2" cm="1">
        <f t="array" ref="K1057">IF(C1057="","",C1057-SUMPRODUCT(($B$1461:$B$1491=$J1057)*1,C$1461:C$1491))</f>
        <v>0.38702382924582501</v>
      </c>
      <c r="L1057" s="2" cm="1">
        <f t="array" ref="L1057">IF(D1057="","",D1057-SUMPRODUCT(($B$1461:$B$1491=$J1057)*1,D$1461:D$1491))</f>
        <v>0.38734813216399111</v>
      </c>
      <c r="M1057" s="2" cm="1">
        <f t="array" ref="M1057">IF(E1057="","",E1057-SUMPRODUCT(($B$1461:$B$1491=$J1057)*1,E$1461:E$1491))</f>
        <v>0.38333376133944341</v>
      </c>
      <c r="N1057" s="2" cm="1">
        <f t="array" ref="N1057">IF(F1057="","",F1057-SUMPRODUCT(($B$1461:$B$1491=$J1057)*1,F$1461:F$1491))</f>
        <v>0.39621824806059891</v>
      </c>
      <c r="O1057" s="2" cm="1">
        <f t="array" ref="O1057">IF(G1057="","",G1057-SUMPRODUCT(($B$1461:$B$1491=$J1057)*1,G$1461:G$1491))</f>
        <v>0.42821403469598351</v>
      </c>
    </row>
    <row r="1058" spans="1:15" x14ac:dyDescent="0.55000000000000004">
      <c r="A1058" s="3">
        <v>35</v>
      </c>
      <c r="B1058" s="3">
        <v>1</v>
      </c>
      <c r="C1058" s="2">
        <f>IF(logVir!C1058="","",LN(総労働時間!C1058))</f>
        <v>11.176853041607284</v>
      </c>
      <c r="D1058" s="2">
        <f>IF(logVir!D1058="","",LN(総労働時間!D1058))</f>
        <v>11.000735591644299</v>
      </c>
      <c r="E1058" s="2">
        <f>IF(logVir!E1058="","",LN(総労働時間!E1058))</f>
        <v>10.863515134670468</v>
      </c>
      <c r="F1058" s="2">
        <f>IF(logVir!F1058="","",LN(総労働時間!F1058))</f>
        <v>10.779742786777419</v>
      </c>
      <c r="G1058" s="2">
        <f>IF(logVir!G1058="","",LN(総労働時間!G1058))</f>
        <v>10.711686183045616</v>
      </c>
      <c r="I1058" s="3">
        <v>35</v>
      </c>
      <c r="J1058" s="3">
        <v>1</v>
      </c>
      <c r="K1058" s="2" cm="1">
        <f t="array" ref="K1058">IF(C1058="","",C1058-SUMPRODUCT(($B$1461:$B$1491=$J1058)*1,C$1461:C$1491))</f>
        <v>-0.19265805654107737</v>
      </c>
      <c r="L1058" s="2" cm="1">
        <f t="array" ref="L1058">IF(D1058="","",D1058-SUMPRODUCT(($B$1461:$B$1491=$J1058)*1,D$1461:D$1491))</f>
        <v>-0.24696134476385545</v>
      </c>
      <c r="M1058" s="2" cm="1">
        <f t="array" ref="M1058">IF(E1058="","",E1058-SUMPRODUCT(($B$1461:$B$1491=$J1058)*1,E$1461:E$1491))</f>
        <v>-0.31246989797336688</v>
      </c>
      <c r="N1058" s="2" cm="1">
        <f t="array" ref="N1058">IF(F1058="","",F1058-SUMPRODUCT(($B$1461:$B$1491=$J1058)*1,F$1461:F$1491))</f>
        <v>-0.3320707918926491</v>
      </c>
      <c r="O1058" s="2" cm="1">
        <f t="array" ref="O1058">IF(G1058="","",G1058-SUMPRODUCT(($B$1461:$B$1491=$J1058)*1,G$1461:G$1491))</f>
        <v>-0.32266696115895321</v>
      </c>
    </row>
    <row r="1059" spans="1:15" x14ac:dyDescent="0.55000000000000004">
      <c r="A1059" s="3">
        <v>35</v>
      </c>
      <c r="B1059" s="3">
        <v>2</v>
      </c>
      <c r="C1059" s="2">
        <f>IF(logVir!C1059="","",LN(総労働時間!C1059))</f>
        <v>7.5360201392461077</v>
      </c>
      <c r="D1059" s="2">
        <f>IF(logVir!D1059="","",LN(総労働時間!D1059))</f>
        <v>7.8175089107484341</v>
      </c>
      <c r="E1059" s="2">
        <f>IF(logVir!E1059="","",LN(総労働時間!E1059))</f>
        <v>7.6517858544240935</v>
      </c>
      <c r="F1059" s="2">
        <f>IF(logVir!F1059="","",LN(総労働時間!F1059))</f>
        <v>7.5275112049221944</v>
      </c>
      <c r="G1059" s="2">
        <f>IF(logVir!G1059="","",LN(総労働時間!G1059))</f>
        <v>7.6204943881456355</v>
      </c>
      <c r="I1059" s="3">
        <v>35</v>
      </c>
      <c r="J1059" s="3">
        <v>2</v>
      </c>
      <c r="K1059" s="2" cm="1">
        <f t="array" ref="K1059">IF(C1059="","",C1059-SUMPRODUCT(($B$1461:$B$1491=$J1059)*1,C$1461:C$1491))</f>
        <v>0.30795900542458465</v>
      </c>
      <c r="L1059" s="2" cm="1">
        <f t="array" ref="L1059">IF(D1059="","",D1059-SUMPRODUCT(($B$1461:$B$1491=$J1059)*1,D$1461:D$1491))</f>
        <v>0.4835759377482729</v>
      </c>
      <c r="M1059" s="2" cm="1">
        <f t="array" ref="M1059">IF(E1059="","",E1059-SUMPRODUCT(($B$1461:$B$1491=$J1059)*1,E$1461:E$1491))</f>
        <v>0.64249368460893042</v>
      </c>
      <c r="N1059" s="2" cm="1">
        <f t="array" ref="N1059">IF(F1059="","",F1059-SUMPRODUCT(($B$1461:$B$1491=$J1059)*1,F$1461:F$1491))</f>
        <v>0.54131899092754932</v>
      </c>
      <c r="O1059" s="2" cm="1">
        <f t="array" ref="O1059">IF(G1059="","",G1059-SUMPRODUCT(($B$1461:$B$1491=$J1059)*1,G$1461:G$1491))</f>
        <v>0.62887108121687696</v>
      </c>
    </row>
    <row r="1060" spans="1:15" x14ac:dyDescent="0.55000000000000004">
      <c r="A1060" s="3">
        <v>35</v>
      </c>
      <c r="B1060" s="3">
        <v>3</v>
      </c>
      <c r="C1060" s="2">
        <f>IF(logVir!C1060="","",LN(総労働時間!C1060))</f>
        <v>10.456811646638705</v>
      </c>
      <c r="D1060" s="2">
        <f>IF(logVir!D1060="","",LN(総労働時間!D1060))</f>
        <v>10.396777793638655</v>
      </c>
      <c r="E1060" s="2">
        <f>IF(logVir!E1060="","",LN(総労働時間!E1060))</f>
        <v>10.393343144096443</v>
      </c>
      <c r="F1060" s="2">
        <f>IF(logVir!F1060="","",LN(総労働時間!F1060))</f>
        <v>10.246858214282694</v>
      </c>
      <c r="G1060" s="2">
        <f>IF(logVir!G1060="","",LN(総労働時間!G1060))</f>
        <v>10.330316289597095</v>
      </c>
      <c r="I1060" s="3">
        <v>35</v>
      </c>
      <c r="J1060" s="3">
        <v>3</v>
      </c>
      <c r="K1060" s="2" cm="1">
        <f t="array" ref="K1060">IF(C1060="","",C1060-SUMPRODUCT(($B$1461:$B$1491=$J1060)*1,C$1461:C$1491))</f>
        <v>-0.32887055519710096</v>
      </c>
      <c r="L1060" s="2" cm="1">
        <f t="array" ref="L1060">IF(D1060="","",D1060-SUMPRODUCT(($B$1461:$B$1491=$J1060)*1,D$1461:D$1491))</f>
        <v>-0.36391286378657917</v>
      </c>
      <c r="M1060" s="2" cm="1">
        <f t="array" ref="M1060">IF(E1060="","",E1060-SUMPRODUCT(($B$1461:$B$1491=$J1060)*1,E$1461:E$1491))</f>
        <v>-0.37745717068298923</v>
      </c>
      <c r="N1060" s="2" cm="1">
        <f t="array" ref="N1060">IF(F1060="","",F1060-SUMPRODUCT(($B$1461:$B$1491=$J1060)*1,F$1461:F$1491))</f>
        <v>-0.44437051538159444</v>
      </c>
      <c r="O1060" s="2" cm="1">
        <f t="array" ref="O1060">IF(G1060="","",G1060-SUMPRODUCT(($B$1461:$B$1491=$J1060)*1,G$1461:G$1491))</f>
        <v>-0.3900569219152672</v>
      </c>
    </row>
    <row r="1061" spans="1:15" x14ac:dyDescent="0.55000000000000004">
      <c r="A1061" s="3">
        <v>35</v>
      </c>
      <c r="B1061" s="3">
        <v>4</v>
      </c>
      <c r="C1061" s="2">
        <f>IF(logVir!C1061="","",LN(総労働時間!C1061))</f>
        <v>9.0196457547030562</v>
      </c>
      <c r="D1061" s="2">
        <f>IF(logVir!D1061="","",LN(総労働時間!D1061))</f>
        <v>8.7909356935023641</v>
      </c>
      <c r="E1061" s="2">
        <f>IF(logVir!E1061="","",LN(総労働時間!E1061))</f>
        <v>8.6922129104648267</v>
      </c>
      <c r="F1061" s="2">
        <f>IF(logVir!F1061="","",LN(総労働時間!F1061))</f>
        <v>8.5547842841034925</v>
      </c>
      <c r="G1061" s="2">
        <f>IF(logVir!G1061="","",LN(総労働時間!G1061))</f>
        <v>8.5052699810787278</v>
      </c>
      <c r="I1061" s="3">
        <v>35</v>
      </c>
      <c r="J1061" s="3">
        <v>4</v>
      </c>
      <c r="K1061" s="2" cm="1">
        <f t="array" ref="K1061">IF(C1061="","",C1061-SUMPRODUCT(($B$1461:$B$1491=$J1061)*1,C$1461:C$1491))</f>
        <v>-0.55422869690690391</v>
      </c>
      <c r="L1061" s="2" cm="1">
        <f t="array" ref="L1061">IF(D1061="","",D1061-SUMPRODUCT(($B$1461:$B$1491=$J1061)*1,D$1461:D$1491))</f>
        <v>-0.6113876512588714</v>
      </c>
      <c r="M1061" s="2" cm="1">
        <f t="array" ref="M1061">IF(E1061="","",E1061-SUMPRODUCT(($B$1461:$B$1491=$J1061)*1,E$1461:E$1491))</f>
        <v>-0.64141365810000828</v>
      </c>
      <c r="N1061" s="2" cm="1">
        <f t="array" ref="N1061">IF(F1061="","",F1061-SUMPRODUCT(($B$1461:$B$1491=$J1061)*1,F$1461:F$1491))</f>
        <v>-0.63040097564232234</v>
      </c>
      <c r="O1061" s="2" cm="1">
        <f t="array" ref="O1061">IF(G1061="","",G1061-SUMPRODUCT(($B$1461:$B$1491=$J1061)*1,G$1461:G$1491))</f>
        <v>-0.72159615702813973</v>
      </c>
    </row>
    <row r="1062" spans="1:15" x14ac:dyDescent="0.55000000000000004">
      <c r="A1062" s="3">
        <v>35</v>
      </c>
      <c r="B1062" s="3">
        <v>5</v>
      </c>
      <c r="C1062" s="2">
        <f>IF(logVir!C1062="","",LN(総労働時間!C1062))</f>
        <v>8.6766686471223498</v>
      </c>
      <c r="D1062" s="2">
        <f>IF(logVir!D1062="","",LN(総労働時間!D1062))</f>
        <v>8.5122851364369794</v>
      </c>
      <c r="E1062" s="2">
        <f>IF(logVir!E1062="","",LN(総労働時間!E1062))</f>
        <v>8.4802528745071015</v>
      </c>
      <c r="F1062" s="2">
        <f>IF(logVir!F1062="","",LN(総労働時間!F1062))</f>
        <v>8.3072757168684443</v>
      </c>
      <c r="G1062" s="2">
        <f>IF(logVir!G1062="","",LN(総労働時間!G1062))</f>
        <v>8.2874470487516128</v>
      </c>
      <c r="I1062" s="3">
        <v>35</v>
      </c>
      <c r="J1062" s="3">
        <v>5</v>
      </c>
      <c r="K1062" s="2" cm="1">
        <f t="array" ref="K1062">IF(C1062="","",C1062-SUMPRODUCT(($B$1461:$B$1491=$J1062)*1,C$1461:C$1491))</f>
        <v>-0.1448301819097555</v>
      </c>
      <c r="L1062" s="2" cm="1">
        <f t="array" ref="L1062">IF(D1062="","",D1062-SUMPRODUCT(($B$1461:$B$1491=$J1062)*1,D$1461:D$1491))</f>
        <v>-0.25594938011640878</v>
      </c>
      <c r="M1062" s="2" cm="1">
        <f t="array" ref="M1062">IF(E1062="","",E1062-SUMPRODUCT(($B$1461:$B$1491=$J1062)*1,E$1461:E$1491))</f>
        <v>-0.32157316809529668</v>
      </c>
      <c r="N1062" s="2" cm="1">
        <f t="array" ref="N1062">IF(F1062="","",F1062-SUMPRODUCT(($B$1461:$B$1491=$J1062)*1,F$1461:F$1491))</f>
        <v>-0.42502427873433923</v>
      </c>
      <c r="O1062" s="2" cm="1">
        <f t="array" ref="O1062">IF(G1062="","",G1062-SUMPRODUCT(($B$1461:$B$1491=$J1062)*1,G$1461:G$1491))</f>
        <v>-0.49277254517740765</v>
      </c>
    </row>
    <row r="1063" spans="1:15" x14ac:dyDescent="0.55000000000000004">
      <c r="A1063" s="3">
        <v>35</v>
      </c>
      <c r="B1063" s="3">
        <v>6</v>
      </c>
      <c r="C1063" s="2">
        <f>IF(logVir!C1063="","",LN(総労働時間!C1063))</f>
        <v>10.431741696234553</v>
      </c>
      <c r="D1063" s="2">
        <f>IF(logVir!D1063="","",LN(総労働時間!D1063))</f>
        <v>10.368677432268029</v>
      </c>
      <c r="E1063" s="2">
        <f>IF(logVir!E1063="","",LN(総労働時間!E1063))</f>
        <v>10.400368773578242</v>
      </c>
      <c r="F1063" s="2">
        <f>IF(logVir!F1063="","",LN(総労働時間!F1063))</f>
        <v>10.442760312119344</v>
      </c>
      <c r="G1063" s="2">
        <f>IF(logVir!G1063="","",LN(総労働時間!G1063))</f>
        <v>10.56447583490222</v>
      </c>
      <c r="I1063" s="3">
        <v>35</v>
      </c>
      <c r="J1063" s="3">
        <v>6</v>
      </c>
      <c r="K1063" s="2" cm="1">
        <f t="array" ref="K1063">IF(C1063="","",C1063-SUMPRODUCT(($B$1461:$B$1491=$J1063)*1,C$1461:C$1491))</f>
        <v>1.1347714826156938</v>
      </c>
      <c r="L1063" s="2" cm="1">
        <f t="array" ref="L1063">IF(D1063="","",D1063-SUMPRODUCT(($B$1461:$B$1491=$J1063)*1,D$1461:D$1491))</f>
        <v>1.060820915873272</v>
      </c>
      <c r="M1063" s="2" cm="1">
        <f t="array" ref="M1063">IF(E1063="","",E1063-SUMPRODUCT(($B$1461:$B$1491=$J1063)*1,E$1461:E$1491))</f>
        <v>1.0687895543140975</v>
      </c>
      <c r="N1063" s="2" cm="1">
        <f t="array" ref="N1063">IF(F1063="","",F1063-SUMPRODUCT(($B$1461:$B$1491=$J1063)*1,F$1461:F$1491))</f>
        <v>1.1133257031787753</v>
      </c>
      <c r="O1063" s="2" cm="1">
        <f t="array" ref="O1063">IF(G1063="","",G1063-SUMPRODUCT(($B$1461:$B$1491=$J1063)*1,G$1461:G$1491))</f>
        <v>1.1969807337866492</v>
      </c>
    </row>
    <row r="1064" spans="1:15" x14ac:dyDescent="0.55000000000000004">
      <c r="A1064" s="3">
        <v>35</v>
      </c>
      <c r="B1064" s="3">
        <v>7</v>
      </c>
      <c r="C1064" s="2">
        <f>IF(logVir!C1064="","",LN(総労働時間!C1064))</f>
        <v>9.31200033698385</v>
      </c>
      <c r="D1064" s="2">
        <f>IF(logVir!D1064="","",LN(総労働時間!D1064))</f>
        <v>9.1753077154492555</v>
      </c>
      <c r="E1064" s="2">
        <f>IF(logVir!E1064="","",LN(総労働時間!E1064))</f>
        <v>9.2228034365159797</v>
      </c>
      <c r="F1064" s="2">
        <f>IF(logVir!F1064="","",LN(総労働時間!F1064))</f>
        <v>9.2140810862306974</v>
      </c>
      <c r="G1064" s="2">
        <f>IF(logVir!G1064="","",LN(総労働時間!G1064))</f>
        <v>9.2272697655929043</v>
      </c>
      <c r="I1064" s="3">
        <v>35</v>
      </c>
      <c r="J1064" s="3">
        <v>7</v>
      </c>
      <c r="K1064" s="2" cm="1">
        <f t="array" ref="K1064">IF(C1064="","",C1064-SUMPRODUCT(($B$1461:$B$1491=$J1064)*1,C$1461:C$1491))</f>
        <v>8.584870574725656E-2</v>
      </c>
      <c r="L1064" s="2" cm="1">
        <f t="array" ref="L1064">IF(D1064="","",D1064-SUMPRODUCT(($B$1461:$B$1491=$J1064)*1,D$1461:D$1491))</f>
        <v>-2.2217871685921153E-2</v>
      </c>
      <c r="M1064" s="2" cm="1">
        <f t="array" ref="M1064">IF(E1064="","",E1064-SUMPRODUCT(($B$1461:$B$1491=$J1064)*1,E$1461:E$1491))</f>
        <v>8.7879076831836045E-2</v>
      </c>
      <c r="N1064" s="2" cm="1">
        <f t="array" ref="N1064">IF(F1064="","",F1064-SUMPRODUCT(($B$1461:$B$1491=$J1064)*1,F$1461:F$1491))</f>
        <v>0.14044714133545888</v>
      </c>
      <c r="O1064" s="2" cm="1">
        <f t="array" ref="O1064">IF(G1064="","",G1064-SUMPRODUCT(($B$1461:$B$1491=$J1064)*1,G$1461:G$1491))</f>
        <v>0.12137955046763871</v>
      </c>
    </row>
    <row r="1065" spans="1:15" x14ac:dyDescent="0.55000000000000004">
      <c r="A1065" s="3">
        <v>35</v>
      </c>
      <c r="B1065" s="3">
        <v>8</v>
      </c>
      <c r="C1065" s="2">
        <f>IF(logVir!C1065="","",LN(総労働時間!C1065))</f>
        <v>9.7680273313748174</v>
      </c>
      <c r="D1065" s="2">
        <f>IF(logVir!D1065="","",LN(総労働時間!D1065))</f>
        <v>9.7529449386515807</v>
      </c>
      <c r="E1065" s="2">
        <f>IF(logVir!E1065="","",LN(総労働時間!E1065))</f>
        <v>9.9845083431219326</v>
      </c>
      <c r="F1065" s="2">
        <f>IF(logVir!F1065="","",LN(総労働時間!F1065))</f>
        <v>9.9070398967962863</v>
      </c>
      <c r="G1065" s="2">
        <f>IF(logVir!G1065="","",LN(総労働時間!G1065))</f>
        <v>9.9914623024575775</v>
      </c>
      <c r="I1065" s="3">
        <v>35</v>
      </c>
      <c r="J1065" s="3">
        <v>8</v>
      </c>
      <c r="K1065" s="2" cm="1">
        <f t="array" ref="K1065">IF(C1065="","",C1065-SUMPRODUCT(($B$1461:$B$1491=$J1065)*1,C$1461:C$1491))</f>
        <v>0.5680934896963592</v>
      </c>
      <c r="L1065" s="2" cm="1">
        <f t="array" ref="L1065">IF(D1065="","",D1065-SUMPRODUCT(($B$1461:$B$1491=$J1065)*1,D$1461:D$1491))</f>
        <v>0.46504713542117138</v>
      </c>
      <c r="M1065" s="2" cm="1">
        <f t="array" ref="M1065">IF(E1065="","",E1065-SUMPRODUCT(($B$1461:$B$1491=$J1065)*1,E$1461:E$1491))</f>
        <v>0.69282898470104648</v>
      </c>
      <c r="N1065" s="2" cm="1">
        <f t="array" ref="N1065">IF(F1065="","",F1065-SUMPRODUCT(($B$1461:$B$1491=$J1065)*1,F$1461:F$1491))</f>
        <v>0.62984210724759926</v>
      </c>
      <c r="O1065" s="2" cm="1">
        <f t="array" ref="O1065">IF(G1065="","",G1065-SUMPRODUCT(($B$1461:$B$1491=$J1065)*1,G$1461:G$1491))</f>
        <v>0.66380165378427414</v>
      </c>
    </row>
    <row r="1066" spans="1:15" x14ac:dyDescent="0.55000000000000004">
      <c r="A1066" s="3">
        <v>35</v>
      </c>
      <c r="B1066" s="3">
        <v>9</v>
      </c>
      <c r="C1066" s="2">
        <f>IF(logVir!C1066="","",LN(総労働時間!C1066))</f>
        <v>9.8121721024601527</v>
      </c>
      <c r="D1066" s="2">
        <f>IF(logVir!D1066="","",LN(総労働時間!D1066))</f>
        <v>9.7197524464736755</v>
      </c>
      <c r="E1066" s="2">
        <f>IF(logVir!E1066="","",LN(総労働時間!E1066))</f>
        <v>9.7983500222800313</v>
      </c>
      <c r="F1066" s="2">
        <f>IF(logVir!F1066="","",LN(総労働時間!F1066))</f>
        <v>9.6910961754523726</v>
      </c>
      <c r="G1066" s="2">
        <f>IF(logVir!G1066="","",LN(総労働時間!G1066))</f>
        <v>9.7037053571228373</v>
      </c>
      <c r="I1066" s="3">
        <v>35</v>
      </c>
      <c r="J1066" s="3">
        <v>9</v>
      </c>
      <c r="K1066" s="2" cm="1">
        <f t="array" ref="K1066">IF(C1066="","",C1066-SUMPRODUCT(($B$1461:$B$1491=$J1066)*1,C$1461:C$1491))</f>
        <v>-0.15700968471048071</v>
      </c>
      <c r="L1066" s="2" cm="1">
        <f t="array" ref="L1066">IF(D1066="","",D1066-SUMPRODUCT(($B$1461:$B$1491=$J1066)*1,D$1461:D$1491))</f>
        <v>-0.20453395319326795</v>
      </c>
      <c r="M1066" s="2" cm="1">
        <f t="array" ref="M1066">IF(E1066="","",E1066-SUMPRODUCT(($B$1461:$B$1491=$J1066)*1,E$1461:E$1491))</f>
        <v>-0.20518076899786131</v>
      </c>
      <c r="N1066" s="2" cm="1">
        <f t="array" ref="N1066">IF(F1066="","",F1066-SUMPRODUCT(($B$1461:$B$1491=$J1066)*1,F$1461:F$1491))</f>
        <v>-0.20627067458422665</v>
      </c>
      <c r="O1066" s="2" cm="1">
        <f t="array" ref="O1066">IF(G1066="","",G1066-SUMPRODUCT(($B$1461:$B$1491=$J1066)*1,G$1461:G$1491))</f>
        <v>-0.23873282201212298</v>
      </c>
    </row>
    <row r="1067" spans="1:15" x14ac:dyDescent="0.55000000000000004">
      <c r="A1067" s="3">
        <v>35</v>
      </c>
      <c r="B1067" s="3">
        <v>10</v>
      </c>
      <c r="C1067" s="2">
        <f>IF(logVir!C1067="","",LN(総労働時間!C1067))</f>
        <v>10.051275864300612</v>
      </c>
      <c r="D1067" s="2">
        <f>IF(logVir!D1067="","",LN(総労働時間!D1067))</f>
        <v>10.042242161960132</v>
      </c>
      <c r="E1067" s="2">
        <f>IF(logVir!E1067="","",LN(総労働時間!E1067))</f>
        <v>10.041394602041049</v>
      </c>
      <c r="F1067" s="2">
        <f>IF(logVir!F1067="","",LN(総労働時間!F1067))</f>
        <v>9.9278153869915133</v>
      </c>
      <c r="G1067" s="2">
        <f>IF(logVir!G1067="","",LN(総労働時間!G1067))</f>
        <v>10.053466475549259</v>
      </c>
      <c r="I1067" s="3">
        <v>35</v>
      </c>
      <c r="J1067" s="3">
        <v>10</v>
      </c>
      <c r="K1067" s="2" cm="1">
        <f t="array" ref="K1067">IF(C1067="","",C1067-SUMPRODUCT(($B$1461:$B$1491=$J1067)*1,C$1461:C$1491))</f>
        <v>-0.41871736466489295</v>
      </c>
      <c r="L1067" s="2" cm="1">
        <f t="array" ref="L1067">IF(D1067="","",D1067-SUMPRODUCT(($B$1461:$B$1491=$J1067)*1,D$1461:D$1491))</f>
        <v>-0.44585717886605103</v>
      </c>
      <c r="M1067" s="2" cm="1">
        <f t="array" ref="M1067">IF(E1067="","",E1067-SUMPRODUCT(($B$1461:$B$1491=$J1067)*1,E$1461:E$1491))</f>
        <v>-0.48639811688733126</v>
      </c>
      <c r="N1067" s="2" cm="1">
        <f t="array" ref="N1067">IF(F1067="","",F1067-SUMPRODUCT(($B$1461:$B$1491=$J1067)*1,F$1461:F$1491))</f>
        <v>-0.53589702030577335</v>
      </c>
      <c r="O1067" s="2" cm="1">
        <f t="array" ref="O1067">IF(G1067="","",G1067-SUMPRODUCT(($B$1461:$B$1491=$J1067)*1,G$1461:G$1491))</f>
        <v>-0.48034765481407149</v>
      </c>
    </row>
    <row r="1068" spans="1:15" x14ac:dyDescent="0.55000000000000004">
      <c r="A1068" s="3">
        <v>35</v>
      </c>
      <c r="B1068" s="3">
        <v>11</v>
      </c>
      <c r="C1068" s="2">
        <f>IF(logVir!C1068="","",LN(総労働時間!C1068))</f>
        <v>9.3383150783437134</v>
      </c>
      <c r="D1068" s="2">
        <f>IF(logVir!D1068="","",LN(総労働時間!D1068))</f>
        <v>8.508416029274537</v>
      </c>
      <c r="E1068" s="2">
        <f>IF(logVir!E1068="","",LN(総労働時間!E1068))</f>
        <v>8.4214902525452224</v>
      </c>
      <c r="F1068" s="2">
        <f>IF(logVir!F1068="","",LN(総労働時間!F1068))</f>
        <v>8.4246596057139218</v>
      </c>
      <c r="G1068" s="2">
        <f>IF(logVir!G1068="","",LN(総労働時間!G1068))</f>
        <v>8.464840615413511</v>
      </c>
      <c r="I1068" s="3">
        <v>35</v>
      </c>
      <c r="J1068" s="3">
        <v>11</v>
      </c>
      <c r="K1068" s="2" cm="1">
        <f t="array" ref="K1068">IF(C1068="","",C1068-SUMPRODUCT(($B$1461:$B$1491=$J1068)*1,C$1461:C$1491))</f>
        <v>-0.45437890692995353</v>
      </c>
      <c r="L1068" s="2" cm="1">
        <f t="array" ref="L1068">IF(D1068="","",D1068-SUMPRODUCT(($B$1461:$B$1491=$J1068)*1,D$1461:D$1491))</f>
        <v>-1.0893390892329204</v>
      </c>
      <c r="M1068" s="2" cm="1">
        <f t="array" ref="M1068">IF(E1068="","",E1068-SUMPRODUCT(($B$1461:$B$1491=$J1068)*1,E$1461:E$1491))</f>
        <v>-1.164543191861851</v>
      </c>
      <c r="N1068" s="2" cm="1">
        <f t="array" ref="N1068">IF(F1068="","",F1068-SUMPRODUCT(($B$1461:$B$1491=$J1068)*1,F$1461:F$1491))</f>
        <v>-1.1266279340197567</v>
      </c>
      <c r="O1068" s="2" cm="1">
        <f t="array" ref="O1068">IF(G1068="","",G1068-SUMPRODUCT(($B$1461:$B$1491=$J1068)*1,G$1461:G$1491))</f>
        <v>-1.0916167862950594</v>
      </c>
    </row>
    <row r="1069" spans="1:15" x14ac:dyDescent="0.55000000000000004">
      <c r="A1069" s="3">
        <v>35</v>
      </c>
      <c r="B1069" s="3">
        <v>12</v>
      </c>
      <c r="C1069" s="2">
        <f>IF(logVir!C1069="","",LN(総労働時間!C1069))</f>
        <v>8.730038459610288</v>
      </c>
      <c r="D1069" s="2">
        <f>IF(logVir!D1069="","",LN(総労働時間!D1069))</f>
        <v>8.7260490485841533</v>
      </c>
      <c r="E1069" s="2">
        <f>IF(logVir!E1069="","",LN(総労働時間!E1069))</f>
        <v>8.8593275617126253</v>
      </c>
      <c r="F1069" s="2">
        <f>IF(logVir!F1069="","",LN(総労働時間!F1069))</f>
        <v>8.7255043249136861</v>
      </c>
      <c r="G1069" s="2">
        <f>IF(logVir!G1069="","",LN(総労働時間!G1069))</f>
        <v>9.0034321751637929</v>
      </c>
      <c r="I1069" s="3">
        <v>35</v>
      </c>
      <c r="J1069" s="3">
        <v>12</v>
      </c>
      <c r="K1069" s="2" cm="1">
        <f t="array" ref="K1069">IF(C1069="","",C1069-SUMPRODUCT(($B$1461:$B$1491=$J1069)*1,C$1461:C$1491))</f>
        <v>-0.86370758094062161</v>
      </c>
      <c r="L1069" s="2" cm="1">
        <f t="array" ref="L1069">IF(D1069="","",D1069-SUMPRODUCT(($B$1461:$B$1491=$J1069)*1,D$1461:D$1491))</f>
        <v>-0.77896980008860339</v>
      </c>
      <c r="M1069" s="2" cm="1">
        <f t="array" ref="M1069">IF(E1069="","",E1069-SUMPRODUCT(($B$1461:$B$1491=$J1069)*1,E$1461:E$1491))</f>
        <v>-0.6271559009837091</v>
      </c>
      <c r="N1069" s="2" cm="1">
        <f t="array" ref="N1069">IF(F1069="","",F1069-SUMPRODUCT(($B$1461:$B$1491=$J1069)*1,F$1461:F$1491))</f>
        <v>-0.70235878119739503</v>
      </c>
      <c r="O1069" s="2" cm="1">
        <f t="array" ref="O1069">IF(G1069="","",G1069-SUMPRODUCT(($B$1461:$B$1491=$J1069)*1,G$1461:G$1491))</f>
        <v>-0.50578320945240662</v>
      </c>
    </row>
    <row r="1070" spans="1:15" x14ac:dyDescent="0.55000000000000004">
      <c r="A1070" s="3">
        <v>35</v>
      </c>
      <c r="B1070" s="3">
        <v>13</v>
      </c>
      <c r="C1070" s="2" t="str">
        <f>IF(logVir!C1070="","",LN(総労働時間!C1070))</f>
        <v/>
      </c>
      <c r="D1070" s="2">
        <f>IF(logVir!D1070="","",LN(総労働時間!D1070))</f>
        <v>5.2523419960203945</v>
      </c>
      <c r="E1070" s="2">
        <f>IF(logVir!E1070="","",LN(総労働時間!E1070))</f>
        <v>6.2756713484211462</v>
      </c>
      <c r="F1070" s="2">
        <f>IF(logVir!F1070="","",LN(総労働時間!F1070))</f>
        <v>5.8961872780780356</v>
      </c>
      <c r="G1070" s="2">
        <f>IF(logVir!G1070="","",LN(総労働時間!G1070))</f>
        <v>5.3210113051774011</v>
      </c>
      <c r="I1070" s="3">
        <v>35</v>
      </c>
      <c r="J1070" s="3">
        <v>13</v>
      </c>
      <c r="K1070" s="2" t="str" cm="1">
        <f t="array" ref="K1070">IF(C1070="","",C1070-SUMPRODUCT(($B$1461:$B$1491=$J1070)*1,C$1461:C$1491))</f>
        <v/>
      </c>
      <c r="L1070" s="2" cm="1">
        <f t="array" ref="L1070">IF(D1070="","",D1070-SUMPRODUCT(($B$1461:$B$1491=$J1070)*1,D$1461:D$1491))</f>
        <v>-2.6829362733082798</v>
      </c>
      <c r="M1070" s="2" cm="1">
        <f t="array" ref="M1070">IF(E1070="","",E1070-SUMPRODUCT(($B$1461:$B$1491=$J1070)*1,E$1461:E$1491))</f>
        <v>-1.719272536009032</v>
      </c>
      <c r="N1070" s="2" cm="1">
        <f t="array" ref="N1070">IF(F1070="","",F1070-SUMPRODUCT(($B$1461:$B$1491=$J1070)*1,F$1461:F$1491))</f>
        <v>-1.9678034819977039</v>
      </c>
      <c r="O1070" s="2" cm="1">
        <f t="array" ref="O1070">IF(G1070="","",G1070-SUMPRODUCT(($B$1461:$B$1491=$J1070)*1,G$1461:G$1491))</f>
        <v>-2.4996356182864563</v>
      </c>
    </row>
    <row r="1071" spans="1:15" x14ac:dyDescent="0.55000000000000004">
      <c r="A1071" s="3">
        <v>35</v>
      </c>
      <c r="B1071" s="3">
        <v>14</v>
      </c>
      <c r="C1071" s="2">
        <f>IF(logVir!C1071="","",LN(総労働時間!C1071))</f>
        <v>10.391810766718377</v>
      </c>
      <c r="D1071" s="2">
        <f>IF(logVir!D1071="","",LN(総労働時間!D1071))</f>
        <v>10.442299285830055</v>
      </c>
      <c r="E1071" s="2">
        <f>IF(logVir!E1071="","",LN(総労働時間!E1071))</f>
        <v>10.432215588728393</v>
      </c>
      <c r="F1071" s="2">
        <f>IF(logVir!F1071="","",LN(総労働時間!F1071))</f>
        <v>10.378366325143498</v>
      </c>
      <c r="G1071" s="2">
        <f>IF(logVir!G1071="","",LN(総労働時間!G1071))</f>
        <v>10.500577670804448</v>
      </c>
      <c r="I1071" s="3">
        <v>35</v>
      </c>
      <c r="J1071" s="3">
        <v>14</v>
      </c>
      <c r="K1071" s="2" cm="1">
        <f t="array" ref="K1071">IF(C1071="","",C1071-SUMPRODUCT(($B$1461:$B$1491=$J1071)*1,C$1461:C$1491))</f>
        <v>0.5681693602263298</v>
      </c>
      <c r="L1071" s="2" cm="1">
        <f t="array" ref="L1071">IF(D1071="","",D1071-SUMPRODUCT(($B$1461:$B$1491=$J1071)*1,D$1461:D$1491))</f>
        <v>0.52762544943593426</v>
      </c>
      <c r="M1071" s="2" cm="1">
        <f t="array" ref="M1071">IF(E1071="","",E1071-SUMPRODUCT(($B$1461:$B$1491=$J1071)*1,E$1461:E$1491))</f>
        <v>0.47944751684218545</v>
      </c>
      <c r="N1071" s="2" cm="1">
        <f t="array" ref="N1071">IF(F1071="","",F1071-SUMPRODUCT(($B$1461:$B$1491=$J1071)*1,F$1461:F$1491))</f>
        <v>0.48159434027270009</v>
      </c>
      <c r="O1071" s="2" cm="1">
        <f t="array" ref="O1071">IF(G1071="","",G1071-SUMPRODUCT(($B$1461:$B$1491=$J1071)*1,G$1461:G$1491))</f>
        <v>0.56269499892191988</v>
      </c>
    </row>
    <row r="1072" spans="1:15" x14ac:dyDescent="0.55000000000000004">
      <c r="A1072" s="3">
        <v>35</v>
      </c>
      <c r="B1072" s="3">
        <v>15</v>
      </c>
      <c r="C1072" s="2">
        <f>IF(logVir!C1072="","",LN(総労働時間!C1072))</f>
        <v>8.6892465209219854</v>
      </c>
      <c r="D1072" s="2">
        <f>IF(logVir!D1072="","",LN(総労働時間!D1072))</f>
        <v>8.5491363408096017</v>
      </c>
      <c r="E1072" s="2">
        <f>IF(logVir!E1072="","",LN(総労働時間!E1072))</f>
        <v>8.5734587626794738</v>
      </c>
      <c r="F1072" s="2">
        <f>IF(logVir!F1072="","",LN(総労働時間!F1072))</f>
        <v>8.421427416026658</v>
      </c>
      <c r="G1072" s="2">
        <f>IF(logVir!G1072="","",LN(総労働時間!G1072))</f>
        <v>8.51553957278146</v>
      </c>
      <c r="I1072" s="3">
        <v>35</v>
      </c>
      <c r="J1072" s="3">
        <v>15</v>
      </c>
      <c r="K1072" s="2" cm="1">
        <f t="array" ref="K1072">IF(C1072="","",C1072-SUMPRODUCT(($B$1461:$B$1491=$J1072)*1,C$1461:C$1491))</f>
        <v>-0.56129795149571216</v>
      </c>
      <c r="L1072" s="2" cm="1">
        <f t="array" ref="L1072">IF(D1072="","",D1072-SUMPRODUCT(($B$1461:$B$1491=$J1072)*1,D$1461:D$1491))</f>
        <v>-0.56939687276935835</v>
      </c>
      <c r="M1072" s="2" cm="1">
        <f t="array" ref="M1072">IF(E1072="","",E1072-SUMPRODUCT(($B$1461:$B$1491=$J1072)*1,E$1461:E$1491))</f>
        <v>-0.4847521147711582</v>
      </c>
      <c r="N1072" s="2" cm="1">
        <f t="array" ref="N1072">IF(F1072="","",F1072-SUMPRODUCT(($B$1461:$B$1491=$J1072)*1,F$1461:F$1491))</f>
        <v>-0.52929955906983572</v>
      </c>
      <c r="O1072" s="2" cm="1">
        <f t="array" ref="O1072">IF(G1072="","",G1072-SUMPRODUCT(($B$1461:$B$1491=$J1072)*1,G$1461:G$1491))</f>
        <v>-0.47192516396497908</v>
      </c>
    </row>
    <row r="1073" spans="1:15" x14ac:dyDescent="0.55000000000000004">
      <c r="A1073" s="3">
        <v>35</v>
      </c>
      <c r="B1073" s="3">
        <v>16</v>
      </c>
      <c r="C1073" s="2">
        <f>IF(logVir!C1073="","",LN(総労働時間!C1073))</f>
        <v>10.152033955442212</v>
      </c>
      <c r="D1073" s="2">
        <f>IF(logVir!D1073="","",LN(総労働時間!D1073))</f>
        <v>10.082169931366643</v>
      </c>
      <c r="E1073" s="2">
        <f>IF(logVir!E1073="","",LN(総労働時間!E1073))</f>
        <v>10.127885202834578</v>
      </c>
      <c r="F1073" s="2">
        <f>IF(logVir!F1073="","",LN(総労働時間!F1073))</f>
        <v>9.9505346369676353</v>
      </c>
      <c r="G1073" s="2">
        <f>IF(logVir!G1073="","",LN(総労働時間!G1073))</f>
        <v>10.063319955638672</v>
      </c>
      <c r="I1073" s="3">
        <v>35</v>
      </c>
      <c r="J1073" s="3">
        <v>16</v>
      </c>
      <c r="K1073" s="2" cm="1">
        <f t="array" ref="K1073">IF(C1073="","",C1073-SUMPRODUCT(($B$1461:$B$1491=$J1073)*1,C$1461:C$1491))</f>
        <v>-0.33464356873668599</v>
      </c>
      <c r="L1073" s="2" cm="1">
        <f t="array" ref="L1073">IF(D1073="","",D1073-SUMPRODUCT(($B$1461:$B$1491=$J1073)*1,D$1461:D$1491))</f>
        <v>-0.39079824782018946</v>
      </c>
      <c r="M1073" s="2" cm="1">
        <f t="array" ref="M1073">IF(E1073="","",E1073-SUMPRODUCT(($B$1461:$B$1491=$J1073)*1,E$1461:E$1491))</f>
        <v>-0.33878325680825938</v>
      </c>
      <c r="N1073" s="2" cm="1">
        <f t="array" ref="N1073">IF(F1073="","",F1073-SUMPRODUCT(($B$1461:$B$1491=$J1073)*1,F$1461:F$1491))</f>
        <v>-0.41609957805130016</v>
      </c>
      <c r="O1073" s="2" cm="1">
        <f t="array" ref="O1073">IF(G1073="","",G1073-SUMPRODUCT(($B$1461:$B$1491=$J1073)*1,G$1461:G$1491))</f>
        <v>-0.35752997852346446</v>
      </c>
    </row>
    <row r="1074" spans="1:15" x14ac:dyDescent="0.55000000000000004">
      <c r="A1074" s="3">
        <v>35</v>
      </c>
      <c r="B1074" s="3">
        <v>17</v>
      </c>
      <c r="C1074" s="2">
        <f>IF(logVir!C1074="","",LN(総労働時間!C1074))</f>
        <v>9.7604889478961514</v>
      </c>
      <c r="D1074" s="2">
        <f>IF(logVir!D1074="","",LN(総労働時間!D1074))</f>
        <v>9.6559454711242125</v>
      </c>
      <c r="E1074" s="2">
        <f>IF(logVir!E1074="","",LN(総労働時間!E1074))</f>
        <v>9.6774421902532257</v>
      </c>
      <c r="F1074" s="2">
        <f>IF(logVir!F1074="","",LN(総労働時間!F1074))</f>
        <v>9.6744769660722998</v>
      </c>
      <c r="G1074" s="2">
        <f>IF(logVir!G1074="","",LN(総労働時間!G1074))</f>
        <v>9.6740908678191566</v>
      </c>
      <c r="I1074" s="3">
        <v>35</v>
      </c>
      <c r="J1074" s="3">
        <v>17</v>
      </c>
      <c r="K1074" s="2" cm="1">
        <f t="array" ref="K1074">IF(C1074="","",C1074-SUMPRODUCT(($B$1461:$B$1491=$J1074)*1,C$1461:C$1491))</f>
        <v>-0.18059094426759259</v>
      </c>
      <c r="L1074" s="2" cm="1">
        <f t="array" ref="L1074">IF(D1074="","",D1074-SUMPRODUCT(($B$1461:$B$1491=$J1074)*1,D$1461:D$1491))</f>
        <v>-0.20637821923749122</v>
      </c>
      <c r="M1074" s="2" cm="1">
        <f t="array" ref="M1074">IF(E1074="","",E1074-SUMPRODUCT(($B$1461:$B$1491=$J1074)*1,E$1461:E$1491))</f>
        <v>-0.16481837440792724</v>
      </c>
      <c r="N1074" s="2" cm="1">
        <f t="array" ref="N1074">IF(F1074="","",F1074-SUMPRODUCT(($B$1461:$B$1491=$J1074)*1,F$1461:F$1491))</f>
        <v>-0.21561155473019689</v>
      </c>
      <c r="O1074" s="2" cm="1">
        <f t="array" ref="O1074">IF(G1074="","",G1074-SUMPRODUCT(($B$1461:$B$1491=$J1074)*1,G$1461:G$1491))</f>
        <v>-0.27704072098995347</v>
      </c>
    </row>
    <row r="1075" spans="1:15" x14ac:dyDescent="0.55000000000000004">
      <c r="A1075" s="3">
        <v>35</v>
      </c>
      <c r="B1075" s="3">
        <v>18</v>
      </c>
      <c r="C1075" s="2">
        <f>IF(logVir!C1075="","",LN(総労働時間!C1075))</f>
        <v>11.811597057134946</v>
      </c>
      <c r="D1075" s="2">
        <f>IF(logVir!D1075="","",LN(総労働時間!D1075))</f>
        <v>11.778721085056423</v>
      </c>
      <c r="E1075" s="2">
        <f>IF(logVir!E1075="","",LN(総労働時間!E1075))</f>
        <v>11.675736318514119</v>
      </c>
      <c r="F1075" s="2">
        <f>IF(logVir!F1075="","",LN(総労働時間!F1075))</f>
        <v>11.647275755916286</v>
      </c>
      <c r="G1075" s="2">
        <f>IF(logVir!G1075="","",LN(総労働時間!G1075))</f>
        <v>11.652872338909473</v>
      </c>
      <c r="I1075" s="3">
        <v>35</v>
      </c>
      <c r="J1075" s="3">
        <v>18</v>
      </c>
      <c r="K1075" s="2" cm="1">
        <f t="array" ref="K1075">IF(C1075="","",C1075-SUMPRODUCT(($B$1461:$B$1491=$J1075)*1,C$1461:C$1491))</f>
        <v>-0.11546065549466178</v>
      </c>
      <c r="L1075" s="2" cm="1">
        <f t="array" ref="L1075">IF(D1075="","",D1075-SUMPRODUCT(($B$1461:$B$1491=$J1075)*1,D$1461:D$1491))</f>
        <v>-0.14569365975111381</v>
      </c>
      <c r="M1075" s="2" cm="1">
        <f t="array" ref="M1075">IF(E1075="","",E1075-SUMPRODUCT(($B$1461:$B$1491=$J1075)*1,E$1461:E$1491))</f>
        <v>-0.21506129828555842</v>
      </c>
      <c r="N1075" s="2" cm="1">
        <f t="array" ref="N1075">IF(F1075="","",F1075-SUMPRODUCT(($B$1461:$B$1491=$J1075)*1,F$1461:F$1491))</f>
        <v>-0.21207680876040769</v>
      </c>
      <c r="O1075" s="2" cm="1">
        <f t="array" ref="O1075">IF(G1075="","",G1075-SUMPRODUCT(($B$1461:$B$1491=$J1075)*1,G$1461:G$1491))</f>
        <v>-0.19128756363082289</v>
      </c>
    </row>
    <row r="1076" spans="1:15" x14ac:dyDescent="0.55000000000000004">
      <c r="A1076" s="3">
        <v>35</v>
      </c>
      <c r="B1076" s="3">
        <v>19</v>
      </c>
      <c r="C1076" s="2">
        <f>IF(logVir!C1076="","",LN(総労働時間!C1076))</f>
        <v>10.762059214013448</v>
      </c>
      <c r="D1076" s="2">
        <f>IF(logVir!D1076="","",LN(総労働時間!D1076))</f>
        <v>10.689553858423334</v>
      </c>
      <c r="E1076" s="2">
        <f>IF(logVir!E1076="","",LN(総労働時間!E1076))</f>
        <v>10.737747738359806</v>
      </c>
      <c r="F1076" s="2">
        <f>IF(logVir!F1076="","",LN(総労働時間!F1076))</f>
        <v>10.695148232475342</v>
      </c>
      <c r="G1076" s="2">
        <f>IF(logVir!G1076="","",LN(総労働時間!G1076))</f>
        <v>10.841219560105971</v>
      </c>
      <c r="I1076" s="3">
        <v>35</v>
      </c>
      <c r="J1076" s="3">
        <v>19</v>
      </c>
      <c r="K1076" s="2" cm="1">
        <f t="array" ref="K1076">IF(C1076="","",C1076-SUMPRODUCT(($B$1461:$B$1491=$J1076)*1,C$1461:C$1491))</f>
        <v>-0.46616286152328534</v>
      </c>
      <c r="L1076" s="2" cm="1">
        <f t="array" ref="L1076">IF(D1076="","",D1076-SUMPRODUCT(($B$1461:$B$1491=$J1076)*1,D$1461:D$1491))</f>
        <v>-0.54048779017855964</v>
      </c>
      <c r="M1076" s="2" cm="1">
        <f t="array" ref="M1076">IF(E1076="","",E1076-SUMPRODUCT(($B$1461:$B$1491=$J1076)*1,E$1461:E$1491))</f>
        <v>-0.46411484498752564</v>
      </c>
      <c r="N1076" s="2" cm="1">
        <f t="array" ref="N1076">IF(F1076="","",F1076-SUMPRODUCT(($B$1461:$B$1491=$J1076)*1,F$1461:F$1491))</f>
        <v>-0.49682618201519091</v>
      </c>
      <c r="O1076" s="2" cm="1">
        <f t="array" ref="O1076">IF(G1076="","",G1076-SUMPRODUCT(($B$1461:$B$1491=$J1076)*1,G$1461:G$1491))</f>
        <v>-0.38607971512649364</v>
      </c>
    </row>
    <row r="1077" spans="1:15" x14ac:dyDescent="0.55000000000000004">
      <c r="A1077" s="3">
        <v>35</v>
      </c>
      <c r="B1077" s="3">
        <v>20</v>
      </c>
      <c r="C1077" s="2">
        <f>IF(logVir!C1077="","",LN(総労働時間!C1077))</f>
        <v>11.835371032347634</v>
      </c>
      <c r="D1077" s="2">
        <f>IF(logVir!D1077="","",LN(総労働時間!D1077))</f>
        <v>11.795619151940846</v>
      </c>
      <c r="E1077" s="2">
        <f>IF(logVir!E1077="","",LN(総労働時間!E1077))</f>
        <v>11.770189951744127</v>
      </c>
      <c r="F1077" s="2">
        <f>IF(logVir!F1077="","",LN(総労働時間!F1077))</f>
        <v>11.6807598840265</v>
      </c>
      <c r="G1077" s="2">
        <f>IF(logVir!G1077="","",LN(総労働時間!G1077))</f>
        <v>11.799057365278744</v>
      </c>
      <c r="I1077" s="3">
        <v>35</v>
      </c>
      <c r="J1077" s="3">
        <v>20</v>
      </c>
      <c r="K1077" s="2" cm="1">
        <f t="array" ref="K1077">IF(C1077="","",C1077-SUMPRODUCT(($B$1461:$B$1491=$J1077)*1,C$1461:C$1491))</f>
        <v>-0.26733430008597381</v>
      </c>
      <c r="L1077" s="2" cm="1">
        <f t="array" ref="L1077">IF(D1077="","",D1077-SUMPRODUCT(($B$1461:$B$1491=$J1077)*1,D$1461:D$1491))</f>
        <v>-0.26161299275702987</v>
      </c>
      <c r="M1077" s="2" cm="1">
        <f t="array" ref="M1077">IF(E1077="","",E1077-SUMPRODUCT(($B$1461:$B$1491=$J1077)*1,E$1461:E$1491))</f>
        <v>-0.2535752284968158</v>
      </c>
      <c r="N1077" s="2" cm="1">
        <f t="array" ref="N1077">IF(F1077="","",F1077-SUMPRODUCT(($B$1461:$B$1491=$J1077)*1,F$1461:F$1491))</f>
        <v>-0.26782465317358195</v>
      </c>
      <c r="O1077" s="2" cm="1">
        <f t="array" ref="O1077">IF(G1077="","",G1077-SUMPRODUCT(($B$1461:$B$1491=$J1077)*1,G$1461:G$1491))</f>
        <v>-0.21484146732333187</v>
      </c>
    </row>
    <row r="1078" spans="1:15" x14ac:dyDescent="0.55000000000000004">
      <c r="A1078" s="3">
        <v>35</v>
      </c>
      <c r="B1078" s="3">
        <v>21</v>
      </c>
      <c r="C1078" s="2">
        <f>IF(logVir!C1078="","",LN(総労働時間!C1078))</f>
        <v>11.322228915801512</v>
      </c>
      <c r="D1078" s="2">
        <f>IF(logVir!D1078="","",LN(総労働時間!D1078))</f>
        <v>11.345096973277247</v>
      </c>
      <c r="E1078" s="2">
        <f>IF(logVir!E1078="","",LN(総労働時間!E1078))</f>
        <v>11.261115544712673</v>
      </c>
      <c r="F1078" s="2">
        <f>IF(logVir!F1078="","",LN(総労働時間!F1078))</f>
        <v>11.23265064873179</v>
      </c>
      <c r="G1078" s="2">
        <f>IF(logVir!G1078="","",LN(総労働時間!G1078))</f>
        <v>11.291964719695018</v>
      </c>
      <c r="I1078" s="3">
        <v>35</v>
      </c>
      <c r="J1078" s="3">
        <v>21</v>
      </c>
      <c r="K1078" s="2" cm="1">
        <f t="array" ref="K1078">IF(C1078="","",C1078-SUMPRODUCT(($B$1461:$B$1491=$J1078)*1,C$1461:C$1491))</f>
        <v>-0.23882485328533853</v>
      </c>
      <c r="L1078" s="2" cm="1">
        <f t="array" ref="L1078">IF(D1078="","",D1078-SUMPRODUCT(($B$1461:$B$1491=$J1078)*1,D$1461:D$1491))</f>
        <v>-0.22709624688865482</v>
      </c>
      <c r="M1078" s="2" cm="1">
        <f t="array" ref="M1078">IF(E1078="","",E1078-SUMPRODUCT(($B$1461:$B$1491=$J1078)*1,E$1461:E$1491))</f>
        <v>-0.28547856879245792</v>
      </c>
      <c r="N1078" s="2" cm="1">
        <f t="array" ref="N1078">IF(F1078="","",F1078-SUMPRODUCT(($B$1461:$B$1491=$J1078)*1,F$1461:F$1491))</f>
        <v>-0.25906162174724479</v>
      </c>
      <c r="O1078" s="2" cm="1">
        <f t="array" ref="O1078">IF(G1078="","",G1078-SUMPRODUCT(($B$1461:$B$1491=$J1078)*1,G$1461:G$1491))</f>
        <v>-0.25340439975067675</v>
      </c>
    </row>
    <row r="1079" spans="1:15" x14ac:dyDescent="0.55000000000000004">
      <c r="A1079" s="3">
        <v>35</v>
      </c>
      <c r="B1079" s="3">
        <v>22</v>
      </c>
      <c r="C1079" s="2">
        <f>IF(logVir!C1079="","",LN(総労働時間!C1079))</f>
        <v>11.064309580963339</v>
      </c>
      <c r="D1079" s="2">
        <f>IF(logVir!D1079="","",LN(総労働時間!D1079))</f>
        <v>11.120505250288023</v>
      </c>
      <c r="E1079" s="2">
        <f>IF(logVir!E1079="","",LN(総労働時間!E1079))</f>
        <v>11.060114570148475</v>
      </c>
      <c r="F1079" s="2">
        <f>IF(logVir!F1079="","",LN(総労働時間!F1079))</f>
        <v>10.98454546499649</v>
      </c>
      <c r="G1079" s="2">
        <f>IF(logVir!G1079="","",LN(総労働時間!G1079))</f>
        <v>10.892331693479012</v>
      </c>
      <c r="I1079" s="3">
        <v>35</v>
      </c>
      <c r="J1079" s="3">
        <v>22</v>
      </c>
      <c r="K1079" s="2" cm="1">
        <f t="array" ref="K1079">IF(C1079="","",C1079-SUMPRODUCT(($B$1461:$B$1491=$J1079)*1,C$1461:C$1491))</f>
        <v>-0.54537821561742206</v>
      </c>
      <c r="L1079" s="2" cm="1">
        <f t="array" ref="L1079">IF(D1079="","",D1079-SUMPRODUCT(($B$1461:$B$1491=$J1079)*1,D$1461:D$1491))</f>
        <v>-0.44706007060142561</v>
      </c>
      <c r="M1079" s="2" cm="1">
        <f t="array" ref="M1079">IF(E1079="","",E1079-SUMPRODUCT(($B$1461:$B$1491=$J1079)*1,E$1461:E$1491))</f>
        <v>-0.47395670694523417</v>
      </c>
      <c r="N1079" s="2" cm="1">
        <f t="array" ref="N1079">IF(F1079="","",F1079-SUMPRODUCT(($B$1461:$B$1491=$J1079)*1,F$1461:F$1491))</f>
        <v>-0.41577826823946218</v>
      </c>
      <c r="O1079" s="2" cm="1">
        <f t="array" ref="O1079">IF(G1079="","",G1079-SUMPRODUCT(($B$1461:$B$1491=$J1079)*1,G$1461:G$1491))</f>
        <v>-0.48712885179971899</v>
      </c>
    </row>
    <row r="1080" spans="1:15" x14ac:dyDescent="0.55000000000000004">
      <c r="A1080" s="3">
        <v>35</v>
      </c>
      <c r="B1080" s="3">
        <v>23</v>
      </c>
      <c r="C1080" s="2">
        <f>IF(logVir!C1080="","",LN(総労働時間!C1080))</f>
        <v>8.3403863236698008</v>
      </c>
      <c r="D1080" s="2">
        <f>IF(logVir!D1080="","",LN(総労働時間!D1080))</f>
        <v>8.2619798618045426</v>
      </c>
      <c r="E1080" s="2">
        <f>IF(logVir!E1080="","",LN(総労働時間!E1080))</f>
        <v>8.3364524742384276</v>
      </c>
      <c r="F1080" s="2">
        <f>IF(logVir!F1080="","",LN(総労働時間!F1080))</f>
        <v>8.3572160182876338</v>
      </c>
      <c r="G1080" s="2">
        <f>IF(logVir!G1080="","",LN(総労働時間!G1080))</f>
        <v>8.4793535761679362</v>
      </c>
      <c r="I1080" s="3">
        <v>35</v>
      </c>
      <c r="J1080" s="3">
        <v>23</v>
      </c>
      <c r="K1080" s="2" cm="1">
        <f t="array" ref="K1080">IF(C1080="","",C1080-SUMPRODUCT(($B$1461:$B$1491=$J1080)*1,C$1461:C$1491))</f>
        <v>-0.3706420473143659</v>
      </c>
      <c r="L1080" s="2" cm="1">
        <f t="array" ref="L1080">IF(D1080="","",D1080-SUMPRODUCT(($B$1461:$B$1491=$J1080)*1,D$1461:D$1491))</f>
        <v>-0.38865857513324364</v>
      </c>
      <c r="M1080" s="2" cm="1">
        <f t="array" ref="M1080">IF(E1080="","",E1080-SUMPRODUCT(($B$1461:$B$1491=$J1080)*1,E$1461:E$1491))</f>
        <v>-0.44703467932412799</v>
      </c>
      <c r="N1080" s="2" cm="1">
        <f t="array" ref="N1080">IF(F1080="","",F1080-SUMPRODUCT(($B$1461:$B$1491=$J1080)*1,F$1461:F$1491))</f>
        <v>-0.44861746518195211</v>
      </c>
      <c r="O1080" s="2" cm="1">
        <f t="array" ref="O1080">IF(G1080="","",G1080-SUMPRODUCT(($B$1461:$B$1491=$J1080)*1,G$1461:G$1491))</f>
        <v>-0.44592739289587335</v>
      </c>
    </row>
    <row r="1081" spans="1:15" x14ac:dyDescent="0.55000000000000004">
      <c r="A1081" s="3">
        <v>35</v>
      </c>
      <c r="B1081" s="3">
        <v>24</v>
      </c>
      <c r="C1081" s="2">
        <f>IF(logVir!C1081="","",LN(総労働時間!C1081))</f>
        <v>8.9627407383752065</v>
      </c>
      <c r="D1081" s="2">
        <f>IF(logVir!D1081="","",LN(総労働時間!D1081))</f>
        <v>8.9860115568957628</v>
      </c>
      <c r="E1081" s="2">
        <f>IF(logVir!E1081="","",LN(総労働時間!E1081))</f>
        <v>8.9233270010842496</v>
      </c>
      <c r="F1081" s="2">
        <f>IF(logVir!F1081="","",LN(総労働時間!F1081))</f>
        <v>8.8391598568186929</v>
      </c>
      <c r="G1081" s="2">
        <f>IF(logVir!G1081="","",LN(総労働時間!G1081))</f>
        <v>8.9372351447746343</v>
      </c>
      <c r="I1081" s="3">
        <v>35</v>
      </c>
      <c r="J1081" s="3">
        <v>24</v>
      </c>
      <c r="K1081" s="2" cm="1">
        <f t="array" ref="K1081">IF(C1081="","",C1081-SUMPRODUCT(($B$1461:$B$1491=$J1081)*1,C$1461:C$1491))</f>
        <v>-0.77641894635612729</v>
      </c>
      <c r="L1081" s="2" cm="1">
        <f t="array" ref="L1081">IF(D1081="","",D1081-SUMPRODUCT(($B$1461:$B$1491=$J1081)*1,D$1461:D$1491))</f>
        <v>-0.66233129067199137</v>
      </c>
      <c r="M1081" s="2" cm="1">
        <f t="array" ref="M1081">IF(E1081="","",E1081-SUMPRODUCT(($B$1461:$B$1491=$J1081)*1,E$1461:E$1491))</f>
        <v>-0.82891665006218673</v>
      </c>
      <c r="N1081" s="2" cm="1">
        <f t="array" ref="N1081">IF(F1081="","",F1081-SUMPRODUCT(($B$1461:$B$1491=$J1081)*1,F$1461:F$1491))</f>
        <v>-0.89990905750955186</v>
      </c>
      <c r="O1081" s="2" cm="1">
        <f t="array" ref="O1081">IF(G1081="","",G1081-SUMPRODUCT(($B$1461:$B$1491=$J1081)*1,G$1461:G$1491))</f>
        <v>-0.90269333628652682</v>
      </c>
    </row>
    <row r="1082" spans="1:15" x14ac:dyDescent="0.55000000000000004">
      <c r="A1082" s="3">
        <v>35</v>
      </c>
      <c r="B1082" s="3">
        <v>25</v>
      </c>
      <c r="C1082" s="2">
        <f>IF(logVir!C1082="","",LN(総労働時間!C1082))</f>
        <v>10.15520641035071</v>
      </c>
      <c r="D1082" s="2">
        <f>IF(logVir!D1082="","",LN(総労働時間!D1082))</f>
        <v>10.000185481396935</v>
      </c>
      <c r="E1082" s="2">
        <f>IF(logVir!E1082="","",LN(総労働時間!E1082))</f>
        <v>10.070912996420835</v>
      </c>
      <c r="F1082" s="2">
        <f>IF(logVir!F1082="","",LN(総労働時間!F1082))</f>
        <v>10.031986535842927</v>
      </c>
      <c r="G1082" s="2">
        <f>IF(logVir!G1082="","",LN(総労働時間!G1082))</f>
        <v>9.8674665962443715</v>
      </c>
      <c r="I1082" s="3">
        <v>35</v>
      </c>
      <c r="J1082" s="3">
        <v>25</v>
      </c>
      <c r="K1082" s="2" cm="1">
        <f t="array" ref="K1082">IF(C1082="","",C1082-SUMPRODUCT(($B$1461:$B$1491=$J1082)*1,C$1461:C$1491))</f>
        <v>-0.35673353234099103</v>
      </c>
      <c r="L1082" s="2" cm="1">
        <f t="array" ref="L1082">IF(D1082="","",D1082-SUMPRODUCT(($B$1461:$B$1491=$J1082)*1,D$1461:D$1491))</f>
        <v>-0.4133976367263692</v>
      </c>
      <c r="M1082" s="2" cm="1">
        <f t="array" ref="M1082">IF(E1082="","",E1082-SUMPRODUCT(($B$1461:$B$1491=$J1082)*1,E$1461:E$1491))</f>
        <v>-0.35849727718113655</v>
      </c>
      <c r="N1082" s="2" cm="1">
        <f t="array" ref="N1082">IF(F1082="","",F1082-SUMPRODUCT(($B$1461:$B$1491=$J1082)*1,F$1461:F$1491))</f>
        <v>-0.40908582034072261</v>
      </c>
      <c r="O1082" s="2" cm="1">
        <f t="array" ref="O1082">IF(G1082="","",G1082-SUMPRODUCT(($B$1461:$B$1491=$J1082)*1,G$1461:G$1491))</f>
        <v>-0.51187199139839024</v>
      </c>
    </row>
    <row r="1083" spans="1:15" x14ac:dyDescent="0.55000000000000004">
      <c r="A1083" s="3">
        <v>35</v>
      </c>
      <c r="B1083" s="3">
        <v>26</v>
      </c>
      <c r="C1083" s="2">
        <f>IF(logVir!C1083="","",LN(総労働時間!C1083))</f>
        <v>9.2071815472638736</v>
      </c>
      <c r="D1083" s="2">
        <f>IF(logVir!D1083="","",LN(総労働時間!D1083))</f>
        <v>9.3906135772477768</v>
      </c>
      <c r="E1083" s="2">
        <f>IF(logVir!E1083="","",LN(総労働時間!E1083))</f>
        <v>9.2444448372764416</v>
      </c>
      <c r="F1083" s="2">
        <f>IF(logVir!F1083="","",LN(総労働時間!F1083))</f>
        <v>9.2689888080515672</v>
      </c>
      <c r="G1083" s="2">
        <f>IF(logVir!G1083="","",LN(総労働時間!G1083))</f>
        <v>9.3239824978004222</v>
      </c>
      <c r="I1083" s="3">
        <v>35</v>
      </c>
      <c r="J1083" s="3">
        <v>26</v>
      </c>
      <c r="K1083" s="2" cm="1">
        <f t="array" ref="K1083">IF(C1083="","",C1083-SUMPRODUCT(($B$1461:$B$1491=$J1083)*1,C$1461:C$1491))</f>
        <v>-0.47448402126460643</v>
      </c>
      <c r="L1083" s="2" cm="1">
        <f t="array" ref="L1083">IF(D1083="","",D1083-SUMPRODUCT(($B$1461:$B$1491=$J1083)*1,D$1461:D$1491))</f>
        <v>-0.29997946817107923</v>
      </c>
      <c r="M1083" s="2" cm="1">
        <f t="array" ref="M1083">IF(E1083="","",E1083-SUMPRODUCT(($B$1461:$B$1491=$J1083)*1,E$1461:E$1491))</f>
        <v>-0.60336271440062283</v>
      </c>
      <c r="N1083" s="2" cm="1">
        <f t="array" ref="N1083">IF(F1083="","",F1083-SUMPRODUCT(($B$1461:$B$1491=$J1083)*1,F$1461:F$1491))</f>
        <v>-0.59336201796250165</v>
      </c>
      <c r="O1083" s="2" cm="1">
        <f t="array" ref="O1083">IF(G1083="","",G1083-SUMPRODUCT(($B$1461:$B$1491=$J1083)*1,G$1461:G$1491))</f>
        <v>-0.54850050397830863</v>
      </c>
    </row>
    <row r="1084" spans="1:15" x14ac:dyDescent="0.55000000000000004">
      <c r="A1084" s="3">
        <v>35</v>
      </c>
      <c r="B1084" s="3">
        <v>27</v>
      </c>
      <c r="C1084" s="2">
        <f>IF(logVir!C1084="","",LN(総労働時間!C1084))</f>
        <v>11.153438311996798</v>
      </c>
      <c r="D1084" s="2">
        <f>IF(logVir!D1084="","",LN(総労働時間!D1084))</f>
        <v>11.288037123001514</v>
      </c>
      <c r="E1084" s="2">
        <f>IF(logVir!E1084="","",LN(総労働時間!E1084))</f>
        <v>11.248574250829281</v>
      </c>
      <c r="F1084" s="2">
        <f>IF(logVir!F1084="","",LN(総労働時間!F1084))</f>
        <v>11.210190292317655</v>
      </c>
      <c r="G1084" s="2">
        <f>IF(logVir!G1084="","",LN(総労働時間!G1084))</f>
        <v>11.334539711190715</v>
      </c>
      <c r="I1084" s="3">
        <v>35</v>
      </c>
      <c r="J1084" s="3">
        <v>27</v>
      </c>
      <c r="K1084" s="2" cm="1">
        <f t="array" ref="K1084">IF(C1084="","",C1084-SUMPRODUCT(($B$1461:$B$1491=$J1084)*1,C$1461:C$1491))</f>
        <v>-0.39686222825681838</v>
      </c>
      <c r="L1084" s="2" cm="1">
        <f t="array" ref="L1084">IF(D1084="","",D1084-SUMPRODUCT(($B$1461:$B$1491=$J1084)*1,D$1461:D$1491))</f>
        <v>-0.43642011067421471</v>
      </c>
      <c r="M1084" s="2" cm="1">
        <f t="array" ref="M1084">IF(E1084="","",E1084-SUMPRODUCT(($B$1461:$B$1491=$J1084)*1,E$1461:E$1491))</f>
        <v>-0.52686823480408229</v>
      </c>
      <c r="N1084" s="2" cm="1">
        <f t="array" ref="N1084">IF(F1084="","",F1084-SUMPRODUCT(($B$1461:$B$1491=$J1084)*1,F$1461:F$1491))</f>
        <v>-0.51909900277846965</v>
      </c>
      <c r="O1084" s="2" cm="1">
        <f t="array" ref="O1084">IF(G1084="","",G1084-SUMPRODUCT(($B$1461:$B$1491=$J1084)*1,G$1461:G$1491))</f>
        <v>-0.51251290405363825</v>
      </c>
    </row>
    <row r="1085" spans="1:15" x14ac:dyDescent="0.55000000000000004">
      <c r="A1085" s="3">
        <v>35</v>
      </c>
      <c r="B1085" s="3">
        <v>28</v>
      </c>
      <c r="C1085" s="2">
        <f>IF(logVir!C1085="","",LN(総労働時間!C1085))</f>
        <v>10.986398267233135</v>
      </c>
      <c r="D1085" s="2">
        <f>IF(logVir!D1085="","",LN(総労働時間!D1085))</f>
        <v>10.965192630407786</v>
      </c>
      <c r="E1085" s="2">
        <f>IF(logVir!E1085="","",LN(総労働時間!E1085))</f>
        <v>11.004760974007846</v>
      </c>
      <c r="F1085" s="2">
        <f>IF(logVir!F1085="","",LN(総労働時間!F1085))</f>
        <v>11.006016133523495</v>
      </c>
      <c r="G1085" s="2">
        <f>IF(logVir!G1085="","",LN(総労働時間!G1085))</f>
        <v>11.014728178888371</v>
      </c>
      <c r="I1085" s="3">
        <v>35</v>
      </c>
      <c r="J1085" s="3">
        <v>28</v>
      </c>
      <c r="K1085" s="2" cm="1">
        <f t="array" ref="K1085">IF(C1085="","",C1085-SUMPRODUCT(($B$1461:$B$1491=$J1085)*1,C$1461:C$1491))</f>
        <v>-0.16993928048802864</v>
      </c>
      <c r="L1085" s="2" cm="1">
        <f t="array" ref="L1085">IF(D1085="","",D1085-SUMPRODUCT(($B$1461:$B$1491=$J1085)*1,D$1461:D$1491))</f>
        <v>-0.18800868560734862</v>
      </c>
      <c r="M1085" s="2" cm="1">
        <f t="array" ref="M1085">IF(E1085="","",E1085-SUMPRODUCT(($B$1461:$B$1491=$J1085)*1,E$1461:E$1491))</f>
        <v>-0.18546966339288673</v>
      </c>
      <c r="N1085" s="2" cm="1">
        <f t="array" ref="N1085">IF(F1085="","",F1085-SUMPRODUCT(($B$1461:$B$1491=$J1085)*1,F$1461:F$1491))</f>
        <v>-0.17390616694996197</v>
      </c>
      <c r="O1085" s="2" cm="1">
        <f t="array" ref="O1085">IF(G1085="","",G1085-SUMPRODUCT(($B$1461:$B$1491=$J1085)*1,G$1461:G$1491))</f>
        <v>-0.17686319510343829</v>
      </c>
    </row>
    <row r="1086" spans="1:15" x14ac:dyDescent="0.55000000000000004">
      <c r="A1086" s="3">
        <v>35</v>
      </c>
      <c r="B1086" s="3">
        <v>29</v>
      </c>
      <c r="C1086" s="2">
        <f>IF(logVir!C1086="","",LN(総労働時間!C1086))</f>
        <v>10.785420734392558</v>
      </c>
      <c r="D1086" s="2">
        <f>IF(logVir!D1086="","",LN(総労働時間!D1086))</f>
        <v>10.809103819694341</v>
      </c>
      <c r="E1086" s="2">
        <f>IF(logVir!E1086="","",LN(総労働時間!E1086))</f>
        <v>10.819435011010627</v>
      </c>
      <c r="F1086" s="2">
        <f>IF(logVir!F1086="","",LN(総労働時間!F1086))</f>
        <v>10.842064759721959</v>
      </c>
      <c r="G1086" s="2">
        <f>IF(logVir!G1086="","",LN(総労働時間!G1086))</f>
        <v>10.891400312322537</v>
      </c>
      <c r="I1086" s="3">
        <v>35</v>
      </c>
      <c r="J1086" s="3">
        <v>29</v>
      </c>
      <c r="K1086" s="2" cm="1">
        <f t="array" ref="K1086">IF(C1086="","",C1086-SUMPRODUCT(($B$1461:$B$1491=$J1086)*1,C$1461:C$1491))</f>
        <v>-0.3430029313576366</v>
      </c>
      <c r="L1086" s="2" cm="1">
        <f t="array" ref="L1086">IF(D1086="","",D1086-SUMPRODUCT(($B$1461:$B$1491=$J1086)*1,D$1461:D$1491))</f>
        <v>-0.33021144484491671</v>
      </c>
      <c r="M1086" s="2" cm="1">
        <f t="array" ref="M1086">IF(E1086="","",E1086-SUMPRODUCT(($B$1461:$B$1491=$J1086)*1,E$1461:E$1491))</f>
        <v>-0.33055464110445065</v>
      </c>
      <c r="N1086" s="2" cm="1">
        <f t="array" ref="N1086">IF(F1086="","",F1086-SUMPRODUCT(($B$1461:$B$1491=$J1086)*1,F$1461:F$1491))</f>
        <v>-0.28431747262937179</v>
      </c>
      <c r="O1086" s="2" cm="1">
        <f t="array" ref="O1086">IF(G1086="","",G1086-SUMPRODUCT(($B$1461:$B$1491=$J1086)*1,G$1461:G$1491))</f>
        <v>-0.32824581488337756</v>
      </c>
    </row>
    <row r="1087" spans="1:15" x14ac:dyDescent="0.55000000000000004">
      <c r="A1087" s="3">
        <v>35</v>
      </c>
      <c r="B1087" s="3">
        <v>30</v>
      </c>
      <c r="C1087" s="2">
        <f>IF(logVir!C1087="","",LN(総労働時間!C1087))</f>
        <v>11.93462974086435</v>
      </c>
      <c r="D1087" s="2">
        <f>IF(logVir!D1087="","",LN(総労働時間!D1087))</f>
        <v>12.073492990406805</v>
      </c>
      <c r="E1087" s="2">
        <f>IF(logVir!E1087="","",LN(総労働時間!E1087))</f>
        <v>12.139269245110242</v>
      </c>
      <c r="F1087" s="2">
        <f>IF(logVir!F1087="","",LN(総労働時間!F1087))</f>
        <v>12.080900814528858</v>
      </c>
      <c r="G1087" s="2">
        <f>IF(logVir!G1087="","",LN(総労働時間!G1087))</f>
        <v>12.174254138808246</v>
      </c>
      <c r="I1087" s="3">
        <v>35</v>
      </c>
      <c r="J1087" s="3">
        <v>30</v>
      </c>
      <c r="K1087" s="2" cm="1">
        <f t="array" ref="K1087">IF(C1087="","",C1087-SUMPRODUCT(($B$1461:$B$1491=$J1087)*1,C$1461:C$1491))</f>
        <v>-0.17890740809599848</v>
      </c>
      <c r="L1087" s="2" cm="1">
        <f t="array" ref="L1087">IF(D1087="","",D1087-SUMPRODUCT(($B$1461:$B$1491=$J1087)*1,D$1461:D$1491))</f>
        <v>-0.18494168772220654</v>
      </c>
      <c r="M1087" s="2" cm="1">
        <f t="array" ref="M1087">IF(E1087="","",E1087-SUMPRODUCT(($B$1461:$B$1491=$J1087)*1,E$1461:E$1491))</f>
        <v>-0.17850225551669396</v>
      </c>
      <c r="N1087" s="2" cm="1">
        <f t="array" ref="N1087">IF(F1087="","",F1087-SUMPRODUCT(($B$1461:$B$1491=$J1087)*1,F$1461:F$1491))</f>
        <v>-0.20579694083403943</v>
      </c>
      <c r="O1087" s="2" cm="1">
        <f t="array" ref="O1087">IF(G1087="","",G1087-SUMPRODUCT(($B$1461:$B$1491=$J1087)*1,G$1461:G$1491))</f>
        <v>-0.23007412377118186</v>
      </c>
    </row>
    <row r="1088" spans="1:15" x14ac:dyDescent="0.55000000000000004">
      <c r="A1088" s="3">
        <v>35</v>
      </c>
      <c r="B1088" s="3">
        <v>31</v>
      </c>
      <c r="C1088" s="2">
        <f>IF(logVir!C1088="","",LN(総労働時間!C1088))</f>
        <v>11.481274857345984</v>
      </c>
      <c r="D1088" s="2">
        <f>IF(logVir!D1088="","",LN(総労働時間!D1088))</f>
        <v>11.303410269082395</v>
      </c>
      <c r="E1088" s="2">
        <f>IF(logVir!E1088="","",LN(総労働時間!E1088))</f>
        <v>11.348288729694586</v>
      </c>
      <c r="F1088" s="2">
        <f>IF(logVir!F1088="","",LN(総労働時間!F1088))</f>
        <v>11.245879170292971</v>
      </c>
      <c r="G1088" s="2">
        <f>IF(logVir!G1088="","",LN(総労働時間!G1088))</f>
        <v>11.242792004689877</v>
      </c>
      <c r="I1088" s="3">
        <v>35</v>
      </c>
      <c r="J1088" s="3">
        <v>31</v>
      </c>
      <c r="K1088" s="2" cm="1">
        <f t="array" ref="K1088">IF(C1088="","",C1088-SUMPRODUCT(($B$1461:$B$1491=$J1088)*1,C$1461:C$1491))</f>
        <v>-0.30198394315501531</v>
      </c>
      <c r="L1088" s="2" cm="1">
        <f t="array" ref="L1088">IF(D1088="","",D1088-SUMPRODUCT(($B$1461:$B$1491=$J1088)*1,D$1461:D$1491))</f>
        <v>-0.3857352523251798</v>
      </c>
      <c r="M1088" s="2" cm="1">
        <f t="array" ref="M1088">IF(E1088="","",E1088-SUMPRODUCT(($B$1461:$B$1491=$J1088)*1,E$1461:E$1491))</f>
        <v>-0.31016525531144978</v>
      </c>
      <c r="N1088" s="2" cm="1">
        <f t="array" ref="N1088">IF(F1088="","",F1088-SUMPRODUCT(($B$1461:$B$1491=$J1088)*1,F$1461:F$1491))</f>
        <v>-0.3358001498808374</v>
      </c>
      <c r="O1088" s="2" cm="1">
        <f t="array" ref="O1088">IF(G1088="","",G1088-SUMPRODUCT(($B$1461:$B$1491=$J1088)*1,G$1461:G$1491))</f>
        <v>-0.35994137455076647</v>
      </c>
    </row>
    <row r="1089" spans="1:15" x14ac:dyDescent="0.55000000000000004">
      <c r="A1089" s="3">
        <v>36</v>
      </c>
      <c r="B1089" s="3">
        <v>1</v>
      </c>
      <c r="C1089" s="2">
        <f>IF(logVir!C1089="","",LN(総労働時間!C1089))</f>
        <v>10.987542765225825</v>
      </c>
      <c r="D1089" s="2">
        <f>IF(logVir!D1089="","",LN(総労働時間!D1089))</f>
        <v>10.899058775822322</v>
      </c>
      <c r="E1089" s="2">
        <f>IF(logVir!E1089="","",LN(総労働時間!E1089))</f>
        <v>10.763808391794393</v>
      </c>
      <c r="F1089" s="2">
        <f>IF(logVir!F1089="","",LN(総労働時間!F1089))</f>
        <v>10.680647255750454</v>
      </c>
      <c r="G1089" s="2">
        <f>IF(logVir!G1089="","",LN(総労働時間!G1089))</f>
        <v>10.58437573953446</v>
      </c>
      <c r="I1089" s="3">
        <v>36</v>
      </c>
      <c r="J1089" s="3">
        <v>1</v>
      </c>
      <c r="K1089" s="2" cm="1">
        <f t="array" ref="K1089">IF(C1089="","",C1089-SUMPRODUCT(($B$1461:$B$1491=$J1089)*1,C$1461:C$1491))</f>
        <v>-0.38196833292253629</v>
      </c>
      <c r="L1089" s="2" cm="1">
        <f t="array" ref="L1089">IF(D1089="","",D1089-SUMPRODUCT(($B$1461:$B$1491=$J1089)*1,D$1461:D$1491))</f>
        <v>-0.34863816058583197</v>
      </c>
      <c r="M1089" s="2" cm="1">
        <f t="array" ref="M1089">IF(E1089="","",E1089-SUMPRODUCT(($B$1461:$B$1491=$J1089)*1,E$1461:E$1491))</f>
        <v>-0.41217664084944161</v>
      </c>
      <c r="N1089" s="2" cm="1">
        <f t="array" ref="N1089">IF(F1089="","",F1089-SUMPRODUCT(($B$1461:$B$1491=$J1089)*1,F$1461:F$1491))</f>
        <v>-0.43116632291961388</v>
      </c>
      <c r="O1089" s="2" cm="1">
        <f t="array" ref="O1089">IF(G1089="","",G1089-SUMPRODUCT(($B$1461:$B$1491=$J1089)*1,G$1461:G$1491))</f>
        <v>-0.44997740467010949</v>
      </c>
    </row>
    <row r="1090" spans="1:15" x14ac:dyDescent="0.55000000000000004">
      <c r="A1090" s="3">
        <v>36</v>
      </c>
      <c r="B1090" s="3">
        <v>2</v>
      </c>
      <c r="C1090" s="2">
        <f>IF(logVir!C1090="","",LN(総労働時間!C1090))</f>
        <v>5.9691232079248451</v>
      </c>
      <c r="D1090" s="2">
        <f>IF(logVir!D1090="","",LN(総労働時間!D1090))</f>
        <v>6.7723141164961271</v>
      </c>
      <c r="E1090" s="2">
        <f>IF(logVir!E1090="","",LN(総労働時間!E1090))</f>
        <v>6.1342315705625428</v>
      </c>
      <c r="F1090" s="2">
        <f>IF(logVir!F1090="","",LN(総労働時間!F1090))</f>
        <v>6.554650680733161</v>
      </c>
      <c r="G1090" s="2">
        <f>IF(logVir!G1090="","",LN(総労働時間!G1090))</f>
        <v>5.995435016853417</v>
      </c>
      <c r="I1090" s="3">
        <v>36</v>
      </c>
      <c r="J1090" s="3">
        <v>2</v>
      </c>
      <c r="K1090" s="2" cm="1">
        <f t="array" ref="K1090">IF(C1090="","",C1090-SUMPRODUCT(($B$1461:$B$1491=$J1090)*1,C$1461:C$1491))</f>
        <v>-1.258937925896678</v>
      </c>
      <c r="L1090" s="2" cm="1">
        <f t="array" ref="L1090">IF(D1090="","",D1090-SUMPRODUCT(($B$1461:$B$1491=$J1090)*1,D$1461:D$1491))</f>
        <v>-0.56161885650403409</v>
      </c>
      <c r="M1090" s="2" cm="1">
        <f t="array" ref="M1090">IF(E1090="","",E1090-SUMPRODUCT(($B$1461:$B$1491=$J1090)*1,E$1461:E$1491))</f>
        <v>-0.87506059925262036</v>
      </c>
      <c r="N1090" s="2" cm="1">
        <f t="array" ref="N1090">IF(F1090="","",F1090-SUMPRODUCT(($B$1461:$B$1491=$J1090)*1,F$1461:F$1491))</f>
        <v>-0.43154153326148403</v>
      </c>
      <c r="O1090" s="2" cm="1">
        <f t="array" ref="O1090">IF(G1090="","",G1090-SUMPRODUCT(($B$1461:$B$1491=$J1090)*1,G$1461:G$1491))</f>
        <v>-0.9961882900753416</v>
      </c>
    </row>
    <row r="1091" spans="1:15" x14ac:dyDescent="0.55000000000000004">
      <c r="A1091" s="3">
        <v>36</v>
      </c>
      <c r="B1091" s="3">
        <v>3</v>
      </c>
      <c r="C1091" s="2">
        <f>IF(logVir!C1091="","",LN(総労働時間!C1091))</f>
        <v>9.6851421596952143</v>
      </c>
      <c r="D1091" s="2">
        <f>IF(logVir!D1091="","",LN(総労働時間!D1091))</f>
        <v>9.657191227363942</v>
      </c>
      <c r="E1091" s="2">
        <f>IF(logVir!E1091="","",LN(総労働時間!E1091))</f>
        <v>9.6849579446460403</v>
      </c>
      <c r="F1091" s="2">
        <f>IF(logVir!F1091="","",LN(総労働時間!F1091))</f>
        <v>9.585695023332276</v>
      </c>
      <c r="G1091" s="2">
        <f>IF(logVir!G1091="","",LN(総労働時間!G1091))</f>
        <v>9.6313948490682009</v>
      </c>
      <c r="I1091" s="3">
        <v>36</v>
      </c>
      <c r="J1091" s="3">
        <v>3</v>
      </c>
      <c r="K1091" s="2" cm="1">
        <f t="array" ref="K1091">IF(C1091="","",C1091-SUMPRODUCT(($B$1461:$B$1491=$J1091)*1,C$1461:C$1491))</f>
        <v>-1.100540042140592</v>
      </c>
      <c r="L1091" s="2" cm="1">
        <f t="array" ref="L1091">IF(D1091="","",D1091-SUMPRODUCT(($B$1461:$B$1491=$J1091)*1,D$1461:D$1491))</f>
        <v>-1.1034994300612926</v>
      </c>
      <c r="M1091" s="2" cm="1">
        <f t="array" ref="M1091">IF(E1091="","",E1091-SUMPRODUCT(($B$1461:$B$1491=$J1091)*1,E$1461:E$1491))</f>
        <v>-1.0858423701333919</v>
      </c>
      <c r="N1091" s="2" cm="1">
        <f t="array" ref="N1091">IF(F1091="","",F1091-SUMPRODUCT(($B$1461:$B$1491=$J1091)*1,F$1461:F$1491))</f>
        <v>-1.1055337063320128</v>
      </c>
      <c r="O1091" s="2" cm="1">
        <f t="array" ref="O1091">IF(G1091="","",G1091-SUMPRODUCT(($B$1461:$B$1491=$J1091)*1,G$1461:G$1491))</f>
        <v>-1.0889783624441609</v>
      </c>
    </row>
    <row r="1092" spans="1:15" x14ac:dyDescent="0.55000000000000004">
      <c r="A1092" s="3">
        <v>36</v>
      </c>
      <c r="B1092" s="3">
        <v>4</v>
      </c>
      <c r="C1092" s="2">
        <f>IF(logVir!C1092="","",LN(総労働時間!C1092))</f>
        <v>8.8717561016515223</v>
      </c>
      <c r="D1092" s="2">
        <f>IF(logVir!D1092="","",LN(総労働時間!D1092))</f>
        <v>8.5506771665899439</v>
      </c>
      <c r="E1092" s="2">
        <f>IF(logVir!E1092="","",LN(総労働時間!E1092))</f>
        <v>8.5357822909048853</v>
      </c>
      <c r="F1092" s="2">
        <f>IF(logVir!F1092="","",LN(総労働時間!F1092))</f>
        <v>8.3629235143626612</v>
      </c>
      <c r="G1092" s="2">
        <f>IF(logVir!G1092="","",LN(総労働時間!G1092))</f>
        <v>8.3778897273752886</v>
      </c>
      <c r="I1092" s="3">
        <v>36</v>
      </c>
      <c r="J1092" s="3">
        <v>4</v>
      </c>
      <c r="K1092" s="2" cm="1">
        <f t="array" ref="K1092">IF(C1092="","",C1092-SUMPRODUCT(($B$1461:$B$1491=$J1092)*1,C$1461:C$1491))</f>
        <v>-0.7021183499584378</v>
      </c>
      <c r="L1092" s="2" cm="1">
        <f t="array" ref="L1092">IF(D1092="","",D1092-SUMPRODUCT(($B$1461:$B$1491=$J1092)*1,D$1461:D$1491))</f>
        <v>-0.85164617817129162</v>
      </c>
      <c r="M1092" s="2" cm="1">
        <f t="array" ref="M1092">IF(E1092="","",E1092-SUMPRODUCT(($B$1461:$B$1491=$J1092)*1,E$1461:E$1491))</f>
        <v>-0.7978442776599497</v>
      </c>
      <c r="N1092" s="2" cm="1">
        <f t="array" ref="N1092">IF(F1092="","",F1092-SUMPRODUCT(($B$1461:$B$1491=$J1092)*1,F$1461:F$1491))</f>
        <v>-0.82226174538315355</v>
      </c>
      <c r="O1092" s="2" cm="1">
        <f t="array" ref="O1092">IF(G1092="","",G1092-SUMPRODUCT(($B$1461:$B$1491=$J1092)*1,G$1461:G$1491))</f>
        <v>-0.84897641073157892</v>
      </c>
    </row>
    <row r="1093" spans="1:15" x14ac:dyDescent="0.55000000000000004">
      <c r="A1093" s="3">
        <v>36</v>
      </c>
      <c r="B1093" s="3">
        <v>5</v>
      </c>
      <c r="C1093" s="2">
        <f>IF(logVir!C1093="","",LN(総労働時間!C1093))</f>
        <v>8.6586076018424265</v>
      </c>
      <c r="D1093" s="2">
        <f>IF(logVir!D1093="","",LN(総労働時間!D1093))</f>
        <v>8.5118276792980474</v>
      </c>
      <c r="E1093" s="2">
        <f>IF(logVir!E1093="","",LN(総労働時間!E1093))</f>
        <v>8.6589767041201799</v>
      </c>
      <c r="F1093" s="2">
        <f>IF(logVir!F1093="","",LN(総労働時間!F1093))</f>
        <v>8.580104421738687</v>
      </c>
      <c r="G1093" s="2">
        <f>IF(logVir!G1093="","",LN(総労働時間!G1093))</f>
        <v>8.5011929687614423</v>
      </c>
      <c r="I1093" s="3">
        <v>36</v>
      </c>
      <c r="J1093" s="3">
        <v>5</v>
      </c>
      <c r="K1093" s="2" cm="1">
        <f t="array" ref="K1093">IF(C1093="","",C1093-SUMPRODUCT(($B$1461:$B$1491=$J1093)*1,C$1461:C$1491))</f>
        <v>-0.16289122718967874</v>
      </c>
      <c r="L1093" s="2" cm="1">
        <f t="array" ref="L1093">IF(D1093="","",D1093-SUMPRODUCT(($B$1461:$B$1491=$J1093)*1,D$1461:D$1491))</f>
        <v>-0.25640683725534075</v>
      </c>
      <c r="M1093" s="2" cm="1">
        <f t="array" ref="M1093">IF(E1093="","",E1093-SUMPRODUCT(($B$1461:$B$1491=$J1093)*1,E$1461:E$1491))</f>
        <v>-0.14284933848221826</v>
      </c>
      <c r="N1093" s="2" cm="1">
        <f t="array" ref="N1093">IF(F1093="","",F1093-SUMPRODUCT(($B$1461:$B$1491=$J1093)*1,F$1461:F$1491))</f>
        <v>-0.15219557386409654</v>
      </c>
      <c r="O1093" s="2" cm="1">
        <f t="array" ref="O1093">IF(G1093="","",G1093-SUMPRODUCT(($B$1461:$B$1491=$J1093)*1,G$1461:G$1491))</f>
        <v>-0.27902662516757815</v>
      </c>
    </row>
    <row r="1094" spans="1:15" x14ac:dyDescent="0.55000000000000004">
      <c r="A1094" s="3">
        <v>36</v>
      </c>
      <c r="B1094" s="3">
        <v>6</v>
      </c>
      <c r="C1094" s="2">
        <f>IF(logVir!C1094="","",LN(総労働時間!C1094))</f>
        <v>9.5345470661302727</v>
      </c>
      <c r="D1094" s="2">
        <f>IF(logVir!D1094="","",LN(総労働時間!D1094))</f>
        <v>9.5775554780717211</v>
      </c>
      <c r="E1094" s="2">
        <f>IF(logVir!E1094="","",LN(総労働時間!E1094))</f>
        <v>9.5851875940607272</v>
      </c>
      <c r="F1094" s="2">
        <f>IF(logVir!F1094="","",LN(総労働時間!F1094))</f>
        <v>9.4308976848744379</v>
      </c>
      <c r="G1094" s="2">
        <f>IF(logVir!G1094="","",LN(総労働時間!G1094))</f>
        <v>9.5152734128269874</v>
      </c>
      <c r="I1094" s="3">
        <v>36</v>
      </c>
      <c r="J1094" s="3">
        <v>6</v>
      </c>
      <c r="K1094" s="2" cm="1">
        <f t="array" ref="K1094">IF(C1094="","",C1094-SUMPRODUCT(($B$1461:$B$1491=$J1094)*1,C$1461:C$1491))</f>
        <v>0.23757685251141325</v>
      </c>
      <c r="L1094" s="2" cm="1">
        <f t="array" ref="L1094">IF(D1094="","",D1094-SUMPRODUCT(($B$1461:$B$1491=$J1094)*1,D$1461:D$1491))</f>
        <v>0.26969896167696383</v>
      </c>
      <c r="M1094" s="2" cm="1">
        <f t="array" ref="M1094">IF(E1094="","",E1094-SUMPRODUCT(($B$1461:$B$1491=$J1094)*1,E$1461:E$1491))</f>
        <v>0.25360837479658294</v>
      </c>
      <c r="N1094" s="2" cm="1">
        <f t="array" ref="N1094">IF(F1094="","",F1094-SUMPRODUCT(($B$1461:$B$1491=$J1094)*1,F$1461:F$1491))</f>
        <v>0.10146307593386972</v>
      </c>
      <c r="O1094" s="2" cm="1">
        <f t="array" ref="O1094">IF(G1094="","",G1094-SUMPRODUCT(($B$1461:$B$1491=$J1094)*1,G$1461:G$1491))</f>
        <v>0.14777831171141642</v>
      </c>
    </row>
    <row r="1095" spans="1:15" x14ac:dyDescent="0.55000000000000004">
      <c r="A1095" s="3">
        <v>36</v>
      </c>
      <c r="B1095" s="3">
        <v>7</v>
      </c>
      <c r="C1095" s="2">
        <f>IF(logVir!C1095="","",LN(総労働時間!C1095))</f>
        <v>8.0359096382032611</v>
      </c>
      <c r="D1095" s="2">
        <f>IF(logVir!D1095="","",LN(総労働時間!D1095))</f>
        <v>8.0616404705514686</v>
      </c>
      <c r="E1095" s="2">
        <f>IF(logVir!E1095="","",LN(総労働時間!E1095))</f>
        <v>7.8389475571245999</v>
      </c>
      <c r="F1095" s="2">
        <f>IF(logVir!F1095="","",LN(総労働時間!F1095))</f>
        <v>7.7383615996702382</v>
      </c>
      <c r="G1095" s="2">
        <f>IF(logVir!G1095="","",LN(総労働時間!G1095))</f>
        <v>7.7831698306135504</v>
      </c>
      <c r="I1095" s="3">
        <v>36</v>
      </c>
      <c r="J1095" s="3">
        <v>7</v>
      </c>
      <c r="K1095" s="2" cm="1">
        <f t="array" ref="K1095">IF(C1095="","",C1095-SUMPRODUCT(($B$1461:$B$1491=$J1095)*1,C$1461:C$1491))</f>
        <v>-1.1902419930333323</v>
      </c>
      <c r="L1095" s="2" cm="1">
        <f t="array" ref="L1095">IF(D1095="","",D1095-SUMPRODUCT(($B$1461:$B$1491=$J1095)*1,D$1461:D$1491))</f>
        <v>-1.1358851165837081</v>
      </c>
      <c r="M1095" s="2" cm="1">
        <f t="array" ref="M1095">IF(E1095="","",E1095-SUMPRODUCT(($B$1461:$B$1491=$J1095)*1,E$1461:E$1491))</f>
        <v>-1.2959768025595437</v>
      </c>
      <c r="N1095" s="2" cm="1">
        <f t="array" ref="N1095">IF(F1095="","",F1095-SUMPRODUCT(($B$1461:$B$1491=$J1095)*1,F$1461:F$1491))</f>
        <v>-1.3352723452250004</v>
      </c>
      <c r="O1095" s="2" cm="1">
        <f t="array" ref="O1095">IF(G1095="","",G1095-SUMPRODUCT(($B$1461:$B$1491=$J1095)*1,G$1461:G$1491))</f>
        <v>-1.3227203845117153</v>
      </c>
    </row>
    <row r="1096" spans="1:15" x14ac:dyDescent="0.55000000000000004">
      <c r="A1096" s="3">
        <v>36</v>
      </c>
      <c r="B1096" s="3">
        <v>8</v>
      </c>
      <c r="C1096" s="2">
        <f>IF(logVir!C1096="","",LN(総労働時間!C1096))</f>
        <v>7.140749549060887</v>
      </c>
      <c r="D1096" s="2" t="str">
        <f>IF(logVir!D1096="","",LN(総労働時間!D1096))</f>
        <v/>
      </c>
      <c r="E1096" s="2">
        <f>IF(logVir!E1096="","",LN(総労働時間!E1096))</f>
        <v>7.4334926150723772</v>
      </c>
      <c r="F1096" s="2" t="str">
        <f>IF(logVir!F1096="","",LN(総労働時間!F1096))</f>
        <v/>
      </c>
      <c r="G1096" s="2">
        <f>IF(logVir!G1096="","",LN(総労働時間!G1096))</f>
        <v>7.4586101059946985</v>
      </c>
      <c r="I1096" s="3">
        <v>36</v>
      </c>
      <c r="J1096" s="3">
        <v>8</v>
      </c>
      <c r="K1096" s="2" cm="1">
        <f t="array" ref="K1096">IF(C1096="","",C1096-SUMPRODUCT(($B$1461:$B$1491=$J1096)*1,C$1461:C$1491))</f>
        <v>-2.0591842926175712</v>
      </c>
      <c r="L1096" s="2" t="str" cm="1">
        <f t="array" ref="L1096">IF(D1096="","",D1096-SUMPRODUCT(($B$1461:$B$1491=$J1096)*1,D$1461:D$1491))</f>
        <v/>
      </c>
      <c r="M1096" s="2" cm="1">
        <f t="array" ref="M1096">IF(E1096="","",E1096-SUMPRODUCT(($B$1461:$B$1491=$J1096)*1,E$1461:E$1491))</f>
        <v>-1.8581867433485089</v>
      </c>
      <c r="N1096" s="2" t="str" cm="1">
        <f t="array" ref="N1096">IF(F1096="","",F1096-SUMPRODUCT(($B$1461:$B$1491=$J1096)*1,F$1461:F$1491))</f>
        <v/>
      </c>
      <c r="O1096" s="2" cm="1">
        <f t="array" ref="O1096">IF(G1096="","",G1096-SUMPRODUCT(($B$1461:$B$1491=$J1096)*1,G$1461:G$1491))</f>
        <v>-1.8690505426786048</v>
      </c>
    </row>
    <row r="1097" spans="1:15" x14ac:dyDescent="0.55000000000000004">
      <c r="A1097" s="3">
        <v>36</v>
      </c>
      <c r="B1097" s="3">
        <v>9</v>
      </c>
      <c r="C1097" s="2">
        <f>IF(logVir!C1097="","",LN(総労働時間!C1097))</f>
        <v>8.658199658381907</v>
      </c>
      <c r="D1097" s="2">
        <f>IF(logVir!D1097="","",LN(総労働時間!D1097))</f>
        <v>8.4685801701781696</v>
      </c>
      <c r="E1097" s="2">
        <f>IF(logVir!E1097="","",LN(総労働時間!E1097))</f>
        <v>8.7935243941993129</v>
      </c>
      <c r="F1097" s="2">
        <f>IF(logVir!F1097="","",LN(総労働時間!F1097))</f>
        <v>8.7195331547442194</v>
      </c>
      <c r="G1097" s="2">
        <f>IF(logVir!G1097="","",LN(総労働時間!G1097))</f>
        <v>8.6514043101811318</v>
      </c>
      <c r="I1097" s="3">
        <v>36</v>
      </c>
      <c r="J1097" s="3">
        <v>9</v>
      </c>
      <c r="K1097" s="2" cm="1">
        <f t="array" ref="K1097">IF(C1097="","",C1097-SUMPRODUCT(($B$1461:$B$1491=$J1097)*1,C$1461:C$1491))</f>
        <v>-1.3109821287887264</v>
      </c>
      <c r="L1097" s="2" cm="1">
        <f t="array" ref="L1097">IF(D1097="","",D1097-SUMPRODUCT(($B$1461:$B$1491=$J1097)*1,D$1461:D$1491))</f>
        <v>-1.4557062294887739</v>
      </c>
      <c r="M1097" s="2" cm="1">
        <f t="array" ref="M1097">IF(E1097="","",E1097-SUMPRODUCT(($B$1461:$B$1491=$J1097)*1,E$1461:E$1491))</f>
        <v>-1.2100063970785797</v>
      </c>
      <c r="N1097" s="2" cm="1">
        <f t="array" ref="N1097">IF(F1097="","",F1097-SUMPRODUCT(($B$1461:$B$1491=$J1097)*1,F$1461:F$1491))</f>
        <v>-1.1778336952923798</v>
      </c>
      <c r="O1097" s="2" cm="1">
        <f t="array" ref="O1097">IF(G1097="","",G1097-SUMPRODUCT(($B$1461:$B$1491=$J1097)*1,G$1461:G$1491))</f>
        <v>-1.2910338689538285</v>
      </c>
    </row>
    <row r="1098" spans="1:15" x14ac:dyDescent="0.55000000000000004">
      <c r="A1098" s="3">
        <v>36</v>
      </c>
      <c r="B1098" s="3">
        <v>10</v>
      </c>
      <c r="C1098" s="2">
        <f>IF(logVir!C1098="","",LN(総労働時間!C1098))</f>
        <v>9.2728557696254548</v>
      </c>
      <c r="D1098" s="2">
        <f>IF(logVir!D1098="","",LN(総労働時間!D1098))</f>
        <v>9.3812369344575028</v>
      </c>
      <c r="E1098" s="2">
        <f>IF(logVir!E1098="","",LN(総労働時間!E1098))</f>
        <v>9.3993757440756216</v>
      </c>
      <c r="F1098" s="2">
        <f>IF(logVir!F1098="","",LN(総労働時間!F1098))</f>
        <v>9.2875407344063063</v>
      </c>
      <c r="G1098" s="2">
        <f>IF(logVir!G1098="","",LN(総労働時間!G1098))</f>
        <v>9.3155472290528714</v>
      </c>
      <c r="I1098" s="3">
        <v>36</v>
      </c>
      <c r="J1098" s="3">
        <v>10</v>
      </c>
      <c r="K1098" s="2" cm="1">
        <f t="array" ref="K1098">IF(C1098="","",C1098-SUMPRODUCT(($B$1461:$B$1491=$J1098)*1,C$1461:C$1491))</f>
        <v>-1.1971374593400501</v>
      </c>
      <c r="L1098" s="2" cm="1">
        <f t="array" ref="L1098">IF(D1098="","",D1098-SUMPRODUCT(($B$1461:$B$1491=$J1098)*1,D$1461:D$1491))</f>
        <v>-1.1068624063686805</v>
      </c>
      <c r="M1098" s="2" cm="1">
        <f t="array" ref="M1098">IF(E1098="","",E1098-SUMPRODUCT(($B$1461:$B$1491=$J1098)*1,E$1461:E$1491))</f>
        <v>-1.1284169748527582</v>
      </c>
      <c r="N1098" s="2" cm="1">
        <f t="array" ref="N1098">IF(F1098="","",F1098-SUMPRODUCT(($B$1461:$B$1491=$J1098)*1,F$1461:F$1491))</f>
        <v>-1.1761716728909803</v>
      </c>
      <c r="O1098" s="2" cm="1">
        <f t="array" ref="O1098">IF(G1098="","",G1098-SUMPRODUCT(($B$1461:$B$1491=$J1098)*1,G$1461:G$1491))</f>
        <v>-1.218266901310459</v>
      </c>
    </row>
    <row r="1099" spans="1:15" x14ac:dyDescent="0.55000000000000004">
      <c r="A1099" s="3">
        <v>36</v>
      </c>
      <c r="B1099" s="3">
        <v>11</v>
      </c>
      <c r="C1099" s="2">
        <f>IF(logVir!C1099="","",LN(総労働時間!C1099))</f>
        <v>9.3412582044165973</v>
      </c>
      <c r="D1099" s="2">
        <f>IF(logVir!D1099="","",LN(総労働時間!D1099))</f>
        <v>9.4744770090124284</v>
      </c>
      <c r="E1099" s="2">
        <f>IF(logVir!E1099="","",LN(総労働時間!E1099))</f>
        <v>9.6302274737998754</v>
      </c>
      <c r="F1099" s="2">
        <f>IF(logVir!F1099="","",LN(総労働時間!F1099))</f>
        <v>9.5822988946406618</v>
      </c>
      <c r="G1099" s="2">
        <f>IF(logVir!G1099="","",LN(総労働時間!G1099))</f>
        <v>9.1754550329469335</v>
      </c>
      <c r="I1099" s="3">
        <v>36</v>
      </c>
      <c r="J1099" s="3">
        <v>11</v>
      </c>
      <c r="K1099" s="2" cm="1">
        <f t="array" ref="K1099">IF(C1099="","",C1099-SUMPRODUCT(($B$1461:$B$1491=$J1099)*1,C$1461:C$1491))</f>
        <v>-0.4514357808570697</v>
      </c>
      <c r="L1099" s="2" cm="1">
        <f t="array" ref="L1099">IF(D1099="","",D1099-SUMPRODUCT(($B$1461:$B$1491=$J1099)*1,D$1461:D$1491))</f>
        <v>-0.12327810949502904</v>
      </c>
      <c r="M1099" s="2" cm="1">
        <f t="array" ref="M1099">IF(E1099="","",E1099-SUMPRODUCT(($B$1461:$B$1491=$J1099)*1,E$1461:E$1491))</f>
        <v>4.4194029392802037E-2</v>
      </c>
      <c r="N1099" s="2" cm="1">
        <f t="array" ref="N1099">IF(F1099="","",F1099-SUMPRODUCT(($B$1461:$B$1491=$J1099)*1,F$1461:F$1491))</f>
        <v>3.1011354906983257E-2</v>
      </c>
      <c r="O1099" s="2" cm="1">
        <f t="array" ref="O1099">IF(G1099="","",G1099-SUMPRODUCT(($B$1461:$B$1491=$J1099)*1,G$1461:G$1491))</f>
        <v>-0.38100236876163684</v>
      </c>
    </row>
    <row r="1100" spans="1:15" x14ac:dyDescent="0.55000000000000004">
      <c r="A1100" s="3">
        <v>36</v>
      </c>
      <c r="B1100" s="3">
        <v>12</v>
      </c>
      <c r="C1100" s="2">
        <f>IF(logVir!C1100="","",LN(総労働時間!C1100))</f>
        <v>8.7856286107148751</v>
      </c>
      <c r="D1100" s="2">
        <f>IF(logVir!D1100="","",LN(総労働時間!D1100))</f>
        <v>8.6787957642931755</v>
      </c>
      <c r="E1100" s="2">
        <f>IF(logVir!E1100="","",LN(総労働時間!E1100))</f>
        <v>8.6423169335067893</v>
      </c>
      <c r="F1100" s="2">
        <f>IF(logVir!F1100="","",LN(総労働時間!F1100))</f>
        <v>8.3066070659850784</v>
      </c>
      <c r="G1100" s="2">
        <f>IF(logVir!G1100="","",LN(総労働時間!G1100))</f>
        <v>9.4359589402670068</v>
      </c>
      <c r="I1100" s="3">
        <v>36</v>
      </c>
      <c r="J1100" s="3">
        <v>12</v>
      </c>
      <c r="K1100" s="2" cm="1">
        <f t="array" ref="K1100">IF(C1100="","",C1100-SUMPRODUCT(($B$1461:$B$1491=$J1100)*1,C$1461:C$1491))</f>
        <v>-0.80811742983603452</v>
      </c>
      <c r="L1100" s="2" cm="1">
        <f t="array" ref="L1100">IF(D1100="","",D1100-SUMPRODUCT(($B$1461:$B$1491=$J1100)*1,D$1461:D$1491))</f>
        <v>-0.82622308437958125</v>
      </c>
      <c r="M1100" s="2" cm="1">
        <f t="array" ref="M1100">IF(E1100="","",E1100-SUMPRODUCT(($B$1461:$B$1491=$J1100)*1,E$1461:E$1491))</f>
        <v>-0.84416652918954505</v>
      </c>
      <c r="N1100" s="2" cm="1">
        <f t="array" ref="N1100">IF(F1100="","",F1100-SUMPRODUCT(($B$1461:$B$1491=$J1100)*1,F$1461:F$1491))</f>
        <v>-1.1212560401260028</v>
      </c>
      <c r="O1100" s="2" cm="1">
        <f t="array" ref="O1100">IF(G1100="","",G1100-SUMPRODUCT(($B$1461:$B$1491=$J1100)*1,G$1461:G$1491))</f>
        <v>-7.3256444349192762E-2</v>
      </c>
    </row>
    <row r="1101" spans="1:15" x14ac:dyDescent="0.55000000000000004">
      <c r="A1101" s="3">
        <v>36</v>
      </c>
      <c r="B1101" s="3">
        <v>13</v>
      </c>
      <c r="C1101" s="2">
        <f>IF(logVir!C1101="","",LN(総労働時間!C1101))</f>
        <v>6.184102712064365</v>
      </c>
      <c r="D1101" s="2">
        <f>IF(logVir!D1101="","",LN(総労働時間!D1101))</f>
        <v>3.78595706050181</v>
      </c>
      <c r="E1101" s="2">
        <f>IF(logVir!E1101="","",LN(総労働時間!E1101))</f>
        <v>5.9124653860274323</v>
      </c>
      <c r="F1101" s="2">
        <f>IF(logVir!F1101="","",LN(総労働時間!F1101))</f>
        <v>6.0506552247587999</v>
      </c>
      <c r="G1101" s="2" t="str">
        <f>IF(logVir!G1101="","",LN(総労働時間!G1101))</f>
        <v/>
      </c>
      <c r="I1101" s="3">
        <v>36</v>
      </c>
      <c r="J1101" s="3">
        <v>13</v>
      </c>
      <c r="K1101" s="2" cm="1">
        <f t="array" ref="K1101">IF(C1101="","",C1101-SUMPRODUCT(($B$1461:$B$1491=$J1101)*1,C$1461:C$1491))</f>
        <v>-2.5495397569197698</v>
      </c>
      <c r="L1101" s="2" cm="1">
        <f t="array" ref="L1101">IF(D1101="","",D1101-SUMPRODUCT(($B$1461:$B$1491=$J1101)*1,D$1461:D$1491))</f>
        <v>-4.1493212088268638</v>
      </c>
      <c r="M1101" s="2" cm="1">
        <f t="array" ref="M1101">IF(E1101="","",E1101-SUMPRODUCT(($B$1461:$B$1491=$J1101)*1,E$1461:E$1491))</f>
        <v>-2.0824784984027458</v>
      </c>
      <c r="N1101" s="2" cm="1">
        <f t="array" ref="N1101">IF(F1101="","",F1101-SUMPRODUCT(($B$1461:$B$1491=$J1101)*1,F$1461:F$1491))</f>
        <v>-1.8133355353169396</v>
      </c>
      <c r="O1101" s="2" t="str" cm="1">
        <f t="array" ref="O1101">IF(G1101="","",G1101-SUMPRODUCT(($B$1461:$B$1491=$J1101)*1,G$1461:G$1491))</f>
        <v/>
      </c>
    </row>
    <row r="1102" spans="1:15" x14ac:dyDescent="0.55000000000000004">
      <c r="A1102" s="3">
        <v>36</v>
      </c>
      <c r="B1102" s="3">
        <v>14</v>
      </c>
      <c r="C1102" s="2">
        <f>IF(logVir!C1102="","",LN(総労働時間!C1102))</f>
        <v>7.6437353798535161</v>
      </c>
      <c r="D1102" s="2">
        <f>IF(logVir!D1102="","",LN(総労働時間!D1102))</f>
        <v>7.8633431564261995</v>
      </c>
      <c r="E1102" s="2">
        <f>IF(logVir!E1102="","",LN(総労働時間!E1102))</f>
        <v>7.7112323288454796</v>
      </c>
      <c r="F1102" s="2">
        <f>IF(logVir!F1102="","",LN(総労働時間!F1102))</f>
        <v>7.533278118482615</v>
      </c>
      <c r="G1102" s="2">
        <f>IF(logVir!G1102="","",LN(総労働時間!G1102))</f>
        <v>7.5018421012164351</v>
      </c>
      <c r="I1102" s="3">
        <v>36</v>
      </c>
      <c r="J1102" s="3">
        <v>14</v>
      </c>
      <c r="K1102" s="2" cm="1">
        <f t="array" ref="K1102">IF(C1102="","",C1102-SUMPRODUCT(($B$1461:$B$1491=$J1102)*1,C$1461:C$1491))</f>
        <v>-2.1799060266385313</v>
      </c>
      <c r="L1102" s="2" cm="1">
        <f t="array" ref="L1102">IF(D1102="","",D1102-SUMPRODUCT(($B$1461:$B$1491=$J1102)*1,D$1461:D$1491))</f>
        <v>-2.0513306799679212</v>
      </c>
      <c r="M1102" s="2" cm="1">
        <f t="array" ref="M1102">IF(E1102="","",E1102-SUMPRODUCT(($B$1461:$B$1491=$J1102)*1,E$1461:E$1491))</f>
        <v>-2.2415357430407283</v>
      </c>
      <c r="N1102" s="2" cm="1">
        <f t="array" ref="N1102">IF(F1102="","",F1102-SUMPRODUCT(($B$1461:$B$1491=$J1102)*1,F$1461:F$1491))</f>
        <v>-2.3634938663881826</v>
      </c>
      <c r="O1102" s="2" cm="1">
        <f t="array" ref="O1102">IF(G1102="","",G1102-SUMPRODUCT(($B$1461:$B$1491=$J1102)*1,G$1461:G$1491))</f>
        <v>-2.4360405706660933</v>
      </c>
    </row>
    <row r="1103" spans="1:15" x14ac:dyDescent="0.55000000000000004">
      <c r="A1103" s="3">
        <v>36</v>
      </c>
      <c r="B1103" s="3">
        <v>15</v>
      </c>
      <c r="C1103" s="2">
        <f>IF(logVir!C1103="","",LN(総労働時間!C1103))</f>
        <v>8.0872058105146962</v>
      </c>
      <c r="D1103" s="2">
        <f>IF(logVir!D1103="","",LN(総労働時間!D1103))</f>
        <v>8.1180822103809138</v>
      </c>
      <c r="E1103" s="2">
        <f>IF(logVir!E1103="","",LN(総労働時間!E1103))</f>
        <v>7.8878247369120462</v>
      </c>
      <c r="F1103" s="2">
        <f>IF(logVir!F1103="","",LN(総労働時間!F1103))</f>
        <v>7.7552330991048706</v>
      </c>
      <c r="G1103" s="2">
        <f>IF(logVir!G1103="","",LN(総労働時間!G1103))</f>
        <v>7.7838509023351934</v>
      </c>
      <c r="I1103" s="3">
        <v>36</v>
      </c>
      <c r="J1103" s="3">
        <v>15</v>
      </c>
      <c r="K1103" s="2" cm="1">
        <f t="array" ref="K1103">IF(C1103="","",C1103-SUMPRODUCT(($B$1461:$B$1491=$J1103)*1,C$1461:C$1491))</f>
        <v>-1.1633386619030013</v>
      </c>
      <c r="L1103" s="2" cm="1">
        <f t="array" ref="L1103">IF(D1103="","",D1103-SUMPRODUCT(($B$1461:$B$1491=$J1103)*1,D$1461:D$1491))</f>
        <v>-1.0004510031980463</v>
      </c>
      <c r="M1103" s="2" cm="1">
        <f t="array" ref="M1103">IF(E1103="","",E1103-SUMPRODUCT(($B$1461:$B$1491=$J1103)*1,E$1461:E$1491))</f>
        <v>-1.1703861405385858</v>
      </c>
      <c r="N1103" s="2" cm="1">
        <f t="array" ref="N1103">IF(F1103="","",F1103-SUMPRODUCT(($B$1461:$B$1491=$J1103)*1,F$1461:F$1491))</f>
        <v>-1.1954938759916232</v>
      </c>
      <c r="O1103" s="2" cm="1">
        <f t="array" ref="O1103">IF(G1103="","",G1103-SUMPRODUCT(($B$1461:$B$1491=$J1103)*1,G$1461:G$1491))</f>
        <v>-1.2036138344112457</v>
      </c>
    </row>
    <row r="1104" spans="1:15" x14ac:dyDescent="0.55000000000000004">
      <c r="A1104" s="3">
        <v>36</v>
      </c>
      <c r="B1104" s="3">
        <v>16</v>
      </c>
      <c r="C1104" s="2">
        <f>IF(logVir!C1104="","",LN(総労働時間!C1104))</f>
        <v>9.7450670631724936</v>
      </c>
      <c r="D1104" s="2">
        <f>IF(logVir!D1104="","",LN(総労働時間!D1104))</f>
        <v>9.6901864104253992</v>
      </c>
      <c r="E1104" s="2">
        <f>IF(logVir!E1104="","",LN(総労働時間!E1104))</f>
        <v>9.649560605976232</v>
      </c>
      <c r="F1104" s="2">
        <f>IF(logVir!F1104="","",LN(総労働時間!F1104))</f>
        <v>9.5338873830442772</v>
      </c>
      <c r="G1104" s="2">
        <f>IF(logVir!G1104="","",LN(総労働時間!G1104))</f>
        <v>9.5699375905458037</v>
      </c>
      <c r="I1104" s="3">
        <v>36</v>
      </c>
      <c r="J1104" s="3">
        <v>16</v>
      </c>
      <c r="K1104" s="2" cm="1">
        <f t="array" ref="K1104">IF(C1104="","",C1104-SUMPRODUCT(($B$1461:$B$1491=$J1104)*1,C$1461:C$1491))</f>
        <v>-0.74161046100640426</v>
      </c>
      <c r="L1104" s="2" cm="1">
        <f t="array" ref="L1104">IF(D1104="","",D1104-SUMPRODUCT(($B$1461:$B$1491=$J1104)*1,D$1461:D$1491))</f>
        <v>-0.78278176876143313</v>
      </c>
      <c r="M1104" s="2" cm="1">
        <f t="array" ref="M1104">IF(E1104="","",E1104-SUMPRODUCT(($B$1461:$B$1491=$J1104)*1,E$1461:E$1491))</f>
        <v>-0.81710785366660588</v>
      </c>
      <c r="N1104" s="2" cm="1">
        <f t="array" ref="N1104">IF(F1104="","",F1104-SUMPRODUCT(($B$1461:$B$1491=$J1104)*1,F$1461:F$1491))</f>
        <v>-0.83274683197465826</v>
      </c>
      <c r="O1104" s="2" cm="1">
        <f t="array" ref="O1104">IF(G1104="","",G1104-SUMPRODUCT(($B$1461:$B$1491=$J1104)*1,G$1461:G$1491))</f>
        <v>-0.85091234361633283</v>
      </c>
    </row>
    <row r="1105" spans="1:15" x14ac:dyDescent="0.55000000000000004">
      <c r="A1105" s="3">
        <v>36</v>
      </c>
      <c r="B1105" s="3">
        <v>17</v>
      </c>
      <c r="C1105" s="2">
        <f>IF(logVir!C1105="","",LN(総労働時間!C1105))</f>
        <v>8.9125571672412853</v>
      </c>
      <c r="D1105" s="2">
        <f>IF(logVir!D1105="","",LN(総労働時間!D1105))</f>
        <v>8.871815926455394</v>
      </c>
      <c r="E1105" s="2">
        <f>IF(logVir!E1105="","",LN(総労働時間!E1105))</f>
        <v>8.714797624474004</v>
      </c>
      <c r="F1105" s="2">
        <f>IF(logVir!F1105="","",LN(総労働時間!F1105))</f>
        <v>8.9782575741721136</v>
      </c>
      <c r="G1105" s="2">
        <f>IF(logVir!G1105="","",LN(総労働時間!G1105))</f>
        <v>9.0029880611432453</v>
      </c>
      <c r="I1105" s="3">
        <v>36</v>
      </c>
      <c r="J1105" s="3">
        <v>17</v>
      </c>
      <c r="K1105" s="2" cm="1">
        <f t="array" ref="K1105">IF(C1105="","",C1105-SUMPRODUCT(($B$1461:$B$1491=$J1105)*1,C$1461:C$1491))</f>
        <v>-1.0285227249224587</v>
      </c>
      <c r="L1105" s="2" cm="1">
        <f t="array" ref="L1105">IF(D1105="","",D1105-SUMPRODUCT(($B$1461:$B$1491=$J1105)*1,D$1461:D$1491))</f>
        <v>-0.99050776390630979</v>
      </c>
      <c r="M1105" s="2" cm="1">
        <f t="array" ref="M1105">IF(E1105="","",E1105-SUMPRODUCT(($B$1461:$B$1491=$J1105)*1,E$1461:E$1491))</f>
        <v>-1.127462940187149</v>
      </c>
      <c r="N1105" s="2" cm="1">
        <f t="array" ref="N1105">IF(F1105="","",F1105-SUMPRODUCT(($B$1461:$B$1491=$J1105)*1,F$1461:F$1491))</f>
        <v>-0.91183094663038311</v>
      </c>
      <c r="O1105" s="2" cm="1">
        <f t="array" ref="O1105">IF(G1105="","",G1105-SUMPRODUCT(($B$1461:$B$1491=$J1105)*1,G$1461:G$1491))</f>
        <v>-0.94814352766586474</v>
      </c>
    </row>
    <row r="1106" spans="1:15" x14ac:dyDescent="0.55000000000000004">
      <c r="A1106" s="3">
        <v>36</v>
      </c>
      <c r="B1106" s="3">
        <v>18</v>
      </c>
      <c r="C1106" s="2">
        <f>IF(logVir!C1106="","",LN(総労働時間!C1106))</f>
        <v>10.925509273764794</v>
      </c>
      <c r="D1106" s="2">
        <f>IF(logVir!D1106="","",LN(総労働時間!D1106))</f>
        <v>10.949531969035547</v>
      </c>
      <c r="E1106" s="2">
        <f>IF(logVir!E1106="","",LN(総労働時間!E1106))</f>
        <v>10.859450209012842</v>
      </c>
      <c r="F1106" s="2">
        <f>IF(logVir!F1106="","",LN(総労働時間!F1106))</f>
        <v>10.863170060162792</v>
      </c>
      <c r="G1106" s="2">
        <f>IF(logVir!G1106="","",LN(総労働時間!G1106))</f>
        <v>10.862539440701877</v>
      </c>
      <c r="I1106" s="3">
        <v>36</v>
      </c>
      <c r="J1106" s="3">
        <v>18</v>
      </c>
      <c r="K1106" s="2" cm="1">
        <f t="array" ref="K1106">IF(C1106="","",C1106-SUMPRODUCT(($B$1461:$B$1491=$J1106)*1,C$1461:C$1491))</f>
        <v>-1.0015484388648144</v>
      </c>
      <c r="L1106" s="2" cm="1">
        <f t="array" ref="L1106">IF(D1106="","",D1106-SUMPRODUCT(($B$1461:$B$1491=$J1106)*1,D$1461:D$1491))</f>
        <v>-0.97488277577198978</v>
      </c>
      <c r="M1106" s="2" cm="1">
        <f t="array" ref="M1106">IF(E1106="","",E1106-SUMPRODUCT(($B$1461:$B$1491=$J1106)*1,E$1461:E$1491))</f>
        <v>-1.0313474077868356</v>
      </c>
      <c r="N1106" s="2" cm="1">
        <f t="array" ref="N1106">IF(F1106="","",F1106-SUMPRODUCT(($B$1461:$B$1491=$J1106)*1,F$1461:F$1491))</f>
        <v>-0.99618250451390189</v>
      </c>
      <c r="O1106" s="2" cm="1">
        <f t="array" ref="O1106">IF(G1106="","",G1106-SUMPRODUCT(($B$1461:$B$1491=$J1106)*1,G$1461:G$1491))</f>
        <v>-0.98162046183841944</v>
      </c>
    </row>
    <row r="1107" spans="1:15" x14ac:dyDescent="0.55000000000000004">
      <c r="A1107" s="3">
        <v>36</v>
      </c>
      <c r="B1107" s="3">
        <v>19</v>
      </c>
      <c r="C1107" s="2">
        <f>IF(logVir!C1107="","",LN(総労働時間!C1107))</f>
        <v>10.236068326006816</v>
      </c>
      <c r="D1107" s="2">
        <f>IF(logVir!D1107="","",LN(総労働時間!D1107))</f>
        <v>10.243883995615757</v>
      </c>
      <c r="E1107" s="2">
        <f>IF(logVir!E1107="","",LN(総労働時間!E1107))</f>
        <v>10.076366373650655</v>
      </c>
      <c r="F1107" s="2">
        <f>IF(logVir!F1107="","",LN(総労働時間!F1107))</f>
        <v>10.142418264225695</v>
      </c>
      <c r="G1107" s="2">
        <f>IF(logVir!G1107="","",LN(総労働時間!G1107))</f>
        <v>10.097132614499753</v>
      </c>
      <c r="I1107" s="3">
        <v>36</v>
      </c>
      <c r="J1107" s="3">
        <v>19</v>
      </c>
      <c r="K1107" s="2" cm="1">
        <f t="array" ref="K1107">IF(C1107="","",C1107-SUMPRODUCT(($B$1461:$B$1491=$J1107)*1,C$1461:C$1491))</f>
        <v>-0.99215374952991731</v>
      </c>
      <c r="L1107" s="2" cm="1">
        <f t="array" ref="L1107">IF(D1107="","",D1107-SUMPRODUCT(($B$1461:$B$1491=$J1107)*1,D$1461:D$1491))</f>
        <v>-0.98615765298613667</v>
      </c>
      <c r="M1107" s="2" cm="1">
        <f t="array" ref="M1107">IF(E1107="","",E1107-SUMPRODUCT(($B$1461:$B$1491=$J1107)*1,E$1461:E$1491))</f>
        <v>-1.1254962096966761</v>
      </c>
      <c r="N1107" s="2" cm="1">
        <f t="array" ref="N1107">IF(F1107="","",F1107-SUMPRODUCT(($B$1461:$B$1491=$J1107)*1,F$1461:F$1491))</f>
        <v>-1.0495561502648378</v>
      </c>
      <c r="O1107" s="2" cm="1">
        <f t="array" ref="O1107">IF(G1107="","",G1107-SUMPRODUCT(($B$1461:$B$1491=$J1107)*1,G$1461:G$1491))</f>
        <v>-1.1301666607327121</v>
      </c>
    </row>
    <row r="1108" spans="1:15" x14ac:dyDescent="0.55000000000000004">
      <c r="A1108" s="3">
        <v>36</v>
      </c>
      <c r="B1108" s="3">
        <v>20</v>
      </c>
      <c r="C1108" s="2">
        <f>IF(logVir!C1108="","",LN(総労働時間!C1108))</f>
        <v>11.136350536046423</v>
      </c>
      <c r="D1108" s="2">
        <f>IF(logVir!D1108="","",LN(総労働時間!D1108))</f>
        <v>11.117150530332299</v>
      </c>
      <c r="E1108" s="2">
        <f>IF(logVir!E1108="","",LN(総労働時間!E1108))</f>
        <v>11.030337920621264</v>
      </c>
      <c r="F1108" s="2">
        <f>IF(logVir!F1108="","",LN(総労働時間!F1108))</f>
        <v>10.984188769923996</v>
      </c>
      <c r="G1108" s="2">
        <f>IF(logVir!G1108="","",LN(総労働時間!G1108))</f>
        <v>11.018853547471135</v>
      </c>
      <c r="I1108" s="3">
        <v>36</v>
      </c>
      <c r="J1108" s="3">
        <v>20</v>
      </c>
      <c r="K1108" s="2" cm="1">
        <f t="array" ref="K1108">IF(C1108="","",C1108-SUMPRODUCT(($B$1461:$B$1491=$J1108)*1,C$1461:C$1491))</f>
        <v>-0.96635479638718458</v>
      </c>
      <c r="L1108" s="2" cm="1">
        <f t="array" ref="L1108">IF(D1108="","",D1108-SUMPRODUCT(($B$1461:$B$1491=$J1108)*1,D$1461:D$1491))</f>
        <v>-0.94008161436557636</v>
      </c>
      <c r="M1108" s="2" cm="1">
        <f t="array" ref="M1108">IF(E1108="","",E1108-SUMPRODUCT(($B$1461:$B$1491=$J1108)*1,E$1461:E$1491))</f>
        <v>-0.99342725961967915</v>
      </c>
      <c r="N1108" s="2" cm="1">
        <f t="array" ref="N1108">IF(F1108="","",F1108-SUMPRODUCT(($B$1461:$B$1491=$J1108)*1,F$1461:F$1491))</f>
        <v>-0.96439576727608589</v>
      </c>
      <c r="O1108" s="2" cm="1">
        <f t="array" ref="O1108">IF(G1108="","",G1108-SUMPRODUCT(($B$1461:$B$1491=$J1108)*1,G$1461:G$1491))</f>
        <v>-0.99504528513094037</v>
      </c>
    </row>
    <row r="1109" spans="1:15" x14ac:dyDescent="0.55000000000000004">
      <c r="A1109" s="3">
        <v>36</v>
      </c>
      <c r="B1109" s="3">
        <v>21</v>
      </c>
      <c r="C1109" s="2">
        <f>IF(logVir!C1109="","",LN(総労働時間!C1109))</f>
        <v>10.509589639714667</v>
      </c>
      <c r="D1109" s="2">
        <f>IF(logVir!D1109="","",LN(総労働時間!D1109))</f>
        <v>10.450278637907211</v>
      </c>
      <c r="E1109" s="2">
        <f>IF(logVir!E1109="","",LN(総労働時間!E1109))</f>
        <v>10.40870854999325</v>
      </c>
      <c r="F1109" s="2">
        <f>IF(logVir!F1109="","",LN(総労働時間!F1109))</f>
        <v>10.33035542975221</v>
      </c>
      <c r="G1109" s="2">
        <f>IF(logVir!G1109="","",LN(総労働時間!G1109))</f>
        <v>10.403786838351284</v>
      </c>
      <c r="I1109" s="3">
        <v>36</v>
      </c>
      <c r="J1109" s="3">
        <v>21</v>
      </c>
      <c r="K1109" s="2" cm="1">
        <f t="array" ref="K1109">IF(C1109="","",C1109-SUMPRODUCT(($B$1461:$B$1491=$J1109)*1,C$1461:C$1491))</f>
        <v>-1.0514641293721834</v>
      </c>
      <c r="L1109" s="2" cm="1">
        <f t="array" ref="L1109">IF(D1109="","",D1109-SUMPRODUCT(($B$1461:$B$1491=$J1109)*1,D$1461:D$1491))</f>
        <v>-1.1219145822586913</v>
      </c>
      <c r="M1109" s="2" cm="1">
        <f t="array" ref="M1109">IF(E1109="","",E1109-SUMPRODUCT(($B$1461:$B$1491=$J1109)*1,E$1461:E$1491))</f>
        <v>-1.1378855635118814</v>
      </c>
      <c r="N1109" s="2" cm="1">
        <f t="array" ref="N1109">IF(F1109="","",F1109-SUMPRODUCT(($B$1461:$B$1491=$J1109)*1,F$1461:F$1491))</f>
        <v>-1.1613568407268247</v>
      </c>
      <c r="O1109" s="2" cm="1">
        <f t="array" ref="O1109">IF(G1109="","",G1109-SUMPRODUCT(($B$1461:$B$1491=$J1109)*1,G$1461:G$1491))</f>
        <v>-1.1415822810944114</v>
      </c>
    </row>
    <row r="1110" spans="1:15" x14ac:dyDescent="0.55000000000000004">
      <c r="A1110" s="3">
        <v>36</v>
      </c>
      <c r="B1110" s="3">
        <v>22</v>
      </c>
      <c r="C1110" s="2">
        <f>IF(logVir!C1110="","",LN(総労働時間!C1110))</f>
        <v>10.481073784301236</v>
      </c>
      <c r="D1110" s="2">
        <f>IF(logVir!D1110="","",LN(総労働時間!D1110))</f>
        <v>10.43435404807353</v>
      </c>
      <c r="E1110" s="2">
        <f>IF(logVir!E1110="","",LN(総労働時間!E1110))</f>
        <v>10.404383291430694</v>
      </c>
      <c r="F1110" s="2">
        <f>IF(logVir!F1110="","",LN(総労働時間!F1110))</f>
        <v>10.37580256908657</v>
      </c>
      <c r="G1110" s="2">
        <f>IF(logVir!G1110="","",LN(総労働時間!G1110))</f>
        <v>10.352128567031828</v>
      </c>
      <c r="I1110" s="3">
        <v>36</v>
      </c>
      <c r="J1110" s="3">
        <v>22</v>
      </c>
      <c r="K1110" s="2" cm="1">
        <f t="array" ref="K1110">IF(C1110="","",C1110-SUMPRODUCT(($B$1461:$B$1491=$J1110)*1,C$1461:C$1491))</f>
        <v>-1.1286140122795256</v>
      </c>
      <c r="L1110" s="2" cm="1">
        <f t="array" ref="L1110">IF(D1110="","",D1110-SUMPRODUCT(($B$1461:$B$1491=$J1110)*1,D$1461:D$1491))</f>
        <v>-1.1332112728159185</v>
      </c>
      <c r="M1110" s="2" cm="1">
        <f t="array" ref="M1110">IF(E1110="","",E1110-SUMPRODUCT(($B$1461:$B$1491=$J1110)*1,E$1461:E$1491))</f>
        <v>-1.1296879856630149</v>
      </c>
      <c r="N1110" s="2" cm="1">
        <f t="array" ref="N1110">IF(F1110="","",F1110-SUMPRODUCT(($B$1461:$B$1491=$J1110)*1,F$1461:F$1491))</f>
        <v>-1.0245211641493821</v>
      </c>
      <c r="O1110" s="2" cm="1">
        <f t="array" ref="O1110">IF(G1110="","",G1110-SUMPRODUCT(($B$1461:$B$1491=$J1110)*1,G$1461:G$1491))</f>
        <v>-1.0273319782469024</v>
      </c>
    </row>
    <row r="1111" spans="1:15" x14ac:dyDescent="0.55000000000000004">
      <c r="A1111" s="3">
        <v>36</v>
      </c>
      <c r="B1111" s="3">
        <v>23</v>
      </c>
      <c r="C1111" s="2">
        <f>IF(logVir!C1111="","",LN(総労働時間!C1111))</f>
        <v>7.7665260127764029</v>
      </c>
      <c r="D1111" s="2">
        <f>IF(logVir!D1111="","",LN(総労働時間!D1111))</f>
        <v>7.6647849512326314</v>
      </c>
      <c r="E1111" s="2">
        <f>IF(logVir!E1111="","",LN(総労働時間!E1111))</f>
        <v>8.0624448330051059</v>
      </c>
      <c r="F1111" s="2">
        <f>IF(logVir!F1111="","",LN(総労働時間!F1111))</f>
        <v>7.8302358292414356</v>
      </c>
      <c r="G1111" s="2">
        <f>IF(logVir!G1111="","",LN(総労働時間!G1111))</f>
        <v>7.9483706223408479</v>
      </c>
      <c r="I1111" s="3">
        <v>36</v>
      </c>
      <c r="J1111" s="3">
        <v>23</v>
      </c>
      <c r="K1111" s="2" cm="1">
        <f t="array" ref="K1111">IF(C1111="","",C1111-SUMPRODUCT(($B$1461:$B$1491=$J1111)*1,C$1461:C$1491))</f>
        <v>-0.94450235820776385</v>
      </c>
      <c r="L1111" s="2" cm="1">
        <f t="array" ref="L1111">IF(D1111="","",D1111-SUMPRODUCT(($B$1461:$B$1491=$J1111)*1,D$1461:D$1491))</f>
        <v>-0.98585348570515485</v>
      </c>
      <c r="M1111" s="2" cm="1">
        <f t="array" ref="M1111">IF(E1111="","",E1111-SUMPRODUCT(($B$1461:$B$1491=$J1111)*1,E$1461:E$1491))</f>
        <v>-0.72104232055744966</v>
      </c>
      <c r="N1111" s="2" cm="1">
        <f t="array" ref="N1111">IF(F1111="","",F1111-SUMPRODUCT(($B$1461:$B$1491=$J1111)*1,F$1461:F$1491))</f>
        <v>-0.97559765422815037</v>
      </c>
      <c r="O1111" s="2" cm="1">
        <f t="array" ref="O1111">IF(G1111="","",G1111-SUMPRODUCT(($B$1461:$B$1491=$J1111)*1,G$1461:G$1491))</f>
        <v>-0.97691034672296162</v>
      </c>
    </row>
    <row r="1112" spans="1:15" x14ac:dyDescent="0.55000000000000004">
      <c r="A1112" s="3">
        <v>36</v>
      </c>
      <c r="B1112" s="3">
        <v>24</v>
      </c>
      <c r="C1112" s="2">
        <f>IF(logVir!C1112="","",LN(総労働時間!C1112))</f>
        <v>8.4310850651219269</v>
      </c>
      <c r="D1112" s="2">
        <f>IF(logVir!D1112="","",LN(総労働時間!D1112))</f>
        <v>8.1237487915896374</v>
      </c>
      <c r="E1112" s="2">
        <f>IF(logVir!E1112="","",LN(総労働時間!E1112))</f>
        <v>8.4938404325066958</v>
      </c>
      <c r="F1112" s="2">
        <f>IF(logVir!F1112="","",LN(総労働時間!F1112))</f>
        <v>8.2710792844362562</v>
      </c>
      <c r="G1112" s="2">
        <f>IF(logVir!G1112="","",LN(総労働時間!G1112))</f>
        <v>8.3335518532292685</v>
      </c>
      <c r="I1112" s="3">
        <v>36</v>
      </c>
      <c r="J1112" s="3">
        <v>24</v>
      </c>
      <c r="K1112" s="2" cm="1">
        <f t="array" ref="K1112">IF(C1112="","",C1112-SUMPRODUCT(($B$1461:$B$1491=$J1112)*1,C$1461:C$1491))</f>
        <v>-1.3080746196094069</v>
      </c>
      <c r="L1112" s="2" cm="1">
        <f t="array" ref="L1112">IF(D1112="","",D1112-SUMPRODUCT(($B$1461:$B$1491=$J1112)*1,D$1461:D$1491))</f>
        <v>-1.5245940559781168</v>
      </c>
      <c r="M1112" s="2" cm="1">
        <f t="array" ref="M1112">IF(E1112="","",E1112-SUMPRODUCT(($B$1461:$B$1491=$J1112)*1,E$1461:E$1491))</f>
        <v>-1.2584032186397405</v>
      </c>
      <c r="N1112" s="2" cm="1">
        <f t="array" ref="N1112">IF(F1112="","",F1112-SUMPRODUCT(($B$1461:$B$1491=$J1112)*1,F$1461:F$1491))</f>
        <v>-1.4679896298919886</v>
      </c>
      <c r="O1112" s="2" cm="1">
        <f t="array" ref="O1112">IF(G1112="","",G1112-SUMPRODUCT(($B$1461:$B$1491=$J1112)*1,G$1461:G$1491))</f>
        <v>-1.5063766278318926</v>
      </c>
    </row>
    <row r="1113" spans="1:15" x14ac:dyDescent="0.55000000000000004">
      <c r="A1113" s="3">
        <v>36</v>
      </c>
      <c r="B1113" s="3">
        <v>25</v>
      </c>
      <c r="C1113" s="2">
        <f>IF(logVir!C1113="","",LN(総労働時間!C1113))</f>
        <v>9.7019895425387741</v>
      </c>
      <c r="D1113" s="2">
        <f>IF(logVir!D1113="","",LN(総労働時間!D1113))</f>
        <v>9.6459109648924812</v>
      </c>
      <c r="E1113" s="2">
        <f>IF(logVir!E1113="","",LN(総労働時間!E1113))</f>
        <v>9.6736402462252844</v>
      </c>
      <c r="F1113" s="2">
        <f>IF(logVir!F1113="","",LN(総労働時間!F1113))</f>
        <v>9.632684653075632</v>
      </c>
      <c r="G1113" s="2">
        <f>IF(logVir!G1113="","",LN(総労働時間!G1113))</f>
        <v>9.5962339685102709</v>
      </c>
      <c r="I1113" s="3">
        <v>36</v>
      </c>
      <c r="J1113" s="3">
        <v>25</v>
      </c>
      <c r="K1113" s="2" cm="1">
        <f t="array" ref="K1113">IF(C1113="","",C1113-SUMPRODUCT(($B$1461:$B$1491=$J1113)*1,C$1461:C$1491))</f>
        <v>-0.80995040015292652</v>
      </c>
      <c r="L1113" s="2" cm="1">
        <f t="array" ref="L1113">IF(D1113="","",D1113-SUMPRODUCT(($B$1461:$B$1491=$J1113)*1,D$1461:D$1491))</f>
        <v>-0.76767215323082283</v>
      </c>
      <c r="M1113" s="2" cm="1">
        <f t="array" ref="M1113">IF(E1113="","",E1113-SUMPRODUCT(($B$1461:$B$1491=$J1113)*1,E$1461:E$1491))</f>
        <v>-0.75577002737668764</v>
      </c>
      <c r="N1113" s="2" cm="1">
        <f t="array" ref="N1113">IF(F1113="","",F1113-SUMPRODUCT(($B$1461:$B$1491=$J1113)*1,F$1461:F$1491))</f>
        <v>-0.80838770310801777</v>
      </c>
      <c r="O1113" s="2" cm="1">
        <f t="array" ref="O1113">IF(G1113="","",G1113-SUMPRODUCT(($B$1461:$B$1491=$J1113)*1,G$1461:G$1491))</f>
        <v>-0.78310461913249085</v>
      </c>
    </row>
    <row r="1114" spans="1:15" x14ac:dyDescent="0.55000000000000004">
      <c r="A1114" s="3">
        <v>36</v>
      </c>
      <c r="B1114" s="3">
        <v>26</v>
      </c>
      <c r="C1114" s="2">
        <f>IF(logVir!C1114="","",LN(総労働時間!C1114))</f>
        <v>8.6190816526121736</v>
      </c>
      <c r="D1114" s="2">
        <f>IF(logVir!D1114="","",LN(総労働時間!D1114))</f>
        <v>8.6153172071098449</v>
      </c>
      <c r="E1114" s="2">
        <f>IF(logVir!E1114="","",LN(総労働時間!E1114))</f>
        <v>8.7025269107400138</v>
      </c>
      <c r="F1114" s="2">
        <f>IF(logVir!F1114="","",LN(総労働時間!F1114))</f>
        <v>8.6522271617528546</v>
      </c>
      <c r="G1114" s="2">
        <f>IF(logVir!G1114="","",LN(総労働時間!G1114))</f>
        <v>8.7854954158525498</v>
      </c>
      <c r="I1114" s="3">
        <v>36</v>
      </c>
      <c r="J1114" s="3">
        <v>26</v>
      </c>
      <c r="K1114" s="2" cm="1">
        <f t="array" ref="K1114">IF(C1114="","",C1114-SUMPRODUCT(($B$1461:$B$1491=$J1114)*1,C$1461:C$1491))</f>
        <v>-1.0625839159163064</v>
      </c>
      <c r="L1114" s="2" cm="1">
        <f t="array" ref="L1114">IF(D1114="","",D1114-SUMPRODUCT(($B$1461:$B$1491=$J1114)*1,D$1461:D$1491))</f>
        <v>-1.0752758383090111</v>
      </c>
      <c r="M1114" s="2" cm="1">
        <f t="array" ref="M1114">IF(E1114="","",E1114-SUMPRODUCT(($B$1461:$B$1491=$J1114)*1,E$1461:E$1491))</f>
        <v>-1.1452806409370506</v>
      </c>
      <c r="N1114" s="2" cm="1">
        <f t="array" ref="N1114">IF(F1114="","",F1114-SUMPRODUCT(($B$1461:$B$1491=$J1114)*1,F$1461:F$1491))</f>
        <v>-1.2101236642612143</v>
      </c>
      <c r="O1114" s="2" cm="1">
        <f t="array" ref="O1114">IF(G1114="","",G1114-SUMPRODUCT(($B$1461:$B$1491=$J1114)*1,G$1461:G$1491))</f>
        <v>-1.0869875859261811</v>
      </c>
    </row>
    <row r="1115" spans="1:15" x14ac:dyDescent="0.55000000000000004">
      <c r="A1115" s="3">
        <v>36</v>
      </c>
      <c r="B1115" s="3">
        <v>27</v>
      </c>
      <c r="C1115" s="2">
        <f>IF(logVir!C1115="","",LN(総労働時間!C1115))</f>
        <v>10.389010182646711</v>
      </c>
      <c r="D1115" s="2">
        <f>IF(logVir!D1115="","",LN(総労働時間!D1115))</f>
        <v>10.593748897105542</v>
      </c>
      <c r="E1115" s="2">
        <f>IF(logVir!E1115="","",LN(総労働時間!E1115))</f>
        <v>10.577516413928073</v>
      </c>
      <c r="F1115" s="2">
        <f>IF(logVir!F1115="","",LN(総労働時間!F1115))</f>
        <v>10.473004034445033</v>
      </c>
      <c r="G1115" s="2">
        <f>IF(logVir!G1115="","",LN(総労働時間!G1115))</f>
        <v>10.689599196058928</v>
      </c>
      <c r="I1115" s="3">
        <v>36</v>
      </c>
      <c r="J1115" s="3">
        <v>27</v>
      </c>
      <c r="K1115" s="2" cm="1">
        <f t="array" ref="K1115">IF(C1115="","",C1115-SUMPRODUCT(($B$1461:$B$1491=$J1115)*1,C$1461:C$1491))</f>
        <v>-1.1612903576069051</v>
      </c>
      <c r="L1115" s="2" cm="1">
        <f t="array" ref="L1115">IF(D1115="","",D1115-SUMPRODUCT(($B$1461:$B$1491=$J1115)*1,D$1461:D$1491))</f>
        <v>-1.1307083365701871</v>
      </c>
      <c r="M1115" s="2" cm="1">
        <f t="array" ref="M1115">IF(E1115="","",E1115-SUMPRODUCT(($B$1461:$B$1491=$J1115)*1,E$1461:E$1491))</f>
        <v>-1.1979260717052895</v>
      </c>
      <c r="N1115" s="2" cm="1">
        <f t="array" ref="N1115">IF(F1115="","",F1115-SUMPRODUCT(($B$1461:$B$1491=$J1115)*1,F$1461:F$1491))</f>
        <v>-1.2562852606510919</v>
      </c>
      <c r="O1115" s="2" cm="1">
        <f t="array" ref="O1115">IF(G1115="","",G1115-SUMPRODUCT(($B$1461:$B$1491=$J1115)*1,G$1461:G$1491))</f>
        <v>-1.1574534191854244</v>
      </c>
    </row>
    <row r="1116" spans="1:15" x14ac:dyDescent="0.55000000000000004">
      <c r="A1116" s="3">
        <v>36</v>
      </c>
      <c r="B1116" s="3">
        <v>28</v>
      </c>
      <c r="C1116" s="2">
        <f>IF(logVir!C1116="","",LN(総労働時間!C1116))</f>
        <v>10.408047686644764</v>
      </c>
      <c r="D1116" s="2">
        <f>IF(logVir!D1116="","",LN(総労働時間!D1116))</f>
        <v>10.385420253556997</v>
      </c>
      <c r="E1116" s="2">
        <f>IF(logVir!E1116="","",LN(総労働時間!E1116))</f>
        <v>10.373539707041406</v>
      </c>
      <c r="F1116" s="2">
        <f>IF(logVir!F1116="","",LN(総労働時間!F1116))</f>
        <v>10.364922123744096</v>
      </c>
      <c r="G1116" s="2">
        <f>IF(logVir!G1116="","",LN(総労働時間!G1116))</f>
        <v>10.367344321765037</v>
      </c>
      <c r="I1116" s="3">
        <v>36</v>
      </c>
      <c r="J1116" s="3">
        <v>28</v>
      </c>
      <c r="K1116" s="2" cm="1">
        <f t="array" ref="K1116">IF(C1116="","",C1116-SUMPRODUCT(($B$1461:$B$1491=$J1116)*1,C$1461:C$1491))</f>
        <v>-0.74828986107639928</v>
      </c>
      <c r="L1116" s="2" cm="1">
        <f t="array" ref="L1116">IF(D1116="","",D1116-SUMPRODUCT(($B$1461:$B$1491=$J1116)*1,D$1461:D$1491))</f>
        <v>-0.7677810624581376</v>
      </c>
      <c r="M1116" s="2" cm="1">
        <f t="array" ref="M1116">IF(E1116="","",E1116-SUMPRODUCT(($B$1461:$B$1491=$J1116)*1,E$1461:E$1491))</f>
        <v>-0.81669093035932683</v>
      </c>
      <c r="N1116" s="2" cm="1">
        <f t="array" ref="N1116">IF(F1116="","",F1116-SUMPRODUCT(($B$1461:$B$1491=$J1116)*1,F$1461:F$1491))</f>
        <v>-0.81500017672936131</v>
      </c>
      <c r="O1116" s="2" cm="1">
        <f t="array" ref="O1116">IF(G1116="","",G1116-SUMPRODUCT(($B$1461:$B$1491=$J1116)*1,G$1461:G$1491))</f>
        <v>-0.82424705222677197</v>
      </c>
    </row>
    <row r="1117" spans="1:15" x14ac:dyDescent="0.55000000000000004">
      <c r="A1117" s="3">
        <v>36</v>
      </c>
      <c r="B1117" s="3">
        <v>29</v>
      </c>
      <c r="C1117" s="2">
        <f>IF(logVir!C1117="","",LN(総労働時間!C1117))</f>
        <v>10.08188536261296</v>
      </c>
      <c r="D1117" s="2">
        <f>IF(logVir!D1117="","",LN(総労働時間!D1117))</f>
        <v>10.575118772019906</v>
      </c>
      <c r="E1117" s="2">
        <f>IF(logVir!E1117="","",LN(総労働時間!E1117))</f>
        <v>10.410453434989069</v>
      </c>
      <c r="F1117" s="2">
        <f>IF(logVir!F1117="","",LN(総労働時間!F1117))</f>
        <v>10.351961797305204</v>
      </c>
      <c r="G1117" s="2">
        <f>IF(logVir!G1117="","",LN(総労働時間!G1117))</f>
        <v>10.609758189095654</v>
      </c>
      <c r="I1117" s="3">
        <v>36</v>
      </c>
      <c r="J1117" s="3">
        <v>29</v>
      </c>
      <c r="K1117" s="2" cm="1">
        <f t="array" ref="K1117">IF(C1117="","",C1117-SUMPRODUCT(($B$1461:$B$1491=$J1117)*1,C$1461:C$1491))</f>
        <v>-1.0465383031372344</v>
      </c>
      <c r="L1117" s="2" cm="1">
        <f t="array" ref="L1117">IF(D1117="","",D1117-SUMPRODUCT(($B$1461:$B$1491=$J1117)*1,D$1461:D$1491))</f>
        <v>-0.56419649251935233</v>
      </c>
      <c r="M1117" s="2" cm="1">
        <f t="array" ref="M1117">IF(E1117="","",E1117-SUMPRODUCT(($B$1461:$B$1491=$J1117)*1,E$1461:E$1491))</f>
        <v>-0.73953621712600892</v>
      </c>
      <c r="N1117" s="2" cm="1">
        <f t="array" ref="N1117">IF(F1117="","",F1117-SUMPRODUCT(($B$1461:$B$1491=$J1117)*1,F$1461:F$1491))</f>
        <v>-0.77442043504612634</v>
      </c>
      <c r="O1117" s="2" cm="1">
        <f t="array" ref="O1117">IF(G1117="","",G1117-SUMPRODUCT(($B$1461:$B$1491=$J1117)*1,G$1461:G$1491))</f>
        <v>-0.60988793811026021</v>
      </c>
    </row>
    <row r="1118" spans="1:15" x14ac:dyDescent="0.55000000000000004">
      <c r="A1118" s="3">
        <v>36</v>
      </c>
      <c r="B1118" s="3">
        <v>30</v>
      </c>
      <c r="C1118" s="2">
        <f>IF(logVir!C1118="","",LN(総労働時間!C1118))</f>
        <v>11.385736635001489</v>
      </c>
      <c r="D1118" s="2">
        <f>IF(logVir!D1118="","",LN(総労働時間!D1118))</f>
        <v>11.544199492866614</v>
      </c>
      <c r="E1118" s="2">
        <f>IF(logVir!E1118="","",LN(総労働時間!E1118))</f>
        <v>11.510631419072414</v>
      </c>
      <c r="F1118" s="2">
        <f>IF(logVir!F1118="","",LN(総労働時間!F1118))</f>
        <v>11.536784293207765</v>
      </c>
      <c r="G1118" s="2">
        <f>IF(logVir!G1118="","",LN(総労働時間!G1118))</f>
        <v>11.589564989567508</v>
      </c>
      <c r="I1118" s="3">
        <v>36</v>
      </c>
      <c r="J1118" s="3">
        <v>30</v>
      </c>
      <c r="K1118" s="2" cm="1">
        <f t="array" ref="K1118">IF(C1118="","",C1118-SUMPRODUCT(($B$1461:$B$1491=$J1118)*1,C$1461:C$1491))</f>
        <v>-0.7278005139588597</v>
      </c>
      <c r="L1118" s="2" cm="1">
        <f t="array" ref="L1118">IF(D1118="","",D1118-SUMPRODUCT(($B$1461:$B$1491=$J1118)*1,D$1461:D$1491))</f>
        <v>-0.71423518526239782</v>
      </c>
      <c r="M1118" s="2" cm="1">
        <f t="array" ref="M1118">IF(E1118="","",E1118-SUMPRODUCT(($B$1461:$B$1491=$J1118)*1,E$1461:E$1491))</f>
        <v>-0.80714008155452177</v>
      </c>
      <c r="N1118" s="2" cm="1">
        <f t="array" ref="N1118">IF(F1118="","",F1118-SUMPRODUCT(($B$1461:$B$1491=$J1118)*1,F$1461:F$1491))</f>
        <v>-0.7499134621551331</v>
      </c>
      <c r="O1118" s="2" cm="1">
        <f t="array" ref="O1118">IF(G1118="","",G1118-SUMPRODUCT(($B$1461:$B$1491=$J1118)*1,G$1461:G$1491))</f>
        <v>-0.81476327301191986</v>
      </c>
    </row>
    <row r="1119" spans="1:15" x14ac:dyDescent="0.55000000000000004">
      <c r="A1119" s="3">
        <v>36</v>
      </c>
      <c r="B1119" s="3">
        <v>31</v>
      </c>
      <c r="C1119" s="2">
        <f>IF(logVir!C1119="","",LN(総労働時間!C1119))</f>
        <v>10.851201170379946</v>
      </c>
      <c r="D1119" s="2">
        <f>IF(logVir!D1119="","",LN(総労働時間!D1119))</f>
        <v>10.743257703491588</v>
      </c>
      <c r="E1119" s="2">
        <f>IF(logVir!E1119="","",LN(総労働時間!E1119))</f>
        <v>10.536837742021612</v>
      </c>
      <c r="F1119" s="2">
        <f>IF(logVir!F1119="","",LN(総労働時間!F1119))</f>
        <v>10.528267671764732</v>
      </c>
      <c r="G1119" s="2">
        <f>IF(logVir!G1119="","",LN(総労働時間!G1119))</f>
        <v>10.574007095923513</v>
      </c>
      <c r="I1119" s="3">
        <v>36</v>
      </c>
      <c r="J1119" s="3">
        <v>31</v>
      </c>
      <c r="K1119" s="2" cm="1">
        <f t="array" ref="K1119">IF(C1119="","",C1119-SUMPRODUCT(($B$1461:$B$1491=$J1119)*1,C$1461:C$1491))</f>
        <v>-0.93205763012105258</v>
      </c>
      <c r="L1119" s="2" cm="1">
        <f t="array" ref="L1119">IF(D1119="","",D1119-SUMPRODUCT(($B$1461:$B$1491=$J1119)*1,D$1461:D$1491))</f>
        <v>-0.94588781791598642</v>
      </c>
      <c r="M1119" s="2" cm="1">
        <f t="array" ref="M1119">IF(E1119="","",E1119-SUMPRODUCT(($B$1461:$B$1491=$J1119)*1,E$1461:E$1491))</f>
        <v>-1.1216162429844232</v>
      </c>
      <c r="N1119" s="2" cm="1">
        <f t="array" ref="N1119">IF(F1119="","",F1119-SUMPRODUCT(($B$1461:$B$1491=$J1119)*1,F$1461:F$1491))</f>
        <v>-1.0534116484090763</v>
      </c>
      <c r="O1119" s="2" cm="1">
        <f t="array" ref="O1119">IF(G1119="","",G1119-SUMPRODUCT(($B$1461:$B$1491=$J1119)*1,G$1461:G$1491))</f>
        <v>-1.0287262833171305</v>
      </c>
    </row>
    <row r="1120" spans="1:15" x14ac:dyDescent="0.55000000000000004">
      <c r="A1120" s="3">
        <v>37</v>
      </c>
      <c r="B1120" s="3">
        <v>1</v>
      </c>
      <c r="C1120" s="2">
        <f>IF(logVir!C1120="","",LN(総労働時間!C1120))</f>
        <v>10.819219555689967</v>
      </c>
      <c r="D1120" s="2">
        <f>IF(logVir!D1120="","",LN(総労働時間!D1120))</f>
        <v>10.707409798449907</v>
      </c>
      <c r="E1120" s="2">
        <f>IF(logVir!E1120="","",LN(総労働時間!E1120))</f>
        <v>10.669961836053274</v>
      </c>
      <c r="F1120" s="2">
        <f>IF(logVir!F1120="","",LN(総労働時間!F1120))</f>
        <v>10.608662034952394</v>
      </c>
      <c r="G1120" s="2">
        <f>IF(logVir!G1120="","",LN(総労働時間!G1120))</f>
        <v>10.529906606631474</v>
      </c>
      <c r="I1120" s="3">
        <v>37</v>
      </c>
      <c r="J1120" s="3">
        <v>1</v>
      </c>
      <c r="K1120" s="2" cm="1">
        <f t="array" ref="K1120">IF(C1120="","",C1120-SUMPRODUCT(($B$1461:$B$1491=$J1120)*1,C$1461:C$1491))</f>
        <v>-0.55029154245839429</v>
      </c>
      <c r="L1120" s="2" cm="1">
        <f t="array" ref="L1120">IF(D1120="","",D1120-SUMPRODUCT(($B$1461:$B$1491=$J1120)*1,D$1461:D$1491))</f>
        <v>-0.54028713795824679</v>
      </c>
      <c r="M1120" s="2" cm="1">
        <f t="array" ref="M1120">IF(E1120="","",E1120-SUMPRODUCT(($B$1461:$B$1491=$J1120)*1,E$1461:E$1491))</f>
        <v>-0.5060231965905615</v>
      </c>
      <c r="N1120" s="2" cm="1">
        <f t="array" ref="N1120">IF(F1120="","",F1120-SUMPRODUCT(($B$1461:$B$1491=$J1120)*1,F$1461:F$1491))</f>
        <v>-0.50315154371767434</v>
      </c>
      <c r="O1120" s="2" cm="1">
        <f t="array" ref="O1120">IF(G1120="","",G1120-SUMPRODUCT(($B$1461:$B$1491=$J1120)*1,G$1461:G$1491))</f>
        <v>-0.5044465375730951</v>
      </c>
    </row>
    <row r="1121" spans="1:15" x14ac:dyDescent="0.55000000000000004">
      <c r="A1121" s="3">
        <v>37</v>
      </c>
      <c r="B1121" s="3">
        <v>2</v>
      </c>
      <c r="C1121" s="2">
        <f>IF(logVir!C1121="","",LN(総労働時間!C1121))</f>
        <v>6.8891621640090595</v>
      </c>
      <c r="D1121" s="2">
        <f>IF(logVir!D1121="","",LN(総労働時間!D1121))</f>
        <v>7.3312836771702949</v>
      </c>
      <c r="E1121" s="2">
        <f>IF(logVir!E1121="","",LN(総労働時間!E1121))</f>
        <v>6.6798080263738537</v>
      </c>
      <c r="F1121" s="2">
        <f>IF(logVir!F1121="","",LN(総労働時間!F1121))</f>
        <v>6.4194894543806997</v>
      </c>
      <c r="G1121" s="2">
        <f>IF(logVir!G1121="","",LN(総労働時間!G1121))</f>
        <v>6.0798859751674605</v>
      </c>
      <c r="I1121" s="3">
        <v>37</v>
      </c>
      <c r="J1121" s="3">
        <v>2</v>
      </c>
      <c r="K1121" s="2" cm="1">
        <f t="array" ref="K1121">IF(C1121="","",C1121-SUMPRODUCT(($B$1461:$B$1491=$J1121)*1,C$1461:C$1491))</f>
        <v>-0.33889896981246359</v>
      </c>
      <c r="L1121" s="2" cm="1">
        <f t="array" ref="L1121">IF(D1121="","",D1121-SUMPRODUCT(($B$1461:$B$1491=$J1121)*1,D$1461:D$1491))</f>
        <v>-2.6492958298662828E-3</v>
      </c>
      <c r="M1121" s="2" cm="1">
        <f t="array" ref="M1121">IF(E1121="","",E1121-SUMPRODUCT(($B$1461:$B$1491=$J1121)*1,E$1461:E$1491))</f>
        <v>-0.32948414344130939</v>
      </c>
      <c r="N1121" s="2" cm="1">
        <f t="array" ref="N1121">IF(F1121="","",F1121-SUMPRODUCT(($B$1461:$B$1491=$J1121)*1,F$1461:F$1491))</f>
        <v>-0.56670275961394534</v>
      </c>
      <c r="O1121" s="2" cm="1">
        <f t="array" ref="O1121">IF(G1121="","",G1121-SUMPRODUCT(($B$1461:$B$1491=$J1121)*1,G$1461:G$1491))</f>
        <v>-0.91173733176129801</v>
      </c>
    </row>
    <row r="1122" spans="1:15" x14ac:dyDescent="0.55000000000000004">
      <c r="A1122" s="3">
        <v>37</v>
      </c>
      <c r="B1122" s="3">
        <v>3</v>
      </c>
      <c r="C1122" s="2">
        <f>IF(logVir!C1122="","",LN(総労働時間!C1122))</f>
        <v>10.507961095925639</v>
      </c>
      <c r="D1122" s="2">
        <f>IF(logVir!D1122="","",LN(総労働時間!D1122))</f>
        <v>10.435727575774047</v>
      </c>
      <c r="E1122" s="2">
        <f>IF(logVir!E1122="","",LN(総労働時間!E1122))</f>
        <v>10.359095655516837</v>
      </c>
      <c r="F1122" s="2">
        <f>IF(logVir!F1122="","",LN(総労働時間!F1122))</f>
        <v>10.278573336137224</v>
      </c>
      <c r="G1122" s="2">
        <f>IF(logVir!G1122="","",LN(総労働時間!G1122))</f>
        <v>10.530133988326046</v>
      </c>
      <c r="I1122" s="3">
        <v>37</v>
      </c>
      <c r="J1122" s="3">
        <v>3</v>
      </c>
      <c r="K1122" s="2" cm="1">
        <f t="array" ref="K1122">IF(C1122="","",C1122-SUMPRODUCT(($B$1461:$B$1491=$J1122)*1,C$1461:C$1491))</f>
        <v>-0.27772110591016741</v>
      </c>
      <c r="L1122" s="2" cm="1">
        <f t="array" ref="L1122">IF(D1122="","",D1122-SUMPRODUCT(($B$1461:$B$1491=$J1122)*1,D$1461:D$1491))</f>
        <v>-0.32496308165118748</v>
      </c>
      <c r="M1122" s="2" cm="1">
        <f t="array" ref="M1122">IF(E1122="","",E1122-SUMPRODUCT(($B$1461:$B$1491=$J1122)*1,E$1461:E$1491))</f>
        <v>-0.41170465926259503</v>
      </c>
      <c r="N1122" s="2" cm="1">
        <f t="array" ref="N1122">IF(F1122="","",F1122-SUMPRODUCT(($B$1461:$B$1491=$J1122)*1,F$1461:F$1491))</f>
        <v>-0.41265539352706426</v>
      </c>
      <c r="O1122" s="2" cm="1">
        <f t="array" ref="O1122">IF(G1122="","",G1122-SUMPRODUCT(($B$1461:$B$1491=$J1122)*1,G$1461:G$1491))</f>
        <v>-0.1902392231863157</v>
      </c>
    </row>
    <row r="1123" spans="1:15" x14ac:dyDescent="0.55000000000000004">
      <c r="A1123" s="3">
        <v>37</v>
      </c>
      <c r="B1123" s="3">
        <v>4</v>
      </c>
      <c r="C1123" s="2">
        <f>IF(logVir!C1123="","",LN(総労働時間!C1123))</f>
        <v>9.1130542996619575</v>
      </c>
      <c r="D1123" s="2">
        <f>IF(logVir!D1123="","",LN(総労働時間!D1123))</f>
        <v>9.1047967730167887</v>
      </c>
      <c r="E1123" s="2">
        <f>IF(logVir!E1123="","",LN(総労働時間!E1123))</f>
        <v>8.796813054027302</v>
      </c>
      <c r="F1123" s="2">
        <f>IF(logVir!F1123="","",LN(総労働時間!F1123))</f>
        <v>8.6003525244687697</v>
      </c>
      <c r="G1123" s="2">
        <f>IF(logVir!G1123="","",LN(総労働時間!G1123))</f>
        <v>8.6917561507783585</v>
      </c>
      <c r="I1123" s="3">
        <v>37</v>
      </c>
      <c r="J1123" s="3">
        <v>4</v>
      </c>
      <c r="K1123" s="2" cm="1">
        <f t="array" ref="K1123">IF(C1123="","",C1123-SUMPRODUCT(($B$1461:$B$1491=$J1123)*1,C$1461:C$1491))</f>
        <v>-0.46082015194800263</v>
      </c>
      <c r="L1123" s="2" cm="1">
        <f t="array" ref="L1123">IF(D1123="","",D1123-SUMPRODUCT(($B$1461:$B$1491=$J1123)*1,D$1461:D$1491))</f>
        <v>-0.29752657174444685</v>
      </c>
      <c r="M1123" s="2" cm="1">
        <f t="array" ref="M1123">IF(E1123="","",E1123-SUMPRODUCT(($B$1461:$B$1491=$J1123)*1,E$1461:E$1491))</f>
        <v>-0.53681351453753301</v>
      </c>
      <c r="N1123" s="2" cm="1">
        <f t="array" ref="N1123">IF(F1123="","",F1123-SUMPRODUCT(($B$1461:$B$1491=$J1123)*1,F$1461:F$1491))</f>
        <v>-0.58483273527704505</v>
      </c>
      <c r="O1123" s="2" cm="1">
        <f t="array" ref="O1123">IF(G1123="","",G1123-SUMPRODUCT(($B$1461:$B$1491=$J1123)*1,G$1461:G$1491))</f>
        <v>-0.53510998732850901</v>
      </c>
    </row>
    <row r="1124" spans="1:15" x14ac:dyDescent="0.55000000000000004">
      <c r="A1124" s="3">
        <v>37</v>
      </c>
      <c r="B1124" s="3">
        <v>5</v>
      </c>
      <c r="C1124" s="2">
        <f>IF(logVir!C1124="","",LN(総労働時間!C1124))</f>
        <v>9.0279537141827308</v>
      </c>
      <c r="D1124" s="2">
        <f>IF(logVir!D1124="","",LN(総労働時間!D1124))</f>
        <v>8.9145829596646156</v>
      </c>
      <c r="E1124" s="2">
        <f>IF(logVir!E1124="","",LN(総労働時間!E1124))</f>
        <v>8.9564614043574444</v>
      </c>
      <c r="F1124" s="2">
        <f>IF(logVir!F1124="","",LN(総労働時間!F1124))</f>
        <v>8.8525889370847235</v>
      </c>
      <c r="G1124" s="2">
        <f>IF(logVir!G1124="","",LN(総労働時間!G1124))</f>
        <v>8.8584912187755833</v>
      </c>
      <c r="I1124" s="3">
        <v>37</v>
      </c>
      <c r="J1124" s="3">
        <v>5</v>
      </c>
      <c r="K1124" s="2" cm="1">
        <f t="array" ref="K1124">IF(C1124="","",C1124-SUMPRODUCT(($B$1461:$B$1491=$J1124)*1,C$1461:C$1491))</f>
        <v>0.2064548851506256</v>
      </c>
      <c r="L1124" s="2" cm="1">
        <f t="array" ref="L1124">IF(D1124="","",D1124-SUMPRODUCT(($B$1461:$B$1491=$J1124)*1,D$1461:D$1491))</f>
        <v>0.14634844311122741</v>
      </c>
      <c r="M1124" s="2" cm="1">
        <f t="array" ref="M1124">IF(E1124="","",E1124-SUMPRODUCT(($B$1461:$B$1491=$J1124)*1,E$1461:E$1491))</f>
        <v>0.15463536175504622</v>
      </c>
      <c r="N1124" s="2" cm="1">
        <f t="array" ref="N1124">IF(F1124="","",F1124-SUMPRODUCT(($B$1461:$B$1491=$J1124)*1,F$1461:F$1491))</f>
        <v>0.12028894148193991</v>
      </c>
      <c r="O1124" s="2" cm="1">
        <f t="array" ref="O1124">IF(G1124="","",G1124-SUMPRODUCT(($B$1461:$B$1491=$J1124)*1,G$1461:G$1491))</f>
        <v>7.8271624846562915E-2</v>
      </c>
    </row>
    <row r="1125" spans="1:15" x14ac:dyDescent="0.55000000000000004">
      <c r="A1125" s="3">
        <v>37</v>
      </c>
      <c r="B1125" s="3">
        <v>6</v>
      </c>
      <c r="C1125" s="2">
        <f>IF(logVir!C1125="","",LN(総労働時間!C1125))</f>
        <v>9.126332182254405</v>
      </c>
      <c r="D1125" s="2">
        <f>IF(logVir!D1125="","",LN(総労働時間!D1125))</f>
        <v>9.0724949118161202</v>
      </c>
      <c r="E1125" s="2">
        <f>IF(logVir!E1125="","",LN(総労働時間!E1125))</f>
        <v>9.0849072384710379</v>
      </c>
      <c r="F1125" s="2">
        <f>IF(logVir!F1125="","",LN(総労働時間!F1125))</f>
        <v>9.0796512975740775</v>
      </c>
      <c r="G1125" s="2">
        <f>IF(logVir!G1125="","",LN(総労働時間!G1125))</f>
        <v>9.2205825733917663</v>
      </c>
      <c r="I1125" s="3">
        <v>37</v>
      </c>
      <c r="J1125" s="3">
        <v>6</v>
      </c>
      <c r="K1125" s="2" cm="1">
        <f t="array" ref="K1125">IF(C1125="","",C1125-SUMPRODUCT(($B$1461:$B$1491=$J1125)*1,C$1461:C$1491))</f>
        <v>-0.17063803136445443</v>
      </c>
      <c r="L1125" s="2" cm="1">
        <f t="array" ref="L1125">IF(D1125="","",D1125-SUMPRODUCT(($B$1461:$B$1491=$J1125)*1,D$1461:D$1491))</f>
        <v>-0.23536160457863708</v>
      </c>
      <c r="M1125" s="2" cm="1">
        <f t="array" ref="M1125">IF(E1125="","",E1125-SUMPRODUCT(($B$1461:$B$1491=$J1125)*1,E$1461:E$1491))</f>
        <v>-0.24667198079310637</v>
      </c>
      <c r="N1125" s="2" cm="1">
        <f t="array" ref="N1125">IF(F1125="","",F1125-SUMPRODUCT(($B$1461:$B$1491=$J1125)*1,F$1461:F$1491))</f>
        <v>-0.24978331136649068</v>
      </c>
      <c r="O1125" s="2" cm="1">
        <f t="array" ref="O1125">IF(G1125="","",G1125-SUMPRODUCT(($B$1461:$B$1491=$J1125)*1,G$1461:G$1491))</f>
        <v>-0.14691252772380459</v>
      </c>
    </row>
    <row r="1126" spans="1:15" x14ac:dyDescent="0.55000000000000004">
      <c r="A1126" s="3">
        <v>37</v>
      </c>
      <c r="B1126" s="3">
        <v>7</v>
      </c>
      <c r="C1126" s="2">
        <f>IF(logVir!C1126="","",LN(総労働時間!C1126))</f>
        <v>8.9294046544684562</v>
      </c>
      <c r="D1126" s="2">
        <f>IF(logVir!D1126="","",LN(総労働時間!D1126))</f>
        <v>9.0520474429997186</v>
      </c>
      <c r="E1126" s="2">
        <f>IF(logVir!E1126="","",LN(総労働時間!E1126))</f>
        <v>8.9561303734228837</v>
      </c>
      <c r="F1126" s="2">
        <f>IF(logVir!F1126="","",LN(総労働時間!F1126))</f>
        <v>8.8323791417366433</v>
      </c>
      <c r="G1126" s="2">
        <f>IF(logVir!G1126="","",LN(総労働時間!G1126))</f>
        <v>8.9187435101829831</v>
      </c>
      <c r="I1126" s="3">
        <v>37</v>
      </c>
      <c r="J1126" s="3">
        <v>7</v>
      </c>
      <c r="K1126" s="2" cm="1">
        <f t="array" ref="K1126">IF(C1126="","",C1126-SUMPRODUCT(($B$1461:$B$1491=$J1126)*1,C$1461:C$1491))</f>
        <v>-0.29674697676813722</v>
      </c>
      <c r="L1126" s="2" cm="1">
        <f t="array" ref="L1126">IF(D1126="","",D1126-SUMPRODUCT(($B$1461:$B$1491=$J1126)*1,D$1461:D$1491))</f>
        <v>-0.14547814413545801</v>
      </c>
      <c r="M1126" s="2" cm="1">
        <f t="array" ref="M1126">IF(E1126="","",E1126-SUMPRODUCT(($B$1461:$B$1491=$J1126)*1,E$1461:E$1491))</f>
        <v>-0.17879398626125997</v>
      </c>
      <c r="N1126" s="2" cm="1">
        <f t="array" ref="N1126">IF(F1126="","",F1126-SUMPRODUCT(($B$1461:$B$1491=$J1126)*1,F$1461:F$1491))</f>
        <v>-0.24125480315859527</v>
      </c>
      <c r="O1126" s="2" cm="1">
        <f t="array" ref="O1126">IF(G1126="","",G1126-SUMPRODUCT(($B$1461:$B$1491=$J1126)*1,G$1461:G$1491))</f>
        <v>-0.18714670494228258</v>
      </c>
    </row>
    <row r="1127" spans="1:15" x14ac:dyDescent="0.55000000000000004">
      <c r="A1127" s="3">
        <v>37</v>
      </c>
      <c r="B1127" s="3">
        <v>8</v>
      </c>
      <c r="C1127" s="2">
        <f>IF(logVir!C1127="","",LN(総労働時間!C1127))</f>
        <v>8.3293160946360238</v>
      </c>
      <c r="D1127" s="2">
        <f>IF(logVir!D1127="","",LN(総労働時間!D1127))</f>
        <v>8.4487271500122194</v>
      </c>
      <c r="E1127" s="2">
        <f>IF(logVir!E1127="","",LN(総労働時間!E1127))</f>
        <v>8.4654573446198729</v>
      </c>
      <c r="F1127" s="2">
        <f>IF(logVir!F1127="","",LN(総労働時間!F1127))</f>
        <v>8.4515543878581632</v>
      </c>
      <c r="G1127" s="2">
        <f>IF(logVir!G1127="","",LN(総労働時間!G1127))</f>
        <v>8.6633799931845754</v>
      </c>
      <c r="I1127" s="3">
        <v>37</v>
      </c>
      <c r="J1127" s="3">
        <v>8</v>
      </c>
      <c r="K1127" s="2" cm="1">
        <f t="array" ref="K1127">IF(C1127="","",C1127-SUMPRODUCT(($B$1461:$B$1491=$J1127)*1,C$1461:C$1491))</f>
        <v>-0.87061774704243433</v>
      </c>
      <c r="L1127" s="2" cm="1">
        <f t="array" ref="L1127">IF(D1127="","",D1127-SUMPRODUCT(($B$1461:$B$1491=$J1127)*1,D$1461:D$1491))</f>
        <v>-0.83917065321818995</v>
      </c>
      <c r="M1127" s="2" cm="1">
        <f t="array" ref="M1127">IF(E1127="","",E1127-SUMPRODUCT(($B$1461:$B$1491=$J1127)*1,E$1461:E$1491))</f>
        <v>-0.82622201380101323</v>
      </c>
      <c r="N1127" s="2" cm="1">
        <f t="array" ref="N1127">IF(F1127="","",F1127-SUMPRODUCT(($B$1461:$B$1491=$J1127)*1,F$1461:F$1491))</f>
        <v>-0.82564340169052386</v>
      </c>
      <c r="O1127" s="2" cm="1">
        <f t="array" ref="O1127">IF(G1127="","",G1127-SUMPRODUCT(($B$1461:$B$1491=$J1127)*1,G$1461:G$1491))</f>
        <v>-0.66428065548872794</v>
      </c>
    </row>
    <row r="1128" spans="1:15" x14ac:dyDescent="0.55000000000000004">
      <c r="A1128" s="3">
        <v>37</v>
      </c>
      <c r="B1128" s="3">
        <v>9</v>
      </c>
      <c r="C1128" s="2">
        <f>IF(logVir!C1128="","",LN(総労働時間!C1128))</f>
        <v>9.6742123317040711</v>
      </c>
      <c r="D1128" s="2">
        <f>IF(logVir!D1128="","",LN(総労働時間!D1128))</f>
        <v>9.5768962699906925</v>
      </c>
      <c r="E1128" s="2">
        <f>IF(logVir!E1128="","",LN(総労働時間!E1128))</f>
        <v>9.6884538152697637</v>
      </c>
      <c r="F1128" s="2">
        <f>IF(logVir!F1128="","",LN(総労働時間!F1128))</f>
        <v>9.5674518877933838</v>
      </c>
      <c r="G1128" s="2">
        <f>IF(logVir!G1128="","",LN(総労働時間!G1128))</f>
        <v>9.6538559458407924</v>
      </c>
      <c r="I1128" s="3">
        <v>37</v>
      </c>
      <c r="J1128" s="3">
        <v>9</v>
      </c>
      <c r="K1128" s="2" cm="1">
        <f t="array" ref="K1128">IF(C1128="","",C1128-SUMPRODUCT(($B$1461:$B$1491=$J1128)*1,C$1461:C$1491))</f>
        <v>-0.29496945546656228</v>
      </c>
      <c r="L1128" s="2" cm="1">
        <f t="array" ref="L1128">IF(D1128="","",D1128-SUMPRODUCT(($B$1461:$B$1491=$J1128)*1,D$1461:D$1491))</f>
        <v>-0.34739012967625094</v>
      </c>
      <c r="M1128" s="2" cm="1">
        <f t="array" ref="M1128">IF(E1128="","",E1128-SUMPRODUCT(($B$1461:$B$1491=$J1128)*1,E$1461:E$1491))</f>
        <v>-0.3150769760081289</v>
      </c>
      <c r="N1128" s="2" cm="1">
        <f t="array" ref="N1128">IF(F1128="","",F1128-SUMPRODUCT(($B$1461:$B$1491=$J1128)*1,F$1461:F$1491))</f>
        <v>-0.32991496224321537</v>
      </c>
      <c r="O1128" s="2" cm="1">
        <f t="array" ref="O1128">IF(G1128="","",G1128-SUMPRODUCT(($B$1461:$B$1491=$J1128)*1,G$1461:G$1491))</f>
        <v>-0.28858223329416788</v>
      </c>
    </row>
    <row r="1129" spans="1:15" x14ac:dyDescent="0.55000000000000004">
      <c r="A1129" s="3">
        <v>37</v>
      </c>
      <c r="B1129" s="3">
        <v>10</v>
      </c>
      <c r="C1129" s="2">
        <f>IF(logVir!C1129="","",LN(総労働時間!C1129))</f>
        <v>9.5958872776719719</v>
      </c>
      <c r="D1129" s="2">
        <f>IF(logVir!D1129="","",LN(総労働時間!D1129))</f>
        <v>9.8026010986765453</v>
      </c>
      <c r="E1129" s="2">
        <f>IF(logVir!E1129="","",LN(総労働時間!E1129))</f>
        <v>9.7538730848130051</v>
      </c>
      <c r="F1129" s="2">
        <f>IF(logVir!F1129="","",LN(総労働時間!F1129))</f>
        <v>9.6389716900244071</v>
      </c>
      <c r="G1129" s="2">
        <f>IF(logVir!G1129="","",LN(総労働時間!G1129))</f>
        <v>9.779925923045413</v>
      </c>
      <c r="I1129" s="3">
        <v>37</v>
      </c>
      <c r="J1129" s="3">
        <v>10</v>
      </c>
      <c r="K1129" s="2" cm="1">
        <f t="array" ref="K1129">IF(C1129="","",C1129-SUMPRODUCT(($B$1461:$B$1491=$J1129)*1,C$1461:C$1491))</f>
        <v>-0.87410595129353297</v>
      </c>
      <c r="L1129" s="2" cm="1">
        <f t="array" ref="L1129">IF(D1129="","",D1129-SUMPRODUCT(($B$1461:$B$1491=$J1129)*1,D$1461:D$1491))</f>
        <v>-0.68549824214963806</v>
      </c>
      <c r="M1129" s="2" cm="1">
        <f t="array" ref="M1129">IF(E1129="","",E1129-SUMPRODUCT(($B$1461:$B$1491=$J1129)*1,E$1461:E$1491))</f>
        <v>-0.77391963411537468</v>
      </c>
      <c r="N1129" s="2" cm="1">
        <f t="array" ref="N1129">IF(F1129="","",F1129-SUMPRODUCT(($B$1461:$B$1491=$J1129)*1,F$1461:F$1491))</f>
        <v>-0.82474071727287956</v>
      </c>
      <c r="O1129" s="2" cm="1">
        <f t="array" ref="O1129">IF(G1129="","",G1129-SUMPRODUCT(($B$1461:$B$1491=$J1129)*1,G$1461:G$1491))</f>
        <v>-0.75388820731791739</v>
      </c>
    </row>
    <row r="1130" spans="1:15" x14ac:dyDescent="0.55000000000000004">
      <c r="A1130" s="3">
        <v>37</v>
      </c>
      <c r="B1130" s="3">
        <v>11</v>
      </c>
      <c r="C1130" s="2">
        <f>IF(logVir!C1130="","",LN(総労働時間!C1130))</f>
        <v>8.4753244965346273</v>
      </c>
      <c r="D1130" s="2">
        <f>IF(logVir!D1130="","",LN(総労働時間!D1130))</f>
        <v>8.4994103109117489</v>
      </c>
      <c r="E1130" s="2">
        <f>IF(logVir!E1130="","",LN(総労働時間!E1130))</f>
        <v>8.5905831662313101</v>
      </c>
      <c r="F1130" s="2">
        <f>IF(logVir!F1130="","",LN(総労働時間!F1130))</f>
        <v>8.5628173068613389</v>
      </c>
      <c r="G1130" s="2">
        <f>IF(logVir!G1130="","",LN(総労働時間!G1130))</f>
        <v>8.5221799234205449</v>
      </c>
      <c r="I1130" s="3">
        <v>37</v>
      </c>
      <c r="J1130" s="3">
        <v>11</v>
      </c>
      <c r="K1130" s="2" cm="1">
        <f t="array" ref="K1130">IF(C1130="","",C1130-SUMPRODUCT(($B$1461:$B$1491=$J1130)*1,C$1461:C$1491))</f>
        <v>-1.3173694887390397</v>
      </c>
      <c r="L1130" s="2" cm="1">
        <f t="array" ref="L1130">IF(D1130="","",D1130-SUMPRODUCT(($B$1461:$B$1491=$J1130)*1,D$1461:D$1491))</f>
        <v>-1.0983448075957085</v>
      </c>
      <c r="M1130" s="2" cm="1">
        <f t="array" ref="M1130">IF(E1130="","",E1130-SUMPRODUCT(($B$1461:$B$1491=$J1130)*1,E$1461:E$1491))</f>
        <v>-0.99545027817576326</v>
      </c>
      <c r="N1130" s="2" cm="1">
        <f t="array" ref="N1130">IF(F1130="","",F1130-SUMPRODUCT(($B$1461:$B$1491=$J1130)*1,F$1461:F$1491))</f>
        <v>-0.98847023287233959</v>
      </c>
      <c r="O1130" s="2" cm="1">
        <f t="array" ref="O1130">IF(G1130="","",G1130-SUMPRODUCT(($B$1461:$B$1491=$J1130)*1,G$1461:G$1491))</f>
        <v>-1.0342774782880255</v>
      </c>
    </row>
    <row r="1131" spans="1:15" x14ac:dyDescent="0.55000000000000004">
      <c r="A1131" s="3">
        <v>37</v>
      </c>
      <c r="B1131" s="3">
        <v>12</v>
      </c>
      <c r="C1131" s="2">
        <f>IF(logVir!C1131="","",LN(総労働時間!C1131))</f>
        <v>9.217826380096481</v>
      </c>
      <c r="D1131" s="2">
        <f>IF(logVir!D1131="","",LN(総労働時間!D1131))</f>
        <v>9.2924589521374745</v>
      </c>
      <c r="E1131" s="2">
        <f>IF(logVir!E1131="","",LN(総労働時間!E1131))</f>
        <v>9.2763970953669173</v>
      </c>
      <c r="F1131" s="2">
        <f>IF(logVir!F1131="","",LN(総労働時間!F1131))</f>
        <v>9.2317407347669729</v>
      </c>
      <c r="G1131" s="2">
        <f>IF(logVir!G1131="","",LN(総労働時間!G1131))</f>
        <v>9.2771194527764944</v>
      </c>
      <c r="I1131" s="3">
        <v>37</v>
      </c>
      <c r="J1131" s="3">
        <v>12</v>
      </c>
      <c r="K1131" s="2" cm="1">
        <f t="array" ref="K1131">IF(C1131="","",C1131-SUMPRODUCT(($B$1461:$B$1491=$J1131)*1,C$1461:C$1491))</f>
        <v>-0.37591966045442859</v>
      </c>
      <c r="L1131" s="2" cm="1">
        <f t="array" ref="L1131">IF(D1131="","",D1131-SUMPRODUCT(($B$1461:$B$1491=$J1131)*1,D$1461:D$1491))</f>
        <v>-0.21255989653528218</v>
      </c>
      <c r="M1131" s="2" cm="1">
        <f t="array" ref="M1131">IF(E1131="","",E1131-SUMPRODUCT(($B$1461:$B$1491=$J1131)*1,E$1461:E$1491))</f>
        <v>-0.2100863673294171</v>
      </c>
      <c r="N1131" s="2" cm="1">
        <f t="array" ref="N1131">IF(F1131="","",F1131-SUMPRODUCT(($B$1461:$B$1491=$J1131)*1,F$1461:F$1491))</f>
        <v>-0.19612237134410826</v>
      </c>
      <c r="O1131" s="2" cm="1">
        <f t="array" ref="O1131">IF(G1131="","",G1131-SUMPRODUCT(($B$1461:$B$1491=$J1131)*1,G$1461:G$1491))</f>
        <v>-0.23209593183970512</v>
      </c>
    </row>
    <row r="1132" spans="1:15" x14ac:dyDescent="0.55000000000000004">
      <c r="A1132" s="3">
        <v>37</v>
      </c>
      <c r="B1132" s="3">
        <v>13</v>
      </c>
      <c r="C1132" s="2">
        <f>IF(logVir!C1132="","",LN(総労働時間!C1132))</f>
        <v>6.2956206043805398</v>
      </c>
      <c r="D1132" s="2">
        <f>IF(logVir!D1132="","",LN(総労働時間!D1132))</f>
        <v>5.2670227122560425</v>
      </c>
      <c r="E1132" s="2" t="str">
        <f>IF(logVir!E1132="","",LN(総労働時間!E1132))</f>
        <v/>
      </c>
      <c r="F1132" s="2" t="str">
        <f>IF(logVir!F1132="","",LN(総労働時間!F1132))</f>
        <v/>
      </c>
      <c r="G1132" s="2" t="str">
        <f>IF(logVir!G1132="","",LN(総労働時間!G1132))</f>
        <v/>
      </c>
      <c r="I1132" s="3">
        <v>37</v>
      </c>
      <c r="J1132" s="3">
        <v>13</v>
      </c>
      <c r="K1132" s="2" cm="1">
        <f t="array" ref="K1132">IF(C1132="","",C1132-SUMPRODUCT(($B$1461:$B$1491=$J1132)*1,C$1461:C$1491))</f>
        <v>-2.4380218646035949</v>
      </c>
      <c r="L1132" s="2" cm="1">
        <f t="array" ref="L1132">IF(D1132="","",D1132-SUMPRODUCT(($B$1461:$B$1491=$J1132)*1,D$1461:D$1491))</f>
        <v>-2.6682555570726318</v>
      </c>
      <c r="M1132" s="2" t="str" cm="1">
        <f t="array" ref="M1132">IF(E1132="","",E1132-SUMPRODUCT(($B$1461:$B$1491=$J1132)*1,E$1461:E$1491))</f>
        <v/>
      </c>
      <c r="N1132" s="2" t="str" cm="1">
        <f t="array" ref="N1132">IF(F1132="","",F1132-SUMPRODUCT(($B$1461:$B$1491=$J1132)*1,F$1461:F$1491))</f>
        <v/>
      </c>
      <c r="O1132" s="2" t="str" cm="1">
        <f t="array" ref="O1132">IF(G1132="","",G1132-SUMPRODUCT(($B$1461:$B$1491=$J1132)*1,G$1461:G$1491))</f>
        <v/>
      </c>
    </row>
    <row r="1133" spans="1:15" x14ac:dyDescent="0.55000000000000004">
      <c r="A1133" s="3">
        <v>37</v>
      </c>
      <c r="B1133" s="3">
        <v>14</v>
      </c>
      <c r="C1133" s="2">
        <f>IF(logVir!C1133="","",LN(総労働時間!C1133))</f>
        <v>9.6954195640652063</v>
      </c>
      <c r="D1133" s="2">
        <f>IF(logVir!D1133="","",LN(総労働時間!D1133))</f>
        <v>9.5943263673253973</v>
      </c>
      <c r="E1133" s="2">
        <f>IF(logVir!E1133="","",LN(総労働時間!E1133))</f>
        <v>9.5984785677794378</v>
      </c>
      <c r="F1133" s="2">
        <f>IF(logVir!F1133="","",LN(総労働時間!F1133))</f>
        <v>9.5869061525662396</v>
      </c>
      <c r="G1133" s="2">
        <f>IF(logVir!G1133="","",LN(総労働時間!G1133))</f>
        <v>9.6200576951090593</v>
      </c>
      <c r="I1133" s="3">
        <v>37</v>
      </c>
      <c r="J1133" s="3">
        <v>14</v>
      </c>
      <c r="K1133" s="2" cm="1">
        <f t="array" ref="K1133">IF(C1133="","",C1133-SUMPRODUCT(($B$1461:$B$1491=$J1133)*1,C$1461:C$1491))</f>
        <v>-0.12822184242684109</v>
      </c>
      <c r="L1133" s="2" cm="1">
        <f t="array" ref="L1133">IF(D1133="","",D1133-SUMPRODUCT(($B$1461:$B$1491=$J1133)*1,D$1461:D$1491))</f>
        <v>-0.32034746906872336</v>
      </c>
      <c r="M1133" s="2" cm="1">
        <f t="array" ref="M1133">IF(E1133="","",E1133-SUMPRODUCT(($B$1461:$B$1491=$J1133)*1,E$1461:E$1491))</f>
        <v>-0.35428950410677018</v>
      </c>
      <c r="N1133" s="2" cm="1">
        <f t="array" ref="N1133">IF(F1133="","",F1133-SUMPRODUCT(($B$1461:$B$1491=$J1133)*1,F$1461:F$1491))</f>
        <v>-0.309865832304558</v>
      </c>
      <c r="O1133" s="2" cm="1">
        <f t="array" ref="O1133">IF(G1133="","",G1133-SUMPRODUCT(($B$1461:$B$1491=$J1133)*1,G$1461:G$1491))</f>
        <v>-0.3178249767734691</v>
      </c>
    </row>
    <row r="1134" spans="1:15" x14ac:dyDescent="0.55000000000000004">
      <c r="A1134" s="3">
        <v>37</v>
      </c>
      <c r="B1134" s="3">
        <v>15</v>
      </c>
      <c r="C1134" s="2">
        <f>IF(logVir!C1134="","",LN(総労働時間!C1134))</f>
        <v>9.0557070014762715</v>
      </c>
      <c r="D1134" s="2">
        <f>IF(logVir!D1134="","",LN(総労働時間!D1134))</f>
        <v>9.0511981465695523</v>
      </c>
      <c r="E1134" s="2">
        <f>IF(logVir!E1134="","",LN(総労働時間!E1134))</f>
        <v>9.0341937733781847</v>
      </c>
      <c r="F1134" s="2">
        <f>IF(logVir!F1134="","",LN(総労働時間!F1134))</f>
        <v>8.9202170395264151</v>
      </c>
      <c r="G1134" s="2">
        <f>IF(logVir!G1134="","",LN(総労働時間!G1134))</f>
        <v>9.0425543075013053</v>
      </c>
      <c r="I1134" s="3">
        <v>37</v>
      </c>
      <c r="J1134" s="3">
        <v>15</v>
      </c>
      <c r="K1134" s="2" cm="1">
        <f t="array" ref="K1134">IF(C1134="","",C1134-SUMPRODUCT(($B$1461:$B$1491=$J1134)*1,C$1461:C$1491))</f>
        <v>-0.19483747094142601</v>
      </c>
      <c r="L1134" s="2" cm="1">
        <f t="array" ref="L1134">IF(D1134="","",D1134-SUMPRODUCT(($B$1461:$B$1491=$J1134)*1,D$1461:D$1491))</f>
        <v>-6.7335067009407723E-2</v>
      </c>
      <c r="M1134" s="2" cm="1">
        <f t="array" ref="M1134">IF(E1134="","",E1134-SUMPRODUCT(($B$1461:$B$1491=$J1134)*1,E$1461:E$1491))</f>
        <v>-2.4017104072447282E-2</v>
      </c>
      <c r="N1134" s="2" cm="1">
        <f t="array" ref="N1134">IF(F1134="","",F1134-SUMPRODUCT(($B$1461:$B$1491=$J1134)*1,F$1461:F$1491))</f>
        <v>-3.0509935570078639E-2</v>
      </c>
      <c r="O1134" s="2" cm="1">
        <f t="array" ref="O1134">IF(G1134="","",G1134-SUMPRODUCT(($B$1461:$B$1491=$J1134)*1,G$1461:G$1491))</f>
        <v>5.5089570754866202E-2</v>
      </c>
    </row>
    <row r="1135" spans="1:15" x14ac:dyDescent="0.55000000000000004">
      <c r="A1135" s="3">
        <v>37</v>
      </c>
      <c r="B1135" s="3">
        <v>16</v>
      </c>
      <c r="C1135" s="2">
        <f>IF(logVir!C1135="","",LN(総労働時間!C1135))</f>
        <v>9.934546998538698</v>
      </c>
      <c r="D1135" s="2">
        <f>IF(logVir!D1135="","",LN(総労働時間!D1135))</f>
        <v>9.9494894753851835</v>
      </c>
      <c r="E1135" s="2">
        <f>IF(logVir!E1135="","",LN(総労働時間!E1135))</f>
        <v>9.9673677000910512</v>
      </c>
      <c r="F1135" s="2">
        <f>IF(logVir!F1135="","",LN(総労働時間!F1135))</f>
        <v>9.8334486069200828</v>
      </c>
      <c r="G1135" s="2">
        <f>IF(logVir!G1135="","",LN(総労働時間!G1135))</f>
        <v>9.9483577320744043</v>
      </c>
      <c r="I1135" s="3">
        <v>37</v>
      </c>
      <c r="J1135" s="3">
        <v>16</v>
      </c>
      <c r="K1135" s="2" cm="1">
        <f t="array" ref="K1135">IF(C1135="","",C1135-SUMPRODUCT(($B$1461:$B$1491=$J1135)*1,C$1461:C$1491))</f>
        <v>-0.55213052564019982</v>
      </c>
      <c r="L1135" s="2" cm="1">
        <f t="array" ref="L1135">IF(D1135="","",D1135-SUMPRODUCT(($B$1461:$B$1491=$J1135)*1,D$1461:D$1491))</f>
        <v>-0.52347870380164885</v>
      </c>
      <c r="M1135" s="2" cm="1">
        <f t="array" ref="M1135">IF(E1135="","",E1135-SUMPRODUCT(($B$1461:$B$1491=$J1135)*1,E$1461:E$1491))</f>
        <v>-0.49930075955178665</v>
      </c>
      <c r="N1135" s="2" cm="1">
        <f t="array" ref="N1135">IF(F1135="","",F1135-SUMPRODUCT(($B$1461:$B$1491=$J1135)*1,F$1461:F$1491))</f>
        <v>-0.53318560809885263</v>
      </c>
      <c r="O1135" s="2" cm="1">
        <f t="array" ref="O1135">IF(G1135="","",G1135-SUMPRODUCT(($B$1461:$B$1491=$J1135)*1,G$1461:G$1491))</f>
        <v>-0.47249220208773224</v>
      </c>
    </row>
    <row r="1136" spans="1:15" x14ac:dyDescent="0.55000000000000004">
      <c r="A1136" s="3">
        <v>37</v>
      </c>
      <c r="B1136" s="3">
        <v>17</v>
      </c>
      <c r="C1136" s="2">
        <f>IF(logVir!C1136="","",LN(総労働時間!C1136))</f>
        <v>9.4396219998972413</v>
      </c>
      <c r="D1136" s="2">
        <f>IF(logVir!D1136="","",LN(総労働時間!D1136))</f>
        <v>9.3398512539429905</v>
      </c>
      <c r="E1136" s="2">
        <f>IF(logVir!E1136="","",LN(総労働時間!E1136))</f>
        <v>9.2183096480033981</v>
      </c>
      <c r="F1136" s="2">
        <f>IF(logVir!F1136="","",LN(総労働時間!F1136))</f>
        <v>9.3227040942200397</v>
      </c>
      <c r="G1136" s="2">
        <f>IF(logVir!G1136="","",LN(総労働時間!G1136))</f>
        <v>9.2993938538862189</v>
      </c>
      <c r="I1136" s="3">
        <v>37</v>
      </c>
      <c r="J1136" s="3">
        <v>17</v>
      </c>
      <c r="K1136" s="2" cm="1">
        <f t="array" ref="K1136">IF(C1136="","",C1136-SUMPRODUCT(($B$1461:$B$1491=$J1136)*1,C$1461:C$1491))</f>
        <v>-0.50145789226650272</v>
      </c>
      <c r="L1136" s="2" cm="1">
        <f t="array" ref="L1136">IF(D1136="","",D1136-SUMPRODUCT(($B$1461:$B$1491=$J1136)*1,D$1461:D$1491))</f>
        <v>-0.52247243641871322</v>
      </c>
      <c r="M1136" s="2" cm="1">
        <f t="array" ref="M1136">IF(E1136="","",E1136-SUMPRODUCT(($B$1461:$B$1491=$J1136)*1,E$1461:E$1491))</f>
        <v>-0.62395091665775482</v>
      </c>
      <c r="N1136" s="2" cm="1">
        <f t="array" ref="N1136">IF(F1136="","",F1136-SUMPRODUCT(($B$1461:$B$1491=$J1136)*1,F$1461:F$1491))</f>
        <v>-0.56738442658245702</v>
      </c>
      <c r="O1136" s="2" cm="1">
        <f t="array" ref="O1136">IF(G1136="","",G1136-SUMPRODUCT(($B$1461:$B$1491=$J1136)*1,G$1461:G$1491))</f>
        <v>-0.65173773492289122</v>
      </c>
    </row>
    <row r="1137" spans="1:15" x14ac:dyDescent="0.55000000000000004">
      <c r="A1137" s="3">
        <v>37</v>
      </c>
      <c r="B1137" s="3">
        <v>18</v>
      </c>
      <c r="C1137" s="2">
        <f>IF(logVir!C1137="","",LN(総労働時間!C1137))</f>
        <v>11.278212044600139</v>
      </c>
      <c r="D1137" s="2">
        <f>IF(logVir!D1137="","",LN(総労働時間!D1137))</f>
        <v>11.201099289986406</v>
      </c>
      <c r="E1137" s="2">
        <f>IF(logVir!E1137="","",LN(総労働時間!E1137))</f>
        <v>11.252641336448674</v>
      </c>
      <c r="F1137" s="2">
        <f>IF(logVir!F1137="","",LN(総労働時間!F1137))</f>
        <v>11.211272807223214</v>
      </c>
      <c r="G1137" s="2">
        <f>IF(logVir!G1137="","",LN(総労働時間!G1137))</f>
        <v>11.207695342467915</v>
      </c>
      <c r="I1137" s="3">
        <v>37</v>
      </c>
      <c r="J1137" s="3">
        <v>18</v>
      </c>
      <c r="K1137" s="2" cm="1">
        <f t="array" ref="K1137">IF(C1137="","",C1137-SUMPRODUCT(($B$1461:$B$1491=$J1137)*1,C$1461:C$1491))</f>
        <v>-0.64884566802946964</v>
      </c>
      <c r="L1137" s="2" cm="1">
        <f t="array" ref="L1137">IF(D1137="","",D1137-SUMPRODUCT(($B$1461:$B$1491=$J1137)*1,D$1461:D$1491))</f>
        <v>-0.72331545482113135</v>
      </c>
      <c r="M1137" s="2" cm="1">
        <f t="array" ref="M1137">IF(E1137="","",E1137-SUMPRODUCT(($B$1461:$B$1491=$J1137)*1,E$1461:E$1491))</f>
        <v>-0.63815628035100325</v>
      </c>
      <c r="N1137" s="2" cm="1">
        <f t="array" ref="N1137">IF(F1137="","",F1137-SUMPRODUCT(($B$1461:$B$1491=$J1137)*1,F$1461:F$1491))</f>
        <v>-0.64807975745348045</v>
      </c>
      <c r="O1137" s="2" cm="1">
        <f t="array" ref="O1137">IF(G1137="","",G1137-SUMPRODUCT(($B$1461:$B$1491=$J1137)*1,G$1461:G$1491))</f>
        <v>-0.6364645600723815</v>
      </c>
    </row>
    <row r="1138" spans="1:15" x14ac:dyDescent="0.55000000000000004">
      <c r="A1138" s="3">
        <v>37</v>
      </c>
      <c r="B1138" s="3">
        <v>19</v>
      </c>
      <c r="C1138" s="2">
        <f>IF(logVir!C1138="","",LN(総労働時間!C1138))</f>
        <v>11.001336423167979</v>
      </c>
      <c r="D1138" s="2">
        <f>IF(logVir!D1138="","",LN(総労働時間!D1138))</f>
        <v>10.84072369923155</v>
      </c>
      <c r="E1138" s="2">
        <f>IF(logVir!E1138="","",LN(総労働時間!E1138))</f>
        <v>10.8281603427122</v>
      </c>
      <c r="F1138" s="2">
        <f>IF(logVir!F1138="","",LN(総労働時間!F1138))</f>
        <v>10.824920474106921</v>
      </c>
      <c r="G1138" s="2">
        <f>IF(logVir!G1138="","",LN(総労働時間!G1138))</f>
        <v>10.858770164473292</v>
      </c>
      <c r="I1138" s="3">
        <v>37</v>
      </c>
      <c r="J1138" s="3">
        <v>19</v>
      </c>
      <c r="K1138" s="2" cm="1">
        <f t="array" ref="K1138">IF(C1138="","",C1138-SUMPRODUCT(($B$1461:$B$1491=$J1138)*1,C$1461:C$1491))</f>
        <v>-0.22688565236875391</v>
      </c>
      <c r="L1138" s="2" cm="1">
        <f t="array" ref="L1138">IF(D1138="","",D1138-SUMPRODUCT(($B$1461:$B$1491=$J1138)*1,D$1461:D$1491))</f>
        <v>-0.38931794937034425</v>
      </c>
      <c r="M1138" s="2" cm="1">
        <f t="array" ref="M1138">IF(E1138="","",E1138-SUMPRODUCT(($B$1461:$B$1491=$J1138)*1,E$1461:E$1491))</f>
        <v>-0.37370224063513113</v>
      </c>
      <c r="N1138" s="2" cm="1">
        <f t="array" ref="N1138">IF(F1138="","",F1138-SUMPRODUCT(($B$1461:$B$1491=$J1138)*1,F$1461:F$1491))</f>
        <v>-0.36705394038361128</v>
      </c>
      <c r="O1138" s="2" cm="1">
        <f t="array" ref="O1138">IF(G1138="","",G1138-SUMPRODUCT(($B$1461:$B$1491=$J1138)*1,G$1461:G$1491))</f>
        <v>-0.36852911075917305</v>
      </c>
    </row>
    <row r="1139" spans="1:15" x14ac:dyDescent="0.55000000000000004">
      <c r="A1139" s="3">
        <v>37</v>
      </c>
      <c r="B1139" s="3">
        <v>20</v>
      </c>
      <c r="C1139" s="2">
        <f>IF(logVir!C1139="","",LN(総労働時間!C1139))</f>
        <v>11.562903434101527</v>
      </c>
      <c r="D1139" s="2">
        <f>IF(logVir!D1139="","",LN(総労働時間!D1139))</f>
        <v>11.431421598331086</v>
      </c>
      <c r="E1139" s="2">
        <f>IF(logVir!E1139="","",LN(総労働時間!E1139))</f>
        <v>11.389229951025108</v>
      </c>
      <c r="F1139" s="2">
        <f>IF(logVir!F1139="","",LN(総労働時間!F1139))</f>
        <v>11.326493050698707</v>
      </c>
      <c r="G1139" s="2">
        <f>IF(logVir!G1139="","",LN(総労働時間!G1139))</f>
        <v>11.351428985079089</v>
      </c>
      <c r="I1139" s="3">
        <v>37</v>
      </c>
      <c r="J1139" s="3">
        <v>20</v>
      </c>
      <c r="K1139" s="2" cm="1">
        <f t="array" ref="K1139">IF(C1139="","",C1139-SUMPRODUCT(($B$1461:$B$1491=$J1139)*1,C$1461:C$1491))</f>
        <v>-0.53980189833208136</v>
      </c>
      <c r="L1139" s="2" cm="1">
        <f t="array" ref="L1139">IF(D1139="","",D1139-SUMPRODUCT(($B$1461:$B$1491=$J1139)*1,D$1461:D$1491))</f>
        <v>-0.62581054636678957</v>
      </c>
      <c r="M1139" s="2" cm="1">
        <f t="array" ref="M1139">IF(E1139="","",E1139-SUMPRODUCT(($B$1461:$B$1491=$J1139)*1,E$1461:E$1491))</f>
        <v>-0.63453522921583527</v>
      </c>
      <c r="N1139" s="2" cm="1">
        <f t="array" ref="N1139">IF(F1139="","",F1139-SUMPRODUCT(($B$1461:$B$1491=$J1139)*1,F$1461:F$1491))</f>
        <v>-0.62209148650137536</v>
      </c>
      <c r="O1139" s="2" cm="1">
        <f t="array" ref="O1139">IF(G1139="","",G1139-SUMPRODUCT(($B$1461:$B$1491=$J1139)*1,G$1461:G$1491))</f>
        <v>-0.66246984752298665</v>
      </c>
    </row>
    <row r="1140" spans="1:15" x14ac:dyDescent="0.55000000000000004">
      <c r="A1140" s="3">
        <v>37</v>
      </c>
      <c r="B1140" s="3">
        <v>21</v>
      </c>
      <c r="C1140" s="2">
        <f>IF(logVir!C1140="","",LN(総労働時間!C1140))</f>
        <v>10.997164873423419</v>
      </c>
      <c r="D1140" s="2">
        <f>IF(logVir!D1140="","",LN(総労働時間!D1140))</f>
        <v>10.962731104740755</v>
      </c>
      <c r="E1140" s="2">
        <f>IF(logVir!E1140="","",LN(総労働時間!E1140))</f>
        <v>10.92880884267724</v>
      </c>
      <c r="F1140" s="2">
        <f>IF(logVir!F1140="","",LN(総労働時間!F1140))</f>
        <v>10.73496420701578</v>
      </c>
      <c r="G1140" s="2">
        <f>IF(logVir!G1140="","",LN(総労働時間!G1140))</f>
        <v>10.899391019650706</v>
      </c>
      <c r="I1140" s="3">
        <v>37</v>
      </c>
      <c r="J1140" s="3">
        <v>21</v>
      </c>
      <c r="K1140" s="2" cm="1">
        <f t="array" ref="K1140">IF(C1140="","",C1140-SUMPRODUCT(($B$1461:$B$1491=$J1140)*1,C$1461:C$1491))</f>
        <v>-0.56388889566343181</v>
      </c>
      <c r="L1140" s="2" cm="1">
        <f t="array" ref="L1140">IF(D1140="","",D1140-SUMPRODUCT(($B$1461:$B$1491=$J1140)*1,D$1461:D$1491))</f>
        <v>-0.60946211542514739</v>
      </c>
      <c r="M1140" s="2" cm="1">
        <f t="array" ref="M1140">IF(E1140="","",E1140-SUMPRODUCT(($B$1461:$B$1491=$J1140)*1,E$1461:E$1491))</f>
        <v>-0.61778527082789125</v>
      </c>
      <c r="N1140" s="2" cm="1">
        <f t="array" ref="N1140">IF(F1140="","",F1140-SUMPRODUCT(($B$1461:$B$1491=$J1140)*1,F$1461:F$1491))</f>
        <v>-0.75674806346325418</v>
      </c>
      <c r="O1140" s="2" cm="1">
        <f t="array" ref="O1140">IF(G1140="","",G1140-SUMPRODUCT(($B$1461:$B$1491=$J1140)*1,G$1461:G$1491))</f>
        <v>-0.64597809979498955</v>
      </c>
    </row>
    <row r="1141" spans="1:15" x14ac:dyDescent="0.55000000000000004">
      <c r="A1141" s="3">
        <v>37</v>
      </c>
      <c r="B1141" s="3">
        <v>22</v>
      </c>
      <c r="C1141" s="2">
        <f>IF(logVir!C1141="","",LN(総労働時間!C1141))</f>
        <v>10.78692736528475</v>
      </c>
      <c r="D1141" s="2">
        <f>IF(logVir!D1141="","",LN(総労働時間!D1141))</f>
        <v>10.727238043032557</v>
      </c>
      <c r="E1141" s="2">
        <f>IF(logVir!E1141="","",LN(総労働時間!E1141))</f>
        <v>10.748705011687235</v>
      </c>
      <c r="F1141" s="2">
        <f>IF(logVir!F1141="","",LN(総労働時間!F1141))</f>
        <v>10.578169494344529</v>
      </c>
      <c r="G1141" s="2">
        <f>IF(logVir!G1141="","",LN(総労働時間!G1141))</f>
        <v>10.724715139027161</v>
      </c>
      <c r="I1141" s="3">
        <v>37</v>
      </c>
      <c r="J1141" s="3">
        <v>22</v>
      </c>
      <c r="K1141" s="2" cm="1">
        <f t="array" ref="K1141">IF(C1141="","",C1141-SUMPRODUCT(($B$1461:$B$1491=$J1141)*1,C$1461:C$1491))</f>
        <v>-0.82276043129601106</v>
      </c>
      <c r="L1141" s="2" cm="1">
        <f t="array" ref="L1141">IF(D1141="","",D1141-SUMPRODUCT(($B$1461:$B$1491=$J1141)*1,D$1461:D$1491))</f>
        <v>-0.84032727785689154</v>
      </c>
      <c r="M1141" s="2" cm="1">
        <f t="array" ref="M1141">IF(E1141="","",E1141-SUMPRODUCT(($B$1461:$B$1491=$J1141)*1,E$1461:E$1491))</f>
        <v>-0.78536626540647347</v>
      </c>
      <c r="N1141" s="2" cm="1">
        <f t="array" ref="N1141">IF(F1141="","",F1141-SUMPRODUCT(($B$1461:$B$1491=$J1141)*1,F$1461:F$1491))</f>
        <v>-0.82215423889142336</v>
      </c>
      <c r="O1141" s="2" cm="1">
        <f t="array" ref="O1141">IF(G1141="","",G1141-SUMPRODUCT(($B$1461:$B$1491=$J1141)*1,G$1461:G$1491))</f>
        <v>-0.65474540625156941</v>
      </c>
    </row>
    <row r="1142" spans="1:15" x14ac:dyDescent="0.55000000000000004">
      <c r="A1142" s="3">
        <v>37</v>
      </c>
      <c r="B1142" s="3">
        <v>23</v>
      </c>
      <c r="C1142" s="2">
        <f>IF(logVir!C1142="","",LN(総労働時間!C1142))</f>
        <v>8.497894420054104</v>
      </c>
      <c r="D1142" s="2">
        <f>IF(logVir!D1142="","",LN(総労働時間!D1142))</f>
        <v>8.1681089914079479</v>
      </c>
      <c r="E1142" s="2">
        <f>IF(logVir!E1142="","",LN(総労働時間!E1142))</f>
        <v>8.4628008691988015</v>
      </c>
      <c r="F1142" s="2">
        <f>IF(logVir!F1142="","",LN(総労働時間!F1142))</f>
        <v>8.5046658902006715</v>
      </c>
      <c r="G1142" s="2">
        <f>IF(logVir!G1142="","",LN(総労働時間!G1142))</f>
        <v>8.5749621752367098</v>
      </c>
      <c r="I1142" s="3">
        <v>37</v>
      </c>
      <c r="J1142" s="3">
        <v>23</v>
      </c>
      <c r="K1142" s="2" cm="1">
        <f t="array" ref="K1142">IF(C1142="","",C1142-SUMPRODUCT(($B$1461:$B$1491=$J1142)*1,C$1461:C$1491))</f>
        <v>-0.21313395093006271</v>
      </c>
      <c r="L1142" s="2" cm="1">
        <f t="array" ref="L1142">IF(D1142="","",D1142-SUMPRODUCT(($B$1461:$B$1491=$J1142)*1,D$1461:D$1491))</f>
        <v>-0.48252944552983834</v>
      </c>
      <c r="M1142" s="2" cm="1">
        <f t="array" ref="M1142">IF(E1142="","",E1142-SUMPRODUCT(($B$1461:$B$1491=$J1142)*1,E$1461:E$1491))</f>
        <v>-0.32068628436375413</v>
      </c>
      <c r="N1142" s="2" cm="1">
        <f t="array" ref="N1142">IF(F1142="","",F1142-SUMPRODUCT(($B$1461:$B$1491=$J1142)*1,F$1461:F$1491))</f>
        <v>-0.3011675932689144</v>
      </c>
      <c r="O1142" s="2" cm="1">
        <f t="array" ref="O1142">IF(G1142="","",G1142-SUMPRODUCT(($B$1461:$B$1491=$J1142)*1,G$1461:G$1491))</f>
        <v>-0.35031879382709974</v>
      </c>
    </row>
    <row r="1143" spans="1:15" x14ac:dyDescent="0.55000000000000004">
      <c r="A1143" s="3">
        <v>37</v>
      </c>
      <c r="B1143" s="3">
        <v>24</v>
      </c>
      <c r="C1143" s="2">
        <f>IF(logVir!C1143="","",LN(総労働時間!C1143))</f>
        <v>8.8627536115557941</v>
      </c>
      <c r="D1143" s="2">
        <f>IF(logVir!D1143="","",LN(総労働時間!D1143))</f>
        <v>9.0155980079920521</v>
      </c>
      <c r="E1143" s="2">
        <f>IF(logVir!E1143="","",LN(総労働時間!E1143))</f>
        <v>9.0107148206552061</v>
      </c>
      <c r="F1143" s="2">
        <f>IF(logVir!F1143="","",LN(総労働時間!F1143))</f>
        <v>8.9274057499005526</v>
      </c>
      <c r="G1143" s="2">
        <f>IF(logVir!G1143="","",LN(総労働時間!G1143))</f>
        <v>8.9656712937332497</v>
      </c>
      <c r="I1143" s="3">
        <v>37</v>
      </c>
      <c r="J1143" s="3">
        <v>24</v>
      </c>
      <c r="K1143" s="2" cm="1">
        <f t="array" ref="K1143">IF(C1143="","",C1143-SUMPRODUCT(($B$1461:$B$1491=$J1143)*1,C$1461:C$1491))</f>
        <v>-0.87640607317553965</v>
      </c>
      <c r="L1143" s="2" cm="1">
        <f t="array" ref="L1143">IF(D1143="","",D1143-SUMPRODUCT(($B$1461:$B$1491=$J1143)*1,D$1461:D$1491))</f>
        <v>-0.63274483957570204</v>
      </c>
      <c r="M1143" s="2" cm="1">
        <f t="array" ref="M1143">IF(E1143="","",E1143-SUMPRODUCT(($B$1461:$B$1491=$J1143)*1,E$1461:E$1491))</f>
        <v>-0.7415288304912302</v>
      </c>
      <c r="N1143" s="2" cm="1">
        <f t="array" ref="N1143">IF(F1143="","",F1143-SUMPRODUCT(($B$1461:$B$1491=$J1143)*1,F$1461:F$1491))</f>
        <v>-0.81166316442769215</v>
      </c>
      <c r="O1143" s="2" cm="1">
        <f t="array" ref="O1143">IF(G1143="","",G1143-SUMPRODUCT(($B$1461:$B$1491=$J1143)*1,G$1461:G$1491))</f>
        <v>-0.87425718732791147</v>
      </c>
    </row>
    <row r="1144" spans="1:15" x14ac:dyDescent="0.55000000000000004">
      <c r="A1144" s="3">
        <v>37</v>
      </c>
      <c r="B1144" s="3">
        <v>25</v>
      </c>
      <c r="C1144" s="2">
        <f>IF(logVir!C1144="","",LN(総労働時間!C1144))</f>
        <v>9.9904554931266016</v>
      </c>
      <c r="D1144" s="2">
        <f>IF(logVir!D1144="","",LN(総労働時間!D1144))</f>
        <v>10.013530430075386</v>
      </c>
      <c r="E1144" s="2">
        <f>IF(logVir!E1144="","",LN(総労働時間!E1144))</f>
        <v>9.9826031483555866</v>
      </c>
      <c r="F1144" s="2">
        <f>IF(logVir!F1144="","",LN(総労働時間!F1144))</f>
        <v>9.9105183738018265</v>
      </c>
      <c r="G1144" s="2">
        <f>IF(logVir!G1144="","",LN(総労働時間!G1144))</f>
        <v>10.034904110255271</v>
      </c>
      <c r="I1144" s="3">
        <v>37</v>
      </c>
      <c r="J1144" s="3">
        <v>25</v>
      </c>
      <c r="K1144" s="2" cm="1">
        <f t="array" ref="K1144">IF(C1144="","",C1144-SUMPRODUCT(($B$1461:$B$1491=$J1144)*1,C$1461:C$1491))</f>
        <v>-0.52148444956509898</v>
      </c>
      <c r="L1144" s="2" cm="1">
        <f t="array" ref="L1144">IF(D1144="","",D1144-SUMPRODUCT(($B$1461:$B$1491=$J1144)*1,D$1461:D$1491))</f>
        <v>-0.40005268804791783</v>
      </c>
      <c r="M1144" s="2" cm="1">
        <f t="array" ref="M1144">IF(E1144="","",E1144-SUMPRODUCT(($B$1461:$B$1491=$J1144)*1,E$1461:E$1491))</f>
        <v>-0.44680712524638544</v>
      </c>
      <c r="N1144" s="2" cm="1">
        <f t="array" ref="N1144">IF(F1144="","",F1144-SUMPRODUCT(($B$1461:$B$1491=$J1144)*1,F$1461:F$1491))</f>
        <v>-0.53055398238182327</v>
      </c>
      <c r="O1144" s="2" cm="1">
        <f t="array" ref="O1144">IF(G1144="","",G1144-SUMPRODUCT(($B$1461:$B$1491=$J1144)*1,G$1461:G$1491))</f>
        <v>-0.344434477387491</v>
      </c>
    </row>
    <row r="1145" spans="1:15" x14ac:dyDescent="0.55000000000000004">
      <c r="A1145" s="3">
        <v>37</v>
      </c>
      <c r="B1145" s="3">
        <v>26</v>
      </c>
      <c r="C1145" s="2">
        <f>IF(logVir!C1145="","",LN(総労働時間!C1145))</f>
        <v>9.1960166418819629</v>
      </c>
      <c r="D1145" s="2">
        <f>IF(logVir!D1145="","",LN(総労働時間!D1145))</f>
        <v>8.9683502823319809</v>
      </c>
      <c r="E1145" s="2">
        <f>IF(logVir!E1145="","",LN(総労働時間!E1145))</f>
        <v>9.1941469801996032</v>
      </c>
      <c r="F1145" s="2">
        <f>IF(logVir!F1145="","",LN(総労働時間!F1145))</f>
        <v>9.2265274796220389</v>
      </c>
      <c r="G1145" s="2">
        <f>IF(logVir!G1145="","",LN(総労働時間!G1145))</f>
        <v>9.1809686799180259</v>
      </c>
      <c r="I1145" s="3">
        <v>37</v>
      </c>
      <c r="J1145" s="3">
        <v>26</v>
      </c>
      <c r="K1145" s="2" cm="1">
        <f t="array" ref="K1145">IF(C1145="","",C1145-SUMPRODUCT(($B$1461:$B$1491=$J1145)*1,C$1461:C$1491))</f>
        <v>-0.48564892664651715</v>
      </c>
      <c r="L1145" s="2" cm="1">
        <f t="array" ref="L1145">IF(D1145="","",D1145-SUMPRODUCT(($B$1461:$B$1491=$J1145)*1,D$1461:D$1491))</f>
        <v>-0.72224276308687507</v>
      </c>
      <c r="M1145" s="2" cm="1">
        <f t="array" ref="M1145">IF(E1145="","",E1145-SUMPRODUCT(($B$1461:$B$1491=$J1145)*1,E$1461:E$1491))</f>
        <v>-0.65366057147746126</v>
      </c>
      <c r="N1145" s="2" cm="1">
        <f t="array" ref="N1145">IF(F1145="","",F1145-SUMPRODUCT(($B$1461:$B$1491=$J1145)*1,F$1461:F$1491))</f>
        <v>-0.63582334639202998</v>
      </c>
      <c r="O1145" s="2" cm="1">
        <f t="array" ref="O1145">IF(G1145="","",G1145-SUMPRODUCT(($B$1461:$B$1491=$J1145)*1,G$1461:G$1491))</f>
        <v>-0.69151432186070494</v>
      </c>
    </row>
    <row r="1146" spans="1:15" x14ac:dyDescent="0.55000000000000004">
      <c r="A1146" s="3">
        <v>37</v>
      </c>
      <c r="B1146" s="3">
        <v>27</v>
      </c>
      <c r="C1146" s="2">
        <f>IF(logVir!C1146="","",LN(総労働時間!C1146))</f>
        <v>10.947781645766636</v>
      </c>
      <c r="D1146" s="2">
        <f>IF(logVir!D1146="","",LN(総労働時間!D1146))</f>
        <v>11.050323969043955</v>
      </c>
      <c r="E1146" s="2">
        <f>IF(logVir!E1146="","",LN(総労働時間!E1146))</f>
        <v>10.974975980277142</v>
      </c>
      <c r="F1146" s="2">
        <f>IF(logVir!F1146="","",LN(総労働時間!F1146))</f>
        <v>11.01144468881453</v>
      </c>
      <c r="G1146" s="2">
        <f>IF(logVir!G1146="","",LN(総労働時間!G1146))</f>
        <v>11.071499125761846</v>
      </c>
      <c r="I1146" s="3">
        <v>37</v>
      </c>
      <c r="J1146" s="3">
        <v>27</v>
      </c>
      <c r="K1146" s="2" cm="1">
        <f t="array" ref="K1146">IF(C1146="","",C1146-SUMPRODUCT(($B$1461:$B$1491=$J1146)*1,C$1461:C$1491))</f>
        <v>-0.60251889448698037</v>
      </c>
      <c r="L1146" s="2" cm="1">
        <f t="array" ref="L1146">IF(D1146="","",D1146-SUMPRODUCT(($B$1461:$B$1491=$J1146)*1,D$1461:D$1491))</f>
        <v>-0.6741332646317737</v>
      </c>
      <c r="M1146" s="2" cm="1">
        <f t="array" ref="M1146">IF(E1146="","",E1146-SUMPRODUCT(($B$1461:$B$1491=$J1146)*1,E$1461:E$1491))</f>
        <v>-0.80046650535622099</v>
      </c>
      <c r="N1146" s="2" cm="1">
        <f t="array" ref="N1146">IF(F1146="","",F1146-SUMPRODUCT(($B$1461:$B$1491=$J1146)*1,F$1461:F$1491))</f>
        <v>-0.71784460628159508</v>
      </c>
      <c r="O1146" s="2" cm="1">
        <f t="array" ref="O1146">IF(G1146="","",G1146-SUMPRODUCT(($B$1461:$B$1491=$J1146)*1,G$1461:G$1491))</f>
        <v>-0.77555348948250646</v>
      </c>
    </row>
    <row r="1147" spans="1:15" x14ac:dyDescent="0.55000000000000004">
      <c r="A1147" s="3">
        <v>37</v>
      </c>
      <c r="B1147" s="3">
        <v>28</v>
      </c>
      <c r="C1147" s="2">
        <f>IF(logVir!C1147="","",LN(総労働時間!C1147))</f>
        <v>10.474404003462379</v>
      </c>
      <c r="D1147" s="2">
        <f>IF(logVir!D1147="","",LN(総労働時間!D1147))</f>
        <v>10.491265592755644</v>
      </c>
      <c r="E1147" s="2">
        <f>IF(logVir!E1147="","",LN(総労働時間!E1147))</f>
        <v>10.597903574033882</v>
      </c>
      <c r="F1147" s="2">
        <f>IF(logVir!F1147="","",LN(総労働時間!F1147))</f>
        <v>10.607841388014466</v>
      </c>
      <c r="G1147" s="2">
        <f>IF(logVir!G1147="","",LN(総労働時間!G1147))</f>
        <v>10.624155237867162</v>
      </c>
      <c r="I1147" s="3">
        <v>37</v>
      </c>
      <c r="J1147" s="3">
        <v>28</v>
      </c>
      <c r="K1147" s="2" cm="1">
        <f t="array" ref="K1147">IF(C1147="","",C1147-SUMPRODUCT(($B$1461:$B$1491=$J1147)*1,C$1461:C$1491))</f>
        <v>-0.68193354425878461</v>
      </c>
      <c r="L1147" s="2" cm="1">
        <f t="array" ref="L1147">IF(D1147="","",D1147-SUMPRODUCT(($B$1461:$B$1491=$J1147)*1,D$1461:D$1491))</f>
        <v>-0.66193572325949113</v>
      </c>
      <c r="M1147" s="2" cm="1">
        <f t="array" ref="M1147">IF(E1147="","",E1147-SUMPRODUCT(($B$1461:$B$1491=$J1147)*1,E$1461:E$1491))</f>
        <v>-0.59232706336685048</v>
      </c>
      <c r="N1147" s="2" cm="1">
        <f t="array" ref="N1147">IF(F1147="","",F1147-SUMPRODUCT(($B$1461:$B$1491=$J1147)*1,F$1461:F$1491))</f>
        <v>-0.57208091245899162</v>
      </c>
      <c r="O1147" s="2" cm="1">
        <f t="array" ref="O1147">IF(G1147="","",G1147-SUMPRODUCT(($B$1461:$B$1491=$J1147)*1,G$1461:G$1491))</f>
        <v>-0.5674361361246465</v>
      </c>
    </row>
    <row r="1148" spans="1:15" x14ac:dyDescent="0.55000000000000004">
      <c r="A1148" s="3">
        <v>37</v>
      </c>
      <c r="B1148" s="3">
        <v>29</v>
      </c>
      <c r="C1148" s="2">
        <f>IF(logVir!C1148="","",LN(総労働時間!C1148))</f>
        <v>10.575143085187547</v>
      </c>
      <c r="D1148" s="2">
        <f>IF(logVir!D1148="","",LN(総労働時間!D1148))</f>
        <v>10.543297005128627</v>
      </c>
      <c r="E1148" s="2">
        <f>IF(logVir!E1148="","",LN(総労働時間!E1148))</f>
        <v>10.536728454219295</v>
      </c>
      <c r="F1148" s="2">
        <f>IF(logVir!F1148="","",LN(総労働時間!F1148))</f>
        <v>10.445380332475285</v>
      </c>
      <c r="G1148" s="2">
        <f>IF(logVir!G1148="","",LN(総労働時間!G1148))</f>
        <v>10.483325697915731</v>
      </c>
      <c r="I1148" s="3">
        <v>37</v>
      </c>
      <c r="J1148" s="3">
        <v>29</v>
      </c>
      <c r="K1148" s="2" cm="1">
        <f t="array" ref="K1148">IF(C1148="","",C1148-SUMPRODUCT(($B$1461:$B$1491=$J1148)*1,C$1461:C$1491))</f>
        <v>-0.55328058056264773</v>
      </c>
      <c r="L1148" s="2" cm="1">
        <f t="array" ref="L1148">IF(D1148="","",D1148-SUMPRODUCT(($B$1461:$B$1491=$J1148)*1,D$1461:D$1491))</f>
        <v>-0.59601825941063069</v>
      </c>
      <c r="M1148" s="2" cm="1">
        <f t="array" ref="M1148">IF(E1148="","",E1148-SUMPRODUCT(($B$1461:$B$1491=$J1148)*1,E$1461:E$1491))</f>
        <v>-0.61326119789578293</v>
      </c>
      <c r="N1148" s="2" cm="1">
        <f t="array" ref="N1148">IF(F1148="","",F1148-SUMPRODUCT(($B$1461:$B$1491=$J1148)*1,F$1461:F$1491))</f>
        <v>-0.68100189987604587</v>
      </c>
      <c r="O1148" s="2" cm="1">
        <f t="array" ref="O1148">IF(G1148="","",G1148-SUMPRODUCT(($B$1461:$B$1491=$J1148)*1,G$1461:G$1491))</f>
        <v>-0.73632042929018304</v>
      </c>
    </row>
    <row r="1149" spans="1:15" x14ac:dyDescent="0.55000000000000004">
      <c r="A1149" s="3">
        <v>37</v>
      </c>
      <c r="B1149" s="3">
        <v>30</v>
      </c>
      <c r="C1149" s="2">
        <f>IF(logVir!C1149="","",LN(総労働時間!C1149))</f>
        <v>11.505701960385284</v>
      </c>
      <c r="D1149" s="2">
        <f>IF(logVir!D1149="","",LN(総労働時間!D1149))</f>
        <v>11.560103794619103</v>
      </c>
      <c r="E1149" s="2">
        <f>IF(logVir!E1149="","",LN(総労働時間!E1149))</f>
        <v>11.657498424527116</v>
      </c>
      <c r="F1149" s="2">
        <f>IF(logVir!F1149="","",LN(総労働時間!F1149))</f>
        <v>11.598089746044671</v>
      </c>
      <c r="G1149" s="2">
        <f>IF(logVir!G1149="","",LN(総労働時間!G1149))</f>
        <v>11.690945649721312</v>
      </c>
      <c r="I1149" s="3">
        <v>37</v>
      </c>
      <c r="J1149" s="3">
        <v>30</v>
      </c>
      <c r="K1149" s="2" cm="1">
        <f t="array" ref="K1149">IF(C1149="","",C1149-SUMPRODUCT(($B$1461:$B$1491=$J1149)*1,C$1461:C$1491))</f>
        <v>-0.60783518857506458</v>
      </c>
      <c r="L1149" s="2" cm="1">
        <f t="array" ref="L1149">IF(D1149="","",D1149-SUMPRODUCT(($B$1461:$B$1491=$J1149)*1,D$1461:D$1491))</f>
        <v>-0.69833088350990913</v>
      </c>
      <c r="M1149" s="2" cm="1">
        <f t="array" ref="M1149">IF(E1149="","",E1149-SUMPRODUCT(($B$1461:$B$1491=$J1149)*1,E$1461:E$1491))</f>
        <v>-0.66027307609981989</v>
      </c>
      <c r="N1149" s="2" cm="1">
        <f t="array" ref="N1149">IF(F1149="","",F1149-SUMPRODUCT(($B$1461:$B$1491=$J1149)*1,F$1461:F$1491))</f>
        <v>-0.68860800931822652</v>
      </c>
      <c r="O1149" s="2" cm="1">
        <f t="array" ref="O1149">IF(G1149="","",G1149-SUMPRODUCT(($B$1461:$B$1491=$J1149)*1,G$1461:G$1491))</f>
        <v>-0.71338261285811555</v>
      </c>
    </row>
    <row r="1150" spans="1:15" x14ac:dyDescent="0.55000000000000004">
      <c r="A1150" s="3">
        <v>37</v>
      </c>
      <c r="B1150" s="3">
        <v>31</v>
      </c>
      <c r="C1150" s="2">
        <f>IF(logVir!C1150="","",LN(総労働時間!C1150))</f>
        <v>11.174143823906597</v>
      </c>
      <c r="D1150" s="2">
        <f>IF(logVir!D1150="","",LN(総労働時間!D1150))</f>
        <v>10.9385517609538</v>
      </c>
      <c r="E1150" s="2">
        <f>IF(logVir!E1150="","",LN(総労働時間!E1150))</f>
        <v>11.044302391417693</v>
      </c>
      <c r="F1150" s="2">
        <f>IF(logVir!F1150="","",LN(総労働時間!F1150))</f>
        <v>10.942470843289517</v>
      </c>
      <c r="G1150" s="2">
        <f>IF(logVir!G1150="","",LN(総労働時間!G1150))</f>
        <v>10.881951069942541</v>
      </c>
      <c r="I1150" s="3">
        <v>37</v>
      </c>
      <c r="J1150" s="3">
        <v>31</v>
      </c>
      <c r="K1150" s="2" cm="1">
        <f t="array" ref="K1150">IF(C1150="","",C1150-SUMPRODUCT(($B$1461:$B$1491=$J1150)*1,C$1461:C$1491))</f>
        <v>-0.60911497659440172</v>
      </c>
      <c r="L1150" s="2" cm="1">
        <f t="array" ref="L1150">IF(D1150="","",D1150-SUMPRODUCT(($B$1461:$B$1491=$J1150)*1,D$1461:D$1491))</f>
        <v>-0.75059376045377491</v>
      </c>
      <c r="M1150" s="2" cm="1">
        <f t="array" ref="M1150">IF(E1150="","",E1150-SUMPRODUCT(($B$1461:$B$1491=$J1150)*1,E$1461:E$1491))</f>
        <v>-0.61415159358834259</v>
      </c>
      <c r="N1150" s="2" cm="1">
        <f t="array" ref="N1150">IF(F1150="","",F1150-SUMPRODUCT(($B$1461:$B$1491=$J1150)*1,F$1461:F$1491))</f>
        <v>-0.63920847688429205</v>
      </c>
      <c r="O1150" s="2" cm="1">
        <f t="array" ref="O1150">IF(G1150="","",G1150-SUMPRODUCT(($B$1461:$B$1491=$J1150)*1,G$1461:G$1491))</f>
        <v>-0.72078230929810161</v>
      </c>
    </row>
    <row r="1151" spans="1:15" x14ac:dyDescent="0.55000000000000004">
      <c r="A1151" s="3">
        <v>38</v>
      </c>
      <c r="B1151" s="3">
        <v>1</v>
      </c>
      <c r="C1151" s="2">
        <f>IF(logVir!C1151="","",LN(総労働時間!C1151))</f>
        <v>11.575087447435251</v>
      </c>
      <c r="D1151" s="2">
        <f>IF(logVir!D1151="","",LN(総労働時間!D1151))</f>
        <v>11.40025859117031</v>
      </c>
      <c r="E1151" s="2">
        <f>IF(logVir!E1151="","",LN(総労働時間!E1151))</f>
        <v>11.304583709992869</v>
      </c>
      <c r="F1151" s="2">
        <f>IF(logVir!F1151="","",LN(総労働時間!F1151))</f>
        <v>11.270694323033215</v>
      </c>
      <c r="G1151" s="2">
        <f>IF(logVir!G1151="","",LN(総労働時間!G1151))</f>
        <v>11.180061146424013</v>
      </c>
      <c r="I1151" s="3">
        <v>38</v>
      </c>
      <c r="J1151" s="3">
        <v>1</v>
      </c>
      <c r="K1151" s="2" cm="1">
        <f t="array" ref="K1151">IF(C1151="","",C1151-SUMPRODUCT(($B$1461:$B$1491=$J1151)*1,C$1461:C$1491))</f>
        <v>0.20557634928688984</v>
      </c>
      <c r="L1151" s="2" cm="1">
        <f t="array" ref="L1151">IF(D1151="","",D1151-SUMPRODUCT(($B$1461:$B$1491=$J1151)*1,D$1461:D$1491))</f>
        <v>0.152561654762156</v>
      </c>
      <c r="M1151" s="2" cm="1">
        <f t="array" ref="M1151">IF(E1151="","",E1151-SUMPRODUCT(($B$1461:$B$1491=$J1151)*1,E$1461:E$1491))</f>
        <v>0.12859867734903396</v>
      </c>
      <c r="N1151" s="2" cm="1">
        <f t="array" ref="N1151">IF(F1151="","",F1151-SUMPRODUCT(($B$1461:$B$1491=$J1151)*1,F$1461:F$1491))</f>
        <v>0.15888074436314703</v>
      </c>
      <c r="O1151" s="2" cm="1">
        <f t="array" ref="O1151">IF(G1151="","",G1151-SUMPRODUCT(($B$1461:$B$1491=$J1151)*1,G$1461:G$1491))</f>
        <v>0.14570800221944324</v>
      </c>
    </row>
    <row r="1152" spans="1:15" x14ac:dyDescent="0.55000000000000004">
      <c r="A1152" s="3">
        <v>38</v>
      </c>
      <c r="B1152" s="3">
        <v>2</v>
      </c>
      <c r="C1152" s="2">
        <f>IF(logVir!C1152="","",LN(総労働時間!C1152))</f>
        <v>6.9210355389820517</v>
      </c>
      <c r="D1152" s="2">
        <f>IF(logVir!D1152="","",LN(総労働時間!D1152))</f>
        <v>7.1894934130144588</v>
      </c>
      <c r="E1152" s="2">
        <f>IF(logVir!E1152="","",LN(総労働時間!E1152))</f>
        <v>6.552573008227192</v>
      </c>
      <c r="F1152" s="2">
        <f>IF(logVir!F1152="","",LN(総労働時間!F1152))</f>
        <v>6.4033843751053299</v>
      </c>
      <c r="G1152" s="2">
        <f>IF(logVir!G1152="","",LN(総労働時間!G1152))</f>
        <v>6.5683427667995238</v>
      </c>
      <c r="I1152" s="3">
        <v>38</v>
      </c>
      <c r="J1152" s="3">
        <v>2</v>
      </c>
      <c r="K1152" s="2" cm="1">
        <f t="array" ref="K1152">IF(C1152="","",C1152-SUMPRODUCT(($B$1461:$B$1491=$J1152)*1,C$1461:C$1491))</f>
        <v>-0.30702559483947134</v>
      </c>
      <c r="L1152" s="2" cm="1">
        <f t="array" ref="L1152">IF(D1152="","",D1152-SUMPRODUCT(($B$1461:$B$1491=$J1152)*1,D$1461:D$1491))</f>
        <v>-0.14443955998570246</v>
      </c>
      <c r="M1152" s="2" cm="1">
        <f t="array" ref="M1152">IF(E1152="","",E1152-SUMPRODUCT(($B$1461:$B$1491=$J1152)*1,E$1461:E$1491))</f>
        <v>-0.4567191615879711</v>
      </c>
      <c r="N1152" s="2" cm="1">
        <f t="array" ref="N1152">IF(F1152="","",F1152-SUMPRODUCT(($B$1461:$B$1491=$J1152)*1,F$1461:F$1491))</f>
        <v>-0.5828078388893152</v>
      </c>
      <c r="O1152" s="2" cm="1">
        <f t="array" ref="O1152">IF(G1152="","",G1152-SUMPRODUCT(($B$1461:$B$1491=$J1152)*1,G$1461:G$1491))</f>
        <v>-0.42328054012923477</v>
      </c>
    </row>
    <row r="1153" spans="1:15" x14ac:dyDescent="0.55000000000000004">
      <c r="A1153" s="3">
        <v>38</v>
      </c>
      <c r="B1153" s="3">
        <v>3</v>
      </c>
      <c r="C1153" s="2">
        <f>IF(logVir!C1153="","",LN(総労働時間!C1153))</f>
        <v>10.639652659110064</v>
      </c>
      <c r="D1153" s="2">
        <f>IF(logVir!D1153="","",LN(総労働時間!D1153))</f>
        <v>10.562833372073984</v>
      </c>
      <c r="E1153" s="2">
        <f>IF(logVir!E1153="","",LN(総労働時間!E1153))</f>
        <v>10.640090743646949</v>
      </c>
      <c r="F1153" s="2">
        <f>IF(logVir!F1153="","",LN(総労働時間!F1153))</f>
        <v>10.499264340266096</v>
      </c>
      <c r="G1153" s="2">
        <f>IF(logVir!G1153="","",LN(総労働時間!G1153))</f>
        <v>10.508166073254193</v>
      </c>
      <c r="I1153" s="3">
        <v>38</v>
      </c>
      <c r="J1153" s="3">
        <v>3</v>
      </c>
      <c r="K1153" s="2" cm="1">
        <f t="array" ref="K1153">IF(C1153="","",C1153-SUMPRODUCT(($B$1461:$B$1491=$J1153)*1,C$1461:C$1491))</f>
        <v>-0.14602954272574209</v>
      </c>
      <c r="L1153" s="2" cm="1">
        <f t="array" ref="L1153">IF(D1153="","",D1153-SUMPRODUCT(($B$1461:$B$1491=$J1153)*1,D$1461:D$1491))</f>
        <v>-0.19785728535125102</v>
      </c>
      <c r="M1153" s="2" cm="1">
        <f t="array" ref="M1153">IF(E1153="","",E1153-SUMPRODUCT(($B$1461:$B$1491=$J1153)*1,E$1461:E$1491))</f>
        <v>-0.13070957113248305</v>
      </c>
      <c r="N1153" s="2" cm="1">
        <f t="array" ref="N1153">IF(F1153="","",F1153-SUMPRODUCT(($B$1461:$B$1491=$J1153)*1,F$1461:F$1491))</f>
        <v>-0.19196438939819238</v>
      </c>
      <c r="O1153" s="2" cm="1">
        <f t="array" ref="O1153">IF(G1153="","",G1153-SUMPRODUCT(($B$1461:$B$1491=$J1153)*1,G$1461:G$1491))</f>
        <v>-0.21220713825816873</v>
      </c>
    </row>
    <row r="1154" spans="1:15" x14ac:dyDescent="0.55000000000000004">
      <c r="A1154" s="3">
        <v>38</v>
      </c>
      <c r="B1154" s="3">
        <v>4</v>
      </c>
      <c r="C1154" s="2">
        <f>IF(logVir!C1154="","",LN(総労働時間!C1154))</f>
        <v>9.9783910288933164</v>
      </c>
      <c r="D1154" s="2">
        <f>IF(logVir!D1154="","",LN(総労働時間!D1154))</f>
        <v>9.9316120255066824</v>
      </c>
      <c r="E1154" s="2">
        <f>IF(logVir!E1154="","",LN(総労働時間!E1154))</f>
        <v>9.948171014934827</v>
      </c>
      <c r="F1154" s="2">
        <f>IF(logVir!F1154="","",LN(総労働時間!F1154))</f>
        <v>9.7917902650490607</v>
      </c>
      <c r="G1154" s="2">
        <f>IF(logVir!G1154="","",LN(総労働時間!G1154))</f>
        <v>9.886049210108915</v>
      </c>
      <c r="I1154" s="3">
        <v>38</v>
      </c>
      <c r="J1154" s="3">
        <v>4</v>
      </c>
      <c r="K1154" s="2" cm="1">
        <f t="array" ref="K1154">IF(C1154="","",C1154-SUMPRODUCT(($B$1461:$B$1491=$J1154)*1,C$1461:C$1491))</f>
        <v>0.40451657728335633</v>
      </c>
      <c r="L1154" s="2" cm="1">
        <f t="array" ref="L1154">IF(D1154="","",D1154-SUMPRODUCT(($B$1461:$B$1491=$J1154)*1,D$1461:D$1491))</f>
        <v>0.52928868074544688</v>
      </c>
      <c r="M1154" s="2" cm="1">
        <f t="array" ref="M1154">IF(E1154="","",E1154-SUMPRODUCT(($B$1461:$B$1491=$J1154)*1,E$1461:E$1491))</f>
        <v>0.61454444636999206</v>
      </c>
      <c r="N1154" s="2" cm="1">
        <f t="array" ref="N1154">IF(F1154="","",F1154-SUMPRODUCT(($B$1461:$B$1491=$J1154)*1,F$1461:F$1491))</f>
        <v>0.6066050053032459</v>
      </c>
      <c r="O1154" s="2" cm="1">
        <f t="array" ref="O1154">IF(G1154="","",G1154-SUMPRODUCT(($B$1461:$B$1491=$J1154)*1,G$1461:G$1491))</f>
        <v>0.65918307200204751</v>
      </c>
    </row>
    <row r="1155" spans="1:15" x14ac:dyDescent="0.55000000000000004">
      <c r="A1155" s="3">
        <v>38</v>
      </c>
      <c r="B1155" s="3">
        <v>5</v>
      </c>
      <c r="C1155" s="2">
        <f>IF(logVir!C1155="","",LN(総労働時間!C1155))</f>
        <v>10.139640256982736</v>
      </c>
      <c r="D1155" s="2">
        <f>IF(logVir!D1155="","",LN(総労働時間!D1155))</f>
        <v>10.00783033578262</v>
      </c>
      <c r="E1155" s="2">
        <f>IF(logVir!E1155="","",LN(総労働時間!E1155))</f>
        <v>10.137495611440183</v>
      </c>
      <c r="F1155" s="2">
        <f>IF(logVir!F1155="","",LN(総労働時間!F1155))</f>
        <v>10.021331117798157</v>
      </c>
      <c r="G1155" s="2">
        <f>IF(logVir!G1155="","",LN(総労働時間!G1155))</f>
        <v>10.056433733638166</v>
      </c>
      <c r="I1155" s="3">
        <v>38</v>
      </c>
      <c r="J1155" s="3">
        <v>5</v>
      </c>
      <c r="K1155" s="2" cm="1">
        <f t="array" ref="K1155">IF(C1155="","",C1155-SUMPRODUCT(($B$1461:$B$1491=$J1155)*1,C$1461:C$1491))</f>
        <v>1.3181414279506303</v>
      </c>
      <c r="L1155" s="2" cm="1">
        <f t="array" ref="L1155">IF(D1155="","",D1155-SUMPRODUCT(($B$1461:$B$1491=$J1155)*1,D$1461:D$1491))</f>
        <v>1.2395958192292316</v>
      </c>
      <c r="M1155" s="2" cm="1">
        <f t="array" ref="M1155">IF(E1155="","",E1155-SUMPRODUCT(($B$1461:$B$1491=$J1155)*1,E$1461:E$1491))</f>
        <v>1.3356695688377851</v>
      </c>
      <c r="N1155" s="2" cm="1">
        <f t="array" ref="N1155">IF(F1155="","",F1155-SUMPRODUCT(($B$1461:$B$1491=$J1155)*1,F$1461:F$1491))</f>
        <v>1.2890311221953734</v>
      </c>
      <c r="O1155" s="2" cm="1">
        <f t="array" ref="O1155">IF(G1155="","",G1155-SUMPRODUCT(($B$1461:$B$1491=$J1155)*1,G$1461:G$1491))</f>
        <v>1.2762141397091451</v>
      </c>
    </row>
    <row r="1156" spans="1:15" x14ac:dyDescent="0.55000000000000004">
      <c r="A1156" s="3">
        <v>38</v>
      </c>
      <c r="B1156" s="3">
        <v>6</v>
      </c>
      <c r="C1156" s="2">
        <f>IF(logVir!C1156="","",LN(総労働時間!C1156))</f>
        <v>9.3503731064901707</v>
      </c>
      <c r="D1156" s="2">
        <f>IF(logVir!D1156="","",LN(総労働時間!D1156))</f>
        <v>9.0397362510228749</v>
      </c>
      <c r="E1156" s="2">
        <f>IF(logVir!E1156="","",LN(総労働時間!E1156))</f>
        <v>9.2474951534566596</v>
      </c>
      <c r="F1156" s="2">
        <f>IF(logVir!F1156="","",LN(総労働時間!F1156))</f>
        <v>9.1138152497471552</v>
      </c>
      <c r="G1156" s="2">
        <f>IF(logVir!G1156="","",LN(総労働時間!G1156))</f>
        <v>9.1710897765141972</v>
      </c>
      <c r="I1156" s="3">
        <v>38</v>
      </c>
      <c r="J1156" s="3">
        <v>6</v>
      </c>
      <c r="K1156" s="2" cm="1">
        <f t="array" ref="K1156">IF(C1156="","",C1156-SUMPRODUCT(($B$1461:$B$1491=$J1156)*1,C$1461:C$1491))</f>
        <v>5.340289287131128E-2</v>
      </c>
      <c r="L1156" s="2" cm="1">
        <f t="array" ref="L1156">IF(D1156="","",D1156-SUMPRODUCT(($B$1461:$B$1491=$J1156)*1,D$1461:D$1491))</f>
        <v>-0.26812026537188238</v>
      </c>
      <c r="M1156" s="2" cm="1">
        <f t="array" ref="M1156">IF(E1156="","",E1156-SUMPRODUCT(($B$1461:$B$1491=$J1156)*1,E$1461:E$1491))</f>
        <v>-8.408406580748462E-2</v>
      </c>
      <c r="N1156" s="2" cm="1">
        <f t="array" ref="N1156">IF(F1156="","",F1156-SUMPRODUCT(($B$1461:$B$1491=$J1156)*1,F$1461:F$1491))</f>
        <v>-0.21561935919341302</v>
      </c>
      <c r="O1156" s="2" cm="1">
        <f t="array" ref="O1156">IF(G1156="","",G1156-SUMPRODUCT(($B$1461:$B$1491=$J1156)*1,G$1461:G$1491))</f>
        <v>-0.19640532460137372</v>
      </c>
    </row>
    <row r="1157" spans="1:15" x14ac:dyDescent="0.55000000000000004">
      <c r="A1157" s="3">
        <v>38</v>
      </c>
      <c r="B1157" s="3">
        <v>7</v>
      </c>
      <c r="C1157" s="2">
        <f>IF(logVir!C1157="","",LN(総労働時間!C1157))</f>
        <v>8.6022081207723158</v>
      </c>
      <c r="D1157" s="2">
        <f>IF(logVir!D1157="","",LN(総労働時間!D1157))</f>
        <v>8.6749088813642246</v>
      </c>
      <c r="E1157" s="2">
        <f>IF(logVir!E1157="","",LN(総労働時間!E1157))</f>
        <v>8.5667009116044515</v>
      </c>
      <c r="F1157" s="2">
        <f>IF(logVir!F1157="","",LN(総労働時間!F1157))</f>
        <v>8.4022508088591525</v>
      </c>
      <c r="G1157" s="2">
        <f>IF(logVir!G1157="","",LN(総労働時間!G1157))</f>
        <v>8.3718351329565159</v>
      </c>
      <c r="I1157" s="3">
        <v>38</v>
      </c>
      <c r="J1157" s="3">
        <v>7</v>
      </c>
      <c r="K1157" s="2" cm="1">
        <f t="array" ref="K1157">IF(C1157="","",C1157-SUMPRODUCT(($B$1461:$B$1491=$J1157)*1,C$1461:C$1491))</f>
        <v>-0.62394351046427765</v>
      </c>
      <c r="L1157" s="2" cm="1">
        <f t="array" ref="L1157">IF(D1157="","",D1157-SUMPRODUCT(($B$1461:$B$1491=$J1157)*1,D$1461:D$1491))</f>
        <v>-0.52261670577095209</v>
      </c>
      <c r="M1157" s="2" cm="1">
        <f t="array" ref="M1157">IF(E1157="","",E1157-SUMPRODUCT(($B$1461:$B$1491=$J1157)*1,E$1461:E$1491))</f>
        <v>-0.56822344807969216</v>
      </c>
      <c r="N1157" s="2" cm="1">
        <f t="array" ref="N1157">IF(F1157="","",F1157-SUMPRODUCT(($B$1461:$B$1491=$J1157)*1,F$1461:F$1491))</f>
        <v>-0.67138313603608601</v>
      </c>
      <c r="O1157" s="2" cm="1">
        <f t="array" ref="O1157">IF(G1157="","",G1157-SUMPRODUCT(($B$1461:$B$1491=$J1157)*1,G$1461:G$1491))</f>
        <v>-0.73405508216874971</v>
      </c>
    </row>
    <row r="1158" spans="1:15" x14ac:dyDescent="0.55000000000000004">
      <c r="A1158" s="3">
        <v>38</v>
      </c>
      <c r="B1158" s="3">
        <v>8</v>
      </c>
      <c r="C1158" s="2">
        <f>IF(logVir!C1158="","",LN(総労働時間!C1158))</f>
        <v>8.7467249952125101</v>
      </c>
      <c r="D1158" s="2">
        <f>IF(logVir!D1158="","",LN(総労働時間!D1158))</f>
        <v>8.7201843278483278</v>
      </c>
      <c r="E1158" s="2">
        <f>IF(logVir!E1158="","",LN(総労働時間!E1158))</f>
        <v>8.8544470114083769</v>
      </c>
      <c r="F1158" s="2">
        <f>IF(logVir!F1158="","",LN(総労働時間!F1158))</f>
        <v>8.773442192261232</v>
      </c>
      <c r="G1158" s="2">
        <f>IF(logVir!G1158="","",LN(総労働時間!G1158))</f>
        <v>8.9000113076677039</v>
      </c>
      <c r="I1158" s="3">
        <v>38</v>
      </c>
      <c r="J1158" s="3">
        <v>8</v>
      </c>
      <c r="K1158" s="2" cm="1">
        <f t="array" ref="K1158">IF(C1158="","",C1158-SUMPRODUCT(($B$1461:$B$1491=$J1158)*1,C$1461:C$1491))</f>
        <v>-0.45320884646594806</v>
      </c>
      <c r="L1158" s="2" cm="1">
        <f t="array" ref="L1158">IF(D1158="","",D1158-SUMPRODUCT(($B$1461:$B$1491=$J1158)*1,D$1461:D$1491))</f>
        <v>-0.56771347538208161</v>
      </c>
      <c r="M1158" s="2" cm="1">
        <f t="array" ref="M1158">IF(E1158="","",E1158-SUMPRODUCT(($B$1461:$B$1491=$J1158)*1,E$1461:E$1491))</f>
        <v>-0.43723234701250924</v>
      </c>
      <c r="N1158" s="2" cm="1">
        <f t="array" ref="N1158">IF(F1158="","",F1158-SUMPRODUCT(($B$1461:$B$1491=$J1158)*1,F$1461:F$1491))</f>
        <v>-0.503755597287455</v>
      </c>
      <c r="O1158" s="2" cm="1">
        <f t="array" ref="O1158">IF(G1158="","",G1158-SUMPRODUCT(($B$1461:$B$1491=$J1158)*1,G$1461:G$1491))</f>
        <v>-0.42764934100559948</v>
      </c>
    </row>
    <row r="1159" spans="1:15" x14ac:dyDescent="0.55000000000000004">
      <c r="A1159" s="3">
        <v>38</v>
      </c>
      <c r="B1159" s="3">
        <v>9</v>
      </c>
      <c r="C1159" s="2">
        <f>IF(logVir!C1159="","",LN(総労働時間!C1159))</f>
        <v>9.3575493981902262</v>
      </c>
      <c r="D1159" s="2">
        <f>IF(logVir!D1159="","",LN(総労働時間!D1159))</f>
        <v>9.2124085183350761</v>
      </c>
      <c r="E1159" s="2">
        <f>IF(logVir!E1159="","",LN(総労働時間!E1159))</f>
        <v>9.4270812738961052</v>
      </c>
      <c r="F1159" s="2">
        <f>IF(logVir!F1159="","",LN(総労働時間!F1159))</f>
        <v>9.2693665563382854</v>
      </c>
      <c r="G1159" s="2">
        <f>IF(logVir!G1159="","",LN(総労働時間!G1159))</f>
        <v>9.2922926825584327</v>
      </c>
      <c r="I1159" s="3">
        <v>38</v>
      </c>
      <c r="J1159" s="3">
        <v>9</v>
      </c>
      <c r="K1159" s="2" cm="1">
        <f t="array" ref="K1159">IF(C1159="","",C1159-SUMPRODUCT(($B$1461:$B$1491=$J1159)*1,C$1461:C$1491))</f>
        <v>-0.61163238898040717</v>
      </c>
      <c r="L1159" s="2" cm="1">
        <f t="array" ref="L1159">IF(D1159="","",D1159-SUMPRODUCT(($B$1461:$B$1491=$J1159)*1,D$1461:D$1491))</f>
        <v>-0.71187788133186736</v>
      </c>
      <c r="M1159" s="2" cm="1">
        <f t="array" ref="M1159">IF(E1159="","",E1159-SUMPRODUCT(($B$1461:$B$1491=$J1159)*1,E$1461:E$1491))</f>
        <v>-0.5764495173817874</v>
      </c>
      <c r="N1159" s="2" cm="1">
        <f t="array" ref="N1159">IF(F1159="","",F1159-SUMPRODUCT(($B$1461:$B$1491=$J1159)*1,F$1461:F$1491))</f>
        <v>-0.62800029369831378</v>
      </c>
      <c r="O1159" s="2" cm="1">
        <f t="array" ref="O1159">IF(G1159="","",G1159-SUMPRODUCT(($B$1461:$B$1491=$J1159)*1,G$1461:G$1491))</f>
        <v>-0.65014549657652765</v>
      </c>
    </row>
    <row r="1160" spans="1:15" x14ac:dyDescent="0.55000000000000004">
      <c r="A1160" s="3">
        <v>38</v>
      </c>
      <c r="B1160" s="3">
        <v>10</v>
      </c>
      <c r="C1160" s="2">
        <f>IF(logVir!C1160="","",LN(総労働時間!C1160))</f>
        <v>10.34733579687553</v>
      </c>
      <c r="D1160" s="2">
        <f>IF(logVir!D1160="","",LN(総労働時間!D1160))</f>
        <v>10.25340178349524</v>
      </c>
      <c r="E1160" s="2">
        <f>IF(logVir!E1160="","",LN(総労働時間!E1160))</f>
        <v>10.312210312380806</v>
      </c>
      <c r="F1160" s="2">
        <f>IF(logVir!F1160="","",LN(総労働時間!F1160))</f>
        <v>10.172498622858221</v>
      </c>
      <c r="G1160" s="2">
        <f>IF(logVir!G1160="","",LN(総労働時間!G1160))</f>
        <v>10.253628910767658</v>
      </c>
      <c r="I1160" s="3">
        <v>38</v>
      </c>
      <c r="J1160" s="3">
        <v>10</v>
      </c>
      <c r="K1160" s="2" cm="1">
        <f t="array" ref="K1160">IF(C1160="","",C1160-SUMPRODUCT(($B$1461:$B$1491=$J1160)*1,C$1461:C$1491))</f>
        <v>-0.12265743208997471</v>
      </c>
      <c r="L1160" s="2" cm="1">
        <f t="array" ref="L1160">IF(D1160="","",D1160-SUMPRODUCT(($B$1461:$B$1491=$J1160)*1,D$1461:D$1491))</f>
        <v>-0.23469755733094289</v>
      </c>
      <c r="M1160" s="2" cm="1">
        <f t="array" ref="M1160">IF(E1160="","",E1160-SUMPRODUCT(($B$1461:$B$1491=$J1160)*1,E$1461:E$1491))</f>
        <v>-0.21558240654757377</v>
      </c>
      <c r="N1160" s="2" cm="1">
        <f t="array" ref="N1160">IF(F1160="","",F1160-SUMPRODUCT(($B$1461:$B$1491=$J1160)*1,F$1461:F$1491))</f>
        <v>-0.29121378443906565</v>
      </c>
      <c r="O1160" s="2" cm="1">
        <f t="array" ref="O1160">IF(G1160="","",G1160-SUMPRODUCT(($B$1461:$B$1491=$J1160)*1,G$1461:G$1491))</f>
        <v>-0.28018521959567266</v>
      </c>
    </row>
    <row r="1161" spans="1:15" x14ac:dyDescent="0.55000000000000004">
      <c r="A1161" s="3">
        <v>38</v>
      </c>
      <c r="B1161" s="3">
        <v>11</v>
      </c>
      <c r="C1161" s="2">
        <f>IF(logVir!C1161="","",LN(総労働時間!C1161))</f>
        <v>8.9328020533333738</v>
      </c>
      <c r="D1161" s="2">
        <f>IF(logVir!D1161="","",LN(総労働時間!D1161))</f>
        <v>8.687364392764831</v>
      </c>
      <c r="E1161" s="2">
        <f>IF(logVir!E1161="","",LN(総労働時間!E1161))</f>
        <v>8.5382726387720442</v>
      </c>
      <c r="F1161" s="2">
        <f>IF(logVir!F1161="","",LN(総労働時間!F1161))</f>
        <v>8.4377141792330779</v>
      </c>
      <c r="G1161" s="2">
        <f>IF(logVir!G1161="","",LN(総労働時間!G1161))</f>
        <v>8.4627419938648547</v>
      </c>
      <c r="I1161" s="3">
        <v>38</v>
      </c>
      <c r="J1161" s="3">
        <v>11</v>
      </c>
      <c r="K1161" s="2" cm="1">
        <f t="array" ref="K1161">IF(C1161="","",C1161-SUMPRODUCT(($B$1461:$B$1491=$J1161)*1,C$1461:C$1491))</f>
        <v>-0.85989193194029312</v>
      </c>
      <c r="L1161" s="2" cm="1">
        <f t="array" ref="L1161">IF(D1161="","",D1161-SUMPRODUCT(($B$1461:$B$1491=$J1161)*1,D$1461:D$1491))</f>
        <v>-0.91039072574262647</v>
      </c>
      <c r="M1161" s="2" cm="1">
        <f t="array" ref="M1161">IF(E1161="","",E1161-SUMPRODUCT(($B$1461:$B$1491=$J1161)*1,E$1461:E$1491))</f>
        <v>-1.0477608056350292</v>
      </c>
      <c r="N1161" s="2" cm="1">
        <f t="array" ref="N1161">IF(F1161="","",F1161-SUMPRODUCT(($B$1461:$B$1491=$J1161)*1,F$1461:F$1491))</f>
        <v>-1.1135733605006006</v>
      </c>
      <c r="O1161" s="2" cm="1">
        <f t="array" ref="O1161">IF(G1161="","",G1161-SUMPRODUCT(($B$1461:$B$1491=$J1161)*1,G$1461:G$1491))</f>
        <v>-1.0937154078437157</v>
      </c>
    </row>
    <row r="1162" spans="1:15" x14ac:dyDescent="0.55000000000000004">
      <c r="A1162" s="3">
        <v>38</v>
      </c>
      <c r="B1162" s="3">
        <v>12</v>
      </c>
      <c r="C1162" s="2">
        <f>IF(logVir!C1162="","",LN(総労働時間!C1162))</f>
        <v>8.9741437665975674</v>
      </c>
      <c r="D1162" s="2">
        <f>IF(logVir!D1162="","",LN(総労働時間!D1162))</f>
        <v>8.8677933622681611</v>
      </c>
      <c r="E1162" s="2">
        <f>IF(logVir!E1162="","",LN(総労働時間!E1162))</f>
        <v>8.8434034344363592</v>
      </c>
      <c r="F1162" s="2">
        <f>IF(logVir!F1162="","",LN(総労働時間!F1162))</f>
        <v>8.7588312629215359</v>
      </c>
      <c r="G1162" s="2">
        <f>IF(logVir!G1162="","",LN(総労働時間!G1162))</f>
        <v>8.7866641350287615</v>
      </c>
      <c r="I1162" s="3">
        <v>38</v>
      </c>
      <c r="J1162" s="3">
        <v>12</v>
      </c>
      <c r="K1162" s="2" cm="1">
        <f t="array" ref="K1162">IF(C1162="","",C1162-SUMPRODUCT(($B$1461:$B$1491=$J1162)*1,C$1461:C$1491))</f>
        <v>-0.61960227395334222</v>
      </c>
      <c r="L1162" s="2" cm="1">
        <f t="array" ref="L1162">IF(D1162="","",D1162-SUMPRODUCT(($B$1461:$B$1491=$J1162)*1,D$1461:D$1491))</f>
        <v>-0.63722548640459564</v>
      </c>
      <c r="M1162" s="2" cm="1">
        <f t="array" ref="M1162">IF(E1162="","",E1162-SUMPRODUCT(($B$1461:$B$1491=$J1162)*1,E$1461:E$1491))</f>
        <v>-0.64308002825997512</v>
      </c>
      <c r="N1162" s="2" cm="1">
        <f t="array" ref="N1162">IF(F1162="","",F1162-SUMPRODUCT(($B$1461:$B$1491=$J1162)*1,F$1461:F$1491))</f>
        <v>-0.66903184318954523</v>
      </c>
      <c r="O1162" s="2" cm="1">
        <f t="array" ref="O1162">IF(G1162="","",G1162-SUMPRODUCT(($B$1461:$B$1491=$J1162)*1,G$1461:G$1491))</f>
        <v>-0.72255124958743799</v>
      </c>
    </row>
    <row r="1163" spans="1:15" x14ac:dyDescent="0.55000000000000004">
      <c r="A1163" s="3">
        <v>38</v>
      </c>
      <c r="B1163" s="3">
        <v>13</v>
      </c>
      <c r="C1163" s="2">
        <f>IF(logVir!C1163="","",LN(総労働時間!C1163))</f>
        <v>7.2152967436465865</v>
      </c>
      <c r="D1163" s="2">
        <f>IF(logVir!D1163="","",LN(総労働時間!D1163))</f>
        <v>5.778921525847279</v>
      </c>
      <c r="E1163" s="2">
        <f>IF(logVir!E1163="","",LN(総労働時間!E1163))</f>
        <v>5.4337155574625466</v>
      </c>
      <c r="F1163" s="2">
        <f>IF(logVir!F1163="","",LN(総労働時間!F1163))</f>
        <v>5.5555457909503101</v>
      </c>
      <c r="G1163" s="2">
        <f>IF(logVir!G1163="","",LN(総労働時間!G1163))</f>
        <v>6.283423729166036</v>
      </c>
      <c r="I1163" s="3">
        <v>38</v>
      </c>
      <c r="J1163" s="3">
        <v>13</v>
      </c>
      <c r="K1163" s="2" cm="1">
        <f t="array" ref="K1163">IF(C1163="","",C1163-SUMPRODUCT(($B$1461:$B$1491=$J1163)*1,C$1461:C$1491))</f>
        <v>-1.5183457253375483</v>
      </c>
      <c r="L1163" s="2" cm="1">
        <f t="array" ref="L1163">IF(D1163="","",D1163-SUMPRODUCT(($B$1461:$B$1491=$J1163)*1,D$1461:D$1491))</f>
        <v>-2.1563567434813953</v>
      </c>
      <c r="M1163" s="2" cm="1">
        <f t="array" ref="M1163">IF(E1163="","",E1163-SUMPRODUCT(($B$1461:$B$1491=$J1163)*1,E$1461:E$1491))</f>
        <v>-2.5612283269676315</v>
      </c>
      <c r="N1163" s="2" cm="1">
        <f t="array" ref="N1163">IF(F1163="","",F1163-SUMPRODUCT(($B$1461:$B$1491=$J1163)*1,F$1461:F$1491))</f>
        <v>-2.3084449691254294</v>
      </c>
      <c r="O1163" s="2" cm="1">
        <f t="array" ref="O1163">IF(G1163="","",G1163-SUMPRODUCT(($B$1461:$B$1491=$J1163)*1,G$1461:G$1491))</f>
        <v>-1.5372231942978214</v>
      </c>
    </row>
    <row r="1164" spans="1:15" x14ac:dyDescent="0.55000000000000004">
      <c r="A1164" s="3">
        <v>38</v>
      </c>
      <c r="B1164" s="3">
        <v>14</v>
      </c>
      <c r="C1164" s="2">
        <f>IF(logVir!C1164="","",LN(総労働時間!C1164))</f>
        <v>9.8901127855961466</v>
      </c>
      <c r="D1164" s="2">
        <f>IF(logVir!D1164="","",LN(総労働時間!D1164))</f>
        <v>9.9858392452513325</v>
      </c>
      <c r="E1164" s="2">
        <f>IF(logVir!E1164="","",LN(総労働時間!E1164))</f>
        <v>10.066362099564424</v>
      </c>
      <c r="F1164" s="2">
        <f>IF(logVir!F1164="","",LN(総労働時間!F1164))</f>
        <v>10.06718452975179</v>
      </c>
      <c r="G1164" s="2">
        <f>IF(logVir!G1164="","",LN(総労働時間!G1164))</f>
        <v>10.196106890294804</v>
      </c>
      <c r="I1164" s="3">
        <v>38</v>
      </c>
      <c r="J1164" s="3">
        <v>14</v>
      </c>
      <c r="K1164" s="2" cm="1">
        <f t="array" ref="K1164">IF(C1164="","",C1164-SUMPRODUCT(($B$1461:$B$1491=$J1164)*1,C$1461:C$1491))</f>
        <v>6.6471379104099171E-2</v>
      </c>
      <c r="L1164" s="2" cm="1">
        <f t="array" ref="L1164">IF(D1164="","",D1164-SUMPRODUCT(($B$1461:$B$1491=$J1164)*1,D$1461:D$1491))</f>
        <v>7.1165408857211787E-2</v>
      </c>
      <c r="M1164" s="2" cm="1">
        <f t="array" ref="M1164">IF(E1164="","",E1164-SUMPRODUCT(($B$1461:$B$1491=$J1164)*1,E$1461:E$1491))</f>
        <v>0.11359402767821614</v>
      </c>
      <c r="N1164" s="2" cm="1">
        <f t="array" ref="N1164">IF(F1164="","",F1164-SUMPRODUCT(($B$1461:$B$1491=$J1164)*1,F$1461:F$1491))</f>
        <v>0.17041254488099256</v>
      </c>
      <c r="O1164" s="2" cm="1">
        <f t="array" ref="O1164">IF(G1164="","",G1164-SUMPRODUCT(($B$1461:$B$1491=$J1164)*1,G$1461:G$1491))</f>
        <v>0.25822421841227516</v>
      </c>
    </row>
    <row r="1165" spans="1:15" x14ac:dyDescent="0.55000000000000004">
      <c r="A1165" s="3">
        <v>38</v>
      </c>
      <c r="B1165" s="3">
        <v>15</v>
      </c>
      <c r="C1165" s="2">
        <f>IF(logVir!C1165="","",LN(総労働時間!C1165))</f>
        <v>8.7982405724063462</v>
      </c>
      <c r="D1165" s="2">
        <f>IF(logVir!D1165="","",LN(総労働時間!D1165))</f>
        <v>8.7262465039890653</v>
      </c>
      <c r="E1165" s="2">
        <f>IF(logVir!E1165="","",LN(総労働時間!E1165))</f>
        <v>8.6212625302863213</v>
      </c>
      <c r="F1165" s="2">
        <f>IF(logVir!F1165="","",LN(総労働時間!F1165))</f>
        <v>8.4193195525386901</v>
      </c>
      <c r="G1165" s="2">
        <f>IF(logVir!G1165="","",LN(総労働時間!G1165))</f>
        <v>8.4056965748441623</v>
      </c>
      <c r="I1165" s="3">
        <v>38</v>
      </c>
      <c r="J1165" s="3">
        <v>15</v>
      </c>
      <c r="K1165" s="2" cm="1">
        <f t="array" ref="K1165">IF(C1165="","",C1165-SUMPRODUCT(($B$1461:$B$1491=$J1165)*1,C$1461:C$1491))</f>
        <v>-0.45230390001135135</v>
      </c>
      <c r="L1165" s="2" cm="1">
        <f t="array" ref="L1165">IF(D1165="","",D1165-SUMPRODUCT(($B$1461:$B$1491=$J1165)*1,D$1461:D$1491))</f>
        <v>-0.39228670958989476</v>
      </c>
      <c r="M1165" s="2" cm="1">
        <f t="array" ref="M1165">IF(E1165="","",E1165-SUMPRODUCT(($B$1461:$B$1491=$J1165)*1,E$1461:E$1491))</f>
        <v>-0.43694834716431075</v>
      </c>
      <c r="N1165" s="2" cm="1">
        <f t="array" ref="N1165">IF(F1165="","",F1165-SUMPRODUCT(($B$1461:$B$1491=$J1165)*1,F$1461:F$1491))</f>
        <v>-0.5314074225578036</v>
      </c>
      <c r="O1165" s="2" cm="1">
        <f t="array" ref="O1165">IF(G1165="","",G1165-SUMPRODUCT(($B$1461:$B$1491=$J1165)*1,G$1461:G$1491))</f>
        <v>-0.58176816190227676</v>
      </c>
    </row>
    <row r="1166" spans="1:15" x14ac:dyDescent="0.55000000000000004">
      <c r="A1166" s="3">
        <v>38</v>
      </c>
      <c r="B1166" s="3">
        <v>16</v>
      </c>
      <c r="C1166" s="2">
        <f>IF(logVir!C1166="","",LN(総労働時間!C1166))</f>
        <v>9.7982142959554182</v>
      </c>
      <c r="D1166" s="2">
        <f>IF(logVir!D1166="","",LN(総労働時間!D1166))</f>
        <v>9.8484599364360452</v>
      </c>
      <c r="E1166" s="2">
        <f>IF(logVir!E1166="","",LN(総労働時間!E1166))</f>
        <v>9.9379812547409898</v>
      </c>
      <c r="F1166" s="2">
        <f>IF(logVir!F1166="","",LN(総労働時間!F1166))</f>
        <v>9.7848063121530497</v>
      </c>
      <c r="G1166" s="2">
        <f>IF(logVir!G1166="","",LN(総労働時間!G1166))</f>
        <v>9.8536013320558133</v>
      </c>
      <c r="I1166" s="3">
        <v>38</v>
      </c>
      <c r="J1166" s="3">
        <v>16</v>
      </c>
      <c r="K1166" s="2" cm="1">
        <f t="array" ref="K1166">IF(C1166="","",C1166-SUMPRODUCT(($B$1461:$B$1491=$J1166)*1,C$1461:C$1491))</f>
        <v>-0.68846322822347972</v>
      </c>
      <c r="L1166" s="2" cm="1">
        <f t="array" ref="L1166">IF(D1166="","",D1166-SUMPRODUCT(($B$1461:$B$1491=$J1166)*1,D$1461:D$1491))</f>
        <v>-0.62450824275078709</v>
      </c>
      <c r="M1166" s="2" cm="1">
        <f t="array" ref="M1166">IF(E1166="","",E1166-SUMPRODUCT(($B$1461:$B$1491=$J1166)*1,E$1461:E$1491))</f>
        <v>-0.52868720490184806</v>
      </c>
      <c r="N1166" s="2" cm="1">
        <f t="array" ref="N1166">IF(F1166="","",F1166-SUMPRODUCT(($B$1461:$B$1491=$J1166)*1,F$1461:F$1491))</f>
        <v>-0.5818279028658857</v>
      </c>
      <c r="O1166" s="2" cm="1">
        <f t="array" ref="O1166">IF(G1166="","",G1166-SUMPRODUCT(($B$1461:$B$1491=$J1166)*1,G$1461:G$1491))</f>
        <v>-0.56724860210632322</v>
      </c>
    </row>
    <row r="1167" spans="1:15" x14ac:dyDescent="0.55000000000000004">
      <c r="A1167" s="3">
        <v>38</v>
      </c>
      <c r="B1167" s="3">
        <v>17</v>
      </c>
      <c r="C1167" s="2">
        <f>IF(logVir!C1167="","",LN(総労働時間!C1167))</f>
        <v>9.827699083569291</v>
      </c>
      <c r="D1167" s="2">
        <f>IF(logVir!D1167="","",LN(総労働時間!D1167))</f>
        <v>9.6176644109884482</v>
      </c>
      <c r="E1167" s="2">
        <f>IF(logVir!E1167="","",LN(総労働時間!E1167))</f>
        <v>9.5406619854957242</v>
      </c>
      <c r="F1167" s="2">
        <f>IF(logVir!F1167="","",LN(総労働時間!F1167))</f>
        <v>9.5937971190906879</v>
      </c>
      <c r="G1167" s="2">
        <f>IF(logVir!G1167="","",LN(総労働時間!G1167))</f>
        <v>9.3972635296107132</v>
      </c>
      <c r="I1167" s="3">
        <v>38</v>
      </c>
      <c r="J1167" s="3">
        <v>17</v>
      </c>
      <c r="K1167" s="2" cm="1">
        <f t="array" ref="K1167">IF(C1167="","",C1167-SUMPRODUCT(($B$1461:$B$1491=$J1167)*1,C$1461:C$1491))</f>
        <v>-0.11338080859445299</v>
      </c>
      <c r="L1167" s="2" cm="1">
        <f t="array" ref="L1167">IF(D1167="","",D1167-SUMPRODUCT(($B$1461:$B$1491=$J1167)*1,D$1461:D$1491))</f>
        <v>-0.2446592793732556</v>
      </c>
      <c r="M1167" s="2" cm="1">
        <f t="array" ref="M1167">IF(E1167="","",E1167-SUMPRODUCT(($B$1461:$B$1491=$J1167)*1,E$1461:E$1491))</f>
        <v>-0.30159857916542876</v>
      </c>
      <c r="N1167" s="2" cm="1">
        <f t="array" ref="N1167">IF(F1167="","",F1167-SUMPRODUCT(($B$1461:$B$1491=$J1167)*1,F$1461:F$1491))</f>
        <v>-0.29629140171180879</v>
      </c>
      <c r="O1167" s="2" cm="1">
        <f t="array" ref="O1167">IF(G1167="","",G1167-SUMPRODUCT(($B$1461:$B$1491=$J1167)*1,G$1461:G$1491))</f>
        <v>-0.55386805919839688</v>
      </c>
    </row>
    <row r="1168" spans="1:15" x14ac:dyDescent="0.55000000000000004">
      <c r="A1168" s="3">
        <v>38</v>
      </c>
      <c r="B1168" s="3">
        <v>18</v>
      </c>
      <c r="C1168" s="2">
        <f>IF(logVir!C1168="","",LN(総労働時間!C1168))</f>
        <v>11.622542584544989</v>
      </c>
      <c r="D1168" s="2">
        <f>IF(logVir!D1168="","",LN(総労働時間!D1168))</f>
        <v>11.584351207098441</v>
      </c>
      <c r="E1168" s="2">
        <f>IF(logVir!E1168="","",LN(総労働時間!E1168))</f>
        <v>11.562101188294662</v>
      </c>
      <c r="F1168" s="2">
        <f>IF(logVir!F1168="","",LN(総労働時間!F1168))</f>
        <v>11.545871953650389</v>
      </c>
      <c r="G1168" s="2">
        <f>IF(logVir!G1168="","",LN(総労働時間!G1168))</f>
        <v>11.535169652452861</v>
      </c>
      <c r="I1168" s="3">
        <v>38</v>
      </c>
      <c r="J1168" s="3">
        <v>18</v>
      </c>
      <c r="K1168" s="2" cm="1">
        <f t="array" ref="K1168">IF(C1168="","",C1168-SUMPRODUCT(($B$1461:$B$1491=$J1168)*1,C$1461:C$1491))</f>
        <v>-0.30451512808461878</v>
      </c>
      <c r="L1168" s="2" cm="1">
        <f t="array" ref="L1168">IF(D1168="","",D1168-SUMPRODUCT(($B$1461:$B$1491=$J1168)*1,D$1461:D$1491))</f>
        <v>-0.3400635377090957</v>
      </c>
      <c r="M1168" s="2" cm="1">
        <f t="array" ref="M1168">IF(E1168="","",E1168-SUMPRODUCT(($B$1461:$B$1491=$J1168)*1,E$1461:E$1491))</f>
        <v>-0.32869642850501535</v>
      </c>
      <c r="N1168" s="2" cm="1">
        <f t="array" ref="N1168">IF(F1168="","",F1168-SUMPRODUCT(($B$1461:$B$1491=$J1168)*1,F$1461:F$1491))</f>
        <v>-0.31348061102630531</v>
      </c>
      <c r="O1168" s="2" cm="1">
        <f t="array" ref="O1168">IF(G1168="","",G1168-SUMPRODUCT(($B$1461:$B$1491=$J1168)*1,G$1461:G$1491))</f>
        <v>-0.30899025008743486</v>
      </c>
    </row>
    <row r="1169" spans="1:15" x14ac:dyDescent="0.55000000000000004">
      <c r="A1169" s="3">
        <v>38</v>
      </c>
      <c r="B1169" s="3">
        <v>19</v>
      </c>
      <c r="C1169" s="2">
        <f>IF(logVir!C1169="","",LN(総労働時間!C1169))</f>
        <v>11.127397550341655</v>
      </c>
      <c r="D1169" s="2">
        <f>IF(logVir!D1169="","",LN(総労働時間!D1169))</f>
        <v>10.976689504676051</v>
      </c>
      <c r="E1169" s="2">
        <f>IF(logVir!E1169="","",LN(総労働時間!E1169))</f>
        <v>10.905923827165788</v>
      </c>
      <c r="F1169" s="2">
        <f>IF(logVir!F1169="","",LN(総労働時間!F1169))</f>
        <v>10.921416025007078</v>
      </c>
      <c r="G1169" s="2">
        <f>IF(logVir!G1169="","",LN(総労働時間!G1169))</f>
        <v>10.879299925466587</v>
      </c>
      <c r="I1169" s="3">
        <v>38</v>
      </c>
      <c r="J1169" s="3">
        <v>19</v>
      </c>
      <c r="K1169" s="2" cm="1">
        <f t="array" ref="K1169">IF(C1169="","",C1169-SUMPRODUCT(($B$1461:$B$1491=$J1169)*1,C$1461:C$1491))</f>
        <v>-0.1008245251950779</v>
      </c>
      <c r="L1169" s="2" cm="1">
        <f t="array" ref="L1169">IF(D1169="","",D1169-SUMPRODUCT(($B$1461:$B$1491=$J1169)*1,D$1461:D$1491))</f>
        <v>-0.25335214392584327</v>
      </c>
      <c r="M1169" s="2" cm="1">
        <f t="array" ref="M1169">IF(E1169="","",E1169-SUMPRODUCT(($B$1461:$B$1491=$J1169)*1,E$1461:E$1491))</f>
        <v>-0.29593875618154364</v>
      </c>
      <c r="N1169" s="2" cm="1">
        <f t="array" ref="N1169">IF(F1169="","",F1169-SUMPRODUCT(($B$1461:$B$1491=$J1169)*1,F$1461:F$1491))</f>
        <v>-0.27055838948345468</v>
      </c>
      <c r="O1169" s="2" cm="1">
        <f t="array" ref="O1169">IF(G1169="","",G1169-SUMPRODUCT(($B$1461:$B$1491=$J1169)*1,G$1461:G$1491))</f>
        <v>-0.34799934976587821</v>
      </c>
    </row>
    <row r="1170" spans="1:15" x14ac:dyDescent="0.55000000000000004">
      <c r="A1170" s="3">
        <v>38</v>
      </c>
      <c r="B1170" s="3">
        <v>20</v>
      </c>
      <c r="C1170" s="2">
        <f>IF(logVir!C1170="","",LN(総労働時間!C1170))</f>
        <v>11.945022618403494</v>
      </c>
      <c r="D1170" s="2">
        <f>IF(logVir!D1170="","",LN(総労働時間!D1170))</f>
        <v>11.744164671033831</v>
      </c>
      <c r="E1170" s="2">
        <f>IF(logVir!E1170="","",LN(総労働時間!E1170))</f>
        <v>11.67272237561993</v>
      </c>
      <c r="F1170" s="2">
        <f>IF(logVir!F1170="","",LN(総労働時間!F1170))</f>
        <v>11.603705254510547</v>
      </c>
      <c r="G1170" s="2">
        <f>IF(logVir!G1170="","",LN(総労働時間!G1170))</f>
        <v>11.623700127499331</v>
      </c>
      <c r="I1170" s="3">
        <v>38</v>
      </c>
      <c r="J1170" s="3">
        <v>20</v>
      </c>
      <c r="K1170" s="2" cm="1">
        <f t="array" ref="K1170">IF(C1170="","",C1170-SUMPRODUCT(($B$1461:$B$1491=$J1170)*1,C$1461:C$1491))</f>
        <v>-0.15768271403011447</v>
      </c>
      <c r="L1170" s="2" cm="1">
        <f t="array" ref="L1170">IF(D1170="","",D1170-SUMPRODUCT(($B$1461:$B$1491=$J1170)*1,D$1461:D$1491))</f>
        <v>-0.31306747366404508</v>
      </c>
      <c r="M1170" s="2" cm="1">
        <f t="array" ref="M1170">IF(E1170="","",E1170-SUMPRODUCT(($B$1461:$B$1491=$J1170)*1,E$1461:E$1491))</f>
        <v>-0.351042804621013</v>
      </c>
      <c r="N1170" s="2" cm="1">
        <f t="array" ref="N1170">IF(F1170="","",F1170-SUMPRODUCT(($B$1461:$B$1491=$J1170)*1,F$1461:F$1491))</f>
        <v>-0.34487928268953461</v>
      </c>
      <c r="O1170" s="2" cm="1">
        <f t="array" ref="O1170">IF(G1170="","",G1170-SUMPRODUCT(($B$1461:$B$1491=$J1170)*1,G$1461:G$1491))</f>
        <v>-0.39019870510274401</v>
      </c>
    </row>
    <row r="1171" spans="1:15" x14ac:dyDescent="0.55000000000000004">
      <c r="A1171" s="3">
        <v>38</v>
      </c>
      <c r="B1171" s="3">
        <v>21</v>
      </c>
      <c r="C1171" s="2">
        <f>IF(logVir!C1171="","",LN(総労働時間!C1171))</f>
        <v>11.272861907116088</v>
      </c>
      <c r="D1171" s="2">
        <f>IF(logVir!D1171="","",LN(総労働時間!D1171))</f>
        <v>11.184142364771313</v>
      </c>
      <c r="E1171" s="2">
        <f>IF(logVir!E1171="","",LN(総労働時間!E1171))</f>
        <v>11.273821057164403</v>
      </c>
      <c r="F1171" s="2">
        <f>IF(logVir!F1171="","",LN(総労働時間!F1171))</f>
        <v>11.251391681418099</v>
      </c>
      <c r="G1171" s="2">
        <f>IF(logVir!G1171="","",LN(総労働時間!G1171))</f>
        <v>11.302538683171159</v>
      </c>
      <c r="I1171" s="3">
        <v>38</v>
      </c>
      <c r="J1171" s="3">
        <v>21</v>
      </c>
      <c r="K1171" s="2" cm="1">
        <f t="array" ref="K1171">IF(C1171="","",C1171-SUMPRODUCT(($B$1461:$B$1491=$J1171)*1,C$1461:C$1491))</f>
        <v>-0.28819186197076263</v>
      </c>
      <c r="L1171" s="2" cm="1">
        <f t="array" ref="L1171">IF(D1171="","",D1171-SUMPRODUCT(($B$1461:$B$1491=$J1171)*1,D$1461:D$1491))</f>
        <v>-0.38805085539458872</v>
      </c>
      <c r="M1171" s="2" cm="1">
        <f t="array" ref="M1171">IF(E1171="","",E1171-SUMPRODUCT(($B$1461:$B$1491=$J1171)*1,E$1461:E$1491))</f>
        <v>-0.27277305634072846</v>
      </c>
      <c r="N1171" s="2" cm="1">
        <f t="array" ref="N1171">IF(F1171="","",F1171-SUMPRODUCT(($B$1461:$B$1491=$J1171)*1,F$1461:F$1491))</f>
        <v>-0.24032058906093567</v>
      </c>
      <c r="O1171" s="2" cm="1">
        <f t="array" ref="O1171">IF(G1171="","",G1171-SUMPRODUCT(($B$1461:$B$1491=$J1171)*1,G$1461:G$1491))</f>
        <v>-0.24283043627453615</v>
      </c>
    </row>
    <row r="1172" spans="1:15" x14ac:dyDescent="0.55000000000000004">
      <c r="A1172" s="3">
        <v>38</v>
      </c>
      <c r="B1172" s="3">
        <v>22</v>
      </c>
      <c r="C1172" s="2">
        <f>IF(logVir!C1172="","",LN(総労働時間!C1172))</f>
        <v>11.213323585838486</v>
      </c>
      <c r="D1172" s="2">
        <f>IF(logVir!D1172="","",LN(総労働時間!D1172))</f>
        <v>11.252467787164141</v>
      </c>
      <c r="E1172" s="2">
        <f>IF(logVir!E1172="","",LN(総労働時間!E1172))</f>
        <v>11.051986830088435</v>
      </c>
      <c r="F1172" s="2">
        <f>IF(logVir!F1172="","",LN(総労働時間!F1172))</f>
        <v>10.916052807895428</v>
      </c>
      <c r="G1172" s="2">
        <f>IF(logVir!G1172="","",LN(総労働時間!G1172))</f>
        <v>10.863902369526695</v>
      </c>
      <c r="I1172" s="3">
        <v>38</v>
      </c>
      <c r="J1172" s="3">
        <v>22</v>
      </c>
      <c r="K1172" s="2" cm="1">
        <f t="array" ref="K1172">IF(C1172="","",C1172-SUMPRODUCT(($B$1461:$B$1491=$J1172)*1,C$1461:C$1491))</f>
        <v>-0.39636421074227535</v>
      </c>
      <c r="L1172" s="2" cm="1">
        <f t="array" ref="L1172">IF(D1172="","",D1172-SUMPRODUCT(($B$1461:$B$1491=$J1172)*1,D$1461:D$1491))</f>
        <v>-0.31509753372530724</v>
      </c>
      <c r="M1172" s="2" cm="1">
        <f t="array" ref="M1172">IF(E1172="","",E1172-SUMPRODUCT(($B$1461:$B$1491=$J1172)*1,E$1461:E$1491))</f>
        <v>-0.48208444700527409</v>
      </c>
      <c r="N1172" s="2" cm="1">
        <f t="array" ref="N1172">IF(F1172="","",F1172-SUMPRODUCT(($B$1461:$B$1491=$J1172)*1,F$1461:F$1491))</f>
        <v>-0.48427092534052463</v>
      </c>
      <c r="O1172" s="2" cm="1">
        <f t="array" ref="O1172">IF(G1172="","",G1172-SUMPRODUCT(($B$1461:$B$1491=$J1172)*1,G$1461:G$1491))</f>
        <v>-0.51555817575203555</v>
      </c>
    </row>
    <row r="1173" spans="1:15" x14ac:dyDescent="0.55000000000000004">
      <c r="A1173" s="3">
        <v>38</v>
      </c>
      <c r="B1173" s="3">
        <v>23</v>
      </c>
      <c r="C1173" s="2">
        <f>IF(logVir!C1173="","",LN(総労働時間!C1173))</f>
        <v>8.5740122156355447</v>
      </c>
      <c r="D1173" s="2">
        <f>IF(logVir!D1173="","",LN(総労働時間!D1173))</f>
        <v>8.633731736352539</v>
      </c>
      <c r="E1173" s="2">
        <f>IF(logVir!E1173="","",LN(総労働時間!E1173))</f>
        <v>8.5189872462169927</v>
      </c>
      <c r="F1173" s="2">
        <f>IF(logVir!F1173="","",LN(総労働時間!F1173))</f>
        <v>8.4873042508373349</v>
      </c>
      <c r="G1173" s="2">
        <f>IF(logVir!G1173="","",LN(総労働時間!G1173))</f>
        <v>8.7437399678712406</v>
      </c>
      <c r="I1173" s="3">
        <v>38</v>
      </c>
      <c r="J1173" s="3">
        <v>23</v>
      </c>
      <c r="K1173" s="2" cm="1">
        <f t="array" ref="K1173">IF(C1173="","",C1173-SUMPRODUCT(($B$1461:$B$1491=$J1173)*1,C$1461:C$1491))</f>
        <v>-0.13701615534862199</v>
      </c>
      <c r="L1173" s="2" cm="1">
        <f t="array" ref="L1173">IF(D1173="","",D1173-SUMPRODUCT(($B$1461:$B$1491=$J1173)*1,D$1461:D$1491))</f>
        <v>-1.6906700585247236E-2</v>
      </c>
      <c r="M1173" s="2" cm="1">
        <f t="array" ref="M1173">IF(E1173="","",E1173-SUMPRODUCT(($B$1461:$B$1491=$J1173)*1,E$1461:E$1491))</f>
        <v>-0.26449990734556295</v>
      </c>
      <c r="N1173" s="2" cm="1">
        <f t="array" ref="N1173">IF(F1173="","",F1173-SUMPRODUCT(($B$1461:$B$1491=$J1173)*1,F$1461:F$1491))</f>
        <v>-0.31852923263225108</v>
      </c>
      <c r="O1173" s="2" cm="1">
        <f t="array" ref="O1173">IF(G1173="","",G1173-SUMPRODUCT(($B$1461:$B$1491=$J1173)*1,G$1461:G$1491))</f>
        <v>-0.18154100119256888</v>
      </c>
    </row>
    <row r="1174" spans="1:15" x14ac:dyDescent="0.55000000000000004">
      <c r="A1174" s="3">
        <v>38</v>
      </c>
      <c r="B1174" s="3">
        <v>24</v>
      </c>
      <c r="C1174" s="2">
        <f>IF(logVir!C1174="","",LN(総労働時間!C1174))</f>
        <v>9.2521969148508028</v>
      </c>
      <c r="D1174" s="2">
        <f>IF(logVir!D1174="","",LN(総労働時間!D1174))</f>
        <v>8.9833537157013659</v>
      </c>
      <c r="E1174" s="2">
        <f>IF(logVir!E1174="","",LN(総労働時間!E1174))</f>
        <v>8.9213901083353626</v>
      </c>
      <c r="F1174" s="2">
        <f>IF(logVir!F1174="","",LN(総労働時間!F1174))</f>
        <v>8.9358278240555009</v>
      </c>
      <c r="G1174" s="2">
        <f>IF(logVir!G1174="","",LN(総労働時間!G1174))</f>
        <v>9.0454301704707376</v>
      </c>
      <c r="I1174" s="3">
        <v>38</v>
      </c>
      <c r="J1174" s="3">
        <v>24</v>
      </c>
      <c r="K1174" s="2" cm="1">
        <f t="array" ref="K1174">IF(C1174="","",C1174-SUMPRODUCT(($B$1461:$B$1491=$J1174)*1,C$1461:C$1491))</f>
        <v>-0.486962769880531</v>
      </c>
      <c r="L1174" s="2" cm="1">
        <f t="array" ref="L1174">IF(D1174="","",D1174-SUMPRODUCT(($B$1461:$B$1491=$J1174)*1,D$1461:D$1491))</f>
        <v>-0.66498913186638831</v>
      </c>
      <c r="M1174" s="2" cm="1">
        <f t="array" ref="M1174">IF(E1174="","",E1174-SUMPRODUCT(($B$1461:$B$1491=$J1174)*1,E$1461:E$1491))</f>
        <v>-0.83085354281107371</v>
      </c>
      <c r="N1174" s="2" cm="1">
        <f t="array" ref="N1174">IF(F1174="","",F1174-SUMPRODUCT(($B$1461:$B$1491=$J1174)*1,F$1461:F$1491))</f>
        <v>-0.80324109027274382</v>
      </c>
      <c r="O1174" s="2" cm="1">
        <f t="array" ref="O1174">IF(G1174="","",G1174-SUMPRODUCT(($B$1461:$B$1491=$J1174)*1,G$1461:G$1491))</f>
        <v>-0.79449831059042353</v>
      </c>
    </row>
    <row r="1175" spans="1:15" x14ac:dyDescent="0.55000000000000004">
      <c r="A1175" s="3">
        <v>38</v>
      </c>
      <c r="B1175" s="3">
        <v>25</v>
      </c>
      <c r="C1175" s="2">
        <f>IF(logVir!C1175="","",LN(総労働時間!C1175))</f>
        <v>10.285135847956557</v>
      </c>
      <c r="D1175" s="2">
        <f>IF(logVir!D1175="","",LN(総労働時間!D1175))</f>
        <v>10.11037453088527</v>
      </c>
      <c r="E1175" s="2">
        <f>IF(logVir!E1175="","",LN(総労働時間!E1175))</f>
        <v>10.179430469993598</v>
      </c>
      <c r="F1175" s="2">
        <f>IF(logVir!F1175="","",LN(総労働時間!F1175))</f>
        <v>10.231540763118993</v>
      </c>
      <c r="G1175" s="2">
        <f>IF(logVir!G1175="","",LN(総労働時間!G1175))</f>
        <v>10.198630920428343</v>
      </c>
      <c r="I1175" s="3">
        <v>38</v>
      </c>
      <c r="J1175" s="3">
        <v>25</v>
      </c>
      <c r="K1175" s="2" cm="1">
        <f t="array" ref="K1175">IF(C1175="","",C1175-SUMPRODUCT(($B$1461:$B$1491=$J1175)*1,C$1461:C$1491))</f>
        <v>-0.22680409473514374</v>
      </c>
      <c r="L1175" s="2" cm="1">
        <f t="array" ref="L1175">IF(D1175="","",D1175-SUMPRODUCT(($B$1461:$B$1491=$J1175)*1,D$1461:D$1491))</f>
        <v>-0.3032085872380339</v>
      </c>
      <c r="M1175" s="2" cm="1">
        <f t="array" ref="M1175">IF(E1175="","",E1175-SUMPRODUCT(($B$1461:$B$1491=$J1175)*1,E$1461:E$1491))</f>
        <v>-0.24997980360837424</v>
      </c>
      <c r="N1175" s="2" cm="1">
        <f t="array" ref="N1175">IF(F1175="","",F1175-SUMPRODUCT(($B$1461:$B$1491=$J1175)*1,F$1461:F$1491))</f>
        <v>-0.20953159306465707</v>
      </c>
      <c r="O1175" s="2" cm="1">
        <f t="array" ref="O1175">IF(G1175="","",G1175-SUMPRODUCT(($B$1461:$B$1491=$J1175)*1,G$1461:G$1491))</f>
        <v>-0.18070766721441878</v>
      </c>
    </row>
    <row r="1176" spans="1:15" x14ac:dyDescent="0.55000000000000004">
      <c r="A1176" s="3">
        <v>38</v>
      </c>
      <c r="B1176" s="3">
        <v>26</v>
      </c>
      <c r="C1176" s="2">
        <f>IF(logVir!C1176="","",LN(総労働時間!C1176))</f>
        <v>9.3044585427405053</v>
      </c>
      <c r="D1176" s="2">
        <f>IF(logVir!D1176="","",LN(総労働時間!D1176))</f>
        <v>9.2978027457983501</v>
      </c>
      <c r="E1176" s="2">
        <f>IF(logVir!E1176="","",LN(総労働時間!E1176))</f>
        <v>9.4006237039694636</v>
      </c>
      <c r="F1176" s="2">
        <f>IF(logVir!F1176="","",LN(総労働時間!F1176))</f>
        <v>9.2747198595744571</v>
      </c>
      <c r="G1176" s="2">
        <f>IF(logVir!G1176="","",LN(総労働時間!G1176))</f>
        <v>9.3719116825247006</v>
      </c>
      <c r="I1176" s="3">
        <v>38</v>
      </c>
      <c r="J1176" s="3">
        <v>26</v>
      </c>
      <c r="K1176" s="2" cm="1">
        <f t="array" ref="K1176">IF(C1176="","",C1176-SUMPRODUCT(($B$1461:$B$1491=$J1176)*1,C$1461:C$1491))</f>
        <v>-0.37720702578797471</v>
      </c>
      <c r="L1176" s="2" cm="1">
        <f t="array" ref="L1176">IF(D1176="","",D1176-SUMPRODUCT(($B$1461:$B$1491=$J1176)*1,D$1461:D$1491))</f>
        <v>-0.39279029962050593</v>
      </c>
      <c r="M1176" s="2" cm="1">
        <f t="array" ref="M1176">IF(E1176="","",E1176-SUMPRODUCT(($B$1461:$B$1491=$J1176)*1,E$1461:E$1491))</f>
        <v>-0.44718384770760089</v>
      </c>
      <c r="N1176" s="2" cm="1">
        <f t="array" ref="N1176">IF(F1176="","",F1176-SUMPRODUCT(($B$1461:$B$1491=$J1176)*1,F$1461:F$1491))</f>
        <v>-0.58763096643961177</v>
      </c>
      <c r="O1176" s="2" cm="1">
        <f t="array" ref="O1176">IF(G1176="","",G1176-SUMPRODUCT(($B$1461:$B$1491=$J1176)*1,G$1461:G$1491))</f>
        <v>-0.5005713192540302</v>
      </c>
    </row>
    <row r="1177" spans="1:15" x14ac:dyDescent="0.55000000000000004">
      <c r="A1177" s="3">
        <v>38</v>
      </c>
      <c r="B1177" s="3">
        <v>27</v>
      </c>
      <c r="C1177" s="2">
        <f>IF(logVir!C1177="","",LN(総労働時間!C1177))</f>
        <v>11.195537966336916</v>
      </c>
      <c r="D1177" s="2">
        <f>IF(logVir!D1177="","",LN(総労働時間!D1177))</f>
        <v>11.182252811279156</v>
      </c>
      <c r="E1177" s="2">
        <f>IF(logVir!E1177="","",LN(総労働時間!E1177))</f>
        <v>11.319219195220409</v>
      </c>
      <c r="F1177" s="2">
        <f>IF(logVir!F1177="","",LN(総労働時間!F1177))</f>
        <v>11.070774446179556</v>
      </c>
      <c r="G1177" s="2">
        <f>IF(logVir!G1177="","",LN(総労働時間!G1177))</f>
        <v>11.253268597323487</v>
      </c>
      <c r="I1177" s="3">
        <v>38</v>
      </c>
      <c r="J1177" s="3">
        <v>27</v>
      </c>
      <c r="K1177" s="2" cm="1">
        <f t="array" ref="K1177">IF(C1177="","",C1177-SUMPRODUCT(($B$1461:$B$1491=$J1177)*1,C$1461:C$1491))</f>
        <v>-0.35476257391669996</v>
      </c>
      <c r="L1177" s="2" cm="1">
        <f t="array" ref="L1177">IF(D1177="","",D1177-SUMPRODUCT(($B$1461:$B$1491=$J1177)*1,D$1461:D$1491))</f>
        <v>-0.54220442239657274</v>
      </c>
      <c r="M1177" s="2" cm="1">
        <f t="array" ref="M1177">IF(E1177="","",E1177-SUMPRODUCT(($B$1461:$B$1491=$J1177)*1,E$1461:E$1491))</f>
        <v>-0.45622329041295373</v>
      </c>
      <c r="N1177" s="2" cm="1">
        <f t="array" ref="N1177">IF(F1177="","",F1177-SUMPRODUCT(($B$1461:$B$1491=$J1177)*1,F$1461:F$1491))</f>
        <v>-0.65851484891656931</v>
      </c>
      <c r="O1177" s="2" cm="1">
        <f t="array" ref="O1177">IF(G1177="","",G1177-SUMPRODUCT(($B$1461:$B$1491=$J1177)*1,G$1461:G$1491))</f>
        <v>-0.59378401792086599</v>
      </c>
    </row>
    <row r="1178" spans="1:15" x14ac:dyDescent="0.55000000000000004">
      <c r="A1178" s="3">
        <v>38</v>
      </c>
      <c r="B1178" s="3">
        <v>28</v>
      </c>
      <c r="C1178" s="2">
        <f>IF(logVir!C1178="","",LN(総労働時間!C1178))</f>
        <v>10.732275538815527</v>
      </c>
      <c r="D1178" s="2">
        <f>IF(logVir!D1178="","",LN(総労働時間!D1178))</f>
        <v>10.728104072405319</v>
      </c>
      <c r="E1178" s="2">
        <f>IF(logVir!E1178="","",LN(総労働時間!E1178))</f>
        <v>10.717125911232907</v>
      </c>
      <c r="F1178" s="2">
        <f>IF(logVir!F1178="","",LN(総労働時間!F1178))</f>
        <v>10.722377121472311</v>
      </c>
      <c r="G1178" s="2">
        <f>IF(logVir!G1178="","",LN(総労働時間!G1178))</f>
        <v>10.737326893195762</v>
      </c>
      <c r="I1178" s="3">
        <v>38</v>
      </c>
      <c r="J1178" s="3">
        <v>28</v>
      </c>
      <c r="K1178" s="2" cm="1">
        <f t="array" ref="K1178">IF(C1178="","",C1178-SUMPRODUCT(($B$1461:$B$1491=$J1178)*1,C$1461:C$1491))</f>
        <v>-0.42406200890563639</v>
      </c>
      <c r="L1178" s="2" cm="1">
        <f t="array" ref="L1178">IF(D1178="","",D1178-SUMPRODUCT(($B$1461:$B$1491=$J1178)*1,D$1461:D$1491))</f>
        <v>-0.42509724360981593</v>
      </c>
      <c r="M1178" s="2" cm="1">
        <f t="array" ref="M1178">IF(E1178="","",E1178-SUMPRODUCT(($B$1461:$B$1491=$J1178)*1,E$1461:E$1491))</f>
        <v>-0.47310472616782562</v>
      </c>
      <c r="N1178" s="2" cm="1">
        <f t="array" ref="N1178">IF(F1178="","",F1178-SUMPRODUCT(($B$1461:$B$1491=$J1178)*1,F$1461:F$1491))</f>
        <v>-0.457545179001146</v>
      </c>
      <c r="O1178" s="2" cm="1">
        <f t="array" ref="O1178">IF(G1178="","",G1178-SUMPRODUCT(($B$1461:$B$1491=$J1178)*1,G$1461:G$1491))</f>
        <v>-0.45426448079604675</v>
      </c>
    </row>
    <row r="1179" spans="1:15" x14ac:dyDescent="0.55000000000000004">
      <c r="A1179" s="3">
        <v>38</v>
      </c>
      <c r="B1179" s="3">
        <v>29</v>
      </c>
      <c r="C1179" s="2">
        <f>IF(logVir!C1179="","",LN(総労働時間!C1179))</f>
        <v>10.864978044690405</v>
      </c>
      <c r="D1179" s="2">
        <f>IF(logVir!D1179="","",LN(総労働時間!D1179))</f>
        <v>10.936133645167844</v>
      </c>
      <c r="E1179" s="2">
        <f>IF(logVir!E1179="","",LN(総労働時間!E1179))</f>
        <v>10.720322360713219</v>
      </c>
      <c r="F1179" s="2">
        <f>IF(logVir!F1179="","",LN(総労働時間!F1179))</f>
        <v>10.82499932004402</v>
      </c>
      <c r="G1179" s="2">
        <f>IF(logVir!G1179="","",LN(総労働時間!G1179))</f>
        <v>11.018345929282169</v>
      </c>
      <c r="I1179" s="3">
        <v>38</v>
      </c>
      <c r="J1179" s="3">
        <v>29</v>
      </c>
      <c r="K1179" s="2" cm="1">
        <f t="array" ref="K1179">IF(C1179="","",C1179-SUMPRODUCT(($B$1461:$B$1491=$J1179)*1,C$1461:C$1491))</f>
        <v>-0.2634456210597893</v>
      </c>
      <c r="L1179" s="2" cm="1">
        <f t="array" ref="L1179">IF(D1179="","",D1179-SUMPRODUCT(($B$1461:$B$1491=$J1179)*1,D$1461:D$1491))</f>
        <v>-0.20318161937141355</v>
      </c>
      <c r="M1179" s="2" cm="1">
        <f t="array" ref="M1179">IF(E1179="","",E1179-SUMPRODUCT(($B$1461:$B$1491=$J1179)*1,E$1461:E$1491))</f>
        <v>-0.42966729140185933</v>
      </c>
      <c r="N1179" s="2" cm="1">
        <f t="array" ref="N1179">IF(F1179="","",F1179-SUMPRODUCT(($B$1461:$B$1491=$J1179)*1,F$1461:F$1491))</f>
        <v>-0.30138291230731085</v>
      </c>
      <c r="O1179" s="2" cm="1">
        <f t="array" ref="O1179">IF(G1179="","",G1179-SUMPRODUCT(($B$1461:$B$1491=$J1179)*1,G$1461:G$1491))</f>
        <v>-0.20130019792374476</v>
      </c>
    </row>
    <row r="1180" spans="1:15" x14ac:dyDescent="0.55000000000000004">
      <c r="A1180" s="3">
        <v>38</v>
      </c>
      <c r="B1180" s="3">
        <v>30</v>
      </c>
      <c r="C1180" s="2">
        <f>IF(logVir!C1180="","",LN(総労働時間!C1180))</f>
        <v>11.959259466131938</v>
      </c>
      <c r="D1180" s="2">
        <f>IF(logVir!D1180="","",LN(総労働時間!D1180))</f>
        <v>12.112425876928512</v>
      </c>
      <c r="E1180" s="2">
        <f>IF(logVir!E1180="","",LN(総労働時間!E1180))</f>
        <v>12.033829939672547</v>
      </c>
      <c r="F1180" s="2">
        <f>IF(logVir!F1180="","",LN(総労働時間!F1180))</f>
        <v>12.104967282972568</v>
      </c>
      <c r="G1180" s="2">
        <f>IF(logVir!G1180="","",LN(総労働時間!G1180))</f>
        <v>12.146786189704148</v>
      </c>
      <c r="I1180" s="3">
        <v>38</v>
      </c>
      <c r="J1180" s="3">
        <v>30</v>
      </c>
      <c r="K1180" s="2" cm="1">
        <f t="array" ref="K1180">IF(C1180="","",C1180-SUMPRODUCT(($B$1461:$B$1491=$J1180)*1,C$1461:C$1491))</f>
        <v>-0.15427768282841114</v>
      </c>
      <c r="L1180" s="2" cm="1">
        <f t="array" ref="L1180">IF(D1180="","",D1180-SUMPRODUCT(($B$1461:$B$1491=$J1180)*1,D$1461:D$1491))</f>
        <v>-0.14600880120049986</v>
      </c>
      <c r="M1180" s="2" cm="1">
        <f t="array" ref="M1180">IF(E1180="","",E1180-SUMPRODUCT(($B$1461:$B$1491=$J1180)*1,E$1461:E$1491))</f>
        <v>-0.28394156095438916</v>
      </c>
      <c r="N1180" s="2" cm="1">
        <f t="array" ref="N1180">IF(F1180="","",F1180-SUMPRODUCT(($B$1461:$B$1491=$J1180)*1,F$1461:F$1491))</f>
        <v>-0.18173047239032947</v>
      </c>
      <c r="O1180" s="2" cm="1">
        <f t="array" ref="O1180">IF(G1180="","",G1180-SUMPRODUCT(($B$1461:$B$1491=$J1180)*1,G$1461:G$1491))</f>
        <v>-0.25754207287527997</v>
      </c>
    </row>
    <row r="1181" spans="1:15" x14ac:dyDescent="0.55000000000000004">
      <c r="A1181" s="3">
        <v>38</v>
      </c>
      <c r="B1181" s="3">
        <v>31</v>
      </c>
      <c r="C1181" s="2">
        <f>IF(logVir!C1181="","",LN(総労働時間!C1181))</f>
        <v>11.486939459237858</v>
      </c>
      <c r="D1181" s="2">
        <f>IF(logVir!D1181="","",LN(総労働時間!D1181))</f>
        <v>11.403268062949355</v>
      </c>
      <c r="E1181" s="2">
        <f>IF(logVir!E1181="","",LN(総労働時間!E1181))</f>
        <v>11.320675207187463</v>
      </c>
      <c r="F1181" s="2">
        <f>IF(logVir!F1181="","",LN(総労働時間!F1181))</f>
        <v>11.244464509748047</v>
      </c>
      <c r="G1181" s="2">
        <f>IF(logVir!G1181="","",LN(総労働時間!G1181))</f>
        <v>11.185204130480306</v>
      </c>
      <c r="I1181" s="3">
        <v>38</v>
      </c>
      <c r="J1181" s="3">
        <v>31</v>
      </c>
      <c r="K1181" s="2" cm="1">
        <f t="array" ref="K1181">IF(C1181="","",C1181-SUMPRODUCT(($B$1461:$B$1491=$J1181)*1,C$1461:C$1491))</f>
        <v>-0.29631934126314086</v>
      </c>
      <c r="L1181" s="2" cm="1">
        <f t="array" ref="L1181">IF(D1181="","",D1181-SUMPRODUCT(($B$1461:$B$1491=$J1181)*1,D$1461:D$1491))</f>
        <v>-0.28587745845821999</v>
      </c>
      <c r="M1181" s="2" cm="1">
        <f t="array" ref="M1181">IF(E1181="","",E1181-SUMPRODUCT(($B$1461:$B$1491=$J1181)*1,E$1461:E$1491))</f>
        <v>-0.33777877781857235</v>
      </c>
      <c r="N1181" s="2" cm="1">
        <f t="array" ref="N1181">IF(F1181="","",F1181-SUMPRODUCT(($B$1461:$B$1491=$J1181)*1,F$1461:F$1491))</f>
        <v>-0.33721481042576151</v>
      </c>
      <c r="O1181" s="2" cm="1">
        <f t="array" ref="O1181">IF(G1181="","",G1181-SUMPRODUCT(($B$1461:$B$1491=$J1181)*1,G$1461:G$1491))</f>
        <v>-0.41752924876033681</v>
      </c>
    </row>
    <row r="1182" spans="1:15" x14ac:dyDescent="0.55000000000000004">
      <c r="A1182" s="3">
        <v>39</v>
      </c>
      <c r="B1182" s="3">
        <v>1</v>
      </c>
      <c r="C1182" s="2">
        <f>IF(logVir!C1182="","",LN(総労働時間!C1182))</f>
        <v>11.291332225191308</v>
      </c>
      <c r="D1182" s="2">
        <f>IF(logVir!D1182="","",LN(総労働時間!D1182))</f>
        <v>11.174372804660113</v>
      </c>
      <c r="E1182" s="2">
        <f>IF(logVir!E1182="","",LN(総労働時間!E1182))</f>
        <v>11.050535084724734</v>
      </c>
      <c r="F1182" s="2">
        <f>IF(logVir!F1182="","",LN(総労働時間!F1182))</f>
        <v>11.004778661595266</v>
      </c>
      <c r="G1182" s="2">
        <f>IF(logVir!G1182="","",LN(総労働時間!G1182))</f>
        <v>10.903614454514326</v>
      </c>
      <c r="I1182" s="3">
        <v>39</v>
      </c>
      <c r="J1182" s="3">
        <v>1</v>
      </c>
      <c r="K1182" s="2" cm="1">
        <f t="array" ref="K1182">IF(C1182="","",C1182-SUMPRODUCT(($B$1461:$B$1491=$J1182)*1,C$1461:C$1491))</f>
        <v>-7.8178872957053613E-2</v>
      </c>
      <c r="L1182" s="2" cm="1">
        <f t="array" ref="L1182">IF(D1182="","",D1182-SUMPRODUCT(($B$1461:$B$1491=$J1182)*1,D$1461:D$1491))</f>
        <v>-7.332413174804131E-2</v>
      </c>
      <c r="M1182" s="2" cm="1">
        <f t="array" ref="M1182">IF(E1182="","",E1182-SUMPRODUCT(($B$1461:$B$1491=$J1182)*1,E$1461:E$1491))</f>
        <v>-0.12544994791910113</v>
      </c>
      <c r="N1182" s="2" cm="1">
        <f t="array" ref="N1182">IF(F1182="","",F1182-SUMPRODUCT(($B$1461:$B$1491=$J1182)*1,F$1461:F$1491))</f>
        <v>-0.10703491707480239</v>
      </c>
      <c r="O1182" s="2" cm="1">
        <f t="array" ref="O1182">IF(G1182="","",G1182-SUMPRODUCT(($B$1461:$B$1491=$J1182)*1,G$1461:G$1491))</f>
        <v>-0.1307386896902436</v>
      </c>
    </row>
    <row r="1183" spans="1:15" x14ac:dyDescent="0.55000000000000004">
      <c r="A1183" s="3">
        <v>39</v>
      </c>
      <c r="B1183" s="3">
        <v>2</v>
      </c>
      <c r="C1183" s="2">
        <f>IF(logVir!C1183="","",LN(総労働時間!C1183))</f>
        <v>7.1811823955551324</v>
      </c>
      <c r="D1183" s="2">
        <f>IF(logVir!D1183="","",LN(総労働時間!D1183))</f>
        <v>7.2411282408833095</v>
      </c>
      <c r="E1183" s="2">
        <f>IF(logVir!E1183="","",LN(総労働時間!E1183))</f>
        <v>7.1216766012316146</v>
      </c>
      <c r="F1183" s="2">
        <f>IF(logVir!F1183="","",LN(総労働時間!F1183))</f>
        <v>6.9792830263264056</v>
      </c>
      <c r="G1183" s="2">
        <f>IF(logVir!G1183="","",LN(総労働時間!G1183))</f>
        <v>7.1628508347715956</v>
      </c>
      <c r="I1183" s="3">
        <v>39</v>
      </c>
      <c r="J1183" s="3">
        <v>2</v>
      </c>
      <c r="K1183" s="2" cm="1">
        <f t="array" ref="K1183">IF(C1183="","",C1183-SUMPRODUCT(($B$1461:$B$1491=$J1183)*1,C$1461:C$1491))</f>
        <v>-4.6878738266390663E-2</v>
      </c>
      <c r="L1183" s="2" cm="1">
        <f t="array" ref="L1183">IF(D1183="","",D1183-SUMPRODUCT(($B$1461:$B$1491=$J1183)*1,D$1461:D$1491))</f>
        <v>-9.2804732116851696E-2</v>
      </c>
      <c r="M1183" s="2" cm="1">
        <f t="array" ref="M1183">IF(E1183="","",E1183-SUMPRODUCT(($B$1461:$B$1491=$J1183)*1,E$1461:E$1491))</f>
        <v>0.11238443141645149</v>
      </c>
      <c r="N1183" s="2" cm="1">
        <f t="array" ref="N1183">IF(F1183="","",F1183-SUMPRODUCT(($B$1461:$B$1491=$J1183)*1,F$1461:F$1491))</f>
        <v>-6.9091876682394471E-3</v>
      </c>
      <c r="O1183" s="2" cm="1">
        <f t="array" ref="O1183">IF(G1183="","",G1183-SUMPRODUCT(($B$1461:$B$1491=$J1183)*1,G$1461:G$1491))</f>
        <v>0.17122752784283701</v>
      </c>
    </row>
    <row r="1184" spans="1:15" x14ac:dyDescent="0.55000000000000004">
      <c r="A1184" s="3">
        <v>39</v>
      </c>
      <c r="B1184" s="3">
        <v>3</v>
      </c>
      <c r="C1184" s="2">
        <f>IF(logVir!C1184="","",LN(総労働時間!C1184))</f>
        <v>9.7447676635914036</v>
      </c>
      <c r="D1184" s="2">
        <f>IF(logVir!D1184="","",LN(総労働時間!D1184))</f>
        <v>9.5696090112043652</v>
      </c>
      <c r="E1184" s="2">
        <f>IF(logVir!E1184="","",LN(総労働時間!E1184))</f>
        <v>9.6779970563396258</v>
      </c>
      <c r="F1184" s="2">
        <f>IF(logVir!F1184="","",LN(総労働時間!F1184))</f>
        <v>9.5152242576799768</v>
      </c>
      <c r="G1184" s="2">
        <f>IF(logVir!G1184="","",LN(総労働時間!G1184))</f>
        <v>9.4228764366123663</v>
      </c>
      <c r="I1184" s="3">
        <v>39</v>
      </c>
      <c r="J1184" s="3">
        <v>3</v>
      </c>
      <c r="K1184" s="2" cm="1">
        <f t="array" ref="K1184">IF(C1184="","",C1184-SUMPRODUCT(($B$1461:$B$1491=$J1184)*1,C$1461:C$1491))</f>
        <v>-1.0409145382444027</v>
      </c>
      <c r="L1184" s="2" cm="1">
        <f t="array" ref="L1184">IF(D1184="","",D1184-SUMPRODUCT(($B$1461:$B$1491=$J1184)*1,D$1461:D$1491))</f>
        <v>-1.1910816462208693</v>
      </c>
      <c r="M1184" s="2" cm="1">
        <f t="array" ref="M1184">IF(E1184="","",E1184-SUMPRODUCT(($B$1461:$B$1491=$J1184)*1,E$1461:E$1491))</f>
        <v>-1.0928032584398064</v>
      </c>
      <c r="N1184" s="2" cm="1">
        <f t="array" ref="N1184">IF(F1184="","",F1184-SUMPRODUCT(($B$1461:$B$1491=$J1184)*1,F$1461:F$1491))</f>
        <v>-1.1760044719843119</v>
      </c>
      <c r="O1184" s="2" cm="1">
        <f t="array" ref="O1184">IF(G1184="","",G1184-SUMPRODUCT(($B$1461:$B$1491=$J1184)*1,G$1461:G$1491))</f>
        <v>-1.2974967748999955</v>
      </c>
    </row>
    <row r="1185" spans="1:15" x14ac:dyDescent="0.55000000000000004">
      <c r="A1185" s="3">
        <v>39</v>
      </c>
      <c r="B1185" s="3">
        <v>4</v>
      </c>
      <c r="C1185" s="2">
        <f>IF(logVir!C1185="","",LN(総労働時間!C1185))</f>
        <v>8.155462632539729</v>
      </c>
      <c r="D1185" s="2">
        <f>IF(logVir!D1185="","",LN(総労働時間!D1185))</f>
        <v>8.1249970101243782</v>
      </c>
      <c r="E1185" s="2">
        <f>IF(logVir!E1185="","",LN(総労働時間!E1185))</f>
        <v>7.9140403784738593</v>
      </c>
      <c r="F1185" s="2">
        <f>IF(logVir!F1185="","",LN(総労働時間!F1185))</f>
        <v>7.7750464587135264</v>
      </c>
      <c r="G1185" s="2">
        <f>IF(logVir!G1185="","",LN(総労働時間!G1185))</f>
        <v>7.7695816496087238</v>
      </c>
      <c r="I1185" s="3">
        <v>39</v>
      </c>
      <c r="J1185" s="3">
        <v>4</v>
      </c>
      <c r="K1185" s="2" cm="1">
        <f t="array" ref="K1185">IF(C1185="","",C1185-SUMPRODUCT(($B$1461:$B$1491=$J1185)*1,C$1461:C$1491))</f>
        <v>-1.4184118190702311</v>
      </c>
      <c r="L1185" s="2" cm="1">
        <f t="array" ref="L1185">IF(D1185="","",D1185-SUMPRODUCT(($B$1461:$B$1491=$J1185)*1,D$1461:D$1491))</f>
        <v>-1.2773263346368573</v>
      </c>
      <c r="M1185" s="2" cm="1">
        <f t="array" ref="M1185">IF(E1185="","",E1185-SUMPRODUCT(($B$1461:$B$1491=$J1185)*1,E$1461:E$1491))</f>
        <v>-1.4195861900909756</v>
      </c>
      <c r="N1185" s="2" cm="1">
        <f t="array" ref="N1185">IF(F1185="","",F1185-SUMPRODUCT(($B$1461:$B$1491=$J1185)*1,F$1461:F$1491))</f>
        <v>-1.4101388010322884</v>
      </c>
      <c r="O1185" s="2" cm="1">
        <f t="array" ref="O1185">IF(G1185="","",G1185-SUMPRODUCT(($B$1461:$B$1491=$J1185)*1,G$1461:G$1491))</f>
        <v>-1.4572844884981437</v>
      </c>
    </row>
    <row r="1186" spans="1:15" x14ac:dyDescent="0.55000000000000004">
      <c r="A1186" s="3">
        <v>39</v>
      </c>
      <c r="B1186" s="3">
        <v>5</v>
      </c>
      <c r="C1186" s="2">
        <f>IF(logVir!C1186="","",LN(総労働時間!C1186))</f>
        <v>8.6166267616730412</v>
      </c>
      <c r="D1186" s="2">
        <f>IF(logVir!D1186="","",LN(総労働時間!D1186))</f>
        <v>8.6143711660137061</v>
      </c>
      <c r="E1186" s="2">
        <f>IF(logVir!E1186="","",LN(総労働時間!E1186))</f>
        <v>8.7078555025101139</v>
      </c>
      <c r="F1186" s="2">
        <f>IF(logVir!F1186="","",LN(総労働時間!F1186))</f>
        <v>8.6052445932926922</v>
      </c>
      <c r="G1186" s="2">
        <f>IF(logVir!G1186="","",LN(総労働時間!G1186))</f>
        <v>8.6199134597276785</v>
      </c>
      <c r="I1186" s="3">
        <v>39</v>
      </c>
      <c r="J1186" s="3">
        <v>5</v>
      </c>
      <c r="K1186" s="2" cm="1">
        <f t="array" ref="K1186">IF(C1186="","",C1186-SUMPRODUCT(($B$1461:$B$1491=$J1186)*1,C$1461:C$1491))</f>
        <v>-0.20487206735906405</v>
      </c>
      <c r="L1186" s="2" cm="1">
        <f t="array" ref="L1186">IF(D1186="","",D1186-SUMPRODUCT(($B$1461:$B$1491=$J1186)*1,D$1461:D$1491))</f>
        <v>-0.15386335053968203</v>
      </c>
      <c r="M1186" s="2" cm="1">
        <f t="array" ref="M1186">IF(E1186="","",E1186-SUMPRODUCT(($B$1461:$B$1491=$J1186)*1,E$1461:E$1491))</f>
        <v>-9.3970540092284338E-2</v>
      </c>
      <c r="N1186" s="2" cm="1">
        <f t="array" ref="N1186">IF(F1186="","",F1186-SUMPRODUCT(($B$1461:$B$1491=$J1186)*1,F$1461:F$1491))</f>
        <v>-0.12705540231009138</v>
      </c>
      <c r="O1186" s="2" cm="1">
        <f t="array" ref="O1186">IF(G1186="","",G1186-SUMPRODUCT(($B$1461:$B$1491=$J1186)*1,G$1461:G$1491))</f>
        <v>-0.16030613420134188</v>
      </c>
    </row>
    <row r="1187" spans="1:15" x14ac:dyDescent="0.55000000000000004">
      <c r="A1187" s="3">
        <v>39</v>
      </c>
      <c r="B1187" s="3">
        <v>6</v>
      </c>
      <c r="C1187" s="2">
        <f>IF(logVir!C1187="","",LN(総労働時間!C1187))</f>
        <v>7.1065817871636572</v>
      </c>
      <c r="D1187" s="2">
        <f>IF(logVir!D1187="","",LN(総労働時間!D1187))</f>
        <v>7.4084078249972567</v>
      </c>
      <c r="E1187" s="2">
        <f>IF(logVir!E1187="","",LN(総労働時間!E1187))</f>
        <v>7.1979610842290906</v>
      </c>
      <c r="F1187" s="2">
        <f>IF(logVir!F1187="","",LN(総労働時間!F1187))</f>
        <v>7.2472846319404542</v>
      </c>
      <c r="G1187" s="2">
        <f>IF(logVir!G1187="","",LN(総労働時間!G1187))</f>
        <v>7.3314125353149944</v>
      </c>
      <c r="I1187" s="3">
        <v>39</v>
      </c>
      <c r="J1187" s="3">
        <v>6</v>
      </c>
      <c r="K1187" s="2" cm="1">
        <f t="array" ref="K1187">IF(C1187="","",C1187-SUMPRODUCT(($B$1461:$B$1491=$J1187)*1,C$1461:C$1491))</f>
        <v>-2.1903884264552023</v>
      </c>
      <c r="L1187" s="2" cm="1">
        <f t="array" ref="L1187">IF(D1187="","",D1187-SUMPRODUCT(($B$1461:$B$1491=$J1187)*1,D$1461:D$1491))</f>
        <v>-1.8994486913975006</v>
      </c>
      <c r="M1187" s="2" cm="1">
        <f t="array" ref="M1187">IF(E1187="","",E1187-SUMPRODUCT(($B$1461:$B$1491=$J1187)*1,E$1461:E$1491))</f>
        <v>-2.1336181350350536</v>
      </c>
      <c r="N1187" s="2" cm="1">
        <f t="array" ref="N1187">IF(F1187="","",F1187-SUMPRODUCT(($B$1461:$B$1491=$J1187)*1,F$1461:F$1491))</f>
        <v>-2.0821499770001139</v>
      </c>
      <c r="O1187" s="2" cm="1">
        <f t="array" ref="O1187">IF(G1187="","",G1187-SUMPRODUCT(($B$1461:$B$1491=$J1187)*1,G$1461:G$1491))</f>
        <v>-2.0360825658005766</v>
      </c>
    </row>
    <row r="1188" spans="1:15" x14ac:dyDescent="0.55000000000000004">
      <c r="A1188" s="3">
        <v>39</v>
      </c>
      <c r="B1188" s="3">
        <v>7</v>
      </c>
      <c r="C1188" s="2">
        <f>IF(logVir!C1188="","",LN(総労働時間!C1188))</f>
        <v>8.2318130841152968</v>
      </c>
      <c r="D1188" s="2">
        <f>IF(logVir!D1188="","",LN(総労働時間!D1188))</f>
        <v>8.3092906295087463</v>
      </c>
      <c r="E1188" s="2">
        <f>IF(logVir!E1188="","",LN(総労働時間!E1188))</f>
        <v>8.009873964299727</v>
      </c>
      <c r="F1188" s="2">
        <f>IF(logVir!F1188="","",LN(総労働時間!F1188))</f>
        <v>7.895265061150841</v>
      </c>
      <c r="G1188" s="2">
        <f>IF(logVir!G1188="","",LN(総労働時間!G1188))</f>
        <v>7.8792315709598704</v>
      </c>
      <c r="I1188" s="3">
        <v>39</v>
      </c>
      <c r="J1188" s="3">
        <v>7</v>
      </c>
      <c r="K1188" s="2" cm="1">
        <f t="array" ref="K1188">IF(C1188="","",C1188-SUMPRODUCT(($B$1461:$B$1491=$J1188)*1,C$1461:C$1491))</f>
        <v>-0.99433854712129666</v>
      </c>
      <c r="L1188" s="2" cm="1">
        <f t="array" ref="L1188">IF(D1188="","",D1188-SUMPRODUCT(($B$1461:$B$1491=$J1188)*1,D$1461:D$1491))</f>
        <v>-0.88823495762643034</v>
      </c>
      <c r="M1188" s="2" cm="1">
        <f t="array" ref="M1188">IF(E1188="","",E1188-SUMPRODUCT(($B$1461:$B$1491=$J1188)*1,E$1461:E$1491))</f>
        <v>-1.1250503953844166</v>
      </c>
      <c r="N1188" s="2" cm="1">
        <f t="array" ref="N1188">IF(F1188="","",F1188-SUMPRODUCT(($B$1461:$B$1491=$J1188)*1,F$1461:F$1491))</f>
        <v>-1.1783688837443975</v>
      </c>
      <c r="O1188" s="2" cm="1">
        <f t="array" ref="O1188">IF(G1188="","",G1188-SUMPRODUCT(($B$1461:$B$1491=$J1188)*1,G$1461:G$1491))</f>
        <v>-1.2266586441653953</v>
      </c>
    </row>
    <row r="1189" spans="1:15" x14ac:dyDescent="0.55000000000000004">
      <c r="A1189" s="3">
        <v>39</v>
      </c>
      <c r="B1189" s="3">
        <v>8</v>
      </c>
      <c r="C1189" s="2">
        <f>IF(logVir!C1189="","",LN(総労働時間!C1189))</f>
        <v>7.3921502955545613</v>
      </c>
      <c r="D1189" s="2">
        <f>IF(logVir!D1189="","",LN(総労働時間!D1189))</f>
        <v>7.7846973582133323</v>
      </c>
      <c r="E1189" s="2">
        <f>IF(logVir!E1189="","",LN(総労働時間!E1189))</f>
        <v>7.7700195233421949</v>
      </c>
      <c r="F1189" s="2">
        <f>IF(logVir!F1189="","",LN(総労働時間!F1189))</f>
        <v>7.6657251747953206</v>
      </c>
      <c r="G1189" s="2">
        <f>IF(logVir!G1189="","",LN(総労働時間!G1189))</f>
        <v>7.7551250057207479</v>
      </c>
      <c r="I1189" s="3">
        <v>39</v>
      </c>
      <c r="J1189" s="3">
        <v>8</v>
      </c>
      <c r="K1189" s="2" cm="1">
        <f t="array" ref="K1189">IF(C1189="","",C1189-SUMPRODUCT(($B$1461:$B$1491=$J1189)*1,C$1461:C$1491))</f>
        <v>-1.8077835461238969</v>
      </c>
      <c r="L1189" s="2" cm="1">
        <f t="array" ref="L1189">IF(D1189="","",D1189-SUMPRODUCT(($B$1461:$B$1491=$J1189)*1,D$1461:D$1491))</f>
        <v>-1.5032004450170771</v>
      </c>
      <c r="M1189" s="2" cm="1">
        <f t="array" ref="M1189">IF(E1189="","",E1189-SUMPRODUCT(($B$1461:$B$1491=$J1189)*1,E$1461:E$1491))</f>
        <v>-1.5216598350786912</v>
      </c>
      <c r="N1189" s="2" cm="1">
        <f t="array" ref="N1189">IF(F1189="","",F1189-SUMPRODUCT(($B$1461:$B$1491=$J1189)*1,F$1461:F$1491))</f>
        <v>-1.6114726147533665</v>
      </c>
      <c r="O1189" s="2" cm="1">
        <f t="array" ref="O1189">IF(G1189="","",G1189-SUMPRODUCT(($B$1461:$B$1491=$J1189)*1,G$1461:G$1491))</f>
        <v>-1.5725356429525554</v>
      </c>
    </row>
    <row r="1190" spans="1:15" x14ac:dyDescent="0.55000000000000004">
      <c r="A1190" s="3">
        <v>39</v>
      </c>
      <c r="B1190" s="3">
        <v>9</v>
      </c>
      <c r="C1190" s="2">
        <f>IF(logVir!C1190="","",LN(総労働時間!C1190))</f>
        <v>8.0521030821963411</v>
      </c>
      <c r="D1190" s="2">
        <f>IF(logVir!D1190="","",LN(総労働時間!D1190))</f>
        <v>8.164289793436204</v>
      </c>
      <c r="E1190" s="2">
        <f>IF(logVir!E1190="","",LN(総労働時間!E1190))</f>
        <v>8.2370835517895156</v>
      </c>
      <c r="F1190" s="2">
        <f>IF(logVir!F1190="","",LN(総労働時間!F1190))</f>
        <v>8.2042399847931762</v>
      </c>
      <c r="G1190" s="2">
        <f>IF(logVir!G1190="","",LN(総労働時間!G1190))</f>
        <v>8.1469472100088964</v>
      </c>
      <c r="I1190" s="3">
        <v>39</v>
      </c>
      <c r="J1190" s="3">
        <v>9</v>
      </c>
      <c r="K1190" s="2" cm="1">
        <f t="array" ref="K1190">IF(C1190="","",C1190-SUMPRODUCT(($B$1461:$B$1491=$J1190)*1,C$1461:C$1491))</f>
        <v>-1.9170787049742923</v>
      </c>
      <c r="L1190" s="2" cm="1">
        <f t="array" ref="L1190">IF(D1190="","",D1190-SUMPRODUCT(($B$1461:$B$1491=$J1190)*1,D$1461:D$1491))</f>
        <v>-1.7599966062307395</v>
      </c>
      <c r="M1190" s="2" cm="1">
        <f t="array" ref="M1190">IF(E1190="","",E1190-SUMPRODUCT(($B$1461:$B$1491=$J1190)*1,E$1461:E$1491))</f>
        <v>-1.766447239488377</v>
      </c>
      <c r="N1190" s="2" cm="1">
        <f t="array" ref="N1190">IF(F1190="","",F1190-SUMPRODUCT(($B$1461:$B$1491=$J1190)*1,F$1461:F$1491))</f>
        <v>-1.693126865243423</v>
      </c>
      <c r="O1190" s="2" cm="1">
        <f t="array" ref="O1190">IF(G1190="","",G1190-SUMPRODUCT(($B$1461:$B$1491=$J1190)*1,G$1461:G$1491))</f>
        <v>-1.7954909691260639</v>
      </c>
    </row>
    <row r="1191" spans="1:15" x14ac:dyDescent="0.55000000000000004">
      <c r="A1191" s="3">
        <v>39</v>
      </c>
      <c r="B1191" s="3">
        <v>10</v>
      </c>
      <c r="C1191" s="2">
        <f>IF(logVir!C1191="","",LN(総労働時間!C1191))</f>
        <v>8.9609433936890319</v>
      </c>
      <c r="D1191" s="2">
        <f>IF(logVir!D1191="","",LN(総労働時間!D1191))</f>
        <v>9.1748113145185393</v>
      </c>
      <c r="E1191" s="2">
        <f>IF(logVir!E1191="","",LN(総労働時間!E1191))</f>
        <v>9.2007631315883813</v>
      </c>
      <c r="F1191" s="2">
        <f>IF(logVir!F1191="","",LN(総労働時間!F1191))</f>
        <v>9.1449164471210516</v>
      </c>
      <c r="G1191" s="2">
        <f>IF(logVir!G1191="","",LN(総労働時間!G1191))</f>
        <v>9.2257179088889565</v>
      </c>
      <c r="I1191" s="3">
        <v>39</v>
      </c>
      <c r="J1191" s="3">
        <v>10</v>
      </c>
      <c r="K1191" s="2" cm="1">
        <f t="array" ref="K1191">IF(C1191="","",C1191-SUMPRODUCT(($B$1461:$B$1491=$J1191)*1,C$1461:C$1491))</f>
        <v>-1.509049835276473</v>
      </c>
      <c r="L1191" s="2" cm="1">
        <f t="array" ref="L1191">IF(D1191="","",D1191-SUMPRODUCT(($B$1461:$B$1491=$J1191)*1,D$1461:D$1491))</f>
        <v>-1.3132880263076441</v>
      </c>
      <c r="M1191" s="2" cm="1">
        <f t="array" ref="M1191">IF(E1191="","",E1191-SUMPRODUCT(($B$1461:$B$1491=$J1191)*1,E$1461:E$1491))</f>
        <v>-1.3270295873399984</v>
      </c>
      <c r="N1191" s="2" cm="1">
        <f t="array" ref="N1191">IF(F1191="","",F1191-SUMPRODUCT(($B$1461:$B$1491=$J1191)*1,F$1461:F$1491))</f>
        <v>-1.3187959601762351</v>
      </c>
      <c r="O1191" s="2" cm="1">
        <f t="array" ref="O1191">IF(G1191="","",G1191-SUMPRODUCT(($B$1461:$B$1491=$J1191)*1,G$1461:G$1491))</f>
        <v>-1.3080962214743739</v>
      </c>
    </row>
    <row r="1192" spans="1:15" x14ac:dyDescent="0.55000000000000004">
      <c r="A1192" s="3">
        <v>39</v>
      </c>
      <c r="B1192" s="3">
        <v>11</v>
      </c>
      <c r="C1192" s="2">
        <f>IF(logVir!C1192="","",LN(総労働時間!C1192))</f>
        <v>8.0887877581261609</v>
      </c>
      <c r="D1192" s="2">
        <f>IF(logVir!D1192="","",LN(総労働時間!D1192))</f>
        <v>7.4634656348290607</v>
      </c>
      <c r="E1192" s="2">
        <f>IF(logVir!E1192="","",LN(総労働時間!E1192))</f>
        <v>6.910661443256938</v>
      </c>
      <c r="F1192" s="2">
        <f>IF(logVir!F1192="","",LN(総労働時間!F1192))</f>
        <v>6.7182441749488966</v>
      </c>
      <c r="G1192" s="2">
        <f>IF(logVir!G1192="","",LN(総労働時間!G1192))</f>
        <v>6.6667383223900361</v>
      </c>
      <c r="I1192" s="3">
        <v>39</v>
      </c>
      <c r="J1192" s="3">
        <v>11</v>
      </c>
      <c r="K1192" s="2" cm="1">
        <f t="array" ref="K1192">IF(C1192="","",C1192-SUMPRODUCT(($B$1461:$B$1491=$J1192)*1,C$1461:C$1491))</f>
        <v>-1.7039062271475061</v>
      </c>
      <c r="L1192" s="2" cm="1">
        <f t="array" ref="L1192">IF(D1192="","",D1192-SUMPRODUCT(($B$1461:$B$1491=$J1192)*1,D$1461:D$1491))</f>
        <v>-2.1342894836783968</v>
      </c>
      <c r="M1192" s="2" cm="1">
        <f t="array" ref="M1192">IF(E1192="","",E1192-SUMPRODUCT(($B$1461:$B$1491=$J1192)*1,E$1461:E$1491))</f>
        <v>-2.6753720011501354</v>
      </c>
      <c r="N1192" s="2" cm="1">
        <f t="array" ref="N1192">IF(F1192="","",F1192-SUMPRODUCT(($B$1461:$B$1491=$J1192)*1,F$1461:F$1491))</f>
        <v>-2.8330433647847819</v>
      </c>
      <c r="O1192" s="2" cm="1">
        <f t="array" ref="O1192">IF(G1192="","",G1192-SUMPRODUCT(($B$1461:$B$1491=$J1192)*1,G$1461:G$1491))</f>
        <v>-2.8897190793185343</v>
      </c>
    </row>
    <row r="1193" spans="1:15" x14ac:dyDescent="0.55000000000000004">
      <c r="A1193" s="3">
        <v>39</v>
      </c>
      <c r="B1193" s="3">
        <v>12</v>
      </c>
      <c r="C1193" s="2">
        <f>IF(logVir!C1193="","",LN(総労働時間!C1193))</f>
        <v>7.4411248571332527</v>
      </c>
      <c r="D1193" s="2">
        <f>IF(logVir!D1193="","",LN(総労働時間!D1193))</f>
        <v>7.5106126937818871</v>
      </c>
      <c r="E1193" s="2">
        <f>IF(logVir!E1193="","",LN(総労働時間!E1193))</f>
        <v>7.3123228248172261</v>
      </c>
      <c r="F1193" s="2">
        <f>IF(logVir!F1193="","",LN(総労働時間!F1193))</f>
        <v>7.1842767310295068</v>
      </c>
      <c r="G1193" s="2">
        <f>IF(logVir!G1193="","",LN(総労働時間!G1193))</f>
        <v>7.2629656658698316</v>
      </c>
      <c r="I1193" s="3">
        <v>39</v>
      </c>
      <c r="J1193" s="3">
        <v>12</v>
      </c>
      <c r="K1193" s="2" cm="1">
        <f t="array" ref="K1193">IF(C1193="","",C1193-SUMPRODUCT(($B$1461:$B$1491=$J1193)*1,C$1461:C$1491))</f>
        <v>-2.152621183417657</v>
      </c>
      <c r="L1193" s="2" cm="1">
        <f t="array" ref="L1193">IF(D1193="","",D1193-SUMPRODUCT(($B$1461:$B$1491=$J1193)*1,D$1461:D$1491))</f>
        <v>-1.9944061548908696</v>
      </c>
      <c r="M1193" s="2" cm="1">
        <f t="array" ref="M1193">IF(E1193="","",E1193-SUMPRODUCT(($B$1461:$B$1491=$J1193)*1,E$1461:E$1491))</f>
        <v>-2.1741606378791083</v>
      </c>
      <c r="N1193" s="2" cm="1">
        <f t="array" ref="N1193">IF(F1193="","",F1193-SUMPRODUCT(($B$1461:$B$1491=$J1193)*1,F$1461:F$1491))</f>
        <v>-2.2435863750815743</v>
      </c>
      <c r="O1193" s="2" cm="1">
        <f t="array" ref="O1193">IF(G1193="","",G1193-SUMPRODUCT(($B$1461:$B$1491=$J1193)*1,G$1461:G$1491))</f>
        <v>-2.2462497187463679</v>
      </c>
    </row>
    <row r="1194" spans="1:15" x14ac:dyDescent="0.55000000000000004">
      <c r="A1194" s="3">
        <v>39</v>
      </c>
      <c r="B1194" s="3">
        <v>13</v>
      </c>
      <c r="C1194" s="2">
        <f>IF(logVir!C1194="","",LN(総労働時間!C1194))</f>
        <v>5.6035451202794366</v>
      </c>
      <c r="D1194" s="2">
        <f>IF(logVir!D1194="","",LN(総労働時間!D1194))</f>
        <v>4.9849746543460798</v>
      </c>
      <c r="E1194" s="2">
        <f>IF(logVir!E1194="","",LN(総労働時間!E1194))</f>
        <v>4.7953166692924043</v>
      </c>
      <c r="F1194" s="2">
        <f>IF(logVir!F1194="","",LN(総労働時間!F1194))</f>
        <v>4.7136771472900136</v>
      </c>
      <c r="G1194" s="2">
        <f>IF(logVir!G1194="","",LN(総労働時間!G1194))</f>
        <v>4.6782919809396777</v>
      </c>
      <c r="I1194" s="3">
        <v>39</v>
      </c>
      <c r="J1194" s="3">
        <v>13</v>
      </c>
      <c r="K1194" s="2" cm="1">
        <f t="array" ref="K1194">IF(C1194="","",C1194-SUMPRODUCT(($B$1461:$B$1491=$J1194)*1,C$1461:C$1491))</f>
        <v>-3.1300973487046981</v>
      </c>
      <c r="L1194" s="2" cm="1">
        <f t="array" ref="L1194">IF(D1194="","",D1194-SUMPRODUCT(($B$1461:$B$1491=$J1194)*1,D$1461:D$1491))</f>
        <v>-2.9503036149825945</v>
      </c>
      <c r="M1194" s="2" cm="1">
        <f t="array" ref="M1194">IF(E1194="","",E1194-SUMPRODUCT(($B$1461:$B$1491=$J1194)*1,E$1461:E$1491))</f>
        <v>-3.1996272151377738</v>
      </c>
      <c r="N1194" s="2" cm="1">
        <f t="array" ref="N1194">IF(F1194="","",F1194-SUMPRODUCT(($B$1461:$B$1491=$J1194)*1,F$1461:F$1491))</f>
        <v>-3.1503136127857259</v>
      </c>
      <c r="O1194" s="2" cm="1">
        <f t="array" ref="O1194">IF(G1194="","",G1194-SUMPRODUCT(($B$1461:$B$1491=$J1194)*1,G$1461:G$1491))</f>
        <v>-3.1423549425241797</v>
      </c>
    </row>
    <row r="1195" spans="1:15" x14ac:dyDescent="0.55000000000000004">
      <c r="A1195" s="3">
        <v>39</v>
      </c>
      <c r="B1195" s="3">
        <v>14</v>
      </c>
      <c r="C1195" s="2">
        <f>IF(logVir!C1195="","",LN(総労働時間!C1195))</f>
        <v>7.6582676456766574</v>
      </c>
      <c r="D1195" s="2">
        <f>IF(logVir!D1195="","",LN(総労働時間!D1195))</f>
        <v>8.086761351352969</v>
      </c>
      <c r="E1195" s="2">
        <f>IF(logVir!E1195="","",LN(総労働時間!E1195))</f>
        <v>7.6322600362170157</v>
      </c>
      <c r="F1195" s="2">
        <f>IF(logVir!F1195="","",LN(総労働時間!F1195))</f>
        <v>7.5332615342643177</v>
      </c>
      <c r="G1195" s="2">
        <f>IF(logVir!G1195="","",LN(総労働時間!G1195))</f>
        <v>7.5074737144555002</v>
      </c>
      <c r="I1195" s="3">
        <v>39</v>
      </c>
      <c r="J1195" s="3">
        <v>14</v>
      </c>
      <c r="K1195" s="2" cm="1">
        <f t="array" ref="K1195">IF(C1195="","",C1195-SUMPRODUCT(($B$1461:$B$1491=$J1195)*1,C$1461:C$1491))</f>
        <v>-2.16537376081539</v>
      </c>
      <c r="L1195" s="2" cm="1">
        <f t="array" ref="L1195">IF(D1195="","",D1195-SUMPRODUCT(($B$1461:$B$1491=$J1195)*1,D$1461:D$1491))</f>
        <v>-1.8279124850411517</v>
      </c>
      <c r="M1195" s="2" cm="1">
        <f t="array" ref="M1195">IF(E1195="","",E1195-SUMPRODUCT(($B$1461:$B$1491=$J1195)*1,E$1461:E$1491))</f>
        <v>-2.3205080356691923</v>
      </c>
      <c r="N1195" s="2" cm="1">
        <f t="array" ref="N1195">IF(F1195="","",F1195-SUMPRODUCT(($B$1461:$B$1491=$J1195)*1,F$1461:F$1491))</f>
        <v>-2.3635104506064799</v>
      </c>
      <c r="O1195" s="2" cm="1">
        <f t="array" ref="O1195">IF(G1195="","",G1195-SUMPRODUCT(($B$1461:$B$1491=$J1195)*1,G$1461:G$1491))</f>
        <v>-2.4304089574270282</v>
      </c>
    </row>
    <row r="1196" spans="1:15" x14ac:dyDescent="0.55000000000000004">
      <c r="A1196" s="3">
        <v>39</v>
      </c>
      <c r="B1196" s="3">
        <v>15</v>
      </c>
      <c r="C1196" s="2">
        <f>IF(logVir!C1196="","",LN(総労働時間!C1196))</f>
        <v>7.6763129535355805</v>
      </c>
      <c r="D1196" s="2">
        <f>IF(logVir!D1196="","",LN(総労働時間!D1196))</f>
        <v>7.642636279070679</v>
      </c>
      <c r="E1196" s="2">
        <f>IF(logVir!E1196="","",LN(総労働時間!E1196))</f>
        <v>7.5771077963924451</v>
      </c>
      <c r="F1196" s="2">
        <f>IF(logVir!F1196="","",LN(総労働時間!F1196))</f>
        <v>7.4807119919119476</v>
      </c>
      <c r="G1196" s="2">
        <f>IF(logVir!G1196="","",LN(総労働時間!G1196))</f>
        <v>7.444784003918711</v>
      </c>
      <c r="I1196" s="3">
        <v>39</v>
      </c>
      <c r="J1196" s="3">
        <v>15</v>
      </c>
      <c r="K1196" s="2" cm="1">
        <f t="array" ref="K1196">IF(C1196="","",C1196-SUMPRODUCT(($B$1461:$B$1491=$J1196)*1,C$1461:C$1491))</f>
        <v>-1.574231518882117</v>
      </c>
      <c r="L1196" s="2" cm="1">
        <f t="array" ref="L1196">IF(D1196="","",D1196-SUMPRODUCT(($B$1461:$B$1491=$J1196)*1,D$1461:D$1491))</f>
        <v>-1.4758969345082811</v>
      </c>
      <c r="M1196" s="2" cm="1">
        <f t="array" ref="M1196">IF(E1196="","",E1196-SUMPRODUCT(($B$1461:$B$1491=$J1196)*1,E$1461:E$1491))</f>
        <v>-1.4811030810581869</v>
      </c>
      <c r="N1196" s="2" cm="1">
        <f t="array" ref="N1196">IF(F1196="","",F1196-SUMPRODUCT(($B$1461:$B$1491=$J1196)*1,F$1461:F$1491))</f>
        <v>-1.4700149831845462</v>
      </c>
      <c r="O1196" s="2" cm="1">
        <f t="array" ref="O1196">IF(G1196="","",G1196-SUMPRODUCT(($B$1461:$B$1491=$J1196)*1,G$1461:G$1491))</f>
        <v>-1.5426807328277281</v>
      </c>
    </row>
    <row r="1197" spans="1:15" x14ac:dyDescent="0.55000000000000004">
      <c r="A1197" s="3">
        <v>39</v>
      </c>
      <c r="B1197" s="3">
        <v>16</v>
      </c>
      <c r="C1197" s="2">
        <f>IF(logVir!C1197="","",LN(総労働時間!C1197))</f>
        <v>9.031377338516684</v>
      </c>
      <c r="D1197" s="2">
        <f>IF(logVir!D1197="","",LN(総労働時間!D1197))</f>
        <v>8.9791547435012564</v>
      </c>
      <c r="E1197" s="2">
        <f>IF(logVir!E1197="","",LN(総労働時間!E1197))</f>
        <v>8.9773935659090416</v>
      </c>
      <c r="F1197" s="2">
        <f>IF(logVir!F1197="","",LN(総労働時間!F1197))</f>
        <v>8.8760689232799752</v>
      </c>
      <c r="G1197" s="2">
        <f>IF(logVir!G1197="","",LN(総労働時間!G1197))</f>
        <v>8.8798868425572408</v>
      </c>
      <c r="I1197" s="3">
        <v>39</v>
      </c>
      <c r="J1197" s="3">
        <v>16</v>
      </c>
      <c r="K1197" s="2" cm="1">
        <f t="array" ref="K1197">IF(C1197="","",C1197-SUMPRODUCT(($B$1461:$B$1491=$J1197)*1,C$1461:C$1491))</f>
        <v>-1.4553001856622139</v>
      </c>
      <c r="L1197" s="2" cm="1">
        <f t="array" ref="L1197">IF(D1197="","",D1197-SUMPRODUCT(($B$1461:$B$1491=$J1197)*1,D$1461:D$1491))</f>
        <v>-1.4938134356855759</v>
      </c>
      <c r="M1197" s="2" cm="1">
        <f t="array" ref="M1197">IF(E1197="","",E1197-SUMPRODUCT(($B$1461:$B$1491=$J1197)*1,E$1461:E$1491))</f>
        <v>-1.4892748937337963</v>
      </c>
      <c r="N1197" s="2" cm="1">
        <f t="array" ref="N1197">IF(F1197="","",F1197-SUMPRODUCT(($B$1461:$B$1491=$J1197)*1,F$1461:F$1491))</f>
        <v>-1.4905652917389602</v>
      </c>
      <c r="O1197" s="2" cm="1">
        <f t="array" ref="O1197">IF(G1197="","",G1197-SUMPRODUCT(($B$1461:$B$1491=$J1197)*1,G$1461:G$1491))</f>
        <v>-1.5409630916048958</v>
      </c>
    </row>
    <row r="1198" spans="1:15" x14ac:dyDescent="0.55000000000000004">
      <c r="A1198" s="3">
        <v>39</v>
      </c>
      <c r="B1198" s="3">
        <v>17</v>
      </c>
      <c r="C1198" s="2">
        <f>IF(logVir!C1198="","",LN(総労働時間!C1198))</f>
        <v>8.8746423359729683</v>
      </c>
      <c r="D1198" s="2">
        <f>IF(logVir!D1198="","",LN(総労働時間!D1198))</f>
        <v>8.70095991360993</v>
      </c>
      <c r="E1198" s="2">
        <f>IF(logVir!E1198="","",LN(総労働時間!E1198))</f>
        <v>8.7580561586705592</v>
      </c>
      <c r="F1198" s="2">
        <f>IF(logVir!F1198="","",LN(総労働時間!F1198))</f>
        <v>8.7685131649224495</v>
      </c>
      <c r="G1198" s="2">
        <f>IF(logVir!G1198="","",LN(総労働時間!G1198))</f>
        <v>8.8038796660255194</v>
      </c>
      <c r="I1198" s="3">
        <v>39</v>
      </c>
      <c r="J1198" s="3">
        <v>17</v>
      </c>
      <c r="K1198" s="2" cm="1">
        <f t="array" ref="K1198">IF(C1198="","",C1198-SUMPRODUCT(($B$1461:$B$1491=$J1198)*1,C$1461:C$1491))</f>
        <v>-1.0664375561907757</v>
      </c>
      <c r="L1198" s="2" cm="1">
        <f t="array" ref="L1198">IF(D1198="","",D1198-SUMPRODUCT(($B$1461:$B$1491=$J1198)*1,D$1461:D$1491))</f>
        <v>-1.1613637767517737</v>
      </c>
      <c r="M1198" s="2" cm="1">
        <f t="array" ref="M1198">IF(E1198="","",E1198-SUMPRODUCT(($B$1461:$B$1491=$J1198)*1,E$1461:E$1491))</f>
        <v>-1.0842044059905938</v>
      </c>
      <c r="N1198" s="2" cm="1">
        <f t="array" ref="N1198">IF(F1198="","",F1198-SUMPRODUCT(($B$1461:$B$1491=$J1198)*1,F$1461:F$1491))</f>
        <v>-1.1215753558800472</v>
      </c>
      <c r="O1198" s="2" cm="1">
        <f t="array" ref="O1198">IF(G1198="","",G1198-SUMPRODUCT(($B$1461:$B$1491=$J1198)*1,G$1461:G$1491))</f>
        <v>-1.1472519227835907</v>
      </c>
    </row>
    <row r="1199" spans="1:15" x14ac:dyDescent="0.55000000000000004">
      <c r="A1199" s="3">
        <v>39</v>
      </c>
      <c r="B1199" s="3">
        <v>18</v>
      </c>
      <c r="C1199" s="2">
        <f>IF(logVir!C1199="","",LN(総労働時間!C1199))</f>
        <v>10.869952998678491</v>
      </c>
      <c r="D1199" s="2">
        <f>IF(logVir!D1199="","",LN(総労働時間!D1199))</f>
        <v>10.904988774606673</v>
      </c>
      <c r="E1199" s="2">
        <f>IF(logVir!E1199="","",LN(総労働時間!E1199))</f>
        <v>10.859311889180834</v>
      </c>
      <c r="F1199" s="2">
        <f>IF(logVir!F1199="","",LN(総労働時間!F1199))</f>
        <v>10.828406147975837</v>
      </c>
      <c r="G1199" s="2">
        <f>IF(logVir!G1199="","",LN(総労働時間!G1199))</f>
        <v>10.709910561900321</v>
      </c>
      <c r="I1199" s="3">
        <v>39</v>
      </c>
      <c r="J1199" s="3">
        <v>18</v>
      </c>
      <c r="K1199" s="2" cm="1">
        <f t="array" ref="K1199">IF(C1199="","",C1199-SUMPRODUCT(($B$1461:$B$1491=$J1199)*1,C$1461:C$1491))</f>
        <v>-1.0571047139511176</v>
      </c>
      <c r="L1199" s="2" cm="1">
        <f t="array" ref="L1199">IF(D1199="","",D1199-SUMPRODUCT(($B$1461:$B$1491=$J1199)*1,D$1461:D$1491))</f>
        <v>-1.0194259702008637</v>
      </c>
      <c r="M1199" s="2" cm="1">
        <f t="array" ref="M1199">IF(E1199="","",E1199-SUMPRODUCT(($B$1461:$B$1491=$J1199)*1,E$1461:E$1491))</f>
        <v>-1.0314857276188434</v>
      </c>
      <c r="N1199" s="2" cm="1">
        <f t="array" ref="N1199">IF(F1199="","",F1199-SUMPRODUCT(($B$1461:$B$1491=$J1199)*1,F$1461:F$1491))</f>
        <v>-1.0309464167008571</v>
      </c>
      <c r="O1199" s="2" cm="1">
        <f t="array" ref="O1199">IF(G1199="","",G1199-SUMPRODUCT(($B$1461:$B$1491=$J1199)*1,G$1461:G$1491))</f>
        <v>-1.1342493406399754</v>
      </c>
    </row>
    <row r="1200" spans="1:15" x14ac:dyDescent="0.55000000000000004">
      <c r="A1200" s="3">
        <v>39</v>
      </c>
      <c r="B1200" s="3">
        <v>19</v>
      </c>
      <c r="C1200" s="2">
        <f>IF(logVir!C1200="","",LN(総労働時間!C1200))</f>
        <v>10.340213013815092</v>
      </c>
      <c r="D1200" s="2">
        <f>IF(logVir!D1200="","",LN(総労働時間!D1200))</f>
        <v>10.421951289944598</v>
      </c>
      <c r="E1200" s="2">
        <f>IF(logVir!E1200="","",LN(総労働時間!E1200))</f>
        <v>10.202075625963021</v>
      </c>
      <c r="F1200" s="2">
        <f>IF(logVir!F1200="","",LN(総労働時間!F1200))</f>
        <v>10.112402283491154</v>
      </c>
      <c r="G1200" s="2">
        <f>IF(logVir!G1200="","",LN(総労働時間!G1200))</f>
        <v>10.201855751922745</v>
      </c>
      <c r="I1200" s="3">
        <v>39</v>
      </c>
      <c r="J1200" s="3">
        <v>19</v>
      </c>
      <c r="K1200" s="2" cm="1">
        <f t="array" ref="K1200">IF(C1200="","",C1200-SUMPRODUCT(($B$1461:$B$1491=$J1200)*1,C$1461:C$1491))</f>
        <v>-0.8880090617216414</v>
      </c>
      <c r="L1200" s="2" cm="1">
        <f t="array" ref="L1200">IF(D1200="","",D1200-SUMPRODUCT(($B$1461:$B$1491=$J1200)*1,D$1461:D$1491))</f>
        <v>-0.80809035865729584</v>
      </c>
      <c r="M1200" s="2" cm="1">
        <f t="array" ref="M1200">IF(E1200="","",E1200-SUMPRODUCT(($B$1461:$B$1491=$J1200)*1,E$1461:E$1491))</f>
        <v>-0.99978695738431078</v>
      </c>
      <c r="N1200" s="2" cm="1">
        <f t="array" ref="N1200">IF(F1200="","",F1200-SUMPRODUCT(($B$1461:$B$1491=$J1200)*1,F$1461:F$1491))</f>
        <v>-1.0795721309993791</v>
      </c>
      <c r="O1200" s="2" cm="1">
        <f t="array" ref="O1200">IF(G1200="","",G1200-SUMPRODUCT(($B$1461:$B$1491=$J1200)*1,G$1461:G$1491))</f>
        <v>-1.0254435233097201</v>
      </c>
    </row>
    <row r="1201" spans="1:15" x14ac:dyDescent="0.55000000000000004">
      <c r="A1201" s="3">
        <v>39</v>
      </c>
      <c r="B1201" s="3">
        <v>20</v>
      </c>
      <c r="C1201" s="2">
        <f>IF(logVir!C1201="","",LN(総労働時間!C1201))</f>
        <v>11.282345607219023</v>
      </c>
      <c r="D1201" s="2">
        <f>IF(logVir!D1201="","",LN(総労働時間!D1201))</f>
        <v>11.239779989729449</v>
      </c>
      <c r="E1201" s="2">
        <f>IF(logVir!E1201="","",LN(総労働時間!E1201))</f>
        <v>11.113612055160701</v>
      </c>
      <c r="F1201" s="2">
        <f>IF(logVir!F1201="","",LN(総労働時間!F1201))</f>
        <v>11.007812406806901</v>
      </c>
      <c r="G1201" s="2">
        <f>IF(logVir!G1201="","",LN(総労働時間!G1201))</f>
        <v>11.061892487008741</v>
      </c>
      <c r="I1201" s="3">
        <v>39</v>
      </c>
      <c r="J1201" s="3">
        <v>20</v>
      </c>
      <c r="K1201" s="2" cm="1">
        <f t="array" ref="K1201">IF(C1201="","",C1201-SUMPRODUCT(($B$1461:$B$1491=$J1201)*1,C$1461:C$1491))</f>
        <v>-0.82035972521458511</v>
      </c>
      <c r="L1201" s="2" cm="1">
        <f t="array" ref="L1201">IF(D1201="","",D1201-SUMPRODUCT(($B$1461:$B$1491=$J1201)*1,D$1461:D$1491))</f>
        <v>-0.81745215496842683</v>
      </c>
      <c r="M1201" s="2" cm="1">
        <f t="array" ref="M1201">IF(E1201="","",E1201-SUMPRODUCT(($B$1461:$B$1491=$J1201)*1,E$1461:E$1491))</f>
        <v>-0.91015312508024238</v>
      </c>
      <c r="N1201" s="2" cm="1">
        <f t="array" ref="N1201">IF(F1201="","",F1201-SUMPRODUCT(($B$1461:$B$1491=$J1201)*1,F$1461:F$1491))</f>
        <v>-0.94077213039318153</v>
      </c>
      <c r="O1201" s="2" cm="1">
        <f t="array" ref="O1201">IF(G1201="","",G1201-SUMPRODUCT(($B$1461:$B$1491=$J1201)*1,G$1461:G$1491))</f>
        <v>-0.9520063455933343</v>
      </c>
    </row>
    <row r="1202" spans="1:15" x14ac:dyDescent="0.55000000000000004">
      <c r="A1202" s="3">
        <v>39</v>
      </c>
      <c r="B1202" s="3">
        <v>21</v>
      </c>
      <c r="C1202" s="2">
        <f>IF(logVir!C1202="","",LN(総労働時間!C1202))</f>
        <v>10.420877901214757</v>
      </c>
      <c r="D1202" s="2">
        <f>IF(logVir!D1202="","",LN(総労働時間!D1202))</f>
        <v>10.422724334086173</v>
      </c>
      <c r="E1202" s="2">
        <f>IF(logVir!E1202="","",LN(総労働時間!E1202))</f>
        <v>10.425626111614974</v>
      </c>
      <c r="F1202" s="2">
        <f>IF(logVir!F1202="","",LN(総労働時間!F1202))</f>
        <v>10.299579205057253</v>
      </c>
      <c r="G1202" s="2">
        <f>IF(logVir!G1202="","",LN(総労働時間!G1202))</f>
        <v>10.346407810530135</v>
      </c>
      <c r="I1202" s="3">
        <v>39</v>
      </c>
      <c r="J1202" s="3">
        <v>21</v>
      </c>
      <c r="K1202" s="2" cm="1">
        <f t="array" ref="K1202">IF(C1202="","",C1202-SUMPRODUCT(($B$1461:$B$1491=$J1202)*1,C$1461:C$1491))</f>
        <v>-1.1401758678720935</v>
      </c>
      <c r="L1202" s="2" cm="1">
        <f t="array" ref="L1202">IF(D1202="","",D1202-SUMPRODUCT(($B$1461:$B$1491=$J1202)*1,D$1461:D$1491))</f>
        <v>-1.1494688860797293</v>
      </c>
      <c r="M1202" s="2" cm="1">
        <f t="array" ref="M1202">IF(E1202="","",E1202-SUMPRODUCT(($B$1461:$B$1491=$J1202)*1,E$1461:E$1491))</f>
        <v>-1.1209680018901569</v>
      </c>
      <c r="N1202" s="2" cm="1">
        <f t="array" ref="N1202">IF(F1202="","",F1202-SUMPRODUCT(($B$1461:$B$1491=$J1202)*1,F$1461:F$1491))</f>
        <v>-1.1921330654217819</v>
      </c>
      <c r="O1202" s="2" cm="1">
        <f t="array" ref="O1202">IF(G1202="","",G1202-SUMPRODUCT(($B$1461:$B$1491=$J1202)*1,G$1461:G$1491))</f>
        <v>-1.1989613089155604</v>
      </c>
    </row>
    <row r="1203" spans="1:15" x14ac:dyDescent="0.55000000000000004">
      <c r="A1203" s="3">
        <v>39</v>
      </c>
      <c r="B1203" s="3">
        <v>22</v>
      </c>
      <c r="C1203" s="2">
        <f>IF(logVir!C1203="","",LN(総労働時間!C1203))</f>
        <v>10.827579962311027</v>
      </c>
      <c r="D1203" s="2">
        <f>IF(logVir!D1203="","",LN(総労働時間!D1203))</f>
        <v>10.724194092754733</v>
      </c>
      <c r="E1203" s="2">
        <f>IF(logVir!E1203="","",LN(総労働時間!E1203))</f>
        <v>10.408832071029989</v>
      </c>
      <c r="F1203" s="2">
        <f>IF(logVir!F1203="","",LN(総労働時間!F1203))</f>
        <v>10.480741706974868</v>
      </c>
      <c r="G1203" s="2">
        <f>IF(logVir!G1203="","",LN(総労働時間!G1203))</f>
        <v>10.682770653593913</v>
      </c>
      <c r="I1203" s="3">
        <v>39</v>
      </c>
      <c r="J1203" s="3">
        <v>22</v>
      </c>
      <c r="K1203" s="2" cm="1">
        <f t="array" ref="K1203">IF(C1203="","",C1203-SUMPRODUCT(($B$1461:$B$1491=$J1203)*1,C$1461:C$1491))</f>
        <v>-0.78210783426973407</v>
      </c>
      <c r="L1203" s="2" cm="1">
        <f t="array" ref="L1203">IF(D1203="","",D1203-SUMPRODUCT(($B$1461:$B$1491=$J1203)*1,D$1461:D$1491))</f>
        <v>-0.84337122813471588</v>
      </c>
      <c r="M1203" s="2" cm="1">
        <f t="array" ref="M1203">IF(E1203="","",E1203-SUMPRODUCT(($B$1461:$B$1491=$J1203)*1,E$1461:E$1491))</f>
        <v>-1.1252392060637195</v>
      </c>
      <c r="N1203" s="2" cm="1">
        <f t="array" ref="N1203">IF(F1203="","",F1203-SUMPRODUCT(($B$1461:$B$1491=$J1203)*1,F$1461:F$1491))</f>
        <v>-0.9195820262610841</v>
      </c>
      <c r="O1203" s="2" cm="1">
        <f t="array" ref="O1203">IF(G1203="","",G1203-SUMPRODUCT(($B$1461:$B$1491=$J1203)*1,G$1461:G$1491))</f>
        <v>-0.69668989168481765</v>
      </c>
    </row>
    <row r="1204" spans="1:15" x14ac:dyDescent="0.55000000000000004">
      <c r="A1204" s="3">
        <v>39</v>
      </c>
      <c r="B1204" s="3">
        <v>23</v>
      </c>
      <c r="C1204" s="2">
        <f>IF(logVir!C1204="","",LN(総労働時間!C1204))</f>
        <v>8.0305140406620943</v>
      </c>
      <c r="D1204" s="2">
        <f>IF(logVir!D1204="","",LN(総労働時間!D1204))</f>
        <v>7.7772175264948888</v>
      </c>
      <c r="E1204" s="2">
        <f>IF(logVir!E1204="","",LN(総労働時間!E1204))</f>
        <v>7.8355190017369205</v>
      </c>
      <c r="F1204" s="2">
        <f>IF(logVir!F1204="","",LN(総労働時間!F1204))</f>
        <v>7.811254618974802</v>
      </c>
      <c r="G1204" s="2">
        <f>IF(logVir!G1204="","",LN(総労働時間!G1204))</f>
        <v>8.056342406943994</v>
      </c>
      <c r="I1204" s="3">
        <v>39</v>
      </c>
      <c r="J1204" s="3">
        <v>23</v>
      </c>
      <c r="K1204" s="2" cm="1">
        <f t="array" ref="K1204">IF(C1204="","",C1204-SUMPRODUCT(($B$1461:$B$1491=$J1204)*1,C$1461:C$1491))</f>
        <v>-0.68051433032207242</v>
      </c>
      <c r="L1204" s="2" cm="1">
        <f t="array" ref="L1204">IF(D1204="","",D1204-SUMPRODUCT(($B$1461:$B$1491=$J1204)*1,D$1461:D$1491))</f>
        <v>-0.87342091044289738</v>
      </c>
      <c r="M1204" s="2" cm="1">
        <f t="array" ref="M1204">IF(E1204="","",E1204-SUMPRODUCT(($B$1461:$B$1491=$J1204)*1,E$1461:E$1491))</f>
        <v>-0.9479681518256351</v>
      </c>
      <c r="N1204" s="2" cm="1">
        <f t="array" ref="N1204">IF(F1204="","",F1204-SUMPRODUCT(($B$1461:$B$1491=$J1204)*1,F$1461:F$1491))</f>
        <v>-0.99457886449478394</v>
      </c>
      <c r="O1204" s="2" cm="1">
        <f t="array" ref="O1204">IF(G1204="","",G1204-SUMPRODUCT(($B$1461:$B$1491=$J1204)*1,G$1461:G$1491))</f>
        <v>-0.86893856211981557</v>
      </c>
    </row>
    <row r="1205" spans="1:15" x14ac:dyDescent="0.55000000000000004">
      <c r="A1205" s="3">
        <v>39</v>
      </c>
      <c r="B1205" s="3">
        <v>24</v>
      </c>
      <c r="C1205" s="2">
        <f>IF(logVir!C1205="","",LN(総労働時間!C1205))</f>
        <v>8.5962853642343244</v>
      </c>
      <c r="D1205" s="2">
        <f>IF(logVir!D1205="","",LN(総労働時間!D1205))</f>
        <v>8.4044111505897501</v>
      </c>
      <c r="E1205" s="2">
        <f>IF(logVir!E1205="","",LN(総労働時間!E1205))</f>
        <v>8.3801131691428612</v>
      </c>
      <c r="F1205" s="2">
        <f>IF(logVir!F1205="","",LN(総労働時間!F1205))</f>
        <v>8.338606033052093</v>
      </c>
      <c r="G1205" s="2">
        <f>IF(logVir!G1205="","",LN(総労働時間!G1205))</f>
        <v>8.4787411055213795</v>
      </c>
      <c r="I1205" s="3">
        <v>39</v>
      </c>
      <c r="J1205" s="3">
        <v>24</v>
      </c>
      <c r="K1205" s="2" cm="1">
        <f t="array" ref="K1205">IF(C1205="","",C1205-SUMPRODUCT(($B$1461:$B$1491=$J1205)*1,C$1461:C$1491))</f>
        <v>-1.1428743204970093</v>
      </c>
      <c r="L1205" s="2" cm="1">
        <f t="array" ref="L1205">IF(D1205="","",D1205-SUMPRODUCT(($B$1461:$B$1491=$J1205)*1,D$1461:D$1491))</f>
        <v>-1.2439316969780041</v>
      </c>
      <c r="M1205" s="2" cm="1">
        <f t="array" ref="M1205">IF(E1205="","",E1205-SUMPRODUCT(($B$1461:$B$1491=$J1205)*1,E$1461:E$1491))</f>
        <v>-1.3721304820035751</v>
      </c>
      <c r="N1205" s="2" cm="1">
        <f t="array" ref="N1205">IF(F1205="","",F1205-SUMPRODUCT(($B$1461:$B$1491=$J1205)*1,F$1461:F$1491))</f>
        <v>-1.4004628812761517</v>
      </c>
      <c r="O1205" s="2" cm="1">
        <f t="array" ref="O1205">IF(G1205="","",G1205-SUMPRODUCT(($B$1461:$B$1491=$J1205)*1,G$1461:G$1491))</f>
        <v>-1.3611873755397816</v>
      </c>
    </row>
    <row r="1206" spans="1:15" x14ac:dyDescent="0.55000000000000004">
      <c r="A1206" s="3">
        <v>39</v>
      </c>
      <c r="B1206" s="3">
        <v>25</v>
      </c>
      <c r="C1206" s="2">
        <f>IF(logVir!C1206="","",LN(総労働時間!C1206))</f>
        <v>9.531370320335375</v>
      </c>
      <c r="D1206" s="2">
        <f>IF(logVir!D1206="","",LN(総労働時間!D1206))</f>
        <v>9.5080015892395497</v>
      </c>
      <c r="E1206" s="2">
        <f>IF(logVir!E1206="","",LN(総労働時間!E1206))</f>
        <v>9.4165734263285863</v>
      </c>
      <c r="F1206" s="2">
        <f>IF(logVir!F1206="","",LN(総労働時間!F1206))</f>
        <v>9.4607494607560785</v>
      </c>
      <c r="G1206" s="2">
        <f>IF(logVir!G1206="","",LN(総労働時間!G1206))</f>
        <v>9.4974246014809101</v>
      </c>
      <c r="I1206" s="3">
        <v>39</v>
      </c>
      <c r="J1206" s="3">
        <v>25</v>
      </c>
      <c r="K1206" s="2" cm="1">
        <f t="array" ref="K1206">IF(C1206="","",C1206-SUMPRODUCT(($B$1461:$B$1491=$J1206)*1,C$1461:C$1491))</f>
        <v>-0.98056962235632561</v>
      </c>
      <c r="L1206" s="2" cm="1">
        <f t="array" ref="L1206">IF(D1206="","",D1206-SUMPRODUCT(($B$1461:$B$1491=$J1206)*1,D$1461:D$1491))</f>
        <v>-0.90558152888375432</v>
      </c>
      <c r="M1206" s="2" cm="1">
        <f t="array" ref="M1206">IF(E1206="","",E1206-SUMPRODUCT(($B$1461:$B$1491=$J1206)*1,E$1461:E$1491))</f>
        <v>-1.0128368472733857</v>
      </c>
      <c r="N1206" s="2" cm="1">
        <f t="array" ref="N1206">IF(F1206="","",F1206-SUMPRODUCT(($B$1461:$B$1491=$J1206)*1,F$1461:F$1491))</f>
        <v>-0.98032289542757134</v>
      </c>
      <c r="O1206" s="2" cm="1">
        <f t="array" ref="O1206">IF(G1206="","",G1206-SUMPRODUCT(($B$1461:$B$1491=$J1206)*1,G$1461:G$1491))</f>
        <v>-0.88191398616185168</v>
      </c>
    </row>
    <row r="1207" spans="1:15" x14ac:dyDescent="0.55000000000000004">
      <c r="A1207" s="3">
        <v>39</v>
      </c>
      <c r="B1207" s="3">
        <v>26</v>
      </c>
      <c r="C1207" s="2">
        <f>IF(logVir!C1207="","",LN(総労働時間!C1207))</f>
        <v>8.3825892165358535</v>
      </c>
      <c r="D1207" s="2">
        <f>IF(logVir!D1207="","",LN(総労働時間!D1207))</f>
        <v>8.1991561889625633</v>
      </c>
      <c r="E1207" s="2">
        <f>IF(logVir!E1207="","",LN(総労働時間!E1207))</f>
        <v>8.5181025672217405</v>
      </c>
      <c r="F1207" s="2">
        <f>IF(logVir!F1207="","",LN(総労働時間!F1207))</f>
        <v>8.5253180698138582</v>
      </c>
      <c r="G1207" s="2">
        <f>IF(logVir!G1207="","",LN(総労働時間!G1207))</f>
        <v>8.6537415351845777</v>
      </c>
      <c r="I1207" s="3">
        <v>39</v>
      </c>
      <c r="J1207" s="3">
        <v>26</v>
      </c>
      <c r="K1207" s="2" cm="1">
        <f t="array" ref="K1207">IF(C1207="","",C1207-SUMPRODUCT(($B$1461:$B$1491=$J1207)*1,C$1461:C$1491))</f>
        <v>-1.2990763519926265</v>
      </c>
      <c r="L1207" s="2" cm="1">
        <f t="array" ref="L1207">IF(D1207="","",D1207-SUMPRODUCT(($B$1461:$B$1491=$J1207)*1,D$1461:D$1491))</f>
        <v>-1.4914368564562928</v>
      </c>
      <c r="M1207" s="2" cm="1">
        <f t="array" ref="M1207">IF(E1207="","",E1207-SUMPRODUCT(($B$1461:$B$1491=$J1207)*1,E$1461:E$1491))</f>
        <v>-1.3297049844553239</v>
      </c>
      <c r="N1207" s="2" cm="1">
        <f t="array" ref="N1207">IF(F1207="","",F1207-SUMPRODUCT(($B$1461:$B$1491=$J1207)*1,F$1461:F$1491))</f>
        <v>-1.3370327562002107</v>
      </c>
      <c r="O1207" s="2" cm="1">
        <f t="array" ref="O1207">IF(G1207="","",G1207-SUMPRODUCT(($B$1461:$B$1491=$J1207)*1,G$1461:G$1491))</f>
        <v>-1.2187414665941532</v>
      </c>
    </row>
    <row r="1208" spans="1:15" x14ac:dyDescent="0.55000000000000004">
      <c r="A1208" s="3">
        <v>39</v>
      </c>
      <c r="B1208" s="3">
        <v>27</v>
      </c>
      <c r="C1208" s="2">
        <f>IF(logVir!C1208="","",LN(総労働時間!C1208))</f>
        <v>10.246349883664184</v>
      </c>
      <c r="D1208" s="2">
        <f>IF(logVir!D1208="","",LN(総労働時間!D1208))</f>
        <v>10.420877890571644</v>
      </c>
      <c r="E1208" s="2">
        <f>IF(logVir!E1208="","",LN(総労働時間!E1208))</f>
        <v>10.545536418463103</v>
      </c>
      <c r="F1208" s="2">
        <f>IF(logVir!F1208="","",LN(総労働時間!F1208))</f>
        <v>10.487252831350194</v>
      </c>
      <c r="G1208" s="2">
        <f>IF(logVir!G1208="","",LN(総労働時間!G1208))</f>
        <v>10.569579643806852</v>
      </c>
      <c r="I1208" s="3">
        <v>39</v>
      </c>
      <c r="J1208" s="3">
        <v>27</v>
      </c>
      <c r="K1208" s="2" cm="1">
        <f t="array" ref="K1208">IF(C1208="","",C1208-SUMPRODUCT(($B$1461:$B$1491=$J1208)*1,C$1461:C$1491))</f>
        <v>-1.3039506565894321</v>
      </c>
      <c r="L1208" s="2" cm="1">
        <f t="array" ref="L1208">IF(D1208="","",D1208-SUMPRODUCT(($B$1461:$B$1491=$J1208)*1,D$1461:D$1491))</f>
        <v>-1.3035793431040847</v>
      </c>
      <c r="M1208" s="2" cm="1">
        <f t="array" ref="M1208">IF(E1208="","",E1208-SUMPRODUCT(($B$1461:$B$1491=$J1208)*1,E$1461:E$1491))</f>
        <v>-1.2299060671702602</v>
      </c>
      <c r="N1208" s="2" cm="1">
        <f t="array" ref="N1208">IF(F1208="","",F1208-SUMPRODUCT(($B$1461:$B$1491=$J1208)*1,F$1461:F$1491))</f>
        <v>-1.2420364637459311</v>
      </c>
      <c r="O1208" s="2" cm="1">
        <f t="array" ref="O1208">IF(G1208="","",G1208-SUMPRODUCT(($B$1461:$B$1491=$J1208)*1,G$1461:G$1491))</f>
        <v>-1.2774729714375006</v>
      </c>
    </row>
    <row r="1209" spans="1:15" x14ac:dyDescent="0.55000000000000004">
      <c r="A1209" s="3">
        <v>39</v>
      </c>
      <c r="B1209" s="3">
        <v>28</v>
      </c>
      <c r="C1209" s="2">
        <f>IF(logVir!C1209="","",LN(総労働時間!C1209))</f>
        <v>10.347721725988681</v>
      </c>
      <c r="D1209" s="2">
        <f>IF(logVir!D1209="","",LN(総労働時間!D1209))</f>
        <v>10.395315561886155</v>
      </c>
      <c r="E1209" s="2">
        <f>IF(logVir!E1209="","",LN(総労働時間!E1209))</f>
        <v>10.422560578115874</v>
      </c>
      <c r="F1209" s="2">
        <f>IF(logVir!F1209="","",LN(総労働時間!F1209))</f>
        <v>10.418803559698485</v>
      </c>
      <c r="G1209" s="2">
        <f>IF(logVir!G1209="","",LN(総労働時間!G1209))</f>
        <v>10.435167659595026</v>
      </c>
      <c r="I1209" s="3">
        <v>39</v>
      </c>
      <c r="J1209" s="3">
        <v>28</v>
      </c>
      <c r="K1209" s="2" cm="1">
        <f t="array" ref="K1209">IF(C1209="","",C1209-SUMPRODUCT(($B$1461:$B$1491=$J1209)*1,C$1461:C$1491))</f>
        <v>-0.80861582173248259</v>
      </c>
      <c r="L1209" s="2" cm="1">
        <f t="array" ref="L1209">IF(D1209="","",D1209-SUMPRODUCT(($B$1461:$B$1491=$J1209)*1,D$1461:D$1491))</f>
        <v>-0.75788575412897963</v>
      </c>
      <c r="M1209" s="2" cm="1">
        <f t="array" ref="M1209">IF(E1209="","",E1209-SUMPRODUCT(($B$1461:$B$1491=$J1209)*1,E$1461:E$1491))</f>
        <v>-0.76767005928485865</v>
      </c>
      <c r="N1209" s="2" cm="1">
        <f t="array" ref="N1209">IF(F1209="","",F1209-SUMPRODUCT(($B$1461:$B$1491=$J1209)*1,F$1461:F$1491))</f>
        <v>-0.76111874077497177</v>
      </c>
      <c r="O1209" s="2" cm="1">
        <f t="array" ref="O1209">IF(G1209="","",G1209-SUMPRODUCT(($B$1461:$B$1491=$J1209)*1,G$1461:G$1491))</f>
        <v>-0.75642371439678335</v>
      </c>
    </row>
    <row r="1210" spans="1:15" x14ac:dyDescent="0.55000000000000004">
      <c r="A1210" s="3">
        <v>39</v>
      </c>
      <c r="B1210" s="3">
        <v>29</v>
      </c>
      <c r="C1210" s="2">
        <f>IF(logVir!C1210="","",LN(総労働時間!C1210))</f>
        <v>10.401210754097347</v>
      </c>
      <c r="D1210" s="2">
        <f>IF(logVir!D1210="","",LN(総労働時間!D1210))</f>
        <v>10.300745369844853</v>
      </c>
      <c r="E1210" s="2">
        <f>IF(logVir!E1210="","",LN(総労働時間!E1210))</f>
        <v>10.376722839946556</v>
      </c>
      <c r="F1210" s="2">
        <f>IF(logVir!F1210="","",LN(総労働時間!F1210))</f>
        <v>10.308488134158353</v>
      </c>
      <c r="G1210" s="2">
        <f>IF(logVir!G1210="","",LN(総労働時間!G1210))</f>
        <v>10.287569905688407</v>
      </c>
      <c r="I1210" s="3">
        <v>39</v>
      </c>
      <c r="J1210" s="3">
        <v>29</v>
      </c>
      <c r="K1210" s="2" cm="1">
        <f t="array" ref="K1210">IF(C1210="","",C1210-SUMPRODUCT(($B$1461:$B$1491=$J1210)*1,C$1461:C$1491))</f>
        <v>-0.72721291165284718</v>
      </c>
      <c r="L1210" s="2" cm="1">
        <f t="array" ref="L1210">IF(D1210="","",D1210-SUMPRODUCT(($B$1461:$B$1491=$J1210)*1,D$1461:D$1491))</f>
        <v>-0.83856989469440535</v>
      </c>
      <c r="M1210" s="2" cm="1">
        <f t="array" ref="M1210">IF(E1210="","",E1210-SUMPRODUCT(($B$1461:$B$1491=$J1210)*1,E$1461:E$1491))</f>
        <v>-0.77326681216852222</v>
      </c>
      <c r="N1210" s="2" cm="1">
        <f t="array" ref="N1210">IF(F1210="","",F1210-SUMPRODUCT(($B$1461:$B$1491=$J1210)*1,F$1461:F$1491))</f>
        <v>-0.81789409819297809</v>
      </c>
      <c r="O1210" s="2" cm="1">
        <f t="array" ref="O1210">IF(G1210="","",G1210-SUMPRODUCT(($B$1461:$B$1491=$J1210)*1,G$1461:G$1491))</f>
        <v>-0.93207622151750691</v>
      </c>
    </row>
    <row r="1211" spans="1:15" x14ac:dyDescent="0.55000000000000004">
      <c r="A1211" s="3">
        <v>39</v>
      </c>
      <c r="B1211" s="3">
        <v>30</v>
      </c>
      <c r="C1211" s="2">
        <f>IF(logVir!C1211="","",LN(総労働時間!C1211))</f>
        <v>11.382569713271428</v>
      </c>
      <c r="D1211" s="2">
        <f>IF(logVir!D1211="","",LN(総労働時間!D1211))</f>
        <v>11.55772344717797</v>
      </c>
      <c r="E1211" s="2">
        <f>IF(logVir!E1211="","",LN(総労働時間!E1211))</f>
        <v>11.61373801407364</v>
      </c>
      <c r="F1211" s="2">
        <f>IF(logVir!F1211="","",LN(総労働時間!F1211))</f>
        <v>11.603347961842593</v>
      </c>
      <c r="G1211" s="2">
        <f>IF(logVir!G1211="","",LN(総労働時間!G1211))</f>
        <v>11.679279641393672</v>
      </c>
      <c r="I1211" s="3">
        <v>39</v>
      </c>
      <c r="J1211" s="3">
        <v>30</v>
      </c>
      <c r="K1211" s="2" cm="1">
        <f t="array" ref="K1211">IF(C1211="","",C1211-SUMPRODUCT(($B$1461:$B$1491=$J1211)*1,C$1461:C$1491))</f>
        <v>-0.73096743568892109</v>
      </c>
      <c r="L1211" s="2" cm="1">
        <f t="array" ref="L1211">IF(D1211="","",D1211-SUMPRODUCT(($B$1461:$B$1491=$J1211)*1,D$1461:D$1491))</f>
        <v>-0.70071123095104149</v>
      </c>
      <c r="M1211" s="2" cm="1">
        <f t="array" ref="M1211">IF(E1211="","",E1211-SUMPRODUCT(($B$1461:$B$1491=$J1211)*1,E$1461:E$1491))</f>
        <v>-0.70403348655329623</v>
      </c>
      <c r="N1211" s="2" cm="1">
        <f t="array" ref="N1211">IF(F1211="","",F1211-SUMPRODUCT(($B$1461:$B$1491=$J1211)*1,F$1461:F$1491))</f>
        <v>-0.68334979352030523</v>
      </c>
      <c r="O1211" s="2" cm="1">
        <f t="array" ref="O1211">IF(G1211="","",G1211-SUMPRODUCT(($B$1461:$B$1491=$J1211)*1,G$1461:G$1491))</f>
        <v>-0.7250486211857563</v>
      </c>
    </row>
    <row r="1212" spans="1:15" x14ac:dyDescent="0.55000000000000004">
      <c r="A1212" s="3">
        <v>39</v>
      </c>
      <c r="B1212" s="3">
        <v>31</v>
      </c>
      <c r="C1212" s="2">
        <f>IF(logVir!C1212="","",LN(総労働時間!C1212))</f>
        <v>10.784307787224074</v>
      </c>
      <c r="D1212" s="2">
        <f>IF(logVir!D1212="","",LN(総労働時間!D1212))</f>
        <v>10.648911189127535</v>
      </c>
      <c r="E1212" s="2">
        <f>IF(logVir!E1212="","",LN(総労働時間!E1212))</f>
        <v>10.657466336121869</v>
      </c>
      <c r="F1212" s="2">
        <f>IF(logVir!F1212="","",LN(総労働時間!F1212))</f>
        <v>10.592396359715529</v>
      </c>
      <c r="G1212" s="2">
        <f>IF(logVir!G1212="","",LN(総労働時間!G1212))</f>
        <v>10.58921379607219</v>
      </c>
      <c r="I1212" s="3">
        <v>39</v>
      </c>
      <c r="J1212" s="3">
        <v>31</v>
      </c>
      <c r="K1212" s="2" cm="1">
        <f t="array" ref="K1212">IF(C1212="","",C1212-SUMPRODUCT(($B$1461:$B$1491=$J1212)*1,C$1461:C$1491))</f>
        <v>-0.99895101327692437</v>
      </c>
      <c r="L1212" s="2" cm="1">
        <f t="array" ref="L1212">IF(D1212="","",D1212-SUMPRODUCT(($B$1461:$B$1491=$J1212)*1,D$1461:D$1491))</f>
        <v>-1.0402343322800398</v>
      </c>
      <c r="M1212" s="2" cm="1">
        <f t="array" ref="M1212">IF(E1212="","",E1212-SUMPRODUCT(($B$1461:$B$1491=$J1212)*1,E$1461:E$1491))</f>
        <v>-1.0009876488841662</v>
      </c>
      <c r="N1212" s="2" cm="1">
        <f t="array" ref="N1212">IF(F1212="","",F1212-SUMPRODUCT(($B$1461:$B$1491=$J1212)*1,F$1461:F$1491))</f>
        <v>-0.98928296045827935</v>
      </c>
      <c r="O1212" s="2" cm="1">
        <f t="array" ref="O1212">IF(G1212="","",G1212-SUMPRODUCT(($B$1461:$B$1491=$J1212)*1,G$1461:G$1491))</f>
        <v>-1.0135195831684527</v>
      </c>
    </row>
    <row r="1213" spans="1:15" x14ac:dyDescent="0.55000000000000004">
      <c r="A1213" s="3">
        <v>40</v>
      </c>
      <c r="B1213" s="3">
        <v>1</v>
      </c>
      <c r="C1213" s="2">
        <f>IF(logVir!C1213="","",LN(総労働時間!C1213))</f>
        <v>11.782864791252075</v>
      </c>
      <c r="D1213" s="2">
        <f>IF(logVir!D1213="","",LN(総労働時間!D1213))</f>
        <v>11.653644294594061</v>
      </c>
      <c r="E1213" s="2">
        <f>IF(logVir!E1213="","",LN(総労働時間!E1213))</f>
        <v>11.574198627158198</v>
      </c>
      <c r="F1213" s="2">
        <f>IF(logVir!F1213="","",LN(総労働時間!F1213))</f>
        <v>11.519160378843178</v>
      </c>
      <c r="G1213" s="2">
        <f>IF(logVir!G1213="","",LN(総労働時間!G1213))</f>
        <v>11.442325309622971</v>
      </c>
      <c r="I1213" s="3">
        <v>40</v>
      </c>
      <c r="J1213" s="3">
        <v>1</v>
      </c>
      <c r="K1213" s="2" cm="1">
        <f t="array" ref="K1213">IF(C1213="","",C1213-SUMPRODUCT(($B$1461:$B$1491=$J1213)*1,C$1461:C$1491))</f>
        <v>0.41335369310371384</v>
      </c>
      <c r="L1213" s="2" cm="1">
        <f t="array" ref="L1213">IF(D1213="","",D1213-SUMPRODUCT(($B$1461:$B$1491=$J1213)*1,D$1461:D$1491))</f>
        <v>0.40594735818590699</v>
      </c>
      <c r="M1213" s="2" cm="1">
        <f t="array" ref="M1213">IF(E1213="","",E1213-SUMPRODUCT(($B$1461:$B$1491=$J1213)*1,E$1461:E$1491))</f>
        <v>0.39821359451436322</v>
      </c>
      <c r="N1213" s="2" cm="1">
        <f t="array" ref="N1213">IF(F1213="","",F1213-SUMPRODUCT(($B$1461:$B$1491=$J1213)*1,F$1461:F$1491))</f>
        <v>0.40734680017311042</v>
      </c>
      <c r="O1213" s="2" cm="1">
        <f t="array" ref="O1213">IF(G1213="","",G1213-SUMPRODUCT(($B$1461:$B$1491=$J1213)*1,G$1461:G$1491))</f>
        <v>0.40797216541840164</v>
      </c>
    </row>
    <row r="1214" spans="1:15" x14ac:dyDescent="0.55000000000000004">
      <c r="A1214" s="3">
        <v>40</v>
      </c>
      <c r="B1214" s="3">
        <v>2</v>
      </c>
      <c r="C1214" s="2">
        <f>IF(logVir!C1214="","",LN(総労働時間!C1214))</f>
        <v>7.8751933016061075</v>
      </c>
      <c r="D1214" s="2">
        <f>IF(logVir!D1214="","",LN(総労働時間!D1214))</f>
        <v>7.930781944194826</v>
      </c>
      <c r="E1214" s="2">
        <f>IF(logVir!E1214="","",LN(総労働時間!E1214))</f>
        <v>7.7209563462500714</v>
      </c>
      <c r="F1214" s="2">
        <f>IF(logVir!F1214="","",LN(総労働時間!F1214))</f>
        <v>7.6073236451186022</v>
      </c>
      <c r="G1214" s="2">
        <f>IF(logVir!G1214="","",LN(総労働時間!G1214))</f>
        <v>7.7759329292172161</v>
      </c>
      <c r="I1214" s="3">
        <v>40</v>
      </c>
      <c r="J1214" s="3">
        <v>2</v>
      </c>
      <c r="K1214" s="2" cm="1">
        <f t="array" ref="K1214">IF(C1214="","",C1214-SUMPRODUCT(($B$1461:$B$1491=$J1214)*1,C$1461:C$1491))</f>
        <v>0.64713216778458449</v>
      </c>
      <c r="L1214" s="2" cm="1">
        <f t="array" ref="L1214">IF(D1214="","",D1214-SUMPRODUCT(($B$1461:$B$1491=$J1214)*1,D$1461:D$1491))</f>
        <v>0.59684897119466473</v>
      </c>
      <c r="M1214" s="2" cm="1">
        <f t="array" ref="M1214">IF(E1214="","",E1214-SUMPRODUCT(($B$1461:$B$1491=$J1214)*1,E$1461:E$1491))</f>
        <v>0.71166417643490831</v>
      </c>
      <c r="N1214" s="2" cm="1">
        <f t="array" ref="N1214">IF(F1214="","",F1214-SUMPRODUCT(($B$1461:$B$1491=$J1214)*1,F$1461:F$1491))</f>
        <v>0.62113143112395708</v>
      </c>
      <c r="O1214" s="2" cm="1">
        <f t="array" ref="O1214">IF(G1214="","",G1214-SUMPRODUCT(($B$1461:$B$1491=$J1214)*1,G$1461:G$1491))</f>
        <v>0.78430962228845758</v>
      </c>
    </row>
    <row r="1215" spans="1:15" x14ac:dyDescent="0.55000000000000004">
      <c r="A1215" s="3">
        <v>40</v>
      </c>
      <c r="B1215" s="3">
        <v>3</v>
      </c>
      <c r="C1215" s="2">
        <f>IF(logVir!C1215="","",LN(総労働時間!C1215))</f>
        <v>11.731535199403329</v>
      </c>
      <c r="D1215" s="2">
        <f>IF(logVir!D1215="","",LN(総労働時間!D1215))</f>
        <v>11.699212364404509</v>
      </c>
      <c r="E1215" s="2">
        <f>IF(logVir!E1215="","",LN(総労働時間!E1215))</f>
        <v>11.696224177193242</v>
      </c>
      <c r="F1215" s="2">
        <f>IF(logVir!F1215="","",LN(総労働時間!F1215))</f>
        <v>11.696675792784234</v>
      </c>
      <c r="G1215" s="2">
        <f>IF(logVir!G1215="","",LN(総労働時間!G1215))</f>
        <v>11.552335708931901</v>
      </c>
      <c r="I1215" s="3">
        <v>40</v>
      </c>
      <c r="J1215" s="3">
        <v>3</v>
      </c>
      <c r="K1215" s="2" cm="1">
        <f t="array" ref="K1215">IF(C1215="","",C1215-SUMPRODUCT(($B$1461:$B$1491=$J1215)*1,C$1461:C$1491))</f>
        <v>0.94585299756752228</v>
      </c>
      <c r="L1215" s="2" cm="1">
        <f t="array" ref="L1215">IF(D1215="","",D1215-SUMPRODUCT(($B$1461:$B$1491=$J1215)*1,D$1461:D$1491))</f>
        <v>0.93852170697927484</v>
      </c>
      <c r="M1215" s="2" cm="1">
        <f t="array" ref="M1215">IF(E1215="","",E1215-SUMPRODUCT(($B$1461:$B$1491=$J1215)*1,E$1461:E$1491))</f>
        <v>0.92542386241381003</v>
      </c>
      <c r="N1215" s="2" cm="1">
        <f t="array" ref="N1215">IF(F1215="","",F1215-SUMPRODUCT(($B$1461:$B$1491=$J1215)*1,F$1461:F$1491))</f>
        <v>1.005447063119945</v>
      </c>
      <c r="O1215" s="2" cm="1">
        <f t="array" ref="O1215">IF(G1215="","",G1215-SUMPRODUCT(($B$1461:$B$1491=$J1215)*1,G$1461:G$1491))</f>
        <v>0.8319624974195392</v>
      </c>
    </row>
    <row r="1216" spans="1:15" x14ac:dyDescent="0.55000000000000004">
      <c r="A1216" s="3">
        <v>40</v>
      </c>
      <c r="B1216" s="3">
        <v>4</v>
      </c>
      <c r="C1216" s="2">
        <f>IF(logVir!C1216="","",LN(総労働時間!C1216))</f>
        <v>9.7462009496532129</v>
      </c>
      <c r="D1216" s="2">
        <f>IF(logVir!D1216="","",LN(総労働時間!D1216))</f>
        <v>9.4805904328556938</v>
      </c>
      <c r="E1216" s="2">
        <f>IF(logVir!E1216="","",LN(総労働時間!E1216))</f>
        <v>9.474030592603528</v>
      </c>
      <c r="F1216" s="2">
        <f>IF(logVir!F1216="","",LN(総労働時間!F1216))</f>
        <v>9.3392472757620073</v>
      </c>
      <c r="G1216" s="2">
        <f>IF(logVir!G1216="","",LN(総労働時間!G1216))</f>
        <v>9.2842674813466193</v>
      </c>
      <c r="I1216" s="3">
        <v>40</v>
      </c>
      <c r="J1216" s="3">
        <v>4</v>
      </c>
      <c r="K1216" s="2" cm="1">
        <f t="array" ref="K1216">IF(C1216="","",C1216-SUMPRODUCT(($B$1461:$B$1491=$J1216)*1,C$1461:C$1491))</f>
        <v>0.17232649804325284</v>
      </c>
      <c r="L1216" s="2" cm="1">
        <f t="array" ref="L1216">IF(D1216="","",D1216-SUMPRODUCT(($B$1461:$B$1491=$J1216)*1,D$1461:D$1491))</f>
        <v>7.8267088094458259E-2</v>
      </c>
      <c r="M1216" s="2" cm="1">
        <f t="array" ref="M1216">IF(E1216="","",E1216-SUMPRODUCT(($B$1461:$B$1491=$J1216)*1,E$1461:E$1491))</f>
        <v>0.14040402403869301</v>
      </c>
      <c r="N1216" s="2" cm="1">
        <f t="array" ref="N1216">IF(F1216="","",F1216-SUMPRODUCT(($B$1461:$B$1491=$J1216)*1,F$1461:F$1491))</f>
        <v>0.15406201601619252</v>
      </c>
      <c r="O1216" s="2" cm="1">
        <f t="array" ref="O1216">IF(G1216="","",G1216-SUMPRODUCT(($B$1461:$B$1491=$J1216)*1,G$1461:G$1491))</f>
        <v>5.7401343239751768E-2</v>
      </c>
    </row>
    <row r="1217" spans="1:15" x14ac:dyDescent="0.55000000000000004">
      <c r="A1217" s="3">
        <v>40</v>
      </c>
      <c r="B1217" s="3">
        <v>5</v>
      </c>
      <c r="C1217" s="2">
        <f>IF(logVir!C1217="","",LN(総労働時間!C1217))</f>
        <v>9.1499433651845585</v>
      </c>
      <c r="D1217" s="2">
        <f>IF(logVir!D1217="","",LN(総労働時間!D1217))</f>
        <v>9.0987934882286243</v>
      </c>
      <c r="E1217" s="2">
        <f>IF(logVir!E1217="","",LN(総労働時間!E1217))</f>
        <v>9.109991044849739</v>
      </c>
      <c r="F1217" s="2">
        <f>IF(logVir!F1217="","",LN(総労働時間!F1217))</f>
        <v>9.0651178935475549</v>
      </c>
      <c r="G1217" s="2">
        <f>IF(logVir!G1217="","",LN(総労働時間!G1217))</f>
        <v>9.0188666274761147</v>
      </c>
      <c r="I1217" s="3">
        <v>40</v>
      </c>
      <c r="J1217" s="3">
        <v>5</v>
      </c>
      <c r="K1217" s="2" cm="1">
        <f t="array" ref="K1217">IF(C1217="","",C1217-SUMPRODUCT(($B$1461:$B$1491=$J1217)*1,C$1461:C$1491))</f>
        <v>0.32844453615245328</v>
      </c>
      <c r="L1217" s="2" cm="1">
        <f t="array" ref="L1217">IF(D1217="","",D1217-SUMPRODUCT(($B$1461:$B$1491=$J1217)*1,D$1461:D$1491))</f>
        <v>0.33055897167523618</v>
      </c>
      <c r="M1217" s="2" cm="1">
        <f t="array" ref="M1217">IF(E1217="","",E1217-SUMPRODUCT(($B$1461:$B$1491=$J1217)*1,E$1461:E$1491))</f>
        <v>0.30816500224734078</v>
      </c>
      <c r="N1217" s="2" cm="1">
        <f t="array" ref="N1217">IF(F1217="","",F1217-SUMPRODUCT(($B$1461:$B$1491=$J1217)*1,F$1461:F$1491))</f>
        <v>0.33281789794477135</v>
      </c>
      <c r="O1217" s="2" cm="1">
        <f t="array" ref="O1217">IF(G1217="","",G1217-SUMPRODUCT(($B$1461:$B$1491=$J1217)*1,G$1461:G$1491))</f>
        <v>0.23864703354709427</v>
      </c>
    </row>
    <row r="1218" spans="1:15" x14ac:dyDescent="0.55000000000000004">
      <c r="A1218" s="3">
        <v>40</v>
      </c>
      <c r="B1218" s="3">
        <v>6</v>
      </c>
      <c r="C1218" s="2">
        <f>IF(logVir!C1218="","",LN(総労働時間!C1218))</f>
        <v>10.073663180988216</v>
      </c>
      <c r="D1218" s="2">
        <f>IF(logVir!D1218="","",LN(総労働時間!D1218))</f>
        <v>10.031335773704068</v>
      </c>
      <c r="E1218" s="2">
        <f>IF(logVir!E1218="","",LN(総労働時間!E1218))</f>
        <v>9.9914189422593651</v>
      </c>
      <c r="F1218" s="2">
        <f>IF(logVir!F1218="","",LN(総労働時間!F1218))</f>
        <v>10.041004500558062</v>
      </c>
      <c r="G1218" s="2">
        <f>IF(logVir!G1218="","",LN(総労働時間!G1218))</f>
        <v>10.036522652222184</v>
      </c>
      <c r="I1218" s="3">
        <v>40</v>
      </c>
      <c r="J1218" s="3">
        <v>6</v>
      </c>
      <c r="K1218" s="2" cm="1">
        <f t="array" ref="K1218">IF(C1218="","",C1218-SUMPRODUCT(($B$1461:$B$1491=$J1218)*1,C$1461:C$1491))</f>
        <v>0.77669296736935678</v>
      </c>
      <c r="L1218" s="2" cm="1">
        <f t="array" ref="L1218">IF(D1218="","",D1218-SUMPRODUCT(($B$1461:$B$1491=$J1218)*1,D$1461:D$1491))</f>
        <v>0.72347925730931095</v>
      </c>
      <c r="M1218" s="2" cm="1">
        <f t="array" ref="M1218">IF(E1218="","",E1218-SUMPRODUCT(($B$1461:$B$1491=$J1218)*1,E$1461:E$1491))</f>
        <v>0.65983972299522087</v>
      </c>
      <c r="N1218" s="2" cm="1">
        <f t="array" ref="N1218">IF(F1218="","",F1218-SUMPRODUCT(($B$1461:$B$1491=$J1218)*1,F$1461:F$1491))</f>
        <v>0.71156989161749351</v>
      </c>
      <c r="O1218" s="2" cm="1">
        <f t="array" ref="O1218">IF(G1218="","",G1218-SUMPRODUCT(($B$1461:$B$1491=$J1218)*1,G$1461:G$1491))</f>
        <v>0.66902755110661261</v>
      </c>
    </row>
    <row r="1219" spans="1:15" x14ac:dyDescent="0.55000000000000004">
      <c r="A1219" s="3">
        <v>40</v>
      </c>
      <c r="B1219" s="3">
        <v>7</v>
      </c>
      <c r="C1219" s="2">
        <f>IF(logVir!C1219="","",LN(総労働時間!C1219))</f>
        <v>10.29048003057852</v>
      </c>
      <c r="D1219" s="2">
        <f>IF(logVir!D1219="","",LN(総労働時間!D1219))</f>
        <v>10.144888376593014</v>
      </c>
      <c r="E1219" s="2">
        <f>IF(logVir!E1219="","",LN(総労働時間!E1219))</f>
        <v>10.188519770973818</v>
      </c>
      <c r="F1219" s="2">
        <f>IF(logVir!F1219="","",LN(総労働時間!F1219))</f>
        <v>10.276228580723778</v>
      </c>
      <c r="G1219" s="2">
        <f>IF(logVir!G1219="","",LN(総労働時間!G1219))</f>
        <v>10.242878980533561</v>
      </c>
      <c r="I1219" s="3">
        <v>40</v>
      </c>
      <c r="J1219" s="3">
        <v>7</v>
      </c>
      <c r="K1219" s="2" cm="1">
        <f t="array" ref="K1219">IF(C1219="","",C1219-SUMPRODUCT(($B$1461:$B$1491=$J1219)*1,C$1461:C$1491))</f>
        <v>1.0643283993419264</v>
      </c>
      <c r="L1219" s="2" cm="1">
        <f t="array" ref="L1219">IF(D1219="","",D1219-SUMPRODUCT(($B$1461:$B$1491=$J1219)*1,D$1461:D$1491))</f>
        <v>0.94736278945783781</v>
      </c>
      <c r="M1219" s="2" cm="1">
        <f t="array" ref="M1219">IF(E1219="","",E1219-SUMPRODUCT(($B$1461:$B$1491=$J1219)*1,E$1461:E$1491))</f>
        <v>1.0535954112896739</v>
      </c>
      <c r="N1219" s="2" cm="1">
        <f t="array" ref="N1219">IF(F1219="","",F1219-SUMPRODUCT(($B$1461:$B$1491=$J1219)*1,F$1461:F$1491))</f>
        <v>1.2025946358285395</v>
      </c>
      <c r="O1219" s="2" cm="1">
        <f t="array" ref="O1219">IF(G1219="","",G1219-SUMPRODUCT(($B$1461:$B$1491=$J1219)*1,G$1461:G$1491))</f>
        <v>1.1369887654082955</v>
      </c>
    </row>
    <row r="1220" spans="1:15" x14ac:dyDescent="0.55000000000000004">
      <c r="A1220" s="3">
        <v>40</v>
      </c>
      <c r="B1220" s="3">
        <v>8</v>
      </c>
      <c r="C1220" s="2">
        <f>IF(logVir!C1220="","",LN(総労働時間!C1220))</f>
        <v>10.459598485515805</v>
      </c>
      <c r="D1220" s="2">
        <f>IF(logVir!D1220="","",LN(総労働時間!D1220))</f>
        <v>10.420405310182689</v>
      </c>
      <c r="E1220" s="2">
        <f>IF(logVir!E1220="","",LN(総労働時間!E1220))</f>
        <v>10.381887581533425</v>
      </c>
      <c r="F1220" s="2">
        <f>IF(logVir!F1220="","",LN(総労働時間!F1220))</f>
        <v>10.324691335601964</v>
      </c>
      <c r="G1220" s="2">
        <f>IF(logVir!G1220="","",LN(総労働時間!G1220))</f>
        <v>10.314802009933453</v>
      </c>
      <c r="I1220" s="3">
        <v>40</v>
      </c>
      <c r="J1220" s="3">
        <v>8</v>
      </c>
      <c r="K1220" s="2" cm="1">
        <f t="array" ref="K1220">IF(C1220="","",C1220-SUMPRODUCT(($B$1461:$B$1491=$J1220)*1,C$1461:C$1491))</f>
        <v>1.2596646438373469</v>
      </c>
      <c r="L1220" s="2" cm="1">
        <f t="array" ref="L1220">IF(D1220="","",D1220-SUMPRODUCT(($B$1461:$B$1491=$J1220)*1,D$1461:D$1491))</f>
        <v>1.1325075069522796</v>
      </c>
      <c r="M1220" s="2" cm="1">
        <f t="array" ref="M1220">IF(E1220="","",E1220-SUMPRODUCT(($B$1461:$B$1491=$J1220)*1,E$1461:E$1491))</f>
        <v>1.0902082231125387</v>
      </c>
      <c r="N1220" s="2" cm="1">
        <f t="array" ref="N1220">IF(F1220="","",F1220-SUMPRODUCT(($B$1461:$B$1491=$J1220)*1,F$1461:F$1491))</f>
        <v>1.0474935460532766</v>
      </c>
      <c r="O1220" s="2" cm="1">
        <f t="array" ref="O1220">IF(G1220="","",G1220-SUMPRODUCT(($B$1461:$B$1491=$J1220)*1,G$1461:G$1491))</f>
        <v>0.98714136126015006</v>
      </c>
    </row>
    <row r="1221" spans="1:15" x14ac:dyDescent="0.55000000000000004">
      <c r="A1221" s="3">
        <v>40</v>
      </c>
      <c r="B1221" s="3">
        <v>9</v>
      </c>
      <c r="C1221" s="2">
        <f>IF(logVir!C1221="","",LN(総労働時間!C1221))</f>
        <v>10.683728053135145</v>
      </c>
      <c r="D1221" s="2">
        <f>IF(logVir!D1221="","",LN(総労働時間!D1221))</f>
        <v>10.761167778466081</v>
      </c>
      <c r="E1221" s="2">
        <f>IF(logVir!E1221="","",LN(総労働時間!E1221))</f>
        <v>10.770993764862675</v>
      </c>
      <c r="F1221" s="2">
        <f>IF(logVir!F1221="","",LN(総労働時間!F1221))</f>
        <v>10.662450132113319</v>
      </c>
      <c r="G1221" s="2">
        <f>IF(logVir!G1221="","",LN(総労働時間!G1221))</f>
        <v>10.659709050495819</v>
      </c>
      <c r="I1221" s="3">
        <v>40</v>
      </c>
      <c r="J1221" s="3">
        <v>9</v>
      </c>
      <c r="K1221" s="2" cm="1">
        <f t="array" ref="K1221">IF(C1221="","",C1221-SUMPRODUCT(($B$1461:$B$1491=$J1221)*1,C$1461:C$1491))</f>
        <v>0.71454626596451121</v>
      </c>
      <c r="L1221" s="2" cm="1">
        <f t="array" ref="L1221">IF(D1221="","",D1221-SUMPRODUCT(($B$1461:$B$1491=$J1221)*1,D$1461:D$1491))</f>
        <v>0.83688137879913782</v>
      </c>
      <c r="M1221" s="2" cm="1">
        <f t="array" ref="M1221">IF(E1221="","",E1221-SUMPRODUCT(($B$1461:$B$1491=$J1221)*1,E$1461:E$1491))</f>
        <v>0.76746297358478266</v>
      </c>
      <c r="N1221" s="2" cm="1">
        <f t="array" ref="N1221">IF(F1221="","",F1221-SUMPRODUCT(($B$1461:$B$1491=$J1221)*1,F$1461:F$1491))</f>
        <v>0.76508328207671994</v>
      </c>
      <c r="O1221" s="2" cm="1">
        <f t="array" ref="O1221">IF(G1221="","",G1221-SUMPRODUCT(($B$1461:$B$1491=$J1221)*1,G$1461:G$1491))</f>
        <v>0.71727087136085821</v>
      </c>
    </row>
    <row r="1222" spans="1:15" x14ac:dyDescent="0.55000000000000004">
      <c r="A1222" s="3">
        <v>40</v>
      </c>
      <c r="B1222" s="3">
        <v>10</v>
      </c>
      <c r="C1222" s="2">
        <f>IF(logVir!C1222="","",LN(総労働時間!C1222))</f>
        <v>10.971563905408203</v>
      </c>
      <c r="D1222" s="2">
        <f>IF(logVir!D1222="","",LN(総労働時間!D1222))</f>
        <v>10.922436089139598</v>
      </c>
      <c r="E1222" s="2">
        <f>IF(logVir!E1222="","",LN(総労働時間!E1222))</f>
        <v>10.926199080029182</v>
      </c>
      <c r="F1222" s="2">
        <f>IF(logVir!F1222="","",LN(総労働時間!F1222))</f>
        <v>10.90890402359428</v>
      </c>
      <c r="G1222" s="2">
        <f>IF(logVir!G1222="","",LN(総労働時間!G1222))</f>
        <v>10.958093819637838</v>
      </c>
      <c r="I1222" s="3">
        <v>40</v>
      </c>
      <c r="J1222" s="3">
        <v>10</v>
      </c>
      <c r="K1222" s="2" cm="1">
        <f t="array" ref="K1222">IF(C1222="","",C1222-SUMPRODUCT(($B$1461:$B$1491=$J1222)*1,C$1461:C$1491))</f>
        <v>0.50157067644269837</v>
      </c>
      <c r="L1222" s="2" cm="1">
        <f t="array" ref="L1222">IF(D1222="","",D1222-SUMPRODUCT(($B$1461:$B$1491=$J1222)*1,D$1461:D$1491))</f>
        <v>0.43433674831341484</v>
      </c>
      <c r="M1222" s="2" cm="1">
        <f t="array" ref="M1222">IF(E1222="","",E1222-SUMPRODUCT(($B$1461:$B$1491=$J1222)*1,E$1461:E$1491))</f>
        <v>0.39840636110080219</v>
      </c>
      <c r="N1222" s="2" cm="1">
        <f t="array" ref="N1222">IF(F1222="","",F1222-SUMPRODUCT(($B$1461:$B$1491=$J1222)*1,F$1461:F$1491))</f>
        <v>0.44519161629699333</v>
      </c>
      <c r="O1222" s="2" cm="1">
        <f t="array" ref="O1222">IF(G1222="","",G1222-SUMPRODUCT(($B$1461:$B$1491=$J1222)*1,G$1461:G$1491))</f>
        <v>0.42427968927450799</v>
      </c>
    </row>
    <row r="1223" spans="1:15" x14ac:dyDescent="0.55000000000000004">
      <c r="A1223" s="3">
        <v>40</v>
      </c>
      <c r="B1223" s="3">
        <v>11</v>
      </c>
      <c r="C1223" s="2">
        <f>IF(logVir!C1223="","",LN(総労働時間!C1223))</f>
        <v>9.9700476242533878</v>
      </c>
      <c r="D1223" s="2">
        <f>IF(logVir!D1223="","",LN(総労働時間!D1223))</f>
        <v>9.6791094951335648</v>
      </c>
      <c r="E1223" s="2">
        <f>IF(logVir!E1223="","",LN(総労働時間!E1223))</f>
        <v>9.5980094294112597</v>
      </c>
      <c r="F1223" s="2">
        <f>IF(logVir!F1223="","",LN(総労働時間!F1223))</f>
        <v>9.612029916811144</v>
      </c>
      <c r="G1223" s="2">
        <f>IF(logVir!G1223="","",LN(総労働時間!G1223))</f>
        <v>9.598409974841239</v>
      </c>
      <c r="I1223" s="3">
        <v>40</v>
      </c>
      <c r="J1223" s="3">
        <v>11</v>
      </c>
      <c r="K1223" s="2" cm="1">
        <f t="array" ref="K1223">IF(C1223="","",C1223-SUMPRODUCT(($B$1461:$B$1491=$J1223)*1,C$1461:C$1491))</f>
        <v>0.17735363897972078</v>
      </c>
      <c r="L1223" s="2" cm="1">
        <f t="array" ref="L1223">IF(D1223="","",D1223-SUMPRODUCT(($B$1461:$B$1491=$J1223)*1,D$1461:D$1491))</f>
        <v>8.1354376626107339E-2</v>
      </c>
      <c r="M1223" s="2" cm="1">
        <f t="array" ref="M1223">IF(E1223="","",E1223-SUMPRODUCT(($B$1461:$B$1491=$J1223)*1,E$1461:E$1491))</f>
        <v>1.1975985004186285E-2</v>
      </c>
      <c r="N1223" s="2" cm="1">
        <f t="array" ref="N1223">IF(F1223="","",F1223-SUMPRODUCT(($B$1461:$B$1491=$J1223)*1,F$1461:F$1491))</f>
        <v>6.0742377077465548E-2</v>
      </c>
      <c r="O1223" s="2" cm="1">
        <f t="array" ref="O1223">IF(G1223="","",G1223-SUMPRODUCT(($B$1461:$B$1491=$J1223)*1,G$1461:G$1491))</f>
        <v>4.1952573132668647E-2</v>
      </c>
    </row>
    <row r="1224" spans="1:15" x14ac:dyDescent="0.55000000000000004">
      <c r="A1224" s="3">
        <v>40</v>
      </c>
      <c r="B1224" s="3">
        <v>12</v>
      </c>
      <c r="C1224" s="2">
        <f>IF(logVir!C1224="","",LN(総労働時間!C1224))</f>
        <v>10.378657185319222</v>
      </c>
      <c r="D1224" s="2">
        <f>IF(logVir!D1224="","",LN(総労働時間!D1224))</f>
        <v>10.295722297976722</v>
      </c>
      <c r="E1224" s="2">
        <f>IF(logVir!E1224="","",LN(総労働時間!E1224))</f>
        <v>10.328634261037307</v>
      </c>
      <c r="F1224" s="2">
        <f>IF(logVir!F1224="","",LN(総労働時間!F1224))</f>
        <v>10.2667674940684</v>
      </c>
      <c r="G1224" s="2">
        <f>IF(logVir!G1224="","",LN(総労働時間!G1224))</f>
        <v>10.224366352138988</v>
      </c>
      <c r="I1224" s="3">
        <v>40</v>
      </c>
      <c r="J1224" s="3">
        <v>12</v>
      </c>
      <c r="K1224" s="2" cm="1">
        <f t="array" ref="K1224">IF(C1224="","",C1224-SUMPRODUCT(($B$1461:$B$1491=$J1224)*1,C$1461:C$1491))</f>
        <v>0.78491114476831214</v>
      </c>
      <c r="L1224" s="2" cm="1">
        <f t="array" ref="L1224">IF(D1224="","",D1224-SUMPRODUCT(($B$1461:$B$1491=$J1224)*1,D$1461:D$1491))</f>
        <v>0.7907034493039653</v>
      </c>
      <c r="M1224" s="2" cm="1">
        <f t="array" ref="M1224">IF(E1224="","",E1224-SUMPRODUCT(($B$1461:$B$1491=$J1224)*1,E$1461:E$1491))</f>
        <v>0.84215079834097217</v>
      </c>
      <c r="N1224" s="2" cm="1">
        <f t="array" ref="N1224">IF(F1224="","",F1224-SUMPRODUCT(($B$1461:$B$1491=$J1224)*1,F$1461:F$1491))</f>
        <v>0.83890438795731903</v>
      </c>
      <c r="O1224" s="2" cm="1">
        <f t="array" ref="O1224">IF(G1224="","",G1224-SUMPRODUCT(($B$1461:$B$1491=$J1224)*1,G$1461:G$1491))</f>
        <v>0.71515096752278851</v>
      </c>
    </row>
    <row r="1225" spans="1:15" x14ac:dyDescent="0.55000000000000004">
      <c r="A1225" s="3">
        <v>40</v>
      </c>
      <c r="B1225" s="3">
        <v>13</v>
      </c>
      <c r="C1225" s="2">
        <f>IF(logVir!C1225="","",LN(総労働時間!C1225))</f>
        <v>8.846048739769115</v>
      </c>
      <c r="D1225" s="2">
        <f>IF(logVir!D1225="","",LN(総労働時間!D1225))</f>
        <v>8.4222085846064036</v>
      </c>
      <c r="E1225" s="2">
        <f>IF(logVir!E1225="","",LN(総労働時間!E1225))</f>
        <v>8.2703624181042059</v>
      </c>
      <c r="F1225" s="2">
        <f>IF(logVir!F1225="","",LN(総労働時間!F1225))</f>
        <v>8.058164184530586</v>
      </c>
      <c r="G1225" s="2">
        <f>IF(logVir!G1225="","",LN(総労働時間!G1225))</f>
        <v>7.896868957796964</v>
      </c>
      <c r="I1225" s="3">
        <v>40</v>
      </c>
      <c r="J1225" s="3">
        <v>13</v>
      </c>
      <c r="K1225" s="2" cm="1">
        <f t="array" ref="K1225">IF(C1225="","",C1225-SUMPRODUCT(($B$1461:$B$1491=$J1225)*1,C$1461:C$1491))</f>
        <v>0.11240627078498022</v>
      </c>
      <c r="L1225" s="2" cm="1">
        <f t="array" ref="L1225">IF(D1225="","",D1225-SUMPRODUCT(($B$1461:$B$1491=$J1225)*1,D$1461:D$1491))</f>
        <v>0.48693031527772934</v>
      </c>
      <c r="M1225" s="2" cm="1">
        <f t="array" ref="M1225">IF(E1225="","",E1225-SUMPRODUCT(($B$1461:$B$1491=$J1225)*1,E$1461:E$1491))</f>
        <v>0.2754185336740278</v>
      </c>
      <c r="N1225" s="2" cm="1">
        <f t="array" ref="N1225">IF(F1225="","",F1225-SUMPRODUCT(($B$1461:$B$1491=$J1225)*1,F$1461:F$1491))</f>
        <v>0.19417342445484653</v>
      </c>
      <c r="O1225" s="2" cm="1">
        <f t="array" ref="O1225">IF(G1225="","",G1225-SUMPRODUCT(($B$1461:$B$1491=$J1225)*1,G$1461:G$1491))</f>
        <v>7.6222034333106592E-2</v>
      </c>
    </row>
    <row r="1226" spans="1:15" x14ac:dyDescent="0.55000000000000004">
      <c r="A1226" s="3">
        <v>40</v>
      </c>
      <c r="B1226" s="3">
        <v>14</v>
      </c>
      <c r="C1226" s="2">
        <f>IF(logVir!C1226="","",LN(総労働時間!C1226))</f>
        <v>10.764557413958476</v>
      </c>
      <c r="D1226" s="2">
        <f>IF(logVir!D1226="","",LN(総労働時間!D1226))</f>
        <v>10.893196611095513</v>
      </c>
      <c r="E1226" s="2">
        <f>IF(logVir!E1226="","",LN(総労働時間!E1226))</f>
        <v>10.984783477619835</v>
      </c>
      <c r="F1226" s="2">
        <f>IF(logVir!F1226="","",LN(総労働時間!F1226))</f>
        <v>10.992283116822676</v>
      </c>
      <c r="G1226" s="2">
        <f>IF(logVir!G1226="","",LN(総労働時間!G1226))</f>
        <v>11.02428900308437</v>
      </c>
      <c r="I1226" s="3">
        <v>40</v>
      </c>
      <c r="J1226" s="3">
        <v>14</v>
      </c>
      <c r="K1226" s="2" cm="1">
        <f t="array" ref="K1226">IF(C1226="","",C1226-SUMPRODUCT(($B$1461:$B$1491=$J1226)*1,C$1461:C$1491))</f>
        <v>0.94091600746642889</v>
      </c>
      <c r="L1226" s="2" cm="1">
        <f t="array" ref="L1226">IF(D1226="","",D1226-SUMPRODUCT(($B$1461:$B$1491=$J1226)*1,D$1461:D$1491))</f>
        <v>0.97852277470139271</v>
      </c>
      <c r="M1226" s="2" cm="1">
        <f t="array" ref="M1226">IF(E1226="","",E1226-SUMPRODUCT(($B$1461:$B$1491=$J1226)*1,E$1461:E$1491))</f>
        <v>1.0320154057336275</v>
      </c>
      <c r="N1226" s="2" cm="1">
        <f t="array" ref="N1226">IF(F1226="","",F1226-SUMPRODUCT(($B$1461:$B$1491=$J1226)*1,F$1461:F$1491))</f>
        <v>1.0955111319518789</v>
      </c>
      <c r="O1226" s="2" cm="1">
        <f t="array" ref="O1226">IF(G1226="","",G1226-SUMPRODUCT(($B$1461:$B$1491=$J1226)*1,G$1461:G$1491))</f>
        <v>1.0864063312018413</v>
      </c>
    </row>
    <row r="1227" spans="1:15" x14ac:dyDescent="0.55000000000000004">
      <c r="A1227" s="3">
        <v>40</v>
      </c>
      <c r="B1227" s="3">
        <v>15</v>
      </c>
      <c r="C1227" s="2">
        <f>IF(logVir!C1227="","",LN(総労働時間!C1227))</f>
        <v>10.318463202088298</v>
      </c>
      <c r="D1227" s="2">
        <f>IF(logVir!D1227="","",LN(総労働時間!D1227))</f>
        <v>10.158331094881065</v>
      </c>
      <c r="E1227" s="2">
        <f>IF(logVir!E1227="","",LN(総労働時間!E1227))</f>
        <v>10.263590197135255</v>
      </c>
      <c r="F1227" s="2">
        <f>IF(logVir!F1227="","",LN(総労働時間!F1227))</f>
        <v>10.14476221154783</v>
      </c>
      <c r="G1227" s="2">
        <f>IF(logVir!G1227="","",LN(総労働時間!G1227))</f>
        <v>10.190936111555136</v>
      </c>
      <c r="I1227" s="3">
        <v>40</v>
      </c>
      <c r="J1227" s="3">
        <v>15</v>
      </c>
      <c r="K1227" s="2" cm="1">
        <f t="array" ref="K1227">IF(C1227="","",C1227-SUMPRODUCT(($B$1461:$B$1491=$J1227)*1,C$1461:C$1491))</f>
        <v>1.0679187296706001</v>
      </c>
      <c r="L1227" s="2" cm="1">
        <f t="array" ref="L1227">IF(D1227="","",D1227-SUMPRODUCT(($B$1461:$B$1491=$J1227)*1,D$1461:D$1491))</f>
        <v>1.0397978813021052</v>
      </c>
      <c r="M1227" s="2" cm="1">
        <f t="array" ref="M1227">IF(E1227="","",E1227-SUMPRODUCT(($B$1461:$B$1491=$J1227)*1,E$1461:E$1491))</f>
        <v>1.2053793196846225</v>
      </c>
      <c r="N1227" s="2" cm="1">
        <f t="array" ref="N1227">IF(F1227="","",F1227-SUMPRODUCT(($B$1461:$B$1491=$J1227)*1,F$1461:F$1491))</f>
        <v>1.1940352364513362</v>
      </c>
      <c r="O1227" s="2" cm="1">
        <f t="array" ref="O1227">IF(G1227="","",G1227-SUMPRODUCT(($B$1461:$B$1491=$J1227)*1,G$1461:G$1491))</f>
        <v>1.2034713748086965</v>
      </c>
    </row>
    <row r="1228" spans="1:15" x14ac:dyDescent="0.55000000000000004">
      <c r="A1228" s="3">
        <v>40</v>
      </c>
      <c r="B1228" s="3">
        <v>16</v>
      </c>
      <c r="C1228" s="2">
        <f>IF(logVir!C1228="","",LN(総労働時間!C1228))</f>
        <v>11.218848667927025</v>
      </c>
      <c r="D1228" s="2">
        <f>IF(logVir!D1228="","",LN(総労働時間!D1228))</f>
        <v>11.175431875462085</v>
      </c>
      <c r="E1228" s="2">
        <f>IF(logVir!E1228="","",LN(総労働時間!E1228))</f>
        <v>11.155474353006397</v>
      </c>
      <c r="F1228" s="2">
        <f>IF(logVir!F1228="","",LN(総労働時間!F1228))</f>
        <v>11.093123713036265</v>
      </c>
      <c r="G1228" s="2">
        <f>IF(logVir!G1228="","",LN(総労働時間!G1228))</f>
        <v>11.123281900213723</v>
      </c>
      <c r="I1228" s="3">
        <v>40</v>
      </c>
      <c r="J1228" s="3">
        <v>16</v>
      </c>
      <c r="K1228" s="2" cm="1">
        <f t="array" ref="K1228">IF(C1228="","",C1228-SUMPRODUCT(($B$1461:$B$1491=$J1228)*1,C$1461:C$1491))</f>
        <v>0.73217114374812731</v>
      </c>
      <c r="L1228" s="2" cm="1">
        <f t="array" ref="L1228">IF(D1228="","",D1228-SUMPRODUCT(($B$1461:$B$1491=$J1228)*1,D$1461:D$1491))</f>
        <v>0.7024636962752524</v>
      </c>
      <c r="M1228" s="2" cm="1">
        <f t="array" ref="M1228">IF(E1228="","",E1228-SUMPRODUCT(($B$1461:$B$1491=$J1228)*1,E$1461:E$1491))</f>
        <v>0.68880589336355946</v>
      </c>
      <c r="N1228" s="2" cm="1">
        <f t="array" ref="N1228">IF(F1228="","",F1228-SUMPRODUCT(($B$1461:$B$1491=$J1228)*1,F$1461:F$1491))</f>
        <v>0.72648949801732954</v>
      </c>
      <c r="O1228" s="2" cm="1">
        <f t="array" ref="O1228">IF(G1228="","",G1228-SUMPRODUCT(($B$1461:$B$1491=$J1228)*1,G$1461:G$1491))</f>
        <v>0.70243196605158609</v>
      </c>
    </row>
    <row r="1229" spans="1:15" x14ac:dyDescent="0.55000000000000004">
      <c r="A1229" s="3">
        <v>40</v>
      </c>
      <c r="B1229" s="3">
        <v>17</v>
      </c>
      <c r="C1229" s="2">
        <f>IF(logVir!C1229="","",LN(総労働時間!C1229))</f>
        <v>10.836851643311604</v>
      </c>
      <c r="D1229" s="2">
        <f>IF(logVir!D1229="","",LN(総労働時間!D1229))</f>
        <v>10.733778563901337</v>
      </c>
      <c r="E1229" s="2">
        <f>IF(logVir!E1229="","",LN(総労働時間!E1229))</f>
        <v>10.707148082852814</v>
      </c>
      <c r="F1229" s="2">
        <f>IF(logVir!F1229="","",LN(総労働時間!F1229))</f>
        <v>10.807856004275033</v>
      </c>
      <c r="G1229" s="2">
        <f>IF(logVir!G1229="","",LN(総労働時間!G1229))</f>
        <v>10.857767780152173</v>
      </c>
      <c r="I1229" s="3">
        <v>40</v>
      </c>
      <c r="J1229" s="3">
        <v>17</v>
      </c>
      <c r="K1229" s="2" cm="1">
        <f t="array" ref="K1229">IF(C1229="","",C1229-SUMPRODUCT(($B$1461:$B$1491=$J1229)*1,C$1461:C$1491))</f>
        <v>0.89577175114786023</v>
      </c>
      <c r="L1229" s="2" cm="1">
        <f t="array" ref="L1229">IF(D1229="","",D1229-SUMPRODUCT(($B$1461:$B$1491=$J1229)*1,D$1461:D$1491))</f>
        <v>0.87145487353963347</v>
      </c>
      <c r="M1229" s="2" cm="1">
        <f t="array" ref="M1229">IF(E1229="","",E1229-SUMPRODUCT(($B$1461:$B$1491=$J1229)*1,E$1461:E$1491))</f>
        <v>0.86488751819166154</v>
      </c>
      <c r="N1229" s="2" cm="1">
        <f t="array" ref="N1229">IF(F1229="","",F1229-SUMPRODUCT(($B$1461:$B$1491=$J1229)*1,F$1461:F$1491))</f>
        <v>0.91776748347253623</v>
      </c>
      <c r="O1229" s="2" cm="1">
        <f t="array" ref="O1229">IF(G1229="","",G1229-SUMPRODUCT(($B$1461:$B$1491=$J1229)*1,G$1461:G$1491))</f>
        <v>0.90663619134306295</v>
      </c>
    </row>
    <row r="1230" spans="1:15" x14ac:dyDescent="0.55000000000000004">
      <c r="A1230" s="3">
        <v>40</v>
      </c>
      <c r="B1230" s="3">
        <v>18</v>
      </c>
      <c r="C1230" s="2">
        <f>IF(logVir!C1230="","",LN(総労働時間!C1230))</f>
        <v>12.870761822929614</v>
      </c>
      <c r="D1230" s="2">
        <f>IF(logVir!D1230="","",LN(総労働時間!D1230))</f>
        <v>12.842718310819867</v>
      </c>
      <c r="E1230" s="2">
        <f>IF(logVir!E1230="","",LN(総労働時間!E1230))</f>
        <v>12.856583138234118</v>
      </c>
      <c r="F1230" s="2">
        <f>IF(logVir!F1230="","",LN(総労働時間!F1230))</f>
        <v>12.787919941383887</v>
      </c>
      <c r="G1230" s="2">
        <f>IF(logVir!G1230="","",LN(総労働時間!G1230))</f>
        <v>12.804895504008787</v>
      </c>
      <c r="I1230" s="3">
        <v>40</v>
      </c>
      <c r="J1230" s="3">
        <v>18</v>
      </c>
      <c r="K1230" s="2" cm="1">
        <f t="array" ref="K1230">IF(C1230="","",C1230-SUMPRODUCT(($B$1461:$B$1491=$J1230)*1,C$1461:C$1491))</f>
        <v>0.94370411030000589</v>
      </c>
      <c r="L1230" s="2" cm="1">
        <f t="array" ref="L1230">IF(D1230="","",D1230-SUMPRODUCT(($B$1461:$B$1491=$J1230)*1,D$1461:D$1491))</f>
        <v>0.91830356601233021</v>
      </c>
      <c r="M1230" s="2" cm="1">
        <f t="array" ref="M1230">IF(E1230="","",E1230-SUMPRODUCT(($B$1461:$B$1491=$J1230)*1,E$1461:E$1491))</f>
        <v>0.96578552143444085</v>
      </c>
      <c r="N1230" s="2" cm="1">
        <f t="array" ref="N1230">IF(F1230="","",F1230-SUMPRODUCT(($B$1461:$B$1491=$J1230)*1,F$1461:F$1491))</f>
        <v>0.92856737670719269</v>
      </c>
      <c r="O1230" s="2" cm="1">
        <f t="array" ref="O1230">IF(G1230="","",G1230-SUMPRODUCT(($B$1461:$B$1491=$J1230)*1,G$1461:G$1491))</f>
        <v>0.96073560146849069</v>
      </c>
    </row>
    <row r="1231" spans="1:15" x14ac:dyDescent="0.55000000000000004">
      <c r="A1231" s="3">
        <v>40</v>
      </c>
      <c r="B1231" s="3">
        <v>19</v>
      </c>
      <c r="C1231" s="2">
        <f>IF(logVir!C1231="","",LN(総労働時間!C1231))</f>
        <v>12.675712043687032</v>
      </c>
      <c r="D1231" s="2">
        <f>IF(logVir!D1231="","",LN(総労働時間!D1231))</f>
        <v>12.525237022697368</v>
      </c>
      <c r="E1231" s="2">
        <f>IF(logVir!E1231="","",LN(総労働時間!E1231))</f>
        <v>12.598863067727502</v>
      </c>
      <c r="F1231" s="2">
        <f>IF(logVir!F1231="","",LN(総労働時間!F1231))</f>
        <v>12.553850407804694</v>
      </c>
      <c r="G1231" s="2">
        <f>IF(logVir!G1231="","",LN(総労働時間!G1231))</f>
        <v>12.632603269825076</v>
      </c>
      <c r="I1231" s="3">
        <v>40</v>
      </c>
      <c r="J1231" s="3">
        <v>19</v>
      </c>
      <c r="K1231" s="2" cm="1">
        <f t="array" ref="K1231">IF(C1231="","",C1231-SUMPRODUCT(($B$1461:$B$1491=$J1231)*1,C$1461:C$1491))</f>
        <v>1.4474899681502986</v>
      </c>
      <c r="L1231" s="2" cm="1">
        <f t="array" ref="L1231">IF(D1231="","",D1231-SUMPRODUCT(($B$1461:$B$1491=$J1231)*1,D$1461:D$1491))</f>
        <v>1.2951953740954742</v>
      </c>
      <c r="M1231" s="2" cm="1">
        <f t="array" ref="M1231">IF(E1231="","",E1231-SUMPRODUCT(($B$1461:$B$1491=$J1231)*1,E$1461:E$1491))</f>
        <v>1.39700048438017</v>
      </c>
      <c r="N1231" s="2" cm="1">
        <f t="array" ref="N1231">IF(F1231="","",F1231-SUMPRODUCT(($B$1461:$B$1491=$J1231)*1,F$1461:F$1491))</f>
        <v>1.3618759933141611</v>
      </c>
      <c r="O1231" s="2" cm="1">
        <f t="array" ref="O1231">IF(G1231="","",G1231-SUMPRODUCT(($B$1461:$B$1491=$J1231)*1,G$1461:G$1491))</f>
        <v>1.4053039945926109</v>
      </c>
    </row>
    <row r="1232" spans="1:15" x14ac:dyDescent="0.55000000000000004">
      <c r="A1232" s="3">
        <v>40</v>
      </c>
      <c r="B1232" s="3">
        <v>20</v>
      </c>
      <c r="C1232" s="2">
        <f>IF(logVir!C1232="","",LN(総労働時間!C1232))</f>
        <v>13.159342238789685</v>
      </c>
      <c r="D1232" s="2">
        <f>IF(logVir!D1232="","",LN(総労働時間!D1232))</f>
        <v>13.005389129595347</v>
      </c>
      <c r="E1232" s="2">
        <f>IF(logVir!E1232="","",LN(総労働時間!E1232))</f>
        <v>13.009042699787702</v>
      </c>
      <c r="F1232" s="2">
        <f>IF(logVir!F1232="","",LN(総労働時間!F1232))</f>
        <v>12.901631808139868</v>
      </c>
      <c r="G1232" s="2">
        <f>IF(logVir!G1232="","",LN(総労働時間!G1232))</f>
        <v>13.021916637572074</v>
      </c>
      <c r="I1232" s="3">
        <v>40</v>
      </c>
      <c r="J1232" s="3">
        <v>20</v>
      </c>
      <c r="K1232" s="2" cm="1">
        <f t="array" ref="K1232">IF(C1232="","",C1232-SUMPRODUCT(($B$1461:$B$1491=$J1232)*1,C$1461:C$1491))</f>
        <v>1.0566369063560774</v>
      </c>
      <c r="L1232" s="2" cm="1">
        <f t="array" ref="L1232">IF(D1232="","",D1232-SUMPRODUCT(($B$1461:$B$1491=$J1232)*1,D$1461:D$1491))</f>
        <v>0.94815698489747113</v>
      </c>
      <c r="M1232" s="2" cm="1">
        <f t="array" ref="M1232">IF(E1232="","",E1232-SUMPRODUCT(($B$1461:$B$1491=$J1232)*1,E$1461:E$1491))</f>
        <v>0.98527751954675935</v>
      </c>
      <c r="N1232" s="2" cm="1">
        <f t="array" ref="N1232">IF(F1232="","",F1232-SUMPRODUCT(($B$1461:$B$1491=$J1232)*1,F$1461:F$1491))</f>
        <v>0.95304727093978592</v>
      </c>
      <c r="O1232" s="2" cm="1">
        <f t="array" ref="O1232">IF(G1232="","",G1232-SUMPRODUCT(($B$1461:$B$1491=$J1232)*1,G$1461:G$1491))</f>
        <v>1.0080178049699988</v>
      </c>
    </row>
    <row r="1233" spans="1:15" x14ac:dyDescent="0.55000000000000004">
      <c r="A1233" s="3">
        <v>40</v>
      </c>
      <c r="B1233" s="3">
        <v>21</v>
      </c>
      <c r="C1233" s="2">
        <f>IF(logVir!C1233="","",LN(総労働時間!C1233))</f>
        <v>12.650601533345601</v>
      </c>
      <c r="D1233" s="2">
        <f>IF(logVir!D1233="","",LN(総労働時間!D1233))</f>
        <v>12.753646435334248</v>
      </c>
      <c r="E1233" s="2">
        <f>IF(logVir!E1233="","",LN(総労働時間!E1233))</f>
        <v>12.76930154894727</v>
      </c>
      <c r="F1233" s="2">
        <f>IF(logVir!F1233="","",LN(総労働時間!F1233))</f>
        <v>12.710484100384191</v>
      </c>
      <c r="G1233" s="2">
        <f>IF(logVir!G1233="","",LN(総労働時間!G1233))</f>
        <v>12.707005418614234</v>
      </c>
      <c r="I1233" s="3">
        <v>40</v>
      </c>
      <c r="J1233" s="3">
        <v>21</v>
      </c>
      <c r="K1233" s="2" cm="1">
        <f t="array" ref="K1233">IF(C1233="","",C1233-SUMPRODUCT(($B$1461:$B$1491=$J1233)*1,C$1461:C$1491))</f>
        <v>1.0895477642587501</v>
      </c>
      <c r="L1233" s="2" cm="1">
        <f t="array" ref="L1233">IF(D1233="","",D1233-SUMPRODUCT(($B$1461:$B$1491=$J1233)*1,D$1461:D$1491))</f>
        <v>1.1814532151683466</v>
      </c>
      <c r="M1233" s="2" cm="1">
        <f t="array" ref="M1233">IF(E1233="","",E1233-SUMPRODUCT(($B$1461:$B$1491=$J1233)*1,E$1461:E$1491))</f>
        <v>1.222707435442139</v>
      </c>
      <c r="N1233" s="2" cm="1">
        <f t="array" ref="N1233">IF(F1233="","",F1233-SUMPRODUCT(($B$1461:$B$1491=$J1233)*1,F$1461:F$1491))</f>
        <v>1.2187718299051564</v>
      </c>
      <c r="O1233" s="2" cm="1">
        <f t="array" ref="O1233">IF(G1233="","",G1233-SUMPRODUCT(($B$1461:$B$1491=$J1233)*1,G$1461:G$1491))</f>
        <v>1.1616362991685385</v>
      </c>
    </row>
    <row r="1234" spans="1:15" x14ac:dyDescent="0.55000000000000004">
      <c r="A1234" s="3">
        <v>40</v>
      </c>
      <c r="B1234" s="3">
        <v>22</v>
      </c>
      <c r="C1234" s="2">
        <f>IF(logVir!C1234="","",LN(総労働時間!C1234))</f>
        <v>12.515961057273868</v>
      </c>
      <c r="D1234" s="2">
        <f>IF(logVir!D1234="","",LN(総労働時間!D1234))</f>
        <v>12.526605809937317</v>
      </c>
      <c r="E1234" s="2">
        <f>IF(logVir!E1234="","",LN(総労働時間!E1234))</f>
        <v>12.336296031185162</v>
      </c>
      <c r="F1234" s="2">
        <f>IF(logVir!F1234="","",LN(総労働時間!F1234))</f>
        <v>12.355689995612321</v>
      </c>
      <c r="G1234" s="2">
        <f>IF(logVir!G1234="","",LN(総労働時間!G1234))</f>
        <v>12.509715002321052</v>
      </c>
      <c r="I1234" s="3">
        <v>40</v>
      </c>
      <c r="J1234" s="3">
        <v>22</v>
      </c>
      <c r="K1234" s="2" cm="1">
        <f t="array" ref="K1234">IF(C1234="","",C1234-SUMPRODUCT(($B$1461:$B$1491=$J1234)*1,C$1461:C$1491))</f>
        <v>0.90627326069310676</v>
      </c>
      <c r="L1234" s="2" cm="1">
        <f t="array" ref="L1234">IF(D1234="","",D1234-SUMPRODUCT(($B$1461:$B$1491=$J1234)*1,D$1461:D$1491))</f>
        <v>0.95904048904786876</v>
      </c>
      <c r="M1234" s="2" cm="1">
        <f t="array" ref="M1234">IF(E1234="","",E1234-SUMPRODUCT(($B$1461:$B$1491=$J1234)*1,E$1461:E$1491))</f>
        <v>0.80222475409145311</v>
      </c>
      <c r="N1234" s="2" cm="1">
        <f t="array" ref="N1234">IF(F1234="","",F1234-SUMPRODUCT(($B$1461:$B$1491=$J1234)*1,F$1461:F$1491))</f>
        <v>0.95536626237636924</v>
      </c>
      <c r="O1234" s="2" cm="1">
        <f t="array" ref="O1234">IF(G1234="","",G1234-SUMPRODUCT(($B$1461:$B$1491=$J1234)*1,G$1461:G$1491))</f>
        <v>1.1302544570423212</v>
      </c>
    </row>
    <row r="1235" spans="1:15" x14ac:dyDescent="0.55000000000000004">
      <c r="A1235" s="3">
        <v>40</v>
      </c>
      <c r="B1235" s="3">
        <v>23</v>
      </c>
      <c r="C1235" s="2">
        <f>IF(logVir!C1235="","",LN(総労働時間!C1235))</f>
        <v>9.9821551693917296</v>
      </c>
      <c r="D1235" s="2">
        <f>IF(logVir!D1235="","",LN(総労働時間!D1235))</f>
        <v>10.008600243587784</v>
      </c>
      <c r="E1235" s="2">
        <f>IF(logVir!E1235="","",LN(総労働時間!E1235))</f>
        <v>10.239224453503617</v>
      </c>
      <c r="F1235" s="2">
        <f>IF(logVir!F1235="","",LN(総労働時間!F1235))</f>
        <v>10.262450633984662</v>
      </c>
      <c r="G1235" s="2">
        <f>IF(logVir!G1235="","",LN(総労働時間!G1235))</f>
        <v>10.407092488826036</v>
      </c>
      <c r="I1235" s="3">
        <v>40</v>
      </c>
      <c r="J1235" s="3">
        <v>23</v>
      </c>
      <c r="K1235" s="2" cm="1">
        <f t="array" ref="K1235">IF(C1235="","",C1235-SUMPRODUCT(($B$1461:$B$1491=$J1235)*1,C$1461:C$1491))</f>
        <v>1.2711267984075629</v>
      </c>
      <c r="L1235" s="2" cm="1">
        <f t="array" ref="L1235">IF(D1235="","",D1235-SUMPRODUCT(($B$1461:$B$1491=$J1235)*1,D$1461:D$1491))</f>
        <v>1.3579618066499979</v>
      </c>
      <c r="M1235" s="2" cm="1">
        <f t="array" ref="M1235">IF(E1235="","",E1235-SUMPRODUCT(($B$1461:$B$1491=$J1235)*1,E$1461:E$1491))</f>
        <v>1.4557372999410614</v>
      </c>
      <c r="N1235" s="2" cm="1">
        <f t="array" ref="N1235">IF(F1235="","",F1235-SUMPRODUCT(($B$1461:$B$1491=$J1235)*1,F$1461:F$1491))</f>
        <v>1.4566171505150756</v>
      </c>
      <c r="O1235" s="2" cm="1">
        <f t="array" ref="O1235">IF(G1235="","",G1235-SUMPRODUCT(($B$1461:$B$1491=$J1235)*1,G$1461:G$1491))</f>
        <v>1.4818115197622266</v>
      </c>
    </row>
    <row r="1236" spans="1:15" x14ac:dyDescent="0.55000000000000004">
      <c r="A1236" s="3">
        <v>40</v>
      </c>
      <c r="B1236" s="3">
        <v>24</v>
      </c>
      <c r="C1236" s="2">
        <f>IF(logVir!C1236="","",LN(総労働時間!C1236))</f>
        <v>11.305208876223571</v>
      </c>
      <c r="D1236" s="2">
        <f>IF(logVir!D1236="","",LN(総労働時間!D1236))</f>
        <v>11.198202934629002</v>
      </c>
      <c r="E1236" s="2">
        <f>IF(logVir!E1236="","",LN(総労働時間!E1236))</f>
        <v>11.362597989168892</v>
      </c>
      <c r="F1236" s="2">
        <f>IF(logVir!F1236="","",LN(総労働時間!F1236))</f>
        <v>11.419546562450693</v>
      </c>
      <c r="G1236" s="2">
        <f>IF(logVir!G1236="","",LN(総労働時間!G1236))</f>
        <v>11.404658602413171</v>
      </c>
      <c r="I1236" s="3">
        <v>40</v>
      </c>
      <c r="J1236" s="3">
        <v>24</v>
      </c>
      <c r="K1236" s="2" cm="1">
        <f t="array" ref="K1236">IF(C1236="","",C1236-SUMPRODUCT(($B$1461:$B$1491=$J1236)*1,C$1461:C$1491))</f>
        <v>1.5660491914922368</v>
      </c>
      <c r="L1236" s="2" cm="1">
        <f t="array" ref="L1236">IF(D1236="","",D1236-SUMPRODUCT(($B$1461:$B$1491=$J1236)*1,D$1461:D$1491))</f>
        <v>1.5498600870612478</v>
      </c>
      <c r="M1236" s="2" cm="1">
        <f t="array" ref="M1236">IF(E1236="","",E1236-SUMPRODUCT(($B$1461:$B$1491=$J1236)*1,E$1461:E$1491))</f>
        <v>1.6103543380224554</v>
      </c>
      <c r="N1236" s="2" cm="1">
        <f t="array" ref="N1236">IF(F1236="","",F1236-SUMPRODUCT(($B$1461:$B$1491=$J1236)*1,F$1461:F$1491))</f>
        <v>1.6804776481224479</v>
      </c>
      <c r="O1236" s="2" cm="1">
        <f t="array" ref="O1236">IF(G1236="","",G1236-SUMPRODUCT(($B$1461:$B$1491=$J1236)*1,G$1461:G$1491))</f>
        <v>1.5647301213520102</v>
      </c>
    </row>
    <row r="1237" spans="1:15" x14ac:dyDescent="0.55000000000000004">
      <c r="A1237" s="3">
        <v>40</v>
      </c>
      <c r="B1237" s="3">
        <v>25</v>
      </c>
      <c r="C1237" s="2">
        <f>IF(logVir!C1237="","",LN(総労働時間!C1237))</f>
        <v>11.539919518258605</v>
      </c>
      <c r="D1237" s="2">
        <f>IF(logVir!D1237="","",LN(総労働時間!D1237))</f>
        <v>11.518085961054798</v>
      </c>
      <c r="E1237" s="2">
        <f>IF(logVir!E1237="","",LN(総労働時間!E1237))</f>
        <v>11.501771255674296</v>
      </c>
      <c r="F1237" s="2">
        <f>IF(logVir!F1237="","",LN(総労働時間!F1237))</f>
        <v>11.439281537733597</v>
      </c>
      <c r="G1237" s="2">
        <f>IF(logVir!G1237="","",LN(総労働時間!G1237))</f>
        <v>11.391423286779297</v>
      </c>
      <c r="I1237" s="3">
        <v>40</v>
      </c>
      <c r="J1237" s="3">
        <v>25</v>
      </c>
      <c r="K1237" s="2" cm="1">
        <f t="array" ref="K1237">IF(C1237="","",C1237-SUMPRODUCT(($B$1461:$B$1491=$J1237)*1,C$1461:C$1491))</f>
        <v>1.0279795755669046</v>
      </c>
      <c r="L1237" s="2" cm="1">
        <f t="array" ref="L1237">IF(D1237="","",D1237-SUMPRODUCT(($B$1461:$B$1491=$J1237)*1,D$1461:D$1491))</f>
        <v>1.1045028429314936</v>
      </c>
      <c r="M1237" s="2" cm="1">
        <f t="array" ref="M1237">IF(E1237="","",E1237-SUMPRODUCT(($B$1461:$B$1491=$J1237)*1,E$1461:E$1491))</f>
        <v>1.0723609820723237</v>
      </c>
      <c r="N1237" s="2" cm="1">
        <f t="array" ref="N1237">IF(F1237="","",F1237-SUMPRODUCT(($B$1461:$B$1491=$J1237)*1,F$1461:F$1491))</f>
        <v>0.99820918154994764</v>
      </c>
      <c r="O1237" s="2" cm="1">
        <f t="array" ref="O1237">IF(G1237="","",G1237-SUMPRODUCT(($B$1461:$B$1491=$J1237)*1,G$1461:G$1491))</f>
        <v>1.0120846991365351</v>
      </c>
    </row>
    <row r="1238" spans="1:15" x14ac:dyDescent="0.55000000000000004">
      <c r="A1238" s="3">
        <v>40</v>
      </c>
      <c r="B1238" s="3">
        <v>26</v>
      </c>
      <c r="C1238" s="2">
        <f>IF(logVir!C1238="","",LN(総労働時間!C1238))</f>
        <v>11.131806865424659</v>
      </c>
      <c r="D1238" s="2">
        <f>IF(logVir!D1238="","",LN(総労働時間!D1238))</f>
        <v>11.167906305075629</v>
      </c>
      <c r="E1238" s="2">
        <f>IF(logVir!E1238="","",LN(総労働時間!E1238))</f>
        <v>11.272389602355158</v>
      </c>
      <c r="F1238" s="2">
        <f>IF(logVir!F1238="","",LN(総労働時間!F1238))</f>
        <v>11.267119237253965</v>
      </c>
      <c r="G1238" s="2">
        <f>IF(logVir!G1238="","",LN(総労働時間!G1238))</f>
        <v>11.333692974715259</v>
      </c>
      <c r="I1238" s="3">
        <v>40</v>
      </c>
      <c r="J1238" s="3">
        <v>26</v>
      </c>
      <c r="K1238" s="2" cm="1">
        <f t="array" ref="K1238">IF(C1238="","",C1238-SUMPRODUCT(($B$1461:$B$1491=$J1238)*1,C$1461:C$1491))</f>
        <v>1.4501412968961791</v>
      </c>
      <c r="L1238" s="2" cm="1">
        <f t="array" ref="L1238">IF(D1238="","",D1238-SUMPRODUCT(($B$1461:$B$1491=$J1238)*1,D$1461:D$1491))</f>
        <v>1.4773132596567731</v>
      </c>
      <c r="M1238" s="2" cm="1">
        <f t="array" ref="M1238">IF(E1238="","",E1238-SUMPRODUCT(($B$1461:$B$1491=$J1238)*1,E$1461:E$1491))</f>
        <v>1.4245820506780937</v>
      </c>
      <c r="N1238" s="2" cm="1">
        <f t="array" ref="N1238">IF(F1238="","",F1238-SUMPRODUCT(($B$1461:$B$1491=$J1238)*1,F$1461:F$1491))</f>
        <v>1.4047684112398962</v>
      </c>
      <c r="O1238" s="2" cm="1">
        <f t="array" ref="O1238">IF(G1238="","",G1238-SUMPRODUCT(($B$1461:$B$1491=$J1238)*1,G$1461:G$1491))</f>
        <v>1.461209972936528</v>
      </c>
    </row>
    <row r="1239" spans="1:15" x14ac:dyDescent="0.55000000000000004">
      <c r="A1239" s="3">
        <v>40</v>
      </c>
      <c r="B1239" s="3">
        <v>27</v>
      </c>
      <c r="C1239" s="2">
        <f>IF(logVir!C1239="","",LN(総労働時間!C1239))</f>
        <v>12.627316633489007</v>
      </c>
      <c r="D1239" s="2">
        <f>IF(logVir!D1239="","",LN(総労働時間!D1239))</f>
        <v>12.83776463701887</v>
      </c>
      <c r="E1239" s="2">
        <f>IF(logVir!E1239="","",LN(総労働時間!E1239))</f>
        <v>12.971935100351175</v>
      </c>
      <c r="F1239" s="2">
        <f>IF(logVir!F1239="","",LN(総労働時間!F1239))</f>
        <v>12.897715110877691</v>
      </c>
      <c r="G1239" s="2">
        <f>IF(logVir!G1239="","",LN(総労働時間!G1239))</f>
        <v>13.008931896429603</v>
      </c>
      <c r="I1239" s="3">
        <v>40</v>
      </c>
      <c r="J1239" s="3">
        <v>27</v>
      </c>
      <c r="K1239" s="2" cm="1">
        <f t="array" ref="K1239">IF(C1239="","",C1239-SUMPRODUCT(($B$1461:$B$1491=$J1239)*1,C$1461:C$1491))</f>
        <v>1.0770160932353914</v>
      </c>
      <c r="L1239" s="2" cm="1">
        <f t="array" ref="L1239">IF(D1239="","",D1239-SUMPRODUCT(($B$1461:$B$1491=$J1239)*1,D$1461:D$1491))</f>
        <v>1.1133074033431409</v>
      </c>
      <c r="M1239" s="2" cm="1">
        <f t="array" ref="M1239">IF(E1239="","",E1239-SUMPRODUCT(($B$1461:$B$1491=$J1239)*1,E$1461:E$1491))</f>
        <v>1.1964926147178119</v>
      </c>
      <c r="N1239" s="2" cm="1">
        <f t="array" ref="N1239">IF(F1239="","",F1239-SUMPRODUCT(($B$1461:$B$1491=$J1239)*1,F$1461:F$1491))</f>
        <v>1.1684258157815659</v>
      </c>
      <c r="O1239" s="2" cm="1">
        <f t="array" ref="O1239">IF(G1239="","",G1239-SUMPRODUCT(($B$1461:$B$1491=$J1239)*1,G$1461:G$1491))</f>
        <v>1.1618792811852501</v>
      </c>
    </row>
    <row r="1240" spans="1:15" x14ac:dyDescent="0.55000000000000004">
      <c r="A1240" s="3">
        <v>40</v>
      </c>
      <c r="B1240" s="3">
        <v>28</v>
      </c>
      <c r="C1240" s="2">
        <f>IF(logVir!C1240="","",LN(総労働時間!C1240))</f>
        <v>12.009726120301186</v>
      </c>
      <c r="D1240" s="2">
        <f>IF(logVir!D1240="","",LN(総労働時間!D1240))</f>
        <v>12.017449461197661</v>
      </c>
      <c r="E1240" s="2">
        <f>IF(logVir!E1240="","",LN(総労働時間!E1240))</f>
        <v>12.057727121459624</v>
      </c>
      <c r="F1240" s="2">
        <f>IF(logVir!F1240="","",LN(総労働時間!F1240))</f>
        <v>12.05231413748211</v>
      </c>
      <c r="G1240" s="2">
        <f>IF(logVir!G1240="","",LN(総労働時間!G1240))</f>
        <v>12.06548271921551</v>
      </c>
      <c r="I1240" s="3">
        <v>40</v>
      </c>
      <c r="J1240" s="3">
        <v>28</v>
      </c>
      <c r="K1240" s="2" cm="1">
        <f t="array" ref="K1240">IF(C1240="","",C1240-SUMPRODUCT(($B$1461:$B$1491=$J1240)*1,C$1461:C$1491))</f>
        <v>0.85338857258002321</v>
      </c>
      <c r="L1240" s="2" cm="1">
        <f t="array" ref="L1240">IF(D1240="","",D1240-SUMPRODUCT(($B$1461:$B$1491=$J1240)*1,D$1461:D$1491))</f>
        <v>0.86424814518252546</v>
      </c>
      <c r="M1240" s="2" cm="1">
        <f t="array" ref="M1240">IF(E1240="","",E1240-SUMPRODUCT(($B$1461:$B$1491=$J1240)*1,E$1461:E$1491))</f>
        <v>0.86749648405889168</v>
      </c>
      <c r="N1240" s="2" cm="1">
        <f t="array" ref="N1240">IF(F1240="","",F1240-SUMPRODUCT(($B$1461:$B$1491=$J1240)*1,F$1461:F$1491))</f>
        <v>0.87239183700865297</v>
      </c>
      <c r="O1240" s="2" cm="1">
        <f t="array" ref="O1240">IF(G1240="","",G1240-SUMPRODUCT(($B$1461:$B$1491=$J1240)*1,G$1461:G$1491))</f>
        <v>0.87389134522370071</v>
      </c>
    </row>
    <row r="1241" spans="1:15" x14ac:dyDescent="0.55000000000000004">
      <c r="A1241" s="3">
        <v>40</v>
      </c>
      <c r="B1241" s="3">
        <v>29</v>
      </c>
      <c r="C1241" s="2">
        <f>IF(logVir!C1241="","",LN(総労働時間!C1241))</f>
        <v>11.948366183642353</v>
      </c>
      <c r="D1241" s="2">
        <f>IF(logVir!D1241="","",LN(総労働時間!D1241))</f>
        <v>12.024549401220794</v>
      </c>
      <c r="E1241" s="2">
        <f>IF(logVir!E1241="","",LN(総労働時間!E1241))</f>
        <v>11.896082282154371</v>
      </c>
      <c r="F1241" s="2">
        <f>IF(logVir!F1241="","",LN(総労働時間!F1241))</f>
        <v>11.960140912787182</v>
      </c>
      <c r="G1241" s="2">
        <f>IF(logVir!G1241="","",LN(総労働時間!G1241))</f>
        <v>12.128371160881501</v>
      </c>
      <c r="I1241" s="3">
        <v>40</v>
      </c>
      <c r="J1241" s="3">
        <v>29</v>
      </c>
      <c r="K1241" s="2" cm="1">
        <f t="array" ref="K1241">IF(C1241="","",C1241-SUMPRODUCT(($B$1461:$B$1491=$J1241)*1,C$1461:C$1491))</f>
        <v>0.81994251789215866</v>
      </c>
      <c r="L1241" s="2" cm="1">
        <f t="array" ref="L1241">IF(D1241="","",D1241-SUMPRODUCT(($B$1461:$B$1491=$J1241)*1,D$1461:D$1491))</f>
        <v>0.88523413668153594</v>
      </c>
      <c r="M1241" s="2" cm="1">
        <f t="array" ref="M1241">IF(E1241="","",E1241-SUMPRODUCT(($B$1461:$B$1491=$J1241)*1,E$1461:E$1491))</f>
        <v>0.74609263003929271</v>
      </c>
      <c r="N1241" s="2" cm="1">
        <f t="array" ref="N1241">IF(F1241="","",F1241-SUMPRODUCT(($B$1461:$B$1491=$J1241)*1,F$1461:F$1491))</f>
        <v>0.83375868043585122</v>
      </c>
      <c r="O1241" s="2" cm="1">
        <f t="array" ref="O1241">IF(G1241="","",G1241-SUMPRODUCT(($B$1461:$B$1491=$J1241)*1,G$1461:G$1491))</f>
        <v>0.90872503367558721</v>
      </c>
    </row>
    <row r="1242" spans="1:15" x14ac:dyDescent="0.55000000000000004">
      <c r="A1242" s="3">
        <v>40</v>
      </c>
      <c r="B1242" s="3">
        <v>30</v>
      </c>
      <c r="C1242" s="2">
        <f>IF(logVir!C1242="","",LN(総労働時間!C1242))</f>
        <v>13.180288714891923</v>
      </c>
      <c r="D1242" s="2">
        <f>IF(logVir!D1242="","",LN(総労働時間!D1242))</f>
        <v>13.296003899610566</v>
      </c>
      <c r="E1242" s="2">
        <f>IF(logVir!E1242="","",LN(総労働時間!E1242))</f>
        <v>13.300417088385123</v>
      </c>
      <c r="F1242" s="2">
        <f>IF(logVir!F1242="","",LN(総労働時間!F1242))</f>
        <v>13.344988845908972</v>
      </c>
      <c r="G1242" s="2">
        <f>IF(logVir!G1242="","",LN(総労働時間!G1242))</f>
        <v>13.434880337913359</v>
      </c>
      <c r="I1242" s="3">
        <v>40</v>
      </c>
      <c r="J1242" s="3">
        <v>30</v>
      </c>
      <c r="K1242" s="2" cm="1">
        <f t="array" ref="K1242">IF(C1242="","",C1242-SUMPRODUCT(($B$1461:$B$1491=$J1242)*1,C$1461:C$1491))</f>
        <v>1.0667515659315736</v>
      </c>
      <c r="L1242" s="2" cm="1">
        <f t="array" ref="L1242">IF(D1242="","",D1242-SUMPRODUCT(($B$1461:$B$1491=$J1242)*1,D$1461:D$1491))</f>
        <v>1.0375692214815544</v>
      </c>
      <c r="M1242" s="2" cm="1">
        <f t="array" ref="M1242">IF(E1242="","",E1242-SUMPRODUCT(($B$1461:$B$1491=$J1242)*1,E$1461:E$1491))</f>
        <v>0.98264558775818678</v>
      </c>
      <c r="N1242" s="2" cm="1">
        <f t="array" ref="N1242">IF(F1242="","",F1242-SUMPRODUCT(($B$1461:$B$1491=$J1242)*1,F$1461:F$1491))</f>
        <v>1.0582910905460743</v>
      </c>
      <c r="O1242" s="2" cm="1">
        <f t="array" ref="O1242">IF(G1242="","",G1242-SUMPRODUCT(($B$1461:$B$1491=$J1242)*1,G$1461:G$1491))</f>
        <v>1.0305520753339312</v>
      </c>
    </row>
    <row r="1243" spans="1:15" x14ac:dyDescent="0.55000000000000004">
      <c r="A1243" s="3">
        <v>40</v>
      </c>
      <c r="B1243" s="3">
        <v>31</v>
      </c>
      <c r="C1243" s="2">
        <f>IF(logVir!C1243="","",LN(総労働時間!C1243))</f>
        <v>12.673049549049287</v>
      </c>
      <c r="D1243" s="2">
        <f>IF(logVir!D1243="","",LN(総労働時間!D1243))</f>
        <v>12.584286887898784</v>
      </c>
      <c r="E1243" s="2">
        <f>IF(logVir!E1243="","",LN(総労働時間!E1243))</f>
        <v>12.597303311551364</v>
      </c>
      <c r="F1243" s="2">
        <f>IF(logVir!F1243="","",LN(総労働時間!F1243))</f>
        <v>12.538877029464032</v>
      </c>
      <c r="G1243" s="2">
        <f>IF(logVir!G1243="","",LN(総労働時間!G1243))</f>
        <v>12.499861394318613</v>
      </c>
      <c r="I1243" s="3">
        <v>40</v>
      </c>
      <c r="J1243" s="3">
        <v>31</v>
      </c>
      <c r="K1243" s="2" cm="1">
        <f t="array" ref="K1243">IF(C1243="","",C1243-SUMPRODUCT(($B$1461:$B$1491=$J1243)*1,C$1461:C$1491))</f>
        <v>0.88979074854828788</v>
      </c>
      <c r="L1243" s="2" cm="1">
        <f t="array" ref="L1243">IF(D1243="","",D1243-SUMPRODUCT(($B$1461:$B$1491=$J1243)*1,D$1461:D$1491))</f>
        <v>0.89514136649120957</v>
      </c>
      <c r="M1243" s="2" cm="1">
        <f t="array" ref="M1243">IF(E1243="","",E1243-SUMPRODUCT(($B$1461:$B$1491=$J1243)*1,E$1461:E$1491))</f>
        <v>0.93884932654532882</v>
      </c>
      <c r="N1243" s="2" cm="1">
        <f t="array" ref="N1243">IF(F1243="","",F1243-SUMPRODUCT(($B$1461:$B$1491=$J1243)*1,F$1461:F$1491))</f>
        <v>0.95719770929022374</v>
      </c>
      <c r="O1243" s="2" cm="1">
        <f t="array" ref="O1243">IF(G1243="","",G1243-SUMPRODUCT(($B$1461:$B$1491=$J1243)*1,G$1461:G$1491))</f>
        <v>0.89712801507796947</v>
      </c>
    </row>
    <row r="1244" spans="1:15" x14ac:dyDescent="0.55000000000000004">
      <c r="A1244" s="3">
        <v>41</v>
      </c>
      <c r="B1244" s="3">
        <v>1</v>
      </c>
      <c r="C1244" s="2">
        <f>IF(logVir!C1244="","",LN(総労働時間!C1244))</f>
        <v>11.228270927836553</v>
      </c>
      <c r="D1244" s="2">
        <f>IF(logVir!D1244="","",LN(総労働時間!D1244))</f>
        <v>11.090451486031222</v>
      </c>
      <c r="E1244" s="2">
        <f>IF(logVir!E1244="","",LN(総労働時間!E1244))</f>
        <v>11.009801141096146</v>
      </c>
      <c r="F1244" s="2">
        <f>IF(logVir!F1244="","",LN(総労働時間!F1244))</f>
        <v>10.900199476709259</v>
      </c>
      <c r="G1244" s="2">
        <f>IF(logVir!G1244="","",LN(総労働時間!G1244))</f>
        <v>10.793576737730843</v>
      </c>
      <c r="I1244" s="3">
        <v>41</v>
      </c>
      <c r="J1244" s="3">
        <v>1</v>
      </c>
      <c r="K1244" s="2" cm="1">
        <f t="array" ref="K1244">IF(C1244="","",C1244-SUMPRODUCT(($B$1461:$B$1491=$J1244)*1,C$1461:C$1491))</f>
        <v>-0.14124017031180891</v>
      </c>
      <c r="L1244" s="2" cm="1">
        <f t="array" ref="L1244">IF(D1244="","",D1244-SUMPRODUCT(($B$1461:$B$1491=$J1244)*1,D$1461:D$1491))</f>
        <v>-0.15724545037693183</v>
      </c>
      <c r="M1244" s="2" cm="1">
        <f t="array" ref="M1244">IF(E1244="","",E1244-SUMPRODUCT(($B$1461:$B$1491=$J1244)*1,E$1461:E$1491))</f>
        <v>-0.1661838915476892</v>
      </c>
      <c r="N1244" s="2" cm="1">
        <f t="array" ref="N1244">IF(F1244="","",F1244-SUMPRODUCT(($B$1461:$B$1491=$J1244)*1,F$1461:F$1491))</f>
        <v>-0.21161410196080865</v>
      </c>
      <c r="O1244" s="2" cm="1">
        <f t="array" ref="O1244">IF(G1244="","",G1244-SUMPRODUCT(($B$1461:$B$1491=$J1244)*1,G$1461:G$1491))</f>
        <v>-0.24077640647372611</v>
      </c>
    </row>
    <row r="1245" spans="1:15" x14ac:dyDescent="0.55000000000000004">
      <c r="A1245" s="3">
        <v>41</v>
      </c>
      <c r="B1245" s="3">
        <v>2</v>
      </c>
      <c r="C1245" s="2">
        <f>IF(logVir!C1245="","",LN(総労働時間!C1245))</f>
        <v>6.7188860259177341</v>
      </c>
      <c r="D1245" s="2">
        <f>IF(logVir!D1245="","",LN(総労働時間!D1245))</f>
        <v>6.2844047668238927</v>
      </c>
      <c r="E1245" s="2">
        <f>IF(logVir!E1245="","",LN(総労働時間!E1245))</f>
        <v>6.1467735933339194</v>
      </c>
      <c r="F1245" s="2">
        <f>IF(logVir!F1245="","",LN(総労働時間!F1245))</f>
        <v>6.1773071900031127</v>
      </c>
      <c r="G1245" s="2">
        <f>IF(logVir!G1245="","",LN(総労働時間!G1245))</f>
        <v>6.2064613546437108</v>
      </c>
      <c r="I1245" s="3">
        <v>41</v>
      </c>
      <c r="J1245" s="3">
        <v>2</v>
      </c>
      <c r="K1245" s="2" cm="1">
        <f t="array" ref="K1245">IF(C1245="","",C1245-SUMPRODUCT(($B$1461:$B$1491=$J1245)*1,C$1461:C$1491))</f>
        <v>-0.50917510790378895</v>
      </c>
      <c r="L1245" s="2" cm="1">
        <f t="array" ref="L1245">IF(D1245="","",D1245-SUMPRODUCT(($B$1461:$B$1491=$J1245)*1,D$1461:D$1491))</f>
        <v>-1.0495282061762685</v>
      </c>
      <c r="M1245" s="2" cm="1">
        <f t="array" ref="M1245">IF(E1245="","",E1245-SUMPRODUCT(($B$1461:$B$1491=$J1245)*1,E$1461:E$1491))</f>
        <v>-0.86251857648124375</v>
      </c>
      <c r="N1245" s="2" cm="1">
        <f t="array" ref="N1245">IF(F1245="","",F1245-SUMPRODUCT(($B$1461:$B$1491=$J1245)*1,F$1461:F$1491))</f>
        <v>-0.80888502399153239</v>
      </c>
      <c r="O1245" s="2" cm="1">
        <f t="array" ref="O1245">IF(G1245="","",G1245-SUMPRODUCT(($B$1461:$B$1491=$J1245)*1,G$1461:G$1491))</f>
        <v>-0.7851619522850477</v>
      </c>
    </row>
    <row r="1246" spans="1:15" x14ac:dyDescent="0.55000000000000004">
      <c r="A1246" s="3">
        <v>41</v>
      </c>
      <c r="B1246" s="3">
        <v>3</v>
      </c>
      <c r="C1246" s="2">
        <f>IF(logVir!C1246="","",LN(総労働時間!C1246))</f>
        <v>10.567126545944776</v>
      </c>
      <c r="D1246" s="2">
        <f>IF(logVir!D1246="","",LN(総労働時間!D1246))</f>
        <v>10.605323934522861</v>
      </c>
      <c r="E1246" s="2">
        <f>IF(logVir!E1246="","",LN(総労働時間!E1246))</f>
        <v>10.596213518554578</v>
      </c>
      <c r="F1246" s="2">
        <f>IF(logVir!F1246="","",LN(総労働時間!F1246))</f>
        <v>10.526434558264837</v>
      </c>
      <c r="G1246" s="2">
        <f>IF(logVir!G1246="","",LN(総労働時間!G1246))</f>
        <v>10.549145518174878</v>
      </c>
      <c r="I1246" s="3">
        <v>41</v>
      </c>
      <c r="J1246" s="3">
        <v>3</v>
      </c>
      <c r="K1246" s="2" cm="1">
        <f t="array" ref="K1246">IF(C1246="","",C1246-SUMPRODUCT(($B$1461:$B$1491=$J1246)*1,C$1461:C$1491))</f>
        <v>-0.21855565589103065</v>
      </c>
      <c r="L1246" s="2" cm="1">
        <f t="array" ref="L1246">IF(D1246="","",D1246-SUMPRODUCT(($B$1461:$B$1491=$J1246)*1,D$1461:D$1491))</f>
        <v>-0.15536672290237341</v>
      </c>
      <c r="M1246" s="2" cm="1">
        <f t="array" ref="M1246">IF(E1246="","",E1246-SUMPRODUCT(($B$1461:$B$1491=$J1246)*1,E$1461:E$1491))</f>
        <v>-0.17458679622485462</v>
      </c>
      <c r="N1246" s="2" cm="1">
        <f t="array" ref="N1246">IF(F1246="","",F1246-SUMPRODUCT(($B$1461:$B$1491=$J1246)*1,F$1461:F$1491))</f>
        <v>-0.16479417139945163</v>
      </c>
      <c r="O1246" s="2" cm="1">
        <f t="array" ref="O1246">IF(G1246="","",G1246-SUMPRODUCT(($B$1461:$B$1491=$J1246)*1,G$1461:G$1491))</f>
        <v>-0.17122769333748344</v>
      </c>
    </row>
    <row r="1247" spans="1:15" x14ac:dyDescent="0.55000000000000004">
      <c r="A1247" s="3">
        <v>41</v>
      </c>
      <c r="B1247" s="3">
        <v>4</v>
      </c>
      <c r="C1247" s="2">
        <f>IF(logVir!C1247="","",LN(総労働時間!C1247))</f>
        <v>8.884765492965208</v>
      </c>
      <c r="D1247" s="2">
        <f>IF(logVir!D1247="","",LN(総労働時間!D1247))</f>
        <v>8.7402462093171991</v>
      </c>
      <c r="E1247" s="2">
        <f>IF(logVir!E1247="","",LN(総労働時間!E1247))</f>
        <v>8.6115680442337261</v>
      </c>
      <c r="F1247" s="2">
        <f>IF(logVir!F1247="","",LN(総労働時間!F1247))</f>
        <v>8.4878268693247048</v>
      </c>
      <c r="G1247" s="2">
        <f>IF(logVir!G1247="","",LN(総労働時間!G1247))</f>
        <v>8.4818569286980363</v>
      </c>
      <c r="I1247" s="3">
        <v>41</v>
      </c>
      <c r="J1247" s="3">
        <v>4</v>
      </c>
      <c r="K1247" s="2" cm="1">
        <f t="array" ref="K1247">IF(C1247="","",C1247-SUMPRODUCT(($B$1461:$B$1491=$J1247)*1,C$1461:C$1491))</f>
        <v>-0.68910895864475208</v>
      </c>
      <c r="L1247" s="2" cm="1">
        <f t="array" ref="L1247">IF(D1247="","",D1247-SUMPRODUCT(($B$1461:$B$1491=$J1247)*1,D$1461:D$1491))</f>
        <v>-0.66207713544403646</v>
      </c>
      <c r="M1247" s="2" cm="1">
        <f t="array" ref="M1247">IF(E1247="","",E1247-SUMPRODUCT(($B$1461:$B$1491=$J1247)*1,E$1461:E$1491))</f>
        <v>-0.72205852433110884</v>
      </c>
      <c r="N1247" s="2" cm="1">
        <f t="array" ref="N1247">IF(F1247="","",F1247-SUMPRODUCT(($B$1461:$B$1491=$J1247)*1,F$1461:F$1491))</f>
        <v>-0.69735839042111003</v>
      </c>
      <c r="O1247" s="2" cm="1">
        <f t="array" ref="O1247">IF(G1247="","",G1247-SUMPRODUCT(($B$1461:$B$1491=$J1247)*1,G$1461:G$1491))</f>
        <v>-0.7450092094088312</v>
      </c>
    </row>
    <row r="1248" spans="1:15" x14ac:dyDescent="0.55000000000000004">
      <c r="A1248" s="3">
        <v>41</v>
      </c>
      <c r="B1248" s="3">
        <v>5</v>
      </c>
      <c r="C1248" s="2">
        <f>IF(logVir!C1248="","",LN(総労働時間!C1248))</f>
        <v>8.1872018068873285</v>
      </c>
      <c r="D1248" s="2">
        <f>IF(logVir!D1248="","",LN(総労働時間!D1248))</f>
        <v>8.1030786152541285</v>
      </c>
      <c r="E1248" s="2">
        <f>IF(logVir!E1248="","",LN(総労働時間!E1248))</f>
        <v>8.1510931927956065</v>
      </c>
      <c r="F1248" s="2">
        <f>IF(logVir!F1248="","",LN(総労働時間!F1248))</f>
        <v>8.1143713647394407</v>
      </c>
      <c r="G1248" s="2">
        <f>IF(logVir!G1248="","",LN(総労働時間!G1248))</f>
        <v>8.1212382265358052</v>
      </c>
      <c r="I1248" s="3">
        <v>41</v>
      </c>
      <c r="J1248" s="3">
        <v>5</v>
      </c>
      <c r="K1248" s="2" cm="1">
        <f t="array" ref="K1248">IF(C1248="","",C1248-SUMPRODUCT(($B$1461:$B$1491=$J1248)*1,C$1461:C$1491))</f>
        <v>-0.63429702214477679</v>
      </c>
      <c r="L1248" s="2" cm="1">
        <f t="array" ref="L1248">IF(D1248="","",D1248-SUMPRODUCT(($B$1461:$B$1491=$J1248)*1,D$1461:D$1491))</f>
        <v>-0.66515590129925961</v>
      </c>
      <c r="M1248" s="2" cm="1">
        <f t="array" ref="M1248">IF(E1248="","",E1248-SUMPRODUCT(($B$1461:$B$1491=$J1248)*1,E$1461:E$1491))</f>
        <v>-0.65073284980679169</v>
      </c>
      <c r="N1248" s="2" cm="1">
        <f t="array" ref="N1248">IF(F1248="","",F1248-SUMPRODUCT(($B$1461:$B$1491=$J1248)*1,F$1461:F$1491))</f>
        <v>-0.61792863086334293</v>
      </c>
      <c r="O1248" s="2" cm="1">
        <f t="array" ref="O1248">IF(G1248="","",G1248-SUMPRODUCT(($B$1461:$B$1491=$J1248)*1,G$1461:G$1491))</f>
        <v>-0.65898136739321522</v>
      </c>
    </row>
    <row r="1249" spans="1:15" x14ac:dyDescent="0.55000000000000004">
      <c r="A1249" s="3">
        <v>41</v>
      </c>
      <c r="B1249" s="3">
        <v>6</v>
      </c>
      <c r="C1249" s="2">
        <f>IF(logVir!C1249="","",LN(総労働時間!C1249))</f>
        <v>8.5064394197974487</v>
      </c>
      <c r="D1249" s="2">
        <f>IF(logVir!D1249="","",LN(総労働時間!D1249))</f>
        <v>8.7556981581754076</v>
      </c>
      <c r="E1249" s="2">
        <f>IF(logVir!E1249="","",LN(総労働時間!E1249))</f>
        <v>8.7397073045414739</v>
      </c>
      <c r="F1249" s="2">
        <f>IF(logVir!F1249="","",LN(総労働時間!F1249))</f>
        <v>8.7253842144181917</v>
      </c>
      <c r="G1249" s="2">
        <f>IF(logVir!G1249="","",LN(総労働時間!G1249))</f>
        <v>8.7306864270824036</v>
      </c>
      <c r="I1249" s="3">
        <v>41</v>
      </c>
      <c r="J1249" s="3">
        <v>6</v>
      </c>
      <c r="K1249" s="2" cm="1">
        <f t="array" ref="K1249">IF(C1249="","",C1249-SUMPRODUCT(($B$1461:$B$1491=$J1249)*1,C$1461:C$1491))</f>
        <v>-0.79053079382141078</v>
      </c>
      <c r="L1249" s="2" cm="1">
        <f t="array" ref="L1249">IF(D1249="","",D1249-SUMPRODUCT(($B$1461:$B$1491=$J1249)*1,D$1461:D$1491))</f>
        <v>-0.55215835821934967</v>
      </c>
      <c r="M1249" s="2" cm="1">
        <f t="array" ref="M1249">IF(E1249="","",E1249-SUMPRODUCT(($B$1461:$B$1491=$J1249)*1,E$1461:E$1491))</f>
        <v>-0.59187191472267031</v>
      </c>
      <c r="N1249" s="2" cm="1">
        <f t="array" ref="N1249">IF(F1249="","",F1249-SUMPRODUCT(($B$1461:$B$1491=$J1249)*1,F$1461:F$1491))</f>
        <v>-0.60405039452237652</v>
      </c>
      <c r="O1249" s="2" cm="1">
        <f t="array" ref="O1249">IF(G1249="","",G1249-SUMPRODUCT(($B$1461:$B$1491=$J1249)*1,G$1461:G$1491))</f>
        <v>-0.63680867403316732</v>
      </c>
    </row>
    <row r="1250" spans="1:15" x14ac:dyDescent="0.55000000000000004">
      <c r="A1250" s="3">
        <v>41</v>
      </c>
      <c r="B1250" s="3">
        <v>7</v>
      </c>
      <c r="C1250" s="2">
        <f>IF(logVir!C1250="","",LN(総労働時間!C1250))</f>
        <v>9.3397094280207469</v>
      </c>
      <c r="D1250" s="2">
        <f>IF(logVir!D1250="","",LN(総労働時間!D1250))</f>
        <v>9.2331138519392049</v>
      </c>
      <c r="E1250" s="2">
        <f>IF(logVir!E1250="","",LN(総労働時間!E1250))</f>
        <v>9.0895881750425715</v>
      </c>
      <c r="F1250" s="2">
        <f>IF(logVir!F1250="","",LN(総労働時間!F1250))</f>
        <v>9.0459332384220517</v>
      </c>
      <c r="G1250" s="2">
        <f>IF(logVir!G1250="","",LN(総労働時間!G1250))</f>
        <v>9.0105625815145203</v>
      </c>
      <c r="I1250" s="3">
        <v>41</v>
      </c>
      <c r="J1250" s="3">
        <v>7</v>
      </c>
      <c r="K1250" s="2" cm="1">
        <f t="array" ref="K1250">IF(C1250="","",C1250-SUMPRODUCT(($B$1461:$B$1491=$J1250)*1,C$1461:C$1491))</f>
        <v>0.11355779678415345</v>
      </c>
      <c r="L1250" s="2" cm="1">
        <f t="array" ref="L1250">IF(D1250="","",D1250-SUMPRODUCT(($B$1461:$B$1491=$J1250)*1,D$1461:D$1491))</f>
        <v>3.5588264804028213E-2</v>
      </c>
      <c r="M1250" s="2" cm="1">
        <f t="array" ref="M1250">IF(E1250="","",E1250-SUMPRODUCT(($B$1461:$B$1491=$J1250)*1,E$1461:E$1491))</f>
        <v>-4.5336184641572075E-2</v>
      </c>
      <c r="N1250" s="2" cm="1">
        <f t="array" ref="N1250">IF(F1250="","",F1250-SUMPRODUCT(($B$1461:$B$1491=$J1250)*1,F$1461:F$1491))</f>
        <v>-2.7700706473186898E-2</v>
      </c>
      <c r="O1250" s="2" cm="1">
        <f t="array" ref="O1250">IF(G1250="","",G1250-SUMPRODUCT(($B$1461:$B$1491=$J1250)*1,G$1461:G$1491))</f>
        <v>-9.5327633610745366E-2</v>
      </c>
    </row>
    <row r="1251" spans="1:15" x14ac:dyDescent="0.55000000000000004">
      <c r="A1251" s="3">
        <v>41</v>
      </c>
      <c r="B1251" s="3">
        <v>8</v>
      </c>
      <c r="C1251" s="2">
        <f>IF(logVir!C1251="","",LN(総労働時間!C1251))</f>
        <v>8.1637863315493711</v>
      </c>
      <c r="D1251" s="2">
        <f>IF(logVir!D1251="","",LN(総労働時間!D1251))</f>
        <v>8.1266923141361893</v>
      </c>
      <c r="E1251" s="2">
        <f>IF(logVir!E1251="","",LN(総労働時間!E1251))</f>
        <v>8.3079731618261619</v>
      </c>
      <c r="F1251" s="2">
        <f>IF(logVir!F1251="","",LN(総労働時間!F1251))</f>
        <v>8.2997145978686664</v>
      </c>
      <c r="G1251" s="2">
        <f>IF(logVir!G1251="","",LN(総労働時間!G1251))</f>
        <v>8.425726417829658</v>
      </c>
      <c r="I1251" s="3">
        <v>41</v>
      </c>
      <c r="J1251" s="3">
        <v>8</v>
      </c>
      <c r="K1251" s="2" cm="1">
        <f t="array" ref="K1251">IF(C1251="","",C1251-SUMPRODUCT(($B$1461:$B$1491=$J1251)*1,C$1461:C$1491))</f>
        <v>-1.0361475101290871</v>
      </c>
      <c r="L1251" s="2" cm="1">
        <f t="array" ref="L1251">IF(D1251="","",D1251-SUMPRODUCT(($B$1461:$B$1491=$J1251)*1,D$1461:D$1491))</f>
        <v>-1.1612054890942201</v>
      </c>
      <c r="M1251" s="2" cm="1">
        <f t="array" ref="M1251">IF(E1251="","",E1251-SUMPRODUCT(($B$1461:$B$1491=$J1251)*1,E$1461:E$1491))</f>
        <v>-0.98370619659472425</v>
      </c>
      <c r="N1251" s="2" cm="1">
        <f t="array" ref="N1251">IF(F1251="","",F1251-SUMPRODUCT(($B$1461:$B$1491=$J1251)*1,F$1461:F$1491))</f>
        <v>-0.97748319168002062</v>
      </c>
      <c r="O1251" s="2" cm="1">
        <f t="array" ref="O1251">IF(G1251="","",G1251-SUMPRODUCT(($B$1461:$B$1491=$J1251)*1,G$1461:G$1491))</f>
        <v>-0.90193423084364532</v>
      </c>
    </row>
    <row r="1252" spans="1:15" x14ac:dyDescent="0.55000000000000004">
      <c r="A1252" s="3">
        <v>41</v>
      </c>
      <c r="B1252" s="3">
        <v>9</v>
      </c>
      <c r="C1252" s="2">
        <f>IF(logVir!C1252="","",LN(総労働時間!C1252))</f>
        <v>9.0789869962311673</v>
      </c>
      <c r="D1252" s="2">
        <f>IF(logVir!D1252="","",LN(総労働時間!D1252))</f>
        <v>9.0832419543010872</v>
      </c>
      <c r="E1252" s="2">
        <f>IF(logVir!E1252="","",LN(総労働時間!E1252))</f>
        <v>9.0537111949618776</v>
      </c>
      <c r="F1252" s="2">
        <f>IF(logVir!F1252="","",LN(総労働時間!F1252))</f>
        <v>8.9928394887122227</v>
      </c>
      <c r="G1252" s="2">
        <f>IF(logVir!G1252="","",LN(総労働時間!G1252))</f>
        <v>9.1217581086535002</v>
      </c>
      <c r="I1252" s="3">
        <v>41</v>
      </c>
      <c r="J1252" s="3">
        <v>9</v>
      </c>
      <c r="K1252" s="2" cm="1">
        <f t="array" ref="K1252">IF(C1252="","",C1252-SUMPRODUCT(($B$1461:$B$1491=$J1252)*1,C$1461:C$1491))</f>
        <v>-0.89019479093946607</v>
      </c>
      <c r="L1252" s="2" cm="1">
        <f t="array" ref="L1252">IF(D1252="","",D1252-SUMPRODUCT(($B$1461:$B$1491=$J1252)*1,D$1461:D$1491))</f>
        <v>-0.84104444536585632</v>
      </c>
      <c r="M1252" s="2" cm="1">
        <f t="array" ref="M1252">IF(E1252="","",E1252-SUMPRODUCT(($B$1461:$B$1491=$J1252)*1,E$1461:E$1491))</f>
        <v>-0.94981959631601498</v>
      </c>
      <c r="N1252" s="2" cm="1">
        <f t="array" ref="N1252">IF(F1252="","",F1252-SUMPRODUCT(($B$1461:$B$1491=$J1252)*1,F$1461:F$1491))</f>
        <v>-0.9045273613243765</v>
      </c>
      <c r="O1252" s="2" cm="1">
        <f t="array" ref="O1252">IF(G1252="","",G1252-SUMPRODUCT(($B$1461:$B$1491=$J1252)*1,G$1461:G$1491))</f>
        <v>-0.82068007048146008</v>
      </c>
    </row>
    <row r="1253" spans="1:15" x14ac:dyDescent="0.55000000000000004">
      <c r="A1253" s="3">
        <v>41</v>
      </c>
      <c r="B1253" s="3">
        <v>10</v>
      </c>
      <c r="C1253" s="2">
        <f>IF(logVir!C1253="","",LN(総労働時間!C1253))</f>
        <v>9.2738038693256257</v>
      </c>
      <c r="D1253" s="2">
        <f>IF(logVir!D1253="","",LN(総労働時間!D1253))</f>
        <v>9.3655022769598641</v>
      </c>
      <c r="E1253" s="2">
        <f>IF(logVir!E1253="","",LN(総労働時間!E1253))</f>
        <v>9.4071843634992316</v>
      </c>
      <c r="F1253" s="2">
        <f>IF(logVir!F1253="","",LN(総労働時間!F1253))</f>
        <v>9.325721674522061</v>
      </c>
      <c r="G1253" s="2">
        <f>IF(logVir!G1253="","",LN(総労働時間!G1253))</f>
        <v>9.3588430827631441</v>
      </c>
      <c r="I1253" s="3">
        <v>41</v>
      </c>
      <c r="J1253" s="3">
        <v>10</v>
      </c>
      <c r="K1253" s="2" cm="1">
        <f t="array" ref="K1253">IF(C1253="","",C1253-SUMPRODUCT(($B$1461:$B$1491=$J1253)*1,C$1461:C$1491))</f>
        <v>-1.1961893596398792</v>
      </c>
      <c r="L1253" s="2" cm="1">
        <f t="array" ref="L1253">IF(D1253="","",D1253-SUMPRODUCT(($B$1461:$B$1491=$J1253)*1,D$1461:D$1491))</f>
        <v>-1.1225970638663192</v>
      </c>
      <c r="M1253" s="2" cm="1">
        <f t="array" ref="M1253">IF(E1253="","",E1253-SUMPRODUCT(($B$1461:$B$1491=$J1253)*1,E$1461:E$1491))</f>
        <v>-1.1206083554291482</v>
      </c>
      <c r="N1253" s="2" cm="1">
        <f t="array" ref="N1253">IF(F1253="","",F1253-SUMPRODUCT(($B$1461:$B$1491=$J1253)*1,F$1461:F$1491))</f>
        <v>-1.1379907327752257</v>
      </c>
      <c r="O1253" s="2" cm="1">
        <f t="array" ref="O1253">IF(G1253="","",G1253-SUMPRODUCT(($B$1461:$B$1491=$J1253)*1,G$1461:G$1491))</f>
        <v>-1.1749710476001862</v>
      </c>
    </row>
    <row r="1254" spans="1:15" x14ac:dyDescent="0.55000000000000004">
      <c r="A1254" s="3">
        <v>41</v>
      </c>
      <c r="B1254" s="3">
        <v>11</v>
      </c>
      <c r="C1254" s="2">
        <f>IF(logVir!C1254="","",LN(総労働時間!C1254))</f>
        <v>9.3737295785575352</v>
      </c>
      <c r="D1254" s="2">
        <f>IF(logVir!D1254="","",LN(総労働時間!D1254))</f>
        <v>9.1014479713523784</v>
      </c>
      <c r="E1254" s="2">
        <f>IF(logVir!E1254="","",LN(総労働時間!E1254))</f>
        <v>9.1418869502328608</v>
      </c>
      <c r="F1254" s="2">
        <f>IF(logVir!F1254="","",LN(総労働時間!F1254))</f>
        <v>9.1051248536365641</v>
      </c>
      <c r="G1254" s="2">
        <f>IF(logVir!G1254="","",LN(総労働時間!G1254))</f>
        <v>9.1524099245371868</v>
      </c>
      <c r="I1254" s="3">
        <v>41</v>
      </c>
      <c r="J1254" s="3">
        <v>11</v>
      </c>
      <c r="K1254" s="2" cm="1">
        <f t="array" ref="K1254">IF(C1254="","",C1254-SUMPRODUCT(($B$1461:$B$1491=$J1254)*1,C$1461:C$1491))</f>
        <v>-0.41896440671613178</v>
      </c>
      <c r="L1254" s="2" cm="1">
        <f t="array" ref="L1254">IF(D1254="","",D1254-SUMPRODUCT(($B$1461:$B$1491=$J1254)*1,D$1461:D$1491))</f>
        <v>-0.49630714715507906</v>
      </c>
      <c r="M1254" s="2" cm="1">
        <f t="array" ref="M1254">IF(E1254="","",E1254-SUMPRODUCT(($B$1461:$B$1491=$J1254)*1,E$1461:E$1491))</f>
        <v>-0.44414649417421259</v>
      </c>
      <c r="N1254" s="2" cm="1">
        <f t="array" ref="N1254">IF(F1254="","",F1254-SUMPRODUCT(($B$1461:$B$1491=$J1254)*1,F$1461:F$1491))</f>
        <v>-0.4461626860971144</v>
      </c>
      <c r="O1254" s="2" cm="1">
        <f t="array" ref="O1254">IF(G1254="","",G1254-SUMPRODUCT(($B$1461:$B$1491=$J1254)*1,G$1461:G$1491))</f>
        <v>-0.40404747717138356</v>
      </c>
    </row>
    <row r="1255" spans="1:15" x14ac:dyDescent="0.55000000000000004">
      <c r="A1255" s="3">
        <v>41</v>
      </c>
      <c r="B1255" s="3">
        <v>12</v>
      </c>
      <c r="C1255" s="2">
        <f>IF(logVir!C1255="","",LN(総労働時間!C1255))</f>
        <v>9.2087623733162278</v>
      </c>
      <c r="D1255" s="2">
        <f>IF(logVir!D1255="","",LN(総労働時間!D1255))</f>
        <v>9.0498096519719908</v>
      </c>
      <c r="E1255" s="2">
        <f>IF(logVir!E1255="","",LN(総労働時間!E1255))</f>
        <v>9.1349077814334656</v>
      </c>
      <c r="F1255" s="2">
        <f>IF(logVir!F1255="","",LN(総労働時間!F1255))</f>
        <v>9.1660938559298497</v>
      </c>
      <c r="G1255" s="2">
        <f>IF(logVir!G1255="","",LN(総労働時間!G1255))</f>
        <v>9.0718740027471885</v>
      </c>
      <c r="I1255" s="3">
        <v>41</v>
      </c>
      <c r="J1255" s="3">
        <v>12</v>
      </c>
      <c r="K1255" s="2" cm="1">
        <f t="array" ref="K1255">IF(C1255="","",C1255-SUMPRODUCT(($B$1461:$B$1491=$J1255)*1,C$1461:C$1491))</f>
        <v>-0.3849836672346818</v>
      </c>
      <c r="L1255" s="2" cm="1">
        <f t="array" ref="L1255">IF(D1255="","",D1255-SUMPRODUCT(($B$1461:$B$1491=$J1255)*1,D$1461:D$1491))</f>
        <v>-0.45520919670076587</v>
      </c>
      <c r="M1255" s="2" cm="1">
        <f t="array" ref="M1255">IF(E1255="","",E1255-SUMPRODUCT(($B$1461:$B$1491=$J1255)*1,E$1461:E$1491))</f>
        <v>-0.35157568126286876</v>
      </c>
      <c r="N1255" s="2" cm="1">
        <f t="array" ref="N1255">IF(F1255="","",F1255-SUMPRODUCT(($B$1461:$B$1491=$J1255)*1,F$1461:F$1491))</f>
        <v>-0.26176925018123143</v>
      </c>
      <c r="O1255" s="2" cm="1">
        <f t="array" ref="O1255">IF(G1255="","",G1255-SUMPRODUCT(($B$1461:$B$1491=$J1255)*1,G$1461:G$1491))</f>
        <v>-0.43734138186901106</v>
      </c>
    </row>
    <row r="1256" spans="1:15" x14ac:dyDescent="0.55000000000000004">
      <c r="A1256" s="3">
        <v>41</v>
      </c>
      <c r="B1256" s="3">
        <v>13</v>
      </c>
      <c r="C1256" s="2">
        <f>IF(logVir!C1256="","",LN(総労働時間!C1256))</f>
        <v>7.1906304626385813</v>
      </c>
      <c r="D1256" s="2">
        <f>IF(logVir!D1256="","",LN(総労働時間!D1256))</f>
        <v>7.5392339286448316</v>
      </c>
      <c r="E1256" s="2">
        <f>IF(logVir!E1256="","",LN(総労働時間!E1256))</f>
        <v>6.9124723281977616</v>
      </c>
      <c r="F1256" s="2">
        <f>IF(logVir!F1256="","",LN(総労働時間!F1256))</f>
        <v>6.5810343525447541</v>
      </c>
      <c r="G1256" s="2">
        <f>IF(logVir!G1256="","",LN(総労働時間!G1256))</f>
        <v>6.5816095318228625</v>
      </c>
      <c r="I1256" s="3">
        <v>41</v>
      </c>
      <c r="J1256" s="3">
        <v>13</v>
      </c>
      <c r="K1256" s="2" cm="1">
        <f t="array" ref="K1256">IF(C1256="","",C1256-SUMPRODUCT(($B$1461:$B$1491=$J1256)*1,C$1461:C$1491))</f>
        <v>-1.5430120063455535</v>
      </c>
      <c r="L1256" s="2" cm="1">
        <f t="array" ref="L1256">IF(D1256="","",D1256-SUMPRODUCT(($B$1461:$B$1491=$J1256)*1,D$1461:D$1491))</f>
        <v>-0.39604434068384275</v>
      </c>
      <c r="M1256" s="2" cm="1">
        <f t="array" ref="M1256">IF(E1256="","",E1256-SUMPRODUCT(($B$1461:$B$1491=$J1256)*1,E$1461:E$1491))</f>
        <v>-1.0824715562324165</v>
      </c>
      <c r="N1256" s="2" cm="1">
        <f t="array" ref="N1256">IF(F1256="","",F1256-SUMPRODUCT(($B$1461:$B$1491=$J1256)*1,F$1461:F$1491))</f>
        <v>-1.2829564075309854</v>
      </c>
      <c r="O1256" s="2" cm="1">
        <f t="array" ref="O1256">IF(G1256="","",G1256-SUMPRODUCT(($B$1461:$B$1491=$J1256)*1,G$1461:G$1491))</f>
        <v>-1.2390373916409949</v>
      </c>
    </row>
    <row r="1257" spans="1:15" x14ac:dyDescent="0.55000000000000004">
      <c r="A1257" s="3">
        <v>41</v>
      </c>
      <c r="B1257" s="3">
        <v>14</v>
      </c>
      <c r="C1257" s="2">
        <f>IF(logVir!C1257="","",LN(総労働時間!C1257))</f>
        <v>9.0736110892413482</v>
      </c>
      <c r="D1257" s="2">
        <f>IF(logVir!D1257="","",LN(総労働時間!D1257))</f>
        <v>9.2523075097511835</v>
      </c>
      <c r="E1257" s="2">
        <f>IF(logVir!E1257="","",LN(総労働時間!E1257))</f>
        <v>9.2462208890657998</v>
      </c>
      <c r="F1257" s="2">
        <f>IF(logVir!F1257="","",LN(総労働時間!F1257))</f>
        <v>9.2022912515512214</v>
      </c>
      <c r="G1257" s="2">
        <f>IF(logVir!G1257="","",LN(総労働時間!G1257))</f>
        <v>9.1584651924338569</v>
      </c>
      <c r="I1257" s="3">
        <v>41</v>
      </c>
      <c r="J1257" s="3">
        <v>14</v>
      </c>
      <c r="K1257" s="2" cm="1">
        <f t="array" ref="K1257">IF(C1257="","",C1257-SUMPRODUCT(($B$1461:$B$1491=$J1257)*1,C$1461:C$1491))</f>
        <v>-0.75003031725069924</v>
      </c>
      <c r="L1257" s="2" cm="1">
        <f t="array" ref="L1257">IF(D1257="","",D1257-SUMPRODUCT(($B$1461:$B$1491=$J1257)*1,D$1461:D$1491))</f>
        <v>-0.66236632664293715</v>
      </c>
      <c r="M1257" s="2" cm="1">
        <f t="array" ref="M1257">IF(E1257="","",E1257-SUMPRODUCT(($B$1461:$B$1491=$J1257)*1,E$1461:E$1491))</f>
        <v>-0.70654718282040818</v>
      </c>
      <c r="N1257" s="2" cm="1">
        <f t="array" ref="N1257">IF(F1257="","",F1257-SUMPRODUCT(($B$1461:$B$1491=$J1257)*1,F$1461:F$1491))</f>
        <v>-0.69448073331957616</v>
      </c>
      <c r="O1257" s="2" cm="1">
        <f t="array" ref="O1257">IF(G1257="","",G1257-SUMPRODUCT(($B$1461:$B$1491=$J1257)*1,G$1461:G$1491))</f>
        <v>-0.77941747944867146</v>
      </c>
    </row>
    <row r="1258" spans="1:15" x14ac:dyDescent="0.55000000000000004">
      <c r="A1258" s="3">
        <v>41</v>
      </c>
      <c r="B1258" s="3">
        <v>15</v>
      </c>
      <c r="C1258" s="2">
        <f>IF(logVir!C1258="","",LN(総労働時間!C1258))</f>
        <v>8.195136211134777</v>
      </c>
      <c r="D1258" s="2">
        <f>IF(logVir!D1258="","",LN(総労働時間!D1258))</f>
        <v>8.2045555204751572</v>
      </c>
      <c r="E1258" s="2">
        <f>IF(logVir!E1258="","",LN(総労働時間!E1258))</f>
        <v>7.9945372611395733</v>
      </c>
      <c r="F1258" s="2">
        <f>IF(logVir!F1258="","",LN(総労働時間!F1258))</f>
        <v>7.868306237375517</v>
      </c>
      <c r="G1258" s="2">
        <f>IF(logVir!G1258="","",LN(総労働時間!G1258))</f>
        <v>7.8428153111377368</v>
      </c>
      <c r="I1258" s="3">
        <v>41</v>
      </c>
      <c r="J1258" s="3">
        <v>15</v>
      </c>
      <c r="K1258" s="2" cm="1">
        <f t="array" ref="K1258">IF(C1258="","",C1258-SUMPRODUCT(($B$1461:$B$1491=$J1258)*1,C$1461:C$1491))</f>
        <v>-1.0554082612829205</v>
      </c>
      <c r="L1258" s="2" cm="1">
        <f t="array" ref="L1258">IF(D1258="","",D1258-SUMPRODUCT(($B$1461:$B$1491=$J1258)*1,D$1461:D$1491))</f>
        <v>-0.91397769310380284</v>
      </c>
      <c r="M1258" s="2" cm="1">
        <f t="array" ref="M1258">IF(E1258="","",E1258-SUMPRODUCT(($B$1461:$B$1491=$J1258)*1,E$1461:E$1491))</f>
        <v>-1.0636736163110587</v>
      </c>
      <c r="N1258" s="2" cm="1">
        <f t="array" ref="N1258">IF(F1258="","",F1258-SUMPRODUCT(($B$1461:$B$1491=$J1258)*1,F$1461:F$1491))</f>
        <v>-1.0824207377209767</v>
      </c>
      <c r="O1258" s="2" cm="1">
        <f t="array" ref="O1258">IF(G1258="","",G1258-SUMPRODUCT(($B$1461:$B$1491=$J1258)*1,G$1461:G$1491))</f>
        <v>-1.1446494256087023</v>
      </c>
    </row>
    <row r="1259" spans="1:15" x14ac:dyDescent="0.55000000000000004">
      <c r="A1259" s="3">
        <v>41</v>
      </c>
      <c r="B1259" s="3">
        <v>16</v>
      </c>
      <c r="C1259" s="2">
        <f>IF(logVir!C1259="","",LN(総労働時間!C1259))</f>
        <v>9.820651895041788</v>
      </c>
      <c r="D1259" s="2">
        <f>IF(logVir!D1259="","",LN(総労働時間!D1259))</f>
        <v>9.6811113787270031</v>
      </c>
      <c r="E1259" s="2">
        <f>IF(logVir!E1259="","",LN(総労働時間!E1259))</f>
        <v>9.7533774508412936</v>
      </c>
      <c r="F1259" s="2">
        <f>IF(logVir!F1259="","",LN(総労働時間!F1259))</f>
        <v>9.6724467510517833</v>
      </c>
      <c r="G1259" s="2">
        <f>IF(logVir!G1259="","",LN(総労働時間!G1259))</f>
        <v>9.6629034980312127</v>
      </c>
      <c r="I1259" s="3">
        <v>41</v>
      </c>
      <c r="J1259" s="3">
        <v>16</v>
      </c>
      <c r="K1259" s="2" cm="1">
        <f t="array" ref="K1259">IF(C1259="","",C1259-SUMPRODUCT(($B$1461:$B$1491=$J1259)*1,C$1461:C$1491))</f>
        <v>-0.66602562913710983</v>
      </c>
      <c r="L1259" s="2" cm="1">
        <f t="array" ref="L1259">IF(D1259="","",D1259-SUMPRODUCT(($B$1461:$B$1491=$J1259)*1,D$1461:D$1491))</f>
        <v>-0.7918568004598292</v>
      </c>
      <c r="M1259" s="2" cm="1">
        <f t="array" ref="M1259">IF(E1259="","",E1259-SUMPRODUCT(($B$1461:$B$1491=$J1259)*1,E$1461:E$1491))</f>
        <v>-0.71329100880154428</v>
      </c>
      <c r="N1259" s="2" cm="1">
        <f t="array" ref="N1259">IF(F1259="","",F1259-SUMPRODUCT(($B$1461:$B$1491=$J1259)*1,F$1461:F$1491))</f>
        <v>-0.69418746396715214</v>
      </c>
      <c r="O1259" s="2" cm="1">
        <f t="array" ref="O1259">IF(G1259="","",G1259-SUMPRODUCT(($B$1461:$B$1491=$J1259)*1,G$1461:G$1491))</f>
        <v>-0.75794643613092383</v>
      </c>
    </row>
    <row r="1260" spans="1:15" x14ac:dyDescent="0.55000000000000004">
      <c r="A1260" s="3">
        <v>41</v>
      </c>
      <c r="B1260" s="3">
        <v>17</v>
      </c>
      <c r="C1260" s="2">
        <f>IF(logVir!C1260="","",LN(総労働時間!C1260))</f>
        <v>9.3144714719079715</v>
      </c>
      <c r="D1260" s="2">
        <f>IF(logVir!D1260="","",LN(総労働時間!D1260))</f>
        <v>9.1532419360234929</v>
      </c>
      <c r="E1260" s="2">
        <f>IF(logVir!E1260="","",LN(総労働時間!E1260))</f>
        <v>9.2397861026341435</v>
      </c>
      <c r="F1260" s="2">
        <f>IF(logVir!F1260="","",LN(総労働時間!F1260))</f>
        <v>9.1516976114881157</v>
      </c>
      <c r="G1260" s="2">
        <f>IF(logVir!G1260="","",LN(総労働時間!G1260))</f>
        <v>9.2762466654488129</v>
      </c>
      <c r="I1260" s="3">
        <v>41</v>
      </c>
      <c r="J1260" s="3">
        <v>17</v>
      </c>
      <c r="K1260" s="2" cm="1">
        <f t="array" ref="K1260">IF(C1260="","",C1260-SUMPRODUCT(($B$1461:$B$1491=$J1260)*1,C$1461:C$1491))</f>
        <v>-0.62660842025577246</v>
      </c>
      <c r="L1260" s="2" cm="1">
        <f t="array" ref="L1260">IF(D1260="","",D1260-SUMPRODUCT(($B$1461:$B$1491=$J1260)*1,D$1461:D$1491))</f>
        <v>-0.70908175433821086</v>
      </c>
      <c r="M1260" s="2" cm="1">
        <f t="array" ref="M1260">IF(E1260="","",E1260-SUMPRODUCT(($B$1461:$B$1491=$J1260)*1,E$1461:E$1491))</f>
        <v>-0.60247446202700949</v>
      </c>
      <c r="N1260" s="2" cm="1">
        <f t="array" ref="N1260">IF(F1260="","",F1260-SUMPRODUCT(($B$1461:$B$1491=$J1260)*1,F$1461:F$1491))</f>
        <v>-0.73839090931438101</v>
      </c>
      <c r="O1260" s="2" cm="1">
        <f t="array" ref="O1260">IF(G1260="","",G1260-SUMPRODUCT(($B$1461:$B$1491=$J1260)*1,G$1461:G$1491))</f>
        <v>-0.67488492336029715</v>
      </c>
    </row>
    <row r="1261" spans="1:15" x14ac:dyDescent="0.55000000000000004">
      <c r="A1261" s="3">
        <v>41</v>
      </c>
      <c r="B1261" s="3">
        <v>18</v>
      </c>
      <c r="C1261" s="2">
        <f>IF(logVir!C1261="","",LN(総労働時間!C1261))</f>
        <v>11.179771658217691</v>
      </c>
      <c r="D1261" s="2">
        <f>IF(logVir!D1261="","",LN(総労働時間!D1261))</f>
        <v>11.169189006187924</v>
      </c>
      <c r="E1261" s="2">
        <f>IF(logVir!E1261="","",LN(総労働時間!E1261))</f>
        <v>11.172796989932968</v>
      </c>
      <c r="F1261" s="2">
        <f>IF(logVir!F1261="","",LN(総労働時間!F1261))</f>
        <v>11.156884093437037</v>
      </c>
      <c r="G1261" s="2">
        <f>IF(logVir!G1261="","",LN(総労働時間!G1261))</f>
        <v>11.085205282372893</v>
      </c>
      <c r="I1261" s="3">
        <v>41</v>
      </c>
      <c r="J1261" s="3">
        <v>18</v>
      </c>
      <c r="K1261" s="2" cm="1">
        <f t="array" ref="K1261">IF(C1261="","",C1261-SUMPRODUCT(($B$1461:$B$1491=$J1261)*1,C$1461:C$1491))</f>
        <v>-0.74728605441191753</v>
      </c>
      <c r="L1261" s="2" cm="1">
        <f t="array" ref="L1261">IF(D1261="","",D1261-SUMPRODUCT(($B$1461:$B$1491=$J1261)*1,D$1461:D$1491))</f>
        <v>-0.75522573861961284</v>
      </c>
      <c r="M1261" s="2" cm="1">
        <f t="array" ref="M1261">IF(E1261="","",E1261-SUMPRODUCT(($B$1461:$B$1491=$J1261)*1,E$1461:E$1491))</f>
        <v>-0.71800062686670962</v>
      </c>
      <c r="N1261" s="2" cm="1">
        <f t="array" ref="N1261">IF(F1261="","",F1261-SUMPRODUCT(($B$1461:$B$1491=$J1261)*1,F$1461:F$1491))</f>
        <v>-0.70246847123965672</v>
      </c>
      <c r="O1261" s="2" cm="1">
        <f t="array" ref="O1261">IF(G1261="","",G1261-SUMPRODUCT(($B$1461:$B$1491=$J1261)*1,G$1461:G$1491))</f>
        <v>-0.75895462016740289</v>
      </c>
    </row>
    <row r="1262" spans="1:15" x14ac:dyDescent="0.55000000000000004">
      <c r="A1262" s="3">
        <v>41</v>
      </c>
      <c r="B1262" s="3">
        <v>19</v>
      </c>
      <c r="C1262" s="2">
        <f>IF(logVir!C1262="","",LN(総労働時間!C1262))</f>
        <v>10.264008563340427</v>
      </c>
      <c r="D1262" s="2">
        <f>IF(logVir!D1262="","",LN(総労働時間!D1262))</f>
        <v>10.365017239057751</v>
      </c>
      <c r="E1262" s="2">
        <f>IF(logVir!E1262="","",LN(総労働時間!E1262))</f>
        <v>10.242684297038673</v>
      </c>
      <c r="F1262" s="2">
        <f>IF(logVir!F1262="","",LN(総労働時間!F1262))</f>
        <v>10.241508593207977</v>
      </c>
      <c r="G1262" s="2">
        <f>IF(logVir!G1262="","",LN(総労働時間!G1262))</f>
        <v>10.365367342460132</v>
      </c>
      <c r="I1262" s="3">
        <v>41</v>
      </c>
      <c r="J1262" s="3">
        <v>19</v>
      </c>
      <c r="K1262" s="2" cm="1">
        <f t="array" ref="K1262">IF(C1262="","",C1262-SUMPRODUCT(($B$1461:$B$1491=$J1262)*1,C$1461:C$1491))</f>
        <v>-0.9642135121963058</v>
      </c>
      <c r="L1262" s="2" cm="1">
        <f t="array" ref="L1262">IF(D1262="","",D1262-SUMPRODUCT(($B$1461:$B$1491=$J1262)*1,D$1461:D$1491))</f>
        <v>-0.86502440954414261</v>
      </c>
      <c r="M1262" s="2" cm="1">
        <f t="array" ref="M1262">IF(E1262="","",E1262-SUMPRODUCT(($B$1461:$B$1491=$J1262)*1,E$1461:E$1491))</f>
        <v>-0.9591782863086582</v>
      </c>
      <c r="N1262" s="2" cm="1">
        <f t="array" ref="N1262">IF(F1262="","",F1262-SUMPRODUCT(($B$1461:$B$1491=$J1262)*1,F$1461:F$1491))</f>
        <v>-0.95046582128255608</v>
      </c>
      <c r="O1262" s="2" cm="1">
        <f t="array" ref="O1262">IF(G1262="","",G1262-SUMPRODUCT(($B$1461:$B$1491=$J1262)*1,G$1461:G$1491))</f>
        <v>-0.86193193277233249</v>
      </c>
    </row>
    <row r="1263" spans="1:15" x14ac:dyDescent="0.55000000000000004">
      <c r="A1263" s="3">
        <v>41</v>
      </c>
      <c r="B1263" s="3">
        <v>20</v>
      </c>
      <c r="C1263" s="2">
        <f>IF(logVir!C1263="","",LN(総労働時間!C1263))</f>
        <v>11.312120605984463</v>
      </c>
      <c r="D1263" s="2">
        <f>IF(logVir!D1263="","",LN(総労働時間!D1263))</f>
        <v>11.29083872184407</v>
      </c>
      <c r="E1263" s="2">
        <f>IF(logVir!E1263="","",LN(総労働時間!E1263))</f>
        <v>11.2063024120792</v>
      </c>
      <c r="F1263" s="2">
        <f>IF(logVir!F1263="","",LN(総労働時間!F1263))</f>
        <v>11.126181376087562</v>
      </c>
      <c r="G1263" s="2">
        <f>IF(logVir!G1263="","",LN(総労働時間!G1263))</f>
        <v>11.242031819897653</v>
      </c>
      <c r="I1263" s="3">
        <v>41</v>
      </c>
      <c r="J1263" s="3">
        <v>20</v>
      </c>
      <c r="K1263" s="2" cm="1">
        <f t="array" ref="K1263">IF(C1263="","",C1263-SUMPRODUCT(($B$1461:$B$1491=$J1263)*1,C$1461:C$1491))</f>
        <v>-0.79058472644914524</v>
      </c>
      <c r="L1263" s="2" cm="1">
        <f t="array" ref="L1263">IF(D1263="","",D1263-SUMPRODUCT(($B$1461:$B$1491=$J1263)*1,D$1461:D$1491))</f>
        <v>-0.76639342285380607</v>
      </c>
      <c r="M1263" s="2" cm="1">
        <f t="array" ref="M1263">IF(E1263="","",E1263-SUMPRODUCT(($B$1461:$B$1491=$J1263)*1,E$1461:E$1491))</f>
        <v>-0.81746276816174301</v>
      </c>
      <c r="N1263" s="2" cm="1">
        <f t="array" ref="N1263">IF(F1263="","",F1263-SUMPRODUCT(($B$1461:$B$1491=$J1263)*1,F$1461:F$1491))</f>
        <v>-0.82240316111252021</v>
      </c>
      <c r="O1263" s="2" cm="1">
        <f t="array" ref="O1263">IF(G1263="","",G1263-SUMPRODUCT(($B$1461:$B$1491=$J1263)*1,G$1461:G$1491))</f>
        <v>-0.77186701270442271</v>
      </c>
    </row>
    <row r="1264" spans="1:15" x14ac:dyDescent="0.55000000000000004">
      <c r="A1264" s="3">
        <v>41</v>
      </c>
      <c r="B1264" s="3">
        <v>21</v>
      </c>
      <c r="C1264" s="2">
        <f>IF(logVir!C1264="","",LN(総労働時間!C1264))</f>
        <v>10.863254830241271</v>
      </c>
      <c r="D1264" s="2">
        <f>IF(logVir!D1264="","",LN(総労働時間!D1264))</f>
        <v>10.879574863526061</v>
      </c>
      <c r="E1264" s="2">
        <f>IF(logVir!E1264="","",LN(総労働時間!E1264))</f>
        <v>10.90971228801688</v>
      </c>
      <c r="F1264" s="2">
        <f>IF(logVir!F1264="","",LN(総労働時間!F1264))</f>
        <v>10.844947440877334</v>
      </c>
      <c r="G1264" s="2">
        <f>IF(logVir!G1264="","",LN(総労働時間!G1264))</f>
        <v>10.749675023766686</v>
      </c>
      <c r="I1264" s="3">
        <v>41</v>
      </c>
      <c r="J1264" s="3">
        <v>21</v>
      </c>
      <c r="K1264" s="2" cm="1">
        <f t="array" ref="K1264">IF(C1264="","",C1264-SUMPRODUCT(($B$1461:$B$1491=$J1264)*1,C$1461:C$1491))</f>
        <v>-0.69779893884557964</v>
      </c>
      <c r="L1264" s="2" cm="1">
        <f t="array" ref="L1264">IF(D1264="","",D1264-SUMPRODUCT(($B$1461:$B$1491=$J1264)*1,D$1461:D$1491))</f>
        <v>-0.69261835663984073</v>
      </c>
      <c r="M1264" s="2" cm="1">
        <f t="array" ref="M1264">IF(E1264="","",E1264-SUMPRODUCT(($B$1461:$B$1491=$J1264)*1,E$1461:E$1491))</f>
        <v>-0.6368818254882509</v>
      </c>
      <c r="N1264" s="2" cm="1">
        <f t="array" ref="N1264">IF(F1264="","",F1264-SUMPRODUCT(($B$1461:$B$1491=$J1264)*1,F$1461:F$1491))</f>
        <v>-0.64676482960170034</v>
      </c>
      <c r="O1264" s="2" cm="1">
        <f t="array" ref="O1264">IF(G1264="","",G1264-SUMPRODUCT(($B$1461:$B$1491=$J1264)*1,G$1461:G$1491))</f>
        <v>-0.79569409567900884</v>
      </c>
    </row>
    <row r="1265" spans="1:15" x14ac:dyDescent="0.55000000000000004">
      <c r="A1265" s="3">
        <v>41</v>
      </c>
      <c r="B1265" s="3">
        <v>22</v>
      </c>
      <c r="C1265" s="2">
        <f>IF(logVir!C1265="","",LN(総労働時間!C1265))</f>
        <v>11.018570573366844</v>
      </c>
      <c r="D1265" s="2">
        <f>IF(logVir!D1265="","",LN(総労働時間!D1265))</f>
        <v>11.045630626892875</v>
      </c>
      <c r="E1265" s="2">
        <f>IF(logVir!E1265="","",LN(総労働時間!E1265))</f>
        <v>10.939369917016041</v>
      </c>
      <c r="F1265" s="2">
        <f>IF(logVir!F1265="","",LN(総労働時間!F1265))</f>
        <v>10.758321056589102</v>
      </c>
      <c r="G1265" s="2">
        <f>IF(logVir!G1265="","",LN(総労働時間!G1265))</f>
        <v>10.626211634152529</v>
      </c>
      <c r="I1265" s="3">
        <v>41</v>
      </c>
      <c r="J1265" s="3">
        <v>22</v>
      </c>
      <c r="K1265" s="2" cm="1">
        <f t="array" ref="K1265">IF(C1265="","",C1265-SUMPRODUCT(($B$1461:$B$1491=$J1265)*1,C$1461:C$1491))</f>
        <v>-0.59111722321391724</v>
      </c>
      <c r="L1265" s="2" cm="1">
        <f t="array" ref="L1265">IF(D1265="","",D1265-SUMPRODUCT(($B$1461:$B$1491=$J1265)*1,D$1461:D$1491))</f>
        <v>-0.52193469399657388</v>
      </c>
      <c r="M1265" s="2" cm="1">
        <f t="array" ref="M1265">IF(E1265="","",E1265-SUMPRODUCT(($B$1461:$B$1491=$J1265)*1,E$1461:E$1491))</f>
        <v>-0.59470136007766783</v>
      </c>
      <c r="N1265" s="2" cm="1">
        <f t="array" ref="N1265">IF(F1265="","",F1265-SUMPRODUCT(($B$1461:$B$1491=$J1265)*1,F$1461:F$1491))</f>
        <v>-0.64200267664685029</v>
      </c>
      <c r="O1265" s="2" cm="1">
        <f t="array" ref="O1265">IF(G1265="","",G1265-SUMPRODUCT(($B$1461:$B$1491=$J1265)*1,G$1461:G$1491))</f>
        <v>-0.75324891112620129</v>
      </c>
    </row>
    <row r="1266" spans="1:15" x14ac:dyDescent="0.55000000000000004">
      <c r="A1266" s="3">
        <v>41</v>
      </c>
      <c r="B1266" s="3">
        <v>23</v>
      </c>
      <c r="C1266" s="2">
        <f>IF(logVir!C1266="","",LN(総労働時間!C1266))</f>
        <v>7.9440058892096159</v>
      </c>
      <c r="D1266" s="2">
        <f>IF(logVir!D1266="","",LN(総労働時間!D1266))</f>
        <v>7.6388684853769915</v>
      </c>
      <c r="E1266" s="2">
        <f>IF(logVir!E1266="","",LN(総労働時間!E1266))</f>
        <v>7.875562016438777</v>
      </c>
      <c r="F1266" s="2">
        <f>IF(logVir!F1266="","",LN(総労働時間!F1266))</f>
        <v>7.8341209039308648</v>
      </c>
      <c r="G1266" s="2">
        <f>IF(logVir!G1266="","",LN(総労働時間!G1266))</f>
        <v>7.8390886398703676</v>
      </c>
      <c r="I1266" s="3">
        <v>41</v>
      </c>
      <c r="J1266" s="3">
        <v>23</v>
      </c>
      <c r="K1266" s="2" cm="1">
        <f t="array" ref="K1266">IF(C1266="","",C1266-SUMPRODUCT(($B$1461:$B$1491=$J1266)*1,C$1461:C$1491))</f>
        <v>-0.76702248177455079</v>
      </c>
      <c r="L1266" s="2" cm="1">
        <f t="array" ref="L1266">IF(D1266="","",D1266-SUMPRODUCT(($B$1461:$B$1491=$J1266)*1,D$1461:D$1491))</f>
        <v>-1.0117699515607947</v>
      </c>
      <c r="M1266" s="2" cm="1">
        <f t="array" ref="M1266">IF(E1266="","",E1266-SUMPRODUCT(($B$1461:$B$1491=$J1266)*1,E$1461:E$1491))</f>
        <v>-0.90792513712377865</v>
      </c>
      <c r="N1266" s="2" cm="1">
        <f t="array" ref="N1266">IF(F1266="","",F1266-SUMPRODUCT(($B$1461:$B$1491=$J1266)*1,F$1461:F$1491))</f>
        <v>-0.97171257953872114</v>
      </c>
      <c r="O1266" s="2" cm="1">
        <f t="array" ref="O1266">IF(G1266="","",G1266-SUMPRODUCT(($B$1461:$B$1491=$J1266)*1,G$1461:G$1491))</f>
        <v>-1.0861923291934419</v>
      </c>
    </row>
    <row r="1267" spans="1:15" x14ac:dyDescent="0.55000000000000004">
      <c r="A1267" s="3">
        <v>41</v>
      </c>
      <c r="B1267" s="3">
        <v>24</v>
      </c>
      <c r="C1267" s="2">
        <f>IF(logVir!C1267="","",LN(総労働時間!C1267))</f>
        <v>8.2895071398149387</v>
      </c>
      <c r="D1267" s="2">
        <f>IF(logVir!D1267="","",LN(総労働時間!D1267))</f>
        <v>8.2009116799809121</v>
      </c>
      <c r="E1267" s="2">
        <f>IF(logVir!E1267="","",LN(総労働時間!E1267))</f>
        <v>8.5130636729042806</v>
      </c>
      <c r="F1267" s="2">
        <f>IF(logVir!F1267="","",LN(総労働時間!F1267))</f>
        <v>8.4426023362903138</v>
      </c>
      <c r="G1267" s="2">
        <f>IF(logVir!G1267="","",LN(総労働時間!G1267))</f>
        <v>8.4172416805996022</v>
      </c>
      <c r="I1267" s="3">
        <v>41</v>
      </c>
      <c r="J1267" s="3">
        <v>24</v>
      </c>
      <c r="K1267" s="2" cm="1">
        <f t="array" ref="K1267">IF(C1267="","",C1267-SUMPRODUCT(($B$1461:$B$1491=$J1267)*1,C$1461:C$1491))</f>
        <v>-1.4496525449163951</v>
      </c>
      <c r="L1267" s="2" cm="1">
        <f t="array" ref="L1267">IF(D1267="","",D1267-SUMPRODUCT(($B$1461:$B$1491=$J1267)*1,D$1461:D$1491))</f>
        <v>-1.4474311675868421</v>
      </c>
      <c r="M1267" s="2" cm="1">
        <f t="array" ref="M1267">IF(E1267="","",E1267-SUMPRODUCT(($B$1461:$B$1491=$J1267)*1,E$1461:E$1491))</f>
        <v>-1.2391799782421558</v>
      </c>
      <c r="N1267" s="2" cm="1">
        <f t="array" ref="N1267">IF(F1267="","",F1267-SUMPRODUCT(($B$1461:$B$1491=$J1267)*1,F$1461:F$1491))</f>
        <v>-1.296466578037931</v>
      </c>
      <c r="O1267" s="2" cm="1">
        <f t="array" ref="O1267">IF(G1267="","",G1267-SUMPRODUCT(($B$1461:$B$1491=$J1267)*1,G$1461:G$1491))</f>
        <v>-1.4226868004615589</v>
      </c>
    </row>
    <row r="1268" spans="1:15" x14ac:dyDescent="0.55000000000000004">
      <c r="A1268" s="3">
        <v>41</v>
      </c>
      <c r="B1268" s="3">
        <v>25</v>
      </c>
      <c r="C1268" s="2">
        <f>IF(logVir!C1268="","",LN(総労働時間!C1268))</f>
        <v>9.6735562683704561</v>
      </c>
      <c r="D1268" s="2">
        <f>IF(logVir!D1268="","",LN(総労働時間!D1268))</f>
        <v>9.4200846654695667</v>
      </c>
      <c r="E1268" s="2">
        <f>IF(logVir!E1268="","",LN(総労働時間!E1268))</f>
        <v>9.6883490637234821</v>
      </c>
      <c r="F1268" s="2">
        <f>IF(logVir!F1268="","",LN(総労働時間!F1268))</f>
        <v>9.6654364829580945</v>
      </c>
      <c r="G1268" s="2">
        <f>IF(logVir!G1268="","",LN(総労働時間!G1268))</f>
        <v>9.5719453387231592</v>
      </c>
      <c r="I1268" s="3">
        <v>41</v>
      </c>
      <c r="J1268" s="3">
        <v>25</v>
      </c>
      <c r="K1268" s="2" cm="1">
        <f t="array" ref="K1268">IF(C1268="","",C1268-SUMPRODUCT(($B$1461:$B$1491=$J1268)*1,C$1461:C$1491))</f>
        <v>-0.8383836743212445</v>
      </c>
      <c r="L1268" s="2" cm="1">
        <f t="array" ref="L1268">IF(D1268="","",D1268-SUMPRODUCT(($B$1461:$B$1491=$J1268)*1,D$1461:D$1491))</f>
        <v>-0.99349845265373737</v>
      </c>
      <c r="M1268" s="2" cm="1">
        <f t="array" ref="M1268">IF(E1268="","",E1268-SUMPRODUCT(($B$1461:$B$1491=$J1268)*1,E$1461:E$1491))</f>
        <v>-0.74106120987848989</v>
      </c>
      <c r="N1268" s="2" cm="1">
        <f t="array" ref="N1268">IF(F1268="","",F1268-SUMPRODUCT(($B$1461:$B$1491=$J1268)*1,F$1461:F$1491))</f>
        <v>-0.77563587322555527</v>
      </c>
      <c r="O1268" s="2" cm="1">
        <f t="array" ref="O1268">IF(G1268="","",G1268-SUMPRODUCT(($B$1461:$B$1491=$J1268)*1,G$1461:G$1491))</f>
        <v>-0.80739324891960251</v>
      </c>
    </row>
    <row r="1269" spans="1:15" x14ac:dyDescent="0.55000000000000004">
      <c r="A1269" s="3">
        <v>41</v>
      </c>
      <c r="B1269" s="3">
        <v>26</v>
      </c>
      <c r="C1269" s="2">
        <f>IF(logVir!C1269="","",LN(総労働時間!C1269))</f>
        <v>8.2028232143390767</v>
      </c>
      <c r="D1269" s="2">
        <f>IF(logVir!D1269="","",LN(総労働時間!D1269))</f>
        <v>8.4429836886293508</v>
      </c>
      <c r="E1269" s="2">
        <f>IF(logVir!E1269="","",LN(総労働時間!E1269))</f>
        <v>8.6130980071807901</v>
      </c>
      <c r="F1269" s="2">
        <f>IF(logVir!F1269="","",LN(総労働時間!F1269))</f>
        <v>8.2525581422178007</v>
      </c>
      <c r="G1269" s="2">
        <f>IF(logVir!G1269="","",LN(総労働時間!G1269))</f>
        <v>8.2901475127800488</v>
      </c>
      <c r="I1269" s="3">
        <v>41</v>
      </c>
      <c r="J1269" s="3">
        <v>26</v>
      </c>
      <c r="K1269" s="2" cm="1">
        <f t="array" ref="K1269">IF(C1269="","",C1269-SUMPRODUCT(($B$1461:$B$1491=$J1269)*1,C$1461:C$1491))</f>
        <v>-1.4788423541894034</v>
      </c>
      <c r="L1269" s="2" cm="1">
        <f t="array" ref="L1269">IF(D1269="","",D1269-SUMPRODUCT(($B$1461:$B$1491=$J1269)*1,D$1461:D$1491))</f>
        <v>-1.2476093567895052</v>
      </c>
      <c r="M1269" s="2" cm="1">
        <f t="array" ref="M1269">IF(E1269="","",E1269-SUMPRODUCT(($B$1461:$B$1491=$J1269)*1,E$1461:E$1491))</f>
        <v>-1.2347095444962743</v>
      </c>
      <c r="N1269" s="2" cm="1">
        <f t="array" ref="N1269">IF(F1269="","",F1269-SUMPRODUCT(($B$1461:$B$1491=$J1269)*1,F$1461:F$1491))</f>
        <v>-1.6097926837962682</v>
      </c>
      <c r="O1269" s="2" cm="1">
        <f t="array" ref="O1269">IF(G1269="","",G1269-SUMPRODUCT(($B$1461:$B$1491=$J1269)*1,G$1461:G$1491))</f>
        <v>-1.582335488998682</v>
      </c>
    </row>
    <row r="1270" spans="1:15" x14ac:dyDescent="0.55000000000000004">
      <c r="A1270" s="3">
        <v>41</v>
      </c>
      <c r="B1270" s="3">
        <v>27</v>
      </c>
      <c r="C1270" s="2">
        <f>IF(logVir!C1270="","",LN(総労働時間!C1270))</f>
        <v>10.610786140019902</v>
      </c>
      <c r="D1270" s="2">
        <f>IF(logVir!D1270="","",LN(総労働時間!D1270))</f>
        <v>10.768612880832688</v>
      </c>
      <c r="E1270" s="2">
        <f>IF(logVir!E1270="","",LN(総労働時間!E1270))</f>
        <v>10.838872971397413</v>
      </c>
      <c r="F1270" s="2">
        <f>IF(logVir!F1270="","",LN(総労働時間!F1270))</f>
        <v>10.793562044096863</v>
      </c>
      <c r="G1270" s="2">
        <f>IF(logVir!G1270="","",LN(総労働時間!G1270))</f>
        <v>10.983296395696973</v>
      </c>
      <c r="I1270" s="3">
        <v>41</v>
      </c>
      <c r="J1270" s="3">
        <v>27</v>
      </c>
      <c r="K1270" s="2" cm="1">
        <f t="array" ref="K1270">IF(C1270="","",C1270-SUMPRODUCT(($B$1461:$B$1491=$J1270)*1,C$1461:C$1491))</f>
        <v>-0.93951440023371369</v>
      </c>
      <c r="L1270" s="2" cm="1">
        <f t="array" ref="L1270">IF(D1270="","",D1270-SUMPRODUCT(($B$1461:$B$1491=$J1270)*1,D$1461:D$1491))</f>
        <v>-0.95584435284304092</v>
      </c>
      <c r="M1270" s="2" cm="1">
        <f t="array" ref="M1270">IF(E1270="","",E1270-SUMPRODUCT(($B$1461:$B$1491=$J1270)*1,E$1461:E$1491))</f>
        <v>-0.93656951423595025</v>
      </c>
      <c r="N1270" s="2" cm="1">
        <f t="array" ref="N1270">IF(F1270="","",F1270-SUMPRODUCT(($B$1461:$B$1491=$J1270)*1,F$1461:F$1491))</f>
        <v>-0.93572725099926224</v>
      </c>
      <c r="O1270" s="2" cm="1">
        <f t="array" ref="O1270">IF(G1270="","",G1270-SUMPRODUCT(($B$1461:$B$1491=$J1270)*1,G$1461:G$1491))</f>
        <v>-0.8637562195473798</v>
      </c>
    </row>
    <row r="1271" spans="1:15" x14ac:dyDescent="0.55000000000000004">
      <c r="A1271" s="3">
        <v>41</v>
      </c>
      <c r="B1271" s="3">
        <v>28</v>
      </c>
      <c r="C1271" s="2">
        <f>IF(logVir!C1271="","",LN(総労働時間!C1271))</f>
        <v>10.49158419014616</v>
      </c>
      <c r="D1271" s="2">
        <f>IF(logVir!D1271="","",LN(総労働時間!D1271))</f>
        <v>10.493185729584656</v>
      </c>
      <c r="E1271" s="2">
        <f>IF(logVir!E1271="","",LN(総労働時間!E1271))</f>
        <v>10.563057317582647</v>
      </c>
      <c r="F1271" s="2">
        <f>IF(logVir!F1271="","",LN(総労働時間!F1271))</f>
        <v>10.530279902906383</v>
      </c>
      <c r="G1271" s="2">
        <f>IF(logVir!G1271="","",LN(総労働時間!G1271))</f>
        <v>10.558348398056312</v>
      </c>
      <c r="I1271" s="3">
        <v>41</v>
      </c>
      <c r="J1271" s="3">
        <v>28</v>
      </c>
      <c r="K1271" s="2" cm="1">
        <f t="array" ref="K1271">IF(C1271="","",C1271-SUMPRODUCT(($B$1461:$B$1491=$J1271)*1,C$1461:C$1491))</f>
        <v>-0.66475335757500353</v>
      </c>
      <c r="L1271" s="2" cm="1">
        <f t="array" ref="L1271">IF(D1271="","",D1271-SUMPRODUCT(($B$1461:$B$1491=$J1271)*1,D$1461:D$1491))</f>
        <v>-0.66001558643047886</v>
      </c>
      <c r="M1271" s="2" cm="1">
        <f t="array" ref="M1271">IF(E1271="","",E1271-SUMPRODUCT(($B$1461:$B$1491=$J1271)*1,E$1461:E$1491))</f>
        <v>-0.62717331981808577</v>
      </c>
      <c r="N1271" s="2" cm="1">
        <f t="array" ref="N1271">IF(F1271="","",F1271-SUMPRODUCT(($B$1461:$B$1491=$J1271)*1,F$1461:F$1491))</f>
        <v>-0.64964239756707443</v>
      </c>
      <c r="O1271" s="2" cm="1">
        <f t="array" ref="O1271">IF(G1271="","",G1271-SUMPRODUCT(($B$1461:$B$1491=$J1271)*1,G$1461:G$1491))</f>
        <v>-0.63324297593549694</v>
      </c>
    </row>
    <row r="1272" spans="1:15" x14ac:dyDescent="0.55000000000000004">
      <c r="A1272" s="3">
        <v>41</v>
      </c>
      <c r="B1272" s="3">
        <v>29</v>
      </c>
      <c r="C1272" s="2">
        <f>IF(logVir!C1272="","",LN(総労働時間!C1272))</f>
        <v>10.436472118236816</v>
      </c>
      <c r="D1272" s="2">
        <f>IF(logVir!D1272="","",LN(総労働時間!D1272))</f>
        <v>10.565150337485246</v>
      </c>
      <c r="E1272" s="2">
        <f>IF(logVir!E1272="","",LN(総労働時間!E1272))</f>
        <v>10.697817307199768</v>
      </c>
      <c r="F1272" s="2">
        <f>IF(logVir!F1272="","",LN(総労働時間!F1272))</f>
        <v>10.663576617335398</v>
      </c>
      <c r="G1272" s="2">
        <f>IF(logVir!G1272="","",LN(総労働時間!G1272))</f>
        <v>10.489564445747064</v>
      </c>
      <c r="I1272" s="3">
        <v>41</v>
      </c>
      <c r="J1272" s="3">
        <v>29</v>
      </c>
      <c r="K1272" s="2" cm="1">
        <f t="array" ref="K1272">IF(C1272="","",C1272-SUMPRODUCT(($B$1461:$B$1491=$J1272)*1,C$1461:C$1491))</f>
        <v>-0.69195154751337817</v>
      </c>
      <c r="L1272" s="2" cm="1">
        <f t="array" ref="L1272">IF(D1272="","",D1272-SUMPRODUCT(($B$1461:$B$1491=$J1272)*1,D$1461:D$1491))</f>
        <v>-0.5741649270540119</v>
      </c>
      <c r="M1272" s="2" cm="1">
        <f t="array" ref="M1272">IF(E1272="","",E1272-SUMPRODUCT(($B$1461:$B$1491=$J1272)*1,E$1461:E$1491))</f>
        <v>-0.45217234491530967</v>
      </c>
      <c r="N1272" s="2" cm="1">
        <f t="array" ref="N1272">IF(F1272="","",F1272-SUMPRODUCT(($B$1461:$B$1491=$J1272)*1,F$1461:F$1491))</f>
        <v>-0.46280561501593276</v>
      </c>
      <c r="O1272" s="2" cm="1">
        <f t="array" ref="O1272">IF(G1272="","",G1272-SUMPRODUCT(($B$1461:$B$1491=$J1272)*1,G$1461:G$1491))</f>
        <v>-0.73008168145885044</v>
      </c>
    </row>
    <row r="1273" spans="1:15" x14ac:dyDescent="0.55000000000000004">
      <c r="A1273" s="3">
        <v>41</v>
      </c>
      <c r="B1273" s="3">
        <v>30</v>
      </c>
      <c r="C1273" s="2">
        <f>IF(logVir!C1273="","",LN(総労働時間!C1273))</f>
        <v>11.511082587245138</v>
      </c>
      <c r="D1273" s="2">
        <f>IF(logVir!D1273="","",LN(総労働時間!D1273))</f>
        <v>11.641708440000794</v>
      </c>
      <c r="E1273" s="2">
        <f>IF(logVir!E1273="","",LN(総労働時間!E1273))</f>
        <v>11.732043795085128</v>
      </c>
      <c r="F1273" s="2">
        <f>IF(logVir!F1273="","",LN(総労働時間!F1273))</f>
        <v>11.59387342665838</v>
      </c>
      <c r="G1273" s="2">
        <f>IF(logVir!G1273="","",LN(総労働時間!G1273))</f>
        <v>11.798858734188913</v>
      </c>
      <c r="I1273" s="3">
        <v>41</v>
      </c>
      <c r="J1273" s="3">
        <v>30</v>
      </c>
      <c r="K1273" s="2" cm="1">
        <f t="array" ref="K1273">IF(C1273="","",C1273-SUMPRODUCT(($B$1461:$B$1491=$J1273)*1,C$1461:C$1491))</f>
        <v>-0.60245456171521106</v>
      </c>
      <c r="L1273" s="2" cm="1">
        <f t="array" ref="L1273">IF(D1273="","",D1273-SUMPRODUCT(($B$1461:$B$1491=$J1273)*1,D$1461:D$1491))</f>
        <v>-0.61672623812821747</v>
      </c>
      <c r="M1273" s="2" cm="1">
        <f t="array" ref="M1273">IF(E1273="","",E1273-SUMPRODUCT(($B$1461:$B$1491=$J1273)*1,E$1461:E$1491))</f>
        <v>-0.58572770554180842</v>
      </c>
      <c r="N1273" s="2" cm="1">
        <f t="array" ref="N1273">IF(F1273="","",F1273-SUMPRODUCT(($B$1461:$B$1491=$J1273)*1,F$1461:F$1491))</f>
        <v>-0.69282432870451771</v>
      </c>
      <c r="O1273" s="2" cm="1">
        <f t="array" ref="O1273">IF(G1273="","",G1273-SUMPRODUCT(($B$1461:$B$1491=$J1273)*1,G$1461:G$1491))</f>
        <v>-0.60546952839051471</v>
      </c>
    </row>
    <row r="1274" spans="1:15" x14ac:dyDescent="0.55000000000000004">
      <c r="A1274" s="3">
        <v>41</v>
      </c>
      <c r="B1274" s="3">
        <v>31</v>
      </c>
      <c r="C1274" s="2">
        <f>IF(logVir!C1274="","",LN(総労働時間!C1274))</f>
        <v>11.151164436301327</v>
      </c>
      <c r="D1274" s="2">
        <f>IF(logVir!D1274="","",LN(総労働時間!D1274))</f>
        <v>11.123825741122054</v>
      </c>
      <c r="E1274" s="2">
        <f>IF(logVir!E1274="","",LN(総労働時間!E1274))</f>
        <v>11.067467213207774</v>
      </c>
      <c r="F1274" s="2">
        <f>IF(logVir!F1274="","",LN(総労働時間!F1274))</f>
        <v>10.865457041036302</v>
      </c>
      <c r="G1274" s="2">
        <f>IF(logVir!G1274="","",LN(総労働時間!G1274))</f>
        <v>10.88998277447104</v>
      </c>
      <c r="I1274" s="3">
        <v>41</v>
      </c>
      <c r="J1274" s="3">
        <v>31</v>
      </c>
      <c r="K1274" s="2" cm="1">
        <f t="array" ref="K1274">IF(C1274="","",C1274-SUMPRODUCT(($B$1461:$B$1491=$J1274)*1,C$1461:C$1491))</f>
        <v>-0.63209436419967169</v>
      </c>
      <c r="L1274" s="2" cm="1">
        <f t="array" ref="L1274">IF(D1274="","",D1274-SUMPRODUCT(($B$1461:$B$1491=$J1274)*1,D$1461:D$1491))</f>
        <v>-0.56531978028552032</v>
      </c>
      <c r="M1274" s="2" cm="1">
        <f t="array" ref="M1274">IF(E1274="","",E1274-SUMPRODUCT(($B$1461:$B$1491=$J1274)*1,E$1461:E$1491))</f>
        <v>-0.59098677179826176</v>
      </c>
      <c r="N1274" s="2" cm="1">
        <f t="array" ref="N1274">IF(F1274="","",F1274-SUMPRODUCT(($B$1461:$B$1491=$J1274)*1,F$1461:F$1491))</f>
        <v>-0.71622227913750613</v>
      </c>
      <c r="O1274" s="2" cm="1">
        <f t="array" ref="O1274">IF(G1274="","",G1274-SUMPRODUCT(($B$1461:$B$1491=$J1274)*1,G$1461:G$1491))</f>
        <v>-0.71275060476960306</v>
      </c>
    </row>
    <row r="1275" spans="1:15" x14ac:dyDescent="0.55000000000000004">
      <c r="A1275" s="3">
        <v>42</v>
      </c>
      <c r="B1275" s="3">
        <v>1</v>
      </c>
      <c r="C1275" s="2">
        <f>IF(logVir!C1275="","",LN(総労働時間!C1275))</f>
        <v>11.601008886693373</v>
      </c>
      <c r="D1275" s="2">
        <f>IF(logVir!D1275="","",LN(総労働時間!D1275))</f>
        <v>11.451490490665869</v>
      </c>
      <c r="E1275" s="2">
        <f>IF(logVir!E1275="","",LN(総労働時間!E1275))</f>
        <v>11.35906160763037</v>
      </c>
      <c r="F1275" s="2">
        <f>IF(logVir!F1275="","",LN(総労働時間!F1275))</f>
        <v>11.286478601847531</v>
      </c>
      <c r="G1275" s="2">
        <f>IF(logVir!G1275="","",LN(総労働時間!G1275))</f>
        <v>11.199816381291166</v>
      </c>
      <c r="I1275" s="3">
        <v>42</v>
      </c>
      <c r="J1275" s="3">
        <v>1</v>
      </c>
      <c r="K1275" s="2" cm="1">
        <f t="array" ref="K1275">IF(C1275="","",C1275-SUMPRODUCT(($B$1461:$B$1491=$J1275)*1,C$1461:C$1491))</f>
        <v>0.23149778854501157</v>
      </c>
      <c r="L1275" s="2" cm="1">
        <f t="array" ref="L1275">IF(D1275="","",D1275-SUMPRODUCT(($B$1461:$B$1491=$J1275)*1,D$1461:D$1491))</f>
        <v>0.2037935542577145</v>
      </c>
      <c r="M1275" s="2" cm="1">
        <f t="array" ref="M1275">IF(E1275="","",E1275-SUMPRODUCT(($B$1461:$B$1491=$J1275)*1,E$1461:E$1491))</f>
        <v>0.18307657498653462</v>
      </c>
      <c r="N1275" s="2" cm="1">
        <f t="array" ref="N1275">IF(F1275="","",F1275-SUMPRODUCT(($B$1461:$B$1491=$J1275)*1,F$1461:F$1491))</f>
        <v>0.17466502317746269</v>
      </c>
      <c r="O1275" s="2" cm="1">
        <f t="array" ref="O1275">IF(G1275="","",G1275-SUMPRODUCT(($B$1461:$B$1491=$J1275)*1,G$1461:G$1491))</f>
        <v>0.16546323708659649</v>
      </c>
    </row>
    <row r="1276" spans="1:15" x14ac:dyDescent="0.55000000000000004">
      <c r="A1276" s="3">
        <v>42</v>
      </c>
      <c r="B1276" s="3">
        <v>2</v>
      </c>
      <c r="C1276" s="2">
        <f>IF(logVir!C1276="","",LN(総労働時間!C1276))</f>
        <v>7.0084276707896054</v>
      </c>
      <c r="D1276" s="2">
        <f>IF(logVir!D1276="","",LN(総労働時間!D1276))</f>
        <v>7.4075632727761862</v>
      </c>
      <c r="E1276" s="2">
        <f>IF(logVir!E1276="","",LN(総労働時間!E1276))</f>
        <v>7.099041545458908</v>
      </c>
      <c r="F1276" s="2">
        <f>IF(logVir!F1276="","",LN(総労働時間!F1276))</f>
        <v>6.8905421040787553</v>
      </c>
      <c r="G1276" s="2">
        <f>IF(logVir!G1276="","",LN(総労働時間!G1276))</f>
        <v>7.2506078059531278</v>
      </c>
      <c r="I1276" s="3">
        <v>42</v>
      </c>
      <c r="J1276" s="3">
        <v>2</v>
      </c>
      <c r="K1276" s="2" cm="1">
        <f t="array" ref="K1276">IF(C1276="","",C1276-SUMPRODUCT(($B$1461:$B$1491=$J1276)*1,C$1461:C$1491))</f>
        <v>-0.21963346303191766</v>
      </c>
      <c r="L1276" s="2" cm="1">
        <f t="array" ref="L1276">IF(D1276="","",D1276-SUMPRODUCT(($B$1461:$B$1491=$J1276)*1,D$1461:D$1491))</f>
        <v>7.3630299776024977E-2</v>
      </c>
      <c r="M1276" s="2" cm="1">
        <f t="array" ref="M1276">IF(E1276="","",E1276-SUMPRODUCT(($B$1461:$B$1491=$J1276)*1,E$1461:E$1491))</f>
        <v>8.9749375643744855E-2</v>
      </c>
      <c r="N1276" s="2" cm="1">
        <f t="array" ref="N1276">IF(F1276="","",F1276-SUMPRODUCT(($B$1461:$B$1491=$J1276)*1,F$1461:F$1491))</f>
        <v>-9.5650109915889736E-2</v>
      </c>
      <c r="O1276" s="2" cm="1">
        <f t="array" ref="O1276">IF(G1276="","",G1276-SUMPRODUCT(($B$1461:$B$1491=$J1276)*1,G$1461:G$1491))</f>
        <v>0.25898449902436926</v>
      </c>
    </row>
    <row r="1277" spans="1:15" x14ac:dyDescent="0.55000000000000004">
      <c r="A1277" s="3">
        <v>42</v>
      </c>
      <c r="B1277" s="3">
        <v>3</v>
      </c>
      <c r="C1277" s="2">
        <f>IF(logVir!C1277="","",LN(総労働時間!C1277))</f>
        <v>10.529506427414807</v>
      </c>
      <c r="D1277" s="2">
        <f>IF(logVir!D1277="","",LN(総労働時間!D1277))</f>
        <v>10.589986663361833</v>
      </c>
      <c r="E1277" s="2">
        <f>IF(logVir!E1277="","",LN(総労働時間!E1277))</f>
        <v>10.579834555679849</v>
      </c>
      <c r="F1277" s="2">
        <f>IF(logVir!F1277="","",LN(総労働時間!F1277))</f>
        <v>10.443412523366179</v>
      </c>
      <c r="G1277" s="2">
        <f>IF(logVir!G1277="","",LN(総労働時間!G1277))</f>
        <v>10.4240541524661</v>
      </c>
      <c r="I1277" s="3">
        <v>42</v>
      </c>
      <c r="J1277" s="3">
        <v>3</v>
      </c>
      <c r="K1277" s="2" cm="1">
        <f t="array" ref="K1277">IF(C1277="","",C1277-SUMPRODUCT(($B$1461:$B$1491=$J1277)*1,C$1461:C$1491))</f>
        <v>-0.25617577442099915</v>
      </c>
      <c r="L1277" s="2" cm="1">
        <f t="array" ref="L1277">IF(D1277="","",D1277-SUMPRODUCT(($B$1461:$B$1491=$J1277)*1,D$1461:D$1491))</f>
        <v>-0.17070399406340186</v>
      </c>
      <c r="M1277" s="2" cm="1">
        <f t="array" ref="M1277">IF(E1277="","",E1277-SUMPRODUCT(($B$1461:$B$1491=$J1277)*1,E$1461:E$1491))</f>
        <v>-0.19096575909958347</v>
      </c>
      <c r="N1277" s="2" cm="1">
        <f t="array" ref="N1277">IF(F1277="","",F1277-SUMPRODUCT(($B$1461:$B$1491=$J1277)*1,F$1461:F$1491))</f>
        <v>-0.24781620629810952</v>
      </c>
      <c r="O1277" s="2" cm="1">
        <f t="array" ref="O1277">IF(G1277="","",G1277-SUMPRODUCT(($B$1461:$B$1491=$J1277)*1,G$1461:G$1491))</f>
        <v>-0.29631905904626166</v>
      </c>
    </row>
    <row r="1278" spans="1:15" x14ac:dyDescent="0.55000000000000004">
      <c r="A1278" s="3">
        <v>42</v>
      </c>
      <c r="B1278" s="3">
        <v>4</v>
      </c>
      <c r="C1278" s="2">
        <f>IF(logVir!C1278="","",LN(総労働時間!C1278))</f>
        <v>9.3256943770518301</v>
      </c>
      <c r="D1278" s="2">
        <f>IF(logVir!D1278="","",LN(総労働時間!D1278))</f>
        <v>9.0886471719086579</v>
      </c>
      <c r="E1278" s="2">
        <f>IF(logVir!E1278="","",LN(総労働時間!E1278))</f>
        <v>9.0466364509554875</v>
      </c>
      <c r="F1278" s="2">
        <f>IF(logVir!F1278="","",LN(総労働時間!F1278))</f>
        <v>8.8972328503364757</v>
      </c>
      <c r="G1278" s="2">
        <f>IF(logVir!G1278="","",LN(総労働時間!G1278))</f>
        <v>8.9649016509764312</v>
      </c>
      <c r="I1278" s="3">
        <v>42</v>
      </c>
      <c r="J1278" s="3">
        <v>4</v>
      </c>
      <c r="K1278" s="2" cm="1">
        <f t="array" ref="K1278">IF(C1278="","",C1278-SUMPRODUCT(($B$1461:$B$1491=$J1278)*1,C$1461:C$1491))</f>
        <v>-0.24818007455812996</v>
      </c>
      <c r="L1278" s="2" cm="1">
        <f t="array" ref="L1278">IF(D1278="","",D1278-SUMPRODUCT(($B$1461:$B$1491=$J1278)*1,D$1461:D$1491))</f>
        <v>-0.31367617285257765</v>
      </c>
      <c r="M1278" s="2" cm="1">
        <f t="array" ref="M1278">IF(E1278="","",E1278-SUMPRODUCT(($B$1461:$B$1491=$J1278)*1,E$1461:E$1491))</f>
        <v>-0.28699011760934745</v>
      </c>
      <c r="N1278" s="2" cm="1">
        <f t="array" ref="N1278">IF(F1278="","",F1278-SUMPRODUCT(($B$1461:$B$1491=$J1278)*1,F$1461:F$1491))</f>
        <v>-0.28795240940933908</v>
      </c>
      <c r="O1278" s="2" cm="1">
        <f t="array" ref="O1278">IF(G1278="","",G1278-SUMPRODUCT(($B$1461:$B$1491=$J1278)*1,G$1461:G$1491))</f>
        <v>-0.2619644871304363</v>
      </c>
    </row>
    <row r="1279" spans="1:15" x14ac:dyDescent="0.55000000000000004">
      <c r="A1279" s="3">
        <v>42</v>
      </c>
      <c r="B1279" s="3">
        <v>5</v>
      </c>
      <c r="C1279" s="2">
        <f>IF(logVir!C1279="","",LN(総労働時間!C1279))</f>
        <v>7.2617719015709001</v>
      </c>
      <c r="D1279" s="2">
        <f>IF(logVir!D1279="","",LN(総労働時間!D1279))</f>
        <v>7.4883135128009908</v>
      </c>
      <c r="E1279" s="2">
        <f>IF(logVir!E1279="","",LN(総労働時間!E1279))</f>
        <v>7.5389214618008813</v>
      </c>
      <c r="F1279" s="2">
        <f>IF(logVir!F1279="","",LN(総労働時間!F1279))</f>
        <v>7.4851333892181913</v>
      </c>
      <c r="G1279" s="2">
        <f>IF(logVir!G1279="","",LN(総労働時間!G1279))</f>
        <v>7.6754900741724663</v>
      </c>
      <c r="I1279" s="3">
        <v>42</v>
      </c>
      <c r="J1279" s="3">
        <v>5</v>
      </c>
      <c r="K1279" s="2" cm="1">
        <f t="array" ref="K1279">IF(C1279="","",C1279-SUMPRODUCT(($B$1461:$B$1491=$J1279)*1,C$1461:C$1491))</f>
        <v>-1.5597269274612051</v>
      </c>
      <c r="L1279" s="2" cm="1">
        <f t="array" ref="L1279">IF(D1279="","",D1279-SUMPRODUCT(($B$1461:$B$1491=$J1279)*1,D$1461:D$1491))</f>
        <v>-1.2799210037523974</v>
      </c>
      <c r="M1279" s="2" cm="1">
        <f t="array" ref="M1279">IF(E1279="","",E1279-SUMPRODUCT(($B$1461:$B$1491=$J1279)*1,E$1461:E$1491))</f>
        <v>-1.2629045808015169</v>
      </c>
      <c r="N1279" s="2" cm="1">
        <f t="array" ref="N1279">IF(F1279="","",F1279-SUMPRODUCT(($B$1461:$B$1491=$J1279)*1,F$1461:F$1491))</f>
        <v>-1.2471666063845923</v>
      </c>
      <c r="O1279" s="2" cm="1">
        <f t="array" ref="O1279">IF(G1279="","",G1279-SUMPRODUCT(($B$1461:$B$1491=$J1279)*1,G$1461:G$1491))</f>
        <v>-1.1047295197565541</v>
      </c>
    </row>
    <row r="1280" spans="1:15" x14ac:dyDescent="0.55000000000000004">
      <c r="A1280" s="3">
        <v>42</v>
      </c>
      <c r="B1280" s="3">
        <v>6</v>
      </c>
      <c r="C1280" s="2">
        <f>IF(logVir!C1280="","",LN(総労働時間!C1280))</f>
        <v>7.1471433109815035</v>
      </c>
      <c r="D1280" s="2">
        <f>IF(logVir!D1280="","",LN(総労働時間!D1280))</f>
        <v>7.2733556661819589</v>
      </c>
      <c r="E1280" s="2">
        <f>IF(logVir!E1280="","",LN(総労働時間!E1280))</f>
        <v>7.5733546561827207</v>
      </c>
      <c r="F1280" s="2">
        <f>IF(logVir!F1280="","",LN(総労働時間!F1280))</f>
        <v>7.6406618796513612</v>
      </c>
      <c r="G1280" s="2">
        <f>IF(logVir!G1280="","",LN(総労働時間!G1280))</f>
        <v>7.6383276041660544</v>
      </c>
      <c r="I1280" s="3">
        <v>42</v>
      </c>
      <c r="J1280" s="3">
        <v>6</v>
      </c>
      <c r="K1280" s="2" cm="1">
        <f t="array" ref="K1280">IF(C1280="","",C1280-SUMPRODUCT(($B$1461:$B$1491=$J1280)*1,C$1461:C$1491))</f>
        <v>-2.149826902637356</v>
      </c>
      <c r="L1280" s="2" cm="1">
        <f t="array" ref="L1280">IF(D1280="","",D1280-SUMPRODUCT(($B$1461:$B$1491=$J1280)*1,D$1461:D$1491))</f>
        <v>-2.0345008502127984</v>
      </c>
      <c r="M1280" s="2" cm="1">
        <f t="array" ref="M1280">IF(E1280="","",E1280-SUMPRODUCT(($B$1461:$B$1491=$J1280)*1,E$1461:E$1491))</f>
        <v>-1.7582245630814235</v>
      </c>
      <c r="N1280" s="2" cm="1">
        <f t="array" ref="N1280">IF(F1280="","",F1280-SUMPRODUCT(($B$1461:$B$1491=$J1280)*1,F$1461:F$1491))</f>
        <v>-1.688772729289207</v>
      </c>
      <c r="O1280" s="2" cm="1">
        <f t="array" ref="O1280">IF(G1280="","",G1280-SUMPRODUCT(($B$1461:$B$1491=$J1280)*1,G$1461:G$1491))</f>
        <v>-1.7291674969495165</v>
      </c>
    </row>
    <row r="1281" spans="1:15" x14ac:dyDescent="0.55000000000000004">
      <c r="A1281" s="3">
        <v>42</v>
      </c>
      <c r="B1281" s="3">
        <v>7</v>
      </c>
      <c r="C1281" s="2">
        <f>IF(logVir!C1281="","",LN(総労働時間!C1281))</f>
        <v>9.1574259745901827</v>
      </c>
      <c r="D1281" s="2">
        <f>IF(logVir!D1281="","",LN(総労働時間!D1281))</f>
        <v>9.0456565075673119</v>
      </c>
      <c r="E1281" s="2">
        <f>IF(logVir!E1281="","",LN(総労働時間!E1281))</f>
        <v>8.9631247524695308</v>
      </c>
      <c r="F1281" s="2">
        <f>IF(logVir!F1281="","",LN(総労働時間!F1281))</f>
        <v>8.8985601770186218</v>
      </c>
      <c r="G1281" s="2">
        <f>IF(logVir!G1281="","",LN(総労働時間!G1281))</f>
        <v>8.9487359418968371</v>
      </c>
      <c r="I1281" s="3">
        <v>42</v>
      </c>
      <c r="J1281" s="3">
        <v>7</v>
      </c>
      <c r="K1281" s="2" cm="1">
        <f t="array" ref="K1281">IF(C1281="","",C1281-SUMPRODUCT(($B$1461:$B$1491=$J1281)*1,C$1461:C$1491))</f>
        <v>-6.8725656646410727E-2</v>
      </c>
      <c r="L1281" s="2" cm="1">
        <f t="array" ref="L1281">IF(D1281="","",D1281-SUMPRODUCT(($B$1461:$B$1491=$J1281)*1,D$1461:D$1491))</f>
        <v>-0.15186907956786477</v>
      </c>
      <c r="M1281" s="2" cm="1">
        <f t="array" ref="M1281">IF(E1281="","",E1281-SUMPRODUCT(($B$1461:$B$1491=$J1281)*1,E$1461:E$1491))</f>
        <v>-0.17179960721461285</v>
      </c>
      <c r="N1281" s="2" cm="1">
        <f t="array" ref="N1281">IF(F1281="","",F1281-SUMPRODUCT(($B$1461:$B$1491=$J1281)*1,F$1461:F$1491))</f>
        <v>-0.17507376787661677</v>
      </c>
      <c r="O1281" s="2" cm="1">
        <f t="array" ref="O1281">IF(G1281="","",G1281-SUMPRODUCT(($B$1461:$B$1491=$J1281)*1,G$1461:G$1491))</f>
        <v>-0.15715427322842856</v>
      </c>
    </row>
    <row r="1282" spans="1:15" x14ac:dyDescent="0.55000000000000004">
      <c r="A1282" s="3">
        <v>42</v>
      </c>
      <c r="B1282" s="3">
        <v>8</v>
      </c>
      <c r="C1282" s="2">
        <f>IF(logVir!C1282="","",LN(総労働時間!C1282))</f>
        <v>8.2041933783409409</v>
      </c>
      <c r="D1282" s="2">
        <f>IF(logVir!D1282="","",LN(総労働時間!D1282))</f>
        <v>8.1049766049267422</v>
      </c>
      <c r="E1282" s="2">
        <f>IF(logVir!E1282="","",LN(総労働時間!E1282))</f>
        <v>8.1482523903942532</v>
      </c>
      <c r="F1282" s="2">
        <f>IF(logVir!F1282="","",LN(総労働時間!F1282))</f>
        <v>7.9954334169382344</v>
      </c>
      <c r="G1282" s="2">
        <f>IF(logVir!G1282="","",LN(総労働時間!G1282))</f>
        <v>8.2506712957455779</v>
      </c>
      <c r="I1282" s="3">
        <v>42</v>
      </c>
      <c r="J1282" s="3">
        <v>8</v>
      </c>
      <c r="K1282" s="2" cm="1">
        <f t="array" ref="K1282">IF(C1282="","",C1282-SUMPRODUCT(($B$1461:$B$1491=$J1282)*1,C$1461:C$1491))</f>
        <v>-0.99574046333751731</v>
      </c>
      <c r="L1282" s="2" cm="1">
        <f t="array" ref="L1282">IF(D1282="","",D1282-SUMPRODUCT(($B$1461:$B$1491=$J1282)*1,D$1461:D$1491))</f>
        <v>-1.1829211983036672</v>
      </c>
      <c r="M1282" s="2" cm="1">
        <f t="array" ref="M1282">IF(E1282="","",E1282-SUMPRODUCT(($B$1461:$B$1491=$J1282)*1,E$1461:E$1491))</f>
        <v>-1.1434269680266329</v>
      </c>
      <c r="N1282" s="2" cm="1">
        <f t="array" ref="N1282">IF(F1282="","",F1282-SUMPRODUCT(($B$1461:$B$1491=$J1282)*1,F$1461:F$1491))</f>
        <v>-1.2817643726104526</v>
      </c>
      <c r="O1282" s="2" cm="1">
        <f t="array" ref="O1282">IF(G1282="","",G1282-SUMPRODUCT(($B$1461:$B$1491=$J1282)*1,G$1461:G$1491))</f>
        <v>-1.0769893529277255</v>
      </c>
    </row>
    <row r="1283" spans="1:15" x14ac:dyDescent="0.55000000000000004">
      <c r="A1283" s="3">
        <v>42</v>
      </c>
      <c r="B1283" s="3">
        <v>9</v>
      </c>
      <c r="C1283" s="2">
        <f>IF(logVir!C1283="","",LN(総労働時間!C1283))</f>
        <v>9.2932362004071329</v>
      </c>
      <c r="D1283" s="2">
        <f>IF(logVir!D1283="","",LN(総労働時間!D1283))</f>
        <v>9.187544988500095</v>
      </c>
      <c r="E1283" s="2">
        <f>IF(logVir!E1283="","",LN(総労働時間!E1283))</f>
        <v>9.3215188387710413</v>
      </c>
      <c r="F1283" s="2">
        <f>IF(logVir!F1283="","",LN(総労働時間!F1283))</f>
        <v>9.1891686059107194</v>
      </c>
      <c r="G1283" s="2">
        <f>IF(logVir!G1283="","",LN(総労働時間!G1283))</f>
        <v>9.2137532619888223</v>
      </c>
      <c r="I1283" s="3">
        <v>42</v>
      </c>
      <c r="J1283" s="3">
        <v>9</v>
      </c>
      <c r="K1283" s="2" cm="1">
        <f t="array" ref="K1283">IF(C1283="","",C1283-SUMPRODUCT(($B$1461:$B$1491=$J1283)*1,C$1461:C$1491))</f>
        <v>-0.67594558676350047</v>
      </c>
      <c r="L1283" s="2" cm="1">
        <f t="array" ref="L1283">IF(D1283="","",D1283-SUMPRODUCT(($B$1461:$B$1491=$J1283)*1,D$1461:D$1491))</f>
        <v>-0.73674141116684844</v>
      </c>
      <c r="M1283" s="2" cm="1">
        <f t="array" ref="M1283">IF(E1283="","",E1283-SUMPRODUCT(($B$1461:$B$1491=$J1283)*1,E$1461:E$1491))</f>
        <v>-0.68201195250685132</v>
      </c>
      <c r="N1283" s="2" cm="1">
        <f t="array" ref="N1283">IF(F1283="","",F1283-SUMPRODUCT(($B$1461:$B$1491=$J1283)*1,F$1461:F$1491))</f>
        <v>-0.70819824412587984</v>
      </c>
      <c r="O1283" s="2" cm="1">
        <f t="array" ref="O1283">IF(G1283="","",G1283-SUMPRODUCT(($B$1461:$B$1491=$J1283)*1,G$1461:G$1491))</f>
        <v>-0.72868491714613803</v>
      </c>
    </row>
    <row r="1284" spans="1:15" x14ac:dyDescent="0.55000000000000004">
      <c r="A1284" s="3">
        <v>42</v>
      </c>
      <c r="B1284" s="3">
        <v>10</v>
      </c>
      <c r="C1284" s="2">
        <f>IF(logVir!C1284="","",LN(総労働時間!C1284))</f>
        <v>9.2090520114549062</v>
      </c>
      <c r="D1284" s="2">
        <f>IF(logVir!D1284="","",LN(総労働時間!D1284))</f>
        <v>9.5864831722839057</v>
      </c>
      <c r="E1284" s="2">
        <f>IF(logVir!E1284="","",LN(総労働時間!E1284))</f>
        <v>9.512060001889294</v>
      </c>
      <c r="F1284" s="2">
        <f>IF(logVir!F1284="","",LN(総労働時間!F1284))</f>
        <v>9.5555819725296427</v>
      </c>
      <c r="G1284" s="2">
        <f>IF(logVir!G1284="","",LN(総労働時間!G1284))</f>
        <v>9.3819492943780798</v>
      </c>
      <c r="I1284" s="3">
        <v>42</v>
      </c>
      <c r="J1284" s="3">
        <v>10</v>
      </c>
      <c r="K1284" s="2" cm="1">
        <f t="array" ref="K1284">IF(C1284="","",C1284-SUMPRODUCT(($B$1461:$B$1491=$J1284)*1,C$1461:C$1491))</f>
        <v>-1.2609412175105987</v>
      </c>
      <c r="L1284" s="2" cm="1">
        <f t="array" ref="L1284">IF(D1284="","",D1284-SUMPRODUCT(($B$1461:$B$1491=$J1284)*1,D$1461:D$1491))</f>
        <v>-0.90161616854227766</v>
      </c>
      <c r="M1284" s="2" cm="1">
        <f t="array" ref="M1284">IF(E1284="","",E1284-SUMPRODUCT(($B$1461:$B$1491=$J1284)*1,E$1461:E$1491))</f>
        <v>-1.0157327170390857</v>
      </c>
      <c r="N1284" s="2" cm="1">
        <f t="array" ref="N1284">IF(F1284="","",F1284-SUMPRODUCT(($B$1461:$B$1491=$J1284)*1,F$1461:F$1491))</f>
        <v>-0.90813043476764399</v>
      </c>
      <c r="O1284" s="2" cm="1">
        <f t="array" ref="O1284">IF(G1284="","",G1284-SUMPRODUCT(($B$1461:$B$1491=$J1284)*1,G$1461:G$1491))</f>
        <v>-1.1518648359852506</v>
      </c>
    </row>
    <row r="1285" spans="1:15" x14ac:dyDescent="0.55000000000000004">
      <c r="A1285" s="3">
        <v>42</v>
      </c>
      <c r="B1285" s="3">
        <v>11</v>
      </c>
      <c r="C1285" s="2">
        <f>IF(logVir!C1285="","",LN(総労働時間!C1285))</f>
        <v>9.3214721424577025</v>
      </c>
      <c r="D1285" s="2">
        <f>IF(logVir!D1285="","",LN(総労働時間!D1285))</f>
        <v>9.1476971765914126</v>
      </c>
      <c r="E1285" s="2">
        <f>IF(logVir!E1285="","",LN(総労働時間!E1285))</f>
        <v>9.1531631373393019</v>
      </c>
      <c r="F1285" s="2">
        <f>IF(logVir!F1285="","",LN(総労働時間!F1285))</f>
        <v>9.1852515427695192</v>
      </c>
      <c r="G1285" s="2">
        <f>IF(logVir!G1285="","",LN(総労働時間!G1285))</f>
        <v>9.3768641202270953</v>
      </c>
      <c r="I1285" s="3">
        <v>42</v>
      </c>
      <c r="J1285" s="3">
        <v>11</v>
      </c>
      <c r="K1285" s="2" cm="1">
        <f t="array" ref="K1285">IF(C1285="","",C1285-SUMPRODUCT(($B$1461:$B$1491=$J1285)*1,C$1461:C$1491))</f>
        <v>-0.47122184281596446</v>
      </c>
      <c r="L1285" s="2" cm="1">
        <f t="array" ref="L1285">IF(D1285="","",D1285-SUMPRODUCT(($B$1461:$B$1491=$J1285)*1,D$1461:D$1491))</f>
        <v>-0.45005794191604487</v>
      </c>
      <c r="M1285" s="2" cm="1">
        <f t="array" ref="M1285">IF(E1285="","",E1285-SUMPRODUCT(($B$1461:$B$1491=$J1285)*1,E$1461:E$1491))</f>
        <v>-0.43287030706777152</v>
      </c>
      <c r="N1285" s="2" cm="1">
        <f t="array" ref="N1285">IF(F1285="","",F1285-SUMPRODUCT(($B$1461:$B$1491=$J1285)*1,F$1461:F$1491))</f>
        <v>-0.36603599696415934</v>
      </c>
      <c r="O1285" s="2" cm="1">
        <f t="array" ref="O1285">IF(G1285="","",G1285-SUMPRODUCT(($B$1461:$B$1491=$J1285)*1,G$1461:G$1491))</f>
        <v>-0.17959328148147513</v>
      </c>
    </row>
    <row r="1286" spans="1:15" x14ac:dyDescent="0.55000000000000004">
      <c r="A1286" s="3">
        <v>42</v>
      </c>
      <c r="B1286" s="3">
        <v>12</v>
      </c>
      <c r="C1286" s="2">
        <f>IF(logVir!C1286="","",LN(総労働時間!C1286))</f>
        <v>8.8166888076905394</v>
      </c>
      <c r="D1286" s="2">
        <f>IF(logVir!D1286="","",LN(総労働時間!D1286))</f>
        <v>8.8485825471832147</v>
      </c>
      <c r="E1286" s="2">
        <f>IF(logVir!E1286="","",LN(総労働時間!E1286))</f>
        <v>8.6545720628583904</v>
      </c>
      <c r="F1286" s="2">
        <f>IF(logVir!F1286="","",LN(総労働時間!F1286))</f>
        <v>8.680495862985433</v>
      </c>
      <c r="G1286" s="2">
        <f>IF(logVir!G1286="","",LN(総労働時間!G1286))</f>
        <v>8.8358408796417862</v>
      </c>
      <c r="I1286" s="3">
        <v>42</v>
      </c>
      <c r="J1286" s="3">
        <v>12</v>
      </c>
      <c r="K1286" s="2" cm="1">
        <f t="array" ref="K1286">IF(C1286="","",C1286-SUMPRODUCT(($B$1461:$B$1491=$J1286)*1,C$1461:C$1491))</f>
        <v>-0.77705723286037021</v>
      </c>
      <c r="L1286" s="2" cm="1">
        <f t="array" ref="L1286">IF(D1286="","",D1286-SUMPRODUCT(($B$1461:$B$1491=$J1286)*1,D$1461:D$1491))</f>
        <v>-0.65643630148954202</v>
      </c>
      <c r="M1286" s="2" cm="1">
        <f t="array" ref="M1286">IF(E1286="","",E1286-SUMPRODUCT(($B$1461:$B$1491=$J1286)*1,E$1461:E$1491))</f>
        <v>-0.83191139983794393</v>
      </c>
      <c r="N1286" s="2" cm="1">
        <f t="array" ref="N1286">IF(F1286="","",F1286-SUMPRODUCT(($B$1461:$B$1491=$J1286)*1,F$1461:F$1491))</f>
        <v>-0.74736724312564817</v>
      </c>
      <c r="O1286" s="2" cm="1">
        <f t="array" ref="O1286">IF(G1286="","",G1286-SUMPRODUCT(($B$1461:$B$1491=$J1286)*1,G$1461:G$1491))</f>
        <v>-0.67337450497441331</v>
      </c>
    </row>
    <row r="1287" spans="1:15" x14ac:dyDescent="0.55000000000000004">
      <c r="A1287" s="3">
        <v>42</v>
      </c>
      <c r="B1287" s="3">
        <v>13</v>
      </c>
      <c r="C1287" s="2">
        <f>IF(logVir!C1287="","",LN(総労働時間!C1287))</f>
        <v>7.9141937386805656</v>
      </c>
      <c r="D1287" s="2" t="str">
        <f>IF(logVir!D1287="","",LN(総労働時間!D1287))</f>
        <v/>
      </c>
      <c r="E1287" s="2">
        <f>IF(logVir!E1287="","",LN(総労働時間!E1287))</f>
        <v>8.0054156394335685</v>
      </c>
      <c r="F1287" s="2">
        <f>IF(logVir!F1287="","",LN(総労働時間!F1287))</f>
        <v>7.9463389363671402</v>
      </c>
      <c r="G1287" s="2">
        <f>IF(logVir!G1287="","",LN(総労働時間!G1287))</f>
        <v>7.8496276449801847</v>
      </c>
      <c r="I1287" s="3">
        <v>42</v>
      </c>
      <c r="J1287" s="3">
        <v>13</v>
      </c>
      <c r="K1287" s="2" cm="1">
        <f t="array" ref="K1287">IF(C1287="","",C1287-SUMPRODUCT(($B$1461:$B$1491=$J1287)*1,C$1461:C$1491))</f>
        <v>-0.81944873030356913</v>
      </c>
      <c r="L1287" s="2" t="str" cm="1">
        <f t="array" ref="L1287">IF(D1287="","",D1287-SUMPRODUCT(($B$1461:$B$1491=$J1287)*1,D$1461:D$1491))</f>
        <v/>
      </c>
      <c r="M1287" s="2" cm="1">
        <f t="array" ref="M1287">IF(E1287="","",E1287-SUMPRODUCT(($B$1461:$B$1491=$J1287)*1,E$1461:E$1491))</f>
        <v>1.0471755003390371E-2</v>
      </c>
      <c r="N1287" s="2" cm="1">
        <f t="array" ref="N1287">IF(F1287="","",F1287-SUMPRODUCT(($B$1461:$B$1491=$J1287)*1,F$1461:F$1491))</f>
        <v>8.2348176291400677E-2</v>
      </c>
      <c r="O1287" s="2" cm="1">
        <f t="array" ref="O1287">IF(G1287="","",G1287-SUMPRODUCT(($B$1461:$B$1491=$J1287)*1,G$1461:G$1491))</f>
        <v>2.8980721516327357E-2</v>
      </c>
    </row>
    <row r="1288" spans="1:15" x14ac:dyDescent="0.55000000000000004">
      <c r="A1288" s="3">
        <v>42</v>
      </c>
      <c r="B1288" s="3">
        <v>14</v>
      </c>
      <c r="C1288" s="2">
        <f>IF(logVir!C1288="","",LN(総労働時間!C1288))</f>
        <v>10.531044089579835</v>
      </c>
      <c r="D1288" s="2">
        <f>IF(logVir!D1288="","",LN(総労働時間!D1288))</f>
        <v>10.491154474788871</v>
      </c>
      <c r="E1288" s="2">
        <f>IF(logVir!E1288="","",LN(総労働時間!E1288))</f>
        <v>10.246765599979312</v>
      </c>
      <c r="F1288" s="2">
        <f>IF(logVir!F1288="","",LN(総労働時間!F1288))</f>
        <v>10.189754366205474</v>
      </c>
      <c r="G1288" s="2">
        <f>IF(logVir!G1288="","",LN(総労働時間!G1288))</f>
        <v>10.43283170343553</v>
      </c>
      <c r="I1288" s="3">
        <v>42</v>
      </c>
      <c r="J1288" s="3">
        <v>14</v>
      </c>
      <c r="K1288" s="2" cm="1">
        <f t="array" ref="K1288">IF(C1288="","",C1288-SUMPRODUCT(($B$1461:$B$1491=$J1288)*1,C$1461:C$1491))</f>
        <v>0.70740268308778731</v>
      </c>
      <c r="L1288" s="2" cm="1">
        <f t="array" ref="L1288">IF(D1288="","",D1288-SUMPRODUCT(($B$1461:$B$1491=$J1288)*1,D$1461:D$1491))</f>
        <v>0.5764806383947505</v>
      </c>
      <c r="M1288" s="2" cm="1">
        <f t="array" ref="M1288">IF(E1288="","",E1288-SUMPRODUCT(($B$1461:$B$1491=$J1288)*1,E$1461:E$1491))</f>
        <v>0.29399752809310442</v>
      </c>
      <c r="N1288" s="2" cm="1">
        <f t="array" ref="N1288">IF(F1288="","",F1288-SUMPRODUCT(($B$1461:$B$1491=$J1288)*1,F$1461:F$1491))</f>
        <v>0.29298238133467613</v>
      </c>
      <c r="O1288" s="2" cm="1">
        <f t="array" ref="O1288">IF(G1288="","",G1288-SUMPRODUCT(($B$1461:$B$1491=$J1288)*1,G$1461:G$1491))</f>
        <v>0.49494903155300207</v>
      </c>
    </row>
    <row r="1289" spans="1:15" x14ac:dyDescent="0.55000000000000004">
      <c r="A1289" s="3">
        <v>42</v>
      </c>
      <c r="B1289" s="3">
        <v>15</v>
      </c>
      <c r="C1289" s="2">
        <f>IF(logVir!C1289="","",LN(総労働時間!C1289))</f>
        <v>8.2998160381448542</v>
      </c>
      <c r="D1289" s="2">
        <f>IF(logVir!D1289="","",LN(総労働時間!D1289))</f>
        <v>8.1907073005588451</v>
      </c>
      <c r="E1289" s="2">
        <f>IF(logVir!E1289="","",LN(総労働時間!E1289))</f>
        <v>7.9681910803715921</v>
      </c>
      <c r="F1289" s="2">
        <f>IF(logVir!F1289="","",LN(総労働時間!F1289))</f>
        <v>7.8423419595098496</v>
      </c>
      <c r="G1289" s="2">
        <f>IF(logVir!G1289="","",LN(総労働時間!G1289))</f>
        <v>7.879370159016525</v>
      </c>
      <c r="I1289" s="3">
        <v>42</v>
      </c>
      <c r="J1289" s="3">
        <v>15</v>
      </c>
      <c r="K1289" s="2" cm="1">
        <f t="array" ref="K1289">IF(C1289="","",C1289-SUMPRODUCT(($B$1461:$B$1491=$J1289)*1,C$1461:C$1491))</f>
        <v>-0.95072843427284326</v>
      </c>
      <c r="L1289" s="2" cm="1">
        <f t="array" ref="L1289">IF(D1289="","",D1289-SUMPRODUCT(($B$1461:$B$1491=$J1289)*1,D$1461:D$1491))</f>
        <v>-0.92782591302011497</v>
      </c>
      <c r="M1289" s="2" cm="1">
        <f t="array" ref="M1289">IF(E1289="","",E1289-SUMPRODUCT(($B$1461:$B$1491=$J1289)*1,E$1461:E$1491))</f>
        <v>-1.09001979707904</v>
      </c>
      <c r="N1289" s="2" cm="1">
        <f t="array" ref="N1289">IF(F1289="","",F1289-SUMPRODUCT(($B$1461:$B$1491=$J1289)*1,F$1461:F$1491))</f>
        <v>-1.1083850155866442</v>
      </c>
      <c r="O1289" s="2" cm="1">
        <f t="array" ref="O1289">IF(G1289="","",G1289-SUMPRODUCT(($B$1461:$B$1491=$J1289)*1,G$1461:G$1491))</f>
        <v>-1.108094577729914</v>
      </c>
    </row>
    <row r="1290" spans="1:15" x14ac:dyDescent="0.55000000000000004">
      <c r="A1290" s="3">
        <v>42</v>
      </c>
      <c r="B1290" s="3">
        <v>16</v>
      </c>
      <c r="C1290" s="2">
        <f>IF(logVir!C1290="","",LN(総労働時間!C1290))</f>
        <v>8.9589595039392655</v>
      </c>
      <c r="D1290" s="2">
        <f>IF(logVir!D1290="","",LN(総労働時間!D1290))</f>
        <v>8.9280484992396563</v>
      </c>
      <c r="E1290" s="2">
        <f>IF(logVir!E1290="","",LN(総労働時間!E1290))</f>
        <v>8.9658128915336146</v>
      </c>
      <c r="F1290" s="2">
        <f>IF(logVir!F1290="","",LN(総労働時間!F1290))</f>
        <v>8.8847276252934897</v>
      </c>
      <c r="G1290" s="2">
        <f>IF(logVir!G1290="","",LN(総労働時間!G1290))</f>
        <v>8.9263876922377143</v>
      </c>
      <c r="I1290" s="3">
        <v>42</v>
      </c>
      <c r="J1290" s="3">
        <v>16</v>
      </c>
      <c r="K1290" s="2" cm="1">
        <f t="array" ref="K1290">IF(C1290="","",C1290-SUMPRODUCT(($B$1461:$B$1491=$J1290)*1,C$1461:C$1491))</f>
        <v>-1.5277180202396323</v>
      </c>
      <c r="L1290" s="2" cm="1">
        <f t="array" ref="L1290">IF(D1290="","",D1290-SUMPRODUCT(($B$1461:$B$1491=$J1290)*1,D$1461:D$1491))</f>
        <v>-1.544919679947176</v>
      </c>
      <c r="M1290" s="2" cm="1">
        <f t="array" ref="M1290">IF(E1290="","",E1290-SUMPRODUCT(($B$1461:$B$1491=$J1290)*1,E$1461:E$1491))</f>
        <v>-1.5008555681092233</v>
      </c>
      <c r="N1290" s="2" cm="1">
        <f t="array" ref="N1290">IF(F1290="","",F1290-SUMPRODUCT(($B$1461:$B$1491=$J1290)*1,F$1461:F$1491))</f>
        <v>-1.4819065897254458</v>
      </c>
      <c r="O1290" s="2" cm="1">
        <f t="array" ref="O1290">IF(G1290="","",G1290-SUMPRODUCT(($B$1461:$B$1491=$J1290)*1,G$1461:G$1491))</f>
        <v>-1.4944622419244222</v>
      </c>
    </row>
    <row r="1291" spans="1:15" x14ac:dyDescent="0.55000000000000004">
      <c r="A1291" s="3">
        <v>42</v>
      </c>
      <c r="B1291" s="3">
        <v>17</v>
      </c>
      <c r="C1291" s="2">
        <f>IF(logVir!C1291="","",LN(総労働時間!C1291))</f>
        <v>9.6793135630933751</v>
      </c>
      <c r="D1291" s="2">
        <f>IF(logVir!D1291="","",LN(総労働時間!D1291))</f>
        <v>9.5173090739469277</v>
      </c>
      <c r="E1291" s="2">
        <f>IF(logVir!E1291="","",LN(総労働時間!E1291))</f>
        <v>9.2884207066061357</v>
      </c>
      <c r="F1291" s="2">
        <f>IF(logVir!F1291="","",LN(総労働時間!F1291))</f>
        <v>9.7249108084824893</v>
      </c>
      <c r="G1291" s="2">
        <f>IF(logVir!G1291="","",LN(総労働時間!G1291))</f>
        <v>9.5722712789534885</v>
      </c>
      <c r="I1291" s="3">
        <v>42</v>
      </c>
      <c r="J1291" s="3">
        <v>17</v>
      </c>
      <c r="K1291" s="2" cm="1">
        <f t="array" ref="K1291">IF(C1291="","",C1291-SUMPRODUCT(($B$1461:$B$1491=$J1291)*1,C$1461:C$1491))</f>
        <v>-0.2617663290703689</v>
      </c>
      <c r="L1291" s="2" cm="1">
        <f t="array" ref="L1291">IF(D1291="","",D1291-SUMPRODUCT(($B$1461:$B$1491=$J1291)*1,D$1461:D$1491))</f>
        <v>-0.34501461641477604</v>
      </c>
      <c r="M1291" s="2" cm="1">
        <f t="array" ref="M1291">IF(E1291="","",E1291-SUMPRODUCT(($B$1461:$B$1491=$J1291)*1,E$1461:E$1491))</f>
        <v>-0.55383985805501723</v>
      </c>
      <c r="N1291" s="2" cm="1">
        <f t="array" ref="N1291">IF(F1291="","",F1291-SUMPRODUCT(($B$1461:$B$1491=$J1291)*1,F$1461:F$1491))</f>
        <v>-0.16517771232000733</v>
      </c>
      <c r="O1291" s="2" cm="1">
        <f t="array" ref="O1291">IF(G1291="","",G1291-SUMPRODUCT(($B$1461:$B$1491=$J1291)*1,G$1461:G$1491))</f>
        <v>-0.37886030985562158</v>
      </c>
    </row>
    <row r="1292" spans="1:15" x14ac:dyDescent="0.55000000000000004">
      <c r="A1292" s="3">
        <v>42</v>
      </c>
      <c r="B1292" s="3">
        <v>18</v>
      </c>
      <c r="C1292" s="2">
        <f>IF(logVir!C1292="","",LN(総労働時間!C1292))</f>
        <v>11.705614385436316</v>
      </c>
      <c r="D1292" s="2">
        <f>IF(logVir!D1292="","",LN(総労働時間!D1292))</f>
        <v>11.629977058072836</v>
      </c>
      <c r="E1292" s="2">
        <f>IF(logVir!E1292="","",LN(総労働時間!E1292))</f>
        <v>11.703758028193867</v>
      </c>
      <c r="F1292" s="2">
        <f>IF(logVir!F1292="","",LN(総労働時間!F1292))</f>
        <v>11.615610730536211</v>
      </c>
      <c r="G1292" s="2">
        <f>IF(logVir!G1292="","",LN(総労働時間!G1292))</f>
        <v>11.632873422074153</v>
      </c>
      <c r="I1292" s="3">
        <v>42</v>
      </c>
      <c r="J1292" s="3">
        <v>18</v>
      </c>
      <c r="K1292" s="2" cm="1">
        <f t="array" ref="K1292">IF(C1292="","",C1292-SUMPRODUCT(($B$1461:$B$1491=$J1292)*1,C$1461:C$1491))</f>
        <v>-0.22144332719329185</v>
      </c>
      <c r="L1292" s="2" cm="1">
        <f t="array" ref="L1292">IF(D1292="","",D1292-SUMPRODUCT(($B$1461:$B$1491=$J1292)*1,D$1461:D$1491))</f>
        <v>-0.29443768673470139</v>
      </c>
      <c r="M1292" s="2" cm="1">
        <f t="array" ref="M1292">IF(E1292="","",E1292-SUMPRODUCT(($B$1461:$B$1491=$J1292)*1,E$1461:E$1491))</f>
        <v>-0.18703958860580983</v>
      </c>
      <c r="N1292" s="2" cm="1">
        <f t="array" ref="N1292">IF(F1292="","",F1292-SUMPRODUCT(($B$1461:$B$1491=$J1292)*1,F$1461:F$1491))</f>
        <v>-0.24374183414048289</v>
      </c>
      <c r="O1292" s="2" cm="1">
        <f t="array" ref="O1292">IF(G1292="","",G1292-SUMPRODUCT(($B$1461:$B$1491=$J1292)*1,G$1461:G$1491))</f>
        <v>-0.21128648046614273</v>
      </c>
    </row>
    <row r="1293" spans="1:15" x14ac:dyDescent="0.55000000000000004">
      <c r="A1293" s="3">
        <v>42</v>
      </c>
      <c r="B1293" s="3">
        <v>19</v>
      </c>
      <c r="C1293" s="2">
        <f>IF(logVir!C1293="","",LN(総労働時間!C1293))</f>
        <v>10.922149304830526</v>
      </c>
      <c r="D1293" s="2">
        <f>IF(logVir!D1293="","",LN(総労働時間!D1293))</f>
        <v>10.949737598166228</v>
      </c>
      <c r="E1293" s="2">
        <f>IF(logVir!E1293="","",LN(総労働時間!E1293))</f>
        <v>10.862280273183938</v>
      </c>
      <c r="F1293" s="2">
        <f>IF(logVir!F1293="","",LN(総労働時間!F1293))</f>
        <v>10.718756936225935</v>
      </c>
      <c r="G1293" s="2">
        <f>IF(logVir!G1293="","",LN(総労働時間!G1293))</f>
        <v>10.949452773734487</v>
      </c>
      <c r="I1293" s="3">
        <v>42</v>
      </c>
      <c r="J1293" s="3">
        <v>19</v>
      </c>
      <c r="K1293" s="2" cm="1">
        <f t="array" ref="K1293">IF(C1293="","",C1293-SUMPRODUCT(($B$1461:$B$1491=$J1293)*1,C$1461:C$1491))</f>
        <v>-0.30607277070620675</v>
      </c>
      <c r="L1293" s="2" cm="1">
        <f t="array" ref="L1293">IF(D1293="","",D1293-SUMPRODUCT(($B$1461:$B$1491=$J1293)*1,D$1461:D$1491))</f>
        <v>-0.28030405043566553</v>
      </c>
      <c r="M1293" s="2" cm="1">
        <f t="array" ref="M1293">IF(E1293="","",E1293-SUMPRODUCT(($B$1461:$B$1491=$J1293)*1,E$1461:E$1491))</f>
        <v>-0.33958231016339369</v>
      </c>
      <c r="N1293" s="2" cm="1">
        <f t="array" ref="N1293">IF(F1293="","",F1293-SUMPRODUCT(($B$1461:$B$1491=$J1293)*1,F$1461:F$1491))</f>
        <v>-0.4732174782645977</v>
      </c>
      <c r="O1293" s="2" cm="1">
        <f t="array" ref="O1293">IF(G1293="","",G1293-SUMPRODUCT(($B$1461:$B$1491=$J1293)*1,G$1461:G$1491))</f>
        <v>-0.27784650149797763</v>
      </c>
    </row>
    <row r="1294" spans="1:15" x14ac:dyDescent="0.55000000000000004">
      <c r="A1294" s="3">
        <v>42</v>
      </c>
      <c r="B1294" s="3">
        <v>20</v>
      </c>
      <c r="C1294" s="2">
        <f>IF(logVir!C1294="","",LN(総労働時間!C1294))</f>
        <v>11.872474903175796</v>
      </c>
      <c r="D1294" s="2">
        <f>IF(logVir!D1294="","",LN(総労働時間!D1294))</f>
        <v>11.856334821802053</v>
      </c>
      <c r="E1294" s="2">
        <f>IF(logVir!E1294="","",LN(総労働時間!E1294))</f>
        <v>11.753691340049038</v>
      </c>
      <c r="F1294" s="2">
        <f>IF(logVir!F1294="","",LN(総労働時間!F1294))</f>
        <v>11.611328177124239</v>
      </c>
      <c r="G1294" s="2">
        <f>IF(logVir!G1294="","",LN(総労働時間!G1294))</f>
        <v>11.749152973823398</v>
      </c>
      <c r="I1294" s="3">
        <v>42</v>
      </c>
      <c r="J1294" s="3">
        <v>20</v>
      </c>
      <c r="K1294" s="2" cm="1">
        <f t="array" ref="K1294">IF(C1294="","",C1294-SUMPRODUCT(($B$1461:$B$1491=$J1294)*1,C$1461:C$1491))</f>
        <v>-0.23023042925781212</v>
      </c>
      <c r="L1294" s="2" cm="1">
        <f t="array" ref="L1294">IF(D1294="","",D1294-SUMPRODUCT(($B$1461:$B$1491=$J1294)*1,D$1461:D$1491))</f>
        <v>-0.20089732289582329</v>
      </c>
      <c r="M1294" s="2" cm="1">
        <f t="array" ref="M1294">IF(E1294="","",E1294-SUMPRODUCT(($B$1461:$B$1491=$J1294)*1,E$1461:E$1491))</f>
        <v>-0.27007384019190539</v>
      </c>
      <c r="N1294" s="2" cm="1">
        <f t="array" ref="N1294">IF(F1294="","",F1294-SUMPRODUCT(($B$1461:$B$1491=$J1294)*1,F$1461:F$1491))</f>
        <v>-0.33725636007584292</v>
      </c>
      <c r="O1294" s="2" cm="1">
        <f t="array" ref="O1294">IF(G1294="","",G1294-SUMPRODUCT(($B$1461:$B$1491=$J1294)*1,G$1461:G$1491))</f>
        <v>-0.26474585877867796</v>
      </c>
    </row>
    <row r="1295" spans="1:15" x14ac:dyDescent="0.55000000000000004">
      <c r="A1295" s="3">
        <v>42</v>
      </c>
      <c r="B1295" s="3">
        <v>21</v>
      </c>
      <c r="C1295" s="2">
        <f>IF(logVir!C1295="","",LN(総労働時間!C1295))</f>
        <v>11.241304944863758</v>
      </c>
      <c r="D1295" s="2">
        <f>IF(logVir!D1295="","",LN(総労働時間!D1295))</f>
        <v>11.16370408565964</v>
      </c>
      <c r="E1295" s="2">
        <f>IF(logVir!E1295="","",LN(総労働時間!E1295))</f>
        <v>11.051938968959016</v>
      </c>
      <c r="F1295" s="2">
        <f>IF(logVir!F1295="","",LN(総労働時間!F1295))</f>
        <v>11.041577102991106</v>
      </c>
      <c r="G1295" s="2">
        <f>IF(logVir!G1295="","",LN(総労働時間!G1295))</f>
        <v>10.997210774012471</v>
      </c>
      <c r="I1295" s="3">
        <v>42</v>
      </c>
      <c r="J1295" s="3">
        <v>21</v>
      </c>
      <c r="K1295" s="2" cm="1">
        <f t="array" ref="K1295">IF(C1295="","",C1295-SUMPRODUCT(($B$1461:$B$1491=$J1295)*1,C$1461:C$1491))</f>
        <v>-0.31974882422309214</v>
      </c>
      <c r="L1295" s="2" cm="1">
        <f t="array" ref="L1295">IF(D1295="","",D1295-SUMPRODUCT(($B$1461:$B$1491=$J1295)*1,D$1461:D$1491))</f>
        <v>-0.40848913450626156</v>
      </c>
      <c r="M1295" s="2" cm="1">
        <f t="array" ref="M1295">IF(E1295="","",E1295-SUMPRODUCT(($B$1461:$B$1491=$J1295)*1,E$1461:E$1491))</f>
        <v>-0.49465514454611537</v>
      </c>
      <c r="N1295" s="2" cm="1">
        <f t="array" ref="N1295">IF(F1295="","",F1295-SUMPRODUCT(($B$1461:$B$1491=$J1295)*1,F$1461:F$1491))</f>
        <v>-0.45013516748792881</v>
      </c>
      <c r="O1295" s="2" cm="1">
        <f t="array" ref="O1295">IF(G1295="","",G1295-SUMPRODUCT(($B$1461:$B$1491=$J1295)*1,G$1461:G$1491))</f>
        <v>-0.54815834543322417</v>
      </c>
    </row>
    <row r="1296" spans="1:15" x14ac:dyDescent="0.55000000000000004">
      <c r="A1296" s="3">
        <v>42</v>
      </c>
      <c r="B1296" s="3">
        <v>22</v>
      </c>
      <c r="C1296" s="2">
        <f>IF(logVir!C1296="","",LN(総労働時間!C1296))</f>
        <v>11.439033104427118</v>
      </c>
      <c r="D1296" s="2">
        <f>IF(logVir!D1296="","",LN(総労働時間!D1296))</f>
        <v>11.58414009670609</v>
      </c>
      <c r="E1296" s="2">
        <f>IF(logVir!E1296="","",LN(総労働時間!E1296))</f>
        <v>11.38103549649497</v>
      </c>
      <c r="F1296" s="2">
        <f>IF(logVir!F1296="","",LN(総労働時間!F1296))</f>
        <v>11.271532749529616</v>
      </c>
      <c r="G1296" s="2">
        <f>IF(logVir!G1296="","",LN(総労働時間!G1296))</f>
        <v>10.953140371845695</v>
      </c>
      <c r="I1296" s="3">
        <v>42</v>
      </c>
      <c r="J1296" s="3">
        <v>22</v>
      </c>
      <c r="K1296" s="2" cm="1">
        <f t="array" ref="K1296">IF(C1296="","",C1296-SUMPRODUCT(($B$1461:$B$1491=$J1296)*1,C$1461:C$1491))</f>
        <v>-0.17065469215364359</v>
      </c>
      <c r="L1296" s="2" cm="1">
        <f t="array" ref="L1296">IF(D1296="","",D1296-SUMPRODUCT(($B$1461:$B$1491=$J1296)*1,D$1461:D$1491))</f>
        <v>1.6574775816641463E-2</v>
      </c>
      <c r="M1296" s="2" cm="1">
        <f t="array" ref="M1296">IF(E1296="","",E1296-SUMPRODUCT(($B$1461:$B$1491=$J1296)*1,E$1461:E$1491))</f>
        <v>-0.15303578059873857</v>
      </c>
      <c r="N1296" s="2" cm="1">
        <f t="array" ref="N1296">IF(F1296="","",F1296-SUMPRODUCT(($B$1461:$B$1491=$J1296)*1,F$1461:F$1491))</f>
        <v>-0.12879098370633635</v>
      </c>
      <c r="O1296" s="2" cm="1">
        <f t="array" ref="O1296">IF(G1296="","",G1296-SUMPRODUCT(($B$1461:$B$1491=$J1296)*1,G$1461:G$1491))</f>
        <v>-0.42632017343303552</v>
      </c>
    </row>
    <row r="1297" spans="1:15" x14ac:dyDescent="0.55000000000000004">
      <c r="A1297" s="3">
        <v>42</v>
      </c>
      <c r="B1297" s="3">
        <v>23</v>
      </c>
      <c r="C1297" s="2">
        <f>IF(logVir!C1297="","",LN(総労働時間!C1297))</f>
        <v>8.5297581592657572</v>
      </c>
      <c r="D1297" s="2">
        <f>IF(logVir!D1297="","",LN(総労働時間!D1297))</f>
        <v>8.3644297182437626</v>
      </c>
      <c r="E1297" s="2">
        <f>IF(logVir!E1297="","",LN(総労働時間!E1297))</f>
        <v>8.5359906931011889</v>
      </c>
      <c r="F1297" s="2">
        <f>IF(logVir!F1297="","",LN(総労働時間!F1297))</f>
        <v>8.3624003222905223</v>
      </c>
      <c r="G1297" s="2">
        <f>IF(logVir!G1297="","",LN(総労働時間!G1297))</f>
        <v>8.5615589256576676</v>
      </c>
      <c r="I1297" s="3">
        <v>42</v>
      </c>
      <c r="J1297" s="3">
        <v>23</v>
      </c>
      <c r="K1297" s="2" cm="1">
        <f t="array" ref="K1297">IF(C1297="","",C1297-SUMPRODUCT(($B$1461:$B$1491=$J1297)*1,C$1461:C$1491))</f>
        <v>-0.18127021171840951</v>
      </c>
      <c r="L1297" s="2" cm="1">
        <f t="array" ref="L1297">IF(D1297="","",D1297-SUMPRODUCT(($B$1461:$B$1491=$J1297)*1,D$1461:D$1491))</f>
        <v>-0.28620871869402364</v>
      </c>
      <c r="M1297" s="2" cm="1">
        <f t="array" ref="M1297">IF(E1297="","",E1297-SUMPRODUCT(($B$1461:$B$1491=$J1297)*1,E$1461:E$1491))</f>
        <v>-0.24749646046136675</v>
      </c>
      <c r="N1297" s="2" cm="1">
        <f t="array" ref="N1297">IF(F1297="","",F1297-SUMPRODUCT(($B$1461:$B$1491=$J1297)*1,F$1461:F$1491))</f>
        <v>-0.44343316117906362</v>
      </c>
      <c r="O1297" s="2" cm="1">
        <f t="array" ref="O1297">IF(G1297="","",G1297-SUMPRODUCT(($B$1461:$B$1491=$J1297)*1,G$1461:G$1491))</f>
        <v>-0.36372204340614189</v>
      </c>
    </row>
    <row r="1298" spans="1:15" x14ac:dyDescent="0.55000000000000004">
      <c r="A1298" s="3">
        <v>42</v>
      </c>
      <c r="B1298" s="3">
        <v>24</v>
      </c>
      <c r="C1298" s="2">
        <f>IF(logVir!C1298="","",LN(総労働時間!C1298))</f>
        <v>8.96339748790089</v>
      </c>
      <c r="D1298" s="2">
        <f>IF(logVir!D1298="","",LN(総労働時間!D1298))</f>
        <v>9.0245587153867302</v>
      </c>
      <c r="E1298" s="2">
        <f>IF(logVir!E1298="","",LN(総労働時間!E1298))</f>
        <v>8.9163164277607425</v>
      </c>
      <c r="F1298" s="2">
        <f>IF(logVir!F1298="","",LN(総労働時間!F1298))</f>
        <v>8.7797297499970224</v>
      </c>
      <c r="G1298" s="2">
        <f>IF(logVir!G1298="","",LN(総労働時間!G1298))</f>
        <v>8.9296218350809777</v>
      </c>
      <c r="I1298" s="3">
        <v>42</v>
      </c>
      <c r="J1298" s="3">
        <v>24</v>
      </c>
      <c r="K1298" s="2" cm="1">
        <f t="array" ref="K1298">IF(C1298="","",C1298-SUMPRODUCT(($B$1461:$B$1491=$J1298)*1,C$1461:C$1491))</f>
        <v>-0.77576219683044378</v>
      </c>
      <c r="L1298" s="2" cm="1">
        <f t="array" ref="L1298">IF(D1298="","",D1298-SUMPRODUCT(($B$1461:$B$1491=$J1298)*1,D$1461:D$1491))</f>
        <v>-0.62378413218102402</v>
      </c>
      <c r="M1298" s="2" cm="1">
        <f t="array" ref="M1298">IF(E1298="","",E1298-SUMPRODUCT(($B$1461:$B$1491=$J1298)*1,E$1461:E$1491))</f>
        <v>-0.83592722338569381</v>
      </c>
      <c r="N1298" s="2" cm="1">
        <f t="array" ref="N1298">IF(F1298="","",F1298-SUMPRODUCT(($B$1461:$B$1491=$J1298)*1,F$1461:F$1491))</f>
        <v>-0.95933916433122235</v>
      </c>
      <c r="O1298" s="2" cm="1">
        <f t="array" ref="O1298">IF(G1298="","",G1298-SUMPRODUCT(($B$1461:$B$1491=$J1298)*1,G$1461:G$1491))</f>
        <v>-0.9103066459801834</v>
      </c>
    </row>
    <row r="1299" spans="1:15" x14ac:dyDescent="0.55000000000000004">
      <c r="A1299" s="3">
        <v>42</v>
      </c>
      <c r="B1299" s="3">
        <v>25</v>
      </c>
      <c r="C1299" s="2">
        <f>IF(logVir!C1299="","",LN(総労働時間!C1299))</f>
        <v>10.254362348291064</v>
      </c>
      <c r="D1299" s="2">
        <f>IF(logVir!D1299="","",LN(総労働時間!D1299))</f>
        <v>10.157864592381587</v>
      </c>
      <c r="E1299" s="2">
        <f>IF(logVir!E1299="","",LN(総労働時間!E1299))</f>
        <v>10.174220195851314</v>
      </c>
      <c r="F1299" s="2">
        <f>IF(logVir!F1299="","",LN(総労働時間!F1299))</f>
        <v>10.28817280752919</v>
      </c>
      <c r="G1299" s="2">
        <f>IF(logVir!G1299="","",LN(総労働時間!G1299))</f>
        <v>10.387464810335077</v>
      </c>
      <c r="I1299" s="3">
        <v>42</v>
      </c>
      <c r="J1299" s="3">
        <v>25</v>
      </c>
      <c r="K1299" s="2" cm="1">
        <f t="array" ref="K1299">IF(C1299="","",C1299-SUMPRODUCT(($B$1461:$B$1491=$J1299)*1,C$1461:C$1491))</f>
        <v>-0.25757759440063666</v>
      </c>
      <c r="L1299" s="2" cm="1">
        <f t="array" ref="L1299">IF(D1299="","",D1299-SUMPRODUCT(($B$1461:$B$1491=$J1299)*1,D$1461:D$1491))</f>
        <v>-0.25571852574171672</v>
      </c>
      <c r="M1299" s="2" cm="1">
        <f t="array" ref="M1299">IF(E1299="","",E1299-SUMPRODUCT(($B$1461:$B$1491=$J1299)*1,E$1461:E$1491))</f>
        <v>-0.25519007775065816</v>
      </c>
      <c r="N1299" s="2" cm="1">
        <f t="array" ref="N1299">IF(F1299="","",F1299-SUMPRODUCT(($B$1461:$B$1491=$J1299)*1,F$1461:F$1491))</f>
        <v>-0.1528995486544602</v>
      </c>
      <c r="O1299" s="2" cm="1">
        <f t="array" ref="O1299">IF(G1299="","",G1299-SUMPRODUCT(($B$1461:$B$1491=$J1299)*1,G$1461:G$1491))</f>
        <v>8.1262226923151104E-3</v>
      </c>
    </row>
    <row r="1300" spans="1:15" x14ac:dyDescent="0.55000000000000004">
      <c r="A1300" s="3">
        <v>42</v>
      </c>
      <c r="B1300" s="3">
        <v>26</v>
      </c>
      <c r="C1300" s="2">
        <f>IF(logVir!C1300="","",LN(総労働時間!C1300))</f>
        <v>9.1312671525180278</v>
      </c>
      <c r="D1300" s="2">
        <f>IF(logVir!D1300="","",LN(総労働時間!D1300))</f>
        <v>9.0772038813871099</v>
      </c>
      <c r="E1300" s="2">
        <f>IF(logVir!E1300="","",LN(総労働時間!E1300))</f>
        <v>9.3498556347790984</v>
      </c>
      <c r="F1300" s="2">
        <f>IF(logVir!F1300="","",LN(総労働時間!F1300))</f>
        <v>9.4538119789121229</v>
      </c>
      <c r="G1300" s="2">
        <f>IF(logVir!G1300="","",LN(総労働時間!G1300))</f>
        <v>9.3294162030932988</v>
      </c>
      <c r="I1300" s="3">
        <v>42</v>
      </c>
      <c r="J1300" s="3">
        <v>26</v>
      </c>
      <c r="K1300" s="2" cm="1">
        <f t="array" ref="K1300">IF(C1300="","",C1300-SUMPRODUCT(($B$1461:$B$1491=$J1300)*1,C$1461:C$1491))</f>
        <v>-0.55039841601045225</v>
      </c>
      <c r="L1300" s="2" cm="1">
        <f t="array" ref="L1300">IF(D1300="","",D1300-SUMPRODUCT(($B$1461:$B$1491=$J1300)*1,D$1461:D$1491))</f>
        <v>-0.61338916403174615</v>
      </c>
      <c r="M1300" s="2" cm="1">
        <f t="array" ref="M1300">IF(E1300="","",E1300-SUMPRODUCT(($B$1461:$B$1491=$J1300)*1,E$1461:E$1491))</f>
        <v>-0.49795191689796603</v>
      </c>
      <c r="N1300" s="2" cm="1">
        <f t="array" ref="N1300">IF(F1300="","",F1300-SUMPRODUCT(($B$1461:$B$1491=$J1300)*1,F$1461:F$1491))</f>
        <v>-0.40853884710194599</v>
      </c>
      <c r="O1300" s="2" cm="1">
        <f t="array" ref="O1300">IF(G1300="","",G1300-SUMPRODUCT(($B$1461:$B$1491=$J1300)*1,G$1461:G$1491))</f>
        <v>-0.54306679868543206</v>
      </c>
    </row>
    <row r="1301" spans="1:15" x14ac:dyDescent="0.55000000000000004">
      <c r="A1301" s="3">
        <v>42</v>
      </c>
      <c r="B1301" s="3">
        <v>27</v>
      </c>
      <c r="C1301" s="2">
        <f>IF(logVir!C1301="","",LN(総労働時間!C1301))</f>
        <v>11.116599824913028</v>
      </c>
      <c r="D1301" s="2">
        <f>IF(logVir!D1301="","",LN(総労働時間!D1301))</f>
        <v>11.207629416630322</v>
      </c>
      <c r="E1301" s="2">
        <f>IF(logVir!E1301="","",LN(総労働時間!E1301))</f>
        <v>11.275778428667556</v>
      </c>
      <c r="F1301" s="2">
        <f>IF(logVir!F1301="","",LN(総労働時間!F1301))</f>
        <v>11.21947246844228</v>
      </c>
      <c r="G1301" s="2">
        <f>IF(logVir!G1301="","",LN(総労働時間!G1301))</f>
        <v>11.265197259855563</v>
      </c>
      <c r="I1301" s="3">
        <v>42</v>
      </c>
      <c r="J1301" s="3">
        <v>27</v>
      </c>
      <c r="K1301" s="2" cm="1">
        <f t="array" ref="K1301">IF(C1301="","",C1301-SUMPRODUCT(($B$1461:$B$1491=$J1301)*1,C$1461:C$1491))</f>
        <v>-0.43370071534058852</v>
      </c>
      <c r="L1301" s="2" cm="1">
        <f t="array" ref="L1301">IF(D1301="","",D1301-SUMPRODUCT(($B$1461:$B$1491=$J1301)*1,D$1461:D$1491))</f>
        <v>-0.51682781704540659</v>
      </c>
      <c r="M1301" s="2" cm="1">
        <f t="array" ref="M1301">IF(E1301="","",E1301-SUMPRODUCT(($B$1461:$B$1491=$J1301)*1,E$1461:E$1491))</f>
        <v>-0.49966405696580729</v>
      </c>
      <c r="N1301" s="2" cm="1">
        <f t="array" ref="N1301">IF(F1301="","",F1301-SUMPRODUCT(($B$1461:$B$1491=$J1301)*1,F$1461:F$1491))</f>
        <v>-0.50981682665384476</v>
      </c>
      <c r="O1301" s="2" cm="1">
        <f t="array" ref="O1301">IF(G1301="","",G1301-SUMPRODUCT(($B$1461:$B$1491=$J1301)*1,G$1461:G$1491))</f>
        <v>-0.58185535538878952</v>
      </c>
    </row>
    <row r="1302" spans="1:15" x14ac:dyDescent="0.55000000000000004">
      <c r="A1302" s="3">
        <v>42</v>
      </c>
      <c r="B1302" s="3">
        <v>28</v>
      </c>
      <c r="C1302" s="2">
        <f>IF(logVir!C1302="","",LN(総労働時間!C1302))</f>
        <v>11.221398360142739</v>
      </c>
      <c r="D1302" s="2">
        <f>IF(logVir!D1302="","",LN(総労働時間!D1302))</f>
        <v>11.251521283602811</v>
      </c>
      <c r="E1302" s="2">
        <f>IF(logVir!E1302="","",LN(総労働時間!E1302))</f>
        <v>11.258815082753872</v>
      </c>
      <c r="F1302" s="2">
        <f>IF(logVir!F1302="","",LN(総労働時間!F1302))</f>
        <v>11.27576128433941</v>
      </c>
      <c r="G1302" s="2">
        <f>IF(logVir!G1302="","",LN(総労働時間!G1302))</f>
        <v>11.289889382809577</v>
      </c>
      <c r="I1302" s="3">
        <v>42</v>
      </c>
      <c r="J1302" s="3">
        <v>28</v>
      </c>
      <c r="K1302" s="2" cm="1">
        <f t="array" ref="K1302">IF(C1302="","",C1302-SUMPRODUCT(($B$1461:$B$1491=$J1302)*1,C$1461:C$1491))</f>
        <v>6.5060812421576131E-2</v>
      </c>
      <c r="L1302" s="2" cm="1">
        <f t="array" ref="L1302">IF(D1302="","",D1302-SUMPRODUCT(($B$1461:$B$1491=$J1302)*1,D$1461:D$1491))</f>
        <v>9.8319967587675805E-2</v>
      </c>
      <c r="M1302" s="2" cm="1">
        <f t="array" ref="M1302">IF(E1302="","",E1302-SUMPRODUCT(($B$1461:$B$1491=$J1302)*1,E$1461:E$1491))</f>
        <v>6.858444535313879E-2</v>
      </c>
      <c r="N1302" s="2" cm="1">
        <f t="array" ref="N1302">IF(F1302="","",F1302-SUMPRODUCT(($B$1461:$B$1491=$J1302)*1,F$1461:F$1491))</f>
        <v>9.5838983865952798E-2</v>
      </c>
      <c r="O1302" s="2" cm="1">
        <f t="array" ref="O1302">IF(G1302="","",G1302-SUMPRODUCT(($B$1461:$B$1491=$J1302)*1,G$1461:G$1491))</f>
        <v>9.8298008817767624E-2</v>
      </c>
    </row>
    <row r="1303" spans="1:15" x14ac:dyDescent="0.55000000000000004">
      <c r="A1303" s="3">
        <v>42</v>
      </c>
      <c r="B1303" s="3">
        <v>29</v>
      </c>
      <c r="C1303" s="2">
        <f>IF(logVir!C1303="","",LN(総労働時間!C1303))</f>
        <v>10.973788268937556</v>
      </c>
      <c r="D1303" s="2">
        <f>IF(logVir!D1303="","",LN(総労働時間!D1303))</f>
        <v>10.820188352450272</v>
      </c>
      <c r="E1303" s="2">
        <f>IF(logVir!E1303="","",LN(総労働時間!E1303))</f>
        <v>11.320576029874529</v>
      </c>
      <c r="F1303" s="2">
        <f>IF(logVir!F1303="","",LN(総労働時間!F1303))</f>
        <v>10.970684331923701</v>
      </c>
      <c r="G1303" s="2">
        <f>IF(logVir!G1303="","",LN(総労働時間!G1303))</f>
        <v>11.153353971948311</v>
      </c>
      <c r="I1303" s="3">
        <v>42</v>
      </c>
      <c r="J1303" s="3">
        <v>29</v>
      </c>
      <c r="K1303" s="2" cm="1">
        <f t="array" ref="K1303">IF(C1303="","",C1303-SUMPRODUCT(($B$1461:$B$1491=$J1303)*1,C$1461:C$1491))</f>
        <v>-0.1546353968126386</v>
      </c>
      <c r="L1303" s="2" cm="1">
        <f t="array" ref="L1303">IF(D1303="","",D1303-SUMPRODUCT(($B$1461:$B$1491=$J1303)*1,D$1461:D$1491))</f>
        <v>-0.31912691208898636</v>
      </c>
      <c r="M1303" s="2" cm="1">
        <f t="array" ref="M1303">IF(E1303="","",E1303-SUMPRODUCT(($B$1461:$B$1491=$J1303)*1,E$1461:E$1491))</f>
        <v>0.17058637775945051</v>
      </c>
      <c r="N1303" s="2" cm="1">
        <f t="array" ref="N1303">IF(F1303="","",F1303-SUMPRODUCT(($B$1461:$B$1491=$J1303)*1,F$1461:F$1491))</f>
        <v>-0.15569790042762932</v>
      </c>
      <c r="O1303" s="2" cm="1">
        <f t="array" ref="O1303">IF(G1303="","",G1303-SUMPRODUCT(($B$1461:$B$1491=$J1303)*1,G$1461:G$1491))</f>
        <v>-6.6292155257603014E-2</v>
      </c>
    </row>
    <row r="1304" spans="1:15" x14ac:dyDescent="0.55000000000000004">
      <c r="A1304" s="3">
        <v>42</v>
      </c>
      <c r="B1304" s="3">
        <v>30</v>
      </c>
      <c r="C1304" s="2">
        <f>IF(logVir!C1304="","",LN(総労働時間!C1304))</f>
        <v>12.131420490972189</v>
      </c>
      <c r="D1304" s="2">
        <f>IF(logVir!D1304="","",LN(総労働時間!D1304))</f>
        <v>12.220567448288</v>
      </c>
      <c r="E1304" s="2">
        <f>IF(logVir!E1304="","",LN(総労働時間!E1304))</f>
        <v>12.283893569550457</v>
      </c>
      <c r="F1304" s="2">
        <f>IF(logVir!F1304="","",LN(総労働時間!F1304))</f>
        <v>12.268254412648433</v>
      </c>
      <c r="G1304" s="2">
        <f>IF(logVir!G1304="","",LN(総労働時間!G1304))</f>
        <v>12.329960249657558</v>
      </c>
      <c r="I1304" s="3">
        <v>42</v>
      </c>
      <c r="J1304" s="3">
        <v>30</v>
      </c>
      <c r="K1304" s="2" cm="1">
        <f t="array" ref="K1304">IF(C1304="","",C1304-SUMPRODUCT(($B$1461:$B$1491=$J1304)*1,C$1461:C$1491))</f>
        <v>1.7883342011840497E-2</v>
      </c>
      <c r="L1304" s="2" cm="1">
        <f t="array" ref="L1304">IF(D1304="","",D1304-SUMPRODUCT(($B$1461:$B$1491=$J1304)*1,D$1461:D$1491))</f>
        <v>-3.7867229841012318E-2</v>
      </c>
      <c r="M1304" s="2" cm="1">
        <f t="array" ref="M1304">IF(E1304="","",E1304-SUMPRODUCT(($B$1461:$B$1491=$J1304)*1,E$1461:E$1491))</f>
        <v>-3.3877931076478518E-2</v>
      </c>
      <c r="N1304" s="2" cm="1">
        <f t="array" ref="N1304">IF(F1304="","",F1304-SUMPRODUCT(($B$1461:$B$1491=$J1304)*1,F$1461:F$1491))</f>
        <v>-1.844334271446435E-2</v>
      </c>
      <c r="O1304" s="2" cm="1">
        <f t="array" ref="O1304">IF(G1304="","",G1304-SUMPRODUCT(($B$1461:$B$1491=$J1304)*1,G$1461:G$1491))</f>
        <v>-7.4368012921869564E-2</v>
      </c>
    </row>
    <row r="1305" spans="1:15" x14ac:dyDescent="0.55000000000000004">
      <c r="A1305" s="3">
        <v>42</v>
      </c>
      <c r="B1305" s="3">
        <v>31</v>
      </c>
      <c r="C1305" s="2">
        <f>IF(logVir!C1305="","",LN(総労働時間!C1305))</f>
        <v>11.546524940069396</v>
      </c>
      <c r="D1305" s="2">
        <f>IF(logVir!D1305="","",LN(総労働時間!D1305))</f>
        <v>11.377906499236472</v>
      </c>
      <c r="E1305" s="2">
        <f>IF(logVir!E1305="","",LN(総労働時間!E1305))</f>
        <v>11.439372700763835</v>
      </c>
      <c r="F1305" s="2">
        <f>IF(logVir!F1305="","",LN(総労働時間!F1305))</f>
        <v>11.342970807846916</v>
      </c>
      <c r="G1305" s="2">
        <f>IF(logVir!G1305="","",LN(総労働時間!G1305))</f>
        <v>11.300287299297162</v>
      </c>
      <c r="I1305" s="3">
        <v>42</v>
      </c>
      <c r="J1305" s="3">
        <v>31</v>
      </c>
      <c r="K1305" s="2" cm="1">
        <f t="array" ref="K1305">IF(C1305="","",C1305-SUMPRODUCT(($B$1461:$B$1491=$J1305)*1,C$1461:C$1491))</f>
        <v>-0.23673386043160249</v>
      </c>
      <c r="L1305" s="2" cm="1">
        <f t="array" ref="L1305">IF(D1305="","",D1305-SUMPRODUCT(($B$1461:$B$1491=$J1305)*1,D$1461:D$1491))</f>
        <v>-0.31123902217110277</v>
      </c>
      <c r="M1305" s="2" cm="1">
        <f t="array" ref="M1305">IF(E1305="","",E1305-SUMPRODUCT(($B$1461:$B$1491=$J1305)*1,E$1461:E$1491))</f>
        <v>-0.21908128424220052</v>
      </c>
      <c r="N1305" s="2" cm="1">
        <f t="array" ref="N1305">IF(F1305="","",F1305-SUMPRODUCT(($B$1461:$B$1491=$J1305)*1,F$1461:F$1491))</f>
        <v>-0.23870851232689283</v>
      </c>
      <c r="O1305" s="2" cm="1">
        <f t="array" ref="O1305">IF(G1305="","",G1305-SUMPRODUCT(($B$1461:$B$1491=$J1305)*1,G$1461:G$1491))</f>
        <v>-0.30244607994348094</v>
      </c>
    </row>
    <row r="1306" spans="1:15" x14ac:dyDescent="0.55000000000000004">
      <c r="A1306" s="3">
        <v>43</v>
      </c>
      <c r="B1306" s="3">
        <v>1</v>
      </c>
      <c r="C1306" s="2">
        <f>IF(logVir!C1306="","",LN(総労働時間!C1306))</f>
        <v>12.055537398698426</v>
      </c>
      <c r="D1306" s="2">
        <f>IF(logVir!D1306="","",LN(総労働時間!D1306))</f>
        <v>11.892037374940511</v>
      </c>
      <c r="E1306" s="2">
        <f>IF(logVir!E1306="","",LN(総労働時間!E1306))</f>
        <v>11.865443141181091</v>
      </c>
      <c r="F1306" s="2">
        <f>IF(logVir!F1306="","",LN(総労働時間!F1306))</f>
        <v>11.815342474900604</v>
      </c>
      <c r="G1306" s="2">
        <f>IF(logVir!G1306="","",LN(総労働時間!G1306))</f>
        <v>11.724855892098198</v>
      </c>
      <c r="I1306" s="3">
        <v>43</v>
      </c>
      <c r="J1306" s="3">
        <v>1</v>
      </c>
      <c r="K1306" s="2" cm="1">
        <f t="array" ref="K1306">IF(C1306="","",C1306-SUMPRODUCT(($B$1461:$B$1491=$J1306)*1,C$1461:C$1491))</f>
        <v>0.68602630055006486</v>
      </c>
      <c r="L1306" s="2" cm="1">
        <f t="array" ref="L1306">IF(D1306="","",D1306-SUMPRODUCT(($B$1461:$B$1491=$J1306)*1,D$1461:D$1491))</f>
        <v>0.64434043853235679</v>
      </c>
      <c r="M1306" s="2" cm="1">
        <f t="array" ref="M1306">IF(E1306="","",E1306-SUMPRODUCT(($B$1461:$B$1491=$J1306)*1,E$1461:E$1491))</f>
        <v>0.68945810853725575</v>
      </c>
      <c r="N1306" s="2" cm="1">
        <f t="array" ref="N1306">IF(F1306="","",F1306-SUMPRODUCT(($B$1461:$B$1491=$J1306)*1,F$1461:F$1491))</f>
        <v>0.70352889623053549</v>
      </c>
      <c r="O1306" s="2" cm="1">
        <f t="array" ref="O1306">IF(G1306="","",G1306-SUMPRODUCT(($B$1461:$B$1491=$J1306)*1,G$1461:G$1491))</f>
        <v>0.69050274789362831</v>
      </c>
    </row>
    <row r="1307" spans="1:15" x14ac:dyDescent="0.55000000000000004">
      <c r="A1307" s="3">
        <v>43</v>
      </c>
      <c r="B1307" s="3">
        <v>2</v>
      </c>
      <c r="C1307" s="2">
        <f>IF(logVir!C1307="","",LN(総労働時間!C1307))</f>
        <v>7.6750427874940454</v>
      </c>
      <c r="D1307" s="2">
        <f>IF(logVir!D1307="","",LN(総労働時間!D1307))</f>
        <v>7.2276865114449587</v>
      </c>
      <c r="E1307" s="2">
        <f>IF(logVir!E1307="","",LN(総労働時間!E1307))</f>
        <v>7.1476373979934475</v>
      </c>
      <c r="F1307" s="2">
        <f>IF(logVir!F1307="","",LN(総労働時間!F1307))</f>
        <v>7.0596616059955606</v>
      </c>
      <c r="G1307" s="2">
        <f>IF(logVir!G1307="","",LN(総労働時間!G1307))</f>
        <v>7.1627195340083407</v>
      </c>
      <c r="I1307" s="3">
        <v>43</v>
      </c>
      <c r="J1307" s="3">
        <v>2</v>
      </c>
      <c r="K1307" s="2" cm="1">
        <f t="array" ref="K1307">IF(C1307="","",C1307-SUMPRODUCT(($B$1461:$B$1491=$J1307)*1,C$1461:C$1491))</f>
        <v>0.44698165367252241</v>
      </c>
      <c r="L1307" s="2" cm="1">
        <f t="array" ref="L1307">IF(D1307="","",D1307-SUMPRODUCT(($B$1461:$B$1491=$J1307)*1,D$1461:D$1491))</f>
        <v>-0.10624646155520256</v>
      </c>
      <c r="M1307" s="2" cm="1">
        <f t="array" ref="M1307">IF(E1307="","",E1307-SUMPRODUCT(($B$1461:$B$1491=$J1307)*1,E$1461:E$1491))</f>
        <v>0.13834522817828443</v>
      </c>
      <c r="N1307" s="2" cm="1">
        <f t="array" ref="N1307">IF(F1307="","",F1307-SUMPRODUCT(($B$1461:$B$1491=$J1307)*1,F$1461:F$1491))</f>
        <v>7.3469392000915512E-2</v>
      </c>
      <c r="O1307" s="2" cm="1">
        <f t="array" ref="O1307">IF(G1307="","",G1307-SUMPRODUCT(($B$1461:$B$1491=$J1307)*1,G$1461:G$1491))</f>
        <v>0.17109622707958216</v>
      </c>
    </row>
    <row r="1308" spans="1:15" x14ac:dyDescent="0.55000000000000004">
      <c r="A1308" s="3">
        <v>43</v>
      </c>
      <c r="B1308" s="3">
        <v>3</v>
      </c>
      <c r="C1308" s="2">
        <f>IF(logVir!C1308="","",LN(総労働時間!C1308))</f>
        <v>10.761668327631387</v>
      </c>
      <c r="D1308" s="2">
        <f>IF(logVir!D1308="","",LN(総労働時間!D1308))</f>
        <v>10.747377730340421</v>
      </c>
      <c r="E1308" s="2">
        <f>IF(logVir!E1308="","",LN(総労働時間!E1308))</f>
        <v>10.920232602987094</v>
      </c>
      <c r="F1308" s="2">
        <f>IF(logVir!F1308="","",LN(総労働時間!F1308))</f>
        <v>10.708875849666379</v>
      </c>
      <c r="G1308" s="2">
        <f>IF(logVir!G1308="","",LN(総労働時間!G1308))</f>
        <v>10.662960853209228</v>
      </c>
      <c r="I1308" s="3">
        <v>43</v>
      </c>
      <c r="J1308" s="3">
        <v>3</v>
      </c>
      <c r="K1308" s="2" cm="1">
        <f t="array" ref="K1308">IF(C1308="","",C1308-SUMPRODUCT(($B$1461:$B$1491=$J1308)*1,C$1461:C$1491))</f>
        <v>-2.4013874204419139E-2</v>
      </c>
      <c r="L1308" s="2" cm="1">
        <f t="array" ref="L1308">IF(D1308="","",D1308-SUMPRODUCT(($B$1461:$B$1491=$J1308)*1,D$1461:D$1491))</f>
        <v>-1.3312927084813353E-2</v>
      </c>
      <c r="M1308" s="2" cm="1">
        <f t="array" ref="M1308">IF(E1308="","",E1308-SUMPRODUCT(($B$1461:$B$1491=$J1308)*1,E$1461:E$1491))</f>
        <v>0.1494322882076613</v>
      </c>
      <c r="N1308" s="2" cm="1">
        <f t="array" ref="N1308">IF(F1308="","",F1308-SUMPRODUCT(($B$1461:$B$1491=$J1308)*1,F$1461:F$1491))</f>
        <v>1.7647120002090233E-2</v>
      </c>
      <c r="O1308" s="2" cm="1">
        <f t="array" ref="O1308">IF(G1308="","",G1308-SUMPRODUCT(($B$1461:$B$1491=$J1308)*1,G$1461:G$1491))</f>
        <v>-5.741235830313407E-2</v>
      </c>
    </row>
    <row r="1309" spans="1:15" x14ac:dyDescent="0.55000000000000004">
      <c r="A1309" s="3">
        <v>43</v>
      </c>
      <c r="B1309" s="3">
        <v>4</v>
      </c>
      <c r="C1309" s="2">
        <f>IF(logVir!C1309="","",LN(総労働時間!C1309))</f>
        <v>9.3853466486789188</v>
      </c>
      <c r="D1309" s="2">
        <f>IF(logVir!D1309="","",LN(総労働時間!D1309))</f>
        <v>9.0999434919073821</v>
      </c>
      <c r="E1309" s="2">
        <f>IF(logVir!E1309="","",LN(総労働時間!E1309))</f>
        <v>9.079003480311167</v>
      </c>
      <c r="F1309" s="2">
        <f>IF(logVir!F1309="","",LN(総労働時間!F1309))</f>
        <v>8.9067434899187106</v>
      </c>
      <c r="G1309" s="2">
        <f>IF(logVir!G1309="","",LN(総労働時間!G1309))</f>
        <v>8.8330181012138826</v>
      </c>
      <c r="I1309" s="3">
        <v>43</v>
      </c>
      <c r="J1309" s="3">
        <v>4</v>
      </c>
      <c r="K1309" s="2" cm="1">
        <f t="array" ref="K1309">IF(C1309="","",C1309-SUMPRODUCT(($B$1461:$B$1491=$J1309)*1,C$1461:C$1491))</f>
        <v>-0.18852780293104132</v>
      </c>
      <c r="L1309" s="2" cm="1">
        <f t="array" ref="L1309">IF(D1309="","",D1309-SUMPRODUCT(($B$1461:$B$1491=$J1309)*1,D$1461:D$1491))</f>
        <v>-0.30237985285385349</v>
      </c>
      <c r="M1309" s="2" cm="1">
        <f t="array" ref="M1309">IF(E1309="","",E1309-SUMPRODUCT(($B$1461:$B$1491=$J1309)*1,E$1461:E$1491))</f>
        <v>-0.25462308825366797</v>
      </c>
      <c r="N1309" s="2" cm="1">
        <f t="array" ref="N1309">IF(F1309="","",F1309-SUMPRODUCT(($B$1461:$B$1491=$J1309)*1,F$1461:F$1491))</f>
        <v>-0.27844176982710422</v>
      </c>
      <c r="O1309" s="2" cm="1">
        <f t="array" ref="O1309">IF(G1309="","",G1309-SUMPRODUCT(($B$1461:$B$1491=$J1309)*1,G$1461:G$1491))</f>
        <v>-0.39384803689298487</v>
      </c>
    </row>
    <row r="1310" spans="1:15" x14ac:dyDescent="0.55000000000000004">
      <c r="A1310" s="3">
        <v>43</v>
      </c>
      <c r="B1310" s="3">
        <v>5</v>
      </c>
      <c r="C1310" s="2">
        <f>IF(logVir!C1310="","",LN(総労働時間!C1310))</f>
        <v>8.031320098874648</v>
      </c>
      <c r="D1310" s="2">
        <f>IF(logVir!D1310="","",LN(総労働時間!D1310))</f>
        <v>8.0669782933705587</v>
      </c>
      <c r="E1310" s="2">
        <f>IF(logVir!E1310="","",LN(総労働時間!E1310))</f>
        <v>8.240981488080255</v>
      </c>
      <c r="F1310" s="2">
        <f>IF(logVir!F1310="","",LN(総労働時間!F1310))</f>
        <v>8.220634741979044</v>
      </c>
      <c r="G1310" s="2">
        <f>IF(logVir!G1310="","",LN(総労働時間!G1310))</f>
        <v>8.1537134960006608</v>
      </c>
      <c r="I1310" s="3">
        <v>43</v>
      </c>
      <c r="J1310" s="3">
        <v>5</v>
      </c>
      <c r="K1310" s="2" cm="1">
        <f t="array" ref="K1310">IF(C1310="","",C1310-SUMPRODUCT(($B$1461:$B$1491=$J1310)*1,C$1461:C$1491))</f>
        <v>-0.79017873015745721</v>
      </c>
      <c r="L1310" s="2" cm="1">
        <f t="array" ref="L1310">IF(D1310="","",D1310-SUMPRODUCT(($B$1461:$B$1491=$J1310)*1,D$1461:D$1491))</f>
        <v>-0.70125622318282943</v>
      </c>
      <c r="M1310" s="2" cm="1">
        <f t="array" ref="M1310">IF(E1310="","",E1310-SUMPRODUCT(($B$1461:$B$1491=$J1310)*1,E$1461:E$1491))</f>
        <v>-0.56084455452214321</v>
      </c>
      <c r="N1310" s="2" cm="1">
        <f t="array" ref="N1310">IF(F1310="","",F1310-SUMPRODUCT(($B$1461:$B$1491=$J1310)*1,F$1461:F$1491))</f>
        <v>-0.5116652536237396</v>
      </c>
      <c r="O1310" s="2" cm="1">
        <f t="array" ref="O1310">IF(G1310="","",G1310-SUMPRODUCT(($B$1461:$B$1491=$J1310)*1,G$1461:G$1491))</f>
        <v>-0.62650609792835965</v>
      </c>
    </row>
    <row r="1311" spans="1:15" x14ac:dyDescent="0.55000000000000004">
      <c r="A1311" s="3">
        <v>43</v>
      </c>
      <c r="B1311" s="3">
        <v>6</v>
      </c>
      <c r="C1311" s="2">
        <f>IF(logVir!C1311="","",LN(総労働時間!C1311))</f>
        <v>9.320496834618524</v>
      </c>
      <c r="D1311" s="2">
        <f>IF(logVir!D1311="","",LN(総労働時間!D1311))</f>
        <v>9.344766942269791</v>
      </c>
      <c r="E1311" s="2">
        <f>IF(logVir!E1311="","",LN(総労働時間!E1311))</f>
        <v>9.2598238816275504</v>
      </c>
      <c r="F1311" s="2">
        <f>IF(logVir!F1311="","",LN(総労働時間!F1311))</f>
        <v>9.3789891781656234</v>
      </c>
      <c r="G1311" s="2">
        <f>IF(logVir!G1311="","",LN(総労働時間!G1311))</f>
        <v>9.4896992383339516</v>
      </c>
      <c r="I1311" s="3">
        <v>43</v>
      </c>
      <c r="J1311" s="3">
        <v>6</v>
      </c>
      <c r="K1311" s="2" cm="1">
        <f t="array" ref="K1311">IF(C1311="","",C1311-SUMPRODUCT(($B$1461:$B$1491=$J1311)*1,C$1461:C$1491))</f>
        <v>2.3526620999664516E-2</v>
      </c>
      <c r="L1311" s="2" cm="1">
        <f t="array" ref="L1311">IF(D1311="","",D1311-SUMPRODUCT(($B$1461:$B$1491=$J1311)*1,D$1461:D$1491))</f>
        <v>3.6910425875033681E-2</v>
      </c>
      <c r="M1311" s="2" cm="1">
        <f t="array" ref="M1311">IF(E1311="","",E1311-SUMPRODUCT(($B$1461:$B$1491=$J1311)*1,E$1461:E$1491))</f>
        <v>-7.1755337636593808E-2</v>
      </c>
      <c r="N1311" s="2" cm="1">
        <f t="array" ref="N1311">IF(F1311="","",F1311-SUMPRODUCT(($B$1461:$B$1491=$J1311)*1,F$1461:F$1491))</f>
        <v>4.9554569225055189E-2</v>
      </c>
      <c r="O1311" s="2" cm="1">
        <f t="array" ref="O1311">IF(G1311="","",G1311-SUMPRODUCT(($B$1461:$B$1491=$J1311)*1,G$1461:G$1491))</f>
        <v>0.12220413721838064</v>
      </c>
    </row>
    <row r="1312" spans="1:15" x14ac:dyDescent="0.55000000000000004">
      <c r="A1312" s="3">
        <v>43</v>
      </c>
      <c r="B1312" s="3">
        <v>7</v>
      </c>
      <c r="C1312" s="2">
        <f>IF(logVir!C1312="","",LN(総労働時間!C1312))</f>
        <v>8.9488783864056405</v>
      </c>
      <c r="D1312" s="2">
        <f>IF(logVir!D1312="","",LN(総労働時間!D1312))</f>
        <v>8.9722288190377935</v>
      </c>
      <c r="E1312" s="2">
        <f>IF(logVir!E1312="","",LN(総労働時間!E1312))</f>
        <v>8.9983874655790341</v>
      </c>
      <c r="F1312" s="2">
        <f>IF(logVir!F1312="","",LN(総労働時間!F1312))</f>
        <v>8.9480670326968657</v>
      </c>
      <c r="G1312" s="2">
        <f>IF(logVir!G1312="","",LN(総労働時間!G1312))</f>
        <v>8.9311562720800222</v>
      </c>
      <c r="I1312" s="3">
        <v>43</v>
      </c>
      <c r="J1312" s="3">
        <v>7</v>
      </c>
      <c r="K1312" s="2" cm="1">
        <f t="array" ref="K1312">IF(C1312="","",C1312-SUMPRODUCT(($B$1461:$B$1491=$J1312)*1,C$1461:C$1491))</f>
        <v>-0.27727324483095295</v>
      </c>
      <c r="L1312" s="2" cm="1">
        <f t="array" ref="L1312">IF(D1312="","",D1312-SUMPRODUCT(($B$1461:$B$1491=$J1312)*1,D$1461:D$1491))</f>
        <v>-0.22529676809738319</v>
      </c>
      <c r="M1312" s="2" cm="1">
        <f t="array" ref="M1312">IF(E1312="","",E1312-SUMPRODUCT(($B$1461:$B$1491=$J1312)*1,E$1461:E$1491))</f>
        <v>-0.1365368941051095</v>
      </c>
      <c r="N1312" s="2" cm="1">
        <f t="array" ref="N1312">IF(F1312="","",F1312-SUMPRODUCT(($B$1461:$B$1491=$J1312)*1,F$1461:F$1491))</f>
        <v>-0.1255669121983729</v>
      </c>
      <c r="O1312" s="2" cm="1">
        <f t="array" ref="O1312">IF(G1312="","",G1312-SUMPRODUCT(($B$1461:$B$1491=$J1312)*1,G$1461:G$1491))</f>
        <v>-0.17473394304524348</v>
      </c>
    </row>
    <row r="1313" spans="1:15" x14ac:dyDescent="0.55000000000000004">
      <c r="A1313" s="3">
        <v>43</v>
      </c>
      <c r="B1313" s="3">
        <v>8</v>
      </c>
      <c r="C1313" s="2">
        <f>IF(logVir!C1313="","",LN(総労働時間!C1313))</f>
        <v>8.2372521498178113</v>
      </c>
      <c r="D1313" s="2">
        <f>IF(logVir!D1313="","",LN(総労働時間!D1313))</f>
        <v>8.3785432732443947</v>
      </c>
      <c r="E1313" s="2">
        <f>IF(logVir!E1313="","",LN(総労働時間!E1313))</f>
        <v>8.5703529756775705</v>
      </c>
      <c r="F1313" s="2">
        <f>IF(logVir!F1313="","",LN(総労働時間!F1313))</f>
        <v>8.4621879261131614</v>
      </c>
      <c r="G1313" s="2">
        <f>IF(logVir!G1313="","",LN(総労働時間!G1313))</f>
        <v>8.3290282760310834</v>
      </c>
      <c r="I1313" s="3">
        <v>43</v>
      </c>
      <c r="J1313" s="3">
        <v>8</v>
      </c>
      <c r="K1313" s="2" cm="1">
        <f t="array" ref="K1313">IF(C1313="","",C1313-SUMPRODUCT(($B$1461:$B$1491=$J1313)*1,C$1461:C$1491))</f>
        <v>-0.96268169186064689</v>
      </c>
      <c r="L1313" s="2" cm="1">
        <f t="array" ref="L1313">IF(D1313="","",D1313-SUMPRODUCT(($B$1461:$B$1491=$J1313)*1,D$1461:D$1491))</f>
        <v>-0.90935452998601463</v>
      </c>
      <c r="M1313" s="2" cm="1">
        <f t="array" ref="M1313">IF(E1313="","",E1313-SUMPRODUCT(($B$1461:$B$1491=$J1313)*1,E$1461:E$1491))</f>
        <v>-0.72132638274331562</v>
      </c>
      <c r="N1313" s="2" cm="1">
        <f t="array" ref="N1313">IF(F1313="","",F1313-SUMPRODUCT(($B$1461:$B$1491=$J1313)*1,F$1461:F$1491))</f>
        <v>-0.81500986343552562</v>
      </c>
      <c r="O1313" s="2" cm="1">
        <f t="array" ref="O1313">IF(G1313="","",G1313-SUMPRODUCT(($B$1461:$B$1491=$J1313)*1,G$1461:G$1491))</f>
        <v>-0.99863237264221993</v>
      </c>
    </row>
    <row r="1314" spans="1:15" x14ac:dyDescent="0.55000000000000004">
      <c r="A1314" s="3">
        <v>43</v>
      </c>
      <c r="B1314" s="3">
        <v>9</v>
      </c>
      <c r="C1314" s="2">
        <f>IF(logVir!C1314="","",LN(総労働時間!C1314))</f>
        <v>9.774352227766002</v>
      </c>
      <c r="D1314" s="2">
        <f>IF(logVir!D1314="","",LN(総労働時間!D1314))</f>
        <v>9.6787578804621202</v>
      </c>
      <c r="E1314" s="2">
        <f>IF(logVir!E1314="","",LN(総労働時間!E1314))</f>
        <v>9.8101370735611848</v>
      </c>
      <c r="F1314" s="2">
        <f>IF(logVir!F1314="","",LN(総労働時間!F1314))</f>
        <v>9.7000905232887753</v>
      </c>
      <c r="G1314" s="2">
        <f>IF(logVir!G1314="","",LN(総労働時間!G1314))</f>
        <v>9.6594426471340622</v>
      </c>
      <c r="I1314" s="3">
        <v>43</v>
      </c>
      <c r="J1314" s="3">
        <v>9</v>
      </c>
      <c r="K1314" s="2" cm="1">
        <f t="array" ref="K1314">IF(C1314="","",C1314-SUMPRODUCT(($B$1461:$B$1491=$J1314)*1,C$1461:C$1491))</f>
        <v>-0.19482955940463142</v>
      </c>
      <c r="L1314" s="2" cm="1">
        <f t="array" ref="L1314">IF(D1314="","",D1314-SUMPRODUCT(($B$1461:$B$1491=$J1314)*1,D$1461:D$1491))</f>
        <v>-0.24552851920482333</v>
      </c>
      <c r="M1314" s="2" cm="1">
        <f t="array" ref="M1314">IF(E1314="","",E1314-SUMPRODUCT(($B$1461:$B$1491=$J1314)*1,E$1461:E$1491))</f>
        <v>-0.19339371771670777</v>
      </c>
      <c r="N1314" s="2" cm="1">
        <f t="array" ref="N1314">IF(F1314="","",F1314-SUMPRODUCT(($B$1461:$B$1491=$J1314)*1,F$1461:F$1491))</f>
        <v>-0.19727632674782392</v>
      </c>
      <c r="O1314" s="2" cm="1">
        <f t="array" ref="O1314">IF(G1314="","",G1314-SUMPRODUCT(($B$1461:$B$1491=$J1314)*1,G$1461:G$1491))</f>
        <v>-0.28299553200089811</v>
      </c>
    </row>
    <row r="1315" spans="1:15" x14ac:dyDescent="0.55000000000000004">
      <c r="A1315" s="3">
        <v>43</v>
      </c>
      <c r="B1315" s="3">
        <v>10</v>
      </c>
      <c r="C1315" s="2">
        <f>IF(logVir!C1315="","",LN(総労働時間!C1315))</f>
        <v>10.039292425266108</v>
      </c>
      <c r="D1315" s="2">
        <f>IF(logVir!D1315="","",LN(総労働時間!D1315))</f>
        <v>10.05915595332444</v>
      </c>
      <c r="E1315" s="2">
        <f>IF(logVir!E1315="","",LN(総労働時間!E1315))</f>
        <v>10.159040016763873</v>
      </c>
      <c r="F1315" s="2">
        <f>IF(logVir!F1315="","",LN(総労働時間!F1315))</f>
        <v>10.154974355854534</v>
      </c>
      <c r="G1315" s="2">
        <f>IF(logVir!G1315="","",LN(総労働時間!G1315))</f>
        <v>10.278219054100846</v>
      </c>
      <c r="I1315" s="3">
        <v>43</v>
      </c>
      <c r="J1315" s="3">
        <v>10</v>
      </c>
      <c r="K1315" s="2" cm="1">
        <f t="array" ref="K1315">IF(C1315="","",C1315-SUMPRODUCT(($B$1461:$B$1491=$J1315)*1,C$1461:C$1491))</f>
        <v>-0.43070080369939667</v>
      </c>
      <c r="L1315" s="2" cm="1">
        <f t="array" ref="L1315">IF(D1315="","",D1315-SUMPRODUCT(($B$1461:$B$1491=$J1315)*1,D$1461:D$1491))</f>
        <v>-0.42894338750174299</v>
      </c>
      <c r="M1315" s="2" cm="1">
        <f t="array" ref="M1315">IF(E1315="","",E1315-SUMPRODUCT(($B$1461:$B$1491=$J1315)*1,E$1461:E$1491))</f>
        <v>-0.36875270216450673</v>
      </c>
      <c r="N1315" s="2" cm="1">
        <f t="array" ref="N1315">IF(F1315="","",F1315-SUMPRODUCT(($B$1461:$B$1491=$J1315)*1,F$1461:F$1491))</f>
        <v>-0.30873805144275224</v>
      </c>
      <c r="O1315" s="2" cm="1">
        <f t="array" ref="O1315">IF(G1315="","",G1315-SUMPRODUCT(($B$1461:$B$1491=$J1315)*1,G$1461:G$1491))</f>
        <v>-0.2555950762624839</v>
      </c>
    </row>
    <row r="1316" spans="1:15" x14ac:dyDescent="0.55000000000000004">
      <c r="A1316" s="3">
        <v>43</v>
      </c>
      <c r="B1316" s="3">
        <v>11</v>
      </c>
      <c r="C1316" s="2">
        <f>IF(logVir!C1316="","",LN(総労働時間!C1316))</f>
        <v>10.266628326639601</v>
      </c>
      <c r="D1316" s="2">
        <f>IF(logVir!D1316="","",LN(総労働時間!D1316))</f>
        <v>9.9372241852536671</v>
      </c>
      <c r="E1316" s="2">
        <f>IF(logVir!E1316="","",LN(総労働時間!E1316))</f>
        <v>10.096980447990855</v>
      </c>
      <c r="F1316" s="2">
        <f>IF(logVir!F1316="","",LN(総労働時間!F1316))</f>
        <v>10.110964462975202</v>
      </c>
      <c r="G1316" s="2">
        <f>IF(logVir!G1316="","",LN(総労働時間!G1316))</f>
        <v>9.9602222602494948</v>
      </c>
      <c r="I1316" s="3">
        <v>43</v>
      </c>
      <c r="J1316" s="3">
        <v>11</v>
      </c>
      <c r="K1316" s="2" cm="1">
        <f t="array" ref="K1316">IF(C1316="","",C1316-SUMPRODUCT(($B$1461:$B$1491=$J1316)*1,C$1461:C$1491))</f>
        <v>0.47393434136593449</v>
      </c>
      <c r="L1316" s="2" cm="1">
        <f t="array" ref="L1316">IF(D1316="","",D1316-SUMPRODUCT(($B$1461:$B$1491=$J1316)*1,D$1461:D$1491))</f>
        <v>0.33946906674620969</v>
      </c>
      <c r="M1316" s="2" cm="1">
        <f t="array" ref="M1316">IF(E1316="","",E1316-SUMPRODUCT(($B$1461:$B$1491=$J1316)*1,E$1461:E$1491))</f>
        <v>0.51094700358378198</v>
      </c>
      <c r="N1316" s="2" cm="1">
        <f t="array" ref="N1316">IF(F1316="","",F1316-SUMPRODUCT(($B$1461:$B$1491=$J1316)*1,F$1461:F$1491))</f>
        <v>0.55967692324152374</v>
      </c>
      <c r="O1316" s="2" cm="1">
        <f t="array" ref="O1316">IF(G1316="","",G1316-SUMPRODUCT(($B$1461:$B$1491=$J1316)*1,G$1461:G$1491))</f>
        <v>0.40376485854092437</v>
      </c>
    </row>
    <row r="1317" spans="1:15" x14ac:dyDescent="0.55000000000000004">
      <c r="A1317" s="3">
        <v>43</v>
      </c>
      <c r="B1317" s="3">
        <v>12</v>
      </c>
      <c r="C1317" s="2">
        <f>IF(logVir!C1317="","",LN(総労働時間!C1317))</f>
        <v>9.0980422950567075</v>
      </c>
      <c r="D1317" s="2">
        <f>IF(logVir!D1317="","",LN(総労働時間!D1317))</f>
        <v>9.1714109643420958</v>
      </c>
      <c r="E1317" s="2">
        <f>IF(logVir!E1317="","",LN(総労働時間!E1317))</f>
        <v>9.0962056088898073</v>
      </c>
      <c r="F1317" s="2">
        <f>IF(logVir!F1317="","",LN(総労働時間!F1317))</f>
        <v>8.9766207130123998</v>
      </c>
      <c r="G1317" s="2">
        <f>IF(logVir!G1317="","",LN(総労働時間!G1317))</f>
        <v>8.9033399337214867</v>
      </c>
      <c r="I1317" s="3">
        <v>43</v>
      </c>
      <c r="J1317" s="3">
        <v>12</v>
      </c>
      <c r="K1317" s="2" cm="1">
        <f t="array" ref="K1317">IF(C1317="","",C1317-SUMPRODUCT(($B$1461:$B$1491=$J1317)*1,C$1461:C$1491))</f>
        <v>-0.49570374549420215</v>
      </c>
      <c r="L1317" s="2" cm="1">
        <f t="array" ref="L1317">IF(D1317="","",D1317-SUMPRODUCT(($B$1461:$B$1491=$J1317)*1,D$1461:D$1491))</f>
        <v>-0.33360788433066091</v>
      </c>
      <c r="M1317" s="2" cm="1">
        <f t="array" ref="M1317">IF(E1317="","",E1317-SUMPRODUCT(($B$1461:$B$1491=$J1317)*1,E$1461:E$1491))</f>
        <v>-0.39027785380652702</v>
      </c>
      <c r="N1317" s="2" cm="1">
        <f t="array" ref="N1317">IF(F1317="","",F1317-SUMPRODUCT(($B$1461:$B$1491=$J1317)*1,F$1461:F$1491))</f>
        <v>-0.4512423930986813</v>
      </c>
      <c r="O1317" s="2" cm="1">
        <f t="array" ref="O1317">IF(G1317="","",G1317-SUMPRODUCT(($B$1461:$B$1491=$J1317)*1,G$1461:G$1491))</f>
        <v>-0.60587545089471284</v>
      </c>
    </row>
    <row r="1318" spans="1:15" x14ac:dyDescent="0.55000000000000004">
      <c r="A1318" s="3">
        <v>43</v>
      </c>
      <c r="B1318" s="3">
        <v>13</v>
      </c>
      <c r="C1318" s="2">
        <f>IF(logVir!C1318="","",LN(総労働時間!C1318))</f>
        <v>8.0729973265242858</v>
      </c>
      <c r="D1318" s="2">
        <f>IF(logVir!D1318="","",LN(総労働時間!D1318))</f>
        <v>7.5349320579460324</v>
      </c>
      <c r="E1318" s="2">
        <f>IF(logVir!E1318="","",LN(総労働時間!E1318))</f>
        <v>6.9199642442558531</v>
      </c>
      <c r="F1318" s="2">
        <f>IF(logVir!F1318="","",LN(総労働時間!F1318))</f>
        <v>7.0324817260149723</v>
      </c>
      <c r="G1318" s="2">
        <f>IF(logVir!G1318="","",LN(総労働時間!G1318))</f>
        <v>6.8209254631297016</v>
      </c>
      <c r="I1318" s="3">
        <v>43</v>
      </c>
      <c r="J1318" s="3">
        <v>13</v>
      </c>
      <c r="K1318" s="2" cm="1">
        <f t="array" ref="K1318">IF(C1318="","",C1318-SUMPRODUCT(($B$1461:$B$1491=$J1318)*1,C$1461:C$1491))</f>
        <v>-0.66064514245984896</v>
      </c>
      <c r="L1318" s="2" cm="1">
        <f t="array" ref="L1318">IF(D1318="","",D1318-SUMPRODUCT(($B$1461:$B$1491=$J1318)*1,D$1461:D$1491))</f>
        <v>-0.40034621138264193</v>
      </c>
      <c r="M1318" s="2" cm="1">
        <f t="array" ref="M1318">IF(E1318="","",E1318-SUMPRODUCT(($B$1461:$B$1491=$J1318)*1,E$1461:E$1491))</f>
        <v>-1.074979640174325</v>
      </c>
      <c r="N1318" s="2" cm="1">
        <f t="array" ref="N1318">IF(F1318="","",F1318-SUMPRODUCT(($B$1461:$B$1491=$J1318)*1,F$1461:F$1491))</f>
        <v>-0.83150903406076715</v>
      </c>
      <c r="O1318" s="2" cm="1">
        <f t="array" ref="O1318">IF(G1318="","",G1318-SUMPRODUCT(($B$1461:$B$1491=$J1318)*1,G$1461:G$1491))</f>
        <v>-0.99972146033415576</v>
      </c>
    </row>
    <row r="1319" spans="1:15" x14ac:dyDescent="0.55000000000000004">
      <c r="A1319" s="3">
        <v>43</v>
      </c>
      <c r="B1319" s="3">
        <v>14</v>
      </c>
      <c r="C1319" s="2">
        <f>IF(logVir!C1319="","",LN(総労働時間!C1319))</f>
        <v>10.154165236667692</v>
      </c>
      <c r="D1319" s="2">
        <f>IF(logVir!D1319="","",LN(総労働時間!D1319))</f>
        <v>10.138636638482943</v>
      </c>
      <c r="E1319" s="2">
        <f>IF(logVir!E1319="","",LN(総労働時間!E1319))</f>
        <v>10.282652188492671</v>
      </c>
      <c r="F1319" s="2">
        <f>IF(logVir!F1319="","",LN(総労働時間!F1319))</f>
        <v>10.210184224404523</v>
      </c>
      <c r="G1319" s="2">
        <f>IF(logVir!G1319="","",LN(総労働時間!G1319))</f>
        <v>10.134661199937687</v>
      </c>
      <c r="I1319" s="3">
        <v>43</v>
      </c>
      <c r="J1319" s="3">
        <v>14</v>
      </c>
      <c r="K1319" s="2" cm="1">
        <f t="array" ref="K1319">IF(C1319="","",C1319-SUMPRODUCT(($B$1461:$B$1491=$J1319)*1,C$1461:C$1491))</f>
        <v>0.33052383017564502</v>
      </c>
      <c r="L1319" s="2" cm="1">
        <f t="array" ref="L1319">IF(D1319="","",D1319-SUMPRODUCT(($B$1461:$B$1491=$J1319)*1,D$1461:D$1491))</f>
        <v>0.22396280208882224</v>
      </c>
      <c r="M1319" s="2" cm="1">
        <f t="array" ref="M1319">IF(E1319="","",E1319-SUMPRODUCT(($B$1461:$B$1491=$J1319)*1,E$1461:E$1491))</f>
        <v>0.329884116606463</v>
      </c>
      <c r="N1319" s="2" cm="1">
        <f t="array" ref="N1319">IF(F1319="","",F1319-SUMPRODUCT(($B$1461:$B$1491=$J1319)*1,F$1461:F$1491))</f>
        <v>0.31341223953372577</v>
      </c>
      <c r="O1319" s="2" cm="1">
        <f t="array" ref="O1319">IF(G1319="","",G1319-SUMPRODUCT(($B$1461:$B$1491=$J1319)*1,G$1461:G$1491))</f>
        <v>0.19677852805515883</v>
      </c>
    </row>
    <row r="1320" spans="1:15" x14ac:dyDescent="0.55000000000000004">
      <c r="A1320" s="3">
        <v>43</v>
      </c>
      <c r="B1320" s="3">
        <v>15</v>
      </c>
      <c r="C1320" s="2">
        <f>IF(logVir!C1320="","",LN(総労働時間!C1320))</f>
        <v>8.9970442574386418</v>
      </c>
      <c r="D1320" s="2">
        <f>IF(logVir!D1320="","",LN(総労働時間!D1320))</f>
        <v>9.0417807700608606</v>
      </c>
      <c r="E1320" s="2">
        <f>IF(logVir!E1320="","",LN(総労働時間!E1320))</f>
        <v>8.8457827616880458</v>
      </c>
      <c r="F1320" s="2">
        <f>IF(logVir!F1320="","",LN(総労働時間!F1320))</f>
        <v>8.7351511993871842</v>
      </c>
      <c r="G1320" s="2">
        <f>IF(logVir!G1320="","",LN(総労働時間!G1320))</f>
        <v>8.720523451081462</v>
      </c>
      <c r="I1320" s="3">
        <v>43</v>
      </c>
      <c r="J1320" s="3">
        <v>15</v>
      </c>
      <c r="K1320" s="2" cm="1">
        <f t="array" ref="K1320">IF(C1320="","",C1320-SUMPRODUCT(($B$1461:$B$1491=$J1320)*1,C$1461:C$1491))</f>
        <v>-0.25350021497905573</v>
      </c>
      <c r="L1320" s="2" cm="1">
        <f t="array" ref="L1320">IF(D1320="","",D1320-SUMPRODUCT(($B$1461:$B$1491=$J1320)*1,D$1461:D$1491))</f>
        <v>-7.6752443518099511E-2</v>
      </c>
      <c r="M1320" s="2" cm="1">
        <f t="array" ref="M1320">IF(E1320="","",E1320-SUMPRODUCT(($B$1461:$B$1491=$J1320)*1,E$1461:E$1491))</f>
        <v>-0.21242811576258624</v>
      </c>
      <c r="N1320" s="2" cm="1">
        <f t="array" ref="N1320">IF(F1320="","",F1320-SUMPRODUCT(($B$1461:$B$1491=$J1320)*1,F$1461:F$1491))</f>
        <v>-0.21557577570930953</v>
      </c>
      <c r="O1320" s="2" cm="1">
        <f t="array" ref="O1320">IF(G1320="","",G1320-SUMPRODUCT(($B$1461:$B$1491=$J1320)*1,G$1461:G$1491))</f>
        <v>-0.2669412856649771</v>
      </c>
    </row>
    <row r="1321" spans="1:15" x14ac:dyDescent="0.55000000000000004">
      <c r="A1321" s="3">
        <v>43</v>
      </c>
      <c r="B1321" s="3">
        <v>16</v>
      </c>
      <c r="C1321" s="2">
        <f>IF(logVir!C1321="","",LN(総労働時間!C1321))</f>
        <v>10.158450198482214</v>
      </c>
      <c r="D1321" s="2">
        <f>IF(logVir!D1321="","",LN(総労働時間!D1321))</f>
        <v>10.125476865731137</v>
      </c>
      <c r="E1321" s="2">
        <f>IF(logVir!E1321="","",LN(総労働時間!E1321))</f>
        <v>10.234286022039134</v>
      </c>
      <c r="F1321" s="2">
        <f>IF(logVir!F1321="","",LN(総労働時間!F1321))</f>
        <v>10.153403439485395</v>
      </c>
      <c r="G1321" s="2">
        <f>IF(logVir!G1321="","",LN(総労働時間!G1321))</f>
        <v>10.13138648693805</v>
      </c>
      <c r="I1321" s="3">
        <v>43</v>
      </c>
      <c r="J1321" s="3">
        <v>16</v>
      </c>
      <c r="K1321" s="2" cm="1">
        <f t="array" ref="K1321">IF(C1321="","",C1321-SUMPRODUCT(($B$1461:$B$1491=$J1321)*1,C$1461:C$1491))</f>
        <v>-0.32822732569668389</v>
      </c>
      <c r="L1321" s="2" cm="1">
        <f t="array" ref="L1321">IF(D1321="","",D1321-SUMPRODUCT(($B$1461:$B$1491=$J1321)*1,D$1461:D$1491))</f>
        <v>-0.34749131345569495</v>
      </c>
      <c r="M1321" s="2" cm="1">
        <f t="array" ref="M1321">IF(E1321="","",E1321-SUMPRODUCT(($B$1461:$B$1491=$J1321)*1,E$1461:E$1491))</f>
        <v>-0.23238243760370381</v>
      </c>
      <c r="N1321" s="2" cm="1">
        <f t="array" ref="N1321">IF(F1321="","",F1321-SUMPRODUCT(($B$1461:$B$1491=$J1321)*1,F$1461:F$1491))</f>
        <v>-0.21323077553354075</v>
      </c>
      <c r="O1321" s="2" cm="1">
        <f t="array" ref="O1321">IF(G1321="","",G1321-SUMPRODUCT(($B$1461:$B$1491=$J1321)*1,G$1461:G$1491))</f>
        <v>-0.28946344722408668</v>
      </c>
    </row>
    <row r="1322" spans="1:15" x14ac:dyDescent="0.55000000000000004">
      <c r="A1322" s="3">
        <v>43</v>
      </c>
      <c r="B1322" s="3">
        <v>17</v>
      </c>
      <c r="C1322" s="2">
        <f>IF(logVir!C1322="","",LN(総労働時間!C1322))</f>
        <v>9.6890058802421741</v>
      </c>
      <c r="D1322" s="2">
        <f>IF(logVir!D1322="","",LN(総労働時間!D1322))</f>
        <v>9.7654065357760267</v>
      </c>
      <c r="E1322" s="2">
        <f>IF(logVir!E1322="","",LN(総労働時間!E1322))</f>
        <v>9.693244697882907</v>
      </c>
      <c r="F1322" s="2">
        <f>IF(logVir!F1322="","",LN(総労働時間!F1322))</f>
        <v>9.7060181174891849</v>
      </c>
      <c r="G1322" s="2">
        <f>IF(logVir!G1322="","",LN(総労働時間!G1322))</f>
        <v>9.794307784677251</v>
      </c>
      <c r="I1322" s="3">
        <v>43</v>
      </c>
      <c r="J1322" s="3">
        <v>17</v>
      </c>
      <c r="K1322" s="2" cm="1">
        <f t="array" ref="K1322">IF(C1322="","",C1322-SUMPRODUCT(($B$1461:$B$1491=$J1322)*1,C$1461:C$1491))</f>
        <v>-0.25207401192156986</v>
      </c>
      <c r="L1322" s="2" cm="1">
        <f t="array" ref="L1322">IF(D1322="","",D1322-SUMPRODUCT(($B$1461:$B$1491=$J1322)*1,D$1461:D$1491))</f>
        <v>-9.6917154585677068E-2</v>
      </c>
      <c r="M1322" s="2" cm="1">
        <f t="array" ref="M1322">IF(E1322="","",E1322-SUMPRODUCT(($B$1461:$B$1491=$J1322)*1,E$1461:E$1491))</f>
        <v>-0.14901586677824596</v>
      </c>
      <c r="N1322" s="2" cm="1">
        <f t="array" ref="N1322">IF(F1322="","",F1322-SUMPRODUCT(($B$1461:$B$1491=$J1322)*1,F$1461:F$1491))</f>
        <v>-0.18407040331331181</v>
      </c>
      <c r="O1322" s="2" cm="1">
        <f t="array" ref="O1322">IF(G1322="","",G1322-SUMPRODUCT(($B$1461:$B$1491=$J1322)*1,G$1461:G$1491))</f>
        <v>-0.15682380413185903</v>
      </c>
    </row>
    <row r="1323" spans="1:15" x14ac:dyDescent="0.55000000000000004">
      <c r="A1323" s="3">
        <v>43</v>
      </c>
      <c r="B1323" s="3">
        <v>18</v>
      </c>
      <c r="C1323" s="2">
        <f>IF(logVir!C1323="","",LN(総労働時間!C1323))</f>
        <v>11.845228683811847</v>
      </c>
      <c r="D1323" s="2">
        <f>IF(logVir!D1323="","",LN(総労働時間!D1323))</f>
        <v>11.932062699657273</v>
      </c>
      <c r="E1323" s="2">
        <f>IF(logVir!E1323="","",LN(総労働時間!E1323))</f>
        <v>11.91236383998619</v>
      </c>
      <c r="F1323" s="2">
        <f>IF(logVir!F1323="","",LN(総労働時間!F1323))</f>
        <v>11.842118819116976</v>
      </c>
      <c r="G1323" s="2">
        <f>IF(logVir!G1323="","",LN(総労働時間!G1323))</f>
        <v>11.887442109611877</v>
      </c>
      <c r="I1323" s="3">
        <v>43</v>
      </c>
      <c r="J1323" s="3">
        <v>18</v>
      </c>
      <c r="K1323" s="2" cm="1">
        <f t="array" ref="K1323">IF(C1323="","",C1323-SUMPRODUCT(($B$1461:$B$1491=$J1323)*1,C$1461:C$1491))</f>
        <v>-8.182902881776144E-2</v>
      </c>
      <c r="L1323" s="2" cm="1">
        <f t="array" ref="L1323">IF(D1323="","",D1323-SUMPRODUCT(($B$1461:$B$1491=$J1323)*1,D$1461:D$1491))</f>
        <v>7.6479548497356831E-3</v>
      </c>
      <c r="M1323" s="2" cm="1">
        <f t="array" ref="M1323">IF(E1323="","",E1323-SUMPRODUCT(($B$1461:$B$1491=$J1323)*1,E$1461:E$1491))</f>
        <v>2.1566223186512801E-2</v>
      </c>
      <c r="N1323" s="2" cm="1">
        <f t="array" ref="N1323">IF(F1323="","",F1323-SUMPRODUCT(($B$1461:$B$1491=$J1323)*1,F$1461:F$1491))</f>
        <v>-1.7233745559718017E-2</v>
      </c>
      <c r="O1323" s="2" cm="1">
        <f t="array" ref="O1323">IF(G1323="","",G1323-SUMPRODUCT(($B$1461:$B$1491=$J1323)*1,G$1461:G$1491))</f>
        <v>4.3282207071580814E-2</v>
      </c>
    </row>
    <row r="1324" spans="1:15" x14ac:dyDescent="0.55000000000000004">
      <c r="A1324" s="3">
        <v>43</v>
      </c>
      <c r="B1324" s="3">
        <v>19</v>
      </c>
      <c r="C1324" s="2">
        <f>IF(logVir!C1324="","",LN(総労働時間!C1324))</f>
        <v>11.267187577512045</v>
      </c>
      <c r="D1324" s="2">
        <f>IF(logVir!D1324="","",LN(総労働時間!D1324))</f>
        <v>11.201368472710717</v>
      </c>
      <c r="E1324" s="2">
        <f>IF(logVir!E1324="","",LN(総労働時間!E1324))</f>
        <v>11.016339188533069</v>
      </c>
      <c r="F1324" s="2">
        <f>IF(logVir!F1324="","",LN(総労働時間!F1324))</f>
        <v>11.103286815724543</v>
      </c>
      <c r="G1324" s="2">
        <f>IF(logVir!G1324="","",LN(総労働時間!G1324))</f>
        <v>11.256898014201139</v>
      </c>
      <c r="I1324" s="3">
        <v>43</v>
      </c>
      <c r="J1324" s="3">
        <v>19</v>
      </c>
      <c r="K1324" s="2" cm="1">
        <f t="array" ref="K1324">IF(C1324="","",C1324-SUMPRODUCT(($B$1461:$B$1491=$J1324)*1,C$1461:C$1491))</f>
        <v>3.8965501975312122E-2</v>
      </c>
      <c r="L1324" s="2" cm="1">
        <f t="array" ref="L1324">IF(D1324="","",D1324-SUMPRODUCT(($B$1461:$B$1491=$J1324)*1,D$1461:D$1491))</f>
        <v>-2.8673175891176683E-2</v>
      </c>
      <c r="M1324" s="2" cm="1">
        <f t="array" ref="M1324">IF(E1324="","",E1324-SUMPRODUCT(($B$1461:$B$1491=$J1324)*1,E$1461:E$1491))</f>
        <v>-0.18552339481426294</v>
      </c>
      <c r="N1324" s="2" cm="1">
        <f t="array" ref="N1324">IF(F1324="","",F1324-SUMPRODUCT(($B$1461:$B$1491=$J1324)*1,F$1461:F$1491))</f>
        <v>-8.8687598765989861E-2</v>
      </c>
      <c r="O1324" s="2" cm="1">
        <f t="array" ref="O1324">IF(G1324="","",G1324-SUMPRODUCT(($B$1461:$B$1491=$J1324)*1,G$1461:G$1491))</f>
        <v>2.9598738968674709E-2</v>
      </c>
    </row>
    <row r="1325" spans="1:15" x14ac:dyDescent="0.55000000000000004">
      <c r="A1325" s="3">
        <v>43</v>
      </c>
      <c r="B1325" s="3">
        <v>20</v>
      </c>
      <c r="C1325" s="2">
        <f>IF(logVir!C1325="","",LN(総労働時間!C1325))</f>
        <v>12.177701929411091</v>
      </c>
      <c r="D1325" s="2">
        <f>IF(logVir!D1325="","",LN(総労働時間!D1325))</f>
        <v>12.056685994860214</v>
      </c>
      <c r="E1325" s="2">
        <f>IF(logVir!E1325="","",LN(総労働時間!E1325))</f>
        <v>11.963456658657067</v>
      </c>
      <c r="F1325" s="2">
        <f>IF(logVir!F1325="","",LN(総労働時間!F1325))</f>
        <v>11.911770519269457</v>
      </c>
      <c r="G1325" s="2">
        <f>IF(logVir!G1325="","",LN(総労働時間!G1325))</f>
        <v>12.014117676369665</v>
      </c>
      <c r="I1325" s="3">
        <v>43</v>
      </c>
      <c r="J1325" s="3">
        <v>20</v>
      </c>
      <c r="K1325" s="2" cm="1">
        <f t="array" ref="K1325">IF(C1325="","",C1325-SUMPRODUCT(($B$1461:$B$1491=$J1325)*1,C$1461:C$1491))</f>
        <v>7.4996596977483065E-2</v>
      </c>
      <c r="L1325" s="2" cm="1">
        <f t="array" ref="L1325">IF(D1325="","",D1325-SUMPRODUCT(($B$1461:$B$1491=$J1325)*1,D$1461:D$1491))</f>
        <v>-5.4614983766221314E-4</v>
      </c>
      <c r="M1325" s="2" cm="1">
        <f t="array" ref="M1325">IF(E1325="","",E1325-SUMPRODUCT(($B$1461:$B$1491=$J1325)*1,E$1461:E$1491))</f>
        <v>-6.0308521583875674E-2</v>
      </c>
      <c r="N1325" s="2" cm="1">
        <f t="array" ref="N1325">IF(F1325="","",F1325-SUMPRODUCT(($B$1461:$B$1491=$J1325)*1,F$1461:F$1491))</f>
        <v>-3.6814017930625553E-2</v>
      </c>
      <c r="O1325" s="2" cm="1">
        <f t="array" ref="O1325">IF(G1325="","",G1325-SUMPRODUCT(($B$1461:$B$1491=$J1325)*1,G$1461:G$1491))</f>
        <v>2.1884376758940505E-4</v>
      </c>
    </row>
    <row r="1326" spans="1:15" x14ac:dyDescent="0.55000000000000004">
      <c r="A1326" s="3">
        <v>43</v>
      </c>
      <c r="B1326" s="3">
        <v>21</v>
      </c>
      <c r="C1326" s="2">
        <f>IF(logVir!C1326="","",LN(総労働時間!C1326))</f>
        <v>11.389149764849229</v>
      </c>
      <c r="D1326" s="2">
        <f>IF(logVir!D1326="","",LN(総労働時間!D1326))</f>
        <v>11.292155891433497</v>
      </c>
      <c r="E1326" s="2">
        <f>IF(logVir!E1326="","",LN(総労働時間!E1326))</f>
        <v>11.377355935307014</v>
      </c>
      <c r="F1326" s="2">
        <f>IF(logVir!F1326="","",LN(総労働時間!F1326))</f>
        <v>11.407792480126592</v>
      </c>
      <c r="G1326" s="2">
        <f>IF(logVir!G1326="","",LN(総労働時間!G1326))</f>
        <v>11.418900016160329</v>
      </c>
      <c r="I1326" s="3">
        <v>43</v>
      </c>
      <c r="J1326" s="3">
        <v>21</v>
      </c>
      <c r="K1326" s="2" cm="1">
        <f t="array" ref="K1326">IF(C1326="","",C1326-SUMPRODUCT(($B$1461:$B$1491=$J1326)*1,C$1461:C$1491))</f>
        <v>-0.17190400423762142</v>
      </c>
      <c r="L1326" s="2" cm="1">
        <f t="array" ref="L1326">IF(D1326="","",D1326-SUMPRODUCT(($B$1461:$B$1491=$J1326)*1,D$1461:D$1491))</f>
        <v>-0.28003732873240494</v>
      </c>
      <c r="M1326" s="2" cm="1">
        <f t="array" ref="M1326">IF(E1326="","",E1326-SUMPRODUCT(($B$1461:$B$1491=$J1326)*1,E$1461:E$1491))</f>
        <v>-0.16923817819811759</v>
      </c>
      <c r="N1326" s="2" cm="1">
        <f t="array" ref="N1326">IF(F1326="","",F1326-SUMPRODUCT(($B$1461:$B$1491=$J1326)*1,F$1461:F$1491))</f>
        <v>-8.3919790352442902E-2</v>
      </c>
      <c r="O1326" s="2" cm="1">
        <f t="array" ref="O1326">IF(G1326="","",G1326-SUMPRODUCT(($B$1461:$B$1491=$J1326)*1,G$1461:G$1491))</f>
        <v>-0.1264691032853662</v>
      </c>
    </row>
    <row r="1327" spans="1:15" x14ac:dyDescent="0.55000000000000004">
      <c r="A1327" s="3">
        <v>43</v>
      </c>
      <c r="B1327" s="3">
        <v>22</v>
      </c>
      <c r="C1327" s="2">
        <f>IF(logVir!C1327="","",LN(総労働時間!C1327))</f>
        <v>11.650866240167558</v>
      </c>
      <c r="D1327" s="2">
        <f>IF(logVir!D1327="","",LN(総労働時間!D1327))</f>
        <v>11.674003455883305</v>
      </c>
      <c r="E1327" s="2">
        <f>IF(logVir!E1327="","",LN(総労働時間!E1327))</f>
        <v>11.539575874031266</v>
      </c>
      <c r="F1327" s="2">
        <f>IF(logVir!F1327="","",LN(総労働時間!F1327))</f>
        <v>11.498918431343109</v>
      </c>
      <c r="G1327" s="2">
        <f>IF(logVir!G1327="","",LN(総労働時間!G1327))</f>
        <v>11.141774180715165</v>
      </c>
      <c r="I1327" s="3">
        <v>43</v>
      </c>
      <c r="J1327" s="3">
        <v>22</v>
      </c>
      <c r="K1327" s="2" cm="1">
        <f t="array" ref="K1327">IF(C1327="","",C1327-SUMPRODUCT(($B$1461:$B$1491=$J1327)*1,C$1461:C$1491))</f>
        <v>4.1178443586796121E-2</v>
      </c>
      <c r="L1327" s="2" cm="1">
        <f t="array" ref="L1327">IF(D1327="","",D1327-SUMPRODUCT(($B$1461:$B$1491=$J1327)*1,D$1461:D$1491))</f>
        <v>0.10643813499385679</v>
      </c>
      <c r="M1327" s="2" cm="1">
        <f t="array" ref="M1327">IF(E1327="","",E1327-SUMPRODUCT(($B$1461:$B$1491=$J1327)*1,E$1461:E$1491))</f>
        <v>5.5045969375573378E-3</v>
      </c>
      <c r="N1327" s="2" cm="1">
        <f t="array" ref="N1327">IF(F1327="","",F1327-SUMPRODUCT(($B$1461:$B$1491=$J1327)*1,F$1461:F$1491))</f>
        <v>9.8594698107156375E-2</v>
      </c>
      <c r="O1327" s="2" cm="1">
        <f t="array" ref="O1327">IF(G1327="","",G1327-SUMPRODUCT(($B$1461:$B$1491=$J1327)*1,G$1461:G$1491))</f>
        <v>-0.23768636456356518</v>
      </c>
    </row>
    <row r="1328" spans="1:15" x14ac:dyDescent="0.55000000000000004">
      <c r="A1328" s="3">
        <v>43</v>
      </c>
      <c r="B1328" s="3">
        <v>23</v>
      </c>
      <c r="C1328" s="2">
        <f>IF(logVir!C1328="","",LN(総労働時間!C1328))</f>
        <v>8.6468705762124269</v>
      </c>
      <c r="D1328" s="2">
        <f>IF(logVir!D1328="","",LN(総労働時間!D1328))</f>
        <v>8.5581057454891223</v>
      </c>
      <c r="E1328" s="2">
        <f>IF(logVir!E1328="","",LN(総労働時間!E1328))</f>
        <v>8.6710804069946494</v>
      </c>
      <c r="F1328" s="2">
        <f>IF(logVir!F1328="","",LN(総労働時間!F1328))</f>
        <v>8.6980858268894323</v>
      </c>
      <c r="G1328" s="2">
        <f>IF(logVir!G1328="","",LN(総労働時間!G1328))</f>
        <v>8.7752801736430044</v>
      </c>
      <c r="I1328" s="3">
        <v>43</v>
      </c>
      <c r="J1328" s="3">
        <v>23</v>
      </c>
      <c r="K1328" s="2" cm="1">
        <f t="array" ref="K1328">IF(C1328="","",C1328-SUMPRODUCT(($B$1461:$B$1491=$J1328)*1,C$1461:C$1491))</f>
        <v>-6.4157794771739773E-2</v>
      </c>
      <c r="L1328" s="2" cm="1">
        <f t="array" ref="L1328">IF(D1328="","",D1328-SUMPRODUCT(($B$1461:$B$1491=$J1328)*1,D$1461:D$1491))</f>
        <v>-9.253269144866394E-2</v>
      </c>
      <c r="M1328" s="2" cm="1">
        <f t="array" ref="M1328">IF(E1328="","",E1328-SUMPRODUCT(($B$1461:$B$1491=$J1328)*1,E$1461:E$1491))</f>
        <v>-0.11240674656790617</v>
      </c>
      <c r="N1328" s="2" cm="1">
        <f t="array" ref="N1328">IF(F1328="","",F1328-SUMPRODUCT(($B$1461:$B$1491=$J1328)*1,F$1461:F$1491))</f>
        <v>-0.10774765658015362</v>
      </c>
      <c r="O1328" s="2" cm="1">
        <f t="array" ref="O1328">IF(G1328="","",G1328-SUMPRODUCT(($B$1461:$B$1491=$J1328)*1,G$1461:G$1491))</f>
        <v>-0.15000079542080513</v>
      </c>
    </row>
    <row r="1329" spans="1:15" x14ac:dyDescent="0.55000000000000004">
      <c r="A1329" s="3">
        <v>43</v>
      </c>
      <c r="B1329" s="3">
        <v>24</v>
      </c>
      <c r="C1329" s="2">
        <f>IF(logVir!C1329="","",LN(総労働時間!C1329))</f>
        <v>9.5252829458866</v>
      </c>
      <c r="D1329" s="2">
        <f>IF(logVir!D1329="","",LN(総労働時間!D1329))</f>
        <v>9.4435962208477502</v>
      </c>
      <c r="E1329" s="2">
        <f>IF(logVir!E1329="","",LN(総労働時間!E1329))</f>
        <v>9.4883959206570836</v>
      </c>
      <c r="F1329" s="2">
        <f>IF(logVir!F1329="","",LN(総労働時間!F1329))</f>
        <v>9.4024737803813476</v>
      </c>
      <c r="G1329" s="2">
        <f>IF(logVir!G1329="","",LN(総労働時間!G1329))</f>
        <v>9.5453033648852443</v>
      </c>
      <c r="I1329" s="3">
        <v>43</v>
      </c>
      <c r="J1329" s="3">
        <v>24</v>
      </c>
      <c r="K1329" s="2" cm="1">
        <f t="array" ref="K1329">IF(C1329="","",C1329-SUMPRODUCT(($B$1461:$B$1491=$J1329)*1,C$1461:C$1491))</f>
        <v>-0.21387673884473379</v>
      </c>
      <c r="L1329" s="2" cm="1">
        <f t="array" ref="L1329">IF(D1329="","",D1329-SUMPRODUCT(($B$1461:$B$1491=$J1329)*1,D$1461:D$1491))</f>
        <v>-0.20474662672000399</v>
      </c>
      <c r="M1329" s="2" cm="1">
        <f t="array" ref="M1329">IF(E1329="","",E1329-SUMPRODUCT(($B$1461:$B$1491=$J1329)*1,E$1461:E$1491))</f>
        <v>-0.26384773048935273</v>
      </c>
      <c r="N1329" s="2" cm="1">
        <f t="array" ref="N1329">IF(F1329="","",F1329-SUMPRODUCT(($B$1461:$B$1491=$J1329)*1,F$1461:F$1491))</f>
        <v>-0.33659513394689711</v>
      </c>
      <c r="O1329" s="2" cm="1">
        <f t="array" ref="O1329">IF(G1329="","",G1329-SUMPRODUCT(($B$1461:$B$1491=$J1329)*1,G$1461:G$1491))</f>
        <v>-0.2946251161759168</v>
      </c>
    </row>
    <row r="1330" spans="1:15" x14ac:dyDescent="0.55000000000000004">
      <c r="A1330" s="3">
        <v>43</v>
      </c>
      <c r="B1330" s="3">
        <v>25</v>
      </c>
      <c r="C1330" s="2">
        <f>IF(logVir!C1330="","",LN(総労働時間!C1330))</f>
        <v>10.327981474415022</v>
      </c>
      <c r="D1330" s="2">
        <f>IF(logVir!D1330="","",LN(総労働時間!D1330))</f>
        <v>10.266546583390902</v>
      </c>
      <c r="E1330" s="2">
        <f>IF(logVir!E1330="","",LN(総労働時間!E1330))</f>
        <v>10.340315741527471</v>
      </c>
      <c r="F1330" s="2">
        <f>IF(logVir!F1330="","",LN(総労働時間!F1330))</f>
        <v>10.330350797369803</v>
      </c>
      <c r="G1330" s="2">
        <f>IF(logVir!G1330="","",LN(総労働時間!G1330))</f>
        <v>10.255818687299325</v>
      </c>
      <c r="I1330" s="3">
        <v>43</v>
      </c>
      <c r="J1330" s="3">
        <v>25</v>
      </c>
      <c r="K1330" s="2" cm="1">
        <f t="array" ref="K1330">IF(C1330="","",C1330-SUMPRODUCT(($B$1461:$B$1491=$J1330)*1,C$1461:C$1491))</f>
        <v>-0.18395846827667839</v>
      </c>
      <c r="L1330" s="2" cm="1">
        <f t="array" ref="L1330">IF(D1330="","",D1330-SUMPRODUCT(($B$1461:$B$1491=$J1330)*1,D$1461:D$1491))</f>
        <v>-0.1470365347324023</v>
      </c>
      <c r="M1330" s="2" cm="1">
        <f t="array" ref="M1330">IF(E1330="","",E1330-SUMPRODUCT(($B$1461:$B$1491=$J1330)*1,E$1461:E$1491))</f>
        <v>-8.9094532074501132E-2</v>
      </c>
      <c r="N1330" s="2" cm="1">
        <f t="array" ref="N1330">IF(F1330="","",F1330-SUMPRODUCT(($B$1461:$B$1491=$J1330)*1,F$1461:F$1491))</f>
        <v>-0.1107215588138466</v>
      </c>
      <c r="O1330" s="2" cm="1">
        <f t="array" ref="O1330">IF(G1330="","",G1330-SUMPRODUCT(($B$1461:$B$1491=$J1330)*1,G$1461:G$1491))</f>
        <v>-0.12351990034343707</v>
      </c>
    </row>
    <row r="1331" spans="1:15" x14ac:dyDescent="0.55000000000000004">
      <c r="A1331" s="3">
        <v>43</v>
      </c>
      <c r="B1331" s="3">
        <v>26</v>
      </c>
      <c r="C1331" s="2">
        <f>IF(logVir!C1331="","",LN(総労働時間!C1331))</f>
        <v>9.6580670544254836</v>
      </c>
      <c r="D1331" s="2">
        <f>IF(logVir!D1331="","",LN(総労働時間!D1331))</f>
        <v>9.7096236793131006</v>
      </c>
      <c r="E1331" s="2">
        <f>IF(logVir!E1331="","",LN(総労働時間!E1331))</f>
        <v>9.8986648057275008</v>
      </c>
      <c r="F1331" s="2">
        <f>IF(logVir!F1331="","",LN(総労働時間!F1331))</f>
        <v>9.774307456584939</v>
      </c>
      <c r="G1331" s="2">
        <f>IF(logVir!G1331="","",LN(総労働時間!G1331))</f>
        <v>9.9074606591218544</v>
      </c>
      <c r="I1331" s="3">
        <v>43</v>
      </c>
      <c r="J1331" s="3">
        <v>26</v>
      </c>
      <c r="K1331" s="2" cm="1">
        <f t="array" ref="K1331">IF(C1331="","",C1331-SUMPRODUCT(($B$1461:$B$1491=$J1331)*1,C$1461:C$1491))</f>
        <v>-2.3598514102996404E-2</v>
      </c>
      <c r="L1331" s="2" cm="1">
        <f t="array" ref="L1331">IF(D1331="","",D1331-SUMPRODUCT(($B$1461:$B$1491=$J1331)*1,D$1461:D$1491))</f>
        <v>1.9030633894244531E-2</v>
      </c>
      <c r="M1331" s="2" cm="1">
        <f t="array" ref="M1331">IF(E1331="","",E1331-SUMPRODUCT(($B$1461:$B$1491=$J1331)*1,E$1461:E$1491))</f>
        <v>5.0857254050436396E-2</v>
      </c>
      <c r="N1331" s="2" cm="1">
        <f t="array" ref="N1331">IF(F1331="","",F1331-SUMPRODUCT(($B$1461:$B$1491=$J1331)*1,F$1461:F$1491))</f>
        <v>-8.8043369429129825E-2</v>
      </c>
      <c r="O1331" s="2" cm="1">
        <f t="array" ref="O1331">IF(G1331="","",G1331-SUMPRODUCT(($B$1461:$B$1491=$J1331)*1,G$1461:G$1491))</f>
        <v>3.4977657343123525E-2</v>
      </c>
    </row>
    <row r="1332" spans="1:15" x14ac:dyDescent="0.55000000000000004">
      <c r="A1332" s="3">
        <v>43</v>
      </c>
      <c r="B1332" s="3">
        <v>27</v>
      </c>
      <c r="C1332" s="2">
        <f>IF(logVir!C1332="","",LN(総労働時間!C1332))</f>
        <v>11.414037527565798</v>
      </c>
      <c r="D1332" s="2">
        <f>IF(logVir!D1332="","",LN(総労働時間!D1332))</f>
        <v>11.661800912065626</v>
      </c>
      <c r="E1332" s="2">
        <f>IF(logVir!E1332="","",LN(総労働時間!E1332))</f>
        <v>11.672695799032498</v>
      </c>
      <c r="F1332" s="2">
        <f>IF(logVir!F1332="","",LN(総労働時間!F1332))</f>
        <v>11.633740533279166</v>
      </c>
      <c r="G1332" s="2">
        <f>IF(logVir!G1332="","",LN(総労働時間!G1332))</f>
        <v>11.782770307098236</v>
      </c>
      <c r="I1332" s="3">
        <v>43</v>
      </c>
      <c r="J1332" s="3">
        <v>27</v>
      </c>
      <c r="K1332" s="2" cm="1">
        <f t="array" ref="K1332">IF(C1332="","",C1332-SUMPRODUCT(($B$1461:$B$1491=$J1332)*1,C$1461:C$1491))</f>
        <v>-0.13626301268781837</v>
      </c>
      <c r="L1332" s="2" cm="1">
        <f t="array" ref="L1332">IF(D1332="","",D1332-SUMPRODUCT(($B$1461:$B$1491=$J1332)*1,D$1461:D$1491))</f>
        <v>-6.2656321610102594E-2</v>
      </c>
      <c r="M1332" s="2" cm="1">
        <f t="array" ref="M1332">IF(E1332="","",E1332-SUMPRODUCT(($B$1461:$B$1491=$J1332)*1,E$1461:E$1491))</f>
        <v>-0.10274668660086483</v>
      </c>
      <c r="N1332" s="2" cm="1">
        <f t="array" ref="N1332">IF(F1332="","",F1332-SUMPRODUCT(($B$1461:$B$1491=$J1332)*1,F$1461:F$1491))</f>
        <v>-9.5548761816958816E-2</v>
      </c>
      <c r="O1332" s="2" cm="1">
        <f t="array" ref="O1332">IF(G1332="","",G1332-SUMPRODUCT(($B$1461:$B$1491=$J1332)*1,G$1461:G$1491))</f>
        <v>-6.4282308146117018E-2</v>
      </c>
    </row>
    <row r="1333" spans="1:15" x14ac:dyDescent="0.55000000000000004">
      <c r="A1333" s="3">
        <v>43</v>
      </c>
      <c r="B1333" s="3">
        <v>28</v>
      </c>
      <c r="C1333" s="2">
        <f>IF(logVir!C1333="","",LN(総労働時間!C1333))</f>
        <v>11.242432387771876</v>
      </c>
      <c r="D1333" s="2">
        <f>IF(logVir!D1333="","",LN(総労働時間!D1333))</f>
        <v>11.260198447788596</v>
      </c>
      <c r="E1333" s="2">
        <f>IF(logVir!E1333="","",LN(総労働時間!E1333))</f>
        <v>11.315813086172156</v>
      </c>
      <c r="F1333" s="2">
        <f>IF(logVir!F1333="","",LN(総労働時間!F1333))</f>
        <v>11.264373643604372</v>
      </c>
      <c r="G1333" s="2">
        <f>IF(logVir!G1333="","",LN(総労働時間!G1333))</f>
        <v>11.27245565136784</v>
      </c>
      <c r="I1333" s="3">
        <v>43</v>
      </c>
      <c r="J1333" s="3">
        <v>28</v>
      </c>
      <c r="K1333" s="2" cm="1">
        <f t="array" ref="K1333">IF(C1333="","",C1333-SUMPRODUCT(($B$1461:$B$1491=$J1333)*1,C$1461:C$1491))</f>
        <v>8.6094840050712662E-2</v>
      </c>
      <c r="L1333" s="2" cm="1">
        <f t="array" ref="L1333">IF(D1333="","",D1333-SUMPRODUCT(($B$1461:$B$1491=$J1333)*1,D$1461:D$1491))</f>
        <v>0.10699713177346126</v>
      </c>
      <c r="M1333" s="2" cm="1">
        <f t="array" ref="M1333">IF(E1333="","",E1333-SUMPRODUCT(($B$1461:$B$1491=$J1333)*1,E$1461:E$1491))</f>
        <v>0.12558244877142322</v>
      </c>
      <c r="N1333" s="2" cm="1">
        <f t="array" ref="N1333">IF(F1333="","",F1333-SUMPRODUCT(($B$1461:$B$1491=$J1333)*1,F$1461:F$1491))</f>
        <v>8.4451343130915291E-2</v>
      </c>
      <c r="O1333" s="2" cm="1">
        <f t="array" ref="O1333">IF(G1333="","",G1333-SUMPRODUCT(($B$1461:$B$1491=$J1333)*1,G$1461:G$1491))</f>
        <v>8.0864277376031524E-2</v>
      </c>
    </row>
    <row r="1334" spans="1:15" x14ac:dyDescent="0.55000000000000004">
      <c r="A1334" s="3">
        <v>43</v>
      </c>
      <c r="B1334" s="3">
        <v>29</v>
      </c>
      <c r="C1334" s="2">
        <f>IF(logVir!C1334="","",LN(総労働時間!C1334))</f>
        <v>10.984571566448233</v>
      </c>
      <c r="D1334" s="2">
        <f>IF(logVir!D1334="","",LN(総労働時間!D1334))</f>
        <v>10.98735633013434</v>
      </c>
      <c r="E1334" s="2">
        <f>IF(logVir!E1334="","",LN(総労働時間!E1334))</f>
        <v>11.253840365827825</v>
      </c>
      <c r="F1334" s="2">
        <f>IF(logVir!F1334="","",LN(総労働時間!F1334))</f>
        <v>11.04338552638669</v>
      </c>
      <c r="G1334" s="2">
        <f>IF(logVir!G1334="","",LN(総労働時間!G1334))</f>
        <v>10.957526786714945</v>
      </c>
      <c r="I1334" s="3">
        <v>43</v>
      </c>
      <c r="J1334" s="3">
        <v>29</v>
      </c>
      <c r="K1334" s="2" cm="1">
        <f t="array" ref="K1334">IF(C1334="","",C1334-SUMPRODUCT(($B$1461:$B$1491=$J1334)*1,C$1461:C$1491))</f>
        <v>-0.14385209930196119</v>
      </c>
      <c r="L1334" s="2" cm="1">
        <f t="array" ref="L1334">IF(D1334="","",D1334-SUMPRODUCT(($B$1461:$B$1491=$J1334)*1,D$1461:D$1491))</f>
        <v>-0.15195893440491837</v>
      </c>
      <c r="M1334" s="2" cm="1">
        <f t="array" ref="M1334">IF(E1334="","",E1334-SUMPRODUCT(($B$1461:$B$1491=$J1334)*1,E$1461:E$1491))</f>
        <v>0.10385071371274712</v>
      </c>
      <c r="N1334" s="2" cm="1">
        <f t="array" ref="N1334">IF(F1334="","",F1334-SUMPRODUCT(($B$1461:$B$1491=$J1334)*1,F$1461:F$1491))</f>
        <v>-8.2996705964641038E-2</v>
      </c>
      <c r="O1334" s="2" cm="1">
        <f t="array" ref="O1334">IF(G1334="","",G1334-SUMPRODUCT(($B$1461:$B$1491=$J1334)*1,G$1461:G$1491))</f>
        <v>-0.26211934049096897</v>
      </c>
    </row>
    <row r="1335" spans="1:15" x14ac:dyDescent="0.55000000000000004">
      <c r="A1335" s="3">
        <v>43</v>
      </c>
      <c r="B1335" s="3">
        <v>30</v>
      </c>
      <c r="C1335" s="2">
        <f>IF(logVir!C1335="","",LN(総労働時間!C1335))</f>
        <v>12.299138166314929</v>
      </c>
      <c r="D1335" s="2">
        <f>IF(logVir!D1335="","",LN(総労働時間!D1335))</f>
        <v>12.502080068023247</v>
      </c>
      <c r="E1335" s="2">
        <f>IF(logVir!E1335="","",LN(総労働時間!E1335))</f>
        <v>12.561263838600135</v>
      </c>
      <c r="F1335" s="2">
        <f>IF(logVir!F1335="","",LN(総労働時間!F1335))</f>
        <v>12.485618177155901</v>
      </c>
      <c r="G1335" s="2">
        <f>IF(logVir!G1335="","",LN(総労働時間!G1335))</f>
        <v>12.647512291193477</v>
      </c>
      <c r="I1335" s="3">
        <v>43</v>
      </c>
      <c r="J1335" s="3">
        <v>30</v>
      </c>
      <c r="K1335" s="2" cm="1">
        <f t="array" ref="K1335">IF(C1335="","",C1335-SUMPRODUCT(($B$1461:$B$1491=$J1335)*1,C$1461:C$1491))</f>
        <v>0.18560101735458012</v>
      </c>
      <c r="L1335" s="2" cm="1">
        <f t="array" ref="L1335">IF(D1335="","",D1335-SUMPRODUCT(($B$1461:$B$1491=$J1335)*1,D$1461:D$1491))</f>
        <v>0.24364538989423501</v>
      </c>
      <c r="M1335" s="2" cm="1">
        <f t="array" ref="M1335">IF(E1335="","",E1335-SUMPRODUCT(($B$1461:$B$1491=$J1335)*1,E$1461:E$1491))</f>
        <v>0.24349233797319947</v>
      </c>
      <c r="N1335" s="2" cm="1">
        <f t="array" ref="N1335">IF(F1335="","",F1335-SUMPRODUCT(($B$1461:$B$1491=$J1335)*1,F$1461:F$1491))</f>
        <v>0.1989204217930034</v>
      </c>
      <c r="O1335" s="2" cm="1">
        <f t="array" ref="O1335">IF(G1335="","",G1335-SUMPRODUCT(($B$1461:$B$1491=$J1335)*1,G$1461:G$1491))</f>
        <v>0.2431840286140492</v>
      </c>
    </row>
    <row r="1336" spans="1:15" x14ac:dyDescent="0.55000000000000004">
      <c r="A1336" s="3">
        <v>43</v>
      </c>
      <c r="B1336" s="3">
        <v>31</v>
      </c>
      <c r="C1336" s="2">
        <f>IF(logVir!C1336="","",LN(総労働時間!C1336))</f>
        <v>11.789072903561326</v>
      </c>
      <c r="D1336" s="2">
        <f>IF(logVir!D1336="","",LN(総労働時間!D1336))</f>
        <v>11.668629748379574</v>
      </c>
      <c r="E1336" s="2">
        <f>IF(logVir!E1336="","",LN(総労働時間!E1336))</f>
        <v>11.655187369734112</v>
      </c>
      <c r="F1336" s="2">
        <f>IF(logVir!F1336="","",LN(総労働時間!F1336))</f>
        <v>11.575723457886605</v>
      </c>
      <c r="G1336" s="2">
        <f>IF(logVir!G1336="","",LN(総労働時間!G1336))</f>
        <v>11.57838403720357</v>
      </c>
      <c r="I1336" s="3">
        <v>43</v>
      </c>
      <c r="J1336" s="3">
        <v>31</v>
      </c>
      <c r="K1336" s="2" cm="1">
        <f t="array" ref="K1336">IF(C1336="","",C1336-SUMPRODUCT(($B$1461:$B$1491=$J1336)*1,C$1461:C$1491))</f>
        <v>5.8141030603273691E-3</v>
      </c>
      <c r="L1336" s="2" cm="1">
        <f t="array" ref="L1336">IF(D1336="","",D1336-SUMPRODUCT(($B$1461:$B$1491=$J1336)*1,D$1461:D$1491))</f>
        <v>-2.0515773028000339E-2</v>
      </c>
      <c r="M1336" s="2" cm="1">
        <f t="array" ref="M1336">IF(E1336="","",E1336-SUMPRODUCT(($B$1461:$B$1491=$J1336)*1,E$1461:E$1491))</f>
        <v>-3.2666152719240671E-3</v>
      </c>
      <c r="N1336" s="2" cm="1">
        <f t="array" ref="N1336">IF(F1336="","",F1336-SUMPRODUCT(($B$1461:$B$1491=$J1336)*1,F$1461:F$1491))</f>
        <v>-5.9558622872035727E-3</v>
      </c>
      <c r="O1336" s="2" cm="1">
        <f t="array" ref="O1336">IF(G1336="","",G1336-SUMPRODUCT(($B$1461:$B$1491=$J1336)*1,G$1461:G$1491))</f>
        <v>-2.4349342037073285E-2</v>
      </c>
    </row>
    <row r="1337" spans="1:15" x14ac:dyDescent="0.55000000000000004">
      <c r="A1337" s="3">
        <v>44</v>
      </c>
      <c r="B1337" s="3">
        <v>1</v>
      </c>
      <c r="C1337" s="2">
        <f>IF(logVir!C1337="","",LN(総労働時間!C1337))</f>
        <v>11.310325050623293</v>
      </c>
      <c r="D1337" s="2">
        <f>IF(logVir!D1337="","",LN(総労働時間!D1337))</f>
        <v>11.151690874310439</v>
      </c>
      <c r="E1337" s="2">
        <f>IF(logVir!E1337="","",LN(総労働時間!E1337))</f>
        <v>11.08947983810212</v>
      </c>
      <c r="F1337" s="2">
        <f>IF(logVir!F1337="","",LN(総労働時間!F1337))</f>
        <v>11.030482561706792</v>
      </c>
      <c r="G1337" s="2">
        <f>IF(logVir!G1337="","",LN(総労働時間!G1337))</f>
        <v>10.937607958382053</v>
      </c>
      <c r="I1337" s="3">
        <v>44</v>
      </c>
      <c r="J1337" s="3">
        <v>1</v>
      </c>
      <c r="K1337" s="2" cm="1">
        <f t="array" ref="K1337">IF(C1337="","",C1337-SUMPRODUCT(($B$1461:$B$1491=$J1337)*1,C$1461:C$1491))</f>
        <v>-5.918604752506873E-2</v>
      </c>
      <c r="L1337" s="2" cm="1">
        <f t="array" ref="L1337">IF(D1337="","",D1337-SUMPRODUCT(($B$1461:$B$1491=$J1337)*1,D$1461:D$1491))</f>
        <v>-9.6006062097714562E-2</v>
      </c>
      <c r="M1337" s="2" cm="1">
        <f t="array" ref="M1337">IF(E1337="","",E1337-SUMPRODUCT(($B$1461:$B$1491=$J1337)*1,E$1461:E$1491))</f>
        <v>-8.6505194541715014E-2</v>
      </c>
      <c r="N1337" s="2" cm="1">
        <f t="array" ref="N1337">IF(F1337="","",F1337-SUMPRODUCT(($B$1461:$B$1491=$J1337)*1,F$1461:F$1491))</f>
        <v>-8.1331016963275715E-2</v>
      </c>
      <c r="O1337" s="2" cm="1">
        <f t="array" ref="O1337">IF(G1337="","",G1337-SUMPRODUCT(($B$1461:$B$1491=$J1337)*1,G$1461:G$1491))</f>
        <v>-9.6745185822516788E-2</v>
      </c>
    </row>
    <row r="1338" spans="1:15" x14ac:dyDescent="0.55000000000000004">
      <c r="A1338" s="3">
        <v>44</v>
      </c>
      <c r="B1338" s="3">
        <v>2</v>
      </c>
      <c r="C1338" s="2">
        <f>IF(logVir!C1338="","",LN(総労働時間!C1338))</f>
        <v>7.8078487802060739</v>
      </c>
      <c r="D1338" s="2">
        <f>IF(logVir!D1338="","",LN(総労働時間!D1338))</f>
        <v>8.1028179593879432</v>
      </c>
      <c r="E1338" s="2">
        <f>IF(logVir!E1338="","",LN(総労働時間!E1338))</f>
        <v>7.798686043084226</v>
      </c>
      <c r="F1338" s="2">
        <f>IF(logVir!F1338="","",LN(総労働時間!F1338))</f>
        <v>7.7456202959016709</v>
      </c>
      <c r="G1338" s="2">
        <f>IF(logVir!G1338="","",LN(総労働時間!G1338))</f>
        <v>7.8800357999487316</v>
      </c>
      <c r="I1338" s="3">
        <v>44</v>
      </c>
      <c r="J1338" s="3">
        <v>2</v>
      </c>
      <c r="K1338" s="2" cm="1">
        <f t="array" ref="K1338">IF(C1338="","",C1338-SUMPRODUCT(($B$1461:$B$1491=$J1338)*1,C$1461:C$1491))</f>
        <v>0.57978764638455083</v>
      </c>
      <c r="L1338" s="2" cm="1">
        <f t="array" ref="L1338">IF(D1338="","",D1338-SUMPRODUCT(($B$1461:$B$1491=$J1338)*1,D$1461:D$1491))</f>
        <v>0.76888498638778202</v>
      </c>
      <c r="M1338" s="2" cm="1">
        <f t="array" ref="M1338">IF(E1338="","",E1338-SUMPRODUCT(($B$1461:$B$1491=$J1338)*1,E$1461:E$1491))</f>
        <v>0.78939387326906285</v>
      </c>
      <c r="N1338" s="2" cm="1">
        <f t="array" ref="N1338">IF(F1338="","",F1338-SUMPRODUCT(($B$1461:$B$1491=$J1338)*1,F$1461:F$1491))</f>
        <v>0.75942808190702582</v>
      </c>
      <c r="O1338" s="2" cm="1">
        <f t="array" ref="O1338">IF(G1338="","",G1338-SUMPRODUCT(($B$1461:$B$1491=$J1338)*1,G$1461:G$1491))</f>
        <v>0.88841249301997305</v>
      </c>
    </row>
    <row r="1339" spans="1:15" x14ac:dyDescent="0.55000000000000004">
      <c r="A1339" s="3">
        <v>44</v>
      </c>
      <c r="B1339" s="3">
        <v>3</v>
      </c>
      <c r="C1339" s="2">
        <f>IF(logVir!C1339="","",LN(総労働時間!C1339))</f>
        <v>10.036554731715619</v>
      </c>
      <c r="D1339" s="2">
        <f>IF(logVir!D1339="","",LN(総労働時間!D1339))</f>
        <v>9.9882648242360244</v>
      </c>
      <c r="E1339" s="2">
        <f>IF(logVir!E1339="","",LN(総労働時間!E1339))</f>
        <v>9.9401667659378496</v>
      </c>
      <c r="F1339" s="2">
        <f>IF(logVir!F1339="","",LN(総労働時間!F1339))</f>
        <v>10.007577276351483</v>
      </c>
      <c r="G1339" s="2">
        <f>IF(logVir!G1339="","",LN(総労働時間!G1339))</f>
        <v>9.7625676767020746</v>
      </c>
      <c r="I1339" s="3">
        <v>44</v>
      </c>
      <c r="J1339" s="3">
        <v>3</v>
      </c>
      <c r="K1339" s="2" cm="1">
        <f t="array" ref="K1339">IF(C1339="","",C1339-SUMPRODUCT(($B$1461:$B$1491=$J1339)*1,C$1461:C$1491))</f>
        <v>-0.74912747012018777</v>
      </c>
      <c r="L1339" s="2" cm="1">
        <f t="array" ref="L1339">IF(D1339="","",D1339-SUMPRODUCT(($B$1461:$B$1491=$J1339)*1,D$1461:D$1491))</f>
        <v>-0.77242583318921021</v>
      </c>
      <c r="M1339" s="2" cm="1">
        <f t="array" ref="M1339">IF(E1339="","",E1339-SUMPRODUCT(($B$1461:$B$1491=$J1339)*1,E$1461:E$1491))</f>
        <v>-0.83063354884158258</v>
      </c>
      <c r="N1339" s="2" cm="1">
        <f t="array" ref="N1339">IF(F1339="","",F1339-SUMPRODUCT(($B$1461:$B$1491=$J1339)*1,F$1461:F$1491))</f>
        <v>-0.6836514533128053</v>
      </c>
      <c r="O1339" s="2" cm="1">
        <f t="array" ref="O1339">IF(G1339="","",G1339-SUMPRODUCT(($B$1461:$B$1491=$J1339)*1,G$1461:G$1491))</f>
        <v>-0.95780553481028718</v>
      </c>
    </row>
    <row r="1340" spans="1:15" x14ac:dyDescent="0.55000000000000004">
      <c r="A1340" s="3">
        <v>44</v>
      </c>
      <c r="B1340" s="3">
        <v>4</v>
      </c>
      <c r="C1340" s="2">
        <f>IF(logVir!C1340="","",LN(総労働時間!C1340))</f>
        <v>8.3554206925817152</v>
      </c>
      <c r="D1340" s="2">
        <f>IF(logVir!D1340="","",LN(総労働時間!D1340))</f>
        <v>8.2674622154117685</v>
      </c>
      <c r="E1340" s="2">
        <f>IF(logVir!E1340="","",LN(総労働時間!E1340))</f>
        <v>8.2923275131792664</v>
      </c>
      <c r="F1340" s="2">
        <f>IF(logVir!F1340="","",LN(総労働時間!F1340))</f>
        <v>8.2279754005055068</v>
      </c>
      <c r="G1340" s="2">
        <f>IF(logVir!G1340="","",LN(総労働時間!G1340))</f>
        <v>8.0309648032583301</v>
      </c>
      <c r="I1340" s="3">
        <v>44</v>
      </c>
      <c r="J1340" s="3">
        <v>4</v>
      </c>
      <c r="K1340" s="2" cm="1">
        <f t="array" ref="K1340">IF(C1340="","",C1340-SUMPRODUCT(($B$1461:$B$1491=$J1340)*1,C$1461:C$1491))</f>
        <v>-1.2184537590282449</v>
      </c>
      <c r="L1340" s="2" cm="1">
        <f t="array" ref="L1340">IF(D1340="","",D1340-SUMPRODUCT(($B$1461:$B$1491=$J1340)*1,D$1461:D$1491))</f>
        <v>-1.134861129349467</v>
      </c>
      <c r="M1340" s="2" cm="1">
        <f t="array" ref="M1340">IF(E1340="","",E1340-SUMPRODUCT(($B$1461:$B$1491=$J1340)*1,E$1461:E$1491))</f>
        <v>-1.0412990553855686</v>
      </c>
      <c r="N1340" s="2" cm="1">
        <f t="array" ref="N1340">IF(F1340="","",F1340-SUMPRODUCT(($B$1461:$B$1491=$J1340)*1,F$1461:F$1491))</f>
        <v>-0.95720985924030799</v>
      </c>
      <c r="O1340" s="2" cm="1">
        <f t="array" ref="O1340">IF(G1340="","",G1340-SUMPRODUCT(($B$1461:$B$1491=$J1340)*1,G$1461:G$1491))</f>
        <v>-1.1959013348485374</v>
      </c>
    </row>
    <row r="1341" spans="1:15" x14ac:dyDescent="0.55000000000000004">
      <c r="A1341" s="3">
        <v>44</v>
      </c>
      <c r="B1341" s="3">
        <v>5</v>
      </c>
      <c r="C1341" s="2">
        <f>IF(logVir!C1341="","",LN(総労働時間!C1341))</f>
        <v>7.5235432301903549</v>
      </c>
      <c r="D1341" s="2">
        <f>IF(logVir!D1341="","",LN(総労働時間!D1341))</f>
        <v>7.5980841131882411</v>
      </c>
      <c r="E1341" s="2">
        <f>IF(logVir!E1341="","",LN(総労働時間!E1341))</f>
        <v>7.6514635716310178</v>
      </c>
      <c r="F1341" s="2">
        <f>IF(logVir!F1341="","",LN(総労働時間!F1341))</f>
        <v>7.6502106007755062</v>
      </c>
      <c r="G1341" s="2">
        <f>IF(logVir!G1341="","",LN(総労働時間!G1341))</f>
        <v>7.5600158050901998</v>
      </c>
      <c r="I1341" s="3">
        <v>44</v>
      </c>
      <c r="J1341" s="3">
        <v>5</v>
      </c>
      <c r="K1341" s="2" cm="1">
        <f t="array" ref="K1341">IF(C1341="","",C1341-SUMPRODUCT(($B$1461:$B$1491=$J1341)*1,C$1461:C$1491))</f>
        <v>-1.2979555988417504</v>
      </c>
      <c r="L1341" s="2" cm="1">
        <f t="array" ref="L1341">IF(D1341="","",D1341-SUMPRODUCT(($B$1461:$B$1491=$J1341)*1,D$1461:D$1491))</f>
        <v>-1.1701504033651471</v>
      </c>
      <c r="M1341" s="2" cm="1">
        <f t="array" ref="M1341">IF(E1341="","",E1341-SUMPRODUCT(($B$1461:$B$1491=$J1341)*1,E$1461:E$1491))</f>
        <v>-1.1503624709713804</v>
      </c>
      <c r="N1341" s="2" cm="1">
        <f t="array" ref="N1341">IF(F1341="","",F1341-SUMPRODUCT(($B$1461:$B$1491=$J1341)*1,F$1461:F$1491))</f>
        <v>-1.0820893948272774</v>
      </c>
      <c r="O1341" s="2" cm="1">
        <f t="array" ref="O1341">IF(G1341="","",G1341-SUMPRODUCT(($B$1461:$B$1491=$J1341)*1,G$1461:G$1491))</f>
        <v>-1.2202037888388206</v>
      </c>
    </row>
    <row r="1342" spans="1:15" x14ac:dyDescent="0.55000000000000004">
      <c r="A1342" s="3">
        <v>44</v>
      </c>
      <c r="B1342" s="3">
        <v>6</v>
      </c>
      <c r="C1342" s="2">
        <f>IF(logVir!C1342="","",LN(総労働時間!C1342))</f>
        <v>8.7298415930637479</v>
      </c>
      <c r="D1342" s="2">
        <f>IF(logVir!D1342="","",LN(総労働時間!D1342))</f>
        <v>8.9079559849987593</v>
      </c>
      <c r="E1342" s="2">
        <f>IF(logVir!E1342="","",LN(総労働時間!E1342))</f>
        <v>8.7959755141663347</v>
      </c>
      <c r="F1342" s="2">
        <f>IF(logVir!F1342="","",LN(総労働時間!F1342))</f>
        <v>8.7468185130568994</v>
      </c>
      <c r="G1342" s="2">
        <f>IF(logVir!G1342="","",LN(総労働時間!G1342))</f>
        <v>8.5658796830129145</v>
      </c>
      <c r="I1342" s="3">
        <v>44</v>
      </c>
      <c r="J1342" s="3">
        <v>6</v>
      </c>
      <c r="K1342" s="2" cm="1">
        <f t="array" ref="K1342">IF(C1342="","",C1342-SUMPRODUCT(($B$1461:$B$1491=$J1342)*1,C$1461:C$1491))</f>
        <v>-0.5671286205551116</v>
      </c>
      <c r="L1342" s="2" cm="1">
        <f t="array" ref="L1342">IF(D1342="","",D1342-SUMPRODUCT(($B$1461:$B$1491=$J1342)*1,D$1461:D$1491))</f>
        <v>-0.39990053139599802</v>
      </c>
      <c r="M1342" s="2" cm="1">
        <f t="array" ref="M1342">IF(E1342="","",E1342-SUMPRODUCT(($B$1461:$B$1491=$J1342)*1,E$1461:E$1491))</f>
        <v>-0.53560370509780952</v>
      </c>
      <c r="N1342" s="2" cm="1">
        <f t="array" ref="N1342">IF(F1342="","",F1342-SUMPRODUCT(($B$1461:$B$1491=$J1342)*1,F$1461:F$1491))</f>
        <v>-0.58261609588366881</v>
      </c>
      <c r="O1342" s="2" cm="1">
        <f t="array" ref="O1342">IF(G1342="","",G1342-SUMPRODUCT(($B$1461:$B$1491=$J1342)*1,G$1461:G$1491))</f>
        <v>-0.80161541810265646</v>
      </c>
    </row>
    <row r="1343" spans="1:15" x14ac:dyDescent="0.55000000000000004">
      <c r="A1343" s="3">
        <v>44</v>
      </c>
      <c r="B1343" s="3">
        <v>7</v>
      </c>
      <c r="C1343" s="2">
        <f>IF(logVir!C1343="","",LN(総労働時間!C1343))</f>
        <v>9.0473799701168804</v>
      </c>
      <c r="D1343" s="2">
        <f>IF(logVir!D1343="","",LN(総労働時間!D1343))</f>
        <v>8.9962723145174976</v>
      </c>
      <c r="E1343" s="2">
        <f>IF(logVir!E1343="","",LN(総労働時間!E1343))</f>
        <v>8.9228392659288449</v>
      </c>
      <c r="F1343" s="2">
        <f>IF(logVir!F1343="","",LN(総労働時間!F1343))</f>
        <v>8.8538779587958381</v>
      </c>
      <c r="G1343" s="2">
        <f>IF(logVir!G1343="","",LN(総労働時間!G1343))</f>
        <v>8.7702445588719691</v>
      </c>
      <c r="I1343" s="3">
        <v>44</v>
      </c>
      <c r="J1343" s="3">
        <v>7</v>
      </c>
      <c r="K1343" s="2" cm="1">
        <f t="array" ref="K1343">IF(C1343="","",C1343-SUMPRODUCT(($B$1461:$B$1491=$J1343)*1,C$1461:C$1491))</f>
        <v>-0.17877166111971299</v>
      </c>
      <c r="L1343" s="2" cm="1">
        <f t="array" ref="L1343">IF(D1343="","",D1343-SUMPRODUCT(($B$1461:$B$1491=$J1343)*1,D$1461:D$1491))</f>
        <v>-0.201253272617679</v>
      </c>
      <c r="M1343" s="2" cm="1">
        <f t="array" ref="M1343">IF(E1343="","",E1343-SUMPRODUCT(($B$1461:$B$1491=$J1343)*1,E$1461:E$1491))</f>
        <v>-0.21208509375529871</v>
      </c>
      <c r="N1343" s="2" cm="1">
        <f t="array" ref="N1343">IF(F1343="","",F1343-SUMPRODUCT(($B$1461:$B$1491=$J1343)*1,F$1461:F$1491))</f>
        <v>-0.2197559860994005</v>
      </c>
      <c r="O1343" s="2" cm="1">
        <f t="array" ref="O1343">IF(G1343="","",G1343-SUMPRODUCT(($B$1461:$B$1491=$J1343)*1,G$1461:G$1491))</f>
        <v>-0.33564565625329656</v>
      </c>
    </row>
    <row r="1344" spans="1:15" x14ac:dyDescent="0.55000000000000004">
      <c r="A1344" s="3">
        <v>44</v>
      </c>
      <c r="B1344" s="3">
        <v>8</v>
      </c>
      <c r="C1344" s="2">
        <f>IF(logVir!C1344="","",LN(総労働時間!C1344))</f>
        <v>9.0983860553769738</v>
      </c>
      <c r="D1344" s="2">
        <f>IF(logVir!D1344="","",LN(総労働時間!D1344))</f>
        <v>9.3426284584497896</v>
      </c>
      <c r="E1344" s="2">
        <f>IF(logVir!E1344="","",LN(総労働時間!E1344))</f>
        <v>9.4251687660067667</v>
      </c>
      <c r="F1344" s="2">
        <f>IF(logVir!F1344="","",LN(総労働時間!F1344))</f>
        <v>9.4488684947445964</v>
      </c>
      <c r="G1344" s="2">
        <f>IF(logVir!G1344="","",LN(総労働時間!G1344))</f>
        <v>9.3704018523626686</v>
      </c>
      <c r="I1344" s="3">
        <v>44</v>
      </c>
      <c r="J1344" s="3">
        <v>8</v>
      </c>
      <c r="K1344" s="2" cm="1">
        <f t="array" ref="K1344">IF(C1344="","",C1344-SUMPRODUCT(($B$1461:$B$1491=$J1344)*1,C$1461:C$1491))</f>
        <v>-0.10154778630148442</v>
      </c>
      <c r="L1344" s="2" cm="1">
        <f t="array" ref="L1344">IF(D1344="","",D1344-SUMPRODUCT(($B$1461:$B$1491=$J1344)*1,D$1461:D$1491))</f>
        <v>5.4730655219380253E-2</v>
      </c>
      <c r="M1344" s="2" cm="1">
        <f t="array" ref="M1344">IF(E1344="","",E1344-SUMPRODUCT(($B$1461:$B$1491=$J1344)*1,E$1461:E$1491))</f>
        <v>0.13348940758588057</v>
      </c>
      <c r="N1344" s="2" cm="1">
        <f t="array" ref="N1344">IF(F1344="","",F1344-SUMPRODUCT(($B$1461:$B$1491=$J1344)*1,F$1461:F$1491))</f>
        <v>0.17167070519590943</v>
      </c>
      <c r="O1344" s="2" cm="1">
        <f t="array" ref="O1344">IF(G1344="","",G1344-SUMPRODUCT(($B$1461:$B$1491=$J1344)*1,G$1461:G$1491))</f>
        <v>4.2741203689365292E-2</v>
      </c>
    </row>
    <row r="1345" spans="1:15" x14ac:dyDescent="0.55000000000000004">
      <c r="A1345" s="3">
        <v>44</v>
      </c>
      <c r="B1345" s="3">
        <v>9</v>
      </c>
      <c r="C1345" s="2">
        <f>IF(logVir!C1345="","",LN(総労働時間!C1345))</f>
        <v>9.0421327785563719</v>
      </c>
      <c r="D1345" s="2">
        <f>IF(logVir!D1345="","",LN(総労働時間!D1345))</f>
        <v>9.1747310934277095</v>
      </c>
      <c r="E1345" s="2">
        <f>IF(logVir!E1345="","",LN(総労働時間!E1345))</f>
        <v>9.1838508045391336</v>
      </c>
      <c r="F1345" s="2">
        <f>IF(logVir!F1345="","",LN(総労働時間!F1345))</f>
        <v>9.0619976024685904</v>
      </c>
      <c r="G1345" s="2">
        <f>IF(logVir!G1345="","",LN(総労働時間!G1345))</f>
        <v>8.9373070376897328</v>
      </c>
      <c r="I1345" s="3">
        <v>44</v>
      </c>
      <c r="J1345" s="3">
        <v>9</v>
      </c>
      <c r="K1345" s="2" cm="1">
        <f t="array" ref="K1345">IF(C1345="","",C1345-SUMPRODUCT(($B$1461:$B$1491=$J1345)*1,C$1461:C$1491))</f>
        <v>-0.92704900861426154</v>
      </c>
      <c r="L1345" s="2" cm="1">
        <f t="array" ref="L1345">IF(D1345="","",D1345-SUMPRODUCT(($B$1461:$B$1491=$J1345)*1,D$1461:D$1491))</f>
        <v>-0.74955530623923394</v>
      </c>
      <c r="M1345" s="2" cm="1">
        <f t="array" ref="M1345">IF(E1345="","",E1345-SUMPRODUCT(($B$1461:$B$1491=$J1345)*1,E$1461:E$1491))</f>
        <v>-0.81967998673875897</v>
      </c>
      <c r="N1345" s="2" cm="1">
        <f t="array" ref="N1345">IF(F1345="","",F1345-SUMPRODUCT(($B$1461:$B$1491=$J1345)*1,F$1461:F$1491))</f>
        <v>-0.83536924756800879</v>
      </c>
      <c r="O1345" s="2" cm="1">
        <f t="array" ref="O1345">IF(G1345="","",G1345-SUMPRODUCT(($B$1461:$B$1491=$J1345)*1,G$1461:G$1491))</f>
        <v>-1.0051311414452275</v>
      </c>
    </row>
    <row r="1346" spans="1:15" x14ac:dyDescent="0.55000000000000004">
      <c r="A1346" s="3">
        <v>44</v>
      </c>
      <c r="B1346" s="3">
        <v>10</v>
      </c>
      <c r="C1346" s="2">
        <f>IF(logVir!C1346="","",LN(総労働時間!C1346))</f>
        <v>9.7167542273139507</v>
      </c>
      <c r="D1346" s="2">
        <f>IF(logVir!D1346="","",LN(総労働時間!D1346))</f>
        <v>9.828895955093456</v>
      </c>
      <c r="E1346" s="2">
        <f>IF(logVir!E1346="","",LN(総労働時間!E1346))</f>
        <v>9.8515338062200826</v>
      </c>
      <c r="F1346" s="2">
        <f>IF(logVir!F1346="","",LN(総労働時間!F1346))</f>
        <v>9.8017280964492617</v>
      </c>
      <c r="G1346" s="2">
        <f>IF(logVir!G1346="","",LN(総労働時間!G1346))</f>
        <v>9.7308261708271964</v>
      </c>
      <c r="I1346" s="3">
        <v>44</v>
      </c>
      <c r="J1346" s="3">
        <v>10</v>
      </c>
      <c r="K1346" s="2" cm="1">
        <f t="array" ref="K1346">IF(C1346="","",C1346-SUMPRODUCT(($B$1461:$B$1491=$J1346)*1,C$1461:C$1491))</f>
        <v>-0.75323900165155422</v>
      </c>
      <c r="L1346" s="2" cm="1">
        <f t="array" ref="L1346">IF(D1346="","",D1346-SUMPRODUCT(($B$1461:$B$1491=$J1346)*1,D$1461:D$1491))</f>
        <v>-0.6592033857327273</v>
      </c>
      <c r="M1346" s="2" cm="1">
        <f t="array" ref="M1346">IF(E1346="","",E1346-SUMPRODUCT(($B$1461:$B$1491=$J1346)*1,E$1461:E$1491))</f>
        <v>-0.67625891270829719</v>
      </c>
      <c r="N1346" s="2" cm="1">
        <f t="array" ref="N1346">IF(F1346="","",F1346-SUMPRODUCT(($B$1461:$B$1491=$J1346)*1,F$1461:F$1491))</f>
        <v>-0.661984310848025</v>
      </c>
      <c r="O1346" s="2" cm="1">
        <f t="array" ref="O1346">IF(G1346="","",G1346-SUMPRODUCT(($B$1461:$B$1491=$J1346)*1,G$1461:G$1491))</f>
        <v>-0.802987959536134</v>
      </c>
    </row>
    <row r="1347" spans="1:15" x14ac:dyDescent="0.55000000000000004">
      <c r="A1347" s="3">
        <v>44</v>
      </c>
      <c r="B1347" s="3">
        <v>11</v>
      </c>
      <c r="C1347" s="2">
        <f>IF(logVir!C1347="","",LN(総労働時間!C1347))</f>
        <v>9.778425762921497</v>
      </c>
      <c r="D1347" s="2">
        <f>IF(logVir!D1347="","",LN(総労働時間!D1347))</f>
        <v>9.5962945900779548</v>
      </c>
      <c r="E1347" s="2">
        <f>IF(logVir!E1347="","",LN(総労働時間!E1347))</f>
        <v>9.4593378115289912</v>
      </c>
      <c r="F1347" s="2">
        <f>IF(logVir!F1347="","",LN(総労働時間!F1347))</f>
        <v>9.3698652444203301</v>
      </c>
      <c r="G1347" s="2">
        <f>IF(logVir!G1347="","",LN(総労働時間!G1347))</f>
        <v>9.1718310034159032</v>
      </c>
      <c r="I1347" s="3">
        <v>44</v>
      </c>
      <c r="J1347" s="3">
        <v>11</v>
      </c>
      <c r="K1347" s="2" cm="1">
        <f t="array" ref="K1347">IF(C1347="","",C1347-SUMPRODUCT(($B$1461:$B$1491=$J1347)*1,C$1461:C$1491))</f>
        <v>-1.4268222352169957E-2</v>
      </c>
      <c r="L1347" s="2" cm="1">
        <f t="array" ref="L1347">IF(D1347="","",D1347-SUMPRODUCT(($B$1461:$B$1491=$J1347)*1,D$1461:D$1491))</f>
        <v>-1.4605284295026166E-3</v>
      </c>
      <c r="M1347" s="2" cm="1">
        <f t="array" ref="M1347">IF(E1347="","",E1347-SUMPRODUCT(($B$1461:$B$1491=$J1347)*1,E$1461:E$1491))</f>
        <v>-0.12669563287808217</v>
      </c>
      <c r="N1347" s="2" cm="1">
        <f t="array" ref="N1347">IF(F1347="","",F1347-SUMPRODUCT(($B$1461:$B$1491=$J1347)*1,F$1461:F$1491))</f>
        <v>-0.18142229531334841</v>
      </c>
      <c r="O1347" s="2" cm="1">
        <f t="array" ref="O1347">IF(G1347="","",G1347-SUMPRODUCT(($B$1461:$B$1491=$J1347)*1,G$1461:G$1491))</f>
        <v>-0.3846263982926672</v>
      </c>
    </row>
    <row r="1348" spans="1:15" x14ac:dyDescent="0.55000000000000004">
      <c r="A1348" s="3">
        <v>44</v>
      </c>
      <c r="B1348" s="3">
        <v>12</v>
      </c>
      <c r="C1348" s="2">
        <f>IF(logVir!C1348="","",LN(総労働時間!C1348))</f>
        <v>8.5149567730810798</v>
      </c>
      <c r="D1348" s="2">
        <f>IF(logVir!D1348="","",LN(総労働時間!D1348))</f>
        <v>8.2382234041044864</v>
      </c>
      <c r="E1348" s="2">
        <f>IF(logVir!E1348="","",LN(総労働時間!E1348))</f>
        <v>8.31979122305024</v>
      </c>
      <c r="F1348" s="2">
        <f>IF(logVir!F1348="","",LN(総労働時間!F1348))</f>
        <v>8.2386348393207509</v>
      </c>
      <c r="G1348" s="2">
        <f>IF(logVir!G1348="","",LN(総労働時間!G1348))</f>
        <v>8.0095920813751533</v>
      </c>
      <c r="I1348" s="3">
        <v>44</v>
      </c>
      <c r="J1348" s="3">
        <v>12</v>
      </c>
      <c r="K1348" s="2" cm="1">
        <f t="array" ref="K1348">IF(C1348="","",C1348-SUMPRODUCT(($B$1461:$B$1491=$J1348)*1,C$1461:C$1491))</f>
        <v>-1.0787892674698298</v>
      </c>
      <c r="L1348" s="2" cm="1">
        <f t="array" ref="L1348">IF(D1348="","",D1348-SUMPRODUCT(($B$1461:$B$1491=$J1348)*1,D$1461:D$1491))</f>
        <v>-1.2667954445682703</v>
      </c>
      <c r="M1348" s="2" cm="1">
        <f t="array" ref="M1348">IF(E1348="","",E1348-SUMPRODUCT(($B$1461:$B$1491=$J1348)*1,E$1461:E$1491))</f>
        <v>-1.1666922396460944</v>
      </c>
      <c r="N1348" s="2" cm="1">
        <f t="array" ref="N1348">IF(F1348="","",F1348-SUMPRODUCT(($B$1461:$B$1491=$J1348)*1,F$1461:F$1491))</f>
        <v>-1.1892282667903302</v>
      </c>
      <c r="O1348" s="2" cm="1">
        <f t="array" ref="O1348">IF(G1348="","",G1348-SUMPRODUCT(($B$1461:$B$1491=$J1348)*1,G$1461:G$1491))</f>
        <v>-1.4996233032410462</v>
      </c>
    </row>
    <row r="1349" spans="1:15" x14ac:dyDescent="0.55000000000000004">
      <c r="A1349" s="3">
        <v>44</v>
      </c>
      <c r="B1349" s="3">
        <v>13</v>
      </c>
      <c r="C1349" s="2">
        <f>IF(logVir!C1349="","",LN(総労働時間!C1349))</f>
        <v>9.5476906637012249</v>
      </c>
      <c r="D1349" s="2">
        <f>IF(logVir!D1349="","",LN(総労働時間!D1349))</f>
        <v>8.8060709583622749</v>
      </c>
      <c r="E1349" s="2">
        <f>IF(logVir!E1349="","",LN(総労働時間!E1349))</f>
        <v>8.800911735285263</v>
      </c>
      <c r="F1349" s="2">
        <f>IF(logVir!F1349="","",LN(総労働時間!F1349))</f>
        <v>8.7305960438767656</v>
      </c>
      <c r="G1349" s="2">
        <f>IF(logVir!G1349="","",LN(総労働時間!G1349))</f>
        <v>8.4655986302051609</v>
      </c>
      <c r="I1349" s="3">
        <v>44</v>
      </c>
      <c r="J1349" s="3">
        <v>13</v>
      </c>
      <c r="K1349" s="2" cm="1">
        <f t="array" ref="K1349">IF(C1349="","",C1349-SUMPRODUCT(($B$1461:$B$1491=$J1349)*1,C$1461:C$1491))</f>
        <v>0.81404819471709011</v>
      </c>
      <c r="L1349" s="2" cm="1">
        <f t="array" ref="L1349">IF(D1349="","",D1349-SUMPRODUCT(($B$1461:$B$1491=$J1349)*1,D$1461:D$1491))</f>
        <v>0.87079268903360063</v>
      </c>
      <c r="M1349" s="2" cm="1">
        <f t="array" ref="M1349">IF(E1349="","",E1349-SUMPRODUCT(($B$1461:$B$1491=$J1349)*1,E$1461:E$1491))</f>
        <v>0.80596785085508493</v>
      </c>
      <c r="N1349" s="2" cm="1">
        <f t="array" ref="N1349">IF(F1349="","",F1349-SUMPRODUCT(($B$1461:$B$1491=$J1349)*1,F$1461:F$1491))</f>
        <v>0.86660528380102608</v>
      </c>
      <c r="O1349" s="2" cm="1">
        <f t="array" ref="O1349">IF(G1349="","",G1349-SUMPRODUCT(($B$1461:$B$1491=$J1349)*1,G$1461:G$1491))</f>
        <v>0.64495170674130353</v>
      </c>
    </row>
    <row r="1350" spans="1:15" x14ac:dyDescent="0.55000000000000004">
      <c r="A1350" s="3">
        <v>44</v>
      </c>
      <c r="B1350" s="3">
        <v>14</v>
      </c>
      <c r="C1350" s="2">
        <f>IF(logVir!C1350="","",LN(総労働時間!C1350))</f>
        <v>9.8543376957175752</v>
      </c>
      <c r="D1350" s="2">
        <f>IF(logVir!D1350="","",LN(総労働時間!D1350))</f>
        <v>10.057750274155818</v>
      </c>
      <c r="E1350" s="2">
        <f>IF(logVir!E1350="","",LN(総労働時間!E1350))</f>
        <v>10.043851379268903</v>
      </c>
      <c r="F1350" s="2">
        <f>IF(logVir!F1350="","",LN(総労働時間!F1350))</f>
        <v>9.9914829504580744</v>
      </c>
      <c r="G1350" s="2">
        <f>IF(logVir!G1350="","",LN(総労働時間!G1350))</f>
        <v>9.9327749850790568</v>
      </c>
      <c r="I1350" s="3">
        <v>44</v>
      </c>
      <c r="J1350" s="3">
        <v>14</v>
      </c>
      <c r="K1350" s="2" cm="1">
        <f t="array" ref="K1350">IF(C1350="","",C1350-SUMPRODUCT(($B$1461:$B$1491=$J1350)*1,C$1461:C$1491))</f>
        <v>3.0696289225527806E-2</v>
      </c>
      <c r="L1350" s="2" cm="1">
        <f t="array" ref="L1350">IF(D1350="","",D1350-SUMPRODUCT(($B$1461:$B$1491=$J1350)*1,D$1461:D$1491))</f>
        <v>0.14307643776169776</v>
      </c>
      <c r="M1350" s="2" cm="1">
        <f t="array" ref="M1350">IF(E1350="","",E1350-SUMPRODUCT(($B$1461:$B$1491=$J1350)*1,E$1461:E$1491))</f>
        <v>9.1083307382694656E-2</v>
      </c>
      <c r="N1350" s="2" cm="1">
        <f t="array" ref="N1350">IF(F1350="","",F1350-SUMPRODUCT(($B$1461:$B$1491=$J1350)*1,F$1461:F$1491))</f>
        <v>9.4710965587276874E-2</v>
      </c>
      <c r="O1350" s="2" cm="1">
        <f t="array" ref="O1350">IF(G1350="","",G1350-SUMPRODUCT(($B$1461:$B$1491=$J1350)*1,G$1461:G$1491))</f>
        <v>-5.1076868034716227E-3</v>
      </c>
    </row>
    <row r="1351" spans="1:15" x14ac:dyDescent="0.55000000000000004">
      <c r="A1351" s="3">
        <v>44</v>
      </c>
      <c r="B1351" s="3">
        <v>15</v>
      </c>
      <c r="C1351" s="2">
        <f>IF(logVir!C1351="","",LN(総労働時間!C1351))</f>
        <v>8.1719331695126787</v>
      </c>
      <c r="D1351" s="2">
        <f>IF(logVir!D1351="","",LN(総労働時間!D1351))</f>
        <v>8.1800080490967364</v>
      </c>
      <c r="E1351" s="2">
        <f>IF(logVir!E1351="","",LN(総労働時間!E1351))</f>
        <v>8.1787723525238665</v>
      </c>
      <c r="F1351" s="2">
        <f>IF(logVir!F1351="","",LN(総労働時間!F1351))</f>
        <v>8.0544561097277203</v>
      </c>
      <c r="G1351" s="2">
        <f>IF(logVir!G1351="","",LN(総労働時間!G1351))</f>
        <v>7.9027356616716107</v>
      </c>
      <c r="I1351" s="3">
        <v>44</v>
      </c>
      <c r="J1351" s="3">
        <v>15</v>
      </c>
      <c r="K1351" s="2" cm="1">
        <f t="array" ref="K1351">IF(C1351="","",C1351-SUMPRODUCT(($B$1461:$B$1491=$J1351)*1,C$1461:C$1491))</f>
        <v>-1.0786113029050188</v>
      </c>
      <c r="L1351" s="2" cm="1">
        <f t="array" ref="L1351">IF(D1351="","",D1351-SUMPRODUCT(($B$1461:$B$1491=$J1351)*1,D$1461:D$1491))</f>
        <v>-0.93852516448222367</v>
      </c>
      <c r="M1351" s="2" cm="1">
        <f t="array" ref="M1351">IF(E1351="","",E1351-SUMPRODUCT(($B$1461:$B$1491=$J1351)*1,E$1461:E$1491))</f>
        <v>-0.87943852492676555</v>
      </c>
      <c r="N1351" s="2" cm="1">
        <f t="array" ref="N1351">IF(F1351="","",F1351-SUMPRODUCT(($B$1461:$B$1491=$J1351)*1,F$1461:F$1491))</f>
        <v>-0.89627086536877343</v>
      </c>
      <c r="O1351" s="2" cm="1">
        <f t="array" ref="O1351">IF(G1351="","",G1351-SUMPRODUCT(($B$1461:$B$1491=$J1351)*1,G$1461:G$1491))</f>
        <v>-1.0847290750748284</v>
      </c>
    </row>
    <row r="1352" spans="1:15" x14ac:dyDescent="0.55000000000000004">
      <c r="A1352" s="3">
        <v>44</v>
      </c>
      <c r="B1352" s="3">
        <v>16</v>
      </c>
      <c r="C1352" s="2">
        <f>IF(logVir!C1352="","",LN(総労働時間!C1352))</f>
        <v>9.8692900698688906</v>
      </c>
      <c r="D1352" s="2">
        <f>IF(logVir!D1352="","",LN(総労働時間!D1352))</f>
        <v>9.8608244673015673</v>
      </c>
      <c r="E1352" s="2">
        <f>IF(logVir!E1352="","",LN(総労働時間!E1352))</f>
        <v>9.7565976317605703</v>
      </c>
      <c r="F1352" s="2">
        <f>IF(logVir!F1352="","",LN(総労働時間!F1352))</f>
        <v>9.6882515934917475</v>
      </c>
      <c r="G1352" s="2">
        <f>IF(logVir!G1352="","",LN(総労働時間!G1352))</f>
        <v>9.5834617133310775</v>
      </c>
      <c r="I1352" s="3">
        <v>44</v>
      </c>
      <c r="J1352" s="3">
        <v>16</v>
      </c>
      <c r="K1352" s="2" cm="1">
        <f t="array" ref="K1352">IF(C1352="","",C1352-SUMPRODUCT(($B$1461:$B$1491=$J1352)*1,C$1461:C$1491))</f>
        <v>-0.6173874543100073</v>
      </c>
      <c r="L1352" s="2" cm="1">
        <f t="array" ref="L1352">IF(D1352="","",D1352-SUMPRODUCT(($B$1461:$B$1491=$J1352)*1,D$1461:D$1491))</f>
        <v>-0.61214371188526506</v>
      </c>
      <c r="M1352" s="2" cm="1">
        <f t="array" ref="M1352">IF(E1352="","",E1352-SUMPRODUCT(($B$1461:$B$1491=$J1352)*1,E$1461:E$1491))</f>
        <v>-0.71007082788226761</v>
      </c>
      <c r="N1352" s="2" cm="1">
        <f t="array" ref="N1352">IF(F1352="","",F1352-SUMPRODUCT(($B$1461:$B$1491=$J1352)*1,F$1461:F$1491))</f>
        <v>-0.67838262152718798</v>
      </c>
      <c r="O1352" s="2" cm="1">
        <f t="array" ref="O1352">IF(G1352="","",G1352-SUMPRODUCT(($B$1461:$B$1491=$J1352)*1,G$1461:G$1491))</f>
        <v>-0.83738822083105902</v>
      </c>
    </row>
    <row r="1353" spans="1:15" x14ac:dyDescent="0.55000000000000004">
      <c r="A1353" s="3">
        <v>44</v>
      </c>
      <c r="B1353" s="3">
        <v>17</v>
      </c>
      <c r="C1353" s="2">
        <f>IF(logVir!C1353="","",LN(総労働時間!C1353))</f>
        <v>9.3808733799772988</v>
      </c>
      <c r="D1353" s="2">
        <f>IF(logVir!D1353="","",LN(総労働時間!D1353))</f>
        <v>9.4717914995010588</v>
      </c>
      <c r="E1353" s="2">
        <f>IF(logVir!E1353="","",LN(総労働時間!E1353))</f>
        <v>9.5260798220808809</v>
      </c>
      <c r="F1353" s="2">
        <f>IF(logVir!F1353="","",LN(総労働時間!F1353))</f>
        <v>9.4791744013666364</v>
      </c>
      <c r="G1353" s="2">
        <f>IF(logVir!G1353="","",LN(総労働時間!G1353))</f>
        <v>9.4226086383140615</v>
      </c>
      <c r="I1353" s="3">
        <v>44</v>
      </c>
      <c r="J1353" s="3">
        <v>17</v>
      </c>
      <c r="K1353" s="2" cm="1">
        <f t="array" ref="K1353">IF(C1353="","",C1353-SUMPRODUCT(($B$1461:$B$1491=$J1353)*1,C$1461:C$1491))</f>
        <v>-0.56020651218644524</v>
      </c>
      <c r="L1353" s="2" cm="1">
        <f t="array" ref="L1353">IF(D1353="","",D1353-SUMPRODUCT(($B$1461:$B$1491=$J1353)*1,D$1461:D$1491))</f>
        <v>-0.39053219086064495</v>
      </c>
      <c r="M1353" s="2" cm="1">
        <f t="array" ref="M1353">IF(E1353="","",E1353-SUMPRODUCT(($B$1461:$B$1491=$J1353)*1,E$1461:E$1491))</f>
        <v>-0.31618074258027207</v>
      </c>
      <c r="N1353" s="2" cm="1">
        <f t="array" ref="N1353">IF(F1353="","",F1353-SUMPRODUCT(($B$1461:$B$1491=$J1353)*1,F$1461:F$1491))</f>
        <v>-0.41091411943586031</v>
      </c>
      <c r="O1353" s="2" cm="1">
        <f t="array" ref="O1353">IF(G1353="","",G1353-SUMPRODUCT(($B$1461:$B$1491=$J1353)*1,G$1461:G$1491))</f>
        <v>-0.5285229504950486</v>
      </c>
    </row>
    <row r="1354" spans="1:15" x14ac:dyDescent="0.55000000000000004">
      <c r="A1354" s="3">
        <v>44</v>
      </c>
      <c r="B1354" s="3">
        <v>18</v>
      </c>
      <c r="C1354" s="2">
        <f>IF(logVir!C1354="","",LN(総労働時間!C1354))</f>
        <v>11.473974197193821</v>
      </c>
      <c r="D1354" s="2">
        <f>IF(logVir!D1354="","",LN(総労働時間!D1354))</f>
        <v>11.526144330981865</v>
      </c>
      <c r="E1354" s="2">
        <f>IF(logVir!E1354="","",LN(総労働時間!E1354))</f>
        <v>11.519366316705449</v>
      </c>
      <c r="F1354" s="2">
        <f>IF(logVir!F1354="","",LN(総労働時間!F1354))</f>
        <v>11.437035848286255</v>
      </c>
      <c r="G1354" s="2">
        <f>IF(logVir!G1354="","",LN(総労働時間!G1354))</f>
        <v>11.627857189172907</v>
      </c>
      <c r="I1354" s="3">
        <v>44</v>
      </c>
      <c r="J1354" s="3">
        <v>18</v>
      </c>
      <c r="K1354" s="2" cm="1">
        <f t="array" ref="K1354">IF(C1354="","",C1354-SUMPRODUCT(($B$1461:$B$1491=$J1354)*1,C$1461:C$1491))</f>
        <v>-0.45308351543578773</v>
      </c>
      <c r="L1354" s="2" cm="1">
        <f t="array" ref="L1354">IF(D1354="","",D1354-SUMPRODUCT(($B$1461:$B$1491=$J1354)*1,D$1461:D$1491))</f>
        <v>-0.39827041382567252</v>
      </c>
      <c r="M1354" s="2" cm="1">
        <f t="array" ref="M1354">IF(E1354="","",E1354-SUMPRODUCT(($B$1461:$B$1491=$J1354)*1,E$1461:E$1491))</f>
        <v>-0.37143130009422798</v>
      </c>
      <c r="N1354" s="2" cm="1">
        <f t="array" ref="N1354">IF(F1354="","",F1354-SUMPRODUCT(($B$1461:$B$1491=$J1354)*1,F$1461:F$1491))</f>
        <v>-0.42231671639043888</v>
      </c>
      <c r="O1354" s="2" cm="1">
        <f t="array" ref="O1354">IF(G1354="","",G1354-SUMPRODUCT(($B$1461:$B$1491=$J1354)*1,G$1461:G$1491))</f>
        <v>-0.21630271336738893</v>
      </c>
    </row>
    <row r="1355" spans="1:15" x14ac:dyDescent="0.55000000000000004">
      <c r="A1355" s="3">
        <v>44</v>
      </c>
      <c r="B1355" s="3">
        <v>19</v>
      </c>
      <c r="C1355" s="2">
        <f>IF(logVir!C1355="","",LN(総労働時間!C1355))</f>
        <v>10.703892013352885</v>
      </c>
      <c r="D1355" s="2">
        <f>IF(logVir!D1355="","",LN(総労働時間!D1355))</f>
        <v>10.526602987982558</v>
      </c>
      <c r="E1355" s="2">
        <f>IF(logVir!E1355="","",LN(総労働時間!E1355))</f>
        <v>10.476588352770621</v>
      </c>
      <c r="F1355" s="2">
        <f>IF(logVir!F1355="","",LN(総労働時間!F1355))</f>
        <v>10.690037487647356</v>
      </c>
      <c r="G1355" s="2">
        <f>IF(logVir!G1355="","",LN(総労働時間!G1355))</f>
        <v>10.572486781142272</v>
      </c>
      <c r="I1355" s="3">
        <v>44</v>
      </c>
      <c r="J1355" s="3">
        <v>19</v>
      </c>
      <c r="K1355" s="2" cm="1">
        <f t="array" ref="K1355">IF(C1355="","",C1355-SUMPRODUCT(($B$1461:$B$1491=$J1355)*1,C$1461:C$1491))</f>
        <v>-0.52433006218384826</v>
      </c>
      <c r="L1355" s="2" cm="1">
        <f t="array" ref="L1355">IF(D1355="","",D1355-SUMPRODUCT(($B$1461:$B$1491=$J1355)*1,D$1461:D$1491))</f>
        <v>-0.70343866061933547</v>
      </c>
      <c r="M1355" s="2" cm="1">
        <f t="array" ref="M1355">IF(E1355="","",E1355-SUMPRODUCT(($B$1461:$B$1491=$J1355)*1,E$1461:E$1491))</f>
        <v>-0.72527423057671037</v>
      </c>
      <c r="N1355" s="2" cm="1">
        <f t="array" ref="N1355">IF(F1355="","",F1355-SUMPRODUCT(($B$1461:$B$1491=$J1355)*1,F$1461:F$1491))</f>
        <v>-0.50193692684317703</v>
      </c>
      <c r="O1355" s="2" cm="1">
        <f t="array" ref="O1355">IF(G1355="","",G1355-SUMPRODUCT(($B$1461:$B$1491=$J1355)*1,G$1461:G$1491))</f>
        <v>-0.65481249409019249</v>
      </c>
    </row>
    <row r="1356" spans="1:15" x14ac:dyDescent="0.55000000000000004">
      <c r="A1356" s="3">
        <v>44</v>
      </c>
      <c r="B1356" s="3">
        <v>20</v>
      </c>
      <c r="C1356" s="2">
        <f>IF(logVir!C1356="","",LN(総労働時間!C1356))</f>
        <v>11.732454272754939</v>
      </c>
      <c r="D1356" s="2">
        <f>IF(logVir!D1356="","",LN(総労働時間!D1356))</f>
        <v>11.594106671653753</v>
      </c>
      <c r="E1356" s="2">
        <f>IF(logVir!E1356="","",LN(総労働時間!E1356))</f>
        <v>11.564232722541925</v>
      </c>
      <c r="F1356" s="2">
        <f>IF(logVir!F1356="","",LN(総労働時間!F1356))</f>
        <v>11.533911343813831</v>
      </c>
      <c r="G1356" s="2">
        <f>IF(logVir!G1356="","",LN(総労働時間!G1356))</f>
        <v>11.586250767139317</v>
      </c>
      <c r="I1356" s="3">
        <v>44</v>
      </c>
      <c r="J1356" s="3">
        <v>20</v>
      </c>
      <c r="K1356" s="2" cm="1">
        <f t="array" ref="K1356">IF(C1356="","",C1356-SUMPRODUCT(($B$1461:$B$1491=$J1356)*1,C$1461:C$1491))</f>
        <v>-0.37025105967866878</v>
      </c>
      <c r="L1356" s="2" cm="1">
        <f t="array" ref="L1356">IF(D1356="","",D1356-SUMPRODUCT(($B$1461:$B$1491=$J1356)*1,D$1461:D$1491))</f>
        <v>-0.46312547304412277</v>
      </c>
      <c r="M1356" s="2" cm="1">
        <f t="array" ref="M1356">IF(E1356="","",E1356-SUMPRODUCT(($B$1461:$B$1491=$J1356)*1,E$1461:E$1491))</f>
        <v>-0.45953245769901763</v>
      </c>
      <c r="N1356" s="2" cm="1">
        <f t="array" ref="N1356">IF(F1356="","",F1356-SUMPRODUCT(($B$1461:$B$1491=$J1356)*1,F$1461:F$1491))</f>
        <v>-0.41467319338625153</v>
      </c>
      <c r="O1356" s="2" cm="1">
        <f t="array" ref="O1356">IF(G1356="","",G1356-SUMPRODUCT(($B$1461:$B$1491=$J1356)*1,G$1461:G$1491))</f>
        <v>-0.42764806546275835</v>
      </c>
    </row>
    <row r="1357" spans="1:15" x14ac:dyDescent="0.55000000000000004">
      <c r="A1357" s="3">
        <v>44</v>
      </c>
      <c r="B1357" s="3">
        <v>21</v>
      </c>
      <c r="C1357" s="2">
        <f>IF(logVir!C1357="","",LN(総労働時間!C1357))</f>
        <v>11.101930633531488</v>
      </c>
      <c r="D1357" s="2">
        <f>IF(logVir!D1357="","",LN(総労働時間!D1357))</f>
        <v>10.904592605857557</v>
      </c>
      <c r="E1357" s="2">
        <f>IF(logVir!E1357="","",LN(総労働時間!E1357))</f>
        <v>10.904382642649704</v>
      </c>
      <c r="F1357" s="2">
        <f>IF(logVir!F1357="","",LN(総労働時間!F1357))</f>
        <v>10.87995168101212</v>
      </c>
      <c r="G1357" s="2">
        <f>IF(logVir!G1357="","",LN(総労働時間!G1357))</f>
        <v>10.903156244858977</v>
      </c>
      <c r="I1357" s="3">
        <v>44</v>
      </c>
      <c r="J1357" s="3">
        <v>21</v>
      </c>
      <c r="K1357" s="2" cm="1">
        <f t="array" ref="K1357">IF(C1357="","",C1357-SUMPRODUCT(($B$1461:$B$1491=$J1357)*1,C$1461:C$1491))</f>
        <v>-0.45912313555536244</v>
      </c>
      <c r="L1357" s="2" cm="1">
        <f t="array" ref="L1357">IF(D1357="","",D1357-SUMPRODUCT(($B$1461:$B$1491=$J1357)*1,D$1461:D$1491))</f>
        <v>-0.66760061430834483</v>
      </c>
      <c r="M1357" s="2" cm="1">
        <f t="array" ref="M1357">IF(E1357="","",E1357-SUMPRODUCT(($B$1461:$B$1491=$J1357)*1,E$1461:E$1491))</f>
        <v>-0.64221147085542718</v>
      </c>
      <c r="N1357" s="2" cm="1">
        <f t="array" ref="N1357">IF(F1357="","",F1357-SUMPRODUCT(($B$1461:$B$1491=$J1357)*1,F$1461:F$1491))</f>
        <v>-0.61176058946691469</v>
      </c>
      <c r="O1357" s="2" cm="1">
        <f t="array" ref="O1357">IF(G1357="","",G1357-SUMPRODUCT(($B$1461:$B$1491=$J1357)*1,G$1461:G$1491))</f>
        <v>-0.64221287458671839</v>
      </c>
    </row>
    <row r="1358" spans="1:15" x14ac:dyDescent="0.55000000000000004">
      <c r="A1358" s="3">
        <v>44</v>
      </c>
      <c r="B1358" s="3">
        <v>22</v>
      </c>
      <c r="C1358" s="2">
        <f>IF(logVir!C1358="","",LN(総労働時間!C1358))</f>
        <v>11.238732239260932</v>
      </c>
      <c r="D1358" s="2">
        <f>IF(logVir!D1358="","",LN(総労働時間!D1358))</f>
        <v>11.079373687451145</v>
      </c>
      <c r="E1358" s="2">
        <f>IF(logVir!E1358="","",LN(総労働時間!E1358))</f>
        <v>11.393484059331</v>
      </c>
      <c r="F1358" s="2">
        <f>IF(logVir!F1358="","",LN(総労働時間!F1358))</f>
        <v>11.125799400763121</v>
      </c>
      <c r="G1358" s="2">
        <f>IF(logVir!G1358="","",LN(総労働時間!G1358))</f>
        <v>10.888868045782612</v>
      </c>
      <c r="I1358" s="3">
        <v>44</v>
      </c>
      <c r="J1358" s="3">
        <v>22</v>
      </c>
      <c r="K1358" s="2" cm="1">
        <f t="array" ref="K1358">IF(C1358="","",C1358-SUMPRODUCT(($B$1461:$B$1491=$J1358)*1,C$1461:C$1491))</f>
        <v>-0.37095555731982977</v>
      </c>
      <c r="L1358" s="2" cm="1">
        <f t="array" ref="L1358">IF(D1358="","",D1358-SUMPRODUCT(($B$1461:$B$1491=$J1358)*1,D$1461:D$1491))</f>
        <v>-0.48819163343830319</v>
      </c>
      <c r="M1358" s="2" cm="1">
        <f t="array" ref="M1358">IF(E1358="","",E1358-SUMPRODUCT(($B$1461:$B$1491=$J1358)*1,E$1461:E$1491))</f>
        <v>-0.14058721776270922</v>
      </c>
      <c r="N1358" s="2" cm="1">
        <f t="array" ref="N1358">IF(F1358="","",F1358-SUMPRODUCT(($B$1461:$B$1491=$J1358)*1,F$1461:F$1491))</f>
        <v>-0.27452433247283103</v>
      </c>
      <c r="O1358" s="2" cm="1">
        <f t="array" ref="O1358">IF(G1358="","",G1358-SUMPRODUCT(($B$1461:$B$1491=$J1358)*1,G$1461:G$1491))</f>
        <v>-0.49059249949611861</v>
      </c>
    </row>
    <row r="1359" spans="1:15" x14ac:dyDescent="0.55000000000000004">
      <c r="A1359" s="3">
        <v>44</v>
      </c>
      <c r="B1359" s="3">
        <v>23</v>
      </c>
      <c r="C1359" s="2">
        <f>IF(logVir!C1359="","",LN(総労働時間!C1359))</f>
        <v>8.3661888368815269</v>
      </c>
      <c r="D1359" s="2">
        <f>IF(logVir!D1359="","",LN(総労働時間!D1359))</f>
        <v>7.9985368870246791</v>
      </c>
      <c r="E1359" s="2">
        <f>IF(logVir!E1359="","",LN(総労働時間!E1359))</f>
        <v>8.3589760223861607</v>
      </c>
      <c r="F1359" s="2">
        <f>IF(logVir!F1359="","",LN(総労働時間!F1359))</f>
        <v>8.4485731176333427</v>
      </c>
      <c r="G1359" s="2">
        <f>IF(logVir!G1359="","",LN(総労働時間!G1359))</f>
        <v>8.5833915915373389</v>
      </c>
      <c r="I1359" s="3">
        <v>44</v>
      </c>
      <c r="J1359" s="3">
        <v>23</v>
      </c>
      <c r="K1359" s="2" cm="1">
        <f t="array" ref="K1359">IF(C1359="","",C1359-SUMPRODUCT(($B$1461:$B$1491=$J1359)*1,C$1461:C$1491))</f>
        <v>-0.34483953410263979</v>
      </c>
      <c r="L1359" s="2" cm="1">
        <f t="array" ref="L1359">IF(D1359="","",D1359-SUMPRODUCT(($B$1461:$B$1491=$J1359)*1,D$1461:D$1491))</f>
        <v>-0.65210154991310709</v>
      </c>
      <c r="M1359" s="2" cm="1">
        <f t="array" ref="M1359">IF(E1359="","",E1359-SUMPRODUCT(($B$1461:$B$1491=$J1359)*1,E$1461:E$1491))</f>
        <v>-0.42451113117639494</v>
      </c>
      <c r="N1359" s="2" cm="1">
        <f t="array" ref="N1359">IF(F1359="","",F1359-SUMPRODUCT(($B$1461:$B$1491=$J1359)*1,F$1461:F$1491))</f>
        <v>-0.35726036583624321</v>
      </c>
      <c r="O1359" s="2" cm="1">
        <f t="array" ref="O1359">IF(G1359="","",G1359-SUMPRODUCT(($B$1461:$B$1491=$J1359)*1,G$1461:G$1491))</f>
        <v>-0.34188937752647064</v>
      </c>
    </row>
    <row r="1360" spans="1:15" x14ac:dyDescent="0.55000000000000004">
      <c r="A1360" s="3">
        <v>44</v>
      </c>
      <c r="B1360" s="3">
        <v>24</v>
      </c>
      <c r="C1360" s="2">
        <f>IF(logVir!C1360="","",LN(総労働時間!C1360))</f>
        <v>9.2040682416417763</v>
      </c>
      <c r="D1360" s="2">
        <f>IF(logVir!D1360="","",LN(総労働時間!D1360))</f>
        <v>9.1028294167596489</v>
      </c>
      <c r="E1360" s="2">
        <f>IF(logVir!E1360="","",LN(総労働時間!E1360))</f>
        <v>8.9590152953415405</v>
      </c>
      <c r="F1360" s="2">
        <f>IF(logVir!F1360="","",LN(総労働時間!F1360))</f>
        <v>9.0483933045517269</v>
      </c>
      <c r="G1360" s="2">
        <f>IF(logVir!G1360="","",LN(総労働時間!G1360))</f>
        <v>9.1795478674860735</v>
      </c>
      <c r="I1360" s="3">
        <v>44</v>
      </c>
      <c r="J1360" s="3">
        <v>24</v>
      </c>
      <c r="K1360" s="2" cm="1">
        <f t="array" ref="K1360">IF(C1360="","",C1360-SUMPRODUCT(($B$1461:$B$1491=$J1360)*1,C$1461:C$1491))</f>
        <v>-0.53509144308955747</v>
      </c>
      <c r="L1360" s="2" cm="1">
        <f t="array" ref="L1360">IF(D1360="","",D1360-SUMPRODUCT(($B$1461:$B$1491=$J1360)*1,D$1461:D$1491))</f>
        <v>-0.54551343080810533</v>
      </c>
      <c r="M1360" s="2" cm="1">
        <f t="array" ref="M1360">IF(E1360="","",E1360-SUMPRODUCT(($B$1461:$B$1491=$J1360)*1,E$1461:E$1491))</f>
        <v>-0.79322835580489581</v>
      </c>
      <c r="N1360" s="2" cm="1">
        <f t="array" ref="N1360">IF(F1360="","",F1360-SUMPRODUCT(($B$1461:$B$1491=$J1360)*1,F$1461:F$1491))</f>
        <v>-0.69067560977651787</v>
      </c>
      <c r="O1360" s="2" cm="1">
        <f t="array" ref="O1360">IF(G1360="","",G1360-SUMPRODUCT(($B$1461:$B$1491=$J1360)*1,G$1461:G$1491))</f>
        <v>-0.66038061357508759</v>
      </c>
    </row>
    <row r="1361" spans="1:15" x14ac:dyDescent="0.55000000000000004">
      <c r="A1361" s="3">
        <v>44</v>
      </c>
      <c r="B1361" s="3">
        <v>25</v>
      </c>
      <c r="C1361" s="2">
        <f>IF(logVir!C1361="","",LN(総労働時間!C1361))</f>
        <v>9.9965114058883877</v>
      </c>
      <c r="D1361" s="2">
        <f>IF(logVir!D1361="","",LN(総労働時間!D1361))</f>
        <v>9.9236385027441667</v>
      </c>
      <c r="E1361" s="2">
        <f>IF(logVir!E1361="","",LN(総労働時間!E1361))</f>
        <v>10.024650046634465</v>
      </c>
      <c r="F1361" s="2">
        <f>IF(logVir!F1361="","",LN(総労働時間!F1361))</f>
        <v>10.0178267585044</v>
      </c>
      <c r="G1361" s="2">
        <f>IF(logVir!G1361="","",LN(総労働時間!G1361))</f>
        <v>9.9856995656676091</v>
      </c>
      <c r="I1361" s="3">
        <v>44</v>
      </c>
      <c r="J1361" s="3">
        <v>25</v>
      </c>
      <c r="K1361" s="2" cm="1">
        <f t="array" ref="K1361">IF(C1361="","",C1361-SUMPRODUCT(($B$1461:$B$1491=$J1361)*1,C$1461:C$1491))</f>
        <v>-0.51542853680331291</v>
      </c>
      <c r="L1361" s="2" cm="1">
        <f t="array" ref="L1361">IF(D1361="","",D1361-SUMPRODUCT(($B$1461:$B$1491=$J1361)*1,D$1461:D$1491))</f>
        <v>-0.48994461537913736</v>
      </c>
      <c r="M1361" s="2" cm="1">
        <f t="array" ref="M1361">IF(E1361="","",E1361-SUMPRODUCT(($B$1461:$B$1491=$J1361)*1,E$1461:E$1491))</f>
        <v>-0.40476022696750746</v>
      </c>
      <c r="N1361" s="2" cm="1">
        <f t="array" ref="N1361">IF(F1361="","",F1361-SUMPRODUCT(($B$1461:$B$1491=$J1361)*1,F$1461:F$1491))</f>
        <v>-0.42324559767924974</v>
      </c>
      <c r="O1361" s="2" cm="1">
        <f t="array" ref="O1361">IF(G1361="","",G1361-SUMPRODUCT(($B$1461:$B$1491=$J1361)*1,G$1461:G$1491))</f>
        <v>-0.39363902197515266</v>
      </c>
    </row>
    <row r="1362" spans="1:15" x14ac:dyDescent="0.55000000000000004">
      <c r="A1362" s="3">
        <v>44</v>
      </c>
      <c r="B1362" s="3">
        <v>26</v>
      </c>
      <c r="C1362" s="2">
        <f>IF(logVir!C1362="","",LN(総労働時間!C1362))</f>
        <v>9.0771086649855768</v>
      </c>
      <c r="D1362" s="2">
        <f>IF(logVir!D1362="","",LN(総労働時間!D1362))</f>
        <v>9.0570114210145292</v>
      </c>
      <c r="E1362" s="2">
        <f>IF(logVir!E1362="","",LN(総労働時間!E1362))</f>
        <v>9.314418290469451</v>
      </c>
      <c r="F1362" s="2">
        <f>IF(logVir!F1362="","",LN(総労働時間!F1362))</f>
        <v>9.4740695918021451</v>
      </c>
      <c r="G1362" s="2">
        <f>IF(logVir!G1362="","",LN(総労働時間!G1362))</f>
        <v>9.4036753735987855</v>
      </c>
      <c r="I1362" s="3">
        <v>44</v>
      </c>
      <c r="J1362" s="3">
        <v>26</v>
      </c>
      <c r="K1362" s="2" cm="1">
        <f t="array" ref="K1362">IF(C1362="","",C1362-SUMPRODUCT(($B$1461:$B$1491=$J1362)*1,C$1461:C$1491))</f>
        <v>-0.60455690354290326</v>
      </c>
      <c r="L1362" s="2" cm="1">
        <f t="array" ref="L1362">IF(D1362="","",D1362-SUMPRODUCT(($B$1461:$B$1491=$J1362)*1,D$1461:D$1491))</f>
        <v>-0.63358162440432686</v>
      </c>
      <c r="M1362" s="2" cm="1">
        <f t="array" ref="M1362">IF(E1362="","",E1362-SUMPRODUCT(($B$1461:$B$1491=$J1362)*1,E$1461:E$1491))</f>
        <v>-0.53338926120761343</v>
      </c>
      <c r="N1362" s="2" cm="1">
        <f t="array" ref="N1362">IF(F1362="","",F1362-SUMPRODUCT(($B$1461:$B$1491=$J1362)*1,F$1461:F$1491))</f>
        <v>-0.38828123421192373</v>
      </c>
      <c r="O1362" s="2" cm="1">
        <f t="array" ref="O1362">IF(G1362="","",G1362-SUMPRODUCT(($B$1461:$B$1491=$J1362)*1,G$1461:G$1491))</f>
        <v>-0.46880762817994537</v>
      </c>
    </row>
    <row r="1363" spans="1:15" x14ac:dyDescent="0.55000000000000004">
      <c r="A1363" s="3">
        <v>44</v>
      </c>
      <c r="B1363" s="3">
        <v>27</v>
      </c>
      <c r="C1363" s="2">
        <f>IF(logVir!C1363="","",LN(総労働時間!C1363))</f>
        <v>11.0005747330313</v>
      </c>
      <c r="D1363" s="2">
        <f>IF(logVir!D1363="","",LN(総労働時間!D1363))</f>
        <v>11.112289879154968</v>
      </c>
      <c r="E1363" s="2">
        <f>IF(logVir!E1363="","",LN(総労働時間!E1363))</f>
        <v>11.131399754340782</v>
      </c>
      <c r="F1363" s="2">
        <f>IF(logVir!F1363="","",LN(総労働時間!F1363))</f>
        <v>11.261958022760682</v>
      </c>
      <c r="G1363" s="2">
        <f>IF(logVir!G1363="","",LN(総労働時間!G1363))</f>
        <v>11.359211935720232</v>
      </c>
      <c r="I1363" s="3">
        <v>44</v>
      </c>
      <c r="J1363" s="3">
        <v>27</v>
      </c>
      <c r="K1363" s="2" cm="1">
        <f t="array" ref="K1363">IF(C1363="","",C1363-SUMPRODUCT(($B$1461:$B$1491=$J1363)*1,C$1461:C$1491))</f>
        <v>-0.54972580722231612</v>
      </c>
      <c r="L1363" s="2" cm="1">
        <f t="array" ref="L1363">IF(D1363="","",D1363-SUMPRODUCT(($B$1461:$B$1491=$J1363)*1,D$1461:D$1491))</f>
        <v>-0.61216735452076065</v>
      </c>
      <c r="M1363" s="2" cm="1">
        <f t="array" ref="M1363">IF(E1363="","",E1363-SUMPRODUCT(($B$1461:$B$1491=$J1363)*1,E$1461:E$1491))</f>
        <v>-0.64404273129258094</v>
      </c>
      <c r="N1363" s="2" cm="1">
        <f t="array" ref="N1363">IF(F1363="","",F1363-SUMPRODUCT(($B$1461:$B$1491=$J1363)*1,F$1461:F$1491))</f>
        <v>-0.4673312723354428</v>
      </c>
      <c r="O1363" s="2" cm="1">
        <f t="array" ref="O1363">IF(G1363="","",G1363-SUMPRODUCT(($B$1461:$B$1491=$J1363)*1,G$1461:G$1491))</f>
        <v>-0.4878406795241208</v>
      </c>
    </row>
    <row r="1364" spans="1:15" x14ac:dyDescent="0.55000000000000004">
      <c r="A1364" s="3">
        <v>44</v>
      </c>
      <c r="B1364" s="3">
        <v>28</v>
      </c>
      <c r="C1364" s="2">
        <f>IF(logVir!C1364="","",LN(総労働時間!C1364))</f>
        <v>10.80572961092809</v>
      </c>
      <c r="D1364" s="2">
        <f>IF(logVir!D1364="","",LN(総労働時間!D1364))</f>
        <v>10.738551572678595</v>
      </c>
      <c r="E1364" s="2">
        <f>IF(logVir!E1364="","",LN(総労働時間!E1364))</f>
        <v>10.780926338644731</v>
      </c>
      <c r="F1364" s="2">
        <f>IF(logVir!F1364="","",LN(総労働時間!F1364))</f>
        <v>10.814917572038656</v>
      </c>
      <c r="G1364" s="2">
        <f>IF(logVir!G1364="","",LN(総労働時間!G1364))</f>
        <v>10.827673367927748</v>
      </c>
      <c r="I1364" s="3">
        <v>44</v>
      </c>
      <c r="J1364" s="3">
        <v>28</v>
      </c>
      <c r="K1364" s="2" cm="1">
        <f t="array" ref="K1364">IF(C1364="","",C1364-SUMPRODUCT(($B$1461:$B$1491=$J1364)*1,C$1461:C$1491))</f>
        <v>-0.35060793679307345</v>
      </c>
      <c r="L1364" s="2" cm="1">
        <f t="array" ref="L1364">IF(D1364="","",D1364-SUMPRODUCT(($B$1461:$B$1491=$J1364)*1,D$1461:D$1491))</f>
        <v>-0.4146497433365397</v>
      </c>
      <c r="M1364" s="2" cm="1">
        <f t="array" ref="M1364">IF(E1364="","",E1364-SUMPRODUCT(($B$1461:$B$1491=$J1364)*1,E$1461:E$1491))</f>
        <v>-0.40930429875600183</v>
      </c>
      <c r="N1364" s="2" cm="1">
        <f t="array" ref="N1364">IF(F1364="","",F1364-SUMPRODUCT(($B$1461:$B$1491=$J1364)*1,F$1461:F$1491))</f>
        <v>-0.36500472843480125</v>
      </c>
      <c r="O1364" s="2" cm="1">
        <f t="array" ref="O1364">IF(G1364="","",G1364-SUMPRODUCT(($B$1461:$B$1491=$J1364)*1,G$1461:G$1491))</f>
        <v>-0.36391800606406122</v>
      </c>
    </row>
    <row r="1365" spans="1:15" x14ac:dyDescent="0.55000000000000004">
      <c r="A1365" s="3">
        <v>44</v>
      </c>
      <c r="B1365" s="3">
        <v>29</v>
      </c>
      <c r="C1365" s="2">
        <f>IF(logVir!C1365="","",LN(総労働時間!C1365))</f>
        <v>10.635561027880785</v>
      </c>
      <c r="D1365" s="2">
        <f>IF(logVir!D1365="","",LN(総労働時間!D1365))</f>
        <v>10.593264705098813</v>
      </c>
      <c r="E1365" s="2">
        <f>IF(logVir!E1365="","",LN(総労働時間!E1365))</f>
        <v>10.572413477638783</v>
      </c>
      <c r="F1365" s="2">
        <f>IF(logVir!F1365="","",LN(総労働時間!F1365))</f>
        <v>10.628450688808474</v>
      </c>
      <c r="G1365" s="2">
        <f>IF(logVir!G1365="","",LN(総労働時間!G1365))</f>
        <v>10.796000682388787</v>
      </c>
      <c r="I1365" s="3">
        <v>44</v>
      </c>
      <c r="J1365" s="3">
        <v>29</v>
      </c>
      <c r="K1365" s="2" cm="1">
        <f t="array" ref="K1365">IF(C1365="","",C1365-SUMPRODUCT(($B$1461:$B$1491=$J1365)*1,C$1461:C$1491))</f>
        <v>-0.49286263786940943</v>
      </c>
      <c r="L1365" s="2" cm="1">
        <f t="array" ref="L1365">IF(D1365="","",D1365-SUMPRODUCT(($B$1461:$B$1491=$J1365)*1,D$1461:D$1491))</f>
        <v>-0.54605055944044523</v>
      </c>
      <c r="M1365" s="2" cm="1">
        <f t="array" ref="M1365">IF(E1365="","",E1365-SUMPRODUCT(($B$1461:$B$1491=$J1365)*1,E$1461:E$1491))</f>
        <v>-0.57757617447629528</v>
      </c>
      <c r="N1365" s="2" cm="1">
        <f t="array" ref="N1365">IF(F1365="","",F1365-SUMPRODUCT(($B$1461:$B$1491=$J1365)*1,F$1461:F$1491))</f>
        <v>-0.4979315435428564</v>
      </c>
      <c r="O1365" s="2" cm="1">
        <f t="array" ref="O1365">IF(G1365="","",G1365-SUMPRODUCT(($B$1461:$B$1491=$J1365)*1,G$1461:G$1491))</f>
        <v>-0.42364544481712763</v>
      </c>
    </row>
    <row r="1366" spans="1:15" x14ac:dyDescent="0.55000000000000004">
      <c r="A1366" s="3">
        <v>44</v>
      </c>
      <c r="B1366" s="3">
        <v>30</v>
      </c>
      <c r="C1366" s="2">
        <f>IF(logVir!C1366="","",LN(総労働時間!C1366))</f>
        <v>11.848306271080263</v>
      </c>
      <c r="D1366" s="2">
        <f>IF(logVir!D1366="","",LN(総労働時間!D1366))</f>
        <v>11.968619371411357</v>
      </c>
      <c r="E1366" s="2">
        <f>IF(logVir!E1366="","",LN(総労働時間!E1366))</f>
        <v>12.042900335220049</v>
      </c>
      <c r="F1366" s="2">
        <f>IF(logVir!F1366="","",LN(総労働時間!F1366))</f>
        <v>12.022338414530228</v>
      </c>
      <c r="G1366" s="2">
        <f>IF(logVir!G1366="","",LN(総労働時間!G1366))</f>
        <v>12.086521311575096</v>
      </c>
      <c r="I1366" s="3">
        <v>44</v>
      </c>
      <c r="J1366" s="3">
        <v>30</v>
      </c>
      <c r="K1366" s="2" cm="1">
        <f t="array" ref="K1366">IF(C1366="","",C1366-SUMPRODUCT(($B$1461:$B$1491=$J1366)*1,C$1461:C$1491))</f>
        <v>-0.26523087788008581</v>
      </c>
      <c r="L1366" s="2" cm="1">
        <f t="array" ref="L1366">IF(D1366="","",D1366-SUMPRODUCT(($B$1461:$B$1491=$J1366)*1,D$1461:D$1491))</f>
        <v>-0.28981530671765476</v>
      </c>
      <c r="M1366" s="2" cm="1">
        <f t="array" ref="M1366">IF(E1366="","",E1366-SUMPRODUCT(($B$1461:$B$1491=$J1366)*1,E$1461:E$1491))</f>
        <v>-0.27487116540688739</v>
      </c>
      <c r="N1366" s="2" cm="1">
        <f t="array" ref="N1366">IF(F1366="","",F1366-SUMPRODUCT(($B$1461:$B$1491=$J1366)*1,F$1461:F$1491))</f>
        <v>-0.26435934083266943</v>
      </c>
      <c r="O1366" s="2" cm="1">
        <f t="array" ref="O1366">IF(G1366="","",G1366-SUMPRODUCT(($B$1461:$B$1491=$J1366)*1,G$1461:G$1491))</f>
        <v>-0.31780695100433221</v>
      </c>
    </row>
    <row r="1367" spans="1:15" x14ac:dyDescent="0.55000000000000004">
      <c r="A1367" s="3">
        <v>44</v>
      </c>
      <c r="B1367" s="3">
        <v>31</v>
      </c>
      <c r="C1367" s="2">
        <f>IF(logVir!C1367="","",LN(総労働時間!C1367))</f>
        <v>11.275252132072032</v>
      </c>
      <c r="D1367" s="2">
        <f>IF(logVir!D1367="","",LN(総労働時間!D1367))</f>
        <v>11.164234218826898</v>
      </c>
      <c r="E1367" s="2">
        <f>IF(logVir!E1367="","",LN(総労働時間!E1367))</f>
        <v>11.160745754130012</v>
      </c>
      <c r="F1367" s="2">
        <f>IF(logVir!F1367="","",LN(総労働時間!F1367))</f>
        <v>11.037246639026533</v>
      </c>
      <c r="G1367" s="2">
        <f>IF(logVir!G1367="","",LN(総労働時間!G1367))</f>
        <v>11.107577656420569</v>
      </c>
      <c r="I1367" s="3">
        <v>44</v>
      </c>
      <c r="J1367" s="3">
        <v>31</v>
      </c>
      <c r="K1367" s="2" cm="1">
        <f t="array" ref="K1367">IF(C1367="","",C1367-SUMPRODUCT(($B$1461:$B$1491=$J1367)*1,C$1461:C$1491))</f>
        <v>-0.50800666842896725</v>
      </c>
      <c r="L1367" s="2" cm="1">
        <f t="array" ref="L1367">IF(D1367="","",D1367-SUMPRODUCT(($B$1461:$B$1491=$J1367)*1,D$1461:D$1491))</f>
        <v>-0.52491130258067642</v>
      </c>
      <c r="M1367" s="2" cm="1">
        <f t="array" ref="M1367">IF(E1367="","",E1367-SUMPRODUCT(($B$1461:$B$1491=$J1367)*1,E$1461:E$1491))</f>
        <v>-0.49770823087602345</v>
      </c>
      <c r="N1367" s="2" cm="1">
        <f t="array" ref="N1367">IF(F1367="","",F1367-SUMPRODUCT(($B$1461:$B$1491=$J1367)*1,F$1461:F$1491))</f>
        <v>-0.54443268114727594</v>
      </c>
      <c r="O1367" s="2" cm="1">
        <f t="array" ref="O1367">IF(G1367="","",G1367-SUMPRODUCT(($B$1461:$B$1491=$J1367)*1,G$1461:G$1491))</f>
        <v>-0.49515572282007447</v>
      </c>
    </row>
    <row r="1368" spans="1:15" x14ac:dyDescent="0.55000000000000004">
      <c r="A1368" s="3">
        <v>45</v>
      </c>
      <c r="B1368" s="3">
        <v>1</v>
      </c>
      <c r="C1368" s="2">
        <f>IF(logVir!C1368="","",LN(総労働時間!C1368))</f>
        <v>11.760816206528204</v>
      </c>
      <c r="D1368" s="2">
        <f>IF(logVir!D1368="","",LN(総労働時間!D1368))</f>
        <v>11.634706620836958</v>
      </c>
      <c r="E1368" s="2">
        <f>IF(logVir!E1368="","",LN(総労働時間!E1368))</f>
        <v>11.532554121847825</v>
      </c>
      <c r="F1368" s="2">
        <f>IF(logVir!F1368="","",LN(総労働時間!F1368))</f>
        <v>11.485456671299131</v>
      </c>
      <c r="G1368" s="2">
        <f>IF(logVir!G1368="","",LN(総労働時間!G1368))</f>
        <v>11.413555153600651</v>
      </c>
      <c r="I1368" s="3">
        <v>45</v>
      </c>
      <c r="J1368" s="3">
        <v>1</v>
      </c>
      <c r="K1368" s="2" cm="1">
        <f t="array" ref="K1368">IF(C1368="","",C1368-SUMPRODUCT(($B$1461:$B$1491=$J1368)*1,C$1461:C$1491))</f>
        <v>0.39130510837984289</v>
      </c>
      <c r="L1368" s="2" cm="1">
        <f t="array" ref="L1368">IF(D1368="","",D1368-SUMPRODUCT(($B$1461:$B$1491=$J1368)*1,D$1461:D$1491))</f>
        <v>0.38700968442880423</v>
      </c>
      <c r="M1368" s="2" cm="1">
        <f t="array" ref="M1368">IF(E1368="","",E1368-SUMPRODUCT(($B$1461:$B$1491=$J1368)*1,E$1461:E$1491))</f>
        <v>0.35656908920399033</v>
      </c>
      <c r="N1368" s="2" cm="1">
        <f t="array" ref="N1368">IF(F1368="","",F1368-SUMPRODUCT(($B$1461:$B$1491=$J1368)*1,F$1461:F$1491))</f>
        <v>0.37364309262906303</v>
      </c>
      <c r="O1368" s="2" cm="1">
        <f t="array" ref="O1368">IF(G1368="","",G1368-SUMPRODUCT(($B$1461:$B$1491=$J1368)*1,G$1461:G$1491))</f>
        <v>0.37920200939608151</v>
      </c>
    </row>
    <row r="1369" spans="1:15" x14ac:dyDescent="0.55000000000000004">
      <c r="A1369" s="3">
        <v>45</v>
      </c>
      <c r="B1369" s="3">
        <v>2</v>
      </c>
      <c r="C1369" s="2">
        <f>IF(logVir!C1369="","",LN(総労働時間!C1369))</f>
        <v>6.5212346546162756</v>
      </c>
      <c r="D1369" s="2">
        <f>IF(logVir!D1369="","",LN(総労働時間!D1369))</f>
        <v>6.4459695750759023</v>
      </c>
      <c r="E1369" s="2">
        <f>IF(logVir!E1369="","",LN(総労働時間!E1369))</f>
        <v>6.0686816381249393</v>
      </c>
      <c r="F1369" s="2">
        <f>IF(logVir!F1369="","",LN(総労働時間!F1369))</f>
        <v>6.5454645109326215</v>
      </c>
      <c r="G1369" s="2">
        <f>IF(logVir!G1369="","",LN(総労働時間!G1369))</f>
        <v>6.2675318686379908</v>
      </c>
      <c r="I1369" s="3">
        <v>45</v>
      </c>
      <c r="J1369" s="3">
        <v>2</v>
      </c>
      <c r="K1369" s="2" cm="1">
        <f t="array" ref="K1369">IF(C1369="","",C1369-SUMPRODUCT(($B$1461:$B$1491=$J1369)*1,C$1461:C$1491))</f>
        <v>-0.70682647920524744</v>
      </c>
      <c r="L1369" s="2" cm="1">
        <f t="array" ref="L1369">IF(D1369="","",D1369-SUMPRODUCT(($B$1461:$B$1491=$J1369)*1,D$1461:D$1491))</f>
        <v>-0.88796339792425893</v>
      </c>
      <c r="M1369" s="2" cm="1">
        <f t="array" ref="M1369">IF(E1369="","",E1369-SUMPRODUCT(($B$1461:$B$1491=$J1369)*1,E$1461:E$1491))</f>
        <v>-0.94061053169022379</v>
      </c>
      <c r="N1369" s="2" cm="1">
        <f t="array" ref="N1369">IF(F1369="","",F1369-SUMPRODUCT(($B$1461:$B$1491=$J1369)*1,F$1461:F$1491))</f>
        <v>-0.44072770306202358</v>
      </c>
      <c r="O1369" s="2" cm="1">
        <f t="array" ref="O1369">IF(G1369="","",G1369-SUMPRODUCT(($B$1461:$B$1491=$J1369)*1,G$1461:G$1491))</f>
        <v>-0.72409143829076772</v>
      </c>
    </row>
    <row r="1370" spans="1:15" x14ac:dyDescent="0.55000000000000004">
      <c r="A1370" s="3">
        <v>45</v>
      </c>
      <c r="B1370" s="3">
        <v>3</v>
      </c>
      <c r="C1370" s="2">
        <f>IF(logVir!C1370="","",LN(総労働時間!C1370))</f>
        <v>10.662914788858757</v>
      </c>
      <c r="D1370" s="2">
        <f>IF(logVir!D1370="","",LN(総労働時間!D1370))</f>
        <v>10.778216550552083</v>
      </c>
      <c r="E1370" s="2">
        <f>IF(logVir!E1370="","",LN(総労働時間!E1370))</f>
        <v>10.660836335184518</v>
      </c>
      <c r="F1370" s="2">
        <f>IF(logVir!F1370="","",LN(総労働時間!F1370))</f>
        <v>10.596784487607142</v>
      </c>
      <c r="G1370" s="2">
        <f>IF(logVir!G1370="","",LN(総労働時間!G1370))</f>
        <v>10.609242272470745</v>
      </c>
      <c r="I1370" s="3">
        <v>45</v>
      </c>
      <c r="J1370" s="3">
        <v>3</v>
      </c>
      <c r="K1370" s="2" cm="1">
        <f t="array" ref="K1370">IF(C1370="","",C1370-SUMPRODUCT(($B$1461:$B$1491=$J1370)*1,C$1461:C$1491))</f>
        <v>-0.12276741297704952</v>
      </c>
      <c r="L1370" s="2" cm="1">
        <f t="array" ref="L1370">IF(D1370="","",D1370-SUMPRODUCT(($B$1461:$B$1491=$J1370)*1,D$1461:D$1491))</f>
        <v>1.7525893126848047E-2</v>
      </c>
      <c r="M1370" s="2" cm="1">
        <f t="array" ref="M1370">IF(E1370="","",E1370-SUMPRODUCT(($B$1461:$B$1491=$J1370)*1,E$1461:E$1491))</f>
        <v>-0.10996397959491411</v>
      </c>
      <c r="N1370" s="2" cm="1">
        <f t="array" ref="N1370">IF(F1370="","",F1370-SUMPRODUCT(($B$1461:$B$1491=$J1370)*1,F$1461:F$1491))</f>
        <v>-9.4444242057146965E-2</v>
      </c>
      <c r="O1370" s="2" cm="1">
        <f t="array" ref="O1370">IF(G1370="","",G1370-SUMPRODUCT(($B$1461:$B$1491=$J1370)*1,G$1461:G$1491))</f>
        <v>-0.11113093904161708</v>
      </c>
    </row>
    <row r="1371" spans="1:15" x14ac:dyDescent="0.55000000000000004">
      <c r="A1371" s="3">
        <v>45</v>
      </c>
      <c r="B1371" s="3">
        <v>4</v>
      </c>
      <c r="C1371" s="2">
        <f>IF(logVir!C1371="","",LN(総労働時間!C1371))</f>
        <v>9.4073370115487798</v>
      </c>
      <c r="D1371" s="2">
        <f>IF(logVir!D1371="","",LN(総労働時間!D1371))</f>
        <v>9.1934775231833523</v>
      </c>
      <c r="E1371" s="2">
        <f>IF(logVir!E1371="","",LN(総労働時間!E1371))</f>
        <v>9.2054181570927067</v>
      </c>
      <c r="F1371" s="2">
        <f>IF(logVir!F1371="","",LN(総労働時間!F1371))</f>
        <v>9.0639983238754507</v>
      </c>
      <c r="G1371" s="2">
        <f>IF(logVir!G1371="","",LN(総労働時間!G1371))</f>
        <v>9.0876739192362983</v>
      </c>
      <c r="I1371" s="3">
        <v>45</v>
      </c>
      <c r="J1371" s="3">
        <v>4</v>
      </c>
      <c r="K1371" s="2" cm="1">
        <f t="array" ref="K1371">IF(C1371="","",C1371-SUMPRODUCT(($B$1461:$B$1491=$J1371)*1,C$1461:C$1491))</f>
        <v>-0.16653744006118032</v>
      </c>
      <c r="L1371" s="2" cm="1">
        <f t="array" ref="L1371">IF(D1371="","",D1371-SUMPRODUCT(($B$1461:$B$1491=$J1371)*1,D$1461:D$1491))</f>
        <v>-0.20884582157788323</v>
      </c>
      <c r="M1371" s="2" cm="1">
        <f t="array" ref="M1371">IF(E1371="","",E1371-SUMPRODUCT(($B$1461:$B$1491=$J1371)*1,E$1461:E$1491))</f>
        <v>-0.12820841147212825</v>
      </c>
      <c r="N1371" s="2" cm="1">
        <f t="array" ref="N1371">IF(F1371="","",F1371-SUMPRODUCT(($B$1461:$B$1491=$J1371)*1,F$1461:F$1491))</f>
        <v>-0.12118693587036411</v>
      </c>
      <c r="O1371" s="2" cm="1">
        <f t="array" ref="O1371">IF(G1371="","",G1371-SUMPRODUCT(($B$1461:$B$1491=$J1371)*1,G$1461:G$1491))</f>
        <v>-0.13919221887056921</v>
      </c>
    </row>
    <row r="1372" spans="1:15" x14ac:dyDescent="0.55000000000000004">
      <c r="A1372" s="3">
        <v>45</v>
      </c>
      <c r="B1372" s="3">
        <v>5</v>
      </c>
      <c r="C1372" s="2">
        <f>IF(logVir!C1372="","",LN(総労働時間!C1372))</f>
        <v>7.7865307099019203</v>
      </c>
      <c r="D1372" s="2">
        <f>IF(logVir!D1372="","",LN(総労働時間!D1372))</f>
        <v>7.833110327940628</v>
      </c>
      <c r="E1372" s="2">
        <f>IF(logVir!E1372="","",LN(総労働時間!E1372))</f>
        <v>7.5876473398446009</v>
      </c>
      <c r="F1372" s="2">
        <f>IF(logVir!F1372="","",LN(総労働時間!F1372))</f>
        <v>7.4469317293739117</v>
      </c>
      <c r="G1372" s="2">
        <f>IF(logVir!G1372="","",LN(総労働時間!G1372))</f>
        <v>7.4378980727754636</v>
      </c>
      <c r="I1372" s="3">
        <v>45</v>
      </c>
      <c r="J1372" s="3">
        <v>5</v>
      </c>
      <c r="K1372" s="2" cm="1">
        <f t="array" ref="K1372">IF(C1372="","",C1372-SUMPRODUCT(($B$1461:$B$1491=$J1372)*1,C$1461:C$1491))</f>
        <v>-1.0349681191301849</v>
      </c>
      <c r="L1372" s="2" cm="1">
        <f t="array" ref="L1372">IF(D1372="","",D1372-SUMPRODUCT(($B$1461:$B$1491=$J1372)*1,D$1461:D$1491))</f>
        <v>-0.93512418861276014</v>
      </c>
      <c r="M1372" s="2" cm="1">
        <f t="array" ref="M1372">IF(E1372="","",E1372-SUMPRODUCT(($B$1461:$B$1491=$J1372)*1,E$1461:E$1491))</f>
        <v>-1.2141787027577973</v>
      </c>
      <c r="N1372" s="2" cm="1">
        <f t="array" ref="N1372">IF(F1372="","",F1372-SUMPRODUCT(($B$1461:$B$1491=$J1372)*1,F$1461:F$1491))</f>
        <v>-1.2853682662288719</v>
      </c>
      <c r="O1372" s="2" cm="1">
        <f t="array" ref="O1372">IF(G1372="","",G1372-SUMPRODUCT(($B$1461:$B$1491=$J1372)*1,G$1461:G$1491))</f>
        <v>-1.3423215211535569</v>
      </c>
    </row>
    <row r="1373" spans="1:15" x14ac:dyDescent="0.55000000000000004">
      <c r="A1373" s="3">
        <v>45</v>
      </c>
      <c r="B1373" s="3">
        <v>6</v>
      </c>
      <c r="C1373" s="2">
        <f>IF(logVir!C1373="","",LN(総労働時間!C1373))</f>
        <v>8.4075069297390232</v>
      </c>
      <c r="D1373" s="2">
        <f>IF(logVir!D1373="","",LN(総労働時間!D1373))</f>
        <v>8.509131997663463</v>
      </c>
      <c r="E1373" s="2">
        <f>IF(logVir!E1373="","",LN(総労働時間!E1373))</f>
        <v>8.5520792039094236</v>
      </c>
      <c r="F1373" s="2">
        <f>IF(logVir!F1373="","",LN(総労働時間!F1373))</f>
        <v>8.5569937840838133</v>
      </c>
      <c r="G1373" s="2">
        <f>IF(logVir!G1373="","",LN(総労働時間!G1373))</f>
        <v>8.687149700606021</v>
      </c>
      <c r="I1373" s="3">
        <v>45</v>
      </c>
      <c r="J1373" s="3">
        <v>6</v>
      </c>
      <c r="K1373" s="2" cm="1">
        <f t="array" ref="K1373">IF(C1373="","",C1373-SUMPRODUCT(($B$1461:$B$1491=$J1373)*1,C$1461:C$1491))</f>
        <v>-0.8894632838798362</v>
      </c>
      <c r="L1373" s="2" cm="1">
        <f t="array" ref="L1373">IF(D1373="","",D1373-SUMPRODUCT(($B$1461:$B$1491=$J1373)*1,D$1461:D$1491))</f>
        <v>-0.79872451873129435</v>
      </c>
      <c r="M1373" s="2" cm="1">
        <f t="array" ref="M1373">IF(E1373="","",E1373-SUMPRODUCT(($B$1461:$B$1491=$J1373)*1,E$1461:E$1491))</f>
        <v>-0.77950001535472069</v>
      </c>
      <c r="N1373" s="2" cm="1">
        <f t="array" ref="N1373">IF(F1373="","",F1373-SUMPRODUCT(($B$1461:$B$1491=$J1373)*1,F$1461:F$1491))</f>
        <v>-0.77244082485675492</v>
      </c>
      <c r="O1373" s="2" cm="1">
        <f t="array" ref="O1373">IF(G1373="","",G1373-SUMPRODUCT(($B$1461:$B$1491=$J1373)*1,G$1461:G$1491))</f>
        <v>-0.68034540050954995</v>
      </c>
    </row>
    <row r="1374" spans="1:15" x14ac:dyDescent="0.55000000000000004">
      <c r="A1374" s="3">
        <v>45</v>
      </c>
      <c r="B1374" s="3">
        <v>7</v>
      </c>
      <c r="C1374" s="2">
        <f>IF(logVir!C1374="","",LN(総労働時間!C1374))</f>
        <v>8.520478775794885</v>
      </c>
      <c r="D1374" s="2">
        <f>IF(logVir!D1374="","",LN(総労働時間!D1374))</f>
        <v>8.5436034490218997</v>
      </c>
      <c r="E1374" s="2">
        <f>IF(logVir!E1374="","",LN(総労働時間!E1374))</f>
        <v>8.4911950020445026</v>
      </c>
      <c r="F1374" s="2">
        <f>IF(logVir!F1374="","",LN(総労働時間!F1374))</f>
        <v>8.3528623164989231</v>
      </c>
      <c r="G1374" s="2">
        <f>IF(logVir!G1374="","",LN(総労働時間!G1374))</f>
        <v>8.3043118252011432</v>
      </c>
      <c r="I1374" s="3">
        <v>45</v>
      </c>
      <c r="J1374" s="3">
        <v>7</v>
      </c>
      <c r="K1374" s="2" cm="1">
        <f t="array" ref="K1374">IF(C1374="","",C1374-SUMPRODUCT(($B$1461:$B$1491=$J1374)*1,C$1461:C$1491))</f>
        <v>-0.70567285544170844</v>
      </c>
      <c r="L1374" s="2" cm="1">
        <f t="array" ref="L1374">IF(D1374="","",D1374-SUMPRODUCT(($B$1461:$B$1491=$J1374)*1,D$1461:D$1491))</f>
        <v>-0.65392213811327693</v>
      </c>
      <c r="M1374" s="2" cm="1">
        <f t="array" ref="M1374">IF(E1374="","",E1374-SUMPRODUCT(($B$1461:$B$1491=$J1374)*1,E$1461:E$1491))</f>
        <v>-0.64372935763964101</v>
      </c>
      <c r="N1374" s="2" cm="1">
        <f t="array" ref="N1374">IF(F1374="","",F1374-SUMPRODUCT(($B$1461:$B$1491=$J1374)*1,F$1461:F$1491))</f>
        <v>-0.72077162839631548</v>
      </c>
      <c r="O1374" s="2" cm="1">
        <f t="array" ref="O1374">IF(G1374="","",G1374-SUMPRODUCT(($B$1461:$B$1491=$J1374)*1,G$1461:G$1491))</f>
        <v>-0.80157838992412245</v>
      </c>
    </row>
    <row r="1375" spans="1:15" x14ac:dyDescent="0.55000000000000004">
      <c r="A1375" s="3">
        <v>45</v>
      </c>
      <c r="B1375" s="3">
        <v>8</v>
      </c>
      <c r="C1375" s="2">
        <f>IF(logVir!C1375="","",LN(総労働時間!C1375))</f>
        <v>7.444035996716261</v>
      </c>
      <c r="D1375" s="2">
        <f>IF(logVir!D1375="","",LN(総労働時間!D1375))</f>
        <v>7.516512097378155</v>
      </c>
      <c r="E1375" s="2">
        <f>IF(logVir!E1375="","",LN(総労働時間!E1375))</f>
        <v>7.5873668780758301</v>
      </c>
      <c r="F1375" s="2">
        <f>IF(logVir!F1375="","",LN(総労働時間!F1375))</f>
        <v>7.5088556273220401</v>
      </c>
      <c r="G1375" s="2">
        <f>IF(logVir!G1375="","",LN(総労働時間!G1375))</f>
        <v>7.5743633225894911</v>
      </c>
      <c r="I1375" s="3">
        <v>45</v>
      </c>
      <c r="J1375" s="3">
        <v>8</v>
      </c>
      <c r="K1375" s="2" cm="1">
        <f t="array" ref="K1375">IF(C1375="","",C1375-SUMPRODUCT(($B$1461:$B$1491=$J1375)*1,C$1461:C$1491))</f>
        <v>-1.7558978449621971</v>
      </c>
      <c r="L1375" s="2" cm="1">
        <f t="array" ref="L1375">IF(D1375="","",D1375-SUMPRODUCT(($B$1461:$B$1491=$J1375)*1,D$1461:D$1491))</f>
        <v>-1.7713857058522544</v>
      </c>
      <c r="M1375" s="2" cm="1">
        <f t="array" ref="M1375">IF(E1375="","",E1375-SUMPRODUCT(($B$1461:$B$1491=$J1375)*1,E$1461:E$1491))</f>
        <v>-1.704312480345056</v>
      </c>
      <c r="N1375" s="2" cm="1">
        <f t="array" ref="N1375">IF(F1375="","",F1375-SUMPRODUCT(($B$1461:$B$1491=$J1375)*1,F$1461:F$1491))</f>
        <v>-1.7683421622266469</v>
      </c>
      <c r="O1375" s="2" cm="1">
        <f t="array" ref="O1375">IF(G1375="","",G1375-SUMPRODUCT(($B$1461:$B$1491=$J1375)*1,G$1461:G$1491))</f>
        <v>-1.7532973260838123</v>
      </c>
    </row>
    <row r="1376" spans="1:15" x14ac:dyDescent="0.55000000000000004">
      <c r="A1376" s="3">
        <v>45</v>
      </c>
      <c r="B1376" s="3">
        <v>9</v>
      </c>
      <c r="C1376" s="2">
        <f>IF(logVir!C1376="","",LN(総労働時間!C1376))</f>
        <v>8.6772237535139478</v>
      </c>
      <c r="D1376" s="2">
        <f>IF(logVir!D1376="","",LN(総労働時間!D1376))</f>
        <v>8.5245763307886122</v>
      </c>
      <c r="E1376" s="2">
        <f>IF(logVir!E1376="","",LN(総労働時間!E1376))</f>
        <v>8.5688568136722232</v>
      </c>
      <c r="F1376" s="2">
        <f>IF(logVir!F1376="","",LN(総労働時間!F1376))</f>
        <v>8.4286193191202763</v>
      </c>
      <c r="G1376" s="2">
        <f>IF(logVir!G1376="","",LN(総労働時間!G1376))</f>
        <v>8.443070657521595</v>
      </c>
      <c r="I1376" s="3">
        <v>45</v>
      </c>
      <c r="J1376" s="3">
        <v>9</v>
      </c>
      <c r="K1376" s="2" cm="1">
        <f t="array" ref="K1376">IF(C1376="","",C1376-SUMPRODUCT(($B$1461:$B$1491=$J1376)*1,C$1461:C$1491))</f>
        <v>-1.2919580336566856</v>
      </c>
      <c r="L1376" s="2" cm="1">
        <f t="array" ref="L1376">IF(D1376="","",D1376-SUMPRODUCT(($B$1461:$B$1491=$J1376)*1,D$1461:D$1491))</f>
        <v>-1.3997100688783313</v>
      </c>
      <c r="M1376" s="2" cm="1">
        <f t="array" ref="M1376">IF(E1376="","",E1376-SUMPRODUCT(($B$1461:$B$1491=$J1376)*1,E$1461:E$1491))</f>
        <v>-1.4346739776056694</v>
      </c>
      <c r="N1376" s="2" cm="1">
        <f t="array" ref="N1376">IF(F1376="","",F1376-SUMPRODUCT(($B$1461:$B$1491=$J1376)*1,F$1461:F$1491))</f>
        <v>-1.4687475309163229</v>
      </c>
      <c r="O1376" s="2" cm="1">
        <f t="array" ref="O1376">IF(G1376="","",G1376-SUMPRODUCT(($B$1461:$B$1491=$J1376)*1,G$1461:G$1491))</f>
        <v>-1.4993675216133653</v>
      </c>
    </row>
    <row r="1377" spans="1:15" x14ac:dyDescent="0.55000000000000004">
      <c r="A1377" s="3">
        <v>45</v>
      </c>
      <c r="B1377" s="3">
        <v>10</v>
      </c>
      <c r="C1377" s="2">
        <f>IF(logVir!C1377="","",LN(総労働時間!C1377))</f>
        <v>9.3224793584047525</v>
      </c>
      <c r="D1377" s="2">
        <f>IF(logVir!D1377="","",LN(総労働時間!D1377))</f>
        <v>9.2761796524342213</v>
      </c>
      <c r="E1377" s="2">
        <f>IF(logVir!E1377="","",LN(総労働時間!E1377))</f>
        <v>9.4628699933263789</v>
      </c>
      <c r="F1377" s="2">
        <f>IF(logVir!F1377="","",LN(総労働時間!F1377))</f>
        <v>9.3982762777811804</v>
      </c>
      <c r="G1377" s="2">
        <f>IF(logVir!G1377="","",LN(総労働時間!G1377))</f>
        <v>9.4660984279809099</v>
      </c>
      <c r="I1377" s="3">
        <v>45</v>
      </c>
      <c r="J1377" s="3">
        <v>10</v>
      </c>
      <c r="K1377" s="2" cm="1">
        <f t="array" ref="K1377">IF(C1377="","",C1377-SUMPRODUCT(($B$1461:$B$1491=$J1377)*1,C$1461:C$1491))</f>
        <v>-1.1475138705607524</v>
      </c>
      <c r="L1377" s="2" cm="1">
        <f t="array" ref="L1377">IF(D1377="","",D1377-SUMPRODUCT(($B$1461:$B$1491=$J1377)*1,D$1461:D$1491))</f>
        <v>-1.2119196883919621</v>
      </c>
      <c r="M1377" s="2" cm="1">
        <f t="array" ref="M1377">IF(E1377="","",E1377-SUMPRODUCT(($B$1461:$B$1491=$J1377)*1,E$1461:E$1491))</f>
        <v>-1.0649227256020009</v>
      </c>
      <c r="N1377" s="2" cm="1">
        <f t="array" ref="N1377">IF(F1377="","",F1377-SUMPRODUCT(($B$1461:$B$1491=$J1377)*1,F$1461:F$1491))</f>
        <v>-1.0654361295161063</v>
      </c>
      <c r="O1377" s="2" cm="1">
        <f t="array" ref="O1377">IF(G1377="","",G1377-SUMPRODUCT(($B$1461:$B$1491=$J1377)*1,G$1461:G$1491))</f>
        <v>-1.0677157023824204</v>
      </c>
    </row>
    <row r="1378" spans="1:15" x14ac:dyDescent="0.55000000000000004">
      <c r="A1378" s="3">
        <v>45</v>
      </c>
      <c r="B1378" s="3">
        <v>11</v>
      </c>
      <c r="C1378" s="2">
        <f>IF(logVir!C1378="","",LN(総労働時間!C1378))</f>
        <v>9.4638475115345617</v>
      </c>
      <c r="D1378" s="2">
        <f>IF(logVir!D1378="","",LN(総労働時間!D1378))</f>
        <v>9.1271047818680628</v>
      </c>
      <c r="E1378" s="2">
        <f>IF(logVir!E1378="","",LN(総労働時間!E1378))</f>
        <v>9.2094806122886776</v>
      </c>
      <c r="F1378" s="2">
        <f>IF(logVir!F1378="","",LN(総労働時間!F1378))</f>
        <v>9.1583304948026854</v>
      </c>
      <c r="G1378" s="2">
        <f>IF(logVir!G1378="","",LN(総労働時間!G1378))</f>
        <v>9.2757174742047983</v>
      </c>
      <c r="I1378" s="3">
        <v>45</v>
      </c>
      <c r="J1378" s="3">
        <v>11</v>
      </c>
      <c r="K1378" s="2" cm="1">
        <f t="array" ref="K1378">IF(C1378="","",C1378-SUMPRODUCT(($B$1461:$B$1491=$J1378)*1,C$1461:C$1491))</f>
        <v>-0.32884647373910525</v>
      </c>
      <c r="L1378" s="2" cm="1">
        <f t="array" ref="L1378">IF(D1378="","",D1378-SUMPRODUCT(($B$1461:$B$1491=$J1378)*1,D$1461:D$1491))</f>
        <v>-0.4706503366393946</v>
      </c>
      <c r="M1378" s="2" cm="1">
        <f t="array" ref="M1378">IF(E1378="","",E1378-SUMPRODUCT(($B$1461:$B$1491=$J1378)*1,E$1461:E$1491))</f>
        <v>-0.37655283211839574</v>
      </c>
      <c r="N1378" s="2" cm="1">
        <f t="array" ref="N1378">IF(F1378="","",F1378-SUMPRODUCT(($B$1461:$B$1491=$J1378)*1,F$1461:F$1491))</f>
        <v>-0.39295704493099315</v>
      </c>
      <c r="O1378" s="2" cm="1">
        <f t="array" ref="O1378">IF(G1378="","",G1378-SUMPRODUCT(($B$1461:$B$1491=$J1378)*1,G$1461:G$1491))</f>
        <v>-0.28073992750377208</v>
      </c>
    </row>
    <row r="1379" spans="1:15" x14ac:dyDescent="0.55000000000000004">
      <c r="A1379" s="3">
        <v>45</v>
      </c>
      <c r="B1379" s="3">
        <v>12</v>
      </c>
      <c r="C1379" s="2">
        <f>IF(logVir!C1379="","",LN(総労働時間!C1379))</f>
        <v>8.6936583341156517</v>
      </c>
      <c r="D1379" s="2">
        <f>IF(logVir!D1379="","",LN(総労働時間!D1379))</f>
        <v>8.3738039291865043</v>
      </c>
      <c r="E1379" s="2">
        <f>IF(logVir!E1379="","",LN(総労働時間!E1379))</f>
        <v>8.3489157100098073</v>
      </c>
      <c r="F1379" s="2">
        <f>IF(logVir!F1379="","",LN(総労働時間!F1379))</f>
        <v>8.3461388315194238</v>
      </c>
      <c r="G1379" s="2">
        <f>IF(logVir!G1379="","",LN(総労働時間!G1379))</f>
        <v>8.2791533001016759</v>
      </c>
      <c r="I1379" s="3">
        <v>45</v>
      </c>
      <c r="J1379" s="3">
        <v>12</v>
      </c>
      <c r="K1379" s="2" cm="1">
        <f t="array" ref="K1379">IF(C1379="","",C1379-SUMPRODUCT(($B$1461:$B$1491=$J1379)*1,C$1461:C$1491))</f>
        <v>-0.90008770643525793</v>
      </c>
      <c r="L1379" s="2" cm="1">
        <f t="array" ref="L1379">IF(D1379="","",D1379-SUMPRODUCT(($B$1461:$B$1491=$J1379)*1,D$1461:D$1491))</f>
        <v>-1.1312149194862524</v>
      </c>
      <c r="M1379" s="2" cm="1">
        <f t="array" ref="M1379">IF(E1379="","",E1379-SUMPRODUCT(($B$1461:$B$1491=$J1379)*1,E$1461:E$1491))</f>
        <v>-1.1375677526865271</v>
      </c>
      <c r="N1379" s="2" cm="1">
        <f t="array" ref="N1379">IF(F1379="","",F1379-SUMPRODUCT(($B$1461:$B$1491=$J1379)*1,F$1461:F$1491))</f>
        <v>-1.0817242745916573</v>
      </c>
      <c r="O1379" s="2" cm="1">
        <f t="array" ref="O1379">IF(G1379="","",G1379-SUMPRODUCT(($B$1461:$B$1491=$J1379)*1,G$1461:G$1491))</f>
        <v>-1.2300620845145236</v>
      </c>
    </row>
    <row r="1380" spans="1:15" x14ac:dyDescent="0.55000000000000004">
      <c r="A1380" s="3">
        <v>45</v>
      </c>
      <c r="B1380" s="3">
        <v>13</v>
      </c>
      <c r="C1380" s="2">
        <f>IF(logVir!C1380="","",LN(総労働時間!C1380))</f>
        <v>8.0513536944616391</v>
      </c>
      <c r="D1380" s="2">
        <f>IF(logVir!D1380="","",LN(総労働時間!D1380))</f>
        <v>7.2318231455048085</v>
      </c>
      <c r="E1380" s="2">
        <f>IF(logVir!E1380="","",LN(総労働時間!E1380))</f>
        <v>7.3828539630936465</v>
      </c>
      <c r="F1380" s="2">
        <f>IF(logVir!F1380="","",LN(総労働時間!F1380))</f>
        <v>7.3775440810571933</v>
      </c>
      <c r="G1380" s="2">
        <f>IF(logVir!G1380="","",LN(総労働時間!G1380))</f>
        <v>7.3357176350942925</v>
      </c>
      <c r="I1380" s="3">
        <v>45</v>
      </c>
      <c r="J1380" s="3">
        <v>13</v>
      </c>
      <c r="K1380" s="2" cm="1">
        <f t="array" ref="K1380">IF(C1380="","",C1380-SUMPRODUCT(($B$1461:$B$1491=$J1380)*1,C$1461:C$1491))</f>
        <v>-0.6822887745224957</v>
      </c>
      <c r="L1380" s="2" cm="1">
        <f t="array" ref="L1380">IF(D1380="","",D1380-SUMPRODUCT(($B$1461:$B$1491=$J1380)*1,D$1461:D$1491))</f>
        <v>-0.70345512382386577</v>
      </c>
      <c r="M1380" s="2" cm="1">
        <f t="array" ref="M1380">IF(E1380="","",E1380-SUMPRODUCT(($B$1461:$B$1491=$J1380)*1,E$1461:E$1491))</f>
        <v>-0.61208992133653162</v>
      </c>
      <c r="N1380" s="2" cm="1">
        <f t="array" ref="N1380">IF(F1380="","",F1380-SUMPRODUCT(($B$1461:$B$1491=$J1380)*1,F$1461:F$1491))</f>
        <v>-0.48644667901854621</v>
      </c>
      <c r="O1380" s="2" cm="1">
        <f t="array" ref="O1380">IF(G1380="","",G1380-SUMPRODUCT(($B$1461:$B$1491=$J1380)*1,G$1461:G$1491))</f>
        <v>-0.48492928836956484</v>
      </c>
    </row>
    <row r="1381" spans="1:15" x14ac:dyDescent="0.55000000000000004">
      <c r="A1381" s="3">
        <v>45</v>
      </c>
      <c r="B1381" s="3">
        <v>14</v>
      </c>
      <c r="C1381" s="2">
        <f>IF(logVir!C1381="","",LN(総労働時間!C1381))</f>
        <v>8.2947087870947147</v>
      </c>
      <c r="D1381" s="2">
        <f>IF(logVir!D1381="","",LN(総労働時間!D1381))</f>
        <v>8.3731336301562251</v>
      </c>
      <c r="E1381" s="2">
        <f>IF(logVir!E1381="","",LN(総労働時間!E1381))</f>
        <v>8.6165111759621045</v>
      </c>
      <c r="F1381" s="2">
        <f>IF(logVir!F1381="","",LN(総労働時間!F1381))</f>
        <v>8.7712389316995019</v>
      </c>
      <c r="G1381" s="2">
        <f>IF(logVir!G1381="","",LN(総労働時間!G1381))</f>
        <v>8.7973206088695246</v>
      </c>
      <c r="I1381" s="3">
        <v>45</v>
      </c>
      <c r="J1381" s="3">
        <v>14</v>
      </c>
      <c r="K1381" s="2" cm="1">
        <f t="array" ref="K1381">IF(C1381="","",C1381-SUMPRODUCT(($B$1461:$B$1491=$J1381)*1,C$1461:C$1491))</f>
        <v>-1.5289326193973327</v>
      </c>
      <c r="L1381" s="2" cm="1">
        <f t="array" ref="L1381">IF(D1381="","",D1381-SUMPRODUCT(($B$1461:$B$1491=$J1381)*1,D$1461:D$1491))</f>
        <v>-1.5415402062378956</v>
      </c>
      <c r="M1381" s="2" cm="1">
        <f t="array" ref="M1381">IF(E1381="","",E1381-SUMPRODUCT(($B$1461:$B$1491=$J1381)*1,E$1461:E$1491))</f>
        <v>-1.3362568959241035</v>
      </c>
      <c r="N1381" s="2" cm="1">
        <f t="array" ref="N1381">IF(F1381="","",F1381-SUMPRODUCT(($B$1461:$B$1491=$J1381)*1,F$1461:F$1491))</f>
        <v>-1.1255330531712957</v>
      </c>
      <c r="O1381" s="2" cm="1">
        <f t="array" ref="O1381">IF(G1381="","",G1381-SUMPRODUCT(($B$1461:$B$1491=$J1381)*1,G$1461:G$1491))</f>
        <v>-1.1405620630130038</v>
      </c>
    </row>
    <row r="1382" spans="1:15" x14ac:dyDescent="0.55000000000000004">
      <c r="A1382" s="3">
        <v>45</v>
      </c>
      <c r="B1382" s="3">
        <v>15</v>
      </c>
      <c r="C1382" s="2">
        <f>IF(logVir!C1382="","",LN(総労働時間!C1382))</f>
        <v>8.344986035074399</v>
      </c>
      <c r="D1382" s="2">
        <f>IF(logVir!D1382="","",LN(総労働時間!D1382))</f>
        <v>7.9113757246972369</v>
      </c>
      <c r="E1382" s="2">
        <f>IF(logVir!E1382="","",LN(総労働時間!E1382))</f>
        <v>8.0162711879380542</v>
      </c>
      <c r="F1382" s="2">
        <f>IF(logVir!F1382="","",LN(総労働時間!F1382))</f>
        <v>7.9267905574546047</v>
      </c>
      <c r="G1382" s="2">
        <f>IF(logVir!G1382="","",LN(総労働時間!G1382))</f>
        <v>7.9396750036046653</v>
      </c>
      <c r="I1382" s="3">
        <v>45</v>
      </c>
      <c r="J1382" s="3">
        <v>15</v>
      </c>
      <c r="K1382" s="2" cm="1">
        <f t="array" ref="K1382">IF(C1382="","",C1382-SUMPRODUCT(($B$1461:$B$1491=$J1382)*1,C$1461:C$1491))</f>
        <v>-0.90555843734329855</v>
      </c>
      <c r="L1382" s="2" cm="1">
        <f t="array" ref="L1382">IF(D1382="","",D1382-SUMPRODUCT(($B$1461:$B$1491=$J1382)*1,D$1461:D$1491))</f>
        <v>-1.2071574888817231</v>
      </c>
      <c r="M1382" s="2" cm="1">
        <f t="array" ref="M1382">IF(E1382="","",E1382-SUMPRODUCT(($B$1461:$B$1491=$J1382)*1,E$1461:E$1491))</f>
        <v>-1.0419396895125779</v>
      </c>
      <c r="N1382" s="2" cm="1">
        <f t="array" ref="N1382">IF(F1382="","",F1382-SUMPRODUCT(($B$1461:$B$1491=$J1382)*1,F$1461:F$1491))</f>
        <v>-1.023936417641889</v>
      </c>
      <c r="O1382" s="2" cm="1">
        <f t="array" ref="O1382">IF(G1382="","",G1382-SUMPRODUCT(($B$1461:$B$1491=$J1382)*1,G$1461:G$1491))</f>
        <v>-1.0477897331417738</v>
      </c>
    </row>
    <row r="1383" spans="1:15" x14ac:dyDescent="0.55000000000000004">
      <c r="A1383" s="3">
        <v>45</v>
      </c>
      <c r="B1383" s="3">
        <v>16</v>
      </c>
      <c r="C1383" s="2">
        <f>IF(logVir!C1383="","",LN(総労働時間!C1383))</f>
        <v>9.9837986671072247</v>
      </c>
      <c r="D1383" s="2">
        <f>IF(logVir!D1383="","",LN(総労働時間!D1383))</f>
        <v>10.074665618377241</v>
      </c>
      <c r="E1383" s="2">
        <f>IF(logVir!E1383="","",LN(総労働時間!E1383))</f>
        <v>10.000999010591244</v>
      </c>
      <c r="F1383" s="2">
        <f>IF(logVir!F1383="","",LN(総労働時間!F1383))</f>
        <v>9.9061363326070868</v>
      </c>
      <c r="G1383" s="2">
        <f>IF(logVir!G1383="","",LN(総労働時間!G1383))</f>
        <v>9.9436255135201854</v>
      </c>
      <c r="I1383" s="3">
        <v>45</v>
      </c>
      <c r="J1383" s="3">
        <v>16</v>
      </c>
      <c r="K1383" s="2" cm="1">
        <f t="array" ref="K1383">IF(C1383="","",C1383-SUMPRODUCT(($B$1461:$B$1491=$J1383)*1,C$1461:C$1491))</f>
        <v>-0.50287885707167312</v>
      </c>
      <c r="L1383" s="2" cm="1">
        <f t="array" ref="L1383">IF(D1383="","",D1383-SUMPRODUCT(($B$1461:$B$1491=$J1383)*1,D$1461:D$1491))</f>
        <v>-0.39830256080959181</v>
      </c>
      <c r="M1383" s="2" cm="1">
        <f t="array" ref="M1383">IF(E1383="","",E1383-SUMPRODUCT(($B$1461:$B$1491=$J1383)*1,E$1461:E$1491))</f>
        <v>-0.46566944905159424</v>
      </c>
      <c r="N1383" s="2" cm="1">
        <f t="array" ref="N1383">IF(F1383="","",F1383-SUMPRODUCT(($B$1461:$B$1491=$J1383)*1,F$1461:F$1491))</f>
        <v>-0.46049788241184864</v>
      </c>
      <c r="O1383" s="2" cm="1">
        <f t="array" ref="O1383">IF(G1383="","",G1383-SUMPRODUCT(($B$1461:$B$1491=$J1383)*1,G$1461:G$1491))</f>
        <v>-0.47722442064195114</v>
      </c>
    </row>
    <row r="1384" spans="1:15" x14ac:dyDescent="0.55000000000000004">
      <c r="A1384" s="3">
        <v>45</v>
      </c>
      <c r="B1384" s="3">
        <v>17</v>
      </c>
      <c r="C1384" s="2">
        <f>IF(logVir!C1384="","",LN(総労働時間!C1384))</f>
        <v>9.5216743652299165</v>
      </c>
      <c r="D1384" s="2">
        <f>IF(logVir!D1384="","",LN(総労働時間!D1384))</f>
        <v>9.3988265839117666</v>
      </c>
      <c r="E1384" s="2">
        <f>IF(logVir!E1384="","",LN(総労働時間!E1384))</f>
        <v>9.4941618330294943</v>
      </c>
      <c r="F1384" s="2">
        <f>IF(logVir!F1384="","",LN(総労働時間!F1384))</f>
        <v>9.3624822648441093</v>
      </c>
      <c r="G1384" s="2">
        <f>IF(logVir!G1384="","",LN(総労働時間!G1384))</f>
        <v>9.634051212547238</v>
      </c>
      <c r="I1384" s="3">
        <v>45</v>
      </c>
      <c r="J1384" s="3">
        <v>17</v>
      </c>
      <c r="K1384" s="2" cm="1">
        <f t="array" ref="K1384">IF(C1384="","",C1384-SUMPRODUCT(($B$1461:$B$1491=$J1384)*1,C$1461:C$1491))</f>
        <v>-0.41940552693382749</v>
      </c>
      <c r="L1384" s="2" cm="1">
        <f t="array" ref="L1384">IF(D1384="","",D1384-SUMPRODUCT(($B$1461:$B$1491=$J1384)*1,D$1461:D$1491))</f>
        <v>-0.46349710644993714</v>
      </c>
      <c r="M1384" s="2" cm="1">
        <f t="array" ref="M1384">IF(E1384="","",E1384-SUMPRODUCT(($B$1461:$B$1491=$J1384)*1,E$1461:E$1491))</f>
        <v>-0.34809873163165861</v>
      </c>
      <c r="N1384" s="2" cm="1">
        <f t="array" ref="N1384">IF(F1384="","",F1384-SUMPRODUCT(($B$1461:$B$1491=$J1384)*1,F$1461:F$1491))</f>
        <v>-0.52760625595838739</v>
      </c>
      <c r="O1384" s="2" cm="1">
        <f t="array" ref="O1384">IF(G1384="","",G1384-SUMPRODUCT(($B$1461:$B$1491=$J1384)*1,G$1461:G$1491))</f>
        <v>-0.31708037626187213</v>
      </c>
    </row>
    <row r="1385" spans="1:15" x14ac:dyDescent="0.55000000000000004">
      <c r="A1385" s="3">
        <v>45</v>
      </c>
      <c r="B1385" s="3">
        <v>18</v>
      </c>
      <c r="C1385" s="2">
        <f>IF(logVir!C1385="","",LN(総労働時間!C1385))</f>
        <v>11.472284522525031</v>
      </c>
      <c r="D1385" s="2">
        <f>IF(logVir!D1385="","",LN(総労働時間!D1385))</f>
        <v>11.372841969255976</v>
      </c>
      <c r="E1385" s="2">
        <f>IF(logVir!E1385="","",LN(総労働時間!E1385))</f>
        <v>11.411677478403814</v>
      </c>
      <c r="F1385" s="2">
        <f>IF(logVir!F1385="","",LN(総労働時間!F1385))</f>
        <v>11.347156413861082</v>
      </c>
      <c r="G1385" s="2">
        <f>IF(logVir!G1385="","",LN(総労働時間!G1385))</f>
        <v>11.184502354453821</v>
      </c>
      <c r="I1385" s="3">
        <v>45</v>
      </c>
      <c r="J1385" s="3">
        <v>18</v>
      </c>
      <c r="K1385" s="2" cm="1">
        <f t="array" ref="K1385">IF(C1385="","",C1385-SUMPRODUCT(($B$1461:$B$1491=$J1385)*1,C$1461:C$1491))</f>
        <v>-0.45477319010457684</v>
      </c>
      <c r="L1385" s="2" cm="1">
        <f t="array" ref="L1385">IF(D1385="","",D1385-SUMPRODUCT(($B$1461:$B$1491=$J1385)*1,D$1461:D$1491))</f>
        <v>-0.55157277555156092</v>
      </c>
      <c r="M1385" s="2" cm="1">
        <f t="array" ref="M1385">IF(E1385="","",E1385-SUMPRODUCT(($B$1461:$B$1491=$J1385)*1,E$1461:E$1491))</f>
        <v>-0.47912013839586365</v>
      </c>
      <c r="N1385" s="2" cm="1">
        <f t="array" ref="N1385">IF(F1385="","",F1385-SUMPRODUCT(($B$1461:$B$1491=$J1385)*1,F$1461:F$1491))</f>
        <v>-0.51219615081561187</v>
      </c>
      <c r="O1385" s="2" cm="1">
        <f t="array" ref="O1385">IF(G1385="","",G1385-SUMPRODUCT(($B$1461:$B$1491=$J1385)*1,G$1461:G$1491))</f>
        <v>-0.65965754808647503</v>
      </c>
    </row>
    <row r="1386" spans="1:15" x14ac:dyDescent="0.55000000000000004">
      <c r="A1386" s="3">
        <v>45</v>
      </c>
      <c r="B1386" s="3">
        <v>19</v>
      </c>
      <c r="C1386" s="2">
        <f>IF(logVir!C1386="","",LN(総労働時間!C1386))</f>
        <v>10.672519270842491</v>
      </c>
      <c r="D1386" s="2">
        <f>IF(logVir!D1386="","",LN(総労働時間!D1386))</f>
        <v>10.896122051565001</v>
      </c>
      <c r="E1386" s="2">
        <f>IF(logVir!E1386="","",LN(総労働時間!E1386))</f>
        <v>10.666925453652667</v>
      </c>
      <c r="F1386" s="2">
        <f>IF(logVir!F1386="","",LN(総労働時間!F1386))</f>
        <v>10.674415018553166</v>
      </c>
      <c r="G1386" s="2">
        <f>IF(logVir!G1386="","",LN(総労働時間!G1386))</f>
        <v>10.682742833627735</v>
      </c>
      <c r="I1386" s="3">
        <v>45</v>
      </c>
      <c r="J1386" s="3">
        <v>19</v>
      </c>
      <c r="K1386" s="2" cm="1">
        <f t="array" ref="K1386">IF(C1386="","",C1386-SUMPRODUCT(($B$1461:$B$1491=$J1386)*1,C$1461:C$1491))</f>
        <v>-0.55570280469424205</v>
      </c>
      <c r="L1386" s="2" cm="1">
        <f t="array" ref="L1386">IF(D1386="","",D1386-SUMPRODUCT(($B$1461:$B$1491=$J1386)*1,D$1461:D$1491))</f>
        <v>-0.33391959703689267</v>
      </c>
      <c r="M1386" s="2" cm="1">
        <f t="array" ref="M1386">IF(E1386="","",E1386-SUMPRODUCT(($B$1461:$B$1491=$J1386)*1,E$1461:E$1491))</f>
        <v>-0.534937129694665</v>
      </c>
      <c r="N1386" s="2" cm="1">
        <f t="array" ref="N1386">IF(F1386="","",F1386-SUMPRODUCT(($B$1461:$B$1491=$J1386)*1,F$1461:F$1491))</f>
        <v>-0.51755939593736677</v>
      </c>
      <c r="O1386" s="2" cm="1">
        <f t="array" ref="O1386">IF(G1386="","",G1386-SUMPRODUCT(($B$1461:$B$1491=$J1386)*1,G$1461:G$1491))</f>
        <v>-0.54455644160472971</v>
      </c>
    </row>
    <row r="1387" spans="1:15" x14ac:dyDescent="0.55000000000000004">
      <c r="A1387" s="3">
        <v>45</v>
      </c>
      <c r="B1387" s="3">
        <v>20</v>
      </c>
      <c r="C1387" s="2">
        <f>IF(logVir!C1387="","",LN(総労働時間!C1387))</f>
        <v>11.653094835911523</v>
      </c>
      <c r="D1387" s="2">
        <f>IF(logVir!D1387="","",LN(総労働時間!D1387))</f>
        <v>11.718461357401004</v>
      </c>
      <c r="E1387" s="2">
        <f>IF(logVir!E1387="","",LN(総労働時間!E1387))</f>
        <v>11.514593136812298</v>
      </c>
      <c r="F1387" s="2">
        <f>IF(logVir!F1387="","",LN(総労働時間!F1387))</f>
        <v>11.474978496414018</v>
      </c>
      <c r="G1387" s="2">
        <f>IF(logVir!G1387="","",LN(総労働時間!G1387))</f>
        <v>11.508272391317224</v>
      </c>
      <c r="I1387" s="3">
        <v>45</v>
      </c>
      <c r="J1387" s="3">
        <v>20</v>
      </c>
      <c r="K1387" s="2" cm="1">
        <f t="array" ref="K1387">IF(C1387="","",C1387-SUMPRODUCT(($B$1461:$B$1491=$J1387)*1,C$1461:C$1491))</f>
        <v>-0.44961049652208551</v>
      </c>
      <c r="L1387" s="2" cm="1">
        <f t="array" ref="L1387">IF(D1387="","",D1387-SUMPRODUCT(($B$1461:$B$1491=$J1387)*1,D$1461:D$1491))</f>
        <v>-0.33877078729687149</v>
      </c>
      <c r="M1387" s="2" cm="1">
        <f t="array" ref="M1387">IF(E1387="","",E1387-SUMPRODUCT(($B$1461:$B$1491=$J1387)*1,E$1461:E$1491))</f>
        <v>-0.50917204342864508</v>
      </c>
      <c r="N1387" s="2" cm="1">
        <f t="array" ref="N1387">IF(F1387="","",F1387-SUMPRODUCT(($B$1461:$B$1491=$J1387)*1,F$1461:F$1491))</f>
        <v>-0.4736060407860645</v>
      </c>
      <c r="O1387" s="2" cm="1">
        <f t="array" ref="O1387">IF(G1387="","",G1387-SUMPRODUCT(($B$1461:$B$1491=$J1387)*1,G$1461:G$1491))</f>
        <v>-0.50562644128485168</v>
      </c>
    </row>
    <row r="1388" spans="1:15" x14ac:dyDescent="0.55000000000000004">
      <c r="A1388" s="3">
        <v>45</v>
      </c>
      <c r="B1388" s="3">
        <v>21</v>
      </c>
      <c r="C1388" s="2">
        <f>IF(logVir!C1388="","",LN(総労働時間!C1388))</f>
        <v>10.774414055448931</v>
      </c>
      <c r="D1388" s="2">
        <f>IF(logVir!D1388="","",LN(総労働時間!D1388))</f>
        <v>10.919069363870301</v>
      </c>
      <c r="E1388" s="2">
        <f>IF(logVir!E1388="","",LN(総労働時間!E1388))</f>
        <v>10.801077091119758</v>
      </c>
      <c r="F1388" s="2">
        <f>IF(logVir!F1388="","",LN(総労働時間!F1388))</f>
        <v>10.810503088309572</v>
      </c>
      <c r="G1388" s="2">
        <f>IF(logVir!G1388="","",LN(総労働時間!G1388))</f>
        <v>10.906280711771359</v>
      </c>
      <c r="I1388" s="3">
        <v>45</v>
      </c>
      <c r="J1388" s="3">
        <v>21</v>
      </c>
      <c r="K1388" s="2" cm="1">
        <f t="array" ref="K1388">IF(C1388="","",C1388-SUMPRODUCT(($B$1461:$B$1491=$J1388)*1,C$1461:C$1491))</f>
        <v>-0.78663971363791951</v>
      </c>
      <c r="L1388" s="2" cm="1">
        <f t="array" ref="L1388">IF(D1388="","",D1388-SUMPRODUCT(($B$1461:$B$1491=$J1388)*1,D$1461:D$1491))</f>
        <v>-0.65312385629560055</v>
      </c>
      <c r="M1388" s="2" cm="1">
        <f t="array" ref="M1388">IF(E1388="","",E1388-SUMPRODUCT(($B$1461:$B$1491=$J1388)*1,E$1461:E$1491))</f>
        <v>-0.7455170223853731</v>
      </c>
      <c r="N1388" s="2" cm="1">
        <f t="array" ref="N1388">IF(F1388="","",F1388-SUMPRODUCT(($B$1461:$B$1491=$J1388)*1,F$1461:F$1491))</f>
        <v>-0.68120918216946258</v>
      </c>
      <c r="O1388" s="2" cm="1">
        <f t="array" ref="O1388">IF(G1388="","",G1388-SUMPRODUCT(($B$1461:$B$1491=$J1388)*1,G$1461:G$1491))</f>
        <v>-0.63908840767433617</v>
      </c>
    </row>
    <row r="1389" spans="1:15" x14ac:dyDescent="0.55000000000000004">
      <c r="A1389" s="3">
        <v>45</v>
      </c>
      <c r="B1389" s="3">
        <v>22</v>
      </c>
      <c r="C1389" s="2">
        <f>IF(logVir!C1389="","",LN(総労働時間!C1389))</f>
        <v>11.408279785245684</v>
      </c>
      <c r="D1389" s="2">
        <f>IF(logVir!D1389="","",LN(総労働時間!D1389))</f>
        <v>10.905871046907622</v>
      </c>
      <c r="E1389" s="2">
        <f>IF(logVir!E1389="","",LN(総労働時間!E1389))</f>
        <v>10.881958489684354</v>
      </c>
      <c r="F1389" s="2">
        <f>IF(logVir!F1389="","",LN(総労働時間!F1389))</f>
        <v>10.813977264901437</v>
      </c>
      <c r="G1389" s="2">
        <f>IF(logVir!G1389="","",LN(総労働時間!G1389))</f>
        <v>10.837042077275902</v>
      </c>
      <c r="I1389" s="3">
        <v>45</v>
      </c>
      <c r="J1389" s="3">
        <v>22</v>
      </c>
      <c r="K1389" s="2" cm="1">
        <f t="array" ref="K1389">IF(C1389="","",C1389-SUMPRODUCT(($B$1461:$B$1491=$J1389)*1,C$1461:C$1491))</f>
        <v>-0.20140801133507757</v>
      </c>
      <c r="L1389" s="2" cm="1">
        <f t="array" ref="L1389">IF(D1389="","",D1389-SUMPRODUCT(($B$1461:$B$1491=$J1389)*1,D$1461:D$1491))</f>
        <v>-0.66169427398182634</v>
      </c>
      <c r="M1389" s="2" cm="1">
        <f t="array" ref="M1389">IF(E1389="","",E1389-SUMPRODUCT(($B$1461:$B$1491=$J1389)*1,E$1461:E$1491))</f>
        <v>-0.65211278740935441</v>
      </c>
      <c r="N1389" s="2" cm="1">
        <f t="array" ref="N1389">IF(F1389="","",F1389-SUMPRODUCT(($B$1461:$B$1491=$J1389)*1,F$1461:F$1491))</f>
        <v>-0.58634646833451498</v>
      </c>
      <c r="O1389" s="2" cm="1">
        <f t="array" ref="O1389">IF(G1389="","",G1389-SUMPRODUCT(($B$1461:$B$1491=$J1389)*1,G$1461:G$1491))</f>
        <v>-0.542418468002829</v>
      </c>
    </row>
    <row r="1390" spans="1:15" x14ac:dyDescent="0.55000000000000004">
      <c r="A1390" s="3">
        <v>45</v>
      </c>
      <c r="B1390" s="3">
        <v>23</v>
      </c>
      <c r="C1390" s="2">
        <f>IF(logVir!C1390="","",LN(総労働時間!C1390))</f>
        <v>8.346564352353198</v>
      </c>
      <c r="D1390" s="2">
        <f>IF(logVir!D1390="","",LN(総労働時間!D1390))</f>
        <v>8.208777412449674</v>
      </c>
      <c r="E1390" s="2">
        <f>IF(logVir!E1390="","",LN(総労働時間!E1390))</f>
        <v>8.6039951458329433</v>
      </c>
      <c r="F1390" s="2">
        <f>IF(logVir!F1390="","",LN(総労働時間!F1390))</f>
        <v>8.687494410500932</v>
      </c>
      <c r="G1390" s="2">
        <f>IF(logVir!G1390="","",LN(総労働時間!G1390))</f>
        <v>8.6323079089709793</v>
      </c>
      <c r="I1390" s="3">
        <v>45</v>
      </c>
      <c r="J1390" s="3">
        <v>23</v>
      </c>
      <c r="K1390" s="2" cm="1">
        <f t="array" ref="K1390">IF(C1390="","",C1390-SUMPRODUCT(($B$1461:$B$1491=$J1390)*1,C$1461:C$1491))</f>
        <v>-0.36446401863096867</v>
      </c>
      <c r="L1390" s="2" cm="1">
        <f t="array" ref="L1390">IF(D1390="","",D1390-SUMPRODUCT(($B$1461:$B$1491=$J1390)*1,D$1461:D$1491))</f>
        <v>-0.44186102448811226</v>
      </c>
      <c r="M1390" s="2" cm="1">
        <f t="array" ref="M1390">IF(E1390="","",E1390-SUMPRODUCT(($B$1461:$B$1491=$J1390)*1,E$1461:E$1491))</f>
        <v>-0.17949200772961227</v>
      </c>
      <c r="N1390" s="2" cm="1">
        <f t="array" ref="N1390">IF(F1390="","",F1390-SUMPRODUCT(($B$1461:$B$1491=$J1390)*1,F$1461:F$1491))</f>
        <v>-0.11833907296865398</v>
      </c>
      <c r="O1390" s="2" cm="1">
        <f t="array" ref="O1390">IF(G1390="","",G1390-SUMPRODUCT(($B$1461:$B$1491=$J1390)*1,G$1461:G$1491))</f>
        <v>-0.2929730600928302</v>
      </c>
    </row>
    <row r="1391" spans="1:15" x14ac:dyDescent="0.55000000000000004">
      <c r="A1391" s="3">
        <v>45</v>
      </c>
      <c r="B1391" s="3">
        <v>24</v>
      </c>
      <c r="C1391" s="2">
        <f>IF(logVir!C1391="","",LN(総労働時間!C1391))</f>
        <v>8.8070493224648541</v>
      </c>
      <c r="D1391" s="2">
        <f>IF(logVir!D1391="","",LN(総労働時間!D1391))</f>
        <v>8.89611571582987</v>
      </c>
      <c r="E1391" s="2">
        <f>IF(logVir!E1391="","",LN(総労働時間!E1391))</f>
        <v>9.0721844507224265</v>
      </c>
      <c r="F1391" s="2">
        <f>IF(logVir!F1391="","",LN(総労働時間!F1391))</f>
        <v>9.021828644487595</v>
      </c>
      <c r="G1391" s="2">
        <f>IF(logVir!G1391="","",LN(総労働時間!G1391))</f>
        <v>9.0952247627771765</v>
      </c>
      <c r="I1391" s="3">
        <v>45</v>
      </c>
      <c r="J1391" s="3">
        <v>24</v>
      </c>
      <c r="K1391" s="2" cm="1">
        <f t="array" ref="K1391">IF(C1391="","",C1391-SUMPRODUCT(($B$1461:$B$1491=$J1391)*1,C$1461:C$1491))</f>
        <v>-0.9321103622664797</v>
      </c>
      <c r="L1391" s="2" cm="1">
        <f t="array" ref="L1391">IF(D1391="","",D1391-SUMPRODUCT(($B$1461:$B$1491=$J1391)*1,D$1461:D$1491))</f>
        <v>-0.75222713173788414</v>
      </c>
      <c r="M1391" s="2" cm="1">
        <f t="array" ref="M1391">IF(E1391="","",E1391-SUMPRODUCT(($B$1461:$B$1491=$J1391)*1,E$1461:E$1491))</f>
        <v>-0.6800592004240098</v>
      </c>
      <c r="N1391" s="2" cm="1">
        <f t="array" ref="N1391">IF(F1391="","",F1391-SUMPRODUCT(($B$1461:$B$1491=$J1391)*1,F$1461:F$1491))</f>
        <v>-0.7172402698406497</v>
      </c>
      <c r="O1391" s="2" cm="1">
        <f t="array" ref="O1391">IF(G1391="","",G1391-SUMPRODUCT(($B$1461:$B$1491=$J1391)*1,G$1461:G$1491))</f>
        <v>-0.74470371828398463</v>
      </c>
    </row>
    <row r="1392" spans="1:15" x14ac:dyDescent="0.55000000000000004">
      <c r="A1392" s="3">
        <v>45</v>
      </c>
      <c r="B1392" s="3">
        <v>25</v>
      </c>
      <c r="C1392" s="2">
        <f>IF(logVir!C1392="","",LN(総労働時間!C1392))</f>
        <v>9.8919063915654437</v>
      </c>
      <c r="D1392" s="2">
        <f>IF(logVir!D1392="","",LN(総労働時間!D1392))</f>
        <v>9.8407232472656965</v>
      </c>
      <c r="E1392" s="2">
        <f>IF(logVir!E1392="","",LN(総労働時間!E1392))</f>
        <v>9.7893402803894336</v>
      </c>
      <c r="F1392" s="2">
        <f>IF(logVir!F1392="","",LN(総労働時間!F1392))</f>
        <v>9.871471328037984</v>
      </c>
      <c r="G1392" s="2">
        <f>IF(logVir!G1392="","",LN(総労働時間!G1392))</f>
        <v>9.8181719129420362</v>
      </c>
      <c r="I1392" s="3">
        <v>45</v>
      </c>
      <c r="J1392" s="3">
        <v>25</v>
      </c>
      <c r="K1392" s="2" cm="1">
        <f t="array" ref="K1392">IF(C1392="","",C1392-SUMPRODUCT(($B$1461:$B$1491=$J1392)*1,C$1461:C$1491))</f>
        <v>-0.62003355112625691</v>
      </c>
      <c r="L1392" s="2" cm="1">
        <f t="array" ref="L1392">IF(D1392="","",D1392-SUMPRODUCT(($B$1461:$B$1491=$J1392)*1,D$1461:D$1491))</f>
        <v>-0.57285987085760759</v>
      </c>
      <c r="M1392" s="2" cm="1">
        <f t="array" ref="M1392">IF(E1392="","",E1392-SUMPRODUCT(($B$1461:$B$1491=$J1392)*1,E$1461:E$1491))</f>
        <v>-0.64006999321253844</v>
      </c>
      <c r="N1392" s="2" cm="1">
        <f t="array" ref="N1392">IF(F1392="","",F1392-SUMPRODUCT(($B$1461:$B$1491=$J1392)*1,F$1461:F$1491))</f>
        <v>-0.56960102814566582</v>
      </c>
      <c r="O1392" s="2" cm="1">
        <f t="array" ref="O1392">IF(G1392="","",G1392-SUMPRODUCT(($B$1461:$B$1491=$J1392)*1,G$1461:G$1491))</f>
        <v>-0.56116667470072557</v>
      </c>
    </row>
    <row r="1393" spans="1:15" x14ac:dyDescent="0.55000000000000004">
      <c r="A1393" s="3">
        <v>45</v>
      </c>
      <c r="B1393" s="3">
        <v>26</v>
      </c>
      <c r="C1393" s="2">
        <f>IF(logVir!C1393="","",LN(総労働時間!C1393))</f>
        <v>8.6820846045660591</v>
      </c>
      <c r="D1393" s="2">
        <f>IF(logVir!D1393="","",LN(総労働時間!D1393))</f>
        <v>8.8577457365432153</v>
      </c>
      <c r="E1393" s="2">
        <f>IF(logVir!E1393="","",LN(総労働時間!E1393))</f>
        <v>9.1666515759962479</v>
      </c>
      <c r="F1393" s="2">
        <f>IF(logVir!F1393="","",LN(総労働時間!F1393))</f>
        <v>8.9961390997090334</v>
      </c>
      <c r="G1393" s="2">
        <f>IF(logVir!G1393="","",LN(総労働時間!G1393))</f>
        <v>8.9712408756446873</v>
      </c>
      <c r="I1393" s="3">
        <v>45</v>
      </c>
      <c r="J1393" s="3">
        <v>26</v>
      </c>
      <c r="K1393" s="2" cm="1">
        <f t="array" ref="K1393">IF(C1393="","",C1393-SUMPRODUCT(($B$1461:$B$1491=$J1393)*1,C$1461:C$1491))</f>
        <v>-0.99958096396242091</v>
      </c>
      <c r="L1393" s="2" cm="1">
        <f t="array" ref="L1393">IF(D1393="","",D1393-SUMPRODUCT(($B$1461:$B$1491=$J1393)*1,D$1461:D$1491))</f>
        <v>-0.83284730887564073</v>
      </c>
      <c r="M1393" s="2" cm="1">
        <f t="array" ref="M1393">IF(E1393="","",E1393-SUMPRODUCT(($B$1461:$B$1491=$J1393)*1,E$1461:E$1491))</f>
        <v>-0.68115597568081654</v>
      </c>
      <c r="N1393" s="2" cm="1">
        <f t="array" ref="N1393">IF(F1393="","",F1393-SUMPRODUCT(($B$1461:$B$1491=$J1393)*1,F$1461:F$1491))</f>
        <v>-0.86621172630503551</v>
      </c>
      <c r="O1393" s="2" cm="1">
        <f t="array" ref="O1393">IF(G1393="","",G1393-SUMPRODUCT(($B$1461:$B$1491=$J1393)*1,G$1461:G$1491))</f>
        <v>-0.90124212613404353</v>
      </c>
    </row>
    <row r="1394" spans="1:15" x14ac:dyDescent="0.55000000000000004">
      <c r="A1394" s="3">
        <v>45</v>
      </c>
      <c r="B1394" s="3">
        <v>27</v>
      </c>
      <c r="C1394" s="2">
        <f>IF(logVir!C1394="","",LN(総労働時間!C1394))</f>
        <v>10.918310788689812</v>
      </c>
      <c r="D1394" s="2">
        <f>IF(logVir!D1394="","",LN(総労働時間!D1394))</f>
        <v>11.044039062609528</v>
      </c>
      <c r="E1394" s="2">
        <f>IF(logVir!E1394="","",LN(総労働時間!E1394))</f>
        <v>11.140855620070766</v>
      </c>
      <c r="F1394" s="2">
        <f>IF(logVir!F1394="","",LN(総労働時間!F1394))</f>
        <v>11.181581433952781</v>
      </c>
      <c r="G1394" s="2">
        <f>IF(logVir!G1394="","",LN(総労働時間!G1394))</f>
        <v>11.242054361930668</v>
      </c>
      <c r="I1394" s="3">
        <v>45</v>
      </c>
      <c r="J1394" s="3">
        <v>27</v>
      </c>
      <c r="K1394" s="2" cm="1">
        <f t="array" ref="K1394">IF(C1394="","",C1394-SUMPRODUCT(($B$1461:$B$1491=$J1394)*1,C$1461:C$1491))</f>
        <v>-0.63198975156380399</v>
      </c>
      <c r="L1394" s="2" cm="1">
        <f t="array" ref="L1394">IF(D1394="","",D1394-SUMPRODUCT(($B$1461:$B$1491=$J1394)*1,D$1461:D$1491))</f>
        <v>-0.68041817106620073</v>
      </c>
      <c r="M1394" s="2" cm="1">
        <f t="array" ref="M1394">IF(E1394="","",E1394-SUMPRODUCT(($B$1461:$B$1491=$J1394)*1,E$1461:E$1491))</f>
        <v>-0.63458686556259636</v>
      </c>
      <c r="N1394" s="2" cm="1">
        <f t="array" ref="N1394">IF(F1394="","",F1394-SUMPRODUCT(($B$1461:$B$1491=$J1394)*1,F$1461:F$1491))</f>
        <v>-0.54770786114334413</v>
      </c>
      <c r="O1394" s="2" cm="1">
        <f t="array" ref="O1394">IF(G1394="","",G1394-SUMPRODUCT(($B$1461:$B$1491=$J1394)*1,G$1461:G$1491))</f>
        <v>-0.60499825331368484</v>
      </c>
    </row>
    <row r="1395" spans="1:15" x14ac:dyDescent="0.55000000000000004">
      <c r="A1395" s="3">
        <v>45</v>
      </c>
      <c r="B1395" s="3">
        <v>28</v>
      </c>
      <c r="C1395" s="2">
        <f>IF(logVir!C1395="","",LN(総労働時間!C1395))</f>
        <v>10.790172319088558</v>
      </c>
      <c r="D1395" s="2">
        <f>IF(logVir!D1395="","",LN(総労働時間!D1395))</f>
        <v>10.812966506078999</v>
      </c>
      <c r="E1395" s="2">
        <f>IF(logVir!E1395="","",LN(総労働時間!E1395))</f>
        <v>10.811428378817277</v>
      </c>
      <c r="F1395" s="2">
        <f>IF(logVir!F1395="","",LN(総労働時間!F1395))</f>
        <v>10.835769580547442</v>
      </c>
      <c r="G1395" s="2">
        <f>IF(logVir!G1395="","",LN(総労働時間!G1395))</f>
        <v>10.845971014953498</v>
      </c>
      <c r="I1395" s="3">
        <v>45</v>
      </c>
      <c r="J1395" s="3">
        <v>28</v>
      </c>
      <c r="K1395" s="2" cm="1">
        <f t="array" ref="K1395">IF(C1395="","",C1395-SUMPRODUCT(($B$1461:$B$1491=$J1395)*1,C$1461:C$1491))</f>
        <v>-0.36616522863260492</v>
      </c>
      <c r="L1395" s="2" cm="1">
        <f t="array" ref="L1395">IF(D1395="","",D1395-SUMPRODUCT(($B$1461:$B$1491=$J1395)*1,D$1461:D$1491))</f>
        <v>-0.34023480993613653</v>
      </c>
      <c r="M1395" s="2" cm="1">
        <f t="array" ref="M1395">IF(E1395="","",E1395-SUMPRODUCT(($B$1461:$B$1491=$J1395)*1,E$1461:E$1491))</f>
        <v>-0.3788022585834554</v>
      </c>
      <c r="N1395" s="2" cm="1">
        <f t="array" ref="N1395">IF(F1395="","",F1395-SUMPRODUCT(($B$1461:$B$1491=$J1395)*1,F$1461:F$1491))</f>
        <v>-0.34415271992601504</v>
      </c>
      <c r="O1395" s="2" cm="1">
        <f t="array" ref="O1395">IF(G1395="","",G1395-SUMPRODUCT(($B$1461:$B$1491=$J1395)*1,G$1461:G$1491))</f>
        <v>-0.34562035903831045</v>
      </c>
    </row>
    <row r="1396" spans="1:15" x14ac:dyDescent="0.55000000000000004">
      <c r="A1396" s="3">
        <v>45</v>
      </c>
      <c r="B1396" s="3">
        <v>29</v>
      </c>
      <c r="C1396" s="2">
        <f>IF(logVir!C1396="","",LN(総労働時間!C1396))</f>
        <v>10.623363070124487</v>
      </c>
      <c r="D1396" s="2">
        <f>IF(logVir!D1396="","",LN(総労働時間!D1396))</f>
        <v>10.731358993104875</v>
      </c>
      <c r="E1396" s="2">
        <f>IF(logVir!E1396="","",LN(総労働時間!E1396))</f>
        <v>10.679649454226682</v>
      </c>
      <c r="F1396" s="2">
        <f>IF(logVir!F1396="","",LN(総労働時間!F1396))</f>
        <v>10.693375810239218</v>
      </c>
      <c r="G1396" s="2">
        <f>IF(logVir!G1396="","",LN(総労働時間!G1396))</f>
        <v>11.062166970588244</v>
      </c>
      <c r="I1396" s="3">
        <v>45</v>
      </c>
      <c r="J1396" s="3">
        <v>29</v>
      </c>
      <c r="K1396" s="2" cm="1">
        <f t="array" ref="K1396">IF(C1396="","",C1396-SUMPRODUCT(($B$1461:$B$1491=$J1396)*1,C$1461:C$1491))</f>
        <v>-0.50506059562570726</v>
      </c>
      <c r="L1396" s="2" cm="1">
        <f t="array" ref="L1396">IF(D1396="","",D1396-SUMPRODUCT(($B$1461:$B$1491=$J1396)*1,D$1461:D$1491))</f>
        <v>-0.40795627143438296</v>
      </c>
      <c r="M1396" s="2" cm="1">
        <f t="array" ref="M1396">IF(E1396="","",E1396-SUMPRODUCT(($B$1461:$B$1491=$J1396)*1,E$1461:E$1491))</f>
        <v>-0.47034019788839565</v>
      </c>
      <c r="N1396" s="2" cm="1">
        <f t="array" ref="N1396">IF(F1396="","",F1396-SUMPRODUCT(($B$1461:$B$1491=$J1396)*1,F$1461:F$1491))</f>
        <v>-0.43300642211211304</v>
      </c>
      <c r="O1396" s="2" cm="1">
        <f t="array" ref="O1396">IF(G1396="","",G1396-SUMPRODUCT(($B$1461:$B$1491=$J1396)*1,G$1461:G$1491))</f>
        <v>-0.15747915661767031</v>
      </c>
    </row>
    <row r="1397" spans="1:15" x14ac:dyDescent="0.55000000000000004">
      <c r="A1397" s="3">
        <v>45</v>
      </c>
      <c r="B1397" s="3">
        <v>30</v>
      </c>
      <c r="C1397" s="2">
        <f>IF(logVir!C1397="","",LN(総労働時間!C1397))</f>
        <v>11.868521424909199</v>
      </c>
      <c r="D1397" s="2">
        <f>IF(logVir!D1397="","",LN(総労働時間!D1397))</f>
        <v>11.982687184392967</v>
      </c>
      <c r="E1397" s="2">
        <f>IF(logVir!E1397="","",LN(総労働時間!E1397))</f>
        <v>12.040143999398021</v>
      </c>
      <c r="F1397" s="2">
        <f>IF(logVir!F1397="","",LN(総労働時間!F1397))</f>
        <v>11.945682923967814</v>
      </c>
      <c r="G1397" s="2">
        <f>IF(logVir!G1397="","",LN(総労働時間!G1397))</f>
        <v>12.053217993053135</v>
      </c>
      <c r="I1397" s="3">
        <v>45</v>
      </c>
      <c r="J1397" s="3">
        <v>30</v>
      </c>
      <c r="K1397" s="2" cm="1">
        <f t="array" ref="K1397">IF(C1397="","",C1397-SUMPRODUCT(($B$1461:$B$1491=$J1397)*1,C$1461:C$1491))</f>
        <v>-0.24501572405115013</v>
      </c>
      <c r="L1397" s="2" cm="1">
        <f t="array" ref="L1397">IF(D1397="","",D1397-SUMPRODUCT(($B$1461:$B$1491=$J1397)*1,D$1461:D$1491))</f>
        <v>-0.2757474937360449</v>
      </c>
      <c r="M1397" s="2" cm="1">
        <f t="array" ref="M1397">IF(E1397="","",E1397-SUMPRODUCT(($B$1461:$B$1491=$J1397)*1,E$1461:E$1491))</f>
        <v>-0.27762750122891511</v>
      </c>
      <c r="N1397" s="2" cm="1">
        <f t="array" ref="N1397">IF(F1397="","",F1397-SUMPRODUCT(($B$1461:$B$1491=$J1397)*1,F$1461:F$1491))</f>
        <v>-0.34101483139508382</v>
      </c>
      <c r="O1397" s="2" cm="1">
        <f t="array" ref="O1397">IF(G1397="","",G1397-SUMPRODUCT(($B$1461:$B$1491=$J1397)*1,G$1461:G$1491))</f>
        <v>-0.3511102695262931</v>
      </c>
    </row>
    <row r="1398" spans="1:15" x14ac:dyDescent="0.55000000000000004">
      <c r="A1398" s="3">
        <v>45</v>
      </c>
      <c r="B1398" s="3">
        <v>31</v>
      </c>
      <c r="C1398" s="2">
        <f>IF(logVir!C1398="","",LN(総労働時間!C1398))</f>
        <v>11.294275112751928</v>
      </c>
      <c r="D1398" s="2">
        <f>IF(logVir!D1398="","",LN(総労働時間!D1398))</f>
        <v>11.242559203957624</v>
      </c>
      <c r="E1398" s="2">
        <f>IF(logVir!E1398="","",LN(総労働時間!E1398))</f>
        <v>11.134141997647788</v>
      </c>
      <c r="F1398" s="2">
        <f>IF(logVir!F1398="","",LN(総労働時間!F1398))</f>
        <v>11.136165022967011</v>
      </c>
      <c r="G1398" s="2">
        <f>IF(logVir!G1398="","",LN(総労働時間!G1398))</f>
        <v>11.138953505867681</v>
      </c>
      <c r="I1398" s="3">
        <v>45</v>
      </c>
      <c r="J1398" s="3">
        <v>31</v>
      </c>
      <c r="K1398" s="2" cm="1">
        <f t="array" ref="K1398">IF(C1398="","",C1398-SUMPRODUCT(($B$1461:$B$1491=$J1398)*1,C$1461:C$1491))</f>
        <v>-0.48898368774907119</v>
      </c>
      <c r="L1398" s="2" cm="1">
        <f t="array" ref="L1398">IF(D1398="","",D1398-SUMPRODUCT(($B$1461:$B$1491=$J1398)*1,D$1461:D$1491))</f>
        <v>-0.4465863174499507</v>
      </c>
      <c r="M1398" s="2" cm="1">
        <f t="array" ref="M1398">IF(E1398="","",E1398-SUMPRODUCT(($B$1461:$B$1491=$J1398)*1,E$1461:E$1491))</f>
        <v>-0.52431198735824758</v>
      </c>
      <c r="N1398" s="2" cm="1">
        <f t="array" ref="N1398">IF(F1398="","",F1398-SUMPRODUCT(($B$1461:$B$1491=$J1398)*1,F$1461:F$1491))</f>
        <v>-0.44551429720679714</v>
      </c>
      <c r="O1398" s="2" cm="1">
        <f t="array" ref="O1398">IF(G1398="","",G1398-SUMPRODUCT(($B$1461:$B$1491=$J1398)*1,G$1461:G$1491))</f>
        <v>-0.46377987337296211</v>
      </c>
    </row>
    <row r="1399" spans="1:15" x14ac:dyDescent="0.55000000000000004">
      <c r="A1399" s="3">
        <v>46</v>
      </c>
      <c r="B1399" s="3">
        <v>1</v>
      </c>
      <c r="C1399" s="2">
        <f>IF(logVir!C1399="","",LN(総労働時間!C1399))</f>
        <v>11.991844861975968</v>
      </c>
      <c r="D1399" s="2">
        <f>IF(logVir!D1399="","",LN(総労働時間!D1399))</f>
        <v>11.808660364241135</v>
      </c>
      <c r="E1399" s="2">
        <f>IF(logVir!E1399="","",LN(総労働時間!E1399))</f>
        <v>11.78359941384039</v>
      </c>
      <c r="F1399" s="2">
        <f>IF(logVir!F1399="","",LN(総労働時間!F1399))</f>
        <v>11.734044193444369</v>
      </c>
      <c r="G1399" s="2">
        <f>IF(logVir!G1399="","",LN(総労働時間!G1399))</f>
        <v>11.62046203947615</v>
      </c>
      <c r="I1399" s="3">
        <v>46</v>
      </c>
      <c r="J1399" s="3">
        <v>1</v>
      </c>
      <c r="K1399" s="2" cm="1">
        <f t="array" ref="K1399">IF(C1399="","",C1399-SUMPRODUCT(($B$1461:$B$1491=$J1399)*1,C$1461:C$1491))</f>
        <v>0.62233376382760675</v>
      </c>
      <c r="L1399" s="2" cm="1">
        <f t="array" ref="L1399">IF(D1399="","",D1399-SUMPRODUCT(($B$1461:$B$1491=$J1399)*1,D$1461:D$1491))</f>
        <v>0.5609634278329807</v>
      </c>
      <c r="M1399" s="2" cm="1">
        <f t="array" ref="M1399">IF(E1399="","",E1399-SUMPRODUCT(($B$1461:$B$1491=$J1399)*1,E$1461:E$1491))</f>
        <v>0.60761438119655509</v>
      </c>
      <c r="N1399" s="2" cm="1">
        <f t="array" ref="N1399">IF(F1399="","",F1399-SUMPRODUCT(($B$1461:$B$1491=$J1399)*1,F$1461:F$1491))</f>
        <v>0.62223061477430086</v>
      </c>
      <c r="O1399" s="2" cm="1">
        <f t="array" ref="O1399">IF(G1399="","",G1399-SUMPRODUCT(($B$1461:$B$1491=$J1399)*1,G$1461:G$1491))</f>
        <v>0.58610889527158072</v>
      </c>
    </row>
    <row r="1400" spans="1:15" x14ac:dyDescent="0.55000000000000004">
      <c r="A1400" s="3">
        <v>46</v>
      </c>
      <c r="B1400" s="3">
        <v>2</v>
      </c>
      <c r="C1400" s="2">
        <f>IF(logVir!C1400="","",LN(総労働時間!C1400))</f>
        <v>7.806265044066496</v>
      </c>
      <c r="D1400" s="2">
        <f>IF(logVir!D1400="","",LN(総労働時間!D1400))</f>
        <v>7.5740266743090299</v>
      </c>
      <c r="E1400" s="2">
        <f>IF(logVir!E1400="","",LN(総労働時間!E1400))</f>
        <v>7.6986254925779969</v>
      </c>
      <c r="F1400" s="2">
        <f>IF(logVir!F1400="","",LN(総労働時間!F1400))</f>
        <v>7.7944775060223268</v>
      </c>
      <c r="G1400" s="2">
        <f>IF(logVir!G1400="","",LN(総労働時間!G1400))</f>
        <v>7.7888981147291947</v>
      </c>
      <c r="I1400" s="3">
        <v>46</v>
      </c>
      <c r="J1400" s="3">
        <v>2</v>
      </c>
      <c r="K1400" s="2" cm="1">
        <f t="array" ref="K1400">IF(C1400="","",C1400-SUMPRODUCT(($B$1461:$B$1491=$J1400)*1,C$1461:C$1491))</f>
        <v>0.57820391024497297</v>
      </c>
      <c r="L1400" s="2" cm="1">
        <f t="array" ref="L1400">IF(D1400="","",D1400-SUMPRODUCT(($B$1461:$B$1491=$J1400)*1,D$1461:D$1491))</f>
        <v>0.24009370130886865</v>
      </c>
      <c r="M1400" s="2" cm="1">
        <f t="array" ref="M1400">IF(E1400="","",E1400-SUMPRODUCT(($B$1461:$B$1491=$J1400)*1,E$1461:E$1491))</f>
        <v>0.68933332276283377</v>
      </c>
      <c r="N1400" s="2" cm="1">
        <f t="array" ref="N1400">IF(F1400="","",F1400-SUMPRODUCT(($B$1461:$B$1491=$J1400)*1,F$1461:F$1491))</f>
        <v>0.80828529202768173</v>
      </c>
      <c r="O1400" s="2" cm="1">
        <f t="array" ref="O1400">IF(G1400="","",G1400-SUMPRODUCT(($B$1461:$B$1491=$J1400)*1,G$1461:G$1491))</f>
        <v>0.79727480780043614</v>
      </c>
    </row>
    <row r="1401" spans="1:15" x14ac:dyDescent="0.55000000000000004">
      <c r="A1401" s="3">
        <v>46</v>
      </c>
      <c r="B1401" s="3">
        <v>3</v>
      </c>
      <c r="C1401" s="2">
        <f>IF(logVir!C1401="","",LN(総労働時間!C1401))</f>
        <v>11.319104906816078</v>
      </c>
      <c r="D1401" s="2">
        <f>IF(logVir!D1401="","",LN(総労働時間!D1401))</f>
        <v>11.362251372338223</v>
      </c>
      <c r="E1401" s="2">
        <f>IF(logVir!E1401="","",LN(総労働時間!E1401))</f>
        <v>11.312882072604529</v>
      </c>
      <c r="F1401" s="2">
        <f>IF(logVir!F1401="","",LN(総労働時間!F1401))</f>
        <v>11.216078502738922</v>
      </c>
      <c r="G1401" s="2">
        <f>IF(logVir!G1401="","",LN(総労働時間!G1401))</f>
        <v>11.2404367112822</v>
      </c>
      <c r="I1401" s="3">
        <v>46</v>
      </c>
      <c r="J1401" s="3">
        <v>3</v>
      </c>
      <c r="K1401" s="2" cm="1">
        <f t="array" ref="K1401">IF(C1401="","",C1401-SUMPRODUCT(($B$1461:$B$1491=$J1401)*1,C$1461:C$1491))</f>
        <v>0.53342270498027133</v>
      </c>
      <c r="L1401" s="2" cm="1">
        <f t="array" ref="L1401">IF(D1401="","",D1401-SUMPRODUCT(($B$1461:$B$1491=$J1401)*1,D$1461:D$1491))</f>
        <v>0.60156071491298846</v>
      </c>
      <c r="M1401" s="2" cm="1">
        <f t="array" ref="M1401">IF(E1401="","",E1401-SUMPRODUCT(($B$1461:$B$1491=$J1401)*1,E$1461:E$1491))</f>
        <v>0.54208175782509649</v>
      </c>
      <c r="N1401" s="2" cm="1">
        <f t="array" ref="N1401">IF(F1401="","",F1401-SUMPRODUCT(($B$1461:$B$1491=$J1401)*1,F$1461:F$1491))</f>
        <v>0.52484977307463332</v>
      </c>
      <c r="O1401" s="2" cm="1">
        <f t="array" ref="O1401">IF(G1401="","",G1401-SUMPRODUCT(($B$1461:$B$1491=$J1401)*1,G$1461:G$1491))</f>
        <v>0.52006349976983834</v>
      </c>
    </row>
    <row r="1402" spans="1:15" x14ac:dyDescent="0.55000000000000004">
      <c r="A1402" s="3">
        <v>46</v>
      </c>
      <c r="B1402" s="3">
        <v>4</v>
      </c>
      <c r="C1402" s="2">
        <f>IF(logVir!C1402="","",LN(総労働時間!C1402))</f>
        <v>8.9196546314813325</v>
      </c>
      <c r="D1402" s="2">
        <f>IF(logVir!D1402="","",LN(総労働時間!D1402))</f>
        <v>8.7114956639907568</v>
      </c>
      <c r="E1402" s="2">
        <f>IF(logVir!E1402="","",LN(総労働時間!E1402))</f>
        <v>8.6219118577021998</v>
      </c>
      <c r="F1402" s="2">
        <f>IF(logVir!F1402="","",LN(総労働時間!F1402))</f>
        <v>8.4237462920539983</v>
      </c>
      <c r="G1402" s="2">
        <f>IF(logVir!G1402="","",LN(総労働時間!G1402))</f>
        <v>8.450903049716123</v>
      </c>
      <c r="I1402" s="3">
        <v>46</v>
      </c>
      <c r="J1402" s="3">
        <v>4</v>
      </c>
      <c r="K1402" s="2" cm="1">
        <f t="array" ref="K1402">IF(C1402="","",C1402-SUMPRODUCT(($B$1461:$B$1491=$J1402)*1,C$1461:C$1491))</f>
        <v>-0.65421982012862756</v>
      </c>
      <c r="L1402" s="2" cm="1">
        <f t="array" ref="L1402">IF(D1402="","",D1402-SUMPRODUCT(($B$1461:$B$1491=$J1402)*1,D$1461:D$1491))</f>
        <v>-0.69082768077047874</v>
      </c>
      <c r="M1402" s="2" cm="1">
        <f t="array" ref="M1402">IF(E1402="","",E1402-SUMPRODUCT(($B$1461:$B$1491=$J1402)*1,E$1461:E$1491))</f>
        <v>-0.71171471086263516</v>
      </c>
      <c r="N1402" s="2" cm="1">
        <f t="array" ref="N1402">IF(F1402="","",F1402-SUMPRODUCT(($B$1461:$B$1491=$J1402)*1,F$1461:F$1491))</f>
        <v>-0.76143896769181652</v>
      </c>
      <c r="O1402" s="2" cm="1">
        <f t="array" ref="O1402">IF(G1402="","",G1402-SUMPRODUCT(($B$1461:$B$1491=$J1402)*1,G$1461:G$1491))</f>
        <v>-0.77596308839074446</v>
      </c>
    </row>
    <row r="1403" spans="1:15" x14ac:dyDescent="0.55000000000000004">
      <c r="A1403" s="3">
        <v>46</v>
      </c>
      <c r="B1403" s="3">
        <v>5</v>
      </c>
      <c r="C1403" s="2">
        <f>IF(logVir!C1403="","",LN(総労働時間!C1403))</f>
        <v>7.7451865072213231</v>
      </c>
      <c r="D1403" s="2">
        <f>IF(logVir!D1403="","",LN(総労働時間!D1403))</f>
        <v>7.6900436691801968</v>
      </c>
      <c r="E1403" s="2">
        <f>IF(logVir!E1403="","",LN(総労働時間!E1403))</f>
        <v>7.8290107442793717</v>
      </c>
      <c r="F1403" s="2">
        <f>IF(logVir!F1403="","",LN(総労働時間!F1403))</f>
        <v>7.8113134862412208</v>
      </c>
      <c r="G1403" s="2">
        <f>IF(logVir!G1403="","",LN(総労働時間!G1403))</f>
        <v>7.9044515038299528</v>
      </c>
      <c r="I1403" s="3">
        <v>46</v>
      </c>
      <c r="J1403" s="3">
        <v>5</v>
      </c>
      <c r="K1403" s="2" cm="1">
        <f t="array" ref="K1403">IF(C1403="","",C1403-SUMPRODUCT(($B$1461:$B$1491=$J1403)*1,C$1461:C$1491))</f>
        <v>-1.0763123218107822</v>
      </c>
      <c r="L1403" s="2" cm="1">
        <f t="array" ref="L1403">IF(D1403="","",D1403-SUMPRODUCT(($B$1461:$B$1491=$J1403)*1,D$1461:D$1491))</f>
        <v>-1.0781908473731914</v>
      </c>
      <c r="M1403" s="2" cm="1">
        <f t="array" ref="M1403">IF(E1403="","",E1403-SUMPRODUCT(($B$1461:$B$1491=$J1403)*1,E$1461:E$1491))</f>
        <v>-0.97281529832302649</v>
      </c>
      <c r="N1403" s="2" cm="1">
        <f t="array" ref="N1403">IF(F1403="","",F1403-SUMPRODUCT(($B$1461:$B$1491=$J1403)*1,F$1461:F$1491))</f>
        <v>-0.92098650936156279</v>
      </c>
      <c r="O1403" s="2" cm="1">
        <f t="array" ref="O1403">IF(G1403="","",G1403-SUMPRODUCT(($B$1461:$B$1491=$J1403)*1,G$1461:G$1491))</f>
        <v>-0.87576809009906764</v>
      </c>
    </row>
    <row r="1404" spans="1:15" x14ac:dyDescent="0.55000000000000004">
      <c r="A1404" s="3">
        <v>46</v>
      </c>
      <c r="B1404" s="3">
        <v>6</v>
      </c>
      <c r="C1404" s="2">
        <f>IF(logVir!C1404="","",LN(総労働時間!C1404))</f>
        <v>7.7468132875572016</v>
      </c>
      <c r="D1404" s="2">
        <f>IF(logVir!D1404="","",LN(総労働時間!D1404))</f>
        <v>7.4495339263515117</v>
      </c>
      <c r="E1404" s="2">
        <f>IF(logVir!E1404="","",LN(総労働時間!E1404))</f>
        <v>7.5226757016811803</v>
      </c>
      <c r="F1404" s="2">
        <f>IF(logVir!F1404="","",LN(総労働時間!F1404))</f>
        <v>7.4637380512154303</v>
      </c>
      <c r="G1404" s="2">
        <f>IF(logVir!G1404="","",LN(総労働時間!G1404))</f>
        <v>7.4564315215026111</v>
      </c>
      <c r="I1404" s="3">
        <v>46</v>
      </c>
      <c r="J1404" s="3">
        <v>6</v>
      </c>
      <c r="K1404" s="2" cm="1">
        <f t="array" ref="K1404">IF(C1404="","",C1404-SUMPRODUCT(($B$1461:$B$1491=$J1404)*1,C$1461:C$1491))</f>
        <v>-1.5501569260616579</v>
      </c>
      <c r="L1404" s="2" cm="1">
        <f t="array" ref="L1404">IF(D1404="","",D1404-SUMPRODUCT(($B$1461:$B$1491=$J1404)*1,D$1461:D$1491))</f>
        <v>-1.8583225900432456</v>
      </c>
      <c r="M1404" s="2" cm="1">
        <f t="array" ref="M1404">IF(E1404="","",E1404-SUMPRODUCT(($B$1461:$B$1491=$J1404)*1,E$1461:E$1491))</f>
        <v>-1.808903517582964</v>
      </c>
      <c r="N1404" s="2" cm="1">
        <f t="array" ref="N1404">IF(F1404="","",F1404-SUMPRODUCT(($B$1461:$B$1491=$J1404)*1,F$1461:F$1491))</f>
        <v>-1.8656965577251379</v>
      </c>
      <c r="O1404" s="2" cm="1">
        <f t="array" ref="O1404">IF(G1404="","",G1404-SUMPRODUCT(($B$1461:$B$1491=$J1404)*1,G$1461:G$1491))</f>
        <v>-1.9110635796129598</v>
      </c>
    </row>
    <row r="1405" spans="1:15" x14ac:dyDescent="0.55000000000000004">
      <c r="A1405" s="3">
        <v>46</v>
      </c>
      <c r="B1405" s="3">
        <v>7</v>
      </c>
      <c r="C1405" s="2">
        <f>IF(logVir!C1405="","",LN(総労働時間!C1405))</f>
        <v>9.3794814363715044</v>
      </c>
      <c r="D1405" s="2">
        <f>IF(logVir!D1405="","",LN(総労働時間!D1405))</f>
        <v>9.5127071741106644</v>
      </c>
      <c r="E1405" s="2">
        <f>IF(logVir!E1405="","",LN(総労働時間!E1405))</f>
        <v>9.4232631535386435</v>
      </c>
      <c r="F1405" s="2">
        <f>IF(logVir!F1405="","",LN(総労働時間!F1405))</f>
        <v>9.2821079027411795</v>
      </c>
      <c r="G1405" s="2">
        <f>IF(logVir!G1405="","",LN(総労働時間!G1405))</f>
        <v>9.3656801648577517</v>
      </c>
      <c r="I1405" s="3">
        <v>46</v>
      </c>
      <c r="J1405" s="3">
        <v>7</v>
      </c>
      <c r="K1405" s="2" cm="1">
        <f t="array" ref="K1405">IF(C1405="","",C1405-SUMPRODUCT(($B$1461:$B$1491=$J1405)*1,C$1461:C$1491))</f>
        <v>0.15332980513491101</v>
      </c>
      <c r="L1405" s="2" cm="1">
        <f t="array" ref="L1405">IF(D1405="","",D1405-SUMPRODUCT(($B$1461:$B$1491=$J1405)*1,D$1461:D$1491))</f>
        <v>0.3151815869754877</v>
      </c>
      <c r="M1405" s="2" cm="1">
        <f t="array" ref="M1405">IF(E1405="","",E1405-SUMPRODUCT(($B$1461:$B$1491=$J1405)*1,E$1461:E$1491))</f>
        <v>0.2883387938544999</v>
      </c>
      <c r="N1405" s="2" cm="1">
        <f t="array" ref="N1405">IF(F1405="","",F1405-SUMPRODUCT(($B$1461:$B$1491=$J1405)*1,F$1461:F$1491))</f>
        <v>0.20847395784594092</v>
      </c>
      <c r="O1405" s="2" cm="1">
        <f t="array" ref="O1405">IF(G1405="","",G1405-SUMPRODUCT(($B$1461:$B$1491=$J1405)*1,G$1461:G$1491))</f>
        <v>0.25978994973248604</v>
      </c>
    </row>
    <row r="1406" spans="1:15" x14ac:dyDescent="0.55000000000000004">
      <c r="A1406" s="3">
        <v>46</v>
      </c>
      <c r="B1406" s="3">
        <v>8</v>
      </c>
      <c r="C1406" s="2">
        <f>IF(logVir!C1406="","",LN(総労働時間!C1406))</f>
        <v>6.9406707404611909</v>
      </c>
      <c r="D1406" s="2">
        <f>IF(logVir!D1406="","",LN(総労働時間!D1406))</f>
        <v>7.2998180351543311</v>
      </c>
      <c r="E1406" s="2">
        <f>IF(logVir!E1406="","",LN(総労働時間!E1406))</f>
        <v>7.1333090881998018</v>
      </c>
      <c r="F1406" s="2">
        <f>IF(logVir!F1406="","",LN(総労働時間!F1406))</f>
        <v>7.0518931052964788</v>
      </c>
      <c r="G1406" s="2">
        <f>IF(logVir!G1406="","",LN(総労働時間!G1406))</f>
        <v>7.1175026481186867</v>
      </c>
      <c r="I1406" s="3">
        <v>46</v>
      </c>
      <c r="J1406" s="3">
        <v>8</v>
      </c>
      <c r="K1406" s="2" cm="1">
        <f t="array" ref="K1406">IF(C1406="","",C1406-SUMPRODUCT(($B$1461:$B$1491=$J1406)*1,C$1461:C$1491))</f>
        <v>-2.2592631012172673</v>
      </c>
      <c r="L1406" s="2" cm="1">
        <f t="array" ref="L1406">IF(D1406="","",D1406-SUMPRODUCT(($B$1461:$B$1491=$J1406)*1,D$1461:D$1491))</f>
        <v>-1.9880797680760782</v>
      </c>
      <c r="M1406" s="2" cm="1">
        <f t="array" ref="M1406">IF(E1406="","",E1406-SUMPRODUCT(($B$1461:$B$1491=$J1406)*1,E$1461:E$1491))</f>
        <v>-2.1583702702210843</v>
      </c>
      <c r="N1406" s="2" cm="1">
        <f t="array" ref="N1406">IF(F1406="","",F1406-SUMPRODUCT(($B$1461:$B$1491=$J1406)*1,F$1461:F$1491))</f>
        <v>-2.2253046842522082</v>
      </c>
      <c r="O1406" s="2" cm="1">
        <f t="array" ref="O1406">IF(G1406="","",G1406-SUMPRODUCT(($B$1461:$B$1491=$J1406)*1,G$1461:G$1491))</f>
        <v>-2.2101580005546166</v>
      </c>
    </row>
    <row r="1407" spans="1:15" x14ac:dyDescent="0.55000000000000004">
      <c r="A1407" s="3">
        <v>46</v>
      </c>
      <c r="B1407" s="3">
        <v>9</v>
      </c>
      <c r="C1407" s="2">
        <f>IF(logVir!C1407="","",LN(総労働時間!C1407))</f>
        <v>8.8878811625971892</v>
      </c>
      <c r="D1407" s="2">
        <f>IF(logVir!D1407="","",LN(総労働時間!D1407))</f>
        <v>8.8855975197117942</v>
      </c>
      <c r="E1407" s="2">
        <f>IF(logVir!E1407="","",LN(総労働時間!E1407))</f>
        <v>9.0385306045937774</v>
      </c>
      <c r="F1407" s="2">
        <f>IF(logVir!F1407="","",LN(総労働時間!F1407))</f>
        <v>8.8874736890813555</v>
      </c>
      <c r="G1407" s="2">
        <f>IF(logVir!G1407="","",LN(総労働時間!G1407))</f>
        <v>9.0244160954524251</v>
      </c>
      <c r="I1407" s="3">
        <v>46</v>
      </c>
      <c r="J1407" s="3">
        <v>9</v>
      </c>
      <c r="K1407" s="2" cm="1">
        <f t="array" ref="K1407">IF(C1407="","",C1407-SUMPRODUCT(($B$1461:$B$1491=$J1407)*1,C$1461:C$1491))</f>
        <v>-1.0813006245734442</v>
      </c>
      <c r="L1407" s="2" cm="1">
        <f t="array" ref="L1407">IF(D1407="","",D1407-SUMPRODUCT(($B$1461:$B$1491=$J1407)*1,D$1461:D$1491))</f>
        <v>-1.0386888799551492</v>
      </c>
      <c r="M1407" s="2" cm="1">
        <f t="array" ref="M1407">IF(E1407="","",E1407-SUMPRODUCT(($B$1461:$B$1491=$J1407)*1,E$1461:E$1491))</f>
        <v>-0.96500018668411514</v>
      </c>
      <c r="N1407" s="2" cm="1">
        <f t="array" ref="N1407">IF(F1407="","",F1407-SUMPRODUCT(($B$1461:$B$1491=$J1407)*1,F$1461:F$1491))</f>
        <v>-1.0098931609552437</v>
      </c>
      <c r="O1407" s="2" cm="1">
        <f t="array" ref="O1407">IF(G1407="","",G1407-SUMPRODUCT(($B$1461:$B$1491=$J1407)*1,G$1461:G$1491))</f>
        <v>-0.91802208368253524</v>
      </c>
    </row>
    <row r="1408" spans="1:15" x14ac:dyDescent="0.55000000000000004">
      <c r="A1408" s="3">
        <v>46</v>
      </c>
      <c r="B1408" s="3">
        <v>10</v>
      </c>
      <c r="C1408" s="2">
        <f>IF(logVir!C1408="","",LN(総労働時間!C1408))</f>
        <v>9.127871380062107</v>
      </c>
      <c r="D1408" s="2">
        <f>IF(logVir!D1408="","",LN(総労働時間!D1408))</f>
        <v>9.1353097235145597</v>
      </c>
      <c r="E1408" s="2">
        <f>IF(logVir!E1408="","",LN(総労働時間!E1408))</f>
        <v>9.3652792379768091</v>
      </c>
      <c r="F1408" s="2">
        <f>IF(logVir!F1408="","",LN(総労働時間!F1408))</f>
        <v>9.2668687680383623</v>
      </c>
      <c r="G1408" s="2">
        <f>IF(logVir!G1408="","",LN(総労働時間!G1408))</f>
        <v>9.3612828578767058</v>
      </c>
      <c r="I1408" s="3">
        <v>46</v>
      </c>
      <c r="J1408" s="3">
        <v>10</v>
      </c>
      <c r="K1408" s="2" cm="1">
        <f t="array" ref="K1408">IF(C1408="","",C1408-SUMPRODUCT(($B$1461:$B$1491=$J1408)*1,C$1461:C$1491))</f>
        <v>-1.3421218489033979</v>
      </c>
      <c r="L1408" s="2" cm="1">
        <f t="array" ref="L1408">IF(D1408="","",D1408-SUMPRODUCT(($B$1461:$B$1491=$J1408)*1,D$1461:D$1491))</f>
        <v>-1.3527896173116236</v>
      </c>
      <c r="M1408" s="2" cm="1">
        <f t="array" ref="M1408">IF(E1408="","",E1408-SUMPRODUCT(($B$1461:$B$1491=$J1408)*1,E$1461:E$1491))</f>
        <v>-1.1625134809515707</v>
      </c>
      <c r="N1408" s="2" cm="1">
        <f t="array" ref="N1408">IF(F1408="","",F1408-SUMPRODUCT(($B$1461:$B$1491=$J1408)*1,F$1461:F$1491))</f>
        <v>-1.1968436392589243</v>
      </c>
      <c r="O1408" s="2" cm="1">
        <f t="array" ref="O1408">IF(G1408="","",G1408-SUMPRODUCT(($B$1461:$B$1491=$J1408)*1,G$1461:G$1491))</f>
        <v>-1.1725312724866246</v>
      </c>
    </row>
    <row r="1409" spans="1:15" x14ac:dyDescent="0.55000000000000004">
      <c r="A1409" s="3">
        <v>46</v>
      </c>
      <c r="B1409" s="3">
        <v>11</v>
      </c>
      <c r="C1409" s="2">
        <f>IF(logVir!C1409="","",LN(総労働時間!C1409))</f>
        <v>10.393045533808399</v>
      </c>
      <c r="D1409" s="2">
        <f>IF(logVir!D1409="","",LN(総労働時間!D1409))</f>
        <v>10.030558396851484</v>
      </c>
      <c r="E1409" s="2">
        <f>IF(logVir!E1409="","",LN(総労働時間!E1409))</f>
        <v>10.262015689614101</v>
      </c>
      <c r="F1409" s="2">
        <f>IF(logVir!F1409="","",LN(総労働時間!F1409))</f>
        <v>10.231630838139722</v>
      </c>
      <c r="G1409" s="2">
        <f>IF(logVir!G1409="","",LN(総労働時間!G1409))</f>
        <v>10.227515753438361</v>
      </c>
      <c r="I1409" s="3">
        <v>46</v>
      </c>
      <c r="J1409" s="3">
        <v>11</v>
      </c>
      <c r="K1409" s="2" cm="1">
        <f t="array" ref="K1409">IF(C1409="","",C1409-SUMPRODUCT(($B$1461:$B$1491=$J1409)*1,C$1461:C$1491))</f>
        <v>0.60035154853473216</v>
      </c>
      <c r="L1409" s="2" cm="1">
        <f t="array" ref="L1409">IF(D1409="","",D1409-SUMPRODUCT(($B$1461:$B$1491=$J1409)*1,D$1461:D$1491))</f>
        <v>0.43280327834402677</v>
      </c>
      <c r="M1409" s="2" cm="1">
        <f t="array" ref="M1409">IF(E1409="","",E1409-SUMPRODUCT(($B$1461:$B$1491=$J1409)*1,E$1461:E$1491))</f>
        <v>0.67598224520702743</v>
      </c>
      <c r="N1409" s="2" cm="1">
        <f t="array" ref="N1409">IF(F1409="","",F1409-SUMPRODUCT(($B$1461:$B$1491=$J1409)*1,F$1461:F$1491))</f>
        <v>0.68034329840604357</v>
      </c>
      <c r="O1409" s="2" cm="1">
        <f t="array" ref="O1409">IF(G1409="","",G1409-SUMPRODUCT(($B$1461:$B$1491=$J1409)*1,G$1461:G$1491))</f>
        <v>0.67105835172979056</v>
      </c>
    </row>
    <row r="1410" spans="1:15" x14ac:dyDescent="0.55000000000000004">
      <c r="A1410" s="3">
        <v>46</v>
      </c>
      <c r="B1410" s="3">
        <v>12</v>
      </c>
      <c r="C1410" s="2">
        <f>IF(logVir!C1410="","",LN(総労働時間!C1410))</f>
        <v>8.8507000877121023</v>
      </c>
      <c r="D1410" s="2">
        <f>IF(logVir!D1410="","",LN(総労働時間!D1410))</f>
        <v>8.683518287683869</v>
      </c>
      <c r="E1410" s="2">
        <f>IF(logVir!E1410="","",LN(総労働時間!E1410))</f>
        <v>8.6885085165659426</v>
      </c>
      <c r="F1410" s="2">
        <f>IF(logVir!F1410="","",LN(総労働時間!F1410))</f>
        <v>8.4726600299475958</v>
      </c>
      <c r="G1410" s="2">
        <f>IF(logVir!G1410="","",LN(総労働時間!G1410))</f>
        <v>8.5275043093538816</v>
      </c>
      <c r="I1410" s="3">
        <v>46</v>
      </c>
      <c r="J1410" s="3">
        <v>12</v>
      </c>
      <c r="K1410" s="2" cm="1">
        <f t="array" ref="K1410">IF(C1410="","",C1410-SUMPRODUCT(($B$1461:$B$1491=$J1410)*1,C$1461:C$1491))</f>
        <v>-0.74304595283880737</v>
      </c>
      <c r="L1410" s="2" cm="1">
        <f t="array" ref="L1410">IF(D1410="","",D1410-SUMPRODUCT(($B$1461:$B$1491=$J1410)*1,D$1461:D$1491))</f>
        <v>-0.82150056098888768</v>
      </c>
      <c r="M1410" s="2" cm="1">
        <f t="array" ref="M1410">IF(E1410="","",E1410-SUMPRODUCT(($B$1461:$B$1491=$J1410)*1,E$1461:E$1491))</f>
        <v>-0.79797494613039177</v>
      </c>
      <c r="N1410" s="2" cm="1">
        <f t="array" ref="N1410">IF(F1410="","",F1410-SUMPRODUCT(($B$1461:$B$1491=$J1410)*1,F$1461:F$1491))</f>
        <v>-0.95520307616348532</v>
      </c>
      <c r="O1410" s="2" cm="1">
        <f t="array" ref="O1410">IF(G1410="","",G1410-SUMPRODUCT(($B$1461:$B$1491=$J1410)*1,G$1461:G$1491))</f>
        <v>-0.98171107526231793</v>
      </c>
    </row>
    <row r="1411" spans="1:15" x14ac:dyDescent="0.55000000000000004">
      <c r="A1411" s="3">
        <v>46</v>
      </c>
      <c r="B1411" s="3">
        <v>13</v>
      </c>
      <c r="C1411" s="2">
        <f>IF(logVir!C1411="","",LN(総労働時間!C1411))</f>
        <v>6.6077780020234176</v>
      </c>
      <c r="D1411" s="2">
        <f>IF(logVir!D1411="","",LN(総労働時間!D1411))</f>
        <v>6.6001290594758961</v>
      </c>
      <c r="E1411" s="2">
        <f>IF(logVir!E1411="","",LN(総労働時間!E1411))</f>
        <v>6.5222056160536326</v>
      </c>
      <c r="F1411" s="2">
        <f>IF(logVir!F1411="","",LN(総労働時間!F1411))</f>
        <v>6.3873271214964333</v>
      </c>
      <c r="G1411" s="2">
        <f>IF(logVir!G1411="","",LN(総労働時間!G1411))</f>
        <v>6.4443909337071528</v>
      </c>
      <c r="I1411" s="3">
        <v>46</v>
      </c>
      <c r="J1411" s="3">
        <v>13</v>
      </c>
      <c r="K1411" s="2" cm="1">
        <f t="array" ref="K1411">IF(C1411="","",C1411-SUMPRODUCT(($B$1461:$B$1491=$J1411)*1,C$1461:C$1491))</f>
        <v>-2.1258644669607172</v>
      </c>
      <c r="L1411" s="2" cm="1">
        <f t="array" ref="L1411">IF(D1411="","",D1411-SUMPRODUCT(($B$1461:$B$1491=$J1411)*1,D$1461:D$1491))</f>
        <v>-1.3351492098527782</v>
      </c>
      <c r="M1411" s="2" cm="1">
        <f t="array" ref="M1411">IF(E1411="","",E1411-SUMPRODUCT(($B$1461:$B$1491=$J1411)*1,E$1461:E$1491))</f>
        <v>-1.4727382683765455</v>
      </c>
      <c r="N1411" s="2" cm="1">
        <f t="array" ref="N1411">IF(F1411="","",F1411-SUMPRODUCT(($B$1461:$B$1491=$J1411)*1,F$1461:F$1491))</f>
        <v>-1.4766636385793062</v>
      </c>
      <c r="O1411" s="2" cm="1">
        <f t="array" ref="O1411">IF(G1411="","",G1411-SUMPRODUCT(($B$1461:$B$1491=$J1411)*1,G$1461:G$1491))</f>
        <v>-1.3762559897567046</v>
      </c>
    </row>
    <row r="1412" spans="1:15" x14ac:dyDescent="0.55000000000000004">
      <c r="A1412" s="3">
        <v>46</v>
      </c>
      <c r="B1412" s="3">
        <v>14</v>
      </c>
      <c r="C1412" s="2">
        <f>IF(logVir!C1412="","",LN(総労働時間!C1412))</f>
        <v>7.8074687017505244</v>
      </c>
      <c r="D1412" s="2">
        <f>IF(logVir!D1412="","",LN(総労働時間!D1412))</f>
        <v>7.945668999962856</v>
      </c>
      <c r="E1412" s="2">
        <f>IF(logVir!E1412="","",LN(総労働時間!E1412))</f>
        <v>7.9803460959223145</v>
      </c>
      <c r="F1412" s="2">
        <f>IF(logVir!F1412="","",LN(総労働時間!F1412))</f>
        <v>7.9952224363212965</v>
      </c>
      <c r="G1412" s="2">
        <f>IF(logVir!G1412="","",LN(総労働時間!G1412))</f>
        <v>8.060633579316649</v>
      </c>
      <c r="I1412" s="3">
        <v>46</v>
      </c>
      <c r="J1412" s="3">
        <v>14</v>
      </c>
      <c r="K1412" s="2" cm="1">
        <f t="array" ref="K1412">IF(C1412="","",C1412-SUMPRODUCT(($B$1461:$B$1491=$J1412)*1,C$1461:C$1491))</f>
        <v>-2.016172704741523</v>
      </c>
      <c r="L1412" s="2" cm="1">
        <f t="array" ref="L1412">IF(D1412="","",D1412-SUMPRODUCT(($B$1461:$B$1491=$J1412)*1,D$1461:D$1491))</f>
        <v>-1.9690048364312647</v>
      </c>
      <c r="M1412" s="2" cm="1">
        <f t="array" ref="M1412">IF(E1412="","",E1412-SUMPRODUCT(($B$1461:$B$1491=$J1412)*1,E$1461:E$1491))</f>
        <v>-1.9724219759638935</v>
      </c>
      <c r="N1412" s="2" cm="1">
        <f t="array" ref="N1412">IF(F1412="","",F1412-SUMPRODUCT(($B$1461:$B$1491=$J1412)*1,F$1461:F$1491))</f>
        <v>-1.9015495485495011</v>
      </c>
      <c r="O1412" s="2" cm="1">
        <f t="array" ref="O1412">IF(G1412="","",G1412-SUMPRODUCT(($B$1461:$B$1491=$J1412)*1,G$1461:G$1491))</f>
        <v>-1.8772490925658794</v>
      </c>
    </row>
    <row r="1413" spans="1:15" x14ac:dyDescent="0.55000000000000004">
      <c r="A1413" s="3">
        <v>46</v>
      </c>
      <c r="B1413" s="3">
        <v>15</v>
      </c>
      <c r="C1413" s="2">
        <f>IF(logVir!C1413="","",LN(総労働時間!C1413))</f>
        <v>8.5163841176813424</v>
      </c>
      <c r="D1413" s="2">
        <f>IF(logVir!D1413="","",LN(総労働時間!D1413))</f>
        <v>8.470106787901754</v>
      </c>
      <c r="E1413" s="2">
        <f>IF(logVir!E1413="","",LN(総労働時間!E1413))</f>
        <v>8.5212409233278432</v>
      </c>
      <c r="F1413" s="2">
        <f>IF(logVir!F1413="","",LN(総労働時間!F1413))</f>
        <v>8.372573200046002</v>
      </c>
      <c r="G1413" s="2">
        <f>IF(logVir!G1413="","",LN(総労働時間!G1413))</f>
        <v>8.3794229485234801</v>
      </c>
      <c r="I1413" s="3">
        <v>46</v>
      </c>
      <c r="J1413" s="3">
        <v>15</v>
      </c>
      <c r="K1413" s="2" cm="1">
        <f t="array" ref="K1413">IF(C1413="","",C1413-SUMPRODUCT(($B$1461:$B$1491=$J1413)*1,C$1461:C$1491))</f>
        <v>-0.7341603547363551</v>
      </c>
      <c r="L1413" s="2" cm="1">
        <f t="array" ref="L1413">IF(D1413="","",D1413-SUMPRODUCT(($B$1461:$B$1491=$J1413)*1,D$1461:D$1491))</f>
        <v>-0.6484264256772061</v>
      </c>
      <c r="M1413" s="2" cm="1">
        <f t="array" ref="M1413">IF(E1413="","",E1413-SUMPRODUCT(($B$1461:$B$1491=$J1413)*1,E$1461:E$1491))</f>
        <v>-0.53696995412278881</v>
      </c>
      <c r="N1413" s="2" cm="1">
        <f t="array" ref="N1413">IF(F1413="","",F1413-SUMPRODUCT(($B$1461:$B$1491=$J1413)*1,F$1461:F$1491))</f>
        <v>-0.5781537750504917</v>
      </c>
      <c r="O1413" s="2" cm="1">
        <f t="array" ref="O1413">IF(G1413="","",G1413-SUMPRODUCT(($B$1461:$B$1491=$J1413)*1,G$1461:G$1491))</f>
        <v>-0.60804178822295896</v>
      </c>
    </row>
    <row r="1414" spans="1:15" x14ac:dyDescent="0.55000000000000004">
      <c r="A1414" s="3">
        <v>46</v>
      </c>
      <c r="B1414" s="3">
        <v>16</v>
      </c>
      <c r="C1414" s="2">
        <f>IF(logVir!C1414="","",LN(総労働時間!C1414))</f>
        <v>9.4766803446982362</v>
      </c>
      <c r="D1414" s="2">
        <f>IF(logVir!D1414="","",LN(総労働時間!D1414))</f>
        <v>9.3631577467596614</v>
      </c>
      <c r="E1414" s="2">
        <f>IF(logVir!E1414="","",LN(総労働時間!E1414))</f>
        <v>9.4287826843098035</v>
      </c>
      <c r="F1414" s="2">
        <f>IF(logVir!F1414="","",LN(総労働時間!F1414))</f>
        <v>9.2953858651167618</v>
      </c>
      <c r="G1414" s="2">
        <f>IF(logVir!G1414="","",LN(総労働時間!G1414))</f>
        <v>9.3602139218528855</v>
      </c>
      <c r="I1414" s="3">
        <v>46</v>
      </c>
      <c r="J1414" s="3">
        <v>16</v>
      </c>
      <c r="K1414" s="2" cm="1">
        <f t="array" ref="K1414">IF(C1414="","",C1414-SUMPRODUCT(($B$1461:$B$1491=$J1414)*1,C$1461:C$1491))</f>
        <v>-1.0099971794806617</v>
      </c>
      <c r="L1414" s="2" cm="1">
        <f t="array" ref="L1414">IF(D1414="","",D1414-SUMPRODUCT(($B$1461:$B$1491=$J1414)*1,D$1461:D$1491))</f>
        <v>-1.1098104324271709</v>
      </c>
      <c r="M1414" s="2" cm="1">
        <f t="array" ref="M1414">IF(E1414="","",E1414-SUMPRODUCT(($B$1461:$B$1491=$J1414)*1,E$1461:E$1491))</f>
        <v>-1.0378857753330344</v>
      </c>
      <c r="N1414" s="2" cm="1">
        <f t="array" ref="N1414">IF(F1414="","",F1414-SUMPRODUCT(($B$1461:$B$1491=$J1414)*1,F$1461:F$1491))</f>
        <v>-1.0712483499021737</v>
      </c>
      <c r="O1414" s="2" cm="1">
        <f t="array" ref="O1414">IF(G1414="","",G1414-SUMPRODUCT(($B$1461:$B$1491=$J1414)*1,G$1461:G$1491))</f>
        <v>-1.0606360123092511</v>
      </c>
    </row>
    <row r="1415" spans="1:15" x14ac:dyDescent="0.55000000000000004">
      <c r="A1415" s="3">
        <v>46</v>
      </c>
      <c r="B1415" s="3">
        <v>17</v>
      </c>
      <c r="C1415" s="2">
        <f>IF(logVir!C1415="","",LN(総労働時間!C1415))</f>
        <v>9.7417251922155028</v>
      </c>
      <c r="D1415" s="2">
        <f>IF(logVir!D1415="","",LN(総労働時間!D1415))</f>
        <v>9.8611721388629636</v>
      </c>
      <c r="E1415" s="2">
        <f>IF(logVir!E1415="","",LN(総労働時間!E1415))</f>
        <v>9.7240412196571597</v>
      </c>
      <c r="F1415" s="2">
        <f>IF(logVir!F1415="","",LN(総労働時間!F1415))</f>
        <v>9.7888115087721914</v>
      </c>
      <c r="G1415" s="2">
        <f>IF(logVir!G1415="","",LN(総労働時間!G1415))</f>
        <v>9.8023867016143758</v>
      </c>
      <c r="I1415" s="3">
        <v>46</v>
      </c>
      <c r="J1415" s="3">
        <v>17</v>
      </c>
      <c r="K1415" s="2" cm="1">
        <f t="array" ref="K1415">IF(C1415="","",C1415-SUMPRODUCT(($B$1461:$B$1491=$J1415)*1,C$1461:C$1491))</f>
        <v>-0.19935469994824118</v>
      </c>
      <c r="L1415" s="2" cm="1">
        <f t="array" ref="L1415">IF(D1415="","",D1415-SUMPRODUCT(($B$1461:$B$1491=$J1415)*1,D$1461:D$1491))</f>
        <v>-1.1515514987401332E-3</v>
      </c>
      <c r="M1415" s="2" cm="1">
        <f t="array" ref="M1415">IF(E1415="","",E1415-SUMPRODUCT(($B$1461:$B$1491=$J1415)*1,E$1461:E$1491))</f>
        <v>-0.11821934500399323</v>
      </c>
      <c r="N1415" s="2" cm="1">
        <f t="array" ref="N1415">IF(F1415="","",F1415-SUMPRODUCT(($B$1461:$B$1491=$J1415)*1,F$1461:F$1491))</f>
        <v>-0.10127701203030526</v>
      </c>
      <c r="O1415" s="2" cm="1">
        <f t="array" ref="O1415">IF(G1415="","",G1415-SUMPRODUCT(($B$1461:$B$1491=$J1415)*1,G$1461:G$1491))</f>
        <v>-0.14874488719473433</v>
      </c>
    </row>
    <row r="1416" spans="1:15" x14ac:dyDescent="0.55000000000000004">
      <c r="A1416" s="3">
        <v>46</v>
      </c>
      <c r="B1416" s="3">
        <v>18</v>
      </c>
      <c r="C1416" s="2">
        <f>IF(logVir!C1416="","",LN(総労働時間!C1416))</f>
        <v>11.786174935420645</v>
      </c>
      <c r="D1416" s="2">
        <f>IF(logVir!D1416="","",LN(総労働時間!D1416))</f>
        <v>11.809894509658411</v>
      </c>
      <c r="E1416" s="2">
        <f>IF(logVir!E1416="","",LN(総労働時間!E1416))</f>
        <v>11.742016875425348</v>
      </c>
      <c r="F1416" s="2">
        <f>IF(logVir!F1416="","",LN(総労働時間!F1416))</f>
        <v>11.760946641505836</v>
      </c>
      <c r="G1416" s="2">
        <f>IF(logVir!G1416="","",LN(総労働時間!G1416))</f>
        <v>11.722558973747821</v>
      </c>
      <c r="I1416" s="3">
        <v>46</v>
      </c>
      <c r="J1416" s="3">
        <v>18</v>
      </c>
      <c r="K1416" s="2" cm="1">
        <f t="array" ref="K1416">IF(C1416="","",C1416-SUMPRODUCT(($B$1461:$B$1491=$J1416)*1,C$1461:C$1491))</f>
        <v>-0.14088277720896336</v>
      </c>
      <c r="L1416" s="2" cm="1">
        <f t="array" ref="L1416">IF(D1416="","",D1416-SUMPRODUCT(($B$1461:$B$1491=$J1416)*1,D$1461:D$1491))</f>
        <v>-0.11452023514912568</v>
      </c>
      <c r="M1416" s="2" cm="1">
        <f t="array" ref="M1416">IF(E1416="","",E1416-SUMPRODUCT(($B$1461:$B$1491=$J1416)*1,E$1461:E$1491))</f>
        <v>-0.14878074137432939</v>
      </c>
      <c r="N1416" s="2" cm="1">
        <f t="array" ref="N1416">IF(F1416="","",F1416-SUMPRODUCT(($B$1461:$B$1491=$J1416)*1,F$1461:F$1491))</f>
        <v>-9.84059231708585E-2</v>
      </c>
      <c r="O1416" s="2" cm="1">
        <f t="array" ref="O1416">IF(G1416="","",G1416-SUMPRODUCT(($B$1461:$B$1491=$J1416)*1,G$1461:G$1491))</f>
        <v>-0.12160092879247486</v>
      </c>
    </row>
    <row r="1417" spans="1:15" x14ac:dyDescent="0.55000000000000004">
      <c r="A1417" s="3">
        <v>46</v>
      </c>
      <c r="B1417" s="3">
        <v>19</v>
      </c>
      <c r="C1417" s="2">
        <f>IF(logVir!C1417="","",LN(総労働時間!C1417))</f>
        <v>11.091492320088095</v>
      </c>
      <c r="D1417" s="2">
        <f>IF(logVir!D1417="","",LN(総労働時間!D1417))</f>
        <v>11.007827503589517</v>
      </c>
      <c r="E1417" s="2">
        <f>IF(logVir!E1417="","",LN(総労働時間!E1417))</f>
        <v>11.043967240753979</v>
      </c>
      <c r="F1417" s="2">
        <f>IF(logVir!F1417="","",LN(総労働時間!F1417))</f>
        <v>11.077900658045783</v>
      </c>
      <c r="G1417" s="2">
        <f>IF(logVir!G1417="","",LN(総労働時間!G1417))</f>
        <v>10.85750615466061</v>
      </c>
      <c r="I1417" s="3">
        <v>46</v>
      </c>
      <c r="J1417" s="3">
        <v>19</v>
      </c>
      <c r="K1417" s="2" cm="1">
        <f t="array" ref="K1417">IF(C1417="","",C1417-SUMPRODUCT(($B$1461:$B$1491=$J1417)*1,C$1461:C$1491))</f>
        <v>-0.13672975544863775</v>
      </c>
      <c r="L1417" s="2" cm="1">
        <f t="array" ref="L1417">IF(D1417="","",D1417-SUMPRODUCT(($B$1461:$B$1491=$J1417)*1,D$1461:D$1491))</f>
        <v>-0.22221414501237646</v>
      </c>
      <c r="M1417" s="2" cm="1">
        <f t="array" ref="M1417">IF(E1417="","",E1417-SUMPRODUCT(($B$1461:$B$1491=$J1417)*1,E$1461:E$1491))</f>
        <v>-0.15789534259335269</v>
      </c>
      <c r="N1417" s="2" cm="1">
        <f t="array" ref="N1417">IF(F1417="","",F1417-SUMPRODUCT(($B$1461:$B$1491=$J1417)*1,F$1461:F$1491))</f>
        <v>-0.11407375644474982</v>
      </c>
      <c r="O1417" s="2" cm="1">
        <f t="array" ref="O1417">IF(G1417="","",G1417-SUMPRODUCT(($B$1461:$B$1491=$J1417)*1,G$1461:G$1491))</f>
        <v>-0.36979312057185432</v>
      </c>
    </row>
    <row r="1418" spans="1:15" x14ac:dyDescent="0.55000000000000004">
      <c r="A1418" s="3">
        <v>46</v>
      </c>
      <c r="B1418" s="3">
        <v>20</v>
      </c>
      <c r="C1418" s="2">
        <f>IF(logVir!C1418="","",LN(総労働時間!C1418))</f>
        <v>12.069916987081392</v>
      </c>
      <c r="D1418" s="2">
        <f>IF(logVir!D1418="","",LN(総労働時間!D1418))</f>
        <v>11.968053945849718</v>
      </c>
      <c r="E1418" s="2">
        <f>IF(logVir!E1418="","",LN(総労働時間!E1418))</f>
        <v>11.941914249913886</v>
      </c>
      <c r="F1418" s="2">
        <f>IF(logVir!F1418="","",LN(総労働時間!F1418))</f>
        <v>11.883489628074811</v>
      </c>
      <c r="G1418" s="2">
        <f>IF(logVir!G1418="","",LN(総労働時間!G1418))</f>
        <v>11.854927947222809</v>
      </c>
      <c r="I1418" s="3">
        <v>46</v>
      </c>
      <c r="J1418" s="3">
        <v>20</v>
      </c>
      <c r="K1418" s="2" cm="1">
        <f t="array" ref="K1418">IF(C1418="","",C1418-SUMPRODUCT(($B$1461:$B$1491=$J1418)*1,C$1461:C$1491))</f>
        <v>-3.2788345352216197E-2</v>
      </c>
      <c r="L1418" s="2" cm="1">
        <f t="array" ref="L1418">IF(D1418="","",D1418-SUMPRODUCT(($B$1461:$B$1491=$J1418)*1,D$1461:D$1491))</f>
        <v>-8.9178198848157919E-2</v>
      </c>
      <c r="M1418" s="2" cm="1">
        <f t="array" ref="M1418">IF(E1418="","",E1418-SUMPRODUCT(($B$1461:$B$1491=$J1418)*1,E$1461:E$1491))</f>
        <v>-8.185093032705737E-2</v>
      </c>
      <c r="N1418" s="2" cm="1">
        <f t="array" ref="N1418">IF(F1418="","",F1418-SUMPRODUCT(($B$1461:$B$1491=$J1418)*1,F$1461:F$1491))</f>
        <v>-6.5094909125271272E-2</v>
      </c>
      <c r="O1418" s="2" cm="1">
        <f t="array" ref="O1418">IF(G1418="","",G1418-SUMPRODUCT(($B$1461:$B$1491=$J1418)*1,G$1461:G$1491))</f>
        <v>-0.15897088537926685</v>
      </c>
    </row>
    <row r="1419" spans="1:15" x14ac:dyDescent="0.55000000000000004">
      <c r="A1419" s="3">
        <v>46</v>
      </c>
      <c r="B1419" s="3">
        <v>21</v>
      </c>
      <c r="C1419" s="2">
        <f>IF(logVir!C1419="","",LN(総労働時間!C1419))</f>
        <v>11.364461944470001</v>
      </c>
      <c r="D1419" s="2">
        <f>IF(logVir!D1419="","",LN(総労働時間!D1419))</f>
        <v>11.366340067995209</v>
      </c>
      <c r="E1419" s="2">
        <f>IF(logVir!E1419="","",LN(総労働時間!E1419))</f>
        <v>11.288959415510737</v>
      </c>
      <c r="F1419" s="2">
        <f>IF(logVir!F1419="","",LN(総労働時間!F1419))</f>
        <v>11.21866156886361</v>
      </c>
      <c r="G1419" s="2">
        <f>IF(logVir!G1419="","",LN(総労働時間!G1419))</f>
        <v>11.320543239142371</v>
      </c>
      <c r="I1419" s="3">
        <v>46</v>
      </c>
      <c r="J1419" s="3">
        <v>21</v>
      </c>
      <c r="K1419" s="2" cm="1">
        <f t="array" ref="K1419">IF(C1419="","",C1419-SUMPRODUCT(($B$1461:$B$1491=$J1419)*1,C$1461:C$1491))</f>
        <v>-0.19659182461684921</v>
      </c>
      <c r="L1419" s="2" cm="1">
        <f t="array" ref="L1419">IF(D1419="","",D1419-SUMPRODUCT(($B$1461:$B$1491=$J1419)*1,D$1461:D$1491))</f>
        <v>-0.20585315217069322</v>
      </c>
      <c r="M1419" s="2" cm="1">
        <f t="array" ref="M1419">IF(E1419="","",E1419-SUMPRODUCT(($B$1461:$B$1491=$J1419)*1,E$1461:E$1491))</f>
        <v>-0.2576346979943942</v>
      </c>
      <c r="N1419" s="2" cm="1">
        <f t="array" ref="N1419">IF(F1419="","",F1419-SUMPRODUCT(($B$1461:$B$1491=$J1419)*1,F$1461:F$1491))</f>
        <v>-0.27305070161542488</v>
      </c>
      <c r="O1419" s="2" cm="1">
        <f t="array" ref="O1419">IF(G1419="","",G1419-SUMPRODUCT(($B$1461:$B$1491=$J1419)*1,G$1461:G$1491))</f>
        <v>-0.22482588030332451</v>
      </c>
    </row>
    <row r="1420" spans="1:15" x14ac:dyDescent="0.55000000000000004">
      <c r="A1420" s="3">
        <v>46</v>
      </c>
      <c r="B1420" s="3">
        <v>22</v>
      </c>
      <c r="C1420" s="2">
        <f>IF(logVir!C1420="","",LN(総労働時間!C1420))</f>
        <v>11.513385481620922</v>
      </c>
      <c r="D1420" s="2">
        <f>IF(logVir!D1420="","",LN(総労働時間!D1420))</f>
        <v>11.656861363706197</v>
      </c>
      <c r="E1420" s="2">
        <f>IF(logVir!E1420="","",LN(総労働時間!E1420))</f>
        <v>11.798917607857465</v>
      </c>
      <c r="F1420" s="2">
        <f>IF(logVir!F1420="","",LN(総労働時間!F1420))</f>
        <v>11.517490151836784</v>
      </c>
      <c r="G1420" s="2">
        <f>IF(logVir!G1420="","",LN(総労働時間!G1420))</f>
        <v>11.585313457991228</v>
      </c>
      <c r="I1420" s="3">
        <v>46</v>
      </c>
      <c r="J1420" s="3">
        <v>22</v>
      </c>
      <c r="K1420" s="2" cm="1">
        <f t="array" ref="K1420">IF(C1420="","",C1420-SUMPRODUCT(($B$1461:$B$1491=$J1420)*1,C$1461:C$1491))</f>
        <v>-9.6302314959839208E-2</v>
      </c>
      <c r="L1420" s="2" cm="1">
        <f t="array" ref="L1420">IF(D1420="","",D1420-SUMPRODUCT(($B$1461:$B$1491=$J1420)*1,D$1461:D$1491))</f>
        <v>8.9296042816748411E-2</v>
      </c>
      <c r="M1420" s="2" cm="1">
        <f t="array" ref="M1420">IF(E1420="","",E1420-SUMPRODUCT(($B$1461:$B$1491=$J1420)*1,E$1461:E$1491))</f>
        <v>0.2648463307637563</v>
      </c>
      <c r="N1420" s="2" cm="1">
        <f t="array" ref="N1420">IF(F1420="","",F1420-SUMPRODUCT(($B$1461:$B$1491=$J1420)*1,F$1461:F$1491))</f>
        <v>0.11716641860083143</v>
      </c>
      <c r="O1420" s="2" cm="1">
        <f t="array" ref="O1420">IF(G1420="","",G1420-SUMPRODUCT(($B$1461:$B$1491=$J1420)*1,G$1461:G$1491))</f>
        <v>0.20585291271249773</v>
      </c>
    </row>
    <row r="1421" spans="1:15" x14ac:dyDescent="0.55000000000000004">
      <c r="A1421" s="3">
        <v>46</v>
      </c>
      <c r="B1421" s="3">
        <v>23</v>
      </c>
      <c r="C1421" s="2">
        <f>IF(logVir!C1421="","",LN(総労働時間!C1421))</f>
        <v>8.5717231783501813</v>
      </c>
      <c r="D1421" s="2">
        <f>IF(logVir!D1421="","",LN(総労働時間!D1421))</f>
        <v>8.4059008490866596</v>
      </c>
      <c r="E1421" s="2">
        <f>IF(logVir!E1421="","",LN(総労働時間!E1421))</f>
        <v>8.5748803942879537</v>
      </c>
      <c r="F1421" s="2">
        <f>IF(logVir!F1421="","",LN(総労働時間!F1421))</f>
        <v>8.704795322050467</v>
      </c>
      <c r="G1421" s="2">
        <f>IF(logVir!G1421="","",LN(総労働時間!G1421))</f>
        <v>8.7850287262465638</v>
      </c>
      <c r="I1421" s="3">
        <v>46</v>
      </c>
      <c r="J1421" s="3">
        <v>23</v>
      </c>
      <c r="K1421" s="2" cm="1">
        <f t="array" ref="K1421">IF(C1421="","",C1421-SUMPRODUCT(($B$1461:$B$1491=$J1421)*1,C$1461:C$1491))</f>
        <v>-0.13930519263398544</v>
      </c>
      <c r="L1421" s="2" cm="1">
        <f t="array" ref="L1421">IF(D1421="","",D1421-SUMPRODUCT(($B$1461:$B$1491=$J1421)*1,D$1461:D$1491))</f>
        <v>-0.24473758785112665</v>
      </c>
      <c r="M1421" s="2" cm="1">
        <f t="array" ref="M1421">IF(E1421="","",E1421-SUMPRODUCT(($B$1461:$B$1491=$J1421)*1,E$1461:E$1491))</f>
        <v>-0.20860675927460193</v>
      </c>
      <c r="N1421" s="2" cm="1">
        <f t="array" ref="N1421">IF(F1421="","",F1421-SUMPRODUCT(($B$1461:$B$1491=$J1421)*1,F$1461:F$1491))</f>
        <v>-0.10103816141911892</v>
      </c>
      <c r="O1421" s="2" cm="1">
        <f t="array" ref="O1421">IF(G1421="","",G1421-SUMPRODUCT(($B$1461:$B$1491=$J1421)*1,G$1461:G$1491))</f>
        <v>-0.14025224281724569</v>
      </c>
    </row>
    <row r="1422" spans="1:15" x14ac:dyDescent="0.55000000000000004">
      <c r="A1422" s="3">
        <v>46</v>
      </c>
      <c r="B1422" s="3">
        <v>24</v>
      </c>
      <c r="C1422" s="2">
        <f>IF(logVir!C1422="","",LN(総労働時間!C1422))</f>
        <v>9.2198367621382591</v>
      </c>
      <c r="D1422" s="2">
        <f>IF(logVir!D1422="","",LN(総労働時間!D1422))</f>
        <v>9.1422205050461134</v>
      </c>
      <c r="E1422" s="2">
        <f>IF(logVir!E1422="","",LN(総労働時間!E1422))</f>
        <v>9.291814445389786</v>
      </c>
      <c r="F1422" s="2">
        <f>IF(logVir!F1422="","",LN(総労働時間!F1422))</f>
        <v>9.358687857084762</v>
      </c>
      <c r="G1422" s="2">
        <f>IF(logVir!G1422="","",LN(総労働時間!G1422))</f>
        <v>9.3696371877091948</v>
      </c>
      <c r="I1422" s="3">
        <v>46</v>
      </c>
      <c r="J1422" s="3">
        <v>24</v>
      </c>
      <c r="K1422" s="2" cm="1">
        <f t="array" ref="K1422">IF(C1422="","",C1422-SUMPRODUCT(($B$1461:$B$1491=$J1422)*1,C$1461:C$1491))</f>
        <v>-0.51932292259307467</v>
      </c>
      <c r="L1422" s="2" cm="1">
        <f t="array" ref="L1422">IF(D1422="","",D1422-SUMPRODUCT(($B$1461:$B$1491=$J1422)*1,D$1461:D$1491))</f>
        <v>-0.50612234252164079</v>
      </c>
      <c r="M1422" s="2" cm="1">
        <f t="array" ref="M1422">IF(E1422="","",E1422-SUMPRODUCT(($B$1461:$B$1491=$J1422)*1,E$1461:E$1491))</f>
        <v>-0.46042920575665036</v>
      </c>
      <c r="N1422" s="2" cm="1">
        <f t="array" ref="N1422">IF(F1422="","",F1422-SUMPRODUCT(($B$1461:$B$1491=$J1422)*1,F$1461:F$1491))</f>
        <v>-0.3803810572434827</v>
      </c>
      <c r="O1422" s="2" cm="1">
        <f t="array" ref="O1422">IF(G1422="","",G1422-SUMPRODUCT(($B$1461:$B$1491=$J1422)*1,G$1461:G$1491))</f>
        <v>-0.47029129335196629</v>
      </c>
    </row>
    <row r="1423" spans="1:15" x14ac:dyDescent="0.55000000000000004">
      <c r="A1423" s="3">
        <v>46</v>
      </c>
      <c r="B1423" s="3">
        <v>25</v>
      </c>
      <c r="C1423" s="2">
        <f>IF(logVir!C1423="","",LN(総労働時間!C1423))</f>
        <v>10.318793972959245</v>
      </c>
      <c r="D1423" s="2">
        <f>IF(logVir!D1423="","",LN(総労働時間!D1423))</f>
        <v>10.178267361717257</v>
      </c>
      <c r="E1423" s="2">
        <f>IF(logVir!E1423="","",LN(総労働時間!E1423))</f>
        <v>10.082182681338372</v>
      </c>
      <c r="F1423" s="2">
        <f>IF(logVir!F1423="","",LN(総労働時間!F1423))</f>
        <v>10.160850921894371</v>
      </c>
      <c r="G1423" s="2">
        <f>IF(logVir!G1423="","",LN(総労働時間!G1423))</f>
        <v>9.9765034251842906</v>
      </c>
      <c r="I1423" s="3">
        <v>46</v>
      </c>
      <c r="J1423" s="3">
        <v>25</v>
      </c>
      <c r="K1423" s="2" cm="1">
        <f t="array" ref="K1423">IF(C1423="","",C1423-SUMPRODUCT(($B$1461:$B$1491=$J1423)*1,C$1461:C$1491))</f>
        <v>-0.19314596973245557</v>
      </c>
      <c r="L1423" s="2" cm="1">
        <f t="array" ref="L1423">IF(D1423="","",D1423-SUMPRODUCT(($B$1461:$B$1491=$J1423)*1,D$1461:D$1491))</f>
        <v>-0.23531575640604707</v>
      </c>
      <c r="M1423" s="2" cm="1">
        <f t="array" ref="M1423">IF(E1423="","",E1423-SUMPRODUCT(($B$1461:$B$1491=$J1423)*1,E$1461:E$1491))</f>
        <v>-0.34722759226360012</v>
      </c>
      <c r="N1423" s="2" cm="1">
        <f t="array" ref="N1423">IF(F1423="","",F1423-SUMPRODUCT(($B$1461:$B$1491=$J1423)*1,F$1461:F$1491))</f>
        <v>-0.28022143428927926</v>
      </c>
      <c r="O1423" s="2" cm="1">
        <f t="array" ref="O1423">IF(G1423="","",G1423-SUMPRODUCT(($B$1461:$B$1491=$J1423)*1,G$1461:G$1491))</f>
        <v>-0.40283516245847117</v>
      </c>
    </row>
    <row r="1424" spans="1:15" x14ac:dyDescent="0.55000000000000004">
      <c r="A1424" s="3">
        <v>46</v>
      </c>
      <c r="B1424" s="3">
        <v>26</v>
      </c>
      <c r="C1424" s="2">
        <f>IF(logVir!C1424="","",LN(総労働時間!C1424))</f>
        <v>9.3736853426995825</v>
      </c>
      <c r="D1424" s="2">
        <f>IF(logVir!D1424="","",LN(総労働時間!D1424))</f>
        <v>9.2353602915508901</v>
      </c>
      <c r="E1424" s="2">
        <f>IF(logVir!E1424="","",LN(総労働時間!E1424))</f>
        <v>9.4794488518464046</v>
      </c>
      <c r="F1424" s="2">
        <f>IF(logVir!F1424="","",LN(総労働時間!F1424))</f>
        <v>9.5025419372468676</v>
      </c>
      <c r="G1424" s="2">
        <f>IF(logVir!G1424="","",LN(総労働時間!G1424))</f>
        <v>9.6609516030249907</v>
      </c>
      <c r="I1424" s="3">
        <v>46</v>
      </c>
      <c r="J1424" s="3">
        <v>26</v>
      </c>
      <c r="K1424" s="2" cm="1">
        <f t="array" ref="K1424">IF(C1424="","",C1424-SUMPRODUCT(($B$1461:$B$1491=$J1424)*1,C$1461:C$1491))</f>
        <v>-0.3079802258288975</v>
      </c>
      <c r="L1424" s="2" cm="1">
        <f t="array" ref="L1424">IF(D1424="","",D1424-SUMPRODUCT(($B$1461:$B$1491=$J1424)*1,D$1461:D$1491))</f>
        <v>-0.45523275386796591</v>
      </c>
      <c r="M1424" s="2" cm="1">
        <f t="array" ref="M1424">IF(E1424="","",E1424-SUMPRODUCT(($B$1461:$B$1491=$J1424)*1,E$1461:E$1491))</f>
        <v>-0.36835869983065983</v>
      </c>
      <c r="N1424" s="2" cm="1">
        <f t="array" ref="N1424">IF(F1424="","",F1424-SUMPRODUCT(($B$1461:$B$1491=$J1424)*1,F$1461:F$1491))</f>
        <v>-0.3598088887672013</v>
      </c>
      <c r="O1424" s="2" cm="1">
        <f t="array" ref="O1424">IF(G1424="","",G1424-SUMPRODUCT(($B$1461:$B$1491=$J1424)*1,G$1461:G$1491))</f>
        <v>-0.21153139875374016</v>
      </c>
    </row>
    <row r="1425" spans="1:15" x14ac:dyDescent="0.55000000000000004">
      <c r="A1425" s="3">
        <v>46</v>
      </c>
      <c r="B1425" s="3">
        <v>27</v>
      </c>
      <c r="C1425" s="2">
        <f>IF(logVir!C1425="","",LN(総労働時間!C1425))</f>
        <v>11.245064925213113</v>
      </c>
      <c r="D1425" s="2">
        <f>IF(logVir!D1425="","",LN(総労働時間!D1425))</f>
        <v>11.333214290700802</v>
      </c>
      <c r="E1425" s="2">
        <f>IF(logVir!E1425="","",LN(総労働時間!E1425))</f>
        <v>11.489370380300194</v>
      </c>
      <c r="F1425" s="2">
        <f>IF(logVir!F1425="","",LN(総労働時間!F1425))</f>
        <v>11.41556433946192</v>
      </c>
      <c r="G1425" s="2">
        <f>IF(logVir!G1425="","",LN(総労働時間!G1425))</f>
        <v>11.48868124958573</v>
      </c>
      <c r="I1425" s="3">
        <v>46</v>
      </c>
      <c r="J1425" s="3">
        <v>27</v>
      </c>
      <c r="K1425" s="2" cm="1">
        <f t="array" ref="K1425">IF(C1425="","",C1425-SUMPRODUCT(($B$1461:$B$1491=$J1425)*1,C$1461:C$1491))</f>
        <v>-0.30523561504050356</v>
      </c>
      <c r="L1425" s="2" cm="1">
        <f t="array" ref="L1425">IF(D1425="","",D1425-SUMPRODUCT(($B$1461:$B$1491=$J1425)*1,D$1461:D$1491))</f>
        <v>-0.39124294297492668</v>
      </c>
      <c r="M1425" s="2" cm="1">
        <f t="array" ref="M1425">IF(E1425="","",E1425-SUMPRODUCT(($B$1461:$B$1491=$J1425)*1,E$1461:E$1491))</f>
        <v>-0.28607210533316874</v>
      </c>
      <c r="N1425" s="2" cm="1">
        <f t="array" ref="N1425">IF(F1425="","",F1425-SUMPRODUCT(($B$1461:$B$1491=$J1425)*1,F$1461:F$1491))</f>
        <v>-0.31372495563420522</v>
      </c>
      <c r="O1425" s="2" cm="1">
        <f t="array" ref="O1425">IF(G1425="","",G1425-SUMPRODUCT(($B$1461:$B$1491=$J1425)*1,G$1461:G$1491))</f>
        <v>-0.35837136565862338</v>
      </c>
    </row>
    <row r="1426" spans="1:15" x14ac:dyDescent="0.55000000000000004">
      <c r="A1426" s="3">
        <v>46</v>
      </c>
      <c r="B1426" s="3">
        <v>28</v>
      </c>
      <c r="C1426" s="2">
        <f>IF(logVir!C1426="","",LN(総労働時間!C1426))</f>
        <v>11.227481923345719</v>
      </c>
      <c r="D1426" s="2">
        <f>IF(logVir!D1426="","",LN(総労働時間!D1426))</f>
        <v>11.2255861637178</v>
      </c>
      <c r="E1426" s="2">
        <f>IF(logVir!E1426="","",LN(総労働時間!E1426))</f>
        <v>11.263304981257408</v>
      </c>
      <c r="F1426" s="2">
        <f>IF(logVir!F1426="","",LN(総労働時間!F1426))</f>
        <v>11.261630267916038</v>
      </c>
      <c r="G1426" s="2">
        <f>IF(logVir!G1426="","",LN(総労働時間!G1426))</f>
        <v>11.271943904466459</v>
      </c>
      <c r="I1426" s="3">
        <v>46</v>
      </c>
      <c r="J1426" s="3">
        <v>28</v>
      </c>
      <c r="K1426" s="2" cm="1">
        <f t="array" ref="K1426">IF(C1426="","",C1426-SUMPRODUCT(($B$1461:$B$1491=$J1426)*1,C$1461:C$1491))</f>
        <v>7.1144375624555778E-2</v>
      </c>
      <c r="L1426" s="2" cm="1">
        <f t="array" ref="L1426">IF(D1426="","",D1426-SUMPRODUCT(($B$1461:$B$1491=$J1426)*1,D$1461:D$1491))</f>
        <v>7.2384847702664956E-2</v>
      </c>
      <c r="M1426" s="2" cm="1">
        <f t="array" ref="M1426">IF(E1426="","",E1426-SUMPRODUCT(($B$1461:$B$1491=$J1426)*1,E$1461:E$1491))</f>
        <v>7.3074343856674773E-2</v>
      </c>
      <c r="N1426" s="2" cm="1">
        <f t="array" ref="N1426">IF(F1426="","",F1426-SUMPRODUCT(($B$1461:$B$1491=$J1426)*1,F$1461:F$1491))</f>
        <v>8.1707967442580909E-2</v>
      </c>
      <c r="O1426" s="2" cm="1">
        <f t="array" ref="O1426">IF(G1426="","",G1426-SUMPRODUCT(($B$1461:$B$1491=$J1426)*1,G$1461:G$1491))</f>
        <v>8.0352530474650408E-2</v>
      </c>
    </row>
    <row r="1427" spans="1:15" x14ac:dyDescent="0.55000000000000004">
      <c r="A1427" s="3">
        <v>46</v>
      </c>
      <c r="B1427" s="3">
        <v>29</v>
      </c>
      <c r="C1427" s="2">
        <f>IF(logVir!C1427="","",LN(総労働時間!C1427))</f>
        <v>11.040140808388198</v>
      </c>
      <c r="D1427" s="2">
        <f>IF(logVir!D1427="","",LN(総労働時間!D1427))</f>
        <v>11.105500870936671</v>
      </c>
      <c r="E1427" s="2">
        <f>IF(logVir!E1427="","",LN(総労働時間!E1427))</f>
        <v>11.299778622724999</v>
      </c>
      <c r="F1427" s="2">
        <f>IF(logVir!F1427="","",LN(総労働時間!F1427))</f>
        <v>11.283081678732662</v>
      </c>
      <c r="G1427" s="2">
        <f>IF(logVir!G1427="","",LN(総労働時間!G1427))</f>
        <v>11.345045283066952</v>
      </c>
      <c r="I1427" s="3">
        <v>46</v>
      </c>
      <c r="J1427" s="3">
        <v>29</v>
      </c>
      <c r="K1427" s="2" cm="1">
        <f t="array" ref="K1427">IF(C1427="","",C1427-SUMPRODUCT(($B$1461:$B$1491=$J1427)*1,C$1461:C$1491))</f>
        <v>-8.8282857361996037E-2</v>
      </c>
      <c r="L1427" s="2" cm="1">
        <f t="array" ref="L1427">IF(D1427="","",D1427-SUMPRODUCT(($B$1461:$B$1491=$J1427)*1,D$1461:D$1491))</f>
        <v>-3.3814393602586534E-2</v>
      </c>
      <c r="M1427" s="2" cm="1">
        <f t="array" ref="M1427">IF(E1427="","",E1427-SUMPRODUCT(($B$1461:$B$1491=$J1427)*1,E$1461:E$1491))</f>
        <v>0.14978897060992047</v>
      </c>
      <c r="N1427" s="2" cm="1">
        <f t="array" ref="N1427">IF(F1427="","",F1427-SUMPRODUCT(($B$1461:$B$1491=$J1427)*1,F$1461:F$1491))</f>
        <v>0.1566994463813316</v>
      </c>
      <c r="O1427" s="2" cm="1">
        <f t="array" ref="O1427">IF(G1427="","",G1427-SUMPRODUCT(($B$1461:$B$1491=$J1427)*1,G$1461:G$1491))</f>
        <v>0.12539915586103767</v>
      </c>
    </row>
    <row r="1428" spans="1:15" x14ac:dyDescent="0.55000000000000004">
      <c r="A1428" s="3">
        <v>46</v>
      </c>
      <c r="B1428" s="3">
        <v>30</v>
      </c>
      <c r="C1428" s="2">
        <f>IF(logVir!C1428="","",LN(総労働時間!C1428))</f>
        <v>12.238775104254595</v>
      </c>
      <c r="D1428" s="2">
        <f>IF(logVir!D1428="","",LN(総労働時間!D1428))</f>
        <v>12.310193646087207</v>
      </c>
      <c r="E1428" s="2">
        <f>IF(logVir!E1428="","",LN(総労働時間!E1428))</f>
        <v>12.459495097270031</v>
      </c>
      <c r="F1428" s="2">
        <f>IF(logVir!F1428="","",LN(総労働時間!F1428))</f>
        <v>12.413783614765295</v>
      </c>
      <c r="G1428" s="2">
        <f>IF(logVir!G1428="","",LN(総労働時間!G1428))</f>
        <v>12.553387516826321</v>
      </c>
      <c r="I1428" s="3">
        <v>46</v>
      </c>
      <c r="J1428" s="3">
        <v>30</v>
      </c>
      <c r="K1428" s="2" cm="1">
        <f t="array" ref="K1428">IF(C1428="","",C1428-SUMPRODUCT(($B$1461:$B$1491=$J1428)*1,C$1461:C$1491))</f>
        <v>0.12523795529424575</v>
      </c>
      <c r="L1428" s="2" cm="1">
        <f t="array" ref="L1428">IF(D1428="","",D1428-SUMPRODUCT(($B$1461:$B$1491=$J1428)*1,D$1461:D$1491))</f>
        <v>5.1758967958194901E-2</v>
      </c>
      <c r="M1428" s="2" cm="1">
        <f t="array" ref="M1428">IF(E1428="","",E1428-SUMPRODUCT(($B$1461:$B$1491=$J1428)*1,E$1461:E$1491))</f>
        <v>0.14172359664309475</v>
      </c>
      <c r="N1428" s="2" cm="1">
        <f t="array" ref="N1428">IF(F1428="","",F1428-SUMPRODUCT(($B$1461:$B$1491=$J1428)*1,F$1461:F$1491))</f>
        <v>0.12708585940239736</v>
      </c>
      <c r="O1428" s="2" cm="1">
        <f t="array" ref="O1428">IF(G1428="","",G1428-SUMPRODUCT(($B$1461:$B$1491=$J1428)*1,G$1461:G$1491))</f>
        <v>0.14905925424689315</v>
      </c>
    </row>
    <row r="1429" spans="1:15" x14ac:dyDescent="0.55000000000000004">
      <c r="A1429" s="3">
        <v>46</v>
      </c>
      <c r="B1429" s="3">
        <v>31</v>
      </c>
      <c r="C1429" s="2">
        <f>IF(logVir!C1429="","",LN(総労働時間!C1429))</f>
        <v>11.592871086235807</v>
      </c>
      <c r="D1429" s="2">
        <f>IF(logVir!D1429="","",LN(総労働時間!D1429))</f>
        <v>11.556625177505394</v>
      </c>
      <c r="E1429" s="2">
        <f>IF(logVir!E1429="","",LN(総労働時間!E1429))</f>
        <v>11.545357080568893</v>
      </c>
      <c r="F1429" s="2">
        <f>IF(logVir!F1429="","",LN(総労働時間!F1429))</f>
        <v>11.473478536697161</v>
      </c>
      <c r="G1429" s="2">
        <f>IF(logVir!G1429="","",LN(総労働時間!G1429))</f>
        <v>11.506452584001632</v>
      </c>
      <c r="I1429" s="3">
        <v>46</v>
      </c>
      <c r="J1429" s="3">
        <v>31</v>
      </c>
      <c r="K1429" s="2" cm="1">
        <f t="array" ref="K1429">IF(C1429="","",C1429-SUMPRODUCT(($B$1461:$B$1491=$J1429)*1,C$1461:C$1491))</f>
        <v>-0.19038771426519219</v>
      </c>
      <c r="L1429" s="2" cm="1">
        <f t="array" ref="L1429">IF(D1429="","",D1429-SUMPRODUCT(($B$1461:$B$1491=$J1429)*1,D$1461:D$1491))</f>
        <v>-0.13252034390218093</v>
      </c>
      <c r="M1429" s="2" cm="1">
        <f t="array" ref="M1429">IF(E1429="","",E1429-SUMPRODUCT(($B$1461:$B$1491=$J1429)*1,E$1461:E$1491))</f>
        <v>-0.1130969044371426</v>
      </c>
      <c r="N1429" s="2" cm="1">
        <f t="array" ref="N1429">IF(F1429="","",F1429-SUMPRODUCT(($B$1461:$B$1491=$J1429)*1,F$1461:F$1491))</f>
        <v>-0.10820078347664719</v>
      </c>
      <c r="O1429" s="2" cm="1">
        <f t="array" ref="O1429">IF(G1429="","",G1429-SUMPRODUCT(($B$1461:$B$1491=$J1429)*1,G$1461:G$1491))</f>
        <v>-9.6280795239010786E-2</v>
      </c>
    </row>
    <row r="1430" spans="1:15" x14ac:dyDescent="0.55000000000000004">
      <c r="A1430" s="3">
        <v>47</v>
      </c>
      <c r="B1430" s="3">
        <v>1</v>
      </c>
      <c r="C1430" s="2">
        <f>IF(logVir!C1430="","",LN(総労働時間!C1430))</f>
        <v>10.944392651643074</v>
      </c>
      <c r="D1430" s="2">
        <f>IF(logVir!D1430="","",LN(総労働時間!D1430))</f>
        <v>10.774075589623054</v>
      </c>
      <c r="E1430" s="2">
        <f>IF(logVir!E1430="","",LN(総労働時間!E1430))</f>
        <v>10.727006243234703</v>
      </c>
      <c r="F1430" s="2">
        <f>IF(logVir!F1430="","",LN(総労働時間!F1430))</f>
        <v>10.656090329834157</v>
      </c>
      <c r="G1430" s="2">
        <f>IF(logVir!G1430="","",LN(総労働時間!G1430))</f>
        <v>10.59650845117041</v>
      </c>
      <c r="I1430" s="3">
        <v>47</v>
      </c>
      <c r="J1430" s="3">
        <v>1</v>
      </c>
      <c r="K1430" s="2" cm="1">
        <f t="array" ref="K1430">IF(C1430="","",C1430-SUMPRODUCT(($B$1461:$B$1491=$J1430)*1,C$1461:C$1491))</f>
        <v>-0.4251184465052873</v>
      </c>
      <c r="L1430" s="2" cm="1">
        <f t="array" ref="L1430">IF(D1430="","",D1430-SUMPRODUCT(($B$1461:$B$1491=$J1430)*1,D$1461:D$1491))</f>
        <v>-0.47362134678509982</v>
      </c>
      <c r="M1430" s="2" cm="1">
        <f t="array" ref="M1430">IF(E1430="","",E1430-SUMPRODUCT(($B$1461:$B$1491=$J1430)*1,E$1461:E$1491))</f>
        <v>-0.44897878940913216</v>
      </c>
      <c r="N1430" s="2" cm="1">
        <f t="array" ref="N1430">IF(F1430="","",F1430-SUMPRODUCT(($B$1461:$B$1491=$J1430)*1,F$1461:F$1491))</f>
        <v>-0.45572324883591087</v>
      </c>
      <c r="O1430" s="2" cm="1">
        <f t="array" ref="O1430">IF(G1430="","",G1430-SUMPRODUCT(($B$1461:$B$1491=$J1430)*1,G$1461:G$1491))</f>
        <v>-0.43784469303415996</v>
      </c>
    </row>
    <row r="1431" spans="1:15" x14ac:dyDescent="0.55000000000000004">
      <c r="A1431" s="3">
        <v>47</v>
      </c>
      <c r="B1431" s="3">
        <v>2</v>
      </c>
      <c r="C1431" s="2">
        <f>IF(logVir!C1431="","",LN(総労働時間!C1431))</f>
        <v>7.2682927401498656</v>
      </c>
      <c r="D1431" s="2">
        <f>IF(logVir!D1431="","",LN(総労働時間!D1431))</f>
        <v>7.1292283557269167</v>
      </c>
      <c r="E1431" s="2">
        <f>IF(logVir!E1431="","",LN(総労働時間!E1431))</f>
        <v>6.7665669323175246</v>
      </c>
      <c r="F1431" s="2">
        <f>IF(logVir!F1431="","",LN(総労働時間!F1431))</f>
        <v>6.6236849519688219</v>
      </c>
      <c r="G1431" s="2">
        <f>IF(logVir!G1431="","",LN(総労働時間!G1431))</f>
        <v>6.6637631305737122</v>
      </c>
      <c r="I1431" s="3">
        <v>47</v>
      </c>
      <c r="J1431" s="3">
        <v>2</v>
      </c>
      <c r="K1431" s="2" cm="1">
        <f t="array" ref="K1431">IF(C1431="","",C1431-SUMPRODUCT(($B$1461:$B$1491=$J1431)*1,C$1461:C$1491))</f>
        <v>4.0231606328342551E-2</v>
      </c>
      <c r="L1431" s="2" cm="1">
        <f t="array" ref="L1431">IF(D1431="","",D1431-SUMPRODUCT(($B$1461:$B$1491=$J1431)*1,D$1461:D$1491))</f>
        <v>-0.20470461727324452</v>
      </c>
      <c r="M1431" s="2" cm="1">
        <f t="array" ref="M1431">IF(E1431="","",E1431-SUMPRODUCT(($B$1461:$B$1491=$J1431)*1,E$1461:E$1491))</f>
        <v>-0.24272523749763852</v>
      </c>
      <c r="N1431" s="2" cm="1">
        <f t="array" ref="N1431">IF(F1431="","",F1431-SUMPRODUCT(($B$1461:$B$1491=$J1431)*1,F$1461:F$1491))</f>
        <v>-0.36250726202582317</v>
      </c>
      <c r="O1431" s="2" cm="1">
        <f t="array" ref="O1431">IF(G1431="","",G1431-SUMPRODUCT(($B$1461:$B$1491=$J1431)*1,G$1461:G$1491))</f>
        <v>-0.32786017635504638</v>
      </c>
    </row>
    <row r="1432" spans="1:15" x14ac:dyDescent="0.55000000000000004">
      <c r="A1432" s="3">
        <v>47</v>
      </c>
      <c r="B1432" s="3">
        <v>3</v>
      </c>
      <c r="C1432" s="2">
        <f>IF(logVir!C1432="","",LN(総労働時間!C1432))</f>
        <v>10.405976478935875</v>
      </c>
      <c r="D1432" s="2">
        <f>IF(logVir!D1432="","",LN(総労働時間!D1432))</f>
        <v>10.505049158596758</v>
      </c>
      <c r="E1432" s="2">
        <f>IF(logVir!E1432="","",LN(総労働時間!E1432))</f>
        <v>10.517524820469237</v>
      </c>
      <c r="F1432" s="2">
        <f>IF(logVir!F1432="","",LN(総労働時間!F1432))</f>
        <v>10.384644199664224</v>
      </c>
      <c r="G1432" s="2">
        <f>IF(logVir!G1432="","",LN(総労働時間!G1432))</f>
        <v>10.305410182524641</v>
      </c>
      <c r="I1432" s="3">
        <v>47</v>
      </c>
      <c r="J1432" s="3">
        <v>3</v>
      </c>
      <c r="K1432" s="2" cm="1">
        <f t="array" ref="K1432">IF(C1432="","",C1432-SUMPRODUCT(($B$1461:$B$1491=$J1432)*1,C$1461:C$1491))</f>
        <v>-0.37970572289993143</v>
      </c>
      <c r="L1432" s="2" cm="1">
        <f t="array" ref="L1432">IF(D1432="","",D1432-SUMPRODUCT(($B$1461:$B$1491=$J1432)*1,D$1461:D$1491))</f>
        <v>-0.25564149882847609</v>
      </c>
      <c r="M1432" s="2" cm="1">
        <f t="array" ref="M1432">IF(E1432="","",E1432-SUMPRODUCT(($B$1461:$B$1491=$J1432)*1,E$1461:E$1491))</f>
        <v>-0.25327549431019492</v>
      </c>
      <c r="N1432" s="2" cm="1">
        <f t="array" ref="N1432">IF(F1432="","",F1432-SUMPRODUCT(($B$1461:$B$1491=$J1432)*1,F$1461:F$1491))</f>
        <v>-0.30658453000006425</v>
      </c>
      <c r="O1432" s="2" cm="1">
        <f t="array" ref="O1432">IF(G1432="","",G1432-SUMPRODUCT(($B$1461:$B$1491=$J1432)*1,G$1461:G$1491))</f>
        <v>-0.41496302898772086</v>
      </c>
    </row>
    <row r="1433" spans="1:15" x14ac:dyDescent="0.55000000000000004">
      <c r="A1433" s="3">
        <v>47</v>
      </c>
      <c r="B1433" s="3">
        <v>4</v>
      </c>
      <c r="C1433" s="2">
        <f>IF(logVir!C1433="","",LN(総労働時間!C1433))</f>
        <v>7.8251411376740529</v>
      </c>
      <c r="D1433" s="2">
        <f>IF(logVir!D1433="","",LN(総労働時間!D1433))</f>
        <v>8.0057388884195895</v>
      </c>
      <c r="E1433" s="2">
        <f>IF(logVir!E1433="","",LN(総労働時間!E1433))</f>
        <v>7.9553905085136689</v>
      </c>
      <c r="F1433" s="2">
        <f>IF(logVir!F1433="","",LN(総労働時間!F1433))</f>
        <v>7.8039105999757048</v>
      </c>
      <c r="G1433" s="2">
        <f>IF(logVir!G1433="","",LN(総労働時間!G1433))</f>
        <v>7.8622466978802805</v>
      </c>
      <c r="I1433" s="3">
        <v>47</v>
      </c>
      <c r="J1433" s="3">
        <v>4</v>
      </c>
      <c r="K1433" s="2" cm="1">
        <f t="array" ref="K1433">IF(C1433="","",C1433-SUMPRODUCT(($B$1461:$B$1491=$J1433)*1,C$1461:C$1491))</f>
        <v>-1.7487333139359071</v>
      </c>
      <c r="L1433" s="2" cm="1">
        <f t="array" ref="L1433">IF(D1433="","",D1433-SUMPRODUCT(($B$1461:$B$1491=$J1433)*1,D$1461:D$1491))</f>
        <v>-1.3965844563416461</v>
      </c>
      <c r="M1433" s="2" cm="1">
        <f t="array" ref="M1433">IF(E1433="","",E1433-SUMPRODUCT(($B$1461:$B$1491=$J1433)*1,E$1461:E$1491))</f>
        <v>-1.3782360600511661</v>
      </c>
      <c r="N1433" s="2" cm="1">
        <f t="array" ref="N1433">IF(F1433="","",F1433-SUMPRODUCT(($B$1461:$B$1491=$J1433)*1,F$1461:F$1491))</f>
        <v>-1.38127465977011</v>
      </c>
      <c r="O1433" s="2" cm="1">
        <f t="array" ref="O1433">IF(G1433="","",G1433-SUMPRODUCT(($B$1461:$B$1491=$J1433)*1,G$1461:G$1491))</f>
        <v>-1.364619440226587</v>
      </c>
    </row>
    <row r="1434" spans="1:15" x14ac:dyDescent="0.55000000000000004">
      <c r="A1434" s="3">
        <v>47</v>
      </c>
      <c r="B1434" s="3">
        <v>5</v>
      </c>
      <c r="C1434" s="2">
        <f>IF(logVir!C1434="","",LN(総労働時間!C1434))</f>
        <v>6.986359837352059</v>
      </c>
      <c r="D1434" s="2">
        <f>IF(logVir!D1434="","",LN(総労働時間!D1434))</f>
        <v>7.0041063142788129</v>
      </c>
      <c r="E1434" s="2">
        <f>IF(logVir!E1434="","",LN(総労働時間!E1434))</f>
        <v>6.9487110697776107</v>
      </c>
      <c r="F1434" s="2">
        <f>IF(logVir!F1434="","",LN(総労働時間!F1434))</f>
        <v>6.9622305051506279</v>
      </c>
      <c r="G1434" s="2">
        <f>IF(logVir!G1434="","",LN(総労働時間!G1434))</f>
        <v>6.9759480508140541</v>
      </c>
      <c r="I1434" s="3">
        <v>47</v>
      </c>
      <c r="J1434" s="3">
        <v>5</v>
      </c>
      <c r="K1434" s="2" cm="1">
        <f t="array" ref="K1434">IF(C1434="","",C1434-SUMPRODUCT(($B$1461:$B$1491=$J1434)*1,C$1461:C$1491))</f>
        <v>-1.8351389916800462</v>
      </c>
      <c r="L1434" s="2" cm="1">
        <f t="array" ref="L1434">IF(D1434="","",D1434-SUMPRODUCT(($B$1461:$B$1491=$J1434)*1,D$1461:D$1491))</f>
        <v>-1.7641282022745752</v>
      </c>
      <c r="M1434" s="2" cm="1">
        <f t="array" ref="M1434">IF(E1434="","",E1434-SUMPRODUCT(($B$1461:$B$1491=$J1434)*1,E$1461:E$1491))</f>
        <v>-1.8531149728247875</v>
      </c>
      <c r="N1434" s="2" cm="1">
        <f t="array" ref="N1434">IF(F1434="","",F1434-SUMPRODUCT(($B$1461:$B$1491=$J1434)*1,F$1461:F$1491))</f>
        <v>-1.7700694904521557</v>
      </c>
      <c r="O1434" s="2" cm="1">
        <f t="array" ref="O1434">IF(G1434="","",G1434-SUMPRODUCT(($B$1461:$B$1491=$J1434)*1,G$1461:G$1491))</f>
        <v>-1.8042715431149663</v>
      </c>
    </row>
    <row r="1435" spans="1:15" x14ac:dyDescent="0.55000000000000004">
      <c r="A1435" s="3">
        <v>47</v>
      </c>
      <c r="B1435" s="3">
        <v>6</v>
      </c>
      <c r="C1435" s="2">
        <f>IF(logVir!C1435="","",LN(総労働時間!C1435))</f>
        <v>7.6909621675214463</v>
      </c>
      <c r="D1435" s="2">
        <f>IF(logVir!D1435="","",LN(総労働時間!D1435))</f>
        <v>7.8689078084966004</v>
      </c>
      <c r="E1435" s="2">
        <f>IF(logVir!E1435="","",LN(総労働時間!E1435))</f>
        <v>7.4936724340345018</v>
      </c>
      <c r="F1435" s="2">
        <f>IF(logVir!F1435="","",LN(総労働時間!F1435))</f>
        <v>7.4249215854833333</v>
      </c>
      <c r="G1435" s="2">
        <f>IF(logVir!G1435="","",LN(総労働時間!G1435))</f>
        <v>7.458514064135346</v>
      </c>
      <c r="I1435" s="3">
        <v>47</v>
      </c>
      <c r="J1435" s="3">
        <v>6</v>
      </c>
      <c r="K1435" s="2" cm="1">
        <f t="array" ref="K1435">IF(C1435="","",C1435-SUMPRODUCT(($B$1461:$B$1491=$J1435)*1,C$1461:C$1491))</f>
        <v>-1.6060080460974131</v>
      </c>
      <c r="L1435" s="2" cm="1">
        <f t="array" ref="L1435">IF(D1435="","",D1435-SUMPRODUCT(($B$1461:$B$1491=$J1435)*1,D$1461:D$1491))</f>
        <v>-1.4389487078981569</v>
      </c>
      <c r="M1435" s="2" cm="1">
        <f t="array" ref="M1435">IF(E1435="","",E1435-SUMPRODUCT(($B$1461:$B$1491=$J1435)*1,E$1461:E$1491))</f>
        <v>-1.8379067852296425</v>
      </c>
      <c r="N1435" s="2" cm="1">
        <f t="array" ref="N1435">IF(F1435="","",F1435-SUMPRODUCT(($B$1461:$B$1491=$J1435)*1,F$1461:F$1491))</f>
        <v>-1.9045130234572349</v>
      </c>
      <c r="O1435" s="2" cm="1">
        <f t="array" ref="O1435">IF(G1435="","",G1435-SUMPRODUCT(($B$1461:$B$1491=$J1435)*1,G$1461:G$1491))</f>
        <v>-1.9089810369802249</v>
      </c>
    </row>
    <row r="1436" spans="1:15" x14ac:dyDescent="0.55000000000000004">
      <c r="A1436" s="3">
        <v>47</v>
      </c>
      <c r="B1436" s="3">
        <v>7</v>
      </c>
      <c r="C1436" s="2">
        <f>IF(logVir!C1436="","",LN(総労働時間!C1436))</f>
        <v>8.8542767688418547</v>
      </c>
      <c r="D1436" s="2">
        <f>IF(logVir!D1436="","",LN(総労働時間!D1436))</f>
        <v>8.8112832297090815</v>
      </c>
      <c r="E1436" s="2">
        <f>IF(logVir!E1436="","",LN(総労働時間!E1436))</f>
        <v>8.6990747117382394</v>
      </c>
      <c r="F1436" s="2">
        <f>IF(logVir!F1436="","",LN(総労働時間!F1436))</f>
        <v>8.633494485877673</v>
      </c>
      <c r="G1436" s="2">
        <f>IF(logVir!G1436="","",LN(総労働時間!G1436))</f>
        <v>8.6807196391009285</v>
      </c>
      <c r="I1436" s="3">
        <v>47</v>
      </c>
      <c r="J1436" s="3">
        <v>7</v>
      </c>
      <c r="K1436" s="2" cm="1">
        <f t="array" ref="K1436">IF(C1436="","",C1436-SUMPRODUCT(($B$1461:$B$1491=$J1436)*1,C$1461:C$1491))</f>
        <v>-0.37187486239473877</v>
      </c>
      <c r="L1436" s="2" cm="1">
        <f t="array" ref="L1436">IF(D1436="","",D1436-SUMPRODUCT(($B$1461:$B$1491=$J1436)*1,D$1461:D$1491))</f>
        <v>-0.38624235742609514</v>
      </c>
      <c r="M1436" s="2" cm="1">
        <f t="array" ref="M1436">IF(E1436="","",E1436-SUMPRODUCT(($B$1461:$B$1491=$J1436)*1,E$1461:E$1491))</f>
        <v>-0.4358496479459042</v>
      </c>
      <c r="N1436" s="2" cm="1">
        <f t="array" ref="N1436">IF(F1436="","",F1436-SUMPRODUCT(($B$1461:$B$1491=$J1436)*1,F$1461:F$1491))</f>
        <v>-0.44013945901756557</v>
      </c>
      <c r="O1436" s="2" cm="1">
        <f t="array" ref="O1436">IF(G1436="","",G1436-SUMPRODUCT(($B$1461:$B$1491=$J1436)*1,G$1461:G$1491))</f>
        <v>-0.42517057602433717</v>
      </c>
    </row>
    <row r="1437" spans="1:15" x14ac:dyDescent="0.55000000000000004">
      <c r="A1437" s="3">
        <v>47</v>
      </c>
      <c r="B1437" s="3">
        <v>8</v>
      </c>
      <c r="C1437" s="2">
        <f>IF(logVir!C1437="","",LN(総労働時間!C1437))</f>
        <v>6.9876182932852267</v>
      </c>
      <c r="D1437" s="2">
        <f>IF(logVir!D1437="","",LN(総労働時間!D1437))</f>
        <v>6.9795622620925517</v>
      </c>
      <c r="E1437" s="2">
        <f>IF(logVir!E1437="","",LN(総労働時間!E1437))</f>
        <v>6.9321130104483961</v>
      </c>
      <c r="F1437" s="2">
        <f>IF(logVir!F1437="","",LN(総労働時間!F1437))</f>
        <v>6.9875053023421918</v>
      </c>
      <c r="G1437" s="2">
        <f>IF(logVir!G1437="","",LN(総労働時間!G1437))</f>
        <v>7.0727189275709996</v>
      </c>
      <c r="I1437" s="3">
        <v>47</v>
      </c>
      <c r="J1437" s="3">
        <v>8</v>
      </c>
      <c r="K1437" s="2" cm="1">
        <f t="array" ref="K1437">IF(C1437="","",C1437-SUMPRODUCT(($B$1461:$B$1491=$J1437)*1,C$1461:C$1491))</f>
        <v>-2.2123155483932315</v>
      </c>
      <c r="L1437" s="2" cm="1">
        <f t="array" ref="L1437">IF(D1437="","",D1437-SUMPRODUCT(($B$1461:$B$1491=$J1437)*1,D$1461:D$1491))</f>
        <v>-2.3083355411378577</v>
      </c>
      <c r="M1437" s="2" cm="1">
        <f t="array" ref="M1437">IF(E1437="","",E1437-SUMPRODUCT(($B$1461:$B$1491=$J1437)*1,E$1461:E$1491))</f>
        <v>-2.35956634797249</v>
      </c>
      <c r="N1437" s="2" cm="1">
        <f t="array" ref="N1437">IF(F1437="","",F1437-SUMPRODUCT(($B$1461:$B$1491=$J1437)*1,F$1461:F$1491))</f>
        <v>-2.2896924872064952</v>
      </c>
      <c r="O1437" s="2" cm="1">
        <f t="array" ref="O1437">IF(G1437="","",G1437-SUMPRODUCT(($B$1461:$B$1491=$J1437)*1,G$1461:G$1491))</f>
        <v>-2.2549417211023037</v>
      </c>
    </row>
    <row r="1438" spans="1:15" x14ac:dyDescent="0.55000000000000004">
      <c r="A1438" s="3">
        <v>47</v>
      </c>
      <c r="B1438" s="3">
        <v>9</v>
      </c>
      <c r="C1438" s="2">
        <f>IF(logVir!C1438="","",LN(総労働時間!C1438))</f>
        <v>8.6539402535138503</v>
      </c>
      <c r="D1438" s="2">
        <f>IF(logVir!D1438="","",LN(総労働時間!D1438))</f>
        <v>8.4571639364819333</v>
      </c>
      <c r="E1438" s="2">
        <f>IF(logVir!E1438="","",LN(総労働時間!E1438))</f>
        <v>8.4602432335765112</v>
      </c>
      <c r="F1438" s="2">
        <f>IF(logVir!F1438="","",LN(総労働時間!F1438))</f>
        <v>8.3629051833674968</v>
      </c>
      <c r="G1438" s="2">
        <f>IF(logVir!G1438="","",LN(総労働時間!G1438))</f>
        <v>8.5043004897657983</v>
      </c>
      <c r="I1438" s="3">
        <v>47</v>
      </c>
      <c r="J1438" s="3">
        <v>9</v>
      </c>
      <c r="K1438" s="2" cm="1">
        <f t="array" ref="K1438">IF(C1438="","",C1438-SUMPRODUCT(($B$1461:$B$1491=$J1438)*1,C$1461:C$1491))</f>
        <v>-1.3152415336567831</v>
      </c>
      <c r="L1438" s="2" cm="1">
        <f t="array" ref="L1438">IF(D1438="","",D1438-SUMPRODUCT(($B$1461:$B$1491=$J1438)*1,D$1461:D$1491))</f>
        <v>-1.4671224631850102</v>
      </c>
      <c r="M1438" s="2" cm="1">
        <f t="array" ref="M1438">IF(E1438="","",E1438-SUMPRODUCT(($B$1461:$B$1491=$J1438)*1,E$1461:E$1491))</f>
        <v>-1.5432875577013814</v>
      </c>
      <c r="N1438" s="2" cm="1">
        <f t="array" ref="N1438">IF(F1438="","",F1438-SUMPRODUCT(($B$1461:$B$1491=$J1438)*1,F$1461:F$1491))</f>
        <v>-1.5344616666691024</v>
      </c>
      <c r="O1438" s="2" cm="1">
        <f t="array" ref="O1438">IF(G1438="","",G1438-SUMPRODUCT(($B$1461:$B$1491=$J1438)*1,G$1461:G$1491))</f>
        <v>-1.438137689369162</v>
      </c>
    </row>
    <row r="1439" spans="1:15" x14ac:dyDescent="0.55000000000000004">
      <c r="A1439" s="3">
        <v>47</v>
      </c>
      <c r="B1439" s="3">
        <v>10</v>
      </c>
      <c r="C1439" s="2">
        <f>IF(logVir!C1439="","",LN(総労働時間!C1439))</f>
        <v>6.7076590502578668</v>
      </c>
      <c r="D1439" s="2">
        <f>IF(logVir!D1439="","",LN(総労働時間!D1439))</f>
        <v>7.070734700263686</v>
      </c>
      <c r="E1439" s="2">
        <f>IF(logVir!E1439="","",LN(総労働時間!E1439))</f>
        <v>7.3271693692879341</v>
      </c>
      <c r="F1439" s="2">
        <f>IF(logVir!F1439="","",LN(総労働時間!F1439))</f>
        <v>7.1572051335471105</v>
      </c>
      <c r="G1439" s="2">
        <f>IF(logVir!G1439="","",LN(総労働時間!G1439))</f>
        <v>7.1105834911788799</v>
      </c>
      <c r="I1439" s="3">
        <v>47</v>
      </c>
      <c r="J1439" s="3">
        <v>10</v>
      </c>
      <c r="K1439" s="2" cm="1">
        <f t="array" ref="K1439">IF(C1439="","",C1439-SUMPRODUCT(($B$1461:$B$1491=$J1439)*1,C$1461:C$1491))</f>
        <v>-3.7623341787076381</v>
      </c>
      <c r="L1439" s="2" cm="1">
        <f t="array" ref="L1439">IF(D1439="","",D1439-SUMPRODUCT(($B$1461:$B$1491=$J1439)*1,D$1461:D$1491))</f>
        <v>-3.4173646405624973</v>
      </c>
      <c r="M1439" s="2" cm="1">
        <f t="array" ref="M1439">IF(E1439="","",E1439-SUMPRODUCT(($B$1461:$B$1491=$J1439)*1,E$1461:E$1491))</f>
        <v>-3.2006233496404457</v>
      </c>
      <c r="N1439" s="2" cm="1">
        <f t="array" ref="N1439">IF(F1439="","",F1439-SUMPRODUCT(($B$1461:$B$1491=$J1439)*1,F$1461:F$1491))</f>
        <v>-3.3065072737501762</v>
      </c>
      <c r="O1439" s="2" cm="1">
        <f t="array" ref="O1439">IF(G1439="","",G1439-SUMPRODUCT(($B$1461:$B$1491=$J1439)*1,G$1461:G$1491))</f>
        <v>-3.4232306391844505</v>
      </c>
    </row>
    <row r="1440" spans="1:15" x14ac:dyDescent="0.55000000000000004">
      <c r="A1440" s="3">
        <v>47</v>
      </c>
      <c r="B1440" s="3">
        <v>11</v>
      </c>
      <c r="C1440" s="2">
        <f>IF(logVir!C1440="","",LN(総労働時間!C1440))</f>
        <v>4.8808827840841316</v>
      </c>
      <c r="D1440" s="2">
        <f>IF(logVir!D1440="","",LN(総労働時間!D1440))</f>
        <v>4.9682652590827612</v>
      </c>
      <c r="E1440" s="2">
        <f>IF(logVir!E1440="","",LN(総労働時間!E1440))</f>
        <v>5.1617588729293598</v>
      </c>
      <c r="F1440" s="2">
        <f>IF(logVir!F1440="","",LN(総労働時間!F1440))</f>
        <v>5.2892735612119148</v>
      </c>
      <c r="G1440" s="2">
        <f>IF(logVir!G1440="","",LN(総労働時間!G1440))</f>
        <v>5.4430408085498048</v>
      </c>
      <c r="I1440" s="3">
        <v>47</v>
      </c>
      <c r="J1440" s="3">
        <v>11</v>
      </c>
      <c r="K1440" s="2" cm="1">
        <f t="array" ref="K1440">IF(C1440="","",C1440-SUMPRODUCT(($B$1461:$B$1491=$J1440)*1,C$1461:C$1491))</f>
        <v>-4.9118112011895354</v>
      </c>
      <c r="L1440" s="2" cm="1">
        <f t="array" ref="L1440">IF(D1440="","",D1440-SUMPRODUCT(($B$1461:$B$1491=$J1440)*1,D$1461:D$1491))</f>
        <v>-4.6294898594246963</v>
      </c>
      <c r="M1440" s="2" cm="1">
        <f t="array" ref="M1440">IF(E1440="","",E1440-SUMPRODUCT(($B$1461:$B$1491=$J1440)*1,E$1461:E$1491))</f>
        <v>-4.4242745714777136</v>
      </c>
      <c r="N1440" s="2" cm="1">
        <f t="array" ref="N1440">IF(F1440="","",F1440-SUMPRODUCT(($B$1461:$B$1491=$J1440)*1,F$1461:F$1491))</f>
        <v>-4.2620139785217637</v>
      </c>
      <c r="O1440" s="2" cm="1">
        <f t="array" ref="O1440">IF(G1440="","",G1440-SUMPRODUCT(($B$1461:$B$1491=$J1440)*1,G$1461:G$1491))</f>
        <v>-4.1134165931587656</v>
      </c>
    </row>
    <row r="1441" spans="1:15" x14ac:dyDescent="0.55000000000000004">
      <c r="A1441" s="3">
        <v>47</v>
      </c>
      <c r="B1441" s="3">
        <v>12</v>
      </c>
      <c r="C1441" s="2">
        <f>IF(logVir!C1441="","",LN(総労働時間!C1441))</f>
        <v>6.1952720326449864</v>
      </c>
      <c r="D1441" s="2">
        <f>IF(logVir!D1441="","",LN(総労働時間!D1441))</f>
        <v>6.7293408563482275</v>
      </c>
      <c r="E1441" s="2">
        <f>IF(logVir!E1441="","",LN(総労働時間!E1441))</f>
        <v>6.6170895120564754</v>
      </c>
      <c r="F1441" s="2">
        <f>IF(logVir!F1441="","",LN(総労働時間!F1441))</f>
        <v>6.6032880472490163</v>
      </c>
      <c r="G1441" s="2">
        <f>IF(logVir!G1441="","",LN(総労働時間!G1441))</f>
        <v>6.8145090129915644</v>
      </c>
      <c r="I1441" s="3">
        <v>47</v>
      </c>
      <c r="J1441" s="3">
        <v>12</v>
      </c>
      <c r="K1441" s="2" cm="1">
        <f t="array" ref="K1441">IF(C1441="","",C1441-SUMPRODUCT(($B$1461:$B$1491=$J1441)*1,C$1461:C$1491))</f>
        <v>-3.3984740079059232</v>
      </c>
      <c r="L1441" s="2" cm="1">
        <f t="array" ref="L1441">IF(D1441="","",D1441-SUMPRODUCT(($B$1461:$B$1491=$J1441)*1,D$1461:D$1491))</f>
        <v>-2.7756779923245292</v>
      </c>
      <c r="M1441" s="2" cm="1">
        <f t="array" ref="M1441">IF(E1441="","",E1441-SUMPRODUCT(($B$1461:$B$1491=$J1441)*1,E$1461:E$1491))</f>
        <v>-2.8693939506398589</v>
      </c>
      <c r="N1441" s="2" cm="1">
        <f t="array" ref="N1441">IF(F1441="","",F1441-SUMPRODUCT(($B$1461:$B$1491=$J1441)*1,F$1461:F$1491))</f>
        <v>-2.8245750588620648</v>
      </c>
      <c r="O1441" s="2" cm="1">
        <f t="array" ref="O1441">IF(G1441="","",G1441-SUMPRODUCT(($B$1461:$B$1491=$J1441)*1,G$1461:G$1491))</f>
        <v>-2.6947063716246351</v>
      </c>
    </row>
    <row r="1442" spans="1:15" x14ac:dyDescent="0.55000000000000004">
      <c r="A1442" s="3">
        <v>47</v>
      </c>
      <c r="B1442" s="3">
        <v>13</v>
      </c>
      <c r="C1442" s="2" t="str">
        <f>IF(logVir!C1442="","",LN(総労働時間!C1442))</f>
        <v/>
      </c>
      <c r="D1442" s="2">
        <f>IF(logVir!D1442="","",LN(総労働時間!D1442))</f>
        <v>3.5426500287846272</v>
      </c>
      <c r="E1442" s="2">
        <f>IF(logVir!E1442="","",LN(総労働時間!E1442))</f>
        <v>3.74333612263968</v>
      </c>
      <c r="F1442" s="2">
        <f>IF(logVir!F1442="","",LN(総労働時間!F1442))</f>
        <v>3.764865484348741</v>
      </c>
      <c r="G1442" s="2">
        <f>IF(logVir!G1442="","",LN(総労働時間!G1442))</f>
        <v>4.5020747254650937</v>
      </c>
      <c r="I1442" s="3">
        <v>47</v>
      </c>
      <c r="J1442" s="3">
        <v>13</v>
      </c>
      <c r="K1442" s="2" t="str" cm="1">
        <f t="array" ref="K1442">IF(C1442="","",C1442-SUMPRODUCT(($B$1461:$B$1491=$J1442)*1,C$1461:C$1491))</f>
        <v/>
      </c>
      <c r="L1442" s="2" cm="1">
        <f t="array" ref="L1442">IF(D1442="","",D1442-SUMPRODUCT(($B$1461:$B$1491=$J1442)*1,D$1461:D$1491))</f>
        <v>-4.3926282405440471</v>
      </c>
      <c r="M1442" s="2" cm="1">
        <f t="array" ref="M1442">IF(E1442="","",E1442-SUMPRODUCT(($B$1461:$B$1491=$J1442)*1,E$1461:E$1491))</f>
        <v>-4.2516077617904982</v>
      </c>
      <c r="N1442" s="2" cm="1">
        <f t="array" ref="N1442">IF(F1442="","",F1442-SUMPRODUCT(($B$1461:$B$1491=$J1442)*1,F$1461:F$1491))</f>
        <v>-4.0991252757269985</v>
      </c>
      <c r="O1442" s="2" cm="1">
        <f t="array" ref="O1442">IF(G1442="","",G1442-SUMPRODUCT(($B$1461:$B$1491=$J1442)*1,G$1461:G$1491))</f>
        <v>-3.3185721979987637</v>
      </c>
    </row>
    <row r="1443" spans="1:15" x14ac:dyDescent="0.55000000000000004">
      <c r="A1443" s="3">
        <v>47</v>
      </c>
      <c r="B1443" s="3">
        <v>14</v>
      </c>
      <c r="C1443" s="2">
        <f>IF(logVir!C1443="","",LN(総労働時間!C1443))</f>
        <v>6.0701179295233594</v>
      </c>
      <c r="D1443" s="2">
        <f>IF(logVir!D1443="","",LN(総労働時間!D1443))</f>
        <v>6.2291525866135622</v>
      </c>
      <c r="E1443" s="2">
        <f>IF(logVir!E1443="","",LN(総労働時間!E1443))</f>
        <v>6.3341107184099252</v>
      </c>
      <c r="F1443" s="2">
        <f>IF(logVir!F1443="","",LN(総労働時間!F1443))</f>
        <v>6.4752507688648473</v>
      </c>
      <c r="G1443" s="2">
        <f>IF(logVir!G1443="","",LN(総労働時間!G1443))</f>
        <v>6.5726391772820278</v>
      </c>
      <c r="I1443" s="3">
        <v>47</v>
      </c>
      <c r="J1443" s="3">
        <v>14</v>
      </c>
      <c r="K1443" s="2" cm="1">
        <f t="array" ref="K1443">IF(C1443="","",C1443-SUMPRODUCT(($B$1461:$B$1491=$J1443)*1,C$1461:C$1491))</f>
        <v>-3.753523476968688</v>
      </c>
      <c r="L1443" s="2" cm="1">
        <f t="array" ref="L1443">IF(D1443="","",D1443-SUMPRODUCT(($B$1461:$B$1491=$J1443)*1,D$1461:D$1491))</f>
        <v>-3.6855212497805585</v>
      </c>
      <c r="M1443" s="2" cm="1">
        <f t="array" ref="M1443">IF(E1443="","",E1443-SUMPRODUCT(($B$1461:$B$1491=$J1443)*1,E$1461:E$1491))</f>
        <v>-3.6186573534762827</v>
      </c>
      <c r="N1443" s="2" cm="1">
        <f t="array" ref="N1443">IF(F1443="","",F1443-SUMPRODUCT(($B$1461:$B$1491=$J1443)*1,F$1461:F$1491))</f>
        <v>-3.4215212160059503</v>
      </c>
      <c r="O1443" s="2" cm="1">
        <f t="array" ref="O1443">IF(G1443="","",G1443-SUMPRODUCT(($B$1461:$B$1491=$J1443)*1,G$1461:G$1491))</f>
        <v>-3.3652434946005005</v>
      </c>
    </row>
    <row r="1444" spans="1:15" x14ac:dyDescent="0.55000000000000004">
      <c r="A1444" s="3">
        <v>47</v>
      </c>
      <c r="B1444" s="3">
        <v>15</v>
      </c>
      <c r="C1444" s="2">
        <f>IF(logVir!C1444="","",LN(総労働時間!C1444))</f>
        <v>8.6299723027281896</v>
      </c>
      <c r="D1444" s="2">
        <f>IF(logVir!D1444="","",LN(総労働時間!D1444))</f>
        <v>8.4694289658825568</v>
      </c>
      <c r="E1444" s="2">
        <f>IF(logVir!E1444="","",LN(総労働時間!E1444))</f>
        <v>8.3081692567878314</v>
      </c>
      <c r="F1444" s="2">
        <f>IF(logVir!F1444="","",LN(総労働時間!F1444))</f>
        <v>8.2109272335151822</v>
      </c>
      <c r="G1444" s="2">
        <f>IF(logVir!G1444="","",LN(総労働時間!G1444))</f>
        <v>8.3213631019482825</v>
      </c>
      <c r="I1444" s="3">
        <v>47</v>
      </c>
      <c r="J1444" s="3">
        <v>15</v>
      </c>
      <c r="K1444" s="2" cm="1">
        <f t="array" ref="K1444">IF(C1444="","",C1444-SUMPRODUCT(($B$1461:$B$1491=$J1444)*1,C$1461:C$1491))</f>
        <v>-0.6205721696895079</v>
      </c>
      <c r="L1444" s="2" cm="1">
        <f t="array" ref="L1444">IF(D1444="","",D1444-SUMPRODUCT(($B$1461:$B$1491=$J1444)*1,D$1461:D$1491))</f>
        <v>-0.64910424769640329</v>
      </c>
      <c r="M1444" s="2" cm="1">
        <f t="array" ref="M1444">IF(E1444="","",E1444-SUMPRODUCT(($B$1461:$B$1491=$J1444)*1,E$1461:E$1491))</f>
        <v>-0.75004162066280067</v>
      </c>
      <c r="N1444" s="2" cm="1">
        <f t="array" ref="N1444">IF(F1444="","",F1444-SUMPRODUCT(($B$1461:$B$1491=$J1444)*1,F$1461:F$1491))</f>
        <v>-0.73979974158131157</v>
      </c>
      <c r="O1444" s="2" cm="1">
        <f t="array" ref="O1444">IF(G1444="","",G1444-SUMPRODUCT(($B$1461:$B$1491=$J1444)*1,G$1461:G$1491))</f>
        <v>-0.66610163479815654</v>
      </c>
    </row>
    <row r="1445" spans="1:15" x14ac:dyDescent="0.55000000000000004">
      <c r="A1445" s="3">
        <v>47</v>
      </c>
      <c r="B1445" s="3">
        <v>16</v>
      </c>
      <c r="C1445" s="2">
        <f>IF(logVir!C1445="","",LN(総労働時間!C1445))</f>
        <v>8.6145529432462808</v>
      </c>
      <c r="D1445" s="2">
        <f>IF(logVir!D1445="","",LN(総労働時間!D1445))</f>
        <v>8.5887949939810202</v>
      </c>
      <c r="E1445" s="2">
        <f>IF(logVir!E1445="","",LN(総労働時間!E1445))</f>
        <v>8.6230976459393656</v>
      </c>
      <c r="F1445" s="2">
        <f>IF(logVir!F1445="","",LN(総労働時間!F1445))</f>
        <v>8.5796680064461697</v>
      </c>
      <c r="G1445" s="2">
        <f>IF(logVir!G1445="","",LN(総労働時間!G1445))</f>
        <v>8.6296491601345355</v>
      </c>
      <c r="I1445" s="3">
        <v>47</v>
      </c>
      <c r="J1445" s="3">
        <v>16</v>
      </c>
      <c r="K1445" s="2" cm="1">
        <f t="array" ref="K1445">IF(C1445="","",C1445-SUMPRODUCT(($B$1461:$B$1491=$J1445)*1,C$1461:C$1491))</f>
        <v>-1.872124580932617</v>
      </c>
      <c r="L1445" s="2" cm="1">
        <f t="array" ref="L1445">IF(D1445="","",D1445-SUMPRODUCT(($B$1461:$B$1491=$J1445)*1,D$1461:D$1491))</f>
        <v>-1.8841731852058121</v>
      </c>
      <c r="M1445" s="2" cm="1">
        <f t="array" ref="M1445">IF(E1445="","",E1445-SUMPRODUCT(($B$1461:$B$1491=$J1445)*1,E$1461:E$1491))</f>
        <v>-1.8435708137034723</v>
      </c>
      <c r="N1445" s="2" cm="1">
        <f t="array" ref="N1445">IF(F1445="","",F1445-SUMPRODUCT(($B$1461:$B$1491=$J1445)*1,F$1461:F$1491))</f>
        <v>-1.7869662085727658</v>
      </c>
      <c r="O1445" s="2" cm="1">
        <f t="array" ref="O1445">IF(G1445="","",G1445-SUMPRODUCT(($B$1461:$B$1491=$J1445)*1,G$1461:G$1491))</f>
        <v>-1.791200774027601</v>
      </c>
    </row>
    <row r="1446" spans="1:15" x14ac:dyDescent="0.55000000000000004">
      <c r="A1446" s="3">
        <v>47</v>
      </c>
      <c r="B1446" s="3">
        <v>17</v>
      </c>
      <c r="C1446" s="2">
        <f>IF(logVir!C1446="","",LN(総労働時間!C1446))</f>
        <v>9.4167728372129567</v>
      </c>
      <c r="D1446" s="2">
        <f>IF(logVir!D1446="","",LN(総労働時間!D1446))</f>
        <v>9.4104440019867237</v>
      </c>
      <c r="E1446" s="2">
        <f>IF(logVir!E1446="","",LN(総労働時間!E1446))</f>
        <v>9.4242750570974465</v>
      </c>
      <c r="F1446" s="2">
        <f>IF(logVir!F1446="","",LN(総労働時間!F1446))</f>
        <v>9.4413471304279515</v>
      </c>
      <c r="G1446" s="2">
        <f>IF(logVir!G1446="","",LN(総労働時間!G1446))</f>
        <v>9.6820368691253744</v>
      </c>
      <c r="I1446" s="3">
        <v>47</v>
      </c>
      <c r="J1446" s="3">
        <v>17</v>
      </c>
      <c r="K1446" s="2" cm="1">
        <f t="array" ref="K1446">IF(C1446="","",C1446-SUMPRODUCT(($B$1461:$B$1491=$J1446)*1,C$1461:C$1491))</f>
        <v>-0.52430705495078733</v>
      </c>
      <c r="L1446" s="2" cm="1">
        <f t="array" ref="L1446">IF(D1446="","",D1446-SUMPRODUCT(($B$1461:$B$1491=$J1446)*1,D$1461:D$1491))</f>
        <v>-0.45187968837498005</v>
      </c>
      <c r="M1446" s="2" cm="1">
        <f t="array" ref="M1446">IF(E1446="","",E1446-SUMPRODUCT(($B$1461:$B$1491=$J1446)*1,E$1461:E$1491))</f>
        <v>-0.41798550756370645</v>
      </c>
      <c r="N1446" s="2" cm="1">
        <f t="array" ref="N1446">IF(F1446="","",F1446-SUMPRODUCT(($B$1461:$B$1491=$J1446)*1,F$1461:F$1491))</f>
        <v>-0.44874139037454519</v>
      </c>
      <c r="O1446" s="2" cm="1">
        <f t="array" ref="O1446">IF(G1446="","",G1446-SUMPRODUCT(($B$1461:$B$1491=$J1446)*1,G$1461:G$1491))</f>
        <v>-0.26909471968373566</v>
      </c>
    </row>
    <row r="1447" spans="1:15" x14ac:dyDescent="0.55000000000000004">
      <c r="A1447" s="3">
        <v>47</v>
      </c>
      <c r="B1447" s="3">
        <v>18</v>
      </c>
      <c r="C1447" s="2">
        <f>IF(logVir!C1447="","",LN(総労働時間!C1447))</f>
        <v>11.642177293946242</v>
      </c>
      <c r="D1447" s="2">
        <f>IF(logVir!D1447="","",LN(総労働時間!D1447))</f>
        <v>11.639479151942719</v>
      </c>
      <c r="E1447" s="2">
        <f>IF(logVir!E1447="","",LN(総労働時間!E1447))</f>
        <v>11.617748254403869</v>
      </c>
      <c r="F1447" s="2">
        <f>IF(logVir!F1447="","",LN(総労働時間!F1447))</f>
        <v>11.592171161896903</v>
      </c>
      <c r="G1447" s="2">
        <f>IF(logVir!G1447="","",LN(総労働時間!G1447))</f>
        <v>11.685010233610374</v>
      </c>
      <c r="I1447" s="3">
        <v>47</v>
      </c>
      <c r="J1447" s="3">
        <v>18</v>
      </c>
      <c r="K1447" s="2" cm="1">
        <f t="array" ref="K1447">IF(C1447="","",C1447-SUMPRODUCT(($B$1461:$B$1491=$J1447)*1,C$1461:C$1491))</f>
        <v>-0.28488041868336644</v>
      </c>
      <c r="L1447" s="2" cm="1">
        <f t="array" ref="L1447">IF(D1447="","",D1447-SUMPRODUCT(($B$1461:$B$1491=$J1447)*1,D$1461:D$1491))</f>
        <v>-0.28493559286481762</v>
      </c>
      <c r="M1447" s="2" cm="1">
        <f t="array" ref="M1447">IF(E1447="","",E1447-SUMPRODUCT(($B$1461:$B$1491=$J1447)*1,E$1461:E$1491))</f>
        <v>-0.2730493623958079</v>
      </c>
      <c r="N1447" s="2" cm="1">
        <f t="array" ref="N1447">IF(F1447="","",F1447-SUMPRODUCT(($B$1461:$B$1491=$J1447)*1,F$1461:F$1491))</f>
        <v>-0.26718140277979074</v>
      </c>
      <c r="O1447" s="2" cm="1">
        <f t="array" ref="O1447">IF(G1447="","",G1447-SUMPRODUCT(($B$1461:$B$1491=$J1447)*1,G$1461:G$1491))</f>
        <v>-0.15914966892992233</v>
      </c>
    </row>
    <row r="1448" spans="1:15" x14ac:dyDescent="0.55000000000000004">
      <c r="A1448" s="3">
        <v>47</v>
      </c>
      <c r="B1448" s="3">
        <v>19</v>
      </c>
      <c r="C1448" s="2">
        <f>IF(logVir!C1448="","",LN(総労働時間!C1448))</f>
        <v>10.560512570026914</v>
      </c>
      <c r="D1448" s="2">
        <f>IF(logVir!D1448="","",LN(総労働時間!D1448))</f>
        <v>10.642665635910371</v>
      </c>
      <c r="E1448" s="2">
        <f>IF(logVir!E1448="","",LN(総労働時間!E1448))</f>
        <v>10.586832261724547</v>
      </c>
      <c r="F1448" s="2">
        <f>IF(logVir!F1448="","",LN(総労働時間!F1448))</f>
        <v>10.619796851780121</v>
      </c>
      <c r="G1448" s="2">
        <f>IF(logVir!G1448="","",LN(総労働時間!G1448))</f>
        <v>10.698011969190212</v>
      </c>
      <c r="I1448" s="3">
        <v>47</v>
      </c>
      <c r="J1448" s="3">
        <v>19</v>
      </c>
      <c r="K1448" s="2" cm="1">
        <f t="array" ref="K1448">IF(C1448="","",C1448-SUMPRODUCT(($B$1461:$B$1491=$J1448)*1,C$1461:C$1491))</f>
        <v>-0.66770950550981922</v>
      </c>
      <c r="L1448" s="2" cm="1">
        <f t="array" ref="L1448">IF(D1448="","",D1448-SUMPRODUCT(($B$1461:$B$1491=$J1448)*1,D$1461:D$1491))</f>
        <v>-0.58737601269152329</v>
      </c>
      <c r="M1448" s="2" cm="1">
        <f t="array" ref="M1448">IF(E1448="","",E1448-SUMPRODUCT(($B$1461:$B$1491=$J1448)*1,E$1461:E$1491))</f>
        <v>-0.61503032162278437</v>
      </c>
      <c r="N1448" s="2" cm="1">
        <f t="array" ref="N1448">IF(F1448="","",F1448-SUMPRODUCT(($B$1461:$B$1491=$J1448)*1,F$1461:F$1491))</f>
        <v>-0.57217756271041154</v>
      </c>
      <c r="O1448" s="2" cm="1">
        <f t="array" ref="O1448">IF(G1448="","",G1448-SUMPRODUCT(($B$1461:$B$1491=$J1448)*1,G$1461:G$1491))</f>
        <v>-0.52928730604225294</v>
      </c>
    </row>
    <row r="1449" spans="1:15" x14ac:dyDescent="0.55000000000000004">
      <c r="A1449" s="3">
        <v>47</v>
      </c>
      <c r="B1449" s="3">
        <v>20</v>
      </c>
      <c r="C1449" s="2">
        <f>IF(logVir!C1449="","",LN(総労働時間!C1449))</f>
        <v>11.583021216330023</v>
      </c>
      <c r="D1449" s="2">
        <f>IF(logVir!D1449="","",LN(総労働時間!D1449))</f>
        <v>11.615236726784104</v>
      </c>
      <c r="E1449" s="2">
        <f>IF(logVir!E1449="","",LN(総労働時間!E1449))</f>
        <v>11.599705470388621</v>
      </c>
      <c r="F1449" s="2">
        <f>IF(logVir!F1449="","",LN(総労働時間!F1449))</f>
        <v>11.521747187049131</v>
      </c>
      <c r="G1449" s="2">
        <f>IF(logVir!G1449="","",LN(総労働時間!G1449))</f>
        <v>11.573544649589943</v>
      </c>
      <c r="I1449" s="3">
        <v>47</v>
      </c>
      <c r="J1449" s="3">
        <v>20</v>
      </c>
      <c r="K1449" s="2" cm="1">
        <f t="array" ref="K1449">IF(C1449="","",C1449-SUMPRODUCT(($B$1461:$B$1491=$J1449)*1,C$1461:C$1491))</f>
        <v>-0.51968411610358523</v>
      </c>
      <c r="L1449" s="2" cm="1">
        <f t="array" ref="L1449">IF(D1449="","",D1449-SUMPRODUCT(($B$1461:$B$1491=$J1449)*1,D$1461:D$1491))</f>
        <v>-0.4419954179137715</v>
      </c>
      <c r="M1449" s="2" cm="1">
        <f t="array" ref="M1449">IF(E1449="","",E1449-SUMPRODUCT(($B$1461:$B$1491=$J1449)*1,E$1461:E$1491))</f>
        <v>-0.42405970985232244</v>
      </c>
      <c r="N1449" s="2" cm="1">
        <f t="array" ref="N1449">IF(F1449="","",F1449-SUMPRODUCT(($B$1461:$B$1491=$J1449)*1,F$1461:F$1491))</f>
        <v>-0.42683735015095081</v>
      </c>
      <c r="O1449" s="2" cm="1">
        <f t="array" ref="O1449">IF(G1449="","",G1449-SUMPRODUCT(($B$1461:$B$1491=$J1449)*1,G$1461:G$1491))</f>
        <v>-0.44035418301213269</v>
      </c>
    </row>
    <row r="1450" spans="1:15" x14ac:dyDescent="0.55000000000000004">
      <c r="A1450" s="3">
        <v>47</v>
      </c>
      <c r="B1450" s="3">
        <v>21</v>
      </c>
      <c r="C1450" s="2">
        <f>IF(logVir!C1450="","",LN(総労働時間!C1450))</f>
        <v>11.037431108807345</v>
      </c>
      <c r="D1450" s="2">
        <f>IF(logVir!D1450="","",LN(総労働時間!D1450))</f>
        <v>11.057830807808255</v>
      </c>
      <c r="E1450" s="2">
        <f>IF(logVir!E1450="","",LN(総労働時間!E1450))</f>
        <v>11.074340272608515</v>
      </c>
      <c r="F1450" s="2">
        <f>IF(logVir!F1450="","",LN(総労働時間!F1450))</f>
        <v>10.950157913087246</v>
      </c>
      <c r="G1450" s="2">
        <f>IF(logVir!G1450="","",LN(総労働時間!G1450))</f>
        <v>11.070179270313215</v>
      </c>
      <c r="I1450" s="3">
        <v>47</v>
      </c>
      <c r="J1450" s="3">
        <v>21</v>
      </c>
      <c r="K1450" s="2" cm="1">
        <f t="array" ref="K1450">IF(C1450="","",C1450-SUMPRODUCT(($B$1461:$B$1491=$J1450)*1,C$1461:C$1491))</f>
        <v>-0.52362266027950533</v>
      </c>
      <c r="L1450" s="2" cm="1">
        <f t="array" ref="L1450">IF(D1450="","",D1450-SUMPRODUCT(($B$1461:$B$1491=$J1450)*1,D$1461:D$1491))</f>
        <v>-0.5143624123576469</v>
      </c>
      <c r="M1450" s="2" cm="1">
        <f t="array" ref="M1450">IF(E1450="","",E1450-SUMPRODUCT(($B$1461:$B$1491=$J1450)*1,E$1461:E$1491))</f>
        <v>-0.47225384089661659</v>
      </c>
      <c r="N1450" s="2" cm="1">
        <f t="array" ref="N1450">IF(F1450="","",F1450-SUMPRODUCT(($B$1461:$B$1491=$J1450)*1,F$1461:F$1491))</f>
        <v>-0.5415543573917887</v>
      </c>
      <c r="O1450" s="2" cm="1">
        <f t="array" ref="O1450">IF(G1450="","",G1450-SUMPRODUCT(($B$1461:$B$1491=$J1450)*1,G$1461:G$1491))</f>
        <v>-0.47518984913248019</v>
      </c>
    </row>
    <row r="1451" spans="1:15" x14ac:dyDescent="0.55000000000000004">
      <c r="A1451" s="3">
        <v>47</v>
      </c>
      <c r="B1451" s="3">
        <v>22</v>
      </c>
      <c r="C1451" s="2">
        <f>IF(logVir!C1451="","",LN(総労働時間!C1451))</f>
        <v>11.875883120278418</v>
      </c>
      <c r="D1451" s="2">
        <f>IF(logVir!D1451="","",LN(総労働時間!D1451))</f>
        <v>11.596049805425915</v>
      </c>
      <c r="E1451" s="2">
        <f>IF(logVir!E1451="","",LN(総労働時間!E1451))</f>
        <v>11.822232655424209</v>
      </c>
      <c r="F1451" s="2">
        <f>IF(logVir!F1451="","",LN(総労働時間!F1451))</f>
        <v>11.698950891802554</v>
      </c>
      <c r="G1451" s="2">
        <f>IF(logVir!G1451="","",LN(総労働時間!G1451))</f>
        <v>11.616296533398605</v>
      </c>
      <c r="I1451" s="3">
        <v>47</v>
      </c>
      <c r="J1451" s="3">
        <v>22</v>
      </c>
      <c r="K1451" s="2" cm="1">
        <f t="array" ref="K1451">IF(C1451="","",C1451-SUMPRODUCT(($B$1461:$B$1491=$J1451)*1,C$1461:C$1491))</f>
        <v>0.26619532369765686</v>
      </c>
      <c r="L1451" s="2" cm="1">
        <f t="array" ref="L1451">IF(D1451="","",D1451-SUMPRODUCT(($B$1461:$B$1491=$J1451)*1,D$1461:D$1491))</f>
        <v>2.8484484536466681E-2</v>
      </c>
      <c r="M1451" s="2" cm="1">
        <f t="array" ref="M1451">IF(E1451="","",E1451-SUMPRODUCT(($B$1461:$B$1491=$J1451)*1,E$1461:E$1491))</f>
        <v>0.28816137833049993</v>
      </c>
      <c r="N1451" s="2" cm="1">
        <f t="array" ref="N1451">IF(F1451="","",F1451-SUMPRODUCT(($B$1461:$B$1491=$J1451)*1,F$1461:F$1491))</f>
        <v>0.29862715856660138</v>
      </c>
      <c r="O1451" s="2" cm="1">
        <f t="array" ref="O1451">IF(G1451="","",G1451-SUMPRODUCT(($B$1461:$B$1491=$J1451)*1,G$1461:G$1491))</f>
        <v>0.23683598811987494</v>
      </c>
    </row>
    <row r="1452" spans="1:15" x14ac:dyDescent="0.55000000000000004">
      <c r="A1452" s="3">
        <v>47</v>
      </c>
      <c r="B1452" s="3">
        <v>23</v>
      </c>
      <c r="C1452" s="2">
        <f>IF(logVir!C1452="","",LN(総労働時間!C1452))</f>
        <v>8.744192710641979</v>
      </c>
      <c r="D1452" s="2">
        <f>IF(logVir!D1452="","",LN(総労働時間!D1452))</f>
        <v>9.0228761095247627</v>
      </c>
      <c r="E1452" s="2">
        <f>IF(logVir!E1452="","",LN(総労働時間!E1452))</f>
        <v>9.0223595156975804</v>
      </c>
      <c r="F1452" s="2">
        <f>IF(logVir!F1452="","",LN(総労働時間!F1452))</f>
        <v>8.9620838050299181</v>
      </c>
      <c r="G1452" s="2">
        <f>IF(logVir!G1452="","",LN(総労働時間!G1452))</f>
        <v>9.1824206467183132</v>
      </c>
      <c r="I1452" s="3">
        <v>47</v>
      </c>
      <c r="J1452" s="3">
        <v>23</v>
      </c>
      <c r="K1452" s="2" cm="1">
        <f t="array" ref="K1452">IF(C1452="","",C1452-SUMPRODUCT(($B$1461:$B$1491=$J1452)*1,C$1461:C$1491))</f>
        <v>3.3164339657812292E-2</v>
      </c>
      <c r="L1452" s="2" cm="1">
        <f t="array" ref="L1452">IF(D1452="","",D1452-SUMPRODUCT(($B$1461:$B$1491=$J1452)*1,D$1461:D$1491))</f>
        <v>0.37223767258697649</v>
      </c>
      <c r="M1452" s="2" cm="1">
        <f t="array" ref="M1452">IF(E1452="","",E1452-SUMPRODUCT(($B$1461:$B$1491=$J1452)*1,E$1461:E$1491))</f>
        <v>0.23887236213502483</v>
      </c>
      <c r="N1452" s="2" cm="1">
        <f t="array" ref="N1452">IF(F1452="","",F1452-SUMPRODUCT(($B$1461:$B$1491=$J1452)*1,F$1461:F$1491))</f>
        <v>0.15625032156033214</v>
      </c>
      <c r="O1452" s="2" cm="1">
        <f t="array" ref="O1452">IF(G1452="","",G1452-SUMPRODUCT(($B$1461:$B$1491=$J1452)*1,G$1461:G$1491))</f>
        <v>0.25713967765450363</v>
      </c>
    </row>
    <row r="1453" spans="1:15" x14ac:dyDescent="0.55000000000000004">
      <c r="A1453" s="3">
        <v>47</v>
      </c>
      <c r="B1453" s="3">
        <v>24</v>
      </c>
      <c r="C1453" s="2">
        <f>IF(logVir!C1453="","",LN(総労働時間!C1453))</f>
        <v>9.653724682516799</v>
      </c>
      <c r="D1453" s="2">
        <f>IF(logVir!D1453="","",LN(総労働時間!D1453))</f>
        <v>9.76803812302823</v>
      </c>
      <c r="E1453" s="2">
        <f>IF(logVir!E1453="","",LN(総労働時間!E1453))</f>
        <v>9.8061588648399294</v>
      </c>
      <c r="F1453" s="2">
        <f>IF(logVir!F1453="","",LN(総労働時間!F1453))</f>
        <v>9.7573306993169719</v>
      </c>
      <c r="G1453" s="2">
        <f>IF(logVir!G1453="","",LN(総労働時間!G1453))</f>
        <v>9.8415576752654417</v>
      </c>
      <c r="I1453" s="3">
        <v>47</v>
      </c>
      <c r="J1453" s="3">
        <v>24</v>
      </c>
      <c r="K1453" s="2" cm="1">
        <f t="array" ref="K1453">IF(C1453="","",C1453-SUMPRODUCT(($B$1461:$B$1491=$J1453)*1,C$1461:C$1491))</f>
        <v>-8.5435002214534705E-2</v>
      </c>
      <c r="L1453" s="2" cm="1">
        <f t="array" ref="L1453">IF(D1453="","",D1453-SUMPRODUCT(($B$1461:$B$1491=$J1453)*1,D$1461:D$1491))</f>
        <v>0.11969527546047587</v>
      </c>
      <c r="M1453" s="2" cm="1">
        <f t="array" ref="M1453">IF(E1453="","",E1453-SUMPRODUCT(($B$1461:$B$1491=$J1453)*1,E$1461:E$1491))</f>
        <v>5.3915213693493058E-2</v>
      </c>
      <c r="N1453" s="2" cm="1">
        <f t="array" ref="N1453">IF(F1453="","",F1453-SUMPRODUCT(($B$1461:$B$1491=$J1453)*1,F$1461:F$1491))</f>
        <v>1.8261784988727214E-2</v>
      </c>
      <c r="O1453" s="2" cm="1">
        <f t="array" ref="O1453">IF(G1453="","",G1453-SUMPRODUCT(($B$1461:$B$1491=$J1453)*1,G$1461:G$1491))</f>
        <v>1.6291942042805374E-3</v>
      </c>
    </row>
    <row r="1454" spans="1:15" x14ac:dyDescent="0.55000000000000004">
      <c r="A1454" s="3">
        <v>47</v>
      </c>
      <c r="B1454" s="3">
        <v>25</v>
      </c>
      <c r="C1454" s="2">
        <f>IF(logVir!C1454="","",LN(総労働時間!C1454))</f>
        <v>9.9130343862196959</v>
      </c>
      <c r="D1454" s="2">
        <f>IF(logVir!D1454="","",LN(総労働時間!D1454))</f>
        <v>9.759488688918891</v>
      </c>
      <c r="E1454" s="2">
        <f>IF(logVir!E1454="","",LN(総労働時間!E1454))</f>
        <v>9.8587338507436524</v>
      </c>
      <c r="F1454" s="2">
        <f>IF(logVir!F1454="","",LN(総労働時間!F1454))</f>
        <v>9.9206626484315255</v>
      </c>
      <c r="G1454" s="2">
        <f>IF(logVir!G1454="","",LN(総労働時間!G1454))</f>
        <v>10.057665268006836</v>
      </c>
      <c r="I1454" s="3">
        <v>47</v>
      </c>
      <c r="J1454" s="3">
        <v>25</v>
      </c>
      <c r="K1454" s="2" cm="1">
        <f t="array" ref="K1454">IF(C1454="","",C1454-SUMPRODUCT(($B$1461:$B$1491=$J1454)*1,C$1461:C$1491))</f>
        <v>-0.59890555647200472</v>
      </c>
      <c r="L1454" s="2" cm="1">
        <f t="array" ref="L1454">IF(D1454="","",D1454-SUMPRODUCT(($B$1461:$B$1491=$J1454)*1,D$1461:D$1491))</f>
        <v>-0.65409442920441307</v>
      </c>
      <c r="M1454" s="2" cm="1">
        <f t="array" ref="M1454">IF(E1454="","",E1454-SUMPRODUCT(($B$1461:$B$1491=$J1454)*1,E$1461:E$1491))</f>
        <v>-0.57067642285831965</v>
      </c>
      <c r="N1454" s="2" cm="1">
        <f t="array" ref="N1454">IF(F1454="","",F1454-SUMPRODUCT(($B$1461:$B$1491=$J1454)*1,F$1461:F$1491))</f>
        <v>-0.52040970775212436</v>
      </c>
      <c r="O1454" s="2" cm="1">
        <f t="array" ref="O1454">IF(G1454="","",G1454-SUMPRODUCT(($B$1461:$B$1491=$J1454)*1,G$1461:G$1491))</f>
        <v>-0.32167331963592538</v>
      </c>
    </row>
    <row r="1455" spans="1:15" x14ac:dyDescent="0.55000000000000004">
      <c r="A1455" s="3">
        <v>47</v>
      </c>
      <c r="B1455" s="3">
        <v>26</v>
      </c>
      <c r="C1455" s="2">
        <f>IF(logVir!C1455="","",LN(総労働時間!C1455))</f>
        <v>9.6506720024593182</v>
      </c>
      <c r="D1455" s="2">
        <f>IF(logVir!D1455="","",LN(総労働時間!D1455))</f>
        <v>9.6480140390964166</v>
      </c>
      <c r="E1455" s="2">
        <f>IF(logVir!E1455="","",LN(総労働時間!E1455))</f>
        <v>9.7395315633815915</v>
      </c>
      <c r="F1455" s="2">
        <f>IF(logVir!F1455="","",LN(総労働時間!F1455))</f>
        <v>9.9402296473422336</v>
      </c>
      <c r="G1455" s="2">
        <f>IF(logVir!G1455="","",LN(総労働時間!G1455))</f>
        <v>9.8822528512435373</v>
      </c>
      <c r="I1455" s="3">
        <v>47</v>
      </c>
      <c r="J1455" s="3">
        <v>26</v>
      </c>
      <c r="K1455" s="2" cm="1">
        <f t="array" ref="K1455">IF(C1455="","",C1455-SUMPRODUCT(($B$1461:$B$1491=$J1455)*1,C$1461:C$1491))</f>
        <v>-3.0993566069161815E-2</v>
      </c>
      <c r="L1455" s="2" cm="1">
        <f t="array" ref="L1455">IF(D1455="","",D1455-SUMPRODUCT(($B$1461:$B$1491=$J1455)*1,D$1461:D$1491))</f>
        <v>-4.2579006322439383E-2</v>
      </c>
      <c r="M1455" s="2" cm="1">
        <f t="array" ref="M1455">IF(E1455="","",E1455-SUMPRODUCT(($B$1461:$B$1491=$J1455)*1,E$1461:E$1491))</f>
        <v>-0.10827598829547291</v>
      </c>
      <c r="N1455" s="2" cm="1">
        <f t="array" ref="N1455">IF(F1455="","",F1455-SUMPRODUCT(($B$1461:$B$1491=$J1455)*1,F$1461:F$1491))</f>
        <v>7.7878821328164705E-2</v>
      </c>
      <c r="O1455" s="2" cm="1">
        <f t="array" ref="O1455">IF(G1455="","",G1455-SUMPRODUCT(($B$1461:$B$1491=$J1455)*1,G$1461:G$1491))</f>
        <v>9.7698494648064127E-3</v>
      </c>
    </row>
    <row r="1456" spans="1:15" x14ac:dyDescent="0.55000000000000004">
      <c r="A1456" s="3">
        <v>47</v>
      </c>
      <c r="B1456" s="3">
        <v>27</v>
      </c>
      <c r="C1456" s="2">
        <f>IF(logVir!C1456="","",LN(総労働時間!C1456))</f>
        <v>11.276824560000957</v>
      </c>
      <c r="D1456" s="2">
        <f>IF(logVir!D1456="","",LN(総労働時間!D1456))</f>
        <v>11.636268742663374</v>
      </c>
      <c r="E1456" s="2">
        <f>IF(logVir!E1456="","",LN(総労働時間!E1456))</f>
        <v>11.69283778892887</v>
      </c>
      <c r="F1456" s="2">
        <f>IF(logVir!F1456="","",LN(総労働時間!F1456))</f>
        <v>11.570069590782387</v>
      </c>
      <c r="G1456" s="2">
        <f>IF(logVir!G1456="","",LN(総労働時間!G1456))</f>
        <v>11.675370976838336</v>
      </c>
      <c r="I1456" s="3">
        <v>47</v>
      </c>
      <c r="J1456" s="3">
        <v>27</v>
      </c>
      <c r="K1456" s="2" cm="1">
        <f t="array" ref="K1456">IF(C1456="","",C1456-SUMPRODUCT(($B$1461:$B$1491=$J1456)*1,C$1461:C$1491))</f>
        <v>-0.27347598025265896</v>
      </c>
      <c r="L1456" s="2" cm="1">
        <f t="array" ref="L1456">IF(D1456="","",D1456-SUMPRODUCT(($B$1461:$B$1491=$J1456)*1,D$1461:D$1491))</f>
        <v>-8.818849101235493E-2</v>
      </c>
      <c r="M1456" s="2" cm="1">
        <f t="array" ref="M1456">IF(E1456="","",E1456-SUMPRODUCT(($B$1461:$B$1491=$J1456)*1,E$1461:E$1491))</f>
        <v>-8.2604696704493108E-2</v>
      </c>
      <c r="N1456" s="2" cm="1">
        <f t="array" ref="N1456">IF(F1456="","",F1456-SUMPRODUCT(($B$1461:$B$1491=$J1456)*1,F$1461:F$1491))</f>
        <v>-0.15921970431373822</v>
      </c>
      <c r="O1456" s="2" cm="1">
        <f t="array" ref="O1456">IF(G1456="","",G1456-SUMPRODUCT(($B$1461:$B$1491=$J1456)*1,G$1461:G$1491))</f>
        <v>-0.17168163840601736</v>
      </c>
    </row>
    <row r="1457" spans="1:15" x14ac:dyDescent="0.55000000000000004">
      <c r="A1457" s="3">
        <v>47</v>
      </c>
      <c r="B1457" s="3">
        <v>28</v>
      </c>
      <c r="C1457" s="2">
        <f>IF(logVir!C1457="","",LN(総労働時間!C1457))</f>
        <v>11.085124916908221</v>
      </c>
      <c r="D1457" s="2">
        <f>IF(logVir!D1457="","",LN(総労働時間!D1457))</f>
        <v>11.149881799391402</v>
      </c>
      <c r="E1457" s="2">
        <f>IF(logVir!E1457="","",LN(総労働時間!E1457))</f>
        <v>11.206015564620133</v>
      </c>
      <c r="F1457" s="2">
        <f>IF(logVir!F1457="","",LN(総労働時間!F1457))</f>
        <v>11.229837594562595</v>
      </c>
      <c r="G1457" s="2">
        <f>IF(logVir!G1457="","",LN(総労働時間!G1457))</f>
        <v>11.246062011590165</v>
      </c>
      <c r="I1457" s="3">
        <v>47</v>
      </c>
      <c r="J1457" s="3">
        <v>28</v>
      </c>
      <c r="K1457" s="2" cm="1">
        <f t="array" ref="K1457">IF(C1457="","",C1457-SUMPRODUCT(($B$1461:$B$1491=$J1457)*1,C$1461:C$1491))</f>
        <v>-7.1212630812942379E-2</v>
      </c>
      <c r="L1457" s="2" cm="1">
        <f t="array" ref="L1457">IF(D1457="","",D1457-SUMPRODUCT(($B$1461:$B$1491=$J1457)*1,D$1461:D$1491))</f>
        <v>-3.3195166237334206E-3</v>
      </c>
      <c r="M1457" s="2" cm="1">
        <f t="array" ref="M1457">IF(E1457="","",E1457-SUMPRODUCT(($B$1461:$B$1491=$J1457)*1,E$1461:E$1491))</f>
        <v>1.5784927219399947E-2</v>
      </c>
      <c r="N1457" s="2" cm="1">
        <f t="array" ref="N1457">IF(F1457="","",F1457-SUMPRODUCT(($B$1461:$B$1491=$J1457)*1,F$1461:F$1491))</f>
        <v>4.9915294089137419E-2</v>
      </c>
      <c r="O1457" s="2" cm="1">
        <f t="array" ref="O1457">IF(G1457="","",G1457-SUMPRODUCT(($B$1461:$B$1491=$J1457)*1,G$1461:G$1491))</f>
        <v>5.4470637598356575E-2</v>
      </c>
    </row>
    <row r="1458" spans="1:15" x14ac:dyDescent="0.55000000000000004">
      <c r="A1458" s="3">
        <v>47</v>
      </c>
      <c r="B1458" s="3">
        <v>29</v>
      </c>
      <c r="C1458" s="2">
        <f>IF(logVir!C1458="","",LN(総労働時間!C1458))</f>
        <v>10.743707971153881</v>
      </c>
      <c r="D1458" s="2">
        <f>IF(logVir!D1458="","",LN(総労働時間!D1458))</f>
        <v>10.831703413048841</v>
      </c>
      <c r="E1458" s="2">
        <f>IF(logVir!E1458="","",LN(総労働時間!E1458))</f>
        <v>10.965838478662523</v>
      </c>
      <c r="F1458" s="2">
        <f>IF(logVir!F1458="","",LN(総労働時間!F1458))</f>
        <v>10.907507930415424</v>
      </c>
      <c r="G1458" s="2">
        <f>IF(logVir!G1458="","",LN(総労働時間!G1458))</f>
        <v>10.870387124212707</v>
      </c>
      <c r="I1458" s="3">
        <v>47</v>
      </c>
      <c r="J1458" s="3">
        <v>29</v>
      </c>
      <c r="K1458" s="2" cm="1">
        <f t="array" ref="K1458">IF(C1458="","",C1458-SUMPRODUCT(($B$1461:$B$1491=$J1458)*1,C$1461:C$1491))</f>
        <v>-0.38471569459631283</v>
      </c>
      <c r="L1458" s="2" cm="1">
        <f t="array" ref="L1458">IF(D1458="","",D1458-SUMPRODUCT(($B$1461:$B$1491=$J1458)*1,D$1461:D$1491))</f>
        <v>-0.30761185149041737</v>
      </c>
      <c r="M1458" s="2" cm="1">
        <f t="array" ref="M1458">IF(E1458="","",E1458-SUMPRODUCT(($B$1461:$B$1491=$J1458)*1,E$1461:E$1491))</f>
        <v>-0.18415117345255538</v>
      </c>
      <c r="N1458" s="2" cm="1">
        <f t="array" ref="N1458">IF(F1458="","",F1458-SUMPRODUCT(($B$1461:$B$1491=$J1458)*1,F$1461:F$1491))</f>
        <v>-0.21887430193590696</v>
      </c>
      <c r="O1458" s="2" cm="1">
        <f t="array" ref="O1458">IF(G1458="","",G1458-SUMPRODUCT(($B$1461:$B$1491=$J1458)*1,G$1461:G$1491))</f>
        <v>-0.34925900299320745</v>
      </c>
    </row>
    <row r="1459" spans="1:15" x14ac:dyDescent="0.55000000000000004">
      <c r="A1459" s="3">
        <v>47</v>
      </c>
      <c r="B1459" s="3">
        <v>30</v>
      </c>
      <c r="C1459" s="2">
        <f>IF(logVir!C1459="","",LN(総労働時間!C1459))</f>
        <v>11.820390548214096</v>
      </c>
      <c r="D1459" s="2">
        <f>IF(logVir!D1459="","",LN(総労働時間!D1459))</f>
        <v>11.998470832847104</v>
      </c>
      <c r="E1459" s="2">
        <f>IF(logVir!E1459="","",LN(総労働時間!E1459))</f>
        <v>12.129679704405861</v>
      </c>
      <c r="F1459" s="2">
        <f>IF(logVir!F1459="","",LN(総労働時間!F1459))</f>
        <v>12.041044374220411</v>
      </c>
      <c r="G1459" s="2">
        <f>IF(logVir!G1459="","",LN(総労働時間!G1459))</f>
        <v>12.247181108166549</v>
      </c>
      <c r="I1459" s="3">
        <v>47</v>
      </c>
      <c r="J1459" s="3">
        <v>30</v>
      </c>
      <c r="K1459" s="2" cm="1">
        <f t="array" ref="K1459">IF(C1459="","",C1459-SUMPRODUCT(($B$1461:$B$1491=$J1459)*1,C$1461:C$1491))</f>
        <v>-0.29314660074625287</v>
      </c>
      <c r="L1459" s="2" cm="1">
        <f t="array" ref="L1459">IF(D1459="","",D1459-SUMPRODUCT(($B$1461:$B$1491=$J1459)*1,D$1461:D$1491))</f>
        <v>-0.25996384528190752</v>
      </c>
      <c r="M1459" s="2" cm="1">
        <f t="array" ref="M1459">IF(E1459="","",E1459-SUMPRODUCT(($B$1461:$B$1491=$J1459)*1,E$1461:E$1491))</f>
        <v>-0.18809179622107486</v>
      </c>
      <c r="N1459" s="2" cm="1">
        <f t="array" ref="N1459">IF(F1459="","",F1459-SUMPRODUCT(($B$1461:$B$1491=$J1459)*1,F$1461:F$1491))</f>
        <v>-0.24565338114248725</v>
      </c>
      <c r="O1459" s="2" cm="1">
        <f t="array" ref="O1459">IF(G1459="","",G1459-SUMPRODUCT(($B$1461:$B$1491=$J1459)*1,G$1461:G$1491))</f>
        <v>-0.15714715441287908</v>
      </c>
    </row>
    <row r="1460" spans="1:15" x14ac:dyDescent="0.55000000000000004">
      <c r="A1460" s="3">
        <v>47</v>
      </c>
      <c r="B1460" s="3">
        <v>31</v>
      </c>
      <c r="C1460" s="2">
        <f>IF(logVir!C1460="","",LN(総労働時間!C1460))</f>
        <v>11.373719110423263</v>
      </c>
      <c r="D1460" s="2">
        <f>IF(logVir!D1460="","",LN(総労働時間!D1460))</f>
        <v>11.261915525634119</v>
      </c>
      <c r="E1460" s="2">
        <f>IF(logVir!E1460="","",LN(総労働時間!E1460))</f>
        <v>11.219769486412179</v>
      </c>
      <c r="F1460" s="2">
        <f>IF(logVir!F1460="","",LN(総労働時間!F1460))</f>
        <v>11.192192635988595</v>
      </c>
      <c r="G1460" s="2">
        <f>IF(logVir!G1460="","",LN(総労働時間!G1460))</f>
        <v>11.185845357487036</v>
      </c>
      <c r="I1460" s="3">
        <v>47</v>
      </c>
      <c r="J1460" s="3">
        <v>31</v>
      </c>
      <c r="K1460" s="2" cm="1">
        <f t="array" ref="K1460">IF(C1460="","",C1460-SUMPRODUCT(($B$1461:$B$1491=$J1460)*1,C$1461:C$1491))</f>
        <v>-0.40953969007773594</v>
      </c>
      <c r="L1460" s="2" cm="1">
        <f t="array" ref="L1460">IF(D1460="","",D1460-SUMPRODUCT(($B$1461:$B$1491=$J1460)*1,D$1461:D$1491))</f>
        <v>-0.42722999577345533</v>
      </c>
      <c r="M1460" s="2" cm="1">
        <f t="array" ref="M1460">IF(E1460="","",E1460-SUMPRODUCT(($B$1461:$B$1491=$J1460)*1,E$1461:E$1491))</f>
        <v>-0.43868449859385628</v>
      </c>
      <c r="N1460" s="2" cm="1">
        <f t="array" ref="N1460">IF(F1460="","",F1460-SUMPRODUCT(($B$1461:$B$1491=$J1460)*1,F$1461:F$1491))</f>
        <v>-0.38948668418521315</v>
      </c>
      <c r="O1460" s="2" cm="1">
        <f t="array" ref="O1460">IF(G1460="","",G1460-SUMPRODUCT(($B$1461:$B$1491=$J1460)*1,G$1461:G$1491))</f>
        <v>-0.41688802175360706</v>
      </c>
    </row>
    <row r="1461" spans="1:15" x14ac:dyDescent="0.55000000000000004">
      <c r="A1461" t="s">
        <v>66</v>
      </c>
      <c r="B1461" s="3">
        <v>1</v>
      </c>
      <c r="C1461" s="2">
        <f>AVERAGEIF($B$4:$B$1460,$B1461,C$4:C$1460)</f>
        <v>11.369511098148362</v>
      </c>
      <c r="D1461" s="2">
        <f>AVERAGEIF($B$4:$B$1460,$B1461,D$4:D$1460)</f>
        <v>11.247696936408154</v>
      </c>
      <c r="E1461" s="2">
        <f>AVERAGEIF($B$4:$B$1460,$B1461,E$4:E$1460)</f>
        <v>11.175985032643835</v>
      </c>
      <c r="F1461" s="2">
        <f>AVERAGEIF($B$4:$B$1460,$B1461,F$4:F$1460)</f>
        <v>11.111813578670068</v>
      </c>
      <c r="G1461" s="2">
        <f>AVERAGEIF($B$4:$B$1460,$B1461,G$4:G$1460)</f>
        <v>11.034353144204569</v>
      </c>
    </row>
    <row r="1462" spans="1:15" x14ac:dyDescent="0.55000000000000004">
      <c r="A1462" t="s">
        <v>66</v>
      </c>
      <c r="B1462" s="3">
        <v>2</v>
      </c>
      <c r="C1462" s="2">
        <f t="shared" ref="C1462:G1491" si="0">AVERAGEIF($B$4:$B$1460,$B1462,C$4:C$1460)</f>
        <v>7.228061133821523</v>
      </c>
      <c r="D1462" s="2">
        <f t="shared" si="0"/>
        <v>7.3339329730001612</v>
      </c>
      <c r="E1462" s="2">
        <f t="shared" si="0"/>
        <v>7.0092921698151631</v>
      </c>
      <c r="F1462" s="2">
        <f t="shared" si="0"/>
        <v>6.9861922139946451</v>
      </c>
      <c r="G1462" s="2">
        <f t="shared" si="0"/>
        <v>6.9916233069287586</v>
      </c>
    </row>
    <row r="1463" spans="1:15" x14ac:dyDescent="0.55000000000000004">
      <c r="A1463" t="s">
        <v>66</v>
      </c>
      <c r="B1463" s="3">
        <v>3</v>
      </c>
      <c r="C1463" s="2">
        <f t="shared" si="0"/>
        <v>10.785682201835806</v>
      </c>
      <c r="D1463" s="2">
        <f t="shared" si="0"/>
        <v>10.760690657425235</v>
      </c>
      <c r="E1463" s="2">
        <f t="shared" si="0"/>
        <v>10.770800314779432</v>
      </c>
      <c r="F1463" s="2">
        <f t="shared" si="0"/>
        <v>10.691228729664289</v>
      </c>
      <c r="G1463" s="2">
        <f t="shared" si="0"/>
        <v>10.720373211512362</v>
      </c>
    </row>
    <row r="1464" spans="1:15" x14ac:dyDescent="0.55000000000000004">
      <c r="A1464" t="s">
        <v>66</v>
      </c>
      <c r="B1464" s="3">
        <v>4</v>
      </c>
      <c r="C1464" s="2">
        <f t="shared" si="0"/>
        <v>9.5738744516099601</v>
      </c>
      <c r="D1464" s="2">
        <f t="shared" si="0"/>
        <v>9.4023233447612355</v>
      </c>
      <c r="E1464" s="2">
        <f t="shared" si="0"/>
        <v>9.333626568564835</v>
      </c>
      <c r="F1464" s="2">
        <f t="shared" si="0"/>
        <v>9.1851852597458148</v>
      </c>
      <c r="G1464" s="2">
        <f t="shared" si="0"/>
        <v>9.2268661381068675</v>
      </c>
    </row>
    <row r="1465" spans="1:15" x14ac:dyDescent="0.55000000000000004">
      <c r="A1465" t="s">
        <v>66</v>
      </c>
      <c r="B1465" s="3">
        <v>5</v>
      </c>
      <c r="C1465" s="2">
        <f t="shared" si="0"/>
        <v>8.8214988290321052</v>
      </c>
      <c r="D1465" s="2">
        <f t="shared" si="0"/>
        <v>8.7682345165533881</v>
      </c>
      <c r="E1465" s="2">
        <f t="shared" si="0"/>
        <v>8.8018260426023982</v>
      </c>
      <c r="F1465" s="2">
        <f t="shared" si="0"/>
        <v>8.7322999956027836</v>
      </c>
      <c r="G1465" s="2">
        <f t="shared" si="0"/>
        <v>8.7802195939290204</v>
      </c>
    </row>
    <row r="1466" spans="1:15" x14ac:dyDescent="0.55000000000000004">
      <c r="A1466" t="s">
        <v>66</v>
      </c>
      <c r="B1466" s="3">
        <v>6</v>
      </c>
      <c r="C1466" s="2">
        <f t="shared" si="0"/>
        <v>9.2969702136188594</v>
      </c>
      <c r="D1466" s="2">
        <f t="shared" si="0"/>
        <v>9.3078565163947573</v>
      </c>
      <c r="E1466" s="2">
        <f t="shared" si="0"/>
        <v>9.3315792192641442</v>
      </c>
      <c r="F1466" s="2">
        <f t="shared" si="0"/>
        <v>9.3294346089405682</v>
      </c>
      <c r="G1466" s="2">
        <f t="shared" si="0"/>
        <v>9.3674951011155709</v>
      </c>
    </row>
    <row r="1467" spans="1:15" x14ac:dyDescent="0.55000000000000004">
      <c r="A1467" t="s">
        <v>66</v>
      </c>
      <c r="B1467" s="3">
        <v>7</v>
      </c>
      <c r="C1467" s="2">
        <f t="shared" si="0"/>
        <v>9.2261516312365934</v>
      </c>
      <c r="D1467" s="2">
        <f t="shared" si="0"/>
        <v>9.1975255871351767</v>
      </c>
      <c r="E1467" s="2">
        <f t="shared" si="0"/>
        <v>9.1349243596841436</v>
      </c>
      <c r="F1467" s="2">
        <f t="shared" si="0"/>
        <v>9.0736339448952386</v>
      </c>
      <c r="G1467" s="2">
        <f t="shared" si="0"/>
        <v>9.1058902151252656</v>
      </c>
    </row>
    <row r="1468" spans="1:15" x14ac:dyDescent="0.55000000000000004">
      <c r="A1468" t="s">
        <v>66</v>
      </c>
      <c r="B1468" s="3">
        <v>8</v>
      </c>
      <c r="C1468" s="2">
        <f t="shared" si="0"/>
        <v>9.1999338416784582</v>
      </c>
      <c r="D1468" s="2">
        <f t="shared" si="0"/>
        <v>9.2878978032304094</v>
      </c>
      <c r="E1468" s="2">
        <f t="shared" si="0"/>
        <v>9.2916793584208861</v>
      </c>
      <c r="F1468" s="2">
        <f t="shared" si="0"/>
        <v>9.277197789548687</v>
      </c>
      <c r="G1468" s="2">
        <f t="shared" si="0"/>
        <v>9.3276606486733034</v>
      </c>
    </row>
    <row r="1469" spans="1:15" x14ac:dyDescent="0.55000000000000004">
      <c r="A1469" t="s">
        <v>66</v>
      </c>
      <c r="B1469" s="3">
        <v>9</v>
      </c>
      <c r="C1469" s="2">
        <f t="shared" si="0"/>
        <v>9.9691817871706334</v>
      </c>
      <c r="D1469" s="2">
        <f t="shared" si="0"/>
        <v>9.9242863996669435</v>
      </c>
      <c r="E1469" s="2">
        <f t="shared" si="0"/>
        <v>10.003530791277893</v>
      </c>
      <c r="F1469" s="2">
        <f t="shared" si="0"/>
        <v>9.8973668500365992</v>
      </c>
      <c r="G1469" s="2">
        <f t="shared" si="0"/>
        <v>9.9424381791349603</v>
      </c>
    </row>
    <row r="1470" spans="1:15" x14ac:dyDescent="0.55000000000000004">
      <c r="A1470" t="s">
        <v>66</v>
      </c>
      <c r="B1470" s="3">
        <v>10</v>
      </c>
      <c r="C1470" s="2">
        <f t="shared" si="0"/>
        <v>10.469993228965505</v>
      </c>
      <c r="D1470" s="2">
        <f t="shared" si="0"/>
        <v>10.488099340826183</v>
      </c>
      <c r="E1470" s="2">
        <f t="shared" si="0"/>
        <v>10.52779271892838</v>
      </c>
      <c r="F1470" s="2">
        <f t="shared" si="0"/>
        <v>10.463712407297287</v>
      </c>
      <c r="G1470" s="2">
        <f t="shared" si="0"/>
        <v>10.53381413036333</v>
      </c>
    </row>
    <row r="1471" spans="1:15" x14ac:dyDescent="0.55000000000000004">
      <c r="A1471" t="s">
        <v>66</v>
      </c>
      <c r="B1471" s="3">
        <v>11</v>
      </c>
      <c r="C1471" s="2">
        <f t="shared" si="0"/>
        <v>9.792693985273667</v>
      </c>
      <c r="D1471" s="2">
        <f t="shared" si="0"/>
        <v>9.5977551185074574</v>
      </c>
      <c r="E1471" s="2">
        <f t="shared" si="0"/>
        <v>9.5860334444070734</v>
      </c>
      <c r="F1471" s="2">
        <f t="shared" si="0"/>
        <v>9.5512875397336785</v>
      </c>
      <c r="G1471" s="2">
        <f t="shared" si="0"/>
        <v>9.5564574017085704</v>
      </c>
    </row>
    <row r="1472" spans="1:15" x14ac:dyDescent="0.55000000000000004">
      <c r="A1472" t="s">
        <v>66</v>
      </c>
      <c r="B1472" s="3">
        <v>12</v>
      </c>
      <c r="C1472" s="2">
        <f t="shared" si="0"/>
        <v>9.5937460405509096</v>
      </c>
      <c r="D1472" s="2">
        <f t="shared" si="0"/>
        <v>9.5050188486727567</v>
      </c>
      <c r="E1472" s="2">
        <f t="shared" si="0"/>
        <v>9.4864834626963344</v>
      </c>
      <c r="F1472" s="2">
        <f t="shared" si="0"/>
        <v>9.4278631061110811</v>
      </c>
      <c r="G1472" s="2">
        <f t="shared" si="0"/>
        <v>9.5092153846161995</v>
      </c>
    </row>
    <row r="1473" spans="1:7" x14ac:dyDescent="0.55000000000000004">
      <c r="A1473" t="s">
        <v>66</v>
      </c>
      <c r="B1473" s="3">
        <v>13</v>
      </c>
      <c r="C1473" s="2">
        <f t="shared" si="0"/>
        <v>8.7336424689841348</v>
      </c>
      <c r="D1473" s="2">
        <f t="shared" si="0"/>
        <v>7.9352782693286743</v>
      </c>
      <c r="E1473" s="2">
        <f t="shared" si="0"/>
        <v>7.9949438844301781</v>
      </c>
      <c r="F1473" s="2">
        <f t="shared" si="0"/>
        <v>7.8639907600757395</v>
      </c>
      <c r="G1473" s="2">
        <f t="shared" si="0"/>
        <v>7.8206469234638574</v>
      </c>
    </row>
    <row r="1474" spans="1:7" x14ac:dyDescent="0.55000000000000004">
      <c r="A1474" t="s">
        <v>66</v>
      </c>
      <c r="B1474" s="3">
        <v>14</v>
      </c>
      <c r="C1474" s="2">
        <f t="shared" si="0"/>
        <v>9.8236414064920474</v>
      </c>
      <c r="D1474" s="2">
        <f t="shared" si="0"/>
        <v>9.9146738363941207</v>
      </c>
      <c r="E1474" s="2">
        <f t="shared" si="0"/>
        <v>9.9527680718862079</v>
      </c>
      <c r="F1474" s="2">
        <f t="shared" si="0"/>
        <v>9.8967719848707976</v>
      </c>
      <c r="G1474" s="2">
        <f t="shared" si="0"/>
        <v>9.9378826718825284</v>
      </c>
    </row>
    <row r="1475" spans="1:7" x14ac:dyDescent="0.55000000000000004">
      <c r="A1475" t="s">
        <v>66</v>
      </c>
      <c r="B1475" s="3">
        <v>15</v>
      </c>
      <c r="C1475" s="2">
        <f t="shared" si="0"/>
        <v>9.2505444724176975</v>
      </c>
      <c r="D1475" s="2">
        <f t="shared" si="0"/>
        <v>9.1185332135789601</v>
      </c>
      <c r="E1475" s="2">
        <f t="shared" si="0"/>
        <v>9.058210877450632</v>
      </c>
      <c r="F1475" s="2">
        <f t="shared" si="0"/>
        <v>8.9507269750964937</v>
      </c>
      <c r="G1475" s="2">
        <f t="shared" si="0"/>
        <v>8.9874647367464391</v>
      </c>
    </row>
    <row r="1476" spans="1:7" x14ac:dyDescent="0.55000000000000004">
      <c r="A1476" t="s">
        <v>66</v>
      </c>
      <c r="B1476" s="3">
        <v>16</v>
      </c>
      <c r="C1476" s="2">
        <f t="shared" si="0"/>
        <v>10.486677524178898</v>
      </c>
      <c r="D1476" s="2">
        <f t="shared" si="0"/>
        <v>10.472968179186832</v>
      </c>
      <c r="E1476" s="2">
        <f t="shared" si="0"/>
        <v>10.466668459642838</v>
      </c>
      <c r="F1476" s="2">
        <f t="shared" si="0"/>
        <v>10.366634215018935</v>
      </c>
      <c r="G1476" s="2">
        <f t="shared" si="0"/>
        <v>10.420849934162137</v>
      </c>
    </row>
    <row r="1477" spans="1:7" x14ac:dyDescent="0.55000000000000004">
      <c r="A1477" t="s">
        <v>66</v>
      </c>
      <c r="B1477" s="3">
        <v>17</v>
      </c>
      <c r="C1477" s="2">
        <f t="shared" si="0"/>
        <v>9.941079892163744</v>
      </c>
      <c r="D1477" s="2">
        <f t="shared" si="0"/>
        <v>9.8623236903617038</v>
      </c>
      <c r="E1477" s="2">
        <f t="shared" si="0"/>
        <v>9.842260564661153</v>
      </c>
      <c r="F1477" s="2">
        <f t="shared" si="0"/>
        <v>9.8900885208024967</v>
      </c>
      <c r="G1477" s="2">
        <f t="shared" si="0"/>
        <v>9.9511315888091101</v>
      </c>
    </row>
    <row r="1478" spans="1:7" x14ac:dyDescent="0.55000000000000004">
      <c r="A1478" t="s">
        <v>66</v>
      </c>
      <c r="B1478" s="3">
        <v>18</v>
      </c>
      <c r="C1478" s="2">
        <f t="shared" si="0"/>
        <v>11.927057712629608</v>
      </c>
      <c r="D1478" s="2">
        <f t="shared" si="0"/>
        <v>11.924414744807537</v>
      </c>
      <c r="E1478" s="2">
        <f t="shared" si="0"/>
        <v>11.890797616799677</v>
      </c>
      <c r="F1478" s="2">
        <f t="shared" si="0"/>
        <v>11.859352564676694</v>
      </c>
      <c r="G1478" s="2">
        <f t="shared" si="0"/>
        <v>11.844159902540296</v>
      </c>
    </row>
    <row r="1479" spans="1:7" x14ac:dyDescent="0.55000000000000004">
      <c r="A1479" t="s">
        <v>66</v>
      </c>
      <c r="B1479" s="3">
        <v>19</v>
      </c>
      <c r="C1479" s="2">
        <f t="shared" si="0"/>
        <v>11.228222075536733</v>
      </c>
      <c r="D1479" s="2">
        <f t="shared" si="0"/>
        <v>11.230041648601894</v>
      </c>
      <c r="E1479" s="2">
        <f t="shared" si="0"/>
        <v>11.201862583347332</v>
      </c>
      <c r="F1479" s="2">
        <f t="shared" si="0"/>
        <v>11.191974414490533</v>
      </c>
      <c r="G1479" s="2">
        <f t="shared" si="0"/>
        <v>11.227299275232465</v>
      </c>
    </row>
    <row r="1480" spans="1:7" x14ac:dyDescent="0.55000000000000004">
      <c r="A1480" t="s">
        <v>66</v>
      </c>
      <c r="B1480" s="3">
        <v>20</v>
      </c>
      <c r="C1480" s="2">
        <f t="shared" si="0"/>
        <v>12.102705332433608</v>
      </c>
      <c r="D1480" s="2">
        <f t="shared" si="0"/>
        <v>12.057232144697876</v>
      </c>
      <c r="E1480" s="2">
        <f t="shared" si="0"/>
        <v>12.023765180240943</v>
      </c>
      <c r="F1480" s="2">
        <f t="shared" si="0"/>
        <v>11.948584537200082</v>
      </c>
      <c r="G1480" s="2">
        <f t="shared" si="0"/>
        <v>12.013898832602075</v>
      </c>
    </row>
    <row r="1481" spans="1:7" x14ac:dyDescent="0.55000000000000004">
      <c r="A1481" t="s">
        <v>66</v>
      </c>
      <c r="B1481" s="3">
        <v>21</v>
      </c>
      <c r="C1481" s="2">
        <f t="shared" si="0"/>
        <v>11.56105376908685</v>
      </c>
      <c r="D1481" s="2">
        <f t="shared" si="0"/>
        <v>11.572193220165902</v>
      </c>
      <c r="E1481" s="2">
        <f t="shared" si="0"/>
        <v>11.546594113505131</v>
      </c>
      <c r="F1481" s="2">
        <f t="shared" si="0"/>
        <v>11.491712270479034</v>
      </c>
      <c r="G1481" s="2">
        <f t="shared" si="0"/>
        <v>11.545369119445695</v>
      </c>
    </row>
    <row r="1482" spans="1:7" x14ac:dyDescent="0.55000000000000004">
      <c r="A1482" t="s">
        <v>66</v>
      </c>
      <c r="B1482" s="3">
        <v>22</v>
      </c>
      <c r="C1482" s="2">
        <f t="shared" si="0"/>
        <v>11.609687796580761</v>
      </c>
      <c r="D1482" s="2">
        <f t="shared" si="0"/>
        <v>11.567565320889448</v>
      </c>
      <c r="E1482" s="2">
        <f t="shared" si="0"/>
        <v>11.534071277093709</v>
      </c>
      <c r="F1482" s="2">
        <f t="shared" si="0"/>
        <v>11.400323733235952</v>
      </c>
      <c r="G1482" s="2">
        <f t="shared" si="0"/>
        <v>11.379460545278731</v>
      </c>
    </row>
    <row r="1483" spans="1:7" x14ac:dyDescent="0.55000000000000004">
      <c r="A1483" t="s">
        <v>66</v>
      </c>
      <c r="B1483" s="3">
        <v>23</v>
      </c>
      <c r="C1483" s="2">
        <f t="shared" si="0"/>
        <v>8.7110283709841667</v>
      </c>
      <c r="D1483" s="2">
        <f t="shared" si="0"/>
        <v>8.6506384369377862</v>
      </c>
      <c r="E1483" s="2">
        <f t="shared" si="0"/>
        <v>8.7834871535625556</v>
      </c>
      <c r="F1483" s="2">
        <f t="shared" si="0"/>
        <v>8.8058334834695859</v>
      </c>
      <c r="G1483" s="2">
        <f t="shared" si="0"/>
        <v>8.9252809690638095</v>
      </c>
    </row>
    <row r="1484" spans="1:7" x14ac:dyDescent="0.55000000000000004">
      <c r="A1484" t="s">
        <v>66</v>
      </c>
      <c r="B1484" s="3">
        <v>24</v>
      </c>
      <c r="C1484" s="2">
        <f t="shared" si="0"/>
        <v>9.7391596847313338</v>
      </c>
      <c r="D1484" s="2">
        <f t="shared" si="0"/>
        <v>9.6483428475677542</v>
      </c>
      <c r="E1484" s="2">
        <f t="shared" si="0"/>
        <v>9.7522436511464363</v>
      </c>
      <c r="F1484" s="2">
        <f t="shared" si="0"/>
        <v>9.7390689143282447</v>
      </c>
      <c r="G1484" s="2">
        <f t="shared" si="0"/>
        <v>9.8399284810611611</v>
      </c>
    </row>
    <row r="1485" spans="1:7" x14ac:dyDescent="0.55000000000000004">
      <c r="A1485" t="s">
        <v>66</v>
      </c>
      <c r="B1485" s="3">
        <v>25</v>
      </c>
      <c r="C1485" s="2">
        <f t="shared" si="0"/>
        <v>10.511939942691701</v>
      </c>
      <c r="D1485" s="2">
        <f t="shared" si="0"/>
        <v>10.413583118123304</v>
      </c>
      <c r="E1485" s="2">
        <f t="shared" si="0"/>
        <v>10.429410273601972</v>
      </c>
      <c r="F1485" s="2">
        <f t="shared" si="0"/>
        <v>10.44107235618365</v>
      </c>
      <c r="G1485" s="2">
        <f t="shared" si="0"/>
        <v>10.379338587642762</v>
      </c>
    </row>
    <row r="1486" spans="1:7" x14ac:dyDescent="0.55000000000000004">
      <c r="A1486" t="s">
        <v>66</v>
      </c>
      <c r="B1486" s="3">
        <v>26</v>
      </c>
      <c r="C1486" s="2">
        <f t="shared" si="0"/>
        <v>9.68166556852848</v>
      </c>
      <c r="D1486" s="2">
        <f t="shared" si="0"/>
        <v>9.690593045418856</v>
      </c>
      <c r="E1486" s="2">
        <f t="shared" si="0"/>
        <v>9.8478075516770645</v>
      </c>
      <c r="F1486" s="2">
        <f t="shared" si="0"/>
        <v>9.8623508260140689</v>
      </c>
      <c r="G1486" s="2">
        <f t="shared" si="0"/>
        <v>9.8724830017787308</v>
      </c>
    </row>
    <row r="1487" spans="1:7" x14ac:dyDescent="0.55000000000000004">
      <c r="A1487" t="s">
        <v>66</v>
      </c>
      <c r="B1487" s="3">
        <v>27</v>
      </c>
      <c r="C1487" s="2">
        <f t="shared" si="0"/>
        <v>11.550300540253616</v>
      </c>
      <c r="D1487" s="2">
        <f t="shared" si="0"/>
        <v>11.724457233675729</v>
      </c>
      <c r="E1487" s="2">
        <f t="shared" si="0"/>
        <v>11.775442485633363</v>
      </c>
      <c r="F1487" s="2">
        <f t="shared" si="0"/>
        <v>11.729289295096125</v>
      </c>
      <c r="G1487" s="2">
        <f t="shared" si="0"/>
        <v>11.847052615244353</v>
      </c>
    </row>
    <row r="1488" spans="1:7" x14ac:dyDescent="0.55000000000000004">
      <c r="A1488" t="s">
        <v>66</v>
      </c>
      <c r="B1488" s="3">
        <v>28</v>
      </c>
      <c r="C1488" s="2">
        <f t="shared" si="0"/>
        <v>11.156337547721163</v>
      </c>
      <c r="D1488" s="2">
        <f t="shared" si="0"/>
        <v>11.153201316015135</v>
      </c>
      <c r="E1488" s="2">
        <f t="shared" si="0"/>
        <v>11.190230637400733</v>
      </c>
      <c r="F1488" s="2">
        <f t="shared" si="0"/>
        <v>11.179922300473457</v>
      </c>
      <c r="G1488" s="2">
        <f t="shared" si="0"/>
        <v>11.191591373991809</v>
      </c>
    </row>
    <row r="1489" spans="1:7" x14ac:dyDescent="0.55000000000000004">
      <c r="A1489" t="s">
        <v>66</v>
      </c>
      <c r="B1489" s="3">
        <v>29</v>
      </c>
      <c r="C1489" s="2">
        <f t="shared" si="0"/>
        <v>11.128423665750194</v>
      </c>
      <c r="D1489" s="2">
        <f t="shared" si="0"/>
        <v>11.139315264539258</v>
      </c>
      <c r="E1489" s="2">
        <f t="shared" si="0"/>
        <v>11.149989652115078</v>
      </c>
      <c r="F1489" s="2">
        <f t="shared" si="0"/>
        <v>11.126382232351331</v>
      </c>
      <c r="G1489" s="2">
        <f t="shared" si="0"/>
        <v>11.219646127205914</v>
      </c>
    </row>
    <row r="1490" spans="1:7" x14ac:dyDescent="0.55000000000000004">
      <c r="A1490" t="s">
        <v>66</v>
      </c>
      <c r="B1490" s="3">
        <v>30</v>
      </c>
      <c r="C1490" s="2">
        <f t="shared" si="0"/>
        <v>12.113537148960349</v>
      </c>
      <c r="D1490" s="2">
        <f t="shared" si="0"/>
        <v>12.258434678129012</v>
      </c>
      <c r="E1490" s="2">
        <f t="shared" si="0"/>
        <v>12.317771500626936</v>
      </c>
      <c r="F1490" s="2">
        <f t="shared" si="0"/>
        <v>12.286697755362898</v>
      </c>
      <c r="G1490" s="2">
        <f t="shared" si="0"/>
        <v>12.404328262579428</v>
      </c>
    </row>
    <row r="1491" spans="1:7" x14ac:dyDescent="0.55000000000000004">
      <c r="A1491" t="s">
        <v>66</v>
      </c>
      <c r="B1491" s="3">
        <v>31</v>
      </c>
      <c r="C1491" s="2">
        <f t="shared" si="0"/>
        <v>11.783258800500999</v>
      </c>
      <c r="D1491" s="2">
        <f t="shared" si="0"/>
        <v>11.689145521407575</v>
      </c>
      <c r="E1491" s="2">
        <f t="shared" si="0"/>
        <v>11.658453985006036</v>
      </c>
      <c r="F1491" s="2">
        <f t="shared" si="0"/>
        <v>11.581679320173809</v>
      </c>
      <c r="G1491" s="2">
        <f t="shared" si="0"/>
        <v>11.602733379240643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77E7-86BB-4E4D-8C8E-536211046F26}">
  <dimension ref="A1:O1491"/>
  <sheetViews>
    <sheetView workbookViewId="0"/>
  </sheetViews>
  <sheetFormatPr defaultColWidth="8.83203125" defaultRowHeight="18" x14ac:dyDescent="0.55000000000000004"/>
  <sheetData>
    <row r="1" spans="1:15" x14ac:dyDescent="0.55000000000000004">
      <c r="I1" t="s">
        <v>59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3">
        <v>1</v>
      </c>
      <c r="I4" s="3">
        <v>1</v>
      </c>
      <c r="J4" s="3">
        <v>1</v>
      </c>
      <c r="K4" s="2">
        <f>IF(質格差指数!C4="","",質格差指数!C4)</f>
        <v>0.375769694051934</v>
      </c>
      <c r="L4" s="2">
        <f>IF(質格差指数!D4="","",質格差指数!D4)</f>
        <v>0.30828651612567298</v>
      </c>
      <c r="M4" s="2">
        <f>IF(質格差指数!E4="","",質格差指数!E4)</f>
        <v>0.28993603561160802</v>
      </c>
      <c r="N4" s="2">
        <f>IF(質格差指数!F4="","",質格差指数!F4)</f>
        <v>0.27683149096047899</v>
      </c>
      <c r="O4" s="2">
        <f>IF(質格差指数!G4="","",質格差指数!G4)</f>
        <v>0.27349377043151402</v>
      </c>
    </row>
    <row r="5" spans="1:15" x14ac:dyDescent="0.55000000000000004">
      <c r="A5" s="3">
        <v>1</v>
      </c>
      <c r="B5" s="3">
        <v>2</v>
      </c>
      <c r="I5" s="3">
        <v>1</v>
      </c>
      <c r="J5" s="3">
        <v>2</v>
      </c>
      <c r="K5" s="2">
        <f>IF(質格差指数!C5="","",質格差指数!C5)</f>
        <v>-0.55966860642291905</v>
      </c>
      <c r="L5" s="2">
        <f>IF(質格差指数!D5="","",質格差指数!D5)</f>
        <v>-8.2299376087809198E-2</v>
      </c>
      <c r="M5" s="2">
        <f>IF(質格差指数!E5="","",質格差指数!E5)</f>
        <v>5.8337553537461097E-2</v>
      </c>
      <c r="N5" s="2">
        <f>IF(質格差指数!F5="","",質格差指数!F5)</f>
        <v>-0.61108409020976895</v>
      </c>
      <c r="O5" s="2">
        <f>IF(質格差指数!G5="","",質格差指数!G5)</f>
        <v>-0.58929363453542705</v>
      </c>
    </row>
    <row r="6" spans="1:15" x14ac:dyDescent="0.55000000000000004">
      <c r="A6" s="3">
        <v>1</v>
      </c>
      <c r="B6" s="3">
        <v>3</v>
      </c>
      <c r="I6" s="3">
        <v>1</v>
      </c>
      <c r="J6" s="3">
        <v>3</v>
      </c>
      <c r="K6" s="2">
        <f>IF(質格差指数!C6="","",質格差指数!C6)</f>
        <v>2.1918590681320599E-2</v>
      </c>
      <c r="L6" s="2">
        <f>IF(質格差指数!D6="","",質格差指数!D6)</f>
        <v>-3.0200522356896201E-2</v>
      </c>
      <c r="M6" s="2">
        <f>IF(質格差指数!E6="","",質格差指数!E6)</f>
        <v>2.0598159174722599E-2</v>
      </c>
      <c r="N6" s="2">
        <f>IF(質格差指数!F6="","",質格差指数!F6)</f>
        <v>-2.9131365942569199E-2</v>
      </c>
      <c r="O6" s="2">
        <f>IF(質格差指数!G6="","",質格差指数!G6)</f>
        <v>-4.98170606626047E-3</v>
      </c>
    </row>
    <row r="7" spans="1:15" x14ac:dyDescent="0.55000000000000004">
      <c r="A7" s="3">
        <v>1</v>
      </c>
      <c r="B7" s="3">
        <v>4</v>
      </c>
      <c r="I7" s="3">
        <v>1</v>
      </c>
      <c r="J7" s="3">
        <v>4</v>
      </c>
      <c r="K7" s="2">
        <f>IF(質格差指数!C7="","",質格差指数!C7)</f>
        <v>9.7357272476356504E-2</v>
      </c>
      <c r="L7" s="2">
        <f>IF(質格差指数!D7="","",質格差指数!D7)</f>
        <v>7.4182944439267498E-2</v>
      </c>
      <c r="M7" s="2">
        <f>IF(質格差指数!E7="","",質格差指数!E7)</f>
        <v>1.5864424749308399E-2</v>
      </c>
      <c r="N7" s="2">
        <f>IF(質格差指数!F7="","",質格差指数!F7)</f>
        <v>-3.3632877646427001E-2</v>
      </c>
      <c r="O7" s="2">
        <f>IF(質格差指数!G7="","",質格差指数!G7)</f>
        <v>-2.5093222064515201E-2</v>
      </c>
    </row>
    <row r="8" spans="1:15" x14ac:dyDescent="0.55000000000000004">
      <c r="A8" s="3">
        <v>1</v>
      </c>
      <c r="B8" s="3">
        <v>5</v>
      </c>
      <c r="I8" s="3">
        <v>1</v>
      </c>
      <c r="J8" s="3">
        <v>5</v>
      </c>
      <c r="K8" s="2">
        <f>IF(質格差指数!C8="","",質格差指数!C8)</f>
        <v>7.3697620206585795E-2</v>
      </c>
      <c r="L8" s="2">
        <f>IF(質格差指数!D8="","",質格差指数!D8)</f>
        <v>4.1023296192898198E-2</v>
      </c>
      <c r="M8" s="2">
        <f>IF(質格差指数!E8="","",質格差指数!E8)</f>
        <v>0.14215178368703199</v>
      </c>
      <c r="N8" s="2">
        <f>IF(質格差指数!F8="","",質格差指数!F8)</f>
        <v>-6.4714191105673294E-2</v>
      </c>
      <c r="O8" s="2">
        <f>IF(質格差指数!G8="","",質格差指数!G8)</f>
        <v>-5.3476196300598702E-2</v>
      </c>
    </row>
    <row r="9" spans="1:15" x14ac:dyDescent="0.55000000000000004">
      <c r="A9" s="3">
        <v>1</v>
      </c>
      <c r="B9" s="3">
        <v>6</v>
      </c>
      <c r="I9" s="3">
        <v>1</v>
      </c>
      <c r="J9" s="3">
        <v>6</v>
      </c>
      <c r="K9" s="2">
        <f>IF(質格差指数!C9="","",質格差指数!C9)</f>
        <v>1.32983421827918E-2</v>
      </c>
      <c r="L9" s="2">
        <f>IF(質格差指数!D9="","",質格差指数!D9)</f>
        <v>-2.1126131098996699E-2</v>
      </c>
      <c r="M9" s="2">
        <f>IF(質格差指数!E9="","",質格差指数!E9)</f>
        <v>5.1702875354924099E-2</v>
      </c>
      <c r="N9" s="2">
        <f>IF(質格差指数!F9="","",質格差指数!F9)</f>
        <v>-5.81526821390035E-2</v>
      </c>
      <c r="O9" s="2">
        <f>IF(質格差指数!G9="","",質格差指数!G9)</f>
        <v>-3.6732292341593697E-2</v>
      </c>
    </row>
    <row r="10" spans="1:15" x14ac:dyDescent="0.55000000000000004">
      <c r="A10" s="3">
        <v>1</v>
      </c>
      <c r="B10" s="3">
        <v>7</v>
      </c>
      <c r="I10" s="3">
        <v>1</v>
      </c>
      <c r="J10" s="3">
        <v>7</v>
      </c>
      <c r="K10" s="2">
        <f>IF(質格差指数!C10="","",質格差指数!C10)</f>
        <v>4.9507899780301103E-2</v>
      </c>
      <c r="L10" s="2">
        <f>IF(質格差指数!D10="","",質格差指数!D10)</f>
        <v>1.16834047774559E-2</v>
      </c>
      <c r="M10" s="2">
        <f>IF(質格差指数!E10="","",質格差指数!E10)</f>
        <v>6.9395396484302999E-2</v>
      </c>
      <c r="N10" s="2">
        <f>IF(質格差指数!F10="","",質格差指数!F10)</f>
        <v>-4.2335376849660003E-2</v>
      </c>
      <c r="O10" s="2">
        <f>IF(質格差指数!G10="","",質格差指数!G10)</f>
        <v>-2.24457997263884E-2</v>
      </c>
    </row>
    <row r="11" spans="1:15" x14ac:dyDescent="0.55000000000000004">
      <c r="A11" s="3">
        <v>1</v>
      </c>
      <c r="B11" s="3">
        <v>8</v>
      </c>
      <c r="I11" s="3">
        <v>1</v>
      </c>
      <c r="J11" s="3">
        <v>8</v>
      </c>
      <c r="K11" s="2">
        <f>IF(質格差指数!C11="","",質格差指数!C11)</f>
        <v>3.2817309925491499E-2</v>
      </c>
      <c r="L11" s="2">
        <f>IF(質格差指数!D11="","",質格差指数!D11)</f>
        <v>-9.5868974414316504E-3</v>
      </c>
      <c r="M11" s="2">
        <f>IF(質格差指数!E11="","",質格差指数!E11)</f>
        <v>5.31871860085475E-2</v>
      </c>
      <c r="N11" s="2">
        <f>IF(質格差指数!F11="","",質格差指数!F11)</f>
        <v>-4.3182281075686599E-2</v>
      </c>
      <c r="O11" s="2">
        <f>IF(質格差指数!G11="","",質格差指数!G11)</f>
        <v>-1.11881315463381E-2</v>
      </c>
    </row>
    <row r="12" spans="1:15" x14ac:dyDescent="0.55000000000000004">
      <c r="A12" s="3">
        <v>1</v>
      </c>
      <c r="B12" s="3">
        <v>9</v>
      </c>
      <c r="I12" s="3">
        <v>1</v>
      </c>
      <c r="J12" s="3">
        <v>9</v>
      </c>
      <c r="K12" s="2">
        <f>IF(質格差指数!C12="","",質格差指数!C12)</f>
        <v>5.3119850696817197E-2</v>
      </c>
      <c r="L12" s="2">
        <f>IF(質格差指数!D12="","",質格差指数!D12)</f>
        <v>5.0436453395518201E-3</v>
      </c>
      <c r="M12" s="2">
        <f>IF(質格差指数!E12="","",質格差指数!E12)</f>
        <v>6.8078775913607906E-2</v>
      </c>
      <c r="N12" s="2">
        <f>IF(質格差指数!F12="","",質格差指数!F12)</f>
        <v>-4.6968244562508596E-3</v>
      </c>
      <c r="O12" s="2">
        <f>IF(質格差指数!G12="","",質格差指数!G12)</f>
        <v>1.6728740009755001E-2</v>
      </c>
    </row>
    <row r="13" spans="1:15" x14ac:dyDescent="0.55000000000000004">
      <c r="A13" s="3">
        <v>1</v>
      </c>
      <c r="B13" s="3">
        <v>10</v>
      </c>
      <c r="I13" s="3">
        <v>1</v>
      </c>
      <c r="J13" s="3">
        <v>10</v>
      </c>
      <c r="K13" s="2">
        <f>IF(質格差指数!C13="","",質格差指数!C13)</f>
        <v>6.2207448958395096E-3</v>
      </c>
      <c r="L13" s="2">
        <f>IF(質格差指数!D13="","",質格差指数!D13)</f>
        <v>2.5390378445239699E-3</v>
      </c>
      <c r="M13" s="2">
        <f>IF(質格差指数!E13="","",質格差指数!E13)</f>
        <v>4.9763418106800503E-2</v>
      </c>
      <c r="N13" s="2">
        <f>IF(質格差指数!F13="","",質格差指数!F13)</f>
        <v>-9.5850941726999296E-3</v>
      </c>
      <c r="O13" s="2">
        <f>IF(質格差指数!G13="","",質格差指数!G13)</f>
        <v>1.1863762819559399E-2</v>
      </c>
    </row>
    <row r="14" spans="1:15" x14ac:dyDescent="0.55000000000000004">
      <c r="A14" s="3">
        <v>1</v>
      </c>
      <c r="B14" s="3">
        <v>11</v>
      </c>
      <c r="I14" s="3">
        <v>1</v>
      </c>
      <c r="J14" s="3">
        <v>11</v>
      </c>
      <c r="K14" s="2">
        <f>IF(質格差指数!C14="","",質格差指数!C14)</f>
        <v>4.9617186609049298E-2</v>
      </c>
      <c r="L14" s="2">
        <f>IF(質格差指数!D14="","",質格差指数!D14)</f>
        <v>-1.6290894723338199E-2</v>
      </c>
      <c r="M14" s="2">
        <f>IF(質格差指数!E14="","",質格差指数!E14)</f>
        <v>4.5890359155435399E-2</v>
      </c>
      <c r="N14" s="2">
        <f>IF(質格差指数!F14="","",質格差指数!F14)</f>
        <v>-5.9829375437474901E-2</v>
      </c>
      <c r="O14" s="2">
        <f>IF(質格差指数!G14="","",質格差指数!G14)</f>
        <v>-2.4457574990648899E-2</v>
      </c>
    </row>
    <row r="15" spans="1:15" x14ac:dyDescent="0.55000000000000004">
      <c r="A15" s="3">
        <v>1</v>
      </c>
      <c r="B15" s="3">
        <v>12</v>
      </c>
      <c r="I15" s="3">
        <v>1</v>
      </c>
      <c r="J15" s="3">
        <v>12</v>
      </c>
      <c r="K15" s="2">
        <f>IF(質格差指数!C15="","",質格差指数!C15)</f>
        <v>2.4253002300301798E-3</v>
      </c>
      <c r="L15" s="2">
        <f>IF(質格差指数!D15="","",質格差指数!D15)</f>
        <v>1.06274809979692E-2</v>
      </c>
      <c r="M15" s="2">
        <f>IF(質格差指数!E15="","",質格差指数!E15)</f>
        <v>6.7900817031830304E-2</v>
      </c>
      <c r="N15" s="2">
        <f>IF(質格差指数!F15="","",質格差指数!F15)</f>
        <v>-6.8272023169133306E-2</v>
      </c>
      <c r="O15" s="2">
        <f>IF(質格差指数!G15="","",質格差指数!G15)</f>
        <v>-1.7827503953780698E-2</v>
      </c>
    </row>
    <row r="16" spans="1:15" x14ac:dyDescent="0.55000000000000004">
      <c r="A16" s="3">
        <v>1</v>
      </c>
      <c r="B16" s="3">
        <v>13</v>
      </c>
      <c r="I16" s="3">
        <v>1</v>
      </c>
      <c r="J16" s="3">
        <v>13</v>
      </c>
      <c r="K16" s="2">
        <f>IF(質格差指数!C16="","",質格差指数!C16)</f>
        <v>-0.145273460169628</v>
      </c>
      <c r="L16" s="2">
        <f>IF(質格差指数!D16="","",質格差指数!D16)</f>
        <v>-0.16190630350261601</v>
      </c>
      <c r="M16" s="2">
        <f>IF(質格差指数!E16="","",質格差指数!E16)</f>
        <v>6.8447138757856104E-3</v>
      </c>
      <c r="N16" s="2">
        <f>IF(質格差指数!F16="","",質格差指数!F16)</f>
        <v>-0.47693213814721003</v>
      </c>
      <c r="O16" s="2">
        <f>IF(質格差指数!G16="","",質格差指数!G16)</f>
        <v>-0.40017916187130698</v>
      </c>
    </row>
    <row r="17" spans="1:15" x14ac:dyDescent="0.55000000000000004">
      <c r="A17" s="3">
        <v>1</v>
      </c>
      <c r="B17" s="3">
        <v>14</v>
      </c>
      <c r="I17" s="3">
        <v>1</v>
      </c>
      <c r="J17" s="3">
        <v>14</v>
      </c>
      <c r="K17" s="2">
        <f>IF(質格差指数!C17="","",質格差指数!C17)</f>
        <v>-8.0672186121324901E-2</v>
      </c>
      <c r="L17" s="2">
        <f>IF(質格差指数!D17="","",質格差指数!D17)</f>
        <v>-5.7181795614572602E-2</v>
      </c>
      <c r="M17" s="2">
        <f>IF(質格差指数!E17="","",質格差指数!E17)</f>
        <v>2.0623975670967999E-2</v>
      </c>
      <c r="N17" s="2">
        <f>IF(質格差指数!F17="","",質格差指数!F17)</f>
        <v>-9.1642261272054298E-2</v>
      </c>
      <c r="O17" s="2">
        <f>IF(質格差指数!G17="","",質格差指数!G17)</f>
        <v>-5.7580799950180901E-2</v>
      </c>
    </row>
    <row r="18" spans="1:15" x14ac:dyDescent="0.55000000000000004">
      <c r="A18" s="3">
        <v>1</v>
      </c>
      <c r="B18" s="3">
        <v>15</v>
      </c>
      <c r="I18" s="3">
        <v>1</v>
      </c>
      <c r="J18" s="3">
        <v>15</v>
      </c>
      <c r="K18" s="2">
        <f>IF(質格差指数!C18="","",質格差指数!C18)</f>
        <v>4.8723940440881198E-3</v>
      </c>
      <c r="L18" s="2">
        <f>IF(質格差指数!D18="","",質格差指数!D18)</f>
        <v>8.7692243483625792E-3</v>
      </c>
      <c r="M18" s="2">
        <f>IF(質格差指数!E18="","",質格差指数!E18)</f>
        <v>9.5728528655532205E-2</v>
      </c>
      <c r="N18" s="2">
        <f>IF(質格差指数!F18="","",質格差指数!F18)</f>
        <v>-7.6337317049175901E-2</v>
      </c>
      <c r="O18" s="2">
        <f>IF(質格差指数!G18="","",質格差指数!G18)</f>
        <v>-5.6009037945929901E-2</v>
      </c>
    </row>
    <row r="19" spans="1:15" x14ac:dyDescent="0.55000000000000004">
      <c r="A19" s="3">
        <v>1</v>
      </c>
      <c r="B19" s="3">
        <v>16</v>
      </c>
      <c r="I19" s="3">
        <v>1</v>
      </c>
      <c r="J19" s="3">
        <v>16</v>
      </c>
      <c r="K19" s="2">
        <f>IF(質格差指数!C19="","",質格差指数!C19)</f>
        <v>5.6179210153701101E-2</v>
      </c>
      <c r="L19" s="2">
        <f>IF(質格差指数!D19="","",質格差指数!D19)</f>
        <v>3.2565717796744801E-3</v>
      </c>
      <c r="M19" s="2">
        <f>IF(質格差指数!E19="","",質格差指数!E19)</f>
        <v>4.3159553810475398E-2</v>
      </c>
      <c r="N19" s="2">
        <f>IF(質格差指数!F19="","",質格差指数!F19)</f>
        <v>-3.4400655535409497E-2</v>
      </c>
      <c r="O19" s="2">
        <f>IF(質格差指数!G19="","",質格差指数!G19)</f>
        <v>-4.2334420813889299E-3</v>
      </c>
    </row>
    <row r="20" spans="1:15" x14ac:dyDescent="0.55000000000000004">
      <c r="A20" s="3">
        <v>1</v>
      </c>
      <c r="B20" s="3">
        <v>17</v>
      </c>
      <c r="I20" s="3">
        <v>1</v>
      </c>
      <c r="J20" s="3">
        <v>17</v>
      </c>
      <c r="K20" s="2">
        <f>IF(質格差指数!C20="","",質格差指数!C20)</f>
        <v>1.12811479747679E-2</v>
      </c>
      <c r="L20" s="2">
        <f>IF(質格差指数!D20="","",質格差指数!D20)</f>
        <v>0.118712445652775</v>
      </c>
      <c r="M20" s="2">
        <f>IF(質格差指数!E20="","",質格差指数!E20)</f>
        <v>9.3238930979479398E-2</v>
      </c>
      <c r="N20" s="2">
        <f>IF(質格差指数!F20="","",質格差指数!F20)</f>
        <v>8.0513010138339294E-2</v>
      </c>
      <c r="O20" s="2">
        <f>IF(質格差指数!G20="","",質格差指数!G20)</f>
        <v>8.3599593242599704E-2</v>
      </c>
    </row>
    <row r="21" spans="1:15" x14ac:dyDescent="0.55000000000000004">
      <c r="A21" s="3">
        <v>1</v>
      </c>
      <c r="B21" s="3">
        <v>18</v>
      </c>
      <c r="I21" s="3">
        <v>1</v>
      </c>
      <c r="J21" s="3">
        <v>18</v>
      </c>
      <c r="K21" s="2">
        <f>IF(質格差指数!C21="","",質格差指数!C21)</f>
        <v>3.8473978228971799E-2</v>
      </c>
      <c r="L21" s="2">
        <f>IF(質格差指数!D21="","",質格差指数!D21)</f>
        <v>9.0666781355990503E-2</v>
      </c>
      <c r="M21" s="2">
        <f>IF(質格差指数!E21="","",質格差指数!E21)</f>
        <v>7.4237906970751E-2</v>
      </c>
      <c r="N21" s="2">
        <f>IF(質格差指数!F21="","",質格差指数!F21)</f>
        <v>6.9032608066538395E-2</v>
      </c>
      <c r="O21" s="2">
        <f>IF(質格差指数!G21="","",質格差指数!G21)</f>
        <v>8.4540536648975498E-2</v>
      </c>
    </row>
    <row r="22" spans="1:15" x14ac:dyDescent="0.55000000000000004">
      <c r="A22" s="3">
        <v>1</v>
      </c>
      <c r="B22" s="3">
        <v>19</v>
      </c>
      <c r="I22" s="3">
        <v>1</v>
      </c>
      <c r="J22" s="3">
        <v>19</v>
      </c>
      <c r="K22" s="2">
        <f>IF(質格差指数!C22="","",質格差指数!C22)</f>
        <v>8.4705703233719301E-2</v>
      </c>
      <c r="L22" s="2">
        <f>IF(質格差指数!D22="","",質格差指数!D22)</f>
        <v>7.7172271726335007E-2</v>
      </c>
      <c r="M22" s="2">
        <f>IF(質格差指数!E22="","",質格差指数!E22)</f>
        <v>7.0476263927974306E-2</v>
      </c>
      <c r="N22" s="2">
        <f>IF(質格差指数!F22="","",質格差指数!F22)</f>
        <v>7.2241393368492904E-2</v>
      </c>
      <c r="O22" s="2">
        <f>IF(質格差指数!G22="","",質格差指数!G22)</f>
        <v>8.1841199123885905E-2</v>
      </c>
    </row>
    <row r="23" spans="1:15" x14ac:dyDescent="0.55000000000000004">
      <c r="A23" s="3">
        <v>1</v>
      </c>
      <c r="B23" s="3">
        <v>20</v>
      </c>
      <c r="I23" s="3">
        <v>1</v>
      </c>
      <c r="J23" s="3">
        <v>20</v>
      </c>
      <c r="K23" s="2">
        <f>IF(質格差指数!C23="","",質格差指数!C23)</f>
        <v>0.102202542972945</v>
      </c>
      <c r="L23" s="2">
        <f>IF(質格差指数!D23="","",質格差指数!D23)</f>
        <v>0.10139457180551199</v>
      </c>
      <c r="M23" s="2">
        <f>IF(質格差指数!E23="","",質格差指数!E23)</f>
        <v>7.7780856778858695E-2</v>
      </c>
      <c r="N23" s="2">
        <f>IF(質格差指数!F23="","",質格差指数!F23)</f>
        <v>7.3432525348487807E-2</v>
      </c>
      <c r="O23" s="2">
        <f>IF(質格差指数!G23="","",質格差指数!G23)</f>
        <v>9.2126777028590498E-2</v>
      </c>
    </row>
    <row r="24" spans="1:15" x14ac:dyDescent="0.55000000000000004">
      <c r="A24" s="3">
        <v>1</v>
      </c>
      <c r="B24" s="3">
        <v>21</v>
      </c>
      <c r="I24" s="3">
        <v>1</v>
      </c>
      <c r="J24" s="3">
        <v>21</v>
      </c>
      <c r="K24" s="2">
        <f>IF(質格差指数!C24="","",質格差指数!C24)</f>
        <v>4.29337071365163E-2</v>
      </c>
      <c r="L24" s="2">
        <f>IF(質格差指数!D24="","",質格差指数!D24)</f>
        <v>5.9785848775656202E-2</v>
      </c>
      <c r="M24" s="2">
        <f>IF(質格差指数!E24="","",質格差指数!E24)</f>
        <v>6.6679927219823507E-2</v>
      </c>
      <c r="N24" s="2">
        <f>IF(質格差指数!F24="","",質格差指数!F24)</f>
        <v>8.8720832713659298E-2</v>
      </c>
      <c r="O24" s="2">
        <f>IF(質格差指数!G24="","",質格差指数!G24)</f>
        <v>7.7087269918061599E-2</v>
      </c>
    </row>
    <row r="25" spans="1:15" x14ac:dyDescent="0.55000000000000004">
      <c r="A25" s="3">
        <v>1</v>
      </c>
      <c r="B25" s="3">
        <v>22</v>
      </c>
      <c r="I25" s="3">
        <v>1</v>
      </c>
      <c r="J25" s="3">
        <v>22</v>
      </c>
      <c r="K25" s="2">
        <f>IF(質格差指数!C25="","",質格差指数!C25)</f>
        <v>9.2601976007233397E-2</v>
      </c>
      <c r="L25" s="2">
        <f>IF(質格差指数!D25="","",質格差指数!D25)</f>
        <v>3.4003467122025101E-2</v>
      </c>
      <c r="M25" s="2">
        <f>IF(質格差指数!E25="","",質格差指数!E25)</f>
        <v>0.11991611367013399</v>
      </c>
      <c r="N25" s="2">
        <f>IF(質格差指数!F25="","",質格差指数!F25)</f>
        <v>0.10219357143803599</v>
      </c>
      <c r="O25" s="2">
        <f>IF(質格差指数!G25="","",質格差指数!G25)</f>
        <v>7.7627514690665797E-2</v>
      </c>
    </row>
    <row r="26" spans="1:15" x14ac:dyDescent="0.55000000000000004">
      <c r="A26" s="3">
        <v>1</v>
      </c>
      <c r="B26" s="3">
        <v>23</v>
      </c>
      <c r="I26" s="3">
        <v>1</v>
      </c>
      <c r="J26" s="3">
        <v>23</v>
      </c>
      <c r="K26" s="2">
        <f>IF(質格差指数!C26="","",質格差指数!C26)</f>
        <v>6.2970746045563505E-2</v>
      </c>
      <c r="L26" s="2">
        <f>IF(質格差指数!D26="","",質格差指数!D26)</f>
        <v>0.107629660269512</v>
      </c>
      <c r="M26" s="2">
        <f>IF(質格差指数!E26="","",質格差指数!E26)</f>
        <v>0.182927507547757</v>
      </c>
      <c r="N26" s="2">
        <f>IF(質格差指数!F26="","",質格差指数!F26)</f>
        <v>1.00377721242464E-2</v>
      </c>
      <c r="O26" s="2">
        <f>IF(質格差指数!G26="","",質格差指数!G26)</f>
        <v>-3.7487059793435099E-2</v>
      </c>
    </row>
    <row r="27" spans="1:15" x14ac:dyDescent="0.55000000000000004">
      <c r="A27" s="3">
        <v>1</v>
      </c>
      <c r="B27" s="3">
        <v>24</v>
      </c>
      <c r="I27" s="3">
        <v>1</v>
      </c>
      <c r="J27" s="3">
        <v>24</v>
      </c>
      <c r="K27" s="2">
        <f>IF(質格差指数!C27="","",質格差指数!C27)</f>
        <v>3.6054534799303102E-2</v>
      </c>
      <c r="L27" s="2">
        <f>IF(質格差指数!D27="","",質格差指数!D27)</f>
        <v>5.7145199004227799E-2</v>
      </c>
      <c r="M27" s="2">
        <f>IF(質格差指数!E27="","",質格差指数!E27)</f>
        <v>7.7129462856344796E-2</v>
      </c>
      <c r="N27" s="2">
        <f>IF(質格差指数!F27="","",質格差指数!F27)</f>
        <v>4.7109652312872702E-2</v>
      </c>
      <c r="O27" s="2">
        <f>IF(質格差指数!G27="","",質格差指数!G27)</f>
        <v>2.28202425128263E-2</v>
      </c>
    </row>
    <row r="28" spans="1:15" x14ac:dyDescent="0.55000000000000004">
      <c r="A28" s="3">
        <v>1</v>
      </c>
      <c r="B28" s="3">
        <v>25</v>
      </c>
      <c r="I28" s="3">
        <v>1</v>
      </c>
      <c r="J28" s="3">
        <v>25</v>
      </c>
      <c r="K28" s="2">
        <f>IF(質格差指数!C28="","",質格差指数!C28)</f>
        <v>3.5243896087808098E-2</v>
      </c>
      <c r="L28" s="2">
        <f>IF(質格差指数!D28="","",質格差指数!D28)</f>
        <v>4.9580455233205201E-2</v>
      </c>
      <c r="M28" s="2">
        <f>IF(質格差指数!E28="","",質格差指数!E28)</f>
        <v>3.1707689155602001E-2</v>
      </c>
      <c r="N28" s="2">
        <f>IF(質格差指数!F28="","",質格差指数!F28)</f>
        <v>3.2308648999052003E-2</v>
      </c>
      <c r="O28" s="2">
        <f>IF(質格差指数!G28="","",質格差指数!G28)</f>
        <v>-8.3820694617614492E-3</v>
      </c>
    </row>
    <row r="29" spans="1:15" x14ac:dyDescent="0.55000000000000004">
      <c r="A29" s="3">
        <v>1</v>
      </c>
      <c r="B29" s="3">
        <v>26</v>
      </c>
      <c r="I29" s="3">
        <v>1</v>
      </c>
      <c r="J29" s="3">
        <v>26</v>
      </c>
      <c r="K29" s="2">
        <f>IF(質格差指数!C29="","",質格差指数!C29)</f>
        <v>-2.9346180796755199E-2</v>
      </c>
      <c r="L29" s="2">
        <f>IF(質格差指数!D29="","",質格差指数!D29)</f>
        <v>7.1968507048367103E-2</v>
      </c>
      <c r="M29" s="2">
        <f>IF(質格差指数!E29="","",質格差指数!E29)</f>
        <v>0.113311748715899</v>
      </c>
      <c r="N29" s="2">
        <f>IF(質格差指数!F29="","",質格差指数!F29)</f>
        <v>9.3544154648302694E-2</v>
      </c>
      <c r="O29" s="2">
        <f>IF(質格差指数!G29="","",質格差指数!G29)</f>
        <v>1.7133098873162601E-2</v>
      </c>
    </row>
    <row r="30" spans="1:15" x14ac:dyDescent="0.55000000000000004">
      <c r="A30" s="3">
        <v>1</v>
      </c>
      <c r="B30" s="3">
        <v>27</v>
      </c>
      <c r="I30" s="3">
        <v>1</v>
      </c>
      <c r="J30" s="3">
        <v>27</v>
      </c>
      <c r="K30" s="2">
        <f>IF(質格差指数!C30="","",質格差指数!C30)</f>
        <v>8.5644906786024502E-2</v>
      </c>
      <c r="L30" s="2">
        <f>IF(質格差指数!D30="","",質格差指数!D30)</f>
        <v>6.6150987370107203E-2</v>
      </c>
      <c r="M30" s="2">
        <f>IF(質格差指数!E30="","",質格差指数!E30)</f>
        <v>5.4328004462950601E-2</v>
      </c>
      <c r="N30" s="2">
        <f>IF(質格差指数!F30="","",質格差指数!F30)</f>
        <v>0.104835673386847</v>
      </c>
      <c r="O30" s="2">
        <f>IF(質格差指数!G30="","",質格差指数!G30)</f>
        <v>8.4349197275883595E-2</v>
      </c>
    </row>
    <row r="31" spans="1:15" x14ac:dyDescent="0.55000000000000004">
      <c r="A31" s="3">
        <v>1</v>
      </c>
      <c r="B31" s="3">
        <v>28</v>
      </c>
      <c r="I31" s="3">
        <v>1</v>
      </c>
      <c r="J31" s="3">
        <v>28</v>
      </c>
      <c r="K31" s="2">
        <f>IF(質格差指数!C31="","",質格差指数!C31)</f>
        <v>-5.8978299176937199E-4</v>
      </c>
      <c r="L31" s="2">
        <f>IF(質格差指数!D31="","",質格差指数!D31)</f>
        <v>1.5954292818039801E-2</v>
      </c>
      <c r="M31" s="2">
        <f>IF(質格差指数!E31="","",質格差指数!E31)</f>
        <v>1.7101165189408199E-2</v>
      </c>
      <c r="N31" s="2">
        <f>IF(質格差指数!F31="","",質格差指数!F31)</f>
        <v>2.5548668076152699E-2</v>
      </c>
      <c r="O31" s="2">
        <f>IF(質格差指数!G31="","",質格差指数!G31)</f>
        <v>2.3055427686689899E-2</v>
      </c>
    </row>
    <row r="32" spans="1:15" x14ac:dyDescent="0.55000000000000004">
      <c r="A32" s="3">
        <v>1</v>
      </c>
      <c r="B32" s="3">
        <v>29</v>
      </c>
      <c r="I32" s="3">
        <v>1</v>
      </c>
      <c r="J32" s="3">
        <v>29</v>
      </c>
      <c r="K32" s="2">
        <f>IF(質格差指数!C32="","",質格差指数!C32)</f>
        <v>5.2573922204463198E-2</v>
      </c>
      <c r="L32" s="2">
        <f>IF(質格差指数!D32="","",質格差指数!D32)</f>
        <v>1.1896974123079E-2</v>
      </c>
      <c r="M32" s="2">
        <f>IF(質格差指数!E32="","",質格差指数!E32)</f>
        <v>0.104943455471363</v>
      </c>
      <c r="N32" s="2">
        <f>IF(質格差指数!F32="","",質格差指数!F32)</f>
        <v>3.9539814189385201E-2</v>
      </c>
      <c r="O32" s="2">
        <f>IF(質格差指数!G32="","",質格差指数!G32)</f>
        <v>5.4141249511010098E-2</v>
      </c>
    </row>
    <row r="33" spans="1:15" x14ac:dyDescent="0.55000000000000004">
      <c r="A33" s="3">
        <v>1</v>
      </c>
      <c r="B33" s="3">
        <v>30</v>
      </c>
      <c r="I33" s="3">
        <v>1</v>
      </c>
      <c r="J33" s="3">
        <v>30</v>
      </c>
      <c r="K33" s="2">
        <f>IF(質格差指数!C33="","",質格差指数!C33)</f>
        <v>5.4275572657071801E-2</v>
      </c>
      <c r="L33" s="2">
        <f>IF(質格差指数!D33="","",質格差指数!D33)</f>
        <v>5.22312563023766E-2</v>
      </c>
      <c r="M33" s="2">
        <f>IF(質格差指数!E33="","",質格差指数!E33)</f>
        <v>4.8072647911104202E-2</v>
      </c>
      <c r="N33" s="2">
        <f>IF(質格差指数!F33="","",質格差指数!F33)</f>
        <v>4.3260851320293198E-2</v>
      </c>
      <c r="O33" s="2">
        <f>IF(質格差指数!G33="","",質格差指数!G33)</f>
        <v>3.9441801032301202E-2</v>
      </c>
    </row>
    <row r="34" spans="1:15" x14ac:dyDescent="0.55000000000000004">
      <c r="A34" s="3">
        <v>1</v>
      </c>
      <c r="B34" s="3">
        <v>31</v>
      </c>
      <c r="I34" s="3">
        <v>1</v>
      </c>
      <c r="J34" s="3">
        <v>31</v>
      </c>
      <c r="K34" s="2">
        <f>IF(質格差指数!C34="","",質格差指数!C34)</f>
        <v>9.5033469782257495E-4</v>
      </c>
      <c r="L34" s="2">
        <f>IF(質格差指数!D34="","",質格差指数!D34)</f>
        <v>1.9611731372626701E-2</v>
      </c>
      <c r="M34" s="2">
        <f>IF(質格差指数!E34="","",質格差指数!E34)</f>
        <v>3.5515589909918002E-2</v>
      </c>
      <c r="N34" s="2">
        <f>IF(質格差指数!F34="","",質格差指数!F34)</f>
        <v>2.21988835166325E-2</v>
      </c>
      <c r="O34" s="2">
        <f>IF(質格差指数!G34="","",質格差指数!G34)</f>
        <v>1.8323433581104599E-2</v>
      </c>
    </row>
    <row r="35" spans="1:15" x14ac:dyDescent="0.55000000000000004">
      <c r="A35" s="3">
        <v>2</v>
      </c>
      <c r="B35" s="3">
        <v>1</v>
      </c>
      <c r="I35" s="3">
        <v>2</v>
      </c>
      <c r="J35" s="3">
        <v>1</v>
      </c>
      <c r="K35" s="2">
        <f>IF(質格差指数!C35="","",質格差指数!C35)</f>
        <v>-3.4776808764952802E-2</v>
      </c>
      <c r="L35" s="2">
        <f>IF(質格差指数!D35="","",質格差指数!D35)</f>
        <v>-4.9216741561840501E-3</v>
      </c>
      <c r="M35" s="2">
        <f>IF(質格差指数!E35="","",質格差指数!E35)</f>
        <v>5.2076416043973497E-3</v>
      </c>
      <c r="N35" s="2">
        <f>IF(質格差指数!F35="","",質格差指数!F35)</f>
        <v>6.5653413171562502E-4</v>
      </c>
      <c r="O35" s="2">
        <f>IF(質格差指数!G35="","",質格差指数!G35)</f>
        <v>2.1748440955583499E-3</v>
      </c>
    </row>
    <row r="36" spans="1:15" x14ac:dyDescent="0.55000000000000004">
      <c r="A36" s="3">
        <v>2</v>
      </c>
      <c r="B36" s="3">
        <v>2</v>
      </c>
      <c r="I36" s="3">
        <v>2</v>
      </c>
      <c r="J36" s="3">
        <v>2</v>
      </c>
      <c r="K36" s="2">
        <f>IF(質格差指数!C36="","",質格差指数!C36)</f>
        <v>9.8562920574634796E-2</v>
      </c>
      <c r="L36" s="2">
        <f>IF(質格差指数!D36="","",質格差指数!D36)</f>
        <v>-0.12977834546897901</v>
      </c>
      <c r="M36" s="2">
        <f>IF(質格差指数!E36="","",質格差指数!E36)</f>
        <v>6.7710407269646E-2</v>
      </c>
      <c r="N36" s="2">
        <f>IF(質格差指数!F36="","",質格差指数!F36)</f>
        <v>-0.16778505815629</v>
      </c>
      <c r="O36" s="2">
        <f>IF(質格差指数!G36="","",質格差指数!G36)</f>
        <v>-0.38251432991253198</v>
      </c>
    </row>
    <row r="37" spans="1:15" x14ac:dyDescent="0.55000000000000004">
      <c r="A37" s="3">
        <v>2</v>
      </c>
      <c r="B37" s="3">
        <v>3</v>
      </c>
      <c r="I37" s="3">
        <v>2</v>
      </c>
      <c r="J37" s="3">
        <v>3</v>
      </c>
      <c r="K37" s="2">
        <f>IF(質格差指数!C37="","",質格差指数!C37)</f>
        <v>4.9301631949831099E-3</v>
      </c>
      <c r="L37" s="2">
        <f>IF(質格差指数!D37="","",質格差指数!D37)</f>
        <v>5.238436278605E-2</v>
      </c>
      <c r="M37" s="2">
        <f>IF(質格差指数!E37="","",質格差指数!E37)</f>
        <v>3.7855292674983201E-3</v>
      </c>
      <c r="N37" s="2">
        <f>IF(質格差指数!F37="","",質格差指数!F37)</f>
        <v>1.7749089721247401E-2</v>
      </c>
      <c r="O37" s="2">
        <f>IF(質格差指数!G37="","",質格差指数!G37)</f>
        <v>2.0798265681028501E-2</v>
      </c>
    </row>
    <row r="38" spans="1:15" x14ac:dyDescent="0.55000000000000004">
      <c r="A38" s="3">
        <v>2</v>
      </c>
      <c r="B38" s="3">
        <v>4</v>
      </c>
      <c r="I38" s="3">
        <v>2</v>
      </c>
      <c r="J38" s="3">
        <v>4</v>
      </c>
      <c r="K38" s="2">
        <f>IF(質格差指数!C38="","",質格差指数!C38)</f>
        <v>0.12854204856259299</v>
      </c>
      <c r="L38" s="2">
        <f>IF(質格差指数!D38="","",質格差指数!D38)</f>
        <v>7.2733603028874202E-2</v>
      </c>
      <c r="M38" s="2">
        <f>IF(質格差指数!E38="","",質格差指数!E38)</f>
        <v>6.6496379605182093E-2</v>
      </c>
      <c r="N38" s="2">
        <f>IF(質格差指数!F38="","",質格差指数!F38)</f>
        <v>7.1772634639096194E-2</v>
      </c>
      <c r="O38" s="2">
        <f>IF(質格差指数!G38="","",質格差指数!G38)</f>
        <v>8.95918757330538E-2</v>
      </c>
    </row>
    <row r="39" spans="1:15" x14ac:dyDescent="0.55000000000000004">
      <c r="A39" s="3">
        <v>2</v>
      </c>
      <c r="B39" s="3">
        <v>5</v>
      </c>
      <c r="I39" s="3">
        <v>2</v>
      </c>
      <c r="J39" s="3">
        <v>5</v>
      </c>
      <c r="K39" s="2">
        <f>IF(質格差指数!C39="","",質格差指数!C39)</f>
        <v>0.32922079114202102</v>
      </c>
      <c r="L39" s="2">
        <f>IF(質格差指数!D39="","",質格差指数!D39)</f>
        <v>0.331322324638816</v>
      </c>
      <c r="M39" s="2">
        <f>IF(質格差指数!E39="","",質格差指数!E39)</f>
        <v>0.25758741397281099</v>
      </c>
      <c r="N39" s="2">
        <f>IF(質格差指数!F39="","",質格差指数!F39)</f>
        <v>0.330930702019125</v>
      </c>
      <c r="O39" s="2">
        <f>IF(質格差指数!G39="","",質格差指数!G39)</f>
        <v>0.33099109230199297</v>
      </c>
    </row>
    <row r="40" spans="1:15" x14ac:dyDescent="0.55000000000000004">
      <c r="A40" s="3">
        <v>2</v>
      </c>
      <c r="B40" s="3">
        <v>6</v>
      </c>
      <c r="I40" s="3">
        <v>2</v>
      </c>
      <c r="J40" s="3">
        <v>6</v>
      </c>
      <c r="K40" s="2">
        <f>IF(質格差指数!C40="","",質格差指数!C40)</f>
        <v>0.68005493123244298</v>
      </c>
      <c r="L40" s="2">
        <f>IF(質格差指数!D40="","",質格差指数!D40)</f>
        <v>0.46702947959874502</v>
      </c>
      <c r="M40" s="2">
        <f>IF(質格差指数!E40="","",質格差指数!E40)</f>
        <v>0.40229892733254002</v>
      </c>
      <c r="N40" s="2">
        <f>IF(質格差指数!F40="","",質格差指数!F40)</f>
        <v>0.65123479045753896</v>
      </c>
      <c r="O40" s="2">
        <f>IF(質格差指数!G40="","",質格差指数!G40)</f>
        <v>0.68896629778263896</v>
      </c>
    </row>
    <row r="41" spans="1:15" x14ac:dyDescent="0.55000000000000004">
      <c r="A41" s="3">
        <v>2</v>
      </c>
      <c r="B41" s="3">
        <v>7</v>
      </c>
      <c r="I41" s="3">
        <v>2</v>
      </c>
      <c r="J41" s="3">
        <v>7</v>
      </c>
      <c r="K41" s="2">
        <f>IF(質格差指数!C41="","",質格差指数!C41)</f>
        <v>0.30785575332232301</v>
      </c>
      <c r="L41" s="2">
        <f>IF(質格差指数!D41="","",質格差指数!D41)</f>
        <v>0.126444977467075</v>
      </c>
      <c r="M41" s="2">
        <f>IF(質格差指数!E41="","",質格差指数!E41)</f>
        <v>9.5448629590500003E-2</v>
      </c>
      <c r="N41" s="2">
        <f>IF(質格差指数!F41="","",質格差指数!F41)</f>
        <v>0.132675661644057</v>
      </c>
      <c r="O41" s="2">
        <f>IF(質格差指数!G41="","",質格差指数!G41)</f>
        <v>0.13901713156589901</v>
      </c>
    </row>
    <row r="42" spans="1:15" x14ac:dyDescent="0.55000000000000004">
      <c r="A42" s="3">
        <v>2</v>
      </c>
      <c r="B42" s="3">
        <v>8</v>
      </c>
      <c r="I42" s="3">
        <v>2</v>
      </c>
      <c r="J42" s="3">
        <v>8</v>
      </c>
      <c r="K42" s="2">
        <f>IF(質格差指数!C42="","",質格差指数!C42)</f>
        <v>1.7650785958226899E-2</v>
      </c>
      <c r="L42" s="2">
        <f>IF(質格差指数!D42="","",質格差指数!D42)</f>
        <v>6.0796533546723402E-2</v>
      </c>
      <c r="M42" s="2">
        <f>IF(質格差指数!E42="","",質格差指数!E42)</f>
        <v>5.9562715034289899E-2</v>
      </c>
      <c r="N42" s="2">
        <f>IF(質格差指数!F42="","",質格差指数!F42)</f>
        <v>9.4554567370417897E-3</v>
      </c>
      <c r="O42" s="2">
        <f>IF(質格差指数!G42="","",質格差指数!G42)</f>
        <v>1.70480056000837E-2</v>
      </c>
    </row>
    <row r="43" spans="1:15" x14ac:dyDescent="0.55000000000000004">
      <c r="A43" s="3">
        <v>2</v>
      </c>
      <c r="B43" s="3">
        <v>9</v>
      </c>
      <c r="I43" s="3">
        <v>2</v>
      </c>
      <c r="J43" s="3">
        <v>9</v>
      </c>
      <c r="K43" s="2">
        <f>IF(質格差指数!C43="","",質格差指数!C43)</f>
        <v>0.21564017222533</v>
      </c>
      <c r="L43" s="2">
        <f>IF(質格差指数!D43="","",質格差指数!D43)</f>
        <v>7.6401423979436195E-2</v>
      </c>
      <c r="M43" s="2">
        <f>IF(質格差指数!E43="","",質格差指数!E43)</f>
        <v>3.6176447528022203E-2</v>
      </c>
      <c r="N43" s="2">
        <f>IF(質格差指数!F43="","",質格差指数!F43)</f>
        <v>0.143040992785541</v>
      </c>
      <c r="O43" s="2">
        <f>IF(質格差指数!G43="","",質格差指数!G43)</f>
        <v>0.147580686965815</v>
      </c>
    </row>
    <row r="44" spans="1:15" x14ac:dyDescent="0.55000000000000004">
      <c r="A44" s="3">
        <v>2</v>
      </c>
      <c r="B44" s="3">
        <v>10</v>
      </c>
      <c r="I44" s="3">
        <v>2</v>
      </c>
      <c r="J44" s="3">
        <v>10</v>
      </c>
      <c r="K44" s="2">
        <f>IF(質格差指数!C44="","",質格差指数!C44)</f>
        <v>5.6440780404649598E-3</v>
      </c>
      <c r="L44" s="2">
        <f>IF(質格差指数!D44="","",質格差指数!D44)</f>
        <v>-3.5676123040558898E-3</v>
      </c>
      <c r="M44" s="2">
        <f>IF(質格差指数!E44="","",質格差指数!E44)</f>
        <v>-2.4608169282679299E-2</v>
      </c>
      <c r="N44" s="2">
        <f>IF(質格差指数!F44="","",質格差指数!F44)</f>
        <v>-1.16048632358645E-2</v>
      </c>
      <c r="O44" s="2">
        <f>IF(質格差指数!G44="","",質格差指数!G44)</f>
        <v>-1.07951516037186E-3</v>
      </c>
    </row>
    <row r="45" spans="1:15" x14ac:dyDescent="0.55000000000000004">
      <c r="A45" s="3">
        <v>2</v>
      </c>
      <c r="B45" s="3">
        <v>11</v>
      </c>
      <c r="I45" s="3">
        <v>2</v>
      </c>
      <c r="J45" s="3">
        <v>11</v>
      </c>
      <c r="K45" s="2">
        <f>IF(質格差指数!C45="","",質格差指数!C45)</f>
        <v>-0.10085679682718</v>
      </c>
      <c r="L45" s="2">
        <f>IF(質格差指数!D45="","",質格差指数!D45)</f>
        <v>-9.1556273202322805E-2</v>
      </c>
      <c r="M45" s="2">
        <f>IF(質格差指数!E45="","",質格差指数!E45)</f>
        <v>-7.2520756567689207E-2</v>
      </c>
      <c r="N45" s="2">
        <f>IF(質格差指数!F45="","",質格差指数!F45)</f>
        <v>-0.112561402733723</v>
      </c>
      <c r="O45" s="2">
        <f>IF(質格差指数!G45="","",質格差指数!G45)</f>
        <v>-0.103501441503298</v>
      </c>
    </row>
    <row r="46" spans="1:15" x14ac:dyDescent="0.55000000000000004">
      <c r="A46" s="3">
        <v>2</v>
      </c>
      <c r="B46" s="3">
        <v>12</v>
      </c>
      <c r="I46" s="3">
        <v>2</v>
      </c>
      <c r="J46" s="3">
        <v>12</v>
      </c>
      <c r="K46" s="2">
        <f>IF(質格差指数!C46="","",質格差指数!C46)</f>
        <v>0.116787199075344</v>
      </c>
      <c r="L46" s="2">
        <f>IF(質格差指数!D46="","",質格差指数!D46)</f>
        <v>4.6644888971050201E-3</v>
      </c>
      <c r="M46" s="2">
        <f>IF(質格差指数!E46="","",質格差指数!E46)</f>
        <v>-2.0417244931046899E-3</v>
      </c>
      <c r="N46" s="2">
        <f>IF(質格差指数!F46="","",質格差指数!F46)</f>
        <v>-5.8801973482279599E-2</v>
      </c>
      <c r="O46" s="2">
        <f>IF(質格差指数!G46="","",質格差指数!G46)</f>
        <v>-3.9833183972488001E-2</v>
      </c>
    </row>
    <row r="47" spans="1:15" x14ac:dyDescent="0.55000000000000004">
      <c r="A47" s="3">
        <v>2</v>
      </c>
      <c r="B47" s="3">
        <v>13</v>
      </c>
      <c r="I47" s="3">
        <v>2</v>
      </c>
      <c r="J47" s="3">
        <v>13</v>
      </c>
      <c r="K47" s="2">
        <f>IF(質格差指数!C47="","",質格差指数!C47)</f>
        <v>-0.202155303475369</v>
      </c>
      <c r="L47" s="2">
        <f>IF(質格差指数!D47="","",質格差指数!D47)</f>
        <v>-0.26405457602629501</v>
      </c>
      <c r="M47" s="2">
        <f>IF(質格差指数!E47="","",質格差指数!E47)</f>
        <v>-0.24962733647603699</v>
      </c>
      <c r="N47" s="2">
        <f>IF(質格差指数!F47="","",質格差指数!F47)</f>
        <v>0.21696695127591301</v>
      </c>
      <c r="O47" s="2">
        <f>IF(質格差指数!G47="","",質格差指数!G47)</f>
        <v>0.35968007554540699</v>
      </c>
    </row>
    <row r="48" spans="1:15" x14ac:dyDescent="0.55000000000000004">
      <c r="A48" s="3">
        <v>2</v>
      </c>
      <c r="B48" s="3">
        <v>14</v>
      </c>
      <c r="I48" s="3">
        <v>2</v>
      </c>
      <c r="J48" s="3">
        <v>14</v>
      </c>
      <c r="K48" s="2">
        <f>IF(質格差指数!C48="","",質格差指数!C48)</f>
        <v>0.308958636875106</v>
      </c>
      <c r="L48" s="2">
        <f>IF(質格差指数!D48="","",質格差指数!D48)</f>
        <v>0.17670606419458701</v>
      </c>
      <c r="M48" s="2">
        <f>IF(質格差指数!E48="","",質格差指数!E48)</f>
        <v>0.167597978242018</v>
      </c>
      <c r="N48" s="2">
        <f>IF(質格差指数!F48="","",質格差指数!F48)</f>
        <v>0.370981908026772</v>
      </c>
      <c r="O48" s="2">
        <f>IF(質格差指数!G48="","",質格差指数!G48)</f>
        <v>0.38856357666137697</v>
      </c>
    </row>
    <row r="49" spans="1:15" x14ac:dyDescent="0.55000000000000004">
      <c r="A49" s="3">
        <v>2</v>
      </c>
      <c r="B49" s="3">
        <v>15</v>
      </c>
      <c r="I49" s="3">
        <v>2</v>
      </c>
      <c r="J49" s="3">
        <v>15</v>
      </c>
      <c r="K49" s="2">
        <f>IF(質格差指数!C49="","",質格差指数!C49)</f>
        <v>0.25370657383471501</v>
      </c>
      <c r="L49" s="2">
        <f>IF(質格差指数!D49="","",質格差指数!D49)</f>
        <v>9.7325951554147097E-2</v>
      </c>
      <c r="M49" s="2">
        <f>IF(質格差指数!E49="","",質格差指数!E49)</f>
        <v>8.9610538443363405E-2</v>
      </c>
      <c r="N49" s="2">
        <f>IF(質格差指数!F49="","",質格差指数!F49)</f>
        <v>0.15932348183331199</v>
      </c>
      <c r="O49" s="2">
        <f>IF(質格差指数!G49="","",質格差指数!G49)</f>
        <v>0.17617213065579601</v>
      </c>
    </row>
    <row r="50" spans="1:15" x14ac:dyDescent="0.55000000000000004">
      <c r="A50" s="3">
        <v>2</v>
      </c>
      <c r="B50" s="3">
        <v>16</v>
      </c>
      <c r="I50" s="3">
        <v>2</v>
      </c>
      <c r="J50" s="3">
        <v>16</v>
      </c>
      <c r="K50" s="2">
        <f>IF(質格差指数!C50="","",質格差指数!C50)</f>
        <v>0.123749752571229</v>
      </c>
      <c r="L50" s="2">
        <f>IF(質格差指数!D50="","",質格差指数!D50)</f>
        <v>2.5424359142107299E-2</v>
      </c>
      <c r="M50" s="2">
        <f>IF(質格差指数!E50="","",質格差指数!E50)</f>
        <v>-3.14213474528291E-3</v>
      </c>
      <c r="N50" s="2">
        <f>IF(質格差指数!F50="","",質格差指数!F50)</f>
        <v>6.0564201384240499E-2</v>
      </c>
      <c r="O50" s="2">
        <f>IF(質格差指数!G50="","",質格差指数!G50)</f>
        <v>7.8559289669731094E-2</v>
      </c>
    </row>
    <row r="51" spans="1:15" x14ac:dyDescent="0.55000000000000004">
      <c r="A51" s="3">
        <v>2</v>
      </c>
      <c r="B51" s="3">
        <v>17</v>
      </c>
      <c r="I51" s="3">
        <v>2</v>
      </c>
      <c r="J51" s="3">
        <v>17</v>
      </c>
      <c r="K51" s="2">
        <f>IF(質格差指数!C51="","",質格差指数!C51)</f>
        <v>-1.4156845772578001E-3</v>
      </c>
      <c r="L51" s="2">
        <f>IF(質格差指数!D51="","",質格差指数!D51)</f>
        <v>4.6761616934475198E-2</v>
      </c>
      <c r="M51" s="2">
        <f>IF(質格差指数!E51="","",質格差指数!E51)</f>
        <v>7.5432659035232497E-2</v>
      </c>
      <c r="N51" s="2">
        <f>IF(質格差指数!F51="","",質格差指数!F51)</f>
        <v>9.0693140547751197E-2</v>
      </c>
      <c r="O51" s="2">
        <f>IF(質格差指数!G51="","",質格差指数!G51)</f>
        <v>5.50571190516497E-2</v>
      </c>
    </row>
    <row r="52" spans="1:15" x14ac:dyDescent="0.55000000000000004">
      <c r="A52" s="3">
        <v>2</v>
      </c>
      <c r="B52" s="3">
        <v>18</v>
      </c>
      <c r="I52" s="3">
        <v>2</v>
      </c>
      <c r="J52" s="3">
        <v>18</v>
      </c>
      <c r="K52" s="2">
        <f>IF(質格差指数!C52="","",質格差指数!C52)</f>
        <v>6.3837734251778896E-2</v>
      </c>
      <c r="L52" s="2">
        <f>IF(質格差指数!D52="","",質格差指数!D52)</f>
        <v>5.1336883608343702E-2</v>
      </c>
      <c r="M52" s="2">
        <f>IF(質格差指数!E52="","",質格差指数!E52)</f>
        <v>2.6759874598930401E-2</v>
      </c>
      <c r="N52" s="2">
        <f>IF(質格差指数!F52="","",質格差指数!F52)</f>
        <v>6.3395283954157694E-2</v>
      </c>
      <c r="O52" s="2">
        <f>IF(質格差指数!G52="","",質格差指数!G52)</f>
        <v>5.6233572684290599E-2</v>
      </c>
    </row>
    <row r="53" spans="1:15" x14ac:dyDescent="0.55000000000000004">
      <c r="A53" s="3">
        <v>2</v>
      </c>
      <c r="B53" s="3">
        <v>19</v>
      </c>
      <c r="I53" s="3">
        <v>2</v>
      </c>
      <c r="J53" s="3">
        <v>19</v>
      </c>
      <c r="K53" s="2">
        <f>IF(質格差指数!C53="","",質格差指数!C53)</f>
        <v>-2.64125638700747E-2</v>
      </c>
      <c r="L53" s="2">
        <f>IF(質格差指数!D53="","",質格差指数!D53)</f>
        <v>-1.0553640245043501E-2</v>
      </c>
      <c r="M53" s="2">
        <f>IF(質格差指数!E53="","",質格差指数!E53)</f>
        <v>1.6870481214291199E-2</v>
      </c>
      <c r="N53" s="2">
        <f>IF(質格差指数!F53="","",質格差指数!F53)</f>
        <v>1.0729759831672601E-2</v>
      </c>
      <c r="O53" s="2">
        <f>IF(質格差指数!G53="","",質格差指数!G53)</f>
        <v>-6.9529256063127805E-5</v>
      </c>
    </row>
    <row r="54" spans="1:15" x14ac:dyDescent="0.55000000000000004">
      <c r="A54" s="3">
        <v>2</v>
      </c>
      <c r="B54" s="3">
        <v>20</v>
      </c>
      <c r="I54" s="3">
        <v>2</v>
      </c>
      <c r="J54" s="3">
        <v>20</v>
      </c>
      <c r="K54" s="2">
        <f>IF(質格差指数!C54="","",質格差指数!C54)</f>
        <v>6.3308695646704903E-3</v>
      </c>
      <c r="L54" s="2">
        <f>IF(質格差指数!D54="","",質格差指数!D54)</f>
        <v>1.6057146703567698E-2</v>
      </c>
      <c r="M54" s="2">
        <f>IF(質格差指数!E54="","",質格差指数!E54)</f>
        <v>6.1917297662520798E-2</v>
      </c>
      <c r="N54" s="2">
        <f>IF(質格差指数!F54="","",質格差指数!F54)</f>
        <v>3.5968440911659197E-2</v>
      </c>
      <c r="O54" s="2">
        <f>IF(質格差指数!G54="","",質格差指数!G54)</f>
        <v>6.3106827651180399E-3</v>
      </c>
    </row>
    <row r="55" spans="1:15" x14ac:dyDescent="0.55000000000000004">
      <c r="A55" s="3">
        <v>2</v>
      </c>
      <c r="B55" s="3">
        <v>21</v>
      </c>
      <c r="I55" s="3">
        <v>2</v>
      </c>
      <c r="J55" s="3">
        <v>21</v>
      </c>
      <c r="K55" s="2">
        <f>IF(質格差指数!C55="","",質格差指数!C55)</f>
        <v>5.2664115901656698E-2</v>
      </c>
      <c r="L55" s="2">
        <f>IF(質格差指数!D55="","",質格差指数!D55)</f>
        <v>4.9282081116109502E-2</v>
      </c>
      <c r="M55" s="2">
        <f>IF(質格差指数!E55="","",質格差指数!E55)</f>
        <v>6.7741142835788998E-2</v>
      </c>
      <c r="N55" s="2">
        <f>IF(質格差指数!F55="","",質格差指数!F55)</f>
        <v>7.7729817762064404E-2</v>
      </c>
      <c r="O55" s="2">
        <f>IF(質格差指数!G55="","",質格差指数!G55)</f>
        <v>4.5819052623257597E-2</v>
      </c>
    </row>
    <row r="56" spans="1:15" x14ac:dyDescent="0.55000000000000004">
      <c r="A56" s="3">
        <v>2</v>
      </c>
      <c r="B56" s="3">
        <v>22</v>
      </c>
      <c r="I56" s="3">
        <v>2</v>
      </c>
      <c r="J56" s="3">
        <v>22</v>
      </c>
      <c r="K56" s="2">
        <f>IF(質格差指数!C56="","",質格差指数!C56)</f>
        <v>7.0225285821451794E-2</v>
      </c>
      <c r="L56" s="2">
        <f>IF(質格差指数!D56="","",質格差指数!D56)</f>
        <v>5.1985488476212802E-2</v>
      </c>
      <c r="M56" s="2">
        <f>IF(質格差指数!E56="","",質格差指数!E56)</f>
        <v>-1.15706875710414E-2</v>
      </c>
      <c r="N56" s="2">
        <f>IF(質格差指数!F56="","",質格差指数!F56)</f>
        <v>5.0272547386918102E-2</v>
      </c>
      <c r="O56" s="2">
        <f>IF(質格差指数!G56="","",質格差指数!G56)</f>
        <v>3.7844377047865599E-2</v>
      </c>
    </row>
    <row r="57" spans="1:15" x14ac:dyDescent="0.55000000000000004">
      <c r="A57" s="3">
        <v>2</v>
      </c>
      <c r="B57" s="3">
        <v>23</v>
      </c>
      <c r="I57" s="3">
        <v>2</v>
      </c>
      <c r="J57" s="3">
        <v>23</v>
      </c>
      <c r="K57" s="2">
        <f>IF(質格差指数!C57="","",質格差指数!C57)</f>
        <v>0.39854793513924403</v>
      </c>
      <c r="L57" s="2">
        <f>IF(質格差指数!D57="","",質格差指数!D57)</f>
        <v>0.26327080039932799</v>
      </c>
      <c r="M57" s="2">
        <f>IF(質格差指数!E57="","",質格差指数!E57)</f>
        <v>0.26317996030688001</v>
      </c>
      <c r="N57" s="2">
        <f>IF(質格差指数!F57="","",質格差指数!F57)</f>
        <v>0.25523792300812898</v>
      </c>
      <c r="O57" s="2">
        <f>IF(質格差指数!G57="","",質格差指数!G57)</f>
        <v>0.27499190926695199</v>
      </c>
    </row>
    <row r="58" spans="1:15" x14ac:dyDescent="0.55000000000000004">
      <c r="A58" s="3">
        <v>2</v>
      </c>
      <c r="B58" s="3">
        <v>24</v>
      </c>
      <c r="I58" s="3">
        <v>2</v>
      </c>
      <c r="J58" s="3">
        <v>24</v>
      </c>
      <c r="K58" s="2">
        <f>IF(質格差指数!C58="","",質格差指数!C58)</f>
        <v>9.8704598561961301E-2</v>
      </c>
      <c r="L58" s="2">
        <f>IF(質格差指数!D58="","",質格差指数!D58)</f>
        <v>0.13005154616502199</v>
      </c>
      <c r="M58" s="2">
        <f>IF(質格差指数!E58="","",質格差指数!E58)</f>
        <v>0.10422605311821601</v>
      </c>
      <c r="N58" s="2">
        <f>IF(質格差指数!F58="","",質格差指数!F58)</f>
        <v>7.4936142018798405E-2</v>
      </c>
      <c r="O58" s="2">
        <f>IF(質格差指数!G58="","",質格差指数!G58)</f>
        <v>6.9964985465377397E-2</v>
      </c>
    </row>
    <row r="59" spans="1:15" x14ac:dyDescent="0.55000000000000004">
      <c r="A59" s="3">
        <v>2</v>
      </c>
      <c r="B59" s="3">
        <v>25</v>
      </c>
      <c r="I59" s="3">
        <v>2</v>
      </c>
      <c r="J59" s="3">
        <v>25</v>
      </c>
      <c r="K59" s="2">
        <f>IF(質格差指数!C59="","",質格差指数!C59)</f>
        <v>8.9808808246984395E-2</v>
      </c>
      <c r="L59" s="2">
        <f>IF(質格差指数!D59="","",質格差指数!D59)</f>
        <v>5.1233282141656303E-2</v>
      </c>
      <c r="M59" s="2">
        <f>IF(質格差指数!E59="","",質格差指数!E59)</f>
        <v>8.8323168800250998E-2</v>
      </c>
      <c r="N59" s="2">
        <f>IF(質格差指数!F59="","",質格差指数!F59)</f>
        <v>6.2519696046960893E-2</v>
      </c>
      <c r="O59" s="2">
        <f>IF(質格差指数!G59="","",質格差指数!G59)</f>
        <v>5.5467913008898501E-2</v>
      </c>
    </row>
    <row r="60" spans="1:15" x14ac:dyDescent="0.55000000000000004">
      <c r="A60" s="3">
        <v>2</v>
      </c>
      <c r="B60" s="3">
        <v>26</v>
      </c>
      <c r="I60" s="3">
        <v>2</v>
      </c>
      <c r="J60" s="3">
        <v>26</v>
      </c>
      <c r="K60" s="2">
        <f>IF(質格差指数!C60="","",質格差指数!C60)</f>
        <v>4.4613237561533903E-2</v>
      </c>
      <c r="L60" s="2">
        <f>IF(質格差指数!D60="","",質格差指数!D60)</f>
        <v>-1.69529851723964E-2</v>
      </c>
      <c r="M60" s="2">
        <f>IF(質格差指数!E60="","",質格差指数!E60)</f>
        <v>6.1880240341062501E-2</v>
      </c>
      <c r="N60" s="2">
        <f>IF(質格差指数!F60="","",質格差指数!F60)</f>
        <v>0.15486144919485501</v>
      </c>
      <c r="O60" s="2">
        <f>IF(質格差指数!G60="","",質格差指数!G60)</f>
        <v>0.119913875094683</v>
      </c>
    </row>
    <row r="61" spans="1:15" x14ac:dyDescent="0.55000000000000004">
      <c r="A61" s="3">
        <v>2</v>
      </c>
      <c r="B61" s="3">
        <v>27</v>
      </c>
      <c r="I61" s="3">
        <v>2</v>
      </c>
      <c r="J61" s="3">
        <v>27</v>
      </c>
      <c r="K61" s="2">
        <f>IF(質格差指数!C61="","",質格差指数!C61)</f>
        <v>9.4324238108143194E-2</v>
      </c>
      <c r="L61" s="2">
        <f>IF(質格差指数!D61="","",質格差指数!D61)</f>
        <v>-2.1371152347999502E-2</v>
      </c>
      <c r="M61" s="2">
        <f>IF(質格差指数!E61="","",質格差指数!E61)</f>
        <v>0.38850670624592198</v>
      </c>
      <c r="N61" s="2">
        <f>IF(質格差指数!F61="","",質格差指数!F61)</f>
        <v>0.111979982290907</v>
      </c>
      <c r="O61" s="2">
        <f>IF(質格差指数!G61="","",質格差指数!G61)</f>
        <v>7.4665026406771404E-2</v>
      </c>
    </row>
    <row r="62" spans="1:15" x14ac:dyDescent="0.55000000000000004">
      <c r="A62" s="3">
        <v>2</v>
      </c>
      <c r="B62" s="3">
        <v>28</v>
      </c>
      <c r="I62" s="3">
        <v>2</v>
      </c>
      <c r="J62" s="3">
        <v>28</v>
      </c>
      <c r="K62" s="2">
        <f>IF(質格差指数!C62="","",質格差指数!C62)</f>
        <v>-1.0313551856864899E-2</v>
      </c>
      <c r="L62" s="2">
        <f>IF(質格差指数!D62="","",質格差指数!D62)</f>
        <v>3.9558957045657296E-3</v>
      </c>
      <c r="M62" s="2">
        <f>IF(質格差指数!E62="","",質格差指数!E62)</f>
        <v>2.4064593185549E-3</v>
      </c>
      <c r="N62" s="2">
        <f>IF(質格差指数!F62="","",質格差指数!F62)</f>
        <v>1.1755447854650301E-2</v>
      </c>
      <c r="O62" s="2">
        <f>IF(質格差指数!G62="","",質格差指数!G62)</f>
        <v>8.8930442853840403E-3</v>
      </c>
    </row>
    <row r="63" spans="1:15" x14ac:dyDescent="0.55000000000000004">
      <c r="A63" s="3">
        <v>2</v>
      </c>
      <c r="B63" s="3">
        <v>29</v>
      </c>
      <c r="I63" s="3">
        <v>2</v>
      </c>
      <c r="J63" s="3">
        <v>29</v>
      </c>
      <c r="K63" s="2">
        <f>IF(質格差指数!C63="","",質格差指数!C63)</f>
        <v>9.1823880129197094E-2</v>
      </c>
      <c r="L63" s="2">
        <f>IF(質格差指数!D63="","",質格差指数!D63)</f>
        <v>0.114965909591732</v>
      </c>
      <c r="M63" s="2">
        <f>IF(質格差指数!E63="","",質格差指数!E63)</f>
        <v>0.105726615237487</v>
      </c>
      <c r="N63" s="2">
        <f>IF(質格差指数!F63="","",質格差指数!F63)</f>
        <v>8.5557668896903596E-2</v>
      </c>
      <c r="O63" s="2">
        <f>IF(質格差指数!G63="","",質格差指数!G63)</f>
        <v>9.5517963128580199E-2</v>
      </c>
    </row>
    <row r="64" spans="1:15" x14ac:dyDescent="0.55000000000000004">
      <c r="A64" s="3">
        <v>2</v>
      </c>
      <c r="B64" s="3">
        <v>30</v>
      </c>
      <c r="I64" s="3">
        <v>2</v>
      </c>
      <c r="J64" s="3">
        <v>30</v>
      </c>
      <c r="K64" s="2">
        <f>IF(質格差指数!C64="","",質格差指数!C64)</f>
        <v>3.9628566646052701E-2</v>
      </c>
      <c r="L64" s="2">
        <f>IF(質格差指数!D64="","",質格差指数!D64)</f>
        <v>3.0071910713381E-2</v>
      </c>
      <c r="M64" s="2">
        <f>IF(質格差指数!E64="","",質格差指数!E64)</f>
        <v>3.0997568296577599E-2</v>
      </c>
      <c r="N64" s="2">
        <f>IF(質格差指数!F64="","",質格差指数!F64)</f>
        <v>3.0352005784648899E-2</v>
      </c>
      <c r="O64" s="2">
        <f>IF(質格差指数!G64="","",質格差指数!G64)</f>
        <v>2.49804652509816E-2</v>
      </c>
    </row>
    <row r="65" spans="1:15" x14ac:dyDescent="0.55000000000000004">
      <c r="A65" s="3">
        <v>2</v>
      </c>
      <c r="B65" s="3">
        <v>31</v>
      </c>
      <c r="I65" s="3">
        <v>2</v>
      </c>
      <c r="J65" s="3">
        <v>31</v>
      </c>
      <c r="K65" s="2">
        <f>IF(質格差指数!C65="","",質格差指数!C65)</f>
        <v>1.2900309675798499E-2</v>
      </c>
      <c r="L65" s="2">
        <f>IF(質格差指数!D65="","",質格差指数!D65)</f>
        <v>2.0781852621611099E-2</v>
      </c>
      <c r="M65" s="2">
        <f>IF(質格差指数!E65="","",質格差指数!E65)</f>
        <v>2.44301538836687E-2</v>
      </c>
      <c r="N65" s="2">
        <f>IF(質格差指数!F65="","",質格差指数!F65)</f>
        <v>5.0919654851674302E-2</v>
      </c>
      <c r="O65" s="2">
        <f>IF(質格差指数!G65="","",質格差指数!G65)</f>
        <v>3.54422657571224E-2</v>
      </c>
    </row>
    <row r="66" spans="1:15" x14ac:dyDescent="0.55000000000000004">
      <c r="A66" s="3">
        <v>3</v>
      </c>
      <c r="B66" s="3">
        <v>1</v>
      </c>
      <c r="I66" s="3">
        <v>3</v>
      </c>
      <c r="J66" s="3">
        <v>1</v>
      </c>
      <c r="K66" s="2">
        <f>IF(質格差指数!C66="","",質格差指数!C66)</f>
        <v>0.10653195823820499</v>
      </c>
      <c r="L66" s="2">
        <f>IF(質格差指数!D66="","",質格差指数!D66)</f>
        <v>6.9676763524786203E-2</v>
      </c>
      <c r="M66" s="2">
        <f>IF(質格差指数!E66="","",質格差指数!E66)</f>
        <v>8.6989686478084499E-2</v>
      </c>
      <c r="N66" s="2">
        <f>IF(質格差指数!F66="","",質格差指数!F66)</f>
        <v>7.9656458481628195E-2</v>
      </c>
      <c r="O66" s="2">
        <f>IF(質格差指数!G66="","",質格差指数!G66)</f>
        <v>8.0205299188230605E-2</v>
      </c>
    </row>
    <row r="67" spans="1:15" x14ac:dyDescent="0.55000000000000004">
      <c r="A67" s="3">
        <v>3</v>
      </c>
      <c r="B67" s="3">
        <v>2</v>
      </c>
      <c r="I67" s="3">
        <v>3</v>
      </c>
      <c r="J67" s="3">
        <v>2</v>
      </c>
      <c r="K67" s="2">
        <f>IF(質格差指数!C67="","",質格差指数!C67)</f>
        <v>-0.146498181897114</v>
      </c>
      <c r="L67" s="2">
        <f>IF(質格差指数!D67="","",質格差指数!D67)</f>
        <v>-6.4721813778975498E-2</v>
      </c>
      <c r="M67" s="2">
        <f>IF(質格差指数!E67="","",質格差指数!E67)</f>
        <v>-0.16445883793914001</v>
      </c>
      <c r="N67" s="2">
        <f>IF(質格差指数!F67="","",質格差指数!F67)</f>
        <v>-0.637259405545059</v>
      </c>
      <c r="O67" s="2">
        <f>IF(質格差指数!G67="","",質格差指数!G67)</f>
        <v>-0.60618269207791498</v>
      </c>
    </row>
    <row r="68" spans="1:15" x14ac:dyDescent="0.55000000000000004">
      <c r="A68" s="3">
        <v>3</v>
      </c>
      <c r="B68" s="3">
        <v>3</v>
      </c>
      <c r="I68" s="3">
        <v>3</v>
      </c>
      <c r="J68" s="3">
        <v>3</v>
      </c>
      <c r="K68" s="2">
        <f>IF(質格差指数!C68="","",質格差指数!C68)</f>
        <v>-1.19427278602871E-2</v>
      </c>
      <c r="L68" s="2">
        <f>IF(質格差指数!D68="","",質格差指数!D68)</f>
        <v>4.72447267540482E-2</v>
      </c>
      <c r="M68" s="2">
        <f>IF(質格差指数!E68="","",質格差指数!E68)</f>
        <v>1.33989800979198E-2</v>
      </c>
      <c r="N68" s="2">
        <f>IF(質格差指数!F68="","",質格差指数!F68)</f>
        <v>1.4769641874736599E-2</v>
      </c>
      <c r="O68" s="2">
        <f>IF(質格差指数!G68="","",質格差指数!G68)</f>
        <v>2.0918132102945401E-2</v>
      </c>
    </row>
    <row r="69" spans="1:15" x14ac:dyDescent="0.55000000000000004">
      <c r="A69" s="3">
        <v>3</v>
      </c>
      <c r="B69" s="3">
        <v>4</v>
      </c>
      <c r="I69" s="3">
        <v>3</v>
      </c>
      <c r="J69" s="3">
        <v>4</v>
      </c>
      <c r="K69" s="2">
        <f>IF(質格差指数!C69="","",質格差指数!C69)</f>
        <v>9.7166035206000298E-2</v>
      </c>
      <c r="L69" s="2">
        <f>IF(質格差指数!D69="","",質格差指数!D69)</f>
        <v>8.9782244518383902E-2</v>
      </c>
      <c r="M69" s="2">
        <f>IF(質格差指数!E69="","",質格差指数!E69)</f>
        <v>3.3506732726416501E-2</v>
      </c>
      <c r="N69" s="2">
        <f>IF(質格差指数!F69="","",質格差指数!F69)</f>
        <v>8.7987156535918695E-2</v>
      </c>
      <c r="O69" s="2">
        <f>IF(質格差指数!G69="","",質格差指数!G69)</f>
        <v>0.111554396446451</v>
      </c>
    </row>
    <row r="70" spans="1:15" x14ac:dyDescent="0.55000000000000004">
      <c r="A70" s="3">
        <v>3</v>
      </c>
      <c r="B70" s="3">
        <v>5</v>
      </c>
      <c r="I70" s="3">
        <v>3</v>
      </c>
      <c r="J70" s="3">
        <v>5</v>
      </c>
      <c r="K70" s="2">
        <f>IF(質格差指数!C70="","",質格差指数!C70)</f>
        <v>0.171433596557756</v>
      </c>
      <c r="L70" s="2">
        <f>IF(質格差指数!D70="","",質格差指数!D70)</f>
        <v>0.122730121595332</v>
      </c>
      <c r="M70" s="2">
        <f>IF(質格差指数!E70="","",質格差指数!E70)</f>
        <v>0.105456147455371</v>
      </c>
      <c r="N70" s="2">
        <f>IF(質格差指数!F70="","",質格差指数!F70)</f>
        <v>7.8601173288840101E-2</v>
      </c>
      <c r="O70" s="2">
        <f>IF(質格差指数!G70="","",質格差指数!G70)</f>
        <v>6.5260351083528303E-2</v>
      </c>
    </row>
    <row r="71" spans="1:15" x14ac:dyDescent="0.55000000000000004">
      <c r="A71" s="3">
        <v>3</v>
      </c>
      <c r="B71" s="3">
        <v>6</v>
      </c>
      <c r="I71" s="3">
        <v>3</v>
      </c>
      <c r="J71" s="3">
        <v>6</v>
      </c>
      <c r="K71" s="2">
        <f>IF(質格差指数!C71="","",質格差指数!C71)</f>
        <v>0.164936345142664</v>
      </c>
      <c r="L71" s="2">
        <f>IF(質格差指数!D71="","",質格差指数!D71)</f>
        <v>4.4440455195915302E-2</v>
      </c>
      <c r="M71" s="2">
        <f>IF(質格差指数!E71="","",質格差指数!E71)</f>
        <v>4.7311157468277597E-2</v>
      </c>
      <c r="N71" s="2">
        <f>IF(質格差指数!F71="","",質格差指数!F71)</f>
        <v>6.6085619381869104E-2</v>
      </c>
      <c r="O71" s="2">
        <f>IF(質格差指数!G71="","",質格差指数!G71)</f>
        <v>6.7251084757224702E-2</v>
      </c>
    </row>
    <row r="72" spans="1:15" x14ac:dyDescent="0.55000000000000004">
      <c r="A72" s="3">
        <v>3</v>
      </c>
      <c r="B72" s="3">
        <v>7</v>
      </c>
      <c r="I72" s="3">
        <v>3</v>
      </c>
      <c r="J72" s="3">
        <v>7</v>
      </c>
      <c r="K72" s="2">
        <f>IF(質格差指数!C72="","",質格差指数!C72)</f>
        <v>0.160274215807957</v>
      </c>
      <c r="L72" s="2">
        <f>IF(質格差指数!D72="","",質格差指数!D72)</f>
        <v>9.2159338899169094E-2</v>
      </c>
      <c r="M72" s="2">
        <f>IF(質格差指数!E72="","",質格差指数!E72)</f>
        <v>7.1579204049124406E-2</v>
      </c>
      <c r="N72" s="2">
        <f>IF(質格差指数!F72="","",質格差指数!F72)</f>
        <v>2.4265859646978801E-2</v>
      </c>
      <c r="O72" s="2">
        <f>IF(質格差指数!G72="","",質格差指数!G72)</f>
        <v>2.9991513644083301E-2</v>
      </c>
    </row>
    <row r="73" spans="1:15" x14ac:dyDescent="0.55000000000000004">
      <c r="A73" s="3">
        <v>3</v>
      </c>
      <c r="B73" s="3">
        <v>8</v>
      </c>
      <c r="I73" s="3">
        <v>3</v>
      </c>
      <c r="J73" s="3">
        <v>8</v>
      </c>
      <c r="K73" s="2">
        <f>IF(質格差指数!C73="","",質格差指数!C73)</f>
        <v>-7.8386427597043798E-2</v>
      </c>
      <c r="L73" s="2">
        <f>IF(質格差指数!D73="","",質格差指数!D73)</f>
        <v>-7.0586326383416699E-3</v>
      </c>
      <c r="M73" s="2">
        <f>IF(質格差指数!E73="","",質格差指数!E73)</f>
        <v>-2.50632292041841E-3</v>
      </c>
      <c r="N73" s="2">
        <f>IF(質格差指数!F73="","",質格差指数!F73)</f>
        <v>-3.7648127613951102E-2</v>
      </c>
      <c r="O73" s="2">
        <f>IF(質格差指数!G73="","",質格差指数!G73)</f>
        <v>-1.9416549482514998E-2</v>
      </c>
    </row>
    <row r="74" spans="1:15" x14ac:dyDescent="0.55000000000000004">
      <c r="A74" s="3">
        <v>3</v>
      </c>
      <c r="B74" s="3">
        <v>9</v>
      </c>
      <c r="I74" s="3">
        <v>3</v>
      </c>
      <c r="J74" s="3">
        <v>9</v>
      </c>
      <c r="K74" s="2">
        <f>IF(質格差指数!C74="","",質格差指数!C74)</f>
        <v>0.11127730195134899</v>
      </c>
      <c r="L74" s="2">
        <f>IF(質格差指数!D74="","",質格差指数!D74)</f>
        <v>5.3865488720202997E-2</v>
      </c>
      <c r="M74" s="2">
        <f>IF(質格差指数!E74="","",質格差指数!E74)</f>
        <v>4.9229759654534203E-2</v>
      </c>
      <c r="N74" s="2">
        <f>IF(質格差指数!F74="","",質格差指数!F74)</f>
        <v>1.6424993309220402E-2</v>
      </c>
      <c r="O74" s="2">
        <f>IF(質格差指数!G74="","",質格差指数!G74)</f>
        <v>1.19825139244869E-2</v>
      </c>
    </row>
    <row r="75" spans="1:15" x14ac:dyDescent="0.55000000000000004">
      <c r="A75" s="3">
        <v>3</v>
      </c>
      <c r="B75" s="3">
        <v>10</v>
      </c>
      <c r="I75" s="3">
        <v>3</v>
      </c>
      <c r="J75" s="3">
        <v>10</v>
      </c>
      <c r="K75" s="2">
        <f>IF(質格差指数!C75="","",質格差指数!C75)</f>
        <v>-4.68582825134655E-2</v>
      </c>
      <c r="L75" s="2">
        <f>IF(質格差指数!D75="","",質格差指数!D75)</f>
        <v>2.4317648031756001E-2</v>
      </c>
      <c r="M75" s="2">
        <f>IF(質格差指数!E75="","",質格差指数!E75)</f>
        <v>1.49301914057951E-2</v>
      </c>
      <c r="N75" s="2">
        <f>IF(質格差指数!F75="","",質格差指数!F75)</f>
        <v>-2.0959093183754801E-2</v>
      </c>
      <c r="O75" s="2">
        <f>IF(質格差指数!G75="","",質格差指数!G75)</f>
        <v>-1.33221587670833E-2</v>
      </c>
    </row>
    <row r="76" spans="1:15" x14ac:dyDescent="0.55000000000000004">
      <c r="A76" s="3">
        <v>3</v>
      </c>
      <c r="B76" s="3">
        <v>11</v>
      </c>
      <c r="I76" s="3">
        <v>3</v>
      </c>
      <c r="J76" s="3">
        <v>11</v>
      </c>
      <c r="K76" s="2">
        <f>IF(質格差指数!C76="","",質格差指数!C76)</f>
        <v>-0.103998760684123</v>
      </c>
      <c r="L76" s="2">
        <f>IF(質格差指数!D76="","",質格差指数!D76)</f>
        <v>-3.5511732104925899E-2</v>
      </c>
      <c r="M76" s="2">
        <f>IF(質格差指数!E76="","",質格差指数!E76)</f>
        <v>-2.20954110032111E-2</v>
      </c>
      <c r="N76" s="2">
        <f>IF(質格差指数!F76="","",質格差指数!F76)</f>
        <v>-9.2730066989644297E-2</v>
      </c>
      <c r="O76" s="2">
        <f>IF(質格差指数!G76="","",質格差指数!G76)</f>
        <v>-8.0210860828608399E-2</v>
      </c>
    </row>
    <row r="77" spans="1:15" x14ac:dyDescent="0.55000000000000004">
      <c r="A77" s="3">
        <v>3</v>
      </c>
      <c r="B77" s="3">
        <v>12</v>
      </c>
      <c r="I77" s="3">
        <v>3</v>
      </c>
      <c r="J77" s="3">
        <v>12</v>
      </c>
      <c r="K77" s="2">
        <f>IF(質格差指数!C77="","",質格差指数!C77)</f>
        <v>-2.6348394423306401E-2</v>
      </c>
      <c r="L77" s="2">
        <f>IF(質格差指数!D77="","",質格差指数!D77)</f>
        <v>2.3069638649180099E-2</v>
      </c>
      <c r="M77" s="2">
        <f>IF(質格差指数!E77="","",質格差指数!E77)</f>
        <v>2.9637893935734901E-2</v>
      </c>
      <c r="N77" s="2">
        <f>IF(質格差指数!F77="","",質格差指数!F77)</f>
        <v>1.1269614557851901E-2</v>
      </c>
      <c r="O77" s="2">
        <f>IF(質格差指数!G77="","",質格差指数!G77)</f>
        <v>2.8265116497418901E-2</v>
      </c>
    </row>
    <row r="78" spans="1:15" x14ac:dyDescent="0.55000000000000004">
      <c r="A78" s="3">
        <v>3</v>
      </c>
      <c r="B78" s="3">
        <v>13</v>
      </c>
      <c r="I78" s="3">
        <v>3</v>
      </c>
      <c r="J78" s="3">
        <v>13</v>
      </c>
      <c r="K78" s="2">
        <f>IF(質格差指数!C78="","",質格差指数!C78)</f>
        <v>-0.224508220873332</v>
      </c>
      <c r="L78" s="2">
        <f>IF(質格差指数!D78="","",質格差指数!D78)</f>
        <v>-0.179483607298728</v>
      </c>
      <c r="M78" s="2">
        <f>IF(質格差指数!E78="","",質格差指数!E78)</f>
        <v>-9.91351034974636E-2</v>
      </c>
      <c r="N78" s="2">
        <f>IF(質格差指数!F78="","",質格差指数!F78)</f>
        <v>-0.288620146251169</v>
      </c>
      <c r="O78" s="2">
        <f>IF(質格差指数!G78="","",質格差指数!G78)</f>
        <v>-0.27492072263224099</v>
      </c>
    </row>
    <row r="79" spans="1:15" x14ac:dyDescent="0.55000000000000004">
      <c r="A79" s="3">
        <v>3</v>
      </c>
      <c r="B79" s="3">
        <v>14</v>
      </c>
      <c r="I79" s="3">
        <v>3</v>
      </c>
      <c r="J79" s="3">
        <v>14</v>
      </c>
      <c r="K79" s="2">
        <f>IF(質格差指数!C79="","",質格差指数!C79)</f>
        <v>-8.0923606059407599E-2</v>
      </c>
      <c r="L79" s="2">
        <f>IF(質格差指数!D79="","",質格差指数!D79)</f>
        <v>2.7858948691773699E-2</v>
      </c>
      <c r="M79" s="2">
        <f>IF(質格差指数!E79="","",質格差指数!E79)</f>
        <v>3.1824337595465102E-2</v>
      </c>
      <c r="N79" s="2">
        <f>IF(質格差指数!F79="","",質格差指数!F79)</f>
        <v>-1.4749926207473099E-2</v>
      </c>
      <c r="O79" s="2">
        <f>IF(質格差指数!G79="","",質格差指数!G79)</f>
        <v>-1.0216310010501301E-3</v>
      </c>
    </row>
    <row r="80" spans="1:15" x14ac:dyDescent="0.55000000000000004">
      <c r="A80" s="3">
        <v>3</v>
      </c>
      <c r="B80" s="3">
        <v>15</v>
      </c>
      <c r="I80" s="3">
        <v>3</v>
      </c>
      <c r="J80" s="3">
        <v>15</v>
      </c>
      <c r="K80" s="2">
        <f>IF(質格差指数!C80="","",質格差指数!C80)</f>
        <v>6.1556752817389197E-2</v>
      </c>
      <c r="L80" s="2">
        <f>IF(質格差指数!D80="","",質格差指数!D80)</f>
        <v>0.13322876496889699</v>
      </c>
      <c r="M80" s="2">
        <f>IF(質格差指数!E80="","",質格差指数!E80)</f>
        <v>7.7087066234738696E-2</v>
      </c>
      <c r="N80" s="2">
        <f>IF(質格差指数!F80="","",質格差指数!F80)</f>
        <v>1.9774098184632102E-2</v>
      </c>
      <c r="O80" s="2">
        <f>IF(質格差指数!G80="","",質格差指数!G80)</f>
        <v>4.3250682057116997E-2</v>
      </c>
    </row>
    <row r="81" spans="1:15" x14ac:dyDescent="0.55000000000000004">
      <c r="A81" s="3">
        <v>3</v>
      </c>
      <c r="B81" s="3">
        <v>16</v>
      </c>
      <c r="I81" s="3">
        <v>3</v>
      </c>
      <c r="J81" s="3">
        <v>16</v>
      </c>
      <c r="K81" s="2">
        <f>IF(質格差指数!C81="","",質格差指数!C81)</f>
        <v>6.7846658221122305E-2</v>
      </c>
      <c r="L81" s="2">
        <f>IF(質格差指数!D81="","",質格差指数!D81)</f>
        <v>7.9356028491441202E-2</v>
      </c>
      <c r="M81" s="2">
        <f>IF(質格差指数!E81="","",質格差指数!E81)</f>
        <v>5.1289867529206702E-2</v>
      </c>
      <c r="N81" s="2">
        <f>IF(質格差指数!F81="","",質格差指数!F81)</f>
        <v>3.9558587231542097E-2</v>
      </c>
      <c r="O81" s="2">
        <f>IF(質格差指数!G81="","",質格差指数!G81)</f>
        <v>4.9635039794890597E-2</v>
      </c>
    </row>
    <row r="82" spans="1:15" x14ac:dyDescent="0.55000000000000004">
      <c r="A82" s="3">
        <v>3</v>
      </c>
      <c r="B82" s="3">
        <v>17</v>
      </c>
      <c r="I82" s="3">
        <v>3</v>
      </c>
      <c r="J82" s="3">
        <v>17</v>
      </c>
      <c r="K82" s="2">
        <f>IF(質格差指数!C82="","",質格差指数!C82)</f>
        <v>8.7164603048965894E-3</v>
      </c>
      <c r="L82" s="2">
        <f>IF(質格差指数!D82="","",質格差指数!D82)</f>
        <v>2.0876977919332702E-2</v>
      </c>
      <c r="M82" s="2">
        <f>IF(質格差指数!E82="","",質格差指数!E82)</f>
        <v>5.0051602945244897E-2</v>
      </c>
      <c r="N82" s="2">
        <f>IF(質格差指数!F82="","",質格差指数!F82)</f>
        <v>-1.5870246091928501E-2</v>
      </c>
      <c r="O82" s="2">
        <f>IF(質格差指数!G82="","",質格差指数!G82)</f>
        <v>7.1924376831051504E-2</v>
      </c>
    </row>
    <row r="83" spans="1:15" x14ac:dyDescent="0.55000000000000004">
      <c r="A83" s="3">
        <v>3</v>
      </c>
      <c r="B83" s="3">
        <v>18</v>
      </c>
      <c r="I83" s="3">
        <v>3</v>
      </c>
      <c r="J83" s="3">
        <v>18</v>
      </c>
      <c r="K83" s="2">
        <f>IF(質格差指数!C83="","",質格差指数!C83)</f>
        <v>6.9349469027221305E-2</v>
      </c>
      <c r="L83" s="2">
        <f>IF(質格差指数!D83="","",質格差指数!D83)</f>
        <v>5.8640996238784299E-2</v>
      </c>
      <c r="M83" s="2">
        <f>IF(質格差指数!E83="","",質格差指数!E83)</f>
        <v>4.1959609791556801E-2</v>
      </c>
      <c r="N83" s="2">
        <f>IF(質格差指数!F83="","",質格差指数!F83)</f>
        <v>1.3926901580860501E-2</v>
      </c>
      <c r="O83" s="2">
        <f>IF(質格差指数!G83="","",質格差指数!G83)</f>
        <v>4.9726130884666299E-2</v>
      </c>
    </row>
    <row r="84" spans="1:15" x14ac:dyDescent="0.55000000000000004">
      <c r="A84" s="3">
        <v>3</v>
      </c>
      <c r="B84" s="3">
        <v>19</v>
      </c>
      <c r="I84" s="3">
        <v>3</v>
      </c>
      <c r="J84" s="3">
        <v>19</v>
      </c>
      <c r="K84" s="2">
        <f>IF(質格差指数!C84="","",質格差指数!C84)</f>
        <v>5.7744457021763701E-2</v>
      </c>
      <c r="L84" s="2">
        <f>IF(質格差指数!D84="","",質格差指数!D84)</f>
        <v>3.1905520454978097E-2</v>
      </c>
      <c r="M84" s="2">
        <f>IF(質格差指数!E84="","",質格差指数!E84)</f>
        <v>3.2750061887594002E-2</v>
      </c>
      <c r="N84" s="2">
        <f>IF(質格差指数!F84="","",質格差指数!F84)</f>
        <v>3.6708095246217202E-2</v>
      </c>
      <c r="O84" s="2">
        <f>IF(質格差指数!G84="","",質格差指数!G84)</f>
        <v>4.8150653323997997E-2</v>
      </c>
    </row>
    <row r="85" spans="1:15" x14ac:dyDescent="0.55000000000000004">
      <c r="A85" s="3">
        <v>3</v>
      </c>
      <c r="B85" s="3">
        <v>20</v>
      </c>
      <c r="I85" s="3">
        <v>3</v>
      </c>
      <c r="J85" s="3">
        <v>20</v>
      </c>
      <c r="K85" s="2">
        <f>IF(質格差指数!C85="","",質格差指数!C85)</f>
        <v>6.5053675214248E-2</v>
      </c>
      <c r="L85" s="2">
        <f>IF(質格差指数!D85="","",質格差指数!D85)</f>
        <v>7.8166174805579497E-2</v>
      </c>
      <c r="M85" s="2">
        <f>IF(質格差指数!E85="","",質格差指数!E85)</f>
        <v>6.5716643888163603E-2</v>
      </c>
      <c r="N85" s="2">
        <f>IF(質格差指数!F85="","",質格差指数!F85)</f>
        <v>5.59508912073697E-2</v>
      </c>
      <c r="O85" s="2">
        <f>IF(質格差指数!G85="","",質格差指数!G85)</f>
        <v>7.7700763279246202E-2</v>
      </c>
    </row>
    <row r="86" spans="1:15" x14ac:dyDescent="0.55000000000000004">
      <c r="A86" s="3">
        <v>3</v>
      </c>
      <c r="B86" s="3">
        <v>21</v>
      </c>
      <c r="I86" s="3">
        <v>3</v>
      </c>
      <c r="J86" s="3">
        <v>21</v>
      </c>
      <c r="K86" s="2">
        <f>IF(質格差指数!C86="","",質格差指数!C86)</f>
        <v>7.1686029988819996E-2</v>
      </c>
      <c r="L86" s="2">
        <f>IF(質格差指数!D86="","",質格差指数!D86)</f>
        <v>4.1215627195924302E-2</v>
      </c>
      <c r="M86" s="2">
        <f>IF(質格差指数!E86="","",質格差指数!E86)</f>
        <v>3.0226584398130599E-2</v>
      </c>
      <c r="N86" s="2">
        <f>IF(質格差指数!F86="","",質格差指数!F86)</f>
        <v>6.1139188222578501E-2</v>
      </c>
      <c r="O86" s="2">
        <f>IF(質格差指数!G86="","",質格差指数!G86)</f>
        <v>3.10108401921678E-2</v>
      </c>
    </row>
    <row r="87" spans="1:15" x14ac:dyDescent="0.55000000000000004">
      <c r="A87" s="3">
        <v>3</v>
      </c>
      <c r="B87" s="3">
        <v>22</v>
      </c>
      <c r="I87" s="3">
        <v>3</v>
      </c>
      <c r="J87" s="3">
        <v>22</v>
      </c>
      <c r="K87" s="2">
        <f>IF(質格差指数!C87="","",質格差指数!C87)</f>
        <v>0.15131688587436001</v>
      </c>
      <c r="L87" s="2">
        <f>IF(質格差指数!D87="","",質格差指数!D87)</f>
        <v>7.9588206104443296E-2</v>
      </c>
      <c r="M87" s="2">
        <f>IF(質格差指数!E87="","",質格差指数!E87)</f>
        <v>0.11597474079589901</v>
      </c>
      <c r="N87" s="2">
        <f>IF(質格差指数!F87="","",質格差指数!F87)</f>
        <v>0.137997535686956</v>
      </c>
      <c r="O87" s="2">
        <f>IF(質格差指数!G87="","",質格差指数!G87)</f>
        <v>0.109172538566346</v>
      </c>
    </row>
    <row r="88" spans="1:15" x14ac:dyDescent="0.55000000000000004">
      <c r="A88" s="3">
        <v>3</v>
      </c>
      <c r="B88" s="3">
        <v>23</v>
      </c>
      <c r="I88" s="3">
        <v>3</v>
      </c>
      <c r="J88" s="3">
        <v>23</v>
      </c>
      <c r="K88" s="2">
        <f>IF(質格差指数!C88="","",質格差指数!C88)</f>
        <v>0.16219689485069599</v>
      </c>
      <c r="L88" s="2">
        <f>IF(質格差指数!D88="","",質格差指数!D88)</f>
        <v>0.196249617335609</v>
      </c>
      <c r="M88" s="2">
        <f>IF(質格差指数!E88="","",質格差指数!E88)</f>
        <v>0.26800534325039299</v>
      </c>
      <c r="N88" s="2">
        <f>IF(質格差指数!F88="","",質格差指数!F88)</f>
        <v>0.27916229401779402</v>
      </c>
      <c r="O88" s="2">
        <f>IF(質格差指数!G88="","",質格差指数!G88)</f>
        <v>0.27408924811498903</v>
      </c>
    </row>
    <row r="89" spans="1:15" x14ac:dyDescent="0.55000000000000004">
      <c r="A89" s="3">
        <v>3</v>
      </c>
      <c r="B89" s="3">
        <v>24</v>
      </c>
      <c r="I89" s="3">
        <v>3</v>
      </c>
      <c r="J89" s="3">
        <v>24</v>
      </c>
      <c r="K89" s="2">
        <f>IF(質格差指数!C89="","",質格差指数!C89)</f>
        <v>4.4855445938944201E-2</v>
      </c>
      <c r="L89" s="2">
        <f>IF(質格差指数!D89="","",質格差指数!D89)</f>
        <v>0.118187147557997</v>
      </c>
      <c r="M89" s="2">
        <f>IF(質格差指数!E89="","",質格差指数!E89)</f>
        <v>0.13641391999154201</v>
      </c>
      <c r="N89" s="2">
        <f>IF(質格差指数!F89="","",質格差指数!F89)</f>
        <v>0.126122825430072</v>
      </c>
      <c r="O89" s="2">
        <f>IF(質格差指数!G89="","",質格差指数!G89)</f>
        <v>0.12783155584349001</v>
      </c>
    </row>
    <row r="90" spans="1:15" x14ac:dyDescent="0.55000000000000004">
      <c r="A90" s="3">
        <v>3</v>
      </c>
      <c r="B90" s="3">
        <v>25</v>
      </c>
      <c r="I90" s="3">
        <v>3</v>
      </c>
      <c r="J90" s="3">
        <v>25</v>
      </c>
      <c r="K90" s="2">
        <f>IF(質格差指数!C90="","",質格差指数!C90)</f>
        <v>0.12298798030325001</v>
      </c>
      <c r="L90" s="2">
        <f>IF(質格差指数!D90="","",質格差指数!D90)</f>
        <v>0.10478113523220101</v>
      </c>
      <c r="M90" s="2">
        <f>IF(質格差指数!E90="","",質格差指数!E90)</f>
        <v>9.2015526725925098E-2</v>
      </c>
      <c r="N90" s="2">
        <f>IF(質格差指数!F90="","",質格差指数!F90)</f>
        <v>0.103970949170529</v>
      </c>
      <c r="O90" s="2">
        <f>IF(質格差指数!G90="","",質格差指数!G90)</f>
        <v>9.5728072628119901E-2</v>
      </c>
    </row>
    <row r="91" spans="1:15" x14ac:dyDescent="0.55000000000000004">
      <c r="A91" s="3">
        <v>3</v>
      </c>
      <c r="B91" s="3">
        <v>26</v>
      </c>
      <c r="I91" s="3">
        <v>3</v>
      </c>
      <c r="J91" s="3">
        <v>26</v>
      </c>
      <c r="K91" s="2">
        <f>IF(質格差指数!C91="","",質格差指数!C91)</f>
        <v>9.6607269365948101E-3</v>
      </c>
      <c r="L91" s="2">
        <f>IF(質格差指数!D91="","",質格差指数!D91)</f>
        <v>0.186756251658412</v>
      </c>
      <c r="M91" s="2">
        <f>IF(質格差指数!E91="","",質格差指数!E91)</f>
        <v>-1.3440057189466901E-2</v>
      </c>
      <c r="N91" s="2">
        <f>IF(質格差指数!F91="","",質格差指数!F91)</f>
        <v>-3.4237526702703497E-2</v>
      </c>
      <c r="O91" s="2">
        <f>IF(質格差指数!G91="","",質格差指数!G91)</f>
        <v>3.7472144593296002E-2</v>
      </c>
    </row>
    <row r="92" spans="1:15" x14ac:dyDescent="0.55000000000000004">
      <c r="A92" s="3">
        <v>3</v>
      </c>
      <c r="B92" s="3">
        <v>27</v>
      </c>
      <c r="I92" s="3">
        <v>3</v>
      </c>
      <c r="J92" s="3">
        <v>27</v>
      </c>
      <c r="K92" s="2">
        <f>IF(質格差指数!C92="","",質格差指数!C92)</f>
        <v>-1.13198306286634E-2</v>
      </c>
      <c r="L92" s="2">
        <f>IF(質格差指数!D92="","",質格差指数!D92)</f>
        <v>5.76061053232019E-2</v>
      </c>
      <c r="M92" s="2">
        <f>IF(質格差指数!E92="","",質格差指数!E92)</f>
        <v>-3.06224591210855E-2</v>
      </c>
      <c r="N92" s="2">
        <f>IF(質格差指数!F92="","",質格差指数!F92)</f>
        <v>5.5692517115344996E-3</v>
      </c>
      <c r="O92" s="2">
        <f>IF(質格差指数!G92="","",質格差指数!G92)</f>
        <v>4.06549652518906E-2</v>
      </c>
    </row>
    <row r="93" spans="1:15" x14ac:dyDescent="0.55000000000000004">
      <c r="A93" s="3">
        <v>3</v>
      </c>
      <c r="B93" s="3">
        <v>28</v>
      </c>
      <c r="I93" s="3">
        <v>3</v>
      </c>
      <c r="J93" s="3">
        <v>28</v>
      </c>
      <c r="K93" s="2">
        <f>IF(質格差指数!C93="","",質格差指数!C93)</f>
        <v>1.9632727692615801E-2</v>
      </c>
      <c r="L93" s="2">
        <f>IF(質格差指数!D93="","",質格差指数!D93)</f>
        <v>6.6113689248364898E-3</v>
      </c>
      <c r="M93" s="2">
        <f>IF(質格差指数!E93="","",質格差指数!E93)</f>
        <v>1.0015962800623E-2</v>
      </c>
      <c r="N93" s="2">
        <f>IF(質格差指数!F93="","",質格差指数!F93)</f>
        <v>1.5816625959505001E-2</v>
      </c>
      <c r="O93" s="2">
        <f>IF(質格差指数!G93="","",質格差指数!G93)</f>
        <v>1.7319688183257E-2</v>
      </c>
    </row>
    <row r="94" spans="1:15" x14ac:dyDescent="0.55000000000000004">
      <c r="A94" s="3">
        <v>3</v>
      </c>
      <c r="B94" s="3">
        <v>29</v>
      </c>
      <c r="I94" s="3">
        <v>3</v>
      </c>
      <c r="J94" s="3">
        <v>29</v>
      </c>
      <c r="K94" s="2">
        <f>IF(質格差指数!C94="","",質格差指数!C94)</f>
        <v>8.6703528540529998E-2</v>
      </c>
      <c r="L94" s="2">
        <f>IF(質格差指数!D94="","",質格差指数!D94)</f>
        <v>8.0303720183728403E-2</v>
      </c>
      <c r="M94" s="2">
        <f>IF(質格差指数!E94="","",質格差指数!E94)</f>
        <v>0.100060873230936</v>
      </c>
      <c r="N94" s="2">
        <f>IF(質格差指数!F94="","",質格差指数!F94)</f>
        <v>0.101200233593449</v>
      </c>
      <c r="O94" s="2">
        <f>IF(質格差指数!G94="","",質格差指数!G94)</f>
        <v>0.119843957364275</v>
      </c>
    </row>
    <row r="95" spans="1:15" x14ac:dyDescent="0.55000000000000004">
      <c r="A95" s="3">
        <v>3</v>
      </c>
      <c r="B95" s="3">
        <v>30</v>
      </c>
      <c r="I95" s="3">
        <v>3</v>
      </c>
      <c r="J95" s="3">
        <v>30</v>
      </c>
      <c r="K95" s="2">
        <f>IF(質格差指数!C95="","",質格差指数!C95)</f>
        <v>5.7407717254923898E-2</v>
      </c>
      <c r="L95" s="2">
        <f>IF(質格差指数!D95="","",質格差指数!D95)</f>
        <v>5.3645591603601397E-2</v>
      </c>
      <c r="M95" s="2">
        <f>IF(質格差指数!E95="","",質格差指数!E95)</f>
        <v>4.03218698200319E-2</v>
      </c>
      <c r="N95" s="2">
        <f>IF(質格差指数!F95="","",質格差指数!F95)</f>
        <v>3.2056168291058201E-2</v>
      </c>
      <c r="O95" s="2">
        <f>IF(質格差指数!G95="","",質格差指数!G95)</f>
        <v>1.76419913011365E-2</v>
      </c>
    </row>
    <row r="96" spans="1:15" x14ac:dyDescent="0.55000000000000004">
      <c r="A96" s="3">
        <v>3</v>
      </c>
      <c r="B96" s="3">
        <v>31</v>
      </c>
      <c r="I96" s="3">
        <v>3</v>
      </c>
      <c r="J96" s="3">
        <v>31</v>
      </c>
      <c r="K96" s="2">
        <f>IF(質格差指数!C96="","",質格差指数!C96)</f>
        <v>3.1659320569543202E-2</v>
      </c>
      <c r="L96" s="2">
        <f>IF(質格差指数!D96="","",質格差指数!D96)</f>
        <v>5.6895213072155101E-2</v>
      </c>
      <c r="M96" s="2">
        <f>IF(質格差指数!E96="","",質格差指数!E96)</f>
        <v>3.6902556873305202E-2</v>
      </c>
      <c r="N96" s="2">
        <f>IF(質格差指数!F96="","",質格差指数!F96)</f>
        <v>6.5663410453801502E-2</v>
      </c>
      <c r="O96" s="2">
        <f>IF(質格差指数!G96="","",質格差指数!G96)</f>
        <v>7.0589071428091898E-2</v>
      </c>
    </row>
    <row r="97" spans="1:15" x14ac:dyDescent="0.55000000000000004">
      <c r="A97" s="3">
        <v>4</v>
      </c>
      <c r="B97" s="3">
        <v>1</v>
      </c>
      <c r="I97" s="3">
        <v>4</v>
      </c>
      <c r="J97" s="3">
        <v>1</v>
      </c>
      <c r="K97" s="2">
        <f>IF(質格差指数!C97="","",質格差指数!C97)</f>
        <v>0.14113581190229299</v>
      </c>
      <c r="L97" s="2">
        <f>IF(質格差指数!D97="","",質格差指数!D97)</f>
        <v>0.124015426549241</v>
      </c>
      <c r="M97" s="2">
        <f>IF(質格差指数!E97="","",質格差指数!E97)</f>
        <v>0.11155462310490299</v>
      </c>
      <c r="N97" s="2">
        <f>IF(質格差指数!F97="","",質格差指数!F97)</f>
        <v>0.100711380246178</v>
      </c>
      <c r="O97" s="2">
        <f>IF(質格差指数!G97="","",質格差指数!G97)</f>
        <v>0.100966274678049</v>
      </c>
    </row>
    <row r="98" spans="1:15" x14ac:dyDescent="0.55000000000000004">
      <c r="A98" s="3">
        <v>4</v>
      </c>
      <c r="B98" s="3">
        <v>2</v>
      </c>
      <c r="I98" s="3">
        <v>4</v>
      </c>
      <c r="J98" s="3">
        <v>2</v>
      </c>
      <c r="K98" s="2">
        <f>IF(質格差指数!C98="","",質格差指数!C98)</f>
        <v>0.38905197784964402</v>
      </c>
      <c r="L98" s="2">
        <f>IF(質格差指数!D98="","",質格差指数!D98)</f>
        <v>-7.0773389364841094E-2</v>
      </c>
      <c r="M98" s="2">
        <f>IF(質格差指数!E98="","",質格差指数!E98)</f>
        <v>-0.22768151645510501</v>
      </c>
      <c r="N98" s="2">
        <f>IF(質格差指数!F98="","",質格差指数!F98)</f>
        <v>-0.288867628471216</v>
      </c>
      <c r="O98" s="2">
        <f>IF(質格差指数!G98="","",質格差指数!G98)</f>
        <v>-0.24944800185101201</v>
      </c>
    </row>
    <row r="99" spans="1:15" x14ac:dyDescent="0.55000000000000004">
      <c r="A99" s="3">
        <v>4</v>
      </c>
      <c r="B99" s="3">
        <v>3</v>
      </c>
      <c r="I99" s="3">
        <v>4</v>
      </c>
      <c r="J99" s="3">
        <v>3</v>
      </c>
      <c r="K99" s="2">
        <f>IF(質格差指数!C99="","",質格差指数!C99)</f>
        <v>5.4770104402807801E-2</v>
      </c>
      <c r="L99" s="2">
        <f>IF(質格差指数!D99="","",質格差指数!D99)</f>
        <v>7.7960551067334904E-2</v>
      </c>
      <c r="M99" s="2">
        <f>IF(質格差指数!E99="","",質格差指数!E99)</f>
        <v>3.5668753746100498E-2</v>
      </c>
      <c r="N99" s="2">
        <f>IF(質格差指数!F99="","",質格差指数!F99)</f>
        <v>4.1067714927304703E-2</v>
      </c>
      <c r="O99" s="2">
        <f>IF(質格差指数!G99="","",質格差指数!G99)</f>
        <v>3.9839097411565702E-2</v>
      </c>
    </row>
    <row r="100" spans="1:15" x14ac:dyDescent="0.55000000000000004">
      <c r="A100" s="3">
        <v>4</v>
      </c>
      <c r="B100" s="3">
        <v>4</v>
      </c>
      <c r="I100" s="3">
        <v>4</v>
      </c>
      <c r="J100" s="3">
        <v>4</v>
      </c>
      <c r="K100" s="2">
        <f>IF(質格差指数!C100="","",質格差指数!C100)</f>
        <v>7.4028293352879193E-2</v>
      </c>
      <c r="L100" s="2">
        <f>IF(質格差指数!D100="","",質格差指数!D100)</f>
        <v>3.9869735541138297E-2</v>
      </c>
      <c r="M100" s="2">
        <f>IF(質格差指数!E100="","",質格差指数!E100)</f>
        <v>0.100390057185298</v>
      </c>
      <c r="N100" s="2">
        <f>IF(質格差指数!F100="","",質格差指数!F100)</f>
        <v>9.2779116801207803E-2</v>
      </c>
      <c r="O100" s="2">
        <f>IF(質格差指数!G100="","",質格差指数!G100)</f>
        <v>0.10898191894897601</v>
      </c>
    </row>
    <row r="101" spans="1:15" x14ac:dyDescent="0.55000000000000004">
      <c r="A101" s="3">
        <v>4</v>
      </c>
      <c r="B101" s="3">
        <v>5</v>
      </c>
      <c r="I101" s="3">
        <v>4</v>
      </c>
      <c r="J101" s="3">
        <v>5</v>
      </c>
      <c r="K101" s="2">
        <f>IF(質格差指数!C101="","",質格差指数!C101)</f>
        <v>6.3138139213071195E-2</v>
      </c>
      <c r="L101" s="2">
        <f>IF(質格差指数!D101="","",質格差指数!D101)</f>
        <v>9.5674793143009099E-2</v>
      </c>
      <c r="M101" s="2">
        <f>IF(質格差指数!E101="","",質格差指数!E101)</f>
        <v>0.13746647052078101</v>
      </c>
      <c r="N101" s="2">
        <f>IF(質格差指数!F101="","",質格差指数!F101)</f>
        <v>8.6178510926003496E-2</v>
      </c>
      <c r="O101" s="2">
        <f>IF(質格差指数!G101="","",質格差指数!G101)</f>
        <v>9.1724250224881995E-2</v>
      </c>
    </row>
    <row r="102" spans="1:15" x14ac:dyDescent="0.55000000000000004">
      <c r="A102" s="3">
        <v>4</v>
      </c>
      <c r="B102" s="3">
        <v>6</v>
      </c>
      <c r="I102" s="3">
        <v>4</v>
      </c>
      <c r="J102" s="3">
        <v>6</v>
      </c>
      <c r="K102" s="2">
        <f>IF(質格差指数!C102="","",質格差指数!C102)</f>
        <v>9.8170462850479603E-2</v>
      </c>
      <c r="L102" s="2">
        <f>IF(質格差指数!D102="","",質格差指数!D102)</f>
        <v>0.130549602455131</v>
      </c>
      <c r="M102" s="2">
        <f>IF(質格差指数!E102="","",質格差指数!E102)</f>
        <v>0.100005941572057</v>
      </c>
      <c r="N102" s="2">
        <f>IF(質格差指数!F102="","",質格差指数!F102)</f>
        <v>2.8786738055453901E-2</v>
      </c>
      <c r="O102" s="2">
        <f>IF(質格差指数!G102="","",質格差指数!G102)</f>
        <v>3.05720866456295E-2</v>
      </c>
    </row>
    <row r="103" spans="1:15" x14ac:dyDescent="0.55000000000000004">
      <c r="A103" s="3">
        <v>4</v>
      </c>
      <c r="B103" s="3">
        <v>7</v>
      </c>
      <c r="I103" s="3">
        <v>4</v>
      </c>
      <c r="J103" s="3">
        <v>7</v>
      </c>
      <c r="K103" s="2">
        <f>IF(質格差指数!C103="","",質格差指数!C103)</f>
        <v>0.107920121767118</v>
      </c>
      <c r="L103" s="2">
        <f>IF(質格差指数!D103="","",質格差指数!D103)</f>
        <v>9.9706900478119295E-2</v>
      </c>
      <c r="M103" s="2">
        <f>IF(質格差指数!E103="","",質格差指数!E103)</f>
        <v>0.11439974105642201</v>
      </c>
      <c r="N103" s="2">
        <f>IF(質格差指数!F103="","",質格差指数!F103)</f>
        <v>3.6645751102287703E-2</v>
      </c>
      <c r="O103" s="2">
        <f>IF(質格差指数!G103="","",質格差指数!G103)</f>
        <v>3.2305427102455597E-2</v>
      </c>
    </row>
    <row r="104" spans="1:15" x14ac:dyDescent="0.55000000000000004">
      <c r="A104" s="3">
        <v>4</v>
      </c>
      <c r="B104" s="3">
        <v>8</v>
      </c>
      <c r="I104" s="3">
        <v>4</v>
      </c>
      <c r="J104" s="3">
        <v>8</v>
      </c>
      <c r="K104" s="2">
        <f>IF(質格差指数!C104="","",質格差指数!C104)</f>
        <v>-4.5043243327592603E-2</v>
      </c>
      <c r="L104" s="2">
        <f>IF(質格差指数!D104="","",質格差指数!D104)</f>
        <v>3.4134437214211298E-2</v>
      </c>
      <c r="M104" s="2">
        <f>IF(質格差指数!E104="","",質格差指数!E104)</f>
        <v>7.1260935902397599E-2</v>
      </c>
      <c r="N104" s="2">
        <f>IF(質格差指数!F104="","",質格差指数!F104)</f>
        <v>1.8501403928616902E-2</v>
      </c>
      <c r="O104" s="2">
        <f>IF(質格差指数!G104="","",質格差指数!G104)</f>
        <v>1.74879897600436E-2</v>
      </c>
    </row>
    <row r="105" spans="1:15" x14ac:dyDescent="0.55000000000000004">
      <c r="A105" s="3">
        <v>4</v>
      </c>
      <c r="B105" s="3">
        <v>9</v>
      </c>
      <c r="I105" s="3">
        <v>4</v>
      </c>
      <c r="J105" s="3">
        <v>9</v>
      </c>
      <c r="K105" s="2">
        <f>IF(質格差指数!C105="","",質格差指数!C105)</f>
        <v>4.6858984908459897E-2</v>
      </c>
      <c r="L105" s="2">
        <f>IF(質格差指数!D105="","",質格差指数!D105)</f>
        <v>5.8406847255325203E-2</v>
      </c>
      <c r="M105" s="2">
        <f>IF(質格差指数!E105="","",質格差指数!E105)</f>
        <v>6.20338411667999E-2</v>
      </c>
      <c r="N105" s="2">
        <f>IF(質格差指数!F105="","",質格差指数!F105)</f>
        <v>4.5846143319819399E-2</v>
      </c>
      <c r="O105" s="2">
        <f>IF(質格差指数!G105="","",質格差指数!G105)</f>
        <v>4.3264203090582203E-2</v>
      </c>
    </row>
    <row r="106" spans="1:15" x14ac:dyDescent="0.55000000000000004">
      <c r="A106" s="3">
        <v>4</v>
      </c>
      <c r="B106" s="3">
        <v>10</v>
      </c>
      <c r="I106" s="3">
        <v>4</v>
      </c>
      <c r="J106" s="3">
        <v>10</v>
      </c>
      <c r="K106" s="2">
        <f>IF(質格差指数!C106="","",質格差指数!C106)</f>
        <v>-1.06712826527104E-2</v>
      </c>
      <c r="L106" s="2">
        <f>IF(質格差指数!D106="","",質格差指数!D106)</f>
        <v>5.2035711416212702E-2</v>
      </c>
      <c r="M106" s="2">
        <f>IF(質格差指数!E106="","",質格差指数!E106)</f>
        <v>6.83882724412542E-2</v>
      </c>
      <c r="N106" s="2">
        <f>IF(質格差指数!F106="","",質格差指数!F106)</f>
        <v>2.16650699677506E-2</v>
      </c>
      <c r="O106" s="2">
        <f>IF(質格差指数!G106="","",質格差指数!G106)</f>
        <v>2.3923187217845199E-2</v>
      </c>
    </row>
    <row r="107" spans="1:15" x14ac:dyDescent="0.55000000000000004">
      <c r="A107" s="3">
        <v>4</v>
      </c>
      <c r="B107" s="3">
        <v>11</v>
      </c>
      <c r="I107" s="3">
        <v>4</v>
      </c>
      <c r="J107" s="3">
        <v>11</v>
      </c>
      <c r="K107" s="2">
        <f>IF(質格差指数!C107="","",質格差指数!C107)</f>
        <v>-3.2545094005816101E-2</v>
      </c>
      <c r="L107" s="2">
        <f>IF(質格差指数!D107="","",質格差指数!D107)</f>
        <v>6.9345484533002199E-3</v>
      </c>
      <c r="M107" s="2">
        <f>IF(質格差指数!E107="","",質格差指数!E107)</f>
        <v>2.50531833260252E-2</v>
      </c>
      <c r="N107" s="2">
        <f>IF(質格差指数!F107="","",質格差指数!F107)</f>
        <v>-3.6336884743378199E-2</v>
      </c>
      <c r="O107" s="2">
        <f>IF(質格差指数!G107="","",質格差指数!G107)</f>
        <v>-3.5002902992344202E-2</v>
      </c>
    </row>
    <row r="108" spans="1:15" x14ac:dyDescent="0.55000000000000004">
      <c r="A108" s="3">
        <v>4</v>
      </c>
      <c r="B108" s="3">
        <v>12</v>
      </c>
      <c r="I108" s="3">
        <v>4</v>
      </c>
      <c r="J108" s="3">
        <v>12</v>
      </c>
      <c r="K108" s="2">
        <f>IF(質格差指数!C108="","",質格差指数!C108)</f>
        <v>-8.0948308376583206E-2</v>
      </c>
      <c r="L108" s="2">
        <f>IF(質格差指数!D108="","",質格差指数!D108)</f>
        <v>1.8417343456410801E-2</v>
      </c>
      <c r="M108" s="2">
        <f>IF(質格差指数!E108="","",質格差指数!E108)</f>
        <v>3.6198214529586499E-2</v>
      </c>
      <c r="N108" s="2">
        <f>IF(質格差指数!F108="","",質格差指数!F108)</f>
        <v>-6.1812265555306403E-2</v>
      </c>
      <c r="O108" s="2">
        <f>IF(質格差指数!G108="","",質格差指数!G108)</f>
        <v>-4.90598803803989E-2</v>
      </c>
    </row>
    <row r="109" spans="1:15" x14ac:dyDescent="0.55000000000000004">
      <c r="A109" s="3">
        <v>4</v>
      </c>
      <c r="B109" s="3">
        <v>13</v>
      </c>
      <c r="I109" s="3">
        <v>4</v>
      </c>
      <c r="J109" s="3">
        <v>13</v>
      </c>
      <c r="K109" s="2">
        <f>IF(質格差指数!C109="","",質格差指数!C109)</f>
        <v>-0.22278883303543801</v>
      </c>
      <c r="L109" s="2">
        <f>IF(質格差指数!D109="","",質格差指数!D109)</f>
        <v>-0.198399228929207</v>
      </c>
      <c r="M109" s="2">
        <f>IF(質格差指数!E109="","",質格差指数!E109)</f>
        <v>-4.1741516249027603E-2</v>
      </c>
      <c r="N109" s="2">
        <f>IF(質格差指数!F109="","",質格差指数!F109)</f>
        <v>-0.50633463501975096</v>
      </c>
      <c r="O109" s="2">
        <f>IF(質格差指数!G109="","",質格差指数!G109)</f>
        <v>-0.47950913426280201</v>
      </c>
    </row>
    <row r="110" spans="1:15" x14ac:dyDescent="0.55000000000000004">
      <c r="A110" s="3">
        <v>4</v>
      </c>
      <c r="B110" s="3">
        <v>14</v>
      </c>
      <c r="I110" s="3">
        <v>4</v>
      </c>
      <c r="J110" s="3">
        <v>14</v>
      </c>
      <c r="K110" s="2">
        <f>IF(質格差指数!C110="","",質格差指数!C110)</f>
        <v>-7.2839159354821006E-2</v>
      </c>
      <c r="L110" s="2">
        <f>IF(質格差指数!D110="","",質格差指数!D110)</f>
        <v>4.0750550947161797E-2</v>
      </c>
      <c r="M110" s="2">
        <f>IF(質格差指数!E110="","",質格差指数!E110)</f>
        <v>6.7045308830194106E-2</v>
      </c>
      <c r="N110" s="2">
        <f>IF(質格差指数!F110="","",質格差指数!F110)</f>
        <v>-7.7226538241165201E-3</v>
      </c>
      <c r="O110" s="2">
        <f>IF(質格差指数!G110="","",質格差指数!G110)</f>
        <v>-1.13050610225481E-2</v>
      </c>
    </row>
    <row r="111" spans="1:15" x14ac:dyDescent="0.55000000000000004">
      <c r="A111" s="3">
        <v>4</v>
      </c>
      <c r="B111" s="3">
        <v>15</v>
      </c>
      <c r="I111" s="3">
        <v>4</v>
      </c>
      <c r="J111" s="3">
        <v>15</v>
      </c>
      <c r="K111" s="2">
        <f>IF(質格差指数!C111="","",質格差指数!C111)</f>
        <v>6.6506010642696706E-2</v>
      </c>
      <c r="L111" s="2">
        <f>IF(質格差指数!D111="","",質格差指数!D111)</f>
        <v>0.114738432867389</v>
      </c>
      <c r="M111" s="2">
        <f>IF(質格差指数!E111="","",質格差指数!E111)</f>
        <v>0.13319442878037599</v>
      </c>
      <c r="N111" s="2">
        <f>IF(質格差指数!F111="","",質格差指数!F111)</f>
        <v>-5.3081260536456702E-3</v>
      </c>
      <c r="O111" s="2">
        <f>IF(質格差指数!G111="","",質格差指数!G111)</f>
        <v>-1.6963270865683701E-2</v>
      </c>
    </row>
    <row r="112" spans="1:15" x14ac:dyDescent="0.55000000000000004">
      <c r="A112" s="3">
        <v>4</v>
      </c>
      <c r="B112" s="3">
        <v>16</v>
      </c>
      <c r="I112" s="3">
        <v>4</v>
      </c>
      <c r="J112" s="3">
        <v>16</v>
      </c>
      <c r="K112" s="2">
        <f>IF(質格差指数!C112="","",質格差指数!C112)</f>
        <v>8.7672750314582104E-2</v>
      </c>
      <c r="L112" s="2">
        <f>IF(質格差指数!D112="","",質格差指数!D112)</f>
        <v>9.6715330547516895E-2</v>
      </c>
      <c r="M112" s="2">
        <f>IF(質格差指数!E112="","",質格差指数!E112)</f>
        <v>6.9133315217520003E-2</v>
      </c>
      <c r="N112" s="2">
        <f>IF(質格差指数!F112="","",質格差指数!F112)</f>
        <v>4.20933885376579E-2</v>
      </c>
      <c r="O112" s="2">
        <f>IF(質格差指数!G112="","",質格差指数!G112)</f>
        <v>4.8293685662637802E-2</v>
      </c>
    </row>
    <row r="113" spans="1:15" x14ac:dyDescent="0.55000000000000004">
      <c r="A113" s="3">
        <v>4</v>
      </c>
      <c r="B113" s="3">
        <v>17</v>
      </c>
      <c r="I113" s="3">
        <v>4</v>
      </c>
      <c r="J113" s="3">
        <v>17</v>
      </c>
      <c r="K113" s="2">
        <f>IF(質格差指数!C113="","",質格差指数!C113)</f>
        <v>6.0149485508744702E-2</v>
      </c>
      <c r="L113" s="2">
        <f>IF(質格差指数!D113="","",質格差指数!D113)</f>
        <v>6.2150796327369903E-2</v>
      </c>
      <c r="M113" s="2">
        <f>IF(質格差指数!E113="","",質格差指数!E113)</f>
        <v>7.7780366583263802E-2</v>
      </c>
      <c r="N113" s="2">
        <f>IF(質格差指数!F113="","",質格差指数!F113)</f>
        <v>8.5622666215300694E-2</v>
      </c>
      <c r="O113" s="2">
        <f>IF(質格差指数!G113="","",質格差指数!G113)</f>
        <v>8.8218328102342605E-2</v>
      </c>
    </row>
    <row r="114" spans="1:15" x14ac:dyDescent="0.55000000000000004">
      <c r="A114" s="3">
        <v>4</v>
      </c>
      <c r="B114" s="3">
        <v>18</v>
      </c>
      <c r="I114" s="3">
        <v>4</v>
      </c>
      <c r="J114" s="3">
        <v>18</v>
      </c>
      <c r="K114" s="2">
        <f>IF(質格差指数!C114="","",質格差指数!C114)</f>
        <v>8.7008501671863706E-2</v>
      </c>
      <c r="L114" s="2">
        <f>IF(質格差指数!D114="","",質格差指数!D114)</f>
        <v>0.10519639366767</v>
      </c>
      <c r="M114" s="2">
        <f>IF(質格差指数!E114="","",質格差指数!E114)</f>
        <v>5.1030832595296498E-2</v>
      </c>
      <c r="N114" s="2">
        <f>IF(質格差指数!F114="","",質格差指数!F114)</f>
        <v>6.2224327129495001E-2</v>
      </c>
      <c r="O114" s="2">
        <f>IF(質格差指数!G114="","",質格差指数!G114)</f>
        <v>7.5852986955698004E-2</v>
      </c>
    </row>
    <row r="115" spans="1:15" x14ac:dyDescent="0.55000000000000004">
      <c r="A115" s="3">
        <v>4</v>
      </c>
      <c r="B115" s="3">
        <v>19</v>
      </c>
      <c r="I115" s="3">
        <v>4</v>
      </c>
      <c r="J115" s="3">
        <v>19</v>
      </c>
      <c r="K115" s="2">
        <f>IF(質格差指数!C115="","",質格差指数!C115)</f>
        <v>9.9595615765248696E-2</v>
      </c>
      <c r="L115" s="2">
        <f>IF(質格差指数!D115="","",質格差指数!D115)</f>
        <v>0.11351976318094301</v>
      </c>
      <c r="M115" s="2">
        <f>IF(質格差指数!E115="","",質格差指数!E115)</f>
        <v>0.106759050749667</v>
      </c>
      <c r="N115" s="2">
        <f>IF(質格差指数!F115="","",質格差指数!F115)</f>
        <v>9.1106398726895299E-2</v>
      </c>
      <c r="O115" s="2">
        <f>IF(質格差指数!G115="","",質格差指数!G115)</f>
        <v>9.9482555169762094E-2</v>
      </c>
    </row>
    <row r="116" spans="1:15" x14ac:dyDescent="0.55000000000000004">
      <c r="A116" s="3">
        <v>4</v>
      </c>
      <c r="B116" s="3">
        <v>20</v>
      </c>
      <c r="I116" s="3">
        <v>4</v>
      </c>
      <c r="J116" s="3">
        <v>20</v>
      </c>
      <c r="K116" s="2">
        <f>IF(質格差指数!C116="","",質格差指数!C116)</f>
        <v>3.7666075664642203E-2</v>
      </c>
      <c r="L116" s="2">
        <f>IF(質格差指数!D116="","",質格差指数!D116)</f>
        <v>8.7946259972892807E-2</v>
      </c>
      <c r="M116" s="2">
        <f>IF(質格差指数!E116="","",質格差指数!E116)</f>
        <v>8.8644535709726996E-2</v>
      </c>
      <c r="N116" s="2">
        <f>IF(質格差指数!F116="","",質格差指数!F116)</f>
        <v>6.2358880770908599E-2</v>
      </c>
      <c r="O116" s="2">
        <f>IF(質格差指数!G116="","",質格差指数!G116)</f>
        <v>8.6705662661866495E-2</v>
      </c>
    </row>
    <row r="117" spans="1:15" x14ac:dyDescent="0.55000000000000004">
      <c r="A117" s="3">
        <v>4</v>
      </c>
      <c r="B117" s="3">
        <v>21</v>
      </c>
      <c r="I117" s="3">
        <v>4</v>
      </c>
      <c r="J117" s="3">
        <v>21</v>
      </c>
      <c r="K117" s="2">
        <f>IF(質格差指数!C117="","",質格差指数!C117)</f>
        <v>4.1004512209875102E-3</v>
      </c>
      <c r="L117" s="2">
        <f>IF(質格差指数!D117="","",質格差指数!D117)</f>
        <v>8.4229046235883301E-2</v>
      </c>
      <c r="M117" s="2">
        <f>IF(質格差指数!E117="","",質格差指数!E117)</f>
        <v>7.6567107492879594E-2</v>
      </c>
      <c r="N117" s="2">
        <f>IF(質格差指数!F117="","",質格差指数!F117)</f>
        <v>6.9305377632498402E-2</v>
      </c>
      <c r="O117" s="2">
        <f>IF(質格差指数!G117="","",質格差指数!G117)</f>
        <v>-4.1982572705480097E-3</v>
      </c>
    </row>
    <row r="118" spans="1:15" x14ac:dyDescent="0.55000000000000004">
      <c r="A118" s="3">
        <v>4</v>
      </c>
      <c r="B118" s="3">
        <v>22</v>
      </c>
      <c r="I118" s="3">
        <v>4</v>
      </c>
      <c r="J118" s="3">
        <v>22</v>
      </c>
      <c r="K118" s="2">
        <f>IF(質格差指数!C118="","",質格差指数!C118)</f>
        <v>7.4346197991636498E-2</v>
      </c>
      <c r="L118" s="2">
        <f>IF(質格差指数!D118="","",質格差指数!D118)</f>
        <v>3.6771473039716701E-2</v>
      </c>
      <c r="M118" s="2">
        <f>IF(質格差指数!E118="","",質格差指数!E118)</f>
        <v>0.13457742904794601</v>
      </c>
      <c r="N118" s="2">
        <f>IF(質格差指数!F118="","",質格差指数!F118)</f>
        <v>0.12765570390307099</v>
      </c>
      <c r="O118" s="2">
        <f>IF(質格差指数!G118="","",質格差指数!G118)</f>
        <v>9.8195875626897494E-2</v>
      </c>
    </row>
    <row r="119" spans="1:15" x14ac:dyDescent="0.55000000000000004">
      <c r="A119" s="3">
        <v>4</v>
      </c>
      <c r="B119" s="3">
        <v>23</v>
      </c>
      <c r="I119" s="3">
        <v>4</v>
      </c>
      <c r="J119" s="3">
        <v>23</v>
      </c>
      <c r="K119" s="2">
        <f>IF(質格差指数!C119="","",質格差指数!C119)</f>
        <v>3.7961887555290598E-2</v>
      </c>
      <c r="L119" s="2">
        <f>IF(質格差指数!D119="","",質格差指数!D119)</f>
        <v>0.13070703180941501</v>
      </c>
      <c r="M119" s="2">
        <f>IF(質格差指数!E119="","",質格差指数!E119)</f>
        <v>0.207199958424444</v>
      </c>
      <c r="N119" s="2">
        <f>IF(質格差指数!F119="","",質格差指数!F119)</f>
        <v>8.1118431074057695E-2</v>
      </c>
      <c r="O119" s="2">
        <f>IF(質格差指数!G119="","",質格差指数!G119)</f>
        <v>7.0290567403594406E-2</v>
      </c>
    </row>
    <row r="120" spans="1:15" x14ac:dyDescent="0.55000000000000004">
      <c r="A120" s="3">
        <v>4</v>
      </c>
      <c r="B120" s="3">
        <v>24</v>
      </c>
      <c r="I120" s="3">
        <v>4</v>
      </c>
      <c r="J120" s="3">
        <v>24</v>
      </c>
      <c r="K120" s="2">
        <f>IF(質格差指数!C120="","",質格差指数!C120)</f>
        <v>4.5859895650241997E-2</v>
      </c>
      <c r="L120" s="2">
        <f>IF(質格差指数!D120="","",質格差指数!D120)</f>
        <v>8.7030858293656199E-2</v>
      </c>
      <c r="M120" s="2">
        <f>IF(質格差指数!E120="","",質格差指数!E120)</f>
        <v>7.8067002226847398E-2</v>
      </c>
      <c r="N120" s="2">
        <f>IF(質格差指数!F120="","",質格差指数!F120)</f>
        <v>3.60578076832112E-2</v>
      </c>
      <c r="O120" s="2">
        <f>IF(質格差指数!G120="","",質格差指数!G120)</f>
        <v>3.4972491083717999E-2</v>
      </c>
    </row>
    <row r="121" spans="1:15" x14ac:dyDescent="0.55000000000000004">
      <c r="A121" s="3">
        <v>4</v>
      </c>
      <c r="B121" s="3">
        <v>25</v>
      </c>
      <c r="I121" s="3">
        <v>4</v>
      </c>
      <c r="J121" s="3">
        <v>25</v>
      </c>
      <c r="K121" s="2">
        <f>IF(質格差指数!C121="","",質格差指数!C121)</f>
        <v>0.112719667445319</v>
      </c>
      <c r="L121" s="2">
        <f>IF(質格差指数!D121="","",質格差指数!D121)</f>
        <v>3.8955160761531202E-2</v>
      </c>
      <c r="M121" s="2">
        <f>IF(質格差指数!E121="","",質格差指数!E121)</f>
        <v>8.5645247260595997E-2</v>
      </c>
      <c r="N121" s="2">
        <f>IF(質格差指数!F121="","",質格差指数!F121)</f>
        <v>7.2583526896847106E-2</v>
      </c>
      <c r="O121" s="2">
        <f>IF(質格差指数!G121="","",質格差指数!G121)</f>
        <v>6.2668912688308501E-2</v>
      </c>
    </row>
    <row r="122" spans="1:15" x14ac:dyDescent="0.55000000000000004">
      <c r="A122" s="3">
        <v>4</v>
      </c>
      <c r="B122" s="3">
        <v>26</v>
      </c>
      <c r="I122" s="3">
        <v>4</v>
      </c>
      <c r="J122" s="3">
        <v>26</v>
      </c>
      <c r="K122" s="2">
        <f>IF(質格差指数!C122="","",質格差指数!C122)</f>
        <v>8.0657809443103204E-2</v>
      </c>
      <c r="L122" s="2">
        <f>IF(質格差指数!D122="","",質格差指数!D122)</f>
        <v>0.21477784707877501</v>
      </c>
      <c r="M122" s="2">
        <f>IF(質格差指数!E122="","",質格差指数!E122)</f>
        <v>0.14358030936064101</v>
      </c>
      <c r="N122" s="2">
        <f>IF(質格差指数!F122="","",質格差指数!F122)</f>
        <v>5.6239151084417502E-2</v>
      </c>
      <c r="O122" s="2">
        <f>IF(質格差指数!G122="","",質格差指数!G122)</f>
        <v>0.135757956116729</v>
      </c>
    </row>
    <row r="123" spans="1:15" x14ac:dyDescent="0.55000000000000004">
      <c r="A123" s="3">
        <v>4</v>
      </c>
      <c r="B123" s="3">
        <v>27</v>
      </c>
      <c r="I123" s="3">
        <v>4</v>
      </c>
      <c r="J123" s="3">
        <v>27</v>
      </c>
      <c r="K123" s="2">
        <f>IF(質格差指数!C123="","",質格差指数!C123)</f>
        <v>6.8426348211303306E-2</v>
      </c>
      <c r="L123" s="2">
        <f>IF(質格差指数!D123="","",質格差指数!D123)</f>
        <v>0.13490228601738999</v>
      </c>
      <c r="M123" s="2">
        <f>IF(質格差指数!E123="","",質格差指数!E123)</f>
        <v>4.0859506285777003E-2</v>
      </c>
      <c r="N123" s="2">
        <f>IF(質格差指数!F123="","",質格差指数!F123)</f>
        <v>8.4661919371105399E-2</v>
      </c>
      <c r="O123" s="2">
        <f>IF(質格差指数!G123="","",質格差指数!G123)</f>
        <v>5.9047623926588501E-2</v>
      </c>
    </row>
    <row r="124" spans="1:15" x14ac:dyDescent="0.55000000000000004">
      <c r="A124" s="3">
        <v>4</v>
      </c>
      <c r="B124" s="3">
        <v>28</v>
      </c>
      <c r="I124" s="3">
        <v>4</v>
      </c>
      <c r="J124" s="3">
        <v>28</v>
      </c>
      <c r="K124" s="2">
        <f>IF(質格差指数!C124="","",質格差指数!C124)</f>
        <v>2.9071094622709098E-2</v>
      </c>
      <c r="L124" s="2">
        <f>IF(質格差指数!D124="","",質格差指数!D124)</f>
        <v>3.2061383304123003E-2</v>
      </c>
      <c r="M124" s="2">
        <f>IF(質格差指数!E124="","",質格差指数!E124)</f>
        <v>3.8700625740095598E-2</v>
      </c>
      <c r="N124" s="2">
        <f>IF(質格差指数!F124="","",質格差指数!F124)</f>
        <v>4.5664595918078497E-2</v>
      </c>
      <c r="O124" s="2">
        <f>IF(質格差指数!G124="","",質格差指数!G124)</f>
        <v>4.5102331987764602E-2</v>
      </c>
    </row>
    <row r="125" spans="1:15" x14ac:dyDescent="0.55000000000000004">
      <c r="A125" s="3">
        <v>4</v>
      </c>
      <c r="B125" s="3">
        <v>29</v>
      </c>
      <c r="I125" s="3">
        <v>4</v>
      </c>
      <c r="J125" s="3">
        <v>29</v>
      </c>
      <c r="K125" s="2">
        <f>IF(質格差指数!C125="","",質格差指数!C125)</f>
        <v>6.3422104949549293E-2</v>
      </c>
      <c r="L125" s="2">
        <f>IF(質格差指数!D125="","",質格差指数!D125)</f>
        <v>-3.08294295029149E-3</v>
      </c>
      <c r="M125" s="2">
        <f>IF(質格差指数!E125="","",質格差指数!E125)</f>
        <v>4.9989151417214397E-2</v>
      </c>
      <c r="N125" s="2">
        <f>IF(質格差指数!F125="","",質格差指数!F125)</f>
        <v>6.1389689953832302E-2</v>
      </c>
      <c r="O125" s="2">
        <f>IF(質格差指数!G125="","",質格差指数!G125)</f>
        <v>3.6591508241907898E-2</v>
      </c>
    </row>
    <row r="126" spans="1:15" x14ac:dyDescent="0.55000000000000004">
      <c r="A126" s="3">
        <v>4</v>
      </c>
      <c r="B126" s="3">
        <v>30</v>
      </c>
      <c r="I126" s="3">
        <v>4</v>
      </c>
      <c r="J126" s="3">
        <v>30</v>
      </c>
      <c r="K126" s="2">
        <f>IF(質格差指数!C126="","",質格差指数!C126)</f>
        <v>4.9437862851165103E-2</v>
      </c>
      <c r="L126" s="2">
        <f>IF(質格差指数!D126="","",質格差指数!D126)</f>
        <v>4.3940338461074702E-2</v>
      </c>
      <c r="M126" s="2">
        <f>IF(質格差指数!E126="","",質格差指数!E126)</f>
        <v>5.6421288884244601E-2</v>
      </c>
      <c r="N126" s="2">
        <f>IF(質格差指数!F126="","",質格差指数!F126)</f>
        <v>5.3368884621587398E-2</v>
      </c>
      <c r="O126" s="2">
        <f>IF(質格差指数!G126="","",質格差指数!G126)</f>
        <v>4.0024958545366897E-2</v>
      </c>
    </row>
    <row r="127" spans="1:15" x14ac:dyDescent="0.55000000000000004">
      <c r="A127" s="3">
        <v>4</v>
      </c>
      <c r="B127" s="3">
        <v>31</v>
      </c>
      <c r="I127" s="3">
        <v>4</v>
      </c>
      <c r="J127" s="3">
        <v>31</v>
      </c>
      <c r="K127" s="2">
        <f>IF(質格差指数!C127="","",質格差指数!C127)</f>
        <v>7.4229709356112394E-2</v>
      </c>
      <c r="L127" s="2">
        <f>IF(質格差指数!D127="","",質格差指数!D127)</f>
        <v>7.3189543150429998E-2</v>
      </c>
      <c r="M127" s="2">
        <f>IF(質格差指数!E127="","",質格差指数!E127)</f>
        <v>2.79642724718085E-2</v>
      </c>
      <c r="N127" s="2">
        <f>IF(質格差指数!F127="","",質格差指数!F127)</f>
        <v>4.2037941509280703E-2</v>
      </c>
      <c r="O127" s="2">
        <f>IF(質格差指数!G127="","",質格差指数!G127)</f>
        <v>4.0763817095605399E-2</v>
      </c>
    </row>
    <row r="128" spans="1:15" x14ac:dyDescent="0.55000000000000004">
      <c r="A128" s="3">
        <v>5</v>
      </c>
      <c r="B128" s="3">
        <v>1</v>
      </c>
      <c r="I128" s="3">
        <v>5</v>
      </c>
      <c r="J128" s="3">
        <v>1</v>
      </c>
      <c r="K128" s="2">
        <f>IF(質格差指数!C128="","",質格差指数!C128)</f>
        <v>1.7741168111930699E-2</v>
      </c>
      <c r="L128" s="2">
        <f>IF(質格差指数!D128="","",質格差指数!D128)</f>
        <v>5.8778772316534202E-2</v>
      </c>
      <c r="M128" s="2">
        <f>IF(質格差指数!E128="","",質格差指数!E128)</f>
        <v>1.54680737057765E-2</v>
      </c>
      <c r="N128" s="2">
        <f>IF(質格差指数!F128="","",質格差指数!F128)</f>
        <v>1.4302081725100601E-2</v>
      </c>
      <c r="O128" s="2">
        <f>IF(質格差指数!G128="","",質格差指数!G128)</f>
        <v>1.4252471649065301E-2</v>
      </c>
    </row>
    <row r="129" spans="1:15" x14ac:dyDescent="0.55000000000000004">
      <c r="A129" s="3">
        <v>5</v>
      </c>
      <c r="B129" s="3">
        <v>2</v>
      </c>
      <c r="I129" s="3">
        <v>5</v>
      </c>
      <c r="J129" s="3">
        <v>2</v>
      </c>
      <c r="K129" s="2">
        <f>IF(質格差指数!C129="","",質格差指数!C129)</f>
        <v>-0.15930159959033099</v>
      </c>
      <c r="L129" s="2">
        <f>IF(質格差指数!D129="","",質格差指数!D129)</f>
        <v>-9.1462782775524706E-2</v>
      </c>
      <c r="M129" s="2">
        <f>IF(質格差指数!E129="","",質格差指数!E129)</f>
        <v>0.108430603636367</v>
      </c>
      <c r="N129" s="2">
        <f>IF(質格差指数!F129="","",質格差指数!F129)</f>
        <v>-0.15401929586492799</v>
      </c>
      <c r="O129" s="2">
        <f>IF(質格差指数!G129="","",質格差指数!G129)</f>
        <v>-0.31045386412598303</v>
      </c>
    </row>
    <row r="130" spans="1:15" x14ac:dyDescent="0.55000000000000004">
      <c r="A130" s="3">
        <v>5</v>
      </c>
      <c r="B130" s="3">
        <v>3</v>
      </c>
      <c r="I130" s="3">
        <v>5</v>
      </c>
      <c r="J130" s="3">
        <v>3</v>
      </c>
      <c r="K130" s="2">
        <f>IF(質格差指数!C130="","",質格差指数!C130)</f>
        <v>6.1128300115495401E-2</v>
      </c>
      <c r="L130" s="2">
        <f>IF(質格差指数!D130="","",質格差指数!D130)</f>
        <v>7.6602235254809E-3</v>
      </c>
      <c r="M130" s="2">
        <f>IF(質格差指数!E130="","",質格差指数!E130)</f>
        <v>7.9290964430524496E-2</v>
      </c>
      <c r="N130" s="2">
        <f>IF(質格差指数!F130="","",質格差指数!F130)</f>
        <v>0.14469853690107001</v>
      </c>
      <c r="O130" s="2">
        <f>IF(質格差指数!G130="","",質格差指数!G130)</f>
        <v>0.11033941094977701</v>
      </c>
    </row>
    <row r="131" spans="1:15" x14ac:dyDescent="0.55000000000000004">
      <c r="A131" s="3">
        <v>5</v>
      </c>
      <c r="B131" s="3">
        <v>4</v>
      </c>
      <c r="I131" s="3">
        <v>5</v>
      </c>
      <c r="J131" s="3">
        <v>4</v>
      </c>
      <c r="K131" s="2">
        <f>IF(質格差指数!C131="","",質格差指数!C131)</f>
        <v>0.10094627559811099</v>
      </c>
      <c r="L131" s="2">
        <f>IF(質格差指数!D131="","",質格差指数!D131)</f>
        <v>7.1291837257592999E-2</v>
      </c>
      <c r="M131" s="2">
        <f>IF(質格差指数!E131="","",質格差指数!E131)</f>
        <v>5.8538721169020799E-2</v>
      </c>
      <c r="N131" s="2">
        <f>IF(質格差指数!F131="","",質格差指数!F131)</f>
        <v>6.9648451832193495E-2</v>
      </c>
      <c r="O131" s="2">
        <f>IF(質格差指数!G131="","",質格差指数!G131)</f>
        <v>6.3513774738300999E-2</v>
      </c>
    </row>
    <row r="132" spans="1:15" x14ac:dyDescent="0.55000000000000004">
      <c r="A132" s="3">
        <v>5</v>
      </c>
      <c r="B132" s="3">
        <v>5</v>
      </c>
      <c r="I132" s="3">
        <v>5</v>
      </c>
      <c r="J132" s="3">
        <v>5</v>
      </c>
      <c r="K132" s="2">
        <f>IF(質格差指数!C132="","",質格差指数!C132)</f>
        <v>0.63381027279526303</v>
      </c>
      <c r="L132" s="2">
        <f>IF(質格差指数!D132="","",質格差指数!D132)</f>
        <v>0.628457184090496</v>
      </c>
      <c r="M132" s="2">
        <f>IF(質格差指数!E132="","",質格差指数!E132)</f>
        <v>0.43003442410956999</v>
      </c>
      <c r="N132" s="2">
        <f>IF(質格差指数!F132="","",質格差指数!F132)</f>
        <v>0.48235061466643597</v>
      </c>
      <c r="O132" s="2">
        <f>IF(質格差指数!G132="","",質格差指数!G132)</f>
        <v>0.48215689015107599</v>
      </c>
    </row>
    <row r="133" spans="1:15" x14ac:dyDescent="0.55000000000000004">
      <c r="A133" s="3">
        <v>5</v>
      </c>
      <c r="B133" s="3">
        <v>6</v>
      </c>
      <c r="I133" s="3">
        <v>5</v>
      </c>
      <c r="J133" s="3">
        <v>6</v>
      </c>
      <c r="K133" s="2">
        <f>IF(質格差指数!C133="","",質格差指数!C133)</f>
        <v>0.140908193791945</v>
      </c>
      <c r="L133" s="2">
        <f>IF(質格差指数!D133="","",質格差指数!D133)</f>
        <v>0.10229943828027201</v>
      </c>
      <c r="M133" s="2">
        <f>IF(質格差指数!E133="","",質格差指数!E133)</f>
        <v>0.11735709214811101</v>
      </c>
      <c r="N133" s="2">
        <f>IF(質格差指数!F133="","",質格差指数!F133)</f>
        <v>0.109503519492976</v>
      </c>
      <c r="O133" s="2">
        <f>IF(質格差指数!G133="","",質格差指数!G133)</f>
        <v>8.4087906651313299E-2</v>
      </c>
    </row>
    <row r="134" spans="1:15" x14ac:dyDescent="0.55000000000000004">
      <c r="A134" s="3">
        <v>5</v>
      </c>
      <c r="B134" s="3">
        <v>7</v>
      </c>
      <c r="I134" s="3">
        <v>5</v>
      </c>
      <c r="J134" s="3">
        <v>7</v>
      </c>
      <c r="K134" s="2">
        <f>IF(質格差指数!C134="","",質格差指数!C134)</f>
        <v>0.24620891608444401</v>
      </c>
      <c r="L134" s="2">
        <f>IF(質格差指数!D134="","",質格差指数!D134)</f>
        <v>0.104364186098307</v>
      </c>
      <c r="M134" s="2">
        <f>IF(質格差指数!E134="","",質格差指数!E134)</f>
        <v>0.105181316110186</v>
      </c>
      <c r="N134" s="2">
        <f>IF(質格差指数!F134="","",質格差指数!F134)</f>
        <v>0.34715937868910601</v>
      </c>
      <c r="O134" s="2">
        <f>IF(質格差指数!G134="","",質格差指数!G134)</f>
        <v>0.32962527607171099</v>
      </c>
    </row>
    <row r="135" spans="1:15" x14ac:dyDescent="0.55000000000000004">
      <c r="A135" s="3">
        <v>5</v>
      </c>
      <c r="B135" s="3">
        <v>8</v>
      </c>
      <c r="I135" s="3">
        <v>5</v>
      </c>
      <c r="J135" s="3">
        <v>8</v>
      </c>
      <c r="K135" s="2">
        <f>IF(質格差指数!C135="","",質格差指数!C135)</f>
        <v>9.7968522870160502E-2</v>
      </c>
      <c r="L135" s="2">
        <f>IF(質格差指数!D135="","",質格差指数!D135)</f>
        <v>4.4454249011301003E-2</v>
      </c>
      <c r="M135" s="2">
        <f>IF(質格差指数!E135="","",質格差指数!E135)</f>
        <v>9.0945680261152698E-2</v>
      </c>
      <c r="N135" s="2">
        <f>IF(質格差指数!F135="","",質格差指数!F135)</f>
        <v>5.0049666916417102E-2</v>
      </c>
      <c r="O135" s="2">
        <f>IF(質格差指数!G135="","",質格差指数!G135)</f>
        <v>3.8259293634085402E-2</v>
      </c>
    </row>
    <row r="136" spans="1:15" x14ac:dyDescent="0.55000000000000004">
      <c r="A136" s="3">
        <v>5</v>
      </c>
      <c r="B136" s="3">
        <v>9</v>
      </c>
      <c r="I136" s="3">
        <v>5</v>
      </c>
      <c r="J136" s="3">
        <v>9</v>
      </c>
      <c r="K136" s="2">
        <f>IF(質格差指数!C136="","",質格差指数!C136)</f>
        <v>7.8365611451958597E-2</v>
      </c>
      <c r="L136" s="2">
        <f>IF(質格差指数!D136="","",質格差指数!D136)</f>
        <v>5.09272869670684E-2</v>
      </c>
      <c r="M136" s="2">
        <f>IF(質格差指数!E136="","",質格差指数!E136)</f>
        <v>5.9115078255843702E-2</v>
      </c>
      <c r="N136" s="2">
        <f>IF(質格差指数!F136="","",質格差指数!F136)</f>
        <v>0.20108175611372101</v>
      </c>
      <c r="O136" s="2">
        <f>IF(質格差指数!G136="","",質格差指数!G136)</f>
        <v>0.168345223739438</v>
      </c>
    </row>
    <row r="137" spans="1:15" x14ac:dyDescent="0.55000000000000004">
      <c r="A137" s="3">
        <v>5</v>
      </c>
      <c r="B137" s="3">
        <v>10</v>
      </c>
      <c r="I137" s="3">
        <v>5</v>
      </c>
      <c r="J137" s="3">
        <v>10</v>
      </c>
      <c r="K137" s="2">
        <f>IF(質格差指数!C137="","",質格差指数!C137)</f>
        <v>-5.4293096956748797E-2</v>
      </c>
      <c r="L137" s="2">
        <f>IF(質格差指数!D137="","",質格差指数!D137)</f>
        <v>-4.2596228454330497E-2</v>
      </c>
      <c r="M137" s="2">
        <f>IF(質格差指数!E137="","",質格差指数!E137)</f>
        <v>-1.7634012248407001E-2</v>
      </c>
      <c r="N137" s="2">
        <f>IF(質格差指数!F137="","",質格差指数!F137)</f>
        <v>5.4118397844456101E-2</v>
      </c>
      <c r="O137" s="2">
        <f>IF(質格差指数!G137="","",質格差指数!G137)</f>
        <v>3.8341292258768103E-2</v>
      </c>
    </row>
    <row r="138" spans="1:15" x14ac:dyDescent="0.55000000000000004">
      <c r="A138" s="3">
        <v>5</v>
      </c>
      <c r="B138" s="3">
        <v>11</v>
      </c>
      <c r="I138" s="3">
        <v>5</v>
      </c>
      <c r="J138" s="3">
        <v>11</v>
      </c>
      <c r="K138" s="2">
        <f>IF(質格差指数!C138="","",質格差指数!C138)</f>
        <v>-6.2485982604306302E-2</v>
      </c>
      <c r="L138" s="2">
        <f>IF(質格差指数!D138="","",質格差指数!D138)</f>
        <v>-7.5233458092605399E-2</v>
      </c>
      <c r="M138" s="2">
        <f>IF(質格差指数!E138="","",質格差指数!E138)</f>
        <v>2.0916798956624998E-3</v>
      </c>
      <c r="N138" s="2">
        <f>IF(質格差指数!F138="","",質格差指数!F138)</f>
        <v>-7.2328456283991094E-2</v>
      </c>
      <c r="O138" s="2">
        <f>IF(質格差指数!G138="","",質格差指数!G138)</f>
        <v>-9.1351972060507505E-2</v>
      </c>
    </row>
    <row r="139" spans="1:15" x14ac:dyDescent="0.55000000000000004">
      <c r="A139" s="3">
        <v>5</v>
      </c>
      <c r="B139" s="3">
        <v>12</v>
      </c>
      <c r="I139" s="3">
        <v>5</v>
      </c>
      <c r="J139" s="3">
        <v>12</v>
      </c>
      <c r="K139" s="2">
        <f>IF(質格差指数!C139="","",質格差指数!C139)</f>
        <v>0.112571334220922</v>
      </c>
      <c r="L139" s="2">
        <f>IF(質格差指数!D139="","",質格差指数!D139)</f>
        <v>2.2791147317260799E-2</v>
      </c>
      <c r="M139" s="2">
        <f>IF(質格差指数!E139="","",質格差指数!E139)</f>
        <v>4.56007010168396E-2</v>
      </c>
      <c r="N139" s="2">
        <f>IF(質格差指数!F139="","",質格差指数!F139)</f>
        <v>0.106806072818695</v>
      </c>
      <c r="O139" s="2">
        <f>IF(質格差指数!G139="","",質格差指数!G139)</f>
        <v>0.10349038539157</v>
      </c>
    </row>
    <row r="140" spans="1:15" x14ac:dyDescent="0.55000000000000004">
      <c r="A140" s="3">
        <v>5</v>
      </c>
      <c r="B140" s="3">
        <v>13</v>
      </c>
      <c r="I140" s="3">
        <v>5</v>
      </c>
      <c r="J140" s="3">
        <v>13</v>
      </c>
      <c r="K140" s="2">
        <f>IF(質格差指数!C140="","",質格差指数!C140)</f>
        <v>-0.27853749980375597</v>
      </c>
      <c r="L140" s="2">
        <f>IF(質格差指数!D140="","",質格差指数!D140)</f>
        <v>-0.38965633401132999</v>
      </c>
      <c r="M140" s="2">
        <f>IF(質格差指数!E140="","",質格差指数!E140)</f>
        <v>-0.12966581854879</v>
      </c>
      <c r="N140" s="2">
        <f>IF(質格差指数!F140="","",質格差指数!F140)</f>
        <v>-0.19228156584691899</v>
      </c>
      <c r="O140" s="2">
        <f>IF(質格差指数!G140="","",質格差指数!G140)</f>
        <v>-0.210708037230874</v>
      </c>
    </row>
    <row r="141" spans="1:15" x14ac:dyDescent="0.55000000000000004">
      <c r="A141" s="3">
        <v>5</v>
      </c>
      <c r="B141" s="3">
        <v>14</v>
      </c>
      <c r="I141" s="3">
        <v>5</v>
      </c>
      <c r="J141" s="3">
        <v>14</v>
      </c>
      <c r="K141" s="2">
        <f>IF(質格差指数!C141="","",質格差指数!C141)</f>
        <v>0.220263934106289</v>
      </c>
      <c r="L141" s="2">
        <f>IF(質格差指数!D141="","",質格差指数!D141)</f>
        <v>9.4545892553273406E-2</v>
      </c>
      <c r="M141" s="2">
        <f>IF(質格差指数!E141="","",質格差指数!E141)</f>
        <v>8.3850391684624895E-2</v>
      </c>
      <c r="N141" s="2">
        <f>IF(質格差指数!F141="","",質格差指数!F141)</f>
        <v>0.204157979058708</v>
      </c>
      <c r="O141" s="2">
        <f>IF(質格差指数!G141="","",質格差指数!G141)</f>
        <v>0.16188178033431599</v>
      </c>
    </row>
    <row r="142" spans="1:15" x14ac:dyDescent="0.55000000000000004">
      <c r="A142" s="3">
        <v>5</v>
      </c>
      <c r="B142" s="3">
        <v>15</v>
      </c>
      <c r="I142" s="3">
        <v>5</v>
      </c>
      <c r="J142" s="3">
        <v>15</v>
      </c>
      <c r="K142" s="2">
        <f>IF(質格差指数!C142="","",質格差指数!C142)</f>
        <v>0.32323895622492299</v>
      </c>
      <c r="L142" s="2">
        <f>IF(質格差指数!D142="","",質格差指数!D142)</f>
        <v>0.18158287551930499</v>
      </c>
      <c r="M142" s="2">
        <f>IF(質格差指数!E142="","",質格差指数!E142)</f>
        <v>0.25419320396351802</v>
      </c>
      <c r="N142" s="2">
        <f>IF(質格差指数!F142="","",質格差指数!F142)</f>
        <v>0.40430399238251202</v>
      </c>
      <c r="O142" s="2">
        <f>IF(質格差指数!G142="","",質格差指数!G142)</f>
        <v>0.394440691820786</v>
      </c>
    </row>
    <row r="143" spans="1:15" x14ac:dyDescent="0.55000000000000004">
      <c r="A143" s="3">
        <v>5</v>
      </c>
      <c r="B143" s="3">
        <v>16</v>
      </c>
      <c r="I143" s="3">
        <v>5</v>
      </c>
      <c r="J143" s="3">
        <v>16</v>
      </c>
      <c r="K143" s="2">
        <f>IF(質格差指数!C143="","",質格差指数!C143)</f>
        <v>9.4816675246928606E-2</v>
      </c>
      <c r="L143" s="2">
        <f>IF(質格差指数!D143="","",質格差指数!D143)</f>
        <v>-3.2424048852680602E-3</v>
      </c>
      <c r="M143" s="2">
        <f>IF(質格差指数!E143="","",質格差指数!E143)</f>
        <v>7.2747512983834403E-2</v>
      </c>
      <c r="N143" s="2">
        <f>IF(質格差指数!F143="","",質格差指数!F143)</f>
        <v>8.1942488442187794E-2</v>
      </c>
      <c r="O143" s="2">
        <f>IF(質格差指数!G143="","",質格差指数!G143)</f>
        <v>7.2211988269285196E-2</v>
      </c>
    </row>
    <row r="144" spans="1:15" x14ac:dyDescent="0.55000000000000004">
      <c r="A144" s="3">
        <v>5</v>
      </c>
      <c r="B144" s="3">
        <v>17</v>
      </c>
      <c r="I144" s="3">
        <v>5</v>
      </c>
      <c r="J144" s="3">
        <v>17</v>
      </c>
      <c r="K144" s="2">
        <f>IF(質格差指数!C144="","",質格差指数!C144)</f>
        <v>3.70808194700495E-2</v>
      </c>
      <c r="L144" s="2">
        <f>IF(質格差指数!D144="","",質格差指数!D144)</f>
        <v>2.8445809813881801E-2</v>
      </c>
      <c r="M144" s="2">
        <f>IF(質格差指数!E144="","",質格差指数!E144)</f>
        <v>2.29354556151984E-2</v>
      </c>
      <c r="N144" s="2">
        <f>IF(質格差指数!F144="","",質格差指数!F144)</f>
        <v>7.6023426874147898E-2</v>
      </c>
      <c r="O144" s="2">
        <f>IF(質格差指数!G144="","",質格差指数!G144)</f>
        <v>3.98832674688211E-2</v>
      </c>
    </row>
    <row r="145" spans="1:15" x14ac:dyDescent="0.55000000000000004">
      <c r="A145" s="3">
        <v>5</v>
      </c>
      <c r="B145" s="3">
        <v>18</v>
      </c>
      <c r="I145" s="3">
        <v>5</v>
      </c>
      <c r="J145" s="3">
        <v>18</v>
      </c>
      <c r="K145" s="2">
        <f>IF(質格差指数!C145="","",質格差指数!C145)</f>
        <v>7.3747155922859201E-2</v>
      </c>
      <c r="L145" s="2">
        <f>IF(質格差指数!D145="","",質格差指数!D145)</f>
        <v>2.69760004511699E-2</v>
      </c>
      <c r="M145" s="2">
        <f>IF(質格差指数!E145="","",質格差指数!E145)</f>
        <v>2.5481266930640199E-2</v>
      </c>
      <c r="N145" s="2">
        <f>IF(質格差指数!F145="","",質格差指数!F145)</f>
        <v>5.1284121821169301E-2</v>
      </c>
      <c r="O145" s="2">
        <f>IF(質格差指数!G145="","",質格差指数!G145)</f>
        <v>4.1991036684762999E-2</v>
      </c>
    </row>
    <row r="146" spans="1:15" x14ac:dyDescent="0.55000000000000004">
      <c r="A146" s="3">
        <v>5</v>
      </c>
      <c r="B146" s="3">
        <v>19</v>
      </c>
      <c r="I146" s="3">
        <v>5</v>
      </c>
      <c r="J146" s="3">
        <v>19</v>
      </c>
      <c r="K146" s="2">
        <f>IF(質格差指数!C146="","",質格差指数!C146)</f>
        <v>6.4407009173460997E-2</v>
      </c>
      <c r="L146" s="2">
        <f>IF(質格差指数!D146="","",質格差指数!D146)</f>
        <v>1.6027067504607001E-3</v>
      </c>
      <c r="M146" s="2">
        <f>IF(質格差指数!E146="","",質格差指数!E146)</f>
        <v>2.5841746446203101E-2</v>
      </c>
      <c r="N146" s="2">
        <f>IF(質格差指数!F146="","",質格差指数!F146)</f>
        <v>3.3305517872937701E-2</v>
      </c>
      <c r="O146" s="2">
        <f>IF(質格差指数!G146="","",質格差指数!G146)</f>
        <v>4.5851625482308901E-2</v>
      </c>
    </row>
    <row r="147" spans="1:15" x14ac:dyDescent="0.55000000000000004">
      <c r="A147" s="3">
        <v>5</v>
      </c>
      <c r="B147" s="3">
        <v>20</v>
      </c>
      <c r="I147" s="3">
        <v>5</v>
      </c>
      <c r="J147" s="3">
        <v>20</v>
      </c>
      <c r="K147" s="2">
        <f>IF(質格差指数!C147="","",質格差指数!C147)</f>
        <v>3.3265137817604998E-2</v>
      </c>
      <c r="L147" s="2">
        <f>IF(質格差指数!D147="","",質格差指数!D147)</f>
        <v>-1.1850127742111499E-2</v>
      </c>
      <c r="M147" s="2">
        <f>IF(質格差指数!E147="","",質格差指数!E147)</f>
        <v>2.4147039998349398E-2</v>
      </c>
      <c r="N147" s="2">
        <f>IF(質格差指数!F147="","",質格差指数!F147)</f>
        <v>1.06959259012254E-2</v>
      </c>
      <c r="O147" s="2">
        <f>IF(質格差指数!G147="","",質格差指数!G147)</f>
        <v>2.18979002133757E-2</v>
      </c>
    </row>
    <row r="148" spans="1:15" x14ac:dyDescent="0.55000000000000004">
      <c r="A148" s="3">
        <v>5</v>
      </c>
      <c r="B148" s="3">
        <v>21</v>
      </c>
      <c r="I148" s="3">
        <v>5</v>
      </c>
      <c r="J148" s="3">
        <v>21</v>
      </c>
      <c r="K148" s="2">
        <f>IF(質格差指数!C148="","",質格差指数!C148)</f>
        <v>6.7270637132025496E-2</v>
      </c>
      <c r="L148" s="2">
        <f>IF(質格差指数!D148="","",質格差指数!D148)</f>
        <v>6.3138050655677097E-2</v>
      </c>
      <c r="M148" s="2">
        <f>IF(質格差指数!E148="","",質格差指数!E148)</f>
        <v>6.8293571559728303E-2</v>
      </c>
      <c r="N148" s="2">
        <f>IF(質格差指数!F148="","",質格差指数!F148)</f>
        <v>9.1047525786011205E-2</v>
      </c>
      <c r="O148" s="2">
        <f>IF(質格差指数!G148="","",質格差指数!G148)</f>
        <v>7.4905319774919099E-2</v>
      </c>
    </row>
    <row r="149" spans="1:15" x14ac:dyDescent="0.55000000000000004">
      <c r="A149" s="3">
        <v>5</v>
      </c>
      <c r="B149" s="3">
        <v>22</v>
      </c>
      <c r="I149" s="3">
        <v>5</v>
      </c>
      <c r="J149" s="3">
        <v>22</v>
      </c>
      <c r="K149" s="2">
        <f>IF(質格差指数!C149="","",質格差指数!C149)</f>
        <v>8.3405229325083194E-2</v>
      </c>
      <c r="L149" s="2">
        <f>IF(質格差指数!D149="","",質格差指数!D149)</f>
        <v>5.4216246685793099E-2</v>
      </c>
      <c r="M149" s="2">
        <f>IF(質格差指数!E149="","",質格差指数!E149)</f>
        <v>0.10438049826901299</v>
      </c>
      <c r="N149" s="2">
        <f>IF(質格差指数!F149="","",質格差指数!F149)</f>
        <v>0.121152010821378</v>
      </c>
      <c r="O149" s="2">
        <f>IF(質格差指数!G149="","",質格差指数!G149)</f>
        <v>4.2277766175175903E-2</v>
      </c>
    </row>
    <row r="150" spans="1:15" x14ac:dyDescent="0.55000000000000004">
      <c r="A150" s="3">
        <v>5</v>
      </c>
      <c r="B150" s="3">
        <v>23</v>
      </c>
      <c r="I150" s="3">
        <v>5</v>
      </c>
      <c r="J150" s="3">
        <v>23</v>
      </c>
      <c r="K150" s="2">
        <f>IF(質格差指数!C150="","",質格差指数!C150)</f>
        <v>0.18911587272345301</v>
      </c>
      <c r="L150" s="2">
        <f>IF(質格差指数!D150="","",質格差指数!D150)</f>
        <v>0.26929392695782201</v>
      </c>
      <c r="M150" s="2">
        <f>IF(質格差指数!E150="","",質格差指数!E150)</f>
        <v>0.294693922792441</v>
      </c>
      <c r="N150" s="2">
        <f>IF(質格差指数!F150="","",質格差指数!F150)</f>
        <v>0.42698183324004302</v>
      </c>
      <c r="O150" s="2">
        <f>IF(質格差指数!G150="","",質格差指数!G150)</f>
        <v>0.37442851517819298</v>
      </c>
    </row>
    <row r="151" spans="1:15" x14ac:dyDescent="0.55000000000000004">
      <c r="A151" s="3">
        <v>5</v>
      </c>
      <c r="B151" s="3">
        <v>24</v>
      </c>
      <c r="I151" s="3">
        <v>5</v>
      </c>
      <c r="J151" s="3">
        <v>24</v>
      </c>
      <c r="K151" s="2">
        <f>IF(質格差指数!C151="","",質格差指数!C151)</f>
        <v>0.187460419659674</v>
      </c>
      <c r="L151" s="2">
        <f>IF(質格差指数!D151="","",質格差指数!D151)</f>
        <v>0.17236593405782599</v>
      </c>
      <c r="M151" s="2">
        <f>IF(質格差指数!E151="","",質格差指数!E151)</f>
        <v>0.14318794510841401</v>
      </c>
      <c r="N151" s="2">
        <f>IF(質格差指数!F151="","",質格差指数!F151)</f>
        <v>0.21470199204195001</v>
      </c>
      <c r="O151" s="2">
        <f>IF(質格差指数!G151="","",質格差指数!G151)</f>
        <v>0.186731000596736</v>
      </c>
    </row>
    <row r="152" spans="1:15" x14ac:dyDescent="0.55000000000000004">
      <c r="A152" s="3">
        <v>5</v>
      </c>
      <c r="B152" s="3">
        <v>25</v>
      </c>
      <c r="I152" s="3">
        <v>5</v>
      </c>
      <c r="J152" s="3">
        <v>25</v>
      </c>
      <c r="K152" s="2">
        <f>IF(質格差指数!C152="","",質格差指数!C152)</f>
        <v>5.68940902520799E-2</v>
      </c>
      <c r="L152" s="2">
        <f>IF(質格差指数!D152="","",質格差指数!D152)</f>
        <v>0.108695202402319</v>
      </c>
      <c r="M152" s="2">
        <f>IF(質格差指数!E152="","",質格差指数!E152)</f>
        <v>9.6259012991321294E-2</v>
      </c>
      <c r="N152" s="2">
        <f>IF(質格差指数!F152="","",質格差指数!F152)</f>
        <v>2.8312035578187601E-2</v>
      </c>
      <c r="O152" s="2">
        <f>IF(質格差指数!G152="","",質格差指数!G152)</f>
        <v>-2.5903536606054E-2</v>
      </c>
    </row>
    <row r="153" spans="1:15" x14ac:dyDescent="0.55000000000000004">
      <c r="A153" s="3">
        <v>5</v>
      </c>
      <c r="B153" s="3">
        <v>26</v>
      </c>
      <c r="I153" s="3">
        <v>5</v>
      </c>
      <c r="J153" s="3">
        <v>26</v>
      </c>
      <c r="K153" s="2">
        <f>IF(質格差指数!C153="","",質格差指数!C153)</f>
        <v>0.26201054974714999</v>
      </c>
      <c r="L153" s="2">
        <f>IF(質格差指数!D153="","",質格差指数!D153)</f>
        <v>0.14823667120842199</v>
      </c>
      <c r="M153" s="2">
        <f>IF(質格差指数!E153="","",質格差指数!E153)</f>
        <v>0.16339174775151499</v>
      </c>
      <c r="N153" s="2">
        <f>IF(質格差指数!F153="","",質格差指数!F153)</f>
        <v>0.30495386660145202</v>
      </c>
      <c r="O153" s="2">
        <f>IF(質格差指数!G153="","",質格差指数!G153)</f>
        <v>0.263397053716934</v>
      </c>
    </row>
    <row r="154" spans="1:15" x14ac:dyDescent="0.55000000000000004">
      <c r="A154" s="3">
        <v>5</v>
      </c>
      <c r="B154" s="3">
        <v>27</v>
      </c>
      <c r="I154" s="3">
        <v>5</v>
      </c>
      <c r="J154" s="3">
        <v>27</v>
      </c>
      <c r="K154" s="2">
        <f>IF(質格差指数!C154="","",質格差指数!C154)</f>
        <v>5.4020654244297799E-2</v>
      </c>
      <c r="L154" s="2">
        <f>IF(質格差指数!D154="","",質格差指数!D154)</f>
        <v>-6.6572704440454001E-3</v>
      </c>
      <c r="M154" s="2">
        <f>IF(質格差指数!E154="","",質格差指数!E154)</f>
        <v>5.7374003311116299E-2</v>
      </c>
      <c r="N154" s="2">
        <f>IF(質格差指数!F154="","",質格差指数!F154)</f>
        <v>0.13290597069918</v>
      </c>
      <c r="O154" s="2">
        <f>IF(質格差指数!G154="","",質格差指数!G154)</f>
        <v>7.5731396174576096E-2</v>
      </c>
    </row>
    <row r="155" spans="1:15" x14ac:dyDescent="0.55000000000000004">
      <c r="A155" s="3">
        <v>5</v>
      </c>
      <c r="B155" s="3">
        <v>28</v>
      </c>
      <c r="I155" s="3">
        <v>5</v>
      </c>
      <c r="J155" s="3">
        <v>28</v>
      </c>
      <c r="K155" s="2">
        <f>IF(質格差指数!C155="","",質格差指数!C155)</f>
        <v>3.3458824732470901E-2</v>
      </c>
      <c r="L155" s="2">
        <f>IF(質格差指数!D155="","",質格差指数!D155)</f>
        <v>2.96361392865792E-2</v>
      </c>
      <c r="M155" s="2">
        <f>IF(質格差指数!E155="","",質格差指数!E155)</f>
        <v>3.00915804130065E-2</v>
      </c>
      <c r="N155" s="2">
        <f>IF(質格差指数!F155="","",質格差指数!F155)</f>
        <v>4.11786592855206E-2</v>
      </c>
      <c r="O155" s="2">
        <f>IF(質格差指数!G155="","",質格差指数!G155)</f>
        <v>4.1564554816659598E-2</v>
      </c>
    </row>
    <row r="156" spans="1:15" x14ac:dyDescent="0.55000000000000004">
      <c r="A156" s="3">
        <v>5</v>
      </c>
      <c r="B156" s="3">
        <v>29</v>
      </c>
      <c r="I156" s="3">
        <v>5</v>
      </c>
      <c r="J156" s="3">
        <v>29</v>
      </c>
      <c r="K156" s="2">
        <f>IF(質格差指数!C156="","",質格差指数!C156)</f>
        <v>4.6493392995058502E-2</v>
      </c>
      <c r="L156" s="2">
        <f>IF(質格差指数!D156="","",質格差指数!D156)</f>
        <v>0.10020815332114499</v>
      </c>
      <c r="M156" s="2">
        <f>IF(質格差指数!E156="","",質格差指数!E156)</f>
        <v>8.2427479093355904E-2</v>
      </c>
      <c r="N156" s="2">
        <f>IF(質格差指数!F156="","",質格差指数!F156)</f>
        <v>0.12252247666381499</v>
      </c>
      <c r="O156" s="2">
        <f>IF(質格差指数!G156="","",質格差指数!G156)</f>
        <v>0.105245376719224</v>
      </c>
    </row>
    <row r="157" spans="1:15" x14ac:dyDescent="0.55000000000000004">
      <c r="A157" s="3">
        <v>5</v>
      </c>
      <c r="B157" s="3">
        <v>30</v>
      </c>
      <c r="I157" s="3">
        <v>5</v>
      </c>
      <c r="J157" s="3">
        <v>30</v>
      </c>
      <c r="K157" s="2">
        <f>IF(質格差指数!C157="","",質格差指数!C157)</f>
        <v>4.5842640557233798E-2</v>
      </c>
      <c r="L157" s="2">
        <f>IF(質格差指数!D157="","",質格差指数!D157)</f>
        <v>4.7525006644691399E-2</v>
      </c>
      <c r="M157" s="2">
        <f>IF(質格差指数!E157="","",質格差指数!E157)</f>
        <v>4.6211872556679599E-2</v>
      </c>
      <c r="N157" s="2">
        <f>IF(質格差指数!F157="","",質格差指数!F157)</f>
        <v>2.4396675572636899E-2</v>
      </c>
      <c r="O157" s="2">
        <f>IF(質格差指数!G157="","",質格差指数!G157)</f>
        <v>2.1172236142824999E-2</v>
      </c>
    </row>
    <row r="158" spans="1:15" x14ac:dyDescent="0.55000000000000004">
      <c r="A158" s="3">
        <v>5</v>
      </c>
      <c r="B158" s="3">
        <v>31</v>
      </c>
      <c r="I158" s="3">
        <v>5</v>
      </c>
      <c r="J158" s="3">
        <v>31</v>
      </c>
      <c r="K158" s="2">
        <f>IF(質格差指数!C158="","",質格差指数!C158)</f>
        <v>6.5065738289987102E-2</v>
      </c>
      <c r="L158" s="2">
        <f>IF(質格差指数!D158="","",質格差指数!D158)</f>
        <v>7.0039940367175105E-2</v>
      </c>
      <c r="M158" s="2">
        <f>IF(質格差指数!E158="","",質格差指数!E158)</f>
        <v>2.5041516173429802E-2</v>
      </c>
      <c r="N158" s="2">
        <f>IF(質格差指数!F158="","",質格差指数!F158)</f>
        <v>3.3141166303768801E-2</v>
      </c>
      <c r="O158" s="2">
        <f>IF(質格差指数!G158="","",質格差指数!G158)</f>
        <v>2.2801742760287801E-2</v>
      </c>
    </row>
    <row r="159" spans="1:15" x14ac:dyDescent="0.55000000000000004">
      <c r="A159" s="3">
        <v>6</v>
      </c>
      <c r="B159" s="3">
        <v>1</v>
      </c>
      <c r="I159" s="3">
        <v>6</v>
      </c>
      <c r="J159" s="3">
        <v>1</v>
      </c>
      <c r="K159" s="2">
        <f>IF(質格差指数!C159="","",質格差指数!C159)</f>
        <v>-0.14771774691838399</v>
      </c>
      <c r="L159" s="2">
        <f>IF(質格差指数!D159="","",質格差指数!D159)</f>
        <v>-7.0296619241746794E-2</v>
      </c>
      <c r="M159" s="2">
        <f>IF(質格差指数!E159="","",質格差指数!E159)</f>
        <v>-6.8924218494430603E-2</v>
      </c>
      <c r="N159" s="2">
        <f>IF(質格差指数!F159="","",質格差指数!F159)</f>
        <v>-7.9116542238799006E-2</v>
      </c>
      <c r="O159" s="2">
        <f>IF(質格差指数!G159="","",質格差指数!G159)</f>
        <v>-7.8171526960095203E-2</v>
      </c>
    </row>
    <row r="160" spans="1:15" x14ac:dyDescent="0.55000000000000004">
      <c r="A160" s="3">
        <v>6</v>
      </c>
      <c r="B160" s="3">
        <v>2</v>
      </c>
      <c r="I160" s="3">
        <v>6</v>
      </c>
      <c r="J160" s="3">
        <v>2</v>
      </c>
      <c r="K160" s="2">
        <f>IF(質格差指数!C160="","",質格差指数!C160)</f>
        <v>0.24013025096484999</v>
      </c>
      <c r="L160" s="2">
        <f>IF(質格差指数!D160="","",質格差指数!D160)</f>
        <v>0.44932809892333297</v>
      </c>
      <c r="M160" s="2">
        <f>IF(質格差指数!E160="","",質格差指数!E160)</f>
        <v>0.24017811296491301</v>
      </c>
      <c r="N160" s="2">
        <f>IF(質格差指数!F160="","",質格差指数!F160)</f>
        <v>0.42893716922983999</v>
      </c>
      <c r="O160" s="2">
        <f>IF(質格差指数!G160="","",質格差指数!G160)</f>
        <v>0.44568743388134302</v>
      </c>
    </row>
    <row r="161" spans="1:15" x14ac:dyDescent="0.55000000000000004">
      <c r="A161" s="3">
        <v>6</v>
      </c>
      <c r="B161" s="3">
        <v>3</v>
      </c>
      <c r="I161" s="3">
        <v>6</v>
      </c>
      <c r="J161" s="3">
        <v>3</v>
      </c>
      <c r="K161" s="2">
        <f>IF(質格差指数!C161="","",質格差指数!C161)</f>
        <v>0.13341487806692301</v>
      </c>
      <c r="L161" s="2">
        <f>IF(質格差指数!D161="","",質格差指数!D161)</f>
        <v>0.10204803268152</v>
      </c>
      <c r="M161" s="2">
        <f>IF(質格差指数!E161="","",質格差指数!E161)</f>
        <v>0.117269872091702</v>
      </c>
      <c r="N161" s="2">
        <f>IF(質格差指数!F161="","",質格差指数!F161)</f>
        <v>0.102712703185131</v>
      </c>
      <c r="O161" s="2">
        <f>IF(質格差指数!G161="","",質格差指数!G161)</f>
        <v>7.8505162177244195E-2</v>
      </c>
    </row>
    <row r="162" spans="1:15" x14ac:dyDescent="0.55000000000000004">
      <c r="A162" s="3">
        <v>6</v>
      </c>
      <c r="B162" s="3">
        <v>4</v>
      </c>
      <c r="I162" s="3">
        <v>6</v>
      </c>
      <c r="J162" s="3">
        <v>4</v>
      </c>
      <c r="K162" s="2">
        <f>IF(質格差指数!C162="","",質格差指数!C162)</f>
        <v>8.8540297065527504E-2</v>
      </c>
      <c r="L162" s="2">
        <f>IF(質格差指数!D162="","",質格差指数!D162)</f>
        <v>7.9195288802171596E-2</v>
      </c>
      <c r="M162" s="2">
        <f>IF(質格差指数!E162="","",質格差指数!E162)</f>
        <v>9.8883908631224399E-2</v>
      </c>
      <c r="N162" s="2">
        <f>IF(質格差指数!F162="","",質格差指数!F162)</f>
        <v>1.0051558721746401E-2</v>
      </c>
      <c r="O162" s="2">
        <f>IF(質格差指数!G162="","",質格差指数!G162)</f>
        <v>1.77531965640681E-2</v>
      </c>
    </row>
    <row r="163" spans="1:15" x14ac:dyDescent="0.55000000000000004">
      <c r="A163" s="3">
        <v>6</v>
      </c>
      <c r="B163" s="3">
        <v>5</v>
      </c>
      <c r="I163" s="3">
        <v>6</v>
      </c>
      <c r="J163" s="3">
        <v>5</v>
      </c>
      <c r="K163" s="2">
        <f>IF(質格差指数!C163="","",質格差指数!C163)</f>
        <v>0.17120568832893501</v>
      </c>
      <c r="L163" s="2">
        <f>IF(質格差指数!D163="","",質格差指数!D163)</f>
        <v>7.4133563071145797E-2</v>
      </c>
      <c r="M163" s="2">
        <f>IF(質格差指数!E163="","",質格差指数!E163)</f>
        <v>2.6719164596364999E-2</v>
      </c>
      <c r="N163" s="2">
        <f>IF(質格差指数!F163="","",質格差指数!F163)</f>
        <v>0.22487952931555</v>
      </c>
      <c r="O163" s="2">
        <f>IF(質格差指数!G163="","",質格差指数!G163)</f>
        <v>0.20647672803915501</v>
      </c>
    </row>
    <row r="164" spans="1:15" x14ac:dyDescent="0.55000000000000004">
      <c r="A164" s="3">
        <v>6</v>
      </c>
      <c r="B164" s="3">
        <v>6</v>
      </c>
      <c r="I164" s="3">
        <v>6</v>
      </c>
      <c r="J164" s="3">
        <v>6</v>
      </c>
      <c r="K164" s="2">
        <f>IF(質格差指数!C164="","",質格差指数!C164)</f>
        <v>-5.7752943580079402E-2</v>
      </c>
      <c r="L164" s="2">
        <f>IF(質格差指数!D164="","",質格差指数!D164)</f>
        <v>-8.0334692154028095E-2</v>
      </c>
      <c r="M164" s="2">
        <f>IF(質格差指数!E164="","",質格差指数!E164)</f>
        <v>-2.8380515266969501E-2</v>
      </c>
      <c r="N164" s="2">
        <f>IF(質格差指数!F164="","",質格差指数!F164)</f>
        <v>-7.4070581205578995E-2</v>
      </c>
      <c r="O164" s="2">
        <f>IF(質格差指数!G164="","",質格差指数!G164)</f>
        <v>-9.9753165688687404E-2</v>
      </c>
    </row>
    <row r="165" spans="1:15" x14ac:dyDescent="0.55000000000000004">
      <c r="A165" s="3">
        <v>6</v>
      </c>
      <c r="B165" s="3">
        <v>7</v>
      </c>
      <c r="I165" s="3">
        <v>6</v>
      </c>
      <c r="J165" s="3">
        <v>7</v>
      </c>
      <c r="K165" s="2">
        <f>IF(質格差指数!C165="","",質格差指数!C165)</f>
        <v>0.123196268639264</v>
      </c>
      <c r="L165" s="2">
        <f>IF(質格差指数!D165="","",質格差指数!D165)</f>
        <v>0.12207623814945</v>
      </c>
      <c r="M165" s="2">
        <f>IF(質格差指数!E165="","",質格差指数!E165)</f>
        <v>0.14110935392844701</v>
      </c>
      <c r="N165" s="2">
        <f>IF(質格差指数!F165="","",質格差指数!F165)</f>
        <v>6.6492057985467506E-2</v>
      </c>
      <c r="O165" s="2">
        <f>IF(質格差指数!G165="","",質格差指数!G165)</f>
        <v>6.0163012563871798E-2</v>
      </c>
    </row>
    <row r="166" spans="1:15" x14ac:dyDescent="0.55000000000000004">
      <c r="A166" s="3">
        <v>6</v>
      </c>
      <c r="B166" s="3">
        <v>8</v>
      </c>
      <c r="I166" s="3">
        <v>6</v>
      </c>
      <c r="J166" s="3">
        <v>8</v>
      </c>
      <c r="K166" s="2">
        <f>IF(質格差指数!C166="","",質格差指数!C166)</f>
        <v>-6.3860907138339695E-2</v>
      </c>
      <c r="L166" s="2">
        <f>IF(質格差指数!D166="","",質格差指数!D166)</f>
        <v>2.4449005617528299E-2</v>
      </c>
      <c r="M166" s="2">
        <f>IF(質格差指数!E166="","",質格差指数!E166)</f>
        <v>6.0501357620544503E-2</v>
      </c>
      <c r="N166" s="2">
        <f>IF(質格差指数!F166="","",質格差指数!F166)</f>
        <v>2.3244722762398601E-2</v>
      </c>
      <c r="O166" s="2">
        <f>IF(質格差指数!G166="","",質格差指数!G166)</f>
        <v>1.38625819658111E-2</v>
      </c>
    </row>
    <row r="167" spans="1:15" x14ac:dyDescent="0.55000000000000004">
      <c r="A167" s="3">
        <v>6</v>
      </c>
      <c r="B167" s="3">
        <v>9</v>
      </c>
      <c r="I167" s="3">
        <v>6</v>
      </c>
      <c r="J167" s="3">
        <v>9</v>
      </c>
      <c r="K167" s="2">
        <f>IF(質格差指数!C167="","",質格差指数!C167)</f>
        <v>3.72407149143925E-2</v>
      </c>
      <c r="L167" s="2">
        <f>IF(質格差指数!D167="","",質格差指数!D167)</f>
        <v>4.1577862128330402E-2</v>
      </c>
      <c r="M167" s="2">
        <f>IF(質格差指数!E167="","",質格差指数!E167)</f>
        <v>6.0339844218688002E-2</v>
      </c>
      <c r="N167" s="2">
        <f>IF(質格差指数!F167="","",質格差指数!F167)</f>
        <v>3.06052343308575E-2</v>
      </c>
      <c r="O167" s="2">
        <f>IF(質格差指数!G167="","",質格差指数!G167)</f>
        <v>1.9910542137164401E-2</v>
      </c>
    </row>
    <row r="168" spans="1:15" x14ac:dyDescent="0.55000000000000004">
      <c r="A168" s="3">
        <v>6</v>
      </c>
      <c r="B168" s="3">
        <v>10</v>
      </c>
      <c r="I168" s="3">
        <v>6</v>
      </c>
      <c r="J168" s="3">
        <v>10</v>
      </c>
      <c r="K168" s="2">
        <f>IF(質格差指数!C168="","",質格差指数!C168)</f>
        <v>-3.5171846301112503E-2</v>
      </c>
      <c r="L168" s="2">
        <f>IF(質格差指数!D168="","",質格差指数!D168)</f>
        <v>1.5424058416137899E-2</v>
      </c>
      <c r="M168" s="2">
        <f>IF(質格差指数!E168="","",質格差指数!E168)</f>
        <v>8.4107779283525003E-3</v>
      </c>
      <c r="N168" s="2">
        <f>IF(質格差指数!F168="","",質格差指数!F168)</f>
        <v>-2.7708686670741101E-2</v>
      </c>
      <c r="O168" s="2">
        <f>IF(質格差指数!G168="","",質格差指数!G168)</f>
        <v>-3.7375384278916901E-2</v>
      </c>
    </row>
    <row r="169" spans="1:15" x14ac:dyDescent="0.55000000000000004">
      <c r="A169" s="3">
        <v>6</v>
      </c>
      <c r="B169" s="3">
        <v>11</v>
      </c>
      <c r="I169" s="3">
        <v>6</v>
      </c>
      <c r="J169" s="3">
        <v>11</v>
      </c>
      <c r="K169" s="2">
        <f>IF(質格差指数!C169="","",質格差指数!C169)</f>
        <v>-2.9529081272586199E-2</v>
      </c>
      <c r="L169" s="2">
        <f>IF(質格差指数!D169="","",質格差指数!D169)</f>
        <v>-4.9301995434880598E-3</v>
      </c>
      <c r="M169" s="2">
        <f>IF(質格差指数!E169="","",質格差指数!E169)</f>
        <v>3.5506096832275201E-2</v>
      </c>
      <c r="N169" s="2">
        <f>IF(質格差指数!F169="","",質格差指数!F169)</f>
        <v>-2.8657587663999499E-2</v>
      </c>
      <c r="O169" s="2">
        <f>IF(質格差指数!G169="","",質格差指数!G169)</f>
        <v>-3.8336424628484203E-2</v>
      </c>
    </row>
    <row r="170" spans="1:15" x14ac:dyDescent="0.55000000000000004">
      <c r="A170" s="3">
        <v>6</v>
      </c>
      <c r="B170" s="3">
        <v>12</v>
      </c>
      <c r="I170" s="3">
        <v>6</v>
      </c>
      <c r="J170" s="3">
        <v>12</v>
      </c>
      <c r="K170" s="2">
        <f>IF(質格差指数!C170="","",質格差指数!C170)</f>
        <v>-9.2901146453111996E-2</v>
      </c>
      <c r="L170" s="2">
        <f>IF(質格差指数!D170="","",質格差指数!D170)</f>
        <v>-3.02251184031096E-2</v>
      </c>
      <c r="M170" s="2">
        <f>IF(質格差指数!E170="","",質格差指数!E170)</f>
        <v>-1.1244874236626399E-2</v>
      </c>
      <c r="N170" s="2">
        <f>IF(質格差指数!F170="","",質格差指数!F170)</f>
        <v>-8.1645584104926797E-2</v>
      </c>
      <c r="O170" s="2">
        <f>IF(質格差指数!G170="","",質格差指数!G170)</f>
        <v>-9.2217364055356396E-2</v>
      </c>
    </row>
    <row r="171" spans="1:15" x14ac:dyDescent="0.55000000000000004">
      <c r="A171" s="3">
        <v>6</v>
      </c>
      <c r="B171" s="3">
        <v>13</v>
      </c>
      <c r="I171" s="3">
        <v>6</v>
      </c>
      <c r="J171" s="3">
        <v>13</v>
      </c>
      <c r="K171" s="2">
        <f>IF(質格差指数!C171="","",質格差指数!C171)</f>
        <v>-0.16692015600174501</v>
      </c>
      <c r="L171" s="2">
        <f>IF(質格差指数!D171="","",質格差指数!D171)</f>
        <v>-0.18652382974488901</v>
      </c>
      <c r="M171" s="2">
        <f>IF(質格差指数!E171="","",質格差指数!E171)</f>
        <v>-3.7784911534054201E-2</v>
      </c>
      <c r="N171" s="2">
        <f>IF(質格差指数!F171="","",質格差指数!F171)</f>
        <v>-0.534513995348044</v>
      </c>
      <c r="O171" s="2">
        <f>IF(質格差指数!G171="","",質格差指数!G171)</f>
        <v>-0.56190211782631305</v>
      </c>
    </row>
    <row r="172" spans="1:15" x14ac:dyDescent="0.55000000000000004">
      <c r="A172" s="3">
        <v>6</v>
      </c>
      <c r="B172" s="3">
        <v>14</v>
      </c>
      <c r="I172" s="3">
        <v>6</v>
      </c>
      <c r="J172" s="3">
        <v>14</v>
      </c>
      <c r="K172" s="2">
        <f>IF(質格差指数!C172="","",質格差指数!C172)</f>
        <v>-5.1066083183548203E-2</v>
      </c>
      <c r="L172" s="2">
        <f>IF(質格差指数!D172="","",質格差指数!D172)</f>
        <v>2.7933764866164799E-2</v>
      </c>
      <c r="M172" s="2">
        <f>IF(質格差指数!E172="","",質格差指数!E172)</f>
        <v>7.3032760860657797E-2</v>
      </c>
      <c r="N172" s="2">
        <f>IF(質格差指数!F172="","",質格差指数!F172)</f>
        <v>-1.66139155587927E-2</v>
      </c>
      <c r="O172" s="2">
        <f>IF(質格差指数!G172="","",質格差指数!G172)</f>
        <v>-3.8526875379093897E-2</v>
      </c>
    </row>
    <row r="173" spans="1:15" x14ac:dyDescent="0.55000000000000004">
      <c r="A173" s="3">
        <v>6</v>
      </c>
      <c r="B173" s="3">
        <v>15</v>
      </c>
      <c r="I173" s="3">
        <v>6</v>
      </c>
      <c r="J173" s="3">
        <v>15</v>
      </c>
      <c r="K173" s="2">
        <f>IF(質格差指数!C173="","",質格差指数!C173)</f>
        <v>0.100103884100045</v>
      </c>
      <c r="L173" s="2">
        <f>IF(質格差指数!D173="","",質格差指数!D173)</f>
        <v>7.71541806789309E-2</v>
      </c>
      <c r="M173" s="2">
        <f>IF(質格差指数!E173="","",質格差指数!E173)</f>
        <v>0.118950134278779</v>
      </c>
      <c r="N173" s="2">
        <f>IF(質格差指数!F173="","",質格差指数!F173)</f>
        <v>3.8744990201043598E-2</v>
      </c>
      <c r="O173" s="2">
        <f>IF(質格差指数!G173="","",質格差指数!G173)</f>
        <v>3.2529664116531701E-2</v>
      </c>
    </row>
    <row r="174" spans="1:15" x14ac:dyDescent="0.55000000000000004">
      <c r="A174" s="3">
        <v>6</v>
      </c>
      <c r="B174" s="3">
        <v>16</v>
      </c>
      <c r="I174" s="3">
        <v>6</v>
      </c>
      <c r="J174" s="3">
        <v>16</v>
      </c>
      <c r="K174" s="2">
        <f>IF(質格差指数!C174="","",質格差指数!C174)</f>
        <v>5.8257271525610797E-2</v>
      </c>
      <c r="L174" s="2">
        <f>IF(質格差指数!D174="","",質格差指数!D174)</f>
        <v>4.9794666402849103E-2</v>
      </c>
      <c r="M174" s="2">
        <f>IF(質格差指数!E174="","",質格差指数!E174)</f>
        <v>7.7461377865389605E-2</v>
      </c>
      <c r="N174" s="2">
        <f>IF(質格差指数!F174="","",質格差指数!F174)</f>
        <v>7.4977803400693099E-2</v>
      </c>
      <c r="O174" s="2">
        <f>IF(質格差指数!G174="","",質格差指数!G174)</f>
        <v>6.7315771955489198E-2</v>
      </c>
    </row>
    <row r="175" spans="1:15" x14ac:dyDescent="0.55000000000000004">
      <c r="A175" s="3">
        <v>6</v>
      </c>
      <c r="B175" s="3">
        <v>17</v>
      </c>
      <c r="I175" s="3">
        <v>6</v>
      </c>
      <c r="J175" s="3">
        <v>17</v>
      </c>
      <c r="K175" s="2">
        <f>IF(質格差指数!C175="","",質格差指数!C175)</f>
        <v>5.0768702778676497E-2</v>
      </c>
      <c r="L175" s="2">
        <f>IF(質格差指数!D175="","",質格差指数!D175)</f>
        <v>1.8748302708470201E-2</v>
      </c>
      <c r="M175" s="2">
        <f>IF(質格差指数!E175="","",質格差指数!E175)</f>
        <v>4.1908408680076399E-2</v>
      </c>
      <c r="N175" s="2">
        <f>IF(質格差指数!F175="","",質格差指数!F175)</f>
        <v>8.7860991231532404E-2</v>
      </c>
      <c r="O175" s="2">
        <f>IF(質格差指数!G175="","",質格差指数!G175)</f>
        <v>9.7005826168784406E-2</v>
      </c>
    </row>
    <row r="176" spans="1:15" x14ac:dyDescent="0.55000000000000004">
      <c r="A176" s="3">
        <v>6</v>
      </c>
      <c r="B176" s="3">
        <v>18</v>
      </c>
      <c r="I176" s="3">
        <v>6</v>
      </c>
      <c r="J176" s="3">
        <v>18</v>
      </c>
      <c r="K176" s="2">
        <f>IF(質格差指数!C176="","",質格差指数!C176)</f>
        <v>5.9549548005262597E-2</v>
      </c>
      <c r="L176" s="2">
        <f>IF(質格差指数!D176="","",質格差指数!D176)</f>
        <v>-1.79453694089486E-2</v>
      </c>
      <c r="M176" s="2">
        <f>IF(質格差指数!E176="","",質格差指数!E176)</f>
        <v>1.4132246000701501E-2</v>
      </c>
      <c r="N176" s="2">
        <f>IF(質格差指数!F176="","",質格差指数!F176)</f>
        <v>3.1650867468682002E-2</v>
      </c>
      <c r="O176" s="2">
        <f>IF(質格差指数!G176="","",質格差指数!G176)</f>
        <v>4.0812423558780099E-2</v>
      </c>
    </row>
    <row r="177" spans="1:15" x14ac:dyDescent="0.55000000000000004">
      <c r="A177" s="3">
        <v>6</v>
      </c>
      <c r="B177" s="3">
        <v>19</v>
      </c>
      <c r="I177" s="3">
        <v>6</v>
      </c>
      <c r="J177" s="3">
        <v>19</v>
      </c>
      <c r="K177" s="2">
        <f>IF(質格差指数!C177="","",質格差指数!C177)</f>
        <v>4.1937422851467003E-2</v>
      </c>
      <c r="L177" s="2">
        <f>IF(質格差指数!D177="","",質格差指数!D177)</f>
        <v>1.5397124276030001E-2</v>
      </c>
      <c r="M177" s="2">
        <f>IF(質格差指数!E177="","",質格差指数!E177)</f>
        <v>1.8406061282023701E-2</v>
      </c>
      <c r="N177" s="2">
        <f>IF(質格差指数!F177="","",質格差指数!F177)</f>
        <v>1.15497165647127E-3</v>
      </c>
      <c r="O177" s="2">
        <f>IF(質格差指数!G177="","",質格差指数!G177)</f>
        <v>2.5966094800020299E-2</v>
      </c>
    </row>
    <row r="178" spans="1:15" x14ac:dyDescent="0.55000000000000004">
      <c r="A178" s="3">
        <v>6</v>
      </c>
      <c r="B178" s="3">
        <v>20</v>
      </c>
      <c r="I178" s="3">
        <v>6</v>
      </c>
      <c r="J178" s="3">
        <v>20</v>
      </c>
      <c r="K178" s="2">
        <f>IF(質格差指数!C178="","",質格差指数!C178)</f>
        <v>6.1700311972293802E-2</v>
      </c>
      <c r="L178" s="2">
        <f>IF(質格差指数!D178="","",質格差指数!D178)</f>
        <v>3.81717958626797E-2</v>
      </c>
      <c r="M178" s="2">
        <f>IF(質格差指数!E178="","",質格差指数!E178)</f>
        <v>4.5894737701595599E-2</v>
      </c>
      <c r="N178" s="2">
        <f>IF(質格差指数!F178="","",質格差指数!F178)</f>
        <v>6.7483298317505E-3</v>
      </c>
      <c r="O178" s="2">
        <f>IF(質格差指数!G178="","",質格差指数!G178)</f>
        <v>4.8845310645764799E-2</v>
      </c>
    </row>
    <row r="179" spans="1:15" x14ac:dyDescent="0.55000000000000004">
      <c r="A179" s="3">
        <v>6</v>
      </c>
      <c r="B179" s="3">
        <v>21</v>
      </c>
      <c r="I179" s="3">
        <v>6</v>
      </c>
      <c r="J179" s="3">
        <v>21</v>
      </c>
      <c r="K179" s="2">
        <f>IF(質格差指数!C179="","",質格差指数!C179)</f>
        <v>8.0642285590074594E-2</v>
      </c>
      <c r="L179" s="2">
        <f>IF(質格差指数!D179="","",質格差指数!D179)</f>
        <v>4.3367948570207003E-2</v>
      </c>
      <c r="M179" s="2">
        <f>IF(質格差指数!E179="","",質格差指数!E179)</f>
        <v>1.10140500437648E-2</v>
      </c>
      <c r="N179" s="2">
        <f>IF(質格差指数!F179="","",質格差指数!F179)</f>
        <v>1.3989060426379599E-2</v>
      </c>
      <c r="O179" s="2">
        <f>IF(質格差指数!G179="","",質格差指数!G179)</f>
        <v>7.0670973063569203E-2</v>
      </c>
    </row>
    <row r="180" spans="1:15" x14ac:dyDescent="0.55000000000000004">
      <c r="A180" s="3">
        <v>6</v>
      </c>
      <c r="B180" s="3">
        <v>22</v>
      </c>
      <c r="I180" s="3">
        <v>6</v>
      </c>
      <c r="J180" s="3">
        <v>22</v>
      </c>
      <c r="K180" s="2">
        <f>IF(質格差指数!C180="","",質格差指数!C180)</f>
        <v>0.100766070778251</v>
      </c>
      <c r="L180" s="2">
        <f>IF(質格差指数!D180="","",質格差指数!D180)</f>
        <v>4.4775485306142698E-2</v>
      </c>
      <c r="M180" s="2">
        <f>IF(質格差指数!E180="","",質格差指数!E180)</f>
        <v>3.8477871123704502E-2</v>
      </c>
      <c r="N180" s="2">
        <f>IF(質格差指数!F180="","",質格差指数!F180)</f>
        <v>1.00959991795123E-2</v>
      </c>
      <c r="O180" s="2">
        <f>IF(質格差指数!G180="","",質格差指数!G180)</f>
        <v>4.7354655387771803E-2</v>
      </c>
    </row>
    <row r="181" spans="1:15" x14ac:dyDescent="0.55000000000000004">
      <c r="A181" s="3">
        <v>6</v>
      </c>
      <c r="B181" s="3">
        <v>23</v>
      </c>
      <c r="I181" s="3">
        <v>6</v>
      </c>
      <c r="J181" s="3">
        <v>23</v>
      </c>
      <c r="K181" s="2">
        <f>IF(質格差指数!C181="","",質格差指数!C181)</f>
        <v>0.28456108189364998</v>
      </c>
      <c r="L181" s="2">
        <f>IF(質格差指数!D181="","",質格差指数!D181)</f>
        <v>0.25477580880154999</v>
      </c>
      <c r="M181" s="2">
        <f>IF(質格差指数!E181="","",質格差指数!E181)</f>
        <v>0.19320608024992</v>
      </c>
      <c r="N181" s="2">
        <f>IF(質格差指数!F181="","",質格差指数!F181)</f>
        <v>0.31137832740048399</v>
      </c>
      <c r="O181" s="2">
        <f>IF(質格差指数!G181="","",質格差指数!G181)</f>
        <v>0.34382303676700898</v>
      </c>
    </row>
    <row r="182" spans="1:15" x14ac:dyDescent="0.55000000000000004">
      <c r="A182" s="3">
        <v>6</v>
      </c>
      <c r="B182" s="3">
        <v>24</v>
      </c>
      <c r="I182" s="3">
        <v>6</v>
      </c>
      <c r="J182" s="3">
        <v>24</v>
      </c>
      <c r="K182" s="2">
        <f>IF(質格差指数!C182="","",質格差指数!C182)</f>
        <v>7.9298024829391994E-2</v>
      </c>
      <c r="L182" s="2">
        <f>IF(質格差指数!D182="","",質格差指数!D182)</f>
        <v>9.8752381571682202E-2</v>
      </c>
      <c r="M182" s="2">
        <f>IF(質格差指数!E182="","",質格差指数!E182)</f>
        <v>0.141981566894408</v>
      </c>
      <c r="N182" s="2">
        <f>IF(質格差指数!F182="","",質格差指数!F182)</f>
        <v>0.162987995786218</v>
      </c>
      <c r="O182" s="2">
        <f>IF(質格差指数!G182="","",質格差指数!G182)</f>
        <v>0.163769716653662</v>
      </c>
    </row>
    <row r="183" spans="1:15" x14ac:dyDescent="0.55000000000000004">
      <c r="A183" s="3">
        <v>6</v>
      </c>
      <c r="B183" s="3">
        <v>25</v>
      </c>
      <c r="I183" s="3">
        <v>6</v>
      </c>
      <c r="J183" s="3">
        <v>25</v>
      </c>
      <c r="K183" s="2">
        <f>IF(質格差指数!C183="","",質格差指数!C183)</f>
        <v>1.9789352801253299E-2</v>
      </c>
      <c r="L183" s="2">
        <f>IF(質格差指数!D183="","",質格差指数!D183)</f>
        <v>6.3685919058083199E-2</v>
      </c>
      <c r="M183" s="2">
        <f>IF(質格差指数!E183="","",質格差指数!E183)</f>
        <v>3.2736039492276402E-2</v>
      </c>
      <c r="N183" s="2">
        <f>IF(質格差指数!F183="","",質格差指数!F183)</f>
        <v>4.4010749237169203E-2</v>
      </c>
      <c r="O183" s="2">
        <f>IF(質格差指数!G183="","",質格差指数!G183)</f>
        <v>8.2008100444176696E-2</v>
      </c>
    </row>
    <row r="184" spans="1:15" x14ac:dyDescent="0.55000000000000004">
      <c r="A184" s="3">
        <v>6</v>
      </c>
      <c r="B184" s="3">
        <v>26</v>
      </c>
      <c r="I184" s="3">
        <v>6</v>
      </c>
      <c r="J184" s="3">
        <v>26</v>
      </c>
      <c r="K184" s="2">
        <f>IF(質格差指数!C184="","",質格差指数!C184)</f>
        <v>5.7445350439907103E-2</v>
      </c>
      <c r="L184" s="2">
        <f>IF(質格差指数!D184="","",質格差指数!D184)</f>
        <v>9.6677226913147396E-2</v>
      </c>
      <c r="M184" s="2">
        <f>IF(質格差指数!E184="","",質格差指数!E184)</f>
        <v>0.11362211560185601</v>
      </c>
      <c r="N184" s="2">
        <f>IF(質格差指数!F184="","",質格差指数!F184)</f>
        <v>0.19057825971654499</v>
      </c>
      <c r="O184" s="2">
        <f>IF(質格差指数!G184="","",質格差指数!G184)</f>
        <v>5.7084827685979903E-2</v>
      </c>
    </row>
    <row r="185" spans="1:15" x14ac:dyDescent="0.55000000000000004">
      <c r="A185" s="3">
        <v>6</v>
      </c>
      <c r="B185" s="3">
        <v>27</v>
      </c>
      <c r="I185" s="3">
        <v>6</v>
      </c>
      <c r="J185" s="3">
        <v>27</v>
      </c>
      <c r="K185" s="2">
        <f>IF(質格差指数!C185="","",質格差指数!C185)</f>
        <v>8.4323327293765599E-2</v>
      </c>
      <c r="L185" s="2">
        <f>IF(質格差指数!D185="","",質格差指数!D185)</f>
        <v>9.6049358523008204E-3</v>
      </c>
      <c r="M185" s="2">
        <f>IF(質格差指数!E185="","",質格差指数!E185)</f>
        <v>-9.7537114623592602E-3</v>
      </c>
      <c r="N185" s="2">
        <f>IF(質格差指数!F185="","",質格差指数!F185)</f>
        <v>3.5566181808065499E-2</v>
      </c>
      <c r="O185" s="2">
        <f>IF(質格差指数!G185="","",質格差指数!G185)</f>
        <v>-2.4640093962449899E-2</v>
      </c>
    </row>
    <row r="186" spans="1:15" x14ac:dyDescent="0.55000000000000004">
      <c r="A186" s="3">
        <v>6</v>
      </c>
      <c r="B186" s="3">
        <v>28</v>
      </c>
      <c r="I186" s="3">
        <v>6</v>
      </c>
      <c r="J186" s="3">
        <v>28</v>
      </c>
      <c r="K186" s="2">
        <f>IF(質格差指数!C186="","",質格差指数!C186)</f>
        <v>2.51441356024159E-2</v>
      </c>
      <c r="L186" s="2">
        <f>IF(質格差指数!D186="","",質格差指数!D186)</f>
        <v>2.3231718942148399E-2</v>
      </c>
      <c r="M186" s="2">
        <f>IF(質格差指数!E186="","",質格差指数!E186)</f>
        <v>2.4008483619621199E-2</v>
      </c>
      <c r="N186" s="2">
        <f>IF(質格差指数!F186="","",質格差指数!F186)</f>
        <v>3.0695174371628602E-2</v>
      </c>
      <c r="O186" s="2">
        <f>IF(質格差指数!G186="","",質格差指数!G186)</f>
        <v>3.07808660227302E-2</v>
      </c>
    </row>
    <row r="187" spans="1:15" x14ac:dyDescent="0.55000000000000004">
      <c r="A187" s="3">
        <v>6</v>
      </c>
      <c r="B187" s="3">
        <v>29</v>
      </c>
      <c r="I187" s="3">
        <v>6</v>
      </c>
      <c r="J187" s="3">
        <v>29</v>
      </c>
      <c r="K187" s="2">
        <f>IF(質格差指数!C187="","",質格差指数!C187)</f>
        <v>4.8927369194194797E-2</v>
      </c>
      <c r="L187" s="2">
        <f>IF(質格差指数!D187="","",質格差指数!D187)</f>
        <v>3.53933359834512E-2</v>
      </c>
      <c r="M187" s="2">
        <f>IF(質格差指数!E187="","",質格差指数!E187)</f>
        <v>7.02468064645482E-2</v>
      </c>
      <c r="N187" s="2">
        <f>IF(質格差指数!F187="","",質格差指数!F187)</f>
        <v>7.8023344254774293E-2</v>
      </c>
      <c r="O187" s="2">
        <f>IF(質格差指数!G187="","",質格差指数!G187)</f>
        <v>0.116146151784517</v>
      </c>
    </row>
    <row r="188" spans="1:15" x14ac:dyDescent="0.55000000000000004">
      <c r="A188" s="3">
        <v>6</v>
      </c>
      <c r="B188" s="3">
        <v>30</v>
      </c>
      <c r="I188" s="3">
        <v>6</v>
      </c>
      <c r="J188" s="3">
        <v>30</v>
      </c>
      <c r="K188" s="2">
        <f>IF(質格差指数!C188="","",質格差指数!C188)</f>
        <v>4.3858807150371E-2</v>
      </c>
      <c r="L188" s="2">
        <f>IF(質格差指数!D188="","",質格差指数!D188)</f>
        <v>4.4216236769053903E-2</v>
      </c>
      <c r="M188" s="2">
        <f>IF(質格差指数!E188="","",質格差指数!E188)</f>
        <v>2.7332935170046799E-2</v>
      </c>
      <c r="N188" s="2">
        <f>IF(質格差指数!F188="","",質格差指数!F188)</f>
        <v>2.20143316186827E-2</v>
      </c>
      <c r="O188" s="2">
        <f>IF(質格差指数!G188="","",質格差指数!G188)</f>
        <v>1.6662493922418298E-2</v>
      </c>
    </row>
    <row r="189" spans="1:15" x14ac:dyDescent="0.55000000000000004">
      <c r="A189" s="3">
        <v>6</v>
      </c>
      <c r="B189" s="3">
        <v>31</v>
      </c>
      <c r="I189" s="3">
        <v>6</v>
      </c>
      <c r="J189" s="3">
        <v>31</v>
      </c>
      <c r="K189" s="2">
        <f>IF(質格差指数!C189="","",質格差指数!C189)</f>
        <v>4.4074929546270701E-2</v>
      </c>
      <c r="L189" s="2">
        <f>IF(質格差指数!D189="","",質格差指数!D189)</f>
        <v>4.5575957526684504E-3</v>
      </c>
      <c r="M189" s="2">
        <f>IF(質格差指数!E189="","",質格差指数!E189)</f>
        <v>4.9500548683324999E-2</v>
      </c>
      <c r="N189" s="2">
        <f>IF(質格差指数!F189="","",質格差指数!F189)</f>
        <v>6.3199737719000004E-2</v>
      </c>
      <c r="O189" s="2">
        <f>IF(質格差指数!G189="","",質格差指数!G189)</f>
        <v>6.3119466866222801E-2</v>
      </c>
    </row>
    <row r="190" spans="1:15" x14ac:dyDescent="0.55000000000000004">
      <c r="A190" s="3">
        <v>7</v>
      </c>
      <c r="B190" s="3">
        <v>1</v>
      </c>
      <c r="I190" s="3">
        <v>7</v>
      </c>
      <c r="J190" s="3">
        <v>1</v>
      </c>
      <c r="K190" s="2">
        <f>IF(質格差指数!C190="","",質格差指数!C190)</f>
        <v>-4.8186979967781998E-2</v>
      </c>
      <c r="L190" s="2">
        <f>IF(質格差指数!D190="","",質格差指数!D190)</f>
        <v>-5.20304909611881E-2</v>
      </c>
      <c r="M190" s="2">
        <f>IF(質格差指数!E190="","",質格差指数!E190)</f>
        <v>-2.8568815429048999E-2</v>
      </c>
      <c r="N190" s="2">
        <f>IF(質格差指数!F190="","",質格差指数!F190)</f>
        <v>-3.1086860458429101E-2</v>
      </c>
      <c r="O190" s="2">
        <f>IF(質格差指数!G190="","",質格差指数!G190)</f>
        <v>-2.9311561218033199E-2</v>
      </c>
    </row>
    <row r="191" spans="1:15" x14ac:dyDescent="0.55000000000000004">
      <c r="A191" s="3">
        <v>7</v>
      </c>
      <c r="B191" s="3">
        <v>2</v>
      </c>
      <c r="I191" s="3">
        <v>7</v>
      </c>
      <c r="J191" s="3">
        <v>2</v>
      </c>
      <c r="K191" s="2">
        <f>IF(質格差指数!C191="","",質格差指数!C191)</f>
        <v>-7.8075259976529393E-2</v>
      </c>
      <c r="L191" s="2">
        <f>IF(質格差指数!D191="","",質格差指数!D191)</f>
        <v>-0.19374634459920401</v>
      </c>
      <c r="M191" s="2">
        <f>IF(質格差指数!E191="","",質格差指数!E191)</f>
        <v>-0.273606719242112</v>
      </c>
      <c r="N191" s="2">
        <f>IF(質格差指数!F191="","",質格差指数!F191)</f>
        <v>-0.429989103781241</v>
      </c>
      <c r="O191" s="2">
        <f>IF(質格差指数!G191="","",質格差指数!G191)</f>
        <v>-0.25939159745271501</v>
      </c>
    </row>
    <row r="192" spans="1:15" x14ac:dyDescent="0.55000000000000004">
      <c r="A192" s="3">
        <v>7</v>
      </c>
      <c r="B192" s="3">
        <v>3</v>
      </c>
      <c r="I192" s="3">
        <v>7</v>
      </c>
      <c r="J192" s="3">
        <v>3</v>
      </c>
      <c r="K192" s="2">
        <f>IF(質格差指数!C192="","",質格差指数!C192)</f>
        <v>0.100895685788757</v>
      </c>
      <c r="L192" s="2">
        <f>IF(質格差指数!D192="","",質格差指数!D192)</f>
        <v>8.1781392053093593E-2</v>
      </c>
      <c r="M192" s="2">
        <f>IF(質格差指数!E192="","",質格差指数!E192)</f>
        <v>4.8864615273749003E-2</v>
      </c>
      <c r="N192" s="2">
        <f>IF(質格差指数!F192="","",質格差指数!F192)</f>
        <v>6.1789603971158298E-2</v>
      </c>
      <c r="O192" s="2">
        <f>IF(質格差指数!G192="","",質格差指数!G192)</f>
        <v>5.4204582439222902E-2</v>
      </c>
    </row>
    <row r="193" spans="1:15" x14ac:dyDescent="0.55000000000000004">
      <c r="A193" s="3">
        <v>7</v>
      </c>
      <c r="B193" s="3">
        <v>4</v>
      </c>
      <c r="I193" s="3">
        <v>7</v>
      </c>
      <c r="J193" s="3">
        <v>4</v>
      </c>
      <c r="K193" s="2">
        <f>IF(質格差指数!C193="","",質格差指数!C193)</f>
        <v>6.7666478830048796E-2</v>
      </c>
      <c r="L193" s="2">
        <f>IF(質格差指数!D193="","",質格差指数!D193)</f>
        <v>6.9745887290915104E-2</v>
      </c>
      <c r="M193" s="2">
        <f>IF(質格差指数!E193="","",質格差指数!E193)</f>
        <v>9.9062199997829697E-2</v>
      </c>
      <c r="N193" s="2">
        <f>IF(質格差指数!F193="","",質格差指数!F193)</f>
        <v>3.9908063105976103E-2</v>
      </c>
      <c r="O193" s="2">
        <f>IF(質格差指数!G193="","",質格差指数!G193)</f>
        <v>3.9597097888552597E-2</v>
      </c>
    </row>
    <row r="194" spans="1:15" x14ac:dyDescent="0.55000000000000004">
      <c r="A194" s="3">
        <v>7</v>
      </c>
      <c r="B194" s="3">
        <v>5</v>
      </c>
      <c r="I194" s="3">
        <v>7</v>
      </c>
      <c r="J194" s="3">
        <v>5</v>
      </c>
      <c r="K194" s="2">
        <f>IF(質格差指数!C194="","",質格差指数!C194)</f>
        <v>4.6347376213812401E-2</v>
      </c>
      <c r="L194" s="2">
        <f>IF(質格差指数!D194="","",質格差指数!D194)</f>
        <v>8.8339928449900795E-2</v>
      </c>
      <c r="M194" s="2">
        <f>IF(質格差指数!E194="","",質格差指数!E194)</f>
        <v>0.110199870232526</v>
      </c>
      <c r="N194" s="2">
        <f>IF(質格差指数!F194="","",質格差指数!F194)</f>
        <v>2.4042596870761899E-3</v>
      </c>
      <c r="O194" s="2">
        <f>IF(質格差指数!G194="","",質格差指数!G194)</f>
        <v>4.5284054456205302E-3</v>
      </c>
    </row>
    <row r="195" spans="1:15" x14ac:dyDescent="0.55000000000000004">
      <c r="A195" s="3">
        <v>7</v>
      </c>
      <c r="B195" s="3">
        <v>6</v>
      </c>
      <c r="I195" s="3">
        <v>7</v>
      </c>
      <c r="J195" s="3">
        <v>6</v>
      </c>
      <c r="K195" s="2">
        <f>IF(質格差指数!C195="","",質格差指数!C195)</f>
        <v>-3.9197764654907902E-2</v>
      </c>
      <c r="L195" s="2">
        <f>IF(質格差指数!D195="","",質格差指数!D195)</f>
        <v>1.6904277349113098E-2</v>
      </c>
      <c r="M195" s="2">
        <f>IF(質格差指数!E195="","",質格差指数!E195)</f>
        <v>1.80049362381666E-2</v>
      </c>
      <c r="N195" s="2">
        <f>IF(質格差指数!F195="","",質格差指数!F195)</f>
        <v>-1.43632312781831E-2</v>
      </c>
      <c r="O195" s="2">
        <f>IF(質格差指数!G195="","",質格差指数!G195)</f>
        <v>-2.4494467042842399E-2</v>
      </c>
    </row>
    <row r="196" spans="1:15" x14ac:dyDescent="0.55000000000000004">
      <c r="A196" s="3">
        <v>7</v>
      </c>
      <c r="B196" s="3">
        <v>7</v>
      </c>
      <c r="I196" s="3">
        <v>7</v>
      </c>
      <c r="J196" s="3">
        <v>7</v>
      </c>
      <c r="K196" s="2">
        <f>IF(質格差指数!C196="","",質格差指数!C196)</f>
        <v>1.9293644424608101E-2</v>
      </c>
      <c r="L196" s="2">
        <f>IF(質格差指数!D196="","",質格差指数!D196)</f>
        <v>7.3996296439891099E-2</v>
      </c>
      <c r="M196" s="2">
        <f>IF(質格差指数!E196="","",質格差指数!E196)</f>
        <v>8.66524617406738E-2</v>
      </c>
      <c r="N196" s="2">
        <f>IF(質格差指数!F196="","",質格差指数!F196)</f>
        <v>-5.6276923042120099E-3</v>
      </c>
      <c r="O196" s="2">
        <f>IF(質格差指数!G196="","",質格差指数!G196)</f>
        <v>-1.47249570798578E-2</v>
      </c>
    </row>
    <row r="197" spans="1:15" x14ac:dyDescent="0.55000000000000004">
      <c r="A197" s="3">
        <v>7</v>
      </c>
      <c r="B197" s="3">
        <v>8</v>
      </c>
      <c r="I197" s="3">
        <v>7</v>
      </c>
      <c r="J197" s="3">
        <v>8</v>
      </c>
      <c r="K197" s="2">
        <f>IF(質格差指数!C197="","",質格差指数!C197)</f>
        <v>-2.2675869865745199E-2</v>
      </c>
      <c r="L197" s="2">
        <f>IF(質格差指数!D197="","",質格差指数!D197)</f>
        <v>3.2108962687967403E-2</v>
      </c>
      <c r="M197" s="2">
        <f>IF(質格差指数!E197="","",質格差指数!E197)</f>
        <v>6.2191120205252699E-2</v>
      </c>
      <c r="N197" s="2">
        <f>IF(質格差指数!F197="","",質格差指数!F197)</f>
        <v>-8.2627051875213096E-3</v>
      </c>
      <c r="O197" s="2">
        <f>IF(質格差指数!G197="","",質格差指数!G197)</f>
        <v>-6.6795613303850003E-3</v>
      </c>
    </row>
    <row r="198" spans="1:15" x14ac:dyDescent="0.55000000000000004">
      <c r="A198" s="3">
        <v>7</v>
      </c>
      <c r="B198" s="3">
        <v>9</v>
      </c>
      <c r="I198" s="3">
        <v>7</v>
      </c>
      <c r="J198" s="3">
        <v>9</v>
      </c>
      <c r="K198" s="2">
        <f>IF(質格差指数!C198="","",質格差指数!C198)</f>
        <v>5.09321116374691E-2</v>
      </c>
      <c r="L198" s="2">
        <f>IF(質格差指数!D198="","",質格差指数!D198)</f>
        <v>6.1569976730001898E-2</v>
      </c>
      <c r="M198" s="2">
        <f>IF(質格差指数!E198="","",質格差指数!E198)</f>
        <v>6.6053212965264202E-2</v>
      </c>
      <c r="N198" s="2">
        <f>IF(質格差指数!F198="","",質格差指数!F198)</f>
        <v>4.0849088546415002E-2</v>
      </c>
      <c r="O198" s="2">
        <f>IF(質格差指数!G198="","",質格差指数!G198)</f>
        <v>3.0695687191479901E-2</v>
      </c>
    </row>
    <row r="199" spans="1:15" x14ac:dyDescent="0.55000000000000004">
      <c r="A199" s="3">
        <v>7</v>
      </c>
      <c r="B199" s="3">
        <v>10</v>
      </c>
      <c r="I199" s="3">
        <v>7</v>
      </c>
      <c r="J199" s="3">
        <v>10</v>
      </c>
      <c r="K199" s="2">
        <f>IF(質格差指数!C199="","",質格差指数!C199)</f>
        <v>-4.8243829310976101E-2</v>
      </c>
      <c r="L199" s="2">
        <f>IF(質格差指数!D199="","",質格差指数!D199)</f>
        <v>-3.6910781267073798E-3</v>
      </c>
      <c r="M199" s="2">
        <f>IF(質格差指数!E199="","",質格差指数!E199)</f>
        <v>5.0866973765928403E-4</v>
      </c>
      <c r="N199" s="2">
        <f>IF(質格差指数!F199="","",質格差指数!F199)</f>
        <v>-2.9493009228276201E-2</v>
      </c>
      <c r="O199" s="2">
        <f>IF(質格差指数!G199="","",質格差指数!G199)</f>
        <v>-3.2014575456214701E-2</v>
      </c>
    </row>
    <row r="200" spans="1:15" x14ac:dyDescent="0.55000000000000004">
      <c r="A200" s="3">
        <v>7</v>
      </c>
      <c r="B200" s="3">
        <v>11</v>
      </c>
      <c r="I200" s="3">
        <v>7</v>
      </c>
      <c r="J200" s="3">
        <v>11</v>
      </c>
      <c r="K200" s="2">
        <f>IF(質格差指数!C200="","",質格差指数!C200)</f>
        <v>-9.8376438278649697E-2</v>
      </c>
      <c r="L200" s="2">
        <f>IF(質格差指数!D200="","",質格差指数!D200)</f>
        <v>-2.9968254491723498E-2</v>
      </c>
      <c r="M200" s="2">
        <f>IF(質格差指数!E200="","",質格差指数!E200)</f>
        <v>6.76508541368825E-3</v>
      </c>
      <c r="N200" s="2">
        <f>IF(質格差指数!F200="","",質格差指数!F200)</f>
        <v>-4.88474359776703E-2</v>
      </c>
      <c r="O200" s="2">
        <f>IF(質格差指数!G200="","",質格差指数!G200)</f>
        <v>-5.2440235589152902E-2</v>
      </c>
    </row>
    <row r="201" spans="1:15" x14ac:dyDescent="0.55000000000000004">
      <c r="A201" s="3">
        <v>7</v>
      </c>
      <c r="B201" s="3">
        <v>12</v>
      </c>
      <c r="I201" s="3">
        <v>7</v>
      </c>
      <c r="J201" s="3">
        <v>12</v>
      </c>
      <c r="K201" s="2">
        <f>IF(質格差指数!C201="","",質格差指数!C201)</f>
        <v>-2.6246390574193298E-2</v>
      </c>
      <c r="L201" s="2">
        <f>IF(質格差指数!D201="","",質格差指数!D201)</f>
        <v>6.3090229053441596E-2</v>
      </c>
      <c r="M201" s="2">
        <f>IF(質格差指数!E201="","",質格差指数!E201)</f>
        <v>8.5797261159307803E-2</v>
      </c>
      <c r="N201" s="2">
        <f>IF(質格差指数!F201="","",質格差指数!F201)</f>
        <v>1.5631212101127799E-2</v>
      </c>
      <c r="O201" s="2">
        <f>IF(質格差指数!G201="","",質格差指数!G201)</f>
        <v>4.45711378990871E-3</v>
      </c>
    </row>
    <row r="202" spans="1:15" x14ac:dyDescent="0.55000000000000004">
      <c r="A202" s="3">
        <v>7</v>
      </c>
      <c r="B202" s="3">
        <v>13</v>
      </c>
      <c r="I202" s="3">
        <v>7</v>
      </c>
      <c r="J202" s="3">
        <v>13</v>
      </c>
      <c r="K202" s="2">
        <f>IF(質格差指数!C202="","",質格差指数!C202)</f>
        <v>-0.198466816880699</v>
      </c>
      <c r="L202" s="2">
        <f>IF(質格差指数!D202="","",質格差指数!D202)</f>
        <v>-0.139425946937728</v>
      </c>
      <c r="M202" s="2">
        <f>IF(質格差指数!E202="","",質格差指数!E202)</f>
        <v>-2.5300786237376399E-2</v>
      </c>
      <c r="N202" s="2">
        <f>IF(質格差指数!F202="","",質格差指数!F202)</f>
        <v>-0.44289343160905997</v>
      </c>
      <c r="O202" s="2">
        <f>IF(質格差指数!G202="","",質格差指数!G202)</f>
        <v>-0.442948424376014</v>
      </c>
    </row>
    <row r="203" spans="1:15" x14ac:dyDescent="0.55000000000000004">
      <c r="A203" s="3">
        <v>7</v>
      </c>
      <c r="B203" s="3">
        <v>14</v>
      </c>
      <c r="I203" s="3">
        <v>7</v>
      </c>
      <c r="J203" s="3">
        <v>14</v>
      </c>
      <c r="K203" s="2">
        <f>IF(質格差指数!C203="","",質格差指数!C203)</f>
        <v>-4.3631229335713999E-2</v>
      </c>
      <c r="L203" s="2">
        <f>IF(質格差指数!D203="","",質格差指数!D203)</f>
        <v>2.6026361314409399E-2</v>
      </c>
      <c r="M203" s="2">
        <f>IF(質格差指数!E203="","",質格差指数!E203)</f>
        <v>4.63656370069708E-2</v>
      </c>
      <c r="N203" s="2">
        <f>IF(質格差指数!F203="","",質格差指数!F203)</f>
        <v>-9.7020920202956999E-3</v>
      </c>
      <c r="O203" s="2">
        <f>IF(質格差指数!G203="","",質格差指数!G203)</f>
        <v>-1.45461535181973E-2</v>
      </c>
    </row>
    <row r="204" spans="1:15" x14ac:dyDescent="0.55000000000000004">
      <c r="A204" s="3">
        <v>7</v>
      </c>
      <c r="B204" s="3">
        <v>15</v>
      </c>
      <c r="I204" s="3">
        <v>7</v>
      </c>
      <c r="J204" s="3">
        <v>15</v>
      </c>
      <c r="K204" s="2">
        <f>IF(質格差指数!C204="","",質格差指数!C204)</f>
        <v>6.9004678432668706E-2</v>
      </c>
      <c r="L204" s="2">
        <f>IF(質格差指数!D204="","",質格差指数!D204)</f>
        <v>5.16614775380266E-2</v>
      </c>
      <c r="M204" s="2">
        <f>IF(質格差指数!E204="","",質格差指数!E204)</f>
        <v>0.10347980074198899</v>
      </c>
      <c r="N204" s="2">
        <f>IF(質格差指数!F204="","",質格差指数!F204)</f>
        <v>4.5744201679615903E-2</v>
      </c>
      <c r="O204" s="2">
        <f>IF(質格差指数!G204="","",質格差指数!G204)</f>
        <v>4.0814934238729901E-2</v>
      </c>
    </row>
    <row r="205" spans="1:15" x14ac:dyDescent="0.55000000000000004">
      <c r="A205" s="3">
        <v>7</v>
      </c>
      <c r="B205" s="3">
        <v>16</v>
      </c>
      <c r="I205" s="3">
        <v>7</v>
      </c>
      <c r="J205" s="3">
        <v>16</v>
      </c>
      <c r="K205" s="2">
        <f>IF(質格差指数!C205="","",質格差指数!C205)</f>
        <v>7.9090381977965002E-2</v>
      </c>
      <c r="L205" s="2">
        <f>IF(質格差指数!D205="","",質格差指数!D205)</f>
        <v>6.9349146612408E-2</v>
      </c>
      <c r="M205" s="2">
        <f>IF(質格差指数!E205="","",質格差指数!E205)</f>
        <v>6.11057897687848E-2</v>
      </c>
      <c r="N205" s="2">
        <f>IF(質格差指数!F205="","",質格差指数!F205)</f>
        <v>4.4153014312614897E-2</v>
      </c>
      <c r="O205" s="2">
        <f>IF(質格差指数!G205="","",質格差指数!G205)</f>
        <v>4.7942400440288198E-2</v>
      </c>
    </row>
    <row r="206" spans="1:15" x14ac:dyDescent="0.55000000000000004">
      <c r="A206" s="3">
        <v>7</v>
      </c>
      <c r="B206" s="3">
        <v>17</v>
      </c>
      <c r="I206" s="3">
        <v>7</v>
      </c>
      <c r="J206" s="3">
        <v>17</v>
      </c>
      <c r="K206" s="2">
        <f>IF(質格差指数!C206="","",質格差指数!C206)</f>
        <v>6.6044801709115905E-2</v>
      </c>
      <c r="L206" s="2">
        <f>IF(質格差指数!D206="","",質格差指数!D206)</f>
        <v>9.0461814258006798E-2</v>
      </c>
      <c r="M206" s="2">
        <f>IF(質格差指数!E206="","",質格差指数!E206)</f>
        <v>8.9136911719882403E-2</v>
      </c>
      <c r="N206" s="2">
        <f>IF(質格差指数!F206="","",質格差指数!F206)</f>
        <v>8.9271926232212806E-2</v>
      </c>
      <c r="O206" s="2">
        <f>IF(質格差指数!G206="","",質格差指数!G206)</f>
        <v>8.8548789855544305E-2</v>
      </c>
    </row>
    <row r="207" spans="1:15" x14ac:dyDescent="0.55000000000000004">
      <c r="A207" s="3">
        <v>7</v>
      </c>
      <c r="B207" s="3">
        <v>18</v>
      </c>
      <c r="I207" s="3">
        <v>7</v>
      </c>
      <c r="J207" s="3">
        <v>18</v>
      </c>
      <c r="K207" s="2">
        <f>IF(質格差指数!C207="","",質格差指数!C207)</f>
        <v>5.5762271350874602E-2</v>
      </c>
      <c r="L207" s="2">
        <f>IF(質格差指数!D207="","",質格差指数!D207)</f>
        <v>7.7390817996672995E-2</v>
      </c>
      <c r="M207" s="2">
        <f>IF(質格差指数!E207="","",質格差指数!E207)</f>
        <v>6.2973608164696201E-2</v>
      </c>
      <c r="N207" s="2">
        <f>IF(質格差指数!F207="","",質格差指数!F207)</f>
        <v>6.4897820057044101E-2</v>
      </c>
      <c r="O207" s="2">
        <f>IF(質格差指数!G207="","",質格差指数!G207)</f>
        <v>7.9050638459425601E-2</v>
      </c>
    </row>
    <row r="208" spans="1:15" x14ac:dyDescent="0.55000000000000004">
      <c r="A208" s="3">
        <v>7</v>
      </c>
      <c r="B208" s="3">
        <v>19</v>
      </c>
      <c r="I208" s="3">
        <v>7</v>
      </c>
      <c r="J208" s="3">
        <v>19</v>
      </c>
      <c r="K208" s="2">
        <f>IF(質格差指数!C208="","",質格差指数!C208)</f>
        <v>-1.0007987172220199E-2</v>
      </c>
      <c r="L208" s="2">
        <f>IF(質格差指数!D208="","",質格差指数!D208)</f>
        <v>-2.5492472963760701E-3</v>
      </c>
      <c r="M208" s="2">
        <f>IF(質格差指数!E208="","",質格差指数!E208)</f>
        <v>3.4726374178997002E-2</v>
      </c>
      <c r="N208" s="2">
        <f>IF(質格差指数!F208="","",質格差指数!F208)</f>
        <v>3.5229943620524201E-2</v>
      </c>
      <c r="O208" s="2">
        <f>IF(質格差指数!G208="","",質格差指数!G208)</f>
        <v>1.8056327768461399E-2</v>
      </c>
    </row>
    <row r="209" spans="1:15" x14ac:dyDescent="0.55000000000000004">
      <c r="A209" s="3">
        <v>7</v>
      </c>
      <c r="B209" s="3">
        <v>20</v>
      </c>
      <c r="I209" s="3">
        <v>7</v>
      </c>
      <c r="J209" s="3">
        <v>20</v>
      </c>
      <c r="K209" s="2">
        <f>IF(質格差指数!C209="","",質格差指数!C209)</f>
        <v>-2.1880882259699801E-2</v>
      </c>
      <c r="L209" s="2">
        <f>IF(質格差指数!D209="","",質格差指数!D209)</f>
        <v>2.8306746854257499E-2</v>
      </c>
      <c r="M209" s="2">
        <f>IF(質格差指数!E209="","",質格差指数!E209)</f>
        <v>7.1339339107931499E-2</v>
      </c>
      <c r="N209" s="2">
        <f>IF(質格差指数!F209="","",質格差指数!F209)</f>
        <v>6.33773408308443E-2</v>
      </c>
      <c r="O209" s="2">
        <f>IF(質格差指数!G209="","",質格差指数!G209)</f>
        <v>2.3946838938974101E-2</v>
      </c>
    </row>
    <row r="210" spans="1:15" x14ac:dyDescent="0.55000000000000004">
      <c r="A210" s="3">
        <v>7</v>
      </c>
      <c r="B210" s="3">
        <v>21</v>
      </c>
      <c r="I210" s="3">
        <v>7</v>
      </c>
      <c r="J210" s="3">
        <v>21</v>
      </c>
      <c r="K210" s="2">
        <f>IF(質格差指数!C210="","",質格差指数!C210)</f>
        <v>6.1342497495235897E-2</v>
      </c>
      <c r="L210" s="2">
        <f>IF(質格差指数!D210="","",質格差指数!D210)</f>
        <v>2.8902793621520598E-2</v>
      </c>
      <c r="M210" s="2">
        <f>IF(質格差指数!E210="","",質格差指数!E210)</f>
        <v>-3.44178682831277E-3</v>
      </c>
      <c r="N210" s="2">
        <f>IF(質格差指数!F210="","",質格差指数!F210)</f>
        <v>2.5208292591049002E-2</v>
      </c>
      <c r="O210" s="2">
        <f>IF(質格差指数!G210="","",質格差指数!G210)</f>
        <v>4.4581285283983599E-2</v>
      </c>
    </row>
    <row r="211" spans="1:15" x14ac:dyDescent="0.55000000000000004">
      <c r="A211" s="3">
        <v>7</v>
      </c>
      <c r="B211" s="3">
        <v>22</v>
      </c>
      <c r="I211" s="3">
        <v>7</v>
      </c>
      <c r="J211" s="3">
        <v>22</v>
      </c>
      <c r="K211" s="2">
        <f>IF(質格差指数!C211="","",質格差指数!C211)</f>
        <v>2.10965090001459E-2</v>
      </c>
      <c r="L211" s="2">
        <f>IF(質格差指数!D211="","",質格差指数!D211)</f>
        <v>3.4624286119187601E-2</v>
      </c>
      <c r="M211" s="2">
        <f>IF(質格差指数!E211="","",質格差指数!E211)</f>
        <v>5.8011375399066298E-2</v>
      </c>
      <c r="N211" s="2">
        <f>IF(質格差指数!F211="","",質格差指数!F211)</f>
        <v>7.8679382280742394E-2</v>
      </c>
      <c r="O211" s="2">
        <f>IF(質格差指数!G211="","",質格差指数!G211)</f>
        <v>4.1084469012055098E-2</v>
      </c>
    </row>
    <row r="212" spans="1:15" x14ac:dyDescent="0.55000000000000004">
      <c r="A212" s="3">
        <v>7</v>
      </c>
      <c r="B212" s="3">
        <v>23</v>
      </c>
      <c r="I212" s="3">
        <v>7</v>
      </c>
      <c r="J212" s="3">
        <v>23</v>
      </c>
      <c r="K212" s="2">
        <f>IF(質格差指数!C212="","",質格差指数!C212)</f>
        <v>0.157348629863197</v>
      </c>
      <c r="L212" s="2">
        <f>IF(質格差指数!D212="","",質格差指数!D212)</f>
        <v>7.9546358452102506E-2</v>
      </c>
      <c r="M212" s="2">
        <f>IF(質格差指数!E212="","",質格差指数!E212)</f>
        <v>0.218511393855259</v>
      </c>
      <c r="N212" s="2">
        <f>IF(質格差指数!F212="","",質格差指数!F212)</f>
        <v>0.30188295028472201</v>
      </c>
      <c r="O212" s="2">
        <f>IF(質格差指数!G212="","",質格差指数!G212)</f>
        <v>0.2086512325197</v>
      </c>
    </row>
    <row r="213" spans="1:15" x14ac:dyDescent="0.55000000000000004">
      <c r="A213" s="3">
        <v>7</v>
      </c>
      <c r="B213" s="3">
        <v>24</v>
      </c>
      <c r="I213" s="3">
        <v>7</v>
      </c>
      <c r="J213" s="3">
        <v>24</v>
      </c>
      <c r="K213" s="2">
        <f>IF(質格差指数!C213="","",質格差指数!C213)</f>
        <v>5.8910702331609298E-2</v>
      </c>
      <c r="L213" s="2">
        <f>IF(質格差指数!D213="","",質格差指数!D213)</f>
        <v>2.37218271011857E-2</v>
      </c>
      <c r="M213" s="2">
        <f>IF(質格差指数!E213="","",質格差指数!E213)</f>
        <v>8.9060792855129398E-2</v>
      </c>
      <c r="N213" s="2">
        <f>IF(質格差指数!F213="","",質格差指数!F213)</f>
        <v>4.0406982440072299E-2</v>
      </c>
      <c r="O213" s="2">
        <f>IF(質格差指数!G213="","",質格差指数!G213)</f>
        <v>1.2610680033074599E-2</v>
      </c>
    </row>
    <row r="214" spans="1:15" x14ac:dyDescent="0.55000000000000004">
      <c r="A214" s="3">
        <v>7</v>
      </c>
      <c r="B214" s="3">
        <v>25</v>
      </c>
      <c r="I214" s="3">
        <v>7</v>
      </c>
      <c r="J214" s="3">
        <v>25</v>
      </c>
      <c r="K214" s="2">
        <f>IF(質格差指数!C214="","",質格差指数!C214)</f>
        <v>0.11708087502174599</v>
      </c>
      <c r="L214" s="2">
        <f>IF(質格差指数!D214="","",質格差指数!D214)</f>
        <v>0.13764905838994501</v>
      </c>
      <c r="M214" s="2">
        <f>IF(質格差指数!E214="","",質格差指数!E214)</f>
        <v>2.3103771504150099E-2</v>
      </c>
      <c r="N214" s="2">
        <f>IF(質格差指数!F214="","",質格差指数!F214)</f>
        <v>3.6852273777988498E-2</v>
      </c>
      <c r="O214" s="2">
        <f>IF(質格差指数!G214="","",質格差指数!G214)</f>
        <v>7.5429923648073494E-2</v>
      </c>
    </row>
    <row r="215" spans="1:15" x14ac:dyDescent="0.55000000000000004">
      <c r="A215" s="3">
        <v>7</v>
      </c>
      <c r="B215" s="3">
        <v>26</v>
      </c>
      <c r="I215" s="3">
        <v>7</v>
      </c>
      <c r="J215" s="3">
        <v>26</v>
      </c>
      <c r="K215" s="2">
        <f>IF(質格差指数!C215="","",質格差指数!C215)</f>
        <v>4.8742764778042701E-2</v>
      </c>
      <c r="L215" s="2">
        <f>IF(質格差指数!D215="","",質格差指数!D215)</f>
        <v>5.7525780271880399E-2</v>
      </c>
      <c r="M215" s="2">
        <f>IF(質格差指数!E215="","",質格差指数!E215)</f>
        <v>2.3347574898083302E-2</v>
      </c>
      <c r="N215" s="2">
        <f>IF(質格差指数!F215="","",質格差指数!F215)</f>
        <v>2.7525427784886002E-2</v>
      </c>
      <c r="O215" s="2">
        <f>IF(質格差指数!G215="","",質格差指数!G215)</f>
        <v>7.5912843500650307E-2</v>
      </c>
    </row>
    <row r="216" spans="1:15" x14ac:dyDescent="0.55000000000000004">
      <c r="A216" s="3">
        <v>7</v>
      </c>
      <c r="B216" s="3">
        <v>27</v>
      </c>
      <c r="I216" s="3">
        <v>7</v>
      </c>
      <c r="J216" s="3">
        <v>27</v>
      </c>
      <c r="K216" s="2">
        <f>IF(質格差指数!C216="","",質格差指数!C216)</f>
        <v>4.9155846142640097E-2</v>
      </c>
      <c r="L216" s="2">
        <f>IF(質格差指数!D216="","",質格差指数!D216)</f>
        <v>2.58340975001497E-2</v>
      </c>
      <c r="M216" s="2">
        <f>IF(質格差指数!E216="","",質格差指数!E216)</f>
        <v>6.5743578583240495E-2</v>
      </c>
      <c r="N216" s="2">
        <f>IF(質格差指数!F216="","",質格差指数!F216)</f>
        <v>2.5960829791940299E-2</v>
      </c>
      <c r="O216" s="2">
        <f>IF(質格差指数!G216="","",質格差指数!G216)</f>
        <v>6.4632745092972704E-2</v>
      </c>
    </row>
    <row r="217" spans="1:15" x14ac:dyDescent="0.55000000000000004">
      <c r="A217" s="3">
        <v>7</v>
      </c>
      <c r="B217" s="3">
        <v>28</v>
      </c>
      <c r="I217" s="3">
        <v>7</v>
      </c>
      <c r="J217" s="3">
        <v>28</v>
      </c>
      <c r="K217" s="2">
        <f>IF(質格差指数!C217="","",質格差指数!C217)</f>
        <v>3.2121743257595002E-2</v>
      </c>
      <c r="L217" s="2">
        <f>IF(質格差指数!D217="","",質格差指数!D217)</f>
        <v>2.49431376451703E-2</v>
      </c>
      <c r="M217" s="2">
        <f>IF(質格差指数!E217="","",質格差指数!E217)</f>
        <v>2.58817881465268E-2</v>
      </c>
      <c r="N217" s="2">
        <f>IF(質格差指数!F217="","",質格差指数!F217)</f>
        <v>3.01785287725348E-2</v>
      </c>
      <c r="O217" s="2">
        <f>IF(質格差指数!G217="","",質格差指数!G217)</f>
        <v>3.0030667976192499E-2</v>
      </c>
    </row>
    <row r="218" spans="1:15" x14ac:dyDescent="0.55000000000000004">
      <c r="A218" s="3">
        <v>7</v>
      </c>
      <c r="B218" s="3">
        <v>29</v>
      </c>
      <c r="I218" s="3">
        <v>7</v>
      </c>
      <c r="J218" s="3">
        <v>29</v>
      </c>
      <c r="K218" s="2">
        <f>IF(質格差指数!C218="","",質格差指数!C218)</f>
        <v>1.7434931100212801E-2</v>
      </c>
      <c r="L218" s="2">
        <f>IF(質格差指数!D218="","",質格差指数!D218)</f>
        <v>9.3777325571231501E-2</v>
      </c>
      <c r="M218" s="2">
        <f>IF(質格差指数!E218="","",質格差指数!E218)</f>
        <v>8.9794004821602796E-2</v>
      </c>
      <c r="N218" s="2">
        <f>IF(質格差指数!F218="","",質格差指数!F218)</f>
        <v>7.9441405246254398E-2</v>
      </c>
      <c r="O218" s="2">
        <f>IF(質格差指数!G218="","",質格差指数!G218)</f>
        <v>8.0363755752509494E-2</v>
      </c>
    </row>
    <row r="219" spans="1:15" x14ac:dyDescent="0.55000000000000004">
      <c r="A219" s="3">
        <v>7</v>
      </c>
      <c r="B219" s="3">
        <v>30</v>
      </c>
      <c r="I219" s="3">
        <v>7</v>
      </c>
      <c r="J219" s="3">
        <v>30</v>
      </c>
      <c r="K219" s="2">
        <f>IF(質格差指数!C219="","",質格差指数!C219)</f>
        <v>5.5067245525850302E-2</v>
      </c>
      <c r="L219" s="2">
        <f>IF(質格差指数!D219="","",質格差指数!D219)</f>
        <v>6.4996374159988907E-2</v>
      </c>
      <c r="M219" s="2">
        <f>IF(質格差指数!E219="","",質格差指数!E219)</f>
        <v>3.68052673304676E-2</v>
      </c>
      <c r="N219" s="2">
        <f>IF(質格差指数!F219="","",質格差指数!F219)</f>
        <v>3.3408591331366803E-2</v>
      </c>
      <c r="O219" s="2">
        <f>IF(質格差指数!G219="","",質格差指数!G219)</f>
        <v>3.4692836384015602E-2</v>
      </c>
    </row>
    <row r="220" spans="1:15" x14ac:dyDescent="0.55000000000000004">
      <c r="A220" s="3">
        <v>7</v>
      </c>
      <c r="B220" s="3">
        <v>31</v>
      </c>
      <c r="I220" s="3">
        <v>7</v>
      </c>
      <c r="J220" s="3">
        <v>31</v>
      </c>
      <c r="K220" s="2">
        <f>IF(質格差指数!C220="","",質格差指数!C220)</f>
        <v>6.4965952244443195E-2</v>
      </c>
      <c r="L220" s="2">
        <f>IF(質格差指数!D220="","",質格差指数!D220)</f>
        <v>5.3819296849656403E-2</v>
      </c>
      <c r="M220" s="2">
        <f>IF(質格差指数!E220="","",質格差指数!E220)</f>
        <v>4.6878642213832603E-2</v>
      </c>
      <c r="N220" s="2">
        <f>IF(質格差指数!F220="","",質格差指数!F220)</f>
        <v>5.1357536122909997E-2</v>
      </c>
      <c r="O220" s="2">
        <f>IF(質格差指数!G220="","",質格差指数!G220)</f>
        <v>3.4897482735698898E-2</v>
      </c>
    </row>
    <row r="221" spans="1:15" x14ac:dyDescent="0.55000000000000004">
      <c r="A221" s="3">
        <v>8</v>
      </c>
      <c r="B221" s="3">
        <v>1</v>
      </c>
      <c r="I221" s="3">
        <v>8</v>
      </c>
      <c r="J221" s="3">
        <v>1</v>
      </c>
      <c r="K221" s="2">
        <f>IF(質格差指数!C221="","",質格差指数!C221)</f>
        <v>-3.0611626971644702E-2</v>
      </c>
      <c r="L221" s="2">
        <f>IF(質格差指数!D221="","",質格差指数!D221)</f>
        <v>1.87565620898783E-2</v>
      </c>
      <c r="M221" s="2">
        <f>IF(質格差指数!E221="","",質格差指数!E221)</f>
        <v>6.4721729057005406E-2</v>
      </c>
      <c r="N221" s="2">
        <f>IF(質格差指数!F221="","",質格差指数!F221)</f>
        <v>6.2402520093212899E-2</v>
      </c>
      <c r="O221" s="2">
        <f>IF(質格差指数!G221="","",質格差指数!G221)</f>
        <v>6.40930852001904E-2</v>
      </c>
    </row>
    <row r="222" spans="1:15" x14ac:dyDescent="0.55000000000000004">
      <c r="A222" s="3">
        <v>8</v>
      </c>
      <c r="B222" s="3">
        <v>2</v>
      </c>
      <c r="I222" s="3">
        <v>8</v>
      </c>
      <c r="J222" s="3">
        <v>2</v>
      </c>
      <c r="K222" s="2">
        <f>IF(質格差指数!C222="","",質格差指数!C222)</f>
        <v>-0.34494490615769102</v>
      </c>
      <c r="L222" s="2">
        <f>IF(質格差指数!D222="","",質格差指数!D222)</f>
        <v>-0.15045392292106</v>
      </c>
      <c r="M222" s="2">
        <f>IF(質格差指数!E222="","",質格差指数!E222)</f>
        <v>0.12653007573908701</v>
      </c>
      <c r="N222" s="2">
        <f>IF(質格差指数!F222="","",質格差指数!F222)</f>
        <v>-0.20922174981235001</v>
      </c>
      <c r="O222" s="2">
        <f>IF(質格差指数!G222="","",質格差指数!G222)</f>
        <v>-0.38357242413807102</v>
      </c>
    </row>
    <row r="223" spans="1:15" x14ac:dyDescent="0.55000000000000004">
      <c r="A223" s="3">
        <v>8</v>
      </c>
      <c r="B223" s="3">
        <v>3</v>
      </c>
      <c r="I223" s="3">
        <v>8</v>
      </c>
      <c r="J223" s="3">
        <v>3</v>
      </c>
      <c r="K223" s="2">
        <f>IF(質格差指数!C223="","",質格差指数!C223)</f>
        <v>4.9216623761771799E-2</v>
      </c>
      <c r="L223" s="2">
        <f>IF(質格差指数!D223="","",質格差指数!D223)</f>
        <v>7.4345033450494993E-2</v>
      </c>
      <c r="M223" s="2">
        <f>IF(質格差指数!E223="","",質格差指数!E223)</f>
        <v>0.115924983919277</v>
      </c>
      <c r="N223" s="2">
        <f>IF(質格差指数!F223="","",質格差指数!F223)</f>
        <v>7.8126012260735303E-2</v>
      </c>
      <c r="O223" s="2">
        <f>IF(質格差指数!G223="","",質格差指数!G223)</f>
        <v>8.4306688106929401E-2</v>
      </c>
    </row>
    <row r="224" spans="1:15" x14ac:dyDescent="0.55000000000000004">
      <c r="A224" s="3">
        <v>8</v>
      </c>
      <c r="B224" s="3">
        <v>4</v>
      </c>
      <c r="I224" s="3">
        <v>8</v>
      </c>
      <c r="J224" s="3">
        <v>4</v>
      </c>
      <c r="K224" s="2">
        <f>IF(質格差指数!C224="","",質格差指数!C224)</f>
        <v>-9.9366231132247407E-4</v>
      </c>
      <c r="L224" s="2">
        <f>IF(質格差指数!D224="","",質格差指数!D224)</f>
        <v>8.9991911874891001E-2</v>
      </c>
      <c r="M224" s="2">
        <f>IF(質格差指数!E224="","",質格差指数!E224)</f>
        <v>0.166058072218978</v>
      </c>
      <c r="N224" s="2">
        <f>IF(質格差指数!F224="","",質格差指数!F224)</f>
        <v>7.8029823673523693E-2</v>
      </c>
      <c r="O224" s="2">
        <f>IF(質格差指数!G224="","",質格差指数!G224)</f>
        <v>8.1648157189364398E-2</v>
      </c>
    </row>
    <row r="225" spans="1:15" x14ac:dyDescent="0.55000000000000004">
      <c r="A225" s="3">
        <v>8</v>
      </c>
      <c r="B225" s="3">
        <v>5</v>
      </c>
      <c r="I225" s="3">
        <v>8</v>
      </c>
      <c r="J225" s="3">
        <v>5</v>
      </c>
      <c r="K225" s="2">
        <f>IF(質格差指数!C225="","",質格差指数!C225)</f>
        <v>-5.5088709883673502E-2</v>
      </c>
      <c r="L225" s="2">
        <f>IF(質格差指数!D225="","",質格差指数!D225)</f>
        <v>1.0785191224447301E-2</v>
      </c>
      <c r="M225" s="2">
        <f>IF(質格差指数!E225="","",質格差指数!E225)</f>
        <v>0.13443384791705801</v>
      </c>
      <c r="N225" s="2">
        <f>IF(質格差指数!F225="","",質格差指数!F225)</f>
        <v>-2.68965186063738E-2</v>
      </c>
      <c r="O225" s="2">
        <f>IF(質格差指数!G225="","",質格差指数!G225)</f>
        <v>-1.97318562438384E-2</v>
      </c>
    </row>
    <row r="226" spans="1:15" x14ac:dyDescent="0.55000000000000004">
      <c r="A226" s="3">
        <v>8</v>
      </c>
      <c r="B226" s="3">
        <v>6</v>
      </c>
      <c r="I226" s="3">
        <v>8</v>
      </c>
      <c r="J226" s="3">
        <v>6</v>
      </c>
      <c r="K226" s="2">
        <f>IF(質格差指数!C226="","",質格差指数!C226)</f>
        <v>-3.8581563759476599E-3</v>
      </c>
      <c r="L226" s="2">
        <f>IF(質格差指数!D226="","",質格差指数!D226)</f>
        <v>4.2851404543690699E-2</v>
      </c>
      <c r="M226" s="2">
        <f>IF(質格差指数!E226="","",質格差指数!E226)</f>
        <v>0.109150697614726</v>
      </c>
      <c r="N226" s="2">
        <f>IF(質格差指数!F226="","",質格差指数!F226)</f>
        <v>1.7899906256509699E-2</v>
      </c>
      <c r="O226" s="2">
        <f>IF(質格差指数!G226="","",質格差指数!G226)</f>
        <v>2.0457464142731301E-2</v>
      </c>
    </row>
    <row r="227" spans="1:15" x14ac:dyDescent="0.55000000000000004">
      <c r="A227" s="3">
        <v>8</v>
      </c>
      <c r="B227" s="3">
        <v>7</v>
      </c>
      <c r="I227" s="3">
        <v>8</v>
      </c>
      <c r="J227" s="3">
        <v>7</v>
      </c>
      <c r="K227" s="2">
        <f>IF(質格差指数!C227="","",質格差指数!C227)</f>
        <v>-5.7841388123313103E-2</v>
      </c>
      <c r="L227" s="2">
        <f>IF(質格差指数!D227="","",質格差指数!D227)</f>
        <v>2.53271413379638E-2</v>
      </c>
      <c r="M227" s="2">
        <f>IF(質格差指数!E227="","",質格差指数!E227)</f>
        <v>6.9197706321976901E-2</v>
      </c>
      <c r="N227" s="2">
        <f>IF(質格差指数!F227="","",質格差指数!F227)</f>
        <v>-3.18493449408302E-2</v>
      </c>
      <c r="O227" s="2">
        <f>IF(質格差指数!G227="","",質格差指数!G227)</f>
        <v>-4.3204494033860799E-2</v>
      </c>
    </row>
    <row r="228" spans="1:15" x14ac:dyDescent="0.55000000000000004">
      <c r="A228" s="3">
        <v>8</v>
      </c>
      <c r="B228" s="3">
        <v>8</v>
      </c>
      <c r="I228" s="3">
        <v>8</v>
      </c>
      <c r="J228" s="3">
        <v>8</v>
      </c>
      <c r="K228" s="2">
        <f>IF(質格差指数!C228="","",質格差指数!C228)</f>
        <v>7.17276845467629E-3</v>
      </c>
      <c r="L228" s="2">
        <f>IF(質格差指数!D228="","",質格差指数!D228)</f>
        <v>5.5862310012492603E-2</v>
      </c>
      <c r="M228" s="2">
        <f>IF(質格差指数!E228="","",質格差指数!E228)</f>
        <v>0.105674628148637</v>
      </c>
      <c r="N228" s="2">
        <f>IF(質格差指数!F228="","",質格差指数!F228)</f>
        <v>3.1605226108424298E-3</v>
      </c>
      <c r="O228" s="2">
        <f>IF(質格差指数!G228="","",質格差指数!G228)</f>
        <v>-1.79215184779347E-3</v>
      </c>
    </row>
    <row r="229" spans="1:15" x14ac:dyDescent="0.55000000000000004">
      <c r="A229" s="3">
        <v>8</v>
      </c>
      <c r="B229" s="3">
        <v>9</v>
      </c>
      <c r="I229" s="3">
        <v>8</v>
      </c>
      <c r="J229" s="3">
        <v>9</v>
      </c>
      <c r="K229" s="2">
        <f>IF(質格差指数!C229="","",質格差指数!C229)</f>
        <v>8.7009857683738607E-3</v>
      </c>
      <c r="L229" s="2">
        <f>IF(質格差指数!D229="","",質格差指数!D229)</f>
        <v>5.1757436479431901E-2</v>
      </c>
      <c r="M229" s="2">
        <f>IF(質格差指数!E229="","",質格差指数!E229)</f>
        <v>8.2675916310308503E-2</v>
      </c>
      <c r="N229" s="2">
        <f>IF(質格差指数!F229="","",質格差指数!F229)</f>
        <v>1.93531297994495E-2</v>
      </c>
      <c r="O229" s="2">
        <f>IF(質格差指数!G229="","",質格差指数!G229)</f>
        <v>2.08895587412407E-2</v>
      </c>
    </row>
    <row r="230" spans="1:15" x14ac:dyDescent="0.55000000000000004">
      <c r="A230" s="3">
        <v>8</v>
      </c>
      <c r="B230" s="3">
        <v>10</v>
      </c>
      <c r="I230" s="3">
        <v>8</v>
      </c>
      <c r="J230" s="3">
        <v>10</v>
      </c>
      <c r="K230" s="2">
        <f>IF(質格差指数!C230="","",質格差指数!C230)</f>
        <v>2.3708708566777099E-2</v>
      </c>
      <c r="L230" s="2">
        <f>IF(質格差指数!D230="","",質格差指数!D230)</f>
        <v>7.9947314430537805E-2</v>
      </c>
      <c r="M230" s="2">
        <f>IF(質格差指数!E230="","",質格差指数!E230)</f>
        <v>0.114171723392941</v>
      </c>
      <c r="N230" s="2">
        <f>IF(質格差指数!F230="","",質格差指数!F230)</f>
        <v>5.1725056594095001E-2</v>
      </c>
      <c r="O230" s="2">
        <f>IF(質格差指数!G230="","",質格差指数!G230)</f>
        <v>5.1790011378053398E-2</v>
      </c>
    </row>
    <row r="231" spans="1:15" x14ac:dyDescent="0.55000000000000004">
      <c r="A231" s="3">
        <v>8</v>
      </c>
      <c r="B231" s="3">
        <v>11</v>
      </c>
      <c r="I231" s="3">
        <v>8</v>
      </c>
      <c r="J231" s="3">
        <v>11</v>
      </c>
      <c r="K231" s="2">
        <f>IF(質格差指数!C231="","",質格差指数!C231)</f>
        <v>-1.1038315838452301E-2</v>
      </c>
      <c r="L231" s="2">
        <f>IF(質格差指数!D231="","",質格差指数!D231)</f>
        <v>4.3415313351219502E-2</v>
      </c>
      <c r="M231" s="2">
        <f>IF(質格差指数!E231="","",質格差指数!E231)</f>
        <v>8.5309068913570194E-2</v>
      </c>
      <c r="N231" s="2">
        <f>IF(質格差指数!F231="","",質格差指数!F231)</f>
        <v>7.4454335765458098E-3</v>
      </c>
      <c r="O231" s="2">
        <f>IF(質格差指数!G231="","",質格差指数!G231)</f>
        <v>-5.9972234597735997E-3</v>
      </c>
    </row>
    <row r="232" spans="1:15" x14ac:dyDescent="0.55000000000000004">
      <c r="A232" s="3">
        <v>8</v>
      </c>
      <c r="B232" s="3">
        <v>12</v>
      </c>
      <c r="I232" s="3">
        <v>8</v>
      </c>
      <c r="J232" s="3">
        <v>12</v>
      </c>
      <c r="K232" s="2">
        <f>IF(質格差指数!C232="","",質格差指数!C232)</f>
        <v>1.82964144331592E-2</v>
      </c>
      <c r="L232" s="2">
        <f>IF(質格差指数!D232="","",質格差指数!D232)</f>
        <v>9.9269374519213902E-2</v>
      </c>
      <c r="M232" s="2">
        <f>IF(質格差指数!E232="","",質格差指数!E232)</f>
        <v>0.18812153389799099</v>
      </c>
      <c r="N232" s="2">
        <f>IF(質格差指数!F232="","",質格差指数!F232)</f>
        <v>6.1482615298960701E-2</v>
      </c>
      <c r="O232" s="2">
        <f>IF(質格差指数!G232="","",質格差指数!G232)</f>
        <v>5.81209649132233E-2</v>
      </c>
    </row>
    <row r="233" spans="1:15" x14ac:dyDescent="0.55000000000000004">
      <c r="A233" s="3">
        <v>8</v>
      </c>
      <c r="B233" s="3">
        <v>13</v>
      </c>
      <c r="I233" s="3">
        <v>8</v>
      </c>
      <c r="J233" s="3">
        <v>13</v>
      </c>
      <c r="K233" s="2">
        <f>IF(質格差指数!C233="","",質格差指数!C233)</f>
        <v>-0.16324110288770199</v>
      </c>
      <c r="L233" s="2">
        <f>IF(質格差指数!D233="","",質格差指数!D233)</f>
        <v>-0.20225893466423001</v>
      </c>
      <c r="M233" s="2">
        <f>IF(質格差指数!E233="","",質格差指数!E233)</f>
        <v>-4.9997116987768098E-2</v>
      </c>
      <c r="N233" s="2">
        <f>IF(質格差指数!F233="","",質格差指数!F233)</f>
        <v>-0.49604391216273602</v>
      </c>
      <c r="O233" s="2">
        <f>IF(質格差指数!G233="","",質格差指数!G233)</f>
        <v>-0.44053918021583499</v>
      </c>
    </row>
    <row r="234" spans="1:15" x14ac:dyDescent="0.55000000000000004">
      <c r="A234" s="3">
        <v>8</v>
      </c>
      <c r="B234" s="3">
        <v>14</v>
      </c>
      <c r="I234" s="3">
        <v>8</v>
      </c>
      <c r="J234" s="3">
        <v>14</v>
      </c>
      <c r="K234" s="2">
        <f>IF(質格差指数!C234="","",質格差指数!C234)</f>
        <v>-6.31230399235507E-2</v>
      </c>
      <c r="L234" s="2">
        <f>IF(質格差指数!D234="","",質格差指数!D234)</f>
        <v>4.34049392954442E-2</v>
      </c>
      <c r="M234" s="2">
        <f>IF(質格差指数!E234="","",質格差指数!E234)</f>
        <v>0.102540346290416</v>
      </c>
      <c r="N234" s="2">
        <f>IF(質格差指数!F234="","",質格差指数!F234)</f>
        <v>-1.1384129204232599E-2</v>
      </c>
      <c r="O234" s="2">
        <f>IF(質格差指数!G234="","",質格差指数!G234)</f>
        <v>-1.2093959687744399E-2</v>
      </c>
    </row>
    <row r="235" spans="1:15" x14ac:dyDescent="0.55000000000000004">
      <c r="A235" s="3">
        <v>8</v>
      </c>
      <c r="B235" s="3">
        <v>15</v>
      </c>
      <c r="I235" s="3">
        <v>8</v>
      </c>
      <c r="J235" s="3">
        <v>15</v>
      </c>
      <c r="K235" s="2">
        <f>IF(質格差指数!C235="","",質格差指数!C235)</f>
        <v>-4.7274542904010897E-2</v>
      </c>
      <c r="L235" s="2">
        <f>IF(質格差指数!D235="","",質格差指数!D235)</f>
        <v>3.6797789400551E-2</v>
      </c>
      <c r="M235" s="2">
        <f>IF(質格差指数!E235="","",質格差指数!E235)</f>
        <v>0.10966372455130299</v>
      </c>
      <c r="N235" s="2">
        <f>IF(質格差指数!F235="","",質格差指数!F235)</f>
        <v>-2.8861438205624E-3</v>
      </c>
      <c r="O235" s="2">
        <f>IF(質格差指数!G235="","",質格差指数!G235)</f>
        <v>-8.8947086570999E-3</v>
      </c>
    </row>
    <row r="236" spans="1:15" x14ac:dyDescent="0.55000000000000004">
      <c r="A236" s="3">
        <v>8</v>
      </c>
      <c r="B236" s="3">
        <v>16</v>
      </c>
      <c r="I236" s="3">
        <v>8</v>
      </c>
      <c r="J236" s="3">
        <v>16</v>
      </c>
      <c r="K236" s="2">
        <f>IF(質格差指数!C236="","",質格差指数!C236)</f>
        <v>6.2561429789955894E-2</v>
      </c>
      <c r="L236" s="2">
        <f>IF(質格差指数!D236="","",質格差指数!D236)</f>
        <v>9.1796732543662204E-2</v>
      </c>
      <c r="M236" s="2">
        <f>IF(質格差指数!E236="","",質格差指数!E236)</f>
        <v>0.120163596937093</v>
      </c>
      <c r="N236" s="2">
        <f>IF(質格差指数!F236="","",質格差指数!F236)</f>
        <v>7.3638681659895497E-2</v>
      </c>
      <c r="O236" s="2">
        <f>IF(質格差指数!G236="","",質格差指数!G236)</f>
        <v>7.6992529590446696E-2</v>
      </c>
    </row>
    <row r="237" spans="1:15" x14ac:dyDescent="0.55000000000000004">
      <c r="A237" s="3">
        <v>8</v>
      </c>
      <c r="B237" s="3">
        <v>17</v>
      </c>
      <c r="I237" s="3">
        <v>8</v>
      </c>
      <c r="J237" s="3">
        <v>17</v>
      </c>
      <c r="K237" s="2">
        <f>IF(質格差指数!C237="","",質格差指数!C237)</f>
        <v>1.0495250394035399E-2</v>
      </c>
      <c r="L237" s="2">
        <f>IF(質格差指数!D237="","",質格差指数!D237)</f>
        <v>1.8047709243580502E-2</v>
      </c>
      <c r="M237" s="2">
        <f>IF(質格差指数!E237="","",質格差指数!E237)</f>
        <v>4.46287807526543E-2</v>
      </c>
      <c r="N237" s="2">
        <f>IF(質格差指数!F237="","",質格差指数!F237)</f>
        <v>6.7526935101408406E-2</v>
      </c>
      <c r="O237" s="2">
        <f>IF(質格差指数!G237="","",質格差指数!G237)</f>
        <v>6.7856611337294204E-2</v>
      </c>
    </row>
    <row r="238" spans="1:15" x14ac:dyDescent="0.55000000000000004">
      <c r="A238" s="3">
        <v>8</v>
      </c>
      <c r="B238" s="3">
        <v>18</v>
      </c>
      <c r="I238" s="3">
        <v>8</v>
      </c>
      <c r="J238" s="3">
        <v>18</v>
      </c>
      <c r="K238" s="2">
        <f>IF(質格差指数!C238="","",質格差指数!C238)</f>
        <v>-9.6092229708699705E-4</v>
      </c>
      <c r="L238" s="2">
        <f>IF(質格差指数!D238="","",質格差指数!D238)</f>
        <v>2.1865702727454101E-2</v>
      </c>
      <c r="M238" s="2">
        <f>IF(質格差指数!E238="","",質格差指数!E238)</f>
        <v>3.3189254941725803E-2</v>
      </c>
      <c r="N238" s="2">
        <f>IF(質格差指数!F238="","",質格差指数!F238)</f>
        <v>3.3779046973207903E-2</v>
      </c>
      <c r="O238" s="2">
        <f>IF(質格差指数!G238="","",質格差指数!G238)</f>
        <v>6.65547116136772E-3</v>
      </c>
    </row>
    <row r="239" spans="1:15" x14ac:dyDescent="0.55000000000000004">
      <c r="A239" s="3">
        <v>8</v>
      </c>
      <c r="B239" s="3">
        <v>19</v>
      </c>
      <c r="I239" s="3">
        <v>8</v>
      </c>
      <c r="J239" s="3">
        <v>19</v>
      </c>
      <c r="K239" s="2">
        <f>IF(質格差指数!C239="","",質格差指数!C239)</f>
        <v>-4.5736697732939296E-3</v>
      </c>
      <c r="L239" s="2">
        <f>IF(質格差指数!D239="","",質格差指数!D239)</f>
        <v>-1.66296831976241E-2</v>
      </c>
      <c r="M239" s="2">
        <f>IF(質格差指数!E239="","",質格差指数!E239)</f>
        <v>1.8608241210705301E-2</v>
      </c>
      <c r="N239" s="2">
        <f>IF(質格差指数!F239="","",質格差指数!F239)</f>
        <v>1.94861897299889E-2</v>
      </c>
      <c r="O239" s="2">
        <f>IF(質格差指数!G239="","",質格差指数!G239)</f>
        <v>-3.1444994327454001E-3</v>
      </c>
    </row>
    <row r="240" spans="1:15" x14ac:dyDescent="0.55000000000000004">
      <c r="A240" s="3">
        <v>8</v>
      </c>
      <c r="B240" s="3">
        <v>20</v>
      </c>
      <c r="I240" s="3">
        <v>8</v>
      </c>
      <c r="J240" s="3">
        <v>20</v>
      </c>
      <c r="K240" s="2">
        <f>IF(質格差指数!C240="","",質格差指数!C240)</f>
        <v>-1.0156691611907701E-2</v>
      </c>
      <c r="L240" s="2">
        <f>IF(質格差指数!D240="","",質格差指数!D240)</f>
        <v>-3.7687013540735101E-2</v>
      </c>
      <c r="M240" s="2">
        <f>IF(質格差指数!E240="","",質格差指数!E240)</f>
        <v>3.3657438239795202E-2</v>
      </c>
      <c r="N240" s="2">
        <f>IF(質格差指数!F240="","",質格差指数!F240)</f>
        <v>3.9189867541016901E-2</v>
      </c>
      <c r="O240" s="2">
        <f>IF(質格差指数!G240="","",質格差指数!G240)</f>
        <v>1.60167107814596E-3</v>
      </c>
    </row>
    <row r="241" spans="1:15" x14ac:dyDescent="0.55000000000000004">
      <c r="A241" s="3">
        <v>8</v>
      </c>
      <c r="B241" s="3">
        <v>21</v>
      </c>
      <c r="I241" s="3">
        <v>8</v>
      </c>
      <c r="J241" s="3">
        <v>21</v>
      </c>
      <c r="K241" s="2">
        <f>IF(質格差指数!C241="","",質格差指数!C241)</f>
        <v>3.7284674973509402E-2</v>
      </c>
      <c r="L241" s="2">
        <f>IF(質格差指数!D241="","",質格差指数!D241)</f>
        <v>-1.0181554413526099E-2</v>
      </c>
      <c r="M241" s="2">
        <f>IF(質格差指数!E241="","",質格差指数!E241)</f>
        <v>-1.2717951034963801E-2</v>
      </c>
      <c r="N241" s="2">
        <f>IF(質格差指数!F241="","",質格差指数!F241)</f>
        <v>1.1352924231108501E-2</v>
      </c>
      <c r="O241" s="2">
        <f>IF(質格差指数!G241="","",質格差指数!G241)</f>
        <v>3.6989053065130499E-2</v>
      </c>
    </row>
    <row r="242" spans="1:15" x14ac:dyDescent="0.55000000000000004">
      <c r="A242" s="3">
        <v>8</v>
      </c>
      <c r="B242" s="3">
        <v>22</v>
      </c>
      <c r="I242" s="3">
        <v>8</v>
      </c>
      <c r="J242" s="3">
        <v>22</v>
      </c>
      <c r="K242" s="2">
        <f>IF(質格差指数!C242="","",質格差指数!C242)</f>
        <v>-5.96027168744208E-2</v>
      </c>
      <c r="L242" s="2">
        <f>IF(質格差指数!D242="","",質格差指数!D242)</f>
        <v>-2.8237845540908298E-2</v>
      </c>
      <c r="M242" s="2">
        <f>IF(質格差指数!E242="","",質格差指数!E242)</f>
        <v>-1.29414954514314E-2</v>
      </c>
      <c r="N242" s="2">
        <f>IF(質格差指数!F242="","",質格差指数!F242)</f>
        <v>-1.7352780832448299E-2</v>
      </c>
      <c r="O242" s="2">
        <f>IF(質格差指数!G242="","",質格差指数!G242)</f>
        <v>2.6194227096151001E-2</v>
      </c>
    </row>
    <row r="243" spans="1:15" x14ac:dyDescent="0.55000000000000004">
      <c r="A243" s="3">
        <v>8</v>
      </c>
      <c r="B243" s="3">
        <v>23</v>
      </c>
      <c r="I243" s="3">
        <v>8</v>
      </c>
      <c r="J243" s="3">
        <v>23</v>
      </c>
      <c r="K243" s="2">
        <f>IF(質格差指数!C243="","",質格差指数!C243)</f>
        <v>9.4008528935096605E-2</v>
      </c>
      <c r="L243" s="2">
        <f>IF(質格差指数!D243="","",質格差指数!D243)</f>
        <v>9.8088924259006102E-2</v>
      </c>
      <c r="M243" s="2">
        <f>IF(質格差指数!E243="","",質格差指数!E243)</f>
        <v>3.7409971464008401E-2</v>
      </c>
      <c r="N243" s="2">
        <f>IF(質格差指数!F243="","",質格差指数!F243)</f>
        <v>-8.7078184271073902E-2</v>
      </c>
      <c r="O243" s="2">
        <f>IF(質格差指数!G243="","",質格差指数!G243)</f>
        <v>-6.58469742772647E-2</v>
      </c>
    </row>
    <row r="244" spans="1:15" x14ac:dyDescent="0.55000000000000004">
      <c r="A244" s="3">
        <v>8</v>
      </c>
      <c r="B244" s="3">
        <v>24</v>
      </c>
      <c r="I244" s="3">
        <v>8</v>
      </c>
      <c r="J244" s="3">
        <v>24</v>
      </c>
      <c r="K244" s="2">
        <f>IF(質格差指数!C244="","",質格差指数!C244)</f>
        <v>8.7616368312129003E-2</v>
      </c>
      <c r="L244" s="2">
        <f>IF(質格差指数!D244="","",質格差指数!D244)</f>
        <v>9.9758155824581696E-2</v>
      </c>
      <c r="M244" s="2">
        <f>IF(質格差指数!E244="","",質格差指数!E244)</f>
        <v>5.8078979753801399E-2</v>
      </c>
      <c r="N244" s="2">
        <f>IF(質格差指数!F244="","",質格差指数!F244)</f>
        <v>3.8485495533047698E-2</v>
      </c>
      <c r="O244" s="2">
        <f>IF(質格差指数!G244="","",質格差指数!G244)</f>
        <v>4.1475125787806703E-2</v>
      </c>
    </row>
    <row r="245" spans="1:15" x14ac:dyDescent="0.55000000000000004">
      <c r="A245" s="3">
        <v>8</v>
      </c>
      <c r="B245" s="3">
        <v>25</v>
      </c>
      <c r="I245" s="3">
        <v>8</v>
      </c>
      <c r="J245" s="3">
        <v>25</v>
      </c>
      <c r="K245" s="2">
        <f>IF(質格差指数!C245="","",質格差指数!C245)</f>
        <v>0.111679147426453</v>
      </c>
      <c r="L245" s="2">
        <f>IF(質格差指数!D245="","",質格差指数!D245)</f>
        <v>6.50629418887963E-2</v>
      </c>
      <c r="M245" s="2">
        <f>IF(質格差指数!E245="","",質格差指数!E245)</f>
        <v>4.7998755680498599E-2</v>
      </c>
      <c r="N245" s="2">
        <f>IF(質格差指数!F245="","",質格差指数!F245)</f>
        <v>8.1566486087137596E-2</v>
      </c>
      <c r="O245" s="2">
        <f>IF(質格差指数!G245="","",質格差指数!G245)</f>
        <v>3.9438973944910402E-2</v>
      </c>
    </row>
    <row r="246" spans="1:15" x14ac:dyDescent="0.55000000000000004">
      <c r="A246" s="3">
        <v>8</v>
      </c>
      <c r="B246" s="3">
        <v>26</v>
      </c>
      <c r="I246" s="3">
        <v>8</v>
      </c>
      <c r="J246" s="3">
        <v>26</v>
      </c>
      <c r="K246" s="2">
        <f>IF(質格差指数!C246="","",質格差指数!C246)</f>
        <v>1.4007449278823201E-2</v>
      </c>
      <c r="L246" s="2">
        <f>IF(質格差指数!D246="","",質格差指数!D246)</f>
        <v>-4.5189752133257897E-2</v>
      </c>
      <c r="M246" s="2">
        <f>IF(質格差指数!E246="","",質格差指数!E246)</f>
        <v>3.1333695649061598E-2</v>
      </c>
      <c r="N246" s="2">
        <f>IF(質格差指数!F246="","",質格差指数!F246)</f>
        <v>4.8422489311799502E-2</v>
      </c>
      <c r="O246" s="2">
        <f>IF(質格差指数!G246="","",質格差指数!G246)</f>
        <v>3.8765906874784699E-2</v>
      </c>
    </row>
    <row r="247" spans="1:15" x14ac:dyDescent="0.55000000000000004">
      <c r="A247" s="3">
        <v>8</v>
      </c>
      <c r="B247" s="3">
        <v>27</v>
      </c>
      <c r="I247" s="3">
        <v>8</v>
      </c>
      <c r="J247" s="3">
        <v>27</v>
      </c>
      <c r="K247" s="2">
        <f>IF(質格差指数!C247="","",質格差指数!C247)</f>
        <v>0.13751149731272599</v>
      </c>
      <c r="L247" s="2">
        <f>IF(質格差指数!D247="","",質格差指数!D247)</f>
        <v>0.13772046163600499</v>
      </c>
      <c r="M247" s="2">
        <f>IF(質格差指数!E247="","",質格差指数!E247)</f>
        <v>9.3770459882294793E-2</v>
      </c>
      <c r="N247" s="2">
        <f>IF(質格差指数!F247="","",質格差指数!F247)</f>
        <v>0.14508789923727899</v>
      </c>
      <c r="O247" s="2">
        <f>IF(質格差指数!G247="","",質格差指数!G247)</f>
        <v>0.10125986847315301</v>
      </c>
    </row>
    <row r="248" spans="1:15" x14ac:dyDescent="0.55000000000000004">
      <c r="A248" s="3">
        <v>8</v>
      </c>
      <c r="B248" s="3">
        <v>28</v>
      </c>
      <c r="I248" s="3">
        <v>8</v>
      </c>
      <c r="J248" s="3">
        <v>28</v>
      </c>
      <c r="K248" s="2">
        <f>IF(質格差指数!C248="","",質格差指数!C248)</f>
        <v>3.3006092247517202E-2</v>
      </c>
      <c r="L248" s="2">
        <f>IF(質格差指数!D248="","",質格差指数!D248)</f>
        <v>1.72603863713898E-2</v>
      </c>
      <c r="M248" s="2">
        <f>IF(質格差指数!E248="","",質格差指数!E248)</f>
        <v>1.8648948028394799E-2</v>
      </c>
      <c r="N248" s="2">
        <f>IF(質格差指数!F248="","",質格差指数!F248)</f>
        <v>2.2931498362848E-2</v>
      </c>
      <c r="O248" s="2">
        <f>IF(質格差指数!G248="","",質格差指数!G248)</f>
        <v>2.27470563527222E-2</v>
      </c>
    </row>
    <row r="249" spans="1:15" x14ac:dyDescent="0.55000000000000004">
      <c r="A249" s="3">
        <v>8</v>
      </c>
      <c r="B249" s="3">
        <v>29</v>
      </c>
      <c r="I249" s="3">
        <v>8</v>
      </c>
      <c r="J249" s="3">
        <v>29</v>
      </c>
      <c r="K249" s="2">
        <f>IF(質格差指数!C249="","",質格差指数!C249)</f>
        <v>-5.9550030817749301E-3</v>
      </c>
      <c r="L249" s="2">
        <f>IF(質格差指数!D249="","",質格差指数!D249)</f>
        <v>6.0036003409964699E-2</v>
      </c>
      <c r="M249" s="2">
        <f>IF(質格差指数!E249="","",質格差指数!E249)</f>
        <v>6.1615790131633701E-2</v>
      </c>
      <c r="N249" s="2">
        <f>IF(質格差指数!F249="","",質格差指数!F249)</f>
        <v>5.9951146070465998E-2</v>
      </c>
      <c r="O249" s="2">
        <f>IF(質格差指数!G249="","",質格差指数!G249)</f>
        <v>6.8808410837585599E-2</v>
      </c>
    </row>
    <row r="250" spans="1:15" x14ac:dyDescent="0.55000000000000004">
      <c r="A250" s="3">
        <v>8</v>
      </c>
      <c r="B250" s="3">
        <v>30</v>
      </c>
      <c r="I250" s="3">
        <v>8</v>
      </c>
      <c r="J250" s="3">
        <v>30</v>
      </c>
      <c r="K250" s="2">
        <f>IF(質格差指数!C250="","",質格差指数!C250)</f>
        <v>1.44992182545811E-2</v>
      </c>
      <c r="L250" s="2">
        <f>IF(質格差指数!D250="","",質格差指数!D250)</f>
        <v>3.2878909670809801E-2</v>
      </c>
      <c r="M250" s="2">
        <f>IF(質格差指数!E250="","",質格差指数!E250)</f>
        <v>3.6873750119526198E-2</v>
      </c>
      <c r="N250" s="2">
        <f>IF(質格差指数!F250="","",質格差指数!F250)</f>
        <v>3.7261020398000097E-2</v>
      </c>
      <c r="O250" s="2">
        <f>IF(質格差指数!G250="","",質格差指数!G250)</f>
        <v>2.0635682931701999E-3</v>
      </c>
    </row>
    <row r="251" spans="1:15" x14ac:dyDescent="0.55000000000000004">
      <c r="A251" s="3">
        <v>8</v>
      </c>
      <c r="B251" s="3">
        <v>31</v>
      </c>
      <c r="I251" s="3">
        <v>8</v>
      </c>
      <c r="J251" s="3">
        <v>31</v>
      </c>
      <c r="K251" s="2">
        <f>IF(質格差指数!C251="","",質格差指数!C251)</f>
        <v>7.1520728197267402E-3</v>
      </c>
      <c r="L251" s="2">
        <f>IF(質格差指数!D251="","",質格差指数!D251)</f>
        <v>-2.00162224383514E-2</v>
      </c>
      <c r="M251" s="2">
        <f>IF(質格差指数!E251="","",質格差指数!E251)</f>
        <v>1.28319509478636E-3</v>
      </c>
      <c r="N251" s="2">
        <f>IF(質格差指数!F251="","",質格差指数!F251)</f>
        <v>3.9241552204231901E-2</v>
      </c>
      <c r="O251" s="2">
        <f>IF(質格差指数!G251="","",質格差指数!G251)</f>
        <v>2.27365780553608E-2</v>
      </c>
    </row>
    <row r="252" spans="1:15" x14ac:dyDescent="0.55000000000000004">
      <c r="A252" s="3">
        <v>9</v>
      </c>
      <c r="B252" s="3">
        <v>1</v>
      </c>
      <c r="I252" s="3">
        <v>9</v>
      </c>
      <c r="J252" s="3">
        <v>1</v>
      </c>
      <c r="K252" s="2">
        <f>IF(質格差指数!C252="","",質格差指数!C252)</f>
        <v>6.7973677136944901E-3</v>
      </c>
      <c r="L252" s="2">
        <f>IF(質格差指数!D252="","",質格差指数!D252)</f>
        <v>-1.1401826644486799E-2</v>
      </c>
      <c r="M252" s="2">
        <f>IF(質格差指数!E252="","",質格差指数!E252)</f>
        <v>1.08272702517722E-2</v>
      </c>
      <c r="N252" s="2">
        <f>IF(質格差指数!F252="","",質格差指数!F252)</f>
        <v>9.8769191096803599E-5</v>
      </c>
      <c r="O252" s="2">
        <f>IF(質格差指数!G252="","",質格差指数!G252)</f>
        <v>2.4281701055125201E-3</v>
      </c>
    </row>
    <row r="253" spans="1:15" x14ac:dyDescent="0.55000000000000004">
      <c r="A253" s="3">
        <v>9</v>
      </c>
      <c r="B253" s="3">
        <v>2</v>
      </c>
      <c r="I253" s="3">
        <v>9</v>
      </c>
      <c r="J253" s="3">
        <v>2</v>
      </c>
      <c r="K253" s="2">
        <f>IF(質格差指数!C253="","",質格差指数!C253)</f>
        <v>-0.50962700154870699</v>
      </c>
      <c r="L253" s="2">
        <f>IF(質格差指数!D253="","",質格差指数!D253)</f>
        <v>-0.183314236352903</v>
      </c>
      <c r="M253" s="2">
        <f>IF(質格差指数!E253="","",質格差指数!E253)</f>
        <v>-0.111983372949632</v>
      </c>
      <c r="N253" s="2">
        <f>IF(質格差指数!F253="","",質格差指数!F253)</f>
        <v>-0.57720058000090202</v>
      </c>
      <c r="O253" s="2">
        <f>IF(質格差指数!G253="","",質格差指数!G253)</f>
        <v>-0.56226832332761401</v>
      </c>
    </row>
    <row r="254" spans="1:15" x14ac:dyDescent="0.55000000000000004">
      <c r="A254" s="3">
        <v>9</v>
      </c>
      <c r="B254" s="3">
        <v>3</v>
      </c>
      <c r="I254" s="3">
        <v>9</v>
      </c>
      <c r="J254" s="3">
        <v>3</v>
      </c>
      <c r="K254" s="2">
        <f>IF(質格差指数!C254="","",質格差指数!C254)</f>
        <v>9.51220340263602E-2</v>
      </c>
      <c r="L254" s="2">
        <f>IF(質格差指数!D254="","",質格差指数!D254)</f>
        <v>9.6256926893177802E-2</v>
      </c>
      <c r="M254" s="2">
        <f>IF(質格差指数!E254="","",質格差指数!E254)</f>
        <v>8.4876453075134403E-2</v>
      </c>
      <c r="N254" s="2">
        <f>IF(質格差指数!F254="","",質格差指数!F254)</f>
        <v>7.2786347324354406E-2</v>
      </c>
      <c r="O254" s="2">
        <f>IF(質格差指数!G254="","",質格差指数!G254)</f>
        <v>7.8439657692284698E-2</v>
      </c>
    </row>
    <row r="255" spans="1:15" x14ac:dyDescent="0.55000000000000004">
      <c r="A255" s="3">
        <v>9</v>
      </c>
      <c r="B255" s="3">
        <v>4</v>
      </c>
      <c r="I255" s="3">
        <v>9</v>
      </c>
      <c r="J255" s="3">
        <v>4</v>
      </c>
      <c r="K255" s="2">
        <f>IF(質格差指数!C255="","",質格差指数!C255)</f>
        <v>2.26245987098012E-2</v>
      </c>
      <c r="L255" s="2">
        <f>IF(質格差指数!D255="","",質格差指数!D255)</f>
        <v>0.10004204725004601</v>
      </c>
      <c r="M255" s="2">
        <f>IF(質格差指数!E255="","",質格差指数!E255)</f>
        <v>0.14743697432962799</v>
      </c>
      <c r="N255" s="2">
        <f>IF(質格差指数!F255="","",質格差指数!F255)</f>
        <v>1.9758235763566799E-2</v>
      </c>
      <c r="O255" s="2">
        <f>IF(質格差指数!G255="","",質格差指数!G255)</f>
        <v>6.1203575519451804E-3</v>
      </c>
    </row>
    <row r="256" spans="1:15" x14ac:dyDescent="0.55000000000000004">
      <c r="A256" s="3">
        <v>9</v>
      </c>
      <c r="B256" s="3">
        <v>5</v>
      </c>
      <c r="I256" s="3">
        <v>9</v>
      </c>
      <c r="J256" s="3">
        <v>5</v>
      </c>
      <c r="K256" s="2">
        <f>IF(質格差指数!C256="","",質格差指数!C256)</f>
        <v>-2.3391095761954701E-2</v>
      </c>
      <c r="L256" s="2">
        <f>IF(質格差指数!D256="","",質格差指数!D256)</f>
        <v>8.2748294430737196E-2</v>
      </c>
      <c r="M256" s="2">
        <f>IF(質格差指数!E256="","",質格差指数!E256)</f>
        <v>0.15493545389080901</v>
      </c>
      <c r="N256" s="2">
        <f>IF(質格差指数!F256="","",質格差指数!F256)</f>
        <v>-2.9187975392527599E-2</v>
      </c>
      <c r="O256" s="2">
        <f>IF(質格差指数!G256="","",質格差指数!G256)</f>
        <v>-2.6077093457615799E-2</v>
      </c>
    </row>
    <row r="257" spans="1:15" x14ac:dyDescent="0.55000000000000004">
      <c r="A257" s="3">
        <v>9</v>
      </c>
      <c r="B257" s="3">
        <v>6</v>
      </c>
      <c r="I257" s="3">
        <v>9</v>
      </c>
      <c r="J257" s="3">
        <v>6</v>
      </c>
      <c r="K257" s="2">
        <f>IF(質格差指数!C257="","",質格差指数!C257)</f>
        <v>-5.0732335430235601E-2</v>
      </c>
      <c r="L257" s="2">
        <f>IF(質格差指数!D257="","",質格差指数!D257)</f>
        <v>1.81943965436306E-2</v>
      </c>
      <c r="M257" s="2">
        <f>IF(質格差指数!E257="","",質格差指数!E257)</f>
        <v>4.6542682288589002E-2</v>
      </c>
      <c r="N257" s="2">
        <f>IF(質格差指数!F257="","",質格差指数!F257)</f>
        <v>-1.82518661231157E-2</v>
      </c>
      <c r="O257" s="2">
        <f>IF(質格差指数!G257="","",質格差指数!G257)</f>
        <v>-2.4763577906340699E-2</v>
      </c>
    </row>
    <row r="258" spans="1:15" x14ac:dyDescent="0.55000000000000004">
      <c r="A258" s="3">
        <v>9</v>
      </c>
      <c r="B258" s="3">
        <v>7</v>
      </c>
      <c r="I258" s="3">
        <v>9</v>
      </c>
      <c r="J258" s="3">
        <v>7</v>
      </c>
      <c r="K258" s="2">
        <f>IF(質格差指数!C258="","",質格差指数!C258)</f>
        <v>-3.0588111115096201E-2</v>
      </c>
      <c r="L258" s="2">
        <f>IF(質格差指数!D258="","",質格差指数!D258)</f>
        <v>4.4541190985038503E-3</v>
      </c>
      <c r="M258" s="2">
        <f>IF(質格差指数!E258="","",質格差指数!E258)</f>
        <v>7.2531254092278299E-2</v>
      </c>
      <c r="N258" s="2">
        <f>IF(質格差指数!F258="","",質格差指数!F258)</f>
        <v>-9.2075156238036193E-3</v>
      </c>
      <c r="O258" s="2">
        <f>IF(質格差指数!G258="","",質格差指数!G258)</f>
        <v>-6.1781386309115397E-3</v>
      </c>
    </row>
    <row r="259" spans="1:15" x14ac:dyDescent="0.55000000000000004">
      <c r="A259" s="3">
        <v>9</v>
      </c>
      <c r="B259" s="3">
        <v>8</v>
      </c>
      <c r="I259" s="3">
        <v>9</v>
      </c>
      <c r="J259" s="3">
        <v>8</v>
      </c>
      <c r="K259" s="2">
        <f>IF(質格差指数!C259="","",質格差指数!C259)</f>
        <v>-2.0332745363135198E-2</v>
      </c>
      <c r="L259" s="2">
        <f>IF(質格差指数!D259="","",質格差指数!D259)</f>
        <v>3.52356362959425E-2</v>
      </c>
      <c r="M259" s="2">
        <f>IF(質格差指数!E259="","",質格差指数!E259)</f>
        <v>8.5617484701973806E-2</v>
      </c>
      <c r="N259" s="2">
        <f>IF(質格差指数!F259="","",質格差指数!F259)</f>
        <v>6.8745765312913099E-3</v>
      </c>
      <c r="O259" s="2">
        <f>IF(質格差指数!G259="","",質格差指数!G259)</f>
        <v>-1.8803765684210999E-3</v>
      </c>
    </row>
    <row r="260" spans="1:15" x14ac:dyDescent="0.55000000000000004">
      <c r="A260" s="3">
        <v>9</v>
      </c>
      <c r="B260" s="3">
        <v>9</v>
      </c>
      <c r="I260" s="3">
        <v>9</v>
      </c>
      <c r="J260" s="3">
        <v>9</v>
      </c>
      <c r="K260" s="2">
        <f>IF(質格差指数!C260="","",質格差指数!C260)</f>
        <v>3.2633142448453903E-2</v>
      </c>
      <c r="L260" s="2">
        <f>IF(質格差指数!D260="","",質格差指数!D260)</f>
        <v>6.2954675051747594E-2</v>
      </c>
      <c r="M260" s="2">
        <f>IF(質格差指数!E260="","",質格差指数!E260)</f>
        <v>8.1693469659346304E-2</v>
      </c>
      <c r="N260" s="2">
        <f>IF(質格差指数!F260="","",質格差指数!F260)</f>
        <v>2.9934316702325998E-2</v>
      </c>
      <c r="O260" s="2">
        <f>IF(質格差指数!G260="","",質格差指数!G260)</f>
        <v>3.1004593117851201E-2</v>
      </c>
    </row>
    <row r="261" spans="1:15" x14ac:dyDescent="0.55000000000000004">
      <c r="A261" s="3">
        <v>9</v>
      </c>
      <c r="B261" s="3">
        <v>10</v>
      </c>
      <c r="I261" s="3">
        <v>9</v>
      </c>
      <c r="J261" s="3">
        <v>10</v>
      </c>
      <c r="K261" s="2">
        <f>IF(質格差指数!C261="","",質格差指数!C261)</f>
        <v>1.34126394373844E-2</v>
      </c>
      <c r="L261" s="2">
        <f>IF(質格差指数!D261="","",質格差指数!D261)</f>
        <v>6.5412406351092495E-2</v>
      </c>
      <c r="M261" s="2">
        <f>IF(質格差指数!E261="","",質格差指数!E261)</f>
        <v>8.17642205692337E-2</v>
      </c>
      <c r="N261" s="2">
        <f>IF(質格差指数!F261="","",質格差指数!F261)</f>
        <v>3.3943841496014697E-2</v>
      </c>
      <c r="O261" s="2">
        <f>IF(質格差指数!G261="","",質格差指数!G261)</f>
        <v>3.0522080321813801E-2</v>
      </c>
    </row>
    <row r="262" spans="1:15" x14ac:dyDescent="0.55000000000000004">
      <c r="A262" s="3">
        <v>9</v>
      </c>
      <c r="B262" s="3">
        <v>11</v>
      </c>
      <c r="I262" s="3">
        <v>9</v>
      </c>
      <c r="J262" s="3">
        <v>11</v>
      </c>
      <c r="K262" s="2">
        <f>IF(質格差指数!C262="","",質格差指数!C262)</f>
        <v>-3.91091717301391E-2</v>
      </c>
      <c r="L262" s="2">
        <f>IF(質格差指数!D262="","",質格差指数!D262)</f>
        <v>8.9546097004414293E-6</v>
      </c>
      <c r="M262" s="2">
        <f>IF(質格差指数!E262="","",質格差指数!E262)</f>
        <v>3.1832278860380703E-2</v>
      </c>
      <c r="N262" s="2">
        <f>IF(質格差指数!F262="","",質格差指数!F262)</f>
        <v>-4.43269266228234E-2</v>
      </c>
      <c r="O262" s="2">
        <f>IF(質格差指数!G262="","",質格差指数!G262)</f>
        <v>-3.3763142843883702E-2</v>
      </c>
    </row>
    <row r="263" spans="1:15" x14ac:dyDescent="0.55000000000000004">
      <c r="A263" s="3">
        <v>9</v>
      </c>
      <c r="B263" s="3">
        <v>12</v>
      </c>
      <c r="I263" s="3">
        <v>9</v>
      </c>
      <c r="J263" s="3">
        <v>12</v>
      </c>
      <c r="K263" s="2">
        <f>IF(質格差指数!C263="","",質格差指数!C263)</f>
        <v>4.0028931057815003E-3</v>
      </c>
      <c r="L263" s="2">
        <f>IF(質格差指数!D263="","",質格差指数!D263)</f>
        <v>9.4396667417032204E-2</v>
      </c>
      <c r="M263" s="2">
        <f>IF(質格差指数!E263="","",質格差指数!E263)</f>
        <v>0.13218503665363601</v>
      </c>
      <c r="N263" s="2">
        <f>IF(質格差指数!F263="","",質格差指数!F263)</f>
        <v>1.4503255953798999E-2</v>
      </c>
      <c r="O263" s="2">
        <f>IF(質格差指数!G263="","",質格差指数!G263)</f>
        <v>1.7202833893184701E-2</v>
      </c>
    </row>
    <row r="264" spans="1:15" x14ac:dyDescent="0.55000000000000004">
      <c r="A264" s="3">
        <v>9</v>
      </c>
      <c r="B264" s="3">
        <v>13</v>
      </c>
      <c r="I264" s="3">
        <v>9</v>
      </c>
      <c r="J264" s="3">
        <v>13</v>
      </c>
      <c r="K264" s="2">
        <f>IF(質格差指数!C264="","",質格差指数!C264)</f>
        <v>-0.237982752154202</v>
      </c>
      <c r="L264" s="2">
        <f>IF(質格差指数!D264="","",質格差指数!D264)</f>
        <v>-0.18798064873026099</v>
      </c>
      <c r="M264" s="2">
        <f>IF(質格差指数!E264="","",質格差指数!E264)</f>
        <v>-4.5626324912746201E-2</v>
      </c>
      <c r="N264" s="2">
        <f>IF(質格差指数!F264="","",質格差指数!F264)</f>
        <v>-0.475146824773095</v>
      </c>
      <c r="O264" s="2">
        <f>IF(質格差指数!G264="","",質格差指数!G264)</f>
        <v>-0.44363381779871403</v>
      </c>
    </row>
    <row r="265" spans="1:15" x14ac:dyDescent="0.55000000000000004">
      <c r="A265" s="3">
        <v>9</v>
      </c>
      <c r="B265" s="3">
        <v>14</v>
      </c>
      <c r="I265" s="3">
        <v>9</v>
      </c>
      <c r="J265" s="3">
        <v>14</v>
      </c>
      <c r="K265" s="2">
        <f>IF(質格差指数!C265="","",質格差指数!C265)</f>
        <v>5.4987105807014998E-2</v>
      </c>
      <c r="L265" s="2">
        <f>IF(質格差指数!D265="","",質格差指数!D265)</f>
        <v>0.10785663012999</v>
      </c>
      <c r="M265" s="2">
        <f>IF(質格差指数!E265="","",質格差指数!E265)</f>
        <v>0.151494580407386</v>
      </c>
      <c r="N265" s="2">
        <f>IF(質格差指数!F265="","",質格差指数!F265)</f>
        <v>6.2445428101937303E-2</v>
      </c>
      <c r="O265" s="2">
        <f>IF(質格差指数!G265="","",質格差指数!G265)</f>
        <v>4.8861918656520502E-2</v>
      </c>
    </row>
    <row r="266" spans="1:15" x14ac:dyDescent="0.55000000000000004">
      <c r="A266" s="3">
        <v>9</v>
      </c>
      <c r="B266" s="3">
        <v>15</v>
      </c>
      <c r="I266" s="3">
        <v>9</v>
      </c>
      <c r="J266" s="3">
        <v>15</v>
      </c>
      <c r="K266" s="2">
        <f>IF(質格差指数!C266="","",質格差指数!C266)</f>
        <v>-4.7361861735179998E-2</v>
      </c>
      <c r="L266" s="2">
        <f>IF(質格差指数!D266="","",質格差指数!D266)</f>
        <v>3.56866887640611E-2</v>
      </c>
      <c r="M266" s="2">
        <f>IF(質格差指数!E266="","",質格差指数!E266)</f>
        <v>8.8673577276411494E-2</v>
      </c>
      <c r="N266" s="2">
        <f>IF(質格差指数!F266="","",質格差指数!F266)</f>
        <v>-5.6524893062152699E-2</v>
      </c>
      <c r="O266" s="2">
        <f>IF(質格差指数!G266="","",質格差指数!G266)</f>
        <v>-5.4873213439271699E-2</v>
      </c>
    </row>
    <row r="267" spans="1:15" x14ac:dyDescent="0.55000000000000004">
      <c r="A267" s="3">
        <v>9</v>
      </c>
      <c r="B267" s="3">
        <v>16</v>
      </c>
      <c r="I267" s="3">
        <v>9</v>
      </c>
      <c r="J267" s="3">
        <v>16</v>
      </c>
      <c r="K267" s="2">
        <f>IF(質格差指数!C267="","",質格差指数!C267)</f>
        <v>9.5651287785171499E-2</v>
      </c>
      <c r="L267" s="2">
        <f>IF(質格差指数!D267="","",質格差指数!D267)</f>
        <v>0.103588565522186</v>
      </c>
      <c r="M267" s="2">
        <f>IF(質格差指数!E267="","",質格差指数!E267)</f>
        <v>0.111527692938343</v>
      </c>
      <c r="N267" s="2">
        <f>IF(質格差指数!F267="","",質格差指数!F267)</f>
        <v>8.7078244960220694E-2</v>
      </c>
      <c r="O267" s="2">
        <f>IF(質格差指数!G267="","",質格差指数!G267)</f>
        <v>8.8734405869699801E-2</v>
      </c>
    </row>
    <row r="268" spans="1:15" x14ac:dyDescent="0.55000000000000004">
      <c r="A268" s="3">
        <v>9</v>
      </c>
      <c r="B268" s="3">
        <v>17</v>
      </c>
      <c r="I268" s="3">
        <v>9</v>
      </c>
      <c r="J268" s="3">
        <v>17</v>
      </c>
      <c r="K268" s="2">
        <f>IF(質格差指数!C268="","",質格差指数!C268)</f>
        <v>2.4555337604915899E-2</v>
      </c>
      <c r="L268" s="2">
        <f>IF(質格差指数!D268="","",質格差指数!D268)</f>
        <v>5.8618204985429398E-2</v>
      </c>
      <c r="M268" s="2">
        <f>IF(質格差指数!E268="","",質格差指数!E268)</f>
        <v>6.5798228408074297E-2</v>
      </c>
      <c r="N268" s="2">
        <f>IF(質格差指数!F268="","",質格差指数!F268)</f>
        <v>7.5573149826753894E-2</v>
      </c>
      <c r="O268" s="2">
        <f>IF(質格差指数!G268="","",質格差指数!G268)</f>
        <v>3.3889373458425902E-2</v>
      </c>
    </row>
    <row r="269" spans="1:15" x14ac:dyDescent="0.55000000000000004">
      <c r="A269" s="3">
        <v>9</v>
      </c>
      <c r="B269" s="3">
        <v>18</v>
      </c>
      <c r="I269" s="3">
        <v>9</v>
      </c>
      <c r="J269" s="3">
        <v>18</v>
      </c>
      <c r="K269" s="2">
        <f>IF(質格差指数!C269="","",質格差指数!C269)</f>
        <v>5.14054365499719E-2</v>
      </c>
      <c r="L269" s="2">
        <f>IF(質格差指数!D269="","",質格差指数!D269)</f>
        <v>3.21780740312579E-2</v>
      </c>
      <c r="M269" s="2">
        <f>IF(質格差指数!E269="","",質格差指数!E269)</f>
        <v>3.8521572331051801E-2</v>
      </c>
      <c r="N269" s="2">
        <f>IF(質格差指数!F269="","",質格差指数!F269)</f>
        <v>3.59395172395321E-2</v>
      </c>
      <c r="O269" s="2">
        <f>IF(質格差指数!G269="","",質格差指数!G269)</f>
        <v>4.1311944651540901E-2</v>
      </c>
    </row>
    <row r="270" spans="1:15" x14ac:dyDescent="0.55000000000000004">
      <c r="A270" s="3">
        <v>9</v>
      </c>
      <c r="B270" s="3">
        <v>19</v>
      </c>
      <c r="I270" s="3">
        <v>9</v>
      </c>
      <c r="J270" s="3">
        <v>19</v>
      </c>
      <c r="K270" s="2">
        <f>IF(質格差指数!C270="","",質格差指数!C270)</f>
        <v>2.64509553832479E-2</v>
      </c>
      <c r="L270" s="2">
        <f>IF(質格差指数!D270="","",質格差指数!D270)</f>
        <v>3.2141736467346603E-2</v>
      </c>
      <c r="M270" s="2">
        <f>IF(質格差指数!E270="","",質格差指数!E270)</f>
        <v>2.7606164456265601E-2</v>
      </c>
      <c r="N270" s="2">
        <f>IF(質格差指数!F270="","",質格差指数!F270)</f>
        <v>3.07606115080413E-2</v>
      </c>
      <c r="O270" s="2">
        <f>IF(質格差指数!G270="","",質格差指数!G270)</f>
        <v>5.5844963462444802E-2</v>
      </c>
    </row>
    <row r="271" spans="1:15" x14ac:dyDescent="0.55000000000000004">
      <c r="A271" s="3">
        <v>9</v>
      </c>
      <c r="B271" s="3">
        <v>20</v>
      </c>
      <c r="I271" s="3">
        <v>9</v>
      </c>
      <c r="J271" s="3">
        <v>20</v>
      </c>
      <c r="K271" s="2">
        <f>IF(質格差指数!C271="","",質格差指数!C271)</f>
        <v>5.4641812730386402E-2</v>
      </c>
      <c r="L271" s="2">
        <f>IF(質格差指数!D271="","",質格差指数!D271)</f>
        <v>4.3767686722640302E-2</v>
      </c>
      <c r="M271" s="2">
        <f>IF(質格差指数!E271="","",質格差指数!E271)</f>
        <v>8.1942479702912796E-3</v>
      </c>
      <c r="N271" s="2">
        <f>IF(質格差指数!F271="","",質格差指数!F271)</f>
        <v>5.4650474082550997E-3</v>
      </c>
      <c r="O271" s="2">
        <f>IF(質格差指数!G271="","",質格差指数!G271)</f>
        <v>4.5096925197645202E-2</v>
      </c>
    </row>
    <row r="272" spans="1:15" x14ac:dyDescent="0.55000000000000004">
      <c r="A272" s="3">
        <v>9</v>
      </c>
      <c r="B272" s="3">
        <v>21</v>
      </c>
      <c r="I272" s="3">
        <v>9</v>
      </c>
      <c r="J272" s="3">
        <v>21</v>
      </c>
      <c r="K272" s="2">
        <f>IF(質格差指数!C272="","",質格差指数!C272)</f>
        <v>-2.04992354926299E-2</v>
      </c>
      <c r="L272" s="2">
        <f>IF(質格差指数!D272="","",質格差指数!D272)</f>
        <v>-8.2092590056787196E-3</v>
      </c>
      <c r="M272" s="2">
        <f>IF(質格差指数!E272="","",質格差指数!E272)</f>
        <v>-4.3669852588927402E-2</v>
      </c>
      <c r="N272" s="2">
        <f>IF(質格差指数!F272="","",質格差指数!F272)</f>
        <v>6.6626539835167699E-3</v>
      </c>
      <c r="O272" s="2">
        <f>IF(質格差指数!G272="","",質格差指数!G272)</f>
        <v>4.7928651877888202E-2</v>
      </c>
    </row>
    <row r="273" spans="1:15" x14ac:dyDescent="0.55000000000000004">
      <c r="A273" s="3">
        <v>9</v>
      </c>
      <c r="B273" s="3">
        <v>22</v>
      </c>
      <c r="I273" s="3">
        <v>9</v>
      </c>
      <c r="J273" s="3">
        <v>22</v>
      </c>
      <c r="K273" s="2">
        <f>IF(質格差指数!C273="","",質格差指数!C273)</f>
        <v>3.7054353205363398E-2</v>
      </c>
      <c r="L273" s="2">
        <f>IF(質格差指数!D273="","",質格差指数!D273)</f>
        <v>4.3441504842891603E-2</v>
      </c>
      <c r="M273" s="2">
        <f>IF(質格差指数!E273="","",質格差指数!E273)</f>
        <v>7.1938427415693404E-3</v>
      </c>
      <c r="N273" s="2">
        <f>IF(質格差指数!F273="","",質格差指数!F273)</f>
        <v>4.0851296471369203E-2</v>
      </c>
      <c r="O273" s="2">
        <f>IF(質格差指数!G273="","",質格差指数!G273)</f>
        <v>3.69947510100413E-2</v>
      </c>
    </row>
    <row r="274" spans="1:15" x14ac:dyDescent="0.55000000000000004">
      <c r="A274" s="3">
        <v>9</v>
      </c>
      <c r="B274" s="3">
        <v>23</v>
      </c>
      <c r="I274" s="3">
        <v>9</v>
      </c>
      <c r="J274" s="3">
        <v>23</v>
      </c>
      <c r="K274" s="2">
        <f>IF(質格差指数!C274="","",質格差指数!C274)</f>
        <v>3.0207717959684601E-2</v>
      </c>
      <c r="L274" s="2">
        <f>IF(質格差指数!D274="","",質格差指数!D274)</f>
        <v>0.138766848135075</v>
      </c>
      <c r="M274" s="2">
        <f>IF(質格差指数!E274="","",質格差指数!E274)</f>
        <v>0.16107475837527599</v>
      </c>
      <c r="N274" s="2">
        <f>IF(質格差指数!F274="","",質格差指数!F274)</f>
        <v>0.12876150145318299</v>
      </c>
      <c r="O274" s="2">
        <f>IF(質格差指数!G274="","",質格差指数!G274)</f>
        <v>0.13699549517120099</v>
      </c>
    </row>
    <row r="275" spans="1:15" x14ac:dyDescent="0.55000000000000004">
      <c r="A275" s="3">
        <v>9</v>
      </c>
      <c r="B275" s="3">
        <v>24</v>
      </c>
      <c r="I275" s="3">
        <v>9</v>
      </c>
      <c r="J275" s="3">
        <v>24</v>
      </c>
      <c r="K275" s="2">
        <f>IF(質格差指数!C275="","",質格差指数!C275)</f>
        <v>6.8061668480955004E-2</v>
      </c>
      <c r="L275" s="2">
        <f>IF(質格差指数!D275="","",質格差指数!D275)</f>
        <v>9.5498096120185505E-2</v>
      </c>
      <c r="M275" s="2">
        <f>IF(質格差指数!E275="","",質格差指数!E275)</f>
        <v>8.1565663079598505E-2</v>
      </c>
      <c r="N275" s="2">
        <f>IF(質格差指数!F275="","",質格差指数!F275)</f>
        <v>4.8335052090096899E-2</v>
      </c>
      <c r="O275" s="2">
        <f>IF(質格差指数!G275="","",質格差指数!G275)</f>
        <v>4.1458402737430899E-2</v>
      </c>
    </row>
    <row r="276" spans="1:15" x14ac:dyDescent="0.55000000000000004">
      <c r="A276" s="3">
        <v>9</v>
      </c>
      <c r="B276" s="3">
        <v>25</v>
      </c>
      <c r="I276" s="3">
        <v>9</v>
      </c>
      <c r="J276" s="3">
        <v>25</v>
      </c>
      <c r="K276" s="2">
        <f>IF(質格差指数!C276="","",質格差指数!C276)</f>
        <v>-1.49595454586043E-2</v>
      </c>
      <c r="L276" s="2">
        <f>IF(質格差指数!D276="","",質格差指数!D276)</f>
        <v>7.4597180159569995E-2</v>
      </c>
      <c r="M276" s="2">
        <f>IF(質格差指数!E276="","",質格差指数!E276)</f>
        <v>2.23595826030926E-2</v>
      </c>
      <c r="N276" s="2">
        <f>IF(質格差指数!F276="","",質格差指数!F276)</f>
        <v>9.0716819222631806E-3</v>
      </c>
      <c r="O276" s="2">
        <f>IF(質格差指数!G276="","",質格差指数!G276)</f>
        <v>3.35272752617033E-2</v>
      </c>
    </row>
    <row r="277" spans="1:15" x14ac:dyDescent="0.55000000000000004">
      <c r="A277" s="3">
        <v>9</v>
      </c>
      <c r="B277" s="3">
        <v>26</v>
      </c>
      <c r="I277" s="3">
        <v>9</v>
      </c>
      <c r="J277" s="3">
        <v>26</v>
      </c>
      <c r="K277" s="2">
        <f>IF(質格差指数!C277="","",質格差指数!C277)</f>
        <v>3.1093099081384801E-2</v>
      </c>
      <c r="L277" s="2">
        <f>IF(質格差指数!D277="","",質格差指数!D277)</f>
        <v>9.0119373665674199E-2</v>
      </c>
      <c r="M277" s="2">
        <f>IF(質格差指数!E277="","",質格差指数!E277)</f>
        <v>0.116339427350533</v>
      </c>
      <c r="N277" s="2">
        <f>IF(質格差指数!F277="","",質格差指数!F277)</f>
        <v>5.3309253408824003E-2</v>
      </c>
      <c r="O277" s="2">
        <f>IF(質格差指数!G277="","",質格差指数!G277)</f>
        <v>4.6336365894012098E-2</v>
      </c>
    </row>
    <row r="278" spans="1:15" x14ac:dyDescent="0.55000000000000004">
      <c r="A278" s="3">
        <v>9</v>
      </c>
      <c r="B278" s="3">
        <v>27</v>
      </c>
      <c r="I278" s="3">
        <v>9</v>
      </c>
      <c r="J278" s="3">
        <v>27</v>
      </c>
      <c r="K278" s="2">
        <f>IF(質格差指数!C278="","",質格差指数!C278)</f>
        <v>0.18177842395659199</v>
      </c>
      <c r="L278" s="2">
        <f>IF(質格差指数!D278="","",質格差指数!D278)</f>
        <v>0.177464542685283</v>
      </c>
      <c r="M278" s="2">
        <f>IF(質格差指数!E278="","",質格差指数!E278)</f>
        <v>0.148545220824091</v>
      </c>
      <c r="N278" s="2">
        <f>IF(質格差指数!F278="","",質格差指数!F278)</f>
        <v>0.179450815610251</v>
      </c>
      <c r="O278" s="2">
        <f>IF(質格差指数!G278="","",質格差指数!G278)</f>
        <v>0.14397340678748</v>
      </c>
    </row>
    <row r="279" spans="1:15" x14ac:dyDescent="0.55000000000000004">
      <c r="A279" s="3">
        <v>9</v>
      </c>
      <c r="B279" s="3">
        <v>28</v>
      </c>
      <c r="I279" s="3">
        <v>9</v>
      </c>
      <c r="J279" s="3">
        <v>28</v>
      </c>
      <c r="K279" s="2">
        <f>IF(質格差指数!C279="","",質格差指数!C279)</f>
        <v>3.7755243891699403E-2</v>
      </c>
      <c r="L279" s="2">
        <f>IF(質格差指数!D279="","",質格差指数!D279)</f>
        <v>1.4002836577462201E-2</v>
      </c>
      <c r="M279" s="2">
        <f>IF(質格差指数!E279="","",質格差指数!E279)</f>
        <v>3.34572644811175E-2</v>
      </c>
      <c r="N279" s="2">
        <f>IF(質格差指数!F279="","",質格差指数!F279)</f>
        <v>3.9440316216435602E-2</v>
      </c>
      <c r="O279" s="2">
        <f>IF(質格差指数!G279="","",質格差指数!G279)</f>
        <v>3.9190897183075599E-2</v>
      </c>
    </row>
    <row r="280" spans="1:15" x14ac:dyDescent="0.55000000000000004">
      <c r="A280" s="3">
        <v>9</v>
      </c>
      <c r="B280" s="3">
        <v>29</v>
      </c>
      <c r="I280" s="3">
        <v>9</v>
      </c>
      <c r="J280" s="3">
        <v>29</v>
      </c>
      <c r="K280" s="2">
        <f>IF(質格差指数!C280="","",質格差指数!C280)</f>
        <v>1.0825117164191701E-2</v>
      </c>
      <c r="L280" s="2">
        <f>IF(質格差指数!D280="","",質格差指数!D280)</f>
        <v>5.4586482189338301E-2</v>
      </c>
      <c r="M280" s="2">
        <f>IF(質格差指数!E280="","",質格差指数!E280)</f>
        <v>1.8719018564137001E-2</v>
      </c>
      <c r="N280" s="2">
        <f>IF(質格差指数!F280="","",質格差指数!F280)</f>
        <v>6.3620914909011797E-2</v>
      </c>
      <c r="O280" s="2">
        <f>IF(質格差指数!G280="","",質格差指数!G280)</f>
        <v>4.1659873704261302E-2</v>
      </c>
    </row>
    <row r="281" spans="1:15" x14ac:dyDescent="0.55000000000000004">
      <c r="A281" s="3">
        <v>9</v>
      </c>
      <c r="B281" s="3">
        <v>30</v>
      </c>
      <c r="I281" s="3">
        <v>9</v>
      </c>
      <c r="J281" s="3">
        <v>30</v>
      </c>
      <c r="K281" s="2">
        <f>IF(質格差指数!C281="","",質格差指数!C281)</f>
        <v>3.8681872735086498E-2</v>
      </c>
      <c r="L281" s="2">
        <f>IF(質格差指数!D281="","",質格差指数!D281)</f>
        <v>4.3314344656318303E-3</v>
      </c>
      <c r="M281" s="2">
        <f>IF(質格差指数!E281="","",質格差指数!E281)</f>
        <v>1.28943052391486E-2</v>
      </c>
      <c r="N281" s="2">
        <f>IF(質格差指数!F281="","",質格差指数!F281)</f>
        <v>2.6315145083083701E-2</v>
      </c>
      <c r="O281" s="2">
        <f>IF(質格差指数!G281="","",質格差指数!G281)</f>
        <v>1.45764739006599E-2</v>
      </c>
    </row>
    <row r="282" spans="1:15" x14ac:dyDescent="0.55000000000000004">
      <c r="A282" s="3">
        <v>9</v>
      </c>
      <c r="B282" s="3">
        <v>31</v>
      </c>
      <c r="I282" s="3">
        <v>9</v>
      </c>
      <c r="J282" s="3">
        <v>31</v>
      </c>
      <c r="K282" s="2">
        <f>IF(質格差指数!C282="","",質格差指数!C282)</f>
        <v>4.0785331888292697E-2</v>
      </c>
      <c r="L282" s="2">
        <f>IF(質格差指数!D282="","",質格差指数!D282)</f>
        <v>2.0152167093845399E-2</v>
      </c>
      <c r="M282" s="2">
        <f>IF(質格差指数!E282="","",質格差指数!E282)</f>
        <v>5.1419471209803197E-2</v>
      </c>
      <c r="N282" s="2">
        <f>IF(質格差指数!F282="","",質格差指数!F282)</f>
        <v>6.9977943497601794E-2</v>
      </c>
      <c r="O282" s="2">
        <f>IF(質格差指数!G282="","",質格差指数!G282)</f>
        <v>6.11247981653096E-2</v>
      </c>
    </row>
    <row r="283" spans="1:15" x14ac:dyDescent="0.55000000000000004">
      <c r="A283" s="3">
        <v>10</v>
      </c>
      <c r="B283" s="3">
        <v>1</v>
      </c>
      <c r="I283" s="3">
        <v>10</v>
      </c>
      <c r="J283" s="3">
        <v>1</v>
      </c>
      <c r="K283" s="2">
        <f>IF(質格差指数!C283="","",質格差指数!C283)</f>
        <v>1.01895330171368E-2</v>
      </c>
      <c r="L283" s="2">
        <f>IF(質格差指数!D283="","",質格差指数!D283)</f>
        <v>5.0205892104419697E-2</v>
      </c>
      <c r="M283" s="2">
        <f>IF(質格差指数!E283="","",質格差指数!E283)</f>
        <v>7.8816955858111701E-2</v>
      </c>
      <c r="N283" s="2">
        <f>IF(質格差指数!F283="","",質格差指数!F283)</f>
        <v>7.0868955907221795E-2</v>
      </c>
      <c r="O283" s="2">
        <f>IF(質格差指数!G283="","",質格差指数!G283)</f>
        <v>7.1687052169297799E-2</v>
      </c>
    </row>
    <row r="284" spans="1:15" x14ac:dyDescent="0.55000000000000004">
      <c r="A284" s="3">
        <v>10</v>
      </c>
      <c r="B284" s="3">
        <v>2</v>
      </c>
      <c r="I284" s="3">
        <v>10</v>
      </c>
      <c r="J284" s="3">
        <v>2</v>
      </c>
      <c r="K284" s="2">
        <f>IF(質格差指数!C284="","",質格差指数!C284)</f>
        <v>-0.12138825829304099</v>
      </c>
      <c r="L284" s="2">
        <f>IF(質格差指数!D284="","",質格差指数!D284)</f>
        <v>0.42803235363564601</v>
      </c>
      <c r="M284" s="2">
        <f>IF(質格差指数!E284="","",質格差指数!E284)</f>
        <v>0.50554027273572899</v>
      </c>
      <c r="N284" s="2">
        <f>IF(質格差指数!F284="","",質格差指数!F284)</f>
        <v>0.24438847340599901</v>
      </c>
      <c r="O284" s="2">
        <f>IF(質格差指数!G284="","",質格差指数!G284)</f>
        <v>0.22474918688289899</v>
      </c>
    </row>
    <row r="285" spans="1:15" x14ac:dyDescent="0.55000000000000004">
      <c r="A285" s="3">
        <v>10</v>
      </c>
      <c r="B285" s="3">
        <v>3</v>
      </c>
      <c r="I285" s="3">
        <v>10</v>
      </c>
      <c r="J285" s="3">
        <v>3</v>
      </c>
      <c r="K285" s="2">
        <f>IF(質格差指数!C285="","",質格差指数!C285)</f>
        <v>0.107784441584548</v>
      </c>
      <c r="L285" s="2">
        <f>IF(質格差指数!D285="","",質格差指数!D285)</f>
        <v>7.1579386927936098E-2</v>
      </c>
      <c r="M285" s="2">
        <f>IF(質格差指数!E285="","",質格差指数!E285)</f>
        <v>0.106929713889537</v>
      </c>
      <c r="N285" s="2">
        <f>IF(質格差指数!F285="","",質格差指数!F285)</f>
        <v>8.0605551540767401E-2</v>
      </c>
      <c r="O285" s="2">
        <f>IF(質格差指数!G285="","",質格差指数!G285)</f>
        <v>0.117819814091996</v>
      </c>
    </row>
    <row r="286" spans="1:15" x14ac:dyDescent="0.55000000000000004">
      <c r="A286" s="3">
        <v>10</v>
      </c>
      <c r="B286" s="3">
        <v>4</v>
      </c>
      <c r="I286" s="3">
        <v>10</v>
      </c>
      <c r="J286" s="3">
        <v>4</v>
      </c>
      <c r="K286" s="2">
        <f>IF(質格差指数!C286="","",質格差指数!C286)</f>
        <v>-1.306853842488E-2</v>
      </c>
      <c r="L286" s="2">
        <f>IF(質格差指数!D286="","",質格差指数!D286)</f>
        <v>6.1280228265108802E-2</v>
      </c>
      <c r="M286" s="2">
        <f>IF(質格差指数!E286="","",質格差指数!E286)</f>
        <v>0.15836768979024801</v>
      </c>
      <c r="N286" s="2">
        <f>IF(質格差指数!F286="","",質格差指数!F286)</f>
        <v>8.3820151593100804E-3</v>
      </c>
      <c r="O286" s="2">
        <f>IF(質格差指数!G286="","",質格差指数!G286)</f>
        <v>2.0287545048542601E-2</v>
      </c>
    </row>
    <row r="287" spans="1:15" x14ac:dyDescent="0.55000000000000004">
      <c r="A287" s="3">
        <v>10</v>
      </c>
      <c r="B287" s="3">
        <v>5</v>
      </c>
      <c r="I287" s="3">
        <v>10</v>
      </c>
      <c r="J287" s="3">
        <v>5</v>
      </c>
      <c r="K287" s="2">
        <f>IF(質格差指数!C287="","",質格差指数!C287)</f>
        <v>-4.8356089535358603E-2</v>
      </c>
      <c r="L287" s="2">
        <f>IF(質格差指数!D287="","",質格差指数!D287)</f>
        <v>3.11915319154715E-3</v>
      </c>
      <c r="M287" s="2">
        <f>IF(質格差指数!E287="","",質格差指数!E287)</f>
        <v>0.105870344690239</v>
      </c>
      <c r="N287" s="2">
        <f>IF(質格差指数!F287="","",質格差指数!F287)</f>
        <v>-2.67669190145568E-2</v>
      </c>
      <c r="O287" s="2">
        <f>IF(質格差指数!G287="","",質格差指数!G287)</f>
        <v>-1.8757792087625499E-4</v>
      </c>
    </row>
    <row r="288" spans="1:15" x14ac:dyDescent="0.55000000000000004">
      <c r="A288" s="3">
        <v>10</v>
      </c>
      <c r="B288" s="3">
        <v>6</v>
      </c>
      <c r="I288" s="3">
        <v>10</v>
      </c>
      <c r="J288" s="3">
        <v>6</v>
      </c>
      <c r="K288" s="2">
        <f>IF(質格差指数!C288="","",質格差指数!C288)</f>
        <v>-3.2635459660054003E-2</v>
      </c>
      <c r="L288" s="2">
        <f>IF(質格差指数!D288="","",質格差指数!D288)</f>
        <v>1.15247577375531E-2</v>
      </c>
      <c r="M288" s="2">
        <f>IF(質格差指数!E288="","",質格差指数!E288)</f>
        <v>5.3147484681355397E-2</v>
      </c>
      <c r="N288" s="2">
        <f>IF(質格差指数!F288="","",質格差指数!F288)</f>
        <v>-3.5201586370139502E-2</v>
      </c>
      <c r="O288" s="2">
        <f>IF(質格差指数!G288="","",質格差指数!G288)</f>
        <v>-1.9292952054488E-2</v>
      </c>
    </row>
    <row r="289" spans="1:15" x14ac:dyDescent="0.55000000000000004">
      <c r="A289" s="3">
        <v>10</v>
      </c>
      <c r="B289" s="3">
        <v>7</v>
      </c>
      <c r="I289" s="3">
        <v>10</v>
      </c>
      <c r="J289" s="3">
        <v>7</v>
      </c>
      <c r="K289" s="2">
        <f>IF(質格差指数!C289="","",質格差指数!C289)</f>
        <v>8.1520493880604394E-2</v>
      </c>
      <c r="L289" s="2">
        <f>IF(質格差指数!D289="","",質格差指数!D289)</f>
        <v>6.7558872802370606E-2</v>
      </c>
      <c r="M289" s="2">
        <f>IF(質格差指数!E289="","",質格差指数!E289)</f>
        <v>0.11404934808452</v>
      </c>
      <c r="N289" s="2">
        <f>IF(質格差指数!F289="","",質格差指数!F289)</f>
        <v>2.7371568898047201E-2</v>
      </c>
      <c r="O289" s="2">
        <f>IF(質格差指数!G289="","",質格差指数!G289)</f>
        <v>5.3969139382161802E-2</v>
      </c>
    </row>
    <row r="290" spans="1:15" x14ac:dyDescent="0.55000000000000004">
      <c r="A290" s="3">
        <v>10</v>
      </c>
      <c r="B290" s="3">
        <v>8</v>
      </c>
      <c r="I290" s="3">
        <v>10</v>
      </c>
      <c r="J290" s="3">
        <v>8</v>
      </c>
      <c r="K290" s="2">
        <f>IF(質格差指数!C290="","",質格差指数!C290)</f>
        <v>-0.116085197796633</v>
      </c>
      <c r="L290" s="2">
        <f>IF(質格差指数!D290="","",質格差指数!D290)</f>
        <v>-3.7675142473664797E-2</v>
      </c>
      <c r="M290" s="2">
        <f>IF(質格差指数!E290="","",質格差指数!E290)</f>
        <v>2.53342268128901E-2</v>
      </c>
      <c r="N290" s="2">
        <f>IF(質格差指数!F290="","",質格差指数!F290)</f>
        <v>-7.1666401071041899E-2</v>
      </c>
      <c r="O290" s="2">
        <f>IF(質格差指数!G290="","",質格差指数!G290)</f>
        <v>-5.17621088129551E-2</v>
      </c>
    </row>
    <row r="291" spans="1:15" x14ac:dyDescent="0.55000000000000004">
      <c r="A291" s="3">
        <v>10</v>
      </c>
      <c r="B291" s="3">
        <v>9</v>
      </c>
      <c r="I291" s="3">
        <v>10</v>
      </c>
      <c r="J291" s="3">
        <v>9</v>
      </c>
      <c r="K291" s="2">
        <f>IF(質格差指数!C291="","",質格差指数!C291)</f>
        <v>2.8047933966909699E-2</v>
      </c>
      <c r="L291" s="2">
        <f>IF(質格差指数!D291="","",質格差指数!D291)</f>
        <v>3.9076945303654603E-2</v>
      </c>
      <c r="M291" s="2">
        <f>IF(質格差指数!E291="","",質格差指数!E291)</f>
        <v>8.7401459077426094E-2</v>
      </c>
      <c r="N291" s="2">
        <f>IF(質格差指数!F291="","",質格差指数!F291)</f>
        <v>3.00503531506955E-2</v>
      </c>
      <c r="O291" s="2">
        <f>IF(質格差指数!G291="","",質格差指数!G291)</f>
        <v>4.8393199437678197E-2</v>
      </c>
    </row>
    <row r="292" spans="1:15" x14ac:dyDescent="0.55000000000000004">
      <c r="A292" s="3">
        <v>10</v>
      </c>
      <c r="B292" s="3">
        <v>10</v>
      </c>
      <c r="I292" s="3">
        <v>10</v>
      </c>
      <c r="J292" s="3">
        <v>10</v>
      </c>
      <c r="K292" s="2">
        <f>IF(質格差指数!C292="","",質格差指数!C292)</f>
        <v>-2.7893843795108501E-2</v>
      </c>
      <c r="L292" s="2">
        <f>IF(質格差指数!D292="","",質格差指数!D292)</f>
        <v>4.2445575228332602E-2</v>
      </c>
      <c r="M292" s="2">
        <f>IF(質格差指数!E292="","",質格差指数!E292)</f>
        <v>8.8274058175907597E-2</v>
      </c>
      <c r="N292" s="2">
        <f>IF(質格差指数!F292="","",質格差指数!F292)</f>
        <v>2.4408697689477999E-2</v>
      </c>
      <c r="O292" s="2">
        <f>IF(質格差指数!G292="","",質格差指数!G292)</f>
        <v>3.7669714351337598E-2</v>
      </c>
    </row>
    <row r="293" spans="1:15" x14ac:dyDescent="0.55000000000000004">
      <c r="A293" s="3">
        <v>10</v>
      </c>
      <c r="B293" s="3">
        <v>11</v>
      </c>
      <c r="I293" s="3">
        <v>10</v>
      </c>
      <c r="J293" s="3">
        <v>11</v>
      </c>
      <c r="K293" s="2">
        <f>IF(質格差指数!C293="","",質格差指数!C293)</f>
        <v>2.6738006131417299E-2</v>
      </c>
      <c r="L293" s="2">
        <f>IF(質格差指数!D293="","",質格差指数!D293)</f>
        <v>4.1813387892257997E-2</v>
      </c>
      <c r="M293" s="2">
        <f>IF(質格差指数!E293="","",質格差指数!E293)</f>
        <v>7.1161032648370801E-2</v>
      </c>
      <c r="N293" s="2">
        <f>IF(質格差指数!F293="","",質格差指数!F293)</f>
        <v>-3.3225661467086699E-2</v>
      </c>
      <c r="O293" s="2">
        <f>IF(質格差指数!G293="","",質格差指数!G293)</f>
        <v>-6.7920404277219699E-3</v>
      </c>
    </row>
    <row r="294" spans="1:15" x14ac:dyDescent="0.55000000000000004">
      <c r="A294" s="3">
        <v>10</v>
      </c>
      <c r="B294" s="3">
        <v>12</v>
      </c>
      <c r="I294" s="3">
        <v>10</v>
      </c>
      <c r="J294" s="3">
        <v>12</v>
      </c>
      <c r="K294" s="2">
        <f>IF(質格差指数!C294="","",質格差指数!C294)</f>
        <v>2.8447156517491301E-2</v>
      </c>
      <c r="L294" s="2">
        <f>IF(質格差指数!D294="","",質格差指数!D294)</f>
        <v>7.5152514809224705E-2</v>
      </c>
      <c r="M294" s="2">
        <f>IF(質格差指数!E294="","",質格差指数!E294)</f>
        <v>0.117911733694726</v>
      </c>
      <c r="N294" s="2">
        <f>IF(質格差指数!F294="","",質格差指数!F294)</f>
        <v>-3.2733050713502403E-2</v>
      </c>
      <c r="O294" s="2">
        <f>IF(質格差指数!G294="","",質格差指数!G294)</f>
        <v>-7.3653276743168598E-3</v>
      </c>
    </row>
    <row r="295" spans="1:15" x14ac:dyDescent="0.55000000000000004">
      <c r="A295" s="3">
        <v>10</v>
      </c>
      <c r="B295" s="3">
        <v>13</v>
      </c>
      <c r="I295" s="3">
        <v>10</v>
      </c>
      <c r="J295" s="3">
        <v>13</v>
      </c>
      <c r="K295" s="2">
        <f>IF(質格差指数!C295="","",質格差指数!C295)</f>
        <v>-0.15630462938792</v>
      </c>
      <c r="L295" s="2">
        <f>IF(質格差指数!D295="","",質格差指数!D295)</f>
        <v>-0.21461312663985399</v>
      </c>
      <c r="M295" s="2">
        <f>IF(質格差指数!E295="","",質格差指数!E295)</f>
        <v>-3.95572788434045E-2</v>
      </c>
      <c r="N295" s="2">
        <f>IF(質格差指数!F295="","",質格差指数!F295)</f>
        <v>-0.54629093588036504</v>
      </c>
      <c r="O295" s="2">
        <f>IF(質格差指数!G295="","",質格差指数!G295)</f>
        <v>-0.489676012258765</v>
      </c>
    </row>
    <row r="296" spans="1:15" x14ac:dyDescent="0.55000000000000004">
      <c r="A296" s="3">
        <v>10</v>
      </c>
      <c r="B296" s="3">
        <v>14</v>
      </c>
      <c r="I296" s="3">
        <v>10</v>
      </c>
      <c r="J296" s="3">
        <v>14</v>
      </c>
      <c r="K296" s="2">
        <f>IF(質格差指数!C296="","",質格差指数!C296)</f>
        <v>-1.6784289202687298E-2</v>
      </c>
      <c r="L296" s="2">
        <f>IF(質格差指数!D296="","",質格差指数!D296)</f>
        <v>2.9889847055036198E-2</v>
      </c>
      <c r="M296" s="2">
        <f>IF(質格差指数!E296="","",質格差指数!E296)</f>
        <v>8.1535574395446703E-2</v>
      </c>
      <c r="N296" s="2">
        <f>IF(質格差指数!F296="","",質格差指数!F296)</f>
        <v>-1.01145495879076E-2</v>
      </c>
      <c r="O296" s="2">
        <f>IF(質格差指数!G296="","",質格差指数!G296)</f>
        <v>4.7995359572836601E-3</v>
      </c>
    </row>
    <row r="297" spans="1:15" x14ac:dyDescent="0.55000000000000004">
      <c r="A297" s="3">
        <v>10</v>
      </c>
      <c r="B297" s="3">
        <v>15</v>
      </c>
      <c r="I297" s="3">
        <v>10</v>
      </c>
      <c r="J297" s="3">
        <v>15</v>
      </c>
      <c r="K297" s="2">
        <f>IF(質格差指数!C297="","",質格差指数!C297)</f>
        <v>-3.5078885541505497E-2</v>
      </c>
      <c r="L297" s="2">
        <f>IF(質格差指数!D297="","",質格差指数!D297)</f>
        <v>5.5102276659629898E-2</v>
      </c>
      <c r="M297" s="2">
        <f>IF(質格差指数!E297="","",質格差指数!E297)</f>
        <v>8.22968381647078E-2</v>
      </c>
      <c r="N297" s="2">
        <f>IF(質格差指数!F297="","",質格差指数!F297)</f>
        <v>-1.34834960194373E-2</v>
      </c>
      <c r="O297" s="2">
        <f>IF(質格差指数!G297="","",質格差指数!G297)</f>
        <v>-8.3131055367763607E-3</v>
      </c>
    </row>
    <row r="298" spans="1:15" x14ac:dyDescent="0.55000000000000004">
      <c r="A298" s="3">
        <v>10</v>
      </c>
      <c r="B298" s="3">
        <v>16</v>
      </c>
      <c r="I298" s="3">
        <v>10</v>
      </c>
      <c r="J298" s="3">
        <v>16</v>
      </c>
      <c r="K298" s="2">
        <f>IF(質格差指数!C298="","",質格差指数!C298)</f>
        <v>6.8269603417747696E-2</v>
      </c>
      <c r="L298" s="2">
        <f>IF(質格差指数!D298="","",質格差指数!D298)</f>
        <v>7.9388222263802294E-2</v>
      </c>
      <c r="M298" s="2">
        <f>IF(質格差指数!E298="","",質格差指数!E298)</f>
        <v>0.111111365921628</v>
      </c>
      <c r="N298" s="2">
        <f>IF(質格差指数!F298="","",質格差指数!F298)</f>
        <v>6.8575218146182296E-2</v>
      </c>
      <c r="O298" s="2">
        <f>IF(質格差指数!G298="","",質格差指数!G298)</f>
        <v>9.0523661070819494E-2</v>
      </c>
    </row>
    <row r="299" spans="1:15" x14ac:dyDescent="0.55000000000000004">
      <c r="A299" s="3">
        <v>10</v>
      </c>
      <c r="B299" s="3">
        <v>17</v>
      </c>
      <c r="I299" s="3">
        <v>10</v>
      </c>
      <c r="J299" s="3">
        <v>17</v>
      </c>
      <c r="K299" s="2">
        <f>IF(質格差指数!C299="","",質格差指数!C299)</f>
        <v>4.2085424807141197E-2</v>
      </c>
      <c r="L299" s="2">
        <f>IF(質格差指数!D299="","",質格差指数!D299)</f>
        <v>5.6553789175767998E-2</v>
      </c>
      <c r="M299" s="2">
        <f>IF(質格差指数!E299="","",質格差指数!E299)</f>
        <v>-5.7932830180729899E-3</v>
      </c>
      <c r="N299" s="2">
        <f>IF(質格差指数!F299="","",質格差指数!F299)</f>
        <v>3.3076111916972198E-2</v>
      </c>
      <c r="O299" s="2">
        <f>IF(質格差指数!G299="","",質格差指数!G299)</f>
        <v>1.84344891193336E-2</v>
      </c>
    </row>
    <row r="300" spans="1:15" x14ac:dyDescent="0.55000000000000004">
      <c r="A300" s="3">
        <v>10</v>
      </c>
      <c r="B300" s="3">
        <v>18</v>
      </c>
      <c r="I300" s="3">
        <v>10</v>
      </c>
      <c r="J300" s="3">
        <v>18</v>
      </c>
      <c r="K300" s="2">
        <f>IF(質格差指数!C300="","",質格差指数!C300)</f>
        <v>3.9406108418018698E-2</v>
      </c>
      <c r="L300" s="2">
        <f>IF(質格差指数!D300="","",質格差指数!D300)</f>
        <v>1.02449728518107E-2</v>
      </c>
      <c r="M300" s="2">
        <f>IF(質格差指数!E300="","",質格差指数!E300)</f>
        <v>5.3419136955353698E-2</v>
      </c>
      <c r="N300" s="2">
        <f>IF(質格差指数!F300="","",質格差指数!F300)</f>
        <v>4.52466535857112E-2</v>
      </c>
      <c r="O300" s="2">
        <f>IF(質格差指数!G300="","",質格差指数!G300)</f>
        <v>2.2304342720320398E-2</v>
      </c>
    </row>
    <row r="301" spans="1:15" x14ac:dyDescent="0.55000000000000004">
      <c r="A301" s="3">
        <v>10</v>
      </c>
      <c r="B301" s="3">
        <v>19</v>
      </c>
      <c r="I301" s="3">
        <v>10</v>
      </c>
      <c r="J301" s="3">
        <v>19</v>
      </c>
      <c r="K301" s="2">
        <f>IF(質格差指数!C301="","",質格差指数!C301)</f>
        <v>3.3987604793815303E-2</v>
      </c>
      <c r="L301" s="2">
        <f>IF(質格差指数!D301="","",質格差指数!D301)</f>
        <v>3.2808674213494197E-2</v>
      </c>
      <c r="M301" s="2">
        <f>IF(質格差指数!E301="","",質格差指数!E301)</f>
        <v>5.3476805501611199E-2</v>
      </c>
      <c r="N301" s="2">
        <f>IF(質格差指数!F301="","",質格差指数!F301)</f>
        <v>5.1036187544118497E-2</v>
      </c>
      <c r="O301" s="2">
        <f>IF(質格差指数!G301="","",質格差指数!G301)</f>
        <v>4.4890571238373797E-2</v>
      </c>
    </row>
    <row r="302" spans="1:15" x14ac:dyDescent="0.55000000000000004">
      <c r="A302" s="3">
        <v>10</v>
      </c>
      <c r="B302" s="3">
        <v>20</v>
      </c>
      <c r="I302" s="3">
        <v>10</v>
      </c>
      <c r="J302" s="3">
        <v>20</v>
      </c>
      <c r="K302" s="2">
        <f>IF(質格差指数!C302="","",質格差指数!C302)</f>
        <v>3.3545956102980799E-2</v>
      </c>
      <c r="L302" s="2">
        <f>IF(質格差指数!D302="","",質格差指数!D302)</f>
        <v>2.6369283172893498E-2</v>
      </c>
      <c r="M302" s="2">
        <f>IF(質格差指数!E302="","",質格差指数!E302)</f>
        <v>4.9177212199025801E-2</v>
      </c>
      <c r="N302" s="2">
        <f>IF(質格差指数!F302="","",質格差指数!F302)</f>
        <v>3.3984147174904097E-2</v>
      </c>
      <c r="O302" s="2">
        <f>IF(質格差指数!G302="","",質格差指数!G302)</f>
        <v>2.3826311194062502E-2</v>
      </c>
    </row>
    <row r="303" spans="1:15" x14ac:dyDescent="0.55000000000000004">
      <c r="A303" s="3">
        <v>10</v>
      </c>
      <c r="B303" s="3">
        <v>21</v>
      </c>
      <c r="I303" s="3">
        <v>10</v>
      </c>
      <c r="J303" s="3">
        <v>21</v>
      </c>
      <c r="K303" s="2">
        <f>IF(質格差指数!C303="","",質格差指数!C303)</f>
        <v>6.7557965965415898E-2</v>
      </c>
      <c r="L303" s="2">
        <f>IF(質格差指数!D303="","",質格差指数!D303)</f>
        <v>3.4283679634308901E-2</v>
      </c>
      <c r="M303" s="2">
        <f>IF(質格差指数!E303="","",質格差指数!E303)</f>
        <v>5.1039141832895298E-2</v>
      </c>
      <c r="N303" s="2">
        <f>IF(質格差指数!F303="","",質格差指数!F303)</f>
        <v>3.9022271239292902E-2</v>
      </c>
      <c r="O303" s="2">
        <f>IF(質格差指数!G303="","",質格差指数!G303)</f>
        <v>6.7022373098654497E-2</v>
      </c>
    </row>
    <row r="304" spans="1:15" x14ac:dyDescent="0.55000000000000004">
      <c r="A304" s="3">
        <v>10</v>
      </c>
      <c r="B304" s="3">
        <v>22</v>
      </c>
      <c r="I304" s="3">
        <v>10</v>
      </c>
      <c r="J304" s="3">
        <v>22</v>
      </c>
      <c r="K304" s="2">
        <f>IF(質格差指数!C304="","",質格差指数!C304)</f>
        <v>3.8467603940985397E-2</v>
      </c>
      <c r="L304" s="2">
        <f>IF(質格差指数!D304="","",質格差指数!D304)</f>
        <v>6.9479500841123296E-2</v>
      </c>
      <c r="M304" s="2">
        <f>IF(質格差指数!E304="","",質格差指数!E304)</f>
        <v>5.5118661209878697E-2</v>
      </c>
      <c r="N304" s="2">
        <f>IF(質格差指数!F304="","",質格差指数!F304)</f>
        <v>7.5589233055006394E-2</v>
      </c>
      <c r="O304" s="2">
        <f>IF(質格差指数!G304="","",質格差指数!G304)</f>
        <v>8.4000821790094896E-2</v>
      </c>
    </row>
    <row r="305" spans="1:15" x14ac:dyDescent="0.55000000000000004">
      <c r="A305" s="3">
        <v>10</v>
      </c>
      <c r="B305" s="3">
        <v>23</v>
      </c>
      <c r="I305" s="3">
        <v>10</v>
      </c>
      <c r="J305" s="3">
        <v>23</v>
      </c>
      <c r="K305" s="2">
        <f>IF(質格差指数!C305="","",質格差指数!C305)</f>
        <v>0.125987963725782</v>
      </c>
      <c r="L305" s="2">
        <f>IF(質格差指数!D305="","",質格差指数!D305)</f>
        <v>0.161173210175895</v>
      </c>
      <c r="M305" s="2">
        <f>IF(質格差指数!E305="","",質格差指数!E305)</f>
        <v>5.8243905432301797E-2</v>
      </c>
      <c r="N305" s="2">
        <f>IF(質格差指数!F305="","",質格差指数!F305)</f>
        <v>9.1919522560354502E-2</v>
      </c>
      <c r="O305" s="2">
        <f>IF(質格差指数!G305="","",質格差指数!G305)</f>
        <v>-7.2248068964701206E-2</v>
      </c>
    </row>
    <row r="306" spans="1:15" x14ac:dyDescent="0.55000000000000004">
      <c r="A306" s="3">
        <v>10</v>
      </c>
      <c r="B306" s="3">
        <v>24</v>
      </c>
      <c r="I306" s="3">
        <v>10</v>
      </c>
      <c r="J306" s="3">
        <v>24</v>
      </c>
      <c r="K306" s="2">
        <f>IF(質格差指数!C306="","",質格差指数!C306)</f>
        <v>2.0390841505008001E-2</v>
      </c>
      <c r="L306" s="2">
        <f>IF(質格差指数!D306="","",質格差指数!D306)</f>
        <v>5.7326218948296197E-2</v>
      </c>
      <c r="M306" s="2">
        <f>IF(質格差指数!E306="","",質格差指数!E306)</f>
        <v>5.1347679412697397E-2</v>
      </c>
      <c r="N306" s="2">
        <f>IF(質格差指数!F306="","",質格差指数!F306)</f>
        <v>7.0300794161817795E-2</v>
      </c>
      <c r="O306" s="2">
        <f>IF(質格差指数!G306="","",質格差指数!G306)</f>
        <v>7.3459580261252396E-3</v>
      </c>
    </row>
    <row r="307" spans="1:15" x14ac:dyDescent="0.55000000000000004">
      <c r="A307" s="3">
        <v>10</v>
      </c>
      <c r="B307" s="3">
        <v>25</v>
      </c>
      <c r="I307" s="3">
        <v>10</v>
      </c>
      <c r="J307" s="3">
        <v>25</v>
      </c>
      <c r="K307" s="2">
        <f>IF(質格差指数!C307="","",質格差指数!C307)</f>
        <v>-1.5324781245237E-2</v>
      </c>
      <c r="L307" s="2">
        <f>IF(質格差指数!D307="","",質格差指数!D307)</f>
        <v>9.9729529004937006E-3</v>
      </c>
      <c r="M307" s="2">
        <f>IF(質格差指数!E307="","",質格差指数!E307)</f>
        <v>8.9257964391194197E-2</v>
      </c>
      <c r="N307" s="2">
        <f>IF(質格差指数!F307="","",質格差指数!F307)</f>
        <v>1.26458328790135E-2</v>
      </c>
      <c r="O307" s="2">
        <f>IF(質格差指数!G307="","",質格差指数!G307)</f>
        <v>1.5864241783918799E-2</v>
      </c>
    </row>
    <row r="308" spans="1:15" x14ac:dyDescent="0.55000000000000004">
      <c r="A308" s="3">
        <v>10</v>
      </c>
      <c r="B308" s="3">
        <v>26</v>
      </c>
      <c r="I308" s="3">
        <v>10</v>
      </c>
      <c r="J308" s="3">
        <v>26</v>
      </c>
      <c r="K308" s="2">
        <f>IF(質格差指数!C308="","",質格差指数!C308)</f>
        <v>-3.3926047336258897E-2</v>
      </c>
      <c r="L308" s="2">
        <f>IF(質格差指数!D308="","",質格差指数!D308)</f>
        <v>5.6703173490634098E-2</v>
      </c>
      <c r="M308" s="2">
        <f>IF(質格差指数!E308="","",質格差指数!E308)</f>
        <v>5.0974846709776298E-2</v>
      </c>
      <c r="N308" s="2">
        <f>IF(質格差指数!F308="","",質格差指数!F308)</f>
        <v>1.3477717227815799E-2</v>
      </c>
      <c r="O308" s="2">
        <f>IF(質格差指数!G308="","",質格差指数!G308)</f>
        <v>-2.90777477662361E-2</v>
      </c>
    </row>
    <row r="309" spans="1:15" x14ac:dyDescent="0.55000000000000004">
      <c r="A309" s="3">
        <v>10</v>
      </c>
      <c r="B309" s="3">
        <v>27</v>
      </c>
      <c r="I309" s="3">
        <v>10</v>
      </c>
      <c r="J309" s="3">
        <v>27</v>
      </c>
      <c r="K309" s="2">
        <f>IF(質格差指数!C309="","",質格差指数!C309)</f>
        <v>1.35138834819941E-2</v>
      </c>
      <c r="L309" s="2">
        <f>IF(質格差指数!D309="","",質格差指数!D309)</f>
        <v>-8.5845845917798293E-3</v>
      </c>
      <c r="M309" s="2">
        <f>IF(質格差指数!E309="","",質格差指数!E309)</f>
        <v>5.9131706148251298E-3</v>
      </c>
      <c r="N309" s="2">
        <f>IF(質格差指数!F309="","",質格差指数!F309)</f>
        <v>3.3900094510071199E-2</v>
      </c>
      <c r="O309" s="2">
        <f>IF(質格差指数!G309="","",質格差指数!G309)</f>
        <v>8.9057693550487302E-2</v>
      </c>
    </row>
    <row r="310" spans="1:15" x14ac:dyDescent="0.55000000000000004">
      <c r="A310" s="3">
        <v>10</v>
      </c>
      <c r="B310" s="3">
        <v>28</v>
      </c>
      <c r="I310" s="3">
        <v>10</v>
      </c>
      <c r="J310" s="3">
        <v>28</v>
      </c>
      <c r="K310" s="2">
        <f>IF(質格差指数!C310="","",質格差指数!C310)</f>
        <v>4.6834962402195597E-2</v>
      </c>
      <c r="L310" s="2">
        <f>IF(質格差指数!D310="","",質格差指数!D310)</f>
        <v>3.7263195190831599E-2</v>
      </c>
      <c r="M310" s="2">
        <f>IF(質格差指数!E310="","",質格差指数!E310)</f>
        <v>3.5052555098616503E-2</v>
      </c>
      <c r="N310" s="2">
        <f>IF(質格差指数!F310="","",質格差指数!F310)</f>
        <v>3.5406163584477603E-2</v>
      </c>
      <c r="O310" s="2">
        <f>IF(質格差指数!G310="","",質格差指数!G310)</f>
        <v>3.5537937528969603E-2</v>
      </c>
    </row>
    <row r="311" spans="1:15" x14ac:dyDescent="0.55000000000000004">
      <c r="A311" s="3">
        <v>10</v>
      </c>
      <c r="B311" s="3">
        <v>29</v>
      </c>
      <c r="I311" s="3">
        <v>10</v>
      </c>
      <c r="J311" s="3">
        <v>29</v>
      </c>
      <c r="K311" s="2">
        <f>IF(質格差指数!C311="","",質格差指数!C311)</f>
        <v>6.5396821487281501E-2</v>
      </c>
      <c r="L311" s="2">
        <f>IF(質格差指数!D311="","",質格差指数!D311)</f>
        <v>3.8884586150032499E-2</v>
      </c>
      <c r="M311" s="2">
        <f>IF(質格差指数!E311="","",質格差指数!E311)</f>
        <v>4.8280720275607203E-2</v>
      </c>
      <c r="N311" s="2">
        <f>IF(質格差指数!F311="","",質格差指数!F311)</f>
        <v>8.70037456444969E-4</v>
      </c>
      <c r="O311" s="2">
        <f>IF(質格差指数!G311="","",質格差指数!G311)</f>
        <v>4.6141386864649497E-2</v>
      </c>
    </row>
    <row r="312" spans="1:15" x14ac:dyDescent="0.55000000000000004">
      <c r="A312" s="3">
        <v>10</v>
      </c>
      <c r="B312" s="3">
        <v>30</v>
      </c>
      <c r="I312" s="3">
        <v>10</v>
      </c>
      <c r="J312" s="3">
        <v>30</v>
      </c>
      <c r="K312" s="2">
        <f>IF(質格差指数!C312="","",質格差指数!C312)</f>
        <v>2.1475802538244701E-2</v>
      </c>
      <c r="L312" s="2">
        <f>IF(質格差指数!D312="","",質格差指数!D312)</f>
        <v>4.1588569075487601E-2</v>
      </c>
      <c r="M312" s="2">
        <f>IF(質格差指数!E312="","",質格差指数!E312)</f>
        <v>2.1791514914673699E-2</v>
      </c>
      <c r="N312" s="2">
        <f>IF(質格差指数!F312="","",質格差指数!F312)</f>
        <v>2.3350529892682E-2</v>
      </c>
      <c r="O312" s="2">
        <f>IF(質格差指数!G312="","",質格差指数!G312)</f>
        <v>2.4133396464589001E-2</v>
      </c>
    </row>
    <row r="313" spans="1:15" x14ac:dyDescent="0.55000000000000004">
      <c r="A313" s="3">
        <v>10</v>
      </c>
      <c r="B313" s="3">
        <v>31</v>
      </c>
      <c r="I313" s="3">
        <v>10</v>
      </c>
      <c r="J313" s="3">
        <v>31</v>
      </c>
      <c r="K313" s="2">
        <f>IF(質格差指数!C313="","",質格差指数!C313)</f>
        <v>-2.59356023662326E-3</v>
      </c>
      <c r="L313" s="2">
        <f>IF(質格差指数!D313="","",質格差指数!D313)</f>
        <v>2.0659918162025202E-2</v>
      </c>
      <c r="M313" s="2">
        <f>IF(質格差指数!E313="","",質格差指数!E313)</f>
        <v>3.2621781635540699E-2</v>
      </c>
      <c r="N313" s="2">
        <f>IF(質格差指数!F313="","",質格差指数!F313)</f>
        <v>1.9567157887633399E-2</v>
      </c>
      <c r="O313" s="2">
        <f>IF(質格差指数!G313="","",質格差指数!G313)</f>
        <v>4.5832044734909601E-2</v>
      </c>
    </row>
    <row r="314" spans="1:15" x14ac:dyDescent="0.55000000000000004">
      <c r="A314" s="3">
        <v>11</v>
      </c>
      <c r="B314" s="3">
        <v>1</v>
      </c>
      <c r="I314" s="3">
        <v>11</v>
      </c>
      <c r="J314" s="3">
        <v>1</v>
      </c>
      <c r="K314" s="2">
        <f>IF(質格差指数!C314="","",質格差指数!C314)</f>
        <v>-6.5137656299307595E-2</v>
      </c>
      <c r="L314" s="2">
        <f>IF(質格差指数!D314="","",質格差指数!D314)</f>
        <v>1.8357097501477002E-2</v>
      </c>
      <c r="M314" s="2">
        <f>IF(質格差指数!E314="","",質格差指数!E314)</f>
        <v>3.3285877304988498E-2</v>
      </c>
      <c r="N314" s="2">
        <f>IF(質格差指数!F314="","",質格差指数!F314)</f>
        <v>2.90284804813951E-2</v>
      </c>
      <c r="O314" s="2">
        <f>IF(質格差指数!G314="","",質格差指数!G314)</f>
        <v>2.76188872951449E-2</v>
      </c>
    </row>
    <row r="315" spans="1:15" x14ac:dyDescent="0.55000000000000004">
      <c r="A315" s="3">
        <v>11</v>
      </c>
      <c r="B315" s="3">
        <v>2</v>
      </c>
      <c r="I315" s="3">
        <v>11</v>
      </c>
      <c r="J315" s="3">
        <v>2</v>
      </c>
      <c r="K315" s="2">
        <f>IF(質格差指数!C315="","",質格差指数!C315)</f>
        <v>-0.28921483902008199</v>
      </c>
      <c r="L315" s="2">
        <f>IF(質格差指数!D315="","",質格差指数!D315)</f>
        <v>-0.12451393213597201</v>
      </c>
      <c r="M315" s="2">
        <f>IF(質格差指数!E315="","",質格差指数!E315)</f>
        <v>-5.9555186155636403E-2</v>
      </c>
      <c r="N315" s="2">
        <f>IF(質格差指数!F315="","",質格差指数!F315)</f>
        <v>-0.35220342848662001</v>
      </c>
      <c r="O315" s="2">
        <f>IF(質格差指数!G315="","",質格差指数!G315)</f>
        <v>-0.14983771956092201</v>
      </c>
    </row>
    <row r="316" spans="1:15" x14ac:dyDescent="0.55000000000000004">
      <c r="A316" s="3">
        <v>11</v>
      </c>
      <c r="B316" s="3">
        <v>3</v>
      </c>
      <c r="I316" s="3">
        <v>11</v>
      </c>
      <c r="J316" s="3">
        <v>3</v>
      </c>
      <c r="K316" s="2">
        <f>IF(質格差指数!C316="","",質格差指数!C316)</f>
        <v>-5.7866936487638299E-3</v>
      </c>
      <c r="L316" s="2">
        <f>IF(質格差指数!D316="","",質格差指数!D316)</f>
        <v>3.6820490767625301E-2</v>
      </c>
      <c r="M316" s="2">
        <f>IF(質格差指数!E316="","",質格差指数!E316)</f>
        <v>4.33432273592156E-2</v>
      </c>
      <c r="N316" s="2">
        <f>IF(質格差指数!F316="","",質格差指数!F316)</f>
        <v>6.1193230325128599E-2</v>
      </c>
      <c r="O316" s="2">
        <f>IF(質格差指数!G316="","",質格差指数!G316)</f>
        <v>4.8103835487672199E-2</v>
      </c>
    </row>
    <row r="317" spans="1:15" x14ac:dyDescent="0.55000000000000004">
      <c r="A317" s="3">
        <v>11</v>
      </c>
      <c r="B317" s="3">
        <v>4</v>
      </c>
      <c r="I317" s="3">
        <v>11</v>
      </c>
      <c r="J317" s="3">
        <v>4</v>
      </c>
      <c r="K317" s="2">
        <f>IF(質格差指数!C317="","",質格差指数!C317)</f>
        <v>-1.6981724747287499E-2</v>
      </c>
      <c r="L317" s="2">
        <f>IF(質格差指数!D317="","",質格差指数!D317)</f>
        <v>6.7298845893101894E-2</v>
      </c>
      <c r="M317" s="2">
        <f>IF(質格差指数!E317="","",質格差指数!E317)</f>
        <v>0.142812572564635</v>
      </c>
      <c r="N317" s="2">
        <f>IF(質格差指数!F317="","",質格差指数!F317)</f>
        <v>-4.5154874176379999E-2</v>
      </c>
      <c r="O317" s="2">
        <f>IF(質格差指数!G317="","",質格差指数!G317)</f>
        <v>-4.4924492157884598E-2</v>
      </c>
    </row>
    <row r="318" spans="1:15" x14ac:dyDescent="0.55000000000000004">
      <c r="A318" s="3">
        <v>11</v>
      </c>
      <c r="B318" s="3">
        <v>5</v>
      </c>
      <c r="I318" s="3">
        <v>11</v>
      </c>
      <c r="J318" s="3">
        <v>5</v>
      </c>
      <c r="K318" s="2">
        <f>IF(質格差指数!C318="","",質格差指数!C318)</f>
        <v>-0.102900047329316</v>
      </c>
      <c r="L318" s="2">
        <f>IF(質格差指数!D318="","",質格差指数!D318)</f>
        <v>1.47084227735748E-2</v>
      </c>
      <c r="M318" s="2">
        <f>IF(質格差指数!E318="","",質格差指数!E318)</f>
        <v>0.106820313259642</v>
      </c>
      <c r="N318" s="2">
        <f>IF(質格差指数!F318="","",質格差指数!F318)</f>
        <v>-3.0897316312300999E-2</v>
      </c>
      <c r="O318" s="2">
        <f>IF(質格差指数!G318="","",質格差指数!G318)</f>
        <v>-4.5329367213265997E-2</v>
      </c>
    </row>
    <row r="319" spans="1:15" x14ac:dyDescent="0.55000000000000004">
      <c r="A319" s="3">
        <v>11</v>
      </c>
      <c r="B319" s="3">
        <v>6</v>
      </c>
      <c r="I319" s="3">
        <v>11</v>
      </c>
      <c r="J319" s="3">
        <v>6</v>
      </c>
      <c r="K319" s="2">
        <f>IF(質格差指数!C319="","",質格差指数!C319)</f>
        <v>-7.1234372267809903E-2</v>
      </c>
      <c r="L319" s="2">
        <f>IF(質格差指数!D319="","",質格差指数!D319)</f>
        <v>1.1789303271494401E-2</v>
      </c>
      <c r="M319" s="2">
        <f>IF(質格差指数!E319="","",質格差指数!E319)</f>
        <v>4.49246610423788E-2</v>
      </c>
      <c r="N319" s="2">
        <f>IF(質格差指数!F319="","",質格差指数!F319)</f>
        <v>-2.7911097553310299E-3</v>
      </c>
      <c r="O319" s="2">
        <f>IF(質格差指数!G319="","",質格差指数!G319)</f>
        <v>-1.4785629905867501E-2</v>
      </c>
    </row>
    <row r="320" spans="1:15" x14ac:dyDescent="0.55000000000000004">
      <c r="A320" s="3">
        <v>11</v>
      </c>
      <c r="B320" s="3">
        <v>7</v>
      </c>
      <c r="I320" s="3">
        <v>11</v>
      </c>
      <c r="J320" s="3">
        <v>7</v>
      </c>
      <c r="K320" s="2">
        <f>IF(質格差指数!C320="","",質格差指数!C320)</f>
        <v>-1.65719313858942E-2</v>
      </c>
      <c r="L320" s="2">
        <f>IF(質格差指数!D320="","",質格差指数!D320)</f>
        <v>5.1565698779852003E-2</v>
      </c>
      <c r="M320" s="2">
        <f>IF(質格差指数!E320="","",質格差指数!E320)</f>
        <v>9.5221548420641594E-2</v>
      </c>
      <c r="N320" s="2">
        <f>IF(質格差指数!F320="","",質格差指数!F320)</f>
        <v>8.2067288689700001E-3</v>
      </c>
      <c r="O320" s="2">
        <f>IF(質格差指数!G320="","",質格差指数!G320)</f>
        <v>-1.33228272074581E-3</v>
      </c>
    </row>
    <row r="321" spans="1:15" x14ac:dyDescent="0.55000000000000004">
      <c r="A321" s="3">
        <v>11</v>
      </c>
      <c r="B321" s="3">
        <v>8</v>
      </c>
      <c r="I321" s="3">
        <v>11</v>
      </c>
      <c r="J321" s="3">
        <v>8</v>
      </c>
      <c r="K321" s="2">
        <f>IF(質格差指数!C321="","",質格差指数!C321)</f>
        <v>-9.0310700714205397E-2</v>
      </c>
      <c r="L321" s="2">
        <f>IF(質格差指数!D321="","",質格差指数!D321)</f>
        <v>-7.7865727255155299E-3</v>
      </c>
      <c r="M321" s="2">
        <f>IF(質格差指数!E321="","",質格差指数!E321)</f>
        <v>6.3234668652607295E-2</v>
      </c>
      <c r="N321" s="2">
        <f>IF(質格差指数!F321="","",質格差指数!F321)</f>
        <v>-2.4646758344292599E-2</v>
      </c>
      <c r="O321" s="2">
        <f>IF(質格差指数!G321="","",質格差指数!G321)</f>
        <v>-3.4019115020153E-2</v>
      </c>
    </row>
    <row r="322" spans="1:15" x14ac:dyDescent="0.55000000000000004">
      <c r="A322" s="3">
        <v>11</v>
      </c>
      <c r="B322" s="3">
        <v>9</v>
      </c>
      <c r="I322" s="3">
        <v>11</v>
      </c>
      <c r="J322" s="3">
        <v>9</v>
      </c>
      <c r="K322" s="2">
        <f>IF(質格差指数!C322="","",質格差指数!C322)</f>
        <v>-1.70974200138998E-2</v>
      </c>
      <c r="L322" s="2">
        <f>IF(質格差指数!D322="","",質格差指数!D322)</f>
        <v>3.06412649161956E-2</v>
      </c>
      <c r="M322" s="2">
        <f>IF(質格差指数!E322="","",質格差指数!E322)</f>
        <v>6.7203925158594094E-2</v>
      </c>
      <c r="N322" s="2">
        <f>IF(質格差指数!F322="","",質格差指数!F322)</f>
        <v>2.1117818421488001E-2</v>
      </c>
      <c r="O322" s="2">
        <f>IF(質格差指数!G322="","",質格差指数!G322)</f>
        <v>9.7626527584919708E-3</v>
      </c>
    </row>
    <row r="323" spans="1:15" x14ac:dyDescent="0.55000000000000004">
      <c r="A323" s="3">
        <v>11</v>
      </c>
      <c r="B323" s="3">
        <v>10</v>
      </c>
      <c r="I323" s="3">
        <v>11</v>
      </c>
      <c r="J323" s="3">
        <v>10</v>
      </c>
      <c r="K323" s="2">
        <f>IF(質格差指数!C323="","",質格差指数!C323)</f>
        <v>-1.57750378852031E-2</v>
      </c>
      <c r="L323" s="2">
        <f>IF(質格差指数!D323="","",質格差指数!D323)</f>
        <v>4.4051195796634503E-2</v>
      </c>
      <c r="M323" s="2">
        <f>IF(質格差指数!E323="","",質格差指数!E323)</f>
        <v>9.6846854940372304E-2</v>
      </c>
      <c r="N323" s="2">
        <f>IF(質格差指数!F323="","",質格差指数!F323)</f>
        <v>5.5496223632889301E-2</v>
      </c>
      <c r="O323" s="2">
        <f>IF(質格差指数!G323="","",質格差指数!G323)</f>
        <v>4.2599011851547797E-2</v>
      </c>
    </row>
    <row r="324" spans="1:15" x14ac:dyDescent="0.55000000000000004">
      <c r="A324" s="3">
        <v>11</v>
      </c>
      <c r="B324" s="3">
        <v>11</v>
      </c>
      <c r="I324" s="3">
        <v>11</v>
      </c>
      <c r="J324" s="3">
        <v>11</v>
      </c>
      <c r="K324" s="2">
        <f>IF(質格差指数!C324="","",質格差指数!C324)</f>
        <v>-1.07184738757133E-2</v>
      </c>
      <c r="L324" s="2">
        <f>IF(質格差指数!D324="","",質格差指数!D324)</f>
        <v>1.3082385503608299E-2</v>
      </c>
      <c r="M324" s="2">
        <f>IF(質格差指数!E324="","",質格差指数!E324)</f>
        <v>7.7383583449619694E-2</v>
      </c>
      <c r="N324" s="2">
        <f>IF(質格差指数!F324="","",質格差指数!F324)</f>
        <v>1.21532596187663E-2</v>
      </c>
      <c r="O324" s="2">
        <f>IF(質格差指数!G324="","",質格差指数!G324)</f>
        <v>3.0524929922141099E-3</v>
      </c>
    </row>
    <row r="325" spans="1:15" x14ac:dyDescent="0.55000000000000004">
      <c r="A325" s="3">
        <v>11</v>
      </c>
      <c r="B325" s="3">
        <v>12</v>
      </c>
      <c r="I325" s="3">
        <v>11</v>
      </c>
      <c r="J325" s="3">
        <v>12</v>
      </c>
      <c r="K325" s="2">
        <f>IF(質格差指数!C325="","",質格差指数!C325)</f>
        <v>-4.44386396743972E-2</v>
      </c>
      <c r="L325" s="2">
        <f>IF(質格差指数!D325="","",質格差指数!D325)</f>
        <v>5.8647298525999099E-2</v>
      </c>
      <c r="M325" s="2">
        <f>IF(質格差指数!E325="","",質格差指数!E325)</f>
        <v>0.12568466664782799</v>
      </c>
      <c r="N325" s="2">
        <f>IF(質格差指数!F325="","",質格差指数!F325)</f>
        <v>2.4091351614320002E-2</v>
      </c>
      <c r="O325" s="2">
        <f>IF(質格差指数!G325="","",質格差指数!G325)</f>
        <v>4.90729706243775E-3</v>
      </c>
    </row>
    <row r="326" spans="1:15" x14ac:dyDescent="0.55000000000000004">
      <c r="A326" s="3">
        <v>11</v>
      </c>
      <c r="B326" s="3">
        <v>13</v>
      </c>
      <c r="I326" s="3">
        <v>11</v>
      </c>
      <c r="J326" s="3">
        <v>13</v>
      </c>
      <c r="K326" s="2">
        <f>IF(質格差指数!C326="","",質格差指数!C326)</f>
        <v>-0.1091305588569</v>
      </c>
      <c r="L326" s="2">
        <f>IF(質格差指数!D326="","",質格差指数!D326)</f>
        <v>-6.7081744032032195E-2</v>
      </c>
      <c r="M326" s="2">
        <f>IF(質格差指数!E326="","",質格差指数!E326)</f>
        <v>5.4391078098258799E-2</v>
      </c>
      <c r="N326" s="2">
        <f>IF(質格差指数!F326="","",質格差指数!F326)</f>
        <v>-0.40854338209462399</v>
      </c>
      <c r="O326" s="2">
        <f>IF(質格差指数!G326="","",質格差指数!G326)</f>
        <v>-0.382510467647666</v>
      </c>
    </row>
    <row r="327" spans="1:15" x14ac:dyDescent="0.55000000000000004">
      <c r="A327" s="3">
        <v>11</v>
      </c>
      <c r="B327" s="3">
        <v>14</v>
      </c>
      <c r="I327" s="3">
        <v>11</v>
      </c>
      <c r="J327" s="3">
        <v>14</v>
      </c>
      <c r="K327" s="2">
        <f>IF(質格差指数!C327="","",質格差指数!C327)</f>
        <v>1.9322655308851001E-2</v>
      </c>
      <c r="L327" s="2">
        <f>IF(質格差指数!D327="","",質格差指数!D327)</f>
        <v>8.5416480540586801E-2</v>
      </c>
      <c r="M327" s="2">
        <f>IF(質格差指数!E327="","",質格差指数!E327)</f>
        <v>0.13709234969626199</v>
      </c>
      <c r="N327" s="2">
        <f>IF(質格差指数!F327="","",質格差指数!F327)</f>
        <v>6.0758615642108701E-2</v>
      </c>
      <c r="O327" s="2">
        <f>IF(質格差指数!G327="","",質格差指数!G327)</f>
        <v>4.1968569155275602E-2</v>
      </c>
    </row>
    <row r="328" spans="1:15" x14ac:dyDescent="0.55000000000000004">
      <c r="A328" s="3">
        <v>11</v>
      </c>
      <c r="B328" s="3">
        <v>15</v>
      </c>
      <c r="I328" s="3">
        <v>11</v>
      </c>
      <c r="J328" s="3">
        <v>15</v>
      </c>
      <c r="K328" s="2">
        <f>IF(質格差指数!C328="","",質格差指数!C328)</f>
        <v>-3.0320255136957498E-3</v>
      </c>
      <c r="L328" s="2">
        <f>IF(質格差指数!D328="","",質格差指数!D328)</f>
        <v>7.3583633620882605E-2</v>
      </c>
      <c r="M328" s="2">
        <f>IF(質格差指数!E328="","",質格差指数!E328)</f>
        <v>0.13376284678866099</v>
      </c>
      <c r="N328" s="2">
        <f>IF(質格差指数!F328="","",質格差指数!F328)</f>
        <v>3.85414618976547E-2</v>
      </c>
      <c r="O328" s="2">
        <f>IF(質格差指数!G328="","",質格差指数!G328)</f>
        <v>2.13507517989684E-2</v>
      </c>
    </row>
    <row r="329" spans="1:15" x14ac:dyDescent="0.55000000000000004">
      <c r="A329" s="3">
        <v>11</v>
      </c>
      <c r="B329" s="3">
        <v>16</v>
      </c>
      <c r="I329" s="3">
        <v>11</v>
      </c>
      <c r="J329" s="3">
        <v>16</v>
      </c>
      <c r="K329" s="2">
        <f>IF(質格差指数!C329="","",質格差指数!C329)</f>
        <v>1.46513118315543E-2</v>
      </c>
      <c r="L329" s="2">
        <f>IF(質格差指数!D329="","",質格差指数!D329)</f>
        <v>4.5932376672197101E-2</v>
      </c>
      <c r="M329" s="2">
        <f>IF(質格差指数!E329="","",質格差指数!E329)</f>
        <v>8.1609776166615494E-2</v>
      </c>
      <c r="N329" s="2">
        <f>IF(質格差指数!F329="","",質格差指数!F329)</f>
        <v>7.2544565464272195E-2</v>
      </c>
      <c r="O329" s="2">
        <f>IF(質格差指数!G329="","",質格差指数!G329)</f>
        <v>5.9031586780323497E-2</v>
      </c>
    </row>
    <row r="330" spans="1:15" x14ac:dyDescent="0.55000000000000004">
      <c r="A330" s="3">
        <v>11</v>
      </c>
      <c r="B330" s="3">
        <v>17</v>
      </c>
      <c r="I330" s="3">
        <v>11</v>
      </c>
      <c r="J330" s="3">
        <v>17</v>
      </c>
      <c r="K330" s="2">
        <f>IF(質格差指数!C330="","",質格差指数!C330)</f>
        <v>2.8446255118479601E-2</v>
      </c>
      <c r="L330" s="2">
        <f>IF(質格差指数!D330="","",質格差指数!D330)</f>
        <v>-3.3231660260810698E-3</v>
      </c>
      <c r="M330" s="2">
        <f>IF(質格差指数!E330="","",質格差指数!E330)</f>
        <v>8.2669873497579496E-2</v>
      </c>
      <c r="N330" s="2">
        <f>IF(質格差指数!F330="","",質格差指数!F330)</f>
        <v>5.4004310827326402E-2</v>
      </c>
      <c r="O330" s="2">
        <f>IF(質格差指数!G330="","",質格差指数!G330)</f>
        <v>5.0498009892773199E-2</v>
      </c>
    </row>
    <row r="331" spans="1:15" x14ac:dyDescent="0.55000000000000004">
      <c r="A331" s="3">
        <v>11</v>
      </c>
      <c r="B331" s="3">
        <v>18</v>
      </c>
      <c r="I331" s="3">
        <v>11</v>
      </c>
      <c r="J331" s="3">
        <v>18</v>
      </c>
      <c r="K331" s="2">
        <f>IF(質格差指数!C331="","",質格差指数!C331)</f>
        <v>5.1948333023694303E-2</v>
      </c>
      <c r="L331" s="2">
        <f>IF(質格差指数!D331="","",質格差指数!D331)</f>
        <v>-1.00138850499052E-2</v>
      </c>
      <c r="M331" s="2">
        <f>IF(質格差指数!E331="","",質格差指数!E331)</f>
        <v>6.3336325109156294E-2</v>
      </c>
      <c r="N331" s="2">
        <f>IF(質格差指数!F331="","",質格差指数!F331)</f>
        <v>4.7084109929563599E-2</v>
      </c>
      <c r="O331" s="2">
        <f>IF(質格差指数!G331="","",質格差指数!G331)</f>
        <v>4.9930772706312701E-2</v>
      </c>
    </row>
    <row r="332" spans="1:15" x14ac:dyDescent="0.55000000000000004">
      <c r="A332" s="3">
        <v>11</v>
      </c>
      <c r="B332" s="3">
        <v>19</v>
      </c>
      <c r="I332" s="3">
        <v>11</v>
      </c>
      <c r="J332" s="3">
        <v>19</v>
      </c>
      <c r="K332" s="2">
        <f>IF(質格差指数!C332="","",質格差指数!C332)</f>
        <v>3.9989339865712702E-2</v>
      </c>
      <c r="L332" s="2">
        <f>IF(質格差指数!D332="","",質格差指数!D332)</f>
        <v>3.4855372195307301E-2</v>
      </c>
      <c r="M332" s="2">
        <f>IF(質格差指数!E332="","",質格差指数!E332)</f>
        <v>4.5379571843557703E-2</v>
      </c>
      <c r="N332" s="2">
        <f>IF(質格差指数!F332="","",質格差指数!F332)</f>
        <v>6.5838785572390507E-2</v>
      </c>
      <c r="O332" s="2">
        <f>IF(質格差指数!G332="","",質格差指数!G332)</f>
        <v>4.9799460922368401E-2</v>
      </c>
    </row>
    <row r="333" spans="1:15" x14ac:dyDescent="0.55000000000000004">
      <c r="A333" s="3">
        <v>11</v>
      </c>
      <c r="B333" s="3">
        <v>20</v>
      </c>
      <c r="I333" s="3">
        <v>11</v>
      </c>
      <c r="J333" s="3">
        <v>20</v>
      </c>
      <c r="K333" s="2">
        <f>IF(質格差指数!C333="","",質格差指数!C333)</f>
        <v>5.3301202420647197E-2</v>
      </c>
      <c r="L333" s="2">
        <f>IF(質格差指数!D333="","",質格差指数!D333)</f>
        <v>3.1401435785545002E-2</v>
      </c>
      <c r="M333" s="2">
        <f>IF(質格差指数!E333="","",質格差指数!E333)</f>
        <v>3.1421150285523503E-2</v>
      </c>
      <c r="N333" s="2">
        <f>IF(質格差指数!F333="","",質格差指数!F333)</f>
        <v>6.3010010406547898E-2</v>
      </c>
      <c r="O333" s="2">
        <f>IF(質格差指数!G333="","",質格差指数!G333)</f>
        <v>3.9151071204032599E-2</v>
      </c>
    </row>
    <row r="334" spans="1:15" x14ac:dyDescent="0.55000000000000004">
      <c r="A334" s="3">
        <v>11</v>
      </c>
      <c r="B334" s="3">
        <v>21</v>
      </c>
      <c r="I334" s="3">
        <v>11</v>
      </c>
      <c r="J334" s="3">
        <v>21</v>
      </c>
      <c r="K334" s="2">
        <f>IF(質格差指数!C334="","",質格差指数!C334)</f>
        <v>-6.0194722407367297E-3</v>
      </c>
      <c r="L334" s="2">
        <f>IF(質格差指数!D334="","",質格差指数!D334)</f>
        <v>-3.4690434143163799E-2</v>
      </c>
      <c r="M334" s="2">
        <f>IF(質格差指数!E334="","",質格差指数!E334)</f>
        <v>6.28185086841171E-3</v>
      </c>
      <c r="N334" s="2">
        <f>IF(質格差指数!F334="","",質格差指数!F334)</f>
        <v>-6.6916018820753403E-2</v>
      </c>
      <c r="O334" s="2">
        <f>IF(質格差指数!G334="","",質格差指数!G334)</f>
        <v>-7.1920460962989097E-2</v>
      </c>
    </row>
    <row r="335" spans="1:15" x14ac:dyDescent="0.55000000000000004">
      <c r="A335" s="3">
        <v>11</v>
      </c>
      <c r="B335" s="3">
        <v>22</v>
      </c>
      <c r="I335" s="3">
        <v>11</v>
      </c>
      <c r="J335" s="3">
        <v>22</v>
      </c>
      <c r="K335" s="2">
        <f>IF(質格差指数!C335="","",質格差指数!C335)</f>
        <v>-4.2871457128508601E-2</v>
      </c>
      <c r="L335" s="2">
        <f>IF(質格差指数!D335="","",質格差指数!D335)</f>
        <v>1.73449983694796E-2</v>
      </c>
      <c r="M335" s="2">
        <f>IF(質格差指数!E335="","",質格差指数!E335)</f>
        <v>2.8266088821340199E-2</v>
      </c>
      <c r="N335" s="2">
        <f>IF(質格差指数!F335="","",質格差指数!F335)</f>
        <v>2.34346859757384E-2</v>
      </c>
      <c r="O335" s="2">
        <f>IF(質格差指数!G335="","",質格差指数!G335)</f>
        <v>5.9747225153686599E-2</v>
      </c>
    </row>
    <row r="336" spans="1:15" x14ac:dyDescent="0.55000000000000004">
      <c r="A336" s="3">
        <v>11</v>
      </c>
      <c r="B336" s="3">
        <v>23</v>
      </c>
      <c r="I336" s="3">
        <v>11</v>
      </c>
      <c r="J336" s="3">
        <v>23</v>
      </c>
      <c r="K336" s="2">
        <f>IF(質格差指数!C336="","",質格差指数!C336)</f>
        <v>-0.177969631411315</v>
      </c>
      <c r="L336" s="2">
        <f>IF(質格差指数!D336="","",質格差指数!D336)</f>
        <v>-6.7615033574575101E-3</v>
      </c>
      <c r="M336" s="2">
        <f>IF(質格差指数!E336="","",質格差指数!E336)</f>
        <v>0.13618898398000701</v>
      </c>
      <c r="N336" s="2">
        <f>IF(質格差指数!F336="","",質格差指数!F336)</f>
        <v>-5.0054752388604802E-2</v>
      </c>
      <c r="O336" s="2">
        <f>IF(質格差指数!G336="","",質格差指数!G336)</f>
        <v>-1.4083894448375401E-2</v>
      </c>
    </row>
    <row r="337" spans="1:15" x14ac:dyDescent="0.55000000000000004">
      <c r="A337" s="3">
        <v>11</v>
      </c>
      <c r="B337" s="3">
        <v>24</v>
      </c>
      <c r="I337" s="3">
        <v>11</v>
      </c>
      <c r="J337" s="3">
        <v>24</v>
      </c>
      <c r="K337" s="2">
        <f>IF(質格差指数!C337="","",質格差指数!C337)</f>
        <v>-0.106943855708553</v>
      </c>
      <c r="L337" s="2">
        <f>IF(質格差指数!D337="","",質格差指数!D337)</f>
        <v>1.03188454366439E-2</v>
      </c>
      <c r="M337" s="2">
        <f>IF(質格差指数!E337="","",質格差指数!E337)</f>
        <v>4.4914996614447499E-2</v>
      </c>
      <c r="N337" s="2">
        <f>IF(質格差指数!F337="","",質格差指数!F337)</f>
        <v>-6.1326464065958298E-4</v>
      </c>
      <c r="O337" s="2">
        <f>IF(質格差指数!G337="","",質格差指数!G337)</f>
        <v>1.4314223576515701E-2</v>
      </c>
    </row>
    <row r="338" spans="1:15" x14ac:dyDescent="0.55000000000000004">
      <c r="A338" s="3">
        <v>11</v>
      </c>
      <c r="B338" s="3">
        <v>25</v>
      </c>
      <c r="I338" s="3">
        <v>11</v>
      </c>
      <c r="J338" s="3">
        <v>25</v>
      </c>
      <c r="K338" s="2">
        <f>IF(質格差指数!C338="","",質格差指数!C338)</f>
        <v>-0.147978711378943</v>
      </c>
      <c r="L338" s="2">
        <f>IF(質格差指数!D338="","",質格差指数!D338)</f>
        <v>-5.4257532913016999E-2</v>
      </c>
      <c r="M338" s="2">
        <f>IF(質格差指数!E338="","",質格差指数!E338)</f>
        <v>-3.2180630931625903E-2</v>
      </c>
      <c r="N338" s="2">
        <f>IF(質格差指数!F338="","",質格差指数!F338)</f>
        <v>3.0814772916816901E-2</v>
      </c>
      <c r="O338" s="2">
        <f>IF(質格差指数!G338="","",質格差指数!G338)</f>
        <v>-8.6744214883833805E-3</v>
      </c>
    </row>
    <row r="339" spans="1:15" x14ac:dyDescent="0.55000000000000004">
      <c r="A339" s="3">
        <v>11</v>
      </c>
      <c r="B339" s="3">
        <v>26</v>
      </c>
      <c r="I339" s="3">
        <v>11</v>
      </c>
      <c r="J339" s="3">
        <v>26</v>
      </c>
      <c r="K339" s="2">
        <f>IF(質格差指数!C339="","",質格差指数!C339)</f>
        <v>9.4056330493713897E-2</v>
      </c>
      <c r="L339" s="2">
        <f>IF(質格差指数!D339="","",質格差指数!D339)</f>
        <v>0.130031080424555</v>
      </c>
      <c r="M339" s="2">
        <f>IF(質格差指数!E339="","",質格差指数!E339)</f>
        <v>5.47516276927036E-2</v>
      </c>
      <c r="N339" s="2">
        <f>IF(質格差指数!F339="","",質格差指数!F339)</f>
        <v>6.4383051660106896E-2</v>
      </c>
      <c r="O339" s="2">
        <f>IF(質格差指数!G339="","",質格差指数!G339)</f>
        <v>-1.2818775936933599E-3</v>
      </c>
    </row>
    <row r="340" spans="1:15" x14ac:dyDescent="0.55000000000000004">
      <c r="A340" s="3">
        <v>11</v>
      </c>
      <c r="B340" s="3">
        <v>27</v>
      </c>
      <c r="I340" s="3">
        <v>11</v>
      </c>
      <c r="J340" s="3">
        <v>27</v>
      </c>
      <c r="K340" s="2">
        <f>IF(質格差指数!C340="","",質格差指数!C340)</f>
        <v>2.4223790624611899E-2</v>
      </c>
      <c r="L340" s="2">
        <f>IF(質格差指数!D340="","",質格差指数!D340)</f>
        <v>-1.8928024274136299E-2</v>
      </c>
      <c r="M340" s="2">
        <f>IF(質格差指数!E340="","",質格差指数!E340)</f>
        <v>-2.7962031148747201E-3</v>
      </c>
      <c r="N340" s="2">
        <f>IF(質格差指数!F340="","",質格差指数!F340)</f>
        <v>1.07931699466173E-2</v>
      </c>
      <c r="O340" s="2">
        <f>IF(質格差指数!G340="","",質格差指数!G340)</f>
        <v>7.0477599987912795E-2</v>
      </c>
    </row>
    <row r="341" spans="1:15" x14ac:dyDescent="0.55000000000000004">
      <c r="A341" s="3">
        <v>11</v>
      </c>
      <c r="B341" s="3">
        <v>28</v>
      </c>
      <c r="I341" s="3">
        <v>11</v>
      </c>
      <c r="J341" s="3">
        <v>28</v>
      </c>
      <c r="K341" s="2">
        <f>IF(質格差指数!C341="","",質格差指数!C341)</f>
        <v>3.5521185229569201E-2</v>
      </c>
      <c r="L341" s="2">
        <f>IF(質格差指数!D341="","",質格差指数!D341)</f>
        <v>2.2014750449835901E-2</v>
      </c>
      <c r="M341" s="2">
        <f>IF(質格差指数!E341="","",質格差指数!E341)</f>
        <v>2.2766781794414801E-2</v>
      </c>
      <c r="N341" s="2">
        <f>IF(質格差指数!F341="","",質格差指数!F341)</f>
        <v>2.41857343452772E-2</v>
      </c>
      <c r="O341" s="2">
        <f>IF(質格差指数!G341="","",質格差指数!G341)</f>
        <v>2.3847894236255201E-2</v>
      </c>
    </row>
    <row r="342" spans="1:15" x14ac:dyDescent="0.55000000000000004">
      <c r="A342" s="3">
        <v>11</v>
      </c>
      <c r="B342" s="3">
        <v>29</v>
      </c>
      <c r="I342" s="3">
        <v>11</v>
      </c>
      <c r="J342" s="3">
        <v>29</v>
      </c>
      <c r="K342" s="2">
        <f>IF(質格差指数!C342="","",質格差指数!C342)</f>
        <v>3.8172160512396401E-3</v>
      </c>
      <c r="L342" s="2">
        <f>IF(質格差指数!D342="","",質格差指数!D342)</f>
        <v>-7.8628277308326902E-2</v>
      </c>
      <c r="M342" s="2">
        <f>IF(質格差指数!E342="","",質格差指数!E342)</f>
        <v>-5.6794371439702E-2</v>
      </c>
      <c r="N342" s="2">
        <f>IF(質格差指数!F342="","",質格差指数!F342)</f>
        <v>-2.7148663290715601E-2</v>
      </c>
      <c r="O342" s="2">
        <f>IF(質格差指数!G342="","",質格差指数!G342)</f>
        <v>-3.7941774335733501E-3</v>
      </c>
    </row>
    <row r="343" spans="1:15" x14ac:dyDescent="0.55000000000000004">
      <c r="A343" s="3">
        <v>11</v>
      </c>
      <c r="B343" s="3">
        <v>30</v>
      </c>
      <c r="I343" s="3">
        <v>11</v>
      </c>
      <c r="J343" s="3">
        <v>30</v>
      </c>
      <c r="K343" s="2">
        <f>IF(質格差指数!C343="","",質格差指数!C343)</f>
        <v>-4.5424643032854197E-3</v>
      </c>
      <c r="L343" s="2">
        <f>IF(質格差指数!D343="","",質格差指数!D343)</f>
        <v>-1.7254777254472602E-2</v>
      </c>
      <c r="M343" s="2">
        <f>IF(質格差指数!E343="","",質格差指数!E343)</f>
        <v>-9.3524515905852902E-3</v>
      </c>
      <c r="N343" s="2">
        <f>IF(質格差指数!F343="","",質格差指数!F343)</f>
        <v>-2.0143086663670901E-4</v>
      </c>
      <c r="O343" s="2">
        <f>IF(質格差指数!G343="","",質格差指数!G343)</f>
        <v>2.9769733924278001E-2</v>
      </c>
    </row>
    <row r="344" spans="1:15" x14ac:dyDescent="0.55000000000000004">
      <c r="A344" s="3">
        <v>11</v>
      </c>
      <c r="B344" s="3">
        <v>31</v>
      </c>
      <c r="I344" s="3">
        <v>11</v>
      </c>
      <c r="J344" s="3">
        <v>31</v>
      </c>
      <c r="K344" s="2">
        <f>IF(質格差指数!C344="","",質格差指数!C344)</f>
        <v>1.3172183711682901E-2</v>
      </c>
      <c r="L344" s="2">
        <f>IF(質格差指数!D344="","",質格差指数!D344)</f>
        <v>-8.9635477367093798E-3</v>
      </c>
      <c r="M344" s="2">
        <f>IF(質格差指数!E344="","",質格差指数!E344)</f>
        <v>4.13519556019848E-3</v>
      </c>
      <c r="N344" s="2">
        <f>IF(質格差指数!F344="","",質格差指数!F344)</f>
        <v>2.1472951314916101E-2</v>
      </c>
      <c r="O344" s="2">
        <f>IF(質格差指数!G344="","",質格差指数!G344)</f>
        <v>2.4637516882194E-2</v>
      </c>
    </row>
    <row r="345" spans="1:15" x14ac:dyDescent="0.55000000000000004">
      <c r="A345" s="3">
        <v>12</v>
      </c>
      <c r="B345" s="3">
        <v>1</v>
      </c>
      <c r="I345" s="3">
        <v>12</v>
      </c>
      <c r="J345" s="3">
        <v>1</v>
      </c>
      <c r="K345" s="2">
        <f>IF(質格差指数!C345="","",質格差指数!C345)</f>
        <v>3.6656513566243602E-2</v>
      </c>
      <c r="L345" s="2">
        <f>IF(質格差指数!D345="","",質格差指数!D345)</f>
        <v>3.6179202905487699E-2</v>
      </c>
      <c r="M345" s="2">
        <f>IF(質格差指数!E345="","",質格差指数!E345)</f>
        <v>6.9845297301259199E-2</v>
      </c>
      <c r="N345" s="2">
        <f>IF(質格差指数!F345="","",質格差指数!F345)</f>
        <v>6.5616782617458194E-2</v>
      </c>
      <c r="O345" s="2">
        <f>IF(質格差指数!G345="","",質格差指数!G345)</f>
        <v>6.5852605526979593E-2</v>
      </c>
    </row>
    <row r="346" spans="1:15" x14ac:dyDescent="0.55000000000000004">
      <c r="A346" s="3">
        <v>12</v>
      </c>
      <c r="B346" s="3">
        <v>2</v>
      </c>
      <c r="I346" s="3">
        <v>12</v>
      </c>
      <c r="J346" s="3">
        <v>2</v>
      </c>
      <c r="K346" s="2">
        <f>IF(質格差指数!C346="","",質格差指数!C346)</f>
        <v>-0.443843319477082</v>
      </c>
      <c r="L346" s="2">
        <f>IF(質格差指数!D346="","",質格差指数!D346)</f>
        <v>-5.3242804826724902E-2</v>
      </c>
      <c r="M346" s="2">
        <f>IF(質格差指数!E346="","",質格差指数!E346)</f>
        <v>0.25267914167826899</v>
      </c>
      <c r="N346" s="2">
        <f>IF(質格差指数!F346="","",質格差指数!F346)</f>
        <v>-0.44128493543719199</v>
      </c>
      <c r="O346" s="2">
        <f>IF(質格差指数!G346="","",質格差指数!G346)</f>
        <v>-0.41797882976334799</v>
      </c>
    </row>
    <row r="347" spans="1:15" x14ac:dyDescent="0.55000000000000004">
      <c r="A347" s="3">
        <v>12</v>
      </c>
      <c r="B347" s="3">
        <v>3</v>
      </c>
      <c r="I347" s="3">
        <v>12</v>
      </c>
      <c r="J347" s="3">
        <v>3</v>
      </c>
      <c r="K347" s="2">
        <f>IF(質格差指数!C347="","",質格差指数!C347)</f>
        <v>4.6562097740206101E-2</v>
      </c>
      <c r="L347" s="2">
        <f>IF(質格差指数!D347="","",質格差指数!D347)</f>
        <v>2.9927242091297001E-2</v>
      </c>
      <c r="M347" s="2">
        <f>IF(質格差指数!E347="","",質格差指数!E347)</f>
        <v>9.6023197196069901E-2</v>
      </c>
      <c r="N347" s="2">
        <f>IF(質格差指数!F347="","",質格差指数!F347)</f>
        <v>6.1505022807772002E-2</v>
      </c>
      <c r="O347" s="2">
        <f>IF(質格差指数!G347="","",質格差指数!G347)</f>
        <v>5.6371759061581803E-2</v>
      </c>
    </row>
    <row r="348" spans="1:15" x14ac:dyDescent="0.55000000000000004">
      <c r="A348" s="3">
        <v>12</v>
      </c>
      <c r="B348" s="3">
        <v>4</v>
      </c>
      <c r="I348" s="3">
        <v>12</v>
      </c>
      <c r="J348" s="3">
        <v>4</v>
      </c>
      <c r="K348" s="2">
        <f>IF(質格差指数!C348="","",質格差指数!C348)</f>
        <v>9.6729284607632707E-2</v>
      </c>
      <c r="L348" s="2">
        <f>IF(質格差指数!D348="","",質格差指数!D348)</f>
        <v>3.6266166427263699E-2</v>
      </c>
      <c r="M348" s="2">
        <f>IF(質格差指数!E348="","",質格差指数!E348)</f>
        <v>0.14679881934621899</v>
      </c>
      <c r="N348" s="2">
        <f>IF(質格差指数!F348="","",質格差指数!F348)</f>
        <v>5.50778365772168E-2</v>
      </c>
      <c r="O348" s="2">
        <f>IF(質格差指数!G348="","",質格差指数!G348)</f>
        <v>3.5513109206683699E-2</v>
      </c>
    </row>
    <row r="349" spans="1:15" x14ac:dyDescent="0.55000000000000004">
      <c r="A349" s="3">
        <v>12</v>
      </c>
      <c r="B349" s="3">
        <v>5</v>
      </c>
      <c r="I349" s="3">
        <v>12</v>
      </c>
      <c r="J349" s="3">
        <v>5</v>
      </c>
      <c r="K349" s="2">
        <f>IF(質格差指数!C349="","",質格差指数!C349)</f>
        <v>-9.7970955025014905E-2</v>
      </c>
      <c r="L349" s="2">
        <f>IF(質格差指数!D349="","",質格差指数!D349)</f>
        <v>-6.67741446832954E-2</v>
      </c>
      <c r="M349" s="2">
        <f>IF(質格差指数!E349="","",質格差指数!E349)</f>
        <v>6.6593304440971807E-2</v>
      </c>
      <c r="N349" s="2">
        <f>IF(質格差指数!F349="","",質格差指数!F349)</f>
        <v>-8.0330761773039105E-2</v>
      </c>
      <c r="O349" s="2">
        <f>IF(質格差指数!G349="","",質格差指数!G349)</f>
        <v>-8.1321781227360904E-2</v>
      </c>
    </row>
    <row r="350" spans="1:15" x14ac:dyDescent="0.55000000000000004">
      <c r="A350" s="3">
        <v>12</v>
      </c>
      <c r="B350" s="3">
        <v>6</v>
      </c>
      <c r="I350" s="3">
        <v>12</v>
      </c>
      <c r="J350" s="3">
        <v>6</v>
      </c>
      <c r="K350" s="2">
        <f>IF(質格差指数!C350="","",質格差指数!C350)</f>
        <v>1.9300969210743799E-2</v>
      </c>
      <c r="L350" s="2">
        <f>IF(質格差指数!D350="","",質格差指数!D350)</f>
        <v>6.6352066208328299E-3</v>
      </c>
      <c r="M350" s="2">
        <f>IF(質格差指数!E350="","",質格差指数!E350)</f>
        <v>8.6644286614651303E-2</v>
      </c>
      <c r="N350" s="2">
        <f>IF(質格差指数!F350="","",質格差指数!F350)</f>
        <v>6.2889952933300498E-3</v>
      </c>
      <c r="O350" s="2">
        <f>IF(質格差指数!G350="","",質格差指数!G350)</f>
        <v>2.16568368989889E-3</v>
      </c>
    </row>
    <row r="351" spans="1:15" x14ac:dyDescent="0.55000000000000004">
      <c r="A351" s="3">
        <v>12</v>
      </c>
      <c r="B351" s="3">
        <v>7</v>
      </c>
      <c r="I351" s="3">
        <v>12</v>
      </c>
      <c r="J351" s="3">
        <v>7</v>
      </c>
      <c r="K351" s="2">
        <f>IF(質格差指数!C351="","",質格差指数!C351)</f>
        <v>8.8247476556001497E-3</v>
      </c>
      <c r="L351" s="2">
        <f>IF(質格差指数!D351="","",質格差指数!D351)</f>
        <v>2.96428210682772E-2</v>
      </c>
      <c r="M351" s="2">
        <f>IF(質格差指数!E351="","",質格差指数!E351)</f>
        <v>0.13985789567465501</v>
      </c>
      <c r="N351" s="2">
        <f>IF(質格差指数!F351="","",質格差指数!F351)</f>
        <v>3.1138555842718699E-2</v>
      </c>
      <c r="O351" s="2">
        <f>IF(質格差指数!G351="","",質格差指数!G351)</f>
        <v>2.0195130408756399E-2</v>
      </c>
    </row>
    <row r="352" spans="1:15" x14ac:dyDescent="0.55000000000000004">
      <c r="A352" s="3">
        <v>12</v>
      </c>
      <c r="B352" s="3">
        <v>8</v>
      </c>
      <c r="I352" s="3">
        <v>12</v>
      </c>
      <c r="J352" s="3">
        <v>8</v>
      </c>
      <c r="K352" s="2">
        <f>IF(質格差指数!C352="","",質格差指数!C352)</f>
        <v>-4.7424984397304E-3</v>
      </c>
      <c r="L352" s="2">
        <f>IF(質格差指数!D352="","",質格差指数!D352)</f>
        <v>3.4788452300232198E-2</v>
      </c>
      <c r="M352" s="2">
        <f>IF(質格差指数!E352="","",質格差指数!E352)</f>
        <v>9.2206058841669103E-2</v>
      </c>
      <c r="N352" s="2">
        <f>IF(質格差指数!F352="","",質格差指数!F352)</f>
        <v>-8.7189055801706293E-3</v>
      </c>
      <c r="O352" s="2">
        <f>IF(質格差指数!G352="","",質格差指数!G352)</f>
        <v>-1.3315166514674201E-2</v>
      </c>
    </row>
    <row r="353" spans="1:15" x14ac:dyDescent="0.55000000000000004">
      <c r="A353" s="3">
        <v>12</v>
      </c>
      <c r="B353" s="3">
        <v>9</v>
      </c>
      <c r="I353" s="3">
        <v>12</v>
      </c>
      <c r="J353" s="3">
        <v>9</v>
      </c>
      <c r="K353" s="2">
        <f>IF(質格差指数!C353="","",質格差指数!C353)</f>
        <v>3.7382011578761101E-2</v>
      </c>
      <c r="L353" s="2">
        <f>IF(質格差指数!D353="","",質格差指数!D353)</f>
        <v>3.8378893674766497E-2</v>
      </c>
      <c r="M353" s="2">
        <f>IF(質格差指数!E353="","",質格差指数!E353)</f>
        <v>0.111322427636873</v>
      </c>
      <c r="N353" s="2">
        <f>IF(質格差指数!F353="","",質格差指数!F353)</f>
        <v>4.3791928909135198E-2</v>
      </c>
      <c r="O353" s="2">
        <f>IF(質格差指数!G353="","",質格差指数!G353)</f>
        <v>3.7208493111995297E-2</v>
      </c>
    </row>
    <row r="354" spans="1:15" x14ac:dyDescent="0.55000000000000004">
      <c r="A354" s="3">
        <v>12</v>
      </c>
      <c r="B354" s="3">
        <v>10</v>
      </c>
      <c r="I354" s="3">
        <v>12</v>
      </c>
      <c r="J354" s="3">
        <v>10</v>
      </c>
      <c r="K354" s="2">
        <f>IF(質格差指数!C354="","",質格差指数!C354)</f>
        <v>2.8950767645281501E-2</v>
      </c>
      <c r="L354" s="2">
        <f>IF(質格差指数!D354="","",質格差指数!D354)</f>
        <v>4.0108379162298903E-2</v>
      </c>
      <c r="M354" s="2">
        <f>IF(質格差指数!E354="","",質格差指数!E354)</f>
        <v>0.11623593365187999</v>
      </c>
      <c r="N354" s="2">
        <f>IF(質格差指数!F354="","",質格差指数!F354)</f>
        <v>3.8224792616146301E-2</v>
      </c>
      <c r="O354" s="2">
        <f>IF(質格差指数!G354="","",質格差指数!G354)</f>
        <v>3.1607886392515001E-2</v>
      </c>
    </row>
    <row r="355" spans="1:15" x14ac:dyDescent="0.55000000000000004">
      <c r="A355" s="3">
        <v>12</v>
      </c>
      <c r="B355" s="3">
        <v>11</v>
      </c>
      <c r="I355" s="3">
        <v>12</v>
      </c>
      <c r="J355" s="3">
        <v>11</v>
      </c>
      <c r="K355" s="2">
        <f>IF(質格差指数!C355="","",質格差指数!C355)</f>
        <v>5.2969673144301399E-2</v>
      </c>
      <c r="L355" s="2">
        <f>IF(質格差指数!D355="","",質格差指数!D355)</f>
        <v>8.4259841465891702E-2</v>
      </c>
      <c r="M355" s="2">
        <f>IF(質格差指数!E355="","",質格差指数!E355)</f>
        <v>0.159424948341922</v>
      </c>
      <c r="N355" s="2">
        <f>IF(質格差指数!F355="","",質格差指数!F355)</f>
        <v>5.5277078405025E-2</v>
      </c>
      <c r="O355" s="2">
        <f>IF(質格差指数!G355="","",質格差指数!G355)</f>
        <v>5.3896783096386201E-2</v>
      </c>
    </row>
    <row r="356" spans="1:15" x14ac:dyDescent="0.55000000000000004">
      <c r="A356" s="3">
        <v>12</v>
      </c>
      <c r="B356" s="3">
        <v>12</v>
      </c>
      <c r="I356" s="3">
        <v>12</v>
      </c>
      <c r="J356" s="3">
        <v>12</v>
      </c>
      <c r="K356" s="2">
        <f>IF(質格差指数!C356="","",質格差指数!C356)</f>
        <v>-8.6302520467753698E-3</v>
      </c>
      <c r="L356" s="2">
        <f>IF(質格差指数!D356="","",質格差指数!D356)</f>
        <v>7.1131326607982701E-2</v>
      </c>
      <c r="M356" s="2">
        <f>IF(質格差指数!E356="","",質格差指数!E356)</f>
        <v>0.17437481916912501</v>
      </c>
      <c r="N356" s="2">
        <f>IF(質格差指数!F356="","",質格差指数!F356)</f>
        <v>4.5161237447746097E-2</v>
      </c>
      <c r="O356" s="2">
        <f>IF(質格差指数!G356="","",質格差指数!G356)</f>
        <v>3.15616616690318E-2</v>
      </c>
    </row>
    <row r="357" spans="1:15" x14ac:dyDescent="0.55000000000000004">
      <c r="A357" s="3">
        <v>12</v>
      </c>
      <c r="B357" s="3">
        <v>13</v>
      </c>
      <c r="I357" s="3">
        <v>12</v>
      </c>
      <c r="J357" s="3">
        <v>13</v>
      </c>
      <c r="K357" s="2">
        <f>IF(質格差指数!C357="","",質格差指数!C357)</f>
        <v>-0.13238231734451</v>
      </c>
      <c r="L357" s="2">
        <f>IF(質格差指数!D357="","",質格差指数!D357)</f>
        <v>-9.5233264050880603E-2</v>
      </c>
      <c r="M357" s="2">
        <f>IF(質格差指数!E357="","",質格差指数!E357)</f>
        <v>4.5210331040342902E-2</v>
      </c>
      <c r="N357" s="2">
        <f>IF(質格差指数!F357="","",質格差指数!F357)</f>
        <v>-0.473070077819567</v>
      </c>
      <c r="O357" s="2">
        <f>IF(質格差指数!G357="","",質格差指数!G357)</f>
        <v>-0.45846292848460601</v>
      </c>
    </row>
    <row r="358" spans="1:15" x14ac:dyDescent="0.55000000000000004">
      <c r="A358" s="3">
        <v>12</v>
      </c>
      <c r="B358" s="3">
        <v>14</v>
      </c>
      <c r="I358" s="3">
        <v>12</v>
      </c>
      <c r="J358" s="3">
        <v>14</v>
      </c>
      <c r="K358" s="2">
        <f>IF(質格差指数!C358="","",質格差指数!C358)</f>
        <v>-0.108786736341646</v>
      </c>
      <c r="L358" s="2">
        <f>IF(質格差指数!D358="","",質格差指数!D358)</f>
        <v>-3.65676125877374E-2</v>
      </c>
      <c r="M358" s="2">
        <f>IF(質格差指数!E358="","",質格差指数!E358)</f>
        <v>6.8043098577705505E-2</v>
      </c>
      <c r="N358" s="2">
        <f>IF(質格差指数!F358="","",質格差指数!F358)</f>
        <v>-1.9765098595600199E-2</v>
      </c>
      <c r="O358" s="2">
        <f>IF(質格差指数!G358="","",質格差指数!G358)</f>
        <v>-2.60809557296032E-2</v>
      </c>
    </row>
    <row r="359" spans="1:15" x14ac:dyDescent="0.55000000000000004">
      <c r="A359" s="3">
        <v>12</v>
      </c>
      <c r="B359" s="3">
        <v>15</v>
      </c>
      <c r="I359" s="3">
        <v>12</v>
      </c>
      <c r="J359" s="3">
        <v>15</v>
      </c>
      <c r="K359" s="2">
        <f>IF(質格差指数!C359="","",質格差指数!C359)</f>
        <v>-3.2752969315834601E-2</v>
      </c>
      <c r="L359" s="2">
        <f>IF(質格差指数!D359="","",質格差指数!D359)</f>
        <v>6.3855143297282301E-3</v>
      </c>
      <c r="M359" s="2">
        <f>IF(質格差指数!E359="","",質格差指数!E359)</f>
        <v>8.9226768484867297E-2</v>
      </c>
      <c r="N359" s="2">
        <f>IF(質格差指数!F359="","",質格差指数!F359)</f>
        <v>-5.4739984664312201E-2</v>
      </c>
      <c r="O359" s="2">
        <f>IF(質格差指数!G359="","",質格差指数!G359)</f>
        <v>-5.6825054328161297E-2</v>
      </c>
    </row>
    <row r="360" spans="1:15" x14ac:dyDescent="0.55000000000000004">
      <c r="A360" s="3">
        <v>12</v>
      </c>
      <c r="B360" s="3">
        <v>16</v>
      </c>
      <c r="I360" s="3">
        <v>12</v>
      </c>
      <c r="J360" s="3">
        <v>16</v>
      </c>
      <c r="K360" s="2">
        <f>IF(質格差指数!C360="","",質格差指数!C360)</f>
        <v>4.1881598538550703E-2</v>
      </c>
      <c r="L360" s="2">
        <f>IF(質格差指数!D360="","",質格差指数!D360)</f>
        <v>3.9175976549212302E-2</v>
      </c>
      <c r="M360" s="2">
        <f>IF(質格差指数!E360="","",質格差指数!E360)</f>
        <v>0.10180038474367301</v>
      </c>
      <c r="N360" s="2">
        <f>IF(質格差指数!F360="","",質格差指数!F360)</f>
        <v>4.7946620826581202E-2</v>
      </c>
      <c r="O360" s="2">
        <f>IF(質格差指数!G360="","",質格差指数!G360)</f>
        <v>4.14950601354067E-2</v>
      </c>
    </row>
    <row r="361" spans="1:15" x14ac:dyDescent="0.55000000000000004">
      <c r="A361" s="3">
        <v>12</v>
      </c>
      <c r="B361" s="3">
        <v>17</v>
      </c>
      <c r="I361" s="3">
        <v>12</v>
      </c>
      <c r="J361" s="3">
        <v>17</v>
      </c>
      <c r="K361" s="2">
        <f>IF(質格差指数!C361="","",質格差指数!C361)</f>
        <v>3.3383146033123E-2</v>
      </c>
      <c r="L361" s="2">
        <f>IF(質格差指数!D361="","",質格差指数!D361)</f>
        <v>-3.3253000944235798E-2</v>
      </c>
      <c r="M361" s="2">
        <f>IF(質格差指数!E361="","",質格差指数!E361)</f>
        <v>6.6218825039886201E-2</v>
      </c>
      <c r="N361" s="2">
        <f>IF(質格差指数!F361="","",質格差指数!F361)</f>
        <v>7.62506805422066E-2</v>
      </c>
      <c r="O361" s="2">
        <f>IF(質格差指数!G361="","",質格差指数!G361)</f>
        <v>7.6377491269537995E-2</v>
      </c>
    </row>
    <row r="362" spans="1:15" x14ac:dyDescent="0.55000000000000004">
      <c r="A362" s="3">
        <v>12</v>
      </c>
      <c r="B362" s="3">
        <v>18</v>
      </c>
      <c r="I362" s="3">
        <v>12</v>
      </c>
      <c r="J362" s="3">
        <v>18</v>
      </c>
      <c r="K362" s="2">
        <f>IF(質格差指数!C362="","",質格差指数!C362)</f>
        <v>3.3332229649753999E-2</v>
      </c>
      <c r="L362" s="2">
        <f>IF(質格差指数!D362="","",質格差指数!D362)</f>
        <v>5.2944454905755597E-2</v>
      </c>
      <c r="M362" s="2">
        <f>IF(質格差指数!E362="","",質格差指数!E362)</f>
        <v>4.7709465028794799E-2</v>
      </c>
      <c r="N362" s="2">
        <f>IF(質格差指数!F362="","",質格差指数!F362)</f>
        <v>4.2809174961243E-2</v>
      </c>
      <c r="O362" s="2">
        <f>IF(質格差指数!G362="","",質格差指数!G362)</f>
        <v>4.96803425470069E-2</v>
      </c>
    </row>
    <row r="363" spans="1:15" x14ac:dyDescent="0.55000000000000004">
      <c r="A363" s="3">
        <v>12</v>
      </c>
      <c r="B363" s="3">
        <v>19</v>
      </c>
      <c r="I363" s="3">
        <v>12</v>
      </c>
      <c r="J363" s="3">
        <v>19</v>
      </c>
      <c r="K363" s="2">
        <f>IF(質格差指数!C363="","",質格差指数!C363)</f>
        <v>2.0616219843953001E-3</v>
      </c>
      <c r="L363" s="2">
        <f>IF(質格差指数!D363="","",質格差指数!D363)</f>
        <v>2.0644338061871499E-2</v>
      </c>
      <c r="M363" s="2">
        <f>IF(質格差指数!E363="","",質格差指数!E363)</f>
        <v>1.6096688219676102E-2</v>
      </c>
      <c r="N363" s="2">
        <f>IF(質格差指数!F363="","",質格差指数!F363)</f>
        <v>3.5344420049877999E-2</v>
      </c>
      <c r="O363" s="2">
        <f>IF(質格差指数!G363="","",質格差指数!G363)</f>
        <v>1.7672892910967099E-3</v>
      </c>
    </row>
    <row r="364" spans="1:15" x14ac:dyDescent="0.55000000000000004">
      <c r="A364" s="3">
        <v>12</v>
      </c>
      <c r="B364" s="3">
        <v>20</v>
      </c>
      <c r="I364" s="3">
        <v>12</v>
      </c>
      <c r="J364" s="3">
        <v>20</v>
      </c>
      <c r="K364" s="2">
        <f>IF(質格差指数!C364="","",質格差指数!C364)</f>
        <v>6.44467364459567E-3</v>
      </c>
      <c r="L364" s="2">
        <f>IF(質格差指数!D364="","",質格差指数!D364)</f>
        <v>3.3966468892793401E-2</v>
      </c>
      <c r="M364" s="2">
        <f>IF(質格差指数!E364="","",質格差指数!E364)</f>
        <v>1.48313705327372E-2</v>
      </c>
      <c r="N364" s="2">
        <f>IF(質格差指数!F364="","",質格差指数!F364)</f>
        <v>4.2180389256490702E-2</v>
      </c>
      <c r="O364" s="2">
        <f>IF(質格差指数!G364="","",質格差指数!G364)</f>
        <v>-4.00725530800172E-3</v>
      </c>
    </row>
    <row r="365" spans="1:15" x14ac:dyDescent="0.55000000000000004">
      <c r="A365" s="3">
        <v>12</v>
      </c>
      <c r="B365" s="3">
        <v>21</v>
      </c>
      <c r="I365" s="3">
        <v>12</v>
      </c>
      <c r="J365" s="3">
        <v>21</v>
      </c>
      <c r="K365" s="2">
        <f>IF(質格差指数!C365="","",質格差指数!C365)</f>
        <v>6.1688948365266498E-2</v>
      </c>
      <c r="L365" s="2">
        <f>IF(質格差指数!D365="","",質格差指数!D365)</f>
        <v>2.79221190252299E-2</v>
      </c>
      <c r="M365" s="2">
        <f>IF(質格差指数!E365="","",質格差指数!E365)</f>
        <v>8.2986051502923E-2</v>
      </c>
      <c r="N365" s="2">
        <f>IF(質格差指数!F365="","",質格差指数!F365)</f>
        <v>5.7557044721325799E-2</v>
      </c>
      <c r="O365" s="2">
        <f>IF(質格差指数!G365="","",質格差指数!G365)</f>
        <v>3.0728645288063301E-2</v>
      </c>
    </row>
    <row r="366" spans="1:15" x14ac:dyDescent="0.55000000000000004">
      <c r="A366" s="3">
        <v>12</v>
      </c>
      <c r="B366" s="3">
        <v>22</v>
      </c>
      <c r="I366" s="3">
        <v>12</v>
      </c>
      <c r="J366" s="3">
        <v>22</v>
      </c>
      <c r="K366" s="2">
        <f>IF(質格差指数!C366="","",質格差指数!C366)</f>
        <v>4.2528718511818803E-2</v>
      </c>
      <c r="L366" s="2">
        <f>IF(質格差指数!D366="","",質格差指数!D366)</f>
        <v>7.1178623071169095E-2</v>
      </c>
      <c r="M366" s="2">
        <f>IF(質格差指数!E366="","",質格差指数!E366)</f>
        <v>0.10076912263804599</v>
      </c>
      <c r="N366" s="2">
        <f>IF(質格差指数!F366="","",質格差指数!F366)</f>
        <v>0.117282856387021</v>
      </c>
      <c r="O366" s="2">
        <f>IF(質格差指数!G366="","",質格差指数!G366)</f>
        <v>6.2885569592114401E-2</v>
      </c>
    </row>
    <row r="367" spans="1:15" x14ac:dyDescent="0.55000000000000004">
      <c r="A367" s="3">
        <v>12</v>
      </c>
      <c r="B367" s="3">
        <v>23</v>
      </c>
      <c r="I367" s="3">
        <v>12</v>
      </c>
      <c r="J367" s="3">
        <v>23</v>
      </c>
      <c r="K367" s="2">
        <f>IF(質格差指数!C367="","",質格差指数!C367)</f>
        <v>-4.0735605543665801E-2</v>
      </c>
      <c r="L367" s="2">
        <f>IF(質格差指数!D367="","",質格差指数!D367)</f>
        <v>3.6084217054609798E-2</v>
      </c>
      <c r="M367" s="2">
        <f>IF(質格差指数!E367="","",質格差指数!E367)</f>
        <v>-3.4024304151503101E-3</v>
      </c>
      <c r="N367" s="2">
        <f>IF(質格差指数!F367="","",質格差指数!F367)</f>
        <v>-0.232182122941964</v>
      </c>
      <c r="O367" s="2">
        <f>IF(質格差指数!G367="","",質格差指数!G367)</f>
        <v>-0.13296580619315501</v>
      </c>
    </row>
    <row r="368" spans="1:15" x14ac:dyDescent="0.55000000000000004">
      <c r="A368" s="3">
        <v>12</v>
      </c>
      <c r="B368" s="3">
        <v>24</v>
      </c>
      <c r="I368" s="3">
        <v>12</v>
      </c>
      <c r="J368" s="3">
        <v>24</v>
      </c>
      <c r="K368" s="2">
        <f>IF(質格差指数!C368="","",質格差指数!C368)</f>
        <v>2.63775238513553E-3</v>
      </c>
      <c r="L368" s="2">
        <f>IF(質格差指数!D368="","",質格差指数!D368)</f>
        <v>2.9288565267093801E-2</v>
      </c>
      <c r="M368" s="2">
        <f>IF(質格差指数!E368="","",質格差指数!E368)</f>
        <v>5.9096743601278999E-3</v>
      </c>
      <c r="N368" s="2">
        <f>IF(質格差指数!F368="","",質格差指数!F368)</f>
        <v>-6.7011075947684101E-2</v>
      </c>
      <c r="O368" s="2">
        <f>IF(質格差指数!G368="","",質格差指数!G368)</f>
        <v>-4.3650422784593497E-3</v>
      </c>
    </row>
    <row r="369" spans="1:15" x14ac:dyDescent="0.55000000000000004">
      <c r="A369" s="3">
        <v>12</v>
      </c>
      <c r="B369" s="3">
        <v>25</v>
      </c>
      <c r="I369" s="3">
        <v>12</v>
      </c>
      <c r="J369" s="3">
        <v>25</v>
      </c>
      <c r="K369" s="2">
        <f>IF(質格差指数!C369="","",質格差指数!C369)</f>
        <v>-8.4787514530197103E-2</v>
      </c>
      <c r="L369" s="2">
        <f>IF(質格差指数!D369="","",質格差指数!D369)</f>
        <v>-5.2241368655866899E-2</v>
      </c>
      <c r="M369" s="2">
        <f>IF(質格差指数!E369="","",質格差指数!E369)</f>
        <v>-4.8545594861591698E-2</v>
      </c>
      <c r="N369" s="2">
        <f>IF(質格差指数!F369="","",質格差指数!F369)</f>
        <v>-5.3525862032762002E-2</v>
      </c>
      <c r="O369" s="2">
        <f>IF(質格差指数!G369="","",質格差指数!G369)</f>
        <v>-4.9710885709744003E-2</v>
      </c>
    </row>
    <row r="370" spans="1:15" x14ac:dyDescent="0.55000000000000004">
      <c r="A370" s="3">
        <v>12</v>
      </c>
      <c r="B370" s="3">
        <v>26</v>
      </c>
      <c r="I370" s="3">
        <v>12</v>
      </c>
      <c r="J370" s="3">
        <v>26</v>
      </c>
      <c r="K370" s="2">
        <f>IF(質格差指数!C370="","",質格差指数!C370)</f>
        <v>0.10724651709486099</v>
      </c>
      <c r="L370" s="2">
        <f>IF(質格差指数!D370="","",質格差指数!D370)</f>
        <v>2.9748214421743999E-2</v>
      </c>
      <c r="M370" s="2">
        <f>IF(質格差指数!E370="","",質格差指数!E370)</f>
        <v>0.17465562451467001</v>
      </c>
      <c r="N370" s="2">
        <f>IF(質格差指数!F370="","",質格差指数!F370)</f>
        <v>0.12420541946265699</v>
      </c>
      <c r="O370" s="2">
        <f>IF(質格差指数!G370="","",質格差指数!G370)</f>
        <v>2.5081122959035099E-2</v>
      </c>
    </row>
    <row r="371" spans="1:15" x14ac:dyDescent="0.55000000000000004">
      <c r="A371" s="3">
        <v>12</v>
      </c>
      <c r="B371" s="3">
        <v>27</v>
      </c>
      <c r="I371" s="3">
        <v>12</v>
      </c>
      <c r="J371" s="3">
        <v>27</v>
      </c>
      <c r="K371" s="2">
        <f>IF(質格差指数!C371="","",質格差指数!C371)</f>
        <v>2.0640150898055602E-2</v>
      </c>
      <c r="L371" s="2">
        <f>IF(質格差指数!D371="","",質格差指数!D371)</f>
        <v>4.4373771476915201E-2</v>
      </c>
      <c r="M371" s="2">
        <f>IF(質格差指数!E371="","",質格差指数!E371)</f>
        <v>-4.39557639960264E-3</v>
      </c>
      <c r="N371" s="2">
        <f>IF(質格差指数!F371="","",質格差指数!F371)</f>
        <v>-2.6329723213101699E-2</v>
      </c>
      <c r="O371" s="2">
        <f>IF(質格差指数!G371="","",質格差指数!G371)</f>
        <v>2.2516103444813799E-2</v>
      </c>
    </row>
    <row r="372" spans="1:15" x14ac:dyDescent="0.55000000000000004">
      <c r="A372" s="3">
        <v>12</v>
      </c>
      <c r="B372" s="3">
        <v>28</v>
      </c>
      <c r="I372" s="3">
        <v>12</v>
      </c>
      <c r="J372" s="3">
        <v>28</v>
      </c>
      <c r="K372" s="2">
        <f>IF(質格差指数!C372="","",質格差指数!C372)</f>
        <v>3.2959035336483901E-2</v>
      </c>
      <c r="L372" s="2">
        <f>IF(質格差指数!D372="","",質格差指数!D372)</f>
        <v>1.4916514801982099E-2</v>
      </c>
      <c r="M372" s="2">
        <f>IF(質格差指数!E372="","",質格差指数!E372)</f>
        <v>1.7681717686732899E-2</v>
      </c>
      <c r="N372" s="2">
        <f>IF(質格差指数!F372="","",質格差指数!F372)</f>
        <v>2.0958412589713999E-2</v>
      </c>
      <c r="O372" s="2">
        <f>IF(質格差指数!G372="","",質格差指数!G372)</f>
        <v>2.1092028209147101E-2</v>
      </c>
    </row>
    <row r="373" spans="1:15" x14ac:dyDescent="0.55000000000000004">
      <c r="A373" s="3">
        <v>12</v>
      </c>
      <c r="B373" s="3">
        <v>29</v>
      </c>
      <c r="I373" s="3">
        <v>12</v>
      </c>
      <c r="J373" s="3">
        <v>29</v>
      </c>
      <c r="K373" s="2">
        <f>IF(質格差指数!C373="","",質格差指数!C373)</f>
        <v>-2.9967867881773901E-3</v>
      </c>
      <c r="L373" s="2">
        <f>IF(質格差指数!D373="","",質格差指数!D373)</f>
        <v>-1.8086784715637599E-2</v>
      </c>
      <c r="M373" s="2">
        <f>IF(質格差指数!E373="","",質格差指数!E373)</f>
        <v>-6.0333651185244301E-2</v>
      </c>
      <c r="N373" s="2">
        <f>IF(質格差指数!F373="","",質格差指数!F373)</f>
        <v>-4.7688037956508902E-2</v>
      </c>
      <c r="O373" s="2">
        <f>IF(質格差指数!G373="","",質格差指数!G373)</f>
        <v>-5.1936785394442603E-2</v>
      </c>
    </row>
    <row r="374" spans="1:15" x14ac:dyDescent="0.55000000000000004">
      <c r="A374" s="3">
        <v>12</v>
      </c>
      <c r="B374" s="3">
        <v>30</v>
      </c>
      <c r="I374" s="3">
        <v>12</v>
      </c>
      <c r="J374" s="3">
        <v>30</v>
      </c>
      <c r="K374" s="2">
        <f>IF(質格差指数!C374="","",質格差指数!C374)</f>
        <v>-3.81883428761742E-3</v>
      </c>
      <c r="L374" s="2">
        <f>IF(質格差指数!D374="","",質格差指数!D374)</f>
        <v>-1.05298633645707E-2</v>
      </c>
      <c r="M374" s="2">
        <f>IF(質格差指数!E374="","",質格差指数!E374)</f>
        <v>1.21959246157813E-2</v>
      </c>
      <c r="N374" s="2">
        <f>IF(質格差指数!F374="","",質格差指数!F374)</f>
        <v>2.4278344642683199E-2</v>
      </c>
      <c r="O374" s="2">
        <f>IF(質格差指数!G374="","",質格差指数!G374)</f>
        <v>1.93952617760976E-2</v>
      </c>
    </row>
    <row r="375" spans="1:15" x14ac:dyDescent="0.55000000000000004">
      <c r="A375" s="3">
        <v>12</v>
      </c>
      <c r="B375" s="3">
        <v>31</v>
      </c>
      <c r="I375" s="3">
        <v>12</v>
      </c>
      <c r="J375" s="3">
        <v>31</v>
      </c>
      <c r="K375" s="2">
        <f>IF(質格差指数!C375="","",質格差指数!C375)</f>
        <v>-1.26010335327933E-2</v>
      </c>
      <c r="L375" s="2">
        <f>IF(質格差指数!D375="","",質格差指数!D375)</f>
        <v>2.27548620553117E-2</v>
      </c>
      <c r="M375" s="2">
        <f>IF(質格差指数!E375="","",質格差指数!E375)</f>
        <v>2.91611784185841E-3</v>
      </c>
      <c r="N375" s="2">
        <f>IF(質格差指数!F375="","",質格差指数!F375)</f>
        <v>2.0963889711819599E-2</v>
      </c>
      <c r="O375" s="2">
        <f>IF(質格差指数!G375="","",質格差指数!G375)</f>
        <v>4.2890818250969701E-2</v>
      </c>
    </row>
    <row r="376" spans="1:15" x14ac:dyDescent="0.55000000000000004">
      <c r="A376" s="3">
        <v>13</v>
      </c>
      <c r="B376" s="3">
        <v>1</v>
      </c>
      <c r="I376" s="3">
        <v>13</v>
      </c>
      <c r="J376" s="3">
        <v>1</v>
      </c>
      <c r="K376" s="2">
        <f>IF(質格差指数!C376="","",質格差指数!C376)</f>
        <v>0.57664933849137201</v>
      </c>
      <c r="L376" s="2">
        <f>IF(質格差指数!D376="","",質格差指数!D376)</f>
        <v>0.41833976881666102</v>
      </c>
      <c r="M376" s="2">
        <f>IF(質格差指数!E376="","",質格差指数!E376)</f>
        <v>0.38422270294773903</v>
      </c>
      <c r="N376" s="2">
        <f>IF(質格差指数!F376="","",質格差指数!F376)</f>
        <v>0.38111318232604402</v>
      </c>
      <c r="O376" s="2">
        <f>IF(質格差指数!G376="","",質格差指数!G376)</f>
        <v>0.36956986451666801</v>
      </c>
    </row>
    <row r="377" spans="1:15" x14ac:dyDescent="0.55000000000000004">
      <c r="A377" s="3">
        <v>13</v>
      </c>
      <c r="B377" s="3">
        <v>2</v>
      </c>
      <c r="I377" s="3">
        <v>13</v>
      </c>
      <c r="J377" s="3">
        <v>2</v>
      </c>
      <c r="K377" s="2">
        <f>IF(質格差指数!C377="","",質格差指数!C377)</f>
        <v>-0.224641113189464</v>
      </c>
      <c r="L377" s="2">
        <f>IF(質格差指数!D377="","",質格差指数!D377)</f>
        <v>9.93234157604235E-2</v>
      </c>
      <c r="M377" s="2">
        <f>IF(質格差指数!E377="","",質格差指数!E377)</f>
        <v>8.1658202636107902E-2</v>
      </c>
      <c r="N377" s="2">
        <f>IF(質格差指数!F377="","",質格差指数!F377)</f>
        <v>-0.53007150369672096</v>
      </c>
      <c r="O377" s="2">
        <f>IF(質格差指数!G377="","",質格差指数!G377)</f>
        <v>-0.53274009121929899</v>
      </c>
    </row>
    <row r="378" spans="1:15" x14ac:dyDescent="0.55000000000000004">
      <c r="A378" s="3">
        <v>13</v>
      </c>
      <c r="B378" s="3">
        <v>3</v>
      </c>
      <c r="I378" s="3">
        <v>13</v>
      </c>
      <c r="J378" s="3">
        <v>3</v>
      </c>
      <c r="K378" s="2">
        <f>IF(質格差指数!C378="","",質格差指数!C378)</f>
        <v>0.40264694133218298</v>
      </c>
      <c r="L378" s="2">
        <f>IF(質格差指数!D378="","",質格差指数!D378)</f>
        <v>0.33002329811077602</v>
      </c>
      <c r="M378" s="2">
        <f>IF(質格差指数!E378="","",質格差指数!E378)</f>
        <v>0.32878736886465498</v>
      </c>
      <c r="N378" s="2">
        <f>IF(質格差指数!F378="","",質格差指数!F378)</f>
        <v>0.28190628576194598</v>
      </c>
      <c r="O378" s="2">
        <f>IF(質格差指数!G378="","",質格差指数!G378)</f>
        <v>0.26309494663121002</v>
      </c>
    </row>
    <row r="379" spans="1:15" x14ac:dyDescent="0.55000000000000004">
      <c r="A379" s="3">
        <v>13</v>
      </c>
      <c r="B379" s="3">
        <v>4</v>
      </c>
      <c r="I379" s="3">
        <v>13</v>
      </c>
      <c r="J379" s="3">
        <v>4</v>
      </c>
      <c r="K379" s="2">
        <f>IF(質格差指数!C379="","",質格差指数!C379)</f>
        <v>0.25464282731182197</v>
      </c>
      <c r="L379" s="2">
        <f>IF(質格差指数!D379="","",質格差指数!D379)</f>
        <v>0.354977880798589</v>
      </c>
      <c r="M379" s="2">
        <f>IF(質格差指数!E379="","",質格差指数!E379)</f>
        <v>0.430980439194313</v>
      </c>
      <c r="N379" s="2">
        <f>IF(質格差指数!F379="","",質格差指数!F379)</f>
        <v>0.217081677037399</v>
      </c>
      <c r="O379" s="2">
        <f>IF(質格差指数!G379="","",質格差指数!G379)</f>
        <v>0.18205272019138399</v>
      </c>
    </row>
    <row r="380" spans="1:15" x14ac:dyDescent="0.55000000000000004">
      <c r="A380" s="3">
        <v>13</v>
      </c>
      <c r="B380" s="3">
        <v>5</v>
      </c>
      <c r="I380" s="3">
        <v>13</v>
      </c>
      <c r="J380" s="3">
        <v>5</v>
      </c>
      <c r="K380" s="2">
        <f>IF(質格差指数!C380="","",質格差指数!C380)</f>
        <v>6.22063087729776E-2</v>
      </c>
      <c r="L380" s="2">
        <f>IF(質格差指数!D380="","",質格差指数!D380)</f>
        <v>0.17446926848980701</v>
      </c>
      <c r="M380" s="2">
        <f>IF(質格差指数!E380="","",質格差指数!E380)</f>
        <v>0.245386360918808</v>
      </c>
      <c r="N380" s="2">
        <f>IF(質格差指数!F380="","",質格差指数!F380)</f>
        <v>3.2809061892559603E-2</v>
      </c>
      <c r="O380" s="2">
        <f>IF(質格差指数!G380="","",質格差指数!G380)</f>
        <v>-2.75127928860375E-3</v>
      </c>
    </row>
    <row r="381" spans="1:15" x14ac:dyDescent="0.55000000000000004">
      <c r="A381" s="3">
        <v>13</v>
      </c>
      <c r="B381" s="3">
        <v>6</v>
      </c>
      <c r="I381" s="3">
        <v>13</v>
      </c>
      <c r="J381" s="3">
        <v>6</v>
      </c>
      <c r="K381" s="2">
        <f>IF(質格差指数!C381="","",質格差指数!C381)</f>
        <v>0.18520868039008401</v>
      </c>
      <c r="L381" s="2">
        <f>IF(質格差指数!D381="","",質格差指数!D381)</f>
        <v>0.19736728345882701</v>
      </c>
      <c r="M381" s="2">
        <f>IF(質格差指数!E381="","",質格差指数!E381)</f>
        <v>0.18303475930383001</v>
      </c>
      <c r="N381" s="2">
        <f>IF(質格差指数!F381="","",質格差指数!F381)</f>
        <v>8.31344971290124E-2</v>
      </c>
      <c r="O381" s="2">
        <f>IF(質格差指数!G381="","",質格差指数!G381)</f>
        <v>8.3561795132943498E-2</v>
      </c>
    </row>
    <row r="382" spans="1:15" x14ac:dyDescent="0.55000000000000004">
      <c r="A382" s="3">
        <v>13</v>
      </c>
      <c r="B382" s="3">
        <v>7</v>
      </c>
      <c r="I382" s="3">
        <v>13</v>
      </c>
      <c r="J382" s="3">
        <v>7</v>
      </c>
      <c r="K382" s="2">
        <f>IF(質格差指数!C382="","",質格差指数!C382)</f>
        <v>0.211760523917326</v>
      </c>
      <c r="L382" s="2">
        <f>IF(質格差指数!D382="","",質格差指数!D382)</f>
        <v>0.31811884306162203</v>
      </c>
      <c r="M382" s="2">
        <f>IF(質格差指数!E382="","",質格差指数!E382)</f>
        <v>0.33785874926915999</v>
      </c>
      <c r="N382" s="2">
        <f>IF(質格差指数!F382="","",質格差指数!F382)</f>
        <v>0.17588432005114599</v>
      </c>
      <c r="O382" s="2">
        <f>IF(質格差指数!G382="","",質格差指数!G382)</f>
        <v>0.15586257100022399</v>
      </c>
    </row>
    <row r="383" spans="1:15" x14ac:dyDescent="0.55000000000000004">
      <c r="A383" s="3">
        <v>13</v>
      </c>
      <c r="B383" s="3">
        <v>8</v>
      </c>
      <c r="I383" s="3">
        <v>13</v>
      </c>
      <c r="J383" s="3">
        <v>8</v>
      </c>
      <c r="K383" s="2">
        <f>IF(質格差指数!C383="","",質格差指数!C383)</f>
        <v>0.19681017940881401</v>
      </c>
      <c r="L383" s="2">
        <f>IF(質格差指数!D383="","",質格差指数!D383)</f>
        <v>0.229073379990372</v>
      </c>
      <c r="M383" s="2">
        <f>IF(質格差指数!E383="","",質格差指数!E383)</f>
        <v>0.26018297999759599</v>
      </c>
      <c r="N383" s="2">
        <f>IF(質格差指数!F383="","",質格差指数!F383)</f>
        <v>8.5889181217121205E-2</v>
      </c>
      <c r="O383" s="2">
        <f>IF(質格差指数!G383="","",質格差指数!G383)</f>
        <v>3.7250386321388003E-2</v>
      </c>
    </row>
    <row r="384" spans="1:15" x14ac:dyDescent="0.55000000000000004">
      <c r="A384" s="3">
        <v>13</v>
      </c>
      <c r="B384" s="3">
        <v>9</v>
      </c>
      <c r="I384" s="3">
        <v>13</v>
      </c>
      <c r="J384" s="3">
        <v>9</v>
      </c>
      <c r="K384" s="2">
        <f>IF(質格差指数!C384="","",質格差指数!C384)</f>
        <v>0.13557863730625799</v>
      </c>
      <c r="L384" s="2">
        <f>IF(質格差指数!D384="","",質格差指数!D384)</f>
        <v>0.15348791497219799</v>
      </c>
      <c r="M384" s="2">
        <f>IF(質格差指数!E384="","",質格差指数!E384)</f>
        <v>0.181490954046515</v>
      </c>
      <c r="N384" s="2">
        <f>IF(質格差指数!F384="","",質格差指数!F384)</f>
        <v>9.2902323614054302E-2</v>
      </c>
      <c r="O384" s="2">
        <f>IF(質格差指数!G384="","",質格差指数!G384)</f>
        <v>6.7850435773540801E-2</v>
      </c>
    </row>
    <row r="385" spans="1:15" x14ac:dyDescent="0.55000000000000004">
      <c r="A385" s="3">
        <v>13</v>
      </c>
      <c r="B385" s="3">
        <v>10</v>
      </c>
      <c r="I385" s="3">
        <v>13</v>
      </c>
      <c r="J385" s="3">
        <v>10</v>
      </c>
      <c r="K385" s="2">
        <f>IF(質格差指数!C385="","",質格差指数!C385)</f>
        <v>0.18249657699081301</v>
      </c>
      <c r="L385" s="2">
        <f>IF(質格差指数!D385="","",質格差指数!D385)</f>
        <v>0.221197639692503</v>
      </c>
      <c r="M385" s="2">
        <f>IF(質格差指数!E385="","",質格差指数!E385)</f>
        <v>0.25753904372098402</v>
      </c>
      <c r="N385" s="2">
        <f>IF(質格差指数!F385="","",質格差指数!F385)</f>
        <v>0.161903606781401</v>
      </c>
      <c r="O385" s="2">
        <f>IF(質格差指数!G385="","",質格差指数!G385)</f>
        <v>0.138618424861333</v>
      </c>
    </row>
    <row r="386" spans="1:15" x14ac:dyDescent="0.55000000000000004">
      <c r="A386" s="3">
        <v>13</v>
      </c>
      <c r="B386" s="3">
        <v>11</v>
      </c>
      <c r="I386" s="3">
        <v>13</v>
      </c>
      <c r="J386" s="3">
        <v>11</v>
      </c>
      <c r="K386" s="2">
        <f>IF(質格差指数!C386="","",質格差指数!C386)</f>
        <v>0.21430238408148899</v>
      </c>
      <c r="L386" s="2">
        <f>IF(質格差指数!D386="","",質格差指数!D386)</f>
        <v>0.22996467060822701</v>
      </c>
      <c r="M386" s="2">
        <f>IF(質格差指数!E386="","",質格差指数!E386)</f>
        <v>0.24269216153069301</v>
      </c>
      <c r="N386" s="2">
        <f>IF(質格差指数!F386="","",質格差指数!F386)</f>
        <v>0.129358973434583</v>
      </c>
      <c r="O386" s="2">
        <f>IF(質格差指数!G386="","",質格差指数!G386)</f>
        <v>0.10483206179698699</v>
      </c>
    </row>
    <row r="387" spans="1:15" x14ac:dyDescent="0.55000000000000004">
      <c r="A387" s="3">
        <v>13</v>
      </c>
      <c r="B387" s="3">
        <v>12</v>
      </c>
      <c r="I387" s="3">
        <v>13</v>
      </c>
      <c r="J387" s="3">
        <v>12</v>
      </c>
      <c r="K387" s="2">
        <f>IF(質格差指数!C387="","",質格差指数!C387)</f>
        <v>0.216204971847306</v>
      </c>
      <c r="L387" s="2">
        <f>IF(質格差指数!D387="","",質格差指数!D387)</f>
        <v>0.30855511623314102</v>
      </c>
      <c r="M387" s="2">
        <f>IF(質格差指数!E387="","",質格差指数!E387)</f>
        <v>0.32984827366449299</v>
      </c>
      <c r="N387" s="2">
        <f>IF(質格差指数!F387="","",質格差指数!F387)</f>
        <v>0.19005507136950001</v>
      </c>
      <c r="O387" s="2">
        <f>IF(質格差指数!G387="","",質格差指数!G387)</f>
        <v>0.13854960685697101</v>
      </c>
    </row>
    <row r="388" spans="1:15" x14ac:dyDescent="0.55000000000000004">
      <c r="A388" s="3">
        <v>13</v>
      </c>
      <c r="B388" s="3">
        <v>13</v>
      </c>
      <c r="I388" s="3">
        <v>13</v>
      </c>
      <c r="J388" s="3">
        <v>13</v>
      </c>
      <c r="K388" s="2">
        <f>IF(質格差指数!C388="","",質格差指数!C388)</f>
        <v>0.17413340037894201</v>
      </c>
      <c r="L388" s="2">
        <f>IF(質格差指数!D388="","",質格差指数!D388)</f>
        <v>0.219041722354334</v>
      </c>
      <c r="M388" s="2">
        <f>IF(質格差指数!E388="","",質格差指数!E388)</f>
        <v>0.23803468722249199</v>
      </c>
      <c r="N388" s="2">
        <f>IF(質格差指数!F388="","",質格差指数!F388)</f>
        <v>-0.13253641181470599</v>
      </c>
      <c r="O388" s="2">
        <f>IF(質格差指数!G388="","",質格差指数!G388)</f>
        <v>-0.128107011946237</v>
      </c>
    </row>
    <row r="389" spans="1:15" x14ac:dyDescent="0.55000000000000004">
      <c r="A389" s="3">
        <v>13</v>
      </c>
      <c r="B389" s="3">
        <v>14</v>
      </c>
      <c r="I389" s="3">
        <v>13</v>
      </c>
      <c r="J389" s="3">
        <v>14</v>
      </c>
      <c r="K389" s="2">
        <f>IF(質格差指数!C389="","",質格差指数!C389)</f>
        <v>0.11728285913507</v>
      </c>
      <c r="L389" s="2">
        <f>IF(質格差指数!D389="","",質格差指数!D389)</f>
        <v>0.19648559790995601</v>
      </c>
      <c r="M389" s="2">
        <f>IF(質格差指数!E389="","",質格差指数!E389)</f>
        <v>0.24897948863887701</v>
      </c>
      <c r="N389" s="2">
        <f>IF(質格差指数!F389="","",質格差指数!F389)</f>
        <v>0.11242808828174999</v>
      </c>
      <c r="O389" s="2">
        <f>IF(質格差指数!G389="","",質格差指数!G389)</f>
        <v>6.9629924153326306E-2</v>
      </c>
    </row>
    <row r="390" spans="1:15" x14ac:dyDescent="0.55000000000000004">
      <c r="A390" s="3">
        <v>13</v>
      </c>
      <c r="B390" s="3">
        <v>15</v>
      </c>
      <c r="I390" s="3">
        <v>13</v>
      </c>
      <c r="J390" s="3">
        <v>15</v>
      </c>
      <c r="K390" s="2">
        <f>IF(質格差指数!C390="","",質格差指数!C390)</f>
        <v>0.19595346266666899</v>
      </c>
      <c r="L390" s="2">
        <f>IF(質格差指数!D390="","",質格差指数!D390)</f>
        <v>0.248225153921765</v>
      </c>
      <c r="M390" s="2">
        <f>IF(質格差指数!E390="","",質格差指数!E390)</f>
        <v>0.26397112411968099</v>
      </c>
      <c r="N390" s="2">
        <f>IF(質格差指数!F390="","",質格差指数!F390)</f>
        <v>0.158490598672441</v>
      </c>
      <c r="O390" s="2">
        <f>IF(質格差指数!G390="","",質格差指数!G390)</f>
        <v>0.123257846449741</v>
      </c>
    </row>
    <row r="391" spans="1:15" x14ac:dyDescent="0.55000000000000004">
      <c r="A391" s="3">
        <v>13</v>
      </c>
      <c r="B391" s="3">
        <v>16</v>
      </c>
      <c r="I391" s="3">
        <v>13</v>
      </c>
      <c r="J391" s="3">
        <v>16</v>
      </c>
      <c r="K391" s="2">
        <f>IF(質格差指数!C391="","",質格差指数!C391)</f>
        <v>0.24504524848553</v>
      </c>
      <c r="L391" s="2">
        <f>IF(質格差指数!D391="","",質格差指数!D391)</f>
        <v>0.23651079216522899</v>
      </c>
      <c r="M391" s="2">
        <f>IF(質格差指数!E391="","",質格差指数!E391)</f>
        <v>0.259366931053784</v>
      </c>
      <c r="N391" s="2">
        <f>IF(質格差指数!F391="","",質格差指数!F391)</f>
        <v>0.211121962167404</v>
      </c>
      <c r="O391" s="2">
        <f>IF(質格差指数!G391="","",質格差指数!G391)</f>
        <v>0.17076510994820901</v>
      </c>
    </row>
    <row r="392" spans="1:15" x14ac:dyDescent="0.55000000000000004">
      <c r="A392" s="3">
        <v>13</v>
      </c>
      <c r="B392" s="3">
        <v>17</v>
      </c>
      <c r="I392" s="3">
        <v>13</v>
      </c>
      <c r="J392" s="3">
        <v>17</v>
      </c>
      <c r="K392" s="2">
        <f>IF(質格差指数!C392="","",質格差指数!C392)</f>
        <v>9.5658627044272498E-2</v>
      </c>
      <c r="L392" s="2">
        <f>IF(質格差指数!D392="","",質格差指数!D392)</f>
        <v>9.9361486861426096E-2</v>
      </c>
      <c r="M392" s="2">
        <f>IF(質格差指数!E392="","",質格差指数!E392)</f>
        <v>0.16689508951871701</v>
      </c>
      <c r="N392" s="2">
        <f>IF(質格差指数!F392="","",質格差指数!F392)</f>
        <v>0.14879281414849599</v>
      </c>
      <c r="O392" s="2">
        <f>IF(質格差指数!G392="","",質格差指数!G392)</f>
        <v>0.136438410526913</v>
      </c>
    </row>
    <row r="393" spans="1:15" x14ac:dyDescent="0.55000000000000004">
      <c r="A393" s="3">
        <v>13</v>
      </c>
      <c r="B393" s="3">
        <v>18</v>
      </c>
      <c r="I393" s="3">
        <v>13</v>
      </c>
      <c r="J393" s="3">
        <v>18</v>
      </c>
      <c r="K393" s="2">
        <f>IF(質格差指数!C393="","",質格差指数!C393)</f>
        <v>0.18169693841614701</v>
      </c>
      <c r="L393" s="2">
        <f>IF(質格差指数!D393="","",質格差指数!D393)</f>
        <v>0.20384846339391899</v>
      </c>
      <c r="M393" s="2">
        <f>IF(質格差指数!E393="","",質格差指数!E393)</f>
        <v>0.19822754461449599</v>
      </c>
      <c r="N393" s="2">
        <f>IF(質格差指数!F393="","",質格差指数!F393)</f>
        <v>0.196226264434396</v>
      </c>
      <c r="O393" s="2">
        <f>IF(質格差指数!G393="","",質格差指数!G393)</f>
        <v>0.183261398295159</v>
      </c>
    </row>
    <row r="394" spans="1:15" x14ac:dyDescent="0.55000000000000004">
      <c r="A394" s="3">
        <v>13</v>
      </c>
      <c r="B394" s="3">
        <v>19</v>
      </c>
      <c r="I394" s="3">
        <v>13</v>
      </c>
      <c r="J394" s="3">
        <v>19</v>
      </c>
      <c r="K394" s="2">
        <f>IF(質格差指数!C394="","",質格差指数!C394)</f>
        <v>0.23143743787353799</v>
      </c>
      <c r="L394" s="2">
        <f>IF(質格差指数!D394="","",質格差指数!D394)</f>
        <v>0.23591415150394199</v>
      </c>
      <c r="M394" s="2">
        <f>IF(質格差指数!E394="","",質格差指数!E394)</f>
        <v>0.234741612985542</v>
      </c>
      <c r="N394" s="2">
        <f>IF(質格差指数!F394="","",質格差指数!F394)</f>
        <v>0.22336417173515699</v>
      </c>
      <c r="O394" s="2">
        <f>IF(質格差指数!G394="","",質格差指数!G394)</f>
        <v>0.20507718198607</v>
      </c>
    </row>
    <row r="395" spans="1:15" x14ac:dyDescent="0.55000000000000004">
      <c r="A395" s="3">
        <v>13</v>
      </c>
      <c r="B395" s="3">
        <v>20</v>
      </c>
      <c r="I395" s="3">
        <v>13</v>
      </c>
      <c r="J395" s="3">
        <v>20</v>
      </c>
      <c r="K395" s="2">
        <f>IF(質格差指数!C395="","",質格差指数!C395)</f>
        <v>0.25106327263117201</v>
      </c>
      <c r="L395" s="2">
        <f>IF(質格差指数!D395="","",質格差指数!D395)</f>
        <v>0.20798581708956301</v>
      </c>
      <c r="M395" s="2">
        <f>IF(質格差指数!E395="","",質格差指数!E395)</f>
        <v>0.247203454985054</v>
      </c>
      <c r="N395" s="2">
        <f>IF(質格差指数!F395="","",質格差指数!F395)</f>
        <v>0.23986377447617299</v>
      </c>
      <c r="O395" s="2">
        <f>IF(質格差指数!G395="","",質格差指数!G395)</f>
        <v>0.23749613430490199</v>
      </c>
    </row>
    <row r="396" spans="1:15" x14ac:dyDescent="0.55000000000000004">
      <c r="A396" s="3">
        <v>13</v>
      </c>
      <c r="B396" s="3">
        <v>21</v>
      </c>
      <c r="I396" s="3">
        <v>13</v>
      </c>
      <c r="J396" s="3">
        <v>21</v>
      </c>
      <c r="K396" s="2">
        <f>IF(質格差指数!C396="","",質格差指数!C396)</f>
        <v>0.14388833420215899</v>
      </c>
      <c r="L396" s="2">
        <f>IF(質格差指数!D396="","",質格差指数!D396)</f>
        <v>0.14030815875340499</v>
      </c>
      <c r="M396" s="2">
        <f>IF(質格差指数!E396="","",質格差指数!E396)</f>
        <v>0.13901973813014801</v>
      </c>
      <c r="N396" s="2">
        <f>IF(質格差指数!F396="","",質格差指数!F396)</f>
        <v>0.12406235719910801</v>
      </c>
      <c r="O396" s="2">
        <f>IF(質格差指数!G396="","",質格差指数!G396)</f>
        <v>0.136092695446239</v>
      </c>
    </row>
    <row r="397" spans="1:15" x14ac:dyDescent="0.55000000000000004">
      <c r="A397" s="3">
        <v>13</v>
      </c>
      <c r="B397" s="3">
        <v>22</v>
      </c>
      <c r="I397" s="3">
        <v>13</v>
      </c>
      <c r="J397" s="3">
        <v>22</v>
      </c>
      <c r="K397" s="2">
        <f>IF(質格差指数!C397="","",質格差指数!C397)</f>
        <v>0.193732560288464</v>
      </c>
      <c r="L397" s="2">
        <f>IF(質格差指数!D397="","",質格差指数!D397)</f>
        <v>0.171154027219873</v>
      </c>
      <c r="M397" s="2">
        <f>IF(質格差指数!E397="","",質格差指数!E397)</f>
        <v>0.151123458209484</v>
      </c>
      <c r="N397" s="2">
        <f>IF(質格差指数!F397="","",質格差指数!F397)</f>
        <v>0.16188842562921399</v>
      </c>
      <c r="O397" s="2">
        <f>IF(質格差指数!G397="","",質格差指数!G397)</f>
        <v>0.20072645130151001</v>
      </c>
    </row>
    <row r="398" spans="1:15" x14ac:dyDescent="0.55000000000000004">
      <c r="A398" s="3">
        <v>13</v>
      </c>
      <c r="B398" s="3">
        <v>23</v>
      </c>
      <c r="I398" s="3">
        <v>13</v>
      </c>
      <c r="J398" s="3">
        <v>23</v>
      </c>
      <c r="K398" s="2">
        <f>IF(質格差指数!C398="","",質格差指数!C398)</f>
        <v>0.36105960980260898</v>
      </c>
      <c r="L398" s="2">
        <f>IF(質格差指数!D398="","",質格差指数!D398)</f>
        <v>0.29232545686489803</v>
      </c>
      <c r="M398" s="2">
        <f>IF(質格差指数!E398="","",質格差指数!E398)</f>
        <v>0.31185662157920202</v>
      </c>
      <c r="N398" s="2">
        <f>IF(質格差指数!F398="","",質格差指数!F398)</f>
        <v>0.26006751102157499</v>
      </c>
      <c r="O398" s="2">
        <f>IF(質格差指数!G398="","",質格差指数!G398)</f>
        <v>0.23471877133961799</v>
      </c>
    </row>
    <row r="399" spans="1:15" x14ac:dyDescent="0.55000000000000004">
      <c r="A399" s="3">
        <v>13</v>
      </c>
      <c r="B399" s="3">
        <v>24</v>
      </c>
      <c r="I399" s="3">
        <v>13</v>
      </c>
      <c r="J399" s="3">
        <v>24</v>
      </c>
      <c r="K399" s="2">
        <f>IF(質格差指数!C399="","",質格差指数!C399)</f>
        <v>0.173089134669176</v>
      </c>
      <c r="L399" s="2">
        <f>IF(質格差指数!D399="","",質格差指数!D399)</f>
        <v>0.15313867377377</v>
      </c>
      <c r="M399" s="2">
        <f>IF(質格差指数!E399="","",質格差指数!E399)</f>
        <v>0.13596126223223701</v>
      </c>
      <c r="N399" s="2">
        <f>IF(質格差指数!F399="","",質格差指数!F399)</f>
        <v>0.12939143833185299</v>
      </c>
      <c r="O399" s="2">
        <f>IF(質格差指数!G399="","",質格差指数!G399)</f>
        <v>0.12603282281217901</v>
      </c>
    </row>
    <row r="400" spans="1:15" x14ac:dyDescent="0.55000000000000004">
      <c r="A400" s="3">
        <v>13</v>
      </c>
      <c r="B400" s="3">
        <v>25</v>
      </c>
      <c r="I400" s="3">
        <v>13</v>
      </c>
      <c r="J400" s="3">
        <v>25</v>
      </c>
      <c r="K400" s="2">
        <f>IF(質格差指数!C400="","",質格差指数!C400)</f>
        <v>0.198431120382177</v>
      </c>
      <c r="L400" s="2">
        <f>IF(質格差指数!D400="","",質格差指数!D400)</f>
        <v>0.16482907369150501</v>
      </c>
      <c r="M400" s="2">
        <f>IF(質格差指数!E400="","",質格差指数!E400)</f>
        <v>0.197269648687139</v>
      </c>
      <c r="N400" s="2">
        <f>IF(質格差指数!F400="","",質格差指数!F400)</f>
        <v>0.19328860746940099</v>
      </c>
      <c r="O400" s="2">
        <f>IF(質格差指数!G400="","",質格差指数!G400)</f>
        <v>0.17238206014028401</v>
      </c>
    </row>
    <row r="401" spans="1:15" x14ac:dyDescent="0.55000000000000004">
      <c r="A401" s="3">
        <v>13</v>
      </c>
      <c r="B401" s="3">
        <v>26</v>
      </c>
      <c r="I401" s="3">
        <v>13</v>
      </c>
      <c r="J401" s="3">
        <v>26</v>
      </c>
      <c r="K401" s="2">
        <f>IF(質格差指数!C401="","",質格差指数!C401)</f>
        <v>0.26684261721911401</v>
      </c>
      <c r="L401" s="2">
        <f>IF(質格差指数!D401="","",質格差指数!D401)</f>
        <v>0.27138233955830698</v>
      </c>
      <c r="M401" s="2">
        <f>IF(質格差指数!E401="","",質格差指数!E401)</f>
        <v>0.26574397895428498</v>
      </c>
      <c r="N401" s="2">
        <f>IF(質格差指数!F401="","",質格差指数!F401)</f>
        <v>0.26567970289917098</v>
      </c>
      <c r="O401" s="2">
        <f>IF(質格差指数!G401="","",質格差指数!G401)</f>
        <v>0.27260399638096899</v>
      </c>
    </row>
    <row r="402" spans="1:15" x14ac:dyDescent="0.55000000000000004">
      <c r="A402" s="3">
        <v>13</v>
      </c>
      <c r="B402" s="3">
        <v>27</v>
      </c>
      <c r="I402" s="3">
        <v>13</v>
      </c>
      <c r="J402" s="3">
        <v>27</v>
      </c>
      <c r="K402" s="2">
        <f>IF(質格差指数!C402="","",質格差指数!C402)</f>
        <v>0.19773855664109699</v>
      </c>
      <c r="L402" s="2">
        <f>IF(質格差指数!D402="","",質格差指数!D402)</f>
        <v>0.19988019893079001</v>
      </c>
      <c r="M402" s="2">
        <f>IF(質格差指数!E402="","",質格差指数!E402)</f>
        <v>0.18371516141812899</v>
      </c>
      <c r="N402" s="2">
        <f>IF(質格差指数!F402="","",質格差指数!F402)</f>
        <v>0.17631271533342599</v>
      </c>
      <c r="O402" s="2">
        <f>IF(質格差指数!G402="","",質格差指数!G402)</f>
        <v>0.161271230429989</v>
      </c>
    </row>
    <row r="403" spans="1:15" x14ac:dyDescent="0.55000000000000004">
      <c r="A403" s="3">
        <v>13</v>
      </c>
      <c r="B403" s="3">
        <v>28</v>
      </c>
      <c r="I403" s="3">
        <v>13</v>
      </c>
      <c r="J403" s="3">
        <v>28</v>
      </c>
      <c r="K403" s="2">
        <f>IF(質格差指数!C403="","",質格差指数!C403)</f>
        <v>4.9953544295907398E-2</v>
      </c>
      <c r="L403" s="2">
        <f>IF(質格差指数!D403="","",質格差指数!D403)</f>
        <v>6.3469109904469106E-2</v>
      </c>
      <c r="M403" s="2">
        <f>IF(質格差指数!E403="","",質格差指数!E403)</f>
        <v>5.9301057204765903E-2</v>
      </c>
      <c r="N403" s="2">
        <f>IF(質格差指数!F403="","",質格差指数!F403)</f>
        <v>5.7983001609290603E-2</v>
      </c>
      <c r="O403" s="2">
        <f>IF(質格差指数!G403="","",質格差指数!G403)</f>
        <v>5.61103635053843E-2</v>
      </c>
    </row>
    <row r="404" spans="1:15" x14ac:dyDescent="0.55000000000000004">
      <c r="A404" s="3">
        <v>13</v>
      </c>
      <c r="B404" s="3">
        <v>29</v>
      </c>
      <c r="I404" s="3">
        <v>13</v>
      </c>
      <c r="J404" s="3">
        <v>29</v>
      </c>
      <c r="K404" s="2">
        <f>IF(質格差指数!C404="","",質格差指数!C404)</f>
        <v>8.2389710449313203E-3</v>
      </c>
      <c r="L404" s="2">
        <f>IF(質格差指数!D404="","",質格差指数!D404)</f>
        <v>-3.4281601464641397E-2</v>
      </c>
      <c r="M404" s="2">
        <f>IF(質格差指数!E404="","",質格差指数!E404)</f>
        <v>-2.59997303218302E-2</v>
      </c>
      <c r="N404" s="2">
        <f>IF(質格差指数!F404="","",質格差指数!F404)</f>
        <v>-2.0448369638874201E-2</v>
      </c>
      <c r="O404" s="2">
        <f>IF(質格差指数!G404="","",質格差指数!G404)</f>
        <v>3.1411631920633502E-2</v>
      </c>
    </row>
    <row r="405" spans="1:15" x14ac:dyDescent="0.55000000000000004">
      <c r="A405" s="3">
        <v>13</v>
      </c>
      <c r="B405" s="3">
        <v>30</v>
      </c>
      <c r="I405" s="3">
        <v>13</v>
      </c>
      <c r="J405" s="3">
        <v>30</v>
      </c>
      <c r="K405" s="2">
        <f>IF(質格差指数!C405="","",質格差指数!C405)</f>
        <v>7.1440221336188006E-2</v>
      </c>
      <c r="L405" s="2">
        <f>IF(質格差指数!D405="","",質格差指数!D405)</f>
        <v>3.9593752062832402E-2</v>
      </c>
      <c r="M405" s="2">
        <f>IF(質格差指数!E405="","",質格差指数!E405)</f>
        <v>3.2954800084125102E-2</v>
      </c>
      <c r="N405" s="2">
        <f>IF(質格差指数!F405="","",質格差指数!F405)</f>
        <v>5.4605175950197801E-2</v>
      </c>
      <c r="O405" s="2">
        <f>IF(質格差指数!G405="","",質格差指数!G405)</f>
        <v>4.0619452210054301E-2</v>
      </c>
    </row>
    <row r="406" spans="1:15" x14ac:dyDescent="0.55000000000000004">
      <c r="A406" s="3">
        <v>13</v>
      </c>
      <c r="B406" s="3">
        <v>31</v>
      </c>
      <c r="I406" s="3">
        <v>13</v>
      </c>
      <c r="J406" s="3">
        <v>31</v>
      </c>
      <c r="K406" s="2">
        <f>IF(質格差指数!C406="","",質格差指数!C406)</f>
        <v>0.14903013024645101</v>
      </c>
      <c r="L406" s="2">
        <f>IF(質格差指数!D406="","",質格差指数!D406)</f>
        <v>0.12015197713234101</v>
      </c>
      <c r="M406" s="2">
        <f>IF(質格差指数!E406="","",質格差指数!E406)</f>
        <v>0.11063441013462599</v>
      </c>
      <c r="N406" s="2">
        <f>IF(質格差指数!F406="","",質格差指数!F406)</f>
        <v>0.12573921098986299</v>
      </c>
      <c r="O406" s="2">
        <f>IF(質格差指数!G406="","",質格差指数!G406)</f>
        <v>0.11739143183486</v>
      </c>
    </row>
    <row r="407" spans="1:15" x14ac:dyDescent="0.55000000000000004">
      <c r="A407" s="3">
        <v>14</v>
      </c>
      <c r="B407" s="3">
        <v>1</v>
      </c>
      <c r="I407" s="3">
        <v>14</v>
      </c>
      <c r="J407" s="3">
        <v>1</v>
      </c>
      <c r="K407" s="2">
        <f>IF(質格差指数!C407="","",質格差指数!C407)</f>
        <v>0.245626548438866</v>
      </c>
      <c r="L407" s="2">
        <f>IF(質格差指数!D407="","",質格差指数!D407)</f>
        <v>0.18854437116675299</v>
      </c>
      <c r="M407" s="2">
        <f>IF(質格差指数!E407="","",質格差指数!E407)</f>
        <v>0.19937856362672701</v>
      </c>
      <c r="N407" s="2">
        <f>IF(質格差指数!F407="","",質格差指数!F407)</f>
        <v>0.20131175846593399</v>
      </c>
      <c r="O407" s="2">
        <f>IF(質格差指数!G407="","",質格差指数!G407)</f>
        <v>0.198584345628631</v>
      </c>
    </row>
    <row r="408" spans="1:15" x14ac:dyDescent="0.55000000000000004">
      <c r="A408" s="3">
        <v>14</v>
      </c>
      <c r="B408" s="3">
        <v>2</v>
      </c>
      <c r="I408" s="3">
        <v>14</v>
      </c>
      <c r="J408" s="3">
        <v>2</v>
      </c>
      <c r="K408" s="2">
        <f>IF(質格差指数!C408="","",質格差指数!C408)</f>
        <v>-5.40661992986182E-3</v>
      </c>
      <c r="L408" s="2">
        <f>IF(質格差指数!D408="","",質格差指数!D408)</f>
        <v>1.7357126617586201E-2</v>
      </c>
      <c r="M408" s="2">
        <f>IF(質格差指数!E408="","",質格差指数!E408)</f>
        <v>0.26519118659836799</v>
      </c>
      <c r="N408" s="2">
        <f>IF(質格差指数!F408="","",質格差指数!F408)</f>
        <v>-0.178983978364227</v>
      </c>
      <c r="O408" s="2">
        <f>IF(質格差指数!G408="","",質格差指数!G408)</f>
        <v>-0.107859932680297</v>
      </c>
    </row>
    <row r="409" spans="1:15" x14ac:dyDescent="0.55000000000000004">
      <c r="A409" s="3">
        <v>14</v>
      </c>
      <c r="B409" s="3">
        <v>3</v>
      </c>
      <c r="I409" s="3">
        <v>14</v>
      </c>
      <c r="J409" s="3">
        <v>3</v>
      </c>
      <c r="K409" s="2">
        <f>IF(質格差指数!C409="","",質格差指数!C409)</f>
        <v>0.122175499913199</v>
      </c>
      <c r="L409" s="2">
        <f>IF(質格差指数!D409="","",質格差指数!D409)</f>
        <v>0.13822966601268</v>
      </c>
      <c r="M409" s="2">
        <f>IF(質格差指数!E409="","",質格差指数!E409)</f>
        <v>0.13241748826984501</v>
      </c>
      <c r="N409" s="2">
        <f>IF(質格差指数!F409="","",質格差指数!F409)</f>
        <v>0.105966707502366</v>
      </c>
      <c r="O409" s="2">
        <f>IF(質格差指数!G409="","",質格差指数!G409)</f>
        <v>0.10220405931406</v>
      </c>
    </row>
    <row r="410" spans="1:15" x14ac:dyDescent="0.55000000000000004">
      <c r="A410" s="3">
        <v>14</v>
      </c>
      <c r="B410" s="3">
        <v>4</v>
      </c>
      <c r="I410" s="3">
        <v>14</v>
      </c>
      <c r="J410" s="3">
        <v>4</v>
      </c>
      <c r="K410" s="2">
        <f>IF(質格差指数!C410="","",質格差指数!C410)</f>
        <v>0.132953207657283</v>
      </c>
      <c r="L410" s="2">
        <f>IF(質格差指数!D410="","",質格差指数!D410)</f>
        <v>0.16818358166841299</v>
      </c>
      <c r="M410" s="2">
        <f>IF(質格差指数!E410="","",質格差指数!E410)</f>
        <v>0.235712128915711</v>
      </c>
      <c r="N410" s="2">
        <f>IF(質格差指数!F410="","",質格差指数!F410)</f>
        <v>5.2419703281088401E-2</v>
      </c>
      <c r="O410" s="2">
        <f>IF(質格差指数!G410="","",質格差指数!G410)</f>
        <v>4.4244412155422998E-2</v>
      </c>
    </row>
    <row r="411" spans="1:15" x14ac:dyDescent="0.55000000000000004">
      <c r="A411" s="3">
        <v>14</v>
      </c>
      <c r="B411" s="3">
        <v>5</v>
      </c>
      <c r="I411" s="3">
        <v>14</v>
      </c>
      <c r="J411" s="3">
        <v>5</v>
      </c>
      <c r="K411" s="2">
        <f>IF(質格差指数!C411="","",質格差指数!C411)</f>
        <v>-7.8514397676380895E-2</v>
      </c>
      <c r="L411" s="2">
        <f>IF(質格差指数!D411="","",質格差指数!D411)</f>
        <v>6.02934409386892E-2</v>
      </c>
      <c r="M411" s="2">
        <f>IF(質格差指数!E411="","",質格差指数!E411)</f>
        <v>0.142235375830297</v>
      </c>
      <c r="N411" s="2">
        <f>IF(質格差指数!F411="","",質格差指数!F411)</f>
        <v>-6.1407135084786797E-2</v>
      </c>
      <c r="O411" s="2">
        <f>IF(質格差指数!G411="","",質格差指数!G411)</f>
        <v>-7.5167166504956695E-2</v>
      </c>
    </row>
    <row r="412" spans="1:15" x14ac:dyDescent="0.55000000000000004">
      <c r="A412" s="3">
        <v>14</v>
      </c>
      <c r="B412" s="3">
        <v>6</v>
      </c>
      <c r="I412" s="3">
        <v>14</v>
      </c>
      <c r="J412" s="3">
        <v>6</v>
      </c>
      <c r="K412" s="2">
        <f>IF(質格差指数!C412="","",質格差指数!C412)</f>
        <v>4.6454402635438298E-2</v>
      </c>
      <c r="L412" s="2">
        <f>IF(質格差指数!D412="","",質格差指数!D412)</f>
        <v>0.107902594736506</v>
      </c>
      <c r="M412" s="2">
        <f>IF(質格差指数!E412="","",質格差指数!E412)</f>
        <v>0.128795228289702</v>
      </c>
      <c r="N412" s="2">
        <f>IF(質格差指数!F412="","",質格差指数!F412)</f>
        <v>5.8013827159539198E-2</v>
      </c>
      <c r="O412" s="2">
        <f>IF(質格差指数!G412="","",質格差指数!G412)</f>
        <v>5.3794036167522701E-2</v>
      </c>
    </row>
    <row r="413" spans="1:15" x14ac:dyDescent="0.55000000000000004">
      <c r="A413" s="3">
        <v>14</v>
      </c>
      <c r="B413" s="3">
        <v>7</v>
      </c>
      <c r="I413" s="3">
        <v>14</v>
      </c>
      <c r="J413" s="3">
        <v>7</v>
      </c>
      <c r="K413" s="2">
        <f>IF(質格差指数!C413="","",質格差指数!C413)</f>
        <v>0.130107803899432</v>
      </c>
      <c r="L413" s="2">
        <f>IF(質格差指数!D413="","",質格差指数!D413)</f>
        <v>0.19084313329352701</v>
      </c>
      <c r="M413" s="2">
        <f>IF(質格差指数!E413="","",質格差指数!E413)</f>
        <v>0.21728153459115401</v>
      </c>
      <c r="N413" s="2">
        <f>IF(質格差指数!F413="","",質格差指数!F413)</f>
        <v>7.7414955748414394E-2</v>
      </c>
      <c r="O413" s="2">
        <f>IF(質格差指数!G413="","",質格差指数!G413)</f>
        <v>7.6267371786431296E-2</v>
      </c>
    </row>
    <row r="414" spans="1:15" x14ac:dyDescent="0.55000000000000004">
      <c r="A414" s="3">
        <v>14</v>
      </c>
      <c r="B414" s="3">
        <v>8</v>
      </c>
      <c r="I414" s="3">
        <v>14</v>
      </c>
      <c r="J414" s="3">
        <v>8</v>
      </c>
      <c r="K414" s="2">
        <f>IF(質格差指数!C414="","",質格差指数!C414)</f>
        <v>2.5880300593700702E-2</v>
      </c>
      <c r="L414" s="2">
        <f>IF(質格差指数!D414="","",質格差指数!D414)</f>
        <v>0.106282908994402</v>
      </c>
      <c r="M414" s="2">
        <f>IF(質格差指数!E414="","",質格差指数!E414)</f>
        <v>0.12208939088379001</v>
      </c>
      <c r="N414" s="2">
        <f>IF(質格差指数!F414="","",質格差指数!F414)</f>
        <v>2.6067716473834302E-3</v>
      </c>
      <c r="O414" s="2">
        <f>IF(質格差指数!G414="","",質格差指数!G414)</f>
        <v>-8.0098463232285404E-3</v>
      </c>
    </row>
    <row r="415" spans="1:15" x14ac:dyDescent="0.55000000000000004">
      <c r="A415" s="3">
        <v>14</v>
      </c>
      <c r="B415" s="3">
        <v>9</v>
      </c>
      <c r="I415" s="3">
        <v>14</v>
      </c>
      <c r="J415" s="3">
        <v>9</v>
      </c>
      <c r="K415" s="2">
        <f>IF(質格差指数!C415="","",質格差指数!C415)</f>
        <v>0.10017581095285299</v>
      </c>
      <c r="L415" s="2">
        <f>IF(質格差指数!D415="","",質格差指数!D415)</f>
        <v>0.118042808201217</v>
      </c>
      <c r="M415" s="2">
        <f>IF(質格差指数!E415="","",質格差指数!E415)</f>
        <v>0.145203902057333</v>
      </c>
      <c r="N415" s="2">
        <f>IF(質格差指数!F415="","",質格差指数!F415)</f>
        <v>7.6482148092160501E-2</v>
      </c>
      <c r="O415" s="2">
        <f>IF(質格差指数!G415="","",質格差指数!G415)</f>
        <v>6.9382718326233203E-2</v>
      </c>
    </row>
    <row r="416" spans="1:15" x14ac:dyDescent="0.55000000000000004">
      <c r="A416" s="3">
        <v>14</v>
      </c>
      <c r="B416" s="3">
        <v>10</v>
      </c>
      <c r="I416" s="3">
        <v>14</v>
      </c>
      <c r="J416" s="3">
        <v>10</v>
      </c>
      <c r="K416" s="2">
        <f>IF(質格差指数!C416="","",質格差指数!C416)</f>
        <v>0.127118598763867</v>
      </c>
      <c r="L416" s="2">
        <f>IF(質格差指数!D416="","",質格差指数!D416)</f>
        <v>0.187312936779261</v>
      </c>
      <c r="M416" s="2">
        <f>IF(質格差指数!E416="","",質格差指数!E416)</f>
        <v>0.225920727925843</v>
      </c>
      <c r="N416" s="2">
        <f>IF(質格差指数!F416="","",質格差指数!F416)</f>
        <v>0.15042111225582799</v>
      </c>
      <c r="O416" s="2">
        <f>IF(質格差指数!G416="","",質格差指数!G416)</f>
        <v>0.138420280569967</v>
      </c>
    </row>
    <row r="417" spans="1:15" x14ac:dyDescent="0.55000000000000004">
      <c r="A417" s="3">
        <v>14</v>
      </c>
      <c r="B417" s="3">
        <v>11</v>
      </c>
      <c r="I417" s="3">
        <v>14</v>
      </c>
      <c r="J417" s="3">
        <v>11</v>
      </c>
      <c r="K417" s="2">
        <f>IF(質格差指数!C417="","",質格差指数!C417)</f>
        <v>0.146970339217632</v>
      </c>
      <c r="L417" s="2">
        <f>IF(質格差指数!D417="","",質格差指数!D417)</f>
        <v>0.19943861558622999</v>
      </c>
      <c r="M417" s="2">
        <f>IF(質格差指数!E417="","",質格差指数!E417)</f>
        <v>0.215407024700497</v>
      </c>
      <c r="N417" s="2">
        <f>IF(質格差指数!F417="","",質格差指数!F417)</f>
        <v>0.107445660803166</v>
      </c>
      <c r="O417" s="2">
        <f>IF(質格差指数!G417="","",質格差指数!G417)</f>
        <v>0.100214610942804</v>
      </c>
    </row>
    <row r="418" spans="1:15" x14ac:dyDescent="0.55000000000000004">
      <c r="A418" s="3">
        <v>14</v>
      </c>
      <c r="B418" s="3">
        <v>12</v>
      </c>
      <c r="I418" s="3">
        <v>14</v>
      </c>
      <c r="J418" s="3">
        <v>12</v>
      </c>
      <c r="K418" s="2">
        <f>IF(質格差指数!C418="","",質格差指数!C418)</f>
        <v>0.139572731117689</v>
      </c>
      <c r="L418" s="2">
        <f>IF(質格差指数!D418="","",質格差指数!D418)</f>
        <v>0.24260328298697101</v>
      </c>
      <c r="M418" s="2">
        <f>IF(質格差指数!E418="","",質格差指数!E418)</f>
        <v>0.28223444376213402</v>
      </c>
      <c r="N418" s="2">
        <f>IF(質格差指数!F418="","",質格差指数!F418)</f>
        <v>0.14025234289375199</v>
      </c>
      <c r="O418" s="2">
        <f>IF(質格差指数!G418="","",質格差指数!G418)</f>
        <v>0.111004300654827</v>
      </c>
    </row>
    <row r="419" spans="1:15" x14ac:dyDescent="0.55000000000000004">
      <c r="A419" s="3">
        <v>14</v>
      </c>
      <c r="B419" s="3">
        <v>13</v>
      </c>
      <c r="I419" s="3">
        <v>14</v>
      </c>
      <c r="J419" s="3">
        <v>13</v>
      </c>
      <c r="K419" s="2">
        <f>IF(質格差指数!C419="","",質格差指数!C419)</f>
        <v>0.15382139740491699</v>
      </c>
      <c r="L419" s="2">
        <f>IF(質格差指数!D419="","",質格差指数!D419)</f>
        <v>0.21262988423902299</v>
      </c>
      <c r="M419" s="2">
        <f>IF(質格差指数!E419="","",質格差指数!E419)</f>
        <v>0.26386510174550298</v>
      </c>
      <c r="N419" s="2">
        <f>IF(質格差指数!F419="","",質格差指数!F419)</f>
        <v>-0.109686395172783</v>
      </c>
      <c r="O419" s="2">
        <f>IF(質格差指数!G419="","",質格差指数!G419)</f>
        <v>-6.3537694730033206E-2</v>
      </c>
    </row>
    <row r="420" spans="1:15" x14ac:dyDescent="0.55000000000000004">
      <c r="A420" s="3">
        <v>14</v>
      </c>
      <c r="B420" s="3">
        <v>14</v>
      </c>
      <c r="I420" s="3">
        <v>14</v>
      </c>
      <c r="J420" s="3">
        <v>14</v>
      </c>
      <c r="K420" s="2">
        <f>IF(質格差指数!C420="","",質格差指数!C420)</f>
        <v>0.11081058895580199</v>
      </c>
      <c r="L420" s="2">
        <f>IF(質格差指数!D420="","",質格差指数!D420)</f>
        <v>0.16982051074373</v>
      </c>
      <c r="M420" s="2">
        <f>IF(質格差指数!E420="","",質格差指数!E420)</f>
        <v>0.20778645854032499</v>
      </c>
      <c r="N420" s="2">
        <f>IF(質格差指数!F420="","",質格差指数!F420)</f>
        <v>0.10327926275076001</v>
      </c>
      <c r="O420" s="2">
        <f>IF(質格差指数!G420="","",質格差指数!G420)</f>
        <v>8.4158022475559105E-2</v>
      </c>
    </row>
    <row r="421" spans="1:15" x14ac:dyDescent="0.55000000000000004">
      <c r="A421" s="3">
        <v>14</v>
      </c>
      <c r="B421" s="3">
        <v>15</v>
      </c>
      <c r="I421" s="3">
        <v>14</v>
      </c>
      <c r="J421" s="3">
        <v>15</v>
      </c>
      <c r="K421" s="2">
        <f>IF(質格差指数!C421="","",質格差指数!C421)</f>
        <v>2.6872482688907701E-2</v>
      </c>
      <c r="L421" s="2">
        <f>IF(質格差指数!D421="","",質格差指数!D421)</f>
        <v>0.108809662064471</v>
      </c>
      <c r="M421" s="2">
        <f>IF(質格差指数!E421="","",質格差指数!E421)</f>
        <v>0.13089501492025599</v>
      </c>
      <c r="N421" s="2">
        <f>IF(質格差指数!F421="","",質格差指数!F421)</f>
        <v>-2.7897732514697599E-2</v>
      </c>
      <c r="O421" s="2">
        <f>IF(質格差指数!G421="","",質格差指数!G421)</f>
        <v>-3.1075095289225401E-2</v>
      </c>
    </row>
    <row r="422" spans="1:15" x14ac:dyDescent="0.55000000000000004">
      <c r="A422" s="3">
        <v>14</v>
      </c>
      <c r="B422" s="3">
        <v>16</v>
      </c>
      <c r="I422" s="3">
        <v>14</v>
      </c>
      <c r="J422" s="3">
        <v>16</v>
      </c>
      <c r="K422" s="2">
        <f>IF(質格差指数!C422="","",質格差指数!C422)</f>
        <v>0.13088818603541899</v>
      </c>
      <c r="L422" s="2">
        <f>IF(質格差指数!D422="","",質格差指数!D422)</f>
        <v>0.161406073946992</v>
      </c>
      <c r="M422" s="2">
        <f>IF(質格差指数!E422="","",質格差指数!E422)</f>
        <v>0.17157765642867301</v>
      </c>
      <c r="N422" s="2">
        <f>IF(質格差指数!F422="","",質格差指数!F422)</f>
        <v>0.123947763549488</v>
      </c>
      <c r="O422" s="2">
        <f>IF(質格差指数!G422="","",質格差指数!G422)</f>
        <v>0.108163169147712</v>
      </c>
    </row>
    <row r="423" spans="1:15" x14ac:dyDescent="0.55000000000000004">
      <c r="A423" s="3">
        <v>14</v>
      </c>
      <c r="B423" s="3">
        <v>17</v>
      </c>
      <c r="I423" s="3">
        <v>14</v>
      </c>
      <c r="J423" s="3">
        <v>17</v>
      </c>
      <c r="K423" s="2">
        <f>IF(質格差指数!C423="","",質格差指数!C423)</f>
        <v>-3.67681506737227E-3</v>
      </c>
      <c r="L423" s="2">
        <f>IF(質格差指数!D423="","",質格差指数!D423)</f>
        <v>5.1307900536251103E-2</v>
      </c>
      <c r="M423" s="2">
        <f>IF(質格差指数!E423="","",質格差指数!E423)</f>
        <v>7.6340822659385604E-2</v>
      </c>
      <c r="N423" s="2">
        <f>IF(質格差指数!F423="","",質格差指数!F423)</f>
        <v>5.7415808103933499E-2</v>
      </c>
      <c r="O423" s="2">
        <f>IF(質格差指数!G423="","",質格差指数!G423)</f>
        <v>3.3082580557555599E-2</v>
      </c>
    </row>
    <row r="424" spans="1:15" x14ac:dyDescent="0.55000000000000004">
      <c r="A424" s="3">
        <v>14</v>
      </c>
      <c r="B424" s="3">
        <v>18</v>
      </c>
      <c r="I424" s="3">
        <v>14</v>
      </c>
      <c r="J424" s="3">
        <v>18</v>
      </c>
      <c r="K424" s="2">
        <f>IF(質格差指数!C424="","",質格差指数!C424)</f>
        <v>9.5119229134202898E-2</v>
      </c>
      <c r="L424" s="2">
        <f>IF(質格差指数!D424="","",質格差指数!D424)</f>
        <v>4.1463687780913402E-2</v>
      </c>
      <c r="M424" s="2">
        <f>IF(質格差指数!E424="","",質格差指数!E424)</f>
        <v>5.0644076153119499E-2</v>
      </c>
      <c r="N424" s="2">
        <f>IF(質格差指数!F424="","",質格差指数!F424)</f>
        <v>3.87015070476684E-2</v>
      </c>
      <c r="O424" s="2">
        <f>IF(質格差指数!G424="","",質格差指数!G424)</f>
        <v>8.5238958966368697E-2</v>
      </c>
    </row>
    <row r="425" spans="1:15" x14ac:dyDescent="0.55000000000000004">
      <c r="A425" s="3">
        <v>14</v>
      </c>
      <c r="B425" s="3">
        <v>19</v>
      </c>
      <c r="I425" s="3">
        <v>14</v>
      </c>
      <c r="J425" s="3">
        <v>19</v>
      </c>
      <c r="K425" s="2">
        <f>IF(質格差指数!C425="","",質格差指数!C425)</f>
        <v>8.8094001359184701E-2</v>
      </c>
      <c r="L425" s="2">
        <f>IF(質格差指数!D425="","",質格差指数!D425)</f>
        <v>0.12439743965392799</v>
      </c>
      <c r="M425" s="2">
        <f>IF(質格差指数!E425="","",質格差指数!E425)</f>
        <v>0.122753847626831</v>
      </c>
      <c r="N425" s="2">
        <f>IF(質格差指数!F425="","",質格差指数!F425)</f>
        <v>0.12174328566899099</v>
      </c>
      <c r="O425" s="2">
        <f>IF(質格差指数!G425="","",質格差指数!G425)</f>
        <v>0.102734763501299</v>
      </c>
    </row>
    <row r="426" spans="1:15" x14ac:dyDescent="0.55000000000000004">
      <c r="A426" s="3">
        <v>14</v>
      </c>
      <c r="B426" s="3">
        <v>20</v>
      </c>
      <c r="I426" s="3">
        <v>14</v>
      </c>
      <c r="J426" s="3">
        <v>20</v>
      </c>
      <c r="K426" s="2">
        <f>IF(質格差指数!C426="","",質格差指数!C426)</f>
        <v>7.1215179069990003E-2</v>
      </c>
      <c r="L426" s="2">
        <f>IF(質格差指数!D426="","",質格差指数!D426)</f>
        <v>7.9850009565791899E-2</v>
      </c>
      <c r="M426" s="2">
        <f>IF(質格差指数!E426="","",質格差指数!E426)</f>
        <v>8.1472971566750998E-2</v>
      </c>
      <c r="N426" s="2">
        <f>IF(質格差指数!F426="","",質格差指数!F426)</f>
        <v>8.5696955113259796E-2</v>
      </c>
      <c r="O426" s="2">
        <f>IF(質格差指数!G426="","",質格差指数!G426)</f>
        <v>6.40872491417772E-2</v>
      </c>
    </row>
    <row r="427" spans="1:15" x14ac:dyDescent="0.55000000000000004">
      <c r="A427" s="3">
        <v>14</v>
      </c>
      <c r="B427" s="3">
        <v>21</v>
      </c>
      <c r="I427" s="3">
        <v>14</v>
      </c>
      <c r="J427" s="3">
        <v>21</v>
      </c>
      <c r="K427" s="2">
        <f>IF(質格差指数!C427="","",質格差指数!C427)</f>
        <v>3.4383436369327003E-2</v>
      </c>
      <c r="L427" s="2">
        <f>IF(質格差指数!D427="","",質格差指数!D427)</f>
        <v>-5.2752349673865799E-3</v>
      </c>
      <c r="M427" s="2">
        <f>IF(質格差指数!E427="","",質格差指数!E427)</f>
        <v>5.0985599149477E-2</v>
      </c>
      <c r="N427" s="2">
        <f>IF(質格差指数!F427="","",質格差指数!F427)</f>
        <v>6.5766521789612398E-2</v>
      </c>
      <c r="O427" s="2">
        <f>IF(質格差指数!G427="","",質格差指数!G427)</f>
        <v>2.5509056026373801E-2</v>
      </c>
    </row>
    <row r="428" spans="1:15" x14ac:dyDescent="0.55000000000000004">
      <c r="A428" s="3">
        <v>14</v>
      </c>
      <c r="B428" s="3">
        <v>22</v>
      </c>
      <c r="I428" s="3">
        <v>14</v>
      </c>
      <c r="J428" s="3">
        <v>22</v>
      </c>
      <c r="K428" s="2">
        <f>IF(質格差指数!C428="","",質格差指数!C428)</f>
        <v>7.9113682326150195E-2</v>
      </c>
      <c r="L428" s="2">
        <f>IF(質格差指数!D428="","",質格差指数!D428)</f>
        <v>4.6763793476396497E-2</v>
      </c>
      <c r="M428" s="2">
        <f>IF(質格差指数!E428="","",質格差指数!E428)</f>
        <v>5.2267974766831503E-2</v>
      </c>
      <c r="N428" s="2">
        <f>IF(質格差指数!F428="","",質格差指数!F428)</f>
        <v>5.98800723604467E-2</v>
      </c>
      <c r="O428" s="2">
        <f>IF(質格差指数!G428="","",質格差指数!G428)</f>
        <v>0.119499583525325</v>
      </c>
    </row>
    <row r="429" spans="1:15" x14ac:dyDescent="0.55000000000000004">
      <c r="A429" s="3">
        <v>14</v>
      </c>
      <c r="B429" s="3">
        <v>23</v>
      </c>
      <c r="I429" s="3">
        <v>14</v>
      </c>
      <c r="J429" s="3">
        <v>23</v>
      </c>
      <c r="K429" s="2">
        <f>IF(質格差指数!C429="","",質格差指数!C429)</f>
        <v>8.9911140206814899E-2</v>
      </c>
      <c r="L429" s="2">
        <f>IF(質格差指数!D429="","",質格差指数!D429)</f>
        <v>0.160825790341179</v>
      </c>
      <c r="M429" s="2">
        <f>IF(質格差指数!E429="","",質格差指数!E429)</f>
        <v>0.21831353099210399</v>
      </c>
      <c r="N429" s="2">
        <f>IF(質格差指数!F429="","",質格差指数!F429)</f>
        <v>2.0618286888106199E-2</v>
      </c>
      <c r="O429" s="2">
        <f>IF(質格差指数!G429="","",質格差指数!G429)</f>
        <v>3.5440228216016702E-2</v>
      </c>
    </row>
    <row r="430" spans="1:15" x14ac:dyDescent="0.55000000000000004">
      <c r="A430" s="3">
        <v>14</v>
      </c>
      <c r="B430" s="3">
        <v>24</v>
      </c>
      <c r="I430" s="3">
        <v>14</v>
      </c>
      <c r="J430" s="3">
        <v>24</v>
      </c>
      <c r="K430" s="2">
        <f>IF(質格差指数!C430="","",質格差指数!C430)</f>
        <v>7.5403784625236003E-2</v>
      </c>
      <c r="L430" s="2">
        <f>IF(質格差指数!D430="","",質格差指数!D430)</f>
        <v>0.16227213226611201</v>
      </c>
      <c r="M430" s="2">
        <f>IF(質格差指数!E430="","",質格差指数!E430)</f>
        <v>0.13224561817835601</v>
      </c>
      <c r="N430" s="2">
        <f>IF(質格差指数!F430="","",質格差指数!F430)</f>
        <v>7.8442220548382596E-2</v>
      </c>
      <c r="O430" s="2">
        <f>IF(質格差指数!G430="","",質格差指数!G430)</f>
        <v>8.3808502535544199E-2</v>
      </c>
    </row>
    <row r="431" spans="1:15" x14ac:dyDescent="0.55000000000000004">
      <c r="A431" s="3">
        <v>14</v>
      </c>
      <c r="B431" s="3">
        <v>25</v>
      </c>
      <c r="I431" s="3">
        <v>14</v>
      </c>
      <c r="J431" s="3">
        <v>25</v>
      </c>
      <c r="K431" s="2">
        <f>IF(質格差指数!C431="","",質格差指数!C431)</f>
        <v>-3.6265844032512103E-2</v>
      </c>
      <c r="L431" s="2">
        <f>IF(質格差指数!D431="","",質格差指数!D431)</f>
        <v>-6.3834420455443103E-2</v>
      </c>
      <c r="M431" s="2">
        <f>IF(質格差指数!E431="","",質格差指数!E431)</f>
        <v>7.8022258648031704E-3</v>
      </c>
      <c r="N431" s="2">
        <f>IF(質格差指数!F431="","",質格差指数!F431)</f>
        <v>-2.5177280627043601E-2</v>
      </c>
      <c r="O431" s="2">
        <f>IF(質格差指数!G431="","",質格差指数!G431)</f>
        <v>1.44075722032124E-2</v>
      </c>
    </row>
    <row r="432" spans="1:15" x14ac:dyDescent="0.55000000000000004">
      <c r="A432" s="3">
        <v>14</v>
      </c>
      <c r="B432" s="3">
        <v>26</v>
      </c>
      <c r="I432" s="3">
        <v>14</v>
      </c>
      <c r="J432" s="3">
        <v>26</v>
      </c>
      <c r="K432" s="2">
        <f>IF(質格差指数!C432="","",質格差指数!C432)</f>
        <v>0.10519077252895</v>
      </c>
      <c r="L432" s="2">
        <f>IF(質格差指数!D432="","",質格差指数!D432)</f>
        <v>0.15663281354210801</v>
      </c>
      <c r="M432" s="2">
        <f>IF(質格差指数!E432="","",質格差指数!E432)</f>
        <v>0.142773652460498</v>
      </c>
      <c r="N432" s="2">
        <f>IF(質格差指数!F432="","",質格差指数!F432)</f>
        <v>0.12838837747891901</v>
      </c>
      <c r="O432" s="2">
        <f>IF(質格差指数!G432="","",質格差指数!G432)</f>
        <v>8.6592171844517701E-2</v>
      </c>
    </row>
    <row r="433" spans="1:15" x14ac:dyDescent="0.55000000000000004">
      <c r="A433" s="3">
        <v>14</v>
      </c>
      <c r="B433" s="3">
        <v>27</v>
      </c>
      <c r="I433" s="3">
        <v>14</v>
      </c>
      <c r="J433" s="3">
        <v>27</v>
      </c>
      <c r="K433" s="2">
        <f>IF(質格差指数!C433="","",質格差指数!C433)</f>
        <v>0.17251316453744001</v>
      </c>
      <c r="L433" s="2">
        <f>IF(質格差指数!D433="","",質格差指数!D433)</f>
        <v>0.174825184097672</v>
      </c>
      <c r="M433" s="2">
        <f>IF(質格差指数!E433="","",質格差指数!E433)</f>
        <v>0.18766992459020199</v>
      </c>
      <c r="N433" s="2">
        <f>IF(質格差指数!F433="","",質格差指数!F433)</f>
        <v>0.19395746156395</v>
      </c>
      <c r="O433" s="2">
        <f>IF(質格差指数!G433="","",質格差指数!G433)</f>
        <v>0.18040240116168399</v>
      </c>
    </row>
    <row r="434" spans="1:15" x14ac:dyDescent="0.55000000000000004">
      <c r="A434" s="3">
        <v>14</v>
      </c>
      <c r="B434" s="3">
        <v>28</v>
      </c>
      <c r="I434" s="3">
        <v>14</v>
      </c>
      <c r="J434" s="3">
        <v>28</v>
      </c>
      <c r="K434" s="2">
        <f>IF(質格差指数!C434="","",質格差指数!C434)</f>
        <v>3.6826861269521102E-2</v>
      </c>
      <c r="L434" s="2">
        <f>IF(質格差指数!D434="","",質格差指数!D434)</f>
        <v>1.4564104307518901E-2</v>
      </c>
      <c r="M434" s="2">
        <f>IF(質格差指数!E434="","",質格差指数!E434)</f>
        <v>3.6559982732616E-2</v>
      </c>
      <c r="N434" s="2">
        <f>IF(質格差指数!F434="","",質格差指数!F434)</f>
        <v>4.2168622875294E-2</v>
      </c>
      <c r="O434" s="2">
        <f>IF(質格差指数!G434="","",質格差指数!G434)</f>
        <v>4.16986704963382E-2</v>
      </c>
    </row>
    <row r="435" spans="1:15" x14ac:dyDescent="0.55000000000000004">
      <c r="A435" s="3">
        <v>14</v>
      </c>
      <c r="B435" s="3">
        <v>29</v>
      </c>
      <c r="I435" s="3">
        <v>14</v>
      </c>
      <c r="J435" s="3">
        <v>29</v>
      </c>
      <c r="K435" s="2">
        <f>IF(質格差指数!C435="","",質格差指数!C435)</f>
        <v>-4.2915379845460698E-2</v>
      </c>
      <c r="L435" s="2">
        <f>IF(質格差指数!D435="","",質格差指数!D435)</f>
        <v>-5.0986474253288602E-2</v>
      </c>
      <c r="M435" s="2">
        <f>IF(質格差指数!E435="","",質格差指数!E435)</f>
        <v>-7.1004776638185996E-2</v>
      </c>
      <c r="N435" s="2">
        <f>IF(質格差指数!F435="","",質格差指数!F435)</f>
        <v>-5.8605077919090101E-2</v>
      </c>
      <c r="O435" s="2">
        <f>IF(質格差指数!G435="","",質格差指数!G435)</f>
        <v>-5.84686264019674E-2</v>
      </c>
    </row>
    <row r="436" spans="1:15" x14ac:dyDescent="0.55000000000000004">
      <c r="A436" s="3">
        <v>14</v>
      </c>
      <c r="B436" s="3">
        <v>30</v>
      </c>
      <c r="I436" s="3">
        <v>14</v>
      </c>
      <c r="J436" s="3">
        <v>30</v>
      </c>
      <c r="K436" s="2">
        <f>IF(質格差指数!C436="","",質格差指数!C436)</f>
        <v>-3.08589774090622E-2</v>
      </c>
      <c r="L436" s="2">
        <f>IF(質格差指数!D436="","",質格差指数!D436)</f>
        <v>-9.9942202675895597E-3</v>
      </c>
      <c r="M436" s="2">
        <f>IF(質格差指数!E436="","",質格差指数!E436)</f>
        <v>1.9684368153271702E-2</v>
      </c>
      <c r="N436" s="2">
        <f>IF(質格差指数!F436="","",質格差指数!F436)</f>
        <v>2.7261546463268598E-3</v>
      </c>
      <c r="O436" s="2">
        <f>IF(質格差指数!G436="","",質格差指数!G436)</f>
        <v>1.7634320518400599E-2</v>
      </c>
    </row>
    <row r="437" spans="1:15" x14ac:dyDescent="0.55000000000000004">
      <c r="A437" s="3">
        <v>14</v>
      </c>
      <c r="B437" s="3">
        <v>31</v>
      </c>
      <c r="I437" s="3">
        <v>14</v>
      </c>
      <c r="J437" s="3">
        <v>31</v>
      </c>
      <c r="K437" s="2">
        <f>IF(質格差指数!C437="","",質格差指数!C437)</f>
        <v>6.1744093514032997E-2</v>
      </c>
      <c r="L437" s="2">
        <f>IF(質格差指数!D437="","",質格差指数!D437)</f>
        <v>2.5121126887227101E-2</v>
      </c>
      <c r="M437" s="2">
        <f>IF(質格差指数!E437="","",質格差指数!E437)</f>
        <v>4.9388741242184502E-2</v>
      </c>
      <c r="N437" s="2">
        <f>IF(質格差指数!F437="","",質格差指数!F437)</f>
        <v>3.5750248125417501E-2</v>
      </c>
      <c r="O437" s="2">
        <f>IF(質格差指数!G437="","",質格差指数!G437)</f>
        <v>4.0406719989966901E-2</v>
      </c>
    </row>
    <row r="438" spans="1:15" x14ac:dyDescent="0.55000000000000004">
      <c r="A438" s="3">
        <v>15</v>
      </c>
      <c r="B438" s="3">
        <v>1</v>
      </c>
      <c r="I438" s="3">
        <v>15</v>
      </c>
      <c r="J438" s="3">
        <v>1</v>
      </c>
      <c r="K438" s="2">
        <f>IF(質格差指数!C438="","",質格差指数!C438)</f>
        <v>0.108939921054717</v>
      </c>
      <c r="L438" s="2">
        <f>IF(質格差指数!D438="","",質格差指数!D438)</f>
        <v>9.8112729401622106E-2</v>
      </c>
      <c r="M438" s="2">
        <f>IF(質格差指数!E438="","",質格差指数!E438)</f>
        <v>0.106305602805701</v>
      </c>
      <c r="N438" s="2">
        <f>IF(質格差指数!F438="","",質格差指数!F438)</f>
        <v>9.7107161058984301E-2</v>
      </c>
      <c r="O438" s="2">
        <f>IF(質格差指数!G438="","",質格差指数!G438)</f>
        <v>9.6719724783436795E-2</v>
      </c>
    </row>
    <row r="439" spans="1:15" x14ac:dyDescent="0.55000000000000004">
      <c r="A439" s="3">
        <v>15</v>
      </c>
      <c r="B439" s="3">
        <v>2</v>
      </c>
      <c r="I439" s="3">
        <v>15</v>
      </c>
      <c r="J439" s="3">
        <v>2</v>
      </c>
      <c r="K439" s="2">
        <f>IF(質格差指数!C439="","",質格差指数!C439)</f>
        <v>-0.46256884414126198</v>
      </c>
      <c r="L439" s="2">
        <f>IF(質格差指数!D439="","",質格差指数!D439)</f>
        <v>-0.17772959099410701</v>
      </c>
      <c r="M439" s="2">
        <f>IF(質格差指数!E439="","",質格差指数!E439)</f>
        <v>-2.8890677296739699E-2</v>
      </c>
      <c r="N439" s="2">
        <f>IF(質格差指数!F439="","",質格差指数!F439)</f>
        <v>-0.622478515656961</v>
      </c>
      <c r="O439" s="2">
        <f>IF(質格差指数!G439="","",質格差指数!G439)</f>
        <v>-0.68348891399532496</v>
      </c>
    </row>
    <row r="440" spans="1:15" x14ac:dyDescent="0.55000000000000004">
      <c r="A440" s="3">
        <v>15</v>
      </c>
      <c r="B440" s="3">
        <v>3</v>
      </c>
      <c r="I440" s="3">
        <v>15</v>
      </c>
      <c r="J440" s="3">
        <v>3</v>
      </c>
      <c r="K440" s="2">
        <f>IF(質格差指数!C440="","",質格差指数!C440)</f>
        <v>9.1391187232143997E-2</v>
      </c>
      <c r="L440" s="2">
        <f>IF(質格差指数!D440="","",質格差指数!D440)</f>
        <v>8.2983661398310801E-2</v>
      </c>
      <c r="M440" s="2">
        <f>IF(質格差指数!E440="","",質格差指数!E440)</f>
        <v>8.1598031419307201E-2</v>
      </c>
      <c r="N440" s="2">
        <f>IF(質格差指数!F440="","",質格差指数!F440)</f>
        <v>8.4912565868013795E-2</v>
      </c>
      <c r="O440" s="2">
        <f>IF(質格差指数!G440="","",質格差指数!G440)</f>
        <v>7.9948512010001693E-2</v>
      </c>
    </row>
    <row r="441" spans="1:15" x14ac:dyDescent="0.55000000000000004">
      <c r="A441" s="3">
        <v>15</v>
      </c>
      <c r="B441" s="3">
        <v>4</v>
      </c>
      <c r="I441" s="3">
        <v>15</v>
      </c>
      <c r="J441" s="3">
        <v>4</v>
      </c>
      <c r="K441" s="2">
        <f>IF(質格差指数!C441="","",質格差指数!C441)</f>
        <v>4.0577854932204397E-3</v>
      </c>
      <c r="L441" s="2">
        <f>IF(質格差指数!D441="","",質格差指数!D441)</f>
        <v>8.6390162049353098E-2</v>
      </c>
      <c r="M441" s="2">
        <f>IF(質格差指数!E441="","",質格差指数!E441)</f>
        <v>0.106843734397572</v>
      </c>
      <c r="N441" s="2">
        <f>IF(質格差指数!F441="","",質格差指数!F441)</f>
        <v>-2.6595822548364099E-2</v>
      </c>
      <c r="O441" s="2">
        <f>IF(質格差指数!G441="","",質格差指数!G441)</f>
        <v>-2.3790657564975198E-2</v>
      </c>
    </row>
    <row r="442" spans="1:15" x14ac:dyDescent="0.55000000000000004">
      <c r="A442" s="3">
        <v>15</v>
      </c>
      <c r="B442" s="3">
        <v>5</v>
      </c>
      <c r="I442" s="3">
        <v>15</v>
      </c>
      <c r="J442" s="3">
        <v>5</v>
      </c>
      <c r="K442" s="2">
        <f>IF(質格差指数!C442="","",質格差指数!C442)</f>
        <v>-0.10433192119658</v>
      </c>
      <c r="L442" s="2">
        <f>IF(質格差指数!D442="","",質格差指数!D442)</f>
        <v>5.7454366291946397E-2</v>
      </c>
      <c r="M442" s="2">
        <f>IF(質格差指数!E442="","",質格差指数!E442)</f>
        <v>0.10228850934347</v>
      </c>
      <c r="N442" s="2">
        <f>IF(質格差指数!F442="","",質格差指数!F442)</f>
        <v>-3.2759109456600398E-2</v>
      </c>
      <c r="O442" s="2">
        <f>IF(質格差指数!G442="","",質格差指数!G442)</f>
        <v>-2.2474659926357301E-2</v>
      </c>
    </row>
    <row r="443" spans="1:15" x14ac:dyDescent="0.55000000000000004">
      <c r="A443" s="3">
        <v>15</v>
      </c>
      <c r="B443" s="3">
        <v>6</v>
      </c>
      <c r="I443" s="3">
        <v>15</v>
      </c>
      <c r="J443" s="3">
        <v>6</v>
      </c>
      <c r="K443" s="2">
        <f>IF(質格差指数!C443="","",質格差指数!C443)</f>
        <v>-1.1265287302437701E-3</v>
      </c>
      <c r="L443" s="2">
        <f>IF(質格差指数!D443="","",質格差指数!D443)</f>
        <v>2.59954782464474E-2</v>
      </c>
      <c r="M443" s="2">
        <f>IF(質格差指数!E443="","",質格差指数!E443)</f>
        <v>6.02785729349564E-2</v>
      </c>
      <c r="N443" s="2">
        <f>IF(質格差指数!F443="","",質格差指数!F443)</f>
        <v>-3.3969836126995201E-3</v>
      </c>
      <c r="O443" s="2">
        <f>IF(質格差指数!G443="","",質格差指数!G443)</f>
        <v>-9.52568723919495E-3</v>
      </c>
    </row>
    <row r="444" spans="1:15" x14ac:dyDescent="0.55000000000000004">
      <c r="A444" s="3">
        <v>15</v>
      </c>
      <c r="B444" s="3">
        <v>7</v>
      </c>
      <c r="I444" s="3">
        <v>15</v>
      </c>
      <c r="J444" s="3">
        <v>7</v>
      </c>
      <c r="K444" s="2">
        <f>IF(質格差指数!C444="","",質格差指数!C444)</f>
        <v>2.7199446389141398E-2</v>
      </c>
      <c r="L444" s="2">
        <f>IF(質格差指数!D444="","",質格差指数!D444)</f>
        <v>4.70994680799477E-2</v>
      </c>
      <c r="M444" s="2">
        <f>IF(質格差指数!E444="","",質格差指数!E444)</f>
        <v>6.4280745474852893E-2</v>
      </c>
      <c r="N444" s="2">
        <f>IF(質格差指数!F444="","",質格差指数!F444)</f>
        <v>5.5512153042480998E-3</v>
      </c>
      <c r="O444" s="2">
        <f>IF(質格差指数!G444="","",質格差指数!G444)</f>
        <v>-5.7314264349581897E-3</v>
      </c>
    </row>
    <row r="445" spans="1:15" x14ac:dyDescent="0.55000000000000004">
      <c r="A445" s="3">
        <v>15</v>
      </c>
      <c r="B445" s="3">
        <v>8</v>
      </c>
      <c r="I445" s="3">
        <v>15</v>
      </c>
      <c r="J445" s="3">
        <v>8</v>
      </c>
      <c r="K445" s="2">
        <f>IF(質格差指数!C445="","",質格差指数!C445)</f>
        <v>-2.23574688527464E-2</v>
      </c>
      <c r="L445" s="2">
        <f>IF(質格差指数!D445="","",質格差指数!D445)</f>
        <v>4.3316497054098499E-2</v>
      </c>
      <c r="M445" s="2">
        <f>IF(質格差指数!E445="","",質格差指数!E445)</f>
        <v>5.9736045559547098E-2</v>
      </c>
      <c r="N445" s="2">
        <f>IF(質格差指数!F445="","",質格差指数!F445)</f>
        <v>-2.3110007996768898E-2</v>
      </c>
      <c r="O445" s="2">
        <f>IF(質格差指数!G445="","",質格差指数!G445)</f>
        <v>-2.67843471023088E-2</v>
      </c>
    </row>
    <row r="446" spans="1:15" x14ac:dyDescent="0.55000000000000004">
      <c r="A446" s="3">
        <v>15</v>
      </c>
      <c r="B446" s="3">
        <v>9</v>
      </c>
      <c r="I446" s="3">
        <v>15</v>
      </c>
      <c r="J446" s="3">
        <v>9</v>
      </c>
      <c r="K446" s="2">
        <f>IF(質格差指数!C446="","",質格差指数!C446)</f>
        <v>-1.03214527082753E-2</v>
      </c>
      <c r="L446" s="2">
        <f>IF(質格差指数!D446="","",質格差指数!D446)</f>
        <v>2.0867811002781799E-2</v>
      </c>
      <c r="M446" s="2">
        <f>IF(質格差指数!E446="","",質格差指数!E446)</f>
        <v>4.9470062897177397E-2</v>
      </c>
      <c r="N446" s="2">
        <f>IF(質格差指数!F446="","",質格差指数!F446)</f>
        <v>1.41324226921413E-3</v>
      </c>
      <c r="O446" s="2">
        <f>IF(質格差指数!G446="","",質格差指数!G446)</f>
        <v>-6.3111414098284699E-3</v>
      </c>
    </row>
    <row r="447" spans="1:15" x14ac:dyDescent="0.55000000000000004">
      <c r="A447" s="3">
        <v>15</v>
      </c>
      <c r="B447" s="3">
        <v>10</v>
      </c>
      <c r="I447" s="3">
        <v>15</v>
      </c>
      <c r="J447" s="3">
        <v>10</v>
      </c>
      <c r="K447" s="2">
        <f>IF(質格差指数!C447="","",質格差指数!C447)</f>
        <v>2.2942257797397399E-2</v>
      </c>
      <c r="L447" s="2">
        <f>IF(質格差指数!D447="","",質格差指数!D447)</f>
        <v>4.5462252208139403E-2</v>
      </c>
      <c r="M447" s="2">
        <f>IF(質格差指数!E447="","",質格差指数!E447)</f>
        <v>5.3997911372480202E-2</v>
      </c>
      <c r="N447" s="2">
        <f>IF(質格差指数!F447="","",質格差指数!F447)</f>
        <v>1.2510901910307201E-2</v>
      </c>
      <c r="O447" s="2">
        <f>IF(質格差指数!G447="","",質格差指数!G447)</f>
        <v>8.7289680043496406E-3</v>
      </c>
    </row>
    <row r="448" spans="1:15" x14ac:dyDescent="0.55000000000000004">
      <c r="A448" s="3">
        <v>15</v>
      </c>
      <c r="B448" s="3">
        <v>11</v>
      </c>
      <c r="I448" s="3">
        <v>15</v>
      </c>
      <c r="J448" s="3">
        <v>11</v>
      </c>
      <c r="K448" s="2">
        <f>IF(質格差指数!C448="","",質格差指数!C448)</f>
        <v>-2.2563178926605101E-2</v>
      </c>
      <c r="L448" s="2">
        <f>IF(質格差指数!D448="","",質格差指数!D448)</f>
        <v>-4.2249559501944499E-3</v>
      </c>
      <c r="M448" s="2">
        <f>IF(質格差指数!E448="","",質格差指数!E448)</f>
        <v>2.66400559555094E-2</v>
      </c>
      <c r="N448" s="2">
        <f>IF(質格差指数!F448="","",質格差指数!F448)</f>
        <v>-3.2207031262731098E-2</v>
      </c>
      <c r="O448" s="2">
        <f>IF(質格差指数!G448="","",質格差指数!G448)</f>
        <v>-3.4716245085453297E-2</v>
      </c>
    </row>
    <row r="449" spans="1:15" x14ac:dyDescent="0.55000000000000004">
      <c r="A449" s="3">
        <v>15</v>
      </c>
      <c r="B449" s="3">
        <v>12</v>
      </c>
      <c r="I449" s="3">
        <v>15</v>
      </c>
      <c r="J449" s="3">
        <v>12</v>
      </c>
      <c r="K449" s="2">
        <f>IF(質格差指数!C449="","",質格差指数!C449)</f>
        <v>-7.8482998842500706E-2</v>
      </c>
      <c r="L449" s="2">
        <f>IF(質格差指数!D449="","",質格差指数!D449)</f>
        <v>1.0430133005493201E-2</v>
      </c>
      <c r="M449" s="2">
        <f>IF(質格差指数!E449="","",質格差指数!E449)</f>
        <v>6.90721789886726E-2</v>
      </c>
      <c r="N449" s="2">
        <f>IF(質格差指数!F449="","",質格差指数!F449)</f>
        <v>-2.5102523058953899E-2</v>
      </c>
      <c r="O449" s="2">
        <f>IF(質格差指数!G449="","",質格差指数!G449)</f>
        <v>-3.0451544431411699E-2</v>
      </c>
    </row>
    <row r="450" spans="1:15" x14ac:dyDescent="0.55000000000000004">
      <c r="A450" s="3">
        <v>15</v>
      </c>
      <c r="B450" s="3">
        <v>13</v>
      </c>
      <c r="I450" s="3">
        <v>15</v>
      </c>
      <c r="J450" s="3">
        <v>13</v>
      </c>
      <c r="K450" s="2">
        <f>IF(質格差指数!C450="","",質格差指数!C450)</f>
        <v>-0.21519104737761899</v>
      </c>
      <c r="L450" s="2">
        <f>IF(質格差指数!D450="","",質格差指数!D450)</f>
        <v>-0.26136281420413199</v>
      </c>
      <c r="M450" s="2">
        <f>IF(質格差指数!E450="","",質格差指数!E450)</f>
        <v>-0.11429731912501299</v>
      </c>
      <c r="N450" s="2">
        <f>IF(質格差指数!F450="","",質格差指数!F450)</f>
        <v>-0.48244935676649697</v>
      </c>
      <c r="O450" s="2">
        <f>IF(質格差指数!G450="","",質格差指数!G450)</f>
        <v>-0.48175837821088702</v>
      </c>
    </row>
    <row r="451" spans="1:15" x14ac:dyDescent="0.55000000000000004">
      <c r="A451" s="3">
        <v>15</v>
      </c>
      <c r="B451" s="3">
        <v>14</v>
      </c>
      <c r="I451" s="3">
        <v>15</v>
      </c>
      <c r="J451" s="3">
        <v>14</v>
      </c>
      <c r="K451" s="2">
        <f>IF(質格差指数!C451="","",質格差指数!C451)</f>
        <v>-5.8310874602101298E-2</v>
      </c>
      <c r="L451" s="2">
        <f>IF(質格差指数!D451="","",質格差指数!D451)</f>
        <v>-1.25888705398557E-2</v>
      </c>
      <c r="M451" s="2">
        <f>IF(質格差指数!E451="","",質格差指数!E451)</f>
        <v>5.7271221381680101E-2</v>
      </c>
      <c r="N451" s="2">
        <f>IF(質格差指数!F451="","",質格差指数!F451)</f>
        <v>-2.0040496417048099E-2</v>
      </c>
      <c r="O451" s="2">
        <f>IF(質格差指数!G451="","",質格差指数!G451)</f>
        <v>-2.98378651666143E-2</v>
      </c>
    </row>
    <row r="452" spans="1:15" x14ac:dyDescent="0.55000000000000004">
      <c r="A452" s="3">
        <v>15</v>
      </c>
      <c r="B452" s="3">
        <v>15</v>
      </c>
      <c r="I452" s="3">
        <v>15</v>
      </c>
      <c r="J452" s="3">
        <v>15</v>
      </c>
      <c r="K452" s="2">
        <f>IF(質格差指数!C452="","",質格差指数!C452)</f>
        <v>1.35267740785705E-4</v>
      </c>
      <c r="L452" s="2">
        <f>IF(質格差指数!D452="","",質格差指数!D452)</f>
        <v>5.8008578428373002E-2</v>
      </c>
      <c r="M452" s="2">
        <f>IF(質格差指数!E452="","",質格差指数!E452)</f>
        <v>0.10447916504704</v>
      </c>
      <c r="N452" s="2">
        <f>IF(質格差指数!F452="","",質格差指数!F452)</f>
        <v>-1.9715622374630901E-2</v>
      </c>
      <c r="O452" s="2">
        <f>IF(質格差指数!G452="","",質格差指数!G452)</f>
        <v>-1.9810380511154298E-2</v>
      </c>
    </row>
    <row r="453" spans="1:15" x14ac:dyDescent="0.55000000000000004">
      <c r="A453" s="3">
        <v>15</v>
      </c>
      <c r="B453" s="3">
        <v>16</v>
      </c>
      <c r="I453" s="3">
        <v>15</v>
      </c>
      <c r="J453" s="3">
        <v>16</v>
      </c>
      <c r="K453" s="2">
        <f>IF(質格差指数!C453="","",質格差指数!C453)</f>
        <v>4.0300044609768403E-2</v>
      </c>
      <c r="L453" s="2">
        <f>IF(質格差指数!D453="","",質格差指数!D453)</f>
        <v>6.9100116574732501E-2</v>
      </c>
      <c r="M453" s="2">
        <f>IF(質格差指数!E453="","",質格差指数!E453)</f>
        <v>7.4850165425357398E-2</v>
      </c>
      <c r="N453" s="2">
        <f>IF(質格差指数!F453="","",質格差指数!F453)</f>
        <v>4.9830763369667297E-2</v>
      </c>
      <c r="O453" s="2">
        <f>IF(質格差指数!G453="","",質格差指数!G453)</f>
        <v>5.2252081267675603E-2</v>
      </c>
    </row>
    <row r="454" spans="1:15" x14ac:dyDescent="0.55000000000000004">
      <c r="A454" s="3">
        <v>15</v>
      </c>
      <c r="B454" s="3">
        <v>17</v>
      </c>
      <c r="I454" s="3">
        <v>15</v>
      </c>
      <c r="J454" s="3">
        <v>17</v>
      </c>
      <c r="K454" s="2">
        <f>IF(質格差指数!C454="","",質格差指数!C454)</f>
        <v>3.9251071939294703E-3</v>
      </c>
      <c r="L454" s="2">
        <f>IF(質格差指数!D454="","",質格差指数!D454)</f>
        <v>4.32006128306857E-2</v>
      </c>
      <c r="M454" s="2">
        <f>IF(質格差指数!E454="","",質格差指数!E454)</f>
        <v>2.7532791662200001E-2</v>
      </c>
      <c r="N454" s="2">
        <f>IF(質格差指数!F454="","",質格差指数!F454)</f>
        <v>1.15261418788882E-2</v>
      </c>
      <c r="O454" s="2">
        <f>IF(質格差指数!G454="","",質格差指数!G454)</f>
        <v>6.11984606174008E-2</v>
      </c>
    </row>
    <row r="455" spans="1:15" x14ac:dyDescent="0.55000000000000004">
      <c r="A455" s="3">
        <v>15</v>
      </c>
      <c r="B455" s="3">
        <v>18</v>
      </c>
      <c r="I455" s="3">
        <v>15</v>
      </c>
      <c r="J455" s="3">
        <v>18</v>
      </c>
      <c r="K455" s="2">
        <f>IF(質格差指数!C455="","",質格差指数!C455)</f>
        <v>6.4476058880187301E-2</v>
      </c>
      <c r="L455" s="2">
        <f>IF(質格差指数!D455="","",質格差指数!D455)</f>
        <v>8.0751289110421703E-2</v>
      </c>
      <c r="M455" s="2">
        <f>IF(質格差指数!E455="","",質格差指数!E455)</f>
        <v>3.1066384233947499E-2</v>
      </c>
      <c r="N455" s="2">
        <f>IF(質格差指数!F455="","",質格差指数!F455)</f>
        <v>5.13301933369157E-2</v>
      </c>
      <c r="O455" s="2">
        <f>IF(質格差指数!G455="","",質格差指数!G455)</f>
        <v>5.7965620726504602E-2</v>
      </c>
    </row>
    <row r="456" spans="1:15" x14ac:dyDescent="0.55000000000000004">
      <c r="A456" s="3">
        <v>15</v>
      </c>
      <c r="B456" s="3">
        <v>19</v>
      </c>
      <c r="I456" s="3">
        <v>15</v>
      </c>
      <c r="J456" s="3">
        <v>19</v>
      </c>
      <c r="K456" s="2">
        <f>IF(質格差指数!C456="","",質格差指数!C456)</f>
        <v>4.60506266148357E-2</v>
      </c>
      <c r="L456" s="2">
        <f>IF(質格差指数!D456="","",質格差指数!D456)</f>
        <v>5.3586601367976501E-2</v>
      </c>
      <c r="M456" s="2">
        <f>IF(質格差指数!E456="","",質格差指数!E456)</f>
        <v>3.0737139452761401E-2</v>
      </c>
      <c r="N456" s="2">
        <f>IF(質格差指数!F456="","",質格差指数!F456)</f>
        <v>4.9417893878006297E-2</v>
      </c>
      <c r="O456" s="2">
        <f>IF(質格差指数!G456="","",質格差指数!G456)</f>
        <v>4.3384395940958803E-2</v>
      </c>
    </row>
    <row r="457" spans="1:15" x14ac:dyDescent="0.55000000000000004">
      <c r="A457" s="3">
        <v>15</v>
      </c>
      <c r="B457" s="3">
        <v>20</v>
      </c>
      <c r="I457" s="3">
        <v>15</v>
      </c>
      <c r="J457" s="3">
        <v>20</v>
      </c>
      <c r="K457" s="2">
        <f>IF(質格差指数!C457="","",質格差指数!C457)</f>
        <v>6.5496381403705006E-2</v>
      </c>
      <c r="L457" s="2">
        <f>IF(質格差指数!D457="","",質格差指数!D457)</f>
        <v>7.9961557698888103E-2</v>
      </c>
      <c r="M457" s="2">
        <f>IF(質格差指数!E457="","",質格差指数!E457)</f>
        <v>2.3170129956783501E-2</v>
      </c>
      <c r="N457" s="2">
        <f>IF(質格差指数!F457="","",質格差指数!F457)</f>
        <v>5.0904362775486503E-2</v>
      </c>
      <c r="O457" s="2">
        <f>IF(質格差指数!G457="","",質格差指数!G457)</f>
        <v>3.6290353804485302E-2</v>
      </c>
    </row>
    <row r="458" spans="1:15" x14ac:dyDescent="0.55000000000000004">
      <c r="A458" s="3">
        <v>15</v>
      </c>
      <c r="B458" s="3">
        <v>21</v>
      </c>
      <c r="I458" s="3">
        <v>15</v>
      </c>
      <c r="J458" s="3">
        <v>21</v>
      </c>
      <c r="K458" s="2">
        <f>IF(質格差指数!C458="","",質格差指数!C458)</f>
        <v>2.53620242280609E-2</v>
      </c>
      <c r="L458" s="2">
        <f>IF(質格差指数!D458="","",質格差指数!D458)</f>
        <v>-6.2008021548292103E-3</v>
      </c>
      <c r="M458" s="2">
        <f>IF(質格差指数!E458="","",質格差指数!E458)</f>
        <v>3.62390840791397E-2</v>
      </c>
      <c r="N458" s="2">
        <f>IF(質格差指数!F458="","",質格差指数!F458)</f>
        <v>3.6361635138830603E-2</v>
      </c>
      <c r="O458" s="2">
        <f>IF(質格差指数!G458="","",質格差指数!G458)</f>
        <v>1.5142466829605499E-2</v>
      </c>
    </row>
    <row r="459" spans="1:15" x14ac:dyDescent="0.55000000000000004">
      <c r="A459" s="3">
        <v>15</v>
      </c>
      <c r="B459" s="3">
        <v>22</v>
      </c>
      <c r="I459" s="3">
        <v>15</v>
      </c>
      <c r="J459" s="3">
        <v>22</v>
      </c>
      <c r="K459" s="2">
        <f>IF(質格差指数!C459="","",質格差指数!C459)</f>
        <v>0.101425978891529</v>
      </c>
      <c r="L459" s="2">
        <f>IF(質格差指数!D459="","",質格差指数!D459)</f>
        <v>8.1438023451630703E-2</v>
      </c>
      <c r="M459" s="2">
        <f>IF(質格差指数!E459="","",質格差指数!E459)</f>
        <v>8.7936189623387007E-2</v>
      </c>
      <c r="N459" s="2">
        <f>IF(質格差指数!F459="","",質格差指数!F459)</f>
        <v>0.118075070874953</v>
      </c>
      <c r="O459" s="2">
        <f>IF(質格差指数!G459="","",質格差指数!G459)</f>
        <v>3.5437879632864502E-2</v>
      </c>
    </row>
    <row r="460" spans="1:15" x14ac:dyDescent="0.55000000000000004">
      <c r="A460" s="3">
        <v>15</v>
      </c>
      <c r="B460" s="3">
        <v>23</v>
      </c>
      <c r="I460" s="3">
        <v>15</v>
      </c>
      <c r="J460" s="3">
        <v>23</v>
      </c>
      <c r="K460" s="2">
        <f>IF(質格差指数!C460="","",質格差指数!C460)</f>
        <v>6.8401500751779601E-2</v>
      </c>
      <c r="L460" s="2">
        <f>IF(質格差指数!D460="","",質格差指数!D460)</f>
        <v>9.7951952125964303E-2</v>
      </c>
      <c r="M460" s="2">
        <f>IF(質格差指数!E460="","",質格差指数!E460)</f>
        <v>0.112935518397278</v>
      </c>
      <c r="N460" s="2">
        <f>IF(質格差指数!F460="","",質格差指数!F460)</f>
        <v>3.2281294882938199E-4</v>
      </c>
      <c r="O460" s="2">
        <f>IF(質格差指数!G460="","",質格差指数!G460)</f>
        <v>8.5624960469099197E-3</v>
      </c>
    </row>
    <row r="461" spans="1:15" x14ac:dyDescent="0.55000000000000004">
      <c r="A461" s="3">
        <v>15</v>
      </c>
      <c r="B461" s="3">
        <v>24</v>
      </c>
      <c r="I461" s="3">
        <v>15</v>
      </c>
      <c r="J461" s="3">
        <v>24</v>
      </c>
      <c r="K461" s="2">
        <f>IF(質格差指数!C461="","",質格差指数!C461)</f>
        <v>5.06506759631059E-2</v>
      </c>
      <c r="L461" s="2">
        <f>IF(質格差指数!D461="","",質格差指数!D461)</f>
        <v>7.0175156312181894E-2</v>
      </c>
      <c r="M461" s="2">
        <f>IF(質格差指数!E461="","",質格差指数!E461)</f>
        <v>8.6518465358096402E-2</v>
      </c>
      <c r="N461" s="2">
        <f>IF(質格差指数!F461="","",質格差指数!F461)</f>
        <v>7.6537738379569606E-2</v>
      </c>
      <c r="O461" s="2">
        <f>IF(質格差指数!G461="","",質格差指数!G461)</f>
        <v>6.8525966498377194E-2</v>
      </c>
    </row>
    <row r="462" spans="1:15" x14ac:dyDescent="0.55000000000000004">
      <c r="A462" s="3">
        <v>15</v>
      </c>
      <c r="B462" s="3">
        <v>25</v>
      </c>
      <c r="I462" s="3">
        <v>15</v>
      </c>
      <c r="J462" s="3">
        <v>25</v>
      </c>
      <c r="K462" s="2">
        <f>IF(質格差指数!C462="","",質格差指数!C462)</f>
        <v>4.39384203636509E-2</v>
      </c>
      <c r="L462" s="2">
        <f>IF(質格差指数!D462="","",質格差指数!D462)</f>
        <v>9.7899087769931798E-3</v>
      </c>
      <c r="M462" s="2">
        <f>IF(質格差指数!E462="","",質格差指数!E462)</f>
        <v>5.2052270784879999E-2</v>
      </c>
      <c r="N462" s="2">
        <f>IF(質格差指数!F462="","",質格差指数!F462)</f>
        <v>5.9596444038374698E-2</v>
      </c>
      <c r="O462" s="2">
        <f>IF(質格差指数!G462="","",質格差指数!G462)</f>
        <v>7.6467324742330298E-2</v>
      </c>
    </row>
    <row r="463" spans="1:15" x14ac:dyDescent="0.55000000000000004">
      <c r="A463" s="3">
        <v>15</v>
      </c>
      <c r="B463" s="3">
        <v>26</v>
      </c>
      <c r="I463" s="3">
        <v>15</v>
      </c>
      <c r="J463" s="3">
        <v>26</v>
      </c>
      <c r="K463" s="2">
        <f>IF(質格差指数!C463="","",質格差指数!C463)</f>
        <v>-6.2268636028360198E-2</v>
      </c>
      <c r="L463" s="2">
        <f>IF(質格差指数!D463="","",質格差指数!D463)</f>
        <v>6.5870006309680595E-2</v>
      </c>
      <c r="M463" s="2">
        <f>IF(質格差指数!E463="","",質格差指数!E463)</f>
        <v>0.103464271518642</v>
      </c>
      <c r="N463" s="2">
        <f>IF(質格差指数!F463="","",質格差指数!F463)</f>
        <v>0.133386359078323</v>
      </c>
      <c r="O463" s="2">
        <f>IF(質格差指数!G463="","",質格差指数!G463)</f>
        <v>9.6265820770041796E-2</v>
      </c>
    </row>
    <row r="464" spans="1:15" x14ac:dyDescent="0.55000000000000004">
      <c r="A464" s="3">
        <v>15</v>
      </c>
      <c r="B464" s="3">
        <v>27</v>
      </c>
      <c r="I464" s="3">
        <v>15</v>
      </c>
      <c r="J464" s="3">
        <v>27</v>
      </c>
      <c r="K464" s="2">
        <f>IF(質格差指数!C464="","",質格差指数!C464)</f>
        <v>3.1872292368187498E-2</v>
      </c>
      <c r="L464" s="2">
        <f>IF(質格差指数!D464="","",質格差指数!D464)</f>
        <v>5.6000617212294101E-2</v>
      </c>
      <c r="M464" s="2">
        <f>IF(質格差指数!E464="","",質格差指数!E464)</f>
        <v>-1.9060323336238201E-4</v>
      </c>
      <c r="N464" s="2">
        <f>IF(質格差指数!F464="","",質格差指数!F464)</f>
        <v>3.5079399403910902E-2</v>
      </c>
      <c r="O464" s="2">
        <f>IF(質格差指数!G464="","",質格差指数!G464)</f>
        <v>5.84033071675212E-2</v>
      </c>
    </row>
    <row r="465" spans="1:15" x14ac:dyDescent="0.55000000000000004">
      <c r="A465" s="3">
        <v>15</v>
      </c>
      <c r="B465" s="3">
        <v>28</v>
      </c>
      <c r="I465" s="3">
        <v>15</v>
      </c>
      <c r="J465" s="3">
        <v>28</v>
      </c>
      <c r="K465" s="2">
        <f>IF(質格差指数!C465="","",質格差指数!C465)</f>
        <v>2.2637241594091199E-2</v>
      </c>
      <c r="L465" s="2">
        <f>IF(質格差指数!D465="","",質格差指数!D465)</f>
        <v>3.1283904758468303E-2</v>
      </c>
      <c r="M465" s="2">
        <f>IF(質格差指数!E465="","",質格差指数!E465)</f>
        <v>3.6654170767639799E-2</v>
      </c>
      <c r="N465" s="2">
        <f>IF(質格差指数!F465="","",質格差指数!F465)</f>
        <v>4.0401598673776101E-2</v>
      </c>
      <c r="O465" s="2">
        <f>IF(質格差指数!G465="","",質格差指数!G465)</f>
        <v>4.1410760132770001E-2</v>
      </c>
    </row>
    <row r="466" spans="1:15" x14ac:dyDescent="0.55000000000000004">
      <c r="A466" s="3">
        <v>15</v>
      </c>
      <c r="B466" s="3">
        <v>29</v>
      </c>
      <c r="I466" s="3">
        <v>15</v>
      </c>
      <c r="J466" s="3">
        <v>29</v>
      </c>
      <c r="K466" s="2">
        <f>IF(質格差指数!C466="","",質格差指数!C466)</f>
        <v>-1.7316960768436002E-2</v>
      </c>
      <c r="L466" s="2">
        <f>IF(質格差指数!D466="","",質格差指数!D466)</f>
        <v>1.1078913929922799E-2</v>
      </c>
      <c r="M466" s="2">
        <f>IF(質格差指数!E466="","",質格差指数!E466)</f>
        <v>1.72433145377438E-2</v>
      </c>
      <c r="N466" s="2">
        <f>IF(質格差指数!F466="","",質格差指数!F466)</f>
        <v>4.4680635193281297E-2</v>
      </c>
      <c r="O466" s="2">
        <f>IF(質格差指数!G466="","",質格差指数!G466)</f>
        <v>4.4773673812520398E-2</v>
      </c>
    </row>
    <row r="467" spans="1:15" x14ac:dyDescent="0.55000000000000004">
      <c r="A467" s="3">
        <v>15</v>
      </c>
      <c r="B467" s="3">
        <v>30</v>
      </c>
      <c r="I467" s="3">
        <v>15</v>
      </c>
      <c r="J467" s="3">
        <v>30</v>
      </c>
      <c r="K467" s="2">
        <f>IF(質格差指数!C467="","",質格差指数!C467)</f>
        <v>-2.3776069484118499E-3</v>
      </c>
      <c r="L467" s="2">
        <f>IF(質格差指数!D467="","",質格差指数!D467)</f>
        <v>7.5522635471848296E-3</v>
      </c>
      <c r="M467" s="2">
        <f>IF(質格差指数!E467="","",質格差指数!E467)</f>
        <v>-1.37773374622677E-2</v>
      </c>
      <c r="N467" s="2">
        <f>IF(質格差指数!F467="","",質格差指数!F467)</f>
        <v>2.9060754851134601E-2</v>
      </c>
      <c r="O467" s="2">
        <f>IF(質格差指数!G467="","",質格差指数!G467)</f>
        <v>1.35837234562426E-2</v>
      </c>
    </row>
    <row r="468" spans="1:15" x14ac:dyDescent="0.55000000000000004">
      <c r="A468" s="3">
        <v>15</v>
      </c>
      <c r="B468" s="3">
        <v>31</v>
      </c>
      <c r="I468" s="3">
        <v>15</v>
      </c>
      <c r="J468" s="3">
        <v>31</v>
      </c>
      <c r="K468" s="2">
        <f>IF(質格差指数!C468="","",質格差指数!C468)</f>
        <v>2.6977088619813301E-2</v>
      </c>
      <c r="L468" s="2">
        <f>IF(質格差指数!D468="","",質格差指数!D468)</f>
        <v>2.9960465222978801E-2</v>
      </c>
      <c r="M468" s="2">
        <f>IF(質格差指数!E468="","",質格差指数!E468)</f>
        <v>2.92946314854934E-2</v>
      </c>
      <c r="N468" s="2">
        <f>IF(質格差指数!F468="","",質格差指数!F468)</f>
        <v>1.3909156793544999E-2</v>
      </c>
      <c r="O468" s="2">
        <f>IF(質格差指数!G468="","",質格差指数!G468)</f>
        <v>8.0492824624038804E-3</v>
      </c>
    </row>
    <row r="469" spans="1:15" x14ac:dyDescent="0.55000000000000004">
      <c r="A469" s="3">
        <v>16</v>
      </c>
      <c r="B469" s="3">
        <v>1</v>
      </c>
      <c r="I469" s="3">
        <v>16</v>
      </c>
      <c r="J469" s="3">
        <v>1</v>
      </c>
      <c r="K469" s="2">
        <f>IF(質格差指数!C469="","",質格差指数!C469)</f>
        <v>0.36628220891858598</v>
      </c>
      <c r="L469" s="2">
        <f>IF(質格差指数!D469="","",質格差指数!D469)</f>
        <v>0.30683041574705</v>
      </c>
      <c r="M469" s="2">
        <f>IF(質格差指数!E469="","",質格差指数!E469)</f>
        <v>0.26623120552041801</v>
      </c>
      <c r="N469" s="2">
        <f>IF(質格差指数!F469="","",質格差指数!F469)</f>
        <v>0.304599492566346</v>
      </c>
      <c r="O469" s="2">
        <f>IF(質格差指数!G469="","",質格差指数!G469)</f>
        <v>0.30294086833192302</v>
      </c>
    </row>
    <row r="470" spans="1:15" x14ac:dyDescent="0.55000000000000004">
      <c r="A470" s="3">
        <v>16</v>
      </c>
      <c r="B470" s="3">
        <v>2</v>
      </c>
      <c r="I470" s="3">
        <v>16</v>
      </c>
      <c r="J470" s="3">
        <v>2</v>
      </c>
      <c r="K470" s="2">
        <f>IF(質格差指数!C470="","",質格差指数!C470)</f>
        <v>-5.8821702644257901E-2</v>
      </c>
      <c r="L470" s="2">
        <f>IF(質格差指数!D470="","",質格差指数!D470)</f>
        <v>9.5241212406695905E-2</v>
      </c>
      <c r="M470" s="2">
        <f>IF(質格差指数!E470="","",質格差指数!E470)</f>
        <v>0.48554880120499699</v>
      </c>
      <c r="N470" s="2">
        <f>IF(質格差指数!F470="","",質格差指数!F470)</f>
        <v>0.54603476829247599</v>
      </c>
      <c r="O470" s="2">
        <f>IF(質格差指数!G470="","",質格差指数!G470)</f>
        <v>0.51774993127410995</v>
      </c>
    </row>
    <row r="471" spans="1:15" x14ac:dyDescent="0.55000000000000004">
      <c r="A471" s="3">
        <v>16</v>
      </c>
      <c r="B471" s="3">
        <v>3</v>
      </c>
      <c r="I471" s="3">
        <v>16</v>
      </c>
      <c r="J471" s="3">
        <v>3</v>
      </c>
      <c r="K471" s="2">
        <f>IF(質格差指数!C471="","",質格差指数!C471)</f>
        <v>9.85554785876918E-2</v>
      </c>
      <c r="L471" s="2">
        <f>IF(質格差指数!D471="","",質格差指数!D471)</f>
        <v>9.7313533031972405E-2</v>
      </c>
      <c r="M471" s="2">
        <f>IF(質格差指数!E471="","",質格差指数!E471)</f>
        <v>9.4649815328102196E-2</v>
      </c>
      <c r="N471" s="2">
        <f>IF(質格差指数!F471="","",質格差指数!F471)</f>
        <v>0.144314577613048</v>
      </c>
      <c r="O471" s="2">
        <f>IF(質格差指数!G471="","",質格差指数!G471)</f>
        <v>0.14377332720392999</v>
      </c>
    </row>
    <row r="472" spans="1:15" x14ac:dyDescent="0.55000000000000004">
      <c r="A472" s="3">
        <v>16</v>
      </c>
      <c r="B472" s="3">
        <v>4</v>
      </c>
      <c r="I472" s="3">
        <v>16</v>
      </c>
      <c r="J472" s="3">
        <v>4</v>
      </c>
      <c r="K472" s="2">
        <f>IF(質格差指数!C472="","",質格差指数!C472)</f>
        <v>0.15582928588055101</v>
      </c>
      <c r="L472" s="2">
        <f>IF(質格差指数!D472="","",質格差指数!D472)</f>
        <v>0.234258195861832</v>
      </c>
      <c r="M472" s="2">
        <f>IF(質格差指数!E472="","",質格差指数!E472)</f>
        <v>0.24095094391176999</v>
      </c>
      <c r="N472" s="2">
        <f>IF(質格差指数!F472="","",質格差指数!F472)</f>
        <v>0.129935271629427</v>
      </c>
      <c r="O472" s="2">
        <f>IF(質格差指数!G472="","",質格差指数!G472)</f>
        <v>0.136674258912102</v>
      </c>
    </row>
    <row r="473" spans="1:15" x14ac:dyDescent="0.55000000000000004">
      <c r="A473" s="3">
        <v>16</v>
      </c>
      <c r="B473" s="3">
        <v>5</v>
      </c>
      <c r="I473" s="3">
        <v>16</v>
      </c>
      <c r="J473" s="3">
        <v>5</v>
      </c>
      <c r="K473" s="2">
        <f>IF(質格差指数!C473="","",質格差指数!C473)</f>
        <v>-1.8629716929952401E-2</v>
      </c>
      <c r="L473" s="2">
        <f>IF(質格差指数!D473="","",質格差指数!D473)</f>
        <v>4.6711222983603598E-2</v>
      </c>
      <c r="M473" s="2">
        <f>IF(質格差指数!E473="","",質格差指数!E473)</f>
        <v>0.11232019626475</v>
      </c>
      <c r="N473" s="2">
        <f>IF(質格差指数!F473="","",質格差指数!F473)</f>
        <v>4.1381451522950804E-3</v>
      </c>
      <c r="O473" s="2">
        <f>IF(質格差指数!G473="","",質格差指数!G473)</f>
        <v>1.5700497701237399E-2</v>
      </c>
    </row>
    <row r="474" spans="1:15" x14ac:dyDescent="0.55000000000000004">
      <c r="A474" s="3">
        <v>16</v>
      </c>
      <c r="B474" s="3">
        <v>6</v>
      </c>
      <c r="I474" s="3">
        <v>16</v>
      </c>
      <c r="J474" s="3">
        <v>6</v>
      </c>
      <c r="K474" s="2">
        <f>IF(質格差指数!C474="","",質格差指数!C474)</f>
        <v>-1.60691539238388E-2</v>
      </c>
      <c r="L474" s="2">
        <f>IF(質格差指数!D474="","",質格差指数!D474)</f>
        <v>1.37203257721875E-2</v>
      </c>
      <c r="M474" s="2">
        <f>IF(質格差指数!E474="","",質格差指数!E474)</f>
        <v>2.4134479903736801E-2</v>
      </c>
      <c r="N474" s="2">
        <f>IF(質格差指数!F474="","",質格差指数!F474)</f>
        <v>-2.8185385249964601E-2</v>
      </c>
      <c r="O474" s="2">
        <f>IF(質格差指数!G474="","",質格差指数!G474)</f>
        <v>-3.3111069158430498E-2</v>
      </c>
    </row>
    <row r="475" spans="1:15" x14ac:dyDescent="0.55000000000000004">
      <c r="A475" s="3">
        <v>16</v>
      </c>
      <c r="B475" s="3">
        <v>7</v>
      </c>
      <c r="I475" s="3">
        <v>16</v>
      </c>
      <c r="J475" s="3">
        <v>7</v>
      </c>
      <c r="K475" s="2">
        <f>IF(質格差指数!C475="","",質格差指数!C475)</f>
        <v>0.115454110654602</v>
      </c>
      <c r="L475" s="2">
        <f>IF(質格差指数!D475="","",質格差指数!D475)</f>
        <v>0.12510023094436701</v>
      </c>
      <c r="M475" s="2">
        <f>IF(質格差指数!E475="","",質格差指数!E475)</f>
        <v>0.16011329791373399</v>
      </c>
      <c r="N475" s="2">
        <f>IF(質格差指数!F475="","",質格差指数!F475)</f>
        <v>0.114246085305049</v>
      </c>
      <c r="O475" s="2">
        <f>IF(質格差指数!G475="","",質格差指数!G475)</f>
        <v>0.124371933461543</v>
      </c>
    </row>
    <row r="476" spans="1:15" x14ac:dyDescent="0.55000000000000004">
      <c r="A476" s="3">
        <v>16</v>
      </c>
      <c r="B476" s="3">
        <v>8</v>
      </c>
      <c r="I476" s="3">
        <v>16</v>
      </c>
      <c r="J476" s="3">
        <v>8</v>
      </c>
      <c r="K476" s="2">
        <f>IF(質格差指数!C476="","",質格差指数!C476)</f>
        <v>-9.4516564692126798E-2</v>
      </c>
      <c r="L476" s="2">
        <f>IF(質格差指数!D476="","",質格差指数!D476)</f>
        <v>5.9265978313288697E-2</v>
      </c>
      <c r="M476" s="2">
        <f>IF(質格差指数!E476="","",質格差指数!E476)</f>
        <v>0.104508665380142</v>
      </c>
      <c r="N476" s="2">
        <f>IF(質格差指数!F476="","",質格差指数!F476)</f>
        <v>1.32159067646112E-2</v>
      </c>
      <c r="O476" s="2">
        <f>IF(質格差指数!G476="","",質格差指数!G476)</f>
        <v>-1.04926868806432E-3</v>
      </c>
    </row>
    <row r="477" spans="1:15" x14ac:dyDescent="0.55000000000000004">
      <c r="A477" s="3">
        <v>16</v>
      </c>
      <c r="B477" s="3">
        <v>9</v>
      </c>
      <c r="I477" s="3">
        <v>16</v>
      </c>
      <c r="J477" s="3">
        <v>9</v>
      </c>
      <c r="K477" s="2">
        <f>IF(質格差指数!C477="","",質格差指数!C477)</f>
        <v>0.108466689721872</v>
      </c>
      <c r="L477" s="2">
        <f>IF(質格差指数!D477="","",質格差指数!D477)</f>
        <v>0.122460524665561</v>
      </c>
      <c r="M477" s="2">
        <f>IF(質格差指数!E477="","",質格差指数!E477)</f>
        <v>0.12466397020313801</v>
      </c>
      <c r="N477" s="2">
        <f>IF(質格差指数!F477="","",質格差指数!F477)</f>
        <v>7.2992161493800001E-2</v>
      </c>
      <c r="O477" s="2">
        <f>IF(質格差指数!G477="","",質格差指数!G477)</f>
        <v>7.0931570122412801E-2</v>
      </c>
    </row>
    <row r="478" spans="1:15" x14ac:dyDescent="0.55000000000000004">
      <c r="A478" s="3">
        <v>16</v>
      </c>
      <c r="B478" s="3">
        <v>10</v>
      </c>
      <c r="I478" s="3">
        <v>16</v>
      </c>
      <c r="J478" s="3">
        <v>10</v>
      </c>
      <c r="K478" s="2">
        <f>IF(質格差指数!C478="","",質格差指数!C478)</f>
        <v>2.9382541072787999E-2</v>
      </c>
      <c r="L478" s="2">
        <f>IF(質格差指数!D478="","",質格差指数!D478)</f>
        <v>7.1585034438567105E-2</v>
      </c>
      <c r="M478" s="2">
        <f>IF(質格差指数!E478="","",質格差指数!E478)</f>
        <v>9.5223221218840401E-2</v>
      </c>
      <c r="N478" s="2">
        <f>IF(質格差指数!F478="","",質格差指数!F478)</f>
        <v>6.0776490764915599E-2</v>
      </c>
      <c r="O478" s="2">
        <f>IF(質格差指数!G478="","",質格差指数!G478)</f>
        <v>5.08053689993406E-2</v>
      </c>
    </row>
    <row r="479" spans="1:15" x14ac:dyDescent="0.55000000000000004">
      <c r="A479" s="3">
        <v>16</v>
      </c>
      <c r="B479" s="3">
        <v>11</v>
      </c>
      <c r="I479" s="3">
        <v>16</v>
      </c>
      <c r="J479" s="3">
        <v>11</v>
      </c>
      <c r="K479" s="2">
        <f>IF(質格差指数!C479="","",質格差指数!C479)</f>
        <v>2.9924927118429999E-2</v>
      </c>
      <c r="L479" s="2">
        <f>IF(質格差指数!D479="","",質格差指数!D479)</f>
        <v>8.58654945670069E-2</v>
      </c>
      <c r="M479" s="2">
        <f>IF(質格差指数!E479="","",質格差指数!E479)</f>
        <v>8.8082674889584503E-2</v>
      </c>
      <c r="N479" s="2">
        <f>IF(質格差指数!F479="","",質格差指数!F479)</f>
        <v>2.26587895381474E-2</v>
      </c>
      <c r="O479" s="2">
        <f>IF(質格差指数!G479="","",質格差指数!G479)</f>
        <v>2.77622384163164E-2</v>
      </c>
    </row>
    <row r="480" spans="1:15" x14ac:dyDescent="0.55000000000000004">
      <c r="A480" s="3">
        <v>16</v>
      </c>
      <c r="B480" s="3">
        <v>12</v>
      </c>
      <c r="I480" s="3">
        <v>16</v>
      </c>
      <c r="J480" s="3">
        <v>12</v>
      </c>
      <c r="K480" s="2">
        <f>IF(質格差指数!C480="","",質格差指数!C480)</f>
        <v>4.13336182527146E-4</v>
      </c>
      <c r="L480" s="2">
        <f>IF(質格差指数!D480="","",質格差指数!D480)</f>
        <v>3.9219649759314197E-2</v>
      </c>
      <c r="M480" s="2">
        <f>IF(質格差指数!E480="","",質格差指数!E480)</f>
        <v>0.10114697962526201</v>
      </c>
      <c r="N480" s="2">
        <f>IF(質格差指数!F480="","",質格差指数!F480)</f>
        <v>5.6668494719445801E-2</v>
      </c>
      <c r="O480" s="2">
        <f>IF(質格差指数!G480="","",質格差指数!G480)</f>
        <v>5.3482462290032999E-2</v>
      </c>
    </row>
    <row r="481" spans="1:15" x14ac:dyDescent="0.55000000000000004">
      <c r="A481" s="3">
        <v>16</v>
      </c>
      <c r="B481" s="3">
        <v>13</v>
      </c>
      <c r="I481" s="3">
        <v>16</v>
      </c>
      <c r="J481" s="3">
        <v>13</v>
      </c>
      <c r="K481" s="2">
        <f>IF(質格差指数!C481="","",質格差指数!C481)</f>
        <v>0.35038658057416</v>
      </c>
      <c r="L481" s="2">
        <f>IF(質格差指数!D481="","",質格差指数!D481)</f>
        <v>0.55173337111327003</v>
      </c>
      <c r="M481" s="2">
        <f>IF(質格差指数!E481="","",質格差指数!E481)</f>
        <v>0.461170949910233</v>
      </c>
      <c r="N481" s="2">
        <f>IF(質格差指数!F481="","",質格差指数!F481)</f>
        <v>1.07869528812475</v>
      </c>
      <c r="O481" s="2">
        <f>IF(質格差指数!G481="","",質格差指数!G481)</f>
        <v>1.12213727321871</v>
      </c>
    </row>
    <row r="482" spans="1:15" x14ac:dyDescent="0.55000000000000004">
      <c r="A482" s="3">
        <v>16</v>
      </c>
      <c r="B482" s="3">
        <v>14</v>
      </c>
      <c r="I482" s="3">
        <v>16</v>
      </c>
      <c r="J482" s="3">
        <v>14</v>
      </c>
      <c r="K482" s="2">
        <f>IF(質格差指数!C482="","",質格差指数!C482)</f>
        <v>-1.1995947418317599E-2</v>
      </c>
      <c r="L482" s="2">
        <f>IF(質格差指数!D482="","",質格差指数!D482)</f>
        <v>6.7342069507325797E-2</v>
      </c>
      <c r="M482" s="2">
        <f>IF(質格差指数!E482="","",質格差指数!E482)</f>
        <v>0.103378632777646</v>
      </c>
      <c r="N482" s="2">
        <f>IF(質格差指数!F482="","",質格差指数!F482)</f>
        <v>8.6185950186409094E-2</v>
      </c>
      <c r="O482" s="2">
        <f>IF(質格差指数!G482="","",質格差指数!G482)</f>
        <v>7.5535664578156997E-2</v>
      </c>
    </row>
    <row r="483" spans="1:15" x14ac:dyDescent="0.55000000000000004">
      <c r="A483" s="3">
        <v>16</v>
      </c>
      <c r="B483" s="3">
        <v>15</v>
      </c>
      <c r="I483" s="3">
        <v>16</v>
      </c>
      <c r="J483" s="3">
        <v>15</v>
      </c>
      <c r="K483" s="2">
        <f>IF(質格差指数!C483="","",質格差指数!C483)</f>
        <v>1.3007625100955499E-2</v>
      </c>
      <c r="L483" s="2">
        <f>IF(質格差指数!D483="","",質格差指数!D483)</f>
        <v>2.9511331744665199E-2</v>
      </c>
      <c r="M483" s="2">
        <f>IF(質格差指数!E483="","",質格差指数!E483)</f>
        <v>9.3517672951862404E-2</v>
      </c>
      <c r="N483" s="2">
        <f>IF(質格差指数!F483="","",質格差指数!F483)</f>
        <v>-1.07191049954779E-2</v>
      </c>
      <c r="O483" s="2">
        <f>IF(質格差指数!G483="","",質格差指数!G483)</f>
        <v>-2.1285647179538399E-2</v>
      </c>
    </row>
    <row r="484" spans="1:15" x14ac:dyDescent="0.55000000000000004">
      <c r="A484" s="3">
        <v>16</v>
      </c>
      <c r="B484" s="3">
        <v>16</v>
      </c>
      <c r="I484" s="3">
        <v>16</v>
      </c>
      <c r="J484" s="3">
        <v>16</v>
      </c>
      <c r="K484" s="2">
        <f>IF(質格差指数!C484="","",質格差指数!C484)</f>
        <v>0.10275299958121099</v>
      </c>
      <c r="L484" s="2">
        <f>IF(質格差指数!D484="","",質格差指数!D484)</f>
        <v>0.14110077723504699</v>
      </c>
      <c r="M484" s="2">
        <f>IF(質格差指数!E484="","",質格差指数!E484)</f>
        <v>0.12688449233271801</v>
      </c>
      <c r="N484" s="2">
        <f>IF(質格差指数!F484="","",質格差指数!F484)</f>
        <v>0.11764371123143801</v>
      </c>
      <c r="O484" s="2">
        <f>IF(質格差指数!G484="","",質格差指数!G484)</f>
        <v>0.110350399521373</v>
      </c>
    </row>
    <row r="485" spans="1:15" x14ac:dyDescent="0.55000000000000004">
      <c r="A485" s="3">
        <v>16</v>
      </c>
      <c r="B485" s="3">
        <v>17</v>
      </c>
      <c r="I485" s="3">
        <v>16</v>
      </c>
      <c r="J485" s="3">
        <v>17</v>
      </c>
      <c r="K485" s="2">
        <f>IF(質格差指数!C485="","",質格差指数!C485)</f>
        <v>8.2091972464622007E-2</v>
      </c>
      <c r="L485" s="2">
        <f>IF(質格差指数!D485="","",質格差指数!D485)</f>
        <v>9.8874850325936195E-2</v>
      </c>
      <c r="M485" s="2">
        <f>IF(質格差指数!E485="","",質格差指数!E485)</f>
        <v>8.6855549041753702E-2</v>
      </c>
      <c r="N485" s="2">
        <f>IF(質格差指数!F485="","",質格差指数!F485)</f>
        <v>4.26599037237375E-2</v>
      </c>
      <c r="O485" s="2">
        <f>IF(質格差指数!G485="","",質格差指数!G485)</f>
        <v>4.5158136599544103E-2</v>
      </c>
    </row>
    <row r="486" spans="1:15" x14ac:dyDescent="0.55000000000000004">
      <c r="A486" s="3">
        <v>16</v>
      </c>
      <c r="B486" s="3">
        <v>18</v>
      </c>
      <c r="I486" s="3">
        <v>16</v>
      </c>
      <c r="J486" s="3">
        <v>18</v>
      </c>
      <c r="K486" s="2">
        <f>IF(質格差指数!C486="","",質格差指数!C486)</f>
        <v>1.3170089113652099E-2</v>
      </c>
      <c r="L486" s="2">
        <f>IF(質格差指数!D486="","",質格差指数!D486)</f>
        <v>6.9234058250305694E-2</v>
      </c>
      <c r="M486" s="2">
        <f>IF(質格差指数!E486="","",質格差指数!E486)</f>
        <v>6.4580193681552503E-2</v>
      </c>
      <c r="N486" s="2">
        <f>IF(質格差指数!F486="","",質格差指数!F486)</f>
        <v>7.8327081406113497E-2</v>
      </c>
      <c r="O486" s="2">
        <f>IF(質格差指数!G486="","",質格差指数!G486)</f>
        <v>2.29476326520941E-2</v>
      </c>
    </row>
    <row r="487" spans="1:15" x14ac:dyDescent="0.55000000000000004">
      <c r="A487" s="3">
        <v>16</v>
      </c>
      <c r="B487" s="3">
        <v>19</v>
      </c>
      <c r="I487" s="3">
        <v>16</v>
      </c>
      <c r="J487" s="3">
        <v>19</v>
      </c>
      <c r="K487" s="2">
        <f>IF(質格差指数!C487="","",質格差指数!C487)</f>
        <v>7.7006019472325105E-2</v>
      </c>
      <c r="L487" s="2">
        <f>IF(質格差指数!D487="","",質格差指数!D487)</f>
        <v>5.92393729002655E-2</v>
      </c>
      <c r="M487" s="2">
        <f>IF(質格差指数!E487="","",質格差指数!E487)</f>
        <v>6.8090927555421898E-2</v>
      </c>
      <c r="N487" s="2">
        <f>IF(質格差指数!F487="","",質格差指数!F487)</f>
        <v>5.8938155439371399E-2</v>
      </c>
      <c r="O487" s="2">
        <f>IF(質格差指数!G487="","",質格差指数!G487)</f>
        <v>6.7259829601350504E-2</v>
      </c>
    </row>
    <row r="488" spans="1:15" x14ac:dyDescent="0.55000000000000004">
      <c r="A488" s="3">
        <v>16</v>
      </c>
      <c r="B488" s="3">
        <v>20</v>
      </c>
      <c r="I488" s="3">
        <v>16</v>
      </c>
      <c r="J488" s="3">
        <v>20</v>
      </c>
      <c r="K488" s="2">
        <f>IF(質格差指数!C488="","",質格差指数!C488)</f>
        <v>6.3750941365992603E-2</v>
      </c>
      <c r="L488" s="2">
        <f>IF(質格差指数!D488="","",質格差指数!D488)</f>
        <v>2.3990204322995701E-2</v>
      </c>
      <c r="M488" s="2">
        <f>IF(質格差指数!E488="","",質格差指数!E488)</f>
        <v>5.5132209357911903E-2</v>
      </c>
      <c r="N488" s="2">
        <f>IF(質格差指数!F488="","",質格差指数!F488)</f>
        <v>2.8973424067884598E-2</v>
      </c>
      <c r="O488" s="2">
        <f>IF(質格差指数!G488="","",質格差指数!G488)</f>
        <v>4.6768639874814402E-2</v>
      </c>
    </row>
    <row r="489" spans="1:15" x14ac:dyDescent="0.55000000000000004">
      <c r="A489" s="3">
        <v>16</v>
      </c>
      <c r="B489" s="3">
        <v>21</v>
      </c>
      <c r="I489" s="3">
        <v>16</v>
      </c>
      <c r="J489" s="3">
        <v>21</v>
      </c>
      <c r="K489" s="2">
        <f>IF(質格差指数!C489="","",質格差指数!C489)</f>
        <v>4.2521370612892601E-2</v>
      </c>
      <c r="L489" s="2">
        <f>IF(質格差指数!D489="","",質格差指数!D489)</f>
        <v>7.32622291274619E-2</v>
      </c>
      <c r="M489" s="2">
        <f>IF(質格差指数!E489="","",質格差指数!E489)</f>
        <v>6.0938302541300303E-2</v>
      </c>
      <c r="N489" s="2">
        <f>IF(質格差指数!F489="","",質格差指数!F489)</f>
        <v>3.5290802699505602E-2</v>
      </c>
      <c r="O489" s="2">
        <f>IF(質格差指数!G489="","",質格差指数!G489)</f>
        <v>5.6148948737168698E-2</v>
      </c>
    </row>
    <row r="490" spans="1:15" x14ac:dyDescent="0.55000000000000004">
      <c r="A490" s="3">
        <v>16</v>
      </c>
      <c r="B490" s="3">
        <v>22</v>
      </c>
      <c r="I490" s="3">
        <v>16</v>
      </c>
      <c r="J490" s="3">
        <v>22</v>
      </c>
      <c r="K490" s="2">
        <f>IF(質格差指数!C490="","",質格差指数!C490)</f>
        <v>-1.25870583402463E-2</v>
      </c>
      <c r="L490" s="2">
        <f>IF(質格差指数!D490="","",質格差指数!D490)</f>
        <v>9.0472945532576093E-2</v>
      </c>
      <c r="M490" s="2">
        <f>IF(質格差指数!E490="","",質格差指数!E490)</f>
        <v>3.1921126939556101E-2</v>
      </c>
      <c r="N490" s="2">
        <f>IF(質格差指数!F490="","",質格差指数!F490)</f>
        <v>7.2488362588130295E-2</v>
      </c>
      <c r="O490" s="2">
        <f>IF(質格差指数!G490="","",質格差指数!G490)</f>
        <v>2.4473991696686698E-2</v>
      </c>
    </row>
    <row r="491" spans="1:15" x14ac:dyDescent="0.55000000000000004">
      <c r="A491" s="3">
        <v>16</v>
      </c>
      <c r="B491" s="3">
        <v>23</v>
      </c>
      <c r="I491" s="3">
        <v>16</v>
      </c>
      <c r="J491" s="3">
        <v>23</v>
      </c>
      <c r="K491" s="2">
        <f>IF(質格差指数!C491="","",質格差指数!C491)</f>
        <v>0.18093282839144101</v>
      </c>
      <c r="L491" s="2">
        <f>IF(質格差指数!D491="","",質格差指数!D491)</f>
        <v>0.22508231155317501</v>
      </c>
      <c r="M491" s="2">
        <f>IF(質格差指数!E491="","",質格差指数!E491)</f>
        <v>0.216939811202776</v>
      </c>
      <c r="N491" s="2">
        <f>IF(質格差指数!F491="","",質格差指数!F491)</f>
        <v>0.11834149515686899</v>
      </c>
      <c r="O491" s="2">
        <f>IF(質格差指数!G491="","",質格差指数!G491)</f>
        <v>0.11428811839422</v>
      </c>
    </row>
    <row r="492" spans="1:15" x14ac:dyDescent="0.55000000000000004">
      <c r="A492" s="3">
        <v>16</v>
      </c>
      <c r="B492" s="3">
        <v>24</v>
      </c>
      <c r="I492" s="3">
        <v>16</v>
      </c>
      <c r="J492" s="3">
        <v>24</v>
      </c>
      <c r="K492" s="2">
        <f>IF(質格差指数!C492="","",質格差指数!C492)</f>
        <v>8.5406038482565602E-2</v>
      </c>
      <c r="L492" s="2">
        <f>IF(質格差指数!D492="","",質格差指数!D492)</f>
        <v>8.4359237431652606E-2</v>
      </c>
      <c r="M492" s="2">
        <f>IF(質格差指数!E492="","",質格差指数!E492)</f>
        <v>8.7227328075909702E-2</v>
      </c>
      <c r="N492" s="2">
        <f>IF(質格差指数!F492="","",質格差指数!F492)</f>
        <v>0.10875866048472101</v>
      </c>
      <c r="O492" s="2">
        <f>IF(質格差指数!G492="","",質格差指数!G492)</f>
        <v>9.7821310420199606E-2</v>
      </c>
    </row>
    <row r="493" spans="1:15" x14ac:dyDescent="0.55000000000000004">
      <c r="A493" s="3">
        <v>16</v>
      </c>
      <c r="B493" s="3">
        <v>25</v>
      </c>
      <c r="I493" s="3">
        <v>16</v>
      </c>
      <c r="J493" s="3">
        <v>25</v>
      </c>
      <c r="K493" s="2">
        <f>IF(質格差指数!C493="","",質格差指数!C493)</f>
        <v>-7.1615182265606899E-3</v>
      </c>
      <c r="L493" s="2">
        <f>IF(質格差指数!D493="","",質格差指数!D493)</f>
        <v>6.1346091038773698E-2</v>
      </c>
      <c r="M493" s="2">
        <f>IF(質格差指数!E493="","",質格差指数!E493)</f>
        <v>6.6780918404027195E-2</v>
      </c>
      <c r="N493" s="2">
        <f>IF(質格差指数!F493="","",質格差指数!F493)</f>
        <v>7.50184102451322E-2</v>
      </c>
      <c r="O493" s="2">
        <f>IF(質格差指数!G493="","",質格差指数!G493)</f>
        <v>-8.3790925597182504E-3</v>
      </c>
    </row>
    <row r="494" spans="1:15" x14ac:dyDescent="0.55000000000000004">
      <c r="A494" s="3">
        <v>16</v>
      </c>
      <c r="B494" s="3">
        <v>26</v>
      </c>
      <c r="I494" s="3">
        <v>16</v>
      </c>
      <c r="J494" s="3">
        <v>26</v>
      </c>
      <c r="K494" s="2">
        <f>IF(質格差指数!C494="","",質格差指数!C494)</f>
        <v>9.3972211511438003E-2</v>
      </c>
      <c r="L494" s="2">
        <f>IF(質格差指数!D494="","",質格差指数!D494)</f>
        <v>6.4540785796736402E-2</v>
      </c>
      <c r="M494" s="2">
        <f>IF(質格差指数!E494="","",質格差指数!E494)</f>
        <v>0.15956437511388799</v>
      </c>
      <c r="N494" s="2">
        <f>IF(質格差指数!F494="","",質格差指数!F494)</f>
        <v>0.16597808625473201</v>
      </c>
      <c r="O494" s="2">
        <f>IF(質格差指数!G494="","",質格差指数!G494)</f>
        <v>7.3507847637218196E-2</v>
      </c>
    </row>
    <row r="495" spans="1:15" x14ac:dyDescent="0.55000000000000004">
      <c r="A495" s="3">
        <v>16</v>
      </c>
      <c r="B495" s="3">
        <v>27</v>
      </c>
      <c r="I495" s="3">
        <v>16</v>
      </c>
      <c r="J495" s="3">
        <v>27</v>
      </c>
      <c r="K495" s="2">
        <f>IF(質格差指数!C495="","",質格差指数!C495)</f>
        <v>4.1571650011134102E-2</v>
      </c>
      <c r="L495" s="2">
        <f>IF(質格差指数!D495="","",質格差指数!D495)</f>
        <v>6.37201110707135E-2</v>
      </c>
      <c r="M495" s="2">
        <f>IF(質格差指数!E495="","",質格差指数!E495)</f>
        <v>0.114222359649642</v>
      </c>
      <c r="N495" s="2">
        <f>IF(質格差指数!F495="","",質格差指数!F495)</f>
        <v>8.5875038378976296E-2</v>
      </c>
      <c r="O495" s="2">
        <f>IF(質格差指数!G495="","",質格差指数!G495)</f>
        <v>7.7173267539862797E-2</v>
      </c>
    </row>
    <row r="496" spans="1:15" x14ac:dyDescent="0.55000000000000004">
      <c r="A496" s="3">
        <v>16</v>
      </c>
      <c r="B496" s="3">
        <v>28</v>
      </c>
      <c r="I496" s="3">
        <v>16</v>
      </c>
      <c r="J496" s="3">
        <v>28</v>
      </c>
      <c r="K496" s="2">
        <f>IF(質格差指数!C496="","",質格差指数!C496)</f>
        <v>7.8196464802445506E-2</v>
      </c>
      <c r="L496" s="2">
        <f>IF(質格差指数!D496="","",質格差指数!D496)</f>
        <v>6.0349495284416098E-2</v>
      </c>
      <c r="M496" s="2">
        <f>IF(質格差指数!E496="","",質格差指数!E496)</f>
        <v>4.2531871382821398E-2</v>
      </c>
      <c r="N496" s="2">
        <f>IF(質格差指数!F496="","",質格差指数!F496)</f>
        <v>4.1690597982562597E-2</v>
      </c>
      <c r="O496" s="2">
        <f>IF(質格差指数!G496="","",質格差指数!G496)</f>
        <v>4.1690004047896502E-2</v>
      </c>
    </row>
    <row r="497" spans="1:15" x14ac:dyDescent="0.55000000000000004">
      <c r="A497" s="3">
        <v>16</v>
      </c>
      <c r="B497" s="3">
        <v>29</v>
      </c>
      <c r="I497" s="3">
        <v>16</v>
      </c>
      <c r="J497" s="3">
        <v>29</v>
      </c>
      <c r="K497" s="2">
        <f>IF(質格差指数!C497="","",質格差指数!C497)</f>
        <v>7.7400200032248206E-2</v>
      </c>
      <c r="L497" s="2">
        <f>IF(質格差指数!D497="","",質格差指数!D497)</f>
        <v>8.2160501513621004E-2</v>
      </c>
      <c r="M497" s="2">
        <f>IF(質格差指数!E497="","",質格差指数!E497)</f>
        <v>4.2711448074221003E-2</v>
      </c>
      <c r="N497" s="2">
        <f>IF(質格差指数!F497="","",質格差指数!F497)</f>
        <v>8.1043784533004107E-2</v>
      </c>
      <c r="O497" s="2">
        <f>IF(質格差指数!G497="","",質格差指数!G497)</f>
        <v>5.1985116949753898E-2</v>
      </c>
    </row>
    <row r="498" spans="1:15" x14ac:dyDescent="0.55000000000000004">
      <c r="A498" s="3">
        <v>16</v>
      </c>
      <c r="B498" s="3">
        <v>30</v>
      </c>
      <c r="I498" s="3">
        <v>16</v>
      </c>
      <c r="J498" s="3">
        <v>30</v>
      </c>
      <c r="K498" s="2">
        <f>IF(質格差指数!C498="","",質格差指数!C498)</f>
        <v>4.6957081962611003E-2</v>
      </c>
      <c r="L498" s="2">
        <f>IF(質格差指数!D498="","",質格差指数!D498)</f>
        <v>5.3832885858094301E-2</v>
      </c>
      <c r="M498" s="2">
        <f>IF(質格差指数!E498="","",質格差指数!E498)</f>
        <v>2.5924334153111898E-2</v>
      </c>
      <c r="N498" s="2">
        <f>IF(質格差指数!F498="","",質格差指数!F498)</f>
        <v>3.3463596716168199E-2</v>
      </c>
      <c r="O498" s="2">
        <f>IF(質格差指数!G498="","",質格差指数!G498)</f>
        <v>3.2607623554284003E-2</v>
      </c>
    </row>
    <row r="499" spans="1:15" x14ac:dyDescent="0.55000000000000004">
      <c r="A499" s="3">
        <v>16</v>
      </c>
      <c r="B499" s="3">
        <v>31</v>
      </c>
      <c r="I499" s="3">
        <v>16</v>
      </c>
      <c r="J499" s="3">
        <v>31</v>
      </c>
      <c r="K499" s="2">
        <f>IF(質格差指数!C499="","",質格差指数!C499)</f>
        <v>3.3065563075507599E-2</v>
      </c>
      <c r="L499" s="2">
        <f>IF(質格差指数!D499="","",質格差指数!D499)</f>
        <v>2.4803702848551198E-2</v>
      </c>
      <c r="M499" s="2">
        <f>IF(質格差指数!E499="","",質格差指数!E499)</f>
        <v>-6.8188613532893505E-4</v>
      </c>
      <c r="N499" s="2">
        <f>IF(質格差指数!F499="","",質格差指数!F499)</f>
        <v>2.0286669941538198E-2</v>
      </c>
      <c r="O499" s="2">
        <f>IF(質格差指数!G499="","",質格差指数!G499)</f>
        <v>2.9654652393090199E-2</v>
      </c>
    </row>
    <row r="500" spans="1:15" x14ac:dyDescent="0.55000000000000004">
      <c r="A500" s="3">
        <v>17</v>
      </c>
      <c r="B500" s="3">
        <v>1</v>
      </c>
      <c r="I500" s="3">
        <v>17</v>
      </c>
      <c r="J500" s="3">
        <v>1</v>
      </c>
      <c r="K500" s="2">
        <f>IF(質格差指数!C500="","",質格差指数!C500)</f>
        <v>0.37110463132375998</v>
      </c>
      <c r="L500" s="2">
        <f>IF(質格差指数!D500="","",質格差指数!D500)</f>
        <v>0.26809467351442201</v>
      </c>
      <c r="M500" s="2">
        <f>IF(質格差指数!E500="","",質格差指数!E500)</f>
        <v>0.248658190183843</v>
      </c>
      <c r="N500" s="2">
        <f>IF(質格差指数!F500="","",質格差指数!F500)</f>
        <v>0.280750427990134</v>
      </c>
      <c r="O500" s="2">
        <f>IF(質格差指数!G500="","",質格差指数!G500)</f>
        <v>0.28215510037062003</v>
      </c>
    </row>
    <row r="501" spans="1:15" x14ac:dyDescent="0.55000000000000004">
      <c r="A501" s="3">
        <v>17</v>
      </c>
      <c r="B501" s="3">
        <v>2</v>
      </c>
      <c r="I501" s="3">
        <v>17</v>
      </c>
      <c r="J501" s="3">
        <v>2</v>
      </c>
      <c r="K501" s="2">
        <f>IF(質格差指数!C501="","",質格差指数!C501)</f>
        <v>0.45531618269562402</v>
      </c>
      <c r="L501" s="2">
        <f>IF(質格差指数!D501="","",質格差指数!D501)</f>
        <v>0.29709168681034698</v>
      </c>
      <c r="M501" s="2">
        <f>IF(質格差指数!E501="","",質格差指数!E501)</f>
        <v>0.65331178437842896</v>
      </c>
      <c r="N501" s="2">
        <f>IF(質格差指数!F501="","",質格差指数!F501)</f>
        <v>0.72805725584829095</v>
      </c>
      <c r="O501" s="2">
        <f>IF(質格差指数!G501="","",質格差指数!G501)</f>
        <v>0.52623297611072095</v>
      </c>
    </row>
    <row r="502" spans="1:15" x14ac:dyDescent="0.55000000000000004">
      <c r="A502" s="3">
        <v>17</v>
      </c>
      <c r="B502" s="3">
        <v>3</v>
      </c>
      <c r="I502" s="3">
        <v>17</v>
      </c>
      <c r="J502" s="3">
        <v>3</v>
      </c>
      <c r="K502" s="2">
        <f>IF(質格差指数!C502="","",質格差指数!C502)</f>
        <v>6.1637154816893899E-2</v>
      </c>
      <c r="L502" s="2">
        <f>IF(質格差指数!D502="","",質格差指数!D502)</f>
        <v>7.0208479578434096E-2</v>
      </c>
      <c r="M502" s="2">
        <f>IF(質格差指数!E502="","",質格差指数!E502)</f>
        <v>7.1922822499915107E-2</v>
      </c>
      <c r="N502" s="2">
        <f>IF(質格差指数!F502="","",質格差指数!F502)</f>
        <v>6.2146725245052901E-2</v>
      </c>
      <c r="O502" s="2">
        <f>IF(質格差指数!G502="","",質格差指数!G502)</f>
        <v>7.5124873357872005E-2</v>
      </c>
    </row>
    <row r="503" spans="1:15" x14ac:dyDescent="0.55000000000000004">
      <c r="A503" s="3">
        <v>17</v>
      </c>
      <c r="B503" s="3">
        <v>4</v>
      </c>
      <c r="I503" s="3">
        <v>17</v>
      </c>
      <c r="J503" s="3">
        <v>4</v>
      </c>
      <c r="K503" s="2">
        <f>IF(質格差指数!C503="","",質格差指数!C503)</f>
        <v>0.140793608489197</v>
      </c>
      <c r="L503" s="2">
        <f>IF(質格差指数!D503="","",質格差指数!D503)</f>
        <v>0.22347080046015999</v>
      </c>
      <c r="M503" s="2">
        <f>IF(質格差指数!E503="","",質格差指数!E503)</f>
        <v>0.28450213310896999</v>
      </c>
      <c r="N503" s="2">
        <f>IF(質格差指数!F503="","",質格差指数!F503)</f>
        <v>0.15113687846471999</v>
      </c>
      <c r="O503" s="2">
        <f>IF(質格差指数!G503="","",質格差指数!G503)</f>
        <v>0.14653811596982899</v>
      </c>
    </row>
    <row r="504" spans="1:15" x14ac:dyDescent="0.55000000000000004">
      <c r="A504" s="3">
        <v>17</v>
      </c>
      <c r="B504" s="3">
        <v>5</v>
      </c>
      <c r="I504" s="3">
        <v>17</v>
      </c>
      <c r="J504" s="3">
        <v>5</v>
      </c>
      <c r="K504" s="2">
        <f>IF(質格差指数!C504="","",質格差指数!C504)</f>
        <v>-0.139987144537917</v>
      </c>
      <c r="L504" s="2">
        <f>IF(質格差指数!D504="","",質格差指数!D504)</f>
        <v>-0.101363469346297</v>
      </c>
      <c r="M504" s="2">
        <f>IF(質格差指数!E504="","",質格差指数!E504)</f>
        <v>-4.2177005506375702E-2</v>
      </c>
      <c r="N504" s="2">
        <f>IF(質格差指数!F504="","",質格差指数!F504)</f>
        <v>-6.8262796704418593E-2</v>
      </c>
      <c r="O504" s="2">
        <f>IF(質格差指数!G504="","",質格差指数!G504)</f>
        <v>-4.6218495519679798E-2</v>
      </c>
    </row>
    <row r="505" spans="1:15" x14ac:dyDescent="0.55000000000000004">
      <c r="A505" s="3">
        <v>17</v>
      </c>
      <c r="B505" s="3">
        <v>6</v>
      </c>
      <c r="I505" s="3">
        <v>17</v>
      </c>
      <c r="J505" s="3">
        <v>6</v>
      </c>
      <c r="K505" s="2">
        <f>IF(質格差指数!C505="","",質格差指数!C505)</f>
        <v>5.4993361004530998E-2</v>
      </c>
      <c r="L505" s="2">
        <f>IF(質格差指数!D505="","",質格差指数!D505)</f>
        <v>4.8507317096695202E-2</v>
      </c>
      <c r="M505" s="2">
        <f>IF(質格差指数!E505="","",質格差指数!E505)</f>
        <v>8.2643277493320705E-2</v>
      </c>
      <c r="N505" s="2">
        <f>IF(質格差指数!F505="","",質格差指数!F505)</f>
        <v>1.30254429195054E-3</v>
      </c>
      <c r="O505" s="2">
        <f>IF(質格差指数!G505="","",質格差指数!G505)</f>
        <v>8.7970299740819397E-3</v>
      </c>
    </row>
    <row r="506" spans="1:15" x14ac:dyDescent="0.55000000000000004">
      <c r="A506" s="3">
        <v>17</v>
      </c>
      <c r="B506" s="3">
        <v>7</v>
      </c>
      <c r="I506" s="3">
        <v>17</v>
      </c>
      <c r="J506" s="3">
        <v>7</v>
      </c>
      <c r="K506" s="2">
        <f>IF(質格差指数!C506="","",質格差指数!C506)</f>
        <v>-8.1187090288253799E-2</v>
      </c>
      <c r="L506" s="2">
        <f>IF(質格差指数!D506="","",質格差指数!D506)</f>
        <v>1.32190699733252E-2</v>
      </c>
      <c r="M506" s="2">
        <f>IF(質格差指数!E506="","",質格差指数!E506)</f>
        <v>4.7095864026227501E-2</v>
      </c>
      <c r="N506" s="2">
        <f>IF(質格差指数!F506="","",質格差指数!F506)</f>
        <v>-4.6731472640807098E-2</v>
      </c>
      <c r="O506" s="2">
        <f>IF(質格差指数!G506="","",質格差指数!G506)</f>
        <v>-4.3881655556002902E-2</v>
      </c>
    </row>
    <row r="507" spans="1:15" x14ac:dyDescent="0.55000000000000004">
      <c r="A507" s="3">
        <v>17</v>
      </c>
      <c r="B507" s="3">
        <v>8</v>
      </c>
      <c r="I507" s="3">
        <v>17</v>
      </c>
      <c r="J507" s="3">
        <v>8</v>
      </c>
      <c r="K507" s="2">
        <f>IF(質格差指数!C507="","",質格差指数!C507)</f>
        <v>-4.8278366692060801E-2</v>
      </c>
      <c r="L507" s="2">
        <f>IF(質格差指数!D507="","",質格差指数!D507)</f>
        <v>9.3335855555840598E-3</v>
      </c>
      <c r="M507" s="2">
        <f>IF(質格差指数!E507="","",質格差指数!E507)</f>
        <v>3.4745498258974002E-2</v>
      </c>
      <c r="N507" s="2">
        <f>IF(質格差指数!F507="","",質格差指数!F507)</f>
        <v>1.38344889289964E-2</v>
      </c>
      <c r="O507" s="2">
        <f>IF(質格差指数!G507="","",質格差指数!G507)</f>
        <v>1.7202915575188101E-2</v>
      </c>
    </row>
    <row r="508" spans="1:15" x14ac:dyDescent="0.55000000000000004">
      <c r="A508" s="3">
        <v>17</v>
      </c>
      <c r="B508" s="3">
        <v>9</v>
      </c>
      <c r="I508" s="3">
        <v>17</v>
      </c>
      <c r="J508" s="3">
        <v>9</v>
      </c>
      <c r="K508" s="2">
        <f>IF(質格差指数!C508="","",質格差指数!C508)</f>
        <v>3.1521842170476197E-2</v>
      </c>
      <c r="L508" s="2">
        <f>IF(質格差指数!D508="","",質格差指数!D508)</f>
        <v>5.6702138113856403E-2</v>
      </c>
      <c r="M508" s="2">
        <f>IF(質格差指数!E508="","",質格差指数!E508)</f>
        <v>7.7886113576148497E-2</v>
      </c>
      <c r="N508" s="2">
        <f>IF(質格差指数!F508="","",質格差指数!F508)</f>
        <v>9.3671569549623607E-3</v>
      </c>
      <c r="O508" s="2">
        <f>IF(質格差指数!G508="","",質格差指数!G508)</f>
        <v>2.1473570350069401E-2</v>
      </c>
    </row>
    <row r="509" spans="1:15" x14ac:dyDescent="0.55000000000000004">
      <c r="A509" s="3">
        <v>17</v>
      </c>
      <c r="B509" s="3">
        <v>10</v>
      </c>
      <c r="I509" s="3">
        <v>17</v>
      </c>
      <c r="J509" s="3">
        <v>10</v>
      </c>
      <c r="K509" s="2">
        <f>IF(質格差指数!C509="","",質格差指数!C509)</f>
        <v>2.47428836739149E-2</v>
      </c>
      <c r="L509" s="2">
        <f>IF(質格差指数!D509="","",質格差指数!D509)</f>
        <v>7.3601664234407005E-2</v>
      </c>
      <c r="M509" s="2">
        <f>IF(質格差指数!E509="","",質格差指数!E509)</f>
        <v>8.6423488775163801E-2</v>
      </c>
      <c r="N509" s="2">
        <f>IF(質格差指数!F509="","",質格差指数!F509)</f>
        <v>2.9177620572192298E-2</v>
      </c>
      <c r="O509" s="2">
        <f>IF(質格差指数!G509="","",質格差指数!G509)</f>
        <v>3.1473464748416898E-2</v>
      </c>
    </row>
    <row r="510" spans="1:15" x14ac:dyDescent="0.55000000000000004">
      <c r="A510" s="3">
        <v>17</v>
      </c>
      <c r="B510" s="3">
        <v>11</v>
      </c>
      <c r="I510" s="3">
        <v>17</v>
      </c>
      <c r="J510" s="3">
        <v>11</v>
      </c>
      <c r="K510" s="2">
        <f>IF(質格差指数!C510="","",質格差指数!C510)</f>
        <v>-4.0866333791099801E-2</v>
      </c>
      <c r="L510" s="2">
        <f>IF(質格差指数!D510="","",質格差指数!D510)</f>
        <v>1.3798344655821601E-2</v>
      </c>
      <c r="M510" s="2">
        <f>IF(質格差指数!E510="","",質格差指数!E510)</f>
        <v>4.7339070420414998E-2</v>
      </c>
      <c r="N510" s="2">
        <f>IF(質格差指数!F510="","",質格差指数!F510)</f>
        <v>-3.44156383535065E-2</v>
      </c>
      <c r="O510" s="2">
        <f>IF(質格差指数!G510="","",質格差指数!G510)</f>
        <v>-2.71749651370644E-2</v>
      </c>
    </row>
    <row r="511" spans="1:15" x14ac:dyDescent="0.55000000000000004">
      <c r="A511" s="3">
        <v>17</v>
      </c>
      <c r="B511" s="3">
        <v>12</v>
      </c>
      <c r="I511" s="3">
        <v>17</v>
      </c>
      <c r="J511" s="3">
        <v>12</v>
      </c>
      <c r="K511" s="2">
        <f>IF(質格差指数!C511="","",質格差指数!C511)</f>
        <v>-8.0028159569722201E-2</v>
      </c>
      <c r="L511" s="2">
        <f>IF(質格差指数!D511="","",質格差指数!D511)</f>
        <v>1.9492490479226399E-2</v>
      </c>
      <c r="M511" s="2">
        <f>IF(質格差指数!E511="","",質格差指数!E511)</f>
        <v>6.9033012835005597E-2</v>
      </c>
      <c r="N511" s="2">
        <f>IF(質格差指数!F511="","",質格差指数!F511)</f>
        <v>-5.1127388632098203E-2</v>
      </c>
      <c r="O511" s="2">
        <f>IF(質格差指数!G511="","",質格差指数!G511)</f>
        <v>-4.6517951289011601E-2</v>
      </c>
    </row>
    <row r="512" spans="1:15" x14ac:dyDescent="0.55000000000000004">
      <c r="A512" s="3">
        <v>17</v>
      </c>
      <c r="B512" s="3">
        <v>13</v>
      </c>
      <c r="I512" s="3">
        <v>17</v>
      </c>
      <c r="J512" s="3">
        <v>13</v>
      </c>
      <c r="K512" s="2">
        <f>IF(質格差指数!C512="","",質格差指数!C512)</f>
        <v>-7.7467207827043E-2</v>
      </c>
      <c r="L512" s="2">
        <f>IF(質格差指数!D512="","",質格差指数!D512)</f>
        <v>-0.107462175983255</v>
      </c>
      <c r="M512" s="2">
        <f>IF(質格差指数!E512="","",質格差指数!E512)</f>
        <v>-2.8281162766099401E-2</v>
      </c>
      <c r="N512" s="2">
        <f>IF(質格差指数!F512="","",質格差指数!F512)</f>
        <v>-0.49203910143417301</v>
      </c>
      <c r="O512" s="2">
        <f>IF(質格差指数!G512="","",質格差指数!G512)</f>
        <v>-0.51090824457916095</v>
      </c>
    </row>
    <row r="513" spans="1:15" x14ac:dyDescent="0.55000000000000004">
      <c r="A513" s="3">
        <v>17</v>
      </c>
      <c r="B513" s="3">
        <v>14</v>
      </c>
      <c r="I513" s="3">
        <v>17</v>
      </c>
      <c r="J513" s="3">
        <v>14</v>
      </c>
      <c r="K513" s="2">
        <f>IF(質格差指数!C513="","",質格差指数!C513)</f>
        <v>-2.8820626963186099E-2</v>
      </c>
      <c r="L513" s="2">
        <f>IF(質格差指数!D513="","",質格差指数!D513)</f>
        <v>6.4510311977071993E-2</v>
      </c>
      <c r="M513" s="2">
        <f>IF(質格差指数!E513="","",質格差指数!E513)</f>
        <v>8.9937557545774593E-2</v>
      </c>
      <c r="N513" s="2">
        <f>IF(質格差指数!F513="","",質格差指数!F513)</f>
        <v>-3.8649953294945E-2</v>
      </c>
      <c r="O513" s="2">
        <f>IF(質格差指数!G513="","",質格差指数!G513)</f>
        <v>-4.3060496693769802E-2</v>
      </c>
    </row>
    <row r="514" spans="1:15" x14ac:dyDescent="0.55000000000000004">
      <c r="A514" s="3">
        <v>17</v>
      </c>
      <c r="B514" s="3">
        <v>15</v>
      </c>
      <c r="I514" s="3">
        <v>17</v>
      </c>
      <c r="J514" s="3">
        <v>15</v>
      </c>
      <c r="K514" s="2">
        <f>IF(質格差指数!C514="","",質格差指数!C514)</f>
        <v>-5.1166903364466998E-2</v>
      </c>
      <c r="L514" s="2">
        <f>IF(質格差指数!D514="","",質格差指数!D514)</f>
        <v>7.7816961131454004E-2</v>
      </c>
      <c r="M514" s="2">
        <f>IF(質格差指数!E514="","",質格差指数!E514)</f>
        <v>0.120079580804755</v>
      </c>
      <c r="N514" s="2">
        <f>IF(質格差指数!F514="","",質格差指数!F514)</f>
        <v>-5.5496007124838697E-3</v>
      </c>
      <c r="O514" s="2">
        <f>IF(質格差指数!G514="","",質格差指数!G514)</f>
        <v>-1.4866137299846699E-2</v>
      </c>
    </row>
    <row r="515" spans="1:15" x14ac:dyDescent="0.55000000000000004">
      <c r="A515" s="3">
        <v>17</v>
      </c>
      <c r="B515" s="3">
        <v>16</v>
      </c>
      <c r="I515" s="3">
        <v>17</v>
      </c>
      <c r="J515" s="3">
        <v>16</v>
      </c>
      <c r="K515" s="2">
        <f>IF(質格差指数!C515="","",質格差指数!C515)</f>
        <v>1.6501327616057899E-2</v>
      </c>
      <c r="L515" s="2">
        <f>IF(質格差指数!D515="","",質格差指数!D515)</f>
        <v>4.1588931140307803E-2</v>
      </c>
      <c r="M515" s="2">
        <f>IF(質格差指数!E515="","",質格差指数!E515)</f>
        <v>5.3462347646024998E-2</v>
      </c>
      <c r="N515" s="2">
        <f>IF(質格差指数!F515="","",質格差指数!F515)</f>
        <v>1.9430647242824998E-2</v>
      </c>
      <c r="O515" s="2">
        <f>IF(質格差指数!G515="","",質格差指数!G515)</f>
        <v>1.52363872612834E-2</v>
      </c>
    </row>
    <row r="516" spans="1:15" x14ac:dyDescent="0.55000000000000004">
      <c r="A516" s="3">
        <v>17</v>
      </c>
      <c r="B516" s="3">
        <v>17</v>
      </c>
      <c r="I516" s="3">
        <v>17</v>
      </c>
      <c r="J516" s="3">
        <v>17</v>
      </c>
      <c r="K516" s="2">
        <f>IF(質格差指数!C516="","",質格差指数!C516)</f>
        <v>7.8479867796519595E-2</v>
      </c>
      <c r="L516" s="2">
        <f>IF(質格差指数!D516="","",質格差指数!D516)</f>
        <v>0.185043350810773</v>
      </c>
      <c r="M516" s="2">
        <f>IF(質格差指数!E516="","",質格差指数!E516)</f>
        <v>0.114344649188728</v>
      </c>
      <c r="N516" s="2">
        <f>IF(質格差指数!F516="","",質格差指数!F516)</f>
        <v>0.135617325118394</v>
      </c>
      <c r="O516" s="2">
        <f>IF(質格差指数!G516="","",質格差指数!G516)</f>
        <v>0.21542670642637399</v>
      </c>
    </row>
    <row r="517" spans="1:15" x14ac:dyDescent="0.55000000000000004">
      <c r="A517" s="3">
        <v>17</v>
      </c>
      <c r="B517" s="3">
        <v>18</v>
      </c>
      <c r="I517" s="3">
        <v>17</v>
      </c>
      <c r="J517" s="3">
        <v>18</v>
      </c>
      <c r="K517" s="2">
        <f>IF(質格差指数!C517="","",質格差指数!C517)</f>
        <v>5.3196407832112998E-2</v>
      </c>
      <c r="L517" s="2">
        <f>IF(質格差指数!D517="","",質格差指数!D517)</f>
        <v>7.1819515696663394E-2</v>
      </c>
      <c r="M517" s="2">
        <f>IF(質格差指数!E517="","",質格差指数!E517)</f>
        <v>7.6909677642187799E-2</v>
      </c>
      <c r="N517" s="2">
        <f>IF(質格差指数!F517="","",質格差指数!F517)</f>
        <v>6.5191247307787997E-2</v>
      </c>
      <c r="O517" s="2">
        <f>IF(質格差指数!G517="","",質格差指数!G517)</f>
        <v>7.3265480594131599E-2</v>
      </c>
    </row>
    <row r="518" spans="1:15" x14ac:dyDescent="0.55000000000000004">
      <c r="A518" s="3">
        <v>17</v>
      </c>
      <c r="B518" s="3">
        <v>19</v>
      </c>
      <c r="I518" s="3">
        <v>17</v>
      </c>
      <c r="J518" s="3">
        <v>19</v>
      </c>
      <c r="K518" s="2">
        <f>IF(質格差指数!C518="","",質格差指数!C518)</f>
        <v>9.8499807764974995E-2</v>
      </c>
      <c r="L518" s="2">
        <f>IF(質格差指数!D518="","",質格差指数!D518)</f>
        <v>8.7208814416895805E-2</v>
      </c>
      <c r="M518" s="2">
        <f>IF(質格差指数!E518="","",質格差指数!E518)</f>
        <v>0.106134269185942</v>
      </c>
      <c r="N518" s="2">
        <f>IF(質格差指数!F518="","",質格差指数!F518)</f>
        <v>0.11986144068967</v>
      </c>
      <c r="O518" s="2">
        <f>IF(質格差指数!G518="","",質格差指数!G518)</f>
        <v>8.9687141938103301E-2</v>
      </c>
    </row>
    <row r="519" spans="1:15" x14ac:dyDescent="0.55000000000000004">
      <c r="A519" s="3">
        <v>17</v>
      </c>
      <c r="B519" s="3">
        <v>20</v>
      </c>
      <c r="I519" s="3">
        <v>17</v>
      </c>
      <c r="J519" s="3">
        <v>20</v>
      </c>
      <c r="K519" s="2">
        <f>IF(質格差指数!C519="","",質格差指数!C519)</f>
        <v>7.4531718510350606E-2</v>
      </c>
      <c r="L519" s="2">
        <f>IF(質格差指数!D519="","",質格差指数!D519)</f>
        <v>6.4400480642515107E-2</v>
      </c>
      <c r="M519" s="2">
        <f>IF(質格差指数!E519="","",質格差指数!E519)</f>
        <v>7.3088744399303601E-2</v>
      </c>
      <c r="N519" s="2">
        <f>IF(質格差指数!F519="","",質格差指数!F519)</f>
        <v>9.4219232395603703E-2</v>
      </c>
      <c r="O519" s="2">
        <f>IF(質格差指数!G519="","",質格差指数!G519)</f>
        <v>4.6320524661537903E-2</v>
      </c>
    </row>
    <row r="520" spans="1:15" x14ac:dyDescent="0.55000000000000004">
      <c r="A520" s="3">
        <v>17</v>
      </c>
      <c r="B520" s="3">
        <v>21</v>
      </c>
      <c r="I520" s="3">
        <v>17</v>
      </c>
      <c r="J520" s="3">
        <v>21</v>
      </c>
      <c r="K520" s="2">
        <f>IF(質格差指数!C520="","",質格差指数!C520)</f>
        <v>6.5798578291757E-3</v>
      </c>
      <c r="L520" s="2">
        <f>IF(質格差指数!D520="","",質格差指数!D520)</f>
        <v>2.51746655432568E-2</v>
      </c>
      <c r="M520" s="2">
        <f>IF(質格差指数!E520="","",質格差指数!E520)</f>
        <v>-1.9967696487334201E-2</v>
      </c>
      <c r="N520" s="2">
        <f>IF(質格差指数!F520="","",質格差指数!F520)</f>
        <v>7.4831874966339602E-3</v>
      </c>
      <c r="O520" s="2">
        <f>IF(質格差指数!G520="","",質格差指数!G520)</f>
        <v>6.22689975265645E-2</v>
      </c>
    </row>
    <row r="521" spans="1:15" x14ac:dyDescent="0.55000000000000004">
      <c r="A521" s="3">
        <v>17</v>
      </c>
      <c r="B521" s="3">
        <v>22</v>
      </c>
      <c r="I521" s="3">
        <v>17</v>
      </c>
      <c r="J521" s="3">
        <v>22</v>
      </c>
      <c r="K521" s="2">
        <f>IF(質格差指数!C521="","",質格差指数!C521)</f>
        <v>0.110821361324867</v>
      </c>
      <c r="L521" s="2">
        <f>IF(質格差指数!D521="","",質格差指数!D521)</f>
        <v>0.13030738857691901</v>
      </c>
      <c r="M521" s="2">
        <f>IF(質格差指数!E521="","",質格差指数!E521)</f>
        <v>7.3746221402557405E-2</v>
      </c>
      <c r="N521" s="2">
        <f>IF(質格差指数!F521="","",質格差指数!F521)</f>
        <v>4.0517957949206901E-2</v>
      </c>
      <c r="O521" s="2">
        <f>IF(質格差指数!G521="","",質格差指数!G521)</f>
        <v>9.2610619871446503E-2</v>
      </c>
    </row>
    <row r="522" spans="1:15" x14ac:dyDescent="0.55000000000000004">
      <c r="A522" s="3">
        <v>17</v>
      </c>
      <c r="B522" s="3">
        <v>23</v>
      </c>
      <c r="I522" s="3">
        <v>17</v>
      </c>
      <c r="J522" s="3">
        <v>23</v>
      </c>
      <c r="K522" s="2">
        <f>IF(質格差指数!C522="","",質格差指数!C522)</f>
        <v>7.7606133834907706E-2</v>
      </c>
      <c r="L522" s="2">
        <f>IF(質格差指数!D522="","",質格差指数!D522)</f>
        <v>0.181720410173599</v>
      </c>
      <c r="M522" s="2">
        <f>IF(質格差指数!E522="","",質格差指数!E522)</f>
        <v>0.22571892416001699</v>
      </c>
      <c r="N522" s="2">
        <f>IF(質格差指数!F522="","",質格差指数!F522)</f>
        <v>0.11928314553203299</v>
      </c>
      <c r="O522" s="2">
        <f>IF(質格差指数!G522="","",質格差指数!G522)</f>
        <v>8.8024845304868898E-2</v>
      </c>
    </row>
    <row r="523" spans="1:15" x14ac:dyDescent="0.55000000000000004">
      <c r="A523" s="3">
        <v>17</v>
      </c>
      <c r="B523" s="3">
        <v>24</v>
      </c>
      <c r="I523" s="3">
        <v>17</v>
      </c>
      <c r="J523" s="3">
        <v>24</v>
      </c>
      <c r="K523" s="2">
        <f>IF(質格差指数!C523="","",質格差指数!C523)</f>
        <v>6.9504018157318395E-2</v>
      </c>
      <c r="L523" s="2">
        <f>IF(質格差指数!D523="","",質格差指数!D523)</f>
        <v>0.158395696709279</v>
      </c>
      <c r="M523" s="2">
        <f>IF(質格差指数!E523="","",質格差指数!E523)</f>
        <v>0.130215135444848</v>
      </c>
      <c r="N523" s="2">
        <f>IF(質格差指数!F523="","",質格差指数!F523)</f>
        <v>0.101358936026593</v>
      </c>
      <c r="O523" s="2">
        <f>IF(質格差指数!G523="","",質格差指数!G523)</f>
        <v>8.3236499505715295E-2</v>
      </c>
    </row>
    <row r="524" spans="1:15" x14ac:dyDescent="0.55000000000000004">
      <c r="A524" s="3">
        <v>17</v>
      </c>
      <c r="B524" s="3">
        <v>25</v>
      </c>
      <c r="I524" s="3">
        <v>17</v>
      </c>
      <c r="J524" s="3">
        <v>25</v>
      </c>
      <c r="K524" s="2">
        <f>IF(質格差指数!C524="","",質格差指数!C524)</f>
        <v>-2.5688300791258899E-2</v>
      </c>
      <c r="L524" s="2">
        <f>IF(質格差指数!D524="","",質格差指数!D524)</f>
        <v>5.6850034100052703E-2</v>
      </c>
      <c r="M524" s="2">
        <f>IF(質格差指数!E524="","",質格差指数!E524)</f>
        <v>1.3147731866217399E-2</v>
      </c>
      <c r="N524" s="2">
        <f>IF(質格差指数!F524="","",質格差指数!F524)</f>
        <v>-2.16345763087172E-2</v>
      </c>
      <c r="O524" s="2">
        <f>IF(質格差指数!G524="","",質格差指数!G524)</f>
        <v>0.110483683507252</v>
      </c>
    </row>
    <row r="525" spans="1:15" x14ac:dyDescent="0.55000000000000004">
      <c r="A525" s="3">
        <v>17</v>
      </c>
      <c r="B525" s="3">
        <v>26</v>
      </c>
      <c r="I525" s="3">
        <v>17</v>
      </c>
      <c r="J525" s="3">
        <v>26</v>
      </c>
      <c r="K525" s="2">
        <f>IF(質格差指数!C525="","",質格差指数!C525)</f>
        <v>2.78693788902055E-2</v>
      </c>
      <c r="L525" s="2">
        <f>IF(質格差指数!D525="","",質格差指数!D525)</f>
        <v>0.18793472976390699</v>
      </c>
      <c r="M525" s="2">
        <f>IF(質格差指数!E525="","",質格差指数!E525)</f>
        <v>8.8544191909556605E-2</v>
      </c>
      <c r="N525" s="2">
        <f>IF(質格差指数!F525="","",質格差指数!F525)</f>
        <v>0.21054097981001901</v>
      </c>
      <c r="O525" s="2">
        <f>IF(質格差指数!G525="","",質格差指数!G525)</f>
        <v>0.16595178614839601</v>
      </c>
    </row>
    <row r="526" spans="1:15" x14ac:dyDescent="0.55000000000000004">
      <c r="A526" s="3">
        <v>17</v>
      </c>
      <c r="B526" s="3">
        <v>27</v>
      </c>
      <c r="I526" s="3">
        <v>17</v>
      </c>
      <c r="J526" s="3">
        <v>27</v>
      </c>
      <c r="K526" s="2">
        <f>IF(質格差指数!C526="","",質格差指数!C526)</f>
        <v>7.5315695430527903E-3</v>
      </c>
      <c r="L526" s="2">
        <f>IF(質格差指数!D526="","",質格差指数!D526)</f>
        <v>4.3688323823673297E-2</v>
      </c>
      <c r="M526" s="2">
        <f>IF(質格差指数!E526="","",質格差指数!E526)</f>
        <v>5.9989731839004003E-2</v>
      </c>
      <c r="N526" s="2">
        <f>IF(質格差指数!F526="","",質格差指数!F526)</f>
        <v>4.7637657563179697E-2</v>
      </c>
      <c r="O526" s="2">
        <f>IF(質格差指数!G526="","",質格差指数!G526)</f>
        <v>9.1951066336080897E-2</v>
      </c>
    </row>
    <row r="527" spans="1:15" x14ac:dyDescent="0.55000000000000004">
      <c r="A527" s="3">
        <v>17</v>
      </c>
      <c r="B527" s="3">
        <v>28</v>
      </c>
      <c r="I527" s="3">
        <v>17</v>
      </c>
      <c r="J527" s="3">
        <v>28</v>
      </c>
      <c r="K527" s="2">
        <f>IF(質格差指数!C527="","",質格差指数!C527)</f>
        <v>3.83767611166504E-2</v>
      </c>
      <c r="L527" s="2">
        <f>IF(質格差指数!D527="","",質格差指数!D527)</f>
        <v>3.7401691591606202E-2</v>
      </c>
      <c r="M527" s="2">
        <f>IF(質格差指数!E527="","",質格差指数!E527)</f>
        <v>4.0122588154259599E-2</v>
      </c>
      <c r="N527" s="2">
        <f>IF(質格差指数!F527="","",質格差指数!F527)</f>
        <v>4.5607514687111099E-2</v>
      </c>
      <c r="O527" s="2">
        <f>IF(質格差指数!G527="","",質格差指数!G527)</f>
        <v>4.3913926046480402E-2</v>
      </c>
    </row>
    <row r="528" spans="1:15" x14ac:dyDescent="0.55000000000000004">
      <c r="A528" s="3">
        <v>17</v>
      </c>
      <c r="B528" s="3">
        <v>29</v>
      </c>
      <c r="I528" s="3">
        <v>17</v>
      </c>
      <c r="J528" s="3">
        <v>29</v>
      </c>
      <c r="K528" s="2">
        <f>IF(質格差指数!C528="","",質格差指数!C528)</f>
        <v>5.7239437399376598E-2</v>
      </c>
      <c r="L528" s="2">
        <f>IF(質格差指数!D528="","",質格差指数!D528)</f>
        <v>6.6165028090047706E-2</v>
      </c>
      <c r="M528" s="2">
        <f>IF(質格差指数!E528="","",質格差指数!E528)</f>
        <v>-5.3183601210191202E-2</v>
      </c>
      <c r="N528" s="2">
        <f>IF(質格差指数!F528="","",質格差指数!F528)</f>
        <v>-6.6898195354315099E-2</v>
      </c>
      <c r="O528" s="2">
        <f>IF(質格差指数!G528="","",質格差指数!G528)</f>
        <v>3.9048499301204097E-2</v>
      </c>
    </row>
    <row r="529" spans="1:15" x14ac:dyDescent="0.55000000000000004">
      <c r="A529" s="3">
        <v>17</v>
      </c>
      <c r="B529" s="3">
        <v>30</v>
      </c>
      <c r="I529" s="3">
        <v>17</v>
      </c>
      <c r="J529" s="3">
        <v>30</v>
      </c>
      <c r="K529" s="2">
        <f>IF(質格差指数!C529="","",質格差指数!C529)</f>
        <v>5.7181239121613797E-2</v>
      </c>
      <c r="L529" s="2">
        <f>IF(質格差指数!D529="","",質格差指数!D529)</f>
        <v>6.3488767558530598E-2</v>
      </c>
      <c r="M529" s="2">
        <f>IF(質格差指数!E529="","",質格差指数!E529)</f>
        <v>3.9900763411305898E-2</v>
      </c>
      <c r="N529" s="2">
        <f>IF(質格差指数!F529="","",質格差指数!F529)</f>
        <v>2.7497129085686401E-2</v>
      </c>
      <c r="O529" s="2">
        <f>IF(質格差指数!G529="","",質格差指数!G529)</f>
        <v>1.69238766684272E-2</v>
      </c>
    </row>
    <row r="530" spans="1:15" x14ac:dyDescent="0.55000000000000004">
      <c r="A530" s="3">
        <v>17</v>
      </c>
      <c r="B530" s="3">
        <v>31</v>
      </c>
      <c r="I530" s="3">
        <v>17</v>
      </c>
      <c r="J530" s="3">
        <v>31</v>
      </c>
      <c r="K530" s="2">
        <f>IF(質格差指数!C530="","",質格差指数!C530)</f>
        <v>5.7649629273493E-2</v>
      </c>
      <c r="L530" s="2">
        <f>IF(質格差指数!D530="","",質格差指数!D530)</f>
        <v>6.7502631681221295E-2</v>
      </c>
      <c r="M530" s="2">
        <f>IF(質格差指数!E530="","",質格差指数!E530)</f>
        <v>3.6525327850565302E-2</v>
      </c>
      <c r="N530" s="2">
        <f>IF(質格差指数!F530="","",質格差指数!F530)</f>
        <v>5.5577179968919303E-2</v>
      </c>
      <c r="O530" s="2">
        <f>IF(質格差指数!G530="","",質格差指数!G530)</f>
        <v>5.1135514300684699E-2</v>
      </c>
    </row>
    <row r="531" spans="1:15" x14ac:dyDescent="0.55000000000000004">
      <c r="A531" s="3">
        <v>18</v>
      </c>
      <c r="B531" s="3">
        <v>1</v>
      </c>
      <c r="I531" s="3">
        <v>18</v>
      </c>
      <c r="J531" s="3">
        <v>1</v>
      </c>
      <c r="K531" s="2">
        <f>IF(質格差指数!C531="","",質格差指数!C531)</f>
        <v>0.28066936329221298</v>
      </c>
      <c r="L531" s="2">
        <f>IF(質格差指数!D531="","",質格差指数!D531)</f>
        <v>0.20987683881583399</v>
      </c>
      <c r="M531" s="2">
        <f>IF(質格差指数!E531="","",質格差指数!E531)</f>
        <v>0.19787961177499599</v>
      </c>
      <c r="N531" s="2">
        <f>IF(質格差指数!F531="","",質格差指数!F531)</f>
        <v>0.26482362010599098</v>
      </c>
      <c r="O531" s="2">
        <f>IF(質格差指数!G531="","",質格差指数!G531)</f>
        <v>0.26540910769688297</v>
      </c>
    </row>
    <row r="532" spans="1:15" x14ac:dyDescent="0.55000000000000004">
      <c r="A532" s="3">
        <v>18</v>
      </c>
      <c r="B532" s="3">
        <v>2</v>
      </c>
      <c r="I532" s="3">
        <v>18</v>
      </c>
      <c r="J532" s="3">
        <v>2</v>
      </c>
      <c r="K532" s="2">
        <f>IF(質格差指数!C532="","",質格差指数!C532)</f>
        <v>0.66972724394990601</v>
      </c>
      <c r="L532" s="2">
        <f>IF(質格差指数!D532="","",質格差指数!D532)</f>
        <v>0.94884746826544497</v>
      </c>
      <c r="M532" s="2">
        <f>IF(質格差指数!E532="","",質格差指数!E532)</f>
        <v>0.85171212494264603</v>
      </c>
      <c r="N532" s="2">
        <f>IF(質格差指数!F532="","",質格差指数!F532)</f>
        <v>1.03435518070412</v>
      </c>
      <c r="O532" s="2">
        <f>IF(質格差指数!G532="","",質格差指数!G532)</f>
        <v>1.03340463836195</v>
      </c>
    </row>
    <row r="533" spans="1:15" x14ac:dyDescent="0.55000000000000004">
      <c r="A533" s="3">
        <v>18</v>
      </c>
      <c r="B533" s="3">
        <v>3</v>
      </c>
      <c r="I533" s="3">
        <v>18</v>
      </c>
      <c r="J533" s="3">
        <v>3</v>
      </c>
      <c r="K533" s="2">
        <f>IF(質格差指数!C533="","",質格差指数!C533)</f>
        <v>6.0670908147901499E-2</v>
      </c>
      <c r="L533" s="2">
        <f>IF(質格差指数!D533="","",質格差指数!D533)</f>
        <v>5.0155891842163597E-2</v>
      </c>
      <c r="M533" s="2">
        <f>IF(質格差指数!E533="","",質格差指数!E533)</f>
        <v>1.5330082503549201E-2</v>
      </c>
      <c r="N533" s="2">
        <f>IF(質格差指数!F533="","",質格差指数!F533)</f>
        <v>0.17396693179068701</v>
      </c>
      <c r="O533" s="2">
        <f>IF(質格差指数!G533="","",質格差指数!G533)</f>
        <v>0.14312873595313599</v>
      </c>
    </row>
    <row r="534" spans="1:15" x14ac:dyDescent="0.55000000000000004">
      <c r="A534" s="3">
        <v>18</v>
      </c>
      <c r="B534" s="3">
        <v>4</v>
      </c>
      <c r="I534" s="3">
        <v>18</v>
      </c>
      <c r="J534" s="3">
        <v>4</v>
      </c>
      <c r="K534" s="2">
        <f>IF(質格差指数!C534="","",質格差指数!C534)</f>
        <v>0.199020190667269</v>
      </c>
      <c r="L534" s="2">
        <f>IF(質格差指数!D534="","",質格差指数!D534)</f>
        <v>0.276301402287218</v>
      </c>
      <c r="M534" s="2">
        <f>IF(質格差指数!E534="","",質格差指数!E534)</f>
        <v>0.29882640788521903</v>
      </c>
      <c r="N534" s="2">
        <f>IF(質格差指数!F534="","",質格差指数!F534)</f>
        <v>0.19433607035820599</v>
      </c>
      <c r="O534" s="2">
        <f>IF(質格差指数!G534="","",質格差指数!G534)</f>
        <v>0.16509025688919299</v>
      </c>
    </row>
    <row r="535" spans="1:15" x14ac:dyDescent="0.55000000000000004">
      <c r="A535" s="3">
        <v>18</v>
      </c>
      <c r="B535" s="3">
        <v>5</v>
      </c>
      <c r="I535" s="3">
        <v>18</v>
      </c>
      <c r="J535" s="3">
        <v>5</v>
      </c>
      <c r="K535" s="2">
        <f>IF(質格差指数!C535="","",質格差指数!C535)</f>
        <v>4.1116251574131603E-2</v>
      </c>
      <c r="L535" s="2">
        <f>IF(質格差指数!D535="","",質格差指数!D535)</f>
        <v>5.0315177354000401E-2</v>
      </c>
      <c r="M535" s="2">
        <f>IF(質格差指数!E535="","",質格差指数!E535)</f>
        <v>8.1514288207308397E-2</v>
      </c>
      <c r="N535" s="2">
        <f>IF(質格差指数!F535="","",質格差指数!F535)</f>
        <v>7.5225178422474198E-2</v>
      </c>
      <c r="O535" s="2">
        <f>IF(質格差指数!G535="","",質格差指数!G535)</f>
        <v>6.1653060828322101E-2</v>
      </c>
    </row>
    <row r="536" spans="1:15" x14ac:dyDescent="0.55000000000000004">
      <c r="A536" s="3">
        <v>18</v>
      </c>
      <c r="B536" s="3">
        <v>6</v>
      </c>
      <c r="I536" s="3">
        <v>18</v>
      </c>
      <c r="J536" s="3">
        <v>6</v>
      </c>
      <c r="K536" s="2">
        <f>IF(質格差指数!C536="","",質格差指数!C536)</f>
        <v>-2.2844800868641799E-2</v>
      </c>
      <c r="L536" s="2">
        <f>IF(質格差指数!D536="","",質格差指数!D536)</f>
        <v>3.8891390115570301E-2</v>
      </c>
      <c r="M536" s="2">
        <f>IF(質格差指数!E536="","",質格差指数!E536)</f>
        <v>2.8958300741342501E-2</v>
      </c>
      <c r="N536" s="2">
        <f>IF(質格差指数!F536="","",質格差指数!F536)</f>
        <v>-2.6572474324524201E-2</v>
      </c>
      <c r="O536" s="2">
        <f>IF(質格差指数!G536="","",質格差指数!G536)</f>
        <v>-4.8967222457207402E-2</v>
      </c>
    </row>
    <row r="537" spans="1:15" x14ac:dyDescent="0.55000000000000004">
      <c r="A537" s="3">
        <v>18</v>
      </c>
      <c r="B537" s="3">
        <v>7</v>
      </c>
      <c r="I537" s="3">
        <v>18</v>
      </c>
      <c r="J537" s="3">
        <v>7</v>
      </c>
      <c r="K537" s="2">
        <f>IF(質格差指数!C537="","",質格差指数!C537)</f>
        <v>0.134640558973321</v>
      </c>
      <c r="L537" s="2">
        <f>IF(質格差指数!D537="","",質格差指数!D537)</f>
        <v>0.12637120844778801</v>
      </c>
      <c r="M537" s="2">
        <f>IF(質格差指数!E537="","",質格差指数!E537)</f>
        <v>0.14018476551950401</v>
      </c>
      <c r="N537" s="2">
        <f>IF(質格差指数!F537="","",質格差指数!F537)</f>
        <v>0.16270862898928301</v>
      </c>
      <c r="O537" s="2">
        <f>IF(質格差指数!G537="","",質格差指数!G537)</f>
        <v>0.154159793559178</v>
      </c>
    </row>
    <row r="538" spans="1:15" x14ac:dyDescent="0.55000000000000004">
      <c r="A538" s="3">
        <v>18</v>
      </c>
      <c r="B538" s="3">
        <v>8</v>
      </c>
      <c r="I538" s="3">
        <v>18</v>
      </c>
      <c r="J538" s="3">
        <v>8</v>
      </c>
      <c r="K538" s="2">
        <f>IF(質格差指数!C538="","",質格差指数!C538)</f>
        <v>4.64145652650911E-2</v>
      </c>
      <c r="L538" s="2">
        <f>IF(質格差指数!D538="","",質格差指数!D538)</f>
        <v>9.7352131576053894E-2</v>
      </c>
      <c r="M538" s="2">
        <f>IF(質格差指数!E538="","",質格差指数!E538)</f>
        <v>0.106335906740799</v>
      </c>
      <c r="N538" s="2">
        <f>IF(質格差指数!F538="","",質格差指数!F538)</f>
        <v>0.19875874100805599</v>
      </c>
      <c r="O538" s="2">
        <f>IF(質格差指数!G538="","",質格差指数!G538)</f>
        <v>0.18158470624394701</v>
      </c>
    </row>
    <row r="539" spans="1:15" x14ac:dyDescent="0.55000000000000004">
      <c r="A539" s="3">
        <v>18</v>
      </c>
      <c r="B539" s="3">
        <v>9</v>
      </c>
      <c r="I539" s="3">
        <v>18</v>
      </c>
      <c r="J539" s="3">
        <v>9</v>
      </c>
      <c r="K539" s="2">
        <f>IF(質格差指数!C539="","",質格差指数!C539)</f>
        <v>5.1337909842282502E-2</v>
      </c>
      <c r="L539" s="2">
        <f>IF(質格差指数!D539="","",質格差指数!D539)</f>
        <v>6.4139449271499296E-2</v>
      </c>
      <c r="M539" s="2">
        <f>IF(質格差指数!E539="","",質格差指数!E539)</f>
        <v>7.9523445524698602E-2</v>
      </c>
      <c r="N539" s="2">
        <f>IF(質格差指数!F539="","",質格差指数!F539)</f>
        <v>3.68580664285919E-2</v>
      </c>
      <c r="O539" s="2">
        <f>IF(質格差指数!G539="","",質格差指数!G539)</f>
        <v>2.79966585706867E-2</v>
      </c>
    </row>
    <row r="540" spans="1:15" x14ac:dyDescent="0.55000000000000004">
      <c r="A540" s="3">
        <v>18</v>
      </c>
      <c r="B540" s="3">
        <v>10</v>
      </c>
      <c r="I540" s="3">
        <v>18</v>
      </c>
      <c r="J540" s="3">
        <v>10</v>
      </c>
      <c r="K540" s="2">
        <f>IF(質格差指数!C540="","",質格差指数!C540)</f>
        <v>4.27660400752123E-2</v>
      </c>
      <c r="L540" s="2">
        <f>IF(質格差指数!D540="","",質格差指数!D540)</f>
        <v>9.0429153208965496E-2</v>
      </c>
      <c r="M540" s="2">
        <f>IF(質格差指数!E540="","",質格差指数!E540)</f>
        <v>7.8476672120839905E-2</v>
      </c>
      <c r="N540" s="2">
        <f>IF(質格差指数!F540="","",質格差指数!F540)</f>
        <v>4.3731060709511597E-2</v>
      </c>
      <c r="O540" s="2">
        <f>IF(質格差指数!G540="","",質格差指数!G540)</f>
        <v>2.5584642914615999E-2</v>
      </c>
    </row>
    <row r="541" spans="1:15" x14ac:dyDescent="0.55000000000000004">
      <c r="A541" s="3">
        <v>18</v>
      </c>
      <c r="B541" s="3">
        <v>11</v>
      </c>
      <c r="I541" s="3">
        <v>18</v>
      </c>
      <c r="J541" s="3">
        <v>11</v>
      </c>
      <c r="K541" s="2">
        <f>IF(質格差指数!C541="","",質格差指数!C541)</f>
        <v>-4.2210571017129002E-2</v>
      </c>
      <c r="L541" s="2">
        <f>IF(質格差指数!D541="","",質格差指数!D541)</f>
        <v>-1.3613906708630099E-2</v>
      </c>
      <c r="M541" s="2">
        <f>IF(質格差指数!E541="","",質格差指数!E541)</f>
        <v>9.9702176986413999E-3</v>
      </c>
      <c r="N541" s="2">
        <f>IF(質格差指数!F541="","",質格差指数!F541)</f>
        <v>-5.7022938238700201E-2</v>
      </c>
      <c r="O541" s="2">
        <f>IF(質格差指数!G541="","",質格差指数!G541)</f>
        <v>-7.4453648270342496E-2</v>
      </c>
    </row>
    <row r="542" spans="1:15" x14ac:dyDescent="0.55000000000000004">
      <c r="A542" s="3">
        <v>18</v>
      </c>
      <c r="B542" s="3">
        <v>12</v>
      </c>
      <c r="I542" s="3">
        <v>18</v>
      </c>
      <c r="J542" s="3">
        <v>12</v>
      </c>
      <c r="K542" s="2">
        <f>IF(質格差指数!C542="","",質格差指数!C542)</f>
        <v>-3.3805875005901702E-2</v>
      </c>
      <c r="L542" s="2">
        <f>IF(質格差指数!D542="","",質格差指数!D542)</f>
        <v>0.104621199649337</v>
      </c>
      <c r="M542" s="2">
        <f>IF(質格差指数!E542="","",質格差指数!E542)</f>
        <v>6.8988443694541102E-2</v>
      </c>
      <c r="N542" s="2">
        <f>IF(質格差指数!F542="","",質格差指数!F542)</f>
        <v>2.7391228944337102E-2</v>
      </c>
      <c r="O542" s="2">
        <f>IF(質格差指数!G542="","",質格差指数!G542)</f>
        <v>1.27190690198292E-2</v>
      </c>
    </row>
    <row r="543" spans="1:15" x14ac:dyDescent="0.55000000000000004">
      <c r="A543" s="3">
        <v>18</v>
      </c>
      <c r="B543" s="3">
        <v>13</v>
      </c>
      <c r="I543" s="3">
        <v>18</v>
      </c>
      <c r="J543" s="3">
        <v>13</v>
      </c>
      <c r="K543" s="2">
        <f>IF(質格差指数!C543="","",質格差指数!C543)</f>
        <v>0.13098960461735601</v>
      </c>
      <c r="L543" s="2">
        <f>IF(質格差指数!D543="","",質格差指数!D543)</f>
        <v>0.19699223257583501</v>
      </c>
      <c r="M543" s="2">
        <f>IF(質格差指数!E543="","",質格差指数!E543)</f>
        <v>0.16258959394681899</v>
      </c>
      <c r="N543" s="2">
        <f>IF(質格差指数!F543="","",質格差指数!F543)</f>
        <v>0.55683734249433903</v>
      </c>
      <c r="O543" s="2">
        <f>IF(質格差指数!G543="","",質格差指数!G543)</f>
        <v>0.52710852254966301</v>
      </c>
    </row>
    <row r="544" spans="1:15" x14ac:dyDescent="0.55000000000000004">
      <c r="A544" s="3">
        <v>18</v>
      </c>
      <c r="B544" s="3">
        <v>14</v>
      </c>
      <c r="I544" s="3">
        <v>18</v>
      </c>
      <c r="J544" s="3">
        <v>14</v>
      </c>
      <c r="K544" s="2">
        <f>IF(質格差指数!C544="","",質格差指数!C544)</f>
        <v>-3.8803458552008001E-2</v>
      </c>
      <c r="L544" s="2">
        <f>IF(質格差指数!D544="","",質格差指数!D544)</f>
        <v>-3.9136562955178799E-3</v>
      </c>
      <c r="M544" s="2">
        <f>IF(質格差指数!E544="","",質格差指数!E544)</f>
        <v>4.8183283709619301E-2</v>
      </c>
      <c r="N544" s="2">
        <f>IF(質格差指数!F544="","",質格差指数!F544)</f>
        <v>3.0829523864391101E-2</v>
      </c>
      <c r="O544" s="2">
        <f>IF(質格差指数!G544="","",質格差指数!G544)</f>
        <v>1.6908986689268098E-2</v>
      </c>
    </row>
    <row r="545" spans="1:15" x14ac:dyDescent="0.55000000000000004">
      <c r="A545" s="3">
        <v>18</v>
      </c>
      <c r="B545" s="3">
        <v>15</v>
      </c>
      <c r="I545" s="3">
        <v>18</v>
      </c>
      <c r="J545" s="3">
        <v>15</v>
      </c>
      <c r="K545" s="2">
        <f>IF(質格差指数!C545="","",質格差指数!C545)</f>
        <v>-8.51889780272563E-3</v>
      </c>
      <c r="L545" s="2">
        <f>IF(質格差指数!D545="","",質格差指数!D545)</f>
        <v>5.7604195003917301E-2</v>
      </c>
      <c r="M545" s="2">
        <f>IF(質格差指数!E545="","",質格差指数!E545)</f>
        <v>5.4627045686696803E-2</v>
      </c>
      <c r="N545" s="2">
        <f>IF(質格差指数!F545="","",質格差指数!F545)</f>
        <v>0.14879354485157301</v>
      </c>
      <c r="O545" s="2">
        <f>IF(質格差指数!G545="","",質格差指数!G545)</f>
        <v>0.13098081467418299</v>
      </c>
    </row>
    <row r="546" spans="1:15" x14ac:dyDescent="0.55000000000000004">
      <c r="A546" s="3">
        <v>18</v>
      </c>
      <c r="B546" s="3">
        <v>16</v>
      </c>
      <c r="I546" s="3">
        <v>18</v>
      </c>
      <c r="J546" s="3">
        <v>16</v>
      </c>
      <c r="K546" s="2">
        <f>IF(質格差指数!C546="","",質格差指数!C546)</f>
        <v>7.6750482570723394E-2</v>
      </c>
      <c r="L546" s="2">
        <f>IF(質格差指数!D546="","",質格差指数!D546)</f>
        <v>7.4394756485807206E-2</v>
      </c>
      <c r="M546" s="2">
        <f>IF(質格差指数!E546="","",質格差指数!E546)</f>
        <v>8.0642254896801699E-2</v>
      </c>
      <c r="N546" s="2">
        <f>IF(質格差指数!F546="","",質格差指数!F546)</f>
        <v>8.6841971202625906E-2</v>
      </c>
      <c r="O546" s="2">
        <f>IF(質格差指数!G546="","",質格差指数!G546)</f>
        <v>6.3291301979248496E-2</v>
      </c>
    </row>
    <row r="547" spans="1:15" x14ac:dyDescent="0.55000000000000004">
      <c r="A547" s="3">
        <v>18</v>
      </c>
      <c r="B547" s="3">
        <v>17</v>
      </c>
      <c r="I547" s="3">
        <v>18</v>
      </c>
      <c r="J547" s="3">
        <v>17</v>
      </c>
      <c r="K547" s="2">
        <f>IF(質格差指数!C547="","",質格差指数!C547)</f>
        <v>9.1981460316543598E-2</v>
      </c>
      <c r="L547" s="2">
        <f>IF(質格差指数!D547="","",質格差指数!D547)</f>
        <v>7.6639530816899407E-2</v>
      </c>
      <c r="M547" s="2">
        <f>IF(質格差指数!E547="","",質格差指数!E547)</f>
        <v>0.10712121424323</v>
      </c>
      <c r="N547" s="2">
        <f>IF(質格差指数!F547="","",質格差指数!F547)</f>
        <v>0.123563083410852</v>
      </c>
      <c r="O547" s="2">
        <f>IF(質格差指数!G547="","",質格差指数!G547)</f>
        <v>7.36721614061802E-2</v>
      </c>
    </row>
    <row r="548" spans="1:15" x14ac:dyDescent="0.55000000000000004">
      <c r="A548" s="3">
        <v>18</v>
      </c>
      <c r="B548" s="3">
        <v>18</v>
      </c>
      <c r="I548" s="3">
        <v>18</v>
      </c>
      <c r="J548" s="3">
        <v>18</v>
      </c>
      <c r="K548" s="2">
        <f>IF(質格差指数!C548="","",質格差指数!C548)</f>
        <v>6.8065428525298802E-2</v>
      </c>
      <c r="L548" s="2">
        <f>IF(質格差指数!D548="","",質格差指数!D548)</f>
        <v>3.7824070759691603E-2</v>
      </c>
      <c r="M548" s="2">
        <f>IF(質格差指数!E548="","",質格差指数!E548)</f>
        <v>7.1775702242887998E-2</v>
      </c>
      <c r="N548" s="2">
        <f>IF(質格差指数!F548="","",質格差指数!F548)</f>
        <v>6.4891157407733005E-2</v>
      </c>
      <c r="O548" s="2">
        <f>IF(質格差指数!G548="","",質格差指数!G548)</f>
        <v>2.6057415604352301E-2</v>
      </c>
    </row>
    <row r="549" spans="1:15" x14ac:dyDescent="0.55000000000000004">
      <c r="A549" s="3">
        <v>18</v>
      </c>
      <c r="B549" s="3">
        <v>19</v>
      </c>
      <c r="I549" s="3">
        <v>18</v>
      </c>
      <c r="J549" s="3">
        <v>19</v>
      </c>
      <c r="K549" s="2">
        <f>IF(質格差指数!C549="","",質格差指数!C549)</f>
        <v>4.2674215515946301E-2</v>
      </c>
      <c r="L549" s="2">
        <f>IF(質格差指数!D549="","",質格差指数!D549)</f>
        <v>2.1918350330712801E-2</v>
      </c>
      <c r="M549" s="2">
        <f>IF(質格差指数!E549="","",質格差指数!E549)</f>
        <v>5.0142693324281E-2</v>
      </c>
      <c r="N549" s="2">
        <f>IF(質格差指数!F549="","",質格差指数!F549)</f>
        <v>3.4449824733004203E-2</v>
      </c>
      <c r="O549" s="2">
        <f>IF(質格差指数!G549="","",質格差指数!G549)</f>
        <v>2.91235997021617E-2</v>
      </c>
    </row>
    <row r="550" spans="1:15" x14ac:dyDescent="0.55000000000000004">
      <c r="A550" s="3">
        <v>18</v>
      </c>
      <c r="B550" s="3">
        <v>20</v>
      </c>
      <c r="I550" s="3">
        <v>18</v>
      </c>
      <c r="J550" s="3">
        <v>20</v>
      </c>
      <c r="K550" s="2">
        <f>IF(質格差指数!C550="","",質格差指数!C550)</f>
        <v>3.5929957607900499E-2</v>
      </c>
      <c r="L550" s="2">
        <f>IF(質格差指数!D550="","",質格差指数!D550)</f>
        <v>2.98107765882435E-2</v>
      </c>
      <c r="M550" s="2">
        <f>IF(質格差指数!E550="","",質格差指数!E550)</f>
        <v>7.86456827156191E-2</v>
      </c>
      <c r="N550" s="2">
        <f>IF(質格差指数!F550="","",質格差指数!F550)</f>
        <v>4.5618072131384899E-2</v>
      </c>
      <c r="O550" s="2">
        <f>IF(質格差指数!G550="","",質格差指数!G550)</f>
        <v>3.5847962952283402E-2</v>
      </c>
    </row>
    <row r="551" spans="1:15" x14ac:dyDescent="0.55000000000000004">
      <c r="A551" s="3">
        <v>18</v>
      </c>
      <c r="B551" s="3">
        <v>21</v>
      </c>
      <c r="I551" s="3">
        <v>18</v>
      </c>
      <c r="J551" s="3">
        <v>21</v>
      </c>
      <c r="K551" s="2">
        <f>IF(質格差指数!C551="","",質格差指数!C551)</f>
        <v>-1.7457107949823199E-2</v>
      </c>
      <c r="L551" s="2">
        <f>IF(質格差指数!D551="","",質格差指数!D551)</f>
        <v>1.5707968967095299E-2</v>
      </c>
      <c r="M551" s="2">
        <f>IF(質格差指数!E551="","",質格差指数!E551)</f>
        <v>1.4946682129741399E-2</v>
      </c>
      <c r="N551" s="2">
        <f>IF(質格差指数!F551="","",質格差指数!F551)</f>
        <v>3.4329218224833098E-2</v>
      </c>
      <c r="O551" s="2">
        <f>IF(質格差指数!G551="","",質格差指数!G551)</f>
        <v>5.6247409972213003E-2</v>
      </c>
    </row>
    <row r="552" spans="1:15" x14ac:dyDescent="0.55000000000000004">
      <c r="A552" s="3">
        <v>18</v>
      </c>
      <c r="B552" s="3">
        <v>22</v>
      </c>
      <c r="I552" s="3">
        <v>18</v>
      </c>
      <c r="J552" s="3">
        <v>22</v>
      </c>
      <c r="K552" s="2">
        <f>IF(質格差指数!C552="","",質格差指数!C552)</f>
        <v>1.31811381011882E-2</v>
      </c>
      <c r="L552" s="2">
        <f>IF(質格差指数!D552="","",質格差指数!D552)</f>
        <v>-2.4496266486182298E-2</v>
      </c>
      <c r="M552" s="2">
        <f>IF(質格差指数!E552="","",質格差指数!E552)</f>
        <v>6.2661405761636493E-2</v>
      </c>
      <c r="N552" s="2">
        <f>IF(質格差指数!F552="","",質格差指数!F552)</f>
        <v>-9.9434117064241007E-3</v>
      </c>
      <c r="O552" s="2">
        <f>IF(質格差指数!G552="","",質格差指数!G552)</f>
        <v>6.0952006917607299E-2</v>
      </c>
    </row>
    <row r="553" spans="1:15" x14ac:dyDescent="0.55000000000000004">
      <c r="A553" s="3">
        <v>18</v>
      </c>
      <c r="B553" s="3">
        <v>23</v>
      </c>
      <c r="I553" s="3">
        <v>18</v>
      </c>
      <c r="J553" s="3">
        <v>23</v>
      </c>
      <c r="K553" s="2">
        <f>IF(質格差指数!C553="","",質格差指数!C553)</f>
        <v>0.19776083022062699</v>
      </c>
      <c r="L553" s="2">
        <f>IF(質格差指数!D553="","",質格差指数!D553)</f>
        <v>0.13544976238641401</v>
      </c>
      <c r="M553" s="2">
        <f>IF(質格差指数!E553="","",質格差指数!E553)</f>
        <v>0.15479966521631</v>
      </c>
      <c r="N553" s="2">
        <f>IF(質格差指数!F553="","",質格差指数!F553)</f>
        <v>7.9108895134298501E-2</v>
      </c>
      <c r="O553" s="2">
        <f>IF(質格差指数!G553="","",質格差指数!G553)</f>
        <v>8.3366584227485094E-2</v>
      </c>
    </row>
    <row r="554" spans="1:15" x14ac:dyDescent="0.55000000000000004">
      <c r="A554" s="3">
        <v>18</v>
      </c>
      <c r="B554" s="3">
        <v>24</v>
      </c>
      <c r="I554" s="3">
        <v>18</v>
      </c>
      <c r="J554" s="3">
        <v>24</v>
      </c>
      <c r="K554" s="2">
        <f>IF(質格差指数!C554="","",質格差指数!C554)</f>
        <v>0.114335251670305</v>
      </c>
      <c r="L554" s="2">
        <f>IF(質格差指数!D554="","",質格差指数!D554)</f>
        <v>4.5567335026616002E-2</v>
      </c>
      <c r="M554" s="2">
        <f>IF(質格差指数!E554="","",質格差指数!E554)</f>
        <v>0.100539985651796</v>
      </c>
      <c r="N554" s="2">
        <f>IF(質格差指数!F554="","",質格差指数!F554)</f>
        <v>0.14079416062341399</v>
      </c>
      <c r="O554" s="2">
        <f>IF(質格差指数!G554="","",質格差指数!G554)</f>
        <v>0.13486785922218</v>
      </c>
    </row>
    <row r="555" spans="1:15" x14ac:dyDescent="0.55000000000000004">
      <c r="A555" s="3">
        <v>18</v>
      </c>
      <c r="B555" s="3">
        <v>25</v>
      </c>
      <c r="I555" s="3">
        <v>18</v>
      </c>
      <c r="J555" s="3">
        <v>25</v>
      </c>
      <c r="K555" s="2">
        <f>IF(質格差指数!C555="","",質格差指数!C555)</f>
        <v>6.9694847084324399E-2</v>
      </c>
      <c r="L555" s="2">
        <f>IF(質格差指数!D555="","",質格差指数!D555)</f>
        <v>0.10284855014460099</v>
      </c>
      <c r="M555" s="2">
        <f>IF(質格差指数!E555="","",質格差指数!E555)</f>
        <v>0.113914655985674</v>
      </c>
      <c r="N555" s="2">
        <f>IF(質格差指数!F555="","",質格差指数!F555)</f>
        <v>9.2761718415013197E-2</v>
      </c>
      <c r="O555" s="2">
        <f>IF(質格差指数!G555="","",質格差指数!G555)</f>
        <v>8.5457156006563895E-2</v>
      </c>
    </row>
    <row r="556" spans="1:15" x14ac:dyDescent="0.55000000000000004">
      <c r="A556" s="3">
        <v>18</v>
      </c>
      <c r="B556" s="3">
        <v>26</v>
      </c>
      <c r="I556" s="3">
        <v>18</v>
      </c>
      <c r="J556" s="3">
        <v>26</v>
      </c>
      <c r="K556" s="2">
        <f>IF(質格差指数!C556="","",質格差指数!C556)</f>
        <v>0.331353314409703</v>
      </c>
      <c r="L556" s="2">
        <f>IF(質格差指数!D556="","",質格差指数!D556)</f>
        <v>7.2024770444048203E-2</v>
      </c>
      <c r="M556" s="2">
        <f>IF(質格差指数!E556="","",質格差指数!E556)</f>
        <v>0.12465211051134301</v>
      </c>
      <c r="N556" s="2">
        <f>IF(質格差指数!F556="","",質格差指数!F556)</f>
        <v>0.30578738218650497</v>
      </c>
      <c r="O556" s="2">
        <f>IF(質格差指数!G556="","",質格差指数!G556)</f>
        <v>0.363426791813655</v>
      </c>
    </row>
    <row r="557" spans="1:15" x14ac:dyDescent="0.55000000000000004">
      <c r="A557" s="3">
        <v>18</v>
      </c>
      <c r="B557" s="3">
        <v>27</v>
      </c>
      <c r="I557" s="3">
        <v>18</v>
      </c>
      <c r="J557" s="3">
        <v>27</v>
      </c>
      <c r="K557" s="2">
        <f>IF(質格差指数!C557="","",質格差指数!C557)</f>
        <v>0.112349729068069</v>
      </c>
      <c r="L557" s="2">
        <f>IF(質格差指数!D557="","",質格差指数!D557)</f>
        <v>0.13801554434775301</v>
      </c>
      <c r="M557" s="2">
        <f>IF(質格差指数!E557="","",質格差指数!E557)</f>
        <v>8.3414159815273295E-2</v>
      </c>
      <c r="N557" s="2">
        <f>IF(質格差指数!F557="","",質格差指数!F557)</f>
        <v>9.1485513954501996E-2</v>
      </c>
      <c r="O557" s="2">
        <f>IF(質格差指数!G557="","",質格差指数!G557)</f>
        <v>9.7501414513027296E-2</v>
      </c>
    </row>
    <row r="558" spans="1:15" x14ac:dyDescent="0.55000000000000004">
      <c r="A558" s="3">
        <v>18</v>
      </c>
      <c r="B558" s="3">
        <v>28</v>
      </c>
      <c r="I558" s="3">
        <v>18</v>
      </c>
      <c r="J558" s="3">
        <v>28</v>
      </c>
      <c r="K558" s="2">
        <f>IF(質格差指数!C558="","",質格差指数!C558)</f>
        <v>6.4304689668861506E-2</v>
      </c>
      <c r="L558" s="2">
        <f>IF(質格差指数!D558="","",質格差指数!D558)</f>
        <v>7.2593488510037996E-2</v>
      </c>
      <c r="M558" s="2">
        <f>IF(質格差指数!E558="","",質格差指数!E558)</f>
        <v>6.0993966060411499E-2</v>
      </c>
      <c r="N558" s="2">
        <f>IF(質格差指数!F558="","",質格差指数!F558)</f>
        <v>6.2429754986842098E-2</v>
      </c>
      <c r="O558" s="2">
        <f>IF(質格差指数!G558="","",質格差指数!G558)</f>
        <v>6.2415998467009202E-2</v>
      </c>
    </row>
    <row r="559" spans="1:15" x14ac:dyDescent="0.55000000000000004">
      <c r="A559" s="3">
        <v>18</v>
      </c>
      <c r="B559" s="3">
        <v>29</v>
      </c>
      <c r="I559" s="3">
        <v>18</v>
      </c>
      <c r="J559" s="3">
        <v>29</v>
      </c>
      <c r="K559" s="2">
        <f>IF(質格差指数!C559="","",質格差指数!C559)</f>
        <v>5.1517434032812497E-2</v>
      </c>
      <c r="L559" s="2">
        <f>IF(質格差指数!D559="","",質格差指数!D559)</f>
        <v>6.0994511534775003E-2</v>
      </c>
      <c r="M559" s="2">
        <f>IF(質格差指数!E559="","",質格差指数!E559)</f>
        <v>7.44345912879113E-2</v>
      </c>
      <c r="N559" s="2">
        <f>IF(質格差指数!F559="","",質格差指数!F559)</f>
        <v>6.2048667050976197E-2</v>
      </c>
      <c r="O559" s="2">
        <f>IF(質格差指数!G559="","",質格差指数!G559)</f>
        <v>4.6191691446958297E-2</v>
      </c>
    </row>
    <row r="560" spans="1:15" x14ac:dyDescent="0.55000000000000004">
      <c r="A560" s="3">
        <v>18</v>
      </c>
      <c r="B560" s="3">
        <v>30</v>
      </c>
      <c r="I560" s="3">
        <v>18</v>
      </c>
      <c r="J560" s="3">
        <v>30</v>
      </c>
      <c r="K560" s="2">
        <f>IF(質格差指数!C560="","",質格差指数!C560)</f>
        <v>2.1003853305403102E-2</v>
      </c>
      <c r="L560" s="2">
        <f>IF(質格差指数!D560="","",質格差指数!D560)</f>
        <v>-5.1460317993394797E-3</v>
      </c>
      <c r="M560" s="2">
        <f>IF(質格差指数!E560="","",質格差指数!E560)</f>
        <v>3.2619211379406203E-2</v>
      </c>
      <c r="N560" s="2">
        <f>IF(質格差指数!F560="","",質格差指数!F560)</f>
        <v>4.8487166100283599E-2</v>
      </c>
      <c r="O560" s="2">
        <f>IF(質格差指数!G560="","",質格差指数!G560)</f>
        <v>4.0296843248950803E-2</v>
      </c>
    </row>
    <row r="561" spans="1:15" x14ac:dyDescent="0.55000000000000004">
      <c r="A561" s="3">
        <v>18</v>
      </c>
      <c r="B561" s="3">
        <v>31</v>
      </c>
      <c r="I561" s="3">
        <v>18</v>
      </c>
      <c r="J561" s="3">
        <v>31</v>
      </c>
      <c r="K561" s="2">
        <f>IF(質格差指数!C561="","",質格差指数!C561)</f>
        <v>4.9307213536555303E-2</v>
      </c>
      <c r="L561" s="2">
        <f>IF(質格差指数!D561="","",質格差指数!D561)</f>
        <v>7.0996439818053703E-2</v>
      </c>
      <c r="M561" s="2">
        <f>IF(質格差指数!E561="","",質格差指数!E561)</f>
        <v>6.5378395653168997E-2</v>
      </c>
      <c r="N561" s="2">
        <f>IF(質格差指数!F561="","",質格差指数!F561)</f>
        <v>6.8168225337628896E-2</v>
      </c>
      <c r="O561" s="2">
        <f>IF(質格差指数!G561="","",質格差指数!G561)</f>
        <v>1.81394207344607E-2</v>
      </c>
    </row>
    <row r="562" spans="1:15" x14ac:dyDescent="0.55000000000000004">
      <c r="A562" s="3">
        <v>19</v>
      </c>
      <c r="B562" s="3">
        <v>1</v>
      </c>
      <c r="I562" s="3">
        <v>19</v>
      </c>
      <c r="J562" s="3">
        <v>1</v>
      </c>
      <c r="K562" s="2">
        <f>IF(質格差指数!C562="","",質格差指数!C562)</f>
        <v>-9.2290184929749705E-2</v>
      </c>
      <c r="L562" s="2">
        <f>IF(質格差指数!D562="","",質格差指数!D562)</f>
        <v>-8.1471459686667094E-2</v>
      </c>
      <c r="M562" s="2">
        <f>IF(質格差指数!E562="","",質格差指数!E562)</f>
        <v>-7.9326936405482301E-2</v>
      </c>
      <c r="N562" s="2">
        <f>IF(質格差指数!F562="","",質格差指数!F562)</f>
        <v>-6.0744114714439398E-2</v>
      </c>
      <c r="O562" s="2">
        <f>IF(質格差指数!G562="","",質格差指数!G562)</f>
        <v>-5.9993139681321597E-2</v>
      </c>
    </row>
    <row r="563" spans="1:15" x14ac:dyDescent="0.55000000000000004">
      <c r="A563" s="3">
        <v>19</v>
      </c>
      <c r="B563" s="3">
        <v>2</v>
      </c>
      <c r="I563" s="3">
        <v>19</v>
      </c>
      <c r="J563" s="3">
        <v>2</v>
      </c>
      <c r="K563" s="2">
        <f>IF(質格差指数!C563="","",質格差指数!C563)</f>
        <v>6.1715346459331702E-2</v>
      </c>
      <c r="L563" s="2">
        <f>IF(質格差指数!D563="","",質格差指数!D563)</f>
        <v>0.35148679570723501</v>
      </c>
      <c r="M563" s="2">
        <f>IF(質格差指数!E563="","",質格差指数!E563)</f>
        <v>0.44273577415429899</v>
      </c>
      <c r="N563" s="2">
        <f>IF(質格差指数!F563="","",質格差指数!F563)</f>
        <v>0.12268883122843301</v>
      </c>
      <c r="O563" s="2">
        <f>IF(質格差指数!G563="","",質格差指数!G563)</f>
        <v>0.164384155048973</v>
      </c>
    </row>
    <row r="564" spans="1:15" x14ac:dyDescent="0.55000000000000004">
      <c r="A564" s="3">
        <v>19</v>
      </c>
      <c r="B564" s="3">
        <v>3</v>
      </c>
      <c r="I564" s="3">
        <v>19</v>
      </c>
      <c r="J564" s="3">
        <v>3</v>
      </c>
      <c r="K564" s="2">
        <f>IF(質格差指数!C564="","",質格差指数!C564)</f>
        <v>4.4801440586283298E-2</v>
      </c>
      <c r="L564" s="2">
        <f>IF(質格差指数!D564="","",質格差指数!D564)</f>
        <v>7.4118574202878901E-2</v>
      </c>
      <c r="M564" s="2">
        <f>IF(質格差指数!E564="","",質格差指数!E564)</f>
        <v>9.8483232144117402E-2</v>
      </c>
      <c r="N564" s="2">
        <f>IF(質格差指数!F564="","",質格差指数!F564)</f>
        <v>9.2801581472232303E-2</v>
      </c>
      <c r="O564" s="2">
        <f>IF(質格差指数!G564="","",質格差指数!G564)</f>
        <v>6.1871864966215703E-2</v>
      </c>
    </row>
    <row r="565" spans="1:15" x14ac:dyDescent="0.55000000000000004">
      <c r="A565" s="3">
        <v>19</v>
      </c>
      <c r="B565" s="3">
        <v>4</v>
      </c>
      <c r="I565" s="3">
        <v>19</v>
      </c>
      <c r="J565" s="3">
        <v>4</v>
      </c>
      <c r="K565" s="2">
        <f>IF(質格差指数!C565="","",質格差指数!C565)</f>
        <v>4.6699824466235898E-2</v>
      </c>
      <c r="L565" s="2">
        <f>IF(質格差指数!D565="","",質格差指数!D565)</f>
        <v>8.26252819759562E-2</v>
      </c>
      <c r="M565" s="2">
        <f>IF(質格差指数!E565="","",質格差指数!E565)</f>
        <v>0.10064212565461</v>
      </c>
      <c r="N565" s="2">
        <f>IF(質格差指数!F565="","",質格差指数!F565)</f>
        <v>0.17793376118722901</v>
      </c>
      <c r="O565" s="2">
        <f>IF(質格差指数!G565="","",質格差指数!G565)</f>
        <v>0.136285635844724</v>
      </c>
    </row>
    <row r="566" spans="1:15" x14ac:dyDescent="0.55000000000000004">
      <c r="A566" s="3">
        <v>19</v>
      </c>
      <c r="B566" s="3">
        <v>5</v>
      </c>
      <c r="I566" s="3">
        <v>19</v>
      </c>
      <c r="J566" s="3">
        <v>5</v>
      </c>
      <c r="K566" s="2">
        <f>IF(質格差指数!C566="","",質格差指数!C566)</f>
        <v>-9.5695846640291501E-2</v>
      </c>
      <c r="L566" s="2">
        <f>IF(質格差指数!D566="","",質格差指数!D566)</f>
        <v>5.1459707186218201E-2</v>
      </c>
      <c r="M566" s="2">
        <f>IF(質格差指数!E566="","",質格差指数!E566)</f>
        <v>9.2316261746909101E-2</v>
      </c>
      <c r="N566" s="2">
        <f>IF(質格差指数!F566="","",質格差指数!F566)</f>
        <v>-6.3557353686490804E-3</v>
      </c>
      <c r="O566" s="2">
        <f>IF(質格差指数!G566="","",質格差指数!G566)</f>
        <v>-3.37593991709162E-2</v>
      </c>
    </row>
    <row r="567" spans="1:15" x14ac:dyDescent="0.55000000000000004">
      <c r="A567" s="3">
        <v>19</v>
      </c>
      <c r="B567" s="3">
        <v>6</v>
      </c>
      <c r="I567" s="3">
        <v>19</v>
      </c>
      <c r="J567" s="3">
        <v>6</v>
      </c>
      <c r="K567" s="2">
        <f>IF(質格差指数!C567="","",質格差指数!C567)</f>
        <v>3.7432046271128797E-2</v>
      </c>
      <c r="L567" s="2">
        <f>IF(質格差指数!D567="","",質格差指数!D567)</f>
        <v>8.2769779763489596E-3</v>
      </c>
      <c r="M567" s="2">
        <f>IF(質格差指数!E567="","",質格差指数!E567)</f>
        <v>5.0609076038425203E-2</v>
      </c>
      <c r="N567" s="2">
        <f>IF(質格差指数!F567="","",質格差指数!F567)</f>
        <v>1.28051931397979E-2</v>
      </c>
      <c r="O567" s="2">
        <f>IF(質格差指数!G567="","",質格差指数!G567)</f>
        <v>-1.50700200107297E-2</v>
      </c>
    </row>
    <row r="568" spans="1:15" x14ac:dyDescent="0.55000000000000004">
      <c r="A568" s="3">
        <v>19</v>
      </c>
      <c r="B568" s="3">
        <v>7</v>
      </c>
      <c r="I568" s="3">
        <v>19</v>
      </c>
      <c r="J568" s="3">
        <v>7</v>
      </c>
      <c r="K568" s="2">
        <f>IF(質格差指数!C568="","",質格差指数!C568)</f>
        <v>8.9610169053149599E-2</v>
      </c>
      <c r="L568" s="2">
        <f>IF(質格差指数!D568="","",質格差指数!D568)</f>
        <v>0.17912290297160499</v>
      </c>
      <c r="M568" s="2">
        <f>IF(質格差指数!E568="","",質格差指数!E568)</f>
        <v>0.15021075378364701</v>
      </c>
      <c r="N568" s="2">
        <f>IF(質格差指数!F568="","",質格差指数!F568)</f>
        <v>0.189414829931672</v>
      </c>
      <c r="O568" s="2">
        <f>IF(質格差指数!G568="","",質格差指数!G568)</f>
        <v>0.176755779795468</v>
      </c>
    </row>
    <row r="569" spans="1:15" x14ac:dyDescent="0.55000000000000004">
      <c r="A569" s="3">
        <v>19</v>
      </c>
      <c r="B569" s="3">
        <v>8</v>
      </c>
      <c r="I569" s="3">
        <v>19</v>
      </c>
      <c r="J569" s="3">
        <v>8</v>
      </c>
      <c r="K569" s="2">
        <f>IF(質格差指数!C569="","",質格差指数!C569)</f>
        <v>-0.10587811045052301</v>
      </c>
      <c r="L569" s="2">
        <f>IF(質格差指数!D569="","",質格差指数!D569)</f>
        <v>-1.76794256685185E-2</v>
      </c>
      <c r="M569" s="2">
        <f>IF(質格差指数!E569="","",質格差指数!E569)</f>
        <v>3.9595575792289502E-3</v>
      </c>
      <c r="N569" s="2">
        <f>IF(質格差指数!F569="","",質格差指数!F569)</f>
        <v>-8.3716025545055903E-2</v>
      </c>
      <c r="O569" s="2">
        <f>IF(質格差指数!G569="","",質格差指数!G569)</f>
        <v>-9.5721272738596E-2</v>
      </c>
    </row>
    <row r="570" spans="1:15" x14ac:dyDescent="0.55000000000000004">
      <c r="A570" s="3">
        <v>19</v>
      </c>
      <c r="B570" s="3">
        <v>9</v>
      </c>
      <c r="I570" s="3">
        <v>19</v>
      </c>
      <c r="J570" s="3">
        <v>9</v>
      </c>
      <c r="K570" s="2">
        <f>IF(質格差指数!C570="","",質格差指数!C570)</f>
        <v>-1.9865376373657699E-2</v>
      </c>
      <c r="L570" s="2">
        <f>IF(質格差指数!D570="","",質格差指数!D570)</f>
        <v>2.5898488745154401E-2</v>
      </c>
      <c r="M570" s="2">
        <f>IF(質格差指数!E570="","",質格差指数!E570)</f>
        <v>5.96842297518346E-2</v>
      </c>
      <c r="N570" s="2">
        <f>IF(質格差指数!F570="","",質格差指数!F570)</f>
        <v>2.0561623959778298E-3</v>
      </c>
      <c r="O570" s="2">
        <f>IF(質格差指数!G570="","",質格差指数!G570)</f>
        <v>-1.31244827398019E-2</v>
      </c>
    </row>
    <row r="571" spans="1:15" x14ac:dyDescent="0.55000000000000004">
      <c r="A571" s="3">
        <v>19</v>
      </c>
      <c r="B571" s="3">
        <v>10</v>
      </c>
      <c r="I571" s="3">
        <v>19</v>
      </c>
      <c r="J571" s="3">
        <v>10</v>
      </c>
      <c r="K571" s="2">
        <f>IF(質格差指数!C571="","",質格差指数!C571)</f>
        <v>1.71304306673811E-2</v>
      </c>
      <c r="L571" s="2">
        <f>IF(質格差指数!D571="","",質格差指数!D571)</f>
        <v>7.3507188024269393E-2</v>
      </c>
      <c r="M571" s="2">
        <f>IF(質格差指数!E571="","",質格差指数!E571)</f>
        <v>0.107996499418785</v>
      </c>
      <c r="N571" s="2">
        <f>IF(質格差指数!F571="","",質格差指数!F571)</f>
        <v>4.4728864693820702E-2</v>
      </c>
      <c r="O571" s="2">
        <f>IF(質格差指数!G571="","",質格差指数!G571)</f>
        <v>2.4831176123832701E-2</v>
      </c>
    </row>
    <row r="572" spans="1:15" x14ac:dyDescent="0.55000000000000004">
      <c r="A572" s="3">
        <v>19</v>
      </c>
      <c r="B572" s="3">
        <v>11</v>
      </c>
      <c r="I572" s="3">
        <v>19</v>
      </c>
      <c r="J572" s="3">
        <v>11</v>
      </c>
      <c r="K572" s="2">
        <f>IF(質格差指数!C572="","",質格差指数!C572)</f>
        <v>-1.18754071119745E-2</v>
      </c>
      <c r="L572" s="2">
        <f>IF(質格差指数!D572="","",質格差指数!D572)</f>
        <v>4.1891748168781898E-2</v>
      </c>
      <c r="M572" s="2">
        <f>IF(質格差指数!E572="","",質格差指数!E572)</f>
        <v>6.4801102236329094E-2</v>
      </c>
      <c r="N572" s="2">
        <f>IF(質格差指数!F572="","",質格差指数!F572)</f>
        <v>-2.49340581155835E-2</v>
      </c>
      <c r="O572" s="2">
        <f>IF(質格差指数!G572="","",質格差指数!G572)</f>
        <v>-4.3518381257006598E-2</v>
      </c>
    </row>
    <row r="573" spans="1:15" x14ac:dyDescent="0.55000000000000004">
      <c r="A573" s="3">
        <v>19</v>
      </c>
      <c r="B573" s="3">
        <v>12</v>
      </c>
      <c r="I573" s="3">
        <v>19</v>
      </c>
      <c r="J573" s="3">
        <v>12</v>
      </c>
      <c r="K573" s="2">
        <f>IF(質格差指数!C573="","",質格差指数!C573)</f>
        <v>-4.2883035642675399E-2</v>
      </c>
      <c r="L573" s="2">
        <f>IF(質格差指数!D573="","",質格差指数!D573)</f>
        <v>4.1750782345216002E-2</v>
      </c>
      <c r="M573" s="2">
        <f>IF(質格差指数!E573="","",質格差指数!E573)</f>
        <v>0.12255232193920899</v>
      </c>
      <c r="N573" s="2">
        <f>IF(質格差指数!F573="","",質格差指数!F573)</f>
        <v>3.9046997072879799E-2</v>
      </c>
      <c r="O573" s="2">
        <f>IF(質格差指数!G573="","",質格差指数!G573)</f>
        <v>2.50766779316915E-2</v>
      </c>
    </row>
    <row r="574" spans="1:15" x14ac:dyDescent="0.55000000000000004">
      <c r="A574" s="3">
        <v>19</v>
      </c>
      <c r="B574" s="3">
        <v>13</v>
      </c>
      <c r="I574" s="3">
        <v>19</v>
      </c>
      <c r="J574" s="3">
        <v>13</v>
      </c>
      <c r="K574" s="2">
        <f>IF(質格差指数!C574="","",質格差指数!C574)</f>
        <v>-0.23286385075176499</v>
      </c>
      <c r="L574" s="2">
        <f>IF(質格差指数!D574="","",質格差指数!D574)</f>
        <v>-0.185764184631624</v>
      </c>
      <c r="M574" s="2">
        <f>IF(質格差指数!E574="","",質格差指数!E574)</f>
        <v>-3.3131031576066297E-2</v>
      </c>
      <c r="N574" s="2">
        <f>IF(質格差指数!F574="","",質格差指数!F574)</f>
        <v>-0.51706579845420098</v>
      </c>
      <c r="O574" s="2">
        <f>IF(質格差指数!G574="","",質格差指数!G574)</f>
        <v>-0.51325265827636002</v>
      </c>
    </row>
    <row r="575" spans="1:15" x14ac:dyDescent="0.55000000000000004">
      <c r="A575" s="3">
        <v>19</v>
      </c>
      <c r="B575" s="3">
        <v>14</v>
      </c>
      <c r="I575" s="3">
        <v>19</v>
      </c>
      <c r="J575" s="3">
        <v>14</v>
      </c>
      <c r="K575" s="2">
        <f>IF(質格差指数!C575="","",質格差指数!C575)</f>
        <v>-0.13292017986671201</v>
      </c>
      <c r="L575" s="2">
        <f>IF(質格差指数!D575="","",質格差指数!D575)</f>
        <v>-2.2433625151412302E-2</v>
      </c>
      <c r="M575" s="2">
        <f>IF(質格差指数!E575="","",質格差指数!E575)</f>
        <v>4.0344873509415402E-2</v>
      </c>
      <c r="N575" s="2">
        <f>IF(質格差指数!F575="","",質格差指数!F575)</f>
        <v>-5.7865023521353302E-2</v>
      </c>
      <c r="O575" s="2">
        <f>IF(質格差指数!G575="","",質格差指数!G575)</f>
        <v>-7.3839489345800605E-2</v>
      </c>
    </row>
    <row r="576" spans="1:15" x14ac:dyDescent="0.55000000000000004">
      <c r="A576" s="3">
        <v>19</v>
      </c>
      <c r="B576" s="3">
        <v>15</v>
      </c>
      <c r="I576" s="3">
        <v>19</v>
      </c>
      <c r="J576" s="3">
        <v>15</v>
      </c>
      <c r="K576" s="2">
        <f>IF(質格差指数!C576="","",質格差指数!C576)</f>
        <v>0.115516558977643</v>
      </c>
      <c r="L576" s="2">
        <f>IF(質格差指数!D576="","",質格差指数!D576)</f>
        <v>0.16057090148144401</v>
      </c>
      <c r="M576" s="2">
        <f>IF(質格差指数!E576="","",質格差指数!E576)</f>
        <v>0.13191279370322501</v>
      </c>
      <c r="N576" s="2">
        <f>IF(質格差指数!F576="","",質格差指数!F576)</f>
        <v>0.23220251808237499</v>
      </c>
      <c r="O576" s="2">
        <f>IF(質格差指数!G576="","",質格差指数!G576)</f>
        <v>0.22342385385942001</v>
      </c>
    </row>
    <row r="577" spans="1:15" x14ac:dyDescent="0.55000000000000004">
      <c r="A577" s="3">
        <v>19</v>
      </c>
      <c r="B577" s="3">
        <v>16</v>
      </c>
      <c r="I577" s="3">
        <v>19</v>
      </c>
      <c r="J577" s="3">
        <v>16</v>
      </c>
      <c r="K577" s="2">
        <f>IF(質格差指数!C577="","",質格差指数!C577)</f>
        <v>-2.1580580440448398E-2</v>
      </c>
      <c r="L577" s="2">
        <f>IF(質格差指数!D577="","",質格差指数!D577)</f>
        <v>7.4371795106695799E-3</v>
      </c>
      <c r="M577" s="2">
        <f>IF(質格差指数!E577="","",質格差指数!E577)</f>
        <v>4.7320447727377798E-2</v>
      </c>
      <c r="N577" s="2">
        <f>IF(質格差指数!F577="","",質格差指数!F577)</f>
        <v>1.4138646363878999E-2</v>
      </c>
      <c r="O577" s="2">
        <f>IF(質格差指数!G577="","",質格差指数!G577)</f>
        <v>-1.0946112620831399E-2</v>
      </c>
    </row>
    <row r="578" spans="1:15" x14ac:dyDescent="0.55000000000000004">
      <c r="A578" s="3">
        <v>19</v>
      </c>
      <c r="B578" s="3">
        <v>17</v>
      </c>
      <c r="I578" s="3">
        <v>19</v>
      </c>
      <c r="J578" s="3">
        <v>17</v>
      </c>
      <c r="K578" s="2">
        <f>IF(質格差指数!C578="","",質格差指数!C578)</f>
        <v>4.7582683448624298E-2</v>
      </c>
      <c r="L578" s="2">
        <f>IF(質格差指数!D578="","",質格差指数!D578)</f>
        <v>8.9112763654575503E-2</v>
      </c>
      <c r="M578" s="2">
        <f>IF(質格差指数!E578="","",質格差指数!E578)</f>
        <v>3.26377866579741E-3</v>
      </c>
      <c r="N578" s="2">
        <f>IF(質格差指数!F578="","",質格差指数!F578)</f>
        <v>7.2472194863771697E-2</v>
      </c>
      <c r="O578" s="2">
        <f>IF(質格差指数!G578="","",質格差指数!G578)</f>
        <v>0.148881877574985</v>
      </c>
    </row>
    <row r="579" spans="1:15" x14ac:dyDescent="0.55000000000000004">
      <c r="A579" s="3">
        <v>19</v>
      </c>
      <c r="B579" s="3">
        <v>18</v>
      </c>
      <c r="I579" s="3">
        <v>19</v>
      </c>
      <c r="J579" s="3">
        <v>18</v>
      </c>
      <c r="K579" s="2">
        <f>IF(質格差指数!C579="","",質格差指数!C579)</f>
        <v>7.2973894018597604E-3</v>
      </c>
      <c r="L579" s="2">
        <f>IF(質格差指数!D579="","",質格差指数!D579)</f>
        <v>5.42395750082343E-2</v>
      </c>
      <c r="M579" s="2">
        <f>IF(質格差指数!E579="","",質格差指数!E579)</f>
        <v>6.7581661313510399E-2</v>
      </c>
      <c r="N579" s="2">
        <f>IF(質格差指数!F579="","",質格差指数!F579)</f>
        <v>5.8687794050942203E-2</v>
      </c>
      <c r="O579" s="2">
        <f>IF(質格差指数!G579="","",質格差指数!G579)</f>
        <v>6.0322738199378799E-2</v>
      </c>
    </row>
    <row r="580" spans="1:15" x14ac:dyDescent="0.55000000000000004">
      <c r="A580" s="3">
        <v>19</v>
      </c>
      <c r="B580" s="3">
        <v>19</v>
      </c>
      <c r="I580" s="3">
        <v>19</v>
      </c>
      <c r="J580" s="3">
        <v>19</v>
      </c>
      <c r="K580" s="2">
        <f>IF(質格差指数!C580="","",質格差指数!C580)</f>
        <v>1.6773197151176599E-2</v>
      </c>
      <c r="L580" s="2">
        <f>IF(質格差指数!D580="","",質格差指数!D580)</f>
        <v>-1.79845438308321E-2</v>
      </c>
      <c r="M580" s="2">
        <f>IF(質格差指数!E580="","",質格差指数!E580)</f>
        <v>-3.5687514099070401E-2</v>
      </c>
      <c r="N580" s="2">
        <f>IF(質格差指数!F580="","",質格差指数!F580)</f>
        <v>-2.3373915747805198E-2</v>
      </c>
      <c r="O580" s="2">
        <f>IF(質格差指数!G580="","",質格差指数!G580)</f>
        <v>-1.7412918614476899E-2</v>
      </c>
    </row>
    <row r="581" spans="1:15" x14ac:dyDescent="0.55000000000000004">
      <c r="A581" s="3">
        <v>19</v>
      </c>
      <c r="B581" s="3">
        <v>20</v>
      </c>
      <c r="I581" s="3">
        <v>19</v>
      </c>
      <c r="J581" s="3">
        <v>20</v>
      </c>
      <c r="K581" s="2">
        <f>IF(質格差指数!C581="","",質格差指数!C581)</f>
        <v>-4.0819451888721901E-2</v>
      </c>
      <c r="L581" s="2">
        <f>IF(質格差指数!D581="","",質格差指数!D581)</f>
        <v>-7.0018912154321003E-2</v>
      </c>
      <c r="M581" s="2">
        <f>IF(質格差指数!E581="","",質格差指数!E581)</f>
        <v>-7.1977874068628198E-2</v>
      </c>
      <c r="N581" s="2">
        <f>IF(質格差指数!F581="","",質格差指数!F581)</f>
        <v>-5.86563517135021E-2</v>
      </c>
      <c r="O581" s="2">
        <f>IF(質格差指数!G581="","",質格差指数!G581)</f>
        <v>-5.7205841092339102E-2</v>
      </c>
    </row>
    <row r="582" spans="1:15" x14ac:dyDescent="0.55000000000000004">
      <c r="A582" s="3">
        <v>19</v>
      </c>
      <c r="B582" s="3">
        <v>21</v>
      </c>
      <c r="I582" s="3">
        <v>19</v>
      </c>
      <c r="J582" s="3">
        <v>21</v>
      </c>
      <c r="K582" s="2">
        <f>IF(質格差指数!C582="","",質格差指数!C582)</f>
        <v>5.1905474957773402E-2</v>
      </c>
      <c r="L582" s="2">
        <f>IF(質格差指数!D582="","",質格差指数!D582)</f>
        <v>-2.95419651708668E-2</v>
      </c>
      <c r="M582" s="2">
        <f>IF(質格差指数!E582="","",質格差指数!E582)</f>
        <v>1.8338169560942402E-2</v>
      </c>
      <c r="N582" s="2">
        <f>IF(質格差指数!F582="","",質格差指数!F582)</f>
        <v>3.4238601070635298E-4</v>
      </c>
      <c r="O582" s="2">
        <f>IF(質格差指数!G582="","",質格差指数!G582)</f>
        <v>7.8298482283980703E-2</v>
      </c>
    </row>
    <row r="583" spans="1:15" x14ac:dyDescent="0.55000000000000004">
      <c r="A583" s="3">
        <v>19</v>
      </c>
      <c r="B583" s="3">
        <v>22</v>
      </c>
      <c r="I583" s="3">
        <v>19</v>
      </c>
      <c r="J583" s="3">
        <v>22</v>
      </c>
      <c r="K583" s="2">
        <f>IF(質格差指数!C583="","",質格差指数!C583)</f>
        <v>-3.7707193507831499E-2</v>
      </c>
      <c r="L583" s="2">
        <f>IF(質格差指数!D583="","",質格差指数!D583)</f>
        <v>2.6485722248655499E-2</v>
      </c>
      <c r="M583" s="2">
        <f>IF(質格差指数!E583="","",質格差指数!E583)</f>
        <v>2.5537625352967799E-2</v>
      </c>
      <c r="N583" s="2">
        <f>IF(質格差指数!F583="","",質格差指数!F583)</f>
        <v>1.87429465168454E-3</v>
      </c>
      <c r="O583" s="2">
        <f>IF(質格差指数!G583="","",質格差指数!G583)</f>
        <v>9.8201859652790505E-2</v>
      </c>
    </row>
    <row r="584" spans="1:15" x14ac:dyDescent="0.55000000000000004">
      <c r="A584" s="3">
        <v>19</v>
      </c>
      <c r="B584" s="3">
        <v>23</v>
      </c>
      <c r="I584" s="3">
        <v>19</v>
      </c>
      <c r="J584" s="3">
        <v>23</v>
      </c>
      <c r="K584" s="2">
        <f>IF(質格差指数!C584="","",質格差指数!C584)</f>
        <v>0.289307117944481</v>
      </c>
      <c r="L584" s="2">
        <f>IF(質格差指数!D584="","",質格差指数!D584)</f>
        <v>7.3650513299998402E-2</v>
      </c>
      <c r="M584" s="2">
        <f>IF(質格差指数!E584="","",質格差指数!E584)</f>
        <v>0.178000014838673</v>
      </c>
      <c r="N584" s="2">
        <f>IF(質格差指数!F584="","",質格差指数!F584)</f>
        <v>5.3059094539276201E-2</v>
      </c>
      <c r="O584" s="2">
        <f>IF(質格差指数!G584="","",質格差指数!G584)</f>
        <v>0.22774068412317999</v>
      </c>
    </row>
    <row r="585" spans="1:15" x14ac:dyDescent="0.55000000000000004">
      <c r="A585" s="3">
        <v>19</v>
      </c>
      <c r="B585" s="3">
        <v>24</v>
      </c>
      <c r="I585" s="3">
        <v>19</v>
      </c>
      <c r="J585" s="3">
        <v>24</v>
      </c>
      <c r="K585" s="2">
        <f>IF(質格差指数!C585="","",質格差指数!C585)</f>
        <v>2.2898126471894199E-2</v>
      </c>
      <c r="L585" s="2">
        <f>IF(質格差指数!D585="","",質格差指数!D585)</f>
        <v>-8.2004268475520704E-3</v>
      </c>
      <c r="M585" s="2">
        <f>IF(質格差指数!E585="","",質格差指数!E585)</f>
        <v>3.7900483592247701E-2</v>
      </c>
      <c r="N585" s="2">
        <f>IF(質格差指数!F585="","",質格差指数!F585)</f>
        <v>-3.9691382693741702E-3</v>
      </c>
      <c r="O585" s="2">
        <f>IF(質格差指数!G585="","",質格差指数!G585)</f>
        <v>8.0701215666307696E-2</v>
      </c>
    </row>
    <row r="586" spans="1:15" x14ac:dyDescent="0.55000000000000004">
      <c r="A586" s="3">
        <v>19</v>
      </c>
      <c r="B586" s="3">
        <v>25</v>
      </c>
      <c r="I586" s="3">
        <v>19</v>
      </c>
      <c r="J586" s="3">
        <v>25</v>
      </c>
      <c r="K586" s="2">
        <f>IF(質格差指数!C586="","",質格差指数!C586)</f>
        <v>1.7961120607960099E-2</v>
      </c>
      <c r="L586" s="2">
        <f>IF(質格差指数!D586="","",質格差指数!D586)</f>
        <v>5.4660163872101798E-2</v>
      </c>
      <c r="M586" s="2">
        <f>IF(質格差指数!E586="","",質格差指数!E586)</f>
        <v>3.2569312138154803E-2</v>
      </c>
      <c r="N586" s="2">
        <f>IF(質格差指数!F586="","",質格差指数!F586)</f>
        <v>-4.3560410213191798E-2</v>
      </c>
      <c r="O586" s="2">
        <f>IF(質格差指数!G586="","",質格差指数!G586)</f>
        <v>1.74688702874869E-2</v>
      </c>
    </row>
    <row r="587" spans="1:15" x14ac:dyDescent="0.55000000000000004">
      <c r="A587" s="3">
        <v>19</v>
      </c>
      <c r="B587" s="3">
        <v>26</v>
      </c>
      <c r="I587" s="3">
        <v>19</v>
      </c>
      <c r="J587" s="3">
        <v>26</v>
      </c>
      <c r="K587" s="2">
        <f>IF(質格差指数!C587="","",質格差指数!C587)</f>
        <v>5.2980613069382202E-3</v>
      </c>
      <c r="L587" s="2">
        <f>IF(質格差指数!D587="","",質格差指数!D587)</f>
        <v>0.129627217794475</v>
      </c>
      <c r="M587" s="2">
        <f>IF(質格差指数!E587="","",質格差指数!E587)</f>
        <v>0.11598418292526499</v>
      </c>
      <c r="N587" s="2">
        <f>IF(質格差指数!F587="","",質格差指数!F587)</f>
        <v>0.10475636393893099</v>
      </c>
      <c r="O587" s="2">
        <f>IF(質格差指数!G587="","",質格差指数!G587)</f>
        <v>-7.2808909479857201E-2</v>
      </c>
    </row>
    <row r="588" spans="1:15" x14ac:dyDescent="0.55000000000000004">
      <c r="A588" s="3">
        <v>19</v>
      </c>
      <c r="B588" s="3">
        <v>27</v>
      </c>
      <c r="I588" s="3">
        <v>19</v>
      </c>
      <c r="J588" s="3">
        <v>27</v>
      </c>
      <c r="K588" s="2">
        <f>IF(質格差指数!C588="","",質格差指数!C588)</f>
        <v>5.7757647246658002E-2</v>
      </c>
      <c r="L588" s="2">
        <f>IF(質格差指数!D588="","",質格差指数!D588)</f>
        <v>-6.9071627726601401E-2</v>
      </c>
      <c r="M588" s="2">
        <f>IF(質格差指数!E588="","",質格差指数!E588)</f>
        <v>1.3351701336261599E-3</v>
      </c>
      <c r="N588" s="2">
        <f>IF(質格差指数!F588="","",質格差指数!F588)</f>
        <v>-2.8648001998435101E-2</v>
      </c>
      <c r="O588" s="2">
        <f>IF(質格差指数!G588="","",質格差指数!G588)</f>
        <v>6.6120137431717102E-2</v>
      </c>
    </row>
    <row r="589" spans="1:15" x14ac:dyDescent="0.55000000000000004">
      <c r="A589" s="3">
        <v>19</v>
      </c>
      <c r="B589" s="3">
        <v>28</v>
      </c>
      <c r="I589" s="3">
        <v>19</v>
      </c>
      <c r="J589" s="3">
        <v>28</v>
      </c>
      <c r="K589" s="2">
        <f>IF(質格差指数!C589="","",質格差指数!C589)</f>
        <v>5.9211808681302699E-2</v>
      </c>
      <c r="L589" s="2">
        <f>IF(質格差指数!D589="","",質格差指数!D589)</f>
        <v>4.816626008259E-2</v>
      </c>
      <c r="M589" s="2">
        <f>IF(質格差指数!E589="","",質格差指数!E589)</f>
        <v>3.6218577371739197E-2</v>
      </c>
      <c r="N589" s="2">
        <f>IF(質格差指数!F589="","",質格差指数!F589)</f>
        <v>3.5712686846429698E-2</v>
      </c>
      <c r="O589" s="2">
        <f>IF(質格差指数!G589="","",質格差指数!G589)</f>
        <v>3.6712769381290498E-2</v>
      </c>
    </row>
    <row r="590" spans="1:15" x14ac:dyDescent="0.55000000000000004">
      <c r="A590" s="3">
        <v>19</v>
      </c>
      <c r="B590" s="3">
        <v>29</v>
      </c>
      <c r="I590" s="3">
        <v>19</v>
      </c>
      <c r="J590" s="3">
        <v>29</v>
      </c>
      <c r="K590" s="2">
        <f>IF(質格差指数!C590="","",質格差指数!C590)</f>
        <v>0.118066265609168</v>
      </c>
      <c r="L590" s="2">
        <f>IF(質格差指数!D590="","",質格差指数!D590)</f>
        <v>6.3368564972664507E-2</v>
      </c>
      <c r="M590" s="2">
        <f>IF(質格差指数!E590="","",質格差指数!E590)</f>
        <v>0.12689069313232301</v>
      </c>
      <c r="N590" s="2">
        <f>IF(質格差指数!F590="","",質格差指数!F590)</f>
        <v>9.0640894731940994E-2</v>
      </c>
      <c r="O590" s="2">
        <f>IF(質格差指数!G590="","",質格差指数!G590)</f>
        <v>0.107211136392402</v>
      </c>
    </row>
    <row r="591" spans="1:15" x14ac:dyDescent="0.55000000000000004">
      <c r="A591" s="3">
        <v>19</v>
      </c>
      <c r="B591" s="3">
        <v>30</v>
      </c>
      <c r="I591" s="3">
        <v>19</v>
      </c>
      <c r="J591" s="3">
        <v>30</v>
      </c>
      <c r="K591" s="2">
        <f>IF(質格差指数!C591="","",質格差指数!C591)</f>
        <v>5.6217213432087701E-2</v>
      </c>
      <c r="L591" s="2">
        <f>IF(質格差指数!D591="","",質格差指数!D591)</f>
        <v>4.1908057361202303E-2</v>
      </c>
      <c r="M591" s="2">
        <f>IF(質格差指数!E591="","",質格差指数!E591)</f>
        <v>2.8557881664596298E-2</v>
      </c>
      <c r="N591" s="2">
        <f>IF(質格差指数!F591="","",質格差指数!F591)</f>
        <v>3.9360412692303802E-2</v>
      </c>
      <c r="O591" s="2">
        <f>IF(質格差指数!G591="","",質格差指数!G591)</f>
        <v>5.90374231765095E-2</v>
      </c>
    </row>
    <row r="592" spans="1:15" x14ac:dyDescent="0.55000000000000004">
      <c r="A592" s="3">
        <v>19</v>
      </c>
      <c r="B592" s="3">
        <v>31</v>
      </c>
      <c r="I592" s="3">
        <v>19</v>
      </c>
      <c r="J592" s="3">
        <v>31</v>
      </c>
      <c r="K592" s="2">
        <f>IF(質格差指数!C592="","",質格差指数!C592)</f>
        <v>1.50748037803866E-2</v>
      </c>
      <c r="L592" s="2">
        <f>IF(質格差指数!D592="","",質格差指数!D592)</f>
        <v>3.64684592248746E-2</v>
      </c>
      <c r="M592" s="2">
        <f>IF(質格差指数!E592="","",質格差指数!E592)</f>
        <v>5.0181507595679201E-2</v>
      </c>
      <c r="N592" s="2">
        <f>IF(質格差指数!F592="","",質格差指数!F592)</f>
        <v>5.6264556964842803E-2</v>
      </c>
      <c r="O592" s="2">
        <f>IF(質格差指数!G592="","",質格差指数!G592)</f>
        <v>4.9756089714101497E-2</v>
      </c>
    </row>
    <row r="593" spans="1:15" x14ac:dyDescent="0.55000000000000004">
      <c r="A593" s="3">
        <v>20</v>
      </c>
      <c r="B593" s="3">
        <v>1</v>
      </c>
      <c r="I593" s="3">
        <v>20</v>
      </c>
      <c r="J593" s="3">
        <v>1</v>
      </c>
      <c r="K593" s="2">
        <f>IF(質格差指数!C593="","",質格差指数!C593)</f>
        <v>-4.3640804146676301E-2</v>
      </c>
      <c r="L593" s="2">
        <f>IF(質格差指数!D593="","",質格差指数!D593)</f>
        <v>-2.18862807229382E-2</v>
      </c>
      <c r="M593" s="2">
        <f>IF(質格差指数!E593="","",質格差指数!E593)</f>
        <v>-1.91697266164941E-2</v>
      </c>
      <c r="N593" s="2">
        <f>IF(質格差指数!F593="","",質格差指数!F593)</f>
        <v>-2.6606254296749E-2</v>
      </c>
      <c r="O593" s="2">
        <f>IF(質格差指数!G593="","",質格差指数!G593)</f>
        <v>-2.53042944958899E-2</v>
      </c>
    </row>
    <row r="594" spans="1:15" x14ac:dyDescent="0.55000000000000004">
      <c r="A594" s="3">
        <v>20</v>
      </c>
      <c r="B594" s="3">
        <v>2</v>
      </c>
      <c r="I594" s="3">
        <v>20</v>
      </c>
      <c r="J594" s="3">
        <v>2</v>
      </c>
      <c r="K594" s="2">
        <f>IF(質格差指数!C594="","",質格差指数!C594)</f>
        <v>-0.32829208824165301</v>
      </c>
      <c r="L594" s="2">
        <f>IF(質格差指数!D594="","",質格差指数!D594)</f>
        <v>-8.3435751852254894E-2</v>
      </c>
      <c r="M594" s="2">
        <f>IF(質格差指数!E594="","",質格差指数!E594)</f>
        <v>1.4475706960434801E-2</v>
      </c>
      <c r="N594" s="2">
        <f>IF(質格差指数!F594="","",質格差指数!F594)</f>
        <v>-0.186748663350326</v>
      </c>
      <c r="O594" s="2">
        <f>IF(質格差指数!G594="","",質格差指数!G594)</f>
        <v>-0.36830557791653101</v>
      </c>
    </row>
    <row r="595" spans="1:15" x14ac:dyDescent="0.55000000000000004">
      <c r="A595" s="3">
        <v>20</v>
      </c>
      <c r="B595" s="3">
        <v>3</v>
      </c>
      <c r="I595" s="3">
        <v>20</v>
      </c>
      <c r="J595" s="3">
        <v>3</v>
      </c>
      <c r="K595" s="2">
        <f>IF(質格差指数!C595="","",質格差指数!C595)</f>
        <v>0.14938246137692099</v>
      </c>
      <c r="L595" s="2">
        <f>IF(質格差指数!D595="","",質格差指数!D595)</f>
        <v>9.3324635153549898E-2</v>
      </c>
      <c r="M595" s="2">
        <f>IF(質格差指数!E595="","",質格差指数!E595)</f>
        <v>0.12758011629897101</v>
      </c>
      <c r="N595" s="2">
        <f>IF(質格差指数!F595="","",質格差指数!F595)</f>
        <v>0.14465167418810401</v>
      </c>
      <c r="O595" s="2">
        <f>IF(質格差指数!G595="","",質格差指数!G595)</f>
        <v>0.11803213254734</v>
      </c>
    </row>
    <row r="596" spans="1:15" x14ac:dyDescent="0.55000000000000004">
      <c r="A596" s="3">
        <v>20</v>
      </c>
      <c r="B596" s="3">
        <v>4</v>
      </c>
      <c r="I596" s="3">
        <v>20</v>
      </c>
      <c r="J596" s="3">
        <v>4</v>
      </c>
      <c r="K596" s="2">
        <f>IF(質格差指数!C596="","",質格差指数!C596)</f>
        <v>0.181132626839213</v>
      </c>
      <c r="L596" s="2">
        <f>IF(質格差指数!D596="","",質格差指数!D596)</f>
        <v>0.138517108655344</v>
      </c>
      <c r="M596" s="2">
        <f>IF(質格差指数!E596="","",質格差指数!E596)</f>
        <v>8.8981642825506996E-2</v>
      </c>
      <c r="N596" s="2">
        <f>IF(質格差指数!F596="","",質格差指数!F596)</f>
        <v>0.14897322792822501</v>
      </c>
      <c r="O596" s="2">
        <f>IF(質格差指数!G596="","",質格差指数!G596)</f>
        <v>0.14225892869118401</v>
      </c>
    </row>
    <row r="597" spans="1:15" x14ac:dyDescent="0.55000000000000004">
      <c r="A597" s="3">
        <v>20</v>
      </c>
      <c r="B597" s="3">
        <v>5</v>
      </c>
      <c r="I597" s="3">
        <v>20</v>
      </c>
      <c r="J597" s="3">
        <v>5</v>
      </c>
      <c r="K597" s="2">
        <f>IF(質格差指数!C597="","",質格差指数!C597)</f>
        <v>-0.14875175005795899</v>
      </c>
      <c r="L597" s="2">
        <f>IF(質格差指数!D597="","",質格差指数!D597)</f>
        <v>-6.3864150149424606E-2</v>
      </c>
      <c r="M597" s="2">
        <f>IF(質格差指数!E597="","",質格差指数!E597)</f>
        <v>6.1289045781257101E-2</v>
      </c>
      <c r="N597" s="2">
        <f>IF(質格差指数!F597="","",質格差指数!F597)</f>
        <v>-3.78948413921638E-2</v>
      </c>
      <c r="O597" s="2">
        <f>IF(質格差指数!G597="","",質格差指数!G597)</f>
        <v>-5.3763758265753199E-2</v>
      </c>
    </row>
    <row r="598" spans="1:15" x14ac:dyDescent="0.55000000000000004">
      <c r="A598" s="3">
        <v>20</v>
      </c>
      <c r="B598" s="3">
        <v>6</v>
      </c>
      <c r="I598" s="3">
        <v>20</v>
      </c>
      <c r="J598" s="3">
        <v>6</v>
      </c>
      <c r="K598" s="2">
        <f>IF(質格差指数!C598="","",質格差指数!C598)</f>
        <v>2.3102233409320799E-2</v>
      </c>
      <c r="L598" s="2">
        <f>IF(質格差指数!D598="","",質格差指数!D598)</f>
        <v>5.1184945023873898E-2</v>
      </c>
      <c r="M598" s="2">
        <f>IF(質格差指数!E598="","",質格差指数!E598)</f>
        <v>8.3016562956123696E-2</v>
      </c>
      <c r="N598" s="2">
        <f>IF(質格差指数!F598="","",質格差指数!F598)</f>
        <v>7.4108515061466498E-2</v>
      </c>
      <c r="O598" s="2">
        <f>IF(質格差指数!G598="","",質格差指数!G598)</f>
        <v>4.7470495454575198E-2</v>
      </c>
    </row>
    <row r="599" spans="1:15" x14ac:dyDescent="0.55000000000000004">
      <c r="A599" s="3">
        <v>20</v>
      </c>
      <c r="B599" s="3">
        <v>7</v>
      </c>
      <c r="I599" s="3">
        <v>20</v>
      </c>
      <c r="J599" s="3">
        <v>7</v>
      </c>
      <c r="K599" s="2">
        <f>IF(質格差指数!C599="","",質格差指数!C599)</f>
        <v>5.2099031175144299E-2</v>
      </c>
      <c r="L599" s="2">
        <f>IF(質格差指数!D599="","",質格差指数!D599)</f>
        <v>6.1918287916804302E-2</v>
      </c>
      <c r="M599" s="2">
        <f>IF(質格差指数!E599="","",質格差指数!E599)</f>
        <v>0.10443493582438899</v>
      </c>
      <c r="N599" s="2">
        <f>IF(質格差指数!F599="","",質格差指数!F599)</f>
        <v>2.24278281654583E-2</v>
      </c>
      <c r="O599" s="2">
        <f>IF(質格差指数!G599="","",質格差指数!G599)</f>
        <v>9.6481108668559599E-3</v>
      </c>
    </row>
    <row r="600" spans="1:15" x14ac:dyDescent="0.55000000000000004">
      <c r="A600" s="3">
        <v>20</v>
      </c>
      <c r="B600" s="3">
        <v>8</v>
      </c>
      <c r="I600" s="3">
        <v>20</v>
      </c>
      <c r="J600" s="3">
        <v>8</v>
      </c>
      <c r="K600" s="2">
        <f>IF(質格差指数!C600="","",質格差指数!C600)</f>
        <v>-0.115643113173133</v>
      </c>
      <c r="L600" s="2">
        <f>IF(質格差指数!D600="","",質格差指数!D600)</f>
        <v>-2.0305045083525701E-2</v>
      </c>
      <c r="M600" s="2">
        <f>IF(質格差指数!E600="","",質格差指数!E600)</f>
        <v>3.3102596971856198E-2</v>
      </c>
      <c r="N600" s="2">
        <f>IF(質格差指数!F600="","",質格差指数!F600)</f>
        <v>-3.08263739167003E-2</v>
      </c>
      <c r="O600" s="2">
        <f>IF(質格差指数!G600="","",質格差指数!G600)</f>
        <v>-4.6652017489354297E-2</v>
      </c>
    </row>
    <row r="601" spans="1:15" x14ac:dyDescent="0.55000000000000004">
      <c r="A601" s="3">
        <v>20</v>
      </c>
      <c r="B601" s="3">
        <v>9</v>
      </c>
      <c r="I601" s="3">
        <v>20</v>
      </c>
      <c r="J601" s="3">
        <v>9</v>
      </c>
      <c r="K601" s="2">
        <f>IF(質格差指数!C601="","",質格差指数!C601)</f>
        <v>3.6680106006856603E-2</v>
      </c>
      <c r="L601" s="2">
        <f>IF(質格差指数!D601="","",質格差指数!D601)</f>
        <v>5.1961817435830303E-2</v>
      </c>
      <c r="M601" s="2">
        <f>IF(質格差指数!E601="","",質格差指数!E601)</f>
        <v>8.47297090887007E-2</v>
      </c>
      <c r="N601" s="2">
        <f>IF(質格差指数!F601="","",質格差指数!F601)</f>
        <v>4.0730522510708397E-2</v>
      </c>
      <c r="O601" s="2">
        <f>IF(質格差指数!G601="","",質格差指数!G601)</f>
        <v>3.1212062587293098E-2</v>
      </c>
    </row>
    <row r="602" spans="1:15" x14ac:dyDescent="0.55000000000000004">
      <c r="A602" s="3">
        <v>20</v>
      </c>
      <c r="B602" s="3">
        <v>10</v>
      </c>
      <c r="I602" s="3">
        <v>20</v>
      </c>
      <c r="J602" s="3">
        <v>10</v>
      </c>
      <c r="K602" s="2">
        <f>IF(質格差指数!C602="","",質格差指数!C602)</f>
        <v>2.4380095894270402E-2</v>
      </c>
      <c r="L602" s="2">
        <f>IF(質格差指数!D602="","",質格差指数!D602)</f>
        <v>5.56454578492631E-2</v>
      </c>
      <c r="M602" s="2">
        <f>IF(質格差指数!E602="","",質格差指数!E602)</f>
        <v>8.6751155747397196E-2</v>
      </c>
      <c r="N602" s="2">
        <f>IF(質格差指数!F602="","",質格差指数!F602)</f>
        <v>5.43079372383772E-2</v>
      </c>
      <c r="O602" s="2">
        <f>IF(質格差指数!G602="","",質格差指数!G602)</f>
        <v>3.6729222158574201E-2</v>
      </c>
    </row>
    <row r="603" spans="1:15" x14ac:dyDescent="0.55000000000000004">
      <c r="A603" s="3">
        <v>20</v>
      </c>
      <c r="B603" s="3">
        <v>11</v>
      </c>
      <c r="I603" s="3">
        <v>20</v>
      </c>
      <c r="J603" s="3">
        <v>11</v>
      </c>
      <c r="K603" s="2">
        <f>IF(質格差指数!C603="","",質格差指数!C603)</f>
        <v>4.8413508210251303E-2</v>
      </c>
      <c r="L603" s="2">
        <f>IF(質格差指数!D603="","",質格差指数!D603)</f>
        <v>4.97000010182456E-2</v>
      </c>
      <c r="M603" s="2">
        <f>IF(質格差指数!E603="","",質格差指数!E603)</f>
        <v>8.9779443394638198E-2</v>
      </c>
      <c r="N603" s="2">
        <f>IF(質格差指数!F603="","",質格差指数!F603)</f>
        <v>3.07887293510558E-2</v>
      </c>
      <c r="O603" s="2">
        <f>IF(質格差指数!G603="","",質格差指数!G603)</f>
        <v>2.02318655269942E-2</v>
      </c>
    </row>
    <row r="604" spans="1:15" x14ac:dyDescent="0.55000000000000004">
      <c r="A604" s="3">
        <v>20</v>
      </c>
      <c r="B604" s="3">
        <v>12</v>
      </c>
      <c r="I604" s="3">
        <v>20</v>
      </c>
      <c r="J604" s="3">
        <v>12</v>
      </c>
      <c r="K604" s="2">
        <f>IF(質格差指数!C604="","",質格差指数!C604)</f>
        <v>-8.3417612883546193E-3</v>
      </c>
      <c r="L604" s="2">
        <f>IF(質格差指数!D604="","",質格差指数!D604)</f>
        <v>7.3279450042316494E-2</v>
      </c>
      <c r="M604" s="2">
        <f>IF(質格差指数!E604="","",質格差指数!E604)</f>
        <v>0.12591592262558399</v>
      </c>
      <c r="N604" s="2">
        <f>IF(質格差指数!F604="","",質格差指数!F604)</f>
        <v>3.2794687641869498E-2</v>
      </c>
      <c r="O604" s="2">
        <f>IF(質格差指数!G604="","",質格差指数!G604)</f>
        <v>7.4483400639661097E-3</v>
      </c>
    </row>
    <row r="605" spans="1:15" x14ac:dyDescent="0.55000000000000004">
      <c r="A605" s="3">
        <v>20</v>
      </c>
      <c r="B605" s="3">
        <v>13</v>
      </c>
      <c r="I605" s="3">
        <v>20</v>
      </c>
      <c r="J605" s="3">
        <v>13</v>
      </c>
      <c r="K605" s="2">
        <f>IF(質格差指数!C605="","",質格差指数!C605)</f>
        <v>-2.86487306432892E-2</v>
      </c>
      <c r="L605" s="2">
        <f>IF(質格差指数!D605="","",質格差指数!D605)</f>
        <v>6.0206683125364299E-2</v>
      </c>
      <c r="M605" s="2">
        <f>IF(質格差指数!E605="","",質格差指数!E605)</f>
        <v>0.13520984447339801</v>
      </c>
      <c r="N605" s="2">
        <f>IF(質格差指数!F605="","",質格差指数!F605)</f>
        <v>-0.239341183052759</v>
      </c>
      <c r="O605" s="2">
        <f>IF(質格差指数!G605="","",質格差指数!G605)</f>
        <v>-0.221393201244382</v>
      </c>
    </row>
    <row r="606" spans="1:15" x14ac:dyDescent="0.55000000000000004">
      <c r="A606" s="3">
        <v>20</v>
      </c>
      <c r="B606" s="3">
        <v>14</v>
      </c>
      <c r="I606" s="3">
        <v>20</v>
      </c>
      <c r="J606" s="3">
        <v>14</v>
      </c>
      <c r="K606" s="2">
        <f>IF(質格差指数!C606="","",質格差指数!C606)</f>
        <v>-4.9719501012719901E-2</v>
      </c>
      <c r="L606" s="2">
        <f>IF(質格差指数!D606="","",質格差指数!D606)</f>
        <v>4.2800253787204602E-3</v>
      </c>
      <c r="M606" s="2">
        <f>IF(質格差指数!E606="","",質格差指数!E606)</f>
        <v>7.2037311956625896E-2</v>
      </c>
      <c r="N606" s="2">
        <f>IF(質格差指数!F606="","",質格差指数!F606)</f>
        <v>3.23389646092381E-3</v>
      </c>
      <c r="O606" s="2">
        <f>IF(質格差指数!G606="","",質格差指数!G606)</f>
        <v>-2.0647873371868901E-2</v>
      </c>
    </row>
    <row r="607" spans="1:15" x14ac:dyDescent="0.55000000000000004">
      <c r="A607" s="3">
        <v>20</v>
      </c>
      <c r="B607" s="3">
        <v>15</v>
      </c>
      <c r="I607" s="3">
        <v>20</v>
      </c>
      <c r="J607" s="3">
        <v>15</v>
      </c>
      <c r="K607" s="2">
        <f>IF(質格差指数!C607="","",質格差指数!C607)</f>
        <v>-7.5374399003291903E-2</v>
      </c>
      <c r="L607" s="2">
        <f>IF(質格差指数!D607="","",質格差指数!D607)</f>
        <v>2.57943190846525E-2</v>
      </c>
      <c r="M607" s="2">
        <f>IF(質格差指数!E607="","",質格差指数!E607)</f>
        <v>9.6290604587579903E-2</v>
      </c>
      <c r="N607" s="2">
        <f>IF(質格差指数!F607="","",質格差指数!F607)</f>
        <v>-1.31493246568141E-2</v>
      </c>
      <c r="O607" s="2">
        <f>IF(質格差指数!G607="","",質格差指数!G607)</f>
        <v>-3.43138734587504E-2</v>
      </c>
    </row>
    <row r="608" spans="1:15" x14ac:dyDescent="0.55000000000000004">
      <c r="A608" s="3">
        <v>20</v>
      </c>
      <c r="B608" s="3">
        <v>16</v>
      </c>
      <c r="I608" s="3">
        <v>20</v>
      </c>
      <c r="J608" s="3">
        <v>16</v>
      </c>
      <c r="K608" s="2">
        <f>IF(質格差指数!C608="","",質格差指数!C608)</f>
        <v>8.7608086332264495E-2</v>
      </c>
      <c r="L608" s="2">
        <f>IF(質格差指数!D608="","",質格差指数!D608)</f>
        <v>7.2831345478532802E-2</v>
      </c>
      <c r="M608" s="2">
        <f>IF(質格差指数!E608="","",質格差指数!E608)</f>
        <v>9.3762032828375599E-2</v>
      </c>
      <c r="N608" s="2">
        <f>IF(質格差指数!F608="","",質格差指数!F608)</f>
        <v>9.6438818520775099E-2</v>
      </c>
      <c r="O608" s="2">
        <f>IF(質格差指数!G608="","",質格差指数!G608)</f>
        <v>7.6967480171777694E-2</v>
      </c>
    </row>
    <row r="609" spans="1:15" x14ac:dyDescent="0.55000000000000004">
      <c r="A609" s="3">
        <v>20</v>
      </c>
      <c r="B609" s="3">
        <v>17</v>
      </c>
      <c r="I609" s="3">
        <v>20</v>
      </c>
      <c r="J609" s="3">
        <v>17</v>
      </c>
      <c r="K609" s="2">
        <f>IF(質格差指数!C609="","",質格差指数!C609)</f>
        <v>-1.57882766109365E-2</v>
      </c>
      <c r="L609" s="2">
        <f>IF(質格差指数!D609="","",質格差指数!D609)</f>
        <v>0.14088203197038099</v>
      </c>
      <c r="M609" s="2">
        <f>IF(質格差指数!E609="","",質格差指数!E609)</f>
        <v>9.4639802425049893E-2</v>
      </c>
      <c r="N609" s="2">
        <f>IF(質格差指数!F609="","",質格差指数!F609)</f>
        <v>2.80407187232866E-2</v>
      </c>
      <c r="O609" s="2">
        <f>IF(質格差指数!G609="","",質格差指数!G609)</f>
        <v>3.6307050867270802E-4</v>
      </c>
    </row>
    <row r="610" spans="1:15" x14ac:dyDescent="0.55000000000000004">
      <c r="A610" s="3">
        <v>20</v>
      </c>
      <c r="B610" s="3">
        <v>18</v>
      </c>
      <c r="I610" s="3">
        <v>20</v>
      </c>
      <c r="J610" s="3">
        <v>18</v>
      </c>
      <c r="K610" s="2">
        <f>IF(質格差指数!C610="","",質格差指数!C610)</f>
        <v>4.4506395345788201E-2</v>
      </c>
      <c r="L610" s="2">
        <f>IF(質格差指数!D610="","",質格差指数!D610)</f>
        <v>3.57448807959393E-2</v>
      </c>
      <c r="M610" s="2">
        <f>IF(質格差指数!E610="","",質格差指数!E610)</f>
        <v>5.4100089631366602E-2</v>
      </c>
      <c r="N610" s="2">
        <f>IF(質格差指数!F610="","",質格差指数!F610)</f>
        <v>4.3281772848192998E-2</v>
      </c>
      <c r="O610" s="2">
        <f>IF(質格差指数!G610="","",質格差指数!G610)</f>
        <v>1.6769371118134001E-2</v>
      </c>
    </row>
    <row r="611" spans="1:15" x14ac:dyDescent="0.55000000000000004">
      <c r="A611" s="3">
        <v>20</v>
      </c>
      <c r="B611" s="3">
        <v>19</v>
      </c>
      <c r="I611" s="3">
        <v>20</v>
      </c>
      <c r="J611" s="3">
        <v>19</v>
      </c>
      <c r="K611" s="2">
        <f>IF(質格差指数!C611="","",質格差指数!C611)</f>
        <v>8.9436513568995096E-2</v>
      </c>
      <c r="L611" s="2">
        <f>IF(質格差指数!D611="","",質格差指数!D611)</f>
        <v>5.3164322051439498E-2</v>
      </c>
      <c r="M611" s="2">
        <f>IF(質格差指数!E611="","",質格差指数!E611)</f>
        <v>6.0363253583948499E-2</v>
      </c>
      <c r="N611" s="2">
        <f>IF(質格差指数!F611="","",質格差指数!F611)</f>
        <v>7.9110124201000706E-2</v>
      </c>
      <c r="O611" s="2">
        <f>IF(質格差指数!G611="","",質格差指数!G611)</f>
        <v>7.88416789110441E-2</v>
      </c>
    </row>
    <row r="612" spans="1:15" x14ac:dyDescent="0.55000000000000004">
      <c r="A612" s="3">
        <v>20</v>
      </c>
      <c r="B612" s="3">
        <v>20</v>
      </c>
      <c r="I612" s="3">
        <v>20</v>
      </c>
      <c r="J612" s="3">
        <v>20</v>
      </c>
      <c r="K612" s="2">
        <f>IF(質格差指数!C612="","",質格差指数!C612)</f>
        <v>8.3026446963050601E-2</v>
      </c>
      <c r="L612" s="2">
        <f>IF(質格差指数!D612="","",質格差指数!D612)</f>
        <v>5.1010158632746203E-2</v>
      </c>
      <c r="M612" s="2">
        <f>IF(質格差指数!E612="","",質格差指数!E612)</f>
        <v>4.2690876473839998E-2</v>
      </c>
      <c r="N612" s="2">
        <f>IF(質格差指数!F612="","",質格差指数!F612)</f>
        <v>6.0425011558624897E-2</v>
      </c>
      <c r="O612" s="2">
        <f>IF(質格差指数!G612="","",質格差指数!G612)</f>
        <v>6.15306967812045E-2</v>
      </c>
    </row>
    <row r="613" spans="1:15" x14ac:dyDescent="0.55000000000000004">
      <c r="A613" s="3">
        <v>20</v>
      </c>
      <c r="B613" s="3">
        <v>21</v>
      </c>
      <c r="I613" s="3">
        <v>20</v>
      </c>
      <c r="J613" s="3">
        <v>21</v>
      </c>
      <c r="K613" s="2">
        <f>IF(質格差指数!C613="","",質格差指数!C613)</f>
        <v>6.0485644641047401E-2</v>
      </c>
      <c r="L613" s="2">
        <f>IF(質格差指数!D613="","",質格差指数!D613)</f>
        <v>3.28915544425505E-2</v>
      </c>
      <c r="M613" s="2">
        <f>IF(質格差指数!E613="","",質格差指数!E613)</f>
        <v>6.1959635600522103E-2</v>
      </c>
      <c r="N613" s="2">
        <f>IF(質格差指数!F613="","",質格差指数!F613)</f>
        <v>1.846268930775E-2</v>
      </c>
      <c r="O613" s="2">
        <f>IF(質格差指数!G613="","",質格差指数!G613)</f>
        <v>1.2808083767497799E-2</v>
      </c>
    </row>
    <row r="614" spans="1:15" x14ac:dyDescent="0.55000000000000004">
      <c r="A614" s="3">
        <v>20</v>
      </c>
      <c r="B614" s="3">
        <v>22</v>
      </c>
      <c r="I614" s="3">
        <v>20</v>
      </c>
      <c r="J614" s="3">
        <v>22</v>
      </c>
      <c r="K614" s="2">
        <f>IF(質格差指数!C614="","",質格差指数!C614)</f>
        <v>0.19598653753522699</v>
      </c>
      <c r="L614" s="2">
        <f>IF(質格差指数!D614="","",質格差指数!D614)</f>
        <v>8.74872292151717E-2</v>
      </c>
      <c r="M614" s="2">
        <f>IF(質格差指数!E614="","",質格差指数!E614)</f>
        <v>9.3610520000898007E-2</v>
      </c>
      <c r="N614" s="2">
        <f>IF(質格差指数!F614="","",質格差指数!F614)</f>
        <v>0.118199873576033</v>
      </c>
      <c r="O614" s="2">
        <f>IF(質格差指数!G614="","",質格差指数!G614)</f>
        <v>3.7487784436694302E-2</v>
      </c>
    </row>
    <row r="615" spans="1:15" x14ac:dyDescent="0.55000000000000004">
      <c r="A615" s="3">
        <v>20</v>
      </c>
      <c r="B615" s="3">
        <v>23</v>
      </c>
      <c r="I615" s="3">
        <v>20</v>
      </c>
      <c r="J615" s="3">
        <v>23</v>
      </c>
      <c r="K615" s="2">
        <f>IF(質格差指数!C615="","",質格差指数!C615)</f>
        <v>1.3297055089349599E-2</v>
      </c>
      <c r="L615" s="2">
        <f>IF(質格差指数!D615="","",質格差指数!D615)</f>
        <v>-5.7278249108736003E-2</v>
      </c>
      <c r="M615" s="2">
        <f>IF(質格差指数!E615="","",質格差指数!E615)</f>
        <v>0.16633394884517999</v>
      </c>
      <c r="N615" s="2">
        <f>IF(質格差指数!F615="","",質格差指数!F615)</f>
        <v>-3.3448863046683902E-2</v>
      </c>
      <c r="O615" s="2">
        <f>IF(質格差指数!G615="","",質格差指数!G615)</f>
        <v>-7.86411032223008E-3</v>
      </c>
    </row>
    <row r="616" spans="1:15" x14ac:dyDescent="0.55000000000000004">
      <c r="A616" s="3">
        <v>20</v>
      </c>
      <c r="B616" s="3">
        <v>24</v>
      </c>
      <c r="I616" s="3">
        <v>20</v>
      </c>
      <c r="J616" s="3">
        <v>24</v>
      </c>
      <c r="K616" s="2">
        <f>IF(質格差指数!C616="","",質格差指数!C616)</f>
        <v>5.8179683564290097E-2</v>
      </c>
      <c r="L616" s="2">
        <f>IF(質格差指数!D616="","",質格差指数!D616)</f>
        <v>4.4144064378021103E-4</v>
      </c>
      <c r="M616" s="2">
        <f>IF(質格差指数!E616="","",質格差指数!E616)</f>
        <v>7.525955931087E-2</v>
      </c>
      <c r="N616" s="2">
        <f>IF(質格差指数!F616="","",質格差指数!F616)</f>
        <v>1.54088824636269E-2</v>
      </c>
      <c r="O616" s="2">
        <f>IF(質格差指数!G616="","",質格差指数!G616)</f>
        <v>3.85650951307231E-2</v>
      </c>
    </row>
    <row r="617" spans="1:15" x14ac:dyDescent="0.55000000000000004">
      <c r="A617" s="3">
        <v>20</v>
      </c>
      <c r="B617" s="3">
        <v>25</v>
      </c>
      <c r="I617" s="3">
        <v>20</v>
      </c>
      <c r="J617" s="3">
        <v>25</v>
      </c>
      <c r="K617" s="2">
        <f>IF(質格差指数!C617="","",質格差指数!C617)</f>
        <v>2.43001819338001E-2</v>
      </c>
      <c r="L617" s="2">
        <f>IF(質格差指数!D617="","",質格差指数!D617)</f>
        <v>0.13119272363185999</v>
      </c>
      <c r="M617" s="2">
        <f>IF(質格差指数!E617="","",質格差指数!E617)</f>
        <v>5.4993009515349599E-2</v>
      </c>
      <c r="N617" s="2">
        <f>IF(質格差指数!F617="","",質格差指数!F617)</f>
        <v>5.8513157080496002E-2</v>
      </c>
      <c r="O617" s="2">
        <f>IF(質格差指数!G617="","",質格差指数!G617)</f>
        <v>8.7728984415047895E-2</v>
      </c>
    </row>
    <row r="618" spans="1:15" x14ac:dyDescent="0.55000000000000004">
      <c r="A618" s="3">
        <v>20</v>
      </c>
      <c r="B618" s="3">
        <v>26</v>
      </c>
      <c r="I618" s="3">
        <v>20</v>
      </c>
      <c r="J618" s="3">
        <v>26</v>
      </c>
      <c r="K618" s="2">
        <f>IF(質格差指数!C618="","",質格差指数!C618)</f>
        <v>3.2033129108406201E-2</v>
      </c>
      <c r="L618" s="2">
        <f>IF(質格差指数!D618="","",質格差指数!D618)</f>
        <v>-2.5832792482757501E-2</v>
      </c>
      <c r="M618" s="2">
        <f>IF(質格差指数!E618="","",質格差指数!E618)</f>
        <v>0.13047518698932001</v>
      </c>
      <c r="N618" s="2">
        <f>IF(質格差指数!F618="","",質格差指数!F618)</f>
        <v>2.4172885215151999E-2</v>
      </c>
      <c r="O618" s="2">
        <f>IF(質格差指数!G618="","",質格差指数!G618)</f>
        <v>-4.73604306629151E-2</v>
      </c>
    </row>
    <row r="619" spans="1:15" x14ac:dyDescent="0.55000000000000004">
      <c r="A619" s="3">
        <v>20</v>
      </c>
      <c r="B619" s="3">
        <v>27</v>
      </c>
      <c r="I619" s="3">
        <v>20</v>
      </c>
      <c r="J619" s="3">
        <v>27</v>
      </c>
      <c r="K619" s="2">
        <f>IF(質格差指数!C619="","",質格差指数!C619)</f>
        <v>6.9674825892139303E-2</v>
      </c>
      <c r="L619" s="2">
        <f>IF(質格差指数!D619="","",質格差指数!D619)</f>
        <v>0.11221610433238299</v>
      </c>
      <c r="M619" s="2">
        <f>IF(質格差指数!E619="","",質格差指数!E619)</f>
        <v>4.5179921318075397E-2</v>
      </c>
      <c r="N619" s="2">
        <f>IF(質格差指数!F619="","",質格差指数!F619)</f>
        <v>5.9262552018562398E-2</v>
      </c>
      <c r="O619" s="2">
        <f>IF(質格差指数!G619="","",質格差指数!G619)</f>
        <v>6.9836518951925497E-2</v>
      </c>
    </row>
    <row r="620" spans="1:15" x14ac:dyDescent="0.55000000000000004">
      <c r="A620" s="3">
        <v>20</v>
      </c>
      <c r="B620" s="3">
        <v>28</v>
      </c>
      <c r="I620" s="3">
        <v>20</v>
      </c>
      <c r="J620" s="3">
        <v>28</v>
      </c>
      <c r="K620" s="2">
        <f>IF(質格差指数!C620="","",質格差指数!C620)</f>
        <v>6.0251894775626702E-2</v>
      </c>
      <c r="L620" s="2">
        <f>IF(質格差指数!D620="","",質格差指数!D620)</f>
        <v>3.29749846626178E-2</v>
      </c>
      <c r="M620" s="2">
        <f>IF(質格差指数!E620="","",質格差指数!E620)</f>
        <v>3.4395741910614203E-2</v>
      </c>
      <c r="N620" s="2">
        <f>IF(質格差指数!F620="","",質格差指数!F620)</f>
        <v>3.8444296680980601E-2</v>
      </c>
      <c r="O620" s="2">
        <f>IF(質格差指数!G620="","",質格差指数!G620)</f>
        <v>4.1399362331903597E-2</v>
      </c>
    </row>
    <row r="621" spans="1:15" x14ac:dyDescent="0.55000000000000004">
      <c r="A621" s="3">
        <v>20</v>
      </c>
      <c r="B621" s="3">
        <v>29</v>
      </c>
      <c r="I621" s="3">
        <v>20</v>
      </c>
      <c r="J621" s="3">
        <v>29</v>
      </c>
      <c r="K621" s="2">
        <f>IF(質格差指数!C621="","",質格差指数!C621)</f>
        <v>7.7538036254804404E-2</v>
      </c>
      <c r="L621" s="2">
        <f>IF(質格差指数!D621="","",質格差指数!D621)</f>
        <v>0.13933316013183999</v>
      </c>
      <c r="M621" s="2">
        <f>IF(質格差指数!E621="","",質格差指数!E621)</f>
        <v>0.103264220935401</v>
      </c>
      <c r="N621" s="2">
        <f>IF(質格差指数!F621="","",質格差指数!F621)</f>
        <v>0.10277423082927099</v>
      </c>
      <c r="O621" s="2">
        <f>IF(質格差指数!G621="","",質格差指数!G621)</f>
        <v>4.3844565947270098E-2</v>
      </c>
    </row>
    <row r="622" spans="1:15" x14ac:dyDescent="0.55000000000000004">
      <c r="A622" s="3">
        <v>20</v>
      </c>
      <c r="B622" s="3">
        <v>30</v>
      </c>
      <c r="I622" s="3">
        <v>20</v>
      </c>
      <c r="J622" s="3">
        <v>30</v>
      </c>
      <c r="K622" s="2">
        <f>IF(質格差指数!C622="","",質格差指数!C622)</f>
        <v>1.40300740291008E-2</v>
      </c>
      <c r="L622" s="2">
        <f>IF(質格差指数!D622="","",質格差指数!D622)</f>
        <v>4.2159827023525102E-2</v>
      </c>
      <c r="M622" s="2">
        <f>IF(質格差指数!E622="","",質格差指数!E622)</f>
        <v>1.4694625568367E-2</v>
      </c>
      <c r="N622" s="2">
        <f>IF(質格差指数!F622="","",質格差指数!F622)</f>
        <v>3.2849308127907498E-2</v>
      </c>
      <c r="O622" s="2">
        <f>IF(質格差指数!G622="","",質格差指数!G622)</f>
        <v>3.1044893944337799E-2</v>
      </c>
    </row>
    <row r="623" spans="1:15" x14ac:dyDescent="0.55000000000000004">
      <c r="A623" s="3">
        <v>20</v>
      </c>
      <c r="B623" s="3">
        <v>31</v>
      </c>
      <c r="I623" s="3">
        <v>20</v>
      </c>
      <c r="J623" s="3">
        <v>31</v>
      </c>
      <c r="K623" s="2">
        <f>IF(質格差指数!C623="","",質格差指数!C623)</f>
        <v>6.3071555244362698E-2</v>
      </c>
      <c r="L623" s="2">
        <f>IF(質格差指数!D623="","",質格差指数!D623)</f>
        <v>5.1827275577180698E-2</v>
      </c>
      <c r="M623" s="2">
        <f>IF(質格差指数!E623="","",質格差指数!E623)</f>
        <v>1.9983084279011201E-2</v>
      </c>
      <c r="N623" s="2">
        <f>IF(質格差指数!F623="","",質格差指数!F623)</f>
        <v>4.1705115757328201E-2</v>
      </c>
      <c r="O623" s="2">
        <f>IF(質格差指数!G623="","",質格差指数!G623)</f>
        <v>7.2105298527117404E-2</v>
      </c>
    </row>
    <row r="624" spans="1:15" x14ac:dyDescent="0.55000000000000004">
      <c r="A624" s="3">
        <v>21</v>
      </c>
      <c r="B624" s="3">
        <v>1</v>
      </c>
      <c r="I624" s="3">
        <v>21</v>
      </c>
      <c r="J624" s="3">
        <v>1</v>
      </c>
      <c r="K624" s="2">
        <f>IF(質格差指数!C624="","",質格差指数!C624)</f>
        <v>0.25749595970214001</v>
      </c>
      <c r="L624" s="2">
        <f>IF(質格差指数!D624="","",質格差指数!D624)</f>
        <v>0.17641193579963399</v>
      </c>
      <c r="M624" s="2">
        <f>IF(質格差指数!E624="","",質格差指数!E624)</f>
        <v>0.15247454990634701</v>
      </c>
      <c r="N624" s="2">
        <f>IF(質格差指数!F624="","",質格差指数!F624)</f>
        <v>0.14613365766667899</v>
      </c>
      <c r="O624" s="2">
        <f>IF(質格差指数!G624="","",質格差指数!G624)</f>
        <v>0.14591259857866901</v>
      </c>
    </row>
    <row r="625" spans="1:15" x14ac:dyDescent="0.55000000000000004">
      <c r="A625" s="3">
        <v>21</v>
      </c>
      <c r="B625" s="3">
        <v>2</v>
      </c>
      <c r="I625" s="3">
        <v>21</v>
      </c>
      <c r="J625" s="3">
        <v>2</v>
      </c>
      <c r="K625" s="2">
        <f>IF(質格差指数!C625="","",質格差指数!C625)</f>
        <v>-0.62439308271509397</v>
      </c>
      <c r="L625" s="2">
        <f>IF(質格差指数!D625="","",質格差指数!D625)</f>
        <v>-0.235590256990241</v>
      </c>
      <c r="M625" s="2">
        <f>IF(質格差指数!E625="","",質格差指数!E625)</f>
        <v>-0.16153188055348999</v>
      </c>
      <c r="N625" s="2">
        <f>IF(質格差指数!F625="","",質格差指数!F625)</f>
        <v>-0.405937853305121</v>
      </c>
      <c r="O625" s="2">
        <f>IF(質格差指数!G625="","",質格差指数!G625)</f>
        <v>-0.24378065342067401</v>
      </c>
    </row>
    <row r="626" spans="1:15" x14ac:dyDescent="0.55000000000000004">
      <c r="A626" s="3">
        <v>21</v>
      </c>
      <c r="B626" s="3">
        <v>3</v>
      </c>
      <c r="I626" s="3">
        <v>21</v>
      </c>
      <c r="J626" s="3">
        <v>3</v>
      </c>
      <c r="K626" s="2">
        <f>IF(質格差指数!C626="","",質格差指数!C626)</f>
        <v>7.3238713511011204E-3</v>
      </c>
      <c r="L626" s="2">
        <f>IF(質格差指数!D626="","",質格差指数!D626)</f>
        <v>3.2941065331654799E-2</v>
      </c>
      <c r="M626" s="2">
        <f>IF(質格差指数!E626="","",質格差指数!E626)</f>
        <v>2.8088882842079301E-2</v>
      </c>
      <c r="N626" s="2">
        <f>IF(質格差指数!F626="","",質格差指数!F626)</f>
        <v>1.9004073357182402E-2</v>
      </c>
      <c r="O626" s="2">
        <f>IF(質格差指数!G626="","",質格差指数!G626)</f>
        <v>2.1195537498880899E-2</v>
      </c>
    </row>
    <row r="627" spans="1:15" x14ac:dyDescent="0.55000000000000004">
      <c r="A627" s="3">
        <v>21</v>
      </c>
      <c r="B627" s="3">
        <v>4</v>
      </c>
      <c r="I627" s="3">
        <v>21</v>
      </c>
      <c r="J627" s="3">
        <v>4</v>
      </c>
      <c r="K627" s="2">
        <f>IF(質格差指数!C627="","",質格差指数!C627)</f>
        <v>1.46002480833828E-2</v>
      </c>
      <c r="L627" s="2">
        <f>IF(質格差指数!D627="","",質格差指数!D627)</f>
        <v>9.2576906350233606E-2</v>
      </c>
      <c r="M627" s="2">
        <f>IF(質格差指数!E627="","",質格差指数!E627)</f>
        <v>0.16834974033998101</v>
      </c>
      <c r="N627" s="2">
        <f>IF(質格差指数!F627="","",質格差指数!F627)</f>
        <v>2.24059666383047E-2</v>
      </c>
      <c r="O627" s="2">
        <f>IF(質格差指数!G627="","",質格差指数!G627)</f>
        <v>3.5429518236246599E-2</v>
      </c>
    </row>
    <row r="628" spans="1:15" x14ac:dyDescent="0.55000000000000004">
      <c r="A628" s="3">
        <v>21</v>
      </c>
      <c r="B628" s="3">
        <v>5</v>
      </c>
      <c r="I628" s="3">
        <v>21</v>
      </c>
      <c r="J628" s="3">
        <v>5</v>
      </c>
      <c r="K628" s="2">
        <f>IF(質格差指数!C628="","",質格差指数!C628)</f>
        <v>-0.11059246075139199</v>
      </c>
      <c r="L628" s="2">
        <f>IF(質格差指数!D628="","",質格差指数!D628)</f>
        <v>-6.2573561098022701E-4</v>
      </c>
      <c r="M628" s="2">
        <f>IF(質格差指数!E628="","",質格差指数!E628)</f>
        <v>8.5909045431446701E-2</v>
      </c>
      <c r="N628" s="2">
        <f>IF(質格差指数!F628="","",質格差指数!F628)</f>
        <v>-9.1325994592055898E-2</v>
      </c>
      <c r="O628" s="2">
        <f>IF(質格差指数!G628="","",質格差指数!G628)</f>
        <v>-8.5333749928422395E-2</v>
      </c>
    </row>
    <row r="629" spans="1:15" x14ac:dyDescent="0.55000000000000004">
      <c r="A629" s="3">
        <v>21</v>
      </c>
      <c r="B629" s="3">
        <v>6</v>
      </c>
      <c r="I629" s="3">
        <v>21</v>
      </c>
      <c r="J629" s="3">
        <v>6</v>
      </c>
      <c r="K629" s="2">
        <f>IF(質格差指数!C629="","",質格差指数!C629)</f>
        <v>-7.7077899966010999E-2</v>
      </c>
      <c r="L629" s="2">
        <f>IF(質格差指数!D629="","",質格差指数!D629)</f>
        <v>-4.6505113878080602E-2</v>
      </c>
      <c r="M629" s="2">
        <f>IF(質格差指数!E629="","",質格差指数!E629)</f>
        <v>2.56347682849026E-2</v>
      </c>
      <c r="N629" s="2">
        <f>IF(質格差指数!F629="","",質格差指数!F629)</f>
        <v>-4.0629914075211701E-2</v>
      </c>
      <c r="O629" s="2">
        <f>IF(質格差指数!G629="","",質格差指数!G629)</f>
        <v>-3.56515170791794E-2</v>
      </c>
    </row>
    <row r="630" spans="1:15" x14ac:dyDescent="0.55000000000000004">
      <c r="A630" s="3">
        <v>21</v>
      </c>
      <c r="B630" s="3">
        <v>7</v>
      </c>
      <c r="I630" s="3">
        <v>21</v>
      </c>
      <c r="J630" s="3">
        <v>7</v>
      </c>
      <c r="K630" s="2">
        <f>IF(質格差指数!C630="","",質格差指数!C630)</f>
        <v>-6.9505177277004601E-2</v>
      </c>
      <c r="L630" s="2">
        <f>IF(質格差指数!D630="","",質格差指数!D630)</f>
        <v>1.9629682162534402E-2</v>
      </c>
      <c r="M630" s="2">
        <f>IF(質格差指数!E630="","",質格差指数!E630)</f>
        <v>6.5163278454678994E-2</v>
      </c>
      <c r="N630" s="2">
        <f>IF(質格差指数!F630="","",質格差指数!F630)</f>
        <v>-5.06831650347421E-2</v>
      </c>
      <c r="O630" s="2">
        <f>IF(質格差指数!G630="","",質格差指数!G630)</f>
        <v>-5.3860548886550702E-2</v>
      </c>
    </row>
    <row r="631" spans="1:15" x14ac:dyDescent="0.55000000000000004">
      <c r="A631" s="3">
        <v>21</v>
      </c>
      <c r="B631" s="3">
        <v>8</v>
      </c>
      <c r="I631" s="3">
        <v>21</v>
      </c>
      <c r="J631" s="3">
        <v>8</v>
      </c>
      <c r="K631" s="2">
        <f>IF(質格差指数!C631="","",質格差指数!C631)</f>
        <v>-0.12460556059611901</v>
      </c>
      <c r="L631" s="2">
        <f>IF(質格差指数!D631="","",質格差指数!D631)</f>
        <v>-4.2167627840172299E-2</v>
      </c>
      <c r="M631" s="2">
        <f>IF(質格差指数!E631="","",質格差指数!E631)</f>
        <v>9.8896405059458702E-3</v>
      </c>
      <c r="N631" s="2">
        <f>IF(質格差指数!F631="","",質格差指数!F631)</f>
        <v>-9.5024361799102494E-2</v>
      </c>
      <c r="O631" s="2">
        <f>IF(質格差指数!G631="","",質格差指数!G631)</f>
        <v>-8.9961774035962602E-2</v>
      </c>
    </row>
    <row r="632" spans="1:15" x14ac:dyDescent="0.55000000000000004">
      <c r="A632" s="3">
        <v>21</v>
      </c>
      <c r="B632" s="3">
        <v>9</v>
      </c>
      <c r="I632" s="3">
        <v>21</v>
      </c>
      <c r="J632" s="3">
        <v>9</v>
      </c>
      <c r="K632" s="2">
        <f>IF(質格差指数!C632="","",質格差指数!C632)</f>
        <v>-4.1788486730584301E-2</v>
      </c>
      <c r="L632" s="2">
        <f>IF(質格差指数!D632="","",質格差指数!D632)</f>
        <v>2.3697857027630302E-3</v>
      </c>
      <c r="M632" s="2">
        <f>IF(質格差指数!E632="","",質格差指数!E632)</f>
        <v>3.8883434084497903E-2</v>
      </c>
      <c r="N632" s="2">
        <f>IF(質格差指数!F632="","",質格差指数!F632)</f>
        <v>-2.37316683234059E-2</v>
      </c>
      <c r="O632" s="2">
        <f>IF(質格差指数!G632="","",質格差指数!G632)</f>
        <v>-2.1195801438594501E-2</v>
      </c>
    </row>
    <row r="633" spans="1:15" x14ac:dyDescent="0.55000000000000004">
      <c r="A633" s="3">
        <v>21</v>
      </c>
      <c r="B633" s="3">
        <v>10</v>
      </c>
      <c r="I633" s="3">
        <v>21</v>
      </c>
      <c r="J633" s="3">
        <v>10</v>
      </c>
      <c r="K633" s="2">
        <f>IF(質格差指数!C633="","",質格差指数!C633)</f>
        <v>-3.5434550275588499E-2</v>
      </c>
      <c r="L633" s="2">
        <f>IF(質格差指数!D633="","",質格差指数!D633)</f>
        <v>-2.0998625658208401E-4</v>
      </c>
      <c r="M633" s="2">
        <f>IF(質格差指数!E633="","",質格差指数!E633)</f>
        <v>2.8883179550424E-2</v>
      </c>
      <c r="N633" s="2">
        <f>IF(質格差指数!F633="","",質格差指数!F633)</f>
        <v>-2.01920560185413E-2</v>
      </c>
      <c r="O633" s="2">
        <f>IF(質格差指数!G633="","",質格差指数!G633)</f>
        <v>-2.0188487477922699E-2</v>
      </c>
    </row>
    <row r="634" spans="1:15" x14ac:dyDescent="0.55000000000000004">
      <c r="A634" s="3">
        <v>21</v>
      </c>
      <c r="B634" s="3">
        <v>11</v>
      </c>
      <c r="I634" s="3">
        <v>21</v>
      </c>
      <c r="J634" s="3">
        <v>11</v>
      </c>
      <c r="K634" s="2">
        <f>IF(質格差指数!C634="","",質格差指数!C634)</f>
        <v>-0.111536460601838</v>
      </c>
      <c r="L634" s="2">
        <f>IF(質格差指数!D634="","",質格差指数!D634)</f>
        <v>-4.29792288589637E-2</v>
      </c>
      <c r="M634" s="2">
        <f>IF(質格差指数!E634="","",質格差指数!E634)</f>
        <v>4.5310056520055202E-3</v>
      </c>
      <c r="N634" s="2">
        <f>IF(質格差指数!F634="","",質格差指数!F634)</f>
        <v>-6.8888583743085194E-2</v>
      </c>
      <c r="O634" s="2">
        <f>IF(質格差指数!G634="","",質格差指数!G634)</f>
        <v>-5.7467327653663601E-2</v>
      </c>
    </row>
    <row r="635" spans="1:15" x14ac:dyDescent="0.55000000000000004">
      <c r="A635" s="3">
        <v>21</v>
      </c>
      <c r="B635" s="3">
        <v>12</v>
      </c>
      <c r="I635" s="3">
        <v>21</v>
      </c>
      <c r="J635" s="3">
        <v>12</v>
      </c>
      <c r="K635" s="2">
        <f>IF(質格差指数!C635="","",質格差指数!C635)</f>
        <v>-0.121947742187416</v>
      </c>
      <c r="L635" s="2">
        <f>IF(質格差指数!D635="","",質格差指数!D635)</f>
        <v>-6.07352815597305E-2</v>
      </c>
      <c r="M635" s="2">
        <f>IF(質格差指数!E635="","",質格差指数!E635)</f>
        <v>5.6359099905210997E-3</v>
      </c>
      <c r="N635" s="2">
        <f>IF(質格差指数!F635="","",質格差指数!F635)</f>
        <v>-0.110196146848339</v>
      </c>
      <c r="O635" s="2">
        <f>IF(質格差指数!G635="","",質格差指数!G635)</f>
        <v>-9.8390148308388395E-2</v>
      </c>
    </row>
    <row r="636" spans="1:15" x14ac:dyDescent="0.55000000000000004">
      <c r="A636" s="3">
        <v>21</v>
      </c>
      <c r="B636" s="3">
        <v>13</v>
      </c>
      <c r="I636" s="3">
        <v>21</v>
      </c>
      <c r="J636" s="3">
        <v>13</v>
      </c>
      <c r="K636" s="2">
        <f>IF(質格差指数!C636="","",質格差指数!C636)</f>
        <v>-0.46117619076956701</v>
      </c>
      <c r="L636" s="2">
        <f>IF(質格差指数!D636="","",質格差指数!D636)</f>
        <v>-0.35498174993465598</v>
      </c>
      <c r="M636" s="2">
        <f>IF(質格差指数!E636="","",質格差指数!E636)</f>
        <v>-0.22844453539649701</v>
      </c>
      <c r="N636" s="2">
        <f>IF(質格差指数!F636="","",質格差指数!F636)</f>
        <v>1.64889443448916E-2</v>
      </c>
      <c r="O636" s="2">
        <f>IF(質格差指数!G636="","",質格差指数!G636)</f>
        <v>0.14550145235984299</v>
      </c>
    </row>
    <row r="637" spans="1:15" x14ac:dyDescent="0.55000000000000004">
      <c r="A637" s="3">
        <v>21</v>
      </c>
      <c r="B637" s="3">
        <v>14</v>
      </c>
      <c r="I637" s="3">
        <v>21</v>
      </c>
      <c r="J637" s="3">
        <v>14</v>
      </c>
      <c r="K637" s="2">
        <f>IF(質格差指数!C637="","",質格差指数!C637)</f>
        <v>-8.5089232693579306E-2</v>
      </c>
      <c r="L637" s="2">
        <f>IF(質格差指数!D637="","",質格差指数!D637)</f>
        <v>-4.8725686444717198E-3</v>
      </c>
      <c r="M637" s="2">
        <f>IF(質格差指数!E637="","",質格差指数!E637)</f>
        <v>5.5307306079867898E-2</v>
      </c>
      <c r="N637" s="2">
        <f>IF(質格差指数!F637="","",質格差指数!F637)</f>
        <v>-3.5252771648322197E-2</v>
      </c>
      <c r="O637" s="2">
        <f>IF(質格差指数!G637="","",質格差指数!G637)</f>
        <v>-3.3286199885679497E-2</v>
      </c>
    </row>
    <row r="638" spans="1:15" x14ac:dyDescent="0.55000000000000004">
      <c r="A638" s="3">
        <v>21</v>
      </c>
      <c r="B638" s="3">
        <v>15</v>
      </c>
      <c r="I638" s="3">
        <v>21</v>
      </c>
      <c r="J638" s="3">
        <v>15</v>
      </c>
      <c r="K638" s="2">
        <f>IF(質格差指数!C638="","",質格差指数!C638)</f>
        <v>-0.102932247356584</v>
      </c>
      <c r="L638" s="2">
        <f>IF(質格差指数!D638="","",質格差指数!D638)</f>
        <v>2.81396566477813E-2</v>
      </c>
      <c r="M638" s="2">
        <f>IF(質格差指数!E638="","",質格差指数!E638)</f>
        <v>5.3450745864322899E-2</v>
      </c>
      <c r="N638" s="2">
        <f>IF(質格差指数!F638="","",質格差指数!F638)</f>
        <v>-9.5930049611141502E-2</v>
      </c>
      <c r="O638" s="2">
        <f>IF(質格差指数!G638="","",質格差指数!G638)</f>
        <v>-8.4227925627362296E-2</v>
      </c>
    </row>
    <row r="639" spans="1:15" x14ac:dyDescent="0.55000000000000004">
      <c r="A639" s="3">
        <v>21</v>
      </c>
      <c r="B639" s="3">
        <v>16</v>
      </c>
      <c r="I639" s="3">
        <v>21</v>
      </c>
      <c r="J639" s="3">
        <v>16</v>
      </c>
      <c r="K639" s="2">
        <f>IF(質格差指数!C639="","",質格差指数!C639)</f>
        <v>2.5201065511622999E-2</v>
      </c>
      <c r="L639" s="2">
        <f>IF(質格差指数!D639="","",質格差指数!D639)</f>
        <v>4.5857080853390797E-2</v>
      </c>
      <c r="M639" s="2">
        <f>IF(質格差指数!E639="","",質格差指数!E639)</f>
        <v>7.2259333251726995E-2</v>
      </c>
      <c r="N639" s="2">
        <f>IF(質格差指数!F639="","",質格差指数!F639)</f>
        <v>3.8608861679922502E-2</v>
      </c>
      <c r="O639" s="2">
        <f>IF(質格差指数!G639="","",質格差指数!G639)</f>
        <v>4.1728031302509599E-2</v>
      </c>
    </row>
    <row r="640" spans="1:15" x14ac:dyDescent="0.55000000000000004">
      <c r="A640" s="3">
        <v>21</v>
      </c>
      <c r="B640" s="3">
        <v>17</v>
      </c>
      <c r="I640" s="3">
        <v>21</v>
      </c>
      <c r="J640" s="3">
        <v>17</v>
      </c>
      <c r="K640" s="2">
        <f>IF(質格差指数!C640="","",質格差指数!C640)</f>
        <v>3.8934438834578998E-2</v>
      </c>
      <c r="L640" s="2">
        <f>IF(質格差指数!D640="","",質格差指数!D640)</f>
        <v>-1.28127486486274E-4</v>
      </c>
      <c r="M640" s="2">
        <f>IF(質格差指数!E640="","",質格差指数!E640)</f>
        <v>1.36693904634668E-2</v>
      </c>
      <c r="N640" s="2">
        <f>IF(質格差指数!F640="","",質格差指数!F640)</f>
        <v>4.3645603687345698E-3</v>
      </c>
      <c r="O640" s="2">
        <f>IF(質格差指数!G640="","",質格差指数!G640)</f>
        <v>1.17923626859694E-2</v>
      </c>
    </row>
    <row r="641" spans="1:15" x14ac:dyDescent="0.55000000000000004">
      <c r="A641" s="3">
        <v>21</v>
      </c>
      <c r="B641" s="3">
        <v>18</v>
      </c>
      <c r="I641" s="3">
        <v>21</v>
      </c>
      <c r="J641" s="3">
        <v>18</v>
      </c>
      <c r="K641" s="2">
        <f>IF(質格差指数!C641="","",質格差指数!C641)</f>
        <v>5.5650847509355998E-3</v>
      </c>
      <c r="L641" s="2">
        <f>IF(質格差指数!D641="","",質格差指数!D641)</f>
        <v>-1.4994375319199799E-2</v>
      </c>
      <c r="M641" s="2">
        <f>IF(質格差指数!E641="","",質格差指数!E641)</f>
        <v>3.9729706640958998E-2</v>
      </c>
      <c r="N641" s="2">
        <f>IF(質格差指数!F641="","",質格差指数!F641)</f>
        <v>-2.7567630075345799E-3</v>
      </c>
      <c r="O641" s="2">
        <f>IF(質格差指数!G641="","",質格差指数!G641)</f>
        <v>1.8600867900119999E-2</v>
      </c>
    </row>
    <row r="642" spans="1:15" x14ac:dyDescent="0.55000000000000004">
      <c r="A642" s="3">
        <v>21</v>
      </c>
      <c r="B642" s="3">
        <v>19</v>
      </c>
      <c r="I642" s="3">
        <v>21</v>
      </c>
      <c r="J642" s="3">
        <v>19</v>
      </c>
      <c r="K642" s="2">
        <f>IF(質格差指数!C642="","",質格差指数!C642)</f>
        <v>-5.66959664912674E-3</v>
      </c>
      <c r="L642" s="2">
        <f>IF(質格差指数!D642="","",質格差指数!D642)</f>
        <v>-2.27131878814818E-2</v>
      </c>
      <c r="M642" s="2">
        <f>IF(質格差指数!E642="","",質格差指数!E642)</f>
        <v>1.62195018025292E-2</v>
      </c>
      <c r="N642" s="2">
        <f>IF(質格差指数!F642="","",質格差指数!F642)</f>
        <v>1.7499426567108699E-2</v>
      </c>
      <c r="O642" s="2">
        <f>IF(質格差指数!G642="","",質格差指数!G642)</f>
        <v>2.7818366973325698E-2</v>
      </c>
    </row>
    <row r="643" spans="1:15" x14ac:dyDescent="0.55000000000000004">
      <c r="A643" s="3">
        <v>21</v>
      </c>
      <c r="B643" s="3">
        <v>20</v>
      </c>
      <c r="I643" s="3">
        <v>21</v>
      </c>
      <c r="J643" s="3">
        <v>20</v>
      </c>
      <c r="K643" s="2">
        <f>IF(質格差指数!C643="","",質格差指数!C643)</f>
        <v>2.3259881568956701E-2</v>
      </c>
      <c r="L643" s="2">
        <f>IF(質格差指数!D643="","",質格差指数!D643)</f>
        <v>-1.49695540876348E-2</v>
      </c>
      <c r="M643" s="2">
        <f>IF(質格差指数!E643="","",質格差指数!E643)</f>
        <v>3.2268365499009903E-2</v>
      </c>
      <c r="N643" s="2">
        <f>IF(質格差指数!F643="","",質格差指数!F643)</f>
        <v>3.4394474610175099E-2</v>
      </c>
      <c r="O643" s="2">
        <f>IF(質格差指数!G643="","",質格差指数!G643)</f>
        <v>4.4982022785060603E-2</v>
      </c>
    </row>
    <row r="644" spans="1:15" x14ac:dyDescent="0.55000000000000004">
      <c r="A644" s="3">
        <v>21</v>
      </c>
      <c r="B644" s="3">
        <v>21</v>
      </c>
      <c r="I644" s="3">
        <v>21</v>
      </c>
      <c r="J644" s="3">
        <v>21</v>
      </c>
      <c r="K644" s="2">
        <f>IF(質格差指数!C644="","",質格差指数!C644)</f>
        <v>-1.6390645081265798E-2</v>
      </c>
      <c r="L644" s="2">
        <f>IF(質格差指数!D644="","",質格差指数!D644)</f>
        <v>3.3727451277236802E-2</v>
      </c>
      <c r="M644" s="2">
        <f>IF(質格差指数!E644="","",質格差指数!E644)</f>
        <v>4.1012069689534501E-3</v>
      </c>
      <c r="N644" s="2">
        <f>IF(質格差指数!F644="","",質格差指数!F644)</f>
        <v>2.8644320204614399E-2</v>
      </c>
      <c r="O644" s="2">
        <f>IF(質格差指数!G644="","",質格差指数!G644)</f>
        <v>2.6706364191328599E-2</v>
      </c>
    </row>
    <row r="645" spans="1:15" x14ac:dyDescent="0.55000000000000004">
      <c r="A645" s="3">
        <v>21</v>
      </c>
      <c r="B645" s="3">
        <v>22</v>
      </c>
      <c r="I645" s="3">
        <v>21</v>
      </c>
      <c r="J645" s="3">
        <v>22</v>
      </c>
      <c r="K645" s="2">
        <f>IF(質格差指数!C645="","",質格差指数!C645)</f>
        <v>2.7722502906012698E-2</v>
      </c>
      <c r="L645" s="2">
        <f>IF(質格差指数!D645="","",質格差指数!D645)</f>
        <v>-2.85234326428613E-2</v>
      </c>
      <c r="M645" s="2">
        <f>IF(質格差指数!E645="","",質格差指数!E645)</f>
        <v>-1.8359263339425701E-3</v>
      </c>
      <c r="N645" s="2">
        <f>IF(質格差指数!F645="","",質格差指数!F645)</f>
        <v>3.6697286108804301E-2</v>
      </c>
      <c r="O645" s="2">
        <f>IF(質格差指数!G645="","",質格差指数!G645)</f>
        <v>-1.53345817931172E-2</v>
      </c>
    </row>
    <row r="646" spans="1:15" x14ac:dyDescent="0.55000000000000004">
      <c r="A646" s="3">
        <v>21</v>
      </c>
      <c r="B646" s="3">
        <v>23</v>
      </c>
      <c r="I646" s="3">
        <v>21</v>
      </c>
      <c r="J646" s="3">
        <v>23</v>
      </c>
      <c r="K646" s="2">
        <f>IF(質格差指数!C646="","",質格差指数!C646)</f>
        <v>2.3685164444108502E-2</v>
      </c>
      <c r="L646" s="2">
        <f>IF(質格差指数!D646="","",質格差指数!D646)</f>
        <v>9.74009708146895E-2</v>
      </c>
      <c r="M646" s="2">
        <f>IF(質格差指数!E646="","",質格差指数!E646)</f>
        <v>3.4691454629773501E-2</v>
      </c>
      <c r="N646" s="2">
        <f>IF(質格差指数!F646="","",質格差指数!F646)</f>
        <v>-1.22926788645213E-2</v>
      </c>
      <c r="O646" s="2">
        <f>IF(質格差指数!G646="","",質格差指数!G646)</f>
        <v>-3.5142966376795499E-3</v>
      </c>
    </row>
    <row r="647" spans="1:15" x14ac:dyDescent="0.55000000000000004">
      <c r="A647" s="3">
        <v>21</v>
      </c>
      <c r="B647" s="3">
        <v>24</v>
      </c>
      <c r="I647" s="3">
        <v>21</v>
      </c>
      <c r="J647" s="3">
        <v>24</v>
      </c>
      <c r="K647" s="2">
        <f>IF(質格差指数!C647="","",質格差指数!C647)</f>
        <v>2.33596677811744E-2</v>
      </c>
      <c r="L647" s="2">
        <f>IF(質格差指数!D647="","",質格差指数!D647)</f>
        <v>1.91889127274683E-2</v>
      </c>
      <c r="M647" s="2">
        <f>IF(質格差指数!E647="","",質格差指数!E647)</f>
        <v>2.2975975573635499E-2</v>
      </c>
      <c r="N647" s="2">
        <f>IF(質格差指数!F647="","",質格差指数!F647)</f>
        <v>1.29742804213069E-2</v>
      </c>
      <c r="O647" s="2">
        <f>IF(質格差指数!G647="","",質格差指数!G647)</f>
        <v>1.52859512637427E-2</v>
      </c>
    </row>
    <row r="648" spans="1:15" x14ac:dyDescent="0.55000000000000004">
      <c r="A648" s="3">
        <v>21</v>
      </c>
      <c r="B648" s="3">
        <v>25</v>
      </c>
      <c r="I648" s="3">
        <v>21</v>
      </c>
      <c r="J648" s="3">
        <v>25</v>
      </c>
      <c r="K648" s="2">
        <f>IF(質格差指数!C648="","",質格差指数!C648)</f>
        <v>-5.3137851392783403E-2</v>
      </c>
      <c r="L648" s="2">
        <f>IF(質格差指数!D648="","",質格差指数!D648)</f>
        <v>-1.6210457107154401E-2</v>
      </c>
      <c r="M648" s="2">
        <f>IF(質格差指数!E648="","",質格差指数!E648)</f>
        <v>5.28917597013112E-2</v>
      </c>
      <c r="N648" s="2">
        <f>IF(質格差指数!F648="","",質格差指数!F648)</f>
        <v>5.40562614821464E-2</v>
      </c>
      <c r="O648" s="2">
        <f>IF(質格差指数!G648="","",質格差指数!G648)</f>
        <v>5.0807901303761102E-2</v>
      </c>
    </row>
    <row r="649" spans="1:15" x14ac:dyDescent="0.55000000000000004">
      <c r="A649" s="3">
        <v>21</v>
      </c>
      <c r="B649" s="3">
        <v>26</v>
      </c>
      <c r="I649" s="3">
        <v>21</v>
      </c>
      <c r="J649" s="3">
        <v>26</v>
      </c>
      <c r="K649" s="2">
        <f>IF(質格差指数!C649="","",質格差指数!C649)</f>
        <v>1.51711033849857E-2</v>
      </c>
      <c r="L649" s="2">
        <f>IF(質格差指数!D649="","",質格差指数!D649)</f>
        <v>8.8359024956838506E-2</v>
      </c>
      <c r="M649" s="2">
        <f>IF(質格差指数!E649="","",質格差指数!E649)</f>
        <v>7.19922838001925E-2</v>
      </c>
      <c r="N649" s="2">
        <f>IF(質格差指数!F649="","",質格差指数!F649)</f>
        <v>-3.8211386200367299E-2</v>
      </c>
      <c r="O649" s="2">
        <f>IF(質格差指数!G649="","",質格差指数!G649)</f>
        <v>3.2387248920910397E-2</v>
      </c>
    </row>
    <row r="650" spans="1:15" x14ac:dyDescent="0.55000000000000004">
      <c r="A650" s="3">
        <v>21</v>
      </c>
      <c r="B650" s="3">
        <v>27</v>
      </c>
      <c r="I650" s="3">
        <v>21</v>
      </c>
      <c r="J650" s="3">
        <v>27</v>
      </c>
      <c r="K650" s="2">
        <f>IF(質格差指数!C650="","",質格差指数!C650)</f>
        <v>1.7637336847648899E-2</v>
      </c>
      <c r="L650" s="2">
        <f>IF(質格差指数!D650="","",質格差指数!D650)</f>
        <v>5.5930828689563401E-2</v>
      </c>
      <c r="M650" s="2">
        <f>IF(質格差指数!E650="","",質格差指数!E650)</f>
        <v>-5.40655650399035E-2</v>
      </c>
      <c r="N650" s="2">
        <f>IF(質格差指数!F650="","",質格差指数!F650)</f>
        <v>-5.57532023481375E-2</v>
      </c>
      <c r="O650" s="2">
        <f>IF(質格差指数!G650="","",質格差指数!G650)</f>
        <v>-2.7640598811589898E-2</v>
      </c>
    </row>
    <row r="651" spans="1:15" x14ac:dyDescent="0.55000000000000004">
      <c r="A651" s="3">
        <v>21</v>
      </c>
      <c r="B651" s="3">
        <v>28</v>
      </c>
      <c r="I651" s="3">
        <v>21</v>
      </c>
      <c r="J651" s="3">
        <v>28</v>
      </c>
      <c r="K651" s="2">
        <f>IF(質格差指数!C651="","",質格差指数!C651)</f>
        <v>3.9554606925077902E-2</v>
      </c>
      <c r="L651" s="2">
        <f>IF(質格差指数!D651="","",質格差指数!D651)</f>
        <v>3.3377766035187197E-2</v>
      </c>
      <c r="M651" s="2">
        <f>IF(質格差指数!E651="","",質格差指数!E651)</f>
        <v>3.9974478262394302E-2</v>
      </c>
      <c r="N651" s="2">
        <f>IF(質格差指数!F651="","",質格差指数!F651)</f>
        <v>4.3818246105273302E-2</v>
      </c>
      <c r="O651" s="2">
        <f>IF(質格差指数!G651="","",質格差指数!G651)</f>
        <v>4.4453090198040002E-2</v>
      </c>
    </row>
    <row r="652" spans="1:15" x14ac:dyDescent="0.55000000000000004">
      <c r="A652" s="3">
        <v>21</v>
      </c>
      <c r="B652" s="3">
        <v>29</v>
      </c>
      <c r="I652" s="3">
        <v>21</v>
      </c>
      <c r="J652" s="3">
        <v>29</v>
      </c>
      <c r="K652" s="2">
        <f>IF(質格差指数!C652="","",質格差指数!C652)</f>
        <v>5.24126063860548E-2</v>
      </c>
      <c r="L652" s="2">
        <f>IF(質格差指数!D652="","",質格差指数!D652)</f>
        <v>1.45533539664614E-2</v>
      </c>
      <c r="M652" s="2">
        <f>IF(質格差指数!E652="","",質格差指数!E652)</f>
        <v>1.8796522690521001E-2</v>
      </c>
      <c r="N652" s="2">
        <f>IF(質格差指数!F652="","",質格差指数!F652)</f>
        <v>3.3714260723048201E-2</v>
      </c>
      <c r="O652" s="2">
        <f>IF(質格差指数!G652="","",質格差指数!G652)</f>
        <v>8.6835874954879298E-3</v>
      </c>
    </row>
    <row r="653" spans="1:15" x14ac:dyDescent="0.55000000000000004">
      <c r="A653" s="3">
        <v>21</v>
      </c>
      <c r="B653" s="3">
        <v>30</v>
      </c>
      <c r="I653" s="3">
        <v>21</v>
      </c>
      <c r="J653" s="3">
        <v>30</v>
      </c>
      <c r="K653" s="2">
        <f>IF(質格差指数!C653="","",質格差指数!C653)</f>
        <v>-2.2521748133840199E-3</v>
      </c>
      <c r="L653" s="2">
        <f>IF(質格差指数!D653="","",質格差指数!D653)</f>
        <v>1.1193659372210899E-2</v>
      </c>
      <c r="M653" s="2">
        <f>IF(質格差指数!E653="","",質格差指数!E653)</f>
        <v>-2.86646849586672E-2</v>
      </c>
      <c r="N653" s="2">
        <f>IF(質格差指数!F653="","",質格差指数!F653)</f>
        <v>-1.33956423443408E-2</v>
      </c>
      <c r="O653" s="2">
        <f>IF(質格差指数!G653="","",質格差指数!G653)</f>
        <v>-1.08860480169506E-2</v>
      </c>
    </row>
    <row r="654" spans="1:15" x14ac:dyDescent="0.55000000000000004">
      <c r="A654" s="3">
        <v>21</v>
      </c>
      <c r="B654" s="3">
        <v>31</v>
      </c>
      <c r="I654" s="3">
        <v>21</v>
      </c>
      <c r="J654" s="3">
        <v>31</v>
      </c>
      <c r="K654" s="2">
        <f>IF(質格差指数!C654="","",質格差指数!C654)</f>
        <v>1.8285879813696601E-2</v>
      </c>
      <c r="L654" s="2">
        <f>IF(質格差指数!D654="","",質格差指数!D654)</f>
        <v>-9.2479087751086398E-4</v>
      </c>
      <c r="M654" s="2">
        <f>IF(質格差指数!E654="","",質格差指数!E654)</f>
        <v>1.6519663831860199E-2</v>
      </c>
      <c r="N654" s="2">
        <f>IF(質格差指数!F654="","",質格差指数!F654)</f>
        <v>1.6711388132213099E-2</v>
      </c>
      <c r="O654" s="2">
        <f>IF(質格差指数!G654="","",質格差指数!G654)</f>
        <v>3.76200793584909E-3</v>
      </c>
    </row>
    <row r="655" spans="1:15" x14ac:dyDescent="0.55000000000000004">
      <c r="A655" s="3">
        <v>22</v>
      </c>
      <c r="B655" s="3">
        <v>1</v>
      </c>
      <c r="I655" s="3">
        <v>22</v>
      </c>
      <c r="J655" s="3">
        <v>1</v>
      </c>
      <c r="K655" s="2">
        <f>IF(質格差指数!C655="","",質格差指数!C655)</f>
        <v>4.7546967326610699E-2</v>
      </c>
      <c r="L655" s="2">
        <f>IF(質格差指数!D655="","",質格差指数!D655)</f>
        <v>8.9138687786644494E-2</v>
      </c>
      <c r="M655" s="2">
        <f>IF(質格差指数!E655="","",質格差指数!E655)</f>
        <v>9.0777732794695004E-2</v>
      </c>
      <c r="N655" s="2">
        <f>IF(質格差指数!F655="","",質格差指数!F655)</f>
        <v>7.92521114671563E-2</v>
      </c>
      <c r="O655" s="2">
        <f>IF(質格差指数!G655="","",質格差指数!G655)</f>
        <v>7.9075060470693903E-2</v>
      </c>
    </row>
    <row r="656" spans="1:15" x14ac:dyDescent="0.55000000000000004">
      <c r="A656" s="3">
        <v>22</v>
      </c>
      <c r="B656" s="3">
        <v>2</v>
      </c>
      <c r="I656" s="3">
        <v>22</v>
      </c>
      <c r="J656" s="3">
        <v>2</v>
      </c>
      <c r="K656" s="2">
        <f>IF(質格差指数!C656="","",質格差指数!C656)</f>
        <v>-0.72603807117414099</v>
      </c>
      <c r="L656" s="2">
        <f>IF(質格差指数!D656="","",質格差指数!D656)</f>
        <v>-0.27114834114377601</v>
      </c>
      <c r="M656" s="2">
        <f>IF(質格差指数!E656="","",質格差指数!E656)</f>
        <v>-2.68118105913366E-2</v>
      </c>
      <c r="N656" s="2">
        <f>IF(質格差指数!F656="","",質格差指数!F656)</f>
        <v>-0.78707782985717001</v>
      </c>
      <c r="O656" s="2">
        <f>IF(質格差指数!G656="","",質格差指数!G656)</f>
        <v>-0.89181587081003399</v>
      </c>
    </row>
    <row r="657" spans="1:15" x14ac:dyDescent="0.55000000000000004">
      <c r="A657" s="3">
        <v>22</v>
      </c>
      <c r="B657" s="3">
        <v>3</v>
      </c>
      <c r="I657" s="3">
        <v>22</v>
      </c>
      <c r="J657" s="3">
        <v>3</v>
      </c>
      <c r="K657" s="2">
        <f>IF(質格差指数!C657="","",質格差指数!C657)</f>
        <v>0.108840470361232</v>
      </c>
      <c r="L657" s="2">
        <f>IF(質格差指数!D657="","",質格差指数!D657)</f>
        <v>0.10969071354877</v>
      </c>
      <c r="M657" s="2">
        <f>IF(質格差指数!E657="","",質格差指数!E657)</f>
        <v>8.9492950839059393E-2</v>
      </c>
      <c r="N657" s="2">
        <f>IF(質格差指数!F657="","",質格差指数!F657)</f>
        <v>7.6462733899939697E-2</v>
      </c>
      <c r="O657" s="2">
        <f>IF(質格差指数!G657="","",質格差指数!G657)</f>
        <v>9.2726261743319799E-2</v>
      </c>
    </row>
    <row r="658" spans="1:15" x14ac:dyDescent="0.55000000000000004">
      <c r="A658" s="3">
        <v>22</v>
      </c>
      <c r="B658" s="3">
        <v>4</v>
      </c>
      <c r="I658" s="3">
        <v>22</v>
      </c>
      <c r="J658" s="3">
        <v>4</v>
      </c>
      <c r="K658" s="2">
        <f>IF(質格差指数!C658="","",質格差指数!C658)</f>
        <v>8.1693403354674607E-2</v>
      </c>
      <c r="L658" s="2">
        <f>IF(質格差指数!D658="","",質格差指数!D658)</f>
        <v>0.19724015418279001</v>
      </c>
      <c r="M658" s="2">
        <f>IF(質格差指数!E658="","",質格差指数!E658)</f>
        <v>0.23566993274223799</v>
      </c>
      <c r="N658" s="2">
        <f>IF(質格差指数!F658="","",質格差指数!F658)</f>
        <v>7.2696447580119394E-2</v>
      </c>
      <c r="O658" s="2">
        <f>IF(質格差指数!G658="","",質格差指数!G658)</f>
        <v>7.7683703772656001E-2</v>
      </c>
    </row>
    <row r="659" spans="1:15" x14ac:dyDescent="0.55000000000000004">
      <c r="A659" s="3">
        <v>22</v>
      </c>
      <c r="B659" s="3">
        <v>5</v>
      </c>
      <c r="I659" s="3">
        <v>22</v>
      </c>
      <c r="J659" s="3">
        <v>5</v>
      </c>
      <c r="K659" s="2">
        <f>IF(質格差指数!C659="","",質格差指数!C659)</f>
        <v>4.7071396355185903E-2</v>
      </c>
      <c r="L659" s="2">
        <f>IF(質格差指数!D659="","",質格差指数!D659)</f>
        <v>0.133318622146745</v>
      </c>
      <c r="M659" s="2">
        <f>IF(質格差指数!E659="","",質格差指数!E659)</f>
        <v>0.19129198904290001</v>
      </c>
      <c r="N659" s="2">
        <f>IF(質格差指数!F659="","",質格差指数!F659)</f>
        <v>3.9937809710981903E-2</v>
      </c>
      <c r="O659" s="2">
        <f>IF(質格差指数!G659="","",質格差指数!G659)</f>
        <v>4.86136650233071E-2</v>
      </c>
    </row>
    <row r="660" spans="1:15" x14ac:dyDescent="0.55000000000000004">
      <c r="A660" s="3">
        <v>22</v>
      </c>
      <c r="B660" s="3">
        <v>6</v>
      </c>
      <c r="I660" s="3">
        <v>22</v>
      </c>
      <c r="J660" s="3">
        <v>6</v>
      </c>
      <c r="K660" s="2">
        <f>IF(質格差指数!C660="","",質格差指数!C660)</f>
        <v>-1.4905518415206901E-3</v>
      </c>
      <c r="L660" s="2">
        <f>IF(質格差指数!D660="","",質格差指数!D660)</f>
        <v>4.1718875912169801E-2</v>
      </c>
      <c r="M660" s="2">
        <f>IF(質格差指数!E660="","",質格差指数!E660)</f>
        <v>6.2658964114366694E-2</v>
      </c>
      <c r="N660" s="2">
        <f>IF(質格差指数!F660="","",質格差指数!F660)</f>
        <v>-7.26117382915037E-3</v>
      </c>
      <c r="O660" s="2">
        <f>IF(質格差指数!G660="","",質格差指数!G660)</f>
        <v>-5.2224591274465703E-3</v>
      </c>
    </row>
    <row r="661" spans="1:15" x14ac:dyDescent="0.55000000000000004">
      <c r="A661" s="3">
        <v>22</v>
      </c>
      <c r="B661" s="3">
        <v>7</v>
      </c>
      <c r="I661" s="3">
        <v>22</v>
      </c>
      <c r="J661" s="3">
        <v>7</v>
      </c>
      <c r="K661" s="2">
        <f>IF(質格差指数!C661="","",質格差指数!C661)</f>
        <v>2.3835512356510598E-2</v>
      </c>
      <c r="L661" s="2">
        <f>IF(質格差指数!D661="","",質格差指数!D661)</f>
        <v>7.7525895309712295E-2</v>
      </c>
      <c r="M661" s="2">
        <f>IF(質格差指数!E661="","",質格差指数!E661)</f>
        <v>0.102873371350975</v>
      </c>
      <c r="N661" s="2">
        <f>IF(質格差指数!F661="","",質格差指数!F661)</f>
        <v>1.5183066999335399E-2</v>
      </c>
      <c r="O661" s="2">
        <f>IF(質格差指数!G661="","",質格差指数!G661)</f>
        <v>2.8360473180545898E-2</v>
      </c>
    </row>
    <row r="662" spans="1:15" x14ac:dyDescent="0.55000000000000004">
      <c r="A662" s="3">
        <v>22</v>
      </c>
      <c r="B662" s="3">
        <v>8</v>
      </c>
      <c r="I662" s="3">
        <v>22</v>
      </c>
      <c r="J662" s="3">
        <v>8</v>
      </c>
      <c r="K662" s="2">
        <f>IF(質格差指数!C662="","",質格差指数!C662)</f>
        <v>-5.9623298423339098E-2</v>
      </c>
      <c r="L662" s="2">
        <f>IF(質格差指数!D662="","",質格差指数!D662)</f>
        <v>1.9447478602053099E-2</v>
      </c>
      <c r="M662" s="2">
        <f>IF(質格差指数!E662="","",質格差指数!E662)</f>
        <v>7.9231888699528005E-2</v>
      </c>
      <c r="N662" s="2">
        <f>IF(質格差指数!F662="","",質格差指数!F662)</f>
        <v>-2.0304160684067499E-2</v>
      </c>
      <c r="O662" s="2">
        <f>IF(質格差指数!G662="","",質格差指数!G662)</f>
        <v>-1.09894230261129E-2</v>
      </c>
    </row>
    <row r="663" spans="1:15" x14ac:dyDescent="0.55000000000000004">
      <c r="A663" s="3">
        <v>22</v>
      </c>
      <c r="B663" s="3">
        <v>9</v>
      </c>
      <c r="I663" s="3">
        <v>22</v>
      </c>
      <c r="J663" s="3">
        <v>9</v>
      </c>
      <c r="K663" s="2">
        <f>IF(質格差指数!C663="","",質格差指数!C663)</f>
        <v>2.60838446786513E-2</v>
      </c>
      <c r="L663" s="2">
        <f>IF(質格差指数!D663="","",質格差指数!D663)</f>
        <v>5.3524743517859401E-2</v>
      </c>
      <c r="M663" s="2">
        <f>IF(質格差指数!E663="","",質格差指数!E663)</f>
        <v>7.9493594008237106E-2</v>
      </c>
      <c r="N663" s="2">
        <f>IF(質格差指数!F663="","",質格差指数!F663)</f>
        <v>1.6034248591133098E-2</v>
      </c>
      <c r="O663" s="2">
        <f>IF(質格差指数!G663="","",質格差指数!G663)</f>
        <v>2.4609404994992101E-2</v>
      </c>
    </row>
    <row r="664" spans="1:15" x14ac:dyDescent="0.55000000000000004">
      <c r="A664" s="3">
        <v>22</v>
      </c>
      <c r="B664" s="3">
        <v>10</v>
      </c>
      <c r="I664" s="3">
        <v>22</v>
      </c>
      <c r="J664" s="3">
        <v>10</v>
      </c>
      <c r="K664" s="2">
        <f>IF(質格差指数!C664="","",質格差指数!C664)</f>
        <v>4.2086553798239799E-2</v>
      </c>
      <c r="L664" s="2">
        <f>IF(質格差指数!D664="","",質格差指数!D664)</f>
        <v>8.6422130964535201E-2</v>
      </c>
      <c r="M664" s="2">
        <f>IF(質格差指数!E664="","",質格差指数!E664)</f>
        <v>9.4938815983646202E-2</v>
      </c>
      <c r="N664" s="2">
        <f>IF(質格差指数!F664="","",質格差指数!F664)</f>
        <v>3.5138137367710397E-2</v>
      </c>
      <c r="O664" s="2">
        <f>IF(質格差指数!G664="","",質格差指数!G664)</f>
        <v>3.7101649314794899E-2</v>
      </c>
    </row>
    <row r="665" spans="1:15" x14ac:dyDescent="0.55000000000000004">
      <c r="A665" s="3">
        <v>22</v>
      </c>
      <c r="B665" s="3">
        <v>11</v>
      </c>
      <c r="I665" s="3">
        <v>22</v>
      </c>
      <c r="J665" s="3">
        <v>11</v>
      </c>
      <c r="K665" s="2">
        <f>IF(質格差指数!C665="","",質格差指数!C665)</f>
        <v>-3.8991011353078399E-2</v>
      </c>
      <c r="L665" s="2">
        <f>IF(質格差指数!D665="","",質格差指数!D665)</f>
        <v>8.1283653873038802E-3</v>
      </c>
      <c r="M665" s="2">
        <f>IF(質格差指数!E665="","",質格差指数!E665)</f>
        <v>3.3649530872195903E-2</v>
      </c>
      <c r="N665" s="2">
        <f>IF(質格差指数!F665="","",質格差指数!F665)</f>
        <v>-6.4988073144805494E-2</v>
      </c>
      <c r="O665" s="2">
        <f>IF(質格差指数!G665="","",質格差指数!G665)</f>
        <v>-5.2210102538582603E-2</v>
      </c>
    </row>
    <row r="666" spans="1:15" x14ac:dyDescent="0.55000000000000004">
      <c r="A666" s="3">
        <v>22</v>
      </c>
      <c r="B666" s="3">
        <v>12</v>
      </c>
      <c r="I666" s="3">
        <v>22</v>
      </c>
      <c r="J666" s="3">
        <v>12</v>
      </c>
      <c r="K666" s="2">
        <f>IF(質格差指数!C666="","",質格差指数!C666)</f>
        <v>-2.8828997953997998E-3</v>
      </c>
      <c r="L666" s="2">
        <f>IF(質格差指数!D666="","",質格差指数!D666)</f>
        <v>9.7356961370926406E-2</v>
      </c>
      <c r="M666" s="2">
        <f>IF(質格差指数!E666="","",質格差指数!E666)</f>
        <v>0.112117464995629</v>
      </c>
      <c r="N666" s="2">
        <f>IF(質格差指数!F666="","",質格差指数!F666)</f>
        <v>-5.2631943345886603E-3</v>
      </c>
      <c r="O666" s="2">
        <f>IF(質格差指数!G666="","",質格差指数!G666)</f>
        <v>4.4376605275986396E-3</v>
      </c>
    </row>
    <row r="667" spans="1:15" x14ac:dyDescent="0.55000000000000004">
      <c r="A667" s="3">
        <v>22</v>
      </c>
      <c r="B667" s="3">
        <v>13</v>
      </c>
      <c r="I667" s="3">
        <v>22</v>
      </c>
      <c r="J667" s="3">
        <v>13</v>
      </c>
      <c r="K667" s="2">
        <f>IF(質格差指数!C667="","",質格差指数!C667)</f>
        <v>-9.2761743833596103E-2</v>
      </c>
      <c r="L667" s="2">
        <f>IF(質格差指数!D667="","",質格差指数!D667)</f>
        <v>-5.81022183352451E-2</v>
      </c>
      <c r="M667" s="2">
        <f>IF(質格差指数!E667="","",質格差指数!E667)</f>
        <v>7.0204174436530306E-2</v>
      </c>
      <c r="N667" s="2">
        <f>IF(質格差指数!F667="","",質格差指数!F667)</f>
        <v>-0.38962523783612701</v>
      </c>
      <c r="O667" s="2">
        <f>IF(質格差指数!G667="","",質格差指数!G667)</f>
        <v>-0.37742075228551403</v>
      </c>
    </row>
    <row r="668" spans="1:15" x14ac:dyDescent="0.55000000000000004">
      <c r="A668" s="3">
        <v>22</v>
      </c>
      <c r="B668" s="3">
        <v>14</v>
      </c>
      <c r="I668" s="3">
        <v>22</v>
      </c>
      <c r="J668" s="3">
        <v>14</v>
      </c>
      <c r="K668" s="2">
        <f>IF(質格差指数!C668="","",質格差指数!C668)</f>
        <v>4.0522419493914399E-2</v>
      </c>
      <c r="L668" s="2">
        <f>IF(質格差指数!D668="","",質格差指数!D668)</f>
        <v>0.103692991971139</v>
      </c>
      <c r="M668" s="2">
        <f>IF(質格差指数!E668="","",質格差指数!E668)</f>
        <v>0.130443535207629</v>
      </c>
      <c r="N668" s="2">
        <f>IF(質格差指数!F668="","",質格差指数!F668)</f>
        <v>4.34336474969279E-2</v>
      </c>
      <c r="O668" s="2">
        <f>IF(質格差指数!G668="","",質格差指数!G668)</f>
        <v>4.7155175187629801E-2</v>
      </c>
    </row>
    <row r="669" spans="1:15" x14ac:dyDescent="0.55000000000000004">
      <c r="A669" s="3">
        <v>22</v>
      </c>
      <c r="B669" s="3">
        <v>15</v>
      </c>
      <c r="I669" s="3">
        <v>22</v>
      </c>
      <c r="J669" s="3">
        <v>15</v>
      </c>
      <c r="K669" s="2">
        <f>IF(質格差指数!C669="","",質格差指数!C669)</f>
        <v>-1.3319556222367499E-2</v>
      </c>
      <c r="L669" s="2">
        <f>IF(質格差指数!D669="","",質格差指数!D669)</f>
        <v>7.3919575201242302E-2</v>
      </c>
      <c r="M669" s="2">
        <f>IF(質格差指数!E669="","",質格差指数!E669)</f>
        <v>0.109111862431804</v>
      </c>
      <c r="N669" s="2">
        <f>IF(質格差指数!F669="","",質格差指数!F669)</f>
        <v>-2.8175726878473299E-2</v>
      </c>
      <c r="O669" s="2">
        <f>IF(質格差指数!G669="","",質格差指数!G669)</f>
        <v>-2.03276786572094E-2</v>
      </c>
    </row>
    <row r="670" spans="1:15" x14ac:dyDescent="0.55000000000000004">
      <c r="A670" s="3">
        <v>22</v>
      </c>
      <c r="B670" s="3">
        <v>16</v>
      </c>
      <c r="I670" s="3">
        <v>22</v>
      </c>
      <c r="J670" s="3">
        <v>16</v>
      </c>
      <c r="K670" s="2">
        <f>IF(質格差指数!C670="","",質格差指数!C670)</f>
        <v>0.125493953890152</v>
      </c>
      <c r="L670" s="2">
        <f>IF(質格差指数!D670="","",質格差指数!D670)</f>
        <v>0.120308970590302</v>
      </c>
      <c r="M670" s="2">
        <f>IF(質格差指数!E670="","",質格差指数!E670)</f>
        <v>0.13068117452064601</v>
      </c>
      <c r="N670" s="2">
        <f>IF(質格差指数!F670="","",質格差指数!F670)</f>
        <v>9.7227702468239502E-2</v>
      </c>
      <c r="O670" s="2">
        <f>IF(質格差指数!G670="","",質格差指数!G670)</f>
        <v>0.10307776571966</v>
      </c>
    </row>
    <row r="671" spans="1:15" x14ac:dyDescent="0.55000000000000004">
      <c r="A671" s="3">
        <v>22</v>
      </c>
      <c r="B671" s="3">
        <v>17</v>
      </c>
      <c r="I671" s="3">
        <v>22</v>
      </c>
      <c r="J671" s="3">
        <v>17</v>
      </c>
      <c r="K671" s="2">
        <f>IF(質格差指数!C671="","",質格差指数!C671)</f>
        <v>7.8288828604022897E-4</v>
      </c>
      <c r="L671" s="2">
        <f>IF(質格差指数!D671="","",質格差指数!D671)</f>
        <v>4.6112226013422901E-2</v>
      </c>
      <c r="M671" s="2">
        <f>IF(質格差指数!E671="","",質格差指数!E671)</f>
        <v>2.3048064336451499E-2</v>
      </c>
      <c r="N671" s="2">
        <f>IF(質格差指数!F671="","",質格差指数!F671)</f>
        <v>2.4064015885650301E-2</v>
      </c>
      <c r="O671" s="2">
        <f>IF(質格差指数!G671="","",質格差指数!G671)</f>
        <v>3.0708156467927801E-2</v>
      </c>
    </row>
    <row r="672" spans="1:15" x14ac:dyDescent="0.55000000000000004">
      <c r="A672" s="3">
        <v>22</v>
      </c>
      <c r="B672" s="3">
        <v>18</v>
      </c>
      <c r="I672" s="3">
        <v>22</v>
      </c>
      <c r="J672" s="3">
        <v>18</v>
      </c>
      <c r="K672" s="2">
        <f>IF(質格差指数!C672="","",質格差指数!C672)</f>
        <v>-2.8287583146951998E-3</v>
      </c>
      <c r="L672" s="2">
        <f>IF(質格差指数!D672="","",質格差指数!D672)</f>
        <v>4.6474219131680296E-3</v>
      </c>
      <c r="M672" s="2">
        <f>IF(質格差指数!E672="","",質格差指数!E672)</f>
        <v>2.6581341012676999E-3</v>
      </c>
      <c r="N672" s="2">
        <f>IF(質格差指数!F672="","",質格差指数!F672)</f>
        <v>-1.4709281359527E-2</v>
      </c>
      <c r="O672" s="2">
        <f>IF(質格差指数!G672="","",質格差指数!G672)</f>
        <v>-5.2074405481331602E-3</v>
      </c>
    </row>
    <row r="673" spans="1:15" x14ac:dyDescent="0.55000000000000004">
      <c r="A673" s="3">
        <v>22</v>
      </c>
      <c r="B673" s="3">
        <v>19</v>
      </c>
      <c r="I673" s="3">
        <v>22</v>
      </c>
      <c r="J673" s="3">
        <v>19</v>
      </c>
      <c r="K673" s="2">
        <f>IF(質格差指数!C673="","",質格差指数!C673)</f>
        <v>5.0883544823706599E-2</v>
      </c>
      <c r="L673" s="2">
        <f>IF(質格差指数!D673="","",質格差指数!D673)</f>
        <v>4.9003441346986802E-2</v>
      </c>
      <c r="M673" s="2">
        <f>IF(質格差指数!E673="","",質格差指数!E673)</f>
        <v>6.1437193061397201E-2</v>
      </c>
      <c r="N673" s="2">
        <f>IF(質格差指数!F673="","",質格差指数!F673)</f>
        <v>6.3721262079597996E-2</v>
      </c>
      <c r="O673" s="2">
        <f>IF(質格差指数!G673="","",質格差指数!G673)</f>
        <v>3.8920241288697803E-2</v>
      </c>
    </row>
    <row r="674" spans="1:15" x14ac:dyDescent="0.55000000000000004">
      <c r="A674" s="3">
        <v>22</v>
      </c>
      <c r="B674" s="3">
        <v>20</v>
      </c>
      <c r="I674" s="3">
        <v>22</v>
      </c>
      <c r="J674" s="3">
        <v>20</v>
      </c>
      <c r="K674" s="2">
        <f>IF(質格差指数!C674="","",質格差指数!C674)</f>
        <v>4.5152020207962801E-2</v>
      </c>
      <c r="L674" s="2">
        <f>IF(質格差指数!D674="","",質格差指数!D674)</f>
        <v>4.5863877747906102E-2</v>
      </c>
      <c r="M674" s="2">
        <f>IF(質格差指数!E674="","",質格差指数!E674)</f>
        <v>5.0036686644755801E-2</v>
      </c>
      <c r="N674" s="2">
        <f>IF(質格差指数!F674="","",質格差指数!F674)</f>
        <v>5.2170458206517403E-2</v>
      </c>
      <c r="O674" s="2">
        <f>IF(質格差指数!G674="","",質格差指数!G674)</f>
        <v>1.2253255120214E-2</v>
      </c>
    </row>
    <row r="675" spans="1:15" x14ac:dyDescent="0.55000000000000004">
      <c r="A675" s="3">
        <v>22</v>
      </c>
      <c r="B675" s="3">
        <v>21</v>
      </c>
      <c r="I675" s="3">
        <v>22</v>
      </c>
      <c r="J675" s="3">
        <v>21</v>
      </c>
      <c r="K675" s="2">
        <f>IF(質格差指数!C675="","",質格差指数!C675)</f>
        <v>2.8051631582517899E-2</v>
      </c>
      <c r="L675" s="2">
        <f>IF(質格差指数!D675="","",質格差指数!D675)</f>
        <v>2.24337241827351E-2</v>
      </c>
      <c r="M675" s="2">
        <f>IF(質格差指数!E675="","",質格差指数!E675)</f>
        <v>4.4087734557698099E-2</v>
      </c>
      <c r="N675" s="2">
        <f>IF(質格差指数!F675="","",質格差指数!F675)</f>
        <v>1.0269427374513199E-2</v>
      </c>
      <c r="O675" s="2">
        <f>IF(質格差指数!G675="","",質格差指数!G675)</f>
        <v>-9.7336880271381399E-4</v>
      </c>
    </row>
    <row r="676" spans="1:15" x14ac:dyDescent="0.55000000000000004">
      <c r="A676" s="3">
        <v>22</v>
      </c>
      <c r="B676" s="3">
        <v>22</v>
      </c>
      <c r="I676" s="3">
        <v>22</v>
      </c>
      <c r="J676" s="3">
        <v>22</v>
      </c>
      <c r="K676" s="2">
        <f>IF(質格差指数!C676="","",質格差指数!C676)</f>
        <v>9.9895335906660304E-2</v>
      </c>
      <c r="L676" s="2">
        <f>IF(質格差指数!D676="","",質格差指数!D676)</f>
        <v>5.9929038685958301E-2</v>
      </c>
      <c r="M676" s="2">
        <f>IF(質格差指数!E676="","",質格差指数!E676)</f>
        <v>7.5236966486843998E-2</v>
      </c>
      <c r="N676" s="2">
        <f>IF(質格差指数!F676="","",質格差指数!F676)</f>
        <v>5.3435509889587798E-2</v>
      </c>
      <c r="O676" s="2">
        <f>IF(質格差指数!G676="","",質格差指数!G676)</f>
        <v>7.4683909828898803E-2</v>
      </c>
    </row>
    <row r="677" spans="1:15" x14ac:dyDescent="0.55000000000000004">
      <c r="A677" s="3">
        <v>22</v>
      </c>
      <c r="B677" s="3">
        <v>23</v>
      </c>
      <c r="I677" s="3">
        <v>22</v>
      </c>
      <c r="J677" s="3">
        <v>23</v>
      </c>
      <c r="K677" s="2">
        <f>IF(質格差指数!C677="","",質格差指数!C677)</f>
        <v>3.8853667383943899E-2</v>
      </c>
      <c r="L677" s="2">
        <f>IF(質格差指数!D677="","",質格差指数!D677)</f>
        <v>0.187689302670766</v>
      </c>
      <c r="M677" s="2">
        <f>IF(質格差指数!E677="","",質格差指数!E677)</f>
        <v>0.10402636357041201</v>
      </c>
      <c r="N677" s="2">
        <f>IF(質格差指数!F677="","",質格差指数!F677)</f>
        <v>-3.1517487940399297E-2</v>
      </c>
      <c r="O677" s="2">
        <f>IF(質格差指数!G677="","",質格差指数!G677)</f>
        <v>-3.8913218249292403E-4</v>
      </c>
    </row>
    <row r="678" spans="1:15" x14ac:dyDescent="0.55000000000000004">
      <c r="A678" s="3">
        <v>22</v>
      </c>
      <c r="B678" s="3">
        <v>24</v>
      </c>
      <c r="I678" s="3">
        <v>22</v>
      </c>
      <c r="J678" s="3">
        <v>24</v>
      </c>
      <c r="K678" s="2">
        <f>IF(質格差指数!C678="","",質格差指数!C678)</f>
        <v>3.2554194157609601E-2</v>
      </c>
      <c r="L678" s="2">
        <f>IF(質格差指数!D678="","",質格差指数!D678)</f>
        <v>7.2963201631924393E-2</v>
      </c>
      <c r="M678" s="2">
        <f>IF(質格差指数!E678="","",質格差指数!E678)</f>
        <v>5.7443342166175998E-2</v>
      </c>
      <c r="N678" s="2">
        <f>IF(質格差指数!F678="","",質格差指数!F678)</f>
        <v>4.5072556937090003E-2</v>
      </c>
      <c r="O678" s="2">
        <f>IF(質格差指数!G678="","",質格差指数!G678)</f>
        <v>5.5049056176855703E-2</v>
      </c>
    </row>
    <row r="679" spans="1:15" x14ac:dyDescent="0.55000000000000004">
      <c r="A679" s="3">
        <v>22</v>
      </c>
      <c r="B679" s="3">
        <v>25</v>
      </c>
      <c r="I679" s="3">
        <v>22</v>
      </c>
      <c r="J679" s="3">
        <v>25</v>
      </c>
      <c r="K679" s="2">
        <f>IF(質格差指数!C679="","",質格差指数!C679)</f>
        <v>8.3879279469085993E-2</v>
      </c>
      <c r="L679" s="2">
        <f>IF(質格差指数!D679="","",質格差指数!D679)</f>
        <v>2.25537108001874E-2</v>
      </c>
      <c r="M679" s="2">
        <f>IF(質格差指数!E679="","",質格差指数!E679)</f>
        <v>-7.0450430563806501E-3</v>
      </c>
      <c r="N679" s="2">
        <f>IF(質格差指数!F679="","",質格差指数!F679)</f>
        <v>2.49007550650636E-2</v>
      </c>
      <c r="O679" s="2">
        <f>IF(質格差指数!G679="","",質格差指数!G679)</f>
        <v>3.6678227575969599E-2</v>
      </c>
    </row>
    <row r="680" spans="1:15" x14ac:dyDescent="0.55000000000000004">
      <c r="A680" s="3">
        <v>22</v>
      </c>
      <c r="B680" s="3">
        <v>26</v>
      </c>
      <c r="I680" s="3">
        <v>22</v>
      </c>
      <c r="J680" s="3">
        <v>26</v>
      </c>
      <c r="K680" s="2">
        <f>IF(質格差指数!C680="","",質格差指数!C680)</f>
        <v>2.4596437521895099E-2</v>
      </c>
      <c r="L680" s="2">
        <f>IF(質格差指数!D680="","",質格差指数!D680)</f>
        <v>0.108402608878059</v>
      </c>
      <c r="M680" s="2">
        <f>IF(質格差指数!E680="","",質格差指数!E680)</f>
        <v>7.5386275131456196E-2</v>
      </c>
      <c r="N680" s="2">
        <f>IF(質格差指数!F680="","",質格差指数!F680)</f>
        <v>-7.4337383436344799E-3</v>
      </c>
      <c r="O680" s="2">
        <f>IF(質格差指数!G680="","",質格差指数!G680)</f>
        <v>7.0052565062118698E-3</v>
      </c>
    </row>
    <row r="681" spans="1:15" x14ac:dyDescent="0.55000000000000004">
      <c r="A681" s="3">
        <v>22</v>
      </c>
      <c r="B681" s="3">
        <v>27</v>
      </c>
      <c r="I681" s="3">
        <v>22</v>
      </c>
      <c r="J681" s="3">
        <v>27</v>
      </c>
      <c r="K681" s="2">
        <f>IF(質格差指数!C681="","",質格差指数!C681)</f>
        <v>4.1038267481756902E-2</v>
      </c>
      <c r="L681" s="2">
        <f>IF(質格差指数!D681="","",質格差指数!D681)</f>
        <v>4.0638403873409397E-2</v>
      </c>
      <c r="M681" s="2">
        <f>IF(質格差指数!E681="","",質格差指数!E681)</f>
        <v>3.5937009009130098E-2</v>
      </c>
      <c r="N681" s="2">
        <f>IF(質格差指数!F681="","",質格差指数!F681)</f>
        <v>6.8487901192279002E-2</v>
      </c>
      <c r="O681" s="2">
        <f>IF(質格差指数!G681="","",質格差指数!G681)</f>
        <v>6.5294020608314796E-2</v>
      </c>
    </row>
    <row r="682" spans="1:15" x14ac:dyDescent="0.55000000000000004">
      <c r="A682" s="3">
        <v>22</v>
      </c>
      <c r="B682" s="3">
        <v>28</v>
      </c>
      <c r="I682" s="3">
        <v>22</v>
      </c>
      <c r="J682" s="3">
        <v>28</v>
      </c>
      <c r="K682" s="2">
        <f>IF(質格差指数!C682="","",質格差指数!C682)</f>
        <v>-9.1622098018056507E-3</v>
      </c>
      <c r="L682" s="2">
        <f>IF(質格差指数!D682="","",質格差指数!D682)</f>
        <v>5.1369640564422102E-3</v>
      </c>
      <c r="M682" s="2">
        <f>IF(質格差指数!E682="","",質格差指数!E682)</f>
        <v>1.4929640978878601E-2</v>
      </c>
      <c r="N682" s="2">
        <f>IF(質格差指数!F682="","",質格差指数!F682)</f>
        <v>1.9337126401067301E-2</v>
      </c>
      <c r="O682" s="2">
        <f>IF(質格差指数!G682="","",質格差指数!G682)</f>
        <v>1.8494731026778701E-2</v>
      </c>
    </row>
    <row r="683" spans="1:15" x14ac:dyDescent="0.55000000000000004">
      <c r="A683" s="3">
        <v>22</v>
      </c>
      <c r="B683" s="3">
        <v>29</v>
      </c>
      <c r="I683" s="3">
        <v>22</v>
      </c>
      <c r="J683" s="3">
        <v>29</v>
      </c>
      <c r="K683" s="2">
        <f>IF(質格差指数!C683="","",質格差指数!C683)</f>
        <v>4.87025283084122E-2</v>
      </c>
      <c r="L683" s="2">
        <f>IF(質格差指数!D683="","",質格差指数!D683)</f>
        <v>-4.23570573610421E-4</v>
      </c>
      <c r="M683" s="2">
        <f>IF(質格差指数!E683="","",質格差指数!E683)</f>
        <v>-5.6628175921489499E-2</v>
      </c>
      <c r="N683" s="2">
        <f>IF(質格差指数!F683="","",質格差指数!F683)</f>
        <v>-6.8518448065294502E-3</v>
      </c>
      <c r="O683" s="2">
        <f>IF(質格差指数!G683="","",質格差指数!G683)</f>
        <v>1.0644860357074499E-2</v>
      </c>
    </row>
    <row r="684" spans="1:15" x14ac:dyDescent="0.55000000000000004">
      <c r="A684" s="3">
        <v>22</v>
      </c>
      <c r="B684" s="3">
        <v>30</v>
      </c>
      <c r="I684" s="3">
        <v>22</v>
      </c>
      <c r="J684" s="3">
        <v>30</v>
      </c>
      <c r="K684" s="2">
        <f>IF(質格差指数!C684="","",質格差指数!C684)</f>
        <v>1.85954343937812E-2</v>
      </c>
      <c r="L684" s="2">
        <f>IF(質格差指数!D684="","",質格差指数!D684)</f>
        <v>1.9879268212827001E-2</v>
      </c>
      <c r="M684" s="2">
        <f>IF(質格差指数!E684="","",質格差指数!E684)</f>
        <v>1.82732832077722E-2</v>
      </c>
      <c r="N684" s="2">
        <f>IF(質格差指数!F684="","",質格差指数!F684)</f>
        <v>1.98257262388064E-2</v>
      </c>
      <c r="O684" s="2">
        <f>IF(質格差指数!G684="","",質格差指数!G684)</f>
        <v>1.9034406187866799E-2</v>
      </c>
    </row>
    <row r="685" spans="1:15" x14ac:dyDescent="0.55000000000000004">
      <c r="A685" s="3">
        <v>22</v>
      </c>
      <c r="B685" s="3">
        <v>31</v>
      </c>
      <c r="I685" s="3">
        <v>22</v>
      </c>
      <c r="J685" s="3">
        <v>31</v>
      </c>
      <c r="K685" s="2">
        <f>IF(質格差指数!C685="","",質格差指数!C685)</f>
        <v>-1.6603258986197699E-2</v>
      </c>
      <c r="L685" s="2">
        <f>IF(質格差指数!D685="","",質格差指数!D685)</f>
        <v>9.4470966796567101E-4</v>
      </c>
      <c r="M685" s="2">
        <f>IF(質格差指数!E685="","",質格差指数!E685)</f>
        <v>-8.1952706404431197E-5</v>
      </c>
      <c r="N685" s="2">
        <f>IF(質格差指数!F685="","",質格差指数!F685)</f>
        <v>4.7286565538067196E-3</v>
      </c>
      <c r="O685" s="2">
        <f>IF(質格差指数!G685="","",質格差指数!G685)</f>
        <v>3.1579379503778003E-2</v>
      </c>
    </row>
    <row r="686" spans="1:15" x14ac:dyDescent="0.55000000000000004">
      <c r="A686" s="3">
        <v>23</v>
      </c>
      <c r="B686" s="3">
        <v>1</v>
      </c>
      <c r="I686" s="3">
        <v>23</v>
      </c>
      <c r="J686" s="3">
        <v>1</v>
      </c>
      <c r="K686" s="2">
        <f>IF(質格差指数!C686="","",質格差指数!C686)</f>
        <v>1.57663281397113E-3</v>
      </c>
      <c r="L686" s="2">
        <f>IF(質格差指数!D686="","",質格差指数!D686)</f>
        <v>7.1626329316903901E-3</v>
      </c>
      <c r="M686" s="2">
        <f>IF(質格差指数!E686="","",質格差指数!E686)</f>
        <v>4.2121214096211501E-2</v>
      </c>
      <c r="N686" s="2">
        <f>IF(質格差指数!F686="","",質格差指数!F686)</f>
        <v>4.3082945905622803E-2</v>
      </c>
      <c r="O686" s="2">
        <f>IF(質格差指数!G686="","",質格差指数!G686)</f>
        <v>4.3638303726841597E-2</v>
      </c>
    </row>
    <row r="687" spans="1:15" x14ac:dyDescent="0.55000000000000004">
      <c r="A687" s="3">
        <v>23</v>
      </c>
      <c r="B687" s="3">
        <v>2</v>
      </c>
      <c r="I687" s="3">
        <v>23</v>
      </c>
      <c r="J687" s="3">
        <v>2</v>
      </c>
      <c r="K687" s="2">
        <f>IF(質格差指数!C687="","",質格差指数!C687)</f>
        <v>-0.37002753742563399</v>
      </c>
      <c r="L687" s="2">
        <f>IF(質格差指数!D687="","",質格差指数!D687)</f>
        <v>-7.3726961790147996E-2</v>
      </c>
      <c r="M687" s="2">
        <f>IF(質格差指数!E687="","",質格差指数!E687)</f>
        <v>0.136634982917863</v>
      </c>
      <c r="N687" s="2">
        <f>IF(質格差指数!F687="","",質格差指数!F687)</f>
        <v>-0.62949907849076503</v>
      </c>
      <c r="O687" s="2">
        <f>IF(質格差指数!G687="","",質格差指数!G687)</f>
        <v>-0.58144555450246804</v>
      </c>
    </row>
    <row r="688" spans="1:15" x14ac:dyDescent="0.55000000000000004">
      <c r="A688" s="3">
        <v>23</v>
      </c>
      <c r="B688" s="3">
        <v>3</v>
      </c>
      <c r="I688" s="3">
        <v>23</v>
      </c>
      <c r="J688" s="3">
        <v>3</v>
      </c>
      <c r="K688" s="2">
        <f>IF(質格差指数!C688="","",質格差指数!C688)</f>
        <v>0.110877744530509</v>
      </c>
      <c r="L688" s="2">
        <f>IF(質格差指数!D688="","",質格差指数!D688)</f>
        <v>0.14276162899460701</v>
      </c>
      <c r="M688" s="2">
        <f>IF(質格差指数!E688="","",質格差指数!E688)</f>
        <v>0.14966683044776799</v>
      </c>
      <c r="N688" s="2">
        <f>IF(質格差指数!F688="","",質格差指数!F688)</f>
        <v>0.16166345330524401</v>
      </c>
      <c r="O688" s="2">
        <f>IF(質格差指数!G688="","",質格差指数!G688)</f>
        <v>0.137936991937923</v>
      </c>
    </row>
    <row r="689" spans="1:15" x14ac:dyDescent="0.55000000000000004">
      <c r="A689" s="3">
        <v>23</v>
      </c>
      <c r="B689" s="3">
        <v>4</v>
      </c>
      <c r="I689" s="3">
        <v>23</v>
      </c>
      <c r="J689" s="3">
        <v>4</v>
      </c>
      <c r="K689" s="2">
        <f>IF(質格差指数!C689="","",質格差指数!C689)</f>
        <v>0.153881304209183</v>
      </c>
      <c r="L689" s="2">
        <f>IF(質格差指数!D689="","",質格差指数!D689)</f>
        <v>0.2674162195493</v>
      </c>
      <c r="M689" s="2">
        <f>IF(質格差指数!E689="","",質格差指数!E689)</f>
        <v>0.30973442434172699</v>
      </c>
      <c r="N689" s="2">
        <f>IF(質格差指数!F689="","",質格差指数!F689)</f>
        <v>0.18100320296793199</v>
      </c>
      <c r="O689" s="2">
        <f>IF(質格差指数!G689="","",質格差指数!G689)</f>
        <v>0.157092694115404</v>
      </c>
    </row>
    <row r="690" spans="1:15" x14ac:dyDescent="0.55000000000000004">
      <c r="A690" s="3">
        <v>23</v>
      </c>
      <c r="B690" s="3">
        <v>5</v>
      </c>
      <c r="I690" s="3">
        <v>23</v>
      </c>
      <c r="J690" s="3">
        <v>5</v>
      </c>
      <c r="K690" s="2">
        <f>IF(質格差指数!C690="","",質格差指数!C690)</f>
        <v>-5.8284872258264502E-2</v>
      </c>
      <c r="L690" s="2">
        <f>IF(質格差指数!D690="","",質格差指数!D690)</f>
        <v>6.8949195695054796E-2</v>
      </c>
      <c r="M690" s="2">
        <f>IF(質格差指数!E690="","",質格差指数!E690)</f>
        <v>0.159015593658449</v>
      </c>
      <c r="N690" s="2">
        <f>IF(質格差指数!F690="","",質格差指数!F690)</f>
        <v>6.80296294810634E-3</v>
      </c>
      <c r="O690" s="2">
        <f>IF(質格差指数!G690="","",質格差指数!G690)</f>
        <v>-2.2026833460279099E-2</v>
      </c>
    </row>
    <row r="691" spans="1:15" x14ac:dyDescent="0.55000000000000004">
      <c r="A691" s="3">
        <v>23</v>
      </c>
      <c r="B691" s="3">
        <v>6</v>
      </c>
      <c r="I691" s="3">
        <v>23</v>
      </c>
      <c r="J691" s="3">
        <v>6</v>
      </c>
      <c r="K691" s="2">
        <f>IF(質格差指数!C691="","",質格差指数!C691)</f>
        <v>2.4321763565013001E-2</v>
      </c>
      <c r="L691" s="2">
        <f>IF(質格差指数!D691="","",質格差指数!D691)</f>
        <v>8.7782876950890598E-2</v>
      </c>
      <c r="M691" s="2">
        <f>IF(質格差指数!E691="","",質格差指数!E691)</f>
        <v>0.13072146734904899</v>
      </c>
      <c r="N691" s="2">
        <f>IF(質格差指数!F691="","",質格差指数!F691)</f>
        <v>6.5612910573087199E-2</v>
      </c>
      <c r="O691" s="2">
        <f>IF(質格差指数!G691="","",質格差指数!G691)</f>
        <v>5.3829046039255E-2</v>
      </c>
    </row>
    <row r="692" spans="1:15" x14ac:dyDescent="0.55000000000000004">
      <c r="A692" s="3">
        <v>23</v>
      </c>
      <c r="B692" s="3">
        <v>7</v>
      </c>
      <c r="I692" s="3">
        <v>23</v>
      </c>
      <c r="J692" s="3">
        <v>7</v>
      </c>
      <c r="K692" s="2">
        <f>IF(質格差指数!C692="","",質格差指数!C692)</f>
        <v>5.3426019202309501E-2</v>
      </c>
      <c r="L692" s="2">
        <f>IF(質格差指数!D692="","",質格差指数!D692)</f>
        <v>0.13122574538175499</v>
      </c>
      <c r="M692" s="2">
        <f>IF(質格差指数!E692="","",質格差指数!E692)</f>
        <v>0.181997697443953</v>
      </c>
      <c r="N692" s="2">
        <f>IF(質格差指数!F692="","",質格差指数!F692)</f>
        <v>8.9513100927649095E-2</v>
      </c>
      <c r="O692" s="2">
        <f>IF(質格差指数!G692="","",質格差指数!G692)</f>
        <v>6.4449213775947603E-2</v>
      </c>
    </row>
    <row r="693" spans="1:15" x14ac:dyDescent="0.55000000000000004">
      <c r="A693" s="3">
        <v>23</v>
      </c>
      <c r="B693" s="3">
        <v>8</v>
      </c>
      <c r="I693" s="3">
        <v>23</v>
      </c>
      <c r="J693" s="3">
        <v>8</v>
      </c>
      <c r="K693" s="2">
        <f>IF(質格差指数!C693="","",質格差指数!C693)</f>
        <v>3.3999799994690601E-3</v>
      </c>
      <c r="L693" s="2">
        <f>IF(質格差指数!D693="","",質格差指数!D693)</f>
        <v>7.0005947158695597E-2</v>
      </c>
      <c r="M693" s="2">
        <f>IF(質格差指数!E693="","",質格差指数!E693)</f>
        <v>0.10823217041692999</v>
      </c>
      <c r="N693" s="2">
        <f>IF(質格差指数!F693="","",質格差指数!F693)</f>
        <v>3.4596856659435501E-2</v>
      </c>
      <c r="O693" s="2">
        <f>IF(質格差指数!G693="","",質格差指数!G693)</f>
        <v>1.6001887111733101E-2</v>
      </c>
    </row>
    <row r="694" spans="1:15" x14ac:dyDescent="0.55000000000000004">
      <c r="A694" s="3">
        <v>23</v>
      </c>
      <c r="B694" s="3">
        <v>9</v>
      </c>
      <c r="I694" s="3">
        <v>23</v>
      </c>
      <c r="J694" s="3">
        <v>9</v>
      </c>
      <c r="K694" s="2">
        <f>IF(質格差指数!C694="","",質格差指数!C694)</f>
        <v>3.9386146280332199E-2</v>
      </c>
      <c r="L694" s="2">
        <f>IF(質格差指数!D694="","",質格差指数!D694)</f>
        <v>8.3917111149571302E-2</v>
      </c>
      <c r="M694" s="2">
        <f>IF(質格差指数!E694="","",質格差指数!E694)</f>
        <v>0.11824262829667199</v>
      </c>
      <c r="N694" s="2">
        <f>IF(質格差指数!F694="","",質格差指数!F694)</f>
        <v>7.6626780020562404E-2</v>
      </c>
      <c r="O694" s="2">
        <f>IF(質格差指数!G694="","",質格差指数!G694)</f>
        <v>6.4864075275474803E-2</v>
      </c>
    </row>
    <row r="695" spans="1:15" x14ac:dyDescent="0.55000000000000004">
      <c r="A695" s="3">
        <v>23</v>
      </c>
      <c r="B695" s="3">
        <v>10</v>
      </c>
      <c r="I695" s="3">
        <v>23</v>
      </c>
      <c r="J695" s="3">
        <v>10</v>
      </c>
      <c r="K695" s="2">
        <f>IF(質格差指数!C695="","",質格差指数!C695)</f>
        <v>5.6160480354964501E-2</v>
      </c>
      <c r="L695" s="2">
        <f>IF(質格差指数!D695="","",質格差指数!D695)</f>
        <v>0.106458231369083</v>
      </c>
      <c r="M695" s="2">
        <f>IF(質格差指数!E695="","",質格差指数!E695)</f>
        <v>0.14046760441034001</v>
      </c>
      <c r="N695" s="2">
        <f>IF(質格差指数!F695="","",質格差指数!F695)</f>
        <v>9.6947836821578801E-2</v>
      </c>
      <c r="O695" s="2">
        <f>IF(質格差指数!G695="","",質格差指数!G695)</f>
        <v>7.5407890763090596E-2</v>
      </c>
    </row>
    <row r="696" spans="1:15" x14ac:dyDescent="0.55000000000000004">
      <c r="A696" s="3">
        <v>23</v>
      </c>
      <c r="B696" s="3">
        <v>11</v>
      </c>
      <c r="I696" s="3">
        <v>23</v>
      </c>
      <c r="J696" s="3">
        <v>11</v>
      </c>
      <c r="K696" s="2">
        <f>IF(質格差指数!C696="","",質格差指数!C696)</f>
        <v>-2.6168038904573299E-2</v>
      </c>
      <c r="L696" s="2">
        <f>IF(質格差指数!D696="","",質格差指数!D696)</f>
        <v>6.4694102802974204E-2</v>
      </c>
      <c r="M696" s="2">
        <f>IF(質格差指数!E696="","",質格差指数!E696)</f>
        <v>7.9409580307817598E-2</v>
      </c>
      <c r="N696" s="2">
        <f>IF(質格差指数!F696="","",質格差指数!F696)</f>
        <v>-5.99766090095122E-3</v>
      </c>
      <c r="O696" s="2">
        <f>IF(質格差指数!G696="","",質格差指数!G696)</f>
        <v>-2.5356929076956899E-2</v>
      </c>
    </row>
    <row r="697" spans="1:15" x14ac:dyDescent="0.55000000000000004">
      <c r="A697" s="3">
        <v>23</v>
      </c>
      <c r="B697" s="3">
        <v>12</v>
      </c>
      <c r="I697" s="3">
        <v>23</v>
      </c>
      <c r="J697" s="3">
        <v>12</v>
      </c>
      <c r="K697" s="2">
        <f>IF(質格差指数!C697="","",質格差指数!C697)</f>
        <v>2.6388345435595099E-2</v>
      </c>
      <c r="L697" s="2">
        <f>IF(質格差指数!D697="","",質格差指数!D697)</f>
        <v>0.13367532777555899</v>
      </c>
      <c r="M697" s="2">
        <f>IF(質格差指数!E697="","",質格差指数!E697)</f>
        <v>0.19001401511306101</v>
      </c>
      <c r="N697" s="2">
        <f>IF(質格差指数!F697="","",質格差指数!F697)</f>
        <v>9.1847119114633294E-2</v>
      </c>
      <c r="O697" s="2">
        <f>IF(質格差指数!G697="","",質格差指数!G697)</f>
        <v>6.1892082977931903E-2</v>
      </c>
    </row>
    <row r="698" spans="1:15" x14ac:dyDescent="0.55000000000000004">
      <c r="A698" s="3">
        <v>23</v>
      </c>
      <c r="B698" s="3">
        <v>13</v>
      </c>
      <c r="I698" s="3">
        <v>23</v>
      </c>
      <c r="J698" s="3">
        <v>13</v>
      </c>
      <c r="K698" s="2">
        <f>IF(質格差指数!C698="","",質格差指数!C698)</f>
        <v>-0.152488493255095</v>
      </c>
      <c r="L698" s="2">
        <f>IF(質格差指数!D698="","",質格差指数!D698)</f>
        <v>6.0854054387173796E-3</v>
      </c>
      <c r="M698" s="2">
        <f>IF(質格差指数!E698="","",質格差指数!E698)</f>
        <v>0.107640359282591</v>
      </c>
      <c r="N698" s="2">
        <f>IF(質格差指数!F698="","",質格差指数!F698)</f>
        <v>-0.32710090249192098</v>
      </c>
      <c r="O698" s="2">
        <f>IF(質格差指数!G698="","",質格差指数!G698)</f>
        <v>-0.31597832801054299</v>
      </c>
    </row>
    <row r="699" spans="1:15" x14ac:dyDescent="0.55000000000000004">
      <c r="A699" s="3">
        <v>23</v>
      </c>
      <c r="B699" s="3">
        <v>14</v>
      </c>
      <c r="I699" s="3">
        <v>23</v>
      </c>
      <c r="J699" s="3">
        <v>14</v>
      </c>
      <c r="K699" s="2">
        <f>IF(質格差指数!C699="","",質格差指数!C699)</f>
        <v>6.7468601946732307E-2</v>
      </c>
      <c r="L699" s="2">
        <f>IF(質格差指数!D699="","",質格差指数!D699)</f>
        <v>0.13234320374581399</v>
      </c>
      <c r="M699" s="2">
        <f>IF(質格差指数!E699="","",質格差指数!E699)</f>
        <v>0.171846510614478</v>
      </c>
      <c r="N699" s="2">
        <f>IF(質格差指数!F699="","",質格差指数!F699)</f>
        <v>0.123131523126482</v>
      </c>
      <c r="O699" s="2">
        <f>IF(質格差指数!G699="","",質格差指数!G699)</f>
        <v>9.5516282779596604E-2</v>
      </c>
    </row>
    <row r="700" spans="1:15" x14ac:dyDescent="0.55000000000000004">
      <c r="A700" s="3">
        <v>23</v>
      </c>
      <c r="B700" s="3">
        <v>15</v>
      </c>
      <c r="I700" s="3">
        <v>23</v>
      </c>
      <c r="J700" s="3">
        <v>15</v>
      </c>
      <c r="K700" s="2">
        <f>IF(質格差指数!C700="","",質格差指数!C700)</f>
        <v>3.10423450192467E-2</v>
      </c>
      <c r="L700" s="2">
        <f>IF(質格差指数!D700="","",質格差指数!D700)</f>
        <v>0.13570697715425101</v>
      </c>
      <c r="M700" s="2">
        <f>IF(質格差指数!E700="","",質格差指数!E700)</f>
        <v>0.17247305062483201</v>
      </c>
      <c r="N700" s="2">
        <f>IF(質格差指数!F700="","",質格差指数!F700)</f>
        <v>3.7078952127749497E-2</v>
      </c>
      <c r="O700" s="2">
        <f>IF(質格差指数!G700="","",質格差指数!G700)</f>
        <v>1.1051664204781099E-2</v>
      </c>
    </row>
    <row r="701" spans="1:15" x14ac:dyDescent="0.55000000000000004">
      <c r="A701" s="3">
        <v>23</v>
      </c>
      <c r="B701" s="3">
        <v>16</v>
      </c>
      <c r="I701" s="3">
        <v>23</v>
      </c>
      <c r="J701" s="3">
        <v>16</v>
      </c>
      <c r="K701" s="2">
        <f>IF(質格差指数!C701="","",質格差指数!C701)</f>
        <v>0.106900669016603</v>
      </c>
      <c r="L701" s="2">
        <f>IF(質格差指数!D701="","",質格差指数!D701)</f>
        <v>0.13422795491800199</v>
      </c>
      <c r="M701" s="2">
        <f>IF(質格差指数!E701="","",質格差指数!E701)</f>
        <v>0.15558002893341399</v>
      </c>
      <c r="N701" s="2">
        <f>IF(質格差指数!F701="","",質格差指数!F701)</f>
        <v>0.14308212762171199</v>
      </c>
      <c r="O701" s="2">
        <f>IF(質格差指数!G701="","",質格差指数!G701)</f>
        <v>0.11825627946421199</v>
      </c>
    </row>
    <row r="702" spans="1:15" x14ac:dyDescent="0.55000000000000004">
      <c r="A702" s="3">
        <v>23</v>
      </c>
      <c r="B702" s="3">
        <v>17</v>
      </c>
      <c r="I702" s="3">
        <v>23</v>
      </c>
      <c r="J702" s="3">
        <v>17</v>
      </c>
      <c r="K702" s="2">
        <f>IF(質格差指数!C702="","",質格差指数!C702)</f>
        <v>7.7943424932573196E-2</v>
      </c>
      <c r="L702" s="2">
        <f>IF(質格差指数!D702="","",質格差指数!D702)</f>
        <v>4.1521854056912902E-2</v>
      </c>
      <c r="M702" s="2">
        <f>IF(質格差指数!E702="","",質格差指数!E702)</f>
        <v>0.119628548262829</v>
      </c>
      <c r="N702" s="2">
        <f>IF(質格差指数!F702="","",質格差指数!F702)</f>
        <v>0.10689077868610999</v>
      </c>
      <c r="O702" s="2">
        <f>IF(質格差指数!G702="","",質格差指数!G702)</f>
        <v>9.7212841086317794E-2</v>
      </c>
    </row>
    <row r="703" spans="1:15" x14ac:dyDescent="0.55000000000000004">
      <c r="A703" s="3">
        <v>23</v>
      </c>
      <c r="B703" s="3">
        <v>18</v>
      </c>
      <c r="I703" s="3">
        <v>23</v>
      </c>
      <c r="J703" s="3">
        <v>18</v>
      </c>
      <c r="K703" s="2">
        <f>IF(質格差指数!C703="","",質格差指数!C703)</f>
        <v>6.0744429450672502E-2</v>
      </c>
      <c r="L703" s="2">
        <f>IF(質格差指数!D703="","",質格差指数!D703)</f>
        <v>8.1823787603821294E-2</v>
      </c>
      <c r="M703" s="2">
        <f>IF(質格差指数!E703="","",質格差指数!E703)</f>
        <v>9.5248656881347094E-2</v>
      </c>
      <c r="N703" s="2">
        <f>IF(質格差指数!F703="","",質格差指数!F703)</f>
        <v>6.0993590559647301E-2</v>
      </c>
      <c r="O703" s="2">
        <f>IF(質格差指数!G703="","",質格差指数!G703)</f>
        <v>6.6792455195749501E-2</v>
      </c>
    </row>
    <row r="704" spans="1:15" x14ac:dyDescent="0.55000000000000004">
      <c r="A704" s="3">
        <v>23</v>
      </c>
      <c r="B704" s="3">
        <v>19</v>
      </c>
      <c r="I704" s="3">
        <v>23</v>
      </c>
      <c r="J704" s="3">
        <v>19</v>
      </c>
      <c r="K704" s="2">
        <f>IF(質格差指数!C704="","",質格差指数!C704)</f>
        <v>0.12675498359614201</v>
      </c>
      <c r="L704" s="2">
        <f>IF(質格差指数!D704="","",質格差指数!D704)</f>
        <v>0.13055699745740601</v>
      </c>
      <c r="M704" s="2">
        <f>IF(質格差指数!E704="","",質格差指数!E704)</f>
        <v>0.134165177988812</v>
      </c>
      <c r="N704" s="2">
        <f>IF(質格差指数!F704="","",質格差指数!F704)</f>
        <v>0.13294355173727601</v>
      </c>
      <c r="O704" s="2">
        <f>IF(質格差指数!G704="","",質格差指数!G704)</f>
        <v>0.122288266991812</v>
      </c>
    </row>
    <row r="705" spans="1:15" x14ac:dyDescent="0.55000000000000004">
      <c r="A705" s="3">
        <v>23</v>
      </c>
      <c r="B705" s="3">
        <v>20</v>
      </c>
      <c r="I705" s="3">
        <v>23</v>
      </c>
      <c r="J705" s="3">
        <v>20</v>
      </c>
      <c r="K705" s="2">
        <f>IF(質格差指数!C705="","",質格差指数!C705)</f>
        <v>0.11314414808588499</v>
      </c>
      <c r="L705" s="2">
        <f>IF(質格差指数!D705="","",質格差指数!D705)</f>
        <v>8.8649412494305996E-2</v>
      </c>
      <c r="M705" s="2">
        <f>IF(質格差指数!E705="","",質格差指数!E705)</f>
        <v>0.105660711392038</v>
      </c>
      <c r="N705" s="2">
        <f>IF(質格差指数!F705="","",質格差指数!F705)</f>
        <v>0.11421730512528799</v>
      </c>
      <c r="O705" s="2">
        <f>IF(質格差指数!G705="","",質格差指数!G705)</f>
        <v>0.106396536336441</v>
      </c>
    </row>
    <row r="706" spans="1:15" x14ac:dyDescent="0.55000000000000004">
      <c r="A706" s="3">
        <v>23</v>
      </c>
      <c r="B706" s="3">
        <v>21</v>
      </c>
      <c r="I706" s="3">
        <v>23</v>
      </c>
      <c r="J706" s="3">
        <v>21</v>
      </c>
      <c r="K706" s="2">
        <f>IF(質格差指数!C706="","",質格差指数!C706)</f>
        <v>5.7838394378886902E-2</v>
      </c>
      <c r="L706" s="2">
        <f>IF(質格差指数!D706="","",質格差指数!D706)</f>
        <v>6.3444348138639306E-2</v>
      </c>
      <c r="M706" s="2">
        <f>IF(質格差指数!E706="","",質格差指数!E706)</f>
        <v>5.7419489338526301E-2</v>
      </c>
      <c r="N706" s="2">
        <f>IF(質格差指数!F706="","",質格差指数!F706)</f>
        <v>6.2866783763501494E-2</v>
      </c>
      <c r="O706" s="2">
        <f>IF(質格差指数!G706="","",質格差指数!G706)</f>
        <v>8.7532939528897999E-2</v>
      </c>
    </row>
    <row r="707" spans="1:15" x14ac:dyDescent="0.55000000000000004">
      <c r="A707" s="3">
        <v>23</v>
      </c>
      <c r="B707" s="3">
        <v>22</v>
      </c>
      <c r="I707" s="3">
        <v>23</v>
      </c>
      <c r="J707" s="3">
        <v>22</v>
      </c>
      <c r="K707" s="2">
        <f>IF(質格差指数!C707="","",質格差指数!C707)</f>
        <v>2.1788735410662102E-2</v>
      </c>
      <c r="L707" s="2">
        <f>IF(質格差指数!D707="","",質格差指数!D707)</f>
        <v>5.1130295255986898E-2</v>
      </c>
      <c r="M707" s="2">
        <f>IF(質格差指数!E707="","",質格差指数!E707)</f>
        <v>5.6541871467066497E-2</v>
      </c>
      <c r="N707" s="2">
        <f>IF(質格差指数!F707="","",質格差指数!F707)</f>
        <v>4.4012399035489001E-2</v>
      </c>
      <c r="O707" s="2">
        <f>IF(質格差指数!G707="","",質格差指数!G707)</f>
        <v>4.2293781380143398E-2</v>
      </c>
    </row>
    <row r="708" spans="1:15" x14ac:dyDescent="0.55000000000000004">
      <c r="A708" s="3">
        <v>23</v>
      </c>
      <c r="B708" s="3">
        <v>23</v>
      </c>
      <c r="I708" s="3">
        <v>23</v>
      </c>
      <c r="J708" s="3">
        <v>23</v>
      </c>
      <c r="K708" s="2">
        <f>IF(質格差指数!C708="","",質格差指数!C708)</f>
        <v>0.16770835857007799</v>
      </c>
      <c r="L708" s="2">
        <f>IF(質格差指数!D708="","",質格差指数!D708)</f>
        <v>0.184223767362308</v>
      </c>
      <c r="M708" s="2">
        <f>IF(質格差指数!E708="","",質格差指数!E708)</f>
        <v>0.22720763888522599</v>
      </c>
      <c r="N708" s="2">
        <f>IF(質格差指数!F708="","",質格差指数!F708)</f>
        <v>3.8485082064421798E-2</v>
      </c>
      <c r="O708" s="2">
        <f>IF(質格差指数!G708="","",質格差指数!G708)</f>
        <v>9.9756813801759506E-2</v>
      </c>
    </row>
    <row r="709" spans="1:15" x14ac:dyDescent="0.55000000000000004">
      <c r="A709" s="3">
        <v>23</v>
      </c>
      <c r="B709" s="3">
        <v>24</v>
      </c>
      <c r="I709" s="3">
        <v>23</v>
      </c>
      <c r="J709" s="3">
        <v>24</v>
      </c>
      <c r="K709" s="2">
        <f>IF(質格差指数!C709="","",質格差指数!C709)</f>
        <v>5.8571223096236302E-2</v>
      </c>
      <c r="L709" s="2">
        <f>IF(質格差指数!D709="","",質格差指数!D709)</f>
        <v>9.1480190155099006E-2</v>
      </c>
      <c r="M709" s="2">
        <f>IF(質格差指数!E709="","",質格差指数!E709)</f>
        <v>8.6621485869711204E-2</v>
      </c>
      <c r="N709" s="2">
        <f>IF(質格差指数!F709="","",質格差指数!F709)</f>
        <v>2.2413413682985901E-2</v>
      </c>
      <c r="O709" s="2">
        <f>IF(質格差指数!G709="","",質格差指数!G709)</f>
        <v>5.2563901406922103E-2</v>
      </c>
    </row>
    <row r="710" spans="1:15" x14ac:dyDescent="0.55000000000000004">
      <c r="A710" s="3">
        <v>23</v>
      </c>
      <c r="B710" s="3">
        <v>25</v>
      </c>
      <c r="I710" s="3">
        <v>23</v>
      </c>
      <c r="J710" s="3">
        <v>25</v>
      </c>
      <c r="K710" s="2">
        <f>IF(質格差指数!C710="","",質格差指数!C710)</f>
        <v>9.8904569780522401E-4</v>
      </c>
      <c r="L710" s="2">
        <f>IF(質格差指数!D710="","",質格差指数!D710)</f>
        <v>3.5475280073770502E-2</v>
      </c>
      <c r="M710" s="2">
        <f>IF(質格差指数!E710="","",質格差指数!E710)</f>
        <v>9.8862040475577104E-2</v>
      </c>
      <c r="N710" s="2">
        <f>IF(質格差指数!F710="","",質格差指数!F710)</f>
        <v>0.11531461349027899</v>
      </c>
      <c r="O710" s="2">
        <f>IF(質格差指数!G710="","",質格差指数!G710)</f>
        <v>5.1965944534492901E-2</v>
      </c>
    </row>
    <row r="711" spans="1:15" x14ac:dyDescent="0.55000000000000004">
      <c r="A711" s="3">
        <v>23</v>
      </c>
      <c r="B711" s="3">
        <v>26</v>
      </c>
      <c r="I711" s="3">
        <v>23</v>
      </c>
      <c r="J711" s="3">
        <v>26</v>
      </c>
      <c r="K711" s="2">
        <f>IF(質格差指数!C711="","",質格差指数!C711)</f>
        <v>0.135783427240869</v>
      </c>
      <c r="L711" s="2">
        <f>IF(質格差指数!D711="","",質格差指数!D711)</f>
        <v>3.0429147139758202E-2</v>
      </c>
      <c r="M711" s="2">
        <f>IF(質格差指数!E711="","",質格差指数!E711)</f>
        <v>0.14954801167814799</v>
      </c>
      <c r="N711" s="2">
        <f>IF(質格差指数!F711="","",質格差指数!F711)</f>
        <v>0.15910243756023701</v>
      </c>
      <c r="O711" s="2">
        <f>IF(質格差指数!G711="","",質格差指数!G711)</f>
        <v>7.5658491777295098E-2</v>
      </c>
    </row>
    <row r="712" spans="1:15" x14ac:dyDescent="0.55000000000000004">
      <c r="A712" s="3">
        <v>23</v>
      </c>
      <c r="B712" s="3">
        <v>27</v>
      </c>
      <c r="I712" s="3">
        <v>23</v>
      </c>
      <c r="J712" s="3">
        <v>27</v>
      </c>
      <c r="K712" s="2">
        <f>IF(質格差指数!C712="","",質格差指数!C712)</f>
        <v>8.9977660880832894E-2</v>
      </c>
      <c r="L712" s="2">
        <f>IF(質格差指数!D712="","",質格差指数!D712)</f>
        <v>0.112660253693186</v>
      </c>
      <c r="M712" s="2">
        <f>IF(質格差指数!E712="","",質格差指数!E712)</f>
        <v>9.8091105774435097E-2</v>
      </c>
      <c r="N712" s="2">
        <f>IF(質格差指数!F712="","",質格差指数!F712)</f>
        <v>7.5086383218535599E-2</v>
      </c>
      <c r="O712" s="2">
        <f>IF(質格差指数!G712="","",質格差指数!G712)</f>
        <v>9.5281013855511604E-2</v>
      </c>
    </row>
    <row r="713" spans="1:15" x14ac:dyDescent="0.55000000000000004">
      <c r="A713" s="3">
        <v>23</v>
      </c>
      <c r="B713" s="3">
        <v>28</v>
      </c>
      <c r="I713" s="3">
        <v>23</v>
      </c>
      <c r="J713" s="3">
        <v>28</v>
      </c>
      <c r="K713" s="2">
        <f>IF(質格差指数!C713="","",質格差指数!C713)</f>
        <v>2.7277684507040999E-2</v>
      </c>
      <c r="L713" s="2">
        <f>IF(質格差指数!D713="","",質格差指数!D713)</f>
        <v>2.6090786524913399E-2</v>
      </c>
      <c r="M713" s="2">
        <f>IF(質格差指数!E713="","",質格差指数!E713)</f>
        <v>2.1503120983437402E-2</v>
      </c>
      <c r="N713" s="2">
        <f>IF(質格差指数!F713="","",質格差指数!F713)</f>
        <v>1.94456698594625E-2</v>
      </c>
      <c r="O713" s="2">
        <f>IF(質格差指数!G713="","",質格差指数!G713)</f>
        <v>2.0110485322196898E-2</v>
      </c>
    </row>
    <row r="714" spans="1:15" x14ac:dyDescent="0.55000000000000004">
      <c r="A714" s="3">
        <v>23</v>
      </c>
      <c r="B714" s="3">
        <v>29</v>
      </c>
      <c r="I714" s="3">
        <v>23</v>
      </c>
      <c r="J714" s="3">
        <v>29</v>
      </c>
      <c r="K714" s="2">
        <f>IF(質格差指数!C714="","",質格差指数!C714)</f>
        <v>3.2272496256915403E-2</v>
      </c>
      <c r="L714" s="2">
        <f>IF(質格差指数!D714="","",質格差指数!D714)</f>
        <v>-4.1022201628834201E-2</v>
      </c>
      <c r="M714" s="2">
        <f>IF(質格差指数!E714="","",質格差指数!E714)</f>
        <v>-2.6353564423931199E-2</v>
      </c>
      <c r="N714" s="2">
        <f>IF(質格差指数!F714="","",質格差指数!F714)</f>
        <v>-1.58150474388732E-2</v>
      </c>
      <c r="O714" s="2">
        <f>IF(質格差指数!G714="","",質格差指数!G714)</f>
        <v>8.4575553437737892E-3</v>
      </c>
    </row>
    <row r="715" spans="1:15" x14ac:dyDescent="0.55000000000000004">
      <c r="A715" s="3">
        <v>23</v>
      </c>
      <c r="B715" s="3">
        <v>30</v>
      </c>
      <c r="I715" s="3">
        <v>23</v>
      </c>
      <c r="J715" s="3">
        <v>30</v>
      </c>
      <c r="K715" s="2">
        <f>IF(質格差指数!C715="","",質格差指数!C715)</f>
        <v>1.2749619879166301E-2</v>
      </c>
      <c r="L715" s="2">
        <f>IF(質格差指数!D715="","",質格差指数!D715)</f>
        <v>-2.0004411918270699E-2</v>
      </c>
      <c r="M715" s="2">
        <f>IF(質格差指数!E715="","",質格差指数!E715)</f>
        <v>2.5750230527605399E-2</v>
      </c>
      <c r="N715" s="2">
        <f>IF(質格差指数!F715="","",質格差指数!F715)</f>
        <v>2.3871338241633601E-2</v>
      </c>
      <c r="O715" s="2">
        <f>IF(質格差指数!G715="","",質格差指数!G715)</f>
        <v>9.1794685483055395E-3</v>
      </c>
    </row>
    <row r="716" spans="1:15" x14ac:dyDescent="0.55000000000000004">
      <c r="A716" s="3">
        <v>23</v>
      </c>
      <c r="B716" s="3">
        <v>31</v>
      </c>
      <c r="I716" s="3">
        <v>23</v>
      </c>
      <c r="J716" s="3">
        <v>31</v>
      </c>
      <c r="K716" s="2">
        <f>IF(質格差指数!C716="","",質格差指数!C716)</f>
        <v>5.2200206385582197E-2</v>
      </c>
      <c r="L716" s="2">
        <f>IF(質格差指数!D716="","",質格差指数!D716)</f>
        <v>4.1345260079885801E-2</v>
      </c>
      <c r="M716" s="2">
        <f>IF(質格差指数!E716="","",質格差指数!E716)</f>
        <v>2.2143759023728098E-2</v>
      </c>
      <c r="N716" s="2">
        <f>IF(質格差指数!F716="","",質格差指数!F716)</f>
        <v>1.9405414108245998E-2</v>
      </c>
      <c r="O716" s="2">
        <f>IF(質格差指数!G716="","",質格差指数!G716)</f>
        <v>6.4081915239423595E-2</v>
      </c>
    </row>
    <row r="717" spans="1:15" x14ac:dyDescent="0.55000000000000004">
      <c r="A717" s="3">
        <v>24</v>
      </c>
      <c r="B717" s="3">
        <v>1</v>
      </c>
      <c r="I717" s="3">
        <v>24</v>
      </c>
      <c r="J717" s="3">
        <v>1</v>
      </c>
      <c r="K717" s="2">
        <f>IF(質格差指数!C717="","",質格差指数!C717)</f>
        <v>0.31049131984267497</v>
      </c>
      <c r="L717" s="2">
        <f>IF(質格差指数!D717="","",質格差指数!D717)</f>
        <v>0.253628764309276</v>
      </c>
      <c r="M717" s="2">
        <f>IF(質格差指数!E717="","",質格差指数!E717)</f>
        <v>0.207977799183266</v>
      </c>
      <c r="N717" s="2">
        <f>IF(質格差指数!F717="","",質格差指数!F717)</f>
        <v>0.193521798604297</v>
      </c>
      <c r="O717" s="2">
        <f>IF(質格差指数!G717="","",質格差指数!G717)</f>
        <v>0.191410962410382</v>
      </c>
    </row>
    <row r="718" spans="1:15" x14ac:dyDescent="0.55000000000000004">
      <c r="A718" s="3">
        <v>24</v>
      </c>
      <c r="B718" s="3">
        <v>2</v>
      </c>
      <c r="I718" s="3">
        <v>24</v>
      </c>
      <c r="J718" s="3">
        <v>2</v>
      </c>
      <c r="K718" s="2">
        <f>IF(質格差指数!C718="","",質格差指数!C718)</f>
        <v>-0.285104817473952</v>
      </c>
      <c r="L718" s="2">
        <f>IF(質格差指数!D718="","",質格差指数!D718)</f>
        <v>-0.14579795521343999</v>
      </c>
      <c r="M718" s="2">
        <f>IF(質格差指数!E718="","",質格差指数!E718)</f>
        <v>-6.3757096455585902E-2</v>
      </c>
      <c r="N718" s="2">
        <f>IF(質格差指数!F718="","",質格差指数!F718)</f>
        <v>-0.627367538328237</v>
      </c>
      <c r="O718" s="2">
        <f>IF(質格差指数!G718="","",質格差指数!G718)</f>
        <v>-0.52669285830010204</v>
      </c>
    </row>
    <row r="719" spans="1:15" x14ac:dyDescent="0.55000000000000004">
      <c r="A719" s="3">
        <v>24</v>
      </c>
      <c r="B719" s="3">
        <v>3</v>
      </c>
      <c r="I719" s="3">
        <v>24</v>
      </c>
      <c r="J719" s="3">
        <v>3</v>
      </c>
      <c r="K719" s="2">
        <f>IF(質格差指数!C719="","",質格差指数!C719)</f>
        <v>0.11779367596276299</v>
      </c>
      <c r="L719" s="2">
        <f>IF(質格差指数!D719="","",質格差指数!D719)</f>
        <v>0.13170578456026599</v>
      </c>
      <c r="M719" s="2">
        <f>IF(質格差指数!E719="","",質格差指数!E719)</f>
        <v>0.15487204780682901</v>
      </c>
      <c r="N719" s="2">
        <f>IF(質格差指数!F719="","",質格差指数!F719)</f>
        <v>0.158732819492473</v>
      </c>
      <c r="O719" s="2">
        <f>IF(質格差指数!G719="","",質格差指数!G719)</f>
        <v>0.13193893449250699</v>
      </c>
    </row>
    <row r="720" spans="1:15" x14ac:dyDescent="0.55000000000000004">
      <c r="A720" s="3">
        <v>24</v>
      </c>
      <c r="B720" s="3">
        <v>4</v>
      </c>
      <c r="I720" s="3">
        <v>24</v>
      </c>
      <c r="J720" s="3">
        <v>4</v>
      </c>
      <c r="K720" s="2">
        <f>IF(質格差指数!C720="","",質格差指数!C720)</f>
        <v>0.20322233138727999</v>
      </c>
      <c r="L720" s="2">
        <f>IF(質格差指数!D720="","",質格差指数!D720)</f>
        <v>0.22142327471666501</v>
      </c>
      <c r="M720" s="2">
        <f>IF(質格差指数!E720="","",質格差指数!E720)</f>
        <v>0.24603626148746099</v>
      </c>
      <c r="N720" s="2">
        <f>IF(質格差指数!F720="","",質格差指数!F720)</f>
        <v>0.21649212477754201</v>
      </c>
      <c r="O720" s="2">
        <f>IF(質格差指数!G720="","",質格差指数!G720)</f>
        <v>0.202795497557584</v>
      </c>
    </row>
    <row r="721" spans="1:15" x14ac:dyDescent="0.55000000000000004">
      <c r="A721" s="3">
        <v>24</v>
      </c>
      <c r="B721" s="3">
        <v>5</v>
      </c>
      <c r="I721" s="3">
        <v>24</v>
      </c>
      <c r="J721" s="3">
        <v>5</v>
      </c>
      <c r="K721" s="2">
        <f>IF(質格差指数!C721="","",質格差指数!C721)</f>
        <v>5.3306507337312202E-2</v>
      </c>
      <c r="L721" s="2">
        <f>IF(質格差指数!D721="","",質格差指数!D721)</f>
        <v>0.102341133042676</v>
      </c>
      <c r="M721" s="2">
        <f>IF(質格差指数!E721="","",質格差指数!E721)</f>
        <v>0.14771652630347501</v>
      </c>
      <c r="N721" s="2">
        <f>IF(質格差指数!F721="","",質格差指数!F721)</f>
        <v>6.4468636192578505E-2</v>
      </c>
      <c r="O721" s="2">
        <f>IF(質格差指数!G721="","",質格差指数!G721)</f>
        <v>5.5052236341497203E-2</v>
      </c>
    </row>
    <row r="722" spans="1:15" x14ac:dyDescent="0.55000000000000004">
      <c r="A722" s="3">
        <v>24</v>
      </c>
      <c r="B722" s="3">
        <v>6</v>
      </c>
      <c r="I722" s="3">
        <v>24</v>
      </c>
      <c r="J722" s="3">
        <v>6</v>
      </c>
      <c r="K722" s="2">
        <f>IF(質格差指数!C722="","",質格差指数!C722)</f>
        <v>1.77107995122637E-2</v>
      </c>
      <c r="L722" s="2">
        <f>IF(質格差指数!D722="","",質格差指数!D722)</f>
        <v>7.3978372324155398E-2</v>
      </c>
      <c r="M722" s="2">
        <f>IF(質格差指数!E722="","",質格差指数!E722)</f>
        <v>9.7227412336130095E-2</v>
      </c>
      <c r="N722" s="2">
        <f>IF(質格差指数!F722="","",質格差指数!F722)</f>
        <v>1.92178093297692E-2</v>
      </c>
      <c r="O722" s="2">
        <f>IF(質格差指数!G722="","",質格差指数!G722)</f>
        <v>2.9794692551528001E-3</v>
      </c>
    </row>
    <row r="723" spans="1:15" x14ac:dyDescent="0.55000000000000004">
      <c r="A723" s="3">
        <v>24</v>
      </c>
      <c r="B723" s="3">
        <v>7</v>
      </c>
      <c r="I723" s="3">
        <v>24</v>
      </c>
      <c r="J723" s="3">
        <v>7</v>
      </c>
      <c r="K723" s="2">
        <f>IF(質格差指数!C723="","",質格差指数!C723)</f>
        <v>5.5060419667713897E-2</v>
      </c>
      <c r="L723" s="2">
        <f>IF(質格差指数!D723="","",質格差指数!D723)</f>
        <v>0.11115517931777701</v>
      </c>
      <c r="M723" s="2">
        <f>IF(質格差指数!E723="","",質格差指数!E723)</f>
        <v>0.13467389613727199</v>
      </c>
      <c r="N723" s="2">
        <f>IF(質格差指数!F723="","",質格差指数!F723)</f>
        <v>4.8406967836666502E-2</v>
      </c>
      <c r="O723" s="2">
        <f>IF(質格差指数!G723="","",質格差指数!G723)</f>
        <v>2.7223555122910598E-2</v>
      </c>
    </row>
    <row r="724" spans="1:15" x14ac:dyDescent="0.55000000000000004">
      <c r="A724" s="3">
        <v>24</v>
      </c>
      <c r="B724" s="3">
        <v>8</v>
      </c>
      <c r="I724" s="3">
        <v>24</v>
      </c>
      <c r="J724" s="3">
        <v>8</v>
      </c>
      <c r="K724" s="2">
        <f>IF(質格差指数!C724="","",質格差指数!C724)</f>
        <v>-3.0836782947492401E-2</v>
      </c>
      <c r="L724" s="2">
        <f>IF(質格差指数!D724="","",質格差指数!D724)</f>
        <v>2.8771543442116701E-2</v>
      </c>
      <c r="M724" s="2">
        <f>IF(質格差指数!E724="","",質格差指数!E724)</f>
        <v>9.6908009923245997E-2</v>
      </c>
      <c r="N724" s="2">
        <f>IF(質格差指数!F724="","",質格差指数!F724)</f>
        <v>2.51892229298528E-2</v>
      </c>
      <c r="O724" s="2">
        <f>IF(質格差指数!G724="","",質格差指数!G724)</f>
        <v>-1.8635027524260801E-4</v>
      </c>
    </row>
    <row r="725" spans="1:15" x14ac:dyDescent="0.55000000000000004">
      <c r="A725" s="3">
        <v>24</v>
      </c>
      <c r="B725" s="3">
        <v>9</v>
      </c>
      <c r="I725" s="3">
        <v>24</v>
      </c>
      <c r="J725" s="3">
        <v>9</v>
      </c>
      <c r="K725" s="2">
        <f>IF(質格差指数!C725="","",質格差指数!C725)</f>
        <v>3.3085611027983401E-2</v>
      </c>
      <c r="L725" s="2">
        <f>IF(質格差指数!D725="","",質格差指数!D725)</f>
        <v>8.0235679778377603E-2</v>
      </c>
      <c r="M725" s="2">
        <f>IF(質格差指数!E725="","",質格差指数!E725)</f>
        <v>8.8889466111792506E-2</v>
      </c>
      <c r="N725" s="2">
        <f>IF(質格差指数!F725="","",質格差指数!F725)</f>
        <v>3.1028081659790201E-2</v>
      </c>
      <c r="O725" s="2">
        <f>IF(質格差指数!G725="","",質格差指数!G725)</f>
        <v>1.9289237407657901E-2</v>
      </c>
    </row>
    <row r="726" spans="1:15" x14ac:dyDescent="0.55000000000000004">
      <c r="A726" s="3">
        <v>24</v>
      </c>
      <c r="B726" s="3">
        <v>10</v>
      </c>
      <c r="I726" s="3">
        <v>24</v>
      </c>
      <c r="J726" s="3">
        <v>10</v>
      </c>
      <c r="K726" s="2">
        <f>IF(質格差指数!C726="","",質格差指数!C726)</f>
        <v>1.7293083023396001E-2</v>
      </c>
      <c r="L726" s="2">
        <f>IF(質格差指数!D726="","",質格差指数!D726)</f>
        <v>8.4880969973266898E-2</v>
      </c>
      <c r="M726" s="2">
        <f>IF(質格差指数!E726="","",質格差指数!E726)</f>
        <v>0.103723018971787</v>
      </c>
      <c r="N726" s="2">
        <f>IF(質格差指数!F726="","",質格差指数!F726)</f>
        <v>5.3017110863765302E-2</v>
      </c>
      <c r="O726" s="2">
        <f>IF(質格差指数!G726="","",質格差指数!G726)</f>
        <v>3.3895061141528501E-2</v>
      </c>
    </row>
    <row r="727" spans="1:15" x14ac:dyDescent="0.55000000000000004">
      <c r="A727" s="3">
        <v>24</v>
      </c>
      <c r="B727" s="3">
        <v>11</v>
      </c>
      <c r="I727" s="3">
        <v>24</v>
      </c>
      <c r="J727" s="3">
        <v>11</v>
      </c>
      <c r="K727" s="2">
        <f>IF(質格差指数!C727="","",質格差指数!C727)</f>
        <v>4.1345110161691298E-3</v>
      </c>
      <c r="L727" s="2">
        <f>IF(質格差指数!D727="","",質格差指数!D727)</f>
        <v>8.4842968897810997E-2</v>
      </c>
      <c r="M727" s="2">
        <f>IF(質格差指数!E727="","",質格差指数!E727)</f>
        <v>0.100864181925425</v>
      </c>
      <c r="N727" s="2">
        <f>IF(質格差指数!F727="","",質格差指数!F727)</f>
        <v>3.00801146335536E-2</v>
      </c>
      <c r="O727" s="2">
        <f>IF(質格差指数!G727="","",質格差指数!G727)</f>
        <v>1.49446579569841E-2</v>
      </c>
    </row>
    <row r="728" spans="1:15" x14ac:dyDescent="0.55000000000000004">
      <c r="A728" s="3">
        <v>24</v>
      </c>
      <c r="B728" s="3">
        <v>12</v>
      </c>
      <c r="I728" s="3">
        <v>24</v>
      </c>
      <c r="J728" s="3">
        <v>12</v>
      </c>
      <c r="K728" s="2">
        <f>IF(質格差指数!C728="","",質格差指数!C728)</f>
        <v>-2.6020907612523299E-2</v>
      </c>
      <c r="L728" s="2">
        <f>IF(質格差指数!D728="","",質格差指数!D728)</f>
        <v>9.1503635465226801E-2</v>
      </c>
      <c r="M728" s="2">
        <f>IF(質格差指数!E728="","",質格差指数!E728)</f>
        <v>0.14579908512154599</v>
      </c>
      <c r="N728" s="2">
        <f>IF(質格差指数!F728="","",質格差指数!F728)</f>
        <v>3.0671956203148599E-2</v>
      </c>
      <c r="O728" s="2">
        <f>IF(質格差指数!G728="","",質格差指数!G728)</f>
        <v>1.60981341745803E-4</v>
      </c>
    </row>
    <row r="729" spans="1:15" x14ac:dyDescent="0.55000000000000004">
      <c r="A729" s="3">
        <v>24</v>
      </c>
      <c r="B729" s="3">
        <v>13</v>
      </c>
      <c r="I729" s="3">
        <v>24</v>
      </c>
      <c r="J729" s="3">
        <v>13</v>
      </c>
      <c r="K729" s="2">
        <f>IF(質格差指数!C729="","",質格差指数!C729)</f>
        <v>-0.21397680810752601</v>
      </c>
      <c r="L729" s="2">
        <f>IF(質格差指数!D729="","",質格差指数!D729)</f>
        <v>-0.230644721114518</v>
      </c>
      <c r="M729" s="2">
        <f>IF(質格差指数!E729="","",質格差指数!E729)</f>
        <v>-0.14762365407453501</v>
      </c>
      <c r="N729" s="2">
        <f>IF(質格差指数!F729="","",質格差指数!F729)</f>
        <v>-0.44517123512699402</v>
      </c>
      <c r="O729" s="2">
        <f>IF(質格差指数!G729="","",質格差指数!G729)</f>
        <v>-0.46211475261917001</v>
      </c>
    </row>
    <row r="730" spans="1:15" x14ac:dyDescent="0.55000000000000004">
      <c r="A730" s="3">
        <v>24</v>
      </c>
      <c r="B730" s="3">
        <v>14</v>
      </c>
      <c r="I730" s="3">
        <v>24</v>
      </c>
      <c r="J730" s="3">
        <v>14</v>
      </c>
      <c r="K730" s="2">
        <f>IF(質格差指数!C730="","",質格差指数!C730)</f>
        <v>1.9983756046530101E-2</v>
      </c>
      <c r="L730" s="2">
        <f>IF(質格差指数!D730="","",質格差指数!D730)</f>
        <v>0.100849885884604</v>
      </c>
      <c r="M730" s="2">
        <f>IF(質格差指数!E730="","",質格差指数!E730)</f>
        <v>0.12445365348394501</v>
      </c>
      <c r="N730" s="2">
        <f>IF(質格差指数!F730="","",質格差指数!F730)</f>
        <v>5.1452286312803998E-2</v>
      </c>
      <c r="O730" s="2">
        <f>IF(質格差指数!G730="","",質格差指数!G730)</f>
        <v>1.9576580291109001E-2</v>
      </c>
    </row>
    <row r="731" spans="1:15" x14ac:dyDescent="0.55000000000000004">
      <c r="A731" s="3">
        <v>24</v>
      </c>
      <c r="B731" s="3">
        <v>15</v>
      </c>
      <c r="I731" s="3">
        <v>24</v>
      </c>
      <c r="J731" s="3">
        <v>15</v>
      </c>
      <c r="K731" s="2">
        <f>IF(質格差指数!C731="","",質格差指数!C731)</f>
        <v>0.121565525493097</v>
      </c>
      <c r="L731" s="2">
        <f>IF(質格差指数!D731="","",質格差指数!D731)</f>
        <v>8.5344073989149102E-2</v>
      </c>
      <c r="M731" s="2">
        <f>IF(質格差指数!E731="","",質格差指数!E731)</f>
        <v>0.109682250978846</v>
      </c>
      <c r="N731" s="2">
        <f>IF(質格差指数!F731="","",質格差指数!F731)</f>
        <v>2.6897616486913498E-2</v>
      </c>
      <c r="O731" s="2">
        <f>IF(質格差指数!G731="","",質格差指数!G731)</f>
        <v>2.0605565438178899E-2</v>
      </c>
    </row>
    <row r="732" spans="1:15" x14ac:dyDescent="0.55000000000000004">
      <c r="A732" s="3">
        <v>24</v>
      </c>
      <c r="B732" s="3">
        <v>16</v>
      </c>
      <c r="I732" s="3">
        <v>24</v>
      </c>
      <c r="J732" s="3">
        <v>16</v>
      </c>
      <c r="K732" s="2">
        <f>IF(質格差指数!C732="","",質格差指数!C732)</f>
        <v>8.9148384549392903E-2</v>
      </c>
      <c r="L732" s="2">
        <f>IF(質格差指数!D732="","",質格差指数!D732)</f>
        <v>0.11900831881114</v>
      </c>
      <c r="M732" s="2">
        <f>IF(質格差指数!E732="","",質格差指数!E732)</f>
        <v>0.13175417789563099</v>
      </c>
      <c r="N732" s="2">
        <f>IF(質格差指数!F732="","",質格差指数!F732)</f>
        <v>0.110027337346755</v>
      </c>
      <c r="O732" s="2">
        <f>IF(質格差指数!G732="","",質格差指数!G732)</f>
        <v>8.7552031492469706E-2</v>
      </c>
    </row>
    <row r="733" spans="1:15" x14ac:dyDescent="0.55000000000000004">
      <c r="A733" s="3">
        <v>24</v>
      </c>
      <c r="B733" s="3">
        <v>17</v>
      </c>
      <c r="I733" s="3">
        <v>24</v>
      </c>
      <c r="J733" s="3">
        <v>17</v>
      </c>
      <c r="K733" s="2">
        <f>IF(質格差指数!C733="","",質格差指数!C733)</f>
        <v>-1.7238879356610899E-2</v>
      </c>
      <c r="L733" s="2">
        <f>IF(質格差指数!D733="","",質格差指数!D733)</f>
        <v>3.7579866666931701E-2</v>
      </c>
      <c r="M733" s="2">
        <f>IF(質格差指数!E733="","",質格差指数!E733)</f>
        <v>5.1792846667453603E-2</v>
      </c>
      <c r="N733" s="2">
        <f>IF(質格差指数!F733="","",質格差指数!F733)</f>
        <v>6.8941054876533103E-3</v>
      </c>
      <c r="O733" s="2">
        <f>IF(質格差指数!G733="","",質格差指数!G733)</f>
        <v>3.4609930248311702E-2</v>
      </c>
    </row>
    <row r="734" spans="1:15" x14ac:dyDescent="0.55000000000000004">
      <c r="A734" s="3">
        <v>24</v>
      </c>
      <c r="B734" s="3">
        <v>18</v>
      </c>
      <c r="I734" s="3">
        <v>24</v>
      </c>
      <c r="J734" s="3">
        <v>18</v>
      </c>
      <c r="K734" s="2">
        <f>IF(質格差指数!C734="","",質格差指数!C734)</f>
        <v>1.87549821909869E-2</v>
      </c>
      <c r="L734" s="2">
        <f>IF(質格差指数!D734="","",質格差指数!D734)</f>
        <v>2.5105348000922E-3</v>
      </c>
      <c r="M734" s="2">
        <f>IF(質格差指数!E734="","",質格差指数!E734)</f>
        <v>2.4153745612947801E-2</v>
      </c>
      <c r="N734" s="2">
        <f>IF(質格差指数!F734="","",質格差指数!F734)</f>
        <v>1.7440698619758999E-2</v>
      </c>
      <c r="O734" s="2">
        <f>IF(質格差指数!G734="","",質格差指数!G734)</f>
        <v>9.5163642294206503E-3</v>
      </c>
    </row>
    <row r="735" spans="1:15" x14ac:dyDescent="0.55000000000000004">
      <c r="A735" s="3">
        <v>24</v>
      </c>
      <c r="B735" s="3">
        <v>19</v>
      </c>
      <c r="I735" s="3">
        <v>24</v>
      </c>
      <c r="J735" s="3">
        <v>19</v>
      </c>
      <c r="K735" s="2">
        <f>IF(質格差指数!C735="","",質格差指数!C735)</f>
        <v>-2.0268228221042E-2</v>
      </c>
      <c r="L735" s="2">
        <f>IF(質格差指数!D735="","",質格差指数!D735)</f>
        <v>-5.2460410432769201E-3</v>
      </c>
      <c r="M735" s="2">
        <f>IF(質格差指数!E735="","",質格差指数!E735)</f>
        <v>5.8063405191582903E-3</v>
      </c>
      <c r="N735" s="2">
        <f>IF(質格差指数!F735="","",質格差指数!F735)</f>
        <v>1.2221075566999201E-2</v>
      </c>
      <c r="O735" s="2">
        <f>IF(質格差指数!G735="","",質格差指数!G735)</f>
        <v>4.4710129353868998E-2</v>
      </c>
    </row>
    <row r="736" spans="1:15" x14ac:dyDescent="0.55000000000000004">
      <c r="A736" s="3">
        <v>24</v>
      </c>
      <c r="B736" s="3">
        <v>20</v>
      </c>
      <c r="I736" s="3">
        <v>24</v>
      </c>
      <c r="J736" s="3">
        <v>20</v>
      </c>
      <c r="K736" s="2">
        <f>IF(質格差指数!C736="","",質格差指数!C736)</f>
        <v>-1.5258823359818799E-2</v>
      </c>
      <c r="L736" s="2">
        <f>IF(質格差指数!D736="","",質格差指数!D736)</f>
        <v>-2.1726693332997E-2</v>
      </c>
      <c r="M736" s="2">
        <f>IF(質格差指数!E736="","",質格差指数!E736)</f>
        <v>-2.44767941907627E-2</v>
      </c>
      <c r="N736" s="2">
        <f>IF(質格差指数!F736="","",質格差指数!F736)</f>
        <v>-1.2082406667030201E-2</v>
      </c>
      <c r="O736" s="2">
        <f>IF(質格差指数!G736="","",質格差指数!G736)</f>
        <v>3.5055715121785902E-2</v>
      </c>
    </row>
    <row r="737" spans="1:15" x14ac:dyDescent="0.55000000000000004">
      <c r="A737" s="3">
        <v>24</v>
      </c>
      <c r="B737" s="3">
        <v>21</v>
      </c>
      <c r="I737" s="3">
        <v>24</v>
      </c>
      <c r="J737" s="3">
        <v>21</v>
      </c>
      <c r="K737" s="2">
        <f>IF(質格差指数!C737="","",質格差指数!C737)</f>
        <v>-1.2137905236618301E-2</v>
      </c>
      <c r="L737" s="2">
        <f>IF(質格差指数!D737="","",質格差指数!D737)</f>
        <v>1.76292896438048E-3</v>
      </c>
      <c r="M737" s="2">
        <f>IF(質格差指数!E737="","",質格差指数!E737)</f>
        <v>4.6714677149258699E-2</v>
      </c>
      <c r="N737" s="2">
        <f>IF(質格差指数!F737="","",質格差指数!F737)</f>
        <v>5.6510077391768498E-2</v>
      </c>
      <c r="O737" s="2">
        <f>IF(質格差指数!G737="","",質格差指数!G737)</f>
        <v>5.0371400207224401E-2</v>
      </c>
    </row>
    <row r="738" spans="1:15" x14ac:dyDescent="0.55000000000000004">
      <c r="A738" s="3">
        <v>24</v>
      </c>
      <c r="B738" s="3">
        <v>22</v>
      </c>
      <c r="I738" s="3">
        <v>24</v>
      </c>
      <c r="J738" s="3">
        <v>22</v>
      </c>
      <c r="K738" s="2">
        <f>IF(質格差指数!C738="","",質格差指数!C738)</f>
        <v>2.5984691315703499E-2</v>
      </c>
      <c r="L738" s="2">
        <f>IF(質格差指数!D738="","",質格差指数!D738)</f>
        <v>1.8771339599340998E-2</v>
      </c>
      <c r="M738" s="2">
        <f>IF(質格差指数!E738="","",質格差指数!E738)</f>
        <v>2.02019027927424E-2</v>
      </c>
      <c r="N738" s="2">
        <f>IF(質格差指数!F738="","",質格差指数!F738)</f>
        <v>3.07321926968432E-2</v>
      </c>
      <c r="O738" s="2">
        <f>IF(質格差指数!G738="","",質格差指数!G738)</f>
        <v>4.1497907797822697E-2</v>
      </c>
    </row>
    <row r="739" spans="1:15" x14ac:dyDescent="0.55000000000000004">
      <c r="A739" s="3">
        <v>24</v>
      </c>
      <c r="B739" s="3">
        <v>23</v>
      </c>
      <c r="I739" s="3">
        <v>24</v>
      </c>
      <c r="J739" s="3">
        <v>23</v>
      </c>
      <c r="K739" s="2">
        <f>IF(質格差指数!C739="","",質格差指数!C739)</f>
        <v>6.9118936259580196E-2</v>
      </c>
      <c r="L739" s="2">
        <f>IF(質格差指数!D739="","",質格差指数!D739)</f>
        <v>0.170382362759191</v>
      </c>
      <c r="M739" s="2">
        <f>IF(質格差指数!E739="","",質格差指数!E739)</f>
        <v>0.17993180681725901</v>
      </c>
      <c r="N739" s="2">
        <f>IF(質格差指数!F739="","",質格差指数!F739)</f>
        <v>-0.12910098487289301</v>
      </c>
      <c r="O739" s="2">
        <f>IF(質格差指数!G739="","",質格差指数!G739)</f>
        <v>1.6294553486572699E-2</v>
      </c>
    </row>
    <row r="740" spans="1:15" x14ac:dyDescent="0.55000000000000004">
      <c r="A740" s="3">
        <v>24</v>
      </c>
      <c r="B740" s="3">
        <v>24</v>
      </c>
      <c r="I740" s="3">
        <v>24</v>
      </c>
      <c r="J740" s="3">
        <v>24</v>
      </c>
      <c r="K740" s="2">
        <f>IF(質格差指数!C740="","",質格差指数!C740)</f>
        <v>5.5081917412618898E-2</v>
      </c>
      <c r="L740" s="2">
        <f>IF(質格差指数!D740="","",質格差指数!D740)</f>
        <v>8.2585932813421095E-2</v>
      </c>
      <c r="M740" s="2">
        <f>IF(質格差指数!E740="","",質格差指数!E740)</f>
        <v>9.4233092253189696E-2</v>
      </c>
      <c r="N740" s="2">
        <f>IF(質格差指数!F740="","",質格差指数!F740)</f>
        <v>-3.6449173764838201E-2</v>
      </c>
      <c r="O740" s="2">
        <f>IF(質格差指数!G740="","",質格差指数!G740)</f>
        <v>4.4877038658129302E-2</v>
      </c>
    </row>
    <row r="741" spans="1:15" x14ac:dyDescent="0.55000000000000004">
      <c r="A741" s="3">
        <v>24</v>
      </c>
      <c r="B741" s="3">
        <v>25</v>
      </c>
      <c r="I741" s="3">
        <v>24</v>
      </c>
      <c r="J741" s="3">
        <v>25</v>
      </c>
      <c r="K741" s="2">
        <f>IF(質格差指数!C741="","",質格差指数!C741)</f>
        <v>-6.2646923141284797E-2</v>
      </c>
      <c r="L741" s="2">
        <f>IF(質格差指数!D741="","",質格差指数!D741)</f>
        <v>2.2611415473597501E-2</v>
      </c>
      <c r="M741" s="2">
        <f>IF(質格差指数!E741="","",質格差指数!E741)</f>
        <v>-3.4017678429511998E-2</v>
      </c>
      <c r="N741" s="2">
        <f>IF(質格差指数!F741="","",質格差指数!F741)</f>
        <v>-8.0659640113854902E-2</v>
      </c>
      <c r="O741" s="2">
        <f>IF(質格差指数!G741="","",質格差指数!G741)</f>
        <v>-1.6711367184876199E-2</v>
      </c>
    </row>
    <row r="742" spans="1:15" x14ac:dyDescent="0.55000000000000004">
      <c r="A742" s="3">
        <v>24</v>
      </c>
      <c r="B742" s="3">
        <v>26</v>
      </c>
      <c r="I742" s="3">
        <v>24</v>
      </c>
      <c r="J742" s="3">
        <v>26</v>
      </c>
      <c r="K742" s="2">
        <f>IF(質格差指数!C742="","",質格差指数!C742)</f>
        <v>3.2715503750574797E-2</v>
      </c>
      <c r="L742" s="2">
        <f>IF(質格差指数!D742="","",質格差指数!D742)</f>
        <v>-2.81388255123034E-2</v>
      </c>
      <c r="M742" s="2">
        <f>IF(質格差指数!E742="","",質格差指数!E742)</f>
        <v>-1.42893156952726E-2</v>
      </c>
      <c r="N742" s="2">
        <f>IF(質格差指数!F742="","",質格差指数!F742)</f>
        <v>6.1727398643053003E-2</v>
      </c>
      <c r="O742" s="2">
        <f>IF(質格差指数!G742="","",質格差指数!G742)</f>
        <v>-7.1325011971725104E-3</v>
      </c>
    </row>
    <row r="743" spans="1:15" x14ac:dyDescent="0.55000000000000004">
      <c r="A743" s="3">
        <v>24</v>
      </c>
      <c r="B743" s="3">
        <v>27</v>
      </c>
      <c r="I743" s="3">
        <v>24</v>
      </c>
      <c r="J743" s="3">
        <v>27</v>
      </c>
      <c r="K743" s="2">
        <f>IF(質格差指数!C743="","",質格差指数!C743)</f>
        <v>2.3127635768928501E-2</v>
      </c>
      <c r="L743" s="2">
        <f>IF(質格差指数!D743="","",質格差指数!D743)</f>
        <v>-1.5820402337700601E-2</v>
      </c>
      <c r="M743" s="2">
        <f>IF(質格差指数!E743="","",質格差指数!E743)</f>
        <v>-1.7206375211090998E-2</v>
      </c>
      <c r="N743" s="2">
        <f>IF(質格差指数!F743="","",質格差指数!F743)</f>
        <v>6.0251363381744701E-2</v>
      </c>
      <c r="O743" s="2">
        <f>IF(質格差指数!G743="","",質格差指数!G743)</f>
        <v>2.9888958243336601E-2</v>
      </c>
    </row>
    <row r="744" spans="1:15" x14ac:dyDescent="0.55000000000000004">
      <c r="A744" s="3">
        <v>24</v>
      </c>
      <c r="B744" s="3">
        <v>28</v>
      </c>
      <c r="I744" s="3">
        <v>24</v>
      </c>
      <c r="J744" s="3">
        <v>28</v>
      </c>
      <c r="K744" s="2">
        <f>IF(質格差指数!C744="","",質格差指数!C744)</f>
        <v>2.1908655731359701E-2</v>
      </c>
      <c r="L744" s="2">
        <f>IF(質格差指数!D744="","",質格差指数!D744)</f>
        <v>4.0734874432612901E-2</v>
      </c>
      <c r="M744" s="2">
        <f>IF(質格差指数!E744="","",質格差指数!E744)</f>
        <v>2.52590246477283E-2</v>
      </c>
      <c r="N744" s="2">
        <f>IF(質格差指数!F744="","",質格差指数!F744)</f>
        <v>2.36350148427877E-2</v>
      </c>
      <c r="O744" s="2">
        <f>IF(質格差指数!G744="","",質格差指数!G744)</f>
        <v>2.5007861617357699E-2</v>
      </c>
    </row>
    <row r="745" spans="1:15" x14ac:dyDescent="0.55000000000000004">
      <c r="A745" s="3">
        <v>24</v>
      </c>
      <c r="B745" s="3">
        <v>29</v>
      </c>
      <c r="I745" s="3">
        <v>24</v>
      </c>
      <c r="J745" s="3">
        <v>29</v>
      </c>
      <c r="K745" s="2">
        <f>IF(質格差指数!C745="","",質格差指数!C745)</f>
        <v>2.1984109070013198E-2</v>
      </c>
      <c r="L745" s="2">
        <f>IF(質格差指数!D745="","",質格差指数!D745)</f>
        <v>-1.6370975199773E-2</v>
      </c>
      <c r="M745" s="2">
        <f>IF(質格差指数!E745="","",質格差指数!E745)</f>
        <v>-9.9881859211461803E-3</v>
      </c>
      <c r="N745" s="2">
        <f>IF(質格差指数!F745="","",質格差指数!F745)</f>
        <v>3.8274092845043701E-3</v>
      </c>
      <c r="O745" s="2">
        <f>IF(質格差指数!G745="","",質格差指数!G745)</f>
        <v>-2.3303041110088701E-3</v>
      </c>
    </row>
    <row r="746" spans="1:15" x14ac:dyDescent="0.55000000000000004">
      <c r="A746" s="3">
        <v>24</v>
      </c>
      <c r="B746" s="3">
        <v>30</v>
      </c>
      <c r="I746" s="3">
        <v>24</v>
      </c>
      <c r="J746" s="3">
        <v>30</v>
      </c>
      <c r="K746" s="2">
        <f>IF(質格差指数!C746="","",質格差指数!C746)</f>
        <v>-4.3497016243050904E-3</v>
      </c>
      <c r="L746" s="2">
        <f>IF(質格差指数!D746="","",質格差指数!D746)</f>
        <v>-9.9102289485290297E-3</v>
      </c>
      <c r="M746" s="2">
        <f>IF(質格差指数!E746="","",質格差指数!E746)</f>
        <v>-6.4017187119107298E-3</v>
      </c>
      <c r="N746" s="2">
        <f>IF(質格差指数!F746="","",質格差指数!F746)</f>
        <v>1.37383484552234E-2</v>
      </c>
      <c r="O746" s="2">
        <f>IF(質格差指数!G746="","",質格差指数!G746)</f>
        <v>1.12564352575962E-2</v>
      </c>
    </row>
    <row r="747" spans="1:15" x14ac:dyDescent="0.55000000000000004">
      <c r="A747" s="3">
        <v>24</v>
      </c>
      <c r="B747" s="3">
        <v>31</v>
      </c>
      <c r="I747" s="3">
        <v>24</v>
      </c>
      <c r="J747" s="3">
        <v>31</v>
      </c>
      <c r="K747" s="2">
        <f>IF(質格差指数!C747="","",質格差指数!C747)</f>
        <v>2.6263273816793799E-2</v>
      </c>
      <c r="L747" s="2">
        <f>IF(質格差指数!D747="","",質格差指数!D747)</f>
        <v>4.8144371096655501E-2</v>
      </c>
      <c r="M747" s="2">
        <f>IF(質格差指数!E747="","",質格差指数!E747)</f>
        <v>1.6054248220430199E-2</v>
      </c>
      <c r="N747" s="2">
        <f>IF(質格差指数!F747="","",質格差指数!F747)</f>
        <v>2.06945597732025E-2</v>
      </c>
      <c r="O747" s="2">
        <f>IF(質格差指数!G747="","",質格差指数!G747)</f>
        <v>1.5122213686833599E-2</v>
      </c>
    </row>
    <row r="748" spans="1:15" x14ac:dyDescent="0.55000000000000004">
      <c r="A748" s="3">
        <v>25</v>
      </c>
      <c r="B748" s="3">
        <v>1</v>
      </c>
      <c r="I748" s="3">
        <v>25</v>
      </c>
      <c r="J748" s="3">
        <v>1</v>
      </c>
      <c r="K748" s="2">
        <f>IF(質格差指数!C748="","",質格差指数!C748)</f>
        <v>0.20534507319968001</v>
      </c>
      <c r="L748" s="2">
        <f>IF(質格差指数!D748="","",質格差指数!D748)</f>
        <v>0.17978685357089999</v>
      </c>
      <c r="M748" s="2">
        <f>IF(質格差指数!E748="","",質格差指数!E748)</f>
        <v>0.14982109301180299</v>
      </c>
      <c r="N748" s="2">
        <f>IF(質格差指数!F748="","",質格差指数!F748)</f>
        <v>0.16200551380439401</v>
      </c>
      <c r="O748" s="2">
        <f>IF(質格差指数!G748="","",質格差指数!G748)</f>
        <v>0.16003473486769501</v>
      </c>
    </row>
    <row r="749" spans="1:15" x14ac:dyDescent="0.55000000000000004">
      <c r="A749" s="3">
        <v>25</v>
      </c>
      <c r="B749" s="3">
        <v>2</v>
      </c>
      <c r="I749" s="3">
        <v>25</v>
      </c>
      <c r="J749" s="3">
        <v>2</v>
      </c>
      <c r="K749" s="2">
        <f>IF(質格差指数!C749="","",質格差指数!C749)</f>
        <v>0.492997414205878</v>
      </c>
      <c r="L749" s="2">
        <f>IF(質格差指数!D749="","",質格差指数!D749)</f>
        <v>0.24317095910129399</v>
      </c>
      <c r="M749" s="2">
        <f>IF(質格差指数!E749="","",質格差指数!E749)</f>
        <v>0.52257237525109801</v>
      </c>
      <c r="N749" s="2">
        <f>IF(質格差指数!F749="","",質格差指数!F749)</f>
        <v>0.51991315985011</v>
      </c>
      <c r="O749" s="2">
        <f>IF(質格差指数!G749="","",質格差指数!G749)</f>
        <v>0.50479538518321598</v>
      </c>
    </row>
    <row r="750" spans="1:15" x14ac:dyDescent="0.55000000000000004">
      <c r="A750" s="3">
        <v>25</v>
      </c>
      <c r="B750" s="3">
        <v>3</v>
      </c>
      <c r="I750" s="3">
        <v>25</v>
      </c>
      <c r="J750" s="3">
        <v>3</v>
      </c>
      <c r="K750" s="2">
        <f>IF(質格差指数!C750="","",質格差指数!C750)</f>
        <v>8.8914671075085897E-2</v>
      </c>
      <c r="L750" s="2">
        <f>IF(質格差指数!D750="","",質格差指数!D750)</f>
        <v>9.2370078483719004E-2</v>
      </c>
      <c r="M750" s="2">
        <f>IF(質格差指数!E750="","",質格差指数!E750)</f>
        <v>8.4651156657806301E-2</v>
      </c>
      <c r="N750" s="2">
        <f>IF(質格差指数!F750="","",質格差指数!F750)</f>
        <v>9.20190520276368E-2</v>
      </c>
      <c r="O750" s="2">
        <f>IF(質格差指数!G750="","",質格差指数!G750)</f>
        <v>7.4314283387414498E-2</v>
      </c>
    </row>
    <row r="751" spans="1:15" x14ac:dyDescent="0.55000000000000004">
      <c r="A751" s="3">
        <v>25</v>
      </c>
      <c r="B751" s="3">
        <v>4</v>
      </c>
      <c r="I751" s="3">
        <v>25</v>
      </c>
      <c r="J751" s="3">
        <v>4</v>
      </c>
      <c r="K751" s="2">
        <f>IF(質格差指数!C751="","",質格差指数!C751)</f>
        <v>0.17936525444467999</v>
      </c>
      <c r="L751" s="2">
        <f>IF(質格差指数!D751="","",質格差指数!D751)</f>
        <v>0.32002552702490999</v>
      </c>
      <c r="M751" s="2">
        <f>IF(質格差指数!E751="","",質格差指数!E751)</f>
        <v>0.35393712005484201</v>
      </c>
      <c r="N751" s="2">
        <f>IF(質格差指数!F751="","",質格差指数!F751)</f>
        <v>0.19991294300069501</v>
      </c>
      <c r="O751" s="2">
        <f>IF(質格差指数!G751="","",質格差指数!G751)</f>
        <v>0.17846109843659799</v>
      </c>
    </row>
    <row r="752" spans="1:15" x14ac:dyDescent="0.55000000000000004">
      <c r="A752" s="3">
        <v>25</v>
      </c>
      <c r="B752" s="3">
        <v>5</v>
      </c>
      <c r="I752" s="3">
        <v>25</v>
      </c>
      <c r="J752" s="3">
        <v>5</v>
      </c>
      <c r="K752" s="2">
        <f>IF(質格差指数!C752="","",質格差指数!C752)</f>
        <v>-6.1486189418324302E-2</v>
      </c>
      <c r="L752" s="2">
        <f>IF(質格差指数!D752="","",質格差指数!D752)</f>
        <v>9.3283937748200194E-2</v>
      </c>
      <c r="M752" s="2">
        <f>IF(質格差指数!E752="","",質格差指数!E752)</f>
        <v>0.13542437146605199</v>
      </c>
      <c r="N752" s="2">
        <f>IF(質格差指数!F752="","",質格差指数!F752)</f>
        <v>-5.9028271212413802E-2</v>
      </c>
      <c r="O752" s="2">
        <f>IF(質格差指数!G752="","",質格差指数!G752)</f>
        <v>-7.3976637920379895E-2</v>
      </c>
    </row>
    <row r="753" spans="1:15" x14ac:dyDescent="0.55000000000000004">
      <c r="A753" s="3">
        <v>25</v>
      </c>
      <c r="B753" s="3">
        <v>6</v>
      </c>
      <c r="I753" s="3">
        <v>25</v>
      </c>
      <c r="J753" s="3">
        <v>6</v>
      </c>
      <c r="K753" s="2">
        <f>IF(質格差指数!C753="","",質格差指数!C753)</f>
        <v>-9.9815893211674597E-2</v>
      </c>
      <c r="L753" s="2">
        <f>IF(質格差指数!D753="","",質格差指数!D753)</f>
        <v>1.0402784779002801E-3</v>
      </c>
      <c r="M753" s="2">
        <f>IF(質格差指数!E753="","",質格差指数!E753)</f>
        <v>4.4710669876909602E-2</v>
      </c>
      <c r="N753" s="2">
        <f>IF(質格差指数!F753="","",質格差指数!F753)</f>
        <v>-1.58943147723478E-2</v>
      </c>
      <c r="O753" s="2">
        <f>IF(質格差指数!G753="","",質格差指数!G753)</f>
        <v>-2.6611112541094599E-2</v>
      </c>
    </row>
    <row r="754" spans="1:15" x14ac:dyDescent="0.55000000000000004">
      <c r="A754" s="3">
        <v>25</v>
      </c>
      <c r="B754" s="3">
        <v>7</v>
      </c>
      <c r="I754" s="3">
        <v>25</v>
      </c>
      <c r="J754" s="3">
        <v>7</v>
      </c>
      <c r="K754" s="2">
        <f>IF(質格差指数!C754="","",質格差指数!C754)</f>
        <v>4.5781913587885102E-2</v>
      </c>
      <c r="L754" s="2">
        <f>IF(質格差指数!D754="","",質格差指数!D754)</f>
        <v>0.12703851703029201</v>
      </c>
      <c r="M754" s="2">
        <f>IF(質格差指数!E754="","",質格差指数!E754)</f>
        <v>0.16375980001868401</v>
      </c>
      <c r="N754" s="2">
        <f>IF(質格差指数!F754="","",質格差指数!F754)</f>
        <v>5.4802479017296797E-2</v>
      </c>
      <c r="O754" s="2">
        <f>IF(質格差指数!G754="","",質格差指数!G754)</f>
        <v>3.8061952621060803E-2</v>
      </c>
    </row>
    <row r="755" spans="1:15" x14ac:dyDescent="0.55000000000000004">
      <c r="A755" s="3">
        <v>25</v>
      </c>
      <c r="B755" s="3">
        <v>8</v>
      </c>
      <c r="I755" s="3">
        <v>25</v>
      </c>
      <c r="J755" s="3">
        <v>8</v>
      </c>
      <c r="K755" s="2">
        <f>IF(質格差指数!C755="","",質格差指数!C755)</f>
        <v>-9.5195074309751895E-2</v>
      </c>
      <c r="L755" s="2">
        <f>IF(質格差指数!D755="","",質格差指数!D755)</f>
        <v>4.9255991039493102E-2</v>
      </c>
      <c r="M755" s="2">
        <f>IF(質格差指数!E755="","",質格差指数!E755)</f>
        <v>0.101498850864773</v>
      </c>
      <c r="N755" s="2">
        <f>IF(質格差指数!F755="","",質格差指数!F755)</f>
        <v>4.4588871346465601E-2</v>
      </c>
      <c r="O755" s="2">
        <f>IF(質格差指数!G755="","",質格差指数!G755)</f>
        <v>3.09351222899347E-2</v>
      </c>
    </row>
    <row r="756" spans="1:15" x14ac:dyDescent="0.55000000000000004">
      <c r="A756" s="3">
        <v>25</v>
      </c>
      <c r="B756" s="3">
        <v>9</v>
      </c>
      <c r="I756" s="3">
        <v>25</v>
      </c>
      <c r="J756" s="3">
        <v>9</v>
      </c>
      <c r="K756" s="2">
        <f>IF(質格差指数!C756="","",質格差指数!C756)</f>
        <v>2.2981935079998302E-2</v>
      </c>
      <c r="L756" s="2">
        <f>IF(質格差指数!D756="","",質格差指数!D756)</f>
        <v>8.4390643756087805E-2</v>
      </c>
      <c r="M756" s="2">
        <f>IF(質格差指数!E756="","",質格差指数!E756)</f>
        <v>9.6327654620673997E-2</v>
      </c>
      <c r="N756" s="2">
        <f>IF(質格差指数!F756="","",質格差指数!F756)</f>
        <v>3.5752637401091102E-2</v>
      </c>
      <c r="O756" s="2">
        <f>IF(質格差指数!G756="","",質格差指数!G756)</f>
        <v>2.9034288253949499E-2</v>
      </c>
    </row>
    <row r="757" spans="1:15" x14ac:dyDescent="0.55000000000000004">
      <c r="A757" s="3">
        <v>25</v>
      </c>
      <c r="B757" s="3">
        <v>10</v>
      </c>
      <c r="I757" s="3">
        <v>25</v>
      </c>
      <c r="J757" s="3">
        <v>10</v>
      </c>
      <c r="K757" s="2">
        <f>IF(質格差指数!C757="","",質格差指数!C757)</f>
        <v>3.6416952978591301E-2</v>
      </c>
      <c r="L757" s="2">
        <f>IF(質格差指数!D757="","",質格差指数!D757)</f>
        <v>9.6564056009154894E-2</v>
      </c>
      <c r="M757" s="2">
        <f>IF(質格差指数!E757="","",質格差指数!E757)</f>
        <v>0.124041626877674</v>
      </c>
      <c r="N757" s="2">
        <f>IF(質格差指数!F757="","",質格差指数!F757)</f>
        <v>7.1718202136694401E-2</v>
      </c>
      <c r="O757" s="2">
        <f>IF(質格差指数!G757="","",質格差指数!G757)</f>
        <v>5.5840121500404002E-2</v>
      </c>
    </row>
    <row r="758" spans="1:15" x14ac:dyDescent="0.55000000000000004">
      <c r="A758" s="3">
        <v>25</v>
      </c>
      <c r="B758" s="3">
        <v>11</v>
      </c>
      <c r="I758" s="3">
        <v>25</v>
      </c>
      <c r="J758" s="3">
        <v>11</v>
      </c>
      <c r="K758" s="2">
        <f>IF(質格差指数!C758="","",質格差指数!C758)</f>
        <v>1.5112394180582999E-2</v>
      </c>
      <c r="L758" s="2">
        <f>IF(質格差指数!D758="","",質格差指数!D758)</f>
        <v>8.4828130140139998E-2</v>
      </c>
      <c r="M758" s="2">
        <f>IF(質格差指数!E758="","",質格差指数!E758)</f>
        <v>0.106102106883207</v>
      </c>
      <c r="N758" s="2">
        <f>IF(質格差指数!F758="","",質格差指数!F758)</f>
        <v>2.4157873152410698E-2</v>
      </c>
      <c r="O758" s="2">
        <f>IF(質格差指数!G758="","",質格差指数!G758)</f>
        <v>1.2691242141293E-2</v>
      </c>
    </row>
    <row r="759" spans="1:15" x14ac:dyDescent="0.55000000000000004">
      <c r="A759" s="3">
        <v>25</v>
      </c>
      <c r="B759" s="3">
        <v>12</v>
      </c>
      <c r="I759" s="3">
        <v>25</v>
      </c>
      <c r="J759" s="3">
        <v>12</v>
      </c>
      <c r="K759" s="2">
        <f>IF(質格差指数!C759="","",質格差指数!C759)</f>
        <v>6.3869091139879403E-2</v>
      </c>
      <c r="L759" s="2">
        <f>IF(質格差指数!D759="","",質格差指数!D759)</f>
        <v>0.182911834640413</v>
      </c>
      <c r="M759" s="2">
        <f>IF(質格差指数!E759="","",質格差指数!E759)</f>
        <v>0.21222055386699101</v>
      </c>
      <c r="N759" s="2">
        <f>IF(質格差指数!F759="","",質格差指数!F759)</f>
        <v>8.7855930291630899E-2</v>
      </c>
      <c r="O759" s="2">
        <f>IF(質格差指数!G759="","",質格差指数!G759)</f>
        <v>5.2703351100794001E-2</v>
      </c>
    </row>
    <row r="760" spans="1:15" x14ac:dyDescent="0.55000000000000004">
      <c r="A760" s="3">
        <v>25</v>
      </c>
      <c r="B760" s="3">
        <v>13</v>
      </c>
      <c r="I760" s="3">
        <v>25</v>
      </c>
      <c r="J760" s="3">
        <v>13</v>
      </c>
      <c r="K760" s="2">
        <f>IF(質格差指数!C760="","",質格差指数!C760)</f>
        <v>-0.172862661734661</v>
      </c>
      <c r="L760" s="2">
        <f>IF(質格差指数!D760="","",質格差指数!D760)</f>
        <v>-0.155599831977033</v>
      </c>
      <c r="M760" s="2">
        <f>IF(質格差指数!E760="","",質格差指数!E760)</f>
        <v>-5.76050515570109E-2</v>
      </c>
      <c r="N760" s="2">
        <f>IF(質格差指数!F760="","",質格差指数!F760)</f>
        <v>-0.54070612351402403</v>
      </c>
      <c r="O760" s="2">
        <f>IF(質格差指数!G760="","",質格差指数!G760)</f>
        <v>-0.55287414559094095</v>
      </c>
    </row>
    <row r="761" spans="1:15" x14ac:dyDescent="0.55000000000000004">
      <c r="A761" s="3">
        <v>25</v>
      </c>
      <c r="B761" s="3">
        <v>14</v>
      </c>
      <c r="I761" s="3">
        <v>25</v>
      </c>
      <c r="J761" s="3">
        <v>14</v>
      </c>
      <c r="K761" s="2">
        <f>IF(質格差指数!C761="","",質格差指数!C761)</f>
        <v>-0.112002078873158</v>
      </c>
      <c r="L761" s="2">
        <f>IF(質格差指数!D761="","",質格差指数!D761)</f>
        <v>1.3818280127253601E-2</v>
      </c>
      <c r="M761" s="2">
        <f>IF(質格差指数!E761="","",質格差指数!E761)</f>
        <v>7.0493864135747097E-2</v>
      </c>
      <c r="N761" s="2">
        <f>IF(質格差指数!F761="","",質格差指数!F761)</f>
        <v>-1.3591386469418199E-2</v>
      </c>
      <c r="O761" s="2">
        <f>IF(質格差指数!G761="","",質格差指数!G761)</f>
        <v>-2.2256304199744399E-2</v>
      </c>
    </row>
    <row r="762" spans="1:15" x14ac:dyDescent="0.55000000000000004">
      <c r="A762" s="3">
        <v>25</v>
      </c>
      <c r="B762" s="3">
        <v>15</v>
      </c>
      <c r="I762" s="3">
        <v>25</v>
      </c>
      <c r="J762" s="3">
        <v>15</v>
      </c>
      <c r="K762" s="2">
        <f>IF(質格差指数!C762="","",質格差指数!C762)</f>
        <v>1.4495244209305201E-2</v>
      </c>
      <c r="L762" s="2">
        <f>IF(質格差指数!D762="","",質格差指数!D762)</f>
        <v>7.3688286718623097E-2</v>
      </c>
      <c r="M762" s="2">
        <f>IF(質格差指数!E762="","",質格差指数!E762)</f>
        <v>0.107466120862519</v>
      </c>
      <c r="N762" s="2">
        <f>IF(質格差指数!F762="","",質格差指数!F762)</f>
        <v>2.1545596102740998E-3</v>
      </c>
      <c r="O762" s="2">
        <f>IF(質格差指数!G762="","",質格差指数!G762)</f>
        <v>-2.5769230812630599E-2</v>
      </c>
    </row>
    <row r="763" spans="1:15" x14ac:dyDescent="0.55000000000000004">
      <c r="A763" s="3">
        <v>25</v>
      </c>
      <c r="B763" s="3">
        <v>16</v>
      </c>
      <c r="I763" s="3">
        <v>25</v>
      </c>
      <c r="J763" s="3">
        <v>16</v>
      </c>
      <c r="K763" s="2">
        <f>IF(質格差指数!C763="","",質格差指数!C763)</f>
        <v>0.128425224552739</v>
      </c>
      <c r="L763" s="2">
        <f>IF(質格差指数!D763="","",質格差指数!D763)</f>
        <v>0.157176493613959</v>
      </c>
      <c r="M763" s="2">
        <f>IF(質格差指数!E763="","",質格差指数!E763)</f>
        <v>0.15613625396710401</v>
      </c>
      <c r="N763" s="2">
        <f>IF(質格差指数!F763="","",質格差指数!F763)</f>
        <v>0.12888050088858</v>
      </c>
      <c r="O763" s="2">
        <f>IF(質格差指数!G763="","",質格差指数!G763)</f>
        <v>0.109088873435495</v>
      </c>
    </row>
    <row r="764" spans="1:15" x14ac:dyDescent="0.55000000000000004">
      <c r="A764" s="3">
        <v>25</v>
      </c>
      <c r="B764" s="3">
        <v>17</v>
      </c>
      <c r="I764" s="3">
        <v>25</v>
      </c>
      <c r="J764" s="3">
        <v>17</v>
      </c>
      <c r="K764" s="2">
        <f>IF(質格差指数!C764="","",質格差指数!C764)</f>
        <v>9.3660625385216106E-2</v>
      </c>
      <c r="L764" s="2">
        <f>IF(質格差指数!D764="","",質格差指数!D764)</f>
        <v>2.6739998977205099E-2</v>
      </c>
      <c r="M764" s="2">
        <f>IF(質格差指数!E764="","",質格差指数!E764)</f>
        <v>8.0072364533437093E-2</v>
      </c>
      <c r="N764" s="2">
        <f>IF(質格差指数!F764="","",質格差指数!F764)</f>
        <v>3.1847438937476803E-2</v>
      </c>
      <c r="O764" s="2">
        <f>IF(質格差指数!G764="","",質格差指数!G764)</f>
        <v>1.42242526552305E-2</v>
      </c>
    </row>
    <row r="765" spans="1:15" x14ac:dyDescent="0.55000000000000004">
      <c r="A765" s="3">
        <v>25</v>
      </c>
      <c r="B765" s="3">
        <v>18</v>
      </c>
      <c r="I765" s="3">
        <v>25</v>
      </c>
      <c r="J765" s="3">
        <v>18</v>
      </c>
      <c r="K765" s="2">
        <f>IF(質格差指数!C765="","",質格差指数!C765)</f>
        <v>5.59524085721258E-2</v>
      </c>
      <c r="L765" s="2">
        <f>IF(質格差指数!D765="","",質格差指数!D765)</f>
        <v>4.8467167799679398E-2</v>
      </c>
      <c r="M765" s="2">
        <f>IF(質格差指数!E765="","",質格差指数!E765)</f>
        <v>5.4199461392093799E-2</v>
      </c>
      <c r="N765" s="2">
        <f>IF(質格差指数!F765="","",質格差指数!F765)</f>
        <v>5.2149394826714997E-2</v>
      </c>
      <c r="O765" s="2">
        <f>IF(質格差指数!G765="","",質格差指数!G765)</f>
        <v>6.2892586932574004E-2</v>
      </c>
    </row>
    <row r="766" spans="1:15" x14ac:dyDescent="0.55000000000000004">
      <c r="A766" s="3">
        <v>25</v>
      </c>
      <c r="B766" s="3">
        <v>19</v>
      </c>
      <c r="I766" s="3">
        <v>25</v>
      </c>
      <c r="J766" s="3">
        <v>19</v>
      </c>
      <c r="K766" s="2">
        <f>IF(質格差指数!C766="","",質格差指数!C766)</f>
        <v>2.6684095574157098E-2</v>
      </c>
      <c r="L766" s="2">
        <f>IF(質格差指数!D766="","",質格差指数!D766)</f>
        <v>3.4621829228903798E-2</v>
      </c>
      <c r="M766" s="2">
        <f>IF(質格差指数!E766="","",質格差指数!E766)</f>
        <v>2.7379073769748099E-2</v>
      </c>
      <c r="N766" s="2">
        <f>IF(質格差指数!F766="","",質格差指数!F766)</f>
        <v>1.8702004998395E-2</v>
      </c>
      <c r="O766" s="2">
        <f>IF(質格差指数!G766="","",質格差指数!G766)</f>
        <v>-1.6494654540446501E-3</v>
      </c>
    </row>
    <row r="767" spans="1:15" x14ac:dyDescent="0.55000000000000004">
      <c r="A767" s="3">
        <v>25</v>
      </c>
      <c r="B767" s="3">
        <v>20</v>
      </c>
      <c r="I767" s="3">
        <v>25</v>
      </c>
      <c r="J767" s="3">
        <v>20</v>
      </c>
      <c r="K767" s="2">
        <f>IF(質格差指数!C767="","",質格差指数!C767)</f>
        <v>8.8832830123434792E-3</v>
      </c>
      <c r="L767" s="2">
        <f>IF(質格差指数!D767="","",質格差指数!D767)</f>
        <v>3.8627863677602702E-3</v>
      </c>
      <c r="M767" s="2">
        <f>IF(質格差指数!E767="","",質格差指数!E767)</f>
        <v>7.4242792352353102E-3</v>
      </c>
      <c r="N767" s="2">
        <f>IF(質格差指数!F767="","",質格差指数!F767)</f>
        <v>-2.9002687551914499E-3</v>
      </c>
      <c r="O767" s="2">
        <f>IF(質格差指数!G767="","",質格差指数!G767)</f>
        <v>-2.8831532881002299E-2</v>
      </c>
    </row>
    <row r="768" spans="1:15" x14ac:dyDescent="0.55000000000000004">
      <c r="A768" s="3">
        <v>25</v>
      </c>
      <c r="B768" s="3">
        <v>21</v>
      </c>
      <c r="I768" s="3">
        <v>25</v>
      </c>
      <c r="J768" s="3">
        <v>21</v>
      </c>
      <c r="K768" s="2">
        <f>IF(質格差指数!C768="","",質格差指数!C768)</f>
        <v>1.7475328932132599E-2</v>
      </c>
      <c r="L768" s="2">
        <f>IF(質格差指数!D768="","",質格差指数!D768)</f>
        <v>3.6562876644602497E-2</v>
      </c>
      <c r="M768" s="2">
        <f>IF(質格差指数!E768="","",質格差指数!E768)</f>
        <v>6.0247055478595601E-2</v>
      </c>
      <c r="N768" s="2">
        <f>IF(質格差指数!F768="","",質格差指数!F768)</f>
        <v>7.6085533174521394E-2</v>
      </c>
      <c r="O768" s="2">
        <f>IF(質格差指数!G768="","",質格差指数!G768)</f>
        <v>4.1299475179474097E-2</v>
      </c>
    </row>
    <row r="769" spans="1:15" x14ac:dyDescent="0.55000000000000004">
      <c r="A769" s="3">
        <v>25</v>
      </c>
      <c r="B769" s="3">
        <v>22</v>
      </c>
      <c r="I769" s="3">
        <v>25</v>
      </c>
      <c r="J769" s="3">
        <v>22</v>
      </c>
      <c r="K769" s="2">
        <f>IF(質格差指数!C769="","",質格差指数!C769)</f>
        <v>7.7131489545325005E-2</v>
      </c>
      <c r="L769" s="2">
        <f>IF(質格差指数!D769="","",質格差指数!D769)</f>
        <v>6.06012872573772E-2</v>
      </c>
      <c r="M769" s="2">
        <f>IF(質格差指数!E769="","",質格差指数!E769)</f>
        <v>7.1061499262424596E-2</v>
      </c>
      <c r="N769" s="2">
        <f>IF(質格差指数!F769="","",質格差指数!F769)</f>
        <v>3.8575554615166298E-2</v>
      </c>
      <c r="O769" s="2">
        <f>IF(質格差指数!G769="","",質格差指数!G769)</f>
        <v>2.5353365407340501E-2</v>
      </c>
    </row>
    <row r="770" spans="1:15" x14ac:dyDescent="0.55000000000000004">
      <c r="A770" s="3">
        <v>25</v>
      </c>
      <c r="B770" s="3">
        <v>23</v>
      </c>
      <c r="I770" s="3">
        <v>25</v>
      </c>
      <c r="J770" s="3">
        <v>23</v>
      </c>
      <c r="K770" s="2">
        <f>IF(質格差指数!C770="","",質格差指数!C770)</f>
        <v>8.4473728581671501E-2</v>
      </c>
      <c r="L770" s="2">
        <f>IF(質格差指数!D770="","",質格差指数!D770)</f>
        <v>-0.21792191370481501</v>
      </c>
      <c r="M770" s="2">
        <f>IF(質格差指数!E770="","",質格差指数!E770)</f>
        <v>6.0119823259044698E-2</v>
      </c>
      <c r="N770" s="2">
        <f>IF(質格差指数!F770="","",質格差指数!F770)</f>
        <v>5.77851796930062E-2</v>
      </c>
      <c r="O770" s="2">
        <f>IF(質格差指数!G770="","",質格差指数!G770)</f>
        <v>0.20211717814465699</v>
      </c>
    </row>
    <row r="771" spans="1:15" x14ac:dyDescent="0.55000000000000004">
      <c r="A771" s="3">
        <v>25</v>
      </c>
      <c r="B771" s="3">
        <v>24</v>
      </c>
      <c r="I771" s="3">
        <v>25</v>
      </c>
      <c r="J771" s="3">
        <v>24</v>
      </c>
      <c r="K771" s="2">
        <f>IF(質格差指数!C771="","",質格差指数!C771)</f>
        <v>1.7178239459196699E-2</v>
      </c>
      <c r="L771" s="2">
        <f>IF(質格差指数!D771="","",質格差指数!D771)</f>
        <v>-0.15639386049926099</v>
      </c>
      <c r="M771" s="2">
        <f>IF(質格差指数!E771="","",質格差指数!E771)</f>
        <v>3.0881911657305999E-2</v>
      </c>
      <c r="N771" s="2">
        <f>IF(質格差指数!F771="","",質格差指数!F771)</f>
        <v>-8.3821881195842406E-3</v>
      </c>
      <c r="O771" s="2">
        <f>IF(質格差指数!G771="","",質格差指数!G771)</f>
        <v>4.72543850631841E-2</v>
      </c>
    </row>
    <row r="772" spans="1:15" x14ac:dyDescent="0.55000000000000004">
      <c r="A772" s="3">
        <v>25</v>
      </c>
      <c r="B772" s="3">
        <v>25</v>
      </c>
      <c r="I772" s="3">
        <v>25</v>
      </c>
      <c r="J772" s="3">
        <v>25</v>
      </c>
      <c r="K772" s="2">
        <f>IF(質格差指数!C772="","",質格差指数!C772)</f>
        <v>7.5496885798945104E-2</v>
      </c>
      <c r="L772" s="2">
        <f>IF(質格差指数!D772="","",質格差指数!D772)</f>
        <v>3.0531027675917501E-2</v>
      </c>
      <c r="M772" s="2">
        <f>IF(質格差指数!E772="","",質格差指数!E772)</f>
        <v>4.2892474264663201E-2</v>
      </c>
      <c r="N772" s="2">
        <f>IF(質格差指数!F772="","",質格差指数!F772)</f>
        <v>8.3640403333614E-2</v>
      </c>
      <c r="O772" s="2">
        <f>IF(質格差指数!G772="","",質格差指数!G772)</f>
        <v>8.7161026583472703E-2</v>
      </c>
    </row>
    <row r="773" spans="1:15" x14ac:dyDescent="0.55000000000000004">
      <c r="A773" s="3">
        <v>25</v>
      </c>
      <c r="B773" s="3">
        <v>26</v>
      </c>
      <c r="I773" s="3">
        <v>25</v>
      </c>
      <c r="J773" s="3">
        <v>26</v>
      </c>
      <c r="K773" s="2">
        <f>IF(質格差指数!C773="","",質格差指数!C773)</f>
        <v>-6.8250944570281399E-2</v>
      </c>
      <c r="L773" s="2">
        <f>IF(質格差指数!D773="","",質格差指数!D773)</f>
        <v>0.181909969387066</v>
      </c>
      <c r="M773" s="2">
        <f>IF(質格差指数!E773="","",質格差指数!E773)</f>
        <v>0.15048102794888299</v>
      </c>
      <c r="N773" s="2">
        <f>IF(質格差指数!F773="","",質格差指数!F773)</f>
        <v>1.39787659541868E-2</v>
      </c>
      <c r="O773" s="2">
        <f>IF(質格差指数!G773="","",質格差指数!G773)</f>
        <v>0.105785569662533</v>
      </c>
    </row>
    <row r="774" spans="1:15" x14ac:dyDescent="0.55000000000000004">
      <c r="A774" s="3">
        <v>25</v>
      </c>
      <c r="B774" s="3">
        <v>27</v>
      </c>
      <c r="I774" s="3">
        <v>25</v>
      </c>
      <c r="J774" s="3">
        <v>27</v>
      </c>
      <c r="K774" s="2">
        <f>IF(質格差指数!C774="","",質格差指数!C774)</f>
        <v>0.13365938582775899</v>
      </c>
      <c r="L774" s="2">
        <f>IF(質格差指数!D774="","",質格差指数!D774)</f>
        <v>3.8879816409190603E-2</v>
      </c>
      <c r="M774" s="2">
        <f>IF(質格差指数!E774="","",質格差指数!E774)</f>
        <v>0.11313187828137899</v>
      </c>
      <c r="N774" s="2">
        <f>IF(質格差指数!F774="","",質格差指数!F774)</f>
        <v>0.15012595954121799</v>
      </c>
      <c r="O774" s="2">
        <f>IF(質格差指数!G774="","",質格差指数!G774)</f>
        <v>7.3456053758702095E-2</v>
      </c>
    </row>
    <row r="775" spans="1:15" x14ac:dyDescent="0.55000000000000004">
      <c r="A775" s="3">
        <v>25</v>
      </c>
      <c r="B775" s="3">
        <v>28</v>
      </c>
      <c r="I775" s="3">
        <v>25</v>
      </c>
      <c r="J775" s="3">
        <v>28</v>
      </c>
      <c r="K775" s="2">
        <f>IF(質格差指数!C775="","",質格差指数!C775)</f>
        <v>4.76739694380457E-2</v>
      </c>
      <c r="L775" s="2">
        <f>IF(質格差指数!D775="","",質格差指数!D775)</f>
        <v>2.8499941723323801E-2</v>
      </c>
      <c r="M775" s="2">
        <f>IF(質格差指数!E775="","",質格差指数!E775)</f>
        <v>1.48703678059844E-2</v>
      </c>
      <c r="N775" s="2">
        <f>IF(質格差指数!F775="","",質格差指数!F775)</f>
        <v>1.2276161810168299E-2</v>
      </c>
      <c r="O775" s="2">
        <f>IF(質格差指数!G775="","",質格差指数!G775)</f>
        <v>1.45022535289288E-2</v>
      </c>
    </row>
    <row r="776" spans="1:15" x14ac:dyDescent="0.55000000000000004">
      <c r="A776" s="3">
        <v>25</v>
      </c>
      <c r="B776" s="3">
        <v>29</v>
      </c>
      <c r="I776" s="3">
        <v>25</v>
      </c>
      <c r="J776" s="3">
        <v>29</v>
      </c>
      <c r="K776" s="2">
        <f>IF(質格差指数!C776="","",質格差指数!C776)</f>
        <v>6.9435026198087405E-2</v>
      </c>
      <c r="L776" s="2">
        <f>IF(質格差指数!D776="","",質格差指数!D776)</f>
        <v>-1.7815452183002799E-2</v>
      </c>
      <c r="M776" s="2">
        <f>IF(質格差指数!E776="","",質格差指数!E776)</f>
        <v>-6.1764202121649597E-2</v>
      </c>
      <c r="N776" s="2">
        <f>IF(質格差指数!F776="","",質格差指数!F776)</f>
        <v>-6.1108863844622198E-2</v>
      </c>
      <c r="O776" s="2">
        <f>IF(質格差指数!G776="","",質格差指数!G776)</f>
        <v>-4.3825314985003298E-2</v>
      </c>
    </row>
    <row r="777" spans="1:15" x14ac:dyDescent="0.55000000000000004">
      <c r="A777" s="3">
        <v>25</v>
      </c>
      <c r="B777" s="3">
        <v>30</v>
      </c>
      <c r="I777" s="3">
        <v>25</v>
      </c>
      <c r="J777" s="3">
        <v>30</v>
      </c>
      <c r="K777" s="2">
        <f>IF(質格差指数!C777="","",質格差指数!C777)</f>
        <v>1.53746035697671E-2</v>
      </c>
      <c r="L777" s="2">
        <f>IF(質格差指数!D777="","",質格差指数!D777)</f>
        <v>8.7543457421081494E-3</v>
      </c>
      <c r="M777" s="2">
        <f>IF(質格差指数!E777="","",質格差指数!E777)</f>
        <v>-1.66040682995383E-2</v>
      </c>
      <c r="N777" s="2">
        <f>IF(質格差指数!F777="","",質格差指数!F777)</f>
        <v>-3.6271366350263401E-2</v>
      </c>
      <c r="O777" s="2">
        <f>IF(質格差指数!G777="","",質格差指数!G777)</f>
        <v>-8.8733765021202192E-3</v>
      </c>
    </row>
    <row r="778" spans="1:15" x14ac:dyDescent="0.55000000000000004">
      <c r="A778" s="3">
        <v>25</v>
      </c>
      <c r="B778" s="3">
        <v>31</v>
      </c>
      <c r="I778" s="3">
        <v>25</v>
      </c>
      <c r="J778" s="3">
        <v>31</v>
      </c>
      <c r="K778" s="2">
        <f>IF(質格差指数!C778="","",質格差指数!C778)</f>
        <v>3.38488035766768E-2</v>
      </c>
      <c r="L778" s="2">
        <f>IF(質格差指数!D778="","",質格差指数!D778)</f>
        <v>6.7757880784037494E-2</v>
      </c>
      <c r="M778" s="2">
        <f>IF(質格差指数!E778="","",質格差指数!E778)</f>
        <v>6.7985259138341997E-2</v>
      </c>
      <c r="N778" s="2">
        <f>IF(質格差指数!F778="","",質格差指数!F778)</f>
        <v>6.3709239044307905E-2</v>
      </c>
      <c r="O778" s="2">
        <f>IF(質格差指数!G778="","",質格差指数!G778)</f>
        <v>7.6191304000590099E-2</v>
      </c>
    </row>
    <row r="779" spans="1:15" x14ac:dyDescent="0.55000000000000004">
      <c r="A779" s="3">
        <v>26</v>
      </c>
      <c r="B779" s="3">
        <v>1</v>
      </c>
      <c r="I779" s="3">
        <v>26</v>
      </c>
      <c r="J779" s="3">
        <v>1</v>
      </c>
      <c r="K779" s="2">
        <f>IF(質格差指数!C779="","",質格差指数!C779)</f>
        <v>0.11898211143071601</v>
      </c>
      <c r="L779" s="2">
        <f>IF(質格差指数!D779="","",質格差指数!D779)</f>
        <v>0.14654893757385401</v>
      </c>
      <c r="M779" s="2">
        <f>IF(質格差指数!E779="","",質格差指数!E779)</f>
        <v>0.120692687378551</v>
      </c>
      <c r="N779" s="2">
        <f>IF(質格差指数!F779="","",質格差指数!F779)</f>
        <v>0.11889131220646</v>
      </c>
      <c r="O779" s="2">
        <f>IF(質格差指数!G779="","",質格差指数!G779)</f>
        <v>0.1191353622795</v>
      </c>
    </row>
    <row r="780" spans="1:15" x14ac:dyDescent="0.55000000000000004">
      <c r="A780" s="3">
        <v>26</v>
      </c>
      <c r="B780" s="3">
        <v>2</v>
      </c>
      <c r="I780" s="3">
        <v>26</v>
      </c>
      <c r="J780" s="3">
        <v>2</v>
      </c>
      <c r="K780" s="2">
        <f>IF(質格差指数!C780="","",質格差指数!C780)</f>
        <v>0.51349649941212805</v>
      </c>
      <c r="L780" s="2">
        <f>IF(質格差指数!D780="","",質格差指数!D780)</f>
        <v>0.43140122932479003</v>
      </c>
      <c r="M780" s="2">
        <f>IF(質格差指数!E780="","",質格差指数!E780)</f>
        <v>0.61924320300207703</v>
      </c>
      <c r="N780" s="2">
        <f>IF(質格差指数!F780="","",質格差指数!F780)</f>
        <v>0.41395399359694401</v>
      </c>
      <c r="O780" s="2">
        <f>IF(質格差指数!G780="","",質格差指数!G780)</f>
        <v>0.39106061494510502</v>
      </c>
    </row>
    <row r="781" spans="1:15" x14ac:dyDescent="0.55000000000000004">
      <c r="A781" s="3">
        <v>26</v>
      </c>
      <c r="B781" s="3">
        <v>3</v>
      </c>
      <c r="I781" s="3">
        <v>26</v>
      </c>
      <c r="J781" s="3">
        <v>3</v>
      </c>
      <c r="K781" s="2">
        <f>IF(質格差指数!C781="","",質格差指数!C781)</f>
        <v>7.1121522765881906E-2</v>
      </c>
      <c r="L781" s="2">
        <f>IF(質格差指数!D781="","",質格差指数!D781)</f>
        <v>8.8491404344808205E-2</v>
      </c>
      <c r="M781" s="2">
        <f>IF(質格差指数!E781="","",質格差指数!E781)</f>
        <v>9.7468723860624495E-2</v>
      </c>
      <c r="N781" s="2">
        <f>IF(質格差指数!F781="","",質格差指数!F781)</f>
        <v>8.3146192538606806E-2</v>
      </c>
      <c r="O781" s="2">
        <f>IF(質格差指数!G781="","",質格差指数!G781)</f>
        <v>0.119900789600812</v>
      </c>
    </row>
    <row r="782" spans="1:15" x14ac:dyDescent="0.55000000000000004">
      <c r="A782" s="3">
        <v>26</v>
      </c>
      <c r="B782" s="3">
        <v>4</v>
      </c>
      <c r="I782" s="3">
        <v>26</v>
      </c>
      <c r="J782" s="3">
        <v>4</v>
      </c>
      <c r="K782" s="2">
        <f>IF(質格差指数!C782="","",質格差指数!C782)</f>
        <v>1.35882860639709E-2</v>
      </c>
      <c r="L782" s="2">
        <f>IF(質格差指数!D782="","",質格差指数!D782)</f>
        <v>9.3455928433126695E-2</v>
      </c>
      <c r="M782" s="2">
        <f>IF(質格差指数!E782="","",質格差指数!E782)</f>
        <v>0.16001343515115499</v>
      </c>
      <c r="N782" s="2">
        <f>IF(質格差指数!F782="","",質格差指数!F782)</f>
        <v>-3.3082781448460698E-2</v>
      </c>
      <c r="O782" s="2">
        <f>IF(質格差指数!G782="","",質格差指数!G782)</f>
        <v>-3.3013340406026701E-2</v>
      </c>
    </row>
    <row r="783" spans="1:15" x14ac:dyDescent="0.55000000000000004">
      <c r="A783" s="3">
        <v>26</v>
      </c>
      <c r="B783" s="3">
        <v>5</v>
      </c>
      <c r="I783" s="3">
        <v>26</v>
      </c>
      <c r="J783" s="3">
        <v>5</v>
      </c>
      <c r="K783" s="2">
        <f>IF(質格差指数!C783="","",質格差指数!C783)</f>
        <v>-0.18638134656465499</v>
      </c>
      <c r="L783" s="2">
        <f>IF(質格差指数!D783="","",質格差指数!D783)</f>
        <v>-1.2396878369321199E-3</v>
      </c>
      <c r="M783" s="2">
        <f>IF(質格差指数!E783="","",質格差指数!E783)</f>
        <v>3.94989995601355E-2</v>
      </c>
      <c r="N783" s="2">
        <f>IF(質格差指数!F783="","",質格差指数!F783)</f>
        <v>-0.16134248473455501</v>
      </c>
      <c r="O783" s="2">
        <f>IF(質格差指数!G783="","",質格差指数!G783)</f>
        <v>-0.148470726225223</v>
      </c>
    </row>
    <row r="784" spans="1:15" x14ac:dyDescent="0.55000000000000004">
      <c r="A784" s="3">
        <v>26</v>
      </c>
      <c r="B784" s="3">
        <v>6</v>
      </c>
      <c r="I784" s="3">
        <v>26</v>
      </c>
      <c r="J784" s="3">
        <v>6</v>
      </c>
      <c r="K784" s="2">
        <f>IF(質格差指数!C784="","",質格差指数!C784)</f>
        <v>-5.9703754900125701E-2</v>
      </c>
      <c r="L784" s="2">
        <f>IF(質格差指数!D784="","",質格差指数!D784)</f>
        <v>4.7119424607322401E-2</v>
      </c>
      <c r="M784" s="2">
        <f>IF(質格差指数!E784="","",質格差指数!E784)</f>
        <v>7.7924667295081698E-2</v>
      </c>
      <c r="N784" s="2">
        <f>IF(質格差指数!F784="","",質格差指数!F784)</f>
        <v>-8.6230182107251401E-3</v>
      </c>
      <c r="O784" s="2">
        <f>IF(質格差指数!G784="","",質格差指数!G784)</f>
        <v>1.68601798059453E-2</v>
      </c>
    </row>
    <row r="785" spans="1:15" x14ac:dyDescent="0.55000000000000004">
      <c r="A785" s="3">
        <v>26</v>
      </c>
      <c r="B785" s="3">
        <v>7</v>
      </c>
      <c r="I785" s="3">
        <v>26</v>
      </c>
      <c r="J785" s="3">
        <v>7</v>
      </c>
      <c r="K785" s="2">
        <f>IF(質格差指数!C785="","",質格差指数!C785)</f>
        <v>-2.9822217289734401E-2</v>
      </c>
      <c r="L785" s="2">
        <f>IF(質格差指数!D785="","",質格差指数!D785)</f>
        <v>4.4451484803513998E-2</v>
      </c>
      <c r="M785" s="2">
        <f>IF(質格差指数!E785="","",質格差指数!E785)</f>
        <v>7.8231810312675898E-2</v>
      </c>
      <c r="N785" s="2">
        <f>IF(質格差指数!F785="","",質格差指数!F785)</f>
        <v>-4.0098022559186701E-2</v>
      </c>
      <c r="O785" s="2">
        <f>IF(質格差指数!G785="","",質格差指数!G785)</f>
        <v>-2.4951174072765401E-2</v>
      </c>
    </row>
    <row r="786" spans="1:15" x14ac:dyDescent="0.55000000000000004">
      <c r="A786" s="3">
        <v>26</v>
      </c>
      <c r="B786" s="3">
        <v>8</v>
      </c>
      <c r="I786" s="3">
        <v>26</v>
      </c>
      <c r="J786" s="3">
        <v>8</v>
      </c>
      <c r="K786" s="2">
        <f>IF(質格差指数!C786="","",質格差指数!C786)</f>
        <v>-5.8929291889478597E-2</v>
      </c>
      <c r="L786" s="2">
        <f>IF(質格差指数!D786="","",質格差指数!D786)</f>
        <v>1.9950422374719601E-2</v>
      </c>
      <c r="M786" s="2">
        <f>IF(質格差指数!E786="","",質格差指数!E786)</f>
        <v>2.41783299485464E-2</v>
      </c>
      <c r="N786" s="2">
        <f>IF(質格差指数!F786="","",質格差指数!F786)</f>
        <v>-6.3160483663362493E-2</v>
      </c>
      <c r="O786" s="2">
        <f>IF(質格差指数!G786="","",質格差指数!G786)</f>
        <v>-4.2905723913051398E-2</v>
      </c>
    </row>
    <row r="787" spans="1:15" x14ac:dyDescent="0.55000000000000004">
      <c r="A787" s="3">
        <v>26</v>
      </c>
      <c r="B787" s="3">
        <v>9</v>
      </c>
      <c r="I787" s="3">
        <v>26</v>
      </c>
      <c r="J787" s="3">
        <v>9</v>
      </c>
      <c r="K787" s="2">
        <f>IF(質格差指数!C787="","",質格差指数!C787)</f>
        <v>-5.4966090914739503E-3</v>
      </c>
      <c r="L787" s="2">
        <f>IF(質格差指数!D787="","",質格差指数!D787)</f>
        <v>3.66519288362381E-2</v>
      </c>
      <c r="M787" s="2">
        <f>IF(質格差指数!E787="","",質格差指数!E787)</f>
        <v>6.4222890952299702E-2</v>
      </c>
      <c r="N787" s="2">
        <f>IF(質格差指数!F787="","",質格差指数!F787)</f>
        <v>-1.96481412820101E-2</v>
      </c>
      <c r="O787" s="2">
        <f>IF(質格差指数!G787="","",質格差指数!G787)</f>
        <v>-2.5485120101066401E-3</v>
      </c>
    </row>
    <row r="788" spans="1:15" x14ac:dyDescent="0.55000000000000004">
      <c r="A788" s="3">
        <v>26</v>
      </c>
      <c r="B788" s="3">
        <v>10</v>
      </c>
      <c r="I788" s="3">
        <v>26</v>
      </c>
      <c r="J788" s="3">
        <v>10</v>
      </c>
      <c r="K788" s="2">
        <f>IF(質格差指数!C788="","",質格差指数!C788)</f>
        <v>6.1866868687317701E-2</v>
      </c>
      <c r="L788" s="2">
        <f>IF(質格差指数!D788="","",質格差指数!D788)</f>
        <v>0.107176493155877</v>
      </c>
      <c r="M788" s="2">
        <f>IF(質格差指数!E788="","",質格差指数!E788)</f>
        <v>0.13828826838434499</v>
      </c>
      <c r="N788" s="2">
        <f>IF(質格差指数!F788="","",質格差指数!F788)</f>
        <v>5.8314543493552098E-2</v>
      </c>
      <c r="O788" s="2">
        <f>IF(質格差指数!G788="","",質格差指数!G788)</f>
        <v>7.2744499331623497E-2</v>
      </c>
    </row>
    <row r="789" spans="1:15" x14ac:dyDescent="0.55000000000000004">
      <c r="A789" s="3">
        <v>26</v>
      </c>
      <c r="B789" s="3">
        <v>11</v>
      </c>
      <c r="I789" s="3">
        <v>26</v>
      </c>
      <c r="J789" s="3">
        <v>11</v>
      </c>
      <c r="K789" s="2">
        <f>IF(質格差指数!C789="","",質格差指数!C789)</f>
        <v>6.3702492504297201E-2</v>
      </c>
      <c r="L789" s="2">
        <f>IF(質格差指数!D789="","",質格差指数!D789)</f>
        <v>0.12779436879301201</v>
      </c>
      <c r="M789" s="2">
        <f>IF(質格差指数!E789="","",質格差指数!E789)</f>
        <v>0.14106710581019399</v>
      </c>
      <c r="N789" s="2">
        <f>IF(質格差指数!F789="","",質格差指数!F789)</f>
        <v>3.56189842159906E-2</v>
      </c>
      <c r="O789" s="2">
        <f>IF(質格差指数!G789="","",質格差指数!G789)</f>
        <v>6.2360677844910499E-2</v>
      </c>
    </row>
    <row r="790" spans="1:15" x14ac:dyDescent="0.55000000000000004">
      <c r="A790" s="3">
        <v>26</v>
      </c>
      <c r="B790" s="3">
        <v>12</v>
      </c>
      <c r="I790" s="3">
        <v>26</v>
      </c>
      <c r="J790" s="3">
        <v>12</v>
      </c>
      <c r="K790" s="2">
        <f>IF(質格差指数!C790="","",質格差指数!C790)</f>
        <v>2.14220064404552E-2</v>
      </c>
      <c r="L790" s="2">
        <f>IF(質格差指数!D790="","",質格差指数!D790)</f>
        <v>0.13960743109572299</v>
      </c>
      <c r="M790" s="2">
        <f>IF(質格差指数!E790="","",質格差指数!E790)</f>
        <v>0.19300500231934201</v>
      </c>
      <c r="N790" s="2">
        <f>IF(質格差指数!F790="","",質格差指数!F790)</f>
        <v>4.4224096194952801E-2</v>
      </c>
      <c r="O790" s="2">
        <f>IF(質格差指数!G790="","",質格差指数!G790)</f>
        <v>6.5860692297260104E-2</v>
      </c>
    </row>
    <row r="791" spans="1:15" x14ac:dyDescent="0.55000000000000004">
      <c r="A791" s="3">
        <v>26</v>
      </c>
      <c r="B791" s="3">
        <v>13</v>
      </c>
      <c r="I791" s="3">
        <v>26</v>
      </c>
      <c r="J791" s="3">
        <v>13</v>
      </c>
      <c r="K791" s="2">
        <f>IF(質格差指数!C791="","",質格差指数!C791)</f>
        <v>-6.4642943077997006E-2</v>
      </c>
      <c r="L791" s="2">
        <f>IF(質格差指数!D791="","",質格差指数!D791)</f>
        <v>-8.41398090849272E-2</v>
      </c>
      <c r="M791" s="2">
        <f>IF(質格差指数!E791="","",質格差指数!E791)</f>
        <v>-6.5521900248039E-2</v>
      </c>
      <c r="N791" s="2">
        <f>IF(質格差指数!F791="","",質格差指数!F791)</f>
        <v>-0.55311283665710997</v>
      </c>
      <c r="O791" s="2">
        <f>IF(質格差指数!G791="","",質格差指数!G791)</f>
        <v>-0.51206787496265305</v>
      </c>
    </row>
    <row r="792" spans="1:15" x14ac:dyDescent="0.55000000000000004">
      <c r="A792" s="3">
        <v>26</v>
      </c>
      <c r="B792" s="3">
        <v>14</v>
      </c>
      <c r="I792" s="3">
        <v>26</v>
      </c>
      <c r="J792" s="3">
        <v>14</v>
      </c>
      <c r="K792" s="2">
        <f>IF(質格差指数!C792="","",質格差指数!C792)</f>
        <v>-1.4203123504693599E-2</v>
      </c>
      <c r="L792" s="2">
        <f>IF(質格差指数!D792="","",質格差指数!D792)</f>
        <v>7.7852499802462005E-2</v>
      </c>
      <c r="M792" s="2">
        <f>IF(質格差指数!E792="","",質格差指数!E792)</f>
        <v>0.111558453596727</v>
      </c>
      <c r="N792" s="2">
        <f>IF(質格差指数!F792="","",質格差指数!F792)</f>
        <v>1.8025903642089398E-2</v>
      </c>
      <c r="O792" s="2">
        <f>IF(質格差指数!G792="","",質格差指数!G792)</f>
        <v>2.220481612193E-2</v>
      </c>
    </row>
    <row r="793" spans="1:15" x14ac:dyDescent="0.55000000000000004">
      <c r="A793" s="3">
        <v>26</v>
      </c>
      <c r="B793" s="3">
        <v>15</v>
      </c>
      <c r="I793" s="3">
        <v>26</v>
      </c>
      <c r="J793" s="3">
        <v>15</v>
      </c>
      <c r="K793" s="2">
        <f>IF(質格差指数!C793="","",質格差指数!C793)</f>
        <v>-4.1367497506985998E-2</v>
      </c>
      <c r="L793" s="2">
        <f>IF(質格差指数!D793="","",質格差指数!D793)</f>
        <v>6.8067926054800706E-2</v>
      </c>
      <c r="M793" s="2">
        <f>IF(質格差指数!E793="","",質格差指数!E793)</f>
        <v>0.115378315557834</v>
      </c>
      <c r="N793" s="2">
        <f>IF(質格差指数!F793="","",質格差指数!F793)</f>
        <v>-7.15720166357042E-2</v>
      </c>
      <c r="O793" s="2">
        <f>IF(質格差指数!G793="","",質格差指数!G793)</f>
        <v>-5.98969281102468E-2</v>
      </c>
    </row>
    <row r="794" spans="1:15" x14ac:dyDescent="0.55000000000000004">
      <c r="A794" s="3">
        <v>26</v>
      </c>
      <c r="B794" s="3">
        <v>16</v>
      </c>
      <c r="I794" s="3">
        <v>26</v>
      </c>
      <c r="J794" s="3">
        <v>16</v>
      </c>
      <c r="K794" s="2">
        <f>IF(質格差指数!C794="","",質格差指数!C794)</f>
        <v>-8.5408393440500607E-3</v>
      </c>
      <c r="L794" s="2">
        <f>IF(質格差指数!D794="","",質格差指数!D794)</f>
        <v>5.5487626219335097E-2</v>
      </c>
      <c r="M794" s="2">
        <f>IF(質格差指数!E794="","",質格差指数!E794)</f>
        <v>9.9102034008755405E-2</v>
      </c>
      <c r="N794" s="2">
        <f>IF(質格差指数!F794="","",質格差指数!F794)</f>
        <v>4.3640903257356103E-2</v>
      </c>
      <c r="O794" s="2">
        <f>IF(質格差指数!G794="","",質格差指数!G794)</f>
        <v>6.5283473414929793E-2</v>
      </c>
    </row>
    <row r="795" spans="1:15" x14ac:dyDescent="0.55000000000000004">
      <c r="A795" s="3">
        <v>26</v>
      </c>
      <c r="B795" s="3">
        <v>17</v>
      </c>
      <c r="I795" s="3">
        <v>26</v>
      </c>
      <c r="J795" s="3">
        <v>17</v>
      </c>
      <c r="K795" s="2">
        <f>IF(質格差指数!C795="","",質格差指数!C795)</f>
        <v>0.13523316290225901</v>
      </c>
      <c r="L795" s="2">
        <f>IF(質格差指数!D795="","",質格差指数!D795)</f>
        <v>1.34694702740929E-2</v>
      </c>
      <c r="M795" s="2">
        <f>IF(質格差指数!E795="","",質格差指数!E795)</f>
        <v>6.5898408743884397E-3</v>
      </c>
      <c r="N795" s="2">
        <f>IF(質格差指数!F795="","",質格差指数!F795)</f>
        <v>-3.3737724660181802E-2</v>
      </c>
      <c r="O795" s="2">
        <f>IF(質格差指数!G795="","",質格差指数!G795)</f>
        <v>1.41078399860741E-2</v>
      </c>
    </row>
    <row r="796" spans="1:15" x14ac:dyDescent="0.55000000000000004">
      <c r="A796" s="3">
        <v>26</v>
      </c>
      <c r="B796" s="3">
        <v>18</v>
      </c>
      <c r="I796" s="3">
        <v>26</v>
      </c>
      <c r="J796" s="3">
        <v>18</v>
      </c>
      <c r="K796" s="2">
        <f>IF(質格差指数!C796="","",質格差指数!C796)</f>
        <v>3.4975797053317201E-2</v>
      </c>
      <c r="L796" s="2">
        <f>IF(質格差指数!D796="","",質格差指数!D796)</f>
        <v>3.5760187541718197E-2</v>
      </c>
      <c r="M796" s="2">
        <f>IF(質格差指数!E796="","",質格差指数!E796)</f>
        <v>6.2514716666702705E-2</v>
      </c>
      <c r="N796" s="2">
        <f>IF(質格差指数!F796="","",質格差指数!F796)</f>
        <v>4.95456071852554E-2</v>
      </c>
      <c r="O796" s="2">
        <f>IF(質格差指数!G796="","",質格差指数!G796)</f>
        <v>3.5098437687911301E-2</v>
      </c>
    </row>
    <row r="797" spans="1:15" x14ac:dyDescent="0.55000000000000004">
      <c r="A797" s="3">
        <v>26</v>
      </c>
      <c r="B797" s="3">
        <v>19</v>
      </c>
      <c r="I797" s="3">
        <v>26</v>
      </c>
      <c r="J797" s="3">
        <v>19</v>
      </c>
      <c r="K797" s="2">
        <f>IF(質格差指数!C797="","",質格差指数!C797)</f>
        <v>5.46500394192002E-2</v>
      </c>
      <c r="L797" s="2">
        <f>IF(質格差指数!D797="","",質格差指数!D797)</f>
        <v>5.6668903017635601E-2</v>
      </c>
      <c r="M797" s="2">
        <f>IF(質格差指数!E797="","",質格差指数!E797)</f>
        <v>4.73864802086367E-2</v>
      </c>
      <c r="N797" s="2">
        <f>IF(質格差指数!F797="","",質格差指数!F797)</f>
        <v>4.23856027991188E-2</v>
      </c>
      <c r="O797" s="2">
        <f>IF(質格差指数!G797="","",質格差指数!G797)</f>
        <v>5.0608096133607297E-2</v>
      </c>
    </row>
    <row r="798" spans="1:15" x14ac:dyDescent="0.55000000000000004">
      <c r="A798" s="3">
        <v>26</v>
      </c>
      <c r="B798" s="3">
        <v>20</v>
      </c>
      <c r="I798" s="3">
        <v>26</v>
      </c>
      <c r="J798" s="3">
        <v>20</v>
      </c>
      <c r="K798" s="2">
        <f>IF(質格差指数!C798="","",質格差指数!C798)</f>
        <v>4.3307951331077801E-2</v>
      </c>
      <c r="L798" s="2">
        <f>IF(質格差指数!D798="","",質格差指数!D798)</f>
        <v>1.6516913947193498E-2</v>
      </c>
      <c r="M798" s="2">
        <f>IF(質格差指数!E798="","",質格差指数!E798)</f>
        <v>6.8784592779246303E-3</v>
      </c>
      <c r="N798" s="2">
        <f>IF(質格差指数!F798="","",質格差指数!F798)</f>
        <v>1.2086853720362299E-2</v>
      </c>
      <c r="O798" s="2">
        <f>IF(質格差指数!G798="","",質格差指数!G798)</f>
        <v>2.9000006339308802E-2</v>
      </c>
    </row>
    <row r="799" spans="1:15" x14ac:dyDescent="0.55000000000000004">
      <c r="A799" s="3">
        <v>26</v>
      </c>
      <c r="B799" s="3">
        <v>21</v>
      </c>
      <c r="I799" s="3">
        <v>26</v>
      </c>
      <c r="J799" s="3">
        <v>21</v>
      </c>
      <c r="K799" s="2">
        <f>IF(質格差指数!C799="","",質格差指数!C799)</f>
        <v>4.2152861125928601E-2</v>
      </c>
      <c r="L799" s="2">
        <f>IF(質格差指数!D799="","",質格差指数!D799)</f>
        <v>4.2878301567447E-2</v>
      </c>
      <c r="M799" s="2">
        <f>IF(質格差指数!E799="","",質格差指数!E799)</f>
        <v>1.8819401778262999E-2</v>
      </c>
      <c r="N799" s="2">
        <f>IF(質格差指数!F799="","",質格差指数!F799)</f>
        <v>3.09521343414461E-2</v>
      </c>
      <c r="O799" s="2">
        <f>IF(質格差指数!G799="","",質格差指数!G799)</f>
        <v>1.8170385597502201E-2</v>
      </c>
    </row>
    <row r="800" spans="1:15" x14ac:dyDescent="0.55000000000000004">
      <c r="A800" s="3">
        <v>26</v>
      </c>
      <c r="B800" s="3">
        <v>22</v>
      </c>
      <c r="I800" s="3">
        <v>26</v>
      </c>
      <c r="J800" s="3">
        <v>22</v>
      </c>
      <c r="K800" s="2">
        <f>IF(質格差指数!C800="","",質格差指数!C800)</f>
        <v>0.102434006786517</v>
      </c>
      <c r="L800" s="2">
        <f>IF(質格差指数!D800="","",質格差指数!D800)</f>
        <v>8.4563141119586793E-2</v>
      </c>
      <c r="M800" s="2">
        <f>IF(質格差指数!E800="","",質格差指数!E800)</f>
        <v>0.150647525987364</v>
      </c>
      <c r="N800" s="2">
        <f>IF(質格差指数!F800="","",質格差指数!F800)</f>
        <v>0.120367357346718</v>
      </c>
      <c r="O800" s="2">
        <f>IF(質格差指数!G800="","",質格差指数!G800)</f>
        <v>5.7441555021101202E-2</v>
      </c>
    </row>
    <row r="801" spans="1:15" x14ac:dyDescent="0.55000000000000004">
      <c r="A801" s="3">
        <v>26</v>
      </c>
      <c r="B801" s="3">
        <v>23</v>
      </c>
      <c r="I801" s="3">
        <v>26</v>
      </c>
      <c r="J801" s="3">
        <v>23</v>
      </c>
      <c r="K801" s="2">
        <f>IF(質格差指数!C801="","",質格差指数!C801)</f>
        <v>-4.7849771532370897E-2</v>
      </c>
      <c r="L801" s="2">
        <f>IF(質格差指数!D801="","",質格差指数!D801)</f>
        <v>5.1949598396544998E-2</v>
      </c>
      <c r="M801" s="2">
        <f>IF(質格差指数!E801="","",質格差指数!E801)</f>
        <v>0.13183693892003001</v>
      </c>
      <c r="N801" s="2">
        <f>IF(質格差指数!F801="","",質格差指数!F801)</f>
        <v>-2.4211027788664501E-2</v>
      </c>
      <c r="O801" s="2">
        <f>IF(質格差指数!G801="","",質格差指数!G801)</f>
        <v>-4.1853845190935997E-2</v>
      </c>
    </row>
    <row r="802" spans="1:15" x14ac:dyDescent="0.55000000000000004">
      <c r="A802" s="3">
        <v>26</v>
      </c>
      <c r="B802" s="3">
        <v>24</v>
      </c>
      <c r="I802" s="3">
        <v>26</v>
      </c>
      <c r="J802" s="3">
        <v>24</v>
      </c>
      <c r="K802" s="2">
        <f>IF(質格差指数!C802="","",質格差指数!C802)</f>
        <v>-5.9626434406044398E-2</v>
      </c>
      <c r="L802" s="2">
        <f>IF(質格差指数!D802="","",質格差指数!D802)</f>
        <v>5.0564655707935099E-2</v>
      </c>
      <c r="M802" s="2">
        <f>IF(質格差指数!E802="","",質格差指数!E802)</f>
        <v>6.8326921278913003E-2</v>
      </c>
      <c r="N802" s="2">
        <f>IF(質格差指数!F802="","",質格差指数!F802)</f>
        <v>7.0216535291229799E-3</v>
      </c>
      <c r="O802" s="2">
        <f>IF(質格差指数!G802="","",質格差指数!G802)</f>
        <v>3.0079393058996002E-3</v>
      </c>
    </row>
    <row r="803" spans="1:15" x14ac:dyDescent="0.55000000000000004">
      <c r="A803" s="3">
        <v>26</v>
      </c>
      <c r="B803" s="3">
        <v>25</v>
      </c>
      <c r="I803" s="3">
        <v>26</v>
      </c>
      <c r="J803" s="3">
        <v>25</v>
      </c>
      <c r="K803" s="2">
        <f>IF(質格差指数!C803="","",質格差指数!C803)</f>
        <v>5.8802504426546998E-2</v>
      </c>
      <c r="L803" s="2">
        <f>IF(質格差指数!D803="","",質格差指数!D803)</f>
        <v>2.78447807303062E-2</v>
      </c>
      <c r="M803" s="2">
        <f>IF(質格差指数!E803="","",質格差指数!E803)</f>
        <v>3.3712084316179801E-2</v>
      </c>
      <c r="N803" s="2">
        <f>IF(質格差指数!F803="","",質格差指数!F803)</f>
        <v>0.101302433464643</v>
      </c>
      <c r="O803" s="2">
        <f>IF(質格差指数!G803="","",質格差指数!G803)</f>
        <v>6.3737409151983102E-2</v>
      </c>
    </row>
    <row r="804" spans="1:15" x14ac:dyDescent="0.55000000000000004">
      <c r="A804" s="3">
        <v>26</v>
      </c>
      <c r="B804" s="3">
        <v>26</v>
      </c>
      <c r="I804" s="3">
        <v>26</v>
      </c>
      <c r="J804" s="3">
        <v>26</v>
      </c>
      <c r="K804" s="2">
        <f>IF(質格差指数!C804="","",質格差指数!C804)</f>
        <v>-5.1345597735747699E-2</v>
      </c>
      <c r="L804" s="2">
        <f>IF(質格差指数!D804="","",質格差指数!D804)</f>
        <v>6.1096608578672003E-2</v>
      </c>
      <c r="M804" s="2">
        <f>IF(質格差指数!E804="","",質格差指数!E804)</f>
        <v>6.7980700277065598E-2</v>
      </c>
      <c r="N804" s="2">
        <f>IF(質格差指数!F804="","",質格差指数!F804)</f>
        <v>-1.6123643047240201E-2</v>
      </c>
      <c r="O804" s="2">
        <f>IF(質格差指数!G804="","",質格差指数!G804)</f>
        <v>4.8942462369227398E-2</v>
      </c>
    </row>
    <row r="805" spans="1:15" x14ac:dyDescent="0.55000000000000004">
      <c r="A805" s="3">
        <v>26</v>
      </c>
      <c r="B805" s="3">
        <v>27</v>
      </c>
      <c r="I805" s="3">
        <v>26</v>
      </c>
      <c r="J805" s="3">
        <v>27</v>
      </c>
      <c r="K805" s="2">
        <f>IF(質格差指数!C805="","",質格差指数!C805)</f>
        <v>5.9076026583960599E-2</v>
      </c>
      <c r="L805" s="2">
        <f>IF(質格差指数!D805="","",質格差指数!D805)</f>
        <v>4.2005586347625898E-2</v>
      </c>
      <c r="M805" s="2">
        <f>IF(質格差指数!E805="","",質格差指数!E805)</f>
        <v>4.4717220404473103E-2</v>
      </c>
      <c r="N805" s="2">
        <f>IF(質格差指数!F805="","",質格差指数!F805)</f>
        <v>3.6312239380864197E-2</v>
      </c>
      <c r="O805" s="2">
        <f>IF(質格差指数!G805="","",質格差指数!G805)</f>
        <v>5.6092456828579697E-2</v>
      </c>
    </row>
    <row r="806" spans="1:15" x14ac:dyDescent="0.55000000000000004">
      <c r="A806" s="3">
        <v>26</v>
      </c>
      <c r="B806" s="3">
        <v>28</v>
      </c>
      <c r="I806" s="3">
        <v>26</v>
      </c>
      <c r="J806" s="3">
        <v>28</v>
      </c>
      <c r="K806" s="2">
        <f>IF(質格差指数!C806="","",質格差指数!C806)</f>
        <v>3.23290981221162E-2</v>
      </c>
      <c r="L806" s="2">
        <f>IF(質格差指数!D806="","",質格差指数!D806)</f>
        <v>2.17051544911788E-2</v>
      </c>
      <c r="M806" s="2">
        <f>IF(質格差指数!E806="","",質格差指数!E806)</f>
        <v>2.49220659263228E-2</v>
      </c>
      <c r="N806" s="2">
        <f>IF(質格差指数!F806="","",質格差指数!F806)</f>
        <v>2.7537191973450701E-2</v>
      </c>
      <c r="O806" s="2">
        <f>IF(質格差指数!G806="","",質格差指数!G806)</f>
        <v>2.7072295060327298E-2</v>
      </c>
    </row>
    <row r="807" spans="1:15" x14ac:dyDescent="0.55000000000000004">
      <c r="A807" s="3">
        <v>26</v>
      </c>
      <c r="B807" s="3">
        <v>29</v>
      </c>
      <c r="I807" s="3">
        <v>26</v>
      </c>
      <c r="J807" s="3">
        <v>29</v>
      </c>
      <c r="K807" s="2">
        <f>IF(質格差指数!C807="","",質格差指数!C807)</f>
        <v>-6.8653961664651396E-3</v>
      </c>
      <c r="L807" s="2">
        <f>IF(質格差指数!D807="","",質格差指数!D807)</f>
        <v>-4.13209207232937E-2</v>
      </c>
      <c r="M807" s="2">
        <f>IF(質格差指数!E807="","",質格差指数!E807)</f>
        <v>-5.1435852129441899E-2</v>
      </c>
      <c r="N807" s="2">
        <f>IF(質格差指数!F807="","",質格差指数!F807)</f>
        <v>-5.65937807164286E-2</v>
      </c>
      <c r="O807" s="2">
        <f>IF(質格差指数!G807="","",質格差指数!G807)</f>
        <v>1.17674074031129E-2</v>
      </c>
    </row>
    <row r="808" spans="1:15" x14ac:dyDescent="0.55000000000000004">
      <c r="A808" s="3">
        <v>26</v>
      </c>
      <c r="B808" s="3">
        <v>30</v>
      </c>
      <c r="I808" s="3">
        <v>26</v>
      </c>
      <c r="J808" s="3">
        <v>30</v>
      </c>
      <c r="K808" s="2">
        <f>IF(質格差指数!C808="","",質格差指数!C808)</f>
        <v>3.07094836971477E-2</v>
      </c>
      <c r="L808" s="2">
        <f>IF(質格差指数!D808="","",質格差指数!D808)</f>
        <v>2.05795320889888E-2</v>
      </c>
      <c r="M808" s="2">
        <f>IF(質格差指数!E808="","",質格差指数!E808)</f>
        <v>3.1964800335283698E-2</v>
      </c>
      <c r="N808" s="2">
        <f>IF(質格差指数!F808="","",質格差指数!F808)</f>
        <v>1.5458638508758501E-2</v>
      </c>
      <c r="O808" s="2">
        <f>IF(質格差指数!G808="","",質格差指数!G808)</f>
        <v>2.5749204808862902E-2</v>
      </c>
    </row>
    <row r="809" spans="1:15" x14ac:dyDescent="0.55000000000000004">
      <c r="A809" s="3">
        <v>26</v>
      </c>
      <c r="B809" s="3">
        <v>31</v>
      </c>
      <c r="I809" s="3">
        <v>26</v>
      </c>
      <c r="J809" s="3">
        <v>31</v>
      </c>
      <c r="K809" s="2">
        <f>IF(質格差指数!C809="","",質格差指数!C809)</f>
        <v>7.7652902377480904E-2</v>
      </c>
      <c r="L809" s="2">
        <f>IF(質格差指数!D809="","",質格差指数!D809)</f>
        <v>1.12732594315201E-2</v>
      </c>
      <c r="M809" s="2">
        <f>IF(質格差指数!E809="","",質格差指数!E809)</f>
        <v>4.6761395996811103E-2</v>
      </c>
      <c r="N809" s="2">
        <f>IF(質格差指数!F809="","",質格差指数!F809)</f>
        <v>3.7568417412570297E-2</v>
      </c>
      <c r="O809" s="2">
        <f>IF(質格差指数!G809="","",質格差指数!G809)</f>
        <v>3.7606721508276597E-2</v>
      </c>
    </row>
    <row r="810" spans="1:15" x14ac:dyDescent="0.55000000000000004">
      <c r="A810" s="3">
        <v>27</v>
      </c>
      <c r="B810" s="3">
        <v>1</v>
      </c>
      <c r="I810" s="3">
        <v>27</v>
      </c>
      <c r="J810" s="3">
        <v>1</v>
      </c>
      <c r="K810" s="2">
        <f>IF(質格差指数!C810="","",質格差指数!C810)</f>
        <v>0.34463680569451499</v>
      </c>
      <c r="L810" s="2">
        <f>IF(質格差指数!D810="","",質格差指数!D810)</f>
        <v>0.26807864441248402</v>
      </c>
      <c r="M810" s="2">
        <f>IF(質格差指数!E810="","",質格差指数!E810)</f>
        <v>0.22066653919361801</v>
      </c>
      <c r="N810" s="2">
        <f>IF(質格差指数!F810="","",質格差指数!F810)</f>
        <v>0.23141728501853201</v>
      </c>
      <c r="O810" s="2">
        <f>IF(質格差指数!G810="","",質格差指数!G810)</f>
        <v>0.22914027765568701</v>
      </c>
    </row>
    <row r="811" spans="1:15" x14ac:dyDescent="0.55000000000000004">
      <c r="A811" s="3">
        <v>27</v>
      </c>
      <c r="B811" s="3">
        <v>2</v>
      </c>
      <c r="I811" s="3">
        <v>27</v>
      </c>
      <c r="J811" s="3">
        <v>2</v>
      </c>
      <c r="K811" s="2">
        <f>IF(質格差指数!C811="","",質格差指数!C811)</f>
        <v>0.86333181206781695</v>
      </c>
      <c r="L811" s="2">
        <f>IF(質格差指数!D811="","",質格差指数!D811)</f>
        <v>0.91999745759812601</v>
      </c>
      <c r="M811" s="2">
        <f>IF(質格差指数!E811="","",質格差指数!E811)</f>
        <v>1.0707104580270299</v>
      </c>
      <c r="N811" s="2">
        <f>IF(質格差指数!F811="","",質格差指数!F811)</f>
        <v>1.1414124303252</v>
      </c>
      <c r="O811" s="2">
        <f>IF(質格差指数!G811="","",質格差指数!G811)</f>
        <v>1.12022143648867</v>
      </c>
    </row>
    <row r="812" spans="1:15" x14ac:dyDescent="0.55000000000000004">
      <c r="A812" s="3">
        <v>27</v>
      </c>
      <c r="B812" s="3">
        <v>3</v>
      </c>
      <c r="I812" s="3">
        <v>27</v>
      </c>
      <c r="J812" s="3">
        <v>3</v>
      </c>
      <c r="K812" s="2">
        <f>IF(質格差指数!C812="","",質格差指数!C812)</f>
        <v>0.114175727785955</v>
      </c>
      <c r="L812" s="2">
        <f>IF(質格差指数!D812="","",質格差指数!D812)</f>
        <v>0.108630960333557</v>
      </c>
      <c r="M812" s="2">
        <f>IF(質格差指数!E812="","",質格差指数!E812)</f>
        <v>8.6623692552964204E-2</v>
      </c>
      <c r="N812" s="2">
        <f>IF(質格差指数!F812="","",質格差指数!F812)</f>
        <v>8.1531813176772203E-2</v>
      </c>
      <c r="O812" s="2">
        <f>IF(質格差指数!G812="","",質格差指数!G812)</f>
        <v>0.113603730609127</v>
      </c>
    </row>
    <row r="813" spans="1:15" x14ac:dyDescent="0.55000000000000004">
      <c r="A813" s="3">
        <v>27</v>
      </c>
      <c r="B813" s="3">
        <v>4</v>
      </c>
      <c r="I813" s="3">
        <v>27</v>
      </c>
      <c r="J813" s="3">
        <v>4</v>
      </c>
      <c r="K813" s="2">
        <f>IF(質格差指数!C813="","",質格差指数!C813)</f>
        <v>0.22174978579662399</v>
      </c>
      <c r="L813" s="2">
        <f>IF(質格差指数!D813="","",質格差指数!D813)</f>
        <v>0.29741285370828502</v>
      </c>
      <c r="M813" s="2">
        <f>IF(質格差指数!E813="","",質格差指数!E813)</f>
        <v>0.32973765733115601</v>
      </c>
      <c r="N813" s="2">
        <f>IF(質格差指数!F813="","",質格差指数!F813)</f>
        <v>0.15456364388045701</v>
      </c>
      <c r="O813" s="2">
        <f>IF(質格差指数!G813="","",質格差指数!G813)</f>
        <v>0.167088085559678</v>
      </c>
    </row>
    <row r="814" spans="1:15" x14ac:dyDescent="0.55000000000000004">
      <c r="A814" s="3">
        <v>27</v>
      </c>
      <c r="B814" s="3">
        <v>5</v>
      </c>
      <c r="I814" s="3">
        <v>27</v>
      </c>
      <c r="J814" s="3">
        <v>5</v>
      </c>
      <c r="K814" s="2">
        <f>IF(質格差指数!C814="","",質格差指数!C814)</f>
        <v>-2.9112175417550099E-2</v>
      </c>
      <c r="L814" s="2">
        <f>IF(質格差指数!D814="","",質格差指数!D814)</f>
        <v>8.4929252812598194E-2</v>
      </c>
      <c r="M814" s="2">
        <f>IF(質格差指数!E814="","",質格差指数!E814)</f>
        <v>0.134322740975762</v>
      </c>
      <c r="N814" s="2">
        <f>IF(質格差指数!F814="","",質格差指数!F814)</f>
        <v>-3.9806571314581402E-2</v>
      </c>
      <c r="O814" s="2">
        <f>IF(質格差指数!G814="","",質格差指数!G814)</f>
        <v>-3.1195064317872001E-2</v>
      </c>
    </row>
    <row r="815" spans="1:15" x14ac:dyDescent="0.55000000000000004">
      <c r="A815" s="3">
        <v>27</v>
      </c>
      <c r="B815" s="3">
        <v>6</v>
      </c>
      <c r="I815" s="3">
        <v>27</v>
      </c>
      <c r="J815" s="3">
        <v>6</v>
      </c>
      <c r="K815" s="2">
        <f>IF(質格差指数!C815="","",質格差指数!C815)</f>
        <v>9.3996654903658203E-2</v>
      </c>
      <c r="L815" s="2">
        <f>IF(質格差指数!D815="","",質格差指数!D815)</f>
        <v>0.13595821627063101</v>
      </c>
      <c r="M815" s="2">
        <f>IF(質格差指数!E815="","",質格差指数!E815)</f>
        <v>0.13450320927054199</v>
      </c>
      <c r="N815" s="2">
        <f>IF(質格差指数!F815="","",質格差指数!F815)</f>
        <v>6.85847449784069E-2</v>
      </c>
      <c r="O815" s="2">
        <f>IF(質格差指数!G815="","",質格差指数!G815)</f>
        <v>9.8894796748818098E-2</v>
      </c>
    </row>
    <row r="816" spans="1:15" x14ac:dyDescent="0.55000000000000004">
      <c r="A816" s="3">
        <v>27</v>
      </c>
      <c r="B816" s="3">
        <v>7</v>
      </c>
      <c r="I816" s="3">
        <v>27</v>
      </c>
      <c r="J816" s="3">
        <v>7</v>
      </c>
      <c r="K816" s="2">
        <f>IF(質格差指数!C816="","",質格差指数!C816)</f>
        <v>3.2440978132524702E-2</v>
      </c>
      <c r="L816" s="2">
        <f>IF(質格差指数!D816="","",質格差指数!D816)</f>
        <v>0.102958224534745</v>
      </c>
      <c r="M816" s="2">
        <f>IF(質格差指数!E816="","",質格差指数!E816)</f>
        <v>0.135975404097676</v>
      </c>
      <c r="N816" s="2">
        <f>IF(質格差指数!F816="","",質格差指数!F816)</f>
        <v>-1.3138813521153999E-2</v>
      </c>
      <c r="O816" s="2">
        <f>IF(質格差指数!G816="","",質格差指数!G816)</f>
        <v>-7.5680152937969104E-3</v>
      </c>
    </row>
    <row r="817" spans="1:15" x14ac:dyDescent="0.55000000000000004">
      <c r="A817" s="3">
        <v>27</v>
      </c>
      <c r="B817" s="3">
        <v>8</v>
      </c>
      <c r="I817" s="3">
        <v>27</v>
      </c>
      <c r="J817" s="3">
        <v>8</v>
      </c>
      <c r="K817" s="2">
        <f>IF(質格差指数!C817="","",質格差指数!C817)</f>
        <v>1.2742739633226899E-2</v>
      </c>
      <c r="L817" s="2">
        <f>IF(質格差指数!D817="","",質格差指数!D817)</f>
        <v>8.9532628678115497E-2</v>
      </c>
      <c r="M817" s="2">
        <f>IF(質格差指数!E817="","",質格差指数!E817)</f>
        <v>0.113355967280912</v>
      </c>
      <c r="N817" s="2">
        <f>IF(質格差指数!F817="","",質格差指数!F817)</f>
        <v>1.1391292032740599E-2</v>
      </c>
      <c r="O817" s="2">
        <f>IF(質格差指数!G817="","",質格差指数!G817)</f>
        <v>1.9120059337078801E-2</v>
      </c>
    </row>
    <row r="818" spans="1:15" x14ac:dyDescent="0.55000000000000004">
      <c r="A818" s="3">
        <v>27</v>
      </c>
      <c r="B818" s="3">
        <v>9</v>
      </c>
      <c r="I818" s="3">
        <v>27</v>
      </c>
      <c r="J818" s="3">
        <v>9</v>
      </c>
      <c r="K818" s="2">
        <f>IF(質格差指数!C818="","",質格差指数!C818)</f>
        <v>3.9853467923945299E-2</v>
      </c>
      <c r="L818" s="2">
        <f>IF(質格差指数!D818="","",質格差指数!D818)</f>
        <v>7.1751028149851695E-2</v>
      </c>
      <c r="M818" s="2">
        <f>IF(質格差指数!E818="","",質格差指数!E818)</f>
        <v>8.5903631128320307E-2</v>
      </c>
      <c r="N818" s="2">
        <f>IF(質格差指数!F818="","",質格差指数!F818)</f>
        <v>2.6579638819535401E-2</v>
      </c>
      <c r="O818" s="2">
        <f>IF(質格差指数!G818="","",質格差指数!G818)</f>
        <v>3.84222674138388E-2</v>
      </c>
    </row>
    <row r="819" spans="1:15" x14ac:dyDescent="0.55000000000000004">
      <c r="A819" s="3">
        <v>27</v>
      </c>
      <c r="B819" s="3">
        <v>10</v>
      </c>
      <c r="I819" s="3">
        <v>27</v>
      </c>
      <c r="J819" s="3">
        <v>10</v>
      </c>
      <c r="K819" s="2">
        <f>IF(質格差指数!C819="","",質格差指数!C819)</f>
        <v>4.3778637167535002E-2</v>
      </c>
      <c r="L819" s="2">
        <f>IF(質格差指数!D819="","",質格差指数!D819)</f>
        <v>9.0177611385796802E-2</v>
      </c>
      <c r="M819" s="2">
        <f>IF(質格差指数!E819="","",質格差指数!E819)</f>
        <v>0.111169189795428</v>
      </c>
      <c r="N819" s="2">
        <f>IF(質格差指数!F819="","",質格差指数!F819)</f>
        <v>4.93100490045979E-2</v>
      </c>
      <c r="O819" s="2">
        <f>IF(質格差指数!G819="","",質格差指数!G819)</f>
        <v>5.9881673223954199E-2</v>
      </c>
    </row>
    <row r="820" spans="1:15" x14ac:dyDescent="0.55000000000000004">
      <c r="A820" s="3">
        <v>27</v>
      </c>
      <c r="B820" s="3">
        <v>11</v>
      </c>
      <c r="I820" s="3">
        <v>27</v>
      </c>
      <c r="J820" s="3">
        <v>11</v>
      </c>
      <c r="K820" s="2">
        <f>IF(質格差指数!C820="","",質格差指数!C820)</f>
        <v>3.8623414449996403E-2</v>
      </c>
      <c r="L820" s="2">
        <f>IF(質格差指数!D820="","",質格差指数!D820)</f>
        <v>0.11980215584256</v>
      </c>
      <c r="M820" s="2">
        <f>IF(質格差指数!E820="","",質格差指数!E820)</f>
        <v>0.111342357380234</v>
      </c>
      <c r="N820" s="2">
        <f>IF(質格差指数!F820="","",質格差指数!F820)</f>
        <v>2.8123451046968601E-3</v>
      </c>
      <c r="O820" s="2">
        <f>IF(質格差指数!G820="","",質格差指数!G820)</f>
        <v>2.6047058428921199E-2</v>
      </c>
    </row>
    <row r="821" spans="1:15" x14ac:dyDescent="0.55000000000000004">
      <c r="A821" s="3">
        <v>27</v>
      </c>
      <c r="B821" s="3">
        <v>12</v>
      </c>
      <c r="I821" s="3">
        <v>27</v>
      </c>
      <c r="J821" s="3">
        <v>12</v>
      </c>
      <c r="K821" s="2">
        <f>IF(質格差指数!C821="","",質格差指数!C821)</f>
        <v>0.100979783761226</v>
      </c>
      <c r="L821" s="2">
        <f>IF(質格差指数!D821="","",質格差指数!D821)</f>
        <v>0.18282975779381999</v>
      </c>
      <c r="M821" s="2">
        <f>IF(質格差指数!E821="","",質格差指数!E821)</f>
        <v>0.2033985775253</v>
      </c>
      <c r="N821" s="2">
        <f>IF(質格差指数!F821="","",質格差指数!F821)</f>
        <v>8.3340131042093396E-2</v>
      </c>
      <c r="O821" s="2">
        <f>IF(質格差指数!G821="","",質格差指数!G821)</f>
        <v>8.62154314537973E-2</v>
      </c>
    </row>
    <row r="822" spans="1:15" x14ac:dyDescent="0.55000000000000004">
      <c r="A822" s="3">
        <v>27</v>
      </c>
      <c r="B822" s="3">
        <v>13</v>
      </c>
      <c r="I822" s="3">
        <v>27</v>
      </c>
      <c r="J822" s="3">
        <v>13</v>
      </c>
      <c r="K822" s="2">
        <f>IF(質格差指数!C822="","",質格差指数!C822)</f>
        <v>3.7902506759122302E-2</v>
      </c>
      <c r="L822" s="2">
        <f>IF(質格差指数!D822="","",質格差指数!D822)</f>
        <v>7.5296768885113205E-2</v>
      </c>
      <c r="M822" s="2">
        <f>IF(質格差指数!E822="","",質格差指数!E822)</f>
        <v>0.10134858046590101</v>
      </c>
      <c r="N822" s="2">
        <f>IF(質格差指数!F822="","",質格差指数!F822)</f>
        <v>-0.40822022268303298</v>
      </c>
      <c r="O822" s="2">
        <f>IF(質格差指数!G822="","",質格差指数!G822)</f>
        <v>-0.35285378378287202</v>
      </c>
    </row>
    <row r="823" spans="1:15" x14ac:dyDescent="0.55000000000000004">
      <c r="A823" s="3">
        <v>27</v>
      </c>
      <c r="B823" s="3">
        <v>14</v>
      </c>
      <c r="I823" s="3">
        <v>27</v>
      </c>
      <c r="J823" s="3">
        <v>14</v>
      </c>
      <c r="K823" s="2">
        <f>IF(質格差指数!C823="","",質格差指数!C823)</f>
        <v>-2.1708105753597299E-3</v>
      </c>
      <c r="L823" s="2">
        <f>IF(質格差指数!D823="","",質格差指数!D823)</f>
        <v>7.0295368589675403E-2</v>
      </c>
      <c r="M823" s="2">
        <f>IF(質格差指数!E823="","",質格差指数!E823)</f>
        <v>0.10771399685738101</v>
      </c>
      <c r="N823" s="2">
        <f>IF(質格差指数!F823="","",質格差指数!F823)</f>
        <v>-8.9983559189564799E-3</v>
      </c>
      <c r="O823" s="2">
        <f>IF(質格差指数!G823="","",質格差指数!G823)</f>
        <v>-2.3746113461719002E-3</v>
      </c>
    </row>
    <row r="824" spans="1:15" x14ac:dyDescent="0.55000000000000004">
      <c r="A824" s="3">
        <v>27</v>
      </c>
      <c r="B824" s="3">
        <v>15</v>
      </c>
      <c r="I824" s="3">
        <v>27</v>
      </c>
      <c r="J824" s="3">
        <v>15</v>
      </c>
      <c r="K824" s="2">
        <f>IF(質格差指数!C824="","",質格差指数!C824)</f>
        <v>5.36189669860625E-2</v>
      </c>
      <c r="L824" s="2">
        <f>IF(質格差指数!D824="","",質格差指数!D824)</f>
        <v>0.12994149430406299</v>
      </c>
      <c r="M824" s="2">
        <f>IF(質格差指数!E824="","",質格差指数!E824)</f>
        <v>0.13497952506769001</v>
      </c>
      <c r="N824" s="2">
        <f>IF(質格差指数!F824="","",質格差指数!F824)</f>
        <v>7.0242117528569502E-3</v>
      </c>
      <c r="O824" s="2">
        <f>IF(質格差指数!G824="","",質格差指数!G824)</f>
        <v>1.7123845241026701E-2</v>
      </c>
    </row>
    <row r="825" spans="1:15" x14ac:dyDescent="0.55000000000000004">
      <c r="A825" s="3">
        <v>27</v>
      </c>
      <c r="B825" s="3">
        <v>16</v>
      </c>
      <c r="I825" s="3">
        <v>27</v>
      </c>
      <c r="J825" s="3">
        <v>16</v>
      </c>
      <c r="K825" s="2">
        <f>IF(質格差指数!C825="","",質格差指数!C825)</f>
        <v>0.10106071876794</v>
      </c>
      <c r="L825" s="2">
        <f>IF(質格差指数!D825="","",質格差指数!D825)</f>
        <v>0.11580453309343799</v>
      </c>
      <c r="M825" s="2">
        <f>IF(質格差指数!E825="","",質格差指数!E825)</f>
        <v>0.113959693052277</v>
      </c>
      <c r="N825" s="2">
        <f>IF(質格差指数!F825="","",質格差指数!F825)</f>
        <v>8.00170092412609E-2</v>
      </c>
      <c r="O825" s="2">
        <f>IF(質格差指数!G825="","",質格差指数!G825)</f>
        <v>9.0256281660019894E-2</v>
      </c>
    </row>
    <row r="826" spans="1:15" x14ac:dyDescent="0.55000000000000004">
      <c r="A826" s="3">
        <v>27</v>
      </c>
      <c r="B826" s="3">
        <v>17</v>
      </c>
      <c r="I826" s="3">
        <v>27</v>
      </c>
      <c r="J826" s="3">
        <v>17</v>
      </c>
      <c r="K826" s="2">
        <f>IF(質格差指数!C826="","",質格差指数!C826)</f>
        <v>9.0387648654131694E-2</v>
      </c>
      <c r="L826" s="2">
        <f>IF(質格差指数!D826="","",質格差指数!D826)</f>
        <v>0.114374251184185</v>
      </c>
      <c r="M826" s="2">
        <f>IF(質格差指数!E826="","",質格差指数!E826)</f>
        <v>9.7806454999010306E-2</v>
      </c>
      <c r="N826" s="2">
        <f>IF(質格差指数!F826="","",質格差指数!F826)</f>
        <v>7.9100020122155695E-2</v>
      </c>
      <c r="O826" s="2">
        <f>IF(質格差指数!G826="","",質格差指数!G826)</f>
        <v>0.114050969823945</v>
      </c>
    </row>
    <row r="827" spans="1:15" x14ac:dyDescent="0.55000000000000004">
      <c r="A827" s="3">
        <v>27</v>
      </c>
      <c r="B827" s="3">
        <v>18</v>
      </c>
      <c r="I827" s="3">
        <v>27</v>
      </c>
      <c r="J827" s="3">
        <v>18</v>
      </c>
      <c r="K827" s="2">
        <f>IF(質格差指数!C827="","",質格差指数!C827)</f>
        <v>8.4117594126985801E-2</v>
      </c>
      <c r="L827" s="2">
        <f>IF(質格差指数!D827="","",質格差指数!D827)</f>
        <v>0.110789696813622</v>
      </c>
      <c r="M827" s="2">
        <f>IF(質格差指数!E827="","",質格差指数!E827)</f>
        <v>0.117184593208782</v>
      </c>
      <c r="N827" s="2">
        <f>IF(質格差指数!F827="","",質格差指数!F827)</f>
        <v>0.116872072530949</v>
      </c>
      <c r="O827" s="2">
        <f>IF(質格差指数!G827="","",質格差指数!G827)</f>
        <v>9.8581033756334202E-2</v>
      </c>
    </row>
    <row r="828" spans="1:15" x14ac:dyDescent="0.55000000000000004">
      <c r="A828" s="3">
        <v>27</v>
      </c>
      <c r="B828" s="3">
        <v>19</v>
      </c>
      <c r="I828" s="3">
        <v>27</v>
      </c>
      <c r="J828" s="3">
        <v>19</v>
      </c>
      <c r="K828" s="2">
        <f>IF(質格差指数!C828="","",質格差指数!C828)</f>
        <v>0.158888206765607</v>
      </c>
      <c r="L828" s="2">
        <f>IF(質格差指数!D828="","",質格差指数!D828)</f>
        <v>0.17645152473913001</v>
      </c>
      <c r="M828" s="2">
        <f>IF(質格差指数!E828="","",質格差指数!E828)</f>
        <v>0.17038368605502099</v>
      </c>
      <c r="N828" s="2">
        <f>IF(質格差指数!F828="","",質格差指数!F828)</f>
        <v>0.16316871614627301</v>
      </c>
      <c r="O828" s="2">
        <f>IF(質格差指数!G828="","",質格差指数!G828)</f>
        <v>0.15415521681977801</v>
      </c>
    </row>
    <row r="829" spans="1:15" x14ac:dyDescent="0.55000000000000004">
      <c r="A829" s="3">
        <v>27</v>
      </c>
      <c r="B829" s="3">
        <v>20</v>
      </c>
      <c r="I829" s="3">
        <v>27</v>
      </c>
      <c r="J829" s="3">
        <v>20</v>
      </c>
      <c r="K829" s="2">
        <f>IF(質格差指数!C829="","",質格差指数!C829)</f>
        <v>0.13984137640515401</v>
      </c>
      <c r="L829" s="2">
        <f>IF(質格差指数!D829="","",質格差指数!D829)</f>
        <v>0.13182719401110901</v>
      </c>
      <c r="M829" s="2">
        <f>IF(質格差指数!E829="","",質格差指数!E829)</f>
        <v>0.13927509098334501</v>
      </c>
      <c r="N829" s="2">
        <f>IF(質格差指数!F829="","",質格差指数!F829)</f>
        <v>0.137867797671099</v>
      </c>
      <c r="O829" s="2">
        <f>IF(質格差指数!G829="","",質格差指数!G829)</f>
        <v>0.141361655380075</v>
      </c>
    </row>
    <row r="830" spans="1:15" x14ac:dyDescent="0.55000000000000004">
      <c r="A830" s="3">
        <v>27</v>
      </c>
      <c r="B830" s="3">
        <v>21</v>
      </c>
      <c r="I830" s="3">
        <v>27</v>
      </c>
      <c r="J830" s="3">
        <v>21</v>
      </c>
      <c r="K830" s="2">
        <f>IF(質格差指数!C830="","",質格差指数!C830)</f>
        <v>3.9787717186444201E-2</v>
      </c>
      <c r="L830" s="2">
        <f>IF(質格差指数!D830="","",質格差指数!D830)</f>
        <v>7.9636420662604596E-2</v>
      </c>
      <c r="M830" s="2">
        <f>IF(質格差指数!E830="","",質格差指数!E830)</f>
        <v>3.1246366741957101E-2</v>
      </c>
      <c r="N830" s="2">
        <f>IF(質格差指数!F830="","",質格差指数!F830)</f>
        <v>5.2449406701847903E-2</v>
      </c>
      <c r="O830" s="2">
        <f>IF(質格差指数!G830="","",質格差指数!G830)</f>
        <v>8.5121172288211297E-2</v>
      </c>
    </row>
    <row r="831" spans="1:15" x14ac:dyDescent="0.55000000000000004">
      <c r="A831" s="3">
        <v>27</v>
      </c>
      <c r="B831" s="3">
        <v>22</v>
      </c>
      <c r="I831" s="3">
        <v>27</v>
      </c>
      <c r="J831" s="3">
        <v>22</v>
      </c>
      <c r="K831" s="2">
        <f>IF(質格差指数!C831="","",質格差指数!C831)</f>
        <v>4.2629248779172402E-2</v>
      </c>
      <c r="L831" s="2">
        <f>IF(質格差指数!D831="","",質格差指数!D831)</f>
        <v>2.4817689271134299E-2</v>
      </c>
      <c r="M831" s="2">
        <f>IF(質格差指数!E831="","",質格差指数!E831)</f>
        <v>9.7482095836365107E-2</v>
      </c>
      <c r="N831" s="2">
        <f>IF(質格差指数!F831="","",質格差指数!F831)</f>
        <v>8.9715631015922004E-2</v>
      </c>
      <c r="O831" s="2">
        <f>IF(質格差指数!G831="","",質格差指数!G831)</f>
        <v>9.1333502965302599E-2</v>
      </c>
    </row>
    <row r="832" spans="1:15" x14ac:dyDescent="0.55000000000000004">
      <c r="A832" s="3">
        <v>27</v>
      </c>
      <c r="B832" s="3">
        <v>23</v>
      </c>
      <c r="I832" s="3">
        <v>27</v>
      </c>
      <c r="J832" s="3">
        <v>23</v>
      </c>
      <c r="K832" s="2">
        <f>IF(質格差指数!C832="","",質格差指数!C832)</f>
        <v>0.205576069146264</v>
      </c>
      <c r="L832" s="2">
        <f>IF(質格差指数!D832="","",質格差指数!D832)</f>
        <v>0.168662566116526</v>
      </c>
      <c r="M832" s="2">
        <f>IF(質格差指数!E832="","",質格差指数!E832)</f>
        <v>0.24328633025083901</v>
      </c>
      <c r="N832" s="2">
        <f>IF(質格差指数!F832="","",質格差指数!F832)</f>
        <v>0.138609455896884</v>
      </c>
      <c r="O832" s="2">
        <f>IF(質格差指数!G832="","",質格差指数!G832)</f>
        <v>9.6958188633855094E-2</v>
      </c>
    </row>
    <row r="833" spans="1:15" x14ac:dyDescent="0.55000000000000004">
      <c r="A833" s="3">
        <v>27</v>
      </c>
      <c r="B833" s="3">
        <v>24</v>
      </c>
      <c r="I833" s="3">
        <v>27</v>
      </c>
      <c r="J833" s="3">
        <v>24</v>
      </c>
      <c r="K833" s="2">
        <f>IF(質格差指数!C833="","",質格差指数!C833)</f>
        <v>8.8626636889750796E-2</v>
      </c>
      <c r="L833" s="2">
        <f>IF(質格差指数!D833="","",質格差指数!D833)</f>
        <v>8.7842394095635407E-2</v>
      </c>
      <c r="M833" s="2">
        <f>IF(質格差指数!E833="","",質格差指数!E833)</f>
        <v>0.113628185836941</v>
      </c>
      <c r="N833" s="2">
        <f>IF(質格差指数!F833="","",質格差指数!F833)</f>
        <v>8.7346640768442896E-2</v>
      </c>
      <c r="O833" s="2">
        <f>IF(質格差指数!G833="","",質格差指数!G833)</f>
        <v>7.5614051257430995E-2</v>
      </c>
    </row>
    <row r="834" spans="1:15" x14ac:dyDescent="0.55000000000000004">
      <c r="A834" s="3">
        <v>27</v>
      </c>
      <c r="B834" s="3">
        <v>25</v>
      </c>
      <c r="I834" s="3">
        <v>27</v>
      </c>
      <c r="J834" s="3">
        <v>25</v>
      </c>
      <c r="K834" s="2">
        <f>IF(質格差指数!C834="","",質格差指数!C834)</f>
        <v>6.4476687239622105E-2</v>
      </c>
      <c r="L834" s="2">
        <f>IF(質格差指数!D834="","",質格差指数!D834)</f>
        <v>1.7937999995888201E-2</v>
      </c>
      <c r="M834" s="2">
        <f>IF(質格差指数!E834="","",質格差指数!E834)</f>
        <v>4.0086707487631698E-2</v>
      </c>
      <c r="N834" s="2">
        <f>IF(質格差指数!F834="","",質格差指数!F834)</f>
        <v>3.5561984271177398E-2</v>
      </c>
      <c r="O834" s="2">
        <f>IF(質格差指数!G834="","",質格差指数!G834)</f>
        <v>2.15411184184311E-2</v>
      </c>
    </row>
    <row r="835" spans="1:15" x14ac:dyDescent="0.55000000000000004">
      <c r="A835" s="3">
        <v>27</v>
      </c>
      <c r="B835" s="3">
        <v>26</v>
      </c>
      <c r="I835" s="3">
        <v>27</v>
      </c>
      <c r="J835" s="3">
        <v>26</v>
      </c>
      <c r="K835" s="2">
        <f>IF(質格差指数!C835="","",質格差指数!C835)</f>
        <v>0.22357128517480801</v>
      </c>
      <c r="L835" s="2">
        <f>IF(質格差指数!D835="","",質格差指数!D835)</f>
        <v>0.157858850387365</v>
      </c>
      <c r="M835" s="2">
        <f>IF(質格差指数!E835="","",質格差指数!E835)</f>
        <v>0.20017629411147</v>
      </c>
      <c r="N835" s="2">
        <f>IF(質格差指数!F835="","",質格差指数!F835)</f>
        <v>0.18863838592865001</v>
      </c>
      <c r="O835" s="2">
        <f>IF(質格差指数!G835="","",質格差指数!G835)</f>
        <v>0.17857485001591999</v>
      </c>
    </row>
    <row r="836" spans="1:15" x14ac:dyDescent="0.55000000000000004">
      <c r="A836" s="3">
        <v>27</v>
      </c>
      <c r="B836" s="3">
        <v>27</v>
      </c>
      <c r="I836" s="3">
        <v>27</v>
      </c>
      <c r="J836" s="3">
        <v>27</v>
      </c>
      <c r="K836" s="2">
        <f>IF(質格差指数!C836="","",質格差指数!C836)</f>
        <v>0.106288467786537</v>
      </c>
      <c r="L836" s="2">
        <f>IF(質格差指数!D836="","",質格差指数!D836)</f>
        <v>0.117329855956722</v>
      </c>
      <c r="M836" s="2">
        <f>IF(質格差指数!E836="","",質格差指数!E836)</f>
        <v>0.115257502795548</v>
      </c>
      <c r="N836" s="2">
        <f>IF(質格差指数!F836="","",質格差指数!F836)</f>
        <v>7.5438047382326401E-2</v>
      </c>
      <c r="O836" s="2">
        <f>IF(質格差指数!G836="","",質格差指数!G836)</f>
        <v>0.140543604960293</v>
      </c>
    </row>
    <row r="837" spans="1:15" x14ac:dyDescent="0.55000000000000004">
      <c r="A837" s="3">
        <v>27</v>
      </c>
      <c r="B837" s="3">
        <v>28</v>
      </c>
      <c r="I837" s="3">
        <v>27</v>
      </c>
      <c r="J837" s="3">
        <v>28</v>
      </c>
      <c r="K837" s="2">
        <f>IF(質格差指数!C837="","",質格差指数!C837)</f>
        <v>4.4656297266739697E-2</v>
      </c>
      <c r="L837" s="2">
        <f>IF(質格差指数!D837="","",質格差指数!D837)</f>
        <v>5.4580463332207597E-2</v>
      </c>
      <c r="M837" s="2">
        <f>IF(質格差指数!E837="","",質格差指数!E837)</f>
        <v>5.43195934074567E-2</v>
      </c>
      <c r="N837" s="2">
        <f>IF(質格差指数!F837="","",質格差指数!F837)</f>
        <v>5.3831522221207802E-2</v>
      </c>
      <c r="O837" s="2">
        <f>IF(質格差指数!G837="","",質格差指数!G837)</f>
        <v>5.39533361027884E-2</v>
      </c>
    </row>
    <row r="838" spans="1:15" x14ac:dyDescent="0.55000000000000004">
      <c r="A838" s="3">
        <v>27</v>
      </c>
      <c r="B838" s="3">
        <v>29</v>
      </c>
      <c r="I838" s="3">
        <v>27</v>
      </c>
      <c r="J838" s="3">
        <v>29</v>
      </c>
      <c r="K838" s="2">
        <f>IF(質格差指数!C838="","",質格差指数!C838)</f>
        <v>-1.6092659583114299E-2</v>
      </c>
      <c r="L838" s="2">
        <f>IF(質格差指数!D838="","",質格差指数!D838)</f>
        <v>-3.2076528554462899E-2</v>
      </c>
      <c r="M838" s="2">
        <f>IF(質格差指数!E838="","",質格差指数!E838)</f>
        <v>-7.6491994686971099E-2</v>
      </c>
      <c r="N838" s="2">
        <f>IF(質格差指数!F838="","",質格差指数!F838)</f>
        <v>-3.6982954630993901E-2</v>
      </c>
      <c r="O838" s="2">
        <f>IF(質格差指数!G838="","",質格差指数!G838)</f>
        <v>-1.9472122608945801E-2</v>
      </c>
    </row>
    <row r="839" spans="1:15" x14ac:dyDescent="0.55000000000000004">
      <c r="A839" s="3">
        <v>27</v>
      </c>
      <c r="B839" s="3">
        <v>30</v>
      </c>
      <c r="I839" s="3">
        <v>27</v>
      </c>
      <c r="J839" s="3">
        <v>30</v>
      </c>
      <c r="K839" s="2">
        <f>IF(質格差指数!C839="","",質格差指数!C839)</f>
        <v>1.9415081799873699E-2</v>
      </c>
      <c r="L839" s="2">
        <f>IF(質格差指数!D839="","",質格差指数!D839)</f>
        <v>-6.1465734137899897E-4</v>
      </c>
      <c r="M839" s="2">
        <f>IF(質格差指数!E839="","",質格差指数!E839)</f>
        <v>2.3411651081002298E-3</v>
      </c>
      <c r="N839" s="2">
        <f>IF(質格差指数!F839="","",質格差指数!F839)</f>
        <v>-4.5453324464583798E-3</v>
      </c>
      <c r="O839" s="2">
        <f>IF(質格差指数!G839="","",質格差指数!G839)</f>
        <v>1.3984265380178501E-2</v>
      </c>
    </row>
    <row r="840" spans="1:15" x14ac:dyDescent="0.55000000000000004">
      <c r="A840" s="3">
        <v>27</v>
      </c>
      <c r="B840" s="3">
        <v>31</v>
      </c>
      <c r="I840" s="3">
        <v>27</v>
      </c>
      <c r="J840" s="3">
        <v>31</v>
      </c>
      <c r="K840" s="2">
        <f>IF(質格差指数!C840="","",質格差指数!C840)</f>
        <v>2.5263066677164499E-2</v>
      </c>
      <c r="L840" s="2">
        <f>IF(質格差指数!D840="","",質格差指数!D840)</f>
        <v>3.8912841063391899E-2</v>
      </c>
      <c r="M840" s="2">
        <f>IF(質格差指数!E840="","",質格差指数!E840)</f>
        <v>5.18048339082657E-2</v>
      </c>
      <c r="N840" s="2">
        <f>IF(質格差指数!F840="","",質格差指数!F840)</f>
        <v>5.6386694989283302E-2</v>
      </c>
      <c r="O840" s="2">
        <f>IF(質格差指数!G840="","",質格差指数!G840)</f>
        <v>4.1817633567615503E-2</v>
      </c>
    </row>
    <row r="841" spans="1:15" x14ac:dyDescent="0.55000000000000004">
      <c r="A841" s="3">
        <v>28</v>
      </c>
      <c r="B841" s="3">
        <v>1</v>
      </c>
      <c r="I841" s="3">
        <v>28</v>
      </c>
      <c r="J841" s="3">
        <v>1</v>
      </c>
      <c r="K841" s="2">
        <f>IF(質格差指数!C841="","",質格差指数!C841)</f>
        <v>0.111351063747423</v>
      </c>
      <c r="L841" s="2">
        <f>IF(質格差指数!D841="","",質格差指数!D841)</f>
        <v>9.12705557869396E-2</v>
      </c>
      <c r="M841" s="2">
        <f>IF(質格差指数!E841="","",質格差指数!E841)</f>
        <v>0.103833526117348</v>
      </c>
      <c r="N841" s="2">
        <f>IF(質格差指数!F841="","",質格差指数!F841)</f>
        <v>9.1259817735330401E-2</v>
      </c>
      <c r="O841" s="2">
        <f>IF(質格差指数!G841="","",質格差指数!G841)</f>
        <v>8.9376951268269098E-2</v>
      </c>
    </row>
    <row r="842" spans="1:15" x14ac:dyDescent="0.55000000000000004">
      <c r="A842" s="3">
        <v>28</v>
      </c>
      <c r="B842" s="3">
        <v>2</v>
      </c>
      <c r="I842" s="3">
        <v>28</v>
      </c>
      <c r="J842" s="3">
        <v>2</v>
      </c>
      <c r="K842" s="2">
        <f>IF(質格差指数!C842="","",質格差指数!C842)</f>
        <v>-0.204647034083447</v>
      </c>
      <c r="L842" s="2">
        <f>IF(質格差指数!D842="","",質格差指数!D842)</f>
        <v>1.1673204751384199E-2</v>
      </c>
      <c r="M842" s="2">
        <f>IF(質格差指数!E842="","",質格差指数!E842)</f>
        <v>0.113704166576063</v>
      </c>
      <c r="N842" s="2">
        <f>IF(質格差指数!F842="","",質格差指数!F842)</f>
        <v>7.1465112058279101E-2</v>
      </c>
      <c r="O842" s="2">
        <f>IF(質格差指数!G842="","",質格差指数!G842)</f>
        <v>0.404996271112532</v>
      </c>
    </row>
    <row r="843" spans="1:15" x14ac:dyDescent="0.55000000000000004">
      <c r="A843" s="3">
        <v>28</v>
      </c>
      <c r="B843" s="3">
        <v>3</v>
      </c>
      <c r="I843" s="3">
        <v>28</v>
      </c>
      <c r="J843" s="3">
        <v>3</v>
      </c>
      <c r="K843" s="2">
        <f>IF(質格差指数!C843="","",質格差指数!C843)</f>
        <v>8.1366076185081196E-2</v>
      </c>
      <c r="L843" s="2">
        <f>IF(質格差指数!D843="","",質格差指数!D843)</f>
        <v>8.7004120515282099E-2</v>
      </c>
      <c r="M843" s="2">
        <f>IF(質格差指数!E843="","",質格差指数!E843)</f>
        <v>0.14181912253436099</v>
      </c>
      <c r="N843" s="2">
        <f>IF(質格差指数!F843="","",質格差指数!F843)</f>
        <v>0.13374635082182099</v>
      </c>
      <c r="O843" s="2">
        <f>IF(質格差指数!G843="","",質格差指数!G843)</f>
        <v>0.11115350926853899</v>
      </c>
    </row>
    <row r="844" spans="1:15" x14ac:dyDescent="0.55000000000000004">
      <c r="A844" s="3">
        <v>28</v>
      </c>
      <c r="B844" s="3">
        <v>4</v>
      </c>
      <c r="I844" s="3">
        <v>28</v>
      </c>
      <c r="J844" s="3">
        <v>4</v>
      </c>
      <c r="K844" s="2">
        <f>IF(質格差指数!C844="","",質格差指数!C844)</f>
        <v>6.0220480226373399E-2</v>
      </c>
      <c r="L844" s="2">
        <f>IF(質格差指数!D844="","",質格差指数!D844)</f>
        <v>0.168538485386865</v>
      </c>
      <c r="M844" s="2">
        <f>IF(質格差指数!E844="","",質格差指数!E844)</f>
        <v>0.22706113826701699</v>
      </c>
      <c r="N844" s="2">
        <f>IF(質格差指数!F844="","",質格差指数!F844)</f>
        <v>8.8180881420065402E-2</v>
      </c>
      <c r="O844" s="2">
        <f>IF(質格差指数!G844="","",質格差指数!G844)</f>
        <v>6.8211541409426896E-2</v>
      </c>
    </row>
    <row r="845" spans="1:15" x14ac:dyDescent="0.55000000000000004">
      <c r="A845" s="3">
        <v>28</v>
      </c>
      <c r="B845" s="3">
        <v>5</v>
      </c>
      <c r="I845" s="3">
        <v>28</v>
      </c>
      <c r="J845" s="3">
        <v>5</v>
      </c>
      <c r="K845" s="2">
        <f>IF(質格差指数!C845="","",質格差指数!C845)</f>
        <v>-6.3798104707426306E-2</v>
      </c>
      <c r="L845" s="2">
        <f>IF(質格差指数!D845="","",質格差指数!D845)</f>
        <v>2.09183187406741E-2</v>
      </c>
      <c r="M845" s="2">
        <f>IF(質格差指数!E845="","",質格差指数!E845)</f>
        <v>0.12808265101434499</v>
      </c>
      <c r="N845" s="2">
        <f>IF(質格差指数!F845="","",質格差指数!F845)</f>
        <v>-3.5071653674101998E-2</v>
      </c>
      <c r="O845" s="2">
        <f>IF(質格差指数!G845="","",質格差指数!G845)</f>
        <v>-5.6743670636056898E-2</v>
      </c>
    </row>
    <row r="846" spans="1:15" x14ac:dyDescent="0.55000000000000004">
      <c r="A846" s="3">
        <v>28</v>
      </c>
      <c r="B846" s="3">
        <v>6</v>
      </c>
      <c r="I846" s="3">
        <v>28</v>
      </c>
      <c r="J846" s="3">
        <v>6</v>
      </c>
      <c r="K846" s="2">
        <f>IF(質格差指数!C846="","",質格差指数!C846)</f>
        <v>8.6630432936192197E-3</v>
      </c>
      <c r="L846" s="2">
        <f>IF(質格差指数!D846="","",質格差指数!D846)</f>
        <v>5.1966368412716103E-2</v>
      </c>
      <c r="M846" s="2">
        <f>IF(質格差指数!E846="","",質格差指数!E846)</f>
        <v>0.121917337113553</v>
      </c>
      <c r="N846" s="2">
        <f>IF(質格差指数!F846="","",質格差指数!F846)</f>
        <v>5.4954238821382E-2</v>
      </c>
      <c r="O846" s="2">
        <f>IF(質格差指数!G846="","",質格差指数!G846)</f>
        <v>4.3903317873968499E-2</v>
      </c>
    </row>
    <row r="847" spans="1:15" x14ac:dyDescent="0.55000000000000004">
      <c r="A847" s="3">
        <v>28</v>
      </c>
      <c r="B847" s="3">
        <v>7</v>
      </c>
      <c r="I847" s="3">
        <v>28</v>
      </c>
      <c r="J847" s="3">
        <v>7</v>
      </c>
      <c r="K847" s="2">
        <f>IF(質格差指数!C847="","",質格差指数!C847)</f>
        <v>5.0677420735796303E-3</v>
      </c>
      <c r="L847" s="2">
        <f>IF(質格差指数!D847="","",質格差指数!D847)</f>
        <v>7.6619176123323404E-2</v>
      </c>
      <c r="M847" s="2">
        <f>IF(質格差指数!E847="","",質格差指数!E847)</f>
        <v>0.15309313304764</v>
      </c>
      <c r="N847" s="2">
        <f>IF(質格差指数!F847="","",質格差指数!F847)</f>
        <v>6.0699216458205398E-2</v>
      </c>
      <c r="O847" s="2">
        <f>IF(質格差指数!G847="","",質格差指数!G847)</f>
        <v>4.5745636656125001E-2</v>
      </c>
    </row>
    <row r="848" spans="1:15" x14ac:dyDescent="0.55000000000000004">
      <c r="A848" s="3">
        <v>28</v>
      </c>
      <c r="B848" s="3">
        <v>8</v>
      </c>
      <c r="I848" s="3">
        <v>28</v>
      </c>
      <c r="J848" s="3">
        <v>8</v>
      </c>
      <c r="K848" s="2">
        <f>IF(質格差指数!C848="","",質格差指数!C848)</f>
        <v>8.5369468668985392E-3</v>
      </c>
      <c r="L848" s="2">
        <f>IF(質格差指数!D848="","",質格差指数!D848)</f>
        <v>6.9718585966066504E-2</v>
      </c>
      <c r="M848" s="2">
        <f>IF(質格差指数!E848="","",質格差指数!E848)</f>
        <v>0.112952111482634</v>
      </c>
      <c r="N848" s="2">
        <f>IF(質格差指数!F848="","",質格差指数!F848)</f>
        <v>2.3402477894462401E-2</v>
      </c>
      <c r="O848" s="2">
        <f>IF(質格差指数!G848="","",質格差指数!G848)</f>
        <v>3.3750241488983402E-3</v>
      </c>
    </row>
    <row r="849" spans="1:15" x14ac:dyDescent="0.55000000000000004">
      <c r="A849" s="3">
        <v>28</v>
      </c>
      <c r="B849" s="3">
        <v>9</v>
      </c>
      <c r="I849" s="3">
        <v>28</v>
      </c>
      <c r="J849" s="3">
        <v>9</v>
      </c>
      <c r="K849" s="2">
        <f>IF(質格差指数!C849="","",質格差指数!C849)</f>
        <v>1.5788741996317902E-2</v>
      </c>
      <c r="L849" s="2">
        <f>IF(質格差指数!D849="","",質格差指数!D849)</f>
        <v>3.8535587653549398E-2</v>
      </c>
      <c r="M849" s="2">
        <f>IF(質格差指数!E849="","",質格差指数!E849)</f>
        <v>9.5433299025688798E-2</v>
      </c>
      <c r="N849" s="2">
        <f>IF(質格差指数!F849="","",質格差指数!F849)</f>
        <v>3.5228676655962403E-2</v>
      </c>
      <c r="O849" s="2">
        <f>IF(質格差指数!G849="","",質格差指数!G849)</f>
        <v>2.7369334515465301E-2</v>
      </c>
    </row>
    <row r="850" spans="1:15" x14ac:dyDescent="0.55000000000000004">
      <c r="A850" s="3">
        <v>28</v>
      </c>
      <c r="B850" s="3">
        <v>10</v>
      </c>
      <c r="I850" s="3">
        <v>28</v>
      </c>
      <c r="J850" s="3">
        <v>10</v>
      </c>
      <c r="K850" s="2">
        <f>IF(質格差指数!C850="","",質格差指数!C850)</f>
        <v>4.2594532246303898E-2</v>
      </c>
      <c r="L850" s="2">
        <f>IF(質格差指数!D850="","",質格差指数!D850)</f>
        <v>8.0262705763523207E-2</v>
      </c>
      <c r="M850" s="2">
        <f>IF(質格差指数!E850="","",質格差指数!E850)</f>
        <v>0.13928366130527101</v>
      </c>
      <c r="N850" s="2">
        <f>IF(質格差指数!F850="","",質格差指数!F850)</f>
        <v>8.2519634109699605E-2</v>
      </c>
      <c r="O850" s="2">
        <f>IF(質格差指数!G850="","",質格差指数!G850)</f>
        <v>6.6500859665165293E-2</v>
      </c>
    </row>
    <row r="851" spans="1:15" x14ac:dyDescent="0.55000000000000004">
      <c r="A851" s="3">
        <v>28</v>
      </c>
      <c r="B851" s="3">
        <v>11</v>
      </c>
      <c r="I851" s="3">
        <v>28</v>
      </c>
      <c r="J851" s="3">
        <v>11</v>
      </c>
      <c r="K851" s="2">
        <f>IF(質格差指数!C851="","",質格差指数!C851)</f>
        <v>3.4893313288717502E-3</v>
      </c>
      <c r="L851" s="2">
        <f>IF(質格差指数!D851="","",質格差指数!D851)</f>
        <v>5.8888472988806999E-2</v>
      </c>
      <c r="M851" s="2">
        <f>IF(質格差指数!E851="","",質格差指数!E851)</f>
        <v>0.114713436839414</v>
      </c>
      <c r="N851" s="2">
        <f>IF(質格差指数!F851="","",質格差指数!F851)</f>
        <v>2.2608392518741399E-2</v>
      </c>
      <c r="O851" s="2">
        <f>IF(質格差指数!G851="","",質格差指数!G851)</f>
        <v>1.14547701604223E-3</v>
      </c>
    </row>
    <row r="852" spans="1:15" x14ac:dyDescent="0.55000000000000004">
      <c r="A852" s="3">
        <v>28</v>
      </c>
      <c r="B852" s="3">
        <v>12</v>
      </c>
      <c r="I852" s="3">
        <v>28</v>
      </c>
      <c r="J852" s="3">
        <v>12</v>
      </c>
      <c r="K852" s="2">
        <f>IF(質格差指数!C852="","",質格差指数!C852)</f>
        <v>6.2071808555399502E-3</v>
      </c>
      <c r="L852" s="2">
        <f>IF(質格差指数!D852="","",質格差指数!D852)</f>
        <v>0.100761312319555</v>
      </c>
      <c r="M852" s="2">
        <f>IF(質格差指数!E852="","",質格差指数!E852)</f>
        <v>0.19096076204877099</v>
      </c>
      <c r="N852" s="2">
        <f>IF(質格差指数!F852="","",質格差指数!F852)</f>
        <v>8.2601253779976305E-2</v>
      </c>
      <c r="O852" s="2">
        <f>IF(質格差指数!G852="","",質格差指数!G852)</f>
        <v>5.5638446389407702E-2</v>
      </c>
    </row>
    <row r="853" spans="1:15" x14ac:dyDescent="0.55000000000000004">
      <c r="A853" s="3">
        <v>28</v>
      </c>
      <c r="B853" s="3">
        <v>13</v>
      </c>
      <c r="I853" s="3">
        <v>28</v>
      </c>
      <c r="J853" s="3">
        <v>13</v>
      </c>
      <c r="K853" s="2">
        <f>IF(質格差指数!C853="","",質格差指数!C853)</f>
        <v>-0.137935190698595</v>
      </c>
      <c r="L853" s="2">
        <f>IF(質格差指数!D853="","",質格差指数!D853)</f>
        <v>-1.4480567374737701E-2</v>
      </c>
      <c r="M853" s="2">
        <f>IF(質格差指数!E853="","",質格差指数!E853)</f>
        <v>9.8720654518568401E-2</v>
      </c>
      <c r="N853" s="2">
        <f>IF(質格差指数!F853="","",質格差指数!F853)</f>
        <v>-0.32085428182435599</v>
      </c>
      <c r="O853" s="2">
        <f>IF(質格差指数!G853="","",質格差指数!G853)</f>
        <v>-0.34072255117641798</v>
      </c>
    </row>
    <row r="854" spans="1:15" x14ac:dyDescent="0.55000000000000004">
      <c r="A854" s="3">
        <v>28</v>
      </c>
      <c r="B854" s="3">
        <v>14</v>
      </c>
      <c r="I854" s="3">
        <v>28</v>
      </c>
      <c r="J854" s="3">
        <v>14</v>
      </c>
      <c r="K854" s="2">
        <f>IF(質格差指数!C854="","",質格差指数!C854)</f>
        <v>-1.2695990445676901E-2</v>
      </c>
      <c r="L854" s="2">
        <f>IF(質格差指数!D854="","",質格差指数!D854)</f>
        <v>4.1194002399255601E-2</v>
      </c>
      <c r="M854" s="2">
        <f>IF(質格差指数!E854="","",質格差指数!E854)</f>
        <v>0.132219337767947</v>
      </c>
      <c r="N854" s="2">
        <f>IF(質格差指数!F854="","",質格差指数!F854)</f>
        <v>3.4069201383925003E-2</v>
      </c>
      <c r="O854" s="2">
        <f>IF(質格差指数!G854="","",質格差指数!G854)</f>
        <v>1.0058617673639201E-2</v>
      </c>
    </row>
    <row r="855" spans="1:15" x14ac:dyDescent="0.55000000000000004">
      <c r="A855" s="3">
        <v>28</v>
      </c>
      <c r="B855" s="3">
        <v>15</v>
      </c>
      <c r="I855" s="3">
        <v>28</v>
      </c>
      <c r="J855" s="3">
        <v>15</v>
      </c>
      <c r="K855" s="2">
        <f>IF(質格差指数!C855="","",質格差指数!C855)</f>
        <v>-4.4195445084698103E-2</v>
      </c>
      <c r="L855" s="2">
        <f>IF(質格差指数!D855="","",質格差指数!D855)</f>
        <v>5.38924599148436E-2</v>
      </c>
      <c r="M855" s="2">
        <f>IF(質格差指数!E855="","",質格差指数!E855)</f>
        <v>0.114466525635761</v>
      </c>
      <c r="N855" s="2">
        <f>IF(質格差指数!F855="","",質格差指数!F855)</f>
        <v>-3.2343948277560902E-2</v>
      </c>
      <c r="O855" s="2">
        <f>IF(質格差指数!G855="","",質格差指数!G855)</f>
        <v>-6.1096440390698503E-2</v>
      </c>
    </row>
    <row r="856" spans="1:15" x14ac:dyDescent="0.55000000000000004">
      <c r="A856" s="3">
        <v>28</v>
      </c>
      <c r="B856" s="3">
        <v>16</v>
      </c>
      <c r="I856" s="3">
        <v>28</v>
      </c>
      <c r="J856" s="3">
        <v>16</v>
      </c>
      <c r="K856" s="2">
        <f>IF(質格差指数!C856="","",質格差指数!C856)</f>
        <v>7.8768287192274106E-2</v>
      </c>
      <c r="L856" s="2">
        <f>IF(質格差指数!D856="","",質格差指数!D856)</f>
        <v>9.5047778230936894E-2</v>
      </c>
      <c r="M856" s="2">
        <f>IF(質格差指数!E856="","",質格差指数!E856)</f>
        <v>0.14642411249914999</v>
      </c>
      <c r="N856" s="2">
        <f>IF(質格差指数!F856="","",質格差指数!F856)</f>
        <v>0.11530497798409101</v>
      </c>
      <c r="O856" s="2">
        <f>IF(質格差指数!G856="","",質格差指数!G856)</f>
        <v>9.2771947256382395E-2</v>
      </c>
    </row>
    <row r="857" spans="1:15" x14ac:dyDescent="0.55000000000000004">
      <c r="A857" s="3">
        <v>28</v>
      </c>
      <c r="B857" s="3">
        <v>17</v>
      </c>
      <c r="I857" s="3">
        <v>28</v>
      </c>
      <c r="J857" s="3">
        <v>17</v>
      </c>
      <c r="K857" s="2">
        <f>IF(質格差指数!C857="","",質格差指数!C857)</f>
        <v>2.5396927745627299E-2</v>
      </c>
      <c r="L857" s="2">
        <f>IF(質格差指数!D857="","",質格差指数!D857)</f>
        <v>5.4635078364638198E-2</v>
      </c>
      <c r="M857" s="2">
        <f>IF(質格差指数!E857="","",質格差指数!E857)</f>
        <v>0.106731091056255</v>
      </c>
      <c r="N857" s="2">
        <f>IF(質格差指数!F857="","",質格差指数!F857)</f>
        <v>9.0841063909790395E-2</v>
      </c>
      <c r="O857" s="2">
        <f>IF(質格差指数!G857="","",質格差指数!G857)</f>
        <v>4.5598434621745398E-2</v>
      </c>
    </row>
    <row r="858" spans="1:15" x14ac:dyDescent="0.55000000000000004">
      <c r="A858" s="3">
        <v>28</v>
      </c>
      <c r="B858" s="3">
        <v>18</v>
      </c>
      <c r="I858" s="3">
        <v>28</v>
      </c>
      <c r="J858" s="3">
        <v>18</v>
      </c>
      <c r="K858" s="2">
        <f>IF(質格差指数!C858="","",質格差指数!C858)</f>
        <v>3.9191471054348101E-2</v>
      </c>
      <c r="L858" s="2">
        <f>IF(質格差指数!D858="","",質格差指数!D858)</f>
        <v>5.0661404192435797E-2</v>
      </c>
      <c r="M858" s="2">
        <f>IF(質格差指数!E858="","",質格差指数!E858)</f>
        <v>7.91977594903569E-2</v>
      </c>
      <c r="N858" s="2">
        <f>IF(質格差指数!F858="","",質格差指数!F858)</f>
        <v>6.8899678942534001E-2</v>
      </c>
      <c r="O858" s="2">
        <f>IF(質格差指数!G858="","",質格差指数!G858)</f>
        <v>4.6396035814882497E-2</v>
      </c>
    </row>
    <row r="859" spans="1:15" x14ac:dyDescent="0.55000000000000004">
      <c r="A859" s="3">
        <v>28</v>
      </c>
      <c r="B859" s="3">
        <v>19</v>
      </c>
      <c r="I859" s="3">
        <v>28</v>
      </c>
      <c r="J859" s="3">
        <v>19</v>
      </c>
      <c r="K859" s="2">
        <f>IF(質格差指数!C859="","",質格差指数!C859)</f>
        <v>6.7544752690944801E-2</v>
      </c>
      <c r="L859" s="2">
        <f>IF(質格差指数!D859="","",質格差指数!D859)</f>
        <v>7.1492996773127399E-2</v>
      </c>
      <c r="M859" s="2">
        <f>IF(質格差指数!E859="","",質格差指数!E859)</f>
        <v>7.8747691956809404E-2</v>
      </c>
      <c r="N859" s="2">
        <f>IF(質格差指数!F859="","",質格差指数!F859)</f>
        <v>6.5162588197121396E-2</v>
      </c>
      <c r="O859" s="2">
        <f>IF(質格差指数!G859="","",質格差指数!G859)</f>
        <v>8.15012506316517E-2</v>
      </c>
    </row>
    <row r="860" spans="1:15" x14ac:dyDescent="0.55000000000000004">
      <c r="A860" s="3">
        <v>28</v>
      </c>
      <c r="B860" s="3">
        <v>20</v>
      </c>
      <c r="I860" s="3">
        <v>28</v>
      </c>
      <c r="J860" s="3">
        <v>20</v>
      </c>
      <c r="K860" s="2">
        <f>IF(質格差指数!C860="","",質格差指数!C860)</f>
        <v>2.2791237551637099E-2</v>
      </c>
      <c r="L860" s="2">
        <f>IF(質格差指数!D860="","",質格差指数!D860)</f>
        <v>2.4476063880532101E-2</v>
      </c>
      <c r="M860" s="2">
        <f>IF(質格差指数!E860="","",質格差指数!E860)</f>
        <v>4.5295728348281203E-2</v>
      </c>
      <c r="N860" s="2">
        <f>IF(質格差指数!F860="","",質格差指数!F860)</f>
        <v>4.39037025957177E-2</v>
      </c>
      <c r="O860" s="2">
        <f>IF(質格差指数!G860="","",質格差指数!G860)</f>
        <v>7.3870377938518403E-2</v>
      </c>
    </row>
    <row r="861" spans="1:15" x14ac:dyDescent="0.55000000000000004">
      <c r="A861" s="3">
        <v>28</v>
      </c>
      <c r="B861" s="3">
        <v>21</v>
      </c>
      <c r="I861" s="3">
        <v>28</v>
      </c>
      <c r="J861" s="3">
        <v>21</v>
      </c>
      <c r="K861" s="2">
        <f>IF(質格差指数!C861="","",質格差指数!C861)</f>
        <v>6.8780084988492099E-2</v>
      </c>
      <c r="L861" s="2">
        <f>IF(質格差指数!D861="","",質格差指数!D861)</f>
        <v>-4.1447952561433299E-2</v>
      </c>
      <c r="M861" s="2">
        <f>IF(質格差指数!E861="","",質格差指数!E861)</f>
        <v>6.0994422124145201E-2</v>
      </c>
      <c r="N861" s="2">
        <f>IF(質格差指数!F861="","",質格差指数!F861)</f>
        <v>2.3593382136705799E-2</v>
      </c>
      <c r="O861" s="2">
        <f>IF(質格差指数!G861="","",質格差指数!G861)</f>
        <v>4.6598604604895399E-2</v>
      </c>
    </row>
    <row r="862" spans="1:15" x14ac:dyDescent="0.55000000000000004">
      <c r="A862" s="3">
        <v>28</v>
      </c>
      <c r="B862" s="3">
        <v>22</v>
      </c>
      <c r="I862" s="3">
        <v>28</v>
      </c>
      <c r="J862" s="3">
        <v>22</v>
      </c>
      <c r="K862" s="2">
        <f>IF(質格差指数!C862="","",質格差指数!C862)</f>
        <v>5.1828493131724399E-2</v>
      </c>
      <c r="L862" s="2">
        <f>IF(質格差指数!D862="","",質格差指数!D862)</f>
        <v>1.2580910054143199E-2</v>
      </c>
      <c r="M862" s="2">
        <f>IF(質格差指数!E862="","",質格差指数!E862)</f>
        <v>8.3442484322606703E-3</v>
      </c>
      <c r="N862" s="2">
        <f>IF(質格差指数!F862="","",質格差指数!F862)</f>
        <v>2.9862239731640001E-2</v>
      </c>
      <c r="O862" s="2">
        <f>IF(質格差指数!G862="","",質格差指数!G862)</f>
        <v>9.1792898833144204E-2</v>
      </c>
    </row>
    <row r="863" spans="1:15" x14ac:dyDescent="0.55000000000000004">
      <c r="A863" s="3">
        <v>28</v>
      </c>
      <c r="B863" s="3">
        <v>23</v>
      </c>
      <c r="I863" s="3">
        <v>28</v>
      </c>
      <c r="J863" s="3">
        <v>23</v>
      </c>
      <c r="K863" s="2">
        <f>IF(質格差指数!C863="","",質格差指数!C863)</f>
        <v>-5.6718696329866002E-2</v>
      </c>
      <c r="L863" s="2">
        <f>IF(質格差指数!D863="","",質格差指数!D863)</f>
        <v>6.8994394357683606E-2</v>
      </c>
      <c r="M863" s="2">
        <f>IF(質格差指数!E863="","",質格差指数!E863)</f>
        <v>0.164800369409629</v>
      </c>
      <c r="N863" s="2">
        <f>IF(質格差指数!F863="","",質格差指数!F863)</f>
        <v>1.7078550918970099E-2</v>
      </c>
      <c r="O863" s="2">
        <f>IF(質格差指数!G863="","",質格差指数!G863)</f>
        <v>-5.5133740856001298E-2</v>
      </c>
    </row>
    <row r="864" spans="1:15" x14ac:dyDescent="0.55000000000000004">
      <c r="A864" s="3">
        <v>28</v>
      </c>
      <c r="B864" s="3">
        <v>24</v>
      </c>
      <c r="I864" s="3">
        <v>28</v>
      </c>
      <c r="J864" s="3">
        <v>24</v>
      </c>
      <c r="K864" s="2">
        <f>IF(質格差指数!C864="","",質格差指数!C864)</f>
        <v>-2.81815692740792E-2</v>
      </c>
      <c r="L864" s="2">
        <f>IF(質格差指数!D864="","",質格差指数!D864)</f>
        <v>6.9588921443171303E-2</v>
      </c>
      <c r="M864" s="2">
        <f>IF(質格差指数!E864="","",質格差指数!E864)</f>
        <v>0.108868392930432</v>
      </c>
      <c r="N864" s="2">
        <f>IF(質格差指数!F864="","",質格差指数!F864)</f>
        <v>7.3216433657028193E-2</v>
      </c>
      <c r="O864" s="2">
        <f>IF(質格差指数!G864="","",質格差指数!G864)</f>
        <v>4.64830204470673E-2</v>
      </c>
    </row>
    <row r="865" spans="1:15" x14ac:dyDescent="0.55000000000000004">
      <c r="A865" s="3">
        <v>28</v>
      </c>
      <c r="B865" s="3">
        <v>25</v>
      </c>
      <c r="I865" s="3">
        <v>28</v>
      </c>
      <c r="J865" s="3">
        <v>25</v>
      </c>
      <c r="K865" s="2">
        <f>IF(質格差指数!C865="","",質格差指数!C865)</f>
        <v>6.2971820261112393E-2</v>
      </c>
      <c r="L865" s="2">
        <f>IF(質格差指数!D865="","",質格差指数!D865)</f>
        <v>1.9554831927313301E-2</v>
      </c>
      <c r="M865" s="2">
        <f>IF(質格差指数!E865="","",質格差指数!E865)</f>
        <v>-3.4793818043270801E-2</v>
      </c>
      <c r="N865" s="2">
        <f>IF(質格差指数!F865="","",質格差指数!F865)</f>
        <v>-4.8072367426981198E-2</v>
      </c>
      <c r="O865" s="2">
        <f>IF(質格差指数!G865="","",質格差指数!G865)</f>
        <v>7.1315826199872201E-2</v>
      </c>
    </row>
    <row r="866" spans="1:15" x14ac:dyDescent="0.55000000000000004">
      <c r="A866" s="3">
        <v>28</v>
      </c>
      <c r="B866" s="3">
        <v>26</v>
      </c>
      <c r="I866" s="3">
        <v>28</v>
      </c>
      <c r="J866" s="3">
        <v>26</v>
      </c>
      <c r="K866" s="2">
        <f>IF(質格差指数!C866="","",質格差指数!C866)</f>
        <v>5.1280728267324202E-2</v>
      </c>
      <c r="L866" s="2">
        <f>IF(質格差指数!D866="","",質格差指数!D866)</f>
        <v>6.1637709995139497E-2</v>
      </c>
      <c r="M866" s="2">
        <f>IF(質格差指数!E866="","",質格差指数!E866)</f>
        <v>0.10141089237385199</v>
      </c>
      <c r="N866" s="2">
        <f>IF(質格差指数!F866="","",質格差指数!F866)</f>
        <v>6.5656361897008506E-2</v>
      </c>
      <c r="O866" s="2">
        <f>IF(質格差指数!G866="","",質格差指数!G866)</f>
        <v>3.6914280786734602E-2</v>
      </c>
    </row>
    <row r="867" spans="1:15" x14ac:dyDescent="0.55000000000000004">
      <c r="A867" s="3">
        <v>28</v>
      </c>
      <c r="B867" s="3">
        <v>27</v>
      </c>
      <c r="I867" s="3">
        <v>28</v>
      </c>
      <c r="J867" s="3">
        <v>27</v>
      </c>
      <c r="K867" s="2">
        <f>IF(質格差指数!C867="","",質格差指数!C867)</f>
        <v>0.16598625292574101</v>
      </c>
      <c r="L867" s="2">
        <f>IF(質格差指数!D867="","",質格差指数!D867)</f>
        <v>9.7848699722253005E-2</v>
      </c>
      <c r="M867" s="2">
        <f>IF(質格差指数!E867="","",質格差指数!E867)</f>
        <v>9.7207897174474506E-2</v>
      </c>
      <c r="N867" s="2">
        <f>IF(質格差指数!F867="","",質格差指数!F867)</f>
        <v>5.1092347863533699E-2</v>
      </c>
      <c r="O867" s="2">
        <f>IF(質格差指数!G867="","",質格差指数!G867)</f>
        <v>5.5205797721397297E-2</v>
      </c>
    </row>
    <row r="868" spans="1:15" x14ac:dyDescent="0.55000000000000004">
      <c r="A868" s="3">
        <v>28</v>
      </c>
      <c r="B868" s="3">
        <v>28</v>
      </c>
      <c r="I868" s="3">
        <v>28</v>
      </c>
      <c r="J868" s="3">
        <v>28</v>
      </c>
      <c r="K868" s="2">
        <f>IF(質格差指数!C868="","",質格差指数!C868)</f>
        <v>3.3567441013923498E-2</v>
      </c>
      <c r="L868" s="2">
        <f>IF(質格差指数!D868="","",質格差指数!D868)</f>
        <v>3.3906274241661698E-2</v>
      </c>
      <c r="M868" s="2">
        <f>IF(質格差指数!E868="","",質格差指数!E868)</f>
        <v>4.1946438521544199E-2</v>
      </c>
      <c r="N868" s="2">
        <f>IF(質格差指数!F868="","",質格差指数!F868)</f>
        <v>4.34972729375874E-2</v>
      </c>
      <c r="O868" s="2">
        <f>IF(質格差指数!G868="","",質格差指数!G868)</f>
        <v>4.4174270634800297E-2</v>
      </c>
    </row>
    <row r="869" spans="1:15" x14ac:dyDescent="0.55000000000000004">
      <c r="A869" s="3">
        <v>28</v>
      </c>
      <c r="B869" s="3">
        <v>29</v>
      </c>
      <c r="I869" s="3">
        <v>28</v>
      </c>
      <c r="J869" s="3">
        <v>29</v>
      </c>
      <c r="K869" s="2">
        <f>IF(質格差指数!C869="","",質格差指数!C869)</f>
        <v>1.1843914173602201E-2</v>
      </c>
      <c r="L869" s="2">
        <f>IF(質格差指数!D869="","",質格差指数!D869)</f>
        <v>-4.9769666443211603E-2</v>
      </c>
      <c r="M869" s="2">
        <f>IF(質格差指数!E869="","",質格差指数!E869)</f>
        <v>-3.71870289357151E-2</v>
      </c>
      <c r="N869" s="2">
        <f>IF(質格差指数!F869="","",質格差指数!F869)</f>
        <v>-6.4763519659416804E-2</v>
      </c>
      <c r="O869" s="2">
        <f>IF(質格差指数!G869="","",質格差指数!G869)</f>
        <v>-6.3827132017048302E-2</v>
      </c>
    </row>
    <row r="870" spans="1:15" x14ac:dyDescent="0.55000000000000004">
      <c r="A870" s="3">
        <v>28</v>
      </c>
      <c r="B870" s="3">
        <v>30</v>
      </c>
      <c r="I870" s="3">
        <v>28</v>
      </c>
      <c r="J870" s="3">
        <v>30</v>
      </c>
      <c r="K870" s="2">
        <f>IF(質格差指数!C870="","",質格差指数!C870)</f>
        <v>-4.6078852859787599E-2</v>
      </c>
      <c r="L870" s="2">
        <f>IF(質格差指数!D870="","",質格差指数!D870)</f>
        <v>-6.7272118774828202E-3</v>
      </c>
      <c r="M870" s="2">
        <f>IF(質格差指数!E870="","",質格差指数!E870)</f>
        <v>-2.5728022549051902E-3</v>
      </c>
      <c r="N870" s="2">
        <f>IF(質格差指数!F870="","",質格差指数!F870)</f>
        <v>-3.1049152965236799E-3</v>
      </c>
      <c r="O870" s="2">
        <f>IF(質格差指数!G870="","",質格差指数!G870)</f>
        <v>1.7909820794117601E-2</v>
      </c>
    </row>
    <row r="871" spans="1:15" x14ac:dyDescent="0.55000000000000004">
      <c r="A871" s="3">
        <v>28</v>
      </c>
      <c r="B871" s="3">
        <v>31</v>
      </c>
      <c r="I871" s="3">
        <v>28</v>
      </c>
      <c r="J871" s="3">
        <v>31</v>
      </c>
      <c r="K871" s="2">
        <f>IF(質格差指数!C871="","",質格差指数!C871)</f>
        <v>1.98419331902445E-2</v>
      </c>
      <c r="L871" s="2">
        <f>IF(質格差指数!D871="","",質格差指数!D871)</f>
        <v>8.8201153950155896E-3</v>
      </c>
      <c r="M871" s="2">
        <f>IF(質格差指数!E871="","",質格差指数!E871)</f>
        <v>2.0853814582034801E-2</v>
      </c>
      <c r="N871" s="2">
        <f>IF(質格差指数!F871="","",質格差指数!F871)</f>
        <v>2.04779056611262E-2</v>
      </c>
      <c r="O871" s="2">
        <f>IF(質格差指数!G871="","",質格差指数!G871)</f>
        <v>2.96002378391182E-2</v>
      </c>
    </row>
    <row r="872" spans="1:15" x14ac:dyDescent="0.55000000000000004">
      <c r="A872" s="3">
        <v>29</v>
      </c>
      <c r="B872" s="3">
        <v>1</v>
      </c>
      <c r="I872" s="3">
        <v>29</v>
      </c>
      <c r="J872" s="3">
        <v>1</v>
      </c>
      <c r="K872" s="2">
        <f>IF(質格差指数!C872="","",質格差指数!C872)</f>
        <v>5.7827403496548101E-2</v>
      </c>
      <c r="L872" s="2">
        <f>IF(質格差指数!D872="","",質格差指数!D872)</f>
        <v>6.5682041651835596E-2</v>
      </c>
      <c r="M872" s="2">
        <f>IF(質格差指数!E872="","",質格差指数!E872)</f>
        <v>3.1284028645370297E-2</v>
      </c>
      <c r="N872" s="2">
        <f>IF(質格差指数!F872="","",質格差指数!F872)</f>
        <v>9.5493268715944504E-2</v>
      </c>
      <c r="O872" s="2">
        <f>IF(質格差指数!G872="","",質格差指数!G872)</f>
        <v>9.8998594314481006E-2</v>
      </c>
    </row>
    <row r="873" spans="1:15" x14ac:dyDescent="0.55000000000000004">
      <c r="A873" s="3">
        <v>29</v>
      </c>
      <c r="B873" s="3">
        <v>2</v>
      </c>
      <c r="I873" s="3">
        <v>29</v>
      </c>
      <c r="J873" s="3">
        <v>2</v>
      </c>
      <c r="K873" s="2">
        <f>IF(質格差指数!C873="","",質格差指数!C873)</f>
        <v>2.5265182447347798</v>
      </c>
      <c r="L873" s="2">
        <f>IF(質格差指数!D873="","",質格差指数!D873)</f>
        <v>1.4962438513054701</v>
      </c>
      <c r="M873" s="2">
        <f>IF(質格差指数!E873="","",質格差指数!E873)</f>
        <v>1.7996728859681801</v>
      </c>
      <c r="N873" s="2">
        <f>IF(質格差指数!F873="","",質格差指数!F873)</f>
        <v>1.6891419319774501</v>
      </c>
      <c r="O873" s="2">
        <f>IF(質格差指数!G873="","",質格差指数!G873)</f>
        <v>1.6575220830450199</v>
      </c>
    </row>
    <row r="874" spans="1:15" x14ac:dyDescent="0.55000000000000004">
      <c r="A874" s="3">
        <v>29</v>
      </c>
      <c r="B874" s="3">
        <v>3</v>
      </c>
      <c r="I874" s="3">
        <v>29</v>
      </c>
      <c r="J874" s="3">
        <v>3</v>
      </c>
      <c r="K874" s="2">
        <f>IF(質格差指数!C874="","",質格差指数!C874)</f>
        <v>7.2355101936913899E-2</v>
      </c>
      <c r="L874" s="2">
        <f>IF(質格差指数!D874="","",質格差指数!D874)</f>
        <v>3.7153988519676301E-2</v>
      </c>
      <c r="M874" s="2">
        <f>IF(質格差指数!E874="","",質格差指数!E874)</f>
        <v>-7.8182385047578205E-3</v>
      </c>
      <c r="N874" s="2">
        <f>IF(質格差指数!F874="","",質格差指数!F874)</f>
        <v>3.7755929742397899E-3</v>
      </c>
      <c r="O874" s="2">
        <f>IF(質格差指数!G874="","",質格差指数!G874)</f>
        <v>9.8273747703325805E-3</v>
      </c>
    </row>
    <row r="875" spans="1:15" x14ac:dyDescent="0.55000000000000004">
      <c r="A875" s="3">
        <v>29</v>
      </c>
      <c r="B875" s="3">
        <v>4</v>
      </c>
      <c r="I875" s="3">
        <v>29</v>
      </c>
      <c r="J875" s="3">
        <v>4</v>
      </c>
      <c r="K875" s="2">
        <f>IF(質格差指数!C875="","",質格差指数!C875)</f>
        <v>3.7003292810482001E-2</v>
      </c>
      <c r="L875" s="2">
        <f>IF(質格差指数!D875="","",質格差指数!D875)</f>
        <v>0.107084431014554</v>
      </c>
      <c r="M875" s="2">
        <f>IF(質格差指数!E875="","",質格差指数!E875)</f>
        <v>0.11876836177783601</v>
      </c>
      <c r="N875" s="2">
        <f>IF(質格差指数!F875="","",質格差指数!F875)</f>
        <v>-6.4963179026396303E-3</v>
      </c>
      <c r="O875" s="2">
        <f>IF(質格差指数!G875="","",質格差指数!G875)</f>
        <v>-1.78366453987624E-2</v>
      </c>
    </row>
    <row r="876" spans="1:15" x14ac:dyDescent="0.55000000000000004">
      <c r="A876" s="3">
        <v>29</v>
      </c>
      <c r="B876" s="3">
        <v>5</v>
      </c>
      <c r="I876" s="3">
        <v>29</v>
      </c>
      <c r="J876" s="3">
        <v>5</v>
      </c>
      <c r="K876" s="2">
        <f>IF(質格差指数!C876="","",質格差指数!C876)</f>
        <v>-0.17909738725517799</v>
      </c>
      <c r="L876" s="2">
        <f>IF(質格差指数!D876="","",質格差指数!D876)</f>
        <v>5.2963320093892801E-3</v>
      </c>
      <c r="M876" s="2">
        <f>IF(質格差指数!E876="","",質格差指数!E876)</f>
        <v>5.0746347555014303E-2</v>
      </c>
      <c r="N876" s="2">
        <f>IF(質格差指数!F876="","",質格差指数!F876)</f>
        <v>-0.13530028121444701</v>
      </c>
      <c r="O876" s="2">
        <f>IF(質格差指数!G876="","",質格差指数!G876)</f>
        <v>-0.13660000482908399</v>
      </c>
    </row>
    <row r="877" spans="1:15" x14ac:dyDescent="0.55000000000000004">
      <c r="A877" s="3">
        <v>29</v>
      </c>
      <c r="B877" s="3">
        <v>6</v>
      </c>
      <c r="I877" s="3">
        <v>29</v>
      </c>
      <c r="J877" s="3">
        <v>6</v>
      </c>
      <c r="K877" s="2">
        <f>IF(質格差指数!C877="","",質格差指数!C877)</f>
        <v>-0.10651700105352301</v>
      </c>
      <c r="L877" s="2">
        <f>IF(質格差指数!D877="","",質格差指数!D877)</f>
        <v>-4.4480097500977499E-2</v>
      </c>
      <c r="M877" s="2">
        <f>IF(質格差指数!E877="","",質格差指数!E877)</f>
        <v>-2.7217942715870198E-2</v>
      </c>
      <c r="N877" s="2">
        <f>IF(質格差指数!F877="","",質格差指数!F877)</f>
        <v>-7.5467220104847701E-2</v>
      </c>
      <c r="O877" s="2">
        <f>IF(質格差指数!G877="","",質格差指数!G877)</f>
        <v>-7.2786333746521006E-2</v>
      </c>
    </row>
    <row r="878" spans="1:15" x14ac:dyDescent="0.55000000000000004">
      <c r="A878" s="3">
        <v>29</v>
      </c>
      <c r="B878" s="3">
        <v>7</v>
      </c>
      <c r="I878" s="3">
        <v>29</v>
      </c>
      <c r="J878" s="3">
        <v>7</v>
      </c>
      <c r="K878" s="2">
        <f>IF(質格差指数!C878="","",質格差指数!C878)</f>
        <v>0.16619187369409999</v>
      </c>
      <c r="L878" s="2">
        <f>IF(質格差指数!D878="","",質格差指数!D878)</f>
        <v>5.9282302778214599E-2</v>
      </c>
      <c r="M878" s="2">
        <f>IF(質格差指数!E878="","",質格差指数!E878)</f>
        <v>6.8737303875280403E-2</v>
      </c>
      <c r="N878" s="2">
        <f>IF(質格差指数!F878="","",質格差指数!F878)</f>
        <v>5.2740185484819797E-2</v>
      </c>
      <c r="O878" s="2">
        <f>IF(質格差指数!G878="","",質格差指数!G878)</f>
        <v>5.7027290414168902E-2</v>
      </c>
    </row>
    <row r="879" spans="1:15" x14ac:dyDescent="0.55000000000000004">
      <c r="A879" s="3">
        <v>29</v>
      </c>
      <c r="B879" s="3">
        <v>8</v>
      </c>
      <c r="I879" s="3">
        <v>29</v>
      </c>
      <c r="J879" s="3">
        <v>8</v>
      </c>
      <c r="K879" s="2">
        <f>IF(質格差指数!C879="","",質格差指数!C879)</f>
        <v>0.33681896998372701</v>
      </c>
      <c r="L879" s="2">
        <f>IF(質格差指数!D879="","",質格差指数!D879)</f>
        <v>6.8573435375292494E-2</v>
      </c>
      <c r="M879" s="2">
        <f>IF(質格差指数!E879="","",質格差指数!E879)</f>
        <v>6.8418043642743107E-2</v>
      </c>
      <c r="N879" s="2">
        <f>IF(質格差指数!F879="","",質格差指数!F879)</f>
        <v>0.253416930976813</v>
      </c>
      <c r="O879" s="2">
        <f>IF(質格差指数!G879="","",質格差指数!G879)</f>
        <v>0.26702876574258699</v>
      </c>
    </row>
    <row r="880" spans="1:15" x14ac:dyDescent="0.55000000000000004">
      <c r="A880" s="3">
        <v>29</v>
      </c>
      <c r="B880" s="3">
        <v>9</v>
      </c>
      <c r="I880" s="3">
        <v>29</v>
      </c>
      <c r="J880" s="3">
        <v>9</v>
      </c>
      <c r="K880" s="2">
        <f>IF(質格差指数!C880="","",質格差指数!C880)</f>
        <v>6.1629998710223802E-2</v>
      </c>
      <c r="L880" s="2">
        <f>IF(質格差指数!D880="","",質格差指数!D880)</f>
        <v>4.5363111843517802E-2</v>
      </c>
      <c r="M880" s="2">
        <f>IF(質格差指数!E880="","",質格差指数!E880)</f>
        <v>5.6007192716206002E-2</v>
      </c>
      <c r="N880" s="2">
        <f>IF(質格差指数!F880="","",質格差指数!F880)</f>
        <v>2.3069187753839101E-3</v>
      </c>
      <c r="O880" s="2">
        <f>IF(質格差指数!G880="","",質格差指数!G880)</f>
        <v>1.41649960490275E-3</v>
      </c>
    </row>
    <row r="881" spans="1:15" x14ac:dyDescent="0.55000000000000004">
      <c r="A881" s="3">
        <v>29</v>
      </c>
      <c r="B881" s="3">
        <v>10</v>
      </c>
      <c r="I881" s="3">
        <v>29</v>
      </c>
      <c r="J881" s="3">
        <v>10</v>
      </c>
      <c r="K881" s="2">
        <f>IF(質格差指数!C881="","",質格差指数!C881)</f>
        <v>8.9792287149261699E-2</v>
      </c>
      <c r="L881" s="2">
        <f>IF(質格差指数!D881="","",質格差指数!D881)</f>
        <v>7.7295024507193E-2</v>
      </c>
      <c r="M881" s="2">
        <f>IF(質格差指数!E881="","",質格差指数!E881)</f>
        <v>0.10180892233003901</v>
      </c>
      <c r="N881" s="2">
        <f>IF(質格差指数!F881="","",質格差指数!F881)</f>
        <v>3.4654001064627599E-2</v>
      </c>
      <c r="O881" s="2">
        <f>IF(質格差指数!G881="","",質格差指数!G881)</f>
        <v>3.4728301466437801E-2</v>
      </c>
    </row>
    <row r="882" spans="1:15" x14ac:dyDescent="0.55000000000000004">
      <c r="A882" s="3">
        <v>29</v>
      </c>
      <c r="B882" s="3">
        <v>11</v>
      </c>
      <c r="I882" s="3">
        <v>29</v>
      </c>
      <c r="J882" s="3">
        <v>11</v>
      </c>
      <c r="K882" s="2">
        <f>IF(質格差指数!C882="","",質格差指数!C882)</f>
        <v>0.147569604022739</v>
      </c>
      <c r="L882" s="2">
        <f>IF(質格差指数!D882="","",質格差指数!D882)</f>
        <v>0.10620355188781599</v>
      </c>
      <c r="M882" s="2">
        <f>IF(質格差指数!E882="","",質格差指数!E882)</f>
        <v>8.1142117843925096E-2</v>
      </c>
      <c r="N882" s="2">
        <f>IF(質格差指数!F882="","",質格差指数!F882)</f>
        <v>0.23296017478991499</v>
      </c>
      <c r="O882" s="2">
        <f>IF(質格差指数!G882="","",質格差指数!G882)</f>
        <v>0.248412233772552</v>
      </c>
    </row>
    <row r="883" spans="1:15" x14ac:dyDescent="0.55000000000000004">
      <c r="A883" s="3">
        <v>29</v>
      </c>
      <c r="B883" s="3">
        <v>12</v>
      </c>
      <c r="I883" s="3">
        <v>29</v>
      </c>
      <c r="J883" s="3">
        <v>12</v>
      </c>
      <c r="K883" s="2">
        <f>IF(質格差指数!C883="","",質格差指数!C883)</f>
        <v>8.4647819985290695E-2</v>
      </c>
      <c r="L883" s="2">
        <f>IF(質格差指数!D883="","",質格差指数!D883)</f>
        <v>0.160801668099397</v>
      </c>
      <c r="M883" s="2">
        <f>IF(質格差指数!E883="","",質格差指数!E883)</f>
        <v>0.218720277285432</v>
      </c>
      <c r="N883" s="2">
        <f>IF(質格差指数!F883="","",質格差指数!F883)</f>
        <v>0.20734858761650701</v>
      </c>
      <c r="O883" s="2">
        <f>IF(質格差指数!G883="","",質格差指数!G883)</f>
        <v>0.21804509089657401</v>
      </c>
    </row>
    <row r="884" spans="1:15" x14ac:dyDescent="0.55000000000000004">
      <c r="A884" s="3">
        <v>29</v>
      </c>
      <c r="B884" s="3">
        <v>13</v>
      </c>
      <c r="I884" s="3">
        <v>29</v>
      </c>
      <c r="J884" s="3">
        <v>13</v>
      </c>
      <c r="K884" s="2">
        <f>IF(質格差指数!C884="","",質格差指数!C884)</f>
        <v>4.1403103523090401E-2</v>
      </c>
      <c r="L884" s="2">
        <f>IF(質格差指数!D884="","",質格差指数!D884)</f>
        <v>0.105134143249694</v>
      </c>
      <c r="M884" s="2">
        <f>IF(質格差指数!E884="","",質格差指数!E884)</f>
        <v>0.15538021917582001</v>
      </c>
      <c r="N884" s="2">
        <f>IF(質格差指数!F884="","",質格差指数!F884)</f>
        <v>0.336975672641109</v>
      </c>
      <c r="O884" s="2" t="str">
        <f>IF(質格差指数!G884="","",質格差指数!G884)</f>
        <v/>
      </c>
    </row>
    <row r="885" spans="1:15" x14ac:dyDescent="0.55000000000000004">
      <c r="A885" s="3">
        <v>29</v>
      </c>
      <c r="B885" s="3">
        <v>14</v>
      </c>
      <c r="I885" s="3">
        <v>29</v>
      </c>
      <c r="J885" s="3">
        <v>14</v>
      </c>
      <c r="K885" s="2">
        <f>IF(質格差指数!C885="","",質格差指数!C885)</f>
        <v>3.9064784670264099E-2</v>
      </c>
      <c r="L885" s="2">
        <f>IF(質格差指数!D885="","",質格差指数!D885)</f>
        <v>2.3650863276928301E-3</v>
      </c>
      <c r="M885" s="2">
        <f>IF(質格差指数!E885="","",質格差指数!E885)</f>
        <v>8.4598793979137804E-2</v>
      </c>
      <c r="N885" s="2">
        <f>IF(質格差指数!F885="","",質格差指数!F885)</f>
        <v>3.8196955444479402E-2</v>
      </c>
      <c r="O885" s="2">
        <f>IF(質格差指数!G885="","",質格差指数!G885)</f>
        <v>5.2516980695220997E-2</v>
      </c>
    </row>
    <row r="886" spans="1:15" x14ac:dyDescent="0.55000000000000004">
      <c r="A886" s="3">
        <v>29</v>
      </c>
      <c r="B886" s="3">
        <v>15</v>
      </c>
      <c r="I886" s="3">
        <v>29</v>
      </c>
      <c r="J886" s="3">
        <v>15</v>
      </c>
      <c r="K886" s="2">
        <f>IF(質格差指数!C886="","",質格差指数!C886)</f>
        <v>-3.0543904021556701E-2</v>
      </c>
      <c r="L886" s="2">
        <f>IF(質格差指数!D886="","",質格差指数!D886)</f>
        <v>3.3857883571990502E-2</v>
      </c>
      <c r="M886" s="2">
        <f>IF(質格差指数!E886="","",質格差指数!E886)</f>
        <v>8.0888454181964997E-2</v>
      </c>
      <c r="N886" s="2">
        <f>IF(質格差指数!F886="","",質格差指数!F886)</f>
        <v>-5.1067582493328698E-2</v>
      </c>
      <c r="O886" s="2">
        <f>IF(質格差指数!G886="","",質格差指数!G886)</f>
        <v>-6.3063369958598597E-2</v>
      </c>
    </row>
    <row r="887" spans="1:15" x14ac:dyDescent="0.55000000000000004">
      <c r="A887" s="3">
        <v>29</v>
      </c>
      <c r="B887" s="3">
        <v>16</v>
      </c>
      <c r="I887" s="3">
        <v>29</v>
      </c>
      <c r="J887" s="3">
        <v>16</v>
      </c>
      <c r="K887" s="2">
        <f>IF(質格差指数!C887="","",質格差指数!C887)</f>
        <v>2.0919440312271401E-2</v>
      </c>
      <c r="L887" s="2">
        <f>IF(質格差指数!D887="","",質格差指数!D887)</f>
        <v>3.6680716219147702E-2</v>
      </c>
      <c r="M887" s="2">
        <f>IF(質格差指数!E887="","",質格差指数!E887)</f>
        <v>2.9275006543604699E-2</v>
      </c>
      <c r="N887" s="2">
        <f>IF(質格差指数!F887="","",質格差指数!F887)</f>
        <v>1.9914057867716201E-4</v>
      </c>
      <c r="O887" s="2">
        <f>IF(質格差指数!G887="","",質格差指数!G887)</f>
        <v>-4.5743852447394599E-3</v>
      </c>
    </row>
    <row r="888" spans="1:15" x14ac:dyDescent="0.55000000000000004">
      <c r="A888" s="3">
        <v>29</v>
      </c>
      <c r="B888" s="3">
        <v>17</v>
      </c>
      <c r="I888" s="3">
        <v>29</v>
      </c>
      <c r="J888" s="3">
        <v>17</v>
      </c>
      <c r="K888" s="2">
        <f>IF(質格差指数!C888="","",質格差指数!C888)</f>
        <v>5.0547417745993403E-2</v>
      </c>
      <c r="L888" s="2">
        <f>IF(質格差指数!D888="","",質格差指数!D888)</f>
        <v>8.9092747608418496E-2</v>
      </c>
      <c r="M888" s="2">
        <f>IF(質格差指数!E888="","",質格差指数!E888)</f>
        <v>4.19605767014909E-2</v>
      </c>
      <c r="N888" s="2">
        <f>IF(質格差指数!F888="","",質格差指数!F888)</f>
        <v>8.2983136278303005E-2</v>
      </c>
      <c r="O888" s="2">
        <f>IF(質格差指数!G888="","",質格差指数!G888)</f>
        <v>4.0556695323563097E-2</v>
      </c>
    </row>
    <row r="889" spans="1:15" x14ac:dyDescent="0.55000000000000004">
      <c r="A889" s="3">
        <v>29</v>
      </c>
      <c r="B889" s="3">
        <v>18</v>
      </c>
      <c r="I889" s="3">
        <v>29</v>
      </c>
      <c r="J889" s="3">
        <v>18</v>
      </c>
      <c r="K889" s="2">
        <f>IF(質格差指数!C889="","",質格差指数!C889)</f>
        <v>-1.51367774190412E-2</v>
      </c>
      <c r="L889" s="2">
        <f>IF(質格差指数!D889="","",質格差指数!D889)</f>
        <v>2.0975069831486001E-2</v>
      </c>
      <c r="M889" s="2">
        <f>IF(質格差指数!E889="","",質格差指数!E889)</f>
        <v>6.9048324127178498E-2</v>
      </c>
      <c r="N889" s="2">
        <f>IF(質格差指数!F889="","",質格差指数!F889)</f>
        <v>6.0325733818508101E-2</v>
      </c>
      <c r="O889" s="2">
        <f>IF(質格差指数!G889="","",質格差指数!G889)</f>
        <v>2.51076568160447E-2</v>
      </c>
    </row>
    <row r="890" spans="1:15" x14ac:dyDescent="0.55000000000000004">
      <c r="A890" s="3">
        <v>29</v>
      </c>
      <c r="B890" s="3">
        <v>19</v>
      </c>
      <c r="I890" s="3">
        <v>29</v>
      </c>
      <c r="J890" s="3">
        <v>19</v>
      </c>
      <c r="K890" s="2">
        <f>IF(質格差指数!C890="","",質格差指数!C890)</f>
        <v>-8.5314976558750602E-2</v>
      </c>
      <c r="L890" s="2">
        <f>IF(質格差指数!D890="","",質格差指数!D890)</f>
        <v>-5.0398888473604901E-2</v>
      </c>
      <c r="M890" s="2">
        <f>IF(質格差指数!E890="","",質格差指数!E890)</f>
        <v>-7.9718949420655605E-2</v>
      </c>
      <c r="N890" s="2">
        <f>IF(質格差指数!F890="","",質格差指数!F890)</f>
        <v>-4.0306019450206301E-2</v>
      </c>
      <c r="O890" s="2">
        <f>IF(質格差指数!G890="","",質格差指数!G890)</f>
        <v>-4.4520075608763997E-2</v>
      </c>
    </row>
    <row r="891" spans="1:15" x14ac:dyDescent="0.55000000000000004">
      <c r="A891" s="3">
        <v>29</v>
      </c>
      <c r="B891" s="3">
        <v>20</v>
      </c>
      <c r="I891" s="3">
        <v>29</v>
      </c>
      <c r="J891" s="3">
        <v>20</v>
      </c>
      <c r="K891" s="2">
        <f>IF(質格差指数!C891="","",質格差指数!C891)</f>
        <v>-8.5784974384392601E-2</v>
      </c>
      <c r="L891" s="2">
        <f>IF(質格差指数!D891="","",質格差指数!D891)</f>
        <v>-5.3660206295851998E-2</v>
      </c>
      <c r="M891" s="2">
        <f>IF(質格差指数!E891="","",質格差指数!E891)</f>
        <v>-0.107312601818885</v>
      </c>
      <c r="N891" s="2">
        <f>IF(質格差指数!F891="","",質格差指数!F891)</f>
        <v>-6.03754744864975E-2</v>
      </c>
      <c r="O891" s="2">
        <f>IF(質格差指数!G891="","",質格差指数!G891)</f>
        <v>-6.9932575580706494E-2</v>
      </c>
    </row>
    <row r="892" spans="1:15" x14ac:dyDescent="0.55000000000000004">
      <c r="A892" s="3">
        <v>29</v>
      </c>
      <c r="B892" s="3">
        <v>21</v>
      </c>
      <c r="I892" s="3">
        <v>29</v>
      </c>
      <c r="J892" s="3">
        <v>21</v>
      </c>
      <c r="K892" s="2">
        <f>IF(質格差指数!C892="","",質格差指数!C892)</f>
        <v>-4.7483074150813697E-3</v>
      </c>
      <c r="L892" s="2">
        <f>IF(質格差指数!D892="","",質格差指数!D892)</f>
        <v>7.0533292916236098E-2</v>
      </c>
      <c r="M892" s="2">
        <f>IF(質格差指数!E892="","",質格差指数!E892)</f>
        <v>0.11954948627442601</v>
      </c>
      <c r="N892" s="2">
        <f>IF(質格差指数!F892="","",質格差指数!F892)</f>
        <v>0.10562149403183201</v>
      </c>
      <c r="O892" s="2">
        <f>IF(質格差指数!G892="","",質格差指数!G892)</f>
        <v>9.7935438403004699E-2</v>
      </c>
    </row>
    <row r="893" spans="1:15" x14ac:dyDescent="0.55000000000000004">
      <c r="A893" s="3">
        <v>29</v>
      </c>
      <c r="B893" s="3">
        <v>22</v>
      </c>
      <c r="I893" s="3">
        <v>29</v>
      </c>
      <c r="J893" s="3">
        <v>22</v>
      </c>
      <c r="K893" s="2">
        <f>IF(質格差指数!C893="","",質格差指数!C893)</f>
        <v>3.0444790088290899E-3</v>
      </c>
      <c r="L893" s="2">
        <f>IF(質格差指数!D893="","",質格差指数!D893)</f>
        <v>3.2195248610284999E-2</v>
      </c>
      <c r="M893" s="2">
        <f>IF(質格差指数!E893="","",質格差指数!E893)</f>
        <v>-2.9562279415270301E-2</v>
      </c>
      <c r="N893" s="2">
        <f>IF(質格差指数!F893="","",質格差指数!F893)</f>
        <v>2.0816380186894402E-2</v>
      </c>
      <c r="O893" s="2">
        <f>IF(質格差指数!G893="","",質格差指数!G893)</f>
        <v>6.3457379998603694E-2</v>
      </c>
    </row>
    <row r="894" spans="1:15" x14ac:dyDescent="0.55000000000000004">
      <c r="A894" s="3">
        <v>29</v>
      </c>
      <c r="B894" s="3">
        <v>23</v>
      </c>
      <c r="I894" s="3">
        <v>29</v>
      </c>
      <c r="J894" s="3">
        <v>23</v>
      </c>
      <c r="K894" s="2">
        <f>IF(質格差指数!C894="","",質格差指数!C894)</f>
        <v>-3.7668647883623202E-2</v>
      </c>
      <c r="L894" s="2">
        <f>IF(質格差指数!D894="","",質格差指数!D894)</f>
        <v>4.6680697201426598E-2</v>
      </c>
      <c r="M894" s="2">
        <f>IF(質格差指数!E894="","",質格差指数!E894)</f>
        <v>-4.1079250497045201E-2</v>
      </c>
      <c r="N894" s="2">
        <f>IF(質格差指数!F894="","",質格差指数!F894)</f>
        <v>-6.4051507251912101E-3</v>
      </c>
      <c r="O894" s="2">
        <f>IF(質格差指数!G894="","",質格差指数!G894)</f>
        <v>0.11624896133255801</v>
      </c>
    </row>
    <row r="895" spans="1:15" x14ac:dyDescent="0.55000000000000004">
      <c r="A895" s="3">
        <v>29</v>
      </c>
      <c r="B895" s="3">
        <v>24</v>
      </c>
      <c r="I895" s="3">
        <v>29</v>
      </c>
      <c r="J895" s="3">
        <v>24</v>
      </c>
      <c r="K895" s="2">
        <f>IF(質格差指数!C895="","",質格差指数!C895)</f>
        <v>0.12636054139571401</v>
      </c>
      <c r="L895" s="2">
        <f>IF(質格差指数!D895="","",質格差指数!D895)</f>
        <v>1.0885805855581901E-2</v>
      </c>
      <c r="M895" s="2">
        <f>IF(質格差指数!E895="","",質格差指数!E895)</f>
        <v>-4.1241919826770397E-2</v>
      </c>
      <c r="N895" s="2">
        <f>IF(質格差指数!F895="","",質格差指数!F895)</f>
        <v>-3.9428776697448202E-2</v>
      </c>
      <c r="O895" s="2">
        <f>IF(質格差指数!G895="","",質格差指数!G895)</f>
        <v>-6.7710420121718197E-3</v>
      </c>
    </row>
    <row r="896" spans="1:15" x14ac:dyDescent="0.55000000000000004">
      <c r="A896" s="3">
        <v>29</v>
      </c>
      <c r="B896" s="3">
        <v>25</v>
      </c>
      <c r="I896" s="3">
        <v>29</v>
      </c>
      <c r="J896" s="3">
        <v>25</v>
      </c>
      <c r="K896" s="2">
        <f>IF(質格差指数!C896="","",質格差指数!C896)</f>
        <v>0.10580021941232499</v>
      </c>
      <c r="L896" s="2">
        <f>IF(質格差指数!D896="","",質格差指数!D896)</f>
        <v>0.108421638557888</v>
      </c>
      <c r="M896" s="2">
        <f>IF(質格差指数!E896="","",質格差指数!E896)</f>
        <v>0.13454403690174799</v>
      </c>
      <c r="N896" s="2">
        <f>IF(質格差指数!F896="","",質格差指数!F896)</f>
        <v>4.1607243019966197E-2</v>
      </c>
      <c r="O896" s="2">
        <f>IF(質格差指数!G896="","",質格差指数!G896)</f>
        <v>3.8845095714139098E-2</v>
      </c>
    </row>
    <row r="897" spans="1:15" x14ac:dyDescent="0.55000000000000004">
      <c r="A897" s="3">
        <v>29</v>
      </c>
      <c r="B897" s="3">
        <v>26</v>
      </c>
      <c r="I897" s="3">
        <v>29</v>
      </c>
      <c r="J897" s="3">
        <v>26</v>
      </c>
      <c r="K897" s="2">
        <f>IF(質格差指数!C897="","",質格差指数!C897)</f>
        <v>6.2030693043927998E-2</v>
      </c>
      <c r="L897" s="2">
        <f>IF(質格差指数!D897="","",質格差指数!D897)</f>
        <v>8.4577852214226201E-2</v>
      </c>
      <c r="M897" s="2">
        <f>IF(質格差指数!E897="","",質格差指数!E897)</f>
        <v>7.7334523600345706E-2</v>
      </c>
      <c r="N897" s="2">
        <f>IF(質格差指数!F897="","",質格差指数!F897)</f>
        <v>2.6919316440361999E-2</v>
      </c>
      <c r="O897" s="2">
        <f>IF(質格差指数!G897="","",質格差指数!G897)</f>
        <v>-2.9391022591430701E-3</v>
      </c>
    </row>
    <row r="898" spans="1:15" x14ac:dyDescent="0.55000000000000004">
      <c r="A898" s="3">
        <v>29</v>
      </c>
      <c r="B898" s="3">
        <v>27</v>
      </c>
      <c r="I898" s="3">
        <v>29</v>
      </c>
      <c r="J898" s="3">
        <v>27</v>
      </c>
      <c r="K898" s="2">
        <f>IF(質格差指数!C898="","",質格差指数!C898)</f>
        <v>9.4876763610852094E-2</v>
      </c>
      <c r="L898" s="2">
        <f>IF(質格差指数!D898="","",質格差指数!D898)</f>
        <v>-1.5648352785045401E-2</v>
      </c>
      <c r="M898" s="2">
        <f>IF(質格差指数!E898="","",質格差指数!E898)</f>
        <v>-6.7289672048248504E-3</v>
      </c>
      <c r="N898" s="2">
        <f>IF(質格差指数!F898="","",質格差指数!F898)</f>
        <v>-4.1319221899488098E-2</v>
      </c>
      <c r="O898" s="2">
        <f>IF(質格差指数!G898="","",質格差指数!G898)</f>
        <v>-3.8822612927005999E-2</v>
      </c>
    </row>
    <row r="899" spans="1:15" x14ac:dyDescent="0.55000000000000004">
      <c r="A899" s="3">
        <v>29</v>
      </c>
      <c r="B899" s="3">
        <v>28</v>
      </c>
      <c r="I899" s="3">
        <v>29</v>
      </c>
      <c r="J899" s="3">
        <v>28</v>
      </c>
      <c r="K899" s="2">
        <f>IF(質格差指数!C899="","",質格差指数!C899)</f>
        <v>7.8808959892856398E-2</v>
      </c>
      <c r="L899" s="2">
        <f>IF(質格差指数!D899="","",質格差指数!D899)</f>
        <v>5.74831288523385E-2</v>
      </c>
      <c r="M899" s="2">
        <f>IF(質格差指数!E899="","",質格差指数!E899)</f>
        <v>4.7076100214116998E-2</v>
      </c>
      <c r="N899" s="2">
        <f>IF(質格差指数!F899="","",質格差指数!F899)</f>
        <v>4.49742138575027E-2</v>
      </c>
      <c r="O899" s="2">
        <f>IF(質格差指数!G899="","",質格差指数!G899)</f>
        <v>4.6423721539424603E-2</v>
      </c>
    </row>
    <row r="900" spans="1:15" x14ac:dyDescent="0.55000000000000004">
      <c r="A900" s="3">
        <v>29</v>
      </c>
      <c r="B900" s="3">
        <v>29</v>
      </c>
      <c r="I900" s="3">
        <v>29</v>
      </c>
      <c r="J900" s="3">
        <v>29</v>
      </c>
      <c r="K900" s="2">
        <f>IF(質格差指数!C900="","",質格差指数!C900)</f>
        <v>5.2566930854788398E-2</v>
      </c>
      <c r="L900" s="2">
        <f>IF(質格差指数!D900="","",質格差指数!D900)</f>
        <v>1.5123495855055701E-2</v>
      </c>
      <c r="M900" s="2">
        <f>IF(質格差指数!E900="","",質格差指数!E900)</f>
        <v>-1.52381976443932E-2</v>
      </c>
      <c r="N900" s="2">
        <f>IF(質格差指数!F900="","",質格差指数!F900)</f>
        <v>-2.2375259623893001E-2</v>
      </c>
      <c r="O900" s="2">
        <f>IF(質格差指数!G900="","",質格差指数!G900)</f>
        <v>1.5921896561299699E-2</v>
      </c>
    </row>
    <row r="901" spans="1:15" x14ac:dyDescent="0.55000000000000004">
      <c r="A901" s="3">
        <v>29</v>
      </c>
      <c r="B901" s="3">
        <v>30</v>
      </c>
      <c r="I901" s="3">
        <v>29</v>
      </c>
      <c r="J901" s="3">
        <v>30</v>
      </c>
      <c r="K901" s="2">
        <f>IF(質格差指数!C901="","",質格差指数!C901)</f>
        <v>1.29193713231338E-2</v>
      </c>
      <c r="L901" s="2">
        <f>IF(質格差指数!D901="","",質格差指数!D901)</f>
        <v>-1.94858661294359E-2</v>
      </c>
      <c r="M901" s="2">
        <f>IF(質格差指数!E901="","",質格差指数!E901)</f>
        <v>8.6633916984949991E-3</v>
      </c>
      <c r="N901" s="2">
        <f>IF(質格差指数!F901="","",質格差指数!F901)</f>
        <v>1.63908334174575E-2</v>
      </c>
      <c r="O901" s="2">
        <f>IF(質格差指数!G901="","",質格差指数!G901)</f>
        <v>4.2111163474238801E-2</v>
      </c>
    </row>
    <row r="902" spans="1:15" x14ac:dyDescent="0.55000000000000004">
      <c r="A902" s="3">
        <v>29</v>
      </c>
      <c r="B902" s="3">
        <v>31</v>
      </c>
      <c r="I902" s="3">
        <v>29</v>
      </c>
      <c r="J902" s="3">
        <v>31</v>
      </c>
      <c r="K902" s="2">
        <f>IF(質格差指数!C902="","",質格差指数!C902)</f>
        <v>5.6695519018140302E-2</v>
      </c>
      <c r="L902" s="2">
        <f>IF(質格差指数!D902="","",質格差指数!D902)</f>
        <v>4.8041133196628602E-2</v>
      </c>
      <c r="M902" s="2">
        <f>IF(質格差指数!E902="","",質格差指数!E902)</f>
        <v>1.2350720255689901E-2</v>
      </c>
      <c r="N902" s="2">
        <f>IF(質格差指数!F902="","",質格差指数!F902)</f>
        <v>3.2694445163844801E-2</v>
      </c>
      <c r="O902" s="2">
        <f>IF(質格差指数!G902="","",質格差指数!G902)</f>
        <v>9.8819129156440498E-3</v>
      </c>
    </row>
    <row r="903" spans="1:15" x14ac:dyDescent="0.55000000000000004">
      <c r="A903" s="3">
        <v>30</v>
      </c>
      <c r="B903" s="3">
        <v>1</v>
      </c>
      <c r="I903" s="3">
        <v>30</v>
      </c>
      <c r="J903" s="3">
        <v>1</v>
      </c>
      <c r="K903" s="2">
        <f>IF(質格差指数!C903="","",質格差指数!C903)</f>
        <v>-0.161054296819899</v>
      </c>
      <c r="L903" s="2">
        <f>IF(質格差指数!D903="","",質格差指数!D903)</f>
        <v>-8.6990724397760094E-2</v>
      </c>
      <c r="M903" s="2">
        <f>IF(質格差指数!E903="","",質格差指数!E903)</f>
        <v>-0.128730847165588</v>
      </c>
      <c r="N903" s="2">
        <f>IF(質格差指数!F903="","",質格差指数!F903)</f>
        <v>-0.11740615054902299</v>
      </c>
      <c r="O903" s="2">
        <f>IF(質格差指数!G903="","",質格差指数!G903)</f>
        <v>-0.115166013356341</v>
      </c>
    </row>
    <row r="904" spans="1:15" x14ac:dyDescent="0.55000000000000004">
      <c r="A904" s="3">
        <v>30</v>
      </c>
      <c r="B904" s="3">
        <v>2</v>
      </c>
      <c r="I904" s="3">
        <v>30</v>
      </c>
      <c r="J904" s="3">
        <v>2</v>
      </c>
      <c r="K904" s="2">
        <f>IF(質格差指数!C904="","",質格差指数!C904)</f>
        <v>2.33985291148629</v>
      </c>
      <c r="L904" s="2">
        <f>IF(質格差指数!D904="","",質格差指数!D904)</f>
        <v>1.2692553770286299</v>
      </c>
      <c r="M904" s="2">
        <f>IF(質格差指数!E904="","",質格差指数!E904)</f>
        <v>1.47234901776563</v>
      </c>
      <c r="N904" s="2">
        <f>IF(質格差指数!F904="","",質格差指数!F904)</f>
        <v>1.52496898310411</v>
      </c>
      <c r="O904" s="2">
        <f>IF(質格差指数!G904="","",質格差指数!G904)</f>
        <v>1.49089780988485</v>
      </c>
    </row>
    <row r="905" spans="1:15" x14ac:dyDescent="0.55000000000000004">
      <c r="A905" s="3">
        <v>30</v>
      </c>
      <c r="B905" s="3">
        <v>3</v>
      </c>
      <c r="I905" s="3">
        <v>30</v>
      </c>
      <c r="J905" s="3">
        <v>3</v>
      </c>
      <c r="K905" s="2">
        <f>IF(質格差指数!C905="","",質格差指数!C905)</f>
        <v>-4.4968226424564302E-3</v>
      </c>
      <c r="L905" s="2">
        <f>IF(質格差指数!D905="","",質格差指数!D905)</f>
        <v>2.61294924710718E-2</v>
      </c>
      <c r="M905" s="2">
        <f>IF(質格差指数!E905="","",質格差指数!E905)</f>
        <v>5.8493443008003103E-3</v>
      </c>
      <c r="N905" s="2">
        <f>IF(質格差指数!F905="","",質格差指数!F905)</f>
        <v>-1.32994996964385E-2</v>
      </c>
      <c r="O905" s="2">
        <f>IF(質格差指数!G905="","",質格差指数!G905)</f>
        <v>7.7068565758923197E-3</v>
      </c>
    </row>
    <row r="906" spans="1:15" x14ac:dyDescent="0.55000000000000004">
      <c r="A906" s="3">
        <v>30</v>
      </c>
      <c r="B906" s="3">
        <v>4</v>
      </c>
      <c r="I906" s="3">
        <v>30</v>
      </c>
      <c r="J906" s="3">
        <v>4</v>
      </c>
      <c r="K906" s="2">
        <f>IF(質格差指数!C906="","",質格差指数!C906)</f>
        <v>0.116491761210414</v>
      </c>
      <c r="L906" s="2">
        <f>IF(質格差指数!D906="","",質格差指数!D906)</f>
        <v>0.23785714557432999</v>
      </c>
      <c r="M906" s="2">
        <f>IF(質格差指数!E906="","",質格差指数!E906)</f>
        <v>0.20544897518243099</v>
      </c>
      <c r="N906" s="2">
        <f>IF(質格差指数!F906="","",質格差指数!F906)</f>
        <v>9.6229413141331405E-2</v>
      </c>
      <c r="O906" s="2">
        <f>IF(質格差指数!G906="","",質格差指数!G906)</f>
        <v>0.105258018664002</v>
      </c>
    </row>
    <row r="907" spans="1:15" x14ac:dyDescent="0.55000000000000004">
      <c r="A907" s="3">
        <v>30</v>
      </c>
      <c r="B907" s="3">
        <v>5</v>
      </c>
      <c r="I907" s="3">
        <v>30</v>
      </c>
      <c r="J907" s="3">
        <v>5</v>
      </c>
      <c r="K907" s="2">
        <f>IF(質格差指数!C907="","",質格差指数!C907)</f>
        <v>0.30627090289475301</v>
      </c>
      <c r="L907" s="2">
        <f>IF(質格差指数!D907="","",質格差指数!D907)</f>
        <v>0.26165808057117401</v>
      </c>
      <c r="M907" s="2">
        <f>IF(質格差指数!E907="","",質格差指数!E907)</f>
        <v>0.18817685368062001</v>
      </c>
      <c r="N907" s="2">
        <f>IF(質格差指数!F907="","",質格差指数!F907)</f>
        <v>0.41698713246281199</v>
      </c>
      <c r="O907" s="2">
        <f>IF(質格差指数!G907="","",質格差指数!G907)</f>
        <v>0.43559139339983699</v>
      </c>
    </row>
    <row r="908" spans="1:15" x14ac:dyDescent="0.55000000000000004">
      <c r="A908" s="3">
        <v>30</v>
      </c>
      <c r="B908" s="3">
        <v>6</v>
      </c>
      <c r="I908" s="3">
        <v>30</v>
      </c>
      <c r="J908" s="3">
        <v>6</v>
      </c>
      <c r="K908" s="2">
        <f>IF(質格差指数!C908="","",質格差指数!C908)</f>
        <v>-1.9461521835307201E-2</v>
      </c>
      <c r="L908" s="2">
        <f>IF(質格差指数!D908="","",質格差指数!D908)</f>
        <v>-2.5637042143003799E-3</v>
      </c>
      <c r="M908" s="2">
        <f>IF(質格差指数!E908="","",質格差指数!E908)</f>
        <v>2.1496789733066402E-2</v>
      </c>
      <c r="N908" s="2">
        <f>IF(質格差指数!F908="","",質格差指数!F908)</f>
        <v>-5.3879745911039598E-2</v>
      </c>
      <c r="O908" s="2">
        <f>IF(質格差指数!G908="","",質格差指数!G908)</f>
        <v>-3.17330584252319E-2</v>
      </c>
    </row>
    <row r="909" spans="1:15" x14ac:dyDescent="0.55000000000000004">
      <c r="A909" s="3">
        <v>30</v>
      </c>
      <c r="B909" s="3">
        <v>7</v>
      </c>
      <c r="I909" s="3">
        <v>30</v>
      </c>
      <c r="J909" s="3">
        <v>7</v>
      </c>
      <c r="K909" s="2">
        <f>IF(質格差指数!C909="","",質格差指数!C909)</f>
        <v>0.27924492012830898</v>
      </c>
      <c r="L909" s="2">
        <f>IF(質格差指数!D909="","",質格差指数!D909)</f>
        <v>0.21927211431230501</v>
      </c>
      <c r="M909" s="2">
        <f>IF(質格差指数!E909="","",質格差指数!E909)</f>
        <v>0.121090657224856</v>
      </c>
      <c r="N909" s="2">
        <f>IF(質格差指数!F909="","",質格差指数!F909)</f>
        <v>0.31360731751750798</v>
      </c>
      <c r="O909" s="2">
        <f>IF(質格差指数!G909="","",質格差指数!G909)</f>
        <v>0.33961943627172497</v>
      </c>
    </row>
    <row r="910" spans="1:15" x14ac:dyDescent="0.55000000000000004">
      <c r="A910" s="3">
        <v>30</v>
      </c>
      <c r="B910" s="3">
        <v>8</v>
      </c>
      <c r="I910" s="3">
        <v>30</v>
      </c>
      <c r="J910" s="3">
        <v>8</v>
      </c>
      <c r="K910" s="2">
        <f>IF(質格差指数!C910="","",質格差指数!C910)</f>
        <v>8.4787602208164E-3</v>
      </c>
      <c r="L910" s="2">
        <f>IF(質格差指数!D910="","",質格差指数!D910)</f>
        <v>3.4102509727310701E-2</v>
      </c>
      <c r="M910" s="2">
        <f>IF(質格差指数!E910="","",質格差指数!E910)</f>
        <v>1.53300153750482E-2</v>
      </c>
      <c r="N910" s="2">
        <f>IF(質格差指数!F910="","",質格差指数!F910)</f>
        <v>-1.9677671594126998E-2</v>
      </c>
      <c r="O910" s="2">
        <f>IF(質格差指数!G910="","",質格差指数!G910)</f>
        <v>5.2019486049447103E-3</v>
      </c>
    </row>
    <row r="911" spans="1:15" x14ac:dyDescent="0.55000000000000004">
      <c r="A911" s="3">
        <v>30</v>
      </c>
      <c r="B911" s="3">
        <v>9</v>
      </c>
      <c r="I911" s="3">
        <v>30</v>
      </c>
      <c r="J911" s="3">
        <v>9</v>
      </c>
      <c r="K911" s="2">
        <f>IF(質格差指数!C911="","",質格差指数!C911)</f>
        <v>2.1381199556529201E-2</v>
      </c>
      <c r="L911" s="2">
        <f>IF(質格差指数!D911="","",質格差指数!D911)</f>
        <v>7.5807008670408196E-2</v>
      </c>
      <c r="M911" s="2">
        <f>IF(質格差指数!E911="","",質格差指数!E911)</f>
        <v>5.1167684070636502E-2</v>
      </c>
      <c r="N911" s="2">
        <f>IF(質格差指数!F911="","",質格差指数!F911)</f>
        <v>5.5877019990830598E-2</v>
      </c>
      <c r="O911" s="2">
        <f>IF(質格差指数!G911="","",質格差指数!G911)</f>
        <v>7.0561846845199297E-2</v>
      </c>
    </row>
    <row r="912" spans="1:15" x14ac:dyDescent="0.55000000000000004">
      <c r="A912" s="3">
        <v>30</v>
      </c>
      <c r="B912" s="3">
        <v>10</v>
      </c>
      <c r="I912" s="3">
        <v>30</v>
      </c>
      <c r="J912" s="3">
        <v>10</v>
      </c>
      <c r="K912" s="2">
        <f>IF(質格差指数!C912="","",質格差指数!C912)</f>
        <v>4.2742285372735202E-2</v>
      </c>
      <c r="L912" s="2">
        <f>IF(質格差指数!D912="","",質格差指数!D912)</f>
        <v>4.3626364700556697E-2</v>
      </c>
      <c r="M912" s="2">
        <f>IF(質格差指数!E912="","",質格差指数!E912)</f>
        <v>5.3287433734087002E-2</v>
      </c>
      <c r="N912" s="2">
        <f>IF(質格差指数!F912="","",質格差指数!F912)</f>
        <v>7.0210503245863301E-3</v>
      </c>
      <c r="O912" s="2">
        <f>IF(質格差指数!G912="","",質格差指数!G912)</f>
        <v>2.2155005288156799E-2</v>
      </c>
    </row>
    <row r="913" spans="1:15" x14ac:dyDescent="0.55000000000000004">
      <c r="A913" s="3">
        <v>30</v>
      </c>
      <c r="B913" s="3">
        <v>11</v>
      </c>
      <c r="I913" s="3">
        <v>30</v>
      </c>
      <c r="J913" s="3">
        <v>11</v>
      </c>
      <c r="K913" s="2">
        <f>IF(質格差指数!C913="","",質格差指数!C913)</f>
        <v>0.19392124733288699</v>
      </c>
      <c r="L913" s="2">
        <f>IF(質格差指数!D913="","",質格差指数!D913)</f>
        <v>7.6906221932181204E-2</v>
      </c>
      <c r="M913" s="2">
        <f>IF(質格差指数!E913="","",質格差指数!E913)</f>
        <v>9.9166019001363903E-2</v>
      </c>
      <c r="N913" s="2">
        <f>IF(質格差指数!F913="","",質格差指数!F913)</f>
        <v>0.31983252152615799</v>
      </c>
      <c r="O913" s="2">
        <f>IF(質格差指数!G913="","",質格差指数!G913)</f>
        <v>0.35544809020094398</v>
      </c>
    </row>
    <row r="914" spans="1:15" x14ac:dyDescent="0.55000000000000004">
      <c r="A914" s="3">
        <v>30</v>
      </c>
      <c r="B914" s="3">
        <v>12</v>
      </c>
      <c r="I914" s="3">
        <v>30</v>
      </c>
      <c r="J914" s="3">
        <v>12</v>
      </c>
      <c r="K914" s="2">
        <f>IF(質格差指数!C914="","",質格差指数!C914)</f>
        <v>0.175819366454848</v>
      </c>
      <c r="L914" s="2">
        <f>IF(質格差指数!D914="","",質格差指数!D914)</f>
        <v>7.1120631550943003E-2</v>
      </c>
      <c r="M914" s="2">
        <f>IF(質格差指数!E914="","",質格差指数!E914)</f>
        <v>2.2541576949075999E-2</v>
      </c>
      <c r="N914" s="2">
        <f>IF(質格差指数!F914="","",質格差指数!F914)</f>
        <v>4.4217618967885598E-2</v>
      </c>
      <c r="O914" s="2">
        <f>IF(質格差指数!G914="","",質格差指数!G914)</f>
        <v>0.100350510654001</v>
      </c>
    </row>
    <row r="915" spans="1:15" x14ac:dyDescent="0.55000000000000004">
      <c r="A915" s="3">
        <v>30</v>
      </c>
      <c r="B915" s="3">
        <v>13</v>
      </c>
      <c r="I915" s="3">
        <v>30</v>
      </c>
      <c r="J915" s="3">
        <v>13</v>
      </c>
      <c r="K915" s="2">
        <f>IF(質格差指数!C915="","",質格差指数!C915)</f>
        <v>0.78219025558522204</v>
      </c>
      <c r="L915" s="2">
        <f>IF(質格差指数!D915="","",質格差指数!D915)</f>
        <v>8.6574280883853702E-2</v>
      </c>
      <c r="M915" s="2">
        <f>IF(質格差指数!E915="","",質格差指数!E915)</f>
        <v>0.25983360712878201</v>
      </c>
      <c r="N915" s="2">
        <f>IF(質格差指数!F915="","",質格差指数!F915)</f>
        <v>0.32970902872124702</v>
      </c>
      <c r="O915" s="2">
        <f>IF(質格差指数!G915="","",質格差指数!G915)</f>
        <v>0.35472237125092998</v>
      </c>
    </row>
    <row r="916" spans="1:15" x14ac:dyDescent="0.55000000000000004">
      <c r="A916" s="3">
        <v>30</v>
      </c>
      <c r="B916" s="3">
        <v>14</v>
      </c>
      <c r="I916" s="3">
        <v>30</v>
      </c>
      <c r="J916" s="3">
        <v>14</v>
      </c>
      <c r="K916" s="2">
        <f>IF(質格差指数!C916="","",質格差指数!C916)</f>
        <v>0.266476571707081</v>
      </c>
      <c r="L916" s="2">
        <f>IF(質格差指数!D916="","",質格差指数!D916)</f>
        <v>0.12582261766474501</v>
      </c>
      <c r="M916" s="2">
        <f>IF(質格差指数!E916="","",質格差指数!E916)</f>
        <v>6.98008352235608E-2</v>
      </c>
      <c r="N916" s="2">
        <f>IF(質格差指数!F916="","",質格差指数!F916)</f>
        <v>0.39518686775662298</v>
      </c>
      <c r="O916" s="2">
        <f>IF(質格差指数!G916="","",質格差指数!G916)</f>
        <v>0.40553728390260402</v>
      </c>
    </row>
    <row r="917" spans="1:15" x14ac:dyDescent="0.55000000000000004">
      <c r="A917" s="3">
        <v>30</v>
      </c>
      <c r="B917" s="3">
        <v>15</v>
      </c>
      <c r="I917" s="3">
        <v>30</v>
      </c>
      <c r="J917" s="3">
        <v>15</v>
      </c>
      <c r="K917" s="2">
        <f>IF(質格差指数!C917="","",質格差指数!C917)</f>
        <v>0.21538651407631901</v>
      </c>
      <c r="L917" s="2">
        <f>IF(質格差指数!D917="","",質格差指数!D917)</f>
        <v>0.106319337296954</v>
      </c>
      <c r="M917" s="2">
        <f>IF(質格差指数!E917="","",質格差指数!E917)</f>
        <v>0.13580830104951699</v>
      </c>
      <c r="N917" s="2">
        <f>IF(質格差指数!F917="","",質格差指数!F917)</f>
        <v>0.18621585093958401</v>
      </c>
      <c r="O917" s="2">
        <f>IF(質格差指数!G917="","",質格差指数!G917)</f>
        <v>0.21124715510066999</v>
      </c>
    </row>
    <row r="918" spans="1:15" x14ac:dyDescent="0.55000000000000004">
      <c r="A918" s="3">
        <v>30</v>
      </c>
      <c r="B918" s="3">
        <v>16</v>
      </c>
      <c r="I918" s="3">
        <v>30</v>
      </c>
      <c r="J918" s="3">
        <v>16</v>
      </c>
      <c r="K918" s="2">
        <f>IF(質格差指数!C918="","",質格差指数!C918)</f>
        <v>-3.4436949395300097E-4</v>
      </c>
      <c r="L918" s="2">
        <f>IF(質格差指数!D918="","",質格差指数!D918)</f>
        <v>2.06711763354482E-2</v>
      </c>
      <c r="M918" s="2">
        <f>IF(質格差指数!E918="","",質格差指数!E918)</f>
        <v>2.9536640773855798E-2</v>
      </c>
      <c r="N918" s="2">
        <f>IF(質格差指数!F918="","",質格差指数!F918)</f>
        <v>-1.5417845266036999E-2</v>
      </c>
      <c r="O918" s="2">
        <f>IF(質格差指数!G918="","",質格差指数!G918)</f>
        <v>-2.3367248397485598E-3</v>
      </c>
    </row>
    <row r="919" spans="1:15" x14ac:dyDescent="0.55000000000000004">
      <c r="A919" s="3">
        <v>30</v>
      </c>
      <c r="B919" s="3">
        <v>17</v>
      </c>
      <c r="I919" s="3">
        <v>30</v>
      </c>
      <c r="J919" s="3">
        <v>17</v>
      </c>
      <c r="K919" s="2">
        <f>IF(質格差指数!C919="","",質格差指数!C919)</f>
        <v>5.26962973714592E-2</v>
      </c>
      <c r="L919" s="2">
        <f>IF(質格差指数!D919="","",質格差指数!D919)</f>
        <v>6.6704774586051299E-2</v>
      </c>
      <c r="M919" s="2">
        <f>IF(質格差指数!E919="","",質格差指数!E919)</f>
        <v>3.7759777395720603E-2</v>
      </c>
      <c r="N919" s="2">
        <f>IF(質格差指数!F919="","",質格差指数!F919)</f>
        <v>5.0915428996854001E-2</v>
      </c>
      <c r="O919" s="2">
        <f>IF(質格差指数!G919="","",質格差指数!G919)</f>
        <v>7.0564692986199204E-2</v>
      </c>
    </row>
    <row r="920" spans="1:15" x14ac:dyDescent="0.55000000000000004">
      <c r="A920" s="3">
        <v>30</v>
      </c>
      <c r="B920" s="3">
        <v>18</v>
      </c>
      <c r="I920" s="3">
        <v>30</v>
      </c>
      <c r="J920" s="3">
        <v>18</v>
      </c>
      <c r="K920" s="2">
        <f>IF(質格差指数!C920="","",質格差指数!C920)</f>
        <v>-1.1266477603452001E-2</v>
      </c>
      <c r="L920" s="2">
        <f>IF(質格差指数!D920="","",質格差指数!D920)</f>
        <v>1.44159733958386E-2</v>
      </c>
      <c r="M920" s="2">
        <f>IF(質格差指数!E920="","",質格差指数!E920)</f>
        <v>4.8918187375656102E-3</v>
      </c>
      <c r="N920" s="2">
        <f>IF(質格差指数!F920="","",質格差指数!F920)</f>
        <v>-4.9436026827762696E-3</v>
      </c>
      <c r="O920" s="2">
        <f>IF(質格差指数!G920="","",質格差指数!G920)</f>
        <v>3.1825208817937697E-2</v>
      </c>
    </row>
    <row r="921" spans="1:15" x14ac:dyDescent="0.55000000000000004">
      <c r="A921" s="3">
        <v>30</v>
      </c>
      <c r="B921" s="3">
        <v>19</v>
      </c>
      <c r="I921" s="3">
        <v>30</v>
      </c>
      <c r="J921" s="3">
        <v>19</v>
      </c>
      <c r="K921" s="2">
        <f>IF(質格差指数!C921="","",質格差指数!C921)</f>
        <v>-3.5288797870085403E-2</v>
      </c>
      <c r="L921" s="2">
        <f>IF(質格差指数!D921="","",質格差指数!D921)</f>
        <v>-3.6897339963218798E-2</v>
      </c>
      <c r="M921" s="2">
        <f>IF(質格差指数!E921="","",質格差指数!E921)</f>
        <v>-4.1988566676553997E-3</v>
      </c>
      <c r="N921" s="2">
        <f>IF(質格差指数!F921="","",質格差指数!F921)</f>
        <v>-1.8032203482369899E-3</v>
      </c>
      <c r="O921" s="2">
        <f>IF(質格差指数!G921="","",質格差指数!G921)</f>
        <v>4.03864415016114E-2</v>
      </c>
    </row>
    <row r="922" spans="1:15" x14ac:dyDescent="0.55000000000000004">
      <c r="A922" s="3">
        <v>30</v>
      </c>
      <c r="B922" s="3">
        <v>20</v>
      </c>
      <c r="I922" s="3">
        <v>30</v>
      </c>
      <c r="J922" s="3">
        <v>20</v>
      </c>
      <c r="K922" s="2">
        <f>IF(質格差指数!C922="","",質格差指数!C922)</f>
        <v>-0.106643174781028</v>
      </c>
      <c r="L922" s="2">
        <f>IF(質格差指数!D922="","",質格差指数!D922)</f>
        <v>-5.7147238412625402E-2</v>
      </c>
      <c r="M922" s="2">
        <f>IF(質格差指数!E922="","",質格差指数!E922)</f>
        <v>-5.4496167683150701E-2</v>
      </c>
      <c r="N922" s="2">
        <f>IF(質格差指数!F922="","",質格差指数!F922)</f>
        <v>-5.8774699752356198E-2</v>
      </c>
      <c r="O922" s="2">
        <f>IF(質格差指数!G922="","",質格差指数!G922)</f>
        <v>7.3017629563243403E-4</v>
      </c>
    </row>
    <row r="923" spans="1:15" x14ac:dyDescent="0.55000000000000004">
      <c r="A923" s="3">
        <v>30</v>
      </c>
      <c r="B923" s="3">
        <v>21</v>
      </c>
      <c r="I923" s="3">
        <v>30</v>
      </c>
      <c r="J923" s="3">
        <v>21</v>
      </c>
      <c r="K923" s="2">
        <f>IF(質格差指数!C923="","",質格差指数!C923)</f>
        <v>2.9970363931725301E-2</v>
      </c>
      <c r="L923" s="2">
        <f>IF(質格差指数!D923="","",質格差指数!D923)</f>
        <v>6.1133597449371697E-2</v>
      </c>
      <c r="M923" s="2">
        <f>IF(質格差指数!E923="","",質格差指数!E923)</f>
        <v>-4.1488114626785401E-3</v>
      </c>
      <c r="N923" s="2">
        <f>IF(質格差指数!F923="","",質格差指数!F923)</f>
        <v>-7.4963687226168299E-3</v>
      </c>
      <c r="O923" s="2">
        <f>IF(質格差指数!G923="","",質格差指数!G923)</f>
        <v>4.45283030540332E-2</v>
      </c>
    </row>
    <row r="924" spans="1:15" x14ac:dyDescent="0.55000000000000004">
      <c r="A924" s="3">
        <v>30</v>
      </c>
      <c r="B924" s="3">
        <v>22</v>
      </c>
      <c r="I924" s="3">
        <v>30</v>
      </c>
      <c r="J924" s="3">
        <v>22</v>
      </c>
      <c r="K924" s="2">
        <f>IF(質格差指数!C924="","",質格差指数!C924)</f>
        <v>3.5319530716772997E-2</v>
      </c>
      <c r="L924" s="2">
        <f>IF(質格差指数!D924="","",質格差指数!D924)</f>
        <v>-2.29607335037296E-4</v>
      </c>
      <c r="M924" s="2">
        <f>IF(質格差指数!E924="","",質格差指数!E924)</f>
        <v>7.5357532560875696E-3</v>
      </c>
      <c r="N924" s="2">
        <f>IF(質格差指数!F924="","",質格差指数!F924)</f>
        <v>4.877323579896E-2</v>
      </c>
      <c r="O924" s="2">
        <f>IF(質格差指数!G924="","",質格差指数!G924)</f>
        <v>3.5410616202868998E-2</v>
      </c>
    </row>
    <row r="925" spans="1:15" x14ac:dyDescent="0.55000000000000004">
      <c r="A925" s="3">
        <v>30</v>
      </c>
      <c r="B925" s="3">
        <v>23</v>
      </c>
      <c r="I925" s="3">
        <v>30</v>
      </c>
      <c r="J925" s="3">
        <v>23</v>
      </c>
      <c r="K925" s="2">
        <f>IF(質格差指数!C925="","",質格差指数!C925)</f>
        <v>0.47149498595773598</v>
      </c>
      <c r="L925" s="2">
        <f>IF(質格差指数!D925="","",質格差指数!D925)</f>
        <v>0.11526129541178901</v>
      </c>
      <c r="M925" s="2">
        <f>IF(質格差指数!E925="","",質格差指数!E925)</f>
        <v>0.20873831760888401</v>
      </c>
      <c r="N925" s="2">
        <f>IF(質格差指数!F925="","",質格差指数!F925)</f>
        <v>0.496236221509193</v>
      </c>
      <c r="O925" s="2">
        <f>IF(質格差指数!G925="","",質格差指数!G925)</f>
        <v>0.51630399905219404</v>
      </c>
    </row>
    <row r="926" spans="1:15" x14ac:dyDescent="0.55000000000000004">
      <c r="A926" s="3">
        <v>30</v>
      </c>
      <c r="B926" s="3">
        <v>24</v>
      </c>
      <c r="I926" s="3">
        <v>30</v>
      </c>
      <c r="J926" s="3">
        <v>24</v>
      </c>
      <c r="K926" s="2">
        <f>IF(質格差指数!C926="","",質格差指数!C926)</f>
        <v>0.215455774548962</v>
      </c>
      <c r="L926" s="2">
        <f>IF(質格差指数!D926="","",質格差指数!D926)</f>
        <v>4.5867620488303999E-2</v>
      </c>
      <c r="M926" s="2">
        <f>IF(質格差指数!E926="","",質格差指数!E926)</f>
        <v>7.6875087200584794E-2</v>
      </c>
      <c r="N926" s="2">
        <f>IF(質格差指数!F926="","",質格差指数!F926)</f>
        <v>0.18779827240616201</v>
      </c>
      <c r="O926" s="2">
        <f>IF(質格差指数!G926="","",質格差指数!G926)</f>
        <v>0.20233744189371</v>
      </c>
    </row>
    <row r="927" spans="1:15" x14ac:dyDescent="0.55000000000000004">
      <c r="A927" s="3">
        <v>30</v>
      </c>
      <c r="B927" s="3">
        <v>25</v>
      </c>
      <c r="I927" s="3">
        <v>30</v>
      </c>
      <c r="J927" s="3">
        <v>25</v>
      </c>
      <c r="K927" s="2">
        <f>IF(質格差指数!C927="","",質格差指数!C927)</f>
        <v>7.8695946678814896E-2</v>
      </c>
      <c r="L927" s="2">
        <f>IF(質格差指数!D927="","",質格差指数!D927)</f>
        <v>2.2961260309497099E-2</v>
      </c>
      <c r="M927" s="2">
        <f>IF(質格差指数!E927="","",質格差指数!E927)</f>
        <v>3.16497339715602E-2</v>
      </c>
      <c r="N927" s="2">
        <f>IF(質格差指数!F927="","",質格差指数!F927)</f>
        <v>1.17897773577351E-2</v>
      </c>
      <c r="O927" s="2">
        <f>IF(質格差指数!G927="","",質格差指数!G927)</f>
        <v>4.5526336527349803E-2</v>
      </c>
    </row>
    <row r="928" spans="1:15" x14ac:dyDescent="0.55000000000000004">
      <c r="A928" s="3">
        <v>30</v>
      </c>
      <c r="B928" s="3">
        <v>26</v>
      </c>
      <c r="I928" s="3">
        <v>30</v>
      </c>
      <c r="J928" s="3">
        <v>26</v>
      </c>
      <c r="K928" s="2">
        <f>IF(質格差指数!C928="","",質格差指数!C928)</f>
        <v>0.104156202428353</v>
      </c>
      <c r="L928" s="2">
        <f>IF(質格差指数!D928="","",質格差指数!D928)</f>
        <v>9.32099328378065E-2</v>
      </c>
      <c r="M928" s="2">
        <f>IF(質格差指数!E928="","",質格差指数!E928)</f>
        <v>0.131360286982458</v>
      </c>
      <c r="N928" s="2">
        <f>IF(質格差指数!F928="","",質格差指数!F928)</f>
        <v>0.15281803099552699</v>
      </c>
      <c r="O928" s="2">
        <f>IF(質格差指数!G928="","",質格差指数!G928)</f>
        <v>0.18377153916531699</v>
      </c>
    </row>
    <row r="929" spans="1:15" x14ac:dyDescent="0.55000000000000004">
      <c r="A929" s="3">
        <v>30</v>
      </c>
      <c r="B929" s="3">
        <v>27</v>
      </c>
      <c r="I929" s="3">
        <v>30</v>
      </c>
      <c r="J929" s="3">
        <v>27</v>
      </c>
      <c r="K929" s="2">
        <f>IF(質格差指数!C929="","",質格差指数!C929)</f>
        <v>2.7615945579738698E-3</v>
      </c>
      <c r="L929" s="2">
        <f>IF(質格差指数!D929="","",質格差指数!D929)</f>
        <v>7.9489221480470607E-2</v>
      </c>
      <c r="M929" s="2">
        <f>IF(質格差指数!E929="","",質格差指数!E929)</f>
        <v>2.15101064076231E-2</v>
      </c>
      <c r="N929" s="2">
        <f>IF(質格差指数!F929="","",質格差指数!F929)</f>
        <v>8.7675997431882993E-2</v>
      </c>
      <c r="O929" s="2">
        <f>IF(質格差指数!G929="","",質格差指数!G929)</f>
        <v>6.8396234626412006E-2</v>
      </c>
    </row>
    <row r="930" spans="1:15" x14ac:dyDescent="0.55000000000000004">
      <c r="A930" s="3">
        <v>30</v>
      </c>
      <c r="B930" s="3">
        <v>28</v>
      </c>
      <c r="I930" s="3">
        <v>30</v>
      </c>
      <c r="J930" s="3">
        <v>28</v>
      </c>
      <c r="K930" s="2">
        <f>IF(質格差指数!C930="","",質格差指数!C930)</f>
        <v>4.0430002266885902E-2</v>
      </c>
      <c r="L930" s="2">
        <f>IF(質格差指数!D930="","",質格差指数!D930)</f>
        <v>3.4574066846816E-2</v>
      </c>
      <c r="M930" s="2">
        <f>IF(質格差指数!E930="","",質格差指数!E930)</f>
        <v>4.14971157363484E-2</v>
      </c>
      <c r="N930" s="2">
        <f>IF(質格差指数!F930="","",質格差指数!F930)</f>
        <v>4.4762055039727203E-2</v>
      </c>
      <c r="O930" s="2">
        <f>IF(質格差指数!G930="","",質格差指数!G930)</f>
        <v>4.5296977108954799E-2</v>
      </c>
    </row>
    <row r="931" spans="1:15" x14ac:dyDescent="0.55000000000000004">
      <c r="A931" s="3">
        <v>30</v>
      </c>
      <c r="B931" s="3">
        <v>29</v>
      </c>
      <c r="I931" s="3">
        <v>30</v>
      </c>
      <c r="J931" s="3">
        <v>29</v>
      </c>
      <c r="K931" s="2">
        <f>IF(質格差指数!C931="","",質格差指数!C931)</f>
        <v>8.7590740379605903E-2</v>
      </c>
      <c r="L931" s="2">
        <f>IF(質格差指数!D931="","",質格差指数!D931)</f>
        <v>6.3818875559469398E-2</v>
      </c>
      <c r="M931" s="2">
        <f>IF(質格差指数!E931="","",質格差指数!E931)</f>
        <v>3.2558524427771601E-2</v>
      </c>
      <c r="N931" s="2">
        <f>IF(質格差指数!F931="","",質格差指数!F931)</f>
        <v>8.0993142959137704E-2</v>
      </c>
      <c r="O931" s="2">
        <f>IF(質格差指数!G931="","",質格差指数!G931)</f>
        <v>4.0925417848202701E-2</v>
      </c>
    </row>
    <row r="932" spans="1:15" x14ac:dyDescent="0.55000000000000004">
      <c r="A932" s="3">
        <v>30</v>
      </c>
      <c r="B932" s="3">
        <v>30</v>
      </c>
      <c r="I932" s="3">
        <v>30</v>
      </c>
      <c r="J932" s="3">
        <v>30</v>
      </c>
      <c r="K932" s="2">
        <f>IF(質格差指数!C932="","",質格差指数!C932)</f>
        <v>2.23740786281021E-2</v>
      </c>
      <c r="L932" s="2">
        <f>IF(質格差指数!D932="","",質格差指数!D932)</f>
        <v>1.6177851239138599E-3</v>
      </c>
      <c r="M932" s="2">
        <f>IF(質格差指数!E932="","",質格差指数!E932)</f>
        <v>-2.0139949646936099E-2</v>
      </c>
      <c r="N932" s="2">
        <f>IF(質格差指数!F932="","",質格差指数!F932)</f>
        <v>-7.9639877570550893E-3</v>
      </c>
      <c r="O932" s="2">
        <f>IF(質格差指数!G932="","",質格差指数!G932)</f>
        <v>7.1887704144661998E-3</v>
      </c>
    </row>
    <row r="933" spans="1:15" x14ac:dyDescent="0.55000000000000004">
      <c r="A933" s="3">
        <v>30</v>
      </c>
      <c r="B933" s="3">
        <v>31</v>
      </c>
      <c r="I933" s="3">
        <v>30</v>
      </c>
      <c r="J933" s="3">
        <v>31</v>
      </c>
      <c r="K933" s="2">
        <f>IF(質格差指数!C933="","",質格差指数!C933)</f>
        <v>3.25186817934493E-2</v>
      </c>
      <c r="L933" s="2">
        <f>IF(質格差指数!D933="","",質格差指数!D933)</f>
        <v>3.5909191391062703E-2</v>
      </c>
      <c r="M933" s="2">
        <f>IF(質格差指数!E933="","",質格差指数!E933)</f>
        <v>1.50539820489691E-2</v>
      </c>
      <c r="N933" s="2">
        <f>IF(質格差指数!F933="","",質格差指数!F933)</f>
        <v>-9.4205133705239606E-3</v>
      </c>
      <c r="O933" s="2">
        <f>IF(質格差指数!G933="","",質格差指数!G933)</f>
        <v>1.3779838020372699E-2</v>
      </c>
    </row>
    <row r="934" spans="1:15" x14ac:dyDescent="0.55000000000000004">
      <c r="A934" s="3">
        <v>31</v>
      </c>
      <c r="B934" s="3">
        <v>1</v>
      </c>
      <c r="I934" s="3">
        <v>31</v>
      </c>
      <c r="J934" s="3">
        <v>1</v>
      </c>
      <c r="K934" s="2">
        <f>IF(質格差指数!C934="","",質格差指数!C934)</f>
        <v>9.6989805680634394E-2</v>
      </c>
      <c r="L934" s="2">
        <f>IF(質格差指数!D934="","",質格差指数!D934)</f>
        <v>7.4169782082766797E-2</v>
      </c>
      <c r="M934" s="2">
        <f>IF(質格差指数!E934="","",質格差指数!E934)</f>
        <v>0.106550549523116</v>
      </c>
      <c r="N934" s="2">
        <f>IF(質格差指数!F934="","",質格差指数!F934)</f>
        <v>0.104846587174272</v>
      </c>
      <c r="O934" s="2">
        <f>IF(質格差指数!G934="","",質格差指数!G934)</f>
        <v>0.10405430361776501</v>
      </c>
    </row>
    <row r="935" spans="1:15" x14ac:dyDescent="0.55000000000000004">
      <c r="A935" s="3">
        <v>31</v>
      </c>
      <c r="B935" s="3">
        <v>2</v>
      </c>
      <c r="I935" s="3">
        <v>31</v>
      </c>
      <c r="J935" s="3">
        <v>2</v>
      </c>
      <c r="K935" s="2">
        <f>IF(質格差指数!C935="","",質格差指数!C935)</f>
        <v>1.2243696492007801</v>
      </c>
      <c r="L935" s="2">
        <f>IF(質格差指数!D935="","",質格差指数!D935)</f>
        <v>0.99803571947306002</v>
      </c>
      <c r="M935" s="2">
        <f>IF(質格差指数!E935="","",質格差指数!E935)</f>
        <v>1.75964035096365</v>
      </c>
      <c r="N935" s="2">
        <f>IF(質格差指数!F935="","",質格差指数!F935)</f>
        <v>2.6979159967422901</v>
      </c>
      <c r="O935" s="2">
        <f>IF(質格差指数!G935="","",質格差指数!G935)</f>
        <v>2.6510219431922799</v>
      </c>
    </row>
    <row r="936" spans="1:15" x14ac:dyDescent="0.55000000000000004">
      <c r="A936" s="3">
        <v>31</v>
      </c>
      <c r="B936" s="3">
        <v>3</v>
      </c>
      <c r="I936" s="3">
        <v>31</v>
      </c>
      <c r="J936" s="3">
        <v>3</v>
      </c>
      <c r="K936" s="2">
        <f>IF(質格差指数!C936="","",質格差指数!C936)</f>
        <v>0.100648613302004</v>
      </c>
      <c r="L936" s="2">
        <f>IF(質格差指数!D936="","",質格差指数!D936)</f>
        <v>6.8714284776166507E-2</v>
      </c>
      <c r="M936" s="2">
        <f>IF(質格差指数!E936="","",質格差指数!E936)</f>
        <v>3.30364926772709E-2</v>
      </c>
      <c r="N936" s="2">
        <f>IF(質格差指数!F936="","",質格差指数!F936)</f>
        <v>5.75618218160142E-2</v>
      </c>
      <c r="O936" s="2">
        <f>IF(質格差指数!G936="","",質格差指数!G936)</f>
        <v>3.7609953527434799E-2</v>
      </c>
    </row>
    <row r="937" spans="1:15" x14ac:dyDescent="0.55000000000000004">
      <c r="A937" s="3">
        <v>31</v>
      </c>
      <c r="B937" s="3">
        <v>4</v>
      </c>
      <c r="I937" s="3">
        <v>31</v>
      </c>
      <c r="J937" s="3">
        <v>4</v>
      </c>
      <c r="K937" s="2">
        <f>IF(質格差指数!C937="","",質格差指数!C937)</f>
        <v>0.24669385829010801</v>
      </c>
      <c r="L937" s="2">
        <f>IF(質格差指数!D937="","",質格差指数!D937)</f>
        <v>0.166066409097403</v>
      </c>
      <c r="M937" s="2">
        <f>IF(質格差指数!E937="","",質格差指数!E937)</f>
        <v>0.143711038731025</v>
      </c>
      <c r="N937" s="2">
        <f>IF(質格差指数!F937="","",質格差指数!F937)</f>
        <v>0.28457462672822897</v>
      </c>
      <c r="O937" s="2">
        <f>IF(質格差指数!G937="","",質格差指数!G937)</f>
        <v>0.28696826323968</v>
      </c>
    </row>
    <row r="938" spans="1:15" x14ac:dyDescent="0.55000000000000004">
      <c r="A938" s="3">
        <v>31</v>
      </c>
      <c r="B938" s="3">
        <v>5</v>
      </c>
      <c r="I938" s="3">
        <v>31</v>
      </c>
      <c r="J938" s="3">
        <v>5</v>
      </c>
      <c r="K938" s="2">
        <f>IF(質格差指数!C938="","",質格差指数!C938)</f>
        <v>5.2631104936441298E-2</v>
      </c>
      <c r="L938" s="2">
        <f>IF(質格差指数!D938="","",質格差指数!D938)</f>
        <v>6.3388440612890395E-2</v>
      </c>
      <c r="M938" s="2">
        <f>IF(質格差指数!E938="","",質格差指数!E938)</f>
        <v>0.13156626209452901</v>
      </c>
      <c r="N938" s="2">
        <f>IF(質格差指数!F938="","",質格差指数!F938)</f>
        <v>6.7557776130703198E-2</v>
      </c>
      <c r="O938" s="2">
        <f>IF(質格差指数!G938="","",質格差指数!G938)</f>
        <v>6.4297435642797204E-2</v>
      </c>
    </row>
    <row r="939" spans="1:15" x14ac:dyDescent="0.55000000000000004">
      <c r="A939" s="3">
        <v>31</v>
      </c>
      <c r="B939" s="3">
        <v>6</v>
      </c>
      <c r="I939" s="3">
        <v>31</v>
      </c>
      <c r="J939" s="3">
        <v>6</v>
      </c>
      <c r="K939" s="2">
        <f>IF(質格差指数!C939="","",質格差指数!C939)</f>
        <v>0.93121838742635599</v>
      </c>
      <c r="L939" s="2">
        <f>IF(質格差指数!D939="","",質格差指数!D939)</f>
        <v>0.74321592853115603</v>
      </c>
      <c r="M939" s="2">
        <f>IF(質格差指数!E939="","",質格差指数!E939)</f>
        <v>0.58612480925030297</v>
      </c>
      <c r="N939" s="2">
        <f>IF(質格差指数!F939="","",質格差指数!F939)</f>
        <v>0.81974770702357402</v>
      </c>
      <c r="O939" s="2">
        <f>IF(質格差指数!G939="","",質格差指数!G939)</f>
        <v>0.83759625766683898</v>
      </c>
    </row>
    <row r="940" spans="1:15" x14ac:dyDescent="0.55000000000000004">
      <c r="A940" s="3">
        <v>31</v>
      </c>
      <c r="B940" s="3">
        <v>7</v>
      </c>
      <c r="I940" s="3">
        <v>31</v>
      </c>
      <c r="J940" s="3">
        <v>7</v>
      </c>
      <c r="K940" s="2">
        <f>IF(質格差指数!C940="","",質格差指数!C940)</f>
        <v>0.73837070990493803</v>
      </c>
      <c r="L940" s="2">
        <f>IF(質格差指数!D940="","",質格差指数!D940)</f>
        <v>0.43300676399001098</v>
      </c>
      <c r="M940" s="2">
        <f>IF(質格差指数!E940="","",質格差指数!E940)</f>
        <v>0.355396939624743</v>
      </c>
      <c r="N940" s="2">
        <f>IF(質格差指数!F940="","",質格差指数!F940)</f>
        <v>0.78690206220277203</v>
      </c>
      <c r="O940" s="2">
        <f>IF(質格差指数!G940="","",質格差指数!G940)</f>
        <v>0.82186494694644496</v>
      </c>
    </row>
    <row r="941" spans="1:15" x14ac:dyDescent="0.55000000000000004">
      <c r="A941" s="3">
        <v>31</v>
      </c>
      <c r="B941" s="3">
        <v>8</v>
      </c>
      <c r="I941" s="3">
        <v>31</v>
      </c>
      <c r="J941" s="3">
        <v>8</v>
      </c>
      <c r="K941" s="2">
        <f>IF(質格差指数!C941="","",質格差指数!C941)</f>
        <v>0.403589320505368</v>
      </c>
      <c r="L941" s="2">
        <f>IF(質格差指数!D941="","",質格差指数!D941)</f>
        <v>0.302225338911079</v>
      </c>
      <c r="M941" s="2">
        <f>IF(質格差指数!E941="","",質格差指数!E941)</f>
        <v>0.33244016139677601</v>
      </c>
      <c r="N941" s="2">
        <f>IF(質格差指数!F941="","",質格差指数!F941)</f>
        <v>0.48663595305602902</v>
      </c>
      <c r="O941" s="2">
        <f>IF(質格差指数!G941="","",質格差指数!G941)</f>
        <v>0.50666114913608795</v>
      </c>
    </row>
    <row r="942" spans="1:15" x14ac:dyDescent="0.55000000000000004">
      <c r="A942" s="3">
        <v>31</v>
      </c>
      <c r="B942" s="3">
        <v>9</v>
      </c>
      <c r="I942" s="3">
        <v>31</v>
      </c>
      <c r="J942" s="3">
        <v>9</v>
      </c>
      <c r="K942" s="2">
        <f>IF(質格差指数!C942="","",質格差指数!C942)</f>
        <v>0.255395120741438</v>
      </c>
      <c r="L942" s="2">
        <f>IF(質格差指数!D942="","",質格差指数!D942)</f>
        <v>0.107210158737147</v>
      </c>
      <c r="M942" s="2">
        <f>IF(質格差指数!E942="","",質格差指数!E942)</f>
        <v>0.11912899476811201</v>
      </c>
      <c r="N942" s="2">
        <f>IF(質格差指数!F942="","",質格差指数!F942)</f>
        <v>0.19450162104697899</v>
      </c>
      <c r="O942" s="2">
        <f>IF(質格差指数!G942="","",質格差指数!G942)</f>
        <v>0.17912968583194899</v>
      </c>
    </row>
    <row r="943" spans="1:15" x14ac:dyDescent="0.55000000000000004">
      <c r="A943" s="3">
        <v>31</v>
      </c>
      <c r="B943" s="3">
        <v>10</v>
      </c>
      <c r="I943" s="3">
        <v>31</v>
      </c>
      <c r="J943" s="3">
        <v>10</v>
      </c>
      <c r="K943" s="2">
        <f>IF(質格差指数!C943="","",質格差指数!C943)</f>
        <v>0.16051137670575799</v>
      </c>
      <c r="L943" s="2">
        <f>IF(質格差指数!D943="","",質格差指数!D943)</f>
        <v>8.6546085246637303E-2</v>
      </c>
      <c r="M943" s="2">
        <f>IF(質格差指数!E943="","",質格差指数!E943)</f>
        <v>5.7765550384094401E-2</v>
      </c>
      <c r="N943" s="2">
        <f>IF(質格差指数!F943="","",質格差指数!F943)</f>
        <v>0.172475196665557</v>
      </c>
      <c r="O943" s="2">
        <f>IF(質格差指数!G943="","",質格差指数!G943)</f>
        <v>0.170515953642215</v>
      </c>
    </row>
    <row r="944" spans="1:15" x14ac:dyDescent="0.55000000000000004">
      <c r="A944" s="3">
        <v>31</v>
      </c>
      <c r="B944" s="3">
        <v>11</v>
      </c>
      <c r="I944" s="3">
        <v>31</v>
      </c>
      <c r="J944" s="3">
        <v>11</v>
      </c>
      <c r="K944" s="2">
        <f>IF(質格差指数!C944="","",質格差指数!C944)</f>
        <v>-6.2162440469495497E-2</v>
      </c>
      <c r="L944" s="2">
        <f>IF(質格差指数!D944="","",質格差指数!D944)</f>
        <v>-1.6654256794565999E-2</v>
      </c>
      <c r="M944" s="2">
        <f>IF(質格差指数!E944="","",質格差指数!E944)</f>
        <v>2.6329810619467101E-2</v>
      </c>
      <c r="N944" s="2">
        <f>IF(質格差指数!F944="","",質格差指数!F944)</f>
        <v>-3.4076635009788199E-2</v>
      </c>
      <c r="O944" s="2">
        <f>IF(質格差指数!G944="","",質格差指数!G944)</f>
        <v>-4.2366010978610098E-2</v>
      </c>
    </row>
    <row r="945" spans="1:15" x14ac:dyDescent="0.55000000000000004">
      <c r="A945" s="3">
        <v>31</v>
      </c>
      <c r="B945" s="3">
        <v>12</v>
      </c>
      <c r="I945" s="3">
        <v>31</v>
      </c>
      <c r="J945" s="3">
        <v>12</v>
      </c>
      <c r="K945" s="2">
        <f>IF(質格差指数!C945="","",質格差指数!C945)</f>
        <v>-7.2122683688556594E-2</v>
      </c>
      <c r="L945" s="2">
        <f>IF(質格差指数!D945="","",質格差指数!D945)</f>
        <v>4.4373499190232804E-3</v>
      </c>
      <c r="M945" s="2">
        <f>IF(質格差指数!E945="","",質格差指数!E945)</f>
        <v>-3.2960646830464103E-2</v>
      </c>
      <c r="N945" s="2">
        <f>IF(質格差指数!F945="","",質格差指数!F945)</f>
        <v>4.4756239762311897E-2</v>
      </c>
      <c r="O945" s="2">
        <f>IF(質格差指数!G945="","",質格差指数!G945)</f>
        <v>2.8432153854197499E-2</v>
      </c>
    </row>
    <row r="946" spans="1:15" x14ac:dyDescent="0.55000000000000004">
      <c r="A946" s="3">
        <v>31</v>
      </c>
      <c r="B946" s="3">
        <v>13</v>
      </c>
      <c r="I946" s="3">
        <v>31</v>
      </c>
      <c r="J946" s="3">
        <v>13</v>
      </c>
      <c r="K946" s="2">
        <f>IF(質格差指数!C946="","",質格差指数!C946)</f>
        <v>-0.10888733171192699</v>
      </c>
      <c r="L946" s="2">
        <f>IF(質格差指数!D946="","",質格差指数!D946)</f>
        <v>-3.6547140943098001E-2</v>
      </c>
      <c r="M946" s="2">
        <f>IF(質格差指数!E946="","",質格差指数!E946)</f>
        <v>-1.3542199339081599E-2</v>
      </c>
      <c r="N946" s="2">
        <f>IF(質格差指数!F946="","",質格差指数!F946)</f>
        <v>0.71485089825794701</v>
      </c>
      <c r="O946" s="2">
        <f>IF(質格差指数!G946="","",質格差指数!G946)</f>
        <v>0.92696416906204004</v>
      </c>
    </row>
    <row r="947" spans="1:15" x14ac:dyDescent="0.55000000000000004">
      <c r="A947" s="3">
        <v>31</v>
      </c>
      <c r="B947" s="3">
        <v>14</v>
      </c>
      <c r="I947" s="3">
        <v>31</v>
      </c>
      <c r="J947" s="3">
        <v>14</v>
      </c>
      <c r="K947" s="2">
        <f>IF(質格差指数!C947="","",質格差指数!C947)</f>
        <v>0.33283245610977902</v>
      </c>
      <c r="L947" s="2">
        <f>IF(質格差指数!D947="","",質格差指数!D947)</f>
        <v>0.107918326129018</v>
      </c>
      <c r="M947" s="2">
        <f>IF(質格差指数!E947="","",質格差指数!E947)</f>
        <v>3.9016360060676797E-2</v>
      </c>
      <c r="N947" s="2">
        <f>IF(質格差指数!F947="","",質格差指数!F947)</f>
        <v>8.5981849681100495E-2</v>
      </c>
      <c r="O947" s="2">
        <f>IF(質格差指数!G947="","",質格差指数!G947)</f>
        <v>8.4691051123450198E-2</v>
      </c>
    </row>
    <row r="948" spans="1:15" x14ac:dyDescent="0.55000000000000004">
      <c r="A948" s="3">
        <v>31</v>
      </c>
      <c r="B948" s="3">
        <v>15</v>
      </c>
      <c r="I948" s="3">
        <v>31</v>
      </c>
      <c r="J948" s="3">
        <v>15</v>
      </c>
      <c r="K948" s="2">
        <f>IF(質格差指数!C948="","",質格差指数!C948)</f>
        <v>0.30925977989852799</v>
      </c>
      <c r="L948" s="2">
        <f>IF(質格差指数!D948="","",質格差指数!D948)</f>
        <v>0.32856100409731598</v>
      </c>
      <c r="M948" s="2">
        <f>IF(質格差指数!E948="","",質格差指数!E948)</f>
        <v>0.29605768310771202</v>
      </c>
      <c r="N948" s="2">
        <f>IF(質格差指数!F948="","",質格差指数!F948)</f>
        <v>0.56154656217921395</v>
      </c>
      <c r="O948" s="2">
        <f>IF(質格差指数!G948="","",質格差指数!G948)</f>
        <v>0.57289084215154396</v>
      </c>
    </row>
    <row r="949" spans="1:15" x14ac:dyDescent="0.55000000000000004">
      <c r="A949" s="3">
        <v>31</v>
      </c>
      <c r="B949" s="3">
        <v>16</v>
      </c>
      <c r="I949" s="3">
        <v>31</v>
      </c>
      <c r="J949" s="3">
        <v>16</v>
      </c>
      <c r="K949" s="2">
        <f>IF(質格差指数!C949="","",質格差指数!C949)</f>
        <v>0.148990587336439</v>
      </c>
      <c r="L949" s="2">
        <f>IF(質格差指数!D949="","",質格差指数!D949)</f>
        <v>6.7077406611989895E-2</v>
      </c>
      <c r="M949" s="2">
        <f>IF(質格差指数!E949="","",質格差指数!E949)</f>
        <v>3.02197223564491E-2</v>
      </c>
      <c r="N949" s="2">
        <f>IF(質格差指数!F949="","",質格差指数!F949)</f>
        <v>0.14059186206722299</v>
      </c>
      <c r="O949" s="2">
        <f>IF(質格差指数!G949="","",質格差指数!G949)</f>
        <v>0.14220765865273799</v>
      </c>
    </row>
    <row r="950" spans="1:15" x14ac:dyDescent="0.55000000000000004">
      <c r="A950" s="3">
        <v>31</v>
      </c>
      <c r="B950" s="3">
        <v>17</v>
      </c>
      <c r="I950" s="3">
        <v>31</v>
      </c>
      <c r="J950" s="3">
        <v>17</v>
      </c>
      <c r="K950" s="2">
        <f>IF(質格差指数!C950="","",質格差指数!C950)</f>
        <v>0.19747887795855501</v>
      </c>
      <c r="L950" s="2">
        <f>IF(質格差指数!D950="","",質格差指数!D950)</f>
        <v>0.11545586607316</v>
      </c>
      <c r="M950" s="2">
        <f>IF(質格差指数!E950="","",質格差指数!E950)</f>
        <v>7.8445617209547097E-2</v>
      </c>
      <c r="N950" s="2">
        <f>IF(質格差指数!F950="","",質格差指数!F950)</f>
        <v>0.124025363534793</v>
      </c>
      <c r="O950" s="2">
        <f>IF(質格差指数!G950="","",質格差指数!G950)</f>
        <v>0.17210278396470999</v>
      </c>
    </row>
    <row r="951" spans="1:15" x14ac:dyDescent="0.55000000000000004">
      <c r="A951" s="3">
        <v>31</v>
      </c>
      <c r="B951" s="3">
        <v>18</v>
      </c>
      <c r="I951" s="3">
        <v>31</v>
      </c>
      <c r="J951" s="3">
        <v>18</v>
      </c>
      <c r="K951" s="2">
        <f>IF(質格差指数!C951="","",質格差指数!C951)</f>
        <v>8.4692043952622406E-2</v>
      </c>
      <c r="L951" s="2">
        <f>IF(質格差指数!D951="","",質格差指数!D951)</f>
        <v>5.5873294190370099E-2</v>
      </c>
      <c r="M951" s="2">
        <f>IF(質格差指数!E951="","",質格差指数!E951)</f>
        <v>-3.3070260013724699E-2</v>
      </c>
      <c r="N951" s="2">
        <f>IF(質格差指数!F951="","",質格差指数!F951)</f>
        <v>3.44013302437534E-2</v>
      </c>
      <c r="O951" s="2">
        <f>IF(質格差指数!G951="","",質格差指数!G951)</f>
        <v>4.8189215306520899E-2</v>
      </c>
    </row>
    <row r="952" spans="1:15" x14ac:dyDescent="0.55000000000000004">
      <c r="A952" s="3">
        <v>31</v>
      </c>
      <c r="B952" s="3">
        <v>19</v>
      </c>
      <c r="I952" s="3">
        <v>31</v>
      </c>
      <c r="J952" s="3">
        <v>19</v>
      </c>
      <c r="K952" s="2">
        <f>IF(質格差指数!C952="","",質格差指数!C952)</f>
        <v>8.8509473928238394E-2</v>
      </c>
      <c r="L952" s="2">
        <f>IF(質格差指数!D952="","",質格差指数!D952)</f>
        <v>8.2087777516669305E-2</v>
      </c>
      <c r="M952" s="2">
        <f>IF(質格差指数!E952="","",質格差指数!E952)</f>
        <v>8.0793284711226904E-2</v>
      </c>
      <c r="N952" s="2">
        <f>IF(質格差指数!F952="","",質格差指数!F952)</f>
        <v>8.3959953661743497E-2</v>
      </c>
      <c r="O952" s="2">
        <f>IF(質格差指数!G952="","",質格差指数!G952)</f>
        <v>0.100504064503699</v>
      </c>
    </row>
    <row r="953" spans="1:15" x14ac:dyDescent="0.55000000000000004">
      <c r="A953" s="3">
        <v>31</v>
      </c>
      <c r="B953" s="3">
        <v>20</v>
      </c>
      <c r="I953" s="3">
        <v>31</v>
      </c>
      <c r="J953" s="3">
        <v>20</v>
      </c>
      <c r="K953" s="2">
        <f>IF(質格差指数!C953="","",質格差指数!C953)</f>
        <v>0.131630591045687</v>
      </c>
      <c r="L953" s="2">
        <f>IF(質格差指数!D953="","",質格差指数!D953)</f>
        <v>0.119480275769952</v>
      </c>
      <c r="M953" s="2">
        <f>IF(質格差指数!E953="","",質格差指数!E953)</f>
        <v>9.8062094855730003E-2</v>
      </c>
      <c r="N953" s="2">
        <f>IF(質格差指数!F953="","",質格差指数!F953)</f>
        <v>7.9353461548560697E-2</v>
      </c>
      <c r="O953" s="2">
        <f>IF(質格差指数!G953="","",質格差指数!G953)</f>
        <v>0.12033940806740399</v>
      </c>
    </row>
    <row r="954" spans="1:15" x14ac:dyDescent="0.55000000000000004">
      <c r="A954" s="3">
        <v>31</v>
      </c>
      <c r="B954" s="3">
        <v>21</v>
      </c>
      <c r="I954" s="3">
        <v>31</v>
      </c>
      <c r="J954" s="3">
        <v>21</v>
      </c>
      <c r="K954" s="2">
        <f>IF(質格差指数!C954="","",質格差指数!C954)</f>
        <v>9.6291300873992999E-2</v>
      </c>
      <c r="L954" s="2">
        <f>IF(質格差指数!D954="","",質格差指数!D954)</f>
        <v>9.1815333525767401E-2</v>
      </c>
      <c r="M954" s="2">
        <f>IF(質格差指数!E954="","",質格差指数!E954)</f>
        <v>4.5876818285652203E-2</v>
      </c>
      <c r="N954" s="2">
        <f>IF(質格差指数!F954="","",質格差指数!F954)</f>
        <v>6.0638490948883697E-2</v>
      </c>
      <c r="O954" s="2">
        <f>IF(質格差指数!G954="","",質格差指数!G954)</f>
        <v>8.70946460029733E-2</v>
      </c>
    </row>
    <row r="955" spans="1:15" x14ac:dyDescent="0.55000000000000004">
      <c r="A955" s="3">
        <v>31</v>
      </c>
      <c r="B955" s="3">
        <v>22</v>
      </c>
      <c r="I955" s="3">
        <v>31</v>
      </c>
      <c r="J955" s="3">
        <v>22</v>
      </c>
      <c r="K955" s="2">
        <f>IF(質格差指数!C955="","",質格差指数!C955)</f>
        <v>8.9559480443878195E-2</v>
      </c>
      <c r="L955" s="2">
        <f>IF(質格差指数!D955="","",質格差指数!D955)</f>
        <v>0.132209143985871</v>
      </c>
      <c r="M955" s="2">
        <f>IF(質格差指数!E955="","",質格差指数!E955)</f>
        <v>8.4971943168774794E-2</v>
      </c>
      <c r="N955" s="2">
        <f>IF(質格差指数!F955="","",質格差指数!F955)</f>
        <v>5.1250656851019101E-2</v>
      </c>
      <c r="O955" s="2">
        <f>IF(質格差指数!G955="","",質格差指数!G955)</f>
        <v>7.4047298445690996E-2</v>
      </c>
    </row>
    <row r="956" spans="1:15" x14ac:dyDescent="0.55000000000000004">
      <c r="A956" s="3">
        <v>31</v>
      </c>
      <c r="B956" s="3">
        <v>23</v>
      </c>
      <c r="I956" s="3">
        <v>31</v>
      </c>
      <c r="J956" s="3">
        <v>23</v>
      </c>
      <c r="K956" s="2">
        <f>IF(質格差指数!C956="","",質格差指数!C956)</f>
        <v>0.24577185598906101</v>
      </c>
      <c r="L956" s="2">
        <f>IF(質格差指数!D956="","",質格差指数!D956)</f>
        <v>0.16555295263634301</v>
      </c>
      <c r="M956" s="2">
        <f>IF(質格差指数!E956="","",質格差指数!E956)</f>
        <v>0.137759908375684</v>
      </c>
      <c r="N956" s="2">
        <f>IF(質格差指数!F956="","",質格差指数!F956)</f>
        <v>0.159483703162071</v>
      </c>
      <c r="O956" s="2">
        <f>IF(質格差指数!G956="","",質格差指数!G956)</f>
        <v>0.235857802156858</v>
      </c>
    </row>
    <row r="957" spans="1:15" x14ac:dyDescent="0.55000000000000004">
      <c r="A957" s="3">
        <v>31</v>
      </c>
      <c r="B957" s="3">
        <v>24</v>
      </c>
      <c r="I957" s="3">
        <v>31</v>
      </c>
      <c r="J957" s="3">
        <v>24</v>
      </c>
      <c r="K957" s="2">
        <f>IF(質格差指数!C957="","",質格差指数!C957)</f>
        <v>0.25591010834140299</v>
      </c>
      <c r="L957" s="2">
        <f>IF(質格差指数!D957="","",質格差指数!D957)</f>
        <v>0.17657027547832399</v>
      </c>
      <c r="M957" s="2">
        <f>IF(質格差指数!E957="","",質格差指数!E957)</f>
        <v>8.5488610157720801E-2</v>
      </c>
      <c r="N957" s="2">
        <f>IF(質格差指数!F957="","",質格差指数!F957)</f>
        <v>0.123990978386293</v>
      </c>
      <c r="O957" s="2">
        <f>IF(質格差指数!G957="","",質格差指数!G957)</f>
        <v>0.153372334598674</v>
      </c>
    </row>
    <row r="958" spans="1:15" x14ac:dyDescent="0.55000000000000004">
      <c r="A958" s="3">
        <v>31</v>
      </c>
      <c r="B958" s="3">
        <v>25</v>
      </c>
      <c r="I958" s="3">
        <v>31</v>
      </c>
      <c r="J958" s="3">
        <v>25</v>
      </c>
      <c r="K958" s="2">
        <f>IF(質格差指数!C958="","",質格差指数!C958)</f>
        <v>0.132485552158356</v>
      </c>
      <c r="L958" s="2">
        <f>IF(質格差指数!D958="","",質格差指数!D958)</f>
        <v>0.104888386542239</v>
      </c>
      <c r="M958" s="2">
        <f>IF(質格差指数!E958="","",質格差指数!E958)</f>
        <v>0.103975592989289</v>
      </c>
      <c r="N958" s="2">
        <f>IF(質格差指数!F958="","",質格差指数!F958)</f>
        <v>0.150737587561832</v>
      </c>
      <c r="O958" s="2">
        <f>IF(質格差指数!G958="","",質格差指数!G958)</f>
        <v>9.0623095295539996E-2</v>
      </c>
    </row>
    <row r="959" spans="1:15" x14ac:dyDescent="0.55000000000000004">
      <c r="A959" s="3">
        <v>31</v>
      </c>
      <c r="B959" s="3">
        <v>26</v>
      </c>
      <c r="I959" s="3">
        <v>31</v>
      </c>
      <c r="J959" s="3">
        <v>26</v>
      </c>
      <c r="K959" s="2">
        <f>IF(質格差指数!C959="","",質格差指数!C959)</f>
        <v>0.35840149715326303</v>
      </c>
      <c r="L959" s="2">
        <f>IF(質格差指数!D959="","",質格差指数!D959)</f>
        <v>8.8176832607297598E-2</v>
      </c>
      <c r="M959" s="2">
        <f>IF(質格差指数!E959="","",質格差指数!E959)</f>
        <v>0.186406414541329</v>
      </c>
      <c r="N959" s="2">
        <f>IF(質格差指数!F959="","",質格差指数!F959)</f>
        <v>0.48516318281500798</v>
      </c>
      <c r="O959" s="2">
        <f>IF(質格差指数!G959="","",質格差指数!G959)</f>
        <v>0.44465242608522998</v>
      </c>
    </row>
    <row r="960" spans="1:15" x14ac:dyDescent="0.55000000000000004">
      <c r="A960" s="3">
        <v>31</v>
      </c>
      <c r="B960" s="3">
        <v>27</v>
      </c>
      <c r="I960" s="3">
        <v>31</v>
      </c>
      <c r="J960" s="3">
        <v>27</v>
      </c>
      <c r="K960" s="2">
        <f>IF(質格差指数!C960="","",質格差指数!C960)</f>
        <v>-6.5072909640010695E-2</v>
      </c>
      <c r="L960" s="2">
        <f>IF(質格差指数!D960="","",質格差指数!D960)</f>
        <v>-4.78610194151547E-2</v>
      </c>
      <c r="M960" s="2">
        <f>IF(質格差指数!E960="","",質格差指数!E960)</f>
        <v>-5.6278682223429403E-2</v>
      </c>
      <c r="N960" s="2">
        <f>IF(質格差指数!F960="","",質格差指数!F960)</f>
        <v>-3.5118194514022899E-2</v>
      </c>
      <c r="O960" s="2">
        <f>IF(質格差指数!G960="","",質格差指数!G960)</f>
        <v>5.7384338880239097E-2</v>
      </c>
    </row>
    <row r="961" spans="1:15" x14ac:dyDescent="0.55000000000000004">
      <c r="A961" s="3">
        <v>31</v>
      </c>
      <c r="B961" s="3">
        <v>28</v>
      </c>
      <c r="I961" s="3">
        <v>31</v>
      </c>
      <c r="J961" s="3">
        <v>28</v>
      </c>
      <c r="K961" s="2">
        <f>IF(質格差指数!C961="","",質格差指数!C961)</f>
        <v>4.2430726037547203E-2</v>
      </c>
      <c r="L961" s="2">
        <f>IF(質格差指数!D961="","",質格差指数!D961)</f>
        <v>3.4771322248518498E-2</v>
      </c>
      <c r="M961" s="2">
        <f>IF(質格差指数!E961="","",質格差指数!E961)</f>
        <v>2.9928670596991402E-2</v>
      </c>
      <c r="N961" s="2">
        <f>IF(質格差指数!F961="","",質格差指数!F961)</f>
        <v>3.27070884470878E-2</v>
      </c>
      <c r="O961" s="2">
        <f>IF(質格差指数!G961="","",質格差指数!G961)</f>
        <v>3.4132898015816197E-2</v>
      </c>
    </row>
    <row r="962" spans="1:15" x14ac:dyDescent="0.55000000000000004">
      <c r="A962" s="3">
        <v>31</v>
      </c>
      <c r="B962" s="3">
        <v>29</v>
      </c>
      <c r="I962" s="3">
        <v>31</v>
      </c>
      <c r="J962" s="3">
        <v>29</v>
      </c>
      <c r="K962" s="2">
        <f>IF(質格差指数!C962="","",質格差指数!C962)</f>
        <v>0.104804491628797</v>
      </c>
      <c r="L962" s="2">
        <f>IF(質格差指数!D962="","",質格差指数!D962)</f>
        <v>0.12765460001266801</v>
      </c>
      <c r="M962" s="2">
        <f>IF(質格差指数!E962="","",質格差指数!E962)</f>
        <v>7.9968698821362594E-2</v>
      </c>
      <c r="N962" s="2">
        <f>IF(質格差指数!F962="","",質格差指数!F962)</f>
        <v>9.4852829731925895E-2</v>
      </c>
      <c r="O962" s="2">
        <f>IF(質格差指数!G962="","",質格差指数!G962)</f>
        <v>9.0371183105523098E-2</v>
      </c>
    </row>
    <row r="963" spans="1:15" x14ac:dyDescent="0.55000000000000004">
      <c r="A963" s="3">
        <v>31</v>
      </c>
      <c r="B963" s="3">
        <v>30</v>
      </c>
      <c r="I963" s="3">
        <v>31</v>
      </c>
      <c r="J963" s="3">
        <v>30</v>
      </c>
      <c r="K963" s="2">
        <f>IF(質格差指数!C963="","",質格差指数!C963)</f>
        <v>5.7591549062538903E-2</v>
      </c>
      <c r="L963" s="2">
        <f>IF(質格差指数!D963="","",質格差指数!D963)</f>
        <v>4.7289339399758899E-2</v>
      </c>
      <c r="M963" s="2">
        <f>IF(質格差指数!E963="","",質格差指数!E963)</f>
        <v>4.8810519307449202E-2</v>
      </c>
      <c r="N963" s="2">
        <f>IF(質格差指数!F963="","",質格差指数!F963)</f>
        <v>6.2658668705603104E-2</v>
      </c>
      <c r="O963" s="2">
        <f>IF(質格差指数!G963="","",質格差指数!G963)</f>
        <v>5.1733929801312098E-2</v>
      </c>
    </row>
    <row r="964" spans="1:15" x14ac:dyDescent="0.55000000000000004">
      <c r="A964" s="3">
        <v>31</v>
      </c>
      <c r="B964" s="3">
        <v>31</v>
      </c>
      <c r="I964" s="3">
        <v>31</v>
      </c>
      <c r="J964" s="3">
        <v>31</v>
      </c>
      <c r="K964" s="2">
        <f>IF(質格差指数!C964="","",質格差指数!C964)</f>
        <v>0.12212256073495099</v>
      </c>
      <c r="L964" s="2">
        <f>IF(質格差指数!D964="","",質格差指数!D964)</f>
        <v>8.6498605726603506E-2</v>
      </c>
      <c r="M964" s="2">
        <f>IF(質格差指数!E964="","",質格差指数!E964)</f>
        <v>6.7857372648289602E-2</v>
      </c>
      <c r="N964" s="2">
        <f>IF(質格差指数!F964="","",質格差指数!F964)</f>
        <v>0.116337249708364</v>
      </c>
      <c r="O964" s="2">
        <f>IF(質格差指数!G964="","",質格差指数!G964)</f>
        <v>0.11678388126419501</v>
      </c>
    </row>
    <row r="965" spans="1:15" x14ac:dyDescent="0.55000000000000004">
      <c r="A965" s="3">
        <v>32</v>
      </c>
      <c r="B965" s="3">
        <v>1</v>
      </c>
      <c r="I965" s="3">
        <v>32</v>
      </c>
      <c r="J965" s="3">
        <v>1</v>
      </c>
      <c r="K965" s="2">
        <f>IF(質格差指数!C965="","",質格差指数!C965)</f>
        <v>0.24962678586477199</v>
      </c>
      <c r="L965" s="2">
        <f>IF(質格差指数!D965="","",質格差指数!D965)</f>
        <v>0.18146830625899199</v>
      </c>
      <c r="M965" s="2">
        <f>IF(質格差指数!E965="","",質格差指数!E965)</f>
        <v>0.14761866192847001</v>
      </c>
      <c r="N965" s="2">
        <f>IF(質格差指数!F965="","",質格差指数!F965)</f>
        <v>0.137117361384097</v>
      </c>
      <c r="O965" s="2">
        <f>IF(質格差指数!G965="","",質格差指数!G965)</f>
        <v>0.137080344658499</v>
      </c>
    </row>
    <row r="966" spans="1:15" x14ac:dyDescent="0.55000000000000004">
      <c r="A966" s="3">
        <v>32</v>
      </c>
      <c r="B966" s="3">
        <v>2</v>
      </c>
      <c r="I966" s="3">
        <v>32</v>
      </c>
      <c r="J966" s="3">
        <v>2</v>
      </c>
      <c r="K966" s="2">
        <f>IF(質格差指数!C966="","",質格差指数!C966)</f>
        <v>-0.124093920015952</v>
      </c>
      <c r="L966" s="2">
        <f>IF(質格差指数!D966="","",質格差指数!D966)</f>
        <v>0.116915435770786</v>
      </c>
      <c r="M966" s="2">
        <f>IF(質格差指数!E966="","",質格差指数!E966)</f>
        <v>4.1160332513990601E-2</v>
      </c>
      <c r="N966" s="2">
        <f>IF(質格差指数!F966="","",質格差指数!F966)</f>
        <v>-4.27706830934729E-2</v>
      </c>
      <c r="O966" s="2">
        <f>IF(質格差指数!G966="","",質格差指数!G966)</f>
        <v>0.222434056022938</v>
      </c>
    </row>
    <row r="967" spans="1:15" x14ac:dyDescent="0.55000000000000004">
      <c r="A967" s="3">
        <v>32</v>
      </c>
      <c r="B967" s="3">
        <v>3</v>
      </c>
      <c r="I967" s="3">
        <v>32</v>
      </c>
      <c r="J967" s="3">
        <v>3</v>
      </c>
      <c r="K967" s="2">
        <f>IF(質格差指数!C967="","",質格差指数!C967)</f>
        <v>1.3009908561210501E-2</v>
      </c>
      <c r="L967" s="2">
        <f>IF(質格差指数!D967="","",質格差指数!D967)</f>
        <v>6.8144760211112695E-2</v>
      </c>
      <c r="M967" s="2">
        <f>IF(質格差指数!E967="","",質格差指数!E967)</f>
        <v>8.3058964852297704E-2</v>
      </c>
      <c r="N967" s="2">
        <f>IF(質格差指数!F967="","",質格差指数!F967)</f>
        <v>0.12116603905684099</v>
      </c>
      <c r="O967" s="2">
        <f>IF(質格差指数!G967="","",質格差指数!G967)</f>
        <v>0.10277759513135901</v>
      </c>
    </row>
    <row r="968" spans="1:15" x14ac:dyDescent="0.55000000000000004">
      <c r="A968" s="3">
        <v>32</v>
      </c>
      <c r="B968" s="3">
        <v>4</v>
      </c>
      <c r="I968" s="3">
        <v>32</v>
      </c>
      <c r="J968" s="3">
        <v>4</v>
      </c>
      <c r="K968" s="2">
        <f>IF(質格差指数!C968="","",質格差指数!C968)</f>
        <v>0.20027277646755401</v>
      </c>
      <c r="L968" s="2">
        <f>IF(質格差指数!D968="","",質格差指数!D968)</f>
        <v>0.155960537737246</v>
      </c>
      <c r="M968" s="2">
        <f>IF(質格差指数!E968="","",質格差指数!E968)</f>
        <v>9.5668852783209093E-2</v>
      </c>
      <c r="N968" s="2">
        <f>IF(質格差指数!F968="","",質格差指数!F968)</f>
        <v>0.17356586606667801</v>
      </c>
      <c r="O968" s="2">
        <f>IF(質格差指数!G968="","",質格差指数!G968)</f>
        <v>0.17138945564345501</v>
      </c>
    </row>
    <row r="969" spans="1:15" x14ac:dyDescent="0.55000000000000004">
      <c r="A969" s="3">
        <v>32</v>
      </c>
      <c r="B969" s="3">
        <v>5</v>
      </c>
      <c r="I969" s="3">
        <v>32</v>
      </c>
      <c r="J969" s="3">
        <v>5</v>
      </c>
      <c r="K969" s="2">
        <f>IF(質格差指数!C969="","",質格差指数!C969)</f>
        <v>0.100043987701547</v>
      </c>
      <c r="L969" s="2">
        <f>IF(質格差指数!D969="","",質格差指数!D969)</f>
        <v>2.9094700847309701E-4</v>
      </c>
      <c r="M969" s="2">
        <f>IF(質格差指数!E969="","",質格差指数!E969)</f>
        <v>7.0398616513950393E-2</v>
      </c>
      <c r="N969" s="2">
        <f>IF(質格差指数!F969="","",質格差指数!F969)</f>
        <v>-5.6597145799154296E-3</v>
      </c>
      <c r="O969" s="2">
        <f>IF(質格差指数!G969="","",質格差指数!G969)</f>
        <v>-6.2304586435424402E-3</v>
      </c>
    </row>
    <row r="970" spans="1:15" x14ac:dyDescent="0.55000000000000004">
      <c r="A970" s="3">
        <v>32</v>
      </c>
      <c r="B970" s="3">
        <v>6</v>
      </c>
      <c r="I970" s="3">
        <v>32</v>
      </c>
      <c r="J970" s="3">
        <v>6</v>
      </c>
      <c r="K970" s="2">
        <f>IF(質格差指数!C970="","",質格差指数!C970)</f>
        <v>5.6636075884746798E-2</v>
      </c>
      <c r="L970" s="2">
        <f>IF(質格差指数!D970="","",質格差指数!D970)</f>
        <v>0.29069971871468198</v>
      </c>
      <c r="M970" s="2">
        <f>IF(質格差指数!E970="","",質格差指数!E970)</f>
        <v>9.9590125103800706E-2</v>
      </c>
      <c r="N970" s="2">
        <f>IF(質格差指数!F970="","",質格差指数!F970)</f>
        <v>0.29783371625139698</v>
      </c>
      <c r="O970" s="2">
        <f>IF(質格差指数!G970="","",質格差指数!G970)</f>
        <v>0.24004595015983801</v>
      </c>
    </row>
    <row r="971" spans="1:15" x14ac:dyDescent="0.55000000000000004">
      <c r="A971" s="3">
        <v>32</v>
      </c>
      <c r="B971" s="3">
        <v>7</v>
      </c>
      <c r="I971" s="3">
        <v>32</v>
      </c>
      <c r="J971" s="3">
        <v>7</v>
      </c>
      <c r="K971" s="2">
        <f>IF(質格差指数!C971="","",質格差指数!C971)</f>
        <v>0.12644488794151301</v>
      </c>
      <c r="L971" s="2">
        <f>IF(質格差指数!D971="","",質格差指数!D971)</f>
        <v>0.17044214821606199</v>
      </c>
      <c r="M971" s="2">
        <f>IF(質格差指数!E971="","",質格差指数!E971)</f>
        <v>0.16349029736692799</v>
      </c>
      <c r="N971" s="2">
        <f>IF(質格差指数!F971="","",質格差指数!F971)</f>
        <v>0.15921647874241501</v>
      </c>
      <c r="O971" s="2">
        <f>IF(質格差指数!G971="","",質格差指数!G971)</f>
        <v>0.16132337951381201</v>
      </c>
    </row>
    <row r="972" spans="1:15" x14ac:dyDescent="0.55000000000000004">
      <c r="A972" s="3">
        <v>32</v>
      </c>
      <c r="B972" s="3">
        <v>8</v>
      </c>
      <c r="I972" s="3">
        <v>32</v>
      </c>
      <c r="J972" s="3">
        <v>8</v>
      </c>
      <c r="K972" s="2">
        <f>IF(質格差指数!C972="","",質格差指数!C972)</f>
        <v>3.11822831266555E-2</v>
      </c>
      <c r="L972" s="2">
        <f>IF(質格差指数!D972="","",質格差指数!D972)</f>
        <v>6.9181917431794498E-2</v>
      </c>
      <c r="M972" s="2">
        <f>IF(質格差指数!E972="","",質格差指数!E972)</f>
        <v>6.63416149485683E-2</v>
      </c>
      <c r="N972" s="2">
        <f>IF(質格差指数!F972="","",質格差指数!F972)</f>
        <v>-2.1702353187469499E-2</v>
      </c>
      <c r="O972" s="2">
        <f>IF(質格差指数!G972="","",質格差指数!G972)</f>
        <v>-3.1093159655938198E-2</v>
      </c>
    </row>
    <row r="973" spans="1:15" x14ac:dyDescent="0.55000000000000004">
      <c r="A973" s="3">
        <v>32</v>
      </c>
      <c r="B973" s="3">
        <v>9</v>
      </c>
      <c r="I973" s="3">
        <v>32</v>
      </c>
      <c r="J973" s="3">
        <v>9</v>
      </c>
      <c r="K973" s="2">
        <f>IF(質格差指数!C973="","",質格差指数!C973)</f>
        <v>5.4196432808108798E-2</v>
      </c>
      <c r="L973" s="2">
        <f>IF(質格差指数!D973="","",質格差指数!D973)</f>
        <v>0.108964308351886</v>
      </c>
      <c r="M973" s="2">
        <f>IF(質格差指数!E973="","",質格差指数!E973)</f>
        <v>8.1756739208019805E-2</v>
      </c>
      <c r="N973" s="2">
        <f>IF(質格差指数!F973="","",質格差指数!F973)</f>
        <v>0.14369270605578</v>
      </c>
      <c r="O973" s="2">
        <f>IF(質格差指数!G973="","",質格差指数!G973)</f>
        <v>0.134217639917664</v>
      </c>
    </row>
    <row r="974" spans="1:15" x14ac:dyDescent="0.55000000000000004">
      <c r="A974" s="3">
        <v>32</v>
      </c>
      <c r="B974" s="3">
        <v>10</v>
      </c>
      <c r="I974" s="3">
        <v>32</v>
      </c>
      <c r="J974" s="3">
        <v>10</v>
      </c>
      <c r="K974" s="2">
        <f>IF(質格差指数!C974="","",質格差指数!C974)</f>
        <v>2.2452647542274901E-2</v>
      </c>
      <c r="L974" s="2">
        <f>IF(質格差指数!D974="","",質格差指数!D974)</f>
        <v>3.22539834187505E-2</v>
      </c>
      <c r="M974" s="2">
        <f>IF(質格差指数!E974="","",質格差指数!E974)</f>
        <v>2.8657667592610198E-2</v>
      </c>
      <c r="N974" s="2">
        <f>IF(質格差指数!F974="","",質格差指数!F974)</f>
        <v>1.19783736037229E-2</v>
      </c>
      <c r="O974" s="2">
        <f>IF(質格差指数!G974="","",質格差指数!G974)</f>
        <v>2.3578628455434001E-3</v>
      </c>
    </row>
    <row r="975" spans="1:15" x14ac:dyDescent="0.55000000000000004">
      <c r="A975" s="3">
        <v>32</v>
      </c>
      <c r="B975" s="3">
        <v>11</v>
      </c>
      <c r="I975" s="3">
        <v>32</v>
      </c>
      <c r="J975" s="3">
        <v>11</v>
      </c>
      <c r="K975" s="2">
        <f>IF(質格差指数!C975="","",質格差指数!C975)</f>
        <v>-6.88125820215474E-2</v>
      </c>
      <c r="L975" s="2">
        <f>IF(質格差指数!D975="","",質格差指数!D975)</f>
        <v>-4.5473493186216997E-2</v>
      </c>
      <c r="M975" s="2">
        <f>IF(質格差指数!E975="","",質格差指数!E975)</f>
        <v>-1.3055420537147399E-2</v>
      </c>
      <c r="N975" s="2">
        <f>IF(質格差指数!F975="","",質格差指数!F975)</f>
        <v>-0.10481414039051</v>
      </c>
      <c r="O975" s="2">
        <f>IF(質格差指数!G975="","",質格差指数!G975)</f>
        <v>-0.105220946991872</v>
      </c>
    </row>
    <row r="976" spans="1:15" x14ac:dyDescent="0.55000000000000004">
      <c r="A976" s="3">
        <v>32</v>
      </c>
      <c r="B976" s="3">
        <v>12</v>
      </c>
      <c r="I976" s="3">
        <v>32</v>
      </c>
      <c r="J976" s="3">
        <v>12</v>
      </c>
      <c r="K976" s="2">
        <f>IF(質格差指数!C976="","",質格差指数!C976)</f>
        <v>0.15739005163126599</v>
      </c>
      <c r="L976" s="2">
        <f>IF(質格差指数!D976="","",質格差指数!D976)</f>
        <v>2.2475352223370899E-2</v>
      </c>
      <c r="M976" s="2">
        <f>IF(質格差指数!E976="","",質格差指数!E976)</f>
        <v>3.5796204949788399E-2</v>
      </c>
      <c r="N976" s="2">
        <f>IF(質格差指数!F976="","",質格差指数!F976)</f>
        <v>0.177380596997113</v>
      </c>
      <c r="O976" s="2">
        <f>IF(質格差指数!G976="","",質格差指数!G976)</f>
        <v>0.17304542048882299</v>
      </c>
    </row>
    <row r="977" spans="1:15" x14ac:dyDescent="0.55000000000000004">
      <c r="A977" s="3">
        <v>32</v>
      </c>
      <c r="B977" s="3">
        <v>13</v>
      </c>
      <c r="I977" s="3">
        <v>32</v>
      </c>
      <c r="J977" s="3">
        <v>13</v>
      </c>
      <c r="K977" s="2">
        <f>IF(質格差指数!C977="","",質格差指数!C977)</f>
        <v>-0.167489624426818</v>
      </c>
      <c r="L977" s="2">
        <f>IF(質格差指数!D977="","",質格差指数!D977)</f>
        <v>-0.22739577611242101</v>
      </c>
      <c r="M977" s="2">
        <f>IF(質格差指数!E977="","",質格差指数!E977)</f>
        <v>9.89408417896309E-3</v>
      </c>
      <c r="N977" s="2">
        <f>IF(質格差指数!F977="","",質格差指数!F977)</f>
        <v>-0.18141030153283599</v>
      </c>
      <c r="O977" s="2">
        <f>IF(質格差指数!G977="","",質格差指数!G977)</f>
        <v>-0.160906840341968</v>
      </c>
    </row>
    <row r="978" spans="1:15" x14ac:dyDescent="0.55000000000000004">
      <c r="A978" s="3">
        <v>32</v>
      </c>
      <c r="B978" s="3">
        <v>14</v>
      </c>
      <c r="I978" s="3">
        <v>32</v>
      </c>
      <c r="J978" s="3">
        <v>14</v>
      </c>
      <c r="K978" s="2">
        <f>IF(質格差指数!C978="","",質格差指数!C978)</f>
        <v>-9.4613017042545697E-2</v>
      </c>
      <c r="L978" s="2">
        <f>IF(質格差指数!D978="","",質格差指数!D978)</f>
        <v>1.78964809818669E-2</v>
      </c>
      <c r="M978" s="2">
        <f>IF(質格差指数!E978="","",質格差指数!E978)</f>
        <v>2.3539438049463599E-2</v>
      </c>
      <c r="N978" s="2">
        <f>IF(質格差指数!F978="","",質格差指数!F978)</f>
        <v>-6.62442832034877E-2</v>
      </c>
      <c r="O978" s="2">
        <f>IF(質格差指数!G978="","",質格差指数!G978)</f>
        <v>-6.5808497042589204E-2</v>
      </c>
    </row>
    <row r="979" spans="1:15" x14ac:dyDescent="0.55000000000000004">
      <c r="A979" s="3">
        <v>32</v>
      </c>
      <c r="B979" s="3">
        <v>15</v>
      </c>
      <c r="I979" s="3">
        <v>32</v>
      </c>
      <c r="J979" s="3">
        <v>15</v>
      </c>
      <c r="K979" s="2">
        <f>IF(質格差指数!C979="","",質格差指数!C979)</f>
        <v>0.15209681804317901</v>
      </c>
      <c r="L979" s="2">
        <f>IF(質格差指数!D979="","",質格差指数!D979)</f>
        <v>0.24617953568882001</v>
      </c>
      <c r="M979" s="2">
        <f>IF(質格差指数!E979="","",質格差指数!E979)</f>
        <v>0.26804265559954199</v>
      </c>
      <c r="N979" s="2">
        <f>IF(質格差指数!F979="","",質格差指数!F979)</f>
        <v>0.38884587038060198</v>
      </c>
      <c r="O979" s="2">
        <f>IF(質格差指数!G979="","",質格差指数!G979)</f>
        <v>0.38241278847209198</v>
      </c>
    </row>
    <row r="980" spans="1:15" x14ac:dyDescent="0.55000000000000004">
      <c r="A980" s="3">
        <v>32</v>
      </c>
      <c r="B980" s="3">
        <v>16</v>
      </c>
      <c r="I980" s="3">
        <v>32</v>
      </c>
      <c r="J980" s="3">
        <v>16</v>
      </c>
      <c r="K980" s="2">
        <f>IF(質格差指数!C980="","",質格差指数!C980)</f>
        <v>5.1045639992243701E-2</v>
      </c>
      <c r="L980" s="2">
        <f>IF(質格差指数!D980="","",質格差指数!D980)</f>
        <v>9.1596282258384495E-2</v>
      </c>
      <c r="M980" s="2">
        <f>IF(質格差指数!E980="","",質格差指数!E980)</f>
        <v>9.4660245812150601E-2</v>
      </c>
      <c r="N980" s="2">
        <f>IF(質格差指数!F980="","",質格差指数!F980)</f>
        <v>0.12802538347214301</v>
      </c>
      <c r="O980" s="2">
        <f>IF(質格差指数!G980="","",質格差指数!G980)</f>
        <v>0.12357642120572999</v>
      </c>
    </row>
    <row r="981" spans="1:15" x14ac:dyDescent="0.55000000000000004">
      <c r="A981" s="3">
        <v>32</v>
      </c>
      <c r="B981" s="3">
        <v>17</v>
      </c>
      <c r="I981" s="3">
        <v>32</v>
      </c>
      <c r="J981" s="3">
        <v>17</v>
      </c>
      <c r="K981" s="2">
        <f>IF(質格差指数!C981="","",質格差指数!C981)</f>
        <v>0.137587468070903</v>
      </c>
      <c r="L981" s="2">
        <f>IF(質格差指数!D981="","",質格差指数!D981)</f>
        <v>6.3988535715603895E-2</v>
      </c>
      <c r="M981" s="2">
        <f>IF(質格差指数!E981="","",質格差指数!E981)</f>
        <v>0.10865872556058299</v>
      </c>
      <c r="N981" s="2">
        <f>IF(質格差指数!F981="","",質格差指数!F981)</f>
        <v>0.12385353748403</v>
      </c>
      <c r="O981" s="2">
        <f>IF(質格差指数!G981="","",質格差指数!G981)</f>
        <v>0.123142568272223</v>
      </c>
    </row>
    <row r="982" spans="1:15" x14ac:dyDescent="0.55000000000000004">
      <c r="A982" s="3">
        <v>32</v>
      </c>
      <c r="B982" s="3">
        <v>18</v>
      </c>
      <c r="I982" s="3">
        <v>32</v>
      </c>
      <c r="J982" s="3">
        <v>18</v>
      </c>
      <c r="K982" s="2">
        <f>IF(質格差指数!C982="","",質格差指数!C982)</f>
        <v>7.1628119155619702E-2</v>
      </c>
      <c r="L982" s="2">
        <f>IF(質格差指数!D982="","",質格差指数!D982)</f>
        <v>5.6171442268004197E-2</v>
      </c>
      <c r="M982" s="2">
        <f>IF(質格差指数!E982="","",質格差指数!E982)</f>
        <v>4.9169646168227603E-2</v>
      </c>
      <c r="N982" s="2">
        <f>IF(質格差指数!F982="","",質格差指数!F982)</f>
        <v>7.01042014855872E-2</v>
      </c>
      <c r="O982" s="2">
        <f>IF(質格差指数!G982="","",質格差指数!G982)</f>
        <v>8.0524723466516096E-2</v>
      </c>
    </row>
    <row r="983" spans="1:15" x14ac:dyDescent="0.55000000000000004">
      <c r="A983" s="3">
        <v>32</v>
      </c>
      <c r="B983" s="3">
        <v>19</v>
      </c>
      <c r="I983" s="3">
        <v>32</v>
      </c>
      <c r="J983" s="3">
        <v>19</v>
      </c>
      <c r="K983" s="2">
        <f>IF(質格差指数!C983="","",質格差指数!C983)</f>
        <v>4.0681887419592201E-2</v>
      </c>
      <c r="L983" s="2">
        <f>IF(質格差指数!D983="","",質格差指数!D983)</f>
        <v>2.6715883701657499E-2</v>
      </c>
      <c r="M983" s="2">
        <f>IF(質格差指数!E983="","",質格差指数!E983)</f>
        <v>3.6017997620825602E-2</v>
      </c>
      <c r="N983" s="2">
        <f>IF(質格差指数!F983="","",質格差指数!F983)</f>
        <v>5.2058130610456201E-2</v>
      </c>
      <c r="O983" s="2">
        <f>IF(質格差指数!G983="","",質格差指数!G983)</f>
        <v>5.4995883033774798E-2</v>
      </c>
    </row>
    <row r="984" spans="1:15" x14ac:dyDescent="0.55000000000000004">
      <c r="A984" s="3">
        <v>32</v>
      </c>
      <c r="B984" s="3">
        <v>20</v>
      </c>
      <c r="I984" s="3">
        <v>32</v>
      </c>
      <c r="J984" s="3">
        <v>20</v>
      </c>
      <c r="K984" s="2">
        <f>IF(質格差指数!C984="","",質格差指数!C984)</f>
        <v>4.3862563098233297E-2</v>
      </c>
      <c r="L984" s="2">
        <f>IF(質格差指数!D984="","",質格差指数!D984)</f>
        <v>2.4385443619671199E-2</v>
      </c>
      <c r="M984" s="2">
        <f>IF(質格差指数!E984="","",質格差指数!E984)</f>
        <v>7.0253921627825802E-2</v>
      </c>
      <c r="N984" s="2">
        <f>IF(質格差指数!F984="","",質格差指数!F984)</f>
        <v>7.2268832121964693E-2</v>
      </c>
      <c r="O984" s="2">
        <f>IF(質格差指数!G984="","",質格差指数!G984)</f>
        <v>7.1114319318302102E-2</v>
      </c>
    </row>
    <row r="985" spans="1:15" x14ac:dyDescent="0.55000000000000004">
      <c r="A985" s="3">
        <v>32</v>
      </c>
      <c r="B985" s="3">
        <v>21</v>
      </c>
      <c r="I985" s="3">
        <v>32</v>
      </c>
      <c r="J985" s="3">
        <v>21</v>
      </c>
      <c r="K985" s="2">
        <f>IF(質格差指数!C985="","",質格差指数!C985)</f>
        <v>1.3961109860383099E-2</v>
      </c>
      <c r="L985" s="2">
        <f>IF(質格差指数!D985="","",質格差指数!D985)</f>
        <v>3.07752702021014E-3</v>
      </c>
      <c r="M985" s="2">
        <f>IF(質格差指数!E985="","",質格差指数!E985)</f>
        <v>8.5127212928170996E-3</v>
      </c>
      <c r="N985" s="2">
        <f>IF(質格差指数!F985="","",質格差指数!F985)</f>
        <v>3.5540291921157603E-2</v>
      </c>
      <c r="O985" s="2">
        <f>IF(質格差指数!G985="","",質格差指数!G985)</f>
        <v>5.3736888496750797E-2</v>
      </c>
    </row>
    <row r="986" spans="1:15" x14ac:dyDescent="0.55000000000000004">
      <c r="A986" s="3">
        <v>32</v>
      </c>
      <c r="B986" s="3">
        <v>22</v>
      </c>
      <c r="I986" s="3">
        <v>32</v>
      </c>
      <c r="J986" s="3">
        <v>22</v>
      </c>
      <c r="K986" s="2">
        <f>IF(質格差指数!C986="","",質格差指数!C986)</f>
        <v>7.5589336483554703E-2</v>
      </c>
      <c r="L986" s="2">
        <f>IF(質格差指数!D986="","",質格差指数!D986)</f>
        <v>0.153278355051572</v>
      </c>
      <c r="M986" s="2">
        <f>IF(質格差指数!E986="","",質格差指数!E986)</f>
        <v>0.12526923218168001</v>
      </c>
      <c r="N986" s="2">
        <f>IF(質格差指数!F986="","",質格差指数!F986)</f>
        <v>0.10298616610010999</v>
      </c>
      <c r="O986" s="2">
        <f>IF(質格差指数!G986="","",質格差指数!G986)</f>
        <v>9.8958784073612097E-2</v>
      </c>
    </row>
    <row r="987" spans="1:15" x14ac:dyDescent="0.55000000000000004">
      <c r="A987" s="3">
        <v>32</v>
      </c>
      <c r="B987" s="3">
        <v>23</v>
      </c>
      <c r="I987" s="3">
        <v>32</v>
      </c>
      <c r="J987" s="3">
        <v>23</v>
      </c>
      <c r="K987" s="2">
        <f>IF(質格差指数!C987="","",質格差指数!C987)</f>
        <v>0.20746553825455799</v>
      </c>
      <c r="L987" s="2">
        <f>IF(質格差指数!D987="","",質格差指数!D987)</f>
        <v>0.112418563025683</v>
      </c>
      <c r="M987" s="2">
        <f>IF(質格差指数!E987="","",質格差指数!E987)</f>
        <v>0.20291755074415299</v>
      </c>
      <c r="N987" s="2">
        <f>IF(質格差指数!F987="","",質格差指数!F987)</f>
        <v>0.26847596859443101</v>
      </c>
      <c r="O987" s="2">
        <f>IF(質格差指数!G987="","",質格差指数!G987)</f>
        <v>0.13834305185321299</v>
      </c>
    </row>
    <row r="988" spans="1:15" x14ac:dyDescent="0.55000000000000004">
      <c r="A988" s="3">
        <v>32</v>
      </c>
      <c r="B988" s="3">
        <v>24</v>
      </c>
      <c r="I988" s="3">
        <v>32</v>
      </c>
      <c r="J988" s="3">
        <v>24</v>
      </c>
      <c r="K988" s="2">
        <f>IF(質格差指数!C988="","",質格差指数!C988)</f>
        <v>0.16304761171038701</v>
      </c>
      <c r="L988" s="2">
        <f>IF(質格差指数!D988="","",質格差指数!D988)</f>
        <v>8.22814629897448E-2</v>
      </c>
      <c r="M988" s="2">
        <f>IF(質格差指数!E988="","",質格差指数!E988)</f>
        <v>3.49947102099872E-2</v>
      </c>
      <c r="N988" s="2">
        <f>IF(質格差指数!F988="","",質格差指数!F988)</f>
        <v>6.3144323425575299E-2</v>
      </c>
      <c r="O988" s="2">
        <f>IF(質格差指数!G988="","",質格差指数!G988)</f>
        <v>1.18291398460277E-2</v>
      </c>
    </row>
    <row r="989" spans="1:15" x14ac:dyDescent="0.55000000000000004">
      <c r="A989" s="3">
        <v>32</v>
      </c>
      <c r="B989" s="3">
        <v>25</v>
      </c>
      <c r="I989" s="3">
        <v>32</v>
      </c>
      <c r="J989" s="3">
        <v>25</v>
      </c>
      <c r="K989" s="2">
        <f>IF(質格差指数!C989="","",質格差指数!C989)</f>
        <v>0.10134978987455</v>
      </c>
      <c r="L989" s="2">
        <f>IF(質格差指数!D989="","",質格差指数!D989)</f>
        <v>0.15964257983079</v>
      </c>
      <c r="M989" s="2">
        <f>IF(質格差指数!E989="","",質格差指数!E989)</f>
        <v>7.8502862603943804E-2</v>
      </c>
      <c r="N989" s="2">
        <f>IF(質格差指数!F989="","",質格差指数!F989)</f>
        <v>0.113623096571226</v>
      </c>
      <c r="O989" s="2">
        <f>IF(質格差指数!G989="","",質格差指数!G989)</f>
        <v>0.12885596431535801</v>
      </c>
    </row>
    <row r="990" spans="1:15" x14ac:dyDescent="0.55000000000000004">
      <c r="A990" s="3">
        <v>32</v>
      </c>
      <c r="B990" s="3">
        <v>26</v>
      </c>
      <c r="I990" s="3">
        <v>32</v>
      </c>
      <c r="J990" s="3">
        <v>26</v>
      </c>
      <c r="K990" s="2">
        <f>IF(質格差指数!C990="","",質格差指数!C990)</f>
        <v>0.32422102808736802</v>
      </c>
      <c r="L990" s="2">
        <f>IF(質格差指数!D990="","",質格差指数!D990)</f>
        <v>0.23597468731080101</v>
      </c>
      <c r="M990" s="2">
        <f>IF(質格差指数!E990="","",質格差指数!E990)</f>
        <v>0.16826820732012601</v>
      </c>
      <c r="N990" s="2">
        <f>IF(質格差指数!F990="","",質格差指数!F990)</f>
        <v>0.22626833398183199</v>
      </c>
      <c r="O990" s="2">
        <f>IF(質格差指数!G990="","",質格差指数!G990)</f>
        <v>0.61272949232556495</v>
      </c>
    </row>
    <row r="991" spans="1:15" x14ac:dyDescent="0.55000000000000004">
      <c r="A991" s="3">
        <v>32</v>
      </c>
      <c r="B991" s="3">
        <v>27</v>
      </c>
      <c r="I991" s="3">
        <v>32</v>
      </c>
      <c r="J991" s="3">
        <v>27</v>
      </c>
      <c r="K991" s="2">
        <f>IF(質格差指数!C991="","",質格差指数!C991)</f>
        <v>5.7296995887323801E-2</v>
      </c>
      <c r="L991" s="2">
        <f>IF(質格差指数!D991="","",質格差指数!D991)</f>
        <v>5.0764360921545897E-2</v>
      </c>
      <c r="M991" s="2">
        <f>IF(質格差指数!E991="","",質格差指数!E991)</f>
        <v>2.7559186829108899E-2</v>
      </c>
      <c r="N991" s="2">
        <f>IF(質格差指数!F991="","",質格差指数!F991)</f>
        <v>4.1044590437544402E-2</v>
      </c>
      <c r="O991" s="2">
        <f>IF(質格差指数!G991="","",質格差指数!G991)</f>
        <v>-3.1149394091450299E-2</v>
      </c>
    </row>
    <row r="992" spans="1:15" x14ac:dyDescent="0.55000000000000004">
      <c r="A992" s="3">
        <v>32</v>
      </c>
      <c r="B992" s="3">
        <v>28</v>
      </c>
      <c r="I992" s="3">
        <v>32</v>
      </c>
      <c r="J992" s="3">
        <v>28</v>
      </c>
      <c r="K992" s="2">
        <f>IF(質格差指数!C992="","",質格差指数!C992)</f>
        <v>4.4766446103669602E-2</v>
      </c>
      <c r="L992" s="2">
        <f>IF(質格差指数!D992="","",質格差指数!D992)</f>
        <v>3.3105171788694897E-2</v>
      </c>
      <c r="M992" s="2">
        <f>IF(質格差指数!E992="","",質格差指数!E992)</f>
        <v>4.6003094048739999E-2</v>
      </c>
      <c r="N992" s="2">
        <f>IF(質格差指数!F992="","",質格差指数!F992)</f>
        <v>4.8287418439870403E-2</v>
      </c>
      <c r="O992" s="2">
        <f>IF(質格差指数!G992="","",質格差指数!G992)</f>
        <v>4.9424566408019503E-2</v>
      </c>
    </row>
    <row r="993" spans="1:15" x14ac:dyDescent="0.55000000000000004">
      <c r="A993" s="3">
        <v>32</v>
      </c>
      <c r="B993" s="3">
        <v>29</v>
      </c>
      <c r="I993" s="3">
        <v>32</v>
      </c>
      <c r="J993" s="3">
        <v>29</v>
      </c>
      <c r="K993" s="2">
        <f>IF(質格差指数!C993="","",質格差指数!C993)</f>
        <v>7.1417846398697901E-2</v>
      </c>
      <c r="L993" s="2">
        <f>IF(質格差指数!D993="","",質格差指数!D993)</f>
        <v>8.0170831781458493E-2</v>
      </c>
      <c r="M993" s="2">
        <f>IF(質格差指数!E993="","",質格差指数!E993)</f>
        <v>5.4853029520848397E-2</v>
      </c>
      <c r="N993" s="2">
        <f>IF(質格差指数!F993="","",質格差指数!F993)</f>
        <v>9.2316533957962896E-2</v>
      </c>
      <c r="O993" s="2">
        <f>IF(質格差指数!G993="","",質格差指数!G993)</f>
        <v>7.9602101730011504E-2</v>
      </c>
    </row>
    <row r="994" spans="1:15" x14ac:dyDescent="0.55000000000000004">
      <c r="A994" s="3">
        <v>32</v>
      </c>
      <c r="B994" s="3">
        <v>30</v>
      </c>
      <c r="I994" s="3">
        <v>32</v>
      </c>
      <c r="J994" s="3">
        <v>30</v>
      </c>
      <c r="K994" s="2">
        <f>IF(質格差指数!C994="","",質格差指数!C994)</f>
        <v>4.19581631818777E-2</v>
      </c>
      <c r="L994" s="2">
        <f>IF(質格差指数!D994="","",質格差指数!D994)</f>
        <v>2.3427574721579698E-2</v>
      </c>
      <c r="M994" s="2">
        <f>IF(質格差指数!E994="","",質格差指数!E994)</f>
        <v>2.5110842386284402E-2</v>
      </c>
      <c r="N994" s="2">
        <f>IF(質格差指数!F994="","",質格差指数!F994)</f>
        <v>2.8204154171378702E-2</v>
      </c>
      <c r="O994" s="2">
        <f>IF(質格差指数!G994="","",質格差指数!G994)</f>
        <v>2.1739106284975E-2</v>
      </c>
    </row>
    <row r="995" spans="1:15" x14ac:dyDescent="0.55000000000000004">
      <c r="A995" s="3">
        <v>32</v>
      </c>
      <c r="B995" s="3">
        <v>31</v>
      </c>
      <c r="I995" s="3">
        <v>32</v>
      </c>
      <c r="J995" s="3">
        <v>31</v>
      </c>
      <c r="K995" s="2">
        <f>IF(質格差指数!C995="","",質格差指数!C995)</f>
        <v>0.122824937011486</v>
      </c>
      <c r="L995" s="2">
        <f>IF(質格差指数!D995="","",質格差指数!D995)</f>
        <v>1.4699606052387E-2</v>
      </c>
      <c r="M995" s="2">
        <f>IF(質格差指数!E995="","",質格差指数!E995)</f>
        <v>9.7318845920342498E-2</v>
      </c>
      <c r="N995" s="2">
        <f>IF(質格差指数!F995="","",質格差指数!F995)</f>
        <v>8.1987634103242293E-2</v>
      </c>
      <c r="O995" s="2">
        <f>IF(質格差指数!G995="","",質格差指数!G995)</f>
        <v>9.4041511649025702E-2</v>
      </c>
    </row>
    <row r="996" spans="1:15" x14ac:dyDescent="0.55000000000000004">
      <c r="A996" s="3">
        <v>33</v>
      </c>
      <c r="B996" s="3">
        <v>1</v>
      </c>
      <c r="I996" s="3">
        <v>33</v>
      </c>
      <c r="J996" s="3">
        <v>1</v>
      </c>
      <c r="K996" s="2">
        <f>IF(質格差指数!C996="","",質格差指数!C996)</f>
        <v>-2.8835592682007E-2</v>
      </c>
      <c r="L996" s="2">
        <f>IF(質格差指数!D996="","",質格差指数!D996)</f>
        <v>-1.8354703844442401E-2</v>
      </c>
      <c r="M996" s="2">
        <f>IF(質格差指数!E996="","",質格差指数!E996)</f>
        <v>1.8064735448219599E-2</v>
      </c>
      <c r="N996" s="2">
        <f>IF(質格差指数!F996="","",質格差指数!F996)</f>
        <v>1.50560142057395E-2</v>
      </c>
      <c r="O996" s="2">
        <f>IF(質格差指数!G996="","",質格差指数!G996)</f>
        <v>1.6808549307278299E-2</v>
      </c>
    </row>
    <row r="997" spans="1:15" x14ac:dyDescent="0.55000000000000004">
      <c r="A997" s="3">
        <v>33</v>
      </c>
      <c r="B997" s="3">
        <v>2</v>
      </c>
      <c r="I997" s="3">
        <v>33</v>
      </c>
      <c r="J997" s="3">
        <v>2</v>
      </c>
      <c r="K997" s="2">
        <f>IF(質格差指数!C997="","",質格差指数!C997)</f>
        <v>-0.33937905082259501</v>
      </c>
      <c r="L997" s="2">
        <f>IF(質格差指数!D997="","",質格差指数!D997)</f>
        <v>-0.16290851063702899</v>
      </c>
      <c r="M997" s="2">
        <f>IF(質格差指数!E997="","",質格差指数!E997)</f>
        <v>-0.13085554957797901</v>
      </c>
      <c r="N997" s="2">
        <f>IF(質格差指数!F997="","",質格差指数!F997)</f>
        <v>-0.71175168897847596</v>
      </c>
      <c r="O997" s="2">
        <f>IF(質格差指数!G997="","",質格差指数!G997)</f>
        <v>-0.72038238536035903</v>
      </c>
    </row>
    <row r="998" spans="1:15" x14ac:dyDescent="0.55000000000000004">
      <c r="A998" s="3">
        <v>33</v>
      </c>
      <c r="B998" s="3">
        <v>3</v>
      </c>
      <c r="I998" s="3">
        <v>33</v>
      </c>
      <c r="J998" s="3">
        <v>3</v>
      </c>
      <c r="K998" s="2">
        <f>IF(質格差指数!C998="","",質格差指数!C998)</f>
        <v>0.12759467320023599</v>
      </c>
      <c r="L998" s="2">
        <f>IF(質格差指数!D998="","",質格差指数!D998)</f>
        <v>0.11201578090584</v>
      </c>
      <c r="M998" s="2">
        <f>IF(質格差指数!E998="","",質格差指数!E998)</f>
        <v>8.1500879373541904E-2</v>
      </c>
      <c r="N998" s="2">
        <f>IF(質格差指数!F998="","",質格差指数!F998)</f>
        <v>0.116728843274588</v>
      </c>
      <c r="O998" s="2">
        <f>IF(質格差指数!G998="","",質格差指数!G998)</f>
        <v>8.3360888629447294E-2</v>
      </c>
    </row>
    <row r="999" spans="1:15" x14ac:dyDescent="0.55000000000000004">
      <c r="A999" s="3">
        <v>33</v>
      </c>
      <c r="B999" s="3">
        <v>4</v>
      </c>
      <c r="I999" s="3">
        <v>33</v>
      </c>
      <c r="J999" s="3">
        <v>4</v>
      </c>
      <c r="K999" s="2">
        <f>IF(質格差指数!C999="","",質格差指数!C999)</f>
        <v>0.16024483265200801</v>
      </c>
      <c r="L999" s="2">
        <f>IF(質格差指数!D999="","",質格差指数!D999)</f>
        <v>0.21922704687983899</v>
      </c>
      <c r="M999" s="2">
        <f>IF(質格差指数!E999="","",質格差指数!E999)</f>
        <v>0.231100771667411</v>
      </c>
      <c r="N999" s="2">
        <f>IF(質格差指数!F999="","",質格差指数!F999)</f>
        <v>0.113531162193708</v>
      </c>
      <c r="O999" s="2">
        <f>IF(質格差指数!G999="","",質格差指数!G999)</f>
        <v>0.10612792274114299</v>
      </c>
    </row>
    <row r="1000" spans="1:15" x14ac:dyDescent="0.55000000000000004">
      <c r="A1000" s="3">
        <v>33</v>
      </c>
      <c r="B1000" s="3">
        <v>5</v>
      </c>
      <c r="I1000" s="3">
        <v>33</v>
      </c>
      <c r="J1000" s="3">
        <v>5</v>
      </c>
      <c r="K1000" s="2">
        <f>IF(質格差指数!C1000="","",質格差指数!C1000)</f>
        <v>-2.54380659277589E-2</v>
      </c>
      <c r="L1000" s="2">
        <f>IF(質格差指数!D1000="","",質格差指数!D1000)</f>
        <v>0.106589718112672</v>
      </c>
      <c r="M1000" s="2">
        <f>IF(質格差指数!E1000="","",質格差指数!E1000)</f>
        <v>0.14039975389666701</v>
      </c>
      <c r="N1000" s="2">
        <f>IF(質格差指数!F1000="","",質格差指数!F1000)</f>
        <v>3.0112654280196698E-2</v>
      </c>
      <c r="O1000" s="2">
        <f>IF(質格差指数!G1000="","",質格差指数!G1000)</f>
        <v>-9.5495789707292201E-4</v>
      </c>
    </row>
    <row r="1001" spans="1:15" x14ac:dyDescent="0.55000000000000004">
      <c r="A1001" s="3">
        <v>33</v>
      </c>
      <c r="B1001" s="3">
        <v>6</v>
      </c>
      <c r="I1001" s="3">
        <v>33</v>
      </c>
      <c r="J1001" s="3">
        <v>6</v>
      </c>
      <c r="K1001" s="2">
        <f>IF(質格差指数!C1001="","",質格差指数!C1001)</f>
        <v>1.05616483120257E-2</v>
      </c>
      <c r="L1001" s="2">
        <f>IF(質格差指数!D1001="","",質格差指数!D1001)</f>
        <v>3.2641691700421901E-2</v>
      </c>
      <c r="M1001" s="2">
        <f>IF(質格差指数!E1001="","",質格差指数!E1001)</f>
        <v>4.6245305152632102E-2</v>
      </c>
      <c r="N1001" s="2">
        <f>IF(質格差指数!F1001="","",質格差指数!F1001)</f>
        <v>-2.0173317531699802E-3</v>
      </c>
      <c r="O1001" s="2">
        <f>IF(質格差指数!G1001="","",質格差指数!G1001)</f>
        <v>-1.96581172753841E-2</v>
      </c>
    </row>
    <row r="1002" spans="1:15" x14ac:dyDescent="0.55000000000000004">
      <c r="A1002" s="3">
        <v>33</v>
      </c>
      <c r="B1002" s="3">
        <v>7</v>
      </c>
      <c r="I1002" s="3">
        <v>33</v>
      </c>
      <c r="J1002" s="3">
        <v>7</v>
      </c>
      <c r="K1002" s="2">
        <f>IF(質格差指数!C1002="","",質格差指数!C1002)</f>
        <v>-2.0416622250806E-2</v>
      </c>
      <c r="L1002" s="2">
        <f>IF(質格差指数!D1002="","",質格差指数!D1002)</f>
        <v>7.4487691698155806E-2</v>
      </c>
      <c r="M1002" s="2">
        <f>IF(質格差指数!E1002="","",質格差指数!E1002)</f>
        <v>0.116799765411414</v>
      </c>
      <c r="N1002" s="2">
        <f>IF(質格差指数!F1002="","",質格差指数!F1002)</f>
        <v>4.5788684985395102E-2</v>
      </c>
      <c r="O1002" s="2">
        <f>IF(質格差指数!G1002="","",質格差指数!G1002)</f>
        <v>1.7464525858444001E-2</v>
      </c>
    </row>
    <row r="1003" spans="1:15" x14ac:dyDescent="0.55000000000000004">
      <c r="A1003" s="3">
        <v>33</v>
      </c>
      <c r="B1003" s="3">
        <v>8</v>
      </c>
      <c r="I1003" s="3">
        <v>33</v>
      </c>
      <c r="J1003" s="3">
        <v>8</v>
      </c>
      <c r="K1003" s="2">
        <f>IF(質格差指数!C1003="","",質格差指数!C1003)</f>
        <v>-3.7691496000980001E-4</v>
      </c>
      <c r="L1003" s="2">
        <f>IF(質格差指数!D1003="","",質格差指数!D1003)</f>
        <v>1.1889442701149999E-2</v>
      </c>
      <c r="M1003" s="2">
        <f>IF(質格差指数!E1003="","",質格差指数!E1003)</f>
        <v>4.4905068645646799E-2</v>
      </c>
      <c r="N1003" s="2">
        <f>IF(質格差指数!F1003="","",質格差指数!F1003)</f>
        <v>-4.2010762899871198E-2</v>
      </c>
      <c r="O1003" s="2">
        <f>IF(質格差指数!G1003="","",質格差指数!G1003)</f>
        <v>-6.0605367332552201E-2</v>
      </c>
    </row>
    <row r="1004" spans="1:15" x14ac:dyDescent="0.55000000000000004">
      <c r="A1004" s="3">
        <v>33</v>
      </c>
      <c r="B1004" s="3">
        <v>9</v>
      </c>
      <c r="I1004" s="3">
        <v>33</v>
      </c>
      <c r="J1004" s="3">
        <v>9</v>
      </c>
      <c r="K1004" s="2">
        <f>IF(質格差指数!C1004="","",質格差指数!C1004)</f>
        <v>2.5306781177451901E-2</v>
      </c>
      <c r="L1004" s="2">
        <f>IF(質格差指数!D1004="","",質格差指数!D1004)</f>
        <v>5.6992697459606098E-2</v>
      </c>
      <c r="M1004" s="2">
        <f>IF(質格差指数!E1004="","",質格差指数!E1004)</f>
        <v>7.6494973510903994E-2</v>
      </c>
      <c r="N1004" s="2">
        <f>IF(質格差指数!F1004="","",質格差指数!F1004)</f>
        <v>4.6112435514269898E-2</v>
      </c>
      <c r="O1004" s="2">
        <f>IF(質格差指数!G1004="","",質格差指数!G1004)</f>
        <v>3.6275119721174101E-2</v>
      </c>
    </row>
    <row r="1005" spans="1:15" x14ac:dyDescent="0.55000000000000004">
      <c r="A1005" s="3">
        <v>33</v>
      </c>
      <c r="B1005" s="3">
        <v>10</v>
      </c>
      <c r="I1005" s="3">
        <v>33</v>
      </c>
      <c r="J1005" s="3">
        <v>10</v>
      </c>
      <c r="K1005" s="2">
        <f>IF(質格差指数!C1005="","",質格差指数!C1005)</f>
        <v>4.0781043191234198E-2</v>
      </c>
      <c r="L1005" s="2">
        <f>IF(質格差指数!D1005="","",質格差指数!D1005)</f>
        <v>6.2125148766296399E-2</v>
      </c>
      <c r="M1005" s="2">
        <f>IF(質格差指数!E1005="","",質格差指数!E1005)</f>
        <v>7.4442286773526101E-2</v>
      </c>
      <c r="N1005" s="2">
        <f>IF(質格差指数!F1005="","",質格差指数!F1005)</f>
        <v>4.26689591131948E-2</v>
      </c>
      <c r="O1005" s="2">
        <f>IF(質格差指数!G1005="","",質格差指数!G1005)</f>
        <v>2.4952480533001101E-2</v>
      </c>
    </row>
    <row r="1006" spans="1:15" x14ac:dyDescent="0.55000000000000004">
      <c r="A1006" s="3">
        <v>33</v>
      </c>
      <c r="B1006" s="3">
        <v>11</v>
      </c>
      <c r="I1006" s="3">
        <v>33</v>
      </c>
      <c r="J1006" s="3">
        <v>11</v>
      </c>
      <c r="K1006" s="2">
        <f>IF(質格差指数!C1006="","",質格差指数!C1006)</f>
        <v>-1.53536872469073E-3</v>
      </c>
      <c r="L1006" s="2">
        <f>IF(質格差指数!D1006="","",質格差指数!D1006)</f>
        <v>5.55138224717752E-2</v>
      </c>
      <c r="M1006" s="2">
        <f>IF(質格差指数!E1006="","",質格差指数!E1006)</f>
        <v>7.7414829080798706E-2</v>
      </c>
      <c r="N1006" s="2">
        <f>IF(質格差指数!F1006="","",質格差指数!F1006)</f>
        <v>2.3547882510365901E-2</v>
      </c>
      <c r="O1006" s="2">
        <f>IF(質格差指数!G1006="","",質格差指数!G1006)</f>
        <v>-4.2796985083054501E-4</v>
      </c>
    </row>
    <row r="1007" spans="1:15" x14ac:dyDescent="0.55000000000000004">
      <c r="A1007" s="3">
        <v>33</v>
      </c>
      <c r="B1007" s="3">
        <v>12</v>
      </c>
      <c r="I1007" s="3">
        <v>33</v>
      </c>
      <c r="J1007" s="3">
        <v>12</v>
      </c>
      <c r="K1007" s="2">
        <f>IF(質格差指数!C1007="","",質格差指数!C1007)</f>
        <v>-5.8365688921145902E-2</v>
      </c>
      <c r="L1007" s="2">
        <f>IF(質格差指数!D1007="","",質格差指数!D1007)</f>
        <v>-2.9467720687782601E-2</v>
      </c>
      <c r="M1007" s="2">
        <f>IF(質格差指数!E1007="","",質格差指数!E1007)</f>
        <v>1.31860337936289E-2</v>
      </c>
      <c r="N1007" s="2">
        <f>IF(質格差指数!F1007="","",質格差指数!F1007)</f>
        <v>-6.9424648549282403E-2</v>
      </c>
      <c r="O1007" s="2">
        <f>IF(質格差指数!G1007="","",質格差指数!G1007)</f>
        <v>-7.5989012981609996E-2</v>
      </c>
    </row>
    <row r="1008" spans="1:15" x14ac:dyDescent="0.55000000000000004">
      <c r="A1008" s="3">
        <v>33</v>
      </c>
      <c r="B1008" s="3">
        <v>13</v>
      </c>
      <c r="I1008" s="3">
        <v>33</v>
      </c>
      <c r="J1008" s="3">
        <v>13</v>
      </c>
      <c r="K1008" s="2">
        <f>IF(質格差指数!C1008="","",質格差指数!C1008)</f>
        <v>-7.6041653979215404E-2</v>
      </c>
      <c r="L1008" s="2">
        <f>IF(質格差指数!D1008="","",質格差指数!D1008)</f>
        <v>-0.125629786766944</v>
      </c>
      <c r="M1008" s="2">
        <f>IF(質格差指数!E1008="","",質格差指数!E1008)</f>
        <v>-0.132017954711421</v>
      </c>
      <c r="N1008" s="2">
        <f>IF(質格差指数!F1008="","",質格差指数!F1008)</f>
        <v>-0.16756259565117901</v>
      </c>
      <c r="O1008" s="2">
        <f>IF(質格差指数!G1008="","",質格差指数!G1008)</f>
        <v>-0.12608969901373299</v>
      </c>
    </row>
    <row r="1009" spans="1:15" x14ac:dyDescent="0.55000000000000004">
      <c r="A1009" s="3">
        <v>33</v>
      </c>
      <c r="B1009" s="3">
        <v>14</v>
      </c>
      <c r="I1009" s="3">
        <v>33</v>
      </c>
      <c r="J1009" s="3">
        <v>14</v>
      </c>
      <c r="K1009" s="2">
        <f>IF(質格差指数!C1009="","",質格差指数!C1009)</f>
        <v>-2.6954978661226401E-2</v>
      </c>
      <c r="L1009" s="2">
        <f>IF(質格差指数!D1009="","",質格差指数!D1009)</f>
        <v>5.3160482958982E-2</v>
      </c>
      <c r="M1009" s="2">
        <f>IF(質格差指数!E1009="","",質格差指数!E1009)</f>
        <v>8.3040616866166206E-2</v>
      </c>
      <c r="N1009" s="2">
        <f>IF(質格差指数!F1009="","",質格差指数!F1009)</f>
        <v>1.50431451521115E-2</v>
      </c>
      <c r="O1009" s="2">
        <f>IF(質格差指数!G1009="","",質格差指数!G1009)</f>
        <v>-9.2671567515291205E-3</v>
      </c>
    </row>
    <row r="1010" spans="1:15" x14ac:dyDescent="0.55000000000000004">
      <c r="A1010" s="3">
        <v>33</v>
      </c>
      <c r="B1010" s="3">
        <v>15</v>
      </c>
      <c r="I1010" s="3">
        <v>33</v>
      </c>
      <c r="J1010" s="3">
        <v>15</v>
      </c>
      <c r="K1010" s="2">
        <f>IF(質格差指数!C1010="","",質格差指数!C1010)</f>
        <v>7.0915787714486101E-3</v>
      </c>
      <c r="L1010" s="2">
        <f>IF(質格差指数!D1010="","",質格差指数!D1010)</f>
        <v>9.7496912287503998E-2</v>
      </c>
      <c r="M1010" s="2">
        <f>IF(質格差指数!E1010="","",質格差指数!E1010)</f>
        <v>0.12136409767539701</v>
      </c>
      <c r="N1010" s="2">
        <f>IF(質格差指数!F1010="","",質格差指数!F1010)</f>
        <v>-1.3225040896779301E-2</v>
      </c>
      <c r="O1010" s="2">
        <f>IF(質格差指数!G1010="","",質格差指数!G1010)</f>
        <v>-3.5662112401344703E-2</v>
      </c>
    </row>
    <row r="1011" spans="1:15" x14ac:dyDescent="0.55000000000000004">
      <c r="A1011" s="3">
        <v>33</v>
      </c>
      <c r="B1011" s="3">
        <v>16</v>
      </c>
      <c r="I1011" s="3">
        <v>33</v>
      </c>
      <c r="J1011" s="3">
        <v>16</v>
      </c>
      <c r="K1011" s="2">
        <f>IF(質格差指数!C1011="","",質格差指数!C1011)</f>
        <v>0.11618469888938</v>
      </c>
      <c r="L1011" s="2">
        <f>IF(質格差指数!D1011="","",質格差指数!D1011)</f>
        <v>0.119199110958606</v>
      </c>
      <c r="M1011" s="2">
        <f>IF(質格差指数!E1011="","",質格差指数!E1011)</f>
        <v>0.123976677026309</v>
      </c>
      <c r="N1011" s="2">
        <f>IF(質格差指数!F1011="","",質格差指数!F1011)</f>
        <v>0.11907801075032599</v>
      </c>
      <c r="O1011" s="2">
        <f>IF(質格差指数!G1011="","",質格差指数!G1011)</f>
        <v>9.00933246828729E-2</v>
      </c>
    </row>
    <row r="1012" spans="1:15" x14ac:dyDescent="0.55000000000000004">
      <c r="A1012" s="3">
        <v>33</v>
      </c>
      <c r="B1012" s="3">
        <v>17</v>
      </c>
      <c r="I1012" s="3">
        <v>33</v>
      </c>
      <c r="J1012" s="3">
        <v>17</v>
      </c>
      <c r="K1012" s="2">
        <f>IF(質格差指数!C1012="","",質格差指数!C1012)</f>
        <v>5.02285328712921E-2</v>
      </c>
      <c r="L1012" s="2">
        <f>IF(質格差指数!D1012="","",質格差指数!D1012)</f>
        <v>7.6147896546586893E-2</v>
      </c>
      <c r="M1012" s="2">
        <f>IF(質格差指数!E1012="","",質格差指数!E1012)</f>
        <v>9.2547731236452505E-2</v>
      </c>
      <c r="N1012" s="2">
        <f>IF(質格差指数!F1012="","",質格差指数!F1012)</f>
        <v>3.14789406229199E-2</v>
      </c>
      <c r="O1012" s="2">
        <f>IF(質格差指数!G1012="","",質格差指数!G1012)</f>
        <v>6.1672479087809401E-2</v>
      </c>
    </row>
    <row r="1013" spans="1:15" x14ac:dyDescent="0.55000000000000004">
      <c r="A1013" s="3">
        <v>33</v>
      </c>
      <c r="B1013" s="3">
        <v>18</v>
      </c>
      <c r="I1013" s="3">
        <v>33</v>
      </c>
      <c r="J1013" s="3">
        <v>18</v>
      </c>
      <c r="K1013" s="2">
        <f>IF(質格差指数!C1013="","",質格差指数!C1013)</f>
        <v>6.25979156280701E-2</v>
      </c>
      <c r="L1013" s="2">
        <f>IF(質格差指数!D1013="","",質格差指数!D1013)</f>
        <v>6.3103586494727901E-2</v>
      </c>
      <c r="M1013" s="2">
        <f>IF(質格差指数!E1013="","",質格差指数!E1013)</f>
        <v>2.2280304259455999E-2</v>
      </c>
      <c r="N1013" s="2">
        <f>IF(質格差指数!F1013="","",質格差指数!F1013)</f>
        <v>-2.01101513570606E-2</v>
      </c>
      <c r="O1013" s="2">
        <f>IF(質格差指数!G1013="","",質格差指数!G1013)</f>
        <v>5.2989715793834602E-2</v>
      </c>
    </row>
    <row r="1014" spans="1:15" x14ac:dyDescent="0.55000000000000004">
      <c r="A1014" s="3">
        <v>33</v>
      </c>
      <c r="B1014" s="3">
        <v>19</v>
      </c>
      <c r="I1014" s="3">
        <v>33</v>
      </c>
      <c r="J1014" s="3">
        <v>19</v>
      </c>
      <c r="K1014" s="2">
        <f>IF(質格差指数!C1014="","",質格差指数!C1014)</f>
        <v>8.8565959803115199E-2</v>
      </c>
      <c r="L1014" s="2">
        <f>IF(質格差指数!D1014="","",質格差指数!D1014)</f>
        <v>7.1326256248467404E-2</v>
      </c>
      <c r="M1014" s="2">
        <f>IF(質格差指数!E1014="","",質格差指数!E1014)</f>
        <v>4.7311035159688403E-2</v>
      </c>
      <c r="N1014" s="2">
        <f>IF(質格差指数!F1014="","",質格差指数!F1014)</f>
        <v>4.7536923489013401E-2</v>
      </c>
      <c r="O1014" s="2">
        <f>IF(質格差指数!G1014="","",質格差指数!G1014)</f>
        <v>5.04828288569222E-2</v>
      </c>
    </row>
    <row r="1015" spans="1:15" x14ac:dyDescent="0.55000000000000004">
      <c r="A1015" s="3">
        <v>33</v>
      </c>
      <c r="B1015" s="3">
        <v>20</v>
      </c>
      <c r="I1015" s="3">
        <v>33</v>
      </c>
      <c r="J1015" s="3">
        <v>20</v>
      </c>
      <c r="K1015" s="2">
        <f>IF(質格差指数!C1015="","",質格差指数!C1015)</f>
        <v>8.1725048948203996E-2</v>
      </c>
      <c r="L1015" s="2">
        <f>IF(質格差指数!D1015="","",質格差指数!D1015)</f>
        <v>2.9958841543746201E-2</v>
      </c>
      <c r="M1015" s="2">
        <f>IF(質格差指数!E1015="","",質格差指数!E1015)</f>
        <v>3.3476912297521901E-2</v>
      </c>
      <c r="N1015" s="2">
        <f>IF(質格差指数!F1015="","",質格差指数!F1015)</f>
        <v>4.57326642667387E-2</v>
      </c>
      <c r="O1015" s="2">
        <f>IF(質格差指数!G1015="","",質格差指数!G1015)</f>
        <v>5.1705434933678102E-2</v>
      </c>
    </row>
    <row r="1016" spans="1:15" x14ac:dyDescent="0.55000000000000004">
      <c r="A1016" s="3">
        <v>33</v>
      </c>
      <c r="B1016" s="3">
        <v>21</v>
      </c>
      <c r="I1016" s="3">
        <v>33</v>
      </c>
      <c r="J1016" s="3">
        <v>21</v>
      </c>
      <c r="K1016" s="2">
        <f>IF(質格差指数!C1016="","",質格差指数!C1016)</f>
        <v>2.56544860629324E-2</v>
      </c>
      <c r="L1016" s="2">
        <f>IF(質格差指数!D1016="","",質格差指数!D1016)</f>
        <v>5.1111276916177097E-2</v>
      </c>
      <c r="M1016" s="2">
        <f>IF(質格差指数!E1016="","",質格差指数!E1016)</f>
        <v>4.17961359016117E-2</v>
      </c>
      <c r="N1016" s="2">
        <f>IF(質格差指数!F1016="","",質格差指数!F1016)</f>
        <v>9.7167226907073107E-2</v>
      </c>
      <c r="O1016" s="2">
        <f>IF(質格差指数!G1016="","",質格差指数!G1016)</f>
        <v>5.5153737967904501E-2</v>
      </c>
    </row>
    <row r="1017" spans="1:15" x14ac:dyDescent="0.55000000000000004">
      <c r="A1017" s="3">
        <v>33</v>
      </c>
      <c r="B1017" s="3">
        <v>22</v>
      </c>
      <c r="I1017" s="3">
        <v>33</v>
      </c>
      <c r="J1017" s="3">
        <v>22</v>
      </c>
      <c r="K1017" s="2">
        <f>IF(質格差指数!C1017="","",質格差指数!C1017)</f>
        <v>8.31384794215482E-2</v>
      </c>
      <c r="L1017" s="2">
        <f>IF(質格差指数!D1017="","",質格差指数!D1017)</f>
        <v>0.112459034133174</v>
      </c>
      <c r="M1017" s="2">
        <f>IF(質格差指数!E1017="","",質格差指数!E1017)</f>
        <v>4.4756913081527003E-2</v>
      </c>
      <c r="N1017" s="2">
        <f>IF(質格差指数!F1017="","",質格差指数!F1017)</f>
        <v>4.8167512389683802E-2</v>
      </c>
      <c r="O1017" s="2">
        <f>IF(質格差指数!G1017="","",質格差指数!G1017)</f>
        <v>4.2342396272095899E-2</v>
      </c>
    </row>
    <row r="1018" spans="1:15" x14ac:dyDescent="0.55000000000000004">
      <c r="A1018" s="3">
        <v>33</v>
      </c>
      <c r="B1018" s="3">
        <v>23</v>
      </c>
      <c r="I1018" s="3">
        <v>33</v>
      </c>
      <c r="J1018" s="3">
        <v>23</v>
      </c>
      <c r="K1018" s="2">
        <f>IF(質格差指数!C1018="","",質格差指数!C1018)</f>
        <v>-5.5833243391748598E-3</v>
      </c>
      <c r="L1018" s="2">
        <f>IF(質格差指数!D1018="","",質格差指数!D1018)</f>
        <v>0.21572819661127099</v>
      </c>
      <c r="M1018" s="2">
        <f>IF(質格差指数!E1018="","",質格差指数!E1018)</f>
        <v>0.191446064278572</v>
      </c>
      <c r="N1018" s="2">
        <f>IF(質格差指数!F1018="","",質格差指数!F1018)</f>
        <v>7.0327031939120002E-2</v>
      </c>
      <c r="O1018" s="2">
        <f>IF(質格差指数!G1018="","",質格差指数!G1018)</f>
        <v>1.39548709222037E-2</v>
      </c>
    </row>
    <row r="1019" spans="1:15" x14ac:dyDescent="0.55000000000000004">
      <c r="A1019" s="3">
        <v>33</v>
      </c>
      <c r="B1019" s="3">
        <v>24</v>
      </c>
      <c r="I1019" s="3">
        <v>33</v>
      </c>
      <c r="J1019" s="3">
        <v>24</v>
      </c>
      <c r="K1019" s="2">
        <f>IF(質格差指数!C1019="","",質格差指数!C1019)</f>
        <v>-5.1581434277995497E-2</v>
      </c>
      <c r="L1019" s="2">
        <f>IF(質格差指数!D1019="","",質格差指数!D1019)</f>
        <v>0.11360860049397301</v>
      </c>
      <c r="M1019" s="2">
        <f>IF(質格差指数!E1019="","",質格差指数!E1019)</f>
        <v>8.0012525729858605E-2</v>
      </c>
      <c r="N1019" s="2">
        <f>IF(質格差指数!F1019="","",質格差指数!F1019)</f>
        <v>6.3079583150261506E-2</v>
      </c>
      <c r="O1019" s="2">
        <f>IF(質格差指数!G1019="","",質格差指数!G1019)</f>
        <v>4.6327775587553202E-2</v>
      </c>
    </row>
    <row r="1020" spans="1:15" x14ac:dyDescent="0.55000000000000004">
      <c r="A1020" s="3">
        <v>33</v>
      </c>
      <c r="B1020" s="3">
        <v>25</v>
      </c>
      <c r="I1020" s="3">
        <v>33</v>
      </c>
      <c r="J1020" s="3">
        <v>25</v>
      </c>
      <c r="K1020" s="2">
        <f>IF(質格差指数!C1020="","",質格差指数!C1020)</f>
        <v>4.9169461526076798E-2</v>
      </c>
      <c r="L1020" s="2">
        <f>IF(質格差指数!D1020="","",質格差指数!D1020)</f>
        <v>6.3339211464288406E-2</v>
      </c>
      <c r="M1020" s="2">
        <f>IF(質格差指数!E1020="","",質格差指数!E1020)</f>
        <v>8.3093132379843199E-2</v>
      </c>
      <c r="N1020" s="2">
        <f>IF(質格差指数!F1020="","",質格差指数!F1020)</f>
        <v>7.7543036667740997E-2</v>
      </c>
      <c r="O1020" s="2">
        <f>IF(質格差指数!G1020="","",質格差指数!G1020)</f>
        <v>8.5298779286750406E-2</v>
      </c>
    </row>
    <row r="1021" spans="1:15" x14ac:dyDescent="0.55000000000000004">
      <c r="A1021" s="3">
        <v>33</v>
      </c>
      <c r="B1021" s="3">
        <v>26</v>
      </c>
      <c r="I1021" s="3">
        <v>33</v>
      </c>
      <c r="J1021" s="3">
        <v>26</v>
      </c>
      <c r="K1021" s="2">
        <f>IF(質格差指数!C1021="","",質格差指数!C1021)</f>
        <v>-7.2899735136535998E-2</v>
      </c>
      <c r="L1021" s="2">
        <f>IF(質格差指数!D1021="","",質格差指数!D1021)</f>
        <v>7.1957488737842204E-2</v>
      </c>
      <c r="M1021" s="2">
        <f>IF(質格差指数!E1021="","",質格差指数!E1021)</f>
        <v>0.140568237244491</v>
      </c>
      <c r="N1021" s="2">
        <f>IF(質格差指数!F1021="","",質格差指数!F1021)</f>
        <v>3.0021344972360899E-2</v>
      </c>
      <c r="O1021" s="2">
        <f>IF(質格差指数!G1021="","",質格差指数!G1021)</f>
        <v>3.8927953848352299E-2</v>
      </c>
    </row>
    <row r="1022" spans="1:15" x14ac:dyDescent="0.55000000000000004">
      <c r="A1022" s="3">
        <v>33</v>
      </c>
      <c r="B1022" s="3">
        <v>27</v>
      </c>
      <c r="I1022" s="3">
        <v>33</v>
      </c>
      <c r="J1022" s="3">
        <v>27</v>
      </c>
      <c r="K1022" s="2">
        <f>IF(質格差指数!C1022="","",質格差指数!C1022)</f>
        <v>-0.11246098920591099</v>
      </c>
      <c r="L1022" s="2">
        <f>IF(質格差指数!D1022="","",質格差指数!D1022)</f>
        <v>5.9903902882623497E-2</v>
      </c>
      <c r="M1022" s="2">
        <f>IF(質格差指数!E1022="","",質格差指数!E1022)</f>
        <v>0.117038462793675</v>
      </c>
      <c r="N1022" s="2">
        <f>IF(質格差指数!F1022="","",質格差指数!F1022)</f>
        <v>0.11726433883314701</v>
      </c>
      <c r="O1022" s="2">
        <f>IF(質格差指数!G1022="","",質格差指数!G1022)</f>
        <v>8.8446848402980699E-2</v>
      </c>
    </row>
    <row r="1023" spans="1:15" x14ac:dyDescent="0.55000000000000004">
      <c r="A1023" s="3">
        <v>33</v>
      </c>
      <c r="B1023" s="3">
        <v>28</v>
      </c>
      <c r="I1023" s="3">
        <v>33</v>
      </c>
      <c r="J1023" s="3">
        <v>28</v>
      </c>
      <c r="K1023" s="2">
        <f>IF(質格差指数!C1023="","",質格差指数!C1023)</f>
        <v>4.18795859884174E-2</v>
      </c>
      <c r="L1023" s="2">
        <f>IF(質格差指数!D1023="","",質格差指数!D1023)</f>
        <v>4.9214701981954302E-2</v>
      </c>
      <c r="M1023" s="2">
        <f>IF(質格差指数!E1023="","",質格差指数!E1023)</f>
        <v>5.4721569447552902E-2</v>
      </c>
      <c r="N1023" s="2">
        <f>IF(質格差指数!F1023="","",質格差指数!F1023)</f>
        <v>5.7573474043194801E-2</v>
      </c>
      <c r="O1023" s="2">
        <f>IF(質格差指数!G1023="","",質格差指数!G1023)</f>
        <v>5.80539933992405E-2</v>
      </c>
    </row>
    <row r="1024" spans="1:15" x14ac:dyDescent="0.55000000000000004">
      <c r="A1024" s="3">
        <v>33</v>
      </c>
      <c r="B1024" s="3">
        <v>29</v>
      </c>
      <c r="I1024" s="3">
        <v>33</v>
      </c>
      <c r="J1024" s="3">
        <v>29</v>
      </c>
      <c r="K1024" s="2">
        <f>IF(質格差指数!C1024="","",質格差指数!C1024)</f>
        <v>6.2492086830424502E-2</v>
      </c>
      <c r="L1024" s="2">
        <f>IF(質格差指数!D1024="","",質格差指数!D1024)</f>
        <v>7.5332194593311294E-2</v>
      </c>
      <c r="M1024" s="2">
        <f>IF(質格差指数!E1024="","",質格差指数!E1024)</f>
        <v>-5.2554798052061703E-5</v>
      </c>
      <c r="N1024" s="2">
        <f>IF(質格差指数!F1024="","",質格差指数!F1024)</f>
        <v>-4.0722809151236299E-4</v>
      </c>
      <c r="O1024" s="2">
        <f>IF(質格差指数!G1024="","",質格差指数!G1024)</f>
        <v>-4.9335809621295296E-3</v>
      </c>
    </row>
    <row r="1025" spans="1:15" x14ac:dyDescent="0.55000000000000004">
      <c r="A1025" s="3">
        <v>33</v>
      </c>
      <c r="B1025" s="3">
        <v>30</v>
      </c>
      <c r="I1025" s="3">
        <v>33</v>
      </c>
      <c r="J1025" s="3">
        <v>30</v>
      </c>
      <c r="K1025" s="2">
        <f>IF(質格差指数!C1025="","",質格差指数!C1025)</f>
        <v>5.4867025779415497E-2</v>
      </c>
      <c r="L1025" s="2">
        <f>IF(質格差指数!D1025="","",質格差指数!D1025)</f>
        <v>4.20130193886449E-2</v>
      </c>
      <c r="M1025" s="2">
        <f>IF(質格差指数!E1025="","",質格差指数!E1025)</f>
        <v>5.0512342533392297E-2</v>
      </c>
      <c r="N1025" s="2">
        <f>IF(質格差指数!F1025="","",質格差指数!F1025)</f>
        <v>3.5457261279575103E-2</v>
      </c>
      <c r="O1025" s="2">
        <f>IF(質格差指数!G1025="","",質格差指数!G1025)</f>
        <v>4.18171058068387E-2</v>
      </c>
    </row>
    <row r="1026" spans="1:15" x14ac:dyDescent="0.55000000000000004">
      <c r="A1026" s="3">
        <v>33</v>
      </c>
      <c r="B1026" s="3">
        <v>31</v>
      </c>
      <c r="I1026" s="3">
        <v>33</v>
      </c>
      <c r="J1026" s="3">
        <v>31</v>
      </c>
      <c r="K1026" s="2">
        <f>IF(質格差指数!C1026="","",質格差指数!C1026)</f>
        <v>7.8490337143719405E-2</v>
      </c>
      <c r="L1026" s="2">
        <f>IF(質格差指数!D1026="","",質格差指数!D1026)</f>
        <v>5.6354595711542901E-2</v>
      </c>
      <c r="M1026" s="2">
        <f>IF(質格差指数!E1026="","",質格差指数!E1026)</f>
        <v>5.0131788503585697E-2</v>
      </c>
      <c r="N1026" s="2">
        <f>IF(質格差指数!F1026="","",質格差指数!F1026)</f>
        <v>2.9814920062474399E-2</v>
      </c>
      <c r="O1026" s="2">
        <f>IF(質格差指数!G1026="","",質格差指数!G1026)</f>
        <v>4.6146304550218301E-2</v>
      </c>
    </row>
    <row r="1027" spans="1:15" x14ac:dyDescent="0.55000000000000004">
      <c r="A1027" s="3">
        <v>34</v>
      </c>
      <c r="B1027" s="3">
        <v>1</v>
      </c>
      <c r="I1027" s="3">
        <v>34</v>
      </c>
      <c r="J1027" s="3">
        <v>1</v>
      </c>
      <c r="K1027" s="2">
        <f>IF(質格差指数!C1027="","",質格差指数!C1027)</f>
        <v>0.11816559801193099</v>
      </c>
      <c r="L1027" s="2">
        <f>IF(質格差指数!D1027="","",質格差指数!D1027)</f>
        <v>8.8976809242699503E-2</v>
      </c>
      <c r="M1027" s="2">
        <f>IF(質格差指数!E1027="","",質格差指数!E1027)</f>
        <v>0.13384584292174501</v>
      </c>
      <c r="N1027" s="2">
        <f>IF(質格差指数!F1027="","",質格差指数!F1027)</f>
        <v>0.135723026467053</v>
      </c>
      <c r="O1027" s="2">
        <f>IF(質格差指数!G1027="","",質格差指数!G1027)</f>
        <v>0.13315123170958101</v>
      </c>
    </row>
    <row r="1028" spans="1:15" x14ac:dyDescent="0.55000000000000004">
      <c r="A1028" s="3">
        <v>34</v>
      </c>
      <c r="B1028" s="3">
        <v>2</v>
      </c>
      <c r="I1028" s="3">
        <v>34</v>
      </c>
      <c r="J1028" s="3">
        <v>2</v>
      </c>
      <c r="K1028" s="2">
        <f>IF(質格差指数!C1028="","",質格差指数!C1028)</f>
        <v>0.25810781602667499</v>
      </c>
      <c r="L1028" s="2">
        <f>IF(質格差指数!D1028="","",質格差指数!D1028)</f>
        <v>0.47089726872439303</v>
      </c>
      <c r="M1028" s="2">
        <f>IF(質格差指数!E1028="","",質格差指数!E1028)</f>
        <v>0.65779386678792495</v>
      </c>
      <c r="N1028" s="2">
        <f>IF(質格差指数!F1028="","",質格差指数!F1028)</f>
        <v>0.39228001142319002</v>
      </c>
      <c r="O1028" s="2">
        <f>IF(質格差指数!G1028="","",質格差指数!G1028)</f>
        <v>0.15359699850845701</v>
      </c>
    </row>
    <row r="1029" spans="1:15" x14ac:dyDescent="0.55000000000000004">
      <c r="A1029" s="3">
        <v>34</v>
      </c>
      <c r="B1029" s="3">
        <v>3</v>
      </c>
      <c r="I1029" s="3">
        <v>34</v>
      </c>
      <c r="J1029" s="3">
        <v>3</v>
      </c>
      <c r="K1029" s="2">
        <f>IF(質格差指数!C1029="","",質格差指数!C1029)</f>
        <v>0.117432663534595</v>
      </c>
      <c r="L1029" s="2">
        <f>IF(質格差指数!D1029="","",質格差指数!D1029)</f>
        <v>0.13542648384199499</v>
      </c>
      <c r="M1029" s="2">
        <f>IF(質格差指数!E1029="","",質格差指数!E1029)</f>
        <v>0.146552744953199</v>
      </c>
      <c r="N1029" s="2">
        <f>IF(質格差指数!F1029="","",質格差指数!F1029)</f>
        <v>8.2039643246108601E-2</v>
      </c>
      <c r="O1029" s="2">
        <f>IF(質格差指数!G1029="","",質格差指数!G1029)</f>
        <v>0.119133021925819</v>
      </c>
    </row>
    <row r="1030" spans="1:15" x14ac:dyDescent="0.55000000000000004">
      <c r="A1030" s="3">
        <v>34</v>
      </c>
      <c r="B1030" s="3">
        <v>4</v>
      </c>
      <c r="I1030" s="3">
        <v>34</v>
      </c>
      <c r="J1030" s="3">
        <v>4</v>
      </c>
      <c r="K1030" s="2">
        <f>IF(質格差指数!C1030="","",質格差指数!C1030)</f>
        <v>0.15064006139429001</v>
      </c>
      <c r="L1030" s="2">
        <f>IF(質格差指数!D1030="","",質格差指数!D1030)</f>
        <v>0.24557364931057801</v>
      </c>
      <c r="M1030" s="2">
        <f>IF(質格差指数!E1030="","",質格差指数!E1030)</f>
        <v>0.28693249742510402</v>
      </c>
      <c r="N1030" s="2">
        <f>IF(質格差指数!F1030="","",質格差指数!F1030)</f>
        <v>0.109835213757533</v>
      </c>
      <c r="O1030" s="2">
        <f>IF(質格差指数!G1030="","",質格差指数!G1030)</f>
        <v>0.13145413126289701</v>
      </c>
    </row>
    <row r="1031" spans="1:15" x14ac:dyDescent="0.55000000000000004">
      <c r="A1031" s="3">
        <v>34</v>
      </c>
      <c r="B1031" s="3">
        <v>5</v>
      </c>
      <c r="I1031" s="3">
        <v>34</v>
      </c>
      <c r="J1031" s="3">
        <v>5</v>
      </c>
      <c r="K1031" s="2">
        <f>IF(質格差指数!C1031="","",質格差指数!C1031)</f>
        <v>-2.05814840601523E-2</v>
      </c>
      <c r="L1031" s="2">
        <f>IF(質格差指数!D1031="","",質格差指数!D1031)</f>
        <v>0.14235076884415401</v>
      </c>
      <c r="M1031" s="2">
        <f>IF(質格差指数!E1031="","",質格差指数!E1031)</f>
        <v>0.16143701359398699</v>
      </c>
      <c r="N1031" s="2">
        <f>IF(質格差指数!F1031="","",質格差指数!F1031)</f>
        <v>-3.3180660146719498E-2</v>
      </c>
      <c r="O1031" s="2">
        <f>IF(質格差指数!G1031="","",質格差指数!G1031)</f>
        <v>-2.5250694584656602E-2</v>
      </c>
    </row>
    <row r="1032" spans="1:15" x14ac:dyDescent="0.55000000000000004">
      <c r="A1032" s="3">
        <v>34</v>
      </c>
      <c r="B1032" s="3">
        <v>6</v>
      </c>
      <c r="I1032" s="3">
        <v>34</v>
      </c>
      <c r="J1032" s="3">
        <v>6</v>
      </c>
      <c r="K1032" s="2">
        <f>IF(質格差指数!C1032="","",質格差指数!C1032)</f>
        <v>3.1790187121320798E-2</v>
      </c>
      <c r="L1032" s="2">
        <f>IF(質格差指数!D1032="","",質格差指数!D1032)</f>
        <v>6.9203835760695803E-2</v>
      </c>
      <c r="M1032" s="2">
        <f>IF(質格差指数!E1032="","",質格差指数!E1032)</f>
        <v>0.109647532153472</v>
      </c>
      <c r="N1032" s="2">
        <f>IF(質格差指数!F1032="","",質格差指数!F1032)</f>
        <v>7.1855398249775996E-3</v>
      </c>
      <c r="O1032" s="2">
        <f>IF(質格差指数!G1032="","",質格差指数!G1032)</f>
        <v>2.3154747007613601E-2</v>
      </c>
    </row>
    <row r="1033" spans="1:15" x14ac:dyDescent="0.55000000000000004">
      <c r="A1033" s="3">
        <v>34</v>
      </c>
      <c r="B1033" s="3">
        <v>7</v>
      </c>
      <c r="I1033" s="3">
        <v>34</v>
      </c>
      <c r="J1033" s="3">
        <v>7</v>
      </c>
      <c r="K1033" s="2">
        <f>IF(質格差指数!C1033="","",質格差指数!C1033)</f>
        <v>5.7377916186026799E-2</v>
      </c>
      <c r="L1033" s="2">
        <f>IF(質格差指数!D1033="","",質格差指数!D1033)</f>
        <v>8.7781896984709007E-2</v>
      </c>
      <c r="M1033" s="2">
        <f>IF(質格差指数!E1033="","",質格差指数!E1033)</f>
        <v>0.111279168662151</v>
      </c>
      <c r="N1033" s="2">
        <f>IF(質格差指数!F1033="","",質格差指数!F1033)</f>
        <v>1.2189407392998799E-2</v>
      </c>
      <c r="O1033" s="2">
        <f>IF(質格差指数!G1033="","",質格差指数!G1033)</f>
        <v>2.71643572264266E-2</v>
      </c>
    </row>
    <row r="1034" spans="1:15" x14ac:dyDescent="0.55000000000000004">
      <c r="A1034" s="3">
        <v>34</v>
      </c>
      <c r="B1034" s="3">
        <v>8</v>
      </c>
      <c r="I1034" s="3">
        <v>34</v>
      </c>
      <c r="J1034" s="3">
        <v>8</v>
      </c>
      <c r="K1034" s="2">
        <f>IF(質格差指数!C1034="","",質格差指数!C1034)</f>
        <v>3.7320466043903502E-2</v>
      </c>
      <c r="L1034" s="2">
        <f>IF(質格差指数!D1034="","",質格差指数!D1034)</f>
        <v>5.4873322381310902E-2</v>
      </c>
      <c r="M1034" s="2">
        <f>IF(質格差指数!E1034="","",質格差指数!E1034)</f>
        <v>0.10123301642443</v>
      </c>
      <c r="N1034" s="2">
        <f>IF(質格差指数!F1034="","",質格差指数!F1034)</f>
        <v>-1.5946759120750699E-2</v>
      </c>
      <c r="O1034" s="2">
        <f>IF(質格差指数!G1034="","",質格差指数!G1034)</f>
        <v>-1.28354412797247E-2</v>
      </c>
    </row>
    <row r="1035" spans="1:15" x14ac:dyDescent="0.55000000000000004">
      <c r="A1035" s="3">
        <v>34</v>
      </c>
      <c r="B1035" s="3">
        <v>9</v>
      </c>
      <c r="I1035" s="3">
        <v>34</v>
      </c>
      <c r="J1035" s="3">
        <v>9</v>
      </c>
      <c r="K1035" s="2">
        <f>IF(質格差指数!C1035="","",質格差指数!C1035)</f>
        <v>6.22283709837528E-2</v>
      </c>
      <c r="L1035" s="2">
        <f>IF(質格差指数!D1035="","",質格差指数!D1035)</f>
        <v>7.3354079531684394E-2</v>
      </c>
      <c r="M1035" s="2">
        <f>IF(質格差指数!E1035="","",質格差指数!E1035)</f>
        <v>0.103651114712484</v>
      </c>
      <c r="N1035" s="2">
        <f>IF(質格差指数!F1035="","",質格差指数!F1035)</f>
        <v>9.0250092162328394E-3</v>
      </c>
      <c r="O1035" s="2">
        <f>IF(質格差指数!G1035="","",質格差指数!G1035)</f>
        <v>3.0541083661869799E-2</v>
      </c>
    </row>
    <row r="1036" spans="1:15" x14ac:dyDescent="0.55000000000000004">
      <c r="A1036" s="3">
        <v>34</v>
      </c>
      <c r="B1036" s="3">
        <v>10</v>
      </c>
      <c r="I1036" s="3">
        <v>34</v>
      </c>
      <c r="J1036" s="3">
        <v>10</v>
      </c>
      <c r="K1036" s="2">
        <f>IF(質格差指数!C1036="","",質格差指数!C1036)</f>
        <v>5.3422562658012297E-2</v>
      </c>
      <c r="L1036" s="2">
        <f>IF(質格差指数!D1036="","",質格差指数!D1036)</f>
        <v>0.103101991001672</v>
      </c>
      <c r="M1036" s="2">
        <f>IF(質格差指数!E1036="","",質格差指数!E1036)</f>
        <v>0.14300295805565499</v>
      </c>
      <c r="N1036" s="2">
        <f>IF(質格差指数!F1036="","",質格差指数!F1036)</f>
        <v>5.9690949447729E-2</v>
      </c>
      <c r="O1036" s="2">
        <f>IF(質格差指数!G1036="","",質格差指数!G1036)</f>
        <v>7.1667658333688905E-2</v>
      </c>
    </row>
    <row r="1037" spans="1:15" x14ac:dyDescent="0.55000000000000004">
      <c r="A1037" s="3">
        <v>34</v>
      </c>
      <c r="B1037" s="3">
        <v>11</v>
      </c>
      <c r="I1037" s="3">
        <v>34</v>
      </c>
      <c r="J1037" s="3">
        <v>11</v>
      </c>
      <c r="K1037" s="2">
        <f>IF(質格差指数!C1037="","",質格差指数!C1037)</f>
        <v>4.6852574766338598E-2</v>
      </c>
      <c r="L1037" s="2">
        <f>IF(質格差指数!D1037="","",質格差指数!D1037)</f>
        <v>9.8196782327777093E-2</v>
      </c>
      <c r="M1037" s="2">
        <f>IF(質格差指数!E1037="","",質格差指数!E1037)</f>
        <v>0.107820375844002</v>
      </c>
      <c r="N1037" s="2">
        <f>IF(質格差指数!F1037="","",質格差指数!F1037)</f>
        <v>6.1416990799026397E-3</v>
      </c>
      <c r="O1037" s="2">
        <f>IF(質格差指数!G1037="","",質格差指数!G1037)</f>
        <v>2.6164483650353201E-2</v>
      </c>
    </row>
    <row r="1038" spans="1:15" x14ac:dyDescent="0.55000000000000004">
      <c r="A1038" s="3">
        <v>34</v>
      </c>
      <c r="B1038" s="3">
        <v>12</v>
      </c>
      <c r="I1038" s="3">
        <v>34</v>
      </c>
      <c r="J1038" s="3">
        <v>12</v>
      </c>
      <c r="K1038" s="2">
        <f>IF(質格差指数!C1038="","",質格差指数!C1038)</f>
        <v>-1.5048297024055499E-2</v>
      </c>
      <c r="L1038" s="2">
        <f>IF(質格差指数!D1038="","",質格差指数!D1038)</f>
        <v>8.4027686720340902E-2</v>
      </c>
      <c r="M1038" s="2">
        <f>IF(質格差指数!E1038="","",質格差指数!E1038)</f>
        <v>0.12930372559175399</v>
      </c>
      <c r="N1038" s="2">
        <f>IF(質格差指数!F1038="","",質格差指数!F1038)</f>
        <v>-4.4902034223946799E-2</v>
      </c>
      <c r="O1038" s="2">
        <f>IF(質格差指数!G1038="","",質格差指数!G1038)</f>
        <v>-2.4096068452001799E-2</v>
      </c>
    </row>
    <row r="1039" spans="1:15" x14ac:dyDescent="0.55000000000000004">
      <c r="A1039" s="3">
        <v>34</v>
      </c>
      <c r="B1039" s="3">
        <v>13</v>
      </c>
      <c r="I1039" s="3">
        <v>34</v>
      </c>
      <c r="J1039" s="3">
        <v>13</v>
      </c>
      <c r="K1039" s="2">
        <f>IF(質格差指数!C1039="","",質格差指数!C1039)</f>
        <v>-0.194974526237884</v>
      </c>
      <c r="L1039" s="2">
        <f>IF(質格差指数!D1039="","",質格差指数!D1039)</f>
        <v>-0.101879081906061</v>
      </c>
      <c r="M1039" s="2">
        <f>IF(質格差指数!E1039="","",質格差指数!E1039)</f>
        <v>3.6701380758561199E-3</v>
      </c>
      <c r="N1039" s="2">
        <f>IF(質格差指数!F1039="","",質格差指数!F1039)</f>
        <v>-0.46142033957873901</v>
      </c>
      <c r="O1039" s="2">
        <f>IF(質格差指数!G1039="","",質格差指数!G1039)</f>
        <v>-0.48747703927865799</v>
      </c>
    </row>
    <row r="1040" spans="1:15" x14ac:dyDescent="0.55000000000000004">
      <c r="A1040" s="3">
        <v>34</v>
      </c>
      <c r="B1040" s="3">
        <v>14</v>
      </c>
      <c r="I1040" s="3">
        <v>34</v>
      </c>
      <c r="J1040" s="3">
        <v>14</v>
      </c>
      <c r="K1040" s="2">
        <f>IF(質格差指数!C1040="","",質格差指数!C1040)</f>
        <v>2.2017605518419098E-2</v>
      </c>
      <c r="L1040" s="2">
        <f>IF(質格差指数!D1040="","",質格差指数!D1040)</f>
        <v>9.1247828583681495E-2</v>
      </c>
      <c r="M1040" s="2">
        <f>IF(質格差指数!E1040="","",質格差指数!E1040)</f>
        <v>0.14789081351597499</v>
      </c>
      <c r="N1040" s="2">
        <f>IF(質格差指数!F1040="","",質格差指数!F1040)</f>
        <v>2.7974344345642801E-2</v>
      </c>
      <c r="O1040" s="2">
        <f>IF(質格差指数!G1040="","",質格差指数!G1040)</f>
        <v>3.85037948456066E-2</v>
      </c>
    </row>
    <row r="1041" spans="1:15" x14ac:dyDescent="0.55000000000000004">
      <c r="A1041" s="3">
        <v>34</v>
      </c>
      <c r="B1041" s="3">
        <v>15</v>
      </c>
      <c r="I1041" s="3">
        <v>34</v>
      </c>
      <c r="J1041" s="3">
        <v>15</v>
      </c>
      <c r="K1041" s="2">
        <f>IF(質格差指数!C1041="","",質格差指数!C1041)</f>
        <v>-1.7769227777667901E-2</v>
      </c>
      <c r="L1041" s="2">
        <f>IF(質格差指数!D1041="","",質格差指数!D1041)</f>
        <v>0.112794456996358</v>
      </c>
      <c r="M1041" s="2">
        <f>IF(質格差指数!E1041="","",質格差指数!E1041)</f>
        <v>0.14978976635165001</v>
      </c>
      <c r="N1041" s="2">
        <f>IF(質格差指数!F1041="","",質格差指数!F1041)</f>
        <v>-4.53990010609404E-2</v>
      </c>
      <c r="O1041" s="2">
        <f>IF(質格差指数!G1041="","",質格差指数!G1041)</f>
        <v>-3.72087062763811E-2</v>
      </c>
    </row>
    <row r="1042" spans="1:15" x14ac:dyDescent="0.55000000000000004">
      <c r="A1042" s="3">
        <v>34</v>
      </c>
      <c r="B1042" s="3">
        <v>16</v>
      </c>
      <c r="I1042" s="3">
        <v>34</v>
      </c>
      <c r="J1042" s="3">
        <v>16</v>
      </c>
      <c r="K1042" s="2">
        <f>IF(質格差指数!C1042="","",質格差指数!C1042)</f>
        <v>0.137556022819944</v>
      </c>
      <c r="L1042" s="2">
        <f>IF(質格差指数!D1042="","",質格差指数!D1042)</f>
        <v>0.144151071768751</v>
      </c>
      <c r="M1042" s="2">
        <f>IF(質格差指数!E1042="","",質格差指数!E1042)</f>
        <v>0.166944626307856</v>
      </c>
      <c r="N1042" s="2">
        <f>IF(質格差指数!F1042="","",質格差指数!F1042)</f>
        <v>0.104803447384218</v>
      </c>
      <c r="O1042" s="2">
        <f>IF(質格差指数!G1042="","",質格差指数!G1042)</f>
        <v>0.119065209081311</v>
      </c>
    </row>
    <row r="1043" spans="1:15" x14ac:dyDescent="0.55000000000000004">
      <c r="A1043" s="3">
        <v>34</v>
      </c>
      <c r="B1043" s="3">
        <v>17</v>
      </c>
      <c r="I1043" s="3">
        <v>34</v>
      </c>
      <c r="J1043" s="3">
        <v>17</v>
      </c>
      <c r="K1043" s="2">
        <f>IF(質格差指数!C1043="","",質格差指数!C1043)</f>
        <v>7.3222902509518503E-2</v>
      </c>
      <c r="L1043" s="2">
        <f>IF(質格差指数!D1043="","",質格差指数!D1043)</f>
        <v>0.119101829294541</v>
      </c>
      <c r="M1043" s="2">
        <f>IF(質格差指数!E1043="","",質格差指数!E1043)</f>
        <v>0.13615841377794899</v>
      </c>
      <c r="N1043" s="2">
        <f>IF(質格差指数!F1043="","",質格差指数!F1043)</f>
        <v>0.125134333823755</v>
      </c>
      <c r="O1043" s="2">
        <f>IF(質格差指数!G1043="","",質格差指数!G1043)</f>
        <v>9.3052938946649205E-2</v>
      </c>
    </row>
    <row r="1044" spans="1:15" x14ac:dyDescent="0.55000000000000004">
      <c r="A1044" s="3">
        <v>34</v>
      </c>
      <c r="B1044" s="3">
        <v>18</v>
      </c>
      <c r="I1044" s="3">
        <v>34</v>
      </c>
      <c r="J1044" s="3">
        <v>18</v>
      </c>
      <c r="K1044" s="2">
        <f>IF(質格差指数!C1044="","",質格差指数!C1044)</f>
        <v>9.9058884863192503E-2</v>
      </c>
      <c r="L1044" s="2">
        <f>IF(質格差指数!D1044="","",質格差指数!D1044)</f>
        <v>9.4496126091243096E-2</v>
      </c>
      <c r="M1044" s="2">
        <f>IF(質格差指数!E1044="","",質格差指数!E1044)</f>
        <v>0.115072527707151</v>
      </c>
      <c r="N1044" s="2">
        <f>IF(質格差指数!F1044="","",質格差指数!F1044)</f>
        <v>9.9960062250104495E-2</v>
      </c>
      <c r="O1044" s="2">
        <f>IF(質格差指数!G1044="","",質格差指数!G1044)</f>
        <v>8.2842427989501893E-2</v>
      </c>
    </row>
    <row r="1045" spans="1:15" x14ac:dyDescent="0.55000000000000004">
      <c r="A1045" s="3">
        <v>34</v>
      </c>
      <c r="B1045" s="3">
        <v>19</v>
      </c>
      <c r="I1045" s="3">
        <v>34</v>
      </c>
      <c r="J1045" s="3">
        <v>19</v>
      </c>
      <c r="K1045" s="2">
        <f>IF(質格差指数!C1045="","",質格差指数!C1045)</f>
        <v>0.129923098863785</v>
      </c>
      <c r="L1045" s="2">
        <f>IF(質格差指数!D1045="","",質格差指数!D1045)</f>
        <v>0.14792704779402699</v>
      </c>
      <c r="M1045" s="2">
        <f>IF(質格差指数!E1045="","",質格差指数!E1045)</f>
        <v>0.14537671360983001</v>
      </c>
      <c r="N1045" s="2">
        <f>IF(質格差指数!F1045="","",質格差指数!F1045)</f>
        <v>0.13717297640940401</v>
      </c>
      <c r="O1045" s="2">
        <f>IF(質格差指数!G1045="","",質格差指数!G1045)</f>
        <v>0.14118559988750701</v>
      </c>
    </row>
    <row r="1046" spans="1:15" x14ac:dyDescent="0.55000000000000004">
      <c r="A1046" s="3">
        <v>34</v>
      </c>
      <c r="B1046" s="3">
        <v>20</v>
      </c>
      <c r="I1046" s="3">
        <v>34</v>
      </c>
      <c r="J1046" s="3">
        <v>20</v>
      </c>
      <c r="K1046" s="2">
        <f>IF(質格差指数!C1046="","",質格差指数!C1046)</f>
        <v>0.10951498841842899</v>
      </c>
      <c r="L1046" s="2">
        <f>IF(質格差指数!D1046="","",質格差指数!D1046)</f>
        <v>0.110369485908792</v>
      </c>
      <c r="M1046" s="2">
        <f>IF(質格差指数!E1046="","",質格差指数!E1046)</f>
        <v>0.113451054154437</v>
      </c>
      <c r="N1046" s="2">
        <f>IF(質格差指数!F1046="","",質格差指数!F1046)</f>
        <v>9.9567947058912407E-2</v>
      </c>
      <c r="O1046" s="2">
        <f>IF(質格差指数!G1046="","",質格差指数!G1046)</f>
        <v>0.127743029339176</v>
      </c>
    </row>
    <row r="1047" spans="1:15" x14ac:dyDescent="0.55000000000000004">
      <c r="A1047" s="3">
        <v>34</v>
      </c>
      <c r="B1047" s="3">
        <v>21</v>
      </c>
      <c r="I1047" s="3">
        <v>34</v>
      </c>
      <c r="J1047" s="3">
        <v>21</v>
      </c>
      <c r="K1047" s="2">
        <f>IF(質格差指数!C1047="","",質格差指数!C1047)</f>
        <v>4.2497094223888102E-2</v>
      </c>
      <c r="L1047" s="2">
        <f>IF(質格差指数!D1047="","",質格差指数!D1047)</f>
        <v>4.3350697200534499E-2</v>
      </c>
      <c r="M1047" s="2">
        <f>IF(質格差指数!E1047="","",質格差指数!E1047)</f>
        <v>8.9175806480969205E-2</v>
      </c>
      <c r="N1047" s="2">
        <f>IF(質格差指数!F1047="","",質格差指数!F1047)</f>
        <v>6.2134973611684997E-2</v>
      </c>
      <c r="O1047" s="2">
        <f>IF(質格差指数!G1047="","",質格差指数!G1047)</f>
        <v>6.4425405522626197E-2</v>
      </c>
    </row>
    <row r="1048" spans="1:15" x14ac:dyDescent="0.55000000000000004">
      <c r="A1048" s="3">
        <v>34</v>
      </c>
      <c r="B1048" s="3">
        <v>22</v>
      </c>
      <c r="I1048" s="3">
        <v>34</v>
      </c>
      <c r="J1048" s="3">
        <v>22</v>
      </c>
      <c r="K1048" s="2">
        <f>IF(質格差指数!C1048="","",質格差指数!C1048)</f>
        <v>6.3061450097964905E-2</v>
      </c>
      <c r="L1048" s="2">
        <f>IF(質格差指数!D1048="","",質格差指数!D1048)</f>
        <v>5.3761008212036103E-2</v>
      </c>
      <c r="M1048" s="2">
        <f>IF(質格差指数!E1048="","",質格差指数!E1048)</f>
        <v>7.5706997733696699E-2</v>
      </c>
      <c r="N1048" s="2">
        <f>IF(質格差指数!F1048="","",質格差指数!F1048)</f>
        <v>5.6344758885922497E-2</v>
      </c>
      <c r="O1048" s="2">
        <f>IF(質格差指数!G1048="","",質格差指数!G1048)</f>
        <v>4.7112082084440801E-2</v>
      </c>
    </row>
    <row r="1049" spans="1:15" x14ac:dyDescent="0.55000000000000004">
      <c r="A1049" s="3">
        <v>34</v>
      </c>
      <c r="B1049" s="3">
        <v>23</v>
      </c>
      <c r="I1049" s="3">
        <v>34</v>
      </c>
      <c r="J1049" s="3">
        <v>23</v>
      </c>
      <c r="K1049" s="2">
        <f>IF(質格差指数!C1049="","",質格差指数!C1049)</f>
        <v>0.15624446266146599</v>
      </c>
      <c r="L1049" s="2">
        <f>IF(質格差指数!D1049="","",質格差指数!D1049)</f>
        <v>0.242129515618037</v>
      </c>
      <c r="M1049" s="2">
        <f>IF(質格差指数!E1049="","",質格差指数!E1049)</f>
        <v>0.16855962991465301</v>
      </c>
      <c r="N1049" s="2">
        <f>IF(質格差指数!F1049="","",質格差指数!F1049)</f>
        <v>0.13011973465579199</v>
      </c>
      <c r="O1049" s="2">
        <f>IF(質格差指数!G1049="","",質格差指数!G1049)</f>
        <v>9.9546435805493202E-2</v>
      </c>
    </row>
    <row r="1050" spans="1:15" x14ac:dyDescent="0.55000000000000004">
      <c r="A1050" s="3">
        <v>34</v>
      </c>
      <c r="B1050" s="3">
        <v>24</v>
      </c>
      <c r="I1050" s="3">
        <v>34</v>
      </c>
      <c r="J1050" s="3">
        <v>24</v>
      </c>
      <c r="K1050" s="2">
        <f>IF(質格差指数!C1050="","",質格差指数!C1050)</f>
        <v>5.8392914542552903E-2</v>
      </c>
      <c r="L1050" s="2">
        <f>IF(質格差指数!D1050="","",質格差指数!D1050)</f>
        <v>0.11755250916329001</v>
      </c>
      <c r="M1050" s="2">
        <f>IF(質格差指数!E1050="","",質格差指数!E1050)</f>
        <v>7.6409597956864306E-2</v>
      </c>
      <c r="N1050" s="2">
        <f>IF(質格差指数!F1050="","",質格差指数!F1050)</f>
        <v>8.4206101417792598E-2</v>
      </c>
      <c r="O1050" s="2">
        <f>IF(質格差指数!G1050="","",質格差指数!G1050)</f>
        <v>6.65998116123621E-2</v>
      </c>
    </row>
    <row r="1051" spans="1:15" x14ac:dyDescent="0.55000000000000004">
      <c r="A1051" s="3">
        <v>34</v>
      </c>
      <c r="B1051" s="3">
        <v>25</v>
      </c>
      <c r="I1051" s="3">
        <v>34</v>
      </c>
      <c r="J1051" s="3">
        <v>25</v>
      </c>
      <c r="K1051" s="2">
        <f>IF(質格差指数!C1051="","",質格差指数!C1051)</f>
        <v>8.0038113476354103E-2</v>
      </c>
      <c r="L1051" s="2">
        <f>IF(質格差指数!D1051="","",質格差指数!D1051)</f>
        <v>2.7423054308741E-2</v>
      </c>
      <c r="M1051" s="2">
        <f>IF(質格差指数!E1051="","",質格差指数!E1051)</f>
        <v>5.3676112337210702E-2</v>
      </c>
      <c r="N1051" s="2">
        <f>IF(質格差指数!F1051="","",質格差指数!F1051)</f>
        <v>0.119529338113658</v>
      </c>
      <c r="O1051" s="2">
        <f>IF(質格差指数!G1051="","",質格差指数!G1051)</f>
        <v>8.0784903169049099E-2</v>
      </c>
    </row>
    <row r="1052" spans="1:15" x14ac:dyDescent="0.55000000000000004">
      <c r="A1052" s="3">
        <v>34</v>
      </c>
      <c r="B1052" s="3">
        <v>26</v>
      </c>
      <c r="I1052" s="3">
        <v>34</v>
      </c>
      <c r="J1052" s="3">
        <v>26</v>
      </c>
      <c r="K1052" s="2">
        <f>IF(質格差指数!C1052="","",質格差指数!C1052)</f>
        <v>1.8939856463291299E-2</v>
      </c>
      <c r="L1052" s="2">
        <f>IF(質格差指数!D1052="","",質格差指数!D1052)</f>
        <v>0.15799193998748701</v>
      </c>
      <c r="M1052" s="2">
        <f>IF(質格差指数!E1052="","",質格差指数!E1052)</f>
        <v>0.12878721957404499</v>
      </c>
      <c r="N1052" s="2">
        <f>IF(質格差指数!F1052="","",質格差指数!F1052)</f>
        <v>0.11987488958819199</v>
      </c>
      <c r="O1052" s="2">
        <f>IF(質格差指数!G1052="","",質格差指数!G1052)</f>
        <v>0.12829417753667299</v>
      </c>
    </row>
    <row r="1053" spans="1:15" x14ac:dyDescent="0.55000000000000004">
      <c r="A1053" s="3">
        <v>34</v>
      </c>
      <c r="B1053" s="3">
        <v>27</v>
      </c>
      <c r="I1053" s="3">
        <v>34</v>
      </c>
      <c r="J1053" s="3">
        <v>27</v>
      </c>
      <c r="K1053" s="2">
        <f>IF(質格差指数!C1053="","",質格差指数!C1053)</f>
        <v>0.121585762231309</v>
      </c>
      <c r="L1053" s="2">
        <f>IF(質格差指数!D1053="","",質格差指数!D1053)</f>
        <v>0.13984593233948001</v>
      </c>
      <c r="M1053" s="2">
        <f>IF(質格差指数!E1053="","",質格差指数!E1053)</f>
        <v>8.8865291974749003E-2</v>
      </c>
      <c r="N1053" s="2">
        <f>IF(質格差指数!F1053="","",質格差指数!F1053)</f>
        <v>0.14337967172743399</v>
      </c>
      <c r="O1053" s="2">
        <f>IF(質格差指数!G1053="","",質格差指数!G1053)</f>
        <v>6.9795737027820895E-2</v>
      </c>
    </row>
    <row r="1054" spans="1:15" x14ac:dyDescent="0.55000000000000004">
      <c r="A1054" s="3">
        <v>34</v>
      </c>
      <c r="B1054" s="3">
        <v>28</v>
      </c>
      <c r="I1054" s="3">
        <v>34</v>
      </c>
      <c r="J1054" s="3">
        <v>28</v>
      </c>
      <c r="K1054" s="2">
        <f>IF(質格差指数!C1054="","",質格差指数!C1054)</f>
        <v>2.1965646086319499E-2</v>
      </c>
      <c r="L1054" s="2">
        <f>IF(質格差指数!D1054="","",質格差指数!D1054)</f>
        <v>2.7354848780169898E-2</v>
      </c>
      <c r="M1054" s="2">
        <f>IF(質格差指数!E1054="","",質格差指数!E1054)</f>
        <v>2.2070245953286799E-2</v>
      </c>
      <c r="N1054" s="2">
        <f>IF(質格差指数!F1054="","",質格差指数!F1054)</f>
        <v>2.4230921941874199E-2</v>
      </c>
      <c r="O1054" s="2">
        <f>IF(質格差指数!G1054="","",質格差指数!G1054)</f>
        <v>2.3841702355735201E-2</v>
      </c>
    </row>
    <row r="1055" spans="1:15" x14ac:dyDescent="0.55000000000000004">
      <c r="A1055" s="3">
        <v>34</v>
      </c>
      <c r="B1055" s="3">
        <v>29</v>
      </c>
      <c r="I1055" s="3">
        <v>34</v>
      </c>
      <c r="J1055" s="3">
        <v>29</v>
      </c>
      <c r="K1055" s="2">
        <f>IF(質格差指数!C1055="","",質格差指数!C1055)</f>
        <v>1.6323819485546998E-2</v>
      </c>
      <c r="L1055" s="2">
        <f>IF(質格差指数!D1055="","",質格差指数!D1055)</f>
        <v>2.5230148810424301E-2</v>
      </c>
      <c r="M1055" s="2">
        <f>IF(質格差指数!E1055="","",質格差指数!E1055)</f>
        <v>-5.0437412018795001E-3</v>
      </c>
      <c r="N1055" s="2">
        <f>IF(質格差指数!F1055="","",質格差指数!F1055)</f>
        <v>2.13680812563137E-2</v>
      </c>
      <c r="O1055" s="2">
        <f>IF(質格差指数!G1055="","",質格差指数!G1055)</f>
        <v>-4.4474731767617497E-3</v>
      </c>
    </row>
    <row r="1056" spans="1:15" x14ac:dyDescent="0.55000000000000004">
      <c r="A1056" s="3">
        <v>34</v>
      </c>
      <c r="B1056" s="3">
        <v>30</v>
      </c>
      <c r="I1056" s="3">
        <v>34</v>
      </c>
      <c r="J1056" s="3">
        <v>30</v>
      </c>
      <c r="K1056" s="2">
        <f>IF(質格差指数!C1056="","",質格差指数!C1056)</f>
        <v>4.025487025709E-2</v>
      </c>
      <c r="L1056" s="2">
        <f>IF(質格差指数!D1056="","",質格差指数!D1056)</f>
        <v>4.4140924318786301E-2</v>
      </c>
      <c r="M1056" s="2">
        <f>IF(質格差指数!E1056="","",質格差指数!E1056)</f>
        <v>4.7297282307256203E-2</v>
      </c>
      <c r="N1056" s="2">
        <f>IF(質格差指数!F1056="","",質格差指数!F1056)</f>
        <v>5.13519485312912E-2</v>
      </c>
      <c r="O1056" s="2">
        <f>IF(質格差指数!G1056="","",質格差指数!G1056)</f>
        <v>5.9611554622671398E-2</v>
      </c>
    </row>
    <row r="1057" spans="1:15" x14ac:dyDescent="0.55000000000000004">
      <c r="A1057" s="3">
        <v>34</v>
      </c>
      <c r="B1057" s="3">
        <v>31</v>
      </c>
      <c r="I1057" s="3">
        <v>34</v>
      </c>
      <c r="J1057" s="3">
        <v>31</v>
      </c>
      <c r="K1057" s="2">
        <f>IF(質格差指数!C1057="","",質格差指数!C1057)</f>
        <v>8.5431749170006302E-2</v>
      </c>
      <c r="L1057" s="2">
        <f>IF(質格差指数!D1057="","",質格差指数!D1057)</f>
        <v>8.4200241956002606E-2</v>
      </c>
      <c r="M1057" s="2">
        <f>IF(質格差指数!E1057="","",質格差指数!E1057)</f>
        <v>7.4496033160517797E-2</v>
      </c>
      <c r="N1057" s="2">
        <f>IF(質格差指数!F1057="","",質格差指数!F1057)</f>
        <v>8.2198984842840703E-2</v>
      </c>
      <c r="O1057" s="2">
        <f>IF(質格差指数!G1057="","",質格差指数!G1057)</f>
        <v>7.17235557200228E-2</v>
      </c>
    </row>
    <row r="1058" spans="1:15" x14ac:dyDescent="0.55000000000000004">
      <c r="A1058" s="3">
        <v>35</v>
      </c>
      <c r="B1058" s="3">
        <v>1</v>
      </c>
      <c r="I1058" s="3">
        <v>35</v>
      </c>
      <c r="J1058" s="3">
        <v>1</v>
      </c>
      <c r="K1058" s="2">
        <f>IF(質格差指数!C1058="","",質格差指数!C1058)</f>
        <v>-6.2648114765736604E-2</v>
      </c>
      <c r="L1058" s="2">
        <f>IF(質格差指数!D1058="","",質格差指数!D1058)</f>
        <v>-1.50560626267817E-2</v>
      </c>
      <c r="M1058" s="2">
        <f>IF(質格差指数!E1058="","",質格差指数!E1058)</f>
        <v>1.91103770128426E-2</v>
      </c>
      <c r="N1058" s="2">
        <f>IF(質格差指数!F1058="","",質格差指数!F1058)</f>
        <v>3.3907260040823402E-2</v>
      </c>
      <c r="O1058" s="2">
        <f>IF(質格差指数!G1058="","",質格差指数!G1058)</f>
        <v>3.31117905724903E-2</v>
      </c>
    </row>
    <row r="1059" spans="1:15" x14ac:dyDescent="0.55000000000000004">
      <c r="A1059" s="3">
        <v>35</v>
      </c>
      <c r="B1059" s="3">
        <v>2</v>
      </c>
      <c r="I1059" s="3">
        <v>35</v>
      </c>
      <c r="J1059" s="3">
        <v>2</v>
      </c>
      <c r="K1059" s="2">
        <f>IF(質格差指数!C1059="","",質格差指数!C1059)</f>
        <v>-0.46153847339291099</v>
      </c>
      <c r="L1059" s="2">
        <f>IF(質格差指数!D1059="","",質格差指数!D1059)</f>
        <v>-0.37410183007403103</v>
      </c>
      <c r="M1059" s="2">
        <f>IF(質格差指数!E1059="","",質格差指数!E1059)</f>
        <v>-0.27089950775564497</v>
      </c>
      <c r="N1059" s="2">
        <f>IF(質格差指数!F1059="","",質格差指数!F1059)</f>
        <v>-0.137624088243885</v>
      </c>
      <c r="O1059" s="2">
        <f>IF(質格差指数!G1059="","",質格差指数!G1059)</f>
        <v>-0.157412589487819</v>
      </c>
    </row>
    <row r="1060" spans="1:15" x14ac:dyDescent="0.55000000000000004">
      <c r="A1060" s="3">
        <v>35</v>
      </c>
      <c r="B1060" s="3">
        <v>3</v>
      </c>
      <c r="I1060" s="3">
        <v>35</v>
      </c>
      <c r="J1060" s="3">
        <v>3</v>
      </c>
      <c r="K1060" s="2">
        <f>IF(質格差指数!C1060="","",質格差指数!C1060)</f>
        <v>8.37117665546082E-2</v>
      </c>
      <c r="L1060" s="2">
        <f>IF(質格差指数!D1060="","",質格差指数!D1060)</f>
        <v>6.9125909808853206E-2</v>
      </c>
      <c r="M1060" s="2">
        <f>IF(質格差指数!E1060="","",質格差指数!E1060)</f>
        <v>7.8703360905214501E-2</v>
      </c>
      <c r="N1060" s="2">
        <f>IF(質格差指数!F1060="","",質格差指数!F1060)</f>
        <v>8.2389545614276902E-2</v>
      </c>
      <c r="O1060" s="2">
        <f>IF(質格差指数!G1060="","",質格差指数!G1060)</f>
        <v>7.6348940683864802E-2</v>
      </c>
    </row>
    <row r="1061" spans="1:15" x14ac:dyDescent="0.55000000000000004">
      <c r="A1061" s="3">
        <v>35</v>
      </c>
      <c r="B1061" s="3">
        <v>4</v>
      </c>
      <c r="I1061" s="3">
        <v>35</v>
      </c>
      <c r="J1061" s="3">
        <v>4</v>
      </c>
      <c r="K1061" s="2">
        <f>IF(質格差指数!C1061="","",質格差指数!C1061)</f>
        <v>0.24181311925561599</v>
      </c>
      <c r="L1061" s="2">
        <f>IF(質格差指数!D1061="","",質格差指数!D1061)</f>
        <v>0.24018505999937101</v>
      </c>
      <c r="M1061" s="2">
        <f>IF(質格差指数!E1061="","",質格差指数!E1061)</f>
        <v>0.238277792621653</v>
      </c>
      <c r="N1061" s="2">
        <f>IF(質格差指数!F1061="","",質格差指数!F1061)</f>
        <v>0.191549502809329</v>
      </c>
      <c r="O1061" s="2">
        <f>IF(質格差指数!G1061="","",質格差指数!G1061)</f>
        <v>0.16808669187750999</v>
      </c>
    </row>
    <row r="1062" spans="1:15" x14ac:dyDescent="0.55000000000000004">
      <c r="A1062" s="3">
        <v>35</v>
      </c>
      <c r="B1062" s="3">
        <v>5</v>
      </c>
      <c r="I1062" s="3">
        <v>35</v>
      </c>
      <c r="J1062" s="3">
        <v>5</v>
      </c>
      <c r="K1062" s="2">
        <f>IF(質格差指数!C1062="","",質格差指数!C1062)</f>
        <v>5.9837585324181701E-2</v>
      </c>
      <c r="L1062" s="2">
        <f>IF(質格差指数!D1062="","",質格差指数!D1062)</f>
        <v>-6.5341796199661602E-3</v>
      </c>
      <c r="M1062" s="2">
        <f>IF(質格差指数!E1062="","",質格差指数!E1062)</f>
        <v>0.13092266475787101</v>
      </c>
      <c r="N1062" s="2">
        <f>IF(質格差指数!F1062="","",質格差指数!F1062)</f>
        <v>0.101574974652526</v>
      </c>
      <c r="O1062" s="2">
        <f>IF(質格差指数!G1062="","",質格差指数!G1062)</f>
        <v>9.3145508358129001E-2</v>
      </c>
    </row>
    <row r="1063" spans="1:15" x14ac:dyDescent="0.55000000000000004">
      <c r="A1063" s="3">
        <v>35</v>
      </c>
      <c r="B1063" s="3">
        <v>6</v>
      </c>
      <c r="I1063" s="3">
        <v>35</v>
      </c>
      <c r="J1063" s="3">
        <v>6</v>
      </c>
      <c r="K1063" s="2">
        <f>IF(質格差指数!C1063="","",質格差指数!C1063)</f>
        <v>5.1921578993630903E-2</v>
      </c>
      <c r="L1063" s="2">
        <f>IF(質格差指数!D1063="","",質格差指数!D1063)</f>
        <v>1.3263727222025699E-2</v>
      </c>
      <c r="M1063" s="2">
        <f>IF(質格差指数!E1063="","",質格差指数!E1063)</f>
        <v>5.6602872141362497E-2</v>
      </c>
      <c r="N1063" s="2">
        <f>IF(質格差指数!F1063="","",質格差指数!F1063)</f>
        <v>5.3350751301291001E-3</v>
      </c>
      <c r="O1063" s="2">
        <f>IF(質格差指数!G1063="","",質格差指数!G1063)</f>
        <v>4.3317291475701803E-3</v>
      </c>
    </row>
    <row r="1064" spans="1:15" x14ac:dyDescent="0.55000000000000004">
      <c r="A1064" s="3">
        <v>35</v>
      </c>
      <c r="B1064" s="3">
        <v>7</v>
      </c>
      <c r="I1064" s="3">
        <v>35</v>
      </c>
      <c r="J1064" s="3">
        <v>7</v>
      </c>
      <c r="K1064" s="2">
        <f>IF(質格差指数!C1064="","",質格差指数!C1064)</f>
        <v>9.3105096206860305E-2</v>
      </c>
      <c r="L1064" s="2">
        <f>IF(質格差指数!D1064="","",質格差指数!D1064)</f>
        <v>8.6005820159523905E-2</v>
      </c>
      <c r="M1064" s="2">
        <f>IF(質格差指数!E1064="","",質格差指数!E1064)</f>
        <v>0.106824831980877</v>
      </c>
      <c r="N1064" s="2">
        <f>IF(質格差指数!F1064="","",質格差指数!F1064)</f>
        <v>3.5950030194138997E-2</v>
      </c>
      <c r="O1064" s="2">
        <f>IF(質格差指数!G1064="","",質格差指数!G1064)</f>
        <v>3.3415921054235201E-2</v>
      </c>
    </row>
    <row r="1065" spans="1:15" x14ac:dyDescent="0.55000000000000004">
      <c r="A1065" s="3">
        <v>35</v>
      </c>
      <c r="B1065" s="3">
        <v>8</v>
      </c>
      <c r="I1065" s="3">
        <v>35</v>
      </c>
      <c r="J1065" s="3">
        <v>8</v>
      </c>
      <c r="K1065" s="2">
        <f>IF(質格差指数!C1065="","",質格差指数!C1065)</f>
        <v>-1.6236368334157199E-2</v>
      </c>
      <c r="L1065" s="2">
        <f>IF(質格差指数!D1065="","",質格差指数!D1065)</f>
        <v>7.7635949761757396E-3</v>
      </c>
      <c r="M1065" s="2">
        <f>IF(質格差指数!E1065="","",質格差指数!E1065)</f>
        <v>6.0047138473710099E-2</v>
      </c>
      <c r="N1065" s="2">
        <f>IF(質格差指数!F1065="","",質格差指数!F1065)</f>
        <v>-1.4831257677262601E-2</v>
      </c>
      <c r="O1065" s="2">
        <f>IF(質格差指数!G1065="","",質格差指数!G1065)</f>
        <v>-1.91755475349876E-2</v>
      </c>
    </row>
    <row r="1066" spans="1:15" x14ac:dyDescent="0.55000000000000004">
      <c r="A1066" s="3">
        <v>35</v>
      </c>
      <c r="B1066" s="3">
        <v>9</v>
      </c>
      <c r="I1066" s="3">
        <v>35</v>
      </c>
      <c r="J1066" s="3">
        <v>9</v>
      </c>
      <c r="K1066" s="2">
        <f>IF(質格差指数!C1066="","",質格差指数!C1066)</f>
        <v>8.1625320532115297E-2</v>
      </c>
      <c r="L1066" s="2">
        <f>IF(質格差指数!D1066="","",質格差指数!D1066)</f>
        <v>5.1635580668620097E-2</v>
      </c>
      <c r="M1066" s="2">
        <f>IF(質格差指数!E1066="","",質格差指数!E1066)</f>
        <v>8.6973336450236804E-2</v>
      </c>
      <c r="N1066" s="2">
        <f>IF(質格差指数!F1066="","",質格差指数!F1066)</f>
        <v>6.9054919724416006E-2</v>
      </c>
      <c r="O1066" s="2">
        <f>IF(質格差指数!G1066="","",質格差指数!G1066)</f>
        <v>6.6398110434822494E-2</v>
      </c>
    </row>
    <row r="1067" spans="1:15" x14ac:dyDescent="0.55000000000000004">
      <c r="A1067" s="3">
        <v>35</v>
      </c>
      <c r="B1067" s="3">
        <v>10</v>
      </c>
      <c r="I1067" s="3">
        <v>35</v>
      </c>
      <c r="J1067" s="3">
        <v>10</v>
      </c>
      <c r="K1067" s="2">
        <f>IF(質格差指数!C1067="","",質格差指数!C1067)</f>
        <v>7.43986470359209E-3</v>
      </c>
      <c r="L1067" s="2">
        <f>IF(質格差指数!D1067="","",質格差指数!D1067)</f>
        <v>5.2739483266649699E-2</v>
      </c>
      <c r="M1067" s="2">
        <f>IF(質格差指数!E1067="","",質格差指数!E1067)</f>
        <v>8.1276714562341507E-2</v>
      </c>
      <c r="N1067" s="2">
        <f>IF(質格差指数!F1067="","",質格差指数!F1067)</f>
        <v>2.6966938598909598E-2</v>
      </c>
      <c r="O1067" s="2">
        <f>IF(質格差指数!G1067="","",質格差指数!G1067)</f>
        <v>1.92971777220876E-2</v>
      </c>
    </row>
    <row r="1068" spans="1:15" x14ac:dyDescent="0.55000000000000004">
      <c r="A1068" s="3">
        <v>35</v>
      </c>
      <c r="B1068" s="3">
        <v>11</v>
      </c>
      <c r="I1068" s="3">
        <v>35</v>
      </c>
      <c r="J1068" s="3">
        <v>11</v>
      </c>
      <c r="K1068" s="2">
        <f>IF(質格差指数!C1068="","",質格差指数!C1068)</f>
        <v>7.6987160991017198E-2</v>
      </c>
      <c r="L1068" s="2">
        <f>IF(質格差指数!D1068="","",質格差指数!D1068)</f>
        <v>2.8246927960841699E-2</v>
      </c>
      <c r="M1068" s="2">
        <f>IF(質格差指数!E1068="","",質格差指数!E1068)</f>
        <v>6.3311913738478998E-2</v>
      </c>
      <c r="N1068" s="2">
        <f>IF(質格差指数!F1068="","",質格差指数!F1068)</f>
        <v>0.131882927332031</v>
      </c>
      <c r="O1068" s="2">
        <f>IF(質格差指数!G1068="","",質格差指数!G1068)</f>
        <v>0.13261619748641801</v>
      </c>
    </row>
    <row r="1069" spans="1:15" x14ac:dyDescent="0.55000000000000004">
      <c r="A1069" s="3">
        <v>35</v>
      </c>
      <c r="B1069" s="3">
        <v>12</v>
      </c>
      <c r="I1069" s="3">
        <v>35</v>
      </c>
      <c r="J1069" s="3">
        <v>12</v>
      </c>
      <c r="K1069" s="2">
        <f>IF(質格差指数!C1069="","",質格差指数!C1069)</f>
        <v>4.1298557742296599E-2</v>
      </c>
      <c r="L1069" s="2">
        <f>IF(質格差指数!D1069="","",質格差指数!D1069)</f>
        <v>4.41900860163894E-2</v>
      </c>
      <c r="M1069" s="2">
        <f>IF(質格差指数!E1069="","",質格差指数!E1069)</f>
        <v>8.7934409106708106E-2</v>
      </c>
      <c r="N1069" s="2">
        <f>IF(質格差指数!F1069="","",質格差指数!F1069)</f>
        <v>1.5777281525265401E-2</v>
      </c>
      <c r="O1069" s="2">
        <f>IF(質格差指数!G1069="","",質格差指数!G1069)</f>
        <v>8.1839200163609203E-3</v>
      </c>
    </row>
    <row r="1070" spans="1:15" x14ac:dyDescent="0.55000000000000004">
      <c r="A1070" s="3">
        <v>35</v>
      </c>
      <c r="B1070" s="3">
        <v>13</v>
      </c>
      <c r="I1070" s="3">
        <v>35</v>
      </c>
      <c r="J1070" s="3">
        <v>13</v>
      </c>
      <c r="K1070" s="2" t="str">
        <f>IF(質格差指数!C1070="","",質格差指数!C1070)</f>
        <v/>
      </c>
      <c r="L1070" s="2">
        <f>IF(質格差指数!D1070="","",質格差指数!D1070)</f>
        <v>1.1088786193019999</v>
      </c>
      <c r="M1070" s="2">
        <f>IF(質格差指数!E1070="","",質格差指数!E1070)</f>
        <v>0.66683694314083897</v>
      </c>
      <c r="N1070" s="2">
        <f>IF(質格差指数!F1070="","",質格差指数!F1070)</f>
        <v>1.02350291474759</v>
      </c>
      <c r="O1070" s="2">
        <f>IF(質格差指数!G1070="","",質格差指数!G1070)</f>
        <v>1.1345131583828501</v>
      </c>
    </row>
    <row r="1071" spans="1:15" x14ac:dyDescent="0.55000000000000004">
      <c r="A1071" s="3">
        <v>35</v>
      </c>
      <c r="B1071" s="3">
        <v>14</v>
      </c>
      <c r="I1071" s="3">
        <v>35</v>
      </c>
      <c r="J1071" s="3">
        <v>14</v>
      </c>
      <c r="K1071" s="2">
        <f>IF(質格差指数!C1071="","",質格差指数!C1071)</f>
        <v>-7.2713159983013906E-2</v>
      </c>
      <c r="L1071" s="2">
        <f>IF(質格差指数!D1071="","",質格差指数!D1071)</f>
        <v>2.78203436778157E-3</v>
      </c>
      <c r="M1071" s="2">
        <f>IF(質格差指数!E1071="","",質格差指数!E1071)</f>
        <v>4.4793512570449702E-2</v>
      </c>
      <c r="N1071" s="2">
        <f>IF(質格差指数!F1071="","",質格差指数!F1071)</f>
        <v>-2.90006056233463E-2</v>
      </c>
      <c r="O1071" s="2">
        <f>IF(質格差指数!G1071="","",質格差指数!G1071)</f>
        <v>-3.0536910320312999E-2</v>
      </c>
    </row>
    <row r="1072" spans="1:15" x14ac:dyDescent="0.55000000000000004">
      <c r="A1072" s="3">
        <v>35</v>
      </c>
      <c r="B1072" s="3">
        <v>15</v>
      </c>
      <c r="I1072" s="3">
        <v>35</v>
      </c>
      <c r="J1072" s="3">
        <v>15</v>
      </c>
      <c r="K1072" s="2">
        <f>IF(質格差指数!C1072="","",質格差指数!C1072)</f>
        <v>0.134686767410678</v>
      </c>
      <c r="L1072" s="2">
        <f>IF(質格差指数!D1072="","",質格差指数!D1072)</f>
        <v>0.15035907253880201</v>
      </c>
      <c r="M1072" s="2">
        <f>IF(質格差指数!E1072="","",質格差指数!E1072)</f>
        <v>0.11686919045553899</v>
      </c>
      <c r="N1072" s="2">
        <f>IF(質格差指数!F1072="","",質格差指数!F1072)</f>
        <v>-1.51382911575962E-2</v>
      </c>
      <c r="O1072" s="2">
        <f>IF(質格差指数!G1072="","",質格差指数!G1072)</f>
        <v>3.34492248220059E-3</v>
      </c>
    </row>
    <row r="1073" spans="1:15" x14ac:dyDescent="0.55000000000000004">
      <c r="A1073" s="3">
        <v>35</v>
      </c>
      <c r="B1073" s="3">
        <v>16</v>
      </c>
      <c r="I1073" s="3">
        <v>35</v>
      </c>
      <c r="J1073" s="3">
        <v>16</v>
      </c>
      <c r="K1073" s="2">
        <f>IF(質格差指数!C1073="","",質格差指数!C1073)</f>
        <v>8.6222380868216597E-2</v>
      </c>
      <c r="L1073" s="2">
        <f>IF(質格差指数!D1073="","",質格差指数!D1073)</f>
        <v>9.6437114928978898E-2</v>
      </c>
      <c r="M1073" s="2">
        <f>IF(質格差指数!E1073="","",質格差指数!E1073)</f>
        <v>0.11450649610956699</v>
      </c>
      <c r="N1073" s="2">
        <f>IF(質格差指数!F1073="","",質格差指数!F1073)</f>
        <v>0.105110049016804</v>
      </c>
      <c r="O1073" s="2">
        <f>IF(質格差指数!G1073="","",質格差指数!G1073)</f>
        <v>0.10790437966956</v>
      </c>
    </row>
    <row r="1074" spans="1:15" x14ac:dyDescent="0.55000000000000004">
      <c r="A1074" s="3">
        <v>35</v>
      </c>
      <c r="B1074" s="3">
        <v>17</v>
      </c>
      <c r="I1074" s="3">
        <v>35</v>
      </c>
      <c r="J1074" s="3">
        <v>17</v>
      </c>
      <c r="K1074" s="2">
        <f>IF(質格差指数!C1074="","",質格差指数!C1074)</f>
        <v>4.2659038086558201E-2</v>
      </c>
      <c r="L1074" s="2">
        <f>IF(質格差指数!D1074="","",質格差指数!D1074)</f>
        <v>6.2222002812596301E-2</v>
      </c>
      <c r="M1074" s="2">
        <f>IF(質格差指数!E1074="","",質格差指数!E1074)</f>
        <v>3.9681408050342801E-2</v>
      </c>
      <c r="N1074" s="2">
        <f>IF(質格差指数!F1074="","",質格差指数!F1074)</f>
        <v>9.7793191682507302E-2</v>
      </c>
      <c r="O1074" s="2">
        <f>IF(質格差指数!G1074="","",質格差指数!G1074)</f>
        <v>9.14859193652309E-2</v>
      </c>
    </row>
    <row r="1075" spans="1:15" x14ac:dyDescent="0.55000000000000004">
      <c r="A1075" s="3">
        <v>35</v>
      </c>
      <c r="B1075" s="3">
        <v>18</v>
      </c>
      <c r="I1075" s="3">
        <v>35</v>
      </c>
      <c r="J1075" s="3">
        <v>18</v>
      </c>
      <c r="K1075" s="2">
        <f>IF(質格差指数!C1075="","",質格差指数!C1075)</f>
        <v>1.34107510620634E-2</v>
      </c>
      <c r="L1075" s="2">
        <f>IF(質格差指数!D1075="","",質格差指数!D1075)</f>
        <v>1.8699584939820699E-2</v>
      </c>
      <c r="M1075" s="2">
        <f>IF(質格差指数!E1075="","",質格差指数!E1075)</f>
        <v>5.4516738316581E-2</v>
      </c>
      <c r="N1075" s="2">
        <f>IF(質格差指数!F1075="","",質格差指数!F1075)</f>
        <v>5.1243415445314702E-2</v>
      </c>
      <c r="O1075" s="2">
        <f>IF(質格差指数!G1075="","",質格差指数!G1075)</f>
        <v>1.84206665203781E-2</v>
      </c>
    </row>
    <row r="1076" spans="1:15" x14ac:dyDescent="0.55000000000000004">
      <c r="A1076" s="3">
        <v>35</v>
      </c>
      <c r="B1076" s="3">
        <v>19</v>
      </c>
      <c r="I1076" s="3">
        <v>35</v>
      </c>
      <c r="J1076" s="3">
        <v>19</v>
      </c>
      <c r="K1076" s="2">
        <f>IF(質格差指数!C1076="","",質格差指数!C1076)</f>
        <v>3.9590592918459802E-2</v>
      </c>
      <c r="L1076" s="2">
        <f>IF(質格差指数!D1076="","",質格差指数!D1076)</f>
        <v>4.0477911244538402E-2</v>
      </c>
      <c r="M1076" s="2">
        <f>IF(質格差指数!E1076="","",質格差指数!E1076)</f>
        <v>5.42096000657167E-2</v>
      </c>
      <c r="N1076" s="2">
        <f>IF(質格差指数!F1076="","",質格差指数!F1076)</f>
        <v>4.9544201176516103E-2</v>
      </c>
      <c r="O1076" s="2">
        <f>IF(質格差指数!G1076="","",質格差指数!G1076)</f>
        <v>5.9898544993453297E-2</v>
      </c>
    </row>
    <row r="1077" spans="1:15" x14ac:dyDescent="0.55000000000000004">
      <c r="A1077" s="3">
        <v>35</v>
      </c>
      <c r="B1077" s="3">
        <v>20</v>
      </c>
      <c r="I1077" s="3">
        <v>35</v>
      </c>
      <c r="J1077" s="3">
        <v>20</v>
      </c>
      <c r="K1077" s="2">
        <f>IF(質格差指数!C1077="","",質格差指数!C1077)</f>
        <v>3.1810956465648202E-2</v>
      </c>
      <c r="L1077" s="2">
        <f>IF(質格差指数!D1077="","",質格差指数!D1077)</f>
        <v>3.5047117496166097E-2</v>
      </c>
      <c r="M1077" s="2">
        <f>IF(質格差指数!E1077="","",質格差指数!E1077)</f>
        <v>4.4332666799834101E-2</v>
      </c>
      <c r="N1077" s="2">
        <f>IF(質格差指数!F1077="","",質格差指数!F1077)</f>
        <v>3.3701566125597798E-2</v>
      </c>
      <c r="O1077" s="2">
        <f>IF(質格差指数!G1077="","",質格差指数!G1077)</f>
        <v>5.4978332430963499E-2</v>
      </c>
    </row>
    <row r="1078" spans="1:15" x14ac:dyDescent="0.55000000000000004">
      <c r="A1078" s="3">
        <v>35</v>
      </c>
      <c r="B1078" s="3">
        <v>21</v>
      </c>
      <c r="I1078" s="3">
        <v>35</v>
      </c>
      <c r="J1078" s="3">
        <v>21</v>
      </c>
      <c r="K1078" s="2">
        <f>IF(質格差指数!C1078="","",質格差指数!C1078)</f>
        <v>5.4697658900727003E-2</v>
      </c>
      <c r="L1078" s="2">
        <f>IF(質格差指数!D1078="","",質格差指数!D1078)</f>
        <v>8.8369733493122701E-2</v>
      </c>
      <c r="M1078" s="2">
        <f>IF(質格差指数!E1078="","",質格差指数!E1078)</f>
        <v>6.38975488329383E-2</v>
      </c>
      <c r="N1078" s="2">
        <f>IF(質格差指数!F1078="","",質格差指数!F1078)</f>
        <v>9.3354850863788794E-2</v>
      </c>
      <c r="O1078" s="2">
        <f>IF(質格差指数!G1078="","",質格差指数!G1078)</f>
        <v>7.44206714332553E-2</v>
      </c>
    </row>
    <row r="1079" spans="1:15" x14ac:dyDescent="0.55000000000000004">
      <c r="A1079" s="3">
        <v>35</v>
      </c>
      <c r="B1079" s="3">
        <v>22</v>
      </c>
      <c r="I1079" s="3">
        <v>35</v>
      </c>
      <c r="J1079" s="3">
        <v>22</v>
      </c>
      <c r="K1079" s="2">
        <f>IF(質格差指数!C1079="","",質格差指数!C1079)</f>
        <v>2.1176199790837499E-2</v>
      </c>
      <c r="L1079" s="2">
        <f>IF(質格差指数!D1079="","",質格差指数!D1079)</f>
        <v>2.1512747178459E-2</v>
      </c>
      <c r="M1079" s="2">
        <f>IF(質格差指数!E1079="","",質格差指数!E1079)</f>
        <v>5.32454373776617E-2</v>
      </c>
      <c r="N1079" s="2">
        <f>IF(質格差指数!F1079="","",質格差指数!F1079)</f>
        <v>5.2443280372729002E-2</v>
      </c>
      <c r="O1079" s="2">
        <f>IF(質格差指数!G1079="","",質格差指数!G1079)</f>
        <v>5.0096723378242197E-2</v>
      </c>
    </row>
    <row r="1080" spans="1:15" x14ac:dyDescent="0.55000000000000004">
      <c r="A1080" s="3">
        <v>35</v>
      </c>
      <c r="B1080" s="3">
        <v>23</v>
      </c>
      <c r="I1080" s="3">
        <v>35</v>
      </c>
      <c r="J1080" s="3">
        <v>23</v>
      </c>
      <c r="K1080" s="2">
        <f>IF(質格差指数!C1080="","",質格差指数!C1080)</f>
        <v>8.6582299499573703E-2</v>
      </c>
      <c r="L1080" s="2">
        <f>IF(質格差指数!D1080="","",質格差指数!D1080)</f>
        <v>0.146835821274891</v>
      </c>
      <c r="M1080" s="2">
        <f>IF(質格差指数!E1080="","",質格差指数!E1080)</f>
        <v>0.21873109351021999</v>
      </c>
      <c r="N1080" s="2">
        <f>IF(質格差指数!F1080="","",質格差指数!F1080)</f>
        <v>0.15343275208995699</v>
      </c>
      <c r="O1080" s="2">
        <f>IF(質格差指数!G1080="","",質格差指数!G1080)</f>
        <v>0.15425216523990001</v>
      </c>
    </row>
    <row r="1081" spans="1:15" x14ac:dyDescent="0.55000000000000004">
      <c r="A1081" s="3">
        <v>35</v>
      </c>
      <c r="B1081" s="3">
        <v>24</v>
      </c>
      <c r="I1081" s="3">
        <v>35</v>
      </c>
      <c r="J1081" s="3">
        <v>24</v>
      </c>
      <c r="K1081" s="2">
        <f>IF(質格差指数!C1081="","",質格差指数!C1081)</f>
        <v>-1.01187041137673E-2</v>
      </c>
      <c r="L1081" s="2">
        <f>IF(質格差指数!D1081="","",質格差指数!D1081)</f>
        <v>2.1291603798958701E-2</v>
      </c>
      <c r="M1081" s="2">
        <f>IF(質格差指数!E1081="","",質格差指数!E1081)</f>
        <v>5.4862182328247099E-2</v>
      </c>
      <c r="N1081" s="2">
        <f>IF(質格差指数!F1081="","",質格差指数!F1081)</f>
        <v>4.0884843202969902E-2</v>
      </c>
      <c r="O1081" s="2">
        <f>IF(質格差指数!G1081="","",質格差指数!G1081)</f>
        <v>5.1476812690909E-2</v>
      </c>
    </row>
    <row r="1082" spans="1:15" x14ac:dyDescent="0.55000000000000004">
      <c r="A1082" s="3">
        <v>35</v>
      </c>
      <c r="B1082" s="3">
        <v>25</v>
      </c>
      <c r="I1082" s="3">
        <v>35</v>
      </c>
      <c r="J1082" s="3">
        <v>25</v>
      </c>
      <c r="K1082" s="2">
        <f>IF(質格差指数!C1082="","",質格差指数!C1082)</f>
        <v>0.12205775865813601</v>
      </c>
      <c r="L1082" s="2">
        <f>IF(質格差指数!D1082="","",質格差指数!D1082)</f>
        <v>0.114895329260433</v>
      </c>
      <c r="M1082" s="2">
        <f>IF(質格差指数!E1082="","",質格差指数!E1082)</f>
        <v>1.5091485212170901E-2</v>
      </c>
      <c r="N1082" s="2">
        <f>IF(質格差指数!F1082="","",質格差指数!F1082)</f>
        <v>3.8177587381896798E-2</v>
      </c>
      <c r="O1082" s="2">
        <f>IF(質格差指数!G1082="","",質格差指数!G1082)</f>
        <v>7.87161943445637E-2</v>
      </c>
    </row>
    <row r="1083" spans="1:15" x14ac:dyDescent="0.55000000000000004">
      <c r="A1083" s="3">
        <v>35</v>
      </c>
      <c r="B1083" s="3">
        <v>26</v>
      </c>
      <c r="I1083" s="3">
        <v>35</v>
      </c>
      <c r="J1083" s="3">
        <v>26</v>
      </c>
      <c r="K1083" s="2">
        <f>IF(質格差指数!C1083="","",質格差指数!C1083)</f>
        <v>5.0363858532861801E-2</v>
      </c>
      <c r="L1083" s="2">
        <f>IF(質格差指数!D1083="","",質格差指数!D1083)</f>
        <v>0.141680016615197</v>
      </c>
      <c r="M1083" s="2">
        <f>IF(質格差指数!E1083="","",質格差指数!E1083)</f>
        <v>7.7950301345116296E-2</v>
      </c>
      <c r="N1083" s="2">
        <f>IF(質格差指数!F1083="","",質格差指数!F1083)</f>
        <v>9.5727439897560898E-2</v>
      </c>
      <c r="O1083" s="2">
        <f>IF(質格差指数!G1083="","",質格差指数!G1083)</f>
        <v>6.2538504374948595E-2</v>
      </c>
    </row>
    <row r="1084" spans="1:15" x14ac:dyDescent="0.55000000000000004">
      <c r="A1084" s="3">
        <v>35</v>
      </c>
      <c r="B1084" s="3">
        <v>27</v>
      </c>
      <c r="I1084" s="3">
        <v>35</v>
      </c>
      <c r="J1084" s="3">
        <v>27</v>
      </c>
      <c r="K1084" s="2">
        <f>IF(質格差指数!C1084="","",質格差指数!C1084)</f>
        <v>-3.77252173172936E-2</v>
      </c>
      <c r="L1084" s="2">
        <f>IF(質格差指数!D1084="","",質格差指数!D1084)</f>
        <v>4.7092420828343001E-4</v>
      </c>
      <c r="M1084" s="2">
        <f>IF(質格差指数!E1084="","",質格差指数!E1084)</f>
        <v>2.15914400542302E-2</v>
      </c>
      <c r="N1084" s="2">
        <f>IF(質格差指数!F1084="","",質格差指数!F1084)</f>
        <v>3.4889115432070201E-3</v>
      </c>
      <c r="O1084" s="2">
        <f>IF(質格差指数!G1084="","",質格差指数!G1084)</f>
        <v>5.7989422942596597E-2</v>
      </c>
    </row>
    <row r="1085" spans="1:15" x14ac:dyDescent="0.55000000000000004">
      <c r="A1085" s="3">
        <v>35</v>
      </c>
      <c r="B1085" s="3">
        <v>28</v>
      </c>
      <c r="I1085" s="3">
        <v>35</v>
      </c>
      <c r="J1085" s="3">
        <v>28</v>
      </c>
      <c r="K1085" s="2">
        <f>IF(質格差指数!C1085="","",質格差指数!C1085)</f>
        <v>3.12102771115619E-2</v>
      </c>
      <c r="L1085" s="2">
        <f>IF(質格差指数!D1085="","",質格差指数!D1085)</f>
        <v>2.5389447944447901E-2</v>
      </c>
      <c r="M1085" s="2">
        <f>IF(質格差指数!E1085="","",質格差指数!E1085)</f>
        <v>3.23092359325882E-2</v>
      </c>
      <c r="N1085" s="2">
        <f>IF(質格差指数!F1085="","",質格差指数!F1085)</f>
        <v>3.9978326341867203E-2</v>
      </c>
      <c r="O1085" s="2">
        <f>IF(質格差指数!G1085="","",質格差指数!G1085)</f>
        <v>3.9462120235863901E-2</v>
      </c>
    </row>
    <row r="1086" spans="1:15" x14ac:dyDescent="0.55000000000000004">
      <c r="A1086" s="3">
        <v>35</v>
      </c>
      <c r="B1086" s="3">
        <v>29</v>
      </c>
      <c r="I1086" s="3">
        <v>35</v>
      </c>
      <c r="J1086" s="3">
        <v>29</v>
      </c>
      <c r="K1086" s="2">
        <f>IF(質格差指数!C1086="","",質格差指数!C1086)</f>
        <v>1.8903722001104101E-2</v>
      </c>
      <c r="L1086" s="2">
        <f>IF(質格差指数!D1086="","",質格差指数!D1086)</f>
        <v>3.7074652460253502E-2</v>
      </c>
      <c r="M1086" s="2">
        <f>IF(質格差指数!E1086="","",質格差指数!E1086)</f>
        <v>1.5720833796547599E-2</v>
      </c>
      <c r="N1086" s="2">
        <f>IF(質格差指数!F1086="","",質格差指数!F1086)</f>
        <v>2.77959001331087E-2</v>
      </c>
      <c r="O1086" s="2">
        <f>IF(質格差指数!G1086="","",質格差指数!G1086)</f>
        <v>5.1984782006398299E-2</v>
      </c>
    </row>
    <row r="1087" spans="1:15" x14ac:dyDescent="0.55000000000000004">
      <c r="A1087" s="3">
        <v>35</v>
      </c>
      <c r="B1087" s="3">
        <v>30</v>
      </c>
      <c r="I1087" s="3">
        <v>35</v>
      </c>
      <c r="J1087" s="3">
        <v>30</v>
      </c>
      <c r="K1087" s="2">
        <f>IF(質格差指数!C1087="","",質格差指数!C1087)</f>
        <v>3.2726350184496697E-2</v>
      </c>
      <c r="L1087" s="2">
        <f>IF(質格差指数!D1087="","",質格差指数!D1087)</f>
        <v>1.65337218379384E-2</v>
      </c>
      <c r="M1087" s="2">
        <f>IF(質格差指数!E1087="","",質格差指数!E1087)</f>
        <v>3.5245945369962201E-2</v>
      </c>
      <c r="N1087" s="2">
        <f>IF(質格差指数!F1087="","",質格差指数!F1087)</f>
        <v>2.67834281055504E-2</v>
      </c>
      <c r="O1087" s="2">
        <f>IF(質格差指数!G1087="","",質格差指数!G1087)</f>
        <v>1.7652767671783701E-2</v>
      </c>
    </row>
    <row r="1088" spans="1:15" x14ac:dyDescent="0.55000000000000004">
      <c r="A1088" s="3">
        <v>35</v>
      </c>
      <c r="B1088" s="3">
        <v>31</v>
      </c>
      <c r="I1088" s="3">
        <v>35</v>
      </c>
      <c r="J1088" s="3">
        <v>31</v>
      </c>
      <c r="K1088" s="2">
        <f>IF(質格差指数!C1088="","",質格差指数!C1088)</f>
        <v>4.2106117127102702E-2</v>
      </c>
      <c r="L1088" s="2">
        <f>IF(質格差指数!D1088="","",質格差指数!D1088)</f>
        <v>1.7553766883606901E-2</v>
      </c>
      <c r="M1088" s="2">
        <f>IF(質格差指数!E1088="","",質格差指数!E1088)</f>
        <v>4.2268408001516003E-2</v>
      </c>
      <c r="N1088" s="2">
        <f>IF(質格差指数!F1088="","",質格差指数!F1088)</f>
        <v>2.4253842625325199E-2</v>
      </c>
      <c r="O1088" s="2">
        <f>IF(質格差指数!G1088="","",質格差指数!G1088)</f>
        <v>4.9550387547297903E-2</v>
      </c>
    </row>
    <row r="1089" spans="1:15" x14ac:dyDescent="0.55000000000000004">
      <c r="A1089" s="3">
        <v>36</v>
      </c>
      <c r="B1089" s="3">
        <v>1</v>
      </c>
      <c r="I1089" s="3">
        <v>36</v>
      </c>
      <c r="J1089" s="3">
        <v>1</v>
      </c>
      <c r="K1089" s="2">
        <f>IF(質格差指数!C1089="","",質格差指数!C1089)</f>
        <v>1.47851190492778E-2</v>
      </c>
      <c r="L1089" s="2">
        <f>IF(質格差指数!D1089="","",質格差指数!D1089)</f>
        <v>9.83022839044723E-3</v>
      </c>
      <c r="M1089" s="2">
        <f>IF(質格差指数!E1089="","",質格差指数!E1089)</f>
        <v>-5.8313049344451097E-3</v>
      </c>
      <c r="N1089" s="2">
        <f>IF(質格差指数!F1089="","",質格差指数!F1089)</f>
        <v>-1.1398738747087E-2</v>
      </c>
      <c r="O1089" s="2">
        <f>IF(質格差指数!G1089="","",質格差指数!G1089)</f>
        <v>-1.14687363652912E-2</v>
      </c>
    </row>
    <row r="1090" spans="1:15" x14ac:dyDescent="0.55000000000000004">
      <c r="A1090" s="3">
        <v>36</v>
      </c>
      <c r="B1090" s="3">
        <v>2</v>
      </c>
      <c r="I1090" s="3">
        <v>36</v>
      </c>
      <c r="J1090" s="3">
        <v>2</v>
      </c>
      <c r="K1090" s="2">
        <f>IF(質格差指数!C1090="","",質格差指数!C1090)</f>
        <v>0.97664777056949703</v>
      </c>
      <c r="L1090" s="2">
        <f>IF(質格差指数!D1090="","",質格差指数!D1090)</f>
        <v>0.59642801858572103</v>
      </c>
      <c r="M1090" s="2">
        <f>IF(質格差指数!E1090="","",質格差指数!E1090)</f>
        <v>0.80670396436765801</v>
      </c>
      <c r="N1090" s="2">
        <f>IF(質格差指数!F1090="","",質格差指数!F1090)</f>
        <v>0.54566461527416499</v>
      </c>
      <c r="O1090" s="2">
        <f>IF(質格差指数!G1090="","",質格差指数!G1090)</f>
        <v>0.95586337608411298</v>
      </c>
    </row>
    <row r="1091" spans="1:15" x14ac:dyDescent="0.55000000000000004">
      <c r="A1091" s="3">
        <v>36</v>
      </c>
      <c r="B1091" s="3">
        <v>3</v>
      </c>
      <c r="I1091" s="3">
        <v>36</v>
      </c>
      <c r="J1091" s="3">
        <v>3</v>
      </c>
      <c r="K1091" s="2">
        <f>IF(質格差指数!C1091="","",質格差指数!C1091)</f>
        <v>0.129418913559813</v>
      </c>
      <c r="L1091" s="2">
        <f>IF(質格差指数!D1091="","",質格差指数!D1091)</f>
        <v>0.15683958522185701</v>
      </c>
      <c r="M1091" s="2">
        <f>IF(質格差指数!E1091="","",質格差指数!E1091)</f>
        <v>0.147906270216696</v>
      </c>
      <c r="N1091" s="2">
        <f>IF(質格差指数!F1091="","",質格差指数!F1091)</f>
        <v>0.13374800658962399</v>
      </c>
      <c r="O1091" s="2">
        <f>IF(質格差指数!G1091="","",質格差指数!G1091)</f>
        <v>0.109892246984907</v>
      </c>
    </row>
    <row r="1092" spans="1:15" x14ac:dyDescent="0.55000000000000004">
      <c r="A1092" s="3">
        <v>36</v>
      </c>
      <c r="B1092" s="3">
        <v>4</v>
      </c>
      <c r="I1092" s="3">
        <v>36</v>
      </c>
      <c r="J1092" s="3">
        <v>4</v>
      </c>
      <c r="K1092" s="2">
        <f>IF(質格差指数!C1092="","",質格差指数!C1092)</f>
        <v>0.129209216414401</v>
      </c>
      <c r="L1092" s="2">
        <f>IF(質格差指数!D1092="","",質格差指数!D1092)</f>
        <v>0.200817914626676</v>
      </c>
      <c r="M1092" s="2">
        <f>IF(質格差指数!E1092="","",質格差指数!E1092)</f>
        <v>0.18777089320792401</v>
      </c>
      <c r="N1092" s="2">
        <f>IF(質格差指数!F1092="","",質格差指数!F1092)</f>
        <v>0.28171015120577098</v>
      </c>
      <c r="O1092" s="2">
        <f>IF(質格差指数!G1092="","",質格差指数!G1092)</f>
        <v>0.27403234715152403</v>
      </c>
    </row>
    <row r="1093" spans="1:15" x14ac:dyDescent="0.55000000000000004">
      <c r="A1093" s="3">
        <v>36</v>
      </c>
      <c r="B1093" s="3">
        <v>5</v>
      </c>
      <c r="I1093" s="3">
        <v>36</v>
      </c>
      <c r="J1093" s="3">
        <v>5</v>
      </c>
      <c r="K1093" s="2">
        <f>IF(質格差指数!C1093="","",質格差指数!C1093)</f>
        <v>0.11421489520209201</v>
      </c>
      <c r="L1093" s="2">
        <f>IF(質格差指数!D1093="","",質格差指数!D1093)</f>
        <v>0.22535319737415899</v>
      </c>
      <c r="M1093" s="2">
        <f>IF(質格差指数!E1093="","",質格差指数!E1093)</f>
        <v>0.21478689237225199</v>
      </c>
      <c r="N1093" s="2">
        <f>IF(質格差指数!F1093="","",質格差指数!F1093)</f>
        <v>0.14148951975676699</v>
      </c>
      <c r="O1093" s="2">
        <f>IF(質格差指数!G1093="","",質格差指数!G1093)</f>
        <v>0.12984371703820199</v>
      </c>
    </row>
    <row r="1094" spans="1:15" x14ac:dyDescent="0.55000000000000004">
      <c r="A1094" s="3">
        <v>36</v>
      </c>
      <c r="B1094" s="3">
        <v>6</v>
      </c>
      <c r="I1094" s="3">
        <v>36</v>
      </c>
      <c r="J1094" s="3">
        <v>6</v>
      </c>
      <c r="K1094" s="2">
        <f>IF(質格差指数!C1094="","",質格差指数!C1094)</f>
        <v>0.110213048584499</v>
      </c>
      <c r="L1094" s="2">
        <f>IF(質格差指数!D1094="","",質格差指数!D1094)</f>
        <v>0.103922072290211</v>
      </c>
      <c r="M1094" s="2">
        <f>IF(質格差指数!E1094="","",質格差指数!E1094)</f>
        <v>9.8624803081213894E-2</v>
      </c>
      <c r="N1094" s="2">
        <f>IF(質格差指数!F1094="","",質格差指数!F1094)</f>
        <v>1.48080822228035E-2</v>
      </c>
      <c r="O1094" s="2">
        <f>IF(質格差指数!G1094="","",質格差指数!G1094)</f>
        <v>2.1868984902408701E-3</v>
      </c>
    </row>
    <row r="1095" spans="1:15" x14ac:dyDescent="0.55000000000000004">
      <c r="A1095" s="3">
        <v>36</v>
      </c>
      <c r="B1095" s="3">
        <v>7</v>
      </c>
      <c r="I1095" s="3">
        <v>36</v>
      </c>
      <c r="J1095" s="3">
        <v>7</v>
      </c>
      <c r="K1095" s="2">
        <f>IF(質格差指数!C1095="","",質格差指数!C1095)</f>
        <v>0.31610776532914497</v>
      </c>
      <c r="L1095" s="2">
        <f>IF(質格差指数!D1095="","",質格差指数!D1095)</f>
        <v>0.26780867794628099</v>
      </c>
      <c r="M1095" s="2">
        <f>IF(質格差指数!E1095="","",質格差指数!E1095)</f>
        <v>0.225607280681561</v>
      </c>
      <c r="N1095" s="2">
        <f>IF(質格差指数!F1095="","",質格差指数!F1095)</f>
        <v>0.43126162171316701</v>
      </c>
      <c r="O1095" s="2">
        <f>IF(質格差指数!G1095="","",質格差指数!G1095)</f>
        <v>0.428535905931203</v>
      </c>
    </row>
    <row r="1096" spans="1:15" x14ac:dyDescent="0.55000000000000004">
      <c r="A1096" s="3">
        <v>36</v>
      </c>
      <c r="B1096" s="3">
        <v>8</v>
      </c>
      <c r="I1096" s="3">
        <v>36</v>
      </c>
      <c r="J1096" s="3">
        <v>8</v>
      </c>
      <c r="K1096" s="2">
        <f>IF(質格差指数!C1096="","",質格差指数!C1096)</f>
        <v>0.55495054574039604</v>
      </c>
      <c r="L1096" s="2">
        <f>IF(質格差指数!D1096="","",質格差指数!D1096)</f>
        <v>0.538210714013586</v>
      </c>
      <c r="M1096" s="2">
        <f>IF(質格差指数!E1096="","",質格差指数!E1096)</f>
        <v>0.39612674357070199</v>
      </c>
      <c r="N1096" s="2">
        <f>IF(質格差指数!F1096="","",質格差指数!F1096)</f>
        <v>0.544356911770848</v>
      </c>
      <c r="O1096" s="2">
        <f>IF(質格差指数!G1096="","",質格差指数!G1096)</f>
        <v>0.54549133614565004</v>
      </c>
    </row>
    <row r="1097" spans="1:15" x14ac:dyDescent="0.55000000000000004">
      <c r="A1097" s="3">
        <v>36</v>
      </c>
      <c r="B1097" s="3">
        <v>9</v>
      </c>
      <c r="I1097" s="3">
        <v>36</v>
      </c>
      <c r="J1097" s="3">
        <v>9</v>
      </c>
      <c r="K1097" s="2">
        <f>IF(質格差指数!C1097="","",質格差指数!C1097)</f>
        <v>0.13961497998831601</v>
      </c>
      <c r="L1097" s="2">
        <f>IF(質格差指数!D1097="","",質格差指数!D1097)</f>
        <v>0.125549534792396</v>
      </c>
      <c r="M1097" s="2">
        <f>IF(質格差指数!E1097="","",質格差指数!E1097)</f>
        <v>0.128726428034038</v>
      </c>
      <c r="N1097" s="2">
        <f>IF(質格差指数!F1097="","",質格差指数!F1097)</f>
        <v>0.220195379632078</v>
      </c>
      <c r="O1097" s="2">
        <f>IF(質格差指数!G1097="","",質格差指数!G1097)</f>
        <v>0.20858159381166</v>
      </c>
    </row>
    <row r="1098" spans="1:15" x14ac:dyDescent="0.55000000000000004">
      <c r="A1098" s="3">
        <v>36</v>
      </c>
      <c r="B1098" s="3">
        <v>10</v>
      </c>
      <c r="I1098" s="3">
        <v>36</v>
      </c>
      <c r="J1098" s="3">
        <v>10</v>
      </c>
      <c r="K1098" s="2">
        <f>IF(質格差指数!C1098="","",質格差指数!C1098)</f>
        <v>0.10584222130085499</v>
      </c>
      <c r="L1098" s="2">
        <f>IF(質格差指数!D1098="","",質格差指数!D1098)</f>
        <v>9.5527129630872204E-2</v>
      </c>
      <c r="M1098" s="2">
        <f>IF(質格差指数!E1098="","",質格差指数!E1098)</f>
        <v>0.129115609339574</v>
      </c>
      <c r="N1098" s="2">
        <f>IF(質格差指数!F1098="","",質格差指数!F1098)</f>
        <v>0.114449388467476</v>
      </c>
      <c r="O1098" s="2">
        <f>IF(質格差指数!G1098="","",質格差指数!G1098)</f>
        <v>9.7962254720417793E-2</v>
      </c>
    </row>
    <row r="1099" spans="1:15" x14ac:dyDescent="0.55000000000000004">
      <c r="A1099" s="3">
        <v>36</v>
      </c>
      <c r="B1099" s="3">
        <v>11</v>
      </c>
      <c r="I1099" s="3">
        <v>36</v>
      </c>
      <c r="J1099" s="3">
        <v>11</v>
      </c>
      <c r="K1099" s="2">
        <f>IF(質格差指数!C1099="","",質格差指数!C1099)</f>
        <v>-4.8505637501070602E-3</v>
      </c>
      <c r="L1099" s="2">
        <f>IF(質格差指数!D1099="","",質格差指数!D1099)</f>
        <v>5.4487335308711797E-2</v>
      </c>
      <c r="M1099" s="2">
        <f>IF(質格差指数!E1099="","",質格差指数!E1099)</f>
        <v>7.4050571723315403E-2</v>
      </c>
      <c r="N1099" s="2">
        <f>IF(質格差指数!F1099="","",質格差指数!F1099)</f>
        <v>9.9222721320168707E-3</v>
      </c>
      <c r="O1099" s="2">
        <f>IF(質格差指数!G1099="","",質格差指数!G1099)</f>
        <v>6.2565658750578504E-3</v>
      </c>
    </row>
    <row r="1100" spans="1:15" x14ac:dyDescent="0.55000000000000004">
      <c r="A1100" s="3">
        <v>36</v>
      </c>
      <c r="B1100" s="3">
        <v>12</v>
      </c>
      <c r="I1100" s="3">
        <v>36</v>
      </c>
      <c r="J1100" s="3">
        <v>12</v>
      </c>
      <c r="K1100" s="2">
        <f>IF(質格差指数!C1100="","",質格差指数!C1100)</f>
        <v>6.7138807520891103E-2</v>
      </c>
      <c r="L1100" s="2">
        <f>IF(質格差指数!D1100="","",質格差指数!D1100)</f>
        <v>0.14597681505471399</v>
      </c>
      <c r="M1100" s="2">
        <f>IF(質格差指数!E1100="","",質格差指数!E1100)</f>
        <v>0.13398577692986399</v>
      </c>
      <c r="N1100" s="2">
        <f>IF(質格差指数!F1100="","",質格差指数!F1100)</f>
        <v>0.11616152775408101</v>
      </c>
      <c r="O1100" s="2">
        <f>IF(質格差指数!G1100="","",質格差指数!G1100)</f>
        <v>9.3734036787210401E-2</v>
      </c>
    </row>
    <row r="1101" spans="1:15" x14ac:dyDescent="0.55000000000000004">
      <c r="A1101" s="3">
        <v>36</v>
      </c>
      <c r="B1101" s="3">
        <v>13</v>
      </c>
      <c r="I1101" s="3">
        <v>36</v>
      </c>
      <c r="J1101" s="3">
        <v>13</v>
      </c>
      <c r="K1101" s="2">
        <f>IF(質格差指数!C1101="","",質格差指数!C1101)</f>
        <v>1.4891461762203899</v>
      </c>
      <c r="L1101" s="2">
        <f>IF(質格差指数!D1101="","",質格差指数!D1101)</f>
        <v>3.3466735316904601</v>
      </c>
      <c r="M1101" s="2">
        <f>IF(質格差指数!E1101="","",質格差指数!E1101)</f>
        <v>1.4273282041344399</v>
      </c>
      <c r="N1101" s="2">
        <f>IF(質格差指数!F1101="","",質格差指数!F1101)</f>
        <v>1.0396017335095999</v>
      </c>
      <c r="O1101" s="2">
        <f>IF(質格差指数!G1101="","",質格差指数!G1101)</f>
        <v>1.01461243987952</v>
      </c>
    </row>
    <row r="1102" spans="1:15" x14ac:dyDescent="0.55000000000000004">
      <c r="A1102" s="3">
        <v>36</v>
      </c>
      <c r="B1102" s="3">
        <v>14</v>
      </c>
      <c r="I1102" s="3">
        <v>36</v>
      </c>
      <c r="J1102" s="3">
        <v>14</v>
      </c>
      <c r="K1102" s="2">
        <f>IF(質格差指数!C1102="","",質格差指数!C1102)</f>
        <v>0.394194184012091</v>
      </c>
      <c r="L1102" s="2">
        <f>IF(質格差指数!D1102="","",質格差指数!D1102)</f>
        <v>0.110613941503115</v>
      </c>
      <c r="M1102" s="2">
        <f>IF(質格差指数!E1102="","",質格差指数!E1102)</f>
        <v>0.24583570207173899</v>
      </c>
      <c r="N1102" s="2">
        <f>IF(質格差指数!F1102="","",質格差指数!F1102)</f>
        <v>0.48973126829573299</v>
      </c>
      <c r="O1102" s="2">
        <f>IF(質格差指数!G1102="","",質格差指数!G1102)</f>
        <v>0.47476363999412202</v>
      </c>
    </row>
    <row r="1103" spans="1:15" x14ac:dyDescent="0.55000000000000004">
      <c r="A1103" s="3">
        <v>36</v>
      </c>
      <c r="B1103" s="3">
        <v>15</v>
      </c>
      <c r="I1103" s="3">
        <v>36</v>
      </c>
      <c r="J1103" s="3">
        <v>15</v>
      </c>
      <c r="K1103" s="2">
        <f>IF(質格差指数!C1103="","",質格差指数!C1103)</f>
        <v>0.16263348537873801</v>
      </c>
      <c r="L1103" s="2">
        <f>IF(質格差指数!D1103="","",質格差指数!D1103)</f>
        <v>0.173024649375495</v>
      </c>
      <c r="M1103" s="2">
        <f>IF(質格差指数!E1103="","",質格差指数!E1103)</f>
        <v>0.218842146155319</v>
      </c>
      <c r="N1103" s="2">
        <f>IF(質格差指数!F1103="","",質格差指数!F1103)</f>
        <v>0.26144637661104297</v>
      </c>
      <c r="O1103" s="2">
        <f>IF(質格差指数!G1103="","",質格差指数!G1103)</f>
        <v>0.25244907124253302</v>
      </c>
    </row>
    <row r="1104" spans="1:15" x14ac:dyDescent="0.55000000000000004">
      <c r="A1104" s="3">
        <v>36</v>
      </c>
      <c r="B1104" s="3">
        <v>16</v>
      </c>
      <c r="I1104" s="3">
        <v>36</v>
      </c>
      <c r="J1104" s="3">
        <v>16</v>
      </c>
      <c r="K1104" s="2">
        <f>IF(質格差指数!C1104="","",質格差指数!C1104)</f>
        <v>0.10872720349831801</v>
      </c>
      <c r="L1104" s="2">
        <f>IF(質格差指数!D1104="","",質格差指数!D1104)</f>
        <v>0.120503218554421</v>
      </c>
      <c r="M1104" s="2">
        <f>IF(質格差指数!E1104="","",質格差指数!E1104)</f>
        <v>0.110326047410333</v>
      </c>
      <c r="N1104" s="2">
        <f>IF(質格差指数!F1104="","",質格差指数!F1104)</f>
        <v>9.8005273026515696E-2</v>
      </c>
      <c r="O1104" s="2">
        <f>IF(質格差指数!G1104="","",質格差指数!G1104)</f>
        <v>8.2479501498998603E-2</v>
      </c>
    </row>
    <row r="1105" spans="1:15" x14ac:dyDescent="0.55000000000000004">
      <c r="A1105" s="3">
        <v>36</v>
      </c>
      <c r="B1105" s="3">
        <v>17</v>
      </c>
      <c r="I1105" s="3">
        <v>36</v>
      </c>
      <c r="J1105" s="3">
        <v>17</v>
      </c>
      <c r="K1105" s="2">
        <f>IF(質格差指数!C1105="","",質格差指数!C1105)</f>
        <v>0.16697383300311799</v>
      </c>
      <c r="L1105" s="2">
        <f>IF(質格差指数!D1105="","",質格差指数!D1105)</f>
        <v>0.15972154947358699</v>
      </c>
      <c r="M1105" s="2">
        <f>IF(質格差指数!E1105="","",質格差指数!E1105)</f>
        <v>0.12298037398804899</v>
      </c>
      <c r="N1105" s="2">
        <f>IF(質格差指数!F1105="","",質格差指数!F1105)</f>
        <v>0.290058350675239</v>
      </c>
      <c r="O1105" s="2">
        <f>IF(質格差指数!G1105="","",質格差指数!G1105)</f>
        <v>0.17689854003887401</v>
      </c>
    </row>
    <row r="1106" spans="1:15" x14ac:dyDescent="0.55000000000000004">
      <c r="A1106" s="3">
        <v>36</v>
      </c>
      <c r="B1106" s="3">
        <v>18</v>
      </c>
      <c r="I1106" s="3">
        <v>36</v>
      </c>
      <c r="J1106" s="3">
        <v>18</v>
      </c>
      <c r="K1106" s="2">
        <f>IF(質格差指数!C1106="","",質格差指数!C1106)</f>
        <v>6.83692347214956E-2</v>
      </c>
      <c r="L1106" s="2">
        <f>IF(質格差指数!D1106="","",質格差指数!D1106)</f>
        <v>7.3408892761032393E-2</v>
      </c>
      <c r="M1106" s="2">
        <f>IF(質格差指数!E1106="","",質格差指数!E1106)</f>
        <v>4.1389125417976097E-2</v>
      </c>
      <c r="N1106" s="2">
        <f>IF(質格差指数!F1106="","",質格差指数!F1106)</f>
        <v>2.1872142133634101E-2</v>
      </c>
      <c r="O1106" s="2">
        <f>IF(質格差指数!G1106="","",質格差指数!G1106)</f>
        <v>6.6214338818702395E-2</v>
      </c>
    </row>
    <row r="1107" spans="1:15" x14ac:dyDescent="0.55000000000000004">
      <c r="A1107" s="3">
        <v>36</v>
      </c>
      <c r="B1107" s="3">
        <v>19</v>
      </c>
      <c r="I1107" s="3">
        <v>36</v>
      </c>
      <c r="J1107" s="3">
        <v>19</v>
      </c>
      <c r="K1107" s="2">
        <f>IF(質格差指数!C1107="","",質格差指数!C1107)</f>
        <v>7.3584320206557002E-2</v>
      </c>
      <c r="L1107" s="2">
        <f>IF(質格差指数!D1107="","",質格差指数!D1107)</f>
        <v>7.8436048950749099E-2</v>
      </c>
      <c r="M1107" s="2">
        <f>IF(質格差指数!E1107="","",質格差指数!E1107)</f>
        <v>5.5798151267079502E-2</v>
      </c>
      <c r="N1107" s="2">
        <f>IF(質格差指数!F1107="","",質格差指数!F1107)</f>
        <v>6.6192181485393894E-2</v>
      </c>
      <c r="O1107" s="2">
        <f>IF(質格差指数!G1107="","",質格差指数!G1107)</f>
        <v>5.69150895729746E-2</v>
      </c>
    </row>
    <row r="1108" spans="1:15" x14ac:dyDescent="0.55000000000000004">
      <c r="A1108" s="3">
        <v>36</v>
      </c>
      <c r="B1108" s="3">
        <v>20</v>
      </c>
      <c r="I1108" s="3">
        <v>36</v>
      </c>
      <c r="J1108" s="3">
        <v>20</v>
      </c>
      <c r="K1108" s="2">
        <f>IF(質格差指数!C1108="","",質格差指数!C1108)</f>
        <v>-2.0447760165194198E-3</v>
      </c>
      <c r="L1108" s="2">
        <f>IF(質格差指数!D1108="","",質格差指数!D1108)</f>
        <v>5.65944785603276E-2</v>
      </c>
      <c r="M1108" s="2">
        <f>IF(質格差指数!E1108="","",質格差指数!E1108)</f>
        <v>-9.8821073480903597E-3</v>
      </c>
      <c r="N1108" s="2">
        <f>IF(質格差指数!F1108="","",質格差指数!F1108)</f>
        <v>1.6871799604585298E-2</v>
      </c>
      <c r="O1108" s="2">
        <f>IF(質格差指数!G1108="","",質格差指数!G1108)</f>
        <v>1.9336570237546999E-3</v>
      </c>
    </row>
    <row r="1109" spans="1:15" x14ac:dyDescent="0.55000000000000004">
      <c r="A1109" s="3">
        <v>36</v>
      </c>
      <c r="B1109" s="3">
        <v>21</v>
      </c>
      <c r="I1109" s="3">
        <v>36</v>
      </c>
      <c r="J1109" s="3">
        <v>21</v>
      </c>
      <c r="K1109" s="2">
        <f>IF(質格差指数!C1109="","",質格差指数!C1109)</f>
        <v>7.9485045110698496E-2</v>
      </c>
      <c r="L1109" s="2">
        <f>IF(質格差指数!D1109="","",質格差指数!D1109)</f>
        <v>5.7774397254151302E-2</v>
      </c>
      <c r="M1109" s="2">
        <f>IF(質格差指数!E1109="","",質格差指数!E1109)</f>
        <v>7.0136458617710895E-2</v>
      </c>
      <c r="N1109" s="2">
        <f>IF(質格差指数!F1109="","",質格差指数!F1109)</f>
        <v>8.1665576240063306E-2</v>
      </c>
      <c r="O1109" s="2">
        <f>IF(質格差指数!G1109="","",質格差指数!G1109)</f>
        <v>3.5630667261098897E-2</v>
      </c>
    </row>
    <row r="1110" spans="1:15" x14ac:dyDescent="0.55000000000000004">
      <c r="A1110" s="3">
        <v>36</v>
      </c>
      <c r="B1110" s="3">
        <v>22</v>
      </c>
      <c r="I1110" s="3">
        <v>36</v>
      </c>
      <c r="J1110" s="3">
        <v>22</v>
      </c>
      <c r="K1110" s="2">
        <f>IF(質格差指数!C1110="","",質格差指数!C1110)</f>
        <v>2.0589089245377501E-2</v>
      </c>
      <c r="L1110" s="2">
        <f>IF(質格差指数!D1110="","",質格差指数!D1110)</f>
        <v>8.1917101780903997E-3</v>
      </c>
      <c r="M1110" s="2">
        <f>IF(質格差指数!E1110="","",質格差指数!E1110)</f>
        <v>-2.6763198899461001E-2</v>
      </c>
      <c r="N1110" s="2">
        <f>IF(質格差指数!F1110="","",質格差指数!F1110)</f>
        <v>6.2950584514439106E-2</v>
      </c>
      <c r="O1110" s="2">
        <f>IF(質格差指数!G1110="","",質格差指数!G1110)</f>
        <v>4.8615745957437201E-2</v>
      </c>
    </row>
    <row r="1111" spans="1:15" x14ac:dyDescent="0.55000000000000004">
      <c r="A1111" s="3">
        <v>36</v>
      </c>
      <c r="B1111" s="3">
        <v>23</v>
      </c>
      <c r="I1111" s="3">
        <v>36</v>
      </c>
      <c r="J1111" s="3">
        <v>23</v>
      </c>
      <c r="K1111" s="2">
        <f>IF(質格差指数!C1111="","",質格差指数!C1111)</f>
        <v>0.247195317744377</v>
      </c>
      <c r="L1111" s="2">
        <f>IF(質格差指数!D1111="","",質格差指数!D1111)</f>
        <v>0.50691649350415202</v>
      </c>
      <c r="M1111" s="2">
        <f>IF(質格差指数!E1111="","",質格差指数!E1111)</f>
        <v>0.29936914263236503</v>
      </c>
      <c r="N1111" s="2">
        <f>IF(質格差指数!F1111="","",質格差指数!F1111)</f>
        <v>0.37617844545997697</v>
      </c>
      <c r="O1111" s="2">
        <f>IF(質格差指数!G1111="","",質格差指数!G1111)</f>
        <v>0.349282758021704</v>
      </c>
    </row>
    <row r="1112" spans="1:15" x14ac:dyDescent="0.55000000000000004">
      <c r="A1112" s="3">
        <v>36</v>
      </c>
      <c r="B1112" s="3">
        <v>24</v>
      </c>
      <c r="I1112" s="3">
        <v>36</v>
      </c>
      <c r="J1112" s="3">
        <v>24</v>
      </c>
      <c r="K1112" s="2">
        <f>IF(質格差指数!C1112="","",質格差指数!C1112)</f>
        <v>0.29211966629006902</v>
      </c>
      <c r="L1112" s="2">
        <f>IF(質格差指数!D1112="","",質格差指数!D1112)</f>
        <v>0.29680094556523101</v>
      </c>
      <c r="M1112" s="2">
        <f>IF(質格差指数!E1112="","",質格差指数!E1112)</f>
        <v>0.174671389285567</v>
      </c>
      <c r="N1112" s="2">
        <f>IF(質格差指数!F1112="","",質格差指数!F1112)</f>
        <v>0.26270877429624201</v>
      </c>
      <c r="O1112" s="2">
        <f>IF(質格差指数!G1112="","",質格差指数!G1112)</f>
        <v>0.23226686477106301</v>
      </c>
    </row>
    <row r="1113" spans="1:15" x14ac:dyDescent="0.55000000000000004">
      <c r="A1113" s="3">
        <v>36</v>
      </c>
      <c r="B1113" s="3">
        <v>25</v>
      </c>
      <c r="I1113" s="3">
        <v>36</v>
      </c>
      <c r="J1113" s="3">
        <v>25</v>
      </c>
      <c r="K1113" s="2">
        <f>IF(質格差指数!C1113="","",質格差指数!C1113)</f>
        <v>2.2752529569538501E-3</v>
      </c>
      <c r="L1113" s="2">
        <f>IF(質格差指数!D1113="","",質格差指数!D1113)</f>
        <v>1.8920942297604399E-2</v>
      </c>
      <c r="M1113" s="2">
        <f>IF(質格差指数!E1113="","",質格差指数!E1113)</f>
        <v>5.8954762865543103E-2</v>
      </c>
      <c r="N1113" s="2">
        <f>IF(質格差指数!F1113="","",質格差指数!F1113)</f>
        <v>0.103155383900288</v>
      </c>
      <c r="O1113" s="2">
        <f>IF(質格差指数!G1113="","",質格差指数!G1113)</f>
        <v>6.9980457869615903E-2</v>
      </c>
    </row>
    <row r="1114" spans="1:15" x14ac:dyDescent="0.55000000000000004">
      <c r="A1114" s="3">
        <v>36</v>
      </c>
      <c r="B1114" s="3">
        <v>26</v>
      </c>
      <c r="I1114" s="3">
        <v>36</v>
      </c>
      <c r="J1114" s="3">
        <v>26</v>
      </c>
      <c r="K1114" s="2">
        <f>IF(質格差指数!C1114="","",質格差指数!C1114)</f>
        <v>0.26329677459009898</v>
      </c>
      <c r="L1114" s="2">
        <f>IF(質格差指数!D1114="","",質格差指数!D1114)</f>
        <v>9.9532580567790893E-2</v>
      </c>
      <c r="M1114" s="2">
        <f>IF(質格差指数!E1114="","",質格差指数!E1114)</f>
        <v>5.3616263103495099E-2</v>
      </c>
      <c r="N1114" s="2">
        <f>IF(質格差指数!F1114="","",質格差指数!F1114)</f>
        <v>1.8006410004953999E-2</v>
      </c>
      <c r="O1114" s="2">
        <f>IF(質格差指数!G1114="","",質格差指数!G1114)</f>
        <v>4.4646825295258999E-2</v>
      </c>
    </row>
    <row r="1115" spans="1:15" x14ac:dyDescent="0.55000000000000004">
      <c r="A1115" s="3">
        <v>36</v>
      </c>
      <c r="B1115" s="3">
        <v>27</v>
      </c>
      <c r="I1115" s="3">
        <v>36</v>
      </c>
      <c r="J1115" s="3">
        <v>27</v>
      </c>
      <c r="K1115" s="2">
        <f>IF(質格差指数!C1115="","",質格差指数!C1115)</f>
        <v>0.12254596231641</v>
      </c>
      <c r="L1115" s="2">
        <f>IF(質格差指数!D1115="","",質格差指数!D1115)</f>
        <v>8.3934492974166802E-2</v>
      </c>
      <c r="M1115" s="2">
        <f>IF(質格差指数!E1115="","",質格差指数!E1115)</f>
        <v>4.1171401315633502E-2</v>
      </c>
      <c r="N1115" s="2">
        <f>IF(質格差指数!F1115="","",質格差指数!F1115)</f>
        <v>0.109550339593126</v>
      </c>
      <c r="O1115" s="2">
        <f>IF(質格差指数!G1115="","",質格差指数!G1115)</f>
        <v>4.5323756562445097E-2</v>
      </c>
    </row>
    <row r="1116" spans="1:15" x14ac:dyDescent="0.55000000000000004">
      <c r="A1116" s="3">
        <v>36</v>
      </c>
      <c r="B1116" s="3">
        <v>28</v>
      </c>
      <c r="I1116" s="3">
        <v>36</v>
      </c>
      <c r="J1116" s="3">
        <v>28</v>
      </c>
      <c r="K1116" s="2">
        <f>IF(質格差指数!C1116="","",質格差指数!C1116)</f>
        <v>5.7060166156886902E-2</v>
      </c>
      <c r="L1116" s="2">
        <f>IF(質格差指数!D1116="","",質格差指数!D1116)</f>
        <v>5.59457538028744E-2</v>
      </c>
      <c r="M1116" s="2">
        <f>IF(質格差指数!E1116="","",質格差指数!E1116)</f>
        <v>4.3601405728277601E-2</v>
      </c>
      <c r="N1116" s="2">
        <f>IF(質格差指数!F1116="","",質格差指数!F1116)</f>
        <v>4.4851191490210697E-2</v>
      </c>
      <c r="O1116" s="2">
        <f>IF(質格差指数!G1116="","",質格差指数!G1116)</f>
        <v>4.4843152853995399E-2</v>
      </c>
    </row>
    <row r="1117" spans="1:15" x14ac:dyDescent="0.55000000000000004">
      <c r="A1117" s="3">
        <v>36</v>
      </c>
      <c r="B1117" s="3">
        <v>29</v>
      </c>
      <c r="I1117" s="3">
        <v>36</v>
      </c>
      <c r="J1117" s="3">
        <v>29</v>
      </c>
      <c r="K1117" s="2">
        <f>IF(質格差指数!C1117="","",質格差指数!C1117)</f>
        <v>-4.7607937131476603E-2</v>
      </c>
      <c r="L1117" s="2">
        <f>IF(質格差指数!D1117="","",質格差指数!D1117)</f>
        <v>0.15103780371188499</v>
      </c>
      <c r="M1117" s="2">
        <f>IF(質格差指数!E1117="","",質格差指数!E1117)</f>
        <v>0.140294401501108</v>
      </c>
      <c r="N1117" s="2">
        <f>IF(質格差指数!F1117="","",質格差指数!F1117)</f>
        <v>0.13126675005003399</v>
      </c>
      <c r="O1117" s="2">
        <f>IF(質格差指数!G1117="","",質格差指数!G1117)</f>
        <v>6.9922550380688495E-2</v>
      </c>
    </row>
    <row r="1118" spans="1:15" x14ac:dyDescent="0.55000000000000004">
      <c r="A1118" s="3">
        <v>36</v>
      </c>
      <c r="B1118" s="3">
        <v>30</v>
      </c>
      <c r="I1118" s="3">
        <v>36</v>
      </c>
      <c r="J1118" s="3">
        <v>30</v>
      </c>
      <c r="K1118" s="2">
        <f>IF(質格差指数!C1118="","",質格差指数!C1118)</f>
        <v>5.3433603029553897E-2</v>
      </c>
      <c r="L1118" s="2">
        <f>IF(質格差指数!D1118="","",質格差指数!D1118)</f>
        <v>6.23563622557693E-2</v>
      </c>
      <c r="M1118" s="2">
        <f>IF(質格差指数!E1118="","",質格差指数!E1118)</f>
        <v>2.96753246991295E-2</v>
      </c>
      <c r="N1118" s="2">
        <f>IF(質格差指数!F1118="","",質格差指数!F1118)</f>
        <v>4.3468805885800703E-2</v>
      </c>
      <c r="O1118" s="2">
        <f>IF(質格差指数!G1118="","",質格差指数!G1118)</f>
        <v>2.35275657358456E-2</v>
      </c>
    </row>
    <row r="1119" spans="1:15" x14ac:dyDescent="0.55000000000000004">
      <c r="A1119" s="3">
        <v>36</v>
      </c>
      <c r="B1119" s="3">
        <v>31</v>
      </c>
      <c r="I1119" s="3">
        <v>36</v>
      </c>
      <c r="J1119" s="3">
        <v>31</v>
      </c>
      <c r="K1119" s="2">
        <f>IF(質格差指数!C1119="","",質格差指数!C1119)</f>
        <v>6.7394533507524806E-2</v>
      </c>
      <c r="L1119" s="2">
        <f>IF(質格差指数!D1119="","",質格差指数!D1119)</f>
        <v>6.8761846528384907E-2</v>
      </c>
      <c r="M1119" s="2">
        <f>IF(質格差指数!E1119="","",質格差指数!E1119)</f>
        <v>5.1950885048084497E-2</v>
      </c>
      <c r="N1119" s="2">
        <f>IF(質格差指数!F1119="","",質格差指数!F1119)</f>
        <v>6.6262039596373001E-2</v>
      </c>
      <c r="O1119" s="2">
        <f>IF(質格差指数!G1119="","",質格差指数!G1119)</f>
        <v>5.49556836004442E-2</v>
      </c>
    </row>
    <row r="1120" spans="1:15" x14ac:dyDescent="0.55000000000000004">
      <c r="A1120" s="3">
        <v>37</v>
      </c>
      <c r="B1120" s="3">
        <v>1</v>
      </c>
      <c r="I1120" s="3">
        <v>37</v>
      </c>
      <c r="J1120" s="3">
        <v>1</v>
      </c>
      <c r="K1120" s="2">
        <f>IF(質格差指数!C1120="","",質格差指数!C1120)</f>
        <v>8.9145698617564495E-2</v>
      </c>
      <c r="L1120" s="2">
        <f>IF(質格差指数!D1120="","",質格差指数!D1120)</f>
        <v>3.8309407865574997E-2</v>
      </c>
      <c r="M1120" s="2">
        <f>IF(質格差指数!E1120="","",質格差指数!E1120)</f>
        <v>7.2410109986553506E-2</v>
      </c>
      <c r="N1120" s="2">
        <f>IF(質格差指数!F1120="","",質格差指数!F1120)</f>
        <v>9.5014465295681999E-2</v>
      </c>
      <c r="O1120" s="2">
        <f>IF(質格差指数!G1120="","",質格差指数!G1120)</f>
        <v>9.7628554682268998E-2</v>
      </c>
    </row>
    <row r="1121" spans="1:15" x14ac:dyDescent="0.55000000000000004">
      <c r="A1121" s="3">
        <v>37</v>
      </c>
      <c r="B1121" s="3">
        <v>2</v>
      </c>
      <c r="I1121" s="3">
        <v>37</v>
      </c>
      <c r="J1121" s="3">
        <v>2</v>
      </c>
      <c r="K1121" s="2">
        <f>IF(質格差指数!C1121="","",質格差指数!C1121)</f>
        <v>0.41728832886573197</v>
      </c>
      <c r="L1121" s="2">
        <f>IF(質格差指数!D1121="","",質格差指数!D1121)</f>
        <v>8.1573884720902295E-2</v>
      </c>
      <c r="M1121" s="2">
        <f>IF(質格差指数!E1121="","",質格差指数!E1121)</f>
        <v>0.19265614636171</v>
      </c>
      <c r="N1121" s="2">
        <f>IF(質格差指数!F1121="","",質格差指数!F1121)</f>
        <v>0.189049646993249</v>
      </c>
      <c r="O1121" s="2">
        <f>IF(質格差指数!G1121="","",質格差指数!G1121)</f>
        <v>0.48259298850329602</v>
      </c>
    </row>
    <row r="1122" spans="1:15" x14ac:dyDescent="0.55000000000000004">
      <c r="A1122" s="3">
        <v>37</v>
      </c>
      <c r="B1122" s="3">
        <v>3</v>
      </c>
      <c r="I1122" s="3">
        <v>37</v>
      </c>
      <c r="J1122" s="3">
        <v>3</v>
      </c>
      <c r="K1122" s="2">
        <f>IF(質格差指数!C1122="","",質格差指数!C1122)</f>
        <v>5.9863623739583101E-2</v>
      </c>
      <c r="L1122" s="2">
        <f>IF(質格差指数!D1122="","",質格差指数!D1122)</f>
        <v>6.3557009149306495E-2</v>
      </c>
      <c r="M1122" s="2">
        <f>IF(質格差指数!E1122="","",質格差指数!E1122)</f>
        <v>0.111509640078189</v>
      </c>
      <c r="N1122" s="2">
        <f>IF(質格差指数!F1122="","",質格差指数!F1122)</f>
        <v>0.102028776766483</v>
      </c>
      <c r="O1122" s="2">
        <f>IF(質格差指数!G1122="","",質格差指数!G1122)</f>
        <v>6.0091330368338199E-2</v>
      </c>
    </row>
    <row r="1123" spans="1:15" x14ac:dyDescent="0.55000000000000004">
      <c r="A1123" s="3">
        <v>37</v>
      </c>
      <c r="B1123" s="3">
        <v>4</v>
      </c>
      <c r="I1123" s="3">
        <v>37</v>
      </c>
      <c r="J1123" s="3">
        <v>4</v>
      </c>
      <c r="K1123" s="2">
        <f>IF(質格差指数!C1123="","",質格差指数!C1123)</f>
        <v>8.3301896541033205E-2</v>
      </c>
      <c r="L1123" s="2">
        <f>IF(質格差指数!D1123="","",質格差指数!D1123)</f>
        <v>0.113888157628626</v>
      </c>
      <c r="M1123" s="2">
        <f>IF(質格差指数!E1123="","",質格差指数!E1123)</f>
        <v>0.167025846131968</v>
      </c>
      <c r="N1123" s="2">
        <f>IF(質格差指数!F1123="","",質格差指数!F1123)</f>
        <v>1.7665294407974898E-2</v>
      </c>
      <c r="O1123" s="2">
        <f>IF(質格差指数!G1123="","",質格差指数!G1123)</f>
        <v>1.2707242502422699E-2</v>
      </c>
    </row>
    <row r="1124" spans="1:15" x14ac:dyDescent="0.55000000000000004">
      <c r="A1124" s="3">
        <v>37</v>
      </c>
      <c r="B1124" s="3">
        <v>5</v>
      </c>
      <c r="I1124" s="3">
        <v>37</v>
      </c>
      <c r="J1124" s="3">
        <v>5</v>
      </c>
      <c r="K1124" s="2">
        <f>IF(質格差指数!C1124="","",質格差指数!C1124)</f>
        <v>-8.8325898299319895E-3</v>
      </c>
      <c r="L1124" s="2">
        <f>IF(質格差指数!D1124="","",質格差指数!D1124)</f>
        <v>5.1867131269520403E-2</v>
      </c>
      <c r="M1124" s="2">
        <f>IF(質格差指数!E1124="","",質格差指数!E1124)</f>
        <v>0.15126518596527699</v>
      </c>
      <c r="N1124" s="2">
        <f>IF(質格差指数!F1124="","",質格差指数!F1124)</f>
        <v>-2.3129973043030098E-2</v>
      </c>
      <c r="O1124" s="2">
        <f>IF(質格差指数!G1124="","",質格差指数!G1124)</f>
        <v>-5.5701426977429899E-2</v>
      </c>
    </row>
    <row r="1125" spans="1:15" x14ac:dyDescent="0.55000000000000004">
      <c r="A1125" s="3">
        <v>37</v>
      </c>
      <c r="B1125" s="3">
        <v>6</v>
      </c>
      <c r="I1125" s="3">
        <v>37</v>
      </c>
      <c r="J1125" s="3">
        <v>6</v>
      </c>
      <c r="K1125" s="2">
        <f>IF(質格差指数!C1125="","",質格差指数!C1125)</f>
        <v>-5.1026462097036401E-2</v>
      </c>
      <c r="L1125" s="2">
        <f>IF(質格差指数!D1125="","",質格差指数!D1125)</f>
        <v>-6.3143219088069901E-3</v>
      </c>
      <c r="M1125" s="2">
        <f>IF(質格差指数!E1125="","",質格差指数!E1125)</f>
        <v>6.4633862892624905E-2</v>
      </c>
      <c r="N1125" s="2">
        <f>IF(質格差指数!F1125="","",質格差指数!F1125)</f>
        <v>-2.1899548501446799E-2</v>
      </c>
      <c r="O1125" s="2">
        <f>IF(質格差指数!G1125="","",質格差指数!G1125)</f>
        <v>-3.9286771697215499E-2</v>
      </c>
    </row>
    <row r="1126" spans="1:15" x14ac:dyDescent="0.55000000000000004">
      <c r="A1126" s="3">
        <v>37</v>
      </c>
      <c r="B1126" s="3">
        <v>7</v>
      </c>
      <c r="I1126" s="3">
        <v>37</v>
      </c>
      <c r="J1126" s="3">
        <v>7</v>
      </c>
      <c r="K1126" s="2">
        <f>IF(質格差指数!C1126="","",質格差指数!C1126)</f>
        <v>6.6752504045727301E-2</v>
      </c>
      <c r="L1126" s="2">
        <f>IF(質格差指数!D1126="","",質格差指数!D1126)</f>
        <v>8.4252821771481703E-2</v>
      </c>
      <c r="M1126" s="2">
        <f>IF(質格差指数!E1126="","",質格差指数!E1126)</f>
        <v>0.139974357348573</v>
      </c>
      <c r="N1126" s="2">
        <f>IF(質格差指数!F1126="","",質格差指数!F1126)</f>
        <v>6.7783447000165406E-2</v>
      </c>
      <c r="O1126" s="2">
        <f>IF(質格差指数!G1126="","",質格差指数!G1126)</f>
        <v>5.0385137525916598E-2</v>
      </c>
    </row>
    <row r="1127" spans="1:15" x14ac:dyDescent="0.55000000000000004">
      <c r="A1127" s="3">
        <v>37</v>
      </c>
      <c r="B1127" s="3">
        <v>8</v>
      </c>
      <c r="I1127" s="3">
        <v>37</v>
      </c>
      <c r="J1127" s="3">
        <v>8</v>
      </c>
      <c r="K1127" s="2">
        <f>IF(質格差指数!C1127="","",質格差指数!C1127)</f>
        <v>5.0717088804741899E-2</v>
      </c>
      <c r="L1127" s="2">
        <f>IF(質格差指数!D1127="","",質格差指数!D1127)</f>
        <v>2.0254473758698401E-2</v>
      </c>
      <c r="M1127" s="2">
        <f>IF(質格差指数!E1127="","",質格差指数!E1127)</f>
        <v>7.4543208072366099E-2</v>
      </c>
      <c r="N1127" s="2">
        <f>IF(質格差指数!F1127="","",質格差指数!F1127)</f>
        <v>8.4411887602458009E-3</v>
      </c>
      <c r="O1127" s="2">
        <f>IF(質格差指数!G1127="","",質格差指数!G1127)</f>
        <v>-5.8683047822428698E-3</v>
      </c>
    </row>
    <row r="1128" spans="1:15" x14ac:dyDescent="0.55000000000000004">
      <c r="A1128" s="3">
        <v>37</v>
      </c>
      <c r="B1128" s="3">
        <v>9</v>
      </c>
      <c r="I1128" s="3">
        <v>37</v>
      </c>
      <c r="J1128" s="3">
        <v>9</v>
      </c>
      <c r="K1128" s="2">
        <f>IF(質格差指数!C1128="","",質格差指数!C1128)</f>
        <v>5.6855314005292402E-2</v>
      </c>
      <c r="L1128" s="2">
        <f>IF(質格差指数!D1128="","",質格差指数!D1128)</f>
        <v>5.7937805876949203E-2</v>
      </c>
      <c r="M1128" s="2">
        <f>IF(質格差指数!E1128="","",質格差指数!E1128)</f>
        <v>8.9895094044018894E-2</v>
      </c>
      <c r="N1128" s="2">
        <f>IF(質格差指数!F1128="","",質格差指数!F1128)</f>
        <v>6.3991985957690595E-2</v>
      </c>
      <c r="O1128" s="2">
        <f>IF(質格差指数!G1128="","",質格差指数!G1128)</f>
        <v>5.0847873575733102E-2</v>
      </c>
    </row>
    <row r="1129" spans="1:15" x14ac:dyDescent="0.55000000000000004">
      <c r="A1129" s="3">
        <v>37</v>
      </c>
      <c r="B1129" s="3">
        <v>10</v>
      </c>
      <c r="I1129" s="3">
        <v>37</v>
      </c>
      <c r="J1129" s="3">
        <v>10</v>
      </c>
      <c r="K1129" s="2">
        <f>IF(質格差指数!C1129="","",質格差指数!C1129)</f>
        <v>2.60498321513291E-2</v>
      </c>
      <c r="L1129" s="2">
        <f>IF(質格差指数!D1129="","",質格差指数!D1129)</f>
        <v>3.6131211922615897E-2</v>
      </c>
      <c r="M1129" s="2">
        <f>IF(質格差指数!E1129="","",質格差指数!E1129)</f>
        <v>8.1509716632155602E-2</v>
      </c>
      <c r="N1129" s="2">
        <f>IF(質格差指数!F1129="","",質格差指数!F1129)</f>
        <v>2.6550959714700301E-2</v>
      </c>
      <c r="O1129" s="2">
        <f>IF(質格差指数!G1129="","",質格差指数!G1129)</f>
        <v>3.5587753303396598E-3</v>
      </c>
    </row>
    <row r="1130" spans="1:15" x14ac:dyDescent="0.55000000000000004">
      <c r="A1130" s="3">
        <v>37</v>
      </c>
      <c r="B1130" s="3">
        <v>11</v>
      </c>
      <c r="I1130" s="3">
        <v>37</v>
      </c>
      <c r="J1130" s="3">
        <v>11</v>
      </c>
      <c r="K1130" s="2">
        <f>IF(質格差指数!C1130="","",質格差指数!C1130)</f>
        <v>-7.8419880388044497E-2</v>
      </c>
      <c r="L1130" s="2">
        <f>IF(質格差指数!D1130="","",質格差指数!D1130)</f>
        <v>1.1953139356835099E-2</v>
      </c>
      <c r="M1130" s="2">
        <f>IF(質格差指数!E1130="","",質格差指数!E1130)</f>
        <v>7.5003114163473494E-2</v>
      </c>
      <c r="N1130" s="2">
        <f>IF(質格差指数!F1130="","",質格差指数!F1130)</f>
        <v>-3.3186900535702199E-3</v>
      </c>
      <c r="O1130" s="2">
        <f>IF(質格差指数!G1130="","",質格差指数!G1130)</f>
        <v>-1.42074618542181E-2</v>
      </c>
    </row>
    <row r="1131" spans="1:15" x14ac:dyDescent="0.55000000000000004">
      <c r="A1131" s="3">
        <v>37</v>
      </c>
      <c r="B1131" s="3">
        <v>12</v>
      </c>
      <c r="I1131" s="3">
        <v>37</v>
      </c>
      <c r="J1131" s="3">
        <v>12</v>
      </c>
      <c r="K1131" s="2">
        <f>IF(質格差指数!C1131="","",質格差指数!C1131)</f>
        <v>-7.3695562926743797E-3</v>
      </c>
      <c r="L1131" s="2">
        <f>IF(質格差指数!D1131="","",質格差指数!D1131)</f>
        <v>5.7481691670527503E-2</v>
      </c>
      <c r="M1131" s="2">
        <f>IF(質格差指数!E1131="","",質格差指数!E1131)</f>
        <v>0.11304713509129299</v>
      </c>
      <c r="N1131" s="2">
        <f>IF(質格差指数!F1131="","",質格差指数!F1131)</f>
        <v>-6.2366734908746403E-3</v>
      </c>
      <c r="O1131" s="2">
        <f>IF(質格差指数!G1131="","",質格差指数!G1131)</f>
        <v>-2.7719618199856001E-2</v>
      </c>
    </row>
    <row r="1132" spans="1:15" x14ac:dyDescent="0.55000000000000004">
      <c r="A1132" s="3">
        <v>37</v>
      </c>
      <c r="B1132" s="3">
        <v>13</v>
      </c>
      <c r="I1132" s="3">
        <v>37</v>
      </c>
      <c r="J1132" s="3">
        <v>13</v>
      </c>
      <c r="K1132" s="2">
        <f>IF(質格差指数!C1132="","",質格差指数!C1132)</f>
        <v>1.1130057879048101</v>
      </c>
      <c r="L1132" s="2">
        <f>IF(質格差指数!D1132="","",質格差指数!D1132)</f>
        <v>1.6394837884298601</v>
      </c>
      <c r="M1132" s="2" t="str">
        <f>IF(質格差指数!E1132="","",質格差指数!E1132)</f>
        <v/>
      </c>
      <c r="N1132" s="2" t="str">
        <f>IF(質格差指数!F1132="","",質格差指数!F1132)</f>
        <v/>
      </c>
      <c r="O1132" s="2" t="str">
        <f>IF(質格差指数!G1132="","",質格差指数!G1132)</f>
        <v/>
      </c>
    </row>
    <row r="1133" spans="1:15" x14ac:dyDescent="0.55000000000000004">
      <c r="A1133" s="3">
        <v>37</v>
      </c>
      <c r="B1133" s="3">
        <v>14</v>
      </c>
      <c r="I1133" s="3">
        <v>37</v>
      </c>
      <c r="J1133" s="3">
        <v>14</v>
      </c>
      <c r="K1133" s="2">
        <f>IF(質格差指数!C1133="","",質格差指数!C1133)</f>
        <v>-9.8723412512744899E-2</v>
      </c>
      <c r="L1133" s="2">
        <f>IF(質格差指数!D1133="","",質格差指数!D1133)</f>
        <v>-5.0947976281834999E-2</v>
      </c>
      <c r="M1133" s="2">
        <f>IF(質格差指数!E1133="","",質格差指数!E1133)</f>
        <v>6.4234121102735103E-2</v>
      </c>
      <c r="N1133" s="2">
        <f>IF(質格差指数!F1133="","",質格差指数!F1133)</f>
        <v>-1.54124501990874E-2</v>
      </c>
      <c r="O1133" s="2">
        <f>IF(質格差指数!G1133="","",質格差指数!G1133)</f>
        <v>-2.5688270870974101E-2</v>
      </c>
    </row>
    <row r="1134" spans="1:15" x14ac:dyDescent="0.55000000000000004">
      <c r="A1134" s="3">
        <v>37</v>
      </c>
      <c r="B1134" s="3">
        <v>15</v>
      </c>
      <c r="I1134" s="3">
        <v>37</v>
      </c>
      <c r="J1134" s="3">
        <v>15</v>
      </c>
      <c r="K1134" s="2">
        <f>IF(質格差指数!C1134="","",質格差指数!C1134)</f>
        <v>3.6447887844187399E-2</v>
      </c>
      <c r="L1134" s="2">
        <f>IF(質格差指数!D1134="","",質格差指数!D1134)</f>
        <v>7.9172481614484203E-2</v>
      </c>
      <c r="M1134" s="2">
        <f>IF(質格差指数!E1134="","",質格差指数!E1134)</f>
        <v>0.14476032905504299</v>
      </c>
      <c r="N1134" s="2">
        <f>IF(質格差指数!F1134="","",質格差指数!F1134)</f>
        <v>6.5629606423828904E-3</v>
      </c>
      <c r="O1134" s="2">
        <f>IF(質格差指数!G1134="","",質格差指数!G1134)</f>
        <v>-3.0676364405063699E-2</v>
      </c>
    </row>
    <row r="1135" spans="1:15" x14ac:dyDescent="0.55000000000000004">
      <c r="A1135" s="3">
        <v>37</v>
      </c>
      <c r="B1135" s="3">
        <v>16</v>
      </c>
      <c r="I1135" s="3">
        <v>37</v>
      </c>
      <c r="J1135" s="3">
        <v>16</v>
      </c>
      <c r="K1135" s="2">
        <f>IF(質格差指数!C1135="","",質格差指数!C1135)</f>
        <v>8.8683095832379794E-2</v>
      </c>
      <c r="L1135" s="2">
        <f>IF(質格差指数!D1135="","",質格差指数!D1135)</f>
        <v>0.10200028618052299</v>
      </c>
      <c r="M1135" s="2">
        <f>IF(質格差指数!E1135="","",質格差指数!E1135)</f>
        <v>0.13528049001189499</v>
      </c>
      <c r="N1135" s="2">
        <f>IF(質格差指数!F1135="","",質格差指数!F1135)</f>
        <v>0.108827894975143</v>
      </c>
      <c r="O1135" s="2">
        <f>IF(質格差指数!G1135="","",質格差指数!G1135)</f>
        <v>8.3923904797148799E-2</v>
      </c>
    </row>
    <row r="1136" spans="1:15" x14ac:dyDescent="0.55000000000000004">
      <c r="A1136" s="3">
        <v>37</v>
      </c>
      <c r="B1136" s="3">
        <v>17</v>
      </c>
      <c r="I1136" s="3">
        <v>37</v>
      </c>
      <c r="J1136" s="3">
        <v>17</v>
      </c>
      <c r="K1136" s="2">
        <f>IF(質格差指数!C1136="","",質格差指数!C1136)</f>
        <v>0.19570577005963299</v>
      </c>
      <c r="L1136" s="2">
        <f>IF(質格差指数!D1136="","",質格差指数!D1136)</f>
        <v>7.0275645526712005E-2</v>
      </c>
      <c r="M1136" s="2">
        <f>IF(質格差指数!E1136="","",質格差指数!E1136)</f>
        <v>0.13379471685191699</v>
      </c>
      <c r="N1136" s="2">
        <f>IF(質格差指数!F1136="","",質格差指数!F1136)</f>
        <v>0.13634217053056</v>
      </c>
      <c r="O1136" s="2">
        <f>IF(質格差指数!G1136="","",質格差指数!G1136)</f>
        <v>0.12388981106477299</v>
      </c>
    </row>
    <row r="1137" spans="1:15" x14ac:dyDescent="0.55000000000000004">
      <c r="A1137" s="3">
        <v>37</v>
      </c>
      <c r="B1137" s="3">
        <v>18</v>
      </c>
      <c r="I1137" s="3">
        <v>37</v>
      </c>
      <c r="J1137" s="3">
        <v>18</v>
      </c>
      <c r="K1137" s="2">
        <f>IF(質格差指数!C1137="","",質格差指数!C1137)</f>
        <v>0.110114733607658</v>
      </c>
      <c r="L1137" s="2">
        <f>IF(質格差指数!D1137="","",質格差指数!D1137)</f>
        <v>8.7783809194834403E-2</v>
      </c>
      <c r="M1137" s="2">
        <f>IF(質格差指数!E1137="","",質格差指数!E1137)</f>
        <v>6.5695002230775207E-2</v>
      </c>
      <c r="N1137" s="2">
        <f>IF(質格差指数!F1137="","",質格差指数!F1137)</f>
        <v>8.5825293676964801E-2</v>
      </c>
      <c r="O1137" s="2">
        <f>IF(質格差指数!G1137="","",質格差指数!G1137)</f>
        <v>7.1863078431330996E-2</v>
      </c>
    </row>
    <row r="1138" spans="1:15" x14ac:dyDescent="0.55000000000000004">
      <c r="A1138" s="3">
        <v>37</v>
      </c>
      <c r="B1138" s="3">
        <v>19</v>
      </c>
      <c r="I1138" s="3">
        <v>37</v>
      </c>
      <c r="J1138" s="3">
        <v>19</v>
      </c>
      <c r="K1138" s="2">
        <f>IF(質格差指数!C1138="","",質格差指数!C1138)</f>
        <v>0.13195746013911</v>
      </c>
      <c r="L1138" s="2">
        <f>IF(質格差指数!D1138="","",質格差指数!D1138)</f>
        <v>0.12318785114242201</v>
      </c>
      <c r="M1138" s="2">
        <f>IF(質格差指数!E1138="","",質格差指数!E1138)</f>
        <v>0.107708598873933</v>
      </c>
      <c r="N1138" s="2">
        <f>IF(質格差指数!F1138="","",質格差指数!F1138)</f>
        <v>0.10598547192494299</v>
      </c>
      <c r="O1138" s="2">
        <f>IF(質格差指数!G1138="","",質格差指数!G1138)</f>
        <v>0.11027113190222999</v>
      </c>
    </row>
    <row r="1139" spans="1:15" x14ac:dyDescent="0.55000000000000004">
      <c r="A1139" s="3">
        <v>37</v>
      </c>
      <c r="B1139" s="3">
        <v>20</v>
      </c>
      <c r="I1139" s="3">
        <v>37</v>
      </c>
      <c r="J1139" s="3">
        <v>20</v>
      </c>
      <c r="K1139" s="2">
        <f>IF(質格差指数!C1139="","",質格差指数!C1139)</f>
        <v>0.134505596748486</v>
      </c>
      <c r="L1139" s="2">
        <f>IF(質格差指数!D1139="","",質格差指数!D1139)</f>
        <v>9.4807269270379399E-2</v>
      </c>
      <c r="M1139" s="2">
        <f>IF(質格差指数!E1139="","",質格差指数!E1139)</f>
        <v>8.7645992186013794E-2</v>
      </c>
      <c r="N1139" s="2">
        <f>IF(質格差指数!F1139="","",質格差指数!F1139)</f>
        <v>8.5830182122863197E-2</v>
      </c>
      <c r="O1139" s="2">
        <f>IF(質格差指数!G1139="","",質格差指数!G1139)</f>
        <v>0.100377954481414</v>
      </c>
    </row>
    <row r="1140" spans="1:15" x14ac:dyDescent="0.55000000000000004">
      <c r="A1140" s="3">
        <v>37</v>
      </c>
      <c r="B1140" s="3">
        <v>21</v>
      </c>
      <c r="I1140" s="3">
        <v>37</v>
      </c>
      <c r="J1140" s="3">
        <v>21</v>
      </c>
      <c r="K1140" s="2">
        <f>IF(質格差指数!C1140="","",質格差指数!C1140)</f>
        <v>4.1300760394344903E-2</v>
      </c>
      <c r="L1140" s="2">
        <f>IF(質格差指数!D1140="","",質格差指数!D1140)</f>
        <v>7.7829175716374294E-2</v>
      </c>
      <c r="M1140" s="2">
        <f>IF(質格差指数!E1140="","",質格差指数!E1140)</f>
        <v>2.9638305815014102E-2</v>
      </c>
      <c r="N1140" s="2">
        <f>IF(質格差指数!F1140="","",質格差指数!F1140)</f>
        <v>5.2260874652647199E-2</v>
      </c>
      <c r="O1140" s="2">
        <f>IF(質格差指数!G1140="","",質格差指数!G1140)</f>
        <v>5.0301959536581599E-2</v>
      </c>
    </row>
    <row r="1141" spans="1:15" x14ac:dyDescent="0.55000000000000004">
      <c r="A1141" s="3">
        <v>37</v>
      </c>
      <c r="B1141" s="3">
        <v>22</v>
      </c>
      <c r="I1141" s="3">
        <v>37</v>
      </c>
      <c r="J1141" s="3">
        <v>22</v>
      </c>
      <c r="K1141" s="2">
        <f>IF(質格差指数!C1141="","",質格差指数!C1141)</f>
        <v>0.11718337353923999</v>
      </c>
      <c r="L1141" s="2">
        <f>IF(質格差指数!D1141="","",質格差指数!D1141)</f>
        <v>4.5613150120001097E-2</v>
      </c>
      <c r="M1141" s="2">
        <f>IF(質格差指数!E1141="","",質格差指数!E1141)</f>
        <v>6.4414453904633295E-2</v>
      </c>
      <c r="N1141" s="2">
        <f>IF(質格差指数!F1141="","",質格差指数!F1141)</f>
        <v>3.02629782916377E-2</v>
      </c>
      <c r="O1141" s="2">
        <f>IF(質格差指数!G1141="","",質格差指数!G1141)</f>
        <v>8.3090099517460506E-2</v>
      </c>
    </row>
    <row r="1142" spans="1:15" x14ac:dyDescent="0.55000000000000004">
      <c r="A1142" s="3">
        <v>37</v>
      </c>
      <c r="B1142" s="3">
        <v>23</v>
      </c>
      <c r="I1142" s="3">
        <v>37</v>
      </c>
      <c r="J1142" s="3">
        <v>23</v>
      </c>
      <c r="K1142" s="2">
        <f>IF(質格差指数!C1142="","",質格差指数!C1142)</f>
        <v>-7.3226761039867999E-2</v>
      </c>
      <c r="L1142" s="2">
        <f>IF(質格差指数!D1142="","",質格差指数!D1142)</f>
        <v>0.29430185932300601</v>
      </c>
      <c r="M1142" s="2">
        <f>IF(質格差指数!E1142="","",質格差指数!E1142)</f>
        <v>0.33873553351917002</v>
      </c>
      <c r="N1142" s="2">
        <f>IF(質格差指数!F1142="","",質格差指数!F1142)</f>
        <v>0.22642868061056301</v>
      </c>
      <c r="O1142" s="2">
        <f>IF(質格差指数!G1142="","",質格差指数!G1142)</f>
        <v>0.21203532813192499</v>
      </c>
    </row>
    <row r="1143" spans="1:15" x14ac:dyDescent="0.55000000000000004">
      <c r="A1143" s="3">
        <v>37</v>
      </c>
      <c r="B1143" s="3">
        <v>24</v>
      </c>
      <c r="I1143" s="3">
        <v>37</v>
      </c>
      <c r="J1143" s="3">
        <v>24</v>
      </c>
      <c r="K1143" s="2">
        <f>IF(質格差指数!C1143="","",質格差指数!C1143)</f>
        <v>4.6452847225162498E-2</v>
      </c>
      <c r="L1143" s="2">
        <f>IF(質格差指数!D1143="","",質格差指数!D1143)</f>
        <v>0.176583199649754</v>
      </c>
      <c r="M1143" s="2">
        <f>IF(質格差指数!E1143="","",質格差指数!E1143)</f>
        <v>0.163644085808925</v>
      </c>
      <c r="N1143" s="2">
        <f>IF(質格差指数!F1143="","",質格差指数!F1143)</f>
        <v>0.16387107105306001</v>
      </c>
      <c r="O1143" s="2">
        <f>IF(質格差指数!G1143="","",質格差指数!G1143)</f>
        <v>0.148076238431359</v>
      </c>
    </row>
    <row r="1144" spans="1:15" x14ac:dyDescent="0.55000000000000004">
      <c r="A1144" s="3">
        <v>37</v>
      </c>
      <c r="B1144" s="3">
        <v>25</v>
      </c>
      <c r="I1144" s="3">
        <v>37</v>
      </c>
      <c r="J1144" s="3">
        <v>25</v>
      </c>
      <c r="K1144" s="2">
        <f>IF(質格差指数!C1144="","",質格差指数!C1144)</f>
        <v>0.11441798012566901</v>
      </c>
      <c r="L1144" s="2">
        <f>IF(質格差指数!D1144="","",質格差指数!D1144)</f>
        <v>-6.6531544680431499E-3</v>
      </c>
      <c r="M1144" s="2">
        <f>IF(質格差指数!E1144="","",質格差指数!E1144)</f>
        <v>6.5169566949490096E-2</v>
      </c>
      <c r="N1144" s="2">
        <f>IF(質格差指数!F1144="","",質格差指数!F1144)</f>
        <v>0.108807357765736</v>
      </c>
      <c r="O1144" s="2">
        <f>IF(質格差指数!G1144="","",質格差指数!G1144)</f>
        <v>9.9798040754789805E-2</v>
      </c>
    </row>
    <row r="1145" spans="1:15" x14ac:dyDescent="0.55000000000000004">
      <c r="A1145" s="3">
        <v>37</v>
      </c>
      <c r="B1145" s="3">
        <v>26</v>
      </c>
      <c r="I1145" s="3">
        <v>37</v>
      </c>
      <c r="J1145" s="3">
        <v>26</v>
      </c>
      <c r="K1145" s="2">
        <f>IF(質格差指数!C1145="","",質格差指数!C1145)</f>
        <v>0.222983117695671</v>
      </c>
      <c r="L1145" s="2">
        <f>IF(質格差指数!D1145="","",質格差指数!D1145)</f>
        <v>0.116310437867164</v>
      </c>
      <c r="M1145" s="2">
        <f>IF(質格差指数!E1145="","",質格差指数!E1145)</f>
        <v>6.3573258687885298E-2</v>
      </c>
      <c r="N1145" s="2">
        <f>IF(質格差指数!F1145="","",質格差指数!F1145)</f>
        <v>0.119516261440022</v>
      </c>
      <c r="O1145" s="2">
        <f>IF(質格差指数!G1145="","",質格差指数!G1145)</f>
        <v>5.2774830242354603E-2</v>
      </c>
    </row>
    <row r="1146" spans="1:15" x14ac:dyDescent="0.55000000000000004">
      <c r="A1146" s="3">
        <v>37</v>
      </c>
      <c r="B1146" s="3">
        <v>27</v>
      </c>
      <c r="I1146" s="3">
        <v>37</v>
      </c>
      <c r="J1146" s="3">
        <v>27</v>
      </c>
      <c r="K1146" s="2">
        <f>IF(質格差指数!C1146="","",質格差指数!C1146)</f>
        <v>4.4332607657660401E-2</v>
      </c>
      <c r="L1146" s="2">
        <f>IF(質格差指数!D1146="","",質格差指数!D1146)</f>
        <v>4.2112958847887703E-2</v>
      </c>
      <c r="M1146" s="2">
        <f>IF(質格差指数!E1146="","",質格差指数!E1146)</f>
        <v>0.16072831258997</v>
      </c>
      <c r="N1146" s="2">
        <f>IF(質格差指数!F1146="","",質格差指数!F1146)</f>
        <v>9.0602441534618605E-2</v>
      </c>
      <c r="O1146" s="2">
        <f>IF(質格差指数!G1146="","",質格差指数!G1146)</f>
        <v>0.106668420314803</v>
      </c>
    </row>
    <row r="1147" spans="1:15" x14ac:dyDescent="0.55000000000000004">
      <c r="A1147" s="3">
        <v>37</v>
      </c>
      <c r="B1147" s="3">
        <v>28</v>
      </c>
      <c r="I1147" s="3">
        <v>37</v>
      </c>
      <c r="J1147" s="3">
        <v>28</v>
      </c>
      <c r="K1147" s="2">
        <f>IF(質格差指数!C1147="","",質格差指数!C1147)</f>
        <v>5.5993155826915102E-2</v>
      </c>
      <c r="L1147" s="2">
        <f>IF(質格差指数!D1147="","",質格差指数!D1147)</f>
        <v>5.0633994597957602E-2</v>
      </c>
      <c r="M1147" s="2">
        <f>IF(質格差指数!E1147="","",質格差指数!E1147)</f>
        <v>4.8599078149081001E-2</v>
      </c>
      <c r="N1147" s="2">
        <f>IF(質格差指数!F1147="","",質格差指数!F1147)</f>
        <v>4.6540751059788901E-2</v>
      </c>
      <c r="O1147" s="2">
        <f>IF(質格差指数!G1147="","",質格差指数!G1147)</f>
        <v>4.66340696814369E-2</v>
      </c>
    </row>
    <row r="1148" spans="1:15" x14ac:dyDescent="0.55000000000000004">
      <c r="A1148" s="3">
        <v>37</v>
      </c>
      <c r="B1148" s="3">
        <v>29</v>
      </c>
      <c r="I1148" s="3">
        <v>37</v>
      </c>
      <c r="J1148" s="3">
        <v>29</v>
      </c>
      <c r="K1148" s="2">
        <f>IF(質格差指数!C1148="","",質格差指数!C1148)</f>
        <v>0.10837127239564499</v>
      </c>
      <c r="L1148" s="2">
        <f>IF(質格差指数!D1148="","",質格差指数!D1148)</f>
        <v>6.96966056262696E-2</v>
      </c>
      <c r="M1148" s="2">
        <f>IF(質格差指数!E1148="","",質格差指数!E1148)</f>
        <v>7.8325011992560603E-2</v>
      </c>
      <c r="N1148" s="2">
        <f>IF(質格差指数!F1148="","",質格差指数!F1148)</f>
        <v>1.60422720431922E-2</v>
      </c>
      <c r="O1148" s="2">
        <f>IF(質格差指数!G1148="","",質格差指数!G1148)</f>
        <v>4.3782106986622299E-2</v>
      </c>
    </row>
    <row r="1149" spans="1:15" x14ac:dyDescent="0.55000000000000004">
      <c r="A1149" s="3">
        <v>37</v>
      </c>
      <c r="B1149" s="3">
        <v>30</v>
      </c>
      <c r="I1149" s="3">
        <v>37</v>
      </c>
      <c r="J1149" s="3">
        <v>30</v>
      </c>
      <c r="K1149" s="2">
        <f>IF(質格差指数!C1149="","",質格差指数!C1149)</f>
        <v>3.77169327434266E-2</v>
      </c>
      <c r="L1149" s="2">
        <f>IF(質格差指数!D1149="","",質格差指数!D1149)</f>
        <v>3.5030705244401002E-2</v>
      </c>
      <c r="M1149" s="2">
        <f>IF(質格差指数!E1149="","",質格差指数!E1149)</f>
        <v>4.1746923174994302E-2</v>
      </c>
      <c r="N1149" s="2">
        <f>IF(質格差指数!F1149="","",質格差指数!F1149)</f>
        <v>2.7654690745952601E-2</v>
      </c>
      <c r="O1149" s="2">
        <f>IF(質格差指数!G1149="","",質格差指数!G1149)</f>
        <v>3.4555230772435601E-2</v>
      </c>
    </row>
    <row r="1150" spans="1:15" x14ac:dyDescent="0.55000000000000004">
      <c r="A1150" s="3">
        <v>37</v>
      </c>
      <c r="B1150" s="3">
        <v>31</v>
      </c>
      <c r="I1150" s="3">
        <v>37</v>
      </c>
      <c r="J1150" s="3">
        <v>31</v>
      </c>
      <c r="K1150" s="2">
        <f>IF(質格差指数!C1150="","",質格差指数!C1150)</f>
        <v>3.6962339604101099E-2</v>
      </c>
      <c r="L1150" s="2">
        <f>IF(質格差指数!D1150="","",質格差指数!D1150)</f>
        <v>2.83708353425445E-2</v>
      </c>
      <c r="M1150" s="2">
        <f>IF(質格差指数!E1150="","",質格差指数!E1150)</f>
        <v>7.1188307436687401E-2</v>
      </c>
      <c r="N1150" s="2">
        <f>IF(質格差指数!F1150="","",質格差指数!F1150)</f>
        <v>4.73304360450666E-2</v>
      </c>
      <c r="O1150" s="2">
        <f>IF(質格差指数!G1150="","",質格差指数!G1150)</f>
        <v>4.5611003156828998E-2</v>
      </c>
    </row>
    <row r="1151" spans="1:15" x14ac:dyDescent="0.55000000000000004">
      <c r="A1151" s="3">
        <v>38</v>
      </c>
      <c r="B1151" s="3">
        <v>1</v>
      </c>
      <c r="I1151" s="3">
        <v>38</v>
      </c>
      <c r="J1151" s="3">
        <v>1</v>
      </c>
      <c r="K1151" s="2">
        <f>IF(質格差指数!C1151="","",質格差指数!C1151)</f>
        <v>-1.4131045619669901E-2</v>
      </c>
      <c r="L1151" s="2">
        <f>IF(質格差指数!D1151="","",質格差指数!D1151)</f>
        <v>4.4816444744372998E-2</v>
      </c>
      <c r="M1151" s="2">
        <f>IF(質格差指数!E1151="","",質格差指数!E1151)</f>
        <v>2.7973180797648399E-2</v>
      </c>
      <c r="N1151" s="2">
        <f>IF(質格差指数!F1151="","",質格差指数!F1151)</f>
        <v>1.8911829281519101E-2</v>
      </c>
      <c r="O1151" s="2">
        <f>IF(質格差指数!G1151="","",質格差指数!G1151)</f>
        <v>1.9422636446496E-2</v>
      </c>
    </row>
    <row r="1152" spans="1:15" x14ac:dyDescent="0.55000000000000004">
      <c r="A1152" s="3">
        <v>38</v>
      </c>
      <c r="B1152" s="3">
        <v>2</v>
      </c>
      <c r="I1152" s="3">
        <v>38</v>
      </c>
      <c r="J1152" s="3">
        <v>2</v>
      </c>
      <c r="K1152" s="2">
        <f>IF(質格差指数!C1152="","",質格差指数!C1152)</f>
        <v>0.18752347926360399</v>
      </c>
      <c r="L1152" s="2">
        <f>IF(質格差指数!D1152="","",質格差指数!D1152)</f>
        <v>0.154883393176624</v>
      </c>
      <c r="M1152" s="2">
        <f>IF(質格差指数!E1152="","",質格差指数!E1152)</f>
        <v>0.36128772300978301</v>
      </c>
      <c r="N1152" s="2">
        <f>IF(質格差指数!F1152="","",質格差指数!F1152)</f>
        <v>0.27796522260152301</v>
      </c>
      <c r="O1152" s="2">
        <f>IF(質格差指数!G1152="","",質格差指数!G1152)</f>
        <v>0.252465189525654</v>
      </c>
    </row>
    <row r="1153" spans="1:15" x14ac:dyDescent="0.55000000000000004">
      <c r="A1153" s="3">
        <v>38</v>
      </c>
      <c r="B1153" s="3">
        <v>3</v>
      </c>
      <c r="I1153" s="3">
        <v>38</v>
      </c>
      <c r="J1153" s="3">
        <v>3</v>
      </c>
      <c r="K1153" s="2">
        <f>IF(質格差指数!C1153="","",質格差指数!C1153)</f>
        <v>6.9826650436124002E-2</v>
      </c>
      <c r="L1153" s="2">
        <f>IF(質格差指数!D1153="","",質格差指数!D1153)</f>
        <v>6.8821431360864896E-2</v>
      </c>
      <c r="M1153" s="2">
        <f>IF(質格差指数!E1153="","",質格差指数!E1153)</f>
        <v>4.2116073847904799E-2</v>
      </c>
      <c r="N1153" s="2">
        <f>IF(質格差指数!F1153="","",質格差指数!F1153)</f>
        <v>4.8109381354444897E-2</v>
      </c>
      <c r="O1153" s="2">
        <f>IF(質格差指数!G1153="","",質格差指数!G1153)</f>
        <v>7.2413328498087404E-2</v>
      </c>
    </row>
    <row r="1154" spans="1:15" x14ac:dyDescent="0.55000000000000004">
      <c r="A1154" s="3">
        <v>38</v>
      </c>
      <c r="B1154" s="3">
        <v>4</v>
      </c>
      <c r="I1154" s="3">
        <v>38</v>
      </c>
      <c r="J1154" s="3">
        <v>4</v>
      </c>
      <c r="K1154" s="2">
        <f>IF(質格差指数!C1154="","",質格差指数!C1154)</f>
        <v>0.16767646781261</v>
      </c>
      <c r="L1154" s="2">
        <f>IF(質格差指数!D1154="","",質格差指数!D1154)</f>
        <v>0.271236279206307</v>
      </c>
      <c r="M1154" s="2">
        <f>IF(質格差指数!E1154="","",質格差指数!E1154)</f>
        <v>0.281127825122168</v>
      </c>
      <c r="N1154" s="2">
        <f>IF(質格差指数!F1154="","",質格差指数!F1154)</f>
        <v>0.142986820120829</v>
      </c>
      <c r="O1154" s="2">
        <f>IF(質格差指数!G1154="","",質格差指数!G1154)</f>
        <v>0.164129681731533</v>
      </c>
    </row>
    <row r="1155" spans="1:15" x14ac:dyDescent="0.55000000000000004">
      <c r="A1155" s="3">
        <v>38</v>
      </c>
      <c r="B1155" s="3">
        <v>5</v>
      </c>
      <c r="I1155" s="3">
        <v>38</v>
      </c>
      <c r="J1155" s="3">
        <v>5</v>
      </c>
      <c r="K1155" s="2">
        <f>IF(質格差指数!C1155="","",質格差指数!C1155)</f>
        <v>-1.8532928179204999E-2</v>
      </c>
      <c r="L1155" s="2">
        <f>IF(質格差指数!D1155="","",質格差指数!D1155)</f>
        <v>8.9710951824064605E-2</v>
      </c>
      <c r="M1155" s="2">
        <f>IF(質格差指数!E1155="","",質格差指数!E1155)</f>
        <v>0.133548070963114</v>
      </c>
      <c r="N1155" s="2">
        <f>IF(質格差指数!F1155="","",質格差指数!F1155)</f>
        <v>-2.0638113155592198E-2</v>
      </c>
      <c r="O1155" s="2">
        <f>IF(質格差指数!G1155="","",質格差指数!G1155)</f>
        <v>-7.0903105084041398E-3</v>
      </c>
    </row>
    <row r="1156" spans="1:15" x14ac:dyDescent="0.55000000000000004">
      <c r="A1156" s="3">
        <v>38</v>
      </c>
      <c r="B1156" s="3">
        <v>6</v>
      </c>
      <c r="I1156" s="3">
        <v>38</v>
      </c>
      <c r="J1156" s="3">
        <v>6</v>
      </c>
      <c r="K1156" s="2">
        <f>IF(質格差指数!C1156="","",質格差指数!C1156)</f>
        <v>-9.3802963432474493E-3</v>
      </c>
      <c r="L1156" s="2">
        <f>IF(質格差指数!D1156="","",質格差指数!D1156)</f>
        <v>6.3312709685311705E-2</v>
      </c>
      <c r="M1156" s="2">
        <f>IF(質格差指数!E1156="","",質格差指数!E1156)</f>
        <v>7.4420409265210902E-2</v>
      </c>
      <c r="N1156" s="2">
        <f>IF(質格差指数!F1156="","",質格差指数!F1156)</f>
        <v>1.2307420498195399E-2</v>
      </c>
      <c r="O1156" s="2">
        <f>IF(質格差指数!G1156="","",質格差指数!G1156)</f>
        <v>2.1977129424056701E-2</v>
      </c>
    </row>
    <row r="1157" spans="1:15" x14ac:dyDescent="0.55000000000000004">
      <c r="A1157" s="3">
        <v>38</v>
      </c>
      <c r="B1157" s="3">
        <v>7</v>
      </c>
      <c r="I1157" s="3">
        <v>38</v>
      </c>
      <c r="J1157" s="3">
        <v>7</v>
      </c>
      <c r="K1157" s="2">
        <f>IF(質格差指数!C1157="","",質格差指数!C1157)</f>
        <v>3.0465272902698098E-2</v>
      </c>
      <c r="L1157" s="2">
        <f>IF(質格差指数!D1157="","",質格差指数!D1157)</f>
        <v>8.8890784964425901E-2</v>
      </c>
      <c r="M1157" s="2">
        <f>IF(質格差指数!E1157="","",質格差指数!E1157)</f>
        <v>6.6971070085155293E-2</v>
      </c>
      <c r="N1157" s="2">
        <f>IF(質格差指数!F1157="","",質格差指数!F1157)</f>
        <v>2.9724733661285401E-2</v>
      </c>
      <c r="O1157" s="2">
        <f>IF(質格差指数!G1157="","",質格差指数!G1157)</f>
        <v>2.6029889110017902E-2</v>
      </c>
    </row>
    <row r="1158" spans="1:15" x14ac:dyDescent="0.55000000000000004">
      <c r="A1158" s="3">
        <v>38</v>
      </c>
      <c r="B1158" s="3">
        <v>8</v>
      </c>
      <c r="I1158" s="3">
        <v>38</v>
      </c>
      <c r="J1158" s="3">
        <v>8</v>
      </c>
      <c r="K1158" s="2">
        <f>IF(質格差指数!C1158="","",質格差指数!C1158)</f>
        <v>-4.73366484623019E-2</v>
      </c>
      <c r="L1158" s="2">
        <f>IF(質格差指数!D1158="","",質格差指数!D1158)</f>
        <v>3.8914637640947401E-2</v>
      </c>
      <c r="M1158" s="2">
        <f>IF(質格差指数!E1158="","",質格差指数!E1158)</f>
        <v>5.1513697695309703E-2</v>
      </c>
      <c r="N1158" s="2">
        <f>IF(質格差指数!F1158="","",質格差指数!F1158)</f>
        <v>-3.60290381814274E-2</v>
      </c>
      <c r="O1158" s="2">
        <f>IF(質格差指数!G1158="","",質格差指数!G1158)</f>
        <v>-3.3544263061050003E-2</v>
      </c>
    </row>
    <row r="1159" spans="1:15" x14ac:dyDescent="0.55000000000000004">
      <c r="A1159" s="3">
        <v>38</v>
      </c>
      <c r="B1159" s="3">
        <v>9</v>
      </c>
      <c r="I1159" s="3">
        <v>38</v>
      </c>
      <c r="J1159" s="3">
        <v>9</v>
      </c>
      <c r="K1159" s="2">
        <f>IF(質格差指数!C1159="","",質格差指数!C1159)</f>
        <v>5.0360849317450301E-2</v>
      </c>
      <c r="L1159" s="2">
        <f>IF(質格差指数!D1159="","",質格差指数!D1159)</f>
        <v>5.0068331627851501E-2</v>
      </c>
      <c r="M1159" s="2">
        <f>IF(質格差指数!E1159="","",質格差指数!E1159)</f>
        <v>6.3500522635148604E-2</v>
      </c>
      <c r="N1159" s="2">
        <f>IF(質格差指数!F1159="","",質格差指数!F1159)</f>
        <v>1.7536521651668399E-2</v>
      </c>
      <c r="O1159" s="2">
        <f>IF(質格差指数!G1159="","",質格差指数!G1159)</f>
        <v>3.8515908272900898E-2</v>
      </c>
    </row>
    <row r="1160" spans="1:15" x14ac:dyDescent="0.55000000000000004">
      <c r="A1160" s="3">
        <v>38</v>
      </c>
      <c r="B1160" s="3">
        <v>10</v>
      </c>
      <c r="I1160" s="3">
        <v>38</v>
      </c>
      <c r="J1160" s="3">
        <v>10</v>
      </c>
      <c r="K1160" s="2">
        <f>IF(質格差指数!C1160="","",質格差指数!C1160)</f>
        <v>8.1497207600181101E-2</v>
      </c>
      <c r="L1160" s="2">
        <f>IF(質格差指数!D1160="","",質格差指数!D1160)</f>
        <v>7.6979131332857706E-2</v>
      </c>
      <c r="M1160" s="2">
        <f>IF(質格差指数!E1160="","",質格差指数!E1160)</f>
        <v>9.3329675868720097E-2</v>
      </c>
      <c r="N1160" s="2">
        <f>IF(質格差指数!F1160="","",質格差指数!F1160)</f>
        <v>4.4537910448807803E-2</v>
      </c>
      <c r="O1160" s="2">
        <f>IF(質格差指数!G1160="","",質格差指数!G1160)</f>
        <v>5.3205465079616099E-2</v>
      </c>
    </row>
    <row r="1161" spans="1:15" x14ac:dyDescent="0.55000000000000004">
      <c r="A1161" s="3">
        <v>38</v>
      </c>
      <c r="B1161" s="3">
        <v>11</v>
      </c>
      <c r="I1161" s="3">
        <v>38</v>
      </c>
      <c r="J1161" s="3">
        <v>11</v>
      </c>
      <c r="K1161" s="2">
        <f>IF(質格差指数!C1161="","",質格差指数!C1161)</f>
        <v>4.0213860604424001E-2</v>
      </c>
      <c r="L1161" s="2">
        <f>IF(質格差指数!D1161="","",質格差指数!D1161)</f>
        <v>6.0809936263561098E-2</v>
      </c>
      <c r="M1161" s="2">
        <f>IF(質格差指数!E1161="","",質格差指数!E1161)</f>
        <v>3.8950169274260399E-2</v>
      </c>
      <c r="N1161" s="2">
        <f>IF(質格差指数!F1161="","",質格差指数!F1161)</f>
        <v>4.6580919037754902E-2</v>
      </c>
      <c r="O1161" s="2">
        <f>IF(質格差指数!G1161="","",質格差指数!G1161)</f>
        <v>5.38603808002944E-2</v>
      </c>
    </row>
    <row r="1162" spans="1:15" x14ac:dyDescent="0.55000000000000004">
      <c r="A1162" s="3">
        <v>38</v>
      </c>
      <c r="B1162" s="3">
        <v>12</v>
      </c>
      <c r="I1162" s="3">
        <v>38</v>
      </c>
      <c r="J1162" s="3">
        <v>12</v>
      </c>
      <c r="K1162" s="2">
        <f>IF(質格差指数!C1162="","",質格差指数!C1162)</f>
        <v>1.55476855870391E-2</v>
      </c>
      <c r="L1162" s="2">
        <f>IF(質格差指数!D1162="","",質格差指数!D1162)</f>
        <v>0.156118087901498</v>
      </c>
      <c r="M1162" s="2">
        <f>IF(質格差指数!E1162="","",質格差指数!E1162)</f>
        <v>0.14785604067702501</v>
      </c>
      <c r="N1162" s="2">
        <f>IF(質格差指数!F1162="","",質格差指数!F1162)</f>
        <v>8.9310738954625601E-2</v>
      </c>
      <c r="O1162" s="2">
        <f>IF(質格差指数!G1162="","",質格差指数!G1162)</f>
        <v>0.10849053132857001</v>
      </c>
    </row>
    <row r="1163" spans="1:15" x14ac:dyDescent="0.55000000000000004">
      <c r="A1163" s="3">
        <v>38</v>
      </c>
      <c r="B1163" s="3">
        <v>13</v>
      </c>
      <c r="I1163" s="3">
        <v>38</v>
      </c>
      <c r="J1163" s="3">
        <v>13</v>
      </c>
      <c r="K1163" s="2">
        <f>IF(質格差指数!C1163="","",質格差指数!C1163)</f>
        <v>0.30141039831920702</v>
      </c>
      <c r="L1163" s="2">
        <f>IF(質格差指数!D1163="","",質格差指数!D1163)</f>
        <v>0.61445087822231703</v>
      </c>
      <c r="M1163" s="2">
        <f>IF(質格差指数!E1163="","",質格差指数!E1163)</f>
        <v>0.39876773111519698</v>
      </c>
      <c r="N1163" s="2">
        <f>IF(質格差指数!F1163="","",質格差指数!F1163)</f>
        <v>1.4626477948807</v>
      </c>
      <c r="O1163" s="2">
        <f>IF(質格差指数!G1163="","",質格差指数!G1163)</f>
        <v>1.19648139230412</v>
      </c>
    </row>
    <row r="1164" spans="1:15" x14ac:dyDescent="0.55000000000000004">
      <c r="A1164" s="3">
        <v>38</v>
      </c>
      <c r="B1164" s="3">
        <v>14</v>
      </c>
      <c r="I1164" s="3">
        <v>38</v>
      </c>
      <c r="J1164" s="3">
        <v>14</v>
      </c>
      <c r="K1164" s="2">
        <f>IF(質格差指数!C1164="","",質格差指数!C1164)</f>
        <v>-7.5701229384296298E-2</v>
      </c>
      <c r="L1164" s="2">
        <f>IF(質格差指数!D1164="","",質格差指数!D1164)</f>
        <v>-1.6056562255617201E-2</v>
      </c>
      <c r="M1164" s="2">
        <f>IF(質格差指数!E1164="","",質格差指数!E1164)</f>
        <v>2.0059207763976301E-2</v>
      </c>
      <c r="N1164" s="2">
        <f>IF(質格差指数!F1164="","",質格差指数!F1164)</f>
        <v>-8.26393729590605E-2</v>
      </c>
      <c r="O1164" s="2">
        <f>IF(質格差指数!G1164="","",質格差指数!G1164)</f>
        <v>-4.89238870442847E-2</v>
      </c>
    </row>
    <row r="1165" spans="1:15" x14ac:dyDescent="0.55000000000000004">
      <c r="A1165" s="3">
        <v>38</v>
      </c>
      <c r="B1165" s="3">
        <v>15</v>
      </c>
      <c r="I1165" s="3">
        <v>38</v>
      </c>
      <c r="J1165" s="3">
        <v>15</v>
      </c>
      <c r="K1165" s="2">
        <f>IF(質格差指数!C1165="","",質格差指数!C1165)</f>
        <v>4.7151007377811999E-2</v>
      </c>
      <c r="L1165" s="2">
        <f>IF(質格差指数!D1165="","",質格差指数!D1165)</f>
        <v>9.8676438694913202E-2</v>
      </c>
      <c r="M1165" s="2">
        <f>IF(質格差指数!E1165="","",質格差指数!E1165)</f>
        <v>0.120171491752649</v>
      </c>
      <c r="N1165" s="2">
        <f>IF(質格差指数!F1165="","",質格差指数!F1165)</f>
        <v>5.1457159265240202E-3</v>
      </c>
      <c r="O1165" s="2">
        <f>IF(質格差指数!G1165="","",質格差指数!G1165)</f>
        <v>2.0557448185880602E-2</v>
      </c>
    </row>
    <row r="1166" spans="1:15" x14ac:dyDescent="0.55000000000000004">
      <c r="A1166" s="3">
        <v>38</v>
      </c>
      <c r="B1166" s="3">
        <v>16</v>
      </c>
      <c r="I1166" s="3">
        <v>38</v>
      </c>
      <c r="J1166" s="3">
        <v>16</v>
      </c>
      <c r="K1166" s="2">
        <f>IF(質格差指数!C1166="","",質格差指数!C1166)</f>
        <v>9.4959064320467496E-2</v>
      </c>
      <c r="L1166" s="2">
        <f>IF(質格差指数!D1166="","",質格差指数!D1166)</f>
        <v>7.3948754712367698E-2</v>
      </c>
      <c r="M1166" s="2">
        <f>IF(質格差指数!E1166="","",質格差指数!E1166)</f>
        <v>6.0254318702228901E-2</v>
      </c>
      <c r="N1166" s="2">
        <f>IF(質格差指数!F1166="","",質格差指数!F1166)</f>
        <v>2.7744590240850301E-2</v>
      </c>
      <c r="O1166" s="2">
        <f>IF(質格差指数!G1166="","",質格差指数!G1166)</f>
        <v>4.0837229187829602E-2</v>
      </c>
    </row>
    <row r="1167" spans="1:15" x14ac:dyDescent="0.55000000000000004">
      <c r="A1167" s="3">
        <v>38</v>
      </c>
      <c r="B1167" s="3">
        <v>17</v>
      </c>
      <c r="I1167" s="3">
        <v>38</v>
      </c>
      <c r="J1167" s="3">
        <v>17</v>
      </c>
      <c r="K1167" s="2">
        <f>IF(質格差指数!C1167="","",質格差指数!C1167)</f>
        <v>-1.0781324369482599E-2</v>
      </c>
      <c r="L1167" s="2">
        <f>IF(質格差指数!D1167="","",質格差指数!D1167)</f>
        <v>7.7010671858058793E-2</v>
      </c>
      <c r="M1167" s="2">
        <f>IF(質格差指数!E1167="","",質格差指数!E1167)</f>
        <v>0.113093711566533</v>
      </c>
      <c r="N1167" s="2">
        <f>IF(質格差指数!F1167="","",質格差指数!F1167)</f>
        <v>0.12173321615322499</v>
      </c>
      <c r="O1167" s="2">
        <f>IF(質格差指数!G1167="","",質格差指数!G1167)</f>
        <v>9.1778041550734699E-2</v>
      </c>
    </row>
    <row r="1168" spans="1:15" x14ac:dyDescent="0.55000000000000004">
      <c r="A1168" s="3">
        <v>38</v>
      </c>
      <c r="B1168" s="3">
        <v>18</v>
      </c>
      <c r="I1168" s="3">
        <v>38</v>
      </c>
      <c r="J1168" s="3">
        <v>18</v>
      </c>
      <c r="K1168" s="2">
        <f>IF(質格差指数!C1168="","",質格差指数!C1168)</f>
        <v>8.9187085358227502E-2</v>
      </c>
      <c r="L1168" s="2">
        <f>IF(質格差指数!D1168="","",質格差指数!D1168)</f>
        <v>6.0759656976546797E-2</v>
      </c>
      <c r="M1168" s="2">
        <f>IF(質格差指数!E1168="","",質格差指数!E1168)</f>
        <v>4.70144350707596E-2</v>
      </c>
      <c r="N1168" s="2">
        <f>IF(質格差指数!F1168="","",質格差指数!F1168)</f>
        <v>3.03985766836345E-2</v>
      </c>
      <c r="O1168" s="2">
        <f>IF(質格差指数!G1168="","",質格差指数!G1168)</f>
        <v>6.2419316801326501E-2</v>
      </c>
    </row>
    <row r="1169" spans="1:15" x14ac:dyDescent="0.55000000000000004">
      <c r="A1169" s="3">
        <v>38</v>
      </c>
      <c r="B1169" s="3">
        <v>19</v>
      </c>
      <c r="I1169" s="3">
        <v>38</v>
      </c>
      <c r="J1169" s="3">
        <v>19</v>
      </c>
      <c r="K1169" s="2">
        <f>IF(質格差指数!C1169="","",質格差指数!C1169)</f>
        <v>7.6669262818835196E-2</v>
      </c>
      <c r="L1169" s="2">
        <f>IF(質格差指数!D1169="","",質格差指数!D1169)</f>
        <v>6.4770875295241503E-2</v>
      </c>
      <c r="M1169" s="2">
        <f>IF(質格差指数!E1169="","",質格差指数!E1169)</f>
        <v>6.6958392325601204E-2</v>
      </c>
      <c r="N1169" s="2">
        <f>IF(質格差指数!F1169="","",質格差指数!F1169)</f>
        <v>7.1164305565499394E-2</v>
      </c>
      <c r="O1169" s="2">
        <f>IF(質格差指数!G1169="","",質格差指数!G1169)</f>
        <v>6.4809810642722995E-2</v>
      </c>
    </row>
    <row r="1170" spans="1:15" x14ac:dyDescent="0.55000000000000004">
      <c r="A1170" s="3">
        <v>38</v>
      </c>
      <c r="B1170" s="3">
        <v>20</v>
      </c>
      <c r="I1170" s="3">
        <v>38</v>
      </c>
      <c r="J1170" s="3">
        <v>20</v>
      </c>
      <c r="K1170" s="2">
        <f>IF(質格差指数!C1170="","",質格差指数!C1170)</f>
        <v>7.4331821012571395E-2</v>
      </c>
      <c r="L1170" s="2">
        <f>IF(質格差指数!D1170="","",質格差指数!D1170)</f>
        <v>6.31270433208663E-2</v>
      </c>
      <c r="M1170" s="2">
        <f>IF(質格差指数!E1170="","",質格差指数!E1170)</f>
        <v>3.9613623220077297E-2</v>
      </c>
      <c r="N1170" s="2">
        <f>IF(質格差指数!F1170="","",質格差指数!F1170)</f>
        <v>4.72225095450928E-2</v>
      </c>
      <c r="O1170" s="2">
        <f>IF(質格差指数!G1170="","",質格差指数!G1170)</f>
        <v>3.3569139833058002E-2</v>
      </c>
    </row>
    <row r="1171" spans="1:15" x14ac:dyDescent="0.55000000000000004">
      <c r="A1171" s="3">
        <v>38</v>
      </c>
      <c r="B1171" s="3">
        <v>21</v>
      </c>
      <c r="I1171" s="3">
        <v>38</v>
      </c>
      <c r="J1171" s="3">
        <v>21</v>
      </c>
      <c r="K1171" s="2">
        <f>IF(質格差指数!C1171="","",質格差指数!C1171)</f>
        <v>7.0679190419867199E-2</v>
      </c>
      <c r="L1171" s="2">
        <f>IF(質格差指数!D1171="","",質格差指数!D1171)</f>
        <v>5.88665001338586E-2</v>
      </c>
      <c r="M1171" s="2">
        <f>IF(質格差指数!E1171="","",質格差指数!E1171)</f>
        <v>8.3683230388044802E-2</v>
      </c>
      <c r="N1171" s="2">
        <f>IF(質格差指数!F1171="","",質格差指数!F1171)</f>
        <v>8.5721158562464594E-2</v>
      </c>
      <c r="O1171" s="2">
        <f>IF(質格差指数!G1171="","",質格差指数!G1171)</f>
        <v>7.8898003966682506E-2</v>
      </c>
    </row>
    <row r="1172" spans="1:15" x14ac:dyDescent="0.55000000000000004">
      <c r="A1172" s="3">
        <v>38</v>
      </c>
      <c r="B1172" s="3">
        <v>22</v>
      </c>
      <c r="I1172" s="3">
        <v>38</v>
      </c>
      <c r="J1172" s="3">
        <v>22</v>
      </c>
      <c r="K1172" s="2">
        <f>IF(質格差指数!C1172="","",質格差指数!C1172)</f>
        <v>3.5624422974330799E-2</v>
      </c>
      <c r="L1172" s="2">
        <f>IF(質格差指数!D1172="","",質格差指数!D1172)</f>
        <v>8.5762488390015698E-2</v>
      </c>
      <c r="M1172" s="2">
        <f>IF(質格差指数!E1172="","",質格差指数!E1172)</f>
        <v>6.0746100710396898E-2</v>
      </c>
      <c r="N1172" s="2">
        <f>IF(質格差指数!F1172="","",質格差指数!F1172)</f>
        <v>2.6022265885180501E-2</v>
      </c>
      <c r="O1172" s="2">
        <f>IF(質格差指数!G1172="","",質格差指数!G1172)</f>
        <v>6.8651673520065903E-2</v>
      </c>
    </row>
    <row r="1173" spans="1:15" x14ac:dyDescent="0.55000000000000004">
      <c r="A1173" s="3">
        <v>38</v>
      </c>
      <c r="B1173" s="3">
        <v>23</v>
      </c>
      <c r="I1173" s="3">
        <v>38</v>
      </c>
      <c r="J1173" s="3">
        <v>23</v>
      </c>
      <c r="K1173" s="2">
        <f>IF(質格差指数!C1173="","",質格差指数!C1173)</f>
        <v>0.18494502600017099</v>
      </c>
      <c r="L1173" s="2">
        <f>IF(質格差指数!D1173="","",質格差指数!D1173)</f>
        <v>0.204649439503957</v>
      </c>
      <c r="M1173" s="2">
        <f>IF(質格差指数!E1173="","",質格差指数!E1173)</f>
        <v>0.193018835898941</v>
      </c>
      <c r="N1173" s="2">
        <f>IF(質格差指数!F1173="","",質格差指数!F1173)</f>
        <v>0.13653701349969699</v>
      </c>
      <c r="O1173" s="2">
        <f>IF(質格差指数!G1173="","",質格差指数!G1173)</f>
        <v>1.5821577930960999E-2</v>
      </c>
    </row>
    <row r="1174" spans="1:15" x14ac:dyDescent="0.55000000000000004">
      <c r="A1174" s="3">
        <v>38</v>
      </c>
      <c r="B1174" s="3">
        <v>24</v>
      </c>
      <c r="I1174" s="3">
        <v>38</v>
      </c>
      <c r="J1174" s="3">
        <v>24</v>
      </c>
      <c r="K1174" s="2">
        <f>IF(質格差指数!C1174="","",質格差指数!C1174)</f>
        <v>0.121420227815937</v>
      </c>
      <c r="L1174" s="2">
        <f>IF(質格差指数!D1174="","",質格差指数!D1174)</f>
        <v>0.13009217536104201</v>
      </c>
      <c r="M1174" s="2">
        <f>IF(質格差指数!E1174="","",質格差指数!E1174)</f>
        <v>9.8139357177536996E-2</v>
      </c>
      <c r="N1174" s="2">
        <f>IF(質格差指数!F1174="","",質格差指数!F1174)</f>
        <v>0.12633170295717699</v>
      </c>
      <c r="O1174" s="2">
        <f>IF(質格差指数!G1174="","",質格差指数!G1174)</f>
        <v>7.8702760385711903E-2</v>
      </c>
    </row>
    <row r="1175" spans="1:15" x14ac:dyDescent="0.55000000000000004">
      <c r="A1175" s="3">
        <v>38</v>
      </c>
      <c r="B1175" s="3">
        <v>25</v>
      </c>
      <c r="I1175" s="3">
        <v>38</v>
      </c>
      <c r="J1175" s="3">
        <v>25</v>
      </c>
      <c r="K1175" s="2">
        <f>IF(質格差指数!C1175="","",質格差指数!C1175)</f>
        <v>4.8831079442426199E-2</v>
      </c>
      <c r="L1175" s="2">
        <f>IF(質格差指数!D1175="","",質格差指数!D1175)</f>
        <v>7.3005546512674005E-2</v>
      </c>
      <c r="M1175" s="2">
        <f>IF(質格差指数!E1175="","",質格差指数!E1175)</f>
        <v>-3.9782891113409498E-2</v>
      </c>
      <c r="N1175" s="2">
        <f>IF(質格差指数!F1175="","",質格差指数!F1175)</f>
        <v>1.31215740620569E-2</v>
      </c>
      <c r="O1175" s="2">
        <f>IF(質格差指数!G1175="","",質格差指数!G1175)</f>
        <v>6.0056763573169601E-2</v>
      </c>
    </row>
    <row r="1176" spans="1:15" x14ac:dyDescent="0.55000000000000004">
      <c r="A1176" s="3">
        <v>38</v>
      </c>
      <c r="B1176" s="3">
        <v>26</v>
      </c>
      <c r="I1176" s="3">
        <v>38</v>
      </c>
      <c r="J1176" s="3">
        <v>26</v>
      </c>
      <c r="K1176" s="2">
        <f>IF(質格差指数!C1176="","",質格差指数!C1176)</f>
        <v>7.3171583077819402E-2</v>
      </c>
      <c r="L1176" s="2">
        <f>IF(質格差指数!D1176="","",質格差指数!D1176)</f>
        <v>5.11865173052867E-2</v>
      </c>
      <c r="M1176" s="2">
        <f>IF(質格差指数!E1176="","",質格差指数!E1176)</f>
        <v>9.4682380537865901E-2</v>
      </c>
      <c r="N1176" s="2">
        <f>IF(質格差指数!F1176="","",質格差指数!F1176)</f>
        <v>4.4633505401071603E-2</v>
      </c>
      <c r="O1176" s="2">
        <f>IF(質格差指数!G1176="","",質格差指数!G1176)</f>
        <v>6.8592986432025604E-4</v>
      </c>
    </row>
    <row r="1177" spans="1:15" x14ac:dyDescent="0.55000000000000004">
      <c r="A1177" s="3">
        <v>38</v>
      </c>
      <c r="B1177" s="3">
        <v>27</v>
      </c>
      <c r="I1177" s="3">
        <v>38</v>
      </c>
      <c r="J1177" s="3">
        <v>27</v>
      </c>
      <c r="K1177" s="2">
        <f>IF(質格差指数!C1177="","",質格差指数!C1177)</f>
        <v>-3.79809788682228E-3</v>
      </c>
      <c r="L1177" s="2">
        <f>IF(質格差指数!D1177="","",質格差指数!D1177)</f>
        <v>0.10552917632487301</v>
      </c>
      <c r="M1177" s="2">
        <f>IF(質格差指数!E1177="","",質格差指数!E1177)</f>
        <v>-6.9971098626262898E-2</v>
      </c>
      <c r="N1177" s="2">
        <f>IF(質格差指数!F1177="","",質格差指数!F1177)</f>
        <v>0.12570591366217099</v>
      </c>
      <c r="O1177" s="2">
        <f>IF(質格差指数!G1177="","",質格差指数!G1177)</f>
        <v>9.9318807922760696E-2</v>
      </c>
    </row>
    <row r="1178" spans="1:15" x14ac:dyDescent="0.55000000000000004">
      <c r="A1178" s="3">
        <v>38</v>
      </c>
      <c r="B1178" s="3">
        <v>28</v>
      </c>
      <c r="I1178" s="3">
        <v>38</v>
      </c>
      <c r="J1178" s="3">
        <v>28</v>
      </c>
      <c r="K1178" s="2">
        <f>IF(質格差指数!C1178="","",質格差指数!C1178)</f>
        <v>4.25429733314844E-2</v>
      </c>
      <c r="L1178" s="2">
        <f>IF(質格差指数!D1178="","",質格差指数!D1178)</f>
        <v>6.3315339135919302E-2</v>
      </c>
      <c r="M1178" s="2">
        <f>IF(質格差指数!E1178="","",質格差指数!E1178)</f>
        <v>7.3483249400918202E-2</v>
      </c>
      <c r="N1178" s="2">
        <f>IF(質格差指数!F1178="","",質格差指数!F1178)</f>
        <v>7.5809076086889707E-2</v>
      </c>
      <c r="O1178" s="2">
        <f>IF(質格差指数!G1178="","",質格差指数!G1178)</f>
        <v>7.5577771342921804E-2</v>
      </c>
    </row>
    <row r="1179" spans="1:15" x14ac:dyDescent="0.55000000000000004">
      <c r="A1179" s="3">
        <v>38</v>
      </c>
      <c r="B1179" s="3">
        <v>29</v>
      </c>
      <c r="I1179" s="3">
        <v>38</v>
      </c>
      <c r="J1179" s="3">
        <v>29</v>
      </c>
      <c r="K1179" s="2">
        <f>IF(質格差指数!C1179="","",質格差指数!C1179)</f>
        <v>6.1654488384242701E-2</v>
      </c>
      <c r="L1179" s="2">
        <f>IF(質格差指数!D1179="","",質格差指数!D1179)</f>
        <v>9.7361852262132301E-2</v>
      </c>
      <c r="M1179" s="2">
        <f>IF(質格差指数!E1179="","",質格差指数!E1179)</f>
        <v>3.54854603232726E-2</v>
      </c>
      <c r="N1179" s="2">
        <f>IF(質格差指数!F1179="","",質格差指数!F1179)</f>
        <v>6.3329356158145403E-2</v>
      </c>
      <c r="O1179" s="2">
        <f>IF(質格差指数!G1179="","",質格差指数!G1179)</f>
        <v>7.9408830485614201E-2</v>
      </c>
    </row>
    <row r="1180" spans="1:15" x14ac:dyDescent="0.55000000000000004">
      <c r="A1180" s="3">
        <v>38</v>
      </c>
      <c r="B1180" s="3">
        <v>30</v>
      </c>
      <c r="I1180" s="3">
        <v>38</v>
      </c>
      <c r="J1180" s="3">
        <v>30</v>
      </c>
      <c r="K1180" s="2">
        <f>IF(質格差指数!C1180="","",質格差指数!C1180)</f>
        <v>-8.0696440577489297E-3</v>
      </c>
      <c r="L1180" s="2">
        <f>IF(質格差指数!D1180="","",質格差指数!D1180)</f>
        <v>5.1509000741627703E-2</v>
      </c>
      <c r="M1180" s="2">
        <f>IF(質格差指数!E1180="","",質格差指数!E1180)</f>
        <v>3.0829797971774701E-2</v>
      </c>
      <c r="N1180" s="2">
        <f>IF(質格差指数!F1180="","",質格差指数!F1180)</f>
        <v>6.1947385001241299E-2</v>
      </c>
      <c r="O1180" s="2">
        <f>IF(質格差指数!G1180="","",質格差指数!G1180)</f>
        <v>4.3872782397005101E-2</v>
      </c>
    </row>
    <row r="1181" spans="1:15" x14ac:dyDescent="0.55000000000000004">
      <c r="A1181" s="3">
        <v>38</v>
      </c>
      <c r="B1181" s="3">
        <v>31</v>
      </c>
      <c r="I1181" s="3">
        <v>38</v>
      </c>
      <c r="J1181" s="3">
        <v>31</v>
      </c>
      <c r="K1181" s="2">
        <f>IF(質格差指数!C1181="","",質格差指数!C1181)</f>
        <v>3.2078302115432097E-2</v>
      </c>
      <c r="L1181" s="2">
        <f>IF(質格差指数!D1181="","",質格差指数!D1181)</f>
        <v>7.6285703952581996E-2</v>
      </c>
      <c r="M1181" s="2">
        <f>IF(質格差指数!E1181="","",質格差指数!E1181)</f>
        <v>6.1795156555114999E-2</v>
      </c>
      <c r="N1181" s="2">
        <f>IF(質格差指数!F1181="","",質格差指数!F1181)</f>
        <v>5.4484186954329702E-2</v>
      </c>
      <c r="O1181" s="2">
        <f>IF(質格差指数!G1181="","",質格差指数!G1181)</f>
        <v>4.4144013334556198E-2</v>
      </c>
    </row>
    <row r="1182" spans="1:15" x14ac:dyDescent="0.55000000000000004">
      <c r="A1182" s="3">
        <v>39</v>
      </c>
      <c r="B1182" s="3">
        <v>1</v>
      </c>
      <c r="I1182" s="3">
        <v>39</v>
      </c>
      <c r="J1182" s="3">
        <v>1</v>
      </c>
      <c r="K1182" s="2">
        <f>IF(質格差指数!C1182="","",質格差指数!C1182)</f>
        <v>0.156807896465359</v>
      </c>
      <c r="L1182" s="2">
        <f>IF(質格差指数!D1182="","",質格差指数!D1182)</f>
        <v>0.105146859245986</v>
      </c>
      <c r="M1182" s="2">
        <f>IF(質格差指数!E1182="","",質格差指数!E1182)</f>
        <v>0.110060840207169</v>
      </c>
      <c r="N1182" s="2">
        <f>IF(質格差指数!F1182="","",質格差指数!F1182)</f>
        <v>9.7368486677593402E-2</v>
      </c>
      <c r="O1182" s="2">
        <f>IF(質格差指数!G1182="","",質格差指数!G1182)</f>
        <v>9.8219487809893202E-2</v>
      </c>
    </row>
    <row r="1183" spans="1:15" x14ac:dyDescent="0.55000000000000004">
      <c r="A1183" s="3">
        <v>39</v>
      </c>
      <c r="B1183" s="3">
        <v>2</v>
      </c>
      <c r="I1183" s="3">
        <v>39</v>
      </c>
      <c r="J1183" s="3">
        <v>2</v>
      </c>
      <c r="K1183" s="2">
        <f>IF(質格差指数!C1183="","",質格差指数!C1183)</f>
        <v>-0.17295005543220701</v>
      </c>
      <c r="L1183" s="2">
        <f>IF(質格差指数!D1183="","",質格差指数!D1183)</f>
        <v>-2.8402669740423499E-2</v>
      </c>
      <c r="M1183" s="2">
        <f>IF(質格差指数!E1183="","",質格差指数!E1183)</f>
        <v>0.16715748293272201</v>
      </c>
      <c r="N1183" s="2">
        <f>IF(質格差指数!F1183="","",質格差指数!F1183)</f>
        <v>4.1738878371625501E-2</v>
      </c>
      <c r="O1183" s="2">
        <f>IF(質格差指数!G1183="","",質格差指数!G1183)</f>
        <v>-8.4092053210277698E-2</v>
      </c>
    </row>
    <row r="1184" spans="1:15" x14ac:dyDescent="0.55000000000000004">
      <c r="A1184" s="3">
        <v>39</v>
      </c>
      <c r="B1184" s="3">
        <v>3</v>
      </c>
      <c r="I1184" s="3">
        <v>39</v>
      </c>
      <c r="J1184" s="3">
        <v>3</v>
      </c>
      <c r="K1184" s="2">
        <f>IF(質格差指数!C1184="","",質格差指数!C1184)</f>
        <v>2.3107066103835701E-3</v>
      </c>
      <c r="L1184" s="2">
        <f>IF(質格差指数!D1184="","",質格差指数!D1184)</f>
        <v>7.0475045208700196E-2</v>
      </c>
      <c r="M1184" s="2">
        <f>IF(質格差指数!E1184="","",質格差指数!E1184)</f>
        <v>-2.28341217579358E-2</v>
      </c>
      <c r="N1184" s="2">
        <f>IF(質格差指数!F1184="","",質格差指数!F1184)</f>
        <v>2.32071052324778E-2</v>
      </c>
      <c r="O1184" s="2">
        <f>IF(質格差指数!G1184="","",質格差指数!G1184)</f>
        <v>2.6824977240350999E-2</v>
      </c>
    </row>
    <row r="1185" spans="1:15" x14ac:dyDescent="0.55000000000000004">
      <c r="A1185" s="3">
        <v>39</v>
      </c>
      <c r="B1185" s="3">
        <v>4</v>
      </c>
      <c r="I1185" s="3">
        <v>39</v>
      </c>
      <c r="J1185" s="3">
        <v>4</v>
      </c>
      <c r="K1185" s="2">
        <f>IF(質格差指数!C1185="","",質格差指数!C1185)</f>
        <v>0.29562235914795798</v>
      </c>
      <c r="L1185" s="2">
        <f>IF(質格差指数!D1185="","",質格差指数!D1185)</f>
        <v>0.40000589690661598</v>
      </c>
      <c r="M1185" s="2">
        <f>IF(質格差指数!E1185="","",質格差指数!E1185)</f>
        <v>0.2759303904905</v>
      </c>
      <c r="N1185" s="2">
        <f>IF(質格差指数!F1185="","",質格差指数!F1185)</f>
        <v>0.459098040314042</v>
      </c>
      <c r="O1185" s="2">
        <f>IF(質格差指数!G1185="","",質格差指数!G1185)</f>
        <v>0.46592767733080898</v>
      </c>
    </row>
    <row r="1186" spans="1:15" x14ac:dyDescent="0.55000000000000004">
      <c r="A1186" s="3">
        <v>39</v>
      </c>
      <c r="B1186" s="3">
        <v>5</v>
      </c>
      <c r="I1186" s="3">
        <v>39</v>
      </c>
      <c r="J1186" s="3">
        <v>5</v>
      </c>
      <c r="K1186" s="2">
        <f>IF(質格差指数!C1186="","",質格差指数!C1186)</f>
        <v>-9.5909783231614601E-2</v>
      </c>
      <c r="L1186" s="2">
        <f>IF(質格差指数!D1186="","",質格差指数!D1186)</f>
        <v>6.3503152181246095E-2</v>
      </c>
      <c r="M1186" s="2">
        <f>IF(質格差指数!E1186="","",質格差指数!E1186)</f>
        <v>0.134826729739697</v>
      </c>
      <c r="N1186" s="2">
        <f>IF(質格差指数!F1186="","",質格差指数!F1186)</f>
        <v>2.2325782383183002E-2</v>
      </c>
      <c r="O1186" s="2">
        <f>IF(質格差指数!G1186="","",質格差指数!G1186)</f>
        <v>2.9898873886420901E-2</v>
      </c>
    </row>
    <row r="1187" spans="1:15" x14ac:dyDescent="0.55000000000000004">
      <c r="A1187" s="3">
        <v>39</v>
      </c>
      <c r="B1187" s="3">
        <v>6</v>
      </c>
      <c r="I1187" s="3">
        <v>39</v>
      </c>
      <c r="J1187" s="3">
        <v>6</v>
      </c>
      <c r="K1187" s="2">
        <f>IF(質格差指数!C1187="","",質格差指数!C1187)</f>
        <v>0.38988266418121897</v>
      </c>
      <c r="L1187" s="2">
        <f>IF(質格差指数!D1187="","",質格差指数!D1187)</f>
        <v>0.36739466853479402</v>
      </c>
      <c r="M1187" s="2">
        <f>IF(質格差指数!E1187="","",質格差指数!E1187)</f>
        <v>0.123763030375521</v>
      </c>
      <c r="N1187" s="2">
        <f>IF(質格差指数!F1187="","",質格差指数!F1187)</f>
        <v>0.37660214014530902</v>
      </c>
      <c r="O1187" s="2">
        <f>IF(質格差指数!G1187="","",質格差指数!G1187)</f>
        <v>0.38008999980597902</v>
      </c>
    </row>
    <row r="1188" spans="1:15" x14ac:dyDescent="0.55000000000000004">
      <c r="A1188" s="3">
        <v>39</v>
      </c>
      <c r="B1188" s="3">
        <v>7</v>
      </c>
      <c r="I1188" s="3">
        <v>39</v>
      </c>
      <c r="J1188" s="3">
        <v>7</v>
      </c>
      <c r="K1188" s="2">
        <f>IF(質格差指数!C1188="","",質格差指数!C1188)</f>
        <v>0.220944629187939</v>
      </c>
      <c r="L1188" s="2">
        <f>IF(質格差指数!D1188="","",質格差指数!D1188)</f>
        <v>0.26332981220718399</v>
      </c>
      <c r="M1188" s="2">
        <f>IF(質格差指数!E1188="","",質格差指数!E1188)</f>
        <v>0.15375603799547499</v>
      </c>
      <c r="N1188" s="2">
        <f>IF(質格差指数!F1188="","",質格差指数!F1188)</f>
        <v>0.35375103869287899</v>
      </c>
      <c r="O1188" s="2">
        <f>IF(質格差指数!G1188="","",質格差指数!G1188)</f>
        <v>0.36844947860379101</v>
      </c>
    </row>
    <row r="1189" spans="1:15" x14ac:dyDescent="0.55000000000000004">
      <c r="A1189" s="3">
        <v>39</v>
      </c>
      <c r="B1189" s="3">
        <v>8</v>
      </c>
      <c r="I1189" s="3">
        <v>39</v>
      </c>
      <c r="J1189" s="3">
        <v>8</v>
      </c>
      <c r="K1189" s="2">
        <f>IF(質格差指数!C1189="","",質格差指数!C1189)</f>
        <v>0.28895338064543102</v>
      </c>
      <c r="L1189" s="2">
        <f>IF(質格差指数!D1189="","",質格差指数!D1189)</f>
        <v>0.23654222788138299</v>
      </c>
      <c r="M1189" s="2">
        <f>IF(質格差指数!E1189="","",質格差指数!E1189)</f>
        <v>0.18161872587938799</v>
      </c>
      <c r="N1189" s="2">
        <f>IF(質格差指数!F1189="","",質格差指数!F1189)</f>
        <v>0.28942749882990898</v>
      </c>
      <c r="O1189" s="2">
        <f>IF(質格差指数!G1189="","",質格差指数!G1189)</f>
        <v>0.298816277908525</v>
      </c>
    </row>
    <row r="1190" spans="1:15" x14ac:dyDescent="0.55000000000000004">
      <c r="A1190" s="3">
        <v>39</v>
      </c>
      <c r="B1190" s="3">
        <v>9</v>
      </c>
      <c r="I1190" s="3">
        <v>39</v>
      </c>
      <c r="J1190" s="3">
        <v>9</v>
      </c>
      <c r="K1190" s="2">
        <f>IF(質格差指数!C1190="","",質格差指数!C1190)</f>
        <v>0.235615234480405</v>
      </c>
      <c r="L1190" s="2">
        <f>IF(質格差指数!D1190="","",質格差指数!D1190)</f>
        <v>0.316565122867209</v>
      </c>
      <c r="M1190" s="2">
        <f>IF(質格差指数!E1190="","",質格差指数!E1190)</f>
        <v>0.14670380925189899</v>
      </c>
      <c r="N1190" s="2">
        <f>IF(質格差指数!F1190="","",質格差指数!F1190)</f>
        <v>0.40541240123288202</v>
      </c>
      <c r="O1190" s="2">
        <f>IF(質格差指数!G1190="","",質格差指数!G1190)</f>
        <v>0.41707590882775403</v>
      </c>
    </row>
    <row r="1191" spans="1:15" x14ac:dyDescent="0.55000000000000004">
      <c r="A1191" s="3">
        <v>39</v>
      </c>
      <c r="B1191" s="3">
        <v>10</v>
      </c>
      <c r="I1191" s="3">
        <v>39</v>
      </c>
      <c r="J1191" s="3">
        <v>10</v>
      </c>
      <c r="K1191" s="2">
        <f>IF(質格差指数!C1191="","",質格差指数!C1191)</f>
        <v>-4.6984099458417E-2</v>
      </c>
      <c r="L1191" s="2">
        <f>IF(質格差指数!D1191="","",質格差指数!D1191)</f>
        <v>4.8309250531538998E-2</v>
      </c>
      <c r="M1191" s="2">
        <f>IF(質格差指数!E1191="","",質格差指数!E1191)</f>
        <v>1.46600096374505E-2</v>
      </c>
      <c r="N1191" s="2">
        <f>IF(質格差指数!F1191="","",質格差指数!F1191)</f>
        <v>-1.3337322146369301E-2</v>
      </c>
      <c r="O1191" s="2">
        <f>IF(質格差指数!G1191="","",質格差指数!G1191)</f>
        <v>-5.1778098494976704E-3</v>
      </c>
    </row>
    <row r="1192" spans="1:15" x14ac:dyDescent="0.55000000000000004">
      <c r="A1192" s="3">
        <v>39</v>
      </c>
      <c r="B1192" s="3">
        <v>11</v>
      </c>
      <c r="I1192" s="3">
        <v>39</v>
      </c>
      <c r="J1192" s="3">
        <v>11</v>
      </c>
      <c r="K1192" s="2">
        <f>IF(質格差指数!C1192="","",質格差指数!C1192)</f>
        <v>0.16647395764648101</v>
      </c>
      <c r="L1192" s="2">
        <f>IF(質格差指数!D1192="","",質格差指数!D1192)</f>
        <v>0.26232263374431503</v>
      </c>
      <c r="M1192" s="2">
        <f>IF(質格差指数!E1192="","",質格差指数!E1192)</f>
        <v>0.21647536216641</v>
      </c>
      <c r="N1192" s="2">
        <f>IF(質格差指数!F1192="","",質格差指数!F1192)</f>
        <v>0.99219898438351695</v>
      </c>
      <c r="O1192" s="2">
        <f>IF(質格差指数!G1192="","",質格差指数!G1192)</f>
        <v>1.01043066072891</v>
      </c>
    </row>
    <row r="1193" spans="1:15" x14ac:dyDescent="0.55000000000000004">
      <c r="A1193" s="3">
        <v>39</v>
      </c>
      <c r="B1193" s="3">
        <v>12</v>
      </c>
      <c r="I1193" s="3">
        <v>39</v>
      </c>
      <c r="J1193" s="3">
        <v>12</v>
      </c>
      <c r="K1193" s="2">
        <f>IF(質格差指数!C1193="","",質格差指数!C1193)</f>
        <v>0.95446460080968298</v>
      </c>
      <c r="L1193" s="2">
        <f>IF(質格差指数!D1193="","",質格差指数!D1193)</f>
        <v>0.56711639802360603</v>
      </c>
      <c r="M1193" s="2">
        <f>IF(質格差指数!E1193="","",質格差指数!E1193)</f>
        <v>0.55987154930896998</v>
      </c>
      <c r="N1193" s="2">
        <f>IF(質格差指数!F1193="","",質格差指数!F1193)</f>
        <v>0.94293891027098198</v>
      </c>
      <c r="O1193" s="2">
        <f>IF(質格差指数!G1193="","",質格差指数!G1193)</f>
        <v>0.93228512376255901</v>
      </c>
    </row>
    <row r="1194" spans="1:15" x14ac:dyDescent="0.55000000000000004">
      <c r="A1194" s="3">
        <v>39</v>
      </c>
      <c r="B1194" s="3">
        <v>13</v>
      </c>
      <c r="I1194" s="3">
        <v>39</v>
      </c>
      <c r="J1194" s="3">
        <v>13</v>
      </c>
      <c r="K1194" s="2">
        <f>IF(質格差指数!C1194="","",質格差指数!C1194)</f>
        <v>1.9206902184918999</v>
      </c>
      <c r="L1194" s="2">
        <f>IF(質格差指数!D1194="","",質格差指数!D1194)</f>
        <v>1.9372398876833401</v>
      </c>
      <c r="M1194" s="2">
        <f>IF(質格差指数!E1194="","",質格差指数!E1194)</f>
        <v>2.19662768615119</v>
      </c>
      <c r="N1194" s="2">
        <f>IF(質格差指数!F1194="","",質格差指数!F1194)</f>
        <v>2.4941767508838</v>
      </c>
      <c r="O1194" s="2">
        <f>IF(質格差指数!G1194="","",質格差指数!G1194)</f>
        <v>2.477695354947</v>
      </c>
    </row>
    <row r="1195" spans="1:15" x14ac:dyDescent="0.55000000000000004">
      <c r="A1195" s="3">
        <v>39</v>
      </c>
      <c r="B1195" s="3">
        <v>14</v>
      </c>
      <c r="I1195" s="3">
        <v>39</v>
      </c>
      <c r="J1195" s="3">
        <v>14</v>
      </c>
      <c r="K1195" s="2">
        <f>IF(質格差指数!C1195="","",質格差指数!C1195)</f>
        <v>0.52853755930925295</v>
      </c>
      <c r="L1195" s="2">
        <f>IF(質格差指数!D1195="","",質格差指数!D1195)</f>
        <v>0.35612122542529401</v>
      </c>
      <c r="M1195" s="2">
        <f>IF(質格差指数!E1195="","",質格差指数!E1195)</f>
        <v>0.209484445849242</v>
      </c>
      <c r="N1195" s="2">
        <f>IF(質格差指数!F1195="","",質格差指数!F1195)</f>
        <v>0.43479226194356801</v>
      </c>
      <c r="O1195" s="2">
        <f>IF(質格差指数!G1195="","",質格差指数!G1195)</f>
        <v>0.46268355722415899</v>
      </c>
    </row>
    <row r="1196" spans="1:15" x14ac:dyDescent="0.55000000000000004">
      <c r="A1196" s="3">
        <v>39</v>
      </c>
      <c r="B1196" s="3">
        <v>15</v>
      </c>
      <c r="I1196" s="3">
        <v>39</v>
      </c>
      <c r="J1196" s="3">
        <v>15</v>
      </c>
      <c r="K1196" s="2">
        <f>IF(質格差指数!C1196="","",質格差指数!C1196)</f>
        <v>0.43876977114731303</v>
      </c>
      <c r="L1196" s="2">
        <f>IF(質格差指数!D1196="","",質格差指数!D1196)</f>
        <v>0.350957790376626</v>
      </c>
      <c r="M1196" s="2">
        <f>IF(質格差指数!E1196="","",質格差指数!E1196)</f>
        <v>0.272598872143618</v>
      </c>
      <c r="N1196" s="2">
        <f>IF(質格差指数!F1196="","",質格差指数!F1196)</f>
        <v>0.72731369444327498</v>
      </c>
      <c r="O1196" s="2">
        <f>IF(質格差指数!G1196="","",質格差指数!G1196)</f>
        <v>0.74224692005840998</v>
      </c>
    </row>
    <row r="1197" spans="1:15" x14ac:dyDescent="0.55000000000000004">
      <c r="A1197" s="3">
        <v>39</v>
      </c>
      <c r="B1197" s="3">
        <v>16</v>
      </c>
      <c r="I1197" s="3">
        <v>39</v>
      </c>
      <c r="J1197" s="3">
        <v>16</v>
      </c>
      <c r="K1197" s="2">
        <f>IF(質格差指数!C1197="","",質格差指数!C1197)</f>
        <v>0.114950335554609</v>
      </c>
      <c r="L1197" s="2">
        <f>IF(質格差指数!D1197="","",質格差指数!D1197)</f>
        <v>0.103748031741564</v>
      </c>
      <c r="M1197" s="2">
        <f>IF(質格差指数!E1197="","",質格差指数!E1197)</f>
        <v>-3.7350437080339001E-3</v>
      </c>
      <c r="N1197" s="2">
        <f>IF(質格差指数!F1197="","",質格差指数!F1197)</f>
        <v>0.135471366967191</v>
      </c>
      <c r="O1197" s="2">
        <f>IF(質格差指数!G1197="","",質格差指数!G1197)</f>
        <v>0.14666709620092899</v>
      </c>
    </row>
    <row r="1198" spans="1:15" x14ac:dyDescent="0.55000000000000004">
      <c r="A1198" s="3">
        <v>39</v>
      </c>
      <c r="B1198" s="3">
        <v>17</v>
      </c>
      <c r="I1198" s="3">
        <v>39</v>
      </c>
      <c r="J1198" s="3">
        <v>17</v>
      </c>
      <c r="K1198" s="2">
        <f>IF(質格差指数!C1198="","",質格差指数!C1198)</f>
        <v>0.11375249777587799</v>
      </c>
      <c r="L1198" s="2">
        <f>IF(質格差指数!D1198="","",質格差指数!D1198)</f>
        <v>0.17241752749827499</v>
      </c>
      <c r="M1198" s="2">
        <f>IF(質格差指数!E1198="","",質格差指数!E1198)</f>
        <v>8.6569996685895295E-2</v>
      </c>
      <c r="N1198" s="2">
        <f>IF(質格差指数!F1198="","",質格差指数!F1198)</f>
        <v>7.6523543754622794E-2</v>
      </c>
      <c r="O1198" s="2">
        <f>IF(質格差指数!G1198="","",質格差指数!G1198)</f>
        <v>0.12090184599649099</v>
      </c>
    </row>
    <row r="1199" spans="1:15" x14ac:dyDescent="0.55000000000000004">
      <c r="A1199" s="3">
        <v>39</v>
      </c>
      <c r="B1199" s="3">
        <v>18</v>
      </c>
      <c r="I1199" s="3">
        <v>39</v>
      </c>
      <c r="J1199" s="3">
        <v>18</v>
      </c>
      <c r="K1199" s="2">
        <f>IF(質格差指数!C1199="","",質格差指数!C1199)</f>
        <v>6.6741999212794001E-2</v>
      </c>
      <c r="L1199" s="2">
        <f>IF(質格差指数!D1199="","",質格差指数!D1199)</f>
        <v>5.6818651624831497E-2</v>
      </c>
      <c r="M1199" s="2">
        <f>IF(質格差指数!E1199="","",質格差指数!E1199)</f>
        <v>2.74709836529103E-2</v>
      </c>
      <c r="N1199" s="2">
        <f>IF(質格差指数!F1199="","",質格差指数!F1199)</f>
        <v>4.7016554530457798E-2</v>
      </c>
      <c r="O1199" s="2">
        <f>IF(質格差指数!G1199="","",質格差指数!G1199)</f>
        <v>5.7536075814470101E-2</v>
      </c>
    </row>
    <row r="1200" spans="1:15" x14ac:dyDescent="0.55000000000000004">
      <c r="A1200" s="3">
        <v>39</v>
      </c>
      <c r="B1200" s="3">
        <v>19</v>
      </c>
      <c r="I1200" s="3">
        <v>39</v>
      </c>
      <c r="J1200" s="3">
        <v>19</v>
      </c>
      <c r="K1200" s="2">
        <f>IF(質格差指数!C1200="","",質格差指数!C1200)</f>
        <v>8.0728904946855105E-3</v>
      </c>
      <c r="L1200" s="2">
        <f>IF(質格差指数!D1200="","",質格差指数!D1200)</f>
        <v>2.7176221502642501E-2</v>
      </c>
      <c r="M1200" s="2">
        <f>IF(質格差指数!E1200="","",質格差指数!E1200)</f>
        <v>2.23881128717489E-2</v>
      </c>
      <c r="N1200" s="2">
        <f>IF(質格差指数!F1200="","",質格差指数!F1200)</f>
        <v>2.7533413934547599E-2</v>
      </c>
      <c r="O1200" s="2">
        <f>IF(質格差指数!G1200="","",質格差指数!G1200)</f>
        <v>4.4122457714617799E-2</v>
      </c>
    </row>
    <row r="1201" spans="1:15" x14ac:dyDescent="0.55000000000000004">
      <c r="A1201" s="3">
        <v>39</v>
      </c>
      <c r="B1201" s="3">
        <v>20</v>
      </c>
      <c r="I1201" s="3">
        <v>39</v>
      </c>
      <c r="J1201" s="3">
        <v>20</v>
      </c>
      <c r="K1201" s="2">
        <f>IF(質格差指数!C1201="","",質格差指数!C1201)</f>
        <v>1.31388044419326E-2</v>
      </c>
      <c r="L1201" s="2">
        <f>IF(質格差指数!D1201="","",質格差指数!D1201)</f>
        <v>4.0630109828694999E-2</v>
      </c>
      <c r="M1201" s="2">
        <f>IF(質格差指数!E1201="","",質格差指数!E1201)</f>
        <v>1.55226238858152E-2</v>
      </c>
      <c r="N1201" s="2">
        <f>IF(質格差指数!F1201="","",質格差指数!F1201)</f>
        <v>8.3797918473962306E-3</v>
      </c>
      <c r="O1201" s="2">
        <f>IF(質格差指数!G1201="","",質格差指数!G1201)</f>
        <v>3.50274585537299E-2</v>
      </c>
    </row>
    <row r="1202" spans="1:15" x14ac:dyDescent="0.55000000000000004">
      <c r="A1202" s="3">
        <v>39</v>
      </c>
      <c r="B1202" s="3">
        <v>21</v>
      </c>
      <c r="I1202" s="3">
        <v>39</v>
      </c>
      <c r="J1202" s="3">
        <v>21</v>
      </c>
      <c r="K1202" s="2">
        <f>IF(質格差指数!C1202="","",質格差指数!C1202)</f>
        <v>2.6235150582038399E-2</v>
      </c>
      <c r="L1202" s="2">
        <f>IF(質格差指数!D1202="","",質格差指数!D1202)</f>
        <v>4.3139857280477499E-2</v>
      </c>
      <c r="M1202" s="2">
        <f>IF(質格差指数!E1202="","",質格差指数!E1202)</f>
        <v>2.7665288513297699E-2</v>
      </c>
      <c r="N1202" s="2">
        <f>IF(質格差指数!F1202="","",質格差指数!F1202)</f>
        <v>7.6056223145205298E-2</v>
      </c>
      <c r="O1202" s="2">
        <f>IF(質格差指数!G1202="","",質格差指数!G1202)</f>
        <v>7.1093404654739595E-2</v>
      </c>
    </row>
    <row r="1203" spans="1:15" x14ac:dyDescent="0.55000000000000004">
      <c r="A1203" s="3">
        <v>39</v>
      </c>
      <c r="B1203" s="3">
        <v>22</v>
      </c>
      <c r="I1203" s="3">
        <v>39</v>
      </c>
      <c r="J1203" s="3">
        <v>22</v>
      </c>
      <c r="K1203" s="2">
        <f>IF(質格差指数!C1203="","",質格差指数!C1203)</f>
        <v>6.4317803978340304E-2</v>
      </c>
      <c r="L1203" s="2">
        <f>IF(質格差指数!D1203="","",質格差指数!D1203)</f>
        <v>2.7338930357424698E-2</v>
      </c>
      <c r="M1203" s="2">
        <f>IF(質格差指数!E1203="","",質格差指数!E1203)</f>
        <v>-5.7821186017321197E-2</v>
      </c>
      <c r="N1203" s="2">
        <f>IF(質格差指数!F1203="","",質格差指数!F1203)</f>
        <v>4.7846898419929701E-2</v>
      </c>
      <c r="O1203" s="2">
        <f>IF(質格差指数!G1203="","",質格差指数!G1203)</f>
        <v>0.102460503845737</v>
      </c>
    </row>
    <row r="1204" spans="1:15" x14ac:dyDescent="0.55000000000000004">
      <c r="A1204" s="3">
        <v>39</v>
      </c>
      <c r="B1204" s="3">
        <v>23</v>
      </c>
      <c r="I1204" s="3">
        <v>39</v>
      </c>
      <c r="J1204" s="3">
        <v>23</v>
      </c>
      <c r="K1204" s="2">
        <f>IF(質格差指数!C1204="","",質格差指数!C1204)</f>
        <v>0.20836998361621301</v>
      </c>
      <c r="L1204" s="2">
        <f>IF(質格差指数!D1204="","",質格差指数!D1204)</f>
        <v>0.213870694683962</v>
      </c>
      <c r="M1204" s="2">
        <f>IF(質格差指数!E1204="","",質格差指数!E1204)</f>
        <v>0.28258897551993101</v>
      </c>
      <c r="N1204" s="2">
        <f>IF(質格差指数!F1204="","",質格差指数!F1204)</f>
        <v>0.50191173580312498</v>
      </c>
      <c r="O1204" s="2">
        <f>IF(質格差指数!G1204="","",質格差指数!G1204)</f>
        <v>0.48470187098420803</v>
      </c>
    </row>
    <row r="1205" spans="1:15" x14ac:dyDescent="0.55000000000000004">
      <c r="A1205" s="3">
        <v>39</v>
      </c>
      <c r="B1205" s="3">
        <v>24</v>
      </c>
      <c r="I1205" s="3">
        <v>39</v>
      </c>
      <c r="J1205" s="3">
        <v>24</v>
      </c>
      <c r="K1205" s="2">
        <f>IF(質格差指数!C1205="","",質格差指数!C1205)</f>
        <v>0.21584512591595501</v>
      </c>
      <c r="L1205" s="2">
        <f>IF(質格差指数!D1205="","",質格差指数!D1205)</f>
        <v>0.113783790551513</v>
      </c>
      <c r="M1205" s="2">
        <f>IF(質格差指数!E1205="","",質格差指数!E1205)</f>
        <v>0.10318699400770701</v>
      </c>
      <c r="N1205" s="2">
        <f>IF(質格差指数!F1205="","",質格差指数!F1205)</f>
        <v>0.22060266097707701</v>
      </c>
      <c r="O1205" s="2">
        <f>IF(質格差指数!G1205="","",質格差指数!G1205)</f>
        <v>0.20190267832851599</v>
      </c>
    </row>
    <row r="1206" spans="1:15" x14ac:dyDescent="0.55000000000000004">
      <c r="A1206" s="3">
        <v>39</v>
      </c>
      <c r="B1206" s="3">
        <v>25</v>
      </c>
      <c r="I1206" s="3">
        <v>39</v>
      </c>
      <c r="J1206" s="3">
        <v>25</v>
      </c>
      <c r="K1206" s="2">
        <f>IF(質格差指数!C1206="","",質格差指数!C1206)</f>
        <v>9.8022802369599496E-2</v>
      </c>
      <c r="L1206" s="2">
        <f>IF(質格差指数!D1206="","",質格差指数!D1206)</f>
        <v>5.3235343131295902E-2</v>
      </c>
      <c r="M1206" s="2">
        <f>IF(質格差指数!E1206="","",質格差指数!E1206)</f>
        <v>0.173946590086969</v>
      </c>
      <c r="N1206" s="2">
        <f>IF(質格差指数!F1206="","",質格差指数!F1206)</f>
        <v>0.136814052730792</v>
      </c>
      <c r="O1206" s="2">
        <f>IF(質格差指数!G1206="","",質格差指数!G1206)</f>
        <v>0.111807124342418</v>
      </c>
    </row>
    <row r="1207" spans="1:15" x14ac:dyDescent="0.55000000000000004">
      <c r="A1207" s="3">
        <v>39</v>
      </c>
      <c r="B1207" s="3">
        <v>26</v>
      </c>
      <c r="I1207" s="3">
        <v>39</v>
      </c>
      <c r="J1207" s="3">
        <v>26</v>
      </c>
      <c r="K1207" s="2">
        <f>IF(質格差指数!C1207="","",質格差指数!C1207)</f>
        <v>0.39998976110381501</v>
      </c>
      <c r="L1207" s="2">
        <f>IF(質格差指数!D1207="","",質格差指数!D1207)</f>
        <v>0.189085458655634</v>
      </c>
      <c r="M1207" s="2">
        <f>IF(質格差指数!E1207="","",質格差指数!E1207)</f>
        <v>0.17704563965147099</v>
      </c>
      <c r="N1207" s="2">
        <f>IF(質格差指数!F1207="","",質格差指数!F1207)</f>
        <v>0.27657742001528501</v>
      </c>
      <c r="O1207" s="2">
        <f>IF(質格差指数!G1207="","",質格差指数!G1207)</f>
        <v>0.20577753585008701</v>
      </c>
    </row>
    <row r="1208" spans="1:15" x14ac:dyDescent="0.55000000000000004">
      <c r="A1208" s="3">
        <v>39</v>
      </c>
      <c r="B1208" s="3">
        <v>27</v>
      </c>
      <c r="I1208" s="3">
        <v>39</v>
      </c>
      <c r="J1208" s="3">
        <v>27</v>
      </c>
      <c r="K1208" s="2">
        <f>IF(質格差指数!C1208="","",質格差指数!C1208)</f>
        <v>0.106443387703946</v>
      </c>
      <c r="L1208" s="2">
        <f>IF(質格差指数!D1208="","",質格差指数!D1208)</f>
        <v>9.2894283011520903E-2</v>
      </c>
      <c r="M1208" s="2">
        <f>IF(質格差指数!E1208="","",質格差指数!E1208)</f>
        <v>2.00352087286109E-2</v>
      </c>
      <c r="N1208" s="2">
        <f>IF(質格差指数!F1208="","",質格差指数!F1208)</f>
        <v>6.62044982867485E-2</v>
      </c>
      <c r="O1208" s="2">
        <f>IF(質格差指数!G1208="","",質格差指数!G1208)</f>
        <v>3.51467732587432E-2</v>
      </c>
    </row>
    <row r="1209" spans="1:15" x14ac:dyDescent="0.55000000000000004">
      <c r="A1209" s="3">
        <v>39</v>
      </c>
      <c r="B1209" s="3">
        <v>28</v>
      </c>
      <c r="I1209" s="3">
        <v>39</v>
      </c>
      <c r="J1209" s="3">
        <v>28</v>
      </c>
      <c r="K1209" s="2">
        <f>IF(質格差指数!C1209="","",質格差指数!C1209)</f>
        <v>1.4631267655799699E-2</v>
      </c>
      <c r="L1209" s="2">
        <f>IF(質格差指数!D1209="","",質格差指数!D1209)</f>
        <v>8.9916244762044996E-3</v>
      </c>
      <c r="M1209" s="2">
        <f>IF(質格差指数!E1209="","",質格差指数!E1209)</f>
        <v>1.0221787184240499E-2</v>
      </c>
      <c r="N1209" s="2">
        <f>IF(質格差指数!F1209="","",質格差指数!F1209)</f>
        <v>1.7689602556483101E-2</v>
      </c>
      <c r="O1209" s="2">
        <f>IF(質格差指数!G1209="","",質格差指数!G1209)</f>
        <v>1.8415051205681099E-2</v>
      </c>
    </row>
    <row r="1210" spans="1:15" x14ac:dyDescent="0.55000000000000004">
      <c r="A1210" s="3">
        <v>39</v>
      </c>
      <c r="B1210" s="3">
        <v>29</v>
      </c>
      <c r="I1210" s="3">
        <v>39</v>
      </c>
      <c r="J1210" s="3">
        <v>29</v>
      </c>
      <c r="K1210" s="2">
        <f>IF(質格差指数!C1210="","",質格差指数!C1210)</f>
        <v>4.0555621350161199E-2</v>
      </c>
      <c r="L1210" s="2">
        <f>IF(質格差指数!D1210="","",質格差指数!D1210)</f>
        <v>7.3316374307068999E-2</v>
      </c>
      <c r="M1210" s="2">
        <f>IF(質格差指数!E1210="","",質格差指数!E1210)</f>
        <v>0.127757143212713</v>
      </c>
      <c r="N1210" s="2">
        <f>IF(質格差指数!F1210="","",質格差指数!F1210)</f>
        <v>0.115713096448831</v>
      </c>
      <c r="O1210" s="2">
        <f>IF(質格差指数!G1210="","",質格差指数!G1210)</f>
        <v>6.2398764239667101E-2</v>
      </c>
    </row>
    <row r="1211" spans="1:15" x14ac:dyDescent="0.55000000000000004">
      <c r="A1211" s="3">
        <v>39</v>
      </c>
      <c r="B1211" s="3">
        <v>30</v>
      </c>
      <c r="I1211" s="3">
        <v>39</v>
      </c>
      <c r="J1211" s="3">
        <v>30</v>
      </c>
      <c r="K1211" s="2">
        <f>IF(質格差指数!C1211="","",質格差指数!C1211)</f>
        <v>4.2511251142286002E-2</v>
      </c>
      <c r="L1211" s="2">
        <f>IF(質格差指数!D1211="","",質格差指数!D1211)</f>
        <v>8.0404822524586306E-2</v>
      </c>
      <c r="M1211" s="2">
        <f>IF(質格差指数!E1211="","",質格差指数!E1211)</f>
        <v>6.4022699096372704E-2</v>
      </c>
      <c r="N1211" s="2">
        <f>IF(質格差指数!F1211="","",質格差指数!F1211)</f>
        <v>6.1697312240021202E-2</v>
      </c>
      <c r="O1211" s="2">
        <f>IF(質格差指数!G1211="","",質格差指数!G1211)</f>
        <v>4.06798625389568E-2</v>
      </c>
    </row>
    <row r="1212" spans="1:15" x14ac:dyDescent="0.55000000000000004">
      <c r="A1212" s="3">
        <v>39</v>
      </c>
      <c r="B1212" s="3">
        <v>31</v>
      </c>
      <c r="I1212" s="3">
        <v>39</v>
      </c>
      <c r="J1212" s="3">
        <v>31</v>
      </c>
      <c r="K1212" s="2">
        <f>IF(質格差指数!C1212="","",質格差指数!C1212)</f>
        <v>1.20917316846263E-2</v>
      </c>
      <c r="L1212" s="2">
        <f>IF(質格差指数!D1212="","",質格差指数!D1212)</f>
        <v>5.41442708010621E-2</v>
      </c>
      <c r="M1212" s="2">
        <f>IF(質格差指数!E1212="","",質格差指数!E1212)</f>
        <v>4.9048083718013703E-2</v>
      </c>
      <c r="N1212" s="2">
        <f>IF(質格差指数!F1212="","",質格差指数!F1212)</f>
        <v>5.3751963420343898E-2</v>
      </c>
      <c r="O1212" s="2">
        <f>IF(質格差指数!G1212="","",質格差指数!G1212)</f>
        <v>4.33343680280334E-2</v>
      </c>
    </row>
    <row r="1213" spans="1:15" x14ac:dyDescent="0.55000000000000004">
      <c r="A1213" s="3">
        <v>40</v>
      </c>
      <c r="B1213" s="3">
        <v>1</v>
      </c>
      <c r="I1213" s="3">
        <v>40</v>
      </c>
      <c r="J1213" s="3">
        <v>1</v>
      </c>
      <c r="K1213" s="2">
        <f>IF(質格差指数!C1213="","",質格差指数!C1213)</f>
        <v>-1.5993257513378201E-2</v>
      </c>
      <c r="L1213" s="2">
        <f>IF(質格差指数!D1213="","",質格差指数!D1213)</f>
        <v>2.47884951947549E-2</v>
      </c>
      <c r="M1213" s="2">
        <f>IF(質格差指数!E1213="","",質格差指数!E1213)</f>
        <v>4.4127953885082803E-2</v>
      </c>
      <c r="N1213" s="2">
        <f>IF(質格差指数!F1213="","",質格差指数!F1213)</f>
        <v>3.5077352859156502E-2</v>
      </c>
      <c r="O1213" s="2">
        <f>IF(質格差指数!G1213="","",質格差指数!G1213)</f>
        <v>3.5285544963335497E-2</v>
      </c>
    </row>
    <row r="1214" spans="1:15" x14ac:dyDescent="0.55000000000000004">
      <c r="A1214" s="3">
        <v>40</v>
      </c>
      <c r="B1214" s="3">
        <v>2</v>
      </c>
      <c r="I1214" s="3">
        <v>40</v>
      </c>
      <c r="J1214" s="3">
        <v>2</v>
      </c>
      <c r="K1214" s="2">
        <f>IF(質格差指数!C1214="","",質格差指数!C1214)</f>
        <v>-0.39145755404076599</v>
      </c>
      <c r="L1214" s="2">
        <f>IF(質格差指数!D1214="","",質格差指数!D1214)</f>
        <v>-0.18435619700883399</v>
      </c>
      <c r="M1214" s="2">
        <f>IF(質格差指数!E1214="","",質格差指数!E1214)</f>
        <v>-7.0180048886994598E-2</v>
      </c>
      <c r="N1214" s="2">
        <f>IF(質格差指数!F1214="","",質格差指数!F1214)</f>
        <v>-0.53392209782655697</v>
      </c>
      <c r="O1214" s="2">
        <f>IF(質格差指数!G1214="","",質格差指数!G1214)</f>
        <v>-0.69032437650774603</v>
      </c>
    </row>
    <row r="1215" spans="1:15" x14ac:dyDescent="0.55000000000000004">
      <c r="A1215" s="3">
        <v>40</v>
      </c>
      <c r="B1215" s="3">
        <v>3</v>
      </c>
      <c r="I1215" s="3">
        <v>40</v>
      </c>
      <c r="J1215" s="3">
        <v>3</v>
      </c>
      <c r="K1215" s="2">
        <f>IF(質格差指数!C1215="","",質格差指数!C1215)</f>
        <v>2.0887501083753899E-2</v>
      </c>
      <c r="L1215" s="2">
        <f>IF(質格差指数!D1215="","",質格差指数!D1215)</f>
        <v>3.1732497682353103E-2</v>
      </c>
      <c r="M1215" s="2">
        <f>IF(質格差指数!E1215="","",質格差指数!E1215)</f>
        <v>7.9819020870415293E-3</v>
      </c>
      <c r="N1215" s="2">
        <f>IF(質格差指数!F1215="","",質格差指数!F1215)</f>
        <v>-2.8645036121342001E-3</v>
      </c>
      <c r="O1215" s="2">
        <f>IF(質格差指数!G1215="","",質格差指数!G1215)</f>
        <v>4.3997775669394397E-2</v>
      </c>
    </row>
    <row r="1216" spans="1:15" x14ac:dyDescent="0.55000000000000004">
      <c r="A1216" s="3">
        <v>40</v>
      </c>
      <c r="B1216" s="3">
        <v>4</v>
      </c>
      <c r="I1216" s="3">
        <v>40</v>
      </c>
      <c r="J1216" s="3">
        <v>4</v>
      </c>
      <c r="K1216" s="2">
        <f>IF(質格差指数!C1216="","",質格差指数!C1216)</f>
        <v>3.2586689849367398E-2</v>
      </c>
      <c r="L1216" s="2">
        <f>IF(質格差指数!D1216="","",質格差指数!D1216)</f>
        <v>6.0269950346976103E-2</v>
      </c>
      <c r="M1216" s="2">
        <f>IF(質格差指数!E1216="","",質格差指数!E1216)</f>
        <v>0.11178388901510999</v>
      </c>
      <c r="N1216" s="2">
        <f>IF(質格差指数!F1216="","",質格差指数!F1216)</f>
        <v>1.15495137130184E-2</v>
      </c>
      <c r="O1216" s="2">
        <f>IF(質格差指数!G1216="","",質格差指数!G1216)</f>
        <v>3.76593508404768E-2</v>
      </c>
    </row>
    <row r="1217" spans="1:15" x14ac:dyDescent="0.55000000000000004">
      <c r="A1217" s="3">
        <v>40</v>
      </c>
      <c r="B1217" s="3">
        <v>5</v>
      </c>
      <c r="I1217" s="3">
        <v>40</v>
      </c>
      <c r="J1217" s="3">
        <v>5</v>
      </c>
      <c r="K1217" s="2">
        <f>IF(質格差指数!C1217="","",質格差指数!C1217)</f>
        <v>-0.158041109451942</v>
      </c>
      <c r="L1217" s="2">
        <f>IF(質格差指数!D1217="","",質格差指数!D1217)</f>
        <v>-2.6057869823012302E-2</v>
      </c>
      <c r="M1217" s="2">
        <f>IF(質格差指数!E1217="","",質格差指数!E1217)</f>
        <v>-1.4429568367360901E-2</v>
      </c>
      <c r="N1217" s="2">
        <f>IF(質格差指数!F1217="","",質格差指数!F1217)</f>
        <v>-0.216223714723208</v>
      </c>
      <c r="O1217" s="2">
        <f>IF(質格差指数!G1217="","",質格差指数!G1217)</f>
        <v>-0.18302728598923701</v>
      </c>
    </row>
    <row r="1218" spans="1:15" x14ac:dyDescent="0.55000000000000004">
      <c r="A1218" s="3">
        <v>40</v>
      </c>
      <c r="B1218" s="3">
        <v>6</v>
      </c>
      <c r="I1218" s="3">
        <v>40</v>
      </c>
      <c r="J1218" s="3">
        <v>6</v>
      </c>
      <c r="K1218" s="2">
        <f>IF(質格差指数!C1218="","",質格差指数!C1218)</f>
        <v>1.43818981015231E-4</v>
      </c>
      <c r="L1218" s="2">
        <f>IF(質格差指数!D1218="","",質格差指数!D1218)</f>
        <v>1.66350083248279E-2</v>
      </c>
      <c r="M1218" s="2">
        <f>IF(質格差指数!E1218="","",質格差指数!E1218)</f>
        <v>3.5021348653301199E-2</v>
      </c>
      <c r="N1218" s="2">
        <f>IF(質格差指数!F1218="","",質格差指数!F1218)</f>
        <v>-6.1625088953789403E-2</v>
      </c>
      <c r="O1218" s="2">
        <f>IF(質格差指数!G1218="","",質格差指数!G1218)</f>
        <v>-1.3445912917400601E-2</v>
      </c>
    </row>
    <row r="1219" spans="1:15" x14ac:dyDescent="0.55000000000000004">
      <c r="A1219" s="3">
        <v>40</v>
      </c>
      <c r="B1219" s="3">
        <v>7</v>
      </c>
      <c r="I1219" s="3">
        <v>40</v>
      </c>
      <c r="J1219" s="3">
        <v>7</v>
      </c>
      <c r="K1219" s="2">
        <f>IF(質格差指数!C1219="","",質格差指数!C1219)</f>
        <v>3.5874453229849598E-2</v>
      </c>
      <c r="L1219" s="2">
        <f>IF(質格差指数!D1219="","",質格差指数!D1219)</f>
        <v>9.1905216854912597E-2</v>
      </c>
      <c r="M1219" s="2">
        <f>IF(質格差指数!E1219="","",質格差指数!E1219)</f>
        <v>0.110192842512449</v>
      </c>
      <c r="N1219" s="2">
        <f>IF(質格差指数!F1219="","",質格差指数!F1219)</f>
        <v>-1.35378400385711E-2</v>
      </c>
      <c r="O1219" s="2">
        <f>IF(質格差指数!G1219="","",質格差指数!G1219)</f>
        <v>5.9314392600609001E-3</v>
      </c>
    </row>
    <row r="1220" spans="1:15" x14ac:dyDescent="0.55000000000000004">
      <c r="A1220" s="3">
        <v>40</v>
      </c>
      <c r="B1220" s="3">
        <v>8</v>
      </c>
      <c r="I1220" s="3">
        <v>40</v>
      </c>
      <c r="J1220" s="3">
        <v>8</v>
      </c>
      <c r="K1220" s="2">
        <f>IF(質格差指数!C1220="","",質格差指数!C1220)</f>
        <v>-3.3445654228154299E-2</v>
      </c>
      <c r="L1220" s="2">
        <f>IF(質格差指数!D1220="","",質格差指数!D1220)</f>
        <v>2.0100627344362701E-2</v>
      </c>
      <c r="M1220" s="2">
        <f>IF(質格差指数!E1220="","",質格差指数!E1220)</f>
        <v>3.6833356837566299E-2</v>
      </c>
      <c r="N1220" s="2">
        <f>IF(質格差指数!F1220="","",質格差指数!F1220)</f>
        <v>-7.5078477708995506E-2</v>
      </c>
      <c r="O1220" s="2">
        <f>IF(質格差指数!G1220="","",質格差指数!G1220)</f>
        <v>-4.8331653914453203E-2</v>
      </c>
    </row>
    <row r="1221" spans="1:15" x14ac:dyDescent="0.55000000000000004">
      <c r="A1221" s="3">
        <v>40</v>
      </c>
      <c r="B1221" s="3">
        <v>9</v>
      </c>
      <c r="I1221" s="3">
        <v>40</v>
      </c>
      <c r="J1221" s="3">
        <v>9</v>
      </c>
      <c r="K1221" s="2">
        <f>IF(質格差指数!C1221="","",質格差指数!C1221)</f>
        <v>1.7854368170097099E-3</v>
      </c>
      <c r="L1221" s="2">
        <f>IF(質格差指数!D1221="","",質格差指数!D1221)</f>
        <v>2.4838877607469698E-2</v>
      </c>
      <c r="M1221" s="2">
        <f>IF(質格差指数!E1221="","",質格差指数!E1221)</f>
        <v>4.4884760722003501E-2</v>
      </c>
      <c r="N1221" s="2">
        <f>IF(質格差指数!F1221="","",質格差指数!F1221)</f>
        <v>-3.6170122741561998E-2</v>
      </c>
      <c r="O1221" s="2">
        <f>IF(質格差指数!G1221="","",質格差指数!G1221)</f>
        <v>-1.65365372827231E-3</v>
      </c>
    </row>
    <row r="1222" spans="1:15" x14ac:dyDescent="0.55000000000000004">
      <c r="A1222" s="3">
        <v>40</v>
      </c>
      <c r="B1222" s="3">
        <v>10</v>
      </c>
      <c r="I1222" s="3">
        <v>40</v>
      </c>
      <c r="J1222" s="3">
        <v>10</v>
      </c>
      <c r="K1222" s="2">
        <f>IF(質格差指数!C1222="","",質格差指数!C1222)</f>
        <v>-9.14649821196434E-4</v>
      </c>
      <c r="L1222" s="2">
        <f>IF(質格差指数!D1222="","",質格差指数!D1222)</f>
        <v>3.5332210978319699E-2</v>
      </c>
      <c r="M1222" s="2">
        <f>IF(質格差指数!E1222="","",質格差指数!E1222)</f>
        <v>4.3959945281526899E-2</v>
      </c>
      <c r="N1222" s="2">
        <f>IF(質格差指数!F1222="","",質格差指数!F1222)</f>
        <v>-2.0287875597662399E-2</v>
      </c>
      <c r="O1222" s="2">
        <f>IF(質格差指数!G1222="","",質格差指数!G1222)</f>
        <v>1.06986339473082E-2</v>
      </c>
    </row>
    <row r="1223" spans="1:15" x14ac:dyDescent="0.55000000000000004">
      <c r="A1223" s="3">
        <v>40</v>
      </c>
      <c r="B1223" s="3">
        <v>11</v>
      </c>
      <c r="I1223" s="3">
        <v>40</v>
      </c>
      <c r="J1223" s="3">
        <v>11</v>
      </c>
      <c r="K1223" s="2">
        <f>IF(質格差指数!C1223="","",質格差指数!C1223)</f>
        <v>-5.17579987703062E-3</v>
      </c>
      <c r="L1223" s="2">
        <f>IF(質格差指数!D1223="","",質格差指数!D1223)</f>
        <v>2.5091583258416299E-2</v>
      </c>
      <c r="M1223" s="2">
        <f>IF(質格差指数!E1223="","",質格差指数!E1223)</f>
        <v>4.2556608399640802E-2</v>
      </c>
      <c r="N1223" s="2">
        <f>IF(質格差指数!F1223="","",質格差指数!F1223)</f>
        <v>-6.3867354161860596E-2</v>
      </c>
      <c r="O1223" s="2">
        <f>IF(質格差指数!G1223="","",質格差指数!G1223)</f>
        <v>-2.6670321234251199E-2</v>
      </c>
    </row>
    <row r="1224" spans="1:15" x14ac:dyDescent="0.55000000000000004">
      <c r="A1224" s="3">
        <v>40</v>
      </c>
      <c r="B1224" s="3">
        <v>12</v>
      </c>
      <c r="I1224" s="3">
        <v>40</v>
      </c>
      <c r="J1224" s="3">
        <v>12</v>
      </c>
      <c r="K1224" s="2">
        <f>IF(質格差指数!C1224="","",質格差指数!C1224)</f>
        <v>-2.65196354016408E-2</v>
      </c>
      <c r="L1224" s="2">
        <f>IF(質格差指数!D1224="","",質格差指数!D1224)</f>
        <v>3.5302107542202997E-2</v>
      </c>
      <c r="M1224" s="2">
        <f>IF(質格差指数!E1224="","",質格差指数!E1224)</f>
        <v>6.2477132412652299E-2</v>
      </c>
      <c r="N1224" s="2">
        <f>IF(質格差指数!F1224="","",質格差指数!F1224)</f>
        <v>-7.1382511476616506E-2</v>
      </c>
      <c r="O1224" s="2">
        <f>IF(質格差指数!G1224="","",質格差指数!G1224)</f>
        <v>-3.0067771587868299E-2</v>
      </c>
    </row>
    <row r="1225" spans="1:15" x14ac:dyDescent="0.55000000000000004">
      <c r="A1225" s="3">
        <v>40</v>
      </c>
      <c r="B1225" s="3">
        <v>13</v>
      </c>
      <c r="I1225" s="3">
        <v>40</v>
      </c>
      <c r="J1225" s="3">
        <v>13</v>
      </c>
      <c r="K1225" s="2">
        <f>IF(質格差指数!C1225="","",質格差指数!C1225)</f>
        <v>-4.9223887391492201E-2</v>
      </c>
      <c r="L1225" s="2">
        <f>IF(質格差指数!D1225="","",質格差指数!D1225)</f>
        <v>-4.2364241569059602E-2</v>
      </c>
      <c r="M1225" s="2">
        <f>IF(質格差指数!E1225="","",質格差指数!E1225)</f>
        <v>4.0288984257152799E-2</v>
      </c>
      <c r="N1225" s="2">
        <f>IF(質格差指数!F1225="","",質格差指数!F1225)</f>
        <v>-0.49152265747163598</v>
      </c>
      <c r="O1225" s="2">
        <f>IF(質格差指数!G1225="","",質格差指数!G1225)</f>
        <v>-0.42389006054619599</v>
      </c>
    </row>
    <row r="1226" spans="1:15" x14ac:dyDescent="0.55000000000000004">
      <c r="A1226" s="3">
        <v>40</v>
      </c>
      <c r="B1226" s="3">
        <v>14</v>
      </c>
      <c r="I1226" s="3">
        <v>40</v>
      </c>
      <c r="J1226" s="3">
        <v>14</v>
      </c>
      <c r="K1226" s="2">
        <f>IF(質格差指数!C1226="","",質格差指数!C1226)</f>
        <v>-7.3072250165282002E-2</v>
      </c>
      <c r="L1226" s="2">
        <f>IF(質格差指数!D1226="","",質格差指数!D1226)</f>
        <v>-2.2080372446145E-2</v>
      </c>
      <c r="M1226" s="2">
        <f>IF(質格差指数!E1226="","",質格差指数!E1226)</f>
        <v>-5.1239330269892103E-4</v>
      </c>
      <c r="N1226" s="2">
        <f>IF(質格差指数!F1226="","",質格差指数!F1226)</f>
        <v>-9.27693651667061E-2</v>
      </c>
      <c r="O1226" s="2">
        <f>IF(質格差指数!G1226="","",質格差指数!G1226)</f>
        <v>-4.6892671443133499E-2</v>
      </c>
    </row>
    <row r="1227" spans="1:15" x14ac:dyDescent="0.55000000000000004">
      <c r="A1227" s="3">
        <v>40</v>
      </c>
      <c r="B1227" s="3">
        <v>15</v>
      </c>
      <c r="I1227" s="3">
        <v>40</v>
      </c>
      <c r="J1227" s="3">
        <v>15</v>
      </c>
      <c r="K1227" s="2">
        <f>IF(質格差指数!C1227="","",質格差指数!C1227)</f>
        <v>-3.3396209761009397E-2</v>
      </c>
      <c r="L1227" s="2">
        <f>IF(質格差指数!D1227="","",質格差指数!D1227)</f>
        <v>5.9461378763793898E-2</v>
      </c>
      <c r="M1227" s="2">
        <f>IF(質格差指数!E1227="","",質格差指数!E1227)</f>
        <v>9.1229520428308203E-2</v>
      </c>
      <c r="N1227" s="2">
        <f>IF(質格差指数!F1227="","",質格差指数!F1227)</f>
        <v>-7.7428755362195997E-2</v>
      </c>
      <c r="O1227" s="2">
        <f>IF(質格差指数!G1227="","",質格差指数!G1227)</f>
        <v>-5.4452622134200997E-2</v>
      </c>
    </row>
    <row r="1228" spans="1:15" x14ac:dyDescent="0.55000000000000004">
      <c r="A1228" s="3">
        <v>40</v>
      </c>
      <c r="B1228" s="3">
        <v>16</v>
      </c>
      <c r="I1228" s="3">
        <v>40</v>
      </c>
      <c r="J1228" s="3">
        <v>16</v>
      </c>
      <c r="K1228" s="2">
        <f>IF(質格差指数!C1228="","",質格差指数!C1228)</f>
        <v>3.38084221627779E-2</v>
      </c>
      <c r="L1228" s="2">
        <f>IF(質格差指数!D1228="","",質格差指数!D1228)</f>
        <v>2.4140097360409299E-2</v>
      </c>
      <c r="M1228" s="2">
        <f>IF(質格差指数!E1228="","",質格差指数!E1228)</f>
        <v>2.37716654301986E-2</v>
      </c>
      <c r="N1228" s="2">
        <f>IF(質格差指数!F1228="","",質格差指数!F1228)</f>
        <v>-2.1242193826073501E-2</v>
      </c>
      <c r="O1228" s="2">
        <f>IF(質格差指数!G1228="","",質格差指数!G1228)</f>
        <v>1.6081537882970599E-2</v>
      </c>
    </row>
    <row r="1229" spans="1:15" x14ac:dyDescent="0.55000000000000004">
      <c r="A1229" s="3">
        <v>40</v>
      </c>
      <c r="B1229" s="3">
        <v>17</v>
      </c>
      <c r="I1229" s="3">
        <v>40</v>
      </c>
      <c r="J1229" s="3">
        <v>17</v>
      </c>
      <c r="K1229" s="2">
        <f>IF(質格差指数!C1229="","",質格差指数!C1229)</f>
        <v>5.1764780005306002E-2</v>
      </c>
      <c r="L1229" s="2">
        <f>IF(質格差指数!D1229="","",質格差指数!D1229)</f>
        <v>9.8612405339281298E-2</v>
      </c>
      <c r="M1229" s="2">
        <f>IF(質格差指数!E1229="","",質格差指数!E1229)</f>
        <v>9.5056958486052404E-2</v>
      </c>
      <c r="N1229" s="2">
        <f>IF(質格差指数!F1229="","",質格差指数!F1229)</f>
        <v>0.10171497009826901</v>
      </c>
      <c r="O1229" s="2">
        <f>IF(質格差指数!G1229="","",質格差指数!G1229)</f>
        <v>0.107116856558855</v>
      </c>
    </row>
    <row r="1230" spans="1:15" x14ac:dyDescent="0.55000000000000004">
      <c r="A1230" s="3">
        <v>40</v>
      </c>
      <c r="B1230" s="3">
        <v>18</v>
      </c>
      <c r="I1230" s="3">
        <v>40</v>
      </c>
      <c r="J1230" s="3">
        <v>18</v>
      </c>
      <c r="K1230" s="2">
        <f>IF(質格差指数!C1230="","",質格差指数!C1230)</f>
        <v>6.9660772782637895E-2</v>
      </c>
      <c r="L1230" s="2">
        <f>IF(質格差指数!D1230="","",質格差指数!D1230)</f>
        <v>8.8199297489715694E-2</v>
      </c>
      <c r="M1230" s="2">
        <f>IF(質格差指数!E1230="","",質格差指数!E1230)</f>
        <v>6.4118608229007695E-2</v>
      </c>
      <c r="N1230" s="2">
        <f>IF(質格差指数!F1230="","",質格差指数!F1230)</f>
        <v>7.6895741531924494E-2</v>
      </c>
      <c r="O1230" s="2">
        <f>IF(質格差指数!G1230="","",質格差指数!G1230)</f>
        <v>6.9421274776418504E-2</v>
      </c>
    </row>
    <row r="1231" spans="1:15" x14ac:dyDescent="0.55000000000000004">
      <c r="A1231" s="3">
        <v>40</v>
      </c>
      <c r="B1231" s="3">
        <v>19</v>
      </c>
      <c r="I1231" s="3">
        <v>40</v>
      </c>
      <c r="J1231" s="3">
        <v>19</v>
      </c>
      <c r="K1231" s="2">
        <f>IF(質格差指数!C1231="","",質格差指数!C1231)</f>
        <v>0.13282649228709401</v>
      </c>
      <c r="L1231" s="2">
        <f>IF(質格差指数!D1231="","",質格差指数!D1231)</f>
        <v>0.11293085799066201</v>
      </c>
      <c r="M1231" s="2">
        <f>IF(質格差指数!E1231="","",質格差指数!E1231)</f>
        <v>0.12826862281915999</v>
      </c>
      <c r="N1231" s="2">
        <f>IF(質格差指数!F1231="","",質格差指数!F1231)</f>
        <v>0.12074020779381001</v>
      </c>
      <c r="O1231" s="2">
        <f>IF(質格差指数!G1231="","",質格差指数!G1231)</f>
        <v>0.114158097420508</v>
      </c>
    </row>
    <row r="1232" spans="1:15" x14ac:dyDescent="0.55000000000000004">
      <c r="A1232" s="3">
        <v>40</v>
      </c>
      <c r="B1232" s="3">
        <v>20</v>
      </c>
      <c r="I1232" s="3">
        <v>40</v>
      </c>
      <c r="J1232" s="3">
        <v>20</v>
      </c>
      <c r="K1232" s="2">
        <f>IF(質格差指数!C1232="","",質格差指数!C1232)</f>
        <v>9.7844819805970706E-2</v>
      </c>
      <c r="L1232" s="2">
        <f>IF(質格差指数!D1232="","",質格差指数!D1232)</f>
        <v>6.2547837123597197E-2</v>
      </c>
      <c r="M1232" s="2">
        <f>IF(質格差指数!E1232="","",質格差指数!E1232)</f>
        <v>8.9449722251265601E-2</v>
      </c>
      <c r="N1232" s="2">
        <f>IF(質格差指数!F1232="","",質格差指数!F1232)</f>
        <v>8.34226173141948E-2</v>
      </c>
      <c r="O1232" s="2">
        <f>IF(質格差指数!G1232="","",質格差指数!G1232)</f>
        <v>8.2507301369986893E-2</v>
      </c>
    </row>
    <row r="1233" spans="1:15" x14ac:dyDescent="0.55000000000000004">
      <c r="A1233" s="3">
        <v>40</v>
      </c>
      <c r="B1233" s="3">
        <v>21</v>
      </c>
      <c r="I1233" s="3">
        <v>40</v>
      </c>
      <c r="J1233" s="3">
        <v>21</v>
      </c>
      <c r="K1233" s="2">
        <f>IF(質格差指数!C1233="","",質格差指数!C1233)</f>
        <v>0.101622280644074</v>
      </c>
      <c r="L1233" s="2">
        <f>IF(質格差指数!D1233="","",質格差指数!D1233)</f>
        <v>8.8600412181447694E-2</v>
      </c>
      <c r="M1233" s="2">
        <f>IF(質格差指数!E1233="","",質格差指数!E1233)</f>
        <v>8.8507679912412304E-2</v>
      </c>
      <c r="N1233" s="2">
        <f>IF(質格差指数!F1233="","",質格差指数!F1233)</f>
        <v>8.3549437316052105E-2</v>
      </c>
      <c r="O1233" s="2">
        <f>IF(質格差指数!G1233="","",質格差指数!G1233)</f>
        <v>4.0522905178307103E-2</v>
      </c>
    </row>
    <row r="1234" spans="1:15" x14ac:dyDescent="0.55000000000000004">
      <c r="A1234" s="3">
        <v>40</v>
      </c>
      <c r="B1234" s="3">
        <v>22</v>
      </c>
      <c r="I1234" s="3">
        <v>40</v>
      </c>
      <c r="J1234" s="3">
        <v>22</v>
      </c>
      <c r="K1234" s="2">
        <f>IF(質格差指数!C1234="","",質格差指数!C1234)</f>
        <v>5.1363466621852399E-2</v>
      </c>
      <c r="L1234" s="2">
        <f>IF(質格差指数!D1234="","",質格差指数!D1234)</f>
        <v>6.9692179558360795E-2</v>
      </c>
      <c r="M1234" s="2">
        <f>IF(質格差指数!E1234="","",質格差指数!E1234)</f>
        <v>2.8561383992513501E-2</v>
      </c>
      <c r="N1234" s="2">
        <f>IF(質格差指数!F1234="","",質格差指数!F1234)</f>
        <v>0.10759119854393</v>
      </c>
      <c r="O1234" s="2">
        <f>IF(質格差指数!G1234="","",質格差指数!G1234)</f>
        <v>0.12657315083693499</v>
      </c>
    </row>
    <row r="1235" spans="1:15" x14ac:dyDescent="0.55000000000000004">
      <c r="A1235" s="3">
        <v>40</v>
      </c>
      <c r="B1235" s="3">
        <v>23</v>
      </c>
      <c r="I1235" s="3">
        <v>40</v>
      </c>
      <c r="J1235" s="3">
        <v>23</v>
      </c>
      <c r="K1235" s="2">
        <f>IF(質格差指数!C1235="","",質格差指数!C1235)</f>
        <v>0.114671173302063</v>
      </c>
      <c r="L1235" s="2">
        <f>IF(質格差指数!D1235="","",質格差指数!D1235)</f>
        <v>0.13995973636862399</v>
      </c>
      <c r="M1235" s="2">
        <f>IF(質格差指数!E1235="","",質格差指数!E1235)</f>
        <v>0.12717199636152099</v>
      </c>
      <c r="N1235" s="2">
        <f>IF(質格差指数!F1235="","",質格差指数!F1235)</f>
        <v>6.0579560395278301E-2</v>
      </c>
      <c r="O1235" s="2">
        <f>IF(質格差指数!G1235="","",質格差指数!G1235)</f>
        <v>-8.0254957458158097E-2</v>
      </c>
    </row>
    <row r="1236" spans="1:15" x14ac:dyDescent="0.55000000000000004">
      <c r="A1236" s="3">
        <v>40</v>
      </c>
      <c r="B1236" s="3">
        <v>24</v>
      </c>
      <c r="I1236" s="3">
        <v>40</v>
      </c>
      <c r="J1236" s="3">
        <v>24</v>
      </c>
      <c r="K1236" s="2">
        <f>IF(質格差指数!C1236="","",質格差指数!C1236)</f>
        <v>9.1141774791167599E-2</v>
      </c>
      <c r="L1236" s="2">
        <f>IF(質格差指数!D1236="","",質格差指数!D1236)</f>
        <v>0.123779094931576</v>
      </c>
      <c r="M1236" s="2">
        <f>IF(質格差指数!E1236="","",質格差指数!E1236)</f>
        <v>8.6565221552223501E-2</v>
      </c>
      <c r="N1236" s="2">
        <f>IF(質格差指数!F1236="","",質格差指数!F1236)</f>
        <v>7.8863129552224201E-2</v>
      </c>
      <c r="O1236" s="2">
        <f>IF(質格差指数!G1236="","",質格差指数!G1236)</f>
        <v>1.9867445818166501E-2</v>
      </c>
    </row>
    <row r="1237" spans="1:15" x14ac:dyDescent="0.55000000000000004">
      <c r="A1237" s="3">
        <v>40</v>
      </c>
      <c r="B1237" s="3">
        <v>25</v>
      </c>
      <c r="I1237" s="3">
        <v>40</v>
      </c>
      <c r="J1237" s="3">
        <v>25</v>
      </c>
      <c r="K1237" s="2">
        <f>IF(質格差指数!C1237="","",質格差指数!C1237)</f>
        <v>6.0118119341928698E-2</v>
      </c>
      <c r="L1237" s="2">
        <f>IF(質格差指数!D1237="","",質格差指数!D1237)</f>
        <v>-6.1842762137463501E-2</v>
      </c>
      <c r="M1237" s="2">
        <f>IF(質格差指数!E1237="","",質格差指数!E1237)</f>
        <v>4.83173071749032E-3</v>
      </c>
      <c r="N1237" s="2">
        <f>IF(質格差指数!F1237="","",質格差指数!F1237)</f>
        <v>6.1670491517008798E-2</v>
      </c>
      <c r="O1237" s="2">
        <f>IF(質格差指数!G1237="","",質格差指数!G1237)</f>
        <v>3.8591295308768599E-2</v>
      </c>
    </row>
    <row r="1238" spans="1:15" x14ac:dyDescent="0.55000000000000004">
      <c r="A1238" s="3">
        <v>40</v>
      </c>
      <c r="B1238" s="3">
        <v>26</v>
      </c>
      <c r="I1238" s="3">
        <v>40</v>
      </c>
      <c r="J1238" s="3">
        <v>26</v>
      </c>
      <c r="K1238" s="2">
        <f>IF(質格差指数!C1238="","",質格差指数!C1238)</f>
        <v>0.162992067458884</v>
      </c>
      <c r="L1238" s="2">
        <f>IF(質格差指数!D1238="","",質格差指数!D1238)</f>
        <v>0.195676275613862</v>
      </c>
      <c r="M1238" s="2">
        <f>IF(質格差指数!E1238="","",質格差指数!E1238)</f>
        <v>0.15969625444563301</v>
      </c>
      <c r="N1238" s="2">
        <f>IF(質格差指数!F1238="","",質格差指数!F1238)</f>
        <v>0.136749101192402</v>
      </c>
      <c r="O1238" s="2">
        <f>IF(質格差指数!G1238="","",質格差指数!G1238)</f>
        <v>8.5936133826223698E-2</v>
      </c>
    </row>
    <row r="1239" spans="1:15" x14ac:dyDescent="0.55000000000000004">
      <c r="A1239" s="3">
        <v>40</v>
      </c>
      <c r="B1239" s="3">
        <v>27</v>
      </c>
      <c r="I1239" s="3">
        <v>40</v>
      </c>
      <c r="J1239" s="3">
        <v>27</v>
      </c>
      <c r="K1239" s="2">
        <f>IF(質格差指数!C1239="","",質格差指数!C1239)</f>
        <v>0.116139681050534</v>
      </c>
      <c r="L1239" s="2">
        <f>IF(質格差指数!D1239="","",質格差指数!D1239)</f>
        <v>8.7286312079422501E-2</v>
      </c>
      <c r="M1239" s="2">
        <f>IF(質格差指数!E1239="","",質格差指数!E1239)</f>
        <v>1.6380153986980301E-2</v>
      </c>
      <c r="N1239" s="2">
        <f>IF(質格差指数!F1239="","",質格差指数!F1239)</f>
        <v>5.4377169927869201E-2</v>
      </c>
      <c r="O1239" s="2">
        <f>IF(質格差指数!G1239="","",質格差指数!G1239)</f>
        <v>5.9882469730628801E-2</v>
      </c>
    </row>
    <row r="1240" spans="1:15" x14ac:dyDescent="0.55000000000000004">
      <c r="A1240" s="3">
        <v>40</v>
      </c>
      <c r="B1240" s="3">
        <v>28</v>
      </c>
      <c r="I1240" s="3">
        <v>40</v>
      </c>
      <c r="J1240" s="3">
        <v>28</v>
      </c>
      <c r="K1240" s="2">
        <f>IF(質格差指数!C1240="","",質格差指数!C1240)</f>
        <v>2.9400632055069899E-2</v>
      </c>
      <c r="L1240" s="2">
        <f>IF(質格差指数!D1240="","",質格差指数!D1240)</f>
        <v>3.3806948715127301E-2</v>
      </c>
      <c r="M1240" s="2">
        <f>IF(質格差指数!E1240="","",質格差指数!E1240)</f>
        <v>3.9482357248618302E-2</v>
      </c>
      <c r="N1240" s="2">
        <f>IF(質格差指数!F1240="","",質格差指数!F1240)</f>
        <v>4.2684929865871801E-2</v>
      </c>
      <c r="O1240" s="2">
        <f>IF(質格差指数!G1240="","",質格差指数!G1240)</f>
        <v>4.2015678562268698E-2</v>
      </c>
    </row>
    <row r="1241" spans="1:15" x14ac:dyDescent="0.55000000000000004">
      <c r="A1241" s="3">
        <v>40</v>
      </c>
      <c r="B1241" s="3">
        <v>29</v>
      </c>
      <c r="I1241" s="3">
        <v>40</v>
      </c>
      <c r="J1241" s="3">
        <v>29</v>
      </c>
      <c r="K1241" s="2">
        <f>IF(質格差指数!C1241="","",質格差指数!C1241)</f>
        <v>-2.2704996940371099E-2</v>
      </c>
      <c r="L1241" s="2">
        <f>IF(質格差指数!D1241="","",質格差指数!D1241)</f>
        <v>1.44991861325039E-3</v>
      </c>
      <c r="M1241" s="2">
        <f>IF(質格差指数!E1241="","",質格差指数!E1241)</f>
        <v>-3.4716148547376702E-2</v>
      </c>
      <c r="N1241" s="2">
        <f>IF(質格差指数!F1241="","",質格差指数!F1241)</f>
        <v>-9.0132183934710196E-3</v>
      </c>
      <c r="O1241" s="2">
        <f>IF(質格差指数!G1241="","",質格差指数!G1241)</f>
        <v>1.8029256044139401E-2</v>
      </c>
    </row>
    <row r="1242" spans="1:15" x14ac:dyDescent="0.55000000000000004">
      <c r="A1242" s="3">
        <v>40</v>
      </c>
      <c r="B1242" s="3">
        <v>30</v>
      </c>
      <c r="I1242" s="3">
        <v>40</v>
      </c>
      <c r="J1242" s="3">
        <v>30</v>
      </c>
      <c r="K1242" s="2">
        <f>IF(質格差指数!C1242="","",質格差指数!C1242)</f>
        <v>4.8763705718229702E-2</v>
      </c>
      <c r="L1242" s="2">
        <f>IF(質格差指数!D1242="","",質格差指数!D1242)</f>
        <v>4.4471221616307698E-2</v>
      </c>
      <c r="M1242" s="2">
        <f>IF(質格差指数!E1242="","",質格差指数!E1242)</f>
        <v>2.4546202818764198E-2</v>
      </c>
      <c r="N1242" s="2">
        <f>IF(質格差指数!F1242="","",質格差指数!F1242)</f>
        <v>4.07834329396317E-2</v>
      </c>
      <c r="O1242" s="2">
        <f>IF(質格差指数!G1242="","",質格差指数!G1242)</f>
        <v>2.4715629214487399E-2</v>
      </c>
    </row>
    <row r="1243" spans="1:15" x14ac:dyDescent="0.55000000000000004">
      <c r="A1243" s="3">
        <v>40</v>
      </c>
      <c r="B1243" s="3">
        <v>31</v>
      </c>
      <c r="I1243" s="3">
        <v>40</v>
      </c>
      <c r="J1243" s="3">
        <v>31</v>
      </c>
      <c r="K1243" s="2">
        <f>IF(質格差指数!C1243="","",質格差指数!C1243)</f>
        <v>5.2120778578872498E-2</v>
      </c>
      <c r="L1243" s="2">
        <f>IF(質格差指数!D1243="","",質格差指数!D1243)</f>
        <v>1.76762696703756E-2</v>
      </c>
      <c r="M1243" s="2">
        <f>IF(質格差指数!E1243="","",質格差指数!E1243)</f>
        <v>1.8678370564064399E-2</v>
      </c>
      <c r="N1243" s="2">
        <f>IF(質格差指数!F1243="","",質格差指数!F1243)</f>
        <v>2.0078397893296698E-2</v>
      </c>
      <c r="O1243" s="2">
        <f>IF(質格差指数!G1243="","",質格差指数!G1243)</f>
        <v>3.2226944570650298E-2</v>
      </c>
    </row>
    <row r="1244" spans="1:15" x14ac:dyDescent="0.55000000000000004">
      <c r="A1244" s="3">
        <v>41</v>
      </c>
      <c r="B1244" s="3">
        <v>1</v>
      </c>
      <c r="I1244" s="3">
        <v>41</v>
      </c>
      <c r="J1244" s="3">
        <v>1</v>
      </c>
      <c r="K1244" s="2">
        <f>IF(質格差指数!C1244="","",質格差指数!C1244)</f>
        <v>-0.116191686079351</v>
      </c>
      <c r="L1244" s="2">
        <f>IF(質格差指数!D1244="","",質格差指数!D1244)</f>
        <v>-9.3211034773917498E-2</v>
      </c>
      <c r="M1244" s="2">
        <f>IF(質格差指数!E1244="","",質格差指数!E1244)</f>
        <v>-6.3940900861209904E-2</v>
      </c>
      <c r="N1244" s="2">
        <f>IF(質格差指数!F1244="","",質格差指数!F1244)</f>
        <v>-5.1681916721048299E-2</v>
      </c>
      <c r="O1244" s="2">
        <f>IF(質格差指数!G1244="","",質格差指数!G1244)</f>
        <v>-4.7916134864844001E-2</v>
      </c>
    </row>
    <row r="1245" spans="1:15" x14ac:dyDescent="0.55000000000000004">
      <c r="A1245" s="3">
        <v>41</v>
      </c>
      <c r="B1245" s="3">
        <v>2</v>
      </c>
      <c r="I1245" s="3">
        <v>41</v>
      </c>
      <c r="J1245" s="3">
        <v>2</v>
      </c>
      <c r="K1245" s="2">
        <f>IF(質格差指数!C1245="","",質格差指数!C1245)</f>
        <v>0.31323755319750601</v>
      </c>
      <c r="L1245" s="2">
        <f>IF(質格差指数!D1245="","",質格差指数!D1245)</f>
        <v>0.506386698824286</v>
      </c>
      <c r="M1245" s="2">
        <f>IF(質格差指数!E1245="","",質格差指数!E1245)</f>
        <v>0.76510709289447898</v>
      </c>
      <c r="N1245" s="2">
        <f>IF(質格差指数!F1245="","",質格差指数!F1245)</f>
        <v>0.64460765476577697</v>
      </c>
      <c r="O1245" s="2">
        <f>IF(質格差指数!G1245="","",質格差指数!G1245)</f>
        <v>0.6283769958248</v>
      </c>
    </row>
    <row r="1246" spans="1:15" x14ac:dyDescent="0.55000000000000004">
      <c r="A1246" s="3">
        <v>41</v>
      </c>
      <c r="B1246" s="3">
        <v>3</v>
      </c>
      <c r="I1246" s="3">
        <v>41</v>
      </c>
      <c r="J1246" s="3">
        <v>3</v>
      </c>
      <c r="K1246" s="2">
        <f>IF(質格差指数!C1246="","",質格差指数!C1246)</f>
        <v>5.3993570745713301E-2</v>
      </c>
      <c r="L1246" s="2">
        <f>IF(質格差指数!D1246="","",質格差指数!D1246)</f>
        <v>4.7736585708427801E-2</v>
      </c>
      <c r="M1246" s="2">
        <f>IF(質格差指数!E1246="","",質格差指数!E1246)</f>
        <v>4.6926471000315099E-2</v>
      </c>
      <c r="N1246" s="2">
        <f>IF(質格差指数!F1246="","",質格差指数!F1246)</f>
        <v>5.3202406107329403E-2</v>
      </c>
      <c r="O1246" s="2">
        <f>IF(質格差指数!G1246="","",質格差指数!G1246)</f>
        <v>3.5154178154521598E-2</v>
      </c>
    </row>
    <row r="1247" spans="1:15" x14ac:dyDescent="0.55000000000000004">
      <c r="A1247" s="3">
        <v>41</v>
      </c>
      <c r="B1247" s="3">
        <v>4</v>
      </c>
      <c r="I1247" s="3">
        <v>41</v>
      </c>
      <c r="J1247" s="3">
        <v>4</v>
      </c>
      <c r="K1247" s="2">
        <f>IF(質格差指数!C1247="","",質格差指数!C1247)</f>
        <v>0.19320549659612099</v>
      </c>
      <c r="L1247" s="2">
        <f>IF(質格差指数!D1247="","",質格差指数!D1247)</f>
        <v>0.16812439624214401</v>
      </c>
      <c r="M1247" s="2">
        <f>IF(質格差指数!E1247="","",質格差指数!E1247)</f>
        <v>0.165226013716369</v>
      </c>
      <c r="N1247" s="2">
        <f>IF(質格差指数!F1247="","",質格差指数!F1247)</f>
        <v>0.226963020420727</v>
      </c>
      <c r="O1247" s="2">
        <f>IF(質格差指数!G1247="","",質格差指数!G1247)</f>
        <v>0.23150426603228499</v>
      </c>
    </row>
    <row r="1248" spans="1:15" x14ac:dyDescent="0.55000000000000004">
      <c r="A1248" s="3">
        <v>41</v>
      </c>
      <c r="B1248" s="3">
        <v>5</v>
      </c>
      <c r="I1248" s="3">
        <v>41</v>
      </c>
      <c r="J1248" s="3">
        <v>5</v>
      </c>
      <c r="K1248" s="2">
        <f>IF(質格差指数!C1248="","",質格差指数!C1248)</f>
        <v>0.124342893022025</v>
      </c>
      <c r="L1248" s="2">
        <f>IF(質格差指数!D1248="","",質格差指数!D1248)</f>
        <v>0.12844567313580699</v>
      </c>
      <c r="M1248" s="2">
        <f>IF(質格差指数!E1248="","",質格差指数!E1248)</f>
        <v>0.14139078550501</v>
      </c>
      <c r="N1248" s="2">
        <f>IF(質格差指数!F1248="","",質格差指数!F1248)</f>
        <v>6.7706780163730801E-2</v>
      </c>
      <c r="O1248" s="2">
        <f>IF(質格差指数!G1248="","",質格差指数!G1248)</f>
        <v>6.2479954084116301E-2</v>
      </c>
    </row>
    <row r="1249" spans="1:15" x14ac:dyDescent="0.55000000000000004">
      <c r="A1249" s="3">
        <v>41</v>
      </c>
      <c r="B1249" s="3">
        <v>6</v>
      </c>
      <c r="I1249" s="3">
        <v>41</v>
      </c>
      <c r="J1249" s="3">
        <v>6</v>
      </c>
      <c r="K1249" s="2">
        <f>IF(質格差指数!C1249="","",質格差指数!C1249)</f>
        <v>-5.5271995210009903E-2</v>
      </c>
      <c r="L1249" s="2">
        <f>IF(質格差指数!D1249="","",質格差指数!D1249)</f>
        <v>-5.2881421123089203E-2</v>
      </c>
      <c r="M1249" s="2">
        <f>IF(質格差指数!E1249="","",質格差指数!E1249)</f>
        <v>-4.0526349162919298E-3</v>
      </c>
      <c r="N1249" s="2">
        <f>IF(質格差指数!F1249="","",質格差指数!F1249)</f>
        <v>-4.1358100917788097E-2</v>
      </c>
      <c r="O1249" s="2">
        <f>IF(質格差指数!G1249="","",質格差指数!G1249)</f>
        <v>-4.7078494169489601E-2</v>
      </c>
    </row>
    <row r="1250" spans="1:15" x14ac:dyDescent="0.55000000000000004">
      <c r="A1250" s="3">
        <v>41</v>
      </c>
      <c r="B1250" s="3">
        <v>7</v>
      </c>
      <c r="I1250" s="3">
        <v>41</v>
      </c>
      <c r="J1250" s="3">
        <v>7</v>
      </c>
      <c r="K1250" s="2">
        <f>IF(質格差指数!C1250="","",質格差指数!C1250)</f>
        <v>-9.5886918693422599E-2</v>
      </c>
      <c r="L1250" s="2">
        <f>IF(質格差指数!D1250="","",質格差指数!D1250)</f>
        <v>-5.6340822659212697E-2</v>
      </c>
      <c r="M1250" s="2">
        <f>IF(質格差指数!E1250="","",質格差指数!E1250)</f>
        <v>-1.4887632876062601E-2</v>
      </c>
      <c r="N1250" s="2">
        <f>IF(質格差指数!F1250="","",質格差指数!F1250)</f>
        <v>-7.5383954877988699E-2</v>
      </c>
      <c r="O1250" s="2">
        <f>IF(質格差指数!G1250="","",質格差指数!G1250)</f>
        <v>-0.100000139049157</v>
      </c>
    </row>
    <row r="1251" spans="1:15" x14ac:dyDescent="0.55000000000000004">
      <c r="A1251" s="3">
        <v>41</v>
      </c>
      <c r="B1251" s="3">
        <v>8</v>
      </c>
      <c r="I1251" s="3">
        <v>41</v>
      </c>
      <c r="J1251" s="3">
        <v>8</v>
      </c>
      <c r="K1251" s="2">
        <f>IF(質格差指数!C1251="","",質格差指数!C1251)</f>
        <v>0.18912860509677801</v>
      </c>
      <c r="L1251" s="2">
        <f>IF(質格差指数!D1251="","",質格差指数!D1251)</f>
        <v>0.18919120197924699</v>
      </c>
      <c r="M1251" s="2">
        <f>IF(質格差指数!E1251="","",質格差指数!E1251)</f>
        <v>0.113801774886229</v>
      </c>
      <c r="N1251" s="2">
        <f>IF(質格差指数!F1251="","",質格差指数!F1251)</f>
        <v>0.10333472919341299</v>
      </c>
      <c r="O1251" s="2">
        <f>IF(質格差指数!G1251="","",質格差指数!G1251)</f>
        <v>0.103642485543411</v>
      </c>
    </row>
    <row r="1252" spans="1:15" x14ac:dyDescent="0.55000000000000004">
      <c r="A1252" s="3">
        <v>41</v>
      </c>
      <c r="B1252" s="3">
        <v>9</v>
      </c>
      <c r="I1252" s="3">
        <v>41</v>
      </c>
      <c r="J1252" s="3">
        <v>9</v>
      </c>
      <c r="K1252" s="2">
        <f>IF(質格差指数!C1252="","",質格差指数!C1252)</f>
        <v>9.6740440911586303E-2</v>
      </c>
      <c r="L1252" s="2">
        <f>IF(質格差指数!D1252="","",質格差指数!D1252)</f>
        <v>8.6002791142102894E-2</v>
      </c>
      <c r="M1252" s="2">
        <f>IF(質格差指数!E1252="","",質格差指数!E1252)</f>
        <v>7.4141226582443695E-2</v>
      </c>
      <c r="N1252" s="2">
        <f>IF(質格差指数!F1252="","",質格差指数!F1252)</f>
        <v>3.8519970144254199E-2</v>
      </c>
      <c r="O1252" s="2">
        <f>IF(質格差指数!G1252="","",質格差指数!G1252)</f>
        <v>3.5193037626895698E-2</v>
      </c>
    </row>
    <row r="1253" spans="1:15" x14ac:dyDescent="0.55000000000000004">
      <c r="A1253" s="3">
        <v>41</v>
      </c>
      <c r="B1253" s="3">
        <v>10</v>
      </c>
      <c r="I1253" s="3">
        <v>41</v>
      </c>
      <c r="J1253" s="3">
        <v>10</v>
      </c>
      <c r="K1253" s="2">
        <f>IF(質格差指数!C1253="","",質格差指数!C1253)</f>
        <v>6.1658085181926198E-2</v>
      </c>
      <c r="L1253" s="2">
        <f>IF(質格差指数!D1253="","",質格差指数!D1253)</f>
        <v>6.01929434766739E-2</v>
      </c>
      <c r="M1253" s="2">
        <f>IF(質格差指数!E1253="","",質格差指数!E1253)</f>
        <v>4.2719214039924E-2</v>
      </c>
      <c r="N1253" s="2">
        <f>IF(質格差指数!F1253="","",質格差指数!F1253)</f>
        <v>2.6564906541414201E-2</v>
      </c>
      <c r="O1253" s="2">
        <f>IF(質格差指数!G1253="","",質格差指数!G1253)</f>
        <v>2.6110557837268199E-2</v>
      </c>
    </row>
    <row r="1254" spans="1:15" x14ac:dyDescent="0.55000000000000004">
      <c r="A1254" s="3">
        <v>41</v>
      </c>
      <c r="B1254" s="3">
        <v>11</v>
      </c>
      <c r="I1254" s="3">
        <v>41</v>
      </c>
      <c r="J1254" s="3">
        <v>11</v>
      </c>
      <c r="K1254" s="2">
        <f>IF(質格差指数!C1254="","",質格差指数!C1254)</f>
        <v>2.3103552175670301E-2</v>
      </c>
      <c r="L1254" s="2">
        <f>IF(質格差指数!D1254="","",質格差指数!D1254)</f>
        <v>2.6698997234936701E-2</v>
      </c>
      <c r="M1254" s="2">
        <f>IF(質格差指数!E1254="","",質格差指数!E1254)</f>
        <v>6.3398478089724999E-2</v>
      </c>
      <c r="N1254" s="2">
        <f>IF(質格差指数!F1254="","",質格差指数!F1254)</f>
        <v>0.100991415209865</v>
      </c>
      <c r="O1254" s="2">
        <f>IF(質格差指数!G1254="","",質格差指数!G1254)</f>
        <v>9.49535076453423E-2</v>
      </c>
    </row>
    <row r="1255" spans="1:15" x14ac:dyDescent="0.55000000000000004">
      <c r="A1255" s="3">
        <v>41</v>
      </c>
      <c r="B1255" s="3">
        <v>12</v>
      </c>
      <c r="I1255" s="3">
        <v>41</v>
      </c>
      <c r="J1255" s="3">
        <v>12</v>
      </c>
      <c r="K1255" s="2">
        <f>IF(質格差指数!C1255="","",質格差指数!C1255)</f>
        <v>-9.2058043453971006E-2</v>
      </c>
      <c r="L1255" s="2">
        <f>IF(質格差指数!D1255="","",質格差指数!D1255)</f>
        <v>-6.74695438870931E-2</v>
      </c>
      <c r="M1255" s="2">
        <f>IF(質格差指数!E1255="","",質格差指数!E1255)</f>
        <v>2.3236482469948101E-2</v>
      </c>
      <c r="N1255" s="2">
        <f>IF(質格差指数!F1255="","",質格差指数!F1255)</f>
        <v>-6.54056881710115E-2</v>
      </c>
      <c r="O1255" s="2">
        <f>IF(質格差指数!G1255="","",質格差指数!G1255)</f>
        <v>-6.3732237957075805E-2</v>
      </c>
    </row>
    <row r="1256" spans="1:15" x14ac:dyDescent="0.55000000000000004">
      <c r="A1256" s="3">
        <v>41</v>
      </c>
      <c r="B1256" s="3">
        <v>13</v>
      </c>
      <c r="I1256" s="3">
        <v>41</v>
      </c>
      <c r="J1256" s="3">
        <v>13</v>
      </c>
      <c r="K1256" s="2">
        <f>IF(質格差指数!C1256="","",質格差指数!C1256)</f>
        <v>0.58467959284883797</v>
      </c>
      <c r="L1256" s="2">
        <f>IF(質格差指数!D1256="","",質格差指数!D1256)</f>
        <v>0.130266840014538</v>
      </c>
      <c r="M1256" s="2">
        <f>IF(質格差指数!E1256="","",質格差指数!E1256)</f>
        <v>0.27253799271936602</v>
      </c>
      <c r="N1256" s="2">
        <f>IF(質格差指数!F1256="","",質格差指数!F1256)</f>
        <v>0.41144187333716398</v>
      </c>
      <c r="O1256" s="2">
        <f>IF(質格差指数!G1256="","",質格差指数!G1256)</f>
        <v>0.39853841707934801</v>
      </c>
    </row>
    <row r="1257" spans="1:15" x14ac:dyDescent="0.55000000000000004">
      <c r="A1257" s="3">
        <v>41</v>
      </c>
      <c r="B1257" s="3">
        <v>14</v>
      </c>
      <c r="I1257" s="3">
        <v>41</v>
      </c>
      <c r="J1257" s="3">
        <v>14</v>
      </c>
      <c r="K1257" s="2">
        <f>IF(質格差指数!C1257="","",質格差指数!C1257)</f>
        <v>1.51190105226413E-2</v>
      </c>
      <c r="L1257" s="2">
        <f>IF(質格差指数!D1257="","",質格差指数!D1257)</f>
        <v>-4.0304614678286797E-2</v>
      </c>
      <c r="M1257" s="2">
        <f>IF(質格差指数!E1257="","",質格差指数!E1257)</f>
        <v>7.4635554899460397E-3</v>
      </c>
      <c r="N1257" s="2">
        <f>IF(質格差指数!F1257="","",質格差指数!F1257)</f>
        <v>-2.84543697798584E-2</v>
      </c>
      <c r="O1257" s="2">
        <f>IF(質格差指数!G1257="","",質格差指数!G1257)</f>
        <v>-2.7303260044067999E-2</v>
      </c>
    </row>
    <row r="1258" spans="1:15" x14ac:dyDescent="0.55000000000000004">
      <c r="A1258" s="3">
        <v>41</v>
      </c>
      <c r="B1258" s="3">
        <v>15</v>
      </c>
      <c r="I1258" s="3">
        <v>41</v>
      </c>
      <c r="J1258" s="3">
        <v>15</v>
      </c>
      <c r="K1258" s="2">
        <f>IF(質格差指数!C1258="","",質格差指数!C1258)</f>
        <v>0.21680824899566001</v>
      </c>
      <c r="L1258" s="2">
        <f>IF(質格差指数!D1258="","",質格差指数!D1258)</f>
        <v>0.16662936144149801</v>
      </c>
      <c r="M1258" s="2">
        <f>IF(質格差指数!E1258="","",質格差指数!E1258)</f>
        <v>0.11253719045140601</v>
      </c>
      <c r="N1258" s="2">
        <f>IF(質格差指数!F1258="","",質格差指数!F1258)</f>
        <v>0.141117978303262</v>
      </c>
      <c r="O1258" s="2">
        <f>IF(質格差指数!G1258="","",質格差指数!G1258)</f>
        <v>0.13468292101891199</v>
      </c>
    </row>
    <row r="1259" spans="1:15" x14ac:dyDescent="0.55000000000000004">
      <c r="A1259" s="3">
        <v>41</v>
      </c>
      <c r="B1259" s="3">
        <v>16</v>
      </c>
      <c r="I1259" s="3">
        <v>41</v>
      </c>
      <c r="J1259" s="3">
        <v>16</v>
      </c>
      <c r="K1259" s="2">
        <f>IF(質格差指数!C1259="","",質格差指数!C1259)</f>
        <v>0.11760668820770601</v>
      </c>
      <c r="L1259" s="2">
        <f>IF(質格差指数!D1259="","",質格差指数!D1259)</f>
        <v>6.4581523204074995E-2</v>
      </c>
      <c r="M1259" s="2">
        <f>IF(質格差指数!E1259="","",質格差指数!E1259)</f>
        <v>5.7438670778599397E-2</v>
      </c>
      <c r="N1259" s="2">
        <f>IF(質格差指数!F1259="","",質格差指数!F1259)</f>
        <v>6.2902559508664399E-2</v>
      </c>
      <c r="O1259" s="2">
        <f>IF(質格差指数!G1259="","",質格差指数!G1259)</f>
        <v>5.3471421260830002E-2</v>
      </c>
    </row>
    <row r="1260" spans="1:15" x14ac:dyDescent="0.55000000000000004">
      <c r="A1260" s="3">
        <v>41</v>
      </c>
      <c r="B1260" s="3">
        <v>17</v>
      </c>
      <c r="I1260" s="3">
        <v>41</v>
      </c>
      <c r="J1260" s="3">
        <v>17</v>
      </c>
      <c r="K1260" s="2">
        <f>IF(質格差指数!C1260="","",質格差指数!C1260)</f>
        <v>0.10444002153671</v>
      </c>
      <c r="L1260" s="2">
        <f>IF(質格差指数!D1260="","",質格差指数!D1260)</f>
        <v>7.6433494177306799E-2</v>
      </c>
      <c r="M1260" s="2">
        <f>IF(質格差指数!E1260="","",質格差指数!E1260)</f>
        <v>7.5548161535167996E-2</v>
      </c>
      <c r="N1260" s="2">
        <f>IF(質格差指数!F1260="","",質格差指数!F1260)</f>
        <v>9.8235155859178899E-2</v>
      </c>
      <c r="O1260" s="2">
        <f>IF(質格差指数!G1260="","",質格差指数!G1260)</f>
        <v>8.0489446057155703E-2</v>
      </c>
    </row>
    <row r="1261" spans="1:15" x14ac:dyDescent="0.55000000000000004">
      <c r="A1261" s="3">
        <v>41</v>
      </c>
      <c r="B1261" s="3">
        <v>18</v>
      </c>
      <c r="I1261" s="3">
        <v>41</v>
      </c>
      <c r="J1261" s="3">
        <v>18</v>
      </c>
      <c r="K1261" s="2">
        <f>IF(質格差指数!C1261="","",質格差指数!C1261)</f>
        <v>4.24148299362768E-2</v>
      </c>
      <c r="L1261" s="2">
        <f>IF(質格差指数!D1261="","",質格差指数!D1261)</f>
        <v>4.5504524183809597E-2</v>
      </c>
      <c r="M1261" s="2">
        <f>IF(質格差指数!E1261="","",質格差指数!E1261)</f>
        <v>1.9380169839724799E-2</v>
      </c>
      <c r="N1261" s="2">
        <f>IF(質格差指数!F1261="","",質格差指数!F1261)</f>
        <v>4.6919493856167102E-2</v>
      </c>
      <c r="O1261" s="2">
        <f>IF(質格差指数!G1261="","",質格差指数!G1261)</f>
        <v>3.2787819676875198E-2</v>
      </c>
    </row>
    <row r="1262" spans="1:15" x14ac:dyDescent="0.55000000000000004">
      <c r="A1262" s="3">
        <v>41</v>
      </c>
      <c r="B1262" s="3">
        <v>19</v>
      </c>
      <c r="I1262" s="3">
        <v>41</v>
      </c>
      <c r="J1262" s="3">
        <v>19</v>
      </c>
      <c r="K1262" s="2">
        <f>IF(質格差指数!C1262="","",質格差指数!C1262)</f>
        <v>1.5208420359667E-3</v>
      </c>
      <c r="L1262" s="2">
        <f>IF(質格差指数!D1262="","",質格差指数!D1262)</f>
        <v>1.8249907061055799E-2</v>
      </c>
      <c r="M1262" s="2">
        <f>IF(質格差指数!E1262="","",質格差指数!E1262)</f>
        <v>-4.3940630267990102E-3</v>
      </c>
      <c r="N1262" s="2">
        <f>IF(質格差指数!F1262="","",質格差指数!F1262)</f>
        <v>3.3873088709715001E-3</v>
      </c>
      <c r="O1262" s="2">
        <f>IF(質格差指数!G1262="","",質格差指数!G1262)</f>
        <v>2.24554147496085E-2</v>
      </c>
    </row>
    <row r="1263" spans="1:15" x14ac:dyDescent="0.55000000000000004">
      <c r="A1263" s="3">
        <v>41</v>
      </c>
      <c r="B1263" s="3">
        <v>20</v>
      </c>
      <c r="I1263" s="3">
        <v>41</v>
      </c>
      <c r="J1263" s="3">
        <v>20</v>
      </c>
      <c r="K1263" s="2">
        <f>IF(質格差指数!C1263="","",質格差指数!C1263)</f>
        <v>-2.7151174084602998E-2</v>
      </c>
      <c r="L1263" s="2">
        <f>IF(質格差指数!D1263="","",質格差指数!D1263)</f>
        <v>-2.8539600127238701E-3</v>
      </c>
      <c r="M1263" s="2">
        <f>IF(質格差指数!E1263="","",質格差指数!E1263)</f>
        <v>-8.4680643288260696E-3</v>
      </c>
      <c r="N1263" s="2">
        <f>IF(質格差指数!F1263="","",質格差指数!F1263)</f>
        <v>-1.74055177660093E-3</v>
      </c>
      <c r="O1263" s="2">
        <f>IF(質格差指数!G1263="","",質格差指数!G1263)</f>
        <v>2.21040773886279E-2</v>
      </c>
    </row>
    <row r="1264" spans="1:15" x14ac:dyDescent="0.55000000000000004">
      <c r="A1264" s="3">
        <v>41</v>
      </c>
      <c r="B1264" s="3">
        <v>21</v>
      </c>
      <c r="I1264" s="3">
        <v>41</v>
      </c>
      <c r="J1264" s="3">
        <v>21</v>
      </c>
      <c r="K1264" s="2">
        <f>IF(質格差指数!C1264="","",質格差指数!C1264)</f>
        <v>6.7181260070197299E-2</v>
      </c>
      <c r="L1264" s="2">
        <f>IF(質格差指数!D1264="","",質格差指数!D1264)</f>
        <v>5.4103174034869098E-2</v>
      </c>
      <c r="M1264" s="2">
        <f>IF(質格差指数!E1264="","",質格差指数!E1264)</f>
        <v>2.8915609408682201E-2</v>
      </c>
      <c r="N1264" s="2">
        <f>IF(質格差指数!F1264="","",質格差指数!F1264)</f>
        <v>2.8163549134191501E-2</v>
      </c>
      <c r="O1264" s="2">
        <f>IF(質格差指数!G1264="","",質格差指数!G1264)</f>
        <v>-1.50741414742969E-2</v>
      </c>
    </row>
    <row r="1265" spans="1:15" x14ac:dyDescent="0.55000000000000004">
      <c r="A1265" s="3">
        <v>41</v>
      </c>
      <c r="B1265" s="3">
        <v>22</v>
      </c>
      <c r="I1265" s="3">
        <v>41</v>
      </c>
      <c r="J1265" s="3">
        <v>22</v>
      </c>
      <c r="K1265" s="2">
        <f>IF(質格差指数!C1265="","",質格差指数!C1265)</f>
        <v>0.117906322848205</v>
      </c>
      <c r="L1265" s="2">
        <f>IF(質格差指数!D1265="","",質格差指数!D1265)</f>
        <v>0.13318744894972301</v>
      </c>
      <c r="M1265" s="2">
        <f>IF(質格差指数!E1265="","",質格差指数!E1265)</f>
        <v>6.7335597591119498E-2</v>
      </c>
      <c r="N1265" s="2">
        <f>IF(質格差指数!F1265="","",質格差指数!F1265)</f>
        <v>8.6664117757683096E-2</v>
      </c>
      <c r="O1265" s="2">
        <f>IF(質格差指数!G1265="","",質格差指数!G1265)</f>
        <v>5.1905341603041701E-2</v>
      </c>
    </row>
    <row r="1266" spans="1:15" x14ac:dyDescent="0.55000000000000004">
      <c r="A1266" s="3">
        <v>41</v>
      </c>
      <c r="B1266" s="3">
        <v>23</v>
      </c>
      <c r="I1266" s="3">
        <v>41</v>
      </c>
      <c r="J1266" s="3">
        <v>23</v>
      </c>
      <c r="K1266" s="2">
        <f>IF(質格差指数!C1266="","",質格差指数!C1266)</f>
        <v>0.23830893716943399</v>
      </c>
      <c r="L1266" s="2">
        <f>IF(質格差指数!D1266="","",質格差指数!D1266)</f>
        <v>0.306293105130926</v>
      </c>
      <c r="M1266" s="2">
        <f>IF(質格差指数!E1266="","",質格差指数!E1266)</f>
        <v>0.19291830128446</v>
      </c>
      <c r="N1266" s="2">
        <f>IF(質格差指数!F1266="","",質格差指数!F1266)</f>
        <v>0.256336651435215</v>
      </c>
      <c r="O1266" s="2">
        <f>IF(質格差指数!G1266="","",質格差指数!G1266)</f>
        <v>0.28968817456762702</v>
      </c>
    </row>
    <row r="1267" spans="1:15" x14ac:dyDescent="0.55000000000000004">
      <c r="A1267" s="3">
        <v>41</v>
      </c>
      <c r="B1267" s="3">
        <v>24</v>
      </c>
      <c r="I1267" s="3">
        <v>41</v>
      </c>
      <c r="J1267" s="3">
        <v>24</v>
      </c>
      <c r="K1267" s="2">
        <f>IF(質格差指数!C1267="","",質格差指数!C1267)</f>
        <v>0.12530982461656601</v>
      </c>
      <c r="L1267" s="2">
        <f>IF(質格差指数!D1267="","",質格差指数!D1267)</f>
        <v>0.14145871194875601</v>
      </c>
      <c r="M1267" s="2">
        <f>IF(質格差指数!E1267="","",質格差指数!E1267)</f>
        <v>0.110512396073637</v>
      </c>
      <c r="N1267" s="2">
        <f>IF(質格差指数!F1267="","",質格差指数!F1267)</f>
        <v>8.7054691418073593E-2</v>
      </c>
      <c r="O1267" s="2">
        <f>IF(質格差指数!G1267="","",質格差指数!G1267)</f>
        <v>9.6291384190668503E-2</v>
      </c>
    </row>
    <row r="1268" spans="1:15" x14ac:dyDescent="0.55000000000000004">
      <c r="A1268" s="3">
        <v>41</v>
      </c>
      <c r="B1268" s="3">
        <v>25</v>
      </c>
      <c r="I1268" s="3">
        <v>41</v>
      </c>
      <c r="J1268" s="3">
        <v>25</v>
      </c>
      <c r="K1268" s="2">
        <f>IF(質格差指数!C1268="","",質格差指数!C1268)</f>
        <v>5.2619037483905999E-2</v>
      </c>
      <c r="L1268" s="2">
        <f>IF(質格差指数!D1268="","",質格差指数!D1268)</f>
        <v>9.2849029682566406E-2</v>
      </c>
      <c r="M1268" s="2">
        <f>IF(質格差指数!E1268="","",質格差指数!E1268)</f>
        <v>2.7521045566312199E-2</v>
      </c>
      <c r="N1268" s="2">
        <f>IF(質格差指数!F1268="","",質格差指数!F1268)</f>
        <v>7.4694487909178195E-2</v>
      </c>
      <c r="O1268" s="2">
        <f>IF(質格差指数!G1268="","",質格差指数!G1268)</f>
        <v>-3.9144512409591499E-2</v>
      </c>
    </row>
    <row r="1269" spans="1:15" x14ac:dyDescent="0.55000000000000004">
      <c r="A1269" s="3">
        <v>41</v>
      </c>
      <c r="B1269" s="3">
        <v>26</v>
      </c>
      <c r="I1269" s="3">
        <v>41</v>
      </c>
      <c r="J1269" s="3">
        <v>26</v>
      </c>
      <c r="K1269" s="2">
        <f>IF(質格差指数!C1269="","",質格差指数!C1269)</f>
        <v>0.40651547335154398</v>
      </c>
      <c r="L1269" s="2">
        <f>IF(質格差指数!D1269="","",質格差指数!D1269)</f>
        <v>0.132754660245198</v>
      </c>
      <c r="M1269" s="2">
        <f>IF(質格差指数!E1269="","",質格差指数!E1269)</f>
        <v>0.185987272713836</v>
      </c>
      <c r="N1269" s="2">
        <f>IF(質格差指数!F1269="","",質格差指数!F1269)</f>
        <v>6.5048262499315002E-2</v>
      </c>
      <c r="O1269" s="2">
        <f>IF(質格差指数!G1269="","",質格差指数!G1269)</f>
        <v>0.19287582314548701</v>
      </c>
    </row>
    <row r="1270" spans="1:15" x14ac:dyDescent="0.55000000000000004">
      <c r="A1270" s="3">
        <v>41</v>
      </c>
      <c r="B1270" s="3">
        <v>27</v>
      </c>
      <c r="I1270" s="3">
        <v>41</v>
      </c>
      <c r="J1270" s="3">
        <v>27</v>
      </c>
      <c r="K1270" s="2">
        <f>IF(質格差指数!C1270="","",質格差指数!C1270)</f>
        <v>8.2775921491525503E-2</v>
      </c>
      <c r="L1270" s="2">
        <f>IF(質格差指数!D1270="","",質格差指数!D1270)</f>
        <v>3.9145553525537703E-2</v>
      </c>
      <c r="M1270" s="2">
        <f>IF(質格差指数!E1270="","",質格差指数!E1270)</f>
        <v>1.6688595019267699E-2</v>
      </c>
      <c r="N1270" s="2">
        <f>IF(質格差指数!F1270="","",質格差指数!F1270)</f>
        <v>7.6301778273410004E-2</v>
      </c>
      <c r="O1270" s="2">
        <f>IF(質格差指数!G1270="","",質格差指数!G1270)</f>
        <v>-3.20370024608835E-2</v>
      </c>
    </row>
    <row r="1271" spans="1:15" x14ac:dyDescent="0.55000000000000004">
      <c r="A1271" s="3">
        <v>41</v>
      </c>
      <c r="B1271" s="3">
        <v>28</v>
      </c>
      <c r="I1271" s="3">
        <v>41</v>
      </c>
      <c r="J1271" s="3">
        <v>28</v>
      </c>
      <c r="K1271" s="2">
        <f>IF(質格差指数!C1271="","",質格差指数!C1271)</f>
        <v>5.0212775514901997E-2</v>
      </c>
      <c r="L1271" s="2">
        <f>IF(質格差指数!D1271="","",質格差指数!D1271)</f>
        <v>4.2383654838992202E-2</v>
      </c>
      <c r="M1271" s="2">
        <f>IF(質格差指数!E1271="","",質格差指数!E1271)</f>
        <v>3.7625211258280201E-2</v>
      </c>
      <c r="N1271" s="2">
        <f>IF(質格差指数!F1271="","",質格差指数!F1271)</f>
        <v>4.0831323840088002E-2</v>
      </c>
      <c r="O1271" s="2">
        <f>IF(質格差指数!G1271="","",質格差指数!G1271)</f>
        <v>4.1792391086026302E-2</v>
      </c>
    </row>
    <row r="1272" spans="1:15" x14ac:dyDescent="0.55000000000000004">
      <c r="A1272" s="3">
        <v>41</v>
      </c>
      <c r="B1272" s="3">
        <v>29</v>
      </c>
      <c r="I1272" s="3">
        <v>41</v>
      </c>
      <c r="J1272" s="3">
        <v>29</v>
      </c>
      <c r="K1272" s="2">
        <f>IF(質格差指数!C1272="","",質格差指数!C1272)</f>
        <v>1.6806509916072802E-2</v>
      </c>
      <c r="L1272" s="2">
        <f>IF(質格差指数!D1272="","",質格差指数!D1272)</f>
        <v>7.7177487652445906E-2</v>
      </c>
      <c r="M1272" s="2">
        <f>IF(質格差指数!E1272="","",質格差指数!E1272)</f>
        <v>0.108748803999552</v>
      </c>
      <c r="N1272" s="2">
        <f>IF(質格差指数!F1272="","",質格差指数!F1272)</f>
        <v>0.108438354173955</v>
      </c>
      <c r="O1272" s="2">
        <f>IF(質格差指数!G1272="","",質格差指数!G1272)</f>
        <v>2.44202637987E-2</v>
      </c>
    </row>
    <row r="1273" spans="1:15" x14ac:dyDescent="0.55000000000000004">
      <c r="A1273" s="3">
        <v>41</v>
      </c>
      <c r="B1273" s="3">
        <v>30</v>
      </c>
      <c r="I1273" s="3">
        <v>41</v>
      </c>
      <c r="J1273" s="3">
        <v>30</v>
      </c>
      <c r="K1273" s="2">
        <f>IF(質格差指数!C1273="","",質格差指数!C1273)</f>
        <v>4.4128415673384401E-2</v>
      </c>
      <c r="L1273" s="2">
        <f>IF(質格差指数!D1273="","",質格差指数!D1273)</f>
        <v>2.26083976733636E-2</v>
      </c>
      <c r="M1273" s="2">
        <f>IF(質格差指数!E1273="","",質格差指数!E1273)</f>
        <v>3.0875881511373101E-2</v>
      </c>
      <c r="N1273" s="2">
        <f>IF(質格差指数!F1273="","",質格差指数!F1273)</f>
        <v>-1.9042353812188701E-3</v>
      </c>
      <c r="O1273" s="2">
        <f>IF(質格差指数!G1273="","",質格差指数!G1273)</f>
        <v>2.7559367782070399E-2</v>
      </c>
    </row>
    <row r="1274" spans="1:15" x14ac:dyDescent="0.55000000000000004">
      <c r="A1274" s="3">
        <v>41</v>
      </c>
      <c r="B1274" s="3">
        <v>31</v>
      </c>
      <c r="I1274" s="3">
        <v>41</v>
      </c>
      <c r="J1274" s="3">
        <v>31</v>
      </c>
      <c r="K1274" s="2">
        <f>IF(質格差指数!C1274="","",質格差指数!C1274)</f>
        <v>4.3301585350653898E-2</v>
      </c>
      <c r="L1274" s="2">
        <f>IF(質格差指数!D1274="","",質格差指数!D1274)</f>
        <v>6.68486703048147E-2</v>
      </c>
      <c r="M1274" s="2">
        <f>IF(質格差指数!E1274="","",質格差指数!E1274)</f>
        <v>4.26055931227542E-2</v>
      </c>
      <c r="N1274" s="2">
        <f>IF(質格差指数!F1274="","",質格差指数!F1274)</f>
        <v>3.7455715566021897E-2</v>
      </c>
      <c r="O1274" s="2">
        <f>IF(質格差指数!G1274="","",質格差指数!G1274)</f>
        <v>3.9488408894142103E-2</v>
      </c>
    </row>
    <row r="1275" spans="1:15" x14ac:dyDescent="0.55000000000000004">
      <c r="A1275" s="3">
        <v>42</v>
      </c>
      <c r="B1275" s="3">
        <v>1</v>
      </c>
      <c r="I1275" s="3">
        <v>42</v>
      </c>
      <c r="J1275" s="3">
        <v>1</v>
      </c>
      <c r="K1275" s="2">
        <f>IF(質格差指数!C1275="","",質格差指数!C1275)</f>
        <v>0.17772715147488</v>
      </c>
      <c r="L1275" s="2">
        <f>IF(質格差指数!D1275="","",質格差指数!D1275)</f>
        <v>0.149027631868935</v>
      </c>
      <c r="M1275" s="2">
        <f>IF(質格差指数!E1275="","",質格差指数!E1275)</f>
        <v>0.13670566193193301</v>
      </c>
      <c r="N1275" s="2">
        <f>IF(質格差指数!F1275="","",質格差指数!F1275)</f>
        <v>0.12393049322393999</v>
      </c>
      <c r="O1275" s="2">
        <f>IF(質格差指数!G1275="","",質格差指数!G1275)</f>
        <v>0.12581605419888001</v>
      </c>
    </row>
    <row r="1276" spans="1:15" x14ac:dyDescent="0.55000000000000004">
      <c r="A1276" s="3">
        <v>42</v>
      </c>
      <c r="B1276" s="3">
        <v>2</v>
      </c>
      <c r="I1276" s="3">
        <v>42</v>
      </c>
      <c r="J1276" s="3">
        <v>2</v>
      </c>
      <c r="K1276" s="2">
        <f>IF(質格差指数!C1276="","",質格差指数!C1276)</f>
        <v>0.107538741789095</v>
      </c>
      <c r="L1276" s="2">
        <f>IF(質格差指数!D1276="","",質格差指数!D1276)</f>
        <v>9.5716729007138499E-2</v>
      </c>
      <c r="M1276" s="2">
        <f>IF(質格差指数!E1276="","",質格差指数!E1276)</f>
        <v>-3.64586417303389E-2</v>
      </c>
      <c r="N1276" s="2">
        <f>IF(質格差指数!F1276="","",質格差指数!F1276)</f>
        <v>0.120775997669288</v>
      </c>
      <c r="O1276" s="2">
        <f>IF(質格差指数!G1276="","",質格差指数!G1276)</f>
        <v>-0.123548883974166</v>
      </c>
    </row>
    <row r="1277" spans="1:15" x14ac:dyDescent="0.55000000000000004">
      <c r="A1277" s="3">
        <v>42</v>
      </c>
      <c r="B1277" s="3">
        <v>3</v>
      </c>
      <c r="I1277" s="3">
        <v>42</v>
      </c>
      <c r="J1277" s="3">
        <v>3</v>
      </c>
      <c r="K1277" s="2">
        <f>IF(質格差指数!C1277="","",質格差指数!C1277)</f>
        <v>5.4337997321810001E-2</v>
      </c>
      <c r="L1277" s="2">
        <f>IF(質格差指数!D1277="","",質格差指数!D1277)</f>
        <v>-6.7024296211211903E-3</v>
      </c>
      <c r="M1277" s="2">
        <f>IF(質格差指数!E1277="","",質格差指数!E1277)</f>
        <v>9.5895791506877496E-3</v>
      </c>
      <c r="N1277" s="2">
        <f>IF(質格差指数!F1277="","",質格差指数!F1277)</f>
        <v>3.8994094732602999E-2</v>
      </c>
      <c r="O1277" s="2">
        <f>IF(質格差指数!G1277="","",質格差指数!G1277)</f>
        <v>4.2031765195156098E-2</v>
      </c>
    </row>
    <row r="1278" spans="1:15" x14ac:dyDescent="0.55000000000000004">
      <c r="A1278" s="3">
        <v>42</v>
      </c>
      <c r="B1278" s="3">
        <v>4</v>
      </c>
      <c r="I1278" s="3">
        <v>42</v>
      </c>
      <c r="J1278" s="3">
        <v>4</v>
      </c>
      <c r="K1278" s="2">
        <f>IF(質格差指数!C1278="","",質格差指数!C1278)</f>
        <v>0.174175223735798</v>
      </c>
      <c r="L1278" s="2">
        <f>IF(質格差指数!D1278="","",質格差指数!D1278)</f>
        <v>8.9475990350279103E-2</v>
      </c>
      <c r="M1278" s="2">
        <f>IF(質格差指数!E1278="","",質格差指数!E1278)</f>
        <v>0.103112839687521</v>
      </c>
      <c r="N1278" s="2">
        <f>IF(質格差指数!F1278="","",質格差指数!F1278)</f>
        <v>0.171421047917764</v>
      </c>
      <c r="O1278" s="2">
        <f>IF(質格差指数!G1278="","",質格差指数!G1278)</f>
        <v>0.17971921941463201</v>
      </c>
    </row>
    <row r="1279" spans="1:15" x14ac:dyDescent="0.55000000000000004">
      <c r="A1279" s="3">
        <v>42</v>
      </c>
      <c r="B1279" s="3">
        <v>5</v>
      </c>
      <c r="I1279" s="3">
        <v>42</v>
      </c>
      <c r="J1279" s="3">
        <v>5</v>
      </c>
      <c r="K1279" s="2">
        <f>IF(質格差指数!C1279="","",質格差指数!C1279)</f>
        <v>0.71537034188073201</v>
      </c>
      <c r="L1279" s="2">
        <f>IF(質格差指数!D1279="","",質格差指数!D1279)</f>
        <v>0.45701973716279398</v>
      </c>
      <c r="M1279" s="2">
        <f>IF(質格差指数!E1279="","",質格差指数!E1279)</f>
        <v>0.269695904565523</v>
      </c>
      <c r="N1279" s="2">
        <f>IF(質格差指数!F1279="","",質格差指数!F1279)</f>
        <v>0.46712142982865001</v>
      </c>
      <c r="O1279" s="2">
        <f>IF(質格差指数!G1279="","",質格差指数!G1279)</f>
        <v>0.47700848836162002</v>
      </c>
    </row>
    <row r="1280" spans="1:15" x14ac:dyDescent="0.55000000000000004">
      <c r="A1280" s="3">
        <v>42</v>
      </c>
      <c r="B1280" s="3">
        <v>6</v>
      </c>
      <c r="I1280" s="3">
        <v>42</v>
      </c>
      <c r="J1280" s="3">
        <v>6</v>
      </c>
      <c r="K1280" s="2">
        <f>IF(質格差指数!C1280="","",質格差指数!C1280)</f>
        <v>0.58697356309176396</v>
      </c>
      <c r="L1280" s="2">
        <f>IF(質格差指数!D1280="","",質格差指数!D1280)</f>
        <v>0.36133728291033101</v>
      </c>
      <c r="M1280" s="2">
        <f>IF(質格差指数!E1280="","",質格差指数!E1280)</f>
        <v>0.29379858065507097</v>
      </c>
      <c r="N1280" s="2">
        <f>IF(質格差指数!F1280="","",質格差指数!F1280)</f>
        <v>0.36643599373548102</v>
      </c>
      <c r="O1280" s="2">
        <f>IF(質格差指数!G1280="","",質格差指数!G1280)</f>
        <v>0.36511105576810299</v>
      </c>
    </row>
    <row r="1281" spans="1:15" x14ac:dyDescent="0.55000000000000004">
      <c r="A1281" s="3">
        <v>42</v>
      </c>
      <c r="B1281" s="3">
        <v>7</v>
      </c>
      <c r="I1281" s="3">
        <v>42</v>
      </c>
      <c r="J1281" s="3">
        <v>7</v>
      </c>
      <c r="K1281" s="2">
        <f>IF(質格差指数!C1281="","",質格差指数!C1281)</f>
        <v>-4.4865335750673002E-2</v>
      </c>
      <c r="L1281" s="2">
        <f>IF(質格差指数!D1281="","",質格差指数!D1281)</f>
        <v>-3.3878645112077999E-2</v>
      </c>
      <c r="M1281" s="2">
        <f>IF(質格差指数!E1281="","",質格差指数!E1281)</f>
        <v>-2.2096785614938601E-2</v>
      </c>
      <c r="N1281" s="2">
        <f>IF(質格差指数!F1281="","",質格差指数!F1281)</f>
        <v>-3.41837336056822E-2</v>
      </c>
      <c r="O1281" s="2">
        <f>IF(質格差指数!G1281="","",質格差指数!G1281)</f>
        <v>-3.5236107137992002E-2</v>
      </c>
    </row>
    <row r="1282" spans="1:15" x14ac:dyDescent="0.55000000000000004">
      <c r="A1282" s="3">
        <v>42</v>
      </c>
      <c r="B1282" s="3">
        <v>8</v>
      </c>
      <c r="I1282" s="3">
        <v>42</v>
      </c>
      <c r="J1282" s="3">
        <v>8</v>
      </c>
      <c r="K1282" s="2">
        <f>IF(質格差指数!C1282="","",質格差指数!C1282)</f>
        <v>0.230159933363102</v>
      </c>
      <c r="L1282" s="2">
        <f>IF(質格差指数!D1282="","",質格差指数!D1282)</f>
        <v>0.224730773311663</v>
      </c>
      <c r="M1282" s="2">
        <f>IF(質格差指数!E1282="","",質格差指数!E1282)</f>
        <v>0.13503032049076899</v>
      </c>
      <c r="N1282" s="2">
        <f>IF(質格差指数!F1282="","",質格差指数!F1282)</f>
        <v>0.24152335798242699</v>
      </c>
      <c r="O1282" s="2">
        <f>IF(質格差指数!G1282="","",質格差指数!G1282)</f>
        <v>0.237923776386323</v>
      </c>
    </row>
    <row r="1283" spans="1:15" x14ac:dyDescent="0.55000000000000004">
      <c r="A1283" s="3">
        <v>42</v>
      </c>
      <c r="B1283" s="3">
        <v>9</v>
      </c>
      <c r="I1283" s="3">
        <v>42</v>
      </c>
      <c r="J1283" s="3">
        <v>9</v>
      </c>
      <c r="K1283" s="2">
        <f>IF(質格差指数!C1283="","",質格差指数!C1283)</f>
        <v>0.14145723671921501</v>
      </c>
      <c r="L1283" s="2">
        <f>IF(質格差指数!D1283="","",質格差指数!D1283)</f>
        <v>8.9304318739332506E-2</v>
      </c>
      <c r="M1283" s="2">
        <f>IF(質格差指数!E1283="","",質格差指数!E1283)</f>
        <v>9.3600450400497706E-2</v>
      </c>
      <c r="N1283" s="2">
        <f>IF(質格差指数!F1283="","",質格差指数!F1283)</f>
        <v>0.122263316692325</v>
      </c>
      <c r="O1283" s="2">
        <f>IF(質格差指数!G1283="","",質格差指数!G1283)</f>
        <v>0.119296873043991</v>
      </c>
    </row>
    <row r="1284" spans="1:15" x14ac:dyDescent="0.55000000000000004">
      <c r="A1284" s="3">
        <v>42</v>
      </c>
      <c r="B1284" s="3">
        <v>10</v>
      </c>
      <c r="I1284" s="3">
        <v>42</v>
      </c>
      <c r="J1284" s="3">
        <v>10</v>
      </c>
      <c r="K1284" s="2">
        <f>IF(質格差指数!C1284="","",質格差指数!C1284)</f>
        <v>0.17411937661341401</v>
      </c>
      <c r="L1284" s="2">
        <f>IF(質格差指数!D1284="","",質格差指数!D1284)</f>
        <v>4.5526625618564E-2</v>
      </c>
      <c r="M1284" s="2">
        <f>IF(質格差指数!E1284="","",質格差指数!E1284)</f>
        <v>8.1853567648356995E-2</v>
      </c>
      <c r="N1284" s="2">
        <f>IF(質格差指数!F1284="","",質格差指数!F1284)</f>
        <v>8.6681166055411304E-2</v>
      </c>
      <c r="O1284" s="2">
        <f>IF(質格差指数!G1284="","",質格差指数!G1284)</f>
        <v>8.9749701629323594E-2</v>
      </c>
    </row>
    <row r="1285" spans="1:15" x14ac:dyDescent="0.55000000000000004">
      <c r="A1285" s="3">
        <v>42</v>
      </c>
      <c r="B1285" s="3">
        <v>11</v>
      </c>
      <c r="I1285" s="3">
        <v>42</v>
      </c>
      <c r="J1285" s="3">
        <v>11</v>
      </c>
      <c r="K1285" s="2">
        <f>IF(質格差指数!C1285="","",質格差指数!C1285)</f>
        <v>6.3900825584395402E-2</v>
      </c>
      <c r="L1285" s="2">
        <f>IF(質格差指数!D1285="","",質格差指数!D1285)</f>
        <v>6.5130593845081394E-2</v>
      </c>
      <c r="M1285" s="2">
        <f>IF(質格差指数!E1285="","",質格差指数!E1285)</f>
        <v>0.120565344919821</v>
      </c>
      <c r="N1285" s="2">
        <f>IF(質格差指数!F1285="","",質格差指数!F1285)</f>
        <v>5.7129265941912102E-2</v>
      </c>
      <c r="O1285" s="2">
        <f>IF(質格差指数!G1285="","",質格差指数!G1285)</f>
        <v>5.96613941888125E-2</v>
      </c>
    </row>
    <row r="1286" spans="1:15" x14ac:dyDescent="0.55000000000000004">
      <c r="A1286" s="3">
        <v>42</v>
      </c>
      <c r="B1286" s="3">
        <v>12</v>
      </c>
      <c r="I1286" s="3">
        <v>42</v>
      </c>
      <c r="J1286" s="3">
        <v>12</v>
      </c>
      <c r="K1286" s="2">
        <f>IF(質格差指数!C1286="","",質格差指数!C1286)</f>
        <v>7.39925894716007E-2</v>
      </c>
      <c r="L1286" s="2">
        <f>IF(質格差指数!D1286="","",質格差指数!D1286)</f>
        <v>4.4571689699089097E-2</v>
      </c>
      <c r="M1286" s="2">
        <f>IF(質格差指数!E1286="","",質格差指数!E1286)</f>
        <v>0.140341022300257</v>
      </c>
      <c r="N1286" s="2">
        <f>IF(質格差指数!F1286="","",質格差指数!F1286)</f>
        <v>0.21683902961666199</v>
      </c>
      <c r="O1286" s="2">
        <f>IF(質格差指数!G1286="","",質格差指数!G1286)</f>
        <v>0.21810801998489901</v>
      </c>
    </row>
    <row r="1287" spans="1:15" x14ac:dyDescent="0.55000000000000004">
      <c r="A1287" s="3">
        <v>42</v>
      </c>
      <c r="B1287" s="3">
        <v>13</v>
      </c>
      <c r="I1287" s="3">
        <v>42</v>
      </c>
      <c r="J1287" s="3">
        <v>13</v>
      </c>
      <c r="K1287" s="2">
        <f>IF(質格差指数!C1287="","",質格差指数!C1287)</f>
        <v>0.35640728459325199</v>
      </c>
      <c r="L1287" s="2">
        <f>IF(質格差指数!D1287="","",質格差指数!D1287)</f>
        <v>-0.213235635248956</v>
      </c>
      <c r="M1287" s="2">
        <f>IF(質格差指数!E1287="","",質格差指数!E1287)</f>
        <v>-0.23126781731131699</v>
      </c>
      <c r="N1287" s="2">
        <f>IF(質格差指数!F1287="","",質格差指数!F1287)</f>
        <v>-0.10368470859298901</v>
      </c>
      <c r="O1287" s="2">
        <f>IF(質格差指数!G1287="","",質格差指数!G1287)</f>
        <v>-4.7128198215527203E-2</v>
      </c>
    </row>
    <row r="1288" spans="1:15" x14ac:dyDescent="0.55000000000000004">
      <c r="A1288" s="3">
        <v>42</v>
      </c>
      <c r="B1288" s="3">
        <v>14</v>
      </c>
      <c r="I1288" s="3">
        <v>42</v>
      </c>
      <c r="J1288" s="3">
        <v>14</v>
      </c>
      <c r="K1288" s="2">
        <f>IF(質格差指数!C1288="","",質格差指数!C1288)</f>
        <v>-5.4273436896828996E-3</v>
      </c>
      <c r="L1288" s="2">
        <f>IF(質格差指数!D1288="","",質格差指数!D1288)</f>
        <v>-3.7329364411160103E-2</v>
      </c>
      <c r="M1288" s="2">
        <f>IF(質格差指数!E1288="","",質格差指数!E1288)</f>
        <v>2.9223502835486598E-2</v>
      </c>
      <c r="N1288" s="2">
        <f>IF(質格差指数!F1288="","",質格差指数!F1288)</f>
        <v>-3.89158890367595E-2</v>
      </c>
      <c r="O1288" s="2">
        <f>IF(質格差指数!G1288="","",質格差指数!G1288)</f>
        <v>-2.4258614030612701E-2</v>
      </c>
    </row>
    <row r="1289" spans="1:15" x14ac:dyDescent="0.55000000000000004">
      <c r="A1289" s="3">
        <v>42</v>
      </c>
      <c r="B1289" s="3">
        <v>15</v>
      </c>
      <c r="I1289" s="3">
        <v>42</v>
      </c>
      <c r="J1289" s="3">
        <v>15</v>
      </c>
      <c r="K1289" s="2">
        <f>IF(質格差指数!C1289="","",質格差指数!C1289)</f>
        <v>0.21818684225590801</v>
      </c>
      <c r="L1289" s="2">
        <f>IF(質格差指数!D1289="","",質格差指数!D1289)</f>
        <v>0.176069032251293</v>
      </c>
      <c r="M1289" s="2">
        <f>IF(質格差指数!E1289="","",質格差指数!E1289)</f>
        <v>0.12657517880380301</v>
      </c>
      <c r="N1289" s="2">
        <f>IF(質格差指数!F1289="","",質格差指数!F1289)</f>
        <v>0.29886086761838698</v>
      </c>
      <c r="O1289" s="2">
        <f>IF(質格差指数!G1289="","",質格差指数!G1289)</f>
        <v>0.29293105277443199</v>
      </c>
    </row>
    <row r="1290" spans="1:15" x14ac:dyDescent="0.55000000000000004">
      <c r="A1290" s="3">
        <v>42</v>
      </c>
      <c r="B1290" s="3">
        <v>16</v>
      </c>
      <c r="I1290" s="3">
        <v>42</v>
      </c>
      <c r="J1290" s="3">
        <v>16</v>
      </c>
      <c r="K1290" s="2">
        <f>IF(質格差指数!C1290="","",質格差指数!C1290)</f>
        <v>0.16765231430862099</v>
      </c>
      <c r="L1290" s="2">
        <f>IF(質格差指数!D1290="","",質格差指数!D1290)</f>
        <v>8.3307239989720103E-2</v>
      </c>
      <c r="M1290" s="2">
        <f>IF(質格差指数!E1290="","",質格差指数!E1290)</f>
        <v>6.5666498725723596E-2</v>
      </c>
      <c r="N1290" s="2">
        <f>IF(質格差指数!F1290="","",質格差指数!F1290)</f>
        <v>0.16617205418130701</v>
      </c>
      <c r="O1290" s="2">
        <f>IF(質格差指数!G1290="","",質格差指数!G1290)</f>
        <v>0.17863598974705</v>
      </c>
    </row>
    <row r="1291" spans="1:15" x14ac:dyDescent="0.55000000000000004">
      <c r="A1291" s="3">
        <v>42</v>
      </c>
      <c r="B1291" s="3">
        <v>17</v>
      </c>
      <c r="I1291" s="3">
        <v>42</v>
      </c>
      <c r="J1291" s="3">
        <v>17</v>
      </c>
      <c r="K1291" s="2">
        <f>IF(質格差指数!C1291="","",質格差指数!C1291)</f>
        <v>5.3975832256666897E-2</v>
      </c>
      <c r="L1291" s="2">
        <f>IF(質格差指数!D1291="","",質格差指数!D1291)</f>
        <v>6.9028456826522597E-3</v>
      </c>
      <c r="M1291" s="2">
        <f>IF(質格差指数!E1291="","",質格差指数!E1291)</f>
        <v>5.2598362376697599E-2</v>
      </c>
      <c r="N1291" s="2">
        <f>IF(質格差指数!F1291="","",質格差指数!F1291)</f>
        <v>-2.8439468280985801E-4</v>
      </c>
      <c r="O1291" s="2">
        <f>IF(質格差指数!G1291="","",質格差指数!G1291)</f>
        <v>3.9279460874968898E-2</v>
      </c>
    </row>
    <row r="1292" spans="1:15" x14ac:dyDescent="0.55000000000000004">
      <c r="A1292" s="3">
        <v>42</v>
      </c>
      <c r="B1292" s="3">
        <v>18</v>
      </c>
      <c r="I1292" s="3">
        <v>42</v>
      </c>
      <c r="J1292" s="3">
        <v>18</v>
      </c>
      <c r="K1292" s="2">
        <f>IF(質格差指数!C1292="","",質格差指数!C1292)</f>
        <v>4.7548886413754501E-2</v>
      </c>
      <c r="L1292" s="2">
        <f>IF(質格差指数!D1292="","",質格差指数!D1292)</f>
        <v>2.04740440377877E-2</v>
      </c>
      <c r="M1292" s="2">
        <f>IF(質格差指数!E1292="","",質格差指数!E1292)</f>
        <v>3.1899149374267702E-2</v>
      </c>
      <c r="N1292" s="2">
        <f>IF(質格差指数!F1292="","",質格差指数!F1292)</f>
        <v>2.7771344200220101E-2</v>
      </c>
      <c r="O1292" s="2">
        <f>IF(質格差指数!G1292="","",質格差指数!G1292)</f>
        <v>4.4074662673901401E-2</v>
      </c>
    </row>
    <row r="1293" spans="1:15" x14ac:dyDescent="0.55000000000000004">
      <c r="A1293" s="3">
        <v>42</v>
      </c>
      <c r="B1293" s="3">
        <v>19</v>
      </c>
      <c r="I1293" s="3">
        <v>42</v>
      </c>
      <c r="J1293" s="3">
        <v>19</v>
      </c>
      <c r="K1293" s="2">
        <f>IF(質格差指数!C1293="","",質格差指数!C1293)</f>
        <v>1.83938916485391E-2</v>
      </c>
      <c r="L1293" s="2">
        <f>IF(質格差指数!D1293="","",質格差指数!D1293)</f>
        <v>1.17945141188198E-2</v>
      </c>
      <c r="M1293" s="2">
        <f>IF(質格差指数!E1293="","",質格差指数!E1293)</f>
        <v>1.6220695202090501E-4</v>
      </c>
      <c r="N1293" s="2">
        <f>IF(質格差指数!F1293="","",質格差指数!F1293)</f>
        <v>-2.0720487501181301E-2</v>
      </c>
      <c r="O1293" s="2">
        <f>IF(質格差指数!G1293="","",質格差指数!G1293)</f>
        <v>1.56032200580413E-2</v>
      </c>
    </row>
    <row r="1294" spans="1:15" x14ac:dyDescent="0.55000000000000004">
      <c r="A1294" s="3">
        <v>42</v>
      </c>
      <c r="B1294" s="3">
        <v>20</v>
      </c>
      <c r="I1294" s="3">
        <v>42</v>
      </c>
      <c r="J1294" s="3">
        <v>20</v>
      </c>
      <c r="K1294" s="2">
        <f>IF(質格差指数!C1294="","",質格差指数!C1294)</f>
        <v>1.07155259770379E-2</v>
      </c>
      <c r="L1294" s="2">
        <f>IF(質格差指数!D1294="","",質格差指数!D1294)</f>
        <v>1.51138585282242E-2</v>
      </c>
      <c r="M1294" s="2">
        <f>IF(質格差指数!E1294="","",質格差指数!E1294)</f>
        <v>-1.4360666330061301E-2</v>
      </c>
      <c r="N1294" s="2">
        <f>IF(質格差指数!F1294="","",質格差指数!F1294)</f>
        <v>-4.3083946538497703E-2</v>
      </c>
      <c r="O1294" s="2">
        <f>IF(質格差指数!G1294="","",質格差指数!G1294)</f>
        <v>6.9112097921503199E-3</v>
      </c>
    </row>
    <row r="1295" spans="1:15" x14ac:dyDescent="0.55000000000000004">
      <c r="A1295" s="3">
        <v>42</v>
      </c>
      <c r="B1295" s="3">
        <v>21</v>
      </c>
      <c r="I1295" s="3">
        <v>42</v>
      </c>
      <c r="J1295" s="3">
        <v>21</v>
      </c>
      <c r="K1295" s="2">
        <f>IF(質格差指数!C1295="","",質格差指数!C1295)</f>
        <v>6.46570815221751E-2</v>
      </c>
      <c r="L1295" s="2">
        <f>IF(質格差指数!D1295="","",質格差指数!D1295)</f>
        <v>8.2176679040912901E-2</v>
      </c>
      <c r="M1295" s="2">
        <f>IF(質格差指数!E1295="","",質格差指数!E1295)</f>
        <v>1.2150685996037001E-2</v>
      </c>
      <c r="N1295" s="2">
        <f>IF(質格差指数!F1295="","",質格差指数!F1295)</f>
        <v>2.9985989426677601E-2</v>
      </c>
      <c r="O1295" s="2">
        <f>IF(質格差指数!G1295="","",質格差指数!G1295)</f>
        <v>4.7066777923857703E-2</v>
      </c>
    </row>
    <row r="1296" spans="1:15" x14ac:dyDescent="0.55000000000000004">
      <c r="A1296" s="3">
        <v>42</v>
      </c>
      <c r="B1296" s="3">
        <v>22</v>
      </c>
      <c r="I1296" s="3">
        <v>42</v>
      </c>
      <c r="J1296" s="3">
        <v>22</v>
      </c>
      <c r="K1296" s="2">
        <f>IF(質格差指数!C1296="","",質格差指数!C1296)</f>
        <v>5.7962106710440497E-2</v>
      </c>
      <c r="L1296" s="2">
        <f>IF(質格差指数!D1296="","",質格差指数!D1296)</f>
        <v>0.106324361684091</v>
      </c>
      <c r="M1296" s="2">
        <f>IF(質格差指数!E1296="","",質格差指数!E1296)</f>
        <v>5.7443218541547297E-2</v>
      </c>
      <c r="N1296" s="2">
        <f>IF(質格差指数!F1296="","",質格差指数!F1296)</f>
        <v>7.3229576493071005E-2</v>
      </c>
      <c r="O1296" s="2">
        <f>IF(質格差指数!G1296="","",質格差指数!G1296)</f>
        <v>1.7335730399337699E-2</v>
      </c>
    </row>
    <row r="1297" spans="1:15" x14ac:dyDescent="0.55000000000000004">
      <c r="A1297" s="3">
        <v>42</v>
      </c>
      <c r="B1297" s="3">
        <v>23</v>
      </c>
      <c r="I1297" s="3">
        <v>42</v>
      </c>
      <c r="J1297" s="3">
        <v>23</v>
      </c>
      <c r="K1297" s="2">
        <f>IF(質格差指数!C1297="","",質格差指数!C1297)</f>
        <v>9.4818690541673203E-2</v>
      </c>
      <c r="L1297" s="2">
        <f>IF(質格差指数!D1297="","",質格差指数!D1297)</f>
        <v>0.25292152705461901</v>
      </c>
      <c r="M1297" s="2">
        <f>IF(質格差指数!E1297="","",質格差指数!E1297)</f>
        <v>6.5439725476241203E-2</v>
      </c>
      <c r="N1297" s="2">
        <f>IF(質格差指数!F1297="","",質格差指数!F1297)</f>
        <v>0.16660415355100699</v>
      </c>
      <c r="O1297" s="2">
        <f>IF(質格差指数!G1297="","",質格差指数!G1297)</f>
        <v>0.116834878751476</v>
      </c>
    </row>
    <row r="1298" spans="1:15" x14ac:dyDescent="0.55000000000000004">
      <c r="A1298" s="3">
        <v>42</v>
      </c>
      <c r="B1298" s="3">
        <v>24</v>
      </c>
      <c r="I1298" s="3">
        <v>42</v>
      </c>
      <c r="J1298" s="3">
        <v>24</v>
      </c>
      <c r="K1298" s="2">
        <f>IF(質格差指数!C1298="","",質格差指数!C1298)</f>
        <v>8.34682675512987E-2</v>
      </c>
      <c r="L1298" s="2">
        <f>IF(質格差指数!D1298="","",質格差指数!D1298)</f>
        <v>7.7484660913968606E-2</v>
      </c>
      <c r="M1298" s="2">
        <f>IF(質格差指数!E1298="","",質格差指数!E1298)</f>
        <v>1.93311502278571E-2</v>
      </c>
      <c r="N1298" s="2">
        <f>IF(質格差指数!F1298="","",質格差指数!F1298)</f>
        <v>0.11670165602311799</v>
      </c>
      <c r="O1298" s="2">
        <f>IF(質格差指数!G1298="","",質格差指数!G1298)</f>
        <v>9.8335726261829695E-2</v>
      </c>
    </row>
    <row r="1299" spans="1:15" x14ac:dyDescent="0.55000000000000004">
      <c r="A1299" s="3">
        <v>42</v>
      </c>
      <c r="B1299" s="3">
        <v>25</v>
      </c>
      <c r="I1299" s="3">
        <v>42</v>
      </c>
      <c r="J1299" s="3">
        <v>25</v>
      </c>
      <c r="K1299" s="2">
        <f>IF(質格差指数!C1299="","",質格差指数!C1299)</f>
        <v>8.9024659120487806E-2</v>
      </c>
      <c r="L1299" s="2">
        <f>IF(質格差指数!D1299="","",質格差指数!D1299)</f>
        <v>6.6297572270551094E-2</v>
      </c>
      <c r="M1299" s="2">
        <f>IF(質格差指数!E1299="","",質格差指数!E1299)</f>
        <v>7.2387652764011004E-2</v>
      </c>
      <c r="N1299" s="2">
        <f>IF(質格差指数!F1299="","",質格差指数!F1299)</f>
        <v>-3.0114813806532401E-2</v>
      </c>
      <c r="O1299" s="2">
        <f>IF(質格差指数!G1299="","",質格差指数!G1299)</f>
        <v>4.0474151947448501E-2</v>
      </c>
    </row>
    <row r="1300" spans="1:15" x14ac:dyDescent="0.55000000000000004">
      <c r="A1300" s="3">
        <v>42</v>
      </c>
      <c r="B1300" s="3">
        <v>26</v>
      </c>
      <c r="I1300" s="3">
        <v>42</v>
      </c>
      <c r="J1300" s="3">
        <v>26</v>
      </c>
      <c r="K1300" s="2">
        <f>IF(質格差指数!C1300="","",質格差指数!C1300)</f>
        <v>-2.6375413317083499E-2</v>
      </c>
      <c r="L1300" s="2">
        <f>IF(質格差指数!D1300="","",質格差指数!D1300)</f>
        <v>-5.2189233366837999E-2</v>
      </c>
      <c r="M1300" s="2">
        <f>IF(質格差指数!E1300="","",質格差指数!E1300)</f>
        <v>0.121110953052486</v>
      </c>
      <c r="N1300" s="2">
        <f>IF(質格差指数!F1300="","",質格差指数!F1300)</f>
        <v>0.17983308425415001</v>
      </c>
      <c r="O1300" s="2">
        <f>IF(質格差指数!G1300="","",質格差指数!G1300)</f>
        <v>7.4477749596125603E-2</v>
      </c>
    </row>
    <row r="1301" spans="1:15" x14ac:dyDescent="0.55000000000000004">
      <c r="A1301" s="3">
        <v>42</v>
      </c>
      <c r="B1301" s="3">
        <v>27</v>
      </c>
      <c r="I1301" s="3">
        <v>42</v>
      </c>
      <c r="J1301" s="3">
        <v>27</v>
      </c>
      <c r="K1301" s="2">
        <f>IF(質格差指数!C1301="","",質格差指数!C1301)</f>
        <v>2.2842222553977401E-2</v>
      </c>
      <c r="L1301" s="2">
        <f>IF(質格差指数!D1301="","",質格差指数!D1301)</f>
        <v>7.8961195825090397E-2</v>
      </c>
      <c r="M1301" s="2">
        <f>IF(質格差指数!E1301="","",質格差指数!E1301)</f>
        <v>8.3467105673779001E-3</v>
      </c>
      <c r="N1301" s="2">
        <f>IF(質格差指数!F1301="","",質格差指数!F1301)</f>
        <v>3.1239854081943699E-2</v>
      </c>
      <c r="O1301" s="2">
        <f>IF(質格差指数!G1301="","",質格差指数!G1301)</f>
        <v>5.7422434449481599E-2</v>
      </c>
    </row>
    <row r="1302" spans="1:15" x14ac:dyDescent="0.55000000000000004">
      <c r="A1302" s="3">
        <v>42</v>
      </c>
      <c r="B1302" s="3">
        <v>28</v>
      </c>
      <c r="I1302" s="3">
        <v>42</v>
      </c>
      <c r="J1302" s="3">
        <v>28</v>
      </c>
      <c r="K1302" s="2">
        <f>IF(質格差指数!C1302="","",質格差指数!C1302)</f>
        <v>-7.1236512419168597E-3</v>
      </c>
      <c r="L1302" s="2">
        <f>IF(質格差指数!D1302="","",質格差指数!D1302)</f>
        <v>2.14090790965338E-3</v>
      </c>
      <c r="M1302" s="2">
        <f>IF(質格差指数!E1302="","",質格差指数!E1302)</f>
        <v>5.6947742897119798E-3</v>
      </c>
      <c r="N1302" s="2">
        <f>IF(質格差指数!F1302="","",質格差指数!F1302)</f>
        <v>1.3374662069668501E-2</v>
      </c>
      <c r="O1302" s="2">
        <f>IF(質格差指数!G1302="","",質格差指数!G1302)</f>
        <v>1.18869077568138E-2</v>
      </c>
    </row>
    <row r="1303" spans="1:15" x14ac:dyDescent="0.55000000000000004">
      <c r="A1303" s="3">
        <v>42</v>
      </c>
      <c r="B1303" s="3">
        <v>29</v>
      </c>
      <c r="I1303" s="3">
        <v>42</v>
      </c>
      <c r="J1303" s="3">
        <v>29</v>
      </c>
      <c r="K1303" s="2">
        <f>IF(質格差指数!C1303="","",質格差指数!C1303)</f>
        <v>5.8988364014097502E-2</v>
      </c>
      <c r="L1303" s="2">
        <f>IF(質格差指数!D1303="","",質格差指数!D1303)</f>
        <v>-2.3668028245575099E-2</v>
      </c>
      <c r="M1303" s="2">
        <f>IF(質格差指数!E1303="","",質格差指数!E1303)</f>
        <v>9.3743416521060302E-2</v>
      </c>
      <c r="N1303" s="2">
        <f>IF(質格差指数!F1303="","",質格差指数!F1303)</f>
        <v>6.7813944887845798E-2</v>
      </c>
      <c r="O1303" s="2">
        <f>IF(質格差指数!G1303="","",質格差指数!G1303)</f>
        <v>3.0877090113715901E-2</v>
      </c>
    </row>
    <row r="1304" spans="1:15" x14ac:dyDescent="0.55000000000000004">
      <c r="A1304" s="3">
        <v>42</v>
      </c>
      <c r="B1304" s="3">
        <v>30</v>
      </c>
      <c r="I1304" s="3">
        <v>42</v>
      </c>
      <c r="J1304" s="3">
        <v>30</v>
      </c>
      <c r="K1304" s="2">
        <f>IF(質格差指数!C1304="","",質格差指数!C1304)</f>
        <v>1.5078922383892201E-2</v>
      </c>
      <c r="L1304" s="2">
        <f>IF(質格差指数!D1304="","",質格差指数!D1304)</f>
        <v>2.1585262772381899E-2</v>
      </c>
      <c r="M1304" s="2">
        <f>IF(質格差指数!E1304="","",質格差指数!E1304)</f>
        <v>1.3431843375321099E-2</v>
      </c>
      <c r="N1304" s="2">
        <f>IF(質格差指数!F1304="","",質格差指数!F1304)</f>
        <v>2.8274795688691502E-2</v>
      </c>
      <c r="O1304" s="2">
        <f>IF(質格差指数!G1304="","",質格差指数!G1304)</f>
        <v>1.6201761124656398E-2</v>
      </c>
    </row>
    <row r="1305" spans="1:15" x14ac:dyDescent="0.55000000000000004">
      <c r="A1305" s="3">
        <v>42</v>
      </c>
      <c r="B1305" s="3">
        <v>31</v>
      </c>
      <c r="I1305" s="3">
        <v>42</v>
      </c>
      <c r="J1305" s="3">
        <v>31</v>
      </c>
      <c r="K1305" s="2">
        <f>IF(質格差指数!C1305="","",質格差指数!C1305)</f>
        <v>5.14696286008757E-2</v>
      </c>
      <c r="L1305" s="2">
        <f>IF(質格差指数!D1305="","",質格差指数!D1305)</f>
        <v>5.35751660402808E-2</v>
      </c>
      <c r="M1305" s="2">
        <f>IF(質格差指数!E1305="","",質格差指数!E1305)</f>
        <v>4.7991071026090397E-2</v>
      </c>
      <c r="N1305" s="2">
        <f>IF(質格差指数!F1305="","",質格差指数!F1305)</f>
        <v>5.9736771842147998E-2</v>
      </c>
      <c r="O1305" s="2">
        <f>IF(質格差指数!G1305="","",質格差指数!G1305)</f>
        <v>3.6863078440311302E-2</v>
      </c>
    </row>
    <row r="1306" spans="1:15" x14ac:dyDescent="0.55000000000000004">
      <c r="A1306" s="3">
        <v>43</v>
      </c>
      <c r="B1306" s="3">
        <v>1</v>
      </c>
      <c r="I1306" s="3">
        <v>43</v>
      </c>
      <c r="J1306" s="3">
        <v>1</v>
      </c>
      <c r="K1306" s="2">
        <f>IF(質格差指数!C1306="","",質格差指数!C1306)</f>
        <v>-2.6502899967825101E-2</v>
      </c>
      <c r="L1306" s="2">
        <f>IF(質格差指数!D1306="","",質格差指数!D1306)</f>
        <v>4.3177605273070803E-2</v>
      </c>
      <c r="M1306" s="2">
        <f>IF(質格差指数!E1306="","",質格差指数!E1306)</f>
        <v>6.2902507458045501E-2</v>
      </c>
      <c r="N1306" s="2">
        <f>IF(質格差指数!F1306="","",質格差指数!F1306)</f>
        <v>5.4455934502107999E-2</v>
      </c>
      <c r="O1306" s="2">
        <f>IF(質格差指数!G1306="","",質格差指数!G1306)</f>
        <v>5.5006624824273098E-2</v>
      </c>
    </row>
    <row r="1307" spans="1:15" x14ac:dyDescent="0.55000000000000004">
      <c r="A1307" s="3">
        <v>43</v>
      </c>
      <c r="B1307" s="3">
        <v>2</v>
      </c>
      <c r="I1307" s="3">
        <v>43</v>
      </c>
      <c r="J1307" s="3">
        <v>2</v>
      </c>
      <c r="K1307" s="2">
        <f>IF(質格差指数!C1307="","",質格差指数!C1307)</f>
        <v>-0.207214422835065</v>
      </c>
      <c r="L1307" s="2">
        <f>IF(質格差指数!D1307="","",質格差指数!D1307)</f>
        <v>2.40743962228099E-2</v>
      </c>
      <c r="M1307" s="2">
        <f>IF(質格差指数!E1307="","",質格差指数!E1307)</f>
        <v>6.9314048319503302E-2</v>
      </c>
      <c r="N1307" s="2">
        <f>IF(質格差指数!F1307="","",質格差指数!F1307)</f>
        <v>-1.76600574619491E-2</v>
      </c>
      <c r="O1307" s="2">
        <f>IF(質格差指数!G1307="","",質格差指数!G1307)</f>
        <v>-0.263048864467546</v>
      </c>
    </row>
    <row r="1308" spans="1:15" x14ac:dyDescent="0.55000000000000004">
      <c r="A1308" s="3">
        <v>43</v>
      </c>
      <c r="B1308" s="3">
        <v>3</v>
      </c>
      <c r="I1308" s="3">
        <v>43</v>
      </c>
      <c r="J1308" s="3">
        <v>3</v>
      </c>
      <c r="K1308" s="2">
        <f>IF(質格差指数!C1308="","",質格差指数!C1308)</f>
        <v>9.1684874757728199E-2</v>
      </c>
      <c r="L1308" s="2">
        <f>IF(質格差指数!D1308="","",質格差指数!D1308)</f>
        <v>4.7214668182035499E-2</v>
      </c>
      <c r="M1308" s="2">
        <f>IF(質格差指数!E1308="","",質格差指数!E1308)</f>
        <v>1.5263283617858E-2</v>
      </c>
      <c r="N1308" s="2">
        <f>IF(質格差指数!F1308="","",質格差指数!F1308)</f>
        <v>2.8745243976589899E-2</v>
      </c>
      <c r="O1308" s="2">
        <f>IF(質格差指数!G1308="","",質格差指数!G1308)</f>
        <v>5.3884496112189401E-3</v>
      </c>
    </row>
    <row r="1309" spans="1:15" x14ac:dyDescent="0.55000000000000004">
      <c r="A1309" s="3">
        <v>43</v>
      </c>
      <c r="B1309" s="3">
        <v>4</v>
      </c>
      <c r="I1309" s="3">
        <v>43</v>
      </c>
      <c r="J1309" s="3">
        <v>4</v>
      </c>
      <c r="K1309" s="2">
        <f>IF(質格差指数!C1309="","",質格差指数!C1309)</f>
        <v>0.11542500432509099</v>
      </c>
      <c r="L1309" s="2">
        <f>IF(質格差指数!D1309="","",質格差指数!D1309)</f>
        <v>8.8494990457840803E-2</v>
      </c>
      <c r="M1309" s="2">
        <f>IF(質格差指数!E1309="","",質格差指数!E1309)</f>
        <v>0.108330619734819</v>
      </c>
      <c r="N1309" s="2">
        <f>IF(質格差指数!F1309="","",質格差指数!F1309)</f>
        <v>8.4059468427592002E-2</v>
      </c>
      <c r="O1309" s="2">
        <f>IF(質格差指数!G1309="","",質格差指数!G1309)</f>
        <v>7.46422020364301E-2</v>
      </c>
    </row>
    <row r="1310" spans="1:15" x14ac:dyDescent="0.55000000000000004">
      <c r="A1310" s="3">
        <v>43</v>
      </c>
      <c r="B1310" s="3">
        <v>5</v>
      </c>
      <c r="I1310" s="3">
        <v>43</v>
      </c>
      <c r="J1310" s="3">
        <v>5</v>
      </c>
      <c r="K1310" s="2">
        <f>IF(質格差指数!C1310="","",質格差指数!C1310)</f>
        <v>0.27754938795071099</v>
      </c>
      <c r="L1310" s="2">
        <f>IF(質格差指数!D1310="","",質格差指数!D1310)</f>
        <v>0.22482471711860899</v>
      </c>
      <c r="M1310" s="2">
        <f>IF(質格差指数!E1310="","",質格差指数!E1310)</f>
        <v>0.13357609888149</v>
      </c>
      <c r="N1310" s="2">
        <f>IF(質格差指数!F1310="","",質格差指数!F1310)</f>
        <v>6.7601175922356899E-2</v>
      </c>
      <c r="O1310" s="2">
        <f>IF(質格差指数!G1310="","",質格差指数!G1310)</f>
        <v>4.5692639836044699E-2</v>
      </c>
    </row>
    <row r="1311" spans="1:15" x14ac:dyDescent="0.55000000000000004">
      <c r="A1311" s="3">
        <v>43</v>
      </c>
      <c r="B1311" s="3">
        <v>6</v>
      </c>
      <c r="I1311" s="3">
        <v>43</v>
      </c>
      <c r="J1311" s="3">
        <v>6</v>
      </c>
      <c r="K1311" s="2">
        <f>IF(質格差指数!C1311="","",質格差指数!C1311)</f>
        <v>-7.9238842027548204E-2</v>
      </c>
      <c r="L1311" s="2">
        <f>IF(質格差指数!D1311="","",質格差指数!D1311)</f>
        <v>-2.2283069702367701E-2</v>
      </c>
      <c r="M1311" s="2">
        <f>IF(質格差指数!E1311="","",質格差指数!E1311)</f>
        <v>1.02853499815316E-2</v>
      </c>
      <c r="N1311" s="2">
        <f>IF(質格差指数!F1311="","",質格差指数!F1311)</f>
        <v>-4.7242993447128998E-2</v>
      </c>
      <c r="O1311" s="2">
        <f>IF(質格差指数!G1311="","",質格差指数!G1311)</f>
        <v>-4.6609743361794798E-2</v>
      </c>
    </row>
    <row r="1312" spans="1:15" x14ac:dyDescent="0.55000000000000004">
      <c r="A1312" s="3">
        <v>43</v>
      </c>
      <c r="B1312" s="3">
        <v>7</v>
      </c>
      <c r="I1312" s="3">
        <v>43</v>
      </c>
      <c r="J1312" s="3">
        <v>7</v>
      </c>
      <c r="K1312" s="2">
        <f>IF(質格差指数!C1312="","",質格差指数!C1312)</f>
        <v>2.71072254811257E-2</v>
      </c>
      <c r="L1312" s="2">
        <f>IF(質格差指数!D1312="","",質格差指数!D1312)</f>
        <v>5.0322480940881702E-2</v>
      </c>
      <c r="M1312" s="2">
        <f>IF(質格差指数!E1312="","",質格差指数!E1312)</f>
        <v>7.0398739778432307E-2</v>
      </c>
      <c r="N1312" s="2">
        <f>IF(質格差指数!F1312="","",質格差指数!F1312)</f>
        <v>4.73531544303342E-2</v>
      </c>
      <c r="O1312" s="2">
        <f>IF(質格差指数!G1312="","",質格差指数!G1312)</f>
        <v>3.6199993283402503E-2</v>
      </c>
    </row>
    <row r="1313" spans="1:15" x14ac:dyDescent="0.55000000000000004">
      <c r="A1313" s="3">
        <v>43</v>
      </c>
      <c r="B1313" s="3">
        <v>8</v>
      </c>
      <c r="I1313" s="3">
        <v>43</v>
      </c>
      <c r="J1313" s="3">
        <v>8</v>
      </c>
      <c r="K1313" s="2">
        <f>IF(質格差指数!C1313="","",質格差指数!C1313)</f>
        <v>6.2818845788968306E-2</v>
      </c>
      <c r="L1313" s="2">
        <f>IF(質格差指数!D1313="","",質格差指数!D1313)</f>
        <v>2.5294675791213601E-2</v>
      </c>
      <c r="M1313" s="2">
        <f>IF(質格差指数!E1313="","",質格差指数!E1313)</f>
        <v>2.2594417902540201E-2</v>
      </c>
      <c r="N1313" s="2">
        <f>IF(質格差指数!F1313="","",質格差指数!F1313)</f>
        <v>4.85842105799935E-2</v>
      </c>
      <c r="O1313" s="2">
        <f>IF(質格差指数!G1313="","",質格差指数!G1313)</f>
        <v>4.4719425314103202E-2</v>
      </c>
    </row>
    <row r="1314" spans="1:15" x14ac:dyDescent="0.55000000000000004">
      <c r="A1314" s="3">
        <v>43</v>
      </c>
      <c r="B1314" s="3">
        <v>9</v>
      </c>
      <c r="I1314" s="3">
        <v>43</v>
      </c>
      <c r="J1314" s="3">
        <v>9</v>
      </c>
      <c r="K1314" s="2">
        <f>IF(質格差指数!C1314="","",質格差指数!C1314)</f>
        <v>5.0217430121277599E-2</v>
      </c>
      <c r="L1314" s="2">
        <f>IF(質格差指数!D1314="","",質格差指数!D1314)</f>
        <v>6.3453905428906499E-2</v>
      </c>
      <c r="M1314" s="2">
        <f>IF(質格差指数!E1314="","",質格差指数!E1314)</f>
        <v>4.23064634532727E-2</v>
      </c>
      <c r="N1314" s="2">
        <f>IF(質格差指数!F1314="","",質格差指数!F1314)</f>
        <v>-2.4618605638861099E-3</v>
      </c>
      <c r="O1314" s="2">
        <f>IF(質格差指数!G1314="","",質格差指数!G1314)</f>
        <v>-1.6383981192027601E-2</v>
      </c>
    </row>
    <row r="1315" spans="1:15" x14ac:dyDescent="0.55000000000000004">
      <c r="A1315" s="3">
        <v>43</v>
      </c>
      <c r="B1315" s="3">
        <v>10</v>
      </c>
      <c r="I1315" s="3">
        <v>43</v>
      </c>
      <c r="J1315" s="3">
        <v>10</v>
      </c>
      <c r="K1315" s="2">
        <f>IF(質格差指数!C1315="","",質格差指数!C1315)</f>
        <v>2.3305080878733699E-2</v>
      </c>
      <c r="L1315" s="2">
        <f>IF(質格差指数!D1315="","",質格差指数!D1315)</f>
        <v>6.4233989040675302E-2</v>
      </c>
      <c r="M1315" s="2">
        <f>IF(質格差指数!E1315="","",質格差指数!E1315)</f>
        <v>6.7813252235688695E-2</v>
      </c>
      <c r="N1315" s="2">
        <f>IF(質格差指数!F1315="","",質格差指数!F1315)</f>
        <v>2.8089792376878701E-2</v>
      </c>
      <c r="O1315" s="2">
        <f>IF(質格差指数!G1315="","",質格差指数!G1315)</f>
        <v>2.1567975230332201E-2</v>
      </c>
    </row>
    <row r="1316" spans="1:15" x14ac:dyDescent="0.55000000000000004">
      <c r="A1316" s="3">
        <v>43</v>
      </c>
      <c r="B1316" s="3">
        <v>11</v>
      </c>
      <c r="I1316" s="3">
        <v>43</v>
      </c>
      <c r="J1316" s="3">
        <v>11</v>
      </c>
      <c r="K1316" s="2">
        <f>IF(質格差指数!C1316="","",質格差指数!C1316)</f>
        <v>-3.9090858086916098E-2</v>
      </c>
      <c r="L1316" s="2">
        <f>IF(質格差指数!D1316="","",質格差指数!D1316)</f>
        <v>-5.9563025092940203E-4</v>
      </c>
      <c r="M1316" s="2">
        <f>IF(質格差指数!E1316="","",質格差指数!E1316)</f>
        <v>2.5137080448665802E-2</v>
      </c>
      <c r="N1316" s="2">
        <f>IF(質格差指数!F1316="","",質格差指数!F1316)</f>
        <v>-3.3579484071136298E-2</v>
      </c>
      <c r="O1316" s="2">
        <f>IF(質格差指数!G1316="","",質格差指数!G1316)</f>
        <v>-4.8403333147268801E-2</v>
      </c>
    </row>
    <row r="1317" spans="1:15" x14ac:dyDescent="0.55000000000000004">
      <c r="A1317" s="3">
        <v>43</v>
      </c>
      <c r="B1317" s="3">
        <v>12</v>
      </c>
      <c r="I1317" s="3">
        <v>43</v>
      </c>
      <c r="J1317" s="3">
        <v>12</v>
      </c>
      <c r="K1317" s="2">
        <f>IF(質格差指数!C1317="","",質格差指数!C1317)</f>
        <v>-8.27661107656779E-2</v>
      </c>
      <c r="L1317" s="2">
        <f>IF(質格差指数!D1317="","",質格差指数!D1317)</f>
        <v>-3.0464356450843701E-2</v>
      </c>
      <c r="M1317" s="2">
        <f>IF(質格差指数!E1317="","",質格差指数!E1317)</f>
        <v>-1.1028530661071999E-2</v>
      </c>
      <c r="N1317" s="2">
        <f>IF(質格差指数!F1317="","",質格差指数!F1317)</f>
        <v>-9.6222317494028403E-2</v>
      </c>
      <c r="O1317" s="2">
        <f>IF(質格差指数!G1317="","",質格差指数!G1317)</f>
        <v>-0.106327198198731</v>
      </c>
    </row>
    <row r="1318" spans="1:15" x14ac:dyDescent="0.55000000000000004">
      <c r="A1318" s="3">
        <v>43</v>
      </c>
      <c r="B1318" s="3">
        <v>13</v>
      </c>
      <c r="I1318" s="3">
        <v>43</v>
      </c>
      <c r="J1318" s="3">
        <v>13</v>
      </c>
      <c r="K1318" s="2">
        <f>IF(質格差指数!C1318="","",質格差指数!C1318)</f>
        <v>-6.1553504573752505E-4</v>
      </c>
      <c r="L1318" s="2">
        <f>IF(質格差指数!D1318="","",質格差指数!D1318)</f>
        <v>-4.6226358398953803E-2</v>
      </c>
      <c r="M1318" s="2">
        <f>IF(質格差指数!E1318="","",質格差指数!E1318)</f>
        <v>3.3690543850996499E-2</v>
      </c>
      <c r="N1318" s="2">
        <f>IF(質格差指数!F1318="","",質格差指数!F1318)</f>
        <v>-0.19347942281668901</v>
      </c>
      <c r="O1318" s="2">
        <f>IF(質格差指数!G1318="","",質格差指数!G1318)</f>
        <v>-0.179230411979375</v>
      </c>
    </row>
    <row r="1319" spans="1:15" x14ac:dyDescent="0.55000000000000004">
      <c r="A1319" s="3">
        <v>43</v>
      </c>
      <c r="B1319" s="3">
        <v>14</v>
      </c>
      <c r="I1319" s="3">
        <v>43</v>
      </c>
      <c r="J1319" s="3">
        <v>14</v>
      </c>
      <c r="K1319" s="2">
        <f>IF(質格差指数!C1319="","",質格差指数!C1319)</f>
        <v>1.7941017846484102E-2</v>
      </c>
      <c r="L1319" s="2">
        <f>IF(質格差指数!D1319="","",質格差指数!D1319)</f>
        <v>2.7498208064543599E-2</v>
      </c>
      <c r="M1319" s="2">
        <f>IF(質格差指数!E1319="","",質格差指数!E1319)</f>
        <v>3.9543094108714399E-2</v>
      </c>
      <c r="N1319" s="2">
        <f>IF(質格差指数!F1319="","",質格差指数!F1319)</f>
        <v>-1.16400294395989E-2</v>
      </c>
      <c r="O1319" s="2">
        <f>IF(質格差指数!G1319="","",質格差指数!G1319)</f>
        <v>-2.67970576800566E-2</v>
      </c>
    </row>
    <row r="1320" spans="1:15" x14ac:dyDescent="0.55000000000000004">
      <c r="A1320" s="3">
        <v>43</v>
      </c>
      <c r="B1320" s="3">
        <v>15</v>
      </c>
      <c r="I1320" s="3">
        <v>43</v>
      </c>
      <c r="J1320" s="3">
        <v>15</v>
      </c>
      <c r="K1320" s="2">
        <f>IF(質格差指数!C1320="","",質格差指数!C1320)</f>
        <v>0.13282508714187199</v>
      </c>
      <c r="L1320" s="2">
        <f>IF(質格差指数!D1320="","",質格差指数!D1320)</f>
        <v>7.2088112272075205E-2</v>
      </c>
      <c r="M1320" s="2">
        <f>IF(質格差指数!E1320="","",質格差指数!E1320)</f>
        <v>8.1037894622862497E-2</v>
      </c>
      <c r="N1320" s="2">
        <f>IF(質格差指数!F1320="","",質格差指数!F1320)</f>
        <v>-6.1101588560829499E-2</v>
      </c>
      <c r="O1320" s="2">
        <f>IF(質格差指数!G1320="","",質格差指数!G1320)</f>
        <v>-6.7230978954487694E-2</v>
      </c>
    </row>
    <row r="1321" spans="1:15" x14ac:dyDescent="0.55000000000000004">
      <c r="A1321" s="3">
        <v>43</v>
      </c>
      <c r="B1321" s="3">
        <v>16</v>
      </c>
      <c r="I1321" s="3">
        <v>43</v>
      </c>
      <c r="J1321" s="3">
        <v>16</v>
      </c>
      <c r="K1321" s="2">
        <f>IF(質格差指数!C1321="","",質格差指数!C1321)</f>
        <v>6.2851994620484006E-2</v>
      </c>
      <c r="L1321" s="2">
        <f>IF(質格差指数!D1321="","",質格差指数!D1321)</f>
        <v>4.8004506529347603E-2</v>
      </c>
      <c r="M1321" s="2">
        <f>IF(質格差指数!E1321="","",質格差指数!E1321)</f>
        <v>3.27464124153002E-2</v>
      </c>
      <c r="N1321" s="2">
        <f>IF(質格差指数!F1321="","",質格差指数!F1321)</f>
        <v>2.0702981770926901E-2</v>
      </c>
      <c r="O1321" s="2">
        <f>IF(質格差指数!G1321="","",質格差指数!G1321)</f>
        <v>6.3721309873316402E-3</v>
      </c>
    </row>
    <row r="1322" spans="1:15" x14ac:dyDescent="0.55000000000000004">
      <c r="A1322" s="3">
        <v>43</v>
      </c>
      <c r="B1322" s="3">
        <v>17</v>
      </c>
      <c r="I1322" s="3">
        <v>43</v>
      </c>
      <c r="J1322" s="3">
        <v>17</v>
      </c>
      <c r="K1322" s="2">
        <f>IF(質格差指数!C1322="","",質格差指数!C1322)</f>
        <v>5.3383360765806E-2</v>
      </c>
      <c r="L1322" s="2">
        <f>IF(質格差指数!D1322="","",質格差指数!D1322)</f>
        <v>-5.7114947792773402E-2</v>
      </c>
      <c r="M1322" s="2">
        <f>IF(質格差指数!E1322="","",質格差指数!E1322)</f>
        <v>-1.74964760298854E-2</v>
      </c>
      <c r="N1322" s="2">
        <f>IF(質格差指数!F1322="","",質格差指数!F1322)</f>
        <v>9.0365001599316298E-3</v>
      </c>
      <c r="O1322" s="2">
        <f>IF(質格差指数!G1322="","",質格差指数!G1322)</f>
        <v>2.03914434716349E-2</v>
      </c>
    </row>
    <row r="1323" spans="1:15" x14ac:dyDescent="0.55000000000000004">
      <c r="A1323" s="3">
        <v>43</v>
      </c>
      <c r="B1323" s="3">
        <v>18</v>
      </c>
      <c r="I1323" s="3">
        <v>43</v>
      </c>
      <c r="J1323" s="3">
        <v>18</v>
      </c>
      <c r="K1323" s="2">
        <f>IF(質格差指数!C1323="","",質格差指数!C1323)</f>
        <v>3.2705631714301402E-2</v>
      </c>
      <c r="L1323" s="2">
        <f>IF(質格差指数!D1323="","",質格差指数!D1323)</f>
        <v>-4.0278570211866302E-2</v>
      </c>
      <c r="M1323" s="2">
        <f>IF(質格差指数!E1323="","",質格差指数!E1323)</f>
        <v>-3.0902887035784601E-2</v>
      </c>
      <c r="N1323" s="2">
        <f>IF(質格差指数!F1323="","",質格差指数!F1323)</f>
        <v>1.2474184145480899E-2</v>
      </c>
      <c r="O1323" s="2">
        <f>IF(質格差指数!G1323="","",質格差指数!G1323)</f>
        <v>5.3130797478041003E-2</v>
      </c>
    </row>
    <row r="1324" spans="1:15" x14ac:dyDescent="0.55000000000000004">
      <c r="A1324" s="3">
        <v>43</v>
      </c>
      <c r="B1324" s="3">
        <v>19</v>
      </c>
      <c r="I1324" s="3">
        <v>43</v>
      </c>
      <c r="J1324" s="3">
        <v>19</v>
      </c>
      <c r="K1324" s="2">
        <f>IF(質格差指数!C1324="","",質格差指数!C1324)</f>
        <v>6.5102125396406196E-2</v>
      </c>
      <c r="L1324" s="2">
        <f>IF(質格差指数!D1324="","",質格差指数!D1324)</f>
        <v>3.5141054134320102E-2</v>
      </c>
      <c r="M1324" s="2">
        <f>IF(質格差指数!E1324="","",質格差指数!E1324)</f>
        <v>1.1206153595671601E-2</v>
      </c>
      <c r="N1324" s="2">
        <f>IF(質格差指数!F1324="","",質格差指数!F1324)</f>
        <v>2.8891213134235601E-2</v>
      </c>
      <c r="O1324" s="2">
        <f>IF(質格差指数!G1324="","",質格差指数!G1324)</f>
        <v>5.0808302422867803E-2</v>
      </c>
    </row>
    <row r="1325" spans="1:15" x14ac:dyDescent="0.55000000000000004">
      <c r="A1325" s="3">
        <v>43</v>
      </c>
      <c r="B1325" s="3">
        <v>20</v>
      </c>
      <c r="I1325" s="3">
        <v>43</v>
      </c>
      <c r="J1325" s="3">
        <v>20</v>
      </c>
      <c r="K1325" s="2">
        <f>IF(質格差指数!C1325="","",質格差指数!C1325)</f>
        <v>7.1164630408002999E-2</v>
      </c>
      <c r="L1325" s="2">
        <f>IF(質格差指数!D1325="","",質格差指数!D1325)</f>
        <v>5.3499116259481498E-2</v>
      </c>
      <c r="M1325" s="2">
        <f>IF(質格差指数!E1325="","",質格差指数!E1325)</f>
        <v>-7.6887760358850601E-3</v>
      </c>
      <c r="N1325" s="2">
        <f>IF(質格差指数!F1325="","",質格差指数!F1325)</f>
        <v>2.50101694585439E-2</v>
      </c>
      <c r="O1325" s="2">
        <f>IF(質格差指数!G1325="","",質格差指数!G1325)</f>
        <v>6.0056365730323198E-2</v>
      </c>
    </row>
    <row r="1326" spans="1:15" x14ac:dyDescent="0.55000000000000004">
      <c r="A1326" s="3">
        <v>43</v>
      </c>
      <c r="B1326" s="3">
        <v>21</v>
      </c>
      <c r="I1326" s="3">
        <v>43</v>
      </c>
      <c r="J1326" s="3">
        <v>21</v>
      </c>
      <c r="K1326" s="2">
        <f>IF(質格差指数!C1326="","",質格差指数!C1326)</f>
        <v>7.3007162199814304E-2</v>
      </c>
      <c r="L1326" s="2">
        <f>IF(質格差指数!D1326="","",質格差指数!D1326)</f>
        <v>1.0123754543653499E-2</v>
      </c>
      <c r="M1326" s="2">
        <f>IF(質格差指数!E1326="","",質格差指数!E1326)</f>
        <v>4.3635528302482303E-2</v>
      </c>
      <c r="N1326" s="2">
        <f>IF(質格差指数!F1326="","",質格差指数!F1326)</f>
        <v>4.5353953332039801E-2</v>
      </c>
      <c r="O1326" s="2">
        <f>IF(質格差指数!G1326="","",質格差指数!G1326)</f>
        <v>1.8716791638399701E-2</v>
      </c>
    </row>
    <row r="1327" spans="1:15" x14ac:dyDescent="0.55000000000000004">
      <c r="A1327" s="3">
        <v>43</v>
      </c>
      <c r="B1327" s="3">
        <v>22</v>
      </c>
      <c r="I1327" s="3">
        <v>43</v>
      </c>
      <c r="J1327" s="3">
        <v>22</v>
      </c>
      <c r="K1327" s="2">
        <f>IF(質格差指数!C1327="","",質格差指数!C1327)</f>
        <v>5.4937973367792901E-2</v>
      </c>
      <c r="L1327" s="2">
        <f>IF(質格差指数!D1327="","",質格差指数!D1327)</f>
        <v>0.112500791871739</v>
      </c>
      <c r="M1327" s="2">
        <f>IF(質格差指数!E1327="","",質格差指数!E1327)</f>
        <v>6.3847921567430799E-2</v>
      </c>
      <c r="N1327" s="2">
        <f>IF(質格差指数!F1327="","",質格差指数!F1327)</f>
        <v>5.7387633748092103E-2</v>
      </c>
      <c r="O1327" s="2">
        <f>IF(質格差指数!G1327="","",質格差指数!G1327)</f>
        <v>5.7024874893618398E-2</v>
      </c>
    </row>
    <row r="1328" spans="1:15" x14ac:dyDescent="0.55000000000000004">
      <c r="A1328" s="3">
        <v>43</v>
      </c>
      <c r="B1328" s="3">
        <v>23</v>
      </c>
      <c r="I1328" s="3">
        <v>43</v>
      </c>
      <c r="J1328" s="3">
        <v>23</v>
      </c>
      <c r="K1328" s="2">
        <f>IF(質格差指数!C1328="","",質格差指数!C1328)</f>
        <v>1.43126278182384E-2</v>
      </c>
      <c r="L1328" s="2">
        <f>IF(質格差指数!D1328="","",質格差指数!D1328)</f>
        <v>0.18074378529388899</v>
      </c>
      <c r="M1328" s="2">
        <f>IF(質格差指数!E1328="","",質格差指数!E1328)</f>
        <v>0.181583378816422</v>
      </c>
      <c r="N1328" s="2">
        <f>IF(質格差指数!F1328="","",質格差指数!F1328)</f>
        <v>-3.1280845758108203E-2</v>
      </c>
      <c r="O1328" s="2">
        <f>IF(質格差指数!G1328="","",質格差指数!G1328)</f>
        <v>2.1052628622400999E-2</v>
      </c>
    </row>
    <row r="1329" spans="1:15" x14ac:dyDescent="0.55000000000000004">
      <c r="A1329" s="3">
        <v>43</v>
      </c>
      <c r="B1329" s="3">
        <v>24</v>
      </c>
      <c r="I1329" s="3">
        <v>43</v>
      </c>
      <c r="J1329" s="3">
        <v>24</v>
      </c>
      <c r="K1329" s="2">
        <f>IF(質格差指数!C1329="","",質格差指数!C1329)</f>
        <v>3.9739497132692002E-2</v>
      </c>
      <c r="L1329" s="2">
        <f>IF(質格差指数!D1329="","",質格差指数!D1329)</f>
        <v>5.62462738479537E-2</v>
      </c>
      <c r="M1329" s="2">
        <f>IF(質格差指数!E1329="","",質格差指数!E1329)</f>
        <v>5.9421277567274E-2</v>
      </c>
      <c r="N1329" s="2">
        <f>IF(質格差指数!F1329="","",質格差指数!F1329)</f>
        <v>-5.5333513936000099E-3</v>
      </c>
      <c r="O1329" s="2">
        <f>IF(質格差指数!G1329="","",質格差指数!G1329)</f>
        <v>1.58895399027894E-2</v>
      </c>
    </row>
    <row r="1330" spans="1:15" x14ac:dyDescent="0.55000000000000004">
      <c r="A1330" s="3">
        <v>43</v>
      </c>
      <c r="B1330" s="3">
        <v>25</v>
      </c>
      <c r="I1330" s="3">
        <v>43</v>
      </c>
      <c r="J1330" s="3">
        <v>25</v>
      </c>
      <c r="K1330" s="2">
        <f>IF(質格差指数!C1330="","",質格差指数!C1330)</f>
        <v>7.4881573581348906E-2</v>
      </c>
      <c r="L1330" s="2">
        <f>IF(質格差指数!D1330="","",質格差指数!D1330)</f>
        <v>2.6113254907312301E-2</v>
      </c>
      <c r="M1330" s="2">
        <f>IF(質格差指数!E1330="","",質格差指数!E1330)</f>
        <v>5.3310274122155603E-2</v>
      </c>
      <c r="N1330" s="2">
        <f>IF(質格差指数!F1330="","",質格差指数!F1330)</f>
        <v>3.7771589399865399E-2</v>
      </c>
      <c r="O1330" s="2">
        <f>IF(質格差指数!G1330="","",質格差指数!G1330)</f>
        <v>2.42047428702395E-2</v>
      </c>
    </row>
    <row r="1331" spans="1:15" x14ac:dyDescent="0.55000000000000004">
      <c r="A1331" s="3">
        <v>43</v>
      </c>
      <c r="B1331" s="3">
        <v>26</v>
      </c>
      <c r="I1331" s="3">
        <v>43</v>
      </c>
      <c r="J1331" s="3">
        <v>26</v>
      </c>
      <c r="K1331" s="2">
        <f>IF(質格差指数!C1331="","",質格差指数!C1331)</f>
        <v>4.8959156791440202E-2</v>
      </c>
      <c r="L1331" s="2">
        <f>IF(質格差指数!D1331="","",質格差指数!D1331)</f>
        <v>3.5143596115938099E-2</v>
      </c>
      <c r="M1331" s="2">
        <f>IF(質格差指数!E1331="","",質格差指数!E1331)</f>
        <v>0.13917664492984699</v>
      </c>
      <c r="N1331" s="2">
        <f>IF(質格差指数!F1331="","",質格差指数!F1331)</f>
        <v>5.1899372795765897E-2</v>
      </c>
      <c r="O1331" s="2">
        <f>IF(質格差指数!G1331="","",質格差指数!G1331)</f>
        <v>-2.5270875333466E-2</v>
      </c>
    </row>
    <row r="1332" spans="1:15" x14ac:dyDescent="0.55000000000000004">
      <c r="A1332" s="3">
        <v>43</v>
      </c>
      <c r="B1332" s="3">
        <v>27</v>
      </c>
      <c r="I1332" s="3">
        <v>43</v>
      </c>
      <c r="J1332" s="3">
        <v>27</v>
      </c>
      <c r="K1332" s="2">
        <f>IF(質格差指数!C1332="","",質格差指数!C1332)</f>
        <v>4.7000980549395999E-2</v>
      </c>
      <c r="L1332" s="2">
        <f>IF(質格差指数!D1332="","",質格差指数!D1332)</f>
        <v>-3.7687421874366397E-2</v>
      </c>
      <c r="M1332" s="2">
        <f>IF(質格差指数!E1332="","",質格差指数!E1332)</f>
        <v>4.04338092578626E-2</v>
      </c>
      <c r="N1332" s="2">
        <f>IF(質格差指数!F1332="","",質格差指数!F1332)</f>
        <v>1.8734968510545201E-2</v>
      </c>
      <c r="O1332" s="2">
        <f>IF(質格差指数!G1332="","",質格差指数!G1332)</f>
        <v>1.8858534340758799E-2</v>
      </c>
    </row>
    <row r="1333" spans="1:15" x14ac:dyDescent="0.55000000000000004">
      <c r="A1333" s="3">
        <v>43</v>
      </c>
      <c r="B1333" s="3">
        <v>28</v>
      </c>
      <c r="I1333" s="3">
        <v>43</v>
      </c>
      <c r="J1333" s="3">
        <v>28</v>
      </c>
      <c r="K1333" s="2">
        <f>IF(質格差指数!C1333="","",質格差指数!C1333)</f>
        <v>2.8798988285985701E-2</v>
      </c>
      <c r="L1333" s="2">
        <f>IF(質格差指数!D1333="","",質格差指数!D1333)</f>
        <v>3.6462798474323897E-2</v>
      </c>
      <c r="M1333" s="2">
        <f>IF(質格差指数!E1333="","",質格差指数!E1333)</f>
        <v>3.3978210748754303E-2</v>
      </c>
      <c r="N1333" s="2">
        <f>IF(質格差指数!F1333="","",質格差指数!F1333)</f>
        <v>3.7702456270328998E-2</v>
      </c>
      <c r="O1333" s="2">
        <f>IF(質格差指数!G1333="","",質格差指数!G1333)</f>
        <v>3.7288232127883097E-2</v>
      </c>
    </row>
    <row r="1334" spans="1:15" x14ac:dyDescent="0.55000000000000004">
      <c r="A1334" s="3">
        <v>43</v>
      </c>
      <c r="B1334" s="3">
        <v>29</v>
      </c>
      <c r="I1334" s="3">
        <v>43</v>
      </c>
      <c r="J1334" s="3">
        <v>29</v>
      </c>
      <c r="K1334" s="2">
        <f>IF(質格差指数!C1334="","",質格差指数!C1334)</f>
        <v>-1.7306907897572599E-2</v>
      </c>
      <c r="L1334" s="2">
        <f>IF(質格差指数!D1334="","",質格差指数!D1334)</f>
        <v>-2.08704311757342E-2</v>
      </c>
      <c r="M1334" s="2">
        <f>IF(質格差指数!E1334="","",質格差指数!E1334)</f>
        <v>9.5430843255903203E-2</v>
      </c>
      <c r="N1334" s="2">
        <f>IF(質格差指数!F1334="","",質格差指数!F1334)</f>
        <v>4.0510885438299699E-2</v>
      </c>
      <c r="O1334" s="2">
        <f>IF(質格差指数!G1334="","",質格差指数!G1334)</f>
        <v>-3.7016005686961199E-3</v>
      </c>
    </row>
    <row r="1335" spans="1:15" x14ac:dyDescent="0.55000000000000004">
      <c r="A1335" s="3">
        <v>43</v>
      </c>
      <c r="B1335" s="3">
        <v>30</v>
      </c>
      <c r="I1335" s="3">
        <v>43</v>
      </c>
      <c r="J1335" s="3">
        <v>30</v>
      </c>
      <c r="K1335" s="2">
        <f>IF(質格差指数!C1335="","",質格差指数!C1335)</f>
        <v>4.0578355855990698E-2</v>
      </c>
      <c r="L1335" s="2">
        <f>IF(質格差指数!D1335="","",質格差指数!D1335)</f>
        <v>4.9373833835713803E-2</v>
      </c>
      <c r="M1335" s="2">
        <f>IF(質格差指数!E1335="","",質格差指数!E1335)</f>
        <v>4.3849123099731997E-2</v>
      </c>
      <c r="N1335" s="2">
        <f>IF(質格差指数!F1335="","",質格差指数!F1335)</f>
        <v>3.6686848427905698E-2</v>
      </c>
      <c r="O1335" s="2">
        <f>IF(質格差指数!G1335="","",質格差指数!G1335)</f>
        <v>3.0726918319388102E-2</v>
      </c>
    </row>
    <row r="1336" spans="1:15" x14ac:dyDescent="0.55000000000000004">
      <c r="A1336" s="3">
        <v>43</v>
      </c>
      <c r="B1336" s="3">
        <v>31</v>
      </c>
      <c r="I1336" s="3">
        <v>43</v>
      </c>
      <c r="J1336" s="3">
        <v>31</v>
      </c>
      <c r="K1336" s="2">
        <f>IF(質格差指数!C1336="","",質格差指数!C1336)</f>
        <v>4.0125775680321801E-2</v>
      </c>
      <c r="L1336" s="2">
        <f>IF(質格差指数!D1336="","",質格差指数!D1336)</f>
        <v>4.1726994927917697E-2</v>
      </c>
      <c r="M1336" s="2">
        <f>IF(質格差指数!E1336="","",質格差指数!E1336)</f>
        <v>5.1223475349102002E-2</v>
      </c>
      <c r="N1336" s="2">
        <f>IF(質格差指数!F1336="","",質格差指数!F1336)</f>
        <v>8.3898792559856897E-2</v>
      </c>
      <c r="O1336" s="2">
        <f>IF(質格差指数!G1336="","",質格差指数!G1336)</f>
        <v>4.7625242596735201E-2</v>
      </c>
    </row>
    <row r="1337" spans="1:15" x14ac:dyDescent="0.55000000000000004">
      <c r="A1337" s="3">
        <v>44</v>
      </c>
      <c r="B1337" s="3">
        <v>1</v>
      </c>
      <c r="I1337" s="3">
        <v>44</v>
      </c>
      <c r="J1337" s="3">
        <v>1</v>
      </c>
      <c r="K1337" s="2">
        <f>IF(質格差指数!C1337="","",質格差指数!C1337)</f>
        <v>0.15108705357011701</v>
      </c>
      <c r="L1337" s="2">
        <f>IF(質格差指数!D1337="","",質格差指数!D1337)</f>
        <v>0.10198558870193999</v>
      </c>
      <c r="M1337" s="2">
        <f>IF(質格差指数!E1337="","",質格差指数!E1337)</f>
        <v>9.8651814244759106E-2</v>
      </c>
      <c r="N1337" s="2">
        <f>IF(質格差指数!F1337="","",質格差指数!F1337)</f>
        <v>8.7652550731342802E-2</v>
      </c>
      <c r="O1337" s="2">
        <f>IF(質格差指数!G1337="","",質格差指数!G1337)</f>
        <v>8.9348139558005496E-2</v>
      </c>
    </row>
    <row r="1338" spans="1:15" x14ac:dyDescent="0.55000000000000004">
      <c r="A1338" s="3">
        <v>44</v>
      </c>
      <c r="B1338" s="3">
        <v>2</v>
      </c>
      <c r="I1338" s="3">
        <v>44</v>
      </c>
      <c r="J1338" s="3">
        <v>2</v>
      </c>
      <c r="K1338" s="2">
        <f>IF(質格差指数!C1338="","",質格差指数!C1338)</f>
        <v>-0.27071843290431902</v>
      </c>
      <c r="L1338" s="2">
        <f>IF(質格差指数!D1338="","",質格差指数!D1338)</f>
        <v>-0.11986342094393899</v>
      </c>
      <c r="M1338" s="2">
        <f>IF(質格差指数!E1338="","",質格差指数!E1338)</f>
        <v>-0.13701985035211001</v>
      </c>
      <c r="N1338" s="2">
        <f>IF(質格差指数!F1338="","",質格差指数!F1338)</f>
        <v>-0.35469827289748301</v>
      </c>
      <c r="O1338" s="2">
        <f>IF(質格差指数!G1338="","",質格差指数!G1338)</f>
        <v>-0.373992116792707</v>
      </c>
    </row>
    <row r="1339" spans="1:15" x14ac:dyDescent="0.55000000000000004">
      <c r="A1339" s="3">
        <v>44</v>
      </c>
      <c r="B1339" s="3">
        <v>3</v>
      </c>
      <c r="I1339" s="3">
        <v>44</v>
      </c>
      <c r="J1339" s="3">
        <v>3</v>
      </c>
      <c r="K1339" s="2">
        <f>IF(質格差指数!C1339="","",質格差指数!C1339)</f>
        <v>9.4613475662523906E-3</v>
      </c>
      <c r="L1339" s="2">
        <f>IF(質格差指数!D1339="","",質格差指数!D1339)</f>
        <v>8.8706189350723899E-2</v>
      </c>
      <c r="M1339" s="2">
        <f>IF(質格差指数!E1339="","",質格差指数!E1339)</f>
        <v>9.8316979851952493E-2</v>
      </c>
      <c r="N1339" s="2">
        <f>IF(質格差指数!F1339="","",質格差指数!F1339)</f>
        <v>4.5883198506609497E-2</v>
      </c>
      <c r="O1339" s="2">
        <f>IF(質格差指数!G1339="","",質格差指数!G1339)</f>
        <v>7.1415282461572804E-2</v>
      </c>
    </row>
    <row r="1340" spans="1:15" x14ac:dyDescent="0.55000000000000004">
      <c r="A1340" s="3">
        <v>44</v>
      </c>
      <c r="B1340" s="3">
        <v>4</v>
      </c>
      <c r="I1340" s="3">
        <v>44</v>
      </c>
      <c r="J1340" s="3">
        <v>4</v>
      </c>
      <c r="K1340" s="2">
        <f>IF(質格差指数!C1340="","",質格差指数!C1340)</f>
        <v>0.45021448742662401</v>
      </c>
      <c r="L1340" s="2">
        <f>IF(質格差指数!D1340="","",質格差指数!D1340)</f>
        <v>0.28834571390598401</v>
      </c>
      <c r="M1340" s="2">
        <f>IF(質格差指数!E1340="","",質格差指数!E1340)</f>
        <v>0.25771284695605901</v>
      </c>
      <c r="N1340" s="2">
        <f>IF(質格差指数!F1340="","",質格差指数!F1340)</f>
        <v>0.30258273364134097</v>
      </c>
      <c r="O1340" s="2">
        <f>IF(質格差指数!G1340="","",質格差指数!G1340)</f>
        <v>0.31769827077569401</v>
      </c>
    </row>
    <row r="1341" spans="1:15" x14ac:dyDescent="0.55000000000000004">
      <c r="A1341" s="3">
        <v>44</v>
      </c>
      <c r="B1341" s="3">
        <v>5</v>
      </c>
      <c r="I1341" s="3">
        <v>44</v>
      </c>
      <c r="J1341" s="3">
        <v>5</v>
      </c>
      <c r="K1341" s="2">
        <f>IF(質格差指数!C1341="","",質格差指数!C1341)</f>
        <v>0.36147316558721898</v>
      </c>
      <c r="L1341" s="2">
        <f>IF(質格差指数!D1341="","",質格差指数!D1341)</f>
        <v>0.31784901875016502</v>
      </c>
      <c r="M1341" s="2">
        <f>IF(質格差指数!E1341="","",質格差指数!E1341)</f>
        <v>0.26282944258405799</v>
      </c>
      <c r="N1341" s="2">
        <f>IF(質格差指数!F1341="","",質格差指数!F1341)</f>
        <v>0.422040353023377</v>
      </c>
      <c r="O1341" s="2">
        <f>IF(質格差指数!G1341="","",質格差指数!G1341)</f>
        <v>0.45157919033710903</v>
      </c>
    </row>
    <row r="1342" spans="1:15" x14ac:dyDescent="0.55000000000000004">
      <c r="A1342" s="3">
        <v>44</v>
      </c>
      <c r="B1342" s="3">
        <v>6</v>
      </c>
      <c r="I1342" s="3">
        <v>44</v>
      </c>
      <c r="J1342" s="3">
        <v>6</v>
      </c>
      <c r="K1342" s="2">
        <f>IF(質格差指数!C1342="","",質格差指数!C1342)</f>
        <v>0.11853006641073199</v>
      </c>
      <c r="L1342" s="2">
        <f>IF(質格差指数!D1342="","",質格差指数!D1342)</f>
        <v>9.4117619417806803E-2</v>
      </c>
      <c r="M1342" s="2">
        <f>IF(質格差指数!E1342="","",質格差指数!E1342)</f>
        <v>0.108144284315024</v>
      </c>
      <c r="N1342" s="2">
        <f>IF(質格差指数!F1342="","",質格差指数!F1342)</f>
        <v>9.6413762781945106E-2</v>
      </c>
      <c r="O1342" s="2">
        <f>IF(質格差指数!G1342="","",質格差指数!G1342)</f>
        <v>0.113186344368797</v>
      </c>
    </row>
    <row r="1343" spans="1:15" x14ac:dyDescent="0.55000000000000004">
      <c r="A1343" s="3">
        <v>44</v>
      </c>
      <c r="B1343" s="3">
        <v>7</v>
      </c>
      <c r="I1343" s="3">
        <v>44</v>
      </c>
      <c r="J1343" s="3">
        <v>7</v>
      </c>
      <c r="K1343" s="2">
        <f>IF(質格差指数!C1343="","",質格差指数!C1343)</f>
        <v>0.175668681564666</v>
      </c>
      <c r="L1343" s="2">
        <f>IF(質格差指数!D1343="","",質格差指数!D1343)</f>
        <v>0.14275464262556101</v>
      </c>
      <c r="M1343" s="2">
        <f>IF(質格差指数!E1343="","",質格差指数!E1343)</f>
        <v>0.13425330427986401</v>
      </c>
      <c r="N1343" s="2">
        <f>IF(質格差指数!F1343="","",質格差指数!F1343)</f>
        <v>8.5649521412231606E-3</v>
      </c>
      <c r="O1343" s="2">
        <f>IF(質格差指数!G1343="","",質格差指数!G1343)</f>
        <v>2.8826750030347899E-2</v>
      </c>
    </row>
    <row r="1344" spans="1:15" x14ac:dyDescent="0.55000000000000004">
      <c r="A1344" s="3">
        <v>44</v>
      </c>
      <c r="B1344" s="3">
        <v>8</v>
      </c>
      <c r="I1344" s="3">
        <v>44</v>
      </c>
      <c r="J1344" s="3">
        <v>8</v>
      </c>
      <c r="K1344" s="2">
        <f>IF(質格差指数!C1344="","",質格差指数!C1344)</f>
        <v>0.14915569950149801</v>
      </c>
      <c r="L1344" s="2">
        <f>IF(質格差指数!D1344="","",質格差指数!D1344)</f>
        <v>5.0232176254891098E-2</v>
      </c>
      <c r="M1344" s="2">
        <f>IF(質格差指数!E1344="","",質格差指数!E1344)</f>
        <v>4.1808989230099701E-2</v>
      </c>
      <c r="N1344" s="2">
        <f>IF(質格差指数!F1344="","",質格差指数!F1344)</f>
        <v>-4.15817867693287E-2</v>
      </c>
      <c r="O1344" s="2">
        <f>IF(質格差指数!G1344="","",質格差指数!G1344)</f>
        <v>-2.2570952351442099E-2</v>
      </c>
    </row>
    <row r="1345" spans="1:15" x14ac:dyDescent="0.55000000000000004">
      <c r="A1345" s="3">
        <v>44</v>
      </c>
      <c r="B1345" s="3">
        <v>9</v>
      </c>
      <c r="I1345" s="3">
        <v>44</v>
      </c>
      <c r="J1345" s="3">
        <v>9</v>
      </c>
      <c r="K1345" s="2">
        <f>IF(質格差指数!C1345="","",質格差指数!C1345)</f>
        <v>0.11193800219523101</v>
      </c>
      <c r="L1345" s="2">
        <f>IF(質格差指数!D1345="","",質格差指数!D1345)</f>
        <v>5.3212721746333E-2</v>
      </c>
      <c r="M1345" s="2">
        <f>IF(質格差指数!E1345="","",質格差指数!E1345)</f>
        <v>6.1094096887369199E-2</v>
      </c>
      <c r="N1345" s="2">
        <f>IF(質格差指数!F1345="","",質格差指数!F1345)</f>
        <v>6.0842427640833301E-2</v>
      </c>
      <c r="O1345" s="2">
        <f>IF(質格差指数!G1345="","",質格差指数!G1345)</f>
        <v>6.7374781349184398E-2</v>
      </c>
    </row>
    <row r="1346" spans="1:15" x14ac:dyDescent="0.55000000000000004">
      <c r="A1346" s="3">
        <v>44</v>
      </c>
      <c r="B1346" s="3">
        <v>10</v>
      </c>
      <c r="I1346" s="3">
        <v>44</v>
      </c>
      <c r="J1346" s="3">
        <v>10</v>
      </c>
      <c r="K1346" s="2">
        <f>IF(質格差指数!C1346="","",質格差指数!C1346)</f>
        <v>-4.6253895003766997E-2</v>
      </c>
      <c r="L1346" s="2">
        <f>IF(質格差指数!D1346="","",質格差指数!D1346)</f>
        <v>1.2428292218028899E-2</v>
      </c>
      <c r="M1346" s="2">
        <f>IF(質格差指数!E1346="","",質格差指数!E1346)</f>
        <v>5.42946393185708E-2</v>
      </c>
      <c r="N1346" s="2">
        <f>IF(質格差指数!F1346="","",質格差指数!F1346)</f>
        <v>1.0397456216128E-2</v>
      </c>
      <c r="O1346" s="2">
        <f>IF(質格差指数!G1346="","",質格差指数!G1346)</f>
        <v>2.8173906278887301E-2</v>
      </c>
    </row>
    <row r="1347" spans="1:15" x14ac:dyDescent="0.55000000000000004">
      <c r="A1347" s="3">
        <v>44</v>
      </c>
      <c r="B1347" s="3">
        <v>11</v>
      </c>
      <c r="I1347" s="3">
        <v>44</v>
      </c>
      <c r="J1347" s="3">
        <v>11</v>
      </c>
      <c r="K1347" s="2">
        <f>IF(質格差指数!C1347="","",質格差指数!C1347)</f>
        <v>1.25389554622297E-2</v>
      </c>
      <c r="L1347" s="2">
        <f>IF(質格差指数!D1347="","",質格差指数!D1347)</f>
        <v>9.1966681065983005E-2</v>
      </c>
      <c r="M1347" s="2">
        <f>IF(質格差指数!E1347="","",質格差指数!E1347)</f>
        <v>0.120318146573477</v>
      </c>
      <c r="N1347" s="2">
        <f>IF(質格差指数!F1347="","",質格差指数!F1347)</f>
        <v>3.08231082321383E-2</v>
      </c>
      <c r="O1347" s="2">
        <f>IF(質格差指数!G1347="","",質格差指数!G1347)</f>
        <v>3.9322319237083903E-2</v>
      </c>
    </row>
    <row r="1348" spans="1:15" x14ac:dyDescent="0.55000000000000004">
      <c r="A1348" s="3">
        <v>44</v>
      </c>
      <c r="B1348" s="3">
        <v>12</v>
      </c>
      <c r="I1348" s="3">
        <v>44</v>
      </c>
      <c r="J1348" s="3">
        <v>12</v>
      </c>
      <c r="K1348" s="2">
        <f>IF(質格差指数!C1348="","",質格差指数!C1348)</f>
        <v>1.54580430395752E-2</v>
      </c>
      <c r="L1348" s="2">
        <f>IF(質格差指数!D1348="","",質格差指数!D1348)</f>
        <v>6.1787278546107098E-2</v>
      </c>
      <c r="M1348" s="2">
        <f>IF(質格差指数!E1348="","",質格差指数!E1348)</f>
        <v>8.3919685775711197E-2</v>
      </c>
      <c r="N1348" s="2">
        <f>IF(質格差指数!F1348="","",質格差指数!F1348)</f>
        <v>-2.8821950826069202E-2</v>
      </c>
      <c r="O1348" s="2">
        <f>IF(質格差指数!G1348="","",質格差指数!G1348)</f>
        <v>1.48953539611025E-2</v>
      </c>
    </row>
    <row r="1349" spans="1:15" x14ac:dyDescent="0.55000000000000004">
      <c r="A1349" s="3">
        <v>44</v>
      </c>
      <c r="B1349" s="3">
        <v>13</v>
      </c>
      <c r="I1349" s="3">
        <v>44</v>
      </c>
      <c r="J1349" s="3">
        <v>13</v>
      </c>
      <c r="K1349" s="2">
        <f>IF(質格差指数!C1349="","",質格差指数!C1349)</f>
        <v>-0.44741516136492998</v>
      </c>
      <c r="L1349" s="2">
        <f>IF(質格差指数!D1349="","",質格差指数!D1349)</f>
        <v>-0.37471968412704798</v>
      </c>
      <c r="M1349" s="2">
        <f>IF(質格差指数!E1349="","",質格差指数!E1349)</f>
        <v>-0.117235591747802</v>
      </c>
      <c r="N1349" s="2">
        <f>IF(質格差指数!F1349="","",質格差指数!F1349)</f>
        <v>-0.62665719304310696</v>
      </c>
      <c r="O1349" s="2">
        <f>IF(質格差指数!G1349="","",質格差指数!G1349)</f>
        <v>-0.61979659577170998</v>
      </c>
    </row>
    <row r="1350" spans="1:15" x14ac:dyDescent="0.55000000000000004">
      <c r="A1350" s="3">
        <v>44</v>
      </c>
      <c r="B1350" s="3">
        <v>14</v>
      </c>
      <c r="I1350" s="3">
        <v>44</v>
      </c>
      <c r="J1350" s="3">
        <v>14</v>
      </c>
      <c r="K1350" s="2">
        <f>IF(質格差指数!C1350="","",質格差指数!C1350)</f>
        <v>-9.3817123050000797E-2</v>
      </c>
      <c r="L1350" s="2">
        <f>IF(質格差指数!D1350="","",質格差指数!D1350)</f>
        <v>-1.2102899656755201E-2</v>
      </c>
      <c r="M1350" s="2">
        <f>IF(質格差指数!E1350="","",質格差指数!E1350)</f>
        <v>5.0332850280536801E-2</v>
      </c>
      <c r="N1350" s="2">
        <f>IF(質格差指数!F1350="","",質格差指数!F1350)</f>
        <v>-6.8786895979470297E-2</v>
      </c>
      <c r="O1350" s="2">
        <f>IF(質格差指数!G1350="","",質格差指数!G1350)</f>
        <v>-4.60168916059117E-2</v>
      </c>
    </row>
    <row r="1351" spans="1:15" x14ac:dyDescent="0.55000000000000004">
      <c r="A1351" s="3">
        <v>44</v>
      </c>
      <c r="B1351" s="3">
        <v>15</v>
      </c>
      <c r="I1351" s="3">
        <v>44</v>
      </c>
      <c r="J1351" s="3">
        <v>15</v>
      </c>
      <c r="K1351" s="2">
        <f>IF(質格差指数!C1351="","",質格差指数!C1351)</f>
        <v>0.225506058203336</v>
      </c>
      <c r="L1351" s="2">
        <f>IF(質格差指数!D1351="","",質格差指数!D1351)</f>
        <v>0.140970250504144</v>
      </c>
      <c r="M1351" s="2">
        <f>IF(質格差指数!E1351="","",質格差指数!E1351)</f>
        <v>0.20570672990665101</v>
      </c>
      <c r="N1351" s="2">
        <f>IF(質格差指数!F1351="","",質格差指数!F1351)</f>
        <v>0.18284877051185</v>
      </c>
      <c r="O1351" s="2">
        <f>IF(質格差指数!G1351="","",質格差指数!G1351)</f>
        <v>0.182356017194094</v>
      </c>
    </row>
    <row r="1352" spans="1:15" x14ac:dyDescent="0.55000000000000004">
      <c r="A1352" s="3">
        <v>44</v>
      </c>
      <c r="B1352" s="3">
        <v>16</v>
      </c>
      <c r="I1352" s="3">
        <v>44</v>
      </c>
      <c r="J1352" s="3">
        <v>16</v>
      </c>
      <c r="K1352" s="2">
        <f>IF(質格差指数!C1352="","",質格差指数!C1352)</f>
        <v>3.3988823369100703E-2</v>
      </c>
      <c r="L1352" s="2">
        <f>IF(質格差指数!D1352="","",質格差指数!D1352)</f>
        <v>7.0875422811467401E-2</v>
      </c>
      <c r="M1352" s="2">
        <f>IF(質格差指数!E1352="","",質格差指数!E1352)</f>
        <v>7.9833382545630799E-2</v>
      </c>
      <c r="N1352" s="2">
        <f>IF(質格差指数!F1352="","",質格差指数!F1352)</f>
        <v>3.07403996467316E-2</v>
      </c>
      <c r="O1352" s="2">
        <f>IF(質格差指数!G1352="","",質格差指数!G1352)</f>
        <v>4.9943688422374302E-2</v>
      </c>
    </row>
    <row r="1353" spans="1:15" x14ac:dyDescent="0.55000000000000004">
      <c r="A1353" s="3">
        <v>44</v>
      </c>
      <c r="B1353" s="3">
        <v>17</v>
      </c>
      <c r="I1353" s="3">
        <v>44</v>
      </c>
      <c r="J1353" s="3">
        <v>17</v>
      </c>
      <c r="K1353" s="2">
        <f>IF(質格差指数!C1353="","",質格差指数!C1353)</f>
        <v>8.86349926317124E-2</v>
      </c>
      <c r="L1353" s="2">
        <f>IF(質格差指数!D1353="","",質格差指数!D1353)</f>
        <v>6.7283703019016899E-2</v>
      </c>
      <c r="M1353" s="2">
        <f>IF(質格差指数!E1353="","",質格差指数!E1353)</f>
        <v>6.8846111535692894E-2</v>
      </c>
      <c r="N1353" s="2">
        <f>IF(質格差指数!F1353="","",質格差指数!F1353)</f>
        <v>0.104590995415938</v>
      </c>
      <c r="O1353" s="2">
        <f>IF(質格差指数!G1353="","",質格差指数!G1353)</f>
        <v>4.7006339678345797E-2</v>
      </c>
    </row>
    <row r="1354" spans="1:15" x14ac:dyDescent="0.55000000000000004">
      <c r="A1354" s="3">
        <v>44</v>
      </c>
      <c r="B1354" s="3">
        <v>18</v>
      </c>
      <c r="I1354" s="3">
        <v>44</v>
      </c>
      <c r="J1354" s="3">
        <v>18</v>
      </c>
      <c r="K1354" s="2">
        <f>IF(質格差指数!C1354="","",質格差指数!C1354)</f>
        <v>9.0227368988412798E-2</v>
      </c>
      <c r="L1354" s="2">
        <f>IF(質格差指数!D1354="","",質格差指数!D1354)</f>
        <v>6.8944689089642894E-2</v>
      </c>
      <c r="M1354" s="2">
        <f>IF(質格差指数!E1354="","",質格差指数!E1354)</f>
        <v>3.3495929808807903E-2</v>
      </c>
      <c r="N1354" s="2">
        <f>IF(質格差指数!F1354="","",質格差指数!F1354)</f>
        <v>5.37491355036748E-2</v>
      </c>
      <c r="O1354" s="2">
        <f>IF(質格差指数!G1354="","",質格差指数!G1354)</f>
        <v>-1.8464257774012501E-2</v>
      </c>
    </row>
    <row r="1355" spans="1:15" x14ac:dyDescent="0.55000000000000004">
      <c r="A1355" s="3">
        <v>44</v>
      </c>
      <c r="B1355" s="3">
        <v>19</v>
      </c>
      <c r="I1355" s="3">
        <v>44</v>
      </c>
      <c r="J1355" s="3">
        <v>19</v>
      </c>
      <c r="K1355" s="2">
        <f>IF(質格差指数!C1355="","",質格差指数!C1355)</f>
        <v>5.80832417180904E-2</v>
      </c>
      <c r="L1355" s="2">
        <f>IF(質格差指数!D1355="","",質格差指数!D1355)</f>
        <v>4.9753673630314597E-2</v>
      </c>
      <c r="M1355" s="2">
        <f>IF(質格差指数!E1355="","",質格差指数!E1355)</f>
        <v>7.3469483052368599E-4</v>
      </c>
      <c r="N1355" s="2">
        <f>IF(質格差指数!F1355="","",質格差指数!F1355)</f>
        <v>3.6886710312153299E-2</v>
      </c>
      <c r="O1355" s="2">
        <f>IF(質格差指数!G1355="","",質格差指数!G1355)</f>
        <v>1.5699362113808499E-2</v>
      </c>
    </row>
    <row r="1356" spans="1:15" x14ac:dyDescent="0.55000000000000004">
      <c r="A1356" s="3">
        <v>44</v>
      </c>
      <c r="B1356" s="3">
        <v>20</v>
      </c>
      <c r="I1356" s="3">
        <v>44</v>
      </c>
      <c r="J1356" s="3">
        <v>20</v>
      </c>
      <c r="K1356" s="2">
        <f>IF(質格差指数!C1356="","",質格差指数!C1356)</f>
        <v>6.7648663529157493E-2</v>
      </c>
      <c r="L1356" s="2">
        <f>IF(質格差指数!D1356="","",質格差指数!D1356)</f>
        <v>4.03485985922164E-2</v>
      </c>
      <c r="M1356" s="2">
        <f>IF(質格差指数!E1356="","",質格差指数!E1356)</f>
        <v>-2.4761335672494101E-2</v>
      </c>
      <c r="N1356" s="2">
        <f>IF(質格差指数!F1356="","",質格差指数!F1356)</f>
        <v>4.8224794105797698E-2</v>
      </c>
      <c r="O1356" s="2">
        <f>IF(質格差指数!G1356="","",質格差指数!G1356)</f>
        <v>1.61742046666469E-3</v>
      </c>
    </row>
    <row r="1357" spans="1:15" x14ac:dyDescent="0.55000000000000004">
      <c r="A1357" s="3">
        <v>44</v>
      </c>
      <c r="B1357" s="3">
        <v>21</v>
      </c>
      <c r="I1357" s="3">
        <v>44</v>
      </c>
      <c r="J1357" s="3">
        <v>21</v>
      </c>
      <c r="K1357" s="2">
        <f>IF(質格差指数!C1357="","",質格差指数!C1357)</f>
        <v>9.5311151147813203E-2</v>
      </c>
      <c r="L1357" s="2">
        <f>IF(質格差指数!D1357="","",質格差指数!D1357)</f>
        <v>8.5673267193089403E-2</v>
      </c>
      <c r="M1357" s="2">
        <f>IF(質格差指数!E1357="","",質格差指数!E1357)</f>
        <v>5.5501931465329703E-2</v>
      </c>
      <c r="N1357" s="2">
        <f>IF(質格差指数!F1357="","",質格差指数!F1357)</f>
        <v>3.3326600676736401E-2</v>
      </c>
      <c r="O1357" s="2">
        <f>IF(質格差指数!G1357="","",質格差指数!G1357)</f>
        <v>7.0275318564153005E-2</v>
      </c>
    </row>
    <row r="1358" spans="1:15" x14ac:dyDescent="0.55000000000000004">
      <c r="A1358" s="3">
        <v>44</v>
      </c>
      <c r="B1358" s="3">
        <v>22</v>
      </c>
      <c r="I1358" s="3">
        <v>44</v>
      </c>
      <c r="J1358" s="3">
        <v>22</v>
      </c>
      <c r="K1358" s="2">
        <f>IF(質格差指数!C1358="","",質格差指数!C1358)</f>
        <v>6.4617307711349603E-2</v>
      </c>
      <c r="L1358" s="2">
        <f>IF(質格差指数!D1358="","",質格差指数!D1358)</f>
        <v>3.55373011963575E-2</v>
      </c>
      <c r="M1358" s="2">
        <f>IF(質格差指数!E1358="","",質格差指数!E1358)</f>
        <v>0.12872203656032</v>
      </c>
      <c r="N1358" s="2">
        <f>IF(質格差指数!F1358="","",質格差指数!F1358)</f>
        <v>8.06613965387913E-2</v>
      </c>
      <c r="O1358" s="2">
        <f>IF(質格差指数!G1358="","",質格差指数!G1358)</f>
        <v>1.94326116323605E-2</v>
      </c>
    </row>
    <row r="1359" spans="1:15" x14ac:dyDescent="0.55000000000000004">
      <c r="A1359" s="3">
        <v>44</v>
      </c>
      <c r="B1359" s="3">
        <v>23</v>
      </c>
      <c r="I1359" s="3">
        <v>44</v>
      </c>
      <c r="J1359" s="3">
        <v>23</v>
      </c>
      <c r="K1359" s="2">
        <f>IF(質格差指数!C1359="","",質格差指数!C1359)</f>
        <v>0.18001956549654199</v>
      </c>
      <c r="L1359" s="2">
        <f>IF(質格差指数!D1359="","",質格差指数!D1359)</f>
        <v>0.219324517423129</v>
      </c>
      <c r="M1359" s="2">
        <f>IF(質格差指数!E1359="","",質格差指数!E1359)</f>
        <v>-2.0334265213604302E-2</v>
      </c>
      <c r="N1359" s="2">
        <f>IF(質格差指数!F1359="","",質格差指数!F1359)</f>
        <v>0.12755770606633901</v>
      </c>
      <c r="O1359" s="2">
        <f>IF(質格差指数!G1359="","",質格差指数!G1359)</f>
        <v>0.16638582486346501</v>
      </c>
    </row>
    <row r="1360" spans="1:15" x14ac:dyDescent="0.55000000000000004">
      <c r="A1360" s="3">
        <v>44</v>
      </c>
      <c r="B1360" s="3">
        <v>24</v>
      </c>
      <c r="I1360" s="3">
        <v>44</v>
      </c>
      <c r="J1360" s="3">
        <v>24</v>
      </c>
      <c r="K1360" s="2">
        <f>IF(質格差指数!C1360="","",質格差指数!C1360)</f>
        <v>0.10354284422669401</v>
      </c>
      <c r="L1360" s="2">
        <f>IF(質格差指数!D1360="","",質格差指数!D1360)</f>
        <v>8.2950707388190895E-2</v>
      </c>
      <c r="M1360" s="2">
        <f>IF(質格差指数!E1360="","",質格差指数!E1360)</f>
        <v>2.0382942636177102E-2</v>
      </c>
      <c r="N1360" s="2">
        <f>IF(質格差指数!F1360="","",質格差指数!F1360)</f>
        <v>9.5988252843690197E-2</v>
      </c>
      <c r="O1360" s="2">
        <f>IF(質格差指数!G1360="","",質格差指数!G1360)</f>
        <v>0.10216005302910799</v>
      </c>
    </row>
    <row r="1361" spans="1:15" x14ac:dyDescent="0.55000000000000004">
      <c r="A1361" s="3">
        <v>44</v>
      </c>
      <c r="B1361" s="3">
        <v>25</v>
      </c>
      <c r="I1361" s="3">
        <v>44</v>
      </c>
      <c r="J1361" s="3">
        <v>25</v>
      </c>
      <c r="K1361" s="2">
        <f>IF(質格差指数!C1361="","",質格差指数!C1361)</f>
        <v>6.5396028881654703E-2</v>
      </c>
      <c r="L1361" s="2">
        <f>IF(質格差指数!D1361="","",質格差指数!D1361)</f>
        <v>-1.4125810531026701E-2</v>
      </c>
      <c r="M1361" s="2">
        <f>IF(質格差指数!E1361="","",質格差指数!E1361)</f>
        <v>3.8249645705721098E-2</v>
      </c>
      <c r="N1361" s="2">
        <f>IF(質格差指数!F1361="","",質格差指数!F1361)</f>
        <v>8.4423916473693197E-2</v>
      </c>
      <c r="O1361" s="2">
        <f>IF(質格差指数!G1361="","",質格差指数!G1361)</f>
        <v>8.6300983436911199E-2</v>
      </c>
    </row>
    <row r="1362" spans="1:15" x14ac:dyDescent="0.55000000000000004">
      <c r="A1362" s="3">
        <v>44</v>
      </c>
      <c r="B1362" s="3">
        <v>26</v>
      </c>
      <c r="I1362" s="3">
        <v>44</v>
      </c>
      <c r="J1362" s="3">
        <v>26</v>
      </c>
      <c r="K1362" s="2">
        <f>IF(質格差指数!C1362="","",質格差指数!C1362)</f>
        <v>8.50553158252743E-2</v>
      </c>
      <c r="L1362" s="2">
        <f>IF(質格差指数!D1362="","",質格差指数!D1362)</f>
        <v>5.6955282376387799E-2</v>
      </c>
      <c r="M1362" s="2">
        <f>IF(質格差指数!E1362="","",質格差指数!E1362)</f>
        <v>0.112512426331006</v>
      </c>
      <c r="N1362" s="2">
        <f>IF(質格差指数!F1362="","",質格差指数!F1362)</f>
        <v>0.15119582287767599</v>
      </c>
      <c r="O1362" s="2">
        <f>IF(質格差指数!G1362="","",質格差指数!G1362)</f>
        <v>0.109493618489735</v>
      </c>
    </row>
    <row r="1363" spans="1:15" x14ac:dyDescent="0.55000000000000004">
      <c r="A1363" s="3">
        <v>44</v>
      </c>
      <c r="B1363" s="3">
        <v>27</v>
      </c>
      <c r="I1363" s="3">
        <v>44</v>
      </c>
      <c r="J1363" s="3">
        <v>27</v>
      </c>
      <c r="K1363" s="2">
        <f>IF(質格差指数!C1363="","",質格差指数!C1363)</f>
        <v>8.1930061961836706E-2</v>
      </c>
      <c r="L1363" s="2">
        <f>IF(質格差指数!D1363="","",質格差指数!D1363)</f>
        <v>8.3309761828554096E-2</v>
      </c>
      <c r="M1363" s="2">
        <f>IF(質格差指数!E1363="","",質格差指数!E1363)</f>
        <v>3.0087222522634301E-2</v>
      </c>
      <c r="N1363" s="2">
        <f>IF(質格差指数!F1363="","",質格差指数!F1363)</f>
        <v>-2.0895242840037302E-2</v>
      </c>
      <c r="O1363" s="2">
        <f>IF(質格差指数!G1363="","",質格差指数!G1363)</f>
        <v>-1.14987160962429E-2</v>
      </c>
    </row>
    <row r="1364" spans="1:15" x14ac:dyDescent="0.55000000000000004">
      <c r="A1364" s="3">
        <v>44</v>
      </c>
      <c r="B1364" s="3">
        <v>28</v>
      </c>
      <c r="I1364" s="3">
        <v>44</v>
      </c>
      <c r="J1364" s="3">
        <v>28</v>
      </c>
      <c r="K1364" s="2">
        <f>IF(質格差指数!C1364="","",質格差指数!C1364)</f>
        <v>2.3376971038984E-2</v>
      </c>
      <c r="L1364" s="2">
        <f>IF(質格差指数!D1364="","",質格差指数!D1364)</f>
        <v>2.7501038095722598E-2</v>
      </c>
      <c r="M1364" s="2">
        <f>IF(質格差指数!E1364="","",質格差指数!E1364)</f>
        <v>1.6140406457203899E-2</v>
      </c>
      <c r="N1364" s="2">
        <f>IF(質格差指数!F1364="","",質格差指数!F1364)</f>
        <v>1.8706059251861799E-2</v>
      </c>
      <c r="O1364" s="2">
        <f>IF(質格差指数!G1364="","",質格差指数!G1364)</f>
        <v>1.9673827924685399E-2</v>
      </c>
    </row>
    <row r="1365" spans="1:15" x14ac:dyDescent="0.55000000000000004">
      <c r="A1365" s="3">
        <v>44</v>
      </c>
      <c r="B1365" s="3">
        <v>29</v>
      </c>
      <c r="I1365" s="3">
        <v>44</v>
      </c>
      <c r="J1365" s="3">
        <v>29</v>
      </c>
      <c r="K1365" s="2">
        <f>IF(質格差指数!C1365="","",質格差指数!C1365)</f>
        <v>-7.3331572320455302E-3</v>
      </c>
      <c r="L1365" s="2">
        <f>IF(質格差指数!D1365="","",質格差指数!D1365)</f>
        <v>4.0475933900299202E-2</v>
      </c>
      <c r="M1365" s="2">
        <f>IF(質格差指数!E1365="","",質格差指数!E1365)</f>
        <v>-1.40007897677307E-2</v>
      </c>
      <c r="N1365" s="2">
        <f>IF(質格差指数!F1365="","",質格差指数!F1365)</f>
        <v>4.5256565216283398E-3</v>
      </c>
      <c r="O1365" s="2">
        <f>IF(質格差指数!G1365="","",質格差指数!G1365)</f>
        <v>3.4607422448016997E-2</v>
      </c>
    </row>
    <row r="1366" spans="1:15" x14ac:dyDescent="0.55000000000000004">
      <c r="A1366" s="3">
        <v>44</v>
      </c>
      <c r="B1366" s="3">
        <v>30</v>
      </c>
      <c r="I1366" s="3">
        <v>44</v>
      </c>
      <c r="J1366" s="3">
        <v>30</v>
      </c>
      <c r="K1366" s="2">
        <f>IF(質格差指数!C1366="","",質格差指数!C1366)</f>
        <v>-3.1970998168479002E-3</v>
      </c>
      <c r="L1366" s="2">
        <f>IF(質格差指数!D1366="","",質格差指数!D1366)</f>
        <v>3.4024215588850402E-2</v>
      </c>
      <c r="M1366" s="2">
        <f>IF(質格差指数!E1366="","",質格差指数!E1366)</f>
        <v>2.9881878677855099E-2</v>
      </c>
      <c r="N1366" s="2">
        <f>IF(質格差指数!F1366="","",質格差指数!F1366)</f>
        <v>3.1517971135239499E-2</v>
      </c>
      <c r="O1366" s="2">
        <f>IF(質格差指数!G1366="","",質格差指数!G1366)</f>
        <v>2.86971781948718E-2</v>
      </c>
    </row>
    <row r="1367" spans="1:15" x14ac:dyDescent="0.55000000000000004">
      <c r="A1367" s="3">
        <v>44</v>
      </c>
      <c r="B1367" s="3">
        <v>31</v>
      </c>
      <c r="I1367" s="3">
        <v>44</v>
      </c>
      <c r="J1367" s="3">
        <v>31</v>
      </c>
      <c r="K1367" s="2">
        <f>IF(質格差指数!C1367="","",質格差指数!C1367)</f>
        <v>3.4354537746870299E-2</v>
      </c>
      <c r="L1367" s="2">
        <f>IF(質格差指数!D1367="","",質格差指数!D1367)</f>
        <v>4.9589628349576802E-2</v>
      </c>
      <c r="M1367" s="2">
        <f>IF(質格差指数!E1367="","",質格差指数!E1367)</f>
        <v>1.8904715818055699E-2</v>
      </c>
      <c r="N1367" s="2">
        <f>IF(質格差指数!F1367="","",質格差指数!F1367)</f>
        <v>1.0526667290178301E-4</v>
      </c>
      <c r="O1367" s="2">
        <f>IF(質格差指数!G1367="","",質格差指数!G1367)</f>
        <v>3.9978402097904701E-2</v>
      </c>
    </row>
    <row r="1368" spans="1:15" x14ac:dyDescent="0.55000000000000004">
      <c r="A1368" s="3">
        <v>45</v>
      </c>
      <c r="B1368" s="3">
        <v>1</v>
      </c>
      <c r="I1368" s="3">
        <v>45</v>
      </c>
      <c r="J1368" s="3">
        <v>1</v>
      </c>
      <c r="K1368" s="2">
        <f>IF(質格差指数!C1368="","",質格差指数!C1368)</f>
        <v>0.271400846857275</v>
      </c>
      <c r="L1368" s="2">
        <f>IF(質格差指数!D1368="","",質格差指数!D1368)</f>
        <v>0.2338120117152</v>
      </c>
      <c r="M1368" s="2">
        <f>IF(質格差指数!E1368="","",質格差指数!E1368)</f>
        <v>0.229739526208601</v>
      </c>
      <c r="N1368" s="2">
        <f>IF(質格差指数!F1368="","",質格差指数!F1368)</f>
        <v>0.21812872684516499</v>
      </c>
      <c r="O1368" s="2">
        <f>IF(質格差指数!G1368="","",質格差指数!G1368)</f>
        <v>0.217451350570743</v>
      </c>
    </row>
    <row r="1369" spans="1:15" x14ac:dyDescent="0.55000000000000004">
      <c r="A1369" s="3">
        <v>45</v>
      </c>
      <c r="B1369" s="3">
        <v>2</v>
      </c>
      <c r="I1369" s="3">
        <v>45</v>
      </c>
      <c r="J1369" s="3">
        <v>2</v>
      </c>
      <c r="K1369" s="2">
        <f>IF(質格差指数!C1369="","",質格差指数!C1369)</f>
        <v>0.74390372553761297</v>
      </c>
      <c r="L1369" s="2">
        <f>IF(質格差指数!D1369="","",質格差指数!D1369)</f>
        <v>0.90486106961344603</v>
      </c>
      <c r="M1369" s="2">
        <f>IF(質格差指数!E1369="","",質格差指数!E1369)</f>
        <v>0.82912782996093004</v>
      </c>
      <c r="N1369" s="2">
        <f>IF(質格差指数!F1369="","",質格差指数!F1369)</f>
        <v>0.48380765684766802</v>
      </c>
      <c r="O1369" s="2">
        <f>IF(質格差指数!G1369="","",質格差指数!G1369)</f>
        <v>0.80370440128296095</v>
      </c>
    </row>
    <row r="1370" spans="1:15" x14ac:dyDescent="0.55000000000000004">
      <c r="A1370" s="3">
        <v>45</v>
      </c>
      <c r="B1370" s="3">
        <v>3</v>
      </c>
      <c r="I1370" s="3">
        <v>45</v>
      </c>
      <c r="J1370" s="3">
        <v>3</v>
      </c>
      <c r="K1370" s="2">
        <f>IF(質格差指数!C1370="","",質格差指数!C1370)</f>
        <v>3.3906648847543699E-2</v>
      </c>
      <c r="L1370" s="2">
        <f>IF(質格差指数!D1370="","",質格差指数!D1370)</f>
        <v>-2.8055660974708799E-2</v>
      </c>
      <c r="M1370" s="2">
        <f>IF(質格差指数!E1370="","",質格差指数!E1370)</f>
        <v>3.2834975400326601E-2</v>
      </c>
      <c r="N1370" s="2">
        <f>IF(質格差指数!F1370="","",質格差指数!F1370)</f>
        <v>1.79057423160532E-2</v>
      </c>
      <c r="O1370" s="2">
        <f>IF(質格差指数!G1370="","",質格差指数!G1370)</f>
        <v>2.74265268486013E-2</v>
      </c>
    </row>
    <row r="1371" spans="1:15" x14ac:dyDescent="0.55000000000000004">
      <c r="A1371" s="3">
        <v>45</v>
      </c>
      <c r="B1371" s="3">
        <v>4</v>
      </c>
      <c r="I1371" s="3">
        <v>45</v>
      </c>
      <c r="J1371" s="3">
        <v>4</v>
      </c>
      <c r="K1371" s="2">
        <f>IF(質格差指数!C1371="","",質格差指数!C1371)</f>
        <v>0.23097507549659799</v>
      </c>
      <c r="L1371" s="2">
        <f>IF(質格差指数!D1371="","",質格差指数!D1371)</f>
        <v>0.121213489378787</v>
      </c>
      <c r="M1371" s="2">
        <f>IF(質格差指数!E1371="","",質格差指数!E1371)</f>
        <v>0.216136334690854</v>
      </c>
      <c r="N1371" s="2">
        <f>IF(質格差指数!F1371="","",質格差指数!F1371)</f>
        <v>0.14943175651813001</v>
      </c>
      <c r="O1371" s="2">
        <f>IF(質格差指数!G1371="","",質格差指数!G1371)</f>
        <v>0.14923281794916399</v>
      </c>
    </row>
    <row r="1372" spans="1:15" x14ac:dyDescent="0.55000000000000004">
      <c r="A1372" s="3">
        <v>45</v>
      </c>
      <c r="B1372" s="3">
        <v>5</v>
      </c>
      <c r="I1372" s="3">
        <v>45</v>
      </c>
      <c r="J1372" s="3">
        <v>5</v>
      </c>
      <c r="K1372" s="2">
        <f>IF(質格差指数!C1372="","",質格差指数!C1372)</f>
        <v>0.51013540120905398</v>
      </c>
      <c r="L1372" s="2">
        <f>IF(質格差指数!D1372="","",質格差指数!D1372)</f>
        <v>0.35528004356118698</v>
      </c>
      <c r="M1372" s="2">
        <f>IF(質格差指数!E1372="","",質格差指数!E1372)</f>
        <v>0.33786066481680699</v>
      </c>
      <c r="N1372" s="2">
        <f>IF(質格差指数!F1372="","",質格差指数!F1372)</f>
        <v>0.66329158057874604</v>
      </c>
      <c r="O1372" s="2">
        <f>IF(質格差指数!G1372="","",質格差指数!G1372)</f>
        <v>0.67195137601384003</v>
      </c>
    </row>
    <row r="1373" spans="1:15" x14ac:dyDescent="0.55000000000000004">
      <c r="A1373" s="3">
        <v>45</v>
      </c>
      <c r="B1373" s="3">
        <v>6</v>
      </c>
      <c r="I1373" s="3">
        <v>45</v>
      </c>
      <c r="J1373" s="3">
        <v>6</v>
      </c>
      <c r="K1373" s="2">
        <f>IF(質格差指数!C1373="","",質格差指数!C1373)</f>
        <v>0.14678017466562401</v>
      </c>
      <c r="L1373" s="2">
        <f>IF(質格差指数!D1373="","",質格差指数!D1373)</f>
        <v>1.9771245294744499E-2</v>
      </c>
      <c r="M1373" s="2">
        <f>IF(質格差指数!E1373="","",質格差指数!E1373)</f>
        <v>3.9841791206804901E-2</v>
      </c>
      <c r="N1373" s="2">
        <f>IF(質格差指数!F1373="","",質格差指数!F1373)</f>
        <v>1.49471449797767E-3</v>
      </c>
      <c r="O1373" s="2">
        <f>IF(質格差指数!G1373="","",質格差指数!G1373)</f>
        <v>-3.9014611783884101E-3</v>
      </c>
    </row>
    <row r="1374" spans="1:15" x14ac:dyDescent="0.55000000000000004">
      <c r="A1374" s="3">
        <v>45</v>
      </c>
      <c r="B1374" s="3">
        <v>7</v>
      </c>
      <c r="I1374" s="3">
        <v>45</v>
      </c>
      <c r="J1374" s="3">
        <v>7</v>
      </c>
      <c r="K1374" s="2">
        <f>IF(質格差指数!C1374="","",質格差指数!C1374)</f>
        <v>0.29598106942388502</v>
      </c>
      <c r="L1374" s="2">
        <f>IF(質格差指数!D1374="","",質格差指数!D1374)</f>
        <v>6.0346176157842102E-2</v>
      </c>
      <c r="M1374" s="2">
        <f>IF(質格差指数!E1374="","",質格差指数!E1374)</f>
        <v>0.111524140510948</v>
      </c>
      <c r="N1374" s="2">
        <f>IF(質格差指数!F1374="","",質格差指数!F1374)</f>
        <v>0.14275692819667299</v>
      </c>
      <c r="O1374" s="2">
        <f>IF(質格差指数!G1374="","",質格差指数!G1374)</f>
        <v>0.15358548584121301</v>
      </c>
    </row>
    <row r="1375" spans="1:15" x14ac:dyDescent="0.55000000000000004">
      <c r="A1375" s="3">
        <v>45</v>
      </c>
      <c r="B1375" s="3">
        <v>8</v>
      </c>
      <c r="I1375" s="3">
        <v>45</v>
      </c>
      <c r="J1375" s="3">
        <v>8</v>
      </c>
      <c r="K1375" s="2">
        <f>IF(質格差指数!C1375="","",質格差指数!C1375)</f>
        <v>0.480633636292574</v>
      </c>
      <c r="L1375" s="2">
        <f>IF(質格差指数!D1375="","",質格差指数!D1375)</f>
        <v>0.10248936566769699</v>
      </c>
      <c r="M1375" s="2">
        <f>IF(質格差指数!E1375="","",質格差指数!E1375)</f>
        <v>0.121033710093521</v>
      </c>
      <c r="N1375" s="2">
        <f>IF(質格差指数!F1375="","",質格差指数!F1375)</f>
        <v>0.33352024404375502</v>
      </c>
      <c r="O1375" s="2">
        <f>IF(質格差指数!G1375="","",質格差指数!G1375)</f>
        <v>0.34449862619813498</v>
      </c>
    </row>
    <row r="1376" spans="1:15" x14ac:dyDescent="0.55000000000000004">
      <c r="A1376" s="3">
        <v>45</v>
      </c>
      <c r="B1376" s="3">
        <v>9</v>
      </c>
      <c r="I1376" s="3">
        <v>45</v>
      </c>
      <c r="J1376" s="3">
        <v>9</v>
      </c>
      <c r="K1376" s="2">
        <f>IF(質格差指数!C1376="","",質格差指数!C1376)</f>
        <v>0.156129479514379</v>
      </c>
      <c r="L1376" s="2">
        <f>IF(質格差指数!D1376="","",質格差指数!D1376)</f>
        <v>4.3825930305385001E-2</v>
      </c>
      <c r="M1376" s="2">
        <f>IF(質格差指数!E1376="","",質格差指数!E1376)</f>
        <v>8.6021601483643198E-2</v>
      </c>
      <c r="N1376" s="2">
        <f>IF(質格差指数!F1376="","",質格差指数!F1376)</f>
        <v>0.23650288749443399</v>
      </c>
      <c r="O1376" s="2">
        <f>IF(質格差指数!G1376="","",質格差指数!G1376)</f>
        <v>0.25281319100142502</v>
      </c>
    </row>
    <row r="1377" spans="1:15" x14ac:dyDescent="0.55000000000000004">
      <c r="A1377" s="3">
        <v>45</v>
      </c>
      <c r="B1377" s="3">
        <v>10</v>
      </c>
      <c r="I1377" s="3">
        <v>45</v>
      </c>
      <c r="J1377" s="3">
        <v>10</v>
      </c>
      <c r="K1377" s="2">
        <f>IF(質格差指数!C1377="","",質格差指数!C1377)</f>
        <v>-2.8719026184668799E-2</v>
      </c>
      <c r="L1377" s="2">
        <f>IF(質格差指数!D1377="","",質格差指数!D1377)</f>
        <v>-1.5978680393841298E-2</v>
      </c>
      <c r="M1377" s="2">
        <f>IF(質格差指数!E1377="","",質格差指数!E1377)</f>
        <v>-7.5596177626044998E-3</v>
      </c>
      <c r="N1377" s="2">
        <f>IF(質格差指数!F1377="","",質格差指数!F1377)</f>
        <v>-4.3661915718866701E-3</v>
      </c>
      <c r="O1377" s="2">
        <f>IF(質格差指数!G1377="","",質格差指数!G1377)</f>
        <v>4.2485670320635497E-3</v>
      </c>
    </row>
    <row r="1378" spans="1:15" x14ac:dyDescent="0.55000000000000004">
      <c r="A1378" s="3">
        <v>45</v>
      </c>
      <c r="B1378" s="3">
        <v>11</v>
      </c>
      <c r="I1378" s="3">
        <v>45</v>
      </c>
      <c r="J1378" s="3">
        <v>11</v>
      </c>
      <c r="K1378" s="2">
        <f>IF(質格差指数!C1378="","",質格差指数!C1378)</f>
        <v>-1.5231320258867099E-2</v>
      </c>
      <c r="L1378" s="2">
        <f>IF(質格差指数!D1378="","",質格差指数!D1378)</f>
        <v>-3.55939818853689E-2</v>
      </c>
      <c r="M1378" s="2">
        <f>IF(質格差指数!E1378="","",質格差指数!E1378)</f>
        <v>4.7505748305654502E-2</v>
      </c>
      <c r="N1378" s="2">
        <f>IF(質格差指数!F1378="","",質格差指数!F1378)</f>
        <v>-2.8328175541861698E-2</v>
      </c>
      <c r="O1378" s="2">
        <f>IF(質格差指数!G1378="","",質格差指数!G1378)</f>
        <v>-2.0862215143857499E-2</v>
      </c>
    </row>
    <row r="1379" spans="1:15" x14ac:dyDescent="0.55000000000000004">
      <c r="A1379" s="3">
        <v>45</v>
      </c>
      <c r="B1379" s="3">
        <v>12</v>
      </c>
      <c r="I1379" s="3">
        <v>45</v>
      </c>
      <c r="J1379" s="3">
        <v>12</v>
      </c>
      <c r="K1379" s="2">
        <f>IF(質格差指数!C1379="","",質格差指数!C1379)</f>
        <v>7.3651369799379696E-2</v>
      </c>
      <c r="L1379" s="2">
        <f>IF(質格差指数!D1379="","",質格差指数!D1379)</f>
        <v>3.1773414831376599E-2</v>
      </c>
      <c r="M1379" s="2">
        <f>IF(質格差指数!E1379="","",質格差指数!E1379)</f>
        <v>0.127466987437235</v>
      </c>
      <c r="N1379" s="2">
        <f>IF(質格差指数!F1379="","",質格差指数!F1379)</f>
        <v>0.120927196683419</v>
      </c>
      <c r="O1379" s="2">
        <f>IF(質格差指数!G1379="","",質格差指数!G1379)</f>
        <v>0.16040201083188299</v>
      </c>
    </row>
    <row r="1380" spans="1:15" x14ac:dyDescent="0.55000000000000004">
      <c r="A1380" s="3">
        <v>45</v>
      </c>
      <c r="B1380" s="3">
        <v>13</v>
      </c>
      <c r="I1380" s="3">
        <v>45</v>
      </c>
      <c r="J1380" s="3">
        <v>13</v>
      </c>
      <c r="K1380" s="2">
        <f>IF(質格差指数!C1380="","",質格差指数!C1380)</f>
        <v>3.1708138730124499E-2</v>
      </c>
      <c r="L1380" s="2">
        <f>IF(質格差指数!D1380="","",質格差指数!D1380)</f>
        <v>-0.22318399841926301</v>
      </c>
      <c r="M1380" s="2">
        <f>IF(質格差指数!E1380="","",質格差指数!E1380)</f>
        <v>-0.215804764232647</v>
      </c>
      <c r="N1380" s="2">
        <f>IF(質格差指数!F1380="","",質格差指数!F1380)</f>
        <v>-0.24368708700793601</v>
      </c>
      <c r="O1380" s="2">
        <f>IF(質格差指数!G1380="","",質格差指数!G1380)</f>
        <v>-0.21362495771106099</v>
      </c>
    </row>
    <row r="1381" spans="1:15" x14ac:dyDescent="0.55000000000000004">
      <c r="A1381" s="3">
        <v>45</v>
      </c>
      <c r="B1381" s="3">
        <v>14</v>
      </c>
      <c r="I1381" s="3">
        <v>45</v>
      </c>
      <c r="J1381" s="3">
        <v>14</v>
      </c>
      <c r="K1381" s="2">
        <f>IF(質格差指数!C1381="","",質格差指数!C1381)</f>
        <v>9.9180799374537706E-2</v>
      </c>
      <c r="L1381" s="2">
        <f>IF(質格差指数!D1381="","",質格差指数!D1381)</f>
        <v>5.8183109933527301E-3</v>
      </c>
      <c r="M1381" s="2">
        <f>IF(質格差指数!E1381="","",質格差指数!E1381)</f>
        <v>-2.4618337912740702E-3</v>
      </c>
      <c r="N1381" s="2">
        <f>IF(質格差指数!F1381="","",質格差指数!F1381)</f>
        <v>9.6577541158512401E-2</v>
      </c>
      <c r="O1381" s="2">
        <f>IF(質格差指数!G1381="","",質格差指数!G1381)</f>
        <v>0.105497687957848</v>
      </c>
    </row>
    <row r="1382" spans="1:15" x14ac:dyDescent="0.55000000000000004">
      <c r="A1382" s="3">
        <v>45</v>
      </c>
      <c r="B1382" s="3">
        <v>15</v>
      </c>
      <c r="I1382" s="3">
        <v>45</v>
      </c>
      <c r="J1382" s="3">
        <v>15</v>
      </c>
      <c r="K1382" s="2">
        <f>IF(質格差指数!C1382="","",質格差指数!C1382)</f>
        <v>0.26730371625826499</v>
      </c>
      <c r="L1382" s="2">
        <f>IF(質格差指数!D1382="","",質格差指数!D1382)</f>
        <v>0.223617131823349</v>
      </c>
      <c r="M1382" s="2">
        <f>IF(質格差指数!E1382="","",質格差指数!E1382)</f>
        <v>0.133779208232678</v>
      </c>
      <c r="N1382" s="2">
        <f>IF(質格差指数!F1382="","",質格差指数!F1382)</f>
        <v>0.374058357405742</v>
      </c>
      <c r="O1382" s="2">
        <f>IF(質格差指数!G1382="","",質格差指数!G1382)</f>
        <v>0.39331005540866998</v>
      </c>
    </row>
    <row r="1383" spans="1:15" x14ac:dyDescent="0.55000000000000004">
      <c r="A1383" s="3">
        <v>45</v>
      </c>
      <c r="B1383" s="3">
        <v>16</v>
      </c>
      <c r="I1383" s="3">
        <v>45</v>
      </c>
      <c r="J1383" s="3">
        <v>16</v>
      </c>
      <c r="K1383" s="2">
        <f>IF(質格差指数!C1383="","",質格差指数!C1383)</f>
        <v>8.6593428907208198E-2</v>
      </c>
      <c r="L1383" s="2">
        <f>IF(質格差指数!D1383="","",質格差指数!D1383)</f>
        <v>1.7143753205713499E-2</v>
      </c>
      <c r="M1383" s="2">
        <f>IF(質格差指数!E1383="","",質格差指数!E1383)</f>
        <v>5.8712191252176797E-2</v>
      </c>
      <c r="N1383" s="2">
        <f>IF(質格差指数!F1383="","",質格差指数!F1383)</f>
        <v>4.9034549043449602E-2</v>
      </c>
      <c r="O1383" s="2">
        <f>IF(質格差指数!G1383="","",質格差指数!G1383)</f>
        <v>6.1365375008731397E-2</v>
      </c>
    </row>
    <row r="1384" spans="1:15" x14ac:dyDescent="0.55000000000000004">
      <c r="A1384" s="3">
        <v>45</v>
      </c>
      <c r="B1384" s="3">
        <v>17</v>
      </c>
      <c r="I1384" s="3">
        <v>45</v>
      </c>
      <c r="J1384" s="3">
        <v>17</v>
      </c>
      <c r="K1384" s="2">
        <f>IF(質格差指数!C1384="","",質格差指数!C1384)</f>
        <v>3.5645328540687603E-2</v>
      </c>
      <c r="L1384" s="2">
        <f>IF(質格差指数!D1384="","",質格差指数!D1384)</f>
        <v>2.8477694531136001E-2</v>
      </c>
      <c r="M1384" s="2">
        <f>IF(質格差指数!E1384="","",質格差指数!E1384)</f>
        <v>3.1643955810077902E-2</v>
      </c>
      <c r="N1384" s="2">
        <f>IF(質格差指数!F1384="","",質格差指数!F1384)</f>
        <v>4.8410464610542402E-2</v>
      </c>
      <c r="O1384" s="2">
        <f>IF(質格差指数!G1384="","",質格差指数!G1384)</f>
        <v>2.8520079598171402E-2</v>
      </c>
    </row>
    <row r="1385" spans="1:15" x14ac:dyDescent="0.55000000000000004">
      <c r="A1385" s="3">
        <v>45</v>
      </c>
      <c r="B1385" s="3">
        <v>18</v>
      </c>
      <c r="I1385" s="3">
        <v>45</v>
      </c>
      <c r="J1385" s="3">
        <v>18</v>
      </c>
      <c r="K1385" s="2">
        <f>IF(質格差指数!C1385="","",質格差指数!C1385)</f>
        <v>6.3349674307069401E-3</v>
      </c>
      <c r="L1385" s="2">
        <f>IF(質格差指数!D1385="","",質格差指数!D1385)</f>
        <v>3.8790301744204697E-2</v>
      </c>
      <c r="M1385" s="2">
        <f>IF(質格差指数!E1385="","",質格差指数!E1385)</f>
        <v>2.1987528229093299E-2</v>
      </c>
      <c r="N1385" s="2">
        <f>IF(質格差指数!F1385="","",質格差指数!F1385)</f>
        <v>-3.6781162585390898E-3</v>
      </c>
      <c r="O1385" s="2">
        <f>IF(質格差指数!G1385="","",質格差指数!G1385)</f>
        <v>3.9313601673335301E-2</v>
      </c>
    </row>
    <row r="1386" spans="1:15" x14ac:dyDescent="0.55000000000000004">
      <c r="A1386" s="3">
        <v>45</v>
      </c>
      <c r="B1386" s="3">
        <v>19</v>
      </c>
      <c r="I1386" s="3">
        <v>45</v>
      </c>
      <c r="J1386" s="3">
        <v>19</v>
      </c>
      <c r="K1386" s="2">
        <f>IF(質格差指数!C1386="","",質格差指数!C1386)</f>
        <v>1.1594242779413601E-2</v>
      </c>
      <c r="L1386" s="2">
        <f>IF(質格差指数!D1386="","",質格差指数!D1386)</f>
        <v>2.6598359568387801E-2</v>
      </c>
      <c r="M1386" s="2">
        <f>IF(質格差指数!E1386="","",質格差指数!E1386)</f>
        <v>2.9617036437012401E-2</v>
      </c>
      <c r="N1386" s="2">
        <f>IF(質格差指数!F1386="","",質格差指数!F1386)</f>
        <v>3.7346905329484002E-2</v>
      </c>
      <c r="O1386" s="2">
        <f>IF(質格差指数!G1386="","",質格差指数!G1386)</f>
        <v>4.4571242588034798E-2</v>
      </c>
    </row>
    <row r="1387" spans="1:15" x14ac:dyDescent="0.55000000000000004">
      <c r="A1387" s="3">
        <v>45</v>
      </c>
      <c r="B1387" s="3">
        <v>20</v>
      </c>
      <c r="I1387" s="3">
        <v>45</v>
      </c>
      <c r="J1387" s="3">
        <v>20</v>
      </c>
      <c r="K1387" s="2">
        <f>IF(質格差指数!C1387="","",質格差指数!C1387)</f>
        <v>1.7568963673828999E-2</v>
      </c>
      <c r="L1387" s="2">
        <f>IF(質格差指数!D1387="","",質格差指数!D1387)</f>
        <v>7.7801278306349406E-2</v>
      </c>
      <c r="M1387" s="2">
        <f>IF(質格差指数!E1387="","",質格差指数!E1387)</f>
        <v>4.9891559180772101E-2</v>
      </c>
      <c r="N1387" s="2">
        <f>IF(質格差指数!F1387="","",質格差指数!F1387)</f>
        <v>3.9714932521534803E-2</v>
      </c>
      <c r="O1387" s="2">
        <f>IF(質格差指数!G1387="","",質格差指数!G1387)</f>
        <v>4.4071545550243701E-2</v>
      </c>
    </row>
    <row r="1388" spans="1:15" x14ac:dyDescent="0.55000000000000004">
      <c r="A1388" s="3">
        <v>45</v>
      </c>
      <c r="B1388" s="3">
        <v>21</v>
      </c>
      <c r="I1388" s="3">
        <v>45</v>
      </c>
      <c r="J1388" s="3">
        <v>21</v>
      </c>
      <c r="K1388" s="2">
        <f>IF(質格差指数!C1388="","",質格差指数!C1388)</f>
        <v>8.6117087582008894E-2</v>
      </c>
      <c r="L1388" s="2">
        <f>IF(質格差指数!D1388="","",質格差指数!D1388)</f>
        <v>4.8704636470223203E-2</v>
      </c>
      <c r="M1388" s="2">
        <f>IF(質格差指数!E1388="","",質格差指数!E1388)</f>
        <v>4.2842036981312802E-2</v>
      </c>
      <c r="N1388" s="2">
        <f>IF(質格差指数!F1388="","",質格差指数!F1388)</f>
        <v>4.4868185663230399E-2</v>
      </c>
      <c r="O1388" s="2">
        <f>IF(質格差指数!G1388="","",質格差指数!G1388)</f>
        <v>5.7813054020828501E-2</v>
      </c>
    </row>
    <row r="1389" spans="1:15" x14ac:dyDescent="0.55000000000000004">
      <c r="A1389" s="3">
        <v>45</v>
      </c>
      <c r="B1389" s="3">
        <v>22</v>
      </c>
      <c r="I1389" s="3">
        <v>45</v>
      </c>
      <c r="J1389" s="3">
        <v>22</v>
      </c>
      <c r="K1389" s="2">
        <f>IF(質格差指数!C1389="","",質格差指数!C1389)</f>
        <v>0.12535672812895499</v>
      </c>
      <c r="L1389" s="2">
        <f>IF(質格差指数!D1389="","",質格差指数!D1389)</f>
        <v>-3.21756797143102E-3</v>
      </c>
      <c r="M1389" s="2">
        <f>IF(質格差指数!E1389="","",質格差指数!E1389)</f>
        <v>-3.36626312505919E-2</v>
      </c>
      <c r="N1389" s="2">
        <f>IF(質格差指数!F1389="","",質格差指数!F1389)</f>
        <v>-1.93761955444555E-2</v>
      </c>
      <c r="O1389" s="2">
        <f>IF(質格差指数!G1389="","",質格差指数!G1389)</f>
        <v>-2.4334399355490501E-2</v>
      </c>
    </row>
    <row r="1390" spans="1:15" x14ac:dyDescent="0.55000000000000004">
      <c r="A1390" s="3">
        <v>45</v>
      </c>
      <c r="B1390" s="3">
        <v>23</v>
      </c>
      <c r="I1390" s="3">
        <v>45</v>
      </c>
      <c r="J1390" s="3">
        <v>23</v>
      </c>
      <c r="K1390" s="2">
        <f>IF(質格差指数!C1390="","",質格差指数!C1390)</f>
        <v>0.20318176844337599</v>
      </c>
      <c r="L1390" s="2">
        <f>IF(質格差指数!D1390="","",質格差指数!D1390)</f>
        <v>0.181986737997305</v>
      </c>
      <c r="M1390" s="2">
        <f>IF(質格差指数!E1390="","",質格差指数!E1390)</f>
        <v>0.14844519215076599</v>
      </c>
      <c r="N1390" s="2">
        <f>IF(質格差指数!F1390="","",質格差指数!F1390)</f>
        <v>-3.61763812111488E-2</v>
      </c>
      <c r="O1390" s="2">
        <f>IF(質格差指数!G1390="","",質格差指数!G1390)</f>
        <v>8.85209206848971E-2</v>
      </c>
    </row>
    <row r="1391" spans="1:15" x14ac:dyDescent="0.55000000000000004">
      <c r="A1391" s="3">
        <v>45</v>
      </c>
      <c r="B1391" s="3">
        <v>24</v>
      </c>
      <c r="I1391" s="3">
        <v>45</v>
      </c>
      <c r="J1391" s="3">
        <v>24</v>
      </c>
      <c r="K1391" s="2">
        <f>IF(質格差指数!C1391="","",質格差指数!C1391)</f>
        <v>0.118243507718668</v>
      </c>
      <c r="L1391" s="2">
        <f>IF(質格差指数!D1391="","",質格差指数!D1391)</f>
        <v>8.8853635461956307E-2</v>
      </c>
      <c r="M1391" s="2">
        <f>IF(質格差指数!E1391="","",質格差指数!E1391)</f>
        <v>8.1336281519571701E-2</v>
      </c>
      <c r="N1391" s="2">
        <f>IF(質格差指数!F1391="","",質格差指数!F1391)</f>
        <v>8.45299986866037E-2</v>
      </c>
      <c r="O1391" s="2">
        <f>IF(質格差指数!G1391="","",質格差指数!G1391)</f>
        <v>0.127104144324755</v>
      </c>
    </row>
    <row r="1392" spans="1:15" x14ac:dyDescent="0.55000000000000004">
      <c r="A1392" s="3">
        <v>45</v>
      </c>
      <c r="B1392" s="3">
        <v>25</v>
      </c>
      <c r="I1392" s="3">
        <v>45</v>
      </c>
      <c r="J1392" s="3">
        <v>25</v>
      </c>
      <c r="K1392" s="2">
        <f>IF(質格差指数!C1392="","",質格差指数!C1392)</f>
        <v>7.2750722844063906E-2</v>
      </c>
      <c r="L1392" s="2">
        <f>IF(質格差指数!D1392="","",質格差指数!D1392)</f>
        <v>3.75451624369866E-2</v>
      </c>
      <c r="M1392" s="2">
        <f>IF(質格差指数!E1392="","",質格差指数!E1392)</f>
        <v>0.15622516841408399</v>
      </c>
      <c r="N1392" s="2">
        <f>IF(質格差指数!F1392="","",質格差指数!F1392)</f>
        <v>0.13688412296345501</v>
      </c>
      <c r="O1392" s="2">
        <f>IF(質格差指数!G1392="","",質格差指数!G1392)</f>
        <v>7.9920490979175501E-2</v>
      </c>
    </row>
    <row r="1393" spans="1:15" x14ac:dyDescent="0.55000000000000004">
      <c r="A1393" s="3">
        <v>45</v>
      </c>
      <c r="B1393" s="3">
        <v>26</v>
      </c>
      <c r="I1393" s="3">
        <v>45</v>
      </c>
      <c r="J1393" s="3">
        <v>26</v>
      </c>
      <c r="K1393" s="2">
        <f>IF(質格差指数!C1393="","",質格差指数!C1393)</f>
        <v>3.8173547738788997E-2</v>
      </c>
      <c r="L1393" s="2">
        <f>IF(質格差指数!D1393="","",質格差指数!D1393)</f>
        <v>9.9972428653269205E-2</v>
      </c>
      <c r="M1393" s="2">
        <f>IF(質格差指数!E1393="","",質格差指数!E1393)</f>
        <v>7.4243802215421803E-2</v>
      </c>
      <c r="N1393" s="2">
        <f>IF(質格差指数!F1393="","",質格差指数!F1393)</f>
        <v>-1.3745553945775601E-2</v>
      </c>
      <c r="O1393" s="2">
        <f>IF(質格差指数!G1393="","",質格差指数!G1393)</f>
        <v>1.231201327283E-2</v>
      </c>
    </row>
    <row r="1394" spans="1:15" x14ac:dyDescent="0.55000000000000004">
      <c r="A1394" s="3">
        <v>45</v>
      </c>
      <c r="B1394" s="3">
        <v>27</v>
      </c>
      <c r="I1394" s="3">
        <v>45</v>
      </c>
      <c r="J1394" s="3">
        <v>27</v>
      </c>
      <c r="K1394" s="2">
        <f>IF(質格差指数!C1394="","",質格差指数!C1394)</f>
        <v>1.3186902682072E-2</v>
      </c>
      <c r="L1394" s="2">
        <f>IF(質格差指数!D1394="","",質格差指数!D1394)</f>
        <v>9.7969250600351596E-2</v>
      </c>
      <c r="M1394" s="2">
        <f>IF(質格差指数!E1394="","",質格差指数!E1394)</f>
        <v>-4.0952453304610197E-4</v>
      </c>
      <c r="N1394" s="2">
        <f>IF(質格差指数!F1394="","",質格差指数!F1394)</f>
        <v>-5.4638607198683499E-2</v>
      </c>
      <c r="O1394" s="2">
        <f>IF(質格差指数!G1394="","",質格差指数!G1394)</f>
        <v>-2.8947416709471801E-2</v>
      </c>
    </row>
    <row r="1395" spans="1:15" x14ac:dyDescent="0.55000000000000004">
      <c r="A1395" s="3">
        <v>45</v>
      </c>
      <c r="B1395" s="3">
        <v>28</v>
      </c>
      <c r="I1395" s="3">
        <v>45</v>
      </c>
      <c r="J1395" s="3">
        <v>28</v>
      </c>
      <c r="K1395" s="2">
        <f>IF(質格差指数!C1395="","",質格差指数!C1395)</f>
        <v>1.8640584098612901E-2</v>
      </c>
      <c r="L1395" s="2">
        <f>IF(質格差指数!D1395="","",質格差指数!D1395)</f>
        <v>5.1911155584860001E-3</v>
      </c>
      <c r="M1395" s="2">
        <f>IF(質格差指数!E1395="","",質格差指数!E1395)</f>
        <v>1.07182815352342E-2</v>
      </c>
      <c r="N1395" s="2">
        <f>IF(質格差指数!F1395="","",質格差指数!F1395)</f>
        <v>1.66037516892854E-2</v>
      </c>
      <c r="O1395" s="2">
        <f>IF(質格差指数!G1395="","",質格差指数!G1395)</f>
        <v>1.8654387402172401E-2</v>
      </c>
    </row>
    <row r="1396" spans="1:15" x14ac:dyDescent="0.55000000000000004">
      <c r="A1396" s="3">
        <v>45</v>
      </c>
      <c r="B1396" s="3">
        <v>29</v>
      </c>
      <c r="I1396" s="3">
        <v>45</v>
      </c>
      <c r="J1396" s="3">
        <v>29</v>
      </c>
      <c r="K1396" s="2">
        <f>IF(質格差指数!C1396="","",質格差指数!C1396)</f>
        <v>5.3163598205183002E-2</v>
      </c>
      <c r="L1396" s="2">
        <f>IF(質格差指数!D1396="","",質格差指数!D1396)</f>
        <v>7.4940476995331698E-2</v>
      </c>
      <c r="M1396" s="2">
        <f>IF(質格差指数!E1396="","",質格差指数!E1396)</f>
        <v>3.7326892036891102E-2</v>
      </c>
      <c r="N1396" s="2">
        <f>IF(質格差指数!F1396="","",質格差指数!F1396)</f>
        <v>7.0749265519103696E-2</v>
      </c>
      <c r="O1396" s="2">
        <f>IF(質格差指数!G1396="","",質格差指数!G1396)</f>
        <v>0.10191580956215</v>
      </c>
    </row>
    <row r="1397" spans="1:15" x14ac:dyDescent="0.55000000000000004">
      <c r="A1397" s="3">
        <v>45</v>
      </c>
      <c r="B1397" s="3">
        <v>30</v>
      </c>
      <c r="I1397" s="3">
        <v>45</v>
      </c>
      <c r="J1397" s="3">
        <v>30</v>
      </c>
      <c r="K1397" s="2">
        <f>IF(質格差指数!C1397="","",質格差指数!C1397)</f>
        <v>5.6172266149656799E-2</v>
      </c>
      <c r="L1397" s="2">
        <f>IF(質格差指数!D1397="","",質格差指数!D1397)</f>
        <v>1.6332090620980101E-2</v>
      </c>
      <c r="M1397" s="2">
        <f>IF(質格差指数!E1397="","",質格差指数!E1397)</f>
        <v>3.1828692101053303E-2</v>
      </c>
      <c r="N1397" s="2">
        <f>IF(質格差指数!F1397="","",質格差指数!F1397)</f>
        <v>2.3069004198857299E-2</v>
      </c>
      <c r="O1397" s="2">
        <f>IF(質格差指数!G1397="","",質格差指数!G1397)</f>
        <v>2.1317795019056798E-2</v>
      </c>
    </row>
    <row r="1398" spans="1:15" x14ac:dyDescent="0.55000000000000004">
      <c r="A1398" s="3">
        <v>45</v>
      </c>
      <c r="B1398" s="3">
        <v>31</v>
      </c>
      <c r="I1398" s="3">
        <v>45</v>
      </c>
      <c r="J1398" s="3">
        <v>31</v>
      </c>
      <c r="K1398" s="2">
        <f>IF(質格差指数!C1398="","",質格差指数!C1398)</f>
        <v>5.7365545694932303E-2</v>
      </c>
      <c r="L1398" s="2">
        <f>IF(質格差指数!D1398="","",質格差指数!D1398)</f>
        <v>4.2962500833736303E-2</v>
      </c>
      <c r="M1398" s="2">
        <f>IF(質格差指数!E1398="","",質格差指数!E1398)</f>
        <v>-2.0410959679128E-3</v>
      </c>
      <c r="N1398" s="2">
        <f>IF(質格差指数!F1398="","",質格差指数!F1398)</f>
        <v>1.63644764047759E-2</v>
      </c>
      <c r="O1398" s="2">
        <f>IF(質格差指数!G1398="","",質格差指数!G1398)</f>
        <v>1.7632431014389501E-2</v>
      </c>
    </row>
    <row r="1399" spans="1:15" x14ac:dyDescent="0.55000000000000004">
      <c r="A1399" s="3">
        <v>46</v>
      </c>
      <c r="B1399" s="3">
        <v>1</v>
      </c>
      <c r="I1399" s="3">
        <v>46</v>
      </c>
      <c r="J1399" s="3">
        <v>1</v>
      </c>
      <c r="K1399" s="2">
        <f>IF(質格差指数!C1399="","",質格差指数!C1399)</f>
        <v>0.263556592397932</v>
      </c>
      <c r="L1399" s="2">
        <f>IF(質格差指数!D1399="","",質格差指数!D1399)</f>
        <v>0.23629792178402001</v>
      </c>
      <c r="M1399" s="2">
        <f>IF(質格差指数!E1399="","",質格差指数!E1399)</f>
        <v>0.23290084013284301</v>
      </c>
      <c r="N1399" s="2">
        <f>IF(質格差指数!F1399="","",質格差指数!F1399)</f>
        <v>0.217447859877273</v>
      </c>
      <c r="O1399" s="2">
        <f>IF(質格差指数!G1399="","",質格差指数!G1399)</f>
        <v>0.21703434546546199</v>
      </c>
    </row>
    <row r="1400" spans="1:15" x14ac:dyDescent="0.55000000000000004">
      <c r="A1400" s="3">
        <v>46</v>
      </c>
      <c r="B1400" s="3">
        <v>2</v>
      </c>
      <c r="I1400" s="3">
        <v>46</v>
      </c>
      <c r="J1400" s="3">
        <v>2</v>
      </c>
      <c r="K1400" s="2">
        <f>IF(質格差指数!C1400="","",質格差指数!C1400)</f>
        <v>-0.51573009729347596</v>
      </c>
      <c r="L1400" s="2">
        <f>IF(質格差指数!D1400="","",質格差指数!D1400)</f>
        <v>-0.182252988596487</v>
      </c>
      <c r="M1400" s="2">
        <f>IF(質格差指数!E1400="","",質格差指数!E1400)</f>
        <v>-3.7778877665595498E-2</v>
      </c>
      <c r="N1400" s="2">
        <f>IF(質格差指数!F1400="","",質格差指数!F1400)</f>
        <v>-0.62266088186233204</v>
      </c>
      <c r="O1400" s="2">
        <f>IF(質格差指数!G1400="","",質格差指数!G1400)</f>
        <v>-0.61687478953427899</v>
      </c>
    </row>
    <row r="1401" spans="1:15" x14ac:dyDescent="0.55000000000000004">
      <c r="A1401" s="3">
        <v>46</v>
      </c>
      <c r="B1401" s="3">
        <v>3</v>
      </c>
      <c r="I1401" s="3">
        <v>46</v>
      </c>
      <c r="J1401" s="3">
        <v>3</v>
      </c>
      <c r="K1401" s="2">
        <f>IF(質格差指数!C1401="","",質格差指数!C1401)</f>
        <v>-4.6386640775849504E-3</v>
      </c>
      <c r="L1401" s="2">
        <f>IF(質格差指数!D1401="","",質格差指数!D1401)</f>
        <v>-5.0856698080519E-2</v>
      </c>
      <c r="M1401" s="2">
        <f>IF(質格差指数!E1401="","",質格差指数!E1401)</f>
        <v>5.2459902462482803E-3</v>
      </c>
      <c r="N1401" s="2">
        <f>IF(質格差指数!F1401="","",質格差指数!F1401)</f>
        <v>-1.3468322875069501E-2</v>
      </c>
      <c r="O1401" s="2">
        <f>IF(質格差指数!G1401="","",質格差指数!G1401)</f>
        <v>-1.18732814341941E-2</v>
      </c>
    </row>
    <row r="1402" spans="1:15" x14ac:dyDescent="0.55000000000000004">
      <c r="A1402" s="3">
        <v>46</v>
      </c>
      <c r="B1402" s="3">
        <v>4</v>
      </c>
      <c r="I1402" s="3">
        <v>46</v>
      </c>
      <c r="J1402" s="3">
        <v>4</v>
      </c>
      <c r="K1402" s="2">
        <f>IF(質格差指数!C1402="","",質格差指数!C1402)</f>
        <v>0.16974380225333499</v>
      </c>
      <c r="L1402" s="2">
        <f>IF(質格差指数!D1402="","",質格差指数!D1402)</f>
        <v>6.4284807830802093E-2</v>
      </c>
      <c r="M1402" s="2">
        <f>IF(質格差指数!E1402="","",質格差指数!E1402)</f>
        <v>6.5119641221063201E-2</v>
      </c>
      <c r="N1402" s="2">
        <f>IF(質格差指数!F1402="","",質格差指数!F1402)</f>
        <v>0.208234549262761</v>
      </c>
      <c r="O1402" s="2">
        <f>IF(質格差指数!G1402="","",質格差指数!G1402)</f>
        <v>0.21238724745846099</v>
      </c>
    </row>
    <row r="1403" spans="1:15" x14ac:dyDescent="0.55000000000000004">
      <c r="A1403" s="3">
        <v>46</v>
      </c>
      <c r="B1403" s="3">
        <v>5</v>
      </c>
      <c r="I1403" s="3">
        <v>46</v>
      </c>
      <c r="J1403" s="3">
        <v>5</v>
      </c>
      <c r="K1403" s="2">
        <f>IF(質格差指数!C1403="","",質格差指数!C1403)</f>
        <v>0.46093381962914998</v>
      </c>
      <c r="L1403" s="2">
        <f>IF(質格差指数!D1403="","",質格差指数!D1403)</f>
        <v>0.12765033961195901</v>
      </c>
      <c r="M1403" s="2">
        <f>IF(質格差指数!E1403="","",質格差指数!E1403)</f>
        <v>0.18697388887942601</v>
      </c>
      <c r="N1403" s="2">
        <f>IF(質格差指数!F1403="","",質格差指数!F1403)</f>
        <v>0.26866195666235099</v>
      </c>
      <c r="O1403" s="2">
        <f>IF(質格差指数!G1403="","",質格差指数!G1403)</f>
        <v>0.283435359454494</v>
      </c>
    </row>
    <row r="1404" spans="1:15" x14ac:dyDescent="0.55000000000000004">
      <c r="A1404" s="3">
        <v>46</v>
      </c>
      <c r="B1404" s="3">
        <v>6</v>
      </c>
      <c r="I1404" s="3">
        <v>46</v>
      </c>
      <c r="J1404" s="3">
        <v>6</v>
      </c>
      <c r="K1404" s="2">
        <f>IF(質格差指数!C1404="","",質格差指数!C1404)</f>
        <v>0.13274003024962699</v>
      </c>
      <c r="L1404" s="2">
        <f>IF(質格差指数!D1404="","",質格差指数!D1404)</f>
        <v>0.158401550659308</v>
      </c>
      <c r="M1404" s="2">
        <f>IF(質格差指数!E1404="","",質格差指数!E1404)</f>
        <v>0.20195666094008399</v>
      </c>
      <c r="N1404" s="2">
        <f>IF(質格差指数!F1404="","",質格差指数!F1404)</f>
        <v>0.46548192735857802</v>
      </c>
      <c r="O1404" s="2">
        <f>IF(質格差指数!G1404="","",質格差指数!G1404)</f>
        <v>0.48006643125304999</v>
      </c>
    </row>
    <row r="1405" spans="1:15" x14ac:dyDescent="0.55000000000000004">
      <c r="A1405" s="3">
        <v>46</v>
      </c>
      <c r="B1405" s="3">
        <v>7</v>
      </c>
      <c r="I1405" s="3">
        <v>46</v>
      </c>
      <c r="J1405" s="3">
        <v>7</v>
      </c>
      <c r="K1405" s="2">
        <f>IF(質格差指数!C1405="","",質格差指数!C1405)</f>
        <v>5.41063078254213E-2</v>
      </c>
      <c r="L1405" s="2">
        <f>IF(質格差指数!D1405="","",質格差指数!D1405)</f>
        <v>2.1270385859482599E-3</v>
      </c>
      <c r="M1405" s="2">
        <f>IF(質格差指数!E1405="","",質格差指数!E1405)</f>
        <v>6.1559219431787902E-2</v>
      </c>
      <c r="N1405" s="2">
        <f>IF(質格差指数!F1405="","",質格差指数!F1405)</f>
        <v>-3.1639526783357498E-2</v>
      </c>
      <c r="O1405" s="2">
        <f>IF(質格差指数!G1405="","",質格差指数!G1405)</f>
        <v>-3.0039254846356101E-2</v>
      </c>
    </row>
    <row r="1406" spans="1:15" x14ac:dyDescent="0.55000000000000004">
      <c r="A1406" s="3">
        <v>46</v>
      </c>
      <c r="B1406" s="3">
        <v>8</v>
      </c>
      <c r="I1406" s="3">
        <v>46</v>
      </c>
      <c r="J1406" s="3">
        <v>8</v>
      </c>
      <c r="K1406" s="2">
        <f>IF(質格差指数!C1406="","",質格差指数!C1406)</f>
        <v>0.66850430773067704</v>
      </c>
      <c r="L1406" s="2">
        <f>IF(質格差指数!D1406="","",質格差指数!D1406)</f>
        <v>0.48169836852695003</v>
      </c>
      <c r="M1406" s="2">
        <f>IF(質格差指数!E1406="","",質格差指数!E1406)</f>
        <v>0.49600801925137</v>
      </c>
      <c r="N1406" s="2">
        <f>IF(質格差指数!F1406="","",質格差指数!F1406)</f>
        <v>0.55072530684793497</v>
      </c>
      <c r="O1406" s="2">
        <f>IF(質格差指数!G1406="","",質格差指数!G1406)</f>
        <v>0.56465429191264005</v>
      </c>
    </row>
    <row r="1407" spans="1:15" x14ac:dyDescent="0.55000000000000004">
      <c r="A1407" s="3">
        <v>46</v>
      </c>
      <c r="B1407" s="3">
        <v>9</v>
      </c>
      <c r="I1407" s="3">
        <v>46</v>
      </c>
      <c r="J1407" s="3">
        <v>9</v>
      </c>
      <c r="K1407" s="2">
        <f>IF(質格差指数!C1407="","",質格差指数!C1407)</f>
        <v>0.121646283994801</v>
      </c>
      <c r="L1407" s="2">
        <f>IF(質格差指数!D1407="","",質格差指数!D1407)</f>
        <v>0.105919088425921</v>
      </c>
      <c r="M1407" s="2">
        <f>IF(質格差指数!E1407="","",質格差指数!E1407)</f>
        <v>7.0424675817307006E-2</v>
      </c>
      <c r="N1407" s="2">
        <f>IF(質格差指数!F1407="","",質格差指数!F1407)</f>
        <v>5.7020312657608901E-2</v>
      </c>
      <c r="O1407" s="2">
        <f>IF(質格差指数!G1407="","",質格差指数!G1407)</f>
        <v>5.3218207587266503E-2</v>
      </c>
    </row>
    <row r="1408" spans="1:15" x14ac:dyDescent="0.55000000000000004">
      <c r="A1408" s="3">
        <v>46</v>
      </c>
      <c r="B1408" s="3">
        <v>10</v>
      </c>
      <c r="I1408" s="3">
        <v>46</v>
      </c>
      <c r="J1408" s="3">
        <v>10</v>
      </c>
      <c r="K1408" s="2">
        <f>IF(質格差指数!C1408="","",質格差指数!C1408)</f>
        <v>6.56079148531898E-2</v>
      </c>
      <c r="L1408" s="2">
        <f>IF(質格差指数!D1408="","",質格差指数!D1408)</f>
        <v>1.81565782951221E-2</v>
      </c>
      <c r="M1408" s="2">
        <f>IF(質格差指数!E1408="","",質格差指数!E1408)</f>
        <v>2.3602574340686199E-2</v>
      </c>
      <c r="N1408" s="2">
        <f>IF(質格差指数!F1408="","",質格差指数!F1408)</f>
        <v>9.7583989154275096E-3</v>
      </c>
      <c r="O1408" s="2">
        <f>IF(質格差指数!G1408="","",質格差指数!G1408)</f>
        <v>1.7082348710759601E-2</v>
      </c>
    </row>
    <row r="1409" spans="1:15" x14ac:dyDescent="0.55000000000000004">
      <c r="A1409" s="3">
        <v>46</v>
      </c>
      <c r="B1409" s="3">
        <v>11</v>
      </c>
      <c r="I1409" s="3">
        <v>46</v>
      </c>
      <c r="J1409" s="3">
        <v>11</v>
      </c>
      <c r="K1409" s="2">
        <f>IF(質格差指数!C1409="","",質格差指数!C1409)</f>
        <v>-6.7913768257877205E-2</v>
      </c>
      <c r="L1409" s="2">
        <f>IF(質格差指数!D1409="","",質格差指数!D1409)</f>
        <v>-7.96548687946666E-2</v>
      </c>
      <c r="M1409" s="2">
        <f>IF(質格差指数!E1409="","",質格差指数!E1409)</f>
        <v>-2.62705263436354E-2</v>
      </c>
      <c r="N1409" s="2">
        <f>IF(質格差指数!F1409="","",質格差指数!F1409)</f>
        <v>-0.103238311481962</v>
      </c>
      <c r="O1409" s="2">
        <f>IF(質格差指数!G1409="","",質格差指数!G1409)</f>
        <v>-9.3905774219170804E-2</v>
      </c>
    </row>
    <row r="1410" spans="1:15" x14ac:dyDescent="0.55000000000000004">
      <c r="A1410" s="3">
        <v>46</v>
      </c>
      <c r="B1410" s="3">
        <v>12</v>
      </c>
      <c r="I1410" s="3">
        <v>46</v>
      </c>
      <c r="J1410" s="3">
        <v>12</v>
      </c>
      <c r="K1410" s="2">
        <f>IF(質格差指数!C1410="","",質格差指数!C1410)</f>
        <v>-3.3109342860425703E-2</v>
      </c>
      <c r="L1410" s="2">
        <f>IF(質格差指数!D1410="","",質格差指数!D1410)</f>
        <v>-6.3109907524764003E-2</v>
      </c>
      <c r="M1410" s="2">
        <f>IF(質格差指数!E1410="","",質格差指数!E1410)</f>
        <v>-9.7006896920758701E-2</v>
      </c>
      <c r="N1410" s="2">
        <f>IF(質格差指数!F1410="","",質格差指数!F1410)</f>
        <v>0.119093939686925</v>
      </c>
      <c r="O1410" s="2">
        <f>IF(質格差指数!G1410="","",質格差指数!G1410)</f>
        <v>0.154606209556156</v>
      </c>
    </row>
    <row r="1411" spans="1:15" x14ac:dyDescent="0.55000000000000004">
      <c r="A1411" s="3">
        <v>46</v>
      </c>
      <c r="B1411" s="3">
        <v>13</v>
      </c>
      <c r="I1411" s="3">
        <v>46</v>
      </c>
      <c r="J1411" s="3">
        <v>13</v>
      </c>
      <c r="K1411" s="2">
        <f>IF(質格差指数!C1411="","",質格差指数!C1411)</f>
        <v>1.11495142525577</v>
      </c>
      <c r="L1411" s="2">
        <f>IF(質格差指数!D1411="","",質格差指数!D1411)</f>
        <v>0.78227566370200696</v>
      </c>
      <c r="M1411" s="2">
        <f>IF(質格差指数!E1411="","",質格差指数!E1411)</f>
        <v>0.222806510707074</v>
      </c>
      <c r="N1411" s="2">
        <f>IF(質格差指数!F1411="","",質格差指数!F1411)</f>
        <v>0.13635114757247299</v>
      </c>
      <c r="O1411" s="2">
        <f>IF(質格差指数!G1411="","",質格差指数!G1411)</f>
        <v>0.16047795398328099</v>
      </c>
    </row>
    <row r="1412" spans="1:15" x14ac:dyDescent="0.55000000000000004">
      <c r="A1412" s="3">
        <v>46</v>
      </c>
      <c r="B1412" s="3">
        <v>14</v>
      </c>
      <c r="I1412" s="3">
        <v>46</v>
      </c>
      <c r="J1412" s="3">
        <v>14</v>
      </c>
      <c r="K1412" s="2">
        <f>IF(質格差指数!C1412="","",質格差指数!C1412)</f>
        <v>0.23625882838084999</v>
      </c>
      <c r="L1412" s="2">
        <f>IF(質格差指数!D1412="","",質格差指数!D1412)</f>
        <v>8.0264211530636204E-2</v>
      </c>
      <c r="M1412" s="2">
        <f>IF(質格差指数!E1412="","",質格差指数!E1412)</f>
        <v>9.4836274820582194E-3</v>
      </c>
      <c r="N1412" s="2">
        <f>IF(質格差指数!F1412="","",質格差指数!F1412)</f>
        <v>0.20767983298037801</v>
      </c>
      <c r="O1412" s="2">
        <f>IF(質格差指数!G1412="","",質格差指数!G1412)</f>
        <v>0.22083801826060601</v>
      </c>
    </row>
    <row r="1413" spans="1:15" x14ac:dyDescent="0.55000000000000004">
      <c r="A1413" s="3">
        <v>46</v>
      </c>
      <c r="B1413" s="3">
        <v>15</v>
      </c>
      <c r="I1413" s="3">
        <v>46</v>
      </c>
      <c r="J1413" s="3">
        <v>15</v>
      </c>
      <c r="K1413" s="2">
        <f>IF(質格差指数!C1413="","",質格差指数!C1413)</f>
        <v>0.24720243814218801</v>
      </c>
      <c r="L1413" s="2">
        <f>IF(質格差指数!D1413="","",質格差指数!D1413)</f>
        <v>9.7567905751847206E-2</v>
      </c>
      <c r="M1413" s="2">
        <f>IF(質格差指数!E1413="","",質格差指数!E1413)</f>
        <v>0.120706514654128</v>
      </c>
      <c r="N1413" s="2">
        <f>IF(質格差指数!F1413="","",質格差指数!F1413)</f>
        <v>6.53832022734607E-2</v>
      </c>
      <c r="O1413" s="2">
        <f>IF(質格差指数!G1413="","",質格差指数!G1413)</f>
        <v>7.8141253248680403E-2</v>
      </c>
    </row>
    <row r="1414" spans="1:15" x14ac:dyDescent="0.55000000000000004">
      <c r="A1414" s="3">
        <v>46</v>
      </c>
      <c r="B1414" s="3">
        <v>16</v>
      </c>
      <c r="I1414" s="3">
        <v>46</v>
      </c>
      <c r="J1414" s="3">
        <v>16</v>
      </c>
      <c r="K1414" s="2">
        <f>IF(質格差指数!C1414="","",質格差指数!C1414)</f>
        <v>3.7404874238619601E-2</v>
      </c>
      <c r="L1414" s="2">
        <f>IF(質格差指数!D1414="","",質格差指数!D1414)</f>
        <v>-5.3583296947165203E-2</v>
      </c>
      <c r="M1414" s="2">
        <f>IF(質格差指数!E1414="","",質格差指数!E1414)</f>
        <v>-2.1258847910823799E-2</v>
      </c>
      <c r="N1414" s="2">
        <f>IF(質格差指数!F1414="","",質格差指数!F1414)</f>
        <v>4.6059896753634803E-2</v>
      </c>
      <c r="O1414" s="2">
        <f>IF(質格差指数!G1414="","",質格差指数!G1414)</f>
        <v>4.6361294238106601E-2</v>
      </c>
    </row>
    <row r="1415" spans="1:15" x14ac:dyDescent="0.55000000000000004">
      <c r="A1415" s="3">
        <v>46</v>
      </c>
      <c r="B1415" s="3">
        <v>17</v>
      </c>
      <c r="I1415" s="3">
        <v>46</v>
      </c>
      <c r="J1415" s="3">
        <v>17</v>
      </c>
      <c r="K1415" s="2">
        <f>IF(質格差指数!C1415="","",質格差指数!C1415)</f>
        <v>3.1674162762612597E-2</v>
      </c>
      <c r="L1415" s="2">
        <f>IF(質格差指数!D1415="","",質格差指数!D1415)</f>
        <v>-5.7887501436465698E-2</v>
      </c>
      <c r="M1415" s="2">
        <f>IF(質格差指数!E1415="","",質格差指数!E1415)</f>
        <v>8.3592355711028604E-2</v>
      </c>
      <c r="N1415" s="2">
        <f>IF(質格差指数!F1415="","",質格差指数!F1415)</f>
        <v>7.2742801995626397E-2</v>
      </c>
      <c r="O1415" s="2">
        <f>IF(質格差指数!G1415="","",質格差指数!G1415)</f>
        <v>4.07094014594249E-2</v>
      </c>
    </row>
    <row r="1416" spans="1:15" x14ac:dyDescent="0.55000000000000004">
      <c r="A1416" s="3">
        <v>46</v>
      </c>
      <c r="B1416" s="3">
        <v>18</v>
      </c>
      <c r="I1416" s="3">
        <v>46</v>
      </c>
      <c r="J1416" s="3">
        <v>18</v>
      </c>
      <c r="K1416" s="2">
        <f>IF(質格差指数!C1416="","",質格差指数!C1416)</f>
        <v>6.8164205276944098E-2</v>
      </c>
      <c r="L1416" s="2">
        <f>IF(質格差指数!D1416="","",質格差指数!D1416)</f>
        <v>3.1200809130361499E-2</v>
      </c>
      <c r="M1416" s="2">
        <f>IF(質格差指数!E1416="","",質格差指数!E1416)</f>
        <v>2.3071951406228201E-2</v>
      </c>
      <c r="N1416" s="2">
        <f>IF(質格差指数!F1416="","",質格差指数!F1416)</f>
        <v>1.92405026361092E-2</v>
      </c>
      <c r="O1416" s="2">
        <f>IF(質格差指数!G1416="","",質格差指数!G1416)</f>
        <v>4.1536555548329399E-2</v>
      </c>
    </row>
    <row r="1417" spans="1:15" x14ac:dyDescent="0.55000000000000004">
      <c r="A1417" s="3">
        <v>46</v>
      </c>
      <c r="B1417" s="3">
        <v>19</v>
      </c>
      <c r="I1417" s="3">
        <v>46</v>
      </c>
      <c r="J1417" s="3">
        <v>19</v>
      </c>
      <c r="K1417" s="2">
        <f>IF(質格差指数!C1417="","",質格差指数!C1417)</f>
        <v>4.1128434815287003E-2</v>
      </c>
      <c r="L1417" s="2">
        <f>IF(質格差指数!D1417="","",質格差指数!D1417)</f>
        <v>1.4063021111522E-2</v>
      </c>
      <c r="M1417" s="2">
        <f>IF(質格差指数!E1417="","",質格差指数!E1417)</f>
        <v>3.3812107706211098E-2</v>
      </c>
      <c r="N1417" s="2">
        <f>IF(質格差指数!F1417="","",質格差指数!F1417)</f>
        <v>4.0582330798875799E-2</v>
      </c>
      <c r="O1417" s="2">
        <f>IF(質格差指数!G1417="","",質格差指数!G1417)</f>
        <v>8.1078868565088707E-3</v>
      </c>
    </row>
    <row r="1418" spans="1:15" x14ac:dyDescent="0.55000000000000004">
      <c r="A1418" s="3">
        <v>46</v>
      </c>
      <c r="B1418" s="3">
        <v>20</v>
      </c>
      <c r="I1418" s="3">
        <v>46</v>
      </c>
      <c r="J1418" s="3">
        <v>20</v>
      </c>
      <c r="K1418" s="2">
        <f>IF(質格差指数!C1418="","",質格差指数!C1418)</f>
        <v>2.6056060035735001E-2</v>
      </c>
      <c r="L1418" s="2">
        <f>IF(質格差指数!D1418="","",質格差指数!D1418)</f>
        <v>-4.2559663761664703E-3</v>
      </c>
      <c r="M1418" s="2">
        <f>IF(質格差指数!E1418="","",質格差指数!E1418)</f>
        <v>1.36658315187075E-2</v>
      </c>
      <c r="N1418" s="2">
        <f>IF(質格差指数!F1418="","",質格差指数!F1418)</f>
        <v>2.0919834225674401E-2</v>
      </c>
      <c r="O1418" s="2">
        <f>IF(質格差指数!G1418="","",質格差指数!G1418)</f>
        <v>-3.5996664747082102E-2</v>
      </c>
    </row>
    <row r="1419" spans="1:15" x14ac:dyDescent="0.55000000000000004">
      <c r="A1419" s="3">
        <v>46</v>
      </c>
      <c r="B1419" s="3">
        <v>21</v>
      </c>
      <c r="I1419" s="3">
        <v>46</v>
      </c>
      <c r="J1419" s="3">
        <v>21</v>
      </c>
      <c r="K1419" s="2">
        <f>IF(質格差指数!C1419="","",質格差指数!C1419)</f>
        <v>4.9370004889098998E-2</v>
      </c>
      <c r="L1419" s="2">
        <f>IF(質格差指数!D1419="","",質格差指数!D1419)</f>
        <v>5.8079656921471198E-2</v>
      </c>
      <c r="M1419" s="2">
        <f>IF(質格差指数!E1419="","",質格差指数!E1419)</f>
        <v>1.43688419935795E-2</v>
      </c>
      <c r="N1419" s="2">
        <f>IF(質格差指数!F1419="","",質格差指数!F1419)</f>
        <v>1.6030127416908999E-2</v>
      </c>
      <c r="O1419" s="2">
        <f>IF(質格差指数!G1419="","",質格差指数!G1419)</f>
        <v>3.52396562846269E-2</v>
      </c>
    </row>
    <row r="1420" spans="1:15" x14ac:dyDescent="0.55000000000000004">
      <c r="A1420" s="3">
        <v>46</v>
      </c>
      <c r="B1420" s="3">
        <v>22</v>
      </c>
      <c r="I1420" s="3">
        <v>46</v>
      </c>
      <c r="J1420" s="3">
        <v>22</v>
      </c>
      <c r="K1420" s="2">
        <f>IF(質格差指数!C1420="","",質格差指数!C1420)</f>
        <v>1.8724099266041402E-2</v>
      </c>
      <c r="L1420" s="2">
        <f>IF(質格差指数!D1420="","",質格差指数!D1420)</f>
        <v>8.3050221508560895E-2</v>
      </c>
      <c r="M1420" s="2">
        <f>IF(質格差指数!E1420="","",質格差指数!E1420)</f>
        <v>0.123074565965372</v>
      </c>
      <c r="N1420" s="2">
        <f>IF(質格差指数!F1420="","",質格差指数!F1420)</f>
        <v>8.2819151272877201E-2</v>
      </c>
      <c r="O1420" s="2">
        <f>IF(質格差指数!G1420="","",質格差指数!G1420)</f>
        <v>5.95215880249816E-2</v>
      </c>
    </row>
    <row r="1421" spans="1:15" x14ac:dyDescent="0.55000000000000004">
      <c r="A1421" s="3">
        <v>46</v>
      </c>
      <c r="B1421" s="3">
        <v>23</v>
      </c>
      <c r="I1421" s="3">
        <v>46</v>
      </c>
      <c r="J1421" s="3">
        <v>23</v>
      </c>
      <c r="K1421" s="2">
        <f>IF(質格差指数!C1421="","",質格差指数!C1421)</f>
        <v>0.134356044753981</v>
      </c>
      <c r="L1421" s="2">
        <f>IF(質格差指数!D1421="","",質格差指数!D1421)</f>
        <v>0.129822494194338</v>
      </c>
      <c r="M1421" s="2">
        <f>IF(質格差指数!E1421="","",質格差指数!E1421)</f>
        <v>0.130928393713061</v>
      </c>
      <c r="N1421" s="2">
        <f>IF(質格差指数!F1421="","",質格差指数!F1421)</f>
        <v>0.137749943995574</v>
      </c>
      <c r="O1421" s="2">
        <f>IF(質格差指数!G1421="","",質格差指数!G1421)</f>
        <v>5.4721442226650097E-2</v>
      </c>
    </row>
    <row r="1422" spans="1:15" x14ac:dyDescent="0.55000000000000004">
      <c r="A1422" s="3">
        <v>46</v>
      </c>
      <c r="B1422" s="3">
        <v>24</v>
      </c>
      <c r="I1422" s="3">
        <v>46</v>
      </c>
      <c r="J1422" s="3">
        <v>24</v>
      </c>
      <c r="K1422" s="2">
        <f>IF(質格差指数!C1422="","",質格差指数!C1422)</f>
        <v>0.169884281988916</v>
      </c>
      <c r="L1422" s="2">
        <f>IF(質格差指数!D1422="","",質格差指数!D1422)</f>
        <v>7.3742093985874502E-2</v>
      </c>
      <c r="M1422" s="2">
        <f>IF(質格差指数!E1422="","",質格差指数!E1422)</f>
        <v>0.11096862118350299</v>
      </c>
      <c r="N1422" s="2">
        <f>IF(質格差指数!F1422="","",質格差指数!F1422)</f>
        <v>0.13321409962519801</v>
      </c>
      <c r="O1422" s="2">
        <f>IF(質格差指数!G1422="","",質格差指数!G1422)</f>
        <v>9.8518854261603603E-2</v>
      </c>
    </row>
    <row r="1423" spans="1:15" x14ac:dyDescent="0.55000000000000004">
      <c r="A1423" s="3">
        <v>46</v>
      </c>
      <c r="B1423" s="3">
        <v>25</v>
      </c>
      <c r="I1423" s="3">
        <v>46</v>
      </c>
      <c r="J1423" s="3">
        <v>25</v>
      </c>
      <c r="K1423" s="2">
        <f>IF(質格差指数!C1423="","",質格差指数!C1423)</f>
        <v>9.3085033165913406E-2</v>
      </c>
      <c r="L1423" s="2">
        <f>IF(質格差指数!D1423="","",質格差指数!D1423)</f>
        <v>-2.9129989043219302E-2</v>
      </c>
      <c r="M1423" s="2">
        <f>IF(質格差指数!E1423="","",質格差指数!E1423)</f>
        <v>7.6753305497256896E-2</v>
      </c>
      <c r="N1423" s="2">
        <f>IF(質格差指数!F1423="","",質格差指数!F1423)</f>
        <v>5.81330336949238E-2</v>
      </c>
      <c r="O1423" s="2">
        <f>IF(質格差指数!G1423="","",質格差指数!G1423)</f>
        <v>8.5816801756330899E-2</v>
      </c>
    </row>
    <row r="1424" spans="1:15" x14ac:dyDescent="0.55000000000000004">
      <c r="A1424" s="3">
        <v>46</v>
      </c>
      <c r="B1424" s="3">
        <v>26</v>
      </c>
      <c r="I1424" s="3">
        <v>46</v>
      </c>
      <c r="J1424" s="3">
        <v>26</v>
      </c>
      <c r="K1424" s="2">
        <f>IF(質格差指数!C1424="","",質格差指数!C1424)</f>
        <v>7.9159971015442795E-2</v>
      </c>
      <c r="L1424" s="2">
        <f>IF(質格差指数!D1424="","",質格差指数!D1424)</f>
        <v>0.12441682768062499</v>
      </c>
      <c r="M1424" s="2">
        <f>IF(質格差指数!E1424="","",質格差指数!E1424)</f>
        <v>9.4844017195937796E-2</v>
      </c>
      <c r="N1424" s="2">
        <f>IF(質格差指数!F1424="","",質格差指数!F1424)</f>
        <v>1.21893306855627E-2</v>
      </c>
      <c r="O1424" s="2">
        <f>IF(質格差指数!G1424="","",質格差指数!G1424)</f>
        <v>9.9056460707762001E-2</v>
      </c>
    </row>
    <row r="1425" spans="1:15" x14ac:dyDescent="0.55000000000000004">
      <c r="A1425" s="3">
        <v>46</v>
      </c>
      <c r="B1425" s="3">
        <v>27</v>
      </c>
      <c r="I1425" s="3">
        <v>46</v>
      </c>
      <c r="J1425" s="3">
        <v>27</v>
      </c>
      <c r="K1425" s="2">
        <f>IF(質格差指数!C1425="","",質格差指数!C1425)</f>
        <v>-3.2733763944164801E-2</v>
      </c>
      <c r="L1425" s="2">
        <f>IF(質格差指数!D1425="","",質格差指数!D1425)</f>
        <v>2.24459479806671E-2</v>
      </c>
      <c r="M1425" s="2">
        <f>IF(質格差指数!E1425="","",質格差指数!E1425)</f>
        <v>-2.21916411091732E-2</v>
      </c>
      <c r="N1425" s="2">
        <f>IF(質格差指数!F1425="","",質格差指数!F1425)</f>
        <v>6.1764546029832203E-3</v>
      </c>
      <c r="O1425" s="2">
        <f>IF(質格差指数!G1425="","",質格差指数!G1425)</f>
        <v>2.7444187026036002E-2</v>
      </c>
    </row>
    <row r="1426" spans="1:15" x14ac:dyDescent="0.55000000000000004">
      <c r="A1426" s="3">
        <v>46</v>
      </c>
      <c r="B1426" s="3">
        <v>28</v>
      </c>
      <c r="I1426" s="3">
        <v>46</v>
      </c>
      <c r="J1426" s="3">
        <v>28</v>
      </c>
      <c r="K1426" s="2">
        <f>IF(質格差指数!C1426="","",質格差指数!C1426)</f>
        <v>2.3011239159761498E-2</v>
      </c>
      <c r="L1426" s="2">
        <f>IF(質格差指数!D1426="","",質格差指数!D1426)</f>
        <v>1.4603211219456E-2</v>
      </c>
      <c r="M1426" s="2">
        <f>IF(質格差指数!E1426="","",質格差指数!E1426)</f>
        <v>1.9027220321116499E-2</v>
      </c>
      <c r="N1426" s="2">
        <f>IF(質格差指数!F1426="","",質格差指数!F1426)</f>
        <v>2.6303854799140099E-2</v>
      </c>
      <c r="O1426" s="2">
        <f>IF(質格差指数!G1426="","",質格差指数!G1426)</f>
        <v>2.69339498602502E-2</v>
      </c>
    </row>
    <row r="1427" spans="1:15" x14ac:dyDescent="0.55000000000000004">
      <c r="A1427" s="3">
        <v>46</v>
      </c>
      <c r="B1427" s="3">
        <v>29</v>
      </c>
      <c r="I1427" s="3">
        <v>46</v>
      </c>
      <c r="J1427" s="3">
        <v>29</v>
      </c>
      <c r="K1427" s="2">
        <f>IF(質格差指数!C1427="","",質格差指数!C1427)</f>
        <v>-4.09056277765538E-5</v>
      </c>
      <c r="L1427" s="2">
        <f>IF(質格差指数!D1427="","",質格差指数!D1427)</f>
        <v>4.2545466240782202E-3</v>
      </c>
      <c r="M1427" s="2">
        <f>IF(質格差指数!E1427="","",質格差指数!E1427)</f>
        <v>8.3060574079703006E-2</v>
      </c>
      <c r="N1427" s="2">
        <f>IF(質格差指数!F1427="","",質格差指数!F1427)</f>
        <v>9.8558291220692804E-2</v>
      </c>
      <c r="O1427" s="2">
        <f>IF(質格差指数!G1427="","",質格差指数!G1427)</f>
        <v>-5.4874285243109401E-3</v>
      </c>
    </row>
    <row r="1428" spans="1:15" x14ac:dyDescent="0.55000000000000004">
      <c r="A1428" s="3">
        <v>46</v>
      </c>
      <c r="B1428" s="3">
        <v>30</v>
      </c>
      <c r="I1428" s="3">
        <v>46</v>
      </c>
      <c r="J1428" s="3">
        <v>30</v>
      </c>
      <c r="K1428" s="2">
        <f>IF(質格差指数!C1428="","",質格差指数!C1428)</f>
        <v>3.5746663860019803E-2</v>
      </c>
      <c r="L1428" s="2">
        <f>IF(質格差指数!D1428="","",質格差指数!D1428)</f>
        <v>1.32169673731736E-3</v>
      </c>
      <c r="M1428" s="2">
        <f>IF(質格差指数!E1428="","",質格差指数!E1428)</f>
        <v>2.8382843682357401E-2</v>
      </c>
      <c r="N1428" s="2">
        <f>IF(質格差指数!F1428="","",質格差指数!F1428)</f>
        <v>2.15396711910694E-2</v>
      </c>
      <c r="O1428" s="2">
        <f>IF(質格差指数!G1428="","",質格差指数!G1428)</f>
        <v>1.5918365007055901E-2</v>
      </c>
    </row>
    <row r="1429" spans="1:15" x14ac:dyDescent="0.55000000000000004">
      <c r="A1429" s="3">
        <v>46</v>
      </c>
      <c r="B1429" s="3">
        <v>31</v>
      </c>
      <c r="I1429" s="3">
        <v>46</v>
      </c>
      <c r="J1429" s="3">
        <v>31</v>
      </c>
      <c r="K1429" s="2">
        <f>IF(質格差指数!C1429="","",質格差指数!C1429)</f>
        <v>1.13914500397281E-2</v>
      </c>
      <c r="L1429" s="2">
        <f>IF(質格差指数!D1429="","",質格差指数!D1429)</f>
        <v>2.9883528751634501E-2</v>
      </c>
      <c r="M1429" s="2">
        <f>IF(質格差指数!E1429="","",質格差指数!E1429)</f>
        <v>2.24454635838927E-2</v>
      </c>
      <c r="N1429" s="2">
        <f>IF(質格差指数!F1429="","",質格差指数!F1429)</f>
        <v>2.24196834136241E-2</v>
      </c>
      <c r="O1429" s="2">
        <f>IF(質格差指数!G1429="","",質格差指数!G1429)</f>
        <v>1.95311581109694E-2</v>
      </c>
    </row>
    <row r="1430" spans="1:15" x14ac:dyDescent="0.55000000000000004">
      <c r="A1430" s="3">
        <v>47</v>
      </c>
      <c r="B1430" s="3">
        <v>1</v>
      </c>
      <c r="I1430" s="3">
        <v>47</v>
      </c>
      <c r="J1430" s="3">
        <v>1</v>
      </c>
      <c r="K1430" s="2">
        <f>IF(質格差指数!C1430="","",質格差指数!C1430)</f>
        <v>8.9315511701348493E-2</v>
      </c>
      <c r="L1430" s="2">
        <f>IF(質格差指数!D1430="","",質格差指数!D1430)</f>
        <v>0.120655245242488</v>
      </c>
      <c r="M1430" s="2">
        <f>IF(質格差指数!E1430="","",質格差指数!E1430)</f>
        <v>8.8804911788256405E-2</v>
      </c>
      <c r="N1430" s="2">
        <f>IF(質格差指数!F1430="","",質格差指数!F1430)</f>
        <v>9.0361554223605797E-2</v>
      </c>
      <c r="O1430" s="2">
        <f>IF(質格差指数!G1430="","",質格差指数!G1430)</f>
        <v>9.2289400237228106E-2</v>
      </c>
    </row>
    <row r="1431" spans="1:15" x14ac:dyDescent="0.55000000000000004">
      <c r="A1431" s="3">
        <v>47</v>
      </c>
      <c r="B1431" s="3">
        <v>2</v>
      </c>
      <c r="I1431" s="3">
        <v>47</v>
      </c>
      <c r="J1431" s="3">
        <v>2</v>
      </c>
      <c r="K1431" s="2">
        <f>IF(質格差指数!C1431="","",質格差指数!C1431)</f>
        <v>0.132590224227079</v>
      </c>
      <c r="L1431" s="2">
        <f>IF(質格差指数!D1431="","",質格差指数!D1431)</f>
        <v>0.282131685788713</v>
      </c>
      <c r="M1431" s="2">
        <f>IF(質格差指数!E1431="","",質格差指数!E1431)</f>
        <v>0.42733197787018701</v>
      </c>
      <c r="N1431" s="2">
        <f>IF(質格差指数!F1431="","",質格差指数!F1431)</f>
        <v>0.42294363105990801</v>
      </c>
      <c r="O1431" s="2">
        <f>IF(質格差指数!G1431="","",質格差指数!G1431)</f>
        <v>0.41226185849992197</v>
      </c>
    </row>
    <row r="1432" spans="1:15" x14ac:dyDescent="0.55000000000000004">
      <c r="A1432" s="3">
        <v>47</v>
      </c>
      <c r="B1432" s="3">
        <v>3</v>
      </c>
      <c r="I1432" s="3">
        <v>47</v>
      </c>
      <c r="J1432" s="3">
        <v>3</v>
      </c>
      <c r="K1432" s="2">
        <f>IF(質格差指数!C1432="","",質格差指数!C1432)</f>
        <v>1.38533797585638E-3</v>
      </c>
      <c r="L1432" s="2">
        <f>IF(質格差指数!D1432="","",質格差指数!D1432)</f>
        <v>-2.77667298116792E-2</v>
      </c>
      <c r="M1432" s="2">
        <f>IF(質格差指数!E1432="","",質格差指数!E1432)</f>
        <v>-5.9334243085680298E-2</v>
      </c>
      <c r="N1432" s="2">
        <f>IF(質格差指数!F1432="","",質格差指数!F1432)</f>
        <v>-3.9352995304781001E-2</v>
      </c>
      <c r="O1432" s="2">
        <f>IF(質格差指数!G1432="","",質格差指数!G1432)</f>
        <v>4.8895203472549302E-3</v>
      </c>
    </row>
    <row r="1433" spans="1:15" x14ac:dyDescent="0.55000000000000004">
      <c r="A1433" s="3">
        <v>47</v>
      </c>
      <c r="B1433" s="3">
        <v>4</v>
      </c>
      <c r="I1433" s="3">
        <v>47</v>
      </c>
      <c r="J1433" s="3">
        <v>4</v>
      </c>
      <c r="K1433" s="2">
        <f>IF(質格差指数!C1433="","",質格差指数!C1433)</f>
        <v>0.62970996167760995</v>
      </c>
      <c r="L1433" s="2">
        <f>IF(質格差指数!D1433="","",質格差指数!D1433)</f>
        <v>0.31511489019104499</v>
      </c>
      <c r="M1433" s="2">
        <f>IF(質格差指数!E1433="","",質格差指数!E1433)</f>
        <v>0.28072076683883002</v>
      </c>
      <c r="N1433" s="2">
        <f>IF(質格差指数!F1433="","",質格差指数!F1433)</f>
        <v>0.61546483391757401</v>
      </c>
      <c r="O1433" s="2">
        <f>IF(質格差指数!G1433="","",質格差指数!G1433)</f>
        <v>0.62300526924047295</v>
      </c>
    </row>
    <row r="1434" spans="1:15" x14ac:dyDescent="0.55000000000000004">
      <c r="A1434" s="3">
        <v>47</v>
      </c>
      <c r="B1434" s="3">
        <v>5</v>
      </c>
      <c r="I1434" s="3">
        <v>47</v>
      </c>
      <c r="J1434" s="3">
        <v>5</v>
      </c>
      <c r="K1434" s="2">
        <f>IF(質格差指数!C1434="","",質格差指数!C1434)</f>
        <v>0.77481501127823205</v>
      </c>
      <c r="L1434" s="2">
        <f>IF(質格差指数!D1434="","",質格差指数!D1434)</f>
        <v>0.45331190746708699</v>
      </c>
      <c r="M1434" s="2">
        <f>IF(質格差指数!E1434="","",質格差指数!E1434)</f>
        <v>0.40886081154814402</v>
      </c>
      <c r="N1434" s="2">
        <f>IF(質格差指数!F1434="","",質格差指数!F1434)</f>
        <v>0.81580679889764496</v>
      </c>
      <c r="O1434" s="2">
        <f>IF(質格差指数!G1434="","",質格差指数!G1434)</f>
        <v>0.84904807176165698</v>
      </c>
    </row>
    <row r="1435" spans="1:15" x14ac:dyDescent="0.55000000000000004">
      <c r="A1435" s="3">
        <v>47</v>
      </c>
      <c r="B1435" s="3">
        <v>6</v>
      </c>
      <c r="I1435" s="3">
        <v>47</v>
      </c>
      <c r="J1435" s="3">
        <v>6</v>
      </c>
      <c r="K1435" s="2">
        <f>IF(質格差指数!C1435="","",質格差指数!C1435)</f>
        <v>0.24923930263121699</v>
      </c>
      <c r="L1435" s="2">
        <f>IF(質格差指数!D1435="","",質格差指数!D1435)</f>
        <v>0.15375613090742399</v>
      </c>
      <c r="M1435" s="2">
        <f>IF(質格差指数!E1435="","",質格差指数!E1435)</f>
        <v>6.7275791616012007E-2</v>
      </c>
      <c r="N1435" s="2">
        <f>IF(質格差指数!F1435="","",質格差指数!F1435)</f>
        <v>0.32936705647801001</v>
      </c>
      <c r="O1435" s="2">
        <f>IF(質格差指数!G1435="","",質格差指数!G1435)</f>
        <v>0.38070743176310701</v>
      </c>
    </row>
    <row r="1436" spans="1:15" x14ac:dyDescent="0.55000000000000004">
      <c r="A1436" s="3">
        <v>47</v>
      </c>
      <c r="B1436" s="3">
        <v>7</v>
      </c>
      <c r="I1436" s="3">
        <v>47</v>
      </c>
      <c r="J1436" s="3">
        <v>7</v>
      </c>
      <c r="K1436" s="2">
        <f>IF(質格差指数!C1436="","",質格差指数!C1436)</f>
        <v>-6.0086701409831397E-2</v>
      </c>
      <c r="L1436" s="2">
        <f>IF(質格差指数!D1436="","",質格差指数!D1436)</f>
        <v>-8.8536335658239498E-2</v>
      </c>
      <c r="M1436" s="2">
        <f>IF(質格差指数!E1436="","",質格差指数!E1436)</f>
        <v>-4.6082018904734998E-2</v>
      </c>
      <c r="N1436" s="2">
        <f>IF(質格差指数!F1436="","",質格差指数!F1436)</f>
        <v>-8.2793134199145094E-2</v>
      </c>
      <c r="O1436" s="2">
        <f>IF(質格差指数!G1436="","",質格差指数!G1436)</f>
        <v>-5.3113142045490398E-2</v>
      </c>
    </row>
    <row r="1437" spans="1:15" x14ac:dyDescent="0.55000000000000004">
      <c r="A1437" s="3">
        <v>47</v>
      </c>
      <c r="B1437" s="3">
        <v>8</v>
      </c>
      <c r="I1437" s="3">
        <v>47</v>
      </c>
      <c r="J1437" s="3">
        <v>8</v>
      </c>
      <c r="K1437" s="2">
        <f>IF(質格差指数!C1437="","",質格差指数!C1437)</f>
        <v>0.56349834225011497</v>
      </c>
      <c r="L1437" s="2">
        <f>IF(質格差指数!D1437="","",質格差指数!D1437)</f>
        <v>0.32717909992458599</v>
      </c>
      <c r="M1437" s="2">
        <f>IF(質格差指数!E1437="","",質格差指数!E1437)</f>
        <v>0.16967086580632701</v>
      </c>
      <c r="N1437" s="2">
        <f>IF(質格差指数!F1437="","",質格差指数!F1437)</f>
        <v>0.525651191413542</v>
      </c>
      <c r="O1437" s="2">
        <f>IF(質格差指数!G1437="","",質格差指数!G1437)</f>
        <v>0.54936390459326501</v>
      </c>
    </row>
    <row r="1438" spans="1:15" x14ac:dyDescent="0.55000000000000004">
      <c r="A1438" s="3">
        <v>47</v>
      </c>
      <c r="B1438" s="3">
        <v>9</v>
      </c>
      <c r="I1438" s="3">
        <v>47</v>
      </c>
      <c r="J1438" s="3">
        <v>9</v>
      </c>
      <c r="K1438" s="2">
        <f>IF(質格差指数!C1438="","",質格差指数!C1438)</f>
        <v>4.0226249087611299E-2</v>
      </c>
      <c r="L1438" s="2">
        <f>IF(質格差指数!D1438="","",質格差指数!D1438)</f>
        <v>8.5148478392953003E-2</v>
      </c>
      <c r="M1438" s="2">
        <f>IF(質格差指数!E1438="","",質格差指数!E1438)</f>
        <v>3.5937028196605603E-2</v>
      </c>
      <c r="N1438" s="2">
        <f>IF(質格差指数!F1438="","",質格差指数!F1438)</f>
        <v>4.4562347682860902E-2</v>
      </c>
      <c r="O1438" s="2">
        <f>IF(質格差指数!G1438="","",質格差指数!G1438)</f>
        <v>8.7171400243079206E-2</v>
      </c>
    </row>
    <row r="1439" spans="1:15" x14ac:dyDescent="0.55000000000000004">
      <c r="A1439" s="3">
        <v>47</v>
      </c>
      <c r="B1439" s="3">
        <v>10</v>
      </c>
      <c r="I1439" s="3">
        <v>47</v>
      </c>
      <c r="J1439" s="3">
        <v>10</v>
      </c>
      <c r="K1439" s="2">
        <f>IF(質格差指数!C1439="","",質格差指数!C1439)</f>
        <v>1.5052530201096701</v>
      </c>
      <c r="L1439" s="2">
        <f>IF(質格差指数!D1439="","",質格差指数!D1439)</f>
        <v>0.75976216962466703</v>
      </c>
      <c r="M1439" s="2">
        <f>IF(質格差指数!E1439="","",質格差指数!E1439)</f>
        <v>0.31314195984255999</v>
      </c>
      <c r="N1439" s="2">
        <f>IF(質格差指数!F1439="","",質格差指数!F1439)</f>
        <v>1.2247548961754899</v>
      </c>
      <c r="O1439" s="2">
        <f>IF(質格差指数!G1439="","",質格差指数!G1439)</f>
        <v>1.27878109207501</v>
      </c>
    </row>
    <row r="1440" spans="1:15" x14ac:dyDescent="0.55000000000000004">
      <c r="A1440" s="3">
        <v>47</v>
      </c>
      <c r="B1440" s="3">
        <v>11</v>
      </c>
      <c r="I1440" s="3">
        <v>47</v>
      </c>
      <c r="J1440" s="3">
        <v>11</v>
      </c>
      <c r="K1440" s="2">
        <f>IF(質格差指数!C1440="","",質格差指数!C1440)</f>
        <v>3.2104055629741399</v>
      </c>
      <c r="L1440" s="2">
        <f>IF(質格差指数!D1440="","",質格差指数!D1440)</f>
        <v>2.0871667249092698</v>
      </c>
      <c r="M1440" s="2">
        <f>IF(質格差指数!E1440="","",質格差指数!E1440)</f>
        <v>1.8370245535487799</v>
      </c>
      <c r="N1440" s="2">
        <f>IF(質格差指数!F1440="","",質格差指数!F1440)</f>
        <v>2.5090721784750101</v>
      </c>
      <c r="O1440" s="2">
        <f>IF(質格差指数!G1440="","",質格差指数!G1440)</f>
        <v>2.4713636031645101</v>
      </c>
    </row>
    <row r="1441" spans="1:15" x14ac:dyDescent="0.55000000000000004">
      <c r="A1441" s="3">
        <v>47</v>
      </c>
      <c r="B1441" s="3">
        <v>12</v>
      </c>
      <c r="I1441" s="3">
        <v>47</v>
      </c>
      <c r="J1441" s="3">
        <v>12</v>
      </c>
      <c r="K1441" s="2">
        <f>IF(質格差指数!C1441="","",質格差指数!C1441)</f>
        <v>1.8004724654945301</v>
      </c>
      <c r="L1441" s="2">
        <f>IF(質格差指数!D1441="","",質格差指数!D1441)</f>
        <v>1.1122853778100401</v>
      </c>
      <c r="M1441" s="2">
        <f>IF(質格差指数!E1441="","",質格差指数!E1441)</f>
        <v>0.59058947546353402</v>
      </c>
      <c r="N1441" s="2">
        <f>IF(質格差指数!F1441="","",質格差指数!F1441)</f>
        <v>1.3859253111409</v>
      </c>
      <c r="O1441" s="2">
        <f>IF(質格差指数!G1441="","",質格差指数!G1441)</f>
        <v>1.3982007933776499</v>
      </c>
    </row>
    <row r="1442" spans="1:15" x14ac:dyDescent="0.55000000000000004">
      <c r="A1442" s="3">
        <v>47</v>
      </c>
      <c r="B1442" s="3">
        <v>13</v>
      </c>
      <c r="I1442" s="3">
        <v>47</v>
      </c>
      <c r="J1442" s="3">
        <v>13</v>
      </c>
      <c r="K1442" s="2" t="str">
        <f>IF(質格差指数!C1442="","",質格差指数!C1442)</f>
        <v/>
      </c>
      <c r="L1442" s="2">
        <f>IF(質格差指数!D1442="","",質格差指数!D1442)</f>
        <v>-0.65839838896361702</v>
      </c>
      <c r="M1442" s="2">
        <f>IF(質格差指数!E1442="","",質格差指数!E1442)</f>
        <v>3.5651477582271101</v>
      </c>
      <c r="N1442" s="2">
        <f>IF(質格差指数!F1442="","",質格差指数!F1442)</f>
        <v>3.34870558172027</v>
      </c>
      <c r="O1442" s="2">
        <f>IF(質格差指数!G1442="","",質格差指数!G1442)</f>
        <v>3.0109973934751402</v>
      </c>
    </row>
    <row r="1443" spans="1:15" x14ac:dyDescent="0.55000000000000004">
      <c r="A1443" s="3">
        <v>47</v>
      </c>
      <c r="B1443" s="3">
        <v>14</v>
      </c>
      <c r="I1443" s="3">
        <v>47</v>
      </c>
      <c r="J1443" s="3">
        <v>14</v>
      </c>
      <c r="K1443" s="2">
        <f>IF(質格差指数!C1443="","",質格差指数!C1443)</f>
        <v>1.4954492184175601</v>
      </c>
      <c r="L1443" s="2">
        <f>IF(質格差指数!D1443="","",質格差指数!D1443)</f>
        <v>1.5507792168885699</v>
      </c>
      <c r="M1443" s="2">
        <f>IF(質格差指数!E1443="","",質格差指数!E1443)</f>
        <v>1.01576804861498</v>
      </c>
      <c r="N1443" s="2">
        <f>IF(質格差指数!F1443="","",質格差指数!F1443)</f>
        <v>1.1964903889543199</v>
      </c>
      <c r="O1443" s="2">
        <f>IF(質格差指数!G1443="","",質格差指数!G1443)</f>
        <v>1.2087092417174901</v>
      </c>
    </row>
    <row r="1444" spans="1:15" x14ac:dyDescent="0.55000000000000004">
      <c r="A1444" s="3">
        <v>47</v>
      </c>
      <c r="B1444" s="3">
        <v>15</v>
      </c>
      <c r="I1444" s="3">
        <v>47</v>
      </c>
      <c r="J1444" s="3">
        <v>15</v>
      </c>
      <c r="K1444" s="2">
        <f>IF(質格差指数!C1444="","",質格差指数!C1444)</f>
        <v>0.104031681700235</v>
      </c>
      <c r="L1444" s="2">
        <f>IF(質格差指数!D1444="","",質格差指数!D1444)</f>
        <v>4.71884999564436E-2</v>
      </c>
      <c r="M1444" s="2">
        <f>IF(質格差指数!E1444="","",質格差指数!E1444)</f>
        <v>6.3236908766500594E-2</v>
      </c>
      <c r="N1444" s="2">
        <f>IF(質格差指数!F1444="","",質格差指数!F1444)</f>
        <v>2.6771214485074898E-2</v>
      </c>
      <c r="O1444" s="2">
        <f>IF(質格差指数!G1444="","",質格差指数!G1444)</f>
        <v>6.66197822491328E-2</v>
      </c>
    </row>
    <row r="1445" spans="1:15" x14ac:dyDescent="0.55000000000000004">
      <c r="A1445" s="3">
        <v>47</v>
      </c>
      <c r="B1445" s="3">
        <v>16</v>
      </c>
      <c r="I1445" s="3">
        <v>47</v>
      </c>
      <c r="J1445" s="3">
        <v>16</v>
      </c>
      <c r="K1445" s="2">
        <f>IF(質格差指数!C1445="","",質格差指数!C1445)</f>
        <v>3.6901790427851702E-2</v>
      </c>
      <c r="L1445" s="2">
        <f>IF(質格差指数!D1445="","",質格差指数!D1445)</f>
        <v>3.47721876781142E-2</v>
      </c>
      <c r="M1445" s="2">
        <f>IF(質格差指数!E1445="","",質格差指数!E1445)</f>
        <v>-0.10198796947243501</v>
      </c>
      <c r="N1445" s="2">
        <f>IF(質格差指数!F1445="","",質格差指数!F1445)</f>
        <v>2.70764463652815E-2</v>
      </c>
      <c r="O1445" s="2">
        <f>IF(質格差指数!G1445="","",質格差指数!G1445)</f>
        <v>5.9989028879361597E-2</v>
      </c>
    </row>
    <row r="1446" spans="1:15" x14ac:dyDescent="0.55000000000000004">
      <c r="A1446" s="3">
        <v>47</v>
      </c>
      <c r="B1446" s="3">
        <v>17</v>
      </c>
      <c r="I1446" s="3">
        <v>47</v>
      </c>
      <c r="J1446" s="3">
        <v>17</v>
      </c>
      <c r="K1446" s="2">
        <f>IF(質格差指数!C1446="","",質格差指数!C1446)</f>
        <v>-6.1707044341436897E-3</v>
      </c>
      <c r="L1446" s="2">
        <f>IF(質格差指数!D1446="","",質格差指数!D1446)</f>
        <v>-1.8625653051278002E-2</v>
      </c>
      <c r="M1446" s="2">
        <f>IF(質格差指数!E1446="","",質格差指数!E1446)</f>
        <v>8.0915776141621196E-2</v>
      </c>
      <c r="N1446" s="2">
        <f>IF(質格差指数!F1446="","",質格差指数!F1446)</f>
        <v>6.9508589688201505E-2</v>
      </c>
      <c r="O1446" s="2">
        <f>IF(質格差指数!G1446="","",質格差指数!G1446)</f>
        <v>4.4806448662984603E-2</v>
      </c>
    </row>
    <row r="1447" spans="1:15" x14ac:dyDescent="0.55000000000000004">
      <c r="A1447" s="3">
        <v>47</v>
      </c>
      <c r="B1447" s="3">
        <v>18</v>
      </c>
      <c r="I1447" s="3">
        <v>47</v>
      </c>
      <c r="J1447" s="3">
        <v>18</v>
      </c>
      <c r="K1447" s="2">
        <f>IF(質格差指数!C1447="","",質格差指数!C1447)</f>
        <v>0.10764914568304899</v>
      </c>
      <c r="L1447" s="2">
        <f>IF(質格差指数!D1447="","",質格差指数!D1447)</f>
        <v>9.6139182130718898E-2</v>
      </c>
      <c r="M1447" s="2">
        <f>IF(質格差指数!E1447="","",質格差指数!E1447)</f>
        <v>6.1647817217258698E-2</v>
      </c>
      <c r="N1447" s="2">
        <f>IF(質格差指数!F1447="","",質格差指数!F1447)</f>
        <v>6.9118138096587303E-2</v>
      </c>
      <c r="O1447" s="2">
        <f>IF(質格差指数!G1447="","",質格差指数!G1447)</f>
        <v>6.3467102964949104E-2</v>
      </c>
    </row>
    <row r="1448" spans="1:15" x14ac:dyDescent="0.55000000000000004">
      <c r="A1448" s="3">
        <v>47</v>
      </c>
      <c r="B1448" s="3">
        <v>19</v>
      </c>
      <c r="I1448" s="3">
        <v>47</v>
      </c>
      <c r="J1448" s="3">
        <v>19</v>
      </c>
      <c r="K1448" s="2">
        <f>IF(質格差指数!C1448="","",質格差指数!C1448)</f>
        <v>-3.1475149132619302E-3</v>
      </c>
      <c r="L1448" s="2">
        <f>IF(質格差指数!D1448="","",質格差指数!D1448)</f>
        <v>1.1219779673512601E-2</v>
      </c>
      <c r="M1448" s="2">
        <f>IF(質格差指数!E1448="","",質格差指数!E1448)</f>
        <v>2.4038396101615199E-2</v>
      </c>
      <c r="N1448" s="2">
        <f>IF(質格差指数!F1448="","",質格差指数!F1448)</f>
        <v>4.9063427822677301E-2</v>
      </c>
      <c r="O1448" s="2">
        <f>IF(質格差指数!G1448="","",質格差指数!G1448)</f>
        <v>6.84965711334726E-2</v>
      </c>
    </row>
    <row r="1449" spans="1:15" x14ac:dyDescent="0.55000000000000004">
      <c r="A1449" s="3">
        <v>47</v>
      </c>
      <c r="B1449" s="3">
        <v>20</v>
      </c>
      <c r="I1449" s="3">
        <v>47</v>
      </c>
      <c r="J1449" s="3">
        <v>20</v>
      </c>
      <c r="K1449" s="2">
        <f>IF(質格差指数!C1449="","",質格差指数!C1449)</f>
        <v>-4.0370414566081501E-2</v>
      </c>
      <c r="L1449" s="2">
        <f>IF(質格差指数!D1449="","",質格差指数!D1449)</f>
        <v>-4.2192446465169099E-3</v>
      </c>
      <c r="M1449" s="2">
        <f>IF(質格差指数!E1449="","",質格差指数!E1449)</f>
        <v>-1.9547134952294699E-2</v>
      </c>
      <c r="N1449" s="2">
        <f>IF(質格差指数!F1449="","",質格差指数!F1449)</f>
        <v>-4.35741251741495E-3</v>
      </c>
      <c r="O1449" s="2">
        <f>IF(質格差指数!G1449="","",質格差指数!G1449)</f>
        <v>2.4826026405330999E-2</v>
      </c>
    </row>
    <row r="1450" spans="1:15" x14ac:dyDescent="0.55000000000000004">
      <c r="A1450" s="3">
        <v>47</v>
      </c>
      <c r="B1450" s="3">
        <v>21</v>
      </c>
      <c r="I1450" s="3">
        <v>47</v>
      </c>
      <c r="J1450" s="3">
        <v>21</v>
      </c>
      <c r="K1450" s="2">
        <f>IF(質格差指数!C1450="","",質格差指数!C1450)</f>
        <v>5.2237340087882098E-2</v>
      </c>
      <c r="L1450" s="2">
        <f>IF(質格差指数!D1450="","",質格差指数!D1450)</f>
        <v>5.54783435707722E-2</v>
      </c>
      <c r="M1450" s="2">
        <f>IF(質格差指数!E1450="","",質格差指数!E1450)</f>
        <v>7.75755854301175E-2</v>
      </c>
      <c r="N1450" s="2">
        <f>IF(質格差指数!F1450="","",質格差指数!F1450)</f>
        <v>7.9415197774597407E-2</v>
      </c>
      <c r="O1450" s="2">
        <f>IF(質格差指数!G1450="","",質格差指数!G1450)</f>
        <v>6.9718293869957496E-2</v>
      </c>
    </row>
    <row r="1451" spans="1:15" x14ac:dyDescent="0.55000000000000004">
      <c r="A1451" s="3">
        <v>47</v>
      </c>
      <c r="B1451" s="3">
        <v>22</v>
      </c>
      <c r="I1451" s="3">
        <v>47</v>
      </c>
      <c r="J1451" s="3">
        <v>22</v>
      </c>
      <c r="K1451" s="2">
        <f>IF(質格差指数!C1451="","",質格差指数!C1451)</f>
        <v>0.18681214790230199</v>
      </c>
      <c r="L1451" s="2">
        <f>IF(質格差指数!D1451="","",質格差指数!D1451)</f>
        <v>0.10683223059779</v>
      </c>
      <c r="M1451" s="2">
        <f>IF(質格差指数!E1451="","",質格差指数!E1451)</f>
        <v>0.22841122348703499</v>
      </c>
      <c r="N1451" s="2">
        <f>IF(質格差指数!F1451="","",質格差指数!F1451)</f>
        <v>0.20243374570912001</v>
      </c>
      <c r="O1451" s="2">
        <f>IF(質格差指数!G1451="","",質格差指数!G1451)</f>
        <v>0.13707485949936901</v>
      </c>
    </row>
    <row r="1452" spans="1:15" x14ac:dyDescent="0.55000000000000004">
      <c r="A1452" s="3">
        <v>47</v>
      </c>
      <c r="B1452" s="3">
        <v>23</v>
      </c>
      <c r="I1452" s="3">
        <v>47</v>
      </c>
      <c r="J1452" s="3">
        <v>23</v>
      </c>
      <c r="K1452" s="2">
        <f>IF(質格差指数!C1452="","",質格差指数!C1452)</f>
        <v>-0.111140999607311</v>
      </c>
      <c r="L1452" s="2">
        <f>IF(質格差指数!D1452="","",質格差指数!D1452)</f>
        <v>-0.10480191666808999</v>
      </c>
      <c r="M1452" s="2">
        <f>IF(質格差指数!E1452="","",質格差指数!E1452)</f>
        <v>4.3926905747857597E-2</v>
      </c>
      <c r="N1452" s="2">
        <f>IF(質格差指数!F1452="","",質格差指数!F1452)</f>
        <v>-4.93477622792904E-2</v>
      </c>
      <c r="O1452" s="2">
        <f>IF(質格差指数!G1452="","",質格差指数!G1452)</f>
        <v>-0.165749186530849</v>
      </c>
    </row>
    <row r="1453" spans="1:15" x14ac:dyDescent="0.55000000000000004">
      <c r="A1453" s="3">
        <v>47</v>
      </c>
      <c r="B1453" s="3">
        <v>24</v>
      </c>
      <c r="I1453" s="3">
        <v>47</v>
      </c>
      <c r="J1453" s="3">
        <v>24</v>
      </c>
      <c r="K1453" s="2">
        <f>IF(質格差指数!C1453="","",質格差指数!C1453)</f>
        <v>-0.11947552653093001</v>
      </c>
      <c r="L1453" s="2">
        <f>IF(質格差指数!D1453="","",質格差指数!D1453)</f>
        <v>-8.2302930998439702E-2</v>
      </c>
      <c r="M1453" s="2">
        <f>IF(質格差指数!E1453="","",質格差指数!E1453)</f>
        <v>2.45545686528773E-2</v>
      </c>
      <c r="N1453" s="2">
        <f>IF(質格差指数!F1453="","",質格差指数!F1453)</f>
        <v>2.0930103518598302E-2</v>
      </c>
      <c r="O1453" s="2">
        <f>IF(質格差指数!G1453="","",質格差指数!G1453)</f>
        <v>-2.5678921804366001E-2</v>
      </c>
    </row>
    <row r="1454" spans="1:15" x14ac:dyDescent="0.55000000000000004">
      <c r="A1454" s="3">
        <v>47</v>
      </c>
      <c r="B1454" s="3">
        <v>25</v>
      </c>
      <c r="I1454" s="3">
        <v>47</v>
      </c>
      <c r="J1454" s="3">
        <v>25</v>
      </c>
      <c r="K1454" s="2">
        <f>IF(質格差指数!C1454="","",質格差指数!C1454)</f>
        <v>0.103909506457228</v>
      </c>
      <c r="L1454" s="2">
        <f>IF(質格差指数!D1454="","",質格差指数!D1454)</f>
        <v>7.8721254474045904E-2</v>
      </c>
      <c r="M1454" s="2">
        <f>IF(質格差指数!E1454="","",質格差指数!E1454)</f>
        <v>5.6768537370273799E-2</v>
      </c>
      <c r="N1454" s="2">
        <f>IF(質格差指数!F1454="","",質格差指数!F1454)</f>
        <v>8.8615970129394497E-2</v>
      </c>
      <c r="O1454" s="2">
        <f>IF(質格差指数!G1454="","",質格差指数!G1454)</f>
        <v>-5.03072664926024E-2</v>
      </c>
    </row>
    <row r="1455" spans="1:15" x14ac:dyDescent="0.55000000000000004">
      <c r="A1455" s="3">
        <v>47</v>
      </c>
      <c r="B1455" s="3">
        <v>26</v>
      </c>
      <c r="I1455" s="3">
        <v>47</v>
      </c>
      <c r="J1455" s="3">
        <v>26</v>
      </c>
      <c r="K1455" s="2">
        <f>IF(質格差指数!C1455="","",質格差指数!C1455)</f>
        <v>4.97019844238989E-2</v>
      </c>
      <c r="L1455" s="2">
        <f>IF(質格差指数!D1455="","",質格差指数!D1455)</f>
        <v>4.8133137187803703E-2</v>
      </c>
      <c r="M1455" s="2">
        <f>IF(質格差指数!E1455="","",質格差指数!E1455)</f>
        <v>0.16347536491612</v>
      </c>
      <c r="N1455" s="2">
        <f>IF(質格差指数!F1455="","",質格差指数!F1455)</f>
        <v>0.12785546658744101</v>
      </c>
      <c r="O1455" s="2">
        <f>IF(質格差指数!G1455="","",質格差指数!G1455)</f>
        <v>8.0652373749684397E-2</v>
      </c>
    </row>
    <row r="1456" spans="1:15" x14ac:dyDescent="0.55000000000000004">
      <c r="A1456" s="3">
        <v>47</v>
      </c>
      <c r="B1456" s="3">
        <v>27</v>
      </c>
      <c r="I1456" s="3">
        <v>47</v>
      </c>
      <c r="J1456" s="3">
        <v>27</v>
      </c>
      <c r="K1456" s="2">
        <f>IF(質格差指数!C1456="","",質格差指数!C1456)</f>
        <v>8.4509429785153897E-2</v>
      </c>
      <c r="L1456" s="2">
        <f>IF(質格差指数!D1456="","",質格差指数!D1456)</f>
        <v>-3.4713697753480099E-4</v>
      </c>
      <c r="M1456" s="2">
        <f>IF(質格差指数!E1456="","",質格差指数!E1456)</f>
        <v>-1.3430845943083599E-2</v>
      </c>
      <c r="N1456" s="2">
        <f>IF(質格差指数!F1456="","",質格差指数!F1456)</f>
        <v>2.4331959649488099E-2</v>
      </c>
      <c r="O1456" s="2">
        <f>IF(質格差指数!G1456="","",質格差指数!G1456)</f>
        <v>6.2382131989782597E-2</v>
      </c>
    </row>
    <row r="1457" spans="1:15" x14ac:dyDescent="0.55000000000000004">
      <c r="A1457" s="3">
        <v>47</v>
      </c>
      <c r="B1457" s="3">
        <v>28</v>
      </c>
      <c r="I1457" s="3">
        <v>47</v>
      </c>
      <c r="J1457" s="3">
        <v>28</v>
      </c>
      <c r="K1457" s="2">
        <f>IF(質格差指数!C1457="","",質格差指数!C1457)</f>
        <v>-2.80075256933098E-2</v>
      </c>
      <c r="L1457" s="2">
        <f>IF(質格差指数!D1457="","",質格差指数!D1457)</f>
        <v>-1.83252040140644E-2</v>
      </c>
      <c r="M1457" s="2">
        <f>IF(質格差指数!E1457="","",質格差指数!E1457)</f>
        <v>-9.9984800407400907E-3</v>
      </c>
      <c r="N1457" s="2">
        <f>IF(質格差指数!F1457="","",質格差指数!F1457)</f>
        <v>-4.0477231115364602E-3</v>
      </c>
      <c r="O1457" s="2">
        <f>IF(質格差指数!G1457="","",質格差指数!G1457)</f>
        <v>-4.4664537045808299E-3</v>
      </c>
    </row>
    <row r="1458" spans="1:15" x14ac:dyDescent="0.55000000000000004">
      <c r="A1458" s="3">
        <v>47</v>
      </c>
      <c r="B1458" s="3">
        <v>29</v>
      </c>
      <c r="I1458" s="3">
        <v>47</v>
      </c>
      <c r="J1458" s="3">
        <v>29</v>
      </c>
      <c r="K1458" s="2">
        <f>IF(質格差指数!C1458="","",質格差指数!C1458)</f>
        <v>-0.10295163254668099</v>
      </c>
      <c r="L1458" s="2">
        <f>IF(質格差指数!D1458="","",質格差指数!D1458)</f>
        <v>-8.5675064565304701E-2</v>
      </c>
      <c r="M1458" s="2">
        <f>IF(質格差指数!E1458="","",質格差指数!E1458)</f>
        <v>4.8028456210573903E-2</v>
      </c>
      <c r="N1458" s="2">
        <f>IF(質格差指数!F1458="","",質格差指数!F1458)</f>
        <v>5.6249910988564897E-2</v>
      </c>
      <c r="O1458" s="2">
        <f>IF(質格差指数!G1458="","",質格差指数!G1458)</f>
        <v>-3.0435895619807401E-2</v>
      </c>
    </row>
    <row r="1459" spans="1:15" x14ac:dyDescent="0.55000000000000004">
      <c r="A1459" s="3">
        <v>47</v>
      </c>
      <c r="B1459" s="3">
        <v>30</v>
      </c>
      <c r="I1459" s="3">
        <v>47</v>
      </c>
      <c r="J1459" s="3">
        <v>30</v>
      </c>
      <c r="K1459" s="2">
        <f>IF(質格差指数!C1459="","",質格差指数!C1459)</f>
        <v>7.0202136057833806E-2</v>
      </c>
      <c r="L1459" s="2">
        <f>IF(質格差指数!D1459="","",質格差指数!D1459)</f>
        <v>8.1631965223894196E-2</v>
      </c>
      <c r="M1459" s="2">
        <f>IF(質格差指数!E1459="","",質格差指数!E1459)</f>
        <v>6.4491980445788896E-2</v>
      </c>
      <c r="N1459" s="2">
        <f>IF(質格差指数!F1459="","",質格差指数!F1459)</f>
        <v>5.6879259358335099E-2</v>
      </c>
      <c r="O1459" s="2">
        <f>IF(質格差指数!G1459="","",質格差指数!G1459)</f>
        <v>5.7267553357860899E-2</v>
      </c>
    </row>
    <row r="1460" spans="1:15" x14ac:dyDescent="0.55000000000000004">
      <c r="A1460" s="3">
        <v>47</v>
      </c>
      <c r="B1460" s="3">
        <v>31</v>
      </c>
      <c r="I1460" s="3">
        <v>47</v>
      </c>
      <c r="J1460" s="3">
        <v>31</v>
      </c>
      <c r="K1460" s="2">
        <f>IF(質格差指数!C1460="","",質格差指数!C1460)</f>
        <v>3.0332736949428198E-2</v>
      </c>
      <c r="L1460" s="2">
        <f>IF(質格差指数!D1460="","",質格差指数!D1460)</f>
        <v>2.1722632468254899E-2</v>
      </c>
      <c r="M1460" s="2">
        <f>IF(質格差指数!E1460="","",質格差指数!E1460)</f>
        <v>-2.1286008837819201E-3</v>
      </c>
      <c r="N1460" s="2">
        <f>IF(質格差指数!F1460="","",質格差指数!F1460)</f>
        <v>1.3774849371150999E-2</v>
      </c>
      <c r="O1460" s="2">
        <f>IF(質格差指数!G1460="","",質格差指数!G1460)</f>
        <v>1.26112732668487E-2</v>
      </c>
    </row>
    <row r="1461" spans="1:15" x14ac:dyDescent="0.55000000000000004">
      <c r="A1461" s="3" t="s">
        <v>66</v>
      </c>
      <c r="B1461" s="3">
        <v>1</v>
      </c>
    </row>
    <row r="1462" spans="1:15" x14ac:dyDescent="0.55000000000000004">
      <c r="A1462" s="3" t="s">
        <v>66</v>
      </c>
      <c r="B1462" s="3">
        <v>2</v>
      </c>
    </row>
    <row r="1463" spans="1:15" x14ac:dyDescent="0.55000000000000004">
      <c r="A1463" s="3" t="s">
        <v>66</v>
      </c>
      <c r="B1463" s="3">
        <v>3</v>
      </c>
    </row>
    <row r="1464" spans="1:15" x14ac:dyDescent="0.55000000000000004">
      <c r="A1464" s="3" t="s">
        <v>66</v>
      </c>
      <c r="B1464" s="3">
        <v>4</v>
      </c>
    </row>
    <row r="1465" spans="1:15" x14ac:dyDescent="0.55000000000000004">
      <c r="A1465" s="3" t="s">
        <v>66</v>
      </c>
      <c r="B1465" s="3">
        <v>5</v>
      </c>
    </row>
    <row r="1466" spans="1:15" x14ac:dyDescent="0.55000000000000004">
      <c r="A1466" s="3" t="s">
        <v>66</v>
      </c>
      <c r="B1466" s="3">
        <v>6</v>
      </c>
    </row>
    <row r="1467" spans="1:15" x14ac:dyDescent="0.55000000000000004">
      <c r="A1467" s="3" t="s">
        <v>66</v>
      </c>
      <c r="B1467" s="3">
        <v>7</v>
      </c>
    </row>
    <row r="1468" spans="1:15" x14ac:dyDescent="0.55000000000000004">
      <c r="A1468" s="3" t="s">
        <v>66</v>
      </c>
      <c r="B1468" s="3">
        <v>8</v>
      </c>
    </row>
    <row r="1469" spans="1:15" x14ac:dyDescent="0.55000000000000004">
      <c r="A1469" s="3" t="s">
        <v>66</v>
      </c>
      <c r="B1469" s="3">
        <v>9</v>
      </c>
    </row>
    <row r="1470" spans="1:15" x14ac:dyDescent="0.55000000000000004">
      <c r="A1470" s="3" t="s">
        <v>66</v>
      </c>
      <c r="B1470" s="3">
        <v>10</v>
      </c>
    </row>
    <row r="1471" spans="1:15" x14ac:dyDescent="0.55000000000000004">
      <c r="A1471" s="3" t="s">
        <v>66</v>
      </c>
      <c r="B1471" s="3">
        <v>11</v>
      </c>
    </row>
    <row r="1472" spans="1:15" x14ac:dyDescent="0.55000000000000004">
      <c r="A1472" s="3" t="s">
        <v>66</v>
      </c>
      <c r="B1472" s="3">
        <v>12</v>
      </c>
    </row>
    <row r="1473" spans="1:2" x14ac:dyDescent="0.55000000000000004">
      <c r="A1473" s="3" t="s">
        <v>66</v>
      </c>
      <c r="B1473" s="3">
        <v>13</v>
      </c>
    </row>
    <row r="1474" spans="1:2" x14ac:dyDescent="0.55000000000000004">
      <c r="A1474" s="3" t="s">
        <v>66</v>
      </c>
      <c r="B1474" s="3">
        <v>14</v>
      </c>
    </row>
    <row r="1475" spans="1:2" x14ac:dyDescent="0.55000000000000004">
      <c r="A1475" s="3" t="s">
        <v>66</v>
      </c>
      <c r="B1475" s="3">
        <v>15</v>
      </c>
    </row>
    <row r="1476" spans="1:2" x14ac:dyDescent="0.55000000000000004">
      <c r="A1476" s="3" t="s">
        <v>66</v>
      </c>
      <c r="B1476" s="3">
        <v>16</v>
      </c>
    </row>
    <row r="1477" spans="1:2" x14ac:dyDescent="0.55000000000000004">
      <c r="A1477" s="3" t="s">
        <v>66</v>
      </c>
      <c r="B1477" s="3">
        <v>17</v>
      </c>
    </row>
    <row r="1478" spans="1:2" x14ac:dyDescent="0.55000000000000004">
      <c r="A1478" s="3" t="s">
        <v>66</v>
      </c>
      <c r="B1478" s="3">
        <v>18</v>
      </c>
    </row>
    <row r="1479" spans="1:2" x14ac:dyDescent="0.55000000000000004">
      <c r="A1479" s="3" t="s">
        <v>66</v>
      </c>
      <c r="B1479" s="3">
        <v>19</v>
      </c>
    </row>
    <row r="1480" spans="1:2" x14ac:dyDescent="0.55000000000000004">
      <c r="A1480" s="3" t="s">
        <v>66</v>
      </c>
      <c r="B1480" s="3">
        <v>20</v>
      </c>
    </row>
    <row r="1481" spans="1:2" x14ac:dyDescent="0.55000000000000004">
      <c r="A1481" s="3" t="s">
        <v>66</v>
      </c>
      <c r="B1481" s="3">
        <v>21</v>
      </c>
    </row>
    <row r="1482" spans="1:2" x14ac:dyDescent="0.55000000000000004">
      <c r="A1482" s="3" t="s">
        <v>66</v>
      </c>
      <c r="B1482" s="3">
        <v>22</v>
      </c>
    </row>
    <row r="1483" spans="1:2" x14ac:dyDescent="0.55000000000000004">
      <c r="A1483" s="3" t="s">
        <v>66</v>
      </c>
      <c r="B1483" s="3">
        <v>23</v>
      </c>
    </row>
    <row r="1484" spans="1:2" x14ac:dyDescent="0.55000000000000004">
      <c r="A1484" s="3" t="s">
        <v>66</v>
      </c>
      <c r="B1484" s="3">
        <v>24</v>
      </c>
    </row>
    <row r="1485" spans="1:2" x14ac:dyDescent="0.55000000000000004">
      <c r="A1485" s="3" t="s">
        <v>66</v>
      </c>
      <c r="B1485" s="3">
        <v>25</v>
      </c>
    </row>
    <row r="1486" spans="1:2" x14ac:dyDescent="0.55000000000000004">
      <c r="A1486" s="3" t="s">
        <v>66</v>
      </c>
      <c r="B1486" s="3">
        <v>26</v>
      </c>
    </row>
    <row r="1487" spans="1:2" x14ac:dyDescent="0.55000000000000004">
      <c r="A1487" s="3" t="s">
        <v>66</v>
      </c>
      <c r="B1487" s="3">
        <v>27</v>
      </c>
    </row>
    <row r="1488" spans="1:2" x14ac:dyDescent="0.55000000000000004">
      <c r="A1488" s="3" t="s">
        <v>66</v>
      </c>
      <c r="B1488" s="3">
        <v>28</v>
      </c>
    </row>
    <row r="1489" spans="1:2" x14ac:dyDescent="0.55000000000000004">
      <c r="A1489" s="3" t="s">
        <v>66</v>
      </c>
      <c r="B1489" s="3">
        <v>29</v>
      </c>
    </row>
    <row r="1490" spans="1:2" x14ac:dyDescent="0.55000000000000004">
      <c r="A1490" s="3" t="s">
        <v>66</v>
      </c>
      <c r="B1490" s="3">
        <v>30</v>
      </c>
    </row>
    <row r="1491" spans="1:2" x14ac:dyDescent="0.55000000000000004">
      <c r="A1491" s="3" t="s">
        <v>66</v>
      </c>
      <c r="B1491" s="3">
        <v>31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F2A34-54BB-467B-97BA-5B3BF54BB4E9}">
  <dimension ref="A1:Q1491"/>
  <sheetViews>
    <sheetView workbookViewId="0"/>
  </sheetViews>
  <sheetFormatPr defaultColWidth="8.83203125" defaultRowHeight="18" x14ac:dyDescent="0.55000000000000004"/>
  <cols>
    <col min="3" max="3" width="8.83203125" customWidth="1"/>
  </cols>
  <sheetData>
    <row r="1" spans="1:15" x14ac:dyDescent="0.55000000000000004">
      <c r="A1" t="s">
        <v>106</v>
      </c>
      <c r="I1" t="s">
        <v>61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3">
        <v>1</v>
      </c>
      <c r="C4" s="5">
        <f>IF(logVir!C4="","",名目付加価値!C4)</f>
        <v>719562.639508622</v>
      </c>
      <c r="D4" s="5">
        <f>IF(logVir!D4="","",名目付加価値!D4)</f>
        <v>859452.85374427401</v>
      </c>
      <c r="E4" s="5">
        <f>IF(logVir!E4="","",名目付加価値!E4)</f>
        <v>912622.18756283401</v>
      </c>
      <c r="F4" s="5">
        <f>IF(logVir!F4="","",名目付加価値!F4)</f>
        <v>925010.31273511995</v>
      </c>
      <c r="G4" s="5">
        <f>IF(logVir!G4="","",名目付加価値!G4)</f>
        <v>917256.19808441703</v>
      </c>
      <c r="I4" s="3">
        <v>1</v>
      </c>
      <c r="J4" s="3">
        <v>1</v>
      </c>
      <c r="K4" s="2">
        <f t="shared" ref="K4:K35" si="0">IF(C4="","",C4/SUMIF($A$4:$A$1460,$I4,C$4:C$1460))</f>
        <v>4.3576660420601591E-2</v>
      </c>
      <c r="L4" s="2">
        <f t="shared" ref="L4:L35" si="1">IF(D4="","",D4/SUMIF($A$4:$A$1460,$I4,D$4:D$1460))</f>
        <v>4.8963969482933134E-2</v>
      </c>
      <c r="M4" s="2">
        <f t="shared" ref="M4:M35" si="2">IF(E4="","",E4/SUMIF($A$4:$A$1460,$I4,E$4:E$1460))</f>
        <v>4.9590628426657318E-2</v>
      </c>
      <c r="N4" s="2">
        <f t="shared" ref="N4:N35" si="3">IF(F4="","",F4/SUMIF($A$4:$A$1460,$I4,F$4:F$1460))</f>
        <v>5.1690447871448948E-2</v>
      </c>
      <c r="O4" s="2">
        <f t="shared" ref="O4:O35" si="4">IF(G4="","",G4/SUMIF($A$4:$A$1460,$I4,G$4:G$1460))</f>
        <v>5.0729544242466972E-2</v>
      </c>
    </row>
    <row r="5" spans="1:15" x14ac:dyDescent="0.55000000000000004">
      <c r="A5" s="3">
        <v>1</v>
      </c>
      <c r="B5" s="3">
        <v>2</v>
      </c>
      <c r="C5" s="5">
        <f>IF(logVir!C5="","",名目付加価値!C5)</f>
        <v>31034.422921223901</v>
      </c>
      <c r="D5" s="5">
        <f>IF(logVir!D5="","",名目付加価値!D5)</f>
        <v>26826.232547273201</v>
      </c>
      <c r="E5" s="5">
        <f>IF(logVir!E5="","",名目付加価値!E5)</f>
        <v>22051.590456272199</v>
      </c>
      <c r="F5" s="5">
        <f>IF(logVir!F5="","",名目付加価値!F5)</f>
        <v>22338.2916422491</v>
      </c>
      <c r="G5" s="5">
        <f>IF(logVir!G5="","",名目付加価値!G5)</f>
        <v>27314.452933810499</v>
      </c>
      <c r="I5" s="3">
        <v>1</v>
      </c>
      <c r="J5" s="3">
        <v>2</v>
      </c>
      <c r="K5" s="2">
        <f t="shared" si="0"/>
        <v>1.8794423650330498E-3</v>
      </c>
      <c r="L5" s="2">
        <f t="shared" si="1"/>
        <v>1.5283198212261491E-3</v>
      </c>
      <c r="M5" s="2">
        <f t="shared" si="2"/>
        <v>1.1982529500561001E-3</v>
      </c>
      <c r="N5" s="2">
        <f t="shared" si="3"/>
        <v>1.2482847853411408E-3</v>
      </c>
      <c r="O5" s="2">
        <f t="shared" si="4"/>
        <v>1.5106463727999765E-3</v>
      </c>
    </row>
    <row r="6" spans="1:15" x14ac:dyDescent="0.55000000000000004">
      <c r="A6" s="3">
        <v>1</v>
      </c>
      <c r="B6" s="3">
        <v>3</v>
      </c>
      <c r="C6" s="5">
        <f>IF(logVir!C6="","",名目付加価値!C6)</f>
        <v>533412.57003995404</v>
      </c>
      <c r="D6" s="5">
        <f>IF(logVir!D6="","",名目付加価値!D6)</f>
        <v>595596.69859351905</v>
      </c>
      <c r="E6" s="5">
        <f>IF(logVir!E6="","",名目付加価値!E6)</f>
        <v>603454.40597378497</v>
      </c>
      <c r="F6" s="5">
        <f>IF(logVir!F6="","",名目付加価値!F6)</f>
        <v>567406.76627744001</v>
      </c>
      <c r="G6" s="5">
        <f>IF(logVir!G6="","",名目付加価値!G6)</f>
        <v>599211.28318662499</v>
      </c>
      <c r="I6" s="3">
        <v>1</v>
      </c>
      <c r="J6" s="3">
        <v>3</v>
      </c>
      <c r="K6" s="2">
        <f t="shared" si="0"/>
        <v>3.2303425931875275E-2</v>
      </c>
      <c r="L6" s="2">
        <f t="shared" si="1"/>
        <v>3.3931795615104246E-2</v>
      </c>
      <c r="M6" s="2">
        <f t="shared" si="2"/>
        <v>3.2790878445539441E-2</v>
      </c>
      <c r="N6" s="2">
        <f t="shared" si="3"/>
        <v>3.1707224741579762E-2</v>
      </c>
      <c r="O6" s="2">
        <f t="shared" si="4"/>
        <v>3.3139830904913362E-2</v>
      </c>
    </row>
    <row r="7" spans="1:15" x14ac:dyDescent="0.55000000000000004">
      <c r="A7" s="3">
        <v>1</v>
      </c>
      <c r="B7" s="3">
        <v>4</v>
      </c>
      <c r="C7" s="5">
        <f>IF(logVir!C7="","",名目付加価値!C7)</f>
        <v>10037.319903952</v>
      </c>
      <c r="D7" s="5">
        <f>IF(logVir!D7="","",名目付加価値!D7)</f>
        <v>12927.0804868382</v>
      </c>
      <c r="E7" s="5">
        <f>IF(logVir!E7="","",名目付加価値!E7)</f>
        <v>12030.648395724</v>
      </c>
      <c r="F7" s="5">
        <f>IF(logVir!F7="","",名目付加価値!F7)</f>
        <v>10166.7271467386</v>
      </c>
      <c r="G7" s="5">
        <f>IF(logVir!G7="","",名目付加価値!G7)</f>
        <v>11715.9699512156</v>
      </c>
      <c r="I7" s="3">
        <v>1</v>
      </c>
      <c r="J7" s="3">
        <v>4</v>
      </c>
      <c r="K7" s="2">
        <f t="shared" si="0"/>
        <v>6.0785935368483054E-4</v>
      </c>
      <c r="L7" s="2">
        <f t="shared" si="1"/>
        <v>7.3646992002344373E-4</v>
      </c>
      <c r="M7" s="2">
        <f t="shared" si="2"/>
        <v>6.5372880744588892E-4</v>
      </c>
      <c r="N7" s="2">
        <f t="shared" si="3"/>
        <v>5.6812629261163898E-4</v>
      </c>
      <c r="O7" s="2">
        <f t="shared" si="4"/>
        <v>6.4796053406325027E-4</v>
      </c>
    </row>
    <row r="8" spans="1:15" x14ac:dyDescent="0.55000000000000004">
      <c r="A8" s="3">
        <v>1</v>
      </c>
      <c r="B8" s="3">
        <v>5</v>
      </c>
      <c r="C8" s="5">
        <f>IF(logVir!C8="","",名目付加価値!C8)</f>
        <v>142316.75737565799</v>
      </c>
      <c r="D8" s="5">
        <f>IF(logVir!D8="","",名目付加価値!D8)</f>
        <v>163579.35015815901</v>
      </c>
      <c r="E8" s="5">
        <f>IF(logVir!E8="","",名目付加価値!E8)</f>
        <v>120750.342899296</v>
      </c>
      <c r="F8" s="5">
        <f>IF(logVir!F8="","",名目付加価値!F8)</f>
        <v>92110.993704394597</v>
      </c>
      <c r="G8" s="5">
        <f>IF(logVir!G8="","",名目付加価値!G8)</f>
        <v>33091.862948046597</v>
      </c>
      <c r="I8" s="3">
        <v>1</v>
      </c>
      <c r="J8" s="3">
        <v>5</v>
      </c>
      <c r="K8" s="2">
        <f t="shared" si="0"/>
        <v>8.6186923386617608E-3</v>
      </c>
      <c r="L8" s="2">
        <f t="shared" si="1"/>
        <v>9.3192945654763243E-3</v>
      </c>
      <c r="M8" s="2">
        <f t="shared" si="2"/>
        <v>6.5614067559563545E-3</v>
      </c>
      <c r="N8" s="2">
        <f t="shared" si="3"/>
        <v>5.147249120267673E-3</v>
      </c>
      <c r="O8" s="2">
        <f t="shared" si="4"/>
        <v>1.8301703809627304E-3</v>
      </c>
    </row>
    <row r="9" spans="1:15" x14ac:dyDescent="0.55000000000000004">
      <c r="A9" s="3">
        <v>1</v>
      </c>
      <c r="B9" s="3">
        <v>6</v>
      </c>
      <c r="C9" s="5">
        <f>IF(logVir!C9="","",名目付加価値!C9)</f>
        <v>186149.03829341099</v>
      </c>
      <c r="D9" s="5">
        <f>IF(logVir!D9="","",名目付加価値!D9)</f>
        <v>284922.06991033501</v>
      </c>
      <c r="E9" s="5">
        <f>IF(logVir!E9="","",名目付加価値!E9)</f>
        <v>269629.50845460099</v>
      </c>
      <c r="F9" s="5">
        <f>IF(logVir!F9="","",名目付加価値!F9)</f>
        <v>297292.97841766803</v>
      </c>
      <c r="G9" s="5">
        <f>IF(logVir!G9="","",名目付加価値!G9)</f>
        <v>129435.821165653</v>
      </c>
      <c r="I9" s="3">
        <v>1</v>
      </c>
      <c r="J9" s="3">
        <v>6</v>
      </c>
      <c r="K9" s="2">
        <f t="shared" si="0"/>
        <v>1.1273172040828748E-2</v>
      </c>
      <c r="L9" s="2">
        <f t="shared" si="1"/>
        <v>1.6232322081805327E-2</v>
      </c>
      <c r="M9" s="2">
        <f t="shared" si="2"/>
        <v>1.4651294860956661E-2</v>
      </c>
      <c r="N9" s="2">
        <f t="shared" si="3"/>
        <v>1.6613011759844802E-2</v>
      </c>
      <c r="O9" s="2">
        <f t="shared" si="4"/>
        <v>7.1585454860875562E-3</v>
      </c>
    </row>
    <row r="10" spans="1:15" x14ac:dyDescent="0.55000000000000004">
      <c r="A10" s="3">
        <v>1</v>
      </c>
      <c r="B10" s="3">
        <v>7</v>
      </c>
      <c r="C10" s="5">
        <f>IF(logVir!C10="","",名目付加価値!C10)</f>
        <v>67137.182708377397</v>
      </c>
      <c r="D10" s="5">
        <f>IF(logVir!D10="","",名目付加価値!D10)</f>
        <v>59274.121383431797</v>
      </c>
      <c r="E10" s="5">
        <f>IF(logVir!E10="","",名目付加価値!E10)</f>
        <v>67052.093978334495</v>
      </c>
      <c r="F10" s="5">
        <f>IF(logVir!F10="","",名目付加価値!F10)</f>
        <v>85944.245458856502</v>
      </c>
      <c r="G10" s="5">
        <f>IF(logVir!G10="","",名目付加価値!G10)</f>
        <v>63071.417404291897</v>
      </c>
      <c r="I10" s="3">
        <v>1</v>
      </c>
      <c r="J10" s="3">
        <v>7</v>
      </c>
      <c r="K10" s="2">
        <f t="shared" si="0"/>
        <v>4.0658228371566133E-3</v>
      </c>
      <c r="L10" s="2">
        <f t="shared" si="1"/>
        <v>3.3769115523928353E-3</v>
      </c>
      <c r="M10" s="2">
        <f t="shared" si="2"/>
        <v>3.6435181206680403E-3</v>
      </c>
      <c r="N10" s="2">
        <f t="shared" si="3"/>
        <v>4.8026454176561808E-3</v>
      </c>
      <c r="O10" s="2">
        <f t="shared" si="4"/>
        <v>3.4882121988688512E-3</v>
      </c>
    </row>
    <row r="11" spans="1:15" x14ac:dyDescent="0.55000000000000004">
      <c r="A11" s="3">
        <v>1</v>
      </c>
      <c r="B11" s="3">
        <v>8</v>
      </c>
      <c r="C11" s="5">
        <f>IF(logVir!C11="","",名目付加価値!C11)</f>
        <v>248267.31490483601</v>
      </c>
      <c r="D11" s="5">
        <f>IF(logVir!D11="","",名目付加価値!D11)</f>
        <v>179734.32286815601</v>
      </c>
      <c r="E11" s="5">
        <f>IF(logVir!E11="","",名目付加価値!E11)</f>
        <v>186324.570918385</v>
      </c>
      <c r="F11" s="5">
        <f>IF(logVir!F11="","",名目付加価値!F11)</f>
        <v>183682.84681918999</v>
      </c>
      <c r="G11" s="5">
        <f>IF(logVir!G11="","",名目付加価値!G11)</f>
        <v>208912.245551506</v>
      </c>
      <c r="I11" s="3">
        <v>1</v>
      </c>
      <c r="J11" s="3">
        <v>8</v>
      </c>
      <c r="K11" s="2">
        <f t="shared" si="0"/>
        <v>1.5035050294621316E-2</v>
      </c>
      <c r="L11" s="2">
        <f t="shared" si="1"/>
        <v>1.0239661037382034E-2</v>
      </c>
      <c r="M11" s="2">
        <f t="shared" si="2"/>
        <v>1.0124619682812412E-2</v>
      </c>
      <c r="N11" s="2">
        <f t="shared" si="3"/>
        <v>1.0264370556380499E-2</v>
      </c>
      <c r="O11" s="2">
        <f t="shared" si="4"/>
        <v>1.1554048940340754E-2</v>
      </c>
    </row>
    <row r="12" spans="1:15" x14ac:dyDescent="0.55000000000000004">
      <c r="A12" s="3">
        <v>1</v>
      </c>
      <c r="B12" s="3">
        <v>9</v>
      </c>
      <c r="C12" s="5">
        <f>IF(logVir!C12="","",名目付加価値!C12)</f>
        <v>61986.689013397699</v>
      </c>
      <c r="D12" s="5">
        <f>IF(logVir!D12="","",名目付加価値!D12)</f>
        <v>86758.778816805701</v>
      </c>
      <c r="E12" s="5">
        <f>IF(logVir!E12="","",名目付加価値!E12)</f>
        <v>108889.880345061</v>
      </c>
      <c r="F12" s="5">
        <f>IF(logVir!F12="","",名目付加価値!F12)</f>
        <v>101280.87811446399</v>
      </c>
      <c r="G12" s="5">
        <f>IF(logVir!G12="","",名目付加価値!G12)</f>
        <v>87500.347888448305</v>
      </c>
      <c r="I12" s="3">
        <v>1</v>
      </c>
      <c r="J12" s="3">
        <v>9</v>
      </c>
      <c r="K12" s="2">
        <f t="shared" si="0"/>
        <v>3.7539093185533583E-3</v>
      </c>
      <c r="L12" s="2">
        <f t="shared" si="1"/>
        <v>4.9427425598223768E-3</v>
      </c>
      <c r="M12" s="2">
        <f t="shared" si="2"/>
        <v>5.916925611939839E-3</v>
      </c>
      <c r="N12" s="2">
        <f t="shared" si="3"/>
        <v>5.6596709014739488E-3</v>
      </c>
      <c r="O12" s="2">
        <f t="shared" si="4"/>
        <v>4.8392725813227733E-3</v>
      </c>
    </row>
    <row r="13" spans="1:15" x14ac:dyDescent="0.55000000000000004">
      <c r="A13" s="3">
        <v>1</v>
      </c>
      <c r="B13" s="3">
        <v>10</v>
      </c>
      <c r="C13" s="5">
        <f>IF(logVir!C13="","",名目付加価値!C13)</f>
        <v>91377.466555294304</v>
      </c>
      <c r="D13" s="5">
        <f>IF(logVir!D13="","",名目付加価値!D13)</f>
        <v>82219.106843734902</v>
      </c>
      <c r="E13" s="5">
        <f>IF(logVir!E13="","",名目付加価値!E13)</f>
        <v>81385.161896528007</v>
      </c>
      <c r="F13" s="5">
        <f>IF(logVir!F13="","",名目付加価値!F13)</f>
        <v>73305.452673599604</v>
      </c>
      <c r="G13" s="5">
        <f>IF(logVir!G13="","",名目付加価値!G13)</f>
        <v>78686.539907798695</v>
      </c>
      <c r="I13" s="3">
        <v>1</v>
      </c>
      <c r="J13" s="3">
        <v>10</v>
      </c>
      <c r="K13" s="2">
        <f t="shared" si="0"/>
        <v>5.5338126405425009E-3</v>
      </c>
      <c r="L13" s="2">
        <f t="shared" si="1"/>
        <v>4.6841124802507244E-3</v>
      </c>
      <c r="M13" s="2">
        <f t="shared" si="2"/>
        <v>4.4223572230169947E-3</v>
      </c>
      <c r="N13" s="2">
        <f t="shared" si="3"/>
        <v>4.0963777678473482E-3</v>
      </c>
      <c r="O13" s="2">
        <f t="shared" si="4"/>
        <v>4.3518182988303436E-3</v>
      </c>
    </row>
    <row r="14" spans="1:15" x14ac:dyDescent="0.55000000000000004">
      <c r="A14" s="3">
        <v>1</v>
      </c>
      <c r="B14" s="3">
        <v>11</v>
      </c>
      <c r="C14" s="5">
        <f>IF(logVir!C14="","",名目付加価値!C14)</f>
        <v>61116.941085926897</v>
      </c>
      <c r="D14" s="5">
        <f>IF(logVir!D14="","",名目付加価値!D14)</f>
        <v>84023.768368237201</v>
      </c>
      <c r="E14" s="5">
        <f>IF(logVir!E14="","",名目付加価値!E14)</f>
        <v>68471.255667177495</v>
      </c>
      <c r="F14" s="5">
        <f>IF(logVir!F14="","",名目付加価値!F14)</f>
        <v>65014.2662814055</v>
      </c>
      <c r="G14" s="5">
        <f>IF(logVir!G14="","",名目付加価値!G14)</f>
        <v>100125.176890348</v>
      </c>
      <c r="I14" s="3">
        <v>1</v>
      </c>
      <c r="J14" s="3">
        <v>11</v>
      </c>
      <c r="K14" s="2">
        <f t="shared" si="0"/>
        <v>3.701237448161645E-3</v>
      </c>
      <c r="L14" s="2">
        <f t="shared" si="1"/>
        <v>4.7869260219450616E-3</v>
      </c>
      <c r="M14" s="2">
        <f t="shared" si="2"/>
        <v>3.7206334055557583E-3</v>
      </c>
      <c r="N14" s="2">
        <f t="shared" si="3"/>
        <v>3.6330584598377519E-3</v>
      </c>
      <c r="O14" s="2">
        <f t="shared" si="4"/>
        <v>5.5374982490729169E-3</v>
      </c>
    </row>
    <row r="15" spans="1:15" x14ac:dyDescent="0.55000000000000004">
      <c r="A15" s="3">
        <v>1</v>
      </c>
      <c r="B15" s="3">
        <v>12</v>
      </c>
      <c r="C15" s="5">
        <f>IF(logVir!C15="","",名目付加価値!C15)</f>
        <v>31044.340018198702</v>
      </c>
      <c r="D15" s="5">
        <f>IF(logVir!D15="","",名目付加価値!D15)</f>
        <v>21331.258032369598</v>
      </c>
      <c r="E15" s="5">
        <f>IF(logVir!E15="","",名目付加価値!E15)</f>
        <v>17255.848152587401</v>
      </c>
      <c r="F15" s="5">
        <f>IF(logVir!F15="","",名目付加価値!F15)</f>
        <v>19892.297195557901</v>
      </c>
      <c r="G15" s="5">
        <f>IF(logVir!G15="","",名目付加価値!G15)</f>
        <v>16114.0038899183</v>
      </c>
      <c r="I15" s="3">
        <v>1</v>
      </c>
      <c r="J15" s="3">
        <v>12</v>
      </c>
      <c r="K15" s="2">
        <f t="shared" si="0"/>
        <v>1.8800429436950051E-3</v>
      </c>
      <c r="L15" s="2">
        <f t="shared" si="1"/>
        <v>1.2152651105633446E-3</v>
      </c>
      <c r="M15" s="2">
        <f t="shared" si="2"/>
        <v>9.3765894099837022E-4</v>
      </c>
      <c r="N15" s="2">
        <f t="shared" si="3"/>
        <v>1.1116003109089623E-3</v>
      </c>
      <c r="O15" s="2">
        <f t="shared" si="4"/>
        <v>8.911971104300601E-4</v>
      </c>
    </row>
    <row r="16" spans="1:15" x14ac:dyDescent="0.55000000000000004">
      <c r="A16" s="3">
        <v>1</v>
      </c>
      <c r="B16" s="3">
        <v>13</v>
      </c>
      <c r="C16" s="5">
        <f>IF(logVir!C16="","",名目付加価値!C16)</f>
        <v>56989.314695097899</v>
      </c>
      <c r="D16" s="5">
        <f>IF(logVir!D16="","",名目付加価値!D16)</f>
        <v>15535.476609479299</v>
      </c>
      <c r="E16" s="5">
        <f>IF(logVir!E16="","",名目付加価値!E16)</f>
        <v>11547.665726557099</v>
      </c>
      <c r="F16" s="5">
        <f>IF(logVir!F16="","",名目付加価値!F16)</f>
        <v>7468.7084449163704</v>
      </c>
      <c r="G16" s="5">
        <f>IF(logVir!G16="","",名目付加価値!G16)</f>
        <v>4140.4859751302201</v>
      </c>
      <c r="I16" s="3">
        <v>1</v>
      </c>
      <c r="J16" s="3">
        <v>13</v>
      </c>
      <c r="K16" s="2">
        <f t="shared" si="0"/>
        <v>3.4512686981177329E-3</v>
      </c>
      <c r="L16" s="2">
        <f t="shared" si="1"/>
        <v>8.850731012124862E-4</v>
      </c>
      <c r="M16" s="2">
        <f t="shared" si="2"/>
        <v>6.2748419668627836E-4</v>
      </c>
      <c r="N16" s="2">
        <f t="shared" si="3"/>
        <v>4.1735846533156446E-4</v>
      </c>
      <c r="O16" s="2">
        <f t="shared" si="4"/>
        <v>2.2899269244441956E-4</v>
      </c>
    </row>
    <row r="17" spans="1:15" x14ac:dyDescent="0.55000000000000004">
      <c r="A17" s="3">
        <v>1</v>
      </c>
      <c r="B17" s="3">
        <v>14</v>
      </c>
      <c r="C17" s="5">
        <f>IF(logVir!C17="","",名目付加価値!C17)</f>
        <v>101866.935254475</v>
      </c>
      <c r="D17" s="5">
        <f>IF(logVir!D17="","",名目付加価値!D17)</f>
        <v>97436.664247665307</v>
      </c>
      <c r="E17" s="5">
        <f>IF(logVir!E17="","",名目付加価値!E17)</f>
        <v>95987.708912373098</v>
      </c>
      <c r="F17" s="5">
        <f>IF(logVir!F17="","",名目付加価値!F17)</f>
        <v>106047.434039022</v>
      </c>
      <c r="G17" s="5">
        <f>IF(logVir!G17="","",名目付加価値!G17)</f>
        <v>108712.07695789001</v>
      </c>
      <c r="I17" s="3">
        <v>1</v>
      </c>
      <c r="J17" s="3">
        <v>14</v>
      </c>
      <c r="K17" s="2">
        <f t="shared" si="0"/>
        <v>6.169054091945356E-3</v>
      </c>
      <c r="L17" s="2">
        <f t="shared" si="1"/>
        <v>5.5510733764589249E-3</v>
      </c>
      <c r="M17" s="2">
        <f t="shared" si="2"/>
        <v>5.2158394471117382E-3</v>
      </c>
      <c r="N17" s="2">
        <f t="shared" si="3"/>
        <v>5.9260305378505277E-3</v>
      </c>
      <c r="O17" s="2">
        <f t="shared" si="4"/>
        <v>6.0124032186896223E-3</v>
      </c>
    </row>
    <row r="18" spans="1:15" x14ac:dyDescent="0.55000000000000004">
      <c r="A18" s="3">
        <v>1</v>
      </c>
      <c r="B18" s="3">
        <v>15</v>
      </c>
      <c r="C18" s="5">
        <f>IF(logVir!C18="","",名目付加価値!C18)</f>
        <v>60121.611115257903</v>
      </c>
      <c r="D18" s="5">
        <f>IF(logVir!D18="","",名目付加価値!D18)</f>
        <v>52838.4986196381</v>
      </c>
      <c r="E18" s="5">
        <f>IF(logVir!E18="","",名目付加価値!E18)</f>
        <v>47294.958348970802</v>
      </c>
      <c r="F18" s="5">
        <f>IF(logVir!F18="","",名目付加価値!F18)</f>
        <v>43957.077638145303</v>
      </c>
      <c r="G18" s="5">
        <f>IF(logVir!G18="","",名目付加価値!G18)</f>
        <v>42999.526966735699</v>
      </c>
      <c r="I18" s="3">
        <v>1</v>
      </c>
      <c r="J18" s="3">
        <v>15</v>
      </c>
      <c r="K18" s="2">
        <f t="shared" si="0"/>
        <v>3.6409603384885956E-3</v>
      </c>
      <c r="L18" s="2">
        <f t="shared" si="1"/>
        <v>3.0102670817424128E-3</v>
      </c>
      <c r="M18" s="2">
        <f t="shared" si="2"/>
        <v>2.5699426749654446E-3</v>
      </c>
      <c r="N18" s="2">
        <f t="shared" si="3"/>
        <v>2.4563629172061193E-3</v>
      </c>
      <c r="O18" s="2">
        <f t="shared" si="4"/>
        <v>2.3781211947323535E-3</v>
      </c>
    </row>
    <row r="19" spans="1:15" x14ac:dyDescent="0.55000000000000004">
      <c r="A19" s="3">
        <v>1</v>
      </c>
      <c r="B19" s="3">
        <v>16</v>
      </c>
      <c r="C19" s="5">
        <f>IF(logVir!C19="","",名目付加価値!C19)</f>
        <v>110346.47934285201</v>
      </c>
      <c r="D19" s="5">
        <f>IF(logVir!D19="","",名目付加価値!D19)</f>
        <v>123123.636294685</v>
      </c>
      <c r="E19" s="5">
        <f>IF(logVir!E19="","",名目付加価値!E19)</f>
        <v>125554.09905694801</v>
      </c>
      <c r="F19" s="5">
        <f>IF(logVir!F19="","",名目付加価値!F19)</f>
        <v>120237.130749908</v>
      </c>
      <c r="G19" s="5">
        <f>IF(logVir!G19="","",名目付加価値!G19)</f>
        <v>131456.70603052501</v>
      </c>
      <c r="I19" s="3">
        <v>1</v>
      </c>
      <c r="J19" s="3">
        <v>16</v>
      </c>
      <c r="K19" s="2">
        <f t="shared" si="0"/>
        <v>6.6825746570389763E-3</v>
      </c>
      <c r="L19" s="2">
        <f t="shared" si="1"/>
        <v>7.0144882804176493E-3</v>
      </c>
      <c r="M19" s="2">
        <f t="shared" si="2"/>
        <v>6.8224362267635024E-3</v>
      </c>
      <c r="N19" s="2">
        <f t="shared" si="3"/>
        <v>6.718964160370859E-3</v>
      </c>
      <c r="O19" s="2">
        <f t="shared" si="4"/>
        <v>7.2703120441937365E-3</v>
      </c>
    </row>
    <row r="20" spans="1:15" x14ac:dyDescent="0.55000000000000004">
      <c r="A20" s="3">
        <v>1</v>
      </c>
      <c r="B20" s="3">
        <v>17</v>
      </c>
      <c r="C20" s="5">
        <f>IF(logVir!C20="","",名目付加価値!C20)</f>
        <v>552638.21466375701</v>
      </c>
      <c r="D20" s="5">
        <f>IF(logVir!D20="","",名目付加価値!D20)</f>
        <v>577807.21571099199</v>
      </c>
      <c r="E20" s="5">
        <f>IF(logVir!E20="","",名目付加価値!E20)</f>
        <v>689182.35266525706</v>
      </c>
      <c r="F20" s="5">
        <f>IF(logVir!F20="","",名目付加価値!F20)</f>
        <v>719845.19557457999</v>
      </c>
      <c r="G20" s="5">
        <f>IF(logVir!G20="","",名目付加価値!G20)</f>
        <v>558938.53466214903</v>
      </c>
      <c r="I20" s="3">
        <v>1</v>
      </c>
      <c r="J20" s="3">
        <v>17</v>
      </c>
      <c r="K20" s="2">
        <f t="shared" si="0"/>
        <v>3.3467729553462326E-2</v>
      </c>
      <c r="L20" s="2">
        <f t="shared" si="1"/>
        <v>3.291830931020405E-2</v>
      </c>
      <c r="M20" s="2">
        <f t="shared" si="2"/>
        <v>3.7449216592577286E-2</v>
      </c>
      <c r="N20" s="2">
        <f t="shared" si="3"/>
        <v>4.0225627806612103E-2</v>
      </c>
      <c r="O20" s="2">
        <f t="shared" si="4"/>
        <v>3.0912516243748078E-2</v>
      </c>
    </row>
    <row r="21" spans="1:15" x14ac:dyDescent="0.55000000000000004">
      <c r="A21" s="3">
        <v>1</v>
      </c>
      <c r="B21" s="3">
        <v>18</v>
      </c>
      <c r="C21" s="5">
        <f>IF(logVir!C21="","",名目付加価値!C21)</f>
        <v>1168969.6579464599</v>
      </c>
      <c r="D21" s="5">
        <f>IF(logVir!D21="","",名目付加価値!D21)</f>
        <v>1431069.60148139</v>
      </c>
      <c r="E21" s="5">
        <f>IF(logVir!E21="","",名目付加価値!E21)</f>
        <v>1568584.74651098</v>
      </c>
      <c r="F21" s="5">
        <f>IF(logVir!F21="","",名目付加価値!F21)</f>
        <v>1621375.2786471499</v>
      </c>
      <c r="G21" s="5">
        <f>IF(logVir!G21="","",名目付加価値!G21)</f>
        <v>1583182.32493191</v>
      </c>
      <c r="I21" s="3">
        <v>1</v>
      </c>
      <c r="J21" s="3">
        <v>18</v>
      </c>
      <c r="K21" s="2">
        <f t="shared" si="0"/>
        <v>7.0792716338226883E-2</v>
      </c>
      <c r="L21" s="2">
        <f t="shared" si="1"/>
        <v>8.1529601059114401E-2</v>
      </c>
      <c r="M21" s="2">
        <f t="shared" si="2"/>
        <v>8.5234727338461547E-2</v>
      </c>
      <c r="N21" s="2">
        <f t="shared" si="3"/>
        <v>9.0603978320148409E-2</v>
      </c>
      <c r="O21" s="2">
        <f t="shared" si="4"/>
        <v>8.7559089776936633E-2</v>
      </c>
    </row>
    <row r="22" spans="1:15" x14ac:dyDescent="0.55000000000000004">
      <c r="A22" s="3">
        <v>1</v>
      </c>
      <c r="B22" s="3">
        <v>19</v>
      </c>
      <c r="C22" s="5">
        <f>IF(logVir!C22="","",名目付加価値!C22)</f>
        <v>1213181.46041912</v>
      </c>
      <c r="D22" s="5">
        <f>IF(logVir!D22="","",名目付加価値!D22)</f>
        <v>1149936.3130197399</v>
      </c>
      <c r="E22" s="5">
        <f>IF(logVir!E22="","",名目付加価値!E22)</f>
        <v>1139779.6003964599</v>
      </c>
      <c r="F22" s="5">
        <f>IF(logVir!F22="","",名目付加価値!F22)</f>
        <v>1154662.4441829501</v>
      </c>
      <c r="G22" s="5">
        <f>IF(logVir!G22="","",名目付加価値!G22)</f>
        <v>1388522.4967129501</v>
      </c>
      <c r="I22" s="3">
        <v>1</v>
      </c>
      <c r="J22" s="3">
        <v>19</v>
      </c>
      <c r="K22" s="2">
        <f t="shared" si="0"/>
        <v>7.3470179837790264E-2</v>
      </c>
      <c r="L22" s="2">
        <f t="shared" si="1"/>
        <v>6.5513130002089207E-2</v>
      </c>
      <c r="M22" s="2">
        <f t="shared" si="2"/>
        <v>6.1934048308082842E-2</v>
      </c>
      <c r="N22" s="2">
        <f t="shared" si="3"/>
        <v>6.4523625367676987E-2</v>
      </c>
      <c r="O22" s="2">
        <f t="shared" si="4"/>
        <v>7.6793281501683172E-2</v>
      </c>
    </row>
    <row r="23" spans="1:15" x14ac:dyDescent="0.55000000000000004">
      <c r="A23" s="3">
        <v>1</v>
      </c>
      <c r="B23" s="3">
        <v>20</v>
      </c>
      <c r="C23" s="5">
        <f>IF(logVir!C23="","",名目付加価値!C23)</f>
        <v>1149867.3871404401</v>
      </c>
      <c r="D23" s="5">
        <f>IF(logVir!D23="","",名目付加価値!D23)</f>
        <v>1385895.17667961</v>
      </c>
      <c r="E23" s="5">
        <f>IF(logVir!E23="","",名目付加価値!E23)</f>
        <v>1458834.8685719201</v>
      </c>
      <c r="F23" s="5">
        <f>IF(logVir!F23="","",名目付加価値!F23)</f>
        <v>1474965.5291937201</v>
      </c>
      <c r="G23" s="5">
        <f>IF(logVir!G23="","",名目付加価値!G23)</f>
        <v>1556931.5107175999</v>
      </c>
      <c r="I23" s="3">
        <v>1</v>
      </c>
      <c r="J23" s="3">
        <v>20</v>
      </c>
      <c r="K23" s="2">
        <f t="shared" si="0"/>
        <v>6.9635884225952752E-2</v>
      </c>
      <c r="L23" s="2">
        <f t="shared" si="1"/>
        <v>7.8955964648731905E-2</v>
      </c>
      <c r="M23" s="2">
        <f t="shared" si="2"/>
        <v>7.9271070645782024E-2</v>
      </c>
      <c r="N23" s="2">
        <f t="shared" si="3"/>
        <v>8.242246356533775E-2</v>
      </c>
      <c r="O23" s="2">
        <f t="shared" si="4"/>
        <v>8.6107268743874435E-2</v>
      </c>
    </row>
    <row r="24" spans="1:15" x14ac:dyDescent="0.55000000000000004">
      <c r="A24" s="3">
        <v>1</v>
      </c>
      <c r="B24" s="3">
        <v>21</v>
      </c>
      <c r="C24" s="5">
        <f>IF(logVir!C24="","",名目付加価値!C24)</f>
        <v>1434833.60475484</v>
      </c>
      <c r="D24" s="5">
        <f>IF(logVir!D24="","",名目付加価値!D24)</f>
        <v>1488368.9043833099</v>
      </c>
      <c r="E24" s="5">
        <f>IF(logVir!E24="","",名目付加価値!E24)</f>
        <v>1521570.3796193099</v>
      </c>
      <c r="F24" s="5">
        <f>IF(logVir!F24="","",名目付加価値!F24)</f>
        <v>1208582.23743537</v>
      </c>
      <c r="G24" s="5">
        <f>IF(logVir!G24="","",名目付加価値!G24)</f>
        <v>1314489.6857379801</v>
      </c>
      <c r="I24" s="3">
        <v>1</v>
      </c>
      <c r="J24" s="3">
        <v>21</v>
      </c>
      <c r="K24" s="2">
        <f t="shared" si="0"/>
        <v>8.6893417364146172E-2</v>
      </c>
      <c r="L24" s="2">
        <f t="shared" si="1"/>
        <v>8.479400504178794E-2</v>
      </c>
      <c r="M24" s="2">
        <f t="shared" si="2"/>
        <v>8.2680031615507923E-2</v>
      </c>
      <c r="N24" s="2">
        <f t="shared" si="3"/>
        <v>6.7536714220829727E-2</v>
      </c>
      <c r="O24" s="2">
        <f t="shared" si="4"/>
        <v>7.2698841183272481E-2</v>
      </c>
    </row>
    <row r="25" spans="1:15" x14ac:dyDescent="0.55000000000000004">
      <c r="A25" s="3">
        <v>1</v>
      </c>
      <c r="B25" s="3">
        <v>22</v>
      </c>
      <c r="C25" s="5">
        <f>IF(logVir!C25="","",名目付加価値!C25)</f>
        <v>504538.47434838698</v>
      </c>
      <c r="D25" s="5">
        <f>IF(logVir!D25="","",名目付加価値!D25)</f>
        <v>480269.89400213899</v>
      </c>
      <c r="E25" s="5">
        <f>IF(logVir!E25="","",名目付加価値!E25)</f>
        <v>559861.672659448</v>
      </c>
      <c r="F25" s="5">
        <f>IF(logVir!F25="","",名目付加価値!F25)</f>
        <v>347217.12231065502</v>
      </c>
      <c r="G25" s="5">
        <f>IF(logVir!G25="","",名目付加価値!G25)</f>
        <v>315246.85471249401</v>
      </c>
      <c r="I25" s="3">
        <v>1</v>
      </c>
      <c r="J25" s="3">
        <v>22</v>
      </c>
      <c r="K25" s="2">
        <f t="shared" si="0"/>
        <v>3.0554812824665312E-2</v>
      </c>
      <c r="L25" s="2">
        <f t="shared" si="1"/>
        <v>2.7361501368042825E-2</v>
      </c>
      <c r="M25" s="2">
        <f t="shared" si="2"/>
        <v>3.0422109562474334E-2</v>
      </c>
      <c r="N25" s="2">
        <f t="shared" si="3"/>
        <v>1.9402819961870897E-2</v>
      </c>
      <c r="O25" s="2">
        <f t="shared" si="4"/>
        <v>1.743496451355046E-2</v>
      </c>
    </row>
    <row r="26" spans="1:15" x14ac:dyDescent="0.55000000000000004">
      <c r="A26" s="3">
        <v>1</v>
      </c>
      <c r="B26" s="3">
        <v>23</v>
      </c>
      <c r="C26" s="5">
        <f>IF(logVir!C26="","",名目付加価値!C26)</f>
        <v>398290.04338364099</v>
      </c>
      <c r="D26" s="5">
        <f>IF(logVir!D26="","",名目付加価値!D26)</f>
        <v>382518.60177030502</v>
      </c>
      <c r="E26" s="5">
        <f>IF(logVir!E26="","",名目付加価値!E26)</f>
        <v>353806.95028333599</v>
      </c>
      <c r="F26" s="5">
        <f>IF(logVir!F26="","",名目付加価値!F26)</f>
        <v>374840.51607773098</v>
      </c>
      <c r="G26" s="5">
        <f>IF(logVir!G26="","",名目付加価値!G26)</f>
        <v>348598.62724573899</v>
      </c>
      <c r="I26" s="3">
        <v>1</v>
      </c>
      <c r="J26" s="3">
        <v>23</v>
      </c>
      <c r="K26" s="2">
        <f t="shared" si="0"/>
        <v>2.4120415675399492E-2</v>
      </c>
      <c r="L26" s="2">
        <f t="shared" si="1"/>
        <v>2.179250329106287E-2</v>
      </c>
      <c r="M26" s="2">
        <f t="shared" si="2"/>
        <v>1.9225380716553886E-2</v>
      </c>
      <c r="N26" s="2">
        <f t="shared" si="3"/>
        <v>2.0946441233862512E-2</v>
      </c>
      <c r="O26" s="2">
        <f t="shared" si="4"/>
        <v>1.927950938969665E-2</v>
      </c>
    </row>
    <row r="27" spans="1:15" x14ac:dyDescent="0.55000000000000004">
      <c r="A27" s="3">
        <v>1</v>
      </c>
      <c r="B27" s="3">
        <v>24</v>
      </c>
      <c r="C27" s="5">
        <f>IF(logVir!C27="","",名目付加価値!C27)</f>
        <v>259323.000726848</v>
      </c>
      <c r="D27" s="5">
        <f>IF(logVir!D27="","",名目付加価値!D27)</f>
        <v>284282.16874518001</v>
      </c>
      <c r="E27" s="5">
        <f>IF(logVir!E27="","",名目付加価値!E27)</f>
        <v>297308.76217929699</v>
      </c>
      <c r="F27" s="5">
        <f>IF(logVir!F27="","",名目付加価値!F27)</f>
        <v>292714.66490887402</v>
      </c>
      <c r="G27" s="5">
        <f>IF(logVir!G27="","",名目付加価値!G27)</f>
        <v>294495.29753060802</v>
      </c>
      <c r="I27" s="3">
        <v>1</v>
      </c>
      <c r="J27" s="3">
        <v>24</v>
      </c>
      <c r="K27" s="2">
        <f t="shared" si="0"/>
        <v>1.5704581813255566E-2</v>
      </c>
      <c r="L27" s="2">
        <f t="shared" si="1"/>
        <v>1.6195866212252691E-2</v>
      </c>
      <c r="M27" s="2">
        <f t="shared" si="2"/>
        <v>1.6155347255578136E-2</v>
      </c>
      <c r="N27" s="2">
        <f t="shared" si="3"/>
        <v>1.6357171287033519E-2</v>
      </c>
      <c r="O27" s="2">
        <f t="shared" si="4"/>
        <v>1.6287284028690237E-2</v>
      </c>
    </row>
    <row r="28" spans="1:15" x14ac:dyDescent="0.55000000000000004">
      <c r="A28" s="3">
        <v>1</v>
      </c>
      <c r="B28" s="3">
        <v>25</v>
      </c>
      <c r="C28" s="5">
        <f>IF(logVir!C28="","",名目付加価値!C28)</f>
        <v>700200.10199622402</v>
      </c>
      <c r="D28" s="5">
        <f>IF(logVir!D28="","",名目付加価値!D28)</f>
        <v>647521.98153691296</v>
      </c>
      <c r="E28" s="5">
        <f>IF(logVir!E28="","",名目付加価値!E28)</f>
        <v>619957.70904062595</v>
      </c>
      <c r="F28" s="5">
        <f>IF(logVir!F28="","",名目付加価値!F28)</f>
        <v>610149.17080843996</v>
      </c>
      <c r="G28" s="5">
        <f>IF(logVir!G28="","",名目付加価値!G28)</f>
        <v>632742.77670399705</v>
      </c>
      <c r="I28" s="3">
        <v>1</v>
      </c>
      <c r="J28" s="3">
        <v>25</v>
      </c>
      <c r="K28" s="2">
        <f t="shared" si="0"/>
        <v>4.2404066575769526E-2</v>
      </c>
      <c r="L28" s="2">
        <f t="shared" si="1"/>
        <v>3.6890035800539137E-2</v>
      </c>
      <c r="M28" s="2">
        <f t="shared" si="2"/>
        <v>3.3687645126597013E-2</v>
      </c>
      <c r="N28" s="2">
        <f t="shared" si="3"/>
        <v>3.4095710581026506E-2</v>
      </c>
      <c r="O28" s="2">
        <f t="shared" si="4"/>
        <v>3.499431538532128E-2</v>
      </c>
    </row>
    <row r="29" spans="1:15" x14ac:dyDescent="0.55000000000000004">
      <c r="A29" s="3">
        <v>1</v>
      </c>
      <c r="B29" s="3">
        <v>26</v>
      </c>
      <c r="C29" s="5">
        <f>IF(logVir!C29="","",名目付加価値!C29)</f>
        <v>612906.61218731804</v>
      </c>
      <c r="D29" s="5">
        <f>IF(logVir!D29="","",名目付加価値!D29)</f>
        <v>685478.09518797498</v>
      </c>
      <c r="E29" s="5">
        <f>IF(logVir!E29="","",名目付加価値!E29)</f>
        <v>722220.64389190695</v>
      </c>
      <c r="F29" s="5">
        <f>IF(logVir!F29="","",名目付加価値!F29)</f>
        <v>722302.057197446</v>
      </c>
      <c r="G29" s="5">
        <f>IF(logVir!G29="","",名目付加価値!G29)</f>
        <v>720349.19011002895</v>
      </c>
      <c r="I29" s="3">
        <v>1</v>
      </c>
      <c r="J29" s="3">
        <v>26</v>
      </c>
      <c r="K29" s="2">
        <f t="shared" si="0"/>
        <v>3.7117579266020363E-2</v>
      </c>
      <c r="L29" s="2">
        <f t="shared" si="1"/>
        <v>3.9052437126457971E-2</v>
      </c>
      <c r="M29" s="2">
        <f t="shared" si="2"/>
        <v>3.9244471678855461E-2</v>
      </c>
      <c r="N29" s="2">
        <f t="shared" si="3"/>
        <v>4.0362919549088584E-2</v>
      </c>
      <c r="O29" s="2">
        <f t="shared" si="4"/>
        <v>3.9839453999905093E-2</v>
      </c>
    </row>
    <row r="30" spans="1:15" x14ac:dyDescent="0.55000000000000004">
      <c r="A30" s="3">
        <v>1</v>
      </c>
      <c r="B30" s="3">
        <v>27</v>
      </c>
      <c r="C30" s="5">
        <f>IF(logVir!C30="","",名目付加価値!C30)</f>
        <v>1337134.52919823</v>
      </c>
      <c r="D30" s="5">
        <f>IF(logVir!D30="","",名目付加価値!D30)</f>
        <v>1475493.38219117</v>
      </c>
      <c r="E30" s="5">
        <f>IF(logVir!E30="","",名目付加価値!E30)</f>
        <v>1643131.7377335699</v>
      </c>
      <c r="F30" s="5">
        <f>IF(logVir!F30="","",名目付加価値!F30)</f>
        <v>1681073.9863229999</v>
      </c>
      <c r="G30" s="5">
        <f>IF(logVir!G30="","",名目付加価値!G30)</f>
        <v>1751200.4354505599</v>
      </c>
      <c r="I30" s="3">
        <v>1</v>
      </c>
      <c r="J30" s="3">
        <v>27</v>
      </c>
      <c r="K30" s="2">
        <f t="shared" si="0"/>
        <v>8.0976768548353839E-2</v>
      </c>
      <c r="L30" s="2">
        <f t="shared" si="1"/>
        <v>8.4060472454228055E-2</v>
      </c>
      <c r="M30" s="2">
        <f t="shared" si="2"/>
        <v>8.9285507817420937E-2</v>
      </c>
      <c r="N30" s="2">
        <f t="shared" si="3"/>
        <v>9.3939998356494803E-2</v>
      </c>
      <c r="O30" s="2">
        <f t="shared" si="4"/>
        <v>9.6851457807691679E-2</v>
      </c>
    </row>
    <row r="31" spans="1:15" x14ac:dyDescent="0.55000000000000004">
      <c r="A31" s="3">
        <v>1</v>
      </c>
      <c r="B31" s="3">
        <v>28</v>
      </c>
      <c r="C31" s="5">
        <f>IF(logVir!C31="","",名目付加価値!C31)</f>
        <v>1439946.56677485</v>
      </c>
      <c r="D31" s="5">
        <f>IF(logVir!D31="","",名目付加価値!D31)</f>
        <v>1426686.90816106</v>
      </c>
      <c r="E31" s="5">
        <f>IF(logVir!E31="","",名目付加価値!E31)</f>
        <v>1517145.87005238</v>
      </c>
      <c r="F31" s="5">
        <f>IF(logVir!F31="","",名目付加価値!F31)</f>
        <v>1474637.04965561</v>
      </c>
      <c r="G31" s="5">
        <f>IF(logVir!G31="","",名目付加価値!G31)</f>
        <v>1532098.41428228</v>
      </c>
      <c r="I31" s="3">
        <v>1</v>
      </c>
      <c r="J31" s="3">
        <v>28</v>
      </c>
      <c r="K31" s="2">
        <f t="shared" si="0"/>
        <v>8.7203057967279146E-2</v>
      </c>
      <c r="L31" s="2">
        <f t="shared" si="1"/>
        <v>8.1279914225153932E-2</v>
      </c>
      <c r="M31" s="2">
        <f t="shared" si="2"/>
        <v>8.2439609880321146E-2</v>
      </c>
      <c r="N31" s="2">
        <f t="shared" si="3"/>
        <v>8.2404107819236586E-2</v>
      </c>
      <c r="O31" s="2">
        <f t="shared" si="4"/>
        <v>8.473385565936882E-2</v>
      </c>
    </row>
    <row r="32" spans="1:15" x14ac:dyDescent="0.55000000000000004">
      <c r="A32" s="3">
        <v>1</v>
      </c>
      <c r="B32" s="3">
        <v>29</v>
      </c>
      <c r="C32" s="5">
        <f>IF(logVir!C32="","",名目付加価値!C32)</f>
        <v>811000.51558048802</v>
      </c>
      <c r="D32" s="5">
        <f>IF(logVir!D32="","",名目付加価値!D32)</f>
        <v>799508.307957237</v>
      </c>
      <c r="E32" s="5">
        <f>IF(logVir!E32="","",名目付加価値!E32)</f>
        <v>817581.23001941701</v>
      </c>
      <c r="F32" s="5">
        <f>IF(logVir!F32="","",名目付加価値!F32)</f>
        <v>815230.85445173597</v>
      </c>
      <c r="G32" s="5">
        <f>IF(logVir!G32="","",名目付加価値!G32)</f>
        <v>822856.96163691196</v>
      </c>
      <c r="I32" s="3">
        <v>1</v>
      </c>
      <c r="J32" s="3">
        <v>29</v>
      </c>
      <c r="K32" s="2">
        <f t="shared" si="0"/>
        <v>4.9114131457015806E-2</v>
      </c>
      <c r="L32" s="2">
        <f t="shared" si="1"/>
        <v>4.5548863118694917E-2</v>
      </c>
      <c r="M32" s="2">
        <f t="shared" si="2"/>
        <v>4.4426234140522554E-2</v>
      </c>
      <c r="N32" s="2">
        <f t="shared" si="3"/>
        <v>4.5555868302304091E-2</v>
      </c>
      <c r="O32" s="2">
        <f t="shared" si="4"/>
        <v>4.5508723438181617E-2</v>
      </c>
    </row>
    <row r="33" spans="1:15" x14ac:dyDescent="0.55000000000000004">
      <c r="A33" s="3">
        <v>1</v>
      </c>
      <c r="B33" s="3">
        <v>30</v>
      </c>
      <c r="C33" s="5">
        <f>IF(logVir!C33="","",名目付加価値!C33)</f>
        <v>1590627.28590774</v>
      </c>
      <c r="D33" s="5">
        <f>IF(logVir!D33="","",名目付加価値!D33)</f>
        <v>1830236.89827675</v>
      </c>
      <c r="E33" s="5">
        <f>IF(logVir!E33="","",名目付加価値!E33)</f>
        <v>1979053.6643981601</v>
      </c>
      <c r="F33" s="5">
        <f>IF(logVir!F33="","",名目付加価値!F33)</f>
        <v>1991860.18225731</v>
      </c>
      <c r="G33" s="5">
        <f>IF(logVir!G33="","",名目付加価値!G33)</f>
        <v>2008430.5109793199</v>
      </c>
      <c r="I33" s="3">
        <v>1</v>
      </c>
      <c r="J33" s="3">
        <v>30</v>
      </c>
      <c r="K33" s="2">
        <f t="shared" si="0"/>
        <v>9.6328271213578204E-2</v>
      </c>
      <c r="L33" s="2">
        <f t="shared" si="1"/>
        <v>0.10427059872259808</v>
      </c>
      <c r="M33" s="2">
        <f t="shared" si="2"/>
        <v>0.10753904106766703</v>
      </c>
      <c r="N33" s="2">
        <f t="shared" si="3"/>
        <v>0.11130702382522441</v>
      </c>
      <c r="O33" s="2">
        <f t="shared" si="4"/>
        <v>0.11107776069262287</v>
      </c>
    </row>
    <row r="34" spans="1:15" x14ac:dyDescent="0.55000000000000004">
      <c r="A34" s="3">
        <v>1</v>
      </c>
      <c r="B34" s="3">
        <v>31</v>
      </c>
      <c r="C34" s="5">
        <f>IF(logVir!C34="","",名目付加価値!C34)</f>
        <v>826345.15385463601</v>
      </c>
      <c r="D34" s="5">
        <f>IF(logVir!D34="","",名目付加価値!D34)</f>
        <v>762107.62926769699</v>
      </c>
      <c r="E34" s="5">
        <f>IF(logVir!E34="","",名目付加価値!E34)</f>
        <v>764795.90404461999</v>
      </c>
      <c r="F34" s="5">
        <f>IF(logVir!F34="","",名目付加価値!F34)</f>
        <v>684575.88926412701</v>
      </c>
      <c r="G34" s="5">
        <f>IF(logVir!G34="","",名目付加価値!G34)</f>
        <v>693474.03249445895</v>
      </c>
      <c r="I34" s="3">
        <v>1</v>
      </c>
      <c r="J34" s="3">
        <v>31</v>
      </c>
      <c r="K34" s="2">
        <f t="shared" si="0"/>
        <v>5.0043401620077824E-2</v>
      </c>
      <c r="L34" s="2">
        <f t="shared" si="1"/>
        <v>4.3418105530285633E-2</v>
      </c>
      <c r="M34" s="2">
        <f t="shared" si="2"/>
        <v>4.1557952476467666E-2</v>
      </c>
      <c r="N34" s="2">
        <f t="shared" si="3"/>
        <v>3.8254745737295454E-2</v>
      </c>
      <c r="O34" s="2">
        <f t="shared" si="4"/>
        <v>3.8353103185236777E-2</v>
      </c>
    </row>
    <row r="35" spans="1:15" x14ac:dyDescent="0.55000000000000004">
      <c r="A35" s="3">
        <v>2</v>
      </c>
      <c r="B35" s="3">
        <v>1</v>
      </c>
      <c r="C35" s="5">
        <f>IF(logVir!C35="","",名目付加価値!C35)</f>
        <v>200434.82893906999</v>
      </c>
      <c r="D35" s="5">
        <f>IF(logVir!D35="","",名目付加価値!D35)</f>
        <v>224569.463763056</v>
      </c>
      <c r="E35" s="5">
        <f>IF(logVir!E35="","",名目付加価値!E35)</f>
        <v>231903.81140558401</v>
      </c>
      <c r="F35" s="5">
        <f>IF(logVir!F35="","",名目付加価値!F35)</f>
        <v>238088.44055360201</v>
      </c>
      <c r="G35" s="5">
        <f>IF(logVir!G35="","",名目付加価値!G35)</f>
        <v>215155.91941030099</v>
      </c>
      <c r="I35" s="3">
        <v>2</v>
      </c>
      <c r="J35" s="3">
        <v>1</v>
      </c>
      <c r="K35" s="2">
        <f t="shared" si="0"/>
        <v>4.9537049105273435E-2</v>
      </c>
      <c r="L35" s="2">
        <f t="shared" si="1"/>
        <v>5.3264518217947601E-2</v>
      </c>
      <c r="M35" s="2">
        <f t="shared" si="2"/>
        <v>5.5558615020001756E-2</v>
      </c>
      <c r="N35" s="2">
        <f t="shared" si="3"/>
        <v>5.7822276201639468E-2</v>
      </c>
      <c r="O35" s="2">
        <f t="shared" si="4"/>
        <v>5.2550617670157548E-2</v>
      </c>
    </row>
    <row r="36" spans="1:15" x14ac:dyDescent="0.55000000000000004">
      <c r="A36" s="3">
        <v>2</v>
      </c>
      <c r="B36" s="3">
        <v>2</v>
      </c>
      <c r="C36" s="5">
        <f>IF(logVir!C36="","",名目付加価値!C36)</f>
        <v>4516.9332653171696</v>
      </c>
      <c r="D36" s="5">
        <f>IF(logVir!D36="","",名目付加価値!D36)</f>
        <v>6395.5150719012399</v>
      </c>
      <c r="E36" s="5">
        <f>IF(logVir!E36="","",名目付加価値!E36)</f>
        <v>6267.6358799919499</v>
      </c>
      <c r="F36" s="5">
        <f>IF(logVir!F36="","",名目付加価値!F36)</f>
        <v>6509.7324636598796</v>
      </c>
      <c r="G36" s="5">
        <f>IF(logVir!G36="","",名目付加価値!G36)</f>
        <v>7583.7332154629203</v>
      </c>
      <c r="I36" s="3">
        <v>2</v>
      </c>
      <c r="J36" s="3">
        <v>2</v>
      </c>
      <c r="K36" s="2">
        <f t="shared" ref="K36:K67" si="5">IF(C36="","",C36/SUMIF($A$4:$A$1460,$I36,C$4:C$1460))</f>
        <v>1.1163506170740363E-3</v>
      </c>
      <c r="L36" s="2">
        <f t="shared" ref="L36:L67" si="6">IF(D36="","",D36/SUMIF($A$4:$A$1460,$I36,D$4:D$1460))</f>
        <v>1.5169205258461465E-3</v>
      </c>
      <c r="M36" s="2">
        <f t="shared" ref="M36:M67" si="7">IF(E36="","",E36/SUMIF($A$4:$A$1460,$I36,E$4:E$1460))</f>
        <v>1.5015758767888791E-3</v>
      </c>
      <c r="N36" s="2">
        <f t="shared" ref="N36:N67" si="8">IF(F36="","",F36/SUMIF($A$4:$A$1460,$I36,F$4:F$1460))</f>
        <v>1.5809568395563414E-3</v>
      </c>
      <c r="O36" s="2">
        <f t="shared" ref="O36:O67" si="9">IF(G36="","",G36/SUMIF($A$4:$A$1460,$I36,G$4:G$1460))</f>
        <v>1.8522839892602375E-3</v>
      </c>
    </row>
    <row r="37" spans="1:15" x14ac:dyDescent="0.55000000000000004">
      <c r="A37" s="3">
        <v>2</v>
      </c>
      <c r="B37" s="3">
        <v>3</v>
      </c>
      <c r="C37" s="5">
        <f>IF(logVir!C37="","",名目付加価値!C37)</f>
        <v>52176.362110954004</v>
      </c>
      <c r="D37" s="5">
        <f>IF(logVir!D37="","",名目付加価値!D37)</f>
        <v>80696.816302490799</v>
      </c>
      <c r="E37" s="5">
        <f>IF(logVir!E37="","",名目付加価値!E37)</f>
        <v>90877.412025878104</v>
      </c>
      <c r="F37" s="5">
        <f>IF(logVir!F37="","",名目付加価値!F37)</f>
        <v>100888.70006822501</v>
      </c>
      <c r="G37" s="5">
        <f>IF(logVir!G37="","",名目付加価値!G37)</f>
        <v>104222.661358445</v>
      </c>
      <c r="I37" s="3">
        <v>2</v>
      </c>
      <c r="J37" s="3">
        <v>3</v>
      </c>
      <c r="K37" s="2">
        <f t="shared" si="5"/>
        <v>1.2895278858000105E-2</v>
      </c>
      <c r="L37" s="2">
        <f t="shared" si="6"/>
        <v>1.9140077952047474E-2</v>
      </c>
      <c r="M37" s="2">
        <f t="shared" si="7"/>
        <v>2.1772057639576441E-2</v>
      </c>
      <c r="N37" s="2">
        <f t="shared" si="8"/>
        <v>2.4501879500764417E-2</v>
      </c>
      <c r="O37" s="2">
        <f t="shared" si="9"/>
        <v>2.5455796171563412E-2</v>
      </c>
    </row>
    <row r="38" spans="1:15" x14ac:dyDescent="0.55000000000000004">
      <c r="A38" s="3">
        <v>2</v>
      </c>
      <c r="B38" s="3">
        <v>4</v>
      </c>
      <c r="C38" s="5">
        <f>IF(logVir!C38="","",名目付加価値!C38)</f>
        <v>10002.995825167</v>
      </c>
      <c r="D38" s="5">
        <f>IF(logVir!D38="","",名目付加価値!D38)</f>
        <v>12002.2929453245</v>
      </c>
      <c r="E38" s="5">
        <f>IF(logVir!E38="","",名目付加価値!E38)</f>
        <v>10469.305764556801</v>
      </c>
      <c r="F38" s="5">
        <f>IF(logVir!F38="","",名目付加価値!F38)</f>
        <v>9247.4746437131907</v>
      </c>
      <c r="G38" s="5">
        <f>IF(logVir!G38="","",名目付加価値!G38)</f>
        <v>7993.1647106726696</v>
      </c>
      <c r="I38" s="3">
        <v>2</v>
      </c>
      <c r="J38" s="3">
        <v>4</v>
      </c>
      <c r="K38" s="2">
        <f t="shared" si="5"/>
        <v>2.4722195140135807E-3</v>
      </c>
      <c r="L38" s="2">
        <f t="shared" si="6"/>
        <v>2.8467643843060717E-3</v>
      </c>
      <c r="M38" s="2">
        <f t="shared" si="7"/>
        <v>2.5081956392791339E-3</v>
      </c>
      <c r="N38" s="2">
        <f t="shared" si="8"/>
        <v>2.2458462568494993E-3</v>
      </c>
      <c r="O38" s="2">
        <f t="shared" si="9"/>
        <v>1.9522853186489857E-3</v>
      </c>
    </row>
    <row r="39" spans="1:15" x14ac:dyDescent="0.55000000000000004">
      <c r="A39" s="3">
        <v>2</v>
      </c>
      <c r="B39" s="3">
        <v>5</v>
      </c>
      <c r="C39" s="5">
        <f>IF(logVir!C39="","",名目付加価値!C39)</f>
        <v>28775.8148497373</v>
      </c>
      <c r="D39" s="5">
        <f>IF(logVir!D39="","",名目付加価値!D39)</f>
        <v>34192.606832751298</v>
      </c>
      <c r="E39" s="5">
        <f>IF(logVir!E39="","",名目付加価値!E39)</f>
        <v>42879.702447921001</v>
      </c>
      <c r="F39" s="5">
        <f>IF(logVir!F39="","",名目付加価値!F39)</f>
        <v>33097.9024660668</v>
      </c>
      <c r="G39" s="5">
        <f>IF(logVir!G39="","",名目付加価値!G39)</f>
        <v>20577.761359391399</v>
      </c>
      <c r="I39" s="3">
        <v>2</v>
      </c>
      <c r="J39" s="3">
        <v>5</v>
      </c>
      <c r="K39" s="2">
        <f t="shared" si="5"/>
        <v>7.1118825046570132E-3</v>
      </c>
      <c r="L39" s="2">
        <f t="shared" si="6"/>
        <v>8.1099749674061264E-3</v>
      </c>
      <c r="M39" s="2">
        <f t="shared" si="7"/>
        <v>1.0272952678253849E-2</v>
      </c>
      <c r="N39" s="2">
        <f t="shared" si="8"/>
        <v>8.0381729311926695E-3</v>
      </c>
      <c r="O39" s="2">
        <f t="shared" si="9"/>
        <v>5.0260019462580775E-3</v>
      </c>
    </row>
    <row r="40" spans="1:15" x14ac:dyDescent="0.55000000000000004">
      <c r="A40" s="3">
        <v>2</v>
      </c>
      <c r="B40" s="3">
        <v>6</v>
      </c>
      <c r="C40" s="5">
        <f>IF(logVir!C40="","",名目付加価値!C40)</f>
        <v>27533.2768790312</v>
      </c>
      <c r="D40" s="5">
        <f>IF(logVir!D40="","",名目付加価値!D40)</f>
        <v>24720.450403668699</v>
      </c>
      <c r="E40" s="5">
        <f>IF(logVir!E40="","",名目付加価値!E40)</f>
        <v>23938.082131347801</v>
      </c>
      <c r="F40" s="5">
        <f>IF(logVir!F40="","",名目付加価値!F40)</f>
        <v>22511.113021839399</v>
      </c>
      <c r="G40" s="5">
        <f>IF(logVir!G40="","",名目付加価値!G40)</f>
        <v>18704.915903431898</v>
      </c>
      <c r="I40" s="3">
        <v>2</v>
      </c>
      <c r="J40" s="3">
        <v>6</v>
      </c>
      <c r="K40" s="2">
        <f t="shared" si="5"/>
        <v>6.8047918418423885E-3</v>
      </c>
      <c r="L40" s="2">
        <f t="shared" si="6"/>
        <v>5.86332112486745E-3</v>
      </c>
      <c r="M40" s="2">
        <f t="shared" si="7"/>
        <v>5.7349928032304487E-3</v>
      </c>
      <c r="N40" s="2">
        <f t="shared" si="8"/>
        <v>5.4670600207576024E-3</v>
      </c>
      <c r="O40" s="2">
        <f t="shared" si="9"/>
        <v>4.5685700253461792E-3</v>
      </c>
    </row>
    <row r="41" spans="1:15" x14ac:dyDescent="0.55000000000000004">
      <c r="A41" s="3">
        <v>2</v>
      </c>
      <c r="B41" s="3">
        <v>7</v>
      </c>
      <c r="C41" s="5">
        <f>IF(logVir!C41="","",名目付加価値!C41)</f>
        <v>12748.6705287921</v>
      </c>
      <c r="D41" s="5">
        <f>IF(logVir!D41="","",名目付加価値!D41)</f>
        <v>17823.7586891422</v>
      </c>
      <c r="E41" s="5">
        <f>IF(logVir!E41="","",名目付加価値!E41)</f>
        <v>16509.2464959551</v>
      </c>
      <c r="F41" s="5">
        <f>IF(logVir!F41="","",名目付加価値!F41)</f>
        <v>17117.671657645798</v>
      </c>
      <c r="G41" s="5">
        <f>IF(logVir!G41="","",名目付加価値!G41)</f>
        <v>14894.0884184516</v>
      </c>
      <c r="I41" s="3">
        <v>2</v>
      </c>
      <c r="J41" s="3">
        <v>7</v>
      </c>
      <c r="K41" s="2">
        <f t="shared" si="5"/>
        <v>3.1508072791266491E-3</v>
      </c>
      <c r="L41" s="2">
        <f t="shared" si="6"/>
        <v>4.2275289948227523E-3</v>
      </c>
      <c r="M41" s="2">
        <f t="shared" si="7"/>
        <v>3.9552211961488976E-3</v>
      </c>
      <c r="N41" s="2">
        <f t="shared" si="8"/>
        <v>4.157206188658019E-3</v>
      </c>
      <c r="O41" s="2">
        <f t="shared" si="9"/>
        <v>3.637796943578298E-3</v>
      </c>
    </row>
    <row r="42" spans="1:15" x14ac:dyDescent="0.55000000000000004">
      <c r="A42" s="3">
        <v>2</v>
      </c>
      <c r="B42" s="3">
        <v>8</v>
      </c>
      <c r="C42" s="5">
        <f>IF(logVir!C42="","",名目付加価値!C42)</f>
        <v>517518.63158932701</v>
      </c>
      <c r="D42" s="5">
        <f>IF(logVir!D42="","",名目付加価値!D42)</f>
        <v>492327.985292711</v>
      </c>
      <c r="E42" s="5">
        <f>IF(logVir!E42="","",名目付加価値!E42)</f>
        <v>369614.61155300902</v>
      </c>
      <c r="F42" s="5">
        <f>IF(logVir!F42="","",名目付加価値!F42)</f>
        <v>342093.64613773598</v>
      </c>
      <c r="G42" s="5">
        <f>IF(logVir!G42="","",名目付加価値!G42)</f>
        <v>311710.06138074503</v>
      </c>
      <c r="I42" s="3">
        <v>2</v>
      </c>
      <c r="J42" s="3">
        <v>8</v>
      </c>
      <c r="K42" s="2">
        <f t="shared" si="5"/>
        <v>0.12790364829122375</v>
      </c>
      <c r="L42" s="2">
        <f t="shared" si="6"/>
        <v>0.11677283501686439</v>
      </c>
      <c r="M42" s="2">
        <f t="shared" si="7"/>
        <v>8.8550834005596921E-2</v>
      </c>
      <c r="N42" s="2">
        <f t="shared" si="8"/>
        <v>8.3081031770413788E-2</v>
      </c>
      <c r="O42" s="2">
        <f t="shared" si="9"/>
        <v>7.6133421308866037E-2</v>
      </c>
    </row>
    <row r="43" spans="1:15" x14ac:dyDescent="0.55000000000000004">
      <c r="A43" s="3">
        <v>2</v>
      </c>
      <c r="B43" s="3">
        <v>9</v>
      </c>
      <c r="C43" s="5">
        <f>IF(logVir!C43="","",名目付加価値!C43)</f>
        <v>9233.3890999425403</v>
      </c>
      <c r="D43" s="5">
        <f>IF(logVir!D43="","",名目付加価値!D43)</f>
        <v>12504.6811498058</v>
      </c>
      <c r="E43" s="5">
        <f>IF(logVir!E43="","",名目付加価値!E43)</f>
        <v>19314.752947289999</v>
      </c>
      <c r="F43" s="5">
        <f>IF(logVir!F43="","",名目付加価値!F43)</f>
        <v>15060.8791588882</v>
      </c>
      <c r="G43" s="5">
        <f>IF(logVir!G43="","",名目付加価値!G43)</f>
        <v>14926.5144735387</v>
      </c>
      <c r="I43" s="3">
        <v>2</v>
      </c>
      <c r="J43" s="3">
        <v>9</v>
      </c>
      <c r="K43" s="2">
        <f t="shared" si="5"/>
        <v>2.2820128201920093E-3</v>
      </c>
      <c r="L43" s="2">
        <f t="shared" si="6"/>
        <v>2.9659233528571576E-3</v>
      </c>
      <c r="M43" s="2">
        <f t="shared" si="7"/>
        <v>4.627353542405341E-3</v>
      </c>
      <c r="N43" s="2">
        <f t="shared" si="8"/>
        <v>3.6576925471049457E-3</v>
      </c>
      <c r="O43" s="2">
        <f t="shared" si="9"/>
        <v>3.6457168243238711E-3</v>
      </c>
    </row>
    <row r="44" spans="1:15" x14ac:dyDescent="0.55000000000000004">
      <c r="A44" s="3">
        <v>2</v>
      </c>
      <c r="B44" s="3">
        <v>10</v>
      </c>
      <c r="C44" s="5">
        <f>IF(logVir!C44="","",名目付加価値!C44)</f>
        <v>51573.8717237245</v>
      </c>
      <c r="D44" s="5">
        <f>IF(logVir!D44="","",名目付加価値!D44)</f>
        <v>51774.925974396203</v>
      </c>
      <c r="E44" s="5">
        <f>IF(logVir!E44="","",名目付加価値!E44)</f>
        <v>51542.251599044801</v>
      </c>
      <c r="F44" s="5">
        <f>IF(logVir!F44="","",名目付加価値!F44)</f>
        <v>45257.8326983851</v>
      </c>
      <c r="G44" s="5">
        <f>IF(logVir!G44="","",名目付加価値!G44)</f>
        <v>51135.186856325403</v>
      </c>
      <c r="I44" s="3">
        <v>2</v>
      </c>
      <c r="J44" s="3">
        <v>10</v>
      </c>
      <c r="K44" s="2">
        <f t="shared" si="5"/>
        <v>1.274637461787567E-2</v>
      </c>
      <c r="L44" s="2">
        <f t="shared" si="6"/>
        <v>1.2280238112452563E-2</v>
      </c>
      <c r="M44" s="2">
        <f t="shared" si="7"/>
        <v>1.2348292580871516E-2</v>
      </c>
      <c r="N44" s="2">
        <f t="shared" si="8"/>
        <v>1.0991339589980872E-2</v>
      </c>
      <c r="O44" s="2">
        <f t="shared" si="9"/>
        <v>1.2489480472319126E-2</v>
      </c>
    </row>
    <row r="45" spans="1:15" x14ac:dyDescent="0.55000000000000004">
      <c r="A45" s="3">
        <v>2</v>
      </c>
      <c r="B45" s="3">
        <v>11</v>
      </c>
      <c r="C45" s="5">
        <f>IF(logVir!C45="","",名目付加価値!C45)</f>
        <v>34569.8606571337</v>
      </c>
      <c r="D45" s="5">
        <f>IF(logVir!D45="","",名目付加価値!D45)</f>
        <v>41266.2838716322</v>
      </c>
      <c r="E45" s="5">
        <f>IF(logVir!E45="","",名目付加価値!E45)</f>
        <v>42809.533991049502</v>
      </c>
      <c r="F45" s="5">
        <f>IF(logVir!F45="","",名目付加価値!F45)</f>
        <v>28403.106549222099</v>
      </c>
      <c r="G45" s="5">
        <f>IF(logVir!G45="","",名目付加価値!G45)</f>
        <v>32071.3680556818</v>
      </c>
      <c r="I45" s="3">
        <v>2</v>
      </c>
      <c r="J45" s="3">
        <v>11</v>
      </c>
      <c r="K45" s="2">
        <f t="shared" si="5"/>
        <v>8.543868817606895E-3</v>
      </c>
      <c r="L45" s="2">
        <f t="shared" si="6"/>
        <v>9.7877453694536955E-3</v>
      </c>
      <c r="M45" s="2">
        <f t="shared" si="7"/>
        <v>1.0256141991709966E-2</v>
      </c>
      <c r="N45" s="2">
        <f t="shared" si="8"/>
        <v>6.8979924773120965E-3</v>
      </c>
      <c r="O45" s="2">
        <f t="shared" si="9"/>
        <v>7.833250442155151E-3</v>
      </c>
    </row>
    <row r="46" spans="1:15" x14ac:dyDescent="0.55000000000000004">
      <c r="A46" s="3">
        <v>2</v>
      </c>
      <c r="B46" s="3">
        <v>12</v>
      </c>
      <c r="C46" s="5">
        <f>IF(logVir!C46="","",名目付加価値!C46)</f>
        <v>22116.329897089501</v>
      </c>
      <c r="D46" s="5">
        <f>IF(logVir!D46="","",名目付加価値!D46)</f>
        <v>20928.373076796699</v>
      </c>
      <c r="E46" s="5">
        <f>IF(logVir!E46="","",名目付加価値!E46)</f>
        <v>25712.9795275662</v>
      </c>
      <c r="F46" s="5">
        <f>IF(logVir!F46="","",名目付加価値!F46)</f>
        <v>24333.088970887002</v>
      </c>
      <c r="G46" s="5">
        <f>IF(logVir!G46="","",名目付加価値!G46)</f>
        <v>30684.546660431701</v>
      </c>
      <c r="I46" s="3">
        <v>2</v>
      </c>
      <c r="J46" s="3">
        <v>12</v>
      </c>
      <c r="K46" s="2">
        <f t="shared" si="5"/>
        <v>5.4660047155456861E-3</v>
      </c>
      <c r="L46" s="2">
        <f t="shared" si="6"/>
        <v>4.9638970959881151E-3</v>
      </c>
      <c r="M46" s="2">
        <f t="shared" si="7"/>
        <v>6.1602158322907087E-3</v>
      </c>
      <c r="N46" s="2">
        <f t="shared" si="8"/>
        <v>5.9095459991344336E-3</v>
      </c>
      <c r="O46" s="2">
        <f t="shared" si="9"/>
        <v>7.4945271520020047E-3</v>
      </c>
    </row>
    <row r="47" spans="1:15" x14ac:dyDescent="0.55000000000000004">
      <c r="A47" s="3">
        <v>2</v>
      </c>
      <c r="B47" s="3">
        <v>13</v>
      </c>
      <c r="C47" s="5">
        <f>IF(logVir!C47="","",名目付加価値!C47)</f>
        <v>11746.0390505878</v>
      </c>
      <c r="D47" s="5">
        <f>IF(logVir!D47="","",名目付加価値!D47)</f>
        <v>2756.97738348763</v>
      </c>
      <c r="E47" s="5">
        <f>IF(logVir!E47="","",名目付加価値!E47)</f>
        <v>4318.2986486007303</v>
      </c>
      <c r="F47" s="5">
        <f>IF(logVir!F47="","",名目付加価値!F47)</f>
        <v>3392.9966380259998</v>
      </c>
      <c r="G47" s="5">
        <f>IF(logVir!G47="","",名目付加価値!G47)</f>
        <v>3083.09361377716</v>
      </c>
      <c r="I47" s="3">
        <v>2</v>
      </c>
      <c r="J47" s="3">
        <v>13</v>
      </c>
      <c r="K47" s="2">
        <f t="shared" si="5"/>
        <v>2.9030090045792769E-3</v>
      </c>
      <c r="L47" s="2">
        <f t="shared" si="6"/>
        <v>6.5391380292107446E-4</v>
      </c>
      <c r="M47" s="2">
        <f t="shared" si="7"/>
        <v>1.0345612290925238E-3</v>
      </c>
      <c r="N47" s="2">
        <f t="shared" si="8"/>
        <v>8.2402483841295139E-4</v>
      </c>
      <c r="O47" s="2">
        <f t="shared" si="9"/>
        <v>7.5302819547316152E-4</v>
      </c>
    </row>
    <row r="48" spans="1:15" x14ac:dyDescent="0.55000000000000004">
      <c r="A48" s="3">
        <v>2</v>
      </c>
      <c r="B48" s="3">
        <v>14</v>
      </c>
      <c r="C48" s="5">
        <f>IF(logVir!C48="","",名目付加価値!C48)</f>
        <v>18994.000698702701</v>
      </c>
      <c r="D48" s="5">
        <f>IF(logVir!D48="","",名目付加価値!D48)</f>
        <v>18771.832033348899</v>
      </c>
      <c r="E48" s="5">
        <f>IF(logVir!E48="","",名目付加価値!E48)</f>
        <v>24273.8017289366</v>
      </c>
      <c r="F48" s="5">
        <f>IF(logVir!F48="","",名目付加価値!F48)</f>
        <v>13336.5501579347</v>
      </c>
      <c r="G48" s="5">
        <f>IF(logVir!G48="","",名目付加価値!G48)</f>
        <v>10798.155149345899</v>
      </c>
      <c r="I48" s="3">
        <v>2</v>
      </c>
      <c r="J48" s="3">
        <v>14</v>
      </c>
      <c r="K48" s="2">
        <f t="shared" si="5"/>
        <v>4.6943275791816548E-3</v>
      </c>
      <c r="L48" s="2">
        <f t="shared" si="6"/>
        <v>4.4523978129971126E-3</v>
      </c>
      <c r="M48" s="2">
        <f t="shared" si="7"/>
        <v>5.8154232013513524E-3</v>
      </c>
      <c r="N48" s="2">
        <f t="shared" si="8"/>
        <v>3.238921154744201E-3</v>
      </c>
      <c r="O48" s="2">
        <f t="shared" si="9"/>
        <v>2.6373883849051638E-3</v>
      </c>
    </row>
    <row r="49" spans="1:15" x14ac:dyDescent="0.55000000000000004">
      <c r="A49" s="3">
        <v>2</v>
      </c>
      <c r="B49" s="3">
        <v>15</v>
      </c>
      <c r="C49" s="5">
        <f>IF(logVir!C49="","",名目付加価値!C49)</f>
        <v>11165.5697430131</v>
      </c>
      <c r="D49" s="5">
        <f>IF(logVir!D49="","",名目付加価値!D49)</f>
        <v>9712.3898276057807</v>
      </c>
      <c r="E49" s="5">
        <f>IF(logVir!E49="","",名目付加価値!E49)</f>
        <v>7307.0645092499999</v>
      </c>
      <c r="F49" s="5">
        <f>IF(logVir!F49="","",名目付加価値!F49)</f>
        <v>7761.3907981019101</v>
      </c>
      <c r="G49" s="5">
        <f>IF(logVir!G49="","",名目付加価値!G49)</f>
        <v>7167.0400783069199</v>
      </c>
      <c r="I49" s="3">
        <v>2</v>
      </c>
      <c r="J49" s="3">
        <v>15</v>
      </c>
      <c r="K49" s="2">
        <f t="shared" si="5"/>
        <v>2.7595472282720608E-3</v>
      </c>
      <c r="L49" s="2">
        <f t="shared" si="6"/>
        <v>2.3036336118170955E-3</v>
      </c>
      <c r="M49" s="2">
        <f t="shared" si="7"/>
        <v>1.750598153325407E-3</v>
      </c>
      <c r="N49" s="2">
        <f t="shared" si="8"/>
        <v>1.8849352005213176E-3</v>
      </c>
      <c r="O49" s="2">
        <f t="shared" si="9"/>
        <v>1.750509044854896E-3</v>
      </c>
    </row>
    <row r="50" spans="1:15" x14ac:dyDescent="0.55000000000000004">
      <c r="A50" s="3">
        <v>2</v>
      </c>
      <c r="B50" s="3">
        <v>16</v>
      </c>
      <c r="C50" s="5">
        <f>IF(logVir!C50="","",名目付加価値!C50)</f>
        <v>12085.273200351399</v>
      </c>
      <c r="D50" s="5">
        <f>IF(logVir!D50="","",名目付加価値!D50)</f>
        <v>14859.2863996505</v>
      </c>
      <c r="E50" s="5">
        <f>IF(logVir!E50="","",名目付加価値!E50)</f>
        <v>15630.2153022973</v>
      </c>
      <c r="F50" s="5">
        <f>IF(logVir!F50="","",名目付加価値!F50)</f>
        <v>15416.7463676607</v>
      </c>
      <c r="G50" s="5">
        <f>IF(logVir!G50="","",名目付加価値!G50)</f>
        <v>17293.838338953501</v>
      </c>
      <c r="I50" s="3">
        <v>2</v>
      </c>
      <c r="J50" s="3">
        <v>16</v>
      </c>
      <c r="K50" s="2">
        <f t="shared" si="5"/>
        <v>2.9868500157646805E-3</v>
      </c>
      <c r="L50" s="2">
        <f t="shared" si="6"/>
        <v>3.5244005034227211E-3</v>
      </c>
      <c r="M50" s="2">
        <f t="shared" si="7"/>
        <v>3.7446263146633479E-3</v>
      </c>
      <c r="N50" s="2">
        <f t="shared" si="8"/>
        <v>3.7441186330959514E-3</v>
      </c>
      <c r="O50" s="2">
        <f t="shared" si="9"/>
        <v>4.2239223029080526E-3</v>
      </c>
    </row>
    <row r="51" spans="1:15" x14ac:dyDescent="0.55000000000000004">
      <c r="A51" s="3">
        <v>2</v>
      </c>
      <c r="B51" s="3">
        <v>17</v>
      </c>
      <c r="C51" s="5">
        <f>IF(logVir!C51="","",名目付加価値!C51)</f>
        <v>137859.54186391199</v>
      </c>
      <c r="D51" s="5">
        <f>IF(logVir!D51="","",名目付加価値!D51)</f>
        <v>124239.14375036101</v>
      </c>
      <c r="E51" s="5">
        <f>IF(logVir!E51="","",名目付加価値!E51)</f>
        <v>146175.225768923</v>
      </c>
      <c r="F51" s="5">
        <f>IF(logVir!F51="","",名目付加価値!F51)</f>
        <v>153267.95799331201</v>
      </c>
      <c r="G51" s="5">
        <f>IF(logVir!G51="","",名目付加価値!G51)</f>
        <v>127159.74299240801</v>
      </c>
      <c r="I51" s="3">
        <v>2</v>
      </c>
      <c r="J51" s="3">
        <v>17</v>
      </c>
      <c r="K51" s="2">
        <f t="shared" si="5"/>
        <v>3.4071697673956132E-2</v>
      </c>
      <c r="L51" s="2">
        <f t="shared" si="6"/>
        <v>2.9467666818029641E-2</v>
      </c>
      <c r="M51" s="2">
        <f t="shared" si="7"/>
        <v>3.5020093221986091E-2</v>
      </c>
      <c r="N51" s="2">
        <f t="shared" si="8"/>
        <v>3.7222731936686987E-2</v>
      </c>
      <c r="O51" s="2">
        <f t="shared" si="9"/>
        <v>3.1058048764563063E-2</v>
      </c>
    </row>
    <row r="52" spans="1:15" x14ac:dyDescent="0.55000000000000004">
      <c r="A52" s="3">
        <v>2</v>
      </c>
      <c r="B52" s="3">
        <v>18</v>
      </c>
      <c r="C52" s="5">
        <f>IF(logVir!C52="","",名目付加価値!C52)</f>
        <v>268345.84281904902</v>
      </c>
      <c r="D52" s="5">
        <f>IF(logVir!D52="","",名目付加価値!D52)</f>
        <v>302230.54439445201</v>
      </c>
      <c r="E52" s="5">
        <f>IF(logVir!E52="","",名目付加価値!E52)</f>
        <v>295419.41841945099</v>
      </c>
      <c r="F52" s="5">
        <f>IF(logVir!F52="","",名目付加価値!F52)</f>
        <v>318388.82963832701</v>
      </c>
      <c r="G52" s="5">
        <f>IF(logVir!G52="","",名目付加価値!G52)</f>
        <v>289576.38762224902</v>
      </c>
      <c r="I52" s="3">
        <v>2</v>
      </c>
      <c r="J52" s="3">
        <v>18</v>
      </c>
      <c r="K52" s="2">
        <f t="shared" si="5"/>
        <v>6.6321114265845305E-2</v>
      </c>
      <c r="L52" s="2">
        <f t="shared" si="6"/>
        <v>7.1684565070270365E-2</v>
      </c>
      <c r="M52" s="2">
        <f t="shared" si="7"/>
        <v>7.0775437617511636E-2</v>
      </c>
      <c r="N52" s="2">
        <f t="shared" si="8"/>
        <v>7.7324068333839799E-2</v>
      </c>
      <c r="O52" s="2">
        <f t="shared" si="9"/>
        <v>7.072739655013921E-2</v>
      </c>
    </row>
    <row r="53" spans="1:15" x14ac:dyDescent="0.55000000000000004">
      <c r="A53" s="3">
        <v>2</v>
      </c>
      <c r="B53" s="3">
        <v>19</v>
      </c>
      <c r="C53" s="5">
        <f>IF(logVir!C53="","",名目付加価値!C53)</f>
        <v>215795.54236637699</v>
      </c>
      <c r="D53" s="5">
        <f>IF(logVir!D53="","",名目付加価値!D53)</f>
        <v>171045.59236915599</v>
      </c>
      <c r="E53" s="5">
        <f>IF(logVir!E53="","",名目付加価値!E53)</f>
        <v>168712.66458198201</v>
      </c>
      <c r="F53" s="5">
        <f>IF(logVir!F53="","",名目付加価値!F53)</f>
        <v>219526.80636902299</v>
      </c>
      <c r="G53" s="5">
        <f>IF(logVir!G53="","",名目付加価値!G53)</f>
        <v>284879.822028697</v>
      </c>
      <c r="I53" s="3">
        <v>2</v>
      </c>
      <c r="J53" s="3">
        <v>19</v>
      </c>
      <c r="K53" s="2">
        <f t="shared" si="5"/>
        <v>5.3333417328142785E-2</v>
      </c>
      <c r="L53" s="2">
        <f t="shared" si="6"/>
        <v>4.0569456408638169E-2</v>
      </c>
      <c r="M53" s="2">
        <f t="shared" si="7"/>
        <v>4.041952533550866E-2</v>
      </c>
      <c r="N53" s="2">
        <f t="shared" si="8"/>
        <v>5.3314388560899977E-2</v>
      </c>
      <c r="O53" s="2">
        <f t="shared" si="9"/>
        <v>6.9580286939834188E-2</v>
      </c>
    </row>
    <row r="54" spans="1:15" x14ac:dyDescent="0.55000000000000004">
      <c r="A54" s="3">
        <v>2</v>
      </c>
      <c r="B54" s="3">
        <v>20</v>
      </c>
      <c r="C54" s="5">
        <f>IF(logVir!C54="","",名目付加価値!C54)</f>
        <v>298272.45206277998</v>
      </c>
      <c r="D54" s="5">
        <f>IF(logVir!D54="","",名目付加価値!D54)</f>
        <v>339745.90295513999</v>
      </c>
      <c r="E54" s="5">
        <f>IF(logVir!E54="","",名目付加価値!E54)</f>
        <v>340744.89665617398</v>
      </c>
      <c r="F54" s="5">
        <f>IF(logVir!F54="","",名目付加価値!F54)</f>
        <v>346109.11807431298</v>
      </c>
      <c r="G54" s="5">
        <f>IF(logVir!G54="","",名目付加価値!G54)</f>
        <v>358944.72693411901</v>
      </c>
      <c r="I54" s="3">
        <v>2</v>
      </c>
      <c r="J54" s="3">
        <v>20</v>
      </c>
      <c r="K54" s="2">
        <f t="shared" si="5"/>
        <v>7.3717413200057411E-2</v>
      </c>
      <c r="L54" s="2">
        <f t="shared" si="6"/>
        <v>8.0582647053566853E-2</v>
      </c>
      <c r="M54" s="2">
        <f t="shared" si="7"/>
        <v>8.1634339766158789E-2</v>
      </c>
      <c r="N54" s="2">
        <f t="shared" si="8"/>
        <v>8.4056231267108442E-2</v>
      </c>
      <c r="O54" s="2">
        <f t="shared" si="9"/>
        <v>8.767022149115411E-2</v>
      </c>
    </row>
    <row r="55" spans="1:15" x14ac:dyDescent="0.55000000000000004">
      <c r="A55" s="3">
        <v>2</v>
      </c>
      <c r="B55" s="3">
        <v>21</v>
      </c>
      <c r="C55" s="5">
        <f>IF(logVir!C55="","",名目付加価値!C55)</f>
        <v>223180.509652382</v>
      </c>
      <c r="D55" s="5">
        <f>IF(logVir!D55="","",名目付加価値!D55)</f>
        <v>276290.93441822799</v>
      </c>
      <c r="E55" s="5">
        <f>IF(logVir!E55="","",名目付加価値!E55)</f>
        <v>259153.70431793999</v>
      </c>
      <c r="F55" s="5">
        <f>IF(logVir!F55="","",名目付加価値!F55)</f>
        <v>218621.83637810199</v>
      </c>
      <c r="G55" s="5">
        <f>IF(logVir!G55="","",名目付加価値!G55)</f>
        <v>222716.590794869</v>
      </c>
      <c r="I55" s="3">
        <v>2</v>
      </c>
      <c r="J55" s="3">
        <v>21</v>
      </c>
      <c r="K55" s="2">
        <f t="shared" si="5"/>
        <v>5.5158596559836473E-2</v>
      </c>
      <c r="L55" s="2">
        <f t="shared" si="6"/>
        <v>6.5532077528140262E-2</v>
      </c>
      <c r="M55" s="2">
        <f t="shared" si="7"/>
        <v>6.208703859561103E-2</v>
      </c>
      <c r="N55" s="2">
        <f t="shared" si="8"/>
        <v>5.3094607102180023E-2</v>
      </c>
      <c r="O55" s="2">
        <f t="shared" si="9"/>
        <v>5.4397268937522641E-2</v>
      </c>
    </row>
    <row r="56" spans="1:15" x14ac:dyDescent="0.55000000000000004">
      <c r="A56" s="3">
        <v>2</v>
      </c>
      <c r="B56" s="3">
        <v>22</v>
      </c>
      <c r="C56" s="5">
        <f>IF(logVir!C56="","",名目付加価値!C56)</f>
        <v>104109.97430445001</v>
      </c>
      <c r="D56" s="5">
        <f>IF(logVir!D56="","",名目付加価値!D56)</f>
        <v>94328.201180229502</v>
      </c>
      <c r="E56" s="5">
        <f>IF(logVir!E56="","",名目付加価値!E56)</f>
        <v>98828.969691351303</v>
      </c>
      <c r="F56" s="5">
        <f>IF(logVir!F56="","",名目付加価値!F56)</f>
        <v>60704.029758586403</v>
      </c>
      <c r="G56" s="5">
        <f>IF(logVir!G56="","",名目付加価値!G56)</f>
        <v>60014.478610526501</v>
      </c>
      <c r="I56" s="3">
        <v>2</v>
      </c>
      <c r="J56" s="3">
        <v>22</v>
      </c>
      <c r="K56" s="2">
        <f t="shared" si="5"/>
        <v>2.5730562581197196E-2</v>
      </c>
      <c r="L56" s="2">
        <f t="shared" si="6"/>
        <v>2.237323857856189E-2</v>
      </c>
      <c r="M56" s="2">
        <f t="shared" si="7"/>
        <v>2.3677060961719908E-2</v>
      </c>
      <c r="N56" s="2">
        <f t="shared" si="8"/>
        <v>1.4742610632805127E-2</v>
      </c>
      <c r="O56" s="2">
        <f t="shared" si="9"/>
        <v>1.4658197314670917E-2</v>
      </c>
    </row>
    <row r="57" spans="1:15" x14ac:dyDescent="0.55000000000000004">
      <c r="A57" s="3">
        <v>2</v>
      </c>
      <c r="B57" s="3">
        <v>23</v>
      </c>
      <c r="C57" s="5">
        <f>IF(logVir!C57="","",名目付加価値!C57)</f>
        <v>81955.245284181394</v>
      </c>
      <c r="D57" s="5">
        <f>IF(logVir!D57="","",名目付加価値!D57)</f>
        <v>76435.729003991699</v>
      </c>
      <c r="E57" s="5">
        <f>IF(logVir!E57="","",名目付加価値!E57)</f>
        <v>71265.457058316097</v>
      </c>
      <c r="F57" s="5">
        <f>IF(logVir!F57="","",名目付加価値!F57)</f>
        <v>75551.212232991005</v>
      </c>
      <c r="G57" s="5">
        <f>IF(logVir!G57="","",名目付加価値!G57)</f>
        <v>70215.821267474705</v>
      </c>
      <c r="I57" s="3">
        <v>2</v>
      </c>
      <c r="J57" s="3">
        <v>23</v>
      </c>
      <c r="K57" s="2">
        <f t="shared" si="5"/>
        <v>2.0255067602603958E-2</v>
      </c>
      <c r="L57" s="2">
        <f t="shared" si="6"/>
        <v>1.8129411772256254E-2</v>
      </c>
      <c r="M57" s="2">
        <f t="shared" si="7"/>
        <v>1.7073501590720783E-2</v>
      </c>
      <c r="N57" s="2">
        <f t="shared" si="8"/>
        <v>1.8348404697628221E-2</v>
      </c>
      <c r="O57" s="2">
        <f t="shared" si="9"/>
        <v>1.7149817620339756E-2</v>
      </c>
    </row>
    <row r="58" spans="1:15" x14ac:dyDescent="0.55000000000000004">
      <c r="A58" s="3">
        <v>2</v>
      </c>
      <c r="B58" s="3">
        <v>24</v>
      </c>
      <c r="C58" s="5">
        <f>IF(logVir!C58="","",名目付加価値!C58)</f>
        <v>25533.4660936892</v>
      </c>
      <c r="D58" s="5">
        <f>IF(logVir!D58="","",名目付加価値!D58)</f>
        <v>34055.757985927499</v>
      </c>
      <c r="E58" s="5">
        <f>IF(logVir!E58="","",名目付加価値!E58)</f>
        <v>28776.011618448101</v>
      </c>
      <c r="F58" s="5">
        <f>IF(logVir!F58="","",名目付加価値!F58)</f>
        <v>28013.1917095182</v>
      </c>
      <c r="G58" s="5">
        <f>IF(logVir!G58="","",名目付加価値!G58)</f>
        <v>31146.456304078602</v>
      </c>
      <c r="I58" s="3">
        <v>2</v>
      </c>
      <c r="J58" s="3">
        <v>24</v>
      </c>
      <c r="K58" s="2">
        <f t="shared" si="5"/>
        <v>6.310542785432853E-3</v>
      </c>
      <c r="L58" s="2">
        <f t="shared" si="6"/>
        <v>8.077516467605626E-3</v>
      </c>
      <c r="M58" s="2">
        <f t="shared" si="7"/>
        <v>6.894045171704148E-3</v>
      </c>
      <c r="N58" s="2">
        <f t="shared" si="8"/>
        <v>6.8032975668659889E-3</v>
      </c>
      <c r="O58" s="2">
        <f t="shared" si="9"/>
        <v>7.607345972641363E-3</v>
      </c>
    </row>
    <row r="59" spans="1:15" x14ac:dyDescent="0.55000000000000004">
      <c r="A59" s="3">
        <v>2</v>
      </c>
      <c r="B59" s="3">
        <v>25</v>
      </c>
      <c r="C59" s="5">
        <f>IF(logVir!C59="","",名目付加価値!C59)</f>
        <v>154741.20135238199</v>
      </c>
      <c r="D59" s="5">
        <f>IF(logVir!D59="","",名目付加価値!D59)</f>
        <v>149290.95141218201</v>
      </c>
      <c r="E59" s="5">
        <f>IF(logVir!E59="","",名目付加価値!E59)</f>
        <v>144359.910954889</v>
      </c>
      <c r="F59" s="5">
        <f>IF(logVir!F59="","",名目付加価値!F59)</f>
        <v>137318.05812716001</v>
      </c>
      <c r="G59" s="5">
        <f>IF(logVir!G59="","",名目付加価値!G59)</f>
        <v>141609.20287703699</v>
      </c>
      <c r="I59" s="3">
        <v>2</v>
      </c>
      <c r="J59" s="3">
        <v>25</v>
      </c>
      <c r="K59" s="2">
        <f t="shared" si="5"/>
        <v>3.8243964537381651E-2</v>
      </c>
      <c r="L59" s="2">
        <f t="shared" si="6"/>
        <v>3.540958092886122E-2</v>
      </c>
      <c r="M59" s="2">
        <f t="shared" si="7"/>
        <v>3.458518714484262E-2</v>
      </c>
      <c r="N59" s="2">
        <f t="shared" si="8"/>
        <v>3.3349131381764201E-2</v>
      </c>
      <c r="O59" s="2">
        <f t="shared" si="9"/>
        <v>3.4587247700937122E-2</v>
      </c>
    </row>
    <row r="60" spans="1:15" x14ac:dyDescent="0.55000000000000004">
      <c r="A60" s="3">
        <v>2</v>
      </c>
      <c r="B60" s="3">
        <v>26</v>
      </c>
      <c r="C60" s="5">
        <f>IF(logVir!C60="","",名目付加価値!C60)</f>
        <v>131283.27722746701</v>
      </c>
      <c r="D60" s="5">
        <f>IF(logVir!D60="","",名目付加価値!D60)</f>
        <v>141843.10632401999</v>
      </c>
      <c r="E60" s="5">
        <f>IF(logVir!E60="","",名目付加価値!E60)</f>
        <v>151563.706874458</v>
      </c>
      <c r="F60" s="5">
        <f>IF(logVir!F60="","",名目付加価値!F60)</f>
        <v>155088.31439164301</v>
      </c>
      <c r="G60" s="5">
        <f>IF(logVir!G60="","",名目付加価値!G60)</f>
        <v>148121.03948516599</v>
      </c>
      <c r="I60" s="3">
        <v>2</v>
      </c>
      <c r="J60" s="3">
        <v>26</v>
      </c>
      <c r="K60" s="2">
        <f t="shared" si="5"/>
        <v>3.2446387612081219E-2</v>
      </c>
      <c r="L60" s="2">
        <f t="shared" si="6"/>
        <v>3.3643063461457803E-2</v>
      </c>
      <c r="M60" s="2">
        <f t="shared" si="7"/>
        <v>3.6311044610281229E-2</v>
      </c>
      <c r="N60" s="2">
        <f t="shared" si="8"/>
        <v>3.7664824590177316E-2</v>
      </c>
      <c r="O60" s="2">
        <f t="shared" si="9"/>
        <v>3.6177727000145932E-2</v>
      </c>
    </row>
    <row r="61" spans="1:15" x14ac:dyDescent="0.55000000000000004">
      <c r="A61" s="3">
        <v>2</v>
      </c>
      <c r="B61" s="3">
        <v>27</v>
      </c>
      <c r="C61" s="5">
        <f>IF(logVir!C61="","",名目付加価値!C61)</f>
        <v>234254.884930181</v>
      </c>
      <c r="D61" s="5">
        <f>IF(logVir!D61="","",名目付加価値!D61)</f>
        <v>259862.26437455299</v>
      </c>
      <c r="E61" s="5">
        <f>IF(logVir!E61="","",名目付加価値!E61)</f>
        <v>276280.627923141</v>
      </c>
      <c r="F61" s="5">
        <f>IF(logVir!F61="","",名目付加価値!F61)</f>
        <v>290537.90691218199</v>
      </c>
      <c r="G61" s="5">
        <f>IF(logVir!G61="","",名目付加価値!G61)</f>
        <v>304806.49731561402</v>
      </c>
      <c r="I61" s="3">
        <v>2</v>
      </c>
      <c r="J61" s="3">
        <v>27</v>
      </c>
      <c r="K61" s="2">
        <f t="shared" si="5"/>
        <v>5.7895605266608294E-2</v>
      </c>
      <c r="L61" s="2">
        <f t="shared" si="6"/>
        <v>6.1635442695537813E-2</v>
      </c>
      <c r="M61" s="2">
        <f t="shared" si="7"/>
        <v>6.6190240476127565E-2</v>
      </c>
      <c r="N61" s="2">
        <f t="shared" si="8"/>
        <v>7.0560179492377487E-2</v>
      </c>
      <c r="O61" s="2">
        <f t="shared" si="9"/>
        <v>7.4447264791571682E-2</v>
      </c>
    </row>
    <row r="62" spans="1:15" x14ac:dyDescent="0.55000000000000004">
      <c r="A62" s="3">
        <v>2</v>
      </c>
      <c r="B62" s="3">
        <v>28</v>
      </c>
      <c r="C62" s="5">
        <f>IF(logVir!C62="","",名目付加価値!C62)</f>
        <v>312719.257402296</v>
      </c>
      <c r="D62" s="5">
        <f>IF(logVir!D62="","",名目付加価値!D62)</f>
        <v>337460.39817541</v>
      </c>
      <c r="E62" s="5">
        <f>IF(logVir!E62="","",名目付加価値!E62)</f>
        <v>354593.87473644002</v>
      </c>
      <c r="F62" s="5">
        <f>IF(logVir!F62="","",名目付加価値!F62)</f>
        <v>352529.20437323803</v>
      </c>
      <c r="G62" s="5">
        <f>IF(logVir!G62="","",名目付加価値!G62)</f>
        <v>351766.33831154997</v>
      </c>
      <c r="I62" s="3">
        <v>2</v>
      </c>
      <c r="J62" s="3">
        <v>28</v>
      </c>
      <c r="K62" s="2">
        <f t="shared" si="5"/>
        <v>7.7287910948906649E-2</v>
      </c>
      <c r="L62" s="2">
        <f t="shared" si="6"/>
        <v>8.0040559501068712E-2</v>
      </c>
      <c r="M62" s="2">
        <f t="shared" si="7"/>
        <v>8.4952224180901176E-2</v>
      </c>
      <c r="N62" s="2">
        <f t="shared" si="8"/>
        <v>8.5615416594844798E-2</v>
      </c>
      <c r="O62" s="2">
        <f t="shared" si="9"/>
        <v>8.5916940628483249E-2</v>
      </c>
    </row>
    <row r="63" spans="1:15" x14ac:dyDescent="0.55000000000000004">
      <c r="A63" s="3">
        <v>2</v>
      </c>
      <c r="B63" s="3">
        <v>29</v>
      </c>
      <c r="C63" s="5">
        <f>IF(logVir!C63="","",名目付加価値!C63)</f>
        <v>253339.99072689001</v>
      </c>
      <c r="D63" s="5">
        <f>IF(logVir!D63="","",名目付加価値!D63)</f>
        <v>237438.31502449801</v>
      </c>
      <c r="E63" s="5">
        <f>IF(logVir!E63="","",名目付加価値!E63)</f>
        <v>240935.897896718</v>
      </c>
      <c r="F63" s="5">
        <f>IF(logVir!F63="","",名目付加価値!F63)</f>
        <v>238650.99606313699</v>
      </c>
      <c r="G63" s="5">
        <f>IF(logVir!G63="","",名目付加価値!G63)</f>
        <v>237076.70020555399</v>
      </c>
      <c r="I63" s="3">
        <v>2</v>
      </c>
      <c r="J63" s="3">
        <v>29</v>
      </c>
      <c r="K63" s="2">
        <f t="shared" si="5"/>
        <v>6.2612449280371546E-2</v>
      </c>
      <c r="L63" s="2">
        <f t="shared" si="6"/>
        <v>5.6316817274877085E-2</v>
      </c>
      <c r="M63" s="2">
        <f t="shared" si="7"/>
        <v>5.7722487244208719E-2</v>
      </c>
      <c r="N63" s="2">
        <f t="shared" si="8"/>
        <v>5.7958898710382234E-2</v>
      </c>
      <c r="O63" s="2">
        <f t="shared" si="9"/>
        <v>5.7904644525472233E-2</v>
      </c>
    </row>
    <row r="64" spans="1:15" x14ac:dyDescent="0.55000000000000004">
      <c r="A64" s="3">
        <v>2</v>
      </c>
      <c r="B64" s="3">
        <v>30</v>
      </c>
      <c r="C64" s="5">
        <f>IF(logVir!C64="","",名目付加価値!C64)</f>
        <v>382190.68443461799</v>
      </c>
      <c r="D64" s="5">
        <f>IF(logVir!D64="","",名目付加価値!D64)</f>
        <v>430574.17417940102</v>
      </c>
      <c r="E64" s="5">
        <f>IF(logVir!E64="","",名目付加価値!E64)</f>
        <v>443585.76535631198</v>
      </c>
      <c r="F64" s="5">
        <f>IF(logVir!F64="","",名目付加価値!F64)</f>
        <v>446089.96048791299</v>
      </c>
      <c r="G64" s="5">
        <f>IF(logVir!G64="","",名目付加価値!G64)</f>
        <v>433942.63896645699</v>
      </c>
      <c r="I64" s="3">
        <v>2</v>
      </c>
      <c r="J64" s="3">
        <v>30</v>
      </c>
      <c r="K64" s="2">
        <f t="shared" si="5"/>
        <v>9.4457628959141809E-2</v>
      </c>
      <c r="L64" s="2">
        <f t="shared" si="6"/>
        <v>0.10212575459036824</v>
      </c>
      <c r="M64" s="2">
        <f t="shared" si="7"/>
        <v>0.10627255592053086</v>
      </c>
      <c r="N64" s="2">
        <f t="shared" si="8"/>
        <v>0.1083376280097203</v>
      </c>
      <c r="O64" s="2">
        <f t="shared" si="9"/>
        <v>0.10598803776166853</v>
      </c>
    </row>
    <row r="65" spans="1:15" x14ac:dyDescent="0.55000000000000004">
      <c r="A65" s="3">
        <v>2</v>
      </c>
      <c r="B65" s="3">
        <v>31</v>
      </c>
      <c r="C65" s="5">
        <f>IF(logVir!C65="","",名目付加価値!C65)</f>
        <v>197386.328482682</v>
      </c>
      <c r="D65" s="5">
        <f>IF(logVir!D65="","",名目付加価値!D65)</f>
        <v>175972.77738372001</v>
      </c>
      <c r="E65" s="5">
        <f>IF(logVir!E65="","",名目付加価値!E65)</f>
        <v>170273.90167152099</v>
      </c>
      <c r="F65" s="5">
        <f>IF(logVir!F65="","",名目付加価値!F65)</f>
        <v>154675.55224949101</v>
      </c>
      <c r="G65" s="5">
        <f>IF(logVir!G65="","",名目付加価値!G65)</f>
        <v>164282.03075971</v>
      </c>
      <c r="I65" s="3">
        <v>2</v>
      </c>
      <c r="J65" s="3">
        <v>31</v>
      </c>
      <c r="K65" s="2">
        <f t="shared" si="5"/>
        <v>4.8783618588207726E-2</v>
      </c>
      <c r="L65" s="2">
        <f t="shared" si="6"/>
        <v>4.1738111004742777E-2</v>
      </c>
      <c r="M65" s="2">
        <f t="shared" si="7"/>
        <v>4.0793560457600471E-2</v>
      </c>
      <c r="N65" s="2">
        <f t="shared" si="8"/>
        <v>3.7564580972580433E-2</v>
      </c>
      <c r="O65" s="2">
        <f t="shared" si="9"/>
        <v>4.012495780823614E-2</v>
      </c>
    </row>
    <row r="66" spans="1:15" x14ac:dyDescent="0.55000000000000004">
      <c r="A66" s="3">
        <v>3</v>
      </c>
      <c r="B66" s="3">
        <v>1</v>
      </c>
      <c r="C66" s="5">
        <f>IF(logVir!C66="","",名目付加価値!C66)</f>
        <v>154947.96211896301</v>
      </c>
      <c r="D66" s="5">
        <f>IF(logVir!D66="","",名目付加価値!D66)</f>
        <v>148957.421597985</v>
      </c>
      <c r="E66" s="5">
        <f>IF(logVir!E66="","",名目付加価値!E66)</f>
        <v>167660.41079021301</v>
      </c>
      <c r="F66" s="5">
        <f>IF(logVir!F66="","",名目付加価値!F66)</f>
        <v>172279.70429688101</v>
      </c>
      <c r="G66" s="5">
        <f>IF(logVir!G66="","",名目付加価値!G66)</f>
        <v>154268.15857260101</v>
      </c>
      <c r="I66" s="3">
        <v>3</v>
      </c>
      <c r="J66" s="3">
        <v>1</v>
      </c>
      <c r="K66" s="2">
        <f t="shared" si="5"/>
        <v>4.3335481020030479E-2</v>
      </c>
      <c r="L66" s="2">
        <f t="shared" si="6"/>
        <v>3.6003890791111839E-2</v>
      </c>
      <c r="M66" s="2">
        <f t="shared" si="7"/>
        <v>3.9371373807061585E-2</v>
      </c>
      <c r="N66" s="2">
        <f t="shared" si="8"/>
        <v>4.1646029901010406E-2</v>
      </c>
      <c r="O66" s="2">
        <f t="shared" si="9"/>
        <v>3.7580572729840014E-2</v>
      </c>
    </row>
    <row r="67" spans="1:15" x14ac:dyDescent="0.55000000000000004">
      <c r="A67" s="3">
        <v>3</v>
      </c>
      <c r="B67" s="3">
        <v>2</v>
      </c>
      <c r="C67" s="5">
        <f>IF(logVir!C67="","",名目付加価値!C67)</f>
        <v>8755.0194938299901</v>
      </c>
      <c r="D67" s="5">
        <f>IF(logVir!D67="","",名目付加価値!D67)</f>
        <v>12082.770303364399</v>
      </c>
      <c r="E67" s="5">
        <f>IF(logVir!E67="","",名目付加価値!E67)</f>
        <v>14256.6010422176</v>
      </c>
      <c r="F67" s="5">
        <f>IF(logVir!F67="","",名目付加価値!F67)</f>
        <v>14690.431278807</v>
      </c>
      <c r="G67" s="5">
        <f>IF(logVir!G67="","",名目付加価値!G67)</f>
        <v>16862.759695240999</v>
      </c>
      <c r="I67" s="3">
        <v>3</v>
      </c>
      <c r="J67" s="3">
        <v>2</v>
      </c>
      <c r="K67" s="2">
        <f t="shared" si="5"/>
        <v>2.4485832270164068E-3</v>
      </c>
      <c r="L67" s="2">
        <f t="shared" si="6"/>
        <v>2.9204771255405904E-3</v>
      </c>
      <c r="M67" s="2">
        <f t="shared" si="7"/>
        <v>3.3478503732978946E-3</v>
      </c>
      <c r="N67" s="2">
        <f t="shared" si="8"/>
        <v>3.551191028524484E-3</v>
      </c>
      <c r="O67" s="2">
        <f t="shared" si="9"/>
        <v>4.1078610973021004E-3</v>
      </c>
    </row>
    <row r="68" spans="1:15" x14ac:dyDescent="0.55000000000000004">
      <c r="A68" s="3">
        <v>3</v>
      </c>
      <c r="B68" s="3">
        <v>3</v>
      </c>
      <c r="C68" s="5">
        <f>IF(logVir!C68="","",名目付加価値!C68)</f>
        <v>119067.53704192</v>
      </c>
      <c r="D68" s="5">
        <f>IF(logVir!D68="","",名目付加価値!D68)</f>
        <v>97681.792774693706</v>
      </c>
      <c r="E68" s="5">
        <f>IF(logVir!E68="","",名目付加価値!E68)</f>
        <v>122220.92610164201</v>
      </c>
      <c r="F68" s="5">
        <f>IF(logVir!F68="","",名目付加価値!F68)</f>
        <v>119229.207470996</v>
      </c>
      <c r="G68" s="5">
        <f>IF(logVir!G68="","",名目付加価値!G68)</f>
        <v>121776.017506273</v>
      </c>
      <c r="I68" s="3">
        <v>3</v>
      </c>
      <c r="J68" s="3">
        <v>3</v>
      </c>
      <c r="K68" s="2">
        <f t="shared" ref="K68:K131" si="10">IF(C68="","",C68/SUMIF($A$4:$A$1460,$I68,C$4:C$1460))</f>
        <v>3.3300528261355059E-2</v>
      </c>
      <c r="L68" s="2">
        <f t="shared" ref="L68:L131" si="11">IF(D68="","",D68/SUMIF($A$4:$A$1460,$I68,D$4:D$1460))</f>
        <v>2.3610267696709812E-2</v>
      </c>
      <c r="M68" s="2">
        <f t="shared" ref="M68:M131" si="12">IF(E68="","",E68/SUMIF($A$4:$A$1460,$I68,E$4:E$1460))</f>
        <v>2.8700906468695671E-2</v>
      </c>
      <c r="N68" s="2">
        <f t="shared" ref="N68:N131" si="13">IF(F68="","",F68/SUMIF($A$4:$A$1460,$I68,F$4:F$1460))</f>
        <v>2.8821869411002742E-2</v>
      </c>
      <c r="O68" s="2">
        <f t="shared" ref="O68" si="14">IF(G68="","",G68/SUMIF($A$4:$A$1460,$I68,G$4:G$1460))</f>
        <v>2.9665308285189859E-2</v>
      </c>
    </row>
    <row r="69" spans="1:15" x14ac:dyDescent="0.55000000000000004">
      <c r="A69" s="3">
        <v>3</v>
      </c>
      <c r="B69" s="3">
        <v>4</v>
      </c>
      <c r="C69" s="5">
        <f>IF(logVir!C69="","",名目付加価値!C69)</f>
        <v>11084.242476874701</v>
      </c>
      <c r="D69" s="5">
        <f>IF(logVir!D69="","",名目付加価値!D69)</f>
        <v>11734.1422323527</v>
      </c>
      <c r="E69" s="5">
        <f>IF(logVir!E69="","",名目付加価値!E69)</f>
        <v>11061.900078651801</v>
      </c>
      <c r="F69" s="5">
        <f>IF(logVir!F69="","",名目付加価値!F69)</f>
        <v>9632.7511319763908</v>
      </c>
      <c r="G69" s="5">
        <f>IF(logVir!G69="","",名目付加価値!G69)</f>
        <v>8514.9848306700496</v>
      </c>
      <c r="I69" s="3">
        <v>3</v>
      </c>
      <c r="J69" s="3">
        <v>4</v>
      </c>
      <c r="K69" s="2">
        <f t="shared" si="10"/>
        <v>3.1000148237460014E-3</v>
      </c>
      <c r="L69" s="2">
        <f t="shared" si="11"/>
        <v>2.8362116565175217E-3</v>
      </c>
      <c r="M69" s="2">
        <f t="shared" si="12"/>
        <v>2.5976448522359646E-3</v>
      </c>
      <c r="N69" s="2">
        <f t="shared" si="13"/>
        <v>2.3285728479076765E-3</v>
      </c>
      <c r="O69" s="2">
        <f t="shared" ref="O69:O100" si="15">IF(G69="","",G69/SUMIF($A$4:$A$1460,$I69,G$4:G$1460))</f>
        <v>2.0742971827973447E-3</v>
      </c>
    </row>
    <row r="70" spans="1:15" x14ac:dyDescent="0.55000000000000004">
      <c r="A70" s="3">
        <v>3</v>
      </c>
      <c r="B70" s="3">
        <v>5</v>
      </c>
      <c r="C70" s="5">
        <f>IF(logVir!C70="","",名目付加価値!C70)</f>
        <v>18221.730323538399</v>
      </c>
      <c r="D70" s="5">
        <f>IF(logVir!D70="","",名目付加価値!D70)</f>
        <v>14785.193770133101</v>
      </c>
      <c r="E70" s="5">
        <f>IF(logVir!E70="","",名目付加価値!E70)</f>
        <v>17331.227512473099</v>
      </c>
      <c r="F70" s="5">
        <f>IF(logVir!F70="","",名目付加価値!F70)</f>
        <v>12600.608160755</v>
      </c>
      <c r="G70" s="5">
        <f>IF(logVir!G70="","",名目付加価値!G70)</f>
        <v>7161.0239916893097</v>
      </c>
      <c r="I70" s="3">
        <v>3</v>
      </c>
      <c r="J70" s="3">
        <v>5</v>
      </c>
      <c r="K70" s="2">
        <f t="shared" si="10"/>
        <v>5.0962106102534705E-3</v>
      </c>
      <c r="L70" s="2">
        <f t="shared" si="11"/>
        <v>3.5736688787616623E-3</v>
      </c>
      <c r="M70" s="2">
        <f t="shared" si="12"/>
        <v>4.0698590306009206E-3</v>
      </c>
      <c r="N70" s="2">
        <f t="shared" si="13"/>
        <v>3.0460076906645753E-3</v>
      </c>
      <c r="O70" s="2">
        <f t="shared" si="15"/>
        <v>1.7444648683815039E-3</v>
      </c>
    </row>
    <row r="71" spans="1:15" x14ac:dyDescent="0.55000000000000004">
      <c r="A71" s="3">
        <v>3</v>
      </c>
      <c r="B71" s="3">
        <v>6</v>
      </c>
      <c r="C71" s="5">
        <f>IF(logVir!C71="","",名目付加価値!C71)</f>
        <v>29464.786907259</v>
      </c>
      <c r="D71" s="5">
        <f>IF(logVir!D71="","",名目付加価値!D71)</f>
        <v>29375.977625581701</v>
      </c>
      <c r="E71" s="5">
        <f>IF(logVir!E71="","",名目付加価値!E71)</f>
        <v>31990.819844734298</v>
      </c>
      <c r="F71" s="5">
        <f>IF(logVir!F71="","",名目付加価値!F71)</f>
        <v>36936.0359770543</v>
      </c>
      <c r="G71" s="5">
        <f>IF(logVir!G71="","",名目付加価値!G71)</f>
        <v>31967.743928080501</v>
      </c>
      <c r="I71" s="3">
        <v>3</v>
      </c>
      <c r="J71" s="3">
        <v>6</v>
      </c>
      <c r="K71" s="2">
        <f t="shared" si="10"/>
        <v>8.2406421892688934E-3</v>
      </c>
      <c r="L71" s="2">
        <f t="shared" si="11"/>
        <v>7.1003477300247229E-3</v>
      </c>
      <c r="M71" s="2">
        <f t="shared" si="12"/>
        <v>7.5123430782797606E-3</v>
      </c>
      <c r="N71" s="2">
        <f t="shared" si="13"/>
        <v>8.9287317098851564E-3</v>
      </c>
      <c r="O71" s="2">
        <f t="shared" si="15"/>
        <v>7.7875184147786995E-3</v>
      </c>
    </row>
    <row r="72" spans="1:15" x14ac:dyDescent="0.55000000000000004">
      <c r="A72" s="3">
        <v>3</v>
      </c>
      <c r="B72" s="3">
        <v>7</v>
      </c>
      <c r="C72" s="5">
        <f>IF(logVir!C72="","",名目付加価値!C72)</f>
        <v>21790.187444035098</v>
      </c>
      <c r="D72" s="5">
        <f>IF(logVir!D72="","",名目付加価値!D72)</f>
        <v>43810.5384477919</v>
      </c>
      <c r="E72" s="5">
        <f>IF(logVir!E72="","",名目付加価値!E72)</f>
        <v>37140.968521572198</v>
      </c>
      <c r="F72" s="5">
        <f>IF(logVir!F72="","",名目付加価値!F72)</f>
        <v>37157.866800980999</v>
      </c>
      <c r="G72" s="5">
        <f>IF(logVir!G72="","",名目付加価値!G72)</f>
        <v>26158.0893608802</v>
      </c>
      <c r="I72" s="3">
        <v>3</v>
      </c>
      <c r="J72" s="3">
        <v>7</v>
      </c>
      <c r="K72" s="2">
        <f t="shared" si="10"/>
        <v>6.0942282911659188E-3</v>
      </c>
      <c r="L72" s="2">
        <f t="shared" si="11"/>
        <v>1.0589266549142815E-2</v>
      </c>
      <c r="M72" s="2">
        <f t="shared" si="12"/>
        <v>8.7217426482918189E-3</v>
      </c>
      <c r="N72" s="2">
        <f t="shared" si="13"/>
        <v>8.9823559784194054E-3</v>
      </c>
      <c r="O72" s="2">
        <f t="shared" si="15"/>
        <v>6.3722545779761842E-3</v>
      </c>
    </row>
    <row r="73" spans="1:15" x14ac:dyDescent="0.55000000000000004">
      <c r="A73" s="3">
        <v>3</v>
      </c>
      <c r="B73" s="3">
        <v>8</v>
      </c>
      <c r="C73" s="5">
        <f>IF(logVir!C73="","",名目付加価値!C73)</f>
        <v>41973.497378246197</v>
      </c>
      <c r="D73" s="5">
        <f>IF(logVir!D73="","",名目付加価値!D73)</f>
        <v>40902.210713516499</v>
      </c>
      <c r="E73" s="5">
        <f>IF(logVir!E73="","",名目付加価値!E73)</f>
        <v>55172.258837714398</v>
      </c>
      <c r="F73" s="5">
        <f>IF(logVir!F73="","",名目付加価値!F73)</f>
        <v>51242.753187498201</v>
      </c>
      <c r="G73" s="5">
        <f>IF(logVir!G73="","",名目付加価値!G73)</f>
        <v>63322.088379947803</v>
      </c>
      <c r="I73" s="3">
        <v>3</v>
      </c>
      <c r="J73" s="3">
        <v>8</v>
      </c>
      <c r="K73" s="2">
        <f t="shared" si="10"/>
        <v>1.1739048865855844E-2</v>
      </c>
      <c r="L73" s="2">
        <f t="shared" si="11"/>
        <v>9.8863065152868732E-3</v>
      </c>
      <c r="M73" s="2">
        <f t="shared" si="12"/>
        <v>1.2955996089008813E-2</v>
      </c>
      <c r="N73" s="2">
        <f t="shared" si="13"/>
        <v>1.2387165627932191E-2</v>
      </c>
      <c r="O73" s="2">
        <f t="shared" si="15"/>
        <v>1.5425609340167699E-2</v>
      </c>
    </row>
    <row r="74" spans="1:15" x14ac:dyDescent="0.55000000000000004">
      <c r="A74" s="3">
        <v>3</v>
      </c>
      <c r="B74" s="3">
        <v>9</v>
      </c>
      <c r="C74" s="5">
        <f>IF(logVir!C74="","",名目付加価値!C74)</f>
        <v>27277.8034783894</v>
      </c>
      <c r="D74" s="5">
        <f>IF(logVir!D74="","",名目付加価値!D74)</f>
        <v>33022.594278563898</v>
      </c>
      <c r="E74" s="5">
        <f>IF(logVir!E74="","",名目付加価値!E74)</f>
        <v>38485.961423617198</v>
      </c>
      <c r="F74" s="5">
        <f>IF(logVir!F74="","",名目付加価値!F74)</f>
        <v>37242.2678332418</v>
      </c>
      <c r="G74" s="5">
        <f>IF(logVir!G74="","",名目付加価値!G74)</f>
        <v>38404.3872389272</v>
      </c>
      <c r="I74" s="3">
        <v>3</v>
      </c>
      <c r="J74" s="3">
        <v>9</v>
      </c>
      <c r="K74" s="2">
        <f t="shared" si="10"/>
        <v>7.6289918159639777E-3</v>
      </c>
      <c r="L74" s="2">
        <f t="shared" si="11"/>
        <v>7.9817565670101016E-3</v>
      </c>
      <c r="M74" s="2">
        <f t="shared" si="12"/>
        <v>9.0375847607182154E-3</v>
      </c>
      <c r="N74" s="2">
        <f t="shared" si="13"/>
        <v>9.0027586597889557E-3</v>
      </c>
      <c r="O74" s="2">
        <f t="shared" si="15"/>
        <v>9.3555201613314352E-3</v>
      </c>
    </row>
    <row r="75" spans="1:15" x14ac:dyDescent="0.55000000000000004">
      <c r="A75" s="3">
        <v>3</v>
      </c>
      <c r="B75" s="3">
        <v>10</v>
      </c>
      <c r="C75" s="5">
        <f>IF(logVir!C75="","",名目付加価値!C75)</f>
        <v>92727.776782656598</v>
      </c>
      <c r="D75" s="5">
        <f>IF(logVir!D75="","",名目付加価値!D75)</f>
        <v>141919.63905581899</v>
      </c>
      <c r="E75" s="5">
        <f>IF(logVir!E75="","",名目付加価値!E75)</f>
        <v>182580.692904842</v>
      </c>
      <c r="F75" s="5">
        <f>IF(logVir!F75="","",名目付加価値!F75)</f>
        <v>181605.782941424</v>
      </c>
      <c r="G75" s="5">
        <f>IF(logVir!G75="","",名目付加価値!G75)</f>
        <v>218413.68081620499</v>
      </c>
      <c r="I75" s="3">
        <v>3</v>
      </c>
      <c r="J75" s="3">
        <v>10</v>
      </c>
      <c r="K75" s="2">
        <f t="shared" si="10"/>
        <v>2.5933886163080122E-2</v>
      </c>
      <c r="L75" s="2">
        <f t="shared" si="11"/>
        <v>3.4302817079299108E-2</v>
      </c>
      <c r="M75" s="2">
        <f t="shared" si="12"/>
        <v>4.2875075138062761E-2</v>
      </c>
      <c r="N75" s="2">
        <f t="shared" si="13"/>
        <v>4.3900469283031353E-2</v>
      </c>
      <c r="O75" s="2">
        <f t="shared" si="15"/>
        <v>5.3206775092493178E-2</v>
      </c>
    </row>
    <row r="76" spans="1:15" x14ac:dyDescent="0.55000000000000004">
      <c r="A76" s="3">
        <v>3</v>
      </c>
      <c r="B76" s="3">
        <v>11</v>
      </c>
      <c r="C76" s="5">
        <f>IF(logVir!C76="","",名目付加価値!C76)</f>
        <v>70675.453893250495</v>
      </c>
      <c r="D76" s="5">
        <f>IF(logVir!D76="","",名目付加価値!D76)</f>
        <v>67626.099375667807</v>
      </c>
      <c r="E76" s="5">
        <f>IF(logVir!E76="","",名目付加価値!E76)</f>
        <v>67072.895895382098</v>
      </c>
      <c r="F76" s="5">
        <f>IF(logVir!F76="","",名目付加価値!F76)</f>
        <v>89742.498497943801</v>
      </c>
      <c r="G76" s="5">
        <f>IF(logVir!G76="","",名目付加価値!G76)</f>
        <v>59508.669983552703</v>
      </c>
      <c r="I76" s="3">
        <v>3</v>
      </c>
      <c r="J76" s="3">
        <v>11</v>
      </c>
      <c r="K76" s="2">
        <f t="shared" si="10"/>
        <v>1.9766344448089817E-2</v>
      </c>
      <c r="L76" s="2">
        <f t="shared" si="11"/>
        <v>1.6345628639582714E-2</v>
      </c>
      <c r="M76" s="2">
        <f t="shared" si="12"/>
        <v>1.5750599942901764E-2</v>
      </c>
      <c r="N76" s="2">
        <f t="shared" si="13"/>
        <v>2.169390057343169E-2</v>
      </c>
      <c r="O76" s="2">
        <f t="shared" si="15"/>
        <v>1.4496639624569572E-2</v>
      </c>
    </row>
    <row r="77" spans="1:15" x14ac:dyDescent="0.55000000000000004">
      <c r="A77" s="3">
        <v>3</v>
      </c>
      <c r="B77" s="3">
        <v>12</v>
      </c>
      <c r="C77" s="5">
        <f>IF(logVir!C77="","",名目付加価値!C77)</f>
        <v>24804.1450953354</v>
      </c>
      <c r="D77" s="5">
        <f>IF(logVir!D77="","",名目付加価値!D77)</f>
        <v>19717.258594964402</v>
      </c>
      <c r="E77" s="5">
        <f>IF(logVir!E77="","",名目付加価値!E77)</f>
        <v>26431.616858430301</v>
      </c>
      <c r="F77" s="5">
        <f>IF(logVir!F77="","",名目付加価値!F77)</f>
        <v>22247.951176538099</v>
      </c>
      <c r="G77" s="5">
        <f>IF(logVir!G77="","",名目付加価値!G77)</f>
        <v>23755.9506257789</v>
      </c>
      <c r="I77" s="3">
        <v>3</v>
      </c>
      <c r="J77" s="3">
        <v>12</v>
      </c>
      <c r="K77" s="2">
        <f t="shared" si="10"/>
        <v>6.9371648668197601E-3</v>
      </c>
      <c r="L77" s="2">
        <f t="shared" si="11"/>
        <v>4.7657781501422858E-3</v>
      </c>
      <c r="M77" s="2">
        <f t="shared" si="12"/>
        <v>6.206886066624364E-3</v>
      </c>
      <c r="N77" s="2">
        <f t="shared" si="13"/>
        <v>5.3781079072301357E-3</v>
      </c>
      <c r="O77" s="2">
        <f t="shared" si="15"/>
        <v>5.7870803574700388E-3</v>
      </c>
    </row>
    <row r="78" spans="1:15" x14ac:dyDescent="0.55000000000000004">
      <c r="A78" s="3">
        <v>3</v>
      </c>
      <c r="B78" s="3">
        <v>13</v>
      </c>
      <c r="C78" s="5">
        <f>IF(logVir!C78="","",名目付加価値!C78)</f>
        <v>27323.740855221498</v>
      </c>
      <c r="D78" s="5">
        <f>IF(logVir!D78="","",名目付加価値!D78)</f>
        <v>22847.0533876673</v>
      </c>
      <c r="E78" s="5">
        <f>IF(logVir!E78="","",名目付加価値!E78)</f>
        <v>22814.147219538499</v>
      </c>
      <c r="F78" s="5">
        <f>IF(logVir!F78="","",名目付加価値!F78)</f>
        <v>12674.9903976842</v>
      </c>
      <c r="G78" s="5">
        <f>IF(logVir!G78="","",名目付加価値!G78)</f>
        <v>11669.9346069475</v>
      </c>
      <c r="I78" s="3">
        <v>3</v>
      </c>
      <c r="J78" s="3">
        <v>13</v>
      </c>
      <c r="K78" s="2">
        <f t="shared" si="10"/>
        <v>7.6418394732974048E-3</v>
      </c>
      <c r="L78" s="2">
        <f t="shared" si="11"/>
        <v>5.5222680833473996E-3</v>
      </c>
      <c r="M78" s="2">
        <f t="shared" si="12"/>
        <v>5.3574025855972545E-3</v>
      </c>
      <c r="N78" s="2">
        <f t="shared" si="13"/>
        <v>3.063988478801519E-3</v>
      </c>
      <c r="O78" s="2">
        <f t="shared" si="15"/>
        <v>2.8428603174288423E-3</v>
      </c>
    </row>
    <row r="79" spans="1:15" x14ac:dyDescent="0.55000000000000004">
      <c r="A79" s="3">
        <v>3</v>
      </c>
      <c r="B79" s="3">
        <v>14</v>
      </c>
      <c r="C79" s="5">
        <f>IF(logVir!C79="","",名目付加価値!C79)</f>
        <v>48956.4282226711</v>
      </c>
      <c r="D79" s="5">
        <f>IF(logVir!D79="","",名目付加価値!D79)</f>
        <v>39661.2507443301</v>
      </c>
      <c r="E79" s="5">
        <f>IF(logVir!E79="","",名目付加価値!E79)</f>
        <v>56818.632164189097</v>
      </c>
      <c r="F79" s="5">
        <f>IF(logVir!F79="","",名目付加価値!F79)</f>
        <v>29610.375961660899</v>
      </c>
      <c r="G79" s="5">
        <f>IF(logVir!G79="","",名目付加価値!G79)</f>
        <v>73434.231304763205</v>
      </c>
      <c r="I79" s="3">
        <v>3</v>
      </c>
      <c r="J79" s="3">
        <v>14</v>
      </c>
      <c r="K79" s="2">
        <f t="shared" si="10"/>
        <v>1.3692018514081548E-2</v>
      </c>
      <c r="L79" s="2">
        <f t="shared" si="11"/>
        <v>9.5863591428940291E-3</v>
      </c>
      <c r="M79" s="2">
        <f t="shared" si="12"/>
        <v>1.3342610790458623E-2</v>
      </c>
      <c r="N79" s="2">
        <f t="shared" si="13"/>
        <v>7.1578634738915957E-3</v>
      </c>
      <c r="O79" s="2">
        <f t="shared" si="15"/>
        <v>1.7888983027627117E-2</v>
      </c>
    </row>
    <row r="80" spans="1:15" x14ac:dyDescent="0.55000000000000004">
      <c r="A80" s="3">
        <v>3</v>
      </c>
      <c r="B80" s="3">
        <v>15</v>
      </c>
      <c r="C80" s="5">
        <f>IF(logVir!C80="","",名目付加価値!C80)</f>
        <v>20277.183160450299</v>
      </c>
      <c r="D80" s="5">
        <f>IF(logVir!D80="","",名目付加価値!D80)</f>
        <v>19189.2567061558</v>
      </c>
      <c r="E80" s="5">
        <f>IF(logVir!E80="","",名目付加価値!E80)</f>
        <v>17610.425958887699</v>
      </c>
      <c r="F80" s="5">
        <f>IF(logVir!F80="","",名目付加価値!F80)</f>
        <v>17200.108246254302</v>
      </c>
      <c r="G80" s="5">
        <f>IF(logVir!G80="","",名目付加価値!G80)</f>
        <v>18178.661807075201</v>
      </c>
      <c r="I80" s="3">
        <v>3</v>
      </c>
      <c r="J80" s="3">
        <v>15</v>
      </c>
      <c r="K80" s="2">
        <f t="shared" si="10"/>
        <v>5.6710748174585695E-3</v>
      </c>
      <c r="L80" s="2">
        <f t="shared" si="11"/>
        <v>4.6381569672684893E-3</v>
      </c>
      <c r="M80" s="2">
        <f t="shared" si="12"/>
        <v>4.1354226681247159E-3</v>
      </c>
      <c r="N80" s="2">
        <f t="shared" si="13"/>
        <v>4.1578677259030486E-3</v>
      </c>
      <c r="O80" s="2">
        <f t="shared" si="15"/>
        <v>4.4284220962580991E-3</v>
      </c>
    </row>
    <row r="81" spans="1:15" x14ac:dyDescent="0.55000000000000004">
      <c r="A81" s="3">
        <v>3</v>
      </c>
      <c r="B81" s="3">
        <v>16</v>
      </c>
      <c r="C81" s="5">
        <f>IF(logVir!C81="","",名目付加価値!C81)</f>
        <v>41331.845713226401</v>
      </c>
      <c r="D81" s="5">
        <f>IF(logVir!D81="","",名目付加価値!D81)</f>
        <v>51379.612351414798</v>
      </c>
      <c r="E81" s="5">
        <f>IF(logVir!E81="","",名目付加価値!E81)</f>
        <v>64782.456230096497</v>
      </c>
      <c r="F81" s="5">
        <f>IF(logVir!F81="","",名目付加価値!F81)</f>
        <v>65198.008368006602</v>
      </c>
      <c r="G81" s="5">
        <f>IF(logVir!G81="","",名目付加価値!G81)</f>
        <v>77119.495550984197</v>
      </c>
      <c r="I81" s="3">
        <v>3</v>
      </c>
      <c r="J81" s="3">
        <v>16</v>
      </c>
      <c r="K81" s="2">
        <f t="shared" si="10"/>
        <v>1.1559593239781927E-2</v>
      </c>
      <c r="L81" s="2">
        <f t="shared" si="11"/>
        <v>1.2418756528845712E-2</v>
      </c>
      <c r="M81" s="2">
        <f t="shared" si="12"/>
        <v>1.5212740374149327E-2</v>
      </c>
      <c r="N81" s="2">
        <f t="shared" si="13"/>
        <v>1.5760638881184143E-2</v>
      </c>
      <c r="O81" s="2">
        <f t="shared" si="15"/>
        <v>1.8786733686708263E-2</v>
      </c>
    </row>
    <row r="82" spans="1:15" x14ac:dyDescent="0.55000000000000004">
      <c r="A82" s="3">
        <v>3</v>
      </c>
      <c r="B82" s="3">
        <v>17</v>
      </c>
      <c r="C82" s="5">
        <f>IF(logVir!C82="","",名目付加価値!C82)</f>
        <v>112147.90125299701</v>
      </c>
      <c r="D82" s="5">
        <f>IF(logVir!D82="","",名目付加価値!D82)</f>
        <v>119148.07739536199</v>
      </c>
      <c r="E82" s="5">
        <f>IF(logVir!E82="","",名目付加価値!E82)</f>
        <v>136166.96210858799</v>
      </c>
      <c r="F82" s="5">
        <f>IF(logVir!F82="","",名目付加価値!F82)</f>
        <v>142255.249638368</v>
      </c>
      <c r="G82" s="5">
        <f>IF(logVir!G82="","",名目付加価値!G82)</f>
        <v>106005.725438806</v>
      </c>
      <c r="I82" s="3">
        <v>3</v>
      </c>
      <c r="J82" s="3">
        <v>17</v>
      </c>
      <c r="K82" s="2">
        <f t="shared" si="10"/>
        <v>3.1365260825142044E-2</v>
      </c>
      <c r="L82" s="2">
        <f t="shared" si="11"/>
        <v>2.8798795793412039E-2</v>
      </c>
      <c r="M82" s="2">
        <f t="shared" si="12"/>
        <v>3.1975827448361208E-2</v>
      </c>
      <c r="N82" s="2">
        <f t="shared" si="13"/>
        <v>3.4388069123952106E-2</v>
      </c>
      <c r="O82" s="2">
        <f t="shared" si="15"/>
        <v>2.5823578316439701E-2</v>
      </c>
    </row>
    <row r="83" spans="1:15" x14ac:dyDescent="0.55000000000000004">
      <c r="A83" s="3">
        <v>3</v>
      </c>
      <c r="B83" s="3">
        <v>18</v>
      </c>
      <c r="C83" s="5">
        <f>IF(logVir!C83="","",名目付加価値!C83)</f>
        <v>299954.23423290101</v>
      </c>
      <c r="D83" s="5">
        <f>IF(logVir!D83="","",名目付加価値!D83)</f>
        <v>581863.22322397504</v>
      </c>
      <c r="E83" s="5">
        <f>IF(logVir!E83="","",名目付加価値!E83)</f>
        <v>539068.73572426895</v>
      </c>
      <c r="F83" s="5">
        <f>IF(logVir!F83="","",名目付加価値!F83)</f>
        <v>499304.77469475201</v>
      </c>
      <c r="G83" s="5">
        <f>IF(logVir!G83="","",名目付加価値!G83)</f>
        <v>344149.84676523402</v>
      </c>
      <c r="I83" s="3">
        <v>3</v>
      </c>
      <c r="J83" s="3">
        <v>18</v>
      </c>
      <c r="K83" s="2">
        <f t="shared" si="10"/>
        <v>8.3890493600024194E-2</v>
      </c>
      <c r="L83" s="2">
        <f t="shared" si="11"/>
        <v>0.14063978632001051</v>
      </c>
      <c r="M83" s="2">
        <f t="shared" si="12"/>
        <v>0.1265884808576361</v>
      </c>
      <c r="N83" s="2">
        <f t="shared" si="13"/>
        <v>0.12069942690882228</v>
      </c>
      <c r="O83" s="2">
        <f t="shared" si="15"/>
        <v>8.3836797340376232E-2</v>
      </c>
    </row>
    <row r="84" spans="1:15" x14ac:dyDescent="0.55000000000000004">
      <c r="A84" s="3">
        <v>3</v>
      </c>
      <c r="B84" s="3">
        <v>19</v>
      </c>
      <c r="C84" s="5">
        <f>IF(logVir!C84="","",名目付加価値!C84)</f>
        <v>189360.723321489</v>
      </c>
      <c r="D84" s="5">
        <f>IF(logVir!D84="","",名目付加価値!D84)</f>
        <v>158273.862284765</v>
      </c>
      <c r="E84" s="5">
        <f>IF(logVir!E84="","",名目付加価値!E84)</f>
        <v>159400.49097481399</v>
      </c>
      <c r="F84" s="5">
        <f>IF(logVir!F84="","",名目付加価値!F84)</f>
        <v>191906.199658408</v>
      </c>
      <c r="G84" s="5">
        <f>IF(logVir!G84="","",名目付加価値!G84)</f>
        <v>247963.843016417</v>
      </c>
      <c r="I84" s="3">
        <v>3</v>
      </c>
      <c r="J84" s="3">
        <v>19</v>
      </c>
      <c r="K84" s="2">
        <f t="shared" si="10"/>
        <v>5.2959961003793993E-2</v>
      </c>
      <c r="L84" s="2">
        <f t="shared" si="11"/>
        <v>3.8255729668626587E-2</v>
      </c>
      <c r="M84" s="2">
        <f t="shared" si="12"/>
        <v>3.7431712624462279E-2</v>
      </c>
      <c r="N84" s="2">
        <f t="shared" si="13"/>
        <v>4.6390440254012115E-2</v>
      </c>
      <c r="O84" s="2">
        <f t="shared" si="15"/>
        <v>6.0405357288708425E-2</v>
      </c>
    </row>
    <row r="85" spans="1:15" x14ac:dyDescent="0.55000000000000004">
      <c r="A85" s="3">
        <v>3</v>
      </c>
      <c r="B85" s="3">
        <v>20</v>
      </c>
      <c r="C85" s="5">
        <f>IF(logVir!C85="","",名目付加価値!C85)</f>
        <v>290932.688644971</v>
      </c>
      <c r="D85" s="5">
        <f>IF(logVir!D85="","",名目付加価値!D85)</f>
        <v>357780.53069155302</v>
      </c>
      <c r="E85" s="5">
        <f>IF(logVir!E85="","",名目付加価値!E85)</f>
        <v>354970.30703374598</v>
      </c>
      <c r="F85" s="5">
        <f>IF(logVir!F85="","",名目付加価値!F85)</f>
        <v>360995.25922921102</v>
      </c>
      <c r="G85" s="5">
        <f>IF(logVir!G85="","",名目付加価値!G85)</f>
        <v>385586.88401876</v>
      </c>
      <c r="I85" s="3">
        <v>3</v>
      </c>
      <c r="J85" s="3">
        <v>20</v>
      </c>
      <c r="K85" s="2">
        <f t="shared" si="10"/>
        <v>8.1367368982890334E-2</v>
      </c>
      <c r="L85" s="2">
        <f t="shared" si="11"/>
        <v>8.6477672720262536E-2</v>
      </c>
      <c r="M85" s="2">
        <f t="shared" si="12"/>
        <v>8.3356998725955936E-2</v>
      </c>
      <c r="N85" s="2">
        <f t="shared" si="13"/>
        <v>8.726517973397116E-2</v>
      </c>
      <c r="O85" s="2">
        <f t="shared" si="15"/>
        <v>9.3931087741090172E-2</v>
      </c>
    </row>
    <row r="86" spans="1:15" x14ac:dyDescent="0.55000000000000004">
      <c r="A86" s="3">
        <v>3</v>
      </c>
      <c r="B86" s="3">
        <v>21</v>
      </c>
      <c r="C86" s="5">
        <f>IF(logVir!C86="","",名目付加価値!C86)</f>
        <v>200332.93325133901</v>
      </c>
      <c r="D86" s="5">
        <f>IF(logVir!D86="","",名目付加価値!D86)</f>
        <v>280662.47501191898</v>
      </c>
      <c r="E86" s="5">
        <f>IF(logVir!E86="","",名目付加価値!E86)</f>
        <v>273093.78148503398</v>
      </c>
      <c r="F86" s="5">
        <f>IF(logVir!F86="","",名目付加価値!F86)</f>
        <v>219986.91937077601</v>
      </c>
      <c r="G86" s="5">
        <f>IF(logVir!G86="","",名目付加価値!G86)</f>
        <v>216141.20056237301</v>
      </c>
      <c r="I86" s="3">
        <v>3</v>
      </c>
      <c r="J86" s="3">
        <v>21</v>
      </c>
      <c r="K86" s="2">
        <f t="shared" si="10"/>
        <v>5.6028642828713671E-2</v>
      </c>
      <c r="L86" s="2">
        <f t="shared" si="11"/>
        <v>6.7837782039246702E-2</v>
      </c>
      <c r="M86" s="2">
        <f t="shared" si="12"/>
        <v>6.4130090726575439E-2</v>
      </c>
      <c r="N86" s="2">
        <f t="shared" si="13"/>
        <v>5.3178532313700788E-2</v>
      </c>
      <c r="O86" s="2">
        <f t="shared" si="15"/>
        <v>5.2653186391840689E-2</v>
      </c>
    </row>
    <row r="87" spans="1:15" x14ac:dyDescent="0.55000000000000004">
      <c r="A87" s="3">
        <v>3</v>
      </c>
      <c r="B87" s="3">
        <v>22</v>
      </c>
      <c r="C87" s="5">
        <f>IF(logVir!C87="","",名目付加価値!C87)</f>
        <v>101689.705232826</v>
      </c>
      <c r="D87" s="5">
        <f>IF(logVir!D87="","",名目付加価値!D87)</f>
        <v>103925.232094576</v>
      </c>
      <c r="E87" s="5">
        <f>IF(logVir!E87="","",名目付加価値!E87)</f>
        <v>107160.682801444</v>
      </c>
      <c r="F87" s="5">
        <f>IF(logVir!F87="","",名目付加価値!F87)</f>
        <v>64143.919527759201</v>
      </c>
      <c r="G87" s="5">
        <f>IF(logVir!G87="","",名目付加価値!G87)</f>
        <v>67753.467728973803</v>
      </c>
      <c r="I87" s="3">
        <v>3</v>
      </c>
      <c r="J87" s="3">
        <v>22</v>
      </c>
      <c r="K87" s="2">
        <f t="shared" si="10"/>
        <v>2.8440337199570762E-2</v>
      </c>
      <c r="L87" s="2">
        <f t="shared" si="11"/>
        <v>2.5119343948315772E-2</v>
      </c>
      <c r="M87" s="2">
        <f t="shared" si="12"/>
        <v>2.5164338320003032E-2</v>
      </c>
      <c r="N87" s="2">
        <f t="shared" si="13"/>
        <v>1.5505828742413436E-2</v>
      </c>
      <c r="O87" s="2">
        <f t="shared" si="15"/>
        <v>1.6505117745923441E-2</v>
      </c>
    </row>
    <row r="88" spans="1:15" x14ac:dyDescent="0.55000000000000004">
      <c r="A88" s="3">
        <v>3</v>
      </c>
      <c r="B88" s="3">
        <v>23</v>
      </c>
      <c r="C88" s="5">
        <f>IF(logVir!C88="","",名目付加価値!C88)</f>
        <v>81491.922604464795</v>
      </c>
      <c r="D88" s="5">
        <f>IF(logVir!D88="","",名目付加価値!D88)</f>
        <v>80500.0464696454</v>
      </c>
      <c r="E88" s="5">
        <f>IF(logVir!E88="","",名目付加価値!E88)</f>
        <v>73498.978272293505</v>
      </c>
      <c r="F88" s="5">
        <f>IF(logVir!F88="","",名目付加価値!F88)</f>
        <v>77440.703236056506</v>
      </c>
      <c r="G88" s="5">
        <f>IF(logVir!G88="","",名目付加価値!G88)</f>
        <v>71132.835158382804</v>
      </c>
      <c r="I88" s="3">
        <v>3</v>
      </c>
      <c r="J88" s="3">
        <v>23</v>
      </c>
      <c r="K88" s="2">
        <f t="shared" si="10"/>
        <v>2.2791468935875615E-2</v>
      </c>
      <c r="L88" s="2">
        <f t="shared" si="11"/>
        <v>1.9457337880046572E-2</v>
      </c>
      <c r="M88" s="2">
        <f t="shared" si="12"/>
        <v>1.7259624584938002E-2</v>
      </c>
      <c r="N88" s="2">
        <f t="shared" si="13"/>
        <v>1.8720126411213431E-2</v>
      </c>
      <c r="O88" s="2">
        <f t="shared" si="15"/>
        <v>1.7328350256357473E-2</v>
      </c>
    </row>
    <row r="89" spans="1:15" x14ac:dyDescent="0.55000000000000004">
      <c r="A89" s="3">
        <v>3</v>
      </c>
      <c r="B89" s="3">
        <v>24</v>
      </c>
      <c r="C89" s="5">
        <f>IF(logVir!C89="","",名目付加価値!C89)</f>
        <v>35574.297433460502</v>
      </c>
      <c r="D89" s="5">
        <f>IF(logVir!D89="","",名目付加価値!D89)</f>
        <v>37124.158022607997</v>
      </c>
      <c r="E89" s="5">
        <f>IF(logVir!E89="","",名目付加価値!E89)</f>
        <v>36530.520689445002</v>
      </c>
      <c r="F89" s="5">
        <f>IF(logVir!F89="","",名目付加価値!F89)</f>
        <v>34618.186275400898</v>
      </c>
      <c r="G89" s="5">
        <f>IF(logVir!G89="","",名目付加価値!G89)</f>
        <v>34063.655692884597</v>
      </c>
      <c r="I89" s="3">
        <v>3</v>
      </c>
      <c r="J89" s="3">
        <v>24</v>
      </c>
      <c r="K89" s="2">
        <f t="shared" si="10"/>
        <v>9.9493357004917793E-3</v>
      </c>
      <c r="L89" s="2">
        <f t="shared" si="11"/>
        <v>8.9731288096895848E-3</v>
      </c>
      <c r="M89" s="2">
        <f t="shared" si="12"/>
        <v>8.5783923506567768E-3</v>
      </c>
      <c r="N89" s="2">
        <f t="shared" si="13"/>
        <v>8.3684263716848912E-3</v>
      </c>
      <c r="O89" s="2">
        <f t="shared" si="15"/>
        <v>8.2980940594311204E-3</v>
      </c>
    </row>
    <row r="90" spans="1:15" x14ac:dyDescent="0.55000000000000004">
      <c r="A90" s="3">
        <v>3</v>
      </c>
      <c r="B90" s="3">
        <v>25</v>
      </c>
      <c r="C90" s="5">
        <f>IF(logVir!C90="","",名目付加価値!C90)</f>
        <v>165872.15743105201</v>
      </c>
      <c r="D90" s="5">
        <f>IF(logVir!D90="","",名目付加価値!D90)</f>
        <v>158236.201511155</v>
      </c>
      <c r="E90" s="5">
        <f>IF(logVir!E90="","",名目付加価値!E90)</f>
        <v>148909.82513562299</v>
      </c>
      <c r="F90" s="5">
        <f>IF(logVir!F90="","",名目付加価値!F90)</f>
        <v>144727.97568132501</v>
      </c>
      <c r="G90" s="5">
        <f>IF(logVir!G90="","",名目付加価値!G90)</f>
        <v>157099.12408806401</v>
      </c>
      <c r="I90" s="3">
        <v>3</v>
      </c>
      <c r="J90" s="3">
        <v>25</v>
      </c>
      <c r="K90" s="2">
        <f t="shared" si="10"/>
        <v>4.6390734229767285E-2</v>
      </c>
      <c r="L90" s="2">
        <f t="shared" si="11"/>
        <v>3.8246626836652073E-2</v>
      </c>
      <c r="M90" s="2">
        <f t="shared" si="12"/>
        <v>3.4968209616846657E-2</v>
      </c>
      <c r="N90" s="2">
        <f t="shared" si="13"/>
        <v>3.498581349054642E-2</v>
      </c>
      <c r="O90" s="2">
        <f t="shared" si="15"/>
        <v>3.8270211514887534E-2</v>
      </c>
    </row>
    <row r="91" spans="1:15" x14ac:dyDescent="0.55000000000000004">
      <c r="A91" s="3">
        <v>3</v>
      </c>
      <c r="B91" s="3">
        <v>26</v>
      </c>
      <c r="C91" s="5">
        <f>IF(logVir!C91="","",名目付加価値!C91)</f>
        <v>138351.80306186399</v>
      </c>
      <c r="D91" s="5">
        <f>IF(logVir!D91="","",名目付加価値!D91)</f>
        <v>152084.76377447401</v>
      </c>
      <c r="E91" s="5">
        <f>IF(logVir!E91="","",名目付加価値!E91)</f>
        <v>169096.33209582599</v>
      </c>
      <c r="F91" s="5">
        <f>IF(logVir!F91="","",名目付加価値!F91)</f>
        <v>170264.34042706099</v>
      </c>
      <c r="G91" s="5">
        <f>IF(logVir!G91="","",名目付加価値!G91)</f>
        <v>166740.84875772599</v>
      </c>
      <c r="I91" s="3">
        <v>3</v>
      </c>
      <c r="J91" s="3">
        <v>26</v>
      </c>
      <c r="K91" s="2">
        <f t="shared" si="10"/>
        <v>3.8693906352064558E-2</v>
      </c>
      <c r="L91" s="2">
        <f t="shared" si="11"/>
        <v>3.6759787912455884E-2</v>
      </c>
      <c r="M91" s="2">
        <f t="shared" si="12"/>
        <v>3.9708568462701266E-2</v>
      </c>
      <c r="N91" s="2">
        <f t="shared" si="13"/>
        <v>4.1158845967612746E-2</v>
      </c>
      <c r="O91" s="2">
        <f t="shared" si="15"/>
        <v>4.0618988725570328E-2</v>
      </c>
    </row>
    <row r="92" spans="1:15" x14ac:dyDescent="0.55000000000000004">
      <c r="A92" s="3">
        <v>3</v>
      </c>
      <c r="B92" s="3">
        <v>27</v>
      </c>
      <c r="C92" s="5">
        <f>IF(logVir!C92="","",名目付加価値!C92)</f>
        <v>225700.888405773</v>
      </c>
      <c r="D92" s="5">
        <f>IF(logVir!D92="","",名目付加価値!D92)</f>
        <v>260843.18253975501</v>
      </c>
      <c r="E92" s="5">
        <f>IF(logVir!E92="","",名目付加価値!E92)</f>
        <v>261466.29835958401</v>
      </c>
      <c r="F92" s="5">
        <f>IF(logVir!F92="","",名目付加価値!F92)</f>
        <v>271949.73842466902</v>
      </c>
      <c r="G92" s="5">
        <f>IF(logVir!G92="","",名目付加価値!G92)</f>
        <v>286725.357651253</v>
      </c>
      <c r="I92" s="3">
        <v>3</v>
      </c>
      <c r="J92" s="3">
        <v>27</v>
      </c>
      <c r="K92" s="2">
        <f t="shared" si="10"/>
        <v>6.3123492764642061E-2</v>
      </c>
      <c r="L92" s="2">
        <f t="shared" si="11"/>
        <v>6.3047341696833126E-2</v>
      </c>
      <c r="M92" s="2">
        <f t="shared" si="12"/>
        <v>6.1399631088490648E-2</v>
      </c>
      <c r="N92" s="2">
        <f t="shared" si="13"/>
        <v>6.5739763045383676E-2</v>
      </c>
      <c r="O92" s="2">
        <f t="shared" si="15"/>
        <v>6.9847875649797678E-2</v>
      </c>
    </row>
    <row r="93" spans="1:15" x14ac:dyDescent="0.55000000000000004">
      <c r="A93" s="3">
        <v>3</v>
      </c>
      <c r="B93" s="3">
        <v>28</v>
      </c>
      <c r="C93" s="5">
        <f>IF(logVir!C93="","",名目付加価値!C93)</f>
        <v>254075.17578119901</v>
      </c>
      <c r="D93" s="5">
        <f>IF(logVir!D93="","",名目付加価値!D93)</f>
        <v>271690.37388557999</v>
      </c>
      <c r="E93" s="5">
        <f>IF(logVir!E93="","",名目付加価値!E93)</f>
        <v>280024.99514384399</v>
      </c>
      <c r="F93" s="5">
        <f>IF(logVir!F93="","",名目付加価値!F93)</f>
        <v>279825.42152381898</v>
      </c>
      <c r="G93" s="5">
        <f>IF(logVir!G93="","",名目付加価値!G93)</f>
        <v>289955.08031371603</v>
      </c>
      <c r="I93" s="3">
        <v>3</v>
      </c>
      <c r="J93" s="3">
        <v>28</v>
      </c>
      <c r="K93" s="2">
        <f t="shared" si="10"/>
        <v>7.1059146613839608E-2</v>
      </c>
      <c r="L93" s="2">
        <f t="shared" si="11"/>
        <v>6.566917207235741E-2</v>
      </c>
      <c r="M93" s="2">
        <f t="shared" si="12"/>
        <v>6.5757734382053998E-2</v>
      </c>
      <c r="N93" s="2">
        <f t="shared" si="13"/>
        <v>6.7643591097426709E-2</v>
      </c>
      <c r="O93" s="2">
        <f t="shared" si="15"/>
        <v>7.0634653871155542E-2</v>
      </c>
    </row>
    <row r="94" spans="1:15" x14ac:dyDescent="0.55000000000000004">
      <c r="A94" s="3">
        <v>3</v>
      </c>
      <c r="B94" s="3">
        <v>29</v>
      </c>
      <c r="C94" s="5">
        <f>IF(logVir!C94="","",名目付加価値!C94)</f>
        <v>208880.09520053299</v>
      </c>
      <c r="D94" s="5">
        <f>IF(logVir!D94="","",名目付加価値!D94)</f>
        <v>211395.85341477499</v>
      </c>
      <c r="E94" s="5">
        <f>IF(logVir!E94="","",名目付加価値!E94)</f>
        <v>209615.95222139699</v>
      </c>
      <c r="F94" s="5">
        <f>IF(logVir!F94="","",名目付加価値!F94)</f>
        <v>205422.87306682899</v>
      </c>
      <c r="G94" s="5">
        <f>IF(logVir!G94="","",名目付加価値!G94)</f>
        <v>205498.11479169101</v>
      </c>
      <c r="I94" s="3">
        <v>3</v>
      </c>
      <c r="J94" s="3">
        <v>29</v>
      </c>
      <c r="K94" s="2">
        <f t="shared" si="10"/>
        <v>5.8419092947315732E-2</v>
      </c>
      <c r="L94" s="2">
        <f t="shared" si="11"/>
        <v>5.1095629465047102E-2</v>
      </c>
      <c r="M94" s="2">
        <f t="shared" si="12"/>
        <v>4.9223713409352651E-2</v>
      </c>
      <c r="N94" s="2">
        <f t="shared" si="13"/>
        <v>4.9657892953833611E-2</v>
      </c>
      <c r="O94" s="2">
        <f t="shared" si="15"/>
        <v>5.0060472104097337E-2</v>
      </c>
    </row>
    <row r="95" spans="1:15" x14ac:dyDescent="0.55000000000000004">
      <c r="A95" s="3">
        <v>3</v>
      </c>
      <c r="B95" s="3">
        <v>30</v>
      </c>
      <c r="C95" s="5">
        <f>IF(logVir!C95="","",名目付加価値!C95)</f>
        <v>337679.32024804899</v>
      </c>
      <c r="D95" s="5">
        <f>IF(logVir!D95="","",名目付加価値!D95)</f>
        <v>391751.22910901299</v>
      </c>
      <c r="E95" s="5">
        <f>IF(logVir!E95="","",名目付加価値!E95)</f>
        <v>406655.64785590401</v>
      </c>
      <c r="F95" s="5">
        <f>IF(logVir!F95="","",名目付加価値!F95)</f>
        <v>410376.33377048798</v>
      </c>
      <c r="G95" s="5">
        <f>IF(logVir!G95="","",名目付加価値!G95)</f>
        <v>411736.043720285</v>
      </c>
      <c r="I95" s="3">
        <v>3</v>
      </c>
      <c r="J95" s="3">
        <v>30</v>
      </c>
      <c r="K95" s="2">
        <f t="shared" si="10"/>
        <v>9.4441356784228575E-2</v>
      </c>
      <c r="L95" s="2">
        <f t="shared" si="11"/>
        <v>9.4688591671457434E-2</v>
      </c>
      <c r="M95" s="2">
        <f t="shared" si="12"/>
        <v>9.5494168522114828E-2</v>
      </c>
      <c r="N95" s="2">
        <f t="shared" si="13"/>
        <v>9.9202312522091898E-2</v>
      </c>
      <c r="O95" s="2">
        <f t="shared" si="15"/>
        <v>0.10030116700488645</v>
      </c>
    </row>
    <row r="96" spans="1:15" x14ac:dyDescent="0.55000000000000004">
      <c r="A96" s="3">
        <v>3</v>
      </c>
      <c r="B96" s="3">
        <v>31</v>
      </c>
      <c r="C96" s="5">
        <f>IF(logVir!C96="","",名目付加価値!C96)</f>
        <v>174821.80509312701</v>
      </c>
      <c r="D96" s="5">
        <f>IF(logVir!D96="","",名目付加価値!D96)</f>
        <v>177286.98937191299</v>
      </c>
      <c r="E96" s="5">
        <f>IF(logVir!E96="","",名目付加価値!E96)</f>
        <v>169342.90286755501</v>
      </c>
      <c r="F96" s="5">
        <f>IF(logVir!F96="","",名目付加価値!F96)</f>
        <v>154252.53206904701</v>
      </c>
      <c r="G96" s="5">
        <f>IF(logVir!G96="","",名目付加価値!G96)</f>
        <v>163929.63315960599</v>
      </c>
      <c r="I96" s="3">
        <v>3</v>
      </c>
      <c r="J96" s="3">
        <v>31</v>
      </c>
      <c r="K96" s="2">
        <f t="shared" si="10"/>
        <v>4.8893750604374682E-2</v>
      </c>
      <c r="L96" s="2">
        <f t="shared" si="11"/>
        <v>4.2851315064100878E-2</v>
      </c>
      <c r="M96" s="2">
        <f t="shared" si="12"/>
        <v>3.9766470205741755E-2</v>
      </c>
      <c r="N96" s="2">
        <f t="shared" si="13"/>
        <v>3.7288231884725839E-2</v>
      </c>
      <c r="O96" s="2">
        <f t="shared" si="15"/>
        <v>3.9934161129117948E-2</v>
      </c>
    </row>
    <row r="97" spans="1:15" x14ac:dyDescent="0.55000000000000004">
      <c r="A97" s="3">
        <v>4</v>
      </c>
      <c r="B97" s="3">
        <v>1</v>
      </c>
      <c r="C97" s="5">
        <f>IF(logVir!C97="","",名目付加価値!C97)</f>
        <v>159759.71698047899</v>
      </c>
      <c r="D97" s="5">
        <f>IF(logVir!D97="","",名目付加価値!D97)</f>
        <v>134378.76678409401</v>
      </c>
      <c r="E97" s="5">
        <f>IF(logVir!E97="","",名目付加価値!E97)</f>
        <v>152653.26018624299</v>
      </c>
      <c r="F97" s="5">
        <f>IF(logVir!F97="","",名目付加価値!F97)</f>
        <v>152198.625077832</v>
      </c>
      <c r="G97" s="5">
        <f>IF(logVir!G97="","",名目付加価値!G97)</f>
        <v>140200.85906340799</v>
      </c>
      <c r="I97" s="3">
        <v>4</v>
      </c>
      <c r="J97" s="3">
        <v>1</v>
      </c>
      <c r="K97" s="2">
        <f t="shared" si="10"/>
        <v>2.152270055378646E-2</v>
      </c>
      <c r="L97" s="2">
        <f t="shared" si="11"/>
        <v>1.5408092932168414E-2</v>
      </c>
      <c r="M97" s="2">
        <f t="shared" si="12"/>
        <v>1.747826614408212E-2</v>
      </c>
      <c r="N97" s="2">
        <f t="shared" si="13"/>
        <v>1.8120333791442369E-2</v>
      </c>
      <c r="O97" s="2">
        <f t="shared" si="15"/>
        <v>1.6705768010379481E-2</v>
      </c>
    </row>
    <row r="98" spans="1:15" x14ac:dyDescent="0.55000000000000004">
      <c r="A98" s="3">
        <v>4</v>
      </c>
      <c r="B98" s="3">
        <v>2</v>
      </c>
      <c r="C98" s="5">
        <f>IF(logVir!C98="","",名目付加価値!C98)</f>
        <v>1834.12716437779</v>
      </c>
      <c r="D98" s="5">
        <f>IF(logVir!D98="","",名目付加価値!D98)</f>
        <v>7867.8065460149501</v>
      </c>
      <c r="E98" s="5">
        <f>IF(logVir!E98="","",名目付加価値!E98)</f>
        <v>9157.7512380696699</v>
      </c>
      <c r="F98" s="5">
        <f>IF(logVir!F98="","",名目付加価値!F98)</f>
        <v>9670.0156944622395</v>
      </c>
      <c r="G98" s="5">
        <f>IF(logVir!G98="","",名目付加価値!G98)</f>
        <v>12413.7394230379</v>
      </c>
      <c r="I98" s="3">
        <v>4</v>
      </c>
      <c r="J98" s="3">
        <v>2</v>
      </c>
      <c r="K98" s="2">
        <f t="shared" si="10"/>
        <v>2.4709213613148887E-4</v>
      </c>
      <c r="L98" s="2">
        <f t="shared" si="11"/>
        <v>9.0213578628904861E-4</v>
      </c>
      <c r="M98" s="2">
        <f t="shared" si="12"/>
        <v>1.0485305929594806E-3</v>
      </c>
      <c r="N98" s="2">
        <f t="shared" si="13"/>
        <v>1.1512844617521045E-3</v>
      </c>
      <c r="O98" s="2">
        <f t="shared" si="15"/>
        <v>1.4791710430874174E-3</v>
      </c>
    </row>
    <row r="99" spans="1:15" x14ac:dyDescent="0.55000000000000004">
      <c r="A99" s="3">
        <v>4</v>
      </c>
      <c r="B99" s="3">
        <v>3</v>
      </c>
      <c r="C99" s="5">
        <f>IF(logVir!C99="","",名目付加価値!C99)</f>
        <v>222449.70507444101</v>
      </c>
      <c r="D99" s="5">
        <f>IF(logVir!D99="","",名目付加価値!D99)</f>
        <v>234112.10933728499</v>
      </c>
      <c r="E99" s="5">
        <f>IF(logVir!E99="","",名目付加価値!E99)</f>
        <v>249706.95652512001</v>
      </c>
      <c r="F99" s="5">
        <f>IF(logVir!F99="","",名目付加価値!F99)</f>
        <v>240298.35727492199</v>
      </c>
      <c r="G99" s="5">
        <f>IF(logVir!G99="","",名目付加価値!G99)</f>
        <v>247688.523247248</v>
      </c>
      <c r="I99" s="3">
        <v>4</v>
      </c>
      <c r="J99" s="3">
        <v>3</v>
      </c>
      <c r="K99" s="2">
        <f t="shared" si="10"/>
        <v>2.9968245319189672E-2</v>
      </c>
      <c r="L99" s="2">
        <f t="shared" si="11"/>
        <v>2.6843683891001707E-2</v>
      </c>
      <c r="M99" s="2">
        <f t="shared" si="12"/>
        <v>2.8590576046983843E-2</v>
      </c>
      <c r="N99" s="2">
        <f t="shared" si="13"/>
        <v>2.8609236391788334E-2</v>
      </c>
      <c r="O99" s="2">
        <f t="shared" si="15"/>
        <v>2.95135638671844E-2</v>
      </c>
    </row>
    <row r="100" spans="1:15" x14ac:dyDescent="0.55000000000000004">
      <c r="A100" s="3">
        <v>4</v>
      </c>
      <c r="B100" s="3">
        <v>4</v>
      </c>
      <c r="C100" s="5">
        <f>IF(logVir!C100="","",名目付加価値!C100)</f>
        <v>10030.037182460999</v>
      </c>
      <c r="D100" s="5">
        <f>IF(logVir!D100="","",名目付加価値!D100)</f>
        <v>11395.5188526659</v>
      </c>
      <c r="E100" s="5">
        <f>IF(logVir!E100="","",名目付加価値!E100)</f>
        <v>9475.4386492890499</v>
      </c>
      <c r="F100" s="5">
        <f>IF(logVir!F100="","",名目付加価値!F100)</f>
        <v>8453.0122933914608</v>
      </c>
      <c r="G100" s="5">
        <f>IF(logVir!G100="","",名目付加価値!G100)</f>
        <v>6984.08707041855</v>
      </c>
      <c r="I100" s="3">
        <v>4</v>
      </c>
      <c r="J100" s="3">
        <v>4</v>
      </c>
      <c r="K100" s="2">
        <f t="shared" si="10"/>
        <v>1.3512385406130238E-3</v>
      </c>
      <c r="L100" s="2">
        <f t="shared" si="11"/>
        <v>1.3066291475517292E-3</v>
      </c>
      <c r="M100" s="2">
        <f t="shared" si="12"/>
        <v>1.0849046940899928E-3</v>
      </c>
      <c r="N100" s="2">
        <f t="shared" si="13"/>
        <v>1.0063915112313896E-3</v>
      </c>
      <c r="O100" s="2">
        <f t="shared" si="15"/>
        <v>8.3219560238168954E-4</v>
      </c>
    </row>
    <row r="101" spans="1:15" x14ac:dyDescent="0.55000000000000004">
      <c r="A101" s="3">
        <v>4</v>
      </c>
      <c r="B101" s="3">
        <v>5</v>
      </c>
      <c r="C101" s="5">
        <f>IF(logVir!C101="","",名目付加価値!C101)</f>
        <v>81990.9332789154</v>
      </c>
      <c r="D101" s="5">
        <f>IF(logVir!D101="","",名目付加価値!D101)</f>
        <v>74268.732729663097</v>
      </c>
      <c r="E101" s="5">
        <f>IF(logVir!E101="","",名目付加価値!E101)</f>
        <v>75652.475078399104</v>
      </c>
      <c r="F101" s="5">
        <f>IF(logVir!F101="","",名目付加価値!F101)</f>
        <v>67535.508872292907</v>
      </c>
      <c r="G101" s="5">
        <f>IF(logVir!G101="","",名目付加価値!G101)</f>
        <v>31792.865013868701</v>
      </c>
      <c r="I101" s="3">
        <v>4</v>
      </c>
      <c r="J101" s="3">
        <v>5</v>
      </c>
      <c r="K101" s="2">
        <f t="shared" si="10"/>
        <v>1.1045752574181172E-2</v>
      </c>
      <c r="L101" s="2">
        <f t="shared" si="11"/>
        <v>8.515776437297078E-3</v>
      </c>
      <c r="M101" s="2">
        <f t="shared" si="12"/>
        <v>8.6619446729507971E-3</v>
      </c>
      <c r="N101" s="2">
        <f t="shared" si="13"/>
        <v>8.0405848798900132E-3</v>
      </c>
      <c r="O101" s="2">
        <f t="shared" ref="O101:O131" si="16">IF(G101="","",G101/SUMIF($A$4:$A$1460,$I101,G$4:G$1460))</f>
        <v>3.7883093645438484E-3</v>
      </c>
    </row>
    <row r="102" spans="1:15" x14ac:dyDescent="0.55000000000000004">
      <c r="A102" s="3">
        <v>4</v>
      </c>
      <c r="B102" s="3">
        <v>6</v>
      </c>
      <c r="C102" s="5">
        <f>IF(logVir!C102="","",名目付加価値!C102)</f>
        <v>157862.332079624</v>
      </c>
      <c r="D102" s="5">
        <f>IF(logVir!D102="","",名目付加価値!D102)</f>
        <v>184303.85495470601</v>
      </c>
      <c r="E102" s="5">
        <f>IF(logVir!E102="","",名目付加価値!E102)</f>
        <v>184317.365906286</v>
      </c>
      <c r="F102" s="5">
        <f>IF(logVir!F102="","",名目付加価値!F102)</f>
        <v>180380.84714075699</v>
      </c>
      <c r="G102" s="5">
        <f>IF(logVir!G102="","",名目付加価値!G102)</f>
        <v>55315.761159890397</v>
      </c>
      <c r="I102" s="3">
        <v>4</v>
      </c>
      <c r="J102" s="3">
        <v>6</v>
      </c>
      <c r="K102" s="2">
        <f t="shared" si="10"/>
        <v>2.1267086386284099E-2</v>
      </c>
      <c r="L102" s="2">
        <f t="shared" si="11"/>
        <v>2.1132586589826727E-2</v>
      </c>
      <c r="M102" s="2">
        <f t="shared" si="12"/>
        <v>2.1103695868373983E-2</v>
      </c>
      <c r="N102" s="2">
        <f t="shared" si="13"/>
        <v>2.1475628693111835E-2</v>
      </c>
      <c r="O102" s="2">
        <f t="shared" si="16"/>
        <v>6.5912026461746138E-3</v>
      </c>
    </row>
    <row r="103" spans="1:15" x14ac:dyDescent="0.55000000000000004">
      <c r="A103" s="3">
        <v>4</v>
      </c>
      <c r="B103" s="3">
        <v>7</v>
      </c>
      <c r="C103" s="5">
        <f>IF(logVir!C103="","",名目付加価値!C103)</f>
        <v>25625.694408147901</v>
      </c>
      <c r="D103" s="5">
        <f>IF(logVir!D103="","",名目付加価値!D103)</f>
        <v>57831.831574352596</v>
      </c>
      <c r="E103" s="5">
        <f>IF(logVir!E103="","",名目付加価値!E103)</f>
        <v>47490.446287626997</v>
      </c>
      <c r="F103" s="5">
        <f>IF(logVir!F103="","",名目付加価値!F103)</f>
        <v>53797.441877294201</v>
      </c>
      <c r="G103" s="5">
        <f>IF(logVir!G103="","",名目付加価値!G103)</f>
        <v>45307.792624080903</v>
      </c>
      <c r="I103" s="3">
        <v>4</v>
      </c>
      <c r="J103" s="3">
        <v>7</v>
      </c>
      <c r="K103" s="2">
        <f t="shared" si="10"/>
        <v>3.4522729362170771E-3</v>
      </c>
      <c r="L103" s="2">
        <f t="shared" si="11"/>
        <v>6.631094008823799E-3</v>
      </c>
      <c r="M103" s="2">
        <f t="shared" si="12"/>
        <v>5.4374905488666723E-3</v>
      </c>
      <c r="N103" s="2">
        <f t="shared" si="13"/>
        <v>6.4049698441347889E-3</v>
      </c>
      <c r="O103" s="2">
        <f t="shared" si="16"/>
        <v>5.3986935436533805E-3</v>
      </c>
    </row>
    <row r="104" spans="1:15" x14ac:dyDescent="0.55000000000000004">
      <c r="A104" s="3">
        <v>4</v>
      </c>
      <c r="B104" s="3">
        <v>8</v>
      </c>
      <c r="C104" s="5">
        <f>IF(logVir!C104="","",名目付加価値!C104)</f>
        <v>80616.231626475303</v>
      </c>
      <c r="D104" s="5">
        <f>IF(logVir!D104="","",名目付加価値!D104)</f>
        <v>72802.507480394503</v>
      </c>
      <c r="E104" s="5">
        <f>IF(logVir!E104="","",名目付加価値!E104)</f>
        <v>95800.685151216996</v>
      </c>
      <c r="F104" s="5">
        <f>IF(logVir!F104="","",名目付加価値!F104)</f>
        <v>80138.983785470802</v>
      </c>
      <c r="G104" s="5">
        <f>IF(logVir!G104="","",名目付加価値!G104)</f>
        <v>103153.130428804</v>
      </c>
      <c r="I104" s="3">
        <v>4</v>
      </c>
      <c r="J104" s="3">
        <v>8</v>
      </c>
      <c r="K104" s="2">
        <f t="shared" si="10"/>
        <v>1.0860553873435607E-2</v>
      </c>
      <c r="L104" s="2">
        <f t="shared" si="11"/>
        <v>8.3476566112197902E-3</v>
      </c>
      <c r="M104" s="2">
        <f t="shared" si="12"/>
        <v>1.096884448989505E-2</v>
      </c>
      <c r="N104" s="2">
        <f t="shared" si="13"/>
        <v>9.5411186215191776E-3</v>
      </c>
      <c r="O104" s="2">
        <f t="shared" si="16"/>
        <v>1.2291310324344367E-2</v>
      </c>
    </row>
    <row r="105" spans="1:15" x14ac:dyDescent="0.55000000000000004">
      <c r="A105" s="3">
        <v>4</v>
      </c>
      <c r="B105" s="3">
        <v>9</v>
      </c>
      <c r="C105" s="5">
        <f>IF(logVir!C105="","",名目付加価値!C105)</f>
        <v>42402.769079356403</v>
      </c>
      <c r="D105" s="5">
        <f>IF(logVir!D105="","",名目付加価値!D105)</f>
        <v>62459.126318457602</v>
      </c>
      <c r="E105" s="5">
        <f>IF(logVir!E105="","",名目付加価値!E105)</f>
        <v>69207.0113473862</v>
      </c>
      <c r="F105" s="5">
        <f>IF(logVir!F105="","",名目付加価値!F105)</f>
        <v>65282.780430936298</v>
      </c>
      <c r="G105" s="5">
        <f>IF(logVir!G105="","",名目付加価値!G105)</f>
        <v>55674.3018108377</v>
      </c>
      <c r="I105" s="3">
        <v>4</v>
      </c>
      <c r="J105" s="3">
        <v>9</v>
      </c>
      <c r="K105" s="2">
        <f t="shared" si="10"/>
        <v>5.7124669396970487E-3</v>
      </c>
      <c r="L105" s="2">
        <f t="shared" si="11"/>
        <v>7.1616673214681872E-3</v>
      </c>
      <c r="M105" s="2">
        <f t="shared" si="12"/>
        <v>7.9239615445509982E-3</v>
      </c>
      <c r="N105" s="2">
        <f t="shared" si="13"/>
        <v>7.7723814629538706E-3</v>
      </c>
      <c r="O105" s="2">
        <f t="shared" si="16"/>
        <v>6.6339249017801031E-3</v>
      </c>
    </row>
    <row r="106" spans="1:15" x14ac:dyDescent="0.55000000000000004">
      <c r="A106" s="3">
        <v>4</v>
      </c>
      <c r="B106" s="3">
        <v>10</v>
      </c>
      <c r="C106" s="5">
        <f>IF(logVir!C106="","",名目付加価値!C106)</f>
        <v>127517.91144182099</v>
      </c>
      <c r="D106" s="5">
        <f>IF(logVir!D106="","",名目付加価値!D106)</f>
        <v>125402.688971229</v>
      </c>
      <c r="E106" s="5">
        <f>IF(logVir!E106="","",名目付加価値!E106)</f>
        <v>170031.59507893899</v>
      </c>
      <c r="F106" s="5">
        <f>IF(logVir!F106="","",名目付加価値!F106)</f>
        <v>140852.618647878</v>
      </c>
      <c r="G106" s="5">
        <f>IF(logVir!G106="","",名目付加価値!G106)</f>
        <v>206405.83582781299</v>
      </c>
      <c r="I106" s="3">
        <v>4</v>
      </c>
      <c r="J106" s="3">
        <v>10</v>
      </c>
      <c r="K106" s="2">
        <f t="shared" si="10"/>
        <v>1.7179110448361193E-2</v>
      </c>
      <c r="L106" s="2">
        <f t="shared" si="11"/>
        <v>1.4378880918865657E-2</v>
      </c>
      <c r="M106" s="2">
        <f t="shared" si="12"/>
        <v>1.94680249086506E-2</v>
      </c>
      <c r="N106" s="2">
        <f t="shared" si="13"/>
        <v>1.6769510657491712E-2</v>
      </c>
      <c r="O106" s="2">
        <f t="shared" si="16"/>
        <v>2.459448559989515E-2</v>
      </c>
    </row>
    <row r="107" spans="1:15" x14ac:dyDescent="0.55000000000000004">
      <c r="A107" s="3">
        <v>4</v>
      </c>
      <c r="B107" s="3">
        <v>11</v>
      </c>
      <c r="C107" s="5">
        <f>IF(logVir!C107="","",名目付加価値!C107)</f>
        <v>128139.18203712199</v>
      </c>
      <c r="D107" s="5">
        <f>IF(logVir!D107="","",名目付加価値!D107)</f>
        <v>257932.64989750201</v>
      </c>
      <c r="E107" s="5">
        <f>IF(logVir!E107="","",名目付加価値!E107)</f>
        <v>243967.16818589999</v>
      </c>
      <c r="F107" s="5">
        <f>IF(logVir!F107="","",名目付加価値!F107)</f>
        <v>236927.209729997</v>
      </c>
      <c r="G107" s="5">
        <f>IF(logVir!G107="","",名目付加価値!G107)</f>
        <v>190918.855381548</v>
      </c>
      <c r="I107" s="3">
        <v>4</v>
      </c>
      <c r="J107" s="3">
        <v>11</v>
      </c>
      <c r="K107" s="2">
        <f t="shared" si="10"/>
        <v>1.7262807523182436E-2</v>
      </c>
      <c r="L107" s="2">
        <f t="shared" si="11"/>
        <v>2.9574986695975469E-2</v>
      </c>
      <c r="M107" s="2">
        <f t="shared" si="12"/>
        <v>2.7933390290969261E-2</v>
      </c>
      <c r="N107" s="2">
        <f t="shared" si="13"/>
        <v>2.8207877189344793E-2</v>
      </c>
      <c r="O107" s="2">
        <f t="shared" si="16"/>
        <v>2.2749119571149383E-2</v>
      </c>
    </row>
    <row r="108" spans="1:15" x14ac:dyDescent="0.55000000000000004">
      <c r="A108" s="3">
        <v>4</v>
      </c>
      <c r="B108" s="3">
        <v>12</v>
      </c>
      <c r="C108" s="5">
        <f>IF(logVir!C108="","",名目付加価値!C108)</f>
        <v>55860.314117642498</v>
      </c>
      <c r="D108" s="5">
        <f>IF(logVir!D108="","",名目付加価値!D108)</f>
        <v>67073.212219070803</v>
      </c>
      <c r="E108" s="5">
        <f>IF(logVir!E108="","",名目付加価値!E108)</f>
        <v>65176.909563946203</v>
      </c>
      <c r="F108" s="5">
        <f>IF(logVir!F108="","",名目付加価値!F108)</f>
        <v>61271.794746309599</v>
      </c>
      <c r="G108" s="5">
        <f>IF(logVir!G108="","",名目付加価値!G108)</f>
        <v>63386.338391478101</v>
      </c>
      <c r="I108" s="3">
        <v>4</v>
      </c>
      <c r="J108" s="3">
        <v>12</v>
      </c>
      <c r="K108" s="2">
        <f t="shared" si="10"/>
        <v>7.5254565814070282E-3</v>
      </c>
      <c r="L108" s="2">
        <f t="shared" si="11"/>
        <v>7.6907260861455197E-3</v>
      </c>
      <c r="M108" s="2">
        <f t="shared" si="12"/>
        <v>7.462528939228546E-3</v>
      </c>
      <c r="N108" s="2">
        <f t="shared" si="13"/>
        <v>7.2948449582649144E-3</v>
      </c>
      <c r="O108" s="2">
        <f t="shared" si="16"/>
        <v>7.5528600271738142E-3</v>
      </c>
    </row>
    <row r="109" spans="1:15" x14ac:dyDescent="0.55000000000000004">
      <c r="A109" s="3">
        <v>4</v>
      </c>
      <c r="B109" s="3">
        <v>13</v>
      </c>
      <c r="C109" s="5">
        <f>IF(logVir!C109="","",名目付加価値!C109)</f>
        <v>55091.698761673899</v>
      </c>
      <c r="D109" s="5">
        <f>IF(logVir!D109="","",名目付加価値!D109)</f>
        <v>40456.8891349771</v>
      </c>
      <c r="E109" s="5">
        <f>IF(logVir!E109="","",名目付加価値!E109)</f>
        <v>49846.843373532101</v>
      </c>
      <c r="F109" s="5">
        <f>IF(logVir!F109="","",名目付加価値!F109)</f>
        <v>44846.206359886397</v>
      </c>
      <c r="G109" s="5">
        <f>IF(logVir!G109="","",名目付加価値!G109)</f>
        <v>38931.608830360099</v>
      </c>
      <c r="I109" s="3">
        <v>4</v>
      </c>
      <c r="J109" s="3">
        <v>13</v>
      </c>
      <c r="K109" s="2">
        <f t="shared" si="10"/>
        <v>7.421909338959325E-3</v>
      </c>
      <c r="L109" s="2">
        <f t="shared" si="11"/>
        <v>4.6388542063324498E-3</v>
      </c>
      <c r="M109" s="2">
        <f t="shared" si="12"/>
        <v>5.7072898008337829E-3</v>
      </c>
      <c r="N109" s="2">
        <f t="shared" si="13"/>
        <v>5.3392612982244864E-3</v>
      </c>
      <c r="O109" s="2">
        <f t="shared" si="16"/>
        <v>4.6389332400359378E-3</v>
      </c>
    </row>
    <row r="110" spans="1:15" x14ac:dyDescent="0.55000000000000004">
      <c r="A110" s="3">
        <v>4</v>
      </c>
      <c r="B110" s="3">
        <v>14</v>
      </c>
      <c r="C110" s="5">
        <f>IF(logVir!C110="","",名目付加価値!C110)</f>
        <v>52791.338521046098</v>
      </c>
      <c r="D110" s="5">
        <f>IF(logVir!D110="","",名目付加価値!D110)</f>
        <v>88062.651309381705</v>
      </c>
      <c r="E110" s="5">
        <f>IF(logVir!E110="","",名目付加価値!E110)</f>
        <v>96819.560542309395</v>
      </c>
      <c r="F110" s="5">
        <f>IF(logVir!F110="","",名目付加価値!F110)</f>
        <v>119890.6806855</v>
      </c>
      <c r="G110" s="5">
        <f>IF(logVir!G110="","",名目付加価値!G110)</f>
        <v>158651.772662278</v>
      </c>
      <c r="I110" s="3">
        <v>4</v>
      </c>
      <c r="J110" s="3">
        <v>14</v>
      </c>
      <c r="K110" s="2">
        <f t="shared" si="10"/>
        <v>7.1120066578540626E-3</v>
      </c>
      <c r="L110" s="2">
        <f t="shared" si="11"/>
        <v>1.0097410087176847E-2</v>
      </c>
      <c r="M110" s="2">
        <f t="shared" si="12"/>
        <v>1.1085502170389014E-2</v>
      </c>
      <c r="N110" s="2">
        <f t="shared" si="13"/>
        <v>1.4273842167716896E-2</v>
      </c>
      <c r="O110" s="2">
        <f t="shared" si="16"/>
        <v>1.8904304340480526E-2</v>
      </c>
    </row>
    <row r="111" spans="1:15" x14ac:dyDescent="0.55000000000000004">
      <c r="A111" s="3">
        <v>4</v>
      </c>
      <c r="B111" s="3">
        <v>15</v>
      </c>
      <c r="C111" s="5">
        <f>IF(logVir!C111="","",名目付加価値!C111)</f>
        <v>43237.825259523903</v>
      </c>
      <c r="D111" s="5">
        <f>IF(logVir!D111="","",名目付加価値!D111)</f>
        <v>31545.416068753198</v>
      </c>
      <c r="E111" s="5">
        <f>IF(logVir!E111="","",名目付加価値!E111)</f>
        <v>40880.179578273703</v>
      </c>
      <c r="F111" s="5">
        <f>IF(logVir!F111="","",名目付加価値!F111)</f>
        <v>31594.808085835</v>
      </c>
      <c r="G111" s="5">
        <f>IF(logVir!G111="","",名目付加価値!G111)</f>
        <v>27421.984011869401</v>
      </c>
      <c r="I111" s="3">
        <v>4</v>
      </c>
      <c r="J111" s="3">
        <v>15</v>
      </c>
      <c r="K111" s="2">
        <f t="shared" si="10"/>
        <v>5.8249650365328736E-3</v>
      </c>
      <c r="L111" s="2">
        <f t="shared" si="11"/>
        <v>3.6170498807464933E-3</v>
      </c>
      <c r="M111" s="2">
        <f t="shared" si="12"/>
        <v>4.6806380539478982E-3</v>
      </c>
      <c r="N111" s="2">
        <f t="shared" si="13"/>
        <v>3.7615876509996108E-3</v>
      </c>
      <c r="O111" s="2">
        <f t="shared" si="16"/>
        <v>3.2674928409635513E-3</v>
      </c>
    </row>
    <row r="112" spans="1:15" x14ac:dyDescent="0.55000000000000004">
      <c r="A112" s="3">
        <v>4</v>
      </c>
      <c r="B112" s="3">
        <v>16</v>
      </c>
      <c r="C112" s="5">
        <f>IF(logVir!C112="","",名目付加価値!C112)</f>
        <v>75791.596309049302</v>
      </c>
      <c r="D112" s="5">
        <f>IF(logVir!D112="","",名目付加価値!D112)</f>
        <v>84469.884680136995</v>
      </c>
      <c r="E112" s="5">
        <f>IF(logVir!E112="","",名目付加価値!E112)</f>
        <v>99447.440923356</v>
      </c>
      <c r="F112" s="5">
        <f>IF(logVir!F112="","",名目付加価値!F112)</f>
        <v>97806.681043132296</v>
      </c>
      <c r="G112" s="5">
        <f>IF(logVir!G112="","",名目付加価値!G112)</f>
        <v>108560.22785740699</v>
      </c>
      <c r="I112" s="3">
        <v>4</v>
      </c>
      <c r="J112" s="3">
        <v>16</v>
      </c>
      <c r="K112" s="2">
        <f t="shared" si="10"/>
        <v>1.0210582884623263E-2</v>
      </c>
      <c r="L112" s="2">
        <f t="shared" si="11"/>
        <v>9.6854574890707854E-3</v>
      </c>
      <c r="M112" s="2">
        <f t="shared" si="12"/>
        <v>1.1386385313262654E-2</v>
      </c>
      <c r="N112" s="2">
        <f t="shared" si="13"/>
        <v>1.1644584217685111E-2</v>
      </c>
      <c r="O112" s="2">
        <f t="shared" si="16"/>
        <v>1.2935598211417213E-2</v>
      </c>
    </row>
    <row r="113" spans="1:15" x14ac:dyDescent="0.55000000000000004">
      <c r="A113" s="3">
        <v>4</v>
      </c>
      <c r="B113" s="3">
        <v>17</v>
      </c>
      <c r="C113" s="5">
        <f>IF(logVir!C113="","",名目付加価値!C113)</f>
        <v>308847.91900307901</v>
      </c>
      <c r="D113" s="5">
        <f>IF(logVir!D113="","",名目付加価値!D113)</f>
        <v>262206.97140206699</v>
      </c>
      <c r="E113" s="5">
        <f>IF(logVir!E113="","",名目付加価値!E113)</f>
        <v>316260.54587416601</v>
      </c>
      <c r="F113" s="5">
        <f>IF(logVir!F113="","",名目付加価値!F113)</f>
        <v>314854.07346438599</v>
      </c>
      <c r="G113" s="5">
        <f>IF(logVir!G113="","",名目付加価値!G113)</f>
        <v>206198.90735525699</v>
      </c>
      <c r="I113" s="3">
        <v>4</v>
      </c>
      <c r="J113" s="3">
        <v>17</v>
      </c>
      <c r="K113" s="2">
        <f t="shared" si="10"/>
        <v>4.1607743197088848E-2</v>
      </c>
      <c r="L113" s="2">
        <f t="shared" si="11"/>
        <v>3.0065087509819958E-2</v>
      </c>
      <c r="M113" s="2">
        <f t="shared" si="12"/>
        <v>3.6210730022518824E-2</v>
      </c>
      <c r="N113" s="2">
        <f t="shared" si="13"/>
        <v>3.7485627112941462E-2</v>
      </c>
      <c r="O113" s="2">
        <f t="shared" si="16"/>
        <v>2.4569828839013971E-2</v>
      </c>
    </row>
    <row r="114" spans="1:15" x14ac:dyDescent="0.55000000000000004">
      <c r="A114" s="3">
        <v>4</v>
      </c>
      <c r="B114" s="3">
        <v>18</v>
      </c>
      <c r="C114" s="5">
        <f>IF(logVir!C114="","",名目付加価値!C114)</f>
        <v>416593.32991582999</v>
      </c>
      <c r="D114" s="5">
        <f>IF(logVir!D114="","",名目付加価値!D114)</f>
        <v>1084377.20224417</v>
      </c>
      <c r="E114" s="5">
        <f>IF(logVir!E114="","",名目付加価値!E114)</f>
        <v>815561.245826417</v>
      </c>
      <c r="F114" s="5">
        <f>IF(logVir!F114="","",名目付加価値!F114)</f>
        <v>765540.90988343104</v>
      </c>
      <c r="G114" s="5">
        <f>IF(logVir!G114="","",名目付加価値!G114)</f>
        <v>589788.03216878104</v>
      </c>
      <c r="I114" s="3">
        <v>4</v>
      </c>
      <c r="J114" s="3">
        <v>18</v>
      </c>
      <c r="K114" s="2">
        <f t="shared" si="10"/>
        <v>5.6123118280052786E-2</v>
      </c>
      <c r="L114" s="2">
        <f t="shared" si="11"/>
        <v>0.12433649381935427</v>
      </c>
      <c r="M114" s="2">
        <f t="shared" si="12"/>
        <v>9.3378919611426123E-2</v>
      </c>
      <c r="N114" s="2">
        <f t="shared" si="13"/>
        <v>9.1143115195675528E-2</v>
      </c>
      <c r="O114" s="2">
        <f t="shared" si="16"/>
        <v>7.0276759404546724E-2</v>
      </c>
    </row>
    <row r="115" spans="1:15" x14ac:dyDescent="0.55000000000000004">
      <c r="A115" s="3">
        <v>4</v>
      </c>
      <c r="B115" s="3">
        <v>19</v>
      </c>
      <c r="C115" s="5">
        <f>IF(logVir!C115="","",名目付加価値!C115)</f>
        <v>738102.83437295398</v>
      </c>
      <c r="D115" s="5">
        <f>IF(logVir!D115="","",名目付加価値!D115)</f>
        <v>724836.28516126296</v>
      </c>
      <c r="E115" s="5">
        <f>IF(logVir!E115="","",名目付加価値!E115)</f>
        <v>712097.38123078598</v>
      </c>
      <c r="F115" s="5">
        <f>IF(logVir!F115="","",名目付加価値!F115)</f>
        <v>703000.07640172995</v>
      </c>
      <c r="G115" s="5">
        <f>IF(logVir!G115="","",名目付加価値!G115)</f>
        <v>855401.44635298999</v>
      </c>
      <c r="I115" s="3">
        <v>4</v>
      </c>
      <c r="J115" s="3">
        <v>19</v>
      </c>
      <c r="K115" s="2">
        <f t="shared" si="10"/>
        <v>9.9436620083967947E-2</v>
      </c>
      <c r="L115" s="2">
        <f t="shared" si="11"/>
        <v>8.311093418736766E-2</v>
      </c>
      <c r="M115" s="2">
        <f t="shared" si="12"/>
        <v>8.1532667788887694E-2</v>
      </c>
      <c r="N115" s="2">
        <f t="shared" si="13"/>
        <v>8.3697182108540824E-2</v>
      </c>
      <c r="O115" s="2">
        <f t="shared" si="16"/>
        <v>0.10192618086636107</v>
      </c>
    </row>
    <row r="116" spans="1:15" x14ac:dyDescent="0.55000000000000004">
      <c r="A116" s="3">
        <v>4</v>
      </c>
      <c r="B116" s="3">
        <v>20</v>
      </c>
      <c r="C116" s="5">
        <f>IF(logVir!C116="","",名目付加価値!C116)</f>
        <v>503658.70705805602</v>
      </c>
      <c r="D116" s="5">
        <f>IF(logVir!D116="","",名目付加価値!D116)</f>
        <v>667420.62645897199</v>
      </c>
      <c r="E116" s="5">
        <f>IF(logVir!E116="","",名目付加価値!E116)</f>
        <v>657983.85671884497</v>
      </c>
      <c r="F116" s="5">
        <f>IF(logVir!F116="","",名目付加価値!F116)</f>
        <v>637686.16698431701</v>
      </c>
      <c r="G116" s="5">
        <f>IF(logVir!G116="","",名目付加価値!G116)</f>
        <v>669686.81616686005</v>
      </c>
      <c r="I116" s="3">
        <v>4</v>
      </c>
      <c r="J116" s="3">
        <v>20</v>
      </c>
      <c r="K116" s="2">
        <f t="shared" si="10"/>
        <v>6.7852495849390765E-2</v>
      </c>
      <c r="L116" s="2">
        <f t="shared" si="11"/>
        <v>7.6527559252338284E-2</v>
      </c>
      <c r="M116" s="2">
        <f t="shared" si="12"/>
        <v>7.5336857871300011E-2</v>
      </c>
      <c r="N116" s="2">
        <f t="shared" si="13"/>
        <v>7.592109451732687E-2</v>
      </c>
      <c r="O116" s="2">
        <f t="shared" si="16"/>
        <v>7.979717574650122E-2</v>
      </c>
    </row>
    <row r="117" spans="1:15" x14ac:dyDescent="0.55000000000000004">
      <c r="A117" s="3">
        <v>4</v>
      </c>
      <c r="B117" s="3">
        <v>21</v>
      </c>
      <c r="C117" s="5">
        <f>IF(logVir!C117="","",名目付加価値!C117)</f>
        <v>415399.52679930598</v>
      </c>
      <c r="D117" s="5">
        <f>IF(logVir!D117="","",名目付加価値!D117)</f>
        <v>529635.95303252898</v>
      </c>
      <c r="E117" s="5">
        <f>IF(logVir!E117="","",名目付加価値!E117)</f>
        <v>533337.69048031501</v>
      </c>
      <c r="F117" s="5">
        <f>IF(logVir!F117="","",名目付加価値!F117)</f>
        <v>421086.92235179199</v>
      </c>
      <c r="G117" s="5">
        <f>IF(logVir!G117="","",名目付加価値!G117)</f>
        <v>457119.85167932801</v>
      </c>
      <c r="I117" s="3">
        <v>4</v>
      </c>
      <c r="J117" s="3">
        <v>21</v>
      </c>
      <c r="K117" s="2">
        <f t="shared" si="10"/>
        <v>5.5962290084543009E-2</v>
      </c>
      <c r="L117" s="2">
        <f t="shared" si="11"/>
        <v>6.0728939398993993E-2</v>
      </c>
      <c r="M117" s="2">
        <f t="shared" si="12"/>
        <v>6.1065306351872566E-2</v>
      </c>
      <c r="N117" s="2">
        <f t="shared" si="13"/>
        <v>5.0133406818383949E-2</v>
      </c>
      <c r="O117" s="2">
        <f t="shared" si="16"/>
        <v>5.4468554944019212E-2</v>
      </c>
    </row>
    <row r="118" spans="1:15" x14ac:dyDescent="0.55000000000000004">
      <c r="A118" s="3">
        <v>4</v>
      </c>
      <c r="B118" s="3">
        <v>22</v>
      </c>
      <c r="C118" s="5">
        <f>IF(logVir!C118="","",名目付加価値!C118)</f>
        <v>198850.49624944699</v>
      </c>
      <c r="D118" s="5">
        <f>IF(logVir!D118="","",名目付加価値!D118)</f>
        <v>206721.77264272</v>
      </c>
      <c r="E118" s="5">
        <f>IF(logVir!E118="","",名目付加価値!E118)</f>
        <v>220197.244841001</v>
      </c>
      <c r="F118" s="5">
        <f>IF(logVir!F118="","",名目付加価値!F118)</f>
        <v>139404.531295097</v>
      </c>
      <c r="G118" s="5">
        <f>IF(logVir!G118="","",名目付加価値!G118)</f>
        <v>135171.06200858799</v>
      </c>
      <c r="I118" s="3">
        <v>4</v>
      </c>
      <c r="J118" s="3">
        <v>22</v>
      </c>
      <c r="K118" s="2">
        <f t="shared" si="10"/>
        <v>2.6788978890539931E-2</v>
      </c>
      <c r="L118" s="2">
        <f t="shared" si="11"/>
        <v>2.3703062323077076E-2</v>
      </c>
      <c r="M118" s="2">
        <f t="shared" si="12"/>
        <v>2.5211816929616208E-2</v>
      </c>
      <c r="N118" s="2">
        <f t="shared" si="13"/>
        <v>1.6597105511399628E-2</v>
      </c>
      <c r="O118" s="2">
        <f t="shared" si="16"/>
        <v>1.610643771170342E-2</v>
      </c>
    </row>
    <row r="119" spans="1:15" x14ac:dyDescent="0.55000000000000004">
      <c r="A119" s="3">
        <v>4</v>
      </c>
      <c r="B119" s="3">
        <v>23</v>
      </c>
      <c r="C119" s="5">
        <f>IF(logVir!C119="","",名目付加価値!C119)</f>
        <v>186497.756925831</v>
      </c>
      <c r="D119" s="5">
        <f>IF(logVir!D119="","",名目付加価値!D119)</f>
        <v>187121.24459918999</v>
      </c>
      <c r="E119" s="5">
        <f>IF(logVir!E119="","",名目付加価値!E119)</f>
        <v>173895.5802311</v>
      </c>
      <c r="F119" s="5">
        <f>IF(logVir!F119="","",名目付加価値!F119)</f>
        <v>186071.37876739199</v>
      </c>
      <c r="G119" s="5">
        <f>IF(logVir!G119="","",名目付加価値!G119)</f>
        <v>170655.17385881601</v>
      </c>
      <c r="I119" s="3">
        <v>4</v>
      </c>
      <c r="J119" s="3">
        <v>23</v>
      </c>
      <c r="K119" s="2">
        <f t="shared" si="10"/>
        <v>2.5124827785955439E-2</v>
      </c>
      <c r="L119" s="2">
        <f t="shared" si="11"/>
        <v>2.1455633173057289E-2</v>
      </c>
      <c r="M119" s="2">
        <f t="shared" si="12"/>
        <v>1.9910437738771984E-2</v>
      </c>
      <c r="N119" s="2">
        <f t="shared" si="13"/>
        <v>2.2153127142737476E-2</v>
      </c>
      <c r="O119" s="2">
        <f t="shared" si="16"/>
        <v>2.0334581138101177E-2</v>
      </c>
    </row>
    <row r="120" spans="1:15" x14ac:dyDescent="0.55000000000000004">
      <c r="A120" s="3">
        <v>4</v>
      </c>
      <c r="B120" s="3">
        <v>24</v>
      </c>
      <c r="C120" s="5">
        <f>IF(logVir!C120="","",名目付加価値!C120)</f>
        <v>159298.19642461199</v>
      </c>
      <c r="D120" s="5">
        <f>IF(logVir!D120="","",名目付加価値!D120)</f>
        <v>154748.99695710401</v>
      </c>
      <c r="E120" s="5">
        <f>IF(logVir!E120="","",名目付加価値!E120)</f>
        <v>144708.85729097799</v>
      </c>
      <c r="F120" s="5">
        <f>IF(logVir!F120="","",名目付加価値!F120)</f>
        <v>134710.834549338</v>
      </c>
      <c r="G120" s="5">
        <f>IF(logVir!G120="","",名目付加価値!G120)</f>
        <v>120049.37981975</v>
      </c>
      <c r="I120" s="3">
        <v>4</v>
      </c>
      <c r="J120" s="3">
        <v>24</v>
      </c>
      <c r="K120" s="2">
        <f t="shared" si="10"/>
        <v>2.1460524875767724E-2</v>
      </c>
      <c r="L120" s="2">
        <f t="shared" si="11"/>
        <v>1.7743777408717357E-2</v>
      </c>
      <c r="M120" s="2">
        <f t="shared" si="12"/>
        <v>1.6568659706657527E-2</v>
      </c>
      <c r="N120" s="2">
        <f t="shared" si="13"/>
        <v>1.6038287376837206E-2</v>
      </c>
      <c r="O120" s="2">
        <f t="shared" si="16"/>
        <v>1.4304599147653224E-2</v>
      </c>
    </row>
    <row r="121" spans="1:15" x14ac:dyDescent="0.55000000000000004">
      <c r="A121" s="3">
        <v>4</v>
      </c>
      <c r="B121" s="3">
        <v>25</v>
      </c>
      <c r="C121" s="5">
        <f>IF(logVir!C121="","",名目付加価値!C121)</f>
        <v>309818.304770633</v>
      </c>
      <c r="D121" s="5">
        <f>IF(logVir!D121="","",名目付加価値!D121)</f>
        <v>303196.09500034602</v>
      </c>
      <c r="E121" s="5">
        <f>IF(logVir!E121="","",名目付加価値!E121)</f>
        <v>279662.05417451798</v>
      </c>
      <c r="F121" s="5">
        <f>IF(logVir!F121="","",名目付加価値!F121)</f>
        <v>276718.92491530202</v>
      </c>
      <c r="G121" s="5">
        <f>IF(logVir!G121="","",名目付加価値!G121)</f>
        <v>318087.70423510298</v>
      </c>
      <c r="I121" s="3">
        <v>4</v>
      </c>
      <c r="J121" s="3">
        <v>25</v>
      </c>
      <c r="K121" s="2">
        <f t="shared" si="10"/>
        <v>4.1738472787072239E-2</v>
      </c>
      <c r="L121" s="2">
        <f t="shared" si="11"/>
        <v>3.476496860506139E-2</v>
      </c>
      <c r="M121" s="2">
        <f t="shared" si="12"/>
        <v>3.2020330304766344E-2</v>
      </c>
      <c r="N121" s="2">
        <f t="shared" si="13"/>
        <v>3.2945365198339648E-2</v>
      </c>
      <c r="O121" s="2">
        <f t="shared" si="16"/>
        <v>3.790204588905223E-2</v>
      </c>
    </row>
    <row r="122" spans="1:15" x14ac:dyDescent="0.55000000000000004">
      <c r="A122" s="3">
        <v>4</v>
      </c>
      <c r="B122" s="3">
        <v>26</v>
      </c>
      <c r="C122" s="5">
        <f>IF(logVir!C122="","",名目付加価値!C122)</f>
        <v>297510.97967937798</v>
      </c>
      <c r="D122" s="5">
        <f>IF(logVir!D122="","",名目付加価値!D122)</f>
        <v>347765.22654227703</v>
      </c>
      <c r="E122" s="5">
        <f>IF(logVir!E122="","",名目付加価値!E122)</f>
        <v>380898.70456753002</v>
      </c>
      <c r="F122" s="5">
        <f>IF(logVir!F122="","",名目付加価値!F122)</f>
        <v>379788.35654983798</v>
      </c>
      <c r="G122" s="5">
        <f>IF(logVir!G122="","",名目付加価値!G122)</f>
        <v>372717.11318476498</v>
      </c>
      <c r="I122" s="3">
        <v>4</v>
      </c>
      <c r="J122" s="3">
        <v>26</v>
      </c>
      <c r="K122" s="2">
        <f t="shared" si="10"/>
        <v>4.008043985133819E-2</v>
      </c>
      <c r="L122" s="2">
        <f t="shared" si="11"/>
        <v>3.9875339366295351E-2</v>
      </c>
      <c r="M122" s="2">
        <f t="shared" si="12"/>
        <v>4.3611573865144103E-2</v>
      </c>
      <c r="N122" s="2">
        <f t="shared" si="13"/>
        <v>4.5216517476863533E-2</v>
      </c>
      <c r="O122" s="2">
        <f t="shared" si="16"/>
        <v>4.4411465578445518E-2</v>
      </c>
    </row>
    <row r="123" spans="1:15" x14ac:dyDescent="0.55000000000000004">
      <c r="A123" s="3">
        <v>4</v>
      </c>
      <c r="B123" s="3">
        <v>27</v>
      </c>
      <c r="C123" s="5">
        <f>IF(logVir!C123="","",名目付加価値!C123)</f>
        <v>599082.51923789701</v>
      </c>
      <c r="D123" s="5">
        <f>IF(logVir!D123="","",名目付加価値!D123)</f>
        <v>735100.21991997305</v>
      </c>
      <c r="E123" s="5">
        <f>IF(logVir!E123="","",名目付加価値!E123)</f>
        <v>779672.13642351399</v>
      </c>
      <c r="F123" s="5">
        <f>IF(logVir!F123="","",名目付加価値!F123)</f>
        <v>810255.30304757098</v>
      </c>
      <c r="G123" s="5">
        <f>IF(logVir!G123="","",名目付加価値!G123)</f>
        <v>876767.39891399397</v>
      </c>
      <c r="I123" s="3">
        <v>4</v>
      </c>
      <c r="J123" s="3">
        <v>27</v>
      </c>
      <c r="K123" s="2">
        <f t="shared" si="10"/>
        <v>8.0707915063099253E-2</v>
      </c>
      <c r="L123" s="2">
        <f t="shared" si="11"/>
        <v>8.4287814020369958E-2</v>
      </c>
      <c r="M123" s="2">
        <f t="shared" si="12"/>
        <v>8.9269741693753665E-2</v>
      </c>
      <c r="N123" s="2">
        <f t="shared" si="13"/>
        <v>9.6466683191126612E-2</v>
      </c>
      <c r="O123" s="2">
        <f t="shared" si="16"/>
        <v>0.1044720614635939</v>
      </c>
    </row>
    <row r="124" spans="1:15" x14ac:dyDescent="0.55000000000000004">
      <c r="A124" s="3">
        <v>4</v>
      </c>
      <c r="B124" s="3">
        <v>28</v>
      </c>
      <c r="C124" s="5">
        <f>IF(logVir!C124="","",名目付加価値!C124)</f>
        <v>630325.99712258996</v>
      </c>
      <c r="D124" s="5">
        <f>IF(logVir!D124="","",名目付加価値!D124)</f>
        <v>588129.71329737001</v>
      </c>
      <c r="E124" s="5">
        <f>IF(logVir!E124="","",名目付加価値!E124)</f>
        <v>586630.00611231697</v>
      </c>
      <c r="F124" s="5">
        <f>IF(logVir!F124="","",名目付加価値!F124)</f>
        <v>584450.17896159296</v>
      </c>
      <c r="G124" s="5">
        <f>IF(logVir!G124="","",名目付加価値!G124)</f>
        <v>621500.53978095797</v>
      </c>
      <c r="I124" s="3">
        <v>4</v>
      </c>
      <c r="J124" s="3">
        <v>28</v>
      </c>
      <c r="K124" s="2">
        <f t="shared" si="10"/>
        <v>8.4917011270081527E-2</v>
      </c>
      <c r="L124" s="2">
        <f t="shared" si="11"/>
        <v>6.7435931252556175E-2</v>
      </c>
      <c r="M124" s="2">
        <f t="shared" si="12"/>
        <v>6.7167090715430491E-2</v>
      </c>
      <c r="N124" s="2">
        <f t="shared" si="13"/>
        <v>6.9582969766228242E-2</v>
      </c>
      <c r="O124" s="2">
        <f t="shared" si="16"/>
        <v>7.4055493705716874E-2</v>
      </c>
    </row>
    <row r="125" spans="1:15" x14ac:dyDescent="0.55000000000000004">
      <c r="A125" s="3">
        <v>4</v>
      </c>
      <c r="B125" s="3">
        <v>29</v>
      </c>
      <c r="C125" s="5">
        <f>IF(logVir!C125="","",名目付加価値!C125)</f>
        <v>395651.10088813299</v>
      </c>
      <c r="D125" s="5">
        <f>IF(logVir!D125="","",名目付加価値!D125)</f>
        <v>393020.25328182802</v>
      </c>
      <c r="E125" s="5">
        <f>IF(logVir!E125="","",名目付加価値!E125)</f>
        <v>398158.09765960602</v>
      </c>
      <c r="F125" s="5">
        <f>IF(logVir!F125="","",名目付加価値!F125)</f>
        <v>395712.237307704</v>
      </c>
      <c r="G125" s="5">
        <f>IF(logVir!G125="","",名目付加価値!G125)</f>
        <v>402376.18483994901</v>
      </c>
      <c r="I125" s="3">
        <v>4</v>
      </c>
      <c r="J125" s="3">
        <v>29</v>
      </c>
      <c r="K125" s="2">
        <f t="shared" si="10"/>
        <v>5.3301798032302145E-2</v>
      </c>
      <c r="L125" s="2">
        <f t="shared" si="11"/>
        <v>4.5064356011842548E-2</v>
      </c>
      <c r="M125" s="2">
        <f t="shared" si="12"/>
        <v>4.5587714208171135E-2</v>
      </c>
      <c r="N125" s="2">
        <f t="shared" si="13"/>
        <v>4.7112369258968008E-2</v>
      </c>
      <c r="O125" s="2">
        <f t="shared" si="16"/>
        <v>4.7945520746043593E-2</v>
      </c>
    </row>
    <row r="126" spans="1:15" x14ac:dyDescent="0.55000000000000004">
      <c r="A126" s="3">
        <v>4</v>
      </c>
      <c r="B126" s="3">
        <v>30</v>
      </c>
      <c r="C126" s="5">
        <f>IF(logVir!C126="","",名目付加価値!C126)</f>
        <v>589035.934163325</v>
      </c>
      <c r="D126" s="5">
        <f>IF(logVir!D126="","",名目付加価値!D126)</f>
        <v>654282.14725759998</v>
      </c>
      <c r="E126" s="5">
        <f>IF(logVir!E126="","",名目付加価値!E126)</f>
        <v>733380.27522555797</v>
      </c>
      <c r="F126" s="5">
        <f>IF(logVir!F126="","",名目付加価値!F126)</f>
        <v>748646.80912037694</v>
      </c>
      <c r="G126" s="5">
        <f>IF(logVir!G126="","",名目付加価値!G126)</f>
        <v>772250.49529901799</v>
      </c>
      <c r="I126" s="3">
        <v>4</v>
      </c>
      <c r="J126" s="3">
        <v>30</v>
      </c>
      <c r="K126" s="2">
        <f t="shared" si="10"/>
        <v>7.9354447203772896E-2</v>
      </c>
      <c r="L126" s="2">
        <f t="shared" si="11"/>
        <v>7.5021079371872051E-2</v>
      </c>
      <c r="M126" s="2">
        <f t="shared" si="12"/>
        <v>8.3969484959402568E-2</v>
      </c>
      <c r="N126" s="2">
        <f t="shared" si="13"/>
        <v>8.9131751789624694E-2</v>
      </c>
      <c r="O126" s="2">
        <f t="shared" si="16"/>
        <v>9.2018249435485644E-2</v>
      </c>
    </row>
    <row r="127" spans="1:15" x14ac:dyDescent="0.55000000000000004">
      <c r="A127" s="3">
        <v>4</v>
      </c>
      <c r="B127" s="3">
        <v>31</v>
      </c>
      <c r="C127" s="5">
        <f>IF(logVir!C127="","",名目付加価値!C127)</f>
        <v>353172.15797184699</v>
      </c>
      <c r="D127" s="5">
        <f>IF(logVir!D127="","",名目付加価値!D127)</f>
        <v>348384.41207372601</v>
      </c>
      <c r="E127" s="5">
        <f>IF(logVir!E127="","",名目付加価値!E127)</f>
        <v>341815.59578065202</v>
      </c>
      <c r="F127" s="5">
        <f>IF(logVir!F127="","",名目付加価値!F127)</f>
        <v>310455.619469859</v>
      </c>
      <c r="G127" s="5">
        <f>IF(logVir!G127="","",名目付加価値!G127)</f>
        <v>331784.59656519297</v>
      </c>
      <c r="I127" s="3">
        <v>4</v>
      </c>
      <c r="J127" s="3">
        <v>31</v>
      </c>
      <c r="K127" s="2">
        <f t="shared" si="10"/>
        <v>4.7579069014571561E-2</v>
      </c>
      <c r="L127" s="2">
        <f t="shared" si="11"/>
        <v>3.9946336209317049E-2</v>
      </c>
      <c r="M127" s="2">
        <f t="shared" si="12"/>
        <v>3.9136694152246042E-2</v>
      </c>
      <c r="N127" s="2">
        <f t="shared" si="13"/>
        <v>3.6961959737455155E-2</v>
      </c>
      <c r="O127" s="2">
        <f t="shared" si="16"/>
        <v>3.9534112249117424E-2</v>
      </c>
    </row>
    <row r="128" spans="1:15" x14ac:dyDescent="0.55000000000000004">
      <c r="A128" s="3">
        <v>5</v>
      </c>
      <c r="B128" s="3">
        <v>1</v>
      </c>
      <c r="C128" s="5">
        <f>IF(logVir!C128="","",名目付加価値!C128)</f>
        <v>116175.914244817</v>
      </c>
      <c r="D128" s="5">
        <f>IF(logVir!D128="","",名目付加価値!D128)</f>
        <v>104645.796779891</v>
      </c>
      <c r="E128" s="5">
        <f>IF(logVir!E128="","",名目付加価値!E128)</f>
        <v>123957.457438727</v>
      </c>
      <c r="F128" s="5">
        <f>IF(logVir!F128="","",名目付加価値!F128)</f>
        <v>123603.41787720899</v>
      </c>
      <c r="G128" s="5">
        <f>IF(logVir!G128="","",名目付加価値!G128)</f>
        <v>99918.370052348298</v>
      </c>
      <c r="I128" s="3">
        <v>5</v>
      </c>
      <c r="J128" s="3">
        <v>1</v>
      </c>
      <c r="K128" s="2">
        <f t="shared" si="10"/>
        <v>4.0636275630721148E-2</v>
      </c>
      <c r="L128" s="2">
        <f t="shared" si="11"/>
        <v>3.4656537274519041E-2</v>
      </c>
      <c r="M128" s="2">
        <f t="shared" si="12"/>
        <v>3.9494414356514823E-2</v>
      </c>
      <c r="N128" s="2">
        <f t="shared" si="13"/>
        <v>4.026855591289364E-2</v>
      </c>
      <c r="O128" s="2">
        <f t="shared" si="16"/>
        <v>3.165295397937825E-2</v>
      </c>
    </row>
    <row r="129" spans="1:15" x14ac:dyDescent="0.55000000000000004">
      <c r="A129" s="3">
        <v>5</v>
      </c>
      <c r="B129" s="3">
        <v>2</v>
      </c>
      <c r="C129" s="5">
        <f>IF(logVir!C129="","",名目付加価値!C129)</f>
        <v>7312.6898585387398</v>
      </c>
      <c r="D129" s="5">
        <f>IF(logVir!D129="","",名目付加価値!D129)</f>
        <v>11271.3536122764</v>
      </c>
      <c r="E129" s="5">
        <f>IF(logVir!E129="","",名目付加価値!E129)</f>
        <v>11605.4621620243</v>
      </c>
      <c r="F129" s="5">
        <f>IF(logVir!F129="","",名目付加価値!F129)</f>
        <v>11647.280638681201</v>
      </c>
      <c r="G129" s="5">
        <f>IF(logVir!G129="","",名目付加価値!G129)</f>
        <v>16042.2067910519</v>
      </c>
      <c r="I129" s="3">
        <v>5</v>
      </c>
      <c r="J129" s="3">
        <v>2</v>
      </c>
      <c r="K129" s="2">
        <f t="shared" si="10"/>
        <v>2.5578492979823212E-3</v>
      </c>
      <c r="L129" s="2">
        <f t="shared" si="11"/>
        <v>3.7328406741435941E-3</v>
      </c>
      <c r="M129" s="2">
        <f t="shared" si="12"/>
        <v>3.6976470871259034E-3</v>
      </c>
      <c r="N129" s="2">
        <f t="shared" si="13"/>
        <v>3.7945485625473069E-3</v>
      </c>
      <c r="O129" s="2">
        <f t="shared" si="16"/>
        <v>5.0819807510751221E-3</v>
      </c>
    </row>
    <row r="130" spans="1:15" x14ac:dyDescent="0.55000000000000004">
      <c r="A130" s="3">
        <v>5</v>
      </c>
      <c r="B130" s="3">
        <v>3</v>
      </c>
      <c r="C130" s="5">
        <f>IF(logVir!C130="","",名目付加価値!C130)</f>
        <v>47496.9522528835</v>
      </c>
      <c r="D130" s="5">
        <f>IF(logVir!D130="","",名目付加価値!D130)</f>
        <v>43743.510345995601</v>
      </c>
      <c r="E130" s="5">
        <f>IF(logVir!E130="","",名目付加価値!E130)</f>
        <v>50104.169304322597</v>
      </c>
      <c r="F130" s="5">
        <f>IF(logVir!F130="","",名目付加価値!F130)</f>
        <v>38981.404606146898</v>
      </c>
      <c r="G130" s="5">
        <f>IF(logVir!G130="","",名目付加価値!G130)</f>
        <v>40154.474496001902</v>
      </c>
      <c r="I130" s="3">
        <v>5</v>
      </c>
      <c r="J130" s="3">
        <v>3</v>
      </c>
      <c r="K130" s="2">
        <f t="shared" si="10"/>
        <v>1.6613592033371788E-2</v>
      </c>
      <c r="L130" s="2">
        <f t="shared" si="11"/>
        <v>1.4486951635649678E-2</v>
      </c>
      <c r="M130" s="2">
        <f t="shared" si="12"/>
        <v>1.5963822301470157E-2</v>
      </c>
      <c r="N130" s="2">
        <f t="shared" si="13"/>
        <v>1.2699688227919097E-2</v>
      </c>
      <c r="O130" s="2">
        <f t="shared" si="16"/>
        <v>1.2720461038567495E-2</v>
      </c>
    </row>
    <row r="131" spans="1:15" x14ac:dyDescent="0.55000000000000004">
      <c r="A131" s="3">
        <v>5</v>
      </c>
      <c r="B131" s="3">
        <v>4</v>
      </c>
      <c r="C131" s="5">
        <f>IF(logVir!C131="","",名目付加価値!C131)</f>
        <v>15104.150203024499</v>
      </c>
      <c r="D131" s="5">
        <f>IF(logVir!D131="","",名目付加価値!D131)</f>
        <v>18690.769530616701</v>
      </c>
      <c r="E131" s="5">
        <f>IF(logVir!E131="","",名目付加価値!E131)</f>
        <v>14902.145676103701</v>
      </c>
      <c r="F131" s="5">
        <f>IF(logVir!F131="","",名目付加価値!F131)</f>
        <v>14356.9497700431</v>
      </c>
      <c r="G131" s="5">
        <f>IF(logVir!G131="","",名目付加価値!G131)</f>
        <v>12929.229906241901</v>
      </c>
      <c r="I131" s="3">
        <v>5</v>
      </c>
      <c r="J131" s="3">
        <v>4</v>
      </c>
      <c r="K131" s="2">
        <f t="shared" si="10"/>
        <v>5.2831640259314678E-3</v>
      </c>
      <c r="L131" s="2">
        <f t="shared" si="11"/>
        <v>6.1899987468176749E-3</v>
      </c>
      <c r="M131" s="2">
        <f t="shared" si="12"/>
        <v>4.7480121671913946E-3</v>
      </c>
      <c r="N131" s="2">
        <f t="shared" si="13"/>
        <v>4.6773272493801079E-3</v>
      </c>
      <c r="O131" s="2">
        <f t="shared" si="16"/>
        <v>4.0958266132310435E-3</v>
      </c>
    </row>
    <row r="132" spans="1:15" x14ac:dyDescent="0.55000000000000004">
      <c r="A132" s="3">
        <v>5</v>
      </c>
      <c r="B132" s="3">
        <v>5</v>
      </c>
      <c r="C132" s="5">
        <f>IF(logVir!C132="","",名目付加価値!C132)</f>
        <v>11082.70882161</v>
      </c>
      <c r="D132" s="5">
        <f>IF(logVir!D132="","",名目付加価値!D132)</f>
        <v>15348.7424062562</v>
      </c>
      <c r="E132" s="5">
        <f>IF(logVir!E132="","",名目付加価値!E132)</f>
        <v>8913.7865262190699</v>
      </c>
      <c r="F132" s="5">
        <f>IF(logVir!F132="","",名目付加価値!F132)</f>
        <v>2940.8625805935899</v>
      </c>
      <c r="G132" s="5" t="str">
        <f>IF(logVir!G132="","",名目付加価値!G132)</f>
        <v/>
      </c>
      <c r="I132" s="3">
        <v>5</v>
      </c>
      <c r="J132" s="3">
        <v>5</v>
      </c>
      <c r="K132" s="2">
        <f t="shared" ref="K132:K195" si="17">IF(C132="","",C132/SUMIF($A$4:$A$1460,$I132,C$4:C$1460))</f>
        <v>3.8765351091701078E-3</v>
      </c>
      <c r="L132" s="2">
        <f t="shared" ref="L132:L195" si="18">IF(D132="","",D132/SUMIF($A$4:$A$1460,$I132,D$4:D$1460))</f>
        <v>5.0831880466089283E-3</v>
      </c>
      <c r="M132" s="2">
        <f t="shared" ref="M132:M195" si="19">IF(E132="","",E132/SUMIF($A$4:$A$1460,$I132,E$4:E$1460))</f>
        <v>2.8400451721594315E-3</v>
      </c>
      <c r="N132" s="2">
        <f t="shared" ref="N132:N195" si="20">IF(F132="","",F132/SUMIF($A$4:$A$1460,$I132,F$4:F$1460))</f>
        <v>9.5809882358120204E-4</v>
      </c>
      <c r="O132" s="2" t="str">
        <f t="shared" ref="O132" si="21">IF(G132="","",G132/SUMIF($A$4:$A$1460,$I132,G$4:G$1460))</f>
        <v/>
      </c>
    </row>
    <row r="133" spans="1:15" x14ac:dyDescent="0.55000000000000004">
      <c r="A133" s="3">
        <v>5</v>
      </c>
      <c r="B133" s="3">
        <v>6</v>
      </c>
      <c r="C133" s="5">
        <f>IF(logVir!C133="","",名目付加価値!C133)</f>
        <v>52249.284434658897</v>
      </c>
      <c r="D133" s="5">
        <f>IF(logVir!D133="","",名目付加価値!D133)</f>
        <v>46980.6693782535</v>
      </c>
      <c r="E133" s="5">
        <f>IF(logVir!E133="","",名目付加価値!E133)</f>
        <v>34209.4004852258</v>
      </c>
      <c r="F133" s="5">
        <f>IF(logVir!F133="","",名目付加価値!F133)</f>
        <v>35409.636332659698</v>
      </c>
      <c r="G133" s="5">
        <f>IF(logVir!G133="","",名目付加価値!G133)</f>
        <v>26018.062029686302</v>
      </c>
      <c r="I133" s="3">
        <v>5</v>
      </c>
      <c r="J133" s="3">
        <v>6</v>
      </c>
      <c r="K133" s="2">
        <f t="shared" si="17"/>
        <v>1.8275873597349127E-2</v>
      </c>
      <c r="L133" s="2">
        <f t="shared" si="18"/>
        <v>1.5559032178941508E-2</v>
      </c>
      <c r="M133" s="2">
        <f t="shared" si="19"/>
        <v>1.0899547841398046E-2</v>
      </c>
      <c r="N133" s="2">
        <f t="shared" si="20"/>
        <v>1.1536047667658025E-2</v>
      </c>
      <c r="O133" s="2">
        <f t="shared" ref="O133:O164" si="22">IF(G133="","",G133/SUMIF($A$4:$A$1460,$I133,G$4:G$1460))</f>
        <v>8.2422133149970649E-3</v>
      </c>
    </row>
    <row r="134" spans="1:15" x14ac:dyDescent="0.55000000000000004">
      <c r="A134" s="3">
        <v>5</v>
      </c>
      <c r="B134" s="3">
        <v>7</v>
      </c>
      <c r="C134" s="5">
        <f>IF(logVir!C134="","",名目付加価値!C134)</f>
        <v>17282.414116110202</v>
      </c>
      <c r="D134" s="5">
        <f>IF(logVir!D134="","",名目付加価値!D134)</f>
        <v>16423.277844215499</v>
      </c>
      <c r="E134" s="5">
        <f>IF(logVir!E134="","",名目付加価値!E134)</f>
        <v>11263.617547310299</v>
      </c>
      <c r="F134" s="5">
        <f>IF(logVir!F134="","",名目付加価値!F134)</f>
        <v>15206.240093336701</v>
      </c>
      <c r="G134" s="5">
        <f>IF(logVir!G134="","",名目付加価値!G134)</f>
        <v>11234.471542319399</v>
      </c>
      <c r="I134" s="3">
        <v>5</v>
      </c>
      <c r="J134" s="3">
        <v>7</v>
      </c>
      <c r="K134" s="2">
        <f t="shared" si="17"/>
        <v>6.0450821338628013E-3</v>
      </c>
      <c r="L134" s="2">
        <f t="shared" si="18"/>
        <v>5.4390521004395566E-3</v>
      </c>
      <c r="M134" s="2">
        <f t="shared" si="19"/>
        <v>3.588731067565471E-3</v>
      </c>
      <c r="N134" s="2">
        <f t="shared" si="20"/>
        <v>4.9540161586123978E-3</v>
      </c>
      <c r="O134" s="2">
        <f t="shared" si="22"/>
        <v>3.5589472739133523E-3</v>
      </c>
    </row>
    <row r="135" spans="1:15" x14ac:dyDescent="0.55000000000000004">
      <c r="A135" s="3">
        <v>5</v>
      </c>
      <c r="B135" s="3">
        <v>8</v>
      </c>
      <c r="C135" s="5">
        <f>IF(logVir!C135="","",名目付加価値!C135)</f>
        <v>49348.221252678202</v>
      </c>
      <c r="D135" s="5">
        <f>IF(logVir!D135="","",名目付加価値!D135)</f>
        <v>51366.059916545702</v>
      </c>
      <c r="E135" s="5">
        <f>IF(logVir!E135="","",名目付加価値!E135)</f>
        <v>62688.434538175999</v>
      </c>
      <c r="F135" s="5">
        <f>IF(logVir!F135="","",名目付加価値!F135)</f>
        <v>69430.304686064497</v>
      </c>
      <c r="G135" s="5">
        <f>IF(logVir!G135="","",名目付加価値!G135)</f>
        <v>81419.032161255804</v>
      </c>
      <c r="I135" s="3">
        <v>5</v>
      </c>
      <c r="J135" s="3">
        <v>8</v>
      </c>
      <c r="K135" s="2">
        <f t="shared" si="17"/>
        <v>1.7261133116489396E-2</v>
      </c>
      <c r="L135" s="2">
        <f t="shared" si="18"/>
        <v>1.7011383399252081E-2</v>
      </c>
      <c r="M135" s="2">
        <f t="shared" si="19"/>
        <v>1.9973328431940478E-2</v>
      </c>
      <c r="N135" s="2">
        <f t="shared" si="20"/>
        <v>2.2619585722763031E-2</v>
      </c>
      <c r="O135" s="2">
        <f t="shared" si="22"/>
        <v>2.5792583252664647E-2</v>
      </c>
    </row>
    <row r="136" spans="1:15" x14ac:dyDescent="0.55000000000000004">
      <c r="A136" s="3">
        <v>5</v>
      </c>
      <c r="B136" s="3">
        <v>9</v>
      </c>
      <c r="C136" s="5">
        <f>IF(logVir!C136="","",名目付加価値!C136)</f>
        <v>18692.3339488493</v>
      </c>
      <c r="D136" s="5">
        <f>IF(logVir!D136="","",名目付加価値!D136)</f>
        <v>24529.3956997286</v>
      </c>
      <c r="E136" s="5">
        <f>IF(logVir!E136="","",名目付加価値!E136)</f>
        <v>25823.228136592999</v>
      </c>
      <c r="F136" s="5">
        <f>IF(logVir!F136="","",名目付加価値!F136)</f>
        <v>31042.075615562801</v>
      </c>
      <c r="G136" s="5">
        <f>IF(logVir!G136="","",名目付加価値!G136)</f>
        <v>35199.5232617562</v>
      </c>
      <c r="I136" s="3">
        <v>5</v>
      </c>
      <c r="J136" s="3">
        <v>9</v>
      </c>
      <c r="K136" s="2">
        <f t="shared" si="17"/>
        <v>6.538247101083727E-3</v>
      </c>
      <c r="L136" s="2">
        <f t="shared" si="18"/>
        <v>8.123631742010199E-3</v>
      </c>
      <c r="M136" s="2">
        <f t="shared" si="19"/>
        <v>8.2276072220466949E-3</v>
      </c>
      <c r="N136" s="2">
        <f t="shared" si="20"/>
        <v>1.0113147185131777E-2</v>
      </c>
      <c r="O136" s="2">
        <f t="shared" si="22"/>
        <v>1.1150791284092187E-2</v>
      </c>
    </row>
    <row r="137" spans="1:15" x14ac:dyDescent="0.55000000000000004">
      <c r="A137" s="3">
        <v>5</v>
      </c>
      <c r="B137" s="3">
        <v>10</v>
      </c>
      <c r="C137" s="5">
        <f>IF(logVir!C137="","",名目付加価値!C137)</f>
        <v>63055.2848576213</v>
      </c>
      <c r="D137" s="5">
        <f>IF(logVir!D137="","",名目付加価値!D137)</f>
        <v>77812.435976594003</v>
      </c>
      <c r="E137" s="5">
        <f>IF(logVir!E137="","",名目付加価値!E137)</f>
        <v>97718.941177008004</v>
      </c>
      <c r="F137" s="5">
        <f>IF(logVir!F137="","",名目付加価値!F137)</f>
        <v>78349.422752575003</v>
      </c>
      <c r="G137" s="5">
        <f>IF(logVir!G137="","",名目付加価値!G137)</f>
        <v>113396.151195208</v>
      </c>
      <c r="I137" s="3">
        <v>5</v>
      </c>
      <c r="J137" s="3">
        <v>10</v>
      </c>
      <c r="K137" s="2">
        <f t="shared" si="17"/>
        <v>2.2055621013219194E-2</v>
      </c>
      <c r="L137" s="2">
        <f t="shared" si="18"/>
        <v>2.5769879639945203E-2</v>
      </c>
      <c r="M137" s="2">
        <f t="shared" si="19"/>
        <v>3.1134491083219872E-2</v>
      </c>
      <c r="N137" s="2">
        <f t="shared" si="20"/>
        <v>2.5525330650559262E-2</v>
      </c>
      <c r="O137" s="2">
        <f t="shared" si="22"/>
        <v>3.592255511514101E-2</v>
      </c>
    </row>
    <row r="138" spans="1:15" x14ac:dyDescent="0.55000000000000004">
      <c r="A138" s="3">
        <v>5</v>
      </c>
      <c r="B138" s="3">
        <v>11</v>
      </c>
      <c r="C138" s="5">
        <f>IF(logVir!C138="","",名目付加価値!C138)</f>
        <v>109097.131347598</v>
      </c>
      <c r="D138" s="5">
        <f>IF(logVir!D138="","",名目付加価値!D138)</f>
        <v>134341.720584467</v>
      </c>
      <c r="E138" s="5">
        <f>IF(logVir!E138="","",名目付加価値!E138)</f>
        <v>129138.70104114299</v>
      </c>
      <c r="F138" s="5">
        <f>IF(logVir!F138="","",名目付加価値!F138)</f>
        <v>159018.78831186099</v>
      </c>
      <c r="G138" s="5">
        <f>IF(logVir!G138="","",名目付加価値!G138)</f>
        <v>234390.41202575201</v>
      </c>
      <c r="I138" s="3">
        <v>5</v>
      </c>
      <c r="J138" s="3">
        <v>11</v>
      </c>
      <c r="K138" s="2">
        <f t="shared" si="17"/>
        <v>3.816024284190013E-2</v>
      </c>
      <c r="L138" s="2">
        <f t="shared" si="18"/>
        <v>4.4491216945402208E-2</v>
      </c>
      <c r="M138" s="2">
        <f t="shared" si="19"/>
        <v>4.1145224125802071E-2</v>
      </c>
      <c r="N138" s="2">
        <f t="shared" si="20"/>
        <v>5.1806471684287404E-2</v>
      </c>
      <c r="O138" s="2">
        <f t="shared" si="22"/>
        <v>7.4252101201927767E-2</v>
      </c>
    </row>
    <row r="139" spans="1:15" x14ac:dyDescent="0.55000000000000004">
      <c r="A139" s="3">
        <v>5</v>
      </c>
      <c r="B139" s="3">
        <v>12</v>
      </c>
      <c r="C139" s="5">
        <f>IF(logVir!C139="","",名目付加価値!C139)</f>
        <v>10904.3073154836</v>
      </c>
      <c r="D139" s="5">
        <f>IF(logVir!D139="","",名目付加価値!D139)</f>
        <v>12435.568051778901</v>
      </c>
      <c r="E139" s="5">
        <f>IF(logVir!E139="","",名目付加価値!E139)</f>
        <v>14931.6588151059</v>
      </c>
      <c r="F139" s="5">
        <f>IF(logVir!F139="","",名目付加価値!F139)</f>
        <v>10957.728443924199</v>
      </c>
      <c r="G139" s="5">
        <f>IF(logVir!G139="","",名目付加価値!G139)</f>
        <v>13210.827022466099</v>
      </c>
      <c r="I139" s="3">
        <v>5</v>
      </c>
      <c r="J139" s="3">
        <v>12</v>
      </c>
      <c r="K139" s="2">
        <f t="shared" si="17"/>
        <v>3.8141334244232061E-3</v>
      </c>
      <c r="L139" s="2">
        <f t="shared" si="18"/>
        <v>4.1184045702551382E-3</v>
      </c>
      <c r="M139" s="2">
        <f t="shared" si="19"/>
        <v>4.7574154267031547E-3</v>
      </c>
      <c r="N139" s="2">
        <f t="shared" si="20"/>
        <v>3.5699004776778768E-3</v>
      </c>
      <c r="O139" s="2">
        <f t="shared" si="22"/>
        <v>4.1850332381579746E-3</v>
      </c>
    </row>
    <row r="140" spans="1:15" x14ac:dyDescent="0.55000000000000004">
      <c r="A140" s="3">
        <v>5</v>
      </c>
      <c r="B140" s="3">
        <v>13</v>
      </c>
      <c r="C140" s="5">
        <f>IF(logVir!C140="","",名目付加価値!C140)</f>
        <v>15053.685134436901</v>
      </c>
      <c r="D140" s="5">
        <f>IF(logVir!D140="","",名目付加価値!D140)</f>
        <v>9662.9328897035393</v>
      </c>
      <c r="E140" s="5">
        <f>IF(logVir!E140="","",名目付加価値!E140)</f>
        <v>5937.33337898432</v>
      </c>
      <c r="F140" s="5">
        <f>IF(logVir!F140="","",名目付加価値!F140)</f>
        <v>4116.0984992459498</v>
      </c>
      <c r="G140" s="5">
        <f>IF(logVir!G140="","",名目付加価値!G140)</f>
        <v>3845.51544188251</v>
      </c>
      <c r="I140" s="3">
        <v>5</v>
      </c>
      <c r="J140" s="3">
        <v>13</v>
      </c>
      <c r="K140" s="2">
        <f t="shared" si="17"/>
        <v>5.2655122394129009E-3</v>
      </c>
      <c r="L140" s="2">
        <f t="shared" si="18"/>
        <v>3.200164786145895E-3</v>
      </c>
      <c r="M140" s="2">
        <f t="shared" si="19"/>
        <v>1.8917095388011143E-3</v>
      </c>
      <c r="N140" s="2">
        <f t="shared" si="20"/>
        <v>1.3409770167077664E-3</v>
      </c>
      <c r="O140" s="2">
        <f t="shared" si="22"/>
        <v>1.2182136602621129E-3</v>
      </c>
    </row>
    <row r="141" spans="1:15" x14ac:dyDescent="0.55000000000000004">
      <c r="A141" s="3">
        <v>5</v>
      </c>
      <c r="B141" s="3">
        <v>14</v>
      </c>
      <c r="C141" s="5">
        <f>IF(logVir!C141="","",名目付加価値!C141)</f>
        <v>26888.035481384799</v>
      </c>
      <c r="D141" s="5">
        <f>IF(logVir!D141="","",名目付加価値!D141)</f>
        <v>18089.388872273001</v>
      </c>
      <c r="E141" s="5">
        <f>IF(logVir!E141="","",名目付加価値!E141)</f>
        <v>20572.680588043098</v>
      </c>
      <c r="F141" s="5">
        <f>IF(logVir!F141="","",名目付加価値!F141)</f>
        <v>18980.057803391301</v>
      </c>
      <c r="G141" s="5">
        <f>IF(logVir!G141="","",名目付加価値!G141)</f>
        <v>24600.5228037423</v>
      </c>
      <c r="I141" s="3">
        <v>5</v>
      </c>
      <c r="J141" s="3">
        <v>14</v>
      </c>
      <c r="K141" s="2">
        <f t="shared" si="17"/>
        <v>9.4049582315975499E-3</v>
      </c>
      <c r="L141" s="2">
        <f t="shared" si="18"/>
        <v>5.9908338319964788E-3</v>
      </c>
      <c r="M141" s="2">
        <f t="shared" si="19"/>
        <v>6.554716338627955E-3</v>
      </c>
      <c r="N141" s="2">
        <f t="shared" si="20"/>
        <v>6.1834820752698907E-3</v>
      </c>
      <c r="O141" s="2">
        <f t="shared" si="22"/>
        <v>7.7931537090481151E-3</v>
      </c>
    </row>
    <row r="142" spans="1:15" x14ac:dyDescent="0.55000000000000004">
      <c r="A142" s="3">
        <v>5</v>
      </c>
      <c r="B142" s="3">
        <v>15</v>
      </c>
      <c r="C142" s="5">
        <f>IF(logVir!C142="","",名目付加価値!C142)</f>
        <v>7730.3532046994496</v>
      </c>
      <c r="D142" s="5">
        <f>IF(logVir!D142="","",名目付加価値!D142)</f>
        <v>6628.8471512238102</v>
      </c>
      <c r="E142" s="5">
        <f>IF(logVir!E142="","",名目付加価値!E142)</f>
        <v>7209.8022647056296</v>
      </c>
      <c r="F142" s="5">
        <f>IF(logVir!F142="","",名目付加価値!F142)</f>
        <v>5628.5271588903997</v>
      </c>
      <c r="G142" s="5">
        <f>IF(logVir!G142="","",名目付加価値!G142)</f>
        <v>4947.3945377276304</v>
      </c>
      <c r="I142" s="3">
        <v>5</v>
      </c>
      <c r="J142" s="3">
        <v>15</v>
      </c>
      <c r="K142" s="2">
        <f t="shared" si="17"/>
        <v>2.7039405335517719E-3</v>
      </c>
      <c r="L142" s="2">
        <f t="shared" si="18"/>
        <v>2.1953379443102809E-3</v>
      </c>
      <c r="M142" s="2">
        <f t="shared" si="19"/>
        <v>2.2971342261644515E-3</v>
      </c>
      <c r="N142" s="2">
        <f t="shared" si="20"/>
        <v>1.8337086829603804E-3</v>
      </c>
      <c r="O142" s="2">
        <f t="shared" si="22"/>
        <v>1.567275882687796E-3</v>
      </c>
    </row>
    <row r="143" spans="1:15" x14ac:dyDescent="0.55000000000000004">
      <c r="A143" s="3">
        <v>5</v>
      </c>
      <c r="B143" s="3">
        <v>16</v>
      </c>
      <c r="C143" s="5">
        <f>IF(logVir!C143="","",名目付加価値!C143)</f>
        <v>30861.2961520073</v>
      </c>
      <c r="D143" s="5">
        <f>IF(logVir!D143="","",名目付加価値!D143)</f>
        <v>41207.560167777199</v>
      </c>
      <c r="E143" s="5">
        <f>IF(logVir!E143="","",名目付加価値!E143)</f>
        <v>42283.347898675398</v>
      </c>
      <c r="F143" s="5">
        <f>IF(logVir!F143="","",名目付加価値!F143)</f>
        <v>41642.865810198098</v>
      </c>
      <c r="G143" s="5">
        <f>IF(logVir!G143="","",名目付加価値!G143)</f>
        <v>54999.095447914202</v>
      </c>
      <c r="I143" s="3">
        <v>5</v>
      </c>
      <c r="J143" s="3">
        <v>16</v>
      </c>
      <c r="K143" s="2">
        <f t="shared" si="17"/>
        <v>1.0794734389707905E-2</v>
      </c>
      <c r="L143" s="2">
        <f t="shared" si="18"/>
        <v>1.3647097053983022E-2</v>
      </c>
      <c r="M143" s="2">
        <f t="shared" si="19"/>
        <v>1.3472009645861177E-2</v>
      </c>
      <c r="N143" s="2">
        <f t="shared" si="20"/>
        <v>1.3566761332740533E-2</v>
      </c>
      <c r="O143" s="2">
        <f t="shared" si="22"/>
        <v>1.7423060806618366E-2</v>
      </c>
    </row>
    <row r="144" spans="1:15" x14ac:dyDescent="0.55000000000000004">
      <c r="A144" s="3">
        <v>5</v>
      </c>
      <c r="B144" s="3">
        <v>17</v>
      </c>
      <c r="C144" s="5">
        <f>IF(logVir!C144="","",名目付加価値!C144)</f>
        <v>93990.911215200205</v>
      </c>
      <c r="D144" s="5">
        <f>IF(logVir!D144="","",名目付加価値!D144)</f>
        <v>150021.91462188499</v>
      </c>
      <c r="E144" s="5">
        <f>IF(logVir!E144="","",名目付加価値!E144)</f>
        <v>176724.05689427501</v>
      </c>
      <c r="F144" s="5">
        <f>IF(logVir!F144="","",名目付加価値!F144)</f>
        <v>185046.62166720201</v>
      </c>
      <c r="G144" s="5">
        <f>IF(logVir!G144="","",名目付加価値!G144)</f>
        <v>107555.530345056</v>
      </c>
      <c r="I144" s="3">
        <v>5</v>
      </c>
      <c r="J144" s="3">
        <v>17</v>
      </c>
      <c r="K144" s="2">
        <f t="shared" si="17"/>
        <v>3.2876354791362562E-2</v>
      </c>
      <c r="L144" s="2">
        <f t="shared" si="18"/>
        <v>4.9684174960452583E-2</v>
      </c>
      <c r="M144" s="2">
        <f t="shared" si="19"/>
        <v>5.6306520591525258E-2</v>
      </c>
      <c r="N144" s="2">
        <f t="shared" si="20"/>
        <v>6.0286037061696648E-2</v>
      </c>
      <c r="O144" s="2">
        <f t="shared" si="22"/>
        <v>3.4072315735895718E-2</v>
      </c>
    </row>
    <row r="145" spans="1:15" x14ac:dyDescent="0.55000000000000004">
      <c r="A145" s="3">
        <v>5</v>
      </c>
      <c r="B145" s="3">
        <v>18</v>
      </c>
      <c r="C145" s="5">
        <f>IF(logVir!C145="","",名目付加価値!C145)</f>
        <v>223969.89230096701</v>
      </c>
      <c r="D145" s="5">
        <f>IF(logVir!D145="","",名目付加価値!D145)</f>
        <v>223604.33483019201</v>
      </c>
      <c r="E145" s="5">
        <f>IF(logVir!E145="","",名目付加価値!E145)</f>
        <v>283191.041664463</v>
      </c>
      <c r="F145" s="5">
        <f>IF(logVir!F145="","",名目付加価値!F145)</f>
        <v>284862.66680506303</v>
      </c>
      <c r="G145" s="5">
        <f>IF(logVir!G145="","",名目付加価値!G145)</f>
        <v>292668.58012133703</v>
      </c>
      <c r="I145" s="3">
        <v>5</v>
      </c>
      <c r="J145" s="3">
        <v>18</v>
      </c>
      <c r="K145" s="2">
        <f t="shared" si="17"/>
        <v>7.8340698549149282E-2</v>
      </c>
      <c r="L145" s="2">
        <f t="shared" si="18"/>
        <v>7.4053160310741883E-2</v>
      </c>
      <c r="M145" s="2">
        <f t="shared" si="19"/>
        <v>9.0228249051315934E-2</v>
      </c>
      <c r="N145" s="2">
        <f t="shared" si="20"/>
        <v>9.2804943607071477E-2</v>
      </c>
      <c r="O145" s="2">
        <f t="shared" si="22"/>
        <v>9.2713933313135918E-2</v>
      </c>
    </row>
    <row r="146" spans="1:15" x14ac:dyDescent="0.55000000000000004">
      <c r="A146" s="3">
        <v>5</v>
      </c>
      <c r="B146" s="3">
        <v>19</v>
      </c>
      <c r="C146" s="5">
        <f>IF(logVir!C146="","",名目付加価値!C146)</f>
        <v>119540.256474782</v>
      </c>
      <c r="D146" s="5">
        <f>IF(logVir!D146="","",名目付加価値!D146)</f>
        <v>101300.575094521</v>
      </c>
      <c r="E146" s="5">
        <f>IF(logVir!E146="","",名目付加価値!E146)</f>
        <v>100601.26690309199</v>
      </c>
      <c r="F146" s="5">
        <f>IF(logVir!F146="","",名目付加価値!F146)</f>
        <v>102050.630034815</v>
      </c>
      <c r="G146" s="5">
        <f>IF(logVir!G146="","",名目付加価値!G146)</f>
        <v>119189.688279063</v>
      </c>
      <c r="I146" s="3">
        <v>5</v>
      </c>
      <c r="J146" s="3">
        <v>19</v>
      </c>
      <c r="K146" s="2">
        <f t="shared" si="17"/>
        <v>4.1813062911127956E-2</v>
      </c>
      <c r="L146" s="2">
        <f t="shared" si="18"/>
        <v>3.354866860135669E-2</v>
      </c>
      <c r="M146" s="2">
        <f t="shared" si="19"/>
        <v>3.2052836529218337E-2</v>
      </c>
      <c r="N146" s="2">
        <f t="shared" si="20"/>
        <v>3.3246908314342828E-2</v>
      </c>
      <c r="O146" s="2">
        <f t="shared" si="22"/>
        <v>3.7757878915929674E-2</v>
      </c>
    </row>
    <row r="147" spans="1:15" x14ac:dyDescent="0.55000000000000004">
      <c r="A147" s="3">
        <v>5</v>
      </c>
      <c r="B147" s="3">
        <v>20</v>
      </c>
      <c r="C147" s="5">
        <f>IF(logVir!C147="","",名目付加価値!C147)</f>
        <v>208216.31526634001</v>
      </c>
      <c r="D147" s="5">
        <f>IF(logVir!D147="","",名目付加価値!D147)</f>
        <v>245259.90238235099</v>
      </c>
      <c r="E147" s="5">
        <f>IF(logVir!E147="","",名目付加価値!E147)</f>
        <v>238764.33884421</v>
      </c>
      <c r="F147" s="5">
        <f>IF(logVir!F147="","",名目付加価値!F147)</f>
        <v>231746.20770320599</v>
      </c>
      <c r="G147" s="5">
        <f>IF(logVir!G147="","",名目付加価値!G147)</f>
        <v>244603.60891484699</v>
      </c>
      <c r="I147" s="3">
        <v>5</v>
      </c>
      <c r="J147" s="3">
        <v>20</v>
      </c>
      <c r="K147" s="2">
        <f t="shared" si="17"/>
        <v>7.2830376528356902E-2</v>
      </c>
      <c r="L147" s="2">
        <f t="shared" si="18"/>
        <v>8.122503923150598E-2</v>
      </c>
      <c r="M147" s="2">
        <f t="shared" si="19"/>
        <v>7.6073339407867244E-2</v>
      </c>
      <c r="N147" s="2">
        <f t="shared" si="20"/>
        <v>7.5500219029285748E-2</v>
      </c>
      <c r="O147" s="2">
        <f t="shared" si="22"/>
        <v>7.7487520784367755E-2</v>
      </c>
    </row>
    <row r="148" spans="1:15" x14ac:dyDescent="0.55000000000000004">
      <c r="A148" s="3">
        <v>5</v>
      </c>
      <c r="B148" s="3">
        <v>21</v>
      </c>
      <c r="C148" s="5">
        <f>IF(logVir!C148="","",名目付加価値!C148)</f>
        <v>128213.386117567</v>
      </c>
      <c r="D148" s="5">
        <f>IF(logVir!D148="","",名目付加価値!D148)</f>
        <v>143394.90425789199</v>
      </c>
      <c r="E148" s="5">
        <f>IF(logVir!E148="","",名目付加価値!E148)</f>
        <v>142490.84701154099</v>
      </c>
      <c r="F148" s="5">
        <f>IF(logVir!F148="","",名目付加価値!F148)</f>
        <v>121800.14715785001</v>
      </c>
      <c r="G148" s="5">
        <f>IF(logVir!G148="","",名目付加価値!G148)</f>
        <v>137721.45667443</v>
      </c>
      <c r="I148" s="3">
        <v>5</v>
      </c>
      <c r="J148" s="3">
        <v>21</v>
      </c>
      <c r="K148" s="2">
        <f t="shared" si="17"/>
        <v>4.4846769932382693E-2</v>
      </c>
      <c r="L148" s="2">
        <f t="shared" si="18"/>
        <v>4.7489445322324575E-2</v>
      </c>
      <c r="M148" s="2">
        <f t="shared" si="19"/>
        <v>4.539938677482408E-2</v>
      </c>
      <c r="N148" s="2">
        <f t="shared" si="20"/>
        <v>3.968107128637037E-2</v>
      </c>
      <c r="O148" s="2">
        <f t="shared" si="22"/>
        <v>4.3628523241569989E-2</v>
      </c>
    </row>
    <row r="149" spans="1:15" x14ac:dyDescent="0.55000000000000004">
      <c r="A149" s="3">
        <v>5</v>
      </c>
      <c r="B149" s="3">
        <v>22</v>
      </c>
      <c r="C149" s="5">
        <f>IF(logVir!C149="","",名目付加価値!C149)</f>
        <v>85229.031561467302</v>
      </c>
      <c r="D149" s="5">
        <f>IF(logVir!D149="","",名目付加価値!D149)</f>
        <v>87219.918149311503</v>
      </c>
      <c r="E149" s="5">
        <f>IF(logVir!E149="","",名目付加価値!E149)</f>
        <v>92236.087421836404</v>
      </c>
      <c r="F149" s="5">
        <f>IF(logVir!F149="","",名目付加価値!F149)</f>
        <v>54883.422140401497</v>
      </c>
      <c r="G149" s="5">
        <f>IF(logVir!G149="","",名目付加価値!G149)</f>
        <v>51513.5079353236</v>
      </c>
      <c r="I149" s="3">
        <v>5</v>
      </c>
      <c r="J149" s="3">
        <v>22</v>
      </c>
      <c r="K149" s="2">
        <f t="shared" si="17"/>
        <v>2.9811604589337081E-2</v>
      </c>
      <c r="L149" s="2">
        <f t="shared" si="18"/>
        <v>2.8885444398498487E-2</v>
      </c>
      <c r="M149" s="2">
        <f t="shared" si="19"/>
        <v>2.9387584503033207E-2</v>
      </c>
      <c r="N149" s="2">
        <f t="shared" si="20"/>
        <v>1.7880380584194298E-2</v>
      </c>
      <c r="O149" s="2">
        <f t="shared" si="22"/>
        <v>1.6318868043372497E-2</v>
      </c>
    </row>
    <row r="150" spans="1:15" x14ac:dyDescent="0.55000000000000004">
      <c r="A150" s="3">
        <v>5</v>
      </c>
      <c r="B150" s="3">
        <v>23</v>
      </c>
      <c r="C150" s="5">
        <f>IF(logVir!C150="","",名目付加価値!C150)</f>
        <v>66516.789314577807</v>
      </c>
      <c r="D150" s="5">
        <f>IF(logVir!D150="","",名目付加価値!D150)</f>
        <v>58938.962155221598</v>
      </c>
      <c r="E150" s="5">
        <f>IF(logVir!E150="","",名目付加価値!E150)</f>
        <v>56200.1975215071</v>
      </c>
      <c r="F150" s="5">
        <f>IF(logVir!F150="","",名目付加価値!F150)</f>
        <v>60198.224518677802</v>
      </c>
      <c r="G150" s="5">
        <f>IF(logVir!G150="","",名目付加価値!G150)</f>
        <v>56067.0892926081</v>
      </c>
      <c r="I150" s="3">
        <v>5</v>
      </c>
      <c r="J150" s="3">
        <v>23</v>
      </c>
      <c r="K150" s="2">
        <f t="shared" si="17"/>
        <v>2.3266393918465599E-2</v>
      </c>
      <c r="L150" s="2">
        <f t="shared" si="18"/>
        <v>1.9519372986860562E-2</v>
      </c>
      <c r="M150" s="2">
        <f t="shared" si="19"/>
        <v>1.790609402366565E-2</v>
      </c>
      <c r="N150" s="2">
        <f t="shared" si="20"/>
        <v>1.9611881382563905E-2</v>
      </c>
      <c r="O150" s="2">
        <f t="shared" si="22"/>
        <v>1.7761388583569133E-2</v>
      </c>
    </row>
    <row r="151" spans="1:15" x14ac:dyDescent="0.55000000000000004">
      <c r="A151" s="3">
        <v>5</v>
      </c>
      <c r="B151" s="3">
        <v>24</v>
      </c>
      <c r="C151" s="5">
        <f>IF(logVir!C151="","",名目付加価値!C151)</f>
        <v>24216.9277104625</v>
      </c>
      <c r="D151" s="5">
        <f>IF(logVir!D151="","",名目付加価値!D151)</f>
        <v>22953.0252428616</v>
      </c>
      <c r="E151" s="5">
        <f>IF(logVir!E151="","",名目付加価値!E151)</f>
        <v>20638.522324883099</v>
      </c>
      <c r="F151" s="5">
        <f>IF(logVir!F151="","",名目付加価値!F151)</f>
        <v>18075.9776413736</v>
      </c>
      <c r="G151" s="5">
        <f>IF(logVir!G151="","",名目付加価値!G151)</f>
        <v>17712.6388102325</v>
      </c>
      <c r="I151" s="3">
        <v>5</v>
      </c>
      <c r="J151" s="3">
        <v>24</v>
      </c>
      <c r="K151" s="2">
        <f t="shared" si="17"/>
        <v>8.4706520776573653E-3</v>
      </c>
      <c r="L151" s="2">
        <f t="shared" si="18"/>
        <v>7.6015702433360364E-3</v>
      </c>
      <c r="M151" s="2">
        <f t="shared" si="19"/>
        <v>6.5756943490715538E-3</v>
      </c>
      <c r="N151" s="2">
        <f t="shared" si="20"/>
        <v>5.8889432738419688E-3</v>
      </c>
      <c r="O151" s="2">
        <f t="shared" si="22"/>
        <v>5.6111537930402999E-3</v>
      </c>
    </row>
    <row r="152" spans="1:15" x14ac:dyDescent="0.55000000000000004">
      <c r="A152" s="3">
        <v>5</v>
      </c>
      <c r="B152" s="3">
        <v>25</v>
      </c>
      <c r="C152" s="5">
        <f>IF(logVir!C152="","",名目付加価値!C152)</f>
        <v>126007.10812742299</v>
      </c>
      <c r="D152" s="5">
        <f>IF(logVir!D152="","",名目付加価値!D152)</f>
        <v>118404.371020081</v>
      </c>
      <c r="E152" s="5">
        <f>IF(logVir!E152="","",名目付加価値!E152)</f>
        <v>111616.06989854301</v>
      </c>
      <c r="F152" s="5">
        <f>IF(logVir!F152="","",名目付加価値!F152)</f>
        <v>108351.50849666299</v>
      </c>
      <c r="G152" s="5">
        <f>IF(logVir!G152="","",名目付加価値!G152)</f>
        <v>113692.054594656</v>
      </c>
      <c r="I152" s="3">
        <v>5</v>
      </c>
      <c r="J152" s="3">
        <v>25</v>
      </c>
      <c r="K152" s="2">
        <f t="shared" si="17"/>
        <v>4.4075052996834799E-2</v>
      </c>
      <c r="L152" s="2">
        <f t="shared" si="18"/>
        <v>3.9213094304729447E-2</v>
      </c>
      <c r="M152" s="2">
        <f t="shared" si="19"/>
        <v>3.556229213234538E-2</v>
      </c>
      <c r="N152" s="2">
        <f t="shared" si="20"/>
        <v>3.5299661231687984E-2</v>
      </c>
      <c r="O152" s="2">
        <f t="shared" si="22"/>
        <v>3.601629380083176E-2</v>
      </c>
    </row>
    <row r="153" spans="1:15" x14ac:dyDescent="0.55000000000000004">
      <c r="A153" s="3">
        <v>5</v>
      </c>
      <c r="B153" s="3">
        <v>26</v>
      </c>
      <c r="C153" s="5">
        <f>IF(logVir!C153="","",名目付加価値!C153)</f>
        <v>113127.256590038</v>
      </c>
      <c r="D153" s="5">
        <f>IF(logVir!D153="","",名目付加価値!D153)</f>
        <v>120346.751281109</v>
      </c>
      <c r="E153" s="5">
        <f>IF(logVir!E153="","",名目付加価値!E153)</f>
        <v>129326.313356371</v>
      </c>
      <c r="F153" s="5">
        <f>IF(logVir!F153="","",名目付加価値!F153)</f>
        <v>129538.522968359</v>
      </c>
      <c r="G153" s="5">
        <f>IF(logVir!G153="","",名目付加価値!G153)</f>
        <v>129255.75605629499</v>
      </c>
      <c r="I153" s="3">
        <v>5</v>
      </c>
      <c r="J153" s="3">
        <v>26</v>
      </c>
      <c r="K153" s="2">
        <f t="shared" si="17"/>
        <v>3.9569909219330207E-2</v>
      </c>
      <c r="L153" s="2">
        <f t="shared" si="18"/>
        <v>3.9856370728523112E-2</v>
      </c>
      <c r="M153" s="2">
        <f t="shared" si="19"/>
        <v>4.1204999783266347E-2</v>
      </c>
      <c r="N153" s="2">
        <f t="shared" si="20"/>
        <v>4.2202144120375901E-2</v>
      </c>
      <c r="O153" s="2">
        <f t="shared" si="22"/>
        <v>4.0946689741597639E-2</v>
      </c>
    </row>
    <row r="154" spans="1:15" x14ac:dyDescent="0.55000000000000004">
      <c r="A154" s="3">
        <v>5</v>
      </c>
      <c r="B154" s="3">
        <v>27</v>
      </c>
      <c r="C154" s="5">
        <f>IF(logVir!C154="","",名目付加価値!C154)</f>
        <v>186910.86650978299</v>
      </c>
      <c r="D154" s="5">
        <f>IF(logVir!D154="","",名目付加価値!D154)</f>
        <v>209921.38459825699</v>
      </c>
      <c r="E154" s="5">
        <f>IF(logVir!E154="","",名目付加価値!E154)</f>
        <v>212986.42863071</v>
      </c>
      <c r="F154" s="5">
        <f>IF(logVir!F154="","",名目付加価値!F154)</f>
        <v>212313.77841008001</v>
      </c>
      <c r="G154" s="5">
        <f>IF(logVir!G154="","",名目付加価値!G154)</f>
        <v>207887.49714226701</v>
      </c>
      <c r="I154" s="3">
        <v>5</v>
      </c>
      <c r="J154" s="3">
        <v>27</v>
      </c>
      <c r="K154" s="2">
        <f t="shared" si="17"/>
        <v>6.5378108183963127E-2</v>
      </c>
      <c r="L154" s="2">
        <f t="shared" si="18"/>
        <v>6.9521648397885299E-2</v>
      </c>
      <c r="M154" s="2">
        <f t="shared" si="19"/>
        <v>6.7860171049519385E-2</v>
      </c>
      <c r="N154" s="2">
        <f t="shared" si="20"/>
        <v>6.9169359584193638E-2</v>
      </c>
      <c r="O154" s="2">
        <f t="shared" si="22"/>
        <v>6.5856292256217155E-2</v>
      </c>
    </row>
    <row r="155" spans="1:15" x14ac:dyDescent="0.55000000000000004">
      <c r="A155" s="3">
        <v>5</v>
      </c>
      <c r="B155" s="3">
        <v>28</v>
      </c>
      <c r="C155" s="5">
        <f>IF(logVir!C155="","",名目付加価値!C155)</f>
        <v>238512.14928290801</v>
      </c>
      <c r="D155" s="5">
        <f>IF(logVir!D155="","",名目付加価値!D155)</f>
        <v>229197.290840195</v>
      </c>
      <c r="E155" s="5">
        <f>IF(logVir!E155="","",名目付加価値!E155)</f>
        <v>234430.890438968</v>
      </c>
      <c r="F155" s="5">
        <f>IF(logVir!F155="","",名目付加価値!F155)</f>
        <v>243124.97586803499</v>
      </c>
      <c r="G155" s="5">
        <f>IF(logVir!G155="","",名目付加価値!G155)</f>
        <v>250581.58117479499</v>
      </c>
      <c r="I155" s="3">
        <v>5</v>
      </c>
      <c r="J155" s="3">
        <v>28</v>
      </c>
      <c r="K155" s="2">
        <f t="shared" si="17"/>
        <v>8.3427322285680769E-2</v>
      </c>
      <c r="L155" s="2">
        <f t="shared" si="18"/>
        <v>7.5905432398106418E-2</v>
      </c>
      <c r="M155" s="2">
        <f t="shared" si="19"/>
        <v>7.4692647915434812E-2</v>
      </c>
      <c r="N155" s="2">
        <f t="shared" si="20"/>
        <v>7.9207289350920917E-2</v>
      </c>
      <c r="O155" s="2">
        <f t="shared" si="22"/>
        <v>7.9381271460394587E-2</v>
      </c>
    </row>
    <row r="156" spans="1:15" x14ac:dyDescent="0.55000000000000004">
      <c r="A156" s="3">
        <v>5</v>
      </c>
      <c r="B156" s="3">
        <v>29</v>
      </c>
      <c r="C156" s="5">
        <f>IF(logVir!C156="","",名目付加価値!C156)</f>
        <v>168167.46367774601</v>
      </c>
      <c r="D156" s="5">
        <f>IF(logVir!D156="","",名目付加価値!D156)</f>
        <v>164275.308597414</v>
      </c>
      <c r="E156" s="5">
        <f>IF(logVir!E156="","",名目付加価値!E156)</f>
        <v>162200.254705217</v>
      </c>
      <c r="F156" s="5">
        <f>IF(logVir!F156="","",名目付加価値!F156)</f>
        <v>161587.88198475601</v>
      </c>
      <c r="G156" s="5">
        <f>IF(logVir!G156="","",名目付加価値!G156)</f>
        <v>160655.90635209999</v>
      </c>
      <c r="I156" s="3">
        <v>5</v>
      </c>
      <c r="J156" s="3">
        <v>29</v>
      </c>
      <c r="K156" s="2">
        <f t="shared" si="17"/>
        <v>5.8821998092716099E-2</v>
      </c>
      <c r="L156" s="2">
        <f t="shared" si="18"/>
        <v>5.4404606117762565E-2</v>
      </c>
      <c r="M156" s="2">
        <f t="shared" si="19"/>
        <v>5.1679053446434343E-2</v>
      </c>
      <c r="N156" s="2">
        <f t="shared" si="20"/>
        <v>5.2643452521785025E-2</v>
      </c>
      <c r="O156" s="2">
        <f t="shared" si="22"/>
        <v>5.0893884754266053E-2</v>
      </c>
    </row>
    <row r="157" spans="1:15" x14ac:dyDescent="0.55000000000000004">
      <c r="A157" s="3">
        <v>5</v>
      </c>
      <c r="B157" s="3">
        <v>30</v>
      </c>
      <c r="C157" s="5">
        <f>IF(logVir!C157="","",名目付加価値!C157)</f>
        <v>323598.81566875702</v>
      </c>
      <c r="D157" s="5">
        <f>IF(logVir!D157="","",名目付加価値!D157)</f>
        <v>364517.384491142</v>
      </c>
      <c r="E157" s="5">
        <f>IF(logVir!E157="","",名目付加価値!E157)</f>
        <v>369591.10723175498</v>
      </c>
      <c r="F157" s="5">
        <f>IF(logVir!F157="","",名目付加価値!F157)</f>
        <v>365360.65976305102</v>
      </c>
      <c r="G157" s="5">
        <f>IF(logVir!G157="","",名目付加価値!G157)</f>
        <v>365459.18813982903</v>
      </c>
      <c r="I157" s="3">
        <v>5</v>
      </c>
      <c r="J157" s="3">
        <v>30</v>
      </c>
      <c r="K157" s="2">
        <f t="shared" si="17"/>
        <v>0.11318913005995299</v>
      </c>
      <c r="L157" s="2">
        <f t="shared" si="18"/>
        <v>0.12072066639617791</v>
      </c>
      <c r="M157" s="2">
        <f t="shared" si="19"/>
        <v>0.11775640314911527</v>
      </c>
      <c r="N157" s="2">
        <f t="shared" si="20"/>
        <v>0.11903025344053167</v>
      </c>
      <c r="O157" s="2">
        <f t="shared" si="22"/>
        <v>0.1157731341841387</v>
      </c>
    </row>
    <row r="158" spans="1:15" x14ac:dyDescent="0.55000000000000004">
      <c r="A158" s="3">
        <v>5</v>
      </c>
      <c r="B158" s="3">
        <v>31</v>
      </c>
      <c r="C158" s="5">
        <f>IF(logVir!C158="","",名目付加価値!C158)</f>
        <v>154369.37472841601</v>
      </c>
      <c r="D158" s="5">
        <f>IF(logVir!D158="","",名目付加価値!D158)</f>
        <v>146976.97951665201</v>
      </c>
      <c r="E158" s="5">
        <f>IF(logVir!E158="","",名目付加価値!E158)</f>
        <v>146349.716001536</v>
      </c>
      <c r="F158" s="5">
        <f>IF(logVir!F158="","",名目付加価値!F158)</f>
        <v>129224.403897004</v>
      </c>
      <c r="G158" s="5">
        <f>IF(logVir!G158="","",名目付加価値!G158)</f>
        <v>129814.522340247</v>
      </c>
      <c r="I158" s="3">
        <v>5</v>
      </c>
      <c r="J158" s="3">
        <v>31</v>
      </c>
      <c r="K158" s="2">
        <f t="shared" si="17"/>
        <v>5.3995671143907971E-2</v>
      </c>
      <c r="L158" s="2">
        <f t="shared" si="18"/>
        <v>4.8675755031318109E-2</v>
      </c>
      <c r="M158" s="2">
        <f t="shared" si="19"/>
        <v>4.6628871260771233E-2</v>
      </c>
      <c r="N158" s="2">
        <f t="shared" si="20"/>
        <v>4.2099807780447737E-2</v>
      </c>
      <c r="O158" s="2">
        <f t="shared" si="22"/>
        <v>4.112370026991085E-2</v>
      </c>
    </row>
    <row r="159" spans="1:15" x14ac:dyDescent="0.55000000000000004">
      <c r="A159" s="3">
        <v>6</v>
      </c>
      <c r="B159" s="3">
        <v>1</v>
      </c>
      <c r="C159" s="5">
        <f>IF(logVir!C159="","",名目付加価値!C159)</f>
        <v>122162.86401826399</v>
      </c>
      <c r="D159" s="5">
        <f>IF(logVir!D159="","",名目付加価値!D159)</f>
        <v>122366.87672029799</v>
      </c>
      <c r="E159" s="5">
        <f>IF(logVir!E159="","",名目付加価値!E159)</f>
        <v>139287.32731101499</v>
      </c>
      <c r="F159" s="5">
        <f>IF(logVir!F159="","",名目付加価値!F159)</f>
        <v>140204.593456128</v>
      </c>
      <c r="G159" s="5">
        <f>IF(logVir!G159="","",名目付加価値!G159)</f>
        <v>120898.211847325</v>
      </c>
      <c r="I159" s="3">
        <v>6</v>
      </c>
      <c r="J159" s="3">
        <v>1</v>
      </c>
      <c r="K159" s="2">
        <f t="shared" si="17"/>
        <v>3.6852702768846647E-2</v>
      </c>
      <c r="L159" s="2">
        <f t="shared" si="18"/>
        <v>3.490119363414209E-2</v>
      </c>
      <c r="M159" s="2">
        <f t="shared" si="19"/>
        <v>3.6110117432248991E-2</v>
      </c>
      <c r="N159" s="2">
        <f t="shared" si="20"/>
        <v>3.7074268541344574E-2</v>
      </c>
      <c r="O159" s="2">
        <f t="shared" si="22"/>
        <v>3.1880267420433477E-2</v>
      </c>
    </row>
    <row r="160" spans="1:15" x14ac:dyDescent="0.55000000000000004">
      <c r="A160" s="3">
        <v>6</v>
      </c>
      <c r="B160" s="3">
        <v>2</v>
      </c>
      <c r="C160" s="5">
        <f>IF(logVir!C160="","",名目付加価値!C160)</f>
        <v>3131.0607814944001</v>
      </c>
      <c r="D160" s="5">
        <f>IF(logVir!D160="","",名目付加価値!D160)</f>
        <v>5185.0994239293696</v>
      </c>
      <c r="E160" s="5">
        <f>IF(logVir!E160="","",名目付加価値!E160)</f>
        <v>4576.5125670179204</v>
      </c>
      <c r="F160" s="5">
        <f>IF(logVir!F160="","",名目付加価値!F160)</f>
        <v>4425.7745536018501</v>
      </c>
      <c r="G160" s="5">
        <f>IF(logVir!G160="","",名目付加価値!G160)</f>
        <v>4849.4634793979003</v>
      </c>
      <c r="I160" s="3">
        <v>6</v>
      </c>
      <c r="J160" s="3">
        <v>2</v>
      </c>
      <c r="K160" s="2">
        <f t="shared" si="17"/>
        <v>9.4454278932388732E-4</v>
      </c>
      <c r="L160" s="2">
        <f t="shared" si="18"/>
        <v>1.4788818989021333E-3</v>
      </c>
      <c r="M160" s="2">
        <f t="shared" si="19"/>
        <v>1.1864568688016715E-3</v>
      </c>
      <c r="N160" s="2">
        <f t="shared" si="20"/>
        <v>1.1703065517252691E-3</v>
      </c>
      <c r="O160" s="2">
        <f t="shared" si="22"/>
        <v>1.2787798115994349E-3</v>
      </c>
    </row>
    <row r="161" spans="1:15" x14ac:dyDescent="0.55000000000000004">
      <c r="A161" s="3">
        <v>6</v>
      </c>
      <c r="B161" s="3">
        <v>3</v>
      </c>
      <c r="C161" s="5">
        <f>IF(logVir!C161="","",名目付加価値!C161)</f>
        <v>96104.910524219798</v>
      </c>
      <c r="D161" s="5">
        <f>IF(logVir!D161="","",名目付加価値!D161)</f>
        <v>97424.073066842306</v>
      </c>
      <c r="E161" s="5">
        <f>IF(logVir!E161="","",名目付加価値!E161)</f>
        <v>107236.942388012</v>
      </c>
      <c r="F161" s="5">
        <f>IF(logVir!F161="","",名目付加価値!F161)</f>
        <v>97026.525009454403</v>
      </c>
      <c r="G161" s="5">
        <f>IF(logVir!G161="","",名目付加価値!G161)</f>
        <v>97119.843504015196</v>
      </c>
      <c r="I161" s="3">
        <v>6</v>
      </c>
      <c r="J161" s="3">
        <v>3</v>
      </c>
      <c r="K161" s="2">
        <f t="shared" si="17"/>
        <v>2.8991835863034183E-2</v>
      </c>
      <c r="L161" s="2">
        <f t="shared" si="18"/>
        <v>2.7787065665692921E-2</v>
      </c>
      <c r="M161" s="2">
        <f t="shared" si="19"/>
        <v>2.7801083253323391E-2</v>
      </c>
      <c r="N161" s="2">
        <f t="shared" si="20"/>
        <v>2.5656701789585866E-2</v>
      </c>
      <c r="O161" s="2">
        <f t="shared" si="22"/>
        <v>2.5610027935306968E-2</v>
      </c>
    </row>
    <row r="162" spans="1:15" x14ac:dyDescent="0.55000000000000004">
      <c r="A162" s="3">
        <v>6</v>
      </c>
      <c r="B162" s="3">
        <v>4</v>
      </c>
      <c r="C162" s="5">
        <f>IF(logVir!C162="","",名目付加価値!C162)</f>
        <v>18598.891790350899</v>
      </c>
      <c r="D162" s="5">
        <f>IF(logVir!D162="","",名目付加価値!D162)</f>
        <v>21374.049557611099</v>
      </c>
      <c r="E162" s="5">
        <f>IF(logVir!E162="","",名目付加価値!E162)</f>
        <v>19224.6721989088</v>
      </c>
      <c r="F162" s="5">
        <f>IF(logVir!F162="","",名目付加価値!F162)</f>
        <v>17565.419948295999</v>
      </c>
      <c r="G162" s="5">
        <f>IF(logVir!G162="","",名目付加価値!G162)</f>
        <v>13921.401927057599</v>
      </c>
      <c r="I162" s="3">
        <v>6</v>
      </c>
      <c r="J162" s="3">
        <v>4</v>
      </c>
      <c r="K162" s="2">
        <f t="shared" si="17"/>
        <v>5.6107020450770527E-3</v>
      </c>
      <c r="L162" s="2">
        <f t="shared" si="18"/>
        <v>6.0962562937768626E-3</v>
      </c>
      <c r="M162" s="2">
        <f t="shared" si="19"/>
        <v>4.9839794050251024E-3</v>
      </c>
      <c r="N162" s="2">
        <f t="shared" si="20"/>
        <v>4.6448199745209801E-3</v>
      </c>
      <c r="O162" s="2">
        <f t="shared" si="22"/>
        <v>3.6710056296151419E-3</v>
      </c>
    </row>
    <row r="163" spans="1:15" x14ac:dyDescent="0.55000000000000004">
      <c r="A163" s="3">
        <v>6</v>
      </c>
      <c r="B163" s="3">
        <v>5</v>
      </c>
      <c r="C163" s="5">
        <f>IF(logVir!C163="","",名目付加価値!C163)</f>
        <v>6232.9809740583996</v>
      </c>
      <c r="D163" s="5">
        <f>IF(logVir!D163="","",名目付加価値!D163)</f>
        <v>5974.6850884406304</v>
      </c>
      <c r="E163" s="5">
        <f>IF(logVir!E163="","",名目付加価値!E163)</f>
        <v>7509.5864551038603</v>
      </c>
      <c r="F163" s="5">
        <f>IF(logVir!F163="","",名目付加価値!F163)</f>
        <v>6566.2839581572898</v>
      </c>
      <c r="G163" s="5">
        <f>IF(logVir!G163="","",名目付加価値!G163)</f>
        <v>6702.1679262094103</v>
      </c>
      <c r="I163" s="3">
        <v>6</v>
      </c>
      <c r="J163" s="3">
        <v>5</v>
      </c>
      <c r="K163" s="2">
        <f t="shared" si="17"/>
        <v>1.8802947773597445E-3</v>
      </c>
      <c r="L163" s="2">
        <f t="shared" si="18"/>
        <v>1.704085670596333E-3</v>
      </c>
      <c r="M163" s="2">
        <f t="shared" si="19"/>
        <v>1.9468537016000466E-3</v>
      </c>
      <c r="N163" s="2">
        <f t="shared" si="20"/>
        <v>1.7363209634042569E-3</v>
      </c>
      <c r="O163" s="2">
        <f t="shared" si="22"/>
        <v>1.7673289167753365E-3</v>
      </c>
    </row>
    <row r="164" spans="1:15" x14ac:dyDescent="0.55000000000000004">
      <c r="A164" s="3">
        <v>6</v>
      </c>
      <c r="B164" s="3">
        <v>6</v>
      </c>
      <c r="C164" s="5">
        <f>IF(logVir!C164="","",名目付加価値!C164)</f>
        <v>55192.6999330775</v>
      </c>
      <c r="D164" s="5">
        <f>IF(logVir!D164="","",名目付加価値!D164)</f>
        <v>84371.418794641198</v>
      </c>
      <c r="E164" s="5">
        <f>IF(logVir!E164="","",名目付加価値!E164)</f>
        <v>153847.45121334301</v>
      </c>
      <c r="F164" s="5">
        <f>IF(logVir!F164="","",名目付加価値!F164)</f>
        <v>200192.537881264</v>
      </c>
      <c r="G164" s="5">
        <f>IF(logVir!G164="","",名目付加価値!G164)</f>
        <v>30700.175521873</v>
      </c>
      <c r="I164" s="3">
        <v>6</v>
      </c>
      <c r="J164" s="3">
        <v>6</v>
      </c>
      <c r="K164" s="2">
        <f t="shared" si="17"/>
        <v>1.6649905697526488E-2</v>
      </c>
      <c r="L164" s="2">
        <f t="shared" si="18"/>
        <v>2.406421822197749E-2</v>
      </c>
      <c r="M164" s="2">
        <f t="shared" si="19"/>
        <v>3.9884816782802049E-2</v>
      </c>
      <c r="N164" s="2">
        <f t="shared" si="20"/>
        <v>5.2936866948697536E-2</v>
      </c>
      <c r="O164" s="2">
        <f t="shared" si="22"/>
        <v>8.0954861989814657E-3</v>
      </c>
    </row>
    <row r="165" spans="1:15" x14ac:dyDescent="0.55000000000000004">
      <c r="A165" s="3">
        <v>6</v>
      </c>
      <c r="B165" s="3">
        <v>7</v>
      </c>
      <c r="C165" s="5">
        <f>IF(logVir!C165="","",名目付加価値!C165)</f>
        <v>29870.774130810802</v>
      </c>
      <c r="D165" s="5">
        <f>IF(logVir!D165="","",名目付加価値!D165)</f>
        <v>36757.246741075898</v>
      </c>
      <c r="E165" s="5">
        <f>IF(logVir!E165="","",名目付加価値!E165)</f>
        <v>52879.506716788797</v>
      </c>
      <c r="F165" s="5">
        <f>IF(logVir!F165="","",名目付加価値!F165)</f>
        <v>48211.612523153097</v>
      </c>
      <c r="G165" s="5">
        <f>IF(logVir!G165="","",名目付加価値!G165)</f>
        <v>44928.193312753101</v>
      </c>
      <c r="I165" s="3">
        <v>6</v>
      </c>
      <c r="J165" s="3">
        <v>7</v>
      </c>
      <c r="K165" s="2">
        <f t="shared" si="17"/>
        <v>9.0110752507697092E-3</v>
      </c>
      <c r="L165" s="2">
        <f t="shared" si="18"/>
        <v>1.0483815721639873E-2</v>
      </c>
      <c r="M165" s="2">
        <f t="shared" si="19"/>
        <v>1.3708965734111251E-2</v>
      </c>
      <c r="N165" s="2">
        <f t="shared" si="20"/>
        <v>1.2748585659241862E-2</v>
      </c>
      <c r="O165" s="2">
        <f t="shared" ref="O165:O195" si="23">IF(G165="","",G165/SUMIF($A$4:$A$1460,$I165,G$4:G$1460))</f>
        <v>1.1847344932911771E-2</v>
      </c>
    </row>
    <row r="166" spans="1:15" x14ac:dyDescent="0.55000000000000004">
      <c r="A166" s="3">
        <v>6</v>
      </c>
      <c r="B166" s="3">
        <v>8</v>
      </c>
      <c r="C166" s="5">
        <f>IF(logVir!C166="","",名目付加価値!C166)</f>
        <v>55351.220499737101</v>
      </c>
      <c r="D166" s="5">
        <f>IF(logVir!D166="","",名目付加価値!D166)</f>
        <v>32923.543660513104</v>
      </c>
      <c r="E166" s="5">
        <f>IF(logVir!E166="","",名目付加価値!E166)</f>
        <v>50281.6461008365</v>
      </c>
      <c r="F166" s="5">
        <f>IF(logVir!F166="","",名目付加価値!F166)</f>
        <v>46461.959311828301</v>
      </c>
      <c r="G166" s="5">
        <f>IF(logVir!G166="","",名目付加価値!G166)</f>
        <v>50309.724062175403</v>
      </c>
      <c r="I166" s="3">
        <v>6</v>
      </c>
      <c r="J166" s="3">
        <v>8</v>
      </c>
      <c r="K166" s="2">
        <f t="shared" si="17"/>
        <v>1.6697726378326685E-2</v>
      </c>
      <c r="L166" s="2">
        <f t="shared" si="18"/>
        <v>9.3903759188379565E-3</v>
      </c>
      <c r="M166" s="2">
        <f t="shared" si="19"/>
        <v>1.3035472648087812E-2</v>
      </c>
      <c r="N166" s="2">
        <f t="shared" si="20"/>
        <v>1.2285925261234438E-2</v>
      </c>
      <c r="O166" s="2">
        <f t="shared" si="23"/>
        <v>1.326642828246145E-2</v>
      </c>
    </row>
    <row r="167" spans="1:15" x14ac:dyDescent="0.55000000000000004">
      <c r="A167" s="3">
        <v>6</v>
      </c>
      <c r="B167" s="3">
        <v>9</v>
      </c>
      <c r="C167" s="5">
        <f>IF(logVir!C167="","",名目付加価値!C167)</f>
        <v>28953.5068697303</v>
      </c>
      <c r="D167" s="5">
        <f>IF(logVir!D167="","",名目付加価値!D167)</f>
        <v>34062.8260729873</v>
      </c>
      <c r="E167" s="5">
        <f>IF(logVir!E167="","",名目付加価値!E167)</f>
        <v>39748.730578469702</v>
      </c>
      <c r="F167" s="5">
        <f>IF(logVir!F167="","",名目付加価値!F167)</f>
        <v>38546.590764083398</v>
      </c>
      <c r="G167" s="5">
        <f>IF(logVir!G167="","",名目付加価値!G167)</f>
        <v>36871.098795647798</v>
      </c>
      <c r="I167" s="3">
        <v>6</v>
      </c>
      <c r="J167" s="3">
        <v>9</v>
      </c>
      <c r="K167" s="2">
        <f t="shared" si="17"/>
        <v>8.7343645007078898E-3</v>
      </c>
      <c r="L167" s="2">
        <f t="shared" si="18"/>
        <v>9.7153193769652871E-3</v>
      </c>
      <c r="M167" s="2">
        <f t="shared" si="19"/>
        <v>1.0304823537653305E-2</v>
      </c>
      <c r="N167" s="2">
        <f t="shared" si="20"/>
        <v>1.0192866168740197E-2</v>
      </c>
      <c r="O167" s="2">
        <f t="shared" si="23"/>
        <v>9.7227284980433946E-3</v>
      </c>
    </row>
    <row r="168" spans="1:15" x14ac:dyDescent="0.55000000000000004">
      <c r="A168" s="3">
        <v>6</v>
      </c>
      <c r="B168" s="3">
        <v>10</v>
      </c>
      <c r="C168" s="5">
        <f>IF(logVir!C168="","",名目付加価値!C168)</f>
        <v>114681.489652964</v>
      </c>
      <c r="D168" s="5">
        <f>IF(logVir!D168="","",名目付加価値!D168)</f>
        <v>129429.377295265</v>
      </c>
      <c r="E168" s="5">
        <f>IF(logVir!E168="","",名目付加価値!E168)</f>
        <v>145160.127913559</v>
      </c>
      <c r="F168" s="5">
        <f>IF(logVir!F168="","",名目付加価値!F168)</f>
        <v>125838.696015138</v>
      </c>
      <c r="G168" s="5">
        <f>IF(logVir!G168="","",名目付加価値!G168)</f>
        <v>159305.21554586399</v>
      </c>
      <c r="I168" s="3">
        <v>6</v>
      </c>
      <c r="J168" s="3">
        <v>10</v>
      </c>
      <c r="K168" s="2">
        <f t="shared" si="17"/>
        <v>3.4595806878245643E-2</v>
      </c>
      <c r="L168" s="2">
        <f t="shared" si="18"/>
        <v>3.691554348693421E-2</v>
      </c>
      <c r="M168" s="2">
        <f t="shared" si="19"/>
        <v>3.7632635837247318E-2</v>
      </c>
      <c r="N168" s="2">
        <f t="shared" si="20"/>
        <v>3.327549757075339E-2</v>
      </c>
      <c r="O168" s="2">
        <f t="shared" si="23"/>
        <v>4.2008006532681497E-2</v>
      </c>
    </row>
    <row r="169" spans="1:15" x14ac:dyDescent="0.55000000000000004">
      <c r="A169" s="3">
        <v>6</v>
      </c>
      <c r="B169" s="3">
        <v>11</v>
      </c>
      <c r="C169" s="5">
        <f>IF(logVir!C169="","",名目付加価値!C169)</f>
        <v>132439.09244292299</v>
      </c>
      <c r="D169" s="5">
        <f>IF(logVir!D169="","",名目付加価値!D169)</f>
        <v>143085.53302691501</v>
      </c>
      <c r="E169" s="5">
        <f>IF(logVir!E169="","",名目付加価値!E169)</f>
        <v>216142.97881229699</v>
      </c>
      <c r="F169" s="5">
        <f>IF(logVir!F169="","",名目付加価値!F169)</f>
        <v>234928.82571707899</v>
      </c>
      <c r="G169" s="5">
        <f>IF(logVir!G169="","",名目付加価値!G169)</f>
        <v>393851.550425758</v>
      </c>
      <c r="I169" s="3">
        <v>6</v>
      </c>
      <c r="J169" s="3">
        <v>11</v>
      </c>
      <c r="K169" s="2">
        <f t="shared" si="17"/>
        <v>3.9952718430415556E-2</v>
      </c>
      <c r="L169" s="2">
        <f t="shared" si="18"/>
        <v>4.0810520201733834E-2</v>
      </c>
      <c r="M169" s="2">
        <f t="shared" si="19"/>
        <v>5.6034877671537642E-2</v>
      </c>
      <c r="N169" s="2">
        <f t="shared" si="20"/>
        <v>6.2122175586658987E-2</v>
      </c>
      <c r="O169" s="2">
        <f t="shared" si="23"/>
        <v>0.10385672839712327</v>
      </c>
    </row>
    <row r="170" spans="1:15" x14ac:dyDescent="0.55000000000000004">
      <c r="A170" s="3">
        <v>6</v>
      </c>
      <c r="B170" s="3">
        <v>12</v>
      </c>
      <c r="C170" s="5">
        <f>IF(logVir!C170="","",名目付加価値!C170)</f>
        <v>44153.7764184771</v>
      </c>
      <c r="D170" s="5">
        <f>IF(logVir!D170="","",名目付加価値!D170)</f>
        <v>50734.480943856302</v>
      </c>
      <c r="E170" s="5">
        <f>IF(logVir!E170="","",名目付加価値!E170)</f>
        <v>56528.611100603099</v>
      </c>
      <c r="F170" s="5">
        <f>IF(logVir!F170="","",名目付加価値!F170)</f>
        <v>51998.412370090002</v>
      </c>
      <c r="G170" s="5">
        <f>IF(logVir!G170="","",名目付加価値!G170)</f>
        <v>51521.736950554601</v>
      </c>
      <c r="I170" s="3">
        <v>6</v>
      </c>
      <c r="J170" s="3">
        <v>12</v>
      </c>
      <c r="K170" s="2">
        <f t="shared" si="17"/>
        <v>1.3319808859662736E-2</v>
      </c>
      <c r="L170" s="2">
        <f t="shared" si="18"/>
        <v>1.4470369685062831E-2</v>
      </c>
      <c r="M170" s="2">
        <f t="shared" si="19"/>
        <v>1.4654992844875177E-2</v>
      </c>
      <c r="N170" s="2">
        <f t="shared" si="20"/>
        <v>1.3749928275606227E-2</v>
      </c>
      <c r="O170" s="2">
        <f t="shared" si="23"/>
        <v>1.3586030155873244E-2</v>
      </c>
    </row>
    <row r="171" spans="1:15" x14ac:dyDescent="0.55000000000000004">
      <c r="A171" s="3">
        <v>6</v>
      </c>
      <c r="B171" s="3">
        <v>13</v>
      </c>
      <c r="C171" s="5">
        <f>IF(logVir!C171="","",名目付加価値!C171)</f>
        <v>75689.416752704899</v>
      </c>
      <c r="D171" s="5">
        <f>IF(logVir!D171="","",名目付加価値!D171)</f>
        <v>57192.859195136203</v>
      </c>
      <c r="E171" s="5">
        <f>IF(logVir!E171="","",名目付加価値!E171)</f>
        <v>63067.214936509103</v>
      </c>
      <c r="F171" s="5">
        <f>IF(logVir!F171="","",名目付加価値!F171)</f>
        <v>58565.076996926902</v>
      </c>
      <c r="G171" s="5">
        <f>IF(logVir!G171="","",名目付加価値!G171)</f>
        <v>37350.614156976997</v>
      </c>
      <c r="I171" s="3">
        <v>6</v>
      </c>
      <c r="J171" s="3">
        <v>13</v>
      </c>
      <c r="K171" s="2">
        <f t="shared" si="17"/>
        <v>2.2833122002753403E-2</v>
      </c>
      <c r="L171" s="2">
        <f t="shared" si="18"/>
        <v>1.6312413185328636E-2</v>
      </c>
      <c r="M171" s="2">
        <f t="shared" si="19"/>
        <v>1.6350120154126433E-2</v>
      </c>
      <c r="N171" s="2">
        <f t="shared" si="20"/>
        <v>1.5486349899142262E-2</v>
      </c>
      <c r="O171" s="2">
        <f t="shared" si="23"/>
        <v>9.8491743545849764E-3</v>
      </c>
    </row>
    <row r="172" spans="1:15" x14ac:dyDescent="0.55000000000000004">
      <c r="A172" s="3">
        <v>6</v>
      </c>
      <c r="B172" s="3">
        <v>14</v>
      </c>
      <c r="C172" s="5">
        <f>IF(logVir!C172="","",名目付加価値!C172)</f>
        <v>49545.034253669299</v>
      </c>
      <c r="D172" s="5">
        <f>IF(logVir!D172="","",名目付加価値!D172)</f>
        <v>51096.5284771281</v>
      </c>
      <c r="E172" s="5">
        <f>IF(logVir!E172="","",名目付加価値!E172)</f>
        <v>43911.286040104598</v>
      </c>
      <c r="F172" s="5">
        <f>IF(logVir!F172="","",名目付加価値!F172)</f>
        <v>33677.099585246397</v>
      </c>
      <c r="G172" s="5">
        <f>IF(logVir!G172="","",名目付加価値!G172)</f>
        <v>36037.585221554</v>
      </c>
      <c r="I172" s="3">
        <v>6</v>
      </c>
      <c r="J172" s="3">
        <v>14</v>
      </c>
      <c r="K172" s="2">
        <f t="shared" si="17"/>
        <v>1.4946182178160324E-2</v>
      </c>
      <c r="L172" s="2">
        <f t="shared" si="18"/>
        <v>1.4573632033519803E-2</v>
      </c>
      <c r="M172" s="2">
        <f t="shared" si="19"/>
        <v>1.1383962389978736E-2</v>
      </c>
      <c r="N172" s="2">
        <f t="shared" si="20"/>
        <v>8.9052277314132285E-3</v>
      </c>
      <c r="O172" s="2">
        <f t="shared" si="23"/>
        <v>9.5029350434120852E-3</v>
      </c>
    </row>
    <row r="173" spans="1:15" x14ac:dyDescent="0.55000000000000004">
      <c r="A173" s="3">
        <v>6</v>
      </c>
      <c r="B173" s="3">
        <v>15</v>
      </c>
      <c r="C173" s="5">
        <f>IF(logVir!C173="","",名目付加価値!C173)</f>
        <v>14052.6876896103</v>
      </c>
      <c r="D173" s="5">
        <f>IF(logVir!D173="","",名目付加価値!D173)</f>
        <v>13451.927439895</v>
      </c>
      <c r="E173" s="5">
        <f>IF(logVir!E173="","",名目付加価値!E173)</f>
        <v>13323.0203997443</v>
      </c>
      <c r="F173" s="5">
        <f>IF(logVir!F173="","",名目付加価値!F173)</f>
        <v>11398.288718947901</v>
      </c>
      <c r="G173" s="5">
        <f>IF(logVir!G173="","",名目付加価値!G173)</f>
        <v>10736.2011635253</v>
      </c>
      <c r="I173" s="3">
        <v>6</v>
      </c>
      <c r="J173" s="3">
        <v>15</v>
      </c>
      <c r="K173" s="2">
        <f t="shared" si="17"/>
        <v>4.2392549216201496E-3</v>
      </c>
      <c r="L173" s="2">
        <f t="shared" si="18"/>
        <v>3.8367272003300779E-3</v>
      </c>
      <c r="M173" s="2">
        <f t="shared" si="19"/>
        <v>3.4539813526091685E-3</v>
      </c>
      <c r="N173" s="2">
        <f t="shared" si="20"/>
        <v>3.0140468757914492E-3</v>
      </c>
      <c r="O173" s="2">
        <f t="shared" si="23"/>
        <v>2.8310837599896952E-3</v>
      </c>
    </row>
    <row r="174" spans="1:15" x14ac:dyDescent="0.55000000000000004">
      <c r="A174" s="3">
        <v>6</v>
      </c>
      <c r="B174" s="3">
        <v>16</v>
      </c>
      <c r="C174" s="5">
        <f>IF(logVir!C174="","",名目付加価値!C174)</f>
        <v>65135.262811546498</v>
      </c>
      <c r="D174" s="5">
        <f>IF(logVir!D174="","",名目付加価値!D174)</f>
        <v>71345.348775651495</v>
      </c>
      <c r="E174" s="5">
        <f>IF(logVir!E174="","",名目付加価値!E174)</f>
        <v>96365.224932956902</v>
      </c>
      <c r="F174" s="5">
        <f>IF(logVir!F174="","",名目付加価値!F174)</f>
        <v>87537.844076588706</v>
      </c>
      <c r="G174" s="5">
        <f>IF(logVir!G174="","",名目付加価値!G174)</f>
        <v>79325.706275339093</v>
      </c>
      <c r="I174" s="3">
        <v>6</v>
      </c>
      <c r="J174" s="3">
        <v>16</v>
      </c>
      <c r="K174" s="2">
        <f t="shared" si="17"/>
        <v>1.9649264933783474E-2</v>
      </c>
      <c r="L174" s="2">
        <f t="shared" si="18"/>
        <v>2.0348953076624307E-2</v>
      </c>
      <c r="M174" s="2">
        <f t="shared" si="19"/>
        <v>2.4982600039012873E-2</v>
      </c>
      <c r="N174" s="2">
        <f t="shared" si="20"/>
        <v>2.3147612063376021E-2</v>
      </c>
      <c r="O174" s="2">
        <f t="shared" si="23"/>
        <v>2.0917800939572153E-2</v>
      </c>
    </row>
    <row r="175" spans="1:15" x14ac:dyDescent="0.55000000000000004">
      <c r="A175" s="3">
        <v>6</v>
      </c>
      <c r="B175" s="3">
        <v>17</v>
      </c>
      <c r="C175" s="5">
        <f>IF(logVir!C175="","",名目付加価値!C175)</f>
        <v>117681.837434838</v>
      </c>
      <c r="D175" s="5">
        <f>IF(logVir!D175="","",名目付加価値!D175)</f>
        <v>131266.146717736</v>
      </c>
      <c r="E175" s="5">
        <f>IF(logVir!E175="","",名目付加価値!E175)</f>
        <v>148094.672296698</v>
      </c>
      <c r="F175" s="5">
        <f>IF(logVir!F175="","",名目付加価値!F175)</f>
        <v>145819.92373232901</v>
      </c>
      <c r="G175" s="5">
        <f>IF(logVir!G175="","",名目付加価値!G175)</f>
        <v>96088.568579435101</v>
      </c>
      <c r="I175" s="3">
        <v>6</v>
      </c>
      <c r="J175" s="3">
        <v>17</v>
      </c>
      <c r="K175" s="2">
        <f t="shared" si="17"/>
        <v>3.5500917657181212E-2</v>
      </c>
      <c r="L175" s="2">
        <f t="shared" si="18"/>
        <v>3.7439422554481724E-2</v>
      </c>
      <c r="M175" s="2">
        <f t="shared" si="19"/>
        <v>3.8393413894598383E-2</v>
      </c>
      <c r="N175" s="2">
        <f t="shared" si="20"/>
        <v>3.8559129040393506E-2</v>
      </c>
      <c r="O175" s="2">
        <f t="shared" si="23"/>
        <v>2.5338085779362432E-2</v>
      </c>
    </row>
    <row r="176" spans="1:15" x14ac:dyDescent="0.55000000000000004">
      <c r="A176" s="3">
        <v>6</v>
      </c>
      <c r="B176" s="3">
        <v>18</v>
      </c>
      <c r="C176" s="5">
        <f>IF(logVir!C176="","",名目付加価値!C176)</f>
        <v>187994.03642853</v>
      </c>
      <c r="D176" s="5">
        <f>IF(logVir!D176="","",名目付加価値!D176)</f>
        <v>219456.88836352201</v>
      </c>
      <c r="E176" s="5">
        <f>IF(logVir!E176="","",名目付加価値!E176)</f>
        <v>259079.93478760301</v>
      </c>
      <c r="F176" s="5">
        <f>IF(logVir!F176="","",名目付加価値!F176)</f>
        <v>267037.40756622399</v>
      </c>
      <c r="G176" s="5">
        <f>IF(logVir!G176="","",名目付加価値!G176)</f>
        <v>240891.197365486</v>
      </c>
      <c r="I176" s="3">
        <v>6</v>
      </c>
      <c r="J176" s="3">
        <v>18</v>
      </c>
      <c r="K176" s="2">
        <f t="shared" si="17"/>
        <v>5.6711901791861717E-2</v>
      </c>
      <c r="L176" s="2">
        <f t="shared" si="18"/>
        <v>6.2592979083947439E-2</v>
      </c>
      <c r="M176" s="2">
        <f t="shared" si="19"/>
        <v>6.7166245846831743E-2</v>
      </c>
      <c r="N176" s="2">
        <f t="shared" si="20"/>
        <v>7.0612640532298862E-2</v>
      </c>
      <c r="O176" s="2">
        <f t="shared" si="23"/>
        <v>6.3521831083310887E-2</v>
      </c>
    </row>
    <row r="177" spans="1:15" x14ac:dyDescent="0.55000000000000004">
      <c r="A177" s="3">
        <v>6</v>
      </c>
      <c r="B177" s="3">
        <v>19</v>
      </c>
      <c r="C177" s="5">
        <f>IF(logVir!C177="","",名目付加価値!C177)</f>
        <v>143285.86705970101</v>
      </c>
      <c r="D177" s="5">
        <f>IF(logVir!D177="","",名目付加価値!D177)</f>
        <v>117317.883328699</v>
      </c>
      <c r="E177" s="5">
        <f>IF(logVir!E177="","",名目付加価値!E177)</f>
        <v>116152.66254459</v>
      </c>
      <c r="F177" s="5">
        <f>IF(logVir!F177="","",名目付加価値!F177)</f>
        <v>142453.85309045599</v>
      </c>
      <c r="G177" s="5">
        <f>IF(logVir!G177="","",名目付加価値!G177)</f>
        <v>184384.67908545001</v>
      </c>
      <c r="I177" s="3">
        <v>6</v>
      </c>
      <c r="J177" s="3">
        <v>19</v>
      </c>
      <c r="K177" s="2">
        <f t="shared" si="17"/>
        <v>4.322484997517885E-2</v>
      </c>
      <c r="L177" s="2">
        <f t="shared" si="18"/>
        <v>3.3461131578619595E-2</v>
      </c>
      <c r="M177" s="2">
        <f t="shared" si="19"/>
        <v>3.0112475883668166E-2</v>
      </c>
      <c r="N177" s="2">
        <f t="shared" si="20"/>
        <v>3.7669039751378974E-2</v>
      </c>
      <c r="O177" s="2">
        <f t="shared" si="23"/>
        <v>4.8621338460309207E-2</v>
      </c>
    </row>
    <row r="178" spans="1:15" x14ac:dyDescent="0.55000000000000004">
      <c r="A178" s="3">
        <v>6</v>
      </c>
      <c r="B178" s="3">
        <v>20</v>
      </c>
      <c r="C178" s="5">
        <f>IF(logVir!C178="","",名目付加価値!C178)</f>
        <v>226068.006795503</v>
      </c>
      <c r="D178" s="5">
        <f>IF(logVir!D178="","",名目付加価値!D178)</f>
        <v>277691.81327746401</v>
      </c>
      <c r="E178" s="5">
        <f>IF(logVir!E178="","",名目付加価値!E178)</f>
        <v>275612.41570263897</v>
      </c>
      <c r="F178" s="5">
        <f>IF(logVir!F178="","",名目付加価値!F178)</f>
        <v>278698.46456438903</v>
      </c>
      <c r="G178" s="5">
        <f>IF(logVir!G178="","",名目付加価値!G178)</f>
        <v>292460.67320217</v>
      </c>
      <c r="I178" s="3">
        <v>6</v>
      </c>
      <c r="J178" s="3">
        <v>20</v>
      </c>
      <c r="K178" s="2">
        <f t="shared" si="17"/>
        <v>6.8197623941877422E-2</v>
      </c>
      <c r="L178" s="2">
        <f t="shared" si="18"/>
        <v>7.9202607810003434E-2</v>
      </c>
      <c r="M178" s="2">
        <f t="shared" si="19"/>
        <v>7.1452277022915289E-2</v>
      </c>
      <c r="N178" s="2">
        <f t="shared" si="20"/>
        <v>7.3696171163990867E-2</v>
      </c>
      <c r="O178" s="2">
        <f t="shared" si="23"/>
        <v>7.7120449750071957E-2</v>
      </c>
    </row>
    <row r="179" spans="1:15" x14ac:dyDescent="0.55000000000000004">
      <c r="A179" s="3">
        <v>6</v>
      </c>
      <c r="B179" s="3">
        <v>21</v>
      </c>
      <c r="C179" s="5">
        <f>IF(logVir!C179="","",名目付加価値!C179)</f>
        <v>140300.57463339801</v>
      </c>
      <c r="D179" s="5">
        <f>IF(logVir!D179="","",名目付加価値!D179)</f>
        <v>165916.698640713</v>
      </c>
      <c r="E179" s="5">
        <f>IF(logVir!E179="","",名目付加価値!E179)</f>
        <v>164573.592690369</v>
      </c>
      <c r="F179" s="5">
        <f>IF(logVir!F179="","",名目付加価値!F179)</f>
        <v>134673.961786406</v>
      </c>
      <c r="G179" s="5">
        <f>IF(logVir!G179="","",名目付加価値!G179)</f>
        <v>148836.92354627399</v>
      </c>
      <c r="I179" s="3">
        <v>6</v>
      </c>
      <c r="J179" s="3">
        <v>21</v>
      </c>
      <c r="K179" s="2">
        <f t="shared" si="17"/>
        <v>4.2324280924602359E-2</v>
      </c>
      <c r="L179" s="2">
        <f t="shared" si="18"/>
        <v>4.732237172019424E-2</v>
      </c>
      <c r="M179" s="2">
        <f t="shared" si="19"/>
        <v>4.2665559552497623E-2</v>
      </c>
      <c r="N179" s="2">
        <f t="shared" si="20"/>
        <v>3.5611804875411261E-2</v>
      </c>
      <c r="O179" s="2">
        <f t="shared" si="23"/>
        <v>3.9247569109474911E-2</v>
      </c>
    </row>
    <row r="180" spans="1:15" x14ac:dyDescent="0.55000000000000004">
      <c r="A180" s="3">
        <v>6</v>
      </c>
      <c r="B180" s="3">
        <v>22</v>
      </c>
      <c r="C180" s="5">
        <f>IF(logVir!C180="","",名目付加価値!C180)</f>
        <v>89370.226564451805</v>
      </c>
      <c r="D180" s="5">
        <f>IF(logVir!D180="","",名目付加価値!D180)</f>
        <v>89467.115370890693</v>
      </c>
      <c r="E180" s="5">
        <f>IF(logVir!E180="","",名目付加価値!E180)</f>
        <v>94772.6826242768</v>
      </c>
      <c r="F180" s="5">
        <f>IF(logVir!F180="","",名目付加価値!F180)</f>
        <v>56350.331370808897</v>
      </c>
      <c r="G180" s="5">
        <f>IF(logVir!G180="","",名目付加価値!G180)</f>
        <v>59269.586951126403</v>
      </c>
      <c r="I180" s="3">
        <v>6</v>
      </c>
      <c r="J180" s="3">
        <v>22</v>
      </c>
      <c r="K180" s="2">
        <f t="shared" si="17"/>
        <v>2.6960193037647056E-2</v>
      </c>
      <c r="L180" s="2">
        <f t="shared" si="18"/>
        <v>2.5517600850309439E-2</v>
      </c>
      <c r="M180" s="2">
        <f t="shared" si="19"/>
        <v>2.456973484235463E-2</v>
      </c>
      <c r="N180" s="2">
        <f t="shared" si="20"/>
        <v>1.4900705220395266E-2</v>
      </c>
      <c r="O180" s="2">
        <f t="shared" si="23"/>
        <v>1.5629100323557448E-2</v>
      </c>
    </row>
    <row r="181" spans="1:15" x14ac:dyDescent="0.55000000000000004">
      <c r="A181" s="3">
        <v>6</v>
      </c>
      <c r="B181" s="3">
        <v>23</v>
      </c>
      <c r="C181" s="5">
        <f>IF(logVir!C181="","",名目付加価値!C181)</f>
        <v>76918.883797739501</v>
      </c>
      <c r="D181" s="5">
        <f>IF(logVir!D181="","",名目付加価値!D181)</f>
        <v>70061.906794796902</v>
      </c>
      <c r="E181" s="5">
        <f>IF(logVir!E181="","",名目付加価値!E181)</f>
        <v>65691.897373167798</v>
      </c>
      <c r="F181" s="5">
        <f>IF(logVir!F181="","",名目付加価値!F181)</f>
        <v>69582.800896774701</v>
      </c>
      <c r="G181" s="5">
        <f>IF(logVir!G181="","",名目付加価値!G181)</f>
        <v>64548.743062308196</v>
      </c>
      <c r="I181" s="3">
        <v>6</v>
      </c>
      <c r="J181" s="3">
        <v>23</v>
      </c>
      <c r="K181" s="2">
        <f t="shared" si="17"/>
        <v>2.3204013631227163E-2</v>
      </c>
      <c r="L181" s="2">
        <f t="shared" si="18"/>
        <v>1.9982892764450279E-2</v>
      </c>
      <c r="M181" s="2">
        <f t="shared" si="19"/>
        <v>1.7030566773641773E-2</v>
      </c>
      <c r="N181" s="2">
        <f t="shared" si="20"/>
        <v>1.8399764106966806E-2</v>
      </c>
      <c r="O181" s="2">
        <f t="shared" si="23"/>
        <v>1.7021187981489296E-2</v>
      </c>
    </row>
    <row r="182" spans="1:15" x14ac:dyDescent="0.55000000000000004">
      <c r="A182" s="3">
        <v>6</v>
      </c>
      <c r="B182" s="3">
        <v>24</v>
      </c>
      <c r="C182" s="5">
        <f>IF(logVir!C182="","",名目付加価値!C182)</f>
        <v>25347.0968341798</v>
      </c>
      <c r="D182" s="5">
        <f>IF(logVir!D182="","",名目付加価値!D182)</f>
        <v>26341.550075298401</v>
      </c>
      <c r="E182" s="5">
        <f>IF(logVir!E182="","",名目付加価値!E182)</f>
        <v>25870.171806836599</v>
      </c>
      <c r="F182" s="5">
        <f>IF(logVir!F182="","",名目付加価値!F182)</f>
        <v>23306.3195636858</v>
      </c>
      <c r="G182" s="5">
        <f>IF(logVir!G182="","",名目付加価値!G182)</f>
        <v>23603.5772237614</v>
      </c>
      <c r="I182" s="3">
        <v>6</v>
      </c>
      <c r="J182" s="3">
        <v>24</v>
      </c>
      <c r="K182" s="2">
        <f t="shared" si="17"/>
        <v>7.6464237572520218E-3</v>
      </c>
      <c r="L182" s="2">
        <f t="shared" si="18"/>
        <v>7.5130751428988569E-3</v>
      </c>
      <c r="M182" s="2">
        <f t="shared" si="19"/>
        <v>6.7068193494114886E-3</v>
      </c>
      <c r="N182" s="2">
        <f t="shared" si="20"/>
        <v>6.1628847451767558E-3</v>
      </c>
      <c r="O182" s="2">
        <f t="shared" si="23"/>
        <v>6.2241479214153964E-3</v>
      </c>
    </row>
    <row r="183" spans="1:15" x14ac:dyDescent="0.55000000000000004">
      <c r="A183" s="3">
        <v>6</v>
      </c>
      <c r="B183" s="3">
        <v>25</v>
      </c>
      <c r="C183" s="5">
        <f>IF(logVir!C183="","",名目付加価値!C183)</f>
        <v>154391.850703403</v>
      </c>
      <c r="D183" s="5">
        <f>IF(logVir!D183="","",名目付加価値!D183)</f>
        <v>146681.46600438</v>
      </c>
      <c r="E183" s="5">
        <f>IF(logVir!E183="","",名目付加価値!E183)</f>
        <v>141756.66711251499</v>
      </c>
      <c r="F183" s="5">
        <f>IF(logVir!F183="","",名目付加価値!F183)</f>
        <v>137848.727047202</v>
      </c>
      <c r="G183" s="5">
        <f>IF(logVir!G183="","",名目付加価値!G183)</f>
        <v>142193.55829895</v>
      </c>
      <c r="I183" s="3">
        <v>6</v>
      </c>
      <c r="J183" s="3">
        <v>25</v>
      </c>
      <c r="K183" s="2">
        <f t="shared" si="17"/>
        <v>4.6575176749736394E-2</v>
      </c>
      <c r="L183" s="2">
        <f t="shared" si="18"/>
        <v>4.1836143773288828E-2</v>
      </c>
      <c r="M183" s="2">
        <f t="shared" si="19"/>
        <v>3.6750291609855164E-2</v>
      </c>
      <c r="N183" s="2">
        <f t="shared" si="20"/>
        <v>3.645130732631572E-2</v>
      </c>
      <c r="O183" s="2">
        <f t="shared" si="23"/>
        <v>3.749574617164881E-2</v>
      </c>
    </row>
    <row r="184" spans="1:15" x14ac:dyDescent="0.55000000000000004">
      <c r="A184" s="3">
        <v>6</v>
      </c>
      <c r="B184" s="3">
        <v>26</v>
      </c>
      <c r="C184" s="5">
        <f>IF(logVir!C184="","",名目付加価値!C184)</f>
        <v>125574.398174848</v>
      </c>
      <c r="D184" s="5">
        <f>IF(logVir!D184="","",名目付加価値!D184)</f>
        <v>130571.39172268999</v>
      </c>
      <c r="E184" s="5">
        <f>IF(logVir!E184="","",名目付加価値!E184)</f>
        <v>132640.01435655501</v>
      </c>
      <c r="F184" s="5">
        <f>IF(logVir!F184="","",名目付加価値!F184)</f>
        <v>130844.790997604</v>
      </c>
      <c r="G184" s="5">
        <f>IF(logVir!G184="","",名目付加価値!G184)</f>
        <v>129901.61200762</v>
      </c>
      <c r="I184" s="3">
        <v>6</v>
      </c>
      <c r="J184" s="3">
        <v>26</v>
      </c>
      <c r="K184" s="2">
        <f t="shared" si="17"/>
        <v>3.7881855574559864E-2</v>
      </c>
      <c r="L184" s="2">
        <f t="shared" si="18"/>
        <v>3.7241266163959376E-2</v>
      </c>
      <c r="M184" s="2">
        <f t="shared" si="19"/>
        <v>3.4386807379364677E-2</v>
      </c>
      <c r="N184" s="2">
        <f t="shared" si="20"/>
        <v>3.4599258120592273E-2</v>
      </c>
      <c r="O184" s="2">
        <f t="shared" si="23"/>
        <v>3.4254420027139118E-2</v>
      </c>
    </row>
    <row r="185" spans="1:15" x14ac:dyDescent="0.55000000000000004">
      <c r="A185" s="3">
        <v>6</v>
      </c>
      <c r="B185" s="3">
        <v>27</v>
      </c>
      <c r="C185" s="5">
        <f>IF(logVir!C185="","",名目付加価値!C185)</f>
        <v>175521.40889431999</v>
      </c>
      <c r="D185" s="5">
        <f>IF(logVir!D185="","",名目付加価値!D185)</f>
        <v>190793.970101307</v>
      </c>
      <c r="E185" s="5">
        <f>IF(logVir!E185="","",名目付加価値!E185)</f>
        <v>206237.81663423899</v>
      </c>
      <c r="F185" s="5">
        <f>IF(logVir!F185="","",名目付加価値!F185)</f>
        <v>195445.35078673999</v>
      </c>
      <c r="G185" s="5">
        <f>IF(logVir!G185="","",名目付加価値!G185)</f>
        <v>205340.132320868</v>
      </c>
      <c r="I185" s="3">
        <v>6</v>
      </c>
      <c r="J185" s="3">
        <v>27</v>
      </c>
      <c r="K185" s="2">
        <f t="shared" si="17"/>
        <v>5.2949301438974979E-2</v>
      </c>
      <c r="L185" s="2">
        <f t="shared" si="18"/>
        <v>5.4417808750265015E-2</v>
      </c>
      <c r="M185" s="2">
        <f t="shared" si="19"/>
        <v>5.3466973064993727E-2</v>
      </c>
      <c r="N185" s="2">
        <f t="shared" si="20"/>
        <v>5.1681569352378338E-2</v>
      </c>
      <c r="O185" s="2">
        <f t="shared" si="23"/>
        <v>5.4147189032070948E-2</v>
      </c>
    </row>
    <row r="186" spans="1:15" x14ac:dyDescent="0.55000000000000004">
      <c r="A186" s="3">
        <v>6</v>
      </c>
      <c r="B186" s="3">
        <v>28</v>
      </c>
      <c r="C186" s="5">
        <f>IF(logVir!C186="","",名目付加価値!C186)</f>
        <v>299958.23251212301</v>
      </c>
      <c r="D186" s="5">
        <f>IF(logVir!D186="","",名目付加価値!D186)</f>
        <v>307192.43650962302</v>
      </c>
      <c r="E186" s="5">
        <f>IF(logVir!E186="","",名目付加価値!E186)</f>
        <v>324383.66179905599</v>
      </c>
      <c r="F186" s="5">
        <f>IF(logVir!F186="","",名目付加価値!F186)</f>
        <v>322911.22195850097</v>
      </c>
      <c r="G186" s="5">
        <f>IF(logVir!G186="","",名目付加価値!G186)</f>
        <v>346140.12250004301</v>
      </c>
      <c r="I186" s="3">
        <v>6</v>
      </c>
      <c r="J186" s="3">
        <v>28</v>
      </c>
      <c r="K186" s="2">
        <f t="shared" si="17"/>
        <v>9.0487986465225545E-2</v>
      </c>
      <c r="L186" s="2">
        <f t="shared" si="18"/>
        <v>8.7616706390838281E-2</v>
      </c>
      <c r="M186" s="2">
        <f t="shared" si="19"/>
        <v>8.409617979467493E-2</v>
      </c>
      <c r="N186" s="2">
        <f t="shared" si="20"/>
        <v>8.53873404771813E-2</v>
      </c>
      <c r="O186" s="2">
        <f t="shared" si="23"/>
        <v>9.1275458103370899E-2</v>
      </c>
    </row>
    <row r="187" spans="1:15" x14ac:dyDescent="0.55000000000000004">
      <c r="A187" s="3">
        <v>6</v>
      </c>
      <c r="B187" s="3">
        <v>29</v>
      </c>
      <c r="C187" s="5">
        <f>IF(logVir!C187="","",名目付加価値!C187)</f>
        <v>171902.083656389</v>
      </c>
      <c r="D187" s="5">
        <f>IF(logVir!D187="","",名目付加価値!D187)</f>
        <v>168912.258577637</v>
      </c>
      <c r="E187" s="5">
        <f>IF(logVir!E187="","",名目付加価値!E187)</f>
        <v>167597.29491700701</v>
      </c>
      <c r="F187" s="5">
        <f>IF(logVir!F187="","",名目付加価値!F187)</f>
        <v>166538.09515212401</v>
      </c>
      <c r="G187" s="5">
        <f>IF(logVir!G187="","",名目付加価値!G187)</f>
        <v>166746.60789108399</v>
      </c>
      <c r="I187" s="3">
        <v>6</v>
      </c>
      <c r="J187" s="3">
        <v>29</v>
      </c>
      <c r="K187" s="2">
        <f t="shared" si="17"/>
        <v>5.1857464584222503E-2</v>
      </c>
      <c r="L187" s="2">
        <f t="shared" si="18"/>
        <v>4.8176758300969985E-2</v>
      </c>
      <c r="M187" s="2">
        <f t="shared" si="19"/>
        <v>4.3449451702572757E-2</v>
      </c>
      <c r="N187" s="2">
        <f t="shared" si="20"/>
        <v>4.4037630364556199E-2</v>
      </c>
      <c r="O187" s="2">
        <f t="shared" si="23"/>
        <v>4.3970265314850814E-2</v>
      </c>
    </row>
    <row r="188" spans="1:15" x14ac:dyDescent="0.55000000000000004">
      <c r="A188" s="3">
        <v>6</v>
      </c>
      <c r="B188" s="3">
        <v>30</v>
      </c>
      <c r="C188" s="5">
        <f>IF(logVir!C188="","",名目付加価値!C188)</f>
        <v>307760.85503438697</v>
      </c>
      <c r="D188" s="5">
        <f>IF(logVir!D188="","",名目付加価値!D188)</f>
        <v>355653.48775744397</v>
      </c>
      <c r="E188" s="5">
        <f>IF(logVir!E188="","",名目付加価値!E188)</f>
        <v>375714.60766767798</v>
      </c>
      <c r="F188" s="5">
        <f>IF(logVir!F188="","",名目付加価値!F188)</f>
        <v>374088.16365057399</v>
      </c>
      <c r="G188" s="5">
        <f>IF(logVir!G188="","",名目付加価値!G188)</f>
        <v>376653.76953339297</v>
      </c>
      <c r="I188" s="3">
        <v>6</v>
      </c>
      <c r="J188" s="3">
        <v>30</v>
      </c>
      <c r="K188" s="2">
        <f t="shared" si="17"/>
        <v>9.2841792844449864E-2</v>
      </c>
      <c r="L188" s="2">
        <f t="shared" si="18"/>
        <v>0.10143865378907342</v>
      </c>
      <c r="M188" s="2">
        <f t="shared" si="19"/>
        <v>9.7403682487188531E-2</v>
      </c>
      <c r="N188" s="2">
        <f t="shared" si="20"/>
        <v>9.8920047449512813E-2</v>
      </c>
      <c r="O188" s="2">
        <f t="shared" si="23"/>
        <v>9.9321757651823953E-2</v>
      </c>
    </row>
    <row r="189" spans="1:15" x14ac:dyDescent="0.55000000000000004">
      <c r="A189" s="3">
        <v>6</v>
      </c>
      <c r="B189" s="3">
        <v>31</v>
      </c>
      <c r="C189" s="5">
        <f>IF(logVir!C189="","",名目付加価値!C189)</f>
        <v>161524.61973654601</v>
      </c>
      <c r="D189" s="5">
        <f>IF(logVir!D189="","",名目付加価値!D189)</f>
        <v>151993.43128602699</v>
      </c>
      <c r="E189" s="5">
        <f>IF(logVir!E189="","",名目付加価値!E189)</f>
        <v>150024.735713125</v>
      </c>
      <c r="F189" s="5">
        <f>IF(logVir!F189="","",名目付加価値!F189)</f>
        <v>132977.49144763499</v>
      </c>
      <c r="G189" s="5">
        <f>IF(logVir!G189="","",名目付加価値!G189)</f>
        <v>140769.75605566701</v>
      </c>
      <c r="I189" s="3">
        <v>6</v>
      </c>
      <c r="J189" s="3">
        <v>31</v>
      </c>
      <c r="K189" s="2">
        <f t="shared" si="17"/>
        <v>4.8726909350389515E-2</v>
      </c>
      <c r="L189" s="2">
        <f t="shared" si="18"/>
        <v>4.3351210054635284E-2</v>
      </c>
      <c r="M189" s="2">
        <f t="shared" si="19"/>
        <v>3.8893781142390026E-2</v>
      </c>
      <c r="N189" s="2">
        <f t="shared" si="20"/>
        <v>3.5163207612214586E-2</v>
      </c>
      <c r="O189" s="2">
        <f t="shared" si="23"/>
        <v>3.7120296480738606E-2</v>
      </c>
    </row>
    <row r="190" spans="1:15" x14ac:dyDescent="0.55000000000000004">
      <c r="A190" s="3">
        <v>7</v>
      </c>
      <c r="B190" s="3">
        <v>1</v>
      </c>
      <c r="C190" s="5">
        <f>IF(logVir!C190="","",名目付加価値!C190)</f>
        <v>155367.30415657599</v>
      </c>
      <c r="D190" s="5">
        <f>IF(logVir!D190="","",名目付加価値!D190)</f>
        <v>119486.064691206</v>
      </c>
      <c r="E190" s="5">
        <f>IF(logVir!E190="","",名目付加価値!E190)</f>
        <v>132183.83934647599</v>
      </c>
      <c r="F190" s="5">
        <f>IF(logVir!F190="","",名目付加価値!F190)</f>
        <v>133777.77791543701</v>
      </c>
      <c r="G190" s="5">
        <f>IF(logVir!G190="","",名目付加価値!G190)</f>
        <v>112241.51275367101</v>
      </c>
      <c r="I190" s="3">
        <v>7</v>
      </c>
      <c r="J190" s="3">
        <v>1</v>
      </c>
      <c r="K190" s="2">
        <f t="shared" si="17"/>
        <v>2.3679338221719227E-2</v>
      </c>
      <c r="L190" s="2">
        <f t="shared" si="18"/>
        <v>1.7006217770075306E-2</v>
      </c>
      <c r="M190" s="2">
        <f t="shared" si="19"/>
        <v>1.858537750913767E-2</v>
      </c>
      <c r="N190" s="2">
        <f t="shared" si="20"/>
        <v>1.9062744850893321E-2</v>
      </c>
      <c r="O190" s="2">
        <f t="shared" si="23"/>
        <v>1.635928845648451E-2</v>
      </c>
    </row>
    <row r="191" spans="1:15" x14ac:dyDescent="0.55000000000000004">
      <c r="A191" s="3">
        <v>7</v>
      </c>
      <c r="B191" s="3">
        <v>2</v>
      </c>
      <c r="C191" s="5">
        <f>IF(logVir!C191="","",名目付加価値!C191)</f>
        <v>6730.0405093413801</v>
      </c>
      <c r="D191" s="5">
        <f>IF(logVir!D191="","",名目付加価値!D191)</f>
        <v>8168.4710253483399</v>
      </c>
      <c r="E191" s="5">
        <f>IF(logVir!E191="","",名目付加価値!E191)</f>
        <v>9086.4487119940895</v>
      </c>
      <c r="F191" s="5">
        <f>IF(logVir!F191="","",名目付加価値!F191)</f>
        <v>9206.9139366715608</v>
      </c>
      <c r="G191" s="5">
        <f>IF(logVir!G191="","",名目付加価値!G191)</f>
        <v>10357.126713150399</v>
      </c>
      <c r="I191" s="3">
        <v>7</v>
      </c>
      <c r="J191" s="3">
        <v>2</v>
      </c>
      <c r="K191" s="2">
        <f t="shared" si="17"/>
        <v>1.0257171309734729E-3</v>
      </c>
      <c r="L191" s="2">
        <f t="shared" si="18"/>
        <v>1.1626024964888489E-3</v>
      </c>
      <c r="M191" s="2">
        <f t="shared" si="19"/>
        <v>1.2775773526079691E-3</v>
      </c>
      <c r="N191" s="2">
        <f t="shared" si="20"/>
        <v>1.3119447338245198E-3</v>
      </c>
      <c r="O191" s="2">
        <f t="shared" si="23"/>
        <v>1.5095593361489782E-3</v>
      </c>
    </row>
    <row r="192" spans="1:15" x14ac:dyDescent="0.55000000000000004">
      <c r="A192" s="3">
        <v>7</v>
      </c>
      <c r="B192" s="3">
        <v>3</v>
      </c>
      <c r="C192" s="5">
        <f>IF(logVir!C192="","",名目付加価値!C192)</f>
        <v>267174.812228319</v>
      </c>
      <c r="D192" s="5">
        <f>IF(logVir!D192="","",名目付加価値!D192)</f>
        <v>207575.15417725401</v>
      </c>
      <c r="E192" s="5">
        <f>IF(logVir!E192="","",名目付加価値!E192)</f>
        <v>167086.878902575</v>
      </c>
      <c r="F192" s="5">
        <f>IF(logVir!F192="","",名目付加価値!F192)</f>
        <v>143815.624214585</v>
      </c>
      <c r="G192" s="5">
        <f>IF(logVir!G192="","",名目付加価値!G192)</f>
        <v>161754.841210012</v>
      </c>
      <c r="I192" s="3">
        <v>7</v>
      </c>
      <c r="J192" s="3">
        <v>3</v>
      </c>
      <c r="K192" s="2">
        <f t="shared" si="17"/>
        <v>4.071978192208929E-2</v>
      </c>
      <c r="L192" s="2">
        <f t="shared" si="18"/>
        <v>2.9543765498665272E-2</v>
      </c>
      <c r="M192" s="2">
        <f t="shared" si="19"/>
        <v>2.349283192696669E-2</v>
      </c>
      <c r="N192" s="2">
        <f t="shared" si="20"/>
        <v>2.0493093791014723E-2</v>
      </c>
      <c r="O192" s="2">
        <f t="shared" si="23"/>
        <v>2.3575894886545771E-2</v>
      </c>
    </row>
    <row r="193" spans="1:15" x14ac:dyDescent="0.55000000000000004">
      <c r="A193" s="3">
        <v>7</v>
      </c>
      <c r="B193" s="3">
        <v>4</v>
      </c>
      <c r="C193" s="5">
        <f>IF(logVir!C193="","",名目付加価値!C193)</f>
        <v>19658.705731292299</v>
      </c>
      <c r="D193" s="5">
        <f>IF(logVir!D193="","",名目付加価値!D193)</f>
        <v>23979.322104468301</v>
      </c>
      <c r="E193" s="5">
        <f>IF(logVir!E193="","",名目付加価値!E193)</f>
        <v>17116.995706989899</v>
      </c>
      <c r="F193" s="5">
        <f>IF(logVir!F193="","",名目付加価値!F193)</f>
        <v>18620.1589028282</v>
      </c>
      <c r="G193" s="5">
        <f>IF(logVir!G193="","",名目付加価値!G193)</f>
        <v>18797.733933944601</v>
      </c>
      <c r="I193" s="3">
        <v>7</v>
      </c>
      <c r="J193" s="3">
        <v>4</v>
      </c>
      <c r="K193" s="2">
        <f t="shared" si="17"/>
        <v>2.9961589701227873E-3</v>
      </c>
      <c r="L193" s="2">
        <f t="shared" si="18"/>
        <v>3.4129299909680744E-3</v>
      </c>
      <c r="M193" s="2">
        <f t="shared" si="19"/>
        <v>2.4066922901432378E-3</v>
      </c>
      <c r="N193" s="2">
        <f t="shared" si="20"/>
        <v>2.6532907316794713E-3</v>
      </c>
      <c r="O193" s="2">
        <f t="shared" si="23"/>
        <v>2.7397844541576645E-3</v>
      </c>
    </row>
    <row r="194" spans="1:15" x14ac:dyDescent="0.55000000000000004">
      <c r="A194" s="3">
        <v>7</v>
      </c>
      <c r="B194" s="3">
        <v>5</v>
      </c>
      <c r="C194" s="5">
        <f>IF(logVir!C194="","",名目付加価値!C194)</f>
        <v>38011.284751372099</v>
      </c>
      <c r="D194" s="5">
        <f>IF(logVir!D194="","",名目付加価値!D194)</f>
        <v>45403.990589621499</v>
      </c>
      <c r="E194" s="5">
        <f>IF(logVir!E194="","",名目付加価値!E194)</f>
        <v>53536.517944345498</v>
      </c>
      <c r="F194" s="5">
        <f>IF(logVir!F194="","",名目付加価値!F194)</f>
        <v>51431.910525353</v>
      </c>
      <c r="G194" s="5">
        <f>IF(logVir!G194="","",名目付加価値!G194)</f>
        <v>46673.467518925798</v>
      </c>
      <c r="I194" s="3">
        <v>7</v>
      </c>
      <c r="J194" s="3">
        <v>5</v>
      </c>
      <c r="K194" s="2">
        <f t="shared" si="17"/>
        <v>5.7932527873608098E-3</v>
      </c>
      <c r="L194" s="2">
        <f t="shared" si="18"/>
        <v>6.4622611313968755E-3</v>
      </c>
      <c r="M194" s="2">
        <f t="shared" si="19"/>
        <v>7.527367955414972E-3</v>
      </c>
      <c r="N194" s="2">
        <f t="shared" si="20"/>
        <v>7.3288209956553912E-3</v>
      </c>
      <c r="O194" s="2">
        <f t="shared" si="23"/>
        <v>6.8026944726071936E-3</v>
      </c>
    </row>
    <row r="195" spans="1:15" x14ac:dyDescent="0.55000000000000004">
      <c r="A195" s="3">
        <v>7</v>
      </c>
      <c r="B195" s="3">
        <v>6</v>
      </c>
      <c r="C195" s="5">
        <f>IF(logVir!C195="","",名目付加価値!C195)</f>
        <v>207251.908598582</v>
      </c>
      <c r="D195" s="5">
        <f>IF(logVir!D195="","",名目付加価値!D195)</f>
        <v>248051.815884487</v>
      </c>
      <c r="E195" s="5">
        <f>IF(logVir!E195="","",名目付加価値!E195)</f>
        <v>264615.83968727803</v>
      </c>
      <c r="F195" s="5">
        <f>IF(logVir!F195="","",名目付加価値!F195)</f>
        <v>277189.34471111902</v>
      </c>
      <c r="G195" s="5">
        <f>IF(logVir!G195="","",名目付加価値!G195)</f>
        <v>234331.24773526599</v>
      </c>
      <c r="I195" s="3">
        <v>7</v>
      </c>
      <c r="J195" s="3">
        <v>6</v>
      </c>
      <c r="K195" s="2">
        <f t="shared" si="17"/>
        <v>3.1587006464737881E-2</v>
      </c>
      <c r="L195" s="2">
        <f t="shared" si="18"/>
        <v>3.5304729552321432E-2</v>
      </c>
      <c r="M195" s="2">
        <f t="shared" si="19"/>
        <v>3.7205647073048416E-2</v>
      </c>
      <c r="N195" s="2">
        <f t="shared" si="20"/>
        <v>3.9498262237204068E-2</v>
      </c>
      <c r="O195" s="2">
        <f t="shared" si="23"/>
        <v>3.4153963021527164E-2</v>
      </c>
    </row>
    <row r="196" spans="1:15" x14ac:dyDescent="0.55000000000000004">
      <c r="A196" s="3">
        <v>7</v>
      </c>
      <c r="B196" s="3">
        <v>7</v>
      </c>
      <c r="C196" s="5">
        <f>IF(logVir!C196="","",名目付加価値!C196)</f>
        <v>75546.223338057403</v>
      </c>
      <c r="D196" s="5">
        <f>IF(logVir!D196="","",名目付加価値!D196)</f>
        <v>96268.126315794405</v>
      </c>
      <c r="E196" s="5">
        <f>IF(logVir!E196="","",名目付加価値!E196)</f>
        <v>85458.740799615596</v>
      </c>
      <c r="F196" s="5">
        <f>IF(logVir!F196="","",名目付加価値!F196)</f>
        <v>114802.85208363501</v>
      </c>
      <c r="G196" s="5">
        <f>IF(logVir!G196="","",名目付加価値!G196)</f>
        <v>100177.024671316</v>
      </c>
      <c r="I196" s="3">
        <v>7</v>
      </c>
      <c r="J196" s="3">
        <v>7</v>
      </c>
      <c r="K196" s="2">
        <f t="shared" ref="K196:K259" si="24">IF(C196="","",C196/SUMIF($A$4:$A$1460,$I196,C$4:C$1460))</f>
        <v>1.1513906246275591E-2</v>
      </c>
      <c r="L196" s="2">
        <f t="shared" ref="L196:L259" si="25">IF(D196="","",D196/SUMIF($A$4:$A$1460,$I196,D$4:D$1460))</f>
        <v>1.3701654035342997E-2</v>
      </c>
      <c r="M196" s="2">
        <f t="shared" ref="M196:M259" si="26">IF(E196="","",E196/SUMIF($A$4:$A$1460,$I196,E$4:E$1460))</f>
        <v>1.2015712110262176E-2</v>
      </c>
      <c r="N196" s="2">
        <f t="shared" ref="N196:N259" si="27">IF(F196="","",F196/SUMIF($A$4:$A$1460,$I196,F$4:F$1460))</f>
        <v>1.63589013924909E-2</v>
      </c>
      <c r="O196" s="2">
        <f t="shared" ref="O196" si="28">IF(G196="","",G196/SUMIF($A$4:$A$1460,$I196,G$4:G$1460))</f>
        <v>1.4600879862578509E-2</v>
      </c>
    </row>
    <row r="197" spans="1:15" x14ac:dyDescent="0.55000000000000004">
      <c r="A197" s="3">
        <v>7</v>
      </c>
      <c r="B197" s="3">
        <v>8</v>
      </c>
      <c r="C197" s="5">
        <f>IF(logVir!C197="","",名目付加価値!C197)</f>
        <v>113922.011739833</v>
      </c>
      <c r="D197" s="5">
        <f>IF(logVir!D197="","",名目付加価値!D197)</f>
        <v>108827.049714982</v>
      </c>
      <c r="E197" s="5">
        <f>IF(logVir!E197="","",名目付加価値!E197)</f>
        <v>138439.234659123</v>
      </c>
      <c r="F197" s="5">
        <f>IF(logVir!F197="","",名目付加価値!F197)</f>
        <v>116155.40824905</v>
      </c>
      <c r="G197" s="5">
        <f>IF(logVir!G197="","",名目付加価値!G197)</f>
        <v>161206.09610358201</v>
      </c>
      <c r="I197" s="3">
        <v>7</v>
      </c>
      <c r="J197" s="3">
        <v>8</v>
      </c>
      <c r="K197" s="2">
        <f t="shared" si="24"/>
        <v>1.7362712583128753E-2</v>
      </c>
      <c r="L197" s="2">
        <f t="shared" si="25"/>
        <v>1.5489141026702565E-2</v>
      </c>
      <c r="M197" s="2">
        <f t="shared" si="26"/>
        <v>1.9464901692496431E-2</v>
      </c>
      <c r="N197" s="2">
        <f t="shared" si="27"/>
        <v>1.6551634696030347E-2</v>
      </c>
      <c r="O197" s="2">
        <f t="shared" ref="O197:O228" si="29">IF(G197="","",G197/SUMIF($A$4:$A$1460,$I197,G$4:G$1460))</f>
        <v>2.3495914857188237E-2</v>
      </c>
    </row>
    <row r="198" spans="1:15" x14ac:dyDescent="0.55000000000000004">
      <c r="A198" s="3">
        <v>7</v>
      </c>
      <c r="B198" s="3">
        <v>9</v>
      </c>
      <c r="C198" s="5">
        <f>IF(logVir!C198="","",名目付加価値!C198)</f>
        <v>79711.024789955496</v>
      </c>
      <c r="D198" s="5">
        <f>IF(logVir!D198="","",名目付加価値!D198)</f>
        <v>84131.433132528095</v>
      </c>
      <c r="E198" s="5">
        <f>IF(logVir!E198="","",名目付加価値!E198)</f>
        <v>87280.315715657896</v>
      </c>
      <c r="F198" s="5">
        <f>IF(logVir!F198="","",名目付加価値!F198)</f>
        <v>73817.184104818603</v>
      </c>
      <c r="G198" s="5">
        <f>IF(logVir!G198="","",名目付加価値!G198)</f>
        <v>91725.382420048103</v>
      </c>
      <c r="I198" s="3">
        <v>7</v>
      </c>
      <c r="J198" s="3">
        <v>9</v>
      </c>
      <c r="K198" s="2">
        <f t="shared" si="24"/>
        <v>1.2148658472563916E-2</v>
      </c>
      <c r="L198" s="2">
        <f t="shared" si="25"/>
        <v>1.1974262244370355E-2</v>
      </c>
      <c r="M198" s="2">
        <f t="shared" si="26"/>
        <v>1.2271830086886256E-2</v>
      </c>
      <c r="N198" s="2">
        <f t="shared" si="27"/>
        <v>1.0518624005633144E-2</v>
      </c>
      <c r="O198" s="2">
        <f t="shared" si="29"/>
        <v>1.3369046380229246E-2</v>
      </c>
    </row>
    <row r="199" spans="1:15" x14ac:dyDescent="0.55000000000000004">
      <c r="A199" s="3">
        <v>7</v>
      </c>
      <c r="B199" s="3">
        <v>10</v>
      </c>
      <c r="C199" s="5">
        <f>IF(logVir!C199="","",名目付加価値!C199)</f>
        <v>234021.880860064</v>
      </c>
      <c r="D199" s="5">
        <f>IF(logVir!D199="","",名目付加価値!D199)</f>
        <v>226680.07119626401</v>
      </c>
      <c r="E199" s="5">
        <f>IF(logVir!E199="","",名目付加価値!E199)</f>
        <v>263466.27477641997</v>
      </c>
      <c r="F199" s="5">
        <f>IF(logVir!F199="","",名目付加価値!F199)</f>
        <v>227790.06414018199</v>
      </c>
      <c r="G199" s="5">
        <f>IF(logVir!G199="","",名目付加価値!G199)</f>
        <v>293059.53576230298</v>
      </c>
      <c r="I199" s="3">
        <v>7</v>
      </c>
      <c r="J199" s="3">
        <v>10</v>
      </c>
      <c r="K199" s="2">
        <f t="shared" si="24"/>
        <v>3.5666984751075707E-2</v>
      </c>
      <c r="L199" s="2">
        <f t="shared" si="25"/>
        <v>3.2262930952345281E-2</v>
      </c>
      <c r="M199" s="2">
        <f t="shared" si="26"/>
        <v>3.7044015379301395E-2</v>
      </c>
      <c r="N199" s="2">
        <f t="shared" si="27"/>
        <v>3.2459082068306971E-2</v>
      </c>
      <c r="O199" s="2">
        <f t="shared" si="29"/>
        <v>4.2713657031517069E-2</v>
      </c>
    </row>
    <row r="200" spans="1:15" x14ac:dyDescent="0.55000000000000004">
      <c r="A200" s="3">
        <v>7</v>
      </c>
      <c r="B200" s="3">
        <v>11</v>
      </c>
      <c r="C200" s="5">
        <f>IF(logVir!C200="","",名目付加価値!C200)</f>
        <v>149212.96971028499</v>
      </c>
      <c r="D200" s="5">
        <f>IF(logVir!D200="","",名目付加価値!D200)</f>
        <v>108540.224288094</v>
      </c>
      <c r="E200" s="5">
        <f>IF(logVir!E200="","",名目付加価値!E200)</f>
        <v>131574.26570160699</v>
      </c>
      <c r="F200" s="5">
        <f>IF(logVir!F200="","",名目付加価値!F200)</f>
        <v>143911.02405359299</v>
      </c>
      <c r="G200" s="5">
        <f>IF(logVir!G200="","",名目付加価値!G200)</f>
        <v>161466.938883025</v>
      </c>
      <c r="I200" s="3">
        <v>7</v>
      </c>
      <c r="J200" s="3">
        <v>11</v>
      </c>
      <c r="K200" s="2">
        <f t="shared" si="24"/>
        <v>2.2741363738127511E-2</v>
      </c>
      <c r="L200" s="2">
        <f t="shared" si="25"/>
        <v>1.5448317724970618E-2</v>
      </c>
      <c r="M200" s="2">
        <f t="shared" si="26"/>
        <v>1.8499669934251638E-2</v>
      </c>
      <c r="N200" s="2">
        <f t="shared" si="27"/>
        <v>2.0506687848399766E-2</v>
      </c>
      <c r="O200" s="2">
        <f t="shared" si="29"/>
        <v>2.353393289673537E-2</v>
      </c>
    </row>
    <row r="201" spans="1:15" x14ac:dyDescent="0.55000000000000004">
      <c r="A201" s="3">
        <v>7</v>
      </c>
      <c r="B201" s="3">
        <v>12</v>
      </c>
      <c r="C201" s="5">
        <f>IF(logVir!C201="","",名目付加価値!C201)</f>
        <v>88262.669003388801</v>
      </c>
      <c r="D201" s="5">
        <f>IF(logVir!D201="","",名目付加価値!D201)</f>
        <v>70202.826489345796</v>
      </c>
      <c r="E201" s="5">
        <f>IF(logVir!E201="","",名目付加価値!E201)</f>
        <v>90243.190954427395</v>
      </c>
      <c r="F201" s="5">
        <f>IF(logVir!F201="","",名目付加価値!F201)</f>
        <v>93052.464122189995</v>
      </c>
      <c r="G201" s="5">
        <f>IF(logVir!G201="","",名目付加価値!G201)</f>
        <v>88969.973989572405</v>
      </c>
      <c r="I201" s="3">
        <v>7</v>
      </c>
      <c r="J201" s="3">
        <v>12</v>
      </c>
      <c r="K201" s="2">
        <f t="shared" si="24"/>
        <v>1.3452003965883559E-2</v>
      </c>
      <c r="L201" s="2">
        <f t="shared" si="25"/>
        <v>9.9918309171704942E-3</v>
      </c>
      <c r="M201" s="2">
        <f t="shared" si="26"/>
        <v>1.2688417735552368E-2</v>
      </c>
      <c r="N201" s="2">
        <f t="shared" si="27"/>
        <v>1.325956679015465E-2</v>
      </c>
      <c r="O201" s="2">
        <f t="shared" si="29"/>
        <v>1.2967443441853785E-2</v>
      </c>
    </row>
    <row r="202" spans="1:15" x14ac:dyDescent="0.55000000000000004">
      <c r="A202" s="3">
        <v>7</v>
      </c>
      <c r="B202" s="3">
        <v>13</v>
      </c>
      <c r="C202" s="5">
        <f>IF(logVir!C202="","",名目付加価値!C202)</f>
        <v>248438.01695184401</v>
      </c>
      <c r="D202" s="5">
        <f>IF(logVir!D202="","",名目付加価値!D202)</f>
        <v>187958.55716344001</v>
      </c>
      <c r="E202" s="5">
        <f>IF(logVir!E202="","",名目付加価値!E202)</f>
        <v>118430.138959209</v>
      </c>
      <c r="F202" s="5">
        <f>IF(logVir!F202="","",名目付加価値!F202)</f>
        <v>100999.91485909899</v>
      </c>
      <c r="G202" s="5">
        <f>IF(logVir!G202="","",名目付加価値!G202)</f>
        <v>118695.905654759</v>
      </c>
      <c r="I202" s="3">
        <v>7</v>
      </c>
      <c r="J202" s="3">
        <v>13</v>
      </c>
      <c r="K202" s="2">
        <f t="shared" si="24"/>
        <v>3.7864130181516929E-2</v>
      </c>
      <c r="L202" s="2">
        <f t="shared" si="25"/>
        <v>2.6751773632610599E-2</v>
      </c>
      <c r="M202" s="2">
        <f t="shared" si="26"/>
        <v>1.6651572929782751E-2</v>
      </c>
      <c r="N202" s="2">
        <f t="shared" si="27"/>
        <v>1.4392043558519767E-2</v>
      </c>
      <c r="O202" s="2">
        <f t="shared" si="29"/>
        <v>1.7300021280641238E-2</v>
      </c>
    </row>
    <row r="203" spans="1:15" x14ac:dyDescent="0.55000000000000004">
      <c r="A203" s="3">
        <v>7</v>
      </c>
      <c r="B203" s="3">
        <v>14</v>
      </c>
      <c r="C203" s="5">
        <f>IF(logVir!C203="","",名目付加価値!C203)</f>
        <v>154720.25820960701</v>
      </c>
      <c r="D203" s="5">
        <f>IF(logVir!D203="","",名目付加価値!D203)</f>
        <v>121138.11264874</v>
      </c>
      <c r="E203" s="5">
        <f>IF(logVir!E203="","",名目付加価値!E203)</f>
        <v>169170.45647386601</v>
      </c>
      <c r="F203" s="5">
        <f>IF(logVir!F203="","",名目付加価値!F203)</f>
        <v>117796.181170425</v>
      </c>
      <c r="G203" s="5">
        <f>IF(logVir!G203="","",名目付加価値!G203)</f>
        <v>162272.76577714601</v>
      </c>
      <c r="I203" s="3">
        <v>7</v>
      </c>
      <c r="J203" s="3">
        <v>14</v>
      </c>
      <c r="K203" s="2">
        <f t="shared" si="24"/>
        <v>2.3580722751067627E-2</v>
      </c>
      <c r="L203" s="2">
        <f t="shared" si="25"/>
        <v>1.7241350523045613E-2</v>
      </c>
      <c r="M203" s="2">
        <f t="shared" si="26"/>
        <v>2.3785788130413869E-2</v>
      </c>
      <c r="N203" s="2">
        <f t="shared" si="27"/>
        <v>1.6785437619399261E-2</v>
      </c>
      <c r="O203" s="2">
        <f t="shared" si="29"/>
        <v>2.3651382798144396E-2</v>
      </c>
    </row>
    <row r="204" spans="1:15" x14ac:dyDescent="0.55000000000000004">
      <c r="A204" s="3">
        <v>7</v>
      </c>
      <c r="B204" s="3">
        <v>15</v>
      </c>
      <c r="C204" s="5">
        <f>IF(logVir!C204="","",名目付加価値!C204)</f>
        <v>20318.490403653101</v>
      </c>
      <c r="D204" s="5">
        <f>IF(logVir!D204="","",名目付加価値!D204)</f>
        <v>20627.0705600904</v>
      </c>
      <c r="E204" s="5">
        <f>IF(logVir!E204="","",名目付加価値!E204)</f>
        <v>20589.320585913301</v>
      </c>
      <c r="F204" s="5">
        <f>IF(logVir!F204="","",名目付加価値!F204)</f>
        <v>18219.686113726901</v>
      </c>
      <c r="G204" s="5">
        <f>IF(logVir!G204="","",名目付加価値!G204)</f>
        <v>22726.719137726399</v>
      </c>
      <c r="I204" s="3">
        <v>7</v>
      </c>
      <c r="J204" s="3">
        <v>15</v>
      </c>
      <c r="K204" s="2">
        <f t="shared" si="24"/>
        <v>3.0967159341194904E-3</v>
      </c>
      <c r="L204" s="2">
        <f t="shared" si="25"/>
        <v>2.9358105885415784E-3</v>
      </c>
      <c r="M204" s="2">
        <f t="shared" si="26"/>
        <v>2.8949098289000486E-3</v>
      </c>
      <c r="N204" s="2">
        <f t="shared" si="27"/>
        <v>2.5962251209530819E-3</v>
      </c>
      <c r="O204" s="2">
        <f t="shared" si="29"/>
        <v>3.3124371270683278E-3</v>
      </c>
    </row>
    <row r="205" spans="1:15" x14ac:dyDescent="0.55000000000000004">
      <c r="A205" s="3">
        <v>7</v>
      </c>
      <c r="B205" s="3">
        <v>16</v>
      </c>
      <c r="C205" s="5">
        <f>IF(logVir!C205="","",名目付加価値!C205)</f>
        <v>160521.869842596</v>
      </c>
      <c r="D205" s="5">
        <f>IF(logVir!D205="","",名目付加価値!D205)</f>
        <v>186722.82926671099</v>
      </c>
      <c r="E205" s="5">
        <f>IF(logVir!E205="","",名目付加価値!E205)</f>
        <v>207009.02741624499</v>
      </c>
      <c r="F205" s="5">
        <f>IF(logVir!F205="","",名目付加価値!F205)</f>
        <v>213370.782700076</v>
      </c>
      <c r="G205" s="5">
        <f>IF(logVir!G205="","",名目付加価値!G205)</f>
        <v>214364.81303840099</v>
      </c>
      <c r="I205" s="3">
        <v>7</v>
      </c>
      <c r="J205" s="3">
        <v>16</v>
      </c>
      <c r="K205" s="2">
        <f t="shared" si="24"/>
        <v>2.4464939187945234E-2</v>
      </c>
      <c r="L205" s="2">
        <f t="shared" si="25"/>
        <v>2.6575894899214858E-2</v>
      </c>
      <c r="M205" s="2">
        <f t="shared" si="26"/>
        <v>2.9105985583047091E-2</v>
      </c>
      <c r="N205" s="2">
        <f t="shared" si="27"/>
        <v>3.0404397894978029E-2</v>
      </c>
      <c r="O205" s="2">
        <f t="shared" si="29"/>
        <v>3.1243839515169729E-2</v>
      </c>
    </row>
    <row r="206" spans="1:15" x14ac:dyDescent="0.55000000000000004">
      <c r="A206" s="3">
        <v>7</v>
      </c>
      <c r="B206" s="3">
        <v>17</v>
      </c>
      <c r="C206" s="5">
        <f>IF(logVir!C206="","",名目付加価値!C206)</f>
        <v>570579.40482795995</v>
      </c>
      <c r="D206" s="5">
        <f>IF(logVir!D206="","",名目付加価値!D206)</f>
        <v>429203.027694549</v>
      </c>
      <c r="E206" s="5">
        <f>IF(logVir!E206="","",名目付加価値!E206)</f>
        <v>458735.76020939997</v>
      </c>
      <c r="F206" s="5">
        <f>IF(logVir!F206="","",名目付加価値!F206)</f>
        <v>463452.47876137798</v>
      </c>
      <c r="G206" s="5">
        <f>IF(logVir!G206="","",名目付加価値!G206)</f>
        <v>234061.06875142999</v>
      </c>
      <c r="I206" s="3">
        <v>7</v>
      </c>
      <c r="J206" s="3">
        <v>17</v>
      </c>
      <c r="K206" s="2">
        <f t="shared" si="24"/>
        <v>8.696129975746035E-2</v>
      </c>
      <c r="L206" s="2">
        <f t="shared" si="25"/>
        <v>6.1087627041803212E-2</v>
      </c>
      <c r="M206" s="2">
        <f t="shared" si="26"/>
        <v>6.4499392078372478E-2</v>
      </c>
      <c r="N206" s="2">
        <f t="shared" si="27"/>
        <v>6.6039939448887683E-2</v>
      </c>
      <c r="O206" s="2">
        <f t="shared" si="29"/>
        <v>3.4114584222872217E-2</v>
      </c>
    </row>
    <row r="207" spans="1:15" x14ac:dyDescent="0.55000000000000004">
      <c r="A207" s="3">
        <v>7</v>
      </c>
      <c r="B207" s="3">
        <v>18</v>
      </c>
      <c r="C207" s="5">
        <f>IF(logVir!C207="","",名目付加価値!C207)</f>
        <v>331957.829586384</v>
      </c>
      <c r="D207" s="5">
        <f>IF(logVir!D207="","",名目付加価値!D207)</f>
        <v>799852.61714777502</v>
      </c>
      <c r="E207" s="5">
        <f>IF(logVir!E207="","",名目付加価値!E207)</f>
        <v>710849.10113603796</v>
      </c>
      <c r="F207" s="5">
        <f>IF(logVir!F207="","",名目付加価値!F207)</f>
        <v>823948.11184707202</v>
      </c>
      <c r="G207" s="5">
        <f>IF(logVir!G207="","",名目付加価値!G207)</f>
        <v>619520.80420673301</v>
      </c>
      <c r="I207" s="3">
        <v>7</v>
      </c>
      <c r="J207" s="3">
        <v>18</v>
      </c>
      <c r="K207" s="2">
        <f t="shared" si="24"/>
        <v>5.0593281287819265E-2</v>
      </c>
      <c r="L207" s="2">
        <f t="shared" si="25"/>
        <v>0.11384145779956258</v>
      </c>
      <c r="M207" s="2">
        <f t="shared" si="26"/>
        <v>9.994715664155554E-2</v>
      </c>
      <c r="N207" s="2">
        <f t="shared" si="27"/>
        <v>0.11740898130663002</v>
      </c>
      <c r="O207" s="2">
        <f t="shared" si="29"/>
        <v>9.0295642781059463E-2</v>
      </c>
    </row>
    <row r="208" spans="1:15" x14ac:dyDescent="0.55000000000000004">
      <c r="A208" s="3">
        <v>7</v>
      </c>
      <c r="B208" s="3">
        <v>19</v>
      </c>
      <c r="C208" s="5">
        <f>IF(logVir!C208="","",名目付加価値!C208)</f>
        <v>218158.02251496399</v>
      </c>
      <c r="D208" s="5">
        <f>IF(logVir!D208="","",名目付加価値!D208)</f>
        <v>198315.47561012601</v>
      </c>
      <c r="E208" s="5">
        <f>IF(logVir!E208="","",名目付加価値!E208)</f>
        <v>197508.770659534</v>
      </c>
      <c r="F208" s="5">
        <f>IF(logVir!F208="","",名目付加価値!F208)</f>
        <v>215584.67997408201</v>
      </c>
      <c r="G208" s="5">
        <f>IF(logVir!G208="","",名目付加価値!G208)</f>
        <v>269355.94140025403</v>
      </c>
      <c r="I208" s="3">
        <v>7</v>
      </c>
      <c r="J208" s="3">
        <v>19</v>
      </c>
      <c r="K208" s="2">
        <f t="shared" si="24"/>
        <v>3.3249193766709408E-2</v>
      </c>
      <c r="L208" s="2">
        <f t="shared" si="25"/>
        <v>2.8225853568094615E-2</v>
      </c>
      <c r="M208" s="2">
        <f t="shared" si="26"/>
        <v>2.7770225787219091E-2</v>
      </c>
      <c r="N208" s="2">
        <f t="shared" si="27"/>
        <v>3.0719868517364524E-2</v>
      </c>
      <c r="O208" s="2">
        <f t="shared" si="29"/>
        <v>3.9258839574848603E-2</v>
      </c>
    </row>
    <row r="209" spans="1:15" x14ac:dyDescent="0.55000000000000004">
      <c r="A209" s="3">
        <v>7</v>
      </c>
      <c r="B209" s="3">
        <v>20</v>
      </c>
      <c r="C209" s="5">
        <f>IF(logVir!C209="","",名目付加価値!C209)</f>
        <v>442818.61930994201</v>
      </c>
      <c r="D209" s="5">
        <f>IF(logVir!D209="","",名目付加価値!D209)</f>
        <v>481009.09715251502</v>
      </c>
      <c r="E209" s="5">
        <f>IF(logVir!E209="","",名目付加価値!E209)</f>
        <v>476023.07116756198</v>
      </c>
      <c r="F209" s="5">
        <f>IF(logVir!F209="","",名目付加価値!F209)</f>
        <v>484729.02092290798</v>
      </c>
      <c r="G209" s="5">
        <f>IF(logVir!G209="","",名目付加価値!G209)</f>
        <v>522874.41648037499</v>
      </c>
      <c r="I209" s="3">
        <v>7</v>
      </c>
      <c r="J209" s="3">
        <v>20</v>
      </c>
      <c r="K209" s="2">
        <f t="shared" si="24"/>
        <v>6.7489436818364432E-2</v>
      </c>
      <c r="L209" s="2">
        <f t="shared" si="25"/>
        <v>6.8461083530563599E-2</v>
      </c>
      <c r="M209" s="2">
        <f t="shared" si="26"/>
        <v>6.6930031117636082E-2</v>
      </c>
      <c r="N209" s="2">
        <f t="shared" si="27"/>
        <v>6.9071753109231929E-2</v>
      </c>
      <c r="O209" s="2">
        <f t="shared" si="29"/>
        <v>7.6209356020450716E-2</v>
      </c>
    </row>
    <row r="210" spans="1:15" x14ac:dyDescent="0.55000000000000004">
      <c r="A210" s="3">
        <v>7</v>
      </c>
      <c r="B210" s="3">
        <v>21</v>
      </c>
      <c r="C210" s="5">
        <f>IF(logVir!C210="","",名目付加価値!C210)</f>
        <v>303706.52978127799</v>
      </c>
      <c r="D210" s="5">
        <f>IF(logVir!D210="","",名目付加価値!D210)</f>
        <v>386125.673793455</v>
      </c>
      <c r="E210" s="5">
        <f>IF(logVir!E210="","",名目付加価値!E210)</f>
        <v>395605.84337481798</v>
      </c>
      <c r="F210" s="5">
        <f>IF(logVir!F210="","",名目付加価値!F210)</f>
        <v>352875.68389551103</v>
      </c>
      <c r="G210" s="5">
        <f>IF(logVir!G210="","",名目付加価値!G210)</f>
        <v>300396.41562102397</v>
      </c>
      <c r="I210" s="3">
        <v>7</v>
      </c>
      <c r="J210" s="3">
        <v>21</v>
      </c>
      <c r="K210" s="2">
        <f t="shared" si="24"/>
        <v>4.6287535706920728E-2</v>
      </c>
      <c r="L210" s="2">
        <f t="shared" si="25"/>
        <v>5.4956511557383673E-2</v>
      </c>
      <c r="M210" s="2">
        <f t="shared" si="26"/>
        <v>5.5623168310837828E-2</v>
      </c>
      <c r="N210" s="2">
        <f t="shared" si="27"/>
        <v>5.0283232619073047E-2</v>
      </c>
      <c r="O210" s="2">
        <f t="shared" si="29"/>
        <v>4.3783013021424309E-2</v>
      </c>
    </row>
    <row r="211" spans="1:15" x14ac:dyDescent="0.55000000000000004">
      <c r="A211" s="3">
        <v>7</v>
      </c>
      <c r="B211" s="3">
        <v>22</v>
      </c>
      <c r="C211" s="5">
        <f>IF(logVir!C211="","",名目付加価値!C211)</f>
        <v>171694.459943917</v>
      </c>
      <c r="D211" s="5">
        <f>IF(logVir!D211="","",名目付加価値!D211)</f>
        <v>177304.24881578999</v>
      </c>
      <c r="E211" s="5">
        <f>IF(logVir!E211="","",名目付加価値!E211)</f>
        <v>194319.14779416699</v>
      </c>
      <c r="F211" s="5">
        <f>IF(logVir!F211="","",名目付加価値!F211)</f>
        <v>114734.84888103799</v>
      </c>
      <c r="G211" s="5">
        <f>IF(logVir!G211="","",名目付加価値!G211)</f>
        <v>115136.461406131</v>
      </c>
      <c r="I211" s="3">
        <v>7</v>
      </c>
      <c r="J211" s="3">
        <v>22</v>
      </c>
      <c r="K211" s="2">
        <f t="shared" si="24"/>
        <v>2.6167739794919754E-2</v>
      </c>
      <c r="L211" s="2">
        <f t="shared" si="25"/>
        <v>2.5235366774472582E-2</v>
      </c>
      <c r="M211" s="2">
        <f t="shared" si="26"/>
        <v>2.7321756856692421E-2</v>
      </c>
      <c r="N211" s="2">
        <f t="shared" si="27"/>
        <v>1.6349211235273831E-2</v>
      </c>
      <c r="O211" s="2">
        <f t="shared" si="29"/>
        <v>1.6781229491582998E-2</v>
      </c>
    </row>
    <row r="212" spans="1:15" x14ac:dyDescent="0.55000000000000004">
      <c r="A212" s="3">
        <v>7</v>
      </c>
      <c r="B212" s="3">
        <v>23</v>
      </c>
      <c r="C212" s="5">
        <f>IF(logVir!C212="","",名目付加価値!C212)</f>
        <v>130363.007079669</v>
      </c>
      <c r="D212" s="5">
        <f>IF(logVir!D212="","",名目付加価値!D212)</f>
        <v>125652.17267250401</v>
      </c>
      <c r="E212" s="5">
        <f>IF(logVir!E212="","",名目付加価値!E212)</f>
        <v>117595.77496330799</v>
      </c>
      <c r="F212" s="5">
        <f>IF(logVir!F212="","",名目付加価値!F212)</f>
        <v>124393.217587764</v>
      </c>
      <c r="G212" s="5">
        <f>IF(logVir!G212="","",名目付加価値!G212)</f>
        <v>112763.23658625</v>
      </c>
      <c r="I212" s="3">
        <v>7</v>
      </c>
      <c r="J212" s="3">
        <v>23</v>
      </c>
      <c r="K212" s="2">
        <f t="shared" si="24"/>
        <v>1.9868464301401122E-2</v>
      </c>
      <c r="L212" s="2">
        <f t="shared" si="25"/>
        <v>1.7883827852847336E-2</v>
      </c>
      <c r="M212" s="2">
        <f t="shared" si="26"/>
        <v>1.6534259270862568E-2</v>
      </c>
      <c r="N212" s="2">
        <f t="shared" si="27"/>
        <v>1.7725486287835643E-2</v>
      </c>
      <c r="O212" s="2">
        <f t="shared" si="29"/>
        <v>1.643533011399953E-2</v>
      </c>
    </row>
    <row r="213" spans="1:15" x14ac:dyDescent="0.55000000000000004">
      <c r="A213" s="3">
        <v>7</v>
      </c>
      <c r="B213" s="3">
        <v>24</v>
      </c>
      <c r="C213" s="5">
        <f>IF(logVir!C213="","",名目付加価値!C213)</f>
        <v>56711.3327174886</v>
      </c>
      <c r="D213" s="5">
        <f>IF(logVir!D213="","",名目付加価値!D213)</f>
        <v>39443.708516919301</v>
      </c>
      <c r="E213" s="5">
        <f>IF(logVir!E213="","",名目付加価値!E213)</f>
        <v>40050.266678218199</v>
      </c>
      <c r="F213" s="5">
        <f>IF(logVir!F213="","",名目付加価値!F213)</f>
        <v>39673.782046191198</v>
      </c>
      <c r="G213" s="5">
        <f>IF(logVir!G213="","",名目付加価値!G213)</f>
        <v>41231.406580118601</v>
      </c>
      <c r="I213" s="3">
        <v>7</v>
      </c>
      <c r="J213" s="3">
        <v>24</v>
      </c>
      <c r="K213" s="2">
        <f t="shared" si="24"/>
        <v>8.6433039159161187E-3</v>
      </c>
      <c r="L213" s="2">
        <f t="shared" si="25"/>
        <v>5.6139458474229317E-3</v>
      </c>
      <c r="M213" s="2">
        <f t="shared" si="26"/>
        <v>5.6311673895721708E-3</v>
      </c>
      <c r="N213" s="2">
        <f t="shared" si="27"/>
        <v>5.6533394125783615E-3</v>
      </c>
      <c r="O213" s="2">
        <f t="shared" si="29"/>
        <v>6.0095098253982928E-3</v>
      </c>
    </row>
    <row r="214" spans="1:15" x14ac:dyDescent="0.55000000000000004">
      <c r="A214" s="3">
        <v>7</v>
      </c>
      <c r="B214" s="3">
        <v>25</v>
      </c>
      <c r="C214" s="5">
        <f>IF(logVir!C214="","",名目付加価値!C214)</f>
        <v>236705.90561149799</v>
      </c>
      <c r="D214" s="5">
        <f>IF(logVir!D214="","",名目付加価値!D214)</f>
        <v>239609.56710567299</v>
      </c>
      <c r="E214" s="5">
        <f>IF(logVir!E214="","",名目付加価値!E214)</f>
        <v>182846.80971844701</v>
      </c>
      <c r="F214" s="5">
        <f>IF(logVir!F214="","",名目付加価値!F214)</f>
        <v>196047.282314007</v>
      </c>
      <c r="G214" s="5">
        <f>IF(logVir!G214="","",名目付加価値!G214)</f>
        <v>253199.67102095499</v>
      </c>
      <c r="I214" s="3">
        <v>7</v>
      </c>
      <c r="J214" s="3">
        <v>25</v>
      </c>
      <c r="K214" s="2">
        <f t="shared" si="24"/>
        <v>3.6076053636126454E-2</v>
      </c>
      <c r="L214" s="2">
        <f t="shared" si="25"/>
        <v>3.4103160803926377E-2</v>
      </c>
      <c r="M214" s="2">
        <f t="shared" si="26"/>
        <v>2.5708717508585499E-2</v>
      </c>
      <c r="N214" s="2">
        <f t="shared" si="27"/>
        <v>2.7935875297803999E-2</v>
      </c>
      <c r="O214" s="2">
        <f t="shared" si="29"/>
        <v>3.6904050504106466E-2</v>
      </c>
    </row>
    <row r="215" spans="1:15" x14ac:dyDescent="0.55000000000000004">
      <c r="A215" s="3">
        <v>7</v>
      </c>
      <c r="B215" s="3">
        <v>26</v>
      </c>
      <c r="C215" s="5">
        <f>IF(logVir!C215="","",名目付加価値!C215)</f>
        <v>200657.463505197</v>
      </c>
      <c r="D215" s="5">
        <f>IF(logVir!D215="","",名目付加価値!D215)</f>
        <v>222442.81922542799</v>
      </c>
      <c r="E215" s="5">
        <f>IF(logVir!E215="","",名目付加価値!E215)</f>
        <v>240388.381927902</v>
      </c>
      <c r="F215" s="5">
        <f>IF(logVir!F215="","",名目付加価値!F215)</f>
        <v>240502.87285445901</v>
      </c>
      <c r="G215" s="5">
        <f>IF(logVir!G215="","",名目付加価値!G215)</f>
        <v>232955.30771241299</v>
      </c>
      <c r="I215" s="3">
        <v>7</v>
      </c>
      <c r="J215" s="3">
        <v>26</v>
      </c>
      <c r="K215" s="2">
        <f t="shared" si="24"/>
        <v>3.0581955263016228E-2</v>
      </c>
      <c r="L215" s="2">
        <f t="shared" si="25"/>
        <v>3.1659851171042371E-2</v>
      </c>
      <c r="M215" s="2">
        <f t="shared" si="26"/>
        <v>3.379920608320517E-2</v>
      </c>
      <c r="N215" s="2">
        <f t="shared" si="27"/>
        <v>3.4270601385152429E-2</v>
      </c>
      <c r="O215" s="2">
        <f t="shared" si="29"/>
        <v>3.395341868476226E-2</v>
      </c>
    </row>
    <row r="216" spans="1:15" x14ac:dyDescent="0.55000000000000004">
      <c r="A216" s="3">
        <v>7</v>
      </c>
      <c r="B216" s="3">
        <v>27</v>
      </c>
      <c r="C216" s="5">
        <f>IF(logVir!C216="","",名目付加価値!C216)</f>
        <v>417892.93346207798</v>
      </c>
      <c r="D216" s="5">
        <f>IF(logVir!D216="","",名目付加価値!D216)</f>
        <v>496731.71880635299</v>
      </c>
      <c r="E216" s="5">
        <f>IF(logVir!E216="","",名目付加価値!E216)</f>
        <v>517122.99835549499</v>
      </c>
      <c r="F216" s="5">
        <f>IF(logVir!F216="","",名目付加価値!F216)</f>
        <v>516611.34111487499</v>
      </c>
      <c r="G216" s="5">
        <f>IF(logVir!G216="","",名目付加価値!G216)</f>
        <v>520091.79798351799</v>
      </c>
      <c r="I216" s="3">
        <v>7</v>
      </c>
      <c r="J216" s="3">
        <v>27</v>
      </c>
      <c r="K216" s="2">
        <f t="shared" si="24"/>
        <v>6.3690543938012489E-2</v>
      </c>
      <c r="L216" s="2">
        <f t="shared" si="25"/>
        <v>7.0698853503595019E-2</v>
      </c>
      <c r="M216" s="2">
        <f t="shared" si="26"/>
        <v>7.2708783392969892E-2</v>
      </c>
      <c r="N216" s="2">
        <f t="shared" si="27"/>
        <v>7.3614843483016792E-2</v>
      </c>
      <c r="O216" s="2">
        <f t="shared" si="29"/>
        <v>7.5803787193573474E-2</v>
      </c>
    </row>
    <row r="217" spans="1:15" x14ac:dyDescent="0.55000000000000004">
      <c r="A217" s="3">
        <v>7</v>
      </c>
      <c r="B217" s="3">
        <v>28</v>
      </c>
      <c r="C217" s="5">
        <f>IF(logVir!C217="","",名目付加価値!C217)</f>
        <v>414964.85344377899</v>
      </c>
      <c r="D217" s="5">
        <f>IF(logVir!D217="","",名目付加価値!D217)</f>
        <v>465000.30349237</v>
      </c>
      <c r="E217" s="5">
        <f>IF(logVir!E217="","",名目付加価値!E217)</f>
        <v>501826.31272440398</v>
      </c>
      <c r="F217" s="5">
        <f>IF(logVir!F217="","",名目付加価値!F217)</f>
        <v>493339.82258126902</v>
      </c>
      <c r="G217" s="5">
        <f>IF(logVir!G217="","",名目付加価値!G217)</f>
        <v>533670.63800863898</v>
      </c>
      <c r="I217" s="3">
        <v>7</v>
      </c>
      <c r="J217" s="3">
        <v>28</v>
      </c>
      <c r="K217" s="2">
        <f t="shared" si="24"/>
        <v>6.3244278892287772E-2</v>
      </c>
      <c r="L217" s="2">
        <f t="shared" si="25"/>
        <v>6.6182583255872882E-2</v>
      </c>
      <c r="M217" s="2">
        <f t="shared" si="26"/>
        <v>7.0558031239771765E-2</v>
      </c>
      <c r="N217" s="2">
        <f t="shared" si="27"/>
        <v>7.0298754465755758E-2</v>
      </c>
      <c r="O217" s="2">
        <f t="shared" si="29"/>
        <v>7.7782913770056167E-2</v>
      </c>
    </row>
    <row r="218" spans="1:15" x14ac:dyDescent="0.55000000000000004">
      <c r="A218" s="3">
        <v>7</v>
      </c>
      <c r="B218" s="3">
        <v>29</v>
      </c>
      <c r="C218" s="5">
        <f>IF(logVir!C218="","",名目付加価値!C218)</f>
        <v>269875.52594963502</v>
      </c>
      <c r="D218" s="5">
        <f>IF(logVir!D218="","",名目付加価値!D218)</f>
        <v>272807.14286998002</v>
      </c>
      <c r="E218" s="5">
        <f>IF(logVir!E218="","",名目付加価値!E218)</f>
        <v>265442.98128233798</v>
      </c>
      <c r="F218" s="5">
        <f>IF(logVir!F218="","",名目付加価値!F218)</f>
        <v>263310.129369726</v>
      </c>
      <c r="G218" s="5">
        <f>IF(logVir!G218="","",名目付加価値!G218)</f>
        <v>261861.961534581</v>
      </c>
      <c r="I218" s="3">
        <v>7</v>
      </c>
      <c r="J218" s="3">
        <v>29</v>
      </c>
      <c r="K218" s="2">
        <f t="shared" si="24"/>
        <v>4.1131394352350886E-2</v>
      </c>
      <c r="L218" s="2">
        <f t="shared" si="25"/>
        <v>3.8828106799473343E-2</v>
      </c>
      <c r="M218" s="2">
        <f t="shared" si="26"/>
        <v>3.7321945244396013E-2</v>
      </c>
      <c r="N218" s="2">
        <f t="shared" si="27"/>
        <v>3.7520535107136009E-2</v>
      </c>
      <c r="O218" s="2">
        <f t="shared" si="29"/>
        <v>3.8166586135796286E-2</v>
      </c>
    </row>
    <row r="219" spans="1:15" x14ac:dyDescent="0.55000000000000004">
      <c r="A219" s="3">
        <v>7</v>
      </c>
      <c r="B219" s="3">
        <v>30</v>
      </c>
      <c r="C219" s="5">
        <f>IF(logVir!C219="","",名目付加価値!C219)</f>
        <v>500325.12724436901</v>
      </c>
      <c r="D219" s="5">
        <f>IF(logVir!D219="","",名目付加価値!D219)</f>
        <v>570272.32275508204</v>
      </c>
      <c r="E219" s="5">
        <f>IF(logVir!E219="","",名目付加価値!E219)</f>
        <v>602731.54193907604</v>
      </c>
      <c r="F219" s="5">
        <f>IF(logVir!F219="","",名目付加価値!F219)</f>
        <v>607821.06218532403</v>
      </c>
      <c r="G219" s="5">
        <f>IF(logVir!G219="","",名目付加価値!G219)</f>
        <v>614858.822865895</v>
      </c>
      <c r="I219" s="3">
        <v>7</v>
      </c>
      <c r="J219" s="3">
        <v>30</v>
      </c>
      <c r="K219" s="2">
        <f t="shared" si="24"/>
        <v>7.6253932403336208E-2</v>
      </c>
      <c r="L219" s="2">
        <f t="shared" si="25"/>
        <v>8.1165743754998479E-2</v>
      </c>
      <c r="M219" s="2">
        <f t="shared" si="26"/>
        <v>8.4745558148300343E-2</v>
      </c>
      <c r="N219" s="2">
        <f t="shared" si="27"/>
        <v>8.6611827494712537E-2</v>
      </c>
      <c r="O219" s="2">
        <f t="shared" si="29"/>
        <v>8.9616155346665255E-2</v>
      </c>
    </row>
    <row r="220" spans="1:15" x14ac:dyDescent="0.55000000000000004">
      <c r="A220" s="3">
        <v>7</v>
      </c>
      <c r="B220" s="3">
        <v>31</v>
      </c>
      <c r="C220" s="5">
        <f>IF(logVir!C220="","",名目付加価値!C220)</f>
        <v>276022.14443990699</v>
      </c>
      <c r="D220" s="5">
        <f>IF(logVir!D220="","",名目付加価値!D220)</f>
        <v>258491.24981192901</v>
      </c>
      <c r="E220" s="5">
        <f>IF(logVir!E220="","",名目付加価値!E220)</f>
        <v>255915.11451217101</v>
      </c>
      <c r="F220" s="5">
        <f>IF(logVir!F220="","",名目付加価値!F220)</f>
        <v>226778.87801942701</v>
      </c>
      <c r="G220" s="5">
        <f>IF(logVir!G220="","",名目付加価値!G220)</f>
        <v>230227.53377086</v>
      </c>
      <c r="I220" s="3">
        <v>7</v>
      </c>
      <c r="J220" s="3">
        <v>31</v>
      </c>
      <c r="K220" s="2">
        <f t="shared" si="24"/>
        <v>4.2068192856651011E-2</v>
      </c>
      <c r="L220" s="2">
        <f t="shared" si="25"/>
        <v>3.6790553754710263E-2</v>
      </c>
      <c r="M220" s="2">
        <f t="shared" si="26"/>
        <v>3.598230341181035E-2</v>
      </c>
      <c r="N220" s="2">
        <f t="shared" si="27"/>
        <v>3.2314992494410014E-2</v>
      </c>
      <c r="O220" s="2">
        <f t="shared" si="29"/>
        <v>3.3555843494806642E-2</v>
      </c>
    </row>
    <row r="221" spans="1:15" x14ac:dyDescent="0.55000000000000004">
      <c r="A221" s="3">
        <v>8</v>
      </c>
      <c r="B221" s="3">
        <v>1</v>
      </c>
      <c r="C221" s="5">
        <f>IF(logVir!C221="","",名目付加価値!C221)</f>
        <v>289181.23016763001</v>
      </c>
      <c r="D221" s="5">
        <f>IF(logVir!D221="","",名目付加価値!D221)</f>
        <v>293456.26433092402</v>
      </c>
      <c r="E221" s="5">
        <f>IF(logVir!E221="","",名目付加価値!E221)</f>
        <v>310092.63032470702</v>
      </c>
      <c r="F221" s="5">
        <f>IF(logVir!F221="","",名目付加価値!F221)</f>
        <v>318843.55902380799</v>
      </c>
      <c r="G221" s="5">
        <f>IF(logVir!G221="","",名目付加価値!G221)</f>
        <v>284866.73862926901</v>
      </c>
      <c r="I221" s="3">
        <v>8</v>
      </c>
      <c r="J221" s="3">
        <v>1</v>
      </c>
      <c r="K221" s="2">
        <f t="shared" si="24"/>
        <v>2.6324535696063016E-2</v>
      </c>
      <c r="L221" s="2">
        <f t="shared" si="25"/>
        <v>2.4398495650284766E-2</v>
      </c>
      <c r="M221" s="2">
        <f t="shared" si="26"/>
        <v>2.4253092091866116E-2</v>
      </c>
      <c r="N221" s="2">
        <f t="shared" si="27"/>
        <v>2.592142805199802E-2</v>
      </c>
      <c r="O221" s="2">
        <f t="shared" si="29"/>
        <v>2.2053089603769154E-2</v>
      </c>
    </row>
    <row r="222" spans="1:15" x14ac:dyDescent="0.55000000000000004">
      <c r="A222" s="3">
        <v>8</v>
      </c>
      <c r="B222" s="3">
        <v>2</v>
      </c>
      <c r="C222" s="5">
        <f>IF(logVir!C222="","",名目付加価値!C222)</f>
        <v>6945.0800968413296</v>
      </c>
      <c r="D222" s="5">
        <f>IF(logVir!D222="","",名目付加価値!D222)</f>
        <v>8368.9140115705995</v>
      </c>
      <c r="E222" s="5">
        <f>IF(logVir!E222="","",名目付加価値!E222)</f>
        <v>7351.5575660111399</v>
      </c>
      <c r="F222" s="5">
        <f>IF(logVir!F222="","",名目付加価値!F222)</f>
        <v>7330.7045608794097</v>
      </c>
      <c r="G222" s="5">
        <f>IF(logVir!G222="","",名目付加価値!G222)</f>
        <v>7910.9501308509198</v>
      </c>
      <c r="I222" s="3">
        <v>8</v>
      </c>
      <c r="J222" s="3">
        <v>2</v>
      </c>
      <c r="K222" s="2">
        <f t="shared" si="24"/>
        <v>6.3221948677421908E-4</v>
      </c>
      <c r="L222" s="2">
        <f t="shared" si="25"/>
        <v>6.9580696317545041E-4</v>
      </c>
      <c r="M222" s="2">
        <f t="shared" si="26"/>
        <v>5.7498303806969631E-4</v>
      </c>
      <c r="N222" s="2">
        <f t="shared" si="27"/>
        <v>5.9597355965751344E-4</v>
      </c>
      <c r="O222" s="2">
        <f t="shared" si="29"/>
        <v>6.1242984325260723E-4</v>
      </c>
    </row>
    <row r="223" spans="1:15" x14ac:dyDescent="0.55000000000000004">
      <c r="A223" s="3">
        <v>8</v>
      </c>
      <c r="B223" s="3">
        <v>3</v>
      </c>
      <c r="C223" s="5">
        <f>IF(logVir!C223="","",名目付加価値!C223)</f>
        <v>510547.54277404299</v>
      </c>
      <c r="D223" s="5">
        <f>IF(logVir!D223="","",名目付加価値!D223)</f>
        <v>615520.06696016504</v>
      </c>
      <c r="E223" s="5">
        <f>IF(logVir!E223="","",名目付加価値!E223)</f>
        <v>608524.68030957005</v>
      </c>
      <c r="F223" s="5">
        <f>IF(logVir!F223="","",名目付加価値!F223)</f>
        <v>600319.214604354</v>
      </c>
      <c r="G223" s="5">
        <f>IF(logVir!G223="","",名目付加価値!G223)</f>
        <v>540559.15857282095</v>
      </c>
      <c r="I223" s="3">
        <v>8</v>
      </c>
      <c r="J223" s="3">
        <v>3</v>
      </c>
      <c r="K223" s="2">
        <f t="shared" si="24"/>
        <v>4.6475793074473803E-2</v>
      </c>
      <c r="L223" s="2">
        <f t="shared" si="25"/>
        <v>5.1175474855276494E-2</v>
      </c>
      <c r="M223" s="2">
        <f t="shared" si="26"/>
        <v>4.7594182087678849E-2</v>
      </c>
      <c r="N223" s="2">
        <f t="shared" si="27"/>
        <v>4.8804910399450077E-2</v>
      </c>
      <c r="O223" s="2">
        <f t="shared" si="29"/>
        <v>4.1847635906902755E-2</v>
      </c>
    </row>
    <row r="224" spans="1:15" x14ac:dyDescent="0.55000000000000004">
      <c r="A224" s="3">
        <v>8</v>
      </c>
      <c r="B224" s="3">
        <v>4</v>
      </c>
      <c r="C224" s="5">
        <f>IF(logVir!C224="","",名目付加価値!C224)</f>
        <v>19760.417324064601</v>
      </c>
      <c r="D224" s="5">
        <f>IF(logVir!D224="","",名目付加価値!D224)</f>
        <v>32388.3954959699</v>
      </c>
      <c r="E224" s="5">
        <f>IF(logVir!E224="","",名目付加価値!E224)</f>
        <v>20867.441600892998</v>
      </c>
      <c r="F224" s="5">
        <f>IF(logVir!F224="","",名目付加価値!F224)</f>
        <v>29385.8787825443</v>
      </c>
      <c r="G224" s="5">
        <f>IF(logVir!G224="","",名目付加価値!G224)</f>
        <v>28099.581429362399</v>
      </c>
      <c r="I224" s="3">
        <v>8</v>
      </c>
      <c r="J224" s="3">
        <v>4</v>
      </c>
      <c r="K224" s="2">
        <f t="shared" si="24"/>
        <v>1.7988159567441672E-3</v>
      </c>
      <c r="L224" s="2">
        <f t="shared" si="25"/>
        <v>2.692831003045148E-3</v>
      </c>
      <c r="M224" s="2">
        <f t="shared" si="26"/>
        <v>1.6320929082969302E-3</v>
      </c>
      <c r="N224" s="2">
        <f t="shared" si="27"/>
        <v>2.3890209510225024E-3</v>
      </c>
      <c r="O224" s="2">
        <f t="shared" si="29"/>
        <v>2.1753420215780386E-3</v>
      </c>
    </row>
    <row r="225" spans="1:15" x14ac:dyDescent="0.55000000000000004">
      <c r="A225" s="3">
        <v>8</v>
      </c>
      <c r="B225" s="3">
        <v>5</v>
      </c>
      <c r="C225" s="5">
        <f>IF(logVir!C225="","",名目付加価値!C225)</f>
        <v>57556.122159349499</v>
      </c>
      <c r="D225" s="5">
        <f>IF(logVir!D225="","",名目付加価値!D225)</f>
        <v>66801.013003360102</v>
      </c>
      <c r="E225" s="5">
        <f>IF(logVir!E225="","",名目付加価値!E225)</f>
        <v>74406.567592202395</v>
      </c>
      <c r="F225" s="5">
        <f>IF(logVir!F225="","",名目付加価値!F225)</f>
        <v>81420.513248149</v>
      </c>
      <c r="G225" s="5">
        <f>IF(logVir!G225="","",名目付加価値!G225)</f>
        <v>72864.008795332105</v>
      </c>
      <c r="I225" s="3">
        <v>8</v>
      </c>
      <c r="J225" s="3">
        <v>5</v>
      </c>
      <c r="K225" s="2">
        <f t="shared" si="24"/>
        <v>5.239407106168258E-3</v>
      </c>
      <c r="L225" s="2">
        <f t="shared" si="25"/>
        <v>5.5539595616168509E-3</v>
      </c>
      <c r="M225" s="2">
        <f t="shared" si="26"/>
        <v>5.8195170074300294E-3</v>
      </c>
      <c r="N225" s="2">
        <f t="shared" si="27"/>
        <v>6.6193464361657449E-3</v>
      </c>
      <c r="O225" s="2">
        <f t="shared" si="29"/>
        <v>5.6408007568216042E-3</v>
      </c>
    </row>
    <row r="226" spans="1:15" x14ac:dyDescent="0.55000000000000004">
      <c r="A226" s="3">
        <v>8</v>
      </c>
      <c r="B226" s="3">
        <v>6</v>
      </c>
      <c r="C226" s="5">
        <f>IF(logVir!C226="","",名目付加価値!C226)</f>
        <v>538400.79692199198</v>
      </c>
      <c r="D226" s="5">
        <f>IF(logVir!D226="","",名目付加価値!D226)</f>
        <v>686765.674111453</v>
      </c>
      <c r="E226" s="5">
        <f>IF(logVir!E226="","",名目付加価値!E226)</f>
        <v>740049.20014986803</v>
      </c>
      <c r="F226" s="5">
        <f>IF(logVir!F226="","",名目付加価値!F226)</f>
        <v>727750.01745296805</v>
      </c>
      <c r="G226" s="5">
        <f>IF(logVir!G226="","",名目付加価値!G226)</f>
        <v>549134.99982562801</v>
      </c>
      <c r="I226" s="3">
        <v>8</v>
      </c>
      <c r="J226" s="3">
        <v>6</v>
      </c>
      <c r="K226" s="2">
        <f t="shared" si="24"/>
        <v>4.9011310274688247E-2</v>
      </c>
      <c r="L226" s="2">
        <f t="shared" si="25"/>
        <v>5.7098966180792618E-2</v>
      </c>
      <c r="M226" s="2">
        <f t="shared" si="26"/>
        <v>5.788103182249843E-2</v>
      </c>
      <c r="N226" s="2">
        <f t="shared" si="27"/>
        <v>5.9164813537408857E-2</v>
      </c>
      <c r="O226" s="2">
        <f t="shared" si="29"/>
        <v>4.2511538602197703E-2</v>
      </c>
    </row>
    <row r="227" spans="1:15" x14ac:dyDescent="0.55000000000000004">
      <c r="A227" s="3">
        <v>8</v>
      </c>
      <c r="B227" s="3">
        <v>7</v>
      </c>
      <c r="C227" s="5">
        <f>IF(logVir!C227="","",名目付加価値!C227)</f>
        <v>102026.91467997</v>
      </c>
      <c r="D227" s="5">
        <f>IF(logVir!D227="","",名目付加価値!D227)</f>
        <v>124788.52930208801</v>
      </c>
      <c r="E227" s="5">
        <f>IF(logVir!E227="","",名目付加価値!E227)</f>
        <v>132697.002461136</v>
      </c>
      <c r="F227" s="5">
        <f>IF(logVir!F227="","",名目付加価値!F227)</f>
        <v>120551.94557239</v>
      </c>
      <c r="G227" s="5">
        <f>IF(logVir!G227="","",名目付加価値!G227)</f>
        <v>113680.977131953</v>
      </c>
      <c r="I227" s="3">
        <v>8</v>
      </c>
      <c r="J227" s="3">
        <v>7</v>
      </c>
      <c r="K227" s="2">
        <f t="shared" si="24"/>
        <v>9.2876399892730197E-3</v>
      </c>
      <c r="L227" s="2">
        <f t="shared" si="25"/>
        <v>1.0375148734085436E-2</v>
      </c>
      <c r="M227" s="2">
        <f t="shared" si="26"/>
        <v>1.0378552426849123E-2</v>
      </c>
      <c r="N227" s="2">
        <f t="shared" si="27"/>
        <v>9.8006639784426527E-3</v>
      </c>
      <c r="O227" s="2">
        <f t="shared" si="29"/>
        <v>8.8006651355589504E-3</v>
      </c>
    </row>
    <row r="228" spans="1:15" x14ac:dyDescent="0.55000000000000004">
      <c r="A228" s="3">
        <v>8</v>
      </c>
      <c r="B228" s="3">
        <v>8</v>
      </c>
      <c r="C228" s="5">
        <f>IF(logVir!C228="","",名目付加価値!C228)</f>
        <v>494046.93853932101</v>
      </c>
      <c r="D228" s="5">
        <f>IF(logVir!D228="","",名目付加価値!D228)</f>
        <v>541576.77205469494</v>
      </c>
      <c r="E228" s="5">
        <f>IF(logVir!E228="","",名目付加価値!E228)</f>
        <v>476730.78242512199</v>
      </c>
      <c r="F228" s="5">
        <f>IF(logVir!F228="","",名目付加価値!F228)</f>
        <v>415346.00207897701</v>
      </c>
      <c r="G228" s="5">
        <f>IF(logVir!G228="","",名目付加価値!G228)</f>
        <v>911660.82852797804</v>
      </c>
      <c r="I228" s="3">
        <v>8</v>
      </c>
      <c r="J228" s="3">
        <v>8</v>
      </c>
      <c r="K228" s="2">
        <f t="shared" si="24"/>
        <v>4.4973722055093479E-2</v>
      </c>
      <c r="L228" s="2">
        <f t="shared" si="25"/>
        <v>4.5027692788902243E-2</v>
      </c>
      <c r="M228" s="2">
        <f t="shared" si="26"/>
        <v>3.7286263646694087E-2</v>
      </c>
      <c r="N228" s="2">
        <f t="shared" si="27"/>
        <v>3.3766909209451211E-2</v>
      </c>
      <c r="O228" s="2">
        <f t="shared" si="29"/>
        <v>7.0576642385543217E-2</v>
      </c>
    </row>
    <row r="229" spans="1:15" x14ac:dyDescent="0.55000000000000004">
      <c r="A229" s="3">
        <v>8</v>
      </c>
      <c r="B229" s="3">
        <v>9</v>
      </c>
      <c r="C229" s="5">
        <f>IF(logVir!C229="","",名目付加価値!C229)</f>
        <v>159958.56324083</v>
      </c>
      <c r="D229" s="5">
        <f>IF(logVir!D229="","",名目付加価値!D229)</f>
        <v>223257.467668053</v>
      </c>
      <c r="E229" s="5">
        <f>IF(logVir!E229="","",名目付加価値!E229)</f>
        <v>248751.802343266</v>
      </c>
      <c r="F229" s="5">
        <f>IF(logVir!F229="","",名目付加価値!F229)</f>
        <v>235127.09469586599</v>
      </c>
      <c r="G229" s="5">
        <f>IF(logVir!G229="","",名目付加価値!G229)</f>
        <v>247956.03173564401</v>
      </c>
      <c r="I229" s="3">
        <v>8</v>
      </c>
      <c r="J229" s="3">
        <v>9</v>
      </c>
      <c r="K229" s="2">
        <f t="shared" si="24"/>
        <v>1.4561231742057682E-2</v>
      </c>
      <c r="L229" s="2">
        <f t="shared" si="25"/>
        <v>1.8562038081592826E-2</v>
      </c>
      <c r="M229" s="2">
        <f t="shared" si="26"/>
        <v>1.9455478074185694E-2</v>
      </c>
      <c r="N229" s="2">
        <f t="shared" si="27"/>
        <v>1.9115424777262368E-2</v>
      </c>
      <c r="O229" s="2">
        <f t="shared" ref="O229:O259" si="30">IF(G229="","",G229/SUMIF($A$4:$A$1460,$I229,G$4:G$1460))</f>
        <v>1.9195630251440485E-2</v>
      </c>
    </row>
    <row r="230" spans="1:15" x14ac:dyDescent="0.55000000000000004">
      <c r="A230" s="3">
        <v>8</v>
      </c>
      <c r="B230" s="3">
        <v>10</v>
      </c>
      <c r="C230" s="5">
        <f>IF(logVir!C230="","",名目付加価値!C230)</f>
        <v>922995.21973465104</v>
      </c>
      <c r="D230" s="5">
        <f>IF(logVir!D230="","",名目付加価値!D230)</f>
        <v>850213.50072670996</v>
      </c>
      <c r="E230" s="5">
        <f>IF(logVir!E230="","",名目付加価値!E230)</f>
        <v>867508.79388571798</v>
      </c>
      <c r="F230" s="5">
        <f>IF(logVir!F230="","",名目付加価値!F230)</f>
        <v>723509.57536481298</v>
      </c>
      <c r="G230" s="5">
        <f>IF(logVir!G230="","",名目付加価値!G230)</f>
        <v>933925.42719386006</v>
      </c>
      <c r="I230" s="3">
        <v>8</v>
      </c>
      <c r="J230" s="3">
        <v>10</v>
      </c>
      <c r="K230" s="2">
        <f t="shared" si="24"/>
        <v>8.4021430419657026E-2</v>
      </c>
      <c r="L230" s="2">
        <f t="shared" si="25"/>
        <v>7.0688320273516306E-2</v>
      </c>
      <c r="M230" s="2">
        <f t="shared" si="26"/>
        <v>6.7849953888238695E-2</v>
      </c>
      <c r="N230" s="2">
        <f t="shared" si="27"/>
        <v>5.8820072954179549E-2</v>
      </c>
      <c r="O230" s="2">
        <f t="shared" si="30"/>
        <v>7.230026653251552E-2</v>
      </c>
    </row>
    <row r="231" spans="1:15" x14ac:dyDescent="0.55000000000000004">
      <c r="A231" s="3">
        <v>8</v>
      </c>
      <c r="B231" s="3">
        <v>11</v>
      </c>
      <c r="C231" s="5">
        <f>IF(logVir!C231="","",名目付加価値!C231)</f>
        <v>136056.49358886</v>
      </c>
      <c r="D231" s="5">
        <f>IF(logVir!D231="","",名目付加価値!D231)</f>
        <v>114464.75128157101</v>
      </c>
      <c r="E231" s="5">
        <f>IF(logVir!E231="","",名目付加価値!E231)</f>
        <v>136384.576352359</v>
      </c>
      <c r="F231" s="5">
        <f>IF(logVir!F231="","",名目付加価値!F231)</f>
        <v>142036.06408870901</v>
      </c>
      <c r="G231" s="5">
        <f>IF(logVir!G231="","",名目付加価値!G231)</f>
        <v>117533.952840293</v>
      </c>
      <c r="I231" s="3">
        <v>8</v>
      </c>
      <c r="J231" s="3">
        <v>11</v>
      </c>
      <c r="K231" s="2">
        <f t="shared" si="24"/>
        <v>1.238539589891415E-2</v>
      </c>
      <c r="L231" s="2">
        <f t="shared" si="25"/>
        <v>9.5168107677708197E-3</v>
      </c>
      <c r="M231" s="2">
        <f t="shared" si="26"/>
        <v>1.0666966469729608E-2</v>
      </c>
      <c r="N231" s="2">
        <f t="shared" si="27"/>
        <v>1.1547285531929258E-2</v>
      </c>
      <c r="O231" s="2">
        <f t="shared" si="30"/>
        <v>9.0989450223089071E-3</v>
      </c>
    </row>
    <row r="232" spans="1:15" x14ac:dyDescent="0.55000000000000004">
      <c r="A232" s="3">
        <v>8</v>
      </c>
      <c r="B232" s="3">
        <v>12</v>
      </c>
      <c r="C232" s="5">
        <f>IF(logVir!C232="","",名目付加価値!C232)</f>
        <v>346662.852798849</v>
      </c>
      <c r="D232" s="5">
        <f>IF(logVir!D232="","",名目付加価値!D232)</f>
        <v>325656.73043525498</v>
      </c>
      <c r="E232" s="5">
        <f>IF(logVir!E232="","",名目付加価値!E232)</f>
        <v>362128.318559743</v>
      </c>
      <c r="F232" s="5">
        <f>IF(logVir!F232="","",名目付加価値!F232)</f>
        <v>342332.76552590501</v>
      </c>
      <c r="G232" s="5">
        <f>IF(logVir!G232="","",名目付加価値!G232)</f>
        <v>405830.95886735199</v>
      </c>
      <c r="I232" s="3">
        <v>8</v>
      </c>
      <c r="J232" s="3">
        <v>12</v>
      </c>
      <c r="K232" s="2">
        <f t="shared" si="24"/>
        <v>3.1557161015299685E-2</v>
      </c>
      <c r="L232" s="2">
        <f t="shared" si="25"/>
        <v>2.7075701856718679E-2</v>
      </c>
      <c r="M232" s="2">
        <f t="shared" si="26"/>
        <v>2.8322928700064309E-2</v>
      </c>
      <c r="N232" s="2">
        <f t="shared" si="27"/>
        <v>2.7831059779252598E-2</v>
      </c>
      <c r="O232" s="2">
        <f t="shared" si="30"/>
        <v>3.1417590354529748E-2</v>
      </c>
    </row>
    <row r="233" spans="1:15" x14ac:dyDescent="0.55000000000000004">
      <c r="A233" s="3">
        <v>8</v>
      </c>
      <c r="B233" s="3">
        <v>13</v>
      </c>
      <c r="C233" s="5">
        <f>IF(logVir!C233="","",名目付加価値!C233)</f>
        <v>52678.977682743003</v>
      </c>
      <c r="D233" s="5">
        <f>IF(logVir!D233="","",名目付加価値!D233)</f>
        <v>34774.553468425998</v>
      </c>
      <c r="E233" s="5">
        <f>IF(logVir!E233="","",名目付加価値!E233)</f>
        <v>29964.709405217101</v>
      </c>
      <c r="F233" s="5">
        <f>IF(logVir!F233="","",名目付加価値!F233)</f>
        <v>26041.184886829898</v>
      </c>
      <c r="G233" s="5">
        <f>IF(logVir!G233="","",名目付加価値!G233)</f>
        <v>29488.287132217501</v>
      </c>
      <c r="I233" s="3">
        <v>8</v>
      </c>
      <c r="J233" s="3">
        <v>13</v>
      </c>
      <c r="K233" s="2">
        <f t="shared" si="24"/>
        <v>4.79543443271756E-3</v>
      </c>
      <c r="L233" s="2">
        <f t="shared" si="25"/>
        <v>2.8912205826460476E-3</v>
      </c>
      <c r="M233" s="2">
        <f t="shared" si="26"/>
        <v>2.3436121521164489E-3</v>
      </c>
      <c r="N233" s="2">
        <f t="shared" si="27"/>
        <v>2.1171031414259664E-3</v>
      </c>
      <c r="O233" s="2">
        <f t="shared" si="30"/>
        <v>2.2828493123403519E-3</v>
      </c>
    </row>
    <row r="234" spans="1:15" x14ac:dyDescent="0.55000000000000004">
      <c r="A234" s="3">
        <v>8</v>
      </c>
      <c r="B234" s="3">
        <v>14</v>
      </c>
      <c r="C234" s="5">
        <f>IF(logVir!C234="","",名目付加価値!C234)</f>
        <v>97536.170665915401</v>
      </c>
      <c r="D234" s="5">
        <f>IF(logVir!D234="","",名目付加価値!D234)</f>
        <v>155020.080128826</v>
      </c>
      <c r="E234" s="5">
        <f>IF(logVir!E234="","",名目付加価値!E234)</f>
        <v>440886.45832069102</v>
      </c>
      <c r="F234" s="5">
        <f>IF(logVir!F234="","",名目付加価値!F234)</f>
        <v>399155.97937242599</v>
      </c>
      <c r="G234" s="5">
        <f>IF(logVir!G234="","",名目付加価値!G234)</f>
        <v>262034.436447332</v>
      </c>
      <c r="I234" s="3">
        <v>8</v>
      </c>
      <c r="J234" s="3">
        <v>14</v>
      </c>
      <c r="K234" s="2">
        <f t="shared" si="24"/>
        <v>8.8788418420650047E-3</v>
      </c>
      <c r="L234" s="2">
        <f t="shared" si="25"/>
        <v>1.288865568896083E-2</v>
      </c>
      <c r="M234" s="2">
        <f t="shared" si="26"/>
        <v>3.4482792656218904E-2</v>
      </c>
      <c r="N234" s="2">
        <f t="shared" si="27"/>
        <v>3.2450688458331253E-2</v>
      </c>
      <c r="O234" s="2">
        <f t="shared" si="30"/>
        <v>2.0285516427969628E-2</v>
      </c>
    </row>
    <row r="235" spans="1:15" x14ac:dyDescent="0.55000000000000004">
      <c r="A235" s="3">
        <v>8</v>
      </c>
      <c r="B235" s="3">
        <v>15</v>
      </c>
      <c r="C235" s="5">
        <f>IF(logVir!C235="","",名目付加価値!C235)</f>
        <v>47134.081641275901</v>
      </c>
      <c r="D235" s="5">
        <f>IF(logVir!D235="","",名目付加価値!D235)</f>
        <v>53194.959182576204</v>
      </c>
      <c r="E235" s="5">
        <f>IF(logVir!E235="","",名目付加価値!E235)</f>
        <v>43440.465133191603</v>
      </c>
      <c r="F235" s="5">
        <f>IF(logVir!F235="","",名目付加価値!F235)</f>
        <v>44666.3881862286</v>
      </c>
      <c r="G235" s="5">
        <f>IF(logVir!G235="","",名目付加価値!G235)</f>
        <v>44201.382717365203</v>
      </c>
      <c r="I235" s="3">
        <v>8</v>
      </c>
      <c r="J235" s="3">
        <v>15</v>
      </c>
      <c r="K235" s="2">
        <f t="shared" si="24"/>
        <v>4.2906754838399081E-3</v>
      </c>
      <c r="L235" s="2">
        <f t="shared" si="25"/>
        <v>4.4227271249168993E-3</v>
      </c>
      <c r="M235" s="2">
        <f t="shared" si="26"/>
        <v>3.3975834907317075E-3</v>
      </c>
      <c r="N235" s="2">
        <f t="shared" si="27"/>
        <v>3.6312998489189648E-3</v>
      </c>
      <c r="O235" s="2">
        <f t="shared" si="30"/>
        <v>3.421870374783002E-3</v>
      </c>
    </row>
    <row r="236" spans="1:15" x14ac:dyDescent="0.55000000000000004">
      <c r="A236" s="3">
        <v>8</v>
      </c>
      <c r="B236" s="3">
        <v>16</v>
      </c>
      <c r="C236" s="5">
        <f>IF(logVir!C236="","",名目付加価値!C236)</f>
        <v>277167.58781582903</v>
      </c>
      <c r="D236" s="5">
        <f>IF(logVir!D236="","",名目付加価値!D236)</f>
        <v>367335.05126580602</v>
      </c>
      <c r="E236" s="5">
        <f>IF(logVir!E236="","",名目付加価値!E236)</f>
        <v>415051.44622509601</v>
      </c>
      <c r="F236" s="5">
        <f>IF(logVir!F236="","",名目付加価値!F236)</f>
        <v>433846.33243472403</v>
      </c>
      <c r="G236" s="5">
        <f>IF(logVir!G236="","",名目付加価値!G236)</f>
        <v>463964.83201887202</v>
      </c>
      <c r="I236" s="3">
        <v>8</v>
      </c>
      <c r="J236" s="3">
        <v>16</v>
      </c>
      <c r="K236" s="2">
        <f t="shared" si="24"/>
        <v>2.5230918531676527E-2</v>
      </c>
      <c r="L236" s="2">
        <f t="shared" si="25"/>
        <v>3.0540914404877644E-2</v>
      </c>
      <c r="M236" s="2">
        <f t="shared" si="26"/>
        <v>3.2462174085268566E-2</v>
      </c>
      <c r="N236" s="2">
        <f t="shared" si="27"/>
        <v>3.5270953963320251E-2</v>
      </c>
      <c r="O236" s="2">
        <f t="shared" si="30"/>
        <v>3.5918050884929123E-2</v>
      </c>
    </row>
    <row r="237" spans="1:15" x14ac:dyDescent="0.55000000000000004">
      <c r="A237" s="3">
        <v>8</v>
      </c>
      <c r="B237" s="3">
        <v>17</v>
      </c>
      <c r="C237" s="5">
        <f>IF(logVir!C237="","",名目付加価値!C237)</f>
        <v>328184.376014521</v>
      </c>
      <c r="D237" s="5">
        <f>IF(logVir!D237="","",名目付加価値!D237)</f>
        <v>429475.89360832301</v>
      </c>
      <c r="E237" s="5">
        <f>IF(logVir!E237="","",名目付加価値!E237)</f>
        <v>472527.266644469</v>
      </c>
      <c r="F237" s="5">
        <f>IF(logVir!F237="","",名目付加価値!F237)</f>
        <v>493083.01791449101</v>
      </c>
      <c r="G237" s="5">
        <f>IF(logVir!G237="","",名目付加価値!G237)</f>
        <v>328337.39761268301</v>
      </c>
      <c r="I237" s="3">
        <v>8</v>
      </c>
      <c r="J237" s="3">
        <v>17</v>
      </c>
      <c r="K237" s="2">
        <f t="shared" si="24"/>
        <v>2.9875041738623462E-2</v>
      </c>
      <c r="L237" s="2">
        <f t="shared" si="25"/>
        <v>3.570741877327379E-2</v>
      </c>
      <c r="M237" s="2">
        <f t="shared" si="26"/>
        <v>3.69574965449702E-2</v>
      </c>
      <c r="N237" s="2">
        <f t="shared" si="27"/>
        <v>4.0086793698028388E-2</v>
      </c>
      <c r="O237" s="2">
        <f t="shared" si="30"/>
        <v>2.5418390664570582E-2</v>
      </c>
    </row>
    <row r="238" spans="1:15" x14ac:dyDescent="0.55000000000000004">
      <c r="A238" s="3">
        <v>8</v>
      </c>
      <c r="B238" s="3">
        <v>18</v>
      </c>
      <c r="C238" s="5">
        <f>IF(logVir!C238="","",名目付加価値!C238)</f>
        <v>489467.29292668501</v>
      </c>
      <c r="D238" s="5">
        <f>IF(logVir!D238="","",名目付加価値!D238)</f>
        <v>701827.60245684104</v>
      </c>
      <c r="E238" s="5">
        <f>IF(logVir!E238="","",名目付加価値!E238)</f>
        <v>671708.62743309501</v>
      </c>
      <c r="F238" s="5">
        <f>IF(logVir!F238="","",名目付加価値!F238)</f>
        <v>667354.53201899398</v>
      </c>
      <c r="G238" s="5">
        <f>IF(logVir!G238="","",名目付加価値!G238)</f>
        <v>751554.53678568604</v>
      </c>
      <c r="I238" s="3">
        <v>8</v>
      </c>
      <c r="J238" s="3">
        <v>18</v>
      </c>
      <c r="K238" s="2">
        <f t="shared" si="24"/>
        <v>4.4556831082137621E-2</v>
      </c>
      <c r="L238" s="2">
        <f t="shared" si="25"/>
        <v>5.8351242713575856E-2</v>
      </c>
      <c r="M238" s="2">
        <f t="shared" si="26"/>
        <v>5.2535950896275885E-2</v>
      </c>
      <c r="N238" s="2">
        <f t="shared" si="27"/>
        <v>5.4254765377316168E-2</v>
      </c>
      <c r="O238" s="2">
        <f t="shared" si="30"/>
        <v>5.8181940164744206E-2</v>
      </c>
    </row>
    <row r="239" spans="1:15" x14ac:dyDescent="0.55000000000000004">
      <c r="A239" s="3">
        <v>8</v>
      </c>
      <c r="B239" s="3">
        <v>19</v>
      </c>
      <c r="C239" s="5">
        <f>IF(logVir!C239="","",名目付加価値!C239)</f>
        <v>346787.63027241902</v>
      </c>
      <c r="D239" s="5">
        <f>IF(logVir!D239="","",名目付加価値!D239)</f>
        <v>314871.24026789499</v>
      </c>
      <c r="E239" s="5">
        <f>IF(logVir!E239="","",名目付加価値!E239)</f>
        <v>304902.16305930499</v>
      </c>
      <c r="F239" s="5">
        <f>IF(logVir!F239="","",名目付加価値!F239)</f>
        <v>302751.59173925902</v>
      </c>
      <c r="G239" s="5">
        <f>IF(logVir!G239="","",名目付加価値!G239)</f>
        <v>366887.37408905901</v>
      </c>
      <c r="I239" s="3">
        <v>8</v>
      </c>
      <c r="J239" s="3">
        <v>19</v>
      </c>
      <c r="K239" s="2">
        <f t="shared" si="24"/>
        <v>3.1568519667640828E-2</v>
      </c>
      <c r="L239" s="2">
        <f t="shared" si="25"/>
        <v>2.6178976290016261E-2</v>
      </c>
      <c r="M239" s="2">
        <f t="shared" si="26"/>
        <v>2.3847133135486552E-2</v>
      </c>
      <c r="N239" s="2">
        <f t="shared" si="27"/>
        <v>2.4613179036528977E-2</v>
      </c>
      <c r="O239" s="2">
        <f t="shared" si="30"/>
        <v>2.8402754825677889E-2</v>
      </c>
    </row>
    <row r="240" spans="1:15" x14ac:dyDescent="0.55000000000000004">
      <c r="A240" s="3">
        <v>8</v>
      </c>
      <c r="B240" s="3">
        <v>20</v>
      </c>
      <c r="C240" s="5">
        <f>IF(logVir!C240="","",名目付加価値!C240)</f>
        <v>552555.90671429003</v>
      </c>
      <c r="D240" s="5">
        <f>IF(logVir!D240="","",名目付加価値!D240)</f>
        <v>678138.32994955406</v>
      </c>
      <c r="E240" s="5">
        <f>IF(logVir!E240="","",名目付加価値!E240)</f>
        <v>671105.06041650905</v>
      </c>
      <c r="F240" s="5">
        <f>IF(logVir!F240="","",名目付加価値!F240)</f>
        <v>654878.210531794</v>
      </c>
      <c r="G240" s="5">
        <f>IF(logVir!G240="","",名目付加価値!G240)</f>
        <v>679122.62058066297</v>
      </c>
      <c r="I240" s="3">
        <v>8</v>
      </c>
      <c r="J240" s="3">
        <v>20</v>
      </c>
      <c r="K240" s="2">
        <f t="shared" si="24"/>
        <v>5.0299867947650082E-2</v>
      </c>
      <c r="L240" s="2">
        <f t="shared" si="25"/>
        <v>5.6381672857756818E-2</v>
      </c>
      <c r="M240" s="2">
        <f t="shared" si="26"/>
        <v>5.2488744465018417E-2</v>
      </c>
      <c r="N240" s="2">
        <f t="shared" si="27"/>
        <v>5.3240462090857421E-2</v>
      </c>
      <c r="O240" s="2">
        <f t="shared" si="30"/>
        <v>5.2574590054554997E-2</v>
      </c>
    </row>
    <row r="241" spans="1:15" x14ac:dyDescent="0.55000000000000004">
      <c r="A241" s="3">
        <v>8</v>
      </c>
      <c r="B241" s="3">
        <v>21</v>
      </c>
      <c r="C241" s="5">
        <f>IF(logVir!C241="","",名目付加価値!C241)</f>
        <v>534476.21882741898</v>
      </c>
      <c r="D241" s="5">
        <f>IF(logVir!D241="","",名目付加価値!D241)</f>
        <v>557945.68410631898</v>
      </c>
      <c r="E241" s="5">
        <f>IF(logVir!E241="","",名目付加価値!E241)</f>
        <v>657800.56631306</v>
      </c>
      <c r="F241" s="5">
        <f>IF(logVir!F241="","",名目付加価値!F241)</f>
        <v>548367.472837504</v>
      </c>
      <c r="G241" s="5">
        <f>IF(logVir!G241="","",名目付加価値!G241)</f>
        <v>574509.85765081504</v>
      </c>
      <c r="I241" s="3">
        <v>8</v>
      </c>
      <c r="J241" s="3">
        <v>21</v>
      </c>
      <c r="K241" s="2">
        <f t="shared" si="24"/>
        <v>4.8654050932224399E-2</v>
      </c>
      <c r="L241" s="2">
        <f t="shared" si="25"/>
        <v>4.6388634360219581E-2</v>
      </c>
      <c r="M241" s="2">
        <f t="shared" si="26"/>
        <v>5.1448167910881165E-2</v>
      </c>
      <c r="N241" s="2">
        <f t="shared" si="27"/>
        <v>4.4581323946869963E-2</v>
      </c>
      <c r="O241" s="2">
        <f t="shared" si="30"/>
        <v>4.4475944892642234E-2</v>
      </c>
    </row>
    <row r="242" spans="1:15" x14ac:dyDescent="0.55000000000000004">
      <c r="A242" s="3">
        <v>8</v>
      </c>
      <c r="B242" s="3">
        <v>22</v>
      </c>
      <c r="C242" s="5">
        <f>IF(logVir!C242="","",名目付加価値!C242)</f>
        <v>238461.12181037501</v>
      </c>
      <c r="D242" s="5">
        <f>IF(logVir!D242="","",名目付加価値!D242)</f>
        <v>222421.83810067101</v>
      </c>
      <c r="E242" s="5">
        <f>IF(logVir!E242="","",名目付加価値!E242)</f>
        <v>253564.72417017099</v>
      </c>
      <c r="F242" s="5">
        <f>IF(logVir!F242="","",名目付加価値!F242)</f>
        <v>165435.58828255199</v>
      </c>
      <c r="G242" s="5">
        <f>IF(logVir!G242="","",名目付加価値!G242)</f>
        <v>159208.80016758901</v>
      </c>
      <c r="I242" s="3">
        <v>8</v>
      </c>
      <c r="J242" s="3">
        <v>22</v>
      </c>
      <c r="K242" s="2">
        <f t="shared" si="24"/>
        <v>2.1707419632946551E-2</v>
      </c>
      <c r="L242" s="2">
        <f t="shared" si="25"/>
        <v>1.8492562296465176E-2</v>
      </c>
      <c r="M242" s="2">
        <f t="shared" si="26"/>
        <v>1.9831908291752135E-2</v>
      </c>
      <c r="N242" s="2">
        <f t="shared" si="27"/>
        <v>1.3449626243150577E-2</v>
      </c>
      <c r="O242" s="2">
        <f t="shared" si="30"/>
        <v>1.2325222497715888E-2</v>
      </c>
    </row>
    <row r="243" spans="1:15" x14ac:dyDescent="0.55000000000000004">
      <c r="A243" s="3">
        <v>8</v>
      </c>
      <c r="B243" s="3">
        <v>23</v>
      </c>
      <c r="C243" s="5">
        <f>IF(logVir!C243="","",名目付加価値!C243)</f>
        <v>178152.15505257301</v>
      </c>
      <c r="D243" s="5">
        <f>IF(logVir!D243="","",名目付加価値!D243)</f>
        <v>162579.302102591</v>
      </c>
      <c r="E243" s="5">
        <f>IF(logVir!E243="","",名目付加価値!E243)</f>
        <v>152135.64403499899</v>
      </c>
      <c r="F243" s="5">
        <f>IF(logVir!F243="","",名目付加価値!F243)</f>
        <v>162481.530490181</v>
      </c>
      <c r="G243" s="5">
        <f>IF(logVir!G243="","",名目付加価値!G243)</f>
        <v>149582.69711911399</v>
      </c>
      <c r="I243" s="3">
        <v>8</v>
      </c>
      <c r="J243" s="3">
        <v>23</v>
      </c>
      <c r="K243" s="2">
        <f t="shared" si="24"/>
        <v>1.6217417576837492E-2</v>
      </c>
      <c r="L243" s="2">
        <f t="shared" si="25"/>
        <v>1.3517143361108324E-2</v>
      </c>
      <c r="M243" s="2">
        <f t="shared" si="26"/>
        <v>1.1898895440928529E-2</v>
      </c>
      <c r="N243" s="2">
        <f t="shared" si="27"/>
        <v>1.3209466470875952E-2</v>
      </c>
      <c r="O243" s="2">
        <f t="shared" si="30"/>
        <v>1.1580013302410685E-2</v>
      </c>
    </row>
    <row r="244" spans="1:15" x14ac:dyDescent="0.55000000000000004">
      <c r="A244" s="3">
        <v>8</v>
      </c>
      <c r="B244" s="3">
        <v>24</v>
      </c>
      <c r="C244" s="5">
        <f>IF(logVir!C244="","",名目付加価値!C244)</f>
        <v>144931.213843242</v>
      </c>
      <c r="D244" s="5">
        <f>IF(logVir!D244="","",名目付加価値!D244)</f>
        <v>122999.891609092</v>
      </c>
      <c r="E244" s="5">
        <f>IF(logVir!E244="","",名目付加価値!E244)</f>
        <v>135011.518772207</v>
      </c>
      <c r="F244" s="5">
        <f>IF(logVir!F244="","",名目付加価値!F244)</f>
        <v>127458.869261179</v>
      </c>
      <c r="G244" s="5">
        <f>IF(logVir!G244="","",名目付加価値!G244)</f>
        <v>130472.338788772</v>
      </c>
      <c r="I244" s="3">
        <v>8</v>
      </c>
      <c r="J244" s="3">
        <v>24</v>
      </c>
      <c r="K244" s="2">
        <f t="shared" si="24"/>
        <v>1.3193272986903672E-2</v>
      </c>
      <c r="L244" s="2">
        <f t="shared" si="25"/>
        <v>1.0226438093772484E-2</v>
      </c>
      <c r="M244" s="2">
        <f t="shared" si="26"/>
        <v>1.0559576326648841E-2</v>
      </c>
      <c r="N244" s="2">
        <f t="shared" si="27"/>
        <v>1.0362184888596011E-2</v>
      </c>
      <c r="O244" s="2">
        <f t="shared" si="30"/>
        <v>1.010057612189927E-2</v>
      </c>
    </row>
    <row r="245" spans="1:15" x14ac:dyDescent="0.55000000000000004">
      <c r="A245" s="3">
        <v>8</v>
      </c>
      <c r="B245" s="3">
        <v>25</v>
      </c>
      <c r="C245" s="5">
        <f>IF(logVir!C245="","",名目付加価値!C245)</f>
        <v>339988.57267894899</v>
      </c>
      <c r="D245" s="5">
        <f>IF(logVir!D245="","",名目付加価値!D245)</f>
        <v>330876.40401427</v>
      </c>
      <c r="E245" s="5">
        <f>IF(logVir!E245="","",名目付加価値!E245)</f>
        <v>312401.85550970299</v>
      </c>
      <c r="F245" s="5">
        <f>IF(logVir!F245="","",名目付加価値!F245)</f>
        <v>313522.99018991197</v>
      </c>
      <c r="G245" s="5">
        <f>IF(logVir!G245="","",名目付加価値!G245)</f>
        <v>353975.548089188</v>
      </c>
      <c r="I245" s="3">
        <v>8</v>
      </c>
      <c r="J245" s="3">
        <v>25</v>
      </c>
      <c r="K245" s="2">
        <f t="shared" si="24"/>
        <v>3.0949592795329165E-2</v>
      </c>
      <c r="L245" s="2">
        <f t="shared" si="25"/>
        <v>2.7509675155615077E-2</v>
      </c>
      <c r="M245" s="2">
        <f t="shared" si="26"/>
        <v>2.4433702159941315E-2</v>
      </c>
      <c r="N245" s="2">
        <f t="shared" si="27"/>
        <v>2.5488875038709016E-2</v>
      </c>
      <c r="O245" s="2">
        <f t="shared" si="30"/>
        <v>2.7403179876726039E-2</v>
      </c>
    </row>
    <row r="246" spans="1:15" x14ac:dyDescent="0.55000000000000004">
      <c r="A246" s="3">
        <v>8</v>
      </c>
      <c r="B246" s="3">
        <v>26</v>
      </c>
      <c r="C246" s="5">
        <f>IF(logVir!C246="","",名目付加価値!C246)</f>
        <v>314468.899879192</v>
      </c>
      <c r="D246" s="5">
        <f>IF(logVir!D246="","",名目付加価値!D246)</f>
        <v>339177.85707162798</v>
      </c>
      <c r="E246" s="5">
        <f>IF(logVir!E246="","",名目付加価値!E246)</f>
        <v>371555.97165182402</v>
      </c>
      <c r="F246" s="5">
        <f>IF(logVir!F246="","",名目付加価値!F246)</f>
        <v>371468.04355513898</v>
      </c>
      <c r="G246" s="5">
        <f>IF(logVir!G246="","",名目付加価値!G246)</f>
        <v>380377.59595498902</v>
      </c>
      <c r="I246" s="3">
        <v>8</v>
      </c>
      <c r="J246" s="3">
        <v>26</v>
      </c>
      <c r="K246" s="2">
        <f t="shared" si="24"/>
        <v>2.8626504477392237E-2</v>
      </c>
      <c r="L246" s="2">
        <f t="shared" si="25"/>
        <v>2.8199873290498265E-2</v>
      </c>
      <c r="M246" s="2">
        <f t="shared" si="26"/>
        <v>2.9060288173628646E-2</v>
      </c>
      <c r="N246" s="2">
        <f t="shared" si="27"/>
        <v>3.0199707323904285E-2</v>
      </c>
      <c r="O246" s="2">
        <f t="shared" si="30"/>
        <v>2.9447106556650785E-2</v>
      </c>
    </row>
    <row r="247" spans="1:15" x14ac:dyDescent="0.55000000000000004">
      <c r="A247" s="3">
        <v>8</v>
      </c>
      <c r="B247" s="3">
        <v>27</v>
      </c>
      <c r="C247" s="5">
        <f>IF(logVir!C247="","",名目付加価値!C247)</f>
        <v>1330284.88570598</v>
      </c>
      <c r="D247" s="5">
        <f>IF(logVir!D247="","",名目付加価値!D247)</f>
        <v>1457951.20588731</v>
      </c>
      <c r="E247" s="5">
        <f>IF(logVir!E247="","",名目付加価値!E247)</f>
        <v>1528657.6388584501</v>
      </c>
      <c r="F247" s="5">
        <f>IF(logVir!F247="","",名目付加価値!F247)</f>
        <v>1557552.97512231</v>
      </c>
      <c r="G247" s="5">
        <f>IF(logVir!G247="","",名目付加価値!G247)</f>
        <v>1659909.7540932</v>
      </c>
      <c r="I247" s="3">
        <v>8</v>
      </c>
      <c r="J247" s="3">
        <v>27</v>
      </c>
      <c r="K247" s="2">
        <f t="shared" si="24"/>
        <v>0.12109752745501705</v>
      </c>
      <c r="L247" s="2">
        <f t="shared" si="25"/>
        <v>0.12121675519952582</v>
      </c>
      <c r="M247" s="2">
        <f t="shared" si="26"/>
        <v>0.11955999874407409</v>
      </c>
      <c r="N247" s="2">
        <f t="shared" si="27"/>
        <v>0.12662635401957015</v>
      </c>
      <c r="O247" s="2">
        <f t="shared" si="30"/>
        <v>0.12850267713714267</v>
      </c>
    </row>
    <row r="248" spans="1:15" x14ac:dyDescent="0.55000000000000004">
      <c r="A248" s="3">
        <v>8</v>
      </c>
      <c r="B248" s="3">
        <v>28</v>
      </c>
      <c r="C248" s="5">
        <f>IF(logVir!C248="","",名目付加価値!C248)</f>
        <v>536450.40147880802</v>
      </c>
      <c r="D248" s="5">
        <f>IF(logVir!D248="","",名目付加価値!D248)</f>
        <v>543559.28792074102</v>
      </c>
      <c r="E248" s="5">
        <f>IF(logVir!E248="","",名目付加価値!E248)</f>
        <v>557919.77784703497</v>
      </c>
      <c r="F248" s="5">
        <f>IF(logVir!F248="","",名目付加価値!F248)</f>
        <v>552963.62839954998</v>
      </c>
      <c r="G248" s="5">
        <f>IF(logVir!G248="","",名目付加価値!G248)</f>
        <v>567745.59638764395</v>
      </c>
      <c r="I248" s="3">
        <v>8</v>
      </c>
      <c r="J248" s="3">
        <v>28</v>
      </c>
      <c r="K248" s="2">
        <f t="shared" si="24"/>
        <v>4.8833763293385991E-2</v>
      </c>
      <c r="L248" s="2">
        <f t="shared" si="25"/>
        <v>4.51925228184967E-2</v>
      </c>
      <c r="M248" s="2">
        <f t="shared" si="26"/>
        <v>4.3636250683638071E-2</v>
      </c>
      <c r="N248" s="2">
        <f t="shared" si="27"/>
        <v>4.4954983418248745E-2</v>
      </c>
      <c r="O248" s="2">
        <f t="shared" si="30"/>
        <v>4.3952286495534128E-2</v>
      </c>
    </row>
    <row r="249" spans="1:15" x14ac:dyDescent="0.55000000000000004">
      <c r="A249" s="3">
        <v>8</v>
      </c>
      <c r="B249" s="3">
        <v>29</v>
      </c>
      <c r="C249" s="5">
        <f>IF(logVir!C249="","",名目付加価値!C249)</f>
        <v>436710.13541934598</v>
      </c>
      <c r="D249" s="5">
        <f>IF(logVir!D249="","",名目付加価値!D249)</f>
        <v>426188.65525665297</v>
      </c>
      <c r="E249" s="5">
        <f>IF(logVir!E249="","",名目付加価値!E249)</f>
        <v>434434.76900958701</v>
      </c>
      <c r="F249" s="5">
        <f>IF(logVir!F249="","",名目付加価値!F249)</f>
        <v>430984.822727422</v>
      </c>
      <c r="G249" s="5">
        <f>IF(logVir!G249="","",名目付加価値!G249)</f>
        <v>433865.87099130102</v>
      </c>
      <c r="I249" s="3">
        <v>8</v>
      </c>
      <c r="J249" s="3">
        <v>29</v>
      </c>
      <c r="K249" s="2">
        <f t="shared" si="24"/>
        <v>3.9754279840413832E-2</v>
      </c>
      <c r="L249" s="2">
        <f t="shared" si="25"/>
        <v>3.5434111707202003E-2</v>
      </c>
      <c r="M249" s="2">
        <f t="shared" si="26"/>
        <v>3.3978190483485986E-2</v>
      </c>
      <c r="N249" s="2">
        <f t="shared" si="27"/>
        <v>3.5038318189760886E-2</v>
      </c>
      <c r="O249" s="2">
        <f t="shared" si="30"/>
        <v>3.3587925972082669E-2</v>
      </c>
    </row>
    <row r="250" spans="1:15" x14ac:dyDescent="0.55000000000000004">
      <c r="A250" s="3">
        <v>8</v>
      </c>
      <c r="B250" s="3">
        <v>30</v>
      </c>
      <c r="C250" s="5">
        <f>IF(logVir!C250="","",名目付加価値!C250)</f>
        <v>640443.99675778695</v>
      </c>
      <c r="D250" s="5">
        <f>IF(logVir!D250="","",名目付加価値!D250)</f>
        <v>769907.62688733998</v>
      </c>
      <c r="E250" s="5">
        <f>IF(logVir!E250="","",名目付加価値!E250)</f>
        <v>853269.008535175</v>
      </c>
      <c r="F250" s="5">
        <f>IF(logVir!F250="","",名目付加価値!F250)</f>
        <v>861095.49142725603</v>
      </c>
      <c r="G250" s="5">
        <f>IF(logVir!G250="","",名目付加価値!G250)</f>
        <v>891196.17886379396</v>
      </c>
      <c r="I250" s="3">
        <v>8</v>
      </c>
      <c r="J250" s="3">
        <v>30</v>
      </c>
      <c r="K250" s="2">
        <f t="shared" si="24"/>
        <v>5.8300432722437505E-2</v>
      </c>
      <c r="L250" s="2">
        <f t="shared" si="25"/>
        <v>6.4011541646795012E-2</v>
      </c>
      <c r="M250" s="2">
        <f t="shared" si="26"/>
        <v>6.6736225951159078E-2</v>
      </c>
      <c r="N250" s="2">
        <f t="shared" si="27"/>
        <v>7.0005569174018664E-2</v>
      </c>
      <c r="O250" s="2">
        <f t="shared" si="30"/>
        <v>6.8992362118476522E-2</v>
      </c>
    </row>
    <row r="251" spans="1:15" x14ac:dyDescent="0.55000000000000004">
      <c r="A251" s="3">
        <v>8</v>
      </c>
      <c r="B251" s="3">
        <v>31</v>
      </c>
      <c r="C251" s="5">
        <f>IF(logVir!C251="","",名目付加価値!C251)</f>
        <v>515217.93520141602</v>
      </c>
      <c r="D251" s="5">
        <f>IF(logVir!D251="","",名目付加価値!D251)</f>
        <v>476134.08455313701</v>
      </c>
      <c r="E251" s="5">
        <f>IF(logVir!E251="","",名目付加価値!E251)</f>
        <v>493863.64652099402</v>
      </c>
      <c r="F251" s="5">
        <f>IF(logVir!F251="","",名目付加価値!F251)</f>
        <v>443323.56476054701</v>
      </c>
      <c r="G251" s="5">
        <f>IF(logVir!G251="","",名目付加価値!G251)</f>
        <v>476857.79962598003</v>
      </c>
      <c r="I251" s="3">
        <v>8</v>
      </c>
      <c r="J251" s="3">
        <v>31</v>
      </c>
      <c r="K251" s="2">
        <f t="shared" si="24"/>
        <v>4.6900944845554293E-2</v>
      </c>
      <c r="L251" s="2">
        <f t="shared" si="25"/>
        <v>3.958666691749968E-2</v>
      </c>
      <c r="M251" s="2">
        <f t="shared" si="26"/>
        <v>3.8626266246173803E-2</v>
      </c>
      <c r="N251" s="2">
        <f t="shared" si="27"/>
        <v>3.6041436505348162E-2</v>
      </c>
      <c r="O251" s="2">
        <f t="shared" si="30"/>
        <v>3.6916165902730759E-2</v>
      </c>
    </row>
    <row r="252" spans="1:15" x14ac:dyDescent="0.55000000000000004">
      <c r="A252" s="3">
        <v>9</v>
      </c>
      <c r="B252" s="3">
        <v>1</v>
      </c>
      <c r="C252" s="5">
        <f>IF(logVir!C252="","",名目付加価値!C252)</f>
        <v>147208.74285552901</v>
      </c>
      <c r="D252" s="5">
        <f>IF(logVir!D252="","",名目付加価値!D252)</f>
        <v>137318.427814845</v>
      </c>
      <c r="E252" s="5">
        <f>IF(logVir!E252="","",名目付加価値!E252)</f>
        <v>156378.483390913</v>
      </c>
      <c r="F252" s="5">
        <f>IF(logVir!F252="","",名目付加価値!F252)</f>
        <v>159967.36611535001</v>
      </c>
      <c r="G252" s="5">
        <f>IF(logVir!G252="","",名目付加価値!G252)</f>
        <v>135419.86054297199</v>
      </c>
      <c r="I252" s="3">
        <v>9</v>
      </c>
      <c r="J252" s="3">
        <v>1</v>
      </c>
      <c r="K252" s="2">
        <f t="shared" si="24"/>
        <v>1.9940993253900665E-2</v>
      </c>
      <c r="L252" s="2">
        <f t="shared" si="25"/>
        <v>1.725539035107735E-2</v>
      </c>
      <c r="M252" s="2">
        <f t="shared" si="26"/>
        <v>1.8714648491811932E-2</v>
      </c>
      <c r="N252" s="2">
        <f t="shared" si="27"/>
        <v>2.017655777483195E-2</v>
      </c>
      <c r="O252" s="2">
        <f t="shared" si="30"/>
        <v>1.6683315991787781E-2</v>
      </c>
    </row>
    <row r="253" spans="1:15" x14ac:dyDescent="0.55000000000000004">
      <c r="A253" s="3">
        <v>9</v>
      </c>
      <c r="B253" s="3">
        <v>2</v>
      </c>
      <c r="C253" s="5">
        <f>IF(logVir!C253="","",名目付加価値!C253)</f>
        <v>6622.8301290913296</v>
      </c>
      <c r="D253" s="5">
        <f>IF(logVir!D253="","",名目付加価値!D253)</f>
        <v>8211.0337096612202</v>
      </c>
      <c r="E253" s="5">
        <f>IF(logVir!E253="","",名目付加価値!E253)</f>
        <v>7664.3023633800904</v>
      </c>
      <c r="F253" s="5">
        <f>IF(logVir!F253="","",名目付加価値!F253)</f>
        <v>7940.1698588915797</v>
      </c>
      <c r="G253" s="5">
        <f>IF(logVir!G253="","",名目付加価値!G253)</f>
        <v>9058.3015144748097</v>
      </c>
      <c r="I253" s="3">
        <v>9</v>
      </c>
      <c r="J253" s="3">
        <v>2</v>
      </c>
      <c r="K253" s="2">
        <f t="shared" si="24"/>
        <v>8.9713293085825715E-4</v>
      </c>
      <c r="L253" s="2">
        <f t="shared" si="25"/>
        <v>1.0317959075172435E-3</v>
      </c>
      <c r="M253" s="2">
        <f t="shared" si="26"/>
        <v>9.1722800704663104E-4</v>
      </c>
      <c r="N253" s="2">
        <f t="shared" si="27"/>
        <v>1.0014873645189835E-3</v>
      </c>
      <c r="O253" s="2">
        <f t="shared" si="30"/>
        <v>1.1159552661547619E-3</v>
      </c>
    </row>
    <row r="254" spans="1:15" x14ac:dyDescent="0.55000000000000004">
      <c r="A254" s="3">
        <v>9</v>
      </c>
      <c r="B254" s="3">
        <v>3</v>
      </c>
      <c r="C254" s="5">
        <f>IF(logVir!C254="","",名目付加価値!C254)</f>
        <v>581005.846210327</v>
      </c>
      <c r="D254" s="5">
        <f>IF(logVir!D254="","",名目付加価値!D254)</f>
        <v>910857.60178437596</v>
      </c>
      <c r="E254" s="5">
        <f>IF(logVir!E254="","",名目付加価値!E254)</f>
        <v>886122.200193814</v>
      </c>
      <c r="F254" s="5">
        <f>IF(logVir!F254="","",名目付加価値!F254)</f>
        <v>776758.25012646604</v>
      </c>
      <c r="G254" s="5">
        <f>IF(logVir!G254="","",名目付加価値!G254)</f>
        <v>912935.90740051097</v>
      </c>
      <c r="I254" s="3">
        <v>9</v>
      </c>
      <c r="J254" s="3">
        <v>3</v>
      </c>
      <c r="K254" s="2">
        <f t="shared" si="24"/>
        <v>7.8703434558417093E-2</v>
      </c>
      <c r="L254" s="2">
        <f t="shared" si="25"/>
        <v>0.1144580791023042</v>
      </c>
      <c r="M254" s="2">
        <f t="shared" si="26"/>
        <v>0.10604697742184319</v>
      </c>
      <c r="N254" s="2">
        <f t="shared" si="27"/>
        <v>9.7971905716400617E-2</v>
      </c>
      <c r="O254" s="2">
        <f t="shared" si="30"/>
        <v>0.11247093419195431</v>
      </c>
    </row>
    <row r="255" spans="1:15" x14ac:dyDescent="0.55000000000000004">
      <c r="A255" s="3">
        <v>9</v>
      </c>
      <c r="B255" s="3">
        <v>4</v>
      </c>
      <c r="C255" s="5">
        <f>IF(logVir!C255="","",名目付加価値!C255)</f>
        <v>17513.6177555211</v>
      </c>
      <c r="D255" s="5">
        <f>IF(logVir!D255="","",名目付加価値!D255)</f>
        <v>19660.7659526645</v>
      </c>
      <c r="E255" s="5">
        <f>IF(logVir!E255="","",名目付加価値!E255)</f>
        <v>25822.124544950999</v>
      </c>
      <c r="F255" s="5">
        <f>IF(logVir!F255="","",名目付加価値!F255)</f>
        <v>18472.927495772801</v>
      </c>
      <c r="G255" s="5">
        <f>IF(logVir!G255="","",名目付加価値!G255)</f>
        <v>14279.988899366799</v>
      </c>
      <c r="I255" s="3">
        <v>9</v>
      </c>
      <c r="J255" s="3">
        <v>4</v>
      </c>
      <c r="K255" s="2">
        <f t="shared" si="24"/>
        <v>2.3724061950381914E-3</v>
      </c>
      <c r="L255" s="2">
        <f t="shared" si="25"/>
        <v>2.4705656517698756E-3</v>
      </c>
      <c r="M255" s="2">
        <f t="shared" si="26"/>
        <v>3.0902715878278453E-3</v>
      </c>
      <c r="N255" s="2">
        <f t="shared" si="27"/>
        <v>2.3299757815602147E-3</v>
      </c>
      <c r="O255" s="2">
        <f t="shared" si="30"/>
        <v>1.7592513107910015E-3</v>
      </c>
    </row>
    <row r="256" spans="1:15" x14ac:dyDescent="0.55000000000000004">
      <c r="A256" s="3">
        <v>9</v>
      </c>
      <c r="B256" s="3">
        <v>5</v>
      </c>
      <c r="C256" s="5">
        <f>IF(logVir!C256="","",名目付加価値!C256)</f>
        <v>72260.783075297295</v>
      </c>
      <c r="D256" s="5">
        <f>IF(logVir!D256="","",名目付加価値!D256)</f>
        <v>102258.99406697199</v>
      </c>
      <c r="E256" s="5">
        <f>IF(logVir!E256="","",名目付加価値!E256)</f>
        <v>119268.807071823</v>
      </c>
      <c r="F256" s="5">
        <f>IF(logVir!F256="","",名目付加価値!F256)</f>
        <v>115247.974887483</v>
      </c>
      <c r="G256" s="5">
        <f>IF(logVir!G256="","",名目付加価値!G256)</f>
        <v>108266.68742448901</v>
      </c>
      <c r="I256" s="3">
        <v>9</v>
      </c>
      <c r="J256" s="3">
        <v>5</v>
      </c>
      <c r="K256" s="2">
        <f t="shared" si="24"/>
        <v>9.7884932638833549E-3</v>
      </c>
      <c r="L256" s="2">
        <f t="shared" si="25"/>
        <v>1.2849832958423582E-2</v>
      </c>
      <c r="M256" s="2">
        <f t="shared" si="26"/>
        <v>1.4273535284308839E-2</v>
      </c>
      <c r="N256" s="2">
        <f t="shared" si="27"/>
        <v>1.4536136214638546E-2</v>
      </c>
      <c r="O256" s="2">
        <f t="shared" si="30"/>
        <v>1.3338127438949035E-2</v>
      </c>
    </row>
    <row r="257" spans="1:15" x14ac:dyDescent="0.55000000000000004">
      <c r="A257" s="3">
        <v>9</v>
      </c>
      <c r="B257" s="3">
        <v>6</v>
      </c>
      <c r="C257" s="5">
        <f>IF(logVir!C257="","",名目付加価値!C257)</f>
        <v>186320.15714646701</v>
      </c>
      <c r="D257" s="5">
        <f>IF(logVir!D257="","",名目付加価値!D257)</f>
        <v>230024.67367845401</v>
      </c>
      <c r="E257" s="5">
        <f>IF(logVir!E257="","",名目付加価値!E257)</f>
        <v>260328.08239110501</v>
      </c>
      <c r="F257" s="5">
        <f>IF(logVir!F257="","",名目付加価値!F257)</f>
        <v>237993.37613362601</v>
      </c>
      <c r="G257" s="5">
        <f>IF(logVir!G257="","",名目付加価値!G257)</f>
        <v>191822.15561202599</v>
      </c>
      <c r="I257" s="3">
        <v>9</v>
      </c>
      <c r="J257" s="3">
        <v>6</v>
      </c>
      <c r="K257" s="2">
        <f t="shared" si="24"/>
        <v>2.5239051191203506E-2</v>
      </c>
      <c r="L257" s="2">
        <f t="shared" si="25"/>
        <v>2.8904827981665982E-2</v>
      </c>
      <c r="M257" s="2">
        <f t="shared" si="26"/>
        <v>3.1154852309944383E-2</v>
      </c>
      <c r="N257" s="2">
        <f t="shared" si="27"/>
        <v>3.001791690515708E-2</v>
      </c>
      <c r="O257" s="2">
        <f t="shared" si="30"/>
        <v>2.3631907635038564E-2</v>
      </c>
    </row>
    <row r="258" spans="1:15" x14ac:dyDescent="0.55000000000000004">
      <c r="A258" s="3">
        <v>9</v>
      </c>
      <c r="B258" s="3">
        <v>7</v>
      </c>
      <c r="C258" s="5">
        <f>IF(logVir!C258="","",名目付加価値!C258)</f>
        <v>50111.763557775201</v>
      </c>
      <c r="D258" s="5">
        <f>IF(logVir!D258="","",名目付加価値!D258)</f>
        <v>63916.110946196102</v>
      </c>
      <c r="E258" s="5">
        <f>IF(logVir!E258="","",名目付加価値!E258)</f>
        <v>59571.009915579401</v>
      </c>
      <c r="F258" s="5">
        <f>IF(logVir!F258="","",名目付加価値!F258)</f>
        <v>63227.616483029</v>
      </c>
      <c r="G258" s="5">
        <f>IF(logVir!G258="","",名目付加価値!G258)</f>
        <v>72704.764297940696</v>
      </c>
      <c r="I258" s="3">
        <v>9</v>
      </c>
      <c r="J258" s="3">
        <v>7</v>
      </c>
      <c r="K258" s="2">
        <f t="shared" si="24"/>
        <v>6.7881724934459528E-3</v>
      </c>
      <c r="L258" s="2">
        <f t="shared" si="25"/>
        <v>8.0316783526424226E-3</v>
      </c>
      <c r="M258" s="2">
        <f t="shared" si="26"/>
        <v>7.1291809889562751E-3</v>
      </c>
      <c r="N258" s="2">
        <f t="shared" si="27"/>
        <v>7.9748494203177207E-3</v>
      </c>
      <c r="O258" s="2">
        <f t="shared" si="30"/>
        <v>8.9570063949821806E-3</v>
      </c>
    </row>
    <row r="259" spans="1:15" x14ac:dyDescent="0.55000000000000004">
      <c r="A259" s="3">
        <v>9</v>
      </c>
      <c r="B259" s="3">
        <v>8</v>
      </c>
      <c r="C259" s="5">
        <f>IF(logVir!C259="","",名目付加価値!C259)</f>
        <v>204959.21824999599</v>
      </c>
      <c r="D259" s="5">
        <f>IF(logVir!D259="","",名目付加価値!D259)</f>
        <v>192436.165364883</v>
      </c>
      <c r="E259" s="5">
        <f>IF(logVir!E259="","",名目付加価値!E259)</f>
        <v>196949.042891394</v>
      </c>
      <c r="F259" s="5">
        <f>IF(logVir!F259="","",名目付加価値!F259)</f>
        <v>191865.13711969799</v>
      </c>
      <c r="G259" s="5">
        <f>IF(logVir!G259="","",名目付加価値!G259)</f>
        <v>243989.92193990899</v>
      </c>
      <c r="I259" s="3">
        <v>9</v>
      </c>
      <c r="J259" s="3">
        <v>8</v>
      </c>
      <c r="K259" s="2">
        <f t="shared" si="24"/>
        <v>2.7763910683341705E-2</v>
      </c>
      <c r="L259" s="2">
        <f t="shared" si="25"/>
        <v>2.4181467876349758E-2</v>
      </c>
      <c r="M259" s="2">
        <f t="shared" si="26"/>
        <v>2.3569944077903814E-2</v>
      </c>
      <c r="N259" s="2">
        <f t="shared" si="27"/>
        <v>2.4199798484399584E-2</v>
      </c>
      <c r="O259" s="2">
        <f t="shared" si="30"/>
        <v>3.0058818183788107E-2</v>
      </c>
    </row>
    <row r="260" spans="1:15" x14ac:dyDescent="0.55000000000000004">
      <c r="A260" s="3">
        <v>9</v>
      </c>
      <c r="B260" s="3">
        <v>9</v>
      </c>
      <c r="C260" s="5">
        <f>IF(logVir!C260="","",名目付加価値!C260)</f>
        <v>113438.581176587</v>
      </c>
      <c r="D260" s="5">
        <f>IF(logVir!D260="","",名目付加価値!D260)</f>
        <v>140649.274543265</v>
      </c>
      <c r="E260" s="5">
        <f>IF(logVir!E260="","",名目付加価値!E260)</f>
        <v>156750.56229141299</v>
      </c>
      <c r="F260" s="5">
        <f>IF(logVir!F260="","",名目付加価値!F260)</f>
        <v>140535.93496737999</v>
      </c>
      <c r="G260" s="5">
        <f>IF(logVir!G260="","",名目付加価値!G260)</f>
        <v>139349.51555545101</v>
      </c>
      <c r="I260" s="3">
        <v>9</v>
      </c>
      <c r="J260" s="3">
        <v>9</v>
      </c>
      <c r="K260" s="2">
        <f t="shared" ref="K260:K323" si="31">IF(C260="","",C260/SUMIF($A$4:$A$1460,$I260,C$4:C$1460))</f>
        <v>1.5366464912986809E-2</v>
      </c>
      <c r="L260" s="2">
        <f t="shared" ref="L260:L323" si="32">IF(D260="","",D260/SUMIF($A$4:$A$1460,$I260,D$4:D$1460))</f>
        <v>1.767394350095752E-2</v>
      </c>
      <c r="M260" s="2">
        <f t="shared" ref="M260:M323" si="33">IF(E260="","",E260/SUMIF($A$4:$A$1460,$I260,E$4:E$1460))</f>
        <v>1.8759177161505384E-2</v>
      </c>
      <c r="N260" s="2">
        <f t="shared" ref="N260:N323" si="34">IF(F260="","",F260/SUMIF($A$4:$A$1460,$I260,F$4:F$1460))</f>
        <v>1.7725686683274573E-2</v>
      </c>
      <c r="O260" s="2">
        <f t="shared" ref="O260" si="35">IF(G260="","",G260/SUMIF($A$4:$A$1460,$I260,G$4:G$1460))</f>
        <v>1.7167437567818324E-2</v>
      </c>
    </row>
    <row r="261" spans="1:15" x14ac:dyDescent="0.55000000000000004">
      <c r="A261" s="3">
        <v>9</v>
      </c>
      <c r="B261" s="3">
        <v>10</v>
      </c>
      <c r="C261" s="5">
        <f>IF(logVir!C261="","",名目付加価値!C261)</f>
        <v>312929.36745046201</v>
      </c>
      <c r="D261" s="5">
        <f>IF(logVir!D261="","",名目付加価値!D261)</f>
        <v>477018.92070641997</v>
      </c>
      <c r="E261" s="5">
        <f>IF(logVir!E261="","",名目付加価値!E261)</f>
        <v>514483.730497504</v>
      </c>
      <c r="F261" s="5">
        <f>IF(logVir!F261="","",名目付加価値!F261)</f>
        <v>437979.08161832503</v>
      </c>
      <c r="G261" s="5">
        <f>IF(logVir!G261="","",名目付加価値!G261)</f>
        <v>420326.580885973</v>
      </c>
      <c r="I261" s="3">
        <v>9</v>
      </c>
      <c r="J261" s="3">
        <v>10</v>
      </c>
      <c r="K261" s="2">
        <f t="shared" si="31"/>
        <v>4.2389618199519134E-2</v>
      </c>
      <c r="L261" s="2">
        <f t="shared" si="32"/>
        <v>5.994204720095879E-2</v>
      </c>
      <c r="M261" s="2">
        <f t="shared" si="33"/>
        <v>6.1571016435477112E-2</v>
      </c>
      <c r="N261" s="2">
        <f t="shared" si="34"/>
        <v>5.5241956275430659E-2</v>
      </c>
      <c r="O261" s="2">
        <f t="shared" ref="O261:O292" si="36">IF(G261="","",G261/SUMIF($A$4:$A$1460,$I261,G$4:G$1460))</f>
        <v>5.1782959608374556E-2</v>
      </c>
    </row>
    <row r="262" spans="1:15" x14ac:dyDescent="0.55000000000000004">
      <c r="A262" s="3">
        <v>9</v>
      </c>
      <c r="B262" s="3">
        <v>11</v>
      </c>
      <c r="C262" s="5">
        <f>IF(logVir!C262="","",名目付加価値!C262)</f>
        <v>63978.531445709799</v>
      </c>
      <c r="D262" s="5">
        <f>IF(logVir!D262="","",名目付加価値!D262)</f>
        <v>104604.3004238</v>
      </c>
      <c r="E262" s="5">
        <f>IF(logVir!E262="","",名目付加価値!E262)</f>
        <v>86100.4512788547</v>
      </c>
      <c r="F262" s="5">
        <f>IF(logVir!F262="","",名目付加価値!F262)</f>
        <v>101739.882348764</v>
      </c>
      <c r="G262" s="5">
        <f>IF(logVir!G262="","",名目付加価値!G262)</f>
        <v>106333.39142573399</v>
      </c>
      <c r="I262" s="3">
        <v>9</v>
      </c>
      <c r="J262" s="3">
        <v>11</v>
      </c>
      <c r="K262" s="2">
        <f t="shared" si="31"/>
        <v>8.6665740037291071E-3</v>
      </c>
      <c r="L262" s="2">
        <f t="shared" si="32"/>
        <v>1.314454341589035E-2</v>
      </c>
      <c r="M262" s="2">
        <f t="shared" si="33"/>
        <v>1.0304100958967211E-2</v>
      </c>
      <c r="N262" s="2">
        <f t="shared" si="34"/>
        <v>1.2832371152090034E-2</v>
      </c>
      <c r="O262" s="2">
        <f t="shared" si="36"/>
        <v>1.3099951236997816E-2</v>
      </c>
    </row>
    <row r="263" spans="1:15" x14ac:dyDescent="0.55000000000000004">
      <c r="A263" s="3">
        <v>9</v>
      </c>
      <c r="B263" s="3">
        <v>12</v>
      </c>
      <c r="C263" s="5">
        <f>IF(logVir!C263="","",名目付加価値!C263)</f>
        <v>322564.73924469698</v>
      </c>
      <c r="D263" s="5">
        <f>IF(logVir!D263="","",名目付加価値!D263)</f>
        <v>306775.49501733098</v>
      </c>
      <c r="E263" s="5">
        <f>IF(logVir!E263="","",名目付加価値!E263)</f>
        <v>472103.47453235998</v>
      </c>
      <c r="F263" s="5">
        <f>IF(logVir!F263="","",名目付加価値!F263)</f>
        <v>413463.69647573098</v>
      </c>
      <c r="G263" s="5">
        <f>IF(logVir!G263="","",名目付加価値!G263)</f>
        <v>333525.52711453801</v>
      </c>
      <c r="I263" s="3">
        <v>9</v>
      </c>
      <c r="J263" s="3">
        <v>12</v>
      </c>
      <c r="K263" s="2">
        <f t="shared" si="31"/>
        <v>4.3694832008295624E-2</v>
      </c>
      <c r="L263" s="2">
        <f t="shared" si="32"/>
        <v>3.8549311996250273E-2</v>
      </c>
      <c r="M263" s="2">
        <f t="shared" si="33"/>
        <v>5.6499144805938248E-2</v>
      </c>
      <c r="N263" s="2">
        <f t="shared" si="34"/>
        <v>5.2149850074562597E-2</v>
      </c>
      <c r="O263" s="2">
        <f t="shared" si="36"/>
        <v>4.1089333114574654E-2</v>
      </c>
    </row>
    <row r="264" spans="1:15" x14ac:dyDescent="0.55000000000000004">
      <c r="A264" s="3">
        <v>9</v>
      </c>
      <c r="B264" s="3">
        <v>13</v>
      </c>
      <c r="C264" s="5">
        <f>IF(logVir!C264="","",名目付加価値!C264)</f>
        <v>169530.893879843</v>
      </c>
      <c r="D264" s="5">
        <f>IF(logVir!D264="","",名目付加価値!D264)</f>
        <v>67634.034051243594</v>
      </c>
      <c r="E264" s="5">
        <f>IF(logVir!E264="","",名目付加価値!E264)</f>
        <v>45185.573266845597</v>
      </c>
      <c r="F264" s="5">
        <f>IF(logVir!F264="","",名目付加価値!F264)</f>
        <v>41855.275964865301</v>
      </c>
      <c r="G264" s="5">
        <f>IF(logVir!G264="","",名目付加価値!G264)</f>
        <v>41351.314899483797</v>
      </c>
      <c r="I264" s="3">
        <v>9</v>
      </c>
      <c r="J264" s="3">
        <v>13</v>
      </c>
      <c r="K264" s="2">
        <f t="shared" si="31"/>
        <v>2.2964766532266642E-2</v>
      </c>
      <c r="L264" s="2">
        <f t="shared" si="32"/>
        <v>8.4988713979879983E-3</v>
      </c>
      <c r="M264" s="2">
        <f t="shared" si="33"/>
        <v>5.4075989372280118E-3</v>
      </c>
      <c r="N264" s="2">
        <f t="shared" si="34"/>
        <v>5.2791729600504093E-3</v>
      </c>
      <c r="O264" s="2">
        <f t="shared" si="36"/>
        <v>5.094356546949003E-3</v>
      </c>
    </row>
    <row r="265" spans="1:15" x14ac:dyDescent="0.55000000000000004">
      <c r="A265" s="3">
        <v>9</v>
      </c>
      <c r="B265" s="3">
        <v>14</v>
      </c>
      <c r="C265" s="5">
        <f>IF(logVir!C265="","",名目付加価値!C265)</f>
        <v>488299.406034466</v>
      </c>
      <c r="D265" s="5">
        <f>IF(logVir!D265="","",名目付加価値!D265)</f>
        <v>319067.33878168499</v>
      </c>
      <c r="E265" s="5">
        <f>IF(logVir!E265="","",名目付加価値!E265)</f>
        <v>326828.17372291803</v>
      </c>
      <c r="F265" s="5">
        <f>IF(logVir!F265="","",名目付加価値!F265)</f>
        <v>281445.10662518698</v>
      </c>
      <c r="G265" s="5">
        <f>IF(logVir!G265="","",名目付加価値!G265)</f>
        <v>332799.81241718098</v>
      </c>
      <c r="I265" s="3">
        <v>9</v>
      </c>
      <c r="J265" s="3">
        <v>14</v>
      </c>
      <c r="K265" s="2">
        <f t="shared" si="31"/>
        <v>6.61453591188743E-2</v>
      </c>
      <c r="L265" s="2">
        <f t="shared" si="32"/>
        <v>4.0093901208809367E-2</v>
      </c>
      <c r="M265" s="2">
        <f t="shared" si="33"/>
        <v>3.911327348760231E-2</v>
      </c>
      <c r="N265" s="2">
        <f t="shared" si="34"/>
        <v>3.5498449416064504E-2</v>
      </c>
      <c r="O265" s="2">
        <f t="shared" si="36"/>
        <v>4.0999927265481718E-2</v>
      </c>
    </row>
    <row r="266" spans="1:15" x14ac:dyDescent="0.55000000000000004">
      <c r="A266" s="3">
        <v>9</v>
      </c>
      <c r="B266" s="3">
        <v>15</v>
      </c>
      <c r="C266" s="5">
        <f>IF(logVir!C266="","",名目付加価値!C266)</f>
        <v>21446.863538962501</v>
      </c>
      <c r="D266" s="5">
        <f>IF(logVir!D266="","",名目付加価値!D266)</f>
        <v>24680.068694826201</v>
      </c>
      <c r="E266" s="5">
        <f>IF(logVir!E266="","",名目付加価値!E266)</f>
        <v>22315.487038721501</v>
      </c>
      <c r="F266" s="5">
        <f>IF(logVir!F266="","",名目付加価値!F266)</f>
        <v>19978.8390438186</v>
      </c>
      <c r="G266" s="5">
        <f>IF(logVir!G266="","",名目付加価値!G266)</f>
        <v>20069.521221329898</v>
      </c>
      <c r="I266" s="3">
        <v>9</v>
      </c>
      <c r="J266" s="3">
        <v>15</v>
      </c>
      <c r="K266" s="2">
        <f t="shared" si="31"/>
        <v>2.9052062591655809E-3</v>
      </c>
      <c r="L266" s="2">
        <f t="shared" si="32"/>
        <v>3.1012896520694914E-3</v>
      </c>
      <c r="M266" s="2">
        <f t="shared" si="33"/>
        <v>2.6706135447629358E-3</v>
      </c>
      <c r="N266" s="2">
        <f t="shared" si="34"/>
        <v>2.5199152179013942E-3</v>
      </c>
      <c r="O266" s="2">
        <f t="shared" si="36"/>
        <v>2.4725041289869656E-3</v>
      </c>
    </row>
    <row r="267" spans="1:15" x14ac:dyDescent="0.55000000000000004">
      <c r="A267" s="3">
        <v>9</v>
      </c>
      <c r="B267" s="3">
        <v>16</v>
      </c>
      <c r="C267" s="5">
        <f>IF(logVir!C267="","",名目付加価値!C267)</f>
        <v>292402.31503935001</v>
      </c>
      <c r="D267" s="5">
        <f>IF(logVir!D267="","",名目付加価値!D267)</f>
        <v>323093.31164611102</v>
      </c>
      <c r="E267" s="5">
        <f>IF(logVir!E267="","",名目付加価値!E267)</f>
        <v>354795.81713806401</v>
      </c>
      <c r="F267" s="5">
        <f>IF(logVir!F267="","",名目付加価値!F267)</f>
        <v>355216.091714093</v>
      </c>
      <c r="G267" s="5">
        <f>IF(logVir!G267="","",名目付加価値!G267)</f>
        <v>353423.51698041201</v>
      </c>
      <c r="I267" s="3">
        <v>9</v>
      </c>
      <c r="J267" s="3">
        <v>16</v>
      </c>
      <c r="K267" s="2">
        <f t="shared" si="31"/>
        <v>3.9609010161488628E-2</v>
      </c>
      <c r="L267" s="2">
        <f t="shared" si="32"/>
        <v>4.0599803689809123E-2</v>
      </c>
      <c r="M267" s="2">
        <f t="shared" si="33"/>
        <v>4.2460310780133119E-2</v>
      </c>
      <c r="N267" s="2">
        <f t="shared" si="34"/>
        <v>4.4803125606577537E-2</v>
      </c>
      <c r="O267" s="2">
        <f t="shared" si="36"/>
        <v>4.354070510094904E-2</v>
      </c>
    </row>
    <row r="268" spans="1:15" x14ac:dyDescent="0.55000000000000004">
      <c r="A268" s="3">
        <v>9</v>
      </c>
      <c r="B268" s="3">
        <v>17</v>
      </c>
      <c r="C268" s="5">
        <f>IF(logVir!C268="","",名目付加価値!C268)</f>
        <v>197023.753388824</v>
      </c>
      <c r="D268" s="5">
        <f>IF(logVir!D268="","",名目付加価値!D268)</f>
        <v>196160.01220243701</v>
      </c>
      <c r="E268" s="5">
        <f>IF(logVir!E268="","",名目付加価値!E268)</f>
        <v>250511.69173215199</v>
      </c>
      <c r="F268" s="5">
        <f>IF(logVir!F268="","",名目付加価値!F268)</f>
        <v>287648.25429168902</v>
      </c>
      <c r="G268" s="5">
        <f>IF(logVir!G268="","",名目付加価値!G268)</f>
        <v>220530.062726556</v>
      </c>
      <c r="I268" s="3">
        <v>9</v>
      </c>
      <c r="J268" s="3">
        <v>17</v>
      </c>
      <c r="K268" s="2">
        <f t="shared" si="31"/>
        <v>2.6688967387219039E-2</v>
      </c>
      <c r="L268" s="2">
        <f t="shared" si="32"/>
        <v>2.4649405296054711E-2</v>
      </c>
      <c r="M268" s="2">
        <f t="shared" si="33"/>
        <v>2.9980072399965495E-2</v>
      </c>
      <c r="N268" s="2">
        <f t="shared" si="34"/>
        <v>3.6280847540871679E-2</v>
      </c>
      <c r="O268" s="2">
        <f t="shared" si="36"/>
        <v>2.7168634699549287E-2</v>
      </c>
    </row>
    <row r="269" spans="1:15" x14ac:dyDescent="0.55000000000000004">
      <c r="A269" s="3">
        <v>9</v>
      </c>
      <c r="B269" s="3">
        <v>18</v>
      </c>
      <c r="C269" s="5">
        <f>IF(logVir!C269="","",名目付加価値!C269)</f>
        <v>370016.29448815598</v>
      </c>
      <c r="D269" s="5">
        <f>IF(logVir!D269="","",名目付加価値!D269)</f>
        <v>389675.65985821502</v>
      </c>
      <c r="E269" s="5">
        <f>IF(logVir!E269="","",名目付加価値!E269)</f>
        <v>386707.95031627797</v>
      </c>
      <c r="F269" s="5">
        <f>IF(logVir!F269="","",名目付加価値!F269)</f>
        <v>403262.42935313098</v>
      </c>
      <c r="G269" s="5">
        <f>IF(logVir!G269="","",名目付加価値!G269)</f>
        <v>396880.970165006</v>
      </c>
      <c r="I269" s="3">
        <v>9</v>
      </c>
      <c r="J269" s="3">
        <v>18</v>
      </c>
      <c r="K269" s="2">
        <f t="shared" si="31"/>
        <v>5.0122650931561236E-2</v>
      </c>
      <c r="L269" s="2">
        <f t="shared" si="32"/>
        <v>4.8966520576783329E-2</v>
      </c>
      <c r="M269" s="2">
        <f t="shared" si="33"/>
        <v>4.6279406234341035E-2</v>
      </c>
      <c r="N269" s="2">
        <f t="shared" si="34"/>
        <v>5.086317229475084E-2</v>
      </c>
      <c r="O269" s="2">
        <f t="shared" si="36"/>
        <v>4.8894531495171624E-2</v>
      </c>
    </row>
    <row r="270" spans="1:15" x14ac:dyDescent="0.55000000000000004">
      <c r="A270" s="3">
        <v>9</v>
      </c>
      <c r="B270" s="3">
        <v>19</v>
      </c>
      <c r="C270" s="5">
        <f>IF(logVir!C270="","",名目付加価値!C270)</f>
        <v>269943.74268557201</v>
      </c>
      <c r="D270" s="5">
        <f>IF(logVir!D270="","",名目付加価値!D270)</f>
        <v>248302.85912352399</v>
      </c>
      <c r="E270" s="5">
        <f>IF(logVir!E270="","",名目付加価値!E270)</f>
        <v>240441.154959098</v>
      </c>
      <c r="F270" s="5">
        <f>IF(logVir!F270="","",名目付加価値!F270)</f>
        <v>238745.38704286001</v>
      </c>
      <c r="G270" s="5">
        <f>IF(logVir!G270="","",名目付加価値!G270)</f>
        <v>289322.58038325497</v>
      </c>
      <c r="I270" s="3">
        <v>9</v>
      </c>
      <c r="J270" s="3">
        <v>19</v>
      </c>
      <c r="K270" s="2">
        <f t="shared" si="31"/>
        <v>3.6566757159990991E-2</v>
      </c>
      <c r="L270" s="2">
        <f t="shared" si="32"/>
        <v>3.1201659002694948E-2</v>
      </c>
      <c r="M270" s="2">
        <f t="shared" si="33"/>
        <v>2.8774877466846437E-2</v>
      </c>
      <c r="N270" s="2">
        <f t="shared" si="34"/>
        <v>3.0112767448276748E-2</v>
      </c>
      <c r="O270" s="2">
        <f t="shared" si="36"/>
        <v>3.5643664177025081E-2</v>
      </c>
    </row>
    <row r="271" spans="1:15" x14ac:dyDescent="0.55000000000000004">
      <c r="A271" s="3">
        <v>9</v>
      </c>
      <c r="B271" s="3">
        <v>20</v>
      </c>
      <c r="C271" s="5">
        <f>IF(logVir!C271="","",名目付加価値!C271)</f>
        <v>370357.64139016601</v>
      </c>
      <c r="D271" s="5">
        <f>IF(logVir!D271="","",名目付加価値!D271)</f>
        <v>479767.43432130199</v>
      </c>
      <c r="E271" s="5">
        <f>IF(logVir!E271="","",名目付加価値!E271)</f>
        <v>474792.206886595</v>
      </c>
      <c r="F271" s="5">
        <f>IF(logVir!F271="","",名目付加価値!F271)</f>
        <v>463312.10460485599</v>
      </c>
      <c r="G271" s="5">
        <f>IF(logVir!G271="","",名目付加価値!G271)</f>
        <v>480464.501667673</v>
      </c>
      <c r="I271" s="3">
        <v>9</v>
      </c>
      <c r="J271" s="3">
        <v>20</v>
      </c>
      <c r="K271" s="2">
        <f t="shared" si="31"/>
        <v>5.0168890007707023E-2</v>
      </c>
      <c r="L271" s="2">
        <f t="shared" si="32"/>
        <v>6.028742455536594E-2</v>
      </c>
      <c r="M271" s="2">
        <f t="shared" si="33"/>
        <v>5.6820919770159406E-2</v>
      </c>
      <c r="N271" s="2">
        <f t="shared" si="34"/>
        <v>5.843719049295424E-2</v>
      </c>
      <c r="O271" s="2">
        <f t="shared" si="36"/>
        <v>5.919176900654869E-2</v>
      </c>
    </row>
    <row r="272" spans="1:15" x14ac:dyDescent="0.55000000000000004">
      <c r="A272" s="3">
        <v>9</v>
      </c>
      <c r="B272" s="3">
        <v>21</v>
      </c>
      <c r="C272" s="5">
        <f>IF(logVir!C272="","",名目付加価値!C272)</f>
        <v>276726.574872147</v>
      </c>
      <c r="D272" s="5">
        <f>IF(logVir!D272="","",名目付加価値!D272)</f>
        <v>296588.95702551998</v>
      </c>
      <c r="E272" s="5">
        <f>IF(logVir!E272="","",名目付加価値!E272)</f>
        <v>337436.02797780698</v>
      </c>
      <c r="F272" s="5">
        <f>IF(logVir!F272="","",名目付加価値!F272)</f>
        <v>312088.84048825502</v>
      </c>
      <c r="G272" s="5">
        <f>IF(logVir!G272="","",名目付加価値!G272)</f>
        <v>349417.90028335399</v>
      </c>
      <c r="I272" s="3">
        <v>9</v>
      </c>
      <c r="J272" s="3">
        <v>21</v>
      </c>
      <c r="K272" s="2">
        <f t="shared" si="31"/>
        <v>3.7485564074927917E-2</v>
      </c>
      <c r="L272" s="2">
        <f t="shared" si="32"/>
        <v>3.7269274843394255E-2</v>
      </c>
      <c r="M272" s="2">
        <f t="shared" si="33"/>
        <v>4.0382772074158843E-2</v>
      </c>
      <c r="N272" s="2">
        <f t="shared" si="34"/>
        <v>3.9363519409646393E-2</v>
      </c>
      <c r="O272" s="2">
        <f t="shared" si="36"/>
        <v>4.3047225275825496E-2</v>
      </c>
    </row>
    <row r="273" spans="1:15" x14ac:dyDescent="0.55000000000000004">
      <c r="A273" s="3">
        <v>9</v>
      </c>
      <c r="B273" s="3">
        <v>22</v>
      </c>
      <c r="C273" s="5">
        <f>IF(logVir!C273="","",名目付加価値!C273)</f>
        <v>196371.11787132701</v>
      </c>
      <c r="D273" s="5">
        <f>IF(logVir!D273="","",名目付加価値!D273)</f>
        <v>186078.164322189</v>
      </c>
      <c r="E273" s="5">
        <f>IF(logVir!E273="","",名目付加価値!E273)</f>
        <v>203155.126772499</v>
      </c>
      <c r="F273" s="5">
        <f>IF(logVir!F273="","",名目付加価値!F273)</f>
        <v>126019.40648123799</v>
      </c>
      <c r="G273" s="5">
        <f>IF(logVir!G273="","",名目付加価値!G273)</f>
        <v>120891.427374259</v>
      </c>
      <c r="I273" s="3">
        <v>9</v>
      </c>
      <c r="J273" s="3">
        <v>22</v>
      </c>
      <c r="K273" s="2">
        <f t="shared" si="31"/>
        <v>2.6600560950215256E-2</v>
      </c>
      <c r="L273" s="2">
        <f t="shared" si="32"/>
        <v>2.3382523469615286E-2</v>
      </c>
      <c r="M273" s="2">
        <f t="shared" si="33"/>
        <v>2.4312659289274955E-2</v>
      </c>
      <c r="N273" s="2">
        <f t="shared" si="34"/>
        <v>1.5894728389697143E-2</v>
      </c>
      <c r="O273" s="2">
        <f t="shared" si="36"/>
        <v>1.4893457100725819E-2</v>
      </c>
    </row>
    <row r="274" spans="1:15" x14ac:dyDescent="0.55000000000000004">
      <c r="A274" s="3">
        <v>9</v>
      </c>
      <c r="B274" s="3">
        <v>23</v>
      </c>
      <c r="C274" s="5">
        <f>IF(logVir!C274="","",名目付加価値!C274)</f>
        <v>124323.281627852</v>
      </c>
      <c r="D274" s="5">
        <f>IF(logVir!D274="","",名目付加価値!D274)</f>
        <v>116414.15369834</v>
      </c>
      <c r="E274" s="5">
        <f>IF(logVir!E274="","",名目付加価値!E274)</f>
        <v>109766.79448875799</v>
      </c>
      <c r="F274" s="5">
        <f>IF(logVir!F274="","",名目付加価値!F274)</f>
        <v>117002.929941451</v>
      </c>
      <c r="G274" s="5">
        <f>IF(logVir!G274="","",名目付加価値!G274)</f>
        <v>109656.839952112</v>
      </c>
      <c r="I274" s="3">
        <v>9</v>
      </c>
      <c r="J274" s="3">
        <v>23</v>
      </c>
      <c r="K274" s="2">
        <f t="shared" si="31"/>
        <v>1.6840913604410118E-2</v>
      </c>
      <c r="L274" s="2">
        <f t="shared" si="32"/>
        <v>1.462856585544166E-2</v>
      </c>
      <c r="M274" s="2">
        <f t="shared" si="33"/>
        <v>1.3136378678100387E-2</v>
      </c>
      <c r="N274" s="2">
        <f t="shared" si="34"/>
        <v>1.4757487312043538E-2</v>
      </c>
      <c r="O274" s="2">
        <f t="shared" si="36"/>
        <v>1.350939001300668E-2</v>
      </c>
    </row>
    <row r="275" spans="1:15" x14ac:dyDescent="0.55000000000000004">
      <c r="A275" s="3">
        <v>9</v>
      </c>
      <c r="B275" s="3">
        <v>24</v>
      </c>
      <c r="C275" s="5">
        <f>IF(logVir!C275="","",名目付加価値!C275)</f>
        <v>60107.36738707</v>
      </c>
      <c r="D275" s="5">
        <f>IF(logVir!D275="","",名目付加価値!D275)</f>
        <v>58273.031112754703</v>
      </c>
      <c r="E275" s="5">
        <f>IF(logVir!E275="","",名目付加価値!E275)</f>
        <v>47417.6579955458</v>
      </c>
      <c r="F275" s="5">
        <f>IF(logVir!F275="","",名目付加価値!F275)</f>
        <v>44759.356262330599</v>
      </c>
      <c r="G275" s="5">
        <f>IF(logVir!G275="","",名目付加価値!G275)</f>
        <v>50270.865240704697</v>
      </c>
      <c r="I275" s="3">
        <v>9</v>
      </c>
      <c r="J275" s="3">
        <v>24</v>
      </c>
      <c r="K275" s="2">
        <f t="shared" si="31"/>
        <v>8.1421835709282638E-3</v>
      </c>
      <c r="L275" s="2">
        <f t="shared" si="32"/>
        <v>7.3225707196915213E-3</v>
      </c>
      <c r="M275" s="2">
        <f t="shared" si="33"/>
        <v>5.6747244406589598E-3</v>
      </c>
      <c r="N275" s="2">
        <f t="shared" si="34"/>
        <v>5.6454623184831057E-3</v>
      </c>
      <c r="O275" s="2">
        <f t="shared" si="36"/>
        <v>6.1932180894922889E-3</v>
      </c>
    </row>
    <row r="276" spans="1:15" x14ac:dyDescent="0.55000000000000004">
      <c r="A276" s="3">
        <v>9</v>
      </c>
      <c r="B276" s="3">
        <v>25</v>
      </c>
      <c r="C276" s="5">
        <f>IF(logVir!C276="","",名目付加価値!C276)</f>
        <v>252058.68153468799</v>
      </c>
      <c r="D276" s="5">
        <f>IF(logVir!D276="","",名目付加価値!D276)</f>
        <v>245675.03425506799</v>
      </c>
      <c r="E276" s="5">
        <f>IF(logVir!E276="","",名目付加価値!E276)</f>
        <v>225261.03034260799</v>
      </c>
      <c r="F276" s="5">
        <f>IF(logVir!F276="","",名目付加価値!F276)</f>
        <v>230038.53491165201</v>
      </c>
      <c r="G276" s="5">
        <f>IF(logVir!G276="","",名目付加価値!G276)</f>
        <v>266294.73286020901</v>
      </c>
      <c r="I276" s="3">
        <v>9</v>
      </c>
      <c r="J276" s="3">
        <v>25</v>
      </c>
      <c r="K276" s="2">
        <f t="shared" si="31"/>
        <v>3.4144034997996904E-2</v>
      </c>
      <c r="L276" s="2">
        <f t="shared" si="32"/>
        <v>3.0871447358117886E-2</v>
      </c>
      <c r="M276" s="2">
        <f t="shared" si="33"/>
        <v>2.6958190860739983E-2</v>
      </c>
      <c r="N276" s="2">
        <f t="shared" si="34"/>
        <v>2.9014579053178956E-2</v>
      </c>
      <c r="O276" s="2">
        <f t="shared" si="36"/>
        <v>3.2806703222425862E-2</v>
      </c>
    </row>
    <row r="277" spans="1:15" x14ac:dyDescent="0.55000000000000004">
      <c r="A277" s="3">
        <v>9</v>
      </c>
      <c r="B277" s="3">
        <v>26</v>
      </c>
      <c r="C277" s="5">
        <f>IF(logVir!C277="","",名目付加価値!C277)</f>
        <v>223935.48398338599</v>
      </c>
      <c r="D277" s="5">
        <f>IF(logVir!D277="","",名目付加価値!D277)</f>
        <v>234350.26580651099</v>
      </c>
      <c r="E277" s="5">
        <f>IF(logVir!E277="","",名目付加価値!E277)</f>
        <v>247973.46236550499</v>
      </c>
      <c r="F277" s="5">
        <f>IF(logVir!F277="","",名目付加価値!F277)</f>
        <v>250557.246576921</v>
      </c>
      <c r="G277" s="5">
        <f>IF(logVir!G277="","",名目付加価値!G277)</f>
        <v>257956.77830167901</v>
      </c>
      <c r="I277" s="3">
        <v>9</v>
      </c>
      <c r="J277" s="3">
        <v>26</v>
      </c>
      <c r="K277" s="2">
        <f t="shared" si="31"/>
        <v>3.0334448136712423E-2</v>
      </c>
      <c r="L277" s="2">
        <f t="shared" si="32"/>
        <v>2.9448380524881898E-2</v>
      </c>
      <c r="M277" s="2">
        <f t="shared" si="33"/>
        <v>2.967630893226612E-2</v>
      </c>
      <c r="N277" s="2">
        <f t="shared" si="34"/>
        <v>3.16025879792051E-2</v>
      </c>
      <c r="O277" s="2">
        <f t="shared" si="36"/>
        <v>3.1779492515906324E-2</v>
      </c>
    </row>
    <row r="278" spans="1:15" x14ac:dyDescent="0.55000000000000004">
      <c r="A278" s="3">
        <v>9</v>
      </c>
      <c r="B278" s="3">
        <v>27</v>
      </c>
      <c r="C278" s="5">
        <f>IF(logVir!C278="","",名目付加価値!C278)</f>
        <v>491592.03563121997</v>
      </c>
      <c r="D278" s="5">
        <f>IF(logVir!D278="","",名目付加価値!D278)</f>
        <v>540046.38129145105</v>
      </c>
      <c r="E278" s="5">
        <f>IF(logVir!E278="","",名目付加価値!E278)</f>
        <v>568703.90453889605</v>
      </c>
      <c r="F278" s="5">
        <f>IF(logVir!F278="","",名目付加価値!F278)</f>
        <v>563975.46940202103</v>
      </c>
      <c r="G278" s="5">
        <f>IF(logVir!G278="","",名目付加価値!G278)</f>
        <v>569241.20937598695</v>
      </c>
      <c r="I278" s="3">
        <v>9</v>
      </c>
      <c r="J278" s="3">
        <v>27</v>
      </c>
      <c r="K278" s="2">
        <f t="shared" si="31"/>
        <v>6.6591380892464899E-2</v>
      </c>
      <c r="L278" s="2">
        <f t="shared" si="32"/>
        <v>6.7862058029354549E-2</v>
      </c>
      <c r="M278" s="2">
        <f t="shared" si="33"/>
        <v>6.8059834310842712E-2</v>
      </c>
      <c r="N278" s="2">
        <f t="shared" si="34"/>
        <v>7.1133781334954058E-2</v>
      </c>
      <c r="O278" s="2">
        <f t="shared" si="36"/>
        <v>7.0128790071774194E-2</v>
      </c>
    </row>
    <row r="279" spans="1:15" x14ac:dyDescent="0.55000000000000004">
      <c r="A279" s="3">
        <v>9</v>
      </c>
      <c r="B279" s="3">
        <v>28</v>
      </c>
      <c r="C279" s="5">
        <f>IF(logVir!C279="","",名目付加価値!C279)</f>
        <v>370296.44678424898</v>
      </c>
      <c r="D279" s="5">
        <f>IF(logVir!D279="","",名目付加価値!D279)</f>
        <v>371581.609657344</v>
      </c>
      <c r="E279" s="5">
        <f>IF(logVir!E279="","",名目付加価値!E279)</f>
        <v>380746.46412682597</v>
      </c>
      <c r="F279" s="5">
        <f>IF(logVir!F279="","",名目付加価値!F279)</f>
        <v>374108.613496757</v>
      </c>
      <c r="G279" s="5">
        <f>IF(logVir!G279="","",名目付加価値!G279)</f>
        <v>383405.24508900702</v>
      </c>
      <c r="I279" s="3">
        <v>9</v>
      </c>
      <c r="J279" s="3">
        <v>28</v>
      </c>
      <c r="K279" s="2">
        <f t="shared" si="31"/>
        <v>5.0160600546088806E-2</v>
      </c>
      <c r="L279" s="2">
        <f t="shared" si="32"/>
        <v>4.6692827932493776E-2</v>
      </c>
      <c r="M279" s="2">
        <f t="shared" si="33"/>
        <v>4.5565963335387399E-2</v>
      </c>
      <c r="N279" s="2">
        <f t="shared" si="34"/>
        <v>4.7186024484748255E-2</v>
      </c>
      <c r="O279" s="2">
        <f t="shared" si="36"/>
        <v>4.7234363047501365E-2</v>
      </c>
    </row>
    <row r="280" spans="1:15" x14ac:dyDescent="0.55000000000000004">
      <c r="A280" s="3">
        <v>9</v>
      </c>
      <c r="B280" s="3">
        <v>29</v>
      </c>
      <c r="C280" s="5">
        <f>IF(logVir!C280="","",名目付加価値!C280)</f>
        <v>281454.20713834203</v>
      </c>
      <c r="D280" s="5">
        <f>IF(logVir!D280="","",名目付加価値!D280)</f>
        <v>274179.03880965</v>
      </c>
      <c r="E280" s="5">
        <f>IF(logVir!E280="","",名目付加価値!E280)</f>
        <v>272566.46635519102</v>
      </c>
      <c r="F280" s="5">
        <f>IF(logVir!F280="","",名目付加価値!F280)</f>
        <v>268610.02754605998</v>
      </c>
      <c r="G280" s="5">
        <f>IF(logVir!G280="","",名目付加価値!G280)</f>
        <v>269768.36316242802</v>
      </c>
      <c r="I280" s="3">
        <v>9</v>
      </c>
      <c r="J280" s="3">
        <v>29</v>
      </c>
      <c r="K280" s="2">
        <f t="shared" si="31"/>
        <v>3.812597225516514E-2</v>
      </c>
      <c r="L280" s="2">
        <f t="shared" si="32"/>
        <v>3.4453251584870233E-2</v>
      </c>
      <c r="M280" s="2">
        <f t="shared" si="33"/>
        <v>3.2619485097200376E-2</v>
      </c>
      <c r="N280" s="2">
        <f t="shared" si="34"/>
        <v>3.3879571010591449E-2</v>
      </c>
      <c r="O280" s="2">
        <f t="shared" si="36"/>
        <v>3.323464393760759E-2</v>
      </c>
    </row>
    <row r="281" spans="1:15" x14ac:dyDescent="0.55000000000000004">
      <c r="A281" s="3">
        <v>9</v>
      </c>
      <c r="B281" s="3">
        <v>30</v>
      </c>
      <c r="C281" s="5">
        <f>IF(logVir!C281="","",名目付加価値!C281)</f>
        <v>458840.898217679</v>
      </c>
      <c r="D281" s="5">
        <f>IF(logVir!D281="","",名目付加価値!D281)</f>
        <v>539859.75962961302</v>
      </c>
      <c r="E281" s="5">
        <f>IF(logVir!E281="","",名目付加価値!E281)</f>
        <v>588429.53658075398</v>
      </c>
      <c r="F281" s="5">
        <f>IF(logVir!F281="","",名目付加価値!F281)</f>
        <v>595158.39897661703</v>
      </c>
      <c r="G281" s="5">
        <f>IF(logVir!G281="","",名目付加価値!G281)</f>
        <v>617788.36979240202</v>
      </c>
      <c r="I281" s="3">
        <v>9</v>
      </c>
      <c r="J281" s="3">
        <v>30</v>
      </c>
      <c r="K281" s="2">
        <f t="shared" si="31"/>
        <v>6.2154890249637121E-2</v>
      </c>
      <c r="L281" s="2">
        <f t="shared" si="32"/>
        <v>6.7838607210158428E-2</v>
      </c>
      <c r="M281" s="2">
        <f t="shared" si="33"/>
        <v>7.0420506072950653E-2</v>
      </c>
      <c r="N281" s="2">
        <f t="shared" si="34"/>
        <v>7.5066859658545829E-2</v>
      </c>
      <c r="O281" s="2">
        <f t="shared" si="36"/>
        <v>7.6109652956166646E-2</v>
      </c>
    </row>
    <row r="282" spans="1:15" x14ac:dyDescent="0.55000000000000004">
      <c r="A282" s="3">
        <v>9</v>
      </c>
      <c r="B282" s="3">
        <v>31</v>
      </c>
      <c r="C282" s="5">
        <f>IF(logVir!C282="","",名目付加価値!C282)</f>
        <v>388575.98970602499</v>
      </c>
      <c r="D282" s="5">
        <f>IF(logVir!D282="","",名目付加価値!D282)</f>
        <v>352842.94148086698</v>
      </c>
      <c r="E282" s="5">
        <f>IF(logVir!E282="","",名目付加価値!E282)</f>
        <v>331363.38756789803</v>
      </c>
      <c r="F282" s="5">
        <f>IF(logVir!F282="","",名目付加価値!F282)</f>
        <v>289403.745192973</v>
      </c>
      <c r="G282" s="5">
        <f>IF(logVir!G282="","",名目付加価値!G282)</f>
        <v>299536.38084241998</v>
      </c>
      <c r="I282" s="3">
        <v>9</v>
      </c>
      <c r="J282" s="3">
        <v>31</v>
      </c>
      <c r="K282" s="2">
        <f t="shared" si="31"/>
        <v>5.2636759468560251E-2</v>
      </c>
      <c r="L282" s="2">
        <f t="shared" si="32"/>
        <v>4.4338132796598352E-2</v>
      </c>
      <c r="M282" s="2">
        <f t="shared" si="33"/>
        <v>3.9656026755849769E-2</v>
      </c>
      <c r="N282" s="2">
        <f t="shared" si="34"/>
        <v>3.6502266224276193E-2</v>
      </c>
      <c r="O282" s="2">
        <f t="shared" si="36"/>
        <v>3.6901973407695458E-2</v>
      </c>
    </row>
    <row r="283" spans="1:15" x14ac:dyDescent="0.55000000000000004">
      <c r="A283" s="3">
        <v>10</v>
      </c>
      <c r="B283" s="3">
        <v>1</v>
      </c>
      <c r="C283" s="5">
        <f>IF(logVir!C283="","",名目付加価値!C283)</f>
        <v>120680.988959561</v>
      </c>
      <c r="D283" s="5">
        <f>IF(logVir!D283="","",名目付加価値!D283)</f>
        <v>124172.23021669799</v>
      </c>
      <c r="E283" s="5">
        <f>IF(logVir!E283="","",名目付加価値!E283)</f>
        <v>124368.959737193</v>
      </c>
      <c r="F283" s="5">
        <f>IF(logVir!F283="","",名目付加価値!F283)</f>
        <v>133853.347098706</v>
      </c>
      <c r="G283" s="5">
        <f>IF(logVir!G283="","",名目付加価値!G283)</f>
        <v>116707.841112159</v>
      </c>
      <c r="I283" s="3">
        <v>10</v>
      </c>
      <c r="J283" s="3">
        <v>1</v>
      </c>
      <c r="K283" s="2">
        <f t="shared" si="31"/>
        <v>1.6912149497010445E-2</v>
      </c>
      <c r="L283" s="2">
        <f t="shared" si="32"/>
        <v>1.5996827314119985E-2</v>
      </c>
      <c r="M283" s="2">
        <f t="shared" si="33"/>
        <v>1.5395254277979166E-2</v>
      </c>
      <c r="N283" s="2">
        <f t="shared" si="34"/>
        <v>1.7403118561199034E-2</v>
      </c>
      <c r="O283" s="2">
        <f t="shared" si="36"/>
        <v>1.4380221138682939E-2</v>
      </c>
    </row>
    <row r="284" spans="1:15" x14ac:dyDescent="0.55000000000000004">
      <c r="A284" s="3">
        <v>10</v>
      </c>
      <c r="B284" s="3">
        <v>2</v>
      </c>
      <c r="C284" s="5">
        <f>IF(logVir!C284="","",名目付加価値!C284)</f>
        <v>2283.3543817577802</v>
      </c>
      <c r="D284" s="5">
        <f>IF(logVir!D284="","",名目付加価値!D284)</f>
        <v>3165.36376882579</v>
      </c>
      <c r="E284" s="5">
        <f>IF(logVir!E284="","",名目付加価値!E284)</f>
        <v>3352.0406566883698</v>
      </c>
      <c r="F284" s="5">
        <f>IF(logVir!F284="","",名目付加価値!F284)</f>
        <v>3228.3495847427398</v>
      </c>
      <c r="G284" s="5">
        <f>IF(logVir!G284="","",名目付加価値!G284)</f>
        <v>3843.5434479493902</v>
      </c>
      <c r="I284" s="3">
        <v>10</v>
      </c>
      <c r="J284" s="3">
        <v>2</v>
      </c>
      <c r="K284" s="2">
        <f t="shared" si="31"/>
        <v>3.1998768813438724E-4</v>
      </c>
      <c r="L284" s="2">
        <f t="shared" si="32"/>
        <v>4.0778664849549395E-4</v>
      </c>
      <c r="M284" s="2">
        <f t="shared" si="33"/>
        <v>4.1493889125462306E-4</v>
      </c>
      <c r="N284" s="2">
        <f t="shared" si="34"/>
        <v>4.1973810739932339E-4</v>
      </c>
      <c r="O284" s="2">
        <f t="shared" si="36"/>
        <v>4.7358432998971663E-4</v>
      </c>
    </row>
    <row r="285" spans="1:15" x14ac:dyDescent="0.55000000000000004">
      <c r="A285" s="3">
        <v>10</v>
      </c>
      <c r="B285" s="3">
        <v>3</v>
      </c>
      <c r="C285" s="5">
        <f>IF(logVir!C285="","",名目付加価値!C285)</f>
        <v>411243.88864393602</v>
      </c>
      <c r="D285" s="5">
        <f>IF(logVir!D285="","",名目付加価値!D285)</f>
        <v>395420.12220626901</v>
      </c>
      <c r="E285" s="5">
        <f>IF(logVir!E285="","",名目付加価値!E285)</f>
        <v>409561.86584689701</v>
      </c>
      <c r="F285" s="5">
        <f>IF(logVir!F285="","",名目付加価値!F285)</f>
        <v>408760.75113345101</v>
      </c>
      <c r="G285" s="5">
        <f>IF(logVir!G285="","",名目付加価値!G285)</f>
        <v>432368.82130950101</v>
      </c>
      <c r="I285" s="3">
        <v>10</v>
      </c>
      <c r="J285" s="3">
        <v>3</v>
      </c>
      <c r="K285" s="2">
        <f t="shared" si="31"/>
        <v>5.7631431300324519E-2</v>
      </c>
      <c r="L285" s="2">
        <f t="shared" si="32"/>
        <v>5.0941079180289159E-2</v>
      </c>
      <c r="M285" s="2">
        <f t="shared" si="33"/>
        <v>5.0698414464513245E-2</v>
      </c>
      <c r="N285" s="2">
        <f t="shared" si="34"/>
        <v>5.3145565421643393E-2</v>
      </c>
      <c r="O285" s="2">
        <f t="shared" si="36"/>
        <v>5.3274563256868843E-2</v>
      </c>
    </row>
    <row r="286" spans="1:15" x14ac:dyDescent="0.55000000000000004">
      <c r="A286" s="3">
        <v>10</v>
      </c>
      <c r="B286" s="3">
        <v>4</v>
      </c>
      <c r="C286" s="5">
        <f>IF(logVir!C286="","",名目付加価値!C286)</f>
        <v>20987.818166774199</v>
      </c>
      <c r="D286" s="5">
        <f>IF(logVir!D286="","",名目付加価値!D286)</f>
        <v>22804.777659219599</v>
      </c>
      <c r="E286" s="5">
        <f>IF(logVir!E286="","",名目付加価値!E286)</f>
        <v>20334.504432512302</v>
      </c>
      <c r="F286" s="5">
        <f>IF(logVir!F286="","",名目付加価値!F286)</f>
        <v>20061.642465067202</v>
      </c>
      <c r="G286" s="5">
        <f>IF(logVir!G286="","",名目付加価値!G286)</f>
        <v>17669.0020761101</v>
      </c>
      <c r="I286" s="3">
        <v>10</v>
      </c>
      <c r="J286" s="3">
        <v>4</v>
      </c>
      <c r="K286" s="2">
        <f t="shared" si="31"/>
        <v>2.9412181778813305E-3</v>
      </c>
      <c r="L286" s="2">
        <f t="shared" si="32"/>
        <v>2.9378878797199897E-3</v>
      </c>
      <c r="M286" s="2">
        <f t="shared" si="33"/>
        <v>2.517146296123607E-3</v>
      </c>
      <c r="N286" s="2">
        <f t="shared" si="34"/>
        <v>2.6083407693532749E-3</v>
      </c>
      <c r="O286" s="2">
        <f t="shared" si="36"/>
        <v>2.1770958551973409E-3</v>
      </c>
    </row>
    <row r="287" spans="1:15" x14ac:dyDescent="0.55000000000000004">
      <c r="A287" s="3">
        <v>10</v>
      </c>
      <c r="B287" s="3">
        <v>5</v>
      </c>
      <c r="C287" s="5">
        <f>IF(logVir!C287="","",名目付加価値!C287)</f>
        <v>30294.223143059</v>
      </c>
      <c r="D287" s="5">
        <f>IF(logVir!D287="","",名目付加価値!D287)</f>
        <v>22232.031893109401</v>
      </c>
      <c r="E287" s="5">
        <f>IF(logVir!E287="","",名目付加価値!E287)</f>
        <v>27689.304552066202</v>
      </c>
      <c r="F287" s="5">
        <f>IF(logVir!F287="","",名目付加価値!F287)</f>
        <v>26451.1709078249</v>
      </c>
      <c r="G287" s="5">
        <f>IF(logVir!G287="","",名目付加価値!G287)</f>
        <v>23590.600072319801</v>
      </c>
      <c r="I287" s="3">
        <v>10</v>
      </c>
      <c r="J287" s="3">
        <v>5</v>
      </c>
      <c r="K287" s="2">
        <f t="shared" si="31"/>
        <v>4.2454112707253971E-3</v>
      </c>
      <c r="L287" s="2">
        <f t="shared" si="32"/>
        <v>2.8641023392704944E-3</v>
      </c>
      <c r="M287" s="2">
        <f t="shared" si="33"/>
        <v>3.4275745753623399E-3</v>
      </c>
      <c r="N287" s="2">
        <f t="shared" si="34"/>
        <v>3.4390836939770901E-3</v>
      </c>
      <c r="O287" s="2">
        <f t="shared" si="36"/>
        <v>2.9067288247425693E-3</v>
      </c>
    </row>
    <row r="288" spans="1:15" x14ac:dyDescent="0.55000000000000004">
      <c r="A288" s="3">
        <v>10</v>
      </c>
      <c r="B288" s="3">
        <v>6</v>
      </c>
      <c r="C288" s="5">
        <f>IF(logVir!C288="","",名目付加価値!C288)</f>
        <v>295300.04117136501</v>
      </c>
      <c r="D288" s="5">
        <f>IF(logVir!D288="","",名目付加価値!D288)</f>
        <v>334183.489548521</v>
      </c>
      <c r="E288" s="5">
        <f>IF(logVir!E288="","",名目付加価値!E288)</f>
        <v>472858.12920881802</v>
      </c>
      <c r="F288" s="5">
        <f>IF(logVir!F288="","",名目付加価値!F288)</f>
        <v>485175.86715432699</v>
      </c>
      <c r="G288" s="5">
        <f>IF(logVir!G288="","",名目付加価値!G288)</f>
        <v>392504.64925465197</v>
      </c>
      <c r="I288" s="3">
        <v>10</v>
      </c>
      <c r="J288" s="3">
        <v>6</v>
      </c>
      <c r="K288" s="2">
        <f t="shared" si="31"/>
        <v>4.1383141502403145E-2</v>
      </c>
      <c r="L288" s="2">
        <f t="shared" si="32"/>
        <v>4.3052102424257076E-2</v>
      </c>
      <c r="M288" s="2">
        <f t="shared" si="33"/>
        <v>5.8533665891894078E-2</v>
      </c>
      <c r="N288" s="2">
        <f t="shared" si="34"/>
        <v>6.308077700061436E-2</v>
      </c>
      <c r="O288" s="2">
        <f t="shared" si="36"/>
        <v>4.8362677267063565E-2</v>
      </c>
    </row>
    <row r="289" spans="1:15" x14ac:dyDescent="0.55000000000000004">
      <c r="A289" s="3">
        <v>10</v>
      </c>
      <c r="B289" s="3">
        <v>7</v>
      </c>
      <c r="C289" s="5">
        <f>IF(logVir!C289="","",名目付加価値!C289)</f>
        <v>29789.3097580494</v>
      </c>
      <c r="D289" s="5">
        <f>IF(logVir!D289="","",名目付加価値!D289)</f>
        <v>38299.639155754601</v>
      </c>
      <c r="E289" s="5">
        <f>IF(logVir!E289="","",名目付加価値!E289)</f>
        <v>36653.348669222498</v>
      </c>
      <c r="F289" s="5">
        <f>IF(logVir!F289="","",名目付加価値!F289)</f>
        <v>39218.002394331597</v>
      </c>
      <c r="G289" s="5">
        <f>IF(logVir!G289="","",名目付加価値!G289)</f>
        <v>40117.831493432997</v>
      </c>
      <c r="I289" s="3">
        <v>10</v>
      </c>
      <c r="J289" s="3">
        <v>7</v>
      </c>
      <c r="K289" s="2">
        <f t="shared" si="31"/>
        <v>4.1746530616326178E-3</v>
      </c>
      <c r="L289" s="2">
        <f t="shared" si="32"/>
        <v>4.9340558086016055E-3</v>
      </c>
      <c r="M289" s="2">
        <f t="shared" si="33"/>
        <v>4.5372062618720876E-3</v>
      </c>
      <c r="N289" s="2">
        <f t="shared" si="34"/>
        <v>5.0989800419308194E-3</v>
      </c>
      <c r="O289" s="2">
        <f t="shared" si="36"/>
        <v>4.943140777709765E-3</v>
      </c>
    </row>
    <row r="290" spans="1:15" x14ac:dyDescent="0.55000000000000004">
      <c r="A290" s="3">
        <v>10</v>
      </c>
      <c r="B290" s="3">
        <v>8</v>
      </c>
      <c r="C290" s="5">
        <f>IF(logVir!C290="","",名目付加価値!C290)</f>
        <v>162908.27827720699</v>
      </c>
      <c r="D290" s="5">
        <f>IF(logVir!D290="","",名目付加価値!D290)</f>
        <v>123558.499550946</v>
      </c>
      <c r="E290" s="5">
        <f>IF(logVir!E290="","",名目付加価値!E290)</f>
        <v>138745.146553792</v>
      </c>
      <c r="F290" s="5">
        <f>IF(logVir!F290="","",名目付加価値!F290)</f>
        <v>149356.12122931899</v>
      </c>
      <c r="G290" s="5">
        <f>IF(logVir!G290="","",名目付加価値!G290)</f>
        <v>180037.08128631499</v>
      </c>
      <c r="I290" s="3">
        <v>10</v>
      </c>
      <c r="J290" s="3">
        <v>8</v>
      </c>
      <c r="K290" s="2">
        <f t="shared" si="31"/>
        <v>2.2829852326184698E-2</v>
      </c>
      <c r="L290" s="2">
        <f t="shared" si="32"/>
        <v>1.5917761781832442E-2</v>
      </c>
      <c r="M290" s="2">
        <f t="shared" si="33"/>
        <v>1.7174838605587606E-2</v>
      </c>
      <c r="N290" s="2">
        <f t="shared" si="34"/>
        <v>1.9418732082044306E-2</v>
      </c>
      <c r="O290" s="2">
        <f t="shared" si="36"/>
        <v>2.2183368464267803E-2</v>
      </c>
    </row>
    <row r="291" spans="1:15" x14ac:dyDescent="0.55000000000000004">
      <c r="A291" s="3">
        <v>10</v>
      </c>
      <c r="B291" s="3">
        <v>9</v>
      </c>
      <c r="C291" s="5">
        <f>IF(logVir!C291="","",名目付加価値!C291)</f>
        <v>116754.095227905</v>
      </c>
      <c r="D291" s="5">
        <f>IF(logVir!D291="","",名目付加価値!D291)</f>
        <v>138536.97540047599</v>
      </c>
      <c r="E291" s="5">
        <f>IF(logVir!E291="","",名目付加価値!E291)</f>
        <v>173479.82600289001</v>
      </c>
      <c r="F291" s="5">
        <f>IF(logVir!F291="","",名目付加価値!F291)</f>
        <v>157729.70617358101</v>
      </c>
      <c r="G291" s="5">
        <f>IF(logVir!G291="","",名目付加価値!G291)</f>
        <v>154910.65455739899</v>
      </c>
      <c r="I291" s="3">
        <v>10</v>
      </c>
      <c r="J291" s="3">
        <v>9</v>
      </c>
      <c r="K291" s="2">
        <f t="shared" si="31"/>
        <v>1.6361837352395076E-2</v>
      </c>
      <c r="L291" s="2">
        <f t="shared" si="32"/>
        <v>1.7847404916819212E-2</v>
      </c>
      <c r="M291" s="2">
        <f t="shared" si="33"/>
        <v>2.1474538655446931E-2</v>
      </c>
      <c r="N291" s="2">
        <f t="shared" si="34"/>
        <v>2.0507434716127874E-2</v>
      </c>
      <c r="O291" s="2">
        <f t="shared" si="36"/>
        <v>1.9087401909291556E-2</v>
      </c>
    </row>
    <row r="292" spans="1:15" x14ac:dyDescent="0.55000000000000004">
      <c r="A292" s="3">
        <v>10</v>
      </c>
      <c r="B292" s="3">
        <v>10</v>
      </c>
      <c r="C292" s="5">
        <f>IF(logVir!C292="","",名目付加価値!C292)</f>
        <v>373331.45660439099</v>
      </c>
      <c r="D292" s="5">
        <f>IF(logVir!D292="","",名目付加価値!D292)</f>
        <v>483579.50879229303</v>
      </c>
      <c r="E292" s="5">
        <f>IF(logVir!E292="","",名目付加価値!E292)</f>
        <v>432632.15571461199</v>
      </c>
      <c r="F292" s="5">
        <f>IF(logVir!F292="","",名目付加価値!F292)</f>
        <v>342415.02160742303</v>
      </c>
      <c r="G292" s="5">
        <f>IF(logVir!G292="","",名目付加価値!G292)</f>
        <v>376897.50286386098</v>
      </c>
      <c r="I292" s="3">
        <v>10</v>
      </c>
      <c r="J292" s="3">
        <v>10</v>
      </c>
      <c r="K292" s="2">
        <f t="shared" si="31"/>
        <v>5.2318409556171536E-2</v>
      </c>
      <c r="L292" s="2">
        <f t="shared" si="32"/>
        <v>6.2298453376389624E-2</v>
      </c>
      <c r="M292" s="2">
        <f t="shared" si="33"/>
        <v>5.3554215297218467E-2</v>
      </c>
      <c r="N292" s="2">
        <f t="shared" si="34"/>
        <v>4.4519538340532988E-2</v>
      </c>
      <c r="O292" s="2">
        <f t="shared" si="36"/>
        <v>4.643963409957249E-2</v>
      </c>
    </row>
    <row r="293" spans="1:15" x14ac:dyDescent="0.55000000000000004">
      <c r="A293" s="3">
        <v>10</v>
      </c>
      <c r="B293" s="3">
        <v>11</v>
      </c>
      <c r="C293" s="5">
        <f>IF(logVir!C293="","",名目付加価値!C293)</f>
        <v>110471.88268559201</v>
      </c>
      <c r="D293" s="5">
        <f>IF(logVir!D293="","",名目付加価値!D293)</f>
        <v>88986.969367999205</v>
      </c>
      <c r="E293" s="5">
        <f>IF(logVir!E293="","",名目付加価値!E293)</f>
        <v>86668.953211267202</v>
      </c>
      <c r="F293" s="5">
        <f>IF(logVir!F293="","",名目付加価値!F293)</f>
        <v>92878.838074193904</v>
      </c>
      <c r="G293" s="5">
        <f>IF(logVir!G293="","",名目付加価値!G293)</f>
        <v>112555.184420448</v>
      </c>
      <c r="I293" s="3">
        <v>10</v>
      </c>
      <c r="J293" s="3">
        <v>11</v>
      </c>
      <c r="K293" s="2">
        <f t="shared" si="31"/>
        <v>1.5481452474846606E-2</v>
      </c>
      <c r="L293" s="2">
        <f t="shared" si="32"/>
        <v>1.1463989812396415E-2</v>
      </c>
      <c r="M293" s="2">
        <f t="shared" si="33"/>
        <v>1.0728485431680531E-2</v>
      </c>
      <c r="N293" s="2">
        <f t="shared" si="34"/>
        <v>1.2075764004912429E-2</v>
      </c>
      <c r="O293" s="2">
        <f t="shared" ref="O293:O323" si="37">IF(G293="","",G293/SUMIF($A$4:$A$1460,$I293,G$4:G$1460))</f>
        <v>1.3868549249538429E-2</v>
      </c>
    </row>
    <row r="294" spans="1:15" x14ac:dyDescent="0.55000000000000004">
      <c r="A294" s="3">
        <v>10</v>
      </c>
      <c r="B294" s="3">
        <v>12</v>
      </c>
      <c r="C294" s="5">
        <f>IF(logVir!C294="","",名目付加価値!C294)</f>
        <v>164534.74322449899</v>
      </c>
      <c r="D294" s="5">
        <f>IF(logVir!D294="","",名目付加価値!D294)</f>
        <v>145112.61842118201</v>
      </c>
      <c r="E294" s="5">
        <f>IF(logVir!E294="","",名目付加価値!E294)</f>
        <v>167177.127988419</v>
      </c>
      <c r="F294" s="5">
        <f>IF(logVir!F294="","",名目付加価値!F294)</f>
        <v>188359.472851022</v>
      </c>
      <c r="G294" s="5">
        <f>IF(logVir!G294="","",名目付加価値!G294)</f>
        <v>171744.007539146</v>
      </c>
      <c r="I294" s="3">
        <v>10</v>
      </c>
      <c r="J294" s="3">
        <v>12</v>
      </c>
      <c r="K294" s="2">
        <f t="shared" si="31"/>
        <v>2.3057783987810929E-2</v>
      </c>
      <c r="L294" s="2">
        <f t="shared" si="32"/>
        <v>1.8694530121045327E-2</v>
      </c>
      <c r="M294" s="2">
        <f t="shared" si="33"/>
        <v>2.0694346887540085E-2</v>
      </c>
      <c r="N294" s="2">
        <f t="shared" si="34"/>
        <v>2.4489804022113815E-2</v>
      </c>
      <c r="O294" s="2">
        <f t="shared" si="37"/>
        <v>2.1161532799523666E-2</v>
      </c>
    </row>
    <row r="295" spans="1:15" x14ac:dyDescent="0.55000000000000004">
      <c r="A295" s="3">
        <v>10</v>
      </c>
      <c r="B295" s="3">
        <v>13</v>
      </c>
      <c r="C295" s="5">
        <f>IF(logVir!C295="","",名目付加価値!C295)</f>
        <v>79732.219049809297</v>
      </c>
      <c r="D295" s="5">
        <f>IF(logVir!D295="","",名目付加価値!D295)</f>
        <v>58233.806546526503</v>
      </c>
      <c r="E295" s="5">
        <f>IF(logVir!E295="","",名目付加価値!E295)</f>
        <v>41092.169643050802</v>
      </c>
      <c r="F295" s="5">
        <f>IF(logVir!F295="","",名目付加価値!F295)</f>
        <v>40148.745282782998</v>
      </c>
      <c r="G295" s="5">
        <f>IF(logVir!G295="","",名目付加価値!G295)</f>
        <v>30999.626113412</v>
      </c>
      <c r="I295" s="3">
        <v>10</v>
      </c>
      <c r="J295" s="3">
        <v>13</v>
      </c>
      <c r="K295" s="2">
        <f t="shared" si="31"/>
        <v>1.1173617484611506E-2</v>
      </c>
      <c r="L295" s="2">
        <f t="shared" si="32"/>
        <v>7.5021294660082855E-3</v>
      </c>
      <c r="M295" s="2">
        <f t="shared" si="33"/>
        <v>5.0866743745821884E-3</v>
      </c>
      <c r="N295" s="2">
        <f t="shared" si="34"/>
        <v>5.2199917998644327E-3</v>
      </c>
      <c r="O295" s="2">
        <f t="shared" si="37"/>
        <v>3.8196360628327303E-3</v>
      </c>
    </row>
    <row r="296" spans="1:15" x14ac:dyDescent="0.55000000000000004">
      <c r="A296" s="3">
        <v>10</v>
      </c>
      <c r="B296" s="3">
        <v>14</v>
      </c>
      <c r="C296" s="5">
        <f>IF(logVir!C296="","",名目付加価値!C296)</f>
        <v>599140.39227087097</v>
      </c>
      <c r="D296" s="5">
        <f>IF(logVir!D296="","",名目付加価値!D296)</f>
        <v>803738.23952258495</v>
      </c>
      <c r="E296" s="5">
        <f>IF(logVir!E296="","",名目付加価値!E296)</f>
        <v>681436.04354424903</v>
      </c>
      <c r="F296" s="5">
        <f>IF(logVir!F296="","",名目付加価値!F296)</f>
        <v>481399.87518046697</v>
      </c>
      <c r="G296" s="5">
        <f>IF(logVir!G296="","",名目付加価値!G296)</f>
        <v>806627.51388337696</v>
      </c>
      <c r="I296" s="3">
        <v>10</v>
      </c>
      <c r="J296" s="3">
        <v>14</v>
      </c>
      <c r="K296" s="2">
        <f t="shared" si="31"/>
        <v>8.3963116072721569E-2</v>
      </c>
      <c r="L296" s="2">
        <f t="shared" si="32"/>
        <v>0.10354377787175015</v>
      </c>
      <c r="M296" s="2">
        <f t="shared" si="33"/>
        <v>8.4352889874710929E-2</v>
      </c>
      <c r="N296" s="2">
        <f t="shared" si="34"/>
        <v>6.2589836449394809E-2</v>
      </c>
      <c r="O296" s="2">
        <f t="shared" si="37"/>
        <v>9.9389054888279746E-2</v>
      </c>
    </row>
    <row r="297" spans="1:15" x14ac:dyDescent="0.55000000000000004">
      <c r="A297" s="3">
        <v>10</v>
      </c>
      <c r="B297" s="3">
        <v>15</v>
      </c>
      <c r="C297" s="5">
        <f>IF(logVir!C297="","",名目付加価値!C297)</f>
        <v>42250.626552312802</v>
      </c>
      <c r="D297" s="5">
        <f>IF(logVir!D297="","",名目付加価値!D297)</f>
        <v>37509.228502830098</v>
      </c>
      <c r="E297" s="5">
        <f>IF(logVir!E297="","",名目付加価値!E297)</f>
        <v>33939.517201044997</v>
      </c>
      <c r="F297" s="5">
        <f>IF(logVir!F297="","",名目付加価値!F297)</f>
        <v>35415.310728198099</v>
      </c>
      <c r="G297" s="5">
        <f>IF(logVir!G297="","",名目付加価値!G297)</f>
        <v>37748.446206412496</v>
      </c>
      <c r="I297" s="3">
        <v>10</v>
      </c>
      <c r="J297" s="3">
        <v>15</v>
      </c>
      <c r="K297" s="2">
        <f t="shared" si="31"/>
        <v>5.9209732929393823E-3</v>
      </c>
      <c r="L297" s="2">
        <f t="shared" si="32"/>
        <v>4.8322289935399084E-3</v>
      </c>
      <c r="M297" s="2">
        <f t="shared" si="33"/>
        <v>4.2012693399225863E-3</v>
      </c>
      <c r="N297" s="2">
        <f t="shared" si="34"/>
        <v>4.6045680951858244E-3</v>
      </c>
      <c r="O297" s="2">
        <f t="shared" si="37"/>
        <v>4.6511956601803239E-3</v>
      </c>
    </row>
    <row r="298" spans="1:15" x14ac:dyDescent="0.55000000000000004">
      <c r="A298" s="3">
        <v>10</v>
      </c>
      <c r="B298" s="3">
        <v>16</v>
      </c>
      <c r="C298" s="5">
        <f>IF(logVir!C298="","",名目付加価値!C298)</f>
        <v>219794.150904582</v>
      </c>
      <c r="D298" s="5">
        <f>IF(logVir!D298="","",名目付加価値!D298)</f>
        <v>247232.75652244099</v>
      </c>
      <c r="E298" s="5">
        <f>IF(logVir!E298="","",名目付加価値!E298)</f>
        <v>270541.91204819799</v>
      </c>
      <c r="F298" s="5">
        <f>IF(logVir!F298="","",名目付加価値!F298)</f>
        <v>263496.06310547597</v>
      </c>
      <c r="G298" s="5">
        <f>IF(logVir!G298="","",名目付加価値!G298)</f>
        <v>246165.307992766</v>
      </c>
      <c r="I298" s="3">
        <v>10</v>
      </c>
      <c r="J298" s="3">
        <v>16</v>
      </c>
      <c r="K298" s="2">
        <f t="shared" si="31"/>
        <v>3.0801798781350375E-2</v>
      </c>
      <c r="L298" s="2">
        <f t="shared" si="32"/>
        <v>3.1850436330099208E-2</v>
      </c>
      <c r="M298" s="2">
        <f t="shared" si="33"/>
        <v>3.3489558308069586E-2</v>
      </c>
      <c r="N298" s="2">
        <f t="shared" si="34"/>
        <v>3.4258786395922045E-2</v>
      </c>
      <c r="O298" s="2">
        <f t="shared" si="37"/>
        <v>3.0331394462228385E-2</v>
      </c>
    </row>
    <row r="299" spans="1:15" x14ac:dyDescent="0.55000000000000004">
      <c r="A299" s="3">
        <v>10</v>
      </c>
      <c r="B299" s="3">
        <v>17</v>
      </c>
      <c r="C299" s="5">
        <f>IF(logVir!C299="","",名目付加価値!C299)</f>
        <v>188895.23216403899</v>
      </c>
      <c r="D299" s="5">
        <f>IF(logVir!D299="","",名目付加価値!D299)</f>
        <v>220195.265079631</v>
      </c>
      <c r="E299" s="5">
        <f>IF(logVir!E299="","",名目付加価値!E299)</f>
        <v>253087.46986129801</v>
      </c>
      <c r="F299" s="5">
        <f>IF(logVir!F299="","",名目付加価値!F299)</f>
        <v>268971.29620323598</v>
      </c>
      <c r="G299" s="5">
        <f>IF(logVir!G299="","",名目付加価値!G299)</f>
        <v>200016.51899245699</v>
      </c>
      <c r="I299" s="3">
        <v>10</v>
      </c>
      <c r="J299" s="3">
        <v>17</v>
      </c>
      <c r="K299" s="2">
        <f t="shared" si="31"/>
        <v>2.6471645891974004E-2</v>
      </c>
      <c r="L299" s="2">
        <f t="shared" si="32"/>
        <v>2.8367257515779527E-2</v>
      </c>
      <c r="M299" s="2">
        <f t="shared" si="33"/>
        <v>3.1328926134933772E-2</v>
      </c>
      <c r="N299" s="2">
        <f t="shared" si="34"/>
        <v>3.4970656011556335E-2</v>
      </c>
      <c r="O299" s="2">
        <f t="shared" si="37"/>
        <v>2.4645145922431489E-2</v>
      </c>
    </row>
    <row r="300" spans="1:15" x14ac:dyDescent="0.55000000000000004">
      <c r="A300" s="3">
        <v>10</v>
      </c>
      <c r="B300" s="3">
        <v>18</v>
      </c>
      <c r="C300" s="5">
        <f>IF(logVir!C300="","",名目付加価値!C300)</f>
        <v>366670.49032270099</v>
      </c>
      <c r="D300" s="5">
        <f>IF(logVir!D300="","",名目付加価値!D300)</f>
        <v>432190.664557727</v>
      </c>
      <c r="E300" s="5">
        <f>IF(logVir!E300="","",名目付加価値!E300)</f>
        <v>462130.299878883</v>
      </c>
      <c r="F300" s="5">
        <f>IF(logVir!F300="","",名目付加価値!F300)</f>
        <v>439526.91625189799</v>
      </c>
      <c r="G300" s="5">
        <f>IF(logVir!G300="","",名目付加価値!G300)</f>
        <v>409216.18033533503</v>
      </c>
      <c r="I300" s="3">
        <v>10</v>
      </c>
      <c r="J300" s="3">
        <v>18</v>
      </c>
      <c r="K300" s="2">
        <f t="shared" si="31"/>
        <v>5.1384946394146612E-2</v>
      </c>
      <c r="L300" s="2">
        <f t="shared" si="32"/>
        <v>5.5678144909206938E-2</v>
      </c>
      <c r="M300" s="2">
        <f t="shared" si="33"/>
        <v>5.7205700612341114E-2</v>
      </c>
      <c r="N300" s="2">
        <f t="shared" si="34"/>
        <v>5.7145668749914481E-2</v>
      </c>
      <c r="O300" s="2">
        <f t="shared" si="37"/>
        <v>5.0421797804433857E-2</v>
      </c>
    </row>
    <row r="301" spans="1:15" x14ac:dyDescent="0.55000000000000004">
      <c r="A301" s="3">
        <v>10</v>
      </c>
      <c r="B301" s="3">
        <v>19</v>
      </c>
      <c r="C301" s="5">
        <f>IF(logVir!C301="","",名目付加価値!C301)</f>
        <v>381383.20200713002</v>
      </c>
      <c r="D301" s="5">
        <f>IF(logVir!D301="","",名目付加価値!D301)</f>
        <v>309739.25820574898</v>
      </c>
      <c r="E301" s="5">
        <f>IF(logVir!E301="","",名目付加価値!E301)</f>
        <v>302239.72697317199</v>
      </c>
      <c r="F301" s="5">
        <f>IF(logVir!F301="","",名目付加価値!F301)</f>
        <v>325113.96581650601</v>
      </c>
      <c r="G301" s="5">
        <f>IF(logVir!G301="","",名目付加価値!G301)</f>
        <v>424246.42113936302</v>
      </c>
      <c r="I301" s="3">
        <v>10</v>
      </c>
      <c r="J301" s="3">
        <v>19</v>
      </c>
      <c r="K301" s="2">
        <f t="shared" si="31"/>
        <v>5.3446775532759769E-2</v>
      </c>
      <c r="L301" s="2">
        <f t="shared" si="32"/>
        <v>3.9903007437927837E-2</v>
      </c>
      <c r="M301" s="2">
        <f t="shared" si="33"/>
        <v>3.7413334159033473E-2</v>
      </c>
      <c r="N301" s="2">
        <f t="shared" si="34"/>
        <v>4.2270118869974539E-2</v>
      </c>
      <c r="O301" s="2">
        <f t="shared" si="37"/>
        <v>5.2273757231237616E-2</v>
      </c>
    </row>
    <row r="302" spans="1:15" x14ac:dyDescent="0.55000000000000004">
      <c r="A302" s="3">
        <v>10</v>
      </c>
      <c r="B302" s="3">
        <v>20</v>
      </c>
      <c r="C302" s="5">
        <f>IF(logVir!C302="","",名目付加価値!C302)</f>
        <v>439987.47951481701</v>
      </c>
      <c r="D302" s="5">
        <f>IF(logVir!D302="","",名目付加価値!D302)</f>
        <v>585295.83590050298</v>
      </c>
      <c r="E302" s="5">
        <f>IF(logVir!E302="","",名目付加価値!E302)</f>
        <v>576733.00563958101</v>
      </c>
      <c r="F302" s="5">
        <f>IF(logVir!F302="","",名目付加価値!F302)</f>
        <v>586884.141750974</v>
      </c>
      <c r="G302" s="5">
        <f>IF(logVir!G302="","",名目付加価値!G302)</f>
        <v>639253.30132395402</v>
      </c>
      <c r="I302" s="3">
        <v>10</v>
      </c>
      <c r="J302" s="3">
        <v>20</v>
      </c>
      <c r="K302" s="2">
        <f t="shared" si="31"/>
        <v>6.1659538047544968E-2</v>
      </c>
      <c r="L302" s="2">
        <f t="shared" si="32"/>
        <v>7.5402337529368035E-2</v>
      </c>
      <c r="M302" s="2">
        <f t="shared" si="33"/>
        <v>7.1392020091563563E-2</v>
      </c>
      <c r="N302" s="2">
        <f t="shared" si="34"/>
        <v>7.6304511780703008E-2</v>
      </c>
      <c r="O302" s="2">
        <f t="shared" si="37"/>
        <v>7.8765948792054744E-2</v>
      </c>
    </row>
    <row r="303" spans="1:15" x14ac:dyDescent="0.55000000000000004">
      <c r="A303" s="3">
        <v>10</v>
      </c>
      <c r="B303" s="3">
        <v>21</v>
      </c>
      <c r="C303" s="5">
        <f>IF(logVir!C303="","",名目付加価値!C303)</f>
        <v>265360.92700497498</v>
      </c>
      <c r="D303" s="5">
        <f>IF(logVir!D303="","",名目付加価値!D303)</f>
        <v>269835.16846253298</v>
      </c>
      <c r="E303" s="5">
        <f>IF(logVir!E303="","",名目付加価値!E303)</f>
        <v>316036.839137559</v>
      </c>
      <c r="F303" s="5">
        <f>IF(logVir!F303="","",名目付加価値!F303)</f>
        <v>264624.92559647001</v>
      </c>
      <c r="G303" s="5">
        <f>IF(logVir!G303="","",名目付加価値!G303)</f>
        <v>300662.59584389598</v>
      </c>
      <c r="I303" s="3">
        <v>10</v>
      </c>
      <c r="J303" s="3">
        <v>21</v>
      </c>
      <c r="K303" s="2">
        <f t="shared" si="31"/>
        <v>3.7187494955624185E-2</v>
      </c>
      <c r="L303" s="2">
        <f t="shared" si="32"/>
        <v>3.4762253892345371E-2</v>
      </c>
      <c r="M303" s="2">
        <f t="shared" si="33"/>
        <v>3.9121236601261711E-2</v>
      </c>
      <c r="N303" s="2">
        <f t="shared" si="34"/>
        <v>3.440555693394657E-2</v>
      </c>
      <c r="O303" s="2">
        <f t="shared" si="37"/>
        <v>3.7046307901545374E-2</v>
      </c>
    </row>
    <row r="304" spans="1:15" x14ac:dyDescent="0.55000000000000004">
      <c r="A304" s="3">
        <v>10</v>
      </c>
      <c r="B304" s="3">
        <v>22</v>
      </c>
      <c r="C304" s="5">
        <f>IF(logVir!C304="","",名目付加価値!C304)</f>
        <v>172029.45206675699</v>
      </c>
      <c r="D304" s="5">
        <f>IF(logVir!D304="","",名目付加価値!D304)</f>
        <v>179513.612801176</v>
      </c>
      <c r="E304" s="5">
        <f>IF(logVir!E304="","",名目付加価値!E304)</f>
        <v>187515.99059717401</v>
      </c>
      <c r="F304" s="5">
        <f>IF(logVir!F304="","",名目付加価値!F304)</f>
        <v>115777.369277491</v>
      </c>
      <c r="G304" s="5">
        <f>IF(logVir!G304="","",名目付加価値!G304)</f>
        <v>115411.950551501</v>
      </c>
      <c r="I304" s="3">
        <v>10</v>
      </c>
      <c r="J304" s="3">
        <v>22</v>
      </c>
      <c r="K304" s="2">
        <f t="shared" si="31"/>
        <v>2.4108087249903907E-2</v>
      </c>
      <c r="L304" s="2">
        <f t="shared" si="32"/>
        <v>2.3126332349050843E-2</v>
      </c>
      <c r="M304" s="2">
        <f t="shared" si="33"/>
        <v>2.3212032669011055E-2</v>
      </c>
      <c r="N304" s="2">
        <f t="shared" si="34"/>
        <v>1.5052946586043024E-2</v>
      </c>
      <c r="O304" s="2">
        <f t="shared" si="37"/>
        <v>1.4220547267105749E-2</v>
      </c>
    </row>
    <row r="305" spans="1:15" x14ac:dyDescent="0.55000000000000004">
      <c r="A305" s="3">
        <v>10</v>
      </c>
      <c r="B305" s="3">
        <v>23</v>
      </c>
      <c r="C305" s="5">
        <f>IF(logVir!C305="","",名目付加価値!C305)</f>
        <v>120812.273179542</v>
      </c>
      <c r="D305" s="5">
        <f>IF(logVir!D305="","",名目付加価値!D305)</f>
        <v>114184.379818549</v>
      </c>
      <c r="E305" s="5">
        <f>IF(logVir!E305="","",名目付加価値!E305)</f>
        <v>107449.442641973</v>
      </c>
      <c r="F305" s="5">
        <f>IF(logVir!F305="","",名目付加価値!F305)</f>
        <v>112518.30989528701</v>
      </c>
      <c r="G305" s="5">
        <f>IF(logVir!G305="","",名目付加価値!G305)</f>
        <v>105714.83977512699</v>
      </c>
      <c r="I305" s="3">
        <v>10</v>
      </c>
      <c r="J305" s="3">
        <v>23</v>
      </c>
      <c r="K305" s="2">
        <f t="shared" si="31"/>
        <v>1.6930547575896432E-2</v>
      </c>
      <c r="L305" s="2">
        <f t="shared" si="32"/>
        <v>1.4710115158111946E-2</v>
      </c>
      <c r="M305" s="2">
        <f t="shared" si="33"/>
        <v>1.3300838850753963E-2</v>
      </c>
      <c r="N305" s="2">
        <f t="shared" si="34"/>
        <v>1.4629215704030344E-2</v>
      </c>
      <c r="O305" s="2">
        <f t="shared" si="37"/>
        <v>1.3025712403897612E-2</v>
      </c>
    </row>
    <row r="306" spans="1:15" x14ac:dyDescent="0.55000000000000004">
      <c r="A306" s="3">
        <v>10</v>
      </c>
      <c r="B306" s="3">
        <v>24</v>
      </c>
      <c r="C306" s="5">
        <f>IF(logVir!C306="","",名目付加価値!C306)</f>
        <v>78136.698551923095</v>
      </c>
      <c r="D306" s="5">
        <f>IF(logVir!D306="","",名目付加価値!D306)</f>
        <v>78696.270802045299</v>
      </c>
      <c r="E306" s="5">
        <f>IF(logVir!E306="","",名目付加価値!E306)</f>
        <v>77376.486317590097</v>
      </c>
      <c r="F306" s="5">
        <f>IF(logVir!F306="","",名目付加価値!F306)</f>
        <v>72997.514424980996</v>
      </c>
      <c r="G306" s="5">
        <f>IF(logVir!G306="","",名目付加価値!G306)</f>
        <v>67407.291413593193</v>
      </c>
      <c r="I306" s="3">
        <v>10</v>
      </c>
      <c r="J306" s="3">
        <v>24</v>
      </c>
      <c r="K306" s="2">
        <f t="shared" si="31"/>
        <v>1.0950022356510278E-2</v>
      </c>
      <c r="L306" s="2">
        <f t="shared" si="32"/>
        <v>1.0138262412526539E-2</v>
      </c>
      <c r="M306" s="2">
        <f t="shared" si="33"/>
        <v>9.5781992911502453E-3</v>
      </c>
      <c r="N306" s="2">
        <f t="shared" si="34"/>
        <v>9.490867623011141E-3</v>
      </c>
      <c r="O306" s="2">
        <f t="shared" si="37"/>
        <v>8.3056266626983788E-3</v>
      </c>
    </row>
    <row r="307" spans="1:15" x14ac:dyDescent="0.55000000000000004">
      <c r="A307" s="3">
        <v>10</v>
      </c>
      <c r="B307" s="3">
        <v>25</v>
      </c>
      <c r="C307" s="5">
        <f>IF(logVir!C307="","",名目付加価値!C307)</f>
        <v>266087.318729739</v>
      </c>
      <c r="D307" s="5">
        <f>IF(logVir!D307="","",名目付加価値!D307)</f>
        <v>227239.33713369799</v>
      </c>
      <c r="E307" s="5">
        <f>IF(logVir!E307="","",名目付加価値!E307)</f>
        <v>237532.277446233</v>
      </c>
      <c r="F307" s="5">
        <f>IF(logVir!F307="","",名目付加価値!F307)</f>
        <v>236003.51611183901</v>
      </c>
      <c r="G307" s="5">
        <f>IF(logVir!G307="","",名目付加価値!G307)</f>
        <v>246424.701475015</v>
      </c>
      <c r="I307" s="3">
        <v>10</v>
      </c>
      <c r="J307" s="3">
        <v>25</v>
      </c>
      <c r="K307" s="2">
        <f t="shared" si="31"/>
        <v>3.7289290984547321E-2</v>
      </c>
      <c r="L307" s="2">
        <f t="shared" si="32"/>
        <v>2.9274729371930302E-2</v>
      </c>
      <c r="M307" s="2">
        <f t="shared" si="33"/>
        <v>2.9403396299524185E-2</v>
      </c>
      <c r="N307" s="2">
        <f t="shared" si="34"/>
        <v>3.0684306823687089E-2</v>
      </c>
      <c r="O307" s="2">
        <f t="shared" si="37"/>
        <v>3.0363355773491855E-2</v>
      </c>
    </row>
    <row r="308" spans="1:15" x14ac:dyDescent="0.55000000000000004">
      <c r="A308" s="3">
        <v>10</v>
      </c>
      <c r="B308" s="3">
        <v>26</v>
      </c>
      <c r="C308" s="5">
        <f>IF(logVir!C308="","",名目付加価値!C308)</f>
        <v>211955.35116036699</v>
      </c>
      <c r="D308" s="5">
        <f>IF(logVir!D308="","",名目付加価値!D308)</f>
        <v>236770.67126164</v>
      </c>
      <c r="E308" s="5">
        <f>IF(logVir!E308="","",名目付加価値!E308)</f>
        <v>262196.68110882799</v>
      </c>
      <c r="F308" s="5">
        <f>IF(logVir!F308="","",名目付加価値!F308)</f>
        <v>261752.558963024</v>
      </c>
      <c r="G308" s="5">
        <f>IF(logVir!G308="","",名目付加価値!G308)</f>
        <v>256948.76740448899</v>
      </c>
      <c r="I308" s="3">
        <v>10</v>
      </c>
      <c r="J308" s="3">
        <v>26</v>
      </c>
      <c r="K308" s="2">
        <f t="shared" si="31"/>
        <v>2.9703274860604957E-2</v>
      </c>
      <c r="L308" s="2">
        <f t="shared" si="32"/>
        <v>3.0502629570322352E-2</v>
      </c>
      <c r="M308" s="2">
        <f t="shared" si="33"/>
        <v>3.2456527617843123E-2</v>
      </c>
      <c r="N308" s="2">
        <f t="shared" si="34"/>
        <v>3.4032102417069741E-2</v>
      </c>
      <c r="O308" s="2">
        <f t="shared" si="37"/>
        <v>3.1660084372887976E-2</v>
      </c>
    </row>
    <row r="309" spans="1:15" x14ac:dyDescent="0.55000000000000004">
      <c r="A309" s="3">
        <v>10</v>
      </c>
      <c r="B309" s="3">
        <v>27</v>
      </c>
      <c r="C309" s="5">
        <f>IF(logVir!C309="","",名目付加価値!C309)</f>
        <v>417455.72005014098</v>
      </c>
      <c r="D309" s="5">
        <f>IF(logVir!D309="","",名目付加価値!D309)</f>
        <v>480788.003256973</v>
      </c>
      <c r="E309" s="5">
        <f>IF(logVir!E309="","",名目付加価値!E309)</f>
        <v>549120.15604342998</v>
      </c>
      <c r="F309" s="5">
        <f>IF(logVir!F309="","",名目付加価値!F309)</f>
        <v>549613.42269059096</v>
      </c>
      <c r="G309" s="5">
        <f>IF(logVir!G309="","",名目付加価値!G309)</f>
        <v>574656.52574800898</v>
      </c>
      <c r="I309" s="3">
        <v>10</v>
      </c>
      <c r="J309" s="3">
        <v>27</v>
      </c>
      <c r="K309" s="2">
        <f t="shared" si="31"/>
        <v>5.8501953014620099E-2</v>
      </c>
      <c r="L309" s="2">
        <f t="shared" si="32"/>
        <v>6.1938830037765562E-2</v>
      </c>
      <c r="M309" s="2">
        <f t="shared" si="33"/>
        <v>6.7973909642053951E-2</v>
      </c>
      <c r="N309" s="2">
        <f t="shared" si="34"/>
        <v>7.1458710336599576E-2</v>
      </c>
      <c r="O309" s="2">
        <f t="shared" si="37"/>
        <v>7.0806621391462599E-2</v>
      </c>
    </row>
    <row r="310" spans="1:15" x14ac:dyDescent="0.55000000000000004">
      <c r="A310" s="3">
        <v>10</v>
      </c>
      <c r="B310" s="3">
        <v>28</v>
      </c>
      <c r="C310" s="5">
        <f>IF(logVir!C310="","",名目付加価値!C310)</f>
        <v>307662.90846800897</v>
      </c>
      <c r="D310" s="5">
        <f>IF(logVir!D310="","",名目付加価値!D310)</f>
        <v>313235.37445276103</v>
      </c>
      <c r="E310" s="5">
        <f>IF(logVir!E310="","",名目付加価値!E310)</f>
        <v>327546.77709854901</v>
      </c>
      <c r="F310" s="5">
        <f>IF(logVir!F310="","",名目付加価値!F310)</f>
        <v>325087.47023540002</v>
      </c>
      <c r="G310" s="5">
        <f>IF(logVir!G310="","",名目付加価値!G310)</f>
        <v>335219.69524391898</v>
      </c>
      <c r="I310" s="3">
        <v>10</v>
      </c>
      <c r="J310" s="3">
        <v>28</v>
      </c>
      <c r="K310" s="2">
        <f t="shared" si="31"/>
        <v>4.3115665089880587E-2</v>
      </c>
      <c r="L310" s="2">
        <f t="shared" si="32"/>
        <v>4.0353404179421015E-2</v>
      </c>
      <c r="M310" s="2">
        <f t="shared" si="33"/>
        <v>4.0546016723308632E-2</v>
      </c>
      <c r="N310" s="2">
        <f t="shared" si="34"/>
        <v>4.2266674012230374E-2</v>
      </c>
      <c r="O310" s="2">
        <f t="shared" si="37"/>
        <v>4.1304280001348059E-2</v>
      </c>
    </row>
    <row r="311" spans="1:15" x14ac:dyDescent="0.55000000000000004">
      <c r="A311" s="3">
        <v>10</v>
      </c>
      <c r="B311" s="3">
        <v>29</v>
      </c>
      <c r="C311" s="5">
        <f>IF(logVir!C311="","",名目付加価値!C311)</f>
        <v>308971.180097237</v>
      </c>
      <c r="D311" s="5">
        <f>IF(logVir!D311="","",名目付加価値!D311)</f>
        <v>319500.91340157599</v>
      </c>
      <c r="E311" s="5">
        <f>IF(logVir!E311="","",名目付加価値!E311)</f>
        <v>322546.82443535601</v>
      </c>
      <c r="F311" s="5">
        <f>IF(logVir!F311="","",名目付加価値!F311)</f>
        <v>322489.07430058101</v>
      </c>
      <c r="G311" s="5">
        <f>IF(logVir!G311="","",名目付加価値!G311)</f>
        <v>323164.98273015401</v>
      </c>
      <c r="I311" s="3">
        <v>10</v>
      </c>
      <c r="J311" s="3">
        <v>29</v>
      </c>
      <c r="K311" s="2">
        <f t="shared" si="31"/>
        <v>4.3299005362171655E-2</v>
      </c>
      <c r="L311" s="2">
        <f t="shared" si="32"/>
        <v>4.1160579378088001E-2</v>
      </c>
      <c r="M311" s="2">
        <f t="shared" si="33"/>
        <v>3.9927087829874336E-2</v>
      </c>
      <c r="N311" s="2">
        <f t="shared" si="34"/>
        <v>4.1928840155231288E-2</v>
      </c>
      <c r="O311" s="2">
        <f t="shared" si="37"/>
        <v>3.9818951937190004E-2</v>
      </c>
    </row>
    <row r="312" spans="1:15" x14ac:dyDescent="0.55000000000000004">
      <c r="A312" s="3">
        <v>10</v>
      </c>
      <c r="B312" s="3">
        <v>30</v>
      </c>
      <c r="C312" s="5">
        <f>IF(logVir!C312="","",名目付加価値!C312)</f>
        <v>494551.944497141</v>
      </c>
      <c r="D312" s="5">
        <f>IF(logVir!D312="","",名目付加価値!D312)</f>
        <v>595103.66519915801</v>
      </c>
      <c r="E312" s="5">
        <f>IF(logVir!E312="","",名目付加価値!E312)</f>
        <v>644572.93565983698</v>
      </c>
      <c r="F312" s="5">
        <f>IF(logVir!F312="","",名目付加価値!F312)</f>
        <v>646890.45449341298</v>
      </c>
      <c r="G312" s="5">
        <f>IF(logVir!G312="","",名目付加価値!G312)</f>
        <v>672450.09014027996</v>
      </c>
      <c r="I312" s="3">
        <v>10</v>
      </c>
      <c r="J312" s="3">
        <v>30</v>
      </c>
      <c r="K312" s="2">
        <f t="shared" si="31"/>
        <v>6.9306164056838579E-2</v>
      </c>
      <c r="L312" s="2">
        <f t="shared" si="32"/>
        <v>7.6665857974665255E-2</v>
      </c>
      <c r="M312" s="2">
        <f t="shared" si="33"/>
        <v>7.9789718159225517E-2</v>
      </c>
      <c r="N312" s="2">
        <f t="shared" si="34"/>
        <v>8.410631127031136E-2</v>
      </c>
      <c r="O312" s="2">
        <f t="shared" si="37"/>
        <v>8.285630947154117E-2</v>
      </c>
    </row>
    <row r="313" spans="1:15" x14ac:dyDescent="0.55000000000000004">
      <c r="A313" s="3">
        <v>10</v>
      </c>
      <c r="B313" s="3">
        <v>31</v>
      </c>
      <c r="C313" s="5">
        <f>IF(logVir!C313="","",名目付加価値!C313)</f>
        <v>336299.34141026298</v>
      </c>
      <c r="D313" s="5">
        <f>IF(logVir!D313="","",名目付加価値!D313)</f>
        <v>333248.92057308601</v>
      </c>
      <c r="E313" s="5">
        <f>IF(logVir!E313="","",名目付加価値!E313)</f>
        <v>331780.02752130502</v>
      </c>
      <c r="F313" s="5">
        <f>IF(logVir!F313="","",名目付加価値!F313)</f>
        <v>295143.37534593802</v>
      </c>
      <c r="G313" s="5">
        <f>IF(logVir!G313="","",名目付加価値!G313)</f>
        <v>300577.10435668501</v>
      </c>
      <c r="I313" s="3">
        <v>10</v>
      </c>
      <c r="J313" s="3">
        <v>31</v>
      </c>
      <c r="K313" s="2">
        <f t="shared" si="31"/>
        <v>4.712875479983316E-2</v>
      </c>
      <c r="L313" s="2">
        <f t="shared" si="32"/>
        <v>4.2931704018856147E-2</v>
      </c>
      <c r="M313" s="2">
        <f t="shared" si="33"/>
        <v>4.1070037884363676E-2</v>
      </c>
      <c r="N313" s="2">
        <f t="shared" si="34"/>
        <v>3.8373453223475518E-2</v>
      </c>
      <c r="O313" s="2">
        <f t="shared" si="37"/>
        <v>3.7035774020703661E-2</v>
      </c>
    </row>
    <row r="314" spans="1:15" x14ac:dyDescent="0.55000000000000004">
      <c r="A314" s="3">
        <v>11</v>
      </c>
      <c r="B314" s="3">
        <v>1</v>
      </c>
      <c r="C314" s="5">
        <f>IF(logVir!C314="","",名目付加価値!C314)</f>
        <v>130992.28665335001</v>
      </c>
      <c r="D314" s="5">
        <f>IF(logVir!D314="","",名目付加価値!D314)</f>
        <v>118991.286828914</v>
      </c>
      <c r="E314" s="5">
        <f>IF(logVir!E314="","",名目付加価値!E314)</f>
        <v>104340.917390164</v>
      </c>
      <c r="F314" s="5">
        <f>IF(logVir!F314="","",名目付加価値!F314)</f>
        <v>104077.943903326</v>
      </c>
      <c r="G314" s="5">
        <f>IF(logVir!G314="","",名目付加価値!G314)</f>
        <v>85518.6135391352</v>
      </c>
      <c r="I314" s="3">
        <v>11</v>
      </c>
      <c r="J314" s="3">
        <v>1</v>
      </c>
      <c r="K314" s="2">
        <f t="shared" si="31"/>
        <v>7.4546208668498492E-3</v>
      </c>
      <c r="L314" s="2">
        <f t="shared" si="32"/>
        <v>6.24767346181547E-3</v>
      </c>
      <c r="M314" s="2">
        <f t="shared" si="33"/>
        <v>5.2037691264815418E-3</v>
      </c>
      <c r="N314" s="2">
        <f t="shared" si="34"/>
        <v>5.3473154480887415E-3</v>
      </c>
      <c r="O314" s="2">
        <f t="shared" si="37"/>
        <v>4.2320513139100825E-3</v>
      </c>
    </row>
    <row r="315" spans="1:15" x14ac:dyDescent="0.55000000000000004">
      <c r="A315" s="3">
        <v>11</v>
      </c>
      <c r="B315" s="3">
        <v>2</v>
      </c>
      <c r="C315" s="5">
        <f>IF(logVir!C315="","",名目付加価値!C315)</f>
        <v>6209.5101888184599</v>
      </c>
      <c r="D315" s="5">
        <f>IF(logVir!D315="","",名目付加価値!D315)</f>
        <v>8662.2400970569397</v>
      </c>
      <c r="E315" s="5">
        <f>IF(logVir!E315="","",名目付加価値!E315)</f>
        <v>7613.95908128062</v>
      </c>
      <c r="F315" s="5">
        <f>IF(logVir!F315="","",名目付加価値!F315)</f>
        <v>7616.9590739231498</v>
      </c>
      <c r="G315" s="5">
        <f>IF(logVir!G315="","",名目付加価値!G315)</f>
        <v>8456.3813958231094</v>
      </c>
      <c r="I315" s="3">
        <v>11</v>
      </c>
      <c r="J315" s="3">
        <v>2</v>
      </c>
      <c r="K315" s="2">
        <f t="shared" si="31"/>
        <v>3.5337610640373551E-4</v>
      </c>
      <c r="L315" s="2">
        <f t="shared" si="32"/>
        <v>4.5481353312926798E-4</v>
      </c>
      <c r="M315" s="2">
        <f t="shared" si="33"/>
        <v>3.7972912437893584E-4</v>
      </c>
      <c r="N315" s="2">
        <f t="shared" si="34"/>
        <v>3.9134403886073853E-4</v>
      </c>
      <c r="O315" s="2">
        <f t="shared" si="37"/>
        <v>4.1848012398775229E-4</v>
      </c>
    </row>
    <row r="316" spans="1:15" x14ac:dyDescent="0.55000000000000004">
      <c r="A316" s="3">
        <v>11</v>
      </c>
      <c r="B316" s="3">
        <v>3</v>
      </c>
      <c r="C316" s="5">
        <f>IF(logVir!C316="","",名目付加価値!C316)</f>
        <v>545964.05609136401</v>
      </c>
      <c r="D316" s="5">
        <f>IF(logVir!D316="","",名目付加価値!D316)</f>
        <v>574944.05659614201</v>
      </c>
      <c r="E316" s="5">
        <f>IF(logVir!E316="","",名目付加価値!E316)</f>
        <v>697481.32047953899</v>
      </c>
      <c r="F316" s="5">
        <f>IF(logVir!F316="","",名目付加価値!F316)</f>
        <v>693667.08663979103</v>
      </c>
      <c r="G316" s="5">
        <f>IF(logVir!G316="","",名目付加価値!G316)</f>
        <v>646568.80785789201</v>
      </c>
      <c r="I316" s="3">
        <v>11</v>
      </c>
      <c r="J316" s="3">
        <v>3</v>
      </c>
      <c r="K316" s="2">
        <f t="shared" si="31"/>
        <v>3.1070188551323975E-2</v>
      </c>
      <c r="L316" s="2">
        <f t="shared" si="32"/>
        <v>3.0187611380225896E-2</v>
      </c>
      <c r="M316" s="2">
        <f t="shared" si="33"/>
        <v>3.4785315795499719E-2</v>
      </c>
      <c r="N316" s="2">
        <f t="shared" si="34"/>
        <v>3.5639219887597433E-2</v>
      </c>
      <c r="O316" s="2">
        <f t="shared" si="37"/>
        <v>3.1996687733671814E-2</v>
      </c>
    </row>
    <row r="317" spans="1:15" x14ac:dyDescent="0.55000000000000004">
      <c r="A317" s="3">
        <v>11</v>
      </c>
      <c r="B317" s="3">
        <v>4</v>
      </c>
      <c r="C317" s="5">
        <f>IF(logVir!C317="","",名目付加価値!C317)</f>
        <v>50848.046260094299</v>
      </c>
      <c r="D317" s="5">
        <f>IF(logVir!D317="","",名目付加価値!D317)</f>
        <v>35706.3727477176</v>
      </c>
      <c r="E317" s="5">
        <f>IF(logVir!E317="","",名目付加価値!E317)</f>
        <v>29382.71418916</v>
      </c>
      <c r="F317" s="5">
        <f>IF(logVir!F317="","",名目付加価値!F317)</f>
        <v>24302.620074849499</v>
      </c>
      <c r="G317" s="5">
        <f>IF(logVir!G317="","",名目付加価値!G317)</f>
        <v>28253.4225662514</v>
      </c>
      <c r="I317" s="3">
        <v>11</v>
      </c>
      <c r="J317" s="3">
        <v>4</v>
      </c>
      <c r="K317" s="2">
        <f t="shared" si="31"/>
        <v>2.893704021612722E-3</v>
      </c>
      <c r="L317" s="2">
        <f t="shared" si="32"/>
        <v>1.874773887892766E-3</v>
      </c>
      <c r="M317" s="2">
        <f t="shared" si="33"/>
        <v>1.4653969389404236E-3</v>
      </c>
      <c r="N317" s="2">
        <f t="shared" si="34"/>
        <v>1.2486197447941839E-3</v>
      </c>
      <c r="O317" s="2">
        <f t="shared" si="37"/>
        <v>1.39817437567838E-3</v>
      </c>
    </row>
    <row r="318" spans="1:15" x14ac:dyDescent="0.55000000000000004">
      <c r="A318" s="3">
        <v>11</v>
      </c>
      <c r="B318" s="3">
        <v>5</v>
      </c>
      <c r="C318" s="5">
        <f>IF(logVir!C318="","",名目付加価値!C318)</f>
        <v>141325.25904089501</v>
      </c>
      <c r="D318" s="5">
        <f>IF(logVir!D318="","",名目付加価値!D318)</f>
        <v>149404.81595848399</v>
      </c>
      <c r="E318" s="5">
        <f>IF(logVir!E318="","",名目付加価値!E318)</f>
        <v>183237.63403594401</v>
      </c>
      <c r="F318" s="5">
        <f>IF(logVir!F318="","",名目付加価値!F318)</f>
        <v>183785.81057708</v>
      </c>
      <c r="G318" s="5">
        <f>IF(logVir!G318="","",名目付加価値!G318)</f>
        <v>182652.19192819801</v>
      </c>
      <c r="I318" s="3">
        <v>11</v>
      </c>
      <c r="J318" s="3">
        <v>5</v>
      </c>
      <c r="K318" s="2">
        <f t="shared" si="31"/>
        <v>8.0426584799393845E-3</v>
      </c>
      <c r="L318" s="2">
        <f t="shared" si="32"/>
        <v>7.8445449965873267E-3</v>
      </c>
      <c r="M318" s="2">
        <f t="shared" si="33"/>
        <v>9.1385658345347828E-3</v>
      </c>
      <c r="N318" s="2">
        <f t="shared" si="34"/>
        <v>9.442545338435776E-3</v>
      </c>
      <c r="O318" s="2">
        <f t="shared" si="37"/>
        <v>9.0388912641170011E-3</v>
      </c>
    </row>
    <row r="319" spans="1:15" x14ac:dyDescent="0.55000000000000004">
      <c r="A319" s="3">
        <v>11</v>
      </c>
      <c r="B319" s="3">
        <v>6</v>
      </c>
      <c r="C319" s="5">
        <f>IF(logVir!C319="","",名目付加価値!C319)</f>
        <v>742369.44856526505</v>
      </c>
      <c r="D319" s="5">
        <f>IF(logVir!D319="","",名目付加価値!D319)</f>
        <v>743450.649211613</v>
      </c>
      <c r="E319" s="5">
        <f>IF(logVir!E319="","",名目付加価値!E319)</f>
        <v>799128.74432305503</v>
      </c>
      <c r="F319" s="5">
        <f>IF(logVir!F319="","",名目付加価値!F319)</f>
        <v>739184.88785400195</v>
      </c>
      <c r="G319" s="5">
        <f>IF(logVir!G319="","",名目付加価値!G319)</f>
        <v>639092.47272236203</v>
      </c>
      <c r="I319" s="3">
        <v>11</v>
      </c>
      <c r="J319" s="3">
        <v>6</v>
      </c>
      <c r="K319" s="2">
        <f t="shared" si="31"/>
        <v>4.2247394282317552E-2</v>
      </c>
      <c r="L319" s="2">
        <f t="shared" si="32"/>
        <v>3.9035100930770131E-2</v>
      </c>
      <c r="M319" s="2">
        <f t="shared" si="33"/>
        <v>3.9854752975214756E-2</v>
      </c>
      <c r="N319" s="2">
        <f t="shared" si="34"/>
        <v>3.7977832973784702E-2</v>
      </c>
      <c r="O319" s="2">
        <f t="shared" si="37"/>
        <v>3.1626707063685013E-2</v>
      </c>
    </row>
    <row r="320" spans="1:15" x14ac:dyDescent="0.55000000000000004">
      <c r="A320" s="3">
        <v>11</v>
      </c>
      <c r="B320" s="3">
        <v>7</v>
      </c>
      <c r="C320" s="5">
        <f>IF(logVir!C320="","",名目付加価値!C320)</f>
        <v>90280.976771603906</v>
      </c>
      <c r="D320" s="5">
        <f>IF(logVir!D320="","",名目付加価値!D320)</f>
        <v>98027.9253440662</v>
      </c>
      <c r="E320" s="5">
        <f>IF(logVir!E320="","",名目付加価値!E320)</f>
        <v>107622.207238057</v>
      </c>
      <c r="F320" s="5">
        <f>IF(logVir!F320="","",名目付加価値!F320)</f>
        <v>109996.58510325001</v>
      </c>
      <c r="G320" s="5">
        <f>IF(logVir!G320="","",名目付加価値!G320)</f>
        <v>98977.139199701604</v>
      </c>
      <c r="I320" s="3">
        <v>11</v>
      </c>
      <c r="J320" s="3">
        <v>7</v>
      </c>
      <c r="K320" s="2">
        <f t="shared" si="31"/>
        <v>5.1377868920037921E-3</v>
      </c>
      <c r="L320" s="2">
        <f t="shared" si="32"/>
        <v>5.1469858340932794E-3</v>
      </c>
      <c r="M320" s="2">
        <f t="shared" si="33"/>
        <v>5.3674160948290958E-3</v>
      </c>
      <c r="N320" s="2">
        <f t="shared" si="34"/>
        <v>5.6514033300461858E-3</v>
      </c>
      <c r="O320" s="2">
        <f t="shared" si="37"/>
        <v>4.8980720648081049E-3</v>
      </c>
    </row>
    <row r="321" spans="1:15" x14ac:dyDescent="0.55000000000000004">
      <c r="A321" s="3">
        <v>11</v>
      </c>
      <c r="B321" s="3">
        <v>8</v>
      </c>
      <c r="C321" s="5">
        <f>IF(logVir!C321="","",名目付加価値!C321)</f>
        <v>280255.23718357598</v>
      </c>
      <c r="D321" s="5">
        <f>IF(logVir!D321="","",名目付加価値!D321)</f>
        <v>305859.20323414198</v>
      </c>
      <c r="E321" s="5">
        <f>IF(logVir!E321="","",名目付加価値!E321)</f>
        <v>317532.93068661401</v>
      </c>
      <c r="F321" s="5">
        <f>IF(logVir!F321="","",名目付加価値!F321)</f>
        <v>291077.319398908</v>
      </c>
      <c r="G321" s="5">
        <f>IF(logVir!G321="","",名目付加価値!G321)</f>
        <v>386299.96071025502</v>
      </c>
      <c r="I321" s="3">
        <v>11</v>
      </c>
      <c r="J321" s="3">
        <v>8</v>
      </c>
      <c r="K321" s="2">
        <f t="shared" si="31"/>
        <v>1.5949004269857212E-2</v>
      </c>
      <c r="L321" s="2">
        <f t="shared" si="32"/>
        <v>1.605922986483441E-2</v>
      </c>
      <c r="M321" s="2">
        <f t="shared" si="33"/>
        <v>1.5836242412643104E-2</v>
      </c>
      <c r="N321" s="2">
        <f t="shared" si="34"/>
        <v>1.4954967289282714E-2</v>
      </c>
      <c r="O321" s="2">
        <f t="shared" si="37"/>
        <v>1.9116788598766383E-2</v>
      </c>
    </row>
    <row r="322" spans="1:15" x14ac:dyDescent="0.55000000000000004">
      <c r="A322" s="3">
        <v>11</v>
      </c>
      <c r="B322" s="3">
        <v>9</v>
      </c>
      <c r="C322" s="5">
        <f>IF(logVir!C322="","",名目付加価値!C322)</f>
        <v>218448.94175013699</v>
      </c>
      <c r="D322" s="5">
        <f>IF(logVir!D322="","",名目付加価値!D322)</f>
        <v>247951.11049321701</v>
      </c>
      <c r="E322" s="5">
        <f>IF(logVir!E322="","",名目付加価値!E322)</f>
        <v>291622.414070367</v>
      </c>
      <c r="F322" s="5">
        <f>IF(logVir!F322="","",名目付加価値!F322)</f>
        <v>256241.93607925501</v>
      </c>
      <c r="G322" s="5">
        <f>IF(logVir!G322="","",名目付加価値!G322)</f>
        <v>269031.67173691798</v>
      </c>
      <c r="I322" s="3">
        <v>11</v>
      </c>
      <c r="J322" s="3">
        <v>9</v>
      </c>
      <c r="K322" s="2">
        <f t="shared" si="31"/>
        <v>1.2431678850078247E-2</v>
      </c>
      <c r="L322" s="2">
        <f t="shared" si="32"/>
        <v>1.3018747961634139E-2</v>
      </c>
      <c r="M322" s="2">
        <f t="shared" si="33"/>
        <v>1.4544013536461843E-2</v>
      </c>
      <c r="N322" s="2">
        <f t="shared" si="34"/>
        <v>1.3165195351260017E-2</v>
      </c>
      <c r="O322" s="2">
        <f t="shared" si="37"/>
        <v>1.331354418341478E-2</v>
      </c>
    </row>
    <row r="323" spans="1:15" x14ac:dyDescent="0.55000000000000004">
      <c r="A323" s="3">
        <v>11</v>
      </c>
      <c r="B323" s="3">
        <v>10</v>
      </c>
      <c r="C323" s="5">
        <f>IF(logVir!C323="","",名目付加価値!C323)</f>
        <v>569336.67060707905</v>
      </c>
      <c r="D323" s="5">
        <f>IF(logVir!D323="","",名目付加価値!D323)</f>
        <v>580392.60824169696</v>
      </c>
      <c r="E323" s="5">
        <f>IF(logVir!E323="","",名目付加価値!E323)</f>
        <v>665041.55109764996</v>
      </c>
      <c r="F323" s="5">
        <f>IF(logVir!F323="","",名目付加価値!F323)</f>
        <v>598543.49600563699</v>
      </c>
      <c r="G323" s="5">
        <f>IF(logVir!G323="","",名目付加価値!G323)</f>
        <v>633233.96804364398</v>
      </c>
      <c r="I323" s="3">
        <v>11</v>
      </c>
      <c r="J323" s="3">
        <v>10</v>
      </c>
      <c r="K323" s="2">
        <f t="shared" si="31"/>
        <v>3.2400297249577097E-2</v>
      </c>
      <c r="L323" s="2">
        <f t="shared" si="32"/>
        <v>3.0473689230364694E-2</v>
      </c>
      <c r="M323" s="2">
        <f t="shared" si="33"/>
        <v>3.3167455088482699E-2</v>
      </c>
      <c r="N323" s="2">
        <f t="shared" si="34"/>
        <v>3.075196110250698E-2</v>
      </c>
      <c r="O323" s="2">
        <f t="shared" si="37"/>
        <v>3.1336787812225549E-2</v>
      </c>
    </row>
    <row r="324" spans="1:15" x14ac:dyDescent="0.55000000000000004">
      <c r="A324" s="3">
        <v>11</v>
      </c>
      <c r="B324" s="3">
        <v>11</v>
      </c>
      <c r="C324" s="5">
        <f>IF(logVir!C324="","",名目付加価値!C324)</f>
        <v>138383.80110004399</v>
      </c>
      <c r="D324" s="5">
        <f>IF(logVir!D324="","",名目付加価値!D324)</f>
        <v>119871.989739546</v>
      </c>
      <c r="E324" s="5">
        <f>IF(logVir!E324="","",名目付加価値!E324)</f>
        <v>126241.47805803501</v>
      </c>
      <c r="F324" s="5">
        <f>IF(logVir!F324="","",名目付加価値!F324)</f>
        <v>90593.723242227803</v>
      </c>
      <c r="G324" s="5">
        <f>IF(logVir!G324="","",名目付加価値!G324)</f>
        <v>119645.522374911</v>
      </c>
      <c r="I324" s="3">
        <v>11</v>
      </c>
      <c r="J324" s="3">
        <v>11</v>
      </c>
      <c r="K324" s="2">
        <f t="shared" ref="K324:K387" si="38">IF(C324="","",C324/SUMIF($A$4:$A$1460,$I324,C$4:C$1460))</f>
        <v>7.8752634805463548E-3</v>
      </c>
      <c r="L324" s="2">
        <f t="shared" ref="L324:L387" si="39">IF(D324="","",D324/SUMIF($A$4:$A$1460,$I324,D$4:D$1460))</f>
        <v>6.2939150341955593E-3</v>
      </c>
      <c r="M324" s="2">
        <f t="shared" ref="M324:M387" si="40">IF(E324="","",E324/SUMIF($A$4:$A$1460,$I324,E$4:E$1460))</f>
        <v>6.2960104475919352E-3</v>
      </c>
      <c r="N324" s="2">
        <f t="shared" ref="N324:N387" si="41">IF(F324="","",F324/SUMIF($A$4:$A$1460,$I324,F$4:F$1460))</f>
        <v>4.6545233084447956E-3</v>
      </c>
      <c r="O324" s="2">
        <f t="shared" ref="O324" si="42">IF(G324="","",G324/SUMIF($A$4:$A$1460,$I324,G$4:G$1460))</f>
        <v>5.920886333575617E-3</v>
      </c>
    </row>
    <row r="325" spans="1:15" x14ac:dyDescent="0.55000000000000004">
      <c r="A325" s="3">
        <v>11</v>
      </c>
      <c r="B325" s="3">
        <v>12</v>
      </c>
      <c r="C325" s="5">
        <f>IF(logVir!C325="","",名目付加価値!C325)</f>
        <v>224507.93175947401</v>
      </c>
      <c r="D325" s="5">
        <f>IF(logVir!D325="","",名目付加価値!D325)</f>
        <v>206300.463596938</v>
      </c>
      <c r="E325" s="5">
        <f>IF(logVir!E325="","",名目付加価値!E325)</f>
        <v>205306.40990524599</v>
      </c>
      <c r="F325" s="5">
        <f>IF(logVir!F325="","",名目付加価値!F325)</f>
        <v>169585.941160463</v>
      </c>
      <c r="G325" s="5">
        <f>IF(logVir!G325="","",名目付加価値!G325)</f>
        <v>174784.877140578</v>
      </c>
      <c r="I325" s="3">
        <v>11</v>
      </c>
      <c r="J325" s="3">
        <v>12</v>
      </c>
      <c r="K325" s="2">
        <f t="shared" si="38"/>
        <v>1.277648902562062E-2</v>
      </c>
      <c r="L325" s="2">
        <f t="shared" si="39"/>
        <v>1.0831868163826138E-2</v>
      </c>
      <c r="M325" s="2">
        <f t="shared" si="40"/>
        <v>1.0239196511362052E-2</v>
      </c>
      <c r="N325" s="2">
        <f t="shared" si="41"/>
        <v>8.7129846049642488E-3</v>
      </c>
      <c r="O325" s="2">
        <f t="shared" ref="O325:O356" si="43">IF(G325="","",G325/SUMIF($A$4:$A$1460,$I325,G$4:G$1460))</f>
        <v>8.6495622220990886E-3</v>
      </c>
    </row>
    <row r="326" spans="1:15" x14ac:dyDescent="0.55000000000000004">
      <c r="A326" s="3">
        <v>11</v>
      </c>
      <c r="B326" s="3">
        <v>13</v>
      </c>
      <c r="C326" s="5">
        <f>IF(logVir!C326="","",名目付加価値!C326)</f>
        <v>164600.41551885699</v>
      </c>
      <c r="D326" s="5">
        <f>IF(logVir!D326="","",名目付加価値!D326)</f>
        <v>105501.027466973</v>
      </c>
      <c r="E326" s="5">
        <f>IF(logVir!E326="","",名目付加価値!E326)</f>
        <v>134520.47473862601</v>
      </c>
      <c r="F326" s="5">
        <f>IF(logVir!F326="","",名目付加価値!F326)</f>
        <v>156728.66274830201</v>
      </c>
      <c r="G326" s="5">
        <f>IF(logVir!G326="","",名目付加価値!G326)</f>
        <v>185082.51879297299</v>
      </c>
      <c r="I326" s="3">
        <v>11</v>
      </c>
      <c r="J326" s="3">
        <v>13</v>
      </c>
      <c r="K326" s="2">
        <f t="shared" si="38"/>
        <v>9.367220952987667E-3</v>
      </c>
      <c r="L326" s="2">
        <f t="shared" si="39"/>
        <v>5.5393633186552535E-3</v>
      </c>
      <c r="M326" s="2">
        <f t="shared" si="40"/>
        <v>6.7089068299728315E-3</v>
      </c>
      <c r="N326" s="2">
        <f t="shared" si="41"/>
        <v>8.0524034972361096E-3</v>
      </c>
      <c r="O326" s="2">
        <f t="shared" si="43"/>
        <v>9.1591606133925845E-3</v>
      </c>
    </row>
    <row r="327" spans="1:15" x14ac:dyDescent="0.55000000000000004">
      <c r="A327" s="3">
        <v>11</v>
      </c>
      <c r="B327" s="3">
        <v>14</v>
      </c>
      <c r="C327" s="5">
        <f>IF(logVir!C327="","",名目付加価値!C327)</f>
        <v>336240.56811811501</v>
      </c>
      <c r="D327" s="5">
        <f>IF(logVir!D327="","",名目付加価値!D327)</f>
        <v>390833.22417905601</v>
      </c>
      <c r="E327" s="5">
        <f>IF(logVir!E327="","",名目付加価値!E327)</f>
        <v>401276.16543020698</v>
      </c>
      <c r="F327" s="5">
        <f>IF(logVir!F327="","",名目付加価値!F327)</f>
        <v>385066.93783164601</v>
      </c>
      <c r="G327" s="5">
        <f>IF(logVir!G327="","",名目付加価値!G327)</f>
        <v>495257.71609598497</v>
      </c>
      <c r="I327" s="3">
        <v>11</v>
      </c>
      <c r="J327" s="3">
        <v>14</v>
      </c>
      <c r="K327" s="2">
        <f t="shared" si="38"/>
        <v>1.913506527302572E-2</v>
      </c>
      <c r="L327" s="2">
        <f t="shared" si="39"/>
        <v>2.0520816504910052E-2</v>
      </c>
      <c r="M327" s="2">
        <f t="shared" si="40"/>
        <v>2.0012748335826461E-2</v>
      </c>
      <c r="N327" s="2">
        <f t="shared" si="41"/>
        <v>1.9783964863179685E-2</v>
      </c>
      <c r="O327" s="2">
        <f t="shared" si="43"/>
        <v>2.4508770446435783E-2</v>
      </c>
    </row>
    <row r="328" spans="1:15" x14ac:dyDescent="0.55000000000000004">
      <c r="A328" s="3">
        <v>11</v>
      </c>
      <c r="B328" s="3">
        <v>15</v>
      </c>
      <c r="C328" s="5">
        <f>IF(logVir!C328="","",名目付加価値!C328)</f>
        <v>346570.237674965</v>
      </c>
      <c r="D328" s="5">
        <f>IF(logVir!D328="","",名目付加価値!D328)</f>
        <v>334340.46256295301</v>
      </c>
      <c r="E328" s="5">
        <f>IF(logVir!E328="","",名目付加価値!E328)</f>
        <v>307568.009586139</v>
      </c>
      <c r="F328" s="5">
        <f>IF(logVir!F328="","",名目付加価値!F328)</f>
        <v>308123.69503369601</v>
      </c>
      <c r="G328" s="5">
        <f>IF(logVir!G328="","",名目付加価値!G328)</f>
        <v>328245.46083076298</v>
      </c>
      <c r="I328" s="3">
        <v>11</v>
      </c>
      <c r="J328" s="3">
        <v>15</v>
      </c>
      <c r="K328" s="2">
        <f t="shared" si="38"/>
        <v>1.9722914925806693E-2</v>
      </c>
      <c r="L328" s="2">
        <f t="shared" si="39"/>
        <v>1.7554646989985278E-2</v>
      </c>
      <c r="M328" s="2">
        <f t="shared" si="40"/>
        <v>1.5339264332830239E-2</v>
      </c>
      <c r="N328" s="2">
        <f t="shared" si="41"/>
        <v>1.583077578767593E-2</v>
      </c>
      <c r="O328" s="2">
        <f t="shared" si="43"/>
        <v>1.6243851207411644E-2</v>
      </c>
    </row>
    <row r="329" spans="1:15" x14ac:dyDescent="0.55000000000000004">
      <c r="A329" s="3">
        <v>11</v>
      </c>
      <c r="B329" s="3">
        <v>16</v>
      </c>
      <c r="C329" s="5">
        <f>IF(logVir!C329="","",名目付加価値!C329)</f>
        <v>391309.467429335</v>
      </c>
      <c r="D329" s="5">
        <f>IF(logVir!D329="","",名目付加価値!D329)</f>
        <v>425256.62434488302</v>
      </c>
      <c r="E329" s="5">
        <f>IF(logVir!E329="","",名目付加価値!E329)</f>
        <v>429492.78405635699</v>
      </c>
      <c r="F329" s="5">
        <f>IF(logVir!F329="","",名目付加価値!F329)</f>
        <v>445536.21274763398</v>
      </c>
      <c r="G329" s="5">
        <f>IF(logVir!G329="","",名目付加価値!G329)</f>
        <v>442939.59813852998</v>
      </c>
      <c r="I329" s="3">
        <v>11</v>
      </c>
      <c r="J329" s="3">
        <v>16</v>
      </c>
      <c r="K329" s="2">
        <f t="shared" si="38"/>
        <v>2.226897320308761E-2</v>
      </c>
      <c r="L329" s="2">
        <f t="shared" si="39"/>
        <v>2.2328227529808998E-2</v>
      </c>
      <c r="M329" s="2">
        <f t="shared" si="40"/>
        <v>2.1419988875138657E-2</v>
      </c>
      <c r="N329" s="2">
        <f t="shared" si="41"/>
        <v>2.2890754599469376E-2</v>
      </c>
      <c r="O329" s="2">
        <f t="shared" si="43"/>
        <v>2.1919708829553668E-2</v>
      </c>
    </row>
    <row r="330" spans="1:15" x14ac:dyDescent="0.55000000000000004">
      <c r="A330" s="3">
        <v>11</v>
      </c>
      <c r="B330" s="3">
        <v>17</v>
      </c>
      <c r="C330" s="5">
        <f>IF(logVir!C330="","",名目付加価値!C330)</f>
        <v>572434.73862583097</v>
      </c>
      <c r="D330" s="5">
        <f>IF(logVir!D330="","",名目付加価値!D330)</f>
        <v>643967.32017314399</v>
      </c>
      <c r="E330" s="5">
        <f>IF(logVir!E330="","",名目付加価値!E330)</f>
        <v>763907.74355091003</v>
      </c>
      <c r="F330" s="5">
        <f>IF(logVir!F330="","",名目付加価値!F330)</f>
        <v>822205.55878998002</v>
      </c>
      <c r="G330" s="5">
        <f>IF(logVir!G330="","",名目付加価値!G330)</f>
        <v>714856.70376287505</v>
      </c>
      <c r="I330" s="3">
        <v>11</v>
      </c>
      <c r="J330" s="3">
        <v>17</v>
      </c>
      <c r="K330" s="2">
        <f t="shared" si="38"/>
        <v>3.2576604748969215E-2</v>
      </c>
      <c r="L330" s="2">
        <f t="shared" si="39"/>
        <v>3.3811698686029727E-2</v>
      </c>
      <c r="M330" s="2">
        <f t="shared" si="40"/>
        <v>3.8098184593354345E-2</v>
      </c>
      <c r="N330" s="2">
        <f t="shared" si="41"/>
        <v>4.2243268084791549E-2</v>
      </c>
      <c r="O330" s="2">
        <f t="shared" si="43"/>
        <v>3.5376044199227547E-2</v>
      </c>
    </row>
    <row r="331" spans="1:15" x14ac:dyDescent="0.55000000000000004">
      <c r="A331" s="3">
        <v>11</v>
      </c>
      <c r="B331" s="3">
        <v>18</v>
      </c>
      <c r="C331" s="5">
        <f>IF(logVir!C331="","",名目付加価値!C331)</f>
        <v>860552.02573961602</v>
      </c>
      <c r="D331" s="5">
        <f>IF(logVir!D331="","",名目付加価値!D331)</f>
        <v>1193699.2137090701</v>
      </c>
      <c r="E331" s="5">
        <f>IF(logVir!E331="","",名目付加価値!E331)</f>
        <v>1127321.48452918</v>
      </c>
      <c r="F331" s="5">
        <f>IF(logVir!F331="","",名目付加価値!F331)</f>
        <v>1127561.84747361</v>
      </c>
      <c r="G331" s="5">
        <f>IF(logVir!G331="","",名目付加価値!G331)</f>
        <v>1081522.8894225501</v>
      </c>
      <c r="I331" s="3">
        <v>11</v>
      </c>
      <c r="J331" s="3">
        <v>18</v>
      </c>
      <c r="K331" s="2">
        <f t="shared" si="38"/>
        <v>4.8973029267478548E-2</v>
      </c>
      <c r="L331" s="2">
        <f t="shared" si="39"/>
        <v>6.267553782827022E-2</v>
      </c>
      <c r="M331" s="2">
        <f t="shared" si="40"/>
        <v>5.6222629468324875E-2</v>
      </c>
      <c r="N331" s="2">
        <f t="shared" si="41"/>
        <v>5.7931860099692409E-2</v>
      </c>
      <c r="O331" s="2">
        <f t="shared" si="43"/>
        <v>5.3521218080903155E-2</v>
      </c>
    </row>
    <row r="332" spans="1:15" x14ac:dyDescent="0.55000000000000004">
      <c r="A332" s="3">
        <v>11</v>
      </c>
      <c r="B332" s="3">
        <v>19</v>
      </c>
      <c r="C332" s="5">
        <f>IF(logVir!C332="","",名目付加価値!C332)</f>
        <v>831983.13805654703</v>
      </c>
      <c r="D332" s="5">
        <f>IF(logVir!D332="","",名目付加価値!D332)</f>
        <v>822804.88361358305</v>
      </c>
      <c r="E332" s="5">
        <f>IF(logVir!E332="","",名目付加価値!E332)</f>
        <v>815057.25018582703</v>
      </c>
      <c r="F332" s="5">
        <f>IF(logVir!F332="","",名目付加価値!F332)</f>
        <v>815703.40275076195</v>
      </c>
      <c r="G332" s="5">
        <f>IF(logVir!G332="","",名目付加価値!G332)</f>
        <v>988747.73787602002</v>
      </c>
      <c r="I332" s="3">
        <v>11</v>
      </c>
      <c r="J332" s="3">
        <v>19</v>
      </c>
      <c r="K332" s="2">
        <f t="shared" si="38"/>
        <v>4.7347206620161252E-2</v>
      </c>
      <c r="L332" s="2">
        <f t="shared" si="39"/>
        <v>4.3201618980690089E-2</v>
      </c>
      <c r="M332" s="2">
        <f t="shared" si="40"/>
        <v>4.0649151463486882E-2</v>
      </c>
      <c r="N332" s="2">
        <f t="shared" si="41"/>
        <v>4.1909200383889518E-2</v>
      </c>
      <c r="O332" s="2">
        <f t="shared" si="43"/>
        <v>4.8930063176117151E-2</v>
      </c>
    </row>
    <row r="333" spans="1:15" x14ac:dyDescent="0.55000000000000004">
      <c r="A333" s="3">
        <v>11</v>
      </c>
      <c r="B333" s="3">
        <v>20</v>
      </c>
      <c r="C333" s="5">
        <f>IF(logVir!C333="","",名目付加価値!C333)</f>
        <v>1357108.53703497</v>
      </c>
      <c r="D333" s="5">
        <f>IF(logVir!D333="","",名目付加価値!D333)</f>
        <v>1701306.3435573501</v>
      </c>
      <c r="E333" s="5">
        <f>IF(logVir!E333="","",名目付加価値!E333)</f>
        <v>1697076.6257726599</v>
      </c>
      <c r="F333" s="5">
        <f>IF(logVir!F333="","",名目付加価値!F333)</f>
        <v>1744706.1434816499</v>
      </c>
      <c r="G333" s="5">
        <f>IF(logVir!G333="","",名目付加価値!G333)</f>
        <v>1843774.1891617901</v>
      </c>
      <c r="I333" s="3">
        <v>11</v>
      </c>
      <c r="J333" s="3">
        <v>20</v>
      </c>
      <c r="K333" s="2">
        <f t="shared" si="38"/>
        <v>7.7231491084152573E-2</v>
      </c>
      <c r="L333" s="2">
        <f t="shared" si="39"/>
        <v>8.9327603527342897E-2</v>
      </c>
      <c r="M333" s="2">
        <f t="shared" si="40"/>
        <v>8.4637888676467932E-2</v>
      </c>
      <c r="N333" s="2">
        <f t="shared" si="41"/>
        <v>8.9639492898520051E-2</v>
      </c>
      <c r="O333" s="2">
        <f t="shared" si="43"/>
        <v>9.1242674043409869E-2</v>
      </c>
    </row>
    <row r="334" spans="1:15" x14ac:dyDescent="0.55000000000000004">
      <c r="A334" s="3">
        <v>11</v>
      </c>
      <c r="B334" s="3">
        <v>21</v>
      </c>
      <c r="C334" s="5">
        <f>IF(logVir!C334="","",名目付加価値!C334)</f>
        <v>998699.22710485896</v>
      </c>
      <c r="D334" s="5">
        <f>IF(logVir!D334="","",名目付加価値!D334)</f>
        <v>1091002.0194103499</v>
      </c>
      <c r="E334" s="5">
        <f>IF(logVir!E334="","",名目付加価値!E334)</f>
        <v>1283390.2908676199</v>
      </c>
      <c r="F334" s="5">
        <f>IF(logVir!F334="","",名目付加価値!F334)</f>
        <v>1016029.63343958</v>
      </c>
      <c r="G334" s="5">
        <f>IF(logVir!G334="","",名目付加価値!G334)</f>
        <v>1110373.3018509301</v>
      </c>
      <c r="I334" s="3">
        <v>11</v>
      </c>
      <c r="J334" s="3">
        <v>21</v>
      </c>
      <c r="K334" s="2">
        <f t="shared" si="38"/>
        <v>5.683482812834996E-2</v>
      </c>
      <c r="L334" s="2">
        <f t="shared" si="39"/>
        <v>5.7283390617142542E-2</v>
      </c>
      <c r="M334" s="2">
        <f t="shared" si="40"/>
        <v>6.4006210984998022E-2</v>
      </c>
      <c r="N334" s="2">
        <f t="shared" si="41"/>
        <v>5.2201559243464118E-2</v>
      </c>
      <c r="O334" s="2">
        <f t="shared" si="43"/>
        <v>5.4948935635848073E-2</v>
      </c>
    </row>
    <row r="335" spans="1:15" x14ac:dyDescent="0.55000000000000004">
      <c r="A335" s="3">
        <v>11</v>
      </c>
      <c r="B335" s="3">
        <v>22</v>
      </c>
      <c r="C335" s="5">
        <f>IF(logVir!C335="","",名目付加価値!C335)</f>
        <v>474350.385898754</v>
      </c>
      <c r="D335" s="5">
        <f>IF(logVir!D335="","",名目付加価値!D335)</f>
        <v>463975.16767786897</v>
      </c>
      <c r="E335" s="5">
        <f>IF(logVir!E335="","",名目付加価値!E335)</f>
        <v>507257.73081951798</v>
      </c>
      <c r="F335" s="5">
        <f>IF(logVir!F335="","",名目付加価値!F335)</f>
        <v>341320.232712242</v>
      </c>
      <c r="G335" s="5">
        <f>IF(logVir!G335="","",名目付加価値!G335)</f>
        <v>300754.84962036001</v>
      </c>
      <c r="I335" s="3">
        <v>11</v>
      </c>
      <c r="J335" s="3">
        <v>22</v>
      </c>
      <c r="K335" s="2">
        <f t="shared" si="38"/>
        <v>2.6994736676953013E-2</v>
      </c>
      <c r="L335" s="2">
        <f t="shared" si="39"/>
        <v>2.4361156344247775E-2</v>
      </c>
      <c r="M335" s="2">
        <f t="shared" si="40"/>
        <v>2.5298341099850505E-2</v>
      </c>
      <c r="N335" s="2">
        <f t="shared" si="41"/>
        <v>1.7536347132517574E-2</v>
      </c>
      <c r="O335" s="2">
        <f t="shared" si="43"/>
        <v>1.4883426003137997E-2</v>
      </c>
    </row>
    <row r="336" spans="1:15" x14ac:dyDescent="0.55000000000000004">
      <c r="A336" s="3">
        <v>11</v>
      </c>
      <c r="B336" s="3">
        <v>23</v>
      </c>
      <c r="C336" s="5">
        <f>IF(logVir!C336="","",名目付加価値!C336)</f>
        <v>424645.03748478502</v>
      </c>
      <c r="D336" s="5">
        <f>IF(logVir!D336="","",名目付加価値!D336)</f>
        <v>416079.425652356</v>
      </c>
      <c r="E336" s="5">
        <f>IF(logVir!E336="","",名目付加価値!E336)</f>
        <v>368831.23642096401</v>
      </c>
      <c r="F336" s="5">
        <f>IF(logVir!F336="","",名目付加価値!F336)</f>
        <v>395576.011504717</v>
      </c>
      <c r="G336" s="5">
        <f>IF(logVir!G336="","",名目付加価値!G336)</f>
        <v>356275.35733669699</v>
      </c>
      <c r="I336" s="3">
        <v>11</v>
      </c>
      <c r="J336" s="3">
        <v>23</v>
      </c>
      <c r="K336" s="2">
        <f t="shared" si="38"/>
        <v>2.4166062279800338E-2</v>
      </c>
      <c r="L336" s="2">
        <f t="shared" si="39"/>
        <v>2.1846375940057332E-2</v>
      </c>
      <c r="M336" s="2">
        <f t="shared" si="40"/>
        <v>1.8394630303972741E-2</v>
      </c>
      <c r="N336" s="2">
        <f t="shared" si="41"/>
        <v>2.0323899933854341E-2</v>
      </c>
      <c r="O336" s="2">
        <f t="shared" si="43"/>
        <v>1.7630963970674776E-2</v>
      </c>
    </row>
    <row r="337" spans="1:15" x14ac:dyDescent="0.55000000000000004">
      <c r="A337" s="3">
        <v>11</v>
      </c>
      <c r="B337" s="3">
        <v>24</v>
      </c>
      <c r="C337" s="5">
        <f>IF(logVir!C337="","",名目付加価値!C337)</f>
        <v>168103.61490069199</v>
      </c>
      <c r="D337" s="5">
        <f>IF(logVir!D337="","",名目付加価値!D337)</f>
        <v>159131.94651769599</v>
      </c>
      <c r="E337" s="5">
        <f>IF(logVir!E337="","",名目付加価値!E337)</f>
        <v>165951.71775235099</v>
      </c>
      <c r="F337" s="5">
        <f>IF(logVir!F337="","",名目付加価値!F337)</f>
        <v>158790.18804138401</v>
      </c>
      <c r="G337" s="5">
        <f>IF(logVir!G337="","",名目付加価値!G337)</f>
        <v>155945.65718985299</v>
      </c>
      <c r="I337" s="3">
        <v>11</v>
      </c>
      <c r="J337" s="3">
        <v>24</v>
      </c>
      <c r="K337" s="2">
        <f t="shared" si="38"/>
        <v>9.5665840138194243E-3</v>
      </c>
      <c r="L337" s="2">
        <f t="shared" si="39"/>
        <v>8.3552709251318354E-3</v>
      </c>
      <c r="M337" s="2">
        <f t="shared" si="40"/>
        <v>8.2764695473884174E-3</v>
      </c>
      <c r="N337" s="2">
        <f t="shared" si="41"/>
        <v>8.1583205208906346E-3</v>
      </c>
      <c r="O337" s="2">
        <f t="shared" si="43"/>
        <v>7.7172675759865058E-3</v>
      </c>
    </row>
    <row r="338" spans="1:15" x14ac:dyDescent="0.55000000000000004">
      <c r="A338" s="3">
        <v>11</v>
      </c>
      <c r="B338" s="3">
        <v>25</v>
      </c>
      <c r="C338" s="5">
        <f>IF(logVir!C338="","",名目付加価値!C338)</f>
        <v>824575.87930687296</v>
      </c>
      <c r="D338" s="5">
        <f>IF(logVir!D338="","",名目付加価値!D338)</f>
        <v>799146.55016685696</v>
      </c>
      <c r="E338" s="5">
        <f>IF(logVir!E338="","",名目付加価値!E338)</f>
        <v>817891.92677332903</v>
      </c>
      <c r="F338" s="5">
        <f>IF(logVir!F338="","",名目付加価値!F338)</f>
        <v>819869.86833754706</v>
      </c>
      <c r="G338" s="5">
        <f>IF(logVir!G338="","",名目付加価値!G338)</f>
        <v>900030.50003542996</v>
      </c>
      <c r="I338" s="3">
        <v>11</v>
      </c>
      <c r="J338" s="3">
        <v>25</v>
      </c>
      <c r="K338" s="2">
        <f t="shared" si="38"/>
        <v>4.6925668016231062E-2</v>
      </c>
      <c r="L338" s="2">
        <f t="shared" si="39"/>
        <v>4.1959431035967602E-2</v>
      </c>
      <c r="M338" s="2">
        <f t="shared" si="40"/>
        <v>4.079052459761838E-2</v>
      </c>
      <c r="N338" s="2">
        <f t="shared" si="41"/>
        <v>4.2123265006619198E-2</v>
      </c>
      <c r="O338" s="2">
        <f t="shared" si="43"/>
        <v>4.4539721852378013E-2</v>
      </c>
    </row>
    <row r="339" spans="1:15" x14ac:dyDescent="0.55000000000000004">
      <c r="A339" s="3">
        <v>11</v>
      </c>
      <c r="B339" s="3">
        <v>26</v>
      </c>
      <c r="C339" s="5">
        <f>IF(logVir!C339="","",名目付加価値!C339)</f>
        <v>1006246.73074379</v>
      </c>
      <c r="D339" s="5">
        <f>IF(logVir!D339="","",名目付加価値!D339)</f>
        <v>1125689.3373394799</v>
      </c>
      <c r="E339" s="5">
        <f>IF(logVir!E339="","",名目付加価値!E339)</f>
        <v>1163042.9631407999</v>
      </c>
      <c r="F339" s="5">
        <f>IF(logVir!F339="","",名目付加価値!F339)</f>
        <v>1174699.5368200899</v>
      </c>
      <c r="G339" s="5">
        <f>IF(logVir!G339="","",名目付加価値!G339)</f>
        <v>1193376.8891994399</v>
      </c>
      <c r="I339" s="3">
        <v>11</v>
      </c>
      <c r="J339" s="3">
        <v>26</v>
      </c>
      <c r="K339" s="2">
        <f t="shared" si="38"/>
        <v>5.7264347908154198E-2</v>
      </c>
      <c r="L339" s="2">
        <f t="shared" si="39"/>
        <v>5.9104658723932377E-2</v>
      </c>
      <c r="M339" s="2">
        <f t="shared" si="40"/>
        <v>5.8004158059417575E-2</v>
      </c>
      <c r="N339" s="2">
        <f t="shared" si="41"/>
        <v>6.0353699780381805E-2</v>
      </c>
      <c r="O339" s="2">
        <f t="shared" si="43"/>
        <v>5.9056526093178859E-2</v>
      </c>
    </row>
    <row r="340" spans="1:15" x14ac:dyDescent="0.55000000000000004">
      <c r="A340" s="3">
        <v>11</v>
      </c>
      <c r="B340" s="3">
        <v>27</v>
      </c>
      <c r="C340" s="5">
        <f>IF(logVir!C340="","",名目付加価値!C340)</f>
        <v>1244373.3707158701</v>
      </c>
      <c r="D340" s="5">
        <f>IF(logVir!D340="","",名目付加価値!D340)</f>
        <v>1463291.8963768899</v>
      </c>
      <c r="E340" s="5">
        <f>IF(logVir!E340="","",名目付加価値!E340)</f>
        <v>1528902.14318703</v>
      </c>
      <c r="F340" s="5">
        <f>IF(logVir!F340="","",名目付加価値!F340)</f>
        <v>1557707.8333043901</v>
      </c>
      <c r="G340" s="5">
        <f>IF(logVir!G340="","",名目付加価値!G340)</f>
        <v>1664849.00398594</v>
      </c>
      <c r="I340" s="3">
        <v>11</v>
      </c>
      <c r="J340" s="3">
        <v>27</v>
      </c>
      <c r="K340" s="2">
        <f t="shared" si="38"/>
        <v>7.0815862005975408E-2</v>
      </c>
      <c r="L340" s="2">
        <f t="shared" si="39"/>
        <v>7.6830583074777276E-2</v>
      </c>
      <c r="M340" s="2">
        <f t="shared" si="40"/>
        <v>7.6250563720634199E-2</v>
      </c>
      <c r="N340" s="2">
        <f t="shared" si="41"/>
        <v>8.0031895791239024E-2</v>
      </c>
      <c r="O340" s="2">
        <f t="shared" si="43"/>
        <v>8.2388220800098805E-2</v>
      </c>
    </row>
    <row r="341" spans="1:15" x14ac:dyDescent="0.55000000000000004">
      <c r="A341" s="3">
        <v>11</v>
      </c>
      <c r="B341" s="3">
        <v>28</v>
      </c>
      <c r="C341" s="5">
        <f>IF(logVir!C341="","",名目付加価値!C341)</f>
        <v>1257905.42688824</v>
      </c>
      <c r="D341" s="5">
        <f>IF(logVir!D341="","",名目付加価値!D341)</f>
        <v>1240135.39570836</v>
      </c>
      <c r="E341" s="5">
        <f>IF(logVir!E341="","",名目付加価値!E341)</f>
        <v>1321335.8589113001</v>
      </c>
      <c r="F341" s="5">
        <f>IF(logVir!F341="","",名目付加価値!F341)</f>
        <v>1325164.03206386</v>
      </c>
      <c r="G341" s="5">
        <f>IF(logVir!G341="","",名目付加価値!G341)</f>
        <v>1383790.4130416</v>
      </c>
      <c r="I341" s="3">
        <v>11</v>
      </c>
      <c r="J341" s="3">
        <v>28</v>
      </c>
      <c r="K341" s="2">
        <f t="shared" si="38"/>
        <v>7.1585955809902097E-2</v>
      </c>
      <c r="L341" s="2">
        <f t="shared" si="39"/>
        <v>6.5113683592355698E-2</v>
      </c>
      <c r="M341" s="2">
        <f t="shared" si="40"/>
        <v>6.5898661045928023E-2</v>
      </c>
      <c r="N341" s="2">
        <f t="shared" si="41"/>
        <v>6.8084262949012722E-2</v>
      </c>
      <c r="O341" s="2">
        <f t="shared" si="43"/>
        <v>6.8479501635148946E-2</v>
      </c>
    </row>
    <row r="342" spans="1:15" x14ac:dyDescent="0.55000000000000004">
      <c r="A342" s="3">
        <v>11</v>
      </c>
      <c r="B342" s="3">
        <v>29</v>
      </c>
      <c r="C342" s="5">
        <f>IF(logVir!C342="","",名目付加価値!C342)</f>
        <v>716690.22651882004</v>
      </c>
      <c r="D342" s="5">
        <f>IF(logVir!D342="","",名目付加価値!D342)</f>
        <v>711610.77964695205</v>
      </c>
      <c r="E342" s="5">
        <f>IF(logVir!E342="","",名目付加価値!E342)</f>
        <v>723437.51999632595</v>
      </c>
      <c r="F342" s="5">
        <f>IF(logVir!F342="","",名目付加価値!F342)</f>
        <v>729538.27517301904</v>
      </c>
      <c r="G342" s="5">
        <f>IF(logVir!G342="","",名目付加価値!G342)</f>
        <v>752803.11827040999</v>
      </c>
      <c r="I342" s="3">
        <v>11</v>
      </c>
      <c r="J342" s="3">
        <v>29</v>
      </c>
      <c r="K342" s="2">
        <f t="shared" si="38"/>
        <v>4.0786019193733244E-2</v>
      </c>
      <c r="L342" s="2">
        <f t="shared" si="39"/>
        <v>3.7363338960561231E-2</v>
      </c>
      <c r="M342" s="2">
        <f t="shared" si="40"/>
        <v>3.6079823003838524E-2</v>
      </c>
      <c r="N342" s="2">
        <f t="shared" si="41"/>
        <v>3.7482209414400565E-2</v>
      </c>
      <c r="O342" s="2">
        <f t="shared" si="43"/>
        <v>3.7253894724730979E-2</v>
      </c>
    </row>
    <row r="343" spans="1:15" x14ac:dyDescent="0.55000000000000004">
      <c r="A343" s="3">
        <v>11</v>
      </c>
      <c r="B343" s="3">
        <v>30</v>
      </c>
      <c r="C343" s="5">
        <f>IF(logVir!C343="","",名目付加価値!C343)</f>
        <v>1481641.1876540401</v>
      </c>
      <c r="D343" s="5">
        <f>IF(logVir!D343="","",名目付加価値!D343)</f>
        <v>1813119.63880628</v>
      </c>
      <c r="E343" s="5">
        <f>IF(logVir!E343="","",名目付加価値!E343)</f>
        <v>2045552.25656349</v>
      </c>
      <c r="F343" s="5">
        <f>IF(logVir!F343="","",名目付加価値!F343)</f>
        <v>2055916.2598983</v>
      </c>
      <c r="G343" s="5">
        <f>IF(logVir!G343="","",名目付加価値!G343)</f>
        <v>2172879.7973529901</v>
      </c>
      <c r="I343" s="3">
        <v>11</v>
      </c>
      <c r="J343" s="3">
        <v>30</v>
      </c>
      <c r="K343" s="2">
        <f t="shared" si="38"/>
        <v>8.4318501469472076E-2</v>
      </c>
      <c r="L343" s="2">
        <f t="shared" si="39"/>
        <v>9.5198394372804446E-2</v>
      </c>
      <c r="M343" s="2">
        <f t="shared" si="40"/>
        <v>0.10201732882514584</v>
      </c>
      <c r="N343" s="2">
        <f t="shared" si="41"/>
        <v>0.10562884280979427</v>
      </c>
      <c r="O343" s="2">
        <f t="shared" si="43"/>
        <v>0.10752909127962211</v>
      </c>
    </row>
    <row r="344" spans="1:15" x14ac:dyDescent="0.55000000000000004">
      <c r="A344" s="3">
        <v>11</v>
      </c>
      <c r="B344" s="3">
        <v>31</v>
      </c>
      <c r="C344" s="5">
        <f>IF(logVir!C344="","",名目付加価値!C344)</f>
        <v>975005.87015408301</v>
      </c>
      <c r="D344" s="5">
        <f>IF(logVir!D344="","",名目付加価値!D344)</f>
        <v>955241.59970897599</v>
      </c>
      <c r="E344" s="5">
        <f>IF(logVir!E344="","",名目付加価値!E344)</f>
        <v>914660.94711822097</v>
      </c>
      <c r="F344" s="5">
        <f>IF(logVir!F344="","",名目付加価値!F344)</f>
        <v>814669.19336055696</v>
      </c>
      <c r="G344" s="5">
        <f>IF(logVir!G344="","",名目付加価値!G344)</f>
        <v>863346.14503099106</v>
      </c>
      <c r="I344" s="3">
        <v>11</v>
      </c>
      <c r="J344" s="3">
        <v>31</v>
      </c>
      <c r="K344" s="2">
        <f t="shared" si="38"/>
        <v>5.5486466345809386E-2</v>
      </c>
      <c r="L344" s="2">
        <f t="shared" si="39"/>
        <v>5.0155248767960521E-2</v>
      </c>
      <c r="M344" s="2">
        <f t="shared" si="40"/>
        <v>4.5616662349384808E-2</v>
      </c>
      <c r="N344" s="2">
        <f t="shared" si="41"/>
        <v>4.18560647853045E-2</v>
      </c>
      <c r="O344" s="2">
        <f t="shared" si="43"/>
        <v>4.2724326742804193E-2</v>
      </c>
    </row>
    <row r="345" spans="1:15" x14ac:dyDescent="0.55000000000000004">
      <c r="A345" s="3">
        <v>12</v>
      </c>
      <c r="B345" s="3">
        <v>1</v>
      </c>
      <c r="C345" s="5">
        <f>IF(logVir!C345="","",名目付加価値!C345)</f>
        <v>238506.909669202</v>
      </c>
      <c r="D345" s="5">
        <f>IF(logVir!D345="","",名目付加価値!D345)</f>
        <v>235273.288339733</v>
      </c>
      <c r="E345" s="5">
        <f>IF(logVir!E345="","",名目付加価値!E345)</f>
        <v>220496.17850962901</v>
      </c>
      <c r="F345" s="5">
        <f>IF(logVir!F345="","",名目付加価値!F345)</f>
        <v>217452.61483010501</v>
      </c>
      <c r="G345" s="5">
        <f>IF(logVir!G345="","",名目付加価値!G345)</f>
        <v>188848.39527238501</v>
      </c>
      <c r="I345" s="3">
        <v>12</v>
      </c>
      <c r="J345" s="3">
        <v>1</v>
      </c>
      <c r="K345" s="2">
        <f t="shared" si="38"/>
        <v>1.4353024595023042E-2</v>
      </c>
      <c r="L345" s="2">
        <f t="shared" si="39"/>
        <v>1.3222622759964206E-2</v>
      </c>
      <c r="M345" s="2">
        <f t="shared" si="40"/>
        <v>1.1860149231082933E-2</v>
      </c>
      <c r="N345" s="2">
        <f t="shared" si="41"/>
        <v>1.2147462617889133E-2</v>
      </c>
      <c r="O345" s="2">
        <f t="shared" si="43"/>
        <v>1.0546701444649054E-2</v>
      </c>
    </row>
    <row r="346" spans="1:15" x14ac:dyDescent="0.55000000000000004">
      <c r="A346" s="3">
        <v>12</v>
      </c>
      <c r="B346" s="3">
        <v>2</v>
      </c>
      <c r="C346" s="5">
        <f>IF(logVir!C346="","",名目付加価値!C346)</f>
        <v>8335.1128096830998</v>
      </c>
      <c r="D346" s="5">
        <f>IF(logVir!D346="","",名目付加価値!D346)</f>
        <v>14210.2755138218</v>
      </c>
      <c r="E346" s="5">
        <f>IF(logVir!E346="","",名目付加価値!E346)</f>
        <v>14292.9714949997</v>
      </c>
      <c r="F346" s="5">
        <f>IF(logVir!F346="","",名目付加価値!F346)</f>
        <v>14896.3006806022</v>
      </c>
      <c r="G346" s="5">
        <f>IF(logVir!G346="","",名目付加価値!G346)</f>
        <v>17134.743064809001</v>
      </c>
      <c r="I346" s="3">
        <v>12</v>
      </c>
      <c r="J346" s="3">
        <v>2</v>
      </c>
      <c r="K346" s="2">
        <f t="shared" si="38"/>
        <v>5.0159586288548222E-4</v>
      </c>
      <c r="L346" s="2">
        <f t="shared" si="39"/>
        <v>7.9863342651589095E-4</v>
      </c>
      <c r="M346" s="2">
        <f t="shared" si="40"/>
        <v>7.6879688361087954E-4</v>
      </c>
      <c r="N346" s="2">
        <f t="shared" si="41"/>
        <v>8.3214568748151904E-4</v>
      </c>
      <c r="O346" s="2">
        <f t="shared" si="43"/>
        <v>9.5693171856005245E-4</v>
      </c>
    </row>
    <row r="347" spans="1:15" x14ac:dyDescent="0.55000000000000004">
      <c r="A347" s="3">
        <v>12</v>
      </c>
      <c r="B347" s="3">
        <v>3</v>
      </c>
      <c r="C347" s="5">
        <f>IF(logVir!C347="","",名目付加価値!C347)</f>
        <v>564135.344681349</v>
      </c>
      <c r="D347" s="5">
        <f>IF(logVir!D347="","",名目付加価値!D347)</f>
        <v>560366.97385514202</v>
      </c>
      <c r="E347" s="5">
        <f>IF(logVir!E347="","",名目付加価値!E347)</f>
        <v>637417.988580473</v>
      </c>
      <c r="F347" s="5">
        <f>IF(logVir!F347="","",名目付加価値!F347)</f>
        <v>629399.66432267497</v>
      </c>
      <c r="G347" s="5">
        <f>IF(logVir!G347="","",名目付加価値!G347)</f>
        <v>610409.75388578698</v>
      </c>
      <c r="I347" s="3">
        <v>12</v>
      </c>
      <c r="J347" s="3">
        <v>3</v>
      </c>
      <c r="K347" s="2">
        <f t="shared" si="38"/>
        <v>3.3948905247078311E-2</v>
      </c>
      <c r="L347" s="2">
        <f t="shared" si="39"/>
        <v>3.149325261153306E-2</v>
      </c>
      <c r="M347" s="2">
        <f t="shared" si="40"/>
        <v>3.4285730112147902E-2</v>
      </c>
      <c r="N347" s="2">
        <f t="shared" si="41"/>
        <v>3.5159884833048119E-2</v>
      </c>
      <c r="O347" s="2">
        <f t="shared" si="43"/>
        <v>3.408982863661375E-2</v>
      </c>
    </row>
    <row r="348" spans="1:15" x14ac:dyDescent="0.55000000000000004">
      <c r="A348" s="3">
        <v>12</v>
      </c>
      <c r="B348" s="3">
        <v>4</v>
      </c>
      <c r="C348" s="5">
        <f>IF(logVir!C348="","",名目付加価値!C348)</f>
        <v>10985.784807054501</v>
      </c>
      <c r="D348" s="5">
        <f>IF(logVir!D348="","",名目付加価値!D348)</f>
        <v>15404.2612055154</v>
      </c>
      <c r="E348" s="5">
        <f>IF(logVir!E348="","",名目付加価値!E348)</f>
        <v>11985.853205608701</v>
      </c>
      <c r="F348" s="5">
        <f>IF(logVir!F348="","",名目付加価値!F348)</f>
        <v>13298.435651227501</v>
      </c>
      <c r="G348" s="5">
        <f>IF(logVir!G348="","",名目付加価値!G348)</f>
        <v>11288.069939209099</v>
      </c>
      <c r="I348" s="3">
        <v>12</v>
      </c>
      <c r="J348" s="3">
        <v>4</v>
      </c>
      <c r="K348" s="2">
        <f t="shared" si="38"/>
        <v>6.6110973367596558E-4</v>
      </c>
      <c r="L348" s="2">
        <f t="shared" si="39"/>
        <v>8.6573676193262635E-4</v>
      </c>
      <c r="M348" s="2">
        <f t="shared" si="40"/>
        <v>6.4470055055473494E-4</v>
      </c>
      <c r="N348" s="2">
        <f t="shared" si="41"/>
        <v>7.4288483528194232E-4</v>
      </c>
      <c r="O348" s="2">
        <f t="shared" si="43"/>
        <v>6.3040992942217991E-4</v>
      </c>
    </row>
    <row r="349" spans="1:15" x14ac:dyDescent="0.55000000000000004">
      <c r="A349" s="3">
        <v>12</v>
      </c>
      <c r="B349" s="3">
        <v>5</v>
      </c>
      <c r="C349" s="5">
        <f>IF(logVir!C349="","",名目付加価値!C349)</f>
        <v>48023.306375391898</v>
      </c>
      <c r="D349" s="5">
        <f>IF(logVir!D349="","",名目付加価値!D349)</f>
        <v>36050.560221433603</v>
      </c>
      <c r="E349" s="5">
        <f>IF(logVir!E349="","",名目付加価値!E349)</f>
        <v>51112.986047799299</v>
      </c>
      <c r="F349" s="5">
        <f>IF(logVir!F349="","",名目付加価値!F349)</f>
        <v>52213.509239925101</v>
      </c>
      <c r="G349" s="5">
        <f>IF(logVir!G349="","",名目付加価値!G349)</f>
        <v>51824.959700797503</v>
      </c>
      <c r="I349" s="3">
        <v>12</v>
      </c>
      <c r="J349" s="3">
        <v>5</v>
      </c>
      <c r="K349" s="2">
        <f t="shared" si="38"/>
        <v>2.8899778983188609E-3</v>
      </c>
      <c r="L349" s="2">
        <f t="shared" si="39"/>
        <v>2.0260819299004369E-3</v>
      </c>
      <c r="M349" s="2">
        <f t="shared" si="40"/>
        <v>2.7492886555704481E-3</v>
      </c>
      <c r="N349" s="2">
        <f t="shared" si="41"/>
        <v>2.916780983003334E-3</v>
      </c>
      <c r="O349" s="2">
        <f t="shared" si="43"/>
        <v>2.8942918818924477E-3</v>
      </c>
    </row>
    <row r="350" spans="1:15" x14ac:dyDescent="0.55000000000000004">
      <c r="A350" s="3">
        <v>12</v>
      </c>
      <c r="B350" s="3">
        <v>6</v>
      </c>
      <c r="C350" s="5">
        <f>IF(logVir!C350="","",名目付加価値!C350)</f>
        <v>1548077.826998</v>
      </c>
      <c r="D350" s="5">
        <f>IF(logVir!D350="","",名目付加価値!D350)</f>
        <v>1314984.0550810399</v>
      </c>
      <c r="E350" s="5">
        <f>IF(logVir!E350="","",名目付加価値!E350)</f>
        <v>1457666.14585382</v>
      </c>
      <c r="F350" s="5">
        <f>IF(logVir!F350="","",名目付加価値!F350)</f>
        <v>1705742.9388359401</v>
      </c>
      <c r="G350" s="5">
        <f>IF(logVir!G350="","",名目付加価値!G350)</f>
        <v>990738.52771144395</v>
      </c>
      <c r="I350" s="3">
        <v>12</v>
      </c>
      <c r="J350" s="3">
        <v>6</v>
      </c>
      <c r="K350" s="2">
        <f t="shared" si="38"/>
        <v>9.3161238627131063E-2</v>
      </c>
      <c r="L350" s="2">
        <f t="shared" si="39"/>
        <v>7.3903579188288882E-2</v>
      </c>
      <c r="M350" s="2">
        <f t="shared" si="40"/>
        <v>7.840561290348548E-2</v>
      </c>
      <c r="N350" s="2">
        <f t="shared" si="41"/>
        <v>9.5287189815706511E-2</v>
      </c>
      <c r="O350" s="2">
        <f t="shared" si="43"/>
        <v>5.5330221082433031E-2</v>
      </c>
    </row>
    <row r="351" spans="1:15" x14ac:dyDescent="0.55000000000000004">
      <c r="A351" s="3">
        <v>12</v>
      </c>
      <c r="B351" s="3">
        <v>7</v>
      </c>
      <c r="C351" s="5">
        <f>IF(logVir!C351="","",名目付加価値!C351)</f>
        <v>93766.537481816995</v>
      </c>
      <c r="D351" s="5">
        <f>IF(logVir!D351="","",名目付加価値!D351)</f>
        <v>109857.712023934</v>
      </c>
      <c r="E351" s="5">
        <f>IF(logVir!E351="","",名目付加価値!E351)</f>
        <v>118749.234609019</v>
      </c>
      <c r="F351" s="5">
        <f>IF(logVir!F351="","",名目付加価値!F351)</f>
        <v>116862.032915965</v>
      </c>
      <c r="G351" s="5">
        <f>IF(logVir!G351="","",名目付加価値!G351)</f>
        <v>104702.912422408</v>
      </c>
      <c r="I351" s="3">
        <v>12</v>
      </c>
      <c r="J351" s="3">
        <v>7</v>
      </c>
      <c r="K351" s="2">
        <f t="shared" si="38"/>
        <v>5.6427439378308906E-3</v>
      </c>
      <c r="L351" s="2">
        <f t="shared" si="39"/>
        <v>6.1741266661250061E-3</v>
      </c>
      <c r="M351" s="2">
        <f t="shared" si="40"/>
        <v>6.3873381074418013E-3</v>
      </c>
      <c r="N351" s="2">
        <f t="shared" si="41"/>
        <v>6.5282138704394295E-3</v>
      </c>
      <c r="O351" s="2">
        <f t="shared" si="43"/>
        <v>5.8473907396016387E-3</v>
      </c>
    </row>
    <row r="352" spans="1:15" x14ac:dyDescent="0.55000000000000004">
      <c r="A352" s="3">
        <v>12</v>
      </c>
      <c r="B352" s="3">
        <v>8</v>
      </c>
      <c r="C352" s="5">
        <f>IF(logVir!C352="","",名目付加価値!C352)</f>
        <v>816633.19681891694</v>
      </c>
      <c r="D352" s="5">
        <f>IF(logVir!D352="","",名目付加価値!D352)</f>
        <v>729611.32306075701</v>
      </c>
      <c r="E352" s="5">
        <f>IF(logVir!E352="","",名目付加価値!E352)</f>
        <v>736701.65319616301</v>
      </c>
      <c r="F352" s="5">
        <f>IF(logVir!F352="","",名目付加価値!F352)</f>
        <v>601227.83729155501</v>
      </c>
      <c r="G352" s="5">
        <f>IF(logVir!G352="","",名目付加価値!G352)</f>
        <v>923249.180070751</v>
      </c>
      <c r="I352" s="3">
        <v>12</v>
      </c>
      <c r="J352" s="3">
        <v>8</v>
      </c>
      <c r="K352" s="2">
        <f t="shared" si="38"/>
        <v>4.9143885916390878E-2</v>
      </c>
      <c r="L352" s="2">
        <f t="shared" si="39"/>
        <v>4.1004974913684288E-2</v>
      </c>
      <c r="M352" s="2">
        <f t="shared" si="40"/>
        <v>3.9626045243729424E-2</v>
      </c>
      <c r="N352" s="2">
        <f t="shared" si="41"/>
        <v>3.358613408277298E-2</v>
      </c>
      <c r="O352" s="2">
        <f t="shared" si="43"/>
        <v>5.1561113067329856E-2</v>
      </c>
    </row>
    <row r="353" spans="1:15" x14ac:dyDescent="0.55000000000000004">
      <c r="A353" s="3">
        <v>12</v>
      </c>
      <c r="B353" s="3">
        <v>9</v>
      </c>
      <c r="C353" s="5">
        <f>IF(logVir!C353="","",名目付加価値!C353)</f>
        <v>172787.28038739401</v>
      </c>
      <c r="D353" s="5">
        <f>IF(logVir!D353="","",名目付加価値!D353)</f>
        <v>205696.408345587</v>
      </c>
      <c r="E353" s="5">
        <f>IF(logVir!E353="","",名目付加価値!E353)</f>
        <v>245682.061612764</v>
      </c>
      <c r="F353" s="5">
        <f>IF(logVir!F353="","",名目付加価値!F353)</f>
        <v>234009.10361228799</v>
      </c>
      <c r="G353" s="5">
        <f>IF(logVir!G353="","",名目付加価値!G353)</f>
        <v>255786.234980398</v>
      </c>
      <c r="I353" s="3">
        <v>12</v>
      </c>
      <c r="J353" s="3">
        <v>9</v>
      </c>
      <c r="K353" s="2">
        <f t="shared" si="38"/>
        <v>1.0398105818179782E-2</v>
      </c>
      <c r="L353" s="2">
        <f t="shared" si="39"/>
        <v>1.1560368921718861E-2</v>
      </c>
      <c r="M353" s="2">
        <f t="shared" si="40"/>
        <v>1.3214859023056703E-2</v>
      </c>
      <c r="N353" s="2">
        <f t="shared" si="41"/>
        <v>1.3072350684754654E-2</v>
      </c>
      <c r="O353" s="2">
        <f t="shared" si="43"/>
        <v>1.4285009147671517E-2</v>
      </c>
    </row>
    <row r="354" spans="1:15" x14ac:dyDescent="0.55000000000000004">
      <c r="A354" s="3">
        <v>12</v>
      </c>
      <c r="B354" s="3">
        <v>10</v>
      </c>
      <c r="C354" s="5">
        <f>IF(logVir!C354="","",名目付加価値!C354)</f>
        <v>267466.42727838998</v>
      </c>
      <c r="D354" s="5">
        <f>IF(logVir!D354="","",名目付加価値!D354)</f>
        <v>329576.47607631999</v>
      </c>
      <c r="E354" s="5">
        <f>IF(logVir!E354="","",名目付加価値!E354)</f>
        <v>357808.90489269001</v>
      </c>
      <c r="F354" s="5">
        <f>IF(logVir!F354="","",名目付加価値!F354)</f>
        <v>325245.36712319101</v>
      </c>
      <c r="G354" s="5">
        <f>IF(logVir!G354="","",名目付加価値!G354)</f>
        <v>309555.72771824698</v>
      </c>
      <c r="I354" s="3">
        <v>12</v>
      </c>
      <c r="J354" s="3">
        <v>10</v>
      </c>
      <c r="K354" s="2">
        <f t="shared" si="38"/>
        <v>1.6095769361123002E-2</v>
      </c>
      <c r="L354" s="2">
        <f t="shared" si="39"/>
        <v>1.8522567710376112E-2</v>
      </c>
      <c r="M354" s="2">
        <f t="shared" si="40"/>
        <v>1.9245988918816313E-2</v>
      </c>
      <c r="N354" s="2">
        <f t="shared" si="41"/>
        <v>1.8169043135477674E-2</v>
      </c>
      <c r="O354" s="2">
        <f t="shared" si="43"/>
        <v>1.7287898242484192E-2</v>
      </c>
    </row>
    <row r="355" spans="1:15" x14ac:dyDescent="0.55000000000000004">
      <c r="A355" s="3">
        <v>12</v>
      </c>
      <c r="B355" s="3">
        <v>11</v>
      </c>
      <c r="C355" s="5">
        <f>IF(logVir!C355="","",名目付加価値!C355)</f>
        <v>94446.742727029094</v>
      </c>
      <c r="D355" s="5">
        <f>IF(logVir!D355="","",名目付加価値!D355)</f>
        <v>79368.171548711107</v>
      </c>
      <c r="E355" s="5">
        <f>IF(logVir!E355="","",名目付加価値!E355)</f>
        <v>60725.211369576398</v>
      </c>
      <c r="F355" s="5">
        <f>IF(logVir!F355="","",名目付加価値!F355)</f>
        <v>55088.6600934819</v>
      </c>
      <c r="G355" s="5">
        <f>IF(logVir!G355="","",名目付加価値!G355)</f>
        <v>54664.495064052702</v>
      </c>
      <c r="I355" s="3">
        <v>12</v>
      </c>
      <c r="J355" s="3">
        <v>11</v>
      </c>
      <c r="K355" s="2">
        <f t="shared" si="38"/>
        <v>5.6836777733651886E-3</v>
      </c>
      <c r="L355" s="2">
        <f t="shared" si="39"/>
        <v>4.4605802849209328E-3</v>
      </c>
      <c r="M355" s="2">
        <f t="shared" si="40"/>
        <v>3.2663154246039628E-3</v>
      </c>
      <c r="N355" s="2">
        <f t="shared" si="41"/>
        <v>3.0773943080795148E-3</v>
      </c>
      <c r="O355" s="2">
        <f t="shared" si="43"/>
        <v>3.0528726931012521E-3</v>
      </c>
    </row>
    <row r="356" spans="1:15" x14ac:dyDescent="0.55000000000000004">
      <c r="A356" s="3">
        <v>12</v>
      </c>
      <c r="B356" s="3">
        <v>12</v>
      </c>
      <c r="C356" s="5">
        <f>IF(logVir!C356="","",名目付加価値!C356)</f>
        <v>66884.731549582197</v>
      </c>
      <c r="D356" s="5">
        <f>IF(logVir!D356="","",名目付加価値!D356)</f>
        <v>72230.779150334303</v>
      </c>
      <c r="E356" s="5">
        <f>IF(logVir!E356="","",名目付加価値!E356)</f>
        <v>77718.728238855896</v>
      </c>
      <c r="F356" s="5">
        <f>IF(logVir!F356="","",名目付加価値!F356)</f>
        <v>62987.737493494998</v>
      </c>
      <c r="G356" s="5">
        <f>IF(logVir!G356="","",名目付加価値!G356)</f>
        <v>79730.605468287802</v>
      </c>
      <c r="I356" s="3">
        <v>12</v>
      </c>
      <c r="J356" s="3">
        <v>12</v>
      </c>
      <c r="K356" s="2">
        <f t="shared" si="38"/>
        <v>4.0250330621202542E-3</v>
      </c>
      <c r="L356" s="2">
        <f t="shared" si="39"/>
        <v>4.0594508246258234E-3</v>
      </c>
      <c r="M356" s="2">
        <f t="shared" si="40"/>
        <v>4.1803704771353097E-3</v>
      </c>
      <c r="N356" s="2">
        <f t="shared" si="41"/>
        <v>3.5186570977104436E-3</v>
      </c>
      <c r="O356" s="2">
        <f t="shared" si="43"/>
        <v>4.4527510581293117E-3</v>
      </c>
    </row>
    <row r="357" spans="1:15" x14ac:dyDescent="0.55000000000000004">
      <c r="A357" s="3">
        <v>12</v>
      </c>
      <c r="B357" s="3">
        <v>13</v>
      </c>
      <c r="C357" s="5">
        <f>IF(logVir!C357="","",名目付加価値!C357)</f>
        <v>76345.563752137605</v>
      </c>
      <c r="D357" s="5">
        <f>IF(logVir!D357="","",名目付加価値!D357)</f>
        <v>39376.964723499797</v>
      </c>
      <c r="E357" s="5">
        <f>IF(logVir!E357="","",名目付加価値!E357)</f>
        <v>36115.156346706601</v>
      </c>
      <c r="F357" s="5">
        <f>IF(logVir!F357="","",名目付加価値!F357)</f>
        <v>25578.4099852523</v>
      </c>
      <c r="G357" s="5">
        <f>IF(logVir!G357="","",名目付加価値!G357)</f>
        <v>36119.319489275404</v>
      </c>
      <c r="I357" s="3">
        <v>12</v>
      </c>
      <c r="J357" s="3">
        <v>13</v>
      </c>
      <c r="K357" s="2">
        <f t="shared" si="38"/>
        <v>4.5943732019132705E-3</v>
      </c>
      <c r="L357" s="2">
        <f t="shared" si="39"/>
        <v>2.2130295948404343E-3</v>
      </c>
      <c r="M357" s="2">
        <f t="shared" si="40"/>
        <v>1.942578536603196E-3</v>
      </c>
      <c r="N357" s="2">
        <f t="shared" si="41"/>
        <v>1.4288758006596209E-3</v>
      </c>
      <c r="O357" s="2">
        <f t="shared" ref="O357:O387" si="44">IF(G357="","",G357/SUMIF($A$4:$A$1460,$I357,G$4:G$1460))</f>
        <v>2.0171719144758114E-3</v>
      </c>
    </row>
    <row r="358" spans="1:15" x14ac:dyDescent="0.55000000000000004">
      <c r="A358" s="3">
        <v>12</v>
      </c>
      <c r="B358" s="3">
        <v>14</v>
      </c>
      <c r="C358" s="5">
        <f>IF(logVir!C358="","",名目付加価値!C358)</f>
        <v>62661.759974403998</v>
      </c>
      <c r="D358" s="5">
        <f>IF(logVir!D358="","",名目付加価値!D358)</f>
        <v>44614.2861768578</v>
      </c>
      <c r="E358" s="5">
        <f>IF(logVir!E358="","",名目付加価値!E358)</f>
        <v>32191.6755766116</v>
      </c>
      <c r="F358" s="5">
        <f>IF(logVir!F358="","",名目付加価値!F358)</f>
        <v>25186.601041869399</v>
      </c>
      <c r="G358" s="5">
        <f>IF(logVir!G358="","",名目付加価値!G358)</f>
        <v>27258.141944811701</v>
      </c>
      <c r="I358" s="3">
        <v>12</v>
      </c>
      <c r="J358" s="3">
        <v>14</v>
      </c>
      <c r="K358" s="2">
        <f t="shared" si="38"/>
        <v>3.7709003203616085E-3</v>
      </c>
      <c r="L358" s="2">
        <f t="shared" si="39"/>
        <v>2.5073729363183765E-3</v>
      </c>
      <c r="M358" s="2">
        <f t="shared" si="40"/>
        <v>1.7315405596498728E-3</v>
      </c>
      <c r="N358" s="2">
        <f t="shared" si="41"/>
        <v>1.4069883448715311E-3</v>
      </c>
      <c r="O358" s="2">
        <f t="shared" si="44"/>
        <v>1.5222977384221003E-3</v>
      </c>
    </row>
    <row r="359" spans="1:15" x14ac:dyDescent="0.55000000000000004">
      <c r="A359" s="3">
        <v>12</v>
      </c>
      <c r="B359" s="3">
        <v>15</v>
      </c>
      <c r="C359" s="5">
        <f>IF(logVir!C359="","",名目付加価値!C359)</f>
        <v>60111.1841643191</v>
      </c>
      <c r="D359" s="5">
        <f>IF(logVir!D359="","",名目付加価値!D359)</f>
        <v>83778.982300567703</v>
      </c>
      <c r="E359" s="5">
        <f>IF(logVir!E359="","",名目付加価値!E359)</f>
        <v>51122.990512925397</v>
      </c>
      <c r="F359" s="5">
        <f>IF(logVir!F359="","",名目付加価値!F359)</f>
        <v>62890.1095685603</v>
      </c>
      <c r="G359" s="5">
        <f>IF(logVir!G359="","",名目付加価値!G359)</f>
        <v>72372.971962223601</v>
      </c>
      <c r="I359" s="3">
        <v>12</v>
      </c>
      <c r="J359" s="3">
        <v>15</v>
      </c>
      <c r="K359" s="2">
        <f t="shared" si="38"/>
        <v>3.6174101033092237E-3</v>
      </c>
      <c r="L359" s="2">
        <f t="shared" si="39"/>
        <v>4.7084727977045196E-3</v>
      </c>
      <c r="M359" s="2">
        <f t="shared" si="40"/>
        <v>2.7498267803133564E-3</v>
      </c>
      <c r="N359" s="2">
        <f t="shared" si="41"/>
        <v>3.5132033506054348E-3</v>
      </c>
      <c r="O359" s="2">
        <f t="shared" si="44"/>
        <v>4.0418459836346022E-3</v>
      </c>
    </row>
    <row r="360" spans="1:15" x14ac:dyDescent="0.55000000000000004">
      <c r="A360" s="3">
        <v>12</v>
      </c>
      <c r="B360" s="3">
        <v>16</v>
      </c>
      <c r="C360" s="5">
        <f>IF(logVir!C360="","",名目付加価値!C360)</f>
        <v>165135.225640324</v>
      </c>
      <c r="D360" s="5">
        <f>IF(logVir!D360="","",名目付加価値!D360)</f>
        <v>177174.932468443</v>
      </c>
      <c r="E360" s="5">
        <f>IF(logVir!E360="","",名目付加価値!E360)</f>
        <v>200731.39065904601</v>
      </c>
      <c r="F360" s="5">
        <f>IF(logVir!F360="","",名目付加価値!F360)</f>
        <v>201392.64644253999</v>
      </c>
      <c r="G360" s="5">
        <f>IF(logVir!G360="","",名目付加価値!G360)</f>
        <v>222801.834411466</v>
      </c>
      <c r="I360" s="3">
        <v>12</v>
      </c>
      <c r="J360" s="3">
        <v>16</v>
      </c>
      <c r="K360" s="2">
        <f t="shared" si="38"/>
        <v>9.937615469537522E-3</v>
      </c>
      <c r="L360" s="2">
        <f t="shared" si="39"/>
        <v>9.9574299789166373E-3</v>
      </c>
      <c r="M360" s="2">
        <f t="shared" si="40"/>
        <v>1.0797031788354226E-2</v>
      </c>
      <c r="N360" s="2">
        <f t="shared" si="41"/>
        <v>1.1250311457923323E-2</v>
      </c>
      <c r="O360" s="2">
        <f t="shared" si="44"/>
        <v>1.2442914463046427E-2</v>
      </c>
    </row>
    <row r="361" spans="1:15" x14ac:dyDescent="0.55000000000000004">
      <c r="A361" s="3">
        <v>12</v>
      </c>
      <c r="B361" s="3">
        <v>17</v>
      </c>
      <c r="C361" s="5">
        <f>IF(logVir!C361="","",名目付加価値!C361)</f>
        <v>772900.56333481497</v>
      </c>
      <c r="D361" s="5">
        <f>IF(logVir!D361="","",名目付加価値!D361)</f>
        <v>1054220.5158438301</v>
      </c>
      <c r="E361" s="5">
        <f>IF(logVir!E361="","",名目付加価値!E361)</f>
        <v>1043105.20240199</v>
      </c>
      <c r="F361" s="5">
        <f>IF(logVir!F361="","",名目付加価値!F361)</f>
        <v>1056416.52232915</v>
      </c>
      <c r="G361" s="5">
        <f>IF(logVir!G361="","",名目付加価値!G361)</f>
        <v>720568.92410396005</v>
      </c>
      <c r="I361" s="3">
        <v>12</v>
      </c>
      <c r="J361" s="3">
        <v>17</v>
      </c>
      <c r="K361" s="2">
        <f t="shared" si="38"/>
        <v>4.6512114933851934E-2</v>
      </c>
      <c r="L361" s="2">
        <f t="shared" si="39"/>
        <v>5.9248375730139004E-2</v>
      </c>
      <c r="M361" s="2">
        <f t="shared" si="40"/>
        <v>5.6107019395196966E-2</v>
      </c>
      <c r="N361" s="2">
        <f t="shared" si="41"/>
        <v>5.9014145329730795E-2</v>
      </c>
      <c r="O361" s="2">
        <f t="shared" si="44"/>
        <v>4.024193746446799E-2</v>
      </c>
    </row>
    <row r="362" spans="1:15" x14ac:dyDescent="0.55000000000000004">
      <c r="A362" s="3">
        <v>12</v>
      </c>
      <c r="B362" s="3">
        <v>18</v>
      </c>
      <c r="C362" s="5">
        <f>IF(logVir!C362="","",名目付加価値!C362)</f>
        <v>869673.16545719199</v>
      </c>
      <c r="D362" s="5">
        <f>IF(logVir!D362="","",名目付加価値!D362)</f>
        <v>1140245.76100899</v>
      </c>
      <c r="E362" s="5">
        <f>IF(logVir!E362="","",名目付加価値!E362)</f>
        <v>1124098.9558468401</v>
      </c>
      <c r="F362" s="5">
        <f>IF(logVir!F362="","",名目付加価値!F362)</f>
        <v>1063634.1602827699</v>
      </c>
      <c r="G362" s="5">
        <f>IF(logVir!G362="","",名目付加価値!G362)</f>
        <v>1121448.7183242701</v>
      </c>
      <c r="I362" s="3">
        <v>12</v>
      </c>
      <c r="J362" s="3">
        <v>18</v>
      </c>
      <c r="K362" s="2">
        <f t="shared" si="38"/>
        <v>5.2335759793086016E-2</v>
      </c>
      <c r="L362" s="2">
        <f t="shared" si="39"/>
        <v>6.4083091020936622E-2</v>
      </c>
      <c r="M362" s="2">
        <f t="shared" si="40"/>
        <v>6.0463548425016458E-2</v>
      </c>
      <c r="N362" s="2">
        <f t="shared" si="41"/>
        <v>5.9417341158392395E-2</v>
      </c>
      <c r="O362" s="2">
        <f t="shared" si="44"/>
        <v>6.2630052008601514E-2</v>
      </c>
    </row>
    <row r="363" spans="1:15" x14ac:dyDescent="0.55000000000000004">
      <c r="A363" s="3">
        <v>12</v>
      </c>
      <c r="B363" s="3">
        <v>19</v>
      </c>
      <c r="C363" s="5">
        <f>IF(logVir!C363="","",名目付加価値!C363)</f>
        <v>587988.94382305595</v>
      </c>
      <c r="D363" s="5">
        <f>IF(logVir!D363="","",名目付加価値!D363)</f>
        <v>537280.84686076897</v>
      </c>
      <c r="E363" s="5">
        <f>IF(logVir!E363="","",名目付加価値!E363)</f>
        <v>520270.10985790298</v>
      </c>
      <c r="F363" s="5">
        <f>IF(logVir!F363="","",名目付加価値!F363)</f>
        <v>516600.75485495903</v>
      </c>
      <c r="G363" s="5">
        <f>IF(logVir!G363="","",名目付加価値!G363)</f>
        <v>626039.77196220204</v>
      </c>
      <c r="I363" s="3">
        <v>12</v>
      </c>
      <c r="J363" s="3">
        <v>19</v>
      </c>
      <c r="K363" s="2">
        <f t="shared" si="38"/>
        <v>3.5384382716622455E-2</v>
      </c>
      <c r="L363" s="2">
        <f t="shared" si="39"/>
        <v>3.0195786373910589E-2</v>
      </c>
      <c r="M363" s="2">
        <f t="shared" si="40"/>
        <v>2.7984526467052479E-2</v>
      </c>
      <c r="N363" s="2">
        <f t="shared" si="41"/>
        <v>2.8858647493739557E-2</v>
      </c>
      <c r="O363" s="2">
        <f t="shared" si="44"/>
        <v>3.4962725300568209E-2</v>
      </c>
    </row>
    <row r="364" spans="1:15" x14ac:dyDescent="0.55000000000000004">
      <c r="A364" s="3">
        <v>12</v>
      </c>
      <c r="B364" s="3">
        <v>20</v>
      </c>
      <c r="C364" s="5">
        <f>IF(logVir!C364="","",名目付加価値!C364)</f>
        <v>1000118.65872338</v>
      </c>
      <c r="D364" s="5">
        <f>IF(logVir!D364="","",名目付加価値!D364)</f>
        <v>1287246.4563004901</v>
      </c>
      <c r="E364" s="5">
        <f>IF(logVir!E364="","",名目付加価値!E364)</f>
        <v>1273897.1532393601</v>
      </c>
      <c r="F364" s="5">
        <f>IF(logVir!F364="","",名目付加価値!F364)</f>
        <v>1243094.28669104</v>
      </c>
      <c r="G364" s="5">
        <f>IF(logVir!G364="","",名目付加価値!G364)</f>
        <v>1289115.75499496</v>
      </c>
      <c r="I364" s="3">
        <v>12</v>
      </c>
      <c r="J364" s="3">
        <v>20</v>
      </c>
      <c r="K364" s="2">
        <f t="shared" si="38"/>
        <v>6.018579388960877E-2</v>
      </c>
      <c r="L364" s="2">
        <f t="shared" si="39"/>
        <v>7.2344695017754201E-2</v>
      </c>
      <c r="M364" s="2">
        <f t="shared" si="40"/>
        <v>6.8520962334096616E-2</v>
      </c>
      <c r="N364" s="2">
        <f t="shared" si="41"/>
        <v>6.9442445609995948E-2</v>
      </c>
      <c r="O364" s="2">
        <f t="shared" si="44"/>
        <v>7.199382857299455E-2</v>
      </c>
    </row>
    <row r="365" spans="1:15" x14ac:dyDescent="0.55000000000000004">
      <c r="A365" s="3">
        <v>12</v>
      </c>
      <c r="B365" s="3">
        <v>21</v>
      </c>
      <c r="C365" s="5">
        <f>IF(logVir!C365="","",名目付加価値!C365)</f>
        <v>1325451.7981984999</v>
      </c>
      <c r="D365" s="5">
        <f>IF(logVir!D365="","",名目付加価値!D365)</f>
        <v>1378720.0607661</v>
      </c>
      <c r="E365" s="5">
        <f>IF(logVir!E365="","",名目付加価値!E365)</f>
        <v>1531219.6123836499</v>
      </c>
      <c r="F365" s="5">
        <f>IF(logVir!F365="","",名目付加価値!F365)</f>
        <v>1132387.4436366099</v>
      </c>
      <c r="G365" s="5">
        <f>IF(logVir!G365="","",名目付加価値!G365)</f>
        <v>1327706.9516838901</v>
      </c>
      <c r="I365" s="3">
        <v>12</v>
      </c>
      <c r="J365" s="3">
        <v>21</v>
      </c>
      <c r="K365" s="2">
        <f t="shared" si="38"/>
        <v>7.9763904053959389E-2</v>
      </c>
      <c r="L365" s="2">
        <f t="shared" si="39"/>
        <v>7.7485614213801637E-2</v>
      </c>
      <c r="M365" s="2">
        <f t="shared" si="40"/>
        <v>8.2361940380014292E-2</v>
      </c>
      <c r="N365" s="2">
        <f t="shared" si="41"/>
        <v>6.3258076483881265E-2</v>
      </c>
      <c r="O365" s="2">
        <f t="shared" si="44"/>
        <v>7.4149048527513237E-2</v>
      </c>
    </row>
    <row r="366" spans="1:15" x14ac:dyDescent="0.55000000000000004">
      <c r="A366" s="3">
        <v>12</v>
      </c>
      <c r="B366" s="3">
        <v>22</v>
      </c>
      <c r="C366" s="5">
        <f>IF(logVir!C366="","",名目付加価値!C366)</f>
        <v>483120.27395816997</v>
      </c>
      <c r="D366" s="5">
        <f>IF(logVir!D366="","",名目付加価値!D366)</f>
        <v>494433.59054160299</v>
      </c>
      <c r="E366" s="5">
        <f>IF(logVir!E366="","",名目付加価値!E366)</f>
        <v>532535.04235926899</v>
      </c>
      <c r="F366" s="5">
        <f>IF(logVir!F366="","",名目付加価値!F366)</f>
        <v>343760.355997184</v>
      </c>
      <c r="G366" s="5">
        <f>IF(logVir!G366="","",名目付加価値!G366)</f>
        <v>312955.89700567001</v>
      </c>
      <c r="I366" s="3">
        <v>12</v>
      </c>
      <c r="J366" s="3">
        <v>22</v>
      </c>
      <c r="K366" s="2">
        <f t="shared" si="38"/>
        <v>2.9073527404691751E-2</v>
      </c>
      <c r="L366" s="2">
        <f t="shared" si="39"/>
        <v>2.7787722498041578E-2</v>
      </c>
      <c r="M366" s="2">
        <f t="shared" si="40"/>
        <v>2.8644238262325192E-2</v>
      </c>
      <c r="N366" s="2">
        <f t="shared" si="41"/>
        <v>1.9203338057123868E-2</v>
      </c>
      <c r="O366" s="2">
        <f t="shared" si="44"/>
        <v>1.7477789029133411E-2</v>
      </c>
    </row>
    <row r="367" spans="1:15" x14ac:dyDescent="0.55000000000000004">
      <c r="A367" s="3">
        <v>12</v>
      </c>
      <c r="B367" s="3">
        <v>23</v>
      </c>
      <c r="C367" s="5">
        <f>IF(logVir!C367="","",名目付加価値!C367)</f>
        <v>379564.80947853799</v>
      </c>
      <c r="D367" s="5">
        <f>IF(logVir!D367="","",名目付加価値!D367)</f>
        <v>362409.79312750598</v>
      </c>
      <c r="E367" s="5">
        <f>IF(logVir!E367="","",名目付加価値!E367)</f>
        <v>345080.55817499902</v>
      </c>
      <c r="F367" s="5">
        <f>IF(logVir!F367="","",名目付加価値!F367)</f>
        <v>362979.58141574898</v>
      </c>
      <c r="G367" s="5">
        <f>IF(logVir!G367="","",名目付加価値!G367)</f>
        <v>347870.28244039498</v>
      </c>
      <c r="I367" s="3">
        <v>12</v>
      </c>
      <c r="J367" s="3">
        <v>23</v>
      </c>
      <c r="K367" s="2">
        <f t="shared" si="38"/>
        <v>2.2841699024177872E-2</v>
      </c>
      <c r="L367" s="2">
        <f t="shared" si="39"/>
        <v>2.0367836964653861E-2</v>
      </c>
      <c r="M367" s="2">
        <f t="shared" si="40"/>
        <v>1.8561350787864816E-2</v>
      </c>
      <c r="N367" s="2">
        <f t="shared" si="41"/>
        <v>2.0276973444305613E-2</v>
      </c>
      <c r="O367" s="2">
        <f t="shared" si="44"/>
        <v>1.9427668448401603E-2</v>
      </c>
    </row>
    <row r="368" spans="1:15" x14ac:dyDescent="0.55000000000000004">
      <c r="A368" s="3">
        <v>12</v>
      </c>
      <c r="B368" s="3">
        <v>24</v>
      </c>
      <c r="C368" s="5">
        <f>IF(logVir!C368="","",名目付加価値!C368)</f>
        <v>220751.19205766701</v>
      </c>
      <c r="D368" s="5">
        <f>IF(logVir!D368="","",名目付加価値!D368)</f>
        <v>229026.204200648</v>
      </c>
      <c r="E368" s="5">
        <f>IF(logVir!E368="","",名目付加価値!E368)</f>
        <v>208527.42997655101</v>
      </c>
      <c r="F368" s="5">
        <f>IF(logVir!F368="","",名目付加価値!F368)</f>
        <v>190040.026944488</v>
      </c>
      <c r="G368" s="5">
        <f>IF(logVir!G368="","",名目付加価値!G368)</f>
        <v>212146.79276472499</v>
      </c>
      <c r="I368" s="3">
        <v>12</v>
      </c>
      <c r="J368" s="3">
        <v>24</v>
      </c>
      <c r="K368" s="2">
        <f t="shared" si="38"/>
        <v>1.3284509423139308E-2</v>
      </c>
      <c r="L368" s="2">
        <f t="shared" si="39"/>
        <v>1.287152962268634E-2</v>
      </c>
      <c r="M368" s="2">
        <f t="shared" si="40"/>
        <v>1.1216368714472251E-2</v>
      </c>
      <c r="N368" s="2">
        <f t="shared" si="41"/>
        <v>1.0616124919971361E-2</v>
      </c>
      <c r="O368" s="2">
        <f t="shared" si="44"/>
        <v>1.184785754997923E-2</v>
      </c>
    </row>
    <row r="369" spans="1:15" x14ac:dyDescent="0.55000000000000004">
      <c r="A369" s="3">
        <v>12</v>
      </c>
      <c r="B369" s="3">
        <v>25</v>
      </c>
      <c r="C369" s="5">
        <f>IF(logVir!C369="","",名目付加価値!C369)</f>
        <v>677262.23183431604</v>
      </c>
      <c r="D369" s="5">
        <f>IF(logVir!D369="","",名目付加価値!D369)</f>
        <v>653348.39521522005</v>
      </c>
      <c r="E369" s="5">
        <f>IF(logVir!E369="","",名目付加価値!E369)</f>
        <v>550992.77753081301</v>
      </c>
      <c r="F369" s="5">
        <f>IF(logVir!F369="","",名目付加価値!F369)</f>
        <v>586781.50645802706</v>
      </c>
      <c r="G369" s="5">
        <f>IF(logVir!G369="","",名目付加価値!G369)</f>
        <v>732756.14417753799</v>
      </c>
      <c r="I369" s="3">
        <v>12</v>
      </c>
      <c r="J369" s="3">
        <v>25</v>
      </c>
      <c r="K369" s="2">
        <f t="shared" si="38"/>
        <v>4.0756728952969876E-2</v>
      </c>
      <c r="L369" s="2">
        <f t="shared" si="39"/>
        <v>3.6718912808683279E-2</v>
      </c>
      <c r="M369" s="2">
        <f t="shared" si="40"/>
        <v>2.9637051358143814E-2</v>
      </c>
      <c r="N369" s="2">
        <f t="shared" si="41"/>
        <v>3.2779124868820564E-2</v>
      </c>
      <c r="O369" s="2">
        <f t="shared" si="44"/>
        <v>4.0922562636690765E-2</v>
      </c>
    </row>
    <row r="370" spans="1:15" x14ac:dyDescent="0.55000000000000004">
      <c r="A370" s="3">
        <v>12</v>
      </c>
      <c r="B370" s="3">
        <v>26</v>
      </c>
      <c r="C370" s="5">
        <f>IF(logVir!C370="","",名目付加価値!C370)</f>
        <v>855009.60268250504</v>
      </c>
      <c r="D370" s="5">
        <f>IF(logVir!D370="","",名目付加価値!D370)</f>
        <v>923643.69174246094</v>
      </c>
      <c r="E370" s="5">
        <f>IF(logVir!E370="","",名目付加価値!E370)</f>
        <v>1043768.81389921</v>
      </c>
      <c r="F370" s="5">
        <f>IF(logVir!F370="","",名目付加価値!F370)</f>
        <v>1030202.38288601</v>
      </c>
      <c r="G370" s="5">
        <f>IF(logVir!G370="","",名目付加価値!G370)</f>
        <v>1001852.70736663</v>
      </c>
      <c r="I370" s="3">
        <v>12</v>
      </c>
      <c r="J370" s="3">
        <v>26</v>
      </c>
      <c r="K370" s="2">
        <f t="shared" si="38"/>
        <v>5.1453326334669008E-2</v>
      </c>
      <c r="L370" s="2">
        <f t="shared" si="39"/>
        <v>5.1909811720299293E-2</v>
      </c>
      <c r="M370" s="2">
        <f t="shared" si="40"/>
        <v>5.6142714033723992E-2</v>
      </c>
      <c r="N370" s="2">
        <f t="shared" si="41"/>
        <v>5.7549756045681633E-2</v>
      </c>
      <c r="O370" s="2">
        <f t="shared" si="44"/>
        <v>5.5950919682791117E-2</v>
      </c>
    </row>
    <row r="371" spans="1:15" x14ac:dyDescent="0.55000000000000004">
      <c r="A371" s="3">
        <v>12</v>
      </c>
      <c r="B371" s="3">
        <v>27</v>
      </c>
      <c r="C371" s="5">
        <f>IF(logVir!C371="","",名目付加価値!C371)</f>
        <v>1095569.4194193501</v>
      </c>
      <c r="D371" s="5">
        <f>IF(logVir!D371="","",名目付加価値!D371)</f>
        <v>1286411.4889273799</v>
      </c>
      <c r="E371" s="5">
        <f>IF(logVir!E371="","",名目付加価値!E371)</f>
        <v>1439780.6810784601</v>
      </c>
      <c r="F371" s="5">
        <f>IF(logVir!F371="","",名目付加価値!F371)</f>
        <v>1467899.2260584701</v>
      </c>
      <c r="G371" s="5">
        <f>IF(logVir!G371="","",名目付加価値!G371)</f>
        <v>1498381.6973485299</v>
      </c>
      <c r="I371" s="3">
        <v>12</v>
      </c>
      <c r="J371" s="3">
        <v>27</v>
      </c>
      <c r="K371" s="2">
        <f t="shared" si="38"/>
        <v>6.5929892112100749E-2</v>
      </c>
      <c r="L371" s="2">
        <f t="shared" si="39"/>
        <v>7.2297768914627816E-2</v>
      </c>
      <c r="M371" s="2">
        <f t="shared" si="40"/>
        <v>7.7443581349302404E-2</v>
      </c>
      <c r="N371" s="2">
        <f t="shared" si="41"/>
        <v>8.2000627995690703E-2</v>
      </c>
      <c r="O371" s="2">
        <f t="shared" si="44"/>
        <v>8.368079797166425E-2</v>
      </c>
    </row>
    <row r="372" spans="1:15" x14ac:dyDescent="0.55000000000000004">
      <c r="A372" s="3">
        <v>12</v>
      </c>
      <c r="B372" s="3">
        <v>28</v>
      </c>
      <c r="C372" s="5">
        <f>IF(logVir!C372="","",名目付加価値!C372)</f>
        <v>970846.923409599</v>
      </c>
      <c r="D372" s="5">
        <f>IF(logVir!D372="","",名目付加価値!D372)</f>
        <v>986617.08614633395</v>
      </c>
      <c r="E372" s="5">
        <f>IF(logVir!E372="","",名目付加価値!E372)</f>
        <v>1022892.40400293</v>
      </c>
      <c r="F372" s="5">
        <f>IF(logVir!F372="","",名目付加価値!F372)</f>
        <v>1021553.58728031</v>
      </c>
      <c r="G372" s="5">
        <f>IF(logVir!G372="","",名目付加価値!G372)</f>
        <v>1054117.9236050099</v>
      </c>
      <c r="I372" s="3">
        <v>12</v>
      </c>
      <c r="J372" s="3">
        <v>28</v>
      </c>
      <c r="K372" s="2">
        <f t="shared" si="38"/>
        <v>5.842426028255137E-2</v>
      </c>
      <c r="L372" s="2">
        <f t="shared" si="39"/>
        <v>5.54489871362287E-2</v>
      </c>
      <c r="M372" s="2">
        <f t="shared" si="40"/>
        <v>5.5019804156316195E-2</v>
      </c>
      <c r="N372" s="2">
        <f t="shared" si="41"/>
        <v>5.7066612067890939E-2</v>
      </c>
      <c r="O372" s="2">
        <f t="shared" si="44"/>
        <v>5.8869798769961318E-2</v>
      </c>
    </row>
    <row r="373" spans="1:15" x14ac:dyDescent="0.55000000000000004">
      <c r="A373" s="3">
        <v>12</v>
      </c>
      <c r="B373" s="3">
        <v>29</v>
      </c>
      <c r="C373" s="5">
        <f>IF(logVir!C373="","",名目付加価値!C373)</f>
        <v>730559.88909468602</v>
      </c>
      <c r="D373" s="5">
        <f>IF(logVir!D373="","",名目付加価値!D373)</f>
        <v>730688.34320885304</v>
      </c>
      <c r="E373" s="5">
        <f>IF(logVir!E373="","",名目付加価値!E373)</f>
        <v>763993.77406353306</v>
      </c>
      <c r="F373" s="5">
        <f>IF(logVir!F373="","",名目付加価値!F373)</f>
        <v>762375.50202611205</v>
      </c>
      <c r="G373" s="5">
        <f>IF(logVir!G373="","",名目付加価値!G373)</f>
        <v>763661.31827579602</v>
      </c>
      <c r="I373" s="3">
        <v>12</v>
      </c>
      <c r="J373" s="3">
        <v>29</v>
      </c>
      <c r="K373" s="2">
        <f t="shared" si="38"/>
        <v>4.396411018387926E-2</v>
      </c>
      <c r="L373" s="2">
        <f t="shared" si="39"/>
        <v>4.1065504654326117E-2</v>
      </c>
      <c r="M373" s="2">
        <f t="shared" si="40"/>
        <v>4.1094046315256497E-2</v>
      </c>
      <c r="N373" s="2">
        <f t="shared" si="41"/>
        <v>4.2588257303285082E-2</v>
      </c>
      <c r="O373" s="2">
        <f t="shared" si="44"/>
        <v>4.264853782350185E-2</v>
      </c>
    </row>
    <row r="374" spans="1:15" x14ac:dyDescent="0.55000000000000004">
      <c r="A374" s="3">
        <v>12</v>
      </c>
      <c r="B374" s="3">
        <v>30</v>
      </c>
      <c r="C374" s="5">
        <f>IF(logVir!C374="","",名目付加価値!C374)</f>
        <v>1275439.0534048199</v>
      </c>
      <c r="D374" s="5">
        <f>IF(logVir!D374="","",名目付加価値!D374)</f>
        <v>1566120.41099318</v>
      </c>
      <c r="E374" s="5">
        <f>IF(logVir!E374="","",名目付加価値!E374)</f>
        <v>1792696.21072848</v>
      </c>
      <c r="F374" s="5">
        <f>IF(logVir!F374="","",名目付加価値!F374)</f>
        <v>1821725.0053644101</v>
      </c>
      <c r="G374" s="5">
        <f>IF(logVir!G374="","",名目付加価値!G374)</f>
        <v>1935303.8530974099</v>
      </c>
      <c r="I374" s="3">
        <v>12</v>
      </c>
      <c r="J374" s="3">
        <v>30</v>
      </c>
      <c r="K374" s="2">
        <f t="shared" si="38"/>
        <v>7.6754204431068368E-2</v>
      </c>
      <c r="L374" s="2">
        <f t="shared" si="39"/>
        <v>8.8017724142744128E-2</v>
      </c>
      <c r="M374" s="2">
        <f t="shared" si="40"/>
        <v>9.6426363163968298E-2</v>
      </c>
      <c r="N374" s="2">
        <f t="shared" si="41"/>
        <v>0.10176624649939311</v>
      </c>
      <c r="O374" s="2">
        <f t="shared" si="44"/>
        <v>0.10808178652435715</v>
      </c>
    </row>
    <row r="375" spans="1:15" x14ac:dyDescent="0.55000000000000004">
      <c r="A375" s="3">
        <v>12</v>
      </c>
      <c r="B375" s="3">
        <v>31</v>
      </c>
      <c r="C375" s="5">
        <f>IF(logVir!C375="","",名目付加価値!C375)</f>
        <v>1078628.6518371201</v>
      </c>
      <c r="D375" s="5">
        <f>IF(logVir!D375="","",名目付加価値!D375)</f>
        <v>1115251.0082457799</v>
      </c>
      <c r="E375" s="5">
        <f>IF(logVir!E375="","",名目付加価値!E375)</f>
        <v>1087971.5621660301</v>
      </c>
      <c r="F375" s="5">
        <f>IF(logVir!F375="","",名目付加価値!F375)</f>
        <v>958150.667448238</v>
      </c>
      <c r="G375" s="5">
        <f>IF(logVir!G375="","",名目付加価値!G375)</f>
        <v>1005507.66856108</v>
      </c>
      <c r="I375" s="3">
        <v>12</v>
      </c>
      <c r="J375" s="3">
        <v>31</v>
      </c>
      <c r="K375" s="2">
        <f t="shared" si="38"/>
        <v>6.4910419535379363E-2</v>
      </c>
      <c r="L375" s="2">
        <f t="shared" si="39"/>
        <v>6.2678357873800661E-2</v>
      </c>
      <c r="M375" s="2">
        <f t="shared" si="40"/>
        <v>5.8520311661093234E-2</v>
      </c>
      <c r="N375" s="2">
        <f t="shared" si="41"/>
        <v>5.3524761816391965E-2</v>
      </c>
      <c r="O375" s="2">
        <f t="shared" si="44"/>
        <v>5.6155039947906653E-2</v>
      </c>
    </row>
    <row r="376" spans="1:15" x14ac:dyDescent="0.55000000000000004">
      <c r="A376" s="3">
        <v>13</v>
      </c>
      <c r="B376" s="3">
        <v>1</v>
      </c>
      <c r="C376" s="5">
        <f>IF(logVir!C376="","",名目付加価値!C376)</f>
        <v>63954.370362013702</v>
      </c>
      <c r="D376" s="5">
        <f>IF(logVir!D376="","",名目付加価値!D376)</f>
        <v>63612.981741446602</v>
      </c>
      <c r="E376" s="5">
        <f>IF(logVir!E376="","",名目付加価値!E376)</f>
        <v>55193.168558022902</v>
      </c>
      <c r="F376" s="5">
        <f>IF(logVir!F376="","",名目付加価値!F376)</f>
        <v>50949.373102757098</v>
      </c>
      <c r="G376" s="5">
        <f>IF(logVir!G376="","",名目付加価値!G376)</f>
        <v>40033.473222053603</v>
      </c>
      <c r="I376" s="3">
        <v>13</v>
      </c>
      <c r="J376" s="3">
        <v>1</v>
      </c>
      <c r="K376" s="2">
        <f t="shared" si="38"/>
        <v>7.146418865300421E-4</v>
      </c>
      <c r="L376" s="2">
        <f t="shared" si="39"/>
        <v>6.5877998734840189E-4</v>
      </c>
      <c r="M376" s="2">
        <f t="shared" si="40"/>
        <v>5.4574488148875961E-4</v>
      </c>
      <c r="N376" s="2">
        <f t="shared" si="41"/>
        <v>5.1918448044481014E-4</v>
      </c>
      <c r="O376" s="2">
        <f t="shared" si="44"/>
        <v>3.7830472113686674E-4</v>
      </c>
    </row>
    <row r="377" spans="1:15" x14ac:dyDescent="0.55000000000000004">
      <c r="A377" s="3">
        <v>13</v>
      </c>
      <c r="B377" s="3">
        <v>2</v>
      </c>
      <c r="C377" s="5">
        <f>IF(logVir!C377="","",名目付加価値!C377)</f>
        <v>35597.989909987999</v>
      </c>
      <c r="D377" s="5">
        <f>IF(logVir!D377="","",名目付加価値!D377)</f>
        <v>47782.1693536983</v>
      </c>
      <c r="E377" s="5">
        <f>IF(logVir!E377="","",名目付加価値!E377)</f>
        <v>33570.749848983098</v>
      </c>
      <c r="F377" s="5">
        <f>IF(logVir!F377="","",名目付加価値!F377)</f>
        <v>33185.061848392303</v>
      </c>
      <c r="G377" s="5">
        <f>IF(logVir!G377="","",名目付加価値!G377)</f>
        <v>34645.660051528299</v>
      </c>
      <c r="I377" s="3">
        <v>13</v>
      </c>
      <c r="J377" s="3">
        <v>2</v>
      </c>
      <c r="K377" s="2">
        <f t="shared" si="38"/>
        <v>3.9778070711898438E-4</v>
      </c>
      <c r="L377" s="2">
        <f t="shared" si="39"/>
        <v>4.9483511164827743E-4</v>
      </c>
      <c r="M377" s="2">
        <f t="shared" si="40"/>
        <v>3.3194443037930856E-4</v>
      </c>
      <c r="N377" s="2">
        <f t="shared" si="41"/>
        <v>3.3816253361033217E-4</v>
      </c>
      <c r="O377" s="2">
        <f t="shared" si="44"/>
        <v>3.2739144794401539E-4</v>
      </c>
    </row>
    <row r="378" spans="1:15" x14ac:dyDescent="0.55000000000000004">
      <c r="A378" s="3">
        <v>13</v>
      </c>
      <c r="B378" s="3">
        <v>3</v>
      </c>
      <c r="C378" s="5">
        <f>IF(logVir!C378="","",名目付加価値!C378)</f>
        <v>799500.46674477705</v>
      </c>
      <c r="D378" s="5">
        <f>IF(logVir!D378="","",名目付加価値!D378)</f>
        <v>801554.75841024006</v>
      </c>
      <c r="E378" s="5">
        <f>IF(logVir!E378="","",名目付加価値!E378)</f>
        <v>803521.75494664395</v>
      </c>
      <c r="F378" s="5">
        <f>IF(logVir!F378="","",名目付加価値!F378)</f>
        <v>764177.54435008904</v>
      </c>
      <c r="G378" s="5">
        <f>IF(logVir!G378="","",名目付加価値!G378)</f>
        <v>780585.868507726</v>
      </c>
      <c r="I378" s="3">
        <v>13</v>
      </c>
      <c r="J378" s="3">
        <v>3</v>
      </c>
      <c r="K378" s="2">
        <f t="shared" si="38"/>
        <v>8.9338151341647673E-3</v>
      </c>
      <c r="L378" s="2">
        <f t="shared" si="39"/>
        <v>8.3009508303004617E-3</v>
      </c>
      <c r="M378" s="2">
        <f t="shared" si="40"/>
        <v>7.9451478576736505E-3</v>
      </c>
      <c r="N378" s="2">
        <f t="shared" si="41"/>
        <v>7.787124692011608E-3</v>
      </c>
      <c r="O378" s="2">
        <f t="shared" si="44"/>
        <v>7.3763102609473311E-3</v>
      </c>
    </row>
    <row r="379" spans="1:15" x14ac:dyDescent="0.55000000000000004">
      <c r="A379" s="3">
        <v>13</v>
      </c>
      <c r="B379" s="3">
        <v>4</v>
      </c>
      <c r="C379" s="5">
        <f>IF(logVir!C379="","",名目付加価値!C379)</f>
        <v>94557.327168311793</v>
      </c>
      <c r="D379" s="5">
        <f>IF(logVir!D379="","",名目付加価値!D379)</f>
        <v>103868.511087887</v>
      </c>
      <c r="E379" s="5">
        <f>IF(logVir!E379="","",名目付加価値!E379)</f>
        <v>82473.178085166597</v>
      </c>
      <c r="F379" s="5">
        <f>IF(logVir!F379="","",名目付加価値!F379)</f>
        <v>77893.803586269394</v>
      </c>
      <c r="G379" s="5">
        <f>IF(logVir!G379="","",名目付加価値!G379)</f>
        <v>77150.109188468501</v>
      </c>
      <c r="I379" s="3">
        <v>13</v>
      </c>
      <c r="J379" s="3">
        <v>4</v>
      </c>
      <c r="K379" s="2">
        <f t="shared" si="38"/>
        <v>1.0566068634605358E-3</v>
      </c>
      <c r="L379" s="2">
        <f t="shared" si="39"/>
        <v>1.0756687479057867E-3</v>
      </c>
      <c r="M379" s="2">
        <f t="shared" si="40"/>
        <v>8.1548706073603452E-4</v>
      </c>
      <c r="N379" s="2">
        <f t="shared" si="41"/>
        <v>7.9375371043807622E-4</v>
      </c>
      <c r="O379" s="2">
        <f t="shared" si="44"/>
        <v>7.2904617544261184E-4</v>
      </c>
    </row>
    <row r="380" spans="1:15" x14ac:dyDescent="0.55000000000000004">
      <c r="A380" s="3">
        <v>13</v>
      </c>
      <c r="B380" s="3">
        <v>5</v>
      </c>
      <c r="C380" s="5">
        <f>IF(logVir!C380="","",名目付加価値!C380)</f>
        <v>142225.825065627</v>
      </c>
      <c r="D380" s="5">
        <f>IF(logVir!D380="","",名目付加価値!D380)</f>
        <v>138047.77028572399</v>
      </c>
      <c r="E380" s="5">
        <f>IF(logVir!E380="","",名目付加価値!E380)</f>
        <v>127944.637424635</v>
      </c>
      <c r="F380" s="5">
        <f>IF(logVir!F380="","",名目付加価値!F380)</f>
        <v>125737.336343517</v>
      </c>
      <c r="G380" s="5">
        <f>IF(logVir!G380="","",名目付加価値!G380)</f>
        <v>128948.281078507</v>
      </c>
      <c r="I380" s="3">
        <v>13</v>
      </c>
      <c r="J380" s="3">
        <v>5</v>
      </c>
      <c r="K380" s="2">
        <f t="shared" si="38"/>
        <v>1.5892663998231117E-3</v>
      </c>
      <c r="L380" s="2">
        <f t="shared" si="39"/>
        <v>1.4296312776524195E-3</v>
      </c>
      <c r="M380" s="2">
        <f t="shared" si="40"/>
        <v>1.2651045919754491E-3</v>
      </c>
      <c r="N380" s="2">
        <f t="shared" si="41"/>
        <v>1.2812890457035001E-3</v>
      </c>
      <c r="O380" s="2">
        <f t="shared" si="44"/>
        <v>1.2185238898435138E-3</v>
      </c>
    </row>
    <row r="381" spans="1:15" x14ac:dyDescent="0.55000000000000004">
      <c r="A381" s="3">
        <v>13</v>
      </c>
      <c r="B381" s="3">
        <v>6</v>
      </c>
      <c r="C381" s="5">
        <f>IF(logVir!C381="","",名目付加価値!C381)</f>
        <v>1019205.7411422899</v>
      </c>
      <c r="D381" s="5">
        <f>IF(logVir!D381="","",名目付加価値!D381)</f>
        <v>1098943.3754205599</v>
      </c>
      <c r="E381" s="5">
        <f>IF(logVir!E381="","",名目付加価値!E381)</f>
        <v>1101135.3298968801</v>
      </c>
      <c r="F381" s="5">
        <f>IF(logVir!F381="","",名目付加価値!F381)</f>
        <v>1042550.64751943</v>
      </c>
      <c r="G381" s="5">
        <f>IF(logVir!G381="","",名目付加価値!G381)</f>
        <v>957495.36935538496</v>
      </c>
      <c r="I381" s="3">
        <v>13</v>
      </c>
      <c r="J381" s="3">
        <v>6</v>
      </c>
      <c r="K381" s="2">
        <f t="shared" si="38"/>
        <v>1.1388855984184567E-2</v>
      </c>
      <c r="L381" s="2">
        <f t="shared" si="39"/>
        <v>1.1380725806859547E-2</v>
      </c>
      <c r="M381" s="2">
        <f t="shared" si="40"/>
        <v>1.0887923013260421E-2</v>
      </c>
      <c r="N381" s="2">
        <f t="shared" si="41"/>
        <v>1.0623803264038294E-2</v>
      </c>
      <c r="O381" s="2">
        <f t="shared" si="44"/>
        <v>9.0480537795128886E-3</v>
      </c>
    </row>
    <row r="382" spans="1:15" x14ac:dyDescent="0.55000000000000004">
      <c r="A382" s="3">
        <v>13</v>
      </c>
      <c r="B382" s="3">
        <v>7</v>
      </c>
      <c r="C382" s="5">
        <f>IF(logVir!C382="","",名目付加価値!C382)</f>
        <v>134972.876288561</v>
      </c>
      <c r="D382" s="5">
        <f>IF(logVir!D382="","",名目付加価値!D382)</f>
        <v>136859.61343220799</v>
      </c>
      <c r="E382" s="5">
        <f>IF(logVir!E382="","",名目付加価値!E382)</f>
        <v>123201.508181054</v>
      </c>
      <c r="F382" s="5">
        <f>IF(logVir!F382="","",名目付加価値!F382)</f>
        <v>130192.88367354</v>
      </c>
      <c r="G382" s="5">
        <f>IF(logVir!G382="","",名目付加価値!G382)</f>
        <v>144441.82085031699</v>
      </c>
      <c r="I382" s="3">
        <v>13</v>
      </c>
      <c r="J382" s="3">
        <v>7</v>
      </c>
      <c r="K382" s="2">
        <f t="shared" si="38"/>
        <v>1.5082201637706205E-3</v>
      </c>
      <c r="L382" s="2">
        <f t="shared" si="39"/>
        <v>1.4173266515289564E-3</v>
      </c>
      <c r="M382" s="2">
        <f t="shared" si="40"/>
        <v>1.2182049742410054E-3</v>
      </c>
      <c r="N382" s="2">
        <f t="shared" si="41"/>
        <v>1.3266919797292002E-3</v>
      </c>
      <c r="O382" s="2">
        <f t="shared" si="44"/>
        <v>1.3649333510033482E-3</v>
      </c>
    </row>
    <row r="383" spans="1:15" x14ac:dyDescent="0.55000000000000004">
      <c r="A383" s="3">
        <v>13</v>
      </c>
      <c r="B383" s="3">
        <v>8</v>
      </c>
      <c r="C383" s="5">
        <f>IF(logVir!C383="","",名目付加価値!C383)</f>
        <v>371323.49199811299</v>
      </c>
      <c r="D383" s="5">
        <f>IF(logVir!D383="","",名目付加価値!D383)</f>
        <v>305170.45172603201</v>
      </c>
      <c r="E383" s="5">
        <f>IF(logVir!E383="","",名目付加価値!E383)</f>
        <v>311067.19713037601</v>
      </c>
      <c r="F383" s="5">
        <f>IF(logVir!F383="","",名目付加価値!F383)</f>
        <v>273562.58763295098</v>
      </c>
      <c r="G383" s="5">
        <f>IF(logVir!G383="","",名目付加価値!G383)</f>
        <v>516251.455341678</v>
      </c>
      <c r="I383" s="3">
        <v>13</v>
      </c>
      <c r="J383" s="3">
        <v>8</v>
      </c>
      <c r="K383" s="2">
        <f t="shared" si="38"/>
        <v>4.1492601573960538E-3</v>
      </c>
      <c r="L383" s="2">
        <f t="shared" si="39"/>
        <v>3.1603641398905706E-3</v>
      </c>
      <c r="M383" s="2">
        <f t="shared" si="40"/>
        <v>3.07580331168142E-3</v>
      </c>
      <c r="N383" s="2">
        <f t="shared" si="41"/>
        <v>2.7876584397397751E-3</v>
      </c>
      <c r="O383" s="2">
        <f t="shared" si="44"/>
        <v>4.8784266547711929E-3</v>
      </c>
    </row>
    <row r="384" spans="1:15" x14ac:dyDescent="0.55000000000000004">
      <c r="A384" s="3">
        <v>13</v>
      </c>
      <c r="B384" s="3">
        <v>9</v>
      </c>
      <c r="C384" s="5">
        <f>IF(logVir!C384="","",名目付加価値!C384)</f>
        <v>329248.29030756402</v>
      </c>
      <c r="D384" s="5">
        <f>IF(logVir!D384="","",名目付加価値!D384)</f>
        <v>281484.69582869002</v>
      </c>
      <c r="E384" s="5">
        <f>IF(logVir!E384="","",名目付加価値!E384)</f>
        <v>303794.56301839498</v>
      </c>
      <c r="F384" s="5">
        <f>IF(logVir!F384="","",名目付加価値!F384)</f>
        <v>276536.71480006998</v>
      </c>
      <c r="G384" s="5">
        <f>IF(logVir!G384="","",名目付加価値!G384)</f>
        <v>311328.71927211399</v>
      </c>
      <c r="I384" s="3">
        <v>13</v>
      </c>
      <c r="J384" s="3">
        <v>9</v>
      </c>
      <c r="K384" s="2">
        <f t="shared" si="38"/>
        <v>3.6791014904892878E-3</v>
      </c>
      <c r="L384" s="2">
        <f t="shared" si="39"/>
        <v>2.9150729816516886E-3</v>
      </c>
      <c r="M384" s="2">
        <f t="shared" si="40"/>
        <v>3.0038921867134505E-3</v>
      </c>
      <c r="N384" s="2">
        <f t="shared" si="41"/>
        <v>2.8179654008268764E-3</v>
      </c>
      <c r="O384" s="2">
        <f t="shared" si="44"/>
        <v>2.9419661809721269E-3</v>
      </c>
    </row>
    <row r="385" spans="1:15" x14ac:dyDescent="0.55000000000000004">
      <c r="A385" s="3">
        <v>13</v>
      </c>
      <c r="B385" s="3">
        <v>10</v>
      </c>
      <c r="C385" s="5">
        <f>IF(logVir!C385="","",名目付加価値!C385)</f>
        <v>1241190.3357355599</v>
      </c>
      <c r="D385" s="5">
        <f>IF(logVir!D385="","",名目付加価値!D385)</f>
        <v>1244374.7185903999</v>
      </c>
      <c r="E385" s="5">
        <f>IF(logVir!E385="","",名目付加価値!E385)</f>
        <v>1240299.9171615101</v>
      </c>
      <c r="F385" s="5">
        <f>IF(logVir!F385="","",名目付加価値!F385)</f>
        <v>1193151.85960414</v>
      </c>
      <c r="G385" s="5">
        <f>IF(logVir!G385="","",名目付加価値!G385)</f>
        <v>1286869.18875259</v>
      </c>
      <c r="I385" s="3">
        <v>13</v>
      </c>
      <c r="J385" s="3">
        <v>10</v>
      </c>
      <c r="K385" s="2">
        <f t="shared" si="38"/>
        <v>1.3869366519473434E-2</v>
      </c>
      <c r="L385" s="2">
        <f t="shared" si="39"/>
        <v>1.288682182359548E-2</v>
      </c>
      <c r="M385" s="2">
        <f t="shared" si="40"/>
        <v>1.2263969418429667E-2</v>
      </c>
      <c r="N385" s="2">
        <f t="shared" si="41"/>
        <v>1.2158460263504449E-2</v>
      </c>
      <c r="O385" s="2">
        <f t="shared" si="44"/>
        <v>1.2160540927597826E-2</v>
      </c>
    </row>
    <row r="386" spans="1:15" x14ac:dyDescent="0.55000000000000004">
      <c r="A386" s="3">
        <v>13</v>
      </c>
      <c r="B386" s="3">
        <v>11</v>
      </c>
      <c r="C386" s="5">
        <f>IF(logVir!C386="","",名目付加価値!C386)</f>
        <v>307375.21575280599</v>
      </c>
      <c r="D386" s="5">
        <f>IF(logVir!D386="","",名目付加価値!D386)</f>
        <v>312365.751981568</v>
      </c>
      <c r="E386" s="5">
        <f>IF(logVir!E386="","",名目付加価値!E386)</f>
        <v>339497.09637427801</v>
      </c>
      <c r="F386" s="5">
        <f>IF(logVir!F386="","",名目付加価値!F386)</f>
        <v>377794.87523014197</v>
      </c>
      <c r="G386" s="5">
        <f>IF(logVir!G386="","",名目付加価値!G386)</f>
        <v>425483.64341128699</v>
      </c>
      <c r="I386" s="3">
        <v>13</v>
      </c>
      <c r="J386" s="3">
        <v>11</v>
      </c>
      <c r="K386" s="2">
        <f t="shared" si="38"/>
        <v>3.4346863680270868E-3</v>
      </c>
      <c r="L386" s="2">
        <f t="shared" si="39"/>
        <v>3.2348791159464967E-3</v>
      </c>
      <c r="M386" s="2">
        <f t="shared" si="40"/>
        <v>3.3569154927530639E-3</v>
      </c>
      <c r="N386" s="2">
        <f t="shared" si="41"/>
        <v>3.8498066623013829E-3</v>
      </c>
      <c r="O386" s="2">
        <f t="shared" si="44"/>
        <v>4.0206971345252678E-3</v>
      </c>
    </row>
    <row r="387" spans="1:15" x14ac:dyDescent="0.55000000000000004">
      <c r="A387" s="3">
        <v>13</v>
      </c>
      <c r="B387" s="3">
        <v>12</v>
      </c>
      <c r="C387" s="5">
        <f>IF(logVir!C387="","",名目付加価値!C387)</f>
        <v>525331.093971911</v>
      </c>
      <c r="D387" s="5">
        <f>IF(logVir!D387="","",名目付加価値!D387)</f>
        <v>611198.860101728</v>
      </c>
      <c r="E387" s="5">
        <f>IF(logVir!E387="","",名目付加価値!E387)</f>
        <v>640230.401107179</v>
      </c>
      <c r="F387" s="5">
        <f>IF(logVir!F387="","",名目付加価値!F387)</f>
        <v>540757.23909982899</v>
      </c>
      <c r="G387" s="5">
        <f>IF(logVir!G387="","",名目付加価値!G387)</f>
        <v>600258.44879515003</v>
      </c>
      <c r="I387" s="3">
        <v>13</v>
      </c>
      <c r="J387" s="3">
        <v>12</v>
      </c>
      <c r="K387" s="2">
        <f t="shared" si="38"/>
        <v>5.8701790342691532E-3</v>
      </c>
      <c r="L387" s="2">
        <f t="shared" si="39"/>
        <v>6.3296133320981099E-3</v>
      </c>
      <c r="M387" s="2">
        <f t="shared" si="40"/>
        <v>6.3305382442470619E-3</v>
      </c>
      <c r="N387" s="2">
        <f t="shared" si="41"/>
        <v>5.5104263140309754E-3</v>
      </c>
      <c r="O387" s="2">
        <f t="shared" si="44"/>
        <v>5.6722683995452956E-3</v>
      </c>
    </row>
    <row r="388" spans="1:15" x14ac:dyDescent="0.55000000000000004">
      <c r="A388" s="3">
        <v>13</v>
      </c>
      <c r="B388" s="3">
        <v>13</v>
      </c>
      <c r="C388" s="5">
        <f>IF(logVir!C388="","",名目付加価値!C388)</f>
        <v>865332.73996094102</v>
      </c>
      <c r="D388" s="5">
        <f>IF(logVir!D388="","",名目付加価値!D388)</f>
        <v>750514.46539921302</v>
      </c>
      <c r="E388" s="5">
        <f>IF(logVir!E388="","",名目付加価値!E388)</f>
        <v>602586.19048141898</v>
      </c>
      <c r="F388" s="5">
        <f>IF(logVir!F388="","",名目付加価値!F388)</f>
        <v>477023.17229661898</v>
      </c>
      <c r="G388" s="5">
        <f>IF(logVir!G388="","",名目付加価値!G388)</f>
        <v>424597.40716950502</v>
      </c>
      <c r="I388" s="3">
        <v>13</v>
      </c>
      <c r="J388" s="3">
        <v>13</v>
      </c>
      <c r="K388" s="2">
        <f t="shared" ref="K388:K451" si="45">IF(C388="","",C388/SUMIF($A$4:$A$1460,$I388,C$4:C$1460))</f>
        <v>9.6694411697187711E-3</v>
      </c>
      <c r="L388" s="2">
        <f t="shared" ref="L388:L451" si="46">IF(D388="","",D388/SUMIF($A$4:$A$1460,$I388,D$4:D$1460))</f>
        <v>7.7723743878263711E-3</v>
      </c>
      <c r="M388" s="2">
        <f t="shared" ref="M388:M451" si="47">IF(E388="","",E388/SUMIF($A$4:$A$1460,$I388,E$4:E$1460))</f>
        <v>5.9583158152140938E-3</v>
      </c>
      <c r="N388" s="2">
        <f t="shared" ref="N388:N451" si="48">IF(F388="","",F388/SUMIF($A$4:$A$1460,$I388,F$4:F$1460))</f>
        <v>4.8609632030105028E-3</v>
      </c>
      <c r="O388" s="2">
        <f t="shared" ref="O388" si="49">IF(G388="","",G388/SUMIF($A$4:$A$1460,$I388,G$4:G$1460))</f>
        <v>4.0123224588520107E-3</v>
      </c>
    </row>
    <row r="389" spans="1:15" x14ac:dyDescent="0.55000000000000004">
      <c r="A389" s="3">
        <v>13</v>
      </c>
      <c r="B389" s="3">
        <v>14</v>
      </c>
      <c r="C389" s="5">
        <f>IF(logVir!C389="","",名目付加価値!C389)</f>
        <v>1058079.3768601201</v>
      </c>
      <c r="D389" s="5">
        <f>IF(logVir!D389="","",名目付加価値!D389)</f>
        <v>1010968.89884753</v>
      </c>
      <c r="E389" s="5">
        <f>IF(logVir!E389="","",名目付加価値!E389)</f>
        <v>848603.46970447397</v>
      </c>
      <c r="F389" s="5">
        <f>IF(logVir!F389="","",名目付加価値!F389)</f>
        <v>764141.49211218604</v>
      </c>
      <c r="G389" s="5">
        <f>IF(logVir!G389="","",名目付加価値!G389)</f>
        <v>938670.25087602995</v>
      </c>
      <c r="I389" s="3">
        <v>13</v>
      </c>
      <c r="J389" s="3">
        <v>14</v>
      </c>
      <c r="K389" s="2">
        <f t="shared" si="45"/>
        <v>1.1823239564359291E-2</v>
      </c>
      <c r="L389" s="2">
        <f t="shared" si="46"/>
        <v>1.0469656666926397E-2</v>
      </c>
      <c r="M389" s="2">
        <f t="shared" si="47"/>
        <v>8.3909116309920373E-3</v>
      </c>
      <c r="N389" s="2">
        <f t="shared" si="48"/>
        <v>7.7867573123705123E-3</v>
      </c>
      <c r="O389" s="2">
        <f t="shared" ref="O389:O420" si="50">IF(G389="","",G389/SUMIF($A$4:$A$1460,$I389,G$4:G$1460))</f>
        <v>8.8701618649842801E-3</v>
      </c>
    </row>
    <row r="390" spans="1:15" x14ac:dyDescent="0.55000000000000004">
      <c r="A390" s="3">
        <v>13</v>
      </c>
      <c r="B390" s="3">
        <v>15</v>
      </c>
      <c r="C390" s="5">
        <f>IF(logVir!C390="","",名目付加価値!C390)</f>
        <v>722285.94478422496</v>
      </c>
      <c r="D390" s="5">
        <f>IF(logVir!D390="","",名目付加価値!D390)</f>
        <v>614270.48184420902</v>
      </c>
      <c r="E390" s="5">
        <f>IF(logVir!E390="","",名目付加価値!E390)</f>
        <v>521855.09018216399</v>
      </c>
      <c r="F390" s="5">
        <f>IF(logVir!F390="","",名目付加価値!F390)</f>
        <v>485637.178591948</v>
      </c>
      <c r="G390" s="5">
        <f>IF(logVir!G390="","",名目付加価値!G390)</f>
        <v>530736.33372435404</v>
      </c>
      <c r="I390" s="3">
        <v>13</v>
      </c>
      <c r="J390" s="3">
        <v>15</v>
      </c>
      <c r="K390" s="2">
        <f t="shared" si="45"/>
        <v>8.0710010476675691E-3</v>
      </c>
      <c r="L390" s="2">
        <f t="shared" si="46"/>
        <v>6.3614232375176554E-3</v>
      </c>
      <c r="M390" s="2">
        <f t="shared" si="47"/>
        <v>5.1600542564678043E-3</v>
      </c>
      <c r="N390" s="2">
        <f t="shared" si="48"/>
        <v>4.948741680166029E-3</v>
      </c>
      <c r="O390" s="2">
        <f t="shared" si="50"/>
        <v>5.0153045580913838E-3</v>
      </c>
    </row>
    <row r="391" spans="1:15" x14ac:dyDescent="0.55000000000000004">
      <c r="A391" s="3">
        <v>13</v>
      </c>
      <c r="B391" s="3">
        <v>16</v>
      </c>
      <c r="C391" s="5">
        <f>IF(logVir!C391="","",名目付加価値!C391)</f>
        <v>572791.88863194699</v>
      </c>
      <c r="D391" s="5">
        <f>IF(logVir!D391="","",名目付加価値!D391)</f>
        <v>603828.78723098803</v>
      </c>
      <c r="E391" s="5">
        <f>IF(logVir!E391="","",名目付加価値!E391)</f>
        <v>551298.16831887502</v>
      </c>
      <c r="F391" s="5">
        <f>IF(logVir!F391="","",名目付加価値!F391)</f>
        <v>529780.92377819703</v>
      </c>
      <c r="G391" s="5">
        <f>IF(logVir!G391="","",名目付加価値!G391)</f>
        <v>584311.09303312504</v>
      </c>
      <c r="I391" s="3">
        <v>13</v>
      </c>
      <c r="J391" s="3">
        <v>16</v>
      </c>
      <c r="K391" s="2">
        <f t="shared" si="45"/>
        <v>6.4005176435005971E-3</v>
      </c>
      <c r="L391" s="2">
        <f t="shared" si="46"/>
        <v>6.2532883999910603E-3</v>
      </c>
      <c r="M391" s="2">
        <f t="shared" si="47"/>
        <v>5.4511846555404973E-3</v>
      </c>
      <c r="N391" s="2">
        <f t="shared" si="48"/>
        <v>5.3985754271522217E-3</v>
      </c>
      <c r="O391" s="2">
        <f t="shared" si="50"/>
        <v>5.5215705087837252E-3</v>
      </c>
    </row>
    <row r="392" spans="1:15" x14ac:dyDescent="0.55000000000000004">
      <c r="A392" s="3">
        <v>13</v>
      </c>
      <c r="B392" s="3">
        <v>17</v>
      </c>
      <c r="C392" s="5">
        <f>IF(logVir!C392="","",名目付加価値!C392)</f>
        <v>1325903.6531642</v>
      </c>
      <c r="D392" s="5">
        <f>IF(logVir!D392="","",名目付加価値!D392)</f>
        <v>1473108.0358515701</v>
      </c>
      <c r="E392" s="5">
        <f>IF(logVir!E392="","",名目付加価値!E392)</f>
        <v>1666140.60615326</v>
      </c>
      <c r="F392" s="5">
        <f>IF(logVir!F392="","",名目付加価値!F392)</f>
        <v>1720526.4800898</v>
      </c>
      <c r="G392" s="5">
        <f>IF(logVir!G392="","",名目付加価値!G392)</f>
        <v>1577222.14651786</v>
      </c>
      <c r="I392" s="3">
        <v>13</v>
      </c>
      <c r="J392" s="3">
        <v>17</v>
      </c>
      <c r="K392" s="2">
        <f t="shared" si="45"/>
        <v>1.4815973993501194E-2</v>
      </c>
      <c r="L392" s="2">
        <f t="shared" si="46"/>
        <v>1.5255598254543597E-2</v>
      </c>
      <c r="M392" s="2">
        <f t="shared" si="47"/>
        <v>1.6474642268323739E-2</v>
      </c>
      <c r="N392" s="2">
        <f t="shared" si="48"/>
        <v>1.7532514970407399E-2</v>
      </c>
      <c r="O392" s="2">
        <f t="shared" si="50"/>
        <v>1.4904292240640165E-2</v>
      </c>
    </row>
    <row r="393" spans="1:15" x14ac:dyDescent="0.55000000000000004">
      <c r="A393" s="3">
        <v>13</v>
      </c>
      <c r="B393" s="3">
        <v>18</v>
      </c>
      <c r="C393" s="5">
        <f>IF(logVir!C393="","",名目付加価値!C393)</f>
        <v>3458695.25660438</v>
      </c>
      <c r="D393" s="5">
        <f>IF(logVir!D393="","",名目付加価値!D393)</f>
        <v>3778458.9935968299</v>
      </c>
      <c r="E393" s="5">
        <f>IF(logVir!E393="","",名目付加価値!E393)</f>
        <v>4765403.0801339801</v>
      </c>
      <c r="F393" s="5">
        <f>IF(logVir!F393="","",名目付加価値!F393)</f>
        <v>4594954.3588288203</v>
      </c>
      <c r="G393" s="5">
        <f>IF(logVir!G393="","",名目付加価値!G393)</f>
        <v>4580155.2335325796</v>
      </c>
      <c r="I393" s="3">
        <v>13</v>
      </c>
      <c r="J393" s="3">
        <v>18</v>
      </c>
      <c r="K393" s="2">
        <f t="shared" si="45"/>
        <v>3.8648312681698584E-2</v>
      </c>
      <c r="L393" s="2">
        <f t="shared" si="46"/>
        <v>3.9129955865225087E-2</v>
      </c>
      <c r="M393" s="2">
        <f t="shared" si="47"/>
        <v>4.7119859344184202E-2</v>
      </c>
      <c r="N393" s="2">
        <f t="shared" si="48"/>
        <v>4.682352001946536E-2</v>
      </c>
      <c r="O393" s="2">
        <f t="shared" si="50"/>
        <v>4.3281139729605025E-2</v>
      </c>
    </row>
    <row r="394" spans="1:15" x14ac:dyDescent="0.55000000000000004">
      <c r="A394" s="3">
        <v>13</v>
      </c>
      <c r="B394" s="3">
        <v>19</v>
      </c>
      <c r="C394" s="5">
        <f>IF(logVir!C394="","",名目付加価値!C394)</f>
        <v>18576511.693231098</v>
      </c>
      <c r="D394" s="5">
        <f>IF(logVir!D394="","",名目付加価値!D394)</f>
        <v>16785479.660872798</v>
      </c>
      <c r="E394" s="5">
        <f>IF(logVir!E394="","",名目付加価値!E394)</f>
        <v>16540889.333828701</v>
      </c>
      <c r="F394" s="5">
        <f>IF(logVir!F394="","",名目付加価値!F394)</f>
        <v>16230473.3975878</v>
      </c>
      <c r="G394" s="5">
        <f>IF(logVir!G394="","",名目付加価値!G394)</f>
        <v>19442308.010428201</v>
      </c>
      <c r="I394" s="3">
        <v>13</v>
      </c>
      <c r="J394" s="3">
        <v>19</v>
      </c>
      <c r="K394" s="2">
        <f t="shared" si="45"/>
        <v>0.20757851709667052</v>
      </c>
      <c r="L394" s="2">
        <f t="shared" si="46"/>
        <v>0.17383146923644227</v>
      </c>
      <c r="M394" s="2">
        <f t="shared" si="47"/>
        <v>0.16355476456690668</v>
      </c>
      <c r="N394" s="2">
        <f t="shared" si="48"/>
        <v>0.16539182692797322</v>
      </c>
      <c r="O394" s="2">
        <f t="shared" si="50"/>
        <v>0.18372417674942904</v>
      </c>
    </row>
    <row r="395" spans="1:15" x14ac:dyDescent="0.55000000000000004">
      <c r="A395" s="3">
        <v>13</v>
      </c>
      <c r="B395" s="3">
        <v>20</v>
      </c>
      <c r="C395" s="5">
        <f>IF(logVir!C395="","",名目付加価値!C395)</f>
        <v>4528251.0849880399</v>
      </c>
      <c r="D395" s="5">
        <f>IF(logVir!D395="","",名目付加価値!D395)</f>
        <v>5840589.0925861802</v>
      </c>
      <c r="E395" s="5">
        <f>IF(logVir!E395="","",名目付加価値!E395)</f>
        <v>5880472.6724183802</v>
      </c>
      <c r="F395" s="5">
        <f>IF(logVir!F395="","",名目付加価値!F395)</f>
        <v>5931518.36937402</v>
      </c>
      <c r="G395" s="5">
        <f>IF(logVir!G395="","",名目付加価値!G395)</f>
        <v>6307016.2125150003</v>
      </c>
      <c r="I395" s="3">
        <v>13</v>
      </c>
      <c r="J395" s="3">
        <v>20</v>
      </c>
      <c r="K395" s="2">
        <f t="shared" si="45"/>
        <v>5.0599792942057666E-2</v>
      </c>
      <c r="L395" s="2">
        <f t="shared" si="46"/>
        <v>6.0485503166002659E-2</v>
      </c>
      <c r="M395" s="2">
        <f t="shared" si="47"/>
        <v>5.8145563038894642E-2</v>
      </c>
      <c r="N395" s="2">
        <f t="shared" si="48"/>
        <v>6.044337928636162E-2</v>
      </c>
      <c r="O395" s="2">
        <f t="shared" si="50"/>
        <v>5.9599475575024582E-2</v>
      </c>
    </row>
    <row r="396" spans="1:15" x14ac:dyDescent="0.55000000000000004">
      <c r="A396" s="3">
        <v>13</v>
      </c>
      <c r="B396" s="3">
        <v>21</v>
      </c>
      <c r="C396" s="5">
        <f>IF(logVir!C396="","",名目付加価値!C396)</f>
        <v>3680191.8516629701</v>
      </c>
      <c r="D396" s="5">
        <f>IF(logVir!D396="","",名目付加価値!D396)</f>
        <v>4342679.4050942296</v>
      </c>
      <c r="E396" s="5">
        <f>IF(logVir!E396="","",名目付加価値!E396)</f>
        <v>4493271.1070937496</v>
      </c>
      <c r="F396" s="5">
        <f>IF(logVir!F396="","",名目付加価値!F396)</f>
        <v>3212024.1323929098</v>
      </c>
      <c r="G396" s="5">
        <f>IF(logVir!G396="","",名目付加価値!G396)</f>
        <v>3767166.24277444</v>
      </c>
      <c r="I396" s="3">
        <v>13</v>
      </c>
      <c r="J396" s="3">
        <v>21</v>
      </c>
      <c r="K396" s="2">
        <f t="shared" si="45"/>
        <v>4.1123370189991557E-2</v>
      </c>
      <c r="L396" s="2">
        <f t="shared" si="46"/>
        <v>4.497305746764204E-2</v>
      </c>
      <c r="M396" s="2">
        <f t="shared" si="47"/>
        <v>4.4429043881759459E-2</v>
      </c>
      <c r="N396" s="2">
        <f t="shared" si="48"/>
        <v>3.2731179576817246E-2</v>
      </c>
      <c r="O396" s="2">
        <f t="shared" si="50"/>
        <v>3.5598629353096559E-2</v>
      </c>
    </row>
    <row r="397" spans="1:15" x14ac:dyDescent="0.55000000000000004">
      <c r="A397" s="3">
        <v>13</v>
      </c>
      <c r="B397" s="3">
        <v>22</v>
      </c>
      <c r="C397" s="5">
        <f>IF(logVir!C397="","",名目付加価値!C397)</f>
        <v>2366657.1078659599</v>
      </c>
      <c r="D397" s="5">
        <f>IF(logVir!D397="","",名目付加価値!D397)</f>
        <v>2471885.6585610299</v>
      </c>
      <c r="E397" s="5">
        <f>IF(logVir!E397="","",名目付加価値!E397)</f>
        <v>2613727.4437247198</v>
      </c>
      <c r="F397" s="5">
        <f>IF(logVir!F397="","",名目付加価値!F397)</f>
        <v>1874766.02658768</v>
      </c>
      <c r="G397" s="5">
        <f>IF(logVir!G397="","",名目付加価値!G397)</f>
        <v>1727625.4710837801</v>
      </c>
      <c r="I397" s="3">
        <v>13</v>
      </c>
      <c r="J397" s="3">
        <v>22</v>
      </c>
      <c r="K397" s="2">
        <f t="shared" si="45"/>
        <v>2.6445609436249469E-2</v>
      </c>
      <c r="L397" s="2">
        <f t="shared" si="46"/>
        <v>2.5599001309076191E-2</v>
      </c>
      <c r="M397" s="2">
        <f t="shared" si="47"/>
        <v>2.584429217032367E-2</v>
      </c>
      <c r="N397" s="2">
        <f t="shared" si="48"/>
        <v>1.9104247337968394E-2</v>
      </c>
      <c r="O397" s="2">
        <f t="shared" si="50"/>
        <v>1.6325560074244568E-2</v>
      </c>
    </row>
    <row r="398" spans="1:15" x14ac:dyDescent="0.55000000000000004">
      <c r="A398" s="3">
        <v>13</v>
      </c>
      <c r="B398" s="3">
        <v>23</v>
      </c>
      <c r="C398" s="5">
        <f>IF(logVir!C398="","",名目付加価値!C398)</f>
        <v>2958143.0177475102</v>
      </c>
      <c r="D398" s="5">
        <f>IF(logVir!D398="","",名目付加価値!D398)</f>
        <v>4070158.3628563499</v>
      </c>
      <c r="E398" s="5">
        <f>IF(logVir!E398="","",名目付加価値!E398)</f>
        <v>4347007.0873851301</v>
      </c>
      <c r="F398" s="5">
        <f>IF(logVir!F398="","",名目付加価値!F398)</f>
        <v>4540887.2717413399</v>
      </c>
      <c r="G398" s="5">
        <f>IF(logVir!G398="","",名目付加価値!G398)</f>
        <v>4751119.5083246799</v>
      </c>
      <c r="I398" s="3">
        <v>13</v>
      </c>
      <c r="J398" s="3">
        <v>23</v>
      </c>
      <c r="K398" s="2">
        <f t="shared" si="45"/>
        <v>3.305501867757251E-2</v>
      </c>
      <c r="L398" s="2">
        <f t="shared" si="46"/>
        <v>4.2150812638947412E-2</v>
      </c>
      <c r="M398" s="2">
        <f t="shared" si="47"/>
        <v>4.2982798953493842E-2</v>
      </c>
      <c r="N398" s="2">
        <f t="shared" si="48"/>
        <v>4.6272565399041211E-2</v>
      </c>
      <c r="O398" s="2">
        <f t="shared" si="50"/>
        <v>4.4896702584740045E-2</v>
      </c>
    </row>
    <row r="399" spans="1:15" x14ac:dyDescent="0.55000000000000004">
      <c r="A399" s="3">
        <v>13</v>
      </c>
      <c r="B399" s="3">
        <v>24</v>
      </c>
      <c r="C399" s="5">
        <f>IF(logVir!C399="","",名目付加価値!C399)</f>
        <v>7352876.6143321404</v>
      </c>
      <c r="D399" s="5">
        <f>IF(logVir!D399="","",名目付加価値!D399)</f>
        <v>7816659.1953846999</v>
      </c>
      <c r="E399" s="5">
        <f>IF(logVir!E399="","",名目付加価値!E399)</f>
        <v>8281437.3623246904</v>
      </c>
      <c r="F399" s="5">
        <f>IF(logVir!F399="","",名目付加価値!F399)</f>
        <v>8236718.5277461996</v>
      </c>
      <c r="G399" s="5">
        <f>IF(logVir!G399="","",名目付加価値!G399)</f>
        <v>8775123.3256250601</v>
      </c>
      <c r="I399" s="3">
        <v>13</v>
      </c>
      <c r="J399" s="3">
        <v>24</v>
      </c>
      <c r="K399" s="2">
        <f t="shared" si="45"/>
        <v>8.2162854318553538E-2</v>
      </c>
      <c r="L399" s="2">
        <f t="shared" si="46"/>
        <v>8.0949807804516216E-2</v>
      </c>
      <c r="M399" s="2">
        <f t="shared" si="47"/>
        <v>8.1886077026130627E-2</v>
      </c>
      <c r="N399" s="2">
        <f t="shared" si="48"/>
        <v>8.3933838023350263E-2</v>
      </c>
      <c r="O399" s="2">
        <f t="shared" si="50"/>
        <v>8.2922372591281088E-2</v>
      </c>
    </row>
    <row r="400" spans="1:15" x14ac:dyDescent="0.55000000000000004">
      <c r="A400" s="3">
        <v>13</v>
      </c>
      <c r="B400" s="3">
        <v>25</v>
      </c>
      <c r="C400" s="5">
        <f>IF(logVir!C400="","",名目付加価値!C400)</f>
        <v>8706615.8611147497</v>
      </c>
      <c r="D400" s="5">
        <f>IF(logVir!D400="","",名目付加価値!D400)</f>
        <v>8187333.3698092401</v>
      </c>
      <c r="E400" s="5">
        <f>IF(logVir!E400="","",名目付加価値!E400)</f>
        <v>8269503.8363749404</v>
      </c>
      <c r="F400" s="5">
        <f>IF(logVir!F400="","",名目付加価値!F400)</f>
        <v>8317575.5711208796</v>
      </c>
      <c r="G400" s="5">
        <f>IF(logVir!G400="","",名目付加価値!G400)</f>
        <v>9182460.8273795694</v>
      </c>
      <c r="I400" s="3">
        <v>13</v>
      </c>
      <c r="J400" s="3">
        <v>25</v>
      </c>
      <c r="K400" s="2">
        <f t="shared" si="45"/>
        <v>9.728987009111599E-2</v>
      </c>
      <c r="L400" s="2">
        <f t="shared" si="46"/>
        <v>8.4788532562464103E-2</v>
      </c>
      <c r="M400" s="2">
        <f t="shared" si="47"/>
        <v>8.1768079439194785E-2</v>
      </c>
      <c r="N400" s="2">
        <f t="shared" si="48"/>
        <v>8.4757787750270749E-2</v>
      </c>
      <c r="O400" s="2">
        <f t="shared" si="50"/>
        <v>8.6771593945498687E-2</v>
      </c>
    </row>
    <row r="401" spans="1:15" x14ac:dyDescent="0.55000000000000004">
      <c r="A401" s="3">
        <v>13</v>
      </c>
      <c r="B401" s="3">
        <v>26</v>
      </c>
      <c r="C401" s="5">
        <f>IF(logVir!C401="","",名目付加価値!C401)</f>
        <v>3986326.6206900999</v>
      </c>
      <c r="D401" s="5">
        <f>IF(logVir!D401="","",名目付加価値!D401)</f>
        <v>4825713.7720611896</v>
      </c>
      <c r="E401" s="5">
        <f>IF(logVir!E401="","",名目付加価値!E401)</f>
        <v>5422295.6243741298</v>
      </c>
      <c r="F401" s="5">
        <f>IF(logVir!F401="","",名目付加価値!F401)</f>
        <v>5521461.5338370902</v>
      </c>
      <c r="G401" s="5">
        <f>IF(logVir!G401="","",名目付加価値!G401)</f>
        <v>5504416.2472379096</v>
      </c>
      <c r="I401" s="3">
        <v>13</v>
      </c>
      <c r="J401" s="3">
        <v>26</v>
      </c>
      <c r="K401" s="2">
        <f t="shared" si="45"/>
        <v>4.4544195500781127E-2</v>
      </c>
      <c r="L401" s="2">
        <f t="shared" si="46"/>
        <v>4.997539135371435E-2</v>
      </c>
      <c r="M401" s="2">
        <f t="shared" si="47"/>
        <v>5.3615151299207846E-2</v>
      </c>
      <c r="N401" s="2">
        <f t="shared" si="48"/>
        <v>5.6264816683016007E-2</v>
      </c>
      <c r="O401" s="2">
        <f t="shared" si="50"/>
        <v>5.2015138478803145E-2</v>
      </c>
    </row>
    <row r="402" spans="1:15" x14ac:dyDescent="0.55000000000000004">
      <c r="A402" s="3">
        <v>13</v>
      </c>
      <c r="B402" s="3">
        <v>27</v>
      </c>
      <c r="C402" s="5">
        <f>IF(logVir!C402="","",名目付加価値!C402)</f>
        <v>8907332.6280221008</v>
      </c>
      <c r="D402" s="5">
        <f>IF(logVir!D402="","",名目付加価値!D402)</f>
        <v>12012592.9546782</v>
      </c>
      <c r="E402" s="5">
        <f>IF(logVir!E402="","",名目付加価値!E402)</f>
        <v>13279835.267531499</v>
      </c>
      <c r="F402" s="5">
        <f>IF(logVir!F402="","",名目付加価値!F402)</f>
        <v>13300982.8990958</v>
      </c>
      <c r="G402" s="5">
        <f>IF(logVir!G402="","",名目付加価値!G402)</f>
        <v>14124037.061009301</v>
      </c>
      <c r="I402" s="3">
        <v>13</v>
      </c>
      <c r="J402" s="3">
        <v>27</v>
      </c>
      <c r="K402" s="2">
        <f t="shared" si="45"/>
        <v>9.9532728681528723E-2</v>
      </c>
      <c r="L402" s="2">
        <f t="shared" si="46"/>
        <v>0.12440315825579856</v>
      </c>
      <c r="M402" s="2">
        <f t="shared" si="47"/>
        <v>0.13130976737909611</v>
      </c>
      <c r="N402" s="2">
        <f t="shared" si="48"/>
        <v>0.13553972257803232</v>
      </c>
      <c r="O402" s="2">
        <f t="shared" si="50"/>
        <v>0.13346805739424183</v>
      </c>
    </row>
    <row r="403" spans="1:15" x14ac:dyDescent="0.55000000000000004">
      <c r="A403" s="3">
        <v>13</v>
      </c>
      <c r="B403" s="3">
        <v>28</v>
      </c>
      <c r="C403" s="5">
        <f>IF(logVir!C403="","",名目付加価値!C403)</f>
        <v>3974642.567421</v>
      </c>
      <c r="D403" s="5">
        <f>IF(logVir!D403="","",名目付加価値!D403)</f>
        <v>4154128.9991250802</v>
      </c>
      <c r="E403" s="5">
        <f>IF(logVir!E403="","",名目付加価値!E403)</f>
        <v>4452333.22897893</v>
      </c>
      <c r="F403" s="5">
        <f>IF(logVir!F403="","",名目付加価値!F403)</f>
        <v>4537812.3223067904</v>
      </c>
      <c r="G403" s="5">
        <f>IF(logVir!G403="","",名目付加価値!G403)</f>
        <v>4703984.79621833</v>
      </c>
      <c r="I403" s="3">
        <v>13</v>
      </c>
      <c r="J403" s="3">
        <v>28</v>
      </c>
      <c r="K403" s="2">
        <f t="shared" si="45"/>
        <v>4.4413635011743675E-2</v>
      </c>
      <c r="L403" s="2">
        <f t="shared" si="46"/>
        <v>4.3020417760172368E-2</v>
      </c>
      <c r="M403" s="2">
        <f t="shared" si="47"/>
        <v>4.4024253977068876E-2</v>
      </c>
      <c r="N403" s="2">
        <f t="shared" si="48"/>
        <v>4.6241231038531012E-2</v>
      </c>
      <c r="O403" s="2">
        <f t="shared" si="50"/>
        <v>4.4451293213927913E-2</v>
      </c>
    </row>
    <row r="404" spans="1:15" x14ac:dyDescent="0.55000000000000004">
      <c r="A404" s="3">
        <v>13</v>
      </c>
      <c r="B404" s="3">
        <v>29</v>
      </c>
      <c r="C404" s="5">
        <f>IF(logVir!C404="","",名目付加価値!C404)</f>
        <v>2733746.4745887099</v>
      </c>
      <c r="D404" s="5">
        <f>IF(logVir!D404="","",名目付加価値!D404)</f>
        <v>2779730.79213059</v>
      </c>
      <c r="E404" s="5">
        <f>IF(logVir!E404="","",名目付加価値!E404)</f>
        <v>2832978.8286135099</v>
      </c>
      <c r="F404" s="5">
        <f>IF(logVir!F404="","",名目付加価値!F404)</f>
        <v>2835915.4288101699</v>
      </c>
      <c r="G404" s="5">
        <f>IF(logVir!G404="","",名目付加価値!G404)</f>
        <v>2856497.3885201602</v>
      </c>
      <c r="I404" s="3">
        <v>13</v>
      </c>
      <c r="J404" s="3">
        <v>29</v>
      </c>
      <c r="K404" s="2">
        <f t="shared" si="45"/>
        <v>3.0547556434944063E-2</v>
      </c>
      <c r="L404" s="2">
        <f t="shared" si="46"/>
        <v>2.8787064620154838E-2</v>
      </c>
      <c r="M404" s="2">
        <f t="shared" si="47"/>
        <v>2.8012229329731162E-2</v>
      </c>
      <c r="N404" s="2">
        <f t="shared" si="48"/>
        <v>2.8898555346749753E-2</v>
      </c>
      <c r="O404" s="2">
        <f t="shared" si="50"/>
        <v>2.6993072572004888E-2</v>
      </c>
    </row>
    <row r="405" spans="1:15" x14ac:dyDescent="0.55000000000000004">
      <c r="A405" s="3">
        <v>13</v>
      </c>
      <c r="B405" s="3">
        <v>30</v>
      </c>
      <c r="C405" s="5">
        <f>IF(logVir!C405="","",名目付加価値!C405)</f>
        <v>4601013.5901468899</v>
      </c>
      <c r="D405" s="5">
        <f>IF(logVir!D405="","",名目付加価値!D405)</f>
        <v>5611587.76309337</v>
      </c>
      <c r="E405" s="5">
        <f>IF(logVir!E405="","",名目付加価値!E405)</f>
        <v>6320709.70144137</v>
      </c>
      <c r="F405" s="5">
        <f>IF(logVir!F405="","",名目付加価値!F405)</f>
        <v>6330114.6129563199</v>
      </c>
      <c r="G405" s="5">
        <f>IF(logVir!G405="","",名目付加価値!G405)</f>
        <v>6605063.7399394196</v>
      </c>
      <c r="I405" s="3">
        <v>13</v>
      </c>
      <c r="J405" s="3">
        <v>30</v>
      </c>
      <c r="K405" s="2">
        <f t="shared" si="45"/>
        <v>5.141285909627092E-2</v>
      </c>
      <c r="L405" s="2">
        <f t="shared" si="46"/>
        <v>5.8113951183748257E-2</v>
      </c>
      <c r="M405" s="2">
        <f t="shared" si="47"/>
        <v>6.2498585550703152E-2</v>
      </c>
      <c r="N405" s="2">
        <f t="shared" si="48"/>
        <v>6.4505156125384808E-2</v>
      </c>
      <c r="O405" s="2">
        <f t="shared" si="50"/>
        <v>6.2415938341630464E-2</v>
      </c>
    </row>
    <row r="406" spans="1:15" x14ac:dyDescent="0.55000000000000004">
      <c r="A406" s="3">
        <v>13</v>
      </c>
      <c r="B406" s="3">
        <v>31</v>
      </c>
      <c r="C406" s="5">
        <f>IF(logVir!C406="","",名目付加価値!C406)</f>
        <v>4051613.3695994099</v>
      </c>
      <c r="D406" s="5">
        <f>IF(logVir!D406="","",名目付加価値!D406)</f>
        <v>4286848.1981267296</v>
      </c>
      <c r="E406" s="5">
        <f>IF(logVir!E406="","",名目付加価値!E406)</f>
        <v>4281366.3968511103</v>
      </c>
      <c r="F406" s="5">
        <f>IF(logVir!F406="","",名目付加価値!F406)</f>
        <v>3804663.4204005399</v>
      </c>
      <c r="G406" s="5">
        <f>IF(logVir!G406="","",名目付加価値!G406)</f>
        <v>4137347.4871221301</v>
      </c>
      <c r="I406" s="3">
        <v>13</v>
      </c>
      <c r="J406" s="3">
        <v>31</v>
      </c>
      <c r="K406" s="2">
        <f t="shared" si="45"/>
        <v>4.5273725713366485E-2</v>
      </c>
      <c r="L406" s="2">
        <f t="shared" si="46"/>
        <v>4.4394866022864479E-2</v>
      </c>
      <c r="M406" s="2">
        <f t="shared" si="47"/>
        <v>4.2333749953187408E-2</v>
      </c>
      <c r="N406" s="2">
        <f t="shared" si="48"/>
        <v>3.8770294527552006E-2</v>
      </c>
      <c r="O406" s="2">
        <f t="shared" si="50"/>
        <v>3.909673484187802E-2</v>
      </c>
    </row>
    <row r="407" spans="1:15" x14ac:dyDescent="0.55000000000000004">
      <c r="A407" s="3">
        <v>14</v>
      </c>
      <c r="B407" s="3">
        <v>1</v>
      </c>
      <c r="C407" s="5">
        <f>IF(logVir!C407="","",名目付加価値!C407)</f>
        <v>52617.153933185902</v>
      </c>
      <c r="D407" s="5">
        <f>IF(logVir!D407="","",名目付加価値!D407)</f>
        <v>52428.324563533999</v>
      </c>
      <c r="E407" s="5">
        <f>IF(logVir!E407="","",名目付加価値!E407)</f>
        <v>45230.3033209274</v>
      </c>
      <c r="F407" s="5">
        <f>IF(logVir!F407="","",名目付加価値!F407)</f>
        <v>43338.354110621498</v>
      </c>
      <c r="G407" s="5">
        <f>IF(logVir!G407="","",名目付加価値!G407)</f>
        <v>38900.085182385803</v>
      </c>
      <c r="I407" s="3">
        <v>14</v>
      </c>
      <c r="J407" s="3">
        <v>1</v>
      </c>
      <c r="K407" s="2">
        <f t="shared" si="45"/>
        <v>1.9077828546712448E-3</v>
      </c>
      <c r="L407" s="2">
        <f t="shared" si="46"/>
        <v>1.8393315850673355E-3</v>
      </c>
      <c r="M407" s="2">
        <f t="shared" si="47"/>
        <v>1.487445765058808E-3</v>
      </c>
      <c r="N407" s="2">
        <f t="shared" si="48"/>
        <v>1.4809402773553319E-3</v>
      </c>
      <c r="O407" s="2">
        <f t="shared" si="50"/>
        <v>1.3307822313632042E-3</v>
      </c>
    </row>
    <row r="408" spans="1:15" x14ac:dyDescent="0.55000000000000004">
      <c r="A408" s="3">
        <v>14</v>
      </c>
      <c r="B408" s="3">
        <v>2</v>
      </c>
      <c r="C408" s="5">
        <f>IF(logVir!C408="","",名目付加価値!C408)</f>
        <v>2302.2878388214599</v>
      </c>
      <c r="D408" s="5">
        <f>IF(logVir!D408="","",名目付加価値!D408)</f>
        <v>4199.2386276772104</v>
      </c>
      <c r="E408" s="5">
        <f>IF(logVir!E408="","",名目付加価値!E408)</f>
        <v>3763.2117076313798</v>
      </c>
      <c r="F408" s="5">
        <f>IF(logVir!F408="","",名目付加価値!F408)</f>
        <v>3731.1219169158398</v>
      </c>
      <c r="G408" s="5">
        <f>IF(logVir!G408="","",名目付加価値!G408)</f>
        <v>4032.4672808108699</v>
      </c>
      <c r="I408" s="3">
        <v>14</v>
      </c>
      <c r="J408" s="3">
        <v>2</v>
      </c>
      <c r="K408" s="2">
        <f t="shared" si="45"/>
        <v>8.3475918727931659E-5</v>
      </c>
      <c r="L408" s="2">
        <f t="shared" si="46"/>
        <v>1.4732098165299207E-4</v>
      </c>
      <c r="M408" s="2">
        <f t="shared" si="47"/>
        <v>1.2375714745530139E-4</v>
      </c>
      <c r="N408" s="2">
        <f t="shared" si="48"/>
        <v>1.274983519766312E-4</v>
      </c>
      <c r="O408" s="2">
        <f t="shared" si="50"/>
        <v>1.3795177518753898E-4</v>
      </c>
    </row>
    <row r="409" spans="1:15" x14ac:dyDescent="0.55000000000000004">
      <c r="A409" s="3">
        <v>14</v>
      </c>
      <c r="B409" s="3">
        <v>3</v>
      </c>
      <c r="C409" s="5">
        <f>IF(logVir!C409="","",名目付加価値!C409)</f>
        <v>590734.84617413406</v>
      </c>
      <c r="D409" s="5">
        <f>IF(logVir!D409="","",名目付加価値!D409)</f>
        <v>652553.82965350198</v>
      </c>
      <c r="E409" s="5">
        <f>IF(logVir!E409="","",名目付加価値!E409)</f>
        <v>706548.49036706099</v>
      </c>
      <c r="F409" s="5">
        <f>IF(logVir!F409="","",名目付加価値!F409)</f>
        <v>620514.03407823597</v>
      </c>
      <c r="G409" s="5">
        <f>IF(logVir!G409="","",名目付加価値!G409)</f>
        <v>546825.92554839305</v>
      </c>
      <c r="I409" s="3">
        <v>14</v>
      </c>
      <c r="J409" s="3">
        <v>3</v>
      </c>
      <c r="K409" s="2">
        <f t="shared" si="45"/>
        <v>2.1418752763004683E-2</v>
      </c>
      <c r="L409" s="2">
        <f t="shared" si="46"/>
        <v>2.2893405040701354E-2</v>
      </c>
      <c r="M409" s="2">
        <f t="shared" si="47"/>
        <v>2.3235585053415251E-2</v>
      </c>
      <c r="N409" s="2">
        <f t="shared" si="48"/>
        <v>2.1203948432953548E-2</v>
      </c>
      <c r="O409" s="2">
        <f t="shared" si="50"/>
        <v>1.8707059944898262E-2</v>
      </c>
    </row>
    <row r="410" spans="1:15" x14ac:dyDescent="0.55000000000000004">
      <c r="A410" s="3">
        <v>14</v>
      </c>
      <c r="B410" s="3">
        <v>4</v>
      </c>
      <c r="C410" s="5">
        <f>IF(logVir!C410="","",名目付加価値!C410)</f>
        <v>5399.6172957545996</v>
      </c>
      <c r="D410" s="5">
        <f>IF(logVir!D410="","",名目付加価値!D410)</f>
        <v>18509.934008480301</v>
      </c>
      <c r="E410" s="5">
        <f>IF(logVir!E410="","",名目付加価値!E410)</f>
        <v>18558.396076773799</v>
      </c>
      <c r="F410" s="5">
        <f>IF(logVir!F410="","",名目付加価値!F410)</f>
        <v>17027.6687692503</v>
      </c>
      <c r="G410" s="5">
        <f>IF(logVir!G410="","",名目付加価値!G410)</f>
        <v>18485.9191754149</v>
      </c>
      <c r="I410" s="3">
        <v>14</v>
      </c>
      <c r="J410" s="3">
        <v>4</v>
      </c>
      <c r="K410" s="2">
        <f t="shared" si="45"/>
        <v>1.9577830666606726E-4</v>
      </c>
      <c r="L410" s="2">
        <f t="shared" si="46"/>
        <v>6.4938001629352357E-4</v>
      </c>
      <c r="M410" s="2">
        <f t="shared" si="47"/>
        <v>6.1031223812087361E-4</v>
      </c>
      <c r="N410" s="2">
        <f t="shared" si="48"/>
        <v>5.8186244095661242E-4</v>
      </c>
      <c r="O410" s="2">
        <f t="shared" si="50"/>
        <v>6.3240819791823616E-4</v>
      </c>
    </row>
    <row r="411" spans="1:15" x14ac:dyDescent="0.55000000000000004">
      <c r="A411" s="3">
        <v>14</v>
      </c>
      <c r="B411" s="3">
        <v>5</v>
      </c>
      <c r="C411" s="5">
        <f>IF(logVir!C411="","",名目付加価値!C411)</f>
        <v>78057.606272191595</v>
      </c>
      <c r="D411" s="5">
        <f>IF(logVir!D411="","",名目付加価値!D411)</f>
        <v>60350.6348049882</v>
      </c>
      <c r="E411" s="5">
        <f>IF(logVir!E411="","",名目付加価値!E411)</f>
        <v>78004.361474908699</v>
      </c>
      <c r="F411" s="5">
        <f>IF(logVir!F411="","",名目付加価値!F411)</f>
        <v>66531.925061237198</v>
      </c>
      <c r="G411" s="5">
        <f>IF(logVir!G411="","",名目付加価値!G411)</f>
        <v>66121.961486643297</v>
      </c>
      <c r="I411" s="3">
        <v>14</v>
      </c>
      <c r="J411" s="3">
        <v>5</v>
      </c>
      <c r="K411" s="2">
        <f t="shared" si="45"/>
        <v>2.8301979828073347E-3</v>
      </c>
      <c r="L411" s="2">
        <f t="shared" si="46"/>
        <v>2.1172682838865148E-3</v>
      </c>
      <c r="M411" s="2">
        <f t="shared" si="47"/>
        <v>2.565254897998556E-3</v>
      </c>
      <c r="N411" s="2">
        <f t="shared" si="48"/>
        <v>2.2735013725180852E-3</v>
      </c>
      <c r="O411" s="2">
        <f t="shared" si="50"/>
        <v>2.2620498396530818E-3</v>
      </c>
    </row>
    <row r="412" spans="1:15" x14ac:dyDescent="0.55000000000000004">
      <c r="A412" s="3">
        <v>14</v>
      </c>
      <c r="B412" s="3">
        <v>6</v>
      </c>
      <c r="C412" s="5">
        <f>IF(logVir!C412="","",名目付加価値!C412)</f>
        <v>1574740.25769248</v>
      </c>
      <c r="D412" s="5">
        <f>IF(logVir!D412="","",名目付加価値!D412)</f>
        <v>1552226.5505828001</v>
      </c>
      <c r="E412" s="5">
        <f>IF(logVir!E412="","",名目付加価値!E412)</f>
        <v>1624381.2551277201</v>
      </c>
      <c r="F412" s="5">
        <f>IF(logVir!F412="","",名目付加価値!F412)</f>
        <v>1662185.6783952401</v>
      </c>
      <c r="G412" s="5">
        <f>IF(logVir!G412="","",名目付加価値!G412)</f>
        <v>1048256.18770351</v>
      </c>
      <c r="I412" s="3">
        <v>14</v>
      </c>
      <c r="J412" s="3">
        <v>6</v>
      </c>
      <c r="K412" s="2">
        <f t="shared" si="45"/>
        <v>5.7096635595326031E-2</v>
      </c>
      <c r="L412" s="2">
        <f t="shared" si="46"/>
        <v>5.4456428761274447E-2</v>
      </c>
      <c r="M412" s="2">
        <f t="shared" si="47"/>
        <v>5.3419474144068085E-2</v>
      </c>
      <c r="N412" s="2">
        <f t="shared" si="48"/>
        <v>5.6799520196255247E-2</v>
      </c>
      <c r="O412" s="2">
        <f t="shared" si="50"/>
        <v>3.5861122205049258E-2</v>
      </c>
    </row>
    <row r="413" spans="1:15" x14ac:dyDescent="0.55000000000000004">
      <c r="A413" s="3">
        <v>14</v>
      </c>
      <c r="B413" s="3">
        <v>7</v>
      </c>
      <c r="C413" s="5">
        <f>IF(logVir!C413="","",名目付加価値!C413)</f>
        <v>161453.94028457601</v>
      </c>
      <c r="D413" s="5">
        <f>IF(logVir!D413="","",名目付加価値!D413)</f>
        <v>122166.50997880699</v>
      </c>
      <c r="E413" s="5">
        <f>IF(logVir!E413="","",名目付加価値!E413)</f>
        <v>115405.724126507</v>
      </c>
      <c r="F413" s="5">
        <f>IF(logVir!F413="","",名目付加価値!F413)</f>
        <v>109695.358001082</v>
      </c>
      <c r="G413" s="5">
        <f>IF(logVir!G413="","",名目付加価値!G413)</f>
        <v>116369.27961823301</v>
      </c>
      <c r="I413" s="3">
        <v>14</v>
      </c>
      <c r="J413" s="3">
        <v>7</v>
      </c>
      <c r="K413" s="2">
        <f t="shared" si="45"/>
        <v>5.8539665502462673E-3</v>
      </c>
      <c r="L413" s="2">
        <f t="shared" si="46"/>
        <v>4.2859412791106943E-3</v>
      </c>
      <c r="M413" s="2">
        <f t="shared" si="47"/>
        <v>3.7952377722855878E-3</v>
      </c>
      <c r="N413" s="2">
        <f t="shared" si="48"/>
        <v>3.7484643161125606E-3</v>
      </c>
      <c r="O413" s="2">
        <f t="shared" si="50"/>
        <v>3.9810239197780291E-3</v>
      </c>
    </row>
    <row r="414" spans="1:15" x14ac:dyDescent="0.55000000000000004">
      <c r="A414" s="3">
        <v>14</v>
      </c>
      <c r="B414" s="3">
        <v>8</v>
      </c>
      <c r="C414" s="5">
        <f>IF(logVir!C414="","",名目付加価値!C414)</f>
        <v>429949.58515186998</v>
      </c>
      <c r="D414" s="5">
        <f>IF(logVir!D414="","",名目付加価値!D414)</f>
        <v>319605.13121995103</v>
      </c>
      <c r="E414" s="5">
        <f>IF(logVir!E414="","",名目付加価値!E414)</f>
        <v>341490.96673057502</v>
      </c>
      <c r="F414" s="5">
        <f>IF(logVir!F414="","",名目付加価値!F414)</f>
        <v>330223.93652450503</v>
      </c>
      <c r="G414" s="5">
        <f>IF(logVir!G414="","",名目付加価値!G414)</f>
        <v>494974.92791019799</v>
      </c>
      <c r="I414" s="3">
        <v>14</v>
      </c>
      <c r="J414" s="3">
        <v>8</v>
      </c>
      <c r="K414" s="2">
        <f t="shared" si="45"/>
        <v>1.5589031059477657E-2</v>
      </c>
      <c r="L414" s="2">
        <f t="shared" si="46"/>
        <v>1.121263777731563E-2</v>
      </c>
      <c r="M414" s="2">
        <f t="shared" si="47"/>
        <v>1.1230287107851681E-2</v>
      </c>
      <c r="N414" s="2">
        <f t="shared" si="48"/>
        <v>1.1284275514886572E-2</v>
      </c>
      <c r="O414" s="2">
        <f t="shared" si="50"/>
        <v>1.6933223563516505E-2</v>
      </c>
    </row>
    <row r="415" spans="1:15" x14ac:dyDescent="0.55000000000000004">
      <c r="A415" s="3">
        <v>14</v>
      </c>
      <c r="B415" s="3">
        <v>9</v>
      </c>
      <c r="C415" s="5">
        <f>IF(logVir!C415="","",名目付加価値!C415)</f>
        <v>194141.28130139099</v>
      </c>
      <c r="D415" s="5">
        <f>IF(logVir!D415="","",名目付加価値!D415)</f>
        <v>227016.29354977299</v>
      </c>
      <c r="E415" s="5">
        <f>IF(logVir!E415="","",名目付加価値!E415)</f>
        <v>211529.87664336301</v>
      </c>
      <c r="F415" s="5">
        <f>IF(logVir!F415="","",名目付加価値!F415)</f>
        <v>188973.10119803401</v>
      </c>
      <c r="G415" s="5">
        <f>IF(logVir!G415="","",名目付加価値!G415)</f>
        <v>201531.39758942599</v>
      </c>
      <c r="I415" s="3">
        <v>14</v>
      </c>
      <c r="J415" s="3">
        <v>9</v>
      </c>
      <c r="K415" s="2">
        <f t="shared" si="45"/>
        <v>7.0391380028082574E-3</v>
      </c>
      <c r="L415" s="2">
        <f t="shared" si="46"/>
        <v>7.9643635864237398E-3</v>
      </c>
      <c r="M415" s="2">
        <f t="shared" si="47"/>
        <v>6.9563809237379887E-3</v>
      </c>
      <c r="N415" s="2">
        <f t="shared" si="48"/>
        <v>6.4575105041269959E-3</v>
      </c>
      <c r="O415" s="2">
        <f t="shared" si="50"/>
        <v>6.8944425626924202E-3</v>
      </c>
    </row>
    <row r="416" spans="1:15" x14ac:dyDescent="0.55000000000000004">
      <c r="A416" s="3">
        <v>14</v>
      </c>
      <c r="B416" s="3">
        <v>10</v>
      </c>
      <c r="C416" s="5">
        <f>IF(logVir!C416="","",名目付加価値!C416)</f>
        <v>934226.650236474</v>
      </c>
      <c r="D416" s="5">
        <f>IF(logVir!D416="","",名目付加価値!D416)</f>
        <v>1114287.0292207999</v>
      </c>
      <c r="E416" s="5">
        <f>IF(logVir!E416="","",名目付加価値!E416)</f>
        <v>1053181.0268723399</v>
      </c>
      <c r="F416" s="5">
        <f>IF(logVir!F416="","",名目付加価値!F416)</f>
        <v>1050322.21116362</v>
      </c>
      <c r="G416" s="5">
        <f>IF(logVir!G416="","",名目付加価値!G416)</f>
        <v>1203635.4123992501</v>
      </c>
      <c r="I416" s="3">
        <v>14</v>
      </c>
      <c r="J416" s="3">
        <v>10</v>
      </c>
      <c r="K416" s="2">
        <f t="shared" si="45"/>
        <v>3.3873013883671664E-2</v>
      </c>
      <c r="L416" s="2">
        <f t="shared" si="46"/>
        <v>3.9092291137264493E-2</v>
      </c>
      <c r="M416" s="2">
        <f t="shared" si="47"/>
        <v>3.4634958053370579E-2</v>
      </c>
      <c r="N416" s="2">
        <f t="shared" si="48"/>
        <v>3.5891175348809541E-2</v>
      </c>
      <c r="O416" s="2">
        <f t="shared" si="50"/>
        <v>4.1176686692340175E-2</v>
      </c>
    </row>
    <row r="417" spans="1:15" x14ac:dyDescent="0.55000000000000004">
      <c r="A417" s="3">
        <v>14</v>
      </c>
      <c r="B417" s="3">
        <v>11</v>
      </c>
      <c r="C417" s="5">
        <f>IF(logVir!C417="","",名目付加価値!C417)</f>
        <v>168983.621429536</v>
      </c>
      <c r="D417" s="5">
        <f>IF(logVir!D417="","",名目付加価値!D417)</f>
        <v>198489.023093639</v>
      </c>
      <c r="E417" s="5">
        <f>IF(logVir!E417="","",名目付加価値!E417)</f>
        <v>228053.57567963601</v>
      </c>
      <c r="F417" s="5">
        <f>IF(logVir!F417="","",名目付加価値!F417)</f>
        <v>220038.410499422</v>
      </c>
      <c r="G417" s="5">
        <f>IF(logVir!G417="","",名目付加価値!G417)</f>
        <v>247880.25403910101</v>
      </c>
      <c r="I417" s="3">
        <v>14</v>
      </c>
      <c r="J417" s="3">
        <v>11</v>
      </c>
      <c r="K417" s="2">
        <f t="shared" si="45"/>
        <v>6.1269763106703481E-3</v>
      </c>
      <c r="L417" s="2">
        <f t="shared" si="46"/>
        <v>6.9635475194876383E-3</v>
      </c>
      <c r="M417" s="2">
        <f t="shared" si="47"/>
        <v>7.4997800245624711E-3</v>
      </c>
      <c r="N417" s="2">
        <f t="shared" si="48"/>
        <v>7.5190613801823332E-3</v>
      </c>
      <c r="O417" s="2">
        <f t="shared" si="50"/>
        <v>8.4800492347096978E-3</v>
      </c>
    </row>
    <row r="418" spans="1:15" x14ac:dyDescent="0.55000000000000004">
      <c r="A418" s="3">
        <v>14</v>
      </c>
      <c r="B418" s="3">
        <v>12</v>
      </c>
      <c r="C418" s="5">
        <f>IF(logVir!C418="","",名目付加価値!C418)</f>
        <v>322800.88021224499</v>
      </c>
      <c r="D418" s="5">
        <f>IF(logVir!D418="","",名目付加価値!D418)</f>
        <v>287609.19020776497</v>
      </c>
      <c r="E418" s="5">
        <f>IF(logVir!E418="","",名目付加価値!E418)</f>
        <v>338316.44541883102</v>
      </c>
      <c r="F418" s="5">
        <f>IF(logVir!F418="","",名目付加価値!F418)</f>
        <v>324979.38305231498</v>
      </c>
      <c r="G418" s="5">
        <f>IF(logVir!G418="","",名目付加価値!G418)</f>
        <v>310278.946568852</v>
      </c>
      <c r="I418" s="3">
        <v>14</v>
      </c>
      <c r="J418" s="3">
        <v>12</v>
      </c>
      <c r="K418" s="2">
        <f t="shared" si="45"/>
        <v>1.1704053501709786E-2</v>
      </c>
      <c r="L418" s="2">
        <f t="shared" si="46"/>
        <v>1.0090131090565649E-2</v>
      </c>
      <c r="M418" s="2">
        <f t="shared" si="47"/>
        <v>1.1125889658917091E-2</v>
      </c>
      <c r="N418" s="2">
        <f t="shared" si="48"/>
        <v>1.1105060806965616E-2</v>
      </c>
      <c r="O418" s="2">
        <f t="shared" si="50"/>
        <v>1.0614725055843609E-2</v>
      </c>
    </row>
    <row r="419" spans="1:15" x14ac:dyDescent="0.55000000000000004">
      <c r="A419" s="3">
        <v>14</v>
      </c>
      <c r="B419" s="3">
        <v>13</v>
      </c>
      <c r="C419" s="5">
        <f>IF(logVir!C419="","",名目付加価値!C419)</f>
        <v>875312.88988278003</v>
      </c>
      <c r="D419" s="5">
        <f>IF(logVir!D419="","",名目付加価値!D419)</f>
        <v>563827.59978287795</v>
      </c>
      <c r="E419" s="5">
        <f>IF(logVir!E419="","",名目付加価値!E419)</f>
        <v>441935.21779075603</v>
      </c>
      <c r="F419" s="5">
        <f>IF(logVir!F419="","",名目付加価値!F419)</f>
        <v>451435.24442845501</v>
      </c>
      <c r="G419" s="5">
        <f>IF(logVir!G419="","",名目付加価値!G419)</f>
        <v>392471.443774921</v>
      </c>
      <c r="I419" s="3">
        <v>14</v>
      </c>
      <c r="J419" s="3">
        <v>13</v>
      </c>
      <c r="K419" s="2">
        <f t="shared" si="45"/>
        <v>3.1736929859634395E-2</v>
      </c>
      <c r="L419" s="2">
        <f t="shared" si="46"/>
        <v>1.9780641884838582E-2</v>
      </c>
      <c r="M419" s="2">
        <f t="shared" si="47"/>
        <v>1.4533501211986204E-2</v>
      </c>
      <c r="N419" s="2">
        <f t="shared" si="48"/>
        <v>1.5426258098897166E-2</v>
      </c>
      <c r="O419" s="2">
        <f t="shared" si="50"/>
        <v>1.3426552184765541E-2</v>
      </c>
    </row>
    <row r="420" spans="1:15" x14ac:dyDescent="0.55000000000000004">
      <c r="A420" s="3">
        <v>14</v>
      </c>
      <c r="B420" s="3">
        <v>14</v>
      </c>
      <c r="C420" s="5">
        <f>IF(logVir!C420="","",名目付加価値!C420)</f>
        <v>791111.58848670998</v>
      </c>
      <c r="D420" s="5">
        <f>IF(logVir!D420="","",名目付加価値!D420)</f>
        <v>819798.68578069005</v>
      </c>
      <c r="E420" s="5">
        <f>IF(logVir!E420="","",名目付加価値!E420)</f>
        <v>823339.160479174</v>
      </c>
      <c r="F420" s="5">
        <f>IF(logVir!F420="","",名目付加価値!F420)</f>
        <v>753607.32365588099</v>
      </c>
      <c r="G420" s="5">
        <f>IF(logVir!G420="","",名目付加価値!G420)</f>
        <v>827031.23185383703</v>
      </c>
      <c r="I420" s="3">
        <v>14</v>
      </c>
      <c r="J420" s="3">
        <v>14</v>
      </c>
      <c r="K420" s="2">
        <f t="shared" si="45"/>
        <v>2.8683974936447011E-2</v>
      </c>
      <c r="L420" s="2">
        <f t="shared" si="46"/>
        <v>2.8760820199886898E-2</v>
      </c>
      <c r="M420" s="2">
        <f t="shared" si="47"/>
        <v>2.7076368220930846E-2</v>
      </c>
      <c r="N420" s="2">
        <f t="shared" si="48"/>
        <v>2.5751957170852165E-2</v>
      </c>
      <c r="O420" s="2">
        <f t="shared" si="50"/>
        <v>2.8292957791050455E-2</v>
      </c>
    </row>
    <row r="421" spans="1:15" x14ac:dyDescent="0.55000000000000004">
      <c r="A421" s="3">
        <v>14</v>
      </c>
      <c r="B421" s="3">
        <v>15</v>
      </c>
      <c r="C421" s="5">
        <f>IF(logVir!C421="","",名目付加価値!C421)</f>
        <v>101812.09268443599</v>
      </c>
      <c r="D421" s="5">
        <f>IF(logVir!D421="","",名目付加価値!D421)</f>
        <v>111774.696163065</v>
      </c>
      <c r="E421" s="5">
        <f>IF(logVir!E421="","",名目付加価値!E421)</f>
        <v>90905.632410115097</v>
      </c>
      <c r="F421" s="5">
        <f>IF(logVir!F421="","",名目付加価値!F421)</f>
        <v>80797.062365417296</v>
      </c>
      <c r="G421" s="5">
        <f>IF(logVir!G421="","",名目付加価値!G421)</f>
        <v>76973.264227662206</v>
      </c>
      <c r="I421" s="3">
        <v>14</v>
      </c>
      <c r="J421" s="3">
        <v>15</v>
      </c>
      <c r="K421" s="2">
        <f t="shared" si="45"/>
        <v>3.6914836759930005E-3</v>
      </c>
      <c r="L421" s="2">
        <f t="shared" si="46"/>
        <v>3.9213675198582782E-3</v>
      </c>
      <c r="M421" s="2">
        <f t="shared" si="47"/>
        <v>2.9895266673096881E-3</v>
      </c>
      <c r="N421" s="2">
        <f t="shared" si="48"/>
        <v>2.7609637330369119E-3</v>
      </c>
      <c r="O421" s="2">
        <f t="shared" ref="O421:O451" si="51">IF(G421="","",G421/SUMIF($A$4:$A$1460,$I421,G$4:G$1460))</f>
        <v>2.6332757844597437E-3</v>
      </c>
    </row>
    <row r="422" spans="1:15" x14ac:dyDescent="0.55000000000000004">
      <c r="A422" s="3">
        <v>14</v>
      </c>
      <c r="B422" s="3">
        <v>16</v>
      </c>
      <c r="C422" s="5">
        <f>IF(logVir!C422="","",名目付加価値!C422)</f>
        <v>328564.23151933501</v>
      </c>
      <c r="D422" s="5">
        <f>IF(logVir!D422="","",名目付加価値!D422)</f>
        <v>286537.50640542503</v>
      </c>
      <c r="E422" s="5">
        <f>IF(logVir!E422="","",名目付加価値!E422)</f>
        <v>316928.81943198899</v>
      </c>
      <c r="F422" s="5">
        <f>IF(logVir!F422="","",名目付加価値!F422)</f>
        <v>368368.61237005901</v>
      </c>
      <c r="G422" s="5">
        <f>IF(logVir!G422="","",名目付加価値!G422)</f>
        <v>316706.41084461001</v>
      </c>
      <c r="I422" s="3">
        <v>14</v>
      </c>
      <c r="J422" s="3">
        <v>16</v>
      </c>
      <c r="K422" s="2">
        <f t="shared" si="45"/>
        <v>1.1913020007634363E-2</v>
      </c>
      <c r="L422" s="2">
        <f t="shared" si="46"/>
        <v>1.0052533439233874E-2</v>
      </c>
      <c r="M422" s="2">
        <f t="shared" si="47"/>
        <v>1.0422535240241979E-2</v>
      </c>
      <c r="N422" s="2">
        <f t="shared" si="48"/>
        <v>1.2587739570816171E-2</v>
      </c>
      <c r="O422" s="2">
        <f t="shared" si="51"/>
        <v>1.0834610313441288E-2</v>
      </c>
    </row>
    <row r="423" spans="1:15" x14ac:dyDescent="0.55000000000000004">
      <c r="A423" s="3">
        <v>14</v>
      </c>
      <c r="B423" s="3">
        <v>17</v>
      </c>
      <c r="C423" s="5">
        <f>IF(logVir!C423="","",名目付加価値!C423)</f>
        <v>918187.37880836497</v>
      </c>
      <c r="D423" s="5">
        <f>IF(logVir!D423="","",名目付加価値!D423)</f>
        <v>1064060.1547862</v>
      </c>
      <c r="E423" s="5">
        <f>IF(logVir!E423="","",名目付加価値!E423)</f>
        <v>1051992.1617199299</v>
      </c>
      <c r="F423" s="5">
        <f>IF(logVir!F423="","",名目付加価値!F423)</f>
        <v>1059364.8695837001</v>
      </c>
      <c r="G423" s="5">
        <f>IF(logVir!G423="","",名目付加価値!G423)</f>
        <v>779070.18369531503</v>
      </c>
      <c r="I423" s="3">
        <v>14</v>
      </c>
      <c r="J423" s="3">
        <v>17</v>
      </c>
      <c r="K423" s="2">
        <f t="shared" si="45"/>
        <v>3.3291465001897849E-2</v>
      </c>
      <c r="L423" s="2">
        <f t="shared" si="46"/>
        <v>3.7330192551512098E-2</v>
      </c>
      <c r="M423" s="2">
        <f t="shared" si="47"/>
        <v>3.4595860981134936E-2</v>
      </c>
      <c r="N423" s="2">
        <f t="shared" si="48"/>
        <v>3.6200177325083967E-2</v>
      </c>
      <c r="O423" s="2">
        <f t="shared" si="51"/>
        <v>2.665219761308003E-2</v>
      </c>
    </row>
    <row r="424" spans="1:15" x14ac:dyDescent="0.55000000000000004">
      <c r="A424" s="3">
        <v>14</v>
      </c>
      <c r="B424" s="3">
        <v>18</v>
      </c>
      <c r="C424" s="5">
        <f>IF(logVir!C424="","",名目付加価値!C424)</f>
        <v>1402167.42967974</v>
      </c>
      <c r="D424" s="5">
        <f>IF(logVir!D424="","",名目付加価値!D424)</f>
        <v>1530737.90018345</v>
      </c>
      <c r="E424" s="5">
        <f>IF(logVir!E424="","",名目付加価値!E424)</f>
        <v>1842418.7831610499</v>
      </c>
      <c r="F424" s="5">
        <f>IF(logVir!F424="","",名目付加価値!F424)</f>
        <v>1865822.1353589999</v>
      </c>
      <c r="G424" s="5">
        <f>IF(logVir!G424="","",名目付加価値!G424)</f>
        <v>1601539.0562388401</v>
      </c>
      <c r="I424" s="3">
        <v>14</v>
      </c>
      <c r="J424" s="3">
        <v>18</v>
      </c>
      <c r="K424" s="2">
        <f t="shared" si="45"/>
        <v>5.0839522508538813E-2</v>
      </c>
      <c r="L424" s="2">
        <f t="shared" si="46"/>
        <v>5.3702547081303967E-2</v>
      </c>
      <c r="M424" s="2">
        <f t="shared" si="47"/>
        <v>6.0589865980618295E-2</v>
      </c>
      <c r="N424" s="2">
        <f t="shared" si="48"/>
        <v>6.3758100817148208E-2</v>
      </c>
      <c r="O424" s="2">
        <f t="shared" si="51"/>
        <v>5.4789075882073122E-2</v>
      </c>
    </row>
    <row r="425" spans="1:15" x14ac:dyDescent="0.55000000000000004">
      <c r="A425" s="3">
        <v>14</v>
      </c>
      <c r="B425" s="3">
        <v>19</v>
      </c>
      <c r="C425" s="5">
        <f>IF(logVir!C425="","",名目付加価値!C425)</f>
        <v>1170572.0412294799</v>
      </c>
      <c r="D425" s="5">
        <f>IF(logVir!D425="","",名目付加価値!D425)</f>
        <v>1042942.7180824101</v>
      </c>
      <c r="E425" s="5">
        <f>IF(logVir!E425="","",名目付加価値!E425)</f>
        <v>1009922.86190055</v>
      </c>
      <c r="F425" s="5">
        <f>IF(logVir!F425="","",名目付加価値!F425)</f>
        <v>1002800.07483429</v>
      </c>
      <c r="G425" s="5">
        <f>IF(logVir!G425="","",名目付加価値!G425)</f>
        <v>1215236.0372482899</v>
      </c>
      <c r="I425" s="3">
        <v>14</v>
      </c>
      <c r="J425" s="3">
        <v>19</v>
      </c>
      <c r="K425" s="2">
        <f t="shared" si="45"/>
        <v>4.2442380544772007E-2</v>
      </c>
      <c r="L425" s="2">
        <f t="shared" si="46"/>
        <v>3.6589334081433174E-2</v>
      </c>
      <c r="M425" s="2">
        <f t="shared" si="47"/>
        <v>3.3212368117703867E-2</v>
      </c>
      <c r="N425" s="2">
        <f t="shared" si="48"/>
        <v>3.4267268599226089E-2</v>
      </c>
      <c r="O425" s="2">
        <f t="shared" si="51"/>
        <v>4.1573547145201159E-2</v>
      </c>
    </row>
    <row r="426" spans="1:15" x14ac:dyDescent="0.55000000000000004">
      <c r="A426" s="3">
        <v>14</v>
      </c>
      <c r="B426" s="3">
        <v>20</v>
      </c>
      <c r="C426" s="5">
        <f>IF(logVir!C426="","",名目付加価値!C426)</f>
        <v>1532458.8617511699</v>
      </c>
      <c r="D426" s="5">
        <f>IF(logVir!D426="","",名目付加価値!D426)</f>
        <v>1857044.9436240001</v>
      </c>
      <c r="E426" s="5">
        <f>IF(logVir!E426="","",名目付加価値!E426)</f>
        <v>1837786.0782031401</v>
      </c>
      <c r="F426" s="5">
        <f>IF(logVir!F426="","",名目付加価値!F426)</f>
        <v>1793348.7839349201</v>
      </c>
      <c r="G426" s="5">
        <f>IF(logVir!G426="","",名目付加価値!G426)</f>
        <v>1859740.9428164901</v>
      </c>
      <c r="I426" s="3">
        <v>14</v>
      </c>
      <c r="J426" s="3">
        <v>20</v>
      </c>
      <c r="K426" s="2">
        <f t="shared" si="45"/>
        <v>5.5563604706752583E-2</v>
      </c>
      <c r="L426" s="2">
        <f t="shared" si="46"/>
        <v>6.5150306597304156E-2</v>
      </c>
      <c r="M426" s="2">
        <f t="shared" si="47"/>
        <v>6.0437514639493824E-2</v>
      </c>
      <c r="N426" s="2">
        <f t="shared" si="48"/>
        <v>6.1281571485072288E-2</v>
      </c>
      <c r="O426" s="2">
        <f t="shared" si="51"/>
        <v>6.3622230903481222E-2</v>
      </c>
    </row>
    <row r="427" spans="1:15" x14ac:dyDescent="0.55000000000000004">
      <c r="A427" s="3">
        <v>14</v>
      </c>
      <c r="B427" s="3">
        <v>21</v>
      </c>
      <c r="C427" s="5">
        <f>IF(logVir!C427="","",名目付加価値!C427)</f>
        <v>1772407.61635535</v>
      </c>
      <c r="D427" s="5">
        <f>IF(logVir!D427="","",名目付加価値!D427)</f>
        <v>1867289.2486284201</v>
      </c>
      <c r="E427" s="5">
        <f>IF(logVir!E427="","",名目付加価値!E427)</f>
        <v>1828366.62598237</v>
      </c>
      <c r="F427" s="5">
        <f>IF(logVir!F427="","",名目付加価値!F427)</f>
        <v>1450763.00231826</v>
      </c>
      <c r="G427" s="5">
        <f>IF(logVir!G427="","",名目付加価値!G427)</f>
        <v>1692112.91937793</v>
      </c>
      <c r="I427" s="3">
        <v>14</v>
      </c>
      <c r="J427" s="3">
        <v>21</v>
      </c>
      <c r="K427" s="2">
        <f t="shared" si="45"/>
        <v>6.4263621446822877E-2</v>
      </c>
      <c r="L427" s="2">
        <f t="shared" si="46"/>
        <v>6.55097053367939E-2</v>
      </c>
      <c r="M427" s="2">
        <f t="shared" si="47"/>
        <v>6.0127746115158601E-2</v>
      </c>
      <c r="N427" s="2">
        <f t="shared" si="48"/>
        <v>4.9574872122416354E-2</v>
      </c>
      <c r="O427" s="2">
        <f t="shared" si="51"/>
        <v>5.7887631762511195E-2</v>
      </c>
    </row>
    <row r="428" spans="1:15" x14ac:dyDescent="0.55000000000000004">
      <c r="A428" s="3">
        <v>14</v>
      </c>
      <c r="B428" s="3">
        <v>22</v>
      </c>
      <c r="C428" s="5">
        <f>IF(logVir!C428="","",名目付加価値!C428)</f>
        <v>862806.601667398</v>
      </c>
      <c r="D428" s="5">
        <f>IF(logVir!D428="","",名目付加価値!D428)</f>
        <v>818970.24337670603</v>
      </c>
      <c r="E428" s="5">
        <f>IF(logVir!E428="","",名目付加価値!E428)</f>
        <v>934445.28073560097</v>
      </c>
      <c r="F428" s="5">
        <f>IF(logVir!F428="","",名目付加価値!F428)</f>
        <v>610536.66752328805</v>
      </c>
      <c r="G428" s="5">
        <f>IF(logVir!G428="","",名目付加価値!G428)</f>
        <v>535869.68215137196</v>
      </c>
      <c r="I428" s="3">
        <v>14</v>
      </c>
      <c r="J428" s="3">
        <v>22</v>
      </c>
      <c r="K428" s="2">
        <f t="shared" si="45"/>
        <v>3.1283479217602717E-2</v>
      </c>
      <c r="L428" s="2">
        <f t="shared" si="46"/>
        <v>2.8731756133988505E-2</v>
      </c>
      <c r="M428" s="2">
        <f t="shared" si="47"/>
        <v>3.0730209029269435E-2</v>
      </c>
      <c r="N428" s="2">
        <f t="shared" si="48"/>
        <v>2.0863005997635287E-2</v>
      </c>
      <c r="O428" s="2">
        <f t="shared" si="51"/>
        <v>1.8332243952416886E-2</v>
      </c>
    </row>
    <row r="429" spans="1:15" x14ac:dyDescent="0.55000000000000004">
      <c r="A429" s="3">
        <v>14</v>
      </c>
      <c r="B429" s="3">
        <v>23</v>
      </c>
      <c r="C429" s="5">
        <f>IF(logVir!C429="","",名目付加価値!C429)</f>
        <v>574706.46194338298</v>
      </c>
      <c r="D429" s="5">
        <f>IF(logVir!D429="","",名目付加価値!D429)</f>
        <v>565010.809381144</v>
      </c>
      <c r="E429" s="5">
        <f>IF(logVir!E429="","",名目付加価値!E429)</f>
        <v>540771.86745665595</v>
      </c>
      <c r="F429" s="5">
        <f>IF(logVir!F429="","",名目付加価値!F429)</f>
        <v>576541.45219752402</v>
      </c>
      <c r="G429" s="5">
        <f>IF(logVir!G429="","",名目付加価値!G429)</f>
        <v>514254.67427145399</v>
      </c>
      <c r="I429" s="3">
        <v>14</v>
      </c>
      <c r="J429" s="3">
        <v>23</v>
      </c>
      <c r="K429" s="2">
        <f t="shared" si="45"/>
        <v>2.0837598627181615E-2</v>
      </c>
      <c r="L429" s="2">
        <f t="shared" si="46"/>
        <v>1.9822152171576971E-2</v>
      </c>
      <c r="M429" s="2">
        <f t="shared" si="47"/>
        <v>1.7783847665226161E-2</v>
      </c>
      <c r="N429" s="2">
        <f t="shared" si="48"/>
        <v>1.9701335587061192E-2</v>
      </c>
      <c r="O429" s="2">
        <f t="shared" si="51"/>
        <v>1.7592788800005154E-2</v>
      </c>
    </row>
    <row r="430" spans="1:15" x14ac:dyDescent="0.55000000000000004">
      <c r="A430" s="3">
        <v>14</v>
      </c>
      <c r="B430" s="3">
        <v>24</v>
      </c>
      <c r="C430" s="5">
        <f>IF(logVir!C430="","",名目付加価値!C430)</f>
        <v>1320127.3891708299</v>
      </c>
      <c r="D430" s="5">
        <f>IF(logVir!D430="","",名目付加価値!D430)</f>
        <v>1343341.40874471</v>
      </c>
      <c r="E430" s="5">
        <f>IF(logVir!E430="","",名目付加価値!E430)</f>
        <v>1525455.99792614</v>
      </c>
      <c r="F430" s="5">
        <f>IF(logVir!F430="","",名目付加価値!F430)</f>
        <v>1437771.61968791</v>
      </c>
      <c r="G430" s="5">
        <f>IF(logVir!G430="","",名目付加価値!G430)</f>
        <v>1198815.80013329</v>
      </c>
      <c r="I430" s="3">
        <v>14</v>
      </c>
      <c r="J430" s="3">
        <v>24</v>
      </c>
      <c r="K430" s="2">
        <f t="shared" si="45"/>
        <v>4.7864930175434334E-2</v>
      </c>
      <c r="L430" s="2">
        <f t="shared" si="46"/>
        <v>4.7128156453650441E-2</v>
      </c>
      <c r="M430" s="2">
        <f t="shared" si="47"/>
        <v>5.0166213739472006E-2</v>
      </c>
      <c r="N430" s="2">
        <f t="shared" si="48"/>
        <v>4.9130935978770683E-2</v>
      </c>
      <c r="O430" s="2">
        <f t="shared" si="51"/>
        <v>4.1011806478440174E-2</v>
      </c>
    </row>
    <row r="431" spans="1:15" x14ac:dyDescent="0.55000000000000004">
      <c r="A431" s="3">
        <v>14</v>
      </c>
      <c r="B431" s="3">
        <v>25</v>
      </c>
      <c r="C431" s="5">
        <f>IF(logVir!C431="","",名目付加価値!C431)</f>
        <v>1114892.2145556</v>
      </c>
      <c r="D431" s="5">
        <f>IF(logVir!D431="","",名目付加価値!D431)</f>
        <v>1055002.3074246701</v>
      </c>
      <c r="E431" s="5">
        <f>IF(logVir!E431="","",名目付加価値!E431)</f>
        <v>993595.32132558594</v>
      </c>
      <c r="F431" s="5">
        <f>IF(logVir!F431="","",名目付加価値!F431)</f>
        <v>1001181.91141321</v>
      </c>
      <c r="G431" s="5">
        <f>IF(logVir!G431="","",名目付加価値!G431)</f>
        <v>1186632.1314121699</v>
      </c>
      <c r="I431" s="3">
        <v>14</v>
      </c>
      <c r="J431" s="3">
        <v>25</v>
      </c>
      <c r="K431" s="2">
        <f t="shared" si="45"/>
        <v>4.0423551878850987E-2</v>
      </c>
      <c r="L431" s="2">
        <f t="shared" si="46"/>
        <v>3.7012418049208649E-2</v>
      </c>
      <c r="M431" s="2">
        <f t="shared" si="47"/>
        <v>3.2675419892755325E-2</v>
      </c>
      <c r="N431" s="2">
        <f t="shared" si="48"/>
        <v>3.4211973389364089E-2</v>
      </c>
      <c r="O431" s="2">
        <f t="shared" si="51"/>
        <v>4.0594999940077529E-2</v>
      </c>
    </row>
    <row r="432" spans="1:15" x14ac:dyDescent="0.55000000000000004">
      <c r="A432" s="3">
        <v>14</v>
      </c>
      <c r="B432" s="3">
        <v>26</v>
      </c>
      <c r="C432" s="5">
        <f>IF(logVir!C432="","",名目付加価値!C432)</f>
        <v>1577141.6996925599</v>
      </c>
      <c r="D432" s="5">
        <f>IF(logVir!D432="","",名目付加価値!D432)</f>
        <v>1801384.29544712</v>
      </c>
      <c r="E432" s="5">
        <f>IF(logVir!E432="","",名目付加価値!E432)</f>
        <v>1910080.69614187</v>
      </c>
      <c r="F432" s="5">
        <f>IF(logVir!F432="","",名目付加価値!F432)</f>
        <v>1890660.72658377</v>
      </c>
      <c r="G432" s="5">
        <f>IF(logVir!G432="","",名目付加価値!G432)</f>
        <v>1817066.49087227</v>
      </c>
      <c r="I432" s="3">
        <v>14</v>
      </c>
      <c r="J432" s="3">
        <v>26</v>
      </c>
      <c r="K432" s="2">
        <f t="shared" si="45"/>
        <v>5.7183706626953046E-2</v>
      </c>
      <c r="L432" s="2">
        <f t="shared" si="46"/>
        <v>6.3197576101158101E-2</v>
      </c>
      <c r="M432" s="2">
        <f t="shared" si="47"/>
        <v>6.2814998657819074E-2</v>
      </c>
      <c r="N432" s="2">
        <f t="shared" si="48"/>
        <v>6.4606874863426797E-2</v>
      </c>
      <c r="O432" s="2">
        <f t="shared" si="51"/>
        <v>6.2162326584139366E-2</v>
      </c>
    </row>
    <row r="433" spans="1:15" x14ac:dyDescent="0.55000000000000004">
      <c r="A433" s="3">
        <v>14</v>
      </c>
      <c r="B433" s="3">
        <v>27</v>
      </c>
      <c r="C433" s="5">
        <f>IF(logVir!C433="","",名目付加価値!C433)</f>
        <v>2827033.5278418302</v>
      </c>
      <c r="D433" s="5">
        <f>IF(logVir!D433="","",名目付加価値!D433)</f>
        <v>2976313.8461346002</v>
      </c>
      <c r="E433" s="5">
        <f>IF(logVir!E433="","",名目付加価値!E433)</f>
        <v>3540118.44914944</v>
      </c>
      <c r="F433" s="5">
        <f>IF(logVir!F433="","",名目付加価値!F433)</f>
        <v>3520648.1623084699</v>
      </c>
      <c r="G433" s="5">
        <f>IF(logVir!G433="","",名目付加価値!G433)</f>
        <v>3875990.5506476001</v>
      </c>
      <c r="I433" s="3">
        <v>14</v>
      </c>
      <c r="J433" s="3">
        <v>27</v>
      </c>
      <c r="K433" s="2">
        <f t="shared" si="45"/>
        <v>0.10250204906266859</v>
      </c>
      <c r="L433" s="2">
        <f t="shared" si="46"/>
        <v>0.10441737571900774</v>
      </c>
      <c r="M433" s="2">
        <f t="shared" si="47"/>
        <v>0.11642049264254019</v>
      </c>
      <c r="N433" s="2">
        <f t="shared" si="48"/>
        <v>0.12030613005402098</v>
      </c>
      <c r="O433" s="2">
        <f t="shared" si="51"/>
        <v>0.13259866474711801</v>
      </c>
    </row>
    <row r="434" spans="1:15" x14ac:dyDescent="0.55000000000000004">
      <c r="A434" s="3">
        <v>14</v>
      </c>
      <c r="B434" s="3">
        <v>28</v>
      </c>
      <c r="C434" s="5">
        <f>IF(logVir!C434="","",名目付加価値!C434)</f>
        <v>1360792.7714994301</v>
      </c>
      <c r="D434" s="5">
        <f>IF(logVir!D434="","",名目付加価値!D434)</f>
        <v>1338328.7858626901</v>
      </c>
      <c r="E434" s="5">
        <f>IF(logVir!E434="","",名目付加価値!E434)</f>
        <v>1461983.6409779601</v>
      </c>
      <c r="F434" s="5">
        <f>IF(logVir!F434="","",名目付加価値!F434)</f>
        <v>1477167.5401453399</v>
      </c>
      <c r="G434" s="5">
        <f>IF(logVir!G434="","",名目付加価値!G434)</f>
        <v>1481876.19217186</v>
      </c>
      <c r="I434" s="3">
        <v>14</v>
      </c>
      <c r="J434" s="3">
        <v>28</v>
      </c>
      <c r="K434" s="2">
        <f t="shared" si="45"/>
        <v>4.933936794688179E-2</v>
      </c>
      <c r="L434" s="2">
        <f t="shared" si="46"/>
        <v>4.6952299687910051E-2</v>
      </c>
      <c r="M434" s="2">
        <f t="shared" si="47"/>
        <v>4.807885898814563E-2</v>
      </c>
      <c r="N434" s="2">
        <f t="shared" si="48"/>
        <v>5.0477157047064458E-2</v>
      </c>
      <c r="O434" s="2">
        <f t="shared" si="51"/>
        <v>5.0695377564762625E-2</v>
      </c>
    </row>
    <row r="435" spans="1:15" x14ac:dyDescent="0.55000000000000004">
      <c r="A435" s="3">
        <v>14</v>
      </c>
      <c r="B435" s="3">
        <v>29</v>
      </c>
      <c r="C435" s="5">
        <f>IF(logVir!C435="","",名目付加価値!C435)</f>
        <v>1018471.02915358</v>
      </c>
      <c r="D435" s="5">
        <f>IF(logVir!D435="","",名目付加価値!D435)</f>
        <v>1023105.2422759701</v>
      </c>
      <c r="E435" s="5">
        <f>IF(logVir!E435="","",名目付加価値!E435)</f>
        <v>1075918.3780366301</v>
      </c>
      <c r="F435" s="5">
        <f>IF(logVir!F435="","",名目付加価値!F435)</f>
        <v>1065962.07761331</v>
      </c>
      <c r="G435" s="5">
        <f>IF(logVir!G435="","",名目付加価値!G435)</f>
        <v>1074574.6111832401</v>
      </c>
      <c r="I435" s="3">
        <v>14</v>
      </c>
      <c r="J435" s="3">
        <v>29</v>
      </c>
      <c r="K435" s="2">
        <f t="shared" si="45"/>
        <v>3.6927530703501313E-2</v>
      </c>
      <c r="L435" s="2">
        <f t="shared" si="46"/>
        <v>3.5893380203018126E-2</v>
      </c>
      <c r="M435" s="2">
        <f t="shared" si="47"/>
        <v>3.5382699594213404E-2</v>
      </c>
      <c r="N435" s="2">
        <f t="shared" si="48"/>
        <v>3.6425614384004178E-2</v>
      </c>
      <c r="O435" s="2">
        <f t="shared" si="51"/>
        <v>3.6761482452593801E-2</v>
      </c>
    </row>
    <row r="436" spans="1:15" x14ac:dyDescent="0.55000000000000004">
      <c r="A436" s="3">
        <v>14</v>
      </c>
      <c r="B436" s="3">
        <v>30</v>
      </c>
      <c r="C436" s="5">
        <f>IF(logVir!C436="","",名目付加価値!C436)</f>
        <v>1977025.0063072799</v>
      </c>
      <c r="D436" s="5">
        <f>IF(logVir!D436="","",名目付加価値!D436)</f>
        <v>2420963.7342655701</v>
      </c>
      <c r="E436" s="5">
        <f>IF(logVir!E436="","",名目付加価値!E436)</f>
        <v>2806588.1126881898</v>
      </c>
      <c r="F436" s="5">
        <f>IF(logVir!F436="","",名目付加価値!F436)</f>
        <v>2829314.0725030601</v>
      </c>
      <c r="G436" s="5">
        <f>IF(logVir!G436="","",名目付加価値!G436)</f>
        <v>3009880.9862054801</v>
      </c>
      <c r="I436" s="3">
        <v>14</v>
      </c>
      <c r="J436" s="3">
        <v>30</v>
      </c>
      <c r="K436" s="2">
        <f t="shared" si="45"/>
        <v>7.1682600223469839E-2</v>
      </c>
      <c r="L436" s="2">
        <f t="shared" si="46"/>
        <v>8.4934147711339142E-2</v>
      </c>
      <c r="M436" s="2">
        <f t="shared" si="47"/>
        <v>9.2297581399390968E-2</v>
      </c>
      <c r="N436" s="2">
        <f t="shared" si="48"/>
        <v>9.6682148024424305E-2</v>
      </c>
      <c r="O436" s="2">
        <f t="shared" si="51"/>
        <v>0.10296882683367295</v>
      </c>
    </row>
    <row r="437" spans="1:15" x14ac:dyDescent="0.55000000000000004">
      <c r="A437" s="3">
        <v>14</v>
      </c>
      <c r="B437" s="3">
        <v>31</v>
      </c>
      <c r="C437" s="5">
        <f>IF(logVir!C437="","",名目付加価値!C437)</f>
        <v>1539264.9926641299</v>
      </c>
      <c r="D437" s="5">
        <f>IF(logVir!D437="","",名目付加価値!D437)</f>
        <v>1408133.4607555801</v>
      </c>
      <c r="E437" s="5">
        <f>IF(logVir!E437="","",名目付加価値!E437)</f>
        <v>1611018.5743371199</v>
      </c>
      <c r="F437" s="5">
        <f>IF(logVir!F437="","",名目付加価値!F437)</f>
        <v>1390427.0454847</v>
      </c>
      <c r="G437" s="5">
        <f>IF(logVir!G437="","",名目付加価値!G437)</f>
        <v>1477856.9447296399</v>
      </c>
      <c r="I437" s="3">
        <v>14</v>
      </c>
      <c r="J437" s="3">
        <v>31</v>
      </c>
      <c r="K437" s="2">
        <f t="shared" si="45"/>
        <v>5.5810380119175711E-2</v>
      </c>
      <c r="L437" s="2">
        <f t="shared" si="46"/>
        <v>4.9401242017933555E-2</v>
      </c>
      <c r="M437" s="2">
        <f t="shared" si="47"/>
        <v>5.2980028429747299E-2</v>
      </c>
      <c r="N437" s="2">
        <f t="shared" si="48"/>
        <v>4.751309680857968E-2</v>
      </c>
      <c r="O437" s="2">
        <f t="shared" si="51"/>
        <v>5.055787804375951E-2</v>
      </c>
    </row>
    <row r="438" spans="1:15" x14ac:dyDescent="0.55000000000000004">
      <c r="A438" s="3">
        <v>15</v>
      </c>
      <c r="B438" s="3">
        <v>1</v>
      </c>
      <c r="C438" s="5">
        <f>IF(logVir!C438="","",名目付加価値!C438)</f>
        <v>162754.19480605199</v>
      </c>
      <c r="D438" s="5">
        <f>IF(logVir!D438="","",名目付加価値!D438)</f>
        <v>154818.33591489401</v>
      </c>
      <c r="E438" s="5">
        <f>IF(logVir!E438="","",名目付加価値!E438)</f>
        <v>176699.086961097</v>
      </c>
      <c r="F438" s="5">
        <f>IF(logVir!F438="","",名目付加価値!F438)</f>
        <v>178358.44359948699</v>
      </c>
      <c r="G438" s="5">
        <f>IF(logVir!G438="","",名目付加価値!G438)</f>
        <v>146259.37135853499</v>
      </c>
      <c r="I438" s="3">
        <v>15</v>
      </c>
      <c r="J438" s="3">
        <v>1</v>
      </c>
      <c r="K438" s="2">
        <f t="shared" si="45"/>
        <v>2.1650279005031175E-2</v>
      </c>
      <c r="L438" s="2">
        <f t="shared" si="46"/>
        <v>1.9809753988752014E-2</v>
      </c>
      <c r="M438" s="2">
        <f t="shared" si="47"/>
        <v>2.1970303492499958E-2</v>
      </c>
      <c r="N438" s="2">
        <f t="shared" si="48"/>
        <v>2.3114516318256756E-2</v>
      </c>
      <c r="O438" s="2">
        <f t="shared" si="51"/>
        <v>1.9013836912174311E-2</v>
      </c>
    </row>
    <row r="439" spans="1:15" x14ac:dyDescent="0.55000000000000004">
      <c r="A439" s="3">
        <v>15</v>
      </c>
      <c r="B439" s="3">
        <v>2</v>
      </c>
      <c r="C439" s="5">
        <f>IF(logVir!C439="","",名目付加価値!C439)</f>
        <v>59355.3585178469</v>
      </c>
      <c r="D439" s="5">
        <f>IF(logVir!D439="","",名目付加価値!D439)</f>
        <v>73839.757562592102</v>
      </c>
      <c r="E439" s="5">
        <f>IF(logVir!E439="","",名目付加価値!E439)</f>
        <v>65352.977545338603</v>
      </c>
      <c r="F439" s="5">
        <f>IF(logVir!F439="","",名目付加価値!F439)</f>
        <v>55150.867676440001</v>
      </c>
      <c r="G439" s="5">
        <f>IF(logVir!G439="","",名目付加価値!G439)</f>
        <v>88226.174638452794</v>
      </c>
      <c r="I439" s="3">
        <v>15</v>
      </c>
      <c r="J439" s="3">
        <v>2</v>
      </c>
      <c r="K439" s="2">
        <f t="shared" si="45"/>
        <v>7.8957109147717915E-3</v>
      </c>
      <c r="L439" s="2">
        <f t="shared" si="46"/>
        <v>9.4481536909693641E-3</v>
      </c>
      <c r="M439" s="2">
        <f t="shared" si="47"/>
        <v>8.1258187323047289E-3</v>
      </c>
      <c r="N439" s="2">
        <f t="shared" si="48"/>
        <v>7.1473242597680864E-3</v>
      </c>
      <c r="O439" s="2">
        <f t="shared" si="51"/>
        <v>1.1469474266017066E-2</v>
      </c>
    </row>
    <row r="440" spans="1:15" x14ac:dyDescent="0.55000000000000004">
      <c r="A440" s="3">
        <v>15</v>
      </c>
      <c r="B440" s="3">
        <v>3</v>
      </c>
      <c r="C440" s="5">
        <f>IF(logVir!C440="","",名目付加価値!C440)</f>
        <v>311372.77234511502</v>
      </c>
      <c r="D440" s="5">
        <f>IF(logVir!D440="","",名目付加価値!D440)</f>
        <v>310527.29346501298</v>
      </c>
      <c r="E440" s="5">
        <f>IF(logVir!E440="","",名目付加価値!E440)</f>
        <v>332227.378503101</v>
      </c>
      <c r="F440" s="5">
        <f>IF(logVir!F440="","",名目付加価値!F440)</f>
        <v>326661.30486315402</v>
      </c>
      <c r="G440" s="5">
        <f>IF(logVir!G440="","",名目付加価値!G440)</f>
        <v>280933.80606805498</v>
      </c>
      <c r="I440" s="3">
        <v>15</v>
      </c>
      <c r="J440" s="3">
        <v>3</v>
      </c>
      <c r="K440" s="2">
        <f t="shared" si="45"/>
        <v>4.1420176013743648E-2</v>
      </c>
      <c r="L440" s="2">
        <f t="shared" si="46"/>
        <v>3.9733467318215233E-2</v>
      </c>
      <c r="M440" s="2">
        <f t="shared" si="47"/>
        <v>4.1308285513879321E-2</v>
      </c>
      <c r="N440" s="2">
        <f t="shared" si="48"/>
        <v>4.233395352315205E-2</v>
      </c>
      <c r="O440" s="2">
        <f t="shared" si="51"/>
        <v>3.6521622663071095E-2</v>
      </c>
    </row>
    <row r="441" spans="1:15" x14ac:dyDescent="0.55000000000000004">
      <c r="A441" s="3">
        <v>15</v>
      </c>
      <c r="B441" s="3">
        <v>4</v>
      </c>
      <c r="C441" s="5">
        <f>IF(logVir!C441="","",名目付加価値!C441)</f>
        <v>30645.7932320461</v>
      </c>
      <c r="D441" s="5">
        <f>IF(logVir!D441="","",名目付加価値!D441)</f>
        <v>33253.790978742698</v>
      </c>
      <c r="E441" s="5">
        <f>IF(logVir!E441="","",名目付加価値!E441)</f>
        <v>35993.144580936503</v>
      </c>
      <c r="F441" s="5">
        <f>IF(logVir!F441="","",名目付加価値!F441)</f>
        <v>32158.527217405201</v>
      </c>
      <c r="G441" s="5">
        <f>IF(logVir!G441="","",名目付加価値!G441)</f>
        <v>24875.304122035101</v>
      </c>
      <c r="I441" s="3">
        <v>15</v>
      </c>
      <c r="J441" s="3">
        <v>4</v>
      </c>
      <c r="K441" s="2">
        <f t="shared" si="45"/>
        <v>4.0766382371584956E-3</v>
      </c>
      <c r="L441" s="2">
        <f t="shared" si="46"/>
        <v>4.2549832007262919E-3</v>
      </c>
      <c r="M441" s="2">
        <f t="shared" si="47"/>
        <v>4.4752936967167667E-3</v>
      </c>
      <c r="N441" s="2">
        <f t="shared" si="48"/>
        <v>4.1676120689133136E-3</v>
      </c>
      <c r="O441" s="2">
        <f t="shared" si="51"/>
        <v>3.233809713004159E-3</v>
      </c>
    </row>
    <row r="442" spans="1:15" x14ac:dyDescent="0.55000000000000004">
      <c r="A442" s="3">
        <v>15</v>
      </c>
      <c r="B442" s="3">
        <v>5</v>
      </c>
      <c r="C442" s="5">
        <f>IF(logVir!C442="","",名目付加価値!C442)</f>
        <v>71957.895163117893</v>
      </c>
      <c r="D442" s="5">
        <f>IF(logVir!D442="","",名目付加価値!D442)</f>
        <v>68515.851013144405</v>
      </c>
      <c r="E442" s="5">
        <f>IF(logVir!E442="","",名目付加価値!E442)</f>
        <v>75298.644594463607</v>
      </c>
      <c r="F442" s="5">
        <f>IF(logVir!F442="","",名目付加価値!F442)</f>
        <v>51399.982884069403</v>
      </c>
      <c r="G442" s="5">
        <f>IF(logVir!G442="","",名目付加価値!G442)</f>
        <v>41014.242711340303</v>
      </c>
      <c r="I442" s="3">
        <v>15</v>
      </c>
      <c r="J442" s="3">
        <v>5</v>
      </c>
      <c r="K442" s="2">
        <f t="shared" si="45"/>
        <v>9.5721557822382782E-3</v>
      </c>
      <c r="L442" s="2">
        <f t="shared" si="46"/>
        <v>8.7669341288262835E-3</v>
      </c>
      <c r="M442" s="2">
        <f t="shared" si="47"/>
        <v>9.3624370265053148E-3</v>
      </c>
      <c r="N442" s="2">
        <f t="shared" si="48"/>
        <v>6.661225110260815E-3</v>
      </c>
      <c r="O442" s="2">
        <f t="shared" si="51"/>
        <v>5.3318848204132584E-3</v>
      </c>
    </row>
    <row r="443" spans="1:15" x14ac:dyDescent="0.55000000000000004">
      <c r="A443" s="3">
        <v>15</v>
      </c>
      <c r="B443" s="3">
        <v>6</v>
      </c>
      <c r="C443" s="5">
        <f>IF(logVir!C443="","",名目付加価値!C443)</f>
        <v>243750.720155388</v>
      </c>
      <c r="D443" s="5">
        <f>IF(logVir!D443="","",名目付加価値!D443)</f>
        <v>280445.48809289001</v>
      </c>
      <c r="E443" s="5">
        <f>IF(logVir!E443="","",名目付加価値!E443)</f>
        <v>321149.21099639899</v>
      </c>
      <c r="F443" s="5">
        <f>IF(logVir!F443="","",名目付加価値!F443)</f>
        <v>335013.74238527799</v>
      </c>
      <c r="G443" s="5">
        <f>IF(logVir!G443="","",名目付加価値!G443)</f>
        <v>294593.05384193599</v>
      </c>
      <c r="I443" s="3">
        <v>15</v>
      </c>
      <c r="J443" s="3">
        <v>6</v>
      </c>
      <c r="K443" s="2">
        <f t="shared" si="45"/>
        <v>3.2424793138696978E-2</v>
      </c>
      <c r="L443" s="2">
        <f t="shared" si="46"/>
        <v>3.5884354999330362E-2</v>
      </c>
      <c r="M443" s="2">
        <f t="shared" si="47"/>
        <v>3.9930855067299931E-2</v>
      </c>
      <c r="N443" s="2">
        <f t="shared" si="48"/>
        <v>4.3416394867145193E-2</v>
      </c>
      <c r="O443" s="2">
        <f t="shared" si="51"/>
        <v>3.8297335953120036E-2</v>
      </c>
    </row>
    <row r="444" spans="1:15" x14ac:dyDescent="0.55000000000000004">
      <c r="A444" s="3">
        <v>15</v>
      </c>
      <c r="B444" s="3">
        <v>7</v>
      </c>
      <c r="C444" s="5">
        <f>IF(logVir!C444="","",名目付加価値!C444)</f>
        <v>29741.732946843698</v>
      </c>
      <c r="D444" s="5">
        <f>IF(logVir!D444="","",名目付加価値!D444)</f>
        <v>38966.432406895903</v>
      </c>
      <c r="E444" s="5">
        <f>IF(logVir!E444="","",名目付加価値!E444)</f>
        <v>35269.989784762503</v>
      </c>
      <c r="F444" s="5">
        <f>IF(logVir!F444="","",名目付加価値!F444)</f>
        <v>40489.028003715503</v>
      </c>
      <c r="G444" s="5">
        <f>IF(logVir!G444="","",名目付加価値!G444)</f>
        <v>18850.577202552198</v>
      </c>
      <c r="I444" s="3">
        <v>15</v>
      </c>
      <c r="J444" s="3">
        <v>7</v>
      </c>
      <c r="K444" s="2">
        <f t="shared" si="45"/>
        <v>3.9563761607473488E-3</v>
      </c>
      <c r="L444" s="2">
        <f t="shared" si="46"/>
        <v>4.9859432685303859E-3</v>
      </c>
      <c r="M444" s="2">
        <f t="shared" si="47"/>
        <v>4.3853785159580928E-3</v>
      </c>
      <c r="N444" s="2">
        <f t="shared" si="48"/>
        <v>5.2472105027099964E-3</v>
      </c>
      <c r="O444" s="2">
        <f t="shared" si="51"/>
        <v>2.4505903266263613E-3</v>
      </c>
    </row>
    <row r="445" spans="1:15" x14ac:dyDescent="0.55000000000000004">
      <c r="A445" s="3">
        <v>15</v>
      </c>
      <c r="B445" s="3">
        <v>8</v>
      </c>
      <c r="C445" s="5">
        <f>IF(logVir!C445="","",名目付加価値!C445)</f>
        <v>131856.12724858499</v>
      </c>
      <c r="D445" s="5">
        <f>IF(logVir!D445="","",名目付加価値!D445)</f>
        <v>127047.527143674</v>
      </c>
      <c r="E445" s="5">
        <f>IF(logVir!E445="","",名目付加価値!E445)</f>
        <v>135992.662697739</v>
      </c>
      <c r="F445" s="5">
        <f>IF(logVir!F445="","",名目付加価値!F445)</f>
        <v>133860.528620495</v>
      </c>
      <c r="G445" s="5">
        <f>IF(logVir!G445="","",名目付加価値!G445)</f>
        <v>155894.28055892899</v>
      </c>
      <c r="I445" s="3">
        <v>15</v>
      </c>
      <c r="J445" s="3">
        <v>8</v>
      </c>
      <c r="K445" s="2">
        <f t="shared" si="45"/>
        <v>1.7540082127263282E-2</v>
      </c>
      <c r="L445" s="2">
        <f t="shared" si="46"/>
        <v>1.6256344849094544E-2</v>
      </c>
      <c r="M445" s="2">
        <f t="shared" si="47"/>
        <v>1.6908972896279389E-2</v>
      </c>
      <c r="N445" s="2">
        <f t="shared" si="48"/>
        <v>1.7347770650639423E-2</v>
      </c>
      <c r="O445" s="2">
        <f t="shared" si="51"/>
        <v>2.0266382923402663E-2</v>
      </c>
    </row>
    <row r="446" spans="1:15" x14ac:dyDescent="0.55000000000000004">
      <c r="A446" s="3">
        <v>15</v>
      </c>
      <c r="B446" s="3">
        <v>9</v>
      </c>
      <c r="C446" s="5">
        <f>IF(logVir!C446="","",名目付加価値!C446)</f>
        <v>130834.522850828</v>
      </c>
      <c r="D446" s="5">
        <f>IF(logVir!D446="","",名目付加価値!D446)</f>
        <v>175226.538835054</v>
      </c>
      <c r="E446" s="5">
        <f>IF(logVir!E446="","",名目付加価値!E446)</f>
        <v>200100.78142737801</v>
      </c>
      <c r="F446" s="5">
        <f>IF(logVir!F446="","",名目付加価値!F446)</f>
        <v>182919.74657738299</v>
      </c>
      <c r="G446" s="5">
        <f>IF(logVir!G446="","",名目付加価値!G446)</f>
        <v>199417.86945308099</v>
      </c>
      <c r="I446" s="3">
        <v>15</v>
      </c>
      <c r="J446" s="3">
        <v>9</v>
      </c>
      <c r="K446" s="2">
        <f t="shared" si="45"/>
        <v>1.7404183815882962E-2</v>
      </c>
      <c r="L446" s="2">
        <f t="shared" si="46"/>
        <v>2.2421082141918184E-2</v>
      </c>
      <c r="M446" s="2">
        <f t="shared" si="47"/>
        <v>2.488000913108171E-2</v>
      </c>
      <c r="N446" s="2">
        <f t="shared" si="48"/>
        <v>2.3705642311438461E-2</v>
      </c>
      <c r="O446" s="2">
        <f t="shared" si="51"/>
        <v>2.5924484782990857E-2</v>
      </c>
    </row>
    <row r="447" spans="1:15" x14ac:dyDescent="0.55000000000000004">
      <c r="A447" s="3">
        <v>15</v>
      </c>
      <c r="B447" s="3">
        <v>10</v>
      </c>
      <c r="C447" s="5">
        <f>IF(logVir!C447="","",名目付加価値!C447)</f>
        <v>277036.00544833502</v>
      </c>
      <c r="D447" s="5">
        <f>IF(logVir!D447="","",名目付加価値!D447)</f>
        <v>337379.43296215701</v>
      </c>
      <c r="E447" s="5">
        <f>IF(logVir!E447="","",名目付加価値!E447)</f>
        <v>346863.49004106998</v>
      </c>
      <c r="F447" s="5">
        <f>IF(logVir!F447="","",名目付加価値!F447)</f>
        <v>287659.18677202001</v>
      </c>
      <c r="G447" s="5">
        <f>IF(logVir!G447="","",名目付加価値!G447)</f>
        <v>352536.888801703</v>
      </c>
      <c r="I447" s="3">
        <v>15</v>
      </c>
      <c r="J447" s="3">
        <v>10</v>
      </c>
      <c r="K447" s="2">
        <f t="shared" si="45"/>
        <v>3.6852548221833967E-2</v>
      </c>
      <c r="L447" s="2">
        <f t="shared" si="46"/>
        <v>4.3169328286275802E-2</v>
      </c>
      <c r="M447" s="2">
        <f t="shared" si="47"/>
        <v>4.3128101439187723E-2</v>
      </c>
      <c r="N447" s="2">
        <f t="shared" si="48"/>
        <v>3.7279440392904664E-2</v>
      </c>
      <c r="O447" s="2">
        <f t="shared" si="51"/>
        <v>4.5830081497952174E-2</v>
      </c>
    </row>
    <row r="448" spans="1:15" x14ac:dyDescent="0.55000000000000004">
      <c r="A448" s="3">
        <v>15</v>
      </c>
      <c r="B448" s="3">
        <v>11</v>
      </c>
      <c r="C448" s="5">
        <f>IF(logVir!C448="","",名目付加価値!C448)</f>
        <v>150894.284642877</v>
      </c>
      <c r="D448" s="5">
        <f>IF(logVir!D448="","",名目付加価値!D448)</f>
        <v>125448.133602544</v>
      </c>
      <c r="E448" s="5">
        <f>IF(logVir!E448="","",名目付加価値!E448)</f>
        <v>138600.58326527799</v>
      </c>
      <c r="F448" s="5">
        <f>IF(logVir!F448="","",名目付加価値!F448)</f>
        <v>167085.01003618201</v>
      </c>
      <c r="G448" s="5">
        <f>IF(logVir!G448="","",名目付加価値!G448)</f>
        <v>168888.400670195</v>
      </c>
      <c r="I448" s="3">
        <v>15</v>
      </c>
      <c r="J448" s="3">
        <v>11</v>
      </c>
      <c r="K448" s="2">
        <f t="shared" si="45"/>
        <v>2.0072621579283551E-2</v>
      </c>
      <c r="L448" s="2">
        <f t="shared" si="46"/>
        <v>1.6051694719032422E-2</v>
      </c>
      <c r="M448" s="2">
        <f t="shared" si="47"/>
        <v>1.7233234935990886E-2</v>
      </c>
      <c r="N448" s="2">
        <f t="shared" si="48"/>
        <v>2.1653525973179839E-2</v>
      </c>
      <c r="O448" s="2">
        <f t="shared" si="51"/>
        <v>2.1955629077805735E-2</v>
      </c>
    </row>
    <row r="449" spans="1:15" x14ac:dyDescent="0.55000000000000004">
      <c r="A449" s="3">
        <v>15</v>
      </c>
      <c r="B449" s="3">
        <v>12</v>
      </c>
      <c r="C449" s="5">
        <f>IF(logVir!C449="","",名目付加価値!C449)</f>
        <v>95718.467184558904</v>
      </c>
      <c r="D449" s="5">
        <f>IF(logVir!D449="","",名目付加価値!D449)</f>
        <v>94110.531352989507</v>
      </c>
      <c r="E449" s="5">
        <f>IF(logVir!E449="","",名目付加価値!E449)</f>
        <v>102742.248570098</v>
      </c>
      <c r="F449" s="5">
        <f>IF(logVir!F449="","",名目付加価値!F449)</f>
        <v>86728.024147047006</v>
      </c>
      <c r="G449" s="5">
        <f>IF(logVir!G449="","",名目付加価値!G449)</f>
        <v>87741.205892252197</v>
      </c>
      <c r="I449" s="3">
        <v>15</v>
      </c>
      <c r="J449" s="3">
        <v>12</v>
      </c>
      <c r="K449" s="2">
        <f t="shared" si="45"/>
        <v>1.2732891603495321E-2</v>
      </c>
      <c r="L449" s="2">
        <f t="shared" si="46"/>
        <v>1.2041897123079097E-2</v>
      </c>
      <c r="M449" s="2">
        <f t="shared" si="47"/>
        <v>1.2774703148771207E-2</v>
      </c>
      <c r="N449" s="2">
        <f t="shared" si="48"/>
        <v>1.1239593085364027E-2</v>
      </c>
      <c r="O449" s="2">
        <f t="shared" si="51"/>
        <v>1.1406427935637623E-2</v>
      </c>
    </row>
    <row r="450" spans="1:15" x14ac:dyDescent="0.55000000000000004">
      <c r="A450" s="3">
        <v>15</v>
      </c>
      <c r="B450" s="3">
        <v>13</v>
      </c>
      <c r="C450" s="5">
        <f>IF(logVir!C450="","",名目付加価値!C450)</f>
        <v>36534.469938300601</v>
      </c>
      <c r="D450" s="5">
        <f>IF(logVir!D450="","",名目付加価値!D450)</f>
        <v>26652.513687495401</v>
      </c>
      <c r="E450" s="5">
        <f>IF(logVir!E450="","",名目付加価値!E450)</f>
        <v>20343.181859680699</v>
      </c>
      <c r="F450" s="5">
        <f>IF(logVir!F450="","",名目付加価値!F450)</f>
        <v>16522.787494848199</v>
      </c>
      <c r="G450" s="5">
        <f>IF(logVir!G450="","",名目付加価値!G450)</f>
        <v>34400.908824499798</v>
      </c>
      <c r="I450" s="3">
        <v>15</v>
      </c>
      <c r="J450" s="3">
        <v>13</v>
      </c>
      <c r="K450" s="2">
        <f t="shared" si="45"/>
        <v>4.8599759189476791E-3</v>
      </c>
      <c r="L450" s="2">
        <f t="shared" si="46"/>
        <v>3.4103178813481641E-3</v>
      </c>
      <c r="M450" s="2">
        <f t="shared" si="47"/>
        <v>2.5294181602574248E-3</v>
      </c>
      <c r="N450" s="2">
        <f t="shared" si="48"/>
        <v>2.1412848949857949E-3</v>
      </c>
      <c r="O450" s="2">
        <f t="shared" si="51"/>
        <v>4.4721460508413942E-3</v>
      </c>
    </row>
    <row r="451" spans="1:15" x14ac:dyDescent="0.55000000000000004">
      <c r="A451" s="3">
        <v>15</v>
      </c>
      <c r="B451" s="3">
        <v>14</v>
      </c>
      <c r="C451" s="5">
        <f>IF(logVir!C451="","",名目付加価値!C451)</f>
        <v>76743.435022341393</v>
      </c>
      <c r="D451" s="5">
        <f>IF(logVir!D451="","",名目付加価値!D451)</f>
        <v>64822.035910723404</v>
      </c>
      <c r="E451" s="5">
        <f>IF(logVir!E451="","",名目付加価値!E451)</f>
        <v>70271.812691119005</v>
      </c>
      <c r="F451" s="5">
        <f>IF(logVir!F451="","",名目付加価値!F451)</f>
        <v>72615.062992788007</v>
      </c>
      <c r="G451" s="5">
        <f>IF(logVir!G451="","",名目付加価値!G451)</f>
        <v>65358.000898183003</v>
      </c>
      <c r="I451" s="3">
        <v>15</v>
      </c>
      <c r="J451" s="3">
        <v>14</v>
      </c>
      <c r="K451" s="2">
        <f t="shared" si="45"/>
        <v>1.0208749347555304E-2</v>
      </c>
      <c r="L451" s="2">
        <f t="shared" si="46"/>
        <v>8.2942926421026332E-3</v>
      </c>
      <c r="M451" s="2">
        <f t="shared" si="47"/>
        <v>8.7374138618605685E-3</v>
      </c>
      <c r="N451" s="2">
        <f t="shared" si="48"/>
        <v>9.4106117132705704E-3</v>
      </c>
      <c r="O451" s="2">
        <f t="shared" si="51"/>
        <v>8.4965931306888211E-3</v>
      </c>
    </row>
    <row r="452" spans="1:15" x14ac:dyDescent="0.55000000000000004">
      <c r="A452" s="3">
        <v>15</v>
      </c>
      <c r="B452" s="3">
        <v>15</v>
      </c>
      <c r="C452" s="5">
        <f>IF(logVir!C452="","",名目付加価値!C452)</f>
        <v>31522.884868657598</v>
      </c>
      <c r="D452" s="5">
        <f>IF(logVir!D452="","",名目付加価値!D452)</f>
        <v>33012.5481321138</v>
      </c>
      <c r="E452" s="5">
        <f>IF(logVir!E452="","",名目付加価値!E452)</f>
        <v>33115.648776669201</v>
      </c>
      <c r="F452" s="5">
        <f>IF(logVir!F452="","",名目付加価値!F452)</f>
        <v>29925.1036098158</v>
      </c>
      <c r="G452" s="5">
        <f>IF(logVir!G452="","",名目付加価値!G452)</f>
        <v>32657.6882545929</v>
      </c>
      <c r="I452" s="3">
        <v>15</v>
      </c>
      <c r="J452" s="3">
        <v>15</v>
      </c>
      <c r="K452" s="2">
        <f t="shared" ref="K452:K515" si="52">IF(C452="","",C452/SUMIF($A$4:$A$1460,$I452,C$4:C$1460))</f>
        <v>4.193312825289678E-3</v>
      </c>
      <c r="L452" s="2">
        <f t="shared" ref="L452:L515" si="53">IF(D452="","",D452/SUMIF($A$4:$A$1460,$I452,D$4:D$1460))</f>
        <v>4.2241150130854447E-3</v>
      </c>
      <c r="M452" s="2">
        <f t="shared" ref="M452:M515" si="54">IF(E452="","",E452/SUMIF($A$4:$A$1460,$I452,E$4:E$1460))</f>
        <v>4.1175133753500433E-3</v>
      </c>
      <c r="N452" s="2">
        <f t="shared" ref="N452:N515" si="55">IF(F452="","",F452/SUMIF($A$4:$A$1460,$I452,F$4:F$1460))</f>
        <v>3.8781696103374215E-3</v>
      </c>
      <c r="O452" s="2">
        <f t="shared" ref="O452" si="56">IF(G452="","",G452/SUMIF($A$4:$A$1460,$I452,G$4:G$1460))</f>
        <v>4.245525962772603E-3</v>
      </c>
    </row>
    <row r="453" spans="1:15" x14ac:dyDescent="0.55000000000000004">
      <c r="A453" s="3">
        <v>15</v>
      </c>
      <c r="B453" s="3">
        <v>16</v>
      </c>
      <c r="C453" s="5">
        <f>IF(logVir!C453="","",名目付加価値!C453)</f>
        <v>94097.873699667398</v>
      </c>
      <c r="D453" s="5">
        <f>IF(logVir!D453="","",名目付加価値!D453)</f>
        <v>123539.117441266</v>
      </c>
      <c r="E453" s="5">
        <f>IF(logVir!E453="","",名目付加価値!E453)</f>
        <v>113762.162167357</v>
      </c>
      <c r="F453" s="5">
        <f>IF(logVir!F453="","",名目付加価値!F453)</f>
        <v>101730.06480116201</v>
      </c>
      <c r="G453" s="5">
        <f>IF(logVir!G453="","",名目付加価値!G453)</f>
        <v>96077.943046349799</v>
      </c>
      <c r="I453" s="3">
        <v>15</v>
      </c>
      <c r="J453" s="3">
        <v>16</v>
      </c>
      <c r="K453" s="2">
        <f t="shared" si="52"/>
        <v>1.2517313128584442E-2</v>
      </c>
      <c r="L453" s="2">
        <f t="shared" si="53"/>
        <v>1.5807426878973362E-2</v>
      </c>
      <c r="M453" s="2">
        <f t="shared" si="54"/>
        <v>1.4144890456225781E-2</v>
      </c>
      <c r="N453" s="2">
        <f t="shared" si="55"/>
        <v>1.3183795482001727E-2</v>
      </c>
      <c r="O453" s="2">
        <f t="shared" ref="O453:O484" si="57">IF(G453="","",G453/SUMIF($A$4:$A$1460,$I453,G$4:G$1460))</f>
        <v>1.2490210527859369E-2</v>
      </c>
    </row>
    <row r="454" spans="1:15" x14ac:dyDescent="0.55000000000000004">
      <c r="A454" s="3">
        <v>15</v>
      </c>
      <c r="B454" s="3">
        <v>17</v>
      </c>
      <c r="C454" s="5">
        <f>IF(logVir!C454="","",名目付加価値!C454)</f>
        <v>364148.58103174</v>
      </c>
      <c r="D454" s="5">
        <f>IF(logVir!D454="","",名目付加価値!D454)</f>
        <v>422144.03355107701</v>
      </c>
      <c r="E454" s="5">
        <f>IF(logVir!E454="","",名目付加価値!E454)</f>
        <v>435049.24331705802</v>
      </c>
      <c r="F454" s="5">
        <f>IF(logVir!F454="","",名目付加価値!F454)</f>
        <v>427534.40368880797</v>
      </c>
      <c r="G454" s="5">
        <f>IF(logVir!G454="","",名目付加価値!G454)</f>
        <v>235926.45982392901</v>
      </c>
      <c r="I454" s="3">
        <v>15</v>
      </c>
      <c r="J454" s="3">
        <v>17</v>
      </c>
      <c r="K454" s="2">
        <f t="shared" si="52"/>
        <v>4.8440646264253533E-2</v>
      </c>
      <c r="L454" s="2">
        <f t="shared" si="53"/>
        <v>5.4015368419044009E-2</v>
      </c>
      <c r="M454" s="2">
        <f t="shared" si="54"/>
        <v>5.4092887938705647E-2</v>
      </c>
      <c r="N454" s="2">
        <f t="shared" si="55"/>
        <v>5.5406689760492768E-2</v>
      </c>
      <c r="O454" s="2">
        <f t="shared" si="57"/>
        <v>3.0670631144464146E-2</v>
      </c>
    </row>
    <row r="455" spans="1:15" x14ac:dyDescent="0.55000000000000004">
      <c r="A455" s="3">
        <v>15</v>
      </c>
      <c r="B455" s="3">
        <v>18</v>
      </c>
      <c r="C455" s="5">
        <f>IF(logVir!C455="","",名目付加価値!C455)</f>
        <v>647522.10474478803</v>
      </c>
      <c r="D455" s="5">
        <f>IF(logVir!D455="","",名目付加価値!D455)</f>
        <v>560781.89764732495</v>
      </c>
      <c r="E455" s="5">
        <f>IF(logVir!E455="","",名目付加価値!E455)</f>
        <v>577430.75309698202</v>
      </c>
      <c r="F455" s="5">
        <f>IF(logVir!F455="","",名目付加価値!F455)</f>
        <v>572640.99865567498</v>
      </c>
      <c r="G455" s="5">
        <f>IF(logVir!G455="","",名目付加価値!G455)</f>
        <v>572006.50640932401</v>
      </c>
      <c r="I455" s="3">
        <v>15</v>
      </c>
      <c r="J455" s="3">
        <v>18</v>
      </c>
      <c r="K455" s="2">
        <f t="shared" si="52"/>
        <v>8.6136239046591914E-2</v>
      </c>
      <c r="L455" s="2">
        <f t="shared" si="53"/>
        <v>7.1754752872720318E-2</v>
      </c>
      <c r="M455" s="2">
        <f t="shared" si="54"/>
        <v>7.179623341368252E-2</v>
      </c>
      <c r="N455" s="2">
        <f t="shared" si="55"/>
        <v>7.4211904078128624E-2</v>
      </c>
      <c r="O455" s="2">
        <f t="shared" si="57"/>
        <v>7.4361309805635253E-2</v>
      </c>
    </row>
    <row r="456" spans="1:15" x14ac:dyDescent="0.55000000000000004">
      <c r="A456" s="3">
        <v>15</v>
      </c>
      <c r="B456" s="3">
        <v>19</v>
      </c>
      <c r="C456" s="5">
        <f>IF(logVir!C456="","",名目付加価値!C456)</f>
        <v>402400.30981716799</v>
      </c>
      <c r="D456" s="5">
        <f>IF(logVir!D456="","",名目付加価値!D456)</f>
        <v>372105.93261549203</v>
      </c>
      <c r="E456" s="5">
        <f>IF(logVir!E456="","",名目付加価値!E456)</f>
        <v>374315.424952437</v>
      </c>
      <c r="F456" s="5">
        <f>IF(logVir!F456="","",名目付加価値!F456)</f>
        <v>379469.67742910801</v>
      </c>
      <c r="G456" s="5">
        <f>IF(logVir!G456="","",名目付加価値!G456)</f>
        <v>457376.23095539998</v>
      </c>
      <c r="I456" s="3">
        <v>15</v>
      </c>
      <c r="J456" s="3">
        <v>19</v>
      </c>
      <c r="K456" s="2">
        <f t="shared" si="52"/>
        <v>5.3529059509861032E-2</v>
      </c>
      <c r="L456" s="2">
        <f t="shared" si="53"/>
        <v>4.7612751676391625E-2</v>
      </c>
      <c r="M456" s="2">
        <f t="shared" si="54"/>
        <v>4.6541403408268504E-2</v>
      </c>
      <c r="N456" s="2">
        <f t="shared" si="55"/>
        <v>4.9177700108860856E-2</v>
      </c>
      <c r="O456" s="2">
        <f t="shared" si="57"/>
        <v>5.9459281016412367E-2</v>
      </c>
    </row>
    <row r="457" spans="1:15" x14ac:dyDescent="0.55000000000000004">
      <c r="A457" s="3">
        <v>15</v>
      </c>
      <c r="B457" s="3">
        <v>20</v>
      </c>
      <c r="C457" s="5">
        <f>IF(logVir!C457="","",名目付加価値!C457)</f>
        <v>436094.88607386098</v>
      </c>
      <c r="D457" s="5">
        <f>IF(logVir!D457="","",名目付加価値!D457)</f>
        <v>553703.01174366695</v>
      </c>
      <c r="E457" s="5">
        <f>IF(logVir!E457="","",名目付加価値!E457)</f>
        <v>555488.33576573303</v>
      </c>
      <c r="F457" s="5">
        <f>IF(logVir!F457="","",名目付加価値!F457)</f>
        <v>542011.37291575805</v>
      </c>
      <c r="G457" s="5">
        <f>IF(logVir!G457="","",名目付加価値!G457)</f>
        <v>566385.361194456</v>
      </c>
      <c r="I457" s="3">
        <v>15</v>
      </c>
      <c r="J457" s="3">
        <v>20</v>
      </c>
      <c r="K457" s="2">
        <f t="shared" si="52"/>
        <v>5.8011260277607855E-2</v>
      </c>
      <c r="L457" s="2">
        <f t="shared" si="53"/>
        <v>7.0848975224115457E-2</v>
      </c>
      <c r="M457" s="2">
        <f t="shared" si="54"/>
        <v>6.9067970487045161E-2</v>
      </c>
      <c r="N457" s="2">
        <f t="shared" si="55"/>
        <v>7.0242431314746417E-2</v>
      </c>
      <c r="O457" s="2">
        <f t="shared" si="57"/>
        <v>7.3630556368215166E-2</v>
      </c>
    </row>
    <row r="458" spans="1:15" x14ac:dyDescent="0.55000000000000004">
      <c r="A458" s="3">
        <v>15</v>
      </c>
      <c r="B458" s="3">
        <v>21</v>
      </c>
      <c r="C458" s="5">
        <f>IF(logVir!C458="","",名目付加価値!C458)</f>
        <v>422843.585093231</v>
      </c>
      <c r="D458" s="5">
        <f>IF(logVir!D458="","",名目付加価値!D458)</f>
        <v>456495.93985376903</v>
      </c>
      <c r="E458" s="5">
        <f>IF(logVir!E458="","",名目付加価値!E458)</f>
        <v>452433.94502091198</v>
      </c>
      <c r="F458" s="5">
        <f>IF(logVir!F458="","",名目付加価値!F458)</f>
        <v>367537.00283828599</v>
      </c>
      <c r="G458" s="5">
        <f>IF(logVir!G458="","",名目付加価値!G458)</f>
        <v>390700.37964758201</v>
      </c>
      <c r="I458" s="3">
        <v>15</v>
      </c>
      <c r="J458" s="3">
        <v>21</v>
      </c>
      <c r="K458" s="2">
        <f t="shared" si="52"/>
        <v>5.6248513924113473E-2</v>
      </c>
      <c r="L458" s="2">
        <f t="shared" si="53"/>
        <v>5.8410860780330406E-2</v>
      </c>
      <c r="M458" s="2">
        <f t="shared" si="54"/>
        <v>5.6254456394598938E-2</v>
      </c>
      <c r="N458" s="2">
        <f t="shared" si="55"/>
        <v>4.7631274854279877E-2</v>
      </c>
      <c r="O458" s="2">
        <f t="shared" si="57"/>
        <v>5.0791366263521188E-2</v>
      </c>
    </row>
    <row r="459" spans="1:15" x14ac:dyDescent="0.55000000000000004">
      <c r="A459" s="3">
        <v>15</v>
      </c>
      <c r="B459" s="3">
        <v>22</v>
      </c>
      <c r="C459" s="5">
        <f>IF(logVir!C459="","",名目付加価値!C459)</f>
        <v>213685.28017542101</v>
      </c>
      <c r="D459" s="5">
        <f>IF(logVir!D459="","",名目付加価値!D459)</f>
        <v>209545.926716246</v>
      </c>
      <c r="E459" s="5">
        <f>IF(logVir!E459="","",名目付加価値!E459)</f>
        <v>216901.788600517</v>
      </c>
      <c r="F459" s="5">
        <f>IF(logVir!F459="","",名目付加価値!F459)</f>
        <v>131674.39894470901</v>
      </c>
      <c r="G459" s="5">
        <f>IF(logVir!G459="","",名目付加価値!G459)</f>
        <v>130044.09280195</v>
      </c>
      <c r="I459" s="3">
        <v>15</v>
      </c>
      <c r="J459" s="3">
        <v>22</v>
      </c>
      <c r="K459" s="2">
        <f t="shared" si="52"/>
        <v>2.84253560443045E-2</v>
      </c>
      <c r="L459" s="2">
        <f t="shared" si="53"/>
        <v>2.6812413614081144E-2</v>
      </c>
      <c r="M459" s="2">
        <f t="shared" si="54"/>
        <v>2.6969002531793511E-2</v>
      </c>
      <c r="N459" s="2">
        <f t="shared" si="55"/>
        <v>1.7064457289942849E-2</v>
      </c>
      <c r="O459" s="2">
        <f t="shared" si="57"/>
        <v>1.6905837547097097E-2</v>
      </c>
    </row>
    <row r="460" spans="1:15" x14ac:dyDescent="0.55000000000000004">
      <c r="A460" s="3">
        <v>15</v>
      </c>
      <c r="B460" s="3">
        <v>23</v>
      </c>
      <c r="C460" s="5">
        <f>IF(logVir!C460="","",名目付加価値!C460)</f>
        <v>154550.38833334501</v>
      </c>
      <c r="D460" s="5">
        <f>IF(logVir!D460="","",名目付加価値!D460)</f>
        <v>150853.239947653</v>
      </c>
      <c r="E460" s="5">
        <f>IF(logVir!E460="","",名目付加価値!E460)</f>
        <v>143459.87997737501</v>
      </c>
      <c r="F460" s="5">
        <f>IF(logVir!F460="","",名目付加価値!F460)</f>
        <v>153241.02087478101</v>
      </c>
      <c r="G460" s="5">
        <f>IF(logVir!G460="","",名目付加価値!G460)</f>
        <v>143155.386375831</v>
      </c>
      <c r="I460" s="3">
        <v>15</v>
      </c>
      <c r="J460" s="3">
        <v>23</v>
      </c>
      <c r="K460" s="2">
        <f t="shared" si="52"/>
        <v>2.0558972576652824E-2</v>
      </c>
      <c r="L460" s="2">
        <f t="shared" si="53"/>
        <v>1.9302400804849976E-2</v>
      </c>
      <c r="M460" s="2">
        <f t="shared" si="54"/>
        <v>1.7837427212028981E-2</v>
      </c>
      <c r="N460" s="2">
        <f t="shared" si="55"/>
        <v>1.9859402258467777E-2</v>
      </c>
      <c r="O460" s="2">
        <f t="shared" si="57"/>
        <v>1.8610316346683191E-2</v>
      </c>
    </row>
    <row r="461" spans="1:15" x14ac:dyDescent="0.55000000000000004">
      <c r="A461" s="3">
        <v>15</v>
      </c>
      <c r="B461" s="3">
        <v>24</v>
      </c>
      <c r="C461" s="5">
        <f>IF(logVir!C461="","",名目付加価値!C461)</f>
        <v>90891.993928062293</v>
      </c>
      <c r="D461" s="5">
        <f>IF(logVir!D461="","",名目付加価値!D461)</f>
        <v>97407.449033290599</v>
      </c>
      <c r="E461" s="5">
        <f>IF(logVir!E461="","",名目付加価値!E461)</f>
        <v>92975.237165344399</v>
      </c>
      <c r="F461" s="5">
        <f>IF(logVir!F461="","",名目付加価値!F461)</f>
        <v>87434.057555772102</v>
      </c>
      <c r="G461" s="5">
        <f>IF(logVir!G461="","",名目付加価値!G461)</f>
        <v>82929.142244299306</v>
      </c>
      <c r="I461" s="3">
        <v>15</v>
      </c>
      <c r="J461" s="3">
        <v>24</v>
      </c>
      <c r="K461" s="2">
        <f t="shared" si="52"/>
        <v>1.2090852897592871E-2</v>
      </c>
      <c r="L461" s="2">
        <f t="shared" si="53"/>
        <v>1.2463753667279613E-2</v>
      </c>
      <c r="M461" s="2">
        <f t="shared" si="54"/>
        <v>1.1560298431307165E-2</v>
      </c>
      <c r="N461" s="2">
        <f t="shared" si="55"/>
        <v>1.1331092093865455E-2</v>
      </c>
      <c r="O461" s="2">
        <f t="shared" si="57"/>
        <v>1.0780855758187952E-2</v>
      </c>
    </row>
    <row r="462" spans="1:15" x14ac:dyDescent="0.55000000000000004">
      <c r="A462" s="3">
        <v>15</v>
      </c>
      <c r="B462" s="3">
        <v>25</v>
      </c>
      <c r="C462" s="5">
        <f>IF(logVir!C462="","",名目付加価値!C462)</f>
        <v>313217.92871718598</v>
      </c>
      <c r="D462" s="5">
        <f>IF(logVir!D462="","",名目付加価値!D462)</f>
        <v>292970.56460940698</v>
      </c>
      <c r="E462" s="5">
        <f>IF(logVir!E462="","",名目付加価値!E462)</f>
        <v>282473.700102676</v>
      </c>
      <c r="F462" s="5">
        <f>IF(logVir!F462="","",名目付加価値!F462)</f>
        <v>274677.44182298903</v>
      </c>
      <c r="G462" s="5">
        <f>IF(logVir!G462="","",名目付加価値!G462)</f>
        <v>293611.21925950702</v>
      </c>
      <c r="I462" s="3">
        <v>15</v>
      </c>
      <c r="J462" s="3">
        <v>25</v>
      </c>
      <c r="K462" s="2">
        <f t="shared" si="52"/>
        <v>4.1665626831836861E-2</v>
      </c>
      <c r="L462" s="2">
        <f t="shared" si="53"/>
        <v>3.7486999046731119E-2</v>
      </c>
      <c r="M462" s="2">
        <f t="shared" si="54"/>
        <v>3.5122042941124886E-2</v>
      </c>
      <c r="N462" s="2">
        <f t="shared" si="55"/>
        <v>3.5597059960511802E-2</v>
      </c>
      <c r="O462" s="2">
        <f t="shared" si="57"/>
        <v>3.8169696661007432E-2</v>
      </c>
    </row>
    <row r="463" spans="1:15" x14ac:dyDescent="0.55000000000000004">
      <c r="A463" s="3">
        <v>15</v>
      </c>
      <c r="B463" s="3">
        <v>26</v>
      </c>
      <c r="C463" s="5">
        <f>IF(logVir!C463="","",名目付加価値!C463)</f>
        <v>266178.04765530099</v>
      </c>
      <c r="D463" s="5">
        <f>IF(logVir!D463="","",名目付加価値!D463)</f>
        <v>298690.40276793501</v>
      </c>
      <c r="E463" s="5">
        <f>IF(logVir!E463="","",名目付加価値!E463)</f>
        <v>325514.51908049802</v>
      </c>
      <c r="F463" s="5">
        <f>IF(logVir!F463="","",名目付加価値!F463)</f>
        <v>326491.577270568</v>
      </c>
      <c r="G463" s="5">
        <f>IF(logVir!G463="","",名目付加価値!G463)</f>
        <v>324959.55489550799</v>
      </c>
      <c r="I463" s="3">
        <v>15</v>
      </c>
      <c r="J463" s="3">
        <v>26</v>
      </c>
      <c r="K463" s="2">
        <f t="shared" si="52"/>
        <v>3.5408174908297112E-2</v>
      </c>
      <c r="L463" s="2">
        <f t="shared" si="53"/>
        <v>3.8218879970953197E-2</v>
      </c>
      <c r="M463" s="2">
        <f t="shared" si="54"/>
        <v>4.0473626086071718E-2</v>
      </c>
      <c r="N463" s="2">
        <f t="shared" si="55"/>
        <v>4.2311957529414308E-2</v>
      </c>
      <c r="O463" s="2">
        <f t="shared" si="57"/>
        <v>4.22450057213061E-2</v>
      </c>
    </row>
    <row r="464" spans="1:15" x14ac:dyDescent="0.55000000000000004">
      <c r="A464" s="3">
        <v>15</v>
      </c>
      <c r="B464" s="3">
        <v>27</v>
      </c>
      <c r="C464" s="5">
        <f>IF(logVir!C464="","",名目付加価値!C464)</f>
        <v>482214.50699197798</v>
      </c>
      <c r="D464" s="5">
        <f>IF(logVir!D464="","",名目付加価値!D464)</f>
        <v>496484.16307369701</v>
      </c>
      <c r="E464" s="5">
        <f>IF(logVir!E464="","",名目付加価値!E464)</f>
        <v>505606.67383818299</v>
      </c>
      <c r="F464" s="5">
        <f>IF(logVir!F464="","",名目付加価値!F464)</f>
        <v>513529.98436901398</v>
      </c>
      <c r="G464" s="5">
        <f>IF(logVir!G464="","",名目付加価値!G464)</f>
        <v>532114.52237158897</v>
      </c>
      <c r="I464" s="3">
        <v>15</v>
      </c>
      <c r="J464" s="3">
        <v>27</v>
      </c>
      <c r="K464" s="2">
        <f t="shared" si="52"/>
        <v>6.4146295148281282E-2</v>
      </c>
      <c r="L464" s="2">
        <f t="shared" si="53"/>
        <v>6.3527547119534664E-2</v>
      </c>
      <c r="M464" s="2">
        <f t="shared" si="54"/>
        <v>6.2865814776416978E-2</v>
      </c>
      <c r="N464" s="2">
        <f t="shared" si="55"/>
        <v>6.6551361203097265E-2</v>
      </c>
      <c r="O464" s="2">
        <f t="shared" si="57"/>
        <v>6.9175319523089904E-2</v>
      </c>
    </row>
    <row r="465" spans="1:15" x14ac:dyDescent="0.55000000000000004">
      <c r="A465" s="3">
        <v>15</v>
      </c>
      <c r="B465" s="3">
        <v>28</v>
      </c>
      <c r="C465" s="5">
        <f>IF(logVir!C465="","",名目付加価値!C465)</f>
        <v>411769.54578522203</v>
      </c>
      <c r="D465" s="5">
        <f>IF(logVir!D465="","",名目付加価値!D465)</f>
        <v>414874.03567670402</v>
      </c>
      <c r="E465" s="5">
        <f>IF(logVir!E465="","",名目付加価値!E465)</f>
        <v>415873.14563194697</v>
      </c>
      <c r="F465" s="5">
        <f>IF(logVir!F465="","",名目付加価値!F465)</f>
        <v>416054.43656392698</v>
      </c>
      <c r="G465" s="5">
        <f>IF(logVir!G465="","",名目付加価値!G465)</f>
        <v>433936.742661011</v>
      </c>
      <c r="I465" s="3">
        <v>15</v>
      </c>
      <c r="J465" s="3">
        <v>28</v>
      </c>
      <c r="K465" s="2">
        <f t="shared" si="52"/>
        <v>5.4775396496837422E-2</v>
      </c>
      <c r="L465" s="2">
        <f t="shared" si="53"/>
        <v>5.3085137070547614E-2</v>
      </c>
      <c r="M465" s="2">
        <f t="shared" si="54"/>
        <v>5.1708581979974397E-2</v>
      </c>
      <c r="N465" s="2">
        <f t="shared" si="55"/>
        <v>5.3918933520384627E-2</v>
      </c>
      <c r="O465" s="2">
        <f t="shared" si="57"/>
        <v>5.641212852563747E-2</v>
      </c>
    </row>
    <row r="466" spans="1:15" x14ac:dyDescent="0.55000000000000004">
      <c r="A466" s="3">
        <v>15</v>
      </c>
      <c r="B466" s="3">
        <v>29</v>
      </c>
      <c r="C466" s="5">
        <f>IF(logVir!C466="","",名目付加価値!C466)</f>
        <v>367441.74609904399</v>
      </c>
      <c r="D466" s="5">
        <f>IF(logVir!D466="","",名目付加価値!D466)</f>
        <v>358678.88999456202</v>
      </c>
      <c r="E466" s="5">
        <f>IF(logVir!E466="","",名目付加価値!E466)</f>
        <v>368768.81845416198</v>
      </c>
      <c r="F466" s="5">
        <f>IF(logVir!F466="","",名目付加価値!F466)</f>
        <v>364248.63364533999</v>
      </c>
      <c r="G466" s="5">
        <f>IF(logVir!G466="","",名目付加価値!G466)</f>
        <v>366449.61731417902</v>
      </c>
      <c r="I466" s="3">
        <v>15</v>
      </c>
      <c r="J466" s="3">
        <v>29</v>
      </c>
      <c r="K466" s="2">
        <f t="shared" si="52"/>
        <v>4.8878717569277141E-2</v>
      </c>
      <c r="L466" s="2">
        <f t="shared" si="53"/>
        <v>4.5894696708643309E-2</v>
      </c>
      <c r="M466" s="2">
        <f t="shared" si="54"/>
        <v>4.5851752826500621E-2</v>
      </c>
      <c r="N466" s="2">
        <f t="shared" si="55"/>
        <v>4.7205115812762981E-2</v>
      </c>
      <c r="O466" s="2">
        <f t="shared" si="57"/>
        <v>4.7638747489624642E-2</v>
      </c>
    </row>
    <row r="467" spans="1:15" x14ac:dyDescent="0.55000000000000004">
      <c r="A467" s="3">
        <v>15</v>
      </c>
      <c r="B467" s="3">
        <v>30</v>
      </c>
      <c r="C467" s="5">
        <f>IF(logVir!C467="","",名目付加価値!C467)</f>
        <v>621410.42645993305</v>
      </c>
      <c r="D467" s="5">
        <f>IF(logVir!D467="","",名目付加価値!D467)</f>
        <v>700543.25465169002</v>
      </c>
      <c r="E467" s="5">
        <f>IF(logVir!E467="","",名目付加価値!E467)</f>
        <v>744042.53289839299</v>
      </c>
      <c r="F467" s="5">
        <f>IF(logVir!F467="","",名目付加価値!F467)</f>
        <v>750823.72452949698</v>
      </c>
      <c r="G467" s="5">
        <f>IF(logVir!G467="","",名目付加価値!G467)</f>
        <v>757644.65785483306</v>
      </c>
      <c r="I467" s="3">
        <v>15</v>
      </c>
      <c r="J467" s="3">
        <v>30</v>
      </c>
      <c r="K467" s="2">
        <f t="shared" si="52"/>
        <v>8.2662748726846841E-2</v>
      </c>
      <c r="L467" s="2">
        <f t="shared" si="53"/>
        <v>8.9637893671447005E-2</v>
      </c>
      <c r="M467" s="2">
        <f t="shared" si="54"/>
        <v>9.2512307450151599E-2</v>
      </c>
      <c r="N467" s="2">
        <f t="shared" si="55"/>
        <v>9.7303648106185262E-2</v>
      </c>
      <c r="O467" s="2">
        <f t="shared" si="57"/>
        <v>9.8494420070480163E-2</v>
      </c>
    </row>
    <row r="468" spans="1:15" x14ac:dyDescent="0.55000000000000004">
      <c r="A468" s="3">
        <v>15</v>
      </c>
      <c r="B468" s="3">
        <v>31</v>
      </c>
      <c r="C468" s="5">
        <f>IF(logVir!C468="","",名目付加価値!C468)</f>
        <v>388232.02518658101</v>
      </c>
      <c r="D468" s="5">
        <f>IF(logVir!D468="","",名目付加価値!D468)</f>
        <v>362373.80726485897</v>
      </c>
      <c r="E468" s="5">
        <f>IF(logVir!E468="","",名目付加価値!E468)</f>
        <v>348515.95541018801</v>
      </c>
      <c r="F468" s="5">
        <f>IF(logVir!F468="","",名目付加価値!F468)</f>
        <v>310649.58859486802</v>
      </c>
      <c r="G468" s="5">
        <f>IF(logVir!G468="","",名目付加価値!G468)</f>
        <v>317294.10651581502</v>
      </c>
      <c r="I468" s="3">
        <v>15</v>
      </c>
      <c r="J468" s="3">
        <v>31</v>
      </c>
      <c r="K468" s="2">
        <f t="shared" si="52"/>
        <v>5.1644331957121502E-2</v>
      </c>
      <c r="L468" s="2">
        <f t="shared" si="53"/>
        <v>4.6367479223071127E-2</v>
      </c>
      <c r="M468" s="2">
        <f t="shared" si="54"/>
        <v>4.3333564672160527E-2</v>
      </c>
      <c r="N468" s="2">
        <f t="shared" si="55"/>
        <v>4.0258901344530897E-2</v>
      </c>
      <c r="O468" s="2">
        <f t="shared" si="57"/>
        <v>4.1248491214260337E-2</v>
      </c>
    </row>
    <row r="469" spans="1:15" x14ac:dyDescent="0.55000000000000004">
      <c r="A469" s="3">
        <v>16</v>
      </c>
      <c r="B469" s="3">
        <v>1</v>
      </c>
      <c r="C469" s="5">
        <f>IF(logVir!C469="","",名目付加価値!C469)</f>
        <v>54542.141214198004</v>
      </c>
      <c r="D469" s="5">
        <f>IF(logVir!D469="","",名目付加価値!D469)</f>
        <v>46947.836968252399</v>
      </c>
      <c r="E469" s="5">
        <f>IF(logVir!E469="","",名目付加価値!E469)</f>
        <v>49722.160944656898</v>
      </c>
      <c r="F469" s="5">
        <f>IF(logVir!F469="","",名目付加価値!F469)</f>
        <v>48629.914420848203</v>
      </c>
      <c r="G469" s="5">
        <f>IF(logVir!G469="","",名目付加価値!G469)</f>
        <v>40017.778949637199</v>
      </c>
      <c r="I469" s="3">
        <v>16</v>
      </c>
      <c r="J469" s="3">
        <v>1</v>
      </c>
      <c r="K469" s="2">
        <f t="shared" si="52"/>
        <v>1.4037900989222689E-2</v>
      </c>
      <c r="L469" s="2">
        <f t="shared" si="53"/>
        <v>1.1061839254110696E-2</v>
      </c>
      <c r="M469" s="2">
        <f t="shared" si="54"/>
        <v>1.1334281418619772E-2</v>
      </c>
      <c r="N469" s="2">
        <f t="shared" si="55"/>
        <v>1.1569146635120748E-2</v>
      </c>
      <c r="O469" s="2">
        <f t="shared" si="57"/>
        <v>9.350796500786851E-3</v>
      </c>
    </row>
    <row r="470" spans="1:15" x14ac:dyDescent="0.55000000000000004">
      <c r="A470" s="3">
        <v>16</v>
      </c>
      <c r="B470" s="3">
        <v>2</v>
      </c>
      <c r="C470" s="5">
        <f>IF(logVir!C470="","",名目付加価値!C470)</f>
        <v>3985.9965594243399</v>
      </c>
      <c r="D470" s="5">
        <f>IF(logVir!D470="","",名目付加価値!D470)</f>
        <v>4770.5850057689004</v>
      </c>
      <c r="E470" s="5">
        <f>IF(logVir!E470="","",名目付加価値!E470)</f>
        <v>4108.83375045305</v>
      </c>
      <c r="F470" s="5">
        <f>IF(logVir!F470="","",名目付加価値!F470)</f>
        <v>4141.3991730288599</v>
      </c>
      <c r="G470" s="5">
        <f>IF(logVir!G470="","",名目付加価値!G470)</f>
        <v>4569.1113907662402</v>
      </c>
      <c r="I470" s="3">
        <v>16</v>
      </c>
      <c r="J470" s="3">
        <v>2</v>
      </c>
      <c r="K470" s="2">
        <f t="shared" si="52"/>
        <v>1.0259044437737508E-3</v>
      </c>
      <c r="L470" s="2">
        <f t="shared" si="53"/>
        <v>1.1240442135294121E-3</v>
      </c>
      <c r="M470" s="2">
        <f t="shared" si="54"/>
        <v>9.3661814259829023E-4</v>
      </c>
      <c r="N470" s="2">
        <f t="shared" si="55"/>
        <v>9.8524652732676966E-4</v>
      </c>
      <c r="O470" s="2">
        <f t="shared" si="57"/>
        <v>1.067646229398487E-3</v>
      </c>
    </row>
    <row r="471" spans="1:15" x14ac:dyDescent="0.55000000000000004">
      <c r="A471" s="3">
        <v>16</v>
      </c>
      <c r="B471" s="3">
        <v>3</v>
      </c>
      <c r="C471" s="5">
        <f>IF(logVir!C471="","",名目付加価値!C471)</f>
        <v>53089.759488678697</v>
      </c>
      <c r="D471" s="5">
        <f>IF(logVir!D471="","",名目付加価値!D471)</f>
        <v>61643.413293567399</v>
      </c>
      <c r="E471" s="5">
        <f>IF(logVir!E471="","",名目付加価値!E471)</f>
        <v>60193.503083612501</v>
      </c>
      <c r="F471" s="5">
        <f>IF(logVir!F471="","",名目付加価値!F471)</f>
        <v>53918.131598081498</v>
      </c>
      <c r="G471" s="5">
        <f>IF(logVir!G471="","",名目付加価値!G471)</f>
        <v>50947.717449721298</v>
      </c>
      <c r="I471" s="3">
        <v>16</v>
      </c>
      <c r="J471" s="3">
        <v>3</v>
      </c>
      <c r="K471" s="2">
        <f t="shared" si="52"/>
        <v>1.3664091116571611E-2</v>
      </c>
      <c r="L471" s="2">
        <f t="shared" si="53"/>
        <v>1.4524407788782006E-2</v>
      </c>
      <c r="M471" s="2">
        <f t="shared" si="54"/>
        <v>1.3721248042328601E-2</v>
      </c>
      <c r="N471" s="2">
        <f t="shared" si="55"/>
        <v>1.2827223287946355E-2</v>
      </c>
      <c r="O471" s="2">
        <f t="shared" si="57"/>
        <v>1.1904752101596836E-2</v>
      </c>
    </row>
    <row r="472" spans="1:15" x14ac:dyDescent="0.55000000000000004">
      <c r="A472" s="3">
        <v>16</v>
      </c>
      <c r="B472" s="3">
        <v>4</v>
      </c>
      <c r="C472" s="5">
        <f>IF(logVir!C472="","",名目付加価値!C472)</f>
        <v>27286.197018614199</v>
      </c>
      <c r="D472" s="5">
        <f>IF(logVir!D472="","",名目付加価値!D472)</f>
        <v>22567.874260734599</v>
      </c>
      <c r="E472" s="5">
        <f>IF(logVir!E472="","",名目付加価値!E472)</f>
        <v>22497.4422804612</v>
      </c>
      <c r="F472" s="5">
        <f>IF(logVir!F472="","",名目付加価値!F472)</f>
        <v>18566.467677463301</v>
      </c>
      <c r="G472" s="5">
        <f>IF(logVir!G472="","",名目付加価値!G472)</f>
        <v>18095.962887036701</v>
      </c>
      <c r="I472" s="3">
        <v>16</v>
      </c>
      <c r="J472" s="3">
        <v>4</v>
      </c>
      <c r="K472" s="2">
        <f t="shared" si="52"/>
        <v>7.0228436873325225E-3</v>
      </c>
      <c r="L472" s="2">
        <f t="shared" si="53"/>
        <v>5.3174376819116135E-3</v>
      </c>
      <c r="M472" s="2">
        <f t="shared" si="54"/>
        <v>5.1283439247485777E-3</v>
      </c>
      <c r="N472" s="2">
        <f t="shared" si="55"/>
        <v>4.416997019528298E-3</v>
      </c>
      <c r="O472" s="2">
        <f t="shared" si="57"/>
        <v>4.228412242854012E-3</v>
      </c>
    </row>
    <row r="473" spans="1:15" x14ac:dyDescent="0.55000000000000004">
      <c r="A473" s="3">
        <v>16</v>
      </c>
      <c r="B473" s="3">
        <v>5</v>
      </c>
      <c r="C473" s="5">
        <f>IF(logVir!C473="","",名目付加価値!C473)</f>
        <v>46871.915378654303</v>
      </c>
      <c r="D473" s="5">
        <f>IF(logVir!D473="","",名目付加価値!D473)</f>
        <v>62238.891983864203</v>
      </c>
      <c r="E473" s="5">
        <f>IF(logVir!E473="","",名目付加価値!E473)</f>
        <v>56080.062519653497</v>
      </c>
      <c r="F473" s="5">
        <f>IF(logVir!F473="","",名目付加価値!F473)</f>
        <v>50461.008551831597</v>
      </c>
      <c r="G473" s="5">
        <f>IF(logVir!G473="","",名目付加価値!G473)</f>
        <v>50494.106894029297</v>
      </c>
      <c r="I473" s="3">
        <v>16</v>
      </c>
      <c r="J473" s="3">
        <v>5</v>
      </c>
      <c r="K473" s="2">
        <f t="shared" si="52"/>
        <v>1.2063760105727057E-2</v>
      </c>
      <c r="L473" s="2">
        <f t="shared" si="53"/>
        <v>1.4664714349780035E-2</v>
      </c>
      <c r="M473" s="2">
        <f t="shared" si="54"/>
        <v>1.2783579765952383E-2</v>
      </c>
      <c r="N473" s="2">
        <f t="shared" si="55"/>
        <v>1.2004767317500029E-2</v>
      </c>
      <c r="O473" s="2">
        <f t="shared" si="57"/>
        <v>1.1798758712952682E-2</v>
      </c>
    </row>
    <row r="474" spans="1:15" x14ac:dyDescent="0.55000000000000004">
      <c r="A474" s="3">
        <v>16</v>
      </c>
      <c r="B474" s="3">
        <v>6</v>
      </c>
      <c r="C474" s="5">
        <f>IF(logVir!C474="","",名目付加価値!C474)</f>
        <v>233394.15798786699</v>
      </c>
      <c r="D474" s="5">
        <f>IF(logVir!D474="","",名目付加価値!D474)</f>
        <v>351031.41368499497</v>
      </c>
      <c r="E474" s="5">
        <f>IF(logVir!E474="","",名目付加価値!E474)</f>
        <v>361358.89482019801</v>
      </c>
      <c r="F474" s="5">
        <f>IF(logVir!F474="","",名目付加価値!F474)</f>
        <v>347678.34376917098</v>
      </c>
      <c r="G474" s="5">
        <f>IF(logVir!G474="","",名目付加価値!G474)</f>
        <v>287646.27334340499</v>
      </c>
      <c r="I474" s="3">
        <v>16</v>
      </c>
      <c r="J474" s="3">
        <v>6</v>
      </c>
      <c r="K474" s="2">
        <f t="shared" si="52"/>
        <v>6.0070323759929614E-2</v>
      </c>
      <c r="L474" s="2">
        <f t="shared" si="53"/>
        <v>8.2709946231441719E-2</v>
      </c>
      <c r="M474" s="2">
        <f t="shared" si="54"/>
        <v>8.2372594617766151E-2</v>
      </c>
      <c r="N474" s="2">
        <f t="shared" si="55"/>
        <v>8.271332139538036E-2</v>
      </c>
      <c r="O474" s="2">
        <f t="shared" si="57"/>
        <v>6.7213169667135517E-2</v>
      </c>
    </row>
    <row r="475" spans="1:15" x14ac:dyDescent="0.55000000000000004">
      <c r="A475" s="3">
        <v>16</v>
      </c>
      <c r="B475" s="3">
        <v>7</v>
      </c>
      <c r="C475" s="5">
        <f>IF(logVir!C475="","",名目付加価値!C475)</f>
        <v>31316.295138820798</v>
      </c>
      <c r="D475" s="5">
        <f>IF(logVir!D475="","",名目付加価値!D475)</f>
        <v>28879.482261272002</v>
      </c>
      <c r="E475" s="5">
        <f>IF(logVir!E475="","",名目付加価値!E475)</f>
        <v>33537.7243876633</v>
      </c>
      <c r="F475" s="5">
        <f>IF(logVir!F475="","",名目付加価値!F475)</f>
        <v>33548.154070330798</v>
      </c>
      <c r="G475" s="5">
        <f>IF(logVir!G475="","",名目付加価値!G475)</f>
        <v>29818.157067548502</v>
      </c>
      <c r="I475" s="3">
        <v>16</v>
      </c>
      <c r="J475" s="3">
        <v>7</v>
      </c>
      <c r="K475" s="2">
        <f t="shared" si="52"/>
        <v>8.0600988652349582E-3</v>
      </c>
      <c r="L475" s="2">
        <f t="shared" si="53"/>
        <v>6.804577402195572E-3</v>
      </c>
      <c r="M475" s="2">
        <f t="shared" si="54"/>
        <v>7.6450017281626485E-3</v>
      </c>
      <c r="N475" s="2">
        <f t="shared" si="55"/>
        <v>7.9811679374637567E-3</v>
      </c>
      <c r="O475" s="2">
        <f t="shared" si="57"/>
        <v>6.9674911023434758E-3</v>
      </c>
    </row>
    <row r="476" spans="1:15" x14ac:dyDescent="0.55000000000000004">
      <c r="A476" s="3">
        <v>16</v>
      </c>
      <c r="B476" s="3">
        <v>8</v>
      </c>
      <c r="C476" s="5">
        <f>IF(logVir!C476="","",名目付加価値!C476)</f>
        <v>172688.214880949</v>
      </c>
      <c r="D476" s="5">
        <f>IF(logVir!D476="","",名目付加価値!D476)</f>
        <v>182953.16729233999</v>
      </c>
      <c r="E476" s="5">
        <f>IF(logVir!E476="","",名目付加価値!E476)</f>
        <v>208251.87268284199</v>
      </c>
      <c r="F476" s="5">
        <f>IF(logVir!F476="","",名目付加価値!F476)</f>
        <v>187971.690137464</v>
      </c>
      <c r="G476" s="5">
        <f>IF(logVir!G476="","",名目付加価値!G476)</f>
        <v>239702.04594865299</v>
      </c>
      <c r="I476" s="3">
        <v>16</v>
      </c>
      <c r="J476" s="3">
        <v>8</v>
      </c>
      <c r="K476" s="2">
        <f t="shared" si="52"/>
        <v>4.4446000991859295E-2</v>
      </c>
      <c r="L476" s="2">
        <f t="shared" si="53"/>
        <v>4.3107385948086246E-2</v>
      </c>
      <c r="M476" s="2">
        <f t="shared" si="54"/>
        <v>4.7471495327186732E-2</v>
      </c>
      <c r="N476" s="2">
        <f t="shared" si="55"/>
        <v>4.471881294365377E-2</v>
      </c>
      <c r="O476" s="2">
        <f t="shared" si="57"/>
        <v>5.6010231235195371E-2</v>
      </c>
    </row>
    <row r="477" spans="1:15" x14ac:dyDescent="0.55000000000000004">
      <c r="A477" s="3">
        <v>16</v>
      </c>
      <c r="B477" s="3">
        <v>9</v>
      </c>
      <c r="C477" s="5">
        <f>IF(logVir!C477="","",名目付加価値!C477)</f>
        <v>101619.92320839</v>
      </c>
      <c r="D477" s="5">
        <f>IF(logVir!D477="","",名目付加価値!D477)</f>
        <v>117357.61273694001</v>
      </c>
      <c r="E477" s="5">
        <f>IF(logVir!E477="","",名目付加価値!E477)</f>
        <v>138024.97495950101</v>
      </c>
      <c r="F477" s="5">
        <f>IF(logVir!F477="","",名目付加価値!F477)</f>
        <v>132337.13115318801</v>
      </c>
      <c r="G477" s="5">
        <f>IF(logVir!G477="","",名目付加価値!G477)</f>
        <v>110917.97276932999</v>
      </c>
      <c r="I477" s="3">
        <v>16</v>
      </c>
      <c r="J477" s="3">
        <v>9</v>
      </c>
      <c r="K477" s="2">
        <f t="shared" si="52"/>
        <v>2.6154646458222432E-2</v>
      </c>
      <c r="L477" s="2">
        <f t="shared" si="53"/>
        <v>2.7651775484780733E-2</v>
      </c>
      <c r="M477" s="2">
        <f t="shared" si="54"/>
        <v>3.1463111805019851E-2</v>
      </c>
      <c r="N477" s="2">
        <f t="shared" si="55"/>
        <v>3.1483248404115413E-2</v>
      </c>
      <c r="O477" s="2">
        <f t="shared" si="57"/>
        <v>2.5917765025168273E-2</v>
      </c>
    </row>
    <row r="478" spans="1:15" x14ac:dyDescent="0.55000000000000004">
      <c r="A478" s="3">
        <v>16</v>
      </c>
      <c r="B478" s="3">
        <v>10</v>
      </c>
      <c r="C478" s="5">
        <f>IF(logVir!C478="","",名目付加価値!C478)</f>
        <v>158887.804798945</v>
      </c>
      <c r="D478" s="5">
        <f>IF(logVir!D478="","",名目付加価値!D478)</f>
        <v>212937.71062453499</v>
      </c>
      <c r="E478" s="5">
        <f>IF(logVir!E478="","",名目付加価値!E478)</f>
        <v>260860.84056953399</v>
      </c>
      <c r="F478" s="5">
        <f>IF(logVir!F478="","",名目付加価値!F478)</f>
        <v>236867.48962977601</v>
      </c>
      <c r="G478" s="5">
        <f>IF(logVir!G478="","",名目付加価値!G478)</f>
        <v>265625.45180120098</v>
      </c>
      <c r="I478" s="3">
        <v>16</v>
      </c>
      <c r="J478" s="3">
        <v>10</v>
      </c>
      <c r="K478" s="2">
        <f t="shared" si="52"/>
        <v>4.0894090743579331E-2</v>
      </c>
      <c r="L478" s="2">
        <f t="shared" si="53"/>
        <v>5.0172337602258366E-2</v>
      </c>
      <c r="M478" s="2">
        <f t="shared" si="54"/>
        <v>5.946383105520528E-2</v>
      </c>
      <c r="N478" s="2">
        <f t="shared" si="55"/>
        <v>5.6351214129322022E-2</v>
      </c>
      <c r="O478" s="2">
        <f t="shared" si="57"/>
        <v>6.2067651189449999E-2</v>
      </c>
    </row>
    <row r="479" spans="1:15" x14ac:dyDescent="0.55000000000000004">
      <c r="A479" s="3">
        <v>16</v>
      </c>
      <c r="B479" s="3">
        <v>11</v>
      </c>
      <c r="C479" s="5">
        <f>IF(logVir!C479="","",名目付加価値!C479)</f>
        <v>182243.68711044901</v>
      </c>
      <c r="D479" s="5">
        <f>IF(logVir!D479="","",名目付加価値!D479)</f>
        <v>160276.881217752</v>
      </c>
      <c r="E479" s="5">
        <f>IF(logVir!E479="","",名目付加価値!E479)</f>
        <v>154583.44800205101</v>
      </c>
      <c r="F479" s="5">
        <f>IF(logVir!F479="","",名目付加価値!F479)</f>
        <v>142794.543802634</v>
      </c>
      <c r="G479" s="5">
        <f>IF(logVir!G479="","",名目付加価値!G479)</f>
        <v>154441.634602181</v>
      </c>
      <c r="I479" s="3">
        <v>16</v>
      </c>
      <c r="J479" s="3">
        <v>11</v>
      </c>
      <c r="K479" s="2">
        <f t="shared" si="52"/>
        <v>4.6905361223724747E-2</v>
      </c>
      <c r="L479" s="2">
        <f t="shared" si="53"/>
        <v>3.7764404297899727E-2</v>
      </c>
      <c r="M479" s="2">
        <f t="shared" si="54"/>
        <v>3.5237653976181435E-2</v>
      </c>
      <c r="N479" s="2">
        <f t="shared" si="55"/>
        <v>3.3971086225880943E-2</v>
      </c>
      <c r="O479" s="2">
        <f t="shared" si="57"/>
        <v>3.6087767345393075E-2</v>
      </c>
    </row>
    <row r="480" spans="1:15" x14ac:dyDescent="0.55000000000000004">
      <c r="A480" s="3">
        <v>16</v>
      </c>
      <c r="B480" s="3">
        <v>12</v>
      </c>
      <c r="C480" s="5">
        <f>IF(logVir!C480="","",名目付加価値!C480)</f>
        <v>27391.074091716098</v>
      </c>
      <c r="D480" s="5">
        <f>IF(logVir!D480="","",名目付加価値!D480)</f>
        <v>19542.379960402501</v>
      </c>
      <c r="E480" s="5">
        <f>IF(logVir!E480="","",名目付加価値!E480)</f>
        <v>27544.913612509699</v>
      </c>
      <c r="F480" s="5">
        <f>IF(logVir!F480="","",名目付加価値!F480)</f>
        <v>22997.278582993102</v>
      </c>
      <c r="G480" s="5">
        <f>IF(logVir!G480="","",名目付加価値!G480)</f>
        <v>26011.134322848098</v>
      </c>
      <c r="I480" s="3">
        <v>16</v>
      </c>
      <c r="J480" s="3">
        <v>12</v>
      </c>
      <c r="K480" s="2">
        <f t="shared" si="52"/>
        <v>7.0498366497551397E-3</v>
      </c>
      <c r="L480" s="2">
        <f t="shared" si="53"/>
        <v>4.6045713652560971E-3</v>
      </c>
      <c r="M480" s="2">
        <f t="shared" si="54"/>
        <v>6.2789266718164321E-3</v>
      </c>
      <c r="N480" s="2">
        <f t="shared" si="55"/>
        <v>5.4710951336016875E-3</v>
      </c>
      <c r="O480" s="2">
        <f t="shared" si="57"/>
        <v>6.0779191197413976E-3</v>
      </c>
    </row>
    <row r="481" spans="1:15" x14ac:dyDescent="0.55000000000000004">
      <c r="A481" s="3">
        <v>16</v>
      </c>
      <c r="B481" s="3">
        <v>13</v>
      </c>
      <c r="C481" s="5">
        <f>IF(logVir!C481="","",名目付加価値!C481)</f>
        <v>7218.2919332014899</v>
      </c>
      <c r="D481" s="5">
        <f>IF(logVir!D481="","",名目付加価値!D481)</f>
        <v>5992.8529119109598</v>
      </c>
      <c r="E481" s="5">
        <f>IF(logVir!E481="","",名目付加価値!E481)</f>
        <v>3028.0976215421401</v>
      </c>
      <c r="F481" s="5">
        <f>IF(logVir!F481="","",名目付加価値!F481)</f>
        <v>2769.70392734086</v>
      </c>
      <c r="G481" s="5">
        <f>IF(logVir!G481="","",名目付加価値!G481)</f>
        <v>1995.3749646685001</v>
      </c>
      <c r="I481" s="3">
        <v>16</v>
      </c>
      <c r="J481" s="3">
        <v>13</v>
      </c>
      <c r="K481" s="2">
        <f t="shared" si="52"/>
        <v>1.8578234226567176E-3</v>
      </c>
      <c r="L481" s="2">
        <f t="shared" si="53"/>
        <v>1.4120347148243904E-3</v>
      </c>
      <c r="M481" s="2">
        <f t="shared" si="54"/>
        <v>6.90261846097418E-4</v>
      </c>
      <c r="N481" s="2">
        <f t="shared" si="55"/>
        <v>6.5891768992171998E-4</v>
      </c>
      <c r="O481" s="2">
        <f t="shared" si="57"/>
        <v>4.6625139443299998E-4</v>
      </c>
    </row>
    <row r="482" spans="1:15" x14ac:dyDescent="0.55000000000000004">
      <c r="A482" s="3">
        <v>16</v>
      </c>
      <c r="B482" s="3">
        <v>14</v>
      </c>
      <c r="C482" s="5">
        <f>IF(logVir!C482="","",名目付加価値!C482)</f>
        <v>36703.504373022799</v>
      </c>
      <c r="D482" s="5">
        <f>IF(logVir!D482="","",名目付加価値!D482)</f>
        <v>53820.688287718898</v>
      </c>
      <c r="E482" s="5">
        <f>IF(logVir!E482="","",名目付加価値!E482)</f>
        <v>45723.638202352202</v>
      </c>
      <c r="F482" s="5">
        <f>IF(logVir!F482="","",名目付加価値!F482)</f>
        <v>33468.8048519695</v>
      </c>
      <c r="G482" s="5">
        <f>IF(logVir!G482="","",名目付加価値!G482)</f>
        <v>45114.874067443001</v>
      </c>
      <c r="I482" s="3">
        <v>16</v>
      </c>
      <c r="J482" s="3">
        <v>14</v>
      </c>
      <c r="K482" s="2">
        <f t="shared" si="52"/>
        <v>9.4466434370910346E-3</v>
      </c>
      <c r="L482" s="2">
        <f t="shared" si="53"/>
        <v>1.2681219004550583E-2</v>
      </c>
      <c r="M482" s="2">
        <f t="shared" si="54"/>
        <v>1.0422808925087634E-2</v>
      </c>
      <c r="N482" s="2">
        <f t="shared" si="55"/>
        <v>7.9622906115721336E-3</v>
      </c>
      <c r="O482" s="2">
        <f t="shared" si="57"/>
        <v>1.054181460430877E-2</v>
      </c>
    </row>
    <row r="483" spans="1:15" x14ac:dyDescent="0.55000000000000004">
      <c r="A483" s="3">
        <v>16</v>
      </c>
      <c r="B483" s="3">
        <v>15</v>
      </c>
      <c r="C483" s="5">
        <f>IF(logVir!C483="","",名目付加価値!C483)</f>
        <v>17119.253370735601</v>
      </c>
      <c r="D483" s="5">
        <f>IF(logVir!D483="","",名目付加価値!D483)</f>
        <v>15051.4800824965</v>
      </c>
      <c r="E483" s="5">
        <f>IF(logVir!E483="","",名目付加価値!E483)</f>
        <v>15366.4810865932</v>
      </c>
      <c r="F483" s="5">
        <f>IF(logVir!F483="","",名目付加価値!F483)</f>
        <v>13405.162305054801</v>
      </c>
      <c r="G483" s="5">
        <f>IF(logVir!G483="","",名目付加価値!G483)</f>
        <v>10408.7717887536</v>
      </c>
      <c r="I483" s="3">
        <v>16</v>
      </c>
      <c r="J483" s="3">
        <v>15</v>
      </c>
      <c r="K483" s="2">
        <f t="shared" si="52"/>
        <v>4.4061046830564336E-3</v>
      </c>
      <c r="L483" s="2">
        <f t="shared" si="53"/>
        <v>3.546426501429994E-3</v>
      </c>
      <c r="M483" s="2">
        <f t="shared" si="54"/>
        <v>3.5028248519448431E-3</v>
      </c>
      <c r="N483" s="2">
        <f t="shared" si="55"/>
        <v>3.1891129199331878E-3</v>
      </c>
      <c r="O483" s="2">
        <f t="shared" si="57"/>
        <v>2.4321766318479913E-3</v>
      </c>
    </row>
    <row r="484" spans="1:15" x14ac:dyDescent="0.55000000000000004">
      <c r="A484" s="3">
        <v>16</v>
      </c>
      <c r="B484" s="3">
        <v>16</v>
      </c>
      <c r="C484" s="5">
        <f>IF(logVir!C484="","",名目付加価値!C484)</f>
        <v>141252.395266343</v>
      </c>
      <c r="D484" s="5">
        <f>IF(logVir!D484="","",名目付加価値!D484)</f>
        <v>154027.03061086699</v>
      </c>
      <c r="E484" s="5">
        <f>IF(logVir!E484="","",名目付加価値!E484)</f>
        <v>164580.19546757601</v>
      </c>
      <c r="F484" s="5">
        <f>IF(logVir!F484="","",名目付加価値!F484)</f>
        <v>166350.66188539201</v>
      </c>
      <c r="G484" s="5">
        <f>IF(logVir!G484="","",名目付加価値!G484)</f>
        <v>182582.371469634</v>
      </c>
      <c r="I484" s="3">
        <v>16</v>
      </c>
      <c r="J484" s="3">
        <v>16</v>
      </c>
      <c r="K484" s="2">
        <f t="shared" si="52"/>
        <v>3.6355139257409651E-2</v>
      </c>
      <c r="L484" s="2">
        <f t="shared" si="53"/>
        <v>3.6291815841432193E-2</v>
      </c>
      <c r="M484" s="2">
        <f t="shared" si="54"/>
        <v>3.7516435648024885E-2</v>
      </c>
      <c r="N484" s="2">
        <f t="shared" si="55"/>
        <v>3.9575130310663717E-2</v>
      </c>
      <c r="O484" s="2">
        <f t="shared" si="57"/>
        <v>4.2663302288521859E-2</v>
      </c>
    </row>
    <row r="485" spans="1:15" x14ac:dyDescent="0.55000000000000004">
      <c r="A485" s="3">
        <v>16</v>
      </c>
      <c r="B485" s="3">
        <v>17</v>
      </c>
      <c r="C485" s="5">
        <f>IF(logVir!C485="","",名目付加価値!C485)</f>
        <v>126582.67730311499</v>
      </c>
      <c r="D485" s="5">
        <f>IF(logVir!D485="","",名目付加価値!D485)</f>
        <v>159320.76155066001</v>
      </c>
      <c r="E485" s="5">
        <f>IF(logVir!E485="","",名目付加価値!E485)</f>
        <v>191317.12263723</v>
      </c>
      <c r="F485" s="5">
        <f>IF(logVir!F485="","",名目付加価値!F485)</f>
        <v>192774.00732084599</v>
      </c>
      <c r="G485" s="5">
        <f>IF(logVir!G485="","",名目付加価値!G485)</f>
        <v>111650.842195067</v>
      </c>
      <c r="I485" s="3">
        <v>16</v>
      </c>
      <c r="J485" s="3">
        <v>17</v>
      </c>
      <c r="K485" s="2">
        <f t="shared" si="52"/>
        <v>3.2579489022137816E-2</v>
      </c>
      <c r="L485" s="2">
        <f t="shared" si="53"/>
        <v>3.7539123587475992E-2</v>
      </c>
      <c r="M485" s="2">
        <f t="shared" si="54"/>
        <v>4.3611179944180907E-2</v>
      </c>
      <c r="N485" s="2">
        <f t="shared" si="55"/>
        <v>4.5861293088736807E-2</v>
      </c>
      <c r="O485" s="2">
        <f t="shared" ref="O485:O515" si="58">IF(G485="","",G485/SUMIF($A$4:$A$1460,$I485,G$4:G$1460))</f>
        <v>2.6089011732046728E-2</v>
      </c>
    </row>
    <row r="486" spans="1:15" x14ac:dyDescent="0.55000000000000004">
      <c r="A486" s="3">
        <v>16</v>
      </c>
      <c r="B486" s="3">
        <v>18</v>
      </c>
      <c r="C486" s="5">
        <f>IF(logVir!C486="","",名目付加価値!C486)</f>
        <v>277572.93379494001</v>
      </c>
      <c r="D486" s="5">
        <f>IF(logVir!D486="","",名目付加価値!D486)</f>
        <v>290875.72550007899</v>
      </c>
      <c r="E486" s="5">
        <f>IF(logVir!E486="","",名目付加価値!E486)</f>
        <v>260331.275786905</v>
      </c>
      <c r="F486" s="5">
        <f>IF(logVir!F486="","",名目付加価値!F486)</f>
        <v>261093.744916133</v>
      </c>
      <c r="G486" s="5">
        <f>IF(logVir!G486="","",名目付加価値!G486)</f>
        <v>284810.15203691099</v>
      </c>
      <c r="I486" s="3">
        <v>16</v>
      </c>
      <c r="J486" s="3">
        <v>18</v>
      </c>
      <c r="K486" s="2">
        <f t="shared" si="52"/>
        <v>7.1440931271820218E-2</v>
      </c>
      <c r="L486" s="2">
        <f t="shared" si="53"/>
        <v>6.8536075912944777E-2</v>
      </c>
      <c r="M486" s="2">
        <f t="shared" si="54"/>
        <v>5.9343115539996917E-2</v>
      </c>
      <c r="N486" s="2">
        <f t="shared" si="55"/>
        <v>6.2114685094995264E-2</v>
      </c>
      <c r="O486" s="2">
        <f t="shared" si="58"/>
        <v>6.6550464392513789E-2</v>
      </c>
    </row>
    <row r="487" spans="1:15" x14ac:dyDescent="0.55000000000000004">
      <c r="A487" s="3">
        <v>16</v>
      </c>
      <c r="B487" s="3">
        <v>19</v>
      </c>
      <c r="C487" s="5">
        <f>IF(logVir!C487="","",名目付加価値!C487)</f>
        <v>206543.10915741799</v>
      </c>
      <c r="D487" s="5">
        <f>IF(logVir!D487="","",名目付加価値!D487)</f>
        <v>189714.51673878101</v>
      </c>
      <c r="E487" s="5">
        <f>IF(logVir!E487="","",名目付加価値!E487)</f>
        <v>173501.281732128</v>
      </c>
      <c r="F487" s="5">
        <f>IF(logVir!F487="","",名目付加価値!F487)</f>
        <v>170054.93017538299</v>
      </c>
      <c r="G487" s="5">
        <f>IF(logVir!G487="","",名目付加価値!G487)</f>
        <v>218330.313051948</v>
      </c>
      <c r="I487" s="3">
        <v>16</v>
      </c>
      <c r="J487" s="3">
        <v>19</v>
      </c>
      <c r="K487" s="2">
        <f t="shared" si="52"/>
        <v>5.3159477274120827E-2</v>
      </c>
      <c r="L487" s="2">
        <f t="shared" si="53"/>
        <v>4.4700493651173366E-2</v>
      </c>
      <c r="M487" s="2">
        <f t="shared" si="54"/>
        <v>3.9550017864911247E-2</v>
      </c>
      <c r="N487" s="2">
        <f t="shared" si="55"/>
        <v>4.045638259196243E-2</v>
      </c>
      <c r="O487" s="2">
        <f t="shared" si="58"/>
        <v>5.1016382740061136E-2</v>
      </c>
    </row>
    <row r="488" spans="1:15" x14ac:dyDescent="0.55000000000000004">
      <c r="A488" s="3">
        <v>16</v>
      </c>
      <c r="B488" s="3">
        <v>20</v>
      </c>
      <c r="C488" s="5">
        <f>IF(logVir!C488="","",名目付加価値!C488)</f>
        <v>258627.958477712</v>
      </c>
      <c r="D488" s="5">
        <f>IF(logVir!D488="","",名目付加価値!D488)</f>
        <v>304563.09611387801</v>
      </c>
      <c r="E488" s="5">
        <f>IF(logVir!E488="","",名目付加価値!E488)</f>
        <v>303948.00661020301</v>
      </c>
      <c r="F488" s="5">
        <f>IF(logVir!F488="","",名目付加価値!F488)</f>
        <v>290046.94158596301</v>
      </c>
      <c r="G488" s="5">
        <f>IF(logVir!G488="","",名目付加価値!G488)</f>
        <v>311157.06854315702</v>
      </c>
      <c r="I488" s="3">
        <v>16</v>
      </c>
      <c r="J488" s="3">
        <v>20</v>
      </c>
      <c r="K488" s="2">
        <f t="shared" si="52"/>
        <v>6.6564927473177909E-2</v>
      </c>
      <c r="L488" s="2">
        <f t="shared" si="53"/>
        <v>7.1761091234602073E-2</v>
      </c>
      <c r="M488" s="2">
        <f t="shared" si="54"/>
        <v>6.9285650062213239E-2</v>
      </c>
      <c r="N488" s="2">
        <f t="shared" si="55"/>
        <v>6.9002704163462936E-2</v>
      </c>
      <c r="O488" s="2">
        <f t="shared" si="58"/>
        <v>7.2706844410085014E-2</v>
      </c>
    </row>
    <row r="489" spans="1:15" x14ac:dyDescent="0.55000000000000004">
      <c r="A489" s="3">
        <v>16</v>
      </c>
      <c r="B489" s="3">
        <v>21</v>
      </c>
      <c r="C489" s="5">
        <f>IF(logVir!C489="","",名目付加価値!C489)</f>
        <v>188334.291318612</v>
      </c>
      <c r="D489" s="5">
        <f>IF(logVir!D489="","",名目付加価値!D489)</f>
        <v>206334.57298802899</v>
      </c>
      <c r="E489" s="5">
        <f>IF(logVir!E489="","",名目付加価値!E489)</f>
        <v>202222.25983468301</v>
      </c>
      <c r="F489" s="5">
        <f>IF(logVir!F489="","",名目付加価値!F489)</f>
        <v>178043.08911067899</v>
      </c>
      <c r="G489" s="5">
        <f>IF(logVir!G489="","",名目付加価値!G489)</f>
        <v>194765.52270041101</v>
      </c>
      <c r="I489" s="3">
        <v>16</v>
      </c>
      <c r="J489" s="3">
        <v>21</v>
      </c>
      <c r="K489" s="2">
        <f t="shared" si="52"/>
        <v>4.8472943590961888E-2</v>
      </c>
      <c r="L489" s="2">
        <f t="shared" si="53"/>
        <v>4.8616507731817443E-2</v>
      </c>
      <c r="M489" s="2">
        <f t="shared" si="54"/>
        <v>4.6097031153306066E-2</v>
      </c>
      <c r="N489" s="2">
        <f t="shared" si="55"/>
        <v>4.2356780385536787E-2</v>
      </c>
      <c r="O489" s="2">
        <f t="shared" si="58"/>
        <v>4.5510091163053823E-2</v>
      </c>
    </row>
    <row r="490" spans="1:15" x14ac:dyDescent="0.55000000000000004">
      <c r="A490" s="3">
        <v>16</v>
      </c>
      <c r="B490" s="3">
        <v>22</v>
      </c>
      <c r="C490" s="5">
        <f>IF(logVir!C490="","",名目付加価値!C490)</f>
        <v>92671.723457890505</v>
      </c>
      <c r="D490" s="5">
        <f>IF(logVir!D490="","",名目付加価値!D490)</f>
        <v>95919.137266303296</v>
      </c>
      <c r="E490" s="5">
        <f>IF(logVir!E490="","",名目付加価値!E490)</f>
        <v>98822.075431434001</v>
      </c>
      <c r="F490" s="5">
        <f>IF(logVir!F490="","",名目付加価値!F490)</f>
        <v>62837.9000196622</v>
      </c>
      <c r="G490" s="5">
        <f>IF(logVir!G490="","",名目付加価値!G490)</f>
        <v>57638.982878117196</v>
      </c>
      <c r="I490" s="3">
        <v>16</v>
      </c>
      <c r="J490" s="3">
        <v>22</v>
      </c>
      <c r="K490" s="2">
        <f t="shared" si="52"/>
        <v>2.3851584287707568E-2</v>
      </c>
      <c r="L490" s="2">
        <f t="shared" si="53"/>
        <v>2.260044650300579E-2</v>
      </c>
      <c r="M490" s="2">
        <f t="shared" si="54"/>
        <v>2.2526720320113248E-2</v>
      </c>
      <c r="N490" s="2">
        <f t="shared" si="55"/>
        <v>1.4949252702342078E-2</v>
      </c>
      <c r="O490" s="2">
        <f t="shared" si="58"/>
        <v>1.3468273691148913E-2</v>
      </c>
    </row>
    <row r="491" spans="1:15" x14ac:dyDescent="0.55000000000000004">
      <c r="A491" s="3">
        <v>16</v>
      </c>
      <c r="B491" s="3">
        <v>23</v>
      </c>
      <c r="C491" s="5">
        <f>IF(logVir!C491="","",名目付加価値!C491)</f>
        <v>76478.317663786002</v>
      </c>
      <c r="D491" s="5">
        <f>IF(logVir!D491="","",名目付加価値!D491)</f>
        <v>72203.145175576603</v>
      </c>
      <c r="E491" s="5">
        <f>IF(logVir!E491="","",名目付加価値!E491)</f>
        <v>64183.6524205557</v>
      </c>
      <c r="F491" s="5">
        <f>IF(logVir!F491="","",名目付加価値!F491)</f>
        <v>68449.539940709394</v>
      </c>
      <c r="G491" s="5">
        <f>IF(logVir!G491="","",名目付加価値!G491)</f>
        <v>64173.337481046103</v>
      </c>
      <c r="I491" s="3">
        <v>16</v>
      </c>
      <c r="J491" s="3">
        <v>23</v>
      </c>
      <c r="K491" s="2">
        <f t="shared" si="52"/>
        <v>1.9683771617442079E-2</v>
      </c>
      <c r="L491" s="2">
        <f t="shared" si="53"/>
        <v>1.7012489544801657E-2</v>
      </c>
      <c r="M491" s="2">
        <f t="shared" si="54"/>
        <v>1.463081179877055E-2</v>
      </c>
      <c r="N491" s="2">
        <f t="shared" si="55"/>
        <v>1.6284272224446349E-2</v>
      </c>
      <c r="O491" s="2">
        <f t="shared" si="58"/>
        <v>1.4995130547269411E-2</v>
      </c>
    </row>
    <row r="492" spans="1:15" x14ac:dyDescent="0.55000000000000004">
      <c r="A492" s="3">
        <v>16</v>
      </c>
      <c r="B492" s="3">
        <v>24</v>
      </c>
      <c r="C492" s="5">
        <f>IF(logVir!C492="","",名目付加価値!C492)</f>
        <v>54564.358964716201</v>
      </c>
      <c r="D492" s="5">
        <f>IF(logVir!D492="","",名目付加価値!D492)</f>
        <v>59006.919141704398</v>
      </c>
      <c r="E492" s="5">
        <f>IF(logVir!E492="","",名目付加価値!E492)</f>
        <v>55978.468439916898</v>
      </c>
      <c r="F492" s="5">
        <f>IF(logVir!F492="","",名目付加価値!F492)</f>
        <v>56299.007913492802</v>
      </c>
      <c r="G492" s="5">
        <f>IF(logVir!G492="","",名目付加価値!G492)</f>
        <v>58560.313339628403</v>
      </c>
      <c r="I492" s="3">
        <v>16</v>
      </c>
      <c r="J492" s="3">
        <v>24</v>
      </c>
      <c r="K492" s="2">
        <f t="shared" si="52"/>
        <v>1.4043619330582865E-2</v>
      </c>
      <c r="L492" s="2">
        <f t="shared" si="53"/>
        <v>1.3903197603485646E-2</v>
      </c>
      <c r="M492" s="2">
        <f t="shared" si="54"/>
        <v>1.2760421160849078E-2</v>
      </c>
      <c r="N492" s="2">
        <f t="shared" si="55"/>
        <v>1.3393638169426602E-2</v>
      </c>
      <c r="O492" s="2">
        <f t="shared" si="58"/>
        <v>1.3683557344607283E-2</v>
      </c>
    </row>
    <row r="493" spans="1:15" x14ac:dyDescent="0.55000000000000004">
      <c r="A493" s="3">
        <v>16</v>
      </c>
      <c r="B493" s="3">
        <v>25</v>
      </c>
      <c r="C493" s="5">
        <f>IF(logVir!C493="","",名目付加価値!C493)</f>
        <v>158960.69271689799</v>
      </c>
      <c r="D493" s="5">
        <f>IF(logVir!D493="","",名目付加価値!D493)</f>
        <v>152310.24277042001</v>
      </c>
      <c r="E493" s="5">
        <f>IF(logVir!E493="","",名目付加価値!E493)</f>
        <v>152830.493337844</v>
      </c>
      <c r="F493" s="5">
        <f>IF(logVir!F493="","",名目付加価値!F493)</f>
        <v>150903.71728173099</v>
      </c>
      <c r="G493" s="5">
        <f>IF(logVir!G493="","",名目付加価値!G493)</f>
        <v>164974.901452961</v>
      </c>
      <c r="I493" s="3">
        <v>16</v>
      </c>
      <c r="J493" s="3">
        <v>25</v>
      </c>
      <c r="K493" s="2">
        <f t="shared" si="52"/>
        <v>4.0912850428343382E-2</v>
      </c>
      <c r="L493" s="2">
        <f t="shared" si="53"/>
        <v>3.5887306659522944E-2</v>
      </c>
      <c r="M493" s="2">
        <f t="shared" si="54"/>
        <v>3.4838063912098767E-2</v>
      </c>
      <c r="N493" s="2">
        <f t="shared" si="55"/>
        <v>3.590027360337477E-2</v>
      </c>
      <c r="O493" s="2">
        <f t="shared" si="58"/>
        <v>3.854903424713902E-2</v>
      </c>
    </row>
    <row r="494" spans="1:15" x14ac:dyDescent="0.55000000000000004">
      <c r="A494" s="3">
        <v>16</v>
      </c>
      <c r="B494" s="3">
        <v>26</v>
      </c>
      <c r="C494" s="5">
        <f>IF(logVir!C494="","",名目付加価値!C494)</f>
        <v>113412.036259639</v>
      </c>
      <c r="D494" s="5">
        <f>IF(logVir!D494="","",名目付加価値!D494)</f>
        <v>128529.937451358</v>
      </c>
      <c r="E494" s="5">
        <f>IF(logVir!E494="","",名目付加価値!E494)</f>
        <v>155533.87330066401</v>
      </c>
      <c r="F494" s="5">
        <f>IF(logVir!F494="","",名目付加価値!F494)</f>
        <v>157000.75056120599</v>
      </c>
      <c r="G494" s="5">
        <f>IF(logVir!G494="","",名目付加価値!G494)</f>
        <v>156830.09361752099</v>
      </c>
      <c r="I494" s="3">
        <v>16</v>
      </c>
      <c r="J494" s="3">
        <v>26</v>
      </c>
      <c r="K494" s="2">
        <f t="shared" si="52"/>
        <v>2.918966693563748E-2</v>
      </c>
      <c r="L494" s="2">
        <f t="shared" si="53"/>
        <v>3.028419623228382E-2</v>
      </c>
      <c r="M494" s="2">
        <f t="shared" si="54"/>
        <v>3.5454305617968397E-2</v>
      </c>
      <c r="N494" s="2">
        <f t="shared" si="55"/>
        <v>3.7350769103716784E-2</v>
      </c>
      <c r="O494" s="2">
        <f t="shared" si="58"/>
        <v>3.6645869138873952E-2</v>
      </c>
    </row>
    <row r="495" spans="1:15" x14ac:dyDescent="0.55000000000000004">
      <c r="A495" s="3">
        <v>16</v>
      </c>
      <c r="B495" s="3">
        <v>27</v>
      </c>
      <c r="C495" s="5">
        <f>IF(logVir!C495="","",名目付加価値!C495)</f>
        <v>226112.19455692099</v>
      </c>
      <c r="D495" s="5">
        <f>IF(logVir!D495="","",名目付加価値!D495)</f>
        <v>237588.61485396701</v>
      </c>
      <c r="E495" s="5">
        <f>IF(logVir!E495="","",名目付加価値!E495)</f>
        <v>253709.92874162001</v>
      </c>
      <c r="F495" s="5">
        <f>IF(logVir!F495="","",名目付加価値!F495)</f>
        <v>265707.00252306799</v>
      </c>
      <c r="G495" s="5">
        <f>IF(logVir!G495="","",名目付加価値!G495)</f>
        <v>267369.81353400898</v>
      </c>
      <c r="I495" s="3">
        <v>16</v>
      </c>
      <c r="J495" s="3">
        <v>27</v>
      </c>
      <c r="K495" s="2">
        <f t="shared" si="52"/>
        <v>5.8196112748497036E-2</v>
      </c>
      <c r="L495" s="2">
        <f t="shared" si="53"/>
        <v>5.5980578357606739E-2</v>
      </c>
      <c r="M495" s="2">
        <f t="shared" si="54"/>
        <v>5.7833764189295596E-2</v>
      </c>
      <c r="N495" s="2">
        <f t="shared" si="55"/>
        <v>6.3212187616968368E-2</v>
      </c>
      <c r="O495" s="2">
        <f t="shared" si="58"/>
        <v>6.2475249312468652E-2</v>
      </c>
    </row>
    <row r="496" spans="1:15" x14ac:dyDescent="0.55000000000000004">
      <c r="A496" s="3">
        <v>16</v>
      </c>
      <c r="B496" s="3">
        <v>28</v>
      </c>
      <c r="C496" s="5">
        <f>IF(logVir!C496="","",名目付加価値!C496)</f>
        <v>184796.63429175501</v>
      </c>
      <c r="D496" s="5">
        <f>IF(logVir!D496="","",名目付加価値!D496)</f>
        <v>184142.14346219201</v>
      </c>
      <c r="E496" s="5">
        <f>IF(logVir!E496="","",名目付加価値!E496)</f>
        <v>185583.71393723</v>
      </c>
      <c r="F496" s="5">
        <f>IF(logVir!F496="","",名目付加価値!F496)</f>
        <v>182793.47929595999</v>
      </c>
      <c r="G496" s="5">
        <f>IF(logVir!G496="","",名目付加価値!G496)</f>
        <v>190156.51581882901</v>
      </c>
      <c r="I496" s="3">
        <v>16</v>
      </c>
      <c r="J496" s="3">
        <v>28</v>
      </c>
      <c r="K496" s="2">
        <f t="shared" si="52"/>
        <v>4.7562431499369874E-2</v>
      </c>
      <c r="L496" s="2">
        <f t="shared" si="53"/>
        <v>4.3387532257633275E-2</v>
      </c>
      <c r="M496" s="2">
        <f t="shared" si="54"/>
        <v>4.2304236189944375E-2</v>
      </c>
      <c r="N496" s="2">
        <f t="shared" si="55"/>
        <v>4.3486907001675616E-2</v>
      </c>
      <c r="O496" s="2">
        <f t="shared" si="58"/>
        <v>4.4433122711740256E-2</v>
      </c>
    </row>
    <row r="497" spans="1:15" x14ac:dyDescent="0.55000000000000004">
      <c r="A497" s="3">
        <v>16</v>
      </c>
      <c r="B497" s="3">
        <v>29</v>
      </c>
      <c r="C497" s="5">
        <f>IF(logVir!C497="","",名目付加価値!C497)</f>
        <v>156262.261442958</v>
      </c>
      <c r="D497" s="5">
        <f>IF(logVir!D497="","",名目付加価値!D497)</f>
        <v>154454.64203636601</v>
      </c>
      <c r="E497" s="5">
        <f>IF(logVir!E497="","",名目付加価値!E497)</f>
        <v>162275.520052042</v>
      </c>
      <c r="F497" s="5">
        <f>IF(logVir!F497="","",名目付加価値!F497)</f>
        <v>162723.74863173201</v>
      </c>
      <c r="G497" s="5">
        <f>IF(logVir!G497="","",名目付加価値!G497)</f>
        <v>162742.22265328999</v>
      </c>
      <c r="I497" s="3">
        <v>16</v>
      </c>
      <c r="J497" s="3">
        <v>29</v>
      </c>
      <c r="K497" s="2">
        <f t="shared" si="52"/>
        <v>4.021833587122272E-2</v>
      </c>
      <c r="L497" s="2">
        <f t="shared" si="53"/>
        <v>3.6392569553584893E-2</v>
      </c>
      <c r="M497" s="2">
        <f t="shared" si="54"/>
        <v>3.6991079564500845E-2</v>
      </c>
      <c r="N497" s="2">
        <f t="shared" si="55"/>
        <v>3.8712280935661189E-2</v>
      </c>
      <c r="O497" s="2">
        <f t="shared" si="58"/>
        <v>3.8027333001959499E-2</v>
      </c>
    </row>
    <row r="498" spans="1:15" x14ac:dyDescent="0.55000000000000004">
      <c r="A498" s="3">
        <v>16</v>
      </c>
      <c r="B498" s="3">
        <v>30</v>
      </c>
      <c r="C498" s="5">
        <f>IF(logVir!C498="","",名目付加価値!C498)</f>
        <v>289993.350316483</v>
      </c>
      <c r="D498" s="5">
        <f>IF(logVir!D498="","",名目付加価値!D498)</f>
        <v>331378.31817754399</v>
      </c>
      <c r="E498" s="5">
        <f>IF(logVir!E498="","",名目付加価値!E498)</f>
        <v>353888.86100112699</v>
      </c>
      <c r="F498" s="5">
        <f>IF(logVir!F498="","",名目付加価値!F498)</f>
        <v>355745.98678434902</v>
      </c>
      <c r="G498" s="5">
        <f>IF(logVir!G498="","",名目付加価値!G498)</f>
        <v>364475.14692324097</v>
      </c>
      <c r="I498" s="3">
        <v>16</v>
      </c>
      <c r="J498" s="3">
        <v>30</v>
      </c>
      <c r="K498" s="2">
        <f t="shared" si="52"/>
        <v>7.4637662707236235E-2</v>
      </c>
      <c r="L498" s="2">
        <f t="shared" si="53"/>
        <v>7.8079288092790522E-2</v>
      </c>
      <c r="M498" s="2">
        <f t="shared" si="54"/>
        <v>8.066978315697311E-2</v>
      </c>
      <c r="N498" s="2">
        <f t="shared" si="55"/>
        <v>8.4632628598651699E-2</v>
      </c>
      <c r="O498" s="2">
        <f t="shared" si="58"/>
        <v>8.5165469397059407E-2</v>
      </c>
    </row>
    <row r="499" spans="1:15" x14ac:dyDescent="0.55000000000000004">
      <c r="A499" s="3">
        <v>16</v>
      </c>
      <c r="B499" s="3">
        <v>31</v>
      </c>
      <c r="C499" s="5">
        <f>IF(logVir!C499="","",名目付加価値!C499)</f>
        <v>178825.60936318399</v>
      </c>
      <c r="D499" s="5">
        <f>IF(logVir!D499="","",名目付加価値!D499)</f>
        <v>177744.68892569901</v>
      </c>
      <c r="E499" s="5">
        <f>IF(logVir!E499="","",名目付加価値!E499)</f>
        <v>167292.89502995301</v>
      </c>
      <c r="F499" s="5">
        <f>IF(logVir!F499="","",名目付加価値!F499)</f>
        <v>153034.39691059201</v>
      </c>
      <c r="G499" s="5">
        <f>IF(logVir!G499="","",名目付加価値!G499)</f>
        <v>153587.823947825</v>
      </c>
      <c r="I499" s="3">
        <v>16</v>
      </c>
      <c r="J499" s="3">
        <v>31</v>
      </c>
      <c r="K499" s="2">
        <f t="shared" si="52"/>
        <v>4.6025626106595142E-2</v>
      </c>
      <c r="L499" s="2">
        <f t="shared" si="53"/>
        <v>4.1880165395001834E-2</v>
      </c>
      <c r="M499" s="2">
        <f t="shared" si="54"/>
        <v>3.8134801778136766E-2</v>
      </c>
      <c r="N499" s="2">
        <f t="shared" si="55"/>
        <v>3.6407166230111331E-2</v>
      </c>
      <c r="O499" s="2">
        <f t="shared" si="58"/>
        <v>3.5888260778845882E-2</v>
      </c>
    </row>
    <row r="500" spans="1:15" x14ac:dyDescent="0.55000000000000004">
      <c r="A500" s="3">
        <v>17</v>
      </c>
      <c r="B500" s="3">
        <v>1</v>
      </c>
      <c r="C500" s="5">
        <f>IF(logVir!C500="","",名目付加価値!C500)</f>
        <v>46312.167289748402</v>
      </c>
      <c r="D500" s="5">
        <f>IF(logVir!D500="","",名目付加価値!D500)</f>
        <v>43221.942119124302</v>
      </c>
      <c r="E500" s="5">
        <f>IF(logVir!E500="","",名目付加価値!E500)</f>
        <v>44607.4128554419</v>
      </c>
      <c r="F500" s="5">
        <f>IF(logVir!F500="","",名目付加価値!F500)</f>
        <v>44007.026883784398</v>
      </c>
      <c r="G500" s="5">
        <f>IF(logVir!G500="","",名目付加価値!G500)</f>
        <v>36421.6979966363</v>
      </c>
      <c r="I500" s="3">
        <v>17</v>
      </c>
      <c r="J500" s="3">
        <v>1</v>
      </c>
      <c r="K500" s="2">
        <f t="shared" si="52"/>
        <v>1.2254304300641667E-2</v>
      </c>
      <c r="L500" s="2">
        <f t="shared" si="53"/>
        <v>1.0499548566158026E-2</v>
      </c>
      <c r="M500" s="2">
        <f t="shared" si="54"/>
        <v>1.0723813117185718E-2</v>
      </c>
      <c r="N500" s="2">
        <f t="shared" si="55"/>
        <v>1.1194357921472891E-2</v>
      </c>
      <c r="O500" s="2">
        <f t="shared" si="58"/>
        <v>9.1410127996785721E-3</v>
      </c>
    </row>
    <row r="501" spans="1:15" x14ac:dyDescent="0.55000000000000004">
      <c r="A501" s="3">
        <v>17</v>
      </c>
      <c r="B501" s="3">
        <v>2</v>
      </c>
      <c r="C501" s="5">
        <f>IF(logVir!C501="","",名目付加価値!C501)</f>
        <v>2124.4211072104299</v>
      </c>
      <c r="D501" s="5">
        <f>IF(logVir!D501="","",名目付加価値!D501)</f>
        <v>2649.5795155760402</v>
      </c>
      <c r="E501" s="5">
        <f>IF(logVir!E501="","",名目付加価値!E501)</f>
        <v>2544.0823496879002</v>
      </c>
      <c r="F501" s="5">
        <f>IF(logVir!F501="","",名目付加価値!F501)</f>
        <v>2624.73047663956</v>
      </c>
      <c r="G501" s="5">
        <f>IF(logVir!G501="","",名目付加価値!G501)</f>
        <v>3008.5545033755502</v>
      </c>
      <c r="I501" s="3">
        <v>17</v>
      </c>
      <c r="J501" s="3">
        <v>2</v>
      </c>
      <c r="K501" s="2">
        <f t="shared" si="52"/>
        <v>5.6212663397045115E-4</v>
      </c>
      <c r="L501" s="2">
        <f t="shared" si="53"/>
        <v>6.4364041594926192E-4</v>
      </c>
      <c r="M501" s="2">
        <f t="shared" si="54"/>
        <v>6.1160829392183536E-4</v>
      </c>
      <c r="N501" s="2">
        <f t="shared" si="55"/>
        <v>6.6767001734734425E-4</v>
      </c>
      <c r="O501" s="2">
        <f t="shared" si="58"/>
        <v>7.5507833891836598E-4</v>
      </c>
    </row>
    <row r="502" spans="1:15" x14ac:dyDescent="0.55000000000000004">
      <c r="A502" s="3">
        <v>17</v>
      </c>
      <c r="B502" s="3">
        <v>3</v>
      </c>
      <c r="C502" s="5">
        <f>IF(logVir!C502="","",名目付加価値!C502)</f>
        <v>57605.227582460197</v>
      </c>
      <c r="D502" s="5">
        <f>IF(logVir!D502="","",名目付加価値!D502)</f>
        <v>64961.285625948098</v>
      </c>
      <c r="E502" s="5">
        <f>IF(logVir!E502="","",名目付加価値!E502)</f>
        <v>66813.6680970413</v>
      </c>
      <c r="F502" s="5">
        <f>IF(logVir!F502="","",名目付加価値!F502)</f>
        <v>55399.241040466397</v>
      </c>
      <c r="G502" s="5">
        <f>IF(logVir!G502="","",名目付加価値!G502)</f>
        <v>54808.517955966599</v>
      </c>
      <c r="I502" s="3">
        <v>17</v>
      </c>
      <c r="J502" s="3">
        <v>3</v>
      </c>
      <c r="K502" s="2">
        <f t="shared" si="52"/>
        <v>1.5242473617930716E-2</v>
      </c>
      <c r="L502" s="2">
        <f t="shared" si="53"/>
        <v>1.5780507305059626E-2</v>
      </c>
      <c r="M502" s="2">
        <f t="shared" si="54"/>
        <v>1.6062291993222715E-2</v>
      </c>
      <c r="N502" s="2">
        <f t="shared" si="55"/>
        <v>1.409227063720239E-2</v>
      </c>
      <c r="O502" s="2">
        <f t="shared" si="58"/>
        <v>1.3755683884182817E-2</v>
      </c>
    </row>
    <row r="503" spans="1:15" x14ac:dyDescent="0.55000000000000004">
      <c r="A503" s="3">
        <v>17</v>
      </c>
      <c r="B503" s="3">
        <v>4</v>
      </c>
      <c r="C503" s="5">
        <f>IF(logVir!C503="","",名目付加価値!C503)</f>
        <v>64258.649989971702</v>
      </c>
      <c r="D503" s="5">
        <f>IF(logVir!D503="","",名目付加価値!D503)</f>
        <v>83054.032232965299</v>
      </c>
      <c r="E503" s="5">
        <f>IF(logVir!E503="","",名目付加価値!E503)</f>
        <v>71379.042215497306</v>
      </c>
      <c r="F503" s="5">
        <f>IF(logVir!F503="","",名目付加価値!F503)</f>
        <v>61123.055719644202</v>
      </c>
      <c r="G503" s="5">
        <f>IF(logVir!G503="","",名目付加価値!G503)</f>
        <v>51174.812761644098</v>
      </c>
      <c r="I503" s="3">
        <v>17</v>
      </c>
      <c r="J503" s="3">
        <v>4</v>
      </c>
      <c r="K503" s="2">
        <f t="shared" si="52"/>
        <v>1.7002984248155571E-2</v>
      </c>
      <c r="L503" s="2">
        <f t="shared" si="53"/>
        <v>2.0175628449130435E-2</v>
      </c>
      <c r="M503" s="2">
        <f t="shared" si="54"/>
        <v>1.7159827486146646E-2</v>
      </c>
      <c r="N503" s="2">
        <f t="shared" si="55"/>
        <v>1.5548275160391546E-2</v>
      </c>
      <c r="O503" s="2">
        <f t="shared" si="58"/>
        <v>1.2843707026469371E-2</v>
      </c>
    </row>
    <row r="504" spans="1:15" x14ac:dyDescent="0.55000000000000004">
      <c r="A504" s="3">
        <v>17</v>
      </c>
      <c r="B504" s="3">
        <v>5</v>
      </c>
      <c r="C504" s="5">
        <f>IF(logVir!C504="","",名目付加価値!C504)</f>
        <v>8774.0020343101605</v>
      </c>
      <c r="D504" s="5">
        <f>IF(logVir!D504="","",名目付加価値!D504)</f>
        <v>7730.0130363828903</v>
      </c>
      <c r="E504" s="5">
        <f>IF(logVir!E504="","",名目付加価値!E504)</f>
        <v>9676.7981692085395</v>
      </c>
      <c r="F504" s="5">
        <f>IF(logVir!F504="","",名目付加価値!F504)</f>
        <v>7644.2817992912796</v>
      </c>
      <c r="G504" s="5">
        <f>IF(logVir!G504="","",名目付加価値!G504)</f>
        <v>8161.4128912040596</v>
      </c>
      <c r="I504" s="3">
        <v>17</v>
      </c>
      <c r="J504" s="3">
        <v>5</v>
      </c>
      <c r="K504" s="2">
        <f t="shared" si="52"/>
        <v>2.3216207997824806E-3</v>
      </c>
      <c r="L504" s="2">
        <f t="shared" si="53"/>
        <v>1.8777880704399315E-3</v>
      </c>
      <c r="M504" s="2">
        <f t="shared" si="54"/>
        <v>2.3263437284652467E-3</v>
      </c>
      <c r="N504" s="2">
        <f t="shared" si="55"/>
        <v>1.9445264216519714E-3</v>
      </c>
      <c r="O504" s="2">
        <f t="shared" si="58"/>
        <v>2.0483278870976301E-3</v>
      </c>
    </row>
    <row r="505" spans="1:15" x14ac:dyDescent="0.55000000000000004">
      <c r="A505" s="3">
        <v>17</v>
      </c>
      <c r="B505" s="3">
        <v>6</v>
      </c>
      <c r="C505" s="5">
        <f>IF(logVir!C505="","",名目付加価値!C505)</f>
        <v>61209.562798109997</v>
      </c>
      <c r="D505" s="5">
        <f>IF(logVir!D505="","",名目付加価値!D505)</f>
        <v>99962.974747055297</v>
      </c>
      <c r="E505" s="5">
        <f>IF(logVir!E505="","",名目付加価値!E505)</f>
        <v>109768.067115087</v>
      </c>
      <c r="F505" s="5">
        <f>IF(logVir!F505="","",名目付加価値!F505)</f>
        <v>98624.214794412605</v>
      </c>
      <c r="G505" s="5">
        <f>IF(logVir!G505="","",名目付加価値!G505)</f>
        <v>97014.533590165403</v>
      </c>
      <c r="I505" s="3">
        <v>17</v>
      </c>
      <c r="J505" s="3">
        <v>6</v>
      </c>
      <c r="K505" s="2">
        <f t="shared" si="52"/>
        <v>1.6196188875041317E-2</v>
      </c>
      <c r="L505" s="2">
        <f t="shared" si="53"/>
        <v>2.4283177865576211E-2</v>
      </c>
      <c r="M505" s="2">
        <f t="shared" si="54"/>
        <v>2.6388713503551407E-2</v>
      </c>
      <c r="N505" s="2">
        <f t="shared" si="55"/>
        <v>2.5087692541658355E-2</v>
      </c>
      <c r="O505" s="2">
        <f t="shared" si="58"/>
        <v>2.4348428054739499E-2</v>
      </c>
    </row>
    <row r="506" spans="1:15" x14ac:dyDescent="0.55000000000000004">
      <c r="A506" s="3">
        <v>17</v>
      </c>
      <c r="B506" s="3">
        <v>7</v>
      </c>
      <c r="C506" s="5">
        <f>IF(logVir!C506="","",名目付加価値!C506)</f>
        <v>20027.475366557399</v>
      </c>
      <c r="D506" s="5">
        <f>IF(logVir!D506="","",名目付加価値!D506)</f>
        <v>33580.721098949602</v>
      </c>
      <c r="E506" s="5">
        <f>IF(logVir!E506="","",名目付加価値!E506)</f>
        <v>31363.369196996799</v>
      </c>
      <c r="F506" s="5">
        <f>IF(logVir!F506="","",名目付加価値!F506)</f>
        <v>23430.551529380002</v>
      </c>
      <c r="G506" s="5">
        <f>IF(logVir!G506="","",名目付加価値!G506)</f>
        <v>22088.667527506899</v>
      </c>
      <c r="I506" s="3">
        <v>17</v>
      </c>
      <c r="J506" s="3">
        <v>7</v>
      </c>
      <c r="K506" s="2">
        <f t="shared" si="52"/>
        <v>5.2993153177205293E-3</v>
      </c>
      <c r="L506" s="2">
        <f t="shared" si="53"/>
        <v>8.1574865630349037E-3</v>
      </c>
      <c r="M506" s="2">
        <f t="shared" si="54"/>
        <v>7.5398882935409119E-3</v>
      </c>
      <c r="N506" s="2">
        <f t="shared" si="55"/>
        <v>5.9601840590153971E-3</v>
      </c>
      <c r="O506" s="2">
        <f t="shared" si="58"/>
        <v>5.5437501188284116E-3</v>
      </c>
    </row>
    <row r="507" spans="1:15" x14ac:dyDescent="0.55000000000000004">
      <c r="A507" s="3">
        <v>17</v>
      </c>
      <c r="B507" s="3">
        <v>8</v>
      </c>
      <c r="C507" s="5">
        <f>IF(logVir!C507="","",名目付加価値!C507)</f>
        <v>42500.524697962202</v>
      </c>
      <c r="D507" s="5">
        <f>IF(logVir!D507="","",名目付加価値!D507)</f>
        <v>41191.076760736498</v>
      </c>
      <c r="E507" s="5">
        <f>IF(logVir!E507="","",名目付加価値!E507)</f>
        <v>52299.362852908896</v>
      </c>
      <c r="F507" s="5">
        <f>IF(logVir!F507="","",名目付加価値!F507)</f>
        <v>49897.793681585099</v>
      </c>
      <c r="G507" s="5">
        <f>IF(logVir!G507="","",名目付加価値!G507)</f>
        <v>57337.860613445198</v>
      </c>
      <c r="I507" s="3">
        <v>17</v>
      </c>
      <c r="J507" s="3">
        <v>8</v>
      </c>
      <c r="K507" s="2">
        <f t="shared" si="52"/>
        <v>1.1245735042528496E-2</v>
      </c>
      <c r="L507" s="2">
        <f t="shared" si="53"/>
        <v>1.0006207258103157E-2</v>
      </c>
      <c r="M507" s="2">
        <f t="shared" si="54"/>
        <v>1.2572990843472756E-2</v>
      </c>
      <c r="N507" s="2">
        <f t="shared" si="55"/>
        <v>1.269283115713718E-2</v>
      </c>
      <c r="O507" s="2">
        <f t="shared" si="58"/>
        <v>1.4390491015056293E-2</v>
      </c>
    </row>
    <row r="508" spans="1:15" x14ac:dyDescent="0.55000000000000004">
      <c r="A508" s="3">
        <v>17</v>
      </c>
      <c r="B508" s="3">
        <v>9</v>
      </c>
      <c r="C508" s="5">
        <f>IF(logVir!C508="","",名目付加価値!C508)</f>
        <v>42732.836423367997</v>
      </c>
      <c r="D508" s="5">
        <f>IF(logVir!D508="","",名目付加価値!D508)</f>
        <v>48770.851994373101</v>
      </c>
      <c r="E508" s="5">
        <f>IF(logVir!E508="","",名目付加価値!E508)</f>
        <v>54467.105127605697</v>
      </c>
      <c r="F508" s="5">
        <f>IF(logVir!F508="","",名目付加価値!F508)</f>
        <v>47200.287327137303</v>
      </c>
      <c r="G508" s="5">
        <f>IF(logVir!G508="","",名目付加価値!G508)</f>
        <v>52411.211690251002</v>
      </c>
      <c r="I508" s="3">
        <v>17</v>
      </c>
      <c r="J508" s="3">
        <v>9</v>
      </c>
      <c r="K508" s="2">
        <f t="shared" si="52"/>
        <v>1.130720525094951E-2</v>
      </c>
      <c r="L508" s="2">
        <f t="shared" si="53"/>
        <v>1.1847499302935077E-2</v>
      </c>
      <c r="M508" s="2">
        <f t="shared" si="54"/>
        <v>1.3094125371390925E-2</v>
      </c>
      <c r="N508" s="2">
        <f t="shared" si="55"/>
        <v>1.2006648659353787E-2</v>
      </c>
      <c r="O508" s="2">
        <f t="shared" si="58"/>
        <v>1.3154014866398974E-2</v>
      </c>
    </row>
    <row r="509" spans="1:15" x14ac:dyDescent="0.55000000000000004">
      <c r="A509" s="3">
        <v>17</v>
      </c>
      <c r="B509" s="3">
        <v>10</v>
      </c>
      <c r="C509" s="5">
        <f>IF(logVir!C509="","",名目付加価値!C509)</f>
        <v>166770.774397745</v>
      </c>
      <c r="D509" s="5">
        <f>IF(logVir!D509="","",名目付加価値!D509)</f>
        <v>265720.71697103698</v>
      </c>
      <c r="E509" s="5">
        <f>IF(logVir!E509="","",名目付加価値!E509)</f>
        <v>287591.740441887</v>
      </c>
      <c r="F509" s="5">
        <f>IF(logVir!F509="","",名目付加価値!F509)</f>
        <v>234299.29277864899</v>
      </c>
      <c r="G509" s="5">
        <f>IF(logVir!G509="","",名目付加価値!G509)</f>
        <v>338010.56263118802</v>
      </c>
      <c r="I509" s="3">
        <v>17</v>
      </c>
      <c r="J509" s="3">
        <v>10</v>
      </c>
      <c r="K509" s="2">
        <f t="shared" si="52"/>
        <v>4.4127924420760363E-2</v>
      </c>
      <c r="L509" s="2">
        <f t="shared" si="53"/>
        <v>6.454933388190516E-2</v>
      </c>
      <c r="M509" s="2">
        <f t="shared" si="54"/>
        <v>6.913828624268073E-2</v>
      </c>
      <c r="N509" s="2">
        <f t="shared" si="55"/>
        <v>5.96002577278998E-2</v>
      </c>
      <c r="O509" s="2">
        <f t="shared" si="58"/>
        <v>8.4832916898152241E-2</v>
      </c>
    </row>
    <row r="510" spans="1:15" x14ac:dyDescent="0.55000000000000004">
      <c r="A510" s="3">
        <v>17</v>
      </c>
      <c r="B510" s="3">
        <v>11</v>
      </c>
      <c r="C510" s="5">
        <f>IF(logVir!C510="","",名目付加価値!C510)</f>
        <v>94693.309316794199</v>
      </c>
      <c r="D510" s="5">
        <f>IF(logVir!D510="","",名目付加価値!D510)</f>
        <v>164016.461988278</v>
      </c>
      <c r="E510" s="5">
        <f>IF(logVir!E510="","",名目付加価値!E510)</f>
        <v>128666.710589202</v>
      </c>
      <c r="F510" s="5">
        <f>IF(logVir!F510="","",名目付加価値!F510)</f>
        <v>126139.37709128299</v>
      </c>
      <c r="G510" s="5">
        <f>IF(logVir!G510="","",名目付加価値!G510)</f>
        <v>113293.18559579201</v>
      </c>
      <c r="I510" s="3">
        <v>17</v>
      </c>
      <c r="J510" s="3">
        <v>11</v>
      </c>
      <c r="K510" s="2">
        <f t="shared" si="52"/>
        <v>2.5056064000262137E-2</v>
      </c>
      <c r="L510" s="2">
        <f t="shared" si="53"/>
        <v>3.9843161224663338E-2</v>
      </c>
      <c r="M510" s="2">
        <f t="shared" si="54"/>
        <v>3.0932028343206054E-2</v>
      </c>
      <c r="N510" s="2">
        <f t="shared" si="55"/>
        <v>3.208690600436287E-2</v>
      </c>
      <c r="O510" s="2">
        <f t="shared" si="58"/>
        <v>2.8433997221742332E-2</v>
      </c>
    </row>
    <row r="511" spans="1:15" x14ac:dyDescent="0.55000000000000004">
      <c r="A511" s="3">
        <v>17</v>
      </c>
      <c r="B511" s="3">
        <v>12</v>
      </c>
      <c r="C511" s="5">
        <f>IF(logVir!C511="","",名目付加価値!C511)</f>
        <v>33679.767997885101</v>
      </c>
      <c r="D511" s="5">
        <f>IF(logVir!D511="","",名目付加価値!D511)</f>
        <v>42390.728594709901</v>
      </c>
      <c r="E511" s="5">
        <f>IF(logVir!E511="","",名目付加価値!E511)</f>
        <v>50830.574189134597</v>
      </c>
      <c r="F511" s="5">
        <f>IF(logVir!F511="","",名目付加価値!F511)</f>
        <v>38655.377676749798</v>
      </c>
      <c r="G511" s="5">
        <f>IF(logVir!G511="","",名目付加価値!G511)</f>
        <v>38253.460425904501</v>
      </c>
      <c r="I511" s="3">
        <v>17</v>
      </c>
      <c r="J511" s="3">
        <v>12</v>
      </c>
      <c r="K511" s="2">
        <f t="shared" si="52"/>
        <v>8.9117428523466345E-3</v>
      </c>
      <c r="L511" s="2">
        <f t="shared" si="53"/>
        <v>1.0297628746257689E-2</v>
      </c>
      <c r="M511" s="2">
        <f t="shared" si="54"/>
        <v>1.2219887757445319E-2</v>
      </c>
      <c r="N511" s="2">
        <f t="shared" si="55"/>
        <v>9.8330235861195815E-3</v>
      </c>
      <c r="O511" s="2">
        <f t="shared" si="58"/>
        <v>9.6007432552289249E-3</v>
      </c>
    </row>
    <row r="512" spans="1:15" x14ac:dyDescent="0.55000000000000004">
      <c r="A512" s="3">
        <v>17</v>
      </c>
      <c r="B512" s="3">
        <v>13</v>
      </c>
      <c r="C512" s="5">
        <f>IF(logVir!C512="","",名目付加価値!C512)</f>
        <v>62345.706092238499</v>
      </c>
      <c r="D512" s="5">
        <f>IF(logVir!D512="","",名目付加価値!D512)</f>
        <v>50032.513410085703</v>
      </c>
      <c r="E512" s="5">
        <f>IF(logVir!E512="","",名目付加価値!E512)</f>
        <v>31859.430353436099</v>
      </c>
      <c r="F512" s="5">
        <f>IF(logVir!F512="","",名目付加価値!F512)</f>
        <v>39915.685771482698</v>
      </c>
      <c r="G512" s="5">
        <f>IF(logVir!G512="","",名目付加価値!G512)</f>
        <v>17674.0657343079</v>
      </c>
      <c r="I512" s="3">
        <v>17</v>
      </c>
      <c r="J512" s="3">
        <v>13</v>
      </c>
      <c r="K512" s="2">
        <f t="shared" si="52"/>
        <v>1.6496814962528826E-2</v>
      </c>
      <c r="L512" s="2">
        <f t="shared" si="53"/>
        <v>1.2153984265406507E-2</v>
      </c>
      <c r="M512" s="2">
        <f t="shared" si="54"/>
        <v>7.6591435203255138E-3</v>
      </c>
      <c r="N512" s="2">
        <f t="shared" si="55"/>
        <v>1.0153616475546707E-2</v>
      </c>
      <c r="O512" s="2">
        <f t="shared" si="58"/>
        <v>4.4357860831911143E-3</v>
      </c>
    </row>
    <row r="513" spans="1:15" x14ac:dyDescent="0.55000000000000004">
      <c r="A513" s="3">
        <v>17</v>
      </c>
      <c r="B513" s="3">
        <v>14</v>
      </c>
      <c r="C513" s="5">
        <f>IF(logVir!C513="","",名目付加価値!C513)</f>
        <v>27291.020343493801</v>
      </c>
      <c r="D513" s="5">
        <f>IF(logVir!D513="","",名目付加価値!D513)</f>
        <v>41657.290540182403</v>
      </c>
      <c r="E513" s="5">
        <f>IF(logVir!E513="","",名目付加価値!E513)</f>
        <v>43763.182972132498</v>
      </c>
      <c r="F513" s="5">
        <f>IF(logVir!F513="","",名目付加価値!F513)</f>
        <v>39797.090319367999</v>
      </c>
      <c r="G513" s="5">
        <f>IF(logVir!G513="","",名目付加価値!G513)</f>
        <v>47640.424714706198</v>
      </c>
      <c r="I513" s="3">
        <v>17</v>
      </c>
      <c r="J513" s="3">
        <v>14</v>
      </c>
      <c r="K513" s="2">
        <f t="shared" si="52"/>
        <v>7.2212657609354598E-3</v>
      </c>
      <c r="L513" s="2">
        <f t="shared" si="53"/>
        <v>1.0119460711777523E-2</v>
      </c>
      <c r="M513" s="2">
        <f t="shared" si="54"/>
        <v>1.052085663715195E-2</v>
      </c>
      <c r="N513" s="2">
        <f t="shared" si="55"/>
        <v>1.0123448567536542E-2</v>
      </c>
      <c r="O513" s="2">
        <f t="shared" si="58"/>
        <v>1.19566565001849E-2</v>
      </c>
    </row>
    <row r="514" spans="1:15" x14ac:dyDescent="0.55000000000000004">
      <c r="A514" s="3">
        <v>17</v>
      </c>
      <c r="B514" s="3">
        <v>15</v>
      </c>
      <c r="C514" s="5">
        <f>IF(logVir!C514="","",名目付加価値!C514)</f>
        <v>31902.956111094602</v>
      </c>
      <c r="D514" s="5">
        <f>IF(logVir!D514="","",名目付加価値!D514)</f>
        <v>34255.884530189098</v>
      </c>
      <c r="E514" s="5">
        <f>IF(logVir!E514="","",名目付加価値!E514)</f>
        <v>31519.880480149499</v>
      </c>
      <c r="F514" s="5">
        <f>IF(logVir!F514="","",名目付加価値!F514)</f>
        <v>29314.8813241385</v>
      </c>
      <c r="G514" s="5">
        <f>IF(logVir!G514="","",名目付加価値!G514)</f>
        <v>28841.5983867428</v>
      </c>
      <c r="I514" s="3">
        <v>17</v>
      </c>
      <c r="J514" s="3">
        <v>15</v>
      </c>
      <c r="K514" s="2">
        <f t="shared" si="52"/>
        <v>8.4415944049741915E-3</v>
      </c>
      <c r="L514" s="2">
        <f t="shared" si="53"/>
        <v>8.3214984257331415E-3</v>
      </c>
      <c r="M514" s="2">
        <f t="shared" si="54"/>
        <v>7.5775142763949196E-3</v>
      </c>
      <c r="N514" s="2">
        <f t="shared" si="55"/>
        <v>7.4570198717247944E-3</v>
      </c>
      <c r="O514" s="2">
        <f t="shared" si="58"/>
        <v>7.2385812446403028E-3</v>
      </c>
    </row>
    <row r="515" spans="1:15" x14ac:dyDescent="0.55000000000000004">
      <c r="A515" s="3">
        <v>17</v>
      </c>
      <c r="B515" s="3">
        <v>16</v>
      </c>
      <c r="C515" s="5">
        <f>IF(logVir!C515="","",名目付加価値!C515)</f>
        <v>75424.873855030994</v>
      </c>
      <c r="D515" s="5">
        <f>IF(logVir!D515="","",名目付加価値!D515)</f>
        <v>92867.505584947299</v>
      </c>
      <c r="E515" s="5">
        <f>IF(logVir!E515="","",名目付加価値!E515)</f>
        <v>74874.9575607062</v>
      </c>
      <c r="F515" s="5">
        <f>IF(logVir!F515="","",名目付加価値!F515)</f>
        <v>79325.472686922803</v>
      </c>
      <c r="G515" s="5">
        <f>IF(logVir!G515="","",名目付加価値!G515)</f>
        <v>80791.945700841999</v>
      </c>
      <c r="I515" s="3">
        <v>17</v>
      </c>
      <c r="J515" s="3">
        <v>16</v>
      </c>
      <c r="K515" s="2">
        <f t="shared" si="52"/>
        <v>1.9957592359571102E-2</v>
      </c>
      <c r="L515" s="2">
        <f t="shared" si="53"/>
        <v>2.25595342851489E-2</v>
      </c>
      <c r="M515" s="2">
        <f t="shared" si="54"/>
        <v>1.800026050917386E-2</v>
      </c>
      <c r="N515" s="2">
        <f t="shared" si="55"/>
        <v>2.0178544119612927E-2</v>
      </c>
      <c r="O515" s="2">
        <f t="shared" si="58"/>
        <v>2.0276929698075537E-2</v>
      </c>
    </row>
    <row r="516" spans="1:15" x14ac:dyDescent="0.55000000000000004">
      <c r="A516" s="3">
        <v>17</v>
      </c>
      <c r="B516" s="3">
        <v>17</v>
      </c>
      <c r="C516" s="5">
        <f>IF(logVir!C516="","",名目付加価値!C516)</f>
        <v>167693.39372136799</v>
      </c>
      <c r="D516" s="5">
        <f>IF(logVir!D516="","",名目付加価値!D516)</f>
        <v>139573.73764595701</v>
      </c>
      <c r="E516" s="5">
        <f>IF(logVir!E516="","",名目付加価値!E516)</f>
        <v>151161.29566584399</v>
      </c>
      <c r="F516" s="5">
        <f>IF(logVir!F516="","",名目付加価値!F516)</f>
        <v>152759.36308111501</v>
      </c>
      <c r="G516" s="5">
        <f>IF(logVir!G516="","",名目付加価値!G516)</f>
        <v>75074.959186817097</v>
      </c>
      <c r="I516" s="3">
        <v>17</v>
      </c>
      <c r="J516" s="3">
        <v>17</v>
      </c>
      <c r="K516" s="2">
        <f t="shared" ref="K516:K579" si="59">IF(C516="","",C516/SUMIF($A$4:$A$1460,$I516,C$4:C$1460))</f>
        <v>4.4372051582302875E-2</v>
      </c>
      <c r="L516" s="2">
        <f t="shared" ref="L516:L579" si="60">IF(D516="","",D516/SUMIF($A$4:$A$1460,$I516,D$4:D$1460))</f>
        <v>3.3905492560583145E-2</v>
      </c>
      <c r="M516" s="2">
        <f t="shared" ref="M516:M579" si="61">IF(E516="","",E516/SUMIF($A$4:$A$1460,$I516,E$4:E$1460))</f>
        <v>3.6339822946589218E-2</v>
      </c>
      <c r="N516" s="2">
        <f t="shared" ref="N516:N579" si="62">IF(F516="","",F516/SUMIF($A$4:$A$1460,$I516,F$4:F$1460))</f>
        <v>3.8858407560733117E-2</v>
      </c>
      <c r="O516" s="2">
        <f t="shared" ref="O516" si="63">IF(G516="","",G516/SUMIF($A$4:$A$1460,$I516,G$4:G$1460))</f>
        <v>1.884209689854165E-2</v>
      </c>
    </row>
    <row r="517" spans="1:15" x14ac:dyDescent="0.55000000000000004">
      <c r="A517" s="3">
        <v>17</v>
      </c>
      <c r="B517" s="3">
        <v>18</v>
      </c>
      <c r="C517" s="5">
        <f>IF(logVir!C517="","",名目付加価値!C517)</f>
        <v>217558.52594172201</v>
      </c>
      <c r="D517" s="5">
        <f>IF(logVir!D517="","",名目付加価値!D517)</f>
        <v>278163.11931407201</v>
      </c>
      <c r="E517" s="5">
        <f>IF(logVir!E517="","",名目付加価値!E517)</f>
        <v>292384.74116814102</v>
      </c>
      <c r="F517" s="5">
        <f>IF(logVir!F517="","",名目付加価値!F517)</f>
        <v>282287.23740381602</v>
      </c>
      <c r="G517" s="5">
        <f>IF(logVir!G517="","",名目付加価値!G517)</f>
        <v>257560.560361126</v>
      </c>
      <c r="I517" s="3">
        <v>17</v>
      </c>
      <c r="J517" s="3">
        <v>18</v>
      </c>
      <c r="K517" s="2">
        <f t="shared" si="59"/>
        <v>5.7566478446346735E-2</v>
      </c>
      <c r="L517" s="2">
        <f t="shared" si="60"/>
        <v>6.7571863672915428E-2</v>
      </c>
      <c r="M517" s="2">
        <f t="shared" si="61"/>
        <v>7.0290544147111361E-2</v>
      </c>
      <c r="N517" s="2">
        <f t="shared" si="62"/>
        <v>7.180726797352685E-2</v>
      </c>
      <c r="O517" s="2">
        <f t="shared" ref="O517:O548" si="64">IF(G517="","",G517/SUMIF($A$4:$A$1460,$I517,G$4:G$1460))</f>
        <v>6.4641807176888735E-2</v>
      </c>
    </row>
    <row r="518" spans="1:15" x14ac:dyDescent="0.55000000000000004">
      <c r="A518" s="3">
        <v>17</v>
      </c>
      <c r="B518" s="3">
        <v>19</v>
      </c>
      <c r="C518" s="5">
        <f>IF(logVir!C518="","",名目付加価値!C518)</f>
        <v>261844.33999209901</v>
      </c>
      <c r="D518" s="5">
        <f>IF(logVir!D518="","",名目付加価値!D518)</f>
        <v>226609.76655142201</v>
      </c>
      <c r="E518" s="5">
        <f>IF(logVir!E518="","",名目付加価値!E518)</f>
        <v>219463.682153414</v>
      </c>
      <c r="F518" s="5">
        <f>IF(logVir!F518="","",名目付加価値!F518)</f>
        <v>217972.77212983801</v>
      </c>
      <c r="G518" s="5">
        <f>IF(logVir!G518="","",名目付加価値!G518)</f>
        <v>264169.57604712201</v>
      </c>
      <c r="I518" s="3">
        <v>17</v>
      </c>
      <c r="J518" s="3">
        <v>19</v>
      </c>
      <c r="K518" s="2">
        <f t="shared" si="59"/>
        <v>6.9284605092842094E-2</v>
      </c>
      <c r="L518" s="2">
        <f t="shared" si="60"/>
        <v>5.5048434494562551E-2</v>
      </c>
      <c r="M518" s="2">
        <f t="shared" si="61"/>
        <v>5.2760009217516043E-2</v>
      </c>
      <c r="N518" s="2">
        <f t="shared" si="62"/>
        <v>5.5447172898112025E-2</v>
      </c>
      <c r="O518" s="2">
        <f t="shared" si="64"/>
        <v>6.630051888726933E-2</v>
      </c>
    </row>
    <row r="519" spans="1:15" x14ac:dyDescent="0.55000000000000004">
      <c r="A519" s="3">
        <v>17</v>
      </c>
      <c r="B519" s="3">
        <v>20</v>
      </c>
      <c r="C519" s="5">
        <f>IF(logVir!C519="","",名目付加価値!C519)</f>
        <v>234834.58419927399</v>
      </c>
      <c r="D519" s="5">
        <f>IF(logVir!D519="","",名目付加価値!D519)</f>
        <v>284889.60038966697</v>
      </c>
      <c r="E519" s="5">
        <f>IF(logVir!E519="","",名目付加価値!E519)</f>
        <v>281831.018220792</v>
      </c>
      <c r="F519" s="5">
        <f>IF(logVir!F519="","",名目付加価値!F519)</f>
        <v>274997.38622403401</v>
      </c>
      <c r="G519" s="5">
        <f>IF(logVir!G519="","",名目付加価値!G519)</f>
        <v>285183.48923640902</v>
      </c>
      <c r="I519" s="3">
        <v>17</v>
      </c>
      <c r="J519" s="3">
        <v>20</v>
      </c>
      <c r="K519" s="2">
        <f t="shared" si="59"/>
        <v>6.213776256870561E-2</v>
      </c>
      <c r="L519" s="2">
        <f t="shared" si="60"/>
        <v>6.9205872032324686E-2</v>
      </c>
      <c r="M519" s="2">
        <f t="shared" si="61"/>
        <v>6.7753383945853049E-2</v>
      </c>
      <c r="N519" s="2">
        <f t="shared" si="62"/>
        <v>6.9952900408177393E-2</v>
      </c>
      <c r="O519" s="2">
        <f t="shared" si="64"/>
        <v>7.1574530259620697E-2</v>
      </c>
    </row>
    <row r="520" spans="1:15" x14ac:dyDescent="0.55000000000000004">
      <c r="A520" s="3">
        <v>17</v>
      </c>
      <c r="B520" s="3">
        <v>21</v>
      </c>
      <c r="C520" s="5">
        <f>IF(logVir!C520="","",名目付加価値!C520)</f>
        <v>180358.03312110901</v>
      </c>
      <c r="D520" s="5">
        <f>IF(logVir!D520="","",名目付加価値!D520)</f>
        <v>196822.491386115</v>
      </c>
      <c r="E520" s="5">
        <f>IF(logVir!E520="","",名目付加価値!E520)</f>
        <v>199968.14089012201</v>
      </c>
      <c r="F520" s="5">
        <f>IF(logVir!F520="","",名目付加価値!F520)</f>
        <v>154711.86669238101</v>
      </c>
      <c r="G520" s="5">
        <f>IF(logVir!G520="","",名目付加価値!G520)</f>
        <v>156071.211107543</v>
      </c>
      <c r="I520" s="3">
        <v>17</v>
      </c>
      <c r="J520" s="3">
        <v>21</v>
      </c>
      <c r="K520" s="2">
        <f t="shared" si="59"/>
        <v>4.7723143836123527E-2</v>
      </c>
      <c r="L520" s="2">
        <f t="shared" si="60"/>
        <v>4.7812458346390557E-2</v>
      </c>
      <c r="M520" s="2">
        <f t="shared" si="61"/>
        <v>4.8073197592653542E-2</v>
      </c>
      <c r="N520" s="2">
        <f t="shared" si="62"/>
        <v>3.9355078792925213E-2</v>
      </c>
      <c r="O520" s="2">
        <f t="shared" si="64"/>
        <v>3.9170302782894531E-2</v>
      </c>
    </row>
    <row r="521" spans="1:15" x14ac:dyDescent="0.55000000000000004">
      <c r="A521" s="3">
        <v>17</v>
      </c>
      <c r="B521" s="3">
        <v>22</v>
      </c>
      <c r="C521" s="5">
        <f>IF(logVir!C521="","",名目付加価値!C521)</f>
        <v>134000.73483957499</v>
      </c>
      <c r="D521" s="5">
        <f>IF(logVir!D521="","",名目付加価値!D521)</f>
        <v>135064.89573053201</v>
      </c>
      <c r="E521" s="5">
        <f>IF(logVir!E521="","",名目付加価値!E521)</f>
        <v>144820.577599857</v>
      </c>
      <c r="F521" s="5">
        <f>IF(logVir!F521="","",名目付加価値!F521)</f>
        <v>89025.121297023405</v>
      </c>
      <c r="G521" s="5">
        <f>IF(logVir!G521="","",名目付加価値!G521)</f>
        <v>80221.801108922606</v>
      </c>
      <c r="I521" s="3">
        <v>17</v>
      </c>
      <c r="J521" s="3">
        <v>22</v>
      </c>
      <c r="K521" s="2">
        <f t="shared" si="59"/>
        <v>3.5456897772893417E-2</v>
      </c>
      <c r="L521" s="2">
        <f t="shared" si="60"/>
        <v>3.281019692260239E-2</v>
      </c>
      <c r="M521" s="2">
        <f t="shared" si="61"/>
        <v>3.4815487164355834E-2</v>
      </c>
      <c r="N521" s="2">
        <f t="shared" si="62"/>
        <v>2.2645907764531032E-2</v>
      </c>
      <c r="O521" s="2">
        <f t="shared" si="64"/>
        <v>2.0133836451492582E-2</v>
      </c>
    </row>
    <row r="522" spans="1:15" x14ac:dyDescent="0.55000000000000004">
      <c r="A522" s="3">
        <v>17</v>
      </c>
      <c r="B522" s="3">
        <v>23</v>
      </c>
      <c r="C522" s="5">
        <f>IF(logVir!C522="","",名目付加価値!C522)</f>
        <v>88203.692683838206</v>
      </c>
      <c r="D522" s="5">
        <f>IF(logVir!D522="","",名目付加価値!D522)</f>
        <v>87331.709712400407</v>
      </c>
      <c r="E522" s="5">
        <f>IF(logVir!E522="","",名目付加価値!E522)</f>
        <v>80115.475802112996</v>
      </c>
      <c r="F522" s="5">
        <f>IF(logVir!F522="","",名目付加価値!F522)</f>
        <v>85495.673488191605</v>
      </c>
      <c r="G522" s="5">
        <f>IF(logVir!G522="","",名目付加価値!G522)</f>
        <v>82450.5645548639</v>
      </c>
      <c r="I522" s="3">
        <v>17</v>
      </c>
      <c r="J522" s="3">
        <v>23</v>
      </c>
      <c r="K522" s="2">
        <f t="shared" si="59"/>
        <v>2.3338896748787988E-2</v>
      </c>
      <c r="L522" s="2">
        <f t="shared" si="60"/>
        <v>2.1214769224477886E-2</v>
      </c>
      <c r="M522" s="2">
        <f t="shared" si="61"/>
        <v>1.9260103541097043E-2</v>
      </c>
      <c r="N522" s="2">
        <f t="shared" si="62"/>
        <v>2.1748098827300145E-2</v>
      </c>
      <c r="O522" s="2">
        <f t="shared" si="64"/>
        <v>2.0693205078092216E-2</v>
      </c>
    </row>
    <row r="523" spans="1:15" x14ac:dyDescent="0.55000000000000004">
      <c r="A523" s="3">
        <v>17</v>
      </c>
      <c r="B523" s="3">
        <v>24</v>
      </c>
      <c r="C523" s="5">
        <f>IF(logVir!C523="","",名目付加価値!C523)</f>
        <v>73173.893389071396</v>
      </c>
      <c r="D523" s="5">
        <f>IF(logVir!D523="","",名目付加価値!D523)</f>
        <v>72927.059635978803</v>
      </c>
      <c r="E523" s="5">
        <f>IF(logVir!E523="","",名目付加価値!E523)</f>
        <v>64651.250819718</v>
      </c>
      <c r="F523" s="5">
        <f>IF(logVir!F523="","",名目付加価値!F523)</f>
        <v>62916.813780806799</v>
      </c>
      <c r="G523" s="5">
        <f>IF(logVir!G523="","",名目付加価値!G523)</f>
        <v>60272.726834397297</v>
      </c>
      <c r="I523" s="3">
        <v>17</v>
      </c>
      <c r="J523" s="3">
        <v>24</v>
      </c>
      <c r="K523" s="2">
        <f t="shared" si="59"/>
        <v>1.9361977832786152E-2</v>
      </c>
      <c r="L523" s="2">
        <f t="shared" si="60"/>
        <v>1.7715566836971546E-2</v>
      </c>
      <c r="M523" s="2">
        <f t="shared" si="61"/>
        <v>1.5542437617481674E-2</v>
      </c>
      <c r="N523" s="2">
        <f t="shared" si="62"/>
        <v>1.6004565239114869E-2</v>
      </c>
      <c r="O523" s="2">
        <f t="shared" si="64"/>
        <v>1.5127075281213929E-2</v>
      </c>
    </row>
    <row r="524" spans="1:15" x14ac:dyDescent="0.55000000000000004">
      <c r="A524" s="3">
        <v>17</v>
      </c>
      <c r="B524" s="3">
        <v>25</v>
      </c>
      <c r="C524" s="5">
        <f>IF(logVir!C524="","",名目付加価値!C524)</f>
        <v>175722.97213824</v>
      </c>
      <c r="D524" s="5">
        <f>IF(logVir!D524="","",名目付加価値!D524)</f>
        <v>160955.16226741899</v>
      </c>
      <c r="E524" s="5">
        <f>IF(logVir!E524="","",名目付加価値!E524)</f>
        <v>159573.263217111</v>
      </c>
      <c r="F524" s="5">
        <f>IF(logVir!F524="","",名目付加価値!F524)</f>
        <v>160676.24190593499</v>
      </c>
      <c r="G524" s="5">
        <f>IF(logVir!G524="","",名目付加価値!G524)</f>
        <v>172761.11497143301</v>
      </c>
      <c r="I524" s="3">
        <v>17</v>
      </c>
      <c r="J524" s="3">
        <v>25</v>
      </c>
      <c r="K524" s="2">
        <f t="shared" si="59"/>
        <v>4.6496696207776821E-2</v>
      </c>
      <c r="L524" s="2">
        <f t="shared" si="60"/>
        <v>3.9099505027860852E-2</v>
      </c>
      <c r="M524" s="2">
        <f t="shared" si="61"/>
        <v>3.8362095976857837E-2</v>
      </c>
      <c r="N524" s="2">
        <f t="shared" si="62"/>
        <v>4.0872276287198271E-2</v>
      </c>
      <c r="O524" s="2">
        <f t="shared" si="64"/>
        <v>4.3359086756099549E-2</v>
      </c>
    </row>
    <row r="525" spans="1:15" x14ac:dyDescent="0.55000000000000004">
      <c r="A525" s="3">
        <v>17</v>
      </c>
      <c r="B525" s="3">
        <v>26</v>
      </c>
      <c r="C525" s="5">
        <f>IF(logVir!C525="","",名目付加価値!C525)</f>
        <v>128458.731643033</v>
      </c>
      <c r="D525" s="5">
        <f>IF(logVir!D525="","",名目付加価値!D525)</f>
        <v>147304.97937879499</v>
      </c>
      <c r="E525" s="5">
        <f>IF(logVir!E525="","",名目付加価値!E525)</f>
        <v>159710.29608187501</v>
      </c>
      <c r="F525" s="5">
        <f>IF(logVir!F525="","",名目付加価値!F525)</f>
        <v>160499.58959613799</v>
      </c>
      <c r="G525" s="5">
        <f>IF(logVir!G525="","",名目付加価値!G525)</f>
        <v>160334.74003749501</v>
      </c>
      <c r="I525" s="3">
        <v>17</v>
      </c>
      <c r="J525" s="3">
        <v>26</v>
      </c>
      <c r="K525" s="2">
        <f t="shared" si="59"/>
        <v>3.3990471181784866E-2</v>
      </c>
      <c r="L525" s="2">
        <f t="shared" si="60"/>
        <v>3.5783579108080582E-2</v>
      </c>
      <c r="M525" s="2">
        <f t="shared" si="61"/>
        <v>3.839503926449938E-2</v>
      </c>
      <c r="N525" s="2">
        <f t="shared" si="62"/>
        <v>4.0827340073062629E-2</v>
      </c>
      <c r="O525" s="2">
        <f t="shared" si="64"/>
        <v>4.0240350986690265E-2</v>
      </c>
    </row>
    <row r="526" spans="1:15" x14ac:dyDescent="0.55000000000000004">
      <c r="A526" s="3">
        <v>17</v>
      </c>
      <c r="B526" s="3">
        <v>27</v>
      </c>
      <c r="C526" s="5">
        <f>IF(logVir!C526="","",名目付加価値!C526)</f>
        <v>301720.52127747302</v>
      </c>
      <c r="D526" s="5">
        <f>IF(logVir!D526="","",名目付加価値!D526)</f>
        <v>297044.59672252397</v>
      </c>
      <c r="E526" s="5">
        <f>IF(logVir!E526="","",名目付加価値!E526)</f>
        <v>321612.90055266401</v>
      </c>
      <c r="F526" s="5">
        <f>IF(logVir!F526="","",名目付加価値!F526)</f>
        <v>329733.57482293702</v>
      </c>
      <c r="G526" s="5">
        <f>IF(logVir!G526="","",名目付加価値!G526)</f>
        <v>336443.25692242</v>
      </c>
      <c r="I526" s="3">
        <v>17</v>
      </c>
      <c r="J526" s="3">
        <v>27</v>
      </c>
      <c r="K526" s="2">
        <f t="shared" si="59"/>
        <v>7.9835932927734707E-2</v>
      </c>
      <c r="L526" s="2">
        <f t="shared" si="60"/>
        <v>7.2158584660706002E-2</v>
      </c>
      <c r="M526" s="2">
        <f t="shared" si="61"/>
        <v>7.7317118855998665E-2</v>
      </c>
      <c r="N526" s="2">
        <f t="shared" si="62"/>
        <v>8.3876506018970051E-2</v>
      </c>
      <c r="O526" s="2">
        <f t="shared" si="64"/>
        <v>8.4439559028176472E-2</v>
      </c>
    </row>
    <row r="527" spans="1:15" x14ac:dyDescent="0.55000000000000004">
      <c r="A527" s="3">
        <v>17</v>
      </c>
      <c r="B527" s="3">
        <v>28</v>
      </c>
      <c r="C527" s="5">
        <f>IF(logVir!C527="","",名目付加価値!C527)</f>
        <v>230754.38725646099</v>
      </c>
      <c r="D527" s="5">
        <f>IF(logVir!D527="","",名目付加価値!D527)</f>
        <v>236497.130338583</v>
      </c>
      <c r="E527" s="5">
        <f>IF(logVir!E527="","",名目付加価値!E527)</f>
        <v>244113.722649837</v>
      </c>
      <c r="F527" s="5">
        <f>IF(logVir!F527="","",名目付加価値!F527)</f>
        <v>246901.002084443</v>
      </c>
      <c r="G527" s="5">
        <f>IF(logVir!G527="","",名目付加価値!G527)</f>
        <v>248930.759135359</v>
      </c>
      <c r="I527" s="3">
        <v>17</v>
      </c>
      <c r="J527" s="3">
        <v>28</v>
      </c>
      <c r="K527" s="2">
        <f t="shared" si="59"/>
        <v>6.1058133221390525E-2</v>
      </c>
      <c r="L527" s="2">
        <f t="shared" si="60"/>
        <v>5.7450289922262893E-2</v>
      </c>
      <c r="M527" s="2">
        <f t="shared" si="61"/>
        <v>5.8685984536267388E-2</v>
      </c>
      <c r="N527" s="2">
        <f t="shared" si="62"/>
        <v>6.2805837708659509E-2</v>
      </c>
      <c r="O527" s="2">
        <f t="shared" si="64"/>
        <v>6.2475924535428592E-2</v>
      </c>
    </row>
    <row r="528" spans="1:15" x14ac:dyDescent="0.55000000000000004">
      <c r="A528" s="3">
        <v>17</v>
      </c>
      <c r="B528" s="3">
        <v>29</v>
      </c>
      <c r="C528" s="5">
        <f>IF(logVir!C528="","",名目付加価値!C528)</f>
        <v>182305.44335920201</v>
      </c>
      <c r="D528" s="5">
        <f>IF(logVir!D528="","",名目付加価値!D528)</f>
        <v>179006.429888696</v>
      </c>
      <c r="E528" s="5">
        <f>IF(logVir!E528="","",名目付加価値!E528)</f>
        <v>176069.427132818</v>
      </c>
      <c r="F528" s="5">
        <f>IF(logVir!F528="","",名目付加価値!F528)</f>
        <v>175640.14720558099</v>
      </c>
      <c r="G528" s="5">
        <f>IF(logVir!G528="","",名目付加価値!G528)</f>
        <v>176926.92040712899</v>
      </c>
      <c r="I528" s="3">
        <v>17</v>
      </c>
      <c r="J528" s="3">
        <v>29</v>
      </c>
      <c r="K528" s="2">
        <f t="shared" si="59"/>
        <v>4.8238432993430128E-2</v>
      </c>
      <c r="L528" s="2">
        <f t="shared" si="60"/>
        <v>4.3484550025328771E-2</v>
      </c>
      <c r="M528" s="2">
        <f t="shared" si="61"/>
        <v>4.2327844440140962E-2</v>
      </c>
      <c r="N528" s="2">
        <f t="shared" si="62"/>
        <v>4.4678743655912664E-2</v>
      </c>
      <c r="O528" s="2">
        <f t="shared" si="64"/>
        <v>4.4404608598935774E-2</v>
      </c>
    </row>
    <row r="529" spans="1:15" x14ac:dyDescent="0.55000000000000004">
      <c r="A529" s="3">
        <v>17</v>
      </c>
      <c r="B529" s="3">
        <v>30</v>
      </c>
      <c r="C529" s="5">
        <f>IF(logVir!C529="","",名目付加価値!C529)</f>
        <v>326750.90893267997</v>
      </c>
      <c r="D529" s="5">
        <f>IF(logVir!D529="","",名目付加価値!D529)</f>
        <v>369477.24226470001</v>
      </c>
      <c r="E529" s="5">
        <f>IF(logVir!E529="","",名目付加価値!E529)</f>
        <v>390570.77894299303</v>
      </c>
      <c r="F529" s="5">
        <f>IF(logVir!F529="","",名目付加価値!F529)</f>
        <v>394345.55868157803</v>
      </c>
      <c r="G529" s="5">
        <f>IF(logVir!G529="","",名目付加価値!G529)</f>
        <v>402245.13659713499</v>
      </c>
      <c r="I529" s="3">
        <v>17</v>
      </c>
      <c r="J529" s="3">
        <v>30</v>
      </c>
      <c r="K529" s="2">
        <f t="shared" si="59"/>
        <v>8.6459030162007913E-2</v>
      </c>
      <c r="L529" s="2">
        <f t="shared" si="60"/>
        <v>8.9754047575105828E-2</v>
      </c>
      <c r="M529" s="2">
        <f t="shared" si="61"/>
        <v>9.3894888188014378E-2</v>
      </c>
      <c r="N529" s="2">
        <f t="shared" si="62"/>
        <v>0.10031228286070377</v>
      </c>
      <c r="O529" s="2">
        <f t="shared" si="64"/>
        <v>0.10095432515481421</v>
      </c>
    </row>
    <row r="530" spans="1:15" x14ac:dyDescent="0.55000000000000004">
      <c r="A530" s="3">
        <v>17</v>
      </c>
      <c r="B530" s="3">
        <v>31</v>
      </c>
      <c r="C530" s="5">
        <f>IF(logVir!C530="","",名目付加価値!C530)</f>
        <v>238223.72379249099</v>
      </c>
      <c r="D530" s="5">
        <f>IF(logVir!D530="","",名目付加価値!D530)</f>
        <v>188820.92575607801</v>
      </c>
      <c r="E530" s="5">
        <f>IF(logVir!E530="","",名目付加価値!E530)</f>
        <v>181587.70738123899</v>
      </c>
      <c r="F530" s="5">
        <f>IF(logVir!F530="","",名目付加価値!F530)</f>
        <v>165818.47869338701</v>
      </c>
      <c r="G530" s="5">
        <f>IF(logVir!G530="","",名目付加価値!G530)</f>
        <v>178847.64782626799</v>
      </c>
      <c r="I530" s="3">
        <v>17</v>
      </c>
      <c r="J530" s="3">
        <v>31</v>
      </c>
      <c r="K530" s="2">
        <f t="shared" si="59"/>
        <v>6.3034536576987182E-2</v>
      </c>
      <c r="L530" s="2">
        <f t="shared" si="60"/>
        <v>4.5868704252547993E-2</v>
      </c>
      <c r="M530" s="2">
        <f t="shared" si="61"/>
        <v>4.3654462648287151E-2</v>
      </c>
      <c r="N530" s="2">
        <f t="shared" si="62"/>
        <v>4.2180341003038316E-2</v>
      </c>
      <c r="O530" s="2">
        <f t="shared" si="64"/>
        <v>4.4886667231256124E-2</v>
      </c>
    </row>
    <row r="531" spans="1:15" x14ac:dyDescent="0.55000000000000004">
      <c r="A531" s="3">
        <v>18</v>
      </c>
      <c r="B531" s="3">
        <v>1</v>
      </c>
      <c r="C531" s="5">
        <f>IF(logVir!C531="","",名目付加価値!C531)</f>
        <v>37502.557015362101</v>
      </c>
      <c r="D531" s="5">
        <f>IF(logVir!D531="","",名目付加価値!D531)</f>
        <v>32604.578160998</v>
      </c>
      <c r="E531" s="5">
        <f>IF(logVir!E531="","",名目付加価値!E531)</f>
        <v>37384.420113814398</v>
      </c>
      <c r="F531" s="5">
        <f>IF(logVir!F531="","",名目付加価値!F531)</f>
        <v>37043.784640650403</v>
      </c>
      <c r="G531" s="5">
        <f>IF(logVir!G531="","",名目付加価値!G531)</f>
        <v>32447.646649608101</v>
      </c>
      <c r="I531" s="3">
        <v>18</v>
      </c>
      <c r="J531" s="3">
        <v>1</v>
      </c>
      <c r="K531" s="2">
        <f t="shared" si="59"/>
        <v>1.2668267404927241E-2</v>
      </c>
      <c r="L531" s="2">
        <f t="shared" si="60"/>
        <v>1.0927694404610307E-2</v>
      </c>
      <c r="M531" s="2">
        <f t="shared" si="61"/>
        <v>1.1380958387084231E-2</v>
      </c>
      <c r="N531" s="2">
        <f t="shared" si="62"/>
        <v>1.1508856883244512E-2</v>
      </c>
      <c r="O531" s="2">
        <f t="shared" si="64"/>
        <v>1.0497467070092466E-2</v>
      </c>
    </row>
    <row r="532" spans="1:15" x14ac:dyDescent="0.55000000000000004">
      <c r="A532" s="3">
        <v>18</v>
      </c>
      <c r="B532" s="3">
        <v>2</v>
      </c>
      <c r="C532" s="5">
        <f>IF(logVir!C532="","",名目付加価値!C532)</f>
        <v>1273.2791046387499</v>
      </c>
      <c r="D532" s="5">
        <f>IF(logVir!D532="","",名目付加価値!D532)</f>
        <v>1859.9683376335399</v>
      </c>
      <c r="E532" s="5">
        <f>IF(logVir!E532="","",名目付加価値!E532)</f>
        <v>1943.86713739177</v>
      </c>
      <c r="F532" s="5">
        <f>IF(logVir!F532="","",名目付加価値!F532)</f>
        <v>2066.4193403310601</v>
      </c>
      <c r="G532" s="5">
        <f>IF(logVir!G532="","",名目付加価値!G532)</f>
        <v>2427.5561823829298</v>
      </c>
      <c r="I532" s="3">
        <v>18</v>
      </c>
      <c r="J532" s="3">
        <v>2</v>
      </c>
      <c r="K532" s="2">
        <f t="shared" si="59"/>
        <v>4.3011041012650463E-4</v>
      </c>
      <c r="L532" s="2">
        <f t="shared" si="60"/>
        <v>6.2338379277740766E-4</v>
      </c>
      <c r="M532" s="2">
        <f t="shared" si="61"/>
        <v>5.917724799080487E-4</v>
      </c>
      <c r="N532" s="2">
        <f t="shared" si="62"/>
        <v>6.4200039707986876E-4</v>
      </c>
      <c r="O532" s="2">
        <f t="shared" si="64"/>
        <v>7.8536330725457928E-4</v>
      </c>
    </row>
    <row r="533" spans="1:15" x14ac:dyDescent="0.55000000000000004">
      <c r="A533" s="3">
        <v>18</v>
      </c>
      <c r="B533" s="3">
        <v>3</v>
      </c>
      <c r="C533" s="5">
        <f>IF(logVir!C533="","",名目付加価値!C533)</f>
        <v>24194.873140580599</v>
      </c>
      <c r="D533" s="5">
        <f>IF(logVir!D533="","",名目付加価値!D533)</f>
        <v>26362.703938528499</v>
      </c>
      <c r="E533" s="5">
        <f>IF(logVir!E533="","",名目付加価値!E533)</f>
        <v>25733.562812570799</v>
      </c>
      <c r="F533" s="5">
        <f>IF(logVir!F533="","",名目付加価値!F533)</f>
        <v>29738.994290901599</v>
      </c>
      <c r="G533" s="5">
        <f>IF(logVir!G533="","",名目付加価値!G533)</f>
        <v>34551.429145921204</v>
      </c>
      <c r="I533" s="3">
        <v>18</v>
      </c>
      <c r="J533" s="3">
        <v>3</v>
      </c>
      <c r="K533" s="2">
        <f t="shared" si="59"/>
        <v>8.1729659832958292E-3</v>
      </c>
      <c r="L533" s="2">
        <f t="shared" si="60"/>
        <v>8.8356785632045104E-3</v>
      </c>
      <c r="M533" s="2">
        <f t="shared" si="61"/>
        <v>7.8340818616326052E-3</v>
      </c>
      <c r="N533" s="2">
        <f t="shared" si="62"/>
        <v>9.2393861066244112E-3</v>
      </c>
      <c r="O533" s="2">
        <f t="shared" si="64"/>
        <v>1.1178083070265485E-2</v>
      </c>
    </row>
    <row r="534" spans="1:15" x14ac:dyDescent="0.55000000000000004">
      <c r="A534" s="3">
        <v>18</v>
      </c>
      <c r="B534" s="3">
        <v>4</v>
      </c>
      <c r="C534" s="5">
        <f>IF(logVir!C534="","",名目付加価値!C534)</f>
        <v>77111.915061509004</v>
      </c>
      <c r="D534" s="5">
        <f>IF(logVir!D534="","",名目付加価値!D534)</f>
        <v>106464.697536206</v>
      </c>
      <c r="E534" s="5">
        <f>IF(logVir!E534="","",名目付加価値!E534)</f>
        <v>102434.66836447601</v>
      </c>
      <c r="F534" s="5">
        <f>IF(logVir!F534="","",名目付加価値!F534)</f>
        <v>81316.619203283801</v>
      </c>
      <c r="G534" s="5">
        <f>IF(logVir!G534="","",名目付加価値!G534)</f>
        <v>80973.784624993597</v>
      </c>
      <c r="I534" s="3">
        <v>18</v>
      </c>
      <c r="J534" s="3">
        <v>4</v>
      </c>
      <c r="K534" s="2">
        <f t="shared" si="59"/>
        <v>2.6048206785075408E-2</v>
      </c>
      <c r="L534" s="2">
        <f t="shared" si="60"/>
        <v>3.5682525129143272E-2</v>
      </c>
      <c r="M534" s="2">
        <f t="shared" si="61"/>
        <v>3.1184239169730586E-2</v>
      </c>
      <c r="N534" s="2">
        <f t="shared" si="62"/>
        <v>2.5263653315080226E-2</v>
      </c>
      <c r="O534" s="2">
        <f t="shared" si="64"/>
        <v>2.6196649847082094E-2</v>
      </c>
    </row>
    <row r="535" spans="1:15" x14ac:dyDescent="0.55000000000000004">
      <c r="A535" s="3">
        <v>18</v>
      </c>
      <c r="B535" s="3">
        <v>5</v>
      </c>
      <c r="C535" s="5">
        <f>IF(logVir!C535="","",名目付加価値!C535)</f>
        <v>20598.0910125585</v>
      </c>
      <c r="D535" s="5">
        <f>IF(logVir!D535="","",名目付加価値!D535)</f>
        <v>20367.457508250402</v>
      </c>
      <c r="E535" s="5">
        <f>IF(logVir!E535="","",名目付加価値!E535)</f>
        <v>33509.919472010297</v>
      </c>
      <c r="F535" s="5">
        <f>IF(logVir!F535="","",名目付加価値!F535)</f>
        <v>34805.402777862997</v>
      </c>
      <c r="G535" s="5">
        <f>IF(logVir!G535="","",名目付加価値!G535)</f>
        <v>29529.466891194101</v>
      </c>
      <c r="I535" s="3">
        <v>18</v>
      </c>
      <c r="J535" s="3">
        <v>5</v>
      </c>
      <c r="K535" s="2">
        <f t="shared" si="59"/>
        <v>6.9579822216183917E-3</v>
      </c>
      <c r="L535" s="2">
        <f t="shared" si="60"/>
        <v>6.8263220689444874E-3</v>
      </c>
      <c r="M535" s="2">
        <f t="shared" si="61"/>
        <v>1.0201442149013461E-2</v>
      </c>
      <c r="N535" s="2">
        <f t="shared" si="62"/>
        <v>1.0813430733924953E-2</v>
      </c>
      <c r="O535" s="2">
        <f t="shared" si="64"/>
        <v>9.5533771565969577E-3</v>
      </c>
    </row>
    <row r="536" spans="1:15" x14ac:dyDescent="0.55000000000000004">
      <c r="A536" s="3">
        <v>18</v>
      </c>
      <c r="B536" s="3">
        <v>6</v>
      </c>
      <c r="C536" s="5">
        <f>IF(logVir!C536="","",名目付加価値!C536)</f>
        <v>114487.76655296099</v>
      </c>
      <c r="D536" s="5">
        <f>IF(logVir!D536="","",名目付加価値!D536)</f>
        <v>112435.844473708</v>
      </c>
      <c r="E536" s="5">
        <f>IF(logVir!E536="","",名目付加価値!E536)</f>
        <v>108741.976995556</v>
      </c>
      <c r="F536" s="5">
        <f>IF(logVir!F536="","",名目付加価値!F536)</f>
        <v>95438.045877251701</v>
      </c>
      <c r="G536" s="5">
        <f>IF(logVir!G536="","",名目付加価値!G536)</f>
        <v>77838.420490340606</v>
      </c>
      <c r="I536" s="3">
        <v>18</v>
      </c>
      <c r="J536" s="3">
        <v>6</v>
      </c>
      <c r="K536" s="2">
        <f t="shared" si="59"/>
        <v>3.8673673389568772E-2</v>
      </c>
      <c r="L536" s="2">
        <f t="shared" si="60"/>
        <v>3.7683804478805288E-2</v>
      </c>
      <c r="M536" s="2">
        <f t="shared" si="61"/>
        <v>3.3104376404607561E-2</v>
      </c>
      <c r="N536" s="2">
        <f t="shared" si="62"/>
        <v>2.9650933938658398E-2</v>
      </c>
      <c r="O536" s="2">
        <f t="shared" si="64"/>
        <v>2.5182296414560781E-2</v>
      </c>
    </row>
    <row r="537" spans="1:15" x14ac:dyDescent="0.55000000000000004">
      <c r="A537" s="3">
        <v>18</v>
      </c>
      <c r="B537" s="3">
        <v>7</v>
      </c>
      <c r="C537" s="5">
        <f>IF(logVir!C537="","",名目付加価値!C537)</f>
        <v>23454.684820861501</v>
      </c>
      <c r="D537" s="5">
        <f>IF(logVir!D537="","",名目付加価値!D537)</f>
        <v>21934.4160446194</v>
      </c>
      <c r="E537" s="5">
        <f>IF(logVir!E537="","",名目付加価値!E537)</f>
        <v>16367.938178801</v>
      </c>
      <c r="F537" s="5">
        <f>IF(logVir!F537="","",名目付加価値!F537)</f>
        <v>21147.9566181052</v>
      </c>
      <c r="G537" s="5">
        <f>IF(logVir!G537="","",名目付加価値!G537)</f>
        <v>19623.976987092399</v>
      </c>
      <c r="I537" s="3">
        <v>18</v>
      </c>
      <c r="J537" s="3">
        <v>7</v>
      </c>
      <c r="K537" s="2">
        <f t="shared" si="59"/>
        <v>7.9229322706515348E-3</v>
      </c>
      <c r="L537" s="2">
        <f t="shared" si="60"/>
        <v>7.3515012000954279E-3</v>
      </c>
      <c r="M537" s="2">
        <f t="shared" si="61"/>
        <v>4.9828999013004803E-3</v>
      </c>
      <c r="N537" s="2">
        <f t="shared" si="62"/>
        <v>6.5703007522549669E-3</v>
      </c>
      <c r="O537" s="2">
        <f t="shared" si="64"/>
        <v>6.3487517116666732E-3</v>
      </c>
    </row>
    <row r="538" spans="1:15" x14ac:dyDescent="0.55000000000000004">
      <c r="A538" s="3">
        <v>18</v>
      </c>
      <c r="B538" s="3">
        <v>8</v>
      </c>
      <c r="C538" s="5">
        <f>IF(logVir!C538="","",名目付加価値!C538)</f>
        <v>53556.276500081003</v>
      </c>
      <c r="D538" s="5">
        <f>IF(logVir!D538="","",名目付加価値!D538)</f>
        <v>64816.295418695103</v>
      </c>
      <c r="E538" s="5">
        <f>IF(logVir!E538="","",名目付加価値!E538)</f>
        <v>33423.948075457898</v>
      </c>
      <c r="F538" s="5">
        <f>IF(logVir!F538="","",名目付加価値!F538)</f>
        <v>62375.726893421102</v>
      </c>
      <c r="G538" s="5">
        <f>IF(logVir!G538="","",名目付加価値!G538)</f>
        <v>59954.862814307402</v>
      </c>
      <c r="I538" s="3">
        <v>18</v>
      </c>
      <c r="J538" s="3">
        <v>8</v>
      </c>
      <c r="K538" s="2">
        <f t="shared" si="59"/>
        <v>1.8091172600239725E-2</v>
      </c>
      <c r="L538" s="2">
        <f t="shared" si="60"/>
        <v>2.172371822377115E-2</v>
      </c>
      <c r="M538" s="2">
        <f t="shared" si="61"/>
        <v>1.0175269832212409E-2</v>
      </c>
      <c r="N538" s="2">
        <f t="shared" si="62"/>
        <v>1.9379048894938317E-2</v>
      </c>
      <c r="O538" s="2">
        <f t="shared" si="64"/>
        <v>1.9396605395809337E-2</v>
      </c>
    </row>
    <row r="539" spans="1:15" x14ac:dyDescent="0.55000000000000004">
      <c r="A539" s="3">
        <v>18</v>
      </c>
      <c r="B539" s="3">
        <v>9</v>
      </c>
      <c r="C539" s="5">
        <f>IF(logVir!C539="","",名目付加価値!C539)</f>
        <v>24284.757838291702</v>
      </c>
      <c r="D539" s="5">
        <f>IF(logVir!D539="","",名目付加価値!D539)</f>
        <v>34375.909482458999</v>
      </c>
      <c r="E539" s="5">
        <f>IF(logVir!E539="","",名目付加価値!E539)</f>
        <v>41135.834576553098</v>
      </c>
      <c r="F539" s="5">
        <f>IF(logVir!F539="","",名目付加価値!F539)</f>
        <v>38730.492195947401</v>
      </c>
      <c r="G539" s="5">
        <f>IF(logVir!G539="","",名目付加価値!G539)</f>
        <v>40387.310900805402</v>
      </c>
      <c r="I539" s="3">
        <v>18</v>
      </c>
      <c r="J539" s="3">
        <v>9</v>
      </c>
      <c r="K539" s="2">
        <f t="shared" si="59"/>
        <v>8.2033288032429819E-3</v>
      </c>
      <c r="L539" s="2">
        <f t="shared" si="60"/>
        <v>1.1521370767318011E-2</v>
      </c>
      <c r="M539" s="2">
        <f t="shared" si="61"/>
        <v>1.2523003435881402E-2</v>
      </c>
      <c r="N539" s="2">
        <f t="shared" si="62"/>
        <v>1.2032887460738429E-2</v>
      </c>
      <c r="O539" s="2">
        <f t="shared" si="64"/>
        <v>1.3066108331647276E-2</v>
      </c>
    </row>
    <row r="540" spans="1:15" x14ac:dyDescent="0.55000000000000004">
      <c r="A540" s="3">
        <v>18</v>
      </c>
      <c r="B540" s="3">
        <v>10</v>
      </c>
      <c r="C540" s="5">
        <f>IF(logVir!C540="","",名目付加価値!C540)</f>
        <v>38646.038316612998</v>
      </c>
      <c r="D540" s="5">
        <f>IF(logVir!D540="","",名目付加価値!D540)</f>
        <v>55497.167368680202</v>
      </c>
      <c r="E540" s="5">
        <f>IF(logVir!E540="","",名目付加価値!E540)</f>
        <v>51441.195473665801</v>
      </c>
      <c r="F540" s="5">
        <f>IF(logVir!F540="","",名目付加価値!F540)</f>
        <v>44456.500219951398</v>
      </c>
      <c r="G540" s="5">
        <f>IF(logVir!G540="","",名目付加価値!G540)</f>
        <v>58393.1238190769</v>
      </c>
      <c r="I540" s="3">
        <v>18</v>
      </c>
      <c r="J540" s="3">
        <v>10</v>
      </c>
      <c r="K540" s="2">
        <f t="shared" si="59"/>
        <v>1.3054532450557241E-2</v>
      </c>
      <c r="L540" s="2">
        <f t="shared" si="60"/>
        <v>1.8600335275979697E-2</v>
      </c>
      <c r="M540" s="2">
        <f t="shared" si="61"/>
        <v>1.5660269793814963E-2</v>
      </c>
      <c r="N540" s="2">
        <f t="shared" si="62"/>
        <v>1.3811858143670643E-2</v>
      </c>
      <c r="O540" s="2">
        <f t="shared" si="64"/>
        <v>1.889135138304384E-2</v>
      </c>
    </row>
    <row r="541" spans="1:15" x14ac:dyDescent="0.55000000000000004">
      <c r="A541" s="3">
        <v>18</v>
      </c>
      <c r="B541" s="3">
        <v>11</v>
      </c>
      <c r="C541" s="5">
        <f>IF(logVir!C541="","",名目付加価値!C541)</f>
        <v>100962.456614746</v>
      </c>
      <c r="D541" s="5">
        <f>IF(logVir!D541="","",名目付加価値!D541)</f>
        <v>161612.26597728601</v>
      </c>
      <c r="E541" s="5">
        <f>IF(logVir!E541="","",名目付加価値!E541)</f>
        <v>131702.712854449</v>
      </c>
      <c r="F541" s="5">
        <f>IF(logVir!F541="","",名目付加価値!F541)</f>
        <v>159260.91655905699</v>
      </c>
      <c r="G541" s="5">
        <f>IF(logVir!G541="","",名目付加価値!G541)</f>
        <v>159470.90536197799</v>
      </c>
      <c r="I541" s="3">
        <v>18</v>
      </c>
      <c r="J541" s="3">
        <v>11</v>
      </c>
      <c r="K541" s="2">
        <f t="shared" si="59"/>
        <v>3.4104858442853513E-2</v>
      </c>
      <c r="L541" s="2">
        <f t="shared" si="60"/>
        <v>5.4165689429129041E-2</v>
      </c>
      <c r="M541" s="2">
        <f t="shared" si="61"/>
        <v>4.0094325119910276E-2</v>
      </c>
      <c r="N541" s="2">
        <f t="shared" si="62"/>
        <v>4.9479585132917753E-2</v>
      </c>
      <c r="O541" s="2">
        <f t="shared" si="64"/>
        <v>5.159204905528688E-2</v>
      </c>
    </row>
    <row r="542" spans="1:15" x14ac:dyDescent="0.55000000000000004">
      <c r="A542" s="3">
        <v>18</v>
      </c>
      <c r="B542" s="3">
        <v>12</v>
      </c>
      <c r="C542" s="5">
        <f>IF(logVir!C542="","",名目付加価値!C542)</f>
        <v>72126.579432456798</v>
      </c>
      <c r="D542" s="5">
        <f>IF(logVir!D542="","",名目付加価値!D542)</f>
        <v>69277.7652452006</v>
      </c>
      <c r="E542" s="5">
        <f>IF(logVir!E542="","",名目付加価値!E542)</f>
        <v>76476.393700130706</v>
      </c>
      <c r="F542" s="5">
        <f>IF(logVir!F542="","",名目付加価値!F542)</f>
        <v>78848.055335928497</v>
      </c>
      <c r="G542" s="5">
        <f>IF(logVir!G542="","",名目付加価値!G542)</f>
        <v>79635.476535521593</v>
      </c>
      <c r="I542" s="3">
        <v>18</v>
      </c>
      <c r="J542" s="3">
        <v>12</v>
      </c>
      <c r="K542" s="2">
        <f t="shared" si="59"/>
        <v>2.4364173218343568E-2</v>
      </c>
      <c r="L542" s="2">
        <f t="shared" si="60"/>
        <v>2.3219016786405571E-2</v>
      </c>
      <c r="M542" s="2">
        <f t="shared" si="61"/>
        <v>2.3281748162621223E-2</v>
      </c>
      <c r="N542" s="2">
        <f t="shared" si="62"/>
        <v>2.4496713637287035E-2</v>
      </c>
      <c r="O542" s="2">
        <f t="shared" si="64"/>
        <v>2.5763680231424609E-2</v>
      </c>
    </row>
    <row r="543" spans="1:15" x14ac:dyDescent="0.55000000000000004">
      <c r="A543" s="3">
        <v>18</v>
      </c>
      <c r="B543" s="3">
        <v>13</v>
      </c>
      <c r="C543" s="5">
        <f>IF(logVir!C543="","",名目付加価値!C543)</f>
        <v>7407.4527777623398</v>
      </c>
      <c r="D543" s="5">
        <f>IF(logVir!D543="","",名目付加価値!D543)</f>
        <v>3718.1516852332302</v>
      </c>
      <c r="E543" s="5">
        <f>IF(logVir!E543="","",名目付加価値!E543)</f>
        <v>4095.2362957083001</v>
      </c>
      <c r="F543" s="5">
        <f>IF(logVir!F543="","",名目付加価値!F543)</f>
        <v>1736.62777128988</v>
      </c>
      <c r="G543" s="5">
        <f>IF(logVir!G543="","",名目付加価値!G543)</f>
        <v>5292.1741374733201</v>
      </c>
      <c r="I543" s="3">
        <v>18</v>
      </c>
      <c r="J543" s="3">
        <v>13</v>
      </c>
      <c r="K543" s="2">
        <f t="shared" si="59"/>
        <v>2.5022185164500933E-3</v>
      </c>
      <c r="L543" s="2">
        <f t="shared" si="60"/>
        <v>1.2461693313615279E-3</v>
      </c>
      <c r="M543" s="2">
        <f t="shared" si="61"/>
        <v>1.246714907569491E-3</v>
      </c>
      <c r="N543" s="2">
        <f t="shared" si="62"/>
        <v>5.3953991669929418E-4</v>
      </c>
      <c r="O543" s="2">
        <f t="shared" si="64"/>
        <v>1.7121248988327528E-3</v>
      </c>
    </row>
    <row r="544" spans="1:15" x14ac:dyDescent="0.55000000000000004">
      <c r="A544" s="3">
        <v>18</v>
      </c>
      <c r="B544" s="3">
        <v>14</v>
      </c>
      <c r="C544" s="5">
        <f>IF(logVir!C544="","",名目付加価値!C544)</f>
        <v>32390.516620902901</v>
      </c>
      <c r="D544" s="5">
        <f>IF(logVir!D544="","",名目付加価値!D544)</f>
        <v>39627.7672880436</v>
      </c>
      <c r="E544" s="5">
        <f>IF(logVir!E544="","",名目付加価値!E544)</f>
        <v>38041.564816706399</v>
      </c>
      <c r="F544" s="5">
        <f>IF(logVir!F544="","",名目付加価値!F544)</f>
        <v>36128.294944764501</v>
      </c>
      <c r="G544" s="5">
        <f>IF(logVir!G544="","",名目付加価値!G544)</f>
        <v>33827.685189068499</v>
      </c>
      <c r="I544" s="3">
        <v>18</v>
      </c>
      <c r="J544" s="3">
        <v>14</v>
      </c>
      <c r="K544" s="2">
        <f t="shared" si="59"/>
        <v>1.0941433293981924E-2</v>
      </c>
      <c r="L544" s="2">
        <f t="shared" si="60"/>
        <v>1.3281574407202771E-2</v>
      </c>
      <c r="M544" s="2">
        <f t="shared" si="61"/>
        <v>1.1581013289504479E-2</v>
      </c>
      <c r="N544" s="2">
        <f t="shared" si="62"/>
        <v>1.1224430224622977E-2</v>
      </c>
      <c r="O544" s="2">
        <f t="shared" si="64"/>
        <v>1.0943937326622426E-2</v>
      </c>
    </row>
    <row r="545" spans="1:15" x14ac:dyDescent="0.55000000000000004">
      <c r="A545" s="3">
        <v>18</v>
      </c>
      <c r="B545" s="3">
        <v>15</v>
      </c>
      <c r="C545" s="5">
        <f>IF(logVir!C545="","",名目付加価値!C545)</f>
        <v>15689.572414207099</v>
      </c>
      <c r="D545" s="5">
        <f>IF(logVir!D545="","",名目付加価値!D545)</f>
        <v>17235.9310031471</v>
      </c>
      <c r="E545" s="5">
        <f>IF(logVir!E545="","",名目付加価値!E545)</f>
        <v>14941.1971545659</v>
      </c>
      <c r="F545" s="5">
        <f>IF(logVir!F545="","",名目付加価値!F545)</f>
        <v>13842.092222316</v>
      </c>
      <c r="G545" s="5">
        <f>IF(logVir!G545="","",名目付加価値!G545)</f>
        <v>17173.987282137001</v>
      </c>
      <c r="I545" s="3">
        <v>18</v>
      </c>
      <c r="J545" s="3">
        <v>15</v>
      </c>
      <c r="K545" s="2">
        <f t="shared" si="59"/>
        <v>5.299897250492222E-3</v>
      </c>
      <c r="L545" s="2">
        <f t="shared" si="60"/>
        <v>5.7767650251842632E-3</v>
      </c>
      <c r="M545" s="2">
        <f t="shared" si="61"/>
        <v>4.5485563919848062E-3</v>
      </c>
      <c r="N545" s="2">
        <f t="shared" si="62"/>
        <v>4.3004962882893421E-3</v>
      </c>
      <c r="O545" s="2">
        <f t="shared" si="64"/>
        <v>5.5561307081294113E-3</v>
      </c>
    </row>
    <row r="546" spans="1:15" x14ac:dyDescent="0.55000000000000004">
      <c r="A546" s="3">
        <v>18</v>
      </c>
      <c r="B546" s="3">
        <v>16</v>
      </c>
      <c r="C546" s="5">
        <f>IF(logVir!C546="","",名目付加価値!C546)</f>
        <v>83086.043194044905</v>
      </c>
      <c r="D546" s="5">
        <f>IF(logVir!D546="","",名目付加価値!D546)</f>
        <v>107117.808663569</v>
      </c>
      <c r="E546" s="5">
        <f>IF(logVir!E546="","",名目付加価値!E546)</f>
        <v>148114.58347196001</v>
      </c>
      <c r="F546" s="5">
        <f>IF(logVir!F546="","",名目付加価値!F546)</f>
        <v>114200.84440868101</v>
      </c>
      <c r="G546" s="5">
        <f>IF(logVir!G546="","",名目付加価値!G546)</f>
        <v>115343.515607553</v>
      </c>
      <c r="I546" s="3">
        <v>18</v>
      </c>
      <c r="J546" s="3">
        <v>16</v>
      </c>
      <c r="K546" s="2">
        <f t="shared" si="59"/>
        <v>2.8066251918991533E-2</v>
      </c>
      <c r="L546" s="2">
        <f t="shared" si="60"/>
        <v>3.5901420732602135E-2</v>
      </c>
      <c r="M546" s="2">
        <f t="shared" si="61"/>
        <v>4.5090599396292126E-2</v>
      </c>
      <c r="N546" s="2">
        <f t="shared" si="62"/>
        <v>3.548020773241671E-2</v>
      </c>
      <c r="O546" s="2">
        <f t="shared" si="64"/>
        <v>3.7315949902752291E-2</v>
      </c>
    </row>
    <row r="547" spans="1:15" x14ac:dyDescent="0.55000000000000004">
      <c r="A547" s="3">
        <v>18</v>
      </c>
      <c r="B547" s="3">
        <v>17</v>
      </c>
      <c r="C547" s="5">
        <f>IF(logVir!C547="","",名目付加価値!C547)</f>
        <v>341608.56642549398</v>
      </c>
      <c r="D547" s="5">
        <f>IF(logVir!D547="","",名目付加価値!D547)</f>
        <v>127708.30452306</v>
      </c>
      <c r="E547" s="5">
        <f>IF(logVir!E547="","",名目付加価値!E547)</f>
        <v>268998.32449075597</v>
      </c>
      <c r="F547" s="5">
        <f>IF(logVir!F547="","",名目付加価値!F547)</f>
        <v>217607.97031927199</v>
      </c>
      <c r="G547" s="5">
        <f>IF(logVir!G547="","",名目付加価値!G547)</f>
        <v>79764.680349256596</v>
      </c>
      <c r="I547" s="3">
        <v>18</v>
      </c>
      <c r="J547" s="3">
        <v>17</v>
      </c>
      <c r="K547" s="2">
        <f t="shared" si="59"/>
        <v>0.11539449604781096</v>
      </c>
      <c r="L547" s="2">
        <f t="shared" si="60"/>
        <v>4.2802495952187929E-2</v>
      </c>
      <c r="M547" s="2">
        <f t="shared" si="61"/>
        <v>8.1891299314106408E-2</v>
      </c>
      <c r="N547" s="2">
        <f t="shared" si="62"/>
        <v>6.7606995649941479E-2</v>
      </c>
      <c r="O547" s="2">
        <f t="shared" si="64"/>
        <v>2.5805480266868165E-2</v>
      </c>
    </row>
    <row r="548" spans="1:15" x14ac:dyDescent="0.55000000000000004">
      <c r="A548" s="3">
        <v>18</v>
      </c>
      <c r="B548" s="3">
        <v>18</v>
      </c>
      <c r="C548" s="5">
        <f>IF(logVir!C548="","",名目付加価値!C548)</f>
        <v>214766.38343486501</v>
      </c>
      <c r="D548" s="5">
        <f>IF(logVir!D548="","",名目付加価値!D548)</f>
        <v>228433.772556273</v>
      </c>
      <c r="E548" s="5">
        <f>IF(logVir!E548="","",名目付加価値!E548)</f>
        <v>353631.32080731</v>
      </c>
      <c r="F548" s="5">
        <f>IF(logVir!F548="","",名目付加価値!F548)</f>
        <v>409578.458246439</v>
      </c>
      <c r="G548" s="5">
        <f>IF(logVir!G548="","",名目付加価値!G548)</f>
        <v>342363.526319867</v>
      </c>
      <c r="I548" s="3">
        <v>18</v>
      </c>
      <c r="J548" s="3">
        <v>18</v>
      </c>
      <c r="K548" s="2">
        <f t="shared" si="59"/>
        <v>7.2547532527649339E-2</v>
      </c>
      <c r="L548" s="2">
        <f t="shared" si="60"/>
        <v>7.656147078060524E-2</v>
      </c>
      <c r="M548" s="2">
        <f t="shared" si="61"/>
        <v>0.10765616623782868</v>
      </c>
      <c r="N548" s="2">
        <f t="shared" si="62"/>
        <v>0.12724887330344445</v>
      </c>
      <c r="O548" s="2">
        <f t="shared" si="64"/>
        <v>0.11076149473499479</v>
      </c>
    </row>
    <row r="549" spans="1:15" x14ac:dyDescent="0.55000000000000004">
      <c r="A549" s="3">
        <v>18</v>
      </c>
      <c r="B549" s="3">
        <v>19</v>
      </c>
      <c r="C549" s="5">
        <f>IF(logVir!C549="","",名目付加価値!C549)</f>
        <v>139040.596792128</v>
      </c>
      <c r="D549" s="5">
        <f>IF(logVir!D549="","",名目付加価値!D549)</f>
        <v>121186.591270316</v>
      </c>
      <c r="E549" s="5">
        <f>IF(logVir!E549="","",名目付加価値!E549)</f>
        <v>117475.556367542</v>
      </c>
      <c r="F549" s="5">
        <f>IF(logVir!F549="","",名目付加価値!F549)</f>
        <v>116646.643574808</v>
      </c>
      <c r="G549" s="5">
        <f>IF(logVir!G549="","",名目付加価値!G549)</f>
        <v>141369.03017374501</v>
      </c>
      <c r="I549" s="3">
        <v>18</v>
      </c>
      <c r="J549" s="3">
        <v>19</v>
      </c>
      <c r="K549" s="2">
        <f t="shared" si="59"/>
        <v>4.6967556361072284E-2</v>
      </c>
      <c r="L549" s="2">
        <f t="shared" si="60"/>
        <v>4.0616689742134456E-2</v>
      </c>
      <c r="M549" s="2">
        <f t="shared" si="61"/>
        <v>3.576314449838202E-2</v>
      </c>
      <c r="N549" s="2">
        <f t="shared" si="62"/>
        <v>3.6240074815145226E-2</v>
      </c>
      <c r="O549" s="2">
        <f t="shared" ref="O549:O579" si="65">IF(G549="","",G549/SUMIF($A$4:$A$1460,$I549,G$4:G$1460))</f>
        <v>4.5735727925209031E-2</v>
      </c>
    </row>
    <row r="550" spans="1:15" x14ac:dyDescent="0.55000000000000004">
      <c r="A550" s="3">
        <v>18</v>
      </c>
      <c r="B550" s="3">
        <v>20</v>
      </c>
      <c r="C550" s="5">
        <f>IF(logVir!C550="","",名目付加価値!C550)</f>
        <v>139336.614943958</v>
      </c>
      <c r="D550" s="5">
        <f>IF(logVir!D550="","",名目付加価値!D550)</f>
        <v>177585.86021263199</v>
      </c>
      <c r="E550" s="5">
        <f>IF(logVir!E550="","",名目付加価値!E550)</f>
        <v>175761.705445322</v>
      </c>
      <c r="F550" s="5">
        <f>IF(logVir!F550="","",名目付加価値!F550)</f>
        <v>171512.02064714601</v>
      </c>
      <c r="G550" s="5">
        <f>IF(logVir!G550="","",名目付加価値!G550)</f>
        <v>177759.906447204</v>
      </c>
      <c r="I550" s="3">
        <v>18</v>
      </c>
      <c r="J550" s="3">
        <v>20</v>
      </c>
      <c r="K550" s="2">
        <f t="shared" si="59"/>
        <v>4.7067550532204634E-2</v>
      </c>
      <c r="L550" s="2">
        <f t="shared" si="60"/>
        <v>5.9519371831801872E-2</v>
      </c>
      <c r="M550" s="2">
        <f t="shared" si="61"/>
        <v>5.35072270648113E-2</v>
      </c>
      <c r="N550" s="2">
        <f t="shared" si="62"/>
        <v>5.328578919600975E-2</v>
      </c>
      <c r="O550" s="2">
        <f t="shared" si="65"/>
        <v>5.7508909181084762E-2</v>
      </c>
    </row>
    <row r="551" spans="1:15" x14ac:dyDescent="0.55000000000000004">
      <c r="A551" s="3">
        <v>18</v>
      </c>
      <c r="B551" s="3">
        <v>21</v>
      </c>
      <c r="C551" s="5">
        <f>IF(logVir!C551="","",名目付加価値!C551)</f>
        <v>134398.64127953901</v>
      </c>
      <c r="D551" s="5">
        <f>IF(logVir!D551="","",名目付加価値!D551)</f>
        <v>139300.96135110501</v>
      </c>
      <c r="E551" s="5">
        <f>IF(logVir!E551="","",名目付加価値!E551)</f>
        <v>161149.58302535399</v>
      </c>
      <c r="F551" s="5">
        <f>IF(logVir!F551="","",名目付加価値!F551)</f>
        <v>130830.64294663099</v>
      </c>
      <c r="G551" s="5">
        <f>IF(logVir!G551="","",名目付加価値!G551)</f>
        <v>143697.76268105401</v>
      </c>
      <c r="I551" s="3">
        <v>18</v>
      </c>
      <c r="J551" s="3">
        <v>21</v>
      </c>
      <c r="K551" s="2">
        <f t="shared" si="59"/>
        <v>4.5399515715439369E-2</v>
      </c>
      <c r="L551" s="2">
        <f t="shared" si="60"/>
        <v>4.6687870899499238E-2</v>
      </c>
      <c r="M551" s="2">
        <f t="shared" si="61"/>
        <v>4.9058851064799867E-2</v>
      </c>
      <c r="N551" s="2">
        <f t="shared" si="62"/>
        <v>4.0646795683055841E-2</v>
      </c>
      <c r="O551" s="2">
        <f t="shared" si="65"/>
        <v>4.6489119783623682E-2</v>
      </c>
    </row>
    <row r="552" spans="1:15" x14ac:dyDescent="0.55000000000000004">
      <c r="A552" s="3">
        <v>18</v>
      </c>
      <c r="B552" s="3">
        <v>22</v>
      </c>
      <c r="C552" s="5">
        <f>IF(logVir!C552="","",名目付加価値!C552)</f>
        <v>83724.4131755977</v>
      </c>
      <c r="D552" s="5">
        <f>IF(logVir!D552="","",名目付加価値!D552)</f>
        <v>85641.108100479207</v>
      </c>
      <c r="E552" s="5">
        <f>IF(logVir!E552="","",名目付加価値!E552)</f>
        <v>93320.456017404998</v>
      </c>
      <c r="F552" s="5">
        <f>IF(logVir!F552="","",名目付加価値!F552)</f>
        <v>59208.317892576597</v>
      </c>
      <c r="G552" s="5">
        <f>IF(logVir!G552="","",名目付加価値!G552)</f>
        <v>57646.730298251699</v>
      </c>
      <c r="I552" s="3">
        <v>18</v>
      </c>
      <c r="J552" s="3">
        <v>22</v>
      </c>
      <c r="K552" s="2">
        <f t="shared" si="59"/>
        <v>2.8281891658603862E-2</v>
      </c>
      <c r="L552" s="2">
        <f t="shared" si="60"/>
        <v>2.8703326666980781E-2</v>
      </c>
      <c r="M552" s="2">
        <f t="shared" si="61"/>
        <v>2.8409594782114838E-2</v>
      </c>
      <c r="N552" s="2">
        <f t="shared" si="62"/>
        <v>1.839499024015882E-2</v>
      </c>
      <c r="O552" s="2">
        <f t="shared" si="65"/>
        <v>1.8649878049374891E-2</v>
      </c>
    </row>
    <row r="553" spans="1:15" x14ac:dyDescent="0.55000000000000004">
      <c r="A553" s="3">
        <v>18</v>
      </c>
      <c r="B553" s="3">
        <v>23</v>
      </c>
      <c r="C553" s="5">
        <f>IF(logVir!C553="","",名目付加価値!C553)</f>
        <v>61552.655901365499</v>
      </c>
      <c r="D553" s="5">
        <f>IF(logVir!D553="","",名目付加価値!D553)</f>
        <v>55978.892695189999</v>
      </c>
      <c r="E553" s="5">
        <f>IF(logVir!E553="","",名目付加価値!E553)</f>
        <v>55045.171527352097</v>
      </c>
      <c r="F553" s="5">
        <f>IF(logVir!F553="","",名目付加価値!F553)</f>
        <v>58521.460859193401</v>
      </c>
      <c r="G553" s="5">
        <f>IF(logVir!G553="","",名目付加価値!G553)</f>
        <v>54571.989458353703</v>
      </c>
      <c r="I553" s="3">
        <v>18</v>
      </c>
      <c r="J553" s="3">
        <v>23</v>
      </c>
      <c r="K553" s="2">
        <f t="shared" si="59"/>
        <v>2.0792329016993617E-2</v>
      </c>
      <c r="L553" s="2">
        <f t="shared" si="60"/>
        <v>1.8761789508850504E-2</v>
      </c>
      <c r="M553" s="2">
        <f t="shared" si="61"/>
        <v>1.6757430091344769E-2</v>
      </c>
      <c r="N553" s="2">
        <f t="shared" si="62"/>
        <v>1.8181595756491982E-2</v>
      </c>
      <c r="O553" s="2">
        <f t="shared" si="65"/>
        <v>1.7655137473442013E-2</v>
      </c>
    </row>
    <row r="554" spans="1:15" x14ac:dyDescent="0.55000000000000004">
      <c r="A554" s="3">
        <v>18</v>
      </c>
      <c r="B554" s="3">
        <v>24</v>
      </c>
      <c r="C554" s="5">
        <f>IF(logVir!C554="","",名目付加価値!C554)</f>
        <v>38795.207878888403</v>
      </c>
      <c r="D554" s="5">
        <f>IF(logVir!D554="","",名目付加価値!D554)</f>
        <v>29979.5194504397</v>
      </c>
      <c r="E554" s="5">
        <f>IF(logVir!E554="","",名目付加価値!E554)</f>
        <v>37981.501127547002</v>
      </c>
      <c r="F554" s="5">
        <f>IF(logVir!F554="","",名目付加価値!F554)</f>
        <v>36618.542880872497</v>
      </c>
      <c r="G554" s="5">
        <f>IF(logVir!G554="","",名目付加価値!G554)</f>
        <v>37607.707566855803</v>
      </c>
      <c r="I554" s="3">
        <v>18</v>
      </c>
      <c r="J554" s="3">
        <v>24</v>
      </c>
      <c r="K554" s="2">
        <f t="shared" si="59"/>
        <v>1.3104921545434337E-2</v>
      </c>
      <c r="L554" s="2">
        <f t="shared" si="60"/>
        <v>1.0047884236802161E-2</v>
      </c>
      <c r="M554" s="2">
        <f t="shared" si="61"/>
        <v>1.1562728069489919E-2</v>
      </c>
      <c r="N554" s="2">
        <f t="shared" si="62"/>
        <v>1.1376741695729562E-2</v>
      </c>
      <c r="O554" s="2">
        <f t="shared" si="65"/>
        <v>1.2166850681896964E-2</v>
      </c>
    </row>
    <row r="555" spans="1:15" x14ac:dyDescent="0.55000000000000004">
      <c r="A555" s="3">
        <v>18</v>
      </c>
      <c r="B555" s="3">
        <v>25</v>
      </c>
      <c r="C555" s="5">
        <f>IF(logVir!C555="","",名目付加価値!C555)</f>
        <v>137658.33258931499</v>
      </c>
      <c r="D555" s="5">
        <f>IF(logVir!D555="","",名目付加価値!D555)</f>
        <v>124952.54695151999</v>
      </c>
      <c r="E555" s="5">
        <f>IF(logVir!E555="","",名目付加価値!E555)</f>
        <v>113516.40225887801</v>
      </c>
      <c r="F555" s="5">
        <f>IF(logVir!F555="","",名目付加価値!F555)</f>
        <v>119182.696953568</v>
      </c>
      <c r="G555" s="5">
        <f>IF(logVir!G555="","",名目付加価値!G555)</f>
        <v>131333.45516000001</v>
      </c>
      <c r="I555" s="3">
        <v>18</v>
      </c>
      <c r="J555" s="3">
        <v>25</v>
      </c>
      <c r="K555" s="2">
        <f t="shared" si="59"/>
        <v>4.6500631064796592E-2</v>
      </c>
      <c r="L555" s="2">
        <f t="shared" si="60"/>
        <v>4.1878880978662436E-2</v>
      </c>
      <c r="M555" s="2">
        <f t="shared" si="61"/>
        <v>3.4557857161529412E-2</v>
      </c>
      <c r="N555" s="2">
        <f t="shared" si="62"/>
        <v>3.7027982305363943E-2</v>
      </c>
      <c r="O555" s="2">
        <f t="shared" si="65"/>
        <v>4.2489017327862727E-2</v>
      </c>
    </row>
    <row r="556" spans="1:15" x14ac:dyDescent="0.55000000000000004">
      <c r="A556" s="3">
        <v>18</v>
      </c>
      <c r="B556" s="3">
        <v>26</v>
      </c>
      <c r="C556" s="5">
        <f>IF(logVir!C556="","",名目付加価値!C556)</f>
        <v>77468.617568768197</v>
      </c>
      <c r="D556" s="5">
        <f>IF(logVir!D556="","",名目付加価値!D556)</f>
        <v>94447.685287405795</v>
      </c>
      <c r="E556" s="5">
        <f>IF(logVir!E556="","",名目付加価値!E556)</f>
        <v>98842.721575673597</v>
      </c>
      <c r="F556" s="5">
        <f>IF(logVir!F556="","",名目付加価値!F556)</f>
        <v>96755.631100229497</v>
      </c>
      <c r="G556" s="5">
        <f>IF(logVir!G556="","",名目付加価値!G556)</f>
        <v>98918.084024731899</v>
      </c>
      <c r="I556" s="3">
        <v>18</v>
      </c>
      <c r="J556" s="3">
        <v>26</v>
      </c>
      <c r="K556" s="2">
        <f t="shared" si="59"/>
        <v>2.6168699975556167E-2</v>
      </c>
      <c r="L556" s="2">
        <f t="shared" si="60"/>
        <v>3.1654923948017367E-2</v>
      </c>
      <c r="M556" s="2">
        <f t="shared" si="61"/>
        <v>3.0090740947542702E-2</v>
      </c>
      <c r="N556" s="2">
        <f t="shared" si="62"/>
        <v>3.0060284654570103E-2</v>
      </c>
      <c r="O556" s="2">
        <f t="shared" si="65"/>
        <v>3.2001992036572065E-2</v>
      </c>
    </row>
    <row r="557" spans="1:15" x14ac:dyDescent="0.55000000000000004">
      <c r="A557" s="3">
        <v>18</v>
      </c>
      <c r="B557" s="3">
        <v>27</v>
      </c>
      <c r="C557" s="5">
        <f>IF(logVir!C557="","",名目付加価値!C557)</f>
        <v>204562.142479879</v>
      </c>
      <c r="D557" s="5">
        <f>IF(logVir!D557="","",名目付加価値!D557)</f>
        <v>242437.62194969901</v>
      </c>
      <c r="E557" s="5">
        <f>IF(logVir!E557="","",名目付加価値!E557)</f>
        <v>255318.34305865201</v>
      </c>
      <c r="F557" s="5">
        <f>IF(logVir!F557="","",名目付加価値!F557)</f>
        <v>267992.58085956902</v>
      </c>
      <c r="G557" s="5">
        <f>IF(logVir!G557="","",名目付加価値!G557)</f>
        <v>273565.41682505701</v>
      </c>
      <c r="I557" s="3">
        <v>18</v>
      </c>
      <c r="J557" s="3">
        <v>27</v>
      </c>
      <c r="K557" s="2">
        <f t="shared" si="59"/>
        <v>6.9100566150686826E-2</v>
      </c>
      <c r="L557" s="2">
        <f t="shared" si="60"/>
        <v>8.1254976885910504E-2</v>
      </c>
      <c r="M557" s="2">
        <f t="shared" si="61"/>
        <v>7.772669547804667E-2</v>
      </c>
      <c r="N557" s="2">
        <f t="shared" si="62"/>
        <v>8.3260614130110627E-2</v>
      </c>
      <c r="O557" s="2">
        <f t="shared" si="65"/>
        <v>8.850392096684892E-2</v>
      </c>
    </row>
    <row r="558" spans="1:15" x14ac:dyDescent="0.55000000000000004">
      <c r="A558" s="3">
        <v>18</v>
      </c>
      <c r="B558" s="3">
        <v>28</v>
      </c>
      <c r="C558" s="5">
        <f>IF(logVir!C558="","",名目付加価値!C558)</f>
        <v>166948.804750738</v>
      </c>
      <c r="D558" s="5">
        <f>IF(logVir!D558="","",名目付加価値!D558)</f>
        <v>168052.959642912</v>
      </c>
      <c r="E558" s="5">
        <f>IF(logVir!E558="","",名目付加価値!E558)</f>
        <v>165462.202022807</v>
      </c>
      <c r="F558" s="5">
        <f>IF(logVir!F558="","",名目付加価値!F558)</f>
        <v>172856.70744082899</v>
      </c>
      <c r="G558" s="5">
        <f>IF(logVir!G558="","",名目付加価値!G558)</f>
        <v>186905.20003029099</v>
      </c>
      <c r="I558" s="3">
        <v>18</v>
      </c>
      <c r="J558" s="3">
        <v>28</v>
      </c>
      <c r="K558" s="2">
        <f t="shared" si="59"/>
        <v>5.6394877305272609E-2</v>
      </c>
      <c r="L558" s="2">
        <f t="shared" si="60"/>
        <v>5.6324341253548654E-2</v>
      </c>
      <c r="M558" s="2">
        <f t="shared" si="61"/>
        <v>5.0371743900904736E-2</v>
      </c>
      <c r="N558" s="2">
        <f t="shared" si="62"/>
        <v>5.3703559896585082E-2</v>
      </c>
      <c r="O558" s="2">
        <f t="shared" si="65"/>
        <v>6.0467595808546021E-2</v>
      </c>
    </row>
    <row r="559" spans="1:15" x14ac:dyDescent="0.55000000000000004">
      <c r="A559" s="3">
        <v>18</v>
      </c>
      <c r="B559" s="3">
        <v>29</v>
      </c>
      <c r="C559" s="5">
        <f>IF(logVir!C559="","",名目付加価値!C559)</f>
        <v>138376.02687420399</v>
      </c>
      <c r="D559" s="5">
        <f>IF(logVir!D559="","",名目付加価値!D559)</f>
        <v>132732.38955960501</v>
      </c>
      <c r="E559" s="5">
        <f>IF(logVir!E559="","",名目付加価値!E559)</f>
        <v>128466.42432356</v>
      </c>
      <c r="F559" s="5">
        <f>IF(logVir!F559="","",名目付加価値!F559)</f>
        <v>127962.76652359701</v>
      </c>
      <c r="G559" s="5">
        <f>IF(logVir!G559="","",名目付加価値!G559)</f>
        <v>128623.518366795</v>
      </c>
      <c r="I559" s="3">
        <v>18</v>
      </c>
      <c r="J559" s="3">
        <v>29</v>
      </c>
      <c r="K559" s="2">
        <f t="shared" si="59"/>
        <v>4.6743066350268932E-2</v>
      </c>
      <c r="L559" s="2">
        <f t="shared" si="60"/>
        <v>4.4486359662095194E-2</v>
      </c>
      <c r="M559" s="2">
        <f t="shared" si="61"/>
        <v>3.9109100125473743E-2</v>
      </c>
      <c r="N559" s="2">
        <f t="shared" si="62"/>
        <v>3.9755796568583343E-2</v>
      </c>
      <c r="O559" s="2">
        <f t="shared" si="65"/>
        <v>4.1612298206876952E-2</v>
      </c>
    </row>
    <row r="560" spans="1:15" x14ac:dyDescent="0.55000000000000004">
      <c r="A560" s="3">
        <v>18</v>
      </c>
      <c r="B560" s="3">
        <v>30</v>
      </c>
      <c r="C560" s="5">
        <f>IF(logVir!C560="","",名目付加価値!C560)</f>
        <v>211781.95248448401</v>
      </c>
      <c r="D560" s="5">
        <f>IF(logVir!D560="","",名目付加価値!D560)</f>
        <v>243800.36753121699</v>
      </c>
      <c r="E560" s="5">
        <f>IF(logVir!E560="","",名目付加価値!E560)</f>
        <v>259390.28359347599</v>
      </c>
      <c r="F560" s="5">
        <f>IF(logVir!F560="","",名目付加価値!F560)</f>
        <v>257637.740246781</v>
      </c>
      <c r="G560" s="5">
        <f>IF(logVir!G560="","",名目付加価値!G560)</f>
        <v>263171.435912997</v>
      </c>
      <c r="I560" s="3">
        <v>18</v>
      </c>
      <c r="J560" s="3">
        <v>30</v>
      </c>
      <c r="K560" s="2">
        <f t="shared" si="59"/>
        <v>7.153939942047266E-2</v>
      </c>
      <c r="L560" s="2">
        <f t="shared" si="60"/>
        <v>8.171171235393368E-2</v>
      </c>
      <c r="M560" s="2">
        <f t="shared" si="61"/>
        <v>7.8966318445058775E-2</v>
      </c>
      <c r="N560" s="2">
        <f t="shared" si="62"/>
        <v>8.0043546008766189E-2</v>
      </c>
      <c r="O560" s="2">
        <f t="shared" si="65"/>
        <v>8.5141258844391499E-2</v>
      </c>
    </row>
    <row r="561" spans="1:15" x14ac:dyDescent="0.55000000000000004">
      <c r="A561" s="3">
        <v>18</v>
      </c>
      <c r="B561" s="3">
        <v>31</v>
      </c>
      <c r="C561" s="5">
        <f>IF(logVir!C561="","",名目付加価値!C561)</f>
        <v>143562.256424141</v>
      </c>
      <c r="D561" s="5">
        <f>IF(logVir!D561="","",名目付加価値!D561)</f>
        <v>136117.58420040301</v>
      </c>
      <c r="E561" s="5">
        <f>IF(logVir!E561="","",名目付加価値!E561)</f>
        <v>134972.77599247199</v>
      </c>
      <c r="F561" s="5">
        <f>IF(logVir!F561="","",名目付加価値!F561)</f>
        <v>124670.76932752199</v>
      </c>
      <c r="G561" s="5">
        <f>IF(logVir!G561="","",名目付加価値!G561)</f>
        <v>126827.941399027</v>
      </c>
      <c r="I561" s="3">
        <v>18</v>
      </c>
      <c r="J561" s="3">
        <v>31</v>
      </c>
      <c r="K561" s="2">
        <f t="shared" si="59"/>
        <v>4.8494961367321364E-2</v>
      </c>
      <c r="L561" s="2">
        <f t="shared" si="60"/>
        <v>4.5620935682435054E-2</v>
      </c>
      <c r="M561" s="2">
        <f t="shared" si="61"/>
        <v>4.1089832135497911E-2</v>
      </c>
      <c r="N561" s="2">
        <f t="shared" si="62"/>
        <v>3.8733030537595955E-2</v>
      </c>
      <c r="O561" s="2">
        <f t="shared" si="65"/>
        <v>4.1031392901339524E-2</v>
      </c>
    </row>
    <row r="562" spans="1:15" x14ac:dyDescent="0.55000000000000004">
      <c r="A562" s="3">
        <v>19</v>
      </c>
      <c r="B562" s="3">
        <v>1</v>
      </c>
      <c r="C562" s="5">
        <f>IF(logVir!C562="","",名目付加価値!C562)</f>
        <v>54157.900599354201</v>
      </c>
      <c r="D562" s="5">
        <f>IF(logVir!D562="","",名目付加価値!D562)</f>
        <v>50650.303778805202</v>
      </c>
      <c r="E562" s="5">
        <f>IF(logVir!E562="","",名目付加価値!E562)</f>
        <v>61658.264258161398</v>
      </c>
      <c r="F562" s="5">
        <f>IF(logVir!F562="","",名目付加価値!F562)</f>
        <v>65296.926788221499</v>
      </c>
      <c r="G562" s="5">
        <f>IF(logVir!G562="","",名目付加価値!G562)</f>
        <v>69674.460821203495</v>
      </c>
      <c r="I562" s="3">
        <v>19</v>
      </c>
      <c r="J562" s="3">
        <v>1</v>
      </c>
      <c r="K562" s="2">
        <f t="shared" si="59"/>
        <v>1.9140745275259143E-2</v>
      </c>
      <c r="L562" s="2">
        <f t="shared" si="60"/>
        <v>1.7184097897417077E-2</v>
      </c>
      <c r="M562" s="2">
        <f t="shared" si="61"/>
        <v>1.9404885550215502E-2</v>
      </c>
      <c r="N562" s="2">
        <f t="shared" si="62"/>
        <v>2.0870910535109453E-2</v>
      </c>
      <c r="O562" s="2">
        <f t="shared" si="65"/>
        <v>2.1530985841079341E-2</v>
      </c>
    </row>
    <row r="563" spans="1:15" x14ac:dyDescent="0.55000000000000004">
      <c r="A563" s="3">
        <v>19</v>
      </c>
      <c r="B563" s="3">
        <v>2</v>
      </c>
      <c r="C563" s="5">
        <f>IF(logVir!C563="","",名目付加価値!C563)</f>
        <v>2345.0137884690698</v>
      </c>
      <c r="D563" s="5">
        <f>IF(logVir!D563="","",名目付加価値!D563)</f>
        <v>4770.5850057689004</v>
      </c>
      <c r="E563" s="5">
        <f>IF(logVir!E563="","",名目付加価値!E563)</f>
        <v>5207.1392313578099</v>
      </c>
      <c r="F563" s="5">
        <f>IF(logVir!F563="","",名目付加価値!F563)</f>
        <v>5485.1876821094602</v>
      </c>
      <c r="G563" s="5">
        <f>IF(logVir!G563="","",名目付加価値!G563)</f>
        <v>6393.07371068474</v>
      </c>
      <c r="I563" s="3">
        <v>19</v>
      </c>
      <c r="J563" s="3">
        <v>2</v>
      </c>
      <c r="K563" s="2">
        <f t="shared" si="59"/>
        <v>8.287860329761771E-4</v>
      </c>
      <c r="L563" s="2">
        <f t="shared" si="60"/>
        <v>1.6185134866138131E-3</v>
      </c>
      <c r="M563" s="2">
        <f t="shared" si="61"/>
        <v>1.6387736833697963E-3</v>
      </c>
      <c r="N563" s="2">
        <f t="shared" si="62"/>
        <v>1.7532350604016697E-3</v>
      </c>
      <c r="O563" s="2">
        <f t="shared" si="65"/>
        <v>1.9756045173992933E-3</v>
      </c>
    </row>
    <row r="564" spans="1:15" x14ac:dyDescent="0.55000000000000004">
      <c r="A564" s="3">
        <v>19</v>
      </c>
      <c r="B564" s="3">
        <v>3</v>
      </c>
      <c r="C564" s="5">
        <f>IF(logVir!C564="","",名目付加価値!C564)</f>
        <v>95896.560581471495</v>
      </c>
      <c r="D564" s="5">
        <f>IF(logVir!D564="","",名目付加価値!D564)</f>
        <v>117970.01308167</v>
      </c>
      <c r="E564" s="5">
        <f>IF(logVir!E564="","",名目付加価値!E564)</f>
        <v>176440.21200071499</v>
      </c>
      <c r="F564" s="5">
        <f>IF(logVir!F564="","",名目付加価値!F564)</f>
        <v>197838.24433743101</v>
      </c>
      <c r="G564" s="5">
        <f>IF(logVir!G564="","",名目付加価値!G564)</f>
        <v>180343.93133980301</v>
      </c>
      <c r="I564" s="3">
        <v>19</v>
      </c>
      <c r="J564" s="3">
        <v>3</v>
      </c>
      <c r="K564" s="2">
        <f t="shared" si="59"/>
        <v>3.3892222899151489E-2</v>
      </c>
      <c r="L564" s="2">
        <f t="shared" si="60"/>
        <v>4.0023614914690461E-2</v>
      </c>
      <c r="M564" s="2">
        <f t="shared" si="61"/>
        <v>5.5528681540470748E-2</v>
      </c>
      <c r="N564" s="2">
        <f t="shared" si="62"/>
        <v>6.323520112028401E-2</v>
      </c>
      <c r="O564" s="2">
        <f t="shared" si="65"/>
        <v>5.5730357815990512E-2</v>
      </c>
    </row>
    <row r="565" spans="1:15" x14ac:dyDescent="0.55000000000000004">
      <c r="A565" s="3">
        <v>19</v>
      </c>
      <c r="B565" s="3">
        <v>4</v>
      </c>
      <c r="C565" s="5">
        <f>IF(logVir!C565="","",名目付加価値!C565)</f>
        <v>15946.4507314439</v>
      </c>
      <c r="D565" s="5">
        <f>IF(logVir!D565="","",名目付加価値!D565)</f>
        <v>19939.1108249725</v>
      </c>
      <c r="E565" s="5">
        <f>IF(logVir!E565="","",名目付加価値!E565)</f>
        <v>14209.913462500001</v>
      </c>
      <c r="F565" s="5">
        <f>IF(logVir!F565="","",名目付加価値!F565)</f>
        <v>13960.5575202786</v>
      </c>
      <c r="G565" s="5">
        <f>IF(logVir!G565="","",名目付加価値!G565)</f>
        <v>10761.741654028099</v>
      </c>
      <c r="I565" s="3">
        <v>19</v>
      </c>
      <c r="J565" s="3">
        <v>4</v>
      </c>
      <c r="K565" s="2">
        <f t="shared" si="59"/>
        <v>5.6358711862379163E-3</v>
      </c>
      <c r="L565" s="2">
        <f t="shared" si="60"/>
        <v>6.76473005769322E-3</v>
      </c>
      <c r="M565" s="2">
        <f t="shared" si="61"/>
        <v>4.4720970941341479E-3</v>
      </c>
      <c r="N565" s="2">
        <f t="shared" si="62"/>
        <v>4.4622245082220693E-3</v>
      </c>
      <c r="O565" s="2">
        <f t="shared" si="65"/>
        <v>3.3256218196340594E-3</v>
      </c>
    </row>
    <row r="566" spans="1:15" x14ac:dyDescent="0.55000000000000004">
      <c r="A566" s="3">
        <v>19</v>
      </c>
      <c r="B566" s="3">
        <v>5</v>
      </c>
      <c r="C566" s="5">
        <f>IF(logVir!C566="","",名目付加価値!C566)</f>
        <v>7369.3748747127001</v>
      </c>
      <c r="D566" s="5">
        <f>IF(logVir!D566="","",名目付加価値!D566)</f>
        <v>6717.5099287347803</v>
      </c>
      <c r="E566" s="5">
        <f>IF(logVir!E566="","",名目付加価値!E566)</f>
        <v>7927.5616466533502</v>
      </c>
      <c r="F566" s="5">
        <f>IF(logVir!F566="","",名目付加価値!F566)</f>
        <v>10304.5833745897</v>
      </c>
      <c r="G566" s="5">
        <f>IF(logVir!G566="","",名目付加価値!G566)</f>
        <v>7553.49547535893</v>
      </c>
      <c r="I566" s="3">
        <v>19</v>
      </c>
      <c r="J566" s="3">
        <v>5</v>
      </c>
      <c r="K566" s="2">
        <f t="shared" si="59"/>
        <v>2.6045198531283644E-3</v>
      </c>
      <c r="L566" s="2">
        <f t="shared" si="60"/>
        <v>2.2790455264861333E-3</v>
      </c>
      <c r="M566" s="2">
        <f t="shared" si="61"/>
        <v>2.4949360527161454E-3</v>
      </c>
      <c r="N566" s="2">
        <f t="shared" si="62"/>
        <v>3.293662478330179E-3</v>
      </c>
      <c r="O566" s="2">
        <f t="shared" si="65"/>
        <v>2.3342011149244052E-3</v>
      </c>
    </row>
    <row r="567" spans="1:15" x14ac:dyDescent="0.55000000000000004">
      <c r="A567" s="3">
        <v>19</v>
      </c>
      <c r="B567" s="3">
        <v>6</v>
      </c>
      <c r="C567" s="5">
        <f>IF(logVir!C567="","",名目付加価値!C567)</f>
        <v>27048.109561597201</v>
      </c>
      <c r="D567" s="5">
        <f>IF(logVir!D567="","",名目付加価値!D567)</f>
        <v>25879.8451799182</v>
      </c>
      <c r="E567" s="5">
        <f>IF(logVir!E567="","",名目付加価値!E567)</f>
        <v>32924.526215859303</v>
      </c>
      <c r="F567" s="5">
        <f>IF(logVir!F567="","",名目付加価値!F567)</f>
        <v>37964.137285525103</v>
      </c>
      <c r="G567" s="5">
        <f>IF(logVir!G567="","",名目付加価値!G567)</f>
        <v>23650.5249601139</v>
      </c>
      <c r="I567" s="3">
        <v>19</v>
      </c>
      <c r="J567" s="3">
        <v>6</v>
      </c>
      <c r="K567" s="2">
        <f t="shared" si="59"/>
        <v>9.559472755891996E-3</v>
      </c>
      <c r="L567" s="2">
        <f t="shared" si="60"/>
        <v>8.7802394055493758E-3</v>
      </c>
      <c r="M567" s="2">
        <f t="shared" si="61"/>
        <v>1.036189829053211E-2</v>
      </c>
      <c r="N567" s="2">
        <f t="shared" si="62"/>
        <v>1.213450849530232E-2</v>
      </c>
      <c r="O567" s="2">
        <f t="shared" si="65"/>
        <v>7.3085476665122485E-3</v>
      </c>
    </row>
    <row r="568" spans="1:15" x14ac:dyDescent="0.55000000000000004">
      <c r="A568" s="3">
        <v>19</v>
      </c>
      <c r="B568" s="3">
        <v>7</v>
      </c>
      <c r="C568" s="5">
        <f>IF(logVir!C568="","",名目付加価値!C568)</f>
        <v>24532.537256798201</v>
      </c>
      <c r="D568" s="5">
        <f>IF(logVir!D568="","",名目付加価値!D568)</f>
        <v>26774.699551650101</v>
      </c>
      <c r="E568" s="5">
        <f>IF(logVir!E568="","",名目付加価値!E568)</f>
        <v>38348.576660990897</v>
      </c>
      <c r="F568" s="5">
        <f>IF(logVir!F568="","",名目付加価値!F568)</f>
        <v>48145.734012694898</v>
      </c>
      <c r="G568" s="5">
        <f>IF(logVir!G568="","",名目付加価値!G568)</f>
        <v>49182.004835358101</v>
      </c>
      <c r="I568" s="3">
        <v>19</v>
      </c>
      <c r="J568" s="3">
        <v>7</v>
      </c>
      <c r="K568" s="2">
        <f t="shared" si="59"/>
        <v>8.6704071131180147E-3</v>
      </c>
      <c r="L568" s="2">
        <f t="shared" si="60"/>
        <v>9.0838361064680233E-3</v>
      </c>
      <c r="M568" s="2">
        <f t="shared" si="61"/>
        <v>1.206893755562855E-2</v>
      </c>
      <c r="N568" s="2">
        <f t="shared" si="62"/>
        <v>1.5388860650136893E-2</v>
      </c>
      <c r="O568" s="2">
        <f t="shared" si="65"/>
        <v>1.5198352987092404E-2</v>
      </c>
    </row>
    <row r="569" spans="1:15" x14ac:dyDescent="0.55000000000000004">
      <c r="A569" s="3">
        <v>19</v>
      </c>
      <c r="B569" s="3">
        <v>8</v>
      </c>
      <c r="C569" s="5">
        <f>IF(logVir!C569="","",名目付加価値!C569)</f>
        <v>25114.081580230799</v>
      </c>
      <c r="D569" s="5">
        <f>IF(logVir!D569="","",名目付加価値!D569)</f>
        <v>33362.232023268902</v>
      </c>
      <c r="E569" s="5">
        <f>IF(logVir!E569="","",名目付加価値!E569)</f>
        <v>33852.803284769303</v>
      </c>
      <c r="F569" s="5">
        <f>IF(logVir!F569="","",名目付加価値!F569)</f>
        <v>32182.133940907399</v>
      </c>
      <c r="G569" s="5">
        <f>IF(logVir!G569="","",名目付加価値!G569)</f>
        <v>30341.525582579499</v>
      </c>
      <c r="I569" s="3">
        <v>19</v>
      </c>
      <c r="J569" s="3">
        <v>8</v>
      </c>
      <c r="K569" s="2">
        <f t="shared" si="59"/>
        <v>8.8759393002580192E-3</v>
      </c>
      <c r="L569" s="2">
        <f t="shared" si="60"/>
        <v>1.1318784259771709E-2</v>
      </c>
      <c r="M569" s="2">
        <f t="shared" si="61"/>
        <v>1.0654042587777773E-2</v>
      </c>
      <c r="N569" s="2">
        <f t="shared" si="62"/>
        <v>1.028640200002102E-2</v>
      </c>
      <c r="O569" s="2">
        <f t="shared" si="65"/>
        <v>9.3762183447920876E-3</v>
      </c>
    </row>
    <row r="570" spans="1:15" x14ac:dyDescent="0.55000000000000004">
      <c r="A570" s="3">
        <v>19</v>
      </c>
      <c r="B570" s="3">
        <v>9</v>
      </c>
      <c r="C570" s="5">
        <f>IF(logVir!C570="","",名目付加価値!C570)</f>
        <v>21298.529877683701</v>
      </c>
      <c r="D570" s="5">
        <f>IF(logVir!D570="","",名目付加価値!D570)</f>
        <v>37999.890501939597</v>
      </c>
      <c r="E570" s="5">
        <f>IF(logVir!E570="","",名目付加価値!E570)</f>
        <v>41942.216751667896</v>
      </c>
      <c r="F570" s="5">
        <f>IF(logVir!F570="","",名目付加価値!F570)</f>
        <v>38264.865112406304</v>
      </c>
      <c r="G570" s="5">
        <f>IF(logVir!G570="","",名目付加価値!G570)</f>
        <v>45437.822319787803</v>
      </c>
      <c r="I570" s="3">
        <v>19</v>
      </c>
      <c r="J570" s="3">
        <v>9</v>
      </c>
      <c r="K570" s="2">
        <f t="shared" si="59"/>
        <v>7.5274286967301901E-3</v>
      </c>
      <c r="L570" s="2">
        <f t="shared" si="60"/>
        <v>1.2892199844015684E-2</v>
      </c>
      <c r="M570" s="2">
        <f t="shared" si="61"/>
        <v>1.3199916111500287E-2</v>
      </c>
      <c r="N570" s="2">
        <f t="shared" si="62"/>
        <v>1.2230630378505369E-2</v>
      </c>
      <c r="O570" s="2">
        <f t="shared" si="65"/>
        <v>1.4041315820546759E-2</v>
      </c>
    </row>
    <row r="571" spans="1:15" x14ac:dyDescent="0.55000000000000004">
      <c r="A571" s="3">
        <v>19</v>
      </c>
      <c r="B571" s="3">
        <v>10</v>
      </c>
      <c r="C571" s="5">
        <f>IF(logVir!C571="","",名目付加価値!C571)</f>
        <v>280814.21633052401</v>
      </c>
      <c r="D571" s="5">
        <f>IF(logVir!D571="","",名目付加価値!D571)</f>
        <v>263499.45783260302</v>
      </c>
      <c r="E571" s="5">
        <f>IF(logVir!E571="","",名目付加価値!E571)</f>
        <v>437158.95189504803</v>
      </c>
      <c r="F571" s="5">
        <f>IF(logVir!F571="","",名目付加価値!F571)</f>
        <v>433383.21862775</v>
      </c>
      <c r="G571" s="5">
        <f>IF(logVir!G571="","",名目付加価値!G571)</f>
        <v>457057.554385453</v>
      </c>
      <c r="I571" s="3">
        <v>19</v>
      </c>
      <c r="J571" s="3">
        <v>10</v>
      </c>
      <c r="K571" s="2">
        <f t="shared" si="59"/>
        <v>9.9246708697533409E-2</v>
      </c>
      <c r="L571" s="2">
        <f t="shared" si="60"/>
        <v>8.9397301526284847E-2</v>
      </c>
      <c r="M571" s="2">
        <f t="shared" si="61"/>
        <v>0.13758122339054843</v>
      </c>
      <c r="N571" s="2">
        <f t="shared" si="62"/>
        <v>0.13852263541795262</v>
      </c>
      <c r="O571" s="2">
        <f t="shared" si="65"/>
        <v>0.14124113220316062</v>
      </c>
    </row>
    <row r="572" spans="1:15" x14ac:dyDescent="0.55000000000000004">
      <c r="A572" s="3">
        <v>19</v>
      </c>
      <c r="B572" s="3">
        <v>11</v>
      </c>
      <c r="C572" s="5">
        <f>IF(logVir!C572="","",名目付加価値!C572)</f>
        <v>75883.087766663593</v>
      </c>
      <c r="D572" s="5">
        <f>IF(logVir!D572="","",名目付加価値!D572)</f>
        <v>81423.480985392904</v>
      </c>
      <c r="E572" s="5">
        <f>IF(logVir!E572="","",名目付加価値!E572)</f>
        <v>63414.148018918</v>
      </c>
      <c r="F572" s="5">
        <f>IF(logVir!F572="","",名目付加価値!F572)</f>
        <v>67191.532566618698</v>
      </c>
      <c r="G572" s="5">
        <f>IF(logVir!G572="","",名目付加価値!G572)</f>
        <v>78984.945029949798</v>
      </c>
      <c r="I572" s="3">
        <v>19</v>
      </c>
      <c r="J572" s="3">
        <v>11</v>
      </c>
      <c r="K572" s="2">
        <f t="shared" si="59"/>
        <v>2.6818965239933261E-2</v>
      </c>
      <c r="L572" s="2">
        <f t="shared" si="60"/>
        <v>2.7624495097045502E-2</v>
      </c>
      <c r="M572" s="2">
        <f t="shared" si="61"/>
        <v>1.9957491495694316E-2</v>
      </c>
      <c r="N572" s="2">
        <f t="shared" si="62"/>
        <v>2.1476484941826586E-2</v>
      </c>
      <c r="O572" s="2">
        <f t="shared" si="65"/>
        <v>2.4408136253287534E-2</v>
      </c>
    </row>
    <row r="573" spans="1:15" x14ac:dyDescent="0.55000000000000004">
      <c r="A573" s="3">
        <v>19</v>
      </c>
      <c r="B573" s="3">
        <v>12</v>
      </c>
      <c r="C573" s="5">
        <f>IF(logVir!C573="","",名目付加価値!C573)</f>
        <v>164874.091514823</v>
      </c>
      <c r="D573" s="5">
        <f>IF(logVir!D573="","",名目付加価値!D573)</f>
        <v>183367.99612575301</v>
      </c>
      <c r="E573" s="5">
        <f>IF(logVir!E573="","",名目付加価値!E573)</f>
        <v>39993.412564020502</v>
      </c>
      <c r="F573" s="5">
        <f>IF(logVir!F573="","",名目付加価値!F573)</f>
        <v>43927.405173803301</v>
      </c>
      <c r="G573" s="5">
        <f>IF(logVir!G573="","",名目付加価値!G573)</f>
        <v>53515.955702480198</v>
      </c>
      <c r="I573" s="3">
        <v>19</v>
      </c>
      <c r="J573" s="3">
        <v>12</v>
      </c>
      <c r="K573" s="2">
        <f t="shared" si="59"/>
        <v>5.8270593085224261E-2</v>
      </c>
      <c r="L573" s="2">
        <f t="shared" si="60"/>
        <v>6.2211149027633035E-2</v>
      </c>
      <c r="M573" s="2">
        <f t="shared" si="61"/>
        <v>1.2586594885610071E-2</v>
      </c>
      <c r="N573" s="2">
        <f t="shared" si="62"/>
        <v>1.4040552726094445E-2</v>
      </c>
      <c r="O573" s="2">
        <f t="shared" si="65"/>
        <v>1.6537641926771457E-2</v>
      </c>
    </row>
    <row r="574" spans="1:15" x14ac:dyDescent="0.55000000000000004">
      <c r="A574" s="3">
        <v>19</v>
      </c>
      <c r="B574" s="3">
        <v>13</v>
      </c>
      <c r="C574" s="5">
        <f>IF(logVir!C574="","",名目付加価値!C574)</f>
        <v>23825.585423438799</v>
      </c>
      <c r="D574" s="5">
        <f>IF(logVir!D574="","",名目付加価値!D574)</f>
        <v>50253.123570178199</v>
      </c>
      <c r="E574" s="5">
        <f>IF(logVir!E574="","",名目付加価値!E574)</f>
        <v>33378.1917491274</v>
      </c>
      <c r="F574" s="5">
        <f>IF(logVir!F574="","",名目付加価値!F574)</f>
        <v>33045.317749617803</v>
      </c>
      <c r="G574" s="5">
        <f>IF(logVir!G574="","",名目付加価値!G574)</f>
        <v>35960.106478558599</v>
      </c>
      <c r="I574" s="3">
        <v>19</v>
      </c>
      <c r="J574" s="3">
        <v>13</v>
      </c>
      <c r="K574" s="2">
        <f t="shared" si="59"/>
        <v>8.4205528016609871E-3</v>
      </c>
      <c r="L574" s="2">
        <f t="shared" si="60"/>
        <v>1.7049346808504184E-2</v>
      </c>
      <c r="M574" s="2">
        <f t="shared" si="61"/>
        <v>1.050467441076614E-2</v>
      </c>
      <c r="N574" s="2">
        <f t="shared" si="62"/>
        <v>1.056230215234181E-2</v>
      </c>
      <c r="O574" s="2">
        <f t="shared" si="65"/>
        <v>1.1112487047735101E-2</v>
      </c>
    </row>
    <row r="575" spans="1:15" x14ac:dyDescent="0.55000000000000004">
      <c r="A575" s="3">
        <v>19</v>
      </c>
      <c r="B575" s="3">
        <v>14</v>
      </c>
      <c r="C575" s="5">
        <f>IF(logVir!C575="","",名目付加価値!C575)</f>
        <v>33499.312854784599</v>
      </c>
      <c r="D575" s="5">
        <f>IF(logVir!D575="","",名目付加価値!D575)</f>
        <v>35915.361652026397</v>
      </c>
      <c r="E575" s="5">
        <f>IF(logVir!E575="","",名目付加価値!E575)</f>
        <v>28090.821708034298</v>
      </c>
      <c r="F575" s="5">
        <f>IF(logVir!F575="","",名目付加価値!F575)</f>
        <v>26776.536778981401</v>
      </c>
      <c r="G575" s="5">
        <f>IF(logVir!G575="","",名目付加価値!G575)</f>
        <v>29306.759379494601</v>
      </c>
      <c r="I575" s="3">
        <v>19</v>
      </c>
      <c r="J575" s="3">
        <v>14</v>
      </c>
      <c r="K575" s="2">
        <f t="shared" si="59"/>
        <v>1.1839487999970444E-2</v>
      </c>
      <c r="L575" s="2">
        <f t="shared" si="60"/>
        <v>1.2184983003158591E-2</v>
      </c>
      <c r="M575" s="2">
        <f t="shared" si="61"/>
        <v>8.8406507515943027E-3</v>
      </c>
      <c r="N575" s="2">
        <f t="shared" si="62"/>
        <v>8.5586065231939238E-3</v>
      </c>
      <c r="O575" s="2">
        <f t="shared" si="65"/>
        <v>9.0564521606716041E-3</v>
      </c>
    </row>
    <row r="576" spans="1:15" x14ac:dyDescent="0.55000000000000004">
      <c r="A576" s="3">
        <v>19</v>
      </c>
      <c r="B576" s="3">
        <v>15</v>
      </c>
      <c r="C576" s="5">
        <f>IF(logVir!C576="","",名目付加価値!C576)</f>
        <v>11683.2622324126</v>
      </c>
      <c r="D576" s="5">
        <f>IF(logVir!D576="","",名目付加価値!D576)</f>
        <v>10993.1069426992</v>
      </c>
      <c r="E576" s="5">
        <f>IF(logVir!E576="","",名目付加価値!E576)</f>
        <v>9044.6735790634903</v>
      </c>
      <c r="F576" s="5">
        <f>IF(logVir!F576="","",名目付加価値!F576)</f>
        <v>10529.809242565099</v>
      </c>
      <c r="G576" s="5">
        <f>IF(logVir!G576="","",名目付加価値!G576)</f>
        <v>14804.646820218701</v>
      </c>
      <c r="I576" s="3">
        <v>19</v>
      </c>
      <c r="J576" s="3">
        <v>15</v>
      </c>
      <c r="K576" s="2">
        <f t="shared" si="59"/>
        <v>4.129154636716691E-3</v>
      </c>
      <c r="L576" s="2">
        <f t="shared" si="60"/>
        <v>3.7296247368049755E-3</v>
      </c>
      <c r="M576" s="2">
        <f t="shared" si="61"/>
        <v>2.8465098353389591E-3</v>
      </c>
      <c r="N576" s="2">
        <f t="shared" si="62"/>
        <v>3.3656516081701283E-3</v>
      </c>
      <c r="O576" s="2">
        <f t="shared" si="65"/>
        <v>4.5749710483773669E-3</v>
      </c>
    </row>
    <row r="577" spans="1:15" x14ac:dyDescent="0.55000000000000004">
      <c r="A577" s="3">
        <v>19</v>
      </c>
      <c r="B577" s="3">
        <v>16</v>
      </c>
      <c r="C577" s="5">
        <f>IF(logVir!C577="","",名目付加価値!C577)</f>
        <v>75340.374772412993</v>
      </c>
      <c r="D577" s="5">
        <f>IF(logVir!D577="","",名目付加価値!D577)</f>
        <v>75690.394586670896</v>
      </c>
      <c r="E577" s="5">
        <f>IF(logVir!E577="","",名目付加価値!E577)</f>
        <v>72918.197088300105</v>
      </c>
      <c r="F577" s="5">
        <f>IF(logVir!F577="","",名目付加価値!F577)</f>
        <v>70804.833824493006</v>
      </c>
      <c r="G577" s="5">
        <f>IF(logVir!G577="","",名目付加価値!G577)</f>
        <v>77350.274371702006</v>
      </c>
      <c r="I577" s="3">
        <v>19</v>
      </c>
      <c r="J577" s="3">
        <v>16</v>
      </c>
      <c r="K577" s="2">
        <f t="shared" si="59"/>
        <v>2.6627157007605883E-2</v>
      </c>
      <c r="L577" s="2">
        <f t="shared" si="60"/>
        <v>2.5679434345579399E-2</v>
      </c>
      <c r="M577" s="2">
        <f t="shared" si="61"/>
        <v>2.2948574470116199E-2</v>
      </c>
      <c r="N577" s="2">
        <f t="shared" si="62"/>
        <v>2.2631407401410033E-2</v>
      </c>
      <c r="O577" s="2">
        <f t="shared" si="65"/>
        <v>2.390298601053388E-2</v>
      </c>
    </row>
    <row r="578" spans="1:15" x14ac:dyDescent="0.55000000000000004">
      <c r="A578" s="3">
        <v>19</v>
      </c>
      <c r="B578" s="3">
        <v>17</v>
      </c>
      <c r="C578" s="5">
        <f>IF(logVir!C578="","",名目付加価値!C578)</f>
        <v>72791.3341888789</v>
      </c>
      <c r="D578" s="5">
        <f>IF(logVir!D578="","",名目付加価値!D578)</f>
        <v>70641.691866644906</v>
      </c>
      <c r="E578" s="5">
        <f>IF(logVir!E578="","",名目付加価値!E578)</f>
        <v>86632.842418904896</v>
      </c>
      <c r="F578" s="5">
        <f>IF(logVir!F578="","",名目付加価値!F578)</f>
        <v>94634.480797950499</v>
      </c>
      <c r="G578" s="5">
        <f>IF(logVir!G578="","",名目付加価値!G578)</f>
        <v>73430.810626656894</v>
      </c>
      <c r="I578" s="3">
        <v>19</v>
      </c>
      <c r="J578" s="3">
        <v>17</v>
      </c>
      <c r="K578" s="2">
        <f t="shared" si="59"/>
        <v>2.5726262845059529E-2</v>
      </c>
      <c r="L578" s="2">
        <f t="shared" si="60"/>
        <v>2.3966564030432614E-2</v>
      </c>
      <c r="M578" s="2">
        <f t="shared" si="61"/>
        <v>2.7264802411400758E-2</v>
      </c>
      <c r="N578" s="2">
        <f t="shared" si="62"/>
        <v>3.0248097106873879E-2</v>
      </c>
      <c r="O578" s="2">
        <f t="shared" si="65"/>
        <v>2.2691782975669369E-2</v>
      </c>
    </row>
    <row r="579" spans="1:15" x14ac:dyDescent="0.55000000000000004">
      <c r="A579" s="3">
        <v>19</v>
      </c>
      <c r="B579" s="3">
        <v>18</v>
      </c>
      <c r="C579" s="5">
        <f>IF(logVir!C579="","",名目付加価値!C579)</f>
        <v>208668.804332064</v>
      </c>
      <c r="D579" s="5">
        <f>IF(logVir!D579="","",名目付加価値!D579)</f>
        <v>202933.18492016001</v>
      </c>
      <c r="E579" s="5">
        <f>IF(logVir!E579="","",名目付加価値!E579)</f>
        <v>244857.32724069399</v>
      </c>
      <c r="F579" s="5">
        <f>IF(logVir!F579="","",名目付加価値!F579)</f>
        <v>231160.729524105</v>
      </c>
      <c r="G579" s="5">
        <f>IF(logVir!G579="","",名目付加価値!G579)</f>
        <v>234083.734715072</v>
      </c>
      <c r="I579" s="3">
        <v>19</v>
      </c>
      <c r="J579" s="3">
        <v>18</v>
      </c>
      <c r="K579" s="2">
        <f t="shared" si="59"/>
        <v>7.3748730774481963E-2</v>
      </c>
      <c r="L579" s="2">
        <f t="shared" si="60"/>
        <v>6.8849018784402902E-2</v>
      </c>
      <c r="M579" s="2">
        <f t="shared" si="61"/>
        <v>7.7060690377906776E-2</v>
      </c>
      <c r="N579" s="2">
        <f t="shared" si="62"/>
        <v>7.3886094529007712E-2</v>
      </c>
      <c r="O579" s="2">
        <f t="shared" si="65"/>
        <v>7.2337173741621352E-2</v>
      </c>
    </row>
    <row r="580" spans="1:15" x14ac:dyDescent="0.55000000000000004">
      <c r="A580" s="3">
        <v>19</v>
      </c>
      <c r="B580" s="3">
        <v>19</v>
      </c>
      <c r="C580" s="5">
        <f>IF(logVir!C580="","",名目付加価値!C580)</f>
        <v>95573.270767251699</v>
      </c>
      <c r="D580" s="5">
        <f>IF(logVir!D580="","",名目付加価値!D580)</f>
        <v>81166.190874039094</v>
      </c>
      <c r="E580" s="5">
        <f>IF(logVir!E580="","",名目付加価値!E580)</f>
        <v>78425.763576174199</v>
      </c>
      <c r="F580" s="5">
        <f>IF(logVir!F580="","",名目付加価値!F580)</f>
        <v>77865.570282092594</v>
      </c>
      <c r="G580" s="5">
        <f>IF(logVir!G580="","",名目付加価値!G580)</f>
        <v>94348.263951598405</v>
      </c>
      <c r="I580" s="3">
        <v>19</v>
      </c>
      <c r="J580" s="3">
        <v>19</v>
      </c>
      <c r="K580" s="2">
        <f t="shared" ref="K580:K643" si="66">IF(C580="","",C580/SUMIF($A$4:$A$1460,$I580,C$4:C$1460))</f>
        <v>3.3777964260696423E-2</v>
      </c>
      <c r="L580" s="2">
        <f t="shared" ref="L580:L643" si="67">IF(D580="","",D580/SUMIF($A$4:$A$1460,$I580,D$4:D$1460))</f>
        <v>2.7537204436739706E-2</v>
      </c>
      <c r="M580" s="2">
        <f t="shared" ref="M580:M643" si="68">IF(E580="","",E580/SUMIF($A$4:$A$1460,$I580,E$4:E$1460))</f>
        <v>2.4681897628710512E-2</v>
      </c>
      <c r="N580" s="2">
        <f t="shared" ref="N580:N643" si="69">IF(F580="","",F580/SUMIF($A$4:$A$1460,$I580,F$4:F$1460))</f>
        <v>2.4888236415683471E-2</v>
      </c>
      <c r="O580" s="2">
        <f t="shared" ref="O580" si="70">IF(G580="","",G580/SUMIF($A$4:$A$1460,$I580,G$4:G$1460))</f>
        <v>2.9155749629483717E-2</v>
      </c>
    </row>
    <row r="581" spans="1:15" x14ac:dyDescent="0.55000000000000004">
      <c r="A581" s="3">
        <v>19</v>
      </c>
      <c r="B581" s="3">
        <v>20</v>
      </c>
      <c r="C581" s="5">
        <f>IF(logVir!C581="","",名目付加価値!C581)</f>
        <v>162485.333769424</v>
      </c>
      <c r="D581" s="5">
        <f>IF(logVir!D581="","",名目付加価値!D581)</f>
        <v>202104.67292683301</v>
      </c>
      <c r="E581" s="5">
        <f>IF(logVir!E581="","",名目付加価値!E581)</f>
        <v>200858.48055438101</v>
      </c>
      <c r="F581" s="5">
        <f>IF(logVir!F581="","",名目付加価値!F581)</f>
        <v>197012.84386146499</v>
      </c>
      <c r="G581" s="5">
        <f>IF(logVir!G581="","",名目付加価値!G581)</f>
        <v>205004.87558276599</v>
      </c>
      <c r="I581" s="3">
        <v>19</v>
      </c>
      <c r="J581" s="3">
        <v>20</v>
      </c>
      <c r="K581" s="2">
        <f t="shared" si="66"/>
        <v>5.7426346852948236E-2</v>
      </c>
      <c r="L581" s="2">
        <f t="shared" si="67"/>
        <v>6.8567930022039494E-2</v>
      </c>
      <c r="M581" s="2">
        <f t="shared" si="68"/>
        <v>6.3213518477079719E-2</v>
      </c>
      <c r="N581" s="2">
        <f t="shared" si="69"/>
        <v>6.297137768575399E-2</v>
      </c>
      <c r="O581" s="2">
        <f t="shared" ref="O581:O612" si="71">IF(G581="","",G581/SUMIF($A$4:$A$1460,$I581,G$4:G$1460))</f>
        <v>6.3351147917049974E-2</v>
      </c>
    </row>
    <row r="582" spans="1:15" x14ac:dyDescent="0.55000000000000004">
      <c r="A582" s="3">
        <v>19</v>
      </c>
      <c r="B582" s="3">
        <v>21</v>
      </c>
      <c r="C582" s="5">
        <f>IF(logVir!C582="","",名目付加価値!C582)</f>
        <v>114488.623277334</v>
      </c>
      <c r="D582" s="5">
        <f>IF(logVir!D582="","",名目付加価値!D582)</f>
        <v>129223.21839436601</v>
      </c>
      <c r="E582" s="5">
        <f>IF(logVir!E582="","",名目付加価値!E582)</f>
        <v>146451.492373146</v>
      </c>
      <c r="F582" s="5">
        <f>IF(logVir!F582="","",名目付加価値!F582)</f>
        <v>117399.905832979</v>
      </c>
      <c r="G582" s="5">
        <f>IF(logVir!G582="","",名目付加価値!G582)</f>
        <v>132794.38211033499</v>
      </c>
      <c r="I582" s="3">
        <v>19</v>
      </c>
      <c r="J582" s="3">
        <v>21</v>
      </c>
      <c r="K582" s="2">
        <f t="shared" si="66"/>
        <v>4.0463118969066646E-2</v>
      </c>
      <c r="L582" s="2">
        <f t="shared" si="67"/>
        <v>4.384148306801082E-2</v>
      </c>
      <c r="M582" s="2">
        <f t="shared" si="68"/>
        <v>4.6090730615774539E-2</v>
      </c>
      <c r="N582" s="2">
        <f t="shared" si="69"/>
        <v>3.7524628676894531E-2</v>
      </c>
      <c r="O582" s="2">
        <f t="shared" si="71"/>
        <v>4.1036470570323891E-2</v>
      </c>
    </row>
    <row r="583" spans="1:15" x14ac:dyDescent="0.55000000000000004">
      <c r="A583" s="3">
        <v>19</v>
      </c>
      <c r="B583" s="3">
        <v>22</v>
      </c>
      <c r="C583" s="5">
        <f>IF(logVir!C583="","",名目付加価値!C583)</f>
        <v>112660.094648407</v>
      </c>
      <c r="D583" s="5">
        <f>IF(logVir!D583="","",名目付加価値!D583)</f>
        <v>101993.311841273</v>
      </c>
      <c r="E583" s="5">
        <f>IF(logVir!E583="","",名目付加価値!E583)</f>
        <v>116965.30529816099</v>
      </c>
      <c r="F583" s="5">
        <f>IF(logVir!F583="","",名目付加価値!F583)</f>
        <v>68882.853166718996</v>
      </c>
      <c r="G583" s="5">
        <f>IF(logVir!G583="","",名目付加価値!G583)</f>
        <v>74095.414704936702</v>
      </c>
      <c r="I583" s="3">
        <v>19</v>
      </c>
      <c r="J583" s="3">
        <v>22</v>
      </c>
      <c r="K583" s="2">
        <f t="shared" si="66"/>
        <v>3.981687160113917E-2</v>
      </c>
      <c r="L583" s="2">
        <f t="shared" si="67"/>
        <v>3.4603209157762875E-2</v>
      </c>
      <c r="M583" s="2">
        <f t="shared" si="68"/>
        <v>3.6810935078445711E-2</v>
      </c>
      <c r="N583" s="2">
        <f t="shared" si="69"/>
        <v>2.2017083139431935E-2</v>
      </c>
      <c r="O583" s="2">
        <f t="shared" si="71"/>
        <v>2.2897160682661417E-2</v>
      </c>
    </row>
    <row r="584" spans="1:15" x14ac:dyDescent="0.55000000000000004">
      <c r="A584" s="3">
        <v>19</v>
      </c>
      <c r="B584" s="3">
        <v>23</v>
      </c>
      <c r="C584" s="5">
        <f>IF(logVir!C584="","",名目付加価値!C584)</f>
        <v>64783.113703310097</v>
      </c>
      <c r="D584" s="5">
        <f>IF(logVir!D584="","",名目付加価値!D584)</f>
        <v>56809.707861324598</v>
      </c>
      <c r="E584" s="5">
        <f>IF(logVir!E584="","",名目付加価値!E584)</f>
        <v>52705.2136672263</v>
      </c>
      <c r="F584" s="5">
        <f>IF(logVir!F584="","",名目付加価値!F584)</f>
        <v>56316.613012699003</v>
      </c>
      <c r="G584" s="5">
        <f>IF(logVir!G584="","",名目付加価値!G584)</f>
        <v>52927.597057033599</v>
      </c>
      <c r="I584" s="3">
        <v>19</v>
      </c>
      <c r="J584" s="3">
        <v>23</v>
      </c>
      <c r="K584" s="2">
        <f t="shared" si="66"/>
        <v>2.2895959108651172E-2</v>
      </c>
      <c r="L584" s="2">
        <f t="shared" si="67"/>
        <v>1.9273795191356202E-2</v>
      </c>
      <c r="M584" s="2">
        <f t="shared" si="68"/>
        <v>1.6587210999485853E-2</v>
      </c>
      <c r="N584" s="2">
        <f t="shared" si="69"/>
        <v>1.8000525440355655E-2</v>
      </c>
      <c r="O584" s="2">
        <f t="shared" si="71"/>
        <v>1.6355825784740659E-2</v>
      </c>
    </row>
    <row r="585" spans="1:15" x14ac:dyDescent="0.55000000000000004">
      <c r="A585" s="3">
        <v>19</v>
      </c>
      <c r="B585" s="3">
        <v>24</v>
      </c>
      <c r="C585" s="5">
        <f>IF(logVir!C585="","",名目付加価値!C585)</f>
        <v>28244.517744343499</v>
      </c>
      <c r="D585" s="5">
        <f>IF(logVir!D585="","",名目付加価値!D585)</f>
        <v>28652.072070132199</v>
      </c>
      <c r="E585" s="5">
        <f>IF(logVir!E585="","",名目付加価値!E585)</f>
        <v>33051.8914159915</v>
      </c>
      <c r="F585" s="5">
        <f>IF(logVir!F585="","",名目付加価値!F585)</f>
        <v>32526.613203739002</v>
      </c>
      <c r="G585" s="5">
        <f>IF(logVir!G585="","",名目付加価値!G585)</f>
        <v>32723.174672647001</v>
      </c>
      <c r="I585" s="3">
        <v>19</v>
      </c>
      <c r="J585" s="3">
        <v>24</v>
      </c>
      <c r="K585" s="2">
        <f t="shared" si="66"/>
        <v>9.9823130805307171E-3</v>
      </c>
      <c r="L585" s="2">
        <f t="shared" si="67"/>
        <v>9.7207711441807988E-3</v>
      </c>
      <c r="M585" s="2">
        <f t="shared" si="68"/>
        <v>1.040198224620912E-2</v>
      </c>
      <c r="N585" s="2">
        <f t="shared" si="69"/>
        <v>1.0396508190762231E-2</v>
      </c>
      <c r="O585" s="2">
        <f t="shared" si="71"/>
        <v>1.0112201834757717E-2</v>
      </c>
    </row>
    <row r="586" spans="1:15" x14ac:dyDescent="0.55000000000000004">
      <c r="A586" s="3">
        <v>19</v>
      </c>
      <c r="B586" s="3">
        <v>25</v>
      </c>
      <c r="C586" s="5">
        <f>IF(logVir!C586="","",名目付加価値!C586)</f>
        <v>112637.63999449799</v>
      </c>
      <c r="D586" s="5">
        <f>IF(logVir!D586="","",名目付加価値!D586)</f>
        <v>93425.584211338006</v>
      </c>
      <c r="E586" s="5">
        <f>IF(logVir!E586="","",名目付加価値!E586)</f>
        <v>90900.855045496195</v>
      </c>
      <c r="F586" s="5">
        <f>IF(logVir!F586="","",名目付加価値!F586)</f>
        <v>92093.543598605596</v>
      </c>
      <c r="G586" s="5">
        <f>IF(logVir!G586="","",名目付加価値!G586)</f>
        <v>102992.582267228</v>
      </c>
      <c r="I586" s="3">
        <v>19</v>
      </c>
      <c r="J586" s="3">
        <v>25</v>
      </c>
      <c r="K586" s="2">
        <f t="shared" si="66"/>
        <v>3.9808935569536019E-2</v>
      </c>
      <c r="L586" s="2">
        <f t="shared" si="67"/>
        <v>3.1696441391982633E-2</v>
      </c>
      <c r="M586" s="2">
        <f t="shared" si="68"/>
        <v>2.8608017267386855E-2</v>
      </c>
      <c r="N586" s="2">
        <f t="shared" si="69"/>
        <v>2.9435935255293061E-2</v>
      </c>
      <c r="O586" s="2">
        <f t="shared" si="71"/>
        <v>3.1827039698555382E-2</v>
      </c>
    </row>
    <row r="587" spans="1:15" x14ac:dyDescent="0.55000000000000004">
      <c r="A587" s="3">
        <v>19</v>
      </c>
      <c r="B587" s="3">
        <v>26</v>
      </c>
      <c r="C587" s="5">
        <f>IF(logVir!C587="","",名目付加価値!C587)</f>
        <v>96326.402962402804</v>
      </c>
      <c r="D587" s="5">
        <f>IF(logVir!D587="","",名目付加価値!D587)</f>
        <v>103612.694190277</v>
      </c>
      <c r="E587" s="5">
        <f>IF(logVir!E587="","",名目付加価値!E587)</f>
        <v>109138.36123734601</v>
      </c>
      <c r="F587" s="5">
        <f>IF(logVir!F587="","",名目付加価値!F587)</f>
        <v>110581.98125288</v>
      </c>
      <c r="G587" s="5">
        <f>IF(logVir!G587="","",名目付加価値!G587)</f>
        <v>107732.817615055</v>
      </c>
      <c r="I587" s="3">
        <v>19</v>
      </c>
      <c r="J587" s="3">
        <v>26</v>
      </c>
      <c r="K587" s="2">
        <f t="shared" si="66"/>
        <v>3.4044139857358234E-2</v>
      </c>
      <c r="L587" s="2">
        <f t="shared" si="67"/>
        <v>3.5152616026873869E-2</v>
      </c>
      <c r="M587" s="2">
        <f t="shared" si="68"/>
        <v>3.4347665060461871E-2</v>
      </c>
      <c r="N587" s="2">
        <f t="shared" si="69"/>
        <v>3.5345409823182135E-2</v>
      </c>
      <c r="O587" s="2">
        <f t="shared" si="71"/>
        <v>3.3291879741155141E-2</v>
      </c>
    </row>
    <row r="588" spans="1:15" x14ac:dyDescent="0.55000000000000004">
      <c r="A588" s="3">
        <v>19</v>
      </c>
      <c r="B588" s="3">
        <v>27</v>
      </c>
      <c r="C588" s="5">
        <f>IF(logVir!C588="","",名目付加価値!C588)</f>
        <v>153096.25738894101</v>
      </c>
      <c r="D588" s="5">
        <f>IF(logVir!D588="","",名目付加価値!D588)</f>
        <v>155520.583838188</v>
      </c>
      <c r="E588" s="5">
        <f>IF(logVir!E588="","",名目付加価値!E588)</f>
        <v>182439.476576607</v>
      </c>
      <c r="F588" s="5">
        <f>IF(logVir!F588="","",名目付加価値!F588)</f>
        <v>194040.018958915</v>
      </c>
      <c r="G588" s="5">
        <f>IF(logVir!G588="","",名目付加価値!G588)</f>
        <v>208412.90317071701</v>
      </c>
      <c r="I588" s="3">
        <v>19</v>
      </c>
      <c r="J588" s="3">
        <v>27</v>
      </c>
      <c r="K588" s="2">
        <f t="shared" si="66"/>
        <v>5.4108014395819713E-2</v>
      </c>
      <c r="L588" s="2">
        <f t="shared" si="67"/>
        <v>5.2763374320712209E-2</v>
      </c>
      <c r="M588" s="2">
        <f t="shared" si="68"/>
        <v>5.741675029948122E-2</v>
      </c>
      <c r="N588" s="2">
        <f t="shared" si="69"/>
        <v>6.202117121158255E-2</v>
      </c>
      <c r="O588" s="2">
        <f t="shared" si="71"/>
        <v>6.4404305600329101E-2</v>
      </c>
    </row>
    <row r="589" spans="1:15" x14ac:dyDescent="0.55000000000000004">
      <c r="A589" s="3">
        <v>19</v>
      </c>
      <c r="B589" s="3">
        <v>28</v>
      </c>
      <c r="C589" s="5">
        <f>IF(logVir!C589="","",名目付加価値!C589)</f>
        <v>153685.51800164601</v>
      </c>
      <c r="D589" s="5">
        <f>IF(logVir!D589="","",名目付加価値!D589)</f>
        <v>158623.29703076099</v>
      </c>
      <c r="E589" s="5">
        <f>IF(logVir!E589="","",名目付加価値!E589)</f>
        <v>176968.11709455401</v>
      </c>
      <c r="F589" s="5">
        <f>IF(logVir!F589="","",名目付加価値!F589)</f>
        <v>176766.33508926199</v>
      </c>
      <c r="G589" s="5">
        <f>IF(logVir!G589="","",名目付加価値!G589)</f>
        <v>186621.08871388299</v>
      </c>
      <c r="I589" s="3">
        <v>19</v>
      </c>
      <c r="J589" s="3">
        <v>28</v>
      </c>
      <c r="K589" s="2">
        <f t="shared" si="66"/>
        <v>5.4316273710965028E-2</v>
      </c>
      <c r="L589" s="2">
        <f t="shared" si="67"/>
        <v>5.3816029947056004E-2</v>
      </c>
      <c r="M589" s="2">
        <f t="shared" si="68"/>
        <v>5.5694822090331685E-2</v>
      </c>
      <c r="N589" s="2">
        <f t="shared" si="69"/>
        <v>5.6499969397222086E-2</v>
      </c>
      <c r="O589" s="2">
        <f t="shared" si="71"/>
        <v>5.7670141561003904E-2</v>
      </c>
    </row>
    <row r="590" spans="1:15" x14ac:dyDescent="0.55000000000000004">
      <c r="A590" s="3">
        <v>19</v>
      </c>
      <c r="B590" s="3">
        <v>29</v>
      </c>
      <c r="C590" s="5">
        <f>IF(logVir!C590="","",名目付加価値!C590)</f>
        <v>143859.86945914201</v>
      </c>
      <c r="D590" s="5">
        <f>IF(logVir!D590="","",名目付加価値!D590)</f>
        <v>152255.91646166801</v>
      </c>
      <c r="E590" s="5">
        <f>IF(logVir!E590="","",名目付加価値!E590)</f>
        <v>154804.39243261301</v>
      </c>
      <c r="F590" s="5">
        <f>IF(logVir!F590="","",名目付加価値!F590)</f>
        <v>152917.44950303499</v>
      </c>
      <c r="G590" s="5">
        <f>IF(logVir!G590="","",名目付加価値!G590)</f>
        <v>154361.93652693299</v>
      </c>
      <c r="I590" s="3">
        <v>19</v>
      </c>
      <c r="J590" s="3">
        <v>29</v>
      </c>
      <c r="K590" s="2">
        <f t="shared" si="66"/>
        <v>5.0843645824083218E-2</v>
      </c>
      <c r="L590" s="2">
        <f t="shared" si="67"/>
        <v>5.1655772596433926E-2</v>
      </c>
      <c r="M590" s="2">
        <f t="shared" si="68"/>
        <v>4.8719527770811073E-2</v>
      </c>
      <c r="N590" s="2">
        <f t="shared" si="69"/>
        <v>4.8877130438099881E-2</v>
      </c>
      <c r="O590" s="2">
        <f t="shared" si="71"/>
        <v>4.7701333179912417E-2</v>
      </c>
    </row>
    <row r="591" spans="1:15" x14ac:dyDescent="0.55000000000000004">
      <c r="A591" s="3">
        <v>19</v>
      </c>
      <c r="B591" s="3">
        <v>30</v>
      </c>
      <c r="C591" s="5">
        <f>IF(logVir!C591="","",名目付加価値!C591)</f>
        <v>225356.78790188101</v>
      </c>
      <c r="D591" s="5">
        <f>IF(logVir!D591="","",名目付加価値!D591)</f>
        <v>260067.99065193199</v>
      </c>
      <c r="E591" s="5">
        <f>IF(logVir!E591="","",名目付加価値!E591)</f>
        <v>277991.41280962399</v>
      </c>
      <c r="F591" s="5">
        <f>IF(logVir!F591="","",名目付加価値!F591)</f>
        <v>276701.29317322897</v>
      </c>
      <c r="G591" s="5">
        <f>IF(logVir!G591="","",名目付加価値!G591)</f>
        <v>285399.52246303897</v>
      </c>
      <c r="I591" s="3">
        <v>19</v>
      </c>
      <c r="J591" s="3">
        <v>30</v>
      </c>
      <c r="K591" s="2">
        <f t="shared" si="66"/>
        <v>7.9646678057013559E-2</v>
      </c>
      <c r="L591" s="2">
        <f t="shared" si="67"/>
        <v>8.8233109733439188E-2</v>
      </c>
      <c r="M591" s="2">
        <f t="shared" si="68"/>
        <v>8.7488540496814843E-2</v>
      </c>
      <c r="N591" s="2">
        <f t="shared" si="69"/>
        <v>8.8442262428333321E-2</v>
      </c>
      <c r="O591" s="2">
        <f t="shared" si="71"/>
        <v>8.8194913958092036E-2</v>
      </c>
    </row>
    <row r="592" spans="1:15" x14ac:dyDescent="0.55000000000000004">
      <c r="A592" s="3">
        <v>19</v>
      </c>
      <c r="B592" s="3">
        <v>31</v>
      </c>
      <c r="C592" s="5">
        <f>IF(logVir!C592="","",名目付加価値!C592)</f>
        <v>145170.152962319</v>
      </c>
      <c r="D592" s="5">
        <f>IF(logVir!D592="","",名目付加価値!D592)</f>
        <v>125272.968284478</v>
      </c>
      <c r="E592" s="5">
        <f>IF(logVir!E592="","",名目付加価値!E592)</f>
        <v>128760.314514503</v>
      </c>
      <c r="F592" s="5">
        <f>IF(logVir!F592="","",名目付加価値!F592)</f>
        <v>114608.14000575599</v>
      </c>
      <c r="G592" s="5">
        <f>IF(logVir!G592="","",名目付加価値!G592)</f>
        <v>120760.92714677499</v>
      </c>
      <c r="I592" s="3">
        <v>19</v>
      </c>
      <c r="J592" s="3">
        <v>31</v>
      </c>
      <c r="K592" s="2">
        <f t="shared" si="66"/>
        <v>5.1306732511254109E-2</v>
      </c>
      <c r="L592" s="2">
        <f t="shared" si="67"/>
        <v>4.2501284104860607E-2</v>
      </c>
      <c r="M592" s="2">
        <f t="shared" si="68"/>
        <v>4.0523021473686034E-2</v>
      </c>
      <c r="N592" s="2">
        <f t="shared" si="69"/>
        <v>3.6632294264221106E-2</v>
      </c>
      <c r="O592" s="2">
        <f t="shared" si="71"/>
        <v>3.7317860546135104E-2</v>
      </c>
    </row>
    <row r="593" spans="1:15" x14ac:dyDescent="0.55000000000000004">
      <c r="A593" s="3">
        <v>20</v>
      </c>
      <c r="B593" s="3">
        <v>1</v>
      </c>
      <c r="C593" s="5">
        <f>IF(logVir!C593="","",名目付加価値!C593)</f>
        <v>164848.68738680601</v>
      </c>
      <c r="D593" s="5">
        <f>IF(logVir!D593="","",名目付加価値!D593)</f>
        <v>158318.03862968201</v>
      </c>
      <c r="E593" s="5">
        <f>IF(logVir!E593="","",名目付加価値!E593)</f>
        <v>172719.35240333501</v>
      </c>
      <c r="F593" s="5">
        <f>IF(logVir!F593="","",名目付加価値!F593)</f>
        <v>182612.64512121101</v>
      </c>
      <c r="G593" s="5">
        <f>IF(logVir!G593="","",名目付加価値!G593)</f>
        <v>163645.74791258099</v>
      </c>
      <c r="I593" s="3">
        <v>20</v>
      </c>
      <c r="J593" s="3">
        <v>1</v>
      </c>
      <c r="K593" s="2">
        <f t="shared" si="66"/>
        <v>2.4185366817096494E-2</v>
      </c>
      <c r="L593" s="2">
        <f t="shared" si="67"/>
        <v>2.175910444363512E-2</v>
      </c>
      <c r="M593" s="2">
        <f t="shared" si="68"/>
        <v>2.2714747207672567E-2</v>
      </c>
      <c r="N593" s="2">
        <f t="shared" si="69"/>
        <v>2.4847800037725191E-2</v>
      </c>
      <c r="O593" s="2">
        <f t="shared" si="71"/>
        <v>2.121639728065303E-2</v>
      </c>
    </row>
    <row r="594" spans="1:15" x14ac:dyDescent="0.55000000000000004">
      <c r="A594" s="3">
        <v>20</v>
      </c>
      <c r="B594" s="3">
        <v>2</v>
      </c>
      <c r="C594" s="5">
        <f>IF(logVir!C594="","",名目付加価値!C594)</f>
        <v>6563.7547773073402</v>
      </c>
      <c r="D594" s="5">
        <f>IF(logVir!D594="","",名目付加価値!D594)</f>
        <v>6279.5684491178599</v>
      </c>
      <c r="E594" s="5">
        <f>IF(logVir!E594="","",名目付加価値!E594)</f>
        <v>6091.5371340358397</v>
      </c>
      <c r="F594" s="5">
        <f>IF(logVir!F594="","",名目付加価値!F594)</f>
        <v>6255.2144101220802</v>
      </c>
      <c r="G594" s="5">
        <f>IF(logVir!G594="","",名目付加価値!G594)</f>
        <v>7175.7581611108899</v>
      </c>
      <c r="I594" s="3">
        <v>20</v>
      </c>
      <c r="J594" s="3">
        <v>2</v>
      </c>
      <c r="K594" s="2">
        <f t="shared" si="66"/>
        <v>9.6298502282980963E-4</v>
      </c>
      <c r="L594" s="2">
        <f t="shared" si="67"/>
        <v>8.6305885878814833E-4</v>
      </c>
      <c r="M594" s="2">
        <f t="shared" si="68"/>
        <v>8.0111304367710577E-4</v>
      </c>
      <c r="N594" s="2">
        <f t="shared" si="69"/>
        <v>8.5113666007435277E-4</v>
      </c>
      <c r="O594" s="2">
        <f t="shared" si="71"/>
        <v>9.3032503366567742E-4</v>
      </c>
    </row>
    <row r="595" spans="1:15" x14ac:dyDescent="0.55000000000000004">
      <c r="A595" s="3">
        <v>20</v>
      </c>
      <c r="B595" s="3">
        <v>3</v>
      </c>
      <c r="C595" s="5">
        <f>IF(logVir!C595="","",名目付加価値!C595)</f>
        <v>212168.44321454101</v>
      </c>
      <c r="D595" s="5">
        <f>IF(logVir!D595="","",名目付加価値!D595)</f>
        <v>231208.35256217801</v>
      </c>
      <c r="E595" s="5">
        <f>IF(logVir!E595="","",名目付加価値!E595)</f>
        <v>254826.951985494</v>
      </c>
      <c r="F595" s="5">
        <f>IF(logVir!F595="","",名目付加価値!F595)</f>
        <v>225187.34588706499</v>
      </c>
      <c r="G595" s="5">
        <f>IF(logVir!G595="","",名目付加価値!G595)</f>
        <v>240831.10850192001</v>
      </c>
      <c r="I595" s="3">
        <v>20</v>
      </c>
      <c r="J595" s="3">
        <v>3</v>
      </c>
      <c r="K595" s="2">
        <f t="shared" si="66"/>
        <v>3.112776757582288E-2</v>
      </c>
      <c r="L595" s="2">
        <f t="shared" si="67"/>
        <v>3.1777090817862341E-2</v>
      </c>
      <c r="M595" s="2">
        <f t="shared" si="68"/>
        <v>3.3512919748189408E-2</v>
      </c>
      <c r="N595" s="2">
        <f t="shared" si="69"/>
        <v>3.0640869025876268E-2</v>
      </c>
      <c r="O595" s="2">
        <f t="shared" si="71"/>
        <v>3.122335007595984E-2</v>
      </c>
    </row>
    <row r="596" spans="1:15" x14ac:dyDescent="0.55000000000000004">
      <c r="A596" s="3">
        <v>20</v>
      </c>
      <c r="B596" s="3">
        <v>4</v>
      </c>
      <c r="C596" s="5">
        <f>IF(logVir!C596="","",名目付加価値!C596)</f>
        <v>6709.1850301098402</v>
      </c>
      <c r="D596" s="5">
        <f>IF(logVir!D596="","",名目付加価値!D596)</f>
        <v>5774.3264274335997</v>
      </c>
      <c r="E596" s="5">
        <f>IF(logVir!E596="","",名目付加価値!E596)</f>
        <v>7308.7329816108104</v>
      </c>
      <c r="F596" s="5">
        <f>IF(logVir!F596="","",名目付加価値!F596)</f>
        <v>6255.8666804108898</v>
      </c>
      <c r="G596" s="5">
        <f>IF(logVir!G596="","",名目付加価値!G596)</f>
        <v>6853.1624398792501</v>
      </c>
      <c r="I596" s="3">
        <v>20</v>
      </c>
      <c r="J596" s="3">
        <v>4</v>
      </c>
      <c r="K596" s="2">
        <f t="shared" si="66"/>
        <v>9.8432146211900151E-4</v>
      </c>
      <c r="L596" s="2">
        <f t="shared" si="67"/>
        <v>7.9361879994017275E-4</v>
      </c>
      <c r="M596" s="2">
        <f t="shared" si="68"/>
        <v>9.6118946589139121E-4</v>
      </c>
      <c r="N596" s="2">
        <f t="shared" si="69"/>
        <v>8.5122541341175789E-4</v>
      </c>
      <c r="O596" s="2">
        <f t="shared" si="71"/>
        <v>8.88501038419889E-4</v>
      </c>
    </row>
    <row r="597" spans="1:15" x14ac:dyDescent="0.55000000000000004">
      <c r="A597" s="3">
        <v>20</v>
      </c>
      <c r="B597" s="3">
        <v>5</v>
      </c>
      <c r="C597" s="5">
        <f>IF(logVir!C597="","",名目付加価値!C597)</f>
        <v>19823.7979896119</v>
      </c>
      <c r="D597" s="5">
        <f>IF(logVir!D597="","",名目付加価値!D597)</f>
        <v>18881.298520263899</v>
      </c>
      <c r="E597" s="5">
        <f>IF(logVir!E597="","",名目付加価値!E597)</f>
        <v>23230.730076861899</v>
      </c>
      <c r="F597" s="5">
        <f>IF(logVir!F597="","",名目付加価値!F597)</f>
        <v>23089.215420538301</v>
      </c>
      <c r="G597" s="5">
        <f>IF(logVir!G597="","",名目付加価値!G597)</f>
        <v>19807.4084100324</v>
      </c>
      <c r="I597" s="3">
        <v>20</v>
      </c>
      <c r="J597" s="3">
        <v>5</v>
      </c>
      <c r="K597" s="2">
        <f t="shared" si="66"/>
        <v>2.9083994157733115E-3</v>
      </c>
      <c r="L597" s="2">
        <f t="shared" si="67"/>
        <v>2.5950305479394038E-3</v>
      </c>
      <c r="M597" s="2">
        <f t="shared" si="68"/>
        <v>3.0551304981352224E-3</v>
      </c>
      <c r="N597" s="2">
        <f t="shared" si="69"/>
        <v>3.1417112841045959E-3</v>
      </c>
      <c r="O597" s="2">
        <f t="shared" si="71"/>
        <v>2.5679973435783197E-3</v>
      </c>
    </row>
    <row r="598" spans="1:15" x14ac:dyDescent="0.55000000000000004">
      <c r="A598" s="3">
        <v>20</v>
      </c>
      <c r="B598" s="3">
        <v>6</v>
      </c>
      <c r="C598" s="5">
        <f>IF(logVir!C598="","",名目付加価値!C598)</f>
        <v>91207.503727328207</v>
      </c>
      <c r="D598" s="5">
        <f>IF(logVir!D598="","",名目付加価値!D598)</f>
        <v>83756.896702054204</v>
      </c>
      <c r="E598" s="5">
        <f>IF(logVir!E598="","",名目付加価値!E598)</f>
        <v>70897.810575290903</v>
      </c>
      <c r="F598" s="5">
        <f>IF(logVir!F598="","",名目付加価値!F598)</f>
        <v>92171.540136701602</v>
      </c>
      <c r="G598" s="5">
        <f>IF(logVir!G598="","",名目付加価値!G598)</f>
        <v>49550.242828078997</v>
      </c>
      <c r="I598" s="3">
        <v>20</v>
      </c>
      <c r="J598" s="3">
        <v>6</v>
      </c>
      <c r="K598" s="2">
        <f t="shared" si="66"/>
        <v>1.3381282975830846E-2</v>
      </c>
      <c r="L598" s="2">
        <f t="shared" si="67"/>
        <v>1.1511480807803991E-2</v>
      </c>
      <c r="M598" s="2">
        <f t="shared" si="68"/>
        <v>9.3239455937428137E-3</v>
      </c>
      <c r="N598" s="2">
        <f t="shared" si="69"/>
        <v>1.2541628740801272E-2</v>
      </c>
      <c r="O598" s="2">
        <f t="shared" si="71"/>
        <v>6.4241060376035034E-3</v>
      </c>
    </row>
    <row r="599" spans="1:15" x14ac:dyDescent="0.55000000000000004">
      <c r="A599" s="3">
        <v>20</v>
      </c>
      <c r="B599" s="3">
        <v>7</v>
      </c>
      <c r="C599" s="5">
        <f>IF(logVir!C599="","",名目付加価値!C599)</f>
        <v>43058.410191301999</v>
      </c>
      <c r="D599" s="5">
        <f>IF(logVir!D599="","",名目付加価値!D599)</f>
        <v>45115.455946084199</v>
      </c>
      <c r="E599" s="5">
        <f>IF(logVir!E599="","",名目付加価値!E599)</f>
        <v>65672.745513560003</v>
      </c>
      <c r="F599" s="5">
        <f>IF(logVir!F599="","",名目付加価値!F599)</f>
        <v>71351.916702108603</v>
      </c>
      <c r="G599" s="5">
        <f>IF(logVir!G599="","",名目付加価値!G599)</f>
        <v>68514.7452961823</v>
      </c>
      <c r="I599" s="3">
        <v>20</v>
      </c>
      <c r="J599" s="3">
        <v>7</v>
      </c>
      <c r="K599" s="2">
        <f t="shared" si="66"/>
        <v>6.317207989616022E-3</v>
      </c>
      <c r="L599" s="2">
        <f t="shared" si="67"/>
        <v>6.2006321354780734E-3</v>
      </c>
      <c r="M599" s="2">
        <f t="shared" si="68"/>
        <v>8.6367844252380633E-3</v>
      </c>
      <c r="N599" s="2">
        <f t="shared" si="69"/>
        <v>9.7087370775753943E-3</v>
      </c>
      <c r="O599" s="2">
        <f t="shared" si="71"/>
        <v>8.8828220368003981E-3</v>
      </c>
    </row>
    <row r="600" spans="1:15" x14ac:dyDescent="0.55000000000000004">
      <c r="A600" s="3">
        <v>20</v>
      </c>
      <c r="B600" s="3">
        <v>8</v>
      </c>
      <c r="C600" s="5">
        <f>IF(logVir!C600="","",名目付加価値!C600)</f>
        <v>77757.661262548107</v>
      </c>
      <c r="D600" s="5">
        <f>IF(logVir!D600="","",名目付加価値!D600)</f>
        <v>68894.192975843296</v>
      </c>
      <c r="E600" s="5">
        <f>IF(logVir!E600="","",名目付加価値!E600)</f>
        <v>79019.645898497794</v>
      </c>
      <c r="F600" s="5">
        <f>IF(logVir!F600="","",名目付加価値!F600)</f>
        <v>70940.834282821801</v>
      </c>
      <c r="G600" s="5">
        <f>IF(logVir!G600="","",名目付加価値!G600)</f>
        <v>73014.051536673607</v>
      </c>
      <c r="I600" s="3">
        <v>20</v>
      </c>
      <c r="J600" s="3">
        <v>8</v>
      </c>
      <c r="K600" s="2">
        <f t="shared" si="66"/>
        <v>1.1408022655719234E-2</v>
      </c>
      <c r="L600" s="2">
        <f t="shared" si="67"/>
        <v>9.468762710153204E-3</v>
      </c>
      <c r="M600" s="2">
        <f t="shared" si="68"/>
        <v>1.0392068150143898E-2</v>
      </c>
      <c r="N600" s="2">
        <f t="shared" si="69"/>
        <v>9.6528017739348233E-3</v>
      </c>
      <c r="O600" s="2">
        <f t="shared" si="71"/>
        <v>9.466149559227555E-3</v>
      </c>
    </row>
    <row r="601" spans="1:15" x14ac:dyDescent="0.55000000000000004">
      <c r="A601" s="3">
        <v>20</v>
      </c>
      <c r="B601" s="3">
        <v>9</v>
      </c>
      <c r="C601" s="5">
        <f>IF(logVir!C601="","",名目付加価値!C601)</f>
        <v>90066.063307395307</v>
      </c>
      <c r="D601" s="5">
        <f>IF(logVir!D601="","",名目付加価値!D601)</f>
        <v>103719.22087317301</v>
      </c>
      <c r="E601" s="5">
        <f>IF(logVir!E601="","",名目付加価値!E601)</f>
        <v>121494.77365408</v>
      </c>
      <c r="F601" s="5">
        <f>IF(logVir!F601="","",名目付加価値!F601)</f>
        <v>114234.789656963</v>
      </c>
      <c r="G601" s="5">
        <f>IF(logVir!G601="","",名目付加価値!G601)</f>
        <v>127003.55141023701</v>
      </c>
      <c r="I601" s="3">
        <v>20</v>
      </c>
      <c r="J601" s="3">
        <v>9</v>
      </c>
      <c r="K601" s="2">
        <f t="shared" si="66"/>
        <v>1.3213819372125214E-2</v>
      </c>
      <c r="L601" s="2">
        <f t="shared" si="67"/>
        <v>1.4255086655480531E-2</v>
      </c>
      <c r="M601" s="2">
        <f t="shared" si="68"/>
        <v>1.5978076759813841E-2</v>
      </c>
      <c r="N601" s="2">
        <f t="shared" si="69"/>
        <v>1.5543738544851273E-2</v>
      </c>
      <c r="O601" s="2">
        <f t="shared" si="71"/>
        <v>1.6465797841645438E-2</v>
      </c>
    </row>
    <row r="602" spans="1:15" x14ac:dyDescent="0.55000000000000004">
      <c r="A602" s="3">
        <v>20</v>
      </c>
      <c r="B602" s="3">
        <v>10</v>
      </c>
      <c r="C602" s="5">
        <f>IF(logVir!C602="","",名目付加価値!C602)</f>
        <v>379591.43545959197</v>
      </c>
      <c r="D602" s="5">
        <f>IF(logVir!D602="","",名目付加価値!D602)</f>
        <v>528308.11427901697</v>
      </c>
      <c r="E602" s="5">
        <f>IF(logVir!E602="","",名目付加価値!E602)</f>
        <v>585325.11086122598</v>
      </c>
      <c r="F602" s="5">
        <f>IF(logVir!F602="","",名目付加価値!F602)</f>
        <v>516123.992523644</v>
      </c>
      <c r="G602" s="5">
        <f>IF(logVir!G602="","",名目付加価値!G602)</f>
        <v>692713.360545484</v>
      </c>
      <c r="I602" s="3">
        <v>20</v>
      </c>
      <c r="J602" s="3">
        <v>10</v>
      </c>
      <c r="K602" s="2">
        <f t="shared" si="66"/>
        <v>5.5690817153289787E-2</v>
      </c>
      <c r="L602" s="2">
        <f t="shared" si="67"/>
        <v>7.2610244142210026E-2</v>
      </c>
      <c r="M602" s="2">
        <f t="shared" si="68"/>
        <v>7.6977546189890347E-2</v>
      </c>
      <c r="N602" s="2">
        <f t="shared" si="69"/>
        <v>7.0228136460032412E-2</v>
      </c>
      <c r="O602" s="2">
        <f t="shared" si="71"/>
        <v>8.9809127621209281E-2</v>
      </c>
    </row>
    <row r="603" spans="1:15" x14ac:dyDescent="0.55000000000000004">
      <c r="A603" s="3">
        <v>20</v>
      </c>
      <c r="B603" s="3">
        <v>11</v>
      </c>
      <c r="C603" s="5">
        <f>IF(logVir!C603="","",名目付加価値!C603)</f>
        <v>245080.47753781601</v>
      </c>
      <c r="D603" s="5">
        <f>IF(logVir!D603="","",名目付加価値!D603)</f>
        <v>267183.93372076401</v>
      </c>
      <c r="E603" s="5">
        <f>IF(logVir!E603="","",名目付加価値!E603)</f>
        <v>263192.20813160198</v>
      </c>
      <c r="F603" s="5">
        <f>IF(logVir!F603="","",名目付加価値!F603)</f>
        <v>278990.73888051597</v>
      </c>
      <c r="G603" s="5">
        <f>IF(logVir!G603="","",名目付加価値!G603)</f>
        <v>390014.56368229201</v>
      </c>
      <c r="I603" s="3">
        <v>20</v>
      </c>
      <c r="J603" s="3">
        <v>11</v>
      </c>
      <c r="K603" s="2">
        <f t="shared" si="66"/>
        <v>3.5956375163929064E-2</v>
      </c>
      <c r="L603" s="2">
        <f t="shared" si="67"/>
        <v>3.6721545882020666E-2</v>
      </c>
      <c r="M603" s="2">
        <f t="shared" si="68"/>
        <v>3.461305517622499E-2</v>
      </c>
      <c r="N603" s="2">
        <f t="shared" si="69"/>
        <v>3.796180755981534E-2</v>
      </c>
      <c r="O603" s="2">
        <f t="shared" si="71"/>
        <v>5.0564735313161802E-2</v>
      </c>
    </row>
    <row r="604" spans="1:15" x14ac:dyDescent="0.55000000000000004">
      <c r="A604" s="3">
        <v>20</v>
      </c>
      <c r="B604" s="3">
        <v>12</v>
      </c>
      <c r="C604" s="5">
        <f>IF(logVir!C604="","",名目付加価値!C604)</f>
        <v>161052.61640988701</v>
      </c>
      <c r="D604" s="5">
        <f>IF(logVir!D604="","",名目付加価値!D604)</f>
        <v>174769.91957388201</v>
      </c>
      <c r="E604" s="5">
        <f>IF(logVir!E604="","",名目付加価値!E604)</f>
        <v>159384.55378114901</v>
      </c>
      <c r="F604" s="5">
        <f>IF(logVir!F604="","",名目付加価値!F604)</f>
        <v>141315.90592627501</v>
      </c>
      <c r="G604" s="5">
        <f>IF(logVir!G604="","",名目付加価値!G604)</f>
        <v>161827.80480184799</v>
      </c>
      <c r="I604" s="3">
        <v>20</v>
      </c>
      <c r="J604" s="3">
        <v>12</v>
      </c>
      <c r="K604" s="2">
        <f t="shared" si="66"/>
        <v>2.3628435667107442E-2</v>
      </c>
      <c r="L604" s="2">
        <f t="shared" si="67"/>
        <v>2.4020237785467611E-2</v>
      </c>
      <c r="M604" s="2">
        <f t="shared" si="68"/>
        <v>2.0961055015376418E-2</v>
      </c>
      <c r="N604" s="2">
        <f t="shared" si="69"/>
        <v>1.9228621162983239E-2</v>
      </c>
      <c r="O604" s="2">
        <f t="shared" si="71"/>
        <v>2.0980703999508066E-2</v>
      </c>
    </row>
    <row r="605" spans="1:15" x14ac:dyDescent="0.55000000000000004">
      <c r="A605" s="3">
        <v>20</v>
      </c>
      <c r="B605" s="3">
        <v>13</v>
      </c>
      <c r="C605" s="5">
        <f>IF(logVir!C605="","",名目付加価値!C605)</f>
        <v>460152.46303814399</v>
      </c>
      <c r="D605" s="5">
        <f>IF(logVir!D605="","",名目付加価値!D605)</f>
        <v>410364.780184709</v>
      </c>
      <c r="E605" s="5">
        <f>IF(logVir!E605="","",名目付加価値!E605)</f>
        <v>390643.18170834403</v>
      </c>
      <c r="F605" s="5">
        <f>IF(logVir!F605="","",名目付加価値!F605)</f>
        <v>399165.60387750302</v>
      </c>
      <c r="G605" s="5">
        <f>IF(logVir!G605="","",名目付加価値!G605)</f>
        <v>326156.14479775698</v>
      </c>
      <c r="I605" s="3">
        <v>20</v>
      </c>
      <c r="J605" s="3">
        <v>13</v>
      </c>
      <c r="K605" s="2">
        <f t="shared" si="66"/>
        <v>6.7510128753737825E-2</v>
      </c>
      <c r="L605" s="2">
        <f t="shared" si="67"/>
        <v>5.640020675669475E-2</v>
      </c>
      <c r="M605" s="2">
        <f t="shared" si="68"/>
        <v>5.1374446449896485E-2</v>
      </c>
      <c r="N605" s="2">
        <f t="shared" si="69"/>
        <v>5.4313802313649129E-2</v>
      </c>
      <c r="O605" s="2">
        <f t="shared" si="71"/>
        <v>4.2285598201133659E-2</v>
      </c>
    </row>
    <row r="606" spans="1:15" x14ac:dyDescent="0.55000000000000004">
      <c r="A606" s="3">
        <v>20</v>
      </c>
      <c r="B606" s="3">
        <v>14</v>
      </c>
      <c r="C606" s="5">
        <f>IF(logVir!C606="","",名目付加価値!C606)</f>
        <v>143770.48279320699</v>
      </c>
      <c r="D606" s="5">
        <f>IF(logVir!D606="","",名目付加価値!D606)</f>
        <v>116860.165629665</v>
      </c>
      <c r="E606" s="5">
        <f>IF(logVir!E606="","",名目付加価値!E606)</f>
        <v>128411.000220592</v>
      </c>
      <c r="F606" s="5">
        <f>IF(logVir!F606="","",名目付加価値!F606)</f>
        <v>113340.060140175</v>
      </c>
      <c r="G606" s="5">
        <f>IF(logVir!G606="","",名目付加価値!G606)</f>
        <v>128636.960206042</v>
      </c>
      <c r="I606" s="3">
        <v>20</v>
      </c>
      <c r="J606" s="3">
        <v>14</v>
      </c>
      <c r="K606" s="2">
        <f t="shared" si="66"/>
        <v>2.1092930243756802E-2</v>
      </c>
      <c r="L606" s="2">
        <f t="shared" si="67"/>
        <v>1.6061167579167143E-2</v>
      </c>
      <c r="M606" s="2">
        <f t="shared" si="68"/>
        <v>1.6887646740845544E-2</v>
      </c>
      <c r="N606" s="2">
        <f t="shared" si="69"/>
        <v>1.5421994182043092E-2</v>
      </c>
      <c r="O606" s="2">
        <f t="shared" si="71"/>
        <v>1.6677566557762796E-2</v>
      </c>
    </row>
    <row r="607" spans="1:15" x14ac:dyDescent="0.55000000000000004">
      <c r="A607" s="3">
        <v>20</v>
      </c>
      <c r="B607" s="3">
        <v>15</v>
      </c>
      <c r="C607" s="5">
        <f>IF(logVir!C607="","",名目付加価値!C607)</f>
        <v>37252.782863501197</v>
      </c>
      <c r="D607" s="5">
        <f>IF(logVir!D607="","",名目付加価値!D607)</f>
        <v>34994.459089313001</v>
      </c>
      <c r="E607" s="5">
        <f>IF(logVir!E607="","",名目付加価値!E607)</f>
        <v>32152.8002332508</v>
      </c>
      <c r="F607" s="5">
        <f>IF(logVir!F607="","",名目付加価値!F607)</f>
        <v>28627.316390203101</v>
      </c>
      <c r="G607" s="5">
        <f>IF(logVir!G607="","",名目付加価値!G607)</f>
        <v>32137.600159306301</v>
      </c>
      <c r="I607" s="3">
        <v>20</v>
      </c>
      <c r="J607" s="3">
        <v>15</v>
      </c>
      <c r="K607" s="2">
        <f t="shared" si="66"/>
        <v>5.4654497575546595E-3</v>
      </c>
      <c r="L607" s="2">
        <f t="shared" si="67"/>
        <v>4.8096104326681511E-3</v>
      </c>
      <c r="M607" s="2">
        <f t="shared" si="68"/>
        <v>4.2284939073392765E-3</v>
      </c>
      <c r="N607" s="2">
        <f t="shared" si="69"/>
        <v>3.8952715065723397E-3</v>
      </c>
      <c r="O607" s="2">
        <f t="shared" si="71"/>
        <v>4.1665860636407089E-3</v>
      </c>
    </row>
    <row r="608" spans="1:15" x14ac:dyDescent="0.55000000000000004">
      <c r="A608" s="3">
        <v>20</v>
      </c>
      <c r="B608" s="3">
        <v>16</v>
      </c>
      <c r="C608" s="5">
        <f>IF(logVir!C608="","",名目付加価値!C608)</f>
        <v>115588.538540601</v>
      </c>
      <c r="D608" s="5">
        <f>IF(logVir!D608="","",名目付加価値!D608)</f>
        <v>148766.75919549601</v>
      </c>
      <c r="E608" s="5">
        <f>IF(logVir!E608="","",名目付加価値!E608)</f>
        <v>145387.212172247</v>
      </c>
      <c r="F608" s="5">
        <f>IF(logVir!F608="","",名目付加価値!F608)</f>
        <v>126598.548211206</v>
      </c>
      <c r="G608" s="5">
        <f>IF(logVir!G608="","",名目付加価値!G608)</f>
        <v>153704.78489680099</v>
      </c>
      <c r="I608" s="3">
        <v>20</v>
      </c>
      <c r="J608" s="3">
        <v>16</v>
      </c>
      <c r="K608" s="2">
        <f t="shared" si="66"/>
        <v>1.6958286103285519E-2</v>
      </c>
      <c r="L608" s="2">
        <f t="shared" si="67"/>
        <v>2.0446384247139248E-2</v>
      </c>
      <c r="M608" s="2">
        <f t="shared" si="68"/>
        <v>1.9120230163953998E-2</v>
      </c>
      <c r="N608" s="2">
        <f t="shared" si="69"/>
        <v>1.7226054684933628E-2</v>
      </c>
      <c r="O608" s="2">
        <f t="shared" si="71"/>
        <v>1.9927568066418051E-2</v>
      </c>
    </row>
    <row r="609" spans="1:15" x14ac:dyDescent="0.55000000000000004">
      <c r="A609" s="3">
        <v>20</v>
      </c>
      <c r="B609" s="3">
        <v>17</v>
      </c>
      <c r="C609" s="5">
        <f>IF(logVir!C609="","",名目付加価値!C609)</f>
        <v>202590.371088707</v>
      </c>
      <c r="D609" s="5">
        <f>IF(logVir!D609="","",名目付加価値!D609)</f>
        <v>196807.598289177</v>
      </c>
      <c r="E609" s="5">
        <f>IF(logVir!E609="","",名目付加価値!E609)</f>
        <v>224285.03241680001</v>
      </c>
      <c r="F609" s="5">
        <f>IF(logVir!F609="","",名目付加価値!F609)</f>
        <v>235670.355343873</v>
      </c>
      <c r="G609" s="5">
        <f>IF(logVir!G609="","",名目付加価値!G609)</f>
        <v>173000.34998580601</v>
      </c>
      <c r="I609" s="3">
        <v>20</v>
      </c>
      <c r="J609" s="3">
        <v>17</v>
      </c>
      <c r="K609" s="2">
        <f t="shared" si="66"/>
        <v>2.9722544450082402E-2</v>
      </c>
      <c r="L609" s="2">
        <f t="shared" si="67"/>
        <v>2.7049078699692253E-2</v>
      </c>
      <c r="M609" s="2">
        <f t="shared" si="68"/>
        <v>2.9496276722456544E-2</v>
      </c>
      <c r="N609" s="2">
        <f t="shared" si="69"/>
        <v>3.2067274752617982E-2</v>
      </c>
      <c r="O609" s="2">
        <f t="shared" si="71"/>
        <v>2.2429205780229718E-2</v>
      </c>
    </row>
    <row r="610" spans="1:15" x14ac:dyDescent="0.55000000000000004">
      <c r="A610" s="3">
        <v>20</v>
      </c>
      <c r="B610" s="3">
        <v>18</v>
      </c>
      <c r="C610" s="5">
        <f>IF(logVir!C610="","",名目付加価値!C610)</f>
        <v>354761.74771886802</v>
      </c>
      <c r="D610" s="5">
        <f>IF(logVir!D610="","",名目付加価値!D610)</f>
        <v>408145.180906964</v>
      </c>
      <c r="E610" s="5">
        <f>IF(logVir!E610="","",名目付加価値!E610)</f>
        <v>470072.15744610998</v>
      </c>
      <c r="F610" s="5">
        <f>IF(logVir!F610="","",名目付加価値!F610)</f>
        <v>539978.62587691005</v>
      </c>
      <c r="G610" s="5">
        <f>IF(logVir!G610="","",名目付加価値!G610)</f>
        <v>547790.13077366306</v>
      </c>
      <c r="I610" s="3">
        <v>20</v>
      </c>
      <c r="J610" s="3">
        <v>18</v>
      </c>
      <c r="K610" s="2">
        <f t="shared" si="66"/>
        <v>5.2047991022959095E-2</v>
      </c>
      <c r="L610" s="2">
        <f t="shared" si="67"/>
        <v>5.6095146809480266E-2</v>
      </c>
      <c r="M610" s="2">
        <f t="shared" si="68"/>
        <v>6.1820346574825824E-2</v>
      </c>
      <c r="N610" s="2">
        <f t="shared" si="69"/>
        <v>7.3473996893967691E-2</v>
      </c>
      <c r="O610" s="2">
        <f t="shared" si="71"/>
        <v>7.1020073476784851E-2</v>
      </c>
    </row>
    <row r="611" spans="1:15" x14ac:dyDescent="0.55000000000000004">
      <c r="A611" s="3">
        <v>20</v>
      </c>
      <c r="B611" s="3">
        <v>19</v>
      </c>
      <c r="C611" s="5">
        <f>IF(logVir!C611="","",名目付加価値!C611)</f>
        <v>296761.38445971499</v>
      </c>
      <c r="D611" s="5">
        <f>IF(logVir!D611="","",名目付加価値!D611)</f>
        <v>260143.20904034001</v>
      </c>
      <c r="E611" s="5">
        <f>IF(logVir!E611="","",名目付加価値!E611)</f>
        <v>251972.82851893301</v>
      </c>
      <c r="F611" s="5">
        <f>IF(logVir!F611="","",名目付加価値!F611)</f>
        <v>250546.52061398901</v>
      </c>
      <c r="G611" s="5">
        <f>IF(logVir!G611="","",名目付加価値!G611)</f>
        <v>306705.47850813402</v>
      </c>
      <c r="I611" s="3">
        <v>20</v>
      </c>
      <c r="J611" s="3">
        <v>19</v>
      </c>
      <c r="K611" s="2">
        <f t="shared" si="66"/>
        <v>4.3538611402264976E-2</v>
      </c>
      <c r="L611" s="2">
        <f t="shared" si="67"/>
        <v>3.5753874320357551E-2</v>
      </c>
      <c r="M611" s="2">
        <f t="shared" si="68"/>
        <v>3.3137566945273457E-2</v>
      </c>
      <c r="N611" s="2">
        <f t="shared" si="69"/>
        <v>3.4091449911543267E-2</v>
      </c>
      <c r="O611" s="2">
        <f t="shared" si="71"/>
        <v>3.9763851876294866E-2</v>
      </c>
    </row>
    <row r="612" spans="1:15" x14ac:dyDescent="0.55000000000000004">
      <c r="A612" s="3">
        <v>20</v>
      </c>
      <c r="B612" s="3">
        <v>20</v>
      </c>
      <c r="C612" s="5">
        <f>IF(logVir!C612="","",名目付加価値!C612)</f>
        <v>392262.03392336902</v>
      </c>
      <c r="D612" s="5">
        <f>IF(logVir!D612="","",名目付加価値!D612)</f>
        <v>523417.76645509299</v>
      </c>
      <c r="E612" s="5">
        <f>IF(logVir!E612="","",名目付加価値!E612)</f>
        <v>517942.68978869001</v>
      </c>
      <c r="F612" s="5">
        <f>IF(logVir!F612="","",名目付加価値!F612)</f>
        <v>505407.55606029503</v>
      </c>
      <c r="G612" s="5">
        <f>IF(logVir!G612="","",名目付加価値!G612)</f>
        <v>523797.56343758199</v>
      </c>
      <c r="I612" s="3">
        <v>20</v>
      </c>
      <c r="J612" s="3">
        <v>20</v>
      </c>
      <c r="K612" s="2">
        <f t="shared" si="66"/>
        <v>5.754975262008874E-2</v>
      </c>
      <c r="L612" s="2">
        <f t="shared" si="67"/>
        <v>7.1938118653620792E-2</v>
      </c>
      <c r="M612" s="2">
        <f t="shared" si="68"/>
        <v>6.8115918123283201E-2</v>
      </c>
      <c r="N612" s="2">
        <f t="shared" si="69"/>
        <v>6.8769968707292517E-2</v>
      </c>
      <c r="O612" s="2">
        <f t="shared" si="71"/>
        <v>6.7909477284227249E-2</v>
      </c>
    </row>
    <row r="613" spans="1:15" x14ac:dyDescent="0.55000000000000004">
      <c r="A613" s="3">
        <v>20</v>
      </c>
      <c r="B613" s="3">
        <v>21</v>
      </c>
      <c r="C613" s="5">
        <f>IF(logVir!C613="","",名目付加価値!C613)</f>
        <v>325887.09847574</v>
      </c>
      <c r="D613" s="5">
        <f>IF(logVir!D613="","",名目付加価値!D613)</f>
        <v>344001.59535077203</v>
      </c>
      <c r="E613" s="5">
        <f>IF(logVir!E613="","",名目付加価値!E613)</f>
        <v>353782.623646917</v>
      </c>
      <c r="F613" s="5">
        <f>IF(logVir!F613="","",名目付加価値!F613)</f>
        <v>286653.58614614699</v>
      </c>
      <c r="G613" s="5">
        <f>IF(logVir!G613="","",名目付加価値!G613)</f>
        <v>302555.64480584097</v>
      </c>
      <c r="I613" s="3">
        <v>20</v>
      </c>
      <c r="J613" s="3">
        <v>21</v>
      </c>
      <c r="K613" s="2">
        <f t="shared" si="66"/>
        <v>4.7811718385728848E-2</v>
      </c>
      <c r="L613" s="2">
        <f t="shared" si="67"/>
        <v>4.72793037786612E-2</v>
      </c>
      <c r="M613" s="2">
        <f t="shared" si="68"/>
        <v>4.6526823721762145E-2</v>
      </c>
      <c r="N613" s="2">
        <f t="shared" si="69"/>
        <v>3.9004478490131507E-2</v>
      </c>
      <c r="O613" s="2">
        <f t="shared" ref="O613:O643" si="72">IF(G613="","",G613/SUMIF($A$4:$A$1460,$I613,G$4:G$1460))</f>
        <v>3.9225832883442543E-2</v>
      </c>
    </row>
    <row r="614" spans="1:15" x14ac:dyDescent="0.55000000000000004">
      <c r="A614" s="3">
        <v>20</v>
      </c>
      <c r="B614" s="3">
        <v>22</v>
      </c>
      <c r="C614" s="5">
        <f>IF(logVir!C614="","",名目付加価値!C614)</f>
        <v>228691.85954437999</v>
      </c>
      <c r="D614" s="5">
        <f>IF(logVir!D614="","",名目付加価値!D614)</f>
        <v>258777.637916395</v>
      </c>
      <c r="E614" s="5">
        <f>IF(logVir!E614="","",名目付加価値!E614)</f>
        <v>278561.34084185999</v>
      </c>
      <c r="F614" s="5">
        <f>IF(logVir!F614="","",名目付加価値!F614)</f>
        <v>159629.38198216801</v>
      </c>
      <c r="G614" s="5">
        <f>IF(logVir!G614="","",名目付加価値!G614)</f>
        <v>166970.57581584301</v>
      </c>
      <c r="I614" s="3">
        <v>20</v>
      </c>
      <c r="J614" s="3">
        <v>22</v>
      </c>
      <c r="K614" s="2">
        <f t="shared" si="66"/>
        <v>3.3551959671881647E-2</v>
      </c>
      <c r="L614" s="2">
        <f t="shared" si="67"/>
        <v>3.5566191318671093E-2</v>
      </c>
      <c r="M614" s="2">
        <f t="shared" si="68"/>
        <v>3.6634287652244517E-2</v>
      </c>
      <c r="N614" s="2">
        <f t="shared" si="69"/>
        <v>2.1720505505003769E-2</v>
      </c>
      <c r="O614" s="2">
        <f t="shared" si="72"/>
        <v>2.1647455652686564E-2</v>
      </c>
    </row>
    <row r="615" spans="1:15" x14ac:dyDescent="0.55000000000000004">
      <c r="A615" s="3">
        <v>20</v>
      </c>
      <c r="B615" s="3">
        <v>23</v>
      </c>
      <c r="C615" s="5">
        <f>IF(logVir!C615="","",名目付加価値!C615)</f>
        <v>154095.344763587</v>
      </c>
      <c r="D615" s="5">
        <f>IF(logVir!D615="","",名目付加価値!D615)</f>
        <v>144849.701565814</v>
      </c>
      <c r="E615" s="5">
        <f>IF(logVir!E615="","",名目付加価値!E615)</f>
        <v>136314.966885703</v>
      </c>
      <c r="F615" s="5">
        <f>IF(logVir!F615="","",名目付加価値!F615)</f>
        <v>143506.39599133501</v>
      </c>
      <c r="G615" s="5">
        <f>IF(logVir!G615="","",名目付加価値!G615)</f>
        <v>135277.42536518801</v>
      </c>
      <c r="I615" s="3">
        <v>20</v>
      </c>
      <c r="J615" s="3">
        <v>23</v>
      </c>
      <c r="K615" s="2">
        <f t="shared" si="66"/>
        <v>2.2607716791638751E-2</v>
      </c>
      <c r="L615" s="2">
        <f t="shared" si="67"/>
        <v>1.9908026983407906E-2</v>
      </c>
      <c r="M615" s="2">
        <f t="shared" si="68"/>
        <v>1.7927116853705929E-2</v>
      </c>
      <c r="N615" s="2">
        <f t="shared" si="69"/>
        <v>1.952667751655671E-2</v>
      </c>
      <c r="O615" s="2">
        <f t="shared" si="72"/>
        <v>1.753849174978207E-2</v>
      </c>
    </row>
    <row r="616" spans="1:15" x14ac:dyDescent="0.55000000000000004">
      <c r="A616" s="3">
        <v>20</v>
      </c>
      <c r="B616" s="3">
        <v>24</v>
      </c>
      <c r="C616" s="5">
        <f>IF(logVir!C616="","",名目付加価値!C616)</f>
        <v>111897.09083006901</v>
      </c>
      <c r="D616" s="5">
        <f>IF(logVir!D616="","",名目付加価値!D616)</f>
        <v>84287.233592714896</v>
      </c>
      <c r="E616" s="5">
        <f>IF(logVir!E616="","",名目付加価値!E616)</f>
        <v>87004.521190413594</v>
      </c>
      <c r="F616" s="5">
        <f>IF(logVir!F616="","",名目付加価値!F616)</f>
        <v>86358.933139663597</v>
      </c>
      <c r="G616" s="5">
        <f>IF(logVir!G616="","",名目付加価値!G616)</f>
        <v>92020.469875226598</v>
      </c>
      <c r="I616" s="3">
        <v>20</v>
      </c>
      <c r="J616" s="3">
        <v>24</v>
      </c>
      <c r="K616" s="2">
        <f t="shared" si="66"/>
        <v>1.6416704496658219E-2</v>
      </c>
      <c r="L616" s="2">
        <f t="shared" si="67"/>
        <v>1.1584369885347397E-2</v>
      </c>
      <c r="M616" s="2">
        <f t="shared" si="68"/>
        <v>1.1442178755683407E-2</v>
      </c>
      <c r="N616" s="2">
        <f t="shared" si="69"/>
        <v>1.1750716938037474E-2</v>
      </c>
      <c r="O616" s="2">
        <f t="shared" si="72"/>
        <v>1.1930299880862817E-2</v>
      </c>
    </row>
    <row r="617" spans="1:15" x14ac:dyDescent="0.55000000000000004">
      <c r="A617" s="3">
        <v>20</v>
      </c>
      <c r="B617" s="3">
        <v>25</v>
      </c>
      <c r="C617" s="5">
        <f>IF(logVir!C617="","",名目付加価値!C617)</f>
        <v>310726.01181745302</v>
      </c>
      <c r="D617" s="5">
        <f>IF(logVir!D617="","",名目付加価値!D617)</f>
        <v>295541.05547937198</v>
      </c>
      <c r="E617" s="5">
        <f>IF(logVir!E617="","",名目付加価値!E617)</f>
        <v>271176.26342954498</v>
      </c>
      <c r="F617" s="5">
        <f>IF(logVir!F617="","",名目付加価値!F617)</f>
        <v>275887.06552712701</v>
      </c>
      <c r="G617" s="5">
        <f>IF(logVir!G617="","",名目付加価値!G617)</f>
        <v>298269.51279362699</v>
      </c>
      <c r="I617" s="3">
        <v>20</v>
      </c>
      <c r="J617" s="3">
        <v>25</v>
      </c>
      <c r="K617" s="2">
        <f t="shared" si="66"/>
        <v>4.5587397112753968E-2</v>
      </c>
      <c r="L617" s="2">
        <f t="shared" si="67"/>
        <v>4.0618925987326915E-2</v>
      </c>
      <c r="M617" s="2">
        <f t="shared" si="68"/>
        <v>3.5663057942338608E-2</v>
      </c>
      <c r="N617" s="2">
        <f t="shared" si="69"/>
        <v>3.7539495869317478E-2</v>
      </c>
      <c r="O617" s="2">
        <f t="shared" si="72"/>
        <v>3.86701430428667E-2</v>
      </c>
    </row>
    <row r="618" spans="1:15" x14ac:dyDescent="0.55000000000000004">
      <c r="A618" s="3">
        <v>20</v>
      </c>
      <c r="B618" s="3">
        <v>26</v>
      </c>
      <c r="C618" s="5">
        <f>IF(logVir!C618="","",名目付加価値!C618)</f>
        <v>241878.04115316799</v>
      </c>
      <c r="D618" s="5">
        <f>IF(logVir!D618="","",名目付加価値!D618)</f>
        <v>251107.559916356</v>
      </c>
      <c r="E618" s="5">
        <f>IF(logVir!E618="","",名目付加価値!E618)</f>
        <v>270956.790520865</v>
      </c>
      <c r="F618" s="5">
        <f>IF(logVir!F618="","",名目付加価値!F618)</f>
        <v>272836.38669800101</v>
      </c>
      <c r="G618" s="5">
        <f>IF(logVir!G618="","",名目付加価値!G618)</f>
        <v>266129.32305120601</v>
      </c>
      <c r="I618" s="3">
        <v>20</v>
      </c>
      <c r="J618" s="3">
        <v>26</v>
      </c>
      <c r="K618" s="2">
        <f t="shared" si="66"/>
        <v>3.5486537642630565E-2</v>
      </c>
      <c r="L618" s="2">
        <f t="shared" si="67"/>
        <v>3.451202194076429E-2</v>
      </c>
      <c r="M618" s="2">
        <f t="shared" si="68"/>
        <v>3.5634194519854501E-2</v>
      </c>
      <c r="N618" s="2">
        <f t="shared" si="69"/>
        <v>3.7124395055925664E-2</v>
      </c>
      <c r="O618" s="2">
        <f t="shared" si="72"/>
        <v>3.4503221244110031E-2</v>
      </c>
    </row>
    <row r="619" spans="1:15" x14ac:dyDescent="0.55000000000000004">
      <c r="A619" s="3">
        <v>20</v>
      </c>
      <c r="B619" s="3">
        <v>27</v>
      </c>
      <c r="C619" s="5">
        <f>IF(logVir!C619="","",名目付加価値!C619)</f>
        <v>375081.12880938099</v>
      </c>
      <c r="D619" s="5">
        <f>IF(logVir!D619="","",名目付加価値!D619)</f>
        <v>427736.883207487</v>
      </c>
      <c r="E619" s="5">
        <f>IF(logVir!E619="","",名目付加価値!E619)</f>
        <v>467977.38453753199</v>
      </c>
      <c r="F619" s="5">
        <f>IF(logVir!F619="","",名目付加価値!F619)</f>
        <v>476613.226260603</v>
      </c>
      <c r="G619" s="5">
        <f>IF(logVir!G619="","",名目付加価値!G619)</f>
        <v>489929.44851426699</v>
      </c>
      <c r="I619" s="3">
        <v>20</v>
      </c>
      <c r="J619" s="3">
        <v>27</v>
      </c>
      <c r="K619" s="2">
        <f t="shared" si="66"/>
        <v>5.502909868575364E-2</v>
      </c>
      <c r="L619" s="2">
        <f t="shared" si="67"/>
        <v>5.8787814684066748E-2</v>
      </c>
      <c r="M619" s="2">
        <f t="shared" si="68"/>
        <v>6.1544857833039E-2</v>
      </c>
      <c r="N619" s="2">
        <f t="shared" si="69"/>
        <v>6.4851971962827451E-2</v>
      </c>
      <c r="O619" s="2">
        <f t="shared" si="72"/>
        <v>6.3518532878242939E-2</v>
      </c>
    </row>
    <row r="620" spans="1:15" x14ac:dyDescent="0.55000000000000004">
      <c r="A620" s="3">
        <v>20</v>
      </c>
      <c r="B620" s="3">
        <v>28</v>
      </c>
      <c r="C620" s="5">
        <f>IF(logVir!C620="","",名目付加価値!C620)</f>
        <v>398034.88659478503</v>
      </c>
      <c r="D620" s="5">
        <f>IF(logVir!D620="","",名目付加価値!D620)</f>
        <v>428091.54491874599</v>
      </c>
      <c r="E620" s="5">
        <f>IF(logVir!E620="","",名目付加価値!E620)</f>
        <v>432141.16605109302</v>
      </c>
      <c r="F620" s="5">
        <f>IF(logVir!F620="","",名目付加価値!F620)</f>
        <v>404763.92505004402</v>
      </c>
      <c r="G620" s="5">
        <f>IF(logVir!G620="","",名目付加価値!G620)</f>
        <v>437316.31441524101</v>
      </c>
      <c r="I620" s="3">
        <v>20</v>
      </c>
      <c r="J620" s="3">
        <v>28</v>
      </c>
      <c r="K620" s="2">
        <f t="shared" si="66"/>
        <v>5.8396702399625938E-2</v>
      </c>
      <c r="L620" s="2">
        <f t="shared" si="67"/>
        <v>5.8836559105638911E-2</v>
      </c>
      <c r="M620" s="2">
        <f t="shared" si="68"/>
        <v>5.683194852396805E-2</v>
      </c>
      <c r="N620" s="2">
        <f t="shared" si="69"/>
        <v>5.507555659933909E-2</v>
      </c>
      <c r="O620" s="2">
        <f t="shared" si="72"/>
        <v>5.6697328114514459E-2</v>
      </c>
    </row>
    <row r="621" spans="1:15" x14ac:dyDescent="0.55000000000000004">
      <c r="A621" s="3">
        <v>20</v>
      </c>
      <c r="B621" s="3">
        <v>29</v>
      </c>
      <c r="C621" s="5">
        <f>IF(logVir!C621="","",名目付加価値!C621)</f>
        <v>318894.19462321798</v>
      </c>
      <c r="D621" s="5">
        <f>IF(logVir!D621="","",名目付加価値!D621)</f>
        <v>307885.22010643501</v>
      </c>
      <c r="E621" s="5">
        <f>IF(logVir!E621="","",名目付加価値!E621)</f>
        <v>323409.801701891</v>
      </c>
      <c r="F621" s="5">
        <f>IF(logVir!F621="","",名目付加価値!F621)</f>
        <v>327728.98467203003</v>
      </c>
      <c r="G621" s="5">
        <f>IF(logVir!G621="","",名目付加価値!G621)</f>
        <v>328688.98208332399</v>
      </c>
      <c r="I621" s="3">
        <v>20</v>
      </c>
      <c r="J621" s="3">
        <v>29</v>
      </c>
      <c r="K621" s="2">
        <f t="shared" si="66"/>
        <v>4.6785771819390164E-2</v>
      </c>
      <c r="L621" s="2">
        <f t="shared" si="67"/>
        <v>4.23154980881092E-2</v>
      </c>
      <c r="M621" s="2">
        <f t="shared" si="68"/>
        <v>4.2532419140775574E-2</v>
      </c>
      <c r="N621" s="2">
        <f t="shared" si="69"/>
        <v>4.4593539906790568E-2</v>
      </c>
      <c r="O621" s="2">
        <f t="shared" si="72"/>
        <v>4.2613976315342569E-2</v>
      </c>
    </row>
    <row r="622" spans="1:15" x14ac:dyDescent="0.55000000000000004">
      <c r="A622" s="3">
        <v>20</v>
      </c>
      <c r="B622" s="3">
        <v>30</v>
      </c>
      <c r="C622" s="5">
        <f>IF(logVir!C622="","",名目付加価値!C622)</f>
        <v>536373.52418870002</v>
      </c>
      <c r="D622" s="5">
        <f>IF(logVir!D622="","",名目付加価値!D622)</f>
        <v>623994.76634221396</v>
      </c>
      <c r="E622" s="5">
        <f>IF(logVir!E622="","",名目付加価値!E622)</f>
        <v>685989.53473792598</v>
      </c>
      <c r="F622" s="5">
        <f>IF(logVir!F622="","",名目付加価値!F622)</f>
        <v>693232.91368740797</v>
      </c>
      <c r="G622" s="5">
        <f>IF(logVir!G622="","",名目付加価値!G622)</f>
        <v>695758.820232386</v>
      </c>
      <c r="I622" s="3">
        <v>20</v>
      </c>
      <c r="J622" s="3">
        <v>30</v>
      </c>
      <c r="K622" s="2">
        <f t="shared" si="66"/>
        <v>7.8692712930395828E-2</v>
      </c>
      <c r="L622" s="2">
        <f t="shared" si="67"/>
        <v>8.5761340973159059E-2</v>
      </c>
      <c r="M622" s="2">
        <f t="shared" si="68"/>
        <v>9.0216172373629375E-2</v>
      </c>
      <c r="N622" s="2">
        <f t="shared" si="69"/>
        <v>9.43270538983806E-2</v>
      </c>
      <c r="O622" s="2">
        <f t="shared" si="72"/>
        <v>9.0203966371642574E-2</v>
      </c>
    </row>
    <row r="623" spans="1:15" x14ac:dyDescent="0.55000000000000004">
      <c r="A623" s="3">
        <v>20</v>
      </c>
      <c r="B623" s="3">
        <v>31</v>
      </c>
      <c r="C623" s="5">
        <f>IF(logVir!C623="","",名目付加価値!C623)</f>
        <v>313423.71831228398</v>
      </c>
      <c r="D623" s="5">
        <f>IF(logVir!D623="","",名目付加価値!D623)</f>
        <v>317962.171147254</v>
      </c>
      <c r="E623" s="5">
        <f>IF(logVir!E623="","",名目付加価値!E623)</f>
        <v>326496.70795614499</v>
      </c>
      <c r="F623" s="5">
        <f>IF(logVir!F623="","",名目付加価値!F623)</f>
        <v>294172.62438075599</v>
      </c>
      <c r="G623" s="5">
        <f>IF(logVir!G623="","",名目付加価値!G623)</f>
        <v>307376.21221478801</v>
      </c>
      <c r="I623" s="3">
        <v>20</v>
      </c>
      <c r="J623" s="3">
        <v>31</v>
      </c>
      <c r="K623" s="2">
        <f t="shared" si="66"/>
        <v>4.598318443855328E-2</v>
      </c>
      <c r="L623" s="2">
        <f t="shared" si="67"/>
        <v>4.3700466169247804E-2</v>
      </c>
      <c r="M623" s="2">
        <f t="shared" si="68"/>
        <v>4.2938385781128775E-2</v>
      </c>
      <c r="N623" s="2">
        <f t="shared" si="69"/>
        <v>4.0027581563883946E-2</v>
      </c>
      <c r="O623" s="2">
        <f t="shared" si="72"/>
        <v>3.9850811378582075E-2</v>
      </c>
    </row>
    <row r="624" spans="1:15" x14ac:dyDescent="0.55000000000000004">
      <c r="A624" s="3">
        <v>21</v>
      </c>
      <c r="B624" s="3">
        <v>1</v>
      </c>
      <c r="C624" s="5">
        <f>IF(logVir!C624="","",名目付加価値!C624)</f>
        <v>72860.817090003402</v>
      </c>
      <c r="D624" s="5">
        <f>IF(logVir!D624="","",名目付加価値!D624)</f>
        <v>67260.504223436103</v>
      </c>
      <c r="E624" s="5">
        <f>IF(logVir!E624="","",名目付加価値!E624)</f>
        <v>69579.965354512198</v>
      </c>
      <c r="F624" s="5">
        <f>IF(logVir!F624="","",名目付加価値!F624)</f>
        <v>71624.987146232001</v>
      </c>
      <c r="G624" s="5">
        <f>IF(logVir!G624="","",名目付加価値!G624)</f>
        <v>66172.283931493701</v>
      </c>
      <c r="I624" s="3">
        <v>21</v>
      </c>
      <c r="J624" s="3">
        <v>1</v>
      </c>
      <c r="K624" s="2">
        <f t="shared" si="66"/>
        <v>1.1611441888128298E-2</v>
      </c>
      <c r="L624" s="2">
        <f t="shared" si="67"/>
        <v>1.0265526127799652E-2</v>
      </c>
      <c r="M624" s="2">
        <f t="shared" si="68"/>
        <v>9.8701467480910819E-3</v>
      </c>
      <c r="N624" s="2">
        <f t="shared" si="69"/>
        <v>1.0513237867907926E-2</v>
      </c>
      <c r="O624" s="2">
        <f t="shared" si="72"/>
        <v>9.3146388574829198E-3</v>
      </c>
    </row>
    <row r="625" spans="1:15" x14ac:dyDescent="0.55000000000000004">
      <c r="A625" s="3">
        <v>21</v>
      </c>
      <c r="B625" s="3">
        <v>2</v>
      </c>
      <c r="C625" s="5">
        <f>IF(logVir!C625="","",名目付加価値!C625)</f>
        <v>7497.5374726591499</v>
      </c>
      <c r="D625" s="5">
        <f>IF(logVir!D625="","",名目付加価値!D625)</f>
        <v>8156.9392635886898</v>
      </c>
      <c r="E625" s="5">
        <f>IF(logVir!E625="","",名目付加価値!E625)</f>
        <v>9273.8490110745697</v>
      </c>
      <c r="F625" s="5">
        <f>IF(logVir!F625="","",名目付加価値!F625)</f>
        <v>9758.3349205873292</v>
      </c>
      <c r="G625" s="5">
        <f>IF(logVir!G625="","",名目付加価値!G625)</f>
        <v>11335.011535735801</v>
      </c>
      <c r="I625" s="3">
        <v>21</v>
      </c>
      <c r="J625" s="3">
        <v>2</v>
      </c>
      <c r="K625" s="2">
        <f t="shared" si="66"/>
        <v>1.1948427720801719E-3</v>
      </c>
      <c r="L625" s="2">
        <f t="shared" si="67"/>
        <v>1.2449397175953376E-3</v>
      </c>
      <c r="M625" s="2">
        <f t="shared" si="68"/>
        <v>1.3155259591259548E-3</v>
      </c>
      <c r="N625" s="2">
        <f t="shared" si="69"/>
        <v>1.4323450558586812E-3</v>
      </c>
      <c r="O625" s="2">
        <f t="shared" si="72"/>
        <v>1.5955553084745786E-3</v>
      </c>
    </row>
    <row r="626" spans="1:15" x14ac:dyDescent="0.55000000000000004">
      <c r="A626" s="3">
        <v>21</v>
      </c>
      <c r="B626" s="3">
        <v>3</v>
      </c>
      <c r="C626" s="5">
        <f>IF(logVir!C626="","",名目付加価値!C626)</f>
        <v>102379.961501792</v>
      </c>
      <c r="D626" s="5">
        <f>IF(logVir!D626="","",名目付加価値!D626)</f>
        <v>129068.52514157099</v>
      </c>
      <c r="E626" s="5">
        <f>IF(logVir!E626="","",名目付加価値!E626)</f>
        <v>129646.65869156799</v>
      </c>
      <c r="F626" s="5">
        <f>IF(logVir!F626="","",名目付加価値!F626)</f>
        <v>139864.972625022</v>
      </c>
      <c r="G626" s="5">
        <f>IF(logVir!G626="","",名目付加価値!G626)</f>
        <v>125366.405669368</v>
      </c>
      <c r="I626" s="3">
        <v>21</v>
      </c>
      <c r="J626" s="3">
        <v>3</v>
      </c>
      <c r="K626" s="2">
        <f t="shared" si="66"/>
        <v>1.6315751332000531E-2</v>
      </c>
      <c r="L626" s="2">
        <f t="shared" si="67"/>
        <v>1.9698875772859555E-2</v>
      </c>
      <c r="M626" s="2">
        <f t="shared" si="68"/>
        <v>1.8390804596778536E-2</v>
      </c>
      <c r="N626" s="2">
        <f t="shared" si="69"/>
        <v>2.0529619413308928E-2</v>
      </c>
      <c r="O626" s="2">
        <f t="shared" si="72"/>
        <v>1.7647007542913182E-2</v>
      </c>
    </row>
    <row r="627" spans="1:15" x14ac:dyDescent="0.55000000000000004">
      <c r="A627" s="3">
        <v>21</v>
      </c>
      <c r="B627" s="3">
        <v>4</v>
      </c>
      <c r="C627" s="5">
        <f>IF(logVir!C627="","",名目付加価値!C627)</f>
        <v>47816.115116560999</v>
      </c>
      <c r="D627" s="5">
        <f>IF(logVir!D627="","",名目付加価値!D627)</f>
        <v>44419.941246346003</v>
      </c>
      <c r="E627" s="5">
        <f>IF(logVir!E627="","",名目付加価値!E627)</f>
        <v>40213.730647731601</v>
      </c>
      <c r="F627" s="5">
        <f>IF(logVir!F627="","",名目付加価値!F627)</f>
        <v>39098.747289869898</v>
      </c>
      <c r="G627" s="5">
        <f>IF(logVir!G627="","",名目付加価値!G627)</f>
        <v>37438.809127760498</v>
      </c>
      <c r="I627" s="3">
        <v>21</v>
      </c>
      <c r="J627" s="3">
        <v>4</v>
      </c>
      <c r="K627" s="2">
        <f t="shared" si="66"/>
        <v>7.6202005984390368E-3</v>
      </c>
      <c r="L627" s="2">
        <f t="shared" si="67"/>
        <v>6.7795219902738223E-3</v>
      </c>
      <c r="M627" s="2">
        <f t="shared" si="68"/>
        <v>5.7044498478695943E-3</v>
      </c>
      <c r="N627" s="2">
        <f t="shared" si="69"/>
        <v>5.7389808637089172E-3</v>
      </c>
      <c r="O627" s="2">
        <f t="shared" si="72"/>
        <v>5.2700158670713768E-3</v>
      </c>
    </row>
    <row r="628" spans="1:15" x14ac:dyDescent="0.55000000000000004">
      <c r="A628" s="3">
        <v>21</v>
      </c>
      <c r="B628" s="3">
        <v>5</v>
      </c>
      <c r="C628" s="5">
        <f>IF(logVir!C628="","",名目付加価値!C628)</f>
        <v>57261.610868651602</v>
      </c>
      <c r="D628" s="5">
        <f>IF(logVir!D628="","",名目付加価値!D628)</f>
        <v>64264.6621602577</v>
      </c>
      <c r="E628" s="5">
        <f>IF(logVir!E628="","",名目付加価値!E628)</f>
        <v>74903.171780181903</v>
      </c>
      <c r="F628" s="5">
        <f>IF(logVir!F628="","",名目付加価値!F628)</f>
        <v>73543.687604863095</v>
      </c>
      <c r="G628" s="5">
        <f>IF(logVir!G628="","",名目付加価値!G628)</f>
        <v>61363.913456306604</v>
      </c>
      <c r="I628" s="3">
        <v>21</v>
      </c>
      <c r="J628" s="3">
        <v>5</v>
      </c>
      <c r="K628" s="2">
        <f t="shared" si="66"/>
        <v>9.1254791474633026E-3</v>
      </c>
      <c r="L628" s="2">
        <f t="shared" si="67"/>
        <v>9.8082905579895269E-3</v>
      </c>
      <c r="M628" s="2">
        <f t="shared" si="68"/>
        <v>1.0625261073371989E-2</v>
      </c>
      <c r="N628" s="2">
        <f t="shared" si="69"/>
        <v>1.079486799619918E-2</v>
      </c>
      <c r="O628" s="2">
        <f t="shared" si="72"/>
        <v>8.6377960494619759E-3</v>
      </c>
    </row>
    <row r="629" spans="1:15" x14ac:dyDescent="0.55000000000000004">
      <c r="A629" s="3">
        <v>21</v>
      </c>
      <c r="B629" s="3">
        <v>6</v>
      </c>
      <c r="C629" s="5">
        <f>IF(logVir!C629="","",名目付加価値!C629)</f>
        <v>240938.02703506601</v>
      </c>
      <c r="D629" s="5">
        <f>IF(logVir!D629="","",名目付加価値!D629)</f>
        <v>187583.53846802001</v>
      </c>
      <c r="E629" s="5">
        <f>IF(logVir!E629="","",名目付加価値!E629)</f>
        <v>190129.866254778</v>
      </c>
      <c r="F629" s="5">
        <f>IF(logVir!F629="","",名目付加価値!F629)</f>
        <v>172276.01683079699</v>
      </c>
      <c r="G629" s="5">
        <f>IF(logVir!G629="","",名目付加価値!G629)</f>
        <v>155785.59556023701</v>
      </c>
      <c r="I629" s="3">
        <v>21</v>
      </c>
      <c r="J629" s="3">
        <v>6</v>
      </c>
      <c r="K629" s="2">
        <f t="shared" si="66"/>
        <v>3.8397015176237892E-2</v>
      </c>
      <c r="L629" s="2">
        <f t="shared" si="67"/>
        <v>2.8629635437933624E-2</v>
      </c>
      <c r="M629" s="2">
        <f t="shared" si="68"/>
        <v>2.6970546357248121E-2</v>
      </c>
      <c r="N629" s="2">
        <f t="shared" si="69"/>
        <v>2.5286967803290691E-2</v>
      </c>
      <c r="O629" s="2">
        <f t="shared" si="72"/>
        <v>2.1928917601571243E-2</v>
      </c>
    </row>
    <row r="630" spans="1:15" x14ac:dyDescent="0.55000000000000004">
      <c r="A630" s="3">
        <v>21</v>
      </c>
      <c r="B630" s="3">
        <v>7</v>
      </c>
      <c r="C630" s="5">
        <f>IF(logVir!C630="","",名目付加価値!C630)</f>
        <v>126107.216104009</v>
      </c>
      <c r="D630" s="5">
        <f>IF(logVir!D630="","",名目付加価値!D630)</f>
        <v>143435.088405752</v>
      </c>
      <c r="E630" s="5">
        <f>IF(logVir!E630="","",名目付加価値!E630)</f>
        <v>151517.90204522599</v>
      </c>
      <c r="F630" s="5">
        <f>IF(logVir!F630="","",名目付加価値!F630)</f>
        <v>161823.161542669</v>
      </c>
      <c r="G630" s="5">
        <f>IF(logVir!G630="","",名目付加価値!G630)</f>
        <v>159778.39943987099</v>
      </c>
      <c r="I630" s="3">
        <v>21</v>
      </c>
      <c r="J630" s="3">
        <v>7</v>
      </c>
      <c r="K630" s="2">
        <f t="shared" si="66"/>
        <v>2.009703802328398E-2</v>
      </c>
      <c r="L630" s="2">
        <f t="shared" si="67"/>
        <v>2.1891549352367888E-2</v>
      </c>
      <c r="M630" s="2">
        <f t="shared" si="68"/>
        <v>2.1493312342563395E-2</v>
      </c>
      <c r="N630" s="2">
        <f t="shared" si="69"/>
        <v>2.3752679862428003E-2</v>
      </c>
      <c r="O630" s="2">
        <f t="shared" si="72"/>
        <v>2.2490958443414491E-2</v>
      </c>
    </row>
    <row r="631" spans="1:15" x14ac:dyDescent="0.55000000000000004">
      <c r="A631" s="3">
        <v>21</v>
      </c>
      <c r="B631" s="3">
        <v>8</v>
      </c>
      <c r="C631" s="5">
        <f>IF(logVir!C631="","",名目付加価値!C631)</f>
        <v>91962.688160755599</v>
      </c>
      <c r="D631" s="5">
        <f>IF(logVir!D631="","",名目付加価値!D631)</f>
        <v>111921.581138746</v>
      </c>
      <c r="E631" s="5">
        <f>IF(logVir!E631="","",名目付加価値!E631)</f>
        <v>137268.74198413</v>
      </c>
      <c r="F631" s="5">
        <f>IF(logVir!F631="","",名目付加価値!F631)</f>
        <v>132749.81509526301</v>
      </c>
      <c r="G631" s="5">
        <f>IF(logVir!G631="","",名目付加価値!G631)</f>
        <v>142586.50933570499</v>
      </c>
      <c r="I631" s="3">
        <v>21</v>
      </c>
      <c r="J631" s="3">
        <v>8</v>
      </c>
      <c r="K631" s="2">
        <f t="shared" si="66"/>
        <v>1.465560574397105E-2</v>
      </c>
      <c r="L631" s="2">
        <f t="shared" si="67"/>
        <v>1.7081851061177648E-2</v>
      </c>
      <c r="M631" s="2">
        <f t="shared" si="68"/>
        <v>1.9472022160490383E-2</v>
      </c>
      <c r="N631" s="2">
        <f t="shared" si="69"/>
        <v>1.9485244446437778E-2</v>
      </c>
      <c r="O631" s="2">
        <f t="shared" si="72"/>
        <v>2.0070968712311586E-2</v>
      </c>
    </row>
    <row r="632" spans="1:15" x14ac:dyDescent="0.55000000000000004">
      <c r="A632" s="3">
        <v>21</v>
      </c>
      <c r="B632" s="3">
        <v>9</v>
      </c>
      <c r="C632" s="5">
        <f>IF(logVir!C632="","",名目付加価値!C632)</f>
        <v>136571.384815333</v>
      </c>
      <c r="D632" s="5">
        <f>IF(logVir!D632="","",名目付加価値!D632)</f>
        <v>165909.26578983699</v>
      </c>
      <c r="E632" s="5">
        <f>IF(logVir!E632="","",名目付加価値!E632)</f>
        <v>172841.26420191501</v>
      </c>
      <c r="F632" s="5">
        <f>IF(logVir!F632="","",名目付加価値!F632)</f>
        <v>165649.417286112</v>
      </c>
      <c r="G632" s="5">
        <f>IF(logVir!G632="","",名目付加価値!G632)</f>
        <v>168492.10468321299</v>
      </c>
      <c r="I632" s="3">
        <v>21</v>
      </c>
      <c r="J632" s="3">
        <v>9</v>
      </c>
      <c r="K632" s="2">
        <f t="shared" si="66"/>
        <v>2.1764657077693123E-2</v>
      </c>
      <c r="L632" s="2">
        <f t="shared" si="67"/>
        <v>2.532163447885941E-2</v>
      </c>
      <c r="M632" s="2">
        <f t="shared" si="68"/>
        <v>2.4518101340041159E-2</v>
      </c>
      <c r="N632" s="2">
        <f t="shared" si="69"/>
        <v>2.4314304211373962E-2</v>
      </c>
      <c r="O632" s="2">
        <f t="shared" si="72"/>
        <v>2.3717529639541168E-2</v>
      </c>
    </row>
    <row r="633" spans="1:15" x14ac:dyDescent="0.55000000000000004">
      <c r="A633" s="3">
        <v>21</v>
      </c>
      <c r="B633" s="3">
        <v>10</v>
      </c>
      <c r="C633" s="5">
        <f>IF(logVir!C633="","",名目付加価値!C633)</f>
        <v>256189.59666321101</v>
      </c>
      <c r="D633" s="5">
        <f>IF(logVir!D633="","",名目付加価値!D633)</f>
        <v>322376.26777974801</v>
      </c>
      <c r="E633" s="5">
        <f>IF(logVir!E633="","",名目付加価値!E633)</f>
        <v>369239.90738266998</v>
      </c>
      <c r="F633" s="5">
        <f>IF(logVir!F633="","",名目付加価値!F633)</f>
        <v>324574.31262437999</v>
      </c>
      <c r="G633" s="5">
        <f>IF(logVir!G633="","",名目付加価値!G633)</f>
        <v>409806.01388285297</v>
      </c>
      <c r="I633" s="3">
        <v>21</v>
      </c>
      <c r="J633" s="3">
        <v>10</v>
      </c>
      <c r="K633" s="2">
        <f t="shared" si="66"/>
        <v>4.0827576917278889E-2</v>
      </c>
      <c r="L633" s="2">
        <f t="shared" si="67"/>
        <v>4.92021586528998E-2</v>
      </c>
      <c r="M633" s="2">
        <f t="shared" si="68"/>
        <v>5.2377894305493111E-2</v>
      </c>
      <c r="N633" s="2">
        <f t="shared" si="69"/>
        <v>4.7641571613354639E-2</v>
      </c>
      <c r="O633" s="2">
        <f t="shared" si="72"/>
        <v>5.7685707582577038E-2</v>
      </c>
    </row>
    <row r="634" spans="1:15" x14ac:dyDescent="0.55000000000000004">
      <c r="A634" s="3">
        <v>21</v>
      </c>
      <c r="B634" s="3">
        <v>11</v>
      </c>
      <c r="C634" s="5">
        <f>IF(logVir!C634="","",名目付加価値!C634)</f>
        <v>143778.80160207601</v>
      </c>
      <c r="D634" s="5">
        <f>IF(logVir!D634="","",名目付加価値!D634)</f>
        <v>74189.496589635004</v>
      </c>
      <c r="E634" s="5">
        <f>IF(logVir!E634="","",名目付加価値!E634)</f>
        <v>62086.234583233199</v>
      </c>
      <c r="F634" s="5">
        <f>IF(logVir!F634="","",名目付加価値!F634)</f>
        <v>88651.741423344196</v>
      </c>
      <c r="G634" s="5">
        <f>IF(logVir!G634="","",名目付加価値!G634)</f>
        <v>165351.09290625801</v>
      </c>
      <c r="I634" s="3">
        <v>21</v>
      </c>
      <c r="J634" s="3">
        <v>11</v>
      </c>
      <c r="K634" s="2">
        <f t="shared" si="66"/>
        <v>2.2913264855168473E-2</v>
      </c>
      <c r="L634" s="2">
        <f t="shared" si="67"/>
        <v>1.1323052427903641E-2</v>
      </c>
      <c r="M634" s="2">
        <f t="shared" si="68"/>
        <v>8.8071364113316529E-3</v>
      </c>
      <c r="N634" s="2">
        <f t="shared" si="69"/>
        <v>1.3012453923168556E-2</v>
      </c>
      <c r="O634" s="2">
        <f t="shared" si="72"/>
        <v>2.3275389991169262E-2</v>
      </c>
    </row>
    <row r="635" spans="1:15" x14ac:dyDescent="0.55000000000000004">
      <c r="A635" s="3">
        <v>21</v>
      </c>
      <c r="B635" s="3">
        <v>12</v>
      </c>
      <c r="C635" s="5">
        <f>IF(logVir!C635="","",名目付加価値!C635)</f>
        <v>105117.658190951</v>
      </c>
      <c r="D635" s="5">
        <f>IF(logVir!D635="","",名目付加価値!D635)</f>
        <v>105615.627007374</v>
      </c>
      <c r="E635" s="5">
        <f>IF(logVir!E635="","",名目付加価値!E635)</f>
        <v>114772.695283633</v>
      </c>
      <c r="F635" s="5">
        <f>IF(logVir!F635="","",名目付加価値!F635)</f>
        <v>119579.334854564</v>
      </c>
      <c r="G635" s="5">
        <f>IF(logVir!G635="","",名目付加価値!G635)</f>
        <v>111286.89599181899</v>
      </c>
      <c r="I635" s="3">
        <v>21</v>
      </c>
      <c r="J635" s="3">
        <v>12</v>
      </c>
      <c r="K635" s="2">
        <f t="shared" si="66"/>
        <v>1.6752043529687847E-2</v>
      </c>
      <c r="L635" s="2">
        <f t="shared" si="67"/>
        <v>1.6119414968203051E-2</v>
      </c>
      <c r="M635" s="2">
        <f t="shared" si="68"/>
        <v>1.628088400664799E-2</v>
      </c>
      <c r="N635" s="2">
        <f t="shared" si="69"/>
        <v>1.7552058876402613E-2</v>
      </c>
      <c r="O635" s="2">
        <f t="shared" si="72"/>
        <v>1.5665127212583705E-2</v>
      </c>
    </row>
    <row r="636" spans="1:15" x14ac:dyDescent="0.55000000000000004">
      <c r="A636" s="3">
        <v>21</v>
      </c>
      <c r="B636" s="3">
        <v>13</v>
      </c>
      <c r="C636" s="5">
        <f>IF(logVir!C636="","",名目付加価値!C636)</f>
        <v>17806.635198498301</v>
      </c>
      <c r="D636" s="5">
        <f>IF(logVir!D636="","",名目付加価値!D636)</f>
        <v>10837.9613277932</v>
      </c>
      <c r="E636" s="5">
        <f>IF(logVir!E636="","",名目付加価値!E636)</f>
        <v>10408.267416946899</v>
      </c>
      <c r="F636" s="5">
        <f>IF(logVir!F636="","",名目付加価値!F636)</f>
        <v>11754.0709159456</v>
      </c>
      <c r="G636" s="5">
        <f>IF(logVir!G636="","",名目付加価値!G636)</f>
        <v>6558.7704995153299</v>
      </c>
      <c r="I636" s="3">
        <v>21</v>
      </c>
      <c r="J636" s="3">
        <v>13</v>
      </c>
      <c r="K636" s="2">
        <f t="shared" si="66"/>
        <v>2.8377489861945394E-3</v>
      </c>
      <c r="L636" s="2">
        <f t="shared" si="67"/>
        <v>1.6541263921089819E-3</v>
      </c>
      <c r="M636" s="2">
        <f t="shared" si="68"/>
        <v>1.4764469380693474E-3</v>
      </c>
      <c r="N636" s="2">
        <f t="shared" si="69"/>
        <v>1.725282591720442E-3</v>
      </c>
      <c r="O636" s="2">
        <f t="shared" si="72"/>
        <v>9.2323515106937479E-4</v>
      </c>
    </row>
    <row r="637" spans="1:15" x14ac:dyDescent="0.55000000000000004">
      <c r="A637" s="3">
        <v>21</v>
      </c>
      <c r="B637" s="3">
        <v>14</v>
      </c>
      <c r="C637" s="5">
        <f>IF(logVir!C637="","",名目付加価値!C637)</f>
        <v>251287.264785996</v>
      </c>
      <c r="D637" s="5">
        <f>IF(logVir!D637="","",名目付加価値!D637)</f>
        <v>278442.03546069103</v>
      </c>
      <c r="E637" s="5">
        <f>IF(logVir!E637="","",名目付加価値!E637)</f>
        <v>282376.51162399701</v>
      </c>
      <c r="F637" s="5">
        <f>IF(logVir!F637="","",名目付加価値!F637)</f>
        <v>245121.31321062299</v>
      </c>
      <c r="G637" s="5">
        <f>IF(logVir!G637="","",名目付加価値!G637)</f>
        <v>282983.19625152397</v>
      </c>
      <c r="I637" s="3">
        <v>21</v>
      </c>
      <c r="J637" s="3">
        <v>14</v>
      </c>
      <c r="K637" s="2">
        <f t="shared" si="66"/>
        <v>4.0046318293205471E-2</v>
      </c>
      <c r="L637" s="2">
        <f t="shared" si="67"/>
        <v>4.2496767205374035E-2</v>
      </c>
      <c r="M637" s="2">
        <f t="shared" si="68"/>
        <v>4.0056036155559208E-2</v>
      </c>
      <c r="N637" s="2">
        <f t="shared" si="69"/>
        <v>3.5979324743415489E-2</v>
      </c>
      <c r="O637" s="2">
        <f t="shared" si="72"/>
        <v>3.9833690469986173E-2</v>
      </c>
    </row>
    <row r="638" spans="1:15" x14ac:dyDescent="0.55000000000000004">
      <c r="A638" s="3">
        <v>21</v>
      </c>
      <c r="B638" s="3">
        <v>15</v>
      </c>
      <c r="C638" s="5">
        <f>IF(logVir!C638="","",名目付加価値!C638)</f>
        <v>44585.924553511897</v>
      </c>
      <c r="D638" s="5">
        <f>IF(logVir!D638="","",名目付加価値!D638)</f>
        <v>36103.176042440398</v>
      </c>
      <c r="E638" s="5">
        <f>IF(logVir!E638="","",名目付加価値!E638)</f>
        <v>39295.853898759298</v>
      </c>
      <c r="F638" s="5">
        <f>IF(logVir!F638="","",名目付加価値!F638)</f>
        <v>33793.581112257802</v>
      </c>
      <c r="G638" s="5">
        <f>IF(logVir!G638="","",名目付加価値!G638)</f>
        <v>34524.8045166714</v>
      </c>
      <c r="I638" s="3">
        <v>21</v>
      </c>
      <c r="J638" s="3">
        <v>15</v>
      </c>
      <c r="K638" s="2">
        <f t="shared" si="66"/>
        <v>7.1054222647827826E-3</v>
      </c>
      <c r="L638" s="2">
        <f t="shared" si="67"/>
        <v>5.5101890959521676E-3</v>
      </c>
      <c r="M638" s="2">
        <f t="shared" si="68"/>
        <v>5.5742460145842719E-3</v>
      </c>
      <c r="N638" s="2">
        <f t="shared" si="69"/>
        <v>4.960279516926896E-3</v>
      </c>
      <c r="O638" s="2">
        <f t="shared" si="72"/>
        <v>4.8598305301191993E-3</v>
      </c>
    </row>
    <row r="639" spans="1:15" x14ac:dyDescent="0.55000000000000004">
      <c r="A639" s="3">
        <v>21</v>
      </c>
      <c r="B639" s="3">
        <v>16</v>
      </c>
      <c r="C639" s="5">
        <f>IF(logVir!C639="","",名目付加価値!C639)</f>
        <v>201618.551842438</v>
      </c>
      <c r="D639" s="5">
        <f>IF(logVir!D639="","",名目付加価値!D639)</f>
        <v>252143.13679246101</v>
      </c>
      <c r="E639" s="5">
        <f>IF(logVir!E639="","",名目付加価値!E639)</f>
        <v>285163.513710153</v>
      </c>
      <c r="F639" s="5">
        <f>IF(logVir!F639="","",名目付加価値!F639)</f>
        <v>281651.016098461</v>
      </c>
      <c r="G639" s="5">
        <f>IF(logVir!G639="","",名目付加価値!G639)</f>
        <v>258790.279803249</v>
      </c>
      <c r="I639" s="3">
        <v>21</v>
      </c>
      <c r="J639" s="3">
        <v>16</v>
      </c>
      <c r="K639" s="2">
        <f t="shared" si="66"/>
        <v>3.2130879007233243E-2</v>
      </c>
      <c r="L639" s="2">
        <f t="shared" si="67"/>
        <v>3.8482940152959486E-2</v>
      </c>
      <c r="M639" s="2">
        <f t="shared" si="68"/>
        <v>4.045138156048203E-2</v>
      </c>
      <c r="N639" s="2">
        <f t="shared" si="69"/>
        <v>4.1341216884767829E-2</v>
      </c>
      <c r="O639" s="2">
        <f t="shared" si="72"/>
        <v>3.6428212130168912E-2</v>
      </c>
    </row>
    <row r="640" spans="1:15" x14ac:dyDescent="0.55000000000000004">
      <c r="A640" s="3">
        <v>21</v>
      </c>
      <c r="B640" s="3">
        <v>17</v>
      </c>
      <c r="C640" s="5">
        <f>IF(logVir!C640="","",名目付加価値!C640)</f>
        <v>200055.10730874899</v>
      </c>
      <c r="D640" s="5">
        <f>IF(logVir!D640="","",名目付加価値!D640)</f>
        <v>194196.788998684</v>
      </c>
      <c r="E640" s="5">
        <f>IF(logVir!E640="","",名目付加価値!E640)</f>
        <v>221231.8334575</v>
      </c>
      <c r="F640" s="5">
        <f>IF(logVir!F640="","",名目付加価値!F640)</f>
        <v>228960.911132721</v>
      </c>
      <c r="G640" s="5">
        <f>IF(logVir!G640="","",名目付加価値!G640)</f>
        <v>163951.99630551701</v>
      </c>
      <c r="I640" s="3">
        <v>21</v>
      </c>
      <c r="J640" s="3">
        <v>17</v>
      </c>
      <c r="K640" s="2">
        <f t="shared" si="66"/>
        <v>3.1881721146076999E-2</v>
      </c>
      <c r="L640" s="2">
        <f t="shared" si="67"/>
        <v>2.9638972148920712E-2</v>
      </c>
      <c r="M640" s="2">
        <f t="shared" si="68"/>
        <v>3.138246261620433E-2</v>
      </c>
      <c r="N640" s="2">
        <f t="shared" si="69"/>
        <v>3.3607273342706016E-2</v>
      </c>
      <c r="O640" s="2">
        <f t="shared" si="72"/>
        <v>2.3078448329368288E-2</v>
      </c>
    </row>
    <row r="641" spans="1:15" x14ac:dyDescent="0.55000000000000004">
      <c r="A641" s="3">
        <v>21</v>
      </c>
      <c r="B641" s="3">
        <v>18</v>
      </c>
      <c r="C641" s="5">
        <f>IF(logVir!C641="","",名目付加価値!C641)</f>
        <v>355852.56142403698</v>
      </c>
      <c r="D641" s="5">
        <f>IF(logVir!D641="","",名目付加価値!D641)</f>
        <v>378601.69126294798</v>
      </c>
      <c r="E641" s="5">
        <f>IF(logVir!E641="","",名目付加価値!E641)</f>
        <v>478770.68057756597</v>
      </c>
      <c r="F641" s="5">
        <f>IF(logVir!F641="","",名目付加価値!F641)</f>
        <v>509180.076909511</v>
      </c>
      <c r="G641" s="5">
        <f>IF(logVir!G641="","",名目付加価値!G641)</f>
        <v>573895.72720359499</v>
      </c>
      <c r="I641" s="3">
        <v>21</v>
      </c>
      <c r="J641" s="3">
        <v>18</v>
      </c>
      <c r="K641" s="2">
        <f t="shared" si="66"/>
        <v>5.671033489252101E-2</v>
      </c>
      <c r="L641" s="2">
        <f t="shared" si="67"/>
        <v>5.7783473355745532E-2</v>
      </c>
      <c r="M641" s="2">
        <f t="shared" si="68"/>
        <v>6.7915194437181053E-2</v>
      </c>
      <c r="N641" s="2">
        <f t="shared" si="69"/>
        <v>7.4738320793275775E-2</v>
      </c>
      <c r="O641" s="2">
        <f t="shared" si="72"/>
        <v>8.0783541433875922E-2</v>
      </c>
    </row>
    <row r="642" spans="1:15" x14ac:dyDescent="0.55000000000000004">
      <c r="A642" s="3">
        <v>21</v>
      </c>
      <c r="B642" s="3">
        <v>19</v>
      </c>
      <c r="C642" s="5">
        <f>IF(logVir!C642="","",名目付加価値!C642)</f>
        <v>301273.94810190401</v>
      </c>
      <c r="D642" s="5">
        <f>IF(logVir!D642="","",名目付加価値!D642)</f>
        <v>216554.39622978499</v>
      </c>
      <c r="E642" s="5">
        <f>IF(logVir!E642="","",名目付加価値!E642)</f>
        <v>216375.834607739</v>
      </c>
      <c r="F642" s="5">
        <f>IF(logVir!F642="","",名目付加価値!F642)</f>
        <v>236827.196734447</v>
      </c>
      <c r="G642" s="5">
        <f>IF(logVir!G642="","",名目付加価値!G642)</f>
        <v>296094.66086649802</v>
      </c>
      <c r="I642" s="3">
        <v>21</v>
      </c>
      <c r="J642" s="3">
        <v>19</v>
      </c>
      <c r="K642" s="2">
        <f t="shared" si="66"/>
        <v>4.8012430830565035E-2</v>
      </c>
      <c r="L642" s="2">
        <f t="shared" si="67"/>
        <v>3.3051265943560136E-2</v>
      </c>
      <c r="M642" s="2">
        <f t="shared" si="68"/>
        <v>3.0693623220963178E-2</v>
      </c>
      <c r="N642" s="2">
        <f t="shared" si="69"/>
        <v>3.4761900170058903E-2</v>
      </c>
      <c r="O642" s="2">
        <f t="shared" si="72"/>
        <v>4.1679305439352894E-2</v>
      </c>
    </row>
    <row r="643" spans="1:15" x14ac:dyDescent="0.55000000000000004">
      <c r="A643" s="3">
        <v>21</v>
      </c>
      <c r="B643" s="3">
        <v>20</v>
      </c>
      <c r="C643" s="5">
        <f>IF(logVir!C643="","",名目付加価値!C643)</f>
        <v>384090.99110336002</v>
      </c>
      <c r="D643" s="5">
        <f>IF(logVir!D643="","",名目付加価値!D643)</f>
        <v>490259.55848509597</v>
      </c>
      <c r="E643" s="5">
        <f>IF(logVir!E643="","",名目付加価値!E643)</f>
        <v>483134.46692626202</v>
      </c>
      <c r="F643" s="5">
        <f>IF(logVir!F643="","",名目付加価値!F643)</f>
        <v>491597.24521668401</v>
      </c>
      <c r="G643" s="5">
        <f>IF(logVir!G643="","",名目付加価値!G643)</f>
        <v>530183.14858084603</v>
      </c>
      <c r="I643" s="3">
        <v>21</v>
      </c>
      <c r="J643" s="3">
        <v>20</v>
      </c>
      <c r="K643" s="2">
        <f t="shared" si="66"/>
        <v>6.1210543623757482E-2</v>
      </c>
      <c r="L643" s="2">
        <f t="shared" si="67"/>
        <v>7.4825075505138214E-2</v>
      </c>
      <c r="M643" s="2">
        <f t="shared" si="68"/>
        <v>6.8534211871574657E-2</v>
      </c>
      <c r="N643" s="2">
        <f t="shared" si="69"/>
        <v>7.2157482745784346E-2</v>
      </c>
      <c r="O643" s="2">
        <f t="shared" si="72"/>
        <v>7.4630408139855678E-2</v>
      </c>
    </row>
    <row r="644" spans="1:15" x14ac:dyDescent="0.55000000000000004">
      <c r="A644" s="3">
        <v>21</v>
      </c>
      <c r="B644" s="3">
        <v>21</v>
      </c>
      <c r="C644" s="5">
        <f>IF(logVir!C644="","",名目付加価値!C644)</f>
        <v>345252.46099867701</v>
      </c>
      <c r="D644" s="5">
        <f>IF(logVir!D644="","",名目付加価値!D644)</f>
        <v>375513.16904488701</v>
      </c>
      <c r="E644" s="5">
        <f>IF(logVir!E644="","",名目付加価値!E644)</f>
        <v>441976.14793785801</v>
      </c>
      <c r="F644" s="5">
        <f>IF(logVir!F644="","",名目付加価値!F644)</f>
        <v>319176.79803158902</v>
      </c>
      <c r="G644" s="5">
        <f>IF(logVir!G644="","",名目付加価値!G644)</f>
        <v>366119.81564649602</v>
      </c>
      <c r="I644" s="3">
        <v>21</v>
      </c>
      <c r="J644" s="3">
        <v>21</v>
      </c>
      <c r="K644" s="2">
        <f t="shared" ref="K644:K707" si="73">IF(C644="","",C644/SUMIF($A$4:$A$1460,$I644,C$4:C$1460))</f>
        <v>5.5021053121972786E-2</v>
      </c>
      <c r="L644" s="2">
        <f t="shared" ref="L644:L707" si="74">IF(D644="","",D644/SUMIF($A$4:$A$1460,$I644,D$4:D$1460))</f>
        <v>5.7312092626566467E-2</v>
      </c>
      <c r="M644" s="2">
        <f t="shared" ref="M644:M707" si="75">IF(E644="","",E644/SUMIF($A$4:$A$1460,$I644,E$4:E$1460))</f>
        <v>6.2695769063354043E-2</v>
      </c>
      <c r="N644" s="2">
        <f t="shared" ref="N644:N707" si="76">IF(F644="","",F644/SUMIF($A$4:$A$1460,$I644,F$4:F$1460))</f>
        <v>4.6849315208565868E-2</v>
      </c>
      <c r="O644" s="2">
        <f t="shared" ref="O644" si="77">IF(G644="","",G644/SUMIF($A$4:$A$1460,$I644,G$4:G$1460))</f>
        <v>5.1536287682708591E-2</v>
      </c>
    </row>
    <row r="645" spans="1:15" x14ac:dyDescent="0.55000000000000004">
      <c r="A645" s="3">
        <v>21</v>
      </c>
      <c r="B645" s="3">
        <v>22</v>
      </c>
      <c r="C645" s="5">
        <f>IF(logVir!C645="","",名目付加価値!C645)</f>
        <v>200621.71696439499</v>
      </c>
      <c r="D645" s="5">
        <f>IF(logVir!D645="","",名目付加価値!D645)</f>
        <v>188363.67982145099</v>
      </c>
      <c r="E645" s="5">
        <f>IF(logVir!E645="","",名目付加価値!E645)</f>
        <v>219881.09377907799</v>
      </c>
      <c r="F645" s="5">
        <f>IF(logVir!F645="","",名目付加価値!F645)</f>
        <v>138100.53697231601</v>
      </c>
      <c r="G645" s="5">
        <f>IF(logVir!G645="","",名目付加価値!G645)</f>
        <v>120970.95236328599</v>
      </c>
      <c r="I645" s="3">
        <v>21</v>
      </c>
      <c r="J645" s="3">
        <v>22</v>
      </c>
      <c r="K645" s="2">
        <f t="shared" si="73"/>
        <v>3.1972018720995199E-2</v>
      </c>
      <c r="L645" s="2">
        <f t="shared" si="74"/>
        <v>2.8748703255510769E-2</v>
      </c>
      <c r="M645" s="2">
        <f t="shared" si="75"/>
        <v>3.1190855753847217E-2</v>
      </c>
      <c r="N645" s="2">
        <f t="shared" si="76"/>
        <v>2.0270632536541419E-2</v>
      </c>
      <c r="O645" s="2">
        <f t="shared" ref="O645:O676" si="78">IF(G645="","",G645/SUMIF($A$4:$A$1460,$I645,G$4:G$1460))</f>
        <v>1.7028288379411595E-2</v>
      </c>
    </row>
    <row r="646" spans="1:15" x14ac:dyDescent="0.55000000000000004">
      <c r="A646" s="3">
        <v>21</v>
      </c>
      <c r="B646" s="3">
        <v>23</v>
      </c>
      <c r="C646" s="5">
        <f>IF(logVir!C646="","",名目付加価値!C646)</f>
        <v>134206.86998547299</v>
      </c>
      <c r="D646" s="5">
        <f>IF(logVir!D646="","",名目付加価値!D646)</f>
        <v>135009.05422269</v>
      </c>
      <c r="E646" s="5">
        <f>IF(logVir!E646="","",名目付加価値!E646)</f>
        <v>123744.84607143499</v>
      </c>
      <c r="F646" s="5">
        <f>IF(logVir!F646="","",名目付加価値!F646)</f>
        <v>127630.865119346</v>
      </c>
      <c r="G646" s="5">
        <f>IF(logVir!G646="","",名目付加価値!G646)</f>
        <v>117548.570665543</v>
      </c>
      <c r="I646" s="3">
        <v>21</v>
      </c>
      <c r="J646" s="3">
        <v>23</v>
      </c>
      <c r="K646" s="2">
        <f t="shared" si="73"/>
        <v>2.1387836893167578E-2</v>
      </c>
      <c r="L646" s="2">
        <f t="shared" si="74"/>
        <v>2.0605539456090349E-2</v>
      </c>
      <c r="M646" s="2">
        <f t="shared" si="75"/>
        <v>1.7553613081323562E-2</v>
      </c>
      <c r="N646" s="2">
        <f t="shared" si="76"/>
        <v>1.873387623158752E-2</v>
      </c>
      <c r="O646" s="2">
        <f t="shared" si="78"/>
        <v>1.654654213078675E-2</v>
      </c>
    </row>
    <row r="647" spans="1:15" x14ac:dyDescent="0.55000000000000004">
      <c r="A647" s="3">
        <v>21</v>
      </c>
      <c r="B647" s="3">
        <v>24</v>
      </c>
      <c r="C647" s="5">
        <f>IF(logVir!C647="","",名目付加価値!C647)</f>
        <v>43822.120159783699</v>
      </c>
      <c r="D647" s="5">
        <f>IF(logVir!D647="","",名目付加価値!D647)</f>
        <v>44286.337679475299</v>
      </c>
      <c r="E647" s="5">
        <f>IF(logVir!E647="","",名目付加価値!E647)</f>
        <v>39848.820632721603</v>
      </c>
      <c r="F647" s="5">
        <f>IF(logVir!F647="","",名目付加価値!F647)</f>
        <v>37811.275044119597</v>
      </c>
      <c r="G647" s="5">
        <f>IF(logVir!G647="","",名目付加価値!G647)</f>
        <v>37506.427871213498</v>
      </c>
      <c r="I647" s="3">
        <v>21</v>
      </c>
      <c r="J647" s="3">
        <v>24</v>
      </c>
      <c r="K647" s="2">
        <f t="shared" si="73"/>
        <v>6.9836988105876898E-3</v>
      </c>
      <c r="L647" s="2">
        <f t="shared" si="74"/>
        <v>6.7591309610611598E-3</v>
      </c>
      <c r="M647" s="2">
        <f t="shared" si="75"/>
        <v>5.6526861630266092E-3</v>
      </c>
      <c r="N647" s="2">
        <f t="shared" si="76"/>
        <v>5.5500034899291775E-3</v>
      </c>
      <c r="O647" s="2">
        <f t="shared" si="78"/>
        <v>5.2795341145587017E-3</v>
      </c>
    </row>
    <row r="648" spans="1:15" x14ac:dyDescent="0.55000000000000004">
      <c r="A648" s="3">
        <v>21</v>
      </c>
      <c r="B648" s="3">
        <v>25</v>
      </c>
      <c r="C648" s="5">
        <f>IF(logVir!C648="","",名目付加価値!C648)</f>
        <v>329412.04891792702</v>
      </c>
      <c r="D648" s="5">
        <f>IF(logVir!D648="","",名目付加価値!D648)</f>
        <v>310983.86127122497</v>
      </c>
      <c r="E648" s="5">
        <f>IF(logVir!E648="","",名目付加価値!E648)</f>
        <v>293052.54167043703</v>
      </c>
      <c r="F648" s="5">
        <f>IF(logVir!F648="","",名目付加価値!F648)</f>
        <v>296523.59597159299</v>
      </c>
      <c r="G648" s="5">
        <f>IF(logVir!G648="","",名目付加価値!G648)</f>
        <v>321381.36601134302</v>
      </c>
      <c r="I648" s="3">
        <v>21</v>
      </c>
      <c r="J648" s="3">
        <v>25</v>
      </c>
      <c r="K648" s="2">
        <f t="shared" si="73"/>
        <v>5.2496650683108707E-2</v>
      </c>
      <c r="L648" s="2">
        <f t="shared" si="74"/>
        <v>4.7463410958067498E-2</v>
      </c>
      <c r="M648" s="2">
        <f t="shared" si="75"/>
        <v>4.1570466102577849E-2</v>
      </c>
      <c r="N648" s="2">
        <f t="shared" si="76"/>
        <v>4.3524239544115315E-2</v>
      </c>
      <c r="O648" s="2">
        <f t="shared" si="78"/>
        <v>4.5238749247635691E-2</v>
      </c>
    </row>
    <row r="649" spans="1:15" x14ac:dyDescent="0.55000000000000004">
      <c r="A649" s="3">
        <v>21</v>
      </c>
      <c r="B649" s="3">
        <v>26</v>
      </c>
      <c r="C649" s="5">
        <f>IF(logVir!C649="","",名目付加価値!C649)</f>
        <v>195616.41847761601</v>
      </c>
      <c r="D649" s="5">
        <f>IF(logVir!D649="","",名目付加価値!D649)</f>
        <v>217996.56820365801</v>
      </c>
      <c r="E649" s="5">
        <f>IF(logVir!E649="","",名目付加価値!E649)</f>
        <v>226415.91556064601</v>
      </c>
      <c r="F649" s="5">
        <f>IF(logVir!F649="","",名目付加価値!F649)</f>
        <v>223632.042920557</v>
      </c>
      <c r="G649" s="5">
        <f>IF(logVir!G649="","",名目付加価値!G649)</f>
        <v>216951.259492543</v>
      </c>
      <c r="I649" s="3">
        <v>21</v>
      </c>
      <c r="J649" s="3">
        <v>26</v>
      </c>
      <c r="K649" s="2">
        <f t="shared" si="73"/>
        <v>3.1174350854600318E-2</v>
      </c>
      <c r="L649" s="2">
        <f t="shared" si="74"/>
        <v>3.3271375118320311E-2</v>
      </c>
      <c r="M649" s="2">
        <f t="shared" si="75"/>
        <v>3.2117841699127167E-2</v>
      </c>
      <c r="N649" s="2">
        <f t="shared" si="76"/>
        <v>3.2825092970836162E-2</v>
      </c>
      <c r="O649" s="2">
        <f t="shared" si="78"/>
        <v>3.0538807364442821E-2</v>
      </c>
    </row>
    <row r="650" spans="1:15" x14ac:dyDescent="0.55000000000000004">
      <c r="A650" s="3">
        <v>21</v>
      </c>
      <c r="B650" s="3">
        <v>27</v>
      </c>
      <c r="C650" s="5">
        <f>IF(logVir!C650="","",名目付加価値!C650)</f>
        <v>391844.40892768698</v>
      </c>
      <c r="D650" s="5">
        <f>IF(logVir!D650="","",名目付加価値!D650)</f>
        <v>442466.08200714103</v>
      </c>
      <c r="E650" s="5">
        <f>IF(logVir!E650="","",名目付加価値!E650)</f>
        <v>520039.01109577098</v>
      </c>
      <c r="F650" s="5">
        <f>IF(logVir!F650="","",名目付加価値!F650)</f>
        <v>527542.79747683299</v>
      </c>
      <c r="G650" s="5">
        <f>IF(logVir!G650="","",名目付加価値!G650)</f>
        <v>516908.79536040698</v>
      </c>
      <c r="I650" s="3">
        <v>21</v>
      </c>
      <c r="J650" s="3">
        <v>27</v>
      </c>
      <c r="K650" s="2">
        <f t="shared" si="73"/>
        <v>6.2446164690020581E-2</v>
      </c>
      <c r="L650" s="2">
        <f t="shared" si="74"/>
        <v>6.7530673133532559E-2</v>
      </c>
      <c r="M650" s="2">
        <f t="shared" si="75"/>
        <v>7.3769242742437846E-2</v>
      </c>
      <c r="N650" s="2">
        <f t="shared" si="76"/>
        <v>7.743363226093497E-2</v>
      </c>
      <c r="O650" s="2">
        <f t="shared" si="78"/>
        <v>7.2761864408721025E-2</v>
      </c>
    </row>
    <row r="651" spans="1:15" x14ac:dyDescent="0.55000000000000004">
      <c r="A651" s="3">
        <v>21</v>
      </c>
      <c r="B651" s="3">
        <v>28</v>
      </c>
      <c r="C651" s="5">
        <f>IF(logVir!C651="","",名目付加価値!C651)</f>
        <v>357163.77232167899</v>
      </c>
      <c r="D651" s="5">
        <f>IF(logVir!D651="","",名目付加価値!D651)</f>
        <v>376442.80696492299</v>
      </c>
      <c r="E651" s="5">
        <f>IF(logVir!E651="","",名目付加価値!E651)</f>
        <v>397568.59527828603</v>
      </c>
      <c r="F651" s="5">
        <f>IF(logVir!F651="","",名目付加価値!F651)</f>
        <v>391903.00145596801</v>
      </c>
      <c r="G651" s="5">
        <f>IF(logVir!G651="","",名目付加価値!G651)</f>
        <v>410121.990955238</v>
      </c>
      <c r="I651" s="3">
        <v>21</v>
      </c>
      <c r="J651" s="3">
        <v>28</v>
      </c>
      <c r="K651" s="2">
        <f t="shared" si="73"/>
        <v>5.6919295617216752E-2</v>
      </c>
      <c r="L651" s="2">
        <f t="shared" si="74"/>
        <v>5.7453977116843566E-2</v>
      </c>
      <c r="M651" s="2">
        <f t="shared" si="75"/>
        <v>5.6396411780832288E-2</v>
      </c>
      <c r="N651" s="2">
        <f t="shared" si="76"/>
        <v>5.752419148141389E-2</v>
      </c>
      <c r="O651" s="2">
        <f t="shared" si="78"/>
        <v>5.7730185604819073E-2</v>
      </c>
    </row>
    <row r="652" spans="1:15" x14ac:dyDescent="0.55000000000000004">
      <c r="A652" s="3">
        <v>21</v>
      </c>
      <c r="B652" s="3">
        <v>29</v>
      </c>
      <c r="C652" s="5">
        <f>IF(logVir!C652="","",名目付加価値!C652)</f>
        <v>257193.26429911499</v>
      </c>
      <c r="D652" s="5">
        <f>IF(logVir!D652="","",名目付加価値!D652)</f>
        <v>258242.164783855</v>
      </c>
      <c r="E652" s="5">
        <f>IF(logVir!E652="","",名目付加価値!E652)</f>
        <v>266230.44803805102</v>
      </c>
      <c r="F652" s="5">
        <f>IF(logVir!F652="","",名目付加価値!F652)</f>
        <v>265940.57022866199</v>
      </c>
      <c r="G652" s="5">
        <f>IF(logVir!G652="","",名目付加価値!G652)</f>
        <v>269405.41906589502</v>
      </c>
      <c r="I652" s="3">
        <v>21</v>
      </c>
      <c r="J652" s="3">
        <v>29</v>
      </c>
      <c r="K652" s="2">
        <f t="shared" si="73"/>
        <v>4.0987526103888998E-2</v>
      </c>
      <c r="L652" s="2">
        <f t="shared" si="74"/>
        <v>3.9413794477093748E-2</v>
      </c>
      <c r="M652" s="2">
        <f t="shared" si="75"/>
        <v>3.7765663974640006E-2</v>
      </c>
      <c r="N652" s="2">
        <f t="shared" si="76"/>
        <v>3.903521082430074E-2</v>
      </c>
      <c r="O652" s="2">
        <f t="shared" si="78"/>
        <v>3.7922435735263139E-2</v>
      </c>
    </row>
    <row r="653" spans="1:15" x14ac:dyDescent="0.55000000000000004">
      <c r="A653" s="3">
        <v>21</v>
      </c>
      <c r="B653" s="3">
        <v>30</v>
      </c>
      <c r="C653" s="5">
        <f>IF(logVir!C653="","",名目付加価値!C653)</f>
        <v>497533.12510898098</v>
      </c>
      <c r="D653" s="5">
        <f>IF(logVir!D653="","",名目付加価値!D653)</f>
        <v>587549.20037231699</v>
      </c>
      <c r="E653" s="5">
        <f>IF(logVir!E653="","",名目付加価値!E653)</f>
        <v>636839.43277779699</v>
      </c>
      <c r="F653" s="5">
        <f>IF(logVir!F653="","",名目付加価値!F653)</f>
        <v>641465.14211873</v>
      </c>
      <c r="G653" s="5">
        <f>IF(logVir!G653="","",名目付加価値!G653)</f>
        <v>663180.82565602998</v>
      </c>
      <c r="I653" s="3">
        <v>21</v>
      </c>
      <c r="J653" s="3">
        <v>30</v>
      </c>
      <c r="K653" s="2">
        <f t="shared" si="73"/>
        <v>7.9289214702128574E-2</v>
      </c>
      <c r="L653" s="2">
        <f t="shared" si="74"/>
        <v>8.9673750404151889E-2</v>
      </c>
      <c r="M653" s="2">
        <f t="shared" si="75"/>
        <v>9.0337766402470918E-2</v>
      </c>
      <c r="N653" s="2">
        <f t="shared" si="76"/>
        <v>9.4155348458172111E-2</v>
      </c>
      <c r="O653" s="2">
        <f t="shared" si="78"/>
        <v>9.3351619759542162E-2</v>
      </c>
    </row>
    <row r="654" spans="1:15" x14ac:dyDescent="0.55000000000000004">
      <c r="A654" s="3">
        <v>21</v>
      </c>
      <c r="B654" s="3">
        <v>31</v>
      </c>
      <c r="C654" s="5">
        <f>IF(logVir!C654="","",名目付加価値!C654)</f>
        <v>377196.93010901898</v>
      </c>
      <c r="D654" s="5">
        <f>IF(logVir!D654="","",名目付加価値!D654)</f>
        <v>333882.58736198099</v>
      </c>
      <c r="E654" s="5">
        <f>IF(logVir!E654="","",名目付加価値!E654)</f>
        <v>345709.26442600699</v>
      </c>
      <c r="F654" s="5">
        <f>IF(logVir!F654="","",名目付加価値!F654)</f>
        <v>305031.50035570702</v>
      </c>
      <c r="G654" s="5">
        <f>IF(logVir!G654="","",名目付加価値!G654)</f>
        <v>302275.92249291402</v>
      </c>
      <c r="I654" s="3">
        <v>21</v>
      </c>
      <c r="J654" s="3">
        <v>31</v>
      </c>
      <c r="K654" s="2">
        <f t="shared" si="73"/>
        <v>6.0111873696543812E-2</v>
      </c>
      <c r="L654" s="2">
        <f t="shared" si="74"/>
        <v>5.0958292147139476E-2</v>
      </c>
      <c r="M654" s="2">
        <f t="shared" si="75"/>
        <v>4.9039995272691449E-2</v>
      </c>
      <c r="N654" s="2">
        <f t="shared" si="76"/>
        <v>4.4773044271507335E-2</v>
      </c>
      <c r="O654" s="2">
        <f t="shared" si="78"/>
        <v>4.2549401139741434E-2</v>
      </c>
    </row>
    <row r="655" spans="1:15" x14ac:dyDescent="0.55000000000000004">
      <c r="A655" s="3">
        <v>22</v>
      </c>
      <c r="B655" s="3">
        <v>1</v>
      </c>
      <c r="C655" s="5">
        <f>IF(logVir!C655="","",名目付加価値!C655)</f>
        <v>159132.45374740899</v>
      </c>
      <c r="D655" s="5">
        <f>IF(logVir!D655="","",名目付加価値!D655)</f>
        <v>152790.416052029</v>
      </c>
      <c r="E655" s="5">
        <f>IF(logVir!E655="","",名目付加価値!E655)</f>
        <v>143839.782875957</v>
      </c>
      <c r="F655" s="5">
        <f>IF(logVir!F655="","",名目付加価値!F655)</f>
        <v>139098.82165701501</v>
      </c>
      <c r="G655" s="5">
        <f>IF(logVir!G655="","",名目付加価値!G655)</f>
        <v>135904.81356063799</v>
      </c>
      <c r="I655" s="3">
        <v>22</v>
      </c>
      <c r="J655" s="3">
        <v>1</v>
      </c>
      <c r="K655" s="2">
        <f t="shared" si="73"/>
        <v>1.0669429008976146E-2</v>
      </c>
      <c r="L655" s="2">
        <f t="shared" si="74"/>
        <v>9.9917563418341036E-3</v>
      </c>
      <c r="M655" s="2">
        <f t="shared" si="75"/>
        <v>9.139440379748431E-3</v>
      </c>
      <c r="N655" s="2">
        <f t="shared" si="76"/>
        <v>9.2319496087754499E-3</v>
      </c>
      <c r="O655" s="2">
        <f t="shared" si="78"/>
        <v>8.8753832503054731E-3</v>
      </c>
    </row>
    <row r="656" spans="1:15" x14ac:dyDescent="0.55000000000000004">
      <c r="A656" s="3">
        <v>22</v>
      </c>
      <c r="B656" s="3">
        <v>2</v>
      </c>
      <c r="C656" s="5">
        <f>IF(logVir!C656="","",名目付加価値!C656)</f>
        <v>6767.8852156565699</v>
      </c>
      <c r="D656" s="5">
        <f>IF(logVir!D656="","",名目付加価値!D656)</f>
        <v>7560.0133412301402</v>
      </c>
      <c r="E656" s="5">
        <f>IF(logVir!E656="","",名目付加価値!E656)</f>
        <v>7939.23832847842</v>
      </c>
      <c r="F656" s="5">
        <f>IF(logVir!F656="","",名目付加価値!F656)</f>
        <v>7901.7520394896401</v>
      </c>
      <c r="G656" s="5">
        <f>IF(logVir!G656="","",名目付加価値!G656)</f>
        <v>8504.7107484155804</v>
      </c>
      <c r="I656" s="3">
        <v>22</v>
      </c>
      <c r="J656" s="3">
        <v>2</v>
      </c>
      <c r="K656" s="2">
        <f t="shared" si="73"/>
        <v>4.5376960606643513E-4</v>
      </c>
      <c r="L656" s="2">
        <f t="shared" si="74"/>
        <v>4.9438841256158473E-4</v>
      </c>
      <c r="M656" s="2">
        <f t="shared" si="75"/>
        <v>5.0445150787189238E-4</v>
      </c>
      <c r="N656" s="2">
        <f t="shared" si="76"/>
        <v>5.244370569111005E-4</v>
      </c>
      <c r="O656" s="2">
        <f t="shared" si="78"/>
        <v>5.5540760733615777E-4</v>
      </c>
    </row>
    <row r="657" spans="1:15" x14ac:dyDescent="0.55000000000000004">
      <c r="A657" s="3">
        <v>22</v>
      </c>
      <c r="B657" s="3">
        <v>3</v>
      </c>
      <c r="C657" s="5">
        <f>IF(logVir!C657="","",名目付加価値!C657)</f>
        <v>953678.11418148503</v>
      </c>
      <c r="D657" s="5">
        <f>IF(logVir!D657="","",名目付加価値!D657)</f>
        <v>975835.66715758003</v>
      </c>
      <c r="E657" s="5">
        <f>IF(logVir!E657="","",名目付加価値!E657)</f>
        <v>884310.25998400105</v>
      </c>
      <c r="F657" s="5">
        <f>IF(logVir!F657="","",名目付加価値!F657)</f>
        <v>854565.25032049604</v>
      </c>
      <c r="G657" s="5">
        <f>IF(logVir!G657="","",名目付加価値!G657)</f>
        <v>873262.469890662</v>
      </c>
      <c r="I657" s="3">
        <v>22</v>
      </c>
      <c r="J657" s="3">
        <v>3</v>
      </c>
      <c r="K657" s="2">
        <f t="shared" si="73"/>
        <v>6.3941708288019636E-2</v>
      </c>
      <c r="L657" s="2">
        <f t="shared" si="74"/>
        <v>6.3814946433482039E-2</v>
      </c>
      <c r="M657" s="2">
        <f t="shared" si="75"/>
        <v>5.6188216755675778E-2</v>
      </c>
      <c r="N657" s="2">
        <f t="shared" si="76"/>
        <v>5.6717254929898431E-2</v>
      </c>
      <c r="O657" s="2">
        <f t="shared" si="78"/>
        <v>5.702917281093825E-2</v>
      </c>
    </row>
    <row r="658" spans="1:15" x14ac:dyDescent="0.55000000000000004">
      <c r="A658" s="3">
        <v>22</v>
      </c>
      <c r="B658" s="3">
        <v>4</v>
      </c>
      <c r="C658" s="5">
        <f>IF(logVir!C658="","",名目付加価値!C658)</f>
        <v>34989.347676037898</v>
      </c>
      <c r="D658" s="5">
        <f>IF(logVir!D658="","",名目付加価値!D658)</f>
        <v>43232.100071528497</v>
      </c>
      <c r="E658" s="5">
        <f>IF(logVir!E658="","",名目付加価値!E658)</f>
        <v>42719.121444412202</v>
      </c>
      <c r="F658" s="5">
        <f>IF(logVir!F658="","",名目付加価値!F658)</f>
        <v>42089.516327775898</v>
      </c>
      <c r="G658" s="5">
        <f>IF(logVir!G658="","",名目付加価値!G658)</f>
        <v>38710.299549741103</v>
      </c>
      <c r="I658" s="3">
        <v>22</v>
      </c>
      <c r="J658" s="3">
        <v>4</v>
      </c>
      <c r="K658" s="2">
        <f t="shared" si="73"/>
        <v>2.3459473684257774E-3</v>
      </c>
      <c r="L658" s="2">
        <f t="shared" si="74"/>
        <v>2.8271708476361934E-3</v>
      </c>
      <c r="M658" s="2">
        <f t="shared" si="75"/>
        <v>2.7143315688479028E-3</v>
      </c>
      <c r="N658" s="2">
        <f t="shared" si="76"/>
        <v>2.7934693419177673E-3</v>
      </c>
      <c r="O658" s="2">
        <f t="shared" si="78"/>
        <v>2.5280101214721594E-3</v>
      </c>
    </row>
    <row r="659" spans="1:15" x14ac:dyDescent="0.55000000000000004">
      <c r="A659" s="3">
        <v>22</v>
      </c>
      <c r="B659" s="3">
        <v>5</v>
      </c>
      <c r="C659" s="5">
        <f>IF(logVir!C659="","",名目付加価値!C659)</f>
        <v>237208.26489387199</v>
      </c>
      <c r="D659" s="5">
        <f>IF(logVir!D659="","",名目付加価値!D659)</f>
        <v>256963.15350386599</v>
      </c>
      <c r="E659" s="5">
        <f>IF(logVir!E659="","",名目付加価値!E659)</f>
        <v>291947.39456085098</v>
      </c>
      <c r="F659" s="5">
        <f>IF(logVir!F659="","",名目付加価値!F659)</f>
        <v>292567.30681026098</v>
      </c>
      <c r="G659" s="5">
        <f>IF(logVir!G659="","",名目付加価値!G659)</f>
        <v>199393.26489270799</v>
      </c>
      <c r="I659" s="3">
        <v>22</v>
      </c>
      <c r="J659" s="3">
        <v>5</v>
      </c>
      <c r="K659" s="2">
        <f t="shared" si="73"/>
        <v>1.5904214904175595E-2</v>
      </c>
      <c r="L659" s="2">
        <f t="shared" si="74"/>
        <v>1.6804150973485407E-2</v>
      </c>
      <c r="M659" s="2">
        <f t="shared" si="75"/>
        <v>1.85500544652017E-2</v>
      </c>
      <c r="N659" s="2">
        <f t="shared" si="76"/>
        <v>1.9417609735813756E-2</v>
      </c>
      <c r="O659" s="2">
        <f t="shared" si="78"/>
        <v>1.3021552343051204E-2</v>
      </c>
    </row>
    <row r="660" spans="1:15" x14ac:dyDescent="0.55000000000000004">
      <c r="A660" s="3">
        <v>22</v>
      </c>
      <c r="B660" s="3">
        <v>6</v>
      </c>
      <c r="C660" s="5">
        <f>IF(logVir!C660="","",名目付加価値!C660)</f>
        <v>666100.257162416</v>
      </c>
      <c r="D660" s="5">
        <f>IF(logVir!D660="","",名目付加価値!D660)</f>
        <v>805421.47868445294</v>
      </c>
      <c r="E660" s="5">
        <f>IF(logVir!E660="","",名目付加価値!E660)</f>
        <v>899829.77144255803</v>
      </c>
      <c r="F660" s="5">
        <f>IF(logVir!F660="","",名目付加価値!F660)</f>
        <v>851996.16559712403</v>
      </c>
      <c r="G660" s="5">
        <f>IF(logVir!G660="","",名目付加価値!G660)</f>
        <v>666205.92656937905</v>
      </c>
      <c r="I660" s="3">
        <v>22</v>
      </c>
      <c r="J660" s="3">
        <v>6</v>
      </c>
      <c r="K660" s="2">
        <f t="shared" si="73"/>
        <v>4.4660339480065786E-2</v>
      </c>
      <c r="L660" s="2">
        <f t="shared" si="74"/>
        <v>5.2670680370124665E-2</v>
      </c>
      <c r="M660" s="2">
        <f t="shared" si="75"/>
        <v>5.7174311470658927E-2</v>
      </c>
      <c r="N660" s="2">
        <f t="shared" si="76"/>
        <v>5.6546745500527941E-2</v>
      </c>
      <c r="O660" s="2">
        <f t="shared" si="78"/>
        <v>4.3507163337448071E-2</v>
      </c>
    </row>
    <row r="661" spans="1:15" x14ac:dyDescent="0.55000000000000004">
      <c r="A661" s="3">
        <v>22</v>
      </c>
      <c r="B661" s="3">
        <v>7</v>
      </c>
      <c r="C661" s="5">
        <f>IF(logVir!C661="","",名目付加価値!C661)</f>
        <v>77863.963170076997</v>
      </c>
      <c r="D661" s="5">
        <f>IF(logVir!D661="","",名目付加価値!D661)</f>
        <v>78779.317156605699</v>
      </c>
      <c r="E661" s="5">
        <f>IF(logVir!E661="","",名目付加価値!E661)</f>
        <v>58914.244715317298</v>
      </c>
      <c r="F661" s="5">
        <f>IF(logVir!F661="","",名目付加価値!F661)</f>
        <v>69857.238323524201</v>
      </c>
      <c r="G661" s="5">
        <f>IF(logVir!G661="","",名目付加価値!G661)</f>
        <v>81794.1841498828</v>
      </c>
      <c r="I661" s="3">
        <v>22</v>
      </c>
      <c r="J661" s="3">
        <v>7</v>
      </c>
      <c r="K661" s="2">
        <f t="shared" si="73"/>
        <v>5.220582023572274E-3</v>
      </c>
      <c r="L661" s="2">
        <f t="shared" si="74"/>
        <v>5.1517874101267768E-3</v>
      </c>
      <c r="M661" s="2">
        <f t="shared" si="75"/>
        <v>3.7433540035157619E-3</v>
      </c>
      <c r="N661" s="2">
        <f t="shared" si="76"/>
        <v>4.6364052285159541E-3</v>
      </c>
      <c r="O661" s="2">
        <f t="shared" si="78"/>
        <v>5.3416410571238875E-3</v>
      </c>
    </row>
    <row r="662" spans="1:15" x14ac:dyDescent="0.55000000000000004">
      <c r="A662" s="3">
        <v>22</v>
      </c>
      <c r="B662" s="3">
        <v>8</v>
      </c>
      <c r="C662" s="5">
        <f>IF(logVir!C662="","",名目付加価値!C662)</f>
        <v>247339.682914442</v>
      </c>
      <c r="D662" s="5">
        <f>IF(logVir!D662="","",名目付加価値!D662)</f>
        <v>241364.109614221</v>
      </c>
      <c r="E662" s="5">
        <f>IF(logVir!E662="","",名目付加価値!E662)</f>
        <v>232899.114484769</v>
      </c>
      <c r="F662" s="5">
        <f>IF(logVir!F662="","",名目付加価値!F662)</f>
        <v>253511.94763782201</v>
      </c>
      <c r="G662" s="5">
        <f>IF(logVir!G662="","",名目付加価値!G662)</f>
        <v>291108.356250763</v>
      </c>
      <c r="I662" s="3">
        <v>22</v>
      </c>
      <c r="J662" s="3">
        <v>8</v>
      </c>
      <c r="K662" s="2">
        <f t="shared" si="73"/>
        <v>1.6583500887550898E-2</v>
      </c>
      <c r="L662" s="2">
        <f t="shared" si="74"/>
        <v>1.5784048733186291E-2</v>
      </c>
      <c r="M662" s="2">
        <f t="shared" si="75"/>
        <v>1.4798183984783695E-2</v>
      </c>
      <c r="N662" s="2">
        <f t="shared" si="76"/>
        <v>1.6825516549563539E-2</v>
      </c>
      <c r="O662" s="2">
        <f t="shared" si="78"/>
        <v>1.901108696153125E-2</v>
      </c>
    </row>
    <row r="663" spans="1:15" x14ac:dyDescent="0.55000000000000004">
      <c r="A663" s="3">
        <v>22</v>
      </c>
      <c r="B663" s="3">
        <v>9</v>
      </c>
      <c r="C663" s="5">
        <f>IF(logVir!C663="","",名目付加価値!C663)</f>
        <v>146964.90133176601</v>
      </c>
      <c r="D663" s="5">
        <f>IF(logVir!D663="","",名目付加価値!D663)</f>
        <v>183380.49612888499</v>
      </c>
      <c r="E663" s="5">
        <f>IF(logVir!E663="","",名目付加価値!E663)</f>
        <v>190782.423218977</v>
      </c>
      <c r="F663" s="5">
        <f>IF(logVir!F663="","",名目付加価値!F663)</f>
        <v>184529.69424466</v>
      </c>
      <c r="G663" s="5">
        <f>IF(logVir!G663="","",名目付加価値!G663)</f>
        <v>185841.87802821101</v>
      </c>
      <c r="I663" s="3">
        <v>22</v>
      </c>
      <c r="J663" s="3">
        <v>9</v>
      </c>
      <c r="K663" s="2">
        <f t="shared" si="73"/>
        <v>9.853625358277945E-3</v>
      </c>
      <c r="L663" s="2">
        <f t="shared" si="74"/>
        <v>1.1992200050954301E-2</v>
      </c>
      <c r="M663" s="2">
        <f t="shared" si="75"/>
        <v>1.212213024554854E-2</v>
      </c>
      <c r="N663" s="2">
        <f t="shared" si="76"/>
        <v>1.2247183824389558E-2</v>
      </c>
      <c r="O663" s="2">
        <f t="shared" si="78"/>
        <v>1.2136567118139339E-2</v>
      </c>
    </row>
    <row r="664" spans="1:15" x14ac:dyDescent="0.55000000000000004">
      <c r="A664" s="3">
        <v>22</v>
      </c>
      <c r="B664" s="3">
        <v>10</v>
      </c>
      <c r="C664" s="5">
        <f>IF(logVir!C664="","",名目付加価値!C664)</f>
        <v>530928.69971312501</v>
      </c>
      <c r="D664" s="5">
        <f>IF(logVir!D664="","",名目付加価値!D664)</f>
        <v>694753.52685826505</v>
      </c>
      <c r="E664" s="5">
        <f>IF(logVir!E664="","",名目付加価値!E664)</f>
        <v>624025.97922557895</v>
      </c>
      <c r="F664" s="5">
        <f>IF(logVir!F664="","",名目付加価値!F664)</f>
        <v>517514.27979297499</v>
      </c>
      <c r="G664" s="5">
        <f>IF(logVir!G664="","",名目付加価値!G664)</f>
        <v>566742.13887041504</v>
      </c>
      <c r="I664" s="3">
        <v>22</v>
      </c>
      <c r="J664" s="3">
        <v>10</v>
      </c>
      <c r="K664" s="2">
        <f t="shared" si="73"/>
        <v>3.559742803569655E-2</v>
      </c>
      <c r="L664" s="2">
        <f t="shared" si="74"/>
        <v>4.5433530043100474E-2</v>
      </c>
      <c r="M664" s="2">
        <f t="shared" si="75"/>
        <v>3.9650005850360728E-2</v>
      </c>
      <c r="N664" s="2">
        <f t="shared" si="76"/>
        <v>3.4347276964366132E-2</v>
      </c>
      <c r="O664" s="2">
        <f t="shared" si="78"/>
        <v>3.7011593296719186E-2</v>
      </c>
    </row>
    <row r="665" spans="1:15" x14ac:dyDescent="0.55000000000000004">
      <c r="A665" s="3">
        <v>22</v>
      </c>
      <c r="B665" s="3">
        <v>11</v>
      </c>
      <c r="C665" s="5">
        <f>IF(logVir!C665="","",名目付加価値!C665)</f>
        <v>100027.51854326999</v>
      </c>
      <c r="D665" s="5">
        <f>IF(logVir!D665="","",名目付加価値!D665)</f>
        <v>124911.714201494</v>
      </c>
      <c r="E665" s="5">
        <f>IF(logVir!E665="","",名目付加価値!E665)</f>
        <v>131052.25835102701</v>
      </c>
      <c r="F665" s="5">
        <f>IF(logVir!F665="","",名目付加価値!F665)</f>
        <v>131549.503862204</v>
      </c>
      <c r="G665" s="5">
        <f>IF(logVir!G665="","",名目付加価値!G665)</f>
        <v>155981.00309639299</v>
      </c>
      <c r="I665" s="3">
        <v>22</v>
      </c>
      <c r="J665" s="3">
        <v>11</v>
      </c>
      <c r="K665" s="2">
        <f t="shared" si="73"/>
        <v>6.7065924197680579E-3</v>
      </c>
      <c r="L665" s="2">
        <f t="shared" si="74"/>
        <v>8.1686236924516358E-3</v>
      </c>
      <c r="M665" s="2">
        <f t="shared" si="75"/>
        <v>8.3269334664075358E-3</v>
      </c>
      <c r="N665" s="2">
        <f t="shared" si="76"/>
        <v>8.7309035134017707E-3</v>
      </c>
      <c r="O665" s="2">
        <f t="shared" si="78"/>
        <v>1.0186476446103838E-2</v>
      </c>
    </row>
    <row r="666" spans="1:15" x14ac:dyDescent="0.55000000000000004">
      <c r="A666" s="3">
        <v>22</v>
      </c>
      <c r="B666" s="3">
        <v>12</v>
      </c>
      <c r="C666" s="5">
        <f>IF(logVir!C666="","",名目付加価値!C666)</f>
        <v>754467.19854905503</v>
      </c>
      <c r="D666" s="5">
        <f>IF(logVir!D666="","",名目付加価値!D666)</f>
        <v>696115.596122385</v>
      </c>
      <c r="E666" s="5">
        <f>IF(logVir!E666="","",名目付加価値!E666)</f>
        <v>871940.75895017094</v>
      </c>
      <c r="F666" s="5">
        <f>IF(logVir!F666="","",名目付加価値!F666)</f>
        <v>781753.620297833</v>
      </c>
      <c r="G666" s="5">
        <f>IF(logVir!G666="","",名目付加価値!G666)</f>
        <v>762707.03384529403</v>
      </c>
      <c r="I666" s="3">
        <v>22</v>
      </c>
      <c r="J666" s="3">
        <v>12</v>
      </c>
      <c r="K666" s="2">
        <f t="shared" si="73"/>
        <v>5.0585119659485679E-2</v>
      </c>
      <c r="L666" s="2">
        <f t="shared" si="74"/>
        <v>4.5522602804072297E-2</v>
      </c>
      <c r="M666" s="2">
        <f t="shared" si="75"/>
        <v>5.5402270649768361E-2</v>
      </c>
      <c r="N666" s="2">
        <f t="shared" si="76"/>
        <v>5.1884767556572599E-2</v>
      </c>
      <c r="O666" s="2">
        <f t="shared" si="78"/>
        <v>4.980925293025297E-2</v>
      </c>
    </row>
    <row r="667" spans="1:15" x14ac:dyDescent="0.55000000000000004">
      <c r="A667" s="3">
        <v>22</v>
      </c>
      <c r="B667" s="3">
        <v>13</v>
      </c>
      <c r="C667" s="5">
        <f>IF(logVir!C667="","",名目付加価値!C667)</f>
        <v>292184.933781292</v>
      </c>
      <c r="D667" s="5">
        <f>IF(logVir!D667="","",名目付加価値!D667)</f>
        <v>166537.02478668801</v>
      </c>
      <c r="E667" s="5">
        <f>IF(logVir!E667="","",名目付加価値!E667)</f>
        <v>89904.338816311894</v>
      </c>
      <c r="F667" s="5">
        <f>IF(logVir!F667="","",名目付加価値!F667)</f>
        <v>72706.0786031108</v>
      </c>
      <c r="G667" s="5">
        <f>IF(logVir!G667="","",名目付加価値!G667)</f>
        <v>90280.647876018396</v>
      </c>
      <c r="I667" s="3">
        <v>22</v>
      </c>
      <c r="J667" s="3">
        <v>13</v>
      </c>
      <c r="K667" s="2">
        <f t="shared" si="73"/>
        <v>1.9590261666047173E-2</v>
      </c>
      <c r="L667" s="2">
        <f t="shared" si="74"/>
        <v>1.0890718256804406E-2</v>
      </c>
      <c r="M667" s="2">
        <f t="shared" si="75"/>
        <v>5.7124345439326252E-3</v>
      </c>
      <c r="N667" s="2">
        <f t="shared" si="76"/>
        <v>4.8254819553443361E-3</v>
      </c>
      <c r="O667" s="2">
        <f t="shared" si="78"/>
        <v>5.8958570266389211E-3</v>
      </c>
    </row>
    <row r="668" spans="1:15" x14ac:dyDescent="0.55000000000000004">
      <c r="A668" s="3">
        <v>22</v>
      </c>
      <c r="B668" s="3">
        <v>14</v>
      </c>
      <c r="C668" s="5">
        <f>IF(logVir!C668="","",名目付加価値!C668)</f>
        <v>1322578.84212303</v>
      </c>
      <c r="D668" s="5">
        <f>IF(logVir!D668="","",名目付加価値!D668)</f>
        <v>1256620.95330425</v>
      </c>
      <c r="E668" s="5">
        <f>IF(logVir!E668="","",名目付加価値!E668)</f>
        <v>1273265.00040059</v>
      </c>
      <c r="F668" s="5">
        <f>IF(logVir!F668="","",名目付加価値!F668)</f>
        <v>1242403.79457826</v>
      </c>
      <c r="G668" s="5">
        <f>IF(logVir!G668="","",名目付加価値!G668)</f>
        <v>1252306.64825869</v>
      </c>
      <c r="I668" s="3">
        <v>22</v>
      </c>
      <c r="J668" s="3">
        <v>14</v>
      </c>
      <c r="K668" s="2">
        <f t="shared" si="73"/>
        <v>8.8675570146138707E-2</v>
      </c>
      <c r="L668" s="2">
        <f t="shared" si="74"/>
        <v>8.2176949993930076E-2</v>
      </c>
      <c r="M668" s="2">
        <f t="shared" si="75"/>
        <v>8.0902023947136276E-2</v>
      </c>
      <c r="N668" s="2">
        <f t="shared" si="76"/>
        <v>8.245798985687855E-2</v>
      </c>
      <c r="O668" s="2">
        <f t="shared" si="78"/>
        <v>8.1782985892859553E-2</v>
      </c>
    </row>
    <row r="669" spans="1:15" x14ac:dyDescent="0.55000000000000004">
      <c r="A669" s="3">
        <v>22</v>
      </c>
      <c r="B669" s="3">
        <v>15</v>
      </c>
      <c r="C669" s="5">
        <f>IF(logVir!C669="","",名目付加価値!C669)</f>
        <v>73343.969063351906</v>
      </c>
      <c r="D669" s="5">
        <f>IF(logVir!D669="","",名目付加価値!D669)</f>
        <v>60809.386807338102</v>
      </c>
      <c r="E669" s="5">
        <f>IF(logVir!E669="","",名目付加価値!E669)</f>
        <v>55669.046893957602</v>
      </c>
      <c r="F669" s="5">
        <f>IF(logVir!F669="","",名目付加価値!F669)</f>
        <v>56016.702045097503</v>
      </c>
      <c r="G669" s="5">
        <f>IF(logVir!G669="","",名目付加価値!G669)</f>
        <v>68929.084270391701</v>
      </c>
      <c r="I669" s="3">
        <v>22</v>
      </c>
      <c r="J669" s="3">
        <v>15</v>
      </c>
      <c r="K669" s="2">
        <f t="shared" si="73"/>
        <v>4.9175278375340028E-3</v>
      </c>
      <c r="L669" s="2">
        <f t="shared" si="74"/>
        <v>3.9766406295298189E-3</v>
      </c>
      <c r="M669" s="2">
        <f t="shared" si="75"/>
        <v>3.5371572795233203E-3</v>
      </c>
      <c r="N669" s="2">
        <f t="shared" si="76"/>
        <v>3.7178127346418704E-3</v>
      </c>
      <c r="O669" s="2">
        <f t="shared" si="78"/>
        <v>4.5014744067131112E-3</v>
      </c>
    </row>
    <row r="670" spans="1:15" x14ac:dyDescent="0.55000000000000004">
      <c r="A670" s="3">
        <v>22</v>
      </c>
      <c r="B670" s="3">
        <v>16</v>
      </c>
      <c r="C670" s="5">
        <f>IF(logVir!C670="","",名目付加価値!C670)</f>
        <v>473408.55468378501</v>
      </c>
      <c r="D670" s="5">
        <f>IF(logVir!D670="","",名目付加価値!D670)</f>
        <v>506039.69739004498</v>
      </c>
      <c r="E670" s="5">
        <f>IF(logVir!E670="","",名目付加価値!E670)</f>
        <v>524288.82711884205</v>
      </c>
      <c r="F670" s="5">
        <f>IF(logVir!F670="","",名目付加価値!F670)</f>
        <v>520620.81540990202</v>
      </c>
      <c r="G670" s="5">
        <f>IF(logVir!G670="","",名目付加価値!G670)</f>
        <v>562283.56998608401</v>
      </c>
      <c r="I670" s="3">
        <v>22</v>
      </c>
      <c r="J670" s="3">
        <v>16</v>
      </c>
      <c r="K670" s="2">
        <f t="shared" si="73"/>
        <v>3.1740847624068556E-2</v>
      </c>
      <c r="L670" s="2">
        <f t="shared" si="74"/>
        <v>3.3092555713016843E-2</v>
      </c>
      <c r="M670" s="2">
        <f t="shared" si="75"/>
        <v>3.3312803880920137E-2</v>
      </c>
      <c r="N670" s="2">
        <f t="shared" si="76"/>
        <v>3.4553456858140159E-2</v>
      </c>
      <c r="O670" s="2">
        <f t="shared" si="78"/>
        <v>3.672042253860127E-2</v>
      </c>
    </row>
    <row r="671" spans="1:15" x14ac:dyDescent="0.55000000000000004">
      <c r="A671" s="3">
        <v>22</v>
      </c>
      <c r="B671" s="3">
        <v>17</v>
      </c>
      <c r="C671" s="5">
        <f>IF(logVir!C671="","",名目付加価値!C671)</f>
        <v>396933.15045307699</v>
      </c>
      <c r="D671" s="5">
        <f>IF(logVir!D671="","",名目付加価値!D671)</f>
        <v>327348.29804305203</v>
      </c>
      <c r="E671" s="5">
        <f>IF(logVir!E671="","",名目付加価値!E671)</f>
        <v>358524.49335170601</v>
      </c>
      <c r="F671" s="5">
        <f>IF(logVir!F671="","",名目付加価値!F671)</f>
        <v>375642.439743397</v>
      </c>
      <c r="G671" s="5">
        <f>IF(logVir!G671="","",名目付加価値!G671)</f>
        <v>319778.700784026</v>
      </c>
      <c r="I671" s="3">
        <v>22</v>
      </c>
      <c r="J671" s="3">
        <v>17</v>
      </c>
      <c r="K671" s="2">
        <f t="shared" si="73"/>
        <v>2.6613364969477877E-2</v>
      </c>
      <c r="L671" s="2">
        <f t="shared" si="74"/>
        <v>2.1406999977318479E-2</v>
      </c>
      <c r="M671" s="2">
        <f t="shared" si="75"/>
        <v>2.2780298789057313E-2</v>
      </c>
      <c r="N671" s="2">
        <f t="shared" si="76"/>
        <v>2.4931282906044776E-2</v>
      </c>
      <c r="O671" s="2">
        <f t="shared" si="78"/>
        <v>2.0883428999935023E-2</v>
      </c>
    </row>
    <row r="672" spans="1:15" x14ac:dyDescent="0.55000000000000004">
      <c r="A672" s="3">
        <v>22</v>
      </c>
      <c r="B672" s="3">
        <v>18</v>
      </c>
      <c r="C672" s="5">
        <f>IF(logVir!C672="","",名目付加価値!C672)</f>
        <v>758998.71288405405</v>
      </c>
      <c r="D672" s="5">
        <f>IF(logVir!D672="","",名目付加価値!D672)</f>
        <v>750404.37882354797</v>
      </c>
      <c r="E672" s="5">
        <f>IF(logVir!E672="","",名目付加価値!E672)</f>
        <v>840410.73406155303</v>
      </c>
      <c r="F672" s="5">
        <f>IF(logVir!F672="","",名目付加価値!F672)</f>
        <v>872267.800198482</v>
      </c>
      <c r="G672" s="5">
        <f>IF(logVir!G672="","",名目付加価値!G672)</f>
        <v>838546.54110205197</v>
      </c>
      <c r="I672" s="3">
        <v>22</v>
      </c>
      <c r="J672" s="3">
        <v>18</v>
      </c>
      <c r="K672" s="2">
        <f t="shared" si="73"/>
        <v>5.0888946247726274E-2</v>
      </c>
      <c r="L672" s="2">
        <f t="shared" si="74"/>
        <v>4.9072827372215917E-2</v>
      </c>
      <c r="M672" s="2">
        <f t="shared" si="75"/>
        <v>5.339888343046191E-2</v>
      </c>
      <c r="N672" s="2">
        <f t="shared" si="76"/>
        <v>5.7892168178433193E-2</v>
      </c>
      <c r="O672" s="2">
        <f t="shared" si="78"/>
        <v>5.4762018581321861E-2</v>
      </c>
    </row>
    <row r="673" spans="1:15" x14ac:dyDescent="0.55000000000000004">
      <c r="A673" s="3">
        <v>22</v>
      </c>
      <c r="B673" s="3">
        <v>19</v>
      </c>
      <c r="C673" s="5">
        <f>IF(logVir!C673="","",名目付加価値!C673)</f>
        <v>607692.01188553695</v>
      </c>
      <c r="D673" s="5">
        <f>IF(logVir!D673="","",名目付加価値!D673)</f>
        <v>587138.96408756496</v>
      </c>
      <c r="E673" s="5">
        <f>IF(logVir!E673="","",名目付加価値!E673)</f>
        <v>568551.46275638102</v>
      </c>
      <c r="F673" s="5">
        <f>IF(logVir!F673="","",名目付加価値!F673)</f>
        <v>564114.19065797597</v>
      </c>
      <c r="G673" s="5">
        <f>IF(logVir!G673="","",名目付加価値!G673)</f>
        <v>683826.76305389602</v>
      </c>
      <c r="I673" s="3">
        <v>22</v>
      </c>
      <c r="J673" s="3">
        <v>19</v>
      </c>
      <c r="K673" s="2">
        <f t="shared" si="73"/>
        <v>4.0744214190439415E-2</v>
      </c>
      <c r="L673" s="2">
        <f t="shared" si="74"/>
        <v>3.8396056634613297E-2</v>
      </c>
      <c r="M673" s="2">
        <f t="shared" si="75"/>
        <v>3.612520884546791E-2</v>
      </c>
      <c r="N673" s="2">
        <f t="shared" si="76"/>
        <v>3.7440099921126381E-2</v>
      </c>
      <c r="O673" s="2">
        <f t="shared" si="78"/>
        <v>4.4657907545056837E-2</v>
      </c>
    </row>
    <row r="674" spans="1:15" x14ac:dyDescent="0.55000000000000004">
      <c r="A674" s="3">
        <v>22</v>
      </c>
      <c r="B674" s="3">
        <v>20</v>
      </c>
      <c r="C674" s="5">
        <f>IF(logVir!C674="","",名目付加価値!C674)</f>
        <v>709723.05540713505</v>
      </c>
      <c r="D674" s="5">
        <f>IF(logVir!D674="","",名目付加価値!D674)</f>
        <v>905736.88467196201</v>
      </c>
      <c r="E674" s="5">
        <f>IF(logVir!E674="","",名目付加価値!E674)</f>
        <v>896338.22490699496</v>
      </c>
      <c r="F674" s="5">
        <f>IF(logVir!F674="","",名目付加価値!F674)</f>
        <v>873377.48812877794</v>
      </c>
      <c r="G674" s="5">
        <f>IF(logVir!G674="","",名目付加価値!G674)</f>
        <v>907748.55533264799</v>
      </c>
      <c r="I674" s="3">
        <v>22</v>
      </c>
      <c r="J674" s="3">
        <v>20</v>
      </c>
      <c r="K674" s="2">
        <f t="shared" si="73"/>
        <v>4.7585137898518488E-2</v>
      </c>
      <c r="L674" s="2">
        <f t="shared" si="74"/>
        <v>5.9230824126903489E-2</v>
      </c>
      <c r="M674" s="2">
        <f t="shared" si="75"/>
        <v>5.6952461988152306E-2</v>
      </c>
      <c r="N674" s="2">
        <f t="shared" si="76"/>
        <v>5.7965817853764152E-2</v>
      </c>
      <c r="O674" s="2">
        <f t="shared" si="78"/>
        <v>5.9281316918871854E-2</v>
      </c>
    </row>
    <row r="675" spans="1:15" x14ac:dyDescent="0.55000000000000004">
      <c r="A675" s="3">
        <v>22</v>
      </c>
      <c r="B675" s="3">
        <v>21</v>
      </c>
      <c r="C675" s="5">
        <f>IF(logVir!C675="","",名目付加価値!C675)</f>
        <v>866161.69957074604</v>
      </c>
      <c r="D675" s="5">
        <f>IF(logVir!D675="","",名目付加価値!D675)</f>
        <v>926571.98845372803</v>
      </c>
      <c r="E675" s="5">
        <f>IF(logVir!E675="","",名目付加価値!E675)</f>
        <v>1029509.81045269</v>
      </c>
      <c r="F675" s="5">
        <f>IF(logVir!F675="","",名目付加価値!F675)</f>
        <v>713196.68777404597</v>
      </c>
      <c r="G675" s="5">
        <f>IF(logVir!G675="","",名目付加価値!G675)</f>
        <v>795181.36458473105</v>
      </c>
      <c r="I675" s="3">
        <v>22</v>
      </c>
      <c r="J675" s="3">
        <v>21</v>
      </c>
      <c r="K675" s="2">
        <f t="shared" si="73"/>
        <v>5.8073953780246226E-2</v>
      </c>
      <c r="L675" s="2">
        <f t="shared" si="74"/>
        <v>6.059333943200837E-2</v>
      </c>
      <c r="M675" s="2">
        <f t="shared" si="75"/>
        <v>6.541405545024094E-2</v>
      </c>
      <c r="N675" s="2">
        <f t="shared" si="76"/>
        <v>4.7334663257684734E-2</v>
      </c>
      <c r="O675" s="2">
        <f t="shared" si="78"/>
        <v>5.193001762988652E-2</v>
      </c>
    </row>
    <row r="676" spans="1:15" x14ac:dyDescent="0.55000000000000004">
      <c r="A676" s="3">
        <v>22</v>
      </c>
      <c r="B676" s="3">
        <v>22</v>
      </c>
      <c r="C676" s="5">
        <f>IF(logVir!C676="","",名目付加価値!C676)</f>
        <v>403019.82382279</v>
      </c>
      <c r="D676" s="5">
        <f>IF(logVir!D676="","",名目付加価値!D676)</f>
        <v>373771.27428418997</v>
      </c>
      <c r="E676" s="5">
        <f>IF(logVir!E676="","",名目付加価値!E676)</f>
        <v>395998.90294435801</v>
      </c>
      <c r="F676" s="5">
        <f>IF(logVir!F676="","",名目付加価値!F676)</f>
        <v>244649.13676573001</v>
      </c>
      <c r="G676" s="5">
        <f>IF(logVir!G676="","",名目付加価値!G676)</f>
        <v>270801.50045809097</v>
      </c>
      <c r="I676" s="3">
        <v>22</v>
      </c>
      <c r="J676" s="3">
        <v>22</v>
      </c>
      <c r="K676" s="2">
        <f t="shared" si="73"/>
        <v>2.702146104221273E-2</v>
      </c>
      <c r="L676" s="2">
        <f t="shared" si="74"/>
        <v>2.4442838737691069E-2</v>
      </c>
      <c r="M676" s="2">
        <f t="shared" si="75"/>
        <v>2.5161386450554084E-2</v>
      </c>
      <c r="N676" s="2">
        <f t="shared" si="76"/>
        <v>1.6237294288666087E-2</v>
      </c>
      <c r="O676" s="2">
        <f t="shared" si="78"/>
        <v>1.768492990317044E-2</v>
      </c>
    </row>
    <row r="677" spans="1:15" x14ac:dyDescent="0.55000000000000004">
      <c r="A677" s="3">
        <v>22</v>
      </c>
      <c r="B677" s="3">
        <v>23</v>
      </c>
      <c r="C677" s="5">
        <f>IF(logVir!C677="","",名目付加価値!C677)</f>
        <v>271059.09954825399</v>
      </c>
      <c r="D677" s="5">
        <f>IF(logVir!D677="","",名目付加価値!D677)</f>
        <v>246930.15363281599</v>
      </c>
      <c r="E677" s="5">
        <f>IF(logVir!E677="","",名目付加価値!E677)</f>
        <v>223946.70664447901</v>
      </c>
      <c r="F677" s="5">
        <f>IF(logVir!F677="","",名目付加価値!F677)</f>
        <v>234335.91249978301</v>
      </c>
      <c r="G677" s="5">
        <f>IF(logVir!G677="","",名目付加価値!G677)</f>
        <v>217101.589230082</v>
      </c>
      <c r="I677" s="3">
        <v>22</v>
      </c>
      <c r="J677" s="3">
        <v>23</v>
      </c>
      <c r="K677" s="2">
        <f t="shared" si="73"/>
        <v>1.8173827850713843E-2</v>
      </c>
      <c r="L677" s="2">
        <f t="shared" si="74"/>
        <v>1.614804116843685E-2</v>
      </c>
      <c r="M677" s="2">
        <f t="shared" si="75"/>
        <v>1.4229356668198533E-2</v>
      </c>
      <c r="N677" s="2">
        <f t="shared" si="76"/>
        <v>1.5552808499404758E-2</v>
      </c>
      <c r="O677" s="2">
        <f t="shared" ref="O677:O707" si="79">IF(G677="","",G677/SUMIF($A$4:$A$1460,$I677,G$4:G$1460))</f>
        <v>1.4178010021754252E-2</v>
      </c>
    </row>
    <row r="678" spans="1:15" x14ac:dyDescent="0.55000000000000004">
      <c r="A678" s="3">
        <v>22</v>
      </c>
      <c r="B678" s="3">
        <v>24</v>
      </c>
      <c r="C678" s="5">
        <f>IF(logVir!C678="","",名目付加価値!C678)</f>
        <v>166393.52086911199</v>
      </c>
      <c r="D678" s="5">
        <f>IF(logVir!D678="","",名目付加価値!D678)</f>
        <v>137797.08633831501</v>
      </c>
      <c r="E678" s="5">
        <f>IF(logVir!E678="","",名目付加価値!E678)</f>
        <v>135852.47196855501</v>
      </c>
      <c r="F678" s="5">
        <f>IF(logVir!F678="","",名目付加価値!F678)</f>
        <v>129145.861433643</v>
      </c>
      <c r="G678" s="5">
        <f>IF(logVir!G678="","",名目付加価値!G678)</f>
        <v>131775.70030890699</v>
      </c>
      <c r="I678" s="3">
        <v>22</v>
      </c>
      <c r="J678" s="3">
        <v>24</v>
      </c>
      <c r="K678" s="2">
        <f t="shared" si="73"/>
        <v>1.1156265215922287E-2</v>
      </c>
      <c r="L678" s="2">
        <f t="shared" si="74"/>
        <v>9.0112648874408029E-3</v>
      </c>
      <c r="M678" s="2">
        <f t="shared" si="75"/>
        <v>8.6319343868085825E-3</v>
      </c>
      <c r="N678" s="2">
        <f t="shared" si="76"/>
        <v>8.5713744425322431E-3</v>
      </c>
      <c r="O678" s="2">
        <f t="shared" si="79"/>
        <v>8.6057278817215158E-3</v>
      </c>
    </row>
    <row r="679" spans="1:15" x14ac:dyDescent="0.55000000000000004">
      <c r="A679" s="3">
        <v>22</v>
      </c>
      <c r="B679" s="3">
        <v>25</v>
      </c>
      <c r="C679" s="5">
        <f>IF(logVir!C679="","",名目付加価値!C679)</f>
        <v>634744.95309974102</v>
      </c>
      <c r="D679" s="5">
        <f>IF(logVir!D679="","",名目付加価値!D679)</f>
        <v>595091.76669720199</v>
      </c>
      <c r="E679" s="5">
        <f>IF(logVir!E679="","",名目付加価値!E679)</f>
        <v>554987.586497874</v>
      </c>
      <c r="F679" s="5">
        <f>IF(logVir!F679="","",名目付加価値!F679)</f>
        <v>559014.85686845204</v>
      </c>
      <c r="G679" s="5">
        <f>IF(logVir!G679="","",名目付加価値!G679)</f>
        <v>579500.47732515004</v>
      </c>
      <c r="I679" s="3">
        <v>22</v>
      </c>
      <c r="J679" s="3">
        <v>25</v>
      </c>
      <c r="K679" s="2">
        <f t="shared" si="73"/>
        <v>4.2558045555266558E-2</v>
      </c>
      <c r="L679" s="2">
        <f t="shared" si="74"/>
        <v>3.8916131571009413E-2</v>
      </c>
      <c r="M679" s="2">
        <f t="shared" si="75"/>
        <v>3.5263373295494824E-2</v>
      </c>
      <c r="N679" s="2">
        <f t="shared" si="76"/>
        <v>3.710165857401497E-2</v>
      </c>
      <c r="O679" s="2">
        <f t="shared" si="79"/>
        <v>3.7844787798489793E-2</v>
      </c>
    </row>
    <row r="680" spans="1:15" x14ac:dyDescent="0.55000000000000004">
      <c r="A680" s="3">
        <v>22</v>
      </c>
      <c r="B680" s="3">
        <v>26</v>
      </c>
      <c r="C680" s="5">
        <f>IF(logVir!C680="","",名目付加価値!C680)</f>
        <v>490682.04839812999</v>
      </c>
      <c r="D680" s="5">
        <f>IF(logVir!D680="","",名目付加価値!D680)</f>
        <v>503375.21040311398</v>
      </c>
      <c r="E680" s="5">
        <f>IF(logVir!E680="","",名目付加価値!E680)</f>
        <v>542839.52773204003</v>
      </c>
      <c r="F680" s="5">
        <f>IF(logVir!F680="","",名目付加価値!F680)</f>
        <v>531658.08534336602</v>
      </c>
      <c r="G680" s="5">
        <f>IF(logVir!G680="","",名目付加価値!G680)</f>
        <v>516622.309056481</v>
      </c>
      <c r="I680" s="3">
        <v>22</v>
      </c>
      <c r="J680" s="3">
        <v>26</v>
      </c>
      <c r="K680" s="2">
        <f t="shared" si="73"/>
        <v>3.2898991739754323E-2</v>
      </c>
      <c r="L680" s="2">
        <f t="shared" si="74"/>
        <v>3.2918311114191114E-2</v>
      </c>
      <c r="M680" s="2">
        <f t="shared" si="75"/>
        <v>3.4491497416651445E-2</v>
      </c>
      <c r="N680" s="2">
        <f t="shared" si="76"/>
        <v>3.5285997354388525E-2</v>
      </c>
      <c r="O680" s="2">
        <f t="shared" si="79"/>
        <v>3.3738473777370624E-2</v>
      </c>
    </row>
    <row r="681" spans="1:15" x14ac:dyDescent="0.55000000000000004">
      <c r="A681" s="3">
        <v>22</v>
      </c>
      <c r="B681" s="3">
        <v>27</v>
      </c>
      <c r="C681" s="5">
        <f>IF(logVir!C681="","",名目付加価値!C681)</f>
        <v>906151.22596296098</v>
      </c>
      <c r="D681" s="5">
        <f>IF(logVir!D681="","",名目付加価値!D681)</f>
        <v>969631.23988405499</v>
      </c>
      <c r="E681" s="5">
        <f>IF(logVir!E681="","",名目付加価値!E681)</f>
        <v>1024763.4704123799</v>
      </c>
      <c r="F681" s="5">
        <f>IF(logVir!F681="","",名目付加価値!F681)</f>
        <v>1046574.32252507</v>
      </c>
      <c r="G681" s="5">
        <f>IF(logVir!G681="","",名目付加価値!G681)</f>
        <v>1151102.9940675199</v>
      </c>
      <c r="I681" s="3">
        <v>22</v>
      </c>
      <c r="J681" s="3">
        <v>27</v>
      </c>
      <c r="K681" s="2">
        <f t="shared" si="73"/>
        <v>6.0755150499688264E-2</v>
      </c>
      <c r="L681" s="2">
        <f t="shared" si="74"/>
        <v>6.3409206812113497E-2</v>
      </c>
      <c r="M681" s="2">
        <f t="shared" si="75"/>
        <v>6.5112477604716557E-2</v>
      </c>
      <c r="N681" s="2">
        <f t="shared" si="76"/>
        <v>6.9460842962521835E-2</v>
      </c>
      <c r="O681" s="2">
        <f t="shared" si="79"/>
        <v>7.5173792342277543E-2</v>
      </c>
    </row>
    <row r="682" spans="1:15" x14ac:dyDescent="0.55000000000000004">
      <c r="A682" s="3">
        <v>22</v>
      </c>
      <c r="B682" s="3">
        <v>28</v>
      </c>
      <c r="C682" s="5">
        <f>IF(logVir!C682="","",名目付加価値!C682)</f>
        <v>620664.78749600297</v>
      </c>
      <c r="D682" s="5">
        <f>IF(logVir!D682="","",名目付加価値!D682)</f>
        <v>650502.99146222696</v>
      </c>
      <c r="E682" s="5">
        <f>IF(logVir!E682="","",名目付加価値!E682)</f>
        <v>694388.84108177095</v>
      </c>
      <c r="F682" s="5">
        <f>IF(logVir!F682="","",名目付加価値!F682)</f>
        <v>790783.17235111003</v>
      </c>
      <c r="G682" s="5">
        <f>IF(logVir!G682="","",名目付加価値!G682)</f>
        <v>724463.56317622296</v>
      </c>
      <c r="I682" s="3">
        <v>22</v>
      </c>
      <c r="J682" s="3">
        <v>28</v>
      </c>
      <c r="K682" s="2">
        <f t="shared" si="73"/>
        <v>4.1614006022122889E-2</v>
      </c>
      <c r="L682" s="2">
        <f t="shared" si="74"/>
        <v>4.2539758436886912E-2</v>
      </c>
      <c r="M682" s="2">
        <f t="shared" si="75"/>
        <v>4.4120793889840131E-2</v>
      </c>
      <c r="N682" s="2">
        <f t="shared" si="76"/>
        <v>5.2484056382693753E-2</v>
      </c>
      <c r="O682" s="2">
        <f t="shared" si="79"/>
        <v>4.7311729478970818E-2</v>
      </c>
    </row>
    <row r="683" spans="1:15" x14ac:dyDescent="0.55000000000000004">
      <c r="A683" s="3">
        <v>22</v>
      </c>
      <c r="B683" s="3">
        <v>29</v>
      </c>
      <c r="C683" s="5">
        <f>IF(logVir!C683="","",名目付加価値!C683)</f>
        <v>464175.14566429902</v>
      </c>
      <c r="D683" s="5">
        <f>IF(logVir!D683="","",名目付加価値!D683)</f>
        <v>456388.09758725303</v>
      </c>
      <c r="E683" s="5">
        <f>IF(logVir!E683="","",名目付加価値!E683)</f>
        <v>466708.64779402298</v>
      </c>
      <c r="F683" s="5">
        <f>IF(logVir!F683="","",名目付加価値!F683)</f>
        <v>466453.22199804598</v>
      </c>
      <c r="G683" s="5">
        <f>IF(logVir!G683="","",名目付加価値!G683)</f>
        <v>482242.98839806899</v>
      </c>
      <c r="I683" s="3">
        <v>22</v>
      </c>
      <c r="J683" s="3">
        <v>29</v>
      </c>
      <c r="K683" s="2">
        <f t="shared" si="73"/>
        <v>3.1121770875584435E-2</v>
      </c>
      <c r="L683" s="2">
        <f t="shared" si="74"/>
        <v>2.9845580542513881E-2</v>
      </c>
      <c r="M683" s="2">
        <f t="shared" si="75"/>
        <v>2.9654215099204372E-2</v>
      </c>
      <c r="N683" s="2">
        <f t="shared" si="76"/>
        <v>3.0958368942586474E-2</v>
      </c>
      <c r="O683" s="2">
        <f t="shared" si="79"/>
        <v>3.1493302037427742E-2</v>
      </c>
    </row>
    <row r="684" spans="1:15" x14ac:dyDescent="0.55000000000000004">
      <c r="A684" s="3">
        <v>22</v>
      </c>
      <c r="B684" s="3">
        <v>30</v>
      </c>
      <c r="C684" s="5">
        <f>IF(logVir!C684="","",名目付加価値!C684)</f>
        <v>899833.80466890906</v>
      </c>
      <c r="D684" s="5">
        <f>IF(logVir!D684="","",名目付加価値!D684)</f>
        <v>1032027.4795779</v>
      </c>
      <c r="E684" s="5">
        <f>IF(logVir!E684="","",名目付加価値!E684)</f>
        <v>1127251.4493602801</v>
      </c>
      <c r="F684" s="5">
        <f>IF(logVir!F684="","",名目付加価値!F684)</f>
        <v>1145141.94499852</v>
      </c>
      <c r="G684" s="5">
        <f>IF(logVir!G684="","",名目付加価値!G684)</f>
        <v>1194355.7675107101</v>
      </c>
      <c r="I684" s="3">
        <v>22</v>
      </c>
      <c r="J684" s="3">
        <v>30</v>
      </c>
      <c r="K684" s="2">
        <f t="shared" si="73"/>
        <v>6.0331583361562746E-2</v>
      </c>
      <c r="L684" s="2">
        <f t="shared" si="74"/>
        <v>6.7489619967446984E-2</v>
      </c>
      <c r="M684" s="2">
        <f t="shared" si="75"/>
        <v>7.1624464445262701E-2</v>
      </c>
      <c r="N684" s="2">
        <f t="shared" si="76"/>
        <v>7.6002748299257669E-2</v>
      </c>
      <c r="O684" s="2">
        <f t="shared" si="79"/>
        <v>7.7998452712203778E-2</v>
      </c>
    </row>
    <row r="685" spans="1:15" x14ac:dyDescent="0.55000000000000004">
      <c r="A685" s="3">
        <v>22</v>
      </c>
      <c r="B685" s="3">
        <v>31</v>
      </c>
      <c r="C685" s="5">
        <f>IF(logVir!C685="","",名目付加価値!C685)</f>
        <v>641587.43136544002</v>
      </c>
      <c r="D685" s="5">
        <f>IF(logVir!D685="","",名目付加価値!D685)</f>
        <v>577817.05156721</v>
      </c>
      <c r="E685" s="5">
        <f>IF(logVir!E685="","",名目付加価値!E685)</f>
        <v>554957.91881979699</v>
      </c>
      <c r="F685" s="5">
        <f>IF(logVir!F685="","",名目付加価値!F685)</f>
        <v>502074.70780979801</v>
      </c>
      <c r="G685" s="5">
        <f>IF(logVir!G685="","",名目付加価値!G685)</f>
        <v>559552.34094172297</v>
      </c>
      <c r="I685" s="3">
        <v>22</v>
      </c>
      <c r="J685" s="3">
        <v>31</v>
      </c>
      <c r="K685" s="2">
        <f t="shared" si="73"/>
        <v>4.3016816436894631E-2</v>
      </c>
      <c r="L685" s="2">
        <f t="shared" si="74"/>
        <v>3.7786448512913032E-2</v>
      </c>
      <c r="M685" s="2">
        <f t="shared" si="75"/>
        <v>3.5261488239986746E-2</v>
      </c>
      <c r="N685" s="2">
        <f t="shared" si="76"/>
        <v>3.3322556921221443E-2</v>
      </c>
      <c r="O685" s="2">
        <f t="shared" si="79"/>
        <v>3.6542057226306761E-2</v>
      </c>
    </row>
    <row r="686" spans="1:15" x14ac:dyDescent="0.55000000000000004">
      <c r="A686" s="3">
        <v>23</v>
      </c>
      <c r="B686" s="3">
        <v>1</v>
      </c>
      <c r="C686" s="5">
        <f>IF(logVir!C686="","",名目付加価値!C686)</f>
        <v>178812.77099525201</v>
      </c>
      <c r="D686" s="5">
        <f>IF(logVir!D686="","",名目付加価値!D686)</f>
        <v>179502.28470090899</v>
      </c>
      <c r="E686" s="5">
        <f>IF(logVir!E686="","",名目付加価値!E686)</f>
        <v>185198.58238063601</v>
      </c>
      <c r="F686" s="5">
        <f>IF(logVir!F686="","",名目付加価値!F686)</f>
        <v>184211.90658681901</v>
      </c>
      <c r="G686" s="5">
        <f>IF(logVir!G686="","",名目付加価値!G686)</f>
        <v>171980.45285049299</v>
      </c>
      <c r="I686" s="3">
        <v>23</v>
      </c>
      <c r="J686" s="3">
        <v>1</v>
      </c>
      <c r="K686" s="2">
        <f t="shared" si="73"/>
        <v>5.5227132458974685E-3</v>
      </c>
      <c r="L686" s="2">
        <f t="shared" si="74"/>
        <v>5.0186365339394091E-3</v>
      </c>
      <c r="M686" s="2">
        <f t="shared" si="75"/>
        <v>5.2215262418093362E-3</v>
      </c>
      <c r="N686" s="2">
        <f t="shared" si="76"/>
        <v>5.4088033737571331E-3</v>
      </c>
      <c r="O686" s="2">
        <f t="shared" si="79"/>
        <v>4.8203505770108932E-3</v>
      </c>
    </row>
    <row r="687" spans="1:15" x14ac:dyDescent="0.55000000000000004">
      <c r="A687" s="3">
        <v>23</v>
      </c>
      <c r="B687" s="3">
        <v>2</v>
      </c>
      <c r="C687" s="5">
        <f>IF(logVir!C687="","",名目付加価値!C687)</f>
        <v>5896.6582063043397</v>
      </c>
      <c r="D687" s="5">
        <f>IF(logVir!D687="","",名目付加価値!D687)</f>
        <v>7895.4827742381003</v>
      </c>
      <c r="E687" s="5">
        <f>IF(logVir!E687="","",名目付加価値!E687)</f>
        <v>8439.1779421437695</v>
      </c>
      <c r="F687" s="5">
        <f>IF(logVir!F687="","",名目付加価値!F687)</f>
        <v>8631.4818156295896</v>
      </c>
      <c r="G687" s="5">
        <f>IF(logVir!G687="","",名目付加価値!G687)</f>
        <v>9689.9305858023999</v>
      </c>
      <c r="I687" s="3">
        <v>23</v>
      </c>
      <c r="J687" s="3">
        <v>2</v>
      </c>
      <c r="K687" s="2">
        <f t="shared" si="73"/>
        <v>1.8212095367255225E-4</v>
      </c>
      <c r="L687" s="2">
        <f t="shared" si="74"/>
        <v>2.2074681873773361E-4</v>
      </c>
      <c r="M687" s="2">
        <f t="shared" si="75"/>
        <v>2.3793588761729956E-4</v>
      </c>
      <c r="N687" s="2">
        <f t="shared" si="76"/>
        <v>2.5343632140790843E-4</v>
      </c>
      <c r="O687" s="2">
        <f t="shared" si="79"/>
        <v>2.7159401964753122E-4</v>
      </c>
    </row>
    <row r="688" spans="1:15" x14ac:dyDescent="0.55000000000000004">
      <c r="A688" s="3">
        <v>23</v>
      </c>
      <c r="B688" s="3">
        <v>3</v>
      </c>
      <c r="C688" s="5">
        <f>IF(logVir!C688="","",名目付加価値!C688)</f>
        <v>705221.03917375498</v>
      </c>
      <c r="D688" s="5">
        <f>IF(logVir!D688="","",名目付加価値!D688)</f>
        <v>712704.06056627003</v>
      </c>
      <c r="E688" s="5">
        <f>IF(logVir!E688="","",名目付加価値!E688)</f>
        <v>660557.30370364396</v>
      </c>
      <c r="F688" s="5">
        <f>IF(logVir!F688="","",名目付加価値!F688)</f>
        <v>655801.18428034103</v>
      </c>
      <c r="G688" s="5">
        <f>IF(logVir!G688="","",名目付加価値!G688)</f>
        <v>612485.324927176</v>
      </c>
      <c r="I688" s="3">
        <v>23</v>
      </c>
      <c r="J688" s="3">
        <v>3</v>
      </c>
      <c r="K688" s="2">
        <f t="shared" si="73"/>
        <v>2.1781070516679654E-2</v>
      </c>
      <c r="L688" s="2">
        <f t="shared" si="74"/>
        <v>1.9926223458406684E-2</v>
      </c>
      <c r="M688" s="2">
        <f t="shared" si="75"/>
        <v>1.862388605339578E-2</v>
      </c>
      <c r="N688" s="2">
        <f t="shared" si="76"/>
        <v>1.9255539578152542E-2</v>
      </c>
      <c r="O688" s="2">
        <f t="shared" si="79"/>
        <v>1.7167032302153599E-2</v>
      </c>
    </row>
    <row r="689" spans="1:15" x14ac:dyDescent="0.55000000000000004">
      <c r="A689" s="3">
        <v>23</v>
      </c>
      <c r="B689" s="3">
        <v>4</v>
      </c>
      <c r="C689" s="5">
        <f>IF(logVir!C689="","",名目付加価値!C689)</f>
        <v>131763.58759962901</v>
      </c>
      <c r="D689" s="5">
        <f>IF(logVir!D689="","",名目付加価値!D689)</f>
        <v>162451.90705881501</v>
      </c>
      <c r="E689" s="5">
        <f>IF(logVir!E689="","",名目付加価値!E689)</f>
        <v>127883.98807954301</v>
      </c>
      <c r="F689" s="5">
        <f>IF(logVir!F689="","",名目付加価値!F689)</f>
        <v>115762.895976473</v>
      </c>
      <c r="G689" s="5">
        <f>IF(logVir!G689="","",名目付加価値!G689)</f>
        <v>113630.369694074</v>
      </c>
      <c r="I689" s="3">
        <v>23</v>
      </c>
      <c r="J689" s="3">
        <v>4</v>
      </c>
      <c r="K689" s="2">
        <f t="shared" si="73"/>
        <v>4.0695779530353846E-3</v>
      </c>
      <c r="L689" s="2">
        <f t="shared" si="74"/>
        <v>4.5419314697411747E-3</v>
      </c>
      <c r="M689" s="2">
        <f t="shared" si="75"/>
        <v>3.6055869925189273E-3</v>
      </c>
      <c r="N689" s="2">
        <f t="shared" si="76"/>
        <v>3.3990134183771894E-3</v>
      </c>
      <c r="O689" s="2">
        <f t="shared" si="79"/>
        <v>3.184886474260849E-3</v>
      </c>
    </row>
    <row r="690" spans="1:15" x14ac:dyDescent="0.55000000000000004">
      <c r="A690" s="3">
        <v>23</v>
      </c>
      <c r="B690" s="3">
        <v>5</v>
      </c>
      <c r="C690" s="5">
        <f>IF(logVir!C690="","",名目付加価値!C690)</f>
        <v>128341.779413521</v>
      </c>
      <c r="D690" s="5">
        <f>IF(logVir!D690="","",名目付加価値!D690)</f>
        <v>115304.648418508</v>
      </c>
      <c r="E690" s="5">
        <f>IF(logVir!E690="","",名目付加価値!E690)</f>
        <v>154296.731741361</v>
      </c>
      <c r="F690" s="5">
        <f>IF(logVir!F690="","",名目付加価値!F690)</f>
        <v>127226.37114133401</v>
      </c>
      <c r="G690" s="5">
        <f>IF(logVir!G690="","",名目付加価値!G690)</f>
        <v>97131.342534970696</v>
      </c>
      <c r="I690" s="3">
        <v>23</v>
      </c>
      <c r="J690" s="3">
        <v>5</v>
      </c>
      <c r="K690" s="2">
        <f t="shared" si="73"/>
        <v>3.9638938607350592E-3</v>
      </c>
      <c r="L690" s="2">
        <f t="shared" si="74"/>
        <v>3.2237590850186697E-3</v>
      </c>
      <c r="M690" s="2">
        <f t="shared" si="75"/>
        <v>4.3502732227024363E-3</v>
      </c>
      <c r="N690" s="2">
        <f t="shared" si="76"/>
        <v>3.7356023191465275E-3</v>
      </c>
      <c r="O690" s="2">
        <f t="shared" si="79"/>
        <v>2.7224438316912282E-3</v>
      </c>
    </row>
    <row r="691" spans="1:15" x14ac:dyDescent="0.55000000000000004">
      <c r="A691" s="3">
        <v>23</v>
      </c>
      <c r="B691" s="3">
        <v>6</v>
      </c>
      <c r="C691" s="5">
        <f>IF(logVir!C691="","",名目付加価値!C691)</f>
        <v>715007.49183679302</v>
      </c>
      <c r="D691" s="5">
        <f>IF(logVir!D691="","",名目付加価値!D691)</f>
        <v>730323.34292341303</v>
      </c>
      <c r="E691" s="5">
        <f>IF(logVir!E691="","",名目付加価値!E691)</f>
        <v>816656.43603091897</v>
      </c>
      <c r="F691" s="5">
        <f>IF(logVir!F691="","",名目付加価値!F691)</f>
        <v>750470.37376971298</v>
      </c>
      <c r="G691" s="5">
        <f>IF(logVir!G691="","",名目付加価値!G691)</f>
        <v>542323.78114770597</v>
      </c>
      <c r="I691" s="3">
        <v>23</v>
      </c>
      <c r="J691" s="3">
        <v>6</v>
      </c>
      <c r="K691" s="2">
        <f t="shared" si="73"/>
        <v>2.208332953012531E-2</v>
      </c>
      <c r="L691" s="2">
        <f t="shared" si="74"/>
        <v>2.0418834314511872E-2</v>
      </c>
      <c r="M691" s="2">
        <f t="shared" si="75"/>
        <v>2.302497652230294E-2</v>
      </c>
      <c r="N691" s="2">
        <f t="shared" si="76"/>
        <v>2.2035202635706536E-2</v>
      </c>
      <c r="O691" s="2">
        <f t="shared" si="79"/>
        <v>1.520051091884644E-2</v>
      </c>
    </row>
    <row r="692" spans="1:15" x14ac:dyDescent="0.55000000000000004">
      <c r="A692" s="3">
        <v>23</v>
      </c>
      <c r="B692" s="3">
        <v>7</v>
      </c>
      <c r="C692" s="5">
        <f>IF(logVir!C692="","",名目付加価値!C692)</f>
        <v>348242.533434176</v>
      </c>
      <c r="D692" s="5">
        <f>IF(logVir!D692="","",名目付加価値!D692)</f>
        <v>297747.19692542701</v>
      </c>
      <c r="E692" s="5">
        <f>IF(logVir!E692="","",名目付加価値!E692)</f>
        <v>334533.64030043402</v>
      </c>
      <c r="F692" s="5">
        <f>IF(logVir!F692="","",名目付加価値!F692)</f>
        <v>334321.02868212003</v>
      </c>
      <c r="G692" s="5">
        <f>IF(logVir!G692="","",名目付加価値!G692)</f>
        <v>289902.51871203602</v>
      </c>
      <c r="I692" s="3">
        <v>23</v>
      </c>
      <c r="J692" s="3">
        <v>7</v>
      </c>
      <c r="K692" s="2">
        <f t="shared" si="73"/>
        <v>1.0755628031919954E-2</v>
      </c>
      <c r="L692" s="2">
        <f t="shared" si="74"/>
        <v>8.3246013434191829E-3</v>
      </c>
      <c r="M692" s="2">
        <f t="shared" si="75"/>
        <v>9.4319090305270119E-3</v>
      </c>
      <c r="N692" s="2">
        <f t="shared" si="76"/>
        <v>9.8162857187603456E-3</v>
      </c>
      <c r="O692" s="2">
        <f t="shared" si="79"/>
        <v>8.1255267688200433E-3</v>
      </c>
    </row>
    <row r="693" spans="1:15" x14ac:dyDescent="0.55000000000000004">
      <c r="A693" s="3">
        <v>23</v>
      </c>
      <c r="B693" s="3">
        <v>8</v>
      </c>
      <c r="C693" s="5">
        <f>IF(logVir!C693="","",名目付加価値!C693)</f>
        <v>955813.79968358902</v>
      </c>
      <c r="D693" s="5">
        <f>IF(logVir!D693="","",名目付加価値!D693)</f>
        <v>1096008.80178294</v>
      </c>
      <c r="E693" s="5">
        <f>IF(logVir!E693="","",名目付加価値!E693)</f>
        <v>985926.19347350602</v>
      </c>
      <c r="F693" s="5">
        <f>IF(logVir!F693="","",名目付加価値!F693)</f>
        <v>954489.81501909101</v>
      </c>
      <c r="G693" s="5">
        <f>IF(logVir!G693="","",名目付加価値!G693)</f>
        <v>999653.86937536194</v>
      </c>
      <c r="I693" s="3">
        <v>23</v>
      </c>
      <c r="J693" s="3">
        <v>8</v>
      </c>
      <c r="K693" s="2">
        <f t="shared" si="73"/>
        <v>2.9520741179411124E-2</v>
      </c>
      <c r="L693" s="2">
        <f t="shared" si="74"/>
        <v>3.0642895845654741E-2</v>
      </c>
      <c r="M693" s="2">
        <f t="shared" si="75"/>
        <v>2.7797402256181467E-2</v>
      </c>
      <c r="N693" s="2">
        <f t="shared" si="76"/>
        <v>2.8025591979088101E-2</v>
      </c>
      <c r="O693" s="2">
        <f t="shared" si="79"/>
        <v>2.8018777867992371E-2</v>
      </c>
    </row>
    <row r="694" spans="1:15" x14ac:dyDescent="0.55000000000000004">
      <c r="A694" s="3">
        <v>23</v>
      </c>
      <c r="B694" s="3">
        <v>9</v>
      </c>
      <c r="C694" s="5">
        <f>IF(logVir!C694="","",名目付加価値!C694)</f>
        <v>368534.96438344399</v>
      </c>
      <c r="D694" s="5">
        <f>IF(logVir!D694="","",名目付加価値!D694)</f>
        <v>498948.49822768499</v>
      </c>
      <c r="E694" s="5">
        <f>IF(logVir!E694="","",名目付加価値!E694)</f>
        <v>573717.90825981705</v>
      </c>
      <c r="F694" s="5">
        <f>IF(logVir!F694="","",名目付加価値!F694)</f>
        <v>552622.79007822694</v>
      </c>
      <c r="G694" s="5">
        <f>IF(logVir!G694="","",名目付加価値!G694)</f>
        <v>520223.09574020503</v>
      </c>
      <c r="I694" s="3">
        <v>23</v>
      </c>
      <c r="J694" s="3">
        <v>9</v>
      </c>
      <c r="K694" s="2">
        <f t="shared" si="73"/>
        <v>1.1382368932870245E-2</v>
      </c>
      <c r="L694" s="2">
        <f t="shared" si="74"/>
        <v>1.3949912481236412E-2</v>
      </c>
      <c r="M694" s="2">
        <f t="shared" si="75"/>
        <v>1.6175518596668367E-2</v>
      </c>
      <c r="N694" s="2">
        <f t="shared" si="76"/>
        <v>1.6226030481810719E-2</v>
      </c>
      <c r="O694" s="2">
        <f t="shared" si="79"/>
        <v>1.4581062313550608E-2</v>
      </c>
    </row>
    <row r="695" spans="1:15" x14ac:dyDescent="0.55000000000000004">
      <c r="A695" s="3">
        <v>23</v>
      </c>
      <c r="B695" s="3">
        <v>10</v>
      </c>
      <c r="C695" s="5">
        <f>IF(logVir!C695="","",名目付加価値!C695)</f>
        <v>1174314.72408254</v>
      </c>
      <c r="D695" s="5">
        <f>IF(logVir!D695="","",名目付加価値!D695)</f>
        <v>1583110.97601072</v>
      </c>
      <c r="E695" s="5">
        <f>IF(logVir!E695="","",名目付加価値!E695)</f>
        <v>1654332.5634409899</v>
      </c>
      <c r="F695" s="5">
        <f>IF(logVir!F695="","",名目付加価値!F695)</f>
        <v>1479782.5877596701</v>
      </c>
      <c r="G695" s="5">
        <f>IF(logVir!G695="","",名目付加価値!G695)</f>
        <v>1512642.269788</v>
      </c>
      <c r="I695" s="3">
        <v>23</v>
      </c>
      <c r="J695" s="3">
        <v>10</v>
      </c>
      <c r="K695" s="2">
        <f t="shared" si="73"/>
        <v>3.626924098008235E-2</v>
      </c>
      <c r="L695" s="2">
        <f t="shared" si="74"/>
        <v>4.4261601431570194E-2</v>
      </c>
      <c r="M695" s="2">
        <f t="shared" si="75"/>
        <v>4.6642586469333711E-2</v>
      </c>
      <c r="N695" s="2">
        <f t="shared" si="76"/>
        <v>4.3449162442327535E-2</v>
      </c>
      <c r="O695" s="2">
        <f t="shared" si="79"/>
        <v>4.2397062672711483E-2</v>
      </c>
    </row>
    <row r="696" spans="1:15" x14ac:dyDescent="0.55000000000000004">
      <c r="A696" s="3">
        <v>23</v>
      </c>
      <c r="B696" s="3">
        <v>11</v>
      </c>
      <c r="C696" s="5">
        <f>IF(logVir!C696="","",名目付加価値!C696)</f>
        <v>272937.494639549</v>
      </c>
      <c r="D696" s="5">
        <f>IF(logVir!D696="","",名目付加価値!D696)</f>
        <v>91492.609310770902</v>
      </c>
      <c r="E696" s="5">
        <f>IF(logVir!E696="","",名目付加価値!E696)</f>
        <v>81825.297961422795</v>
      </c>
      <c r="F696" s="5">
        <f>IF(logVir!F696="","",名目付加価値!F696)</f>
        <v>73502.678487435696</v>
      </c>
      <c r="G696" s="5">
        <f>IF(logVir!G696="","",名目付加価値!G696)</f>
        <v>111383.148983815</v>
      </c>
      <c r="I696" s="3">
        <v>23</v>
      </c>
      <c r="J696" s="3">
        <v>11</v>
      </c>
      <c r="K696" s="2">
        <f t="shared" si="73"/>
        <v>8.4297978749399913E-3</v>
      </c>
      <c r="L696" s="2">
        <f t="shared" si="74"/>
        <v>2.5580072835148407E-3</v>
      </c>
      <c r="M696" s="2">
        <f t="shared" si="75"/>
        <v>2.3069989794593038E-3</v>
      </c>
      <c r="N696" s="2">
        <f t="shared" si="76"/>
        <v>2.1581750210899501E-3</v>
      </c>
      <c r="O696" s="2">
        <f t="shared" si="79"/>
        <v>3.121900294914149E-3</v>
      </c>
    </row>
    <row r="697" spans="1:15" x14ac:dyDescent="0.55000000000000004">
      <c r="A697" s="3">
        <v>23</v>
      </c>
      <c r="B697" s="3">
        <v>12</v>
      </c>
      <c r="C697" s="5">
        <f>IF(logVir!C697="","",名目付加価値!C697)</f>
        <v>557427.08386790799</v>
      </c>
      <c r="D697" s="5">
        <f>IF(logVir!D697="","",名目付加価値!D697)</f>
        <v>773915.43581245199</v>
      </c>
      <c r="E697" s="5">
        <f>IF(logVir!E697="","",名目付加価値!E697)</f>
        <v>987154.14467961201</v>
      </c>
      <c r="F697" s="5">
        <f>IF(logVir!F697="","",名目付加価値!F697)</f>
        <v>1077644.61411741</v>
      </c>
      <c r="G697" s="5">
        <f>IF(logVir!G697="","",名目付加価値!G697)</f>
        <v>1205736.42908225</v>
      </c>
      <c r="I697" s="3">
        <v>23</v>
      </c>
      <c r="J697" s="3">
        <v>12</v>
      </c>
      <c r="K697" s="2">
        <f t="shared" si="73"/>
        <v>1.7216387412177837E-2</v>
      </c>
      <c r="L697" s="2">
        <f t="shared" si="74"/>
        <v>2.1637609163691847E-2</v>
      </c>
      <c r="M697" s="2">
        <f t="shared" si="75"/>
        <v>2.7832023360532934E-2</v>
      </c>
      <c r="N697" s="2">
        <f t="shared" si="76"/>
        <v>3.1641645388444828E-2</v>
      </c>
      <c r="O697" s="2">
        <f t="shared" si="79"/>
        <v>3.3794958643946944E-2</v>
      </c>
    </row>
    <row r="698" spans="1:15" x14ac:dyDescent="0.55000000000000004">
      <c r="A698" s="3">
        <v>23</v>
      </c>
      <c r="B698" s="3">
        <v>13</v>
      </c>
      <c r="C698" s="5">
        <f>IF(logVir!C698="","",名目付加価値!C698)</f>
        <v>98231.157839914798</v>
      </c>
      <c r="D698" s="5">
        <f>IF(logVir!D698="","",名目付加価値!D698)</f>
        <v>200390.940095859</v>
      </c>
      <c r="E698" s="5">
        <f>IF(logVir!E698="","",名目付加価値!E698)</f>
        <v>111471.745514168</v>
      </c>
      <c r="F698" s="5">
        <f>IF(logVir!F698="","",名目付加価値!F698)</f>
        <v>121315.964554427</v>
      </c>
      <c r="G698" s="5">
        <f>IF(logVir!G698="","",名目付加価値!G698)</f>
        <v>105738.76228706</v>
      </c>
      <c r="I698" s="3">
        <v>23</v>
      </c>
      <c r="J698" s="3">
        <v>13</v>
      </c>
      <c r="K698" s="2">
        <f t="shared" si="73"/>
        <v>3.0339137050605152E-3</v>
      </c>
      <c r="L698" s="2">
        <f t="shared" si="74"/>
        <v>5.6026545551286161E-3</v>
      </c>
      <c r="M698" s="2">
        <f t="shared" si="75"/>
        <v>3.1428569103527791E-3</v>
      </c>
      <c r="N698" s="2">
        <f t="shared" si="76"/>
        <v>3.5620618152786498E-3</v>
      </c>
      <c r="O698" s="2">
        <f t="shared" si="79"/>
        <v>2.9636967187540832E-3</v>
      </c>
    </row>
    <row r="699" spans="1:15" x14ac:dyDescent="0.55000000000000004">
      <c r="A699" s="3">
        <v>23</v>
      </c>
      <c r="B699" s="3">
        <v>14</v>
      </c>
      <c r="C699" s="5">
        <f>IF(logVir!C699="","",名目付加価値!C699)</f>
        <v>4919672.4019653499</v>
      </c>
      <c r="D699" s="5">
        <f>IF(logVir!D699="","",名目付加価値!D699)</f>
        <v>6350352.1272338601</v>
      </c>
      <c r="E699" s="5">
        <f>IF(logVir!E699="","",名目付加価値!E699)</f>
        <v>5049561.1844259901</v>
      </c>
      <c r="F699" s="5">
        <f>IF(logVir!F699="","",名目付加価値!F699)</f>
        <v>4693319.8568341201</v>
      </c>
      <c r="G699" s="5">
        <f>IF(logVir!G699="","",名目付加価値!G699)</f>
        <v>5283849.54247222</v>
      </c>
      <c r="I699" s="3">
        <v>23</v>
      </c>
      <c r="J699" s="3">
        <v>14</v>
      </c>
      <c r="K699" s="2">
        <f t="shared" si="73"/>
        <v>0.15194630556075714</v>
      </c>
      <c r="L699" s="2">
        <f t="shared" si="74"/>
        <v>0.17754709496995222</v>
      </c>
      <c r="M699" s="2">
        <f t="shared" si="75"/>
        <v>0.14236834804659368</v>
      </c>
      <c r="N699" s="2">
        <f t="shared" si="76"/>
        <v>0.13780457922681386</v>
      </c>
      <c r="O699" s="2">
        <f t="shared" si="79"/>
        <v>0.1480982679644206</v>
      </c>
    </row>
    <row r="700" spans="1:15" x14ac:dyDescent="0.55000000000000004">
      <c r="A700" s="3">
        <v>23</v>
      </c>
      <c r="B700" s="3">
        <v>15</v>
      </c>
      <c r="C700" s="5">
        <f>IF(logVir!C700="","",名目付加価値!C700)</f>
        <v>158836.669626683</v>
      </c>
      <c r="D700" s="5">
        <f>IF(logVir!D700="","",名目付加価値!D700)</f>
        <v>133424.4835953</v>
      </c>
      <c r="E700" s="5">
        <f>IF(logVir!E700="","",名目付加価値!E700)</f>
        <v>114429.03070644999</v>
      </c>
      <c r="F700" s="5">
        <f>IF(logVir!F700="","",名目付加価値!F700)</f>
        <v>99969.520233048795</v>
      </c>
      <c r="G700" s="5">
        <f>IF(logVir!G700="","",名目付加価値!G700)</f>
        <v>101034.800768204</v>
      </c>
      <c r="I700" s="3">
        <v>23</v>
      </c>
      <c r="J700" s="3">
        <v>15</v>
      </c>
      <c r="K700" s="2">
        <f t="shared" si="73"/>
        <v>4.905742327010942E-3</v>
      </c>
      <c r="L700" s="2">
        <f t="shared" si="74"/>
        <v>3.7303647082213491E-3</v>
      </c>
      <c r="M700" s="2">
        <f t="shared" si="75"/>
        <v>3.2262352064364817E-3</v>
      </c>
      <c r="N700" s="2">
        <f t="shared" si="76"/>
        <v>2.9352906026981341E-3</v>
      </c>
      <c r="O700" s="2">
        <f t="shared" si="79"/>
        <v>2.8318518303040783E-3</v>
      </c>
    </row>
    <row r="701" spans="1:15" x14ac:dyDescent="0.55000000000000004">
      <c r="A701" s="3">
        <v>23</v>
      </c>
      <c r="B701" s="3">
        <v>16</v>
      </c>
      <c r="C701" s="5">
        <f>IF(logVir!C701="","",名目付加価値!C701)</f>
        <v>831222.38669564703</v>
      </c>
      <c r="D701" s="5">
        <f>IF(logVir!D701="","",名目付加価値!D701)</f>
        <v>941018.58056493499</v>
      </c>
      <c r="E701" s="5">
        <f>IF(logVir!E701="","",名目付加価値!E701)</f>
        <v>908544.48242400901</v>
      </c>
      <c r="F701" s="5">
        <f>IF(logVir!F701="","",名目付加価値!F701)</f>
        <v>941062.57187358395</v>
      </c>
      <c r="G701" s="5">
        <f>IF(logVir!G701="","",名目付加価値!G701)</f>
        <v>969562.29380163504</v>
      </c>
      <c r="I701" s="3">
        <v>23</v>
      </c>
      <c r="J701" s="3">
        <v>16</v>
      </c>
      <c r="K701" s="2">
        <f t="shared" si="73"/>
        <v>2.5672679080693019E-2</v>
      </c>
      <c r="L701" s="2">
        <f t="shared" si="74"/>
        <v>2.6309582830145853E-2</v>
      </c>
      <c r="M701" s="2">
        <f t="shared" si="75"/>
        <v>2.5615686663722898E-2</v>
      </c>
      <c r="N701" s="2">
        <f t="shared" si="76"/>
        <v>2.7631343206729581E-2</v>
      </c>
      <c r="O701" s="2">
        <f t="shared" si="79"/>
        <v>2.7175356762420107E-2</v>
      </c>
    </row>
    <row r="702" spans="1:15" x14ac:dyDescent="0.55000000000000004">
      <c r="A702" s="3">
        <v>23</v>
      </c>
      <c r="B702" s="3">
        <v>17</v>
      </c>
      <c r="C702" s="5">
        <f>IF(logVir!C702="","",名目付加価値!C702)</f>
        <v>844064.19287929405</v>
      </c>
      <c r="D702" s="5">
        <f>IF(logVir!D702="","",名目付加価値!D702)</f>
        <v>930648.71743603796</v>
      </c>
      <c r="E702" s="5">
        <f>IF(logVir!E702="","",名目付加価値!E702)</f>
        <v>992605.74560430297</v>
      </c>
      <c r="F702" s="5">
        <f>IF(logVir!F702="","",名目付加価値!F702)</f>
        <v>992632.20631612302</v>
      </c>
      <c r="G702" s="5">
        <f>IF(logVir!G702="","",名目付加価値!G702)</f>
        <v>704294.86526845198</v>
      </c>
      <c r="I702" s="3">
        <v>23</v>
      </c>
      <c r="J702" s="3">
        <v>17</v>
      </c>
      <c r="K702" s="2">
        <f t="shared" si="73"/>
        <v>2.6069304068477357E-2</v>
      </c>
      <c r="L702" s="2">
        <f t="shared" si="74"/>
        <v>2.601965574627977E-2</v>
      </c>
      <c r="M702" s="2">
        <f t="shared" si="75"/>
        <v>2.7985726898228706E-2</v>
      </c>
      <c r="N702" s="2">
        <f t="shared" si="76"/>
        <v>2.9145523358948829E-2</v>
      </c>
      <c r="O702" s="2">
        <f t="shared" si="79"/>
        <v>1.9740314110778086E-2</v>
      </c>
    </row>
    <row r="703" spans="1:15" x14ac:dyDescent="0.55000000000000004">
      <c r="A703" s="3">
        <v>23</v>
      </c>
      <c r="B703" s="3">
        <v>18</v>
      </c>
      <c r="C703" s="5">
        <f>IF(logVir!C703="","",名目付加価値!C703)</f>
        <v>1532475.3616325101</v>
      </c>
      <c r="D703" s="5">
        <f>IF(logVir!D703="","",名目付加価値!D703)</f>
        <v>1702552.45894751</v>
      </c>
      <c r="E703" s="5">
        <f>IF(logVir!E703="","",名目付加価値!E703)</f>
        <v>1714857.8932103999</v>
      </c>
      <c r="F703" s="5">
        <f>IF(logVir!F703="","",名目付加価値!F703)</f>
        <v>1768005.1348448601</v>
      </c>
      <c r="G703" s="5">
        <f>IF(logVir!G703="","",名目付加価値!G703)</f>
        <v>1842437.1629802799</v>
      </c>
      <c r="I703" s="3">
        <v>23</v>
      </c>
      <c r="J703" s="3">
        <v>18</v>
      </c>
      <c r="K703" s="2">
        <f t="shared" si="73"/>
        <v>4.7331194140065674E-2</v>
      </c>
      <c r="L703" s="2">
        <f t="shared" si="74"/>
        <v>4.7601020709342981E-2</v>
      </c>
      <c r="M703" s="2">
        <f t="shared" si="75"/>
        <v>4.8349049842987386E-2</v>
      </c>
      <c r="N703" s="2">
        <f t="shared" si="76"/>
        <v>5.1911911207877727E-2</v>
      </c>
      <c r="O703" s="2">
        <f t="shared" si="79"/>
        <v>5.1640712037192706E-2</v>
      </c>
    </row>
    <row r="704" spans="1:15" x14ac:dyDescent="0.55000000000000004">
      <c r="A704" s="3">
        <v>23</v>
      </c>
      <c r="B704" s="3">
        <v>19</v>
      </c>
      <c r="C704" s="5">
        <f>IF(logVir!C704="","",名目付加価値!C704)</f>
        <v>3303704.1864634599</v>
      </c>
      <c r="D704" s="5">
        <f>IF(logVir!D704="","",名目付加価値!D704)</f>
        <v>2858358.66810343</v>
      </c>
      <c r="E704" s="5">
        <f>IF(logVir!E704="","",名目付加価値!E704)</f>
        <v>2767861.4576511802</v>
      </c>
      <c r="F704" s="5">
        <f>IF(logVir!F704="","",名目付加価値!F704)</f>
        <v>2748340.6326834001</v>
      </c>
      <c r="G704" s="5">
        <f>IF(logVir!G704="","",名目付加価値!G704)</f>
        <v>3330556.5438617198</v>
      </c>
      <c r="I704" s="3">
        <v>23</v>
      </c>
      <c r="J704" s="3">
        <v>19</v>
      </c>
      <c r="K704" s="2">
        <f t="shared" si="73"/>
        <v>0.10203639689467783</v>
      </c>
      <c r="L704" s="2">
        <f t="shared" si="74"/>
        <v>7.9915769666934047E-2</v>
      </c>
      <c r="M704" s="2">
        <f t="shared" si="75"/>
        <v>7.8037645045869422E-2</v>
      </c>
      <c r="N704" s="2">
        <f t="shared" si="76"/>
        <v>8.0696380389971206E-2</v>
      </c>
      <c r="O704" s="2">
        <f t="shared" si="79"/>
        <v>9.3350435423773387E-2</v>
      </c>
    </row>
    <row r="705" spans="1:15" x14ac:dyDescent="0.55000000000000004">
      <c r="A705" s="3">
        <v>23</v>
      </c>
      <c r="B705" s="3">
        <v>20</v>
      </c>
      <c r="C705" s="5">
        <f>IF(logVir!C705="","",名目付加価値!C705)</f>
        <v>1437771.0728013201</v>
      </c>
      <c r="D705" s="5">
        <f>IF(logVir!D705="","",名目付加価値!D705)</f>
        <v>1777559.9682825799</v>
      </c>
      <c r="E705" s="5">
        <f>IF(logVir!E705="","",名目付加価値!E705)</f>
        <v>1759125.75599065</v>
      </c>
      <c r="F705" s="5">
        <f>IF(logVir!F705="","",名目付加価値!F705)</f>
        <v>1716589.9688150601</v>
      </c>
      <c r="G705" s="5">
        <f>IF(logVir!G705="","",名目付加価値!G705)</f>
        <v>1780140.8734178301</v>
      </c>
      <c r="I705" s="3">
        <v>23</v>
      </c>
      <c r="J705" s="3">
        <v>20</v>
      </c>
      <c r="K705" s="2">
        <f t="shared" si="73"/>
        <v>4.4406209378293815E-2</v>
      </c>
      <c r="L705" s="2">
        <f t="shared" si="74"/>
        <v>4.9698127313284032E-2</v>
      </c>
      <c r="M705" s="2">
        <f t="shared" si="75"/>
        <v>4.9597146908335436E-2</v>
      </c>
      <c r="N705" s="2">
        <f t="shared" si="76"/>
        <v>5.0402266534865237E-2</v>
      </c>
      <c r="O705" s="2">
        <f t="shared" si="79"/>
        <v>4.9894641769549893E-2</v>
      </c>
    </row>
    <row r="706" spans="1:15" x14ac:dyDescent="0.55000000000000004">
      <c r="A706" s="3">
        <v>23</v>
      </c>
      <c r="B706" s="3">
        <v>21</v>
      </c>
      <c r="C706" s="5">
        <f>IF(logVir!C706="","",名目付加価値!C706)</f>
        <v>1979446.67806172</v>
      </c>
      <c r="D706" s="5">
        <f>IF(logVir!D706="","",名目付加価値!D706)</f>
        <v>2177828.1123959702</v>
      </c>
      <c r="E706" s="5">
        <f>IF(logVir!E706="","",名目付加価値!E706)</f>
        <v>2282904.0335225798</v>
      </c>
      <c r="F706" s="5">
        <f>IF(logVir!F706="","",名目付加価値!F706)</f>
        <v>1663529.5393294501</v>
      </c>
      <c r="G706" s="5">
        <f>IF(logVir!G706="","",名目付加価値!G706)</f>
        <v>1914681.0497620101</v>
      </c>
      <c r="I706" s="3">
        <v>23</v>
      </c>
      <c r="J706" s="3">
        <v>21</v>
      </c>
      <c r="K706" s="2">
        <f t="shared" si="73"/>
        <v>6.113610525486167E-2</v>
      </c>
      <c r="L706" s="2">
        <f t="shared" si="74"/>
        <v>6.0889073070697075E-2</v>
      </c>
      <c r="M706" s="2">
        <f t="shared" si="75"/>
        <v>6.4364657468441222E-2</v>
      </c>
      <c r="N706" s="2">
        <f t="shared" si="76"/>
        <v>4.884431387408264E-2</v>
      </c>
      <c r="O706" s="2">
        <f t="shared" si="79"/>
        <v>5.3665598328407192E-2</v>
      </c>
    </row>
    <row r="707" spans="1:15" x14ac:dyDescent="0.55000000000000004">
      <c r="A707" s="3">
        <v>23</v>
      </c>
      <c r="B707" s="3">
        <v>22</v>
      </c>
      <c r="C707" s="5">
        <f>IF(logVir!C707="","",名目付加価値!C707)</f>
        <v>779986.78750367905</v>
      </c>
      <c r="D707" s="5">
        <f>IF(logVir!D707="","",名目付加価値!D707)</f>
        <v>718491.23106614104</v>
      </c>
      <c r="E707" s="5">
        <f>IF(logVir!E707="","",名目付加価値!E707)</f>
        <v>781705.41450284806</v>
      </c>
      <c r="F707" s="5">
        <f>IF(logVir!F707="","",名目付加価値!F707)</f>
        <v>518683.26242246199</v>
      </c>
      <c r="G707" s="5">
        <f>IF(logVir!G707="","",名目付加価値!G707)</f>
        <v>463819.58636193699</v>
      </c>
      <c r="I707" s="3">
        <v>23</v>
      </c>
      <c r="J707" s="3">
        <v>22</v>
      </c>
      <c r="K707" s="2">
        <f t="shared" si="73"/>
        <v>2.4090244443927121E-2</v>
      </c>
      <c r="L707" s="2">
        <f t="shared" si="74"/>
        <v>2.0088024771115223E-2</v>
      </c>
      <c r="M707" s="2">
        <f t="shared" si="75"/>
        <v>2.2039560361223582E-2</v>
      </c>
      <c r="N707" s="2">
        <f t="shared" si="76"/>
        <v>1.5229502976669744E-2</v>
      </c>
      <c r="O707" s="2">
        <f t="shared" si="79"/>
        <v>1.300015771380909E-2</v>
      </c>
    </row>
    <row r="708" spans="1:15" x14ac:dyDescent="0.55000000000000004">
      <c r="A708" s="3">
        <v>23</v>
      </c>
      <c r="B708" s="3">
        <v>23</v>
      </c>
      <c r="C708" s="5">
        <f>IF(logVir!C708="","",名目付加価値!C708)</f>
        <v>596287.41526179004</v>
      </c>
      <c r="D708" s="5">
        <f>IF(logVir!D708="","",名目付加価値!D708)</f>
        <v>585325.05951336096</v>
      </c>
      <c r="E708" s="5">
        <f>IF(logVir!E708="","",名目付加価値!E708)</f>
        <v>556807.537212</v>
      </c>
      <c r="F708" s="5">
        <f>IF(logVir!F708="","",名目付加価値!F708)</f>
        <v>582722.83179164003</v>
      </c>
      <c r="G708" s="5">
        <f>IF(logVir!G708="","",名目付加価値!G708)</f>
        <v>541670.15252158104</v>
      </c>
      <c r="I708" s="3">
        <v>23</v>
      </c>
      <c r="J708" s="3">
        <v>23</v>
      </c>
      <c r="K708" s="2">
        <f t="shared" ref="K708:K771" si="80">IF(C708="","",C708/SUMIF($A$4:$A$1460,$I708,C$4:C$1460))</f>
        <v>1.8416606310047587E-2</v>
      </c>
      <c r="L708" s="2">
        <f t="shared" ref="L708:L771" si="81">IF(D708="","",D708/SUMIF($A$4:$A$1460,$I708,D$4:D$1460))</f>
        <v>1.6364882111660033E-2</v>
      </c>
      <c r="M708" s="2">
        <f t="shared" ref="M708:M771" si="82">IF(E708="","",E708/SUMIF($A$4:$A$1460,$I708,E$4:E$1460))</f>
        <v>1.5698744179446143E-2</v>
      </c>
      <c r="N708" s="2">
        <f t="shared" ref="N708:N771" si="83">IF(F708="","",F708/SUMIF($A$4:$A$1460,$I708,F$4:F$1460))</f>
        <v>1.7109823555702005E-2</v>
      </c>
      <c r="O708" s="2">
        <f t="shared" ref="O708" si="84">IF(G708="","",G708/SUMIF($A$4:$A$1460,$I708,G$4:G$1460))</f>
        <v>1.5182190702374913E-2</v>
      </c>
    </row>
    <row r="709" spans="1:15" x14ac:dyDescent="0.55000000000000004">
      <c r="A709" s="3">
        <v>23</v>
      </c>
      <c r="B709" s="3">
        <v>24</v>
      </c>
      <c r="C709" s="5">
        <f>IF(logVir!C709="","",名目付加価値!C709)</f>
        <v>622223.95430447999</v>
      </c>
      <c r="D709" s="5">
        <f>IF(logVir!D709="","",名目付加価値!D709)</f>
        <v>629800.52213159995</v>
      </c>
      <c r="E709" s="5">
        <f>IF(logVir!E709="","",名目付加価値!E709)</f>
        <v>728034.28348692704</v>
      </c>
      <c r="F709" s="5">
        <f>IF(logVir!F709="","",名目付加価値!F709)</f>
        <v>694990.81097950495</v>
      </c>
      <c r="G709" s="5">
        <f>IF(logVir!G709="","",名目付加価値!G709)</f>
        <v>665839.51402391703</v>
      </c>
      <c r="I709" s="3">
        <v>23</v>
      </c>
      <c r="J709" s="3">
        <v>24</v>
      </c>
      <c r="K709" s="2">
        <f t="shared" si="80"/>
        <v>1.9217668040295052E-2</v>
      </c>
      <c r="L709" s="2">
        <f t="shared" si="81"/>
        <v>1.7608354761223587E-2</v>
      </c>
      <c r="M709" s="2">
        <f t="shared" si="82"/>
        <v>2.0526345651775999E-2</v>
      </c>
      <c r="N709" s="2">
        <f t="shared" si="83"/>
        <v>2.0406219732514982E-2</v>
      </c>
      <c r="O709" s="2">
        <f t="shared" ref="O709:O740" si="85">IF(G709="","",G709/SUMIF($A$4:$A$1460,$I709,G$4:G$1460))</f>
        <v>1.8662469091251965E-2</v>
      </c>
    </row>
    <row r="710" spans="1:15" x14ac:dyDescent="0.55000000000000004">
      <c r="A710" s="3">
        <v>23</v>
      </c>
      <c r="B710" s="3">
        <v>25</v>
      </c>
      <c r="C710" s="5">
        <f>IF(logVir!C710="","",名目付加価値!C710)</f>
        <v>1197331.54635004</v>
      </c>
      <c r="D710" s="5">
        <f>IF(logVir!D710="","",名目付加価値!D710)</f>
        <v>1142985.8526878101</v>
      </c>
      <c r="E710" s="5">
        <f>IF(logVir!E710="","",名目付加価値!E710)</f>
        <v>1150498.8041164901</v>
      </c>
      <c r="F710" s="5">
        <f>IF(logVir!F710="","",名目付加価値!F710)</f>
        <v>1170439.0430161599</v>
      </c>
      <c r="G710" s="5">
        <f>IF(logVir!G710="","",名目付加価値!G710)</f>
        <v>1272048.5389587299</v>
      </c>
      <c r="I710" s="3">
        <v>23</v>
      </c>
      <c r="J710" s="3">
        <v>25</v>
      </c>
      <c r="K710" s="2">
        <f t="shared" si="80"/>
        <v>3.6980125938173881E-2</v>
      </c>
      <c r="L710" s="2">
        <f t="shared" si="81"/>
        <v>3.1956309456633247E-2</v>
      </c>
      <c r="M710" s="2">
        <f t="shared" si="82"/>
        <v>3.2437395684366911E-2</v>
      </c>
      <c r="N710" s="2">
        <f t="shared" si="83"/>
        <v>3.4366261996529694E-2</v>
      </c>
      <c r="O710" s="2">
        <f t="shared" si="85"/>
        <v>3.5653586248467664E-2</v>
      </c>
    </row>
    <row r="711" spans="1:15" x14ac:dyDescent="0.55000000000000004">
      <c r="A711" s="3">
        <v>23</v>
      </c>
      <c r="B711" s="3">
        <v>26</v>
      </c>
      <c r="C711" s="5">
        <f>IF(logVir!C711="","",名目付加価値!C711)</f>
        <v>1004216.52032091</v>
      </c>
      <c r="D711" s="5">
        <f>IF(logVir!D711="","",名目付加価値!D711)</f>
        <v>1213607.6550017199</v>
      </c>
      <c r="E711" s="5">
        <f>IF(logVir!E711="","",名目付加価値!E711)</f>
        <v>1255678.6687167</v>
      </c>
      <c r="F711" s="5">
        <f>IF(logVir!F711="","",名目付加価値!F711)</f>
        <v>1267826.22392551</v>
      </c>
      <c r="G711" s="5">
        <f>IF(logVir!G711="","",名目付加価値!G711)</f>
        <v>1263049.1000091501</v>
      </c>
      <c r="I711" s="3">
        <v>23</v>
      </c>
      <c r="J711" s="3">
        <v>26</v>
      </c>
      <c r="K711" s="2">
        <f t="shared" si="80"/>
        <v>3.1015681081708737E-2</v>
      </c>
      <c r="L711" s="2">
        <f t="shared" si="81"/>
        <v>3.3930797735575134E-2</v>
      </c>
      <c r="M711" s="2">
        <f t="shared" si="82"/>
        <v>3.5402858033269709E-2</v>
      </c>
      <c r="N711" s="2">
        <f t="shared" si="83"/>
        <v>3.7225730325277123E-2</v>
      </c>
      <c r="O711" s="2">
        <f t="shared" si="85"/>
        <v>3.540134565941018E-2</v>
      </c>
    </row>
    <row r="712" spans="1:15" x14ac:dyDescent="0.55000000000000004">
      <c r="A712" s="3">
        <v>23</v>
      </c>
      <c r="B712" s="3">
        <v>27</v>
      </c>
      <c r="C712" s="5">
        <f>IF(logVir!C712="","",名目付加価値!C712)</f>
        <v>2237484.5016977899</v>
      </c>
      <c r="D712" s="5">
        <f>IF(logVir!D712="","",名目付加価値!D712)</f>
        <v>2558664.55295503</v>
      </c>
      <c r="E712" s="5">
        <f>IF(logVir!E712="","",名目付加価値!E712)</f>
        <v>2828624.5042647598</v>
      </c>
      <c r="F712" s="5">
        <f>IF(logVir!F712="","",名目付加価値!F712)</f>
        <v>2928743.3899619598</v>
      </c>
      <c r="G712" s="5">
        <f>IF(logVir!G712="","",名目付加価値!G712)</f>
        <v>3143631.10695939</v>
      </c>
      <c r="I712" s="3">
        <v>23</v>
      </c>
      <c r="J712" s="3">
        <v>27</v>
      </c>
      <c r="K712" s="2">
        <f t="shared" si="80"/>
        <v>6.9105720057013126E-2</v>
      </c>
      <c r="L712" s="2">
        <f t="shared" si="81"/>
        <v>7.1536735172768706E-2</v>
      </c>
      <c r="M712" s="2">
        <f t="shared" si="82"/>
        <v>7.9750810656246479E-2</v>
      </c>
      <c r="N712" s="2">
        <f t="shared" si="83"/>
        <v>8.5993340072343771E-2</v>
      </c>
      <c r="O712" s="2">
        <f t="shared" si="85"/>
        <v>8.8111199669385284E-2</v>
      </c>
    </row>
    <row r="713" spans="1:15" x14ac:dyDescent="0.55000000000000004">
      <c r="A713" s="3">
        <v>23</v>
      </c>
      <c r="B713" s="3">
        <v>28</v>
      </c>
      <c r="C713" s="5">
        <f>IF(logVir!C713="","",名目付加価値!C713)</f>
        <v>1166436.42900677</v>
      </c>
      <c r="D713" s="5">
        <f>IF(logVir!D713="","",名目付加価値!D713)</f>
        <v>1209204.43561414</v>
      </c>
      <c r="E713" s="5">
        <f>IF(logVir!E713="","",名目付加価値!E713)</f>
        <v>1266845.90827579</v>
      </c>
      <c r="F713" s="5">
        <f>IF(logVir!F713="","",名目付加価値!F713)</f>
        <v>1252542.79108927</v>
      </c>
      <c r="G713" s="5">
        <f>IF(logVir!G713="","",名目付加価値!G713)</f>
        <v>1287850.0802235401</v>
      </c>
      <c r="I713" s="3">
        <v>23</v>
      </c>
      <c r="J713" s="3">
        <v>28</v>
      </c>
      <c r="K713" s="2">
        <f t="shared" si="80"/>
        <v>3.6025916276103576E-2</v>
      </c>
      <c r="L713" s="2">
        <f t="shared" si="81"/>
        <v>3.3807689788942143E-2</v>
      </c>
      <c r="M713" s="2">
        <f t="shared" si="82"/>
        <v>3.5717709441184464E-2</v>
      </c>
      <c r="N713" s="2">
        <f t="shared" si="83"/>
        <v>3.6776980379527632E-2</v>
      </c>
      <c r="O713" s="2">
        <f t="shared" si="85"/>
        <v>3.6096479422029107E-2</v>
      </c>
    </row>
    <row r="714" spans="1:15" x14ac:dyDescent="0.55000000000000004">
      <c r="A714" s="3">
        <v>23</v>
      </c>
      <c r="B714" s="3">
        <v>29</v>
      </c>
      <c r="C714" s="5">
        <f>IF(logVir!C714="","",名目付加価値!C714)</f>
        <v>1060777.5101305</v>
      </c>
      <c r="D714" s="5">
        <f>IF(logVir!D714="","",名目付加価値!D714)</f>
        <v>1078416.59852775</v>
      </c>
      <c r="E714" s="5">
        <f>IF(logVir!E714="","",名目付加価値!E714)</f>
        <v>1090453.66104183</v>
      </c>
      <c r="F714" s="5">
        <f>IF(logVir!F714="","",名目付加価値!F714)</f>
        <v>1103835.1099895199</v>
      </c>
      <c r="G714" s="5">
        <f>IF(logVir!G714="","",名目付加価値!G714)</f>
        <v>1123954.84533724</v>
      </c>
      <c r="I714" s="3">
        <v>23</v>
      </c>
      <c r="J714" s="3">
        <v>29</v>
      </c>
      <c r="K714" s="2">
        <f t="shared" si="80"/>
        <v>3.276259281448865E-2</v>
      </c>
      <c r="L714" s="2">
        <f t="shared" si="81"/>
        <v>3.0151042083926341E-2</v>
      </c>
      <c r="M714" s="2">
        <f t="shared" si="82"/>
        <v>3.0744470791382872E-2</v>
      </c>
      <c r="N714" s="2">
        <f t="shared" si="83"/>
        <v>3.241064694246043E-2</v>
      </c>
      <c r="O714" s="2">
        <f t="shared" si="85"/>
        <v>3.150274521003521E-2</v>
      </c>
    </row>
    <row r="715" spans="1:15" x14ac:dyDescent="0.55000000000000004">
      <c r="A715" s="3">
        <v>23</v>
      </c>
      <c r="B715" s="3">
        <v>30</v>
      </c>
      <c r="C715" s="5">
        <f>IF(logVir!C715="","",名目付加価値!C715)</f>
        <v>1725505.61802047</v>
      </c>
      <c r="D715" s="5">
        <f>IF(logVir!D715="","",名目付加価値!D715)</f>
        <v>2059522.4102066299</v>
      </c>
      <c r="E715" s="5">
        <f>IF(logVir!E715="","",名目付加価値!E715)</f>
        <v>2261939.0014236001</v>
      </c>
      <c r="F715" s="5">
        <f>IF(logVir!F715="","",名目付加価値!F715)</f>
        <v>2321532.7897598399</v>
      </c>
      <c r="G715" s="5">
        <f>IF(logVir!G715="","",名目付加価値!G715)</f>
        <v>2454048.5721279499</v>
      </c>
      <c r="I715" s="3">
        <v>23</v>
      </c>
      <c r="J715" s="3">
        <v>30</v>
      </c>
      <c r="K715" s="2">
        <f t="shared" si="80"/>
        <v>5.3293020847851987E-2</v>
      </c>
      <c r="L715" s="2">
        <f t="shared" si="81"/>
        <v>5.7581408657566779E-2</v>
      </c>
      <c r="M715" s="2">
        <f t="shared" si="82"/>
        <v>6.377356511849977E-2</v>
      </c>
      <c r="N715" s="2">
        <f t="shared" si="83"/>
        <v>6.8164510200228873E-2</v>
      </c>
      <c r="O715" s="2">
        <f t="shared" si="85"/>
        <v>6.878324980893788E-2</v>
      </c>
    </row>
    <row r="716" spans="1:15" x14ac:dyDescent="0.55000000000000004">
      <c r="A716" s="3">
        <v>23</v>
      </c>
      <c r="B716" s="3">
        <v>31</v>
      </c>
      <c r="C716" s="5">
        <f>IF(logVir!C716="","",名目付加価値!C716)</f>
        <v>1339715.00178615</v>
      </c>
      <c r="D716" s="5">
        <f>IF(logVir!D716="","",名目付加価値!D716)</f>
        <v>1249584.2107851801</v>
      </c>
      <c r="E716" s="5">
        <f>IF(logVir!E716="","",名目付加価値!E716)</f>
        <v>1275814.2074104601</v>
      </c>
      <c r="F716" s="5">
        <f>IF(logVir!F716="","",名目付加価値!F716)</f>
        <v>1157243.7913144701</v>
      </c>
      <c r="G716" s="5">
        <f>IF(logVir!G716="","",名目付加価値!G716)</f>
        <v>1243006.9561389701</v>
      </c>
      <c r="I716" s="3">
        <v>23</v>
      </c>
      <c r="J716" s="3">
        <v>31</v>
      </c>
      <c r="K716" s="2">
        <f t="shared" si="80"/>
        <v>4.1377703308945323E-2</v>
      </c>
      <c r="L716" s="2">
        <f t="shared" si="81"/>
        <v>3.4936652661160202E-2</v>
      </c>
      <c r="M716" s="2">
        <f t="shared" si="82"/>
        <v>3.5970563478586487E-2</v>
      </c>
      <c r="N716" s="2">
        <f t="shared" si="83"/>
        <v>3.3978824923410658E-2</v>
      </c>
      <c r="O716" s="2">
        <f t="shared" si="85"/>
        <v>3.4839594843152334E-2</v>
      </c>
    </row>
    <row r="717" spans="1:15" x14ac:dyDescent="0.55000000000000004">
      <c r="A717" s="3">
        <v>24</v>
      </c>
      <c r="B717" s="3">
        <v>1</v>
      </c>
      <c r="C717" s="5">
        <f>IF(logVir!C717="","",名目付加価値!C717)</f>
        <v>91329.443783630297</v>
      </c>
      <c r="D717" s="5">
        <f>IF(logVir!D717="","",名目付加価値!D717)</f>
        <v>89766.482137617</v>
      </c>
      <c r="E717" s="5">
        <f>IF(logVir!E717="","",名目付加価値!E717)</f>
        <v>89221.871983117802</v>
      </c>
      <c r="F717" s="5">
        <f>IF(logVir!F717="","",名目付加価値!F717)</f>
        <v>85001.877572366197</v>
      </c>
      <c r="G717" s="5">
        <f>IF(logVir!G717="","",名目付加価値!G717)</f>
        <v>78839.915912355107</v>
      </c>
      <c r="I717" s="3">
        <v>24</v>
      </c>
      <c r="J717" s="3">
        <v>1</v>
      </c>
      <c r="K717" s="2">
        <f t="shared" si="80"/>
        <v>1.285772708049914E-2</v>
      </c>
      <c r="L717" s="2">
        <f t="shared" si="81"/>
        <v>1.2534439577895528E-2</v>
      </c>
      <c r="M717" s="2">
        <f t="shared" si="82"/>
        <v>1.1912122025944294E-2</v>
      </c>
      <c r="N717" s="2">
        <f t="shared" si="83"/>
        <v>1.1507311901606409E-2</v>
      </c>
      <c r="O717" s="2">
        <f t="shared" si="85"/>
        <v>1.0723942618178129E-2</v>
      </c>
    </row>
    <row r="718" spans="1:15" x14ac:dyDescent="0.55000000000000004">
      <c r="A718" s="3">
        <v>24</v>
      </c>
      <c r="B718" s="3">
        <v>2</v>
      </c>
      <c r="C718" s="5">
        <f>IF(logVir!C718="","",名目付加価値!C718)</f>
        <v>5399.4811373367802</v>
      </c>
      <c r="D718" s="5">
        <f>IF(logVir!D718="","",名目付加価値!D718)</f>
        <v>8239.9679482581596</v>
      </c>
      <c r="E718" s="5">
        <f>IF(logVir!E718="","",名目付加価値!E718)</f>
        <v>7315.1871132290798</v>
      </c>
      <c r="F718" s="5">
        <f>IF(logVir!F718="","",名目付加価値!F718)</f>
        <v>7365.9904928301003</v>
      </c>
      <c r="G718" s="5">
        <f>IF(logVir!G718="","",名目付加価値!G718)</f>
        <v>8055.5197526751499</v>
      </c>
      <c r="I718" s="3">
        <v>24</v>
      </c>
      <c r="J718" s="3">
        <v>2</v>
      </c>
      <c r="K718" s="2">
        <f t="shared" si="80"/>
        <v>7.6016071010631746E-4</v>
      </c>
      <c r="L718" s="2">
        <f t="shared" si="81"/>
        <v>1.1505784554740434E-3</v>
      </c>
      <c r="M718" s="2">
        <f t="shared" si="82"/>
        <v>9.766596418408274E-4</v>
      </c>
      <c r="N718" s="2">
        <f t="shared" si="83"/>
        <v>9.9718679735163324E-4</v>
      </c>
      <c r="O718" s="2">
        <f t="shared" si="85"/>
        <v>1.0957258209575407E-3</v>
      </c>
    </row>
    <row r="719" spans="1:15" x14ac:dyDescent="0.55000000000000004">
      <c r="A719" s="3">
        <v>24</v>
      </c>
      <c r="B719" s="3">
        <v>3</v>
      </c>
      <c r="C719" s="5">
        <f>IF(logVir!C719="","",名目付加価値!C719)</f>
        <v>141581.47106631601</v>
      </c>
      <c r="D719" s="5">
        <f>IF(logVir!D719="","",名目付加価値!D719)</f>
        <v>148508.50771227101</v>
      </c>
      <c r="E719" s="5">
        <f>IF(logVir!E719="","",名目付加価値!E719)</f>
        <v>183074.24771413699</v>
      </c>
      <c r="F719" s="5">
        <f>IF(logVir!F719="","",名目付加価値!F719)</f>
        <v>189219.070095239</v>
      </c>
      <c r="G719" s="5">
        <f>IF(logVir!G719="","",名目付加価値!G719)</f>
        <v>173534.58121616201</v>
      </c>
      <c r="I719" s="3">
        <v>24</v>
      </c>
      <c r="J719" s="3">
        <v>3</v>
      </c>
      <c r="K719" s="2">
        <f t="shared" si="80"/>
        <v>1.9932409956848595E-2</v>
      </c>
      <c r="L719" s="2">
        <f t="shared" si="81"/>
        <v>2.073681481545812E-2</v>
      </c>
      <c r="M719" s="2">
        <f t="shared" si="82"/>
        <v>2.4442468310812798E-2</v>
      </c>
      <c r="N719" s="2">
        <f t="shared" si="83"/>
        <v>2.5615938371056725E-2</v>
      </c>
      <c r="O719" s="2">
        <f t="shared" si="85"/>
        <v>2.360447585079245E-2</v>
      </c>
    </row>
    <row r="720" spans="1:15" x14ac:dyDescent="0.55000000000000004">
      <c r="A720" s="3">
        <v>24</v>
      </c>
      <c r="B720" s="3">
        <v>4</v>
      </c>
      <c r="C720" s="5">
        <f>IF(logVir!C720="","",名目付加価値!C720)</f>
        <v>9138.8129504448007</v>
      </c>
      <c r="D720" s="5">
        <f>IF(logVir!D720="","",名目付加価値!D720)</f>
        <v>16707.3407032629</v>
      </c>
      <c r="E720" s="5">
        <f>IF(logVir!E720="","",名目付加価値!E720)</f>
        <v>11446.217691042601</v>
      </c>
      <c r="F720" s="5">
        <f>IF(logVir!F720="","",名目付加価値!F720)</f>
        <v>16283.751674057299</v>
      </c>
      <c r="G720" s="5">
        <f>IF(logVir!G720="","",名目付加価値!G720)</f>
        <v>13170.7924239944</v>
      </c>
      <c r="I720" s="3">
        <v>24</v>
      </c>
      <c r="J720" s="3">
        <v>4</v>
      </c>
      <c r="K720" s="2">
        <f t="shared" si="80"/>
        <v>1.2865989092732391E-3</v>
      </c>
      <c r="L720" s="2">
        <f t="shared" si="81"/>
        <v>2.3329103198153102E-3</v>
      </c>
      <c r="M720" s="2">
        <f t="shared" si="82"/>
        <v>1.5281986226092763E-3</v>
      </c>
      <c r="N720" s="2">
        <f t="shared" si="83"/>
        <v>2.2044478874264318E-3</v>
      </c>
      <c r="O720" s="2">
        <f t="shared" si="85"/>
        <v>1.7915141151072286E-3</v>
      </c>
    </row>
    <row r="721" spans="1:15" x14ac:dyDescent="0.55000000000000004">
      <c r="A721" s="3">
        <v>24</v>
      </c>
      <c r="B721" s="3">
        <v>5</v>
      </c>
      <c r="C721" s="5">
        <f>IF(logVir!C721="","",名目付加価値!C721)</f>
        <v>21528.798082935999</v>
      </c>
      <c r="D721" s="5">
        <f>IF(logVir!D721="","",名目付加価値!D721)</f>
        <v>24176.5675394879</v>
      </c>
      <c r="E721" s="5">
        <f>IF(logVir!E721="","",名目付加価値!E721)</f>
        <v>23959.082885898599</v>
      </c>
      <c r="F721" s="5">
        <f>IF(logVir!F721="","",名目付加価値!F721)</f>
        <v>21906.384300544101</v>
      </c>
      <c r="G721" s="5">
        <f>IF(logVir!G721="","",名目付加価値!G721)</f>
        <v>22172.20715767</v>
      </c>
      <c r="I721" s="3">
        <v>24</v>
      </c>
      <c r="J721" s="3">
        <v>5</v>
      </c>
      <c r="K721" s="2">
        <f t="shared" si="80"/>
        <v>3.0309109379595199E-3</v>
      </c>
      <c r="L721" s="2">
        <f t="shared" si="81"/>
        <v>3.375867225809793E-3</v>
      </c>
      <c r="M721" s="2">
        <f t="shared" si="82"/>
        <v>3.1988066672770615E-3</v>
      </c>
      <c r="N721" s="2">
        <f t="shared" si="83"/>
        <v>2.9656238659928895E-3</v>
      </c>
      <c r="O721" s="2">
        <f t="shared" si="85"/>
        <v>3.0159022181294546E-3</v>
      </c>
    </row>
    <row r="722" spans="1:15" x14ac:dyDescent="0.55000000000000004">
      <c r="A722" s="3">
        <v>24</v>
      </c>
      <c r="B722" s="3">
        <v>6</v>
      </c>
      <c r="C722" s="5">
        <f>IF(logVir!C722="","",名目付加価値!C722)</f>
        <v>550516.58533685701</v>
      </c>
      <c r="D722" s="5">
        <f>IF(logVir!D722="","",名目付加価値!D722)</f>
        <v>639184.68040473899</v>
      </c>
      <c r="E722" s="5">
        <f>IF(logVir!E722="","",名目付加価値!E722)</f>
        <v>644763.99894579104</v>
      </c>
      <c r="F722" s="5">
        <f>IF(logVir!F722="","",名目付加価値!F722)</f>
        <v>823348.21189972095</v>
      </c>
      <c r="G722" s="5">
        <f>IF(logVir!G722="","",名目付加価値!G722)</f>
        <v>534731.01152331405</v>
      </c>
      <c r="I722" s="3">
        <v>24</v>
      </c>
      <c r="J722" s="3">
        <v>6</v>
      </c>
      <c r="K722" s="2">
        <f t="shared" si="80"/>
        <v>7.7503943025418257E-2</v>
      </c>
      <c r="L722" s="2">
        <f t="shared" si="81"/>
        <v>8.9251818327547888E-2</v>
      </c>
      <c r="M722" s="2">
        <f t="shared" si="82"/>
        <v>8.6083235676016251E-2</v>
      </c>
      <c r="N722" s="2">
        <f t="shared" si="83"/>
        <v>0.11146253410571896</v>
      </c>
      <c r="O722" s="2">
        <f t="shared" si="85"/>
        <v>7.2735043123475965E-2</v>
      </c>
    </row>
    <row r="723" spans="1:15" x14ac:dyDescent="0.55000000000000004">
      <c r="A723" s="3">
        <v>24</v>
      </c>
      <c r="B723" s="3">
        <v>7</v>
      </c>
      <c r="C723" s="5">
        <f>IF(logVir!C723="","",名目付加価値!C723)</f>
        <v>114272.61864077501</v>
      </c>
      <c r="D723" s="5">
        <f>IF(logVir!D723="","",名目付加価値!D723)</f>
        <v>89238.486537370394</v>
      </c>
      <c r="E723" s="5">
        <f>IF(logVir!E723="","",名目付加価値!E723)</f>
        <v>112008.66274584099</v>
      </c>
      <c r="F723" s="5">
        <f>IF(logVir!F723="","",名目付加価値!F723)</f>
        <v>99146.203478578798</v>
      </c>
      <c r="G723" s="5">
        <f>IF(logVir!G723="","",名目付加価値!G723)</f>
        <v>91407.694499946694</v>
      </c>
      <c r="I723" s="3">
        <v>24</v>
      </c>
      <c r="J723" s="3">
        <v>7</v>
      </c>
      <c r="K723" s="2">
        <f t="shared" si="80"/>
        <v>1.6087759679539352E-2</v>
      </c>
      <c r="L723" s="2">
        <f t="shared" si="81"/>
        <v>1.2460713519002636E-2</v>
      </c>
      <c r="M723" s="2">
        <f t="shared" si="82"/>
        <v>1.4954414527905914E-2</v>
      </c>
      <c r="N723" s="2">
        <f t="shared" si="83"/>
        <v>1.342213042667007E-2</v>
      </c>
      <c r="O723" s="2">
        <f t="shared" si="85"/>
        <v>1.2433433741445283E-2</v>
      </c>
    </row>
    <row r="724" spans="1:15" x14ac:dyDescent="0.55000000000000004">
      <c r="A724" s="3">
        <v>24</v>
      </c>
      <c r="B724" s="3">
        <v>8</v>
      </c>
      <c r="C724" s="5">
        <f>IF(logVir!C724="","",名目付加価値!C724)</f>
        <v>126386.01142735301</v>
      </c>
      <c r="D724" s="5">
        <f>IF(logVir!D724="","",名目付加価値!D724)</f>
        <v>109844.548030563</v>
      </c>
      <c r="E724" s="5">
        <f>IF(logVir!E724="","",名目付加価値!E724)</f>
        <v>139805.35184359</v>
      </c>
      <c r="F724" s="5">
        <f>IF(logVir!F724="","",名目付加価値!F724)</f>
        <v>147374.03985432599</v>
      </c>
      <c r="G724" s="5">
        <f>IF(logVir!G724="","",名目付加価値!G724)</f>
        <v>145597.04311341001</v>
      </c>
      <c r="I724" s="3">
        <v>24</v>
      </c>
      <c r="J724" s="3">
        <v>8</v>
      </c>
      <c r="K724" s="2">
        <f t="shared" si="80"/>
        <v>1.7793131923321957E-2</v>
      </c>
      <c r="L724" s="2">
        <f t="shared" si="81"/>
        <v>1.5338017236094462E-2</v>
      </c>
      <c r="M724" s="2">
        <f t="shared" si="82"/>
        <v>1.8665584727431368E-2</v>
      </c>
      <c r="N724" s="2">
        <f t="shared" si="83"/>
        <v>1.9951077449550679E-2</v>
      </c>
      <c r="O724" s="2">
        <f t="shared" si="85"/>
        <v>1.980436328040186E-2</v>
      </c>
    </row>
    <row r="725" spans="1:15" x14ac:dyDescent="0.55000000000000004">
      <c r="A725" s="3">
        <v>24</v>
      </c>
      <c r="B725" s="3">
        <v>9</v>
      </c>
      <c r="C725" s="5">
        <f>IF(logVir!C725="","",名目付加価値!C725)</f>
        <v>89740.239615760394</v>
      </c>
      <c r="D725" s="5">
        <f>IF(logVir!D725="","",名目付加価値!D725)</f>
        <v>144694.21486200899</v>
      </c>
      <c r="E725" s="5">
        <f>IF(logVir!E725="","",名目付加価値!E725)</f>
        <v>140537.21429616099</v>
      </c>
      <c r="F725" s="5">
        <f>IF(logVir!F725="","",名目付加価値!F725)</f>
        <v>130323.12692581399</v>
      </c>
      <c r="G725" s="5">
        <f>IF(logVir!G725="","",名目付加価値!G725)</f>
        <v>136570.22807789801</v>
      </c>
      <c r="I725" s="3">
        <v>24</v>
      </c>
      <c r="J725" s="3">
        <v>9</v>
      </c>
      <c r="K725" s="2">
        <f t="shared" si="80"/>
        <v>1.2633992514524201E-2</v>
      </c>
      <c r="L725" s="2">
        <f t="shared" si="81"/>
        <v>2.0204210416516512E-2</v>
      </c>
      <c r="M725" s="2">
        <f t="shared" si="82"/>
        <v>1.8763296584932879E-2</v>
      </c>
      <c r="N725" s="2">
        <f t="shared" si="83"/>
        <v>1.7642773458165575E-2</v>
      </c>
      <c r="O725" s="2">
        <f t="shared" si="85"/>
        <v>1.8576520184103378E-2</v>
      </c>
    </row>
    <row r="726" spans="1:15" x14ac:dyDescent="0.55000000000000004">
      <c r="A726" s="3">
        <v>24</v>
      </c>
      <c r="B726" s="3">
        <v>10</v>
      </c>
      <c r="C726" s="5">
        <f>IF(logVir!C726="","",名目付加価値!C726)</f>
        <v>274809.853826618</v>
      </c>
      <c r="D726" s="5">
        <f>IF(logVir!D726="","",名目付加価値!D726)</f>
        <v>292719.44965976803</v>
      </c>
      <c r="E726" s="5">
        <f>IF(logVir!E726="","",名目付加価値!E726)</f>
        <v>320103.56892245502</v>
      </c>
      <c r="F726" s="5">
        <f>IF(logVir!F726="","",名目付加価値!F726)</f>
        <v>279422.91457727202</v>
      </c>
      <c r="G726" s="5">
        <f>IF(logVir!G726="","",名目付加価値!G726)</f>
        <v>313581.62657724897</v>
      </c>
      <c r="I726" s="3">
        <v>24</v>
      </c>
      <c r="J726" s="3">
        <v>10</v>
      </c>
      <c r="K726" s="2">
        <f t="shared" si="80"/>
        <v>3.8688838485709039E-2</v>
      </c>
      <c r="L726" s="2">
        <f t="shared" si="81"/>
        <v>4.0873543973911103E-2</v>
      </c>
      <c r="M726" s="2">
        <f t="shared" si="82"/>
        <v>4.2737421768801888E-2</v>
      </c>
      <c r="N726" s="2">
        <f t="shared" si="83"/>
        <v>3.7827477725526269E-2</v>
      </c>
      <c r="O726" s="2">
        <f t="shared" si="85"/>
        <v>4.2653918774695009E-2</v>
      </c>
    </row>
    <row r="727" spans="1:15" x14ac:dyDescent="0.55000000000000004">
      <c r="A727" s="3">
        <v>24</v>
      </c>
      <c r="B727" s="3">
        <v>11</v>
      </c>
      <c r="C727" s="5">
        <f>IF(logVir!C727="","",名目付加価値!C727)</f>
        <v>745371.58961843001</v>
      </c>
      <c r="D727" s="5">
        <f>IF(logVir!D727="","",名目付加価値!D727)</f>
        <v>359253.48966091301</v>
      </c>
      <c r="E727" s="5">
        <f>IF(logVir!E727="","",名目付加価値!E727)</f>
        <v>373421.46881281899</v>
      </c>
      <c r="F727" s="5">
        <f>IF(logVir!F727="","",名目付加価値!F727)</f>
        <v>372493.068990862</v>
      </c>
      <c r="G727" s="5">
        <f>IF(logVir!G727="","",名目付加価値!G727)</f>
        <v>570099.476051106</v>
      </c>
      <c r="I727" s="3">
        <v>24</v>
      </c>
      <c r="J727" s="3">
        <v>11</v>
      </c>
      <c r="K727" s="2">
        <f t="shared" si="80"/>
        <v>0.10493641563805688</v>
      </c>
      <c r="L727" s="2">
        <f t="shared" si="81"/>
        <v>5.0163948191702758E-2</v>
      </c>
      <c r="M727" s="2">
        <f t="shared" si="82"/>
        <v>4.985596025655379E-2</v>
      </c>
      <c r="N727" s="2">
        <f t="shared" si="83"/>
        <v>5.04270499485759E-2</v>
      </c>
      <c r="O727" s="2">
        <f t="shared" si="85"/>
        <v>7.7545923243017928E-2</v>
      </c>
    </row>
    <row r="728" spans="1:15" x14ac:dyDescent="0.55000000000000004">
      <c r="A728" s="3">
        <v>24</v>
      </c>
      <c r="B728" s="3">
        <v>12</v>
      </c>
      <c r="C728" s="5">
        <f>IF(logVir!C728="","",名目付加価値!C728)</f>
        <v>78275.029288195394</v>
      </c>
      <c r="D728" s="5">
        <f>IF(logVir!D728="","",名目付加価値!D728)</f>
        <v>127868.50282273001</v>
      </c>
      <c r="E728" s="5">
        <f>IF(logVir!E728="","",名目付加価値!E728)</f>
        <v>193011.59923135399</v>
      </c>
      <c r="F728" s="5">
        <f>IF(logVir!F728="","",名目付加価値!F728)</f>
        <v>204042.606236983</v>
      </c>
      <c r="G728" s="5">
        <f>IF(logVir!G728="","",名目付加価値!G728)</f>
        <v>219480.35725065399</v>
      </c>
      <c r="I728" s="3">
        <v>24</v>
      </c>
      <c r="J728" s="3">
        <v>12</v>
      </c>
      <c r="K728" s="2">
        <f t="shared" si="80"/>
        <v>1.1019874008978529E-2</v>
      </c>
      <c r="L728" s="2">
        <f t="shared" si="81"/>
        <v>1.7854771451223331E-2</v>
      </c>
      <c r="M728" s="2">
        <f t="shared" si="82"/>
        <v>2.5769216352035135E-2</v>
      </c>
      <c r="N728" s="2">
        <f t="shared" si="83"/>
        <v>2.7622706441827412E-2</v>
      </c>
      <c r="O728" s="2">
        <f t="shared" si="85"/>
        <v>2.9854100295969476E-2</v>
      </c>
    </row>
    <row r="729" spans="1:15" x14ac:dyDescent="0.55000000000000004">
      <c r="A729" s="3">
        <v>24</v>
      </c>
      <c r="B729" s="3">
        <v>13</v>
      </c>
      <c r="C729" s="5">
        <f>IF(logVir!C729="","",名目付加価値!C729)</f>
        <v>105628.966354013</v>
      </c>
      <c r="D729" s="5">
        <f>IF(logVir!D729="","",名目付加価値!D729)</f>
        <v>54662.208607220397</v>
      </c>
      <c r="E729" s="5">
        <f>IF(logVir!E729="","",名目付加価値!E729)</f>
        <v>67179.468899985004</v>
      </c>
      <c r="F729" s="5">
        <f>IF(logVir!F729="","",名目付加価値!F729)</f>
        <v>28727.5430286726</v>
      </c>
      <c r="G729" s="5">
        <f>IF(logVir!G729="","",名目付加価値!G729)</f>
        <v>13344.9881571976</v>
      </c>
      <c r="I729" s="3">
        <v>24</v>
      </c>
      <c r="J729" s="3">
        <v>13</v>
      </c>
      <c r="K729" s="2">
        <f t="shared" si="80"/>
        <v>1.4870871483600967E-2</v>
      </c>
      <c r="L729" s="2">
        <f t="shared" si="81"/>
        <v>7.6326946836474709E-3</v>
      </c>
      <c r="M729" s="2">
        <f t="shared" si="82"/>
        <v>8.9692136399712741E-3</v>
      </c>
      <c r="N729" s="2">
        <f t="shared" si="83"/>
        <v>3.8890528919942797E-3</v>
      </c>
      <c r="O729" s="2">
        <f t="shared" si="85"/>
        <v>1.8152085220023257E-3</v>
      </c>
    </row>
    <row r="730" spans="1:15" x14ac:dyDescent="0.55000000000000004">
      <c r="A730" s="3">
        <v>24</v>
      </c>
      <c r="B730" s="3">
        <v>14</v>
      </c>
      <c r="C730" s="5">
        <f>IF(logVir!C730="","",名目付加価値!C730)</f>
        <v>441658.43987885298</v>
      </c>
      <c r="D730" s="5">
        <f>IF(logVir!D730="","",名目付加価値!D730)</f>
        <v>456747.440111887</v>
      </c>
      <c r="E730" s="5">
        <f>IF(logVir!E730="","",名目付加価値!E730)</f>
        <v>375468.20513967302</v>
      </c>
      <c r="F730" s="5">
        <f>IF(logVir!F730="","",名目付加価値!F730)</f>
        <v>382282.86189582502</v>
      </c>
      <c r="G730" s="5">
        <f>IF(logVir!G730="","",名目付加価値!G730)</f>
        <v>417529.35723279102</v>
      </c>
      <c r="I730" s="3">
        <v>24</v>
      </c>
      <c r="J730" s="3">
        <v>14</v>
      </c>
      <c r="K730" s="2">
        <f t="shared" si="80"/>
        <v>6.2178454696547397E-2</v>
      </c>
      <c r="L730" s="2">
        <f t="shared" si="81"/>
        <v>6.3777403927493218E-2</v>
      </c>
      <c r="M730" s="2">
        <f t="shared" si="82"/>
        <v>5.0129222544583699E-2</v>
      </c>
      <c r="N730" s="2">
        <f t="shared" si="83"/>
        <v>5.1752364207824288E-2</v>
      </c>
      <c r="O730" s="2">
        <f t="shared" si="85"/>
        <v>5.6793070065509335E-2</v>
      </c>
    </row>
    <row r="731" spans="1:15" x14ac:dyDescent="0.55000000000000004">
      <c r="A731" s="3">
        <v>24</v>
      </c>
      <c r="B731" s="3">
        <v>15</v>
      </c>
      <c r="C731" s="5">
        <f>IF(logVir!C731="","",名目付加価値!C731)</f>
        <v>14427.8199460177</v>
      </c>
      <c r="D731" s="5">
        <f>IF(logVir!D731="","",名目付加価値!D731)</f>
        <v>15406.2304165513</v>
      </c>
      <c r="E731" s="5">
        <f>IF(logVir!E731="","",名目付加価値!E731)</f>
        <v>11743.2240894612</v>
      </c>
      <c r="F731" s="5">
        <f>IF(logVir!F731="","",名目付加価値!F731)</f>
        <v>11365.5582069314</v>
      </c>
      <c r="G731" s="5">
        <f>IF(logVir!G731="","",名目付加価値!G731)</f>
        <v>11877.455344791</v>
      </c>
      <c r="I731" s="3">
        <v>24</v>
      </c>
      <c r="J731" s="3">
        <v>15</v>
      </c>
      <c r="K731" s="2">
        <f t="shared" si="80"/>
        <v>2.0312066245795715E-3</v>
      </c>
      <c r="L731" s="2">
        <f t="shared" si="81"/>
        <v>2.1512312801046669E-3</v>
      </c>
      <c r="M731" s="2">
        <f t="shared" si="82"/>
        <v>1.5678523126945731E-3</v>
      </c>
      <c r="N731" s="2">
        <f t="shared" si="83"/>
        <v>1.5386368743640611E-3</v>
      </c>
      <c r="O731" s="2">
        <f t="shared" si="85"/>
        <v>1.6155921539681777E-3</v>
      </c>
    </row>
    <row r="732" spans="1:15" x14ac:dyDescent="0.55000000000000004">
      <c r="A732" s="3">
        <v>24</v>
      </c>
      <c r="B732" s="3">
        <v>16</v>
      </c>
      <c r="C732" s="5">
        <f>IF(logVir!C732="","",名目付加価値!C732)</f>
        <v>191277.422048434</v>
      </c>
      <c r="D732" s="5">
        <f>IF(logVir!D732="","",名目付加価値!D732)</f>
        <v>264595.66695480701</v>
      </c>
      <c r="E732" s="5">
        <f>IF(logVir!E732="","",名目付加価値!E732)</f>
        <v>291449.106626336</v>
      </c>
      <c r="F732" s="5">
        <f>IF(logVir!F732="","",名目付加価値!F732)</f>
        <v>286194.53238011099</v>
      </c>
      <c r="G732" s="5">
        <f>IF(logVir!G732="","",名目付加価値!G732)</f>
        <v>253316.40628564</v>
      </c>
      <c r="I732" s="3">
        <v>24</v>
      </c>
      <c r="J732" s="3">
        <v>16</v>
      </c>
      <c r="K732" s="2">
        <f t="shared" si="80"/>
        <v>2.6928806171061227E-2</v>
      </c>
      <c r="L732" s="2">
        <f t="shared" si="81"/>
        <v>3.6946511894423231E-2</v>
      </c>
      <c r="M732" s="2">
        <f t="shared" si="82"/>
        <v>3.8911729213014938E-2</v>
      </c>
      <c r="N732" s="2">
        <f t="shared" si="83"/>
        <v>3.8744200042270381E-2</v>
      </c>
      <c r="O732" s="2">
        <f t="shared" si="85"/>
        <v>3.4456538592332345E-2</v>
      </c>
    </row>
    <row r="733" spans="1:15" x14ac:dyDescent="0.55000000000000004">
      <c r="A733" s="3">
        <v>24</v>
      </c>
      <c r="B733" s="3">
        <v>17</v>
      </c>
      <c r="C733" s="5">
        <f>IF(logVir!C733="","",名目付加価値!C733)</f>
        <v>245650.38410658599</v>
      </c>
      <c r="D733" s="5">
        <f>IF(logVir!D733="","",名目付加価値!D733)</f>
        <v>272504.60166694701</v>
      </c>
      <c r="E733" s="5">
        <f>IF(logVir!E733="","",名目付加価値!E733)</f>
        <v>270848.20816751098</v>
      </c>
      <c r="F733" s="5">
        <f>IF(logVir!F733="","",名目付加価値!F733)</f>
        <v>277798.549671927</v>
      </c>
      <c r="G733" s="5">
        <f>IF(logVir!G733="","",名目付加価値!G733)</f>
        <v>168635.51647661999</v>
      </c>
      <c r="I733" s="3">
        <v>24</v>
      </c>
      <c r="J733" s="3">
        <v>17</v>
      </c>
      <c r="K733" s="2">
        <f t="shared" si="80"/>
        <v>3.4583650849173246E-2</v>
      </c>
      <c r="L733" s="2">
        <f t="shared" si="81"/>
        <v>3.8050866904379636E-2</v>
      </c>
      <c r="M733" s="2">
        <f t="shared" si="82"/>
        <v>3.6161277884981323E-2</v>
      </c>
      <c r="N733" s="2">
        <f t="shared" si="83"/>
        <v>3.7607575834630799E-2</v>
      </c>
      <c r="O733" s="2">
        <f t="shared" si="85"/>
        <v>2.293809653592873E-2</v>
      </c>
    </row>
    <row r="734" spans="1:15" x14ac:dyDescent="0.55000000000000004">
      <c r="A734" s="3">
        <v>24</v>
      </c>
      <c r="B734" s="3">
        <v>18</v>
      </c>
      <c r="C734" s="5">
        <f>IF(logVir!C734="","",名目付加価値!C734)</f>
        <v>387799.12526962301</v>
      </c>
      <c r="D734" s="5">
        <f>IF(logVir!D734="","",名目付加価値!D734)</f>
        <v>375094.41827218101</v>
      </c>
      <c r="E734" s="5">
        <f>IF(logVir!E734="","",名目付加価値!E734)</f>
        <v>394702.40628419601</v>
      </c>
      <c r="F734" s="5">
        <f>IF(logVir!F734="","",名目付加価値!F734)</f>
        <v>378919.64002315002</v>
      </c>
      <c r="G734" s="5">
        <f>IF(logVir!G734="","",名目付加価値!G734)</f>
        <v>414219.06204681098</v>
      </c>
      <c r="I734" s="3">
        <v>24</v>
      </c>
      <c r="J734" s="3">
        <v>18</v>
      </c>
      <c r="K734" s="2">
        <f t="shared" si="80"/>
        <v>5.4595923375883176E-2</v>
      </c>
      <c r="L734" s="2">
        <f t="shared" si="81"/>
        <v>5.2375878054692106E-2</v>
      </c>
      <c r="M734" s="2">
        <f t="shared" si="82"/>
        <v>5.2697204430779368E-2</v>
      </c>
      <c r="N734" s="2">
        <f t="shared" si="83"/>
        <v>5.1297060817022982E-2</v>
      </c>
      <c r="O734" s="2">
        <f t="shared" si="85"/>
        <v>5.6342797951277945E-2</v>
      </c>
    </row>
    <row r="735" spans="1:15" x14ac:dyDescent="0.55000000000000004">
      <c r="A735" s="3">
        <v>24</v>
      </c>
      <c r="B735" s="3">
        <v>19</v>
      </c>
      <c r="C735" s="5">
        <f>IF(logVir!C735="","",名目付加価値!C735)</f>
        <v>187534.22814709201</v>
      </c>
      <c r="D735" s="5">
        <f>IF(logVir!D735="","",名目付加価値!D735)</f>
        <v>169996.436251565</v>
      </c>
      <c r="E735" s="5">
        <f>IF(logVir!E735="","",名目付加価値!E735)</f>
        <v>164759.09814438701</v>
      </c>
      <c r="F735" s="5">
        <f>IF(logVir!F735="","",名目付加価値!F735)</f>
        <v>164036.47113719</v>
      </c>
      <c r="G735" s="5">
        <f>IF(logVir!G735="","",名目付加価値!G735)</f>
        <v>200435.51525680901</v>
      </c>
      <c r="I735" s="3">
        <v>24</v>
      </c>
      <c r="J735" s="3">
        <v>19</v>
      </c>
      <c r="K735" s="2">
        <f t="shared" si="80"/>
        <v>2.64018242515516E-2</v>
      </c>
      <c r="L735" s="2">
        <f t="shared" si="81"/>
        <v>2.3737257024132465E-2</v>
      </c>
      <c r="M735" s="2">
        <f t="shared" si="82"/>
        <v>2.1997190132390754E-2</v>
      </c>
      <c r="N735" s="2">
        <f t="shared" si="83"/>
        <v>2.2206789903052221E-2</v>
      </c>
      <c r="O735" s="2">
        <f t="shared" si="85"/>
        <v>2.7263587731987192E-2</v>
      </c>
    </row>
    <row r="736" spans="1:15" x14ac:dyDescent="0.55000000000000004">
      <c r="A736" s="3">
        <v>24</v>
      </c>
      <c r="B736" s="3">
        <v>20</v>
      </c>
      <c r="C736" s="5">
        <f>IF(logVir!C736="","",名目付加価値!C736)</f>
        <v>343796.71274567302</v>
      </c>
      <c r="D736" s="5">
        <f>IF(logVir!D736="","",名目付加価値!D736)</f>
        <v>425850.80148397299</v>
      </c>
      <c r="E736" s="5">
        <f>IF(logVir!E736="","",名目付加価値!E736)</f>
        <v>421427.93123445002</v>
      </c>
      <c r="F736" s="5">
        <f>IF(logVir!F736="","",名目付加価値!F736)</f>
        <v>411245.972721253</v>
      </c>
      <c r="G736" s="5">
        <f>IF(logVir!G736="","",名目付加価値!G736)</f>
        <v>426465.25823027</v>
      </c>
      <c r="I736" s="3">
        <v>24</v>
      </c>
      <c r="J736" s="3">
        <v>20</v>
      </c>
      <c r="K736" s="2">
        <f t="shared" si="80"/>
        <v>4.8401086446219384E-2</v>
      </c>
      <c r="L736" s="2">
        <f t="shared" si="81"/>
        <v>5.9463187297638526E-2</v>
      </c>
      <c r="M736" s="2">
        <f t="shared" si="82"/>
        <v>5.6265362185585081E-2</v>
      </c>
      <c r="N736" s="2">
        <f t="shared" si="83"/>
        <v>5.5673307596695303E-2</v>
      </c>
      <c r="O736" s="2">
        <f t="shared" si="85"/>
        <v>5.8008546876078433E-2</v>
      </c>
    </row>
    <row r="737" spans="1:15" x14ac:dyDescent="0.55000000000000004">
      <c r="A737" s="3">
        <v>24</v>
      </c>
      <c r="B737" s="3">
        <v>21</v>
      </c>
      <c r="C737" s="5">
        <f>IF(logVir!C737="","",名目付加価値!C737)</f>
        <v>436519.57382380101</v>
      </c>
      <c r="D737" s="5">
        <f>IF(logVir!D737="","",名目付加価値!D737)</f>
        <v>452790.98257468297</v>
      </c>
      <c r="E737" s="5">
        <f>IF(logVir!E737="","",名目付加価値!E737)</f>
        <v>518681.684019626</v>
      </c>
      <c r="F737" s="5">
        <f>IF(logVir!F737="","",名目付加価値!F737)</f>
        <v>413588.07874965301</v>
      </c>
      <c r="G737" s="5">
        <f>IF(logVir!G737="","",名目付加価値!G737)</f>
        <v>434712.814815944</v>
      </c>
      <c r="I737" s="3">
        <v>24</v>
      </c>
      <c r="J737" s="3">
        <v>21</v>
      </c>
      <c r="K737" s="2">
        <f t="shared" si="80"/>
        <v>6.1454984427795553E-2</v>
      </c>
      <c r="L737" s="2">
        <f t="shared" si="81"/>
        <v>6.3224948525859387E-2</v>
      </c>
      <c r="M737" s="2">
        <f t="shared" si="82"/>
        <v>6.9249830510540678E-2</v>
      </c>
      <c r="N737" s="2">
        <f t="shared" si="83"/>
        <v>5.5990375235024668E-2</v>
      </c>
      <c r="O737" s="2">
        <f t="shared" si="85"/>
        <v>5.9130393881385607E-2</v>
      </c>
    </row>
    <row r="738" spans="1:15" x14ac:dyDescent="0.55000000000000004">
      <c r="A738" s="3">
        <v>24</v>
      </c>
      <c r="B738" s="3">
        <v>22</v>
      </c>
      <c r="C738" s="5">
        <f>IF(logVir!C738="","",名目付加価値!C738)</f>
        <v>167969.53677218599</v>
      </c>
      <c r="D738" s="5">
        <f>IF(logVir!D738="","",名目付加価値!D738)</f>
        <v>166717.975783289</v>
      </c>
      <c r="E738" s="5">
        <f>IF(logVir!E738="","",名目付加価値!E738)</f>
        <v>185125.40597083999</v>
      </c>
      <c r="F738" s="5">
        <f>IF(logVir!F738="","",名目付加価値!F738)</f>
        <v>117654.71606523301</v>
      </c>
      <c r="G738" s="5">
        <f>IF(logVir!G738="","",名目付加価値!G738)</f>
        <v>109908.09214184999</v>
      </c>
      <c r="I738" s="3">
        <v>24</v>
      </c>
      <c r="J738" s="3">
        <v>22</v>
      </c>
      <c r="K738" s="2">
        <f t="shared" si="80"/>
        <v>2.364742816972825E-2</v>
      </c>
      <c r="L738" s="2">
        <f t="shared" si="81"/>
        <v>2.3279472964096271E-2</v>
      </c>
      <c r="M738" s="2">
        <f t="shared" si="82"/>
        <v>2.4716320976143475E-2</v>
      </c>
      <c r="N738" s="2">
        <f t="shared" si="83"/>
        <v>1.5927760105121761E-2</v>
      </c>
      <c r="O738" s="2">
        <f t="shared" si="85"/>
        <v>1.4949890036830015E-2</v>
      </c>
    </row>
    <row r="739" spans="1:15" x14ac:dyDescent="0.55000000000000004">
      <c r="A739" s="3">
        <v>24</v>
      </c>
      <c r="B739" s="3">
        <v>23</v>
      </c>
      <c r="C739" s="5">
        <f>IF(logVir!C739="","",名目付加価値!C739)</f>
        <v>132487.20158503301</v>
      </c>
      <c r="D739" s="5">
        <f>IF(logVir!D739="","",名目付加価値!D739)</f>
        <v>131882.43041230799</v>
      </c>
      <c r="E739" s="5">
        <f>IF(logVir!E739="","",名目付加価値!E739)</f>
        <v>120404.572120959</v>
      </c>
      <c r="F739" s="5">
        <f>IF(logVir!F739="","",名目付加価値!F739)</f>
        <v>126074.55861930799</v>
      </c>
      <c r="G739" s="5">
        <f>IF(logVir!G739="","",名目付加価値!G739)</f>
        <v>114701.62422077201</v>
      </c>
      <c r="I739" s="3">
        <v>24</v>
      </c>
      <c r="J739" s="3">
        <v>23</v>
      </c>
      <c r="K739" s="2">
        <f t="shared" si="80"/>
        <v>1.8652082056638524E-2</v>
      </c>
      <c r="L739" s="2">
        <f t="shared" si="81"/>
        <v>1.8415251617578534E-2</v>
      </c>
      <c r="M739" s="2">
        <f t="shared" si="82"/>
        <v>1.607536273009225E-2</v>
      </c>
      <c r="N739" s="2">
        <f t="shared" si="83"/>
        <v>1.7067614390689424E-2</v>
      </c>
      <c r="O739" s="2">
        <f t="shared" si="85"/>
        <v>1.560191461546988E-2</v>
      </c>
    </row>
    <row r="740" spans="1:15" x14ac:dyDescent="0.55000000000000004">
      <c r="A740" s="3">
        <v>24</v>
      </c>
      <c r="B740" s="3">
        <v>24</v>
      </c>
      <c r="C740" s="5">
        <f>IF(logVir!C740="","",名目付加価値!C740)</f>
        <v>42642.173745450098</v>
      </c>
      <c r="D740" s="5">
        <f>IF(logVir!D740="","",名目付加価値!D740)</f>
        <v>38329.075767150702</v>
      </c>
      <c r="E740" s="5">
        <f>IF(logVir!E740="","",名目付加価値!E740)</f>
        <v>38053.132134738997</v>
      </c>
      <c r="F740" s="5">
        <f>IF(logVir!F740="","",名目付加価値!F740)</f>
        <v>37297.798082756097</v>
      </c>
      <c r="G740" s="5">
        <f>IF(logVir!G740="","",名目付加価値!G740)</f>
        <v>37128.595608586402</v>
      </c>
      <c r="I740" s="3">
        <v>24</v>
      </c>
      <c r="J740" s="3">
        <v>24</v>
      </c>
      <c r="K740" s="2">
        <f t="shared" si="80"/>
        <v>6.0033370337518243E-3</v>
      </c>
      <c r="L740" s="2">
        <f t="shared" si="81"/>
        <v>5.3520364487871872E-3</v>
      </c>
      <c r="M740" s="2">
        <f t="shared" si="82"/>
        <v>5.0805205425880707E-3</v>
      </c>
      <c r="N740" s="2">
        <f t="shared" si="83"/>
        <v>5.0492695930865238E-3</v>
      </c>
      <c r="O740" s="2">
        <f t="shared" si="85"/>
        <v>5.0502962134390617E-3</v>
      </c>
    </row>
    <row r="741" spans="1:15" x14ac:dyDescent="0.55000000000000004">
      <c r="A741" s="3">
        <v>24</v>
      </c>
      <c r="B741" s="3">
        <v>25</v>
      </c>
      <c r="C741" s="5">
        <f>IF(logVir!C741="","",名目付加価値!C741)</f>
        <v>268774.96236525301</v>
      </c>
      <c r="D741" s="5">
        <f>IF(logVir!D741="","",名目付加価値!D741)</f>
        <v>248710.55315389601</v>
      </c>
      <c r="E741" s="5">
        <f>IF(logVir!E741="","",名目付加価値!E741)</f>
        <v>247130.65492511701</v>
      </c>
      <c r="F741" s="5">
        <f>IF(logVir!F741="","",名目付加価値!F741)</f>
        <v>249536.18130187999</v>
      </c>
      <c r="G741" s="5">
        <f>IF(logVir!G741="","",名目付加価値!G741)</f>
        <v>277286.74796862103</v>
      </c>
      <c r="I741" s="3">
        <v>24</v>
      </c>
      <c r="J741" s="3">
        <v>25</v>
      </c>
      <c r="K741" s="2">
        <f t="shared" si="80"/>
        <v>3.7839222149990442E-2</v>
      </c>
      <c r="L741" s="2">
        <f t="shared" si="81"/>
        <v>3.4728412283253608E-2</v>
      </c>
      <c r="M741" s="2">
        <f t="shared" si="82"/>
        <v>3.2994718137908476E-2</v>
      </c>
      <c r="N741" s="2">
        <f t="shared" si="83"/>
        <v>3.3781496962015926E-2</v>
      </c>
      <c r="O741" s="2">
        <f t="shared" ref="O741:O771" si="86">IF(G741="","",G741/SUMIF($A$4:$A$1460,$I741,G$4:G$1460))</f>
        <v>3.7717026199043859E-2</v>
      </c>
    </row>
    <row r="742" spans="1:15" x14ac:dyDescent="0.55000000000000004">
      <c r="A742" s="3">
        <v>24</v>
      </c>
      <c r="B742" s="3">
        <v>26</v>
      </c>
      <c r="C742" s="5">
        <f>IF(logVir!C742="","",名目付加価値!C742)</f>
        <v>200961.68078853501</v>
      </c>
      <c r="D742" s="5">
        <f>IF(logVir!D742="","",名目付加価値!D742)</f>
        <v>223672.268776821</v>
      </c>
      <c r="E742" s="5">
        <f>IF(logVir!E742="","",名目付加価値!E742)</f>
        <v>223974.47972402</v>
      </c>
      <c r="F742" s="5">
        <f>IF(logVir!F742="","",名目付加価値!F742)</f>
        <v>219673.03319800299</v>
      </c>
      <c r="G742" s="5">
        <f>IF(logVir!G742="","",名目付加価値!G742)</f>
        <v>209704.71571383401</v>
      </c>
      <c r="I742" s="3">
        <v>24</v>
      </c>
      <c r="J742" s="3">
        <v>26</v>
      </c>
      <c r="K742" s="2">
        <f t="shared" si="80"/>
        <v>2.829219513631271E-2</v>
      </c>
      <c r="L742" s="2">
        <f t="shared" si="81"/>
        <v>3.1232220217071522E-2</v>
      </c>
      <c r="M742" s="2">
        <f t="shared" si="82"/>
        <v>2.9903108664596754E-2</v>
      </c>
      <c r="N742" s="2">
        <f t="shared" si="83"/>
        <v>2.973870909179956E-2</v>
      </c>
      <c r="O742" s="2">
        <f t="shared" si="86"/>
        <v>2.8524400515299017E-2</v>
      </c>
    </row>
    <row r="743" spans="1:15" x14ac:dyDescent="0.55000000000000004">
      <c r="A743" s="3">
        <v>24</v>
      </c>
      <c r="B743" s="3">
        <v>27</v>
      </c>
      <c r="C743" s="5">
        <f>IF(logVir!C743="","",名目付加価値!C743)</f>
        <v>303292.82027828402</v>
      </c>
      <c r="D743" s="5">
        <f>IF(logVir!D743="","",名目付加価値!D743)</f>
        <v>337092.551958005</v>
      </c>
      <c r="E743" s="5">
        <f>IF(logVir!E743="","",名目付加価値!E743)</f>
        <v>377530.28480300697</v>
      </c>
      <c r="F743" s="5">
        <f>IF(logVir!F743="","",名目付加価値!F743)</f>
        <v>397433.27452938299</v>
      </c>
      <c r="G743" s="5">
        <f>IF(logVir!G743="","",名目付加価値!G743)</f>
        <v>406788.45727571001</v>
      </c>
      <c r="I743" s="3">
        <v>24</v>
      </c>
      <c r="J743" s="3">
        <v>27</v>
      </c>
      <c r="K743" s="2">
        <f t="shared" si="80"/>
        <v>4.2698785266356974E-2</v>
      </c>
      <c r="L743" s="2">
        <f t="shared" si="81"/>
        <v>4.7069531121857432E-2</v>
      </c>
      <c r="M743" s="2">
        <f t="shared" si="82"/>
        <v>5.0404533340365924E-2</v>
      </c>
      <c r="N743" s="2">
        <f t="shared" si="83"/>
        <v>5.380338388634804E-2</v>
      </c>
      <c r="O743" s="2">
        <f t="shared" si="86"/>
        <v>5.5332074154055326E-2</v>
      </c>
    </row>
    <row r="744" spans="1:15" x14ac:dyDescent="0.55000000000000004">
      <c r="A744" s="3">
        <v>24</v>
      </c>
      <c r="B744" s="3">
        <v>28</v>
      </c>
      <c r="C744" s="5">
        <f>IF(logVir!C744="","",名目付加価値!C744)</f>
        <v>413811.356832141</v>
      </c>
      <c r="D744" s="5">
        <f>IF(logVir!D744="","",名目付加価値!D744)</f>
        <v>431022.557064161</v>
      </c>
      <c r="E744" s="5">
        <f>IF(logVir!E744="","",名目付加価値!E744)</f>
        <v>456994.17681233102</v>
      </c>
      <c r="F744" s="5">
        <f>IF(logVir!F744="","",名目付加価値!F744)</f>
        <v>443837.71416462399</v>
      </c>
      <c r="G744" s="5">
        <f>IF(logVir!G744="","",名目付加価値!G744)</f>
        <v>465550.48529330001</v>
      </c>
      <c r="I744" s="3">
        <v>24</v>
      </c>
      <c r="J744" s="3">
        <v>28</v>
      </c>
      <c r="K744" s="2">
        <f t="shared" si="80"/>
        <v>5.8258030143750625E-2</v>
      </c>
      <c r="L744" s="2">
        <f t="shared" si="81"/>
        <v>6.0185339444941456E-2</v>
      </c>
      <c r="M744" s="2">
        <f t="shared" si="82"/>
        <v>6.1013855440788078E-2</v>
      </c>
      <c r="N744" s="2">
        <f t="shared" si="83"/>
        <v>6.0085484655797196E-2</v>
      </c>
      <c r="O744" s="2">
        <f t="shared" si="86"/>
        <v>6.3324987506334252E-2</v>
      </c>
    </row>
    <row r="745" spans="1:15" x14ac:dyDescent="0.55000000000000004">
      <c r="A745" s="3">
        <v>24</v>
      </c>
      <c r="B745" s="3">
        <v>29</v>
      </c>
      <c r="C745" s="5">
        <f>IF(logVir!C745="","",名目付加価値!C745)</f>
        <v>256156.93925227199</v>
      </c>
      <c r="D745" s="5">
        <f>IF(logVir!D745="","",名目付加価値!D745)</f>
        <v>266423.98893963499</v>
      </c>
      <c r="E745" s="5">
        <f>IF(logVir!E745="","",名目付加価値!E745)</f>
        <v>264017.59780857799</v>
      </c>
      <c r="F745" s="5">
        <f>IF(logVir!F745="","",名目付加価値!F745)</f>
        <v>267484.15886656498</v>
      </c>
      <c r="G745" s="5">
        <f>IF(logVir!G745="","",名目付加価値!G745)</f>
        <v>270441.35262077698</v>
      </c>
      <c r="I745" s="3">
        <v>24</v>
      </c>
      <c r="J745" s="3">
        <v>29</v>
      </c>
      <c r="K745" s="2">
        <f t="shared" si="80"/>
        <v>3.6062806015600066E-2</v>
      </c>
      <c r="L745" s="2">
        <f t="shared" si="81"/>
        <v>3.7201807533753635E-2</v>
      </c>
      <c r="M745" s="2">
        <f t="shared" si="82"/>
        <v>3.5249314682475504E-2</v>
      </c>
      <c r="N745" s="2">
        <f t="shared" si="83"/>
        <v>3.6211243006908082E-2</v>
      </c>
      <c r="O745" s="2">
        <f t="shared" si="86"/>
        <v>3.6785903606388747E-2</v>
      </c>
    </row>
    <row r="746" spans="1:15" x14ac:dyDescent="0.55000000000000004">
      <c r="A746" s="3">
        <v>24</v>
      </c>
      <c r="B746" s="3">
        <v>30</v>
      </c>
      <c r="C746" s="5">
        <f>IF(logVir!C746="","",名目付加価値!C746)</f>
        <v>410601.108860643</v>
      </c>
      <c r="D746" s="5">
        <f>IF(logVir!D746="","",名目付加価値!D746)</f>
        <v>478763.04429312999</v>
      </c>
      <c r="E746" s="5">
        <f>IF(logVir!E746="","",名目付加価値!E746)</f>
        <v>516305.81990722398</v>
      </c>
      <c r="F746" s="5">
        <f>IF(logVir!F746="","",名目付加価値!F746)</f>
        <v>520093.61998626101</v>
      </c>
      <c r="G746" s="5">
        <f>IF(logVir!G746="","",名目付加価値!G746)</f>
        <v>534275.33379276097</v>
      </c>
      <c r="I746" s="3">
        <v>24</v>
      </c>
      <c r="J746" s="3">
        <v>30</v>
      </c>
      <c r="K746" s="2">
        <f t="shared" si="80"/>
        <v>5.7806078499590435E-2</v>
      </c>
      <c r="L746" s="2">
        <f t="shared" si="81"/>
        <v>6.6851527518051249E-2</v>
      </c>
      <c r="M746" s="2">
        <f t="shared" si="82"/>
        <v>6.8932625966464864E-2</v>
      </c>
      <c r="N746" s="2">
        <f t="shared" si="83"/>
        <v>7.0408791830771575E-2</v>
      </c>
      <c r="O746" s="2">
        <f t="shared" si="86"/>
        <v>7.2673061045257295E-2</v>
      </c>
    </row>
    <row r="747" spans="1:15" x14ac:dyDescent="0.55000000000000004">
      <c r="A747" s="3">
        <v>24</v>
      </c>
      <c r="B747" s="3">
        <v>31</v>
      </c>
      <c r="C747" s="5">
        <f>IF(logVir!C747="","",名目付加価値!C747)</f>
        <v>303738.034594369</v>
      </c>
      <c r="D747" s="5">
        <f>IF(logVir!D747="","",名目付加価値!D747)</f>
        <v>301121.73726235301</v>
      </c>
      <c r="E747" s="5">
        <f>IF(logVir!E747="","",名目付加価値!E747)</f>
        <v>305542.61969217903</v>
      </c>
      <c r="F747" s="5">
        <f>IF(logVir!F747="","",名目付加価値!F747)</f>
        <v>277599.46777676098</v>
      </c>
      <c r="G747" s="5">
        <f>IF(logVir!G747="","",名目付加価値!G747)</f>
        <v>278203.69206322398</v>
      </c>
      <c r="I747" s="3">
        <v>24</v>
      </c>
      <c r="J747" s="3">
        <v>31</v>
      </c>
      <c r="K747" s="2">
        <f t="shared" si="80"/>
        <v>4.2761464331633157E-2</v>
      </c>
      <c r="L747" s="2">
        <f t="shared" si="81"/>
        <v>4.2046787747787015E-2</v>
      </c>
      <c r="M747" s="2">
        <f t="shared" si="82"/>
        <v>4.0793371501873538E-2</v>
      </c>
      <c r="N747" s="2">
        <f t="shared" si="83"/>
        <v>3.7580624695114057E-2</v>
      </c>
      <c r="O747" s="2">
        <f t="shared" si="86"/>
        <v>3.7841750531138925E-2</v>
      </c>
    </row>
    <row r="748" spans="1:15" x14ac:dyDescent="0.55000000000000004">
      <c r="A748" s="3">
        <v>25</v>
      </c>
      <c r="B748" s="3">
        <v>1</v>
      </c>
      <c r="C748" s="5">
        <f>IF(logVir!C748="","",名目付加価値!C748)</f>
        <v>38999.896325686801</v>
      </c>
      <c r="D748" s="5">
        <f>IF(logVir!D748="","",名目付加価値!D748)</f>
        <v>37616.5049847747</v>
      </c>
      <c r="E748" s="5">
        <f>IF(logVir!E748="","",名目付加価値!E748)</f>
        <v>41650.233324277302</v>
      </c>
      <c r="F748" s="5">
        <f>IF(logVir!F748="","",名目付加価値!F748)</f>
        <v>40937.601307317796</v>
      </c>
      <c r="G748" s="5">
        <f>IF(logVir!G748="","",名目付加価値!G748)</f>
        <v>35060.219864517501</v>
      </c>
      <c r="I748" s="3">
        <v>25</v>
      </c>
      <c r="J748" s="3">
        <v>1</v>
      </c>
      <c r="K748" s="2">
        <f t="shared" si="80"/>
        <v>7.1612185468873024E-3</v>
      </c>
      <c r="L748" s="2">
        <f t="shared" si="81"/>
        <v>6.7169664927665771E-3</v>
      </c>
      <c r="M748" s="2">
        <f t="shared" si="82"/>
        <v>6.6386747781740077E-3</v>
      </c>
      <c r="N748" s="2">
        <f t="shared" si="83"/>
        <v>6.7486652101066335E-3</v>
      </c>
      <c r="O748" s="2">
        <f t="shared" si="86"/>
        <v>5.7940248723297554E-3</v>
      </c>
    </row>
    <row r="749" spans="1:15" x14ac:dyDescent="0.55000000000000004">
      <c r="A749" s="3">
        <v>25</v>
      </c>
      <c r="B749" s="3">
        <v>2</v>
      </c>
      <c r="C749" s="5">
        <f>IF(logVir!C749="","",名目付加価値!C749)</f>
        <v>1976.04332365143</v>
      </c>
      <c r="D749" s="5">
        <f>IF(logVir!D749="","",名目付加価値!D749)</f>
        <v>1945.93237984183</v>
      </c>
      <c r="E749" s="5">
        <f>IF(logVir!E749="","",名目付加価値!E749)</f>
        <v>2129.82905698369</v>
      </c>
      <c r="F749" s="5">
        <f>IF(logVir!F749="","",名目付加価値!F749)</f>
        <v>2318.6406764046101</v>
      </c>
      <c r="G749" s="5">
        <f>IF(logVir!G749="","",名目付加価値!G749)</f>
        <v>2745.35828882433</v>
      </c>
      <c r="I749" s="3">
        <v>25</v>
      </c>
      <c r="J749" s="3">
        <v>2</v>
      </c>
      <c r="K749" s="2">
        <f t="shared" si="80"/>
        <v>3.6284399272787675E-4</v>
      </c>
      <c r="L749" s="2">
        <f t="shared" si="81"/>
        <v>3.47474136629054E-4</v>
      </c>
      <c r="M749" s="2">
        <f t="shared" si="82"/>
        <v>3.3947570791105746E-4</v>
      </c>
      <c r="N749" s="2">
        <f t="shared" si="83"/>
        <v>3.8223367192725082E-4</v>
      </c>
      <c r="O749" s="2">
        <f t="shared" si="86"/>
        <v>4.5369579170845655E-4</v>
      </c>
    </row>
    <row r="750" spans="1:15" x14ac:dyDescent="0.55000000000000004">
      <c r="A750" s="3">
        <v>25</v>
      </c>
      <c r="B750" s="3">
        <v>3</v>
      </c>
      <c r="C750" s="5">
        <f>IF(logVir!C750="","",名目付加価値!C750)</f>
        <v>189011.258837912</v>
      </c>
      <c r="D750" s="5">
        <f>IF(logVir!D750="","",名目付加価値!D750)</f>
        <v>129666.357418799</v>
      </c>
      <c r="E750" s="5">
        <f>IF(logVir!E750="","",名目付加価値!E750)</f>
        <v>213674.29227029299</v>
      </c>
      <c r="F750" s="5">
        <f>IF(logVir!F750="","",名目付加価値!F750)</f>
        <v>169257.45094381701</v>
      </c>
      <c r="G750" s="5">
        <f>IF(logVir!G750="","",名目付加価値!G750)</f>
        <v>179016.29270417901</v>
      </c>
      <c r="I750" s="3">
        <v>25</v>
      </c>
      <c r="J750" s="3">
        <v>3</v>
      </c>
      <c r="K750" s="2">
        <f t="shared" si="80"/>
        <v>3.4706526423996478E-2</v>
      </c>
      <c r="L750" s="2">
        <f t="shared" si="81"/>
        <v>2.3153787901712058E-2</v>
      </c>
      <c r="M750" s="2">
        <f t="shared" si="82"/>
        <v>3.4057771628668035E-2</v>
      </c>
      <c r="N750" s="2">
        <f t="shared" si="83"/>
        <v>2.7902510998652066E-2</v>
      </c>
      <c r="O750" s="2">
        <f t="shared" si="86"/>
        <v>2.958409435218615E-2</v>
      </c>
    </row>
    <row r="751" spans="1:15" x14ac:dyDescent="0.55000000000000004">
      <c r="A751" s="3">
        <v>25</v>
      </c>
      <c r="B751" s="3">
        <v>4</v>
      </c>
      <c r="C751" s="5">
        <f>IF(logVir!C751="","",名目付加価値!C751)</f>
        <v>57894.917563941002</v>
      </c>
      <c r="D751" s="5">
        <f>IF(logVir!D751="","",名目付加価値!D751)</f>
        <v>66386.803330568393</v>
      </c>
      <c r="E751" s="5">
        <f>IF(logVir!E751="","",名目付加価値!E751)</f>
        <v>68725.0318628268</v>
      </c>
      <c r="F751" s="5">
        <f>IF(logVir!F751="","",名目付加価値!F751)</f>
        <v>65372.2128520408</v>
      </c>
      <c r="G751" s="5">
        <f>IF(logVir!G751="","",名目付加価値!G751)</f>
        <v>53846.276313336901</v>
      </c>
      <c r="I751" s="3">
        <v>25</v>
      </c>
      <c r="J751" s="3">
        <v>4</v>
      </c>
      <c r="K751" s="2">
        <f t="shared" si="80"/>
        <v>1.0630750245259904E-2</v>
      </c>
      <c r="L751" s="2">
        <f t="shared" si="81"/>
        <v>1.1854315910364293E-2</v>
      </c>
      <c r="M751" s="2">
        <f t="shared" si="82"/>
        <v>1.0954155577107319E-2</v>
      </c>
      <c r="N751" s="2">
        <f t="shared" si="83"/>
        <v>1.0776771586355531E-2</v>
      </c>
      <c r="O751" s="2">
        <f t="shared" si="86"/>
        <v>8.8985940603743593E-3</v>
      </c>
    </row>
    <row r="752" spans="1:15" x14ac:dyDescent="0.55000000000000004">
      <c r="A752" s="3">
        <v>25</v>
      </c>
      <c r="B752" s="3">
        <v>5</v>
      </c>
      <c r="C752" s="5">
        <f>IF(logVir!C752="","",名目付加価値!C752)</f>
        <v>24513.287765319899</v>
      </c>
      <c r="D752" s="5">
        <f>IF(logVir!D752="","",名目付加価値!D752)</f>
        <v>38326.909637748096</v>
      </c>
      <c r="E752" s="5">
        <f>IF(logVir!E752="","",名目付加価値!E752)</f>
        <v>68474.475377977404</v>
      </c>
      <c r="F752" s="5">
        <f>IF(logVir!F752="","",名目付加価値!F752)</f>
        <v>50805.173440943698</v>
      </c>
      <c r="G752" s="5">
        <f>IF(logVir!G752="","",名目付加価値!G752)</f>
        <v>43959.724174593102</v>
      </c>
      <c r="I752" s="3">
        <v>25</v>
      </c>
      <c r="J752" s="3">
        <v>5</v>
      </c>
      <c r="K752" s="2">
        <f t="shared" si="80"/>
        <v>4.501166093474303E-3</v>
      </c>
      <c r="L752" s="2">
        <f t="shared" si="81"/>
        <v>6.8438194327794556E-3</v>
      </c>
      <c r="M752" s="2">
        <f t="shared" si="82"/>
        <v>1.0914219113762032E-2</v>
      </c>
      <c r="N752" s="2">
        <f t="shared" si="83"/>
        <v>8.3753589742699731E-3</v>
      </c>
      <c r="O752" s="2">
        <f t="shared" si="86"/>
        <v>7.2647500852132283E-3</v>
      </c>
    </row>
    <row r="753" spans="1:15" x14ac:dyDescent="0.55000000000000004">
      <c r="A753" s="3">
        <v>25</v>
      </c>
      <c r="B753" s="3">
        <v>6</v>
      </c>
      <c r="C753" s="5">
        <f>IF(logVir!C753="","",名目付加価値!C753)</f>
        <v>425655.486273619</v>
      </c>
      <c r="D753" s="5">
        <f>IF(logVir!D753="","",名目付加価値!D753)</f>
        <v>438152.64472043997</v>
      </c>
      <c r="E753" s="5">
        <f>IF(logVir!E753="","",名目付加価値!E753)</f>
        <v>669429.08909129701</v>
      </c>
      <c r="F753" s="5">
        <f>IF(logVir!F753="","",名目付加価値!F753)</f>
        <v>706695.731336314</v>
      </c>
      <c r="G753" s="5">
        <f>IF(logVir!G753="","",名目付加価値!G753)</f>
        <v>460902.34404834599</v>
      </c>
      <c r="I753" s="3">
        <v>25</v>
      </c>
      <c r="J753" s="3">
        <v>6</v>
      </c>
      <c r="K753" s="2">
        <f t="shared" si="80"/>
        <v>7.8159488872264177E-2</v>
      </c>
      <c r="L753" s="2">
        <f t="shared" si="81"/>
        <v>7.8238439070707322E-2</v>
      </c>
      <c r="M753" s="2">
        <f t="shared" si="82"/>
        <v>0.10670101113061428</v>
      </c>
      <c r="N753" s="2">
        <f t="shared" si="83"/>
        <v>0.11650054580378454</v>
      </c>
      <c r="O753" s="2">
        <f t="shared" si="86"/>
        <v>7.6168365613526759E-2</v>
      </c>
    </row>
    <row r="754" spans="1:15" x14ac:dyDescent="0.55000000000000004">
      <c r="A754" s="3">
        <v>25</v>
      </c>
      <c r="B754" s="3">
        <v>7</v>
      </c>
      <c r="C754" s="5">
        <f>IF(logVir!C754="","",名目付加価値!C754)</f>
        <v>254542.19003946701</v>
      </c>
      <c r="D754" s="5">
        <f>IF(logVir!D754="","",名目付加価値!D754)</f>
        <v>141093.54750484301</v>
      </c>
      <c r="E754" s="5">
        <f>IF(logVir!E754="","",名目付加価値!E754)</f>
        <v>161136.06798627699</v>
      </c>
      <c r="F754" s="5">
        <f>IF(logVir!F754="","",名目付加価値!F754)</f>
        <v>145258.29651625999</v>
      </c>
      <c r="G754" s="5">
        <f>IF(logVir!G754="","",名目付加価値!G754)</f>
        <v>171277.95933736899</v>
      </c>
      <c r="I754" s="3">
        <v>25</v>
      </c>
      <c r="J754" s="3">
        <v>7</v>
      </c>
      <c r="K754" s="2">
        <f t="shared" si="80"/>
        <v>4.6739412768011836E-2</v>
      </c>
      <c r="L754" s="2">
        <f t="shared" si="81"/>
        <v>2.519427659000192E-2</v>
      </c>
      <c r="M754" s="2">
        <f t="shared" si="82"/>
        <v>2.568364844600041E-2</v>
      </c>
      <c r="N754" s="2">
        <f t="shared" si="83"/>
        <v>2.3946190809264734E-2</v>
      </c>
      <c r="O754" s="2">
        <f t="shared" si="86"/>
        <v>2.8305263353095564E-2</v>
      </c>
    </row>
    <row r="755" spans="1:15" x14ac:dyDescent="0.55000000000000004">
      <c r="A755" s="3">
        <v>25</v>
      </c>
      <c r="B755" s="3">
        <v>8</v>
      </c>
      <c r="C755" s="5">
        <f>IF(logVir!C755="","",名目付加価値!C755)</f>
        <v>92447.943849168601</v>
      </c>
      <c r="D755" s="5">
        <f>IF(logVir!D755="","",名目付加価値!D755)</f>
        <v>88665.708620764897</v>
      </c>
      <c r="E755" s="5">
        <f>IF(logVir!E755="","",名目付加価値!E755)</f>
        <v>99944.236452650104</v>
      </c>
      <c r="F755" s="5">
        <f>IF(logVir!F755="","",名目付加価値!F755)</f>
        <v>82065.308497428196</v>
      </c>
      <c r="G755" s="5">
        <f>IF(logVir!G755="","",名目付加価値!G755)</f>
        <v>128163.215532452</v>
      </c>
      <c r="I755" s="3">
        <v>25</v>
      </c>
      <c r="J755" s="3">
        <v>8</v>
      </c>
      <c r="K755" s="2">
        <f t="shared" si="80"/>
        <v>1.6975427949489641E-2</v>
      </c>
      <c r="L755" s="2">
        <f t="shared" si="81"/>
        <v>1.583253399283473E-2</v>
      </c>
      <c r="M755" s="2">
        <f t="shared" si="82"/>
        <v>1.5930217643590601E-2</v>
      </c>
      <c r="N755" s="2">
        <f t="shared" si="83"/>
        <v>1.3528669846961989E-2</v>
      </c>
      <c r="O755" s="2">
        <f t="shared" si="86"/>
        <v>2.1180154071546792E-2</v>
      </c>
    </row>
    <row r="756" spans="1:15" x14ac:dyDescent="0.55000000000000004">
      <c r="A756" s="3">
        <v>25</v>
      </c>
      <c r="B756" s="3">
        <v>9</v>
      </c>
      <c r="C756" s="5">
        <f>IF(logVir!C756="","",名目付加価値!C756)</f>
        <v>91975.561921078493</v>
      </c>
      <c r="D756" s="5">
        <f>IF(logVir!D756="","",名目付加価値!D756)</f>
        <v>100946.283292522</v>
      </c>
      <c r="E756" s="5">
        <f>IF(logVir!E756="","",名目付加価値!E756)</f>
        <v>121155.966483645</v>
      </c>
      <c r="F756" s="5">
        <f>IF(logVir!F756="","",名目付加価値!F756)</f>
        <v>111021.37543014099</v>
      </c>
      <c r="G756" s="5">
        <f>IF(logVir!G756="","",名目付加価値!G756)</f>
        <v>107898.300276079</v>
      </c>
      <c r="I756" s="3">
        <v>25</v>
      </c>
      <c r="J756" s="3">
        <v>9</v>
      </c>
      <c r="K756" s="2">
        <f t="shared" si="80"/>
        <v>1.6888688482379181E-2</v>
      </c>
      <c r="L756" s="2">
        <f t="shared" si="81"/>
        <v>1.8025406738867288E-2</v>
      </c>
      <c r="M756" s="2">
        <f t="shared" si="82"/>
        <v>1.9311177746786982E-2</v>
      </c>
      <c r="N756" s="2">
        <f t="shared" si="83"/>
        <v>1.8302149369207144E-2</v>
      </c>
      <c r="O756" s="2">
        <f t="shared" si="86"/>
        <v>1.7831189818475764E-2</v>
      </c>
    </row>
    <row r="757" spans="1:15" x14ac:dyDescent="0.55000000000000004">
      <c r="A757" s="3">
        <v>25</v>
      </c>
      <c r="B757" s="3">
        <v>10</v>
      </c>
      <c r="C757" s="5">
        <f>IF(logVir!C757="","",名目付加価値!C757)</f>
        <v>345101.648417597</v>
      </c>
      <c r="D757" s="5">
        <f>IF(logVir!D757="","",名目付加価値!D757)</f>
        <v>464986.99368451699</v>
      </c>
      <c r="E757" s="5">
        <f>IF(logVir!E757="","",名目付加価値!E757)</f>
        <v>524097.79567682499</v>
      </c>
      <c r="F757" s="5">
        <f>IF(logVir!F757="","",名目付加価値!F757)</f>
        <v>529928.78802097996</v>
      </c>
      <c r="G757" s="5">
        <f>IF(logVir!G757="","",名目付加価値!G757)</f>
        <v>533074.69289047795</v>
      </c>
      <c r="I757" s="3">
        <v>25</v>
      </c>
      <c r="J757" s="3">
        <v>10</v>
      </c>
      <c r="K757" s="2">
        <f t="shared" si="80"/>
        <v>6.3368074226950025E-2</v>
      </c>
      <c r="L757" s="2">
        <f t="shared" si="81"/>
        <v>8.3030096959175834E-2</v>
      </c>
      <c r="M757" s="2">
        <f t="shared" si="82"/>
        <v>8.3536502433668045E-2</v>
      </c>
      <c r="N757" s="2">
        <f t="shared" si="83"/>
        <v>8.7360076344089002E-2</v>
      </c>
      <c r="O757" s="2">
        <f t="shared" si="86"/>
        <v>8.809551227437748E-2</v>
      </c>
    </row>
    <row r="758" spans="1:15" x14ac:dyDescent="0.55000000000000004">
      <c r="A758" s="3">
        <v>25</v>
      </c>
      <c r="B758" s="3">
        <v>11</v>
      </c>
      <c r="C758" s="5">
        <f>IF(logVir!C758="","",名目付加価値!C758)</f>
        <v>166015.93254757801</v>
      </c>
      <c r="D758" s="5">
        <f>IF(logVir!D758="","",名目付加価値!D758)</f>
        <v>108005.818662365</v>
      </c>
      <c r="E758" s="5">
        <f>IF(logVir!E758="","",名目付加価値!E758)</f>
        <v>149248.31214727499</v>
      </c>
      <c r="F758" s="5">
        <f>IF(logVir!F758="","",名目付加価値!F758)</f>
        <v>150807.431234688</v>
      </c>
      <c r="G758" s="5">
        <f>IF(logVir!G758="","",名目付加価値!G758)</f>
        <v>207440.50532214</v>
      </c>
      <c r="I758" s="3">
        <v>25</v>
      </c>
      <c r="J758" s="3">
        <v>11</v>
      </c>
      <c r="K758" s="2">
        <f t="shared" si="80"/>
        <v>3.0484090657837679E-2</v>
      </c>
      <c r="L758" s="2">
        <f t="shared" si="81"/>
        <v>1.9285988032980834E-2</v>
      </c>
      <c r="M758" s="2">
        <f t="shared" si="82"/>
        <v>2.3788846459105593E-2</v>
      </c>
      <c r="N758" s="2">
        <f t="shared" si="83"/>
        <v>2.4860979444273394E-2</v>
      </c>
      <c r="O758" s="2">
        <f t="shared" si="86"/>
        <v>3.4281457789188709E-2</v>
      </c>
    </row>
    <row r="759" spans="1:15" x14ac:dyDescent="0.55000000000000004">
      <c r="A759" s="3">
        <v>25</v>
      </c>
      <c r="B759" s="3">
        <v>12</v>
      </c>
      <c r="C759" s="5">
        <f>IF(logVir!C759="","",名目付加価値!C759)</f>
        <v>348869.438411529</v>
      </c>
      <c r="D759" s="5">
        <f>IF(logVir!D759="","",名目付加価値!D759)</f>
        <v>262414.860678308</v>
      </c>
      <c r="E759" s="5">
        <f>IF(logVir!E759="","",名目付加価値!E759)</f>
        <v>284453.35752269701</v>
      </c>
      <c r="F759" s="5">
        <f>IF(logVir!F759="","",名目付加価値!F759)</f>
        <v>262937.84458357899</v>
      </c>
      <c r="G759" s="5">
        <f>IF(logVir!G759="","",名目付加価値!G759)</f>
        <v>301422.18708033202</v>
      </c>
      <c r="I759" s="3">
        <v>25</v>
      </c>
      <c r="J759" s="3">
        <v>12</v>
      </c>
      <c r="K759" s="2">
        <f t="shared" si="80"/>
        <v>6.4059921388798791E-2</v>
      </c>
      <c r="L759" s="2">
        <f t="shared" si="81"/>
        <v>4.6857937150025786E-2</v>
      </c>
      <c r="M759" s="2">
        <f t="shared" si="82"/>
        <v>4.5339321762025424E-2</v>
      </c>
      <c r="N759" s="2">
        <f t="shared" si="83"/>
        <v>4.3345956467762743E-2</v>
      </c>
      <c r="O759" s="2">
        <f t="shared" si="86"/>
        <v>4.9812797973436525E-2</v>
      </c>
    </row>
    <row r="760" spans="1:15" x14ac:dyDescent="0.55000000000000004">
      <c r="A760" s="3">
        <v>25</v>
      </c>
      <c r="B760" s="3">
        <v>13</v>
      </c>
      <c r="C760" s="5">
        <f>IF(logVir!C760="","",名目付加価値!C760)</f>
        <v>23152.126246473799</v>
      </c>
      <c r="D760" s="5">
        <f>IF(logVir!D760="","",名目付加価値!D760)</f>
        <v>13821.7852009872</v>
      </c>
      <c r="E760" s="5">
        <f>IF(logVir!E760="","",名目付加価値!E760)</f>
        <v>16003.1529583921</v>
      </c>
      <c r="F760" s="5">
        <f>IF(logVir!F760="","",名目付加価値!F760)</f>
        <v>16248.312330877499</v>
      </c>
      <c r="G760" s="5">
        <f>IF(logVir!G760="","",名目付加価値!G760)</f>
        <v>13714.3528650957</v>
      </c>
      <c r="I760" s="3">
        <v>25</v>
      </c>
      <c r="J760" s="3">
        <v>13</v>
      </c>
      <c r="K760" s="2">
        <f t="shared" si="80"/>
        <v>4.2512276056211988E-3</v>
      </c>
      <c r="L760" s="2">
        <f t="shared" si="81"/>
        <v>2.4680779913717451E-3</v>
      </c>
      <c r="M760" s="2">
        <f t="shared" si="82"/>
        <v>2.5507594900846049E-3</v>
      </c>
      <c r="N760" s="2">
        <f t="shared" si="83"/>
        <v>2.6785746269588672E-3</v>
      </c>
      <c r="O760" s="2">
        <f t="shared" si="86"/>
        <v>2.2664233685736148E-3</v>
      </c>
    </row>
    <row r="761" spans="1:15" x14ac:dyDescent="0.55000000000000004">
      <c r="A761" s="3">
        <v>25</v>
      </c>
      <c r="B761" s="3">
        <v>14</v>
      </c>
      <c r="C761" s="5">
        <f>IF(logVir!C761="","",名目付加価値!C761)</f>
        <v>203531.49305105899</v>
      </c>
      <c r="D761" s="5">
        <f>IF(logVir!D761="","",名目付加価値!D761)</f>
        <v>198889.40778980701</v>
      </c>
      <c r="E761" s="5">
        <f>IF(logVir!E761="","",名目付加価値!E761)</f>
        <v>187883.84314101699</v>
      </c>
      <c r="F761" s="5">
        <f>IF(logVir!F761="","",名目付加価値!F761)</f>
        <v>170875.97070559199</v>
      </c>
      <c r="G761" s="5">
        <f>IF(logVir!G761="","",名目付加価値!G761)</f>
        <v>114309.08440875199</v>
      </c>
      <c r="I761" s="3">
        <v>25</v>
      </c>
      <c r="J761" s="3">
        <v>14</v>
      </c>
      <c r="K761" s="2">
        <f t="shared" si="80"/>
        <v>3.7372753269421417E-2</v>
      </c>
      <c r="L761" s="2">
        <f t="shared" si="81"/>
        <v>3.5514556401001138E-2</v>
      </c>
      <c r="M761" s="2">
        <f t="shared" si="82"/>
        <v>2.9947004641619583E-2</v>
      </c>
      <c r="N761" s="2">
        <f t="shared" si="83"/>
        <v>2.8169327999632735E-2</v>
      </c>
      <c r="O761" s="2">
        <f t="shared" si="86"/>
        <v>1.8890631055849059E-2</v>
      </c>
    </row>
    <row r="762" spans="1:15" x14ac:dyDescent="0.55000000000000004">
      <c r="A762" s="3">
        <v>25</v>
      </c>
      <c r="B762" s="3">
        <v>15</v>
      </c>
      <c r="C762" s="5">
        <f>IF(logVir!C762="","",名目付加価値!C762)</f>
        <v>40092.587846026297</v>
      </c>
      <c r="D762" s="5">
        <f>IF(logVir!D762="","",名目付加価値!D762)</f>
        <v>54083.789565008403</v>
      </c>
      <c r="E762" s="5">
        <f>IF(logVir!E762="","",名目付加価値!E762)</f>
        <v>40274.674428414102</v>
      </c>
      <c r="F762" s="5">
        <f>IF(logVir!F762="","",名目付加価値!F762)</f>
        <v>33649.656532020897</v>
      </c>
      <c r="G762" s="5">
        <f>IF(logVir!G762="","",名目付加価値!G762)</f>
        <v>46378.968959803897</v>
      </c>
      <c r="I762" s="3">
        <v>25</v>
      </c>
      <c r="J762" s="3">
        <v>15</v>
      </c>
      <c r="K762" s="2">
        <f t="shared" si="80"/>
        <v>7.3618601772171719E-3</v>
      </c>
      <c r="L762" s="2">
        <f t="shared" si="81"/>
        <v>9.6574363422927637E-3</v>
      </c>
      <c r="M762" s="2">
        <f t="shared" si="82"/>
        <v>6.4194229896723312E-3</v>
      </c>
      <c r="N762" s="2">
        <f t="shared" si="83"/>
        <v>5.5472294203298463E-3</v>
      </c>
      <c r="O762" s="2">
        <f t="shared" si="86"/>
        <v>7.6645526110368442E-3</v>
      </c>
    </row>
    <row r="763" spans="1:15" x14ac:dyDescent="0.55000000000000004">
      <c r="A763" s="3">
        <v>25</v>
      </c>
      <c r="B763" s="3">
        <v>16</v>
      </c>
      <c r="C763" s="5">
        <f>IF(logVir!C763="","",名目付加価値!C763)</f>
        <v>253625.37416886099</v>
      </c>
      <c r="D763" s="5">
        <f>IF(logVir!D763="","",名目付加価値!D763)</f>
        <v>330702.21862154</v>
      </c>
      <c r="E763" s="5">
        <f>IF(logVir!E763="","",名目付加価値!E763)</f>
        <v>346720.77040696703</v>
      </c>
      <c r="F763" s="5">
        <f>IF(logVir!F763="","",名目付加価値!F763)</f>
        <v>339842.51628353703</v>
      </c>
      <c r="G763" s="5">
        <f>IF(logVir!G763="","",名目付加価値!G763)</f>
        <v>314704.87766058999</v>
      </c>
      <c r="I763" s="3">
        <v>25</v>
      </c>
      <c r="J763" s="3">
        <v>16</v>
      </c>
      <c r="K763" s="2">
        <f t="shared" si="80"/>
        <v>4.6571065684167405E-2</v>
      </c>
      <c r="L763" s="2">
        <f t="shared" si="81"/>
        <v>5.9051624345843136E-2</v>
      </c>
      <c r="M763" s="2">
        <f t="shared" si="82"/>
        <v>5.5264190614464755E-2</v>
      </c>
      <c r="N763" s="2">
        <f t="shared" si="83"/>
        <v>5.6023882526498495E-2</v>
      </c>
      <c r="O763" s="2">
        <f t="shared" si="86"/>
        <v>5.2007885166011777E-2</v>
      </c>
    </row>
    <row r="764" spans="1:15" x14ac:dyDescent="0.55000000000000004">
      <c r="A764" s="3">
        <v>25</v>
      </c>
      <c r="B764" s="3">
        <v>17</v>
      </c>
      <c r="C764" s="5">
        <f>IF(logVir!C764="","",名目付加価値!C764)</f>
        <v>174626.95148762199</v>
      </c>
      <c r="D764" s="5">
        <f>IF(logVir!D764="","",名目付加価値!D764)</f>
        <v>180988.43216739601</v>
      </c>
      <c r="E764" s="5">
        <f>IF(logVir!E764="","",名目付加価値!E764)</f>
        <v>204299.99143922201</v>
      </c>
      <c r="F764" s="5">
        <f>IF(logVir!F764="","",名目付加価値!F764)</f>
        <v>228345.58645077201</v>
      </c>
      <c r="G764" s="5">
        <f>IF(logVir!G764="","",名目付加価値!G764)</f>
        <v>232980.54601099101</v>
      </c>
      <c r="I764" s="3">
        <v>25</v>
      </c>
      <c r="J764" s="3">
        <v>17</v>
      </c>
      <c r="K764" s="2">
        <f t="shared" si="80"/>
        <v>3.2065258669826104E-2</v>
      </c>
      <c r="L764" s="2">
        <f t="shared" si="81"/>
        <v>3.2318080452684479E-2</v>
      </c>
      <c r="M764" s="2">
        <f t="shared" si="82"/>
        <v>3.2563591896090836E-2</v>
      </c>
      <c r="N764" s="2">
        <f t="shared" si="83"/>
        <v>3.7643336833373661E-2</v>
      </c>
      <c r="O764" s="2">
        <f t="shared" si="86"/>
        <v>3.8502185199437454E-2</v>
      </c>
    </row>
    <row r="765" spans="1:15" x14ac:dyDescent="0.55000000000000004">
      <c r="A765" s="3">
        <v>25</v>
      </c>
      <c r="B765" s="3">
        <v>18</v>
      </c>
      <c r="C765" s="5">
        <f>IF(logVir!C765="","",名目付加価値!C765)</f>
        <v>258749.20156624599</v>
      </c>
      <c r="D765" s="5">
        <f>IF(logVir!D765="","",名目付加価値!D765)</f>
        <v>266513.51085942402</v>
      </c>
      <c r="E765" s="5">
        <f>IF(logVir!E765="","",名目付加価値!E765)</f>
        <v>303590.20426397101</v>
      </c>
      <c r="F765" s="5">
        <f>IF(logVir!F765="","",名目付加価値!F765)</f>
        <v>340564.42252534401</v>
      </c>
      <c r="G765" s="5">
        <f>IF(logVir!G765="","",名目付加価値!G765)</f>
        <v>345259.04836793098</v>
      </c>
      <c r="I765" s="3">
        <v>25</v>
      </c>
      <c r="J765" s="3">
        <v>18</v>
      </c>
      <c r="K765" s="2">
        <f t="shared" si="80"/>
        <v>4.7511910436235004E-2</v>
      </c>
      <c r="L765" s="2">
        <f t="shared" si="81"/>
        <v>4.7589809926172073E-2</v>
      </c>
      <c r="M765" s="2">
        <f t="shared" si="82"/>
        <v>4.8389564021317291E-2</v>
      </c>
      <c r="N765" s="2">
        <f t="shared" si="83"/>
        <v>5.6142890562716062E-2</v>
      </c>
      <c r="O765" s="2">
        <f t="shared" si="86"/>
        <v>5.7057243832781199E-2</v>
      </c>
    </row>
    <row r="766" spans="1:15" x14ac:dyDescent="0.55000000000000004">
      <c r="A766" s="3">
        <v>25</v>
      </c>
      <c r="B766" s="3">
        <v>19</v>
      </c>
      <c r="C766" s="5">
        <f>IF(logVir!C766="","",名目付加価値!C766)</f>
        <v>116426.837138205</v>
      </c>
      <c r="D766" s="5">
        <f>IF(logVir!D766="","",名目付加価値!D766)</f>
        <v>107822.224979652</v>
      </c>
      <c r="E766" s="5">
        <f>IF(logVir!E766="","",名目付加価値!E766)</f>
        <v>104408.064196561</v>
      </c>
      <c r="F766" s="5">
        <f>IF(logVir!F766="","",名目付加価値!F766)</f>
        <v>103671.82713307301</v>
      </c>
      <c r="G766" s="5">
        <f>IF(logVir!G766="","",名目付加価値!G766)</f>
        <v>125634.367328136</v>
      </c>
      <c r="I766" s="3">
        <v>25</v>
      </c>
      <c r="J766" s="3">
        <v>19</v>
      </c>
      <c r="K766" s="2">
        <f t="shared" si="80"/>
        <v>2.137846774019234E-2</v>
      </c>
      <c r="L766" s="2">
        <f t="shared" si="81"/>
        <v>1.9253204747676524E-2</v>
      </c>
      <c r="M766" s="2">
        <f t="shared" si="82"/>
        <v>1.6641711872852013E-2</v>
      </c>
      <c r="N766" s="2">
        <f t="shared" si="83"/>
        <v>1.7090558085925116E-2</v>
      </c>
      <c r="O766" s="2">
        <f t="shared" si="86"/>
        <v>2.0762238569283154E-2</v>
      </c>
    </row>
    <row r="767" spans="1:15" x14ac:dyDescent="0.55000000000000004">
      <c r="A767" s="3">
        <v>25</v>
      </c>
      <c r="B767" s="3">
        <v>20</v>
      </c>
      <c r="C767" s="5">
        <f>IF(logVir!C767="","",名目付加価値!C767)</f>
        <v>252303.808139842</v>
      </c>
      <c r="D767" s="5">
        <f>IF(logVir!D767="","",名目付加価値!D767)</f>
        <v>308472.649511253</v>
      </c>
      <c r="E767" s="5">
        <f>IF(logVir!E767="","",名目付加価値!E767)</f>
        <v>305273.62601376697</v>
      </c>
      <c r="F767" s="5">
        <f>IF(logVir!F767="","",名目付加価値!F767)</f>
        <v>297892.03042310401</v>
      </c>
      <c r="G767" s="5">
        <f>IF(logVir!G767="","",名目付加価値!G767)</f>
        <v>308920.30579221802</v>
      </c>
      <c r="I767" s="3">
        <v>25</v>
      </c>
      <c r="J767" s="3">
        <v>20</v>
      </c>
      <c r="K767" s="2">
        <f t="shared" si="80"/>
        <v>4.6328397778619322E-2</v>
      </c>
      <c r="L767" s="2">
        <f t="shared" si="81"/>
        <v>5.5082215945916772E-2</v>
      </c>
      <c r="M767" s="2">
        <f t="shared" si="82"/>
        <v>4.8657886395993784E-2</v>
      </c>
      <c r="N767" s="2">
        <f t="shared" si="83"/>
        <v>4.9108240783151721E-2</v>
      </c>
      <c r="O767" s="2">
        <f t="shared" si="86"/>
        <v>5.1051931284072607E-2</v>
      </c>
    </row>
    <row r="768" spans="1:15" x14ac:dyDescent="0.55000000000000004">
      <c r="A768" s="3">
        <v>25</v>
      </c>
      <c r="B768" s="3">
        <v>21</v>
      </c>
      <c r="C768" s="5">
        <f>IF(logVir!C768="","",名目付加価値!C768)</f>
        <v>240795.656590967</v>
      </c>
      <c r="D768" s="5">
        <f>IF(logVir!D768="","",名目付加価値!D768)</f>
        <v>258740.231827207</v>
      </c>
      <c r="E768" s="5">
        <f>IF(logVir!E768="","",名目付加価値!E768)</f>
        <v>280064.31810635101</v>
      </c>
      <c r="F768" s="5">
        <f>IF(logVir!F768="","",名目付加価値!F768)</f>
        <v>220161.79395391699</v>
      </c>
      <c r="G768" s="5">
        <f>IF(logVir!G768="","",名目付加価値!G768)</f>
        <v>247533.309317768</v>
      </c>
      <c r="I768" s="3">
        <v>25</v>
      </c>
      <c r="J768" s="3">
        <v>21</v>
      </c>
      <c r="K768" s="2">
        <f t="shared" si="80"/>
        <v>4.4215253999364872E-2</v>
      </c>
      <c r="L768" s="2">
        <f t="shared" si="81"/>
        <v>4.6201779464026274E-2</v>
      </c>
      <c r="M768" s="2">
        <f t="shared" si="82"/>
        <v>4.4639748123461338E-2</v>
      </c>
      <c r="N768" s="2">
        <f t="shared" si="83"/>
        <v>3.6294218322602864E-2</v>
      </c>
      <c r="O768" s="2">
        <f t="shared" si="86"/>
        <v>4.0907163630446337E-2</v>
      </c>
    </row>
    <row r="769" spans="1:15" x14ac:dyDescent="0.55000000000000004">
      <c r="A769" s="3">
        <v>25</v>
      </c>
      <c r="B769" s="3">
        <v>22</v>
      </c>
      <c r="C769" s="5">
        <f>IF(logVir!C769="","",名目付加価値!C769)</f>
        <v>118285.243649918</v>
      </c>
      <c r="D769" s="5">
        <f>IF(logVir!D769="","",名目付加価値!D769)</f>
        <v>125359.700563992</v>
      </c>
      <c r="E769" s="5">
        <f>IF(logVir!E769="","",名目付加価値!E769)</f>
        <v>133483.70583651401</v>
      </c>
      <c r="F769" s="5">
        <f>IF(logVir!F769="","",名目付加価値!F769)</f>
        <v>81662.222550565406</v>
      </c>
      <c r="G769" s="5">
        <f>IF(logVir!G769="","",名目付加価値!G769)</f>
        <v>77904.866758118194</v>
      </c>
      <c r="I769" s="3">
        <v>25</v>
      </c>
      <c r="J769" s="3">
        <v>22</v>
      </c>
      <c r="K769" s="2">
        <f t="shared" si="80"/>
        <v>2.1719711087820674E-2</v>
      </c>
      <c r="L769" s="2">
        <f t="shared" si="81"/>
        <v>2.2384772550570569E-2</v>
      </c>
      <c r="M769" s="2">
        <f t="shared" si="82"/>
        <v>2.1276109171699108E-2</v>
      </c>
      <c r="N769" s="2">
        <f t="shared" si="83"/>
        <v>1.3462220127891869E-2</v>
      </c>
      <c r="O769" s="2">
        <f t="shared" si="86"/>
        <v>1.2874498146798323E-2</v>
      </c>
    </row>
    <row r="770" spans="1:15" x14ac:dyDescent="0.55000000000000004">
      <c r="A770" s="3">
        <v>25</v>
      </c>
      <c r="B770" s="3">
        <v>23</v>
      </c>
      <c r="C770" s="5">
        <f>IF(logVir!C770="","",名目付加価値!C770)</f>
        <v>85704.635491253299</v>
      </c>
      <c r="D770" s="5">
        <f>IF(logVir!D770="","",名目付加価値!D770)</f>
        <v>80845.872976832397</v>
      </c>
      <c r="E770" s="5">
        <f>IF(logVir!E770="","",名目付加価値!E770)</f>
        <v>74139.717462934801</v>
      </c>
      <c r="F770" s="5">
        <f>IF(logVir!F770="","",名目付加価値!F770)</f>
        <v>78044.675433517303</v>
      </c>
      <c r="G770" s="5">
        <f>IF(logVir!G770="","",名目付加価値!G770)</f>
        <v>72028.107413310398</v>
      </c>
      <c r="I770" s="3">
        <v>25</v>
      </c>
      <c r="J770" s="3">
        <v>23</v>
      </c>
      <c r="K770" s="2">
        <f t="shared" si="80"/>
        <v>1.5737211712276791E-2</v>
      </c>
      <c r="L770" s="2">
        <f t="shared" si="81"/>
        <v>1.4436190179912819E-2</v>
      </c>
      <c r="M770" s="2">
        <f t="shared" si="82"/>
        <v>1.1817208046593159E-2</v>
      </c>
      <c r="N770" s="2">
        <f t="shared" si="83"/>
        <v>1.2865858504467196E-2</v>
      </c>
      <c r="O770" s="2">
        <f t="shared" si="86"/>
        <v>1.1903309433661562E-2</v>
      </c>
    </row>
    <row r="771" spans="1:15" x14ac:dyDescent="0.55000000000000004">
      <c r="A771" s="3">
        <v>25</v>
      </c>
      <c r="B771" s="3">
        <v>24</v>
      </c>
      <c r="C771" s="5">
        <f>IF(logVir!C771="","",名目付加価値!C771)</f>
        <v>19370.874194651598</v>
      </c>
      <c r="D771" s="5">
        <f>IF(logVir!D771="","",名目付加価値!D771)</f>
        <v>24312.717264159899</v>
      </c>
      <c r="E771" s="5">
        <f>IF(logVir!E771="","",名目付加価値!E771)</f>
        <v>22961.228846899099</v>
      </c>
      <c r="F771" s="5">
        <f>IF(logVir!F771="","",名目付加価値!F771)</f>
        <v>22500.4887036617</v>
      </c>
      <c r="G771" s="5">
        <f>IF(logVir!G771="","",名目付加価値!G771)</f>
        <v>23017.039957249999</v>
      </c>
      <c r="I771" s="3">
        <v>25</v>
      </c>
      <c r="J771" s="3">
        <v>24</v>
      </c>
      <c r="K771" s="2">
        <f t="shared" si="80"/>
        <v>3.5569085208258379E-3</v>
      </c>
      <c r="L771" s="2">
        <f t="shared" si="81"/>
        <v>4.3413843810733719E-3</v>
      </c>
      <c r="M771" s="2">
        <f t="shared" si="82"/>
        <v>3.6598145713853682E-3</v>
      </c>
      <c r="N771" s="2">
        <f t="shared" si="83"/>
        <v>3.7092614241092674E-3</v>
      </c>
      <c r="O771" s="2">
        <f t="shared" si="86"/>
        <v>3.8037782568124123E-3</v>
      </c>
    </row>
    <row r="772" spans="1:15" x14ac:dyDescent="0.55000000000000004">
      <c r="A772" s="3">
        <v>25</v>
      </c>
      <c r="B772" s="3">
        <v>25</v>
      </c>
      <c r="C772" s="5">
        <f>IF(logVir!C772="","",名目付加価値!C772)</f>
        <v>164274.88607820601</v>
      </c>
      <c r="D772" s="5">
        <f>IF(logVir!D772="","",名目付加価値!D772)</f>
        <v>161327.426892608</v>
      </c>
      <c r="E772" s="5">
        <f>IF(logVir!E772="","",名目付加価値!E772)</f>
        <v>160505.96354402299</v>
      </c>
      <c r="F772" s="5">
        <f>IF(logVir!F772="","",名目付加価値!F772)</f>
        <v>163951.900952008</v>
      </c>
      <c r="G772" s="5">
        <f>IF(logVir!G772="","",名目付加価値!G772)</f>
        <v>176927.53749027301</v>
      </c>
      <c r="I772" s="3">
        <v>25</v>
      </c>
      <c r="J772" s="3">
        <v>25</v>
      </c>
      <c r="K772" s="2">
        <f t="shared" ref="K772:K835" si="87">IF(C772="","",C772/SUMIF($A$4:$A$1460,$I772,C$4:C$1460))</f>
        <v>3.016439713446676E-2</v>
      </c>
      <c r="L772" s="2">
        <f t="shared" ref="L772:L835" si="88">IF(D772="","",D772/SUMIF($A$4:$A$1460,$I772,D$4:D$1460))</f>
        <v>2.8807325966101787E-2</v>
      </c>
      <c r="M772" s="2">
        <f t="shared" ref="M772:M835" si="89">IF(E772="","",E772/SUMIF($A$4:$A$1460,$I772,E$4:E$1460))</f>
        <v>2.5583215431956075E-2</v>
      </c>
      <c r="N772" s="2">
        <f t="shared" ref="N772:N835" si="90">IF(F772="","",F772/SUMIF($A$4:$A$1460,$I772,F$4:F$1460))</f>
        <v>2.7027877910567284E-2</v>
      </c>
      <c r="O772" s="2">
        <f t="shared" ref="O772" si="91">IF(G772="","",G772/SUMIF($A$4:$A$1460,$I772,G$4:G$1460))</f>
        <v>2.9238908277816208E-2</v>
      </c>
    </row>
    <row r="773" spans="1:15" x14ac:dyDescent="0.55000000000000004">
      <c r="A773" s="3">
        <v>25</v>
      </c>
      <c r="B773" s="3">
        <v>26</v>
      </c>
      <c r="C773" s="5">
        <f>IF(logVir!C773="","",名目付加価値!C773)</f>
        <v>149767.647677195</v>
      </c>
      <c r="D773" s="5">
        <f>IF(logVir!D773="","",名目付加価値!D773)</f>
        <v>172798.80584396099</v>
      </c>
      <c r="E773" s="5">
        <f>IF(logVir!E773="","",名目付加価値!E773)</f>
        <v>191573.02593094</v>
      </c>
      <c r="F773" s="5">
        <f>IF(logVir!F773="","",名目付加価値!F773)</f>
        <v>193059.86796409599</v>
      </c>
      <c r="G773" s="5">
        <f>IF(logVir!G773="","",名目付加価値!G773)</f>
        <v>193858.46437126701</v>
      </c>
      <c r="I773" s="3">
        <v>25</v>
      </c>
      <c r="J773" s="3">
        <v>26</v>
      </c>
      <c r="K773" s="2">
        <f t="shared" si="87"/>
        <v>2.7500556599254614E-2</v>
      </c>
      <c r="L773" s="2">
        <f t="shared" si="88"/>
        <v>3.0855705210086657E-2</v>
      </c>
      <c r="M773" s="2">
        <f t="shared" si="89"/>
        <v>3.053502739166886E-2</v>
      </c>
      <c r="N773" s="2">
        <f t="shared" si="90"/>
        <v>3.182639853801536E-2</v>
      </c>
      <c r="O773" s="2">
        <f t="shared" ref="O773:O804" si="92">IF(G773="","",G773/SUMIF($A$4:$A$1460,$I773,G$4:G$1460))</f>
        <v>3.2036900185429866E-2</v>
      </c>
    </row>
    <row r="774" spans="1:15" x14ac:dyDescent="0.55000000000000004">
      <c r="A774" s="3">
        <v>25</v>
      </c>
      <c r="B774" s="3">
        <v>27</v>
      </c>
      <c r="C774" s="5">
        <f>IF(logVir!C774="","",名目付加価値!C774)</f>
        <v>286732.085128462</v>
      </c>
      <c r="D774" s="5">
        <f>IF(logVir!D774="","",名目付加価値!D774)</f>
        <v>328103.90369879099</v>
      </c>
      <c r="E774" s="5">
        <f>IF(logVir!E774="","",名目付加価値!E774)</f>
        <v>339467.07954535098</v>
      </c>
      <c r="F774" s="5">
        <f>IF(logVir!F774="","",名目付加価値!F774)</f>
        <v>334173.089692034</v>
      </c>
      <c r="G774" s="5">
        <f>IF(logVir!G774="","",名目付加価値!G774)</f>
        <v>353135.66878826701</v>
      </c>
      <c r="I774" s="3">
        <v>25</v>
      </c>
      <c r="J774" s="3">
        <v>27</v>
      </c>
      <c r="K774" s="2">
        <f t="shared" si="87"/>
        <v>5.2650168832812941E-2</v>
      </c>
      <c r="L774" s="2">
        <f t="shared" si="88"/>
        <v>5.8587657949155714E-2</v>
      </c>
      <c r="M774" s="2">
        <f t="shared" si="89"/>
        <v>5.4108017149678597E-2</v>
      </c>
      <c r="N774" s="2">
        <f t="shared" si="90"/>
        <v>5.5089263477568276E-2</v>
      </c>
      <c r="O774" s="2">
        <f t="shared" si="92"/>
        <v>5.8358928043595701E-2</v>
      </c>
    </row>
    <row r="775" spans="1:15" x14ac:dyDescent="0.55000000000000004">
      <c r="A775" s="3">
        <v>25</v>
      </c>
      <c r="B775" s="3">
        <v>28</v>
      </c>
      <c r="C775" s="5">
        <f>IF(logVir!C775="","",名目付加価値!C775)</f>
        <v>206880.20693410799</v>
      </c>
      <c r="D775" s="5">
        <f>IF(logVir!D775="","",名目付加価値!D775)</f>
        <v>218680.56397904101</v>
      </c>
      <c r="E775" s="5">
        <f>IF(logVir!E775="","",名目付加価値!E775)</f>
        <v>230148.907935514</v>
      </c>
      <c r="F775" s="5">
        <f>IF(logVir!F775="","",名目付加価値!F775)</f>
        <v>229918.27589444199</v>
      </c>
      <c r="G775" s="5">
        <f>IF(logVir!G775="","",名目付加価値!G775)</f>
        <v>237101.446248933</v>
      </c>
      <c r="I775" s="3">
        <v>25</v>
      </c>
      <c r="J775" s="3">
        <v>28</v>
      </c>
      <c r="K775" s="2">
        <f t="shared" si="87"/>
        <v>3.7987649057021622E-2</v>
      </c>
      <c r="L775" s="2">
        <f t="shared" si="88"/>
        <v>3.9048551200092672E-2</v>
      </c>
      <c r="M775" s="2">
        <f t="shared" si="89"/>
        <v>3.6683678058658263E-2</v>
      </c>
      <c r="N775" s="2">
        <f t="shared" si="90"/>
        <v>3.7902598592633119E-2</v>
      </c>
      <c r="O775" s="2">
        <f t="shared" si="92"/>
        <v>3.9183201991896011E-2</v>
      </c>
    </row>
    <row r="776" spans="1:15" x14ac:dyDescent="0.55000000000000004">
      <c r="A776" s="3">
        <v>25</v>
      </c>
      <c r="B776" s="3">
        <v>29</v>
      </c>
      <c r="C776" s="5">
        <f>IF(logVir!C776="","",名目付加価値!C776)</f>
        <v>206551.30173831101</v>
      </c>
      <c r="D776" s="5">
        <f>IF(logVir!D776="","",名目付加価値!D776)</f>
        <v>228881.21126057499</v>
      </c>
      <c r="E776" s="5">
        <f>IF(logVir!E776="","",名目付加価値!E776)</f>
        <v>246595.26358441499</v>
      </c>
      <c r="F776" s="5">
        <f>IF(logVir!F776="","",名目付加価値!F776)</f>
        <v>240546.464385795</v>
      </c>
      <c r="G776" s="5">
        <f>IF(logVir!G776="","",名目付加価値!G776)</f>
        <v>245705.071601673</v>
      </c>
      <c r="I776" s="3">
        <v>25</v>
      </c>
      <c r="J776" s="3">
        <v>29</v>
      </c>
      <c r="K776" s="2">
        <f t="shared" si="87"/>
        <v>3.7927254999339022E-2</v>
      </c>
      <c r="L776" s="2">
        <f t="shared" si="88"/>
        <v>4.0870023078522812E-2</v>
      </c>
      <c r="M776" s="2">
        <f t="shared" si="89"/>
        <v>3.9305080094732769E-2</v>
      </c>
      <c r="N776" s="2">
        <f t="shared" si="90"/>
        <v>3.9654681851727942E-2</v>
      </c>
      <c r="O776" s="2">
        <f t="shared" si="92"/>
        <v>4.0605030476674922E-2</v>
      </c>
    </row>
    <row r="777" spans="1:15" x14ac:dyDescent="0.55000000000000004">
      <c r="A777" s="3">
        <v>25</v>
      </c>
      <c r="B777" s="3">
        <v>30</v>
      </c>
      <c r="C777" s="5">
        <f>IF(logVir!C777="","",名目付加価値!C777)</f>
        <v>334197.08942752902</v>
      </c>
      <c r="D777" s="5">
        <f>IF(logVir!D777="","",名目付加価値!D777)</f>
        <v>395600.47377996403</v>
      </c>
      <c r="E777" s="5">
        <f>IF(logVir!E777="","",名目付加価値!E777)</f>
        <v>433031.13404072</v>
      </c>
      <c r="F777" s="5">
        <f>IF(logVir!F777="","",名目付加価値!F777)</f>
        <v>434795.08978459099</v>
      </c>
      <c r="G777" s="5">
        <f>IF(logVir!G777="","",名目付加価値!G777)</f>
        <v>466070.18449705403</v>
      </c>
      <c r="I777" s="3">
        <v>25</v>
      </c>
      <c r="J777" s="3">
        <v>30</v>
      </c>
      <c r="K777" s="2">
        <f t="shared" si="87"/>
        <v>6.1365763004551509E-2</v>
      </c>
      <c r="L777" s="2">
        <f t="shared" si="88"/>
        <v>7.0640138630053972E-2</v>
      </c>
      <c r="M777" s="2">
        <f t="shared" si="89"/>
        <v>6.9021290837392862E-2</v>
      </c>
      <c r="N777" s="2">
        <f t="shared" si="90"/>
        <v>7.1677050004147203E-2</v>
      </c>
      <c r="O777" s="2">
        <f t="shared" si="92"/>
        <v>7.7022398937098391E-2</v>
      </c>
    </row>
    <row r="778" spans="1:15" x14ac:dyDescent="0.55000000000000004">
      <c r="A778" s="3">
        <v>25</v>
      </c>
      <c r="B778" s="3">
        <v>31</v>
      </c>
      <c r="C778" s="5">
        <f>IF(logVir!C778="","",名目付加価値!C778)</f>
        <v>273914.44072915299</v>
      </c>
      <c r="D778" s="5">
        <f>IF(logVir!D778="","",名目付加価値!D778)</f>
        <v>266068.925471842</v>
      </c>
      <c r="E778" s="5">
        <f>IF(logVir!E778="","",名目付加価値!E778)</f>
        <v>249334.292250884</v>
      </c>
      <c r="F778" s="5">
        <f>IF(logVir!F778="","",名目付加価値!F778)</f>
        <v>218719.31375755099</v>
      </c>
      <c r="G778" s="5">
        <f>IF(logVir!G778="","",名目付加価値!G778)</f>
        <v>231108.978984438</v>
      </c>
      <c r="I778" s="3">
        <v>25</v>
      </c>
      <c r="J778" s="3">
        <v>31</v>
      </c>
      <c r="K778" s="2">
        <f t="shared" si="87"/>
        <v>5.0296574042888294E-2</v>
      </c>
      <c r="L778" s="2">
        <f t="shared" si="88"/>
        <v>4.7510422828599595E-2</v>
      </c>
      <c r="M778" s="2">
        <f t="shared" si="89"/>
        <v>3.9741656773264467E-2</v>
      </c>
      <c r="N778" s="2">
        <f t="shared" si="90"/>
        <v>3.6056421881028186E-2</v>
      </c>
      <c r="O778" s="2">
        <f t="shared" si="92"/>
        <v>3.8192891477265026E-2</v>
      </c>
    </row>
    <row r="779" spans="1:15" x14ac:dyDescent="0.55000000000000004">
      <c r="A779" s="3">
        <v>26</v>
      </c>
      <c r="B779" s="3">
        <v>1</v>
      </c>
      <c r="C779" s="5">
        <f>IF(logVir!C779="","",名目付加価値!C779)</f>
        <v>43407.168816072503</v>
      </c>
      <c r="D779" s="5">
        <f>IF(logVir!D779="","",名目付加価値!D779)</f>
        <v>40858.2203700143</v>
      </c>
      <c r="E779" s="5">
        <f>IF(logVir!E779="","",名目付加価値!E779)</f>
        <v>41057.219053064</v>
      </c>
      <c r="F779" s="5">
        <f>IF(logVir!F779="","",名目付加価値!F779)</f>
        <v>40489.624898927403</v>
      </c>
      <c r="G779" s="5">
        <f>IF(logVir!G779="","",名目付加価値!G779)</f>
        <v>38934.874152908698</v>
      </c>
      <c r="I779" s="3">
        <v>26</v>
      </c>
      <c r="J779" s="3">
        <v>1</v>
      </c>
      <c r="K779" s="2">
        <f t="shared" si="87"/>
        <v>5.1358469129743891E-3</v>
      </c>
      <c r="L779" s="2">
        <f t="shared" si="88"/>
        <v>4.5570110528634746E-3</v>
      </c>
      <c r="M779" s="2">
        <f t="shared" si="89"/>
        <v>4.3290669858913758E-3</v>
      </c>
      <c r="N779" s="2">
        <f t="shared" si="90"/>
        <v>4.4597632953468158E-3</v>
      </c>
      <c r="O779" s="2">
        <f t="shared" si="92"/>
        <v>4.0998297921856141E-3</v>
      </c>
    </row>
    <row r="780" spans="1:15" x14ac:dyDescent="0.55000000000000004">
      <c r="A780" s="3">
        <v>26</v>
      </c>
      <c r="B780" s="3">
        <v>2</v>
      </c>
      <c r="C780" s="5">
        <f>IF(logVir!C780="","",名目付加価値!C780)</f>
        <v>2131.4581148591601</v>
      </c>
      <c r="D780" s="5">
        <f>IF(logVir!D780="","",名目付加価値!D780)</f>
        <v>3078.1417162437201</v>
      </c>
      <c r="E780" s="5">
        <f>IF(logVir!E780="","",名目付加価値!E780)</f>
        <v>2775.0449989932199</v>
      </c>
      <c r="F780" s="5">
        <f>IF(logVir!F780="","",名目付加価値!F780)</f>
        <v>2821.6218010744601</v>
      </c>
      <c r="G780" s="5">
        <f>IF(logVir!G780="","",名目付加価値!G780)</f>
        <v>3146.2199319722899</v>
      </c>
      <c r="I780" s="3">
        <v>26</v>
      </c>
      <c r="J780" s="3">
        <v>2</v>
      </c>
      <c r="K780" s="2">
        <f t="shared" si="87"/>
        <v>2.5218973911240918E-4</v>
      </c>
      <c r="L780" s="2">
        <f t="shared" si="88"/>
        <v>3.4331220733973118E-4</v>
      </c>
      <c r="M780" s="2">
        <f t="shared" si="89"/>
        <v>2.9260032624172554E-4</v>
      </c>
      <c r="N780" s="2">
        <f t="shared" si="90"/>
        <v>3.1078987205227491E-4</v>
      </c>
      <c r="O780" s="2">
        <f t="shared" si="92"/>
        <v>3.3129595229228578E-4</v>
      </c>
    </row>
    <row r="781" spans="1:15" x14ac:dyDescent="0.55000000000000004">
      <c r="A781" s="3">
        <v>26</v>
      </c>
      <c r="B781" s="3">
        <v>3</v>
      </c>
      <c r="C781" s="5">
        <f>IF(logVir!C781="","",名目付加価値!C781)</f>
        <v>687715.77246074402</v>
      </c>
      <c r="D781" s="5">
        <f>IF(logVir!D781="","",名目付加価値!D781)</f>
        <v>771931.19025500701</v>
      </c>
      <c r="E781" s="5">
        <f>IF(logVir!E781="","",名目付加価値!E781)</f>
        <v>752952.59709949</v>
      </c>
      <c r="F781" s="5">
        <f>IF(logVir!F781="","",名目付加価値!F781)</f>
        <v>664965.79272744199</v>
      </c>
      <c r="G781" s="5">
        <f>IF(logVir!G781="","",名目付加価値!G781)</f>
        <v>676401.697923559</v>
      </c>
      <c r="I781" s="3">
        <v>26</v>
      </c>
      <c r="J781" s="3">
        <v>3</v>
      </c>
      <c r="K781" s="2">
        <f t="shared" si="87"/>
        <v>8.1369115363462835E-2</v>
      </c>
      <c r="L781" s="2">
        <f t="shared" si="88"/>
        <v>8.609525657715017E-2</v>
      </c>
      <c r="M781" s="2">
        <f t="shared" si="89"/>
        <v>7.9391208299611271E-2</v>
      </c>
      <c r="N781" s="2">
        <f t="shared" si="90"/>
        <v>7.324320841375849E-2</v>
      </c>
      <c r="O781" s="2">
        <f t="shared" si="92"/>
        <v>7.1224882395690747E-2</v>
      </c>
    </row>
    <row r="782" spans="1:15" x14ac:dyDescent="0.55000000000000004">
      <c r="A782" s="3">
        <v>26</v>
      </c>
      <c r="B782" s="3">
        <v>4</v>
      </c>
      <c r="C782" s="5">
        <f>IF(logVir!C782="","",名目付加価値!C782)</f>
        <v>51000.6385338947</v>
      </c>
      <c r="D782" s="5">
        <f>IF(logVir!D782="","",名目付加価値!D782)</f>
        <v>63500.526565489497</v>
      </c>
      <c r="E782" s="5">
        <f>IF(logVir!E782="","",名目付加価値!E782)</f>
        <v>53531.508127655601</v>
      </c>
      <c r="F782" s="5">
        <f>IF(logVir!F782="","",名目付加価値!F782)</f>
        <v>42636.285954831998</v>
      </c>
      <c r="G782" s="5">
        <f>IF(logVir!G782="","",名目付加価値!G782)</f>
        <v>37180.528830785501</v>
      </c>
      <c r="I782" s="3">
        <v>26</v>
      </c>
      <c r="J782" s="3">
        <v>4</v>
      </c>
      <c r="K782" s="2">
        <f t="shared" si="87"/>
        <v>6.0342906279812385E-3</v>
      </c>
      <c r="L782" s="2">
        <f t="shared" si="88"/>
        <v>7.0823594077522728E-3</v>
      </c>
      <c r="M782" s="2">
        <f t="shared" si="89"/>
        <v>5.6443541449044008E-3</v>
      </c>
      <c r="N782" s="2">
        <f t="shared" si="90"/>
        <v>4.6962090566639919E-3</v>
      </c>
      <c r="O782" s="2">
        <f t="shared" si="92"/>
        <v>3.9150977910193839E-3</v>
      </c>
    </row>
    <row r="783" spans="1:15" x14ac:dyDescent="0.55000000000000004">
      <c r="A783" s="3">
        <v>26</v>
      </c>
      <c r="B783" s="3">
        <v>5</v>
      </c>
      <c r="C783" s="5">
        <f>IF(logVir!C783="","",名目付加価値!C783)</f>
        <v>36608.460437083799</v>
      </c>
      <c r="D783" s="5">
        <f>IF(logVir!D783="","",名目付加価値!D783)</f>
        <v>41631.041383657102</v>
      </c>
      <c r="E783" s="5">
        <f>IF(logVir!E783="","",名目付加価値!E783)</f>
        <v>52749.452036000803</v>
      </c>
      <c r="F783" s="5">
        <f>IF(logVir!F783="","",名目付加価値!F783)</f>
        <v>50394.890680512101</v>
      </c>
      <c r="G783" s="5">
        <f>IF(logVir!G783="","",名目付加価値!G783)</f>
        <v>46964.781544598802</v>
      </c>
      <c r="I783" s="3">
        <v>26</v>
      </c>
      <c r="J783" s="3">
        <v>5</v>
      </c>
      <c r="K783" s="2">
        <f t="shared" si="87"/>
        <v>4.3314377245199376E-3</v>
      </c>
      <c r="L783" s="2">
        <f t="shared" si="88"/>
        <v>4.6432055534844563E-3</v>
      </c>
      <c r="M783" s="2">
        <f t="shared" si="89"/>
        <v>5.5618942685274264E-3</v>
      </c>
      <c r="N783" s="2">
        <f t="shared" si="90"/>
        <v>5.5507870050907028E-3</v>
      </c>
      <c r="O783" s="2">
        <f t="shared" si="92"/>
        <v>4.9453764715880217E-3</v>
      </c>
    </row>
    <row r="784" spans="1:15" x14ac:dyDescent="0.55000000000000004">
      <c r="A784" s="3">
        <v>26</v>
      </c>
      <c r="B784" s="3">
        <v>6</v>
      </c>
      <c r="C784" s="5">
        <f>IF(logVir!C784="","",名目付加価値!C784)</f>
        <v>116633.852634233</v>
      </c>
      <c r="D784" s="5">
        <f>IF(logVir!D784="","",名目付加価値!D784)</f>
        <v>148068.74996178001</v>
      </c>
      <c r="E784" s="5">
        <f>IF(logVir!E784="","",名目付加価値!E784)</f>
        <v>171730.14871997599</v>
      </c>
      <c r="F784" s="5">
        <f>IF(logVir!F784="","",名目付加価値!F784)</f>
        <v>176891.971173375</v>
      </c>
      <c r="G784" s="5">
        <f>IF(logVir!G784="","",名目付加価値!G784)</f>
        <v>120125.208663385</v>
      </c>
      <c r="I784" s="3">
        <v>26</v>
      </c>
      <c r="J784" s="3">
        <v>6</v>
      </c>
      <c r="K784" s="2">
        <f t="shared" si="87"/>
        <v>1.3799877493462251E-2</v>
      </c>
      <c r="L784" s="2">
        <f t="shared" si="88"/>
        <v>1.6514447375556938E-2</v>
      </c>
      <c r="M784" s="2">
        <f t="shared" si="89"/>
        <v>1.8107200985654281E-2</v>
      </c>
      <c r="N784" s="2">
        <f t="shared" si="90"/>
        <v>1.9483912786296603E-2</v>
      </c>
      <c r="O784" s="2">
        <f t="shared" si="92"/>
        <v>1.2649146041579453E-2</v>
      </c>
    </row>
    <row r="785" spans="1:15" x14ac:dyDescent="0.55000000000000004">
      <c r="A785" s="3">
        <v>26</v>
      </c>
      <c r="B785" s="3">
        <v>7</v>
      </c>
      <c r="C785" s="5">
        <f>IF(logVir!C785="","",名目付加価値!C785)</f>
        <v>84863.481509345103</v>
      </c>
      <c r="D785" s="5">
        <f>IF(logVir!D785="","",名目付加価値!D785)</f>
        <v>105960.638748185</v>
      </c>
      <c r="E785" s="5">
        <f>IF(logVir!E785="","",名目付加価値!E785)</f>
        <v>121693.11856522301</v>
      </c>
      <c r="F785" s="5">
        <f>IF(logVir!F785="","",名目付加価値!F785)</f>
        <v>111842.376847356</v>
      </c>
      <c r="G785" s="5">
        <f>IF(logVir!G785="","",名目付加価値!G785)</f>
        <v>90607.470298513406</v>
      </c>
      <c r="I785" s="3">
        <v>26</v>
      </c>
      <c r="J785" s="3">
        <v>7</v>
      </c>
      <c r="K785" s="2">
        <f t="shared" si="87"/>
        <v>1.0040872542985279E-2</v>
      </c>
      <c r="L785" s="2">
        <f t="shared" si="88"/>
        <v>1.1818033129468478E-2</v>
      </c>
      <c r="M785" s="2">
        <f t="shared" si="89"/>
        <v>1.2831304071276516E-2</v>
      </c>
      <c r="N785" s="2">
        <f t="shared" si="90"/>
        <v>1.2318971301248044E-2</v>
      </c>
      <c r="O785" s="2">
        <f t="shared" si="92"/>
        <v>9.5409376351269573E-3</v>
      </c>
    </row>
    <row r="786" spans="1:15" x14ac:dyDescent="0.55000000000000004">
      <c r="A786" s="3">
        <v>26</v>
      </c>
      <c r="B786" s="3">
        <v>8</v>
      </c>
      <c r="C786" s="5">
        <f>IF(logVir!C786="","",名目付加価値!C786)</f>
        <v>46638.728786309897</v>
      </c>
      <c r="D786" s="5">
        <f>IF(logVir!D786="","",名目付加価値!D786)</f>
        <v>44823.8188048179</v>
      </c>
      <c r="E786" s="5">
        <f>IF(logVir!E786="","",名目付加価値!E786)</f>
        <v>56751.357234900803</v>
      </c>
      <c r="F786" s="5">
        <f>IF(logVir!F786="","",名目付加価値!F786)</f>
        <v>50881.694796375901</v>
      </c>
      <c r="G786" s="5">
        <f>IF(logVir!G786="","",名目付加価値!G786)</f>
        <v>91437.388961767603</v>
      </c>
      <c r="I786" s="3">
        <v>26</v>
      </c>
      <c r="J786" s="3">
        <v>8</v>
      </c>
      <c r="K786" s="2">
        <f t="shared" si="87"/>
        <v>5.5181984403813089E-3</v>
      </c>
      <c r="L786" s="2">
        <f t="shared" si="88"/>
        <v>4.9993033439853993E-3</v>
      </c>
      <c r="M786" s="2">
        <f t="shared" si="89"/>
        <v>5.9838545492477092E-3</v>
      </c>
      <c r="N786" s="2">
        <f t="shared" si="90"/>
        <v>5.6044064479324829E-3</v>
      </c>
      <c r="O786" s="2">
        <f t="shared" si="92"/>
        <v>9.6283278048585382E-3</v>
      </c>
    </row>
    <row r="787" spans="1:15" x14ac:dyDescent="0.55000000000000004">
      <c r="A787" s="3">
        <v>26</v>
      </c>
      <c r="B787" s="3">
        <v>9</v>
      </c>
      <c r="C787" s="5">
        <f>IF(logVir!C787="","",名目付加価値!C787)</f>
        <v>56656.659832279598</v>
      </c>
      <c r="D787" s="5">
        <f>IF(logVir!D787="","",名目付加価値!D787)</f>
        <v>70119.733913296295</v>
      </c>
      <c r="E787" s="5">
        <f>IF(logVir!E787="","",名目付加価値!E787)</f>
        <v>84004.9686399825</v>
      </c>
      <c r="F787" s="5">
        <f>IF(logVir!F787="","",名目付加価値!F787)</f>
        <v>77725.494601161699</v>
      </c>
      <c r="G787" s="5">
        <f>IF(logVir!G787="","",名目付加価値!G787)</f>
        <v>82351.377678342906</v>
      </c>
      <c r="I787" s="3">
        <v>26</v>
      </c>
      <c r="J787" s="3">
        <v>9</v>
      </c>
      <c r="K787" s="2">
        <f t="shared" si="87"/>
        <v>6.7034994319028528E-3</v>
      </c>
      <c r="L787" s="2">
        <f t="shared" si="88"/>
        <v>7.8206147887254444E-3</v>
      </c>
      <c r="M787" s="2">
        <f t="shared" si="89"/>
        <v>8.8574712261971708E-3</v>
      </c>
      <c r="N787" s="2">
        <f t="shared" si="90"/>
        <v>8.5611390275961968E-3</v>
      </c>
      <c r="O787" s="2">
        <f t="shared" si="92"/>
        <v>8.6715737235271532E-3</v>
      </c>
    </row>
    <row r="788" spans="1:15" x14ac:dyDescent="0.55000000000000004">
      <c r="A788" s="3">
        <v>26</v>
      </c>
      <c r="B788" s="3">
        <v>10</v>
      </c>
      <c r="C788" s="5">
        <f>IF(logVir!C788="","",名目付加価値!C788)</f>
        <v>307538.016074577</v>
      </c>
      <c r="D788" s="5">
        <f>IF(logVir!D788="","",名目付加価値!D788)</f>
        <v>351144.07013850199</v>
      </c>
      <c r="E788" s="5">
        <f>IF(logVir!E788="","",名目付加価値!E788)</f>
        <v>427205.96001830301</v>
      </c>
      <c r="F788" s="5">
        <f>IF(logVir!F788="","",名目付加価値!F788)</f>
        <v>398826.12420656002</v>
      </c>
      <c r="G788" s="5">
        <f>IF(logVir!G788="","",名目付加価値!G788)</f>
        <v>439795.28935002</v>
      </c>
      <c r="I788" s="3">
        <v>26</v>
      </c>
      <c r="J788" s="3">
        <v>10</v>
      </c>
      <c r="K788" s="2">
        <f t="shared" si="87"/>
        <v>3.6387265365578278E-2</v>
      </c>
      <c r="L788" s="2">
        <f t="shared" si="88"/>
        <v>3.9163903720656854E-2</v>
      </c>
      <c r="M788" s="2">
        <f t="shared" si="89"/>
        <v>4.504453200546836E-2</v>
      </c>
      <c r="N788" s="2">
        <f t="shared" si="90"/>
        <v>4.392903402789896E-2</v>
      </c>
      <c r="O788" s="2">
        <f t="shared" si="92"/>
        <v>4.6310303268449163E-2</v>
      </c>
    </row>
    <row r="789" spans="1:15" x14ac:dyDescent="0.55000000000000004">
      <c r="A789" s="3">
        <v>26</v>
      </c>
      <c r="B789" s="3">
        <v>11</v>
      </c>
      <c r="C789" s="5">
        <f>IF(logVir!C789="","",名目付加価値!C789)</f>
        <v>171709.88433321199</v>
      </c>
      <c r="D789" s="5">
        <f>IF(logVir!D789="","",名目付加価値!D789)</f>
        <v>196110.502717986</v>
      </c>
      <c r="E789" s="5">
        <f>IF(logVir!E789="","",名目付加価値!E789)</f>
        <v>207409.98134578599</v>
      </c>
      <c r="F789" s="5">
        <f>IF(logVir!F789="","",名目付加価値!F789)</f>
        <v>191421.49479624399</v>
      </c>
      <c r="G789" s="5">
        <f>IF(logVir!G789="","",名目付加価値!G789)</f>
        <v>392243.33676057297</v>
      </c>
      <c r="I789" s="3">
        <v>26</v>
      </c>
      <c r="J789" s="3">
        <v>11</v>
      </c>
      <c r="K789" s="2">
        <f t="shared" si="87"/>
        <v>2.0316360256451036E-2</v>
      </c>
      <c r="L789" s="2">
        <f t="shared" si="88"/>
        <v>2.1872654275572452E-2</v>
      </c>
      <c r="M789" s="2">
        <f t="shared" si="89"/>
        <v>2.1869277157518071E-2</v>
      </c>
      <c r="N789" s="2">
        <f t="shared" si="90"/>
        <v>2.1084279208902365E-2</v>
      </c>
      <c r="O789" s="2">
        <f t="shared" si="92"/>
        <v>4.1303097873687453E-2</v>
      </c>
    </row>
    <row r="790" spans="1:15" x14ac:dyDescent="0.55000000000000004">
      <c r="A790" s="3">
        <v>26</v>
      </c>
      <c r="B790" s="3">
        <v>12</v>
      </c>
      <c r="C790" s="5">
        <f>IF(logVir!C790="","",名目付加価値!C790)</f>
        <v>156268.179921323</v>
      </c>
      <c r="D790" s="5">
        <f>IF(logVir!D790="","",名目付加価値!D790)</f>
        <v>167272.76674676401</v>
      </c>
      <c r="E790" s="5">
        <f>IF(logVir!E790="","",名目付加価値!E790)</f>
        <v>178550.563603524</v>
      </c>
      <c r="F790" s="5">
        <f>IF(logVir!F790="","",名目付加価値!F790)</f>
        <v>205122.483521082</v>
      </c>
      <c r="G790" s="5">
        <f>IF(logVir!G790="","",名目付加価値!G790)</f>
        <v>231355.425200072</v>
      </c>
      <c r="I790" s="3">
        <v>26</v>
      </c>
      <c r="J790" s="3">
        <v>12</v>
      </c>
      <c r="K790" s="2">
        <f t="shared" si="87"/>
        <v>1.8489329558574744E-2</v>
      </c>
      <c r="L790" s="2">
        <f t="shared" si="88"/>
        <v>1.8656315424532787E-2</v>
      </c>
      <c r="M790" s="2">
        <f t="shared" si="89"/>
        <v>1.8826344502517644E-2</v>
      </c>
      <c r="N790" s="2">
        <f t="shared" si="90"/>
        <v>2.2593385968412299E-2</v>
      </c>
      <c r="O790" s="2">
        <f t="shared" si="92"/>
        <v>2.4361652257919648E-2</v>
      </c>
    </row>
    <row r="791" spans="1:15" x14ac:dyDescent="0.55000000000000004">
      <c r="A791" s="3">
        <v>26</v>
      </c>
      <c r="B791" s="3">
        <v>13</v>
      </c>
      <c r="C791" s="5">
        <f>IF(logVir!C791="","",名目付加価値!C791)</f>
        <v>86996.700827942303</v>
      </c>
      <c r="D791" s="5">
        <f>IF(logVir!D791="","",名目付加価値!D791)</f>
        <v>29061.296000872499</v>
      </c>
      <c r="E791" s="5">
        <f>IF(logVir!E791="","",名目付加価値!E791)</f>
        <v>36583.7967359994</v>
      </c>
      <c r="F791" s="5">
        <f>IF(logVir!F791="","",名目付加価値!F791)</f>
        <v>31394.608164613001</v>
      </c>
      <c r="G791" s="5">
        <f>IF(logVir!G791="","",名目付加価値!G791)</f>
        <v>21545.168981484199</v>
      </c>
      <c r="I791" s="3">
        <v>26</v>
      </c>
      <c r="J791" s="3">
        <v>13</v>
      </c>
      <c r="K791" s="2">
        <f t="shared" si="87"/>
        <v>1.0293270664100658E-2</v>
      </c>
      <c r="L791" s="2">
        <f t="shared" si="88"/>
        <v>3.241273014027427E-3</v>
      </c>
      <c r="M791" s="2">
        <f t="shared" si="89"/>
        <v>3.8573900113324077E-3</v>
      </c>
      <c r="N791" s="2">
        <f t="shared" si="90"/>
        <v>3.4579851385100275E-3</v>
      </c>
      <c r="O791" s="2">
        <f t="shared" si="92"/>
        <v>2.2686994009806847E-3</v>
      </c>
    </row>
    <row r="792" spans="1:15" x14ac:dyDescent="0.55000000000000004">
      <c r="A792" s="3">
        <v>26</v>
      </c>
      <c r="B792" s="3">
        <v>14</v>
      </c>
      <c r="C792" s="5">
        <f>IF(logVir!C792="","",名目付加価値!C792)</f>
        <v>115389.544012932</v>
      </c>
      <c r="D792" s="5">
        <f>IF(logVir!D792="","",名目付加価値!D792)</f>
        <v>110876.11070790001</v>
      </c>
      <c r="E792" s="5">
        <f>IF(logVir!E792="","",名目付加価値!E792)</f>
        <v>64951.564766585201</v>
      </c>
      <c r="F792" s="5">
        <f>IF(logVir!F792="","",名目付加価値!F792)</f>
        <v>56845.978692907003</v>
      </c>
      <c r="G792" s="5">
        <f>IF(logVir!G792="","",名目付加価値!G792)</f>
        <v>92287.873118206699</v>
      </c>
      <c r="I792" s="3">
        <v>26</v>
      </c>
      <c r="J792" s="3">
        <v>14</v>
      </c>
      <c r="K792" s="2">
        <f t="shared" si="87"/>
        <v>1.3652653457299591E-2</v>
      </c>
      <c r="L792" s="2">
        <f t="shared" si="88"/>
        <v>1.2366266993978664E-2</v>
      </c>
      <c r="M792" s="2">
        <f t="shared" si="89"/>
        <v>6.8484831948701051E-3</v>
      </c>
      <c r="N792" s="2">
        <f t="shared" si="90"/>
        <v>6.2613474413641635E-3</v>
      </c>
      <c r="O792" s="2">
        <f t="shared" si="92"/>
        <v>9.7178835144431392E-3</v>
      </c>
    </row>
    <row r="793" spans="1:15" x14ac:dyDescent="0.55000000000000004">
      <c r="A793" s="3">
        <v>26</v>
      </c>
      <c r="B793" s="3">
        <v>15</v>
      </c>
      <c r="C793" s="5">
        <f>IF(logVir!C793="","",名目付加価値!C793)</f>
        <v>101578.57158664</v>
      </c>
      <c r="D793" s="5">
        <f>IF(logVir!D793="","",名目付加価値!D793)</f>
        <v>89181.106705724407</v>
      </c>
      <c r="E793" s="5">
        <f>IF(logVir!E793="","",名目付加価値!E793)</f>
        <v>83988.570430459702</v>
      </c>
      <c r="F793" s="5">
        <f>IF(logVir!F793="","",名目付加価値!F793)</f>
        <v>74196.483835955005</v>
      </c>
      <c r="G793" s="5">
        <f>IF(logVir!G793="","",名目付加価値!G793)</f>
        <v>64876.241256556801</v>
      </c>
      <c r="I793" s="3">
        <v>26</v>
      </c>
      <c r="J793" s="3">
        <v>15</v>
      </c>
      <c r="K793" s="2">
        <f t="shared" si="87"/>
        <v>1.2018567613062674E-2</v>
      </c>
      <c r="L793" s="2">
        <f t="shared" si="88"/>
        <v>9.9465734259644358E-3</v>
      </c>
      <c r="M793" s="2">
        <f t="shared" si="89"/>
        <v>8.8557422014577912E-3</v>
      </c>
      <c r="N793" s="2">
        <f t="shared" si="90"/>
        <v>8.1724332117522579E-3</v>
      </c>
      <c r="O793" s="2">
        <f t="shared" si="92"/>
        <v>6.8314474489904681E-3</v>
      </c>
    </row>
    <row r="794" spans="1:15" x14ac:dyDescent="0.55000000000000004">
      <c r="A794" s="3">
        <v>26</v>
      </c>
      <c r="B794" s="3">
        <v>16</v>
      </c>
      <c r="C794" s="5">
        <f>IF(logVir!C794="","",名目付加価値!C794)</f>
        <v>181100.55529393299</v>
      </c>
      <c r="D794" s="5">
        <f>IF(logVir!D794="","",名目付加価値!D794)</f>
        <v>265303.38540224201</v>
      </c>
      <c r="E794" s="5">
        <f>IF(logVir!E794="","",名目付加価値!E794)</f>
        <v>335257.08190517302</v>
      </c>
      <c r="F794" s="5">
        <f>IF(logVir!F794="","",名目付加価値!F794)</f>
        <v>368212.79226894601</v>
      </c>
      <c r="G794" s="5">
        <f>IF(logVir!G794="","",名目付加価値!G794)</f>
        <v>344926.680173136</v>
      </c>
      <c r="I794" s="3">
        <v>26</v>
      </c>
      <c r="J794" s="3">
        <v>16</v>
      </c>
      <c r="K794" s="2">
        <f t="shared" si="87"/>
        <v>2.1427445125144877E-2</v>
      </c>
      <c r="L794" s="2">
        <f t="shared" si="88"/>
        <v>2.9589895220384802E-2</v>
      </c>
      <c r="M794" s="2">
        <f t="shared" si="89"/>
        <v>3.5349456162293458E-2</v>
      </c>
      <c r="N794" s="2">
        <f t="shared" si="90"/>
        <v>4.0557103206992386E-2</v>
      </c>
      <c r="O794" s="2">
        <f t="shared" si="92"/>
        <v>3.6320669072661071E-2</v>
      </c>
    </row>
    <row r="795" spans="1:15" x14ac:dyDescent="0.55000000000000004">
      <c r="A795" s="3">
        <v>26</v>
      </c>
      <c r="B795" s="3">
        <v>17</v>
      </c>
      <c r="C795" s="5">
        <f>IF(logVir!C795="","",名目付加価値!C795)</f>
        <v>277123.38697358698</v>
      </c>
      <c r="D795" s="5">
        <f>IF(logVir!D795="","",名目付加価値!D795)</f>
        <v>307329.11391228501</v>
      </c>
      <c r="E795" s="5">
        <f>IF(logVir!E795="","",名目付加価値!E795)</f>
        <v>328552.66776954598</v>
      </c>
      <c r="F795" s="5">
        <f>IF(logVir!F795="","",名目付加価値!F795)</f>
        <v>333326.340891133</v>
      </c>
      <c r="G795" s="5">
        <f>IF(logVir!G795="","",名目付加価値!G795)</f>
        <v>274705.02354060498</v>
      </c>
      <c r="I795" s="3">
        <v>26</v>
      </c>
      <c r="J795" s="3">
        <v>17</v>
      </c>
      <c r="K795" s="2">
        <f t="shared" si="87"/>
        <v>3.2788669022207867E-2</v>
      </c>
      <c r="L795" s="2">
        <f t="shared" si="88"/>
        <v>3.4277121134547603E-2</v>
      </c>
      <c r="M795" s="2">
        <f t="shared" si="89"/>
        <v>3.4642543746799002E-2</v>
      </c>
      <c r="N795" s="2">
        <f t="shared" si="90"/>
        <v>3.6714506103461469E-2</v>
      </c>
      <c r="O795" s="2">
        <f t="shared" si="92"/>
        <v>2.8926351094695518E-2</v>
      </c>
    </row>
    <row r="796" spans="1:15" x14ac:dyDescent="0.55000000000000004">
      <c r="A796" s="3">
        <v>26</v>
      </c>
      <c r="B796" s="3">
        <v>18</v>
      </c>
      <c r="C796" s="5">
        <f>IF(logVir!C796="","",名目付加価値!C796)</f>
        <v>376347.83067108103</v>
      </c>
      <c r="D796" s="5">
        <f>IF(logVir!D796="","",名目付加価値!D796)</f>
        <v>452922.99233622203</v>
      </c>
      <c r="E796" s="5">
        <f>IF(logVir!E796="","",名目付加価値!E796)</f>
        <v>524504.73951001698</v>
      </c>
      <c r="F796" s="5">
        <f>IF(logVir!F796="","",名目付加価値!F796)</f>
        <v>532979.634950893</v>
      </c>
      <c r="G796" s="5">
        <f>IF(logVir!G796="","",名目付加価値!G796)</f>
        <v>577302.54307163495</v>
      </c>
      <c r="I796" s="3">
        <v>26</v>
      </c>
      <c r="J796" s="3">
        <v>18</v>
      </c>
      <c r="K796" s="2">
        <f t="shared" si="87"/>
        <v>4.4528701066561892E-2</v>
      </c>
      <c r="L796" s="2">
        <f t="shared" si="88"/>
        <v>5.0515540409755741E-2</v>
      </c>
      <c r="M796" s="2">
        <f t="shared" si="89"/>
        <v>5.5303700643283583E-2</v>
      </c>
      <c r="N796" s="2">
        <f t="shared" si="90"/>
        <v>5.8705483665379796E-2</v>
      </c>
      <c r="O796" s="2">
        <f t="shared" si="92"/>
        <v>6.07897730937648E-2</v>
      </c>
    </row>
    <row r="797" spans="1:15" x14ac:dyDescent="0.55000000000000004">
      <c r="A797" s="3">
        <v>26</v>
      </c>
      <c r="B797" s="3">
        <v>19</v>
      </c>
      <c r="C797" s="5">
        <f>IF(logVir!C797="","",名目付加価値!C797)</f>
        <v>382702.27621231199</v>
      </c>
      <c r="D797" s="5">
        <f>IF(logVir!D797="","",名目付加価値!D797)</f>
        <v>341686.15037362301</v>
      </c>
      <c r="E797" s="5">
        <f>IF(logVir!E797="","",名目付加価値!E797)</f>
        <v>330868.03429788601</v>
      </c>
      <c r="F797" s="5">
        <f>IF(logVir!F797="","",名目付加価値!F797)</f>
        <v>328534.508305881</v>
      </c>
      <c r="G797" s="5">
        <f>IF(logVir!G797="","",名目付加価値!G797)</f>
        <v>398131.88242758502</v>
      </c>
      <c r="I797" s="3">
        <v>26</v>
      </c>
      <c r="J797" s="3">
        <v>19</v>
      </c>
      <c r="K797" s="2">
        <f t="shared" si="87"/>
        <v>4.5280545990032478E-2</v>
      </c>
      <c r="L797" s="2">
        <f t="shared" si="88"/>
        <v>3.8109040231367922E-2</v>
      </c>
      <c r="M797" s="2">
        <f t="shared" si="89"/>
        <v>3.4886675644410482E-2</v>
      </c>
      <c r="N797" s="2">
        <f t="shared" si="90"/>
        <v>3.6186705731526686E-2</v>
      </c>
      <c r="O797" s="2">
        <f t="shared" si="92"/>
        <v>4.1923159848549593E-2</v>
      </c>
    </row>
    <row r="798" spans="1:15" x14ac:dyDescent="0.55000000000000004">
      <c r="A798" s="3">
        <v>26</v>
      </c>
      <c r="B798" s="3">
        <v>20</v>
      </c>
      <c r="C798" s="5">
        <f>IF(logVir!C798="","",名目付加価値!C798)</f>
        <v>504062.67266837897</v>
      </c>
      <c r="D798" s="5">
        <f>IF(logVir!D798="","",名目付加価値!D798)</f>
        <v>621579.68469394196</v>
      </c>
      <c r="E798" s="5">
        <f>IF(logVir!E798="","",名目付加価値!E798)</f>
        <v>615133.59042377095</v>
      </c>
      <c r="F798" s="5">
        <f>IF(logVir!F798="","",名目付加価値!F798)</f>
        <v>600259.72735549405</v>
      </c>
      <c r="G798" s="5">
        <f>IF(logVir!G798="","",名目付加価値!G798)</f>
        <v>622481.58487823699</v>
      </c>
      <c r="I798" s="3">
        <v>26</v>
      </c>
      <c r="J798" s="3">
        <v>20</v>
      </c>
      <c r="K798" s="2">
        <f t="shared" si="87"/>
        <v>5.9639658424600034E-2</v>
      </c>
      <c r="L798" s="2">
        <f t="shared" si="88"/>
        <v>6.9326208232615094E-2</v>
      </c>
      <c r="M798" s="2">
        <f t="shared" si="89"/>
        <v>6.4859593017604647E-2</v>
      </c>
      <c r="N798" s="2">
        <f t="shared" si="90"/>
        <v>6.611610521009878E-2</v>
      </c>
      <c r="O798" s="2">
        <f t="shared" si="92"/>
        <v>6.5547111742238859E-2</v>
      </c>
    </row>
    <row r="799" spans="1:15" x14ac:dyDescent="0.55000000000000004">
      <c r="A799" s="3">
        <v>26</v>
      </c>
      <c r="B799" s="3">
        <v>21</v>
      </c>
      <c r="C799" s="5">
        <f>IF(logVir!C799="","",名目付加価値!C799)</f>
        <v>437990.38807256997</v>
      </c>
      <c r="D799" s="5">
        <f>IF(logVir!D799="","",名目付加価値!D799)</f>
        <v>473423.91657443601</v>
      </c>
      <c r="E799" s="5">
        <f>IF(logVir!E799="","",名目付加価値!E799)</f>
        <v>526947.86589818401</v>
      </c>
      <c r="F799" s="5">
        <f>IF(logVir!F799="","",名目付加価値!F799)</f>
        <v>357160.11118246999</v>
      </c>
      <c r="G799" s="5">
        <f>IF(logVir!G799="","",名目付加価値!G799)</f>
        <v>376673.61126918299</v>
      </c>
      <c r="I799" s="3">
        <v>26</v>
      </c>
      <c r="J799" s="3">
        <v>21</v>
      </c>
      <c r="K799" s="2">
        <f t="shared" si="87"/>
        <v>5.1822121641392382E-2</v>
      </c>
      <c r="L799" s="2">
        <f t="shared" si="88"/>
        <v>5.2802055522294042E-2</v>
      </c>
      <c r="M799" s="2">
        <f t="shared" si="89"/>
        <v>5.5561303521250174E-2</v>
      </c>
      <c r="N799" s="2">
        <f t="shared" si="90"/>
        <v>3.9339696487426912E-2</v>
      </c>
      <c r="O799" s="2">
        <f t="shared" si="92"/>
        <v>3.9663610760538953E-2</v>
      </c>
    </row>
    <row r="800" spans="1:15" x14ac:dyDescent="0.55000000000000004">
      <c r="A800" s="3">
        <v>26</v>
      </c>
      <c r="B800" s="3">
        <v>22</v>
      </c>
      <c r="C800" s="5">
        <f>IF(logVir!C800="","",名目付加価値!C800)</f>
        <v>324134.69579685398</v>
      </c>
      <c r="D800" s="5">
        <f>IF(logVir!D800="","",名目付加価値!D800)</f>
        <v>282913.05992096401</v>
      </c>
      <c r="E800" s="5">
        <f>IF(logVir!E800="","",名目付加価値!E800)</f>
        <v>318608.61936021701</v>
      </c>
      <c r="F800" s="5">
        <f>IF(logVir!F800="","",名目付加価値!F800)</f>
        <v>202086.942086625</v>
      </c>
      <c r="G800" s="5">
        <f>IF(logVir!G800="","",名目付加価値!G800)</f>
        <v>198919.34139333601</v>
      </c>
      <c r="I800" s="3">
        <v>26</v>
      </c>
      <c r="J800" s="3">
        <v>22</v>
      </c>
      <c r="K800" s="2">
        <f t="shared" si="87"/>
        <v>3.8350950366054959E-2</v>
      </c>
      <c r="L800" s="2">
        <f t="shared" si="88"/>
        <v>3.1553942618739866E-2</v>
      </c>
      <c r="M800" s="2">
        <f t="shared" si="89"/>
        <v>3.3594044781993466E-2</v>
      </c>
      <c r="N800" s="2">
        <f t="shared" si="90"/>
        <v>2.2259033741028382E-2</v>
      </c>
      <c r="O800" s="2">
        <f t="shared" si="92"/>
        <v>2.0946143010081207E-2</v>
      </c>
    </row>
    <row r="801" spans="1:15" x14ac:dyDescent="0.55000000000000004">
      <c r="A801" s="3">
        <v>26</v>
      </c>
      <c r="B801" s="3">
        <v>23</v>
      </c>
      <c r="C801" s="5">
        <f>IF(logVir!C801="","",名目付加価値!C801)</f>
        <v>191858.449504591</v>
      </c>
      <c r="D801" s="5">
        <f>IF(logVir!D801="","",名目付加価値!D801)</f>
        <v>177887.13879625199</v>
      </c>
      <c r="E801" s="5">
        <f>IF(logVir!E801="","",名目付加価値!E801)</f>
        <v>162347.67508260699</v>
      </c>
      <c r="F801" s="5">
        <f>IF(logVir!F801="","",名目付加価値!F801)</f>
        <v>169828.21264477499</v>
      </c>
      <c r="G801" s="5">
        <f>IF(logVir!G801="","",名目付加価値!G801)</f>
        <v>168365.29644261001</v>
      </c>
      <c r="I801" s="3">
        <v>26</v>
      </c>
      <c r="J801" s="3">
        <v>23</v>
      </c>
      <c r="K801" s="2">
        <f t="shared" si="87"/>
        <v>2.2700297035989959E-2</v>
      </c>
      <c r="L801" s="2">
        <f t="shared" si="88"/>
        <v>1.9840160690202269E-2</v>
      </c>
      <c r="M801" s="2">
        <f t="shared" si="89"/>
        <v>1.7117914380123722E-2</v>
      </c>
      <c r="N801" s="2">
        <f t="shared" si="90"/>
        <v>1.8705869248188206E-2</v>
      </c>
      <c r="O801" s="2">
        <f t="shared" si="92"/>
        <v>1.7728811851675328E-2</v>
      </c>
    </row>
    <row r="802" spans="1:15" x14ac:dyDescent="0.55000000000000004">
      <c r="A802" s="3">
        <v>26</v>
      </c>
      <c r="B802" s="3">
        <v>24</v>
      </c>
      <c r="C802" s="5">
        <f>IF(logVir!C802="","",名目付加価値!C802)</f>
        <v>122557.80226902</v>
      </c>
      <c r="D802" s="5">
        <f>IF(logVir!D802="","",名目付加価値!D802)</f>
        <v>117269.374012214</v>
      </c>
      <c r="E802" s="5">
        <f>IF(logVir!E802="","",名目付加価値!E802)</f>
        <v>135633.44141587699</v>
      </c>
      <c r="F802" s="5">
        <f>IF(logVir!F802="","",名目付加価値!F802)</f>
        <v>135047.51555095101</v>
      </c>
      <c r="G802" s="5">
        <f>IF(logVir!G802="","",名目付加価値!G802)</f>
        <v>139554.57091305099</v>
      </c>
      <c r="I802" s="3">
        <v>26</v>
      </c>
      <c r="J802" s="3">
        <v>24</v>
      </c>
      <c r="K802" s="2">
        <f t="shared" si="87"/>
        <v>1.4500787026939386E-2</v>
      </c>
      <c r="L802" s="2">
        <f t="shared" si="88"/>
        <v>1.307932231743095E-2</v>
      </c>
      <c r="M802" s="2">
        <f t="shared" si="89"/>
        <v>1.4301169610572696E-2</v>
      </c>
      <c r="N802" s="2">
        <f t="shared" si="90"/>
        <v>1.4874920537924382E-2</v>
      </c>
      <c r="O802" s="2">
        <f t="shared" si="92"/>
        <v>1.4695051670592416E-2</v>
      </c>
    </row>
    <row r="803" spans="1:15" x14ac:dyDescent="0.55000000000000004">
      <c r="A803" s="3">
        <v>26</v>
      </c>
      <c r="B803" s="3">
        <v>25</v>
      </c>
      <c r="C803" s="5">
        <f>IF(logVir!C803="","",名目付加価値!C803)</f>
        <v>379460.13341396302</v>
      </c>
      <c r="D803" s="5">
        <f>IF(logVir!D803="","",名目付加価値!D803)</f>
        <v>343262.37712263898</v>
      </c>
      <c r="E803" s="5">
        <f>IF(logVir!E803="","",名目付加価値!E803)</f>
        <v>338650.53783089499</v>
      </c>
      <c r="F803" s="5">
        <f>IF(logVir!F803="","",名目付加価値!F803)</f>
        <v>358788.58719555603</v>
      </c>
      <c r="G803" s="5">
        <f>IF(logVir!G803="","",名目付加価値!G803)</f>
        <v>410372.53925430903</v>
      </c>
      <c r="I803" s="3">
        <v>26</v>
      </c>
      <c r="J803" s="3">
        <v>25</v>
      </c>
      <c r="K803" s="2">
        <f t="shared" si="87"/>
        <v>4.4896942324175397E-2</v>
      </c>
      <c r="L803" s="2">
        <f t="shared" si="88"/>
        <v>3.8284840416790492E-2</v>
      </c>
      <c r="M803" s="2">
        <f t="shared" si="89"/>
        <v>3.5707261643398588E-2</v>
      </c>
      <c r="N803" s="2">
        <f t="shared" si="90"/>
        <v>3.9519066327691997E-2</v>
      </c>
      <c r="O803" s="2">
        <f t="shared" si="92"/>
        <v>4.321209709635046E-2</v>
      </c>
    </row>
    <row r="804" spans="1:15" x14ac:dyDescent="0.55000000000000004">
      <c r="A804" s="3">
        <v>26</v>
      </c>
      <c r="B804" s="3">
        <v>26</v>
      </c>
      <c r="C804" s="5">
        <f>IF(logVir!C804="","",名目付加価値!C804)</f>
        <v>339240.63670521497</v>
      </c>
      <c r="D804" s="5">
        <f>IF(logVir!D804="","",名目付加価値!D804)</f>
        <v>394271.06877022702</v>
      </c>
      <c r="E804" s="5">
        <f>IF(logVir!E804="","",名目付加価値!E804)</f>
        <v>405511.56529047998</v>
      </c>
      <c r="F804" s="5">
        <f>IF(logVir!F804="","",名目付加価値!F804)</f>
        <v>402274.21767827001</v>
      </c>
      <c r="G804" s="5">
        <f>IF(logVir!G804="","",名目付加価値!G804)</f>
        <v>383758.67186259601</v>
      </c>
      <c r="I804" s="3">
        <v>26</v>
      </c>
      <c r="J804" s="3">
        <v>26</v>
      </c>
      <c r="K804" s="2">
        <f t="shared" si="87"/>
        <v>4.0138254216958338E-2</v>
      </c>
      <c r="L804" s="2">
        <f t="shared" si="88"/>
        <v>4.3973956817972656E-2</v>
      </c>
      <c r="M804" s="2">
        <f t="shared" si="89"/>
        <v>4.2757078296688594E-2</v>
      </c>
      <c r="N804" s="2">
        <f t="shared" si="90"/>
        <v>4.4308827141380347E-2</v>
      </c>
      <c r="O804" s="2">
        <f t="shared" si="92"/>
        <v>4.0409665374359888E-2</v>
      </c>
    </row>
    <row r="805" spans="1:15" x14ac:dyDescent="0.55000000000000004">
      <c r="A805" s="3">
        <v>26</v>
      </c>
      <c r="B805" s="3">
        <v>27</v>
      </c>
      <c r="C805" s="5">
        <f>IF(logVir!C805="","",名目付加価値!C805)</f>
        <v>638637.66647288005</v>
      </c>
      <c r="D805" s="5">
        <f>IF(logVir!D805="","",名目付加価値!D805)</f>
        <v>620629.56763579103</v>
      </c>
      <c r="E805" s="5">
        <f>IF(logVir!E805="","",名目付加価値!E805)</f>
        <v>664248.29790317803</v>
      </c>
      <c r="F805" s="5">
        <f>IF(logVir!F805="","",名目付加価値!F805)</f>
        <v>682191.78517247702</v>
      </c>
      <c r="G805" s="5">
        <f>IF(logVir!G805="","",名目付加価値!G805)</f>
        <v>710538.12551623303</v>
      </c>
      <c r="I805" s="3">
        <v>26</v>
      </c>
      <c r="J805" s="3">
        <v>27</v>
      </c>
      <c r="K805" s="2">
        <f t="shared" si="87"/>
        <v>7.5562294831111709E-2</v>
      </c>
      <c r="L805" s="2">
        <f t="shared" si="88"/>
        <v>6.9220239497405925E-2</v>
      </c>
      <c r="M805" s="2">
        <f t="shared" si="89"/>
        <v>7.0038240368172008E-2</v>
      </c>
      <c r="N805" s="2">
        <f t="shared" si="90"/>
        <v>7.5140579629818433E-2</v>
      </c>
      <c r="O805" s="2">
        <f t="shared" ref="O805:O835" si="93">IF(G805="","",G805/SUMIF($A$4:$A$1460,$I805,G$4:G$1460))</f>
        <v>7.4819437300211386E-2</v>
      </c>
    </row>
    <row r="806" spans="1:15" x14ac:dyDescent="0.55000000000000004">
      <c r="A806" s="3">
        <v>26</v>
      </c>
      <c r="B806" s="3">
        <v>28</v>
      </c>
      <c r="C806" s="5">
        <f>IF(logVir!C806="","",名目付加価値!C806)</f>
        <v>521993.868343857</v>
      </c>
      <c r="D806" s="5">
        <f>IF(logVir!D806="","",名目付加価値!D806)</f>
        <v>541369.59979374998</v>
      </c>
      <c r="E806" s="5">
        <f>IF(logVir!E806="","",名目付加価値!E806)</f>
        <v>583480.19798698998</v>
      </c>
      <c r="F806" s="5">
        <f>IF(logVir!F806="","",名目付加価値!F806)</f>
        <v>584593.03989880695</v>
      </c>
      <c r="G806" s="5">
        <f>IF(logVir!G806="","",名目付加価値!G806)</f>
        <v>578011.214704999</v>
      </c>
      <c r="I806" s="3">
        <v>26</v>
      </c>
      <c r="J806" s="3">
        <v>28</v>
      </c>
      <c r="K806" s="2">
        <f t="shared" si="87"/>
        <v>6.1761240607166715E-2</v>
      </c>
      <c r="L806" s="2">
        <f t="shared" si="88"/>
        <v>6.038019344951541E-2</v>
      </c>
      <c r="M806" s="2">
        <f t="shared" si="89"/>
        <v>6.1522064092120687E-2</v>
      </c>
      <c r="N806" s="2">
        <f t="shared" si="90"/>
        <v>6.4390484934449987E-2</v>
      </c>
      <c r="O806" s="2">
        <f t="shared" si="93"/>
        <v>6.0864395990038518E-2</v>
      </c>
    </row>
    <row r="807" spans="1:15" x14ac:dyDescent="0.55000000000000004">
      <c r="A807" s="3">
        <v>26</v>
      </c>
      <c r="B807" s="3">
        <v>29</v>
      </c>
      <c r="C807" s="5">
        <f>IF(logVir!C807="","",名目付加価値!C807)</f>
        <v>510495.16245180799</v>
      </c>
      <c r="D807" s="5">
        <f>IF(logVir!D807="","",名目付加価値!D807)</f>
        <v>551847.08492762398</v>
      </c>
      <c r="E807" s="5">
        <f>IF(logVir!E807="","",名目付加価値!E807)</f>
        <v>561785.45198655606</v>
      </c>
      <c r="F807" s="5">
        <f>IF(logVir!F807="","",名目付加価値!F807)</f>
        <v>560755.51439500204</v>
      </c>
      <c r="G807" s="5">
        <f>IF(logVir!G807="","",名目付加価値!G807)</f>
        <v>566412.95708451699</v>
      </c>
      <c r="I807" s="3">
        <v>26</v>
      </c>
      <c r="J807" s="3">
        <v>29</v>
      </c>
      <c r="K807" s="2">
        <f t="shared" si="87"/>
        <v>6.040073738224748E-2</v>
      </c>
      <c r="L807" s="2">
        <f t="shared" si="88"/>
        <v>6.1548771403446979E-2</v>
      </c>
      <c r="M807" s="2">
        <f t="shared" si="89"/>
        <v>5.9234573345209797E-2</v>
      </c>
      <c r="N807" s="2">
        <f t="shared" si="90"/>
        <v>6.1764880929494663E-2</v>
      </c>
      <c r="O807" s="2">
        <f t="shared" si="93"/>
        <v>5.964310317313741E-2</v>
      </c>
    </row>
    <row r="808" spans="1:15" x14ac:dyDescent="0.55000000000000004">
      <c r="A808" s="3">
        <v>26</v>
      </c>
      <c r="B808" s="3">
        <v>30</v>
      </c>
      <c r="C808" s="5">
        <f>IF(logVir!C808="","",名目付加価値!C808)</f>
        <v>682978.86634772201</v>
      </c>
      <c r="D808" s="5">
        <f>IF(logVir!D808="","",名目付加価値!D808)</f>
        <v>800459.88296350802</v>
      </c>
      <c r="E808" s="5">
        <f>IF(logVir!E808="","",名目付加価値!E808)</f>
        <v>874915.08507881698</v>
      </c>
      <c r="F808" s="5">
        <f>IF(logVir!F808="","",名目付加価値!F808)</f>
        <v>884328.56270667806</v>
      </c>
      <c r="G808" s="5">
        <f>IF(logVir!G808="","",名目付加価値!G808)</f>
        <v>900707.27478754905</v>
      </c>
      <c r="I808" s="3">
        <v>26</v>
      </c>
      <c r="J808" s="3">
        <v>30</v>
      </c>
      <c r="K808" s="2">
        <f t="shared" si="87"/>
        <v>8.0808654377382452E-2</v>
      </c>
      <c r="L808" s="2">
        <f t="shared" si="88"/>
        <v>8.9277127124106126E-2</v>
      </c>
      <c r="M808" s="2">
        <f t="shared" si="89"/>
        <v>9.2250914641292397E-2</v>
      </c>
      <c r="N808" s="2">
        <f t="shared" si="90"/>
        <v>9.7405102537527447E-2</v>
      </c>
      <c r="O808" s="2">
        <f t="shared" si="93"/>
        <v>9.4844187879221248E-2</v>
      </c>
    </row>
    <row r="809" spans="1:15" x14ac:dyDescent="0.55000000000000004">
      <c r="A809" s="3">
        <v>26</v>
      </c>
      <c r="B809" s="3">
        <v>31</v>
      </c>
      <c r="C809" s="5">
        <f>IF(logVir!C809="","",名目付加価値!C809)</f>
        <v>515981.97174796701</v>
      </c>
      <c r="D809" s="5">
        <f>IF(logVir!D809="","",名目付加価値!D809)</f>
        <v>440240.69436919398</v>
      </c>
      <c r="E809" s="5">
        <f>IF(logVir!E809="","",名目付加価値!E809)</f>
        <v>441699.62802018499</v>
      </c>
      <c r="F809" s="5">
        <f>IF(logVir!F809="","",名目付加価値!F809)</f>
        <v>402048.65510500298</v>
      </c>
      <c r="G809" s="5">
        <f>IF(logVir!G809="","",名目付加価値!G809)</f>
        <v>416590.81620166602</v>
      </c>
      <c r="I809" s="3">
        <v>26</v>
      </c>
      <c r="J809" s="3">
        <v>31</v>
      </c>
      <c r="K809" s="2">
        <f t="shared" si="87"/>
        <v>6.10499253701847E-2</v>
      </c>
      <c r="L809" s="2">
        <f t="shared" si="88"/>
        <v>4.9101054622365227E-2</v>
      </c>
      <c r="M809" s="2">
        <f t="shared" si="89"/>
        <v>4.6572742174070487E-2</v>
      </c>
      <c r="N809" s="2">
        <f t="shared" si="90"/>
        <v>4.4283982364784577E-2</v>
      </c>
      <c r="O809" s="2">
        <f t="shared" si="93"/>
        <v>4.3866879669544695E-2</v>
      </c>
    </row>
    <row r="810" spans="1:15" x14ac:dyDescent="0.55000000000000004">
      <c r="A810" s="3">
        <v>27</v>
      </c>
      <c r="B810" s="3">
        <v>1</v>
      </c>
      <c r="C810" s="5">
        <f>IF(logVir!C810="","",名目付加価値!C810)</f>
        <v>21732.476754366999</v>
      </c>
      <c r="D810" s="5">
        <f>IF(logVir!D810="","",名目付加価値!D810)</f>
        <v>21287.7199082679</v>
      </c>
      <c r="E810" s="5">
        <f>IF(logVir!E810="","",名目付加価値!E810)</f>
        <v>21501.558796602501</v>
      </c>
      <c r="F810" s="5">
        <f>IF(logVir!F810="","",名目付加価値!F810)</f>
        <v>21062.047367006599</v>
      </c>
      <c r="G810" s="5">
        <f>IF(logVir!G810="","",名目付加価値!G810)</f>
        <v>18778.196946169399</v>
      </c>
      <c r="I810" s="3">
        <v>27</v>
      </c>
      <c r="J810" s="3">
        <v>1</v>
      </c>
      <c r="K810" s="2">
        <f t="shared" si="87"/>
        <v>6.5106518873512143E-4</v>
      </c>
      <c r="L810" s="2">
        <f t="shared" si="88"/>
        <v>6.1432261800845934E-4</v>
      </c>
      <c r="M810" s="2">
        <f t="shared" si="89"/>
        <v>5.9674505796095459E-4</v>
      </c>
      <c r="N810" s="2">
        <f t="shared" si="90"/>
        <v>6.0446474030835529E-4</v>
      </c>
      <c r="O810" s="2">
        <f t="shared" si="93"/>
        <v>5.1209367350307387E-4</v>
      </c>
    </row>
    <row r="811" spans="1:15" x14ac:dyDescent="0.55000000000000004">
      <c r="A811" s="3">
        <v>27</v>
      </c>
      <c r="B811" s="3">
        <v>2</v>
      </c>
      <c r="C811" s="5">
        <f>IF(logVir!C811="","",名目付加価値!C811)</f>
        <v>1215.68875260804</v>
      </c>
      <c r="D811" s="5">
        <f>IF(logVir!D811="","",名目付加価値!D811)</f>
        <v>2137.359625052</v>
      </c>
      <c r="E811" s="5">
        <f>IF(logVir!E811="","",名目付加価値!E811)</f>
        <v>1973.2511755151399</v>
      </c>
      <c r="F811" s="5">
        <f>IF(logVir!F811="","",名目付加価値!F811)</f>
        <v>2005.4519312801699</v>
      </c>
      <c r="G811" s="5">
        <f>IF(logVir!G811="","",名目付加価値!G811)</f>
        <v>2235.0756439194001</v>
      </c>
      <c r="I811" s="3">
        <v>27</v>
      </c>
      <c r="J811" s="3">
        <v>2</v>
      </c>
      <c r="K811" s="2">
        <f t="shared" si="87"/>
        <v>3.6419807834414114E-5</v>
      </c>
      <c r="L811" s="2">
        <f t="shared" si="88"/>
        <v>6.1680084393517354E-5</v>
      </c>
      <c r="M811" s="2">
        <f t="shared" si="89"/>
        <v>5.4764768370671206E-5</v>
      </c>
      <c r="N811" s="2">
        <f t="shared" si="90"/>
        <v>5.7554945144653451E-5</v>
      </c>
      <c r="O811" s="2">
        <f t="shared" si="93"/>
        <v>6.0951970007185197E-5</v>
      </c>
    </row>
    <row r="812" spans="1:15" x14ac:dyDescent="0.55000000000000004">
      <c r="A812" s="3">
        <v>27</v>
      </c>
      <c r="B812" s="3">
        <v>3</v>
      </c>
      <c r="C812" s="5">
        <f>IF(logVir!C812="","",名目付加価値!C812)</f>
        <v>485367.173995146</v>
      </c>
      <c r="D812" s="5">
        <f>IF(logVir!D812="","",名目付加価値!D812)</f>
        <v>609898.20625458797</v>
      </c>
      <c r="E812" s="5">
        <f>IF(logVir!E812="","",名目付加価値!E812)</f>
        <v>627743.70882404095</v>
      </c>
      <c r="F812" s="5">
        <f>IF(logVir!F812="","",名目付加価値!F812)</f>
        <v>600187.62885902298</v>
      </c>
      <c r="G812" s="5">
        <f>IF(logVir!G812="","",名目付加価値!G812)</f>
        <v>569619.10699867504</v>
      </c>
      <c r="I812" s="3">
        <v>27</v>
      </c>
      <c r="J812" s="3">
        <v>3</v>
      </c>
      <c r="K812" s="2">
        <f t="shared" si="87"/>
        <v>1.4540711319499421E-2</v>
      </c>
      <c r="L812" s="2">
        <f t="shared" si="88"/>
        <v>1.760048818753307E-2</v>
      </c>
      <c r="M812" s="2">
        <f t="shared" si="89"/>
        <v>1.7422130155792175E-2</v>
      </c>
      <c r="N812" s="2">
        <f t="shared" si="90"/>
        <v>1.7224928464592944E-2</v>
      </c>
      <c r="O812" s="2">
        <f t="shared" si="93"/>
        <v>1.5533884421208826E-2</v>
      </c>
    </row>
    <row r="813" spans="1:15" x14ac:dyDescent="0.55000000000000004">
      <c r="A813" s="3">
        <v>27</v>
      </c>
      <c r="B813" s="3">
        <v>4</v>
      </c>
      <c r="C813" s="5">
        <f>IF(logVir!C813="","",名目付加価値!C813)</f>
        <v>104879.449461161</v>
      </c>
      <c r="D813" s="5">
        <f>IF(logVir!D813="","",名目付加価値!D813)</f>
        <v>111535.183745128</v>
      </c>
      <c r="E813" s="5">
        <f>IF(logVir!E813="","",名目付加価値!E813)</f>
        <v>108669.36339991201</v>
      </c>
      <c r="F813" s="5">
        <f>IF(logVir!F813="","",名目付加価値!F813)</f>
        <v>102014.37685011599</v>
      </c>
      <c r="G813" s="5">
        <f>IF(logVir!G813="","",名目付加価値!G813)</f>
        <v>87977.407077874203</v>
      </c>
      <c r="I813" s="3">
        <v>27</v>
      </c>
      <c r="J813" s="3">
        <v>4</v>
      </c>
      <c r="K813" s="2">
        <f t="shared" si="87"/>
        <v>3.1419961622250591E-3</v>
      </c>
      <c r="L813" s="2">
        <f t="shared" si="88"/>
        <v>3.2186906993148558E-3</v>
      </c>
      <c r="M813" s="2">
        <f t="shared" si="89"/>
        <v>3.0159629901301507E-3</v>
      </c>
      <c r="N813" s="2">
        <f t="shared" si="90"/>
        <v>2.9277350267011546E-3</v>
      </c>
      <c r="O813" s="2">
        <f t="shared" si="93"/>
        <v>2.3992012494561846E-3</v>
      </c>
    </row>
    <row r="814" spans="1:15" x14ac:dyDescent="0.55000000000000004">
      <c r="A814" s="3">
        <v>27</v>
      </c>
      <c r="B814" s="3">
        <v>5</v>
      </c>
      <c r="C814" s="5">
        <f>IF(logVir!C814="","",名目付加価値!C814)</f>
        <v>146290.96258718599</v>
      </c>
      <c r="D814" s="5">
        <f>IF(logVir!D814="","",名目付加価値!D814)</f>
        <v>188305.96968771701</v>
      </c>
      <c r="E814" s="5">
        <f>IF(logVir!E814="","",名目付加価値!E814)</f>
        <v>197618.204998172</v>
      </c>
      <c r="F814" s="5">
        <f>IF(logVir!F814="","",名目付加価値!F814)</f>
        <v>152300.63109395999</v>
      </c>
      <c r="G814" s="5">
        <f>IF(logVir!G814="","",名目付加価値!G814)</f>
        <v>180699.318021538</v>
      </c>
      <c r="I814" s="3">
        <v>27</v>
      </c>
      <c r="J814" s="3">
        <v>5</v>
      </c>
      <c r="K814" s="2">
        <f t="shared" si="87"/>
        <v>4.3826092278198333E-3</v>
      </c>
      <c r="L814" s="2">
        <f t="shared" si="88"/>
        <v>5.4341477989970589E-3</v>
      </c>
      <c r="M814" s="2">
        <f t="shared" si="89"/>
        <v>5.4846110605900776E-3</v>
      </c>
      <c r="N814" s="2">
        <f t="shared" si="90"/>
        <v>4.3709122773705469E-3</v>
      </c>
      <c r="O814" s="2">
        <f t="shared" si="93"/>
        <v>4.9277882125965235E-3</v>
      </c>
    </row>
    <row r="815" spans="1:15" x14ac:dyDescent="0.55000000000000004">
      <c r="A815" s="3">
        <v>27</v>
      </c>
      <c r="B815" s="3">
        <v>6</v>
      </c>
      <c r="C815" s="5">
        <f>IF(logVir!C815="","",名目付加価値!C815)</f>
        <v>1647317.15627603</v>
      </c>
      <c r="D815" s="5">
        <f>IF(logVir!D815="","",名目付加価値!D815)</f>
        <v>1593808.58712239</v>
      </c>
      <c r="E815" s="5">
        <f>IF(logVir!E815="","",名目付加価値!E815)</f>
        <v>1276144.1422101201</v>
      </c>
      <c r="F815" s="5">
        <f>IF(logVir!F815="","",名目付加価値!F815)</f>
        <v>1408812.78881672</v>
      </c>
      <c r="G815" s="5">
        <f>IF(logVir!G815="","",名目付加価値!G815)</f>
        <v>1158880.08194657</v>
      </c>
      <c r="I815" s="3">
        <v>27</v>
      </c>
      <c r="J815" s="3">
        <v>6</v>
      </c>
      <c r="K815" s="2">
        <f t="shared" si="87"/>
        <v>4.9350604046634626E-2</v>
      </c>
      <c r="L815" s="2">
        <f t="shared" si="88"/>
        <v>4.5994247766531091E-2</v>
      </c>
      <c r="M815" s="2">
        <f t="shared" si="89"/>
        <v>3.5417558201875199E-2</v>
      </c>
      <c r="N815" s="2">
        <f t="shared" si="90"/>
        <v>4.0431855540747325E-2</v>
      </c>
      <c r="O815" s="2">
        <f t="shared" si="93"/>
        <v>3.1603415387259658E-2</v>
      </c>
    </row>
    <row r="816" spans="1:15" x14ac:dyDescent="0.55000000000000004">
      <c r="A816" s="3">
        <v>27</v>
      </c>
      <c r="B816" s="3">
        <v>7</v>
      </c>
      <c r="C816" s="5">
        <f>IF(logVir!C816="","",名目付加価値!C816)</f>
        <v>131418.71085281801</v>
      </c>
      <c r="D816" s="5">
        <f>IF(logVir!D816="","",名目付加価値!D816)</f>
        <v>108890.610955995</v>
      </c>
      <c r="E816" s="5">
        <f>IF(logVir!E816="","",名目付加価値!E816)</f>
        <v>112606.687093063</v>
      </c>
      <c r="F816" s="5">
        <f>IF(logVir!F816="","",名目付加価値!F816)</f>
        <v>109522.307566002</v>
      </c>
      <c r="G816" s="5">
        <f>IF(logVir!G816="","",名目付加価値!G816)</f>
        <v>101292.60483269401</v>
      </c>
      <c r="I816" s="3">
        <v>27</v>
      </c>
      <c r="J816" s="3">
        <v>7</v>
      </c>
      <c r="K816" s="2">
        <f t="shared" si="87"/>
        <v>3.9370638124586127E-3</v>
      </c>
      <c r="L816" s="2">
        <f t="shared" si="88"/>
        <v>3.1423734193837564E-3</v>
      </c>
      <c r="M816" s="2">
        <f t="shared" si="89"/>
        <v>3.1252377863301216E-3</v>
      </c>
      <c r="N816" s="2">
        <f t="shared" si="90"/>
        <v>3.1432069279532767E-3</v>
      </c>
      <c r="O816" s="2">
        <f t="shared" si="93"/>
        <v>2.7623153733112174E-3</v>
      </c>
    </row>
    <row r="817" spans="1:15" x14ac:dyDescent="0.55000000000000004">
      <c r="A817" s="3">
        <v>27</v>
      </c>
      <c r="B817" s="3">
        <v>8</v>
      </c>
      <c r="C817" s="5">
        <f>IF(logVir!C817="","",名目付加価値!C817)</f>
        <v>618727.13994277304</v>
      </c>
      <c r="D817" s="5">
        <f>IF(logVir!D817="","",名目付加価値!D817)</f>
        <v>678842.75597571197</v>
      </c>
      <c r="E817" s="5">
        <f>IF(logVir!E817="","",名目付加価値!E817)</f>
        <v>672917.21516774897</v>
      </c>
      <c r="F817" s="5">
        <f>IF(logVir!F817="","",名目付加価値!F817)</f>
        <v>696301.447258965</v>
      </c>
      <c r="G817" s="5">
        <f>IF(logVir!G817="","",名目付加価値!G817)</f>
        <v>877537.54368026601</v>
      </c>
      <c r="I817" s="3">
        <v>27</v>
      </c>
      <c r="J817" s="3">
        <v>8</v>
      </c>
      <c r="K817" s="2">
        <f t="shared" si="87"/>
        <v>1.8535931578136256E-2</v>
      </c>
      <c r="L817" s="2">
        <f t="shared" si="88"/>
        <v>1.9590095175252099E-2</v>
      </c>
      <c r="M817" s="2">
        <f t="shared" si="89"/>
        <v>1.8675856311945797E-2</v>
      </c>
      <c r="N817" s="2">
        <f t="shared" si="90"/>
        <v>1.9983321951551582E-2</v>
      </c>
      <c r="O817" s="2">
        <f t="shared" si="93"/>
        <v>2.39310209424426E-2</v>
      </c>
    </row>
    <row r="818" spans="1:15" x14ac:dyDescent="0.55000000000000004">
      <c r="A818" s="3">
        <v>27</v>
      </c>
      <c r="B818" s="3">
        <v>9</v>
      </c>
      <c r="C818" s="5">
        <f>IF(logVir!C818="","",名目付加価値!C818)</f>
        <v>456907.63277491397</v>
      </c>
      <c r="D818" s="5">
        <f>IF(logVir!D818="","",名目付加価値!D818)</f>
        <v>536854.90981008695</v>
      </c>
      <c r="E818" s="5">
        <f>IF(logVir!E818="","",名目付加価値!E818)</f>
        <v>654551.81066038203</v>
      </c>
      <c r="F818" s="5">
        <f>IF(logVir!F818="","",名目付加価値!F818)</f>
        <v>554355.47372315696</v>
      </c>
      <c r="G818" s="5">
        <f>IF(logVir!G818="","",名目付加価値!G818)</f>
        <v>599722.20108761603</v>
      </c>
      <c r="I818" s="3">
        <v>27</v>
      </c>
      <c r="J818" s="3">
        <v>9</v>
      </c>
      <c r="K818" s="2">
        <f t="shared" si="87"/>
        <v>1.368811560363643E-2</v>
      </c>
      <c r="L818" s="2">
        <f t="shared" si="88"/>
        <v>1.5492599259403852E-2</v>
      </c>
      <c r="M818" s="2">
        <f t="shared" si="89"/>
        <v>1.81661507375315E-2</v>
      </c>
      <c r="N818" s="2">
        <f t="shared" si="90"/>
        <v>1.5909580470676109E-2</v>
      </c>
      <c r="O818" s="2">
        <f t="shared" si="93"/>
        <v>1.6354815423264332E-2</v>
      </c>
    </row>
    <row r="819" spans="1:15" x14ac:dyDescent="0.55000000000000004">
      <c r="A819" s="3">
        <v>27</v>
      </c>
      <c r="B819" s="3">
        <v>10</v>
      </c>
      <c r="C819" s="5">
        <f>IF(logVir!C819="","",名目付加価値!C819)</f>
        <v>829666.05662818102</v>
      </c>
      <c r="D819" s="5">
        <f>IF(logVir!D819="","",名目付加価値!D819)</f>
        <v>1024353.55980383</v>
      </c>
      <c r="E819" s="5">
        <f>IF(logVir!E819="","",名目付加価値!E819)</f>
        <v>1156445.8763865</v>
      </c>
      <c r="F819" s="5">
        <f>IF(logVir!F819="","",名目付加価値!F819)</f>
        <v>1151631.7758833901</v>
      </c>
      <c r="G819" s="5">
        <f>IF(logVir!G819="","",名目付加価値!G819)</f>
        <v>1357286.21832678</v>
      </c>
      <c r="I819" s="3">
        <v>27</v>
      </c>
      <c r="J819" s="3">
        <v>10</v>
      </c>
      <c r="K819" s="2">
        <f t="shared" si="87"/>
        <v>2.4855275072925485E-2</v>
      </c>
      <c r="L819" s="2">
        <f t="shared" si="88"/>
        <v>2.9560871870573956E-2</v>
      </c>
      <c r="M819" s="2">
        <f t="shared" si="89"/>
        <v>3.2095503775382707E-2</v>
      </c>
      <c r="N819" s="2">
        <f t="shared" si="90"/>
        <v>3.3050956073276468E-2</v>
      </c>
      <c r="O819" s="2">
        <f t="shared" si="93"/>
        <v>3.7014080080773788E-2</v>
      </c>
    </row>
    <row r="820" spans="1:15" x14ac:dyDescent="0.55000000000000004">
      <c r="A820" s="3">
        <v>27</v>
      </c>
      <c r="B820" s="3">
        <v>11</v>
      </c>
      <c r="C820" s="5">
        <f>IF(logVir!C820="","",名目付加価値!C820)</f>
        <v>215893.699248438</v>
      </c>
      <c r="D820" s="5">
        <f>IF(logVir!D820="","",名目付加価値!D820)</f>
        <v>106219.09650908101</v>
      </c>
      <c r="E820" s="5">
        <f>IF(logVir!E820="","",名目付加価値!E820)</f>
        <v>83627.550060252295</v>
      </c>
      <c r="F820" s="5">
        <f>IF(logVir!F820="","",名目付加価値!F820)</f>
        <v>92434.700295224597</v>
      </c>
      <c r="G820" s="5">
        <f>IF(logVir!G820="","",名目付加価値!G820)</f>
        <v>129967.295430579</v>
      </c>
      <c r="I820" s="3">
        <v>27</v>
      </c>
      <c r="J820" s="3">
        <v>11</v>
      </c>
      <c r="K820" s="2">
        <f t="shared" si="87"/>
        <v>6.4677797030043092E-3</v>
      </c>
      <c r="L820" s="2">
        <f t="shared" si="88"/>
        <v>3.065278655071388E-3</v>
      </c>
      <c r="M820" s="2">
        <f t="shared" si="89"/>
        <v>2.3209632231744686E-3</v>
      </c>
      <c r="N820" s="2">
        <f t="shared" si="90"/>
        <v>2.6528055955737078E-3</v>
      </c>
      <c r="O820" s="2">
        <f t="shared" si="93"/>
        <v>3.5442928808924459E-3</v>
      </c>
    </row>
    <row r="821" spans="1:15" x14ac:dyDescent="0.55000000000000004">
      <c r="A821" s="3">
        <v>27</v>
      </c>
      <c r="B821" s="3">
        <v>12</v>
      </c>
      <c r="C821" s="5">
        <f>IF(logVir!C821="","",名目付加価値!C821)</f>
        <v>470853.62512088497</v>
      </c>
      <c r="D821" s="5">
        <f>IF(logVir!D821="","",名目付加価値!D821)</f>
        <v>460286.9611662</v>
      </c>
      <c r="E821" s="5">
        <f>IF(logVir!E821="","",名目付加価値!E821)</f>
        <v>527526.08341251896</v>
      </c>
      <c r="F821" s="5">
        <f>IF(logVir!F821="","",名目付加価値!F821)</f>
        <v>396559.95905629097</v>
      </c>
      <c r="G821" s="5">
        <f>IF(logVir!G821="","",名目付加価値!G821)</f>
        <v>413215.89467239002</v>
      </c>
      <c r="I821" s="3">
        <v>27</v>
      </c>
      <c r="J821" s="3">
        <v>12</v>
      </c>
      <c r="K821" s="2">
        <f t="shared" si="87"/>
        <v>1.4105911984668042E-2</v>
      </c>
      <c r="L821" s="2">
        <f t="shared" si="88"/>
        <v>1.3282995653703408E-2</v>
      </c>
      <c r="M821" s="2">
        <f t="shared" si="89"/>
        <v>1.4640733083578147E-2</v>
      </c>
      <c r="N821" s="2">
        <f t="shared" si="90"/>
        <v>1.1380969213997201E-2</v>
      </c>
      <c r="O821" s="2">
        <f t="shared" si="93"/>
        <v>1.1268666851202092E-2</v>
      </c>
    </row>
    <row r="822" spans="1:15" x14ac:dyDescent="0.55000000000000004">
      <c r="A822" s="3">
        <v>27</v>
      </c>
      <c r="B822" s="3">
        <v>13</v>
      </c>
      <c r="C822" s="5">
        <f>IF(logVir!C822="","",名目付加価値!C822)</f>
        <v>413973.77453974303</v>
      </c>
      <c r="D822" s="5">
        <f>IF(logVir!D822="","",名目付加価値!D822)</f>
        <v>185144.41342515801</v>
      </c>
      <c r="E822" s="5">
        <f>IF(logVir!E822="","",名目付加価値!E822)</f>
        <v>163446.58278947201</v>
      </c>
      <c r="F822" s="5">
        <f>IF(logVir!F822="","",名目付加価値!F822)</f>
        <v>147166.79178301999</v>
      </c>
      <c r="G822" s="5">
        <f>IF(logVir!G822="","",名目付加価値!G822)</f>
        <v>96239.763419991505</v>
      </c>
      <c r="I822" s="3">
        <v>27</v>
      </c>
      <c r="J822" s="3">
        <v>13</v>
      </c>
      <c r="K822" s="2">
        <f t="shared" si="87"/>
        <v>1.2401895867572909E-2</v>
      </c>
      <c r="L822" s="2">
        <f t="shared" si="88"/>
        <v>5.3429113712083814E-3</v>
      </c>
      <c r="M822" s="2">
        <f t="shared" si="89"/>
        <v>4.5362264867808222E-3</v>
      </c>
      <c r="N822" s="2">
        <f t="shared" si="90"/>
        <v>4.2235749937818041E-3</v>
      </c>
      <c r="O822" s="2">
        <f t="shared" si="93"/>
        <v>2.6245210936965751E-3</v>
      </c>
    </row>
    <row r="823" spans="1:15" x14ac:dyDescent="0.55000000000000004">
      <c r="A823" s="3">
        <v>27</v>
      </c>
      <c r="B823" s="3">
        <v>14</v>
      </c>
      <c r="C823" s="5">
        <f>IF(logVir!C823="","",名目付加価値!C823)</f>
        <v>273001.16241726198</v>
      </c>
      <c r="D823" s="5">
        <f>IF(logVir!D823="","",名目付加価値!D823)</f>
        <v>284352.155814239</v>
      </c>
      <c r="E823" s="5">
        <f>IF(logVir!E823="","",名目付加価値!E823)</f>
        <v>354683.74080332601</v>
      </c>
      <c r="F823" s="5">
        <f>IF(logVir!F823="","",名目付加価値!F823)</f>
        <v>429898.29147422401</v>
      </c>
      <c r="G823" s="5">
        <f>IF(logVir!G823="","",名目付加価値!G823)</f>
        <v>460967.618314074</v>
      </c>
      <c r="I823" s="3">
        <v>27</v>
      </c>
      <c r="J823" s="3">
        <v>14</v>
      </c>
      <c r="K823" s="2">
        <f t="shared" si="87"/>
        <v>8.1786146762304127E-3</v>
      </c>
      <c r="L823" s="2">
        <f t="shared" si="88"/>
        <v>8.2058558431289501E-3</v>
      </c>
      <c r="M823" s="2">
        <f t="shared" si="89"/>
        <v>9.8437407011129387E-3</v>
      </c>
      <c r="N823" s="2">
        <f t="shared" si="90"/>
        <v>1.2337753998314376E-2</v>
      </c>
      <c r="O823" s="2">
        <f t="shared" si="93"/>
        <v>1.2570887487500286E-2</v>
      </c>
    </row>
    <row r="824" spans="1:15" x14ac:dyDescent="0.55000000000000004">
      <c r="A824" s="3">
        <v>27</v>
      </c>
      <c r="B824" s="3">
        <v>15</v>
      </c>
      <c r="C824" s="5">
        <f>IF(logVir!C824="","",名目付加価値!C824)</f>
        <v>233389.79480931701</v>
      </c>
      <c r="D824" s="5">
        <f>IF(logVir!D824="","",名目付加価値!D824)</f>
        <v>213887.57640978499</v>
      </c>
      <c r="E824" s="5">
        <f>IF(logVir!E824="","",名目付加価値!E824)</f>
        <v>198398.29172071401</v>
      </c>
      <c r="F824" s="5">
        <f>IF(logVir!F824="","",名目付加価値!F824)</f>
        <v>180291.09344786999</v>
      </c>
      <c r="G824" s="5">
        <f>IF(logVir!G824="","",名目付加価値!G824)</f>
        <v>186368.59419022701</v>
      </c>
      <c r="I824" s="3">
        <v>27</v>
      </c>
      <c r="J824" s="3">
        <v>15</v>
      </c>
      <c r="K824" s="2">
        <f t="shared" si="87"/>
        <v>6.9919306724138333E-3</v>
      </c>
      <c r="L824" s="2">
        <f t="shared" si="88"/>
        <v>6.1723837247835475E-3</v>
      </c>
      <c r="M824" s="2">
        <f t="shared" si="89"/>
        <v>5.5062612535301102E-3</v>
      </c>
      <c r="N824" s="2">
        <f t="shared" si="90"/>
        <v>5.1742172582704936E-3</v>
      </c>
      <c r="O824" s="2">
        <f t="shared" si="93"/>
        <v>5.0823930699025717E-3</v>
      </c>
    </row>
    <row r="825" spans="1:15" x14ac:dyDescent="0.55000000000000004">
      <c r="A825" s="3">
        <v>27</v>
      </c>
      <c r="B825" s="3">
        <v>16</v>
      </c>
      <c r="C825" s="5">
        <f>IF(logVir!C825="","",名目付加価値!C825)</f>
        <v>449294.33142915799</v>
      </c>
      <c r="D825" s="5">
        <f>IF(logVir!D825="","",名目付加価値!D825)</f>
        <v>523852.16775966698</v>
      </c>
      <c r="E825" s="5">
        <f>IF(logVir!E825="","",名目付加価値!E825)</f>
        <v>590144.00089880906</v>
      </c>
      <c r="F825" s="5">
        <f>IF(logVir!F825="","",名目付加価値!F825)</f>
        <v>587082.02338548598</v>
      </c>
      <c r="G825" s="5">
        <f>IF(logVir!G825="","",名目付加価値!G825)</f>
        <v>575713.33127503598</v>
      </c>
      <c r="I825" s="3">
        <v>27</v>
      </c>
      <c r="J825" s="3">
        <v>16</v>
      </c>
      <c r="K825" s="2">
        <f t="shared" si="87"/>
        <v>1.3460035043210847E-2</v>
      </c>
      <c r="L825" s="2">
        <f t="shared" si="88"/>
        <v>1.5117365153913754E-2</v>
      </c>
      <c r="M825" s="2">
        <f t="shared" si="89"/>
        <v>1.6378603958579773E-2</v>
      </c>
      <c r="N825" s="2">
        <f t="shared" si="90"/>
        <v>1.6848807555209993E-2</v>
      </c>
      <c r="O825" s="2">
        <f t="shared" si="93"/>
        <v>1.5700077890463602E-2</v>
      </c>
    </row>
    <row r="826" spans="1:15" x14ac:dyDescent="0.55000000000000004">
      <c r="A826" s="3">
        <v>27</v>
      </c>
      <c r="B826" s="3">
        <v>17</v>
      </c>
      <c r="C826" s="5">
        <f>IF(logVir!C826="","",名目付加価値!C826)</f>
        <v>1116172.3912901599</v>
      </c>
      <c r="D826" s="5">
        <f>IF(logVir!D826="","",名目付加価値!D826)</f>
        <v>1201419.2091751101</v>
      </c>
      <c r="E826" s="5">
        <f>IF(logVir!E826="","",名目付加価値!E826)</f>
        <v>1305542.16352046</v>
      </c>
      <c r="F826" s="5">
        <f>IF(logVir!F826="","",名目付加価値!F826)</f>
        <v>1357558.8268528299</v>
      </c>
      <c r="G826" s="5">
        <f>IF(logVir!G826="","",名目付加価値!G826)</f>
        <v>1224836.1971811401</v>
      </c>
      <c r="I826" s="3">
        <v>27</v>
      </c>
      <c r="J826" s="3">
        <v>17</v>
      </c>
      <c r="K826" s="2">
        <f t="shared" si="87"/>
        <v>3.3438479967555189E-2</v>
      </c>
      <c r="L826" s="2">
        <f t="shared" si="88"/>
        <v>3.4670645662688043E-2</v>
      </c>
      <c r="M826" s="2">
        <f t="shared" si="89"/>
        <v>3.6233458299943823E-2</v>
      </c>
      <c r="N826" s="2">
        <f t="shared" si="90"/>
        <v>3.8960905814520386E-2</v>
      </c>
      <c r="O826" s="2">
        <f t="shared" si="93"/>
        <v>3.340208165097424E-2</v>
      </c>
    </row>
    <row r="827" spans="1:15" x14ac:dyDescent="0.55000000000000004">
      <c r="A827" s="3">
        <v>27</v>
      </c>
      <c r="B827" s="3">
        <v>18</v>
      </c>
      <c r="C827" s="5">
        <f>IF(logVir!C827="","",名目付加価値!C827)</f>
        <v>1505896.77541434</v>
      </c>
      <c r="D827" s="5">
        <f>IF(logVir!D827="","",名目付加価値!D827)</f>
        <v>1654460.4591081201</v>
      </c>
      <c r="E827" s="5">
        <f>IF(logVir!E827="","",名目付加価値!E827)</f>
        <v>1828825.8536109901</v>
      </c>
      <c r="F827" s="5">
        <f>IF(logVir!F827="","",名目付加価値!F827)</f>
        <v>2035156.8675653499</v>
      </c>
      <c r="G827" s="5">
        <f>IF(logVir!G827="","",名目付加価値!G827)</f>
        <v>2077284.13697391</v>
      </c>
      <c r="I827" s="3">
        <v>27</v>
      </c>
      <c r="J827" s="3">
        <v>18</v>
      </c>
      <c r="K827" s="2">
        <f t="shared" si="87"/>
        <v>4.5113908524196888E-2</v>
      </c>
      <c r="L827" s="2">
        <f t="shared" si="88"/>
        <v>4.7744544038087929E-2</v>
      </c>
      <c r="M827" s="2">
        <f t="shared" si="89"/>
        <v>5.0756449815444429E-2</v>
      </c>
      <c r="N827" s="2">
        <f t="shared" si="90"/>
        <v>5.8407454223406388E-2</v>
      </c>
      <c r="O827" s="2">
        <f t="shared" si="93"/>
        <v>5.664889273778926E-2</v>
      </c>
    </row>
    <row r="828" spans="1:15" x14ac:dyDescent="0.55000000000000004">
      <c r="A828" s="3">
        <v>27</v>
      </c>
      <c r="B828" s="3">
        <v>19</v>
      </c>
      <c r="C828" s="5">
        <f>IF(logVir!C828="","",名目付加価値!C828)</f>
        <v>4286678.98809803</v>
      </c>
      <c r="D828" s="5">
        <f>IF(logVir!D828="","",名目付加価値!D828)</f>
        <v>3878025.4997488898</v>
      </c>
      <c r="E828" s="5">
        <f>IF(logVir!E828="","",名目付加価値!E828)</f>
        <v>3755245.1792408498</v>
      </c>
      <c r="F828" s="5">
        <f>IF(logVir!F828="","",名目付加価値!F828)</f>
        <v>3728760.7091440898</v>
      </c>
      <c r="G828" s="5">
        <f>IF(logVir!G828="","",名目付加価値!G828)</f>
        <v>4518672.1059574801</v>
      </c>
      <c r="I828" s="3">
        <v>27</v>
      </c>
      <c r="J828" s="3">
        <v>19</v>
      </c>
      <c r="K828" s="2">
        <f t="shared" si="87"/>
        <v>0.12842104910440585</v>
      </c>
      <c r="L828" s="2">
        <f t="shared" si="88"/>
        <v>0.11191235078135454</v>
      </c>
      <c r="M828" s="2">
        <f t="shared" si="89"/>
        <v>0.10422146707325092</v>
      </c>
      <c r="N828" s="2">
        <f t="shared" si="90"/>
        <v>0.107012596375388</v>
      </c>
      <c r="O828" s="2">
        <f t="shared" si="93"/>
        <v>0.12322713435848115</v>
      </c>
    </row>
    <row r="829" spans="1:15" x14ac:dyDescent="0.55000000000000004">
      <c r="A829" s="3">
        <v>27</v>
      </c>
      <c r="B829" s="3">
        <v>20</v>
      </c>
      <c r="C829" s="5">
        <f>IF(logVir!C829="","",名目付加価値!C829)</f>
        <v>1649688.5304572801</v>
      </c>
      <c r="D829" s="5">
        <f>IF(logVir!D829="","",名目付加価値!D829)</f>
        <v>2043705.73320388</v>
      </c>
      <c r="E829" s="5">
        <f>IF(logVir!E829="","",名目付加価値!E829)</f>
        <v>2022511.18970535</v>
      </c>
      <c r="F829" s="5">
        <f>IF(logVir!F829="","",名目付加価値!F829)</f>
        <v>1973607.20604707</v>
      </c>
      <c r="G829" s="5">
        <f>IF(logVir!G829="","",名目付加価値!G829)</f>
        <v>2046672.6200577701</v>
      </c>
      <c r="I829" s="3">
        <v>27</v>
      </c>
      <c r="J829" s="3">
        <v>20</v>
      </c>
      <c r="K829" s="2">
        <f t="shared" si="87"/>
        <v>4.942164607264609E-2</v>
      </c>
      <c r="L829" s="2">
        <f t="shared" si="88"/>
        <v>5.8977413357129249E-2</v>
      </c>
      <c r="M829" s="2">
        <f t="shared" si="89"/>
        <v>5.6131909716150737E-2</v>
      </c>
      <c r="N829" s="2">
        <f t="shared" si="90"/>
        <v>5.6641025750550765E-2</v>
      </c>
      <c r="O829" s="2">
        <f t="shared" si="93"/>
        <v>5.581409671376069E-2</v>
      </c>
    </row>
    <row r="830" spans="1:15" x14ac:dyDescent="0.55000000000000004">
      <c r="A830" s="3">
        <v>27</v>
      </c>
      <c r="B830" s="3">
        <v>21</v>
      </c>
      <c r="C830" s="5">
        <f>IF(logVir!C830="","",名目付加価値!C830)</f>
        <v>2005649.89976839</v>
      </c>
      <c r="D830" s="5">
        <f>IF(logVir!D830="","",名目付加価値!D830)</f>
        <v>2272056.8281286601</v>
      </c>
      <c r="E830" s="5">
        <f>IF(logVir!E830="","",名目付加価値!E830)</f>
        <v>2442125.46332348</v>
      </c>
      <c r="F830" s="5">
        <f>IF(logVir!F830="","",名目付加価値!F830)</f>
        <v>1661449.96216265</v>
      </c>
      <c r="G830" s="5">
        <f>IF(logVir!G830="","",名目付加価値!G830)</f>
        <v>1920791.2799273201</v>
      </c>
      <c r="I830" s="3">
        <v>27</v>
      </c>
      <c r="J830" s="3">
        <v>21</v>
      </c>
      <c r="K830" s="2">
        <f t="shared" si="87"/>
        <v>6.0085596560773523E-2</v>
      </c>
      <c r="L830" s="2">
        <f t="shared" si="88"/>
        <v>6.5567186384197562E-2</v>
      </c>
      <c r="M830" s="2">
        <f t="shared" si="89"/>
        <v>6.7777704628055518E-2</v>
      </c>
      <c r="N830" s="2">
        <f t="shared" si="90"/>
        <v>4.7682350267959979E-2</v>
      </c>
      <c r="O830" s="2">
        <f t="shared" si="93"/>
        <v>5.2381230497814325E-2</v>
      </c>
    </row>
    <row r="831" spans="1:15" x14ac:dyDescent="0.55000000000000004">
      <c r="A831" s="3">
        <v>27</v>
      </c>
      <c r="B831" s="3">
        <v>22</v>
      </c>
      <c r="C831" s="5">
        <f>IF(logVir!C831="","",名目付加価値!C831)</f>
        <v>970591.36307109601</v>
      </c>
      <c r="D831" s="5">
        <f>IF(logVir!D831="","",名目付加価値!D831)</f>
        <v>906864.36919664103</v>
      </c>
      <c r="E831" s="5">
        <f>IF(logVir!E831="","",名目付加価値!E831)</f>
        <v>987296.67726184905</v>
      </c>
      <c r="F831" s="5">
        <f>IF(logVir!F831="","",名目付加価値!F831)</f>
        <v>636780.36896890099</v>
      </c>
      <c r="G831" s="5">
        <f>IF(logVir!G831="","",名目付加価値!G831)</f>
        <v>578014.50835643196</v>
      </c>
      <c r="I831" s="3">
        <v>27</v>
      </c>
      <c r="J831" s="3">
        <v>22</v>
      </c>
      <c r="K831" s="2">
        <f t="shared" si="87"/>
        <v>2.9077139072774209E-2</v>
      </c>
      <c r="L831" s="2">
        <f t="shared" si="88"/>
        <v>2.6170359994594657E-2</v>
      </c>
      <c r="M831" s="2">
        <f t="shared" si="89"/>
        <v>2.7401009316141995E-2</v>
      </c>
      <c r="N831" s="2">
        <f t="shared" si="90"/>
        <v>1.8275112274469742E-2</v>
      </c>
      <c r="O831" s="2">
        <f t="shared" si="93"/>
        <v>1.5762832489766787E-2</v>
      </c>
    </row>
    <row r="832" spans="1:15" x14ac:dyDescent="0.55000000000000004">
      <c r="A832" s="3">
        <v>27</v>
      </c>
      <c r="B832" s="3">
        <v>23</v>
      </c>
      <c r="C832" s="5">
        <f>IF(logVir!C832="","",名目付加価値!C832)</f>
        <v>951013.35223467404</v>
      </c>
      <c r="D832" s="5">
        <f>IF(logVir!D832="","",名目付加価値!D832)</f>
        <v>940858.92164860596</v>
      </c>
      <c r="E832" s="5">
        <f>IF(logVir!E832="","",名目付加価値!E832)</f>
        <v>833505.61146761</v>
      </c>
      <c r="F832" s="5">
        <f>IF(logVir!F832="","",名目付加価値!F832)</f>
        <v>875110.66314309696</v>
      </c>
      <c r="G832" s="5">
        <f>IF(logVir!G832="","",名目付加価値!G832)</f>
        <v>799296.94335052604</v>
      </c>
      <c r="I832" s="3">
        <v>27</v>
      </c>
      <c r="J832" s="3">
        <v>23</v>
      </c>
      <c r="K832" s="2">
        <f t="shared" si="87"/>
        <v>2.849061773586713E-2</v>
      </c>
      <c r="L832" s="2">
        <f t="shared" si="88"/>
        <v>2.715137733935059E-2</v>
      </c>
      <c r="M832" s="2">
        <f t="shared" si="89"/>
        <v>2.3132757914491917E-2</v>
      </c>
      <c r="N832" s="2">
        <f t="shared" si="90"/>
        <v>2.5115010450811836E-2</v>
      </c>
      <c r="O832" s="2">
        <f t="shared" si="93"/>
        <v>2.1797348761093176E-2</v>
      </c>
    </row>
    <row r="833" spans="1:15" x14ac:dyDescent="0.55000000000000004">
      <c r="A833" s="3">
        <v>27</v>
      </c>
      <c r="B833" s="3">
        <v>24</v>
      </c>
      <c r="C833" s="5">
        <f>IF(logVir!C833="","",名目付加価値!C833)</f>
        <v>1244484.74830329</v>
      </c>
      <c r="D833" s="5">
        <f>IF(logVir!D833="","",名目付加価値!D833)</f>
        <v>1243287.8354931599</v>
      </c>
      <c r="E833" s="5">
        <f>IF(logVir!E833="","",名目付加価値!E833)</f>
        <v>1334409.1196613701</v>
      </c>
      <c r="F833" s="5">
        <f>IF(logVir!F833="","",名目付加価値!F833)</f>
        <v>1298588.35980893</v>
      </c>
      <c r="G833" s="5">
        <f>IF(logVir!G833="","",名目付加価値!G833)</f>
        <v>1241266.2504286801</v>
      </c>
      <c r="I833" s="3">
        <v>27</v>
      </c>
      <c r="J833" s="3">
        <v>24</v>
      </c>
      <c r="K833" s="2">
        <f t="shared" si="87"/>
        <v>3.728248310994968E-2</v>
      </c>
      <c r="L833" s="2">
        <f t="shared" si="88"/>
        <v>3.587889362174413E-2</v>
      </c>
      <c r="M833" s="2">
        <f t="shared" si="89"/>
        <v>3.7034619442650629E-2</v>
      </c>
      <c r="N833" s="2">
        <f t="shared" si="90"/>
        <v>3.7268498261426017E-2</v>
      </c>
      <c r="O833" s="2">
        <f t="shared" si="93"/>
        <v>3.3850139914901448E-2</v>
      </c>
    </row>
    <row r="834" spans="1:15" x14ac:dyDescent="0.55000000000000004">
      <c r="A834" s="3">
        <v>27</v>
      </c>
      <c r="B834" s="3">
        <v>25</v>
      </c>
      <c r="C834" s="5">
        <f>IF(logVir!C834="","",名目付加価値!C834)</f>
        <v>1799859.8335162799</v>
      </c>
      <c r="D834" s="5">
        <f>IF(logVir!D834="","",名目付加価値!D834)</f>
        <v>1647724.85319565</v>
      </c>
      <c r="E834" s="5">
        <f>IF(logVir!E834="","",名目付加価値!E834)</f>
        <v>1573021.5574338001</v>
      </c>
      <c r="F834" s="5">
        <f>IF(logVir!F834="","",名目付加価値!F834)</f>
        <v>1588831.25481331</v>
      </c>
      <c r="G834" s="5">
        <f>IF(logVir!G834="","",名目付加価値!G834)</f>
        <v>1843868.9164530199</v>
      </c>
      <c r="I834" s="3">
        <v>27</v>
      </c>
      <c r="J834" s="3">
        <v>25</v>
      </c>
      <c r="K834" s="2">
        <f t="shared" si="87"/>
        <v>5.3920503192051973E-2</v>
      </c>
      <c r="L834" s="2">
        <f t="shared" si="88"/>
        <v>4.7550167417395227E-2</v>
      </c>
      <c r="M834" s="2">
        <f t="shared" si="89"/>
        <v>4.3656966889907001E-2</v>
      </c>
      <c r="N834" s="2">
        <f t="shared" si="90"/>
        <v>4.5598248598517868E-2</v>
      </c>
      <c r="O834" s="2">
        <f t="shared" si="93"/>
        <v>5.028350749496082E-2</v>
      </c>
    </row>
    <row r="835" spans="1:15" x14ac:dyDescent="0.55000000000000004">
      <c r="A835" s="3">
        <v>27</v>
      </c>
      <c r="B835" s="3">
        <v>26</v>
      </c>
      <c r="C835" s="5">
        <f>IF(logVir!C835="","",名目付加価値!C835)</f>
        <v>1507928.2498939801</v>
      </c>
      <c r="D835" s="5">
        <f>IF(logVir!D835="","",名目付加価値!D835)</f>
        <v>1624512.3218310899</v>
      </c>
      <c r="E835" s="5">
        <f>IF(logVir!E835="","",名目付加価値!E835)</f>
        <v>1824538.5868030901</v>
      </c>
      <c r="F835" s="5">
        <f>IF(logVir!F835="","",名目付加価値!F835)</f>
        <v>1827242.80139206</v>
      </c>
      <c r="G835" s="5">
        <f>IF(logVir!G835="","",名目付加価値!G835)</f>
        <v>1750925.04075447</v>
      </c>
      <c r="I835" s="3">
        <v>27</v>
      </c>
      <c r="J835" s="3">
        <v>26</v>
      </c>
      <c r="K835" s="2">
        <f t="shared" si="87"/>
        <v>4.5174767777858886E-2</v>
      </c>
      <c r="L835" s="2">
        <f t="shared" si="88"/>
        <v>4.6880298445991592E-2</v>
      </c>
      <c r="M835" s="2">
        <f t="shared" si="89"/>
        <v>5.0637462847849382E-2</v>
      </c>
      <c r="N835" s="2">
        <f t="shared" si="90"/>
        <v>5.2440478657072666E-2</v>
      </c>
      <c r="O835" s="2">
        <f t="shared" si="93"/>
        <v>4.7748867408240851E-2</v>
      </c>
    </row>
    <row r="836" spans="1:15" x14ac:dyDescent="0.55000000000000004">
      <c r="A836" s="3">
        <v>27</v>
      </c>
      <c r="B836" s="3">
        <v>27</v>
      </c>
      <c r="C836" s="5">
        <f>IF(logVir!C836="","",名目付加価値!C836)</f>
        <v>3178683.0761633902</v>
      </c>
      <c r="D836" s="5">
        <f>IF(logVir!D836="","",名目付加価値!D836)</f>
        <v>3508311.60533664</v>
      </c>
      <c r="E836" s="5">
        <f>IF(logVir!E836="","",名目付加価値!E836)</f>
        <v>3908954.81333974</v>
      </c>
      <c r="F836" s="5">
        <f>IF(logVir!F836="","",名目付加価値!F836)</f>
        <v>3950733.7908444698</v>
      </c>
      <c r="G836" s="5">
        <f>IF(logVir!G836="","",名目付加価値!G836)</f>
        <v>4213691.84573342</v>
      </c>
      <c r="I836" s="3">
        <v>27</v>
      </c>
      <c r="J836" s="3">
        <v>27</v>
      </c>
      <c r="K836" s="2">
        <f t="shared" ref="K836:K899" si="94">IF(C836="","",C836/SUMIF($A$4:$A$1460,$I836,C$4:C$1460))</f>
        <v>9.5227521478682617E-2</v>
      </c>
      <c r="L836" s="2">
        <f t="shared" ref="L836:L899" si="95">IF(D836="","",D836/SUMIF($A$4:$A$1460,$I836,D$4:D$1460))</f>
        <v>0.10124311948236397</v>
      </c>
      <c r="M836" s="2">
        <f t="shared" ref="M836:M899" si="96">IF(E836="","",E836/SUMIF($A$4:$A$1460,$I836,E$4:E$1460))</f>
        <v>0.10848745845448943</v>
      </c>
      <c r="N836" s="2">
        <f t="shared" ref="N836:N899" si="97">IF(F836="","",F836/SUMIF($A$4:$A$1460,$I836,F$4:F$1460))</f>
        <v>0.11338305499450822</v>
      </c>
      <c r="O836" s="2">
        <f t="shared" ref="O836" si="98">IF(G836="","",G836/SUMIF($A$4:$A$1460,$I836,G$4:G$1460))</f>
        <v>0.11491012382484089</v>
      </c>
    </row>
    <row r="837" spans="1:15" x14ac:dyDescent="0.55000000000000004">
      <c r="A837" s="3">
        <v>27</v>
      </c>
      <c r="B837" s="3">
        <v>28</v>
      </c>
      <c r="C837" s="5">
        <f>IF(logVir!C837="","",名目付加価値!C837)</f>
        <v>1408157.0203185</v>
      </c>
      <c r="D837" s="5">
        <f>IF(logVir!D837="","",名目付加価値!D837)</f>
        <v>1384009.48307054</v>
      </c>
      <c r="E837" s="5">
        <f>IF(logVir!E837="","",名目付加価値!E837)</f>
        <v>1405853.98034159</v>
      </c>
      <c r="F837" s="5">
        <f>IF(logVir!F837="","",名目付加価値!F837)</f>
        <v>1379067.31557587</v>
      </c>
      <c r="G837" s="5">
        <f>IF(logVir!G837="","",名目付加価値!G837)</f>
        <v>1460933.40000166</v>
      </c>
      <c r="I837" s="3">
        <v>27</v>
      </c>
      <c r="J837" s="3">
        <v>28</v>
      </c>
      <c r="K837" s="2">
        <f t="shared" si="94"/>
        <v>4.21858045249318E-2</v>
      </c>
      <c r="L837" s="2">
        <f t="shared" si="95"/>
        <v>3.9939849483749075E-2</v>
      </c>
      <c r="M837" s="2">
        <f t="shared" si="96"/>
        <v>3.9017469520216487E-2</v>
      </c>
      <c r="N837" s="2">
        <f t="shared" si="97"/>
        <v>3.9578183082197779E-2</v>
      </c>
      <c r="O837" s="2">
        <f t="shared" ref="O837:O868" si="99">IF(G837="","",G837/SUMIF($A$4:$A$1460,$I837,G$4:G$1460))</f>
        <v>3.9840606299679858E-2</v>
      </c>
    </row>
    <row r="838" spans="1:15" x14ac:dyDescent="0.55000000000000004">
      <c r="A838" s="3">
        <v>27</v>
      </c>
      <c r="B838" s="3">
        <v>29</v>
      </c>
      <c r="C838" s="5">
        <f>IF(logVir!C838="","",名目付加価値!C838)</f>
        <v>1234759.0595599799</v>
      </c>
      <c r="D838" s="5">
        <f>IF(logVir!D838="","",名目付加価値!D838)</f>
        <v>1280057.3682256199</v>
      </c>
      <c r="E838" s="5">
        <f>IF(logVir!E838="","",名目付加価値!E838)</f>
        <v>1336149.1727602901</v>
      </c>
      <c r="F838" s="5">
        <f>IF(logVir!F838="","",名目付加価値!F838)</f>
        <v>1330073.2636458301</v>
      </c>
      <c r="G838" s="5">
        <f>IF(logVir!G838="","",名目付加価値!G838)</f>
        <v>1379284.30293733</v>
      </c>
      <c r="I838" s="3">
        <v>27</v>
      </c>
      <c r="J838" s="3">
        <v>29</v>
      </c>
      <c r="K838" s="2">
        <f t="shared" si="94"/>
        <v>3.6991119293077315E-2</v>
      </c>
      <c r="L838" s="2">
        <f t="shared" si="95"/>
        <v>3.6939991555599391E-2</v>
      </c>
      <c r="M838" s="2">
        <f t="shared" si="96"/>
        <v>3.7082912131436253E-2</v>
      </c>
      <c r="N838" s="2">
        <f t="shared" si="97"/>
        <v>3.8172091055126499E-2</v>
      </c>
      <c r="O838" s="2">
        <f t="shared" si="99"/>
        <v>3.7613982190147818E-2</v>
      </c>
    </row>
    <row r="839" spans="1:15" x14ac:dyDescent="0.55000000000000004">
      <c r="A839" s="3">
        <v>27</v>
      </c>
      <c r="B839" s="3">
        <v>30</v>
      </c>
      <c r="C839" s="5">
        <f>IF(logVir!C839="","",名目付加価値!C839)</f>
        <v>2469058.8293982898</v>
      </c>
      <c r="D839" s="5">
        <f>IF(logVir!D839="","",名目付加価値!D839)</f>
        <v>2952418.3098275</v>
      </c>
      <c r="E839" s="5">
        <f>IF(logVir!E839="","",名目付加価値!E839)</f>
        <v>3266263.1398699498</v>
      </c>
      <c r="F839" s="5">
        <f>IF(logVir!F839="","",名目付加価値!F839)</f>
        <v>3290160.2741544102</v>
      </c>
      <c r="G839" s="5">
        <f>IF(logVir!G839="","",名目付加価値!G839)</f>
        <v>3430432.3720222102</v>
      </c>
      <c r="I839" s="3">
        <v>27</v>
      </c>
      <c r="J839" s="3">
        <v>30</v>
      </c>
      <c r="K839" s="2">
        <f t="shared" si="94"/>
        <v>7.3968479107531779E-2</v>
      </c>
      <c r="L839" s="2">
        <f t="shared" si="95"/>
        <v>8.5201109060294711E-2</v>
      </c>
      <c r="M839" s="2">
        <f t="shared" si="96"/>
        <v>9.0650468887186336E-2</v>
      </c>
      <c r="N839" s="2">
        <f t="shared" si="97"/>
        <v>9.4425097476754219E-2</v>
      </c>
      <c r="O839" s="2">
        <f t="shared" si="99"/>
        <v>9.3550127316726767E-2</v>
      </c>
    </row>
    <row r="840" spans="1:15" x14ac:dyDescent="0.55000000000000004">
      <c r="A840" s="3">
        <v>27</v>
      </c>
      <c r="B840" s="3">
        <v>31</v>
      </c>
      <c r="C840" s="5">
        <f>IF(logVir!C840="","",名目付加価値!C840)</f>
        <v>1551327.33006091</v>
      </c>
      <c r="D840" s="5">
        <f>IF(logVir!D840="","",名目付加価値!D840)</f>
        <v>1464975.9581145199</v>
      </c>
      <c r="E840" s="5">
        <f>IF(logVir!E840="","",名目付加価値!E840)</f>
        <v>1459157.6053808699</v>
      </c>
      <c r="F840" s="5">
        <f>IF(logVir!F840="","",名目付加価値!F840)</f>
        <v>1279380.51358995</v>
      </c>
      <c r="G840" s="5">
        <f>IF(logVir!G840="","",名目付加価値!G840)</f>
        <v>1366986.83908491</v>
      </c>
      <c r="I840" s="3">
        <v>27</v>
      </c>
      <c r="J840" s="3">
        <v>31</v>
      </c>
      <c r="K840" s="2">
        <f t="shared" si="94"/>
        <v>4.6474924710691451E-2</v>
      </c>
      <c r="L840" s="2">
        <f t="shared" si="95"/>
        <v>4.2276386094258316E-2</v>
      </c>
      <c r="M840" s="2">
        <f t="shared" si="96"/>
        <v>4.0496835510119518E-2</v>
      </c>
      <c r="N840" s="2">
        <f t="shared" si="97"/>
        <v>3.6717247683819489E-2</v>
      </c>
      <c r="O840" s="2">
        <f t="shared" si="99"/>
        <v>3.7278622333341033E-2</v>
      </c>
    </row>
    <row r="841" spans="1:15" x14ac:dyDescent="0.55000000000000004">
      <c r="A841" s="3">
        <v>28</v>
      </c>
      <c r="B841" s="3">
        <v>1</v>
      </c>
      <c r="C841" s="5">
        <f>IF(logVir!C841="","",名目付加価値!C841)</f>
        <v>110635.31859665499</v>
      </c>
      <c r="D841" s="5">
        <f>IF(logVir!D841="","",名目付加価値!D841)</f>
        <v>109462.211043652</v>
      </c>
      <c r="E841" s="5">
        <f>IF(logVir!E841="","",名目付加価値!E841)</f>
        <v>112063.068056848</v>
      </c>
      <c r="F841" s="5">
        <f>IF(logVir!F841="","",名目付加価値!F841)</f>
        <v>112211.363499495</v>
      </c>
      <c r="G841" s="5">
        <f>IF(logVir!G841="","",名目付加価値!G841)</f>
        <v>101034.755963565</v>
      </c>
      <c r="I841" s="3">
        <v>28</v>
      </c>
      <c r="J841" s="3">
        <v>1</v>
      </c>
      <c r="K841" s="2">
        <f t="shared" si="94"/>
        <v>6.2822116735170713E-3</v>
      </c>
      <c r="L841" s="2">
        <f t="shared" si="95"/>
        <v>5.8345815415012017E-3</v>
      </c>
      <c r="M841" s="2">
        <f t="shared" si="96"/>
        <v>5.7222512557183764E-3</v>
      </c>
      <c r="N841" s="2">
        <f t="shared" si="97"/>
        <v>5.8936063363105263E-3</v>
      </c>
      <c r="O841" s="2">
        <f t="shared" si="99"/>
        <v>5.1088696495163637E-3</v>
      </c>
    </row>
    <row r="842" spans="1:15" x14ac:dyDescent="0.55000000000000004">
      <c r="A842" s="3">
        <v>28</v>
      </c>
      <c r="B842" s="3">
        <v>2</v>
      </c>
      <c r="C842" s="5">
        <f>IF(logVir!C842="","",名目付加価値!C842)</f>
        <v>4109.7520622514003</v>
      </c>
      <c r="D842" s="5">
        <f>IF(logVir!D842="","",名目付加価値!D842)</f>
        <v>6420.0462741899501</v>
      </c>
      <c r="E842" s="5">
        <f>IF(logVir!E842="","",名目付加価値!E842)</f>
        <v>4917.6139885898401</v>
      </c>
      <c r="F842" s="5">
        <f>IF(logVir!F842="","",名目付加価値!F842)</f>
        <v>4927.9205082847002</v>
      </c>
      <c r="G842" s="5">
        <f>IF(logVir!G842="","",名目付加価値!G842)</f>
        <v>5390.9196028148599</v>
      </c>
      <c r="I842" s="3">
        <v>28</v>
      </c>
      <c r="J842" s="3">
        <v>2</v>
      </c>
      <c r="K842" s="2">
        <f t="shared" si="94"/>
        <v>2.333642882600892E-4</v>
      </c>
      <c r="L842" s="2">
        <f t="shared" si="95"/>
        <v>3.4220287649803095E-4</v>
      </c>
      <c r="M842" s="2">
        <f t="shared" si="96"/>
        <v>2.5110701776495659E-4</v>
      </c>
      <c r="N842" s="2">
        <f t="shared" si="97"/>
        <v>2.5882604601442174E-4</v>
      </c>
      <c r="O842" s="2">
        <f t="shared" si="99"/>
        <v>2.7259436892919923E-4</v>
      </c>
    </row>
    <row r="843" spans="1:15" x14ac:dyDescent="0.55000000000000004">
      <c r="A843" s="3">
        <v>28</v>
      </c>
      <c r="B843" s="3">
        <v>3</v>
      </c>
      <c r="C843" s="5">
        <f>IF(logVir!C843="","",名目付加価値!C843)</f>
        <v>757795.44897910603</v>
      </c>
      <c r="D843" s="5">
        <f>IF(logVir!D843="","",名目付加価値!D843)</f>
        <v>634801.93268172396</v>
      </c>
      <c r="E843" s="5">
        <f>IF(logVir!E843="","",名目付加価値!E843)</f>
        <v>669756.56533417304</v>
      </c>
      <c r="F843" s="5">
        <f>IF(logVir!F843="","",名目付加価値!F843)</f>
        <v>688407.14662007801</v>
      </c>
      <c r="G843" s="5">
        <f>IF(logVir!G843="","",名目付加価値!G843)</f>
        <v>645057.50765972305</v>
      </c>
      <c r="I843" s="3">
        <v>28</v>
      </c>
      <c r="J843" s="3">
        <v>3</v>
      </c>
      <c r="K843" s="2">
        <f t="shared" si="94"/>
        <v>4.3029942662980547E-2</v>
      </c>
      <c r="L843" s="2">
        <f t="shared" si="95"/>
        <v>3.3836367853533035E-2</v>
      </c>
      <c r="M843" s="2">
        <f t="shared" si="96"/>
        <v>3.4199628954161045E-2</v>
      </c>
      <c r="N843" s="2">
        <f t="shared" si="97"/>
        <v>3.615677231566481E-2</v>
      </c>
      <c r="O843" s="2">
        <f t="shared" si="99"/>
        <v>3.2617634314511056E-2</v>
      </c>
    </row>
    <row r="844" spans="1:15" x14ac:dyDescent="0.55000000000000004">
      <c r="A844" s="3">
        <v>28</v>
      </c>
      <c r="B844" s="3">
        <v>4</v>
      </c>
      <c r="C844" s="5">
        <f>IF(logVir!C844="","",名目付加価値!C844)</f>
        <v>45504.234786858498</v>
      </c>
      <c r="D844" s="5">
        <f>IF(logVir!D844="","",名目付加価値!D844)</f>
        <v>44919.4550538158</v>
      </c>
      <c r="E844" s="5">
        <f>IF(logVir!E844="","",名目付加価値!E844)</f>
        <v>42327.058869244502</v>
      </c>
      <c r="F844" s="5">
        <f>IF(logVir!F844="","",名目付加価値!F844)</f>
        <v>40102.102063877101</v>
      </c>
      <c r="G844" s="5">
        <f>IF(logVir!G844="","",名目付加価値!G844)</f>
        <v>33365.306203979599</v>
      </c>
      <c r="I844" s="3">
        <v>28</v>
      </c>
      <c r="J844" s="3">
        <v>4</v>
      </c>
      <c r="K844" s="2">
        <f t="shared" si="94"/>
        <v>2.5838695870227025E-3</v>
      </c>
      <c r="L844" s="2">
        <f t="shared" si="95"/>
        <v>2.394307778113218E-3</v>
      </c>
      <c r="M844" s="2">
        <f t="shared" si="96"/>
        <v>2.1613370931673251E-3</v>
      </c>
      <c r="N844" s="2">
        <f t="shared" si="97"/>
        <v>2.1062572938444083E-3</v>
      </c>
      <c r="O844" s="2">
        <f t="shared" si="99"/>
        <v>1.6871323000354657E-3</v>
      </c>
    </row>
    <row r="845" spans="1:15" x14ac:dyDescent="0.55000000000000004">
      <c r="A845" s="3">
        <v>28</v>
      </c>
      <c r="B845" s="3">
        <v>5</v>
      </c>
      <c r="C845" s="5">
        <f>IF(logVir!C845="","",名目付加価値!C845)</f>
        <v>110746.891231944</v>
      </c>
      <c r="D845" s="5">
        <f>IF(logVir!D845="","",名目付加価値!D845)</f>
        <v>106743.191054542</v>
      </c>
      <c r="E845" s="5">
        <f>IF(logVir!E845="","",名目付加価値!E845)</f>
        <v>124330.548717011</v>
      </c>
      <c r="F845" s="5">
        <f>IF(logVir!F845="","",名目付加価値!F845)</f>
        <v>123782.20826271101</v>
      </c>
      <c r="G845" s="5">
        <f>IF(logVir!G845="","",名目付加価値!G845)</f>
        <v>121707.255154892</v>
      </c>
      <c r="I845" s="3">
        <v>28</v>
      </c>
      <c r="J845" s="3">
        <v>5</v>
      </c>
      <c r="K845" s="2">
        <f t="shared" si="94"/>
        <v>6.2885471088983619E-3</v>
      </c>
      <c r="L845" s="2">
        <f t="shared" si="95"/>
        <v>5.689651673118518E-3</v>
      </c>
      <c r="M845" s="2">
        <f t="shared" si="96"/>
        <v>6.3486628633008888E-3</v>
      </c>
      <c r="N845" s="2">
        <f t="shared" si="97"/>
        <v>6.5013344833200074E-3</v>
      </c>
      <c r="O845" s="2">
        <f t="shared" si="99"/>
        <v>6.1541842315232537E-3</v>
      </c>
    </row>
    <row r="846" spans="1:15" x14ac:dyDescent="0.55000000000000004">
      <c r="A846" s="3">
        <v>28</v>
      </c>
      <c r="B846" s="3">
        <v>6</v>
      </c>
      <c r="C846" s="5">
        <f>IF(logVir!C846="","",名目付加価値!C846)</f>
        <v>686968.33322011598</v>
      </c>
      <c r="D846" s="5">
        <f>IF(logVir!D846="","",名目付加価値!D846)</f>
        <v>803814.18463235104</v>
      </c>
      <c r="E846" s="5">
        <f>IF(logVir!E846="","",名目付加価値!E846)</f>
        <v>965052.97195258597</v>
      </c>
      <c r="F846" s="5">
        <f>IF(logVir!F846="","",名目付加価値!F846)</f>
        <v>937860.740020497</v>
      </c>
      <c r="G846" s="5">
        <f>IF(logVir!G846="","",名目付加価値!G846)</f>
        <v>783972.53391021001</v>
      </c>
      <c r="I846" s="3">
        <v>28</v>
      </c>
      <c r="J846" s="3">
        <v>6</v>
      </c>
      <c r="K846" s="2">
        <f t="shared" si="94"/>
        <v>3.9008162465963746E-2</v>
      </c>
      <c r="L846" s="2">
        <f t="shared" si="95"/>
        <v>4.2845100238131317E-2</v>
      </c>
      <c r="M846" s="2">
        <f t="shared" si="96"/>
        <v>4.927828299140502E-2</v>
      </c>
      <c r="N846" s="2">
        <f t="shared" si="97"/>
        <v>4.9258665322131627E-2</v>
      </c>
      <c r="O846" s="2">
        <f t="shared" si="99"/>
        <v>3.9641937532789849E-2</v>
      </c>
    </row>
    <row r="847" spans="1:15" x14ac:dyDescent="0.55000000000000004">
      <c r="A847" s="3">
        <v>28</v>
      </c>
      <c r="B847" s="3">
        <v>7</v>
      </c>
      <c r="C847" s="5">
        <f>IF(logVir!C847="","",名目付加価値!C847)</f>
        <v>187174.534677352</v>
      </c>
      <c r="D847" s="5">
        <f>IF(logVir!D847="","",名目付加価値!D847)</f>
        <v>125714.299222608</v>
      </c>
      <c r="E847" s="5">
        <f>IF(logVir!E847="","",名目付加価値!E847)</f>
        <v>117879.91716542499</v>
      </c>
      <c r="F847" s="5">
        <f>IF(logVir!F847="","",名目付加価値!F847)</f>
        <v>134938.76201933899</v>
      </c>
      <c r="G847" s="5">
        <f>IF(logVir!G847="","",名目付加価値!G847)</f>
        <v>147202.25622236001</v>
      </c>
      <c r="I847" s="3">
        <v>28</v>
      </c>
      <c r="J847" s="3">
        <v>7</v>
      </c>
      <c r="K847" s="2">
        <f t="shared" si="94"/>
        <v>1.0628342392379014E-2</v>
      </c>
      <c r="L847" s="2">
        <f t="shared" si="95"/>
        <v>6.7008543199852033E-3</v>
      </c>
      <c r="M847" s="2">
        <f t="shared" si="96"/>
        <v>6.0192757142937372E-3</v>
      </c>
      <c r="N847" s="2">
        <f t="shared" si="97"/>
        <v>7.0873030863282714E-3</v>
      </c>
      <c r="O847" s="2">
        <f t="shared" si="99"/>
        <v>7.4433508744846657E-3</v>
      </c>
    </row>
    <row r="848" spans="1:15" x14ac:dyDescent="0.55000000000000004">
      <c r="A848" s="3">
        <v>28</v>
      </c>
      <c r="B848" s="3">
        <v>8</v>
      </c>
      <c r="C848" s="5">
        <f>IF(logVir!C848="","",名目付加価値!C848)</f>
        <v>625209.29873279401</v>
      </c>
      <c r="D848" s="5">
        <f>IF(logVir!D848="","",名目付加価値!D848)</f>
        <v>778274.83271960495</v>
      </c>
      <c r="E848" s="5">
        <f>IF(logVir!E848="","",名目付加価値!E848)</f>
        <v>746363.18973713496</v>
      </c>
      <c r="F848" s="5">
        <f>IF(logVir!F848="","",名目付加価値!F848)</f>
        <v>683171.09309367999</v>
      </c>
      <c r="G848" s="5">
        <f>IF(logVir!G848="","",名目付加価値!G848)</f>
        <v>837841.12179461704</v>
      </c>
      <c r="I848" s="3">
        <v>28</v>
      </c>
      <c r="J848" s="3">
        <v>8</v>
      </c>
      <c r="K848" s="2">
        <f t="shared" si="94"/>
        <v>3.5501295650531374E-2</v>
      </c>
      <c r="L848" s="2">
        <f t="shared" si="95"/>
        <v>4.1483795456953562E-2</v>
      </c>
      <c r="M848" s="2">
        <f t="shared" si="96"/>
        <v>3.8111375797142535E-2</v>
      </c>
      <c r="N848" s="2">
        <f t="shared" si="97"/>
        <v>3.5881762394405103E-2</v>
      </c>
      <c r="O848" s="2">
        <f t="shared" si="99"/>
        <v>4.2365827852317087E-2</v>
      </c>
    </row>
    <row r="849" spans="1:15" x14ac:dyDescent="0.55000000000000004">
      <c r="A849" s="3">
        <v>28</v>
      </c>
      <c r="B849" s="3">
        <v>9</v>
      </c>
      <c r="C849" s="5">
        <f>IF(logVir!C849="","",名目付加価値!C849)</f>
        <v>280843.33233457699</v>
      </c>
      <c r="D849" s="5">
        <f>IF(logVir!D849="","",名目付加価値!D849)</f>
        <v>255486.40361457501</v>
      </c>
      <c r="E849" s="5">
        <f>IF(logVir!E849="","",名目付加価値!E849)</f>
        <v>274600.99514151801</v>
      </c>
      <c r="F849" s="5">
        <f>IF(logVir!F849="","",名目付加価値!F849)</f>
        <v>287759.76550918899</v>
      </c>
      <c r="G849" s="5">
        <f>IF(logVir!G849="","",名目付加価値!G849)</f>
        <v>289723.18093093601</v>
      </c>
      <c r="I849" s="3">
        <v>28</v>
      </c>
      <c r="J849" s="3">
        <v>9</v>
      </c>
      <c r="K849" s="2">
        <f t="shared" si="94"/>
        <v>1.5947143129346555E-2</v>
      </c>
      <c r="L849" s="2">
        <f t="shared" si="95"/>
        <v>1.3617998763424141E-2</v>
      </c>
      <c r="M849" s="2">
        <f t="shared" si="96"/>
        <v>1.4021888892716652E-2</v>
      </c>
      <c r="N849" s="2">
        <f t="shared" si="97"/>
        <v>1.5113823809366865E-2</v>
      </c>
      <c r="O849" s="2">
        <f t="shared" si="99"/>
        <v>1.4649988033357248E-2</v>
      </c>
    </row>
    <row r="850" spans="1:15" x14ac:dyDescent="0.55000000000000004">
      <c r="A850" s="3">
        <v>28</v>
      </c>
      <c r="B850" s="3">
        <v>10</v>
      </c>
      <c r="C850" s="5">
        <f>IF(logVir!C850="","",名目付加価値!C850)</f>
        <v>888911.72470108897</v>
      </c>
      <c r="D850" s="5">
        <f>IF(logVir!D850="","",名目付加価値!D850)</f>
        <v>1219098.9660449</v>
      </c>
      <c r="E850" s="5">
        <f>IF(logVir!E850="","",名目付加価値!E850)</f>
        <v>1232365.9748461801</v>
      </c>
      <c r="F850" s="5">
        <f>IF(logVir!F850="","",名目付加価値!F850)</f>
        <v>1229441.65115432</v>
      </c>
      <c r="G850" s="5">
        <f>IF(logVir!G850="","",名目付加価値!G850)</f>
        <v>1435177.6228153</v>
      </c>
      <c r="I850" s="3">
        <v>28</v>
      </c>
      <c r="J850" s="3">
        <v>10</v>
      </c>
      <c r="K850" s="2">
        <f t="shared" si="94"/>
        <v>5.04751257055829E-2</v>
      </c>
      <c r="L850" s="2">
        <f t="shared" si="95"/>
        <v>6.4980711212860809E-2</v>
      </c>
      <c r="M850" s="2">
        <f t="shared" si="96"/>
        <v>6.2928026774091372E-2</v>
      </c>
      <c r="N850" s="2">
        <f t="shared" si="97"/>
        <v>6.4573184741666428E-2</v>
      </c>
      <c r="O850" s="2">
        <f t="shared" si="99"/>
        <v>7.25704271657788E-2</v>
      </c>
    </row>
    <row r="851" spans="1:15" x14ac:dyDescent="0.55000000000000004">
      <c r="A851" s="3">
        <v>28</v>
      </c>
      <c r="B851" s="3">
        <v>11</v>
      </c>
      <c r="C851" s="5">
        <f>IF(logVir!C851="","",名目付加価値!C851)</f>
        <v>126767.860024597</v>
      </c>
      <c r="D851" s="5">
        <f>IF(logVir!D851="","",名目付加価値!D851)</f>
        <v>85614.1474277542</v>
      </c>
      <c r="E851" s="5">
        <f>IF(logVir!E851="","",名目付加価値!E851)</f>
        <v>104348.635363824</v>
      </c>
      <c r="F851" s="5">
        <f>IF(logVir!F851="","",名目付加価値!F851)</f>
        <v>101691.50389781399</v>
      </c>
      <c r="G851" s="5">
        <f>IF(logVir!G851="","",名目付加価値!G851)</f>
        <v>99207.797120738906</v>
      </c>
      <c r="I851" s="3">
        <v>28</v>
      </c>
      <c r="J851" s="3">
        <v>11</v>
      </c>
      <c r="K851" s="2">
        <f t="shared" si="94"/>
        <v>7.1982667033904995E-3</v>
      </c>
      <c r="L851" s="2">
        <f t="shared" si="95"/>
        <v>4.5634262227184008E-3</v>
      </c>
      <c r="M851" s="2">
        <f t="shared" si="96"/>
        <v>5.3283309130911522E-3</v>
      </c>
      <c r="N851" s="2">
        <f t="shared" si="97"/>
        <v>5.3410784169270024E-3</v>
      </c>
      <c r="O851" s="2">
        <f t="shared" si="99"/>
        <v>5.0164886218787485E-3</v>
      </c>
    </row>
    <row r="852" spans="1:15" x14ac:dyDescent="0.55000000000000004">
      <c r="A852" s="3">
        <v>28</v>
      </c>
      <c r="B852" s="3">
        <v>12</v>
      </c>
      <c r="C852" s="5">
        <f>IF(logVir!C852="","",名目付加価値!C852)</f>
        <v>457545.12797364697</v>
      </c>
      <c r="D852" s="5">
        <f>IF(logVir!D852="","",名目付加価値!D852)</f>
        <v>520975.50447393802</v>
      </c>
      <c r="E852" s="5">
        <f>IF(logVir!E852="","",名目付加価値!E852)</f>
        <v>507873.35212174302</v>
      </c>
      <c r="F852" s="5">
        <f>IF(logVir!F852="","",名目付加価値!F852)</f>
        <v>454482.01967488002</v>
      </c>
      <c r="G852" s="5">
        <f>IF(logVir!G852="","",名目付加価値!G852)</f>
        <v>532723.65161438496</v>
      </c>
      <c r="I852" s="3">
        <v>28</v>
      </c>
      <c r="J852" s="3">
        <v>12</v>
      </c>
      <c r="K852" s="2">
        <f t="shared" si="94"/>
        <v>2.5980811377207109E-2</v>
      </c>
      <c r="L852" s="2">
        <f t="shared" si="95"/>
        <v>2.7769163741501037E-2</v>
      </c>
      <c r="M852" s="2">
        <f t="shared" si="96"/>
        <v>2.5933422824460615E-2</v>
      </c>
      <c r="N852" s="2">
        <f t="shared" si="97"/>
        <v>2.3870471112376536E-2</v>
      </c>
      <c r="O852" s="2">
        <f t="shared" si="99"/>
        <v>2.6937420389214629E-2</v>
      </c>
    </row>
    <row r="853" spans="1:15" x14ac:dyDescent="0.55000000000000004">
      <c r="A853" s="3">
        <v>28</v>
      </c>
      <c r="B853" s="3">
        <v>13</v>
      </c>
      <c r="C853" s="5">
        <f>IF(logVir!C853="","",名目付加価値!C853)</f>
        <v>345512.049587988</v>
      </c>
      <c r="D853" s="5">
        <f>IF(logVir!D853="","",名目付加価値!D853)</f>
        <v>268363.295028658</v>
      </c>
      <c r="E853" s="5">
        <f>IF(logVir!E853="","",名目付加価値!E853)</f>
        <v>176584.22230607099</v>
      </c>
      <c r="F853" s="5">
        <f>IF(logVir!F853="","",名目付加価値!F853)</f>
        <v>183358.92741534999</v>
      </c>
      <c r="G853" s="5">
        <f>IF(logVir!G853="","",名目付加価値!G853)</f>
        <v>176264.20293154399</v>
      </c>
      <c r="I853" s="3">
        <v>28</v>
      </c>
      <c r="J853" s="3">
        <v>13</v>
      </c>
      <c r="K853" s="2">
        <f t="shared" si="94"/>
        <v>1.9619230629016274E-2</v>
      </c>
      <c r="L853" s="2">
        <f t="shared" si="95"/>
        <v>1.4304365978558893E-2</v>
      </c>
      <c r="M853" s="2">
        <f t="shared" si="96"/>
        <v>9.0168804526962985E-3</v>
      </c>
      <c r="N853" s="2">
        <f t="shared" si="97"/>
        <v>9.6304447493775619E-3</v>
      </c>
      <c r="O853" s="2">
        <f t="shared" si="99"/>
        <v>8.9128817906770543E-3</v>
      </c>
    </row>
    <row r="854" spans="1:15" x14ac:dyDescent="0.55000000000000004">
      <c r="A854" s="3">
        <v>28</v>
      </c>
      <c r="B854" s="3">
        <v>14</v>
      </c>
      <c r="C854" s="5">
        <f>IF(logVir!C854="","",名目付加価値!C854)</f>
        <v>509598.21032034</v>
      </c>
      <c r="D854" s="5">
        <f>IF(logVir!D854="","",名目付加価値!D854)</f>
        <v>396084.32043633098</v>
      </c>
      <c r="E854" s="5">
        <f>IF(logVir!E854="","",名目付加価値!E854)</f>
        <v>500867.47307016602</v>
      </c>
      <c r="F854" s="5">
        <f>IF(logVir!F854="","",名目付加価値!F854)</f>
        <v>451259.876091532</v>
      </c>
      <c r="G854" s="5">
        <f>IF(logVir!G854="","",名目付加価値!G854)</f>
        <v>507990.05236731801</v>
      </c>
      <c r="I854" s="3">
        <v>28</v>
      </c>
      <c r="J854" s="3">
        <v>14</v>
      </c>
      <c r="K854" s="2">
        <f t="shared" si="94"/>
        <v>2.8936544552732372E-2</v>
      </c>
      <c r="L854" s="2">
        <f t="shared" si="95"/>
        <v>2.111218330839558E-2</v>
      </c>
      <c r="M854" s="2">
        <f t="shared" si="96"/>
        <v>2.5575683197164665E-2</v>
      </c>
      <c r="N854" s="2">
        <f t="shared" si="97"/>
        <v>2.3701236506833152E-2</v>
      </c>
      <c r="O854" s="2">
        <f t="shared" si="99"/>
        <v>2.5686754385109974E-2</v>
      </c>
    </row>
    <row r="855" spans="1:15" x14ac:dyDescent="0.55000000000000004">
      <c r="A855" s="3">
        <v>28</v>
      </c>
      <c r="B855" s="3">
        <v>15</v>
      </c>
      <c r="C855" s="5">
        <f>IF(logVir!C855="","",名目付加価値!C855)</f>
        <v>75217.434116128599</v>
      </c>
      <c r="D855" s="5">
        <f>IF(logVir!D855="","",名目付加価値!D855)</f>
        <v>58577.293796370199</v>
      </c>
      <c r="E855" s="5">
        <f>IF(logVir!E855="","",名目付加価値!E855)</f>
        <v>60285.189304146697</v>
      </c>
      <c r="F855" s="5">
        <f>IF(logVir!F855="","",名目付加価値!F855)</f>
        <v>71301.851156798104</v>
      </c>
      <c r="G855" s="5">
        <f>IF(logVir!G855="","",名目付加価値!G855)</f>
        <v>56490.159907950103</v>
      </c>
      <c r="I855" s="3">
        <v>28</v>
      </c>
      <c r="J855" s="3">
        <v>15</v>
      </c>
      <c r="K855" s="2">
        <f t="shared" si="94"/>
        <v>4.2710758973728948E-3</v>
      </c>
      <c r="L855" s="2">
        <f t="shared" si="95"/>
        <v>3.1223012387270317E-3</v>
      </c>
      <c r="M855" s="2">
        <f t="shared" si="96"/>
        <v>3.0783290711073217E-3</v>
      </c>
      <c r="N855" s="2">
        <f t="shared" si="97"/>
        <v>3.7449419440506713E-3</v>
      </c>
      <c r="O855" s="2">
        <f t="shared" si="99"/>
        <v>2.8564513339758763E-3</v>
      </c>
    </row>
    <row r="856" spans="1:15" x14ac:dyDescent="0.55000000000000004">
      <c r="A856" s="3">
        <v>28</v>
      </c>
      <c r="B856" s="3">
        <v>16</v>
      </c>
      <c r="C856" s="5">
        <f>IF(logVir!C856="","",名目付加価値!C856)</f>
        <v>293314.38881502702</v>
      </c>
      <c r="D856" s="5">
        <f>IF(logVir!D856="","",名目付加価値!D856)</f>
        <v>362320.10046001698</v>
      </c>
      <c r="E856" s="5">
        <f>IF(logVir!E856="","",名目付加価値!E856)</f>
        <v>355607.11803560302</v>
      </c>
      <c r="F856" s="5">
        <f>IF(logVir!F856="","",名目付加価値!F856)</f>
        <v>342274.92877103598</v>
      </c>
      <c r="G856" s="5">
        <f>IF(logVir!G856="","",名目付加価値!G856)</f>
        <v>385266.20900472999</v>
      </c>
      <c r="I856" s="3">
        <v>28</v>
      </c>
      <c r="J856" s="3">
        <v>16</v>
      </c>
      <c r="K856" s="2">
        <f t="shared" si="94"/>
        <v>1.6655287848377921E-2</v>
      </c>
      <c r="L856" s="2">
        <f t="shared" si="95"/>
        <v>1.9312474598341962E-2</v>
      </c>
      <c r="M856" s="2">
        <f t="shared" si="96"/>
        <v>1.8158286338273016E-2</v>
      </c>
      <c r="N856" s="2">
        <f t="shared" si="97"/>
        <v>1.7977089182899825E-2</v>
      </c>
      <c r="O856" s="2">
        <f t="shared" si="99"/>
        <v>1.9481165895806087E-2</v>
      </c>
    </row>
    <row r="857" spans="1:15" x14ac:dyDescent="0.55000000000000004">
      <c r="A857" s="3">
        <v>28</v>
      </c>
      <c r="B857" s="3">
        <v>17</v>
      </c>
      <c r="C857" s="5">
        <f>IF(logVir!C857="","",名目付加価値!C857)</f>
        <v>709193.96732076001</v>
      </c>
      <c r="D857" s="5">
        <f>IF(logVir!D857="","",名目付加価値!D857)</f>
        <v>816020.56981063902</v>
      </c>
      <c r="E857" s="5">
        <f>IF(logVir!E857="","",名目付加価値!E857)</f>
        <v>902380.531110654</v>
      </c>
      <c r="F857" s="5">
        <f>IF(logVir!F857="","",名目付加価値!F857)</f>
        <v>927045.51010686602</v>
      </c>
      <c r="G857" s="5">
        <f>IF(logVir!G857="","",名目付加価値!G857)</f>
        <v>779327.08190783998</v>
      </c>
      <c r="I857" s="3">
        <v>28</v>
      </c>
      <c r="J857" s="3">
        <v>17</v>
      </c>
      <c r="K857" s="2">
        <f t="shared" si="94"/>
        <v>4.0270201928311405E-2</v>
      </c>
      <c r="L857" s="2">
        <f t="shared" si="95"/>
        <v>4.3495727965916678E-2</v>
      </c>
      <c r="M857" s="2">
        <f t="shared" si="96"/>
        <v>4.6078054231607421E-2</v>
      </c>
      <c r="N857" s="2">
        <f t="shared" si="97"/>
        <v>4.8690623855030854E-2</v>
      </c>
      <c r="O857" s="2">
        <f t="shared" si="99"/>
        <v>3.9407038081439145E-2</v>
      </c>
    </row>
    <row r="858" spans="1:15" x14ac:dyDescent="0.55000000000000004">
      <c r="A858" s="3">
        <v>28</v>
      </c>
      <c r="B858" s="3">
        <v>18</v>
      </c>
      <c r="C858" s="5">
        <f>IF(logVir!C858="","",名目付加価値!C858)</f>
        <v>749541.24360806704</v>
      </c>
      <c r="D858" s="5">
        <f>IF(logVir!D858="","",名目付加価値!D858)</f>
        <v>889166.62614603003</v>
      </c>
      <c r="E858" s="5">
        <f>IF(logVir!E858="","",名目付加価値!E858)</f>
        <v>900724.81919703796</v>
      </c>
      <c r="F858" s="5">
        <f>IF(logVir!F858="","",名目付加価値!F858)</f>
        <v>1004704.8983553899</v>
      </c>
      <c r="G858" s="5">
        <f>IF(logVir!G858="","",名目付加価値!G858)</f>
        <v>967729.66257658706</v>
      </c>
      <c r="I858" s="3">
        <v>28</v>
      </c>
      <c r="J858" s="3">
        <v>18</v>
      </c>
      <c r="K858" s="2">
        <f t="shared" si="94"/>
        <v>4.2561243643577933E-2</v>
      </c>
      <c r="L858" s="2">
        <f t="shared" si="95"/>
        <v>4.7394576948218768E-2</v>
      </c>
      <c r="M858" s="2">
        <f t="shared" si="96"/>
        <v>4.5993508986317592E-2</v>
      </c>
      <c r="N858" s="2">
        <f t="shared" si="97"/>
        <v>5.276947869095449E-2</v>
      </c>
      <c r="O858" s="2">
        <f t="shared" si="99"/>
        <v>4.8933702614743155E-2</v>
      </c>
    </row>
    <row r="859" spans="1:15" x14ac:dyDescent="0.55000000000000004">
      <c r="A859" s="3">
        <v>28</v>
      </c>
      <c r="B859" s="3">
        <v>19</v>
      </c>
      <c r="C859" s="5">
        <f>IF(logVir!C859="","",名目付加価値!C859)</f>
        <v>901308.25317958405</v>
      </c>
      <c r="D859" s="5">
        <f>IF(logVir!D859="","",名目付加価値!D859)</f>
        <v>883848.84350776102</v>
      </c>
      <c r="E859" s="5">
        <f>IF(logVir!E859="","",名目付加価値!E859)</f>
        <v>855974.51604238199</v>
      </c>
      <c r="F859" s="5">
        <f>IF(logVir!F859="","",名目付加価値!F859)</f>
        <v>850157.94945512002</v>
      </c>
      <c r="G859" s="5">
        <f>IF(logVir!G859="","",名目付加価値!G859)</f>
        <v>1030339.45849258</v>
      </c>
      <c r="I859" s="3">
        <v>28</v>
      </c>
      <c r="J859" s="3">
        <v>19</v>
      </c>
      <c r="K859" s="2">
        <f t="shared" si="94"/>
        <v>5.1179038496783041E-2</v>
      </c>
      <c r="L859" s="2">
        <f t="shared" si="95"/>
        <v>4.7111127197595817E-2</v>
      </c>
      <c r="M859" s="2">
        <f t="shared" si="96"/>
        <v>4.3708434314878059E-2</v>
      </c>
      <c r="N859" s="2">
        <f t="shared" si="97"/>
        <v>4.4652307230862665E-2</v>
      </c>
      <c r="O859" s="2">
        <f t="shared" si="99"/>
        <v>5.2099596203212646E-2</v>
      </c>
    </row>
    <row r="860" spans="1:15" x14ac:dyDescent="0.55000000000000004">
      <c r="A860" s="3">
        <v>28</v>
      </c>
      <c r="B860" s="3">
        <v>20</v>
      </c>
      <c r="C860" s="5">
        <f>IF(logVir!C860="","",名目付加価値!C860)</f>
        <v>940029.88018986897</v>
      </c>
      <c r="D860" s="5">
        <f>IF(logVir!D860="","",名目付加価値!D860)</f>
        <v>1210486.0104904</v>
      </c>
      <c r="E860" s="5">
        <f>IF(logVir!E860="","",名目付加価値!E860)</f>
        <v>1197491.4315569899</v>
      </c>
      <c r="F860" s="5">
        <f>IF(logVir!F860="","",名目付加価値!F860)</f>
        <v>1168455.7528039201</v>
      </c>
      <c r="G860" s="5">
        <f>IF(logVir!G860="","",名目付加価値!G860)</f>
        <v>1211737.1596358099</v>
      </c>
      <c r="I860" s="3">
        <v>28</v>
      </c>
      <c r="J860" s="3">
        <v>20</v>
      </c>
      <c r="K860" s="2">
        <f t="shared" si="94"/>
        <v>5.3377770875440836E-2</v>
      </c>
      <c r="L860" s="2">
        <f t="shared" si="95"/>
        <v>6.4521621349638375E-2</v>
      </c>
      <c r="M860" s="2">
        <f t="shared" si="96"/>
        <v>6.1147235808882941E-2</v>
      </c>
      <c r="N860" s="2">
        <f t="shared" si="97"/>
        <v>6.1370061049607169E-2</v>
      </c>
      <c r="O860" s="2">
        <f t="shared" si="99"/>
        <v>6.1272055729881723E-2</v>
      </c>
    </row>
    <row r="861" spans="1:15" x14ac:dyDescent="0.55000000000000004">
      <c r="A861" s="3">
        <v>28</v>
      </c>
      <c r="B861" s="3">
        <v>21</v>
      </c>
      <c r="C861" s="5">
        <f>IF(logVir!C861="","",名目付加価値!C861)</f>
        <v>1210132.98174663</v>
      </c>
      <c r="D861" s="5">
        <f>IF(logVir!D861="","",名目付加価値!D861)</f>
        <v>1325314.90074005</v>
      </c>
      <c r="E861" s="5">
        <f>IF(logVir!E861="","",名目付加価値!E861)</f>
        <v>1248230.81649505</v>
      </c>
      <c r="F861" s="5">
        <f>IF(logVir!F861="","",名目付加価値!F861)</f>
        <v>967273.99982614606</v>
      </c>
      <c r="G861" s="5">
        <f>IF(logVir!G861="","",名目付加価値!G861)</f>
        <v>1068266.0689044599</v>
      </c>
      <c r="I861" s="3">
        <v>28</v>
      </c>
      <c r="J861" s="3">
        <v>21</v>
      </c>
      <c r="K861" s="2">
        <f t="shared" si="94"/>
        <v>6.871505086140324E-2</v>
      </c>
      <c r="L861" s="2">
        <f t="shared" si="95"/>
        <v>7.0642258938573038E-2</v>
      </c>
      <c r="M861" s="2">
        <f t="shared" si="96"/>
        <v>6.3738129617259706E-2</v>
      </c>
      <c r="N861" s="2">
        <f t="shared" si="97"/>
        <v>5.0803519327607648E-2</v>
      </c>
      <c r="O861" s="2">
        <f t="shared" si="99"/>
        <v>5.4017372982048624E-2</v>
      </c>
    </row>
    <row r="862" spans="1:15" x14ac:dyDescent="0.55000000000000004">
      <c r="A862" s="3">
        <v>28</v>
      </c>
      <c r="B862" s="3">
        <v>22</v>
      </c>
      <c r="C862" s="5">
        <f>IF(logVir!C862="","",名目付加価値!C862)</f>
        <v>521360.94162611</v>
      </c>
      <c r="D862" s="5">
        <f>IF(logVir!D862="","",名目付加価値!D862)</f>
        <v>503712.43423873401</v>
      </c>
      <c r="E862" s="5">
        <f>IF(logVir!E862="","",名目付加価値!E862)</f>
        <v>567579.05796619295</v>
      </c>
      <c r="F862" s="5">
        <f>IF(logVir!F862="","",名目付加価値!F862)</f>
        <v>360370.47591615102</v>
      </c>
      <c r="G862" s="5">
        <f>IF(logVir!G862="","",名目付加価値!G862)</f>
        <v>339259.07195811003</v>
      </c>
      <c r="I862" s="3">
        <v>28</v>
      </c>
      <c r="J862" s="3">
        <v>22</v>
      </c>
      <c r="K862" s="2">
        <f t="shared" si="94"/>
        <v>2.9604468402538029E-2</v>
      </c>
      <c r="L862" s="2">
        <f t="shared" si="95"/>
        <v>2.6849003350224152E-2</v>
      </c>
      <c r="M862" s="2">
        <f t="shared" si="96"/>
        <v>2.8982161861916211E-2</v>
      </c>
      <c r="N862" s="2">
        <f t="shared" si="97"/>
        <v>1.8927510138384746E-2</v>
      </c>
      <c r="O862" s="2">
        <f t="shared" si="99"/>
        <v>1.7154793511600219E-2</v>
      </c>
    </row>
    <row r="863" spans="1:15" x14ac:dyDescent="0.55000000000000004">
      <c r="A863" s="3">
        <v>28</v>
      </c>
      <c r="B863" s="3">
        <v>23</v>
      </c>
      <c r="C863" s="5">
        <f>IF(logVir!C863="","",名目付加価値!C863)</f>
        <v>357737.97875531</v>
      </c>
      <c r="D863" s="5">
        <f>IF(logVir!D863="","",名目付加価値!D863)</f>
        <v>339336.75728024601</v>
      </c>
      <c r="E863" s="5">
        <f>IF(logVir!E863="","",名目付加価値!E863)</f>
        <v>317187.32798424899</v>
      </c>
      <c r="F863" s="5">
        <f>IF(logVir!F863="","",名目付加価値!F863)</f>
        <v>344914.38029935601</v>
      </c>
      <c r="G863" s="5">
        <f>IF(logVir!G863="","",名目付加価値!G863)</f>
        <v>322012.71319513198</v>
      </c>
      <c r="I863" s="3">
        <v>28</v>
      </c>
      <c r="J863" s="3">
        <v>23</v>
      </c>
      <c r="K863" s="2">
        <f t="shared" si="94"/>
        <v>2.031345626969577E-2</v>
      </c>
      <c r="L863" s="2">
        <f t="shared" si="95"/>
        <v>1.8087410819708778E-2</v>
      </c>
      <c r="M863" s="2">
        <f t="shared" si="96"/>
        <v>1.6196465234514984E-2</v>
      </c>
      <c r="N863" s="2">
        <f t="shared" si="97"/>
        <v>1.8115719422891172E-2</v>
      </c>
      <c r="O863" s="2">
        <f t="shared" si="99"/>
        <v>1.6282723321411181E-2</v>
      </c>
    </row>
    <row r="864" spans="1:15" x14ac:dyDescent="0.55000000000000004">
      <c r="A864" s="3">
        <v>28</v>
      </c>
      <c r="B864" s="3">
        <v>24</v>
      </c>
      <c r="C864" s="5">
        <f>IF(logVir!C864="","",名目付加価値!C864)</f>
        <v>238737.40367681501</v>
      </c>
      <c r="D864" s="5">
        <f>IF(logVir!D864="","",名目付加価値!D864)</f>
        <v>216602.473005473</v>
      </c>
      <c r="E864" s="5">
        <f>IF(logVir!E864="","",名目付加価値!E864)</f>
        <v>220501.96217522299</v>
      </c>
      <c r="F864" s="5">
        <f>IF(logVir!F864="","",名目付加価値!F864)</f>
        <v>216955.546347378</v>
      </c>
      <c r="G864" s="5">
        <f>IF(logVir!G864="","",名目付加価値!G864)</f>
        <v>222560.41040259399</v>
      </c>
      <c r="I864" s="3">
        <v>28</v>
      </c>
      <c r="J864" s="3">
        <v>24</v>
      </c>
      <c r="K864" s="2">
        <f t="shared" si="94"/>
        <v>1.3556239755149857E-2</v>
      </c>
      <c r="L864" s="2">
        <f t="shared" si="95"/>
        <v>1.154539798522127E-2</v>
      </c>
      <c r="M864" s="2">
        <f t="shared" si="96"/>
        <v>1.1259442132223784E-2</v>
      </c>
      <c r="N864" s="2">
        <f t="shared" si="97"/>
        <v>1.139501867523759E-2</v>
      </c>
      <c r="O864" s="2">
        <f t="shared" si="99"/>
        <v>1.1253871155978772E-2</v>
      </c>
    </row>
    <row r="865" spans="1:15" x14ac:dyDescent="0.55000000000000004">
      <c r="A865" s="3">
        <v>28</v>
      </c>
      <c r="B865" s="3">
        <v>25</v>
      </c>
      <c r="C865" s="5">
        <f>IF(logVir!C865="","",名目付加価値!C865)</f>
        <v>707869.92142801697</v>
      </c>
      <c r="D865" s="5">
        <f>IF(logVir!D865="","",名目付加価値!D865)</f>
        <v>674426.75943186705</v>
      </c>
      <c r="E865" s="5">
        <f>IF(logVir!E865="","",名目付加価値!E865)</f>
        <v>651293.82608764095</v>
      </c>
      <c r="F865" s="5">
        <f>IF(logVir!F865="","",名目付加価値!F865)</f>
        <v>665536.12885618105</v>
      </c>
      <c r="G865" s="5">
        <f>IF(logVir!G865="","",名目付加価値!G865)</f>
        <v>739319.616488309</v>
      </c>
      <c r="I865" s="3">
        <v>28</v>
      </c>
      <c r="J865" s="3">
        <v>25</v>
      </c>
      <c r="K865" s="2">
        <f t="shared" si="94"/>
        <v>4.0195018554058312E-2</v>
      </c>
      <c r="L865" s="2">
        <f t="shared" si="95"/>
        <v>3.5948460059028235E-2</v>
      </c>
      <c r="M865" s="2">
        <f t="shared" si="96"/>
        <v>3.3256870249893954E-2</v>
      </c>
      <c r="N865" s="2">
        <f t="shared" si="97"/>
        <v>3.4955532343103737E-2</v>
      </c>
      <c r="O865" s="2">
        <f t="shared" si="99"/>
        <v>3.7384041896743804E-2</v>
      </c>
    </row>
    <row r="866" spans="1:15" x14ac:dyDescent="0.55000000000000004">
      <c r="A866" s="3">
        <v>28</v>
      </c>
      <c r="B866" s="3">
        <v>26</v>
      </c>
      <c r="C866" s="5">
        <f>IF(logVir!C866="","",名目付加価値!C866)</f>
        <v>761632.73041178798</v>
      </c>
      <c r="D866" s="5">
        <f>IF(logVir!D866="","",名目付加価値!D866)</f>
        <v>843672.43458252901</v>
      </c>
      <c r="E866" s="5">
        <f>IF(logVir!E866="","",名目付加価値!E866)</f>
        <v>902639.48361000698</v>
      </c>
      <c r="F866" s="5">
        <f>IF(logVir!F866="","",名目付加価値!F866)</f>
        <v>913461.58626263298</v>
      </c>
      <c r="G866" s="5">
        <f>IF(logVir!G866="","",名目付加価値!G866)</f>
        <v>908681.98566167499</v>
      </c>
      <c r="I866" s="3">
        <v>28</v>
      </c>
      <c r="J866" s="3">
        <v>26</v>
      </c>
      <c r="K866" s="2">
        <f t="shared" si="94"/>
        <v>4.3247835235775058E-2</v>
      </c>
      <c r="L866" s="2">
        <f t="shared" si="95"/>
        <v>4.4969634424117284E-2</v>
      </c>
      <c r="M866" s="2">
        <f t="shared" si="96"/>
        <v>4.6091277064877006E-2</v>
      </c>
      <c r="N866" s="2">
        <f t="shared" si="97"/>
        <v>4.7977164031145089E-2</v>
      </c>
      <c r="O866" s="2">
        <f t="shared" si="99"/>
        <v>4.5947929238165409E-2</v>
      </c>
    </row>
    <row r="867" spans="1:15" x14ac:dyDescent="0.55000000000000004">
      <c r="A867" s="3">
        <v>28</v>
      </c>
      <c r="B867" s="3">
        <v>27</v>
      </c>
      <c r="C867" s="5">
        <f>IF(logVir!C867="","",名目付加価値!C867)</f>
        <v>1116283.9829975299</v>
      </c>
      <c r="D867" s="5">
        <f>IF(logVir!D867="","",名目付加価値!D867)</f>
        <v>1232086.3506019199</v>
      </c>
      <c r="E867" s="5">
        <f>IF(logVir!E867="","",名目付加価値!E867)</f>
        <v>1448087.490152</v>
      </c>
      <c r="F867" s="5">
        <f>IF(logVir!F867="","",名目付加価値!F867)</f>
        <v>1484316.41620388</v>
      </c>
      <c r="G867" s="5">
        <f>IF(logVir!G867="","",名目付加価値!G867)</f>
        <v>1602862.40462304</v>
      </c>
      <c r="I867" s="3">
        <v>28</v>
      </c>
      <c r="J867" s="3">
        <v>27</v>
      </c>
      <c r="K867" s="2">
        <f t="shared" si="94"/>
        <v>6.3386017755447957E-2</v>
      </c>
      <c r="L867" s="2">
        <f t="shared" si="95"/>
        <v>6.5672967960520953E-2</v>
      </c>
      <c r="M867" s="2">
        <f t="shared" si="96"/>
        <v>7.3943366022326124E-2</v>
      </c>
      <c r="N867" s="2">
        <f t="shared" si="97"/>
        <v>7.7959810511243718E-2</v>
      </c>
      <c r="O867" s="2">
        <f t="shared" si="99"/>
        <v>8.1049486518109712E-2</v>
      </c>
    </row>
    <row r="868" spans="1:15" x14ac:dyDescent="0.55000000000000004">
      <c r="A868" s="3">
        <v>28</v>
      </c>
      <c r="B868" s="3">
        <v>28</v>
      </c>
      <c r="C868" s="5">
        <f>IF(logVir!C868="","",名目付加価値!C868)</f>
        <v>705991.57830728497</v>
      </c>
      <c r="D868" s="5">
        <f>IF(logVir!D868="","",名目付加価値!D868)</f>
        <v>700690.97034879599</v>
      </c>
      <c r="E868" s="5">
        <f>IF(logVir!E868="","",名目付加価値!E868)</f>
        <v>732411.69597259595</v>
      </c>
      <c r="F868" s="5">
        <f>IF(logVir!F868="","",名目付加価値!F868)</f>
        <v>721464.40004179697</v>
      </c>
      <c r="G868" s="5">
        <f>IF(logVir!G868="","",名目付加価値!G868)</f>
        <v>734113.336392486</v>
      </c>
      <c r="I868" s="3">
        <v>28</v>
      </c>
      <c r="J868" s="3">
        <v>28</v>
      </c>
      <c r="K868" s="2">
        <f t="shared" si="94"/>
        <v>4.0088360488355505E-2</v>
      </c>
      <c r="L868" s="2">
        <f t="shared" si="95"/>
        <v>3.7348401452107695E-2</v>
      </c>
      <c r="M868" s="2">
        <f t="shared" si="96"/>
        <v>3.7398973806927686E-2</v>
      </c>
      <c r="N868" s="2">
        <f t="shared" si="97"/>
        <v>3.7893017488624878E-2</v>
      </c>
      <c r="O868" s="2">
        <f t="shared" si="99"/>
        <v>3.7120783910768923E-2</v>
      </c>
    </row>
    <row r="869" spans="1:15" x14ac:dyDescent="0.55000000000000004">
      <c r="A869" s="3">
        <v>28</v>
      </c>
      <c r="B869" s="3">
        <v>29</v>
      </c>
      <c r="C869" s="5">
        <f>IF(logVir!C869="","",名目付加価値!C869)</f>
        <v>840640.44798078097</v>
      </c>
      <c r="D869" s="5">
        <f>IF(logVir!D869="","",名目付加価値!D869)</f>
        <v>817762.92827487399</v>
      </c>
      <c r="E869" s="5">
        <f>IF(logVir!E869="","",名目付加価値!E869)</f>
        <v>912154.22219980997</v>
      </c>
      <c r="F869" s="5">
        <f>IF(logVir!F869="","",名目付加価値!F869)</f>
        <v>919254.58518023405</v>
      </c>
      <c r="G869" s="5">
        <f>IF(logVir!G869="","",名目付加価値!G869)</f>
        <v>958896.34382767102</v>
      </c>
      <c r="I869" s="3">
        <v>28</v>
      </c>
      <c r="J869" s="3">
        <v>29</v>
      </c>
      <c r="K869" s="2">
        <f t="shared" si="94"/>
        <v>4.7734135016945248E-2</v>
      </c>
      <c r="L869" s="2">
        <f t="shared" si="95"/>
        <v>4.3588599582862632E-2</v>
      </c>
      <c r="M869" s="2">
        <f t="shared" si="96"/>
        <v>4.6577126022855853E-2</v>
      </c>
      <c r="N869" s="2">
        <f t="shared" si="97"/>
        <v>4.8281426042248513E-2</v>
      </c>
      <c r="O869" s="2">
        <f t="shared" ref="O869:O899" si="100">IF(G869="","",G869/SUMIF($A$4:$A$1460,$I869,G$4:G$1460))</f>
        <v>4.8487041724335156E-2</v>
      </c>
    </row>
    <row r="870" spans="1:15" x14ac:dyDescent="0.55000000000000004">
      <c r="A870" s="3">
        <v>28</v>
      </c>
      <c r="B870" s="3">
        <v>30</v>
      </c>
      <c r="C870" s="5">
        <f>IF(logVir!C870="","",名目付加価値!C870)</f>
        <v>1407454.56416154</v>
      </c>
      <c r="D870" s="5">
        <f>IF(logVir!D870="","",名目付加価値!D870)</f>
        <v>1663986.2601574601</v>
      </c>
      <c r="E870" s="5">
        <f>IF(logVir!E870="","",名目付加価値!E870)</f>
        <v>1849606.39269152</v>
      </c>
      <c r="F870" s="5">
        <f>IF(logVir!F870="","",名目付加価値!F870)</f>
        <v>1865561.16778193</v>
      </c>
      <c r="G870" s="5">
        <f>IF(logVir!G870="","",名目付加価値!G870)</f>
        <v>1900189.0163288999</v>
      </c>
      <c r="I870" s="3">
        <v>28</v>
      </c>
      <c r="J870" s="3">
        <v>30</v>
      </c>
      <c r="K870" s="2">
        <f t="shared" si="94"/>
        <v>7.9919573650397022E-2</v>
      </c>
      <c r="L870" s="2">
        <f t="shared" si="95"/>
        <v>8.8694202558677118E-2</v>
      </c>
      <c r="M870" s="2">
        <f t="shared" si="96"/>
        <v>9.4446035493109287E-2</v>
      </c>
      <c r="N870" s="2">
        <f t="shared" si="97"/>
        <v>9.7983687002109451E-2</v>
      </c>
      <c r="O870" s="2">
        <f t="shared" si="100"/>
        <v>9.608394558173515E-2</v>
      </c>
    </row>
    <row r="871" spans="1:15" x14ac:dyDescent="0.55000000000000004">
      <c r="A871" s="3">
        <v>28</v>
      </c>
      <c r="B871" s="3">
        <v>31</v>
      </c>
      <c r="C871" s="5">
        <f>IF(logVir!C871="","",名目付加価値!C871)</f>
        <v>937116.97819484596</v>
      </c>
      <c r="D871" s="5">
        <f>IF(logVir!D871="","",名目付加価値!D871)</f>
        <v>867151.52428671694</v>
      </c>
      <c r="E871" s="5">
        <f>IF(logVir!E871="","",名目付加価値!E871)</f>
        <v>882250.30463682301</v>
      </c>
      <c r="F871" s="5">
        <f>IF(logVir!F871="","",名目付加価値!F871)</f>
        <v>783063.09006585099</v>
      </c>
      <c r="G871" s="5">
        <f>IF(logVir!G871="","",名目付加価値!G871)</f>
        <v>832633.63383057003</v>
      </c>
      <c r="I871" s="3">
        <v>28</v>
      </c>
      <c r="J871" s="3">
        <v>31</v>
      </c>
      <c r="K871" s="2">
        <f t="shared" si="94"/>
        <v>5.3212367393541356E-2</v>
      </c>
      <c r="L871" s="2">
        <f t="shared" si="95"/>
        <v>4.6221122605227344E-2</v>
      </c>
      <c r="M871" s="2">
        <f t="shared" si="96"/>
        <v>4.5050149001854653E-2</v>
      </c>
      <c r="N871" s="2">
        <f t="shared" si="97"/>
        <v>4.1128326449431034E-2</v>
      </c>
      <c r="O871" s="2">
        <f t="shared" si="100"/>
        <v>4.2102508789921021E-2</v>
      </c>
    </row>
    <row r="872" spans="1:15" x14ac:dyDescent="0.55000000000000004">
      <c r="A872" s="3">
        <v>29</v>
      </c>
      <c r="B872" s="3">
        <v>1</v>
      </c>
      <c r="C872" s="5">
        <f>IF(logVir!C872="","",名目付加価値!C872)</f>
        <v>26288.797648828498</v>
      </c>
      <c r="D872" s="5">
        <f>IF(logVir!D872="","",名目付加価値!D872)</f>
        <v>23069.924271313699</v>
      </c>
      <c r="E872" s="5">
        <f>IF(logVir!E872="","",名目付加価値!E872)</f>
        <v>23787.369509311698</v>
      </c>
      <c r="F872" s="5">
        <f>IF(logVir!F872="","",名目付加価値!F872)</f>
        <v>23766.794384821798</v>
      </c>
      <c r="G872" s="5">
        <f>IF(logVir!G872="","",名目付加価値!G872)</f>
        <v>20934.851547383601</v>
      </c>
      <c r="I872" s="3">
        <v>29</v>
      </c>
      <c r="J872" s="3">
        <v>1</v>
      </c>
      <c r="K872" s="2">
        <f t="shared" si="94"/>
        <v>8.0811975028696123E-3</v>
      </c>
      <c r="L872" s="2">
        <f t="shared" si="95"/>
        <v>7.3108666313556692E-3</v>
      </c>
      <c r="M872" s="2">
        <f t="shared" si="96"/>
        <v>7.1956327762261706E-3</v>
      </c>
      <c r="N872" s="2">
        <f t="shared" si="97"/>
        <v>7.503108457661758E-3</v>
      </c>
      <c r="O872" s="2">
        <f t="shared" si="100"/>
        <v>6.3895117514266827E-3</v>
      </c>
    </row>
    <row r="873" spans="1:15" x14ac:dyDescent="0.55000000000000004">
      <c r="A873" s="3">
        <v>29</v>
      </c>
      <c r="B873" s="3">
        <v>2</v>
      </c>
      <c r="C873" s="5">
        <f>IF(logVir!C873="","",名目付加価値!C873)</f>
        <v>244.161232256652</v>
      </c>
      <c r="D873" s="5">
        <f>IF(logVir!D873="","",名目付加価値!D873)</f>
        <v>644.73031656218404</v>
      </c>
      <c r="E873" s="5">
        <f>IF(logVir!E873="","",名目付加価値!E873)</f>
        <v>686.72346439358296</v>
      </c>
      <c r="F873" s="5">
        <f>IF(logVir!F873="","",名目付加価値!F873)</f>
        <v>765.43329308413399</v>
      </c>
      <c r="G873" s="5">
        <f>IF(logVir!G873="","",名目付加価値!G873)</f>
        <v>755.90454942252097</v>
      </c>
      <c r="I873" s="3">
        <v>29</v>
      </c>
      <c r="J873" s="3">
        <v>2</v>
      </c>
      <c r="K873" s="2">
        <f t="shared" si="94"/>
        <v>7.5055358817368781E-5</v>
      </c>
      <c r="L873" s="2">
        <f t="shared" si="95"/>
        <v>2.0431525054630964E-4</v>
      </c>
      <c r="M873" s="2">
        <f t="shared" si="96"/>
        <v>2.0773250554920371E-4</v>
      </c>
      <c r="N873" s="2">
        <f t="shared" si="97"/>
        <v>2.4164508356176108E-4</v>
      </c>
      <c r="O873" s="2">
        <f t="shared" si="100"/>
        <v>2.3070911157694436E-4</v>
      </c>
    </row>
    <row r="874" spans="1:15" x14ac:dyDescent="0.55000000000000004">
      <c r="A874" s="3">
        <v>29</v>
      </c>
      <c r="B874" s="3">
        <v>3</v>
      </c>
      <c r="C874" s="5">
        <f>IF(logVir!C874="","",名目付加価値!C874)</f>
        <v>103087.912854173</v>
      </c>
      <c r="D874" s="5">
        <f>IF(logVir!D874="","",名目付加価値!D874)</f>
        <v>85716.1119816133</v>
      </c>
      <c r="E874" s="5">
        <f>IF(logVir!E874="","",名目付加価値!E874)</f>
        <v>109491.464625284</v>
      </c>
      <c r="F874" s="5">
        <f>IF(logVir!F874="","",名目付加価値!F874)</f>
        <v>91249.890261192399</v>
      </c>
      <c r="G874" s="5">
        <f>IF(logVir!G874="","",名目付加価値!G874)</f>
        <v>94503.057007044394</v>
      </c>
      <c r="I874" s="3">
        <v>29</v>
      </c>
      <c r="J874" s="3">
        <v>3</v>
      </c>
      <c r="K874" s="2">
        <f t="shared" si="94"/>
        <v>3.1689307174164627E-2</v>
      </c>
      <c r="L874" s="2">
        <f t="shared" si="95"/>
        <v>2.7163464235343927E-2</v>
      </c>
      <c r="M874" s="2">
        <f t="shared" si="96"/>
        <v>3.3120954011593824E-2</v>
      </c>
      <c r="N874" s="2">
        <f t="shared" si="97"/>
        <v>2.8807327243791168E-2</v>
      </c>
      <c r="O874" s="2">
        <f t="shared" si="100"/>
        <v>2.8843213524851634E-2</v>
      </c>
    </row>
    <row r="875" spans="1:15" x14ac:dyDescent="0.55000000000000004">
      <c r="A875" s="3">
        <v>29</v>
      </c>
      <c r="B875" s="3">
        <v>4</v>
      </c>
      <c r="C875" s="5">
        <f>IF(logVir!C875="","",名目付加価値!C875)</f>
        <v>28776.5151458039</v>
      </c>
      <c r="D875" s="5">
        <f>IF(logVir!D875="","",名目付加価値!D875)</f>
        <v>20485.163185933401</v>
      </c>
      <c r="E875" s="5">
        <f>IF(logVir!E875="","",名目付加価値!E875)</f>
        <v>26660.673758043398</v>
      </c>
      <c r="F875" s="5">
        <f>IF(logVir!F875="","",名目付加価値!F875)</f>
        <v>22122.0432384464</v>
      </c>
      <c r="G875" s="5">
        <f>IF(logVir!G875="","",名目付加価値!G875)</f>
        <v>21822.900612331199</v>
      </c>
      <c r="I875" s="3">
        <v>29</v>
      </c>
      <c r="J875" s="3">
        <v>4</v>
      </c>
      <c r="K875" s="2">
        <f t="shared" si="94"/>
        <v>8.8459238586715318E-3</v>
      </c>
      <c r="L875" s="2">
        <f t="shared" si="95"/>
        <v>6.4917549885562705E-3</v>
      </c>
      <c r="M875" s="2">
        <f t="shared" si="96"/>
        <v>8.0648016946368549E-3</v>
      </c>
      <c r="N875" s="2">
        <f t="shared" si="97"/>
        <v>6.9838652632577495E-3</v>
      </c>
      <c r="O875" s="2">
        <f t="shared" si="100"/>
        <v>6.6605526003901093E-3</v>
      </c>
    </row>
    <row r="876" spans="1:15" x14ac:dyDescent="0.55000000000000004">
      <c r="A876" s="3">
        <v>29</v>
      </c>
      <c r="B876" s="3">
        <v>5</v>
      </c>
      <c r="C876" s="5">
        <f>IF(logVir!C876="","",名目付加価値!C876)</f>
        <v>20054.389462758299</v>
      </c>
      <c r="D876" s="5">
        <f>IF(logVir!D876="","",名目付加価値!D876)</f>
        <v>18003.761873142299</v>
      </c>
      <c r="E876" s="5">
        <f>IF(logVir!E876="","",名目付加価値!E876)</f>
        <v>23533.089605897399</v>
      </c>
      <c r="F876" s="5">
        <f>IF(logVir!F876="","",名目付加価値!F876)</f>
        <v>23876.344907616301</v>
      </c>
      <c r="G876" s="5">
        <f>IF(logVir!G876="","",名目付加価値!G876)</f>
        <v>23777.352302467501</v>
      </c>
      <c r="I876" s="3">
        <v>29</v>
      </c>
      <c r="J876" s="3">
        <v>5</v>
      </c>
      <c r="K876" s="2">
        <f t="shared" si="94"/>
        <v>6.1647354212579991E-3</v>
      </c>
      <c r="L876" s="2">
        <f t="shared" si="95"/>
        <v>5.7053980918739394E-3</v>
      </c>
      <c r="M876" s="2">
        <f t="shared" si="96"/>
        <v>7.118713602518153E-3</v>
      </c>
      <c r="N876" s="2">
        <f t="shared" si="97"/>
        <v>7.5376932418279238E-3</v>
      </c>
      <c r="O876" s="2">
        <f t="shared" si="100"/>
        <v>7.25706946670065E-3</v>
      </c>
    </row>
    <row r="877" spans="1:15" x14ac:dyDescent="0.55000000000000004">
      <c r="A877" s="3">
        <v>29</v>
      </c>
      <c r="B877" s="3">
        <v>6</v>
      </c>
      <c r="C877" s="5">
        <f>IF(logVir!C877="","",名目付加価値!C877)</f>
        <v>53464.112205204801</v>
      </c>
      <c r="D877" s="5">
        <f>IF(logVir!D877="","",名目付加価値!D877)</f>
        <v>44248.5373720223</v>
      </c>
      <c r="E877" s="5">
        <f>IF(logVir!E877="","",名目付加価値!E877)</f>
        <v>50423.166288580003</v>
      </c>
      <c r="F877" s="5">
        <f>IF(logVir!F877="","",名目付加価値!F877)</f>
        <v>41726.923228520704</v>
      </c>
      <c r="G877" s="5">
        <f>IF(logVir!G877="","",名目付加価値!G877)</f>
        <v>37209.540306639501</v>
      </c>
      <c r="I877" s="3">
        <v>29</v>
      </c>
      <c r="J877" s="3">
        <v>6</v>
      </c>
      <c r="K877" s="2">
        <f t="shared" si="94"/>
        <v>1.6434911014848005E-2</v>
      </c>
      <c r="L877" s="2">
        <f t="shared" si="95"/>
        <v>1.4022376127244692E-2</v>
      </c>
      <c r="M877" s="2">
        <f t="shared" si="96"/>
        <v>1.5252909233413905E-2</v>
      </c>
      <c r="N877" s="2">
        <f t="shared" si="97"/>
        <v>1.3173069347040763E-2</v>
      </c>
      <c r="O877" s="2">
        <f t="shared" si="100"/>
        <v>1.1356698399142532E-2</v>
      </c>
    </row>
    <row r="878" spans="1:15" x14ac:dyDescent="0.55000000000000004">
      <c r="A878" s="3">
        <v>29</v>
      </c>
      <c r="B878" s="3">
        <v>7</v>
      </c>
      <c r="C878" s="5">
        <f>IF(logVir!C878="","",名目付加価値!C878)</f>
        <v>9668.7029668911491</v>
      </c>
      <c r="D878" s="5">
        <f>IF(logVir!D878="","",名目付加価値!D878)</f>
        <v>11080.331133888099</v>
      </c>
      <c r="E878" s="5">
        <f>IF(logVir!E878="","",名目付加価値!E878)</f>
        <v>11058.142515188099</v>
      </c>
      <c r="F878" s="5">
        <f>IF(logVir!F878="","",名目付加価値!F878)</f>
        <v>10325.740443557899</v>
      </c>
      <c r="G878" s="5">
        <f>IF(logVir!G878="","",名目付加価値!G878)</f>
        <v>12650.755671222299</v>
      </c>
      <c r="I878" s="3">
        <v>29</v>
      </c>
      <c r="J878" s="3">
        <v>7</v>
      </c>
      <c r="K878" s="2">
        <f t="shared" si="94"/>
        <v>2.9721670544149313E-3</v>
      </c>
      <c r="L878" s="2">
        <f t="shared" si="95"/>
        <v>3.5113606008599593E-3</v>
      </c>
      <c r="M878" s="2">
        <f t="shared" si="96"/>
        <v>3.3450664940198344E-3</v>
      </c>
      <c r="N878" s="2">
        <f t="shared" si="97"/>
        <v>3.2598064845950512E-3</v>
      </c>
      <c r="O878" s="2">
        <f t="shared" si="100"/>
        <v>3.8611285034789214E-3</v>
      </c>
    </row>
    <row r="879" spans="1:15" x14ac:dyDescent="0.55000000000000004">
      <c r="A879" s="3">
        <v>29</v>
      </c>
      <c r="B879" s="3">
        <v>8</v>
      </c>
      <c r="C879" s="5">
        <f>IF(logVir!C879="","",名目付加価値!C879)</f>
        <v>58083.723491852703</v>
      </c>
      <c r="D879" s="5">
        <f>IF(logVir!D879="","",名目付加価値!D879)</f>
        <v>28010.665141002701</v>
      </c>
      <c r="E879" s="5">
        <f>IF(logVir!E879="","",名目付加価値!E879)</f>
        <v>30502.9595587482</v>
      </c>
      <c r="F879" s="5">
        <f>IF(logVir!F879="","",名目付加価値!F879)</f>
        <v>23611.926856716898</v>
      </c>
      <c r="G879" s="5">
        <f>IF(logVir!G879="","",名目付加価値!G879)</f>
        <v>31911.864621933899</v>
      </c>
      <c r="I879" s="3">
        <v>29</v>
      </c>
      <c r="J879" s="3">
        <v>8</v>
      </c>
      <c r="K879" s="2">
        <f t="shared" si="94"/>
        <v>1.7854983233158487E-2</v>
      </c>
      <c r="L879" s="2">
        <f t="shared" si="95"/>
        <v>8.8765890469814229E-3</v>
      </c>
      <c r="M879" s="2">
        <f t="shared" si="96"/>
        <v>9.2270856383220544E-3</v>
      </c>
      <c r="N879" s="2">
        <f t="shared" si="97"/>
        <v>7.4542172255870143E-3</v>
      </c>
      <c r="O879" s="2">
        <f t="shared" si="100"/>
        <v>9.7397984194097266E-3</v>
      </c>
    </row>
    <row r="880" spans="1:15" x14ac:dyDescent="0.55000000000000004">
      <c r="A880" s="3">
        <v>29</v>
      </c>
      <c r="B880" s="3">
        <v>9</v>
      </c>
      <c r="C880" s="5">
        <f>IF(logVir!C880="","",名目付加価値!C880)</f>
        <v>41344.991149640999</v>
      </c>
      <c r="D880" s="5">
        <f>IF(logVir!D880="","",名目付加価値!D880)</f>
        <v>40195.124304362304</v>
      </c>
      <c r="E880" s="5">
        <f>IF(logVir!E880="","",名目付加価値!E880)</f>
        <v>50708.773126102402</v>
      </c>
      <c r="F880" s="5">
        <f>IF(logVir!F880="","",名目付加価値!F880)</f>
        <v>44085.102389361797</v>
      </c>
      <c r="G880" s="5">
        <f>IF(logVir!G880="","",名目付加価値!G880)</f>
        <v>42014.408130698903</v>
      </c>
      <c r="I880" s="3">
        <v>29</v>
      </c>
      <c r="J880" s="3">
        <v>9</v>
      </c>
      <c r="K880" s="2">
        <f t="shared" si="94"/>
        <v>1.2709483472688765E-2</v>
      </c>
      <c r="L880" s="2">
        <f t="shared" si="95"/>
        <v>1.2737848185542478E-2</v>
      </c>
      <c r="M880" s="2">
        <f t="shared" si="96"/>
        <v>1.5339304743450691E-2</v>
      </c>
      <c r="N880" s="2">
        <f t="shared" si="97"/>
        <v>1.3917539708499699E-2</v>
      </c>
      <c r="O880" s="2">
        <f t="shared" si="100"/>
        <v>1.2823188828099808E-2</v>
      </c>
    </row>
    <row r="881" spans="1:15" x14ac:dyDescent="0.55000000000000004">
      <c r="A881" s="3">
        <v>29</v>
      </c>
      <c r="B881" s="3">
        <v>10</v>
      </c>
      <c r="C881" s="5">
        <f>IF(logVir!C881="","",名目付加価値!C881)</f>
        <v>150897.76280745899</v>
      </c>
      <c r="D881" s="5">
        <f>IF(logVir!D881="","",名目付加価値!D881)</f>
        <v>153902.40391581101</v>
      </c>
      <c r="E881" s="5">
        <f>IF(logVir!E881="","",名目付加価値!E881)</f>
        <v>139328.412124383</v>
      </c>
      <c r="F881" s="5">
        <f>IF(logVir!F881="","",名目付加価値!F881)</f>
        <v>124307.31523579999</v>
      </c>
      <c r="G881" s="5">
        <f>IF(logVir!G881="","",名目付加価値!G881)</f>
        <v>126779.103734604</v>
      </c>
      <c r="I881" s="3">
        <v>29</v>
      </c>
      <c r="J881" s="3">
        <v>10</v>
      </c>
      <c r="K881" s="2">
        <f t="shared" si="94"/>
        <v>4.6386093433321784E-2</v>
      </c>
      <c r="L881" s="2">
        <f t="shared" si="95"/>
        <v>4.8771722700130624E-2</v>
      </c>
      <c r="M881" s="2">
        <f t="shared" si="96"/>
        <v>4.2146572303814508E-2</v>
      </c>
      <c r="N881" s="2">
        <f t="shared" si="97"/>
        <v>3.9243460989867543E-2</v>
      </c>
      <c r="O881" s="2">
        <f t="shared" si="100"/>
        <v>3.8694163716142232E-2</v>
      </c>
    </row>
    <row r="882" spans="1:15" x14ac:dyDescent="0.55000000000000004">
      <c r="A882" s="3">
        <v>29</v>
      </c>
      <c r="B882" s="3">
        <v>11</v>
      </c>
      <c r="C882" s="5">
        <f>IF(logVir!C882="","",名目付加価値!C882)</f>
        <v>11479.6451340692</v>
      </c>
      <c r="D882" s="5">
        <f>IF(logVir!D882="","",名目付加価値!D882)</f>
        <v>20.269957369498002</v>
      </c>
      <c r="E882" s="5">
        <f>IF(logVir!E882="","",名目付加価値!E882)</f>
        <v>4585.5868385592103</v>
      </c>
      <c r="F882" s="5">
        <f>IF(logVir!F882="","",名目付加価値!F882)</f>
        <v>1496.9000701395501</v>
      </c>
      <c r="G882" s="5">
        <f>IF(logVir!G882="","",名目付加価値!G882)</f>
        <v>5858.7478716589003</v>
      </c>
      <c r="I882" s="3">
        <v>29</v>
      </c>
      <c r="J882" s="3">
        <v>11</v>
      </c>
      <c r="K882" s="2">
        <f t="shared" si="94"/>
        <v>3.528852130496861E-3</v>
      </c>
      <c r="L882" s="2">
        <f t="shared" si="95"/>
        <v>6.423556194154176E-6</v>
      </c>
      <c r="M882" s="2">
        <f t="shared" si="96"/>
        <v>1.3871310546065825E-3</v>
      </c>
      <c r="N882" s="2">
        <f t="shared" si="97"/>
        <v>4.7256703595295352E-4</v>
      </c>
      <c r="O882" s="2">
        <f t="shared" si="100"/>
        <v>1.7881444389458356E-3</v>
      </c>
    </row>
    <row r="883" spans="1:15" x14ac:dyDescent="0.55000000000000004">
      <c r="A883" s="3">
        <v>29</v>
      </c>
      <c r="B883" s="3">
        <v>12</v>
      </c>
      <c r="C883" s="5">
        <f>IF(logVir!C883="","",名目付加価値!C883)</f>
        <v>42961.895089052901</v>
      </c>
      <c r="D883" s="5">
        <f>IF(logVir!D883="","",名目付加価値!D883)</f>
        <v>30880.959671610301</v>
      </c>
      <c r="E883" s="5">
        <f>IF(logVir!E883="","",名目付加価値!E883)</f>
        <v>14019.842110736799</v>
      </c>
      <c r="F883" s="5">
        <f>IF(logVir!F883="","",名目付加価値!F883)</f>
        <v>7908.1627712705404</v>
      </c>
      <c r="G883" s="5">
        <f>IF(logVir!G883="","",名目付加価値!G883)</f>
        <v>7874.0706353732703</v>
      </c>
      <c r="I883" s="3">
        <v>29</v>
      </c>
      <c r="J883" s="3">
        <v>12</v>
      </c>
      <c r="K883" s="2">
        <f t="shared" si="94"/>
        <v>1.320652104177431E-2</v>
      </c>
      <c r="L883" s="2">
        <f t="shared" si="95"/>
        <v>9.7861863330061007E-3</v>
      </c>
      <c r="M883" s="2">
        <f t="shared" si="96"/>
        <v>4.2409748320444991E-3</v>
      </c>
      <c r="N883" s="2">
        <f t="shared" si="97"/>
        <v>2.4965841843433249E-3</v>
      </c>
      <c r="O883" s="2">
        <f t="shared" si="100"/>
        <v>2.4032397240748098E-3</v>
      </c>
    </row>
    <row r="884" spans="1:15" x14ac:dyDescent="0.55000000000000004">
      <c r="A884" s="3">
        <v>29</v>
      </c>
      <c r="B884" s="3">
        <v>13</v>
      </c>
      <c r="C884" s="5">
        <f>IF(logVir!C884="","",名目付加価値!C884)</f>
        <v>1615.73703176507</v>
      </c>
      <c r="D884" s="5">
        <f>IF(logVir!D884="","",名目付加価値!D884)</f>
        <v>14.3714138301599</v>
      </c>
      <c r="E884" s="5">
        <f>IF(logVir!E884="","",名目付加価値!E884)</f>
        <v>10.4343060865711</v>
      </c>
      <c r="F884" s="5">
        <f>IF(logVir!F884="","",名目付加価値!F884)</f>
        <v>14.2675338634788</v>
      </c>
      <c r="G884" s="5" t="str">
        <f>IF(logVir!G884="","",名目付加価値!G884)</f>
        <v/>
      </c>
      <c r="I884" s="3">
        <v>29</v>
      </c>
      <c r="J884" s="3">
        <v>13</v>
      </c>
      <c r="K884" s="2">
        <f t="shared" si="94"/>
        <v>4.9667886073807203E-4</v>
      </c>
      <c r="L884" s="2">
        <f t="shared" si="95"/>
        <v>4.554305795748344E-6</v>
      </c>
      <c r="M884" s="2">
        <f t="shared" si="96"/>
        <v>3.1563571938593793E-6</v>
      </c>
      <c r="N884" s="2">
        <f t="shared" si="97"/>
        <v>4.5042193014220406E-6</v>
      </c>
      <c r="O884" s="2" t="str">
        <f t="shared" si="100"/>
        <v/>
      </c>
    </row>
    <row r="885" spans="1:15" x14ac:dyDescent="0.55000000000000004">
      <c r="A885" s="3">
        <v>29</v>
      </c>
      <c r="B885" s="3">
        <v>14</v>
      </c>
      <c r="C885" s="5">
        <f>IF(logVir!C885="","",名目付加価値!C885)</f>
        <v>69385.752818522102</v>
      </c>
      <c r="D885" s="5">
        <f>IF(logVir!D885="","",名目付加価値!D885)</f>
        <v>43446.429672623002</v>
      </c>
      <c r="E885" s="5">
        <f>IF(logVir!E885="","",名目付加価値!E885)</f>
        <v>33199.103939463203</v>
      </c>
      <c r="F885" s="5">
        <f>IF(logVir!F885="","",名目付加価値!F885)</f>
        <v>52928.011632250404</v>
      </c>
      <c r="G885" s="5">
        <f>IF(logVir!G885="","",名目付加価値!G885)</f>
        <v>52571.730896395296</v>
      </c>
      <c r="I885" s="3">
        <v>29</v>
      </c>
      <c r="J885" s="3">
        <v>14</v>
      </c>
      <c r="K885" s="2">
        <f t="shared" si="94"/>
        <v>2.1329236121864107E-2</v>
      </c>
      <c r="L885" s="2">
        <f t="shared" si="95"/>
        <v>1.3768187932028832E-2</v>
      </c>
      <c r="M885" s="2">
        <f t="shared" si="96"/>
        <v>1.0042664042975687E-2</v>
      </c>
      <c r="N885" s="2">
        <f t="shared" si="97"/>
        <v>1.6709220658667114E-2</v>
      </c>
      <c r="O885" s="2">
        <f t="shared" si="100"/>
        <v>1.6045382103382532E-2</v>
      </c>
    </row>
    <row r="886" spans="1:15" x14ac:dyDescent="0.55000000000000004">
      <c r="A886" s="3">
        <v>29</v>
      </c>
      <c r="B886" s="3">
        <v>15</v>
      </c>
      <c r="C886" s="5">
        <f>IF(logVir!C886="","",名目付加価値!C886)</f>
        <v>17156.184922398301</v>
      </c>
      <c r="D886" s="5">
        <f>IF(logVir!D886="","",名目付加価値!D886)</f>
        <v>23458.476635408599</v>
      </c>
      <c r="E886" s="5">
        <f>IF(logVir!E886="","",名目付加価値!E886)</f>
        <v>22557.450710811099</v>
      </c>
      <c r="F886" s="5">
        <f>IF(logVir!F886="","",名目付加価値!F886)</f>
        <v>26385.276317073502</v>
      </c>
      <c r="G886" s="5">
        <f>IF(logVir!G886="","",名目付加価値!G886)</f>
        <v>31593.768911843701</v>
      </c>
      <c r="I886" s="3">
        <v>29</v>
      </c>
      <c r="J886" s="3">
        <v>15</v>
      </c>
      <c r="K886" s="2">
        <f t="shared" si="94"/>
        <v>5.2738250187654642E-3</v>
      </c>
      <c r="L886" s="2">
        <f t="shared" si="95"/>
        <v>7.4339990040409127E-3</v>
      </c>
      <c r="M886" s="2">
        <f t="shared" si="96"/>
        <v>6.8235847439658895E-3</v>
      </c>
      <c r="N886" s="2">
        <f t="shared" si="97"/>
        <v>8.3297556534930681E-3</v>
      </c>
      <c r="O886" s="2">
        <f t="shared" si="100"/>
        <v>9.6427126448533854E-3</v>
      </c>
    </row>
    <row r="887" spans="1:15" x14ac:dyDescent="0.55000000000000004">
      <c r="A887" s="3">
        <v>29</v>
      </c>
      <c r="B887" s="3">
        <v>16</v>
      </c>
      <c r="C887" s="5">
        <f>IF(logVir!C887="","",名目付加価値!C887)</f>
        <v>97235.841183030207</v>
      </c>
      <c r="D887" s="5">
        <f>IF(logVir!D887="","",名目付加価値!D887)</f>
        <v>111379.52482889799</v>
      </c>
      <c r="E887" s="5">
        <f>IF(logVir!E887="","",名目付加価値!E887)</f>
        <v>137616.090714338</v>
      </c>
      <c r="F887" s="5">
        <f>IF(logVir!F887="","",名目付加価値!F887)</f>
        <v>123025.928317153</v>
      </c>
      <c r="G887" s="5">
        <f>IF(logVir!G887="","",名目付加価値!G887)</f>
        <v>130287.15115870599</v>
      </c>
      <c r="I887" s="3">
        <v>29</v>
      </c>
      <c r="J887" s="3">
        <v>16</v>
      </c>
      <c r="K887" s="2">
        <f t="shared" si="94"/>
        <v>2.9890375644195603E-2</v>
      </c>
      <c r="L887" s="2">
        <f t="shared" si="95"/>
        <v>3.5296208254153576E-2</v>
      </c>
      <c r="M887" s="2">
        <f t="shared" si="96"/>
        <v>4.1628598424578708E-2</v>
      </c>
      <c r="N887" s="2">
        <f t="shared" si="97"/>
        <v>3.8838930834426078E-2</v>
      </c>
      <c r="O887" s="2">
        <f t="shared" si="100"/>
        <v>3.9764852475989834E-2</v>
      </c>
    </row>
    <row r="888" spans="1:15" x14ac:dyDescent="0.55000000000000004">
      <c r="A888" s="3">
        <v>29</v>
      </c>
      <c r="B888" s="3">
        <v>17</v>
      </c>
      <c r="C888" s="5">
        <f>IF(logVir!C888="","",名目付加価値!C888)</f>
        <v>100415.259190278</v>
      </c>
      <c r="D888" s="5">
        <f>IF(logVir!D888="","",名目付加価値!D888)</f>
        <v>105544.064989103</v>
      </c>
      <c r="E888" s="5">
        <f>IF(logVir!E888="","",名目付加価値!E888)</f>
        <v>132384.20749421199</v>
      </c>
      <c r="F888" s="5">
        <f>IF(logVir!F888="","",名目付加価値!F888)</f>
        <v>136413.17271097199</v>
      </c>
      <c r="G888" s="5">
        <f>IF(logVir!G888="","",名目付加価値!G888)</f>
        <v>134978.97160414999</v>
      </c>
      <c r="I888" s="3">
        <v>29</v>
      </c>
      <c r="J888" s="3">
        <v>17</v>
      </c>
      <c r="K888" s="2">
        <f t="shared" si="94"/>
        <v>3.0867731292178024E-2</v>
      </c>
      <c r="L888" s="2">
        <f t="shared" si="95"/>
        <v>3.344694910099625E-2</v>
      </c>
      <c r="M888" s="2">
        <f t="shared" si="96"/>
        <v>4.0045963977949815E-2</v>
      </c>
      <c r="N888" s="2">
        <f t="shared" si="97"/>
        <v>4.3065245288519897E-2</v>
      </c>
      <c r="O888" s="2">
        <f t="shared" si="100"/>
        <v>4.1196839791681837E-2</v>
      </c>
    </row>
    <row r="889" spans="1:15" x14ac:dyDescent="0.55000000000000004">
      <c r="A889" s="3">
        <v>29</v>
      </c>
      <c r="B889" s="3">
        <v>18</v>
      </c>
      <c r="C889" s="5">
        <f>IF(logVir!C889="","",名目付加価値!C889)</f>
        <v>173205.009893448</v>
      </c>
      <c r="D889" s="5">
        <f>IF(logVir!D889="","",名目付加価値!D889)</f>
        <v>174365.701692431</v>
      </c>
      <c r="E889" s="5">
        <f>IF(logVir!E889="","",名目付加価値!E889)</f>
        <v>172666.27276055401</v>
      </c>
      <c r="F889" s="5">
        <f>IF(logVir!F889="","",名目付加価値!F889)</f>
        <v>184737.99188061501</v>
      </c>
      <c r="G889" s="5">
        <f>IF(logVir!G889="","",名目付加価値!G889)</f>
        <v>183592.97646566399</v>
      </c>
      <c r="I889" s="3">
        <v>29</v>
      </c>
      <c r="J889" s="3">
        <v>18</v>
      </c>
      <c r="K889" s="2">
        <f t="shared" si="94"/>
        <v>5.3243359096638382E-2</v>
      </c>
      <c r="L889" s="2">
        <f t="shared" si="95"/>
        <v>5.5256548533244056E-2</v>
      </c>
      <c r="M889" s="2">
        <f t="shared" si="96"/>
        <v>5.2231209976298106E-2</v>
      </c>
      <c r="N889" s="2">
        <f t="shared" si="97"/>
        <v>5.8321251359674461E-2</v>
      </c>
      <c r="O889" s="2">
        <f t="shared" si="100"/>
        <v>5.6034287033354696E-2</v>
      </c>
    </row>
    <row r="890" spans="1:15" x14ac:dyDescent="0.55000000000000004">
      <c r="A890" s="3">
        <v>29</v>
      </c>
      <c r="B890" s="3">
        <v>19</v>
      </c>
      <c r="C890" s="5">
        <f>IF(logVir!C890="","",名目付加価値!C890)</f>
        <v>86967.975178106703</v>
      </c>
      <c r="D890" s="5">
        <f>IF(logVir!D890="","",名目付加価値!D890)</f>
        <v>81939.799881555693</v>
      </c>
      <c r="E890" s="5">
        <f>IF(logVir!E890="","",名目付加価値!E890)</f>
        <v>79355.447527922501</v>
      </c>
      <c r="F890" s="5">
        <f>IF(logVir!F890="","",名目付加価値!F890)</f>
        <v>78757.026244892506</v>
      </c>
      <c r="G890" s="5">
        <f>IF(logVir!G890="","",名目付加価値!G890)</f>
        <v>95477.199216421199</v>
      </c>
      <c r="I890" s="3">
        <v>29</v>
      </c>
      <c r="J890" s="3">
        <v>19</v>
      </c>
      <c r="K890" s="2">
        <f t="shared" si="94"/>
        <v>2.6734025390859263E-2</v>
      </c>
      <c r="L890" s="2">
        <f t="shared" si="95"/>
        <v>2.5966749681918838E-2</v>
      </c>
      <c r="M890" s="2">
        <f t="shared" si="96"/>
        <v>2.4004867750529922E-2</v>
      </c>
      <c r="N890" s="2">
        <f t="shared" si="97"/>
        <v>2.4863366096006756E-2</v>
      </c>
      <c r="O890" s="2">
        <f t="shared" si="100"/>
        <v>2.9140530803662322E-2</v>
      </c>
    </row>
    <row r="891" spans="1:15" x14ac:dyDescent="0.55000000000000004">
      <c r="A891" s="3">
        <v>29</v>
      </c>
      <c r="B891" s="3">
        <v>20</v>
      </c>
      <c r="C891" s="5">
        <f>IF(logVir!C891="","",名目付加価値!C891)</f>
        <v>216237.683324593</v>
      </c>
      <c r="D891" s="5">
        <f>IF(logVir!D891="","",名目付加価値!D891)</f>
        <v>259590.04883665001</v>
      </c>
      <c r="E891" s="5">
        <f>IF(logVir!E891="","",名目付加価値!E891)</f>
        <v>258536.49506665001</v>
      </c>
      <c r="F891" s="5">
        <f>IF(logVir!F891="","",名目付加価値!F891)</f>
        <v>250793.01456949001</v>
      </c>
      <c r="G891" s="5">
        <f>IF(logVir!G891="","",名目付加価値!G891)</f>
        <v>273608.72128926701</v>
      </c>
      <c r="I891" s="3">
        <v>29</v>
      </c>
      <c r="J891" s="3">
        <v>20</v>
      </c>
      <c r="K891" s="2">
        <f t="shared" si="94"/>
        <v>6.6471637457595281E-2</v>
      </c>
      <c r="L891" s="2">
        <f t="shared" si="95"/>
        <v>8.2264172328979326E-2</v>
      </c>
      <c r="M891" s="2">
        <f t="shared" si="96"/>
        <v>7.8206784361927226E-2</v>
      </c>
      <c r="N891" s="2">
        <f t="shared" si="97"/>
        <v>7.9174631558244876E-2</v>
      </c>
      <c r="O891" s="2">
        <f t="shared" si="100"/>
        <v>8.3507931069570426E-2</v>
      </c>
    </row>
    <row r="892" spans="1:15" x14ac:dyDescent="0.55000000000000004">
      <c r="A892" s="3">
        <v>29</v>
      </c>
      <c r="B892" s="3">
        <v>21</v>
      </c>
      <c r="C892" s="5">
        <f>IF(logVir!C892="","",名目付加価値!C892)</f>
        <v>190251.91473927599</v>
      </c>
      <c r="D892" s="5">
        <f>IF(logVir!D892="","",名目付加価値!D892)</f>
        <v>167480.86442231201</v>
      </c>
      <c r="E892" s="5">
        <f>IF(logVir!E892="","",名目付加価値!E892)</f>
        <v>193067.82759429899</v>
      </c>
      <c r="F892" s="5">
        <f>IF(logVir!F892="","",名目付加価値!F892)</f>
        <v>145454.35693287299</v>
      </c>
      <c r="G892" s="5">
        <f>IF(logVir!G892="","",名目付加価値!G892)</f>
        <v>137540.58757043799</v>
      </c>
      <c r="I892" s="3">
        <v>29</v>
      </c>
      <c r="J892" s="3">
        <v>21</v>
      </c>
      <c r="K892" s="2">
        <f t="shared" si="94"/>
        <v>5.8483591332132046E-2</v>
      </c>
      <c r="L892" s="2">
        <f t="shared" si="95"/>
        <v>5.3074741325362808E-2</v>
      </c>
      <c r="M892" s="2">
        <f t="shared" si="96"/>
        <v>5.8402640431868415E-2</v>
      </c>
      <c r="N892" s="2">
        <f t="shared" si="97"/>
        <v>4.5919521077851681E-2</v>
      </c>
      <c r="O892" s="2">
        <f t="shared" si="100"/>
        <v>4.197866885228891E-2</v>
      </c>
    </row>
    <row r="893" spans="1:15" x14ac:dyDescent="0.55000000000000004">
      <c r="A893" s="3">
        <v>29</v>
      </c>
      <c r="B893" s="3">
        <v>22</v>
      </c>
      <c r="C893" s="5">
        <f>IF(logVir!C893="","",名目付加価値!C893)</f>
        <v>107472.220039231</v>
      </c>
      <c r="D893" s="5">
        <f>IF(logVir!D893="","",名目付加価値!D893)</f>
        <v>90770.421853598105</v>
      </c>
      <c r="E893" s="5">
        <f>IF(logVir!E893="","",名目付加価値!E893)</f>
        <v>99319.693263324094</v>
      </c>
      <c r="F893" s="5">
        <f>IF(logVir!F893="","",名目付加価値!F893)</f>
        <v>64917.540318392799</v>
      </c>
      <c r="G893" s="5">
        <f>IF(logVir!G893="","",名目付加価値!G893)</f>
        <v>62330.273634840603</v>
      </c>
      <c r="I893" s="3">
        <v>29</v>
      </c>
      <c r="J893" s="3">
        <v>22</v>
      </c>
      <c r="K893" s="2">
        <f t="shared" si="94"/>
        <v>3.3037046722735532E-2</v>
      </c>
      <c r="L893" s="2">
        <f t="shared" si="95"/>
        <v>2.876517670535721E-2</v>
      </c>
      <c r="M893" s="2">
        <f t="shared" si="96"/>
        <v>3.0044013058717723E-2</v>
      </c>
      <c r="N893" s="2">
        <f t="shared" si="97"/>
        <v>2.049428029404746E-2</v>
      </c>
      <c r="O893" s="2">
        <f t="shared" si="100"/>
        <v>1.9023780271765458E-2</v>
      </c>
    </row>
    <row r="894" spans="1:15" x14ac:dyDescent="0.55000000000000004">
      <c r="A894" s="3">
        <v>29</v>
      </c>
      <c r="B894" s="3">
        <v>23</v>
      </c>
      <c r="C894" s="5">
        <f>IF(logVir!C894="","",名目付加価値!C894)</f>
        <v>82261.204613894806</v>
      </c>
      <c r="D894" s="5">
        <f>IF(logVir!D894="","",名目付加価値!D894)</f>
        <v>83193.041993433595</v>
      </c>
      <c r="E894" s="5">
        <f>IF(logVir!E894="","",名目付加価値!E894)</f>
        <v>71755.960451960302</v>
      </c>
      <c r="F894" s="5">
        <f>IF(logVir!F894="","",名目付加価値!F894)</f>
        <v>76254.441129835104</v>
      </c>
      <c r="G894" s="5">
        <f>IF(logVir!G894="","",名目付加価値!G894)</f>
        <v>69092.503408485703</v>
      </c>
      <c r="I894" s="3">
        <v>29</v>
      </c>
      <c r="J894" s="3">
        <v>23</v>
      </c>
      <c r="K894" s="2">
        <f t="shared" si="94"/>
        <v>2.5287160340650913E-2</v>
      </c>
      <c r="L894" s="2">
        <f t="shared" si="95"/>
        <v>2.636390252165012E-2</v>
      </c>
      <c r="M894" s="2">
        <f t="shared" si="96"/>
        <v>2.1706037765781304E-2</v>
      </c>
      <c r="N894" s="2">
        <f t="shared" si="97"/>
        <v>2.4073307191184602E-2</v>
      </c>
      <c r="O894" s="2">
        <f t="shared" si="100"/>
        <v>2.1087675805333394E-2</v>
      </c>
    </row>
    <row r="895" spans="1:15" x14ac:dyDescent="0.55000000000000004">
      <c r="A895" s="3">
        <v>29</v>
      </c>
      <c r="B895" s="3">
        <v>24</v>
      </c>
      <c r="C895" s="5">
        <f>IF(logVir!C895="","",名目付加価値!C895)</f>
        <v>11327.734078904499</v>
      </c>
      <c r="D895" s="5">
        <f>IF(logVir!D895="","",名目付加価値!D895)</f>
        <v>11167.995896431201</v>
      </c>
      <c r="E895" s="5">
        <f>IF(logVir!E895="","",名目付加価値!E895)</f>
        <v>14103.8091417006</v>
      </c>
      <c r="F895" s="5">
        <f>IF(logVir!F895="","",名目付加価値!F895)</f>
        <v>13609.189284362499</v>
      </c>
      <c r="G895" s="5">
        <f>IF(logVir!G895="","",名目付加価値!G895)</f>
        <v>13954.7196177932</v>
      </c>
      <c r="I895" s="3">
        <v>29</v>
      </c>
      <c r="J895" s="3">
        <v>24</v>
      </c>
      <c r="K895" s="2">
        <f t="shared" si="94"/>
        <v>3.4821545501794145E-3</v>
      </c>
      <c r="L895" s="2">
        <f t="shared" si="95"/>
        <v>3.5391415931027041E-3</v>
      </c>
      <c r="M895" s="2">
        <f t="shared" si="96"/>
        <v>4.2663746947695048E-3</v>
      </c>
      <c r="N895" s="2">
        <f t="shared" si="97"/>
        <v>4.2963818160782919E-3</v>
      </c>
      <c r="O895" s="2">
        <f t="shared" si="100"/>
        <v>4.2591104495745824E-3</v>
      </c>
    </row>
    <row r="896" spans="1:15" x14ac:dyDescent="0.55000000000000004">
      <c r="A896" s="3">
        <v>29</v>
      </c>
      <c r="B896" s="3">
        <v>25</v>
      </c>
      <c r="C896" s="5">
        <f>IF(logVir!C896="","",名目付加価値!C896)</f>
        <v>192423.79271930101</v>
      </c>
      <c r="D896" s="5">
        <f>IF(logVir!D896="","",名目付加価値!D896)</f>
        <v>184162.725130807</v>
      </c>
      <c r="E896" s="5">
        <f>IF(logVir!E896="","",名目付加価値!E896)</f>
        <v>176626.82728356399</v>
      </c>
      <c r="F896" s="5">
        <f>IF(logVir!F896="","",名目付加価値!F896)</f>
        <v>180148.12058864001</v>
      </c>
      <c r="G896" s="5">
        <f>IF(logVir!G896="","",名目付加価値!G896)</f>
        <v>200983.461795704</v>
      </c>
      <c r="I896" s="3">
        <v>29</v>
      </c>
      <c r="J896" s="3">
        <v>25</v>
      </c>
      <c r="K896" s="2">
        <f t="shared" si="94"/>
        <v>5.9151228366855761E-2</v>
      </c>
      <c r="L896" s="2">
        <f t="shared" si="95"/>
        <v>5.8361228500975651E-2</v>
      </c>
      <c r="M896" s="2">
        <f t="shared" si="96"/>
        <v>5.3429269977284991E-2</v>
      </c>
      <c r="N896" s="2">
        <f t="shared" si="97"/>
        <v>5.6872242227320048E-2</v>
      </c>
      <c r="O896" s="2">
        <f t="shared" si="100"/>
        <v>6.1342025190838367E-2</v>
      </c>
    </row>
    <row r="897" spans="1:15" x14ac:dyDescent="0.55000000000000004">
      <c r="A897" s="3">
        <v>29</v>
      </c>
      <c r="B897" s="3">
        <v>26</v>
      </c>
      <c r="C897" s="5">
        <f>IF(logVir!C897="","",名目付加価値!C897)</f>
        <v>137721.40764888801</v>
      </c>
      <c r="D897" s="5">
        <f>IF(logVir!D897="","",名目付加価値!D897)</f>
        <v>141878.43128726599</v>
      </c>
      <c r="E897" s="5">
        <f>IF(logVir!E897="","",名目付加価値!E897)</f>
        <v>154729.366153093</v>
      </c>
      <c r="F897" s="5">
        <f>IF(logVir!F897="","",名目付加価値!F897)</f>
        <v>153290.6836926</v>
      </c>
      <c r="G897" s="5">
        <f>IF(logVir!G897="","",名目付加価値!G897)</f>
        <v>149424.86396501699</v>
      </c>
      <c r="I897" s="3">
        <v>29</v>
      </c>
      <c r="J897" s="3">
        <v>26</v>
      </c>
      <c r="K897" s="2">
        <f t="shared" si="94"/>
        <v>4.2335671279111468E-2</v>
      </c>
      <c r="L897" s="2">
        <f t="shared" si="95"/>
        <v>4.4961321797529048E-2</v>
      </c>
      <c r="M897" s="2">
        <f t="shared" si="96"/>
        <v>4.6805330791202415E-2</v>
      </c>
      <c r="N897" s="2">
        <f t="shared" si="97"/>
        <v>4.8393426840484033E-2</v>
      </c>
      <c r="O897" s="2">
        <f t="shared" si="100"/>
        <v>4.5605860738913748E-2</v>
      </c>
    </row>
    <row r="898" spans="1:15" x14ac:dyDescent="0.55000000000000004">
      <c r="A898" s="3">
        <v>29</v>
      </c>
      <c r="B898" s="3">
        <v>27</v>
      </c>
      <c r="C898" s="5">
        <f>IF(logVir!C898="","",名目付加価値!C898)</f>
        <v>195499.175153116</v>
      </c>
      <c r="D898" s="5">
        <f>IF(logVir!D898="","",名目付加価値!D898)</f>
        <v>177089.51980923401</v>
      </c>
      <c r="E898" s="5">
        <f>IF(logVir!E898="","",名目付加価値!E898)</f>
        <v>194629.58969232501</v>
      </c>
      <c r="F898" s="5">
        <f>IF(logVir!F898="","",名目付加価値!F898)</f>
        <v>198893.72389396199</v>
      </c>
      <c r="G898" s="5">
        <f>IF(logVir!G898="","",名目付加価値!G898)</f>
        <v>207800.13003813199</v>
      </c>
      <c r="I898" s="3">
        <v>29</v>
      </c>
      <c r="J898" s="3">
        <v>27</v>
      </c>
      <c r="K898" s="2">
        <f t="shared" si="94"/>
        <v>6.009660339604133E-2</v>
      </c>
      <c r="L898" s="2">
        <f t="shared" si="95"/>
        <v>5.6119727395290801E-2</v>
      </c>
      <c r="M898" s="2">
        <f t="shared" si="96"/>
        <v>5.8875070413536824E-2</v>
      </c>
      <c r="N898" s="2">
        <f t="shared" si="97"/>
        <v>6.2790175139381468E-2</v>
      </c>
      <c r="O898" s="2">
        <f t="shared" si="100"/>
        <v>6.3422535852305853E-2</v>
      </c>
    </row>
    <row r="899" spans="1:15" x14ac:dyDescent="0.55000000000000004">
      <c r="A899" s="3">
        <v>29</v>
      </c>
      <c r="B899" s="3">
        <v>28</v>
      </c>
      <c r="C899" s="5">
        <f>IF(logVir!C899="","",名目付加価値!C899)</f>
        <v>285531.060003741</v>
      </c>
      <c r="D899" s="5">
        <f>IF(logVir!D899="","",名目付加価値!D899)</f>
        <v>291274.93605426798</v>
      </c>
      <c r="E899" s="5">
        <f>IF(logVir!E899="","",名目付加価値!E899)</f>
        <v>300885.58751150098</v>
      </c>
      <c r="F899" s="5">
        <f>IF(logVir!F899="","",名目付加価値!F899)</f>
        <v>301366.99895470397</v>
      </c>
      <c r="G899" s="5">
        <f>IF(logVir!G899="","",名目付加価値!G899)</f>
        <v>317000.85414256901</v>
      </c>
      <c r="I899" s="3">
        <v>29</v>
      </c>
      <c r="J899" s="3">
        <v>28</v>
      </c>
      <c r="K899" s="2">
        <f t="shared" si="94"/>
        <v>8.7772477080052799E-2</v>
      </c>
      <c r="L899" s="2">
        <f t="shared" si="95"/>
        <v>9.2305123567193351E-2</v>
      </c>
      <c r="M899" s="2">
        <f t="shared" si="96"/>
        <v>9.1017302041081022E-2</v>
      </c>
      <c r="N899" s="2">
        <f t="shared" si="97"/>
        <v>9.5140692602669469E-2</v>
      </c>
      <c r="O899" s="2">
        <f t="shared" si="100"/>
        <v>9.6751614319872323E-2</v>
      </c>
    </row>
    <row r="900" spans="1:15" x14ac:dyDescent="0.55000000000000004">
      <c r="A900" s="3">
        <v>29</v>
      </c>
      <c r="B900" s="3">
        <v>29</v>
      </c>
      <c r="C900" s="5">
        <f>IF(logVir!C900="","",名目付加価値!C900)</f>
        <v>203104.32191227801</v>
      </c>
      <c r="D900" s="5">
        <f>IF(logVir!D900="","",名目付加価値!D900)</f>
        <v>189307.06570909001</v>
      </c>
      <c r="E900" s="5">
        <f>IF(logVir!E900="","",名目付加価値!E900)</f>
        <v>180984.965256122</v>
      </c>
      <c r="F900" s="5">
        <f>IF(logVir!F900="","",名目付加価値!F900)</f>
        <v>181803.772231118</v>
      </c>
      <c r="G900" s="5">
        <f>IF(logVir!G900="","",名目付加価値!G900)</f>
        <v>183689.876699813</v>
      </c>
      <c r="I900" s="3">
        <v>29</v>
      </c>
      <c r="J900" s="3">
        <v>29</v>
      </c>
      <c r="K900" s="2">
        <f t="shared" ref="K900:K963" si="101">IF(C900="","",C900/SUMIF($A$4:$A$1460,$I900,C$4:C$1460))</f>
        <v>6.2434431615501031E-2</v>
      </c>
      <c r="L900" s="2">
        <f t="shared" ref="L900:L963" si="102">IF(D900="","",D900/SUMIF($A$4:$A$1460,$I900,D$4:D$1460))</f>
        <v>5.999147173159014E-2</v>
      </c>
      <c r="M900" s="2">
        <f t="shared" ref="M900:M963" si="103">IF(E900="","",E900/SUMIF($A$4:$A$1460,$I900,E$4:E$1460))</f>
        <v>5.4747598194550814E-2</v>
      </c>
      <c r="N900" s="2">
        <f t="shared" ref="N900:N963" si="104">IF(F900="","",F900/SUMIF($A$4:$A$1460,$I900,F$4:F$1460))</f>
        <v>5.7394926676912941E-2</v>
      </c>
      <c r="O900" s="2">
        <f t="shared" ref="O900" si="105">IF(G900="","",G900/SUMIF($A$4:$A$1460,$I900,G$4:G$1460))</f>
        <v>5.6063861887678826E-2</v>
      </c>
    </row>
    <row r="901" spans="1:15" x14ac:dyDescent="0.55000000000000004">
      <c r="A901" s="3">
        <v>29</v>
      </c>
      <c r="B901" s="3">
        <v>30</v>
      </c>
      <c r="C901" s="5">
        <f>IF(logVir!C901="","",名目付加価値!C901)</f>
        <v>306839.91452467901</v>
      </c>
      <c r="D901" s="5">
        <f>IF(logVir!D901="","",名目付加価値!D901)</f>
        <v>364447.86288312002</v>
      </c>
      <c r="E901" s="5">
        <f>IF(logVir!E901="","",名目付加価値!E901)</f>
        <v>400389.377762413</v>
      </c>
      <c r="F901" s="5">
        <f>IF(logVir!F901="","",名目付加価値!F901)</f>
        <v>402815.55424442497</v>
      </c>
      <c r="G901" s="5">
        <f>IF(logVir!G901="","",名目付加価値!G901)</f>
        <v>415939.22175592999</v>
      </c>
      <c r="I901" s="3">
        <v>29</v>
      </c>
      <c r="J901" s="3">
        <v>30</v>
      </c>
      <c r="K901" s="2">
        <f t="shared" si="101"/>
        <v>9.4322836067326221E-2</v>
      </c>
      <c r="L901" s="2">
        <f t="shared" si="102"/>
        <v>0.11549364827929556</v>
      </c>
      <c r="M901" s="2">
        <f t="shared" si="103"/>
        <v>0.12111700407866519</v>
      </c>
      <c r="N901" s="2">
        <f t="shared" si="104"/>
        <v>0.12716770898894261</v>
      </c>
      <c r="O901" s="2">
        <f t="shared" ref="O901:O932" si="106">IF(G901="","",G901/SUMIF($A$4:$A$1460,$I901,G$4:G$1460))</f>
        <v>0.12694852596749995</v>
      </c>
    </row>
    <row r="902" spans="1:15" x14ac:dyDescent="0.55000000000000004">
      <c r="A902" s="3">
        <v>29</v>
      </c>
      <c r="B902" s="3">
        <v>31</v>
      </c>
      <c r="C902" s="5">
        <f>IF(logVir!C902="","",名目付加価値!C902)</f>
        <v>232077.141672011</v>
      </c>
      <c r="D902" s="5">
        <f>IF(logVir!D902="","",名目付加価値!D902)</f>
        <v>198797.02097483299</v>
      </c>
      <c r="E902" s="5">
        <f>IF(logVir!E902="","",名目付加価値!E902)</f>
        <v>198201.776787927</v>
      </c>
      <c r="F902" s="5">
        <f>IF(logVir!F902="","",名目付加価値!F902)</f>
        <v>180741.42655708099</v>
      </c>
      <c r="G902" s="5">
        <f>IF(logVir!G902="","",名目付加価値!G902)</f>
        <v>190480.378336255</v>
      </c>
      <c r="I902" s="3">
        <v>29</v>
      </c>
      <c r="J902" s="3">
        <v>31</v>
      </c>
      <c r="K902" s="2">
        <f t="shared" si="101"/>
        <v>7.1340699670094973E-2</v>
      </c>
      <c r="L902" s="2">
        <f t="shared" si="102"/>
        <v>6.2998841693859539E-2</v>
      </c>
      <c r="M902" s="2">
        <f t="shared" si="103"/>
        <v>5.9955650026926349E-2</v>
      </c>
      <c r="N902" s="2">
        <f t="shared" si="104"/>
        <v>5.7059547210807159E-2</v>
      </c>
      <c r="O902" s="2">
        <f t="shared" si="106"/>
        <v>5.8136386257193681E-2</v>
      </c>
    </row>
    <row r="903" spans="1:15" x14ac:dyDescent="0.55000000000000004">
      <c r="A903" s="3">
        <v>30</v>
      </c>
      <c r="B903" s="3">
        <v>1</v>
      </c>
      <c r="C903" s="5">
        <f>IF(logVir!C903="","",名目付加価値!C903)</f>
        <v>78641.999472363299</v>
      </c>
      <c r="D903" s="5">
        <f>IF(logVir!D903="","",名目付加価値!D903)</f>
        <v>77065.696177620295</v>
      </c>
      <c r="E903" s="5">
        <f>IF(logVir!E903="","",名目付加価値!E903)</f>
        <v>82969.291853556599</v>
      </c>
      <c r="F903" s="5">
        <f>IF(logVir!F903="","",名目付加価値!F903)</f>
        <v>82876.494292942094</v>
      </c>
      <c r="G903" s="5">
        <f>IF(logVir!G903="","",名目付加価値!G903)</f>
        <v>73922.900364310903</v>
      </c>
      <c r="I903" s="3">
        <v>30</v>
      </c>
      <c r="J903" s="3">
        <v>1</v>
      </c>
      <c r="K903" s="2">
        <f t="shared" si="101"/>
        <v>2.3970981465583692E-2</v>
      </c>
      <c r="L903" s="2">
        <f t="shared" si="102"/>
        <v>2.3258108422917822E-2</v>
      </c>
      <c r="M903" s="2">
        <f t="shared" si="103"/>
        <v>2.4058626749111803E-2</v>
      </c>
      <c r="N903" s="2">
        <f t="shared" si="104"/>
        <v>2.515376794767506E-2</v>
      </c>
      <c r="O903" s="2">
        <f t="shared" si="106"/>
        <v>2.0850697945305766E-2</v>
      </c>
    </row>
    <row r="904" spans="1:15" x14ac:dyDescent="0.55000000000000004">
      <c r="A904" s="3">
        <v>30</v>
      </c>
      <c r="B904" s="3">
        <v>2</v>
      </c>
      <c r="C904" s="5">
        <f>IF(logVir!C904="","",名目付加価値!C904)</f>
        <v>569.15817832695905</v>
      </c>
      <c r="D904" s="5">
        <f>IF(logVir!D904="","",名目付加価値!D904)</f>
        <v>1506.25775420577</v>
      </c>
      <c r="E904" s="5">
        <f>IF(logVir!E904="","",名目付加価値!E904)</f>
        <v>1940.78489563058</v>
      </c>
      <c r="F904" s="5">
        <f>IF(logVir!F904="","",名目付加価値!F904)</f>
        <v>1917.9678751420799</v>
      </c>
      <c r="G904" s="5">
        <f>IF(logVir!G904="","",名目付加価値!G904)</f>
        <v>2019.5811280308901</v>
      </c>
      <c r="I904" s="3">
        <v>30</v>
      </c>
      <c r="J904" s="3">
        <v>2</v>
      </c>
      <c r="K904" s="2">
        <f t="shared" si="101"/>
        <v>1.7348592654304896E-4</v>
      </c>
      <c r="L904" s="2">
        <f t="shared" si="102"/>
        <v>4.5458236151445962E-4</v>
      </c>
      <c r="M904" s="2">
        <f t="shared" si="103"/>
        <v>5.6276989186196706E-4</v>
      </c>
      <c r="N904" s="2">
        <f t="shared" si="104"/>
        <v>5.8212065162760928E-4</v>
      </c>
      <c r="O904" s="2">
        <f t="shared" si="106"/>
        <v>5.6964318051760368E-4</v>
      </c>
    </row>
    <row r="905" spans="1:15" x14ac:dyDescent="0.55000000000000004">
      <c r="A905" s="3">
        <v>30</v>
      </c>
      <c r="B905" s="3">
        <v>3</v>
      </c>
      <c r="C905" s="5">
        <f>IF(logVir!C905="","",名目付加価値!C905)</f>
        <v>54535.765041229497</v>
      </c>
      <c r="D905" s="5">
        <f>IF(logVir!D905="","",名目付加価値!D905)</f>
        <v>78191.040712296293</v>
      </c>
      <c r="E905" s="5">
        <f>IF(logVir!E905="","",名目付加価値!E905)</f>
        <v>71253.3590716209</v>
      </c>
      <c r="F905" s="5">
        <f>IF(logVir!F905="","",名目付加価値!F905)</f>
        <v>78155.158421928398</v>
      </c>
      <c r="G905" s="5">
        <f>IF(logVir!G905="","",名目付加価値!G905)</f>
        <v>76440.137715477395</v>
      </c>
      <c r="I905" s="3">
        <v>30</v>
      </c>
      <c r="J905" s="3">
        <v>3</v>
      </c>
      <c r="K905" s="2">
        <f t="shared" si="101"/>
        <v>1.6623125324708304E-2</v>
      </c>
      <c r="L905" s="2">
        <f t="shared" si="102"/>
        <v>2.3597732749937563E-2</v>
      </c>
      <c r="M905" s="2">
        <f t="shared" si="103"/>
        <v>2.0661354728087663E-2</v>
      </c>
      <c r="N905" s="2">
        <f t="shared" si="104"/>
        <v>2.3720799674635713E-2</v>
      </c>
      <c r="O905" s="2">
        <f t="shared" si="106"/>
        <v>2.1560710071550124E-2</v>
      </c>
    </row>
    <row r="906" spans="1:15" x14ac:dyDescent="0.55000000000000004">
      <c r="A906" s="3">
        <v>30</v>
      </c>
      <c r="B906" s="3">
        <v>4</v>
      </c>
      <c r="C906" s="5">
        <f>IF(logVir!C906="","",名目付加価値!C906)</f>
        <v>23255.341503085601</v>
      </c>
      <c r="D906" s="5">
        <f>IF(logVir!D906="","",名目付加価値!D906)</f>
        <v>25298.800902017399</v>
      </c>
      <c r="E906" s="5">
        <f>IF(logVir!E906="","",名目付加価値!E906)</f>
        <v>24219.3358967612</v>
      </c>
      <c r="F906" s="5">
        <f>IF(logVir!F906="","",名目付加価値!F906)</f>
        <v>19899.310400877901</v>
      </c>
      <c r="G906" s="5">
        <f>IF(logVir!G906="","",名目付加価値!G906)</f>
        <v>19207.789125432901</v>
      </c>
      <c r="I906" s="3">
        <v>30</v>
      </c>
      <c r="J906" s="3">
        <v>4</v>
      </c>
      <c r="K906" s="2">
        <f t="shared" si="101"/>
        <v>7.0884942382751443E-3</v>
      </c>
      <c r="L906" s="2">
        <f t="shared" si="102"/>
        <v>7.6350734961608321E-3</v>
      </c>
      <c r="M906" s="2">
        <f t="shared" si="103"/>
        <v>7.022887015596062E-3</v>
      </c>
      <c r="N906" s="2">
        <f t="shared" si="104"/>
        <v>6.0396212510290337E-3</v>
      </c>
      <c r="O906" s="2">
        <f t="shared" si="106"/>
        <v>5.4177502137738743E-3</v>
      </c>
    </row>
    <row r="907" spans="1:15" x14ac:dyDescent="0.55000000000000004">
      <c r="A907" s="3">
        <v>30</v>
      </c>
      <c r="B907" s="3">
        <v>5</v>
      </c>
      <c r="C907" s="5">
        <f>IF(logVir!C907="","",名目付加価値!C907)</f>
        <v>6000.5072165198999</v>
      </c>
      <c r="D907" s="5">
        <f>IF(logVir!D907="","",名目付加価値!D907)</f>
        <v>13277.389217722501</v>
      </c>
      <c r="E907" s="5">
        <f>IF(logVir!E907="","",名目付加価値!E907)</f>
        <v>13321.1486945379</v>
      </c>
      <c r="F907" s="5">
        <f>IF(logVir!F907="","",名目付加価値!F907)</f>
        <v>10900.649811466799</v>
      </c>
      <c r="G907" s="5">
        <f>IF(logVir!G907="","",名目付加価値!G907)</f>
        <v>16406.961552761099</v>
      </c>
      <c r="I907" s="3">
        <v>30</v>
      </c>
      <c r="J907" s="3">
        <v>5</v>
      </c>
      <c r="K907" s="2">
        <f t="shared" si="101"/>
        <v>1.829023273013905E-3</v>
      </c>
      <c r="L907" s="2">
        <f t="shared" si="102"/>
        <v>4.0070611610039126E-3</v>
      </c>
      <c r="M907" s="2">
        <f t="shared" si="103"/>
        <v>3.8627368891731369E-3</v>
      </c>
      <c r="N907" s="2">
        <f t="shared" si="104"/>
        <v>3.3084461182361388E-3</v>
      </c>
      <c r="O907" s="2">
        <f t="shared" si="106"/>
        <v>4.627748611741791E-3</v>
      </c>
    </row>
    <row r="908" spans="1:15" x14ac:dyDescent="0.55000000000000004">
      <c r="A908" s="3">
        <v>30</v>
      </c>
      <c r="B908" s="3">
        <v>6</v>
      </c>
      <c r="C908" s="5">
        <f>IF(logVir!C908="","",名目付加価値!C908)</f>
        <v>349052.41923395102</v>
      </c>
      <c r="D908" s="5">
        <f>IF(logVir!D908="","",名目付加価値!D908)</f>
        <v>255824.95780279301</v>
      </c>
      <c r="E908" s="5">
        <f>IF(logVir!E908="","",名目付加価値!E908)</f>
        <v>267009.31893751002</v>
      </c>
      <c r="F908" s="5">
        <f>IF(logVir!F908="","",名目付加価値!F908)</f>
        <v>280597.09623919602</v>
      </c>
      <c r="G908" s="5">
        <f>IF(logVir!G908="","",名目付加価値!G908)</f>
        <v>224865.24041291099</v>
      </c>
      <c r="I908" s="3">
        <v>30</v>
      </c>
      <c r="J908" s="3">
        <v>6</v>
      </c>
      <c r="K908" s="2">
        <f t="shared" si="101"/>
        <v>0.10639517214862525</v>
      </c>
      <c r="L908" s="2">
        <f t="shared" si="102"/>
        <v>7.720691437279982E-2</v>
      </c>
      <c r="M908" s="2">
        <f t="shared" si="103"/>
        <v>7.7424760406421794E-2</v>
      </c>
      <c r="N908" s="2">
        <f t="shared" si="104"/>
        <v>8.5163764536710873E-2</v>
      </c>
      <c r="O908" s="2">
        <f t="shared" si="106"/>
        <v>6.3425503912070108E-2</v>
      </c>
    </row>
    <row r="909" spans="1:15" x14ac:dyDescent="0.55000000000000004">
      <c r="A909" s="3">
        <v>30</v>
      </c>
      <c r="B909" s="3">
        <v>7</v>
      </c>
      <c r="C909" s="5">
        <f>IF(logVir!C909="","",名目付加価値!C909)</f>
        <v>9029.5898980840102</v>
      </c>
      <c r="D909" s="5">
        <f>IF(logVir!D909="","",名目付加価値!D909)</f>
        <v>19600.759119808201</v>
      </c>
      <c r="E909" s="5">
        <f>IF(logVir!E909="","",名目付加価値!E909)</f>
        <v>31253.9083302865</v>
      </c>
      <c r="F909" s="5">
        <f>IF(logVir!F909="","",名目付加価値!F909)</f>
        <v>33868.953773431604</v>
      </c>
      <c r="G909" s="5">
        <f>IF(logVir!G909="","",名目付加価値!G909)</f>
        <v>28231.684411298502</v>
      </c>
      <c r="I909" s="3">
        <v>30</v>
      </c>
      <c r="J909" s="3">
        <v>7</v>
      </c>
      <c r="K909" s="2">
        <f t="shared" si="101"/>
        <v>2.7523223410012439E-3</v>
      </c>
      <c r="L909" s="2">
        <f t="shared" si="102"/>
        <v>5.9154280489375497E-3</v>
      </c>
      <c r="M909" s="2">
        <f t="shared" si="103"/>
        <v>9.0627037807733991E-3</v>
      </c>
      <c r="N909" s="2">
        <f t="shared" si="104"/>
        <v>1.0279534759712734E-2</v>
      </c>
      <c r="O909" s="2">
        <f t="shared" si="106"/>
        <v>7.9630306880028191E-3</v>
      </c>
    </row>
    <row r="910" spans="1:15" x14ac:dyDescent="0.55000000000000004">
      <c r="A910" s="3">
        <v>30</v>
      </c>
      <c r="B910" s="3">
        <v>8</v>
      </c>
      <c r="C910" s="5">
        <f>IF(logVir!C910="","",名目付加価値!C910)</f>
        <v>276330.24798345799</v>
      </c>
      <c r="D910" s="5">
        <f>IF(logVir!D910="","",名目付加価値!D910)</f>
        <v>174275.68871963199</v>
      </c>
      <c r="E910" s="5">
        <f>IF(logVir!E910="","",名目付加価値!E910)</f>
        <v>207789.02726301199</v>
      </c>
      <c r="F910" s="5">
        <f>IF(logVir!F910="","",名目付加価値!F910)</f>
        <v>174294.64869070501</v>
      </c>
      <c r="G910" s="5">
        <f>IF(logVir!G910="","",名目付加価値!G910)</f>
        <v>279243.189845538</v>
      </c>
      <c r="I910" s="3">
        <v>30</v>
      </c>
      <c r="J910" s="3">
        <v>8</v>
      </c>
      <c r="K910" s="2">
        <f t="shared" si="101"/>
        <v>8.4228622075147239E-2</v>
      </c>
      <c r="L910" s="2">
        <f t="shared" si="102"/>
        <v>5.2595682187543159E-2</v>
      </c>
      <c r="M910" s="2">
        <f t="shared" si="103"/>
        <v>6.0252637304720198E-2</v>
      </c>
      <c r="N910" s="2">
        <f t="shared" si="104"/>
        <v>5.2900007234752258E-2</v>
      </c>
      <c r="O910" s="2">
        <f t="shared" si="106"/>
        <v>7.8763351763237635E-2</v>
      </c>
    </row>
    <row r="911" spans="1:15" x14ac:dyDescent="0.55000000000000004">
      <c r="A911" s="3">
        <v>30</v>
      </c>
      <c r="B911" s="3">
        <v>9</v>
      </c>
      <c r="C911" s="5">
        <f>IF(logVir!C911="","",名目付加価値!C911)</f>
        <v>34353.958804921902</v>
      </c>
      <c r="D911" s="5">
        <f>IF(logVir!D911="","",名目付加価値!D911)</f>
        <v>28395.286374325598</v>
      </c>
      <c r="E911" s="5">
        <f>IF(logVir!E911="","",名目付加価値!E911)</f>
        <v>39690.890600464001</v>
      </c>
      <c r="F911" s="5">
        <f>IF(logVir!F911="","",名目付加価値!F911)</f>
        <v>31704.566346429699</v>
      </c>
      <c r="G911" s="5">
        <f>IF(logVir!G911="","",名目付加価値!G911)</f>
        <v>42517.821662313603</v>
      </c>
      <c r="I911" s="3">
        <v>30</v>
      </c>
      <c r="J911" s="3">
        <v>9</v>
      </c>
      <c r="K911" s="2">
        <f t="shared" si="101"/>
        <v>1.0471479811135852E-2</v>
      </c>
      <c r="L911" s="2">
        <f t="shared" si="102"/>
        <v>8.5695800070596188E-3</v>
      </c>
      <c r="M911" s="2">
        <f t="shared" si="103"/>
        <v>1.1509177684459892E-2</v>
      </c>
      <c r="N911" s="2">
        <f t="shared" si="104"/>
        <v>9.6226235383568386E-3</v>
      </c>
      <c r="O911" s="2">
        <f t="shared" si="106"/>
        <v>1.1992579463254983E-2</v>
      </c>
    </row>
    <row r="912" spans="1:15" x14ac:dyDescent="0.55000000000000004">
      <c r="A912" s="3">
        <v>30</v>
      </c>
      <c r="B912" s="3">
        <v>10</v>
      </c>
      <c r="C912" s="5">
        <f>IF(logVir!C912="","",名目付加価値!C912)</f>
        <v>217822.32359035601</v>
      </c>
      <c r="D912" s="5">
        <f>IF(logVir!D912="","",名目付加価値!D912)</f>
        <v>233464.96164585699</v>
      </c>
      <c r="E912" s="5">
        <f>IF(logVir!E912="","",名目付加価値!E912)</f>
        <v>317577.94314279198</v>
      </c>
      <c r="F912" s="5">
        <f>IF(logVir!F912="","",名目付加価値!F912)</f>
        <v>253948.407603359</v>
      </c>
      <c r="G912" s="5">
        <f>IF(logVir!G912="","",名目付加価値!G912)</f>
        <v>289512.91057699203</v>
      </c>
      <c r="I912" s="3">
        <v>30</v>
      </c>
      <c r="J912" s="3">
        <v>10</v>
      </c>
      <c r="K912" s="2">
        <f t="shared" si="101"/>
        <v>6.6394737120204189E-2</v>
      </c>
      <c r="L912" s="2">
        <f t="shared" si="102"/>
        <v>7.0458759996104972E-2</v>
      </c>
      <c r="M912" s="2">
        <f t="shared" si="103"/>
        <v>9.2088157282441144E-2</v>
      </c>
      <c r="N912" s="2">
        <f t="shared" si="104"/>
        <v>7.7075645754968738E-2</v>
      </c>
      <c r="O912" s="2">
        <f t="shared" si="106"/>
        <v>8.1660029841328474E-2</v>
      </c>
    </row>
    <row r="913" spans="1:15" x14ac:dyDescent="0.55000000000000004">
      <c r="A913" s="3">
        <v>30</v>
      </c>
      <c r="B913" s="3">
        <v>11</v>
      </c>
      <c r="C913" s="5">
        <f>IF(logVir!C913="","",名目付加価値!C913)</f>
        <v>6177.9424174803598</v>
      </c>
      <c r="D913" s="5">
        <f>IF(logVir!D913="","",名目付加価値!D913)</f>
        <v>8185.49323478513</v>
      </c>
      <c r="E913" s="5">
        <f>IF(logVir!E913="","",名目付加価値!E913)</f>
        <v>7573.6855952504202</v>
      </c>
      <c r="F913" s="5">
        <f>IF(logVir!F913="","",名目付加価値!F913)</f>
        <v>8018.5512507018202</v>
      </c>
      <c r="G913" s="5">
        <f>IF(logVir!G913="","",名目付加価値!G913)</f>
        <v>8597.0705025737207</v>
      </c>
      <c r="I913" s="3">
        <v>30</v>
      </c>
      <c r="J913" s="3">
        <v>11</v>
      </c>
      <c r="K913" s="2">
        <f t="shared" si="101"/>
        <v>1.8831075529419606E-3</v>
      </c>
      <c r="L913" s="2">
        <f t="shared" si="102"/>
        <v>2.4703480094555811E-3</v>
      </c>
      <c r="M913" s="2">
        <f t="shared" si="103"/>
        <v>2.1961435463721353E-3</v>
      </c>
      <c r="N913" s="2">
        <f t="shared" si="104"/>
        <v>2.4337030560650785E-3</v>
      </c>
      <c r="O913" s="2">
        <f t="shared" si="106"/>
        <v>2.424890248897821E-3</v>
      </c>
    </row>
    <row r="914" spans="1:15" x14ac:dyDescent="0.55000000000000004">
      <c r="A914" s="3">
        <v>30</v>
      </c>
      <c r="B914" s="3">
        <v>12</v>
      </c>
      <c r="C914" s="5">
        <f>IF(logVir!C914="","",名目付加価値!C914)</f>
        <v>17915.083087400799</v>
      </c>
      <c r="D914" s="5">
        <f>IF(logVir!D914="","",名目付加価値!D914)</f>
        <v>8962.0995886522196</v>
      </c>
      <c r="E914" s="5">
        <f>IF(logVir!E914="","",名目付加価値!E914)</f>
        <v>8875.43514859692</v>
      </c>
      <c r="F914" s="5">
        <f>IF(logVir!F914="","",名目付加価値!F914)</f>
        <v>8768.0785559081905</v>
      </c>
      <c r="G914" s="5">
        <f>IF(logVir!G914="","",名目付加価値!G914)</f>
        <v>7789.1756220244497</v>
      </c>
      <c r="I914" s="3">
        <v>30</v>
      </c>
      <c r="J914" s="3">
        <v>12</v>
      </c>
      <c r="K914" s="2">
        <f t="shared" si="101"/>
        <v>5.4607223560407155E-3</v>
      </c>
      <c r="L914" s="2">
        <f t="shared" si="102"/>
        <v>2.7047245956157528E-3</v>
      </c>
      <c r="M914" s="2">
        <f t="shared" si="103"/>
        <v>2.5736121968225243E-3</v>
      </c>
      <c r="N914" s="2">
        <f t="shared" si="104"/>
        <v>2.6611913935780814E-3</v>
      </c>
      <c r="O914" s="2">
        <f t="shared" si="106"/>
        <v>2.1970153678680668E-3</v>
      </c>
    </row>
    <row r="915" spans="1:15" x14ac:dyDescent="0.55000000000000004">
      <c r="A915" s="3">
        <v>30</v>
      </c>
      <c r="B915" s="3">
        <v>13</v>
      </c>
      <c r="C915" s="5">
        <f>IF(logVir!C915="","",名目付加価値!C915)</f>
        <v>4207.72808518289</v>
      </c>
      <c r="D915" s="5">
        <f>IF(logVir!D915="","",名目付加価値!D915)</f>
        <v>2638.7469678903799</v>
      </c>
      <c r="E915" s="5">
        <f>IF(logVir!E915="","",名目付加価値!E915)</f>
        <v>3090.4084665989499</v>
      </c>
      <c r="F915" s="5">
        <f>IF(logVir!F915="","",名目付加価値!F915)</f>
        <v>2852.7924727602999</v>
      </c>
      <c r="G915" s="5">
        <f>IF(logVir!G915="","",名目付加価値!G915)</f>
        <v>2667.0548536301699</v>
      </c>
      <c r="I915" s="3">
        <v>30</v>
      </c>
      <c r="J915" s="3">
        <v>13</v>
      </c>
      <c r="K915" s="2">
        <f t="shared" si="101"/>
        <v>1.2825636761382301E-3</v>
      </c>
      <c r="L915" s="2">
        <f t="shared" si="102"/>
        <v>7.9636292311419446E-4</v>
      </c>
      <c r="M915" s="2">
        <f t="shared" si="103"/>
        <v>8.9612653234923231E-4</v>
      </c>
      <c r="N915" s="2">
        <f t="shared" si="104"/>
        <v>8.6584839857056783E-4</v>
      </c>
      <c r="O915" s="2">
        <f t="shared" si="106"/>
        <v>7.522696604508795E-4</v>
      </c>
    </row>
    <row r="916" spans="1:15" x14ac:dyDescent="0.55000000000000004">
      <c r="A916" s="3">
        <v>30</v>
      </c>
      <c r="B916" s="3">
        <v>14</v>
      </c>
      <c r="C916" s="5">
        <f>IF(logVir!C916="","",名目付加価値!C916)</f>
        <v>7969.2777184516699</v>
      </c>
      <c r="D916" s="5">
        <f>IF(logVir!D916="","",名目付加価値!D916)</f>
        <v>8923.2443273517492</v>
      </c>
      <c r="E916" s="5">
        <f>IF(logVir!E916="","",名目付加価値!E916)</f>
        <v>9034.8329806975598</v>
      </c>
      <c r="F916" s="5">
        <f>IF(logVir!F916="","",名目付加価値!F916)</f>
        <v>8427.4058553964405</v>
      </c>
      <c r="G916" s="5">
        <f>IF(logVir!G916="","",名目付加価値!G916)</f>
        <v>9573.0642912244693</v>
      </c>
      <c r="I916" s="3">
        <v>30</v>
      </c>
      <c r="J916" s="3">
        <v>14</v>
      </c>
      <c r="K916" s="2">
        <f t="shared" si="101"/>
        <v>2.4291270537981063E-3</v>
      </c>
      <c r="L916" s="2">
        <f t="shared" si="102"/>
        <v>2.6929982384302641E-3</v>
      </c>
      <c r="M916" s="2">
        <f t="shared" si="103"/>
        <v>2.6198328269069122E-3</v>
      </c>
      <c r="N916" s="2">
        <f t="shared" si="104"/>
        <v>2.5577941380849744E-3</v>
      </c>
      <c r="O916" s="2">
        <f t="shared" si="106"/>
        <v>2.7001791185628453E-3</v>
      </c>
    </row>
    <row r="917" spans="1:15" x14ac:dyDescent="0.55000000000000004">
      <c r="A917" s="3">
        <v>30</v>
      </c>
      <c r="B917" s="3">
        <v>15</v>
      </c>
      <c r="C917" s="5">
        <f>IF(logVir!C917="","",名目付加価値!C917)</f>
        <v>6765.2699592363597</v>
      </c>
      <c r="D917" s="5">
        <f>IF(logVir!D917="","",名目付加価値!D917)</f>
        <v>6797.4268554234404</v>
      </c>
      <c r="E917" s="5">
        <f>IF(logVir!E917="","",名目付加価値!E917)</f>
        <v>8226.2880753360005</v>
      </c>
      <c r="F917" s="5">
        <f>IF(logVir!F917="","",名目付加価値!F917)</f>
        <v>6739.5711147378097</v>
      </c>
      <c r="G917" s="5">
        <f>IF(logVir!G917="","",名目付加価値!G917)</f>
        <v>4786.39335344763</v>
      </c>
      <c r="I917" s="3">
        <v>30</v>
      </c>
      <c r="J917" s="3">
        <v>15</v>
      </c>
      <c r="K917" s="2">
        <f t="shared" si="101"/>
        <v>2.0621317093993197E-3</v>
      </c>
      <c r="L917" s="2">
        <f t="shared" si="102"/>
        <v>2.051435316121912E-3</v>
      </c>
      <c r="M917" s="2">
        <f t="shared" si="103"/>
        <v>2.3853788541970582E-3</v>
      </c>
      <c r="N917" s="2">
        <f t="shared" si="104"/>
        <v>2.0455209807469584E-3</v>
      </c>
      <c r="O917" s="2">
        <f t="shared" si="106"/>
        <v>1.3500504115547089E-3</v>
      </c>
    </row>
    <row r="918" spans="1:15" x14ac:dyDescent="0.55000000000000004">
      <c r="A918" s="3">
        <v>30</v>
      </c>
      <c r="B918" s="3">
        <v>16</v>
      </c>
      <c r="C918" s="5">
        <f>IF(logVir!C918="","",名目付加価値!C918)</f>
        <v>59972.182684744301</v>
      </c>
      <c r="D918" s="5">
        <f>IF(logVir!D918="","",名目付加価値!D918)</f>
        <v>58142.851802088298</v>
      </c>
      <c r="E918" s="5">
        <f>IF(logVir!E918="","",名目付加価値!E918)</f>
        <v>56113.1980823091</v>
      </c>
      <c r="F918" s="5">
        <f>IF(logVir!F918="","",名目付加価値!F918)</f>
        <v>51082.910723781897</v>
      </c>
      <c r="G918" s="5">
        <f>IF(logVir!G918="","",名目付加価値!G918)</f>
        <v>51408.646820592301</v>
      </c>
      <c r="I918" s="3">
        <v>30</v>
      </c>
      <c r="J918" s="3">
        <v>16</v>
      </c>
      <c r="K918" s="2">
        <f t="shared" si="101"/>
        <v>1.8280207640089436E-2</v>
      </c>
      <c r="L918" s="2">
        <f t="shared" si="102"/>
        <v>1.7547272240477276E-2</v>
      </c>
      <c r="M918" s="2">
        <f t="shared" si="103"/>
        <v>1.627115837922366E-2</v>
      </c>
      <c r="N918" s="2">
        <f t="shared" si="104"/>
        <v>1.5504126874575563E-2</v>
      </c>
      <c r="O918" s="2">
        <f t="shared" si="106"/>
        <v>1.4500326168892817E-2</v>
      </c>
    </row>
    <row r="919" spans="1:15" x14ac:dyDescent="0.55000000000000004">
      <c r="A919" s="3">
        <v>30</v>
      </c>
      <c r="B919" s="3">
        <v>17</v>
      </c>
      <c r="C919" s="5">
        <f>IF(logVir!C919="","",名目付加価値!C919)</f>
        <v>109846.703641356</v>
      </c>
      <c r="D919" s="5">
        <f>IF(logVir!D919="","",名目付加価値!D919)</f>
        <v>116015.529659395</v>
      </c>
      <c r="E919" s="5">
        <f>IF(logVir!E919="","",名目付加価値!E919)</f>
        <v>114202.18679901899</v>
      </c>
      <c r="F919" s="5">
        <f>IF(logVir!F919="","",名目付加価値!F919)</f>
        <v>116970.566321201</v>
      </c>
      <c r="G919" s="5">
        <f>IF(logVir!G919="","",名目付加価値!G919)</f>
        <v>97006.315297283101</v>
      </c>
      <c r="I919" s="3">
        <v>30</v>
      </c>
      <c r="J919" s="3">
        <v>17</v>
      </c>
      <c r="K919" s="2">
        <f t="shared" si="101"/>
        <v>3.34825324217215E-2</v>
      </c>
      <c r="L919" s="2">
        <f t="shared" si="102"/>
        <v>3.5013007101647751E-2</v>
      </c>
      <c r="M919" s="2">
        <f t="shared" si="103"/>
        <v>3.3115237273320941E-2</v>
      </c>
      <c r="N919" s="2">
        <f t="shared" si="104"/>
        <v>3.5501628140202267E-2</v>
      </c>
      <c r="O919" s="2">
        <f t="shared" si="106"/>
        <v>2.7361607419116567E-2</v>
      </c>
    </row>
    <row r="920" spans="1:15" x14ac:dyDescent="0.55000000000000004">
      <c r="A920" s="3">
        <v>30</v>
      </c>
      <c r="B920" s="3">
        <v>18</v>
      </c>
      <c r="C920" s="5">
        <f>IF(logVir!C920="","",名目付加価値!C920)</f>
        <v>199538.63093224901</v>
      </c>
      <c r="D920" s="5">
        <f>IF(logVir!D920="","",名目付加価値!D920)</f>
        <v>302108.96306092298</v>
      </c>
      <c r="E920" s="5">
        <f>IF(logVir!E920="","",名目付加価値!E920)</f>
        <v>276324.44568851101</v>
      </c>
      <c r="F920" s="5">
        <f>IF(logVir!F920="","",名目付加価値!F920)</f>
        <v>281434.40662336501</v>
      </c>
      <c r="G920" s="5">
        <f>IF(logVir!G920="","",名目付加価値!G920)</f>
        <v>350538.05835380498</v>
      </c>
      <c r="I920" s="3">
        <v>30</v>
      </c>
      <c r="J920" s="3">
        <v>18</v>
      </c>
      <c r="K920" s="2">
        <f t="shared" si="101"/>
        <v>6.0821658348422285E-2</v>
      </c>
      <c r="L920" s="2">
        <f t="shared" si="102"/>
        <v>9.1175235765231386E-2</v>
      </c>
      <c r="M920" s="2">
        <f t="shared" si="103"/>
        <v>8.0125870089490556E-2</v>
      </c>
      <c r="N920" s="2">
        <f t="shared" si="104"/>
        <v>8.5417895835135732E-2</v>
      </c>
      <c r="O920" s="2">
        <f t="shared" si="106"/>
        <v>9.8872786877256175E-2</v>
      </c>
    </row>
    <row r="921" spans="1:15" x14ac:dyDescent="0.55000000000000004">
      <c r="A921" s="3">
        <v>30</v>
      </c>
      <c r="B921" s="3">
        <v>19</v>
      </c>
      <c r="C921" s="5">
        <f>IF(logVir!C921="","",名目付加価値!C921)</f>
        <v>106427.39265311199</v>
      </c>
      <c r="D921" s="5">
        <f>IF(logVir!D921="","",名目付加価値!D921)</f>
        <v>104307.28682410601</v>
      </c>
      <c r="E921" s="5">
        <f>IF(logVir!E921="","",名目付加価値!E921)</f>
        <v>95030.830237443894</v>
      </c>
      <c r="F921" s="5">
        <f>IF(logVir!F921="","",名目付加価値!F921)</f>
        <v>96678.0776413235</v>
      </c>
      <c r="G921" s="5">
        <f>IF(logVir!G921="","",名目付加価値!G921)</f>
        <v>129300.85509598799</v>
      </c>
      <c r="I921" s="3">
        <v>30</v>
      </c>
      <c r="J921" s="3">
        <v>19</v>
      </c>
      <c r="K921" s="2">
        <f t="shared" si="101"/>
        <v>3.2440287299850358E-2</v>
      </c>
      <c r="L921" s="2">
        <f t="shared" si="102"/>
        <v>3.1479507830099208E-2</v>
      </c>
      <c r="M921" s="2">
        <f t="shared" si="103"/>
        <v>2.7556114114801432E-2</v>
      </c>
      <c r="N921" s="2">
        <f t="shared" si="104"/>
        <v>2.9342673714231441E-2</v>
      </c>
      <c r="O921" s="2">
        <f t="shared" si="106"/>
        <v>3.6470607354277977E-2</v>
      </c>
    </row>
    <row r="922" spans="1:15" x14ac:dyDescent="0.55000000000000004">
      <c r="A922" s="3">
        <v>30</v>
      </c>
      <c r="B922" s="3">
        <v>20</v>
      </c>
      <c r="C922" s="5">
        <f>IF(logVir!C922="","",名目付加価値!C922)</f>
        <v>186884.629831403</v>
      </c>
      <c r="D922" s="5">
        <f>IF(logVir!D922="","",名目付加価値!D922)</f>
        <v>234635.213744048</v>
      </c>
      <c r="E922" s="5">
        <f>IF(logVir!E922="","",名目付加価値!E922)</f>
        <v>225134.60011673</v>
      </c>
      <c r="F922" s="5">
        <f>IF(logVir!F922="","",名目付加価値!F922)</f>
        <v>211439.39764533099</v>
      </c>
      <c r="G922" s="5">
        <f>IF(logVir!G922="","",名目付加価値!G922)</f>
        <v>233447.460447511</v>
      </c>
      <c r="I922" s="3">
        <v>30</v>
      </c>
      <c r="J922" s="3">
        <v>20</v>
      </c>
      <c r="K922" s="2">
        <f t="shared" si="101"/>
        <v>5.6964573992874426E-2</v>
      </c>
      <c r="L922" s="2">
        <f t="shared" si="102"/>
        <v>7.0811937240090952E-2</v>
      </c>
      <c r="M922" s="2">
        <f t="shared" si="103"/>
        <v>6.5282337495167694E-2</v>
      </c>
      <c r="N922" s="2">
        <f t="shared" si="104"/>
        <v>6.4173775552904641E-2</v>
      </c>
      <c r="O922" s="2">
        <f t="shared" si="106"/>
        <v>6.58462054370334E-2</v>
      </c>
    </row>
    <row r="923" spans="1:15" x14ac:dyDescent="0.55000000000000004">
      <c r="A923" s="3">
        <v>30</v>
      </c>
      <c r="B923" s="3">
        <v>21</v>
      </c>
      <c r="C923" s="5">
        <f>IF(logVir!C923="","",名目付加価値!C923)</f>
        <v>146190.58811193399</v>
      </c>
      <c r="D923" s="5">
        <f>IF(logVir!D923="","",名目付加価値!D923)</f>
        <v>172782.631376162</v>
      </c>
      <c r="E923" s="5">
        <f>IF(logVir!E923="","",名目付加価値!E923)</f>
        <v>181726.51150822901</v>
      </c>
      <c r="F923" s="5">
        <f>IF(logVir!F923="","",名目付加価値!F923)</f>
        <v>142307.99866786</v>
      </c>
      <c r="G923" s="5">
        <f>IF(logVir!G923="","",名目付加価値!G923)</f>
        <v>155916.55491717299</v>
      </c>
      <c r="I923" s="3">
        <v>30</v>
      </c>
      <c r="J923" s="3">
        <v>21</v>
      </c>
      <c r="K923" s="2">
        <f t="shared" si="101"/>
        <v>4.4560564349657161E-2</v>
      </c>
      <c r="L923" s="2">
        <f t="shared" si="102"/>
        <v>5.2145083655402179E-2</v>
      </c>
      <c r="M923" s="2">
        <f t="shared" si="103"/>
        <v>5.2695282954945896E-2</v>
      </c>
      <c r="N923" s="2">
        <f t="shared" si="104"/>
        <v>4.3191768741287669E-2</v>
      </c>
      <c r="O923" s="2">
        <f t="shared" si="106"/>
        <v>4.3977833326737027E-2</v>
      </c>
    </row>
    <row r="924" spans="1:15" x14ac:dyDescent="0.55000000000000004">
      <c r="A924" s="3">
        <v>30</v>
      </c>
      <c r="B924" s="3">
        <v>22</v>
      </c>
      <c r="C924" s="5">
        <f>IF(logVir!C924="","",名目付加価値!C924)</f>
        <v>98390.002907836402</v>
      </c>
      <c r="D924" s="5">
        <f>IF(logVir!D924="","",名目付加価値!D924)</f>
        <v>90610.600682756296</v>
      </c>
      <c r="E924" s="5">
        <f>IF(logVir!E924="","",名目付加価値!E924)</f>
        <v>95868.623727563696</v>
      </c>
      <c r="F924" s="5">
        <f>IF(logVir!F924="","",名目付加価値!F924)</f>
        <v>61898.6640743147</v>
      </c>
      <c r="G924" s="5">
        <f>IF(logVir!G924="","",名目付加価値!G924)</f>
        <v>65608.343812916195</v>
      </c>
      <c r="I924" s="3">
        <v>30</v>
      </c>
      <c r="J924" s="3">
        <v>22</v>
      </c>
      <c r="K924" s="2">
        <f t="shared" si="101"/>
        <v>2.999039892076126E-2</v>
      </c>
      <c r="L924" s="2">
        <f t="shared" si="102"/>
        <v>2.7345904591428976E-2</v>
      </c>
      <c r="M924" s="2">
        <f t="shared" si="103"/>
        <v>2.7799049307103717E-2</v>
      </c>
      <c r="N924" s="2">
        <f t="shared" si="104"/>
        <v>1.8786806146661519E-2</v>
      </c>
      <c r="O924" s="2">
        <f t="shared" si="106"/>
        <v>1.8505493599319467E-2</v>
      </c>
    </row>
    <row r="925" spans="1:15" x14ac:dyDescent="0.55000000000000004">
      <c r="A925" s="3">
        <v>30</v>
      </c>
      <c r="B925" s="3">
        <v>23</v>
      </c>
      <c r="C925" s="5">
        <f>IF(logVir!C925="","",名目付加価値!C925)</f>
        <v>65577.789527207802</v>
      </c>
      <c r="D925" s="5">
        <f>IF(logVir!D925="","",名目付加価値!D925)</f>
        <v>60352.350687777398</v>
      </c>
      <c r="E925" s="5">
        <f>IF(logVir!E925="","",名目付加価値!E925)</f>
        <v>57727.045339264499</v>
      </c>
      <c r="F925" s="5">
        <f>IF(logVir!F925="","",名目付加価値!F925)</f>
        <v>62925.8564371666</v>
      </c>
      <c r="G925" s="5">
        <f>IF(logVir!G925="","",名目付加価値!G925)</f>
        <v>58569.793167689102</v>
      </c>
      <c r="I925" s="3">
        <v>30</v>
      </c>
      <c r="J925" s="3">
        <v>23</v>
      </c>
      <c r="K925" s="2">
        <f t="shared" si="101"/>
        <v>1.9988860759613224E-2</v>
      </c>
      <c r="L925" s="2">
        <f t="shared" si="102"/>
        <v>1.821408986741771E-2</v>
      </c>
      <c r="M925" s="2">
        <f t="shared" si="103"/>
        <v>1.6739126080499198E-2</v>
      </c>
      <c r="N925" s="2">
        <f t="shared" si="104"/>
        <v>1.9098568348395979E-2</v>
      </c>
      <c r="O925" s="2">
        <f t="shared" si="106"/>
        <v>1.652019955981205E-2</v>
      </c>
    </row>
    <row r="926" spans="1:15" x14ac:dyDescent="0.55000000000000004">
      <c r="A926" s="3">
        <v>30</v>
      </c>
      <c r="B926" s="3">
        <v>24</v>
      </c>
      <c r="C926" s="5">
        <f>IF(logVir!C926="","",名目付加価値!C926)</f>
        <v>18057.934040472501</v>
      </c>
      <c r="D926" s="5">
        <f>IF(logVir!D926="","",名目付加価値!D926)</f>
        <v>14969.2521335497</v>
      </c>
      <c r="E926" s="5">
        <f>IF(logVir!E926="","",名目付加価値!E926)</f>
        <v>13732.9829167428</v>
      </c>
      <c r="F926" s="5">
        <f>IF(logVir!F926="","",名目付加価値!F926)</f>
        <v>14729.1532554802</v>
      </c>
      <c r="G926" s="5">
        <f>IF(logVir!G926="","",名目付加価値!G926)</f>
        <v>15169.0926674857</v>
      </c>
      <c r="I926" s="3">
        <v>30</v>
      </c>
      <c r="J926" s="3">
        <v>24</v>
      </c>
      <c r="K926" s="2">
        <f t="shared" si="101"/>
        <v>5.504264961409315E-3</v>
      </c>
      <c r="L926" s="2">
        <f t="shared" si="102"/>
        <v>4.5176583927778327E-3</v>
      </c>
      <c r="M926" s="2">
        <f t="shared" si="103"/>
        <v>3.9821565637682471E-3</v>
      </c>
      <c r="N926" s="2">
        <f t="shared" si="104"/>
        <v>4.4704316491056446E-3</v>
      </c>
      <c r="O926" s="2">
        <f t="shared" si="106"/>
        <v>4.2785952357842832E-3</v>
      </c>
    </row>
    <row r="927" spans="1:15" x14ac:dyDescent="0.55000000000000004">
      <c r="A927" s="3">
        <v>30</v>
      </c>
      <c r="B927" s="3">
        <v>25</v>
      </c>
      <c r="C927" s="5">
        <f>IF(logVir!C927="","",名目付加価値!C927)</f>
        <v>124624.32939642201</v>
      </c>
      <c r="D927" s="5">
        <f>IF(logVir!D927="","",名目付加価値!D927)</f>
        <v>116366.240362326</v>
      </c>
      <c r="E927" s="5">
        <f>IF(logVir!E927="","",名目付加価値!E927)</f>
        <v>106485.62402388699</v>
      </c>
      <c r="F927" s="5">
        <f>IF(logVir!F927="","",名目付加価値!F927)</f>
        <v>115745.382006521</v>
      </c>
      <c r="G927" s="5">
        <f>IF(logVir!G927="","",名目付加価値!G927)</f>
        <v>129103.12068002801</v>
      </c>
      <c r="I927" s="3">
        <v>30</v>
      </c>
      <c r="J927" s="3">
        <v>25</v>
      </c>
      <c r="K927" s="2">
        <f t="shared" si="101"/>
        <v>3.7986921875915194E-2</v>
      </c>
      <c r="L927" s="2">
        <f t="shared" si="102"/>
        <v>3.5118850141526957E-2</v>
      </c>
      <c r="M927" s="2">
        <f t="shared" si="103"/>
        <v>3.0877663594607752E-2</v>
      </c>
      <c r="N927" s="2">
        <f t="shared" si="104"/>
        <v>3.5129773584727707E-2</v>
      </c>
      <c r="O927" s="2">
        <f t="shared" si="106"/>
        <v>3.6414834372424529E-2</v>
      </c>
    </row>
    <row r="928" spans="1:15" x14ac:dyDescent="0.55000000000000004">
      <c r="A928" s="3">
        <v>30</v>
      </c>
      <c r="B928" s="3">
        <v>26</v>
      </c>
      <c r="C928" s="5">
        <f>IF(logVir!C928="","",名目付加価値!C928)</f>
        <v>91382.805925593493</v>
      </c>
      <c r="D928" s="5">
        <f>IF(logVir!D928="","",名目付加価値!D928)</f>
        <v>102316.70226625699</v>
      </c>
      <c r="E928" s="5">
        <f>IF(logVir!E928="","",名目付加価値!E928)</f>
        <v>114206.13594718299</v>
      </c>
      <c r="F928" s="5">
        <f>IF(logVir!F928="","",名目付加価値!F928)</f>
        <v>110481.17066409699</v>
      </c>
      <c r="G928" s="5">
        <f>IF(logVir!G928="","",名目付加価値!G928)</f>
        <v>110991.100882226</v>
      </c>
      <c r="I928" s="3">
        <v>30</v>
      </c>
      <c r="J928" s="3">
        <v>26</v>
      </c>
      <c r="K928" s="2">
        <f t="shared" si="101"/>
        <v>2.7854525085990983E-2</v>
      </c>
      <c r="L928" s="2">
        <f t="shared" si="102"/>
        <v>3.087875764204235E-2</v>
      </c>
      <c r="M928" s="2">
        <f t="shared" si="103"/>
        <v>3.311638240882267E-2</v>
      </c>
      <c r="N928" s="2">
        <f t="shared" si="104"/>
        <v>3.3532037680662936E-2</v>
      </c>
      <c r="O928" s="2">
        <f t="shared" si="106"/>
        <v>3.1306156924404756E-2</v>
      </c>
    </row>
    <row r="929" spans="1:15" x14ac:dyDescent="0.55000000000000004">
      <c r="A929" s="3">
        <v>30</v>
      </c>
      <c r="B929" s="3">
        <v>27</v>
      </c>
      <c r="C929" s="5">
        <f>IF(logVir!C929="","",名目付加価値!C929)</f>
        <v>158203.17179265499</v>
      </c>
      <c r="D929" s="5">
        <f>IF(logVir!D929="","",名目付加価値!D929)</f>
        <v>159086.75761702101</v>
      </c>
      <c r="E929" s="5">
        <f>IF(logVir!E929="","",名目付加価値!E929)</f>
        <v>173520.065930065</v>
      </c>
      <c r="F929" s="5">
        <f>IF(logVir!F929="","",名目付加価値!F929)</f>
        <v>186668.571905616</v>
      </c>
      <c r="G929" s="5">
        <f>IF(logVir!G929="","",名目付加価値!G929)</f>
        <v>199795.811078828</v>
      </c>
      <c r="I929" s="3">
        <v>30</v>
      </c>
      <c r="J929" s="3">
        <v>27</v>
      </c>
      <c r="K929" s="2">
        <f t="shared" si="101"/>
        <v>4.8222137334783644E-2</v>
      </c>
      <c r="L929" s="2">
        <f t="shared" si="102"/>
        <v>4.8011725590323157E-2</v>
      </c>
      <c r="M929" s="2">
        <f t="shared" si="103"/>
        <v>5.0315657834721569E-2</v>
      </c>
      <c r="N929" s="2">
        <f t="shared" si="104"/>
        <v>5.6655605197789255E-2</v>
      </c>
      <c r="O929" s="2">
        <f t="shared" si="106"/>
        <v>5.6354419090856672E-2</v>
      </c>
    </row>
    <row r="930" spans="1:15" x14ac:dyDescent="0.55000000000000004">
      <c r="A930" s="3">
        <v>30</v>
      </c>
      <c r="B930" s="3">
        <v>28</v>
      </c>
      <c r="C930" s="5">
        <f>IF(logVir!C930="","",名目付加価値!C930)</f>
        <v>207536.476179252</v>
      </c>
      <c r="D930" s="5">
        <f>IF(logVir!D930="","",名目付加価値!D930)</f>
        <v>216798.90376151999</v>
      </c>
      <c r="E930" s="5">
        <f>IF(logVir!E930="","",名目付加価値!E930)</f>
        <v>223654.208511573</v>
      </c>
      <c r="F930" s="5">
        <f>IF(logVir!F930="","",名目付加価値!F930)</f>
        <v>219797.107607388</v>
      </c>
      <c r="G930" s="5">
        <f>IF(logVir!G930="","",名目付加価値!G930)</f>
        <v>226606.644803009</v>
      </c>
      <c r="I930" s="3">
        <v>30</v>
      </c>
      <c r="J930" s="3">
        <v>28</v>
      </c>
      <c r="K930" s="2">
        <f t="shared" si="101"/>
        <v>6.3259493111866835E-2</v>
      </c>
      <c r="L930" s="2">
        <f t="shared" si="102"/>
        <v>6.5429012644401957E-2</v>
      </c>
      <c r="M930" s="2">
        <f t="shared" si="103"/>
        <v>6.4853067963328681E-2</v>
      </c>
      <c r="N930" s="2">
        <f t="shared" si="104"/>
        <v>6.6710416355017552E-2</v>
      </c>
      <c r="O930" s="2">
        <f t="shared" si="106"/>
        <v>6.3916684544318314E-2</v>
      </c>
    </row>
    <row r="931" spans="1:15" x14ac:dyDescent="0.55000000000000004">
      <c r="A931" s="3">
        <v>30</v>
      </c>
      <c r="B931" s="3">
        <v>29</v>
      </c>
      <c r="C931" s="5">
        <f>IF(logVir!C931="","",名目付加価値!C931)</f>
        <v>154629.117388944</v>
      </c>
      <c r="D931" s="5">
        <f>IF(logVir!D931="","",名目付加価値!D931)</f>
        <v>146998.60135575201</v>
      </c>
      <c r="E931" s="5">
        <f>IF(logVir!E931="","",名目付加価値!E931)</f>
        <v>137812.81134973001</v>
      </c>
      <c r="F931" s="5">
        <f>IF(logVir!F931="","",名目付加価値!F931)</f>
        <v>136782.19310606999</v>
      </c>
      <c r="G931" s="5">
        <f>IF(logVir!G931="","",名目付加価値!G931)</f>
        <v>139916.17372120201</v>
      </c>
      <c r="I931" s="3">
        <v>30</v>
      </c>
      <c r="J931" s="3">
        <v>29</v>
      </c>
      <c r="K931" s="2">
        <f t="shared" si="101"/>
        <v>4.7132724648901309E-2</v>
      </c>
      <c r="L931" s="2">
        <f t="shared" si="102"/>
        <v>4.436357001783886E-2</v>
      </c>
      <c r="M931" s="2">
        <f t="shared" si="103"/>
        <v>3.9961616104438109E-2</v>
      </c>
      <c r="N931" s="2">
        <f t="shared" si="104"/>
        <v>4.1514636618228316E-2</v>
      </c>
      <c r="O931" s="2">
        <f t="shared" si="106"/>
        <v>3.9464764796108748E-2</v>
      </c>
    </row>
    <row r="932" spans="1:15" x14ac:dyDescent="0.55000000000000004">
      <c r="A932" s="3">
        <v>30</v>
      </c>
      <c r="B932" s="3">
        <v>30</v>
      </c>
      <c r="C932" s="5">
        <f>IF(logVir!C932="","",名目付加価値!C932)</f>
        <v>282342.67638860998</v>
      </c>
      <c r="D932" s="5">
        <f>IF(logVir!D932="","",名目付加価値!D932)</f>
        <v>320378.09390014102</v>
      </c>
      <c r="E932" s="5">
        <f>IF(logVir!E932="","",名目付加価値!E932)</f>
        <v>340663.99779775197</v>
      </c>
      <c r="F932" s="5">
        <f>IF(logVir!F932="","",名目付加価値!F932)</f>
        <v>348363.34657878202</v>
      </c>
      <c r="G932" s="5">
        <f>IF(logVir!G932="","",名目付加価値!G932)</f>
        <v>351281.22301814402</v>
      </c>
      <c r="I932" s="3">
        <v>30</v>
      </c>
      <c r="J932" s="3">
        <v>30</v>
      </c>
      <c r="K932" s="2">
        <f t="shared" si="101"/>
        <v>8.6061279062889462E-2</v>
      </c>
      <c r="L932" s="2">
        <f t="shared" si="102"/>
        <v>9.6688783905660644E-2</v>
      </c>
      <c r="M932" s="2">
        <f t="shared" si="103"/>
        <v>9.8782426446912375E-2</v>
      </c>
      <c r="N932" s="2">
        <f t="shared" si="104"/>
        <v>0.10573143635087891</v>
      </c>
      <c r="O932" s="2">
        <f t="shared" si="106"/>
        <v>9.9082403949413672E-2</v>
      </c>
    </row>
    <row r="933" spans="1:15" x14ac:dyDescent="0.55000000000000004">
      <c r="A933" s="3">
        <v>30</v>
      </c>
      <c r="B933" s="3">
        <v>31</v>
      </c>
      <c r="C933" s="5">
        <f>IF(logVir!C933="","",名目付加価値!C933)</f>
        <v>178485.66737276799</v>
      </c>
      <c r="D933" s="5">
        <f>IF(logVir!D933="","",名目付加価値!D933)</f>
        <v>155220.19004740799</v>
      </c>
      <c r="E933" s="5">
        <f>IF(logVir!E933="","",名目付加価値!E933)</f>
        <v>142600.652755052</v>
      </c>
      <c r="F933" s="5">
        <f>IF(logVir!F933="","",名目付加価値!F933)</f>
        <v>134519.964711268</v>
      </c>
      <c r="G933" s="5">
        <f>IF(logVir!G933="","",名目付加価値!G933)</f>
        <v>144903.99806713901</v>
      </c>
      <c r="I933" s="3">
        <v>30</v>
      </c>
      <c r="J933" s="3">
        <v>31</v>
      </c>
      <c r="K933" s="2">
        <f t="shared" si="101"/>
        <v>5.4404474112697471E-2</v>
      </c>
      <c r="L933" s="2">
        <f t="shared" si="102"/>
        <v>4.6844811486915466E-2</v>
      </c>
      <c r="M933" s="2">
        <f t="shared" si="103"/>
        <v>4.1349947699552803E-2</v>
      </c>
      <c r="N933" s="2">
        <f t="shared" si="104"/>
        <v>4.0828029775444225E-2</v>
      </c>
      <c r="O933" s="2">
        <f t="shared" ref="O933:O963" si="107">IF(G933="","",G933/SUMIF($A$4:$A$1460,$I933,G$4:G$1460))</f>
        <v>4.0871630846126238E-2</v>
      </c>
    </row>
    <row r="934" spans="1:15" x14ac:dyDescent="0.55000000000000004">
      <c r="A934" s="3">
        <v>31</v>
      </c>
      <c r="B934" s="3">
        <v>1</v>
      </c>
      <c r="C934" s="5">
        <f>IF(logVir!C934="","",名目付加価値!C934)</f>
        <v>48855.687884412902</v>
      </c>
      <c r="D934" s="5">
        <f>IF(logVir!D934="","",名目付加価値!D934)</f>
        <v>50299.719915839902</v>
      </c>
      <c r="E934" s="5">
        <f>IF(logVir!E934="","",名目付加価値!E934)</f>
        <v>55506.868597880501</v>
      </c>
      <c r="F934" s="5">
        <f>IF(logVir!F934="","",名目付加価値!F934)</f>
        <v>55709.372907948098</v>
      </c>
      <c r="G934" s="5">
        <f>IF(logVir!G934="","",名目付加価値!G934)</f>
        <v>48506.2877572301</v>
      </c>
      <c r="I934" s="3">
        <v>31</v>
      </c>
      <c r="J934" s="3">
        <v>1</v>
      </c>
      <c r="K934" s="2">
        <f t="shared" si="101"/>
        <v>3.1500163018737773E-2</v>
      </c>
      <c r="L934" s="2">
        <f t="shared" si="102"/>
        <v>3.100998967609472E-2</v>
      </c>
      <c r="M934" s="2">
        <f t="shared" si="103"/>
        <v>3.2728035725069139E-2</v>
      </c>
      <c r="N934" s="2">
        <f t="shared" si="104"/>
        <v>3.4404644991342326E-2</v>
      </c>
      <c r="O934" s="2">
        <f t="shared" si="107"/>
        <v>2.9355379600485211E-2</v>
      </c>
    </row>
    <row r="935" spans="1:15" x14ac:dyDescent="0.55000000000000004">
      <c r="A935" s="3">
        <v>31</v>
      </c>
      <c r="B935" s="3">
        <v>2</v>
      </c>
      <c r="C935" s="5">
        <f>IF(logVir!C935="","",名目付加価値!C935)</f>
        <v>653.99960936158698</v>
      </c>
      <c r="D935" s="5">
        <f>IF(logVir!D935="","",名目付加価値!D935)</f>
        <v>659.19743586065294</v>
      </c>
      <c r="E935" s="5">
        <f>IF(logVir!E935="","",名目付加価値!E935)</f>
        <v>635.76373394187499</v>
      </c>
      <c r="F935" s="5">
        <f>IF(logVir!F935="","",名目付加価値!F935)</f>
        <v>622.82801780413797</v>
      </c>
      <c r="G935" s="5">
        <f>IF(logVir!G935="","",名目付加価値!G935)</f>
        <v>661.96567793325698</v>
      </c>
      <c r="I935" s="3">
        <v>31</v>
      </c>
      <c r="J935" s="3">
        <v>2</v>
      </c>
      <c r="K935" s="2">
        <f t="shared" si="101"/>
        <v>4.2167238250376705E-4</v>
      </c>
      <c r="L935" s="2">
        <f t="shared" si="102"/>
        <v>4.0639800211113411E-4</v>
      </c>
      <c r="M935" s="2">
        <f t="shared" si="103"/>
        <v>3.7485988171826991E-4</v>
      </c>
      <c r="N935" s="2">
        <f t="shared" si="104"/>
        <v>3.8464221951698958E-4</v>
      </c>
      <c r="O935" s="2">
        <f t="shared" si="107"/>
        <v>4.0061308866759906E-4</v>
      </c>
    </row>
    <row r="936" spans="1:15" x14ac:dyDescent="0.55000000000000004">
      <c r="A936" s="3">
        <v>31</v>
      </c>
      <c r="B936" s="3">
        <v>3</v>
      </c>
      <c r="C936" s="5">
        <f>IF(logVir!C936="","",名目付加価値!C936)</f>
        <v>54289.398420429803</v>
      </c>
      <c r="D936" s="5">
        <f>IF(logVir!D936="","",名目付加価値!D936)</f>
        <v>49133.4663394987</v>
      </c>
      <c r="E936" s="5">
        <f>IF(logVir!E936="","",名目付加価値!E936)</f>
        <v>54455.9413804871</v>
      </c>
      <c r="F936" s="5">
        <f>IF(logVir!F936="","",名目付加価値!F936)</f>
        <v>51639.912250668203</v>
      </c>
      <c r="G936" s="5">
        <f>IF(logVir!G936="","",名目付加価値!G936)</f>
        <v>54432.793291315298</v>
      </c>
      <c r="I936" s="3">
        <v>31</v>
      </c>
      <c r="J936" s="3">
        <v>3</v>
      </c>
      <c r="K936" s="2">
        <f t="shared" si="101"/>
        <v>3.5003598853806099E-2</v>
      </c>
      <c r="L936" s="2">
        <f t="shared" si="102"/>
        <v>3.029098942276209E-2</v>
      </c>
      <c r="M936" s="2">
        <f t="shared" si="103"/>
        <v>3.2108386582825652E-2</v>
      </c>
      <c r="N936" s="2">
        <f t="shared" si="104"/>
        <v>3.1891453011039593E-2</v>
      </c>
      <c r="O936" s="2">
        <f t="shared" si="107"/>
        <v>3.2942024295461184E-2</v>
      </c>
    </row>
    <row r="937" spans="1:15" x14ac:dyDescent="0.55000000000000004">
      <c r="A937" s="3">
        <v>31</v>
      </c>
      <c r="B937" s="3">
        <v>4</v>
      </c>
      <c r="C937" s="5">
        <f>IF(logVir!C937="","",名目付加価値!C937)</f>
        <v>6314.9106959350702</v>
      </c>
      <c r="D937" s="5">
        <f>IF(logVir!D937="","",名目付加価値!D937)</f>
        <v>8194.3312089647206</v>
      </c>
      <c r="E937" s="5">
        <f>IF(logVir!E937="","",名目付加価値!E937)</f>
        <v>7480.1687792949397</v>
      </c>
      <c r="F937" s="5">
        <f>IF(logVir!F937="","",名目付加価値!F937)</f>
        <v>7386.9478460088503</v>
      </c>
      <c r="G937" s="5">
        <f>IF(logVir!G937="","",名目付加価値!G937)</f>
        <v>5033.1785872317796</v>
      </c>
      <c r="I937" s="3">
        <v>31</v>
      </c>
      <c r="J937" s="3">
        <v>4</v>
      </c>
      <c r="K937" s="2">
        <f t="shared" si="101"/>
        <v>4.071597903633037E-3</v>
      </c>
      <c r="L937" s="2">
        <f t="shared" si="102"/>
        <v>5.0518397839522779E-3</v>
      </c>
      <c r="M937" s="2">
        <f t="shared" si="103"/>
        <v>4.4104673389494644E-3</v>
      </c>
      <c r="N937" s="2">
        <f t="shared" si="104"/>
        <v>4.5619849038946239E-3</v>
      </c>
      <c r="O937" s="2">
        <f t="shared" si="107"/>
        <v>3.0460147510092601E-3</v>
      </c>
    </row>
    <row r="938" spans="1:15" x14ac:dyDescent="0.55000000000000004">
      <c r="A938" s="3">
        <v>31</v>
      </c>
      <c r="B938" s="3">
        <v>5</v>
      </c>
      <c r="C938" s="5">
        <f>IF(logVir!C938="","",名目付加価値!C938)</f>
        <v>5686.26807918952</v>
      </c>
      <c r="D938" s="5">
        <f>IF(logVir!D938="","",名目付加価値!D938)</f>
        <v>27692.571163053701</v>
      </c>
      <c r="E938" s="5">
        <f>IF(logVir!E938="","",名目付加価値!E938)</f>
        <v>30473.909076955901</v>
      </c>
      <c r="F938" s="5">
        <f>IF(logVir!F938="","",名目付加価値!F938)</f>
        <v>27760.706997952399</v>
      </c>
      <c r="G938" s="5">
        <f>IF(logVir!G938="","",名目付加価値!G938)</f>
        <v>3710.2415723860099</v>
      </c>
      <c r="I938" s="3">
        <v>31</v>
      </c>
      <c r="J938" s="3">
        <v>5</v>
      </c>
      <c r="K938" s="2">
        <f t="shared" si="101"/>
        <v>3.6662746799612945E-3</v>
      </c>
      <c r="L938" s="2">
        <f t="shared" si="102"/>
        <v>1.7072587030457508E-2</v>
      </c>
      <c r="M938" s="2">
        <f t="shared" si="103"/>
        <v>1.7968067919277377E-2</v>
      </c>
      <c r="N938" s="2">
        <f t="shared" si="104"/>
        <v>1.7144283252862831E-2</v>
      </c>
      <c r="O938" s="2">
        <f t="shared" si="107"/>
        <v>2.2453903360324262E-3</v>
      </c>
    </row>
    <row r="939" spans="1:15" x14ac:dyDescent="0.55000000000000004">
      <c r="A939" s="3">
        <v>31</v>
      </c>
      <c r="B939" s="3">
        <v>6</v>
      </c>
      <c r="C939" s="5">
        <f>IF(logVir!C939="","",名目付加価値!C939)</f>
        <v>2814.7207196781101</v>
      </c>
      <c r="D939" s="5">
        <f>IF(logVir!D939="","",名目付加価値!D939)</f>
        <v>2259.8554372552198</v>
      </c>
      <c r="E939" s="5">
        <f>IF(logVir!E939="","",名目付加価値!E939)</f>
        <v>2867.4599653454802</v>
      </c>
      <c r="F939" s="5">
        <f>IF(logVir!F939="","",名目付加価値!F939)</f>
        <v>3160.4401305852698</v>
      </c>
      <c r="G939" s="5">
        <f>IF(logVir!G939="","",名目付加価値!G939)</f>
        <v>4137.4688142099103</v>
      </c>
      <c r="I939" s="3">
        <v>31</v>
      </c>
      <c r="J939" s="3">
        <v>6</v>
      </c>
      <c r="K939" s="2">
        <f t="shared" si="101"/>
        <v>1.8148175854538959E-3</v>
      </c>
      <c r="L939" s="2">
        <f t="shared" si="102"/>
        <v>1.3932104173940453E-3</v>
      </c>
      <c r="M939" s="2">
        <f t="shared" si="103"/>
        <v>1.6907156637839206E-3</v>
      </c>
      <c r="N939" s="2">
        <f t="shared" si="104"/>
        <v>1.9518047867608406E-3</v>
      </c>
      <c r="O939" s="2">
        <f t="shared" si="107"/>
        <v>2.503942751384795E-3</v>
      </c>
    </row>
    <row r="940" spans="1:15" x14ac:dyDescent="0.55000000000000004">
      <c r="A940" s="3">
        <v>31</v>
      </c>
      <c r="B940" s="3">
        <v>7</v>
      </c>
      <c r="C940" s="5">
        <f>IF(logVir!C940="","",名目付加価値!C940)</f>
        <v>3349.2911412089902</v>
      </c>
      <c r="D940" s="5">
        <f>IF(logVir!D940="","",名目付加価値!D940)</f>
        <v>3491.88468601973</v>
      </c>
      <c r="E940" s="5">
        <f>IF(logVir!E940="","",名目付加価値!E940)</f>
        <v>3466.4180505210402</v>
      </c>
      <c r="F940" s="5">
        <f>IF(logVir!F940="","",名目付加価値!F940)</f>
        <v>2395.01802151318</v>
      </c>
      <c r="G940" s="5">
        <f>IF(logVir!G940="","",名目付加価値!G940)</f>
        <v>2581.9064797794099</v>
      </c>
      <c r="I940" s="3">
        <v>31</v>
      </c>
      <c r="J940" s="3">
        <v>7</v>
      </c>
      <c r="K940" s="2">
        <f t="shared" si="101"/>
        <v>2.1594868788851421E-3</v>
      </c>
      <c r="L940" s="2">
        <f t="shared" si="102"/>
        <v>2.1527616504577302E-3</v>
      </c>
      <c r="M940" s="2">
        <f t="shared" si="103"/>
        <v>2.0438741485735534E-3</v>
      </c>
      <c r="N940" s="2">
        <f t="shared" si="104"/>
        <v>1.4791002030157838E-3</v>
      </c>
      <c r="O940" s="2">
        <f t="shared" si="107"/>
        <v>1.5625364939534003E-3</v>
      </c>
    </row>
    <row r="941" spans="1:15" x14ac:dyDescent="0.55000000000000004">
      <c r="A941" s="3">
        <v>31</v>
      </c>
      <c r="B941" s="3">
        <v>8</v>
      </c>
      <c r="C941" s="5">
        <f>IF(logVir!C941="","",名目付加価値!C941)</f>
        <v>8588.0152165506697</v>
      </c>
      <c r="D941" s="5">
        <f>IF(logVir!D941="","",名目付加価値!D941)</f>
        <v>11624.702683834999</v>
      </c>
      <c r="E941" s="5">
        <f>IF(logVir!E941="","",名目付加価値!E941)</f>
        <v>9522.6829150224403</v>
      </c>
      <c r="F941" s="5">
        <f>IF(logVir!F941="","",名目付加価値!F941)</f>
        <v>7589.0258066209799</v>
      </c>
      <c r="G941" s="5">
        <f>IF(logVir!G941="","",名目付加価値!G941)</f>
        <v>8728.9641887200105</v>
      </c>
      <c r="I941" s="3">
        <v>31</v>
      </c>
      <c r="J941" s="3">
        <v>8</v>
      </c>
      <c r="K941" s="2">
        <f t="shared" si="101"/>
        <v>5.5372033645043738E-3</v>
      </c>
      <c r="L941" s="2">
        <f t="shared" si="102"/>
        <v>7.1666782800489199E-3</v>
      </c>
      <c r="M941" s="2">
        <f t="shared" si="103"/>
        <v>5.6147773152034819E-3</v>
      </c>
      <c r="N941" s="2">
        <f t="shared" si="104"/>
        <v>4.6867829429413504E-3</v>
      </c>
      <c r="O941" s="2">
        <f t="shared" si="107"/>
        <v>5.2826565199420609E-3</v>
      </c>
    </row>
    <row r="942" spans="1:15" x14ac:dyDescent="0.55000000000000004">
      <c r="A942" s="3">
        <v>31</v>
      </c>
      <c r="B942" s="3">
        <v>9</v>
      </c>
      <c r="C942" s="5">
        <f>IF(logVir!C942="","",名目付加価値!C942)</f>
        <v>12098.7525896029</v>
      </c>
      <c r="D942" s="5">
        <f>IF(logVir!D942="","",名目付加価値!D942)</f>
        <v>13878.2737765942</v>
      </c>
      <c r="E942" s="5">
        <f>IF(logVir!E942="","",名目付加価値!E942)</f>
        <v>15616.7940615152</v>
      </c>
      <c r="F942" s="5">
        <f>IF(logVir!F942="","",名目付加価値!F942)</f>
        <v>12831.378099462199</v>
      </c>
      <c r="G942" s="5">
        <f>IF(logVir!G942="","",名目付加価値!G942)</f>
        <v>15857.728419971299</v>
      </c>
      <c r="I942" s="3">
        <v>31</v>
      </c>
      <c r="J942" s="3">
        <v>9</v>
      </c>
      <c r="K942" s="2">
        <f t="shared" si="101"/>
        <v>7.8007842156994529E-3</v>
      </c>
      <c r="L942" s="2">
        <f t="shared" si="102"/>
        <v>8.5560143725308454E-3</v>
      </c>
      <c r="M942" s="2">
        <f t="shared" si="103"/>
        <v>9.2079954583464546E-3</v>
      </c>
      <c r="N942" s="2">
        <f t="shared" si="104"/>
        <v>7.9243219806320684E-3</v>
      </c>
      <c r="O942" s="2">
        <f t="shared" si="107"/>
        <v>9.5968926688328893E-3</v>
      </c>
    </row>
    <row r="943" spans="1:15" x14ac:dyDescent="0.55000000000000004">
      <c r="A943" s="3">
        <v>31</v>
      </c>
      <c r="B943" s="3">
        <v>10</v>
      </c>
      <c r="C943" s="5">
        <f>IF(logVir!C943="","",名目付加価値!C943)</f>
        <v>9518.1760959319199</v>
      </c>
      <c r="D943" s="5">
        <f>IF(logVir!D943="","",名目付加価値!D943)</f>
        <v>18536.439516846702</v>
      </c>
      <c r="E943" s="5">
        <f>IF(logVir!E943="","",名目付加価値!E943)</f>
        <v>19121.373631317601</v>
      </c>
      <c r="F943" s="5">
        <f>IF(logVir!F943="","",名目付加価値!F943)</f>
        <v>17759.592505164201</v>
      </c>
      <c r="G943" s="5">
        <f>IF(logVir!G943="","",名目付加価値!G943)</f>
        <v>18661.846135732299</v>
      </c>
      <c r="I943" s="3">
        <v>31</v>
      </c>
      <c r="J943" s="3">
        <v>10</v>
      </c>
      <c r="K943" s="2">
        <f t="shared" si="101"/>
        <v>6.1369333161833458E-3</v>
      </c>
      <c r="L943" s="2">
        <f t="shared" si="102"/>
        <v>1.1427793216557361E-2</v>
      </c>
      <c r="M943" s="2">
        <f t="shared" si="103"/>
        <v>1.1274370454074822E-2</v>
      </c>
      <c r="N943" s="2">
        <f t="shared" si="104"/>
        <v>1.0967857712932622E-2</v>
      </c>
      <c r="O943" s="2">
        <f t="shared" si="107"/>
        <v>1.1293908536190004E-2</v>
      </c>
    </row>
    <row r="944" spans="1:15" x14ac:dyDescent="0.55000000000000004">
      <c r="A944" s="3">
        <v>31</v>
      </c>
      <c r="B944" s="3">
        <v>11</v>
      </c>
      <c r="C944" s="5">
        <f>IF(logVir!C944="","",名目付加価値!C944)</f>
        <v>74942.402269155195</v>
      </c>
      <c r="D944" s="5">
        <f>IF(logVir!D944="","",名目付加価値!D944)</f>
        <v>49774.988045388498</v>
      </c>
      <c r="E944" s="5">
        <f>IF(logVir!E944="","",名目付加価値!E944)</f>
        <v>31182.835858236002</v>
      </c>
      <c r="F944" s="5">
        <f>IF(logVir!F944="","",名目付加価値!F944)</f>
        <v>31781.810365111702</v>
      </c>
      <c r="G944" s="5">
        <f>IF(logVir!G944="","",名目付加価値!G944)</f>
        <v>54592.076614309502</v>
      </c>
      <c r="I944" s="3">
        <v>31</v>
      </c>
      <c r="J944" s="3">
        <v>11</v>
      </c>
      <c r="K944" s="2">
        <f t="shared" si="101"/>
        <v>4.8319816805759849E-2</v>
      </c>
      <c r="L944" s="2">
        <f t="shared" si="102"/>
        <v>3.0686490262725387E-2</v>
      </c>
      <c r="M944" s="2">
        <f t="shared" si="103"/>
        <v>1.8386066296960664E-2</v>
      </c>
      <c r="N944" s="2">
        <f t="shared" si="104"/>
        <v>1.9627611041333939E-2</v>
      </c>
      <c r="O944" s="2">
        <f t="shared" si="107"/>
        <v>3.3038420507719761E-2</v>
      </c>
    </row>
    <row r="945" spans="1:15" x14ac:dyDescent="0.55000000000000004">
      <c r="A945" s="3">
        <v>31</v>
      </c>
      <c r="B945" s="3">
        <v>12</v>
      </c>
      <c r="C945" s="5">
        <f>IF(logVir!C945="","",名目付加価値!C945)</f>
        <v>34481.655144011202</v>
      </c>
      <c r="D945" s="5">
        <f>IF(logVir!D945="","",名目付加価値!D945)</f>
        <v>25005.185127237401</v>
      </c>
      <c r="E945" s="5">
        <f>IF(logVir!E945="","",名目付加価値!E945)</f>
        <v>23901.922900957201</v>
      </c>
      <c r="F945" s="5">
        <f>IF(logVir!F945="","",名目付加価値!F945)</f>
        <v>17150.677622151201</v>
      </c>
      <c r="G945" s="5">
        <f>IF(logVir!G945="","",名目付加価値!G945)</f>
        <v>26371.414804155898</v>
      </c>
      <c r="I945" s="3">
        <v>31</v>
      </c>
      <c r="J945" s="3">
        <v>12</v>
      </c>
      <c r="K945" s="2">
        <f t="shared" si="101"/>
        <v>2.2232370584199451E-2</v>
      </c>
      <c r="L945" s="2">
        <f t="shared" si="102"/>
        <v>1.5415802194164588E-2</v>
      </c>
      <c r="M945" s="2">
        <f t="shared" si="103"/>
        <v>1.4093084448115413E-2</v>
      </c>
      <c r="N945" s="2">
        <f t="shared" si="104"/>
        <v>1.0591807879906802E-2</v>
      </c>
      <c r="O945" s="2">
        <f t="shared" si="107"/>
        <v>1.5959640037851833E-2</v>
      </c>
    </row>
    <row r="946" spans="1:15" x14ac:dyDescent="0.55000000000000004">
      <c r="A946" s="3">
        <v>31</v>
      </c>
      <c r="B946" s="3">
        <v>13</v>
      </c>
      <c r="C946" s="5">
        <f>IF(logVir!C946="","",名目付加価値!C946)</f>
        <v>28545.149318317199</v>
      </c>
      <c r="D946" s="5">
        <f>IF(logVir!D946="","",名目付加価値!D946)</f>
        <v>1381.6068565507801</v>
      </c>
      <c r="E946" s="5">
        <f>IF(logVir!E946="","",名目付加価値!E946)</f>
        <v>4695.3054422217501</v>
      </c>
      <c r="F946" s="5">
        <f>IF(logVir!F946="","",名目付加価値!F946)</f>
        <v>4351.7304113332702</v>
      </c>
      <c r="G946" s="5">
        <f>IF(logVir!G946="","",名目付加価値!G946)</f>
        <v>1779.5370885330201</v>
      </c>
      <c r="I946" s="3">
        <v>31</v>
      </c>
      <c r="J946" s="3">
        <v>13</v>
      </c>
      <c r="K946" s="2">
        <f t="shared" si="101"/>
        <v>1.8404752770006128E-2</v>
      </c>
      <c r="L946" s="2">
        <f t="shared" si="102"/>
        <v>8.5176645972872449E-4</v>
      </c>
      <c r="M946" s="2">
        <f t="shared" si="103"/>
        <v>2.768452412013974E-3</v>
      </c>
      <c r="N946" s="2">
        <f t="shared" si="104"/>
        <v>2.6875143640072933E-3</v>
      </c>
      <c r="O946" s="2">
        <f t="shared" si="107"/>
        <v>1.0769528892518184E-3</v>
      </c>
    </row>
    <row r="947" spans="1:15" x14ac:dyDescent="0.55000000000000004">
      <c r="A947" s="3">
        <v>31</v>
      </c>
      <c r="B947" s="3">
        <v>14</v>
      </c>
      <c r="C947" s="5">
        <f>IF(logVir!C947="","",名目付加価値!C947)</f>
        <v>5371.4393098990704</v>
      </c>
      <c r="D947" s="5">
        <f>IF(logVir!D947="","",名目付加価値!D947)</f>
        <v>5281.6765237094796</v>
      </c>
      <c r="E947" s="5">
        <f>IF(logVir!E947="","",名目付加価値!E947)</f>
        <v>9184.3916070771993</v>
      </c>
      <c r="F947" s="5">
        <f>IF(logVir!F947="","",名目付加価値!F947)</f>
        <v>5880.59397155843</v>
      </c>
      <c r="G947" s="5">
        <f>IF(logVir!G947="","",名目付加価値!G947)</f>
        <v>5723.7171445265003</v>
      </c>
      <c r="I947" s="3">
        <v>31</v>
      </c>
      <c r="J947" s="3">
        <v>14</v>
      </c>
      <c r="K947" s="2">
        <f t="shared" si="101"/>
        <v>3.4632858779388843E-3</v>
      </c>
      <c r="L947" s="2">
        <f t="shared" si="102"/>
        <v>3.2561758742741089E-3</v>
      </c>
      <c r="M947" s="2">
        <f t="shared" si="103"/>
        <v>5.4153135318630724E-3</v>
      </c>
      <c r="N947" s="2">
        <f t="shared" si="104"/>
        <v>3.6317003292067303E-3</v>
      </c>
      <c r="O947" s="2">
        <f t="shared" si="107"/>
        <v>3.463919777665035E-3</v>
      </c>
    </row>
    <row r="948" spans="1:15" x14ac:dyDescent="0.55000000000000004">
      <c r="A948" s="3">
        <v>31</v>
      </c>
      <c r="B948" s="3">
        <v>15</v>
      </c>
      <c r="C948" s="5">
        <f>IF(logVir!C948="","",名目付加価値!C948)</f>
        <v>4209.0004274694702</v>
      </c>
      <c r="D948" s="5">
        <f>IF(logVir!D948="","",名目付加価値!D948)</f>
        <v>3865.3615944092498</v>
      </c>
      <c r="E948" s="5">
        <f>IF(logVir!E948="","",名目付加価値!E948)</f>
        <v>5265.2725373810699</v>
      </c>
      <c r="F948" s="5">
        <f>IF(logVir!F948="","",名目付加価値!F948)</f>
        <v>4075.84547240955</v>
      </c>
      <c r="G948" s="5">
        <f>IF(logVir!G948="","",名目付加価値!G948)</f>
        <v>4666.7730915317297</v>
      </c>
      <c r="I948" s="3">
        <v>31</v>
      </c>
      <c r="J948" s="3">
        <v>15</v>
      </c>
      <c r="K948" s="2">
        <f t="shared" si="101"/>
        <v>2.7137925050795455E-3</v>
      </c>
      <c r="L948" s="2">
        <f t="shared" si="102"/>
        <v>2.3830117411698984E-3</v>
      </c>
      <c r="M948" s="2">
        <f t="shared" si="103"/>
        <v>3.104517189647645E-3</v>
      </c>
      <c r="N948" s="2">
        <f t="shared" si="104"/>
        <v>2.5171350743711939E-3</v>
      </c>
      <c r="O948" s="2">
        <f t="shared" si="107"/>
        <v>2.824270871786598E-3</v>
      </c>
    </row>
    <row r="949" spans="1:15" x14ac:dyDescent="0.55000000000000004">
      <c r="A949" s="3">
        <v>31</v>
      </c>
      <c r="B949" s="3">
        <v>16</v>
      </c>
      <c r="C949" s="5">
        <f>IF(logVir!C949="","",名目付加価値!C949)</f>
        <v>13751.939110617101</v>
      </c>
      <c r="D949" s="5">
        <f>IF(logVir!D949="","",名目付加価値!D949)</f>
        <v>14972.0265085263</v>
      </c>
      <c r="E949" s="5">
        <f>IF(logVir!E949="","",名目付加価値!E949)</f>
        <v>22977.3871457731</v>
      </c>
      <c r="F949" s="5">
        <f>IF(logVir!F949="","",名目付加価値!F949)</f>
        <v>22604.257698349</v>
      </c>
      <c r="G949" s="5">
        <f>IF(logVir!G949="","",名目付加価値!G949)</f>
        <v>28422.989272833001</v>
      </c>
      <c r="I949" s="3">
        <v>31</v>
      </c>
      <c r="J949" s="3">
        <v>16</v>
      </c>
      <c r="K949" s="2">
        <f t="shared" si="101"/>
        <v>8.8666917316376683E-3</v>
      </c>
      <c r="L949" s="2">
        <f t="shared" si="102"/>
        <v>9.230317549211834E-3</v>
      </c>
      <c r="M949" s="2">
        <f t="shared" si="103"/>
        <v>1.35479584125616E-2</v>
      </c>
      <c r="N949" s="2">
        <f t="shared" si="104"/>
        <v>1.3959795646767373E-2</v>
      </c>
      <c r="O949" s="2">
        <f t="shared" si="107"/>
        <v>1.7201226440177651E-2</v>
      </c>
    </row>
    <row r="950" spans="1:15" x14ac:dyDescent="0.55000000000000004">
      <c r="A950" s="3">
        <v>31</v>
      </c>
      <c r="B950" s="3">
        <v>17</v>
      </c>
      <c r="C950" s="5">
        <f>IF(logVir!C950="","",名目付加価値!C950)</f>
        <v>47935.852930962101</v>
      </c>
      <c r="D950" s="5">
        <f>IF(logVir!D950="","",名目付加価値!D950)</f>
        <v>54016.395153052697</v>
      </c>
      <c r="E950" s="5">
        <f>IF(logVir!E950="","",名目付加価値!E950)</f>
        <v>59466.718494523797</v>
      </c>
      <c r="F950" s="5">
        <f>IF(logVir!F950="","",名目付加価値!F950)</f>
        <v>56824.582975625999</v>
      </c>
      <c r="G950" s="5">
        <f>IF(logVir!G950="","",名目付加価値!G950)</f>
        <v>41843.182220918497</v>
      </c>
      <c r="I950" s="3">
        <v>31</v>
      </c>
      <c r="J950" s="3">
        <v>17</v>
      </c>
      <c r="K950" s="2">
        <f t="shared" si="101"/>
        <v>3.0907090804657301E-2</v>
      </c>
      <c r="L950" s="2">
        <f t="shared" si="102"/>
        <v>3.3301335650350747E-2</v>
      </c>
      <c r="M950" s="2">
        <f t="shared" si="103"/>
        <v>3.5062847833136818E-2</v>
      </c>
      <c r="N950" s="2">
        <f t="shared" si="104"/>
        <v>3.509336942793987E-2</v>
      </c>
      <c r="O950" s="2">
        <f t="shared" si="107"/>
        <v>2.5322954086591565E-2</v>
      </c>
    </row>
    <row r="951" spans="1:15" x14ac:dyDescent="0.55000000000000004">
      <c r="A951" s="3">
        <v>31</v>
      </c>
      <c r="B951" s="3">
        <v>18</v>
      </c>
      <c r="C951" s="5">
        <f>IF(logVir!C951="","",名目付加価値!C951)</f>
        <v>104660.02049415</v>
      </c>
      <c r="D951" s="5">
        <f>IF(logVir!D951="","",名目付加価値!D951)</f>
        <v>127579.345982525</v>
      </c>
      <c r="E951" s="5">
        <f>IF(logVir!E951="","",名目付加価値!E951)</f>
        <v>151662.72949024601</v>
      </c>
      <c r="F951" s="5">
        <f>IF(logVir!F951="","",名目付加価値!F951)</f>
        <v>146481.40784924</v>
      </c>
      <c r="G951" s="5">
        <f>IF(logVir!G951="","",名目付加価値!G951)</f>
        <v>153485.12401923601</v>
      </c>
      <c r="I951" s="3">
        <v>31</v>
      </c>
      <c r="J951" s="3">
        <v>18</v>
      </c>
      <c r="K951" s="2">
        <f t="shared" si="101"/>
        <v>6.7480529900838568E-2</v>
      </c>
      <c r="L951" s="2">
        <f t="shared" si="102"/>
        <v>7.8653205393995798E-2</v>
      </c>
      <c r="M951" s="2">
        <f t="shared" si="103"/>
        <v>8.9423585842632131E-2</v>
      </c>
      <c r="N951" s="2">
        <f t="shared" si="104"/>
        <v>9.0463068812718914E-2</v>
      </c>
      <c r="O951" s="2">
        <f t="shared" si="107"/>
        <v>9.2887217037973382E-2</v>
      </c>
    </row>
    <row r="952" spans="1:15" x14ac:dyDescent="0.55000000000000004">
      <c r="A952" s="3">
        <v>31</v>
      </c>
      <c r="B952" s="3">
        <v>19</v>
      </c>
      <c r="C952" s="5">
        <f>IF(logVir!C952="","",名目付加価値!C952)</f>
        <v>65845.022131461403</v>
      </c>
      <c r="D952" s="5">
        <f>IF(logVir!D952="","",名目付加価値!D952)</f>
        <v>59240.860922074302</v>
      </c>
      <c r="E952" s="5">
        <f>IF(logVir!E952="","",名目付加価値!E952)</f>
        <v>57426.823044930701</v>
      </c>
      <c r="F952" s="5">
        <f>IF(logVir!F952="","",名目付加価値!F952)</f>
        <v>57021.9818513262</v>
      </c>
      <c r="G952" s="5">
        <f>IF(logVir!G952="","",名目付加価値!G952)</f>
        <v>69107.221038077507</v>
      </c>
      <c r="I952" s="3">
        <v>31</v>
      </c>
      <c r="J952" s="3">
        <v>19</v>
      </c>
      <c r="K952" s="2">
        <f t="shared" si="101"/>
        <v>4.2454195630621111E-2</v>
      </c>
      <c r="L952" s="2">
        <f t="shared" si="102"/>
        <v>3.6522240852835813E-2</v>
      </c>
      <c r="M952" s="2">
        <f t="shared" si="103"/>
        <v>3.3860081890180381E-2</v>
      </c>
      <c r="N952" s="2">
        <f t="shared" si="104"/>
        <v>3.5215277787083984E-2</v>
      </c>
      <c r="O952" s="2">
        <f t="shared" si="107"/>
        <v>4.1822798661912026E-2</v>
      </c>
    </row>
    <row r="953" spans="1:15" x14ac:dyDescent="0.55000000000000004">
      <c r="A953" s="3">
        <v>31</v>
      </c>
      <c r="B953" s="3">
        <v>20</v>
      </c>
      <c r="C953" s="5">
        <f>IF(logVir!C953="","",名目付加価値!C953)</f>
        <v>104407.71393233001</v>
      </c>
      <c r="D953" s="5">
        <f>IF(logVir!D953="","",名目付加価値!D953)</f>
        <v>132025.91607220401</v>
      </c>
      <c r="E953" s="5">
        <f>IF(logVir!E953="","",名目付加価値!E953)</f>
        <v>130670.17099918</v>
      </c>
      <c r="F953" s="5">
        <f>IF(logVir!F953="","",名目付加価値!F953)</f>
        <v>127510.874709407</v>
      </c>
      <c r="G953" s="5">
        <f>IF(logVir!G953="","",名目付加価値!G953)</f>
        <v>132155.86433409399</v>
      </c>
      <c r="I953" s="3">
        <v>31</v>
      </c>
      <c r="J953" s="3">
        <v>20</v>
      </c>
      <c r="K953" s="2">
        <f t="shared" si="101"/>
        <v>6.7317852878526846E-2</v>
      </c>
      <c r="L953" s="2">
        <f t="shared" si="102"/>
        <v>8.1394534626160267E-2</v>
      </c>
      <c r="M953" s="2">
        <f t="shared" si="103"/>
        <v>7.7045924814165348E-2</v>
      </c>
      <c r="N953" s="2">
        <f t="shared" si="104"/>
        <v>7.8747365980254766E-2</v>
      </c>
      <c r="O953" s="2">
        <f t="shared" si="107"/>
        <v>7.997902423236454E-2</v>
      </c>
    </row>
    <row r="954" spans="1:15" x14ac:dyDescent="0.55000000000000004">
      <c r="A954" s="3">
        <v>31</v>
      </c>
      <c r="B954" s="3">
        <v>21</v>
      </c>
      <c r="C954" s="5">
        <f>IF(logVir!C954="","",名目付加価値!C954)</f>
        <v>78666.829461435002</v>
      </c>
      <c r="D954" s="5">
        <f>IF(logVir!D954="","",名目付加価値!D954)</f>
        <v>85952.616650562006</v>
      </c>
      <c r="E954" s="5">
        <f>IF(logVir!E954="","",名目付加価値!E954)</f>
        <v>88377.549246755996</v>
      </c>
      <c r="F954" s="5">
        <f>IF(logVir!F954="","",名目付加価値!F954)</f>
        <v>66986.654963783396</v>
      </c>
      <c r="G954" s="5">
        <f>IF(logVir!G954="","",名目付加価値!G954)</f>
        <v>74618.156515094204</v>
      </c>
      <c r="I954" s="3">
        <v>31</v>
      </c>
      <c r="J954" s="3">
        <v>21</v>
      </c>
      <c r="K954" s="2">
        <f t="shared" si="101"/>
        <v>5.0721176172263904E-2</v>
      </c>
      <c r="L954" s="2">
        <f t="shared" si="102"/>
        <v>5.2990151027220649E-2</v>
      </c>
      <c r="M954" s="2">
        <f t="shared" si="103"/>
        <v>5.2109291374299094E-2</v>
      </c>
      <c r="N954" s="2">
        <f t="shared" si="104"/>
        <v>4.1369198087988182E-2</v>
      </c>
      <c r="O954" s="2">
        <f t="shared" si="107"/>
        <v>4.5157945719367334E-2</v>
      </c>
    </row>
    <row r="955" spans="1:15" x14ac:dyDescent="0.55000000000000004">
      <c r="A955" s="3">
        <v>31</v>
      </c>
      <c r="B955" s="3">
        <v>22</v>
      </c>
      <c r="C955" s="5">
        <f>IF(logVir!C955="","",名目付加価値!C955)</f>
        <v>48057.831012112001</v>
      </c>
      <c r="D955" s="5">
        <f>IF(logVir!D955="","",名目付加価値!D955)</f>
        <v>46445.390362815997</v>
      </c>
      <c r="E955" s="5">
        <f>IF(logVir!E955="","",名目付加価値!E955)</f>
        <v>49968.118539394098</v>
      </c>
      <c r="F955" s="5">
        <f>IF(logVir!F955="","",名目付加価値!F955)</f>
        <v>31412.199392111801</v>
      </c>
      <c r="G955" s="5">
        <f>IF(logVir!G955="","",名目付加価値!G955)</f>
        <v>27974.339048506499</v>
      </c>
      <c r="I955" s="3">
        <v>31</v>
      </c>
      <c r="J955" s="3">
        <v>22</v>
      </c>
      <c r="K955" s="2">
        <f t="shared" si="101"/>
        <v>3.0985737316605415E-2</v>
      </c>
      <c r="L955" s="2">
        <f t="shared" si="102"/>
        <v>2.8633779235012341E-2</v>
      </c>
      <c r="M955" s="2">
        <f t="shared" si="103"/>
        <v>2.9462270345659975E-2</v>
      </c>
      <c r="N955" s="2">
        <f t="shared" si="104"/>
        <v>1.9399349015624581E-2</v>
      </c>
      <c r="O955" s="2">
        <f t="shared" si="107"/>
        <v>1.6929709112179607E-2</v>
      </c>
    </row>
    <row r="956" spans="1:15" x14ac:dyDescent="0.55000000000000004">
      <c r="A956" s="3">
        <v>31</v>
      </c>
      <c r="B956" s="3">
        <v>23</v>
      </c>
      <c r="C956" s="5">
        <f>IF(logVir!C956="","",名目付加価値!C956)</f>
        <v>43052.160373870902</v>
      </c>
      <c r="D956" s="5">
        <f>IF(logVir!D956="","",名目付加価値!D956)</f>
        <v>39273.809300284403</v>
      </c>
      <c r="E956" s="5">
        <f>IF(logVir!E956="","",名目付加価値!E956)</f>
        <v>37226.2169904111</v>
      </c>
      <c r="F956" s="5">
        <f>IF(logVir!F956="","",名目付加価値!F956)</f>
        <v>39213.141857320697</v>
      </c>
      <c r="G956" s="5">
        <f>IF(logVir!G956="","",名目付加価値!G956)</f>
        <v>36692.634322977799</v>
      </c>
      <c r="I956" s="3">
        <v>31</v>
      </c>
      <c r="J956" s="3">
        <v>23</v>
      </c>
      <c r="K956" s="2">
        <f t="shared" si="101"/>
        <v>2.7758284220545121E-2</v>
      </c>
      <c r="L956" s="2">
        <f t="shared" si="102"/>
        <v>2.4212469234032634E-2</v>
      </c>
      <c r="M956" s="2">
        <f t="shared" si="103"/>
        <v>2.1949372939727894E-2</v>
      </c>
      <c r="N956" s="2">
        <f t="shared" si="104"/>
        <v>2.4217006118979048E-2</v>
      </c>
      <c r="O956" s="2">
        <f t="shared" si="107"/>
        <v>2.220590894285154E-2</v>
      </c>
    </row>
    <row r="957" spans="1:15" x14ac:dyDescent="0.55000000000000004">
      <c r="A957" s="3">
        <v>31</v>
      </c>
      <c r="B957" s="3">
        <v>24</v>
      </c>
      <c r="C957" s="5">
        <f>IF(logVir!C957="","",名目付加価値!C957)</f>
        <v>15406.523137038201</v>
      </c>
      <c r="D957" s="5">
        <f>IF(logVir!D957="","",名目付加価値!D957)</f>
        <v>17494.394458817998</v>
      </c>
      <c r="E957" s="5">
        <f>IF(logVir!E957="","",名目付加価値!E957)</f>
        <v>18766.8066929134</v>
      </c>
      <c r="F957" s="5">
        <f>IF(logVir!F957="","",名目付加価値!F957)</f>
        <v>18019.351689047598</v>
      </c>
      <c r="G957" s="5">
        <f>IF(logVir!G957="","",名目付加価値!G957)</f>
        <v>17871.441439807699</v>
      </c>
      <c r="I957" s="3">
        <v>31</v>
      </c>
      <c r="J957" s="3">
        <v>24</v>
      </c>
      <c r="K957" s="2">
        <f t="shared" si="101"/>
        <v>9.9335003022952648E-3</v>
      </c>
      <c r="L957" s="2">
        <f t="shared" si="102"/>
        <v>1.0785368039129689E-2</v>
      </c>
      <c r="M957" s="2">
        <f t="shared" si="103"/>
        <v>1.106531021125896E-2</v>
      </c>
      <c r="N957" s="2">
        <f t="shared" si="104"/>
        <v>1.1128278159946379E-2</v>
      </c>
      <c r="O957" s="2">
        <f t="shared" si="107"/>
        <v>1.0815565810747893E-2</v>
      </c>
    </row>
    <row r="958" spans="1:15" x14ac:dyDescent="0.55000000000000004">
      <c r="A958" s="3">
        <v>31</v>
      </c>
      <c r="B958" s="3">
        <v>25</v>
      </c>
      <c r="C958" s="5">
        <f>IF(logVir!C958="","",名目付加価値!C958)</f>
        <v>89208.6727167996</v>
      </c>
      <c r="D958" s="5">
        <f>IF(logVir!D958="","",名目付加価値!D958)</f>
        <v>83597.023059621803</v>
      </c>
      <c r="E958" s="5">
        <f>IF(logVir!E958="","",名目付加価値!E958)</f>
        <v>80726.698485820103</v>
      </c>
      <c r="F958" s="5">
        <f>IF(logVir!F958="","",名目付加価値!F958)</f>
        <v>80486.649908600404</v>
      </c>
      <c r="G958" s="5">
        <f>IF(logVir!G958="","",名目付加価値!G958)</f>
        <v>82726.328213614106</v>
      </c>
      <c r="I958" s="3">
        <v>31</v>
      </c>
      <c r="J958" s="3">
        <v>25</v>
      </c>
      <c r="K958" s="2">
        <f t="shared" si="101"/>
        <v>5.7518128491257065E-2</v>
      </c>
      <c r="L958" s="2">
        <f t="shared" si="102"/>
        <v>5.153791763390652E-2</v>
      </c>
      <c r="M958" s="2">
        <f t="shared" si="103"/>
        <v>4.7598186292059891E-2</v>
      </c>
      <c r="N958" s="2">
        <f t="shared" si="104"/>
        <v>4.9706440264969856E-2</v>
      </c>
      <c r="O958" s="2">
        <f t="shared" si="107"/>
        <v>5.006490663270758E-2</v>
      </c>
    </row>
    <row r="959" spans="1:15" x14ac:dyDescent="0.55000000000000004">
      <c r="A959" s="3">
        <v>31</v>
      </c>
      <c r="B959" s="3">
        <v>26</v>
      </c>
      <c r="C959" s="5">
        <f>IF(logVir!C959="","",名目付加価値!C959)</f>
        <v>60025.673205092702</v>
      </c>
      <c r="D959" s="5">
        <f>IF(logVir!D959="","",名目付加価値!D959)</f>
        <v>64691.391496295997</v>
      </c>
      <c r="E959" s="5">
        <f>IF(logVir!E959="","",名目付加価値!E959)</f>
        <v>67743.5816215675</v>
      </c>
      <c r="F959" s="5">
        <f>IF(logVir!F959="","",名目付加価値!F959)</f>
        <v>67325.462213642604</v>
      </c>
      <c r="G959" s="5">
        <f>IF(logVir!G959="","",名目付加価値!G959)</f>
        <v>66685.515970802298</v>
      </c>
      <c r="I959" s="3">
        <v>31</v>
      </c>
      <c r="J959" s="3">
        <v>26</v>
      </c>
      <c r="K959" s="2">
        <f t="shared" si="101"/>
        <v>3.8702115826172896E-2</v>
      </c>
      <c r="L959" s="2">
        <f t="shared" si="102"/>
        <v>3.9882515962093967E-2</v>
      </c>
      <c r="M959" s="2">
        <f t="shared" si="103"/>
        <v>3.9943063182264572E-2</v>
      </c>
      <c r="N959" s="2">
        <f t="shared" si="104"/>
        <v>4.1578436543627591E-2</v>
      </c>
      <c r="O959" s="2">
        <f t="shared" si="107"/>
        <v>4.035721399614494E-2</v>
      </c>
    </row>
    <row r="960" spans="1:15" x14ac:dyDescent="0.55000000000000004">
      <c r="A960" s="3">
        <v>31</v>
      </c>
      <c r="B960" s="3">
        <v>27</v>
      </c>
      <c r="C960" s="5">
        <f>IF(logVir!C960="","",名目付加価値!C960)</f>
        <v>86222.973374996494</v>
      </c>
      <c r="D960" s="5">
        <f>IF(logVir!D960="","",名目付加価値!D960)</f>
        <v>92343.675250106797</v>
      </c>
      <c r="E960" s="5">
        <f>IF(logVir!E960="","",名目付加価値!E960)</f>
        <v>101346.434764658</v>
      </c>
      <c r="F960" s="5">
        <f>IF(logVir!F960="","",名目付加価値!F960)</f>
        <v>102353.601891036</v>
      </c>
      <c r="G960" s="5">
        <f>IF(logVir!G960="","",名目付加価値!G960)</f>
        <v>104386.119748546</v>
      </c>
      <c r="I960" s="3">
        <v>31</v>
      </c>
      <c r="J960" s="3">
        <v>27</v>
      </c>
      <c r="K960" s="2">
        <f t="shared" si="101"/>
        <v>5.5593070835447414E-2</v>
      </c>
      <c r="L960" s="2">
        <f t="shared" si="102"/>
        <v>5.6930265634673752E-2</v>
      </c>
      <c r="M960" s="2">
        <f t="shared" si="103"/>
        <v>5.9756023378208886E-2</v>
      </c>
      <c r="N960" s="2">
        <f t="shared" si="104"/>
        <v>6.3210895273672546E-2</v>
      </c>
      <c r="O960" s="2">
        <f t="shared" si="107"/>
        <v>6.3173133049818378E-2</v>
      </c>
    </row>
    <row r="961" spans="1:15" x14ac:dyDescent="0.55000000000000004">
      <c r="A961" s="3">
        <v>31</v>
      </c>
      <c r="B961" s="3">
        <v>28</v>
      </c>
      <c r="C961" s="5">
        <f>IF(logVir!C961="","",名目付加価値!C961)</f>
        <v>139381.469931998</v>
      </c>
      <c r="D961" s="5">
        <f>IF(logVir!D961="","",名目付加価値!D961)</f>
        <v>151190.277657131</v>
      </c>
      <c r="E961" s="5">
        <f>IF(logVir!E961="","",名目付加価値!E961)</f>
        <v>159725.74538290099</v>
      </c>
      <c r="F961" s="5">
        <f>IF(logVir!F961="","",名目付加価値!F961)</f>
        <v>162981.84199182401</v>
      </c>
      <c r="G961" s="5">
        <f>IF(logVir!G961="","",名目付加価値!G961)</f>
        <v>169185.312516996</v>
      </c>
      <c r="I961" s="3">
        <v>31</v>
      </c>
      <c r="J961" s="3">
        <v>28</v>
      </c>
      <c r="K961" s="2">
        <f t="shared" si="101"/>
        <v>8.9867510105205342E-2</v>
      </c>
      <c r="L961" s="2">
        <f t="shared" si="102"/>
        <v>9.3209444448558401E-2</v>
      </c>
      <c r="M961" s="2">
        <f t="shared" si="103"/>
        <v>9.4177712293150154E-2</v>
      </c>
      <c r="N961" s="2">
        <f t="shared" si="104"/>
        <v>0.1006533034042419</v>
      </c>
      <c r="O961" s="2">
        <f t="shared" si="107"/>
        <v>0.10238876857821094</v>
      </c>
    </row>
    <row r="962" spans="1:15" x14ac:dyDescent="0.55000000000000004">
      <c r="A962" s="3">
        <v>31</v>
      </c>
      <c r="B962" s="3">
        <v>29</v>
      </c>
      <c r="C962" s="5">
        <f>IF(logVir!C962="","",名目付加価値!C962)</f>
        <v>106408.90384132801</v>
      </c>
      <c r="D962" s="5">
        <f>IF(logVir!D962="","",名目付加価値!D962)</f>
        <v>106924.811691678</v>
      </c>
      <c r="E962" s="5">
        <f>IF(logVir!E962="","",名目付加価値!E962)</f>
        <v>110289.230155176</v>
      </c>
      <c r="F962" s="5">
        <f>IF(logVir!F962="","",名目付加価値!F962)</f>
        <v>110805.035062061</v>
      </c>
      <c r="G962" s="5">
        <f>IF(logVir!G962="","",名目付加価値!G962)</f>
        <v>112627.283850437</v>
      </c>
      <c r="I962" s="3">
        <v>31</v>
      </c>
      <c r="J962" s="3">
        <v>29</v>
      </c>
      <c r="K962" s="2">
        <f t="shared" si="101"/>
        <v>6.8608138843060412E-2</v>
      </c>
      <c r="L962" s="2">
        <f t="shared" si="102"/>
        <v>6.5919597807405417E-2</v>
      </c>
      <c r="M962" s="2">
        <f t="shared" si="103"/>
        <v>6.5028886618669776E-2</v>
      </c>
      <c r="N962" s="2">
        <f t="shared" si="104"/>
        <v>6.8430278345846487E-2</v>
      </c>
      <c r="O962" s="2">
        <f t="shared" si="107"/>
        <v>6.8160579250024514E-2</v>
      </c>
    </row>
    <row r="963" spans="1:15" x14ac:dyDescent="0.55000000000000004">
      <c r="A963" s="3">
        <v>31</v>
      </c>
      <c r="B963" s="3">
        <v>30</v>
      </c>
      <c r="C963" s="5">
        <f>IF(logVir!C963="","",名目付加価値!C963)</f>
        <v>174435.253342504</v>
      </c>
      <c r="D963" s="5">
        <f>IF(logVir!D963="","",名目付加価値!D963)</f>
        <v>202445.40651258701</v>
      </c>
      <c r="E963" s="5">
        <f>IF(logVir!E963="","",名目付加価値!E963)</f>
        <v>210308.05213209899</v>
      </c>
      <c r="F963" s="5">
        <f>IF(logVir!F963="","",名目付加価値!F963)</f>
        <v>210881.459883765</v>
      </c>
      <c r="G963" s="5">
        <f>IF(logVir!G963="","",名目付加価値!G963)</f>
        <v>209492.67136232101</v>
      </c>
      <c r="I963" s="3">
        <v>31</v>
      </c>
      <c r="J963" s="3">
        <v>30</v>
      </c>
      <c r="K963" s="2">
        <f t="shared" si="101"/>
        <v>0.11246876575566059</v>
      </c>
      <c r="L963" s="2">
        <f t="shared" si="102"/>
        <v>0.12480844776933178</v>
      </c>
      <c r="M963" s="2">
        <f t="shared" si="103"/>
        <v>0.12400212113049845</v>
      </c>
      <c r="N963" s="2">
        <f t="shared" si="104"/>
        <v>0.13023484889239911</v>
      </c>
      <c r="O963" s="2">
        <f t="shared" si="107"/>
        <v>0.12678226217061894</v>
      </c>
    </row>
    <row r="964" spans="1:15" x14ac:dyDescent="0.55000000000000004">
      <c r="A964" s="3">
        <v>31</v>
      </c>
      <c r="B964" s="3">
        <v>31</v>
      </c>
      <c r="C964" s="5">
        <f>IF(logVir!C964="","",名目付加価値!C964)</f>
        <v>73780.486077768393</v>
      </c>
      <c r="D964" s="5">
        <f>IF(logVir!D964="","",名目付加価値!D964)</f>
        <v>72776.307405209096</v>
      </c>
      <c r="E964" s="5">
        <f>IF(logVir!E964="","",名目付加価値!E964)</f>
        <v>75944.295106106205</v>
      </c>
      <c r="F964" s="5">
        <f>IF(logVir!F964="","",名目付加価値!F964)</f>
        <v>68235.486356551803</v>
      </c>
      <c r="G964" s="5">
        <f>IF(logVir!G964="","",名目付加価値!G964)</f>
        <v>69661.470278322799</v>
      </c>
      <c r="I964" s="3">
        <v>31</v>
      </c>
      <c r="J964" s="3">
        <v>31</v>
      </c>
      <c r="K964" s="2">
        <f t="shared" ref="K964:K1027" si="108">IF(C964="","",C964/SUMIF($A$4:$A$1460,$I964,C$4:C$1460))</f>
        <v>4.7570660442853081E-2</v>
      </c>
      <c r="L964" s="2">
        <f t="shared" ref="L964:L1027" si="109">IF(D964="","",D964/SUMIF($A$4:$A$1460,$I964,D$4:D$1460))</f>
        <v>4.4866900751650951E-2</v>
      </c>
      <c r="M964" s="2">
        <f t="shared" ref="M964:M1027" si="110">IF(E964="","",E964/SUMIF($A$4:$A$1460,$I964,E$4:E$1460))</f>
        <v>4.4778379075103236E-2</v>
      </c>
      <c r="N964" s="2">
        <f t="shared" ref="N964:N1027" si="111">IF(F964="","",F964/SUMIF($A$4:$A$1460,$I964,F$4:F$1460))</f>
        <v>4.2140443544174434E-2</v>
      </c>
      <c r="O964" s="2">
        <f t="shared" ref="O964" si="112">IF(G964="","",G964/SUMIF($A$4:$A$1460,$I964,G$4:G$1460))</f>
        <v>4.2158223152075285E-2</v>
      </c>
    </row>
    <row r="965" spans="1:15" x14ac:dyDescent="0.55000000000000004">
      <c r="A965" s="3">
        <v>32</v>
      </c>
      <c r="B965" s="3">
        <v>1</v>
      </c>
      <c r="C965" s="5">
        <f>IF(logVir!C965="","",名目付加価値!C965)</f>
        <v>48892.532569761897</v>
      </c>
      <c r="D965" s="5">
        <f>IF(logVir!D965="","",名目付加価値!D965)</f>
        <v>44893.978919822097</v>
      </c>
      <c r="E965" s="5">
        <f>IF(logVir!E965="","",名目付加価値!E965)</f>
        <v>52478.662642597199</v>
      </c>
      <c r="F965" s="5">
        <f>IF(logVir!F965="","",名目付加価値!F965)</f>
        <v>51385.040894175698</v>
      </c>
      <c r="G965" s="5">
        <f>IF(logVir!G965="","",名目付加価値!G965)</f>
        <v>45488.540742771802</v>
      </c>
      <c r="I965" s="3">
        <v>32</v>
      </c>
      <c r="J965" s="3">
        <v>1</v>
      </c>
      <c r="K965" s="2">
        <f t="shared" si="108"/>
        <v>2.2739593376553943E-2</v>
      </c>
      <c r="L965" s="2">
        <f t="shared" si="109"/>
        <v>1.9572449919318662E-2</v>
      </c>
      <c r="M965" s="2">
        <f t="shared" si="110"/>
        <v>2.1833062333237594E-2</v>
      </c>
      <c r="N965" s="2">
        <f t="shared" si="111"/>
        <v>2.1982428846764705E-2</v>
      </c>
      <c r="O965" s="2">
        <f t="shared" ref="O965:O996" si="113">IF(G965="","",G965/SUMIF($A$4:$A$1460,$I965,G$4:G$1460))</f>
        <v>1.8732518138453426E-2</v>
      </c>
    </row>
    <row r="966" spans="1:15" x14ac:dyDescent="0.55000000000000004">
      <c r="A966" s="3">
        <v>32</v>
      </c>
      <c r="B966" s="3">
        <v>2</v>
      </c>
      <c r="C966" s="5">
        <f>IF(logVir!C966="","",名目付加価値!C966)</f>
        <v>2052.7496414951702</v>
      </c>
      <c r="D966" s="5">
        <f>IF(logVir!D966="","",名目付加価値!D966)</f>
        <v>3266.0045987281801</v>
      </c>
      <c r="E966" s="5">
        <f>IF(logVir!E966="","",名目付加価値!E966)</f>
        <v>3101.5571428955</v>
      </c>
      <c r="F966" s="5">
        <f>IF(logVir!F966="","",名目付加価値!F966)</f>
        <v>3222.08580984025</v>
      </c>
      <c r="G966" s="5">
        <f>IF(logVir!G966="","",名目付加価値!G966)</f>
        <v>2811.88960538021</v>
      </c>
      <c r="I966" s="3">
        <v>32</v>
      </c>
      <c r="J966" s="3">
        <v>2</v>
      </c>
      <c r="K966" s="2">
        <f t="shared" si="108"/>
        <v>9.5472027522534148E-4</v>
      </c>
      <c r="L966" s="2">
        <f t="shared" si="109"/>
        <v>1.4238816202733018E-3</v>
      </c>
      <c r="M966" s="2">
        <f t="shared" si="110"/>
        <v>1.2903623495917735E-3</v>
      </c>
      <c r="N966" s="2">
        <f t="shared" si="111"/>
        <v>1.3784025627001451E-3</v>
      </c>
      <c r="O966" s="2">
        <f t="shared" si="113"/>
        <v>1.1579569750098738E-3</v>
      </c>
    </row>
    <row r="967" spans="1:15" x14ac:dyDescent="0.55000000000000004">
      <c r="A967" s="3">
        <v>32</v>
      </c>
      <c r="B967" s="3">
        <v>3</v>
      </c>
      <c r="C967" s="5">
        <f>IF(logVir!C967="","",名目付加価値!C967)</f>
        <v>33261.871492487597</v>
      </c>
      <c r="D967" s="5">
        <f>IF(logVir!D967="","",名目付加価値!D967)</f>
        <v>29340.6788264975</v>
      </c>
      <c r="E967" s="5">
        <f>IF(logVir!E967="","",名目付加価値!E967)</f>
        <v>29001.713126230399</v>
      </c>
      <c r="F967" s="5">
        <f>IF(logVir!F967="","",名目付加価値!F967)</f>
        <v>31237.963265024198</v>
      </c>
      <c r="G967" s="5">
        <f>IF(logVir!G967="","",名目付加価値!G967)</f>
        <v>30767.024034308601</v>
      </c>
      <c r="I967" s="3">
        <v>32</v>
      </c>
      <c r="J967" s="3">
        <v>3</v>
      </c>
      <c r="K967" s="2">
        <f t="shared" si="108"/>
        <v>1.5469876337519466E-2</v>
      </c>
      <c r="L967" s="2">
        <f t="shared" si="109"/>
        <v>1.2791670080213762E-2</v>
      </c>
      <c r="M967" s="2">
        <f t="shared" si="110"/>
        <v>1.2065784045756048E-2</v>
      </c>
      <c r="N967" s="2">
        <f t="shared" si="111"/>
        <v>1.3363544970323795E-2</v>
      </c>
      <c r="O967" s="2">
        <f t="shared" si="113"/>
        <v>1.2670088474546204E-2</v>
      </c>
    </row>
    <row r="968" spans="1:15" x14ac:dyDescent="0.55000000000000004">
      <c r="A968" s="3">
        <v>32</v>
      </c>
      <c r="B968" s="3">
        <v>4</v>
      </c>
      <c r="C968" s="5">
        <f>IF(logVir!C968="","",名目付加価値!C968)</f>
        <v>8643.2956642863501</v>
      </c>
      <c r="D968" s="5">
        <f>IF(logVir!D968="","",名目付加価値!D968)</f>
        <v>14034.698059923599</v>
      </c>
      <c r="E968" s="5">
        <f>IF(logVir!E968="","",名目付加価値!E968)</f>
        <v>11157.9794817495</v>
      </c>
      <c r="F968" s="5">
        <f>IF(logVir!F968="","",名目付加価値!F968)</f>
        <v>10706.575639275001</v>
      </c>
      <c r="G968" s="5">
        <f>IF(logVir!G968="","",名目付加価値!G968)</f>
        <v>8416.5565574955999</v>
      </c>
      <c r="I968" s="3">
        <v>32</v>
      </c>
      <c r="J968" s="3">
        <v>4</v>
      </c>
      <c r="K968" s="2">
        <f t="shared" si="108"/>
        <v>4.0199396208156057E-3</v>
      </c>
      <c r="L968" s="2">
        <f t="shared" si="109"/>
        <v>6.1187141688019923E-3</v>
      </c>
      <c r="M968" s="2">
        <f t="shared" si="110"/>
        <v>4.6421316640085477E-3</v>
      </c>
      <c r="N968" s="2">
        <f t="shared" si="111"/>
        <v>4.5802539627742877E-3</v>
      </c>
      <c r="O968" s="2">
        <f t="shared" si="113"/>
        <v>3.4660003553017558E-3</v>
      </c>
    </row>
    <row r="969" spans="1:15" x14ac:dyDescent="0.55000000000000004">
      <c r="A969" s="3">
        <v>32</v>
      </c>
      <c r="B969" s="3">
        <v>5</v>
      </c>
      <c r="C969" s="5">
        <f>IF(logVir!C969="","",名目付加価値!C969)</f>
        <v>12166.0265820846</v>
      </c>
      <c r="D969" s="5">
        <f>IF(logVir!D969="","",名目付加価値!D969)</f>
        <v>12386.355924548299</v>
      </c>
      <c r="E969" s="5">
        <f>IF(logVir!E969="","",名目付加価値!E969)</f>
        <v>13596.608830057899</v>
      </c>
      <c r="F969" s="5">
        <f>IF(logVir!F969="","",名目付加価値!F969)</f>
        <v>12303.7062366927</v>
      </c>
      <c r="G969" s="5">
        <f>IF(logVir!G969="","",名目付加価値!G969)</f>
        <v>11648.4271884917</v>
      </c>
      <c r="I969" s="3">
        <v>32</v>
      </c>
      <c r="J969" s="3">
        <v>5</v>
      </c>
      <c r="K969" s="2">
        <f t="shared" si="108"/>
        <v>5.6583384607907915E-3</v>
      </c>
      <c r="L969" s="2">
        <f t="shared" si="109"/>
        <v>5.4000856428663875E-3</v>
      </c>
      <c r="M969" s="2">
        <f t="shared" si="110"/>
        <v>5.6566915610830291E-3</v>
      </c>
      <c r="N969" s="2">
        <f t="shared" si="111"/>
        <v>5.2635035837881117E-3</v>
      </c>
      <c r="O969" s="2">
        <f t="shared" si="113"/>
        <v>4.7969086286318791E-3</v>
      </c>
    </row>
    <row r="970" spans="1:15" x14ac:dyDescent="0.55000000000000004">
      <c r="A970" s="3">
        <v>32</v>
      </c>
      <c r="B970" s="3">
        <v>6</v>
      </c>
      <c r="C970" s="5">
        <f>IF(logVir!C970="","",名目付加価値!C970)</f>
        <v>10286.644153675899</v>
      </c>
      <c r="D970" s="5">
        <f>IF(logVir!D970="","",名目付加価値!D970)</f>
        <v>13601.725915912</v>
      </c>
      <c r="E970" s="5">
        <f>IF(logVir!E970="","",名目付加価値!E970)</f>
        <v>18325.700881776302</v>
      </c>
      <c r="F970" s="5">
        <f>IF(logVir!F970="","",名目付加価値!F970)</f>
        <v>14765.435569384101</v>
      </c>
      <c r="G970" s="5">
        <f>IF(logVir!G970="","",名目付加価値!G970)</f>
        <v>15744.3503549581</v>
      </c>
      <c r="I970" s="3">
        <v>32</v>
      </c>
      <c r="J970" s="3">
        <v>6</v>
      </c>
      <c r="K970" s="2">
        <f t="shared" si="108"/>
        <v>4.7842501292019888E-3</v>
      </c>
      <c r="L970" s="2">
        <f t="shared" si="109"/>
        <v>5.9299510916806328E-3</v>
      </c>
      <c r="M970" s="2">
        <f t="shared" si="110"/>
        <v>7.6241685573618431E-3</v>
      </c>
      <c r="N970" s="2">
        <f t="shared" si="111"/>
        <v>6.3166270016973879E-3</v>
      </c>
      <c r="O970" s="2">
        <f t="shared" si="113"/>
        <v>6.4836401385173761E-3</v>
      </c>
    </row>
    <row r="971" spans="1:15" x14ac:dyDescent="0.55000000000000004">
      <c r="A971" s="3">
        <v>32</v>
      </c>
      <c r="B971" s="3">
        <v>7</v>
      </c>
      <c r="C971" s="5">
        <f>IF(logVir!C971="","",名目付加価値!C971)</f>
        <v>11921.0061415649</v>
      </c>
      <c r="D971" s="5">
        <f>IF(logVir!D971="","",名目付加価値!D971)</f>
        <v>13908.5283775322</v>
      </c>
      <c r="E971" s="5">
        <f>IF(logVir!E971="","",名目付加価値!E971)</f>
        <v>13173.7568528138</v>
      </c>
      <c r="F971" s="5">
        <f>IF(logVir!F971="","",名目付加価値!F971)</f>
        <v>14377.268836737599</v>
      </c>
      <c r="G971" s="5">
        <f>IF(logVir!G971="","",名目付加価値!G971)</f>
        <v>12274.7630041827</v>
      </c>
      <c r="I971" s="3">
        <v>32</v>
      </c>
      <c r="J971" s="3">
        <v>7</v>
      </c>
      <c r="K971" s="2">
        <f t="shared" si="108"/>
        <v>5.5443810752041026E-3</v>
      </c>
      <c r="L971" s="2">
        <f t="shared" si="109"/>
        <v>6.0637079107389164E-3</v>
      </c>
      <c r="M971" s="2">
        <f t="shared" si="110"/>
        <v>5.4807695174940328E-3</v>
      </c>
      <c r="N971" s="2">
        <f t="shared" si="111"/>
        <v>6.150569965785794E-3</v>
      </c>
      <c r="O971" s="2">
        <f t="shared" si="113"/>
        <v>5.0548383585509249E-3</v>
      </c>
    </row>
    <row r="972" spans="1:15" x14ac:dyDescent="0.55000000000000004">
      <c r="A972" s="3">
        <v>32</v>
      </c>
      <c r="B972" s="3">
        <v>8</v>
      </c>
      <c r="C972" s="5">
        <f>IF(logVir!C972="","",名目付加価値!C972)</f>
        <v>116918.72313915601</v>
      </c>
      <c r="D972" s="5">
        <f>IF(logVir!D972="","",名目付加価値!D972)</f>
        <v>115412.04587598699</v>
      </c>
      <c r="E972" s="5">
        <f>IF(logVir!E972="","",名目付加価値!E972)</f>
        <v>125008.400730409</v>
      </c>
      <c r="F972" s="5">
        <f>IF(logVir!F972="","",名目付加価値!F972)</f>
        <v>116614.380780137</v>
      </c>
      <c r="G972" s="5">
        <f>IF(logVir!G972="","",名目付加価値!G972)</f>
        <v>120075.332530156</v>
      </c>
      <c r="I972" s="3">
        <v>32</v>
      </c>
      <c r="J972" s="3">
        <v>8</v>
      </c>
      <c r="K972" s="2">
        <f t="shared" si="108"/>
        <v>5.4378124481417996E-2</v>
      </c>
      <c r="L972" s="2">
        <f t="shared" si="109"/>
        <v>5.0316246016600896E-2</v>
      </c>
      <c r="M972" s="2">
        <f t="shared" si="110"/>
        <v>5.2008112781249949E-2</v>
      </c>
      <c r="N972" s="2">
        <f t="shared" si="111"/>
        <v>4.9887424110222837E-2</v>
      </c>
      <c r="O972" s="2">
        <f t="shared" si="113"/>
        <v>4.9447911669037073E-2</v>
      </c>
    </row>
    <row r="973" spans="1:15" x14ac:dyDescent="0.55000000000000004">
      <c r="A973" s="3">
        <v>32</v>
      </c>
      <c r="B973" s="3">
        <v>9</v>
      </c>
      <c r="C973" s="5">
        <f>IF(logVir!C973="","",名目付加価値!C973)</f>
        <v>8261.1291101505394</v>
      </c>
      <c r="D973" s="5">
        <f>IF(logVir!D973="","",名目付加価値!D973)</f>
        <v>11178.943241045499</v>
      </c>
      <c r="E973" s="5">
        <f>IF(logVir!E973="","",名目付加価値!E973)</f>
        <v>13517.4561736838</v>
      </c>
      <c r="F973" s="5">
        <f>IF(logVir!F973="","",名目付加価値!F973)</f>
        <v>11380.217571592601</v>
      </c>
      <c r="G973" s="5">
        <f>IF(logVir!G973="","",名目付加価値!G973)</f>
        <v>12474.142530371701</v>
      </c>
      <c r="I973" s="3">
        <v>32</v>
      </c>
      <c r="J973" s="3">
        <v>9</v>
      </c>
      <c r="K973" s="2">
        <f t="shared" si="108"/>
        <v>3.8421964852812084E-3</v>
      </c>
      <c r="L973" s="2">
        <f t="shared" si="109"/>
        <v>4.8736893454472156E-3</v>
      </c>
      <c r="M973" s="2">
        <f t="shared" si="110"/>
        <v>5.6237611319631701E-3</v>
      </c>
      <c r="N973" s="2">
        <f t="shared" si="111"/>
        <v>4.8684367799460299E-3</v>
      </c>
      <c r="O973" s="2">
        <f t="shared" si="113"/>
        <v>5.1369443247961753E-3</v>
      </c>
    </row>
    <row r="974" spans="1:15" x14ac:dyDescent="0.55000000000000004">
      <c r="A974" s="3">
        <v>32</v>
      </c>
      <c r="B974" s="3">
        <v>10</v>
      </c>
      <c r="C974" s="5">
        <f>IF(logVir!C974="","",名目付加価値!C974)</f>
        <v>51322.097758847704</v>
      </c>
      <c r="D974" s="5">
        <f>IF(logVir!D974="","",名目付加価値!D974)</f>
        <v>68056.307366495006</v>
      </c>
      <c r="E974" s="5">
        <f>IF(logVir!E974="","",名目付加価値!E974)</f>
        <v>61552.508613504797</v>
      </c>
      <c r="F974" s="5">
        <f>IF(logVir!F974="","",名目付加価値!F974)</f>
        <v>53519.914681548798</v>
      </c>
      <c r="G974" s="5">
        <f>IF(logVir!G974="","",名目付加価値!G974)</f>
        <v>61135.436004124997</v>
      </c>
      <c r="I974" s="3">
        <v>32</v>
      </c>
      <c r="J974" s="3">
        <v>10</v>
      </c>
      <c r="K974" s="2">
        <f t="shared" si="108"/>
        <v>2.3869568069577105E-2</v>
      </c>
      <c r="L974" s="2">
        <f t="shared" si="109"/>
        <v>2.9670541566462684E-2</v>
      </c>
      <c r="M974" s="2">
        <f t="shared" si="110"/>
        <v>2.5608117464391327E-2</v>
      </c>
      <c r="N974" s="2">
        <f t="shared" si="111"/>
        <v>2.2895724045349859E-2</v>
      </c>
      <c r="O974" s="2">
        <f t="shared" si="113"/>
        <v>2.5176025547302427E-2</v>
      </c>
    </row>
    <row r="975" spans="1:15" x14ac:dyDescent="0.55000000000000004">
      <c r="A975" s="3">
        <v>32</v>
      </c>
      <c r="B975" s="3">
        <v>11</v>
      </c>
      <c r="C975" s="5">
        <f>IF(logVir!C975="","",名目付加価値!C975)</f>
        <v>49432.882599422599</v>
      </c>
      <c r="D975" s="5">
        <f>IF(logVir!D975="","",名目付加価値!D975)</f>
        <v>77532.363621984696</v>
      </c>
      <c r="E975" s="5">
        <f>IF(logVir!E975="","",名目付加価値!E975)</f>
        <v>100389.316453288</v>
      </c>
      <c r="F975" s="5">
        <f>IF(logVir!F975="","",名目付加価値!F975)</f>
        <v>99987.166469696604</v>
      </c>
      <c r="G975" s="5">
        <f>IF(logVir!G975="","",名目付加価値!G975)</f>
        <v>115914.066464458</v>
      </c>
      <c r="I975" s="3">
        <v>32</v>
      </c>
      <c r="J975" s="3">
        <v>11</v>
      </c>
      <c r="K975" s="2">
        <f t="shared" si="108"/>
        <v>2.2990906599855705E-2</v>
      </c>
      <c r="L975" s="2">
        <f t="shared" si="109"/>
        <v>3.3801822440997234E-2</v>
      </c>
      <c r="M975" s="2">
        <f t="shared" si="110"/>
        <v>4.1765664240396461E-2</v>
      </c>
      <c r="N975" s="2">
        <f t="shared" si="111"/>
        <v>4.2774331483676098E-2</v>
      </c>
      <c r="O975" s="2">
        <f t="shared" si="113"/>
        <v>4.7734271469070777E-2</v>
      </c>
    </row>
    <row r="976" spans="1:15" x14ac:dyDescent="0.55000000000000004">
      <c r="A976" s="3">
        <v>32</v>
      </c>
      <c r="B976" s="3">
        <v>12</v>
      </c>
      <c r="C976" s="5">
        <f>IF(logVir!C976="","",名目付加価値!C976)</f>
        <v>10471.429857684099</v>
      </c>
      <c r="D976" s="5">
        <f>IF(logVir!D976="","",名目付加価値!D976)</f>
        <v>7758.3639521600799</v>
      </c>
      <c r="E976" s="5">
        <f>IF(logVir!E976="","",名目付加価値!E976)</f>
        <v>10980.5369413873</v>
      </c>
      <c r="F976" s="5">
        <f>IF(logVir!F976="","",名目付加価値!F976)</f>
        <v>12573.7770736742</v>
      </c>
      <c r="G976" s="5">
        <f>IF(logVir!G976="","",名目付加価値!G976)</f>
        <v>9333.5670977401205</v>
      </c>
      <c r="I976" s="3">
        <v>32</v>
      </c>
      <c r="J976" s="3">
        <v>12</v>
      </c>
      <c r="K976" s="2">
        <f t="shared" si="108"/>
        <v>4.8701927374101284E-3</v>
      </c>
      <c r="L976" s="2">
        <f t="shared" si="109"/>
        <v>3.3824177219999928E-3</v>
      </c>
      <c r="M976" s="2">
        <f t="shared" si="110"/>
        <v>4.5683090121113306E-3</v>
      </c>
      <c r="N976" s="2">
        <f t="shared" si="111"/>
        <v>5.3790394061640923E-3</v>
      </c>
      <c r="O976" s="2">
        <f t="shared" si="113"/>
        <v>3.8436320906309017E-3</v>
      </c>
    </row>
    <row r="977" spans="1:15" x14ac:dyDescent="0.55000000000000004">
      <c r="A977" s="3">
        <v>32</v>
      </c>
      <c r="B977" s="3">
        <v>13</v>
      </c>
      <c r="C977" s="5">
        <f>IF(logVir!C977="","",名目付加価値!C977)</f>
        <v>7120.53215946403</v>
      </c>
      <c r="D977" s="5">
        <f>IF(logVir!D977="","",名目付加価値!D977)</f>
        <v>7824.7747360002904</v>
      </c>
      <c r="E977" s="5">
        <f>IF(logVir!E977="","",名目付加価値!E977)</f>
        <v>11304.7057928902</v>
      </c>
      <c r="F977" s="5">
        <f>IF(logVir!F977="","",名目付加価値!F977)</f>
        <v>8147.5650126002702</v>
      </c>
      <c r="G977" s="5">
        <f>IF(logVir!G977="","",名目付加価値!G977)</f>
        <v>12097.1088008797</v>
      </c>
      <c r="I977" s="3">
        <v>32</v>
      </c>
      <c r="J977" s="3">
        <v>13</v>
      </c>
      <c r="K977" s="2">
        <f t="shared" si="108"/>
        <v>3.3117123908412037E-3</v>
      </c>
      <c r="L977" s="2">
        <f t="shared" si="109"/>
        <v>3.4113708638709023E-3</v>
      </c>
      <c r="M977" s="2">
        <f t="shared" si="110"/>
        <v>4.7031752298264881E-3</v>
      </c>
      <c r="N977" s="2">
        <f t="shared" si="111"/>
        <v>3.4855137808049446E-3</v>
      </c>
      <c r="O977" s="2">
        <f t="shared" si="113"/>
        <v>4.9816790412502325E-3</v>
      </c>
    </row>
    <row r="978" spans="1:15" x14ac:dyDescent="0.55000000000000004">
      <c r="A978" s="3">
        <v>32</v>
      </c>
      <c r="B978" s="3">
        <v>14</v>
      </c>
      <c r="C978" s="5">
        <f>IF(logVir!C978="","",名目付加価値!C978)</f>
        <v>21989.539825629599</v>
      </c>
      <c r="D978" s="5">
        <f>IF(logVir!D978="","",名目付加価値!D978)</f>
        <v>21688.183012104299</v>
      </c>
      <c r="E978" s="5">
        <f>IF(logVir!E978="","",名目付加価値!E978)</f>
        <v>25308.3398671295</v>
      </c>
      <c r="F978" s="5">
        <f>IF(logVir!F978="","",名目付加価値!F978)</f>
        <v>19578.994024503201</v>
      </c>
      <c r="G978" s="5">
        <f>IF(logVir!G978="","",名目付加価値!G978)</f>
        <v>23609.663371154202</v>
      </c>
      <c r="I978" s="3">
        <v>32</v>
      </c>
      <c r="J978" s="3">
        <v>14</v>
      </c>
      <c r="K978" s="2">
        <f t="shared" si="108"/>
        <v>1.0227189468225803E-2</v>
      </c>
      <c r="L978" s="2">
        <f t="shared" si="109"/>
        <v>9.4554077419500698E-3</v>
      </c>
      <c r="M978" s="2">
        <f t="shared" si="110"/>
        <v>1.0529204328871097E-2</v>
      </c>
      <c r="N978" s="2">
        <f t="shared" si="111"/>
        <v>8.3758587235775953E-3</v>
      </c>
      <c r="O978" s="2">
        <f t="shared" si="113"/>
        <v>9.7226343189125656E-3</v>
      </c>
    </row>
    <row r="979" spans="1:15" x14ac:dyDescent="0.55000000000000004">
      <c r="A979" s="3">
        <v>32</v>
      </c>
      <c r="B979" s="3">
        <v>15</v>
      </c>
      <c r="C979" s="5">
        <f>IF(logVir!C979="","",名目付加価値!C979)</f>
        <v>4496.4148031614604</v>
      </c>
      <c r="D979" s="5">
        <f>IF(logVir!D979="","",名目付加価値!D979)</f>
        <v>4885.1466456110902</v>
      </c>
      <c r="E979" s="5">
        <f>IF(logVir!E979="","",名目付加価値!E979)</f>
        <v>4308.6220781738402</v>
      </c>
      <c r="F979" s="5">
        <f>IF(logVir!F979="","",名目付加価値!F979)</f>
        <v>3496.5602460355099</v>
      </c>
      <c r="G979" s="5">
        <f>IF(logVir!G979="","",名目付加価値!G979)</f>
        <v>3430.5463015615801</v>
      </c>
      <c r="I979" s="3">
        <v>32</v>
      </c>
      <c r="J979" s="3">
        <v>15</v>
      </c>
      <c r="K979" s="2">
        <f t="shared" si="108"/>
        <v>2.0912527721962384E-3</v>
      </c>
      <c r="L979" s="2">
        <f t="shared" si="109"/>
        <v>2.129779769365328E-3</v>
      </c>
      <c r="M979" s="2">
        <f t="shared" si="110"/>
        <v>1.7925459542251314E-3</v>
      </c>
      <c r="N979" s="2">
        <f t="shared" si="111"/>
        <v>1.4958222369657356E-3</v>
      </c>
      <c r="O979" s="2">
        <f t="shared" si="113"/>
        <v>1.4127243866141842E-3</v>
      </c>
    </row>
    <row r="980" spans="1:15" x14ac:dyDescent="0.55000000000000004">
      <c r="A980" s="3">
        <v>32</v>
      </c>
      <c r="B980" s="3">
        <v>16</v>
      </c>
      <c r="C980" s="5">
        <f>IF(logVir!C980="","",名目付加価値!C980)</f>
        <v>20941.0716900263</v>
      </c>
      <c r="D980" s="5">
        <f>IF(logVir!D980="","",名目付加価値!D980)</f>
        <v>32932.016026821999</v>
      </c>
      <c r="E980" s="5">
        <f>IF(logVir!E980="","",名目付加価値!E980)</f>
        <v>27595.596457739201</v>
      </c>
      <c r="F980" s="5">
        <f>IF(logVir!F980="","",名目付加価値!F980)</f>
        <v>29045.7212721949</v>
      </c>
      <c r="G980" s="5">
        <f>IF(logVir!G980="","",名目付加価値!G980)</f>
        <v>41090.158153268101</v>
      </c>
      <c r="I980" s="3">
        <v>32</v>
      </c>
      <c r="J980" s="3">
        <v>16</v>
      </c>
      <c r="K980" s="2">
        <f t="shared" si="108"/>
        <v>9.7395538760650935E-3</v>
      </c>
      <c r="L980" s="2">
        <f t="shared" si="109"/>
        <v>1.435738711372227E-2</v>
      </c>
      <c r="M980" s="2">
        <f t="shared" si="110"/>
        <v>1.1480787566709848E-2</v>
      </c>
      <c r="N980" s="2">
        <f t="shared" si="111"/>
        <v>1.2425707755763517E-2</v>
      </c>
      <c r="O980" s="2">
        <f t="shared" si="113"/>
        <v>1.6921231597000059E-2</v>
      </c>
    </row>
    <row r="981" spans="1:15" x14ac:dyDescent="0.55000000000000004">
      <c r="A981" s="3">
        <v>32</v>
      </c>
      <c r="B981" s="3">
        <v>17</v>
      </c>
      <c r="C981" s="5">
        <f>IF(logVir!C981="","",名目付加価値!C981)</f>
        <v>92034.154226188301</v>
      </c>
      <c r="D981" s="5">
        <f>IF(logVir!D981="","",名目付加価値!D981)</f>
        <v>90210.882468922195</v>
      </c>
      <c r="E981" s="5">
        <f>IF(logVir!E981="","",名目付加価値!E981)</f>
        <v>98098.508828139398</v>
      </c>
      <c r="F981" s="5">
        <f>IF(logVir!F981="","",名目付加価値!F981)</f>
        <v>91899.092004172999</v>
      </c>
      <c r="G981" s="5">
        <f>IF(logVir!G981="","",名目付加価値!G981)</f>
        <v>63770.5519798108</v>
      </c>
      <c r="I981" s="3">
        <v>32</v>
      </c>
      <c r="J981" s="3">
        <v>17</v>
      </c>
      <c r="K981" s="2">
        <f t="shared" si="108"/>
        <v>4.2804476141064161E-2</v>
      </c>
      <c r="L981" s="2">
        <f t="shared" si="109"/>
        <v>3.9329282495852297E-2</v>
      </c>
      <c r="M981" s="2">
        <f t="shared" si="110"/>
        <v>4.0812603641006723E-2</v>
      </c>
      <c r="N981" s="2">
        <f t="shared" si="111"/>
        <v>3.9314267652806219E-2</v>
      </c>
      <c r="O981" s="2">
        <f t="shared" si="113"/>
        <v>2.6261185831748492E-2</v>
      </c>
    </row>
    <row r="982" spans="1:15" x14ac:dyDescent="0.55000000000000004">
      <c r="A982" s="3">
        <v>32</v>
      </c>
      <c r="B982" s="3">
        <v>18</v>
      </c>
      <c r="C982" s="5">
        <f>IF(logVir!C982="","",名目付加価値!C982)</f>
        <v>229626.44318820001</v>
      </c>
      <c r="D982" s="5">
        <f>IF(logVir!D982="","",名目付加価値!D982)</f>
        <v>203480.429988271</v>
      </c>
      <c r="E982" s="5">
        <f>IF(logVir!E982="","",名目付加価値!E982)</f>
        <v>212840.43027136699</v>
      </c>
      <c r="F982" s="5">
        <f>IF(logVir!F982="","",名目付加価値!F982)</f>
        <v>221058.769596083</v>
      </c>
      <c r="G982" s="5">
        <f>IF(logVir!G982="","",名目付加価値!G982)</f>
        <v>242881.09763782201</v>
      </c>
      <c r="I982" s="3">
        <v>32</v>
      </c>
      <c r="J982" s="3">
        <v>18</v>
      </c>
      <c r="K982" s="2">
        <f t="shared" si="108"/>
        <v>0.10679773928981118</v>
      </c>
      <c r="L982" s="2">
        <f t="shared" si="109"/>
        <v>8.8711462457350024E-2</v>
      </c>
      <c r="M982" s="2">
        <f t="shared" si="110"/>
        <v>8.8549481773110297E-2</v>
      </c>
      <c r="N982" s="2">
        <f t="shared" si="111"/>
        <v>9.4568547363947777E-2</v>
      </c>
      <c r="O982" s="2">
        <f t="shared" si="113"/>
        <v>0.10002023570542752</v>
      </c>
    </row>
    <row r="983" spans="1:15" x14ac:dyDescent="0.55000000000000004">
      <c r="A983" s="3">
        <v>32</v>
      </c>
      <c r="B983" s="3">
        <v>19</v>
      </c>
      <c r="C983" s="5">
        <f>IF(logVir!C983="","",名目付加価値!C983)</f>
        <v>71442.866023767099</v>
      </c>
      <c r="D983" s="5">
        <f>IF(logVir!D983="","",名目付加価値!D983)</f>
        <v>75819.206936910501</v>
      </c>
      <c r="E983" s="5">
        <f>IF(logVir!E983="","",名目付加価値!E983)</f>
        <v>73645.470646142901</v>
      </c>
      <c r="F983" s="5">
        <f>IF(logVir!F983="","",名目付加価値!F983)</f>
        <v>72948.629765928097</v>
      </c>
      <c r="G983" s="5">
        <f>IF(logVir!G983="","",名目付加価値!G983)</f>
        <v>88108.497881199102</v>
      </c>
      <c r="I983" s="3">
        <v>32</v>
      </c>
      <c r="J983" s="3">
        <v>19</v>
      </c>
      <c r="K983" s="2">
        <f t="shared" si="108"/>
        <v>3.3227604250568615E-2</v>
      </c>
      <c r="L983" s="2">
        <f t="shared" si="109"/>
        <v>3.3054936684169034E-2</v>
      </c>
      <c r="M983" s="2">
        <f t="shared" si="110"/>
        <v>3.0639236409822527E-2</v>
      </c>
      <c r="N983" s="2">
        <f t="shared" si="111"/>
        <v>3.1207293706372374E-2</v>
      </c>
      <c r="O983" s="2">
        <f t="shared" si="113"/>
        <v>3.6283732293032805E-2</v>
      </c>
    </row>
    <row r="984" spans="1:15" x14ac:dyDescent="0.55000000000000004">
      <c r="A984" s="3">
        <v>32</v>
      </c>
      <c r="B984" s="3">
        <v>20</v>
      </c>
      <c r="C984" s="5">
        <f>IF(logVir!C984="","",名目付加価値!C984)</f>
        <v>160494.76358325299</v>
      </c>
      <c r="D984" s="5">
        <f>IF(logVir!D984="","",名目付加価値!D984)</f>
        <v>206801.068499788</v>
      </c>
      <c r="E984" s="5">
        <f>IF(logVir!E984="","",名目付加価値!E984)</f>
        <v>206335.46948738801</v>
      </c>
      <c r="F984" s="5">
        <f>IF(logVir!F984="","",名目付加価値!F984)</f>
        <v>202926.89332452099</v>
      </c>
      <c r="G984" s="5">
        <f>IF(logVir!G984="","",名目付加価値!G984)</f>
        <v>211410.36031869301</v>
      </c>
      <c r="I984" s="3">
        <v>32</v>
      </c>
      <c r="J984" s="3">
        <v>20</v>
      </c>
      <c r="K984" s="2">
        <f t="shared" si="108"/>
        <v>7.4645052549526872E-2</v>
      </c>
      <c r="L984" s="2">
        <f t="shared" si="109"/>
        <v>9.0159162851269237E-2</v>
      </c>
      <c r="M984" s="2">
        <f t="shared" si="110"/>
        <v>8.5843177779826016E-2</v>
      </c>
      <c r="N984" s="2">
        <f t="shared" si="111"/>
        <v>8.6811763034072287E-2</v>
      </c>
      <c r="O984" s="2">
        <f t="shared" si="113"/>
        <v>8.7060352885823908E-2</v>
      </c>
    </row>
    <row r="985" spans="1:15" x14ac:dyDescent="0.55000000000000004">
      <c r="A985" s="3">
        <v>32</v>
      </c>
      <c r="B985" s="3">
        <v>21</v>
      </c>
      <c r="C985" s="5">
        <f>IF(logVir!C985="","",名目付加価値!C985)</f>
        <v>105605.684148049</v>
      </c>
      <c r="D985" s="5">
        <f>IF(logVir!D985="","",名目付加価値!D985)</f>
        <v>110470.423126838</v>
      </c>
      <c r="E985" s="5">
        <f>IF(logVir!E985="","",名目付加価値!E985)</f>
        <v>110955.593487309</v>
      </c>
      <c r="F985" s="5">
        <f>IF(logVir!F985="","",名目付加価値!F985)</f>
        <v>94495.718841321897</v>
      </c>
      <c r="G985" s="5">
        <f>IF(logVir!G985="","",名目付加価値!G985)</f>
        <v>103016.98883406101</v>
      </c>
      <c r="I985" s="3">
        <v>32</v>
      </c>
      <c r="J985" s="3">
        <v>21</v>
      </c>
      <c r="K985" s="2">
        <f t="shared" si="108"/>
        <v>4.911650490497628E-2</v>
      </c>
      <c r="L985" s="2">
        <f t="shared" si="109"/>
        <v>4.816184433278891E-2</v>
      </c>
      <c r="M985" s="2">
        <f t="shared" si="110"/>
        <v>4.6161625827397371E-2</v>
      </c>
      <c r="N985" s="2">
        <f t="shared" si="111"/>
        <v>4.0425099982526039E-2</v>
      </c>
      <c r="O985" s="2">
        <f t="shared" si="113"/>
        <v>4.2423159336223489E-2</v>
      </c>
    </row>
    <row r="986" spans="1:15" x14ac:dyDescent="0.55000000000000004">
      <c r="A986" s="3">
        <v>32</v>
      </c>
      <c r="B986" s="3">
        <v>22</v>
      </c>
      <c r="C986" s="5">
        <f>IF(logVir!C986="","",名目付加価値!C986)</f>
        <v>62423.584275961701</v>
      </c>
      <c r="D986" s="5">
        <f>IF(logVir!D986="","",名目付加価値!D986)</f>
        <v>63719.172933957801</v>
      </c>
      <c r="E986" s="5">
        <f>IF(logVir!E986="","",名目付加価値!E986)</f>
        <v>65146.5704181006</v>
      </c>
      <c r="F986" s="5">
        <f>IF(logVir!F986="","",名目付加価値!F986)</f>
        <v>39833.594996958403</v>
      </c>
      <c r="G986" s="5">
        <f>IF(logVir!G986="","",名目付加価値!G986)</f>
        <v>41907.846295063602</v>
      </c>
      <c r="I986" s="3">
        <v>32</v>
      </c>
      <c r="J986" s="3">
        <v>22</v>
      </c>
      <c r="K986" s="2">
        <f t="shared" si="108"/>
        <v>2.9032795990206327E-2</v>
      </c>
      <c r="L986" s="2">
        <f t="shared" si="109"/>
        <v>2.7779678949322147E-2</v>
      </c>
      <c r="M986" s="2">
        <f t="shared" si="110"/>
        <v>2.7103379947424854E-2</v>
      </c>
      <c r="N986" s="2">
        <f t="shared" si="111"/>
        <v>1.7040740894510627E-2</v>
      </c>
      <c r="O986" s="2">
        <f t="shared" si="113"/>
        <v>1.7257961632689684E-2</v>
      </c>
    </row>
    <row r="987" spans="1:15" x14ac:dyDescent="0.55000000000000004">
      <c r="A987" s="3">
        <v>32</v>
      </c>
      <c r="B987" s="3">
        <v>23</v>
      </c>
      <c r="C987" s="5">
        <f>IF(logVir!C987="","",名目付加価値!C987)</f>
        <v>58818.865933352397</v>
      </c>
      <c r="D987" s="5">
        <f>IF(logVir!D987="","",名目付加価値!D987)</f>
        <v>60347.214650542002</v>
      </c>
      <c r="E987" s="5">
        <f>IF(logVir!E987="","",名目付加価値!E987)</f>
        <v>59435.447701669</v>
      </c>
      <c r="F987" s="5">
        <f>IF(logVir!F987="","",名目付加価値!F987)</f>
        <v>66430.4370340803</v>
      </c>
      <c r="G987" s="5">
        <f>IF(logVir!G987="","",名目付加価値!G987)</f>
        <v>62172.3822496469</v>
      </c>
      <c r="I987" s="3">
        <v>32</v>
      </c>
      <c r="J987" s="3">
        <v>23</v>
      </c>
      <c r="K987" s="2">
        <f t="shared" si="108"/>
        <v>2.7356265341461898E-2</v>
      </c>
      <c r="L987" s="2">
        <f t="shared" si="109"/>
        <v>2.630960464937972E-2</v>
      </c>
      <c r="M987" s="2">
        <f t="shared" si="110"/>
        <v>2.4727341916314514E-2</v>
      </c>
      <c r="N987" s="2">
        <f t="shared" si="111"/>
        <v>2.841882248120723E-2</v>
      </c>
      <c r="O987" s="2">
        <f t="shared" si="113"/>
        <v>2.560304769476331E-2</v>
      </c>
    </row>
    <row r="988" spans="1:15" x14ac:dyDescent="0.55000000000000004">
      <c r="A988" s="3">
        <v>32</v>
      </c>
      <c r="B988" s="3">
        <v>24</v>
      </c>
      <c r="C988" s="5">
        <f>IF(logVir!C988="","",名目付加価値!C988)</f>
        <v>17985.212348527701</v>
      </c>
      <c r="D988" s="5">
        <f>IF(logVir!D988="","",名目付加価値!D988)</f>
        <v>20370.6164351937</v>
      </c>
      <c r="E988" s="5">
        <f>IF(logVir!E988="","",名目付加価値!E988)</f>
        <v>19709.9051883256</v>
      </c>
      <c r="F988" s="5">
        <f>IF(logVir!F988="","",名目付加価値!F988)</f>
        <v>17706.7559341257</v>
      </c>
      <c r="G988" s="5">
        <f>IF(logVir!G988="","",名目付加価値!G988)</f>
        <v>15841.914334896401</v>
      </c>
      <c r="I988" s="3">
        <v>32</v>
      </c>
      <c r="J988" s="3">
        <v>24</v>
      </c>
      <c r="K988" s="2">
        <f t="shared" si="108"/>
        <v>8.3648032552405046E-3</v>
      </c>
      <c r="L988" s="2">
        <f t="shared" si="109"/>
        <v>8.8809875978143361E-3</v>
      </c>
      <c r="M988" s="2">
        <f t="shared" si="110"/>
        <v>8.2000486843507477E-3</v>
      </c>
      <c r="N988" s="2">
        <f t="shared" si="111"/>
        <v>7.5749186077433981E-3</v>
      </c>
      <c r="O988" s="2">
        <f t="shared" si="113"/>
        <v>6.523817708384669E-3</v>
      </c>
    </row>
    <row r="989" spans="1:15" x14ac:dyDescent="0.55000000000000004">
      <c r="A989" s="3">
        <v>32</v>
      </c>
      <c r="B989" s="3">
        <v>25</v>
      </c>
      <c r="C989" s="5">
        <f>IF(logVir!C989="","",名目付加価値!C989)</f>
        <v>90578.956176551103</v>
      </c>
      <c r="D989" s="5">
        <f>IF(logVir!D989="","",名目付加価値!D989)</f>
        <v>81599.824556490901</v>
      </c>
      <c r="E989" s="5">
        <f>IF(logVir!E989="","",名目付加価値!E989)</f>
        <v>77689.541064607401</v>
      </c>
      <c r="F989" s="5">
        <f>IF(logVir!F989="","",名目付加価値!F989)</f>
        <v>76612.499391549907</v>
      </c>
      <c r="G989" s="5">
        <f>IF(logVir!G989="","",名目付加価値!G989)</f>
        <v>83737.328806128906</v>
      </c>
      <c r="I989" s="3">
        <v>32</v>
      </c>
      <c r="J989" s="3">
        <v>25</v>
      </c>
      <c r="K989" s="2">
        <f t="shared" si="108"/>
        <v>4.2127673157216078E-2</v>
      </c>
      <c r="L989" s="2">
        <f t="shared" si="109"/>
        <v>3.5575115371472094E-2</v>
      </c>
      <c r="M989" s="2">
        <f t="shared" si="110"/>
        <v>3.2321719100505054E-2</v>
      </c>
      <c r="N989" s="2">
        <f t="shared" si="111"/>
        <v>3.277469059752057E-2</v>
      </c>
      <c r="O989" s="2">
        <f t="shared" si="113"/>
        <v>3.4483652478469601E-2</v>
      </c>
    </row>
    <row r="990" spans="1:15" x14ac:dyDescent="0.55000000000000004">
      <c r="A990" s="3">
        <v>32</v>
      </c>
      <c r="B990" s="3">
        <v>26</v>
      </c>
      <c r="C990" s="5">
        <f>IF(logVir!C990="","",名目付加価値!C990)</f>
        <v>76996.366653710007</v>
      </c>
      <c r="D990" s="5">
        <f>IF(logVir!D990="","",名目付加価値!D990)</f>
        <v>83188.293347673694</v>
      </c>
      <c r="E990" s="5">
        <f>IF(logVir!E990="","",名目付加価値!E990)</f>
        <v>88982.498742090596</v>
      </c>
      <c r="F990" s="5">
        <f>IF(logVir!F990="","",名目付加価値!F990)</f>
        <v>88589.143203944201</v>
      </c>
      <c r="G990" s="5">
        <f>IF(logVir!G990="","",名目付加価値!G990)</f>
        <v>85993.964150857806</v>
      </c>
      <c r="I990" s="3">
        <v>32</v>
      </c>
      <c r="J990" s="3">
        <v>26</v>
      </c>
      <c r="K990" s="2">
        <f t="shared" si="108"/>
        <v>3.5810500646069304E-2</v>
      </c>
      <c r="L990" s="2">
        <f t="shared" si="109"/>
        <v>3.6267640886293383E-2</v>
      </c>
      <c r="M990" s="2">
        <f t="shared" si="110"/>
        <v>3.7020006680321751E-2</v>
      </c>
      <c r="N990" s="2">
        <f t="shared" si="111"/>
        <v>3.7898277459525842E-2</v>
      </c>
      <c r="O990" s="2">
        <f t="shared" si="113"/>
        <v>3.5412951634625246E-2</v>
      </c>
    </row>
    <row r="991" spans="1:15" x14ac:dyDescent="0.55000000000000004">
      <c r="A991" s="3">
        <v>32</v>
      </c>
      <c r="B991" s="3">
        <v>27</v>
      </c>
      <c r="C991" s="5">
        <f>IF(logVir!C991="","",名目付加価値!C991)</f>
        <v>129089.79858907301</v>
      </c>
      <c r="D991" s="5">
        <f>IF(logVir!D991="","",名目付加価値!D991)</f>
        <v>144975.83599338701</v>
      </c>
      <c r="E991" s="5">
        <f>IF(logVir!E991="","",名目付加価値!E991)</f>
        <v>168322.33782037199</v>
      </c>
      <c r="F991" s="5">
        <f>IF(logVir!F991="","",名目付加価値!F991)</f>
        <v>178235.34602493199</v>
      </c>
      <c r="G991" s="5">
        <f>IF(logVir!G991="","",名目付加価値!G991)</f>
        <v>192124.353565859</v>
      </c>
      <c r="I991" s="3">
        <v>32</v>
      </c>
      <c r="J991" s="3">
        <v>27</v>
      </c>
      <c r="K991" s="2">
        <f t="shared" si="108"/>
        <v>6.0038811137229302E-2</v>
      </c>
      <c r="L991" s="2">
        <f t="shared" si="109"/>
        <v>6.3205186035294E-2</v>
      </c>
      <c r="M991" s="2">
        <f t="shared" si="110"/>
        <v>7.0028310720049627E-2</v>
      </c>
      <c r="N991" s="2">
        <f t="shared" si="111"/>
        <v>7.6248763137904796E-2</v>
      </c>
      <c r="O991" s="2">
        <f t="shared" si="113"/>
        <v>7.9118232399727512E-2</v>
      </c>
    </row>
    <row r="992" spans="1:15" x14ac:dyDescent="0.55000000000000004">
      <c r="A992" s="3">
        <v>32</v>
      </c>
      <c r="B992" s="3">
        <v>28</v>
      </c>
      <c r="C992" s="5">
        <f>IF(logVir!C992="","",名目付加価値!C992)</f>
        <v>175782.69409078601</v>
      </c>
      <c r="D992" s="5">
        <f>IF(logVir!D992="","",名目付加価値!D992)</f>
        <v>179330.52598935601</v>
      </c>
      <c r="E992" s="5">
        <f>IF(logVir!E992="","",名目付加価値!E992)</f>
        <v>189259.687729119</v>
      </c>
      <c r="F992" s="5">
        <f>IF(logVir!F992="","",名目付加価値!F992)</f>
        <v>184479.50291238099</v>
      </c>
      <c r="G992" s="5">
        <f>IF(logVir!G992="","",名目付加価値!G992)</f>
        <v>194418.18556495599</v>
      </c>
      <c r="I992" s="3">
        <v>32</v>
      </c>
      <c r="J992" s="3">
        <v>28</v>
      </c>
      <c r="K992" s="2">
        <f t="shared" si="108"/>
        <v>8.1755367868421136E-2</v>
      </c>
      <c r="L992" s="2">
        <f t="shared" si="109"/>
        <v>7.8182817014287781E-2</v>
      </c>
      <c r="M992" s="2">
        <f t="shared" si="110"/>
        <v>7.8739021752526048E-2</v>
      </c>
      <c r="N992" s="2">
        <f t="shared" si="111"/>
        <v>7.8920002317592622E-2</v>
      </c>
      <c r="O992" s="2">
        <f t="shared" si="113"/>
        <v>8.006284941377137E-2</v>
      </c>
    </row>
    <row r="993" spans="1:15" x14ac:dyDescent="0.55000000000000004">
      <c r="A993" s="3">
        <v>32</v>
      </c>
      <c r="B993" s="3">
        <v>29</v>
      </c>
      <c r="C993" s="5">
        <f>IF(logVir!C993="","",名目付加価値!C993)</f>
        <v>133311.86308253201</v>
      </c>
      <c r="D993" s="5">
        <f>IF(logVir!D993="","",名目付加価値!D993)</f>
        <v>136869.20962839399</v>
      </c>
      <c r="E993" s="5">
        <f>IF(logVir!E993="","",名目付加価値!E993)</f>
        <v>139267.36933903501</v>
      </c>
      <c r="F993" s="5">
        <f>IF(logVir!F993="","",名目付加価値!F993)</f>
        <v>140087.130990668</v>
      </c>
      <c r="G993" s="5">
        <f>IF(logVir!G993="","",名目付加価値!G993)</f>
        <v>142755.56228746599</v>
      </c>
      <c r="I993" s="3">
        <v>32</v>
      </c>
      <c r="J993" s="3">
        <v>29</v>
      </c>
      <c r="K993" s="2">
        <f t="shared" si="108"/>
        <v>6.2002465395757551E-2</v>
      </c>
      <c r="L993" s="2">
        <f t="shared" si="109"/>
        <v>5.9670936179053301E-2</v>
      </c>
      <c r="M993" s="2">
        <f t="shared" si="110"/>
        <v>5.7940370479202641E-2</v>
      </c>
      <c r="N993" s="2">
        <f t="shared" si="111"/>
        <v>5.9929024785476251E-2</v>
      </c>
      <c r="O993" s="2">
        <f t="shared" si="113"/>
        <v>5.8787798338859762E-2</v>
      </c>
    </row>
    <row r="994" spans="1:15" x14ac:dyDescent="0.55000000000000004">
      <c r="A994" s="3">
        <v>32</v>
      </c>
      <c r="B994" s="3">
        <v>30</v>
      </c>
      <c r="C994" s="5">
        <f>IF(logVir!C994="","",名目付加価値!C994)</f>
        <v>226162.325391002</v>
      </c>
      <c r="D994" s="5">
        <f>IF(logVir!D994="","",名目付加価値!D994)</f>
        <v>263440.76324298198</v>
      </c>
      <c r="E994" s="5">
        <f>IF(logVir!E994="","",名目付加価値!E994)</f>
        <v>279660.93922066601</v>
      </c>
      <c r="F994" s="5">
        <f>IF(logVir!F994="","",名目付加価値!F994)</f>
        <v>283462.20951271203</v>
      </c>
      <c r="G994" s="5">
        <f>IF(logVir!G994="","",名目付加価値!G994)</f>
        <v>284685.31650615</v>
      </c>
      <c r="I994" s="3">
        <v>32</v>
      </c>
      <c r="J994" s="3">
        <v>30</v>
      </c>
      <c r="K994" s="2">
        <f t="shared" si="108"/>
        <v>0.10518660102438444</v>
      </c>
      <c r="L994" s="2">
        <f t="shared" si="109"/>
        <v>0.1148523982356069</v>
      </c>
      <c r="M994" s="2">
        <f t="shared" si="110"/>
        <v>0.11634928198837936</v>
      </c>
      <c r="N994" s="2">
        <f t="shared" si="111"/>
        <v>0.12126462766065801</v>
      </c>
      <c r="O994" s="2">
        <f t="shared" si="113"/>
        <v>0.1172355227959299</v>
      </c>
    </row>
    <row r="995" spans="1:15" x14ac:dyDescent="0.55000000000000004">
      <c r="A995" s="3">
        <v>32</v>
      </c>
      <c r="B995" s="3">
        <v>31</v>
      </c>
      <c r="C995" s="5">
        <f>IF(logVir!C995="","",名目付加価値!C995)</f>
        <v>101574.317369667</v>
      </c>
      <c r="D995" s="5">
        <f>IF(logVir!D995="","",名目付加価値!D995)</f>
        <v>94409.654629583805</v>
      </c>
      <c r="E995" s="5">
        <f>IF(logVir!E995="","",名目付加価値!E995)</f>
        <v>93481.471529341303</v>
      </c>
      <c r="F995" s="5">
        <f>IF(logVir!F995="","",名目付加価値!F995)</f>
        <v>86442.555578324696</v>
      </c>
      <c r="G995" s="5">
        <f>IF(logVir!G995="","",名目付加価値!G995)</f>
        <v>89183.665625482405</v>
      </c>
      <c r="I995" s="3">
        <v>32</v>
      </c>
      <c r="J995" s="3">
        <v>31</v>
      </c>
      <c r="K995" s="2">
        <f t="shared" si="108"/>
        <v>4.7241542891884522E-2</v>
      </c>
      <c r="L995" s="2">
        <f t="shared" si="109"/>
        <v>4.1159823245736547E-2</v>
      </c>
      <c r="M995" s="2">
        <f t="shared" si="110"/>
        <v>3.8891745561484732E-2</v>
      </c>
      <c r="N995" s="2">
        <f t="shared" si="111"/>
        <v>3.6979971101831093E-2</v>
      </c>
      <c r="O995" s="2">
        <f t="shared" si="113"/>
        <v>3.6726494336896946E-2</v>
      </c>
    </row>
    <row r="996" spans="1:15" x14ac:dyDescent="0.55000000000000004">
      <c r="A996" s="3">
        <v>33</v>
      </c>
      <c r="B996" s="3">
        <v>1</v>
      </c>
      <c r="C996" s="5">
        <f>IF(logVir!C996="","",名目付加価値!C996)</f>
        <v>79969.454285828397</v>
      </c>
      <c r="D996" s="5">
        <f>IF(logVir!D996="","",名目付加価値!D996)</f>
        <v>76717.343556424094</v>
      </c>
      <c r="E996" s="5">
        <f>IF(logVir!E996="","",名目付加価値!E996)</f>
        <v>83558.923914097599</v>
      </c>
      <c r="F996" s="5">
        <f>IF(logVir!F996="","",名目付加価値!F996)</f>
        <v>85757.283158143997</v>
      </c>
      <c r="G996" s="5">
        <f>IF(logVir!G996="","",名目付加価値!G996)</f>
        <v>79690.283906114593</v>
      </c>
      <c r="I996" s="3">
        <v>33</v>
      </c>
      <c r="J996" s="3">
        <v>1</v>
      </c>
      <c r="K996" s="2">
        <f t="shared" si="108"/>
        <v>1.252394890888449E-2</v>
      </c>
      <c r="L996" s="2">
        <f t="shared" si="109"/>
        <v>1.0976904506038417E-2</v>
      </c>
      <c r="M996" s="2">
        <f t="shared" si="110"/>
        <v>1.2122801447679986E-2</v>
      </c>
      <c r="N996" s="2">
        <f t="shared" si="111"/>
        <v>1.2886518539201818E-2</v>
      </c>
      <c r="O996" s="2">
        <f t="shared" si="113"/>
        <v>1.2504195308882738E-2</v>
      </c>
    </row>
    <row r="997" spans="1:15" x14ac:dyDescent="0.55000000000000004">
      <c r="A997" s="3">
        <v>33</v>
      </c>
      <c r="B997" s="3">
        <v>2</v>
      </c>
      <c r="C997" s="5">
        <f>IF(logVir!C997="","",名目付加価値!C997)</f>
        <v>4972.1116390410198</v>
      </c>
      <c r="D997" s="5">
        <f>IF(logVir!D997="","",名目付加価値!D997)</f>
        <v>4758.6339072179999</v>
      </c>
      <c r="E997" s="5">
        <f>IF(logVir!E997="","",名目付加価値!E997)</f>
        <v>5756.6001959863097</v>
      </c>
      <c r="F997" s="5">
        <f>IF(logVir!F997="","",名目付加価値!F997)</f>
        <v>5792.3214448281597</v>
      </c>
      <c r="G997" s="5">
        <f>IF(logVir!G997="","",名目付加価値!G997)</f>
        <v>6318.3828930418304</v>
      </c>
      <c r="I997" s="3">
        <v>33</v>
      </c>
      <c r="J997" s="3">
        <v>2</v>
      </c>
      <c r="K997" s="2">
        <f t="shared" si="108"/>
        <v>7.7867821773612849E-4</v>
      </c>
      <c r="L997" s="2">
        <f t="shared" si="109"/>
        <v>6.8087693808520095E-4</v>
      </c>
      <c r="M997" s="2">
        <f t="shared" si="110"/>
        <v>8.3517256949552216E-4</v>
      </c>
      <c r="N997" s="2">
        <f t="shared" si="111"/>
        <v>8.7039671658145146E-4</v>
      </c>
      <c r="O997" s="2">
        <f t="shared" ref="O997:O1027" si="114">IF(G997="","",G997/SUMIF($A$4:$A$1460,$I997,G$4:G$1460))</f>
        <v>9.9141689373296975E-4</v>
      </c>
    </row>
    <row r="998" spans="1:15" x14ac:dyDescent="0.55000000000000004">
      <c r="A998" s="3">
        <v>33</v>
      </c>
      <c r="B998" s="3">
        <v>3</v>
      </c>
      <c r="C998" s="5">
        <f>IF(logVir!C998="","",名目付加価値!C998)</f>
        <v>216695.69669231199</v>
      </c>
      <c r="D998" s="5">
        <f>IF(logVir!D998="","",名目付加価値!D998)</f>
        <v>247063.707844124</v>
      </c>
      <c r="E998" s="5">
        <f>IF(logVir!E998="","",名目付加価値!E998)</f>
        <v>251699.64262560601</v>
      </c>
      <c r="F998" s="5">
        <f>IF(logVir!F998="","",名目付加価値!F998)</f>
        <v>249225.865042057</v>
      </c>
      <c r="G998" s="5">
        <f>IF(logVir!G998="","",名目付加価値!G998)</f>
        <v>213946.96343829</v>
      </c>
      <c r="I998" s="3">
        <v>33</v>
      </c>
      <c r="J998" s="3">
        <v>3</v>
      </c>
      <c r="K998" s="2">
        <f t="shared" si="108"/>
        <v>3.3936530621424786E-2</v>
      </c>
      <c r="L998" s="2">
        <f t="shared" si="109"/>
        <v>3.5350477508623655E-2</v>
      </c>
      <c r="M998" s="2">
        <f t="shared" si="110"/>
        <v>3.6516803341545098E-2</v>
      </c>
      <c r="N998" s="2">
        <f t="shared" si="111"/>
        <v>3.745050696616059E-2</v>
      </c>
      <c r="O998" s="2">
        <f t="shared" si="114"/>
        <v>3.3570398867276502E-2</v>
      </c>
    </row>
    <row r="999" spans="1:15" x14ac:dyDescent="0.55000000000000004">
      <c r="A999" s="3">
        <v>33</v>
      </c>
      <c r="B999" s="3">
        <v>4</v>
      </c>
      <c r="C999" s="5">
        <f>IF(logVir!C999="","",名目付加価値!C999)</f>
        <v>91850.100036829506</v>
      </c>
      <c r="D999" s="5">
        <f>IF(logVir!D999="","",名目付加価値!D999)</f>
        <v>84890.753810742797</v>
      </c>
      <c r="E999" s="5">
        <f>IF(logVir!E999="","",名目付加価値!E999)</f>
        <v>88172.633395720506</v>
      </c>
      <c r="F999" s="5">
        <f>IF(logVir!F999="","",名目付加価値!F999)</f>
        <v>66166.255739664295</v>
      </c>
      <c r="G999" s="5">
        <f>IF(logVir!G999="","",名目付加価値!G999)</f>
        <v>75616.769505409204</v>
      </c>
      <c r="I999" s="3">
        <v>33</v>
      </c>
      <c r="J999" s="3">
        <v>4</v>
      </c>
      <c r="K999" s="2">
        <f t="shared" si="108"/>
        <v>1.4384566837553556E-2</v>
      </c>
      <c r="L999" s="2">
        <f t="shared" si="109"/>
        <v>1.2146375967004023E-2</v>
      </c>
      <c r="M999" s="2">
        <f t="shared" si="110"/>
        <v>1.279216243706387E-2</v>
      </c>
      <c r="N999" s="2">
        <f t="shared" si="111"/>
        <v>9.9426270266326638E-3</v>
      </c>
      <c r="O999" s="2">
        <f t="shared" si="114"/>
        <v>1.1865020529182169E-2</v>
      </c>
    </row>
    <row r="1000" spans="1:15" x14ac:dyDescent="0.55000000000000004">
      <c r="A1000" s="3">
        <v>33</v>
      </c>
      <c r="B1000" s="3">
        <v>5</v>
      </c>
      <c r="C1000" s="5">
        <f>IF(logVir!C1000="","",名目付加価値!C1000)</f>
        <v>29442.180378967001</v>
      </c>
      <c r="D1000" s="5">
        <f>IF(logVir!D1000="","",名目付加価値!D1000)</f>
        <v>32206.307979719299</v>
      </c>
      <c r="E1000" s="5">
        <f>IF(logVir!E1000="","",名目付加価値!E1000)</f>
        <v>45587.2298644681</v>
      </c>
      <c r="F1000" s="5">
        <f>IF(logVir!F1000="","",名目付加価値!F1000)</f>
        <v>43573.185592086098</v>
      </c>
      <c r="G1000" s="5">
        <f>IF(logVir!G1000="","",名目付加価値!G1000)</f>
        <v>43493.816267089402</v>
      </c>
      <c r="I1000" s="3">
        <v>33</v>
      </c>
      <c r="J1000" s="3">
        <v>5</v>
      </c>
      <c r="K1000" s="2">
        <f t="shared" si="108"/>
        <v>4.6109150815811951E-3</v>
      </c>
      <c r="L1000" s="2">
        <f t="shared" si="109"/>
        <v>4.6081570450289475E-3</v>
      </c>
      <c r="M1000" s="2">
        <f t="shared" si="110"/>
        <v>6.6138350077944814E-3</v>
      </c>
      <c r="N1000" s="2">
        <f t="shared" si="111"/>
        <v>6.5476265486283103E-3</v>
      </c>
      <c r="O1000" s="2">
        <f t="shared" si="114"/>
        <v>6.8246108142001145E-3</v>
      </c>
    </row>
    <row r="1001" spans="1:15" x14ac:dyDescent="0.55000000000000004">
      <c r="A1001" s="3">
        <v>33</v>
      </c>
      <c r="B1001" s="3">
        <v>6</v>
      </c>
      <c r="C1001" s="5">
        <f>IF(logVir!C1001="","",名目付加価値!C1001)</f>
        <v>273193.61923369701</v>
      </c>
      <c r="D1001" s="5">
        <f>IF(logVir!D1001="","",名目付加価値!D1001)</f>
        <v>517088.99867789901</v>
      </c>
      <c r="E1001" s="5">
        <f>IF(logVir!E1001="","",名目付加価値!E1001)</f>
        <v>511896.97923606</v>
      </c>
      <c r="F1001" s="5">
        <f>IF(logVir!F1001="","",名目付加価値!F1001)</f>
        <v>607083.846183763</v>
      </c>
      <c r="G1001" s="5">
        <f>IF(logVir!G1001="","",名目付加価値!G1001)</f>
        <v>244677.97100147899</v>
      </c>
      <c r="I1001" s="3">
        <v>33</v>
      </c>
      <c r="J1001" s="3">
        <v>6</v>
      </c>
      <c r="K1001" s="2">
        <f t="shared" si="108"/>
        <v>4.2784622704651762E-2</v>
      </c>
      <c r="L1001" s="2">
        <f t="shared" si="109"/>
        <v>7.3986354277709179E-2</v>
      </c>
      <c r="M1001" s="2">
        <f t="shared" si="110"/>
        <v>7.426645952652032E-2</v>
      </c>
      <c r="N1001" s="2">
        <f t="shared" si="111"/>
        <v>9.1224872694140063E-2</v>
      </c>
      <c r="O1001" s="2">
        <f t="shared" si="114"/>
        <v>3.8392398511067245E-2</v>
      </c>
    </row>
    <row r="1002" spans="1:15" x14ac:dyDescent="0.55000000000000004">
      <c r="A1002" s="3">
        <v>33</v>
      </c>
      <c r="B1002" s="3">
        <v>7</v>
      </c>
      <c r="C1002" s="5">
        <f>IF(logVir!C1002="","",名目付加価値!C1002)</f>
        <v>62062.052720415602</v>
      </c>
      <c r="D1002" s="5">
        <f>IF(logVir!D1002="","",名目付加価値!D1002)</f>
        <v>82907.892639576894</v>
      </c>
      <c r="E1002" s="5">
        <f>IF(logVir!E1002="","",名目付加価値!E1002)</f>
        <v>86562.785748331997</v>
      </c>
      <c r="F1002" s="5">
        <f>IF(logVir!F1002="","",名目付加価値!F1002)</f>
        <v>79500.324636971694</v>
      </c>
      <c r="G1002" s="5">
        <f>IF(logVir!G1002="","",名目付加価値!G1002)</f>
        <v>76469.4246889653</v>
      </c>
      <c r="I1002" s="3">
        <v>33</v>
      </c>
      <c r="J1002" s="3">
        <v>7</v>
      </c>
      <c r="K1002" s="2">
        <f t="shared" si="108"/>
        <v>9.7194858260864908E-3</v>
      </c>
      <c r="L1002" s="2">
        <f t="shared" si="109"/>
        <v>1.186266335763022E-2</v>
      </c>
      <c r="M1002" s="2">
        <f t="shared" si="110"/>
        <v>1.2558604338465463E-2</v>
      </c>
      <c r="N1002" s="2">
        <f t="shared" si="111"/>
        <v>1.1946302046645565E-2</v>
      </c>
      <c r="O1002" s="2">
        <f t="shared" si="114"/>
        <v>1.1998810577651285E-2</v>
      </c>
    </row>
    <row r="1003" spans="1:15" x14ac:dyDescent="0.55000000000000004">
      <c r="A1003" s="3">
        <v>33</v>
      </c>
      <c r="B1003" s="3">
        <v>8</v>
      </c>
      <c r="C1003" s="5">
        <f>IF(logVir!C1003="","",名目付加価値!C1003)</f>
        <v>440824.85895706998</v>
      </c>
      <c r="D1003" s="5">
        <f>IF(logVir!D1003="","",名目付加価値!D1003)</f>
        <v>398894.90903442999</v>
      </c>
      <c r="E1003" s="5">
        <f>IF(logVir!E1003="","",名目付加価値!E1003)</f>
        <v>275077.34975873498</v>
      </c>
      <c r="F1003" s="5">
        <f>IF(logVir!F1003="","",名目付加価値!F1003)</f>
        <v>221004.79314897399</v>
      </c>
      <c r="G1003" s="5">
        <f>IF(logVir!G1003="","",名目付加価値!G1003)</f>
        <v>313003.24126055598</v>
      </c>
      <c r="I1003" s="3">
        <v>33</v>
      </c>
      <c r="J1003" s="3">
        <v>8</v>
      </c>
      <c r="K1003" s="2">
        <f t="shared" si="108"/>
        <v>6.9037210027865906E-2</v>
      </c>
      <c r="L1003" s="2">
        <f t="shared" si="109"/>
        <v>5.7074855846584706E-2</v>
      </c>
      <c r="M1003" s="2">
        <f t="shared" si="110"/>
        <v>3.9908461450597413E-2</v>
      </c>
      <c r="N1003" s="2">
        <f t="shared" si="111"/>
        <v>3.3209801655152547E-2</v>
      </c>
      <c r="O1003" s="2">
        <f t="shared" si="114"/>
        <v>4.9113310546695495E-2</v>
      </c>
    </row>
    <row r="1004" spans="1:15" x14ac:dyDescent="0.55000000000000004">
      <c r="A1004" s="3">
        <v>33</v>
      </c>
      <c r="B1004" s="3">
        <v>9</v>
      </c>
      <c r="C1004" s="5">
        <f>IF(logVir!C1004="","",名目付加価値!C1004)</f>
        <v>60664.083865602799</v>
      </c>
      <c r="D1004" s="5">
        <f>IF(logVir!D1004="","",名目付加価値!D1004)</f>
        <v>81745.591554908999</v>
      </c>
      <c r="E1004" s="5">
        <f>IF(logVir!E1004="","",名目付加価値!E1004)</f>
        <v>86888.734842663704</v>
      </c>
      <c r="F1004" s="5">
        <f>IF(logVir!F1004="","",名目付加価値!F1004)</f>
        <v>79147.692678858803</v>
      </c>
      <c r="G1004" s="5">
        <f>IF(logVir!G1004="","",名目付加価値!G1004)</f>
        <v>77586.942623711802</v>
      </c>
      <c r="I1004" s="3">
        <v>33</v>
      </c>
      <c r="J1004" s="3">
        <v>9</v>
      </c>
      <c r="K1004" s="2">
        <f t="shared" si="108"/>
        <v>9.5005511006935987E-3</v>
      </c>
      <c r="L1004" s="2">
        <f t="shared" si="109"/>
        <v>1.1696358485456422E-2</v>
      </c>
      <c r="M1004" s="2">
        <f t="shared" si="110"/>
        <v>1.2605893316919716E-2</v>
      </c>
      <c r="N1004" s="2">
        <f t="shared" si="111"/>
        <v>1.1893312981479439E-2</v>
      </c>
      <c r="O1004" s="2">
        <f t="shared" si="114"/>
        <v>1.2174160216682717E-2</v>
      </c>
    </row>
    <row r="1005" spans="1:15" x14ac:dyDescent="0.55000000000000004">
      <c r="A1005" s="3">
        <v>33</v>
      </c>
      <c r="B1005" s="3">
        <v>10</v>
      </c>
      <c r="C1005" s="5">
        <f>IF(logVir!C1005="","",名目付加価値!C1005)</f>
        <v>170622.89787538801</v>
      </c>
      <c r="D1005" s="5">
        <f>IF(logVir!D1005="","",名目付加価値!D1005)</f>
        <v>226611.70506485601</v>
      </c>
      <c r="E1005" s="5">
        <f>IF(logVir!E1005="","",名目付加価値!E1005)</f>
        <v>233438.61315228199</v>
      </c>
      <c r="F1005" s="5">
        <f>IF(logVir!F1005="","",名目付加価値!F1005)</f>
        <v>210983.95896135</v>
      </c>
      <c r="G1005" s="5">
        <f>IF(logVir!G1005="","",名目付加価値!G1005)</f>
        <v>232483.67726549201</v>
      </c>
      <c r="I1005" s="3">
        <v>33</v>
      </c>
      <c r="J1005" s="3">
        <v>10</v>
      </c>
      <c r="K1005" s="2">
        <f t="shared" si="108"/>
        <v>2.6721108387704185E-2</v>
      </c>
      <c r="L1005" s="2">
        <f t="shared" si="109"/>
        <v>3.2424155101485795E-2</v>
      </c>
      <c r="M1005" s="2">
        <f t="shared" si="110"/>
        <v>3.3867477283170737E-2</v>
      </c>
      <c r="N1005" s="2">
        <f t="shared" si="111"/>
        <v>3.1703997590686678E-2</v>
      </c>
      <c r="O1005" s="2">
        <f t="shared" si="114"/>
        <v>3.6478992973344386E-2</v>
      </c>
    </row>
    <row r="1006" spans="1:15" x14ac:dyDescent="0.55000000000000004">
      <c r="A1006" s="3">
        <v>33</v>
      </c>
      <c r="B1006" s="3">
        <v>11</v>
      </c>
      <c r="C1006" s="5">
        <f>IF(logVir!C1006="","",名目付加価値!C1006)</f>
        <v>72062.185821339997</v>
      </c>
      <c r="D1006" s="5">
        <f>IF(logVir!D1006="","",名目付加価値!D1006)</f>
        <v>72070.501508436297</v>
      </c>
      <c r="E1006" s="5">
        <f>IF(logVir!E1006="","",名目付加価値!E1006)</f>
        <v>77329.412790844493</v>
      </c>
      <c r="F1006" s="5">
        <f>IF(logVir!F1006="","",名目付加価値!F1006)</f>
        <v>86085.795583421903</v>
      </c>
      <c r="G1006" s="5">
        <f>IF(logVir!G1006="","",名目付加価値!G1006)</f>
        <v>79143.598607347696</v>
      </c>
      <c r="I1006" s="3">
        <v>33</v>
      </c>
      <c r="J1006" s="3">
        <v>11</v>
      </c>
      <c r="K1006" s="2">
        <f t="shared" si="108"/>
        <v>1.1285598251843235E-2</v>
      </c>
      <c r="L1006" s="2">
        <f t="shared" si="109"/>
        <v>1.0312023019652086E-2</v>
      </c>
      <c r="M1006" s="2">
        <f t="shared" si="110"/>
        <v>1.121901854902815E-2</v>
      </c>
      <c r="N1006" s="2">
        <f t="shared" si="111"/>
        <v>1.2935883226407397E-2</v>
      </c>
      <c r="O1006" s="2">
        <f t="shared" si="114"/>
        <v>1.2418414967626459E-2</v>
      </c>
    </row>
    <row r="1007" spans="1:15" x14ac:dyDescent="0.55000000000000004">
      <c r="A1007" s="3">
        <v>33</v>
      </c>
      <c r="B1007" s="3">
        <v>12</v>
      </c>
      <c r="C1007" s="5">
        <f>IF(logVir!C1007="","",名目付加価値!C1007)</f>
        <v>44939.270815682503</v>
      </c>
      <c r="D1007" s="5">
        <f>IF(logVir!D1007="","",名目付加価値!D1007)</f>
        <v>47264.455941888402</v>
      </c>
      <c r="E1007" s="5">
        <f>IF(logVir!E1007="","",名目付加価値!E1007)</f>
        <v>48229.947180452597</v>
      </c>
      <c r="F1007" s="5">
        <f>IF(logVir!F1007="","",名目付加価値!F1007)</f>
        <v>47294.395949548198</v>
      </c>
      <c r="G1007" s="5">
        <f>IF(logVir!G1007="","",名目付加価値!G1007)</f>
        <v>37733.158659161098</v>
      </c>
      <c r="I1007" s="3">
        <v>33</v>
      </c>
      <c r="J1007" s="3">
        <v>12</v>
      </c>
      <c r="K1007" s="2">
        <f t="shared" si="108"/>
        <v>7.0379013677709925E-3</v>
      </c>
      <c r="L1007" s="2">
        <f t="shared" si="109"/>
        <v>6.7627135580155878E-3</v>
      </c>
      <c r="M1007" s="2">
        <f t="shared" si="110"/>
        <v>6.9972427373741668E-3</v>
      </c>
      <c r="N1007" s="2">
        <f t="shared" si="111"/>
        <v>7.1068029181883714E-3</v>
      </c>
      <c r="O1007" s="2">
        <f t="shared" si="114"/>
        <v>5.9207065449920866E-3</v>
      </c>
    </row>
    <row r="1008" spans="1:15" x14ac:dyDescent="0.55000000000000004">
      <c r="A1008" s="3">
        <v>33</v>
      </c>
      <c r="B1008" s="3">
        <v>13</v>
      </c>
      <c r="C1008" s="5">
        <f>IF(logVir!C1008="","",名目付加価値!C1008)</f>
        <v>24736.229868974398</v>
      </c>
      <c r="D1008" s="5">
        <f>IF(logVir!D1008="","",名目付加価値!D1008)</f>
        <v>24079.2481805512</v>
      </c>
      <c r="E1008" s="5">
        <f>IF(logVir!E1008="","",名目付加価値!E1008)</f>
        <v>14645.1430705364</v>
      </c>
      <c r="F1008" s="5">
        <f>IF(logVir!F1008="","",名目付加価値!F1008)</f>
        <v>8381.6534842154106</v>
      </c>
      <c r="G1008" s="5">
        <f>IF(logVir!G1008="","",名目付加価値!G1008)</f>
        <v>11382.308721515599</v>
      </c>
      <c r="I1008" s="3">
        <v>33</v>
      </c>
      <c r="J1008" s="3">
        <v>13</v>
      </c>
      <c r="K1008" s="2">
        <f t="shared" si="108"/>
        <v>3.8739201341825027E-3</v>
      </c>
      <c r="L1008" s="2">
        <f t="shared" si="109"/>
        <v>3.4453175201603651E-3</v>
      </c>
      <c r="M1008" s="2">
        <f t="shared" si="110"/>
        <v>2.1247301102093968E-3</v>
      </c>
      <c r="N1008" s="2">
        <f t="shared" si="111"/>
        <v>1.2594887458634485E-3</v>
      </c>
      <c r="O1008" s="2">
        <f t="shared" si="114"/>
        <v>1.7859970418415058E-3</v>
      </c>
    </row>
    <row r="1009" spans="1:15" x14ac:dyDescent="0.55000000000000004">
      <c r="A1009" s="3">
        <v>33</v>
      </c>
      <c r="B1009" s="3">
        <v>14</v>
      </c>
      <c r="C1009" s="5">
        <f>IF(logVir!C1009="","",名目付加価値!C1009)</f>
        <v>333636.32704748301</v>
      </c>
      <c r="D1009" s="5">
        <f>IF(logVir!D1009="","",名目付加価値!D1009)</f>
        <v>178341.597751344</v>
      </c>
      <c r="E1009" s="5">
        <f>IF(logVir!E1009="","",名目付加価値!E1009)</f>
        <v>216103.48176812299</v>
      </c>
      <c r="F1009" s="5">
        <f>IF(logVir!F1009="","",名目付加価値!F1009)</f>
        <v>197686.808579729</v>
      </c>
      <c r="G1009" s="5">
        <f>IF(logVir!G1009="","",名目付加価値!G1009)</f>
        <v>190386.06850580499</v>
      </c>
      <c r="I1009" s="3">
        <v>33</v>
      </c>
      <c r="J1009" s="3">
        <v>14</v>
      </c>
      <c r="K1009" s="2">
        <f t="shared" si="108"/>
        <v>5.225050428824831E-2</v>
      </c>
      <c r="L1009" s="2">
        <f t="shared" si="109"/>
        <v>2.5517550494055026E-2</v>
      </c>
      <c r="M1009" s="2">
        <f t="shared" si="110"/>
        <v>3.1352481325878971E-2</v>
      </c>
      <c r="N1009" s="2">
        <f t="shared" si="111"/>
        <v>2.970587021769934E-2</v>
      </c>
      <c r="O1009" s="2">
        <f t="shared" si="114"/>
        <v>2.987346095405553E-2</v>
      </c>
    </row>
    <row r="1010" spans="1:15" x14ac:dyDescent="0.55000000000000004">
      <c r="A1010" s="3">
        <v>33</v>
      </c>
      <c r="B1010" s="3">
        <v>15</v>
      </c>
      <c r="C1010" s="5">
        <f>IF(logVir!C1010="","",名目付加価値!C1010)</f>
        <v>47513.643263785198</v>
      </c>
      <c r="D1010" s="5">
        <f>IF(logVir!D1010="","",名目付加価値!D1010)</f>
        <v>57336.4005824138</v>
      </c>
      <c r="E1010" s="5">
        <f>IF(logVir!E1010="","",名目付加価値!E1010)</f>
        <v>44302.7140021058</v>
      </c>
      <c r="F1010" s="5">
        <f>IF(logVir!F1010="","",名目付加価値!F1010)</f>
        <v>36984.581852276402</v>
      </c>
      <c r="G1010" s="5">
        <f>IF(logVir!G1010="","",名目付加価値!G1010)</f>
        <v>40371.273083468303</v>
      </c>
      <c r="I1010" s="3">
        <v>33</v>
      </c>
      <c r="J1010" s="3">
        <v>15</v>
      </c>
      <c r="K1010" s="2">
        <f t="shared" si="108"/>
        <v>7.4410716694869516E-3</v>
      </c>
      <c r="L1010" s="2">
        <f t="shared" si="109"/>
        <v>8.2038319464258821E-3</v>
      </c>
      <c r="M1010" s="2">
        <f t="shared" si="110"/>
        <v>6.42747632787871E-3</v>
      </c>
      <c r="N1010" s="2">
        <f t="shared" si="111"/>
        <v>5.5575746123520484E-3</v>
      </c>
      <c r="O1010" s="2">
        <f t="shared" si="114"/>
        <v>6.3346528429822106E-3</v>
      </c>
    </row>
    <row r="1011" spans="1:15" x14ac:dyDescent="0.55000000000000004">
      <c r="A1011" s="3">
        <v>33</v>
      </c>
      <c r="B1011" s="3">
        <v>16</v>
      </c>
      <c r="C1011" s="5">
        <f>IF(logVir!C1011="","",名目付加価値!C1011)</f>
        <v>149500.94145228399</v>
      </c>
      <c r="D1011" s="5">
        <f>IF(logVir!D1011="","",名目付加価値!D1011)</f>
        <v>222063.00202908399</v>
      </c>
      <c r="E1011" s="5">
        <f>IF(logVir!E1011="","",名目付加価値!E1011)</f>
        <v>176545.34930418999</v>
      </c>
      <c r="F1011" s="5">
        <f>IF(logVir!F1011="","",名目付加価値!F1011)</f>
        <v>177720.80744537001</v>
      </c>
      <c r="G1011" s="5">
        <f>IF(logVir!G1011="","",名目付加価値!G1011)</f>
        <v>180010.52530924999</v>
      </c>
      <c r="I1011" s="3">
        <v>33</v>
      </c>
      <c r="J1011" s="3">
        <v>16</v>
      </c>
      <c r="K1011" s="2">
        <f t="shared" si="108"/>
        <v>2.3413216574998424E-2</v>
      </c>
      <c r="L1011" s="2">
        <f t="shared" si="109"/>
        <v>3.1773315584170216E-2</v>
      </c>
      <c r="M1011" s="2">
        <f t="shared" si="110"/>
        <v>2.5613353019316665E-2</v>
      </c>
      <c r="N1011" s="2">
        <f t="shared" si="111"/>
        <v>2.6705632403528246E-2</v>
      </c>
      <c r="O1011" s="2">
        <f t="shared" si="114"/>
        <v>2.824543540054739E-2</v>
      </c>
    </row>
    <row r="1012" spans="1:15" x14ac:dyDescent="0.55000000000000004">
      <c r="A1012" s="3">
        <v>33</v>
      </c>
      <c r="B1012" s="3">
        <v>17</v>
      </c>
      <c r="C1012" s="5">
        <f>IF(logVir!C1012="","",名目付加価値!C1012)</f>
        <v>203559.24954218901</v>
      </c>
      <c r="D1012" s="5">
        <f>IF(logVir!D1012="","",名目付加価値!D1012)</f>
        <v>235644.41561316501</v>
      </c>
      <c r="E1012" s="5">
        <f>IF(logVir!E1012="","",名目付加価値!E1012)</f>
        <v>232565.940650245</v>
      </c>
      <c r="F1012" s="5">
        <f>IF(logVir!F1012="","",名目付加価値!F1012)</f>
        <v>219317.14987149299</v>
      </c>
      <c r="G1012" s="5">
        <f>IF(logVir!G1012="","",名目付加価値!G1012)</f>
        <v>170804.75612462201</v>
      </c>
      <c r="I1012" s="3">
        <v>33</v>
      </c>
      <c r="J1012" s="3">
        <v>17</v>
      </c>
      <c r="K1012" s="2">
        <f t="shared" si="108"/>
        <v>3.1879242692906852E-2</v>
      </c>
      <c r="L1012" s="2">
        <f t="shared" si="109"/>
        <v>3.3716577342964349E-2</v>
      </c>
      <c r="M1012" s="2">
        <f t="shared" si="110"/>
        <v>3.3740869196619498E-2</v>
      </c>
      <c r="N1012" s="2">
        <f t="shared" si="111"/>
        <v>3.295620399461667E-2</v>
      </c>
      <c r="O1012" s="2">
        <f t="shared" si="114"/>
        <v>2.6800958982459863E-2</v>
      </c>
    </row>
    <row r="1013" spans="1:15" x14ac:dyDescent="0.55000000000000004">
      <c r="A1013" s="3">
        <v>33</v>
      </c>
      <c r="B1013" s="3">
        <v>18</v>
      </c>
      <c r="C1013" s="5">
        <f>IF(logVir!C1013="","",名目付加価値!C1013)</f>
        <v>257148.83724790401</v>
      </c>
      <c r="D1013" s="5">
        <f>IF(logVir!D1013="","",名目付加価値!D1013)</f>
        <v>334483.92966348201</v>
      </c>
      <c r="E1013" s="5">
        <f>IF(logVir!E1013="","",名目付加価値!E1013)</f>
        <v>366664.45309287298</v>
      </c>
      <c r="F1013" s="5">
        <f>IF(logVir!F1013="","",名目付加価値!F1013)</f>
        <v>360311.78898752999</v>
      </c>
      <c r="G1013" s="5">
        <f>IF(logVir!G1013="","",名目付加価値!G1013)</f>
        <v>345381.93655439198</v>
      </c>
      <c r="I1013" s="3">
        <v>33</v>
      </c>
      <c r="J1013" s="3">
        <v>18</v>
      </c>
      <c r="K1013" s="2">
        <f t="shared" si="108"/>
        <v>4.0271862906066117E-2</v>
      </c>
      <c r="L1013" s="2">
        <f t="shared" si="109"/>
        <v>4.7858775923597045E-2</v>
      </c>
      <c r="M1013" s="2">
        <f t="shared" si="110"/>
        <v>5.3195998159774473E-2</v>
      </c>
      <c r="N1013" s="2">
        <f t="shared" si="111"/>
        <v>5.4143092897641985E-2</v>
      </c>
      <c r="O1013" s="2">
        <f t="shared" si="114"/>
        <v>5.4193848724698672E-2</v>
      </c>
    </row>
    <row r="1014" spans="1:15" x14ac:dyDescent="0.55000000000000004">
      <c r="A1014" s="3">
        <v>33</v>
      </c>
      <c r="B1014" s="3">
        <v>19</v>
      </c>
      <c r="C1014" s="5">
        <f>IF(logVir!C1014="","",名目付加価値!C1014)</f>
        <v>289922.43064845499</v>
      </c>
      <c r="D1014" s="5">
        <f>IF(logVir!D1014="","",名目付加価値!D1014)</f>
        <v>263512.97121246997</v>
      </c>
      <c r="E1014" s="5">
        <f>IF(logVir!E1014="","",名目付加価値!E1014)</f>
        <v>256203.72292139899</v>
      </c>
      <c r="F1014" s="5">
        <f>IF(logVir!F1014="","",名目付加価値!F1014)</f>
        <v>255130.98116112599</v>
      </c>
      <c r="G1014" s="5">
        <f>IF(logVir!G1014="","",名目付加価値!G1014)</f>
        <v>313431.88100484799</v>
      </c>
      <c r="I1014" s="3">
        <v>33</v>
      </c>
      <c r="J1014" s="3">
        <v>19</v>
      </c>
      <c r="K1014" s="2">
        <f t="shared" si="108"/>
        <v>4.5404507776218649E-2</v>
      </c>
      <c r="L1014" s="2">
        <f t="shared" si="109"/>
        <v>3.7704078204615035E-2</v>
      </c>
      <c r="M1014" s="2">
        <f t="shared" si="110"/>
        <v>3.7170259233179598E-2</v>
      </c>
      <c r="N1014" s="2">
        <f t="shared" si="111"/>
        <v>3.8337853038029418E-2</v>
      </c>
      <c r="O1014" s="2">
        <f t="shared" si="114"/>
        <v>4.9180568370573885E-2</v>
      </c>
    </row>
    <row r="1015" spans="1:15" x14ac:dyDescent="0.55000000000000004">
      <c r="A1015" s="3">
        <v>33</v>
      </c>
      <c r="B1015" s="3">
        <v>20</v>
      </c>
      <c r="C1015" s="5">
        <f>IF(logVir!C1015="","",名目付加価値!C1015)</f>
        <v>346525.302181562</v>
      </c>
      <c r="D1015" s="5">
        <f>IF(logVir!D1015="","",名目付加価値!D1015)</f>
        <v>451087.12246811797</v>
      </c>
      <c r="E1015" s="5">
        <f>IF(logVir!E1015="","",名目付加価値!E1015)</f>
        <v>447258.46334814001</v>
      </c>
      <c r="F1015" s="5">
        <f>IF(logVir!F1015="","",名目付加価値!F1015)</f>
        <v>436442.89861407602</v>
      </c>
      <c r="G1015" s="5">
        <f>IF(logVir!G1015="","",名目付加価値!G1015)</f>
        <v>453215.64968476299</v>
      </c>
      <c r="I1015" s="3">
        <v>33</v>
      </c>
      <c r="J1015" s="3">
        <v>20</v>
      </c>
      <c r="K1015" s="2">
        <f t="shared" si="108"/>
        <v>5.4269035832681944E-2</v>
      </c>
      <c r="L1015" s="2">
        <f t="shared" si="109"/>
        <v>6.4542644957387332E-2</v>
      </c>
      <c r="M1015" s="2">
        <f t="shared" si="110"/>
        <v>6.4888647351874093E-2</v>
      </c>
      <c r="N1015" s="2">
        <f t="shared" si="111"/>
        <v>6.5583111978042674E-2</v>
      </c>
      <c r="O1015" s="2">
        <f t="shared" si="114"/>
        <v>7.111402699201104E-2</v>
      </c>
    </row>
    <row r="1016" spans="1:15" x14ac:dyDescent="0.55000000000000004">
      <c r="A1016" s="3">
        <v>33</v>
      </c>
      <c r="B1016" s="3">
        <v>21</v>
      </c>
      <c r="C1016" s="5">
        <f>IF(logVir!C1016="","",名目付加価値!C1016)</f>
        <v>406837.052654545</v>
      </c>
      <c r="D1016" s="5">
        <f>IF(logVir!D1016="","",名目付加価値!D1016)</f>
        <v>453391.53053288901</v>
      </c>
      <c r="E1016" s="5">
        <f>IF(logVir!E1016="","",名目付加価値!E1016)</f>
        <v>463216.71174853499</v>
      </c>
      <c r="F1016" s="5">
        <f>IF(logVir!F1016="","",名目付加価値!F1016)</f>
        <v>389542.36215722701</v>
      </c>
      <c r="G1016" s="5">
        <f>IF(logVir!G1016="","",名目付加価値!G1016)</f>
        <v>373970.58327631501</v>
      </c>
      <c r="I1016" s="3">
        <v>33</v>
      </c>
      <c r="J1016" s="3">
        <v>21</v>
      </c>
      <c r="K1016" s="2">
        <f t="shared" si="108"/>
        <v>6.3714408297389197E-2</v>
      </c>
      <c r="L1016" s="2">
        <f t="shared" si="109"/>
        <v>6.4872365280032929E-2</v>
      </c>
      <c r="M1016" s="2">
        <f t="shared" si="110"/>
        <v>6.7203883926840388E-2</v>
      </c>
      <c r="N1016" s="2">
        <f t="shared" si="111"/>
        <v>5.8535493276839684E-2</v>
      </c>
      <c r="O1016" s="2">
        <f t="shared" si="114"/>
        <v>5.8679690720803632E-2</v>
      </c>
    </row>
    <row r="1017" spans="1:15" x14ac:dyDescent="0.55000000000000004">
      <c r="A1017" s="3">
        <v>33</v>
      </c>
      <c r="B1017" s="3">
        <v>22</v>
      </c>
      <c r="C1017" s="5">
        <f>IF(logVir!C1017="","",名目付加価値!C1017)</f>
        <v>171833.72947412799</v>
      </c>
      <c r="D1017" s="5">
        <f>IF(logVir!D1017="","",名目付加価値!D1017)</f>
        <v>158250.121456864</v>
      </c>
      <c r="E1017" s="5">
        <f>IF(logVir!E1017="","",名目付加価値!E1017)</f>
        <v>159399.96753646099</v>
      </c>
      <c r="F1017" s="5">
        <f>IF(logVir!F1017="","",名目付加価値!F1017)</f>
        <v>102098.592592841</v>
      </c>
      <c r="G1017" s="5">
        <f>IF(logVir!G1017="","",名目付加価値!G1017)</f>
        <v>95716.413512576706</v>
      </c>
      <c r="I1017" s="3">
        <v>33</v>
      </c>
      <c r="J1017" s="3">
        <v>22</v>
      </c>
      <c r="K1017" s="2">
        <f t="shared" si="108"/>
        <v>2.6910735704975621E-2</v>
      </c>
      <c r="L1017" s="2">
        <f t="shared" si="109"/>
        <v>2.2642813095103808E-2</v>
      </c>
      <c r="M1017" s="2">
        <f t="shared" si="110"/>
        <v>2.3125886101617598E-2</v>
      </c>
      <c r="N1017" s="2">
        <f t="shared" si="111"/>
        <v>1.5342083585458282E-2</v>
      </c>
      <c r="O1017" s="2">
        <f t="shared" si="114"/>
        <v>1.5018853869777816E-2</v>
      </c>
    </row>
    <row r="1018" spans="1:15" x14ac:dyDescent="0.55000000000000004">
      <c r="A1018" s="3">
        <v>33</v>
      </c>
      <c r="B1018" s="3">
        <v>23</v>
      </c>
      <c r="C1018" s="5">
        <f>IF(logVir!C1018="","",名目付加価値!C1018)</f>
        <v>142694.19551095701</v>
      </c>
      <c r="D1018" s="5">
        <f>IF(logVir!D1018="","",名目付加価値!D1018)</f>
        <v>143912.25248374301</v>
      </c>
      <c r="E1018" s="5">
        <f>IF(logVir!E1018="","",名目付加価値!E1018)</f>
        <v>137087.10352889</v>
      </c>
      <c r="F1018" s="5">
        <f>IF(logVir!F1018="","",名目付加価値!F1018)</f>
        <v>145909.51632227699</v>
      </c>
      <c r="G1018" s="5">
        <f>IF(logVir!G1018="","",名目付加価値!G1018)</f>
        <v>136765.03641371601</v>
      </c>
      <c r="I1018" s="3">
        <v>33</v>
      </c>
      <c r="J1018" s="3">
        <v>23</v>
      </c>
      <c r="K1018" s="2">
        <f t="shared" si="108"/>
        <v>2.2347217823772195E-2</v>
      </c>
      <c r="L1018" s="2">
        <f t="shared" si="109"/>
        <v>2.0591315855470031E-2</v>
      </c>
      <c r="M1018" s="2">
        <f t="shared" si="110"/>
        <v>1.9888716360526283E-2</v>
      </c>
      <c r="N1018" s="2">
        <f t="shared" si="111"/>
        <v>2.1925434410808201E-2</v>
      </c>
      <c r="O1018" s="2">
        <f t="shared" si="114"/>
        <v>2.1459789611972341E-2</v>
      </c>
    </row>
    <row r="1019" spans="1:15" x14ac:dyDescent="0.55000000000000004">
      <c r="A1019" s="3">
        <v>33</v>
      </c>
      <c r="B1019" s="3">
        <v>24</v>
      </c>
      <c r="C1019" s="5">
        <f>IF(logVir!C1019="","",名目付加価値!C1019)</f>
        <v>95844.033965198207</v>
      </c>
      <c r="D1019" s="5">
        <f>IF(logVir!D1019="","",名目付加価値!D1019)</f>
        <v>81892.617574177202</v>
      </c>
      <c r="E1019" s="5">
        <f>IF(logVir!E1019="","",名目付加価値!E1019)</f>
        <v>80957.260890107995</v>
      </c>
      <c r="F1019" s="5">
        <f>IF(logVir!F1019="","",名目付加価値!F1019)</f>
        <v>75346.338429381998</v>
      </c>
      <c r="G1019" s="5">
        <f>IF(logVir!G1019="","",名目付加価値!G1019)</f>
        <v>71355.724596622007</v>
      </c>
      <c r="I1019" s="3">
        <v>33</v>
      </c>
      <c r="J1019" s="3">
        <v>24</v>
      </c>
      <c r="K1019" s="2">
        <f t="shared" si="108"/>
        <v>1.5010053467555656E-2</v>
      </c>
      <c r="L1019" s="2">
        <f t="shared" si="109"/>
        <v>1.1717395326652873E-2</v>
      </c>
      <c r="M1019" s="2">
        <f t="shared" si="110"/>
        <v>1.1745349910534527E-2</v>
      </c>
      <c r="N1019" s="2">
        <f t="shared" si="111"/>
        <v>1.132209360271692E-2</v>
      </c>
      <c r="O1019" s="2">
        <f t="shared" si="114"/>
        <v>1.1196420354257866E-2</v>
      </c>
    </row>
    <row r="1020" spans="1:15" x14ac:dyDescent="0.55000000000000004">
      <c r="A1020" s="3">
        <v>33</v>
      </c>
      <c r="B1020" s="3">
        <v>25</v>
      </c>
      <c r="C1020" s="5">
        <f>IF(logVir!C1020="","",名目付加価値!C1020)</f>
        <v>271171.31987666199</v>
      </c>
      <c r="D1020" s="5">
        <f>IF(logVir!D1020="","",名目付加価値!D1020)</f>
        <v>242934.27530995201</v>
      </c>
      <c r="E1020" s="5">
        <f>IF(logVir!E1020="","",名目付加価値!E1020)</f>
        <v>238914.33734465801</v>
      </c>
      <c r="F1020" s="5">
        <f>IF(logVir!F1020="","",名目付加価値!F1020)</f>
        <v>245690.47249973801</v>
      </c>
      <c r="G1020" s="5">
        <f>IF(logVir!G1020="","",名目付加価値!G1020)</f>
        <v>277182.58132114902</v>
      </c>
      <c r="I1020" s="3">
        <v>33</v>
      </c>
      <c r="J1020" s="3">
        <v>25</v>
      </c>
      <c r="K1020" s="2">
        <f t="shared" si="108"/>
        <v>4.2467912104933878E-2</v>
      </c>
      <c r="L1020" s="2">
        <f t="shared" si="109"/>
        <v>3.4759628236602183E-2</v>
      </c>
      <c r="M1020" s="2">
        <f t="shared" si="110"/>
        <v>3.4661900117465193E-2</v>
      </c>
      <c r="N1020" s="2">
        <f t="shared" si="111"/>
        <v>3.6919252944785694E-2</v>
      </c>
      <c r="O1020" s="2">
        <f t="shared" si="114"/>
        <v>4.3492694004494306E-2</v>
      </c>
    </row>
    <row r="1021" spans="1:15" x14ac:dyDescent="0.55000000000000004">
      <c r="A1021" s="3">
        <v>33</v>
      </c>
      <c r="B1021" s="3">
        <v>26</v>
      </c>
      <c r="C1021" s="5">
        <f>IF(logVir!C1021="","",名目付加価値!C1021)</f>
        <v>221141.99593220299</v>
      </c>
      <c r="D1021" s="5">
        <f>IF(logVir!D1021="","",名目付加価値!D1021)</f>
        <v>244728.76348003899</v>
      </c>
      <c r="E1021" s="5">
        <f>IF(logVir!E1021="","",名目付加価値!E1021)</f>
        <v>266564.92587896099</v>
      </c>
      <c r="F1021" s="5">
        <f>IF(logVir!F1021="","",名目付加価値!F1021)</f>
        <v>271959.33457558701</v>
      </c>
      <c r="G1021" s="5">
        <f>IF(logVir!G1021="","",名目付加価値!G1021)</f>
        <v>277431.80219939398</v>
      </c>
      <c r="I1021" s="3">
        <v>33</v>
      </c>
      <c r="J1021" s="3">
        <v>26</v>
      </c>
      <c r="K1021" s="2">
        <f t="shared" si="108"/>
        <v>3.4632861802015011E-2</v>
      </c>
      <c r="L1021" s="2">
        <f t="shared" si="109"/>
        <v>3.5016387977843393E-2</v>
      </c>
      <c r="M1021" s="2">
        <f t="shared" si="110"/>
        <v>3.8673471581184081E-2</v>
      </c>
      <c r="N1021" s="2">
        <f t="shared" si="111"/>
        <v>4.0866604885960348E-2</v>
      </c>
      <c r="O1021" s="2">
        <f t="shared" si="114"/>
        <v>4.3531799230173987E-2</v>
      </c>
    </row>
    <row r="1022" spans="1:15" x14ac:dyDescent="0.55000000000000004">
      <c r="A1022" s="3">
        <v>33</v>
      </c>
      <c r="B1022" s="3">
        <v>27</v>
      </c>
      <c r="C1022" s="5">
        <f>IF(logVir!C1022="","",名目付加価値!C1022)</f>
        <v>418428.59365736</v>
      </c>
      <c r="D1022" s="5">
        <f>IF(logVir!D1022="","",名目付加価値!D1022)</f>
        <v>457227.11289902602</v>
      </c>
      <c r="E1022" s="5">
        <f>IF(logVir!E1022="","",名目付加価値!E1022)</f>
        <v>370582.51025773102</v>
      </c>
      <c r="F1022" s="5">
        <f>IF(logVir!F1022="","",名目付加価値!F1022)</f>
        <v>344854.35253174498</v>
      </c>
      <c r="G1022" s="5">
        <f>IF(logVir!G1022="","",名目付加価値!G1022)</f>
        <v>297402.67677178601</v>
      </c>
      <c r="I1022" s="3">
        <v>33</v>
      </c>
      <c r="J1022" s="3">
        <v>27</v>
      </c>
      <c r="K1022" s="2">
        <f t="shared" si="108"/>
        <v>6.5529749774844062E-2</v>
      </c>
      <c r="L1022" s="2">
        <f t="shared" si="109"/>
        <v>6.5421169753784869E-2</v>
      </c>
      <c r="M1022" s="2">
        <f t="shared" si="110"/>
        <v>5.3764433305242165E-2</v>
      </c>
      <c r="N1022" s="2">
        <f t="shared" si="111"/>
        <v>5.1820345089870615E-2</v>
      </c>
      <c r="O1022" s="2">
        <f t="shared" si="114"/>
        <v>4.6665427370294457E-2</v>
      </c>
    </row>
    <row r="1023" spans="1:15" x14ac:dyDescent="0.55000000000000004">
      <c r="A1023" s="3">
        <v>33</v>
      </c>
      <c r="B1023" s="3">
        <v>28</v>
      </c>
      <c r="C1023" s="5">
        <f>IF(logVir!C1023="","",名目付加価値!C1023)</f>
        <v>306018.27778743202</v>
      </c>
      <c r="D1023" s="5">
        <f>IF(logVir!D1023="","",名目付加価値!D1023)</f>
        <v>322331.95551554603</v>
      </c>
      <c r="E1023" s="5">
        <f>IF(logVir!E1023="","",名目付加価値!E1023)</f>
        <v>351307.801147644</v>
      </c>
      <c r="F1023" s="5">
        <f>IF(logVir!F1023="","",名目付加価値!F1023)</f>
        <v>351209.85716233501</v>
      </c>
      <c r="G1023" s="5">
        <f>IF(logVir!G1023="","",名目付加価値!G1023)</f>
        <v>361303.81991228001</v>
      </c>
      <c r="I1023" s="3">
        <v>33</v>
      </c>
      <c r="J1023" s="3">
        <v>28</v>
      </c>
      <c r="K1023" s="2">
        <f t="shared" si="108"/>
        <v>4.7925264845452349E-2</v>
      </c>
      <c r="L1023" s="2">
        <f t="shared" si="109"/>
        <v>4.6120041843426059E-2</v>
      </c>
      <c r="M1023" s="2">
        <f t="shared" si="110"/>
        <v>5.096804172241625E-2</v>
      </c>
      <c r="N1023" s="2">
        <f t="shared" si="111"/>
        <v>5.277536984382708E-2</v>
      </c>
      <c r="O1023" s="2">
        <f t="shared" si="114"/>
        <v>5.6692150016068595E-2</v>
      </c>
    </row>
    <row r="1024" spans="1:15" x14ac:dyDescent="0.55000000000000004">
      <c r="A1024" s="3">
        <v>33</v>
      </c>
      <c r="B1024" s="3">
        <v>29</v>
      </c>
      <c r="C1024" s="5">
        <f>IF(logVir!C1024="","",名目付加価値!C1024)</f>
        <v>303308.271397829</v>
      </c>
      <c r="D1024" s="5">
        <f>IF(logVir!D1024="","",名目付加価値!D1024)</f>
        <v>323461.38848945103</v>
      </c>
      <c r="E1024" s="5">
        <f>IF(logVir!E1024="","",名目付加価値!E1024)</f>
        <v>325831.77682010102</v>
      </c>
      <c r="F1024" s="5">
        <f>IF(logVir!F1024="","",名目付加価値!F1024)</f>
        <v>322808.27770137403</v>
      </c>
      <c r="G1024" s="5">
        <f>IF(logVir!G1024="","",名目付加価値!G1024)</f>
        <v>330300.924082905</v>
      </c>
      <c r="I1024" s="3">
        <v>33</v>
      </c>
      <c r="J1024" s="3">
        <v>29</v>
      </c>
      <c r="K1024" s="2">
        <f t="shared" si="108"/>
        <v>4.7500853026349148E-2</v>
      </c>
      <c r="L1024" s="2">
        <f t="shared" si="109"/>
        <v>4.628164386619954E-2</v>
      </c>
      <c r="M1024" s="2">
        <f t="shared" si="110"/>
        <v>4.7271957927505596E-2</v>
      </c>
      <c r="N1024" s="2">
        <f t="shared" si="111"/>
        <v>4.8507540141347401E-2</v>
      </c>
      <c r="O1024" s="2">
        <f t="shared" si="114"/>
        <v>5.1827488408786933E-2</v>
      </c>
    </row>
    <row r="1025" spans="1:15" x14ac:dyDescent="0.55000000000000004">
      <c r="A1025" s="3">
        <v>33</v>
      </c>
      <c r="B1025" s="3">
        <v>30</v>
      </c>
      <c r="C1025" s="5">
        <f>IF(logVir!C1025="","",名目付加価値!C1025)</f>
        <v>543667.01162117405</v>
      </c>
      <c r="D1025" s="5">
        <f>IF(logVir!D1025="","",名目付加価値!D1025)</f>
        <v>633704.40101773804</v>
      </c>
      <c r="E1025" s="5">
        <f>IF(logVir!E1025="","",名目付加価値!E1025)</f>
        <v>675152.43914597505</v>
      </c>
      <c r="F1025" s="5">
        <f>IF(logVir!F1025="","",名目付加価値!F1025)</f>
        <v>678298.31273401994</v>
      </c>
      <c r="G1025" s="5">
        <f>IF(logVir!G1025="","",名目付加価値!G1025)</f>
        <v>690103.78522419604</v>
      </c>
      <c r="I1025" s="3">
        <v>33</v>
      </c>
      <c r="J1025" s="3">
        <v>30</v>
      </c>
      <c r="K1025" s="2">
        <f t="shared" si="108"/>
        <v>8.5143232973094216E-2</v>
      </c>
      <c r="L1025" s="2">
        <f t="shared" si="109"/>
        <v>9.06719702815557E-2</v>
      </c>
      <c r="M1025" s="2">
        <f t="shared" si="110"/>
        <v>9.7951703819184971E-2</v>
      </c>
      <c r="N1025" s="2">
        <f t="shared" si="111"/>
        <v>0.10192608091416869</v>
      </c>
      <c r="O1025" s="2">
        <f t="shared" si="114"/>
        <v>0.10828412311855874</v>
      </c>
    </row>
    <row r="1026" spans="1:15" x14ac:dyDescent="0.55000000000000004">
      <c r="A1026" s="3">
        <v>33</v>
      </c>
      <c r="B1026" s="3">
        <v>31</v>
      </c>
      <c r="C1026" s="5">
        <f>IF(logVir!C1026="","",名目付加価値!C1026)</f>
        <v>304536.66664000798</v>
      </c>
      <c r="D1026" s="5">
        <f>IF(logVir!D1026="","",名目付加価値!D1026)</f>
        <v>288374.04262657202</v>
      </c>
      <c r="E1026" s="5">
        <f>IF(logVir!E1026="","",名目付加価値!E1026)</f>
        <v>275204.49985366402</v>
      </c>
      <c r="F1026" s="5">
        <f>IF(logVir!F1026="","",名目付加価値!F1026)</f>
        <v>253496.37089282801</v>
      </c>
      <c r="G1026" s="5">
        <f>IF(logVir!G1026="","",名目付加価値!G1026)</f>
        <v>276401.77168419899</v>
      </c>
      <c r="I1026" s="3">
        <v>33</v>
      </c>
      <c r="J1026" s="3">
        <v>31</v>
      </c>
      <c r="K1026" s="2">
        <f t="shared" si="108"/>
        <v>4.7693230971032619E-2</v>
      </c>
      <c r="L1026" s="2">
        <f t="shared" si="109"/>
        <v>4.1261260898638956E-2</v>
      </c>
      <c r="M1026" s="2">
        <f t="shared" si="110"/>
        <v>3.9926908497096757E-2</v>
      </c>
      <c r="N1026" s="2">
        <f t="shared" si="111"/>
        <v>3.8092224506538437E-2</v>
      </c>
      <c r="O1026" s="2">
        <f t="shared" si="114"/>
        <v>4.3370177234307077E-2</v>
      </c>
    </row>
    <row r="1027" spans="1:15" x14ac:dyDescent="0.55000000000000004">
      <c r="A1027" s="3">
        <v>34</v>
      </c>
      <c r="B1027" s="3">
        <v>1</v>
      </c>
      <c r="C1027" s="5">
        <f>IF(logVir!C1027="","",名目付加価値!C1027)</f>
        <v>80097.485624687106</v>
      </c>
      <c r="D1027" s="5">
        <f>IF(logVir!D1027="","",名目付加価値!D1027)</f>
        <v>80861.875142474193</v>
      </c>
      <c r="E1027" s="5">
        <f>IF(logVir!E1027="","",名目付加価値!E1027)</f>
        <v>80691.936667528207</v>
      </c>
      <c r="F1027" s="5">
        <f>IF(logVir!F1027="","",名目付加価値!F1027)</f>
        <v>82072.140486183605</v>
      </c>
      <c r="G1027" s="5">
        <f>IF(logVir!G1027="","",名目付加価値!G1027)</f>
        <v>78509.551477990797</v>
      </c>
      <c r="I1027" s="3">
        <v>34</v>
      </c>
      <c r="J1027" s="3">
        <v>1</v>
      </c>
      <c r="K1027" s="2">
        <f t="shared" si="108"/>
        <v>8.0383090188336382E-3</v>
      </c>
      <c r="L1027" s="2">
        <f t="shared" si="109"/>
        <v>7.3760868065368612E-3</v>
      </c>
      <c r="M1027" s="2">
        <f t="shared" si="110"/>
        <v>7.4583906336979072E-3</v>
      </c>
      <c r="N1027" s="2">
        <f t="shared" si="111"/>
        <v>7.8943801535478319E-3</v>
      </c>
      <c r="O1027" s="2">
        <f t="shared" si="114"/>
        <v>7.2444604172648688E-3</v>
      </c>
    </row>
    <row r="1028" spans="1:15" x14ac:dyDescent="0.55000000000000004">
      <c r="A1028" s="3">
        <v>34</v>
      </c>
      <c r="B1028" s="3">
        <v>2</v>
      </c>
      <c r="C1028" s="5">
        <f>IF(logVir!C1028="","",名目付加価値!C1028)</f>
        <v>1993.1286563434401</v>
      </c>
      <c r="D1028" s="5">
        <f>IF(logVir!D1028="","",名目付加価値!D1028)</f>
        <v>2821.5075999926198</v>
      </c>
      <c r="E1028" s="5">
        <f>IF(logVir!E1028="","",名目付加価値!E1028)</f>
        <v>2691.61898865696</v>
      </c>
      <c r="F1028" s="5">
        <f>IF(logVir!F1028="","",名目付加価値!F1028)</f>
        <v>2757.94008956583</v>
      </c>
      <c r="G1028" s="5">
        <f>IF(logVir!G1028="","",名目付加価値!G1028)</f>
        <v>3126.3442241961602</v>
      </c>
      <c r="I1028" s="3">
        <v>34</v>
      </c>
      <c r="J1028" s="3">
        <v>2</v>
      </c>
      <c r="K1028" s="2">
        <f t="shared" ref="K1028:K1091" si="115">IF(C1028="","",C1028/SUMIF($A$4:$A$1460,$I1028,C$4:C$1460))</f>
        <v>2.0002355790608292E-4</v>
      </c>
      <c r="L1028" s="2">
        <f t="shared" ref="L1028:L1091" si="116">IF(D1028="","",D1028/SUMIF($A$4:$A$1460,$I1028,D$4:D$1460))</f>
        <v>2.5737326702083028E-4</v>
      </c>
      <c r="M1028" s="2">
        <f t="shared" ref="M1028:M1091" si="117">IF(E1028="","",E1028/SUMIF($A$4:$A$1460,$I1028,E$4:E$1460))</f>
        <v>2.4878750818929201E-4</v>
      </c>
      <c r="N1028" s="2">
        <f t="shared" ref="N1028:N1091" si="118">IF(F1028="","",F1028/SUMIF($A$4:$A$1460,$I1028,F$4:F$1460))</f>
        <v>2.6528158494181896E-4</v>
      </c>
      <c r="O1028" s="2">
        <f t="shared" ref="O1028" si="119">IF(G1028="","",G1028/SUMIF($A$4:$A$1460,$I1028,G$4:G$1460))</f>
        <v>2.8848307698309814E-4</v>
      </c>
    </row>
    <row r="1029" spans="1:15" x14ac:dyDescent="0.55000000000000004">
      <c r="A1029" s="3">
        <v>34</v>
      </c>
      <c r="B1029" s="3">
        <v>3</v>
      </c>
      <c r="C1029" s="5">
        <f>IF(logVir!C1029="","",名目付加価値!C1029)</f>
        <v>194610.682472994</v>
      </c>
      <c r="D1029" s="5">
        <f>IF(logVir!D1029="","",名目付加価値!D1029)</f>
        <v>223369.19884422701</v>
      </c>
      <c r="E1029" s="5">
        <f>IF(logVir!E1029="","",名目付加価値!E1029)</f>
        <v>214277.13423151299</v>
      </c>
      <c r="F1029" s="5">
        <f>IF(logVir!F1029="","",名目付加価値!F1029)</f>
        <v>207276.904219816</v>
      </c>
      <c r="G1029" s="5">
        <f>IF(logVir!G1029="","",名目付加価値!G1029)</f>
        <v>199214.76612192299</v>
      </c>
      <c r="I1029" s="3">
        <v>34</v>
      </c>
      <c r="J1029" s="3">
        <v>3</v>
      </c>
      <c r="K1029" s="2">
        <f t="shared" si="115"/>
        <v>1.9530460811392644E-2</v>
      </c>
      <c r="L1029" s="2">
        <f t="shared" si="116"/>
        <v>2.0375369698991612E-2</v>
      </c>
      <c r="M1029" s="2">
        <f t="shared" si="117"/>
        <v>1.9805728266912116E-2</v>
      </c>
      <c r="N1029" s="2">
        <f t="shared" si="118"/>
        <v>1.9937614265552343E-2</v>
      </c>
      <c r="O1029" s="2">
        <f t="shared" ref="O1029:O1060" si="120">IF(G1029="","",G1029/SUMIF($A$4:$A$1460,$I1029,G$4:G$1460))</f>
        <v>1.838252111412882E-2</v>
      </c>
    </row>
    <row r="1030" spans="1:15" x14ac:dyDescent="0.55000000000000004">
      <c r="A1030" s="3">
        <v>34</v>
      </c>
      <c r="B1030" s="3">
        <v>4</v>
      </c>
      <c r="C1030" s="5">
        <f>IF(logVir!C1030="","",名目付加価値!C1030)</f>
        <v>35187.1487445085</v>
      </c>
      <c r="D1030" s="5">
        <f>IF(logVir!D1030="","",名目付加価値!D1030)</f>
        <v>47217.573147632502</v>
      </c>
      <c r="E1030" s="5">
        <f>IF(logVir!E1030="","",名目付加価値!E1030)</f>
        <v>40046.271993095099</v>
      </c>
      <c r="F1030" s="5">
        <f>IF(logVir!F1030="","",名目付加価値!F1030)</f>
        <v>42454.448875178103</v>
      </c>
      <c r="G1030" s="5">
        <f>IF(logVir!G1030="","",名目付加価値!G1030)</f>
        <v>40392.596524073902</v>
      </c>
      <c r="I1030" s="3">
        <v>34</v>
      </c>
      <c r="J1030" s="3">
        <v>4</v>
      </c>
      <c r="K1030" s="2">
        <f t="shared" si="115"/>
        <v>3.5312615982148478E-3</v>
      </c>
      <c r="L1030" s="2">
        <f t="shared" si="116"/>
        <v>4.307109100763362E-3</v>
      </c>
      <c r="M1030" s="2">
        <f t="shared" si="117"/>
        <v>3.7014942543573065E-3</v>
      </c>
      <c r="N1030" s="2">
        <f t="shared" si="118"/>
        <v>4.0836215144947757E-3</v>
      </c>
      <c r="O1030" s="2">
        <f t="shared" si="120"/>
        <v>3.7272224991788051E-3</v>
      </c>
    </row>
    <row r="1031" spans="1:15" x14ac:dyDescent="0.55000000000000004">
      <c r="A1031" s="3">
        <v>34</v>
      </c>
      <c r="B1031" s="3">
        <v>5</v>
      </c>
      <c r="C1031" s="5">
        <f>IF(logVir!C1031="","",名目付加価値!C1031)</f>
        <v>36338.307509498401</v>
      </c>
      <c r="D1031" s="5">
        <f>IF(logVir!D1031="","",名目付加価値!D1031)</f>
        <v>32350.441973413701</v>
      </c>
      <c r="E1031" s="5">
        <f>IF(logVir!E1031="","",名目付加価値!E1031)</f>
        <v>35609.106758282302</v>
      </c>
      <c r="F1031" s="5">
        <f>IF(logVir!F1031="","",名目付加価値!F1031)</f>
        <v>29725.1368325189</v>
      </c>
      <c r="G1031" s="5">
        <f>IF(logVir!G1031="","",名目付加価値!G1031)</f>
        <v>23405.3068439702</v>
      </c>
      <c r="I1031" s="3">
        <v>34</v>
      </c>
      <c r="J1031" s="3">
        <v>5</v>
      </c>
      <c r="K1031" s="2">
        <f t="shared" si="115"/>
        <v>3.6467879447731688E-3</v>
      </c>
      <c r="L1031" s="2">
        <f t="shared" si="116"/>
        <v>2.9509539298377429E-3</v>
      </c>
      <c r="M1031" s="2">
        <f t="shared" si="117"/>
        <v>3.2913651510758459E-3</v>
      </c>
      <c r="N1031" s="2">
        <f t="shared" si="118"/>
        <v>2.8592105540568278E-3</v>
      </c>
      <c r="O1031" s="2">
        <f t="shared" si="120"/>
        <v>2.1597221712903862E-3</v>
      </c>
    </row>
    <row r="1032" spans="1:15" x14ac:dyDescent="0.55000000000000004">
      <c r="A1032" s="3">
        <v>34</v>
      </c>
      <c r="B1032" s="3">
        <v>6</v>
      </c>
      <c r="C1032" s="5">
        <f>IF(logVir!C1032="","",名目付加価値!C1032)</f>
        <v>146497.83373924799</v>
      </c>
      <c r="D1032" s="5">
        <f>IF(logVir!D1032="","",名目付加価値!D1032)</f>
        <v>162150.521034587</v>
      </c>
      <c r="E1032" s="5">
        <f>IF(logVir!E1032="","",名目付加価値!E1032)</f>
        <v>238815.27925721501</v>
      </c>
      <c r="F1032" s="5">
        <f>IF(logVir!F1032="","",名目付加価値!F1032)</f>
        <v>226379.97945839399</v>
      </c>
      <c r="G1032" s="5">
        <f>IF(logVir!G1032="","",名目付加価値!G1032)</f>
        <v>150737.33438537701</v>
      </c>
      <c r="I1032" s="3">
        <v>34</v>
      </c>
      <c r="J1032" s="3">
        <v>6</v>
      </c>
      <c r="K1032" s="2">
        <f t="shared" si="115"/>
        <v>1.4702020281930519E-2</v>
      </c>
      <c r="L1032" s="2">
        <f t="shared" si="116"/>
        <v>1.4791102936568618E-2</v>
      </c>
      <c r="M1032" s="2">
        <f t="shared" si="117"/>
        <v>2.2073799632977932E-2</v>
      </c>
      <c r="N1032" s="2">
        <f t="shared" si="118"/>
        <v>2.1775106709904377E-2</v>
      </c>
      <c r="O1032" s="2">
        <f t="shared" si="120"/>
        <v>1.3909271315414588E-2</v>
      </c>
    </row>
    <row r="1033" spans="1:15" x14ac:dyDescent="0.55000000000000004">
      <c r="A1033" s="3">
        <v>34</v>
      </c>
      <c r="B1033" s="3">
        <v>7</v>
      </c>
      <c r="C1033" s="5">
        <f>IF(logVir!C1033="","",名目付加価値!C1033)</f>
        <v>47333.058388091602</v>
      </c>
      <c r="D1033" s="5">
        <f>IF(logVir!D1033="","",名目付加価値!D1033)</f>
        <v>69393.085250178206</v>
      </c>
      <c r="E1033" s="5">
        <f>IF(logVir!E1033="","",名目付加価値!E1033)</f>
        <v>66346.967834805997</v>
      </c>
      <c r="F1033" s="5">
        <f>IF(logVir!F1033="","",名目付加価値!F1033)</f>
        <v>75509.423568633996</v>
      </c>
      <c r="G1033" s="5">
        <f>IF(logVir!G1033="","",名目付加価値!G1033)</f>
        <v>66442.277322104099</v>
      </c>
      <c r="I1033" s="3">
        <v>34</v>
      </c>
      <c r="J1033" s="3">
        <v>7</v>
      </c>
      <c r="K1033" s="2">
        <f t="shared" si="115"/>
        <v>4.7501834441193444E-3</v>
      </c>
      <c r="L1033" s="2">
        <f t="shared" si="116"/>
        <v>6.3299227191661893E-3</v>
      </c>
      <c r="M1033" s="2">
        <f t="shared" si="117"/>
        <v>6.1324789552672362E-3</v>
      </c>
      <c r="N1033" s="2">
        <f t="shared" si="118"/>
        <v>7.2631235312598103E-3</v>
      </c>
      <c r="O1033" s="2">
        <f t="shared" si="120"/>
        <v>6.1309539926215958E-3</v>
      </c>
    </row>
    <row r="1034" spans="1:15" x14ac:dyDescent="0.55000000000000004">
      <c r="A1034" s="3">
        <v>34</v>
      </c>
      <c r="B1034" s="3">
        <v>8</v>
      </c>
      <c r="C1034" s="5">
        <f>IF(logVir!C1034="","",名目付加価値!C1034)</f>
        <v>475131.19881025399</v>
      </c>
      <c r="D1034" s="5">
        <f>IF(logVir!D1034="","",名目付加価値!D1034)</f>
        <v>597387.20137933898</v>
      </c>
      <c r="E1034" s="5">
        <f>IF(logVir!E1034="","",名目付加価値!E1034)</f>
        <v>371619.310777648</v>
      </c>
      <c r="F1034" s="5">
        <f>IF(logVir!F1034="","",名目付加価値!F1034)</f>
        <v>296046.46200215002</v>
      </c>
      <c r="G1034" s="5">
        <f>IF(logVir!G1034="","",名目付加価値!G1034)</f>
        <v>311192.92714765802</v>
      </c>
      <c r="I1034" s="3">
        <v>34</v>
      </c>
      <c r="J1034" s="3">
        <v>8</v>
      </c>
      <c r="K1034" s="2">
        <f t="shared" si="115"/>
        <v>4.7682537981548812E-2</v>
      </c>
      <c r="L1034" s="2">
        <f t="shared" si="116"/>
        <v>5.4492674659403106E-2</v>
      </c>
      <c r="M1034" s="2">
        <f t="shared" si="117"/>
        <v>3.4348933750658797E-2</v>
      </c>
      <c r="N1034" s="2">
        <f t="shared" si="118"/>
        <v>2.8476207642607589E-2</v>
      </c>
      <c r="O1034" s="2">
        <f t="shared" si="120"/>
        <v>2.871529387715327E-2</v>
      </c>
    </row>
    <row r="1035" spans="1:15" x14ac:dyDescent="0.55000000000000004">
      <c r="A1035" s="3">
        <v>34</v>
      </c>
      <c r="B1035" s="3">
        <v>9</v>
      </c>
      <c r="C1035" s="5">
        <f>IF(logVir!C1035="","",名目付加価値!C1035)</f>
        <v>100475.38269349201</v>
      </c>
      <c r="D1035" s="5">
        <f>IF(logVir!D1035="","",名目付加価値!D1035)</f>
        <v>110412.798170233</v>
      </c>
      <c r="E1035" s="5">
        <f>IF(logVir!E1035="","",名目付加価値!E1035)</f>
        <v>121485.27438761901</v>
      </c>
      <c r="F1035" s="5">
        <f>IF(logVir!F1035="","",名目付加価値!F1035)</f>
        <v>106826.478451323</v>
      </c>
      <c r="G1035" s="5">
        <f>IF(logVir!G1035="","",名目付加価値!G1035)</f>
        <v>107398.525878427</v>
      </c>
      <c r="I1035" s="3">
        <v>34</v>
      </c>
      <c r="J1035" s="3">
        <v>9</v>
      </c>
      <c r="K1035" s="2">
        <f t="shared" si="115"/>
        <v>1.0083364896874227E-2</v>
      </c>
      <c r="L1035" s="2">
        <f t="shared" si="116"/>
        <v>1.0071673238115236E-2</v>
      </c>
      <c r="M1035" s="2">
        <f t="shared" si="117"/>
        <v>1.1228936496568951E-2</v>
      </c>
      <c r="N1035" s="2">
        <f t="shared" si="118"/>
        <v>1.027545798566688E-2</v>
      </c>
      <c r="O1035" s="2">
        <f t="shared" si="120"/>
        <v>9.9101874224434509E-3</v>
      </c>
    </row>
    <row r="1036" spans="1:15" x14ac:dyDescent="0.55000000000000004">
      <c r="A1036" s="3">
        <v>34</v>
      </c>
      <c r="B1036" s="3">
        <v>10</v>
      </c>
      <c r="C1036" s="5">
        <f>IF(logVir!C1036="","",名目付加価値!C1036)</f>
        <v>334314.39071921102</v>
      </c>
      <c r="D1036" s="5">
        <f>IF(logVir!D1036="","",名目付加価値!D1036)</f>
        <v>513822.688114235</v>
      </c>
      <c r="E1036" s="5">
        <f>IF(logVir!E1036="","",名目付加価値!E1036)</f>
        <v>579419.28724677197</v>
      </c>
      <c r="F1036" s="5">
        <f>IF(logVir!F1036="","",名目付加価値!F1036)</f>
        <v>559632.16737494594</v>
      </c>
      <c r="G1036" s="5">
        <f>IF(logVir!G1036="","",名目付加価値!G1036)</f>
        <v>568166.19352000905</v>
      </c>
      <c r="I1036" s="3">
        <v>34</v>
      </c>
      <c r="J1036" s="3">
        <v>10</v>
      </c>
      <c r="K1036" s="2">
        <f t="shared" si="115"/>
        <v>3.3550645954557132E-2</v>
      </c>
      <c r="L1036" s="2">
        <f t="shared" si="116"/>
        <v>4.6870057663403672E-2</v>
      </c>
      <c r="M1036" s="2">
        <f t="shared" si="117"/>
        <v>5.3555975521954478E-2</v>
      </c>
      <c r="N1036" s="2">
        <f t="shared" si="118"/>
        <v>5.3830070097361099E-2</v>
      </c>
      <c r="O1036" s="2">
        <f t="shared" si="120"/>
        <v>5.2427474388739105E-2</v>
      </c>
    </row>
    <row r="1037" spans="1:15" x14ac:dyDescent="0.55000000000000004">
      <c r="A1037" s="3">
        <v>34</v>
      </c>
      <c r="B1037" s="3">
        <v>11</v>
      </c>
      <c r="C1037" s="5">
        <f>IF(logVir!C1037="","",名目付加価値!C1037)</f>
        <v>152774.37330923701</v>
      </c>
      <c r="D1037" s="5">
        <f>IF(logVir!D1037="","",名目付加価値!D1037)</f>
        <v>299462.234892315</v>
      </c>
      <c r="E1037" s="5">
        <f>IF(logVir!E1037="","",名目付加価値!E1037)</f>
        <v>206451.441532442</v>
      </c>
      <c r="F1037" s="5">
        <f>IF(logVir!F1037="","",名目付加価値!F1037)</f>
        <v>237974.544194963</v>
      </c>
      <c r="G1037" s="5">
        <f>IF(logVir!G1037="","",名目付加価値!G1037)</f>
        <v>375324.57643931702</v>
      </c>
      <c r="I1037" s="3">
        <v>34</v>
      </c>
      <c r="J1037" s="3">
        <v>11</v>
      </c>
      <c r="K1037" s="2">
        <f t="shared" si="115"/>
        <v>1.5331912272159968E-2</v>
      </c>
      <c r="L1037" s="2">
        <f t="shared" si="116"/>
        <v>2.7316450873212599E-2</v>
      </c>
      <c r="M1037" s="2">
        <f t="shared" si="117"/>
        <v>1.9082396103384594E-2</v>
      </c>
      <c r="N1037" s="2">
        <f t="shared" si="118"/>
        <v>2.2890368249364346E-2</v>
      </c>
      <c r="O1037" s="2">
        <f t="shared" si="120"/>
        <v>3.4633034916822576E-2</v>
      </c>
    </row>
    <row r="1038" spans="1:15" x14ac:dyDescent="0.55000000000000004">
      <c r="A1038" s="3">
        <v>34</v>
      </c>
      <c r="B1038" s="3">
        <v>12</v>
      </c>
      <c r="C1038" s="5">
        <f>IF(logVir!C1038="","",名目付加価値!C1038)</f>
        <v>78838.133853746098</v>
      </c>
      <c r="D1038" s="5">
        <f>IF(logVir!D1038="","",名目付加価値!D1038)</f>
        <v>93636.563520639596</v>
      </c>
      <c r="E1038" s="5">
        <f>IF(logVir!E1038="","",名目付加価値!E1038)</f>
        <v>99543.469803349595</v>
      </c>
      <c r="F1038" s="5">
        <f>IF(logVir!F1038="","",名目付加価値!F1038)</f>
        <v>81191.799799258297</v>
      </c>
      <c r="G1038" s="5">
        <f>IF(logVir!G1038="","",名目付加価値!G1038)</f>
        <v>78445.783403249705</v>
      </c>
      <c r="I1038" s="3">
        <v>34</v>
      </c>
      <c r="J1038" s="3">
        <v>12</v>
      </c>
      <c r="K1038" s="2">
        <f t="shared" si="115"/>
        <v>7.9119247931705144E-3</v>
      </c>
      <c r="L1038" s="2">
        <f t="shared" si="116"/>
        <v>8.5413727987029148E-3</v>
      </c>
      <c r="M1038" s="2">
        <f t="shared" si="117"/>
        <v>9.2008460013311474E-3</v>
      </c>
      <c r="N1038" s="2">
        <f t="shared" si="118"/>
        <v>7.8097016742727145E-3</v>
      </c>
      <c r="O1038" s="2">
        <f t="shared" si="120"/>
        <v>7.238576225027743E-3</v>
      </c>
    </row>
    <row r="1039" spans="1:15" x14ac:dyDescent="0.55000000000000004">
      <c r="A1039" s="3">
        <v>34</v>
      </c>
      <c r="B1039" s="3">
        <v>13</v>
      </c>
      <c r="C1039" s="5">
        <f>IF(logVir!C1039="","",名目付加価値!C1039)</f>
        <v>216592.499138215</v>
      </c>
      <c r="D1039" s="5">
        <f>IF(logVir!D1039="","",名目付加価値!D1039)</f>
        <v>149700.23406443701</v>
      </c>
      <c r="E1039" s="5">
        <f>IF(logVir!E1039="","",名目付加価値!E1039)</f>
        <v>20694.269436240302</v>
      </c>
      <c r="F1039" s="5">
        <f>IF(logVir!F1039="","",名目付加価値!F1039)</f>
        <v>16587.354754601402</v>
      </c>
      <c r="G1039" s="5">
        <f>IF(logVir!G1039="","",名目付加価値!G1039)</f>
        <v>12097.1088008797</v>
      </c>
      <c r="I1039" s="3">
        <v>34</v>
      </c>
      <c r="J1039" s="3">
        <v>13</v>
      </c>
      <c r="K1039" s="2">
        <f t="shared" si="115"/>
        <v>2.1736480560606009E-2</v>
      </c>
      <c r="L1039" s="2">
        <f t="shared" si="116"/>
        <v>1.3655408305491687E-2</v>
      </c>
      <c r="M1039" s="2">
        <f t="shared" si="117"/>
        <v>1.9127802815096758E-3</v>
      </c>
      <c r="N1039" s="2">
        <f t="shared" si="118"/>
        <v>1.5955095529234643E-3</v>
      </c>
      <c r="O1039" s="2">
        <f t="shared" si="120"/>
        <v>1.1162594133006536E-3</v>
      </c>
    </row>
    <row r="1040" spans="1:15" x14ac:dyDescent="0.55000000000000004">
      <c r="A1040" s="3">
        <v>34</v>
      </c>
      <c r="B1040" s="3">
        <v>14</v>
      </c>
      <c r="C1040" s="5">
        <f>IF(logVir!C1040="","",名目付加価値!C1040)</f>
        <v>628137.05735433905</v>
      </c>
      <c r="D1040" s="5">
        <f>IF(logVir!D1040="","",名目付加価値!D1040)</f>
        <v>691428.34012006002</v>
      </c>
      <c r="E1040" s="5">
        <f>IF(logVir!E1040="","",名目付加価値!E1040)</f>
        <v>547942.77919876401</v>
      </c>
      <c r="F1040" s="5">
        <f>IF(logVir!F1040="","",名目付加価値!F1040)</f>
        <v>509949.40535464499</v>
      </c>
      <c r="G1040" s="5">
        <f>IF(logVir!G1040="","",名目付加価値!G1040)</f>
        <v>609396.35608733702</v>
      </c>
      <c r="I1040" s="3">
        <v>34</v>
      </c>
      <c r="J1040" s="3">
        <v>14</v>
      </c>
      <c r="K1040" s="2">
        <f t="shared" si="115"/>
        <v>6.3037681318160982E-2</v>
      </c>
      <c r="L1040" s="2">
        <f t="shared" si="116"/>
        <v>6.3070952142023337E-2</v>
      </c>
      <c r="M1040" s="2">
        <f t="shared" si="117"/>
        <v>5.0646588258465332E-2</v>
      </c>
      <c r="N1040" s="2">
        <f t="shared" si="118"/>
        <v>4.9051169387045998E-2</v>
      </c>
      <c r="O1040" s="2">
        <f t="shared" si="120"/>
        <v>5.623198320446119E-2</v>
      </c>
    </row>
    <row r="1041" spans="1:15" x14ac:dyDescent="0.55000000000000004">
      <c r="A1041" s="3">
        <v>34</v>
      </c>
      <c r="B1041" s="3">
        <v>15</v>
      </c>
      <c r="C1041" s="5">
        <f>IF(logVir!C1041="","",名目付加価値!C1041)</f>
        <v>45019.188257125097</v>
      </c>
      <c r="D1041" s="5">
        <f>IF(logVir!D1041="","",名目付加価値!D1041)</f>
        <v>43916.234536063697</v>
      </c>
      <c r="E1041" s="5">
        <f>IF(logVir!E1041="","",名目付加価値!E1041)</f>
        <v>34798.190252145003</v>
      </c>
      <c r="F1041" s="5">
        <f>IF(logVir!F1041="","",名目付加価値!F1041)</f>
        <v>31112.5934875647</v>
      </c>
      <c r="G1041" s="5">
        <f>IF(logVir!G1041="","",名目付加価値!G1041)</f>
        <v>36056.803145178397</v>
      </c>
      <c r="I1041" s="3">
        <v>34</v>
      </c>
      <c r="J1041" s="3">
        <v>15</v>
      </c>
      <c r="K1041" s="2">
        <f t="shared" si="115"/>
        <v>4.5179713715792647E-3</v>
      </c>
      <c r="L1041" s="2">
        <f t="shared" si="116"/>
        <v>4.0059664407174709E-3</v>
      </c>
      <c r="M1041" s="2">
        <f t="shared" si="117"/>
        <v>3.2164117874082304E-3</v>
      </c>
      <c r="N1041" s="2">
        <f t="shared" si="118"/>
        <v>2.9926676591916128E-3</v>
      </c>
      <c r="O1041" s="2">
        <f t="shared" si="120"/>
        <v>3.3271376315477229E-3</v>
      </c>
    </row>
    <row r="1042" spans="1:15" x14ac:dyDescent="0.55000000000000004">
      <c r="A1042" s="3">
        <v>34</v>
      </c>
      <c r="B1042" s="3">
        <v>16</v>
      </c>
      <c r="C1042" s="5">
        <f>IF(logVir!C1042="","",名目付加価値!C1042)</f>
        <v>197244.83763035099</v>
      </c>
      <c r="D1042" s="5">
        <f>IF(logVir!D1042="","",名目付加価値!D1042)</f>
        <v>272700.11689326598</v>
      </c>
      <c r="E1042" s="5">
        <f>IF(logVir!E1042="","",名目付加価値!E1042)</f>
        <v>306676.74028404301</v>
      </c>
      <c r="F1042" s="5">
        <f>IF(logVir!F1042="","",名目付加価値!F1042)</f>
        <v>319149.47194659797</v>
      </c>
      <c r="G1042" s="5">
        <f>IF(logVir!G1042="","",名目付加価値!G1042)</f>
        <v>346917.99035567301</v>
      </c>
      <c r="I1042" s="3">
        <v>34</v>
      </c>
      <c r="J1042" s="3">
        <v>16</v>
      </c>
      <c r="K1042" s="2">
        <f t="shared" si="115"/>
        <v>1.9794815590987169E-2</v>
      </c>
      <c r="L1042" s="2">
        <f t="shared" si="116"/>
        <v>2.4875254634070719E-2</v>
      </c>
      <c r="M1042" s="2">
        <f t="shared" si="117"/>
        <v>2.8346263849532392E-2</v>
      </c>
      <c r="N1042" s="2">
        <f t="shared" si="118"/>
        <v>3.0698447029959396E-2</v>
      </c>
      <c r="O1042" s="2">
        <f t="shared" si="120"/>
        <v>3.2011820241684905E-2</v>
      </c>
    </row>
    <row r="1043" spans="1:15" x14ac:dyDescent="0.55000000000000004">
      <c r="A1043" s="3">
        <v>34</v>
      </c>
      <c r="B1043" s="3">
        <v>17</v>
      </c>
      <c r="C1043" s="5">
        <f>IF(logVir!C1043="","",名目付加価値!C1043)</f>
        <v>299248.181193828</v>
      </c>
      <c r="D1043" s="5">
        <f>IF(logVir!D1043="","",名目付加価値!D1043)</f>
        <v>336946.35656003398</v>
      </c>
      <c r="E1043" s="5">
        <f>IF(logVir!E1043="","",名目付加価値!E1043)</f>
        <v>332496.027141714</v>
      </c>
      <c r="F1043" s="5">
        <f>IF(logVir!F1043="","",名目付加価値!F1043)</f>
        <v>333886.54691264598</v>
      </c>
      <c r="G1043" s="5">
        <f>IF(logVir!G1043="","",名目付加価値!G1043)</f>
        <v>248714.67567224399</v>
      </c>
      <c r="I1043" s="3">
        <v>34</v>
      </c>
      <c r="J1043" s="3">
        <v>17</v>
      </c>
      <c r="K1043" s="2">
        <f t="shared" si="115"/>
        <v>3.0031521401697021E-2</v>
      </c>
      <c r="L1043" s="2">
        <f t="shared" si="116"/>
        <v>3.0735690592805186E-2</v>
      </c>
      <c r="M1043" s="2">
        <f t="shared" si="117"/>
        <v>3.0732751709669555E-2</v>
      </c>
      <c r="N1043" s="2">
        <f t="shared" si="118"/>
        <v>3.2115981304612573E-2</v>
      </c>
      <c r="O1043" s="2">
        <f t="shared" si="120"/>
        <v>2.2950119943119979E-2</v>
      </c>
    </row>
    <row r="1044" spans="1:15" x14ac:dyDescent="0.55000000000000004">
      <c r="A1044" s="3">
        <v>34</v>
      </c>
      <c r="B1044" s="3">
        <v>18</v>
      </c>
      <c r="C1044" s="5">
        <f>IF(logVir!C1044="","",名目付加価値!C1044)</f>
        <v>464771.13147908798</v>
      </c>
      <c r="D1044" s="5">
        <f>IF(logVir!D1044="","",名目付加価値!D1044)</f>
        <v>500283.95536764403</v>
      </c>
      <c r="E1044" s="5">
        <f>IF(logVir!E1044="","",名目付加価値!E1044)</f>
        <v>652836.82220222999</v>
      </c>
      <c r="F1044" s="5">
        <f>IF(logVir!F1044="","",名目付加価値!F1044)</f>
        <v>666820.76555798098</v>
      </c>
      <c r="G1044" s="5">
        <f>IF(logVir!G1044="","",名目付加価値!G1044)</f>
        <v>681538.86916768702</v>
      </c>
      <c r="I1044" s="3">
        <v>34</v>
      </c>
      <c r="J1044" s="3">
        <v>18</v>
      </c>
      <c r="K1044" s="2">
        <f t="shared" si="115"/>
        <v>4.6642837146817891E-2</v>
      </c>
      <c r="L1044" s="2">
        <f t="shared" si="116"/>
        <v>4.5635076804829651E-2</v>
      </c>
      <c r="M1044" s="2">
        <f t="shared" si="117"/>
        <v>6.0341990056679742E-2</v>
      </c>
      <c r="N1044" s="2">
        <f t="shared" si="118"/>
        <v>6.4140359766548125E-2</v>
      </c>
      <c r="O1044" s="2">
        <f t="shared" si="120"/>
        <v>6.2888925838493717E-2</v>
      </c>
    </row>
    <row r="1045" spans="1:15" x14ac:dyDescent="0.55000000000000004">
      <c r="A1045" s="3">
        <v>34</v>
      </c>
      <c r="B1045" s="3">
        <v>19</v>
      </c>
      <c r="C1045" s="5">
        <f>IF(logVir!C1045="","",名目付加価値!C1045)</f>
        <v>903769.06542543496</v>
      </c>
      <c r="D1045" s="5">
        <f>IF(logVir!D1045="","",名目付加価値!D1045)</f>
        <v>822210.03772719798</v>
      </c>
      <c r="E1045" s="5">
        <f>IF(logVir!E1045="","",名目付加価値!E1045)</f>
        <v>813959.76748124196</v>
      </c>
      <c r="F1045" s="5">
        <f>IF(logVir!F1045="","",名目付加価値!F1045)</f>
        <v>801881.42925327597</v>
      </c>
      <c r="G1045" s="5">
        <f>IF(logVir!G1045="","",名目付加価値!G1045)</f>
        <v>962398.68480882305</v>
      </c>
      <c r="I1045" s="3">
        <v>34</v>
      </c>
      <c r="J1045" s="3">
        <v>19</v>
      </c>
      <c r="K1045" s="2">
        <f t="shared" si="115"/>
        <v>9.0699164560454348E-2</v>
      </c>
      <c r="L1045" s="2">
        <f t="shared" si="116"/>
        <v>7.5000642772581075E-2</v>
      </c>
      <c r="M1045" s="2">
        <f t="shared" si="117"/>
        <v>7.5234653630912612E-2</v>
      </c>
      <c r="N1045" s="2">
        <f t="shared" si="118"/>
        <v>7.7131616198816116E-2</v>
      </c>
      <c r="O1045" s="2">
        <f t="shared" si="120"/>
        <v>8.8805235114351913E-2</v>
      </c>
    </row>
    <row r="1046" spans="1:15" x14ac:dyDescent="0.55000000000000004">
      <c r="A1046" s="3">
        <v>34</v>
      </c>
      <c r="B1046" s="3">
        <v>20</v>
      </c>
      <c r="C1046" s="5">
        <f>IF(logVir!C1046="","",名目付加価値!C1046)</f>
        <v>701982.56451501197</v>
      </c>
      <c r="D1046" s="5">
        <f>IF(logVir!D1046="","",名目付加価値!D1046)</f>
        <v>854903.41343419999</v>
      </c>
      <c r="E1046" s="5">
        <f>IF(logVir!E1046="","",名目付加価値!E1046)</f>
        <v>883136.55077858304</v>
      </c>
      <c r="F1046" s="5">
        <f>IF(logVir!F1046="","",名目付加価値!F1046)</f>
        <v>881088.36972942005</v>
      </c>
      <c r="G1046" s="5">
        <f>IF(logVir!G1046="","",名目付加価値!G1046)</f>
        <v>933996.11805545399</v>
      </c>
      <c r="I1046" s="3">
        <v>34</v>
      </c>
      <c r="J1046" s="3">
        <v>20</v>
      </c>
      <c r="K1046" s="2">
        <f t="shared" si="115"/>
        <v>7.0448563215145615E-2</v>
      </c>
      <c r="L1046" s="2">
        <f t="shared" si="116"/>
        <v>7.7982878551663345E-2</v>
      </c>
      <c r="M1046" s="2">
        <f t="shared" si="117"/>
        <v>8.1628693654268059E-2</v>
      </c>
      <c r="N1046" s="2">
        <f t="shared" si="118"/>
        <v>8.4750397617382636E-2</v>
      </c>
      <c r="O1046" s="2">
        <f t="shared" si="120"/>
        <v>8.6184391322482984E-2</v>
      </c>
    </row>
    <row r="1047" spans="1:15" x14ac:dyDescent="0.55000000000000004">
      <c r="A1047" s="3">
        <v>34</v>
      </c>
      <c r="B1047" s="3">
        <v>21</v>
      </c>
      <c r="C1047" s="5">
        <f>IF(logVir!C1047="","",名目付加価値!C1047)</f>
        <v>560950.12778482796</v>
      </c>
      <c r="D1047" s="5">
        <f>IF(logVir!D1047="","",名目付加価値!D1047)</f>
        <v>648734.08236556698</v>
      </c>
      <c r="E1047" s="5">
        <f>IF(logVir!E1047="","",名目付加価値!E1047)</f>
        <v>656039.75377914601</v>
      </c>
      <c r="F1047" s="5">
        <f>IF(logVir!F1047="","",名目付加価値!F1047)</f>
        <v>492497.11987118202</v>
      </c>
      <c r="G1047" s="5">
        <f>IF(logVir!G1047="","",名目付加価値!G1047)</f>
        <v>502417.43451281701</v>
      </c>
      <c r="I1047" s="3">
        <v>34</v>
      </c>
      <c r="J1047" s="3">
        <v>21</v>
      </c>
      <c r="K1047" s="2">
        <f t="shared" si="115"/>
        <v>5.6295031437277765E-2</v>
      </c>
      <c r="L1047" s="2">
        <f t="shared" si="116"/>
        <v>5.917645240672862E-2</v>
      </c>
      <c r="M1047" s="2">
        <f t="shared" si="117"/>
        <v>6.0638038408723553E-2</v>
      </c>
      <c r="N1047" s="2">
        <f t="shared" si="118"/>
        <v>4.7372463612607295E-2</v>
      </c>
      <c r="O1047" s="2">
        <f t="shared" si="120"/>
        <v>4.6360514724023423E-2</v>
      </c>
    </row>
    <row r="1048" spans="1:15" x14ac:dyDescent="0.55000000000000004">
      <c r="A1048" s="3">
        <v>34</v>
      </c>
      <c r="B1048" s="3">
        <v>22</v>
      </c>
      <c r="C1048" s="5">
        <f>IF(logVir!C1048="","",名目付加価値!C1048)</f>
        <v>239534.15930004299</v>
      </c>
      <c r="D1048" s="5">
        <f>IF(logVir!D1048="","",名目付加価値!D1048)</f>
        <v>249424.82539209101</v>
      </c>
      <c r="E1048" s="5">
        <f>IF(logVir!E1048="","",名目付加価値!E1048)</f>
        <v>260667.78167356801</v>
      </c>
      <c r="F1048" s="5">
        <f>IF(logVir!F1048="","",名目付加価値!F1048)</f>
        <v>164581.41012046699</v>
      </c>
      <c r="G1048" s="5">
        <f>IF(logVir!G1048="","",名目付加価値!G1048)</f>
        <v>142236.93703652799</v>
      </c>
      <c r="I1048" s="3">
        <v>34</v>
      </c>
      <c r="J1048" s="3">
        <v>22</v>
      </c>
      <c r="K1048" s="2">
        <f t="shared" si="115"/>
        <v>2.4038826912025062E-2</v>
      </c>
      <c r="L1048" s="2">
        <f t="shared" si="116"/>
        <v>2.2752120953858326E-2</v>
      </c>
      <c r="M1048" s="2">
        <f t="shared" si="117"/>
        <v>2.4093635890180765E-2</v>
      </c>
      <c r="N1048" s="2">
        <f t="shared" si="118"/>
        <v>1.5830807019303408E-2</v>
      </c>
      <c r="O1048" s="2">
        <f t="shared" si="120"/>
        <v>1.3124898064447495E-2</v>
      </c>
    </row>
    <row r="1049" spans="1:15" x14ac:dyDescent="0.55000000000000004">
      <c r="A1049" s="3">
        <v>34</v>
      </c>
      <c r="B1049" s="3">
        <v>23</v>
      </c>
      <c r="C1049" s="5">
        <f>IF(logVir!C1049="","",名目付加価値!C1049)</f>
        <v>221093.153174893</v>
      </c>
      <c r="D1049" s="5">
        <f>IF(logVir!D1049="","",名目付加価値!D1049)</f>
        <v>212256.52168308399</v>
      </c>
      <c r="E1049" s="5">
        <f>IF(logVir!E1049="","",名目付加価値!E1049)</f>
        <v>202589.91101963099</v>
      </c>
      <c r="F1049" s="5">
        <f>IF(logVir!F1049="","",名目付加価値!F1049)</f>
        <v>211727.067329098</v>
      </c>
      <c r="G1049" s="5">
        <f>IF(logVir!G1049="","",名目付加価値!G1049)</f>
        <v>199804.185217783</v>
      </c>
      <c r="I1049" s="3">
        <v>34</v>
      </c>
      <c r="J1049" s="3">
        <v>23</v>
      </c>
      <c r="K1049" s="2">
        <f t="shared" si="115"/>
        <v>2.2188150767873144E-2</v>
      </c>
      <c r="L1049" s="2">
        <f t="shared" si="116"/>
        <v>1.9361689627274411E-2</v>
      </c>
      <c r="M1049" s="2">
        <f t="shared" si="117"/>
        <v>1.8725473166621345E-2</v>
      </c>
      <c r="N1049" s="2">
        <f t="shared" si="118"/>
        <v>2.0365667915936674E-2</v>
      </c>
      <c r="O1049" s="2">
        <f t="shared" si="120"/>
        <v>1.8436909697794785E-2</v>
      </c>
    </row>
    <row r="1050" spans="1:15" x14ac:dyDescent="0.55000000000000004">
      <c r="A1050" s="3">
        <v>34</v>
      </c>
      <c r="B1050" s="3">
        <v>24</v>
      </c>
      <c r="C1050" s="5">
        <f>IF(logVir!C1050="","",名目付加価値!C1050)</f>
        <v>158176.64844290199</v>
      </c>
      <c r="D1050" s="5">
        <f>IF(logVir!D1050="","",名目付加価値!D1050)</f>
        <v>147344.59555711399</v>
      </c>
      <c r="E1050" s="5">
        <f>IF(logVir!E1050="","",名目付加価値!E1050)</f>
        <v>150793.096775502</v>
      </c>
      <c r="F1050" s="5">
        <f>IF(logVir!F1050="","",名目付加価値!F1050)</f>
        <v>133920.121025003</v>
      </c>
      <c r="G1050" s="5">
        <f>IF(logVir!G1050="","",名目付加価値!G1050)</f>
        <v>145497.86994592901</v>
      </c>
      <c r="I1050" s="3">
        <v>34</v>
      </c>
      <c r="J1050" s="3">
        <v>24</v>
      </c>
      <c r="K1050" s="2">
        <f t="shared" si="115"/>
        <v>1.5874066081240035E-2</v>
      </c>
      <c r="L1050" s="2">
        <f t="shared" si="116"/>
        <v>1.34405308482942E-2</v>
      </c>
      <c r="M1050" s="2">
        <f t="shared" si="117"/>
        <v>1.3937871205776796E-2</v>
      </c>
      <c r="N1050" s="2">
        <f t="shared" si="118"/>
        <v>1.2881549565025466E-2</v>
      </c>
      <c r="O1050" s="2">
        <f t="shared" si="120"/>
        <v>1.3425800297880005E-2</v>
      </c>
    </row>
    <row r="1051" spans="1:15" x14ac:dyDescent="0.55000000000000004">
      <c r="A1051" s="3">
        <v>34</v>
      </c>
      <c r="B1051" s="3">
        <v>25</v>
      </c>
      <c r="C1051" s="5">
        <f>IF(logVir!C1051="","",名目付加価値!C1051)</f>
        <v>415480.08660486201</v>
      </c>
      <c r="D1051" s="5">
        <f>IF(logVir!D1051="","",名目付加価値!D1051)</f>
        <v>389567.54309675703</v>
      </c>
      <c r="E1051" s="5">
        <f>IF(logVir!E1051="","",名目付加価値!E1051)</f>
        <v>387481.26144289703</v>
      </c>
      <c r="F1051" s="5">
        <f>IF(logVir!F1051="","",名目付加価値!F1051)</f>
        <v>395640.784603087</v>
      </c>
      <c r="G1051" s="5">
        <f>IF(logVir!G1051="","",名目付加価値!G1051)</f>
        <v>440927.92692591902</v>
      </c>
      <c r="I1051" s="3">
        <v>34</v>
      </c>
      <c r="J1051" s="3">
        <v>25</v>
      </c>
      <c r="K1051" s="2">
        <f t="shared" si="115"/>
        <v>4.169615689249908E-2</v>
      </c>
      <c r="L1051" s="2">
        <f t="shared" si="116"/>
        <v>3.553570838949812E-2</v>
      </c>
      <c r="M1051" s="2">
        <f t="shared" si="117"/>
        <v>3.5815060716495761E-2</v>
      </c>
      <c r="N1051" s="2">
        <f t="shared" si="118"/>
        <v>3.8056016809144867E-2</v>
      </c>
      <c r="O1051" s="2">
        <f t="shared" si="120"/>
        <v>4.0686577025942583E-2</v>
      </c>
    </row>
    <row r="1052" spans="1:15" x14ac:dyDescent="0.55000000000000004">
      <c r="A1052" s="3">
        <v>34</v>
      </c>
      <c r="B1052" s="3">
        <v>26</v>
      </c>
      <c r="C1052" s="5">
        <f>IF(logVir!C1052="","",名目付加価値!C1052)</f>
        <v>319848.67705312901</v>
      </c>
      <c r="D1052" s="5">
        <f>IF(logVir!D1052="","",名目付加価値!D1052)</f>
        <v>344307.37033931399</v>
      </c>
      <c r="E1052" s="5">
        <f>IF(logVir!E1052="","",名目付加価値!E1052)</f>
        <v>348344.91453075898</v>
      </c>
      <c r="F1052" s="5">
        <f>IF(logVir!F1052="","",名目付加価値!F1052)</f>
        <v>354550.48494831898</v>
      </c>
      <c r="G1052" s="5">
        <f>IF(logVir!G1052="","",名目付加価値!G1052)</f>
        <v>367131.437101944</v>
      </c>
      <c r="I1052" s="3">
        <v>34</v>
      </c>
      <c r="J1052" s="3">
        <v>26</v>
      </c>
      <c r="K1052" s="2">
        <f t="shared" si="115"/>
        <v>3.2098916531104506E-2</v>
      </c>
      <c r="L1052" s="2">
        <f t="shared" si="116"/>
        <v>3.1407150122087904E-2</v>
      </c>
      <c r="M1052" s="2">
        <f t="shared" si="117"/>
        <v>3.2197671231232537E-2</v>
      </c>
      <c r="N1052" s="2">
        <f t="shared" si="118"/>
        <v>3.4103610497132793E-2</v>
      </c>
      <c r="O1052" s="2">
        <f t="shared" si="120"/>
        <v>3.3877013865812315E-2</v>
      </c>
    </row>
    <row r="1053" spans="1:15" x14ac:dyDescent="0.55000000000000004">
      <c r="A1053" s="3">
        <v>34</v>
      </c>
      <c r="B1053" s="3">
        <v>27</v>
      </c>
      <c r="C1053" s="5">
        <f>IF(logVir!C1053="","",名目付加価値!C1053)</f>
        <v>656710.35938216595</v>
      </c>
      <c r="D1053" s="5">
        <f>IF(logVir!D1053="","",名目付加価値!D1053)</f>
        <v>754442.13374610897</v>
      </c>
      <c r="E1053" s="5">
        <f>IF(logVir!E1053="","",名目付加価値!E1053)</f>
        <v>782351.68934452301</v>
      </c>
      <c r="F1053" s="5">
        <f>IF(logVir!F1053="","",名目付加価値!F1053)</f>
        <v>796065.89727597497</v>
      </c>
      <c r="G1053" s="5">
        <f>IF(logVir!G1053="","",名目付加価値!G1053)</f>
        <v>814212.07099167502</v>
      </c>
      <c r="I1053" s="3">
        <v>34</v>
      </c>
      <c r="J1053" s="3">
        <v>27</v>
      </c>
      <c r="K1053" s="2">
        <f t="shared" si="115"/>
        <v>6.5905199937463896E-2</v>
      </c>
      <c r="L1053" s="2">
        <f t="shared" si="116"/>
        <v>6.8818966406792637E-2</v>
      </c>
      <c r="M1053" s="2">
        <f t="shared" si="117"/>
        <v>7.2313105287173773E-2</v>
      </c>
      <c r="N1053" s="2">
        <f t="shared" si="118"/>
        <v>7.6572230030111807E-2</v>
      </c>
      <c r="O1053" s="2">
        <f t="shared" si="120"/>
        <v>7.513133126498657E-2</v>
      </c>
    </row>
    <row r="1054" spans="1:15" x14ac:dyDescent="0.55000000000000004">
      <c r="A1054" s="3">
        <v>34</v>
      </c>
      <c r="B1054" s="3">
        <v>28</v>
      </c>
      <c r="C1054" s="5">
        <f>IF(logVir!C1054="","",名目付加価値!C1054)</f>
        <v>586518.24159798201</v>
      </c>
      <c r="D1054" s="5">
        <f>IF(logVir!D1054="","",名目付加価値!D1054)</f>
        <v>558008.645078136</v>
      </c>
      <c r="E1054" s="5">
        <f>IF(logVir!E1054="","",名目付加価値!E1054)</f>
        <v>562980.76232622506</v>
      </c>
      <c r="F1054" s="5">
        <f>IF(logVir!F1054="","",名目付加価値!F1054)</f>
        <v>564685.63285527902</v>
      </c>
      <c r="G1054" s="5">
        <f>IF(logVir!G1054="","",名目付加価値!G1054)</f>
        <v>586812.98328733398</v>
      </c>
      <c r="I1054" s="3">
        <v>34</v>
      </c>
      <c r="J1054" s="3">
        <v>28</v>
      </c>
      <c r="K1054" s="2">
        <f t="shared" si="115"/>
        <v>5.8860959671553019E-2</v>
      </c>
      <c r="L1054" s="2">
        <f t="shared" si="116"/>
        <v>5.0900627738873522E-2</v>
      </c>
      <c r="M1054" s="2">
        <f t="shared" si="117"/>
        <v>5.2036555548130067E-2</v>
      </c>
      <c r="N1054" s="2">
        <f t="shared" si="118"/>
        <v>5.4316154380751963E-2</v>
      </c>
      <c r="O1054" s="2">
        <f t="shared" si="120"/>
        <v>5.4148104908661447E-2</v>
      </c>
    </row>
    <row r="1055" spans="1:15" x14ac:dyDescent="0.55000000000000004">
      <c r="A1055" s="3">
        <v>34</v>
      </c>
      <c r="B1055" s="3">
        <v>29</v>
      </c>
      <c r="C1055" s="5">
        <f>IF(logVir!C1055="","",名目付加価値!C1055)</f>
        <v>439101.40505000303</v>
      </c>
      <c r="D1055" s="5">
        <f>IF(logVir!D1055="","",名目付加価値!D1055)</f>
        <v>431538.02924379101</v>
      </c>
      <c r="E1055" s="5">
        <f>IF(logVir!E1055="","",名目付加価値!E1055)</f>
        <v>450488.35264310602</v>
      </c>
      <c r="F1055" s="5">
        <f>IF(logVir!F1055="","",名目付加価値!F1055)</f>
        <v>447877.72997714701</v>
      </c>
      <c r="G1055" s="5">
        <f>IF(logVir!G1055="","",名目付加価値!G1055)</f>
        <v>454646.012377885</v>
      </c>
      <c r="I1055" s="3">
        <v>34</v>
      </c>
      <c r="J1055" s="3">
        <v>29</v>
      </c>
      <c r="K1055" s="2">
        <f t="shared" si="115"/>
        <v>4.4066711418817399E-2</v>
      </c>
      <c r="L1055" s="2">
        <f t="shared" si="116"/>
        <v>3.9364186873179288E-2</v>
      </c>
      <c r="M1055" s="2">
        <f t="shared" si="117"/>
        <v>4.1638833428761034E-2</v>
      </c>
      <c r="N1055" s="2">
        <f t="shared" si="118"/>
        <v>4.3080600089172312E-2</v>
      </c>
      <c r="O1055" s="2">
        <f t="shared" si="120"/>
        <v>4.1952411885351815E-2</v>
      </c>
    </row>
    <row r="1056" spans="1:15" x14ac:dyDescent="0.55000000000000004">
      <c r="A1056" s="3">
        <v>34</v>
      </c>
      <c r="B1056" s="3">
        <v>30</v>
      </c>
      <c r="C1056" s="5">
        <f>IF(logVir!C1056="","",名目付加価値!C1056)</f>
        <v>804491.35928823403</v>
      </c>
      <c r="D1056" s="5">
        <f>IF(logVir!D1056="","",名目付加価値!D1056)</f>
        <v>919394.24460994697</v>
      </c>
      <c r="E1056" s="5">
        <f>IF(logVir!E1056="","",名目付加価値!E1056)</f>
        <v>970187.69367611594</v>
      </c>
      <c r="F1056" s="5">
        <f>IF(logVir!F1056="","",名目付加価値!F1056)</f>
        <v>974556.78994581103</v>
      </c>
      <c r="G1056" s="5">
        <f>IF(logVir!G1056="","",名目付加価値!G1056)</f>
        <v>995801.95273429004</v>
      </c>
      <c r="I1056" s="3">
        <v>34</v>
      </c>
      <c r="J1056" s="3">
        <v>30</v>
      </c>
      <c r="K1056" s="2">
        <f t="shared" si="115"/>
        <v>8.0735994376173098E-2</v>
      </c>
      <c r="L1056" s="2">
        <f t="shared" si="116"/>
        <v>8.3865625744204753E-2</v>
      </c>
      <c r="M1056" s="2">
        <f t="shared" si="117"/>
        <v>8.9674868472388786E-2</v>
      </c>
      <c r="N1056" s="2">
        <f t="shared" si="118"/>
        <v>9.3740966611546531E-2</v>
      </c>
      <c r="O1056" s="2">
        <f t="shared" si="120"/>
        <v>9.1887518068944726E-2</v>
      </c>
    </row>
    <row r="1057" spans="1:15" x14ac:dyDescent="0.55000000000000004">
      <c r="A1057" s="3">
        <v>34</v>
      </c>
      <c r="B1057" s="3">
        <v>31</v>
      </c>
      <c r="C1057" s="5">
        <f>IF(logVir!C1057="","",名目付加価値!C1057)</f>
        <v>422209.70433179202</v>
      </c>
      <c r="D1057" s="5">
        <f>IF(logVir!D1057="","",名目付加価値!D1057)</f>
        <v>402714.18044944003</v>
      </c>
      <c r="E1057" s="5">
        <f>IF(logVir!E1057="","",名目付加価値!E1057)</f>
        <v>397484.03211797698</v>
      </c>
      <c r="F1057" s="5">
        <f>IF(logVir!F1057="","",名目付加価値!F1057)</f>
        <v>351847.77067354199</v>
      </c>
      <c r="G1057" s="5">
        <f>IF(logVir!G1057="","",名目付加価値!G1057)</f>
        <v>354222.53236289899</v>
      </c>
      <c r="I1057" s="3">
        <v>34</v>
      </c>
      <c r="J1057" s="3">
        <v>31</v>
      </c>
      <c r="K1057" s="2">
        <f t="shared" si="115"/>
        <v>4.2371518253043604E-2</v>
      </c>
      <c r="L1057" s="2">
        <f t="shared" si="116"/>
        <v>3.673492295330328E-2</v>
      </c>
      <c r="M1057" s="2">
        <f t="shared" si="117"/>
        <v>3.673962113969436E-2</v>
      </c>
      <c r="N1057" s="2">
        <f t="shared" si="118"/>
        <v>3.3843640989756514E-2</v>
      </c>
      <c r="O1057" s="2">
        <f t="shared" si="120"/>
        <v>3.2685846069643323E-2</v>
      </c>
    </row>
    <row r="1058" spans="1:15" x14ac:dyDescent="0.55000000000000004">
      <c r="A1058" s="3">
        <v>35</v>
      </c>
      <c r="B1058" s="3">
        <v>1</v>
      </c>
      <c r="C1058" s="5">
        <f>IF(logVir!C1058="","",名目付加価値!C1058)</f>
        <v>53575.3030350482</v>
      </c>
      <c r="D1058" s="5">
        <f>IF(logVir!D1058="","",名目付加価値!D1058)</f>
        <v>47844.7961594191</v>
      </c>
      <c r="E1058" s="5">
        <f>IF(logVir!E1058="","",名目付加価値!E1058)</f>
        <v>48707.215892071697</v>
      </c>
      <c r="F1058" s="5">
        <f>IF(logVir!F1058="","",名目付加価値!F1058)</f>
        <v>47646.942544546197</v>
      </c>
      <c r="G1058" s="5">
        <f>IF(logVir!G1058="","",名目付加価値!G1058)</f>
        <v>45288.700340670199</v>
      </c>
      <c r="I1058" s="3">
        <v>35</v>
      </c>
      <c r="J1058" s="3">
        <v>1</v>
      </c>
      <c r="K1058" s="2">
        <f t="shared" si="115"/>
        <v>9.8434871432880548E-3</v>
      </c>
      <c r="L1058" s="2">
        <f t="shared" si="116"/>
        <v>9.1456416067358416E-3</v>
      </c>
      <c r="M1058" s="2">
        <f t="shared" si="117"/>
        <v>8.6072302520512275E-3</v>
      </c>
      <c r="N1058" s="2">
        <f t="shared" si="118"/>
        <v>8.8952933444658919E-3</v>
      </c>
      <c r="O1058" s="2">
        <f t="shared" si="120"/>
        <v>8.5557356814823862E-3</v>
      </c>
    </row>
    <row r="1059" spans="1:15" x14ac:dyDescent="0.55000000000000004">
      <c r="A1059" s="3">
        <v>35</v>
      </c>
      <c r="B1059" s="3">
        <v>2</v>
      </c>
      <c r="C1059" s="5">
        <f>IF(logVir!C1059="","",名目付加価値!C1059)</f>
        <v>3589.4375552629299</v>
      </c>
      <c r="D1059" s="5">
        <f>IF(logVir!D1059="","",名目付加価値!D1059)</f>
        <v>6950.9266519250496</v>
      </c>
      <c r="E1059" s="5">
        <f>IF(logVir!E1059="","",名目付加価値!E1059)</f>
        <v>6594.9699550305404</v>
      </c>
      <c r="F1059" s="5">
        <f>IF(logVir!F1059="","",名目付加価値!F1059)</f>
        <v>7345.1112431551401</v>
      </c>
      <c r="G1059" s="5">
        <f>IF(logVir!G1059="","",名目付加価値!G1059)</f>
        <v>7027.2133977314297</v>
      </c>
      <c r="I1059" s="3">
        <v>35</v>
      </c>
      <c r="J1059" s="3">
        <v>2</v>
      </c>
      <c r="K1059" s="2">
        <f t="shared" si="115"/>
        <v>6.5949384185007569E-4</v>
      </c>
      <c r="L1059" s="2">
        <f t="shared" si="116"/>
        <v>1.3286854390892784E-3</v>
      </c>
      <c r="M1059" s="2">
        <f t="shared" si="117"/>
        <v>1.165421259841452E-3</v>
      </c>
      <c r="N1059" s="2">
        <f t="shared" si="118"/>
        <v>1.3712720201199595E-3</v>
      </c>
      <c r="O1059" s="2">
        <f t="shared" si="120"/>
        <v>1.3275492552470131E-3</v>
      </c>
    </row>
    <row r="1060" spans="1:15" x14ac:dyDescent="0.55000000000000004">
      <c r="A1060" s="3">
        <v>35</v>
      </c>
      <c r="B1060" s="3">
        <v>3</v>
      </c>
      <c r="C1060" s="5">
        <f>IF(logVir!C1060="","",名目付加価値!C1060)</f>
        <v>76173.665375241399</v>
      </c>
      <c r="D1060" s="5">
        <f>IF(logVir!D1060="","",名目付加価値!D1060)</f>
        <v>100853.380130998</v>
      </c>
      <c r="E1060" s="5">
        <f>IF(logVir!E1060="","",名目付加価値!E1060)</f>
        <v>84133.477689437801</v>
      </c>
      <c r="F1060" s="5">
        <f>IF(logVir!F1060="","",名目付加価値!F1060)</f>
        <v>85205.362536864894</v>
      </c>
      <c r="G1060" s="5">
        <f>IF(logVir!G1060="","",名目付加価値!G1060)</f>
        <v>91969.699751782406</v>
      </c>
      <c r="I1060" s="3">
        <v>35</v>
      </c>
      <c r="J1060" s="3">
        <v>3</v>
      </c>
      <c r="K1060" s="2">
        <f t="shared" si="115"/>
        <v>1.3995525051679078E-2</v>
      </c>
      <c r="L1060" s="2">
        <f t="shared" si="116"/>
        <v>1.9278352998571956E-2</v>
      </c>
      <c r="M1060" s="2">
        <f t="shared" si="117"/>
        <v>1.4867534534994441E-2</v>
      </c>
      <c r="N1060" s="2">
        <f t="shared" si="118"/>
        <v>1.5907142280501524E-2</v>
      </c>
      <c r="O1060" s="2">
        <f t="shared" si="120"/>
        <v>1.7374498183047267E-2</v>
      </c>
    </row>
    <row r="1061" spans="1:15" x14ac:dyDescent="0.55000000000000004">
      <c r="A1061" s="3">
        <v>35</v>
      </c>
      <c r="B1061" s="3">
        <v>4</v>
      </c>
      <c r="C1061" s="5">
        <f>IF(logVir!C1061="","",名目付加価値!C1061)</f>
        <v>27006.5234368411</v>
      </c>
      <c r="D1061" s="5">
        <f>IF(logVir!D1061="","",名目付加価値!D1061)</f>
        <v>21088.613096199799</v>
      </c>
      <c r="E1061" s="5">
        <f>IF(logVir!E1061="","",名目付加価値!E1061)</f>
        <v>15471.0864552313</v>
      </c>
      <c r="F1061" s="5">
        <f>IF(logVir!F1061="","",名目付加価値!F1061)</f>
        <v>12912.1105062189</v>
      </c>
      <c r="G1061" s="5">
        <f>IF(logVir!G1061="","",名目付加価値!G1061)</f>
        <v>11205.232403961099</v>
      </c>
      <c r="I1061" s="3">
        <v>35</v>
      </c>
      <c r="J1061" s="3">
        <v>4</v>
      </c>
      <c r="K1061" s="2">
        <f t="shared" si="115"/>
        <v>4.9619573044980304E-3</v>
      </c>
      <c r="L1061" s="2">
        <f t="shared" si="116"/>
        <v>4.0311363584520062E-3</v>
      </c>
      <c r="M1061" s="2">
        <f t="shared" si="117"/>
        <v>2.7339522682765867E-3</v>
      </c>
      <c r="N1061" s="2">
        <f t="shared" si="118"/>
        <v>2.4105851186903482E-3</v>
      </c>
      <c r="O1061" s="2">
        <f t="shared" ref="O1061:O1091" si="121">IF(G1061="","",G1061/SUMIF($A$4:$A$1460,$I1061,G$4:G$1460))</f>
        <v>2.1168416398953333E-3</v>
      </c>
    </row>
    <row r="1062" spans="1:15" x14ac:dyDescent="0.55000000000000004">
      <c r="A1062" s="3">
        <v>35</v>
      </c>
      <c r="B1062" s="3">
        <v>5</v>
      </c>
      <c r="C1062" s="5">
        <f>IF(logVir!C1062="","",名目付加価値!C1062)</f>
        <v>33630.164418416498</v>
      </c>
      <c r="D1062" s="5">
        <f>IF(logVir!D1062="","",名目付加価値!D1062)</f>
        <v>30940.679095159201</v>
      </c>
      <c r="E1062" s="5">
        <f>IF(logVir!E1062="","",名目付加価値!E1062)</f>
        <v>31820.171992806801</v>
      </c>
      <c r="F1062" s="5">
        <f>IF(logVir!F1062="","",名目付加価値!F1062)</f>
        <v>31033.415928895101</v>
      </c>
      <c r="G1062" s="5">
        <f>IF(logVir!G1062="","",名目付加価値!G1062)</f>
        <v>24162.771944113301</v>
      </c>
      <c r="I1062" s="3">
        <v>35</v>
      </c>
      <c r="J1062" s="3">
        <v>5</v>
      </c>
      <c r="K1062" s="2">
        <f t="shared" si="115"/>
        <v>6.1789308193513307E-3</v>
      </c>
      <c r="L1062" s="2">
        <f t="shared" si="116"/>
        <v>5.9143811822394334E-3</v>
      </c>
      <c r="M1062" s="2">
        <f t="shared" si="117"/>
        <v>5.6230589654076533E-3</v>
      </c>
      <c r="N1062" s="2">
        <f t="shared" si="118"/>
        <v>5.7936841993640161E-3</v>
      </c>
      <c r="O1062" s="2">
        <f t="shared" si="121"/>
        <v>4.5647211894072302E-3</v>
      </c>
    </row>
    <row r="1063" spans="1:15" x14ac:dyDescent="0.55000000000000004">
      <c r="A1063" s="3">
        <v>35</v>
      </c>
      <c r="B1063" s="3">
        <v>6</v>
      </c>
      <c r="C1063" s="5">
        <f>IF(logVir!C1063="","",名目付加価値!C1063)</f>
        <v>970810.797426356</v>
      </c>
      <c r="D1063" s="5">
        <f>IF(logVir!D1063="","",名目付加価値!D1063)</f>
        <v>854449.840685084</v>
      </c>
      <c r="E1063" s="5">
        <f>IF(logVir!E1063="","",名目付加価値!E1063)</f>
        <v>1203269.2645918</v>
      </c>
      <c r="F1063" s="5">
        <f>IF(logVir!F1063="","",名目付加価値!F1063)</f>
        <v>1200791.8738118601</v>
      </c>
      <c r="G1063" s="5">
        <f>IF(logVir!G1063="","",名目付加価値!G1063)</f>
        <v>920228.29155575403</v>
      </c>
      <c r="I1063" s="3">
        <v>35</v>
      </c>
      <c r="J1063" s="3">
        <v>6</v>
      </c>
      <c r="K1063" s="2">
        <f t="shared" si="115"/>
        <v>0.17836882036448873</v>
      </c>
      <c r="L1063" s="2">
        <f t="shared" si="116"/>
        <v>0.16333003045514896</v>
      </c>
      <c r="M1063" s="2">
        <f t="shared" si="117"/>
        <v>0.21263411233578228</v>
      </c>
      <c r="N1063" s="2">
        <f t="shared" si="118"/>
        <v>0.22417799323054338</v>
      </c>
      <c r="O1063" s="2">
        <f t="shared" si="121"/>
        <v>0.17384535148832292</v>
      </c>
    </row>
    <row r="1064" spans="1:15" x14ac:dyDescent="0.55000000000000004">
      <c r="A1064" s="3">
        <v>35</v>
      </c>
      <c r="B1064" s="3">
        <v>7</v>
      </c>
      <c r="C1064" s="5">
        <f>IF(logVir!C1064="","",名目付加価値!C1064)</f>
        <v>60387.444739143401</v>
      </c>
      <c r="D1064" s="5">
        <f>IF(logVir!D1064="","",名目付加価値!D1064)</f>
        <v>102127.831823047</v>
      </c>
      <c r="E1064" s="5">
        <f>IF(logVir!E1064="","",名目付加価値!E1064)</f>
        <v>100226.993337979</v>
      </c>
      <c r="F1064" s="5">
        <f>IF(logVir!F1064="","",名目付加価値!F1064)</f>
        <v>102869.532770744</v>
      </c>
      <c r="G1064" s="5">
        <f>IF(logVir!G1064="","",名目付加価値!G1064)</f>
        <v>60698.245462689199</v>
      </c>
      <c r="I1064" s="3">
        <v>35</v>
      </c>
      <c r="J1064" s="3">
        <v>7</v>
      </c>
      <c r="K1064" s="2">
        <f t="shared" si="115"/>
        <v>1.1095094236180296E-2</v>
      </c>
      <c r="L1064" s="2">
        <f t="shared" si="116"/>
        <v>1.9521967338190865E-2</v>
      </c>
      <c r="M1064" s="2">
        <f t="shared" si="117"/>
        <v>1.7711478542365457E-2</v>
      </c>
      <c r="N1064" s="2">
        <f t="shared" si="118"/>
        <v>1.9204897971121859E-2</v>
      </c>
      <c r="O1064" s="2">
        <f t="shared" si="121"/>
        <v>1.1466836994705009E-2</v>
      </c>
    </row>
    <row r="1065" spans="1:15" x14ac:dyDescent="0.55000000000000004">
      <c r="A1065" s="3">
        <v>35</v>
      </c>
      <c r="B1065" s="3">
        <v>8</v>
      </c>
      <c r="C1065" s="5">
        <f>IF(logVir!C1065="","",名目付加価値!C1065)</f>
        <v>267901.836161852</v>
      </c>
      <c r="D1065" s="5">
        <f>IF(logVir!D1065="","",名目付加価値!D1065)</f>
        <v>210520.47335091801</v>
      </c>
      <c r="E1065" s="5">
        <f>IF(logVir!E1065="","",名目付加価値!E1065)</f>
        <v>203134.899607828</v>
      </c>
      <c r="F1065" s="5">
        <f>IF(logVir!F1065="","",名目付加価値!F1065)</f>
        <v>189507.37822851801</v>
      </c>
      <c r="G1065" s="5">
        <f>IF(logVir!G1065="","",名目付加価値!G1065)</f>
        <v>286620.78794579802</v>
      </c>
      <c r="I1065" s="3">
        <v>35</v>
      </c>
      <c r="J1065" s="3">
        <v>8</v>
      </c>
      <c r="K1065" s="2">
        <f t="shared" si="115"/>
        <v>4.9222087987020956E-2</v>
      </c>
      <c r="L1065" s="2">
        <f t="shared" si="116"/>
        <v>4.0241467300490136E-2</v>
      </c>
      <c r="M1065" s="2">
        <f t="shared" si="117"/>
        <v>3.5896711013541756E-2</v>
      </c>
      <c r="N1065" s="2">
        <f t="shared" si="118"/>
        <v>3.5379473062879023E-2</v>
      </c>
      <c r="O1065" s="2">
        <f t="shared" si="121"/>
        <v>5.4147098151109616E-2</v>
      </c>
    </row>
    <row r="1066" spans="1:15" x14ac:dyDescent="0.55000000000000004">
      <c r="A1066" s="3">
        <v>35</v>
      </c>
      <c r="B1066" s="3">
        <v>9</v>
      </c>
      <c r="C1066" s="5">
        <f>IF(logVir!C1066="","",名目付加価値!C1066)</f>
        <v>49801.125119042801</v>
      </c>
      <c r="D1066" s="5">
        <f>IF(logVir!D1066="","",名目付加価値!D1066)</f>
        <v>52152.923358737302</v>
      </c>
      <c r="E1066" s="5">
        <f>IF(logVir!E1066="","",名目付加価値!E1066)</f>
        <v>58328.662491316099</v>
      </c>
      <c r="F1066" s="5">
        <f>IF(logVir!F1066="","",名目付加価値!F1066)</f>
        <v>62678.387796201598</v>
      </c>
      <c r="G1066" s="5">
        <f>IF(logVir!G1066="","",名目付加価値!G1066)</f>
        <v>69099.067002113807</v>
      </c>
      <c r="I1066" s="3">
        <v>35</v>
      </c>
      <c r="J1066" s="3">
        <v>9</v>
      </c>
      <c r="K1066" s="2">
        <f t="shared" si="115"/>
        <v>9.1500506214567713E-3</v>
      </c>
      <c r="L1066" s="2">
        <f t="shared" si="116"/>
        <v>9.9691499195293989E-3</v>
      </c>
      <c r="M1066" s="2">
        <f t="shared" si="117"/>
        <v>1.0307471268105521E-2</v>
      </c>
      <c r="N1066" s="2">
        <f t="shared" si="118"/>
        <v>1.1701540876083395E-2</v>
      </c>
      <c r="O1066" s="2">
        <f t="shared" si="121"/>
        <v>1.305388206462227E-2</v>
      </c>
    </row>
    <row r="1067" spans="1:15" x14ac:dyDescent="0.55000000000000004">
      <c r="A1067" s="3">
        <v>35</v>
      </c>
      <c r="B1067" s="3">
        <v>10</v>
      </c>
      <c r="C1067" s="5">
        <f>IF(logVir!C1067="","",名目付加価値!C1067)</f>
        <v>99659.442084214403</v>
      </c>
      <c r="D1067" s="5">
        <f>IF(logVir!D1067="","",名目付加価値!D1067)</f>
        <v>17203.249148972802</v>
      </c>
      <c r="E1067" s="5">
        <f>IF(logVir!E1067="","",名目付加価値!E1067)</f>
        <v>11071.972765423499</v>
      </c>
      <c r="F1067" s="5">
        <f>IF(logVir!F1067="","",名目付加価値!F1067)</f>
        <v>19366.532352825201</v>
      </c>
      <c r="G1067" s="5">
        <f>IF(logVir!G1067="","",名目付加価値!G1067)</f>
        <v>21082.330452991799</v>
      </c>
      <c r="I1067" s="3">
        <v>35</v>
      </c>
      <c r="J1067" s="3">
        <v>10</v>
      </c>
      <c r="K1067" s="2">
        <f t="shared" si="115"/>
        <v>1.83106092040482E-2</v>
      </c>
      <c r="L1067" s="2">
        <f t="shared" si="116"/>
        <v>3.2884402028519138E-3</v>
      </c>
      <c r="M1067" s="2">
        <f t="shared" si="117"/>
        <v>1.9565687997361537E-3</v>
      </c>
      <c r="N1067" s="2">
        <f t="shared" si="118"/>
        <v>3.6155727344395574E-3</v>
      </c>
      <c r="O1067" s="2">
        <f t="shared" si="121"/>
        <v>3.9827781664885679E-3</v>
      </c>
    </row>
    <row r="1068" spans="1:15" x14ac:dyDescent="0.55000000000000004">
      <c r="A1068" s="3">
        <v>35</v>
      </c>
      <c r="B1068" s="3">
        <v>11</v>
      </c>
      <c r="C1068" s="5">
        <f>IF(logVir!C1068="","",名目付加価値!C1068)</f>
        <v>53515.419715523902</v>
      </c>
      <c r="D1068" s="5">
        <f>IF(logVir!D1068="","",名目付加価値!D1068)</f>
        <v>34102.781612098501</v>
      </c>
      <c r="E1068" s="5">
        <f>IF(logVir!E1068="","",名目付加価値!E1068)</f>
        <v>32291.661188616799</v>
      </c>
      <c r="F1068" s="5">
        <f>IF(logVir!F1068="","",名目付加価値!F1068)</f>
        <v>31285.518256093299</v>
      </c>
      <c r="G1068" s="5">
        <f>IF(logVir!G1068="","",名目付加価値!G1068)</f>
        <v>44048.045619133198</v>
      </c>
      <c r="I1068" s="3">
        <v>35</v>
      </c>
      <c r="J1068" s="3">
        <v>11</v>
      </c>
      <c r="K1068" s="2">
        <f t="shared" si="115"/>
        <v>9.8324846728876699E-3</v>
      </c>
      <c r="L1068" s="2">
        <f t="shared" si="116"/>
        <v>6.5188242704140474E-3</v>
      </c>
      <c r="M1068" s="2">
        <f t="shared" si="117"/>
        <v>5.7063775455269425E-3</v>
      </c>
      <c r="N1068" s="2">
        <f t="shared" si="118"/>
        <v>5.8407496359584813E-3</v>
      </c>
      <c r="O1068" s="2">
        <f t="shared" si="121"/>
        <v>8.3213568234094485E-3</v>
      </c>
    </row>
    <row r="1069" spans="1:15" x14ac:dyDescent="0.55000000000000004">
      <c r="A1069" s="3">
        <v>35</v>
      </c>
      <c r="B1069" s="3">
        <v>12</v>
      </c>
      <c r="C1069" s="5">
        <f>IF(logVir!C1069="","",名目付加価値!C1069)</f>
        <v>14794.455453501199</v>
      </c>
      <c r="D1069" s="5">
        <f>IF(logVir!D1069="","",名目付加価値!D1069)</f>
        <v>18323.886633229999</v>
      </c>
      <c r="E1069" s="5">
        <f>IF(logVir!E1069="","",名目付加価値!E1069)</f>
        <v>15429.4478517808</v>
      </c>
      <c r="F1069" s="5">
        <f>IF(logVir!F1069="","",名目付加価値!F1069)</f>
        <v>13495.184857609</v>
      </c>
      <c r="G1069" s="5">
        <f>IF(logVir!G1069="","",名目付加価値!G1069)</f>
        <v>16711.0600522922</v>
      </c>
      <c r="I1069" s="3">
        <v>35</v>
      </c>
      <c r="J1069" s="3">
        <v>12</v>
      </c>
      <c r="K1069" s="2">
        <f t="shared" si="115"/>
        <v>2.7182120081190855E-3</v>
      </c>
      <c r="L1069" s="2">
        <f t="shared" si="116"/>
        <v>3.5026526068078394E-3</v>
      </c>
      <c r="M1069" s="2">
        <f t="shared" si="117"/>
        <v>2.7265941583803762E-3</v>
      </c>
      <c r="N1069" s="2">
        <f t="shared" si="118"/>
        <v>2.5194403173717755E-3</v>
      </c>
      <c r="O1069" s="2">
        <f t="shared" si="121"/>
        <v>3.1569776056566668E-3</v>
      </c>
    </row>
    <row r="1070" spans="1:15" x14ac:dyDescent="0.55000000000000004">
      <c r="A1070" s="3">
        <v>35</v>
      </c>
      <c r="B1070" s="3">
        <v>13</v>
      </c>
      <c r="C1070" s="5" t="str">
        <f>IF(logVir!C1070="","",名目付加価値!C1070)</f>
        <v/>
      </c>
      <c r="D1070" s="5">
        <f>IF(logVir!D1070="","",名目付加価値!D1070)</f>
        <v>413.342893605634</v>
      </c>
      <c r="E1070" s="5">
        <f>IF(logVir!E1070="","",名目付加価値!E1070)</f>
        <v>83.954127108151098</v>
      </c>
      <c r="F1070" s="5">
        <f>IF(logVir!F1070="","",名目付加価値!F1070)</f>
        <v>55.414343768865798</v>
      </c>
      <c r="G1070" s="5">
        <f>IF(logVir!G1070="","",名目付加価値!G1070)</f>
        <v>45.7742404811802</v>
      </c>
      <c r="I1070" s="3">
        <v>35</v>
      </c>
      <c r="J1070" s="3">
        <v>13</v>
      </c>
      <c r="K1070" s="2" t="str">
        <f t="shared" si="115"/>
        <v/>
      </c>
      <c r="L1070" s="2">
        <f t="shared" si="116"/>
        <v>7.9011434242761547E-5</v>
      </c>
      <c r="M1070" s="2">
        <f t="shared" si="117"/>
        <v>1.4835840837855304E-5</v>
      </c>
      <c r="N1070" s="2">
        <f t="shared" si="118"/>
        <v>1.0345403440195319E-5</v>
      </c>
      <c r="O1070" s="2">
        <f t="shared" si="121"/>
        <v>8.6474617207306987E-6</v>
      </c>
    </row>
    <row r="1071" spans="1:15" x14ac:dyDescent="0.55000000000000004">
      <c r="A1071" s="3">
        <v>35</v>
      </c>
      <c r="B1071" s="3">
        <v>14</v>
      </c>
      <c r="C1071" s="5">
        <f>IF(logVir!C1071="","",名目付加価値!C1071)</f>
        <v>252516.80521861601</v>
      </c>
      <c r="D1071" s="5">
        <f>IF(logVir!D1071="","",名目付加価値!D1071)</f>
        <v>228286.140495425</v>
      </c>
      <c r="E1071" s="5">
        <f>IF(logVir!E1071="","",名目付加価値!E1071)</f>
        <v>193697.70731052401</v>
      </c>
      <c r="F1071" s="5">
        <f>IF(logVir!F1071="","",名目付加価値!F1071)</f>
        <v>198191.55008357399</v>
      </c>
      <c r="G1071" s="5">
        <f>IF(logVir!G1071="","",名目付加価値!G1071)</f>
        <v>198838.10638036299</v>
      </c>
      <c r="I1071" s="3">
        <v>35</v>
      </c>
      <c r="J1071" s="3">
        <v>14</v>
      </c>
      <c r="K1071" s="2">
        <f t="shared" si="115"/>
        <v>4.6395368478038226E-2</v>
      </c>
      <c r="L1071" s="2">
        <f t="shared" si="116"/>
        <v>4.3637414982383146E-2</v>
      </c>
      <c r="M1071" s="2">
        <f t="shared" si="117"/>
        <v>3.4229030249037173E-2</v>
      </c>
      <c r="N1071" s="2">
        <f t="shared" si="118"/>
        <v>3.7000736715468198E-2</v>
      </c>
      <c r="O1071" s="2">
        <f t="shared" si="121"/>
        <v>3.7563592436966962E-2</v>
      </c>
    </row>
    <row r="1072" spans="1:15" x14ac:dyDescent="0.55000000000000004">
      <c r="A1072" s="3">
        <v>35</v>
      </c>
      <c r="B1072" s="3">
        <v>15</v>
      </c>
      <c r="C1072" s="5">
        <f>IF(logVir!C1072="","",名目付加価値!C1072)</f>
        <v>16497.354743208401</v>
      </c>
      <c r="D1072" s="5">
        <f>IF(logVir!D1072="","",名目付加価値!D1072)</f>
        <v>16818.390837238101</v>
      </c>
      <c r="E1072" s="5">
        <f>IF(logVir!E1072="","",名目付加価値!E1072)</f>
        <v>12416.193002080699</v>
      </c>
      <c r="F1072" s="5">
        <f>IF(logVir!F1072="","",名目付加価値!F1072)</f>
        <v>9803.4608937060293</v>
      </c>
      <c r="G1072" s="5">
        <f>IF(logVir!G1072="","",名目付加価値!G1072)</f>
        <v>13383.6756937925</v>
      </c>
      <c r="I1072" s="3">
        <v>35</v>
      </c>
      <c r="J1072" s="3">
        <v>15</v>
      </c>
      <c r="K1072" s="2">
        <f t="shared" si="115"/>
        <v>3.0310887687709375E-3</v>
      </c>
      <c r="L1072" s="2">
        <f t="shared" si="116"/>
        <v>3.2148736612206967E-3</v>
      </c>
      <c r="M1072" s="2">
        <f t="shared" si="117"/>
        <v>2.1941108738307361E-3</v>
      </c>
      <c r="N1072" s="2">
        <f t="shared" si="118"/>
        <v>1.8302257350298037E-3</v>
      </c>
      <c r="O1072" s="2">
        <f t="shared" si="121"/>
        <v>2.5283832572236386E-3</v>
      </c>
    </row>
    <row r="1073" spans="1:15" x14ac:dyDescent="0.55000000000000004">
      <c r="A1073" s="3">
        <v>35</v>
      </c>
      <c r="B1073" s="3">
        <v>16</v>
      </c>
      <c r="C1073" s="5">
        <f>IF(logVir!C1073="","",名目付加価値!C1073)</f>
        <v>101824.059840235</v>
      </c>
      <c r="D1073" s="5">
        <f>IF(logVir!D1073="","",名目付加価値!D1073)</f>
        <v>23127.381796453701</v>
      </c>
      <c r="E1073" s="5">
        <f>IF(logVir!E1073="","",名目付加価値!E1073)</f>
        <v>139049.79056325401</v>
      </c>
      <c r="F1073" s="5">
        <f>IF(logVir!F1073="","",名目付加価値!F1073)</f>
        <v>17336.9598570214</v>
      </c>
      <c r="G1073" s="5">
        <f>IF(logVir!G1073="","",名目付加価値!G1073)</f>
        <v>12683.0476560885</v>
      </c>
      <c r="I1073" s="3">
        <v>35</v>
      </c>
      <c r="J1073" s="3">
        <v>16</v>
      </c>
      <c r="K1073" s="2">
        <f t="shared" si="115"/>
        <v>1.870831833203172E-2</v>
      </c>
      <c r="L1073" s="2">
        <f t="shared" si="116"/>
        <v>4.4208516325943553E-3</v>
      </c>
      <c r="M1073" s="2">
        <f t="shared" si="117"/>
        <v>2.4571997022565219E-2</v>
      </c>
      <c r="N1073" s="2">
        <f t="shared" si="118"/>
        <v>3.2366681972353954E-3</v>
      </c>
      <c r="O1073" s="2">
        <f t="shared" si="121"/>
        <v>2.3960237888233493E-3</v>
      </c>
    </row>
    <row r="1074" spans="1:15" x14ac:dyDescent="0.55000000000000004">
      <c r="A1074" s="3">
        <v>35</v>
      </c>
      <c r="B1074" s="3">
        <v>17</v>
      </c>
      <c r="C1074" s="5">
        <f>IF(logVir!C1074="","",名目付加価値!C1074)</f>
        <v>197887.940498376</v>
      </c>
      <c r="D1074" s="5">
        <f>IF(logVir!D1074="","",名目付加価値!D1074)</f>
        <v>237016.272517584</v>
      </c>
      <c r="E1074" s="5">
        <f>IF(logVir!E1074="","",名目付加価値!E1074)</f>
        <v>240752.14577423301</v>
      </c>
      <c r="F1074" s="5">
        <f>IF(logVir!F1074="","",名目付加価値!F1074)</f>
        <v>215798.82556017101</v>
      </c>
      <c r="G1074" s="5">
        <f>IF(logVir!G1074="","",名目付加価値!G1074)</f>
        <v>142590.68847008501</v>
      </c>
      <c r="I1074" s="3">
        <v>35</v>
      </c>
      <c r="J1074" s="3">
        <v>17</v>
      </c>
      <c r="K1074" s="2">
        <f t="shared" si="115"/>
        <v>3.6358308544390733E-2</v>
      </c>
      <c r="L1074" s="2">
        <f t="shared" si="116"/>
        <v>4.5306199574716204E-2</v>
      </c>
      <c r="M1074" s="2">
        <f t="shared" si="117"/>
        <v>4.2544192157193871E-2</v>
      </c>
      <c r="N1074" s="2">
        <f t="shared" si="118"/>
        <v>4.0287870621588652E-2</v>
      </c>
      <c r="O1074" s="2">
        <f t="shared" si="121"/>
        <v>2.6937585579047595E-2</v>
      </c>
    </row>
    <row r="1075" spans="1:15" x14ac:dyDescent="0.55000000000000004">
      <c r="A1075" s="3">
        <v>35</v>
      </c>
      <c r="B1075" s="3">
        <v>18</v>
      </c>
      <c r="C1075" s="5">
        <f>IF(logVir!C1075="","",名目付加価値!C1075)</f>
        <v>249175.571645738</v>
      </c>
      <c r="D1075" s="5">
        <f>IF(logVir!D1075="","",名目付加価値!D1075)</f>
        <v>287856.326650223</v>
      </c>
      <c r="E1075" s="5">
        <f>IF(logVir!E1075="","",名目付加価値!E1075)</f>
        <v>319306.35592193698</v>
      </c>
      <c r="F1075" s="5">
        <f>IF(logVir!F1075="","",名目付加価値!F1075)</f>
        <v>310663.28865781799</v>
      </c>
      <c r="G1075" s="5">
        <f>IF(logVir!G1075="","",名目付加価値!G1075)</f>
        <v>428431.15484008001</v>
      </c>
      <c r="I1075" s="3">
        <v>35</v>
      </c>
      <c r="J1075" s="3">
        <v>18</v>
      </c>
      <c r="K1075" s="2">
        <f t="shared" si="115"/>
        <v>4.5781477601941241E-2</v>
      </c>
      <c r="L1075" s="2">
        <f t="shared" si="116"/>
        <v>5.5024391555614192E-2</v>
      </c>
      <c r="M1075" s="2">
        <f t="shared" si="117"/>
        <v>5.6425793920421824E-2</v>
      </c>
      <c r="N1075" s="2">
        <f t="shared" si="118"/>
        <v>5.7998287747092508E-2</v>
      </c>
      <c r="O1075" s="2">
        <f t="shared" si="121"/>
        <v>8.0937268920305991E-2</v>
      </c>
    </row>
    <row r="1076" spans="1:15" x14ac:dyDescent="0.55000000000000004">
      <c r="A1076" s="3">
        <v>35</v>
      </c>
      <c r="B1076" s="3">
        <v>19</v>
      </c>
      <c r="C1076" s="5">
        <f>IF(logVir!C1076="","",名目付加価値!C1076)</f>
        <v>203489.12358851399</v>
      </c>
      <c r="D1076" s="5">
        <f>IF(logVir!D1076="","",名目付加価値!D1076)</f>
        <v>152381.30832776899</v>
      </c>
      <c r="E1076" s="5">
        <f>IF(logVir!E1076="","",名目付加価値!E1076)</f>
        <v>147557.09727753</v>
      </c>
      <c r="F1076" s="5">
        <f>IF(logVir!F1076="","",名目付加価値!F1076)</f>
        <v>146516.49156586101</v>
      </c>
      <c r="G1076" s="5">
        <f>IF(logVir!G1076="","",名目付加価値!G1076)</f>
        <v>177555.182138693</v>
      </c>
      <c r="I1076" s="3">
        <v>35</v>
      </c>
      <c r="J1076" s="3">
        <v>19</v>
      </c>
      <c r="K1076" s="2">
        <f t="shared" si="115"/>
        <v>3.7387424025061129E-2</v>
      </c>
      <c r="L1076" s="2">
        <f t="shared" si="116"/>
        <v>2.9128033671367768E-2</v>
      </c>
      <c r="M1076" s="2">
        <f t="shared" si="117"/>
        <v>2.6075354304920459E-2</v>
      </c>
      <c r="N1076" s="2">
        <f t="shared" si="118"/>
        <v>2.7353427159818394E-2</v>
      </c>
      <c r="O1076" s="2">
        <f t="shared" si="121"/>
        <v>3.3542919002511593E-2</v>
      </c>
    </row>
    <row r="1077" spans="1:15" x14ac:dyDescent="0.55000000000000004">
      <c r="A1077" s="3">
        <v>35</v>
      </c>
      <c r="B1077" s="3">
        <v>20</v>
      </c>
      <c r="C1077" s="5">
        <f>IF(logVir!C1077="","",名目付加価値!C1077)</f>
        <v>267125.23736193398</v>
      </c>
      <c r="D1077" s="5">
        <f>IF(logVir!D1077="","",名目付加価値!D1077)</f>
        <v>312869.98158278601</v>
      </c>
      <c r="E1077" s="5">
        <f>IF(logVir!E1077="","",名目付加価値!E1077)</f>
        <v>309623.31468170998</v>
      </c>
      <c r="F1077" s="5">
        <f>IF(logVir!F1077="","",名目付加価値!F1077)</f>
        <v>302136.93772718601</v>
      </c>
      <c r="G1077" s="5">
        <f>IF(logVir!G1077="","",名目付加価値!G1077)</f>
        <v>313322.48397405999</v>
      </c>
      <c r="I1077" s="3">
        <v>35</v>
      </c>
      <c r="J1077" s="3">
        <v>20</v>
      </c>
      <c r="K1077" s="2">
        <f t="shared" si="115"/>
        <v>4.9079402087559308E-2</v>
      </c>
      <c r="L1077" s="2">
        <f t="shared" si="116"/>
        <v>5.9805808588420273E-2</v>
      </c>
      <c r="M1077" s="2">
        <f t="shared" si="117"/>
        <v>5.4714668290095914E-2</v>
      </c>
      <c r="N1077" s="2">
        <f t="shared" si="118"/>
        <v>5.640648796655208E-2</v>
      </c>
      <c r="O1077" s="2">
        <f t="shared" si="121"/>
        <v>5.9191461353114379E-2</v>
      </c>
    </row>
    <row r="1078" spans="1:15" x14ac:dyDescent="0.55000000000000004">
      <c r="A1078" s="3">
        <v>35</v>
      </c>
      <c r="B1078" s="3">
        <v>21</v>
      </c>
      <c r="C1078" s="5">
        <f>IF(logVir!C1078="","",名目付加価値!C1078)</f>
        <v>339717.94857818697</v>
      </c>
      <c r="D1078" s="5">
        <f>IF(logVir!D1078="","",名目付加価値!D1078)</f>
        <v>370042.94963471103</v>
      </c>
      <c r="E1078" s="5">
        <f>IF(logVir!E1078="","",名目付加価値!E1078)</f>
        <v>363190.30809306999</v>
      </c>
      <c r="F1078" s="5">
        <f>IF(logVir!F1078="","",名目付加価値!F1078)</f>
        <v>310478.51780972502</v>
      </c>
      <c r="G1078" s="5">
        <f>IF(logVir!G1078="","",名目付加価値!G1078)</f>
        <v>334318.547139381</v>
      </c>
      <c r="I1078" s="3">
        <v>35</v>
      </c>
      <c r="J1078" s="3">
        <v>21</v>
      </c>
      <c r="K1078" s="2">
        <f t="shared" si="115"/>
        <v>6.2416991967100453E-2</v>
      </c>
      <c r="L1078" s="2">
        <f t="shared" si="116"/>
        <v>7.0734551468921089E-2</v>
      </c>
      <c r="M1078" s="2">
        <f t="shared" si="117"/>
        <v>6.4180687600732311E-2</v>
      </c>
      <c r="N1078" s="2">
        <f t="shared" si="118"/>
        <v>5.7963792545354095E-2</v>
      </c>
      <c r="O1078" s="2">
        <f t="shared" si="121"/>
        <v>6.3157942295224298E-2</v>
      </c>
    </row>
    <row r="1079" spans="1:15" x14ac:dyDescent="0.55000000000000004">
      <c r="A1079" s="3">
        <v>35</v>
      </c>
      <c r="B1079" s="3">
        <v>22</v>
      </c>
      <c r="C1079" s="5">
        <f>IF(logVir!C1079="","",名目付加価値!C1079)</f>
        <v>129315.347869162</v>
      </c>
      <c r="D1079" s="5">
        <f>IF(logVir!D1079="","",名目付加価値!D1079)</f>
        <v>125094.86791063999</v>
      </c>
      <c r="E1079" s="5">
        <f>IF(logVir!E1079="","",名目付加価値!E1079)</f>
        <v>129517.04414836501</v>
      </c>
      <c r="F1079" s="5">
        <f>IF(logVir!F1079="","",名目付加価値!F1079)</f>
        <v>78908.645582856407</v>
      </c>
      <c r="G1079" s="5">
        <f>IF(logVir!G1079="","",名目付加価値!G1079)</f>
        <v>73616.669713685696</v>
      </c>
      <c r="I1079" s="3">
        <v>35</v>
      </c>
      <c r="J1079" s="3">
        <v>22</v>
      </c>
      <c r="K1079" s="2">
        <f t="shared" si="115"/>
        <v>2.3759342310153548E-2</v>
      </c>
      <c r="L1079" s="2">
        <f t="shared" si="116"/>
        <v>2.3912168523837304E-2</v>
      </c>
      <c r="M1079" s="2">
        <f t="shared" si="117"/>
        <v>2.2887430540482197E-2</v>
      </c>
      <c r="N1079" s="2">
        <f t="shared" si="118"/>
        <v>1.4731596874610871E-2</v>
      </c>
      <c r="O1079" s="2">
        <f t="shared" si="121"/>
        <v>1.3907327061352446E-2</v>
      </c>
    </row>
    <row r="1080" spans="1:15" x14ac:dyDescent="0.55000000000000004">
      <c r="A1080" s="3">
        <v>35</v>
      </c>
      <c r="B1080" s="3">
        <v>23</v>
      </c>
      <c r="C1080" s="5">
        <f>IF(logVir!C1080="","",名目付加価値!C1080)</f>
        <v>99080.029859604707</v>
      </c>
      <c r="D1080" s="5">
        <f>IF(logVir!D1080="","",名目付加価値!D1080)</f>
        <v>95026.960930316302</v>
      </c>
      <c r="E1080" s="5">
        <f>IF(logVir!E1080="","",名目付加価値!E1080)</f>
        <v>86585.034245214294</v>
      </c>
      <c r="F1080" s="5">
        <f>IF(logVir!F1080="","",名目付加価値!F1080)</f>
        <v>91732.463375652995</v>
      </c>
      <c r="G1080" s="5">
        <f>IF(logVir!G1080="","",名目付加価値!G1080)</f>
        <v>84018.136509053104</v>
      </c>
      <c r="I1080" s="3">
        <v>35</v>
      </c>
      <c r="J1080" s="3">
        <v>23</v>
      </c>
      <c r="K1080" s="2">
        <f t="shared" si="115"/>
        <v>1.8204152750038442E-2</v>
      </c>
      <c r="L1080" s="2">
        <f t="shared" si="116"/>
        <v>1.8164619716430071E-2</v>
      </c>
      <c r="M1080" s="2">
        <f t="shared" si="117"/>
        <v>1.5300758059784916E-2</v>
      </c>
      <c r="N1080" s="2">
        <f t="shared" si="118"/>
        <v>1.7125698467934696E-2</v>
      </c>
      <c r="O1080" s="2">
        <f t="shared" si="121"/>
        <v>1.5872324951145329E-2</v>
      </c>
    </row>
    <row r="1081" spans="1:15" x14ac:dyDescent="0.55000000000000004">
      <c r="A1081" s="3">
        <v>35</v>
      </c>
      <c r="B1081" s="3">
        <v>24</v>
      </c>
      <c r="C1081" s="5">
        <f>IF(logVir!C1081="","",名目付加価値!C1081)</f>
        <v>32693.9328946323</v>
      </c>
      <c r="D1081" s="5">
        <f>IF(logVir!D1081="","",名目付加価値!D1081)</f>
        <v>31114.530813314399</v>
      </c>
      <c r="E1081" s="5">
        <f>IF(logVir!E1081="","",名目付加価値!E1081)</f>
        <v>25621.402749368401</v>
      </c>
      <c r="F1081" s="5">
        <f>IF(logVir!F1081="","",名目付加価値!F1081)</f>
        <v>24158.527334891001</v>
      </c>
      <c r="G1081" s="5">
        <f>IF(logVir!G1081="","",名目付加価値!G1081)</f>
        <v>25303.207844322998</v>
      </c>
      <c r="I1081" s="3">
        <v>35</v>
      </c>
      <c r="J1081" s="3">
        <v>24</v>
      </c>
      <c r="K1081" s="2">
        <f t="shared" si="115"/>
        <v>6.006915311357248E-3</v>
      </c>
      <c r="L1081" s="2">
        <f t="shared" si="116"/>
        <v>5.9476133335828072E-3</v>
      </c>
      <c r="M1081" s="2">
        <f t="shared" si="117"/>
        <v>4.5276517822947209E-3</v>
      </c>
      <c r="N1081" s="2">
        <f t="shared" si="118"/>
        <v>4.5101988907943263E-3</v>
      </c>
      <c r="O1081" s="2">
        <f t="shared" si="121"/>
        <v>4.780167162695745E-3</v>
      </c>
    </row>
    <row r="1082" spans="1:15" x14ac:dyDescent="0.55000000000000004">
      <c r="A1082" s="3">
        <v>35</v>
      </c>
      <c r="B1082" s="3">
        <v>25</v>
      </c>
      <c r="C1082" s="5">
        <f>IF(logVir!C1082="","",名目付加価値!C1082)</f>
        <v>183197.02518381199</v>
      </c>
      <c r="D1082" s="5">
        <f>IF(logVir!D1082="","",名目付加価値!D1082)</f>
        <v>174142.339917184</v>
      </c>
      <c r="E1082" s="5">
        <f>IF(logVir!E1082="","",名目付加価値!E1082)</f>
        <v>171710.011369135</v>
      </c>
      <c r="F1082" s="5">
        <f>IF(logVir!F1082="","",名目付加価値!F1082)</f>
        <v>167772.328229787</v>
      </c>
      <c r="G1082" s="5">
        <f>IF(logVir!G1082="","",名目付加価値!G1082)</f>
        <v>185324.87823258</v>
      </c>
      <c r="I1082" s="3">
        <v>35</v>
      </c>
      <c r="J1082" s="3">
        <v>25</v>
      </c>
      <c r="K1082" s="2">
        <f t="shared" si="115"/>
        <v>3.3659120152914113E-2</v>
      </c>
      <c r="L1082" s="2">
        <f t="shared" si="116"/>
        <v>3.3287704354183843E-2</v>
      </c>
      <c r="M1082" s="2">
        <f t="shared" si="117"/>
        <v>3.0343504085953134E-2</v>
      </c>
      <c r="N1082" s="2">
        <f t="shared" si="118"/>
        <v>3.1321717511941252E-2</v>
      </c>
      <c r="O1082" s="2">
        <f t="shared" si="121"/>
        <v>3.5010734718235431E-2</v>
      </c>
    </row>
    <row r="1083" spans="1:15" x14ac:dyDescent="0.55000000000000004">
      <c r="A1083" s="3">
        <v>35</v>
      </c>
      <c r="B1083" s="3">
        <v>26</v>
      </c>
      <c r="C1083" s="5">
        <f>IF(logVir!C1083="","",名目付加価値!C1083)</f>
        <v>142402.61778295401</v>
      </c>
      <c r="D1083" s="5">
        <f>IF(logVir!D1083="","",名目付加価値!D1083)</f>
        <v>157266.853731643</v>
      </c>
      <c r="E1083" s="5">
        <f>IF(logVir!E1083="","",名目付加価値!E1083)</f>
        <v>164778.54796083801</v>
      </c>
      <c r="F1083" s="5">
        <f>IF(logVir!F1083="","",名目付加価値!F1083)</f>
        <v>164846.89798654601</v>
      </c>
      <c r="G1083" s="5">
        <f>IF(logVir!G1083="","",名目付加価値!G1083)</f>
        <v>162739.808921619</v>
      </c>
      <c r="I1083" s="3">
        <v>35</v>
      </c>
      <c r="J1083" s="3">
        <v>26</v>
      </c>
      <c r="K1083" s="2">
        <f t="shared" si="115"/>
        <v>2.6163890037170179E-2</v>
      </c>
      <c r="L1083" s="2">
        <f t="shared" si="116"/>
        <v>3.0061916787274216E-2</v>
      </c>
      <c r="M1083" s="2">
        <f t="shared" si="117"/>
        <v>2.9118619837362952E-2</v>
      </c>
      <c r="N1083" s="2">
        <f t="shared" si="118"/>
        <v>3.0775563681649378E-2</v>
      </c>
      <c r="O1083" s="2">
        <f t="shared" si="121"/>
        <v>3.0744065948343276E-2</v>
      </c>
    </row>
    <row r="1084" spans="1:15" x14ac:dyDescent="0.55000000000000004">
      <c r="A1084" s="3">
        <v>35</v>
      </c>
      <c r="B1084" s="3">
        <v>27</v>
      </c>
      <c r="C1084" s="5">
        <f>IF(logVir!C1084="","",名目付加価値!C1084)</f>
        <v>295797.36188927299</v>
      </c>
      <c r="D1084" s="5">
        <f>IF(logVir!D1084="","",名目付加価値!D1084)</f>
        <v>281331.54141069198</v>
      </c>
      <c r="E1084" s="5">
        <f>IF(logVir!E1084="","",名目付加価値!E1084)</f>
        <v>283928.27477884397</v>
      </c>
      <c r="F1084" s="5">
        <f>IF(logVir!F1084="","",名目付加価値!F1084)</f>
        <v>283612.51069913799</v>
      </c>
      <c r="G1084" s="5">
        <f>IF(logVir!G1084="","",名目付加価値!G1084)</f>
        <v>295162.42055886198</v>
      </c>
      <c r="I1084" s="3">
        <v>35</v>
      </c>
      <c r="J1084" s="3">
        <v>27</v>
      </c>
      <c r="K1084" s="2">
        <f t="shared" si="115"/>
        <v>5.4347383287236005E-2</v>
      </c>
      <c r="L1084" s="2">
        <f t="shared" si="116"/>
        <v>5.3777164016743741E-2</v>
      </c>
      <c r="M1084" s="2">
        <f t="shared" si="117"/>
        <v>5.0174003817101236E-2</v>
      </c>
      <c r="N1084" s="2">
        <f t="shared" si="118"/>
        <v>5.2948129388798996E-2</v>
      </c>
      <c r="O1084" s="2">
        <f t="shared" si="121"/>
        <v>5.5760744609850622E-2</v>
      </c>
    </row>
    <row r="1085" spans="1:15" x14ac:dyDescent="0.55000000000000004">
      <c r="A1085" s="3">
        <v>35</v>
      </c>
      <c r="B1085" s="3">
        <v>28</v>
      </c>
      <c r="C1085" s="5">
        <f>IF(logVir!C1085="","",名目付加価値!C1085)</f>
        <v>334660.057138259</v>
      </c>
      <c r="D1085" s="5">
        <f>IF(logVir!D1085="","",名目付加価値!D1085)</f>
        <v>337053.738041504</v>
      </c>
      <c r="E1085" s="5">
        <f>IF(logVir!E1085="","",名目付加価値!E1085)</f>
        <v>352086.00469292898</v>
      </c>
      <c r="F1085" s="5">
        <f>IF(logVir!F1085="","",名目付加価値!F1085)</f>
        <v>347812.14787225297</v>
      </c>
      <c r="G1085" s="5">
        <f>IF(logVir!G1085="","",名目付加価値!G1085)</f>
        <v>358080.64467317698</v>
      </c>
      <c r="I1085" s="3">
        <v>35</v>
      </c>
      <c r="J1085" s="3">
        <v>28</v>
      </c>
      <c r="K1085" s="2">
        <f t="shared" si="115"/>
        <v>6.1487696442098803E-2</v>
      </c>
      <c r="L1085" s="2">
        <f t="shared" si="116"/>
        <v>6.4428588640383672E-2</v>
      </c>
      <c r="M1085" s="2">
        <f t="shared" si="117"/>
        <v>6.2218405536295804E-2</v>
      </c>
      <c r="N1085" s="2">
        <f t="shared" si="118"/>
        <v>6.4933675045358685E-2</v>
      </c>
      <c r="O1085" s="2">
        <f t="shared" si="121"/>
        <v>6.7646969893885439E-2</v>
      </c>
    </row>
    <row r="1086" spans="1:15" x14ac:dyDescent="0.55000000000000004">
      <c r="A1086" s="3">
        <v>35</v>
      </c>
      <c r="B1086" s="3">
        <v>29</v>
      </c>
      <c r="C1086" s="5">
        <f>IF(logVir!C1086="","",名目付加価値!C1086)</f>
        <v>219336.83652452999</v>
      </c>
      <c r="D1086" s="5">
        <f>IF(logVir!D1086="","",名目付加価値!D1086)</f>
        <v>213169.74789908901</v>
      </c>
      <c r="E1086" s="5">
        <f>IF(logVir!E1086="","",名目付加価値!E1086)</f>
        <v>206258.431293784</v>
      </c>
      <c r="F1086" s="5">
        <f>IF(logVir!F1086="","",名目付加価値!F1086)</f>
        <v>203021.653901357</v>
      </c>
      <c r="G1086" s="5">
        <f>IF(logVir!G1086="","",名目付加価値!G1086)</f>
        <v>200471.020682695</v>
      </c>
      <c r="I1086" s="3">
        <v>35</v>
      </c>
      <c r="J1086" s="3">
        <v>29</v>
      </c>
      <c r="K1086" s="2">
        <f t="shared" si="115"/>
        <v>4.0299152931832644E-2</v>
      </c>
      <c r="L1086" s="2">
        <f t="shared" si="116"/>
        <v>4.0747882156030257E-2</v>
      </c>
      <c r="M1086" s="2">
        <f t="shared" si="117"/>
        <v>3.644868172113002E-2</v>
      </c>
      <c r="N1086" s="2">
        <f t="shared" si="118"/>
        <v>3.7902477478860004E-2</v>
      </c>
      <c r="O1086" s="2">
        <f t="shared" si="121"/>
        <v>3.7872075194391529E-2</v>
      </c>
    </row>
    <row r="1087" spans="1:15" x14ac:dyDescent="0.55000000000000004">
      <c r="A1087" s="3">
        <v>35</v>
      </c>
      <c r="B1087" s="3">
        <v>30</v>
      </c>
      <c r="C1087" s="5">
        <f>IF(logVir!C1087="","",名目付加価値!C1087)</f>
        <v>415527.19910834602</v>
      </c>
      <c r="D1087" s="5">
        <f>IF(logVir!D1087="","",名目付加価値!D1087)</f>
        <v>466593.51421600499</v>
      </c>
      <c r="E1087" s="5">
        <f>IF(logVir!E1087="","",名目付加価値!E1087)</f>
        <v>483317.90212072001</v>
      </c>
      <c r="F1087" s="5">
        <f>IF(logVir!F1087="","",名目付加価値!F1087)</f>
        <v>485078.88144453999</v>
      </c>
      <c r="G1087" s="5">
        <f>IF(logVir!G1087="","",名目付加価値!G1087)</f>
        <v>490566.79756669601</v>
      </c>
      <c r="I1087" s="3">
        <v>35</v>
      </c>
      <c r="J1087" s="3">
        <v>30</v>
      </c>
      <c r="K1087" s="2">
        <f t="shared" si="115"/>
        <v>7.6345562421433727E-2</v>
      </c>
      <c r="L1087" s="2">
        <f t="shared" si="116"/>
        <v>8.9190411488604349E-2</v>
      </c>
      <c r="M1087" s="2">
        <f t="shared" si="117"/>
        <v>8.540887407133739E-2</v>
      </c>
      <c r="N1087" s="2">
        <f t="shared" si="118"/>
        <v>9.0560248259800954E-2</v>
      </c>
      <c r="O1087" s="2">
        <f t="shared" si="121"/>
        <v>9.2675652481084572E-2</v>
      </c>
    </row>
    <row r="1088" spans="1:15" x14ac:dyDescent="0.55000000000000004">
      <c r="A1088" s="3">
        <v>35</v>
      </c>
      <c r="B1088" s="3">
        <v>31</v>
      </c>
      <c r="C1088" s="5">
        <f>IF(logVir!C1088="","",名目付加価値!C1088)</f>
        <v>251625.739124671</v>
      </c>
      <c r="D1088" s="5">
        <f>IF(logVir!D1088="","",名目付加価値!D1088)</f>
        <v>225265.77231461299</v>
      </c>
      <c r="E1088" s="5">
        <f>IF(logVir!E1088="","",名目付加価値!E1088)</f>
        <v>218912.844421688</v>
      </c>
      <c r="F1088" s="5">
        <f>IF(logVir!F1088="","",名目付加価値!F1088)</f>
        <v>194358.87393880499</v>
      </c>
      <c r="G1088" s="5">
        <f>IF(logVir!G1088="","",名目付加価値!G1088)</f>
        <v>198779.319258056</v>
      </c>
      <c r="I1088" s="3">
        <v>35</v>
      </c>
      <c r="J1088" s="3">
        <v>31</v>
      </c>
      <c r="K1088" s="2">
        <f t="shared" si="115"/>
        <v>4.6231651296003255E-2</v>
      </c>
      <c r="L1088" s="2">
        <f t="shared" si="116"/>
        <v>4.3060064734927711E-2</v>
      </c>
      <c r="M1088" s="2">
        <f t="shared" si="117"/>
        <v>3.8684889344612325E-2</v>
      </c>
      <c r="N1088" s="2">
        <f t="shared" si="118"/>
        <v>3.6285207517132274E-2</v>
      </c>
      <c r="O1088" s="2">
        <f t="shared" si="121"/>
        <v>3.7552486640683336E-2</v>
      </c>
    </row>
    <row r="1089" spans="1:15" x14ac:dyDescent="0.55000000000000004">
      <c r="A1089" s="3">
        <v>36</v>
      </c>
      <c r="B1089" s="3">
        <v>1</v>
      </c>
      <c r="C1089" s="5">
        <f>IF(logVir!C1089="","",名目付加価値!C1089)</f>
        <v>70951.486085215103</v>
      </c>
      <c r="D1089" s="5">
        <f>IF(logVir!D1089="","",名目付加価値!D1089)</f>
        <v>66742.0194173481</v>
      </c>
      <c r="E1089" s="5">
        <f>IF(logVir!E1089="","",名目付加価値!E1089)</f>
        <v>65269.619703530501</v>
      </c>
      <c r="F1089" s="5">
        <f>IF(logVir!F1089="","",名目付加価値!F1089)</f>
        <v>65519.340634431901</v>
      </c>
      <c r="G1089" s="5">
        <f>IF(logVir!G1089="","",名目付加価値!G1089)</f>
        <v>57663.1109985527</v>
      </c>
      <c r="I1089" s="3">
        <v>36</v>
      </c>
      <c r="J1089" s="3">
        <v>1</v>
      </c>
      <c r="K1089" s="2">
        <f t="shared" si="115"/>
        <v>2.7198432516289218E-2</v>
      </c>
      <c r="L1089" s="2">
        <f t="shared" si="116"/>
        <v>2.4677511729174793E-2</v>
      </c>
      <c r="M1089" s="2">
        <f t="shared" si="117"/>
        <v>2.3289162431852809E-2</v>
      </c>
      <c r="N1089" s="2">
        <f t="shared" si="118"/>
        <v>2.2619447553137252E-2</v>
      </c>
      <c r="O1089" s="2">
        <f t="shared" si="121"/>
        <v>2.0215055088845902E-2</v>
      </c>
    </row>
    <row r="1090" spans="1:15" x14ac:dyDescent="0.55000000000000004">
      <c r="A1090" s="3">
        <v>36</v>
      </c>
      <c r="B1090" s="3">
        <v>2</v>
      </c>
      <c r="C1090" s="5">
        <f>IF(logVir!C1090="","",名目付加価値!C1090)</f>
        <v>1366.3850562965899</v>
      </c>
      <c r="D1090" s="5">
        <f>IF(logVir!D1090="","",名目付加価値!D1090)</f>
        <v>2970.7914976811699</v>
      </c>
      <c r="E1090" s="5">
        <f>IF(logVir!E1090="","",名目付加価値!E1090)</f>
        <v>2565.24707644808</v>
      </c>
      <c r="F1090" s="5">
        <f>IF(logVir!F1090="","",名目付加価値!F1090)</f>
        <v>2406.1247325426998</v>
      </c>
      <c r="G1090" s="5">
        <f>IF(logVir!G1090="","",名目付加価値!G1090)</f>
        <v>2407.4712566302101</v>
      </c>
      <c r="I1090" s="3">
        <v>36</v>
      </c>
      <c r="J1090" s="3">
        <v>2</v>
      </c>
      <c r="K1090" s="2">
        <f t="shared" si="115"/>
        <v>5.2378792602475173E-4</v>
      </c>
      <c r="L1090" s="2">
        <f t="shared" si="116"/>
        <v>1.0984345794293432E-3</v>
      </c>
      <c r="M1090" s="2">
        <f t="shared" si="117"/>
        <v>9.1531797048303228E-4</v>
      </c>
      <c r="N1090" s="2">
        <f t="shared" si="118"/>
        <v>8.306739913291238E-4</v>
      </c>
      <c r="O1090" s="2">
        <f t="shared" si="121"/>
        <v>8.4399130110781348E-4</v>
      </c>
    </row>
    <row r="1091" spans="1:15" x14ac:dyDescent="0.55000000000000004">
      <c r="A1091" s="3">
        <v>36</v>
      </c>
      <c r="B1091" s="3">
        <v>3</v>
      </c>
      <c r="C1091" s="5">
        <f>IF(logVir!C1091="","",名目付加価値!C1091)</f>
        <v>52581.4763706261</v>
      </c>
      <c r="D1091" s="5">
        <f>IF(logVir!D1091="","",名目付加価値!D1091)</f>
        <v>60837.124925431301</v>
      </c>
      <c r="E1091" s="5">
        <f>IF(logVir!E1091="","",名目付加価値!E1091)</f>
        <v>49628.084201496997</v>
      </c>
      <c r="F1091" s="5">
        <f>IF(logVir!F1091="","",名目付加価値!F1091)</f>
        <v>44905.431811738403</v>
      </c>
      <c r="G1091" s="5">
        <f>IF(logVir!G1091="","",名目付加価値!G1091)</f>
        <v>43104.391805885098</v>
      </c>
      <c r="I1091" s="3">
        <v>36</v>
      </c>
      <c r="J1091" s="3">
        <v>3</v>
      </c>
      <c r="K1091" s="2">
        <f t="shared" si="115"/>
        <v>2.015650151366374E-2</v>
      </c>
      <c r="L1091" s="2">
        <f t="shared" si="116"/>
        <v>2.2494207952095186E-2</v>
      </c>
      <c r="M1091" s="2">
        <f t="shared" si="117"/>
        <v>1.770803199712551E-2</v>
      </c>
      <c r="N1091" s="2">
        <f t="shared" si="118"/>
        <v>1.5502843128167952E-2</v>
      </c>
      <c r="O1091" s="2">
        <f t="shared" si="121"/>
        <v>1.5111180091359196E-2</v>
      </c>
    </row>
    <row r="1092" spans="1:15" x14ac:dyDescent="0.55000000000000004">
      <c r="A1092" s="3">
        <v>36</v>
      </c>
      <c r="B1092" s="3">
        <v>4</v>
      </c>
      <c r="C1092" s="5">
        <f>IF(logVir!C1092="","",名目付加価値!C1092)</f>
        <v>11382.7425241316</v>
      </c>
      <c r="D1092" s="5">
        <f>IF(logVir!D1092="","",名目付加価値!D1092)</f>
        <v>7154.7485688399502</v>
      </c>
      <c r="E1092" s="5">
        <f>IF(logVir!E1092="","",名目付加価値!E1092)</f>
        <v>6964.3961230144696</v>
      </c>
      <c r="F1092" s="5">
        <f>IF(logVir!F1092="","",名目付加価値!F1092)</f>
        <v>4500.8347512946802</v>
      </c>
      <c r="G1092" s="5">
        <f>IF(logVir!G1092="","",名目付加価値!G1092)</f>
        <v>4811.3392921573004</v>
      </c>
      <c r="I1092" s="3">
        <v>36</v>
      </c>
      <c r="J1092" s="3">
        <v>4</v>
      </c>
      <c r="K1092" s="2">
        <f t="shared" ref="K1092:K1155" si="122">IF(C1092="","",C1092/SUMIF($A$4:$A$1460,$I1092,C$4:C$1460))</f>
        <v>4.3634428463000434E-3</v>
      </c>
      <c r="L1092" s="2">
        <f t="shared" ref="L1092:L1155" si="123">IF(D1092="","",D1092/SUMIF($A$4:$A$1460,$I1092,D$4:D$1460))</f>
        <v>2.645430768625368E-3</v>
      </c>
      <c r="M1092" s="2">
        <f t="shared" ref="M1092:M1155" si="124">IF(E1092="","",E1092/SUMIF($A$4:$A$1460,$I1092,E$4:E$1460))</f>
        <v>2.4849991969522179E-3</v>
      </c>
      <c r="N1092" s="2">
        <f t="shared" ref="N1092:N1155" si="125">IF(F1092="","",F1092/SUMIF($A$4:$A$1460,$I1092,F$4:F$1460))</f>
        <v>1.5538373038623957E-3</v>
      </c>
      <c r="O1092" s="2">
        <f t="shared" ref="O1092" si="126">IF(G1092="","",G1092/SUMIF($A$4:$A$1460,$I1092,G$4:G$1460))</f>
        <v>1.6867194148531088E-3</v>
      </c>
    </row>
    <row r="1093" spans="1:15" x14ac:dyDescent="0.55000000000000004">
      <c r="A1093" s="3">
        <v>36</v>
      </c>
      <c r="B1093" s="3">
        <v>5</v>
      </c>
      <c r="C1093" s="5">
        <f>IF(logVir!C1093="","",名目付加価値!C1093)</f>
        <v>27260.985838696</v>
      </c>
      <c r="D1093" s="5">
        <f>IF(logVir!D1093="","",名目付加価値!D1093)</f>
        <v>41642.500800116897</v>
      </c>
      <c r="E1093" s="5">
        <f>IF(logVir!E1093="","",名目付加価値!E1093)</f>
        <v>35959.833466042903</v>
      </c>
      <c r="F1093" s="5">
        <f>IF(logVir!F1093="","",名目付加価値!F1093)</f>
        <v>38204.3138814384</v>
      </c>
      <c r="G1093" s="5">
        <f>IF(logVir!G1093="","",名目付加価値!G1093)</f>
        <v>25869.804047806399</v>
      </c>
      <c r="I1093" s="3">
        <v>36</v>
      </c>
      <c r="J1093" s="3">
        <v>5</v>
      </c>
      <c r="K1093" s="2">
        <f t="shared" si="122"/>
        <v>1.0450183985868538E-2</v>
      </c>
      <c r="L1093" s="2">
        <f t="shared" si="123"/>
        <v>1.5397096325496334E-2</v>
      </c>
      <c r="M1093" s="2">
        <f t="shared" si="124"/>
        <v>1.283099865476541E-2</v>
      </c>
      <c r="N1093" s="2">
        <f t="shared" si="125"/>
        <v>1.318939515839165E-2</v>
      </c>
      <c r="O1093" s="2">
        <f t="shared" ref="O1093:O1124" si="127">IF(G1093="","",G1093/SUMIF($A$4:$A$1460,$I1093,G$4:G$1460))</f>
        <v>9.0692212908384511E-3</v>
      </c>
    </row>
    <row r="1094" spans="1:15" x14ac:dyDescent="0.55000000000000004">
      <c r="A1094" s="3">
        <v>36</v>
      </c>
      <c r="B1094" s="3">
        <v>6</v>
      </c>
      <c r="C1094" s="5">
        <f>IF(logVir!C1094="","",名目付加価値!C1094)</f>
        <v>385552.55514706601</v>
      </c>
      <c r="D1094" s="5">
        <f>IF(logVir!D1094="","",名目付加価値!D1094)</f>
        <v>435917.434458651</v>
      </c>
      <c r="E1094" s="5">
        <f>IF(logVir!E1094="","",名目付加価値!E1094)</f>
        <v>476343.49115904799</v>
      </c>
      <c r="F1094" s="5">
        <f>IF(logVir!F1094="","",名目付加価値!F1094)</f>
        <v>475288.13695013197</v>
      </c>
      <c r="G1094" s="5">
        <f>IF(logVir!G1094="","",名目付加価値!G1094)</f>
        <v>463703.37382079801</v>
      </c>
      <c r="I1094" s="3">
        <v>36</v>
      </c>
      <c r="J1094" s="3">
        <v>6</v>
      </c>
      <c r="K1094" s="2">
        <f t="shared" si="122"/>
        <v>0.14779711787933245</v>
      </c>
      <c r="L1094" s="2">
        <f t="shared" si="123"/>
        <v>0.16117818573240547</v>
      </c>
      <c r="M1094" s="2">
        <f t="shared" si="124"/>
        <v>0.16996637929481984</v>
      </c>
      <c r="N1094" s="2">
        <f t="shared" si="125"/>
        <v>0.16408521487351568</v>
      </c>
      <c r="O1094" s="2">
        <f t="shared" si="127"/>
        <v>0.16256128197638195</v>
      </c>
    </row>
    <row r="1095" spans="1:15" x14ac:dyDescent="0.55000000000000004">
      <c r="A1095" s="3">
        <v>36</v>
      </c>
      <c r="B1095" s="3">
        <v>7</v>
      </c>
      <c r="C1095" s="5">
        <f>IF(logVir!C1095="","",名目付加価値!C1095)</f>
        <v>7694.5943531790799</v>
      </c>
      <c r="D1095" s="5">
        <f>IF(logVir!D1095="","",名目付加価値!D1095)</f>
        <v>7604.6922167962603</v>
      </c>
      <c r="E1095" s="5">
        <f>IF(logVir!E1095="","",名目付加価値!E1095)</f>
        <v>9045.1477401033007</v>
      </c>
      <c r="F1095" s="5">
        <f>IF(logVir!F1095="","",名目付加価値!F1095)</f>
        <v>9093.62134578525</v>
      </c>
      <c r="G1095" s="5">
        <f>IF(logVir!G1095="","",名目付加価値!G1095)</f>
        <v>9019.9919493952493</v>
      </c>
      <c r="I1095" s="3">
        <v>36</v>
      </c>
      <c r="J1095" s="3">
        <v>7</v>
      </c>
      <c r="K1095" s="2">
        <f t="shared" si="122"/>
        <v>2.9496338526836204E-3</v>
      </c>
      <c r="L1095" s="2">
        <f t="shared" si="123"/>
        <v>2.811795073254476E-3</v>
      </c>
      <c r="M1095" s="2">
        <f t="shared" si="124"/>
        <v>3.2274420457206626E-3</v>
      </c>
      <c r="N1095" s="2">
        <f t="shared" si="125"/>
        <v>3.1394194310768548E-3</v>
      </c>
      <c r="O1095" s="2">
        <f t="shared" si="127"/>
        <v>3.1621539490394143E-3</v>
      </c>
    </row>
    <row r="1096" spans="1:15" x14ac:dyDescent="0.55000000000000004">
      <c r="A1096" s="3">
        <v>36</v>
      </c>
      <c r="B1096" s="3">
        <v>8</v>
      </c>
      <c r="C1096" s="5">
        <f>IF(logVir!C1096="","",名目付加価値!C1096)</f>
        <v>128.98131062929599</v>
      </c>
      <c r="D1096" s="5" t="str">
        <f>IF(logVir!D1096="","",名目付加価値!D1096)</f>
        <v/>
      </c>
      <c r="E1096" s="5">
        <f>IF(logVir!E1096="","",名目付加価値!E1096)</f>
        <v>2045.2942892563101</v>
      </c>
      <c r="F1096" s="5" t="str">
        <f>IF(logVir!F1096="","",名目付加価値!F1096)</f>
        <v/>
      </c>
      <c r="G1096" s="5">
        <f>IF(logVir!G1096="","",名目付加価値!G1096)</f>
        <v>5.3864187084017496</v>
      </c>
      <c r="I1096" s="3">
        <v>36</v>
      </c>
      <c r="J1096" s="3">
        <v>8</v>
      </c>
      <c r="K1096" s="2">
        <f t="shared" si="122"/>
        <v>4.944349535963365E-5</v>
      </c>
      <c r="L1096" s="2" t="str">
        <f t="shared" si="123"/>
        <v/>
      </c>
      <c r="M1096" s="2">
        <f t="shared" si="124"/>
        <v>7.2979115153101802E-4</v>
      </c>
      <c r="N1096" s="2" t="str">
        <f t="shared" si="125"/>
        <v/>
      </c>
      <c r="O1096" s="2">
        <f t="shared" si="127"/>
        <v>1.888325985822453E-6</v>
      </c>
    </row>
    <row r="1097" spans="1:15" x14ac:dyDescent="0.55000000000000004">
      <c r="A1097" s="3">
        <v>36</v>
      </c>
      <c r="B1097" s="3">
        <v>9</v>
      </c>
      <c r="C1097" s="5">
        <f>IF(logVir!C1097="","",名目付加価値!C1097)</f>
        <v>14928.250118035399</v>
      </c>
      <c r="D1097" s="5">
        <f>IF(logVir!D1097="","",名目付加価値!D1097)</f>
        <v>24410.7727758031</v>
      </c>
      <c r="E1097" s="5">
        <f>IF(logVir!E1097="","",名目付加価値!E1097)</f>
        <v>26336.399620285101</v>
      </c>
      <c r="F1097" s="5">
        <f>IF(logVir!F1097="","",名目付加価値!F1097)</f>
        <v>26641.200931672101</v>
      </c>
      <c r="G1097" s="5">
        <f>IF(logVir!G1097="","",名目付加価値!G1097)</f>
        <v>29459.3959566944</v>
      </c>
      <c r="I1097" s="3">
        <v>36</v>
      </c>
      <c r="J1097" s="3">
        <v>9</v>
      </c>
      <c r="K1097" s="2">
        <f t="shared" si="122"/>
        <v>5.7225722225750534E-3</v>
      </c>
      <c r="L1097" s="2">
        <f t="shared" si="123"/>
        <v>9.0257552401317061E-3</v>
      </c>
      <c r="M1097" s="2">
        <f t="shared" si="124"/>
        <v>9.3972156021897204E-3</v>
      </c>
      <c r="N1097" s="2">
        <f t="shared" si="125"/>
        <v>9.1974253921270933E-3</v>
      </c>
      <c r="O1097" s="2">
        <f t="shared" si="127"/>
        <v>1.0327630643508789E-2</v>
      </c>
    </row>
    <row r="1098" spans="1:15" x14ac:dyDescent="0.55000000000000004">
      <c r="A1098" s="3">
        <v>36</v>
      </c>
      <c r="B1098" s="3">
        <v>10</v>
      </c>
      <c r="C1098" s="5">
        <f>IF(logVir!C1098="","",名目付加価値!C1098)</f>
        <v>42206.902383678003</v>
      </c>
      <c r="D1098" s="5">
        <f>IF(logVir!D1098="","",名目付加価値!D1098)</f>
        <v>51759.562798799001</v>
      </c>
      <c r="E1098" s="5">
        <f>IF(logVir!E1098="","",名目付加価値!E1098)</f>
        <v>52610.855345359603</v>
      </c>
      <c r="F1098" s="5">
        <f>IF(logVir!F1098="","",名目付加価値!F1098)</f>
        <v>50495.253286724597</v>
      </c>
      <c r="G1098" s="5">
        <f>IF(logVir!G1098="","",名目付加価値!G1098)</f>
        <v>44854.152402926396</v>
      </c>
      <c r="I1098" s="3">
        <v>36</v>
      </c>
      <c r="J1098" s="3">
        <v>10</v>
      </c>
      <c r="K1098" s="2">
        <f t="shared" si="122"/>
        <v>1.6179528429120321E-2</v>
      </c>
      <c r="L1098" s="2">
        <f t="shared" si="123"/>
        <v>1.9137826952420871E-2</v>
      </c>
      <c r="M1098" s="2">
        <f t="shared" si="124"/>
        <v>1.8772328709470262E-2</v>
      </c>
      <c r="N1098" s="2">
        <f t="shared" si="125"/>
        <v>1.7432634735661697E-2</v>
      </c>
      <c r="O1098" s="2">
        <f t="shared" si="127"/>
        <v>1.5724596645703092E-2</v>
      </c>
    </row>
    <row r="1099" spans="1:15" x14ac:dyDescent="0.55000000000000004">
      <c r="A1099" s="3">
        <v>36</v>
      </c>
      <c r="B1099" s="3">
        <v>11</v>
      </c>
      <c r="C1099" s="5">
        <f>IF(logVir!C1099="","",名目付加価値!C1099)</f>
        <v>106027.65353856899</v>
      </c>
      <c r="D1099" s="5">
        <f>IF(logVir!D1099="","",名目付加価値!D1099)</f>
        <v>28147.696918892601</v>
      </c>
      <c r="E1099" s="5">
        <f>IF(logVir!E1099="","",名目付加価値!E1099)</f>
        <v>33419.615737303902</v>
      </c>
      <c r="F1099" s="5">
        <f>IF(logVir!F1099="","",名目付加価値!F1099)</f>
        <v>173307.89478306999</v>
      </c>
      <c r="G1099" s="5">
        <f>IF(logVir!G1099="","",名目付加価値!G1099)</f>
        <v>108217.46221198099</v>
      </c>
      <c r="I1099" s="3">
        <v>36</v>
      </c>
      <c r="J1099" s="3">
        <v>11</v>
      </c>
      <c r="K1099" s="2">
        <f t="shared" si="122"/>
        <v>4.0644476088432302E-2</v>
      </c>
      <c r="L1099" s="2">
        <f t="shared" si="123"/>
        <v>1.040746334811499E-2</v>
      </c>
      <c r="M1099" s="2">
        <f t="shared" si="124"/>
        <v>1.1924611524495754E-2</v>
      </c>
      <c r="N1099" s="2">
        <f t="shared" si="125"/>
        <v>5.9831628319686782E-2</v>
      </c>
      <c r="O1099" s="2">
        <f t="shared" si="127"/>
        <v>3.7937980145490297E-2</v>
      </c>
    </row>
    <row r="1100" spans="1:15" x14ac:dyDescent="0.55000000000000004">
      <c r="A1100" s="3">
        <v>36</v>
      </c>
      <c r="B1100" s="3">
        <v>12</v>
      </c>
      <c r="C1100" s="5">
        <f>IF(logVir!C1100="","",名目付加価値!C1100)</f>
        <v>58423.450765082001</v>
      </c>
      <c r="D1100" s="5">
        <f>IF(logVir!D1100="","",名目付加価値!D1100)</f>
        <v>27742.736748438401</v>
      </c>
      <c r="E1100" s="5">
        <f>IF(logVir!E1100="","",名目付加価値!E1100)</f>
        <v>11292.692673834699</v>
      </c>
      <c r="F1100" s="5">
        <f>IF(logVir!F1100="","",名目付加価値!F1100)</f>
        <v>13506.3652211176</v>
      </c>
      <c r="G1100" s="5">
        <f>IF(logVir!G1100="","",名目付加価値!G1100)</f>
        <v>67584.571243386003</v>
      </c>
      <c r="I1100" s="3">
        <v>36</v>
      </c>
      <c r="J1100" s="3">
        <v>12</v>
      </c>
      <c r="K1100" s="2">
        <f t="shared" si="122"/>
        <v>2.2395954907757039E-2</v>
      </c>
      <c r="L1100" s="2">
        <f t="shared" si="123"/>
        <v>1.0257731448429099E-2</v>
      </c>
      <c r="M1100" s="2">
        <f t="shared" si="124"/>
        <v>4.0293992085218893E-3</v>
      </c>
      <c r="N1100" s="2">
        <f t="shared" si="125"/>
        <v>4.6628448454201317E-3</v>
      </c>
      <c r="O1100" s="2">
        <f t="shared" si="127"/>
        <v>2.3693238314446297E-2</v>
      </c>
    </row>
    <row r="1101" spans="1:15" x14ac:dyDescent="0.55000000000000004">
      <c r="A1101" s="3">
        <v>36</v>
      </c>
      <c r="B1101" s="3">
        <v>13</v>
      </c>
      <c r="C1101" s="5">
        <f>IF(logVir!C1101="","",名目付加価値!C1101)</f>
        <v>25.117544537286999</v>
      </c>
      <c r="D1101" s="5">
        <f>IF(logVir!D1101="","",名目付加価値!D1101)</f>
        <v>199.03628577784301</v>
      </c>
      <c r="E1101" s="5">
        <f>IF(logVir!E1101="","",名目付加価値!E1101)</f>
        <v>220.11563390184901</v>
      </c>
      <c r="F1101" s="5">
        <f>IF(logVir!F1101="","",名目付加価値!F1101)</f>
        <v>1.54756906473283</v>
      </c>
      <c r="G1101" s="5" t="str">
        <f>IF(logVir!G1101="","",名目付加価値!G1101)</f>
        <v/>
      </c>
      <c r="I1101" s="3">
        <v>36</v>
      </c>
      <c r="J1101" s="3">
        <v>13</v>
      </c>
      <c r="K1101" s="2">
        <f t="shared" si="122"/>
        <v>9.6285205253036427E-6</v>
      </c>
      <c r="L1101" s="2">
        <f t="shared" si="123"/>
        <v>7.3592623053557392E-5</v>
      </c>
      <c r="M1101" s="2">
        <f t="shared" si="124"/>
        <v>7.8540502840605963E-5</v>
      </c>
      <c r="N1101" s="2">
        <f t="shared" si="125"/>
        <v>5.342721241639894E-7</v>
      </c>
      <c r="O1101" s="2" t="str">
        <f t="shared" si="127"/>
        <v/>
      </c>
    </row>
    <row r="1102" spans="1:15" x14ac:dyDescent="0.55000000000000004">
      <c r="A1102" s="3">
        <v>36</v>
      </c>
      <c r="B1102" s="3">
        <v>14</v>
      </c>
      <c r="C1102" s="5">
        <f>IF(logVir!C1102="","",名目付加価値!C1102)</f>
        <v>5368.5853114936799</v>
      </c>
      <c r="D1102" s="5">
        <f>IF(logVir!D1102="","",名目付加価値!D1102)</f>
        <v>5066.6469287136497</v>
      </c>
      <c r="E1102" s="5">
        <f>IF(logVir!E1102="","",名目付加価値!E1102)</f>
        <v>3683.2905504005798</v>
      </c>
      <c r="F1102" s="5">
        <f>IF(logVir!F1102="","",名目付加価値!F1102)</f>
        <v>3696.6983380202901</v>
      </c>
      <c r="G1102" s="5">
        <f>IF(logVir!G1102="","",名目付加価値!G1102)</f>
        <v>4265.0863189544998</v>
      </c>
      <c r="I1102" s="3">
        <v>36</v>
      </c>
      <c r="J1102" s="3">
        <v>14</v>
      </c>
      <c r="K1102" s="2">
        <f t="shared" si="122"/>
        <v>2.0579851580167182E-3</v>
      </c>
      <c r="L1102" s="2">
        <f t="shared" si="123"/>
        <v>1.8733661357932959E-3</v>
      </c>
      <c r="M1102" s="2">
        <f t="shared" si="124"/>
        <v>1.314252362762697E-3</v>
      </c>
      <c r="N1102" s="2">
        <f t="shared" si="125"/>
        <v>1.2762227666967213E-3</v>
      </c>
      <c r="O1102" s="2">
        <f t="shared" si="127"/>
        <v>1.4952185791452046E-3</v>
      </c>
    </row>
    <row r="1103" spans="1:15" x14ac:dyDescent="0.55000000000000004">
      <c r="A1103" s="3">
        <v>36</v>
      </c>
      <c r="B1103" s="3">
        <v>15</v>
      </c>
      <c r="C1103" s="5">
        <f>IF(logVir!C1103="","",名目付加価値!C1103)</f>
        <v>7951.22468019598</v>
      </c>
      <c r="D1103" s="5">
        <f>IF(logVir!D1103="","",名目付加価値!D1103)</f>
        <v>11153.379820894799</v>
      </c>
      <c r="E1103" s="5">
        <f>IF(logVir!E1103="","",名目付加価値!E1103)</f>
        <v>6365.1940970078304</v>
      </c>
      <c r="F1103" s="5">
        <f>IF(logVir!F1103="","",名目付加価値!F1103)</f>
        <v>8384.6156159501406</v>
      </c>
      <c r="G1103" s="5">
        <f>IF(logVir!G1103="","",名目付加価値!G1103)</f>
        <v>5977.6212169125602</v>
      </c>
      <c r="I1103" s="3">
        <v>36</v>
      </c>
      <c r="J1103" s="3">
        <v>15</v>
      </c>
      <c r="K1103" s="2">
        <f t="shared" si="122"/>
        <v>3.0480101237968038E-3</v>
      </c>
      <c r="L1103" s="2">
        <f t="shared" si="123"/>
        <v>4.123903707932022E-3</v>
      </c>
      <c r="M1103" s="2">
        <f t="shared" si="124"/>
        <v>2.2711950813996788E-3</v>
      </c>
      <c r="N1103" s="2">
        <f t="shared" si="125"/>
        <v>2.8946471582550022E-3</v>
      </c>
      <c r="O1103" s="2">
        <f t="shared" si="127"/>
        <v>2.095584856723641E-3</v>
      </c>
    </row>
    <row r="1104" spans="1:15" x14ac:dyDescent="0.55000000000000004">
      <c r="A1104" s="3">
        <v>36</v>
      </c>
      <c r="B1104" s="3">
        <v>16</v>
      </c>
      <c r="C1104" s="5">
        <f>IF(logVir!C1104="","",名目付加価値!C1104)</f>
        <v>53281.187565380002</v>
      </c>
      <c r="D1104" s="5">
        <f>IF(logVir!D1104="","",名目付加価値!D1104)</f>
        <v>56902.010355331397</v>
      </c>
      <c r="E1104" s="5">
        <f>IF(logVir!E1104="","",名目付加価値!E1104)</f>
        <v>60013.079897434603</v>
      </c>
      <c r="F1104" s="5">
        <f>IF(logVir!F1104="","",名目付加価値!F1104)</f>
        <v>62563.4569614598</v>
      </c>
      <c r="G1104" s="5">
        <f>IF(logVir!G1104="","",名目付加価値!G1104)</f>
        <v>66275.501105286603</v>
      </c>
      <c r="I1104" s="3">
        <v>36</v>
      </c>
      <c r="J1104" s="3">
        <v>16</v>
      </c>
      <c r="K1104" s="2">
        <f t="shared" si="122"/>
        <v>2.0424727716685749E-2</v>
      </c>
      <c r="L1104" s="2">
        <f t="shared" si="123"/>
        <v>2.1039219972902493E-2</v>
      </c>
      <c r="M1104" s="2">
        <f t="shared" si="124"/>
        <v>2.141355154382054E-2</v>
      </c>
      <c r="N1104" s="2">
        <f t="shared" si="125"/>
        <v>2.1598978557775744E-2</v>
      </c>
      <c r="O1104" s="2">
        <f t="shared" si="127"/>
        <v>2.3234315365292434E-2</v>
      </c>
    </row>
    <row r="1105" spans="1:15" x14ac:dyDescent="0.55000000000000004">
      <c r="A1105" s="3">
        <v>36</v>
      </c>
      <c r="B1105" s="3">
        <v>17</v>
      </c>
      <c r="C1105" s="5">
        <f>IF(logVir!C1105="","",名目付加価値!C1105)</f>
        <v>128840.428197813</v>
      </c>
      <c r="D1105" s="5">
        <f>IF(logVir!D1105="","",名目付加価値!D1105)</f>
        <v>147539.540494254</v>
      </c>
      <c r="E1105" s="5">
        <f>IF(logVir!E1105="","",名目付加価値!E1105)</f>
        <v>157436.35298814299</v>
      </c>
      <c r="F1105" s="5">
        <f>IF(logVir!F1105="","",名目付加価値!F1105)</f>
        <v>145779.83743382999</v>
      </c>
      <c r="G1105" s="5">
        <f>IF(logVir!G1105="","",名目付加価値!G1105)</f>
        <v>108847.10825492399</v>
      </c>
      <c r="I1105" s="3">
        <v>36</v>
      </c>
      <c r="J1105" s="3">
        <v>17</v>
      </c>
      <c r="K1105" s="2">
        <f t="shared" si="122"/>
        <v>4.9389489707083699E-2</v>
      </c>
      <c r="L1105" s="2">
        <f t="shared" si="123"/>
        <v>5.4551971499346624E-2</v>
      </c>
      <c r="M1105" s="2">
        <f t="shared" si="124"/>
        <v>5.6175611472438984E-2</v>
      </c>
      <c r="N1105" s="2">
        <f t="shared" si="125"/>
        <v>5.0328030703753794E-2</v>
      </c>
      <c r="O1105" s="2">
        <f t="shared" si="127"/>
        <v>3.8158716231770584E-2</v>
      </c>
    </row>
    <row r="1106" spans="1:15" x14ac:dyDescent="0.55000000000000004">
      <c r="A1106" s="3">
        <v>36</v>
      </c>
      <c r="B1106" s="3">
        <v>18</v>
      </c>
      <c r="C1106" s="5">
        <f>IF(logVir!C1106="","",名目付加価値!C1106)</f>
        <v>134381.335942879</v>
      </c>
      <c r="D1106" s="5">
        <f>IF(logVir!D1106="","",名目付加価値!D1106)</f>
        <v>144886.487530471</v>
      </c>
      <c r="E1106" s="5">
        <f>IF(logVir!E1106="","",名目付加価値!E1106)</f>
        <v>184371.170194376</v>
      </c>
      <c r="F1106" s="5">
        <f>IF(logVir!F1106="","",名目付加価値!F1106)</f>
        <v>198096.10157290101</v>
      </c>
      <c r="G1106" s="5">
        <f>IF(logVir!G1106="","",名目付加価値!G1106)</f>
        <v>171021.613696051</v>
      </c>
      <c r="I1106" s="3">
        <v>36</v>
      </c>
      <c r="J1106" s="3">
        <v>18</v>
      </c>
      <c r="K1106" s="2">
        <f t="shared" si="122"/>
        <v>5.1513532679237389E-2</v>
      </c>
      <c r="L1106" s="2">
        <f t="shared" si="123"/>
        <v>5.3571019076818348E-2</v>
      </c>
      <c r="M1106" s="2">
        <f t="shared" si="124"/>
        <v>6.5786351290405068E-2</v>
      </c>
      <c r="N1106" s="2">
        <f t="shared" si="125"/>
        <v>6.8389338729920146E-2</v>
      </c>
      <c r="O1106" s="2">
        <f t="shared" si="127"/>
        <v>5.9955338558402911E-2</v>
      </c>
    </row>
    <row r="1107" spans="1:15" x14ac:dyDescent="0.55000000000000004">
      <c r="A1107" s="3">
        <v>36</v>
      </c>
      <c r="B1107" s="3">
        <v>19</v>
      </c>
      <c r="C1107" s="5">
        <f>IF(logVir!C1107="","",名目付加価値!C1107)</f>
        <v>102177.42844838</v>
      </c>
      <c r="D1107" s="5">
        <f>IF(logVir!D1107="","",名目付加価値!D1107)</f>
        <v>71451.995161829604</v>
      </c>
      <c r="E1107" s="5">
        <f>IF(logVir!E1107="","",名目付加価値!E1107)</f>
        <v>71632.323728949894</v>
      </c>
      <c r="F1107" s="5">
        <f>IF(logVir!F1107="","",名目付加価値!F1107)</f>
        <v>76442.7656008833</v>
      </c>
      <c r="G1107" s="5">
        <f>IF(logVir!G1107="","",名目付加価値!G1107)</f>
        <v>97690.412496667195</v>
      </c>
      <c r="I1107" s="3">
        <v>36</v>
      </c>
      <c r="J1107" s="3">
        <v>19</v>
      </c>
      <c r="K1107" s="2">
        <f t="shared" si="122"/>
        <v>3.916853678023717E-2</v>
      </c>
      <c r="L1107" s="2">
        <f t="shared" si="123"/>
        <v>2.6419000564742744E-2</v>
      </c>
      <c r="M1107" s="2">
        <f t="shared" si="124"/>
        <v>2.5559469019004268E-2</v>
      </c>
      <c r="N1107" s="2">
        <f t="shared" si="125"/>
        <v>2.6390575829715639E-2</v>
      </c>
      <c r="O1107" s="2">
        <f t="shared" si="127"/>
        <v>3.4247494387213584E-2</v>
      </c>
    </row>
    <row r="1108" spans="1:15" x14ac:dyDescent="0.55000000000000004">
      <c r="A1108" s="3">
        <v>36</v>
      </c>
      <c r="B1108" s="3">
        <v>20</v>
      </c>
      <c r="C1108" s="5">
        <f>IF(logVir!C1108="","",名目付加価値!C1108)</f>
        <v>126288.211049757</v>
      </c>
      <c r="D1108" s="5">
        <f>IF(logVir!D1108="","",名目付加価値!D1108)</f>
        <v>193914.971523788</v>
      </c>
      <c r="E1108" s="5">
        <f>IF(logVir!E1108="","",名目付加価値!E1108)</f>
        <v>191511.53052135301</v>
      </c>
      <c r="F1108" s="5">
        <f>IF(logVir!F1108="","",名目付加価値!F1108)</f>
        <v>211791.81233110101</v>
      </c>
      <c r="G1108" s="5">
        <f>IF(logVir!G1108="","",名目付加価値!G1108)</f>
        <v>234067.017277623</v>
      </c>
      <c r="I1108" s="3">
        <v>36</v>
      </c>
      <c r="J1108" s="3">
        <v>20</v>
      </c>
      <c r="K1108" s="2">
        <f t="shared" si="122"/>
        <v>4.8411126748132478E-2</v>
      </c>
      <c r="L1108" s="2">
        <f t="shared" si="123"/>
        <v>7.1699043960857925E-2</v>
      </c>
      <c r="M1108" s="2">
        <f t="shared" si="124"/>
        <v>6.8334137109171383E-2</v>
      </c>
      <c r="N1108" s="2">
        <f t="shared" si="125"/>
        <v>7.3117551929233707E-2</v>
      </c>
      <c r="O1108" s="2">
        <f t="shared" si="127"/>
        <v>8.2057273130264438E-2</v>
      </c>
    </row>
    <row r="1109" spans="1:15" x14ac:dyDescent="0.55000000000000004">
      <c r="A1109" s="3">
        <v>36</v>
      </c>
      <c r="B1109" s="3">
        <v>21</v>
      </c>
      <c r="C1109" s="5">
        <f>IF(logVir!C1109="","",名目付加価値!C1109)</f>
        <v>119205.39804454301</v>
      </c>
      <c r="D1109" s="5">
        <f>IF(logVir!D1109="","",名目付加価値!D1109)</f>
        <v>121824.517387281</v>
      </c>
      <c r="E1109" s="5">
        <f>IF(logVir!E1109="","",名目付加価値!E1109)</f>
        <v>128779.867218397</v>
      </c>
      <c r="F1109" s="5">
        <f>IF(logVir!F1109="","",名目付加価値!F1109)</f>
        <v>96260.152630060606</v>
      </c>
      <c r="G1109" s="5">
        <f>IF(logVir!G1109="","",名目付加価値!G1109)</f>
        <v>94264.973574071599</v>
      </c>
      <c r="I1109" s="3">
        <v>36</v>
      </c>
      <c r="J1109" s="3">
        <v>21</v>
      </c>
      <c r="K1109" s="2">
        <f t="shared" si="122"/>
        <v>4.5696012207523146E-2</v>
      </c>
      <c r="L1109" s="2">
        <f t="shared" si="123"/>
        <v>4.5043976537878894E-2</v>
      </c>
      <c r="M1109" s="2">
        <f t="shared" si="124"/>
        <v>4.5950554932365516E-2</v>
      </c>
      <c r="N1109" s="2">
        <f t="shared" si="125"/>
        <v>3.3232194536591458E-2</v>
      </c>
      <c r="O1109" s="2">
        <f t="shared" si="127"/>
        <v>3.3046632426687643E-2</v>
      </c>
    </row>
    <row r="1110" spans="1:15" x14ac:dyDescent="0.55000000000000004">
      <c r="A1110" s="3">
        <v>36</v>
      </c>
      <c r="B1110" s="3">
        <v>22</v>
      </c>
      <c r="C1110" s="5">
        <f>IF(logVir!C1110="","",名目付加価値!C1110)</f>
        <v>66808.620972502104</v>
      </c>
      <c r="D1110" s="5">
        <f>IF(logVir!D1110="","",名目付加価値!D1110)</f>
        <v>66002.020705026807</v>
      </c>
      <c r="E1110" s="5">
        <f>IF(logVir!E1110="","",名目付加価値!E1110)</f>
        <v>69230.926971981404</v>
      </c>
      <c r="F1110" s="5">
        <f>IF(logVir!F1110="","",名目付加価値!F1110)</f>
        <v>42619.574929720198</v>
      </c>
      <c r="G1110" s="5">
        <f>IF(logVir!G1110="","",名目付加価値!G1110)</f>
        <v>39435.507810973497</v>
      </c>
      <c r="I1110" s="3">
        <v>36</v>
      </c>
      <c r="J1110" s="3">
        <v>22</v>
      </c>
      <c r="K1110" s="2">
        <f t="shared" si="122"/>
        <v>2.5610313036214034E-2</v>
      </c>
      <c r="L1110" s="2">
        <f t="shared" si="123"/>
        <v>2.4403901085350965E-2</v>
      </c>
      <c r="M1110" s="2">
        <f t="shared" si="124"/>
        <v>2.470261525778435E-2</v>
      </c>
      <c r="N1110" s="2">
        <f t="shared" si="125"/>
        <v>1.4713689584250624E-2</v>
      </c>
      <c r="O1110" s="2">
        <f t="shared" si="127"/>
        <v>1.3824973176966656E-2</v>
      </c>
    </row>
    <row r="1111" spans="1:15" x14ac:dyDescent="0.55000000000000004">
      <c r="A1111" s="3">
        <v>36</v>
      </c>
      <c r="B1111" s="3">
        <v>23</v>
      </c>
      <c r="C1111" s="5">
        <f>IF(logVir!C1111="","",名目付加価値!C1111)</f>
        <v>56356.278744056603</v>
      </c>
      <c r="D1111" s="5">
        <f>IF(logVir!D1111="","",名目付加価値!D1111)</f>
        <v>57255.564808002098</v>
      </c>
      <c r="E1111" s="5">
        <f>IF(logVir!E1111="","",名目付加価値!E1111)</f>
        <v>54468.247228538799</v>
      </c>
      <c r="F1111" s="5">
        <f>IF(logVir!F1111="","",名目付加価値!F1111)</f>
        <v>58059.146281240799</v>
      </c>
      <c r="G1111" s="5">
        <f>IF(logVir!G1111="","",名目付加価値!G1111)</f>
        <v>56228.943693795802</v>
      </c>
      <c r="I1111" s="3">
        <v>36</v>
      </c>
      <c r="J1111" s="3">
        <v>23</v>
      </c>
      <c r="K1111" s="2">
        <f t="shared" si="122"/>
        <v>2.1603528394718345E-2</v>
      </c>
      <c r="L1111" s="2">
        <f t="shared" si="123"/>
        <v>2.1169944877975043E-2</v>
      </c>
      <c r="M1111" s="2">
        <f t="shared" si="124"/>
        <v>1.9435073512694929E-2</v>
      </c>
      <c r="N1111" s="2">
        <f t="shared" si="125"/>
        <v>2.0043941248064072E-2</v>
      </c>
      <c r="O1111" s="2">
        <f t="shared" si="127"/>
        <v>1.9712276612793681E-2</v>
      </c>
    </row>
    <row r="1112" spans="1:15" x14ac:dyDescent="0.55000000000000004">
      <c r="A1112" s="3">
        <v>36</v>
      </c>
      <c r="B1112" s="3">
        <v>24</v>
      </c>
      <c r="C1112" s="5">
        <f>IF(logVir!C1112="","",名目付加価値!C1112)</f>
        <v>24825.044194691101</v>
      </c>
      <c r="D1112" s="5">
        <f>IF(logVir!D1112="","",名目付加価値!D1112)</f>
        <v>20027.7914121799</v>
      </c>
      <c r="E1112" s="5">
        <f>IF(logVir!E1112="","",名目付加価値!E1112)</f>
        <v>17292.8112380602</v>
      </c>
      <c r="F1112" s="5">
        <f>IF(logVir!F1112="","",名目付加価値!F1112)</f>
        <v>16492.244558445502</v>
      </c>
      <c r="G1112" s="5">
        <f>IF(logVir!G1112="","",名目付加価値!G1112)</f>
        <v>18368.990235876099</v>
      </c>
      <c r="I1112" s="3">
        <v>36</v>
      </c>
      <c r="J1112" s="3">
        <v>24</v>
      </c>
      <c r="K1112" s="2">
        <f t="shared" si="122"/>
        <v>9.5163938981103636E-3</v>
      </c>
      <c r="L1112" s="2">
        <f t="shared" si="123"/>
        <v>7.4051708623468779E-3</v>
      </c>
      <c r="M1112" s="2">
        <f t="shared" si="124"/>
        <v>6.170329958346139E-3</v>
      </c>
      <c r="N1112" s="2">
        <f t="shared" si="125"/>
        <v>5.6936693381072793E-3</v>
      </c>
      <c r="O1112" s="2">
        <f t="shared" si="127"/>
        <v>6.4396482103441822E-3</v>
      </c>
    </row>
    <row r="1113" spans="1:15" x14ac:dyDescent="0.55000000000000004">
      <c r="A1113" s="3">
        <v>36</v>
      </c>
      <c r="B1113" s="3">
        <v>25</v>
      </c>
      <c r="C1113" s="5">
        <f>IF(logVir!C1113="","",名目付加価値!C1113)</f>
        <v>102609.54648959399</v>
      </c>
      <c r="D1113" s="5">
        <f>IF(logVir!D1113="","",名目付加価値!D1113)</f>
        <v>94519.368887561504</v>
      </c>
      <c r="E1113" s="5">
        <f>IF(logVir!E1113="","",名目付加価値!E1113)</f>
        <v>94127.166469313204</v>
      </c>
      <c r="F1113" s="5">
        <f>IF(logVir!F1113="","",名目付加価値!F1113)</f>
        <v>93166.549834550897</v>
      </c>
      <c r="G1113" s="5">
        <f>IF(logVir!G1113="","",名目付加価値!G1113)</f>
        <v>101251.928382378</v>
      </c>
      <c r="I1113" s="3">
        <v>36</v>
      </c>
      <c r="J1113" s="3">
        <v>25</v>
      </c>
      <c r="K1113" s="2">
        <f t="shared" si="122"/>
        <v>3.9334184239247602E-2</v>
      </c>
      <c r="L1113" s="2">
        <f t="shared" si="123"/>
        <v>3.49480410499943E-2</v>
      </c>
      <c r="M1113" s="2">
        <f t="shared" si="124"/>
        <v>3.3585960499097393E-2</v>
      </c>
      <c r="N1113" s="2">
        <f t="shared" si="125"/>
        <v>3.2164180336422654E-2</v>
      </c>
      <c r="O1113" s="2">
        <f t="shared" si="127"/>
        <v>3.549606108059318E-2</v>
      </c>
    </row>
    <row r="1114" spans="1:15" x14ac:dyDescent="0.55000000000000004">
      <c r="A1114" s="3">
        <v>36</v>
      </c>
      <c r="B1114" s="3">
        <v>26</v>
      </c>
      <c r="C1114" s="5">
        <f>IF(logVir!C1114="","",名目付加価値!C1114)</f>
        <v>79098.345646994596</v>
      </c>
      <c r="D1114" s="5">
        <f>IF(logVir!D1114="","",名目付加価値!D1114)</f>
        <v>92568.420714433902</v>
      </c>
      <c r="E1114" s="5">
        <f>IF(logVir!E1114="","",名目付加価値!E1114)</f>
        <v>97966.519766819198</v>
      </c>
      <c r="F1114" s="5">
        <f>IF(logVir!F1114="","",名目付加価値!F1114)</f>
        <v>95252.011518355401</v>
      </c>
      <c r="G1114" s="5">
        <f>IF(logVir!G1114="","",名目付加価値!G1114)</f>
        <v>90514.400187325693</v>
      </c>
      <c r="I1114" s="3">
        <v>36</v>
      </c>
      <c r="J1114" s="3">
        <v>26</v>
      </c>
      <c r="K1114" s="2">
        <f t="shared" si="122"/>
        <v>3.0321437011848591E-2</v>
      </c>
      <c r="L1114" s="2">
        <f t="shared" si="123"/>
        <v>3.4226688192444198E-2</v>
      </c>
      <c r="M1114" s="2">
        <f t="shared" si="124"/>
        <v>3.4955898350505624E-2</v>
      </c>
      <c r="N1114" s="2">
        <f t="shared" si="125"/>
        <v>3.2884150817262675E-2</v>
      </c>
      <c r="O1114" s="2">
        <f t="shared" si="127"/>
        <v>3.1731787522989489E-2</v>
      </c>
    </row>
    <row r="1115" spans="1:15" x14ac:dyDescent="0.55000000000000004">
      <c r="A1115" s="3">
        <v>36</v>
      </c>
      <c r="B1115" s="3">
        <v>27</v>
      </c>
      <c r="C1115" s="5">
        <f>IF(logVir!C1115="","",名目付加価値!C1115)</f>
        <v>135798.045018195</v>
      </c>
      <c r="D1115" s="5">
        <f>IF(logVir!D1115="","",名目付加価値!D1115)</f>
        <v>141510.5454607</v>
      </c>
      <c r="E1115" s="5">
        <f>IF(logVir!E1115="","",名目付加価値!E1115)</f>
        <v>150153.20409934301</v>
      </c>
      <c r="F1115" s="5">
        <f>IF(logVir!F1115="","",名目付加価値!F1115)</f>
        <v>152965.05932971899</v>
      </c>
      <c r="G1115" s="5">
        <f>IF(logVir!G1115="","",名目付加価値!G1115)</f>
        <v>164725.018849977</v>
      </c>
      <c r="I1115" s="3">
        <v>36</v>
      </c>
      <c r="J1115" s="3">
        <v>27</v>
      </c>
      <c r="K1115" s="2">
        <f t="shared" si="122"/>
        <v>5.205661173657973E-2</v>
      </c>
      <c r="L1115" s="2">
        <f t="shared" si="123"/>
        <v>5.2322782197696677E-2</v>
      </c>
      <c r="M1115" s="2">
        <f t="shared" si="124"/>
        <v>5.3576876590007053E-2</v>
      </c>
      <c r="N1115" s="2">
        <f t="shared" si="125"/>
        <v>5.2808607404586823E-2</v>
      </c>
      <c r="O1115" s="2">
        <f t="shared" si="127"/>
        <v>5.7747930572928041E-2</v>
      </c>
    </row>
    <row r="1116" spans="1:15" x14ac:dyDescent="0.55000000000000004">
      <c r="A1116" s="3">
        <v>36</v>
      </c>
      <c r="B1116" s="3">
        <v>28</v>
      </c>
      <c r="C1116" s="5">
        <f>IF(logVir!C1116="","",名目付加価値!C1116)</f>
        <v>179800.80422322801</v>
      </c>
      <c r="D1116" s="5">
        <f>IF(logVir!D1116="","",名目付加価値!D1116)</f>
        <v>192549.090121499</v>
      </c>
      <c r="E1116" s="5">
        <f>IF(logVir!E1116="","",名目付加価値!E1116)</f>
        <v>201880.477852576</v>
      </c>
      <c r="F1116" s="5">
        <f>IF(logVir!F1116="","",名目付加価値!F1116)</f>
        <v>199685.46233510101</v>
      </c>
      <c r="G1116" s="5">
        <f>IF(logVir!G1116="","",名目付加価値!G1116)</f>
        <v>205659.79389972601</v>
      </c>
      <c r="I1116" s="3">
        <v>36</v>
      </c>
      <c r="J1116" s="3">
        <v>28</v>
      </c>
      <c r="K1116" s="2">
        <f t="shared" si="122"/>
        <v>6.8924561131342377E-2</v>
      </c>
      <c r="L1116" s="2">
        <f t="shared" si="123"/>
        <v>7.1194016474127611E-2</v>
      </c>
      <c r="M1116" s="2">
        <f t="shared" si="124"/>
        <v>7.203393036277167E-2</v>
      </c>
      <c r="N1116" s="2">
        <f t="shared" si="125"/>
        <v>6.8938038732934276E-2</v>
      </c>
      <c r="O1116" s="2">
        <f t="shared" si="127"/>
        <v>7.2098504420755299E-2</v>
      </c>
    </row>
    <row r="1117" spans="1:15" x14ac:dyDescent="0.55000000000000004">
      <c r="A1117" s="3">
        <v>36</v>
      </c>
      <c r="B1117" s="3">
        <v>29</v>
      </c>
      <c r="C1117" s="5">
        <f>IF(logVir!C1117="","",名目付加価値!C1117)</f>
        <v>132716.84923842599</v>
      </c>
      <c r="D1117" s="5">
        <f>IF(logVir!D1117="","",名目付加価値!D1117)</f>
        <v>134788.77607257399</v>
      </c>
      <c r="E1117" s="5">
        <f>IF(logVir!E1117="","",名目付加価値!E1117)</f>
        <v>131743.041132435</v>
      </c>
      <c r="F1117" s="5">
        <f>IF(logVir!F1117="","",名目付加価値!F1117)</f>
        <v>130408.8546163</v>
      </c>
      <c r="G1117" s="5">
        <f>IF(logVir!G1117="","",名目付加価値!G1117)</f>
        <v>129628.10452332599</v>
      </c>
      <c r="I1117" s="3">
        <v>36</v>
      </c>
      <c r="J1117" s="3">
        <v>29</v>
      </c>
      <c r="K1117" s="2">
        <f t="shared" si="122"/>
        <v>5.0875470930242403E-2</v>
      </c>
      <c r="L1117" s="2">
        <f t="shared" si="123"/>
        <v>4.9837443210887837E-2</v>
      </c>
      <c r="M1117" s="2">
        <f t="shared" si="124"/>
        <v>4.7007859064231432E-2</v>
      </c>
      <c r="N1117" s="2">
        <f t="shared" si="125"/>
        <v>4.5021458074746321E-2</v>
      </c>
      <c r="O1117" s="2">
        <f t="shared" si="127"/>
        <v>4.5443945507336235E-2</v>
      </c>
    </row>
    <row r="1118" spans="1:15" x14ac:dyDescent="0.55000000000000004">
      <c r="A1118" s="3">
        <v>36</v>
      </c>
      <c r="B1118" s="3">
        <v>30</v>
      </c>
      <c r="C1118" s="5">
        <f>IF(logVir!C1118="","",名目付加価値!C1118)</f>
        <v>242802.25823197601</v>
      </c>
      <c r="D1118" s="5">
        <f>IF(logVir!D1118="","",名目付加価値!D1118)</f>
        <v>273913.40298100299</v>
      </c>
      <c r="E1118" s="5">
        <f>IF(logVir!E1118="","",名目付加価値!E1118)</f>
        <v>287835.05123052502</v>
      </c>
      <c r="F1118" s="5">
        <f>IF(logVir!F1118="","",名目付加価値!F1118)</f>
        <v>292334.12089395401</v>
      </c>
      <c r="G1118" s="5">
        <f>IF(logVir!G1118="","",名目付加価値!G1118)</f>
        <v>293570.77669502603</v>
      </c>
      <c r="I1118" s="3">
        <v>36</v>
      </c>
      <c r="J1118" s="3">
        <v>30</v>
      </c>
      <c r="K1118" s="2">
        <f t="shared" si="122"/>
        <v>9.3075440694696587E-2</v>
      </c>
      <c r="L1118" s="2">
        <f t="shared" si="123"/>
        <v>0.1012780445340391</v>
      </c>
      <c r="M1118" s="2">
        <f t="shared" si="124"/>
        <v>0.10270378917690823</v>
      </c>
      <c r="N1118" s="2">
        <f t="shared" si="125"/>
        <v>0.10092342583921383</v>
      </c>
      <c r="O1118" s="2">
        <f t="shared" si="127"/>
        <v>0.10291760747203151</v>
      </c>
    </row>
    <row r="1119" spans="1:15" x14ac:dyDescent="0.55000000000000004">
      <c r="A1119" s="3">
        <v>36</v>
      </c>
      <c r="B1119" s="3">
        <v>31</v>
      </c>
      <c r="C1119" s="5">
        <f>IF(logVir!C1119="","",名目付加価値!C1119)</f>
        <v>131820.67691284299</v>
      </c>
      <c r="D1119" s="5">
        <f>IF(logVir!D1119="","",名目付加価値!D1119)</f>
        <v>123564.792906396</v>
      </c>
      <c r="E1119" s="5">
        <f>IF(logVir!E1119="","",名目付加価値!E1119)</f>
        <v>122383.75028051301</v>
      </c>
      <c r="F1119" s="5">
        <f>IF(logVir!F1119="","",名目付加価値!F1119)</f>
        <v>108724.787105556</v>
      </c>
      <c r="G1119" s="5">
        <f>IF(logVir!G1119="","",名目付加価値!G1119)</f>
        <v>113990.245727606</v>
      </c>
      <c r="I1119" s="3">
        <v>36</v>
      </c>
      <c r="J1119" s="3">
        <v>31</v>
      </c>
      <c r="K1119" s="2">
        <f t="shared" si="122"/>
        <v>5.0531933622354863E-2</v>
      </c>
      <c r="L1119" s="2">
        <f t="shared" si="123"/>
        <v>4.5687434286233952E-2</v>
      </c>
      <c r="M1119" s="2">
        <f t="shared" si="124"/>
        <v>4.366832612551607E-2</v>
      </c>
      <c r="N1119" s="2">
        <f t="shared" si="125"/>
        <v>3.7535399407968434E-2</v>
      </c>
      <c r="O1119" s="2">
        <f t="shared" si="127"/>
        <v>3.9961754700201191E-2</v>
      </c>
    </row>
    <row r="1120" spans="1:15" x14ac:dyDescent="0.55000000000000004">
      <c r="A1120" s="3">
        <v>37</v>
      </c>
      <c r="B1120" s="3">
        <v>1</v>
      </c>
      <c r="C1120" s="5">
        <f>IF(logVir!C1120="","",名目付加価値!C1120)</f>
        <v>60865.690655243801</v>
      </c>
      <c r="D1120" s="5">
        <f>IF(logVir!D1120="","",名目付加価値!D1120)</f>
        <v>59480.443079905301</v>
      </c>
      <c r="E1120" s="5">
        <f>IF(logVir!E1120="","",名目付加価値!E1120)</f>
        <v>59397.820125494603</v>
      </c>
      <c r="F1120" s="5">
        <f>IF(logVir!F1120="","",名目付加価値!F1120)</f>
        <v>58555.2396505789</v>
      </c>
      <c r="G1120" s="5">
        <f>IF(logVir!G1120="","",名目付加価値!G1120)</f>
        <v>51561.439454280597</v>
      </c>
      <c r="I1120" s="3">
        <v>37</v>
      </c>
      <c r="J1120" s="3">
        <v>1</v>
      </c>
      <c r="K1120" s="2">
        <f t="shared" si="122"/>
        <v>1.8696548521470013E-2</v>
      </c>
      <c r="L1120" s="2">
        <f t="shared" si="123"/>
        <v>1.7680360021424101E-2</v>
      </c>
      <c r="M1120" s="2">
        <f t="shared" si="124"/>
        <v>1.6944496363904989E-2</v>
      </c>
      <c r="N1120" s="2">
        <f t="shared" si="125"/>
        <v>1.7844777226721648E-2</v>
      </c>
      <c r="O1120" s="2">
        <f t="shared" si="127"/>
        <v>1.5091798653769729E-2</v>
      </c>
    </row>
    <row r="1121" spans="1:15" x14ac:dyDescent="0.55000000000000004">
      <c r="A1121" s="3">
        <v>37</v>
      </c>
      <c r="B1121" s="3">
        <v>2</v>
      </c>
      <c r="C1121" s="5">
        <f>IF(logVir!C1121="","",名目付加価値!C1121)</f>
        <v>3335.5320375711299</v>
      </c>
      <c r="D1121" s="5">
        <f>IF(logVir!D1121="","",名目付加価値!D1121)</f>
        <v>4137.8057877576302</v>
      </c>
      <c r="E1121" s="5">
        <f>IF(logVir!E1121="","",名目付加価値!E1121)</f>
        <v>3167.5171165850102</v>
      </c>
      <c r="F1121" s="5">
        <f>IF(logVir!F1121="","",名目付加価値!F1121)</f>
        <v>3092.6344618554799</v>
      </c>
      <c r="G1121" s="5">
        <f>IF(logVir!G1121="","",名目付加価値!G1121)</f>
        <v>3286.60519426471</v>
      </c>
      <c r="I1121" s="3">
        <v>37</v>
      </c>
      <c r="J1121" s="3">
        <v>2</v>
      </c>
      <c r="K1121" s="2">
        <f t="shared" si="122"/>
        <v>1.02459917753342E-3</v>
      </c>
      <c r="L1121" s="2">
        <f t="shared" si="123"/>
        <v>1.2299487400927369E-3</v>
      </c>
      <c r="M1121" s="2">
        <f t="shared" si="124"/>
        <v>9.0360188557735545E-4</v>
      </c>
      <c r="N1121" s="2">
        <f t="shared" si="125"/>
        <v>9.4248394071678294E-4</v>
      </c>
      <c r="O1121" s="2">
        <f t="shared" si="127"/>
        <v>9.6197438184901041E-4</v>
      </c>
    </row>
    <row r="1122" spans="1:15" x14ac:dyDescent="0.55000000000000004">
      <c r="A1122" s="3">
        <v>37</v>
      </c>
      <c r="B1122" s="3">
        <v>3</v>
      </c>
      <c r="C1122" s="5">
        <f>IF(logVir!C1122="","",名目付加価値!C1122)</f>
        <v>88613.963631153398</v>
      </c>
      <c r="D1122" s="5">
        <f>IF(logVir!D1122="","",名目付加価値!D1122)</f>
        <v>109453.861099438</v>
      </c>
      <c r="E1122" s="5">
        <f>IF(logVir!E1122="","",名目付加価値!E1122)</f>
        <v>106274.31580852</v>
      </c>
      <c r="F1122" s="5">
        <f>IF(logVir!F1122="","",名目付加価値!F1122)</f>
        <v>106510.757490068</v>
      </c>
      <c r="G1122" s="5">
        <f>IF(logVir!G1122="","",名目付加価値!G1122)</f>
        <v>110886.645309179</v>
      </c>
      <c r="I1122" s="3">
        <v>37</v>
      </c>
      <c r="J1122" s="3">
        <v>3</v>
      </c>
      <c r="K1122" s="2">
        <f t="shared" si="122"/>
        <v>2.7220183536468281E-2</v>
      </c>
      <c r="L1122" s="2">
        <f t="shared" si="123"/>
        <v>3.2534789079720003E-2</v>
      </c>
      <c r="M1122" s="2">
        <f t="shared" si="124"/>
        <v>3.0317017594068862E-2</v>
      </c>
      <c r="N1122" s="2">
        <f t="shared" si="125"/>
        <v>3.2459276932373493E-2</v>
      </c>
      <c r="O1122" s="2">
        <f t="shared" si="127"/>
        <v>3.2456016397330777E-2</v>
      </c>
    </row>
    <row r="1123" spans="1:15" x14ac:dyDescent="0.55000000000000004">
      <c r="A1123" s="3">
        <v>37</v>
      </c>
      <c r="B1123" s="3">
        <v>4</v>
      </c>
      <c r="C1123" s="5">
        <f>IF(logVir!C1123="","",名目付加価値!C1123)</f>
        <v>16123.8212360822</v>
      </c>
      <c r="D1123" s="5">
        <f>IF(logVir!D1123="","",名目付加価値!D1123)</f>
        <v>15240.0465953401</v>
      </c>
      <c r="E1123" s="5">
        <f>IF(logVir!E1123="","",名目付加価値!E1123)</f>
        <v>15223.8756163241</v>
      </c>
      <c r="F1123" s="5">
        <f>IF(logVir!F1123="","",名目付加価値!F1123)</f>
        <v>14223.980094725301</v>
      </c>
      <c r="G1123" s="5">
        <f>IF(logVir!G1123="","",名目付加価値!G1123)</f>
        <v>12815.774415788899</v>
      </c>
      <c r="I1123" s="3">
        <v>37</v>
      </c>
      <c r="J1123" s="3">
        <v>4</v>
      </c>
      <c r="K1123" s="2">
        <f t="shared" si="122"/>
        <v>4.9528692247895753E-3</v>
      </c>
      <c r="L1123" s="2">
        <f t="shared" si="123"/>
        <v>4.5300521750807473E-3</v>
      </c>
      <c r="M1123" s="2">
        <f t="shared" si="124"/>
        <v>4.3429355568997408E-3</v>
      </c>
      <c r="N1123" s="2">
        <f t="shared" si="125"/>
        <v>4.3347744383313552E-3</v>
      </c>
      <c r="O1123" s="2">
        <f t="shared" si="127"/>
        <v>3.7511188423418312E-3</v>
      </c>
    </row>
    <row r="1124" spans="1:15" x14ac:dyDescent="0.55000000000000004">
      <c r="A1124" s="3">
        <v>37</v>
      </c>
      <c r="B1124" s="3">
        <v>5</v>
      </c>
      <c r="C1124" s="5">
        <f>IF(logVir!C1124="","",名目付加価値!C1124)</f>
        <v>27535.062976011599</v>
      </c>
      <c r="D1124" s="5">
        <f>IF(logVir!D1124="","",名目付加価値!D1124)</f>
        <v>29034.8508110449</v>
      </c>
      <c r="E1124" s="5">
        <f>IF(logVir!E1124="","",名目付加価値!E1124)</f>
        <v>40080.354986200597</v>
      </c>
      <c r="F1124" s="5">
        <f>IF(logVir!F1124="","",名目付加価値!F1124)</f>
        <v>37649.225440854498</v>
      </c>
      <c r="G1124" s="5">
        <f>IF(logVir!G1124="","",名目付加価値!G1124)</f>
        <v>33403.602998891998</v>
      </c>
      <c r="I1124" s="3">
        <v>37</v>
      </c>
      <c r="J1124" s="3">
        <v>5</v>
      </c>
      <c r="K1124" s="2">
        <f t="shared" si="122"/>
        <v>8.4581417779144279E-3</v>
      </c>
      <c r="L1124" s="2">
        <f t="shared" si="123"/>
        <v>8.6305109532890979E-3</v>
      </c>
      <c r="M1124" s="2">
        <f t="shared" si="124"/>
        <v>1.1433776995398482E-2</v>
      </c>
      <c r="N1124" s="2">
        <f t="shared" si="125"/>
        <v>1.1473645138501751E-2</v>
      </c>
      <c r="O1124" s="2">
        <f t="shared" si="127"/>
        <v>9.7770825660664328E-3</v>
      </c>
    </row>
    <row r="1125" spans="1:15" x14ac:dyDescent="0.55000000000000004">
      <c r="A1125" s="3">
        <v>37</v>
      </c>
      <c r="B1125" s="3">
        <v>6</v>
      </c>
      <c r="C1125" s="5">
        <f>IF(logVir!C1125="","",名目付加価値!C1125)</f>
        <v>165746.22996198901</v>
      </c>
      <c r="D1125" s="5">
        <f>IF(logVir!D1125="","",名目付加価値!D1125)</f>
        <v>92160.251898047907</v>
      </c>
      <c r="E1125" s="5">
        <f>IF(logVir!E1125="","",名目付加価値!E1125)</f>
        <v>112774.78804242</v>
      </c>
      <c r="F1125" s="5">
        <f>IF(logVir!F1125="","",名目付加価値!F1125)</f>
        <v>103806.20244165399</v>
      </c>
      <c r="G1125" s="5">
        <f>IF(logVir!G1125="","",名目付加価値!G1125)</f>
        <v>102697.01485822799</v>
      </c>
      <c r="I1125" s="3">
        <v>37</v>
      </c>
      <c r="J1125" s="3">
        <v>6</v>
      </c>
      <c r="K1125" s="2">
        <f t="shared" si="122"/>
        <v>5.0913452182573309E-2</v>
      </c>
      <c r="L1125" s="2">
        <f t="shared" si="123"/>
        <v>2.7394322383134728E-2</v>
      </c>
      <c r="M1125" s="2">
        <f t="shared" si="124"/>
        <v>3.2171416087115691E-2</v>
      </c>
      <c r="N1125" s="2">
        <f t="shared" si="125"/>
        <v>3.1635060643201901E-2</v>
      </c>
      <c r="O1125" s="2">
        <f t="shared" ref="O1125:O1155" si="128">IF(G1125="","",G1125/SUMIF($A$4:$A$1460,$I1125,G$4:G$1460))</f>
        <v>3.005894883826609E-2</v>
      </c>
    </row>
    <row r="1126" spans="1:15" x14ac:dyDescent="0.55000000000000004">
      <c r="A1126" s="3">
        <v>37</v>
      </c>
      <c r="B1126" s="3">
        <v>7</v>
      </c>
      <c r="C1126" s="5">
        <f>IF(logVir!C1126="","",名目付加価値!C1126)</f>
        <v>33444.537536566902</v>
      </c>
      <c r="D1126" s="5">
        <f>IF(logVir!D1126="","",名目付加価値!D1126)</f>
        <v>31876.826628458901</v>
      </c>
      <c r="E1126" s="5">
        <f>IF(logVir!E1126="","",名目付加価値!E1126)</f>
        <v>26465.4672257897</v>
      </c>
      <c r="F1126" s="5">
        <f>IF(logVir!F1126="","",名目付加価値!F1126)</f>
        <v>26411.315437358498</v>
      </c>
      <c r="G1126" s="5">
        <f>IF(logVir!G1126="","",名目付加価値!G1126)</f>
        <v>38734.908824195401</v>
      </c>
      <c r="I1126" s="3">
        <v>37</v>
      </c>
      <c r="J1126" s="3">
        <v>7</v>
      </c>
      <c r="K1126" s="2">
        <f t="shared" si="122"/>
        <v>1.0273397247266374E-2</v>
      </c>
      <c r="L1126" s="2">
        <f t="shared" si="123"/>
        <v>9.4752786285493378E-3</v>
      </c>
      <c r="M1126" s="2">
        <f t="shared" si="124"/>
        <v>7.5498395770918205E-3</v>
      </c>
      <c r="N1126" s="2">
        <f t="shared" si="125"/>
        <v>8.0488790252893662E-3</v>
      </c>
      <c r="O1126" s="2">
        <f t="shared" si="128"/>
        <v>1.133753151645874E-2</v>
      </c>
    </row>
    <row r="1127" spans="1:15" x14ac:dyDescent="0.55000000000000004">
      <c r="A1127" s="3">
        <v>37</v>
      </c>
      <c r="B1127" s="3">
        <v>8</v>
      </c>
      <c r="C1127" s="5">
        <f>IF(logVir!C1127="","",名目付加価値!C1127)</f>
        <v>118153.393971118</v>
      </c>
      <c r="D1127" s="5">
        <f>IF(logVir!D1127="","",名目付加価値!D1127)</f>
        <v>133130.60058332799</v>
      </c>
      <c r="E1127" s="5">
        <f>IF(logVir!E1127="","",名目付加価値!E1127)</f>
        <v>97330.244624562198</v>
      </c>
      <c r="F1127" s="5">
        <f>IF(logVir!F1127="","",名目付加価値!F1127)</f>
        <v>42628.008768809501</v>
      </c>
      <c r="G1127" s="5">
        <f>IF(logVir!G1127="","",名目付加価値!G1127)</f>
        <v>53965.470591415702</v>
      </c>
      <c r="I1127" s="3">
        <v>37</v>
      </c>
      <c r="J1127" s="3">
        <v>8</v>
      </c>
      <c r="K1127" s="2">
        <f t="shared" si="122"/>
        <v>3.6294021140250571E-2</v>
      </c>
      <c r="L1127" s="2">
        <f t="shared" si="123"/>
        <v>3.9572619609097234E-2</v>
      </c>
      <c r="M1127" s="2">
        <f t="shared" si="124"/>
        <v>2.7765530328460759E-2</v>
      </c>
      <c r="N1127" s="2">
        <f t="shared" si="125"/>
        <v>1.2990935134711244E-2</v>
      </c>
      <c r="O1127" s="2">
        <f t="shared" si="128"/>
        <v>1.5795447626006171E-2</v>
      </c>
    </row>
    <row r="1128" spans="1:15" x14ac:dyDescent="0.55000000000000004">
      <c r="A1128" s="3">
        <v>37</v>
      </c>
      <c r="B1128" s="3">
        <v>9</v>
      </c>
      <c r="C1128" s="5">
        <f>IF(logVir!C1128="","",名目付加価値!C1128)</f>
        <v>47988.822793947002</v>
      </c>
      <c r="D1128" s="5">
        <f>IF(logVir!D1128="","",名目付加価値!D1128)</f>
        <v>55349.050755170399</v>
      </c>
      <c r="E1128" s="5">
        <f>IF(logVir!E1128="","",名目付加価値!E1128)</f>
        <v>65173.200618520299</v>
      </c>
      <c r="F1128" s="5">
        <f>IF(logVir!F1128="","",名目付加価値!F1128)</f>
        <v>64858.875478412803</v>
      </c>
      <c r="G1128" s="5">
        <f>IF(logVir!G1128="","",名目付加価値!G1128)</f>
        <v>58335.721782795801</v>
      </c>
      <c r="I1128" s="3">
        <v>37</v>
      </c>
      <c r="J1128" s="3">
        <v>9</v>
      </c>
      <c r="K1128" s="2">
        <f t="shared" si="122"/>
        <v>1.4741069134289977E-2</v>
      </c>
      <c r="L1128" s="2">
        <f t="shared" si="123"/>
        <v>1.6452317661468339E-2</v>
      </c>
      <c r="M1128" s="2">
        <f t="shared" si="124"/>
        <v>1.859204695679683E-2</v>
      </c>
      <c r="N1128" s="2">
        <f t="shared" si="125"/>
        <v>1.9765817559530958E-2</v>
      </c>
      <c r="O1128" s="2">
        <f t="shared" si="128"/>
        <v>1.7074600259151487E-2</v>
      </c>
    </row>
    <row r="1129" spans="1:15" x14ac:dyDescent="0.55000000000000004">
      <c r="A1129" s="3">
        <v>37</v>
      </c>
      <c r="B1129" s="3">
        <v>10</v>
      </c>
      <c r="C1129" s="5">
        <f>IF(logVir!C1129="","",名目付加価値!C1129)</f>
        <v>61496.850896009302</v>
      </c>
      <c r="D1129" s="5">
        <f>IF(logVir!D1129="","",名目付加価値!D1129)</f>
        <v>70092.696291908898</v>
      </c>
      <c r="E1129" s="5">
        <f>IF(logVir!E1129="","",名目付加価値!E1129)</f>
        <v>99286.347593462502</v>
      </c>
      <c r="F1129" s="5">
        <f>IF(logVir!F1129="","",名目付加価値!F1129)</f>
        <v>77414.370989396499</v>
      </c>
      <c r="G1129" s="5">
        <f>IF(logVir!G1129="","",名目付加価値!G1129)</f>
        <v>81236.887690565301</v>
      </c>
      <c r="I1129" s="3">
        <v>37</v>
      </c>
      <c r="J1129" s="3">
        <v>10</v>
      </c>
      <c r="K1129" s="2">
        <f t="shared" si="122"/>
        <v>1.8890426516433311E-2</v>
      </c>
      <c r="L1129" s="2">
        <f t="shared" si="123"/>
        <v>2.0834816305058037E-2</v>
      </c>
      <c r="M1129" s="2">
        <f t="shared" si="124"/>
        <v>2.832355046411433E-2</v>
      </c>
      <c r="N1129" s="2">
        <f t="shared" si="125"/>
        <v>2.3592119384979855E-2</v>
      </c>
      <c r="O1129" s="2">
        <f t="shared" si="128"/>
        <v>2.3777667288982823E-2</v>
      </c>
    </row>
    <row r="1130" spans="1:15" x14ac:dyDescent="0.55000000000000004">
      <c r="A1130" s="3">
        <v>37</v>
      </c>
      <c r="B1130" s="3">
        <v>11</v>
      </c>
      <c r="C1130" s="5">
        <f>IF(logVir!C1130="","",名目付加価値!C1130)</f>
        <v>418.311261567624</v>
      </c>
      <c r="D1130" s="5">
        <f>IF(logVir!D1130="","",名目付加価値!D1130)</f>
        <v>27045.0025569012</v>
      </c>
      <c r="E1130" s="5">
        <f>IF(logVir!E1130="","",名目付加価値!E1130)</f>
        <v>19401.3906070995</v>
      </c>
      <c r="F1130" s="5">
        <f>IF(logVir!F1130="","",名目付加価値!F1130)</f>
        <v>16246.191806487001</v>
      </c>
      <c r="G1130" s="5">
        <f>IF(logVir!G1130="","",名目付加価値!G1130)</f>
        <v>18839.278550958501</v>
      </c>
      <c r="I1130" s="3">
        <v>37</v>
      </c>
      <c r="J1130" s="3">
        <v>11</v>
      </c>
      <c r="K1130" s="2">
        <f t="shared" si="122"/>
        <v>1.2849565518406898E-4</v>
      </c>
      <c r="L1130" s="2">
        <f t="shared" si="123"/>
        <v>8.0390353068484563E-3</v>
      </c>
      <c r="M1130" s="2">
        <f t="shared" si="124"/>
        <v>5.5346609000486513E-3</v>
      </c>
      <c r="N1130" s="2">
        <f t="shared" si="125"/>
        <v>4.9510458039169663E-3</v>
      </c>
      <c r="O1130" s="2">
        <f t="shared" si="128"/>
        <v>5.5141710875906223E-3</v>
      </c>
    </row>
    <row r="1131" spans="1:15" x14ac:dyDescent="0.55000000000000004">
      <c r="A1131" s="3">
        <v>37</v>
      </c>
      <c r="B1131" s="3">
        <v>12</v>
      </c>
      <c r="C1131" s="5">
        <f>IF(logVir!C1131="","",名目付加価値!C1131)</f>
        <v>55752.783396500898</v>
      </c>
      <c r="D1131" s="5">
        <f>IF(logVir!D1131="","",名目付加価値!D1131)</f>
        <v>49560.752611747499</v>
      </c>
      <c r="E1131" s="5">
        <f>IF(logVir!E1131="","",名目付加価値!E1131)</f>
        <v>62539.306815804201</v>
      </c>
      <c r="F1131" s="5">
        <f>IF(logVir!F1131="","",名目付加価値!F1131)</f>
        <v>57735.640209652403</v>
      </c>
      <c r="G1131" s="5">
        <f>IF(logVir!G1131="","",名目付加価値!G1131)</f>
        <v>61238.145670136299</v>
      </c>
      <c r="I1131" s="3">
        <v>37</v>
      </c>
      <c r="J1131" s="3">
        <v>12</v>
      </c>
      <c r="K1131" s="2">
        <f t="shared" si="122"/>
        <v>1.7125980314328063E-2</v>
      </c>
      <c r="L1131" s="2">
        <f t="shared" si="123"/>
        <v>1.4731765665082294E-2</v>
      </c>
      <c r="M1131" s="2">
        <f t="shared" si="124"/>
        <v>1.7840672514624688E-2</v>
      </c>
      <c r="N1131" s="2">
        <f t="shared" si="125"/>
        <v>1.7595003346096184E-2</v>
      </c>
      <c r="O1131" s="2">
        <f t="shared" si="128"/>
        <v>1.7924126521009911E-2</v>
      </c>
    </row>
    <row r="1132" spans="1:15" x14ac:dyDescent="0.55000000000000004">
      <c r="A1132" s="3">
        <v>37</v>
      </c>
      <c r="B1132" s="3">
        <v>13</v>
      </c>
      <c r="C1132" s="5">
        <f>IF(logVir!C1132="","",名目付加価値!C1132)</f>
        <v>6.9734220089279697</v>
      </c>
      <c r="D1132" s="5">
        <f>IF(logVir!D1132="","",名目付加価値!D1132)</f>
        <v>0.81055294962383595</v>
      </c>
      <c r="E1132" s="5" t="str">
        <f>IF(logVir!E1132="","",名目付加価値!E1132)</f>
        <v/>
      </c>
      <c r="F1132" s="5" t="str">
        <f>IF(logVir!F1132="","",名目付加価値!F1132)</f>
        <v/>
      </c>
      <c r="G1132" s="5" t="str">
        <f>IF(logVir!G1132="","",名目付加価値!G1132)</f>
        <v/>
      </c>
      <c r="I1132" s="3">
        <v>37</v>
      </c>
      <c r="J1132" s="3">
        <v>13</v>
      </c>
      <c r="K1132" s="2">
        <f t="shared" si="122"/>
        <v>2.1420757991411383E-6</v>
      </c>
      <c r="L1132" s="2">
        <f t="shared" si="123"/>
        <v>2.4093411588284134E-7</v>
      </c>
      <c r="M1132" s="2" t="str">
        <f t="shared" si="124"/>
        <v/>
      </c>
      <c r="N1132" s="2" t="str">
        <f t="shared" si="125"/>
        <v/>
      </c>
      <c r="O1132" s="2" t="str">
        <f t="shared" si="128"/>
        <v/>
      </c>
    </row>
    <row r="1133" spans="1:15" x14ac:dyDescent="0.55000000000000004">
      <c r="A1133" s="3">
        <v>37</v>
      </c>
      <c r="B1133" s="3">
        <v>14</v>
      </c>
      <c r="C1133" s="5">
        <f>IF(logVir!C1133="","",名目付加価値!C1133)</f>
        <v>76447.035424215894</v>
      </c>
      <c r="D1133" s="5">
        <f>IF(logVir!D1133="","",名目付加価値!D1133)</f>
        <v>75527.451714872295</v>
      </c>
      <c r="E1133" s="5">
        <f>IF(logVir!E1133="","",名目付加価値!E1133)</f>
        <v>85689.451233889398</v>
      </c>
      <c r="F1133" s="5">
        <f>IF(logVir!F1133="","",名目付加価値!F1133)</f>
        <v>41461.670926767001</v>
      </c>
      <c r="G1133" s="5">
        <f>IF(logVir!G1133="","",名目付加価値!G1133)</f>
        <v>42145.7530600924</v>
      </c>
      <c r="I1133" s="3">
        <v>37</v>
      </c>
      <c r="J1133" s="3">
        <v>14</v>
      </c>
      <c r="K1133" s="2">
        <f t="shared" si="122"/>
        <v>2.3482781378876053E-2</v>
      </c>
      <c r="L1133" s="2">
        <f t="shared" si="123"/>
        <v>2.2450278926567025E-2</v>
      </c>
      <c r="M1133" s="2">
        <f t="shared" si="124"/>
        <v>2.4444745477022037E-2</v>
      </c>
      <c r="N1133" s="2">
        <f t="shared" si="125"/>
        <v>1.2635492324015859E-2</v>
      </c>
      <c r="O1133" s="2">
        <f t="shared" si="128"/>
        <v>1.2335870100337338E-2</v>
      </c>
    </row>
    <row r="1134" spans="1:15" x14ac:dyDescent="0.55000000000000004">
      <c r="A1134" s="3">
        <v>37</v>
      </c>
      <c r="B1134" s="3">
        <v>15</v>
      </c>
      <c r="C1134" s="5">
        <f>IF(logVir!C1134="","",名目付加価値!C1134)</f>
        <v>26746.392530302401</v>
      </c>
      <c r="D1134" s="5">
        <f>IF(logVir!D1134="","",名目付加価値!D1134)</f>
        <v>22512.4757445955</v>
      </c>
      <c r="E1134" s="5">
        <f>IF(logVir!E1134="","",名目付加価値!E1134)</f>
        <v>24428.080203310201</v>
      </c>
      <c r="F1134" s="5">
        <f>IF(logVir!F1134="","",名目付加価値!F1134)</f>
        <v>23281.033852057601</v>
      </c>
      <c r="G1134" s="5">
        <f>IF(logVir!G1134="","",名目付加価値!G1134)</f>
        <v>25652.553861601202</v>
      </c>
      <c r="I1134" s="3">
        <v>37</v>
      </c>
      <c r="J1134" s="3">
        <v>15</v>
      </c>
      <c r="K1134" s="2">
        <f t="shared" si="122"/>
        <v>8.2158802493437159E-3</v>
      </c>
      <c r="L1134" s="2">
        <f t="shared" si="123"/>
        <v>6.691757080614198E-3</v>
      </c>
      <c r="M1134" s="2">
        <f t="shared" si="124"/>
        <v>6.9686314296996668E-3</v>
      </c>
      <c r="N1134" s="2">
        <f t="shared" si="125"/>
        <v>7.0949220800196307E-3</v>
      </c>
      <c r="O1134" s="2">
        <f t="shared" si="128"/>
        <v>7.5083857613701304E-3</v>
      </c>
    </row>
    <row r="1135" spans="1:15" x14ac:dyDescent="0.55000000000000004">
      <c r="A1135" s="3">
        <v>37</v>
      </c>
      <c r="B1135" s="3">
        <v>16</v>
      </c>
      <c r="C1135" s="5">
        <f>IF(logVir!C1135="","",名目付加価値!C1135)</f>
        <v>64215.831575545999</v>
      </c>
      <c r="D1135" s="5">
        <f>IF(logVir!D1135="","",名目付加価値!D1135)</f>
        <v>60878.491711040602</v>
      </c>
      <c r="E1135" s="5">
        <f>IF(logVir!E1135="","",名目付加価値!E1135)</f>
        <v>73942.950365438403</v>
      </c>
      <c r="F1135" s="5">
        <f>IF(logVir!F1135="","",名目付加価値!F1135)</f>
        <v>77557.263054671901</v>
      </c>
      <c r="G1135" s="5">
        <f>IF(logVir!G1135="","",名目付加価値!G1135)</f>
        <v>84392.617329647095</v>
      </c>
      <c r="I1135" s="3">
        <v>37</v>
      </c>
      <c r="J1135" s="3">
        <v>16</v>
      </c>
      <c r="K1135" s="2">
        <f t="shared" si="122"/>
        <v>1.9725635213757402E-2</v>
      </c>
      <c r="L1135" s="2">
        <f t="shared" si="123"/>
        <v>1.8095925236577687E-2</v>
      </c>
      <c r="M1135" s="2">
        <f t="shared" si="124"/>
        <v>2.109380531063967E-2</v>
      </c>
      <c r="N1135" s="2">
        <f t="shared" si="125"/>
        <v>2.3635665907674012E-2</v>
      </c>
      <c r="O1135" s="2">
        <f t="shared" si="128"/>
        <v>2.4701334991491117E-2</v>
      </c>
    </row>
    <row r="1136" spans="1:15" x14ac:dyDescent="0.55000000000000004">
      <c r="A1136" s="3">
        <v>37</v>
      </c>
      <c r="B1136" s="3">
        <v>17</v>
      </c>
      <c r="C1136" s="5">
        <f>IF(logVir!C1136="","",名目付加価値!C1136)</f>
        <v>96554.188546086603</v>
      </c>
      <c r="D1136" s="5">
        <f>IF(logVir!D1136="","",名目付加価値!D1136)</f>
        <v>101305.46938541</v>
      </c>
      <c r="E1136" s="5">
        <f>IF(logVir!E1136="","",名目付加価値!E1136)</f>
        <v>114499.47645705901</v>
      </c>
      <c r="F1136" s="5">
        <f>IF(logVir!F1136="","",名目付加価値!F1136)</f>
        <v>110727.62640882299</v>
      </c>
      <c r="G1136" s="5">
        <f>IF(logVir!G1136="","",名目付加価値!G1136)</f>
        <v>92977.664104142794</v>
      </c>
      <c r="I1136" s="3">
        <v>37</v>
      </c>
      <c r="J1136" s="3">
        <v>17</v>
      </c>
      <c r="K1136" s="2">
        <f t="shared" si="122"/>
        <v>2.9659239083119567E-2</v>
      </c>
      <c r="L1136" s="2">
        <f t="shared" si="123"/>
        <v>3.0112707271989239E-2</v>
      </c>
      <c r="M1136" s="2">
        <f t="shared" si="124"/>
        <v>3.2663420280349985E-2</v>
      </c>
      <c r="N1136" s="2">
        <f t="shared" si="125"/>
        <v>3.3744372628309656E-2</v>
      </c>
      <c r="O1136" s="2">
        <f t="shared" si="128"/>
        <v>2.7214139108776639E-2</v>
      </c>
    </row>
    <row r="1137" spans="1:15" x14ac:dyDescent="0.55000000000000004">
      <c r="A1137" s="3">
        <v>37</v>
      </c>
      <c r="B1137" s="3">
        <v>18</v>
      </c>
      <c r="C1137" s="5">
        <f>IF(logVir!C1137="","",名目付加価値!C1137)</f>
        <v>154112.31993448001</v>
      </c>
      <c r="D1137" s="5">
        <f>IF(logVir!D1137="","",名目付加価値!D1137)</f>
        <v>212910.34016901001</v>
      </c>
      <c r="E1137" s="5">
        <f>IF(logVir!E1137="","",名目付加価値!E1137)</f>
        <v>204081.043276254</v>
      </c>
      <c r="F1137" s="5">
        <f>IF(logVir!F1137="","",名目付加価値!F1137)</f>
        <v>218923.45467762201</v>
      </c>
      <c r="G1137" s="5">
        <f>IF(logVir!G1137="","",名目付加価値!G1137)</f>
        <v>212879.846991698</v>
      </c>
      <c r="I1137" s="3">
        <v>37</v>
      </c>
      <c r="J1137" s="3">
        <v>18</v>
      </c>
      <c r="K1137" s="2">
        <f t="shared" si="122"/>
        <v>4.7339781022645397E-2</v>
      </c>
      <c r="L1137" s="2">
        <f t="shared" si="123"/>
        <v>6.3286876686762639E-2</v>
      </c>
      <c r="M1137" s="2">
        <f t="shared" si="124"/>
        <v>5.8218474826690909E-2</v>
      </c>
      <c r="N1137" s="2">
        <f t="shared" si="125"/>
        <v>6.6717176835734041E-2</v>
      </c>
      <c r="O1137" s="2">
        <f t="shared" si="128"/>
        <v>6.230896232237159E-2</v>
      </c>
    </row>
    <row r="1138" spans="1:15" x14ac:dyDescent="0.55000000000000004">
      <c r="A1138" s="3">
        <v>37</v>
      </c>
      <c r="B1138" s="3">
        <v>19</v>
      </c>
      <c r="C1138" s="5">
        <f>IF(logVir!C1138="","",名目付加価値!C1138)</f>
        <v>218799.346689631</v>
      </c>
      <c r="D1138" s="5">
        <f>IF(logVir!D1138="","",名目付加価値!D1138)</f>
        <v>187045.00219442</v>
      </c>
      <c r="E1138" s="5">
        <f>IF(logVir!E1138="","",名目付加価値!E1138)</f>
        <v>185186.07713038701</v>
      </c>
      <c r="F1138" s="5">
        <f>IF(logVir!F1138="","",名目付加価値!F1138)</f>
        <v>227118.59110592099</v>
      </c>
      <c r="G1138" s="5">
        <f>IF(logVir!G1138="","",名目付加価値!G1138)</f>
        <v>293971.52763789799</v>
      </c>
      <c r="I1138" s="3">
        <v>37</v>
      </c>
      <c r="J1138" s="3">
        <v>19</v>
      </c>
      <c r="K1138" s="2">
        <f t="shared" si="122"/>
        <v>6.7210156622057302E-2</v>
      </c>
      <c r="L1138" s="2">
        <f t="shared" si="123"/>
        <v>5.5598492677043317E-2</v>
      </c>
      <c r="M1138" s="2">
        <f t="shared" si="124"/>
        <v>5.2828282316623863E-2</v>
      </c>
      <c r="N1138" s="2">
        <f t="shared" si="125"/>
        <v>6.9214654171293716E-2</v>
      </c>
      <c r="O1138" s="2">
        <f t="shared" si="128"/>
        <v>8.6044128170357739E-2</v>
      </c>
    </row>
    <row r="1139" spans="1:15" x14ac:dyDescent="0.55000000000000004">
      <c r="A1139" s="3">
        <v>37</v>
      </c>
      <c r="B1139" s="3">
        <v>20</v>
      </c>
      <c r="C1139" s="5">
        <f>IF(logVir!C1139="","",名目付加価値!C1139)</f>
        <v>198352.34400758799</v>
      </c>
      <c r="D1139" s="5">
        <f>IF(logVir!D1139="","",名目付加価値!D1139)</f>
        <v>244080.00531918599</v>
      </c>
      <c r="E1139" s="5">
        <f>IF(logVir!E1139="","",名目付加価値!E1139)</f>
        <v>242252.660593673</v>
      </c>
      <c r="F1139" s="5">
        <f>IF(logVir!F1139="","",名目付加価値!F1139)</f>
        <v>244965.13773850299</v>
      </c>
      <c r="G1139" s="5">
        <f>IF(logVir!G1139="","",名目付加価値!G1139)</f>
        <v>257061.96731182799</v>
      </c>
      <c r="I1139" s="3">
        <v>37</v>
      </c>
      <c r="J1139" s="3">
        <v>20</v>
      </c>
      <c r="K1139" s="2">
        <f t="shared" si="122"/>
        <v>6.0929304903331115E-2</v>
      </c>
      <c r="L1139" s="2">
        <f t="shared" si="123"/>
        <v>7.2551953963709254E-2</v>
      </c>
      <c r="M1139" s="2">
        <f t="shared" si="124"/>
        <v>6.9107743649567482E-2</v>
      </c>
      <c r="N1139" s="2">
        <f t="shared" si="125"/>
        <v>7.4653409965397557E-2</v>
      </c>
      <c r="O1139" s="2">
        <f t="shared" si="128"/>
        <v>7.5240867851488355E-2</v>
      </c>
    </row>
    <row r="1140" spans="1:15" x14ac:dyDescent="0.55000000000000004">
      <c r="A1140" s="3">
        <v>37</v>
      </c>
      <c r="B1140" s="3">
        <v>21</v>
      </c>
      <c r="C1140" s="5">
        <f>IF(logVir!C1140="","",名目付加価値!C1140)</f>
        <v>208298.97648919999</v>
      </c>
      <c r="D1140" s="5">
        <f>IF(logVir!D1140="","",名目付加価値!D1140)</f>
        <v>224620.386150298</v>
      </c>
      <c r="E1140" s="5">
        <f>IF(logVir!E1140="","",名目付加価値!E1140)</f>
        <v>236801.52020583599</v>
      </c>
      <c r="F1140" s="5">
        <f>IF(logVir!F1140="","",名目付加価値!F1140)</f>
        <v>159314.66723096999</v>
      </c>
      <c r="G1140" s="5">
        <f>IF(logVir!G1140="","",名目付加価値!G1140)</f>
        <v>176228.46508450701</v>
      </c>
      <c r="I1140" s="3">
        <v>37</v>
      </c>
      <c r="J1140" s="3">
        <v>21</v>
      </c>
      <c r="K1140" s="2">
        <f t="shared" si="122"/>
        <v>6.3984682979479943E-2</v>
      </c>
      <c r="L1140" s="2">
        <f t="shared" si="123"/>
        <v>6.6767648148711403E-2</v>
      </c>
      <c r="M1140" s="2">
        <f t="shared" si="124"/>
        <v>6.7552689469368793E-2</v>
      </c>
      <c r="N1140" s="2">
        <f t="shared" si="125"/>
        <v>4.8551329695699474E-2</v>
      </c>
      <c r="O1140" s="2">
        <f t="shared" si="128"/>
        <v>5.1581269651646042E-2</v>
      </c>
    </row>
    <row r="1141" spans="1:15" x14ac:dyDescent="0.55000000000000004">
      <c r="A1141" s="3">
        <v>37</v>
      </c>
      <c r="B1141" s="3">
        <v>22</v>
      </c>
      <c r="C1141" s="5">
        <f>IF(logVir!C1141="","",名目付加価値!C1141)</f>
        <v>89383.934872354701</v>
      </c>
      <c r="D1141" s="5">
        <f>IF(logVir!D1141="","",名目付加価値!D1141)</f>
        <v>85800.444229831395</v>
      </c>
      <c r="E1141" s="5">
        <f>IF(logVir!E1141="","",名目付加価値!E1141)</f>
        <v>95121.581420807299</v>
      </c>
      <c r="F1141" s="5">
        <f>IF(logVir!F1141="","",名目付加価値!F1141)</f>
        <v>58159.721940176198</v>
      </c>
      <c r="G1141" s="5">
        <f>IF(logVir!G1141="","",名目付加価値!G1141)</f>
        <v>54240.371957361102</v>
      </c>
      <c r="I1141" s="3">
        <v>37</v>
      </c>
      <c r="J1141" s="3">
        <v>22</v>
      </c>
      <c r="K1141" s="2">
        <f t="shared" si="122"/>
        <v>2.7456701096957286E-2</v>
      </c>
      <c r="L1141" s="2">
        <f t="shared" si="123"/>
        <v>2.5503891118357058E-2</v>
      </c>
      <c r="M1141" s="2">
        <f t="shared" si="124"/>
        <v>2.7135461993527836E-2</v>
      </c>
      <c r="N1141" s="2">
        <f t="shared" si="125"/>
        <v>1.7724242745546664E-2</v>
      </c>
      <c r="O1141" s="2">
        <f t="shared" si="128"/>
        <v>1.5875910004644243E-2</v>
      </c>
    </row>
    <row r="1142" spans="1:15" x14ac:dyDescent="0.55000000000000004">
      <c r="A1142" s="3">
        <v>37</v>
      </c>
      <c r="B1142" s="3">
        <v>23</v>
      </c>
      <c r="C1142" s="5">
        <f>IF(logVir!C1142="","",名目付加価値!C1142)</f>
        <v>73011.312731381899</v>
      </c>
      <c r="D1142" s="5">
        <f>IF(logVir!D1142="","",名目付加価値!D1142)</f>
        <v>69459.7675722407</v>
      </c>
      <c r="E1142" s="5">
        <f>IF(logVir!E1142="","",名目付加価値!E1142)</f>
        <v>67090.644448658102</v>
      </c>
      <c r="F1142" s="5">
        <f>IF(logVir!F1142="","",名目付加価値!F1142)</f>
        <v>71658.518668343298</v>
      </c>
      <c r="G1142" s="5">
        <f>IF(logVir!G1142="","",名目付加価値!G1142)</f>
        <v>66515.153249871903</v>
      </c>
      <c r="I1142" s="3">
        <v>37</v>
      </c>
      <c r="J1142" s="3">
        <v>23</v>
      </c>
      <c r="K1142" s="2">
        <f t="shared" si="122"/>
        <v>2.2427405922829172E-2</v>
      </c>
      <c r="L1142" s="2">
        <f t="shared" si="123"/>
        <v>2.0646680389247867E-2</v>
      </c>
      <c r="M1142" s="2">
        <f t="shared" si="124"/>
        <v>1.9139038747726489E-2</v>
      </c>
      <c r="N1142" s="2">
        <f t="shared" si="125"/>
        <v>2.1838016711469788E-2</v>
      </c>
      <c r="O1142" s="2">
        <f t="shared" si="128"/>
        <v>1.94686826220552E-2</v>
      </c>
    </row>
    <row r="1143" spans="1:15" x14ac:dyDescent="0.55000000000000004">
      <c r="A1143" s="3">
        <v>37</v>
      </c>
      <c r="B1143" s="3">
        <v>24</v>
      </c>
      <c r="C1143" s="5">
        <f>IF(logVir!C1143="","",名目付加価値!C1143)</f>
        <v>34599.014766768298</v>
      </c>
      <c r="D1143" s="5">
        <f>IF(logVir!D1143="","",名目付加価値!D1143)</f>
        <v>37261.907128920597</v>
      </c>
      <c r="E1143" s="5">
        <f>IF(logVir!E1143="","",名目付加価値!E1143)</f>
        <v>37854.013450486898</v>
      </c>
      <c r="F1143" s="5">
        <f>IF(logVir!F1143="","",名目付加価値!F1143)</f>
        <v>35920.583178899302</v>
      </c>
      <c r="G1143" s="5">
        <f>IF(logVir!G1143="","",名目付加価値!G1143)</f>
        <v>34419.363750152901</v>
      </c>
      <c r="I1143" s="3">
        <v>37</v>
      </c>
      <c r="J1143" s="3">
        <v>24</v>
      </c>
      <c r="K1143" s="2">
        <f t="shared" si="122"/>
        <v>1.06280262561386E-2</v>
      </c>
      <c r="L1143" s="2">
        <f t="shared" si="123"/>
        <v>1.1075975547780576E-2</v>
      </c>
      <c r="M1143" s="2">
        <f t="shared" si="124"/>
        <v>1.07986655388331E-2</v>
      </c>
      <c r="N1143" s="2">
        <f t="shared" si="125"/>
        <v>1.0946839403381141E-2</v>
      </c>
      <c r="O1143" s="2">
        <f t="shared" si="128"/>
        <v>1.0074391114871092E-2</v>
      </c>
    </row>
    <row r="1144" spans="1:15" x14ac:dyDescent="0.55000000000000004">
      <c r="A1144" s="3">
        <v>37</v>
      </c>
      <c r="B1144" s="3">
        <v>25</v>
      </c>
      <c r="C1144" s="5">
        <f>IF(logVir!C1144="","",名目付加価値!C1144)</f>
        <v>174896.28180942099</v>
      </c>
      <c r="D1144" s="5">
        <f>IF(logVir!D1144="","",名目付加価値!D1144)</f>
        <v>160688.497757117</v>
      </c>
      <c r="E1144" s="5">
        <f>IF(logVir!E1144="","",名目付加価値!E1144)</f>
        <v>157579.77963941399</v>
      </c>
      <c r="F1144" s="5">
        <f>IF(logVir!F1144="","",名目付加価値!F1144)</f>
        <v>154258.381091438</v>
      </c>
      <c r="G1144" s="5">
        <f>IF(logVir!G1144="","",名目付加価値!G1144)</f>
        <v>172279.46591688701</v>
      </c>
      <c r="I1144" s="3">
        <v>37</v>
      </c>
      <c r="J1144" s="3">
        <v>25</v>
      </c>
      <c r="K1144" s="2">
        <f t="shared" si="122"/>
        <v>5.3724138901113647E-2</v>
      </c>
      <c r="L1144" s="2">
        <f t="shared" si="123"/>
        <v>4.7764111101711575E-2</v>
      </c>
      <c r="M1144" s="2">
        <f t="shared" si="124"/>
        <v>4.4952996549092898E-2</v>
      </c>
      <c r="N1144" s="2">
        <f t="shared" si="125"/>
        <v>4.7010420627733314E-2</v>
      </c>
      <c r="O1144" s="2">
        <f t="shared" si="128"/>
        <v>5.042541556858713E-2</v>
      </c>
    </row>
    <row r="1145" spans="1:15" x14ac:dyDescent="0.55000000000000004">
      <c r="A1145" s="3">
        <v>37</v>
      </c>
      <c r="B1145" s="3">
        <v>26</v>
      </c>
      <c r="C1145" s="5">
        <f>IF(logVir!C1145="","",名目付加価値!C1145)</f>
        <v>113273.030467932</v>
      </c>
      <c r="D1145" s="5">
        <f>IF(logVir!D1145="","",名目付加価値!D1145)</f>
        <v>126410.439656574</v>
      </c>
      <c r="E1145" s="5">
        <f>IF(logVir!E1145="","",名目付加価値!E1145)</f>
        <v>136064.41859412799</v>
      </c>
      <c r="F1145" s="5">
        <f>IF(logVir!F1145="","",名目付加価値!F1145)</f>
        <v>135270.02004310701</v>
      </c>
      <c r="G1145" s="5">
        <f>IF(logVir!G1145="","",名目付加価値!G1145)</f>
        <v>130212.20515695801</v>
      </c>
      <c r="I1145" s="3">
        <v>37</v>
      </c>
      <c r="J1145" s="3">
        <v>26</v>
      </c>
      <c r="K1145" s="2">
        <f t="shared" si="122"/>
        <v>3.4794885057879227E-2</v>
      </c>
      <c r="L1145" s="2">
        <f t="shared" si="123"/>
        <v>3.7575074560091751E-2</v>
      </c>
      <c r="M1145" s="2">
        <f t="shared" si="124"/>
        <v>3.881528044722752E-2</v>
      </c>
      <c r="N1145" s="2">
        <f t="shared" si="125"/>
        <v>4.1223695565552214E-2</v>
      </c>
      <c r="O1145" s="2">
        <f t="shared" si="128"/>
        <v>3.8112519807261165E-2</v>
      </c>
    </row>
    <row r="1146" spans="1:15" x14ac:dyDescent="0.55000000000000004">
      <c r="A1146" s="3">
        <v>37</v>
      </c>
      <c r="B1146" s="3">
        <v>27</v>
      </c>
      <c r="C1146" s="5">
        <f>IF(logVir!C1146="","",名目付加価値!C1146)</f>
        <v>211241.642431138</v>
      </c>
      <c r="D1146" s="5">
        <f>IF(logVir!D1146="","",名目付加価値!D1146)</f>
        <v>222036.92376352</v>
      </c>
      <c r="E1146" s="5">
        <f>IF(logVir!E1146="","",名目付加価値!E1146)</f>
        <v>240835.30101507701</v>
      </c>
      <c r="F1146" s="5">
        <f>IF(logVir!F1146="","",名目付加価値!F1146)</f>
        <v>237476.874593293</v>
      </c>
      <c r="G1146" s="5">
        <f>IF(logVir!G1146="","",名目付加価値!G1146)</f>
        <v>246246.71015293701</v>
      </c>
      <c r="I1146" s="3">
        <v>37</v>
      </c>
      <c r="J1146" s="3">
        <v>27</v>
      </c>
      <c r="K1146" s="2">
        <f t="shared" si="122"/>
        <v>6.488860267501996E-2</v>
      </c>
      <c r="L1146" s="2">
        <f t="shared" si="123"/>
        <v>6.5999722714149972E-2</v>
      </c>
      <c r="M1146" s="2">
        <f t="shared" si="124"/>
        <v>6.870341156843851E-2</v>
      </c>
      <c r="N1146" s="2">
        <f t="shared" si="125"/>
        <v>7.2371353083063195E-2</v>
      </c>
      <c r="O1146" s="2">
        <f t="shared" si="128"/>
        <v>7.2075291305173095E-2</v>
      </c>
    </row>
    <row r="1147" spans="1:15" x14ac:dyDescent="0.55000000000000004">
      <c r="A1147" s="3">
        <v>37</v>
      </c>
      <c r="B1147" s="3">
        <v>28</v>
      </c>
      <c r="C1147" s="5">
        <f>IF(logVir!C1147="","",名目付加価値!C1147)</f>
        <v>200452.09959656099</v>
      </c>
      <c r="D1147" s="5">
        <f>IF(logVir!D1147="","",名目付加価値!D1147)</f>
        <v>201987.98302203399</v>
      </c>
      <c r="E1147" s="5">
        <f>IF(logVir!E1147="","",名目付加価値!E1147)</f>
        <v>215944.03179921801</v>
      </c>
      <c r="F1147" s="5">
        <f>IF(logVir!F1147="","",名目付加価値!F1147)</f>
        <v>213792.97988501799</v>
      </c>
      <c r="G1147" s="5">
        <f>IF(logVir!G1147="","",名目付加価値!G1147)</f>
        <v>222888.84529114899</v>
      </c>
      <c r="I1147" s="3">
        <v>37</v>
      </c>
      <c r="J1147" s="3">
        <v>28</v>
      </c>
      <c r="K1147" s="2">
        <f t="shared" si="122"/>
        <v>6.1574301810945753E-2</v>
      </c>
      <c r="L1147" s="2">
        <f t="shared" si="123"/>
        <v>6.0040243059947054E-2</v>
      </c>
      <c r="M1147" s="2">
        <f t="shared" si="124"/>
        <v>6.1602645583592679E-2</v>
      </c>
      <c r="N1147" s="2">
        <f t="shared" si="125"/>
        <v>6.5153658689661095E-2</v>
      </c>
      <c r="O1147" s="2">
        <f t="shared" si="128"/>
        <v>6.5238550570100348E-2</v>
      </c>
    </row>
    <row r="1148" spans="1:15" x14ac:dyDescent="0.55000000000000004">
      <c r="A1148" s="3">
        <v>37</v>
      </c>
      <c r="B1148" s="3">
        <v>29</v>
      </c>
      <c r="C1148" s="5">
        <f>IF(logVir!C1148="","",名目付加価値!C1148)</f>
        <v>159522.127095626</v>
      </c>
      <c r="D1148" s="5">
        <f>IF(logVir!D1148="","",名目付加価値!D1148)</f>
        <v>158117.8082308</v>
      </c>
      <c r="E1148" s="5">
        <f>IF(logVir!E1148="","",名目付加価値!E1148)</f>
        <v>156931.19009942899</v>
      </c>
      <c r="F1148" s="5">
        <f>IF(logVir!F1148="","",名目付加価値!F1148)</f>
        <v>155192.352884236</v>
      </c>
      <c r="G1148" s="5">
        <f>IF(logVir!G1148="","",名目付加価値!G1148)</f>
        <v>157501.81929457799</v>
      </c>
      <c r="I1148" s="3">
        <v>37</v>
      </c>
      <c r="J1148" s="3">
        <v>29</v>
      </c>
      <c r="K1148" s="2">
        <f t="shared" si="122"/>
        <v>4.9001550091414652E-2</v>
      </c>
      <c r="L1148" s="2">
        <f t="shared" si="123"/>
        <v>4.6999982356612437E-2</v>
      </c>
      <c r="M1148" s="2">
        <f t="shared" si="124"/>
        <v>4.4767972535101758E-2</v>
      </c>
      <c r="N1148" s="2">
        <f t="shared" si="125"/>
        <v>4.7295049615300906E-2</v>
      </c>
      <c r="O1148" s="2">
        <f t="shared" si="128"/>
        <v>4.6100065660576887E-2</v>
      </c>
    </row>
    <row r="1149" spans="1:15" x14ac:dyDescent="0.55000000000000004">
      <c r="A1149" s="3">
        <v>37</v>
      </c>
      <c r="B1149" s="3">
        <v>30</v>
      </c>
      <c r="C1149" s="5">
        <f>IF(logVir!C1149="","",名目付加価値!C1149)</f>
        <v>304271.56578667799</v>
      </c>
      <c r="D1149" s="5">
        <f>IF(logVir!D1149="","",名目付加価値!D1149)</f>
        <v>346283.23114974098</v>
      </c>
      <c r="E1149" s="5">
        <f>IF(logVir!E1149="","",名目付加価値!E1149)</f>
        <v>368169.12144237402</v>
      </c>
      <c r="F1149" s="5">
        <f>IF(logVir!F1149="","",名目付加価値!F1149)</f>
        <v>369766.962311832</v>
      </c>
      <c r="G1149" s="5">
        <f>IF(logVir!G1149="","",名目付加価値!G1149)</f>
        <v>376218.95052681299</v>
      </c>
      <c r="I1149" s="3">
        <v>37</v>
      </c>
      <c r="J1149" s="3">
        <v>30</v>
      </c>
      <c r="K1149" s="2">
        <f t="shared" si="122"/>
        <v>9.3465268071252341E-2</v>
      </c>
      <c r="L1149" s="2">
        <f t="shared" si="123"/>
        <v>0.10293151629493863</v>
      </c>
      <c r="M1149" s="2">
        <f t="shared" si="124"/>
        <v>0.10502810248594882</v>
      </c>
      <c r="N1149" s="2">
        <f t="shared" si="125"/>
        <v>0.11268691081500827</v>
      </c>
      <c r="O1149" s="2">
        <f t="shared" si="128"/>
        <v>0.11011757451259147</v>
      </c>
    </row>
    <row r="1150" spans="1:15" x14ac:dyDescent="0.55000000000000004">
      <c r="A1150" s="3">
        <v>37</v>
      </c>
      <c r="B1150" s="3">
        <v>31</v>
      </c>
      <c r="C1150" s="5">
        <f>IF(logVir!C1150="","",名目付加価値!C1150)</f>
        <v>171791.21105205899</v>
      </c>
      <c r="D1150" s="5">
        <f>IF(logVir!D1150="","",名目付加価値!D1150)</f>
        <v>150720.324504986</v>
      </c>
      <c r="E1150" s="5">
        <f>IF(logVir!E1150="","",名目付加価値!E1150)</f>
        <v>155848.41060504399</v>
      </c>
      <c r="F1150" s="5">
        <f>IF(logVir!F1150="","",名目付加価値!F1150)</f>
        <v>137387.40326988199</v>
      </c>
      <c r="G1150" s="5">
        <f>IF(logVir!G1150="","",名目付加価値!G1150)</f>
        <v>143685.722112872</v>
      </c>
      <c r="I1150" s="3">
        <v>37</v>
      </c>
      <c r="J1150" s="3">
        <v>31</v>
      </c>
      <c r="K1150" s="2">
        <f t="shared" si="122"/>
        <v>5.2770332159538219E-2</v>
      </c>
      <c r="L1150" s="2">
        <f t="shared" si="123"/>
        <v>4.4801105402227356E-2</v>
      </c>
      <c r="M1150" s="2">
        <f t="shared" si="124"/>
        <v>4.4459086566445774E-2</v>
      </c>
      <c r="N1150" s="2">
        <f t="shared" si="125"/>
        <v>4.1868970560768173E-2</v>
      </c>
      <c r="O1150" s="2">
        <f t="shared" si="128"/>
        <v>4.2056156897476757E-2</v>
      </c>
    </row>
    <row r="1151" spans="1:15" x14ac:dyDescent="0.55000000000000004">
      <c r="A1151" s="3">
        <v>38</v>
      </c>
      <c r="B1151" s="3">
        <v>1</v>
      </c>
      <c r="C1151" s="5">
        <f>IF(logVir!C1151="","",名目付加価値!C1151)</f>
        <v>110322.961774861</v>
      </c>
      <c r="D1151" s="5">
        <f>IF(logVir!D1151="","",名目付加価値!D1151)</f>
        <v>102163.54031179901</v>
      </c>
      <c r="E1151" s="5">
        <f>IF(logVir!E1151="","",名目付加価値!E1151)</f>
        <v>104957.888986973</v>
      </c>
      <c r="F1151" s="5">
        <f>IF(logVir!F1151="","",名目付加価値!F1151)</f>
        <v>92153.470279858593</v>
      </c>
      <c r="G1151" s="5">
        <f>IF(logVir!G1151="","",名目付加価値!G1151)</f>
        <v>95967.860113944698</v>
      </c>
      <c r="I1151" s="3">
        <v>38</v>
      </c>
      <c r="J1151" s="3">
        <v>1</v>
      </c>
      <c r="K1151" s="2">
        <f t="shared" si="122"/>
        <v>2.577618571537086E-2</v>
      </c>
      <c r="L1151" s="2">
        <f t="shared" si="123"/>
        <v>2.3490048898779068E-2</v>
      </c>
      <c r="M1151" s="2">
        <f t="shared" si="124"/>
        <v>2.3276781326609673E-2</v>
      </c>
      <c r="N1151" s="2">
        <f t="shared" si="125"/>
        <v>2.1260515776634705E-2</v>
      </c>
      <c r="O1151" s="2">
        <f t="shared" si="128"/>
        <v>2.1182374778568686E-2</v>
      </c>
    </row>
    <row r="1152" spans="1:15" x14ac:dyDescent="0.55000000000000004">
      <c r="A1152" s="3">
        <v>38</v>
      </c>
      <c r="B1152" s="3">
        <v>2</v>
      </c>
      <c r="C1152" s="5">
        <f>IF(logVir!C1152="","",名目付加価値!C1152)</f>
        <v>2424.9777961599402</v>
      </c>
      <c r="D1152" s="5">
        <f>IF(logVir!D1152="","",名目付加価値!D1152)</f>
        <v>3342.53356313312</v>
      </c>
      <c r="E1152" s="5">
        <f>IF(logVir!E1152="","",名目付加価値!E1152)</f>
        <v>2971.0755750050298</v>
      </c>
      <c r="F1152" s="5">
        <f>IF(logVir!F1152="","",名目付加価値!F1152)</f>
        <v>2988.4470059774098</v>
      </c>
      <c r="G1152" s="5">
        <f>IF(logVir!G1152="","",名目付加価値!G1152)</f>
        <v>3286.60519426471</v>
      </c>
      <c r="I1152" s="3">
        <v>38</v>
      </c>
      <c r="J1152" s="3">
        <v>2</v>
      </c>
      <c r="K1152" s="2">
        <f t="shared" si="122"/>
        <v>5.6657904233053849E-4</v>
      </c>
      <c r="L1152" s="2">
        <f t="shared" si="123"/>
        <v>7.685351995846924E-4</v>
      </c>
      <c r="M1152" s="2">
        <f t="shared" si="124"/>
        <v>6.5890308133776103E-4</v>
      </c>
      <c r="N1152" s="2">
        <f t="shared" si="125"/>
        <v>6.8945775482213306E-4</v>
      </c>
      <c r="O1152" s="2">
        <f t="shared" si="128"/>
        <v>7.2543144018681431E-4</v>
      </c>
    </row>
    <row r="1153" spans="1:15" x14ac:dyDescent="0.55000000000000004">
      <c r="A1153" s="3">
        <v>38</v>
      </c>
      <c r="B1153" s="3">
        <v>3</v>
      </c>
      <c r="C1153" s="5">
        <f>IF(logVir!C1153="","",名目付加価値!C1153)</f>
        <v>116148.459619566</v>
      </c>
      <c r="D1153" s="5">
        <f>IF(logVir!D1153="","",名目付加価値!D1153)</f>
        <v>122059.75378781599</v>
      </c>
      <c r="E1153" s="5">
        <f>IF(logVir!E1153="","",名目付加価値!E1153)</f>
        <v>105735.492462651</v>
      </c>
      <c r="F1153" s="5">
        <f>IF(logVir!F1153="","",名目付加価値!F1153)</f>
        <v>103388.62394755401</v>
      </c>
      <c r="G1153" s="5">
        <f>IF(logVir!G1153="","",名目付加価値!G1153)</f>
        <v>100325.128539691</v>
      </c>
      <c r="I1153" s="3">
        <v>38</v>
      </c>
      <c r="J1153" s="3">
        <v>3</v>
      </c>
      <c r="K1153" s="2">
        <f t="shared" si="122"/>
        <v>2.7137272400444109E-2</v>
      </c>
      <c r="L1153" s="2">
        <f t="shared" si="123"/>
        <v>2.8064704651954934E-2</v>
      </c>
      <c r="M1153" s="2">
        <f t="shared" si="124"/>
        <v>2.3449232451883493E-2</v>
      </c>
      <c r="N1153" s="2">
        <f t="shared" si="125"/>
        <v>2.3852552311770605E-2</v>
      </c>
      <c r="O1153" s="2">
        <f t="shared" si="128"/>
        <v>2.2144126897407176E-2</v>
      </c>
    </row>
    <row r="1154" spans="1:15" x14ac:dyDescent="0.55000000000000004">
      <c r="A1154" s="3">
        <v>38</v>
      </c>
      <c r="B1154" s="3">
        <v>4</v>
      </c>
      <c r="C1154" s="5">
        <f>IF(logVir!C1154="","",名目付加価値!C1154)</f>
        <v>36537.072334280601</v>
      </c>
      <c r="D1154" s="5">
        <f>IF(logVir!D1154="","",名目付加価値!D1154)</f>
        <v>54140.072173336499</v>
      </c>
      <c r="E1154" s="5">
        <f>IF(logVir!E1154="","",名目付加価値!E1154)</f>
        <v>75492.454743324997</v>
      </c>
      <c r="F1154" s="5">
        <f>IF(logVir!F1154="","",名目付加価値!F1154)</f>
        <v>71998.674826279093</v>
      </c>
      <c r="G1154" s="5">
        <f>IF(logVir!G1154="","",名目付加価値!G1154)</f>
        <v>45771.213268496198</v>
      </c>
      <c r="I1154" s="3">
        <v>38</v>
      </c>
      <c r="J1154" s="3">
        <v>4</v>
      </c>
      <c r="K1154" s="2">
        <f t="shared" si="122"/>
        <v>8.5366305149265648E-3</v>
      </c>
      <c r="L1154" s="2">
        <f t="shared" si="123"/>
        <v>1.2448207441262935E-2</v>
      </c>
      <c r="M1154" s="2">
        <f t="shared" si="124"/>
        <v>1.6742156095455131E-2</v>
      </c>
      <c r="N1154" s="2">
        <f t="shared" si="125"/>
        <v>1.6610649142048215E-2</v>
      </c>
      <c r="O1154" s="2">
        <f t="shared" si="128"/>
        <v>1.0102788499940741E-2</v>
      </c>
    </row>
    <row r="1155" spans="1:15" x14ac:dyDescent="0.55000000000000004">
      <c r="A1155" s="3">
        <v>38</v>
      </c>
      <c r="B1155" s="3">
        <v>5</v>
      </c>
      <c r="C1155" s="5">
        <f>IF(logVir!C1155="","",名目付加価値!C1155)</f>
        <v>183851.512469471</v>
      </c>
      <c r="D1155" s="5">
        <f>IF(logVir!D1155="","",名目付加価値!D1155)</f>
        <v>162331.54703253601</v>
      </c>
      <c r="E1155" s="5">
        <f>IF(logVir!E1155="","",名目付加価値!E1155)</f>
        <v>171235.848863741</v>
      </c>
      <c r="F1155" s="5">
        <f>IF(logVir!F1155="","",名目付加価値!F1155)</f>
        <v>168462.05115346101</v>
      </c>
      <c r="G1155" s="5">
        <f>IF(logVir!G1155="","",名目付加価値!G1155)</f>
        <v>157607.45339717701</v>
      </c>
      <c r="I1155" s="3">
        <v>38</v>
      </c>
      <c r="J1155" s="3">
        <v>5</v>
      </c>
      <c r="K1155" s="2">
        <f t="shared" si="122"/>
        <v>4.2955615523954931E-2</v>
      </c>
      <c r="L1155" s="2">
        <f t="shared" si="123"/>
        <v>3.7324234907786726E-2</v>
      </c>
      <c r="M1155" s="2">
        <f t="shared" si="124"/>
        <v>3.7975415166480606E-2</v>
      </c>
      <c r="N1155" s="2">
        <f t="shared" si="125"/>
        <v>3.8865493458201394E-2</v>
      </c>
      <c r="O1155" s="2">
        <f t="shared" si="128"/>
        <v>3.4787689772293864E-2</v>
      </c>
    </row>
    <row r="1156" spans="1:15" x14ac:dyDescent="0.55000000000000004">
      <c r="A1156" s="3">
        <v>38</v>
      </c>
      <c r="B1156" s="3">
        <v>6</v>
      </c>
      <c r="C1156" s="5">
        <f>IF(logVir!C1156="","",名目付加価値!C1156)</f>
        <v>216795.936641081</v>
      </c>
      <c r="D1156" s="5">
        <f>IF(logVir!D1156="","",名目付加価値!D1156)</f>
        <v>138150.29871513401</v>
      </c>
      <c r="E1156" s="5">
        <f>IF(logVir!E1156="","",名目付加価値!E1156)</f>
        <v>120496.83284939</v>
      </c>
      <c r="F1156" s="5">
        <f>IF(logVir!F1156="","",名目付加価値!F1156)</f>
        <v>127678.262753555</v>
      </c>
      <c r="G1156" s="5">
        <f>IF(logVir!G1156="","",名目付加価値!G1156)</f>
        <v>87565.354116855102</v>
      </c>
      <c r="I1156" s="3">
        <v>38</v>
      </c>
      <c r="J1156" s="3">
        <v>6</v>
      </c>
      <c r="K1156" s="2">
        <f t="shared" ref="K1156:K1219" si="129">IF(C1156="","",C1156/SUMIF($A$4:$A$1460,$I1156,C$4:C$1460))</f>
        <v>5.0652849010727335E-2</v>
      </c>
      <c r="L1156" s="2">
        <f t="shared" ref="L1156:L1219" si="130">IF(D1156="","",D1156/SUMIF($A$4:$A$1460,$I1156,D$4:D$1460))</f>
        <v>3.1764338454749547E-2</v>
      </c>
      <c r="M1156" s="2">
        <f t="shared" ref="M1156:M1219" si="131">IF(E1156="","",E1156/SUMIF($A$4:$A$1460,$I1156,E$4:E$1460))</f>
        <v>2.6722892922631164E-2</v>
      </c>
      <c r="N1156" s="2">
        <f t="shared" ref="N1156:N1219" si="132">IF(F1156="","",F1156/SUMIF($A$4:$A$1460,$I1156,F$4:F$1460))</f>
        <v>2.945635917303659E-2</v>
      </c>
      <c r="O1156" s="2">
        <f t="shared" ref="O1156" si="133">IF(G1156="","",G1156/SUMIF($A$4:$A$1460,$I1156,G$4:G$1460))</f>
        <v>1.9327743124823386E-2</v>
      </c>
    </row>
    <row r="1157" spans="1:15" x14ac:dyDescent="0.55000000000000004">
      <c r="A1157" s="3">
        <v>38</v>
      </c>
      <c r="B1157" s="3">
        <v>7</v>
      </c>
      <c r="C1157" s="5">
        <f>IF(logVir!C1157="","",名目付加価値!C1157)</f>
        <v>7792.7300933817096</v>
      </c>
      <c r="D1157" s="5">
        <f>IF(logVir!D1157="","",名目付加価値!D1157)</f>
        <v>37207.111195357204</v>
      </c>
      <c r="E1157" s="5">
        <f>IF(logVir!E1157="","",名目付加価値!E1157)</f>
        <v>14997.5541815588</v>
      </c>
      <c r="F1157" s="5">
        <f>IF(logVir!F1157="","",名目付加価値!F1157)</f>
        <v>16162.910636512401</v>
      </c>
      <c r="G1157" s="5">
        <f>IF(logVir!G1157="","",名目付加価値!G1157)</f>
        <v>22314.0827955163</v>
      </c>
      <c r="I1157" s="3">
        <v>38</v>
      </c>
      <c r="J1157" s="3">
        <v>7</v>
      </c>
      <c r="K1157" s="2">
        <f t="shared" si="129"/>
        <v>1.8207166929281736E-3</v>
      </c>
      <c r="L1157" s="2">
        <f t="shared" si="130"/>
        <v>8.5548803290669811E-3</v>
      </c>
      <c r="M1157" s="2">
        <f t="shared" si="131"/>
        <v>3.3260462123190482E-3</v>
      </c>
      <c r="N1157" s="2">
        <f t="shared" si="132"/>
        <v>3.7289080437268593E-3</v>
      </c>
      <c r="O1157" s="2">
        <f t="shared" ref="O1157:O1188" si="134">IF(G1157="","",G1157/SUMIF($A$4:$A$1460,$I1157,G$4:G$1460))</f>
        <v>4.9252454316834025E-3</v>
      </c>
    </row>
    <row r="1158" spans="1:15" x14ac:dyDescent="0.55000000000000004">
      <c r="A1158" s="3">
        <v>38</v>
      </c>
      <c r="B1158" s="3">
        <v>8</v>
      </c>
      <c r="C1158" s="5">
        <f>IF(logVir!C1158="","",名目付加価値!C1158)</f>
        <v>28520.921954139099</v>
      </c>
      <c r="D1158" s="5">
        <f>IF(logVir!D1158="","",名目付加価値!D1158)</f>
        <v>135243.562304349</v>
      </c>
      <c r="E1158" s="5">
        <f>IF(logVir!E1158="","",名目付加価値!E1158)</f>
        <v>126891.964630327</v>
      </c>
      <c r="F1158" s="5">
        <f>IF(logVir!F1158="","",名目付加価値!F1158)</f>
        <v>131948.48305394899</v>
      </c>
      <c r="G1158" s="5">
        <f>IF(logVir!G1158="","",名目付加価値!G1158)</f>
        <v>338586.58102338598</v>
      </c>
      <c r="I1158" s="3">
        <v>38</v>
      </c>
      <c r="J1158" s="3">
        <v>8</v>
      </c>
      <c r="K1158" s="2">
        <f t="shared" si="129"/>
        <v>6.6637132400755254E-3</v>
      </c>
      <c r="L1158" s="2">
        <f t="shared" si="130"/>
        <v>3.1096004328731445E-2</v>
      </c>
      <c r="M1158" s="2">
        <f t="shared" si="131"/>
        <v>2.8141157766336224E-2</v>
      </c>
      <c r="N1158" s="2">
        <f t="shared" si="132"/>
        <v>3.0441531904899247E-2</v>
      </c>
      <c r="O1158" s="2">
        <f t="shared" si="134"/>
        <v>7.4734060400180061E-2</v>
      </c>
    </row>
    <row r="1159" spans="1:15" x14ac:dyDescent="0.55000000000000004">
      <c r="A1159" s="3">
        <v>38</v>
      </c>
      <c r="B1159" s="3">
        <v>9</v>
      </c>
      <c r="C1159" s="5">
        <f>IF(logVir!C1159="","",名目付加価値!C1159)</f>
        <v>20909.555712289501</v>
      </c>
      <c r="D1159" s="5">
        <f>IF(logVir!D1159="","",名目付加価値!D1159)</f>
        <v>22062.4444305365</v>
      </c>
      <c r="E1159" s="5">
        <f>IF(logVir!E1159="","",名目付加価値!E1159)</f>
        <v>28896.979668489799</v>
      </c>
      <c r="F1159" s="5">
        <f>IF(logVir!F1159="","",名目付加価値!F1159)</f>
        <v>30062.820744348701</v>
      </c>
      <c r="G1159" s="5">
        <f>IF(logVir!G1159="","",名目付加価値!G1159)</f>
        <v>29186.8652576516</v>
      </c>
      <c r="I1159" s="3">
        <v>38</v>
      </c>
      <c r="J1159" s="3">
        <v>9</v>
      </c>
      <c r="K1159" s="2">
        <f t="shared" si="129"/>
        <v>4.8853709381529772E-3</v>
      </c>
      <c r="L1159" s="2">
        <f t="shared" si="130"/>
        <v>5.0727284598617722E-3</v>
      </c>
      <c r="M1159" s="2">
        <f t="shared" si="131"/>
        <v>6.4085575961460783E-3</v>
      </c>
      <c r="N1159" s="2">
        <f t="shared" si="132"/>
        <v>6.9357244256167952E-3</v>
      </c>
      <c r="O1159" s="2">
        <f t="shared" si="134"/>
        <v>6.4422309486228393E-3</v>
      </c>
    </row>
    <row r="1160" spans="1:15" x14ac:dyDescent="0.55000000000000004">
      <c r="A1160" s="3">
        <v>38</v>
      </c>
      <c r="B1160" s="3">
        <v>10</v>
      </c>
      <c r="C1160" s="5">
        <f>IF(logVir!C1160="","",名目付加価値!C1160)</f>
        <v>140940.87443848999</v>
      </c>
      <c r="D1160" s="5">
        <f>IF(logVir!D1160="","",名目付加価値!D1160)</f>
        <v>130039.295366476</v>
      </c>
      <c r="E1160" s="5">
        <f>IF(logVir!E1160="","",名目付加価値!E1160)</f>
        <v>190798.62884431201</v>
      </c>
      <c r="F1160" s="5">
        <f>IF(logVir!F1160="","",名目付加価値!F1160)</f>
        <v>183252.69324986101</v>
      </c>
      <c r="G1160" s="5">
        <f>IF(logVir!G1160="","",名目付加価値!G1160)</f>
        <v>187216.02385260499</v>
      </c>
      <c r="I1160" s="3">
        <v>38</v>
      </c>
      <c r="J1160" s="3">
        <v>10</v>
      </c>
      <c r="K1160" s="2">
        <f t="shared" si="129"/>
        <v>3.2929846116958643E-2</v>
      </c>
      <c r="L1160" s="2">
        <f t="shared" si="130"/>
        <v>2.9899408317279233E-2</v>
      </c>
      <c r="M1160" s="2">
        <f t="shared" si="131"/>
        <v>4.2313903260547042E-2</v>
      </c>
      <c r="N1160" s="2">
        <f t="shared" si="132"/>
        <v>4.2277808574301787E-2</v>
      </c>
      <c r="O1160" s="2">
        <f t="shared" si="134"/>
        <v>4.1323001024413768E-2</v>
      </c>
    </row>
    <row r="1161" spans="1:15" x14ac:dyDescent="0.55000000000000004">
      <c r="A1161" s="3">
        <v>38</v>
      </c>
      <c r="B1161" s="3">
        <v>11</v>
      </c>
      <c r="C1161" s="5">
        <f>IF(logVir!C1161="","",名目付加価値!C1161)</f>
        <v>72024.202442992799</v>
      </c>
      <c r="D1161" s="5">
        <f>IF(logVir!D1161="","",名目付加価値!D1161)</f>
        <v>24374.988203577999</v>
      </c>
      <c r="E1161" s="5">
        <f>IF(logVir!E1161="","",名目付加価値!E1161)</f>
        <v>19429.5691415437</v>
      </c>
      <c r="F1161" s="5">
        <f>IF(logVir!F1161="","",名目付加価値!F1161)</f>
        <v>16697.409358766199</v>
      </c>
      <c r="G1161" s="5">
        <f>IF(logVir!G1161="","",名目付加価値!G1161)</f>
        <v>16379.433445536401</v>
      </c>
      <c r="I1161" s="3">
        <v>38</v>
      </c>
      <c r="J1161" s="3">
        <v>11</v>
      </c>
      <c r="K1161" s="2">
        <f t="shared" si="129"/>
        <v>1.6827949397883981E-2</v>
      </c>
      <c r="L1161" s="2">
        <f t="shared" si="130"/>
        <v>5.6044422801104056E-3</v>
      </c>
      <c r="M1161" s="2">
        <f t="shared" si="131"/>
        <v>4.3089455832528087E-3</v>
      </c>
      <c r="N1161" s="2">
        <f t="shared" si="132"/>
        <v>3.8522210180788594E-3</v>
      </c>
      <c r="O1161" s="2">
        <f t="shared" si="134"/>
        <v>3.615328063916682E-3</v>
      </c>
    </row>
    <row r="1162" spans="1:15" x14ac:dyDescent="0.55000000000000004">
      <c r="A1162" s="3">
        <v>38</v>
      </c>
      <c r="B1162" s="3">
        <v>12</v>
      </c>
      <c r="C1162" s="5">
        <f>IF(logVir!C1162="","",名目付加価値!C1162)</f>
        <v>57910.480589993298</v>
      </c>
      <c r="D1162" s="5">
        <f>IF(logVir!D1162="","",名目付加価値!D1162)</f>
        <v>61536.3726373229</v>
      </c>
      <c r="E1162" s="5">
        <f>IF(logVir!E1162="","",名目付加価値!E1162)</f>
        <v>62788.578637605598</v>
      </c>
      <c r="F1162" s="5">
        <f>IF(logVir!F1162="","",名目付加価値!F1162)</f>
        <v>57112.456469739802</v>
      </c>
      <c r="G1162" s="5">
        <f>IF(logVir!G1162="","",名目付加価値!G1162)</f>
        <v>41374.340670054102</v>
      </c>
      <c r="I1162" s="3">
        <v>38</v>
      </c>
      <c r="J1162" s="3">
        <v>12</v>
      </c>
      <c r="K1162" s="2">
        <f t="shared" si="129"/>
        <v>1.3530377344294492E-2</v>
      </c>
      <c r="L1162" s="2">
        <f t="shared" si="130"/>
        <v>1.4148808840146109E-2</v>
      </c>
      <c r="M1162" s="2">
        <f t="shared" si="131"/>
        <v>1.3924784776660086E-2</v>
      </c>
      <c r="N1162" s="2">
        <f t="shared" si="132"/>
        <v>1.3176283846172799E-2</v>
      </c>
      <c r="O1162" s="2">
        <f t="shared" si="134"/>
        <v>9.1322948042051374E-3</v>
      </c>
    </row>
    <row r="1163" spans="1:15" x14ac:dyDescent="0.55000000000000004">
      <c r="A1163" s="3">
        <v>38</v>
      </c>
      <c r="B1163" s="3">
        <v>13</v>
      </c>
      <c r="C1163" s="5">
        <f>IF(logVir!C1163="","",名目付加価値!C1163)</f>
        <v>2789.6534691993302</v>
      </c>
      <c r="D1163" s="5">
        <f>IF(logVir!D1163="","",名目付加価値!D1163)</f>
        <v>19.872068517871998</v>
      </c>
      <c r="E1163" s="5">
        <f>IF(logVir!E1163="","",名目付加価値!E1163)</f>
        <v>19.138562402716499</v>
      </c>
      <c r="F1163" s="5">
        <f>IF(logVir!F1163="","",名目付加価値!F1163)</f>
        <v>10.473084992404701</v>
      </c>
      <c r="G1163" s="5">
        <f>IF(logVir!G1163="","",名目付加価値!G1163)</f>
        <v>23.1987962352385</v>
      </c>
      <c r="I1163" s="3">
        <v>38</v>
      </c>
      <c r="J1163" s="3">
        <v>13</v>
      </c>
      <c r="K1163" s="2">
        <f t="shared" si="129"/>
        <v>6.5178295385463173E-4</v>
      </c>
      <c r="L1163" s="2">
        <f t="shared" si="130"/>
        <v>4.569104200775141E-6</v>
      </c>
      <c r="M1163" s="2">
        <f t="shared" si="131"/>
        <v>4.2444082693869465E-6</v>
      </c>
      <c r="N1163" s="2">
        <f t="shared" si="132"/>
        <v>2.4162214188446293E-6</v>
      </c>
      <c r="O1163" s="2">
        <f t="shared" si="134"/>
        <v>5.1205225966590668E-6</v>
      </c>
    </row>
    <row r="1164" spans="1:15" x14ac:dyDescent="0.55000000000000004">
      <c r="A1164" s="3">
        <v>38</v>
      </c>
      <c r="B1164" s="3">
        <v>14</v>
      </c>
      <c r="C1164" s="5">
        <f>IF(logVir!C1164="","",名目付加価値!C1164)</f>
        <v>74954.941278867904</v>
      </c>
      <c r="D1164" s="5">
        <f>IF(logVir!D1164="","",名目付加価値!D1164)</f>
        <v>80898.546486005798</v>
      </c>
      <c r="E1164" s="5">
        <f>IF(logVir!E1164="","",名目付加価値!E1164)</f>
        <v>81170.124323130702</v>
      </c>
      <c r="F1164" s="5">
        <f>IF(logVir!F1164="","",名目付加価値!F1164)</f>
        <v>57832.712787747798</v>
      </c>
      <c r="G1164" s="5">
        <f>IF(logVir!G1164="","",名目付加価値!G1164)</f>
        <v>67221.6532957288</v>
      </c>
      <c r="I1164" s="3">
        <v>38</v>
      </c>
      <c r="J1164" s="3">
        <v>14</v>
      </c>
      <c r="K1164" s="2">
        <f t="shared" si="129"/>
        <v>1.7512695957452695E-2</v>
      </c>
      <c r="L1164" s="2">
        <f t="shared" si="130"/>
        <v>1.8600675025520413E-2</v>
      </c>
      <c r="M1164" s="2">
        <f t="shared" si="131"/>
        <v>1.8001307499217491E-2</v>
      </c>
      <c r="N1164" s="2">
        <f t="shared" si="132"/>
        <v>1.3342452529410947E-2</v>
      </c>
      <c r="O1164" s="2">
        <f t="shared" si="134"/>
        <v>1.4837407561807571E-2</v>
      </c>
    </row>
    <row r="1165" spans="1:15" x14ac:dyDescent="0.55000000000000004">
      <c r="A1165" s="3">
        <v>38</v>
      </c>
      <c r="B1165" s="3">
        <v>15</v>
      </c>
      <c r="C1165" s="5">
        <f>IF(logVir!C1165="","",名目付加価値!C1165)</f>
        <v>12938.9423748468</v>
      </c>
      <c r="D1165" s="5">
        <f>IF(logVir!D1165="","",名目付加価値!D1165)</f>
        <v>10655.947534299999</v>
      </c>
      <c r="E1165" s="5">
        <f>IF(logVir!E1165="","",名目付加価値!E1165)</f>
        <v>9281.1543305046998</v>
      </c>
      <c r="F1165" s="5">
        <f>IF(logVir!F1165="","",名目付加価値!F1165)</f>
        <v>7506.7205128229298</v>
      </c>
      <c r="G1165" s="5">
        <f>IF(logVir!G1165="","",名目付加価値!G1165)</f>
        <v>7930.2128268251699</v>
      </c>
      <c r="I1165" s="3">
        <v>38</v>
      </c>
      <c r="J1165" s="3">
        <v>15</v>
      </c>
      <c r="K1165" s="2">
        <f t="shared" si="129"/>
        <v>3.0230930737261109E-3</v>
      </c>
      <c r="L1165" s="2">
        <f t="shared" si="130"/>
        <v>2.4500788429962302E-3</v>
      </c>
      <c r="M1165" s="2">
        <f t="shared" si="131"/>
        <v>2.0583054965643203E-3</v>
      </c>
      <c r="N1165" s="2">
        <f t="shared" si="132"/>
        <v>1.7318582730415236E-3</v>
      </c>
      <c r="O1165" s="2">
        <f t="shared" si="134"/>
        <v>1.7503853891519122E-3</v>
      </c>
    </row>
    <row r="1166" spans="1:15" x14ac:dyDescent="0.55000000000000004">
      <c r="A1166" s="3">
        <v>38</v>
      </c>
      <c r="B1166" s="3">
        <v>16</v>
      </c>
      <c r="C1166" s="5">
        <f>IF(logVir!C1166="","",名目付加価値!C1166)</f>
        <v>48241.173214737399</v>
      </c>
      <c r="D1166" s="5">
        <f>IF(logVir!D1166="","",名目付加価値!D1166)</f>
        <v>84173.912717291299</v>
      </c>
      <c r="E1166" s="5">
        <f>IF(logVir!E1166="","",名目付加価値!E1166)</f>
        <v>88042.1733603873</v>
      </c>
      <c r="F1166" s="5">
        <f>IF(logVir!F1166="","",名目付加価値!F1166)</f>
        <v>107612.55467895301</v>
      </c>
      <c r="G1166" s="5">
        <f>IF(logVir!G1166="","",名目付加価値!G1166)</f>
        <v>115495.338055113</v>
      </c>
      <c r="I1166" s="3">
        <v>38</v>
      </c>
      <c r="J1166" s="3">
        <v>16</v>
      </c>
      <c r="K1166" s="2">
        <f t="shared" si="129"/>
        <v>1.1271211540241593E-2</v>
      </c>
      <c r="L1166" s="2">
        <f t="shared" si="130"/>
        <v>1.9353766712628093E-2</v>
      </c>
      <c r="M1166" s="2">
        <f t="shared" si="131"/>
        <v>1.952533951100666E-2</v>
      </c>
      <c r="N1166" s="2">
        <f t="shared" si="132"/>
        <v>2.4827045683334367E-2</v>
      </c>
      <c r="O1166" s="2">
        <f t="shared" si="134"/>
        <v>2.5492550661816871E-2</v>
      </c>
    </row>
    <row r="1167" spans="1:15" x14ac:dyDescent="0.55000000000000004">
      <c r="A1167" s="3">
        <v>38</v>
      </c>
      <c r="B1167" s="3">
        <v>17</v>
      </c>
      <c r="C1167" s="5">
        <f>IF(logVir!C1167="","",名目付加価値!C1167)</f>
        <v>208845.33517099899</v>
      </c>
      <c r="D1167" s="5">
        <f>IF(logVir!D1167="","",名目付加価値!D1167)</f>
        <v>155323.98160158601</v>
      </c>
      <c r="E1167" s="5">
        <f>IF(logVir!E1167="","",名目付加価値!E1167)</f>
        <v>191746.94783247501</v>
      </c>
      <c r="F1167" s="5">
        <f>IF(logVir!F1167="","",名目付加価値!F1167)</f>
        <v>169207.52297306299</v>
      </c>
      <c r="G1167" s="5">
        <f>IF(logVir!G1167="","",名目付加価値!G1167)</f>
        <v>143881.38052404701</v>
      </c>
      <c r="I1167" s="3">
        <v>38</v>
      </c>
      <c r="J1167" s="3">
        <v>17</v>
      </c>
      <c r="K1167" s="2">
        <f t="shared" si="129"/>
        <v>4.879524677865571E-2</v>
      </c>
      <c r="L1167" s="2">
        <f t="shared" si="130"/>
        <v>3.5713013780053371E-2</v>
      </c>
      <c r="M1167" s="2">
        <f t="shared" si="131"/>
        <v>4.2524214404648666E-2</v>
      </c>
      <c r="N1167" s="2">
        <f t="shared" si="132"/>
        <v>3.9037479551981183E-2</v>
      </c>
      <c r="O1167" s="2">
        <f t="shared" si="134"/>
        <v>3.1758021094766095E-2</v>
      </c>
    </row>
    <row r="1168" spans="1:15" x14ac:dyDescent="0.55000000000000004">
      <c r="A1168" s="3">
        <v>38</v>
      </c>
      <c r="B1168" s="3">
        <v>18</v>
      </c>
      <c r="C1168" s="5">
        <f>IF(logVir!C1168="","",名目付加価値!C1168)</f>
        <v>220715.703302479</v>
      </c>
      <c r="D1168" s="5">
        <f>IF(logVir!D1168="","",名目付加価値!D1168)</f>
        <v>248014.56248153999</v>
      </c>
      <c r="E1168" s="5">
        <f>IF(logVir!E1168="","",名目付加価値!E1168)</f>
        <v>281107.393591367</v>
      </c>
      <c r="F1168" s="5">
        <f>IF(logVir!F1168="","",名目付加価値!F1168)</f>
        <v>277112.46745794697</v>
      </c>
      <c r="G1168" s="5">
        <f>IF(logVir!G1168="","",名目付加価値!G1168)</f>
        <v>247120.24654388099</v>
      </c>
      <c r="I1168" s="3">
        <v>38</v>
      </c>
      <c r="J1168" s="3">
        <v>18</v>
      </c>
      <c r="K1168" s="2">
        <f t="shared" si="129"/>
        <v>5.1568674980223168E-2</v>
      </c>
      <c r="L1168" s="2">
        <f t="shared" si="130"/>
        <v>5.7024983497247037E-2</v>
      </c>
      <c r="M1168" s="2">
        <f t="shared" si="131"/>
        <v>6.2341910580266856E-2</v>
      </c>
      <c r="N1168" s="2">
        <f t="shared" si="132"/>
        <v>6.3931981816853334E-2</v>
      </c>
      <c r="O1168" s="2">
        <f t="shared" si="134"/>
        <v>5.4545278715703728E-2</v>
      </c>
    </row>
    <row r="1169" spans="1:15" x14ac:dyDescent="0.55000000000000004">
      <c r="A1169" s="3">
        <v>38</v>
      </c>
      <c r="B1169" s="3">
        <v>19</v>
      </c>
      <c r="C1169" s="5">
        <f>IF(logVir!C1169="","",名目付加価値!C1169)</f>
        <v>218649.85734924799</v>
      </c>
      <c r="D1169" s="5">
        <f>IF(logVir!D1169="","",名目付加価値!D1169)</f>
        <v>202545.02431417501</v>
      </c>
      <c r="E1169" s="5">
        <f>IF(logVir!E1169="","",名目付加価値!E1169)</f>
        <v>196132.426581109</v>
      </c>
      <c r="F1169" s="5">
        <f>IF(logVir!F1169="","",名目付加価値!F1169)</f>
        <v>194749.66552532499</v>
      </c>
      <c r="G1169" s="5">
        <f>IF(logVir!G1169="","",名目付加価値!G1169)</f>
        <v>236005.90754860599</v>
      </c>
      <c r="I1169" s="3">
        <v>38</v>
      </c>
      <c r="J1169" s="3">
        <v>19</v>
      </c>
      <c r="K1169" s="2">
        <f t="shared" si="129"/>
        <v>5.1086004572420872E-2</v>
      </c>
      <c r="L1169" s="2">
        <f t="shared" si="130"/>
        <v>4.6570356810499862E-2</v>
      </c>
      <c r="M1169" s="2">
        <f t="shared" si="131"/>
        <v>4.3496793320151793E-2</v>
      </c>
      <c r="N1169" s="2">
        <f t="shared" si="132"/>
        <v>4.4930248679961676E-2</v>
      </c>
      <c r="O1169" s="2">
        <f t="shared" si="134"/>
        <v>5.2092081429295056E-2</v>
      </c>
    </row>
    <row r="1170" spans="1:15" x14ac:dyDescent="0.55000000000000004">
      <c r="A1170" s="3">
        <v>38</v>
      </c>
      <c r="B1170" s="3">
        <v>20</v>
      </c>
      <c r="C1170" s="5">
        <f>IF(logVir!C1170="","",名目付加価値!C1170)</f>
        <v>228592.45982358899</v>
      </c>
      <c r="D1170" s="5">
        <f>IF(logVir!D1170="","",名目付加価値!D1170)</f>
        <v>289033.52191876998</v>
      </c>
      <c r="E1170" s="5">
        <f>IF(logVir!E1170="","",名目付加価値!E1170)</f>
        <v>286034.050719088</v>
      </c>
      <c r="F1170" s="5">
        <f>IF(logVir!F1170="","",名目付加価値!F1170)</f>
        <v>279117.74148848699</v>
      </c>
      <c r="G1170" s="5">
        <f>IF(logVir!G1170="","",名目付加価値!G1170)</f>
        <v>289451.46650675399</v>
      </c>
      <c r="I1170" s="3">
        <v>38</v>
      </c>
      <c r="J1170" s="3">
        <v>20</v>
      </c>
      <c r="K1170" s="2">
        <f t="shared" si="129"/>
        <v>5.340902385824934E-2</v>
      </c>
      <c r="L1170" s="2">
        <f t="shared" si="130"/>
        <v>6.6456306648509128E-2</v>
      </c>
      <c r="M1170" s="2">
        <f t="shared" si="131"/>
        <v>6.343450801853448E-2</v>
      </c>
      <c r="N1170" s="2">
        <f t="shared" si="132"/>
        <v>6.4394613989394417E-2</v>
      </c>
      <c r="O1170" s="2">
        <f t="shared" si="134"/>
        <v>6.3888779394190895E-2</v>
      </c>
    </row>
    <row r="1171" spans="1:15" x14ac:dyDescent="0.55000000000000004">
      <c r="A1171" s="3">
        <v>38</v>
      </c>
      <c r="B1171" s="3">
        <v>21</v>
      </c>
      <c r="C1171" s="5">
        <f>IF(logVir!C1171="","",名目付加価値!C1171)</f>
        <v>271333.49752829701</v>
      </c>
      <c r="D1171" s="5">
        <f>IF(logVir!D1171="","",名目付加価値!D1171)</f>
        <v>281703.84012284898</v>
      </c>
      <c r="E1171" s="5">
        <f>IF(logVir!E1171="","",名目付加価値!E1171)</f>
        <v>294271.59253675898</v>
      </c>
      <c r="F1171" s="5">
        <f>IF(logVir!F1171="","",名目付加価値!F1171)</f>
        <v>241497.877328673</v>
      </c>
      <c r="G1171" s="5">
        <f>IF(logVir!G1171="","",名目付加価値!G1171)</f>
        <v>251312.496564431</v>
      </c>
      <c r="I1171" s="3">
        <v>38</v>
      </c>
      <c r="J1171" s="3">
        <v>21</v>
      </c>
      <c r="K1171" s="2">
        <f t="shared" si="129"/>
        <v>6.3395167339354325E-2</v>
      </c>
      <c r="L1171" s="2">
        <f t="shared" si="130"/>
        <v>6.4771022610062484E-2</v>
      </c>
      <c r="M1171" s="2">
        <f t="shared" si="131"/>
        <v>6.5261368880632512E-2</v>
      </c>
      <c r="N1171" s="2">
        <f t="shared" si="132"/>
        <v>5.5715421409281776E-2</v>
      </c>
      <c r="O1171" s="2">
        <f t="shared" si="134"/>
        <v>5.5470607372561515E-2</v>
      </c>
    </row>
    <row r="1172" spans="1:15" x14ac:dyDescent="0.55000000000000004">
      <c r="A1172" s="3">
        <v>38</v>
      </c>
      <c r="B1172" s="3">
        <v>22</v>
      </c>
      <c r="C1172" s="5">
        <f>IF(logVir!C1172="","",名目付加価値!C1172)</f>
        <v>116755.350862229</v>
      </c>
      <c r="D1172" s="5">
        <f>IF(logVir!D1172="","",名目付加価値!D1172)</f>
        <v>111284.766617136</v>
      </c>
      <c r="E1172" s="5">
        <f>IF(logVir!E1172="","",名目付加価値!E1172)</f>
        <v>122057.454917814</v>
      </c>
      <c r="F1172" s="5">
        <f>IF(logVir!F1172="","",名目付加価値!F1172)</f>
        <v>76754.073427441399</v>
      </c>
      <c r="G1172" s="5">
        <f>IF(logVir!G1172="","",名目付加価値!G1172)</f>
        <v>73413.869598400895</v>
      </c>
      <c r="I1172" s="3">
        <v>38</v>
      </c>
      <c r="J1172" s="3">
        <v>22</v>
      </c>
      <c r="K1172" s="2">
        <f t="shared" si="129"/>
        <v>2.7279068279817232E-2</v>
      </c>
      <c r="L1172" s="2">
        <f t="shared" si="130"/>
        <v>2.5587255507666044E-2</v>
      </c>
      <c r="M1172" s="2">
        <f t="shared" si="131"/>
        <v>2.7068996097635904E-2</v>
      </c>
      <c r="N1172" s="2">
        <f t="shared" si="132"/>
        <v>1.770775624693708E-2</v>
      </c>
      <c r="O1172" s="2">
        <f t="shared" si="134"/>
        <v>1.6204176043228616E-2</v>
      </c>
    </row>
    <row r="1173" spans="1:15" x14ac:dyDescent="0.55000000000000004">
      <c r="A1173" s="3">
        <v>38</v>
      </c>
      <c r="B1173" s="3">
        <v>23</v>
      </c>
      <c r="C1173" s="5">
        <f>IF(logVir!C1173="","",名目付加価値!C1173)</f>
        <v>103940.355652898</v>
      </c>
      <c r="D1173" s="5">
        <f>IF(logVir!D1173="","",名目付加価値!D1173)</f>
        <v>95495.563184750703</v>
      </c>
      <c r="E1173" s="5">
        <f>IF(logVir!E1173="","",名目付加価値!E1173)</f>
        <v>92460.949358801896</v>
      </c>
      <c r="F1173" s="5">
        <f>IF(logVir!F1173="","",名目付加価値!F1173)</f>
        <v>98112.356368535897</v>
      </c>
      <c r="G1173" s="5">
        <f>IF(logVir!G1173="","",名目付加価値!G1173)</f>
        <v>89962.541359836701</v>
      </c>
      <c r="I1173" s="3">
        <v>38</v>
      </c>
      <c r="J1173" s="3">
        <v>23</v>
      </c>
      <c r="K1173" s="2">
        <f t="shared" si="129"/>
        <v>2.4284934591388887E-2</v>
      </c>
      <c r="L1173" s="2">
        <f t="shared" si="130"/>
        <v>2.1956907933888138E-2</v>
      </c>
      <c r="M1173" s="2">
        <f t="shared" si="131"/>
        <v>2.0505302843340199E-2</v>
      </c>
      <c r="N1173" s="2">
        <f t="shared" si="132"/>
        <v>2.263527671960033E-2</v>
      </c>
      <c r="O1173" s="2">
        <f t="shared" si="134"/>
        <v>1.9856859003149215E-2</v>
      </c>
    </row>
    <row r="1174" spans="1:15" x14ac:dyDescent="0.55000000000000004">
      <c r="A1174" s="3">
        <v>38</v>
      </c>
      <c r="B1174" s="3">
        <v>24</v>
      </c>
      <c r="C1174" s="5">
        <f>IF(logVir!C1174="","",名目付加価値!C1174)</f>
        <v>49039.339855487196</v>
      </c>
      <c r="D1174" s="5">
        <f>IF(logVir!D1174="","",名目付加価値!D1174)</f>
        <v>46883.450043434997</v>
      </c>
      <c r="E1174" s="5">
        <f>IF(logVir!E1174="","",名目付加価値!E1174)</f>
        <v>50599.678008171897</v>
      </c>
      <c r="F1174" s="5">
        <f>IF(logVir!F1174="","",名目付加価値!F1174)</f>
        <v>48795.172439195303</v>
      </c>
      <c r="G1174" s="5">
        <f>IF(logVir!G1174="","",名目付加価値!G1174)</f>
        <v>49516.429837970602</v>
      </c>
      <c r="I1174" s="3">
        <v>38</v>
      </c>
      <c r="J1174" s="3">
        <v>24</v>
      </c>
      <c r="K1174" s="2">
        <f t="shared" si="129"/>
        <v>1.1457697573908507E-2</v>
      </c>
      <c r="L1174" s="2">
        <f t="shared" si="130"/>
        <v>1.0779721715816103E-2</v>
      </c>
      <c r="M1174" s="2">
        <f t="shared" si="131"/>
        <v>1.122162089539798E-2</v>
      </c>
      <c r="N1174" s="2">
        <f t="shared" si="132"/>
        <v>1.1257422322964467E-2</v>
      </c>
      <c r="O1174" s="2">
        <f t="shared" si="134"/>
        <v>1.0929446309204373E-2</v>
      </c>
    </row>
    <row r="1175" spans="1:15" x14ac:dyDescent="0.55000000000000004">
      <c r="A1175" s="3">
        <v>38</v>
      </c>
      <c r="B1175" s="3">
        <v>25</v>
      </c>
      <c r="C1175" s="5">
        <f>IF(logVir!C1175="","",名目付加価値!C1175)</f>
        <v>223628.30487339199</v>
      </c>
      <c r="D1175" s="5">
        <f>IF(logVir!D1175="","",名目付加価値!D1175)</f>
        <v>207496.233085346</v>
      </c>
      <c r="E1175" s="5">
        <f>IF(logVir!E1175="","",名目付加価値!E1175)</f>
        <v>206214.45795977101</v>
      </c>
      <c r="F1175" s="5">
        <f>IF(logVir!F1175="","",名目付加価値!F1175)</f>
        <v>208783.33639503299</v>
      </c>
      <c r="G1175" s="5">
        <f>IF(logVir!G1175="","",名目付加価値!G1175)</f>
        <v>234417.79169380901</v>
      </c>
      <c r="I1175" s="3">
        <v>38</v>
      </c>
      <c r="J1175" s="3">
        <v>25</v>
      </c>
      <c r="K1175" s="2">
        <f t="shared" si="129"/>
        <v>5.2249183895130141E-2</v>
      </c>
      <c r="L1175" s="2">
        <f t="shared" si="130"/>
        <v>4.7708768182971047E-2</v>
      </c>
      <c r="M1175" s="2">
        <f t="shared" si="131"/>
        <v>4.5732711382092422E-2</v>
      </c>
      <c r="N1175" s="2">
        <f t="shared" si="132"/>
        <v>4.8167924700446139E-2</v>
      </c>
      <c r="O1175" s="2">
        <f t="shared" si="134"/>
        <v>5.1741546727488069E-2</v>
      </c>
    </row>
    <row r="1176" spans="1:15" x14ac:dyDescent="0.55000000000000004">
      <c r="A1176" s="3">
        <v>38</v>
      </c>
      <c r="B1176" s="3">
        <v>26</v>
      </c>
      <c r="C1176" s="5">
        <f>IF(logVir!C1176="","",名目付加価値!C1176)</f>
        <v>160005.850252554</v>
      </c>
      <c r="D1176" s="5">
        <f>IF(logVir!D1176="","",名目付加価値!D1176)</f>
        <v>150491.26759188401</v>
      </c>
      <c r="E1176" s="5">
        <f>IF(logVir!E1176="","",名目付加価値!E1176)</f>
        <v>147295.66762092599</v>
      </c>
      <c r="F1176" s="5">
        <f>IF(logVir!F1176="","",名目付加価値!F1176)</f>
        <v>145746.61223153101</v>
      </c>
      <c r="G1176" s="5">
        <f>IF(logVir!G1176="","",名目付加価値!G1176)</f>
        <v>142692.60465684001</v>
      </c>
      <c r="I1176" s="3">
        <v>38</v>
      </c>
      <c r="J1176" s="3">
        <v>26</v>
      </c>
      <c r="K1176" s="2">
        <f t="shared" si="129"/>
        <v>3.7384243908102306E-2</v>
      </c>
      <c r="L1176" s="2">
        <f t="shared" si="130"/>
        <v>3.4601847427994166E-2</v>
      </c>
      <c r="M1176" s="2">
        <f t="shared" si="131"/>
        <v>3.2666139521868781E-2</v>
      </c>
      <c r="N1176" s="2">
        <f t="shared" si="132"/>
        <v>3.3624866641802177E-2</v>
      </c>
      <c r="O1176" s="2">
        <f t="shared" si="134"/>
        <v>3.1495630166000994E-2</v>
      </c>
    </row>
    <row r="1177" spans="1:15" x14ac:dyDescent="0.55000000000000004">
      <c r="A1177" s="3">
        <v>38</v>
      </c>
      <c r="B1177" s="3">
        <v>27</v>
      </c>
      <c r="C1177" s="5">
        <f>IF(logVir!C1177="","",名目付加価値!C1177)</f>
        <v>251148.97887673599</v>
      </c>
      <c r="D1177" s="5">
        <f>IF(logVir!D1177="","",名目付加価値!D1177)</f>
        <v>263133.37914463202</v>
      </c>
      <c r="E1177" s="5">
        <f>IF(logVir!E1177="","",名目付加価値!E1177)</f>
        <v>271214.53723860701</v>
      </c>
      <c r="F1177" s="5">
        <f>IF(logVir!F1177="","",名目付加価値!F1177)</f>
        <v>274306.94175766699</v>
      </c>
      <c r="G1177" s="5">
        <f>IF(logVir!G1177="","",名目付加価値!G1177)</f>
        <v>290125.93565215397</v>
      </c>
      <c r="I1177" s="3">
        <v>38</v>
      </c>
      <c r="J1177" s="3">
        <v>27</v>
      </c>
      <c r="K1177" s="2">
        <f t="shared" si="129"/>
        <v>5.867919622175731E-2</v>
      </c>
      <c r="L1177" s="2">
        <f t="shared" si="130"/>
        <v>6.0501191757295868E-2</v>
      </c>
      <c r="M1177" s="2">
        <f t="shared" si="131"/>
        <v>6.0147946350981182E-2</v>
      </c>
      <c r="N1177" s="2">
        <f t="shared" si="132"/>
        <v>6.3284725416943299E-2</v>
      </c>
      <c r="O1177" s="2">
        <f t="shared" si="134"/>
        <v>6.4037650674612076E-2</v>
      </c>
    </row>
    <row r="1178" spans="1:15" x14ac:dyDescent="0.55000000000000004">
      <c r="A1178" s="3">
        <v>38</v>
      </c>
      <c r="B1178" s="3">
        <v>28</v>
      </c>
      <c r="C1178" s="5">
        <f>IF(logVir!C1178="","",名目付加価値!C1178)</f>
        <v>230402.55260015899</v>
      </c>
      <c r="D1178" s="5">
        <f>IF(logVir!D1178="","",名目付加価値!D1178)</f>
        <v>249598.865392048</v>
      </c>
      <c r="E1178" s="5">
        <f>IF(logVir!E1178="","",名目付加価値!E1178)</f>
        <v>270589.14408551401</v>
      </c>
      <c r="F1178" s="5">
        <f>IF(logVir!F1178="","",名目付加価値!F1178)</f>
        <v>275982.99142733502</v>
      </c>
      <c r="G1178" s="5">
        <f>IF(logVir!G1178="","",名目付加価値!G1178)</f>
        <v>290190.48683302599</v>
      </c>
      <c r="I1178" s="3">
        <v>38</v>
      </c>
      <c r="J1178" s="3">
        <v>28</v>
      </c>
      <c r="K1178" s="2">
        <f t="shared" si="129"/>
        <v>5.3831939331332221E-2</v>
      </c>
      <c r="L1178" s="2">
        <f t="shared" si="130"/>
        <v>5.7389255846509127E-2</v>
      </c>
      <c r="M1178" s="2">
        <f t="shared" si="131"/>
        <v>6.0009251300916756E-2</v>
      </c>
      <c r="N1178" s="2">
        <f t="shared" si="132"/>
        <v>6.367140299225528E-2</v>
      </c>
      <c r="O1178" s="2">
        <f t="shared" si="134"/>
        <v>6.4051898645797495E-2</v>
      </c>
    </row>
    <row r="1179" spans="1:15" x14ac:dyDescent="0.55000000000000004">
      <c r="A1179" s="3">
        <v>38</v>
      </c>
      <c r="B1179" s="3">
        <v>29</v>
      </c>
      <c r="C1179" s="5">
        <f>IF(logVir!C1179="","",名目付加価値!C1179)</f>
        <v>234305.88844991999</v>
      </c>
      <c r="D1179" s="5">
        <f>IF(logVir!D1179="","",名目付加価値!D1179)</f>
        <v>228020.375706363</v>
      </c>
      <c r="E1179" s="5">
        <f>IF(logVir!E1179="","",名目付加価値!E1179)</f>
        <v>201119.79393396201</v>
      </c>
      <c r="F1179" s="5">
        <f>IF(logVir!F1179="","",名目付加価値!F1179)</f>
        <v>191676.3993392</v>
      </c>
      <c r="G1179" s="5">
        <f>IF(logVir!G1179="","",名目付加価値!G1179)</f>
        <v>188146.59509975</v>
      </c>
      <c r="I1179" s="3">
        <v>38</v>
      </c>
      <c r="J1179" s="3">
        <v>29</v>
      </c>
      <c r="K1179" s="2">
        <f t="shared" si="129"/>
        <v>5.4743926357008962E-2</v>
      </c>
      <c r="L1179" s="2">
        <f t="shared" si="130"/>
        <v>5.2427801140343268E-2</v>
      </c>
      <c r="M1179" s="2">
        <f t="shared" si="131"/>
        <v>4.4602854621386995E-2</v>
      </c>
      <c r="N1179" s="2">
        <f t="shared" si="132"/>
        <v>4.422122248661832E-2</v>
      </c>
      <c r="O1179" s="2">
        <f t="shared" si="134"/>
        <v>4.1528400091265745E-2</v>
      </c>
    </row>
    <row r="1180" spans="1:15" x14ac:dyDescent="0.55000000000000004">
      <c r="A1180" s="3">
        <v>38</v>
      </c>
      <c r="B1180" s="3">
        <v>30</v>
      </c>
      <c r="C1180" s="5">
        <f>IF(logVir!C1180="","",名目付加価値!C1180)</f>
        <v>412835.41465597198</v>
      </c>
      <c r="D1180" s="5">
        <f>IF(logVir!D1180="","",名目付加価値!D1180)</f>
        <v>460554.23060325102</v>
      </c>
      <c r="E1180" s="5">
        <f>IF(logVir!E1180="","",名目付加価値!E1180)</f>
        <v>504270.337774207</v>
      </c>
      <c r="F1180" s="5">
        <f>IF(logVir!F1180="","",名目付加価値!F1180)</f>
        <v>505492.58931988903</v>
      </c>
      <c r="G1180" s="5">
        <f>IF(logVir!G1180="","",名目付加価値!G1180)</f>
        <v>507500.42542903201</v>
      </c>
      <c r="I1180" s="3">
        <v>38</v>
      </c>
      <c r="J1180" s="3">
        <v>30</v>
      </c>
      <c r="K1180" s="2">
        <f t="shared" si="129"/>
        <v>9.6456097142954694E-2</v>
      </c>
      <c r="L1180" s="2">
        <f t="shared" si="130"/>
        <v>0.10589336826418203</v>
      </c>
      <c r="M1180" s="2">
        <f t="shared" si="131"/>
        <v>0.11183333139753474</v>
      </c>
      <c r="N1180" s="2">
        <f t="shared" si="132"/>
        <v>0.11662103594764288</v>
      </c>
      <c r="O1180" s="2">
        <f t="shared" si="134"/>
        <v>0.11201733787704575</v>
      </c>
    </row>
    <row r="1181" spans="1:15" x14ac:dyDescent="0.55000000000000004">
      <c r="A1181" s="3">
        <v>38</v>
      </c>
      <c r="B1181" s="3">
        <v>31</v>
      </c>
      <c r="C1181" s="5">
        <f>IF(logVir!C1181="","",名目付加価値!C1181)</f>
        <v>216731.12277739201</v>
      </c>
      <c r="D1181" s="5">
        <f>IF(logVir!D1181="","",名目付加価値!D1181)</f>
        <v>191247.51854678799</v>
      </c>
      <c r="E1181" s="5">
        <f>IF(logVir!E1181="","",名目付加価値!E1181)</f>
        <v>190803.92241745</v>
      </c>
      <c r="F1181" s="5">
        <f>IF(logVir!F1181="","",名目付加価値!F1181)</f>
        <v>172284.41797371701</v>
      </c>
      <c r="G1181" s="5">
        <f>IF(logVir!G1181="","",名目付加価値!G1181)</f>
        <v>180562.935248544</v>
      </c>
      <c r="I1181" s="3">
        <v>38</v>
      </c>
      <c r="J1181" s="3">
        <v>31</v>
      </c>
      <c r="K1181" s="2">
        <f t="shared" si="129"/>
        <v>5.0637705706373458E-2</v>
      </c>
      <c r="L1181" s="2">
        <f t="shared" si="130"/>
        <v>4.3972767082302959E-2</v>
      </c>
      <c r="M1181" s="2">
        <f t="shared" si="131"/>
        <v>4.2315077229893784E-2</v>
      </c>
      <c r="N1181" s="2">
        <f t="shared" si="132"/>
        <v>3.9747342940801934E-2</v>
      </c>
      <c r="O1181" s="2">
        <f t="shared" si="134"/>
        <v>3.9854507134074672E-2</v>
      </c>
    </row>
    <row r="1182" spans="1:15" x14ac:dyDescent="0.55000000000000004">
      <c r="A1182" s="3">
        <v>39</v>
      </c>
      <c r="B1182" s="3">
        <v>1</v>
      </c>
      <c r="C1182" s="5">
        <f>IF(logVir!C1182="","",名目付加価値!C1182)</f>
        <v>91159.278004476393</v>
      </c>
      <c r="D1182" s="5">
        <f>IF(logVir!D1182="","",名目付加価値!D1182)</f>
        <v>96513.478342067698</v>
      </c>
      <c r="E1182" s="5">
        <f>IF(logVir!E1182="","",名目付加価値!E1182)</f>
        <v>98064.098084118101</v>
      </c>
      <c r="F1182" s="5">
        <f>IF(logVir!F1182="","",名目付加価値!F1182)</f>
        <v>92932.634358860902</v>
      </c>
      <c r="G1182" s="5">
        <f>IF(logVir!G1182="","",名目付加価値!G1182)</f>
        <v>88028.389269717401</v>
      </c>
      <c r="I1182" s="3">
        <v>39</v>
      </c>
      <c r="J1182" s="3">
        <v>1</v>
      </c>
      <c r="K1182" s="2">
        <f t="shared" si="129"/>
        <v>4.5985237062228727E-2</v>
      </c>
      <c r="L1182" s="2">
        <f t="shared" si="130"/>
        <v>4.4887277830182905E-2</v>
      </c>
      <c r="M1182" s="2">
        <f t="shared" si="131"/>
        <v>4.4865093484739195E-2</v>
      </c>
      <c r="N1182" s="2">
        <f t="shared" si="132"/>
        <v>4.4451185827094869E-2</v>
      </c>
      <c r="O1182" s="2">
        <f t="shared" si="134"/>
        <v>4.1658265698731566E-2</v>
      </c>
    </row>
    <row r="1183" spans="1:15" x14ac:dyDescent="0.55000000000000004">
      <c r="A1183" s="3">
        <v>39</v>
      </c>
      <c r="B1183" s="3">
        <v>2</v>
      </c>
      <c r="C1183" s="5">
        <f>IF(logVir!C1183="","",名目付加価値!C1183)</f>
        <v>6170.0939772161</v>
      </c>
      <c r="D1183" s="5">
        <f>IF(logVir!D1183="","",名目付加価値!D1183)</f>
        <v>8095.0870868778402</v>
      </c>
      <c r="E1183" s="5">
        <f>IF(logVir!E1183="","",名目付加価値!E1183)</f>
        <v>8504.1105019128809</v>
      </c>
      <c r="F1183" s="5">
        <f>IF(logVir!F1183="","",名目付加価値!F1183)</f>
        <v>8900.4065514431095</v>
      </c>
      <c r="G1183" s="5">
        <f>IF(logVir!G1183="","",名目付加価値!G1183)</f>
        <v>9785.1247651512094</v>
      </c>
      <c r="I1183" s="3">
        <v>39</v>
      </c>
      <c r="J1183" s="3">
        <v>2</v>
      </c>
      <c r="K1183" s="2">
        <f t="shared" si="129"/>
        <v>3.112499796505401E-3</v>
      </c>
      <c r="L1183" s="2">
        <f t="shared" si="130"/>
        <v>3.764929306975663E-3</v>
      </c>
      <c r="M1183" s="2">
        <f t="shared" si="131"/>
        <v>3.8906972085298299E-3</v>
      </c>
      <c r="N1183" s="2">
        <f t="shared" si="132"/>
        <v>4.2572087650840128E-3</v>
      </c>
      <c r="O1183" s="2">
        <f t="shared" si="134"/>
        <v>4.6306802923876339E-3</v>
      </c>
    </row>
    <row r="1184" spans="1:15" x14ac:dyDescent="0.55000000000000004">
      <c r="A1184" s="3">
        <v>39</v>
      </c>
      <c r="B1184" s="3">
        <v>3</v>
      </c>
      <c r="C1184" s="5">
        <f>IF(logVir!C1184="","",名目付加価値!C1184)</f>
        <v>34435.536985884399</v>
      </c>
      <c r="D1184" s="5">
        <f>IF(logVir!D1184="","",名目付加価値!D1184)</f>
        <v>31084.912041238</v>
      </c>
      <c r="E1184" s="5">
        <f>IF(logVir!E1184="","",名目付加価値!E1184)</f>
        <v>40815.281612302497</v>
      </c>
      <c r="F1184" s="5">
        <f>IF(logVir!F1184="","",名目付加価値!F1184)</f>
        <v>34881.102457540401</v>
      </c>
      <c r="G1184" s="5">
        <f>IF(logVir!G1184="","",名目付加価値!G1184)</f>
        <v>35263.8015470229</v>
      </c>
      <c r="I1184" s="3">
        <v>39</v>
      </c>
      <c r="J1184" s="3">
        <v>3</v>
      </c>
      <c r="K1184" s="2">
        <f t="shared" si="129"/>
        <v>1.7370983692776506E-2</v>
      </c>
      <c r="L1184" s="2">
        <f t="shared" si="130"/>
        <v>1.4457225116024711E-2</v>
      </c>
      <c r="M1184" s="2">
        <f t="shared" si="131"/>
        <v>1.8673311241501907E-2</v>
      </c>
      <c r="N1184" s="2">
        <f t="shared" si="132"/>
        <v>1.6684196868957335E-2</v>
      </c>
      <c r="O1184" s="2">
        <f t="shared" si="134"/>
        <v>1.668812557608141E-2</v>
      </c>
    </row>
    <row r="1185" spans="1:15" x14ac:dyDescent="0.55000000000000004">
      <c r="A1185" s="3">
        <v>39</v>
      </c>
      <c r="B1185" s="3">
        <v>4</v>
      </c>
      <c r="C1185" s="5">
        <f>IF(logVir!C1185="","",名目付加価値!C1185)</f>
        <v>3936.4815123959802</v>
      </c>
      <c r="D1185" s="5">
        <f>IF(logVir!D1185="","",名目付加価値!D1185)</f>
        <v>6045.3580984787004</v>
      </c>
      <c r="E1185" s="5">
        <f>IF(logVir!E1185="","",名目付加価値!E1185)</f>
        <v>4715.6357145643296</v>
      </c>
      <c r="F1185" s="5">
        <f>IF(logVir!F1185="","",名目付加価値!F1185)</f>
        <v>5715.1792624781001</v>
      </c>
      <c r="G1185" s="5">
        <f>IF(logVir!G1185="","",名目付加価値!G1185)</f>
        <v>4646.2277423093201</v>
      </c>
      <c r="I1185" s="3">
        <v>39</v>
      </c>
      <c r="J1185" s="3">
        <v>4</v>
      </c>
      <c r="K1185" s="2">
        <f t="shared" si="129"/>
        <v>1.985755476581559E-3</v>
      </c>
      <c r="L1185" s="2">
        <f t="shared" si="130"/>
        <v>2.8116245856106615E-3</v>
      </c>
      <c r="M1185" s="2">
        <f t="shared" si="131"/>
        <v>2.1574402998375997E-3</v>
      </c>
      <c r="N1185" s="2">
        <f t="shared" si="132"/>
        <v>2.7336629073762002E-3</v>
      </c>
      <c r="O1185" s="2">
        <f t="shared" si="134"/>
        <v>2.1987655504282153E-3</v>
      </c>
    </row>
    <row r="1186" spans="1:15" x14ac:dyDescent="0.55000000000000004">
      <c r="A1186" s="3">
        <v>39</v>
      </c>
      <c r="B1186" s="3">
        <v>5</v>
      </c>
      <c r="C1186" s="5">
        <f>IF(logVir!C1186="","",名目付加価値!C1186)</f>
        <v>22250.242610638201</v>
      </c>
      <c r="D1186" s="5">
        <f>IF(logVir!D1186="","",名目付加価値!D1186)</f>
        <v>22746.4323653049</v>
      </c>
      <c r="E1186" s="5">
        <f>IF(logVir!E1186="","",名目付加価値!E1186)</f>
        <v>27522.993878695899</v>
      </c>
      <c r="F1186" s="5">
        <f>IF(logVir!F1186="","",名目付加価値!F1186)</f>
        <v>27062.824067218298</v>
      </c>
      <c r="G1186" s="5">
        <f>IF(logVir!G1186="","",名目付加価値!G1186)</f>
        <v>26263.491366307699</v>
      </c>
      <c r="I1186" s="3">
        <v>39</v>
      </c>
      <c r="J1186" s="3">
        <v>5</v>
      </c>
      <c r="K1186" s="2">
        <f t="shared" si="129"/>
        <v>1.1224120062601387E-2</v>
      </c>
      <c r="L1186" s="2">
        <f t="shared" si="130"/>
        <v>1.0579096793176786E-2</v>
      </c>
      <c r="M1186" s="2">
        <f t="shared" si="131"/>
        <v>1.2591985420478576E-2</v>
      </c>
      <c r="N1186" s="2">
        <f t="shared" si="132"/>
        <v>1.2944587549004473E-2</v>
      </c>
      <c r="O1186" s="2">
        <f t="shared" si="134"/>
        <v>1.2428848358927845E-2</v>
      </c>
    </row>
    <row r="1187" spans="1:15" x14ac:dyDescent="0.55000000000000004">
      <c r="A1187" s="3">
        <v>39</v>
      </c>
      <c r="B1187" s="3">
        <v>6</v>
      </c>
      <c r="C1187" s="5">
        <f>IF(logVir!C1187="","",名目付加価値!C1187)</f>
        <v>5332.0352267247799</v>
      </c>
      <c r="D1187" s="5">
        <f>IF(logVir!D1187="","",名目付加価値!D1187)</f>
        <v>4240.7870671229402</v>
      </c>
      <c r="E1187" s="5">
        <f>IF(logVir!E1187="","",名目付加価値!E1187)</f>
        <v>4989.8152520212898</v>
      </c>
      <c r="F1187" s="5">
        <f>IF(logVir!F1187="","",名目付加価値!F1187)</f>
        <v>5168.84122833948</v>
      </c>
      <c r="G1187" s="5">
        <f>IF(logVir!G1187="","",名目付加価値!G1187)</f>
        <v>4136.4041246474899</v>
      </c>
      <c r="I1187" s="3">
        <v>39</v>
      </c>
      <c r="J1187" s="3">
        <v>6</v>
      </c>
      <c r="K1187" s="2">
        <f t="shared" si="129"/>
        <v>2.6897416181055449E-3</v>
      </c>
      <c r="L1187" s="2">
        <f t="shared" si="130"/>
        <v>1.9723399318996686E-3</v>
      </c>
      <c r="M1187" s="2">
        <f t="shared" si="131"/>
        <v>2.2828795872010276E-3</v>
      </c>
      <c r="N1187" s="2">
        <f t="shared" si="132"/>
        <v>2.4723405673021297E-3</v>
      </c>
      <c r="O1187" s="2">
        <f t="shared" si="134"/>
        <v>1.9574982967588213E-3</v>
      </c>
    </row>
    <row r="1188" spans="1:15" x14ac:dyDescent="0.55000000000000004">
      <c r="A1188" s="3">
        <v>39</v>
      </c>
      <c r="B1188" s="3">
        <v>7</v>
      </c>
      <c r="C1188" s="5">
        <f>IF(logVir!C1188="","",名目付加価値!C1188)</f>
        <v>11740.734977141599</v>
      </c>
      <c r="D1188" s="5">
        <f>IF(logVir!D1188="","",名目付加価値!D1188)</f>
        <v>21098.953486668499</v>
      </c>
      <c r="E1188" s="5">
        <f>IF(logVir!E1188="","",名目付加価値!E1188)</f>
        <v>21678.6774705752</v>
      </c>
      <c r="F1188" s="5">
        <f>IF(logVir!F1188="","",名目付加価値!F1188)</f>
        <v>18601.3702844871</v>
      </c>
      <c r="G1188" s="5">
        <f>IF(logVir!G1188="","",名目付加価値!G1188)</f>
        <v>20619.185395353801</v>
      </c>
      <c r="I1188" s="3">
        <v>39</v>
      </c>
      <c r="J1188" s="3">
        <v>7</v>
      </c>
      <c r="K1188" s="2">
        <f t="shared" si="129"/>
        <v>5.9226059379512107E-3</v>
      </c>
      <c r="L1188" s="2">
        <f t="shared" si="130"/>
        <v>9.812873842610129E-3</v>
      </c>
      <c r="M1188" s="2">
        <f t="shared" si="131"/>
        <v>9.9181648569139809E-3</v>
      </c>
      <c r="N1188" s="2">
        <f t="shared" si="132"/>
        <v>8.8973370103921767E-3</v>
      </c>
      <c r="O1188" s="2">
        <f t="shared" si="134"/>
        <v>9.7577555470112903E-3</v>
      </c>
    </row>
    <row r="1189" spans="1:15" x14ac:dyDescent="0.55000000000000004">
      <c r="A1189" s="3">
        <v>39</v>
      </c>
      <c r="B1189" s="3">
        <v>8</v>
      </c>
      <c r="C1189" s="5">
        <f>IF(logVir!C1189="","",名目付加価値!C1189)</f>
        <v>19916.900167047101</v>
      </c>
      <c r="D1189" s="5">
        <f>IF(logVir!D1189="","",名目付加価値!D1189)</f>
        <v>19050.7876713851</v>
      </c>
      <c r="E1189" s="5">
        <f>IF(logVir!E1189="","",名目付加価値!E1189)</f>
        <v>17956.594299491098</v>
      </c>
      <c r="F1189" s="5">
        <f>IF(logVir!F1189="","",名目付加価値!F1189)</f>
        <v>17538.870321295701</v>
      </c>
      <c r="G1189" s="5">
        <f>IF(logVir!G1189="","",名目付加価値!G1189)</f>
        <v>21870.7842133105</v>
      </c>
      <c r="I1189" s="3">
        <v>39</v>
      </c>
      <c r="J1189" s="3">
        <v>8</v>
      </c>
      <c r="K1189" s="2">
        <f t="shared" si="129"/>
        <v>1.0047067021323153E-2</v>
      </c>
      <c r="L1189" s="2">
        <f t="shared" si="130"/>
        <v>8.8602961345820019E-3</v>
      </c>
      <c r="M1189" s="2">
        <f t="shared" si="131"/>
        <v>8.2152826330299713E-3</v>
      </c>
      <c r="N1189" s="2">
        <f t="shared" si="132"/>
        <v>8.3891260505831022E-3</v>
      </c>
      <c r="O1189" s="2">
        <f t="shared" ref="O1189:O1219" si="135">IF(G1189="","",G1189/SUMIF($A$4:$A$1460,$I1189,G$4:G$1460))</f>
        <v>1.0350058059180453E-2</v>
      </c>
    </row>
    <row r="1190" spans="1:15" x14ac:dyDescent="0.55000000000000004">
      <c r="A1190" s="3">
        <v>39</v>
      </c>
      <c r="B1190" s="3">
        <v>9</v>
      </c>
      <c r="C1190" s="5">
        <f>IF(logVir!C1190="","",名目付加価値!C1190)</f>
        <v>4164.5684261875003</v>
      </c>
      <c r="D1190" s="5">
        <f>IF(logVir!D1190="","",名目付加価値!D1190)</f>
        <v>6672.0832287930698</v>
      </c>
      <c r="E1190" s="5">
        <f>IF(logVir!E1190="","",名目付加価値!E1190)</f>
        <v>7362.7758863420904</v>
      </c>
      <c r="F1190" s="5">
        <f>IF(logVir!F1190="","",名目付加価値!F1190)</f>
        <v>7935.30627800814</v>
      </c>
      <c r="G1190" s="5">
        <f>IF(logVir!G1190="","",名目付加価値!G1190)</f>
        <v>6423.2736196505302</v>
      </c>
      <c r="I1190" s="3">
        <v>39</v>
      </c>
      <c r="J1190" s="3">
        <v>9</v>
      </c>
      <c r="K1190" s="2">
        <f t="shared" si="129"/>
        <v>2.10081376830015E-3</v>
      </c>
      <c r="L1190" s="2">
        <f t="shared" si="130"/>
        <v>3.1031070348067412E-3</v>
      </c>
      <c r="M1190" s="2">
        <f t="shared" si="131"/>
        <v>3.3685276763017512E-3</v>
      </c>
      <c r="N1190" s="2">
        <f t="shared" si="132"/>
        <v>3.7955856561276966E-3</v>
      </c>
      <c r="O1190" s="2">
        <f t="shared" si="135"/>
        <v>3.039728902492891E-3</v>
      </c>
    </row>
    <row r="1191" spans="1:15" x14ac:dyDescent="0.55000000000000004">
      <c r="A1191" s="3">
        <v>39</v>
      </c>
      <c r="B1191" s="3">
        <v>10</v>
      </c>
      <c r="C1191" s="5">
        <f>IF(logVir!C1191="","",名目付加価値!C1191)</f>
        <v>29564.393629598399</v>
      </c>
      <c r="D1191" s="5">
        <f>IF(logVir!D1191="","",名目付加価値!D1191)</f>
        <v>37168.386775322797</v>
      </c>
      <c r="E1191" s="5">
        <f>IF(logVir!E1191="","",名目付加価値!E1191)</f>
        <v>43480.563976507001</v>
      </c>
      <c r="F1191" s="5">
        <f>IF(logVir!F1191="","",名目付加価値!F1191)</f>
        <v>33017.847801573298</v>
      </c>
      <c r="G1191" s="5">
        <f>IF(logVir!G1191="","",名目付加価値!G1191)</f>
        <v>57430.752479618299</v>
      </c>
      <c r="I1191" s="3">
        <v>39</v>
      </c>
      <c r="J1191" s="3">
        <v>10</v>
      </c>
      <c r="K1191" s="2">
        <f t="shared" si="129"/>
        <v>1.4913738671683725E-2</v>
      </c>
      <c r="L1191" s="2">
        <f t="shared" si="130"/>
        <v>1.7286577298254974E-2</v>
      </c>
      <c r="M1191" s="2">
        <f t="shared" si="131"/>
        <v>1.9892698813196996E-2</v>
      </c>
      <c r="N1191" s="2">
        <f t="shared" si="132"/>
        <v>1.579297195612674E-2</v>
      </c>
      <c r="O1191" s="2">
        <f t="shared" si="135"/>
        <v>2.7178340600366484E-2</v>
      </c>
    </row>
    <row r="1192" spans="1:15" x14ac:dyDescent="0.55000000000000004">
      <c r="A1192" s="3">
        <v>39</v>
      </c>
      <c r="B1192" s="3">
        <v>11</v>
      </c>
      <c r="C1192" s="5">
        <f>IF(logVir!C1192="","",名目付加価値!C1192)</f>
        <v>16533.298868841201</v>
      </c>
      <c r="D1192" s="5">
        <f>IF(logVir!D1192="","",名目付加価値!D1192)</f>
        <v>13091.3016379073</v>
      </c>
      <c r="E1192" s="5">
        <f>IF(logVir!E1192="","",名目付加価値!E1192)</f>
        <v>2716.1758993042999</v>
      </c>
      <c r="F1192" s="5">
        <f>IF(logVir!F1192="","",名目付加価値!F1192)</f>
        <v>3412.9227202204302</v>
      </c>
      <c r="G1192" s="5">
        <f>IF(logVir!G1192="","",名目付加価値!G1192)</f>
        <v>4772.2329069261896</v>
      </c>
      <c r="I1192" s="3">
        <v>39</v>
      </c>
      <c r="J1192" s="3">
        <v>11</v>
      </c>
      <c r="K1192" s="2">
        <f t="shared" si="129"/>
        <v>8.3402116004802785E-3</v>
      </c>
      <c r="L1192" s="2">
        <f t="shared" si="130"/>
        <v>6.0886096312554065E-3</v>
      </c>
      <c r="M1192" s="2">
        <f t="shared" si="131"/>
        <v>1.2426717628989132E-3</v>
      </c>
      <c r="N1192" s="2">
        <f t="shared" si="132"/>
        <v>1.6324562743396224E-3</v>
      </c>
      <c r="O1192" s="2">
        <f t="shared" si="135"/>
        <v>2.2583958205100478E-3</v>
      </c>
    </row>
    <row r="1193" spans="1:15" x14ac:dyDescent="0.55000000000000004">
      <c r="A1193" s="3">
        <v>39</v>
      </c>
      <c r="B1193" s="3">
        <v>12</v>
      </c>
      <c r="C1193" s="5">
        <f>IF(logVir!C1193="","",名目付加価値!C1193)</f>
        <v>2835.2833784406898</v>
      </c>
      <c r="D1193" s="5">
        <f>IF(logVir!D1193="","",名目付加価値!D1193)</f>
        <v>3812.6493872628898</v>
      </c>
      <c r="E1193" s="5">
        <f>IF(logVir!E1193="","",名目付加価値!E1193)</f>
        <v>4163.4179560599796</v>
      </c>
      <c r="F1193" s="5">
        <f>IF(logVir!F1193="","",名目付加価値!F1193)</f>
        <v>3882.9888568035799</v>
      </c>
      <c r="G1193" s="5">
        <f>IF(logVir!G1193="","",名目付加価値!G1193)</f>
        <v>3790.2716096781101</v>
      </c>
      <c r="I1193" s="3">
        <v>39</v>
      </c>
      <c r="J1193" s="3">
        <v>12</v>
      </c>
      <c r="K1193" s="2">
        <f t="shared" si="129"/>
        <v>1.4302568114875757E-3</v>
      </c>
      <c r="L1193" s="2">
        <f t="shared" si="130"/>
        <v>1.7732181582823625E-3</v>
      </c>
      <c r="M1193" s="2">
        <f t="shared" si="131"/>
        <v>1.9047963471243564E-3</v>
      </c>
      <c r="N1193" s="2">
        <f t="shared" si="132"/>
        <v>1.8572965291374771E-3</v>
      </c>
      <c r="O1193" s="2">
        <f t="shared" si="135"/>
        <v>1.7936956826795816E-3</v>
      </c>
    </row>
    <row r="1194" spans="1:15" x14ac:dyDescent="0.55000000000000004">
      <c r="A1194" s="3">
        <v>39</v>
      </c>
      <c r="B1194" s="3">
        <v>13</v>
      </c>
      <c r="C1194" s="5">
        <f>IF(logVir!C1194="","",名目付加価値!C1194)</f>
        <v>1155.0353062342699</v>
      </c>
      <c r="D1194" s="5">
        <f>IF(logVir!D1194="","",名目付加価値!D1194)</f>
        <v>3.13081005135551E-2</v>
      </c>
      <c r="E1194" s="5">
        <f>IF(logVir!E1194="","",名目付加価値!E1194)</f>
        <v>2.21365954159401E-2</v>
      </c>
      <c r="F1194" s="5">
        <f>IF(logVir!F1194="","",名目付加価値!F1194)</f>
        <v>2.2190099404595098E-2</v>
      </c>
      <c r="G1194" s="5">
        <f>IF(logVir!G1194="","",名目付加価値!G1194)</f>
        <v>1.5383383197688999E-2</v>
      </c>
      <c r="I1194" s="3">
        <v>39</v>
      </c>
      <c r="J1194" s="3">
        <v>13</v>
      </c>
      <c r="K1194" s="2">
        <f t="shared" si="129"/>
        <v>5.8265679078566923E-4</v>
      </c>
      <c r="L1194" s="2">
        <f t="shared" si="130"/>
        <v>1.4561027436047665E-8</v>
      </c>
      <c r="M1194" s="2">
        <f t="shared" si="131"/>
        <v>1.0127665906008555E-8</v>
      </c>
      <c r="N1194" s="2">
        <f t="shared" si="132"/>
        <v>1.0613884336329646E-8</v>
      </c>
      <c r="O1194" s="2">
        <f t="shared" si="135"/>
        <v>7.2799817185248435E-9</v>
      </c>
    </row>
    <row r="1195" spans="1:15" x14ac:dyDescent="0.55000000000000004">
      <c r="A1195" s="3">
        <v>39</v>
      </c>
      <c r="B1195" s="3">
        <v>14</v>
      </c>
      <c r="C1195" s="5">
        <f>IF(logVir!C1195="","",名目付加価値!C1195)</f>
        <v>8753.7190370469198</v>
      </c>
      <c r="D1195" s="5">
        <f>IF(logVir!D1195="","",名目付加価値!D1195)</f>
        <v>6852.3022333324898</v>
      </c>
      <c r="E1195" s="5">
        <f>IF(logVir!E1195="","",名目付加価値!E1195)</f>
        <v>7018.7026413877002</v>
      </c>
      <c r="F1195" s="5">
        <f>IF(logVir!F1195="","",名目付加価値!F1195)</f>
        <v>7433.9181770534897</v>
      </c>
      <c r="G1195" s="5">
        <f>IF(logVir!G1195="","",名目付加価値!G1195)</f>
        <v>4711.7682404143297</v>
      </c>
      <c r="I1195" s="3">
        <v>39</v>
      </c>
      <c r="J1195" s="3">
        <v>14</v>
      </c>
      <c r="K1195" s="2">
        <f t="shared" si="129"/>
        <v>4.4158077368162164E-3</v>
      </c>
      <c r="L1195" s="2">
        <f t="shared" si="130"/>
        <v>3.1869247633354823E-3</v>
      </c>
      <c r="M1195" s="2">
        <f t="shared" si="131"/>
        <v>3.2111114699421646E-3</v>
      </c>
      <c r="N1195" s="2">
        <f t="shared" si="132"/>
        <v>3.5557635979154372E-3</v>
      </c>
      <c r="O1195" s="2">
        <f t="shared" si="135"/>
        <v>2.2297817204017462E-3</v>
      </c>
    </row>
    <row r="1196" spans="1:15" x14ac:dyDescent="0.55000000000000004">
      <c r="A1196" s="3">
        <v>39</v>
      </c>
      <c r="B1196" s="3">
        <v>15</v>
      </c>
      <c r="C1196" s="5">
        <f>IF(logVir!C1196="","",名目付加価値!C1196)</f>
        <v>3704.3141920059302</v>
      </c>
      <c r="D1196" s="5">
        <f>IF(logVir!D1196="","",名目付加価値!D1196)</f>
        <v>3679.6796013777698</v>
      </c>
      <c r="E1196" s="5">
        <f>IF(logVir!E1196="","",名目付加価値!E1196)</f>
        <v>4048.06415345081</v>
      </c>
      <c r="F1196" s="5">
        <f>IF(logVir!F1196="","",名目付加価値!F1196)</f>
        <v>3779.4774115479099</v>
      </c>
      <c r="G1196" s="5">
        <f>IF(logVir!G1196="","",名目付加価値!G1196)</f>
        <v>3575.2664672065198</v>
      </c>
      <c r="I1196" s="3">
        <v>39</v>
      </c>
      <c r="J1196" s="3">
        <v>15</v>
      </c>
      <c r="K1196" s="2">
        <f t="shared" si="129"/>
        <v>1.8686388264725639E-3</v>
      </c>
      <c r="L1196" s="2">
        <f t="shared" si="130"/>
        <v>1.7113754827869157E-3</v>
      </c>
      <c r="M1196" s="2">
        <f t="shared" si="131"/>
        <v>1.8520210783053725E-3</v>
      </c>
      <c r="N1196" s="2">
        <f t="shared" si="132"/>
        <v>1.8077853265331982E-3</v>
      </c>
      <c r="O1196" s="2">
        <f t="shared" si="135"/>
        <v>1.6919473555094473E-3</v>
      </c>
    </row>
    <row r="1197" spans="1:15" x14ac:dyDescent="0.55000000000000004">
      <c r="A1197" s="3">
        <v>39</v>
      </c>
      <c r="B1197" s="3">
        <v>16</v>
      </c>
      <c r="C1197" s="5">
        <f>IF(logVir!C1197="","",名目付加価値!C1197)</f>
        <v>14825.960089165301</v>
      </c>
      <c r="D1197" s="5">
        <f>IF(logVir!D1197="","",名目付加価値!D1197)</f>
        <v>17885.296278460901</v>
      </c>
      <c r="E1197" s="5">
        <f>IF(logVir!E1197="","",名目付加価値!E1197)</f>
        <v>20509.159310110201</v>
      </c>
      <c r="F1197" s="5">
        <f>IF(logVir!F1197="","",名目付加価値!F1197)</f>
        <v>20968.2590609816</v>
      </c>
      <c r="G1197" s="5">
        <f>IF(logVir!G1197="","",名目付加価値!G1197)</f>
        <v>20251.9834490024</v>
      </c>
      <c r="I1197" s="3">
        <v>39</v>
      </c>
      <c r="J1197" s="3">
        <v>16</v>
      </c>
      <c r="K1197" s="2">
        <f t="shared" si="129"/>
        <v>7.478945690442277E-3</v>
      </c>
      <c r="L1197" s="2">
        <f t="shared" si="130"/>
        <v>8.3182398657419606E-3</v>
      </c>
      <c r="M1197" s="2">
        <f t="shared" si="131"/>
        <v>9.3831011319985298E-3</v>
      </c>
      <c r="N1197" s="2">
        <f t="shared" si="132"/>
        <v>1.0029458289013722E-2</v>
      </c>
      <c r="O1197" s="2">
        <f t="shared" si="135"/>
        <v>9.5839821044537057E-3</v>
      </c>
    </row>
    <row r="1198" spans="1:15" x14ac:dyDescent="0.55000000000000004">
      <c r="A1198" s="3">
        <v>39</v>
      </c>
      <c r="B1198" s="3">
        <v>17</v>
      </c>
      <c r="C1198" s="5">
        <f>IF(logVir!C1198="","",名目付加価値!C1198)</f>
        <v>63360.907608131201</v>
      </c>
      <c r="D1198" s="5">
        <f>IF(logVir!D1198="","",名目付加価値!D1198)</f>
        <v>63859.562533958298</v>
      </c>
      <c r="E1198" s="5">
        <f>IF(logVir!E1198="","",名目付加価値!E1198)</f>
        <v>74202.327062023702</v>
      </c>
      <c r="F1198" s="5">
        <f>IF(logVir!F1198="","",名目付加価値!F1198)</f>
        <v>71765.4980440379</v>
      </c>
      <c r="G1198" s="5">
        <f>IF(logVir!G1198="","",名目付加価値!G1198)</f>
        <v>57616.953933931203</v>
      </c>
      <c r="I1198" s="3">
        <v>39</v>
      </c>
      <c r="J1198" s="3">
        <v>17</v>
      </c>
      <c r="K1198" s="2">
        <f t="shared" si="129"/>
        <v>3.1962367634096545E-2</v>
      </c>
      <c r="L1198" s="2">
        <f t="shared" si="130"/>
        <v>2.9700327610369639E-2</v>
      </c>
      <c r="M1198" s="2">
        <f t="shared" si="131"/>
        <v>3.3948146217255094E-2</v>
      </c>
      <c r="N1198" s="2">
        <f t="shared" si="132"/>
        <v>3.4326601322965486E-2</v>
      </c>
      <c r="O1198" s="2">
        <f t="shared" si="135"/>
        <v>2.7266457964794117E-2</v>
      </c>
    </row>
    <row r="1199" spans="1:15" x14ac:dyDescent="0.55000000000000004">
      <c r="A1199" s="3">
        <v>39</v>
      </c>
      <c r="B1199" s="3">
        <v>18</v>
      </c>
      <c r="C1199" s="5">
        <f>IF(logVir!C1199="","",名目付加価値!C1199)</f>
        <v>149635.839958483</v>
      </c>
      <c r="D1199" s="5">
        <f>IF(logVir!D1199="","",名目付加価値!D1199)</f>
        <v>182340.24975335301</v>
      </c>
      <c r="E1199" s="5">
        <f>IF(logVir!E1199="","",名目付加価値!E1199)</f>
        <v>195381.51827049899</v>
      </c>
      <c r="F1199" s="5">
        <f>IF(logVir!F1199="","",名目付加価値!F1199)</f>
        <v>204629.821500705</v>
      </c>
      <c r="G1199" s="5">
        <f>IF(logVir!G1199="","",名目付加価値!G1199)</f>
        <v>186495.654653101</v>
      </c>
      <c r="I1199" s="3">
        <v>39</v>
      </c>
      <c r="J1199" s="3">
        <v>18</v>
      </c>
      <c r="K1199" s="2">
        <f t="shared" si="129"/>
        <v>7.548369978488273E-2</v>
      </c>
      <c r="L1199" s="2">
        <f t="shared" si="130"/>
        <v>8.4804294601163233E-2</v>
      </c>
      <c r="M1199" s="2">
        <f t="shared" si="131"/>
        <v>8.938857597891757E-2</v>
      </c>
      <c r="N1199" s="2">
        <f t="shared" si="132"/>
        <v>9.7877761499459814E-2</v>
      </c>
      <c r="O1199" s="2">
        <f t="shared" si="135"/>
        <v>8.8256590829958584E-2</v>
      </c>
    </row>
    <row r="1200" spans="1:15" x14ac:dyDescent="0.55000000000000004">
      <c r="A1200" s="3">
        <v>39</v>
      </c>
      <c r="B1200" s="3">
        <v>19</v>
      </c>
      <c r="C1200" s="5">
        <f>IF(logVir!C1200="","",名目付加価値!C1200)</f>
        <v>83680.808441013301</v>
      </c>
      <c r="D1200" s="5">
        <f>IF(logVir!D1200="","",名目付加価値!D1200)</f>
        <v>75953.997423795707</v>
      </c>
      <c r="E1200" s="5">
        <f>IF(logVir!E1200="","",名目付加価値!E1200)</f>
        <v>73560.695036028294</v>
      </c>
      <c r="F1200" s="5">
        <f>IF(logVir!F1200="","",名目付加価値!F1200)</f>
        <v>73032.702422852599</v>
      </c>
      <c r="G1200" s="5">
        <f>IF(logVir!G1200="","",名目付加価値!G1200)</f>
        <v>88489.488014648494</v>
      </c>
      <c r="I1200" s="3">
        <v>39</v>
      </c>
      <c r="J1200" s="3">
        <v>19</v>
      </c>
      <c r="K1200" s="2">
        <f t="shared" si="129"/>
        <v>4.2212728072835187E-2</v>
      </c>
      <c r="L1200" s="2">
        <f t="shared" si="130"/>
        <v>3.5325306301688439E-2</v>
      </c>
      <c r="M1200" s="2">
        <f t="shared" si="131"/>
        <v>3.3654594536349475E-2</v>
      </c>
      <c r="N1200" s="2">
        <f t="shared" si="132"/>
        <v>3.4932725723852323E-2</v>
      </c>
      <c r="O1200" s="2">
        <f t="shared" si="135"/>
        <v>4.1876474553727609E-2</v>
      </c>
    </row>
    <row r="1201" spans="1:15" x14ac:dyDescent="0.55000000000000004">
      <c r="A1201" s="3">
        <v>39</v>
      </c>
      <c r="B1201" s="3">
        <v>20</v>
      </c>
      <c r="C1201" s="5">
        <f>IF(logVir!C1201="","",名目付加価値!C1201)</f>
        <v>150290.48255543501</v>
      </c>
      <c r="D1201" s="5">
        <f>IF(logVir!D1201="","",名目付加価値!D1201)</f>
        <v>193771.42104310499</v>
      </c>
      <c r="E1201" s="5">
        <f>IF(logVir!E1201="","",名目付加価値!E1201)</f>
        <v>192895.95523969401</v>
      </c>
      <c r="F1201" s="5">
        <f>IF(logVir!F1201="","",名目付加価値!F1201)</f>
        <v>189300.99674113601</v>
      </c>
      <c r="G1201" s="5">
        <f>IF(logVir!G1201="","",名目付加価値!G1201)</f>
        <v>197048.436008902</v>
      </c>
      <c r="I1201" s="3">
        <v>39</v>
      </c>
      <c r="J1201" s="3">
        <v>20</v>
      </c>
      <c r="K1201" s="2">
        <f t="shared" si="129"/>
        <v>7.5813933806815115E-2</v>
      </c>
      <c r="L1201" s="2">
        <f t="shared" si="130"/>
        <v>9.0120797232939739E-2</v>
      </c>
      <c r="M1201" s="2">
        <f t="shared" si="131"/>
        <v>8.8251411410865149E-2</v>
      </c>
      <c r="N1201" s="2">
        <f t="shared" si="132"/>
        <v>9.0545736074813005E-2</v>
      </c>
      <c r="O1201" s="2">
        <f t="shared" si="135"/>
        <v>9.3250554404977787E-2</v>
      </c>
    </row>
    <row r="1202" spans="1:15" x14ac:dyDescent="0.55000000000000004">
      <c r="A1202" s="3">
        <v>39</v>
      </c>
      <c r="B1202" s="3">
        <v>21</v>
      </c>
      <c r="C1202" s="5">
        <f>IF(logVir!C1202="","",名目付加価値!C1202)</f>
        <v>125552.285793483</v>
      </c>
      <c r="D1202" s="5">
        <f>IF(logVir!D1202="","",名目付加価値!D1202)</f>
        <v>128767.948220241</v>
      </c>
      <c r="E1202" s="5">
        <f>IF(logVir!E1202="","",名目付加価値!E1202)</f>
        <v>125874.81290915501</v>
      </c>
      <c r="F1202" s="5">
        <f>IF(logVir!F1202="","",名目付加価値!F1202)</f>
        <v>105060.865985057</v>
      </c>
      <c r="G1202" s="5">
        <f>IF(logVir!G1202="","",名目付加価値!G1202)</f>
        <v>110547.95891769</v>
      </c>
      <c r="I1202" s="3">
        <v>39</v>
      </c>
      <c r="J1202" s="3">
        <v>21</v>
      </c>
      <c r="K1202" s="2">
        <f t="shared" si="129"/>
        <v>6.3334766929971698E-2</v>
      </c>
      <c r="L1202" s="2">
        <f t="shared" si="130"/>
        <v>5.9888450470085224E-2</v>
      </c>
      <c r="M1202" s="2">
        <f t="shared" si="131"/>
        <v>5.7588713493281117E-2</v>
      </c>
      <c r="N1202" s="2">
        <f t="shared" si="132"/>
        <v>5.0252315661511199E-2</v>
      </c>
      <c r="O1202" s="2">
        <f t="shared" si="135"/>
        <v>5.2315352845264854E-2</v>
      </c>
    </row>
    <row r="1203" spans="1:15" x14ac:dyDescent="0.55000000000000004">
      <c r="A1203" s="3">
        <v>39</v>
      </c>
      <c r="B1203" s="3">
        <v>22</v>
      </c>
      <c r="C1203" s="5">
        <f>IF(logVir!C1203="","",名目付加価値!C1203)</f>
        <v>75531.997749989794</v>
      </c>
      <c r="D1203" s="5">
        <f>IF(logVir!D1203="","",名目付加価値!D1203)</f>
        <v>84326.645663509698</v>
      </c>
      <c r="E1203" s="5">
        <f>IF(logVir!E1203="","",名目付加価値!E1203)</f>
        <v>85836.983100712197</v>
      </c>
      <c r="F1203" s="5">
        <f>IF(logVir!F1203="","",名目付加価値!F1203)</f>
        <v>52362.066422237003</v>
      </c>
      <c r="G1203" s="5">
        <f>IF(logVir!G1203="","",名目付加価値!G1203)</f>
        <v>47424.693026704801</v>
      </c>
      <c r="I1203" s="3">
        <v>39</v>
      </c>
      <c r="J1203" s="3">
        <v>22</v>
      </c>
      <c r="K1203" s="2">
        <f t="shared" si="129"/>
        <v>3.8102065948201654E-2</v>
      </c>
      <c r="L1203" s="2">
        <f t="shared" si="130"/>
        <v>3.9219326019622712E-2</v>
      </c>
      <c r="M1203" s="2">
        <f t="shared" si="131"/>
        <v>3.9271092545592183E-2</v>
      </c>
      <c r="N1203" s="2">
        <f t="shared" si="132"/>
        <v>2.5045625370283233E-2</v>
      </c>
      <c r="O1203" s="2">
        <f t="shared" si="135"/>
        <v>2.2443105902278351E-2</v>
      </c>
    </row>
    <row r="1204" spans="1:15" x14ac:dyDescent="0.55000000000000004">
      <c r="A1204" s="3">
        <v>39</v>
      </c>
      <c r="B1204" s="3">
        <v>23</v>
      </c>
      <c r="C1204" s="5">
        <f>IF(logVir!C1204="","",名目付加価値!C1204)</f>
        <v>54262.496631195303</v>
      </c>
      <c r="D1204" s="5">
        <f>IF(logVir!D1204="","",名目付加価値!D1204)</f>
        <v>49942.5815043248</v>
      </c>
      <c r="E1204" s="5">
        <f>IF(logVir!E1204="","",名目付加価値!E1204)</f>
        <v>48366.507460844201</v>
      </c>
      <c r="F1204" s="5">
        <f>IF(logVir!F1204="","",名目付加価値!F1204)</f>
        <v>51907.880976985798</v>
      </c>
      <c r="G1204" s="5">
        <f>IF(logVir!G1204="","",名目付加価値!G1204)</f>
        <v>47764.200085413802</v>
      </c>
      <c r="I1204" s="3">
        <v>39</v>
      </c>
      <c r="J1204" s="3">
        <v>23</v>
      </c>
      <c r="K1204" s="2">
        <f t="shared" si="129"/>
        <v>2.7372680277825072E-2</v>
      </c>
      <c r="L1204" s="2">
        <f t="shared" si="130"/>
        <v>2.3227704254899343E-2</v>
      </c>
      <c r="M1204" s="2">
        <f t="shared" si="131"/>
        <v>2.2128056252551681E-2</v>
      </c>
      <c r="N1204" s="2">
        <f t="shared" si="132"/>
        <v>2.4828381107639578E-2</v>
      </c>
      <c r="O1204" s="2">
        <f t="shared" si="135"/>
        <v>2.2603773107206522E-2</v>
      </c>
    </row>
    <row r="1205" spans="1:15" x14ac:dyDescent="0.55000000000000004">
      <c r="A1205" s="3">
        <v>39</v>
      </c>
      <c r="B1205" s="3">
        <v>24</v>
      </c>
      <c r="C1205" s="5">
        <f>IF(logVir!C1205="","",名目付加価値!C1205)</f>
        <v>18613.493740556001</v>
      </c>
      <c r="D1205" s="5">
        <f>IF(logVir!D1205="","",名目付加価値!D1205)</f>
        <v>21374.8435342099</v>
      </c>
      <c r="E1205" s="5">
        <f>IF(logVir!E1205="","",名目付加価値!E1205)</f>
        <v>21721.0038992718</v>
      </c>
      <c r="F1205" s="5">
        <f>IF(logVir!F1205="","",名目付加価値!F1205)</f>
        <v>21618.0462610789</v>
      </c>
      <c r="G1205" s="5">
        <f>IF(logVir!G1205="","",名目付加価値!G1205)</f>
        <v>21792.096453885999</v>
      </c>
      <c r="I1205" s="3">
        <v>39</v>
      </c>
      <c r="J1205" s="3">
        <v>24</v>
      </c>
      <c r="K1205" s="2">
        <f t="shared" si="129"/>
        <v>9.3895645177635885E-3</v>
      </c>
      <c r="L1205" s="2">
        <f t="shared" si="130"/>
        <v>9.9411870422513367E-3</v>
      </c>
      <c r="M1205" s="2">
        <f t="shared" si="131"/>
        <v>9.9375295297906858E-3</v>
      </c>
      <c r="N1205" s="2">
        <f t="shared" si="132"/>
        <v>1.0340262042494523E-2</v>
      </c>
      <c r="O1205" s="2">
        <f t="shared" si="135"/>
        <v>1.0312820122458698E-2</v>
      </c>
    </row>
    <row r="1206" spans="1:15" x14ac:dyDescent="0.55000000000000004">
      <c r="A1206" s="3">
        <v>39</v>
      </c>
      <c r="B1206" s="3">
        <v>25</v>
      </c>
      <c r="C1206" s="5">
        <f>IF(logVir!C1206="","",名目付加価値!C1206)</f>
        <v>103799.639813224</v>
      </c>
      <c r="D1206" s="5">
        <f>IF(logVir!D1206="","",名目付加価値!D1206)</f>
        <v>91644.429979950102</v>
      </c>
      <c r="E1206" s="5">
        <f>IF(logVir!E1206="","",名目付加価値!E1206)</f>
        <v>88564.470430414207</v>
      </c>
      <c r="F1206" s="5">
        <f>IF(logVir!F1206="","",名目付加価値!F1206)</f>
        <v>87333.324270947705</v>
      </c>
      <c r="G1206" s="5">
        <f>IF(logVir!G1206="","",名目付加価値!G1206)</f>
        <v>93424.096880920406</v>
      </c>
      <c r="I1206" s="3">
        <v>39</v>
      </c>
      <c r="J1206" s="3">
        <v>25</v>
      </c>
      <c r="K1206" s="2">
        <f t="shared" si="129"/>
        <v>5.2361659156083595E-2</v>
      </c>
      <c r="L1206" s="2">
        <f t="shared" si="130"/>
        <v>4.2622740997054327E-2</v>
      </c>
      <c r="M1206" s="2">
        <f t="shared" si="131"/>
        <v>4.0518939376555291E-2</v>
      </c>
      <c r="N1206" s="2">
        <f t="shared" si="132"/>
        <v>4.1772945024620249E-2</v>
      </c>
      <c r="O1206" s="2">
        <f t="shared" si="135"/>
        <v>4.4211712639711638E-2</v>
      </c>
    </row>
    <row r="1207" spans="1:15" x14ac:dyDescent="0.55000000000000004">
      <c r="A1207" s="3">
        <v>39</v>
      </c>
      <c r="B1207" s="3">
        <v>26</v>
      </c>
      <c r="C1207" s="5">
        <f>IF(logVir!C1207="","",名目付加価値!C1207)</f>
        <v>70531.390792995895</v>
      </c>
      <c r="D1207" s="5">
        <f>IF(logVir!D1207="","",名目付加価値!D1207)</f>
        <v>76281.382842888896</v>
      </c>
      <c r="E1207" s="5">
        <f>IF(logVir!E1207="","",名目付加価値!E1207)</f>
        <v>79410.843937863407</v>
      </c>
      <c r="F1207" s="5">
        <f>IF(logVir!F1207="","",名目付加価値!F1207)</f>
        <v>78809.330085050198</v>
      </c>
      <c r="G1207" s="5">
        <f>IF(logVir!G1207="","",名目付加価値!G1207)</f>
        <v>75941.747443887405</v>
      </c>
      <c r="I1207" s="3">
        <v>39</v>
      </c>
      <c r="J1207" s="3">
        <v>26</v>
      </c>
      <c r="K1207" s="2">
        <f t="shared" si="129"/>
        <v>3.5579513099975903E-2</v>
      </c>
      <c r="L1207" s="2">
        <f t="shared" si="130"/>
        <v>3.5477569389879109E-2</v>
      </c>
      <c r="M1207" s="2">
        <f t="shared" si="131"/>
        <v>3.6331083511502597E-2</v>
      </c>
      <c r="N1207" s="2">
        <f t="shared" si="132"/>
        <v>3.769578039714104E-2</v>
      </c>
      <c r="O1207" s="2">
        <f t="shared" si="135"/>
        <v>3.5938423034757715E-2</v>
      </c>
    </row>
    <row r="1208" spans="1:15" x14ac:dyDescent="0.55000000000000004">
      <c r="A1208" s="3">
        <v>39</v>
      </c>
      <c r="B1208" s="3">
        <v>27</v>
      </c>
      <c r="C1208" s="5">
        <f>IF(logVir!C1208="","",名目付加価値!C1208)</f>
        <v>120499.18161960199</v>
      </c>
      <c r="D1208" s="5">
        <f>IF(logVir!D1208="","",名目付加価値!D1208)</f>
        <v>147023.618972814</v>
      </c>
      <c r="E1208" s="5">
        <f>IF(logVir!E1208="","",名目付加価値!E1208)</f>
        <v>145371.840289966</v>
      </c>
      <c r="F1208" s="5">
        <f>IF(logVir!F1208="","",名目付加価値!F1208)</f>
        <v>143018.076195478</v>
      </c>
      <c r="G1208" s="5">
        <f>IF(logVir!G1208="","",名目付加価値!G1208)</f>
        <v>145643.128720067</v>
      </c>
      <c r="I1208" s="3">
        <v>39</v>
      </c>
      <c r="J1208" s="3">
        <v>27</v>
      </c>
      <c r="K1208" s="2">
        <f t="shared" si="129"/>
        <v>6.0785731895659063E-2</v>
      </c>
      <c r="L1208" s="2">
        <f t="shared" si="130"/>
        <v>6.8378947125306414E-2</v>
      </c>
      <c r="M1208" s="2">
        <f t="shared" si="131"/>
        <v>6.6508756334691513E-2</v>
      </c>
      <c r="N1208" s="2">
        <f t="shared" si="132"/>
        <v>6.8407864744798888E-2</v>
      </c>
      <c r="O1208" s="2">
        <f t="shared" si="135"/>
        <v>6.8923675688591771E-2</v>
      </c>
    </row>
    <row r="1209" spans="1:15" x14ac:dyDescent="0.55000000000000004">
      <c r="A1209" s="3">
        <v>39</v>
      </c>
      <c r="B1209" s="3">
        <v>28</v>
      </c>
      <c r="C1209" s="5">
        <f>IF(logVir!C1209="","",名目付加価値!C1209)</f>
        <v>177197.05556602799</v>
      </c>
      <c r="D1209" s="5">
        <f>IF(logVir!D1209="","",名目付加価値!D1209)</f>
        <v>183835.697887874</v>
      </c>
      <c r="E1209" s="5">
        <f>IF(logVir!E1209="","",名目付加価値!E1209)</f>
        <v>197074.19268694299</v>
      </c>
      <c r="F1209" s="5">
        <f>IF(logVir!F1209="","",名目付加価値!F1209)</f>
        <v>194189.81372629799</v>
      </c>
      <c r="G1209" s="5">
        <f>IF(logVir!G1209="","",名目付加価値!G1209)</f>
        <v>202178.483236</v>
      </c>
      <c r="I1209" s="3">
        <v>39</v>
      </c>
      <c r="J1209" s="3">
        <v>28</v>
      </c>
      <c r="K1209" s="2">
        <f t="shared" si="129"/>
        <v>8.9386936637788891E-2</v>
      </c>
      <c r="L1209" s="2">
        <f t="shared" si="130"/>
        <v>8.5499809849893152E-2</v>
      </c>
      <c r="M1209" s="2">
        <f t="shared" si="131"/>
        <v>9.0162987791361351E-2</v>
      </c>
      <c r="N1209" s="2">
        <f t="shared" si="132"/>
        <v>9.2884136506279649E-2</v>
      </c>
      <c r="O1209" s="2">
        <f t="shared" si="135"/>
        <v>9.567828109867757E-2</v>
      </c>
    </row>
    <row r="1210" spans="1:15" x14ac:dyDescent="0.55000000000000004">
      <c r="A1210" s="3">
        <v>39</v>
      </c>
      <c r="B1210" s="3">
        <v>29</v>
      </c>
      <c r="C1210" s="5">
        <f>IF(logVir!C1210="","",名目付加価値!C1210)</f>
        <v>134999.02475820901</v>
      </c>
      <c r="D1210" s="5">
        <f>IF(logVir!D1210="","",名目付加価値!D1210)</f>
        <v>136333.13060239301</v>
      </c>
      <c r="E1210" s="5">
        <f>IF(logVir!E1210="","",名目付加価値!E1210)</f>
        <v>132066.90277138201</v>
      </c>
      <c r="F1210" s="5">
        <f>IF(logVir!F1210="","",名目付加価値!F1210)</f>
        <v>128198.32839156099</v>
      </c>
      <c r="G1210" s="5">
        <f>IF(logVir!G1210="","",名目付加価値!G1210)</f>
        <v>127883.180982302</v>
      </c>
      <c r="I1210" s="3">
        <v>39</v>
      </c>
      <c r="J1210" s="3">
        <v>29</v>
      </c>
      <c r="K1210" s="2">
        <f t="shared" si="129"/>
        <v>6.8100168107639941E-2</v>
      </c>
      <c r="L1210" s="2">
        <f t="shared" si="130"/>
        <v>6.3406927363230711E-2</v>
      </c>
      <c r="M1210" s="2">
        <f t="shared" si="131"/>
        <v>6.0421643137893971E-2</v>
      </c>
      <c r="N1210" s="2">
        <f t="shared" si="132"/>
        <v>6.131933908223345E-2</v>
      </c>
      <c r="O1210" s="2">
        <f t="shared" si="135"/>
        <v>6.0519016375918007E-2</v>
      </c>
    </row>
    <row r="1211" spans="1:15" x14ac:dyDescent="0.55000000000000004">
      <c r="A1211" s="3">
        <v>39</v>
      </c>
      <c r="B1211" s="3">
        <v>30</v>
      </c>
      <c r="C1211" s="5">
        <f>IF(logVir!C1211="","",名目付加価値!C1211)</f>
        <v>258953.945154043</v>
      </c>
      <c r="D1211" s="5">
        <f>IF(logVir!D1211="","",名目付加価値!D1211)</f>
        <v>292515.30613679998</v>
      </c>
      <c r="E1211" s="5">
        <f>IF(logVir!E1211="","",名目付加価値!E1211)</f>
        <v>298933.96440989402</v>
      </c>
      <c r="F1211" s="5">
        <f>IF(logVir!F1211="","",名目付加価値!F1211)</f>
        <v>299140.23347192898</v>
      </c>
      <c r="G1211" s="5">
        <f>IF(logVir!G1211="","",名目付加価値!G1211)</f>
        <v>296839.19155426999</v>
      </c>
      <c r="I1211" s="3">
        <v>39</v>
      </c>
      <c r="J1211" s="3">
        <v>30</v>
      </c>
      <c r="K1211" s="2">
        <f t="shared" si="129"/>
        <v>0.13062914512687668</v>
      </c>
      <c r="L1211" s="2">
        <f t="shared" si="130"/>
        <v>0.13604541087625924</v>
      </c>
      <c r="M1211" s="2">
        <f t="shared" si="131"/>
        <v>0.13676463171577036</v>
      </c>
      <c r="N1211" s="2">
        <f t="shared" si="132"/>
        <v>0.14308362394069388</v>
      </c>
      <c r="O1211" s="2">
        <f t="shared" si="135"/>
        <v>0.14047520367180466</v>
      </c>
    </row>
    <row r="1212" spans="1:15" x14ac:dyDescent="0.55000000000000004">
      <c r="A1212" s="3">
        <v>39</v>
      </c>
      <c r="B1212" s="3">
        <v>31</v>
      </c>
      <c r="C1212" s="5">
        <f>IF(logVir!C1212="","",名目付加価値!C1212)</f>
        <v>118973.213786986</v>
      </c>
      <c r="D1212" s="5">
        <f>IF(logVir!D1212="","",名目付加価値!D1212)</f>
        <v>124121.56062798</v>
      </c>
      <c r="E1212" s="5">
        <f>IF(logVir!E1212="","",名目付加価値!E1212)</f>
        <v>112946.797307984</v>
      </c>
      <c r="F1212" s="5">
        <f>IF(logVir!F1212="","",名目付加価値!F1212)</f>
        <v>99068.202836608907</v>
      </c>
      <c r="G1212" s="5">
        <f>IF(logVir!G1212="","",名目付加価値!G1212)</f>
        <v>102449.111520846</v>
      </c>
      <c r="I1212" s="3">
        <v>39</v>
      </c>
      <c r="J1212" s="3">
        <v>31</v>
      </c>
      <c r="K1212" s="2">
        <f t="shared" si="129"/>
        <v>6.0015958439042442E-2</v>
      </c>
      <c r="L1212" s="2">
        <f t="shared" si="130"/>
        <v>5.7727470528803525E-2</v>
      </c>
      <c r="M1212" s="2">
        <f t="shared" si="131"/>
        <v>5.1674045027955785E-2</v>
      </c>
      <c r="N1212" s="2">
        <f t="shared" si="132"/>
        <v>4.7385927712341319E-2</v>
      </c>
      <c r="O1212" s="2">
        <f t="shared" si="135"/>
        <v>4.8482680913969255E-2</v>
      </c>
    </row>
    <row r="1213" spans="1:15" x14ac:dyDescent="0.55000000000000004">
      <c r="A1213" s="3">
        <v>40</v>
      </c>
      <c r="B1213" s="3">
        <v>1</v>
      </c>
      <c r="C1213" s="5">
        <f>IF(logVir!C1213="","",名目付加価値!C1213)</f>
        <v>163831.13810643501</v>
      </c>
      <c r="D1213" s="5">
        <f>IF(logVir!D1213="","",名目付加価値!D1213)</f>
        <v>152153.117621738</v>
      </c>
      <c r="E1213" s="5">
        <f>IF(logVir!E1213="","",名目付加価値!E1213)</f>
        <v>156078.030342855</v>
      </c>
      <c r="F1213" s="5">
        <f>IF(logVir!F1213="","",名目付加価値!F1213)</f>
        <v>146092.40607221899</v>
      </c>
      <c r="G1213" s="5">
        <f>IF(logVir!G1213="","",名目付加価値!G1213)</f>
        <v>124836.427939003</v>
      </c>
      <c r="I1213" s="3">
        <v>40</v>
      </c>
      <c r="J1213" s="3">
        <v>1</v>
      </c>
      <c r="K1213" s="2">
        <f t="shared" si="129"/>
        <v>1.0061892414512203E-2</v>
      </c>
      <c r="L1213" s="2">
        <f t="shared" si="130"/>
        <v>9.0610553534688845E-3</v>
      </c>
      <c r="M1213" s="2">
        <f t="shared" si="131"/>
        <v>8.8742426813291121E-3</v>
      </c>
      <c r="N1213" s="2">
        <f t="shared" si="132"/>
        <v>8.715571410766185E-3</v>
      </c>
      <c r="O1213" s="2">
        <f t="shared" si="135"/>
        <v>7.1723806021920227E-3</v>
      </c>
    </row>
    <row r="1214" spans="1:15" x14ac:dyDescent="0.55000000000000004">
      <c r="A1214" s="3">
        <v>40</v>
      </c>
      <c r="B1214" s="3">
        <v>2</v>
      </c>
      <c r="C1214" s="5">
        <f>IF(logVir!C1214="","",名目付加価値!C1214)</f>
        <v>7075.4107787809398</v>
      </c>
      <c r="D1214" s="5">
        <f>IF(logVir!D1214="","",名目付加価値!D1214)</f>
        <v>10169.965530032099</v>
      </c>
      <c r="E1214" s="5">
        <f>IF(logVir!E1214="","",名目付加価値!E1214)</f>
        <v>9153.4360996039995</v>
      </c>
      <c r="F1214" s="5">
        <f>IF(logVir!F1214="","",名目付加価値!F1214)</f>
        <v>8964.2970554485</v>
      </c>
      <c r="G1214" s="5">
        <f>IF(logVir!G1214="","",名目付加価値!G1214)</f>
        <v>9529.4603977572606</v>
      </c>
      <c r="I1214" s="3">
        <v>40</v>
      </c>
      <c r="J1214" s="3">
        <v>2</v>
      </c>
      <c r="K1214" s="2">
        <f t="shared" si="129"/>
        <v>4.3454512290772831E-4</v>
      </c>
      <c r="L1214" s="2">
        <f t="shared" si="130"/>
        <v>6.0564398581423407E-4</v>
      </c>
      <c r="M1214" s="2">
        <f t="shared" si="131"/>
        <v>5.2044360847896263E-4</v>
      </c>
      <c r="N1214" s="2">
        <f t="shared" si="132"/>
        <v>5.3479145997130297E-4</v>
      </c>
      <c r="O1214" s="2">
        <f t="shared" si="135"/>
        <v>5.4750779107223086E-4</v>
      </c>
    </row>
    <row r="1215" spans="1:15" x14ac:dyDescent="0.55000000000000004">
      <c r="A1215" s="3">
        <v>40</v>
      </c>
      <c r="B1215" s="3">
        <v>3</v>
      </c>
      <c r="C1215" s="5">
        <f>IF(logVir!C1215="","",名目付加価値!C1215)</f>
        <v>686176.86088681198</v>
      </c>
      <c r="D1215" s="5">
        <f>IF(logVir!D1215="","",名目付加価値!D1215)</f>
        <v>637765.92444698</v>
      </c>
      <c r="E1215" s="5">
        <f>IF(logVir!E1215="","",名目付加価値!E1215)</f>
        <v>700359.81082109595</v>
      </c>
      <c r="F1215" s="5">
        <f>IF(logVir!F1215="","",名目付加価値!F1215)</f>
        <v>603162.57522618002</v>
      </c>
      <c r="G1215" s="5">
        <f>IF(logVir!G1215="","",名目付加価値!G1215)</f>
        <v>422567.936947443</v>
      </c>
      <c r="I1215" s="3">
        <v>40</v>
      </c>
      <c r="J1215" s="3">
        <v>3</v>
      </c>
      <c r="K1215" s="2">
        <f t="shared" si="129"/>
        <v>4.2142402423435414E-2</v>
      </c>
      <c r="L1215" s="2">
        <f t="shared" si="130"/>
        <v>3.7980374206573096E-2</v>
      </c>
      <c r="M1215" s="2">
        <f t="shared" si="131"/>
        <v>3.982086980354229E-2</v>
      </c>
      <c r="N1215" s="2">
        <f t="shared" si="132"/>
        <v>3.5983434307233705E-2</v>
      </c>
      <c r="O1215" s="2">
        <f t="shared" si="135"/>
        <v>2.4278314624246108E-2</v>
      </c>
    </row>
    <row r="1216" spans="1:15" x14ac:dyDescent="0.55000000000000004">
      <c r="A1216" s="3">
        <v>40</v>
      </c>
      <c r="B1216" s="3">
        <v>4</v>
      </c>
      <c r="C1216" s="5">
        <f>IF(logVir!C1216="","",名目付加価値!C1216)</f>
        <v>18006.856114107901</v>
      </c>
      <c r="D1216" s="5">
        <f>IF(logVir!D1216="","",名目付加価値!D1216)</f>
        <v>19913.403814472698</v>
      </c>
      <c r="E1216" s="5">
        <f>IF(logVir!E1216="","",名目付加価値!E1216)</f>
        <v>20548.6421871288</v>
      </c>
      <c r="F1216" s="5">
        <f>IF(logVir!F1216="","",名目付加価値!F1216)</f>
        <v>19513.1949872183</v>
      </c>
      <c r="G1216" s="5">
        <f>IF(logVir!G1216="","",名目付加価値!G1216)</f>
        <v>18830.418131525501</v>
      </c>
      <c r="I1216" s="3">
        <v>40</v>
      </c>
      <c r="J1216" s="3">
        <v>4</v>
      </c>
      <c r="K1216" s="2">
        <f t="shared" si="129"/>
        <v>1.1059133876372576E-3</v>
      </c>
      <c r="L1216" s="2">
        <f t="shared" si="130"/>
        <v>1.1858873288912268E-3</v>
      </c>
      <c r="M1216" s="2">
        <f t="shared" si="131"/>
        <v>1.1683491721403969E-3</v>
      </c>
      <c r="N1216" s="2">
        <f t="shared" si="132"/>
        <v>1.1641169375993061E-3</v>
      </c>
      <c r="O1216" s="2">
        <f t="shared" si="135"/>
        <v>1.081887137973143E-3</v>
      </c>
    </row>
    <row r="1217" spans="1:15" x14ac:dyDescent="0.55000000000000004">
      <c r="A1217" s="3">
        <v>40</v>
      </c>
      <c r="B1217" s="3">
        <v>5</v>
      </c>
      <c r="C1217" s="5">
        <f>IF(logVir!C1217="","",名目付加価値!C1217)</f>
        <v>34082.480554710499</v>
      </c>
      <c r="D1217" s="5">
        <f>IF(logVir!D1217="","",名目付加価値!D1217)</f>
        <v>28980.3549194361</v>
      </c>
      <c r="E1217" s="5">
        <f>IF(logVir!E1217="","",名目付加価値!E1217)</f>
        <v>33244.287961044101</v>
      </c>
      <c r="F1217" s="5">
        <f>IF(logVir!F1217="","",名目付加価値!F1217)</f>
        <v>35330.574767165403</v>
      </c>
      <c r="G1217" s="5">
        <f>IF(logVir!G1217="","",名目付加価値!G1217)</f>
        <v>31187.8656016196</v>
      </c>
      <c r="I1217" s="3">
        <v>40</v>
      </c>
      <c r="J1217" s="3">
        <v>5</v>
      </c>
      <c r="K1217" s="2">
        <f t="shared" si="129"/>
        <v>2.0932177882962001E-3</v>
      </c>
      <c r="L1217" s="2">
        <f t="shared" si="130"/>
        <v>1.7258443612112248E-3</v>
      </c>
      <c r="M1217" s="2">
        <f t="shared" si="131"/>
        <v>1.8901947858147004E-3</v>
      </c>
      <c r="N1217" s="2">
        <f t="shared" si="132"/>
        <v>2.1077491681150383E-3</v>
      </c>
      <c r="O1217" s="2">
        <f t="shared" si="135"/>
        <v>1.7918747432770765E-3</v>
      </c>
    </row>
    <row r="1218" spans="1:15" x14ac:dyDescent="0.55000000000000004">
      <c r="A1218" s="3">
        <v>40</v>
      </c>
      <c r="B1218" s="3">
        <v>6</v>
      </c>
      <c r="C1218" s="5">
        <f>IF(logVir!C1218="","",名目付加価値!C1218)</f>
        <v>225182.331920458</v>
      </c>
      <c r="D1218" s="5">
        <f>IF(logVir!D1218="","",名目付加価値!D1218)</f>
        <v>265407.64494142501</v>
      </c>
      <c r="E1218" s="5">
        <f>IF(logVir!E1218="","",名目付加価値!E1218)</f>
        <v>281964.24661337002</v>
      </c>
      <c r="F1218" s="5">
        <f>IF(logVir!F1218="","",名目付加価値!F1218)</f>
        <v>281822.889142478</v>
      </c>
      <c r="G1218" s="5">
        <f>IF(logVir!G1218="","",名目付加価値!G1218)</f>
        <v>218456.13035078099</v>
      </c>
      <c r="I1218" s="3">
        <v>40</v>
      </c>
      <c r="J1218" s="3">
        <v>6</v>
      </c>
      <c r="K1218" s="2">
        <f t="shared" si="129"/>
        <v>1.3829852027034354E-2</v>
      </c>
      <c r="L1218" s="2">
        <f t="shared" si="130"/>
        <v>1.5805613448070979E-2</v>
      </c>
      <c r="M1218" s="2">
        <f t="shared" si="131"/>
        <v>1.6031847316426127E-2</v>
      </c>
      <c r="N1218" s="2">
        <f t="shared" si="132"/>
        <v>1.6812971882299573E-2</v>
      </c>
      <c r="O1218" s="2">
        <f t="shared" si="135"/>
        <v>1.2551228336359166E-2</v>
      </c>
    </row>
    <row r="1219" spans="1:15" x14ac:dyDescent="0.55000000000000004">
      <c r="A1219" s="3">
        <v>40</v>
      </c>
      <c r="B1219" s="3">
        <v>7</v>
      </c>
      <c r="C1219" s="5">
        <f>IF(logVir!C1219="","",名目付加価値!C1219)</f>
        <v>94348.936338861007</v>
      </c>
      <c r="D1219" s="5">
        <f>IF(logVir!D1219="","",名目付加価値!D1219)</f>
        <v>130552.671462706</v>
      </c>
      <c r="E1219" s="5">
        <f>IF(logVir!E1219="","",名目付加価値!E1219)</f>
        <v>124242.80185704499</v>
      </c>
      <c r="F1219" s="5">
        <f>IF(logVir!F1219="","",名目付加価値!F1219)</f>
        <v>147840.925078425</v>
      </c>
      <c r="G1219" s="5">
        <f>IF(logVir!G1219="","",名目付加価値!G1219)</f>
        <v>141949.17881666901</v>
      </c>
      <c r="I1219" s="3">
        <v>40</v>
      </c>
      <c r="J1219" s="3">
        <v>7</v>
      </c>
      <c r="K1219" s="2">
        <f t="shared" si="129"/>
        <v>5.7945568701875012E-3</v>
      </c>
      <c r="L1219" s="2">
        <f t="shared" si="130"/>
        <v>7.7747009141652329E-3</v>
      </c>
      <c r="M1219" s="2">
        <f t="shared" si="131"/>
        <v>7.0641638202745168E-3</v>
      </c>
      <c r="N1219" s="2">
        <f t="shared" si="132"/>
        <v>8.8198844457239162E-3</v>
      </c>
      <c r="O1219" s="2">
        <f t="shared" si="135"/>
        <v>8.1555804940143719E-3</v>
      </c>
    </row>
    <row r="1220" spans="1:15" x14ac:dyDescent="0.55000000000000004">
      <c r="A1220" s="3">
        <v>40</v>
      </c>
      <c r="B1220" s="3">
        <v>8</v>
      </c>
      <c r="C1220" s="5">
        <f>IF(logVir!C1220="","",名目付加価値!C1220)</f>
        <v>484589.48043574102</v>
      </c>
      <c r="D1220" s="5">
        <f>IF(logVir!D1220="","",名目付加価値!D1220)</f>
        <v>453163.282296055</v>
      </c>
      <c r="E1220" s="5">
        <f>IF(logVir!E1220="","",名目付加価値!E1220)</f>
        <v>453695.54443694698</v>
      </c>
      <c r="F1220" s="5">
        <f>IF(logVir!F1220="","",名目付加価値!F1220)</f>
        <v>369761.87023031001</v>
      </c>
      <c r="G1220" s="5">
        <f>IF(logVir!G1220="","",名目付加価値!G1220)</f>
        <v>467007.67507819697</v>
      </c>
      <c r="I1220" s="3">
        <v>40</v>
      </c>
      <c r="J1220" s="3">
        <v>8</v>
      </c>
      <c r="K1220" s="2">
        <f t="shared" ref="K1220:K1283" si="136">IF(C1220="","",C1220/SUMIF($A$4:$A$1460,$I1220,C$4:C$1460))</f>
        <v>2.9761663586693202E-2</v>
      </c>
      <c r="L1220" s="2">
        <f t="shared" ref="L1220:L1283" si="137">IF(D1220="","",D1220/SUMIF($A$4:$A$1460,$I1220,D$4:D$1460))</f>
        <v>2.6986877753318934E-2</v>
      </c>
      <c r="M1220" s="2">
        <f t="shared" ref="M1220:M1283" si="138">IF(E1220="","",E1220/SUMIF($A$4:$A$1460,$I1220,E$4:E$1460))</f>
        <v>2.5796099271158675E-2</v>
      </c>
      <c r="N1220" s="2">
        <f t="shared" ref="N1220:N1283" si="139">IF(F1220="","",F1220/SUMIF($A$4:$A$1460,$I1220,F$4:F$1460))</f>
        <v>2.2059229987475396E-2</v>
      </c>
      <c r="O1220" s="2">
        <f t="shared" ref="O1220" si="140">IF(G1220="","",G1220/SUMIF($A$4:$A$1460,$I1220,G$4:G$1460))</f>
        <v>2.6831565474160313E-2</v>
      </c>
    </row>
    <row r="1221" spans="1:15" x14ac:dyDescent="0.55000000000000004">
      <c r="A1221" s="3">
        <v>40</v>
      </c>
      <c r="B1221" s="3">
        <v>9</v>
      </c>
      <c r="C1221" s="5">
        <f>IF(logVir!C1221="","",名目付加価値!C1221)</f>
        <v>124547.84735991</v>
      </c>
      <c r="D1221" s="5">
        <f>IF(logVir!D1221="","",名目付加価値!D1221)</f>
        <v>151389.008804443</v>
      </c>
      <c r="E1221" s="5">
        <f>IF(logVir!E1221="","",名目付加価値!E1221)</f>
        <v>171766.58052298601</v>
      </c>
      <c r="F1221" s="5">
        <f>IF(logVir!F1221="","",名目付加価値!F1221)</f>
        <v>180587.15539811301</v>
      </c>
      <c r="G1221" s="5">
        <f>IF(logVir!G1221="","",名目付加価値!G1221)</f>
        <v>171767.72959856299</v>
      </c>
      <c r="I1221" s="3">
        <v>40</v>
      </c>
      <c r="J1221" s="3">
        <v>9</v>
      </c>
      <c r="K1221" s="2">
        <f t="shared" si="136"/>
        <v>7.6492604219129149E-3</v>
      </c>
      <c r="L1221" s="2">
        <f t="shared" si="137"/>
        <v>9.0155509799942878E-3</v>
      </c>
      <c r="M1221" s="2">
        <f t="shared" si="138"/>
        <v>9.766258048968364E-3</v>
      </c>
      <c r="N1221" s="2">
        <f t="shared" si="139"/>
        <v>1.0773456958203125E-2</v>
      </c>
      <c r="O1221" s="2">
        <f t="shared" ref="O1221:O1252" si="141">IF(G1221="","",G1221/SUMIF($A$4:$A$1460,$I1221,G$4:G$1460))</f>
        <v>9.8687823113399551E-3</v>
      </c>
    </row>
    <row r="1222" spans="1:15" x14ac:dyDescent="0.55000000000000004">
      <c r="A1222" s="3">
        <v>40</v>
      </c>
      <c r="B1222" s="3">
        <v>10</v>
      </c>
      <c r="C1222" s="5">
        <f>IF(logVir!C1222="","",名目付加価値!C1222)</f>
        <v>260725.939767501</v>
      </c>
      <c r="D1222" s="5">
        <f>IF(logVir!D1222="","",名目付加価値!D1222)</f>
        <v>232932.37155848599</v>
      </c>
      <c r="E1222" s="5">
        <f>IF(logVir!E1222="","",名目付加価値!E1222)</f>
        <v>281176.49030821503</v>
      </c>
      <c r="F1222" s="5">
        <f>IF(logVir!F1222="","",名目付加価値!F1222)</f>
        <v>280087.08646583901</v>
      </c>
      <c r="G1222" s="5">
        <f>IF(logVir!G1222="","",名目付加価値!G1222)</f>
        <v>301302.02321856201</v>
      </c>
      <c r="I1222" s="3">
        <v>40</v>
      </c>
      <c r="J1222" s="3">
        <v>10</v>
      </c>
      <c r="K1222" s="2">
        <f t="shared" si="136"/>
        <v>1.6012806759047604E-2</v>
      </c>
      <c r="L1222" s="2">
        <f t="shared" si="137"/>
        <v>1.3871638946980611E-2</v>
      </c>
      <c r="M1222" s="2">
        <f t="shared" si="138"/>
        <v>1.5987057280247838E-2</v>
      </c>
      <c r="N1222" s="2">
        <f t="shared" si="139"/>
        <v>1.6709417477317239E-2</v>
      </c>
      <c r="O1222" s="2">
        <f t="shared" si="141"/>
        <v>1.7311075159807905E-2</v>
      </c>
    </row>
    <row r="1223" spans="1:15" x14ac:dyDescent="0.55000000000000004">
      <c r="A1223" s="3">
        <v>40</v>
      </c>
      <c r="B1223" s="3">
        <v>11</v>
      </c>
      <c r="C1223" s="5">
        <f>IF(logVir!C1223="","",名目付加価値!C1223)</f>
        <v>72108.548910059297</v>
      </c>
      <c r="D1223" s="5">
        <f>IF(logVir!D1223="","",名目付加価値!D1223)</f>
        <v>111742.37876991001</v>
      </c>
      <c r="E1223" s="5">
        <f>IF(logVir!E1223="","",名目付加価値!E1223)</f>
        <v>85402.093266878306</v>
      </c>
      <c r="F1223" s="5">
        <f>IF(logVir!F1223="","",名目付加価値!F1223)</f>
        <v>79591.283533880603</v>
      </c>
      <c r="G1223" s="5">
        <f>IF(logVir!G1223="","",名目付加価値!G1223)</f>
        <v>100770.749254835</v>
      </c>
      <c r="I1223" s="3">
        <v>40</v>
      </c>
      <c r="J1223" s="3">
        <v>11</v>
      </c>
      <c r="K1223" s="2">
        <f t="shared" si="136"/>
        <v>4.4286359094218453E-3</v>
      </c>
      <c r="L1223" s="2">
        <f t="shared" si="137"/>
        <v>6.6545062972655456E-3</v>
      </c>
      <c r="M1223" s="2">
        <f t="shared" si="138"/>
        <v>4.8557692551536961E-3</v>
      </c>
      <c r="N1223" s="2">
        <f t="shared" si="139"/>
        <v>4.7482516987991923E-3</v>
      </c>
      <c r="O1223" s="2">
        <f t="shared" si="141"/>
        <v>5.7897056104239814E-3</v>
      </c>
    </row>
    <row r="1224" spans="1:15" x14ac:dyDescent="0.55000000000000004">
      <c r="A1224" s="3">
        <v>40</v>
      </c>
      <c r="B1224" s="3">
        <v>12</v>
      </c>
      <c r="C1224" s="5">
        <f>IF(logVir!C1224="","",名目付加価値!C1224)</f>
        <v>73677.864818688395</v>
      </c>
      <c r="D1224" s="5">
        <f>IF(logVir!D1224="","",名目付加価値!D1224)</f>
        <v>92984.765515591804</v>
      </c>
      <c r="E1224" s="5">
        <f>IF(logVir!E1224="","",名目付加価値!E1224)</f>
        <v>105452.79665458899</v>
      </c>
      <c r="F1224" s="5">
        <f>IF(logVir!F1224="","",名目付加価値!F1224)</f>
        <v>100822.087606507</v>
      </c>
      <c r="G1224" s="5">
        <f>IF(logVir!G1224="","",名目付加価値!G1224)</f>
        <v>102837.167389218</v>
      </c>
      <c r="I1224" s="3">
        <v>40</v>
      </c>
      <c r="J1224" s="3">
        <v>12</v>
      </c>
      <c r="K1224" s="2">
        <f t="shared" si="136"/>
        <v>4.5250173911078858E-3</v>
      </c>
      <c r="L1224" s="2">
        <f t="shared" si="137"/>
        <v>5.5374488576744674E-3</v>
      </c>
      <c r="M1224" s="2">
        <f t="shared" si="138"/>
        <v>5.995806756927808E-3</v>
      </c>
      <c r="N1224" s="2">
        <f t="shared" si="139"/>
        <v>6.0148376492796668E-3</v>
      </c>
      <c r="O1224" s="2">
        <f t="shared" si="141"/>
        <v>5.9084300692038199E-3</v>
      </c>
    </row>
    <row r="1225" spans="1:15" x14ac:dyDescent="0.55000000000000004">
      <c r="A1225" s="3">
        <v>40</v>
      </c>
      <c r="B1225" s="3">
        <v>13</v>
      </c>
      <c r="C1225" s="5">
        <f>IF(logVir!C1225="","",名目付加価値!C1225)</f>
        <v>42503.266942672999</v>
      </c>
      <c r="D1225" s="5">
        <f>IF(logVir!D1225="","",名目付加価値!D1225)</f>
        <v>29135.3524150378</v>
      </c>
      <c r="E1225" s="5">
        <f>IF(logVir!E1225="","",名目付加価値!E1225)</f>
        <v>27673.084082602702</v>
      </c>
      <c r="F1225" s="5">
        <f>IF(logVir!F1225="","",名目付加価値!F1225)</f>
        <v>28478.020152335601</v>
      </c>
      <c r="G1225" s="5">
        <f>IF(logVir!G1225="","",名目付加価値!G1225)</f>
        <v>22722.918797367201</v>
      </c>
      <c r="I1225" s="3">
        <v>40</v>
      </c>
      <c r="J1225" s="3">
        <v>13</v>
      </c>
      <c r="K1225" s="2">
        <f t="shared" si="136"/>
        <v>2.6103908218267501E-3</v>
      </c>
      <c r="L1225" s="2">
        <f t="shared" si="137"/>
        <v>1.7350748055770615E-3</v>
      </c>
      <c r="M1225" s="2">
        <f t="shared" si="138"/>
        <v>1.5734287737382657E-3</v>
      </c>
      <c r="N1225" s="2">
        <f t="shared" si="139"/>
        <v>1.6989399035034285E-3</v>
      </c>
      <c r="O1225" s="2">
        <f t="shared" si="141"/>
        <v>1.3055277589891813E-3</v>
      </c>
    </row>
    <row r="1226" spans="1:15" x14ac:dyDescent="0.55000000000000004">
      <c r="A1226" s="3">
        <v>40</v>
      </c>
      <c r="B1226" s="3">
        <v>14</v>
      </c>
      <c r="C1226" s="5">
        <f>IF(logVir!C1226="","",名目付加価値!C1226)</f>
        <v>719395.10815998295</v>
      </c>
      <c r="D1226" s="5">
        <f>IF(logVir!D1226="","",名目付加価値!D1226)</f>
        <v>231161.0726323</v>
      </c>
      <c r="E1226" s="5">
        <f>IF(logVir!E1226="","",名目付加価値!E1226)</f>
        <v>243949.40577408101</v>
      </c>
      <c r="F1226" s="5">
        <f>IF(logVir!F1226="","",名目付加価値!F1226)</f>
        <v>266037.87222031603</v>
      </c>
      <c r="G1226" s="5">
        <f>IF(logVir!G1226="","",名目付加価値!G1226)</f>
        <v>276624.20199346601</v>
      </c>
      <c r="I1226" s="3">
        <v>40</v>
      </c>
      <c r="J1226" s="3">
        <v>14</v>
      </c>
      <c r="K1226" s="2">
        <f t="shared" si="136"/>
        <v>4.4182542253533935E-2</v>
      </c>
      <c r="L1226" s="2">
        <f t="shared" si="137"/>
        <v>1.3766154170404346E-2</v>
      </c>
      <c r="M1226" s="2">
        <f t="shared" si="138"/>
        <v>1.387040971781669E-2</v>
      </c>
      <c r="N1226" s="2">
        <f t="shared" si="139"/>
        <v>1.5871270353082192E-2</v>
      </c>
      <c r="O1226" s="2">
        <f t="shared" si="141"/>
        <v>1.5893229990882329E-2</v>
      </c>
    </row>
    <row r="1227" spans="1:15" x14ac:dyDescent="0.55000000000000004">
      <c r="A1227" s="3">
        <v>40</v>
      </c>
      <c r="B1227" s="3">
        <v>15</v>
      </c>
      <c r="C1227" s="5">
        <f>IF(logVir!C1227="","",名目付加価値!C1227)</f>
        <v>87798.385754356597</v>
      </c>
      <c r="D1227" s="5">
        <f>IF(logVir!D1227="","",名目付加価値!D1227)</f>
        <v>83033.566825911097</v>
      </c>
      <c r="E1227" s="5">
        <f>IF(logVir!E1227="","",名目付加価値!E1227)</f>
        <v>72203.628466500304</v>
      </c>
      <c r="F1227" s="5">
        <f>IF(logVir!F1227="","",名目付加価値!F1227)</f>
        <v>64029.400404641099</v>
      </c>
      <c r="G1227" s="5">
        <f>IF(logVir!G1227="","",名目付加価値!G1227)</f>
        <v>72731.606622712497</v>
      </c>
      <c r="I1227" s="3">
        <v>40</v>
      </c>
      <c r="J1227" s="3">
        <v>15</v>
      </c>
      <c r="K1227" s="2">
        <f t="shared" si="136"/>
        <v>5.3922466866723039E-3</v>
      </c>
      <c r="L1227" s="2">
        <f t="shared" si="137"/>
        <v>4.9448329220304274E-3</v>
      </c>
      <c r="M1227" s="2">
        <f t="shared" si="138"/>
        <v>4.1053344924760525E-3</v>
      </c>
      <c r="N1227" s="2">
        <f t="shared" si="139"/>
        <v>3.8198618711182304E-3</v>
      </c>
      <c r="O1227" s="2">
        <f t="shared" si="141"/>
        <v>4.1787383147641362E-3</v>
      </c>
    </row>
    <row r="1228" spans="1:15" x14ac:dyDescent="0.55000000000000004">
      <c r="A1228" s="3">
        <v>40</v>
      </c>
      <c r="B1228" s="3">
        <v>16</v>
      </c>
      <c r="C1228" s="5">
        <f>IF(logVir!C1228="","",名目付加価値!C1228)</f>
        <v>207367.009234244</v>
      </c>
      <c r="D1228" s="5">
        <f>IF(logVir!D1228="","",名目付加価値!D1228)</f>
        <v>252943.054707818</v>
      </c>
      <c r="E1228" s="5">
        <f>IF(logVir!E1228="","",名目付加価値!E1228)</f>
        <v>258711.558276656</v>
      </c>
      <c r="F1228" s="5">
        <f>IF(logVir!F1228="","",名目付加価値!F1228)</f>
        <v>253012.49569656199</v>
      </c>
      <c r="G1228" s="5">
        <f>IF(logVir!G1228="","",名目付加価値!G1228)</f>
        <v>276858.45612689201</v>
      </c>
      <c r="I1228" s="3">
        <v>40</v>
      </c>
      <c r="J1228" s="3">
        <v>16</v>
      </c>
      <c r="K1228" s="2">
        <f t="shared" si="136"/>
        <v>1.2735701902275727E-2</v>
      </c>
      <c r="L1228" s="2">
        <f t="shared" si="137"/>
        <v>1.506331947585148E-2</v>
      </c>
      <c r="M1228" s="2">
        <f t="shared" si="138"/>
        <v>1.4709752215405027E-2</v>
      </c>
      <c r="N1228" s="2">
        <f t="shared" si="139"/>
        <v>1.5094203274121381E-2</v>
      </c>
      <c r="O1228" s="2">
        <f t="shared" si="141"/>
        <v>1.5906688881290418E-2</v>
      </c>
    </row>
    <row r="1229" spans="1:15" x14ac:dyDescent="0.55000000000000004">
      <c r="A1229" s="3">
        <v>40</v>
      </c>
      <c r="B1229" s="3">
        <v>17</v>
      </c>
      <c r="C1229" s="5">
        <f>IF(logVir!C1229="","",名目付加価値!C1229)</f>
        <v>534924.46374725504</v>
      </c>
      <c r="D1229" s="5">
        <f>IF(logVir!D1229="","",名目付加価値!D1229)</f>
        <v>553434.64410935796</v>
      </c>
      <c r="E1229" s="5">
        <f>IF(logVir!E1229="","",名目付加価値!E1229)</f>
        <v>618220.67814001697</v>
      </c>
      <c r="F1229" s="5">
        <f>IF(logVir!F1229="","",名目付加価値!F1229)</f>
        <v>619631.45364376297</v>
      </c>
      <c r="G1229" s="5">
        <f>IF(logVir!G1229="","",名目付加価値!G1229)</f>
        <v>522736.704309894</v>
      </c>
      <c r="I1229" s="3">
        <v>40</v>
      </c>
      <c r="J1229" s="3">
        <v>17</v>
      </c>
      <c r="K1229" s="2">
        <f t="shared" si="136"/>
        <v>3.2853048976677429E-2</v>
      </c>
      <c r="L1229" s="2">
        <f t="shared" si="137"/>
        <v>3.2958259568950155E-2</v>
      </c>
      <c r="M1229" s="2">
        <f t="shared" si="138"/>
        <v>3.5150625083996759E-2</v>
      </c>
      <c r="N1229" s="2">
        <f t="shared" si="139"/>
        <v>3.6965933601774144E-2</v>
      </c>
      <c r="O1229" s="2">
        <f t="shared" si="141"/>
        <v>3.0033433829731337E-2</v>
      </c>
    </row>
    <row r="1230" spans="1:15" x14ac:dyDescent="0.55000000000000004">
      <c r="A1230" s="3">
        <v>40</v>
      </c>
      <c r="B1230" s="3">
        <v>18</v>
      </c>
      <c r="C1230" s="5">
        <f>IF(logVir!C1230="","",名目付加価値!C1230)</f>
        <v>796486.11136838398</v>
      </c>
      <c r="D1230" s="5">
        <f>IF(logVir!D1230="","",名目付加価値!D1230)</f>
        <v>954651.21004164102</v>
      </c>
      <c r="E1230" s="5">
        <f>IF(logVir!E1230="","",名目付加価値!E1230)</f>
        <v>995691.23164505605</v>
      </c>
      <c r="F1230" s="5">
        <f>IF(logVir!F1230="","",名目付加価値!F1230)</f>
        <v>901933.30967397802</v>
      </c>
      <c r="G1230" s="5">
        <f>IF(logVir!G1230="","",名目付加価値!G1230)</f>
        <v>1034908.78460549</v>
      </c>
      <c r="I1230" s="3">
        <v>40</v>
      </c>
      <c r="J1230" s="3">
        <v>18</v>
      </c>
      <c r="K1230" s="2">
        <f t="shared" si="136"/>
        <v>4.8917181769410428E-2</v>
      </c>
      <c r="L1230" s="2">
        <f t="shared" si="137"/>
        <v>5.6851595239396653E-2</v>
      </c>
      <c r="M1230" s="2">
        <f t="shared" si="138"/>
        <v>5.6612744316927532E-2</v>
      </c>
      <c r="N1230" s="2">
        <f t="shared" si="139"/>
        <v>5.3807479660005909E-2</v>
      </c>
      <c r="O1230" s="2">
        <f t="shared" si="141"/>
        <v>5.9459885341876441E-2</v>
      </c>
    </row>
    <row r="1231" spans="1:15" x14ac:dyDescent="0.55000000000000004">
      <c r="A1231" s="3">
        <v>40</v>
      </c>
      <c r="B1231" s="3">
        <v>19</v>
      </c>
      <c r="C1231" s="5">
        <f>IF(logVir!C1231="","",名目付加価値!C1231)</f>
        <v>1395936.7738127401</v>
      </c>
      <c r="D1231" s="5">
        <f>IF(logVir!D1231="","",名目付加価値!D1231)</f>
        <v>1293036.74390543</v>
      </c>
      <c r="E1231" s="5">
        <f>IF(logVir!E1231="","",名目付加価値!E1231)</f>
        <v>1252102.68357148</v>
      </c>
      <c r="F1231" s="5">
        <f>IF(logVir!F1231="","",名目付加価値!F1231)</f>
        <v>1243271.92842119</v>
      </c>
      <c r="G1231" s="5">
        <f>IF(logVir!G1231="","",名目付加価値!G1231)</f>
        <v>1506770.5549903801</v>
      </c>
      <c r="I1231" s="3">
        <v>40</v>
      </c>
      <c r="J1231" s="3">
        <v>19</v>
      </c>
      <c r="K1231" s="2">
        <f t="shared" si="136"/>
        <v>8.5733187218903606E-2</v>
      </c>
      <c r="L1231" s="2">
        <f t="shared" si="137"/>
        <v>7.7003203705123258E-2</v>
      </c>
      <c r="M1231" s="2">
        <f t="shared" si="138"/>
        <v>7.1191717703947888E-2</v>
      </c>
      <c r="N1231" s="2">
        <f t="shared" si="139"/>
        <v>7.4171037129741768E-2</v>
      </c>
      <c r="O1231" s="2">
        <f t="shared" si="141"/>
        <v>8.6570339114858702E-2</v>
      </c>
    </row>
    <row r="1232" spans="1:15" x14ac:dyDescent="0.55000000000000004">
      <c r="A1232" s="3">
        <v>40</v>
      </c>
      <c r="B1232" s="3">
        <v>20</v>
      </c>
      <c r="C1232" s="5">
        <f>IF(logVir!C1232="","",名目付加価値!C1232)</f>
        <v>982733.61889625003</v>
      </c>
      <c r="D1232" s="5">
        <f>IF(logVir!D1232="","",名目付加価値!D1232)</f>
        <v>1156969.0241443601</v>
      </c>
      <c r="E1232" s="5">
        <f>IF(logVir!E1232="","",名目付加価値!E1232)</f>
        <v>1144962.3342216001</v>
      </c>
      <c r="F1232" s="5">
        <f>IF(logVir!F1232="","",名目付加価値!F1232)</f>
        <v>1117277.4162725499</v>
      </c>
      <c r="G1232" s="5">
        <f>IF(logVir!G1232="","",名目付加価値!G1232)</f>
        <v>1157979.3807679201</v>
      </c>
      <c r="I1232" s="3">
        <v>40</v>
      </c>
      <c r="J1232" s="3">
        <v>20</v>
      </c>
      <c r="K1232" s="2">
        <f t="shared" si="136"/>
        <v>6.0355803296894231E-2</v>
      </c>
      <c r="L1232" s="2">
        <f t="shared" si="137"/>
        <v>6.890006944243629E-2</v>
      </c>
      <c r="M1232" s="2">
        <f t="shared" si="138"/>
        <v>6.5099960529638179E-2</v>
      </c>
      <c r="N1232" s="2">
        <f t="shared" si="139"/>
        <v>6.665446458829645E-2</v>
      </c>
      <c r="O1232" s="2">
        <f t="shared" si="141"/>
        <v>6.6530811442444826E-2</v>
      </c>
    </row>
    <row r="1233" spans="1:15" x14ac:dyDescent="0.55000000000000004">
      <c r="A1233" s="3">
        <v>40</v>
      </c>
      <c r="B1233" s="3">
        <v>21</v>
      </c>
      <c r="C1233" s="5">
        <f>IF(logVir!C1233="","",名目付加価値!C1233)</f>
        <v>1092378.7070494599</v>
      </c>
      <c r="D1233" s="5">
        <f>IF(logVir!D1233="","",名目付加価値!D1233)</f>
        <v>1292063.4822973099</v>
      </c>
      <c r="E1233" s="5">
        <f>IF(logVir!E1233="","",名目付加価値!E1233)</f>
        <v>1314781.8604953601</v>
      </c>
      <c r="F1233" s="5">
        <f>IF(logVir!F1233="","",名目付加価値!F1233)</f>
        <v>1028101.05519193</v>
      </c>
      <c r="G1233" s="5">
        <f>IF(logVir!G1233="","",名目付加価値!G1233)</f>
        <v>1141491.6048085799</v>
      </c>
      <c r="I1233" s="3">
        <v>40</v>
      </c>
      <c r="J1233" s="3">
        <v>21</v>
      </c>
      <c r="K1233" s="2">
        <f t="shared" si="136"/>
        <v>6.7089792290247696E-2</v>
      </c>
      <c r="L1233" s="2">
        <f t="shared" si="137"/>
        <v>7.6945243819434253E-2</v>
      </c>
      <c r="M1233" s="2">
        <f t="shared" si="138"/>
        <v>7.4755513491648509E-2</v>
      </c>
      <c r="N1233" s="2">
        <f t="shared" si="139"/>
        <v>6.1334386946709778E-2</v>
      </c>
      <c r="O1233" s="2">
        <f t="shared" si="141"/>
        <v>6.5583519002117702E-2</v>
      </c>
    </row>
    <row r="1234" spans="1:15" x14ac:dyDescent="0.55000000000000004">
      <c r="A1234" s="3">
        <v>40</v>
      </c>
      <c r="B1234" s="3">
        <v>22</v>
      </c>
      <c r="C1234" s="5">
        <f>IF(logVir!C1234="","",名目付加価値!C1234)</f>
        <v>458183.88061870099</v>
      </c>
      <c r="D1234" s="5">
        <f>IF(logVir!D1234="","",名目付加価値!D1234)</f>
        <v>457501.80395691202</v>
      </c>
      <c r="E1234" s="5">
        <f>IF(logVir!E1234="","",名目付加価値!E1234)</f>
        <v>516156.74303137901</v>
      </c>
      <c r="F1234" s="5">
        <f>IF(logVir!F1234="","",名目付加価値!F1234)</f>
        <v>337635.07049926702</v>
      </c>
      <c r="G1234" s="5">
        <f>IF(logVir!G1234="","",名目付加価値!G1234)</f>
        <v>309142.11551182502</v>
      </c>
      <c r="I1234" s="3">
        <v>40</v>
      </c>
      <c r="J1234" s="3">
        <v>22</v>
      </c>
      <c r="K1234" s="2">
        <f t="shared" si="136"/>
        <v>2.8139930944348312E-2</v>
      </c>
      <c r="L1234" s="2">
        <f t="shared" si="137"/>
        <v>2.7245246333179259E-2</v>
      </c>
      <c r="M1234" s="2">
        <f t="shared" si="138"/>
        <v>2.9347501305615843E-2</v>
      </c>
      <c r="N1234" s="2">
        <f t="shared" si="139"/>
        <v>2.0142611425406725E-2</v>
      </c>
      <c r="O1234" s="2">
        <f t="shared" si="141"/>
        <v>1.7761521610511147E-2</v>
      </c>
    </row>
    <row r="1235" spans="1:15" x14ac:dyDescent="0.55000000000000004">
      <c r="A1235" s="3">
        <v>40</v>
      </c>
      <c r="B1235" s="3">
        <v>23</v>
      </c>
      <c r="C1235" s="5">
        <f>IF(logVir!C1235="","",名目付加価値!C1235)</f>
        <v>483849.74444865203</v>
      </c>
      <c r="D1235" s="5">
        <f>IF(logVir!D1235="","",名目付加価値!D1235)</f>
        <v>500151.70830585901</v>
      </c>
      <c r="E1235" s="5">
        <f>IF(logVir!E1235="","",名目付加価値!E1235)</f>
        <v>465358.91338813602</v>
      </c>
      <c r="F1235" s="5">
        <f>IF(logVir!F1235="","",名目付加価値!F1235)</f>
        <v>491564.22632358701</v>
      </c>
      <c r="G1235" s="5">
        <f>IF(logVir!G1235="","",名目付加価値!G1235)</f>
        <v>458654.06385749299</v>
      </c>
      <c r="I1235" s="3">
        <v>40</v>
      </c>
      <c r="J1235" s="3">
        <v>23</v>
      </c>
      <c r="K1235" s="2">
        <f t="shared" si="136"/>
        <v>2.9716231784147847E-2</v>
      </c>
      <c r="L1235" s="2">
        <f t="shared" si="137"/>
        <v>2.9785142657135683E-2</v>
      </c>
      <c r="M1235" s="2">
        <f t="shared" si="138"/>
        <v>2.6459251966815873E-2</v>
      </c>
      <c r="N1235" s="2">
        <f t="shared" si="139"/>
        <v>2.9325707151290126E-2</v>
      </c>
      <c r="O1235" s="2">
        <f t="shared" si="141"/>
        <v>2.6351615189881862E-2</v>
      </c>
    </row>
    <row r="1236" spans="1:15" x14ac:dyDescent="0.55000000000000004">
      <c r="A1236" s="3">
        <v>40</v>
      </c>
      <c r="B1236" s="3">
        <v>24</v>
      </c>
      <c r="C1236" s="5">
        <f>IF(logVir!C1236="","",名目付加価値!C1236)</f>
        <v>492116.25747990399</v>
      </c>
      <c r="D1236" s="5">
        <f>IF(logVir!D1236="","",名目付加価値!D1236)</f>
        <v>493015.65956326801</v>
      </c>
      <c r="E1236" s="5">
        <f>IF(logVir!E1236="","",名目付加価値!E1236)</f>
        <v>521835.50773335103</v>
      </c>
      <c r="F1236" s="5">
        <f>IF(logVir!F1236="","",名目付加価値!F1236)</f>
        <v>503195.891964968</v>
      </c>
      <c r="G1236" s="5">
        <f>IF(logVir!G1236="","",名目付加価値!G1236)</f>
        <v>507627.84655631799</v>
      </c>
      <c r="I1236" s="3">
        <v>40</v>
      </c>
      <c r="J1236" s="3">
        <v>24</v>
      </c>
      <c r="K1236" s="2">
        <f t="shared" si="136"/>
        <v>3.0223929928255126E-2</v>
      </c>
      <c r="L1236" s="2">
        <f t="shared" si="137"/>
        <v>2.9360175139727211E-2</v>
      </c>
      <c r="M1236" s="2">
        <f t="shared" si="138"/>
        <v>2.9670382982074493E-2</v>
      </c>
      <c r="N1236" s="2">
        <f t="shared" si="139"/>
        <v>3.0019628315635226E-2</v>
      </c>
      <c r="O1236" s="2">
        <f t="shared" si="141"/>
        <v>2.9165366070487402E-2</v>
      </c>
    </row>
    <row r="1237" spans="1:15" x14ac:dyDescent="0.55000000000000004">
      <c r="A1237" s="3">
        <v>40</v>
      </c>
      <c r="B1237" s="3">
        <v>25</v>
      </c>
      <c r="C1237" s="5">
        <f>IF(logVir!C1237="","",名目付加価値!C1237)</f>
        <v>710450.94657005602</v>
      </c>
      <c r="D1237" s="5">
        <f>IF(logVir!D1237="","",名目付加価値!D1237)</f>
        <v>658628.15875751304</v>
      </c>
      <c r="E1237" s="5">
        <f>IF(logVir!E1237="","",名目付加価値!E1237)</f>
        <v>684924.02949287405</v>
      </c>
      <c r="F1237" s="5">
        <f>IF(logVir!F1237="","",名目付加価値!F1237)</f>
        <v>667781.07960129995</v>
      </c>
      <c r="G1237" s="5">
        <f>IF(logVir!G1237="","",名目付加価値!G1237)</f>
        <v>753112.69221762905</v>
      </c>
      <c r="I1237" s="3">
        <v>40</v>
      </c>
      <c r="J1237" s="3">
        <v>25</v>
      </c>
      <c r="K1237" s="2">
        <f t="shared" si="136"/>
        <v>4.3633225483254337E-2</v>
      </c>
      <c r="L1237" s="2">
        <f t="shared" si="137"/>
        <v>3.9222766494286368E-2</v>
      </c>
      <c r="M1237" s="2">
        <f t="shared" si="138"/>
        <v>3.8943226299317735E-2</v>
      </c>
      <c r="N1237" s="2">
        <f t="shared" si="139"/>
        <v>3.9838440905316984E-2</v>
      </c>
      <c r="O1237" s="2">
        <f t="shared" si="141"/>
        <v>4.3269508380723964E-2</v>
      </c>
    </row>
    <row r="1238" spans="1:15" x14ac:dyDescent="0.55000000000000004">
      <c r="A1238" s="3">
        <v>40</v>
      </c>
      <c r="B1238" s="3">
        <v>26</v>
      </c>
      <c r="C1238" s="5">
        <f>IF(logVir!C1238="","",名目付加価値!C1238)</f>
        <v>626473.88858788798</v>
      </c>
      <c r="D1238" s="5">
        <f>IF(logVir!D1238="","",名目付加価値!D1238)</f>
        <v>745780.38934057695</v>
      </c>
      <c r="E1238" s="5">
        <f>IF(logVir!E1238="","",名目付加価値!E1238)</f>
        <v>833715.14698448498</v>
      </c>
      <c r="F1238" s="5">
        <f>IF(logVir!F1238="","",名目付加価値!F1238)</f>
        <v>836211.85528640496</v>
      </c>
      <c r="G1238" s="5">
        <f>IF(logVir!G1238="","",名目付加価値!G1238)</f>
        <v>814074.75675045897</v>
      </c>
      <c r="I1238" s="3">
        <v>40</v>
      </c>
      <c r="J1238" s="3">
        <v>26</v>
      </c>
      <c r="K1238" s="2">
        <f t="shared" si="136"/>
        <v>3.8475670378223671E-2</v>
      </c>
      <c r="L1238" s="2">
        <f t="shared" si="137"/>
        <v>4.4412874970766264E-2</v>
      </c>
      <c r="M1238" s="2">
        <f t="shared" si="138"/>
        <v>4.7403151649132697E-2</v>
      </c>
      <c r="N1238" s="2">
        <f t="shared" si="139"/>
        <v>4.988667334067437E-2</v>
      </c>
      <c r="O1238" s="2">
        <f t="shared" si="141"/>
        <v>4.6772036739982141E-2</v>
      </c>
    </row>
    <row r="1239" spans="1:15" x14ac:dyDescent="0.55000000000000004">
      <c r="A1239" s="3">
        <v>40</v>
      </c>
      <c r="B1239" s="3">
        <v>27</v>
      </c>
      <c r="C1239" s="5">
        <f>IF(logVir!C1239="","",名目付加価値!C1239)</f>
        <v>1361173.2912811299</v>
      </c>
      <c r="D1239" s="5">
        <f>IF(logVir!D1239="","",名目付加価値!D1239)</f>
        <v>1546441.97366626</v>
      </c>
      <c r="E1239" s="5">
        <f>IF(logVir!E1239="","",名目付加価値!E1239)</f>
        <v>1745160.00560595</v>
      </c>
      <c r="F1239" s="5">
        <f>IF(logVir!F1239="","",名目付加価値!F1239)</f>
        <v>1784978.3928795699</v>
      </c>
      <c r="G1239" s="5">
        <f>IF(logVir!G1239="","",名目付加価値!G1239)</f>
        <v>1903652.1812749801</v>
      </c>
      <c r="I1239" s="3">
        <v>40</v>
      </c>
      <c r="J1239" s="3">
        <v>27</v>
      </c>
      <c r="K1239" s="2">
        <f t="shared" si="136"/>
        <v>8.3598144850098283E-2</v>
      </c>
      <c r="L1239" s="2">
        <f t="shared" si="137"/>
        <v>9.2094046729645926E-2</v>
      </c>
      <c r="M1239" s="2">
        <f t="shared" si="138"/>
        <v>9.9225838341737135E-2</v>
      </c>
      <c r="N1239" s="2">
        <f t="shared" si="139"/>
        <v>0.1064881267143077</v>
      </c>
      <c r="O1239" s="2">
        <f t="shared" si="141"/>
        <v>0.1093728665880172</v>
      </c>
    </row>
    <row r="1240" spans="1:15" x14ac:dyDescent="0.55000000000000004">
      <c r="A1240" s="3">
        <v>40</v>
      </c>
      <c r="B1240" s="3">
        <v>28</v>
      </c>
      <c r="C1240" s="5">
        <f>IF(logVir!C1240="","",名目付加価値!C1240)</f>
        <v>892707.88843315805</v>
      </c>
      <c r="D1240" s="5">
        <f>IF(logVir!D1240="","",名目付加価値!D1240)</f>
        <v>921746.35566754104</v>
      </c>
      <c r="E1240" s="5">
        <f>IF(logVir!E1240="","",名目付加価値!E1240)</f>
        <v>968059.66056087601</v>
      </c>
      <c r="F1240" s="5">
        <f>IF(logVir!F1240="","",名目付加価値!F1240)</f>
        <v>957859.83209516294</v>
      </c>
      <c r="G1240" s="5">
        <f>IF(logVir!G1240="","",名目付加価値!G1240)</f>
        <v>1019370.29786163</v>
      </c>
      <c r="I1240" s="3">
        <v>40</v>
      </c>
      <c r="J1240" s="3">
        <v>28</v>
      </c>
      <c r="K1240" s="2">
        <f t="shared" si="136"/>
        <v>5.4826761474154634E-2</v>
      </c>
      <c r="L1240" s="2">
        <f t="shared" si="137"/>
        <v>5.4892038238252727E-2</v>
      </c>
      <c r="M1240" s="2">
        <f t="shared" si="138"/>
        <v>5.5041675878091133E-2</v>
      </c>
      <c r="N1240" s="2">
        <f t="shared" si="139"/>
        <v>5.7143940555014358E-2</v>
      </c>
      <c r="O1240" s="2">
        <f t="shared" si="141"/>
        <v>5.8567133580639447E-2</v>
      </c>
    </row>
    <row r="1241" spans="1:15" x14ac:dyDescent="0.55000000000000004">
      <c r="A1241" s="3">
        <v>40</v>
      </c>
      <c r="B1241" s="3">
        <v>29</v>
      </c>
      <c r="C1241" s="5">
        <f>IF(logVir!C1241="","",名目付加価値!C1241)</f>
        <v>779633.42188790301</v>
      </c>
      <c r="D1241" s="5">
        <f>IF(logVir!D1241="","",名目付加価値!D1241)</f>
        <v>745023.53844105999</v>
      </c>
      <c r="E1241" s="5">
        <f>IF(logVir!E1241="","",名目付加価値!E1241)</f>
        <v>763324.47635397594</v>
      </c>
      <c r="F1241" s="5">
        <f>IF(logVir!F1241="","",名目付加価値!F1241)</f>
        <v>759393.91304101795</v>
      </c>
      <c r="G1241" s="5">
        <f>IF(logVir!G1241="","",名目付加価値!G1241)</f>
        <v>774438.45586825896</v>
      </c>
      <c r="I1241" s="3">
        <v>40</v>
      </c>
      <c r="J1241" s="3">
        <v>29</v>
      </c>
      <c r="K1241" s="2">
        <f t="shared" si="136"/>
        <v>4.7882152956159933E-2</v>
      </c>
      <c r="L1241" s="2">
        <f t="shared" si="137"/>
        <v>4.4367802822380224E-2</v>
      </c>
      <c r="M1241" s="2">
        <f t="shared" si="138"/>
        <v>4.3400897825808235E-2</v>
      </c>
      <c r="N1241" s="2">
        <f t="shared" si="139"/>
        <v>4.5303873458955549E-2</v>
      </c>
      <c r="O1241" s="2">
        <f t="shared" si="141"/>
        <v>4.4494763669263991E-2</v>
      </c>
    </row>
    <row r="1242" spans="1:15" x14ac:dyDescent="0.55000000000000004">
      <c r="A1242" s="3">
        <v>40</v>
      </c>
      <c r="B1242" s="3">
        <v>30</v>
      </c>
      <c r="C1242" s="5">
        <f>IF(logVir!C1242="","",名目付加価値!C1242)</f>
        <v>1499829.1058739601</v>
      </c>
      <c r="D1242" s="5">
        <f>IF(logVir!D1242="","",名目付加価値!D1242)</f>
        <v>1752773.1504174201</v>
      </c>
      <c r="E1242" s="5">
        <f>IF(logVir!E1242="","",名目付加価値!E1242)</f>
        <v>1911331.64609028</v>
      </c>
      <c r="F1242" s="5">
        <f>IF(logVir!F1242="","",名目付加価値!F1242)</f>
        <v>1918890.7449773301</v>
      </c>
      <c r="G1242" s="5">
        <f>IF(logVir!G1242="","",名目付加価値!G1242)</f>
        <v>1991388.1240943701</v>
      </c>
      <c r="I1242" s="3">
        <v>40</v>
      </c>
      <c r="J1242" s="3">
        <v>30</v>
      </c>
      <c r="K1242" s="2">
        <f t="shared" si="136"/>
        <v>9.2113863566361101E-2</v>
      </c>
      <c r="L1242" s="2">
        <f t="shared" si="137"/>
        <v>0.10438152557274476</v>
      </c>
      <c r="M1242" s="2">
        <f t="shared" si="138"/>
        <v>0.10867398079441401</v>
      </c>
      <c r="N1242" s="2">
        <f t="shared" si="139"/>
        <v>0.11447706124465379</v>
      </c>
      <c r="O1242" s="2">
        <f t="shared" si="141"/>
        <v>0.11441366745665704</v>
      </c>
    </row>
    <row r="1243" spans="1:15" x14ac:dyDescent="0.55000000000000004">
      <c r="A1243" s="3">
        <v>40</v>
      </c>
      <c r="B1243" s="3">
        <v>31</v>
      </c>
      <c r="C1243" s="5">
        <f>IF(logVir!C1243="","",名目付加価値!C1243)</f>
        <v>874042.920222154</v>
      </c>
      <c r="D1243" s="5">
        <f>IF(logVir!D1243="","",名目付加価値!D1243)</f>
        <v>837340.55012052401</v>
      </c>
      <c r="E1243" s="5">
        <f>IF(logVir!E1243="","",名目付加価値!E1243)</f>
        <v>826510.37798994395</v>
      </c>
      <c r="F1243" s="5">
        <f>IF(logVir!F1243="","",名目付加価値!F1243)</f>
        <v>729368.950703957</v>
      </c>
      <c r="G1243" s="5">
        <f>IF(logVir!G1243="","",名目付加価値!G1243)</f>
        <v>749831.92935218196</v>
      </c>
      <c r="I1243" s="3">
        <v>40</v>
      </c>
      <c r="J1243" s="3">
        <v>31</v>
      </c>
      <c r="K1243" s="2">
        <f t="shared" si="136"/>
        <v>5.3680429316360537E-2</v>
      </c>
      <c r="L1243" s="2">
        <f t="shared" si="137"/>
        <v>4.9865485459248841E-2</v>
      </c>
      <c r="M1243" s="2">
        <f t="shared" si="138"/>
        <v>4.699350483093527E-2</v>
      </c>
      <c r="N1243" s="2">
        <f t="shared" si="139"/>
        <v>4.3512646177608298E-2</v>
      </c>
      <c r="O1243" s="2">
        <f t="shared" si="141"/>
        <v>4.3081014682810545E-2</v>
      </c>
    </row>
    <row r="1244" spans="1:15" x14ac:dyDescent="0.55000000000000004">
      <c r="A1244" s="3">
        <v>41</v>
      </c>
      <c r="B1244" s="3">
        <v>1</v>
      </c>
      <c r="C1244" s="5">
        <f>IF(logVir!C1244="","",名目付加価値!C1244)</f>
        <v>93060.068179118098</v>
      </c>
      <c r="D1244" s="5">
        <f>IF(logVir!D1244="","",名目付加価値!D1244)</f>
        <v>91000.637741134604</v>
      </c>
      <c r="E1244" s="5">
        <f>IF(logVir!E1244="","",名目付加価値!E1244)</f>
        <v>88482.013398547904</v>
      </c>
      <c r="F1244" s="5">
        <f>IF(logVir!F1244="","",名目付加価値!F1244)</f>
        <v>89317.049685136299</v>
      </c>
      <c r="G1244" s="5">
        <f>IF(logVir!G1244="","",名目付加価値!G1244)</f>
        <v>82919.380455779799</v>
      </c>
      <c r="I1244" s="3">
        <v>41</v>
      </c>
      <c r="J1244" s="3">
        <v>1</v>
      </c>
      <c r="K1244" s="2">
        <f t="shared" si="136"/>
        <v>3.6712799196573824E-2</v>
      </c>
      <c r="L1244" s="2">
        <f t="shared" si="137"/>
        <v>3.4875097108616943E-2</v>
      </c>
      <c r="M1244" s="2">
        <f t="shared" si="138"/>
        <v>3.1303278528249517E-2</v>
      </c>
      <c r="N1244" s="2">
        <f t="shared" si="139"/>
        <v>3.2599518558154378E-2</v>
      </c>
      <c r="O1244" s="2">
        <f t="shared" si="141"/>
        <v>2.998232427863879E-2</v>
      </c>
    </row>
    <row r="1245" spans="1:15" x14ac:dyDescent="0.55000000000000004">
      <c r="A1245" s="3">
        <v>41</v>
      </c>
      <c r="B1245" s="3">
        <v>2</v>
      </c>
      <c r="C1245" s="5">
        <f>IF(logVir!C1245="","",名目付加価値!C1245)</f>
        <v>1490.0485557370801</v>
      </c>
      <c r="D1245" s="5">
        <f>IF(logVir!D1245="","",名目付加価値!D1245)</f>
        <v>1422.18072755815</v>
      </c>
      <c r="E1245" s="5">
        <f>IF(logVir!E1245="","",名目付加価値!E1245)</f>
        <v>1277.0755030539001</v>
      </c>
      <c r="F1245" s="5">
        <f>IF(logVir!F1245="","",名目付加価値!F1245)</f>
        <v>1406.42625810549</v>
      </c>
      <c r="G1245" s="5">
        <f>IF(logVir!G1245="","",名目付加価値!G1245)</f>
        <v>1719.3533316231001</v>
      </c>
      <c r="I1245" s="3">
        <v>41</v>
      </c>
      <c r="J1245" s="3">
        <v>2</v>
      </c>
      <c r="K1245" s="2">
        <f t="shared" si="136"/>
        <v>5.8783379907511549E-4</v>
      </c>
      <c r="L1245" s="2">
        <f t="shared" si="137"/>
        <v>5.4503674051917229E-4</v>
      </c>
      <c r="M1245" s="2">
        <f t="shared" si="138"/>
        <v>4.5180538550399516E-4</v>
      </c>
      <c r="N1245" s="2">
        <f t="shared" si="139"/>
        <v>5.1332661640093868E-4</v>
      </c>
      <c r="O1245" s="2">
        <f t="shared" si="141"/>
        <v>6.2169071759735409E-4</v>
      </c>
    </row>
    <row r="1246" spans="1:15" x14ac:dyDescent="0.55000000000000004">
      <c r="A1246" s="3">
        <v>41</v>
      </c>
      <c r="B1246" s="3">
        <v>3</v>
      </c>
      <c r="C1246" s="5">
        <f>IF(logVir!C1246="","",名目付加価値!C1246)</f>
        <v>106346.40257680501</v>
      </c>
      <c r="D1246" s="5">
        <f>IF(logVir!D1246="","",名目付加価値!D1246)</f>
        <v>119480.190334689</v>
      </c>
      <c r="E1246" s="5">
        <f>IF(logVir!E1246="","",名目付加価値!E1246)</f>
        <v>128543.831344458</v>
      </c>
      <c r="F1246" s="5">
        <f>IF(logVir!F1246="","",名目付加価値!F1246)</f>
        <v>134069.86249910001</v>
      </c>
      <c r="G1246" s="5">
        <f>IF(logVir!G1246="","",名目付加価値!G1246)</f>
        <v>118271.59858521901</v>
      </c>
      <c r="I1246" s="3">
        <v>41</v>
      </c>
      <c r="J1246" s="3">
        <v>3</v>
      </c>
      <c r="K1246" s="2">
        <f t="shared" si="136"/>
        <v>4.1954344107780588E-2</v>
      </c>
      <c r="L1246" s="2">
        <f t="shared" si="137"/>
        <v>4.578960481938224E-2</v>
      </c>
      <c r="M1246" s="2">
        <f t="shared" si="138"/>
        <v>4.5476399113335897E-2</v>
      </c>
      <c r="N1246" s="2">
        <f t="shared" si="139"/>
        <v>4.893369167517355E-2</v>
      </c>
      <c r="O1246" s="2">
        <f t="shared" si="141"/>
        <v>4.2765122004573046E-2</v>
      </c>
    </row>
    <row r="1247" spans="1:15" x14ac:dyDescent="0.55000000000000004">
      <c r="A1247" s="3">
        <v>41</v>
      </c>
      <c r="B1247" s="3">
        <v>4</v>
      </c>
      <c r="C1247" s="5">
        <f>IF(logVir!C1247="","",名目付加価値!C1247)</f>
        <v>7785.1775901950105</v>
      </c>
      <c r="D1247" s="5">
        <f>IF(logVir!D1247="","",名目付加価値!D1247)</f>
        <v>8091.2815548061099</v>
      </c>
      <c r="E1247" s="5">
        <f>IF(logVir!E1247="","",名目付加価値!E1247)</f>
        <v>9152.6620924771596</v>
      </c>
      <c r="F1247" s="5">
        <f>IF(logVir!F1247="","",名目付加価値!F1247)</f>
        <v>7449.0283253370499</v>
      </c>
      <c r="G1247" s="5">
        <f>IF(logVir!G1247="","",名目付加価値!G1247)</f>
        <v>6620.99193292577</v>
      </c>
      <c r="I1247" s="3">
        <v>41</v>
      </c>
      <c r="J1247" s="3">
        <v>4</v>
      </c>
      <c r="K1247" s="2">
        <f t="shared" si="136"/>
        <v>3.0713029462687471E-3</v>
      </c>
      <c r="L1247" s="2">
        <f t="shared" si="137"/>
        <v>3.1009038723414321E-3</v>
      </c>
      <c r="M1247" s="2">
        <f t="shared" si="138"/>
        <v>3.2380403626808235E-3</v>
      </c>
      <c r="N1247" s="2">
        <f t="shared" si="139"/>
        <v>2.7187948772165291E-3</v>
      </c>
      <c r="O1247" s="2">
        <f t="shared" si="141"/>
        <v>2.3940449878915465E-3</v>
      </c>
    </row>
    <row r="1248" spans="1:15" x14ac:dyDescent="0.55000000000000004">
      <c r="A1248" s="3">
        <v>41</v>
      </c>
      <c r="B1248" s="3">
        <v>5</v>
      </c>
      <c r="C1248" s="5">
        <f>IF(logVir!C1248="","",名目付加価値!C1248)</f>
        <v>23909.8367252799</v>
      </c>
      <c r="D1248" s="5">
        <f>IF(logVir!D1248="","",名目付加価値!D1248)</f>
        <v>23823.108205127799</v>
      </c>
      <c r="E1248" s="5">
        <f>IF(logVir!E1248="","",名目付加価値!E1248)</f>
        <v>29096.349751341699</v>
      </c>
      <c r="F1248" s="5">
        <f>IF(logVir!F1248="","",名目付加価値!F1248)</f>
        <v>27710.175849149298</v>
      </c>
      <c r="G1248" s="5">
        <f>IF(logVir!G1248="","",名目付加価値!G1248)</f>
        <v>17875.6900294429</v>
      </c>
      <c r="I1248" s="3">
        <v>41</v>
      </c>
      <c r="J1248" s="3">
        <v>5</v>
      </c>
      <c r="K1248" s="2">
        <f t="shared" si="136"/>
        <v>9.4325853364788052E-3</v>
      </c>
      <c r="L1248" s="2">
        <f t="shared" si="137"/>
        <v>9.1299713134577673E-3</v>
      </c>
      <c r="M1248" s="2">
        <f t="shared" si="138"/>
        <v>1.0293743388490302E-2</v>
      </c>
      <c r="N1248" s="2">
        <f t="shared" si="139"/>
        <v>1.0113840470868048E-2</v>
      </c>
      <c r="O1248" s="2">
        <f t="shared" si="141"/>
        <v>6.4635641537747297E-3</v>
      </c>
    </row>
    <row r="1249" spans="1:15" x14ac:dyDescent="0.55000000000000004">
      <c r="A1249" s="3">
        <v>41</v>
      </c>
      <c r="B1249" s="3">
        <v>6</v>
      </c>
      <c r="C1249" s="5">
        <f>IF(logVir!C1249="","",名目付加価値!C1249)</f>
        <v>75789.3989389544</v>
      </c>
      <c r="D1249" s="5">
        <f>IF(logVir!D1249="","",名目付加価値!D1249)</f>
        <v>109432.079772671</v>
      </c>
      <c r="E1249" s="5">
        <f>IF(logVir!E1249="","",名目付加価値!E1249)</f>
        <v>90697.539395275904</v>
      </c>
      <c r="F1249" s="5">
        <f>IF(logVir!F1249="","",名目付加価値!F1249)</f>
        <v>84083.512299607406</v>
      </c>
      <c r="G1249" s="5">
        <f>IF(logVir!G1249="","",名目付加価値!G1249)</f>
        <v>75761.404171365706</v>
      </c>
      <c r="I1249" s="3">
        <v>41</v>
      </c>
      <c r="J1249" s="3">
        <v>6</v>
      </c>
      <c r="K1249" s="2">
        <f t="shared" si="136"/>
        <v>2.9899408402746203E-2</v>
      </c>
      <c r="L1249" s="2">
        <f t="shared" si="137"/>
        <v>4.1938765525207776E-2</v>
      </c>
      <c r="M1249" s="2">
        <f t="shared" si="138"/>
        <v>3.2087090115467447E-2</v>
      </c>
      <c r="N1249" s="2">
        <f t="shared" si="139"/>
        <v>3.0689347994686512E-2</v>
      </c>
      <c r="O1249" s="2">
        <f t="shared" si="141"/>
        <v>2.7394114321467673E-2</v>
      </c>
    </row>
    <row r="1250" spans="1:15" x14ac:dyDescent="0.55000000000000004">
      <c r="A1250" s="3">
        <v>41</v>
      </c>
      <c r="B1250" s="3">
        <v>7</v>
      </c>
      <c r="C1250" s="5">
        <f>IF(logVir!C1250="","",名目付加価値!C1250)</f>
        <v>20438.663645893099</v>
      </c>
      <c r="D1250" s="5">
        <f>IF(logVir!D1250="","",名目付加価値!D1250)</f>
        <v>20346.153223556299</v>
      </c>
      <c r="E1250" s="5">
        <f>IF(logVir!E1250="","",名目付加価値!E1250)</f>
        <v>24136.1211096304</v>
      </c>
      <c r="F1250" s="5">
        <f>IF(logVir!F1250="","",名目付加価値!F1250)</f>
        <v>26981.785147485702</v>
      </c>
      <c r="G1250" s="5">
        <f>IF(logVir!G1250="","",名目付加価値!G1250)</f>
        <v>27280.657395566901</v>
      </c>
      <c r="I1250" s="3">
        <v>41</v>
      </c>
      <c r="J1250" s="3">
        <v>7</v>
      </c>
      <c r="K1250" s="2">
        <f t="shared" si="136"/>
        <v>8.0631850906634234E-3</v>
      </c>
      <c r="L1250" s="2">
        <f t="shared" si="137"/>
        <v>7.797462601051422E-3</v>
      </c>
      <c r="M1250" s="2">
        <f t="shared" si="138"/>
        <v>8.5389074306340598E-3</v>
      </c>
      <c r="N1250" s="2">
        <f t="shared" si="139"/>
        <v>9.8479876882226636E-3</v>
      </c>
      <c r="O1250" s="2">
        <f t="shared" si="141"/>
        <v>9.8642502159616528E-3</v>
      </c>
    </row>
    <row r="1251" spans="1:15" x14ac:dyDescent="0.55000000000000004">
      <c r="A1251" s="3">
        <v>41</v>
      </c>
      <c r="B1251" s="3">
        <v>8</v>
      </c>
      <c r="C1251" s="5">
        <f>IF(logVir!C1251="","",名目付加価値!C1251)</f>
        <v>49186.1135526336</v>
      </c>
      <c r="D1251" s="5">
        <f>IF(logVir!D1251="","",名目付加価値!D1251)</f>
        <v>47734.036444721001</v>
      </c>
      <c r="E1251" s="5">
        <f>IF(logVir!E1251="","",名目付加価値!E1251)</f>
        <v>63509.985158374599</v>
      </c>
      <c r="F1251" s="5">
        <f>IF(logVir!F1251="","",名目付加価値!F1251)</f>
        <v>68846.899602104197</v>
      </c>
      <c r="G1251" s="5">
        <f>IF(logVir!G1251="","",名目付加価値!G1251)</f>
        <v>25235.5996993027</v>
      </c>
      <c r="I1251" s="3">
        <v>41</v>
      </c>
      <c r="J1251" s="3">
        <v>8</v>
      </c>
      <c r="K1251" s="2">
        <f t="shared" si="136"/>
        <v>1.9404240137048525E-2</v>
      </c>
      <c r="L1251" s="2">
        <f t="shared" si="137"/>
        <v>1.829359878918085E-2</v>
      </c>
      <c r="M1251" s="2">
        <f t="shared" si="138"/>
        <v>2.2468642816509638E-2</v>
      </c>
      <c r="N1251" s="2">
        <f t="shared" si="139"/>
        <v>2.5128189849106544E-2</v>
      </c>
      <c r="O1251" s="2">
        <f t="shared" si="141"/>
        <v>9.1247899995335006E-3</v>
      </c>
    </row>
    <row r="1252" spans="1:15" x14ac:dyDescent="0.55000000000000004">
      <c r="A1252" s="3">
        <v>41</v>
      </c>
      <c r="B1252" s="3">
        <v>9</v>
      </c>
      <c r="C1252" s="5">
        <f>IF(logVir!C1252="","",名目付加価値!C1252)</f>
        <v>30369.952203737499</v>
      </c>
      <c r="D1252" s="5">
        <f>IF(logVir!D1252="","",名目付加価値!D1252)</f>
        <v>34275.9417875953</v>
      </c>
      <c r="E1252" s="5">
        <f>IF(logVir!E1252="","",名目付加価値!E1252)</f>
        <v>35234.045871878297</v>
      </c>
      <c r="F1252" s="5">
        <f>IF(logVir!F1252="","",名目付加価値!F1252)</f>
        <v>31257.774982231502</v>
      </c>
      <c r="G1252" s="5">
        <f>IF(logVir!G1252="","",名目付加価値!G1252)</f>
        <v>35936.650063469897</v>
      </c>
      <c r="I1252" s="3">
        <v>41</v>
      </c>
      <c r="J1252" s="3">
        <v>9</v>
      </c>
      <c r="K1252" s="2">
        <f t="shared" si="136"/>
        <v>1.1981142703649432E-2</v>
      </c>
      <c r="L1252" s="2">
        <f t="shared" si="137"/>
        <v>1.3135916714475364E-2</v>
      </c>
      <c r="M1252" s="2">
        <f t="shared" si="138"/>
        <v>1.2465145279149208E-2</v>
      </c>
      <c r="N1252" s="2">
        <f t="shared" si="139"/>
        <v>1.1408666309646863E-2</v>
      </c>
      <c r="O1252" s="2">
        <f t="shared" si="141"/>
        <v>1.2994118983625574E-2</v>
      </c>
    </row>
    <row r="1253" spans="1:15" x14ac:dyDescent="0.55000000000000004">
      <c r="A1253" s="3">
        <v>41</v>
      </c>
      <c r="B1253" s="3">
        <v>10</v>
      </c>
      <c r="C1253" s="5">
        <f>IF(logVir!C1253="","",名目付加価値!C1253)</f>
        <v>41845.132127878998</v>
      </c>
      <c r="D1253" s="5">
        <f>IF(logVir!D1253="","",名目付加価値!D1253)</f>
        <v>45222.019476321198</v>
      </c>
      <c r="E1253" s="5">
        <f>IF(logVir!E1253="","",名目付加価値!E1253)</f>
        <v>63651.107483874199</v>
      </c>
      <c r="F1253" s="5">
        <f>IF(logVir!F1253="","",名目付加価値!F1253)</f>
        <v>54593.847687155197</v>
      </c>
      <c r="G1253" s="5">
        <f>IF(logVir!G1253="","",名目付加価値!G1253)</f>
        <v>65406.835154490298</v>
      </c>
      <c r="I1253" s="3">
        <v>41</v>
      </c>
      <c r="J1253" s="3">
        <v>10</v>
      </c>
      <c r="K1253" s="2">
        <f t="shared" si="136"/>
        <v>1.6508175452955919E-2</v>
      </c>
      <c r="L1253" s="2">
        <f t="shared" si="137"/>
        <v>1.7330893055616126E-2</v>
      </c>
      <c r="M1253" s="2">
        <f t="shared" si="138"/>
        <v>2.2518569251182528E-2</v>
      </c>
      <c r="N1253" s="2">
        <f t="shared" si="139"/>
        <v>1.9926018124338512E-2</v>
      </c>
      <c r="O1253" s="2">
        <f t="shared" ref="O1253:O1283" si="142">IF(G1253="","",G1253/SUMIF($A$4:$A$1460,$I1253,G$4:G$1460))</f>
        <v>2.3650067461456859E-2</v>
      </c>
    </row>
    <row r="1254" spans="1:15" x14ac:dyDescent="0.55000000000000004">
      <c r="A1254" s="3">
        <v>41</v>
      </c>
      <c r="B1254" s="3">
        <v>11</v>
      </c>
      <c r="C1254" s="5">
        <f>IF(logVir!C1254="","",名目付加価値!C1254)</f>
        <v>42279.233565863899</v>
      </c>
      <c r="D1254" s="5">
        <f>IF(logVir!D1254="","",名目付加価値!D1254)</f>
        <v>46377.749079380097</v>
      </c>
      <c r="E1254" s="5">
        <f>IF(logVir!E1254="","",名目付加価値!E1254)</f>
        <v>75156.847785193604</v>
      </c>
      <c r="F1254" s="5">
        <f>IF(logVir!F1254="","",名目付加価値!F1254)</f>
        <v>88542.948906816702</v>
      </c>
      <c r="G1254" s="5">
        <f>IF(logVir!G1254="","",名目付加価値!G1254)</f>
        <v>115490.51382089499</v>
      </c>
      <c r="I1254" s="3">
        <v>41</v>
      </c>
      <c r="J1254" s="3">
        <v>11</v>
      </c>
      <c r="K1254" s="2">
        <f t="shared" si="136"/>
        <v>1.6679431279816141E-2</v>
      </c>
      <c r="L1254" s="2">
        <f t="shared" si="137"/>
        <v>1.777381502999437E-2</v>
      </c>
      <c r="M1254" s="2">
        <f t="shared" si="138"/>
        <v>2.658908459652861E-2</v>
      </c>
      <c r="N1254" s="2">
        <f t="shared" si="139"/>
        <v>3.2316982213999798E-2</v>
      </c>
      <c r="O1254" s="2">
        <f t="shared" si="142"/>
        <v>4.1759526149997027E-2</v>
      </c>
    </row>
    <row r="1255" spans="1:15" x14ac:dyDescent="0.55000000000000004">
      <c r="A1255" s="3">
        <v>41</v>
      </c>
      <c r="B1255" s="3">
        <v>12</v>
      </c>
      <c r="C1255" s="5">
        <f>IF(logVir!C1255="","",名目付加価値!C1255)</f>
        <v>32495.248020854498</v>
      </c>
      <c r="D1255" s="5">
        <f>IF(logVir!D1255="","",名目付加価値!D1255)</f>
        <v>64116.262929755598</v>
      </c>
      <c r="E1255" s="5">
        <f>IF(logVir!E1255="","",名目付加価値!E1255)</f>
        <v>59086.225514403101</v>
      </c>
      <c r="F1255" s="5">
        <f>IF(logVir!F1255="","",名目付加価値!F1255)</f>
        <v>52415.731590616502</v>
      </c>
      <c r="G1255" s="5">
        <f>IF(logVir!G1255="","",名目付加価値!G1255)</f>
        <v>47102.311885784497</v>
      </c>
      <c r="I1255" s="3">
        <v>41</v>
      </c>
      <c r="J1255" s="3">
        <v>12</v>
      </c>
      <c r="K1255" s="2">
        <f t="shared" si="136"/>
        <v>1.2819585658762622E-2</v>
      </c>
      <c r="L1255" s="2">
        <f t="shared" si="137"/>
        <v>2.4571925553727045E-2</v>
      </c>
      <c r="M1255" s="2">
        <f t="shared" si="138"/>
        <v>2.0903599538690847E-2</v>
      </c>
      <c r="N1255" s="2">
        <f t="shared" si="139"/>
        <v>1.9131035124326318E-2</v>
      </c>
      <c r="O1255" s="2">
        <f t="shared" si="142"/>
        <v>1.703144405409911E-2</v>
      </c>
    </row>
    <row r="1256" spans="1:15" x14ac:dyDescent="0.55000000000000004">
      <c r="A1256" s="3">
        <v>41</v>
      </c>
      <c r="B1256" s="3">
        <v>13</v>
      </c>
      <c r="C1256" s="5">
        <f>IF(logVir!C1256="","",名目付加価値!C1256)</f>
        <v>11869.897889805599</v>
      </c>
      <c r="D1256" s="5">
        <f>IF(logVir!D1256="","",名目付加価値!D1256)</f>
        <v>9096.2064360384593</v>
      </c>
      <c r="E1256" s="5">
        <f>IF(logVir!E1256="","",名目付加価値!E1256)</f>
        <v>6798.1655577523097</v>
      </c>
      <c r="F1256" s="5">
        <f>IF(logVir!F1256="","",名目付加価値!F1256)</f>
        <v>4885.5035746315298</v>
      </c>
      <c r="G1256" s="5">
        <f>IF(logVir!G1256="","",名目付加価値!G1256)</f>
        <v>6517.3087779744901</v>
      </c>
      <c r="I1256" s="3">
        <v>41</v>
      </c>
      <c r="J1256" s="3">
        <v>13</v>
      </c>
      <c r="K1256" s="2">
        <f t="shared" si="136"/>
        <v>4.6827515414399092E-3</v>
      </c>
      <c r="L1256" s="2">
        <f t="shared" si="137"/>
        <v>3.486031424079473E-3</v>
      </c>
      <c r="M1256" s="2">
        <f t="shared" si="138"/>
        <v>2.405063602892265E-3</v>
      </c>
      <c r="N1256" s="2">
        <f t="shared" si="139"/>
        <v>1.7831429162581732E-3</v>
      </c>
      <c r="O1256" s="2">
        <f t="shared" si="142"/>
        <v>2.3565548142205138E-3</v>
      </c>
    </row>
    <row r="1257" spans="1:15" x14ac:dyDescent="0.55000000000000004">
      <c r="A1257" s="3">
        <v>41</v>
      </c>
      <c r="B1257" s="3">
        <v>14</v>
      </c>
      <c r="C1257" s="5">
        <f>IF(logVir!C1257="","",名目付加価値!C1257)</f>
        <v>50995.302772279902</v>
      </c>
      <c r="D1257" s="5">
        <f>IF(logVir!D1257="","",名目付加価値!D1257)</f>
        <v>39197.127460081603</v>
      </c>
      <c r="E1257" s="5">
        <f>IF(logVir!E1257="","",名目付加価値!E1257)</f>
        <v>68030.252743434001</v>
      </c>
      <c r="F1257" s="5">
        <f>IF(logVir!F1257="","",名目付加価値!F1257)</f>
        <v>50520.1813878514</v>
      </c>
      <c r="G1257" s="5">
        <f>IF(logVir!G1257="","",名目付加価値!G1257)</f>
        <v>37284.6298738029</v>
      </c>
      <c r="I1257" s="3">
        <v>41</v>
      </c>
      <c r="J1257" s="3">
        <v>14</v>
      </c>
      <c r="K1257" s="2">
        <f t="shared" si="136"/>
        <v>2.0117976993566163E-2</v>
      </c>
      <c r="L1257" s="2">
        <f t="shared" si="137"/>
        <v>1.5021912598435135E-2</v>
      </c>
      <c r="M1257" s="2">
        <f t="shared" si="138"/>
        <v>2.4067828795698201E-2</v>
      </c>
      <c r="N1257" s="2">
        <f t="shared" si="139"/>
        <v>1.8439184864708552E-2</v>
      </c>
      <c r="O1257" s="2">
        <f t="shared" si="142"/>
        <v>1.3481526964393295E-2</v>
      </c>
    </row>
    <row r="1258" spans="1:15" x14ac:dyDescent="0.55000000000000004">
      <c r="A1258" s="3">
        <v>41</v>
      </c>
      <c r="B1258" s="3">
        <v>15</v>
      </c>
      <c r="C1258" s="5">
        <f>IF(logVir!C1258="","",名目付加価値!C1258)</f>
        <v>9356.66893114103</v>
      </c>
      <c r="D1258" s="5">
        <f>IF(logVir!D1258="","",名目付加価値!D1258)</f>
        <v>8395.0249507298104</v>
      </c>
      <c r="E1258" s="5">
        <f>IF(logVir!E1258="","",名目付加価値!E1258)</f>
        <v>7888.7308736820096</v>
      </c>
      <c r="F1258" s="5">
        <f>IF(logVir!F1258="","",名目付加価値!F1258)</f>
        <v>5590.8646519125296</v>
      </c>
      <c r="G1258" s="5">
        <f>IF(logVir!G1258="","",名目付加価値!G1258)</f>
        <v>5984.6310999359803</v>
      </c>
      <c r="I1258" s="3">
        <v>41</v>
      </c>
      <c r="J1258" s="3">
        <v>15</v>
      </c>
      <c r="K1258" s="2">
        <f t="shared" si="136"/>
        <v>3.6912664512197546E-3</v>
      </c>
      <c r="L1258" s="2">
        <f t="shared" si="137"/>
        <v>3.2173105337878474E-3</v>
      </c>
      <c r="M1258" s="2">
        <f t="shared" si="138"/>
        <v>2.7908851786743105E-3</v>
      </c>
      <c r="N1258" s="2">
        <f t="shared" si="139"/>
        <v>2.0405901965935909E-3</v>
      </c>
      <c r="O1258" s="2">
        <f t="shared" si="142"/>
        <v>2.1639470693102618E-3</v>
      </c>
    </row>
    <row r="1259" spans="1:15" x14ac:dyDescent="0.55000000000000004">
      <c r="A1259" s="3">
        <v>41</v>
      </c>
      <c r="B1259" s="3">
        <v>16</v>
      </c>
      <c r="C1259" s="5">
        <f>IF(logVir!C1259="","",名目付加価値!C1259)</f>
        <v>48454.556377511697</v>
      </c>
      <c r="D1259" s="5">
        <f>IF(logVir!D1259="","",名目付加価値!D1259)</f>
        <v>54862.184658715902</v>
      </c>
      <c r="E1259" s="5">
        <f>IF(logVir!E1259="","",名目付加価値!E1259)</f>
        <v>69736.870088843294</v>
      </c>
      <c r="F1259" s="5">
        <f>IF(logVir!F1259="","",名目付加価値!F1259)</f>
        <v>64406.5411877519</v>
      </c>
      <c r="G1259" s="5">
        <f>IF(logVir!G1259="","",名目付加価値!G1259)</f>
        <v>62377.274880117802</v>
      </c>
      <c r="I1259" s="3">
        <v>41</v>
      </c>
      <c r="J1259" s="3">
        <v>16</v>
      </c>
      <c r="K1259" s="2">
        <f t="shared" si="136"/>
        <v>1.9115636096705798E-2</v>
      </c>
      <c r="L1259" s="2">
        <f t="shared" si="137"/>
        <v>2.1025391305567968E-2</v>
      </c>
      <c r="M1259" s="2">
        <f t="shared" si="138"/>
        <v>2.467159803706772E-2</v>
      </c>
      <c r="N1259" s="2">
        <f t="shared" si="139"/>
        <v>2.3507518912887479E-2</v>
      </c>
      <c r="O1259" s="2">
        <f t="shared" si="142"/>
        <v>2.2554626829017994E-2</v>
      </c>
    </row>
    <row r="1260" spans="1:15" x14ac:dyDescent="0.55000000000000004">
      <c r="A1260" s="3">
        <v>41</v>
      </c>
      <c r="B1260" s="3">
        <v>17</v>
      </c>
      <c r="C1260" s="5">
        <f>IF(logVir!C1260="","",名目付加価値!C1260)</f>
        <v>143301.24587122101</v>
      </c>
      <c r="D1260" s="5">
        <f>IF(logVir!D1260="","",名目付加価値!D1260)</f>
        <v>64267.920487674397</v>
      </c>
      <c r="E1260" s="5">
        <f>IF(logVir!E1260="","",名目付加価値!E1260)</f>
        <v>130264.615219645</v>
      </c>
      <c r="F1260" s="5">
        <f>IF(logVir!F1260="","",名目付加価値!F1260)</f>
        <v>123233.54938282901</v>
      </c>
      <c r="G1260" s="5">
        <f>IF(logVir!G1260="","",名目付加価値!G1260)</f>
        <v>84413.430676078002</v>
      </c>
      <c r="I1260" s="3">
        <v>41</v>
      </c>
      <c r="J1260" s="3">
        <v>17</v>
      </c>
      <c r="K1260" s="2">
        <f t="shared" si="136"/>
        <v>5.653326896518987E-2</v>
      </c>
      <c r="L1260" s="2">
        <f t="shared" si="137"/>
        <v>2.4630046817390269E-2</v>
      </c>
      <c r="M1260" s="2">
        <f t="shared" si="138"/>
        <v>4.6085180207514564E-2</v>
      </c>
      <c r="N1260" s="2">
        <f t="shared" si="139"/>
        <v>4.4978583531978401E-2</v>
      </c>
      <c r="O1260" s="2">
        <f t="shared" si="142"/>
        <v>3.0522548987836191E-2</v>
      </c>
    </row>
    <row r="1261" spans="1:15" x14ac:dyDescent="0.55000000000000004">
      <c r="A1261" s="3">
        <v>41</v>
      </c>
      <c r="B1261" s="3">
        <v>18</v>
      </c>
      <c r="C1261" s="5">
        <f>IF(logVir!C1261="","",名目付加価値!C1261)</f>
        <v>175440.37538167101</v>
      </c>
      <c r="D1261" s="5">
        <f>IF(logVir!D1261="","",名目付加価値!D1261)</f>
        <v>157551.338840251</v>
      </c>
      <c r="E1261" s="5">
        <f>IF(logVir!E1261="","",名目付加価値!E1261)</f>
        <v>174996.88284832501</v>
      </c>
      <c r="F1261" s="5">
        <f>IF(logVir!F1261="","",名目付加価値!F1261)</f>
        <v>187258.37583721199</v>
      </c>
      <c r="G1261" s="5">
        <f>IF(logVir!G1261="","",名目付加価値!G1261)</f>
        <v>214487.75747961199</v>
      </c>
      <c r="I1261" s="3">
        <v>41</v>
      </c>
      <c r="J1261" s="3">
        <v>18</v>
      </c>
      <c r="K1261" s="2">
        <f t="shared" si="136"/>
        <v>6.9212363566740945E-2</v>
      </c>
      <c r="L1261" s="2">
        <f t="shared" si="137"/>
        <v>6.0379997086137553E-2</v>
      </c>
      <c r="M1261" s="2">
        <f t="shared" si="138"/>
        <v>6.1910618384125385E-2</v>
      </c>
      <c r="N1261" s="2">
        <f t="shared" si="139"/>
        <v>6.8346781715192789E-2</v>
      </c>
      <c r="O1261" s="2">
        <f t="shared" si="142"/>
        <v>7.7555349101785354E-2</v>
      </c>
    </row>
    <row r="1262" spans="1:15" x14ac:dyDescent="0.55000000000000004">
      <c r="A1262" s="3">
        <v>41</v>
      </c>
      <c r="B1262" s="3">
        <v>19</v>
      </c>
      <c r="C1262" s="5">
        <f>IF(logVir!C1262="","",名目付加価値!C1262)</f>
        <v>114961.429443285</v>
      </c>
      <c r="D1262" s="5">
        <f>IF(logVir!D1262="","",名目付加価値!D1262)</f>
        <v>70788.428223933995</v>
      </c>
      <c r="E1262" s="5">
        <f>IF(logVir!E1262="","",名目付加価値!E1262)</f>
        <v>67081.384968918705</v>
      </c>
      <c r="F1262" s="5">
        <f>IF(logVir!F1262="","",名目付加価値!F1262)</f>
        <v>71820.436633204794</v>
      </c>
      <c r="G1262" s="5">
        <f>IF(logVir!G1262="","",名目付加価値!G1262)</f>
        <v>100406.84918157601</v>
      </c>
      <c r="I1262" s="3">
        <v>41</v>
      </c>
      <c r="J1262" s="3">
        <v>19</v>
      </c>
      <c r="K1262" s="2">
        <f t="shared" si="136"/>
        <v>4.5353027964463381E-2</v>
      </c>
      <c r="L1262" s="2">
        <f t="shared" si="137"/>
        <v>2.7128967112283426E-2</v>
      </c>
      <c r="M1262" s="2">
        <f t="shared" si="138"/>
        <v>2.3732137155202372E-2</v>
      </c>
      <c r="N1262" s="2">
        <f t="shared" si="139"/>
        <v>2.6213490762766873E-2</v>
      </c>
      <c r="O1262" s="2">
        <f t="shared" si="142"/>
        <v>3.6305513806435478E-2</v>
      </c>
    </row>
    <row r="1263" spans="1:15" x14ac:dyDescent="0.55000000000000004">
      <c r="A1263" s="3">
        <v>41</v>
      </c>
      <c r="B1263" s="3">
        <v>20</v>
      </c>
      <c r="C1263" s="5">
        <f>IF(logVir!C1263="","",名目付加価値!C1263)</f>
        <v>190897.19695351899</v>
      </c>
      <c r="D1263" s="5">
        <f>IF(logVir!D1263="","",名目付加価値!D1263)</f>
        <v>261477.93296440699</v>
      </c>
      <c r="E1263" s="5">
        <f>IF(logVir!E1263="","",名目付加価値!E1263)</f>
        <v>258359.36488772501</v>
      </c>
      <c r="F1263" s="5">
        <f>IF(logVir!F1263="","",名目付加価値!F1263)</f>
        <v>255846.78599139201</v>
      </c>
      <c r="G1263" s="5">
        <f>IF(logVir!G1263="","",名目付加価値!G1263)</f>
        <v>294523.678534245</v>
      </c>
      <c r="I1263" s="3">
        <v>41</v>
      </c>
      <c r="J1263" s="3">
        <v>20</v>
      </c>
      <c r="K1263" s="2">
        <f t="shared" si="136"/>
        <v>7.5310179715900594E-2</v>
      </c>
      <c r="L1263" s="2">
        <f t="shared" si="137"/>
        <v>0.1002088395230232</v>
      </c>
      <c r="M1263" s="2">
        <f t="shared" si="138"/>
        <v>9.1402702637808975E-2</v>
      </c>
      <c r="N1263" s="2">
        <f t="shared" si="139"/>
        <v>9.3380626401932273E-2</v>
      </c>
      <c r="O1263" s="2">
        <f t="shared" si="142"/>
        <v>0.10649506049144365</v>
      </c>
    </row>
    <row r="1264" spans="1:15" x14ac:dyDescent="0.55000000000000004">
      <c r="A1264" s="3">
        <v>41</v>
      </c>
      <c r="B1264" s="3">
        <v>21</v>
      </c>
      <c r="C1264" s="5">
        <f>IF(logVir!C1264="","",名目付加価値!C1264)</f>
        <v>145677.685349732</v>
      </c>
      <c r="D1264" s="5">
        <f>IF(logVir!D1264="","",名目付加価値!D1264)</f>
        <v>147128.02000970699</v>
      </c>
      <c r="E1264" s="5">
        <f>IF(logVir!E1264="","",名目付加価値!E1264)</f>
        <v>162585.92395246701</v>
      </c>
      <c r="F1264" s="5">
        <f>IF(logVir!F1264="","",名目付加価値!F1264)</f>
        <v>128612.642626948</v>
      </c>
      <c r="G1264" s="5">
        <f>IF(logVir!G1264="","",名目付加価値!G1264)</f>
        <v>134757.49104141499</v>
      </c>
      <c r="I1264" s="3">
        <v>41</v>
      </c>
      <c r="J1264" s="3">
        <v>21</v>
      </c>
      <c r="K1264" s="2">
        <f t="shared" si="136"/>
        <v>5.7470789720165651E-2</v>
      </c>
      <c r="L1264" s="2">
        <f t="shared" si="137"/>
        <v>5.6385362922766406E-2</v>
      </c>
      <c r="M1264" s="2">
        <f t="shared" si="138"/>
        <v>5.7519853660341701E-2</v>
      </c>
      <c r="N1264" s="2">
        <f t="shared" si="139"/>
        <v>4.6941880020788439E-2</v>
      </c>
      <c r="O1264" s="2">
        <f t="shared" si="142"/>
        <v>4.8726157542073607E-2</v>
      </c>
    </row>
    <row r="1265" spans="1:15" x14ac:dyDescent="0.55000000000000004">
      <c r="A1265" s="3">
        <v>41</v>
      </c>
      <c r="B1265" s="3">
        <v>22</v>
      </c>
      <c r="C1265" s="5">
        <f>IF(logVir!C1265="","",名目付加価値!C1265)</f>
        <v>62849.451072721502</v>
      </c>
      <c r="D1265" s="5">
        <f>IF(logVir!D1265="","",名目付加価値!D1265)</f>
        <v>61379.090267109401</v>
      </c>
      <c r="E1265" s="5">
        <f>IF(logVir!E1265="","",名目付加価値!E1265)</f>
        <v>65716.577979122696</v>
      </c>
      <c r="F1265" s="5">
        <f>IF(logVir!F1265="","",名目付加価値!F1265)</f>
        <v>41469.494690939398</v>
      </c>
      <c r="G1265" s="5">
        <f>IF(logVir!G1265="","",名目付加価値!G1265)</f>
        <v>39392.441269637697</v>
      </c>
      <c r="I1265" s="3">
        <v>41</v>
      </c>
      <c r="J1265" s="3">
        <v>22</v>
      </c>
      <c r="K1265" s="2">
        <f t="shared" si="136"/>
        <v>2.4794515220068068E-2</v>
      </c>
      <c r="L1265" s="2">
        <f t="shared" si="137"/>
        <v>2.3522931120474985E-2</v>
      </c>
      <c r="M1265" s="2">
        <f t="shared" si="138"/>
        <v>2.3249294013439194E-2</v>
      </c>
      <c r="N1265" s="2">
        <f t="shared" si="139"/>
        <v>1.5135806282678159E-2</v>
      </c>
      <c r="O1265" s="2">
        <f t="shared" si="142"/>
        <v>1.4243677916809439E-2</v>
      </c>
    </row>
    <row r="1266" spans="1:15" x14ac:dyDescent="0.55000000000000004">
      <c r="A1266" s="3">
        <v>41</v>
      </c>
      <c r="B1266" s="3">
        <v>23</v>
      </c>
      <c r="C1266" s="5">
        <f>IF(logVir!C1266="","",名目付加価値!C1266)</f>
        <v>57645.224950577198</v>
      </c>
      <c r="D1266" s="5">
        <f>IF(logVir!D1266="","",名目付加価値!D1266)</f>
        <v>57134.256499964802</v>
      </c>
      <c r="E1266" s="5">
        <f>IF(logVir!E1266="","",名目付加価値!E1266)</f>
        <v>55496.820835566003</v>
      </c>
      <c r="F1266" s="5">
        <f>IF(logVir!F1266="","",名目付加価値!F1266)</f>
        <v>59192.407237306099</v>
      </c>
      <c r="G1266" s="5">
        <f>IF(logVir!G1266="","",名目付加価値!G1266)</f>
        <v>55284.873544778697</v>
      </c>
      <c r="I1266" s="3">
        <v>41</v>
      </c>
      <c r="J1266" s="3">
        <v>23</v>
      </c>
      <c r="K1266" s="2">
        <f t="shared" si="136"/>
        <v>2.2741414332283414E-2</v>
      </c>
      <c r="L1266" s="2">
        <f t="shared" si="137"/>
        <v>2.1896140435114911E-2</v>
      </c>
      <c r="M1266" s="2">
        <f t="shared" si="138"/>
        <v>1.9633735414937944E-2</v>
      </c>
      <c r="N1266" s="2">
        <f t="shared" si="139"/>
        <v>2.1604430341539971E-2</v>
      </c>
      <c r="O1266" s="2">
        <f t="shared" si="142"/>
        <v>1.9990127726618279E-2</v>
      </c>
    </row>
    <row r="1267" spans="1:15" x14ac:dyDescent="0.55000000000000004">
      <c r="A1267" s="3">
        <v>41</v>
      </c>
      <c r="B1267" s="3">
        <v>24</v>
      </c>
      <c r="C1267" s="5">
        <f>IF(logVir!C1267="","",名目付加価値!C1267)</f>
        <v>15672.2698009212</v>
      </c>
      <c r="D1267" s="5">
        <f>IF(logVir!D1267="","",名目付加価値!D1267)</f>
        <v>16022.233129744</v>
      </c>
      <c r="E1267" s="5">
        <f>IF(logVir!E1267="","",名目付加価値!E1267)</f>
        <v>18205.6540372938</v>
      </c>
      <c r="F1267" s="5">
        <f>IF(logVir!F1267="","",名目付加価値!F1267)</f>
        <v>18239.193621607399</v>
      </c>
      <c r="G1267" s="5">
        <f>IF(logVir!G1267="","",名目付加価値!G1267)</f>
        <v>19124.654761130099</v>
      </c>
      <c r="I1267" s="3">
        <v>41</v>
      </c>
      <c r="J1267" s="3">
        <v>24</v>
      </c>
      <c r="K1267" s="2">
        <f t="shared" si="136"/>
        <v>6.1828118699450612E-3</v>
      </c>
      <c r="L1267" s="2">
        <f t="shared" si="137"/>
        <v>6.1403628608213611E-3</v>
      </c>
      <c r="M1267" s="2">
        <f t="shared" si="138"/>
        <v>6.4408192945540586E-3</v>
      </c>
      <c r="N1267" s="2">
        <f t="shared" si="139"/>
        <v>6.6570596884853207E-3</v>
      </c>
      <c r="O1267" s="2">
        <f t="shared" si="142"/>
        <v>6.9151698627440434E-3</v>
      </c>
    </row>
    <row r="1268" spans="1:15" x14ac:dyDescent="0.55000000000000004">
      <c r="A1268" s="3">
        <v>41</v>
      </c>
      <c r="B1268" s="3">
        <v>25</v>
      </c>
      <c r="C1268" s="5">
        <f>IF(logVir!C1268="","",名目付加価値!C1268)</f>
        <v>102792.765750878</v>
      </c>
      <c r="D1268" s="5">
        <f>IF(logVir!D1268="","",名目付加価値!D1268)</f>
        <v>97715.225575508695</v>
      </c>
      <c r="E1268" s="5">
        <f>IF(logVir!E1268="","",名目付加価値!E1268)</f>
        <v>91026.086401491702</v>
      </c>
      <c r="F1268" s="5">
        <f>IF(logVir!F1268="","",名目付加価値!F1268)</f>
        <v>91277.485163157296</v>
      </c>
      <c r="G1268" s="5">
        <f>IF(logVir!G1268="","",名目付加価値!G1268)</f>
        <v>99340.178345256194</v>
      </c>
      <c r="I1268" s="3">
        <v>41</v>
      </c>
      <c r="J1268" s="3">
        <v>25</v>
      </c>
      <c r="K1268" s="2">
        <f t="shared" si="136"/>
        <v>4.0552411380236304E-2</v>
      </c>
      <c r="L1268" s="2">
        <f t="shared" si="137"/>
        <v>3.7448396687398716E-2</v>
      </c>
      <c r="M1268" s="2">
        <f t="shared" si="138"/>
        <v>3.2203323890561047E-2</v>
      </c>
      <c r="N1268" s="2">
        <f t="shared" si="139"/>
        <v>3.3315051068163438E-2</v>
      </c>
      <c r="O1268" s="2">
        <f t="shared" si="142"/>
        <v>3.5919822659959015E-2</v>
      </c>
    </row>
    <row r="1269" spans="1:15" x14ac:dyDescent="0.55000000000000004">
      <c r="A1269" s="3">
        <v>41</v>
      </c>
      <c r="B1269" s="3">
        <v>26</v>
      </c>
      <c r="C1269" s="5">
        <f>IF(logVir!C1269="","",名目付加価値!C1269)</f>
        <v>72058.967073558495</v>
      </c>
      <c r="D1269" s="5">
        <f>IF(logVir!D1269="","",名目付加価値!D1269)</f>
        <v>82724.491836877205</v>
      </c>
      <c r="E1269" s="5">
        <f>IF(logVir!E1269="","",名目付加価値!E1269)</f>
        <v>85913.585503889393</v>
      </c>
      <c r="F1269" s="5">
        <f>IF(logVir!F1269="","",名目付加価値!F1269)</f>
        <v>85496.392940769394</v>
      </c>
      <c r="G1269" s="5">
        <f>IF(logVir!G1269="","",名目付加価値!G1269)</f>
        <v>81560.760895152198</v>
      </c>
      <c r="I1269" s="3">
        <v>41</v>
      </c>
      <c r="J1269" s="3">
        <v>26</v>
      </c>
      <c r="K1269" s="2">
        <f t="shared" si="136"/>
        <v>2.8427728887885157E-2</v>
      </c>
      <c r="L1269" s="2">
        <f t="shared" si="137"/>
        <v>3.17033457971908E-2</v>
      </c>
      <c r="M1269" s="2">
        <f t="shared" si="138"/>
        <v>3.0394616861566189E-2</v>
      </c>
      <c r="N1269" s="2">
        <f t="shared" si="139"/>
        <v>3.1205030373855854E-2</v>
      </c>
      <c r="O1269" s="2">
        <f t="shared" si="142"/>
        <v>2.9491069134013562E-2</v>
      </c>
    </row>
    <row r="1270" spans="1:15" x14ac:dyDescent="0.55000000000000004">
      <c r="A1270" s="3">
        <v>41</v>
      </c>
      <c r="B1270" s="3">
        <v>27</v>
      </c>
      <c r="C1270" s="5">
        <f>IF(logVir!C1270="","",名目付加価値!C1270)</f>
        <v>124886.167146494</v>
      </c>
      <c r="D1270" s="5">
        <f>IF(logVir!D1270="","",名目付加価値!D1270)</f>
        <v>144521.616523479</v>
      </c>
      <c r="E1270" s="5">
        <f>IF(logVir!E1270="","",名目付加価値!E1270)</f>
        <v>147470.96967522899</v>
      </c>
      <c r="F1270" s="5">
        <f>IF(logVir!F1270="","",名目付加価値!F1270)</f>
        <v>148465.28067046701</v>
      </c>
      <c r="G1270" s="5">
        <f>IF(logVir!G1270="","",名目付加価値!G1270)</f>
        <v>152435.62021567501</v>
      </c>
      <c r="I1270" s="3">
        <v>41</v>
      </c>
      <c r="J1270" s="3">
        <v>27</v>
      </c>
      <c r="K1270" s="2">
        <f t="shared" si="136"/>
        <v>4.9268401222897523E-2</v>
      </c>
      <c r="L1270" s="2">
        <f t="shared" si="137"/>
        <v>5.5386484486935943E-2</v>
      </c>
      <c r="M1270" s="2">
        <f t="shared" si="138"/>
        <v>5.2172466033085209E-2</v>
      </c>
      <c r="N1270" s="2">
        <f t="shared" si="139"/>
        <v>5.4187825163507605E-2</v>
      </c>
      <c r="O1270" s="2">
        <f t="shared" si="142"/>
        <v>5.5118286844402273E-2</v>
      </c>
    </row>
    <row r="1271" spans="1:15" x14ac:dyDescent="0.55000000000000004">
      <c r="A1271" s="3">
        <v>41</v>
      </c>
      <c r="B1271" s="3">
        <v>28</v>
      </c>
      <c r="C1271" s="5">
        <f>IF(logVir!C1271="","",名目付加価値!C1271)</f>
        <v>167977.87145438301</v>
      </c>
      <c r="D1271" s="5">
        <f>IF(logVir!D1271="","",名目付加価値!D1271)</f>
        <v>163686.50579266599</v>
      </c>
      <c r="E1271" s="5">
        <f>IF(logVir!E1271="","",名目付加価値!E1271)</f>
        <v>172932.05116970601</v>
      </c>
      <c r="F1271" s="5">
        <f>IF(logVir!F1271="","",名目付加価値!F1271)</f>
        <v>169035.44192763601</v>
      </c>
      <c r="G1271" s="5">
        <f>IF(logVir!G1271="","",名目付加価値!G1271)</f>
        <v>189566.646609524</v>
      </c>
      <c r="I1271" s="3">
        <v>41</v>
      </c>
      <c r="J1271" s="3">
        <v>28</v>
      </c>
      <c r="K1271" s="2">
        <f t="shared" si="136"/>
        <v>6.6268357468885486E-2</v>
      </c>
      <c r="L1271" s="2">
        <f t="shared" si="137"/>
        <v>6.2731239325249169E-2</v>
      </c>
      <c r="M1271" s="2">
        <f t="shared" si="138"/>
        <v>6.118011962322327E-2</v>
      </c>
      <c r="N1271" s="2">
        <f t="shared" si="139"/>
        <v>6.1695656602311869E-2</v>
      </c>
      <c r="O1271" s="2">
        <f t="shared" si="142"/>
        <v>6.854427324251311E-2</v>
      </c>
    </row>
    <row r="1272" spans="1:15" x14ac:dyDescent="0.55000000000000004">
      <c r="A1272" s="3">
        <v>41</v>
      </c>
      <c r="B1272" s="3">
        <v>29</v>
      </c>
      <c r="C1272" s="5">
        <f>IF(logVir!C1272="","",名目付加価値!C1272)</f>
        <v>148337.17992712301</v>
      </c>
      <c r="D1272" s="5">
        <f>IF(logVir!D1272="","",名目付加価値!D1272)</f>
        <v>169343.647952434</v>
      </c>
      <c r="E1272" s="5">
        <f>IF(logVir!E1272="","",名目付加価値!E1272)</f>
        <v>172601.09207893399</v>
      </c>
      <c r="F1272" s="5">
        <f>IF(logVir!F1272="","",名目付加価値!F1272)</f>
        <v>174451.12063395101</v>
      </c>
      <c r="G1272" s="5">
        <f>IF(logVir!G1272="","",名目付加価値!G1272)</f>
        <v>165056.29739562501</v>
      </c>
      <c r="I1272" s="3">
        <v>41</v>
      </c>
      <c r="J1272" s="3">
        <v>29</v>
      </c>
      <c r="K1272" s="2">
        <f t="shared" si="136"/>
        <v>5.8519977543628289E-2</v>
      </c>
      <c r="L1272" s="2">
        <f t="shared" si="137"/>
        <v>6.4899283276110165E-2</v>
      </c>
      <c r="M1272" s="2">
        <f t="shared" si="138"/>
        <v>6.1063032497806848E-2</v>
      </c>
      <c r="N1272" s="2">
        <f t="shared" si="139"/>
        <v>6.3672306291412573E-2</v>
      </c>
      <c r="O1272" s="2">
        <f t="shared" si="142"/>
        <v>5.9681722240872384E-2</v>
      </c>
    </row>
    <row r="1273" spans="1:15" x14ac:dyDescent="0.55000000000000004">
      <c r="A1273" s="3">
        <v>41</v>
      </c>
      <c r="B1273" s="3">
        <v>30</v>
      </c>
      <c r="C1273" s="5">
        <f>IF(logVir!C1273="","",名目付加価値!C1273)</f>
        <v>244881.65601860799</v>
      </c>
      <c r="D1273" s="5">
        <f>IF(logVir!D1273="","",名目付加価値!D1273)</f>
        <v>280804.27214747103</v>
      </c>
      <c r="E1273" s="5">
        <f>IF(logVir!E1273="","",名目付加価値!E1273)</f>
        <v>296958.471640401</v>
      </c>
      <c r="F1273" s="5">
        <f>IF(logVir!F1273="","",名目付加価値!F1273)</f>
        <v>298148.12091966701</v>
      </c>
      <c r="G1273" s="5">
        <f>IF(logVir!G1273="","",名目付加価値!G1273)</f>
        <v>306906.89053986798</v>
      </c>
      <c r="I1273" s="3">
        <v>41</v>
      </c>
      <c r="J1273" s="3">
        <v>30</v>
      </c>
      <c r="K1273" s="2">
        <f t="shared" si="136"/>
        <v>9.6607398213286122E-2</v>
      </c>
      <c r="L1273" s="2">
        <f t="shared" si="137"/>
        <v>0.10761546844886377</v>
      </c>
      <c r="M1273" s="2">
        <f t="shared" si="138"/>
        <v>0.1050583434083035</v>
      </c>
      <c r="N1273" s="2">
        <f t="shared" si="139"/>
        <v>0.10882004315260101</v>
      </c>
      <c r="O1273" s="2">
        <f t="shared" si="142"/>
        <v>0.1109726322716829</v>
      </c>
    </row>
    <row r="1274" spans="1:15" x14ac:dyDescent="0.55000000000000004">
      <c r="A1274" s="3">
        <v>41</v>
      </c>
      <c r="B1274" s="3">
        <v>31</v>
      </c>
      <c r="C1274" s="5">
        <f>IF(logVir!C1274="","",名目付加価値!C1274)</f>
        <v>121761.47192295</v>
      </c>
      <c r="D1274" s="5">
        <f>IF(logVir!D1274="","",名目付加価値!D1274)</f>
        <v>111912.85224776799</v>
      </c>
      <c r="E1274" s="5">
        <f>IF(logVir!E1274="","",名目付加価値!E1274)</f>
        <v>106518.008010196</v>
      </c>
      <c r="F1274" s="5">
        <f>IF(logVir!F1274="","",名目付加価値!F1274)</f>
        <v>95202.400438539698</v>
      </c>
      <c r="G1274" s="5">
        <f>IF(logVir!G1274="","",名目付加価値!G1274)</f>
        <v>96566.417908342395</v>
      </c>
      <c r="I1274" s="3">
        <v>41</v>
      </c>
      <c r="J1274" s="3">
        <v>31</v>
      </c>
      <c r="K1274" s="2">
        <f t="shared" si="136"/>
        <v>4.8035688733673219E-2</v>
      </c>
      <c r="L1274" s="2">
        <f t="shared" si="137"/>
        <v>4.2889497114798419E-2</v>
      </c>
      <c r="M1274" s="2">
        <f t="shared" si="138"/>
        <v>3.7684075496774348E-2</v>
      </c>
      <c r="N1274" s="2">
        <f t="shared" si="139"/>
        <v>3.4747592210196986E-2</v>
      </c>
      <c r="O1274" s="2">
        <f t="shared" si="142"/>
        <v>3.4916875165251687E-2</v>
      </c>
    </row>
    <row r="1275" spans="1:15" x14ac:dyDescent="0.55000000000000004">
      <c r="A1275" s="3">
        <v>42</v>
      </c>
      <c r="B1275" s="3">
        <v>1</v>
      </c>
      <c r="C1275" s="5">
        <f>IF(logVir!C1275="","",名目付加価値!C1275)</f>
        <v>128148.159348567</v>
      </c>
      <c r="D1275" s="5">
        <f>IF(logVir!D1275="","",名目付加価値!D1275)</f>
        <v>137037.012446721</v>
      </c>
      <c r="E1275" s="5">
        <f>IF(logVir!E1275="","",名目付加価値!E1275)</f>
        <v>134797.7244944</v>
      </c>
      <c r="F1275" s="5">
        <f>IF(logVir!F1275="","",名目付加価値!F1275)</f>
        <v>130306.461682498</v>
      </c>
      <c r="G1275" s="5">
        <f>IF(logVir!G1275="","",名目付加価値!G1275)</f>
        <v>126039.65549092399</v>
      </c>
      <c r="I1275" s="3">
        <v>42</v>
      </c>
      <c r="J1275" s="3">
        <v>1</v>
      </c>
      <c r="K1275" s="2">
        <f t="shared" si="136"/>
        <v>3.4320067773155008E-2</v>
      </c>
      <c r="L1275" s="2">
        <f t="shared" si="137"/>
        <v>3.5195155619947696E-2</v>
      </c>
      <c r="M1275" s="2">
        <f t="shared" si="138"/>
        <v>3.2487617341068052E-2</v>
      </c>
      <c r="N1275" s="2">
        <f t="shared" si="139"/>
        <v>3.2321276927356493E-2</v>
      </c>
      <c r="O1275" s="2">
        <f t="shared" si="142"/>
        <v>3.111892010989406E-2</v>
      </c>
    </row>
    <row r="1276" spans="1:15" x14ac:dyDescent="0.55000000000000004">
      <c r="A1276" s="3">
        <v>42</v>
      </c>
      <c r="B1276" s="3">
        <v>2</v>
      </c>
      <c r="C1276" s="5">
        <f>IF(logVir!C1276="","",名目付加価値!C1276)</f>
        <v>3758.3035067298902</v>
      </c>
      <c r="D1276" s="5">
        <f>IF(logVir!D1276="","",名目付加価値!D1276)</f>
        <v>5116.3281901627397</v>
      </c>
      <c r="E1276" s="5">
        <f>IF(logVir!E1276="","",名目付加価値!E1276)</f>
        <v>6502.5027021947799</v>
      </c>
      <c r="F1276" s="5">
        <f>IF(logVir!F1276="","",名目付加価値!F1276)</f>
        <v>6764.87689468792</v>
      </c>
      <c r="G1276" s="5">
        <f>IF(logVir!G1276="","",名目付加価値!G1276)</f>
        <v>7755.2919562673696</v>
      </c>
      <c r="I1276" s="3">
        <v>42</v>
      </c>
      <c r="J1276" s="3">
        <v>2</v>
      </c>
      <c r="K1276" s="2">
        <f t="shared" si="136"/>
        <v>1.0065320619409919E-3</v>
      </c>
      <c r="L1276" s="2">
        <f t="shared" si="137"/>
        <v>1.31402431825134E-3</v>
      </c>
      <c r="M1276" s="2">
        <f t="shared" si="138"/>
        <v>1.5671690330124315E-3</v>
      </c>
      <c r="N1276" s="2">
        <f t="shared" si="139"/>
        <v>1.6779632926066277E-3</v>
      </c>
      <c r="O1276" s="2">
        <f t="shared" si="142"/>
        <v>1.9147649196277494E-3</v>
      </c>
    </row>
    <row r="1277" spans="1:15" x14ac:dyDescent="0.55000000000000004">
      <c r="A1277" s="3">
        <v>42</v>
      </c>
      <c r="B1277" s="3">
        <v>3</v>
      </c>
      <c r="C1277" s="5">
        <f>IF(logVir!C1277="","",名目付加価値!C1277)</f>
        <v>80393.665968571993</v>
      </c>
      <c r="D1277" s="5">
        <f>IF(logVir!D1277="","",名目付加価値!D1277)</f>
        <v>85608.334374239697</v>
      </c>
      <c r="E1277" s="5">
        <f>IF(logVir!E1277="","",名目付加価値!E1277)</f>
        <v>97740.634382255506</v>
      </c>
      <c r="F1277" s="5">
        <f>IF(logVir!F1277="","",名目付加価値!F1277)</f>
        <v>85220.963966888594</v>
      </c>
      <c r="G1277" s="5">
        <f>IF(logVir!G1277="","",名目付加価値!G1277)</f>
        <v>92097.285922358293</v>
      </c>
      <c r="I1277" s="3">
        <v>42</v>
      </c>
      <c r="J1277" s="3">
        <v>3</v>
      </c>
      <c r="K1277" s="2">
        <f t="shared" si="136"/>
        <v>2.1530672610512447E-2</v>
      </c>
      <c r="L1277" s="2">
        <f t="shared" si="137"/>
        <v>2.1986750855629723E-2</v>
      </c>
      <c r="M1277" s="2">
        <f t="shared" si="138"/>
        <v>2.3556483170573645E-2</v>
      </c>
      <c r="N1277" s="2">
        <f t="shared" si="139"/>
        <v>2.1138248562849567E-2</v>
      </c>
      <c r="O1277" s="2">
        <f t="shared" si="142"/>
        <v>2.2738621997918065E-2</v>
      </c>
    </row>
    <row r="1278" spans="1:15" x14ac:dyDescent="0.55000000000000004">
      <c r="A1278" s="3">
        <v>42</v>
      </c>
      <c r="B1278" s="3">
        <v>4</v>
      </c>
      <c r="C1278" s="5">
        <f>IF(logVir!C1278="","",名目付加価値!C1278)</f>
        <v>9526.9318382354904</v>
      </c>
      <c r="D1278" s="5">
        <f>IF(logVir!D1278="","",名目付加価値!D1278)</f>
        <v>11122.492672185501</v>
      </c>
      <c r="E1278" s="5">
        <f>IF(logVir!E1278="","",名目付加価値!E1278)</f>
        <v>11891.0297424208</v>
      </c>
      <c r="F1278" s="5">
        <f>IF(logVir!F1278="","",名目付加価値!F1278)</f>
        <v>10439.1681691958</v>
      </c>
      <c r="G1278" s="5">
        <f>IF(logVir!G1278="","",名目付加価値!G1278)</f>
        <v>10155.9569574869</v>
      </c>
      <c r="I1278" s="3">
        <v>42</v>
      </c>
      <c r="J1278" s="3">
        <v>4</v>
      </c>
      <c r="K1278" s="2">
        <f t="shared" si="136"/>
        <v>2.5514603410659639E-3</v>
      </c>
      <c r="L1278" s="2">
        <f t="shared" si="137"/>
        <v>2.85658489987508E-3</v>
      </c>
      <c r="M1278" s="2">
        <f t="shared" si="138"/>
        <v>2.8658586449586154E-3</v>
      </c>
      <c r="N1278" s="2">
        <f t="shared" si="139"/>
        <v>2.5893362534080773E-3</v>
      </c>
      <c r="O1278" s="2">
        <f t="shared" si="142"/>
        <v>2.5074839499407827E-3</v>
      </c>
    </row>
    <row r="1279" spans="1:15" x14ac:dyDescent="0.55000000000000004">
      <c r="A1279" s="3">
        <v>42</v>
      </c>
      <c r="B1279" s="3">
        <v>5</v>
      </c>
      <c r="C1279" s="5">
        <f>IF(logVir!C1279="","",名目付加価値!C1279)</f>
        <v>2327.67070220906</v>
      </c>
      <c r="D1279" s="5">
        <f>IF(logVir!D1279="","",名目付加価値!D1279)</f>
        <v>1993.17450290789</v>
      </c>
      <c r="E1279" s="5">
        <f>IF(logVir!E1279="","",名目付加価値!E1279)</f>
        <v>671.19159781616395</v>
      </c>
      <c r="F1279" s="5">
        <f>IF(logVir!F1279="","",名目付加価値!F1279)</f>
        <v>1509.1466978375199</v>
      </c>
      <c r="G1279" s="5">
        <f>IF(logVir!G1279="","",名目付加価値!G1279)</f>
        <v>3922.5263339991302</v>
      </c>
      <c r="I1279" s="3">
        <v>42</v>
      </c>
      <c r="J1279" s="3">
        <v>5</v>
      </c>
      <c r="K1279" s="2">
        <f t="shared" si="136"/>
        <v>6.2338637292565647E-4</v>
      </c>
      <c r="L1279" s="2">
        <f t="shared" si="137"/>
        <v>5.1190613072383585E-4</v>
      </c>
      <c r="M1279" s="2">
        <f t="shared" si="138"/>
        <v>1.6176397542450697E-4</v>
      </c>
      <c r="N1279" s="2">
        <f t="shared" si="139"/>
        <v>3.7432946697349846E-4</v>
      </c>
      <c r="O1279" s="2">
        <f t="shared" si="142"/>
        <v>9.684633232392827E-4</v>
      </c>
    </row>
    <row r="1280" spans="1:15" x14ac:dyDescent="0.55000000000000004">
      <c r="A1280" s="3">
        <v>42</v>
      </c>
      <c r="B1280" s="3">
        <v>6</v>
      </c>
      <c r="C1280" s="5">
        <f>IF(logVir!C1280="","",名目付加価値!C1280)</f>
        <v>6959.0200302989097</v>
      </c>
      <c r="D1280" s="5">
        <f>IF(logVir!D1280="","",名目付加価値!D1280)</f>
        <v>4841.9733319568704</v>
      </c>
      <c r="E1280" s="5">
        <f>IF(logVir!E1280="","",名目付加価値!E1280)</f>
        <v>8098.79251971333</v>
      </c>
      <c r="F1280" s="5">
        <f>IF(logVir!F1280="","",名目付加価値!F1280)</f>
        <v>8544.0574522152292</v>
      </c>
      <c r="G1280" s="5">
        <f>IF(logVir!G1280="","",名目付加価値!G1280)</f>
        <v>7750.1259499212201</v>
      </c>
      <c r="I1280" s="3">
        <v>42</v>
      </c>
      <c r="J1280" s="3">
        <v>6</v>
      </c>
      <c r="K1280" s="2">
        <f t="shared" si="136"/>
        <v>1.8637336680347139E-3</v>
      </c>
      <c r="L1280" s="2">
        <f t="shared" si="137"/>
        <v>1.2435618807153611E-3</v>
      </c>
      <c r="M1280" s="2">
        <f t="shared" si="138"/>
        <v>1.9518910522564614E-3</v>
      </c>
      <c r="N1280" s="2">
        <f t="shared" si="139"/>
        <v>2.1192720869757445E-3</v>
      </c>
      <c r="O1280" s="2">
        <f t="shared" si="142"/>
        <v>1.9134894437614683E-3</v>
      </c>
    </row>
    <row r="1281" spans="1:15" x14ac:dyDescent="0.55000000000000004">
      <c r="A1281" s="3">
        <v>42</v>
      </c>
      <c r="B1281" s="3">
        <v>7</v>
      </c>
      <c r="C1281" s="5">
        <f>IF(logVir!C1281="","",名目付加価値!C1281)</f>
        <v>16627.802362032398</v>
      </c>
      <c r="D1281" s="5">
        <f>IF(logVir!D1281="","",名目付加価値!D1281)</f>
        <v>16391.980848192801</v>
      </c>
      <c r="E1281" s="5">
        <f>IF(logVir!E1281="","",名目付加価値!E1281)</f>
        <v>19991.234411137499</v>
      </c>
      <c r="F1281" s="5">
        <f>IF(logVir!F1281="","",名目付加価値!F1281)</f>
        <v>18656.269043202301</v>
      </c>
      <c r="G1281" s="5">
        <f>IF(logVir!G1281="","",名目付加価値!G1281)</f>
        <v>18321.076737998199</v>
      </c>
      <c r="I1281" s="3">
        <v>42</v>
      </c>
      <c r="J1281" s="3">
        <v>7</v>
      </c>
      <c r="K1281" s="2">
        <f t="shared" si="136"/>
        <v>4.453183774816038E-3</v>
      </c>
      <c r="L1281" s="2">
        <f t="shared" si="137"/>
        <v>4.2099452299111488E-3</v>
      </c>
      <c r="M1281" s="2">
        <f t="shared" si="138"/>
        <v>4.8180900394324405E-3</v>
      </c>
      <c r="N1281" s="2">
        <f t="shared" si="139"/>
        <v>4.6275098747278814E-3</v>
      </c>
      <c r="O1281" s="2">
        <f t="shared" si="142"/>
        <v>4.5234344787467235E-3</v>
      </c>
    </row>
    <row r="1282" spans="1:15" x14ac:dyDescent="0.55000000000000004">
      <c r="A1282" s="3">
        <v>42</v>
      </c>
      <c r="B1282" s="3">
        <v>8</v>
      </c>
      <c r="C1282" s="5">
        <f>IF(logVir!C1282="","",名目付加価値!C1282)</f>
        <v>12817.6708630921</v>
      </c>
      <c r="D1282" s="5">
        <f>IF(logVir!D1282="","",名目付加価値!D1282)</f>
        <v>15905.2376173911</v>
      </c>
      <c r="E1282" s="5">
        <f>IF(logVir!E1282="","",名目付加価値!E1282)</f>
        <v>14724.2699183487</v>
      </c>
      <c r="F1282" s="5">
        <f>IF(logVir!F1282="","",名目付加価値!F1282)</f>
        <v>11514.770855857299</v>
      </c>
      <c r="G1282" s="5">
        <f>IF(logVir!G1282="","",名目付加価値!G1282)</f>
        <v>22401.690330101701</v>
      </c>
      <c r="I1282" s="3">
        <v>42</v>
      </c>
      <c r="J1282" s="3">
        <v>8</v>
      </c>
      <c r="K1282" s="2">
        <f t="shared" si="136"/>
        <v>3.4327713714464229E-3</v>
      </c>
      <c r="L1282" s="2">
        <f t="shared" si="137"/>
        <v>4.0849351800774777E-3</v>
      </c>
      <c r="M1282" s="2">
        <f t="shared" si="138"/>
        <v>3.5486982330609341E-3</v>
      </c>
      <c r="N1282" s="2">
        <f t="shared" si="139"/>
        <v>2.8561292569975866E-3</v>
      </c>
      <c r="O1282" s="2">
        <f t="shared" si="142"/>
        <v>5.5309292063180854E-3</v>
      </c>
    </row>
    <row r="1283" spans="1:15" x14ac:dyDescent="0.55000000000000004">
      <c r="A1283" s="3">
        <v>42</v>
      </c>
      <c r="B1283" s="3">
        <v>9</v>
      </c>
      <c r="C1283" s="5">
        <f>IF(logVir!C1283="","",名目付加価値!C1283)</f>
        <v>19982.937457687302</v>
      </c>
      <c r="D1283" s="5">
        <f>IF(logVir!D1283="","",名目付加価値!D1283)</f>
        <v>25680.5449973781</v>
      </c>
      <c r="E1283" s="5">
        <f>IF(logVir!E1283="","",名目付加価値!E1283)</f>
        <v>32817.643579067299</v>
      </c>
      <c r="F1283" s="5">
        <f>IF(logVir!F1283="","",名目付加価値!F1283)</f>
        <v>28715.965544023202</v>
      </c>
      <c r="G1283" s="5">
        <f>IF(logVir!G1283="","",名目付加価値!G1283)</f>
        <v>26064.488316986099</v>
      </c>
      <c r="I1283" s="3">
        <v>42</v>
      </c>
      <c r="J1283" s="3">
        <v>9</v>
      </c>
      <c r="K1283" s="2">
        <f t="shared" si="136"/>
        <v>5.3517410733080108E-3</v>
      </c>
      <c r="L1283" s="2">
        <f t="shared" si="137"/>
        <v>6.5955230740249414E-3</v>
      </c>
      <c r="M1283" s="2">
        <f t="shared" si="138"/>
        <v>7.9093846029766619E-3</v>
      </c>
      <c r="N1283" s="2">
        <f t="shared" si="139"/>
        <v>7.1227217944592773E-3</v>
      </c>
      <c r="O1283" s="2">
        <f t="shared" si="142"/>
        <v>6.4352661587524255E-3</v>
      </c>
    </row>
    <row r="1284" spans="1:15" x14ac:dyDescent="0.55000000000000004">
      <c r="A1284" s="3">
        <v>42</v>
      </c>
      <c r="B1284" s="3">
        <v>10</v>
      </c>
      <c r="C1284" s="5">
        <f>IF(logVir!C1284="","",名目付加価値!C1284)</f>
        <v>132539.66961237401</v>
      </c>
      <c r="D1284" s="5">
        <f>IF(logVir!D1284="","",名目付加価値!D1284)</f>
        <v>138703.87035039099</v>
      </c>
      <c r="E1284" s="5">
        <f>IF(logVir!E1284="","",名目付加価値!E1284)</f>
        <v>213757.544057327</v>
      </c>
      <c r="F1284" s="5">
        <f>IF(logVir!F1284="","",名目付加価値!F1284)</f>
        <v>196067.130294556</v>
      </c>
      <c r="G1284" s="5">
        <f>IF(logVir!G1284="","",名目付加価値!G1284)</f>
        <v>125735.91869591099</v>
      </c>
      <c r="I1284" s="3">
        <v>42</v>
      </c>
      <c r="J1284" s="3">
        <v>10</v>
      </c>
      <c r="K1284" s="2">
        <f t="shared" ref="K1284:K1347" si="143">IF(C1284="","",C1284/SUMIF($A$4:$A$1460,$I1284,C$4:C$1460))</f>
        <v>3.5496182441102815E-2</v>
      </c>
      <c r="L1284" s="2">
        <f t="shared" ref="L1284:L1347" si="144">IF(D1284="","",D1284/SUMIF($A$4:$A$1460,$I1284,D$4:D$1460))</f>
        <v>3.5623254002045843E-2</v>
      </c>
      <c r="M1284" s="2">
        <f t="shared" ref="M1284:M1347" si="145">IF(E1284="","",E1284/SUMIF($A$4:$A$1460,$I1284,E$4:E$1460))</f>
        <v>5.1517733857513549E-2</v>
      </c>
      <c r="N1284" s="2">
        <f t="shared" ref="N1284:N1347" si="146">IF(F1284="","",F1284/SUMIF($A$4:$A$1460,$I1284,F$4:F$1460))</f>
        <v>4.8632584545526034E-2</v>
      </c>
      <c r="O1284" s="2">
        <f t="shared" ref="O1284" si="147">IF(G1284="","",G1284/SUMIF($A$4:$A$1460,$I1284,G$4:G$1460))</f>
        <v>3.1043928147867272E-2</v>
      </c>
    </row>
    <row r="1285" spans="1:15" x14ac:dyDescent="0.55000000000000004">
      <c r="A1285" s="3">
        <v>42</v>
      </c>
      <c r="B1285" s="3">
        <v>11</v>
      </c>
      <c r="C1285" s="5">
        <f>IF(logVir!C1285="","",名目付加価値!C1285)</f>
        <v>105063.64558200201</v>
      </c>
      <c r="D1285" s="5">
        <f>IF(logVir!D1285="","",名目付加価値!D1285)</f>
        <v>203264.94298857599</v>
      </c>
      <c r="E1285" s="5">
        <f>IF(logVir!E1285="","",名目付加価値!E1285)</f>
        <v>223259.46768619001</v>
      </c>
      <c r="F1285" s="5">
        <f>IF(logVir!F1285="","",名目付加価値!F1285)</f>
        <v>223646.26297810601</v>
      </c>
      <c r="G1285" s="5">
        <f>IF(logVir!G1285="","",名目付加価値!G1285)</f>
        <v>233425.38853920699</v>
      </c>
      <c r="I1285" s="3">
        <v>42</v>
      </c>
      <c r="J1285" s="3">
        <v>11</v>
      </c>
      <c r="K1285" s="2">
        <f t="shared" si="143"/>
        <v>2.813767638332737E-2</v>
      </c>
      <c r="L1285" s="2">
        <f t="shared" si="144"/>
        <v>5.2204445885334287E-2</v>
      </c>
      <c r="M1285" s="2">
        <f t="shared" si="145"/>
        <v>5.3807793723259861E-2</v>
      </c>
      <c r="N1285" s="2">
        <f t="shared" si="146"/>
        <v>5.5473325774869499E-2</v>
      </c>
      <c r="O1285" s="2">
        <f t="shared" ref="O1285:O1316" si="148">IF(G1285="","",G1285/SUMIF($A$4:$A$1460,$I1285,G$4:G$1460))</f>
        <v>5.7632226851775499E-2</v>
      </c>
    </row>
    <row r="1286" spans="1:15" x14ac:dyDescent="0.55000000000000004">
      <c r="A1286" s="3">
        <v>42</v>
      </c>
      <c r="B1286" s="3">
        <v>12</v>
      </c>
      <c r="C1286" s="5">
        <f>IF(logVir!C1286="","",名目付加価値!C1286)</f>
        <v>24666.143400953199</v>
      </c>
      <c r="D1286" s="5">
        <f>IF(logVir!D1286="","",名目付加価値!D1286)</f>
        <v>12230.190189811001</v>
      </c>
      <c r="E1286" s="5">
        <f>IF(logVir!E1286="","",名目付加価値!E1286)</f>
        <v>13251.400722640899</v>
      </c>
      <c r="F1286" s="5">
        <f>IF(logVir!F1286="","",名目付加価値!F1286)</f>
        <v>14083.3691987122</v>
      </c>
      <c r="G1286" s="5">
        <f>IF(logVir!G1286="","",名目付加価値!G1286)</f>
        <v>18796.221133586001</v>
      </c>
      <c r="I1286" s="3">
        <v>42</v>
      </c>
      <c r="J1286" s="3">
        <v>12</v>
      </c>
      <c r="K1286" s="2">
        <f t="shared" si="143"/>
        <v>6.6059763755205291E-3</v>
      </c>
      <c r="L1286" s="2">
        <f t="shared" si="144"/>
        <v>3.1410743660170576E-3</v>
      </c>
      <c r="M1286" s="2">
        <f t="shared" si="145"/>
        <v>3.193721834141162E-3</v>
      </c>
      <c r="N1286" s="2">
        <f t="shared" si="146"/>
        <v>3.493245615485226E-3</v>
      </c>
      <c r="O1286" s="2">
        <f t="shared" si="148"/>
        <v>4.6407466090391258E-3</v>
      </c>
    </row>
    <row r="1287" spans="1:15" x14ac:dyDescent="0.55000000000000004">
      <c r="A1287" s="3">
        <v>42</v>
      </c>
      <c r="B1287" s="3">
        <v>13</v>
      </c>
      <c r="C1287" s="5">
        <f>IF(logVir!C1287="","",名目付加価値!C1287)</f>
        <v>2415.4061951460098</v>
      </c>
      <c r="D1287" s="5" t="str">
        <f>IF(logVir!D1287="","",名目付加価値!D1287)</f>
        <v/>
      </c>
      <c r="E1287" s="5">
        <f>IF(logVir!E1287="","",名目付加価値!E1287)</f>
        <v>3537.5804134772102</v>
      </c>
      <c r="F1287" s="5">
        <f>IF(logVir!F1287="","",名目付加価値!F1287)</f>
        <v>4827.6245569244902</v>
      </c>
      <c r="G1287" s="5">
        <f>IF(logVir!G1287="","",名目付加価値!G1287)</f>
        <v>3420.71048918117</v>
      </c>
      <c r="I1287" s="3">
        <v>42</v>
      </c>
      <c r="J1287" s="3">
        <v>13</v>
      </c>
      <c r="K1287" s="2">
        <f t="shared" si="143"/>
        <v>6.4688330084888184E-4</v>
      </c>
      <c r="L1287" s="2" t="str">
        <f t="shared" si="144"/>
        <v/>
      </c>
      <c r="M1287" s="2">
        <f t="shared" si="145"/>
        <v>8.5259272155650833E-4</v>
      </c>
      <c r="N1287" s="2">
        <f t="shared" si="146"/>
        <v>1.1974462984487657E-3</v>
      </c>
      <c r="O1287" s="2">
        <f t="shared" si="148"/>
        <v>8.4456606944288855E-4</v>
      </c>
    </row>
    <row r="1288" spans="1:15" x14ac:dyDescent="0.55000000000000004">
      <c r="A1288" s="3">
        <v>42</v>
      </c>
      <c r="B1288" s="3">
        <v>14</v>
      </c>
      <c r="C1288" s="5">
        <f>IF(logVir!C1288="","",名目付加価値!C1288)</f>
        <v>204579.76335006801</v>
      </c>
      <c r="D1288" s="5">
        <f>IF(logVir!D1288="","",名目付加価値!D1288)</f>
        <v>89673.147492964403</v>
      </c>
      <c r="E1288" s="5">
        <f>IF(logVir!E1288="","",名目付加価値!E1288)</f>
        <v>75346.071244770603</v>
      </c>
      <c r="F1288" s="5">
        <f>IF(logVir!F1288="","",名目付加価値!F1288)</f>
        <v>70272.458146949299</v>
      </c>
      <c r="G1288" s="5">
        <f>IF(logVir!G1288="","",名目付加価値!G1288)</f>
        <v>92955.821626148201</v>
      </c>
      <c r="I1288" s="3">
        <v>42</v>
      </c>
      <c r="J1288" s="3">
        <v>14</v>
      </c>
      <c r="K1288" s="2">
        <f t="shared" si="143"/>
        <v>5.4789638640789888E-2</v>
      </c>
      <c r="L1288" s="2">
        <f t="shared" si="144"/>
        <v>2.3030715020677047E-2</v>
      </c>
      <c r="M1288" s="2">
        <f t="shared" si="145"/>
        <v>1.8159166558146533E-2</v>
      </c>
      <c r="N1288" s="2">
        <f t="shared" si="146"/>
        <v>1.7430414047062442E-2</v>
      </c>
      <c r="O1288" s="2">
        <f t="shared" si="148"/>
        <v>2.2950592618384048E-2</v>
      </c>
    </row>
    <row r="1289" spans="1:15" x14ac:dyDescent="0.55000000000000004">
      <c r="A1289" s="3">
        <v>42</v>
      </c>
      <c r="B1289" s="3">
        <v>15</v>
      </c>
      <c r="C1289" s="5">
        <f>IF(logVir!C1289="","",名目付加価値!C1289)</f>
        <v>7556.7285293876403</v>
      </c>
      <c r="D1289" s="5">
        <f>IF(logVir!D1289="","",名目付加価値!D1289)</f>
        <v>6566.7902746053896</v>
      </c>
      <c r="E1289" s="5">
        <f>IF(logVir!E1289="","",名目付加価値!E1289)</f>
        <v>5922.9846273269404</v>
      </c>
      <c r="F1289" s="5">
        <f>IF(logVir!F1289="","",名目付加価値!F1289)</f>
        <v>5599.8319154786896</v>
      </c>
      <c r="G1289" s="5">
        <f>IF(logVir!G1289="","",名目付加価値!G1289)</f>
        <v>5238.1916205704301</v>
      </c>
      <c r="I1289" s="3">
        <v>42</v>
      </c>
      <c r="J1289" s="3">
        <v>15</v>
      </c>
      <c r="K1289" s="2">
        <f t="shared" si="143"/>
        <v>2.0238092891095272E-3</v>
      </c>
      <c r="L1289" s="2">
        <f t="shared" si="144"/>
        <v>1.6865458572964235E-3</v>
      </c>
      <c r="M1289" s="2">
        <f t="shared" si="145"/>
        <v>1.4274993054324162E-3</v>
      </c>
      <c r="N1289" s="2">
        <f t="shared" si="146"/>
        <v>1.3889849800990024E-3</v>
      </c>
      <c r="O1289" s="2">
        <f t="shared" si="148"/>
        <v>1.2932982554255371E-3</v>
      </c>
    </row>
    <row r="1290" spans="1:15" x14ac:dyDescent="0.55000000000000004">
      <c r="A1290" s="3">
        <v>42</v>
      </c>
      <c r="B1290" s="3">
        <v>16</v>
      </c>
      <c r="C1290" s="5">
        <f>IF(logVir!C1290="","",名目付加価値!C1290)</f>
        <v>14157.1492536156</v>
      </c>
      <c r="D1290" s="5">
        <f>IF(logVir!D1290="","",名目付加価値!D1290)</f>
        <v>20635.8748353802</v>
      </c>
      <c r="E1290" s="5">
        <f>IF(logVir!E1290="","",名目付加価値!E1290)</f>
        <v>18296.892474903801</v>
      </c>
      <c r="F1290" s="5">
        <f>IF(logVir!F1290="","",名目付加価値!F1290)</f>
        <v>18152.479658046901</v>
      </c>
      <c r="G1290" s="5">
        <f>IF(logVir!G1290="","",名目付加価値!G1290)</f>
        <v>21350.194821108002</v>
      </c>
      <c r="I1290" s="3">
        <v>42</v>
      </c>
      <c r="J1290" s="3">
        <v>16</v>
      </c>
      <c r="K1290" s="2">
        <f t="shared" si="143"/>
        <v>3.7915044923678134E-3</v>
      </c>
      <c r="L1290" s="2">
        <f t="shared" si="144"/>
        <v>5.2999026556226347E-3</v>
      </c>
      <c r="M1290" s="2">
        <f t="shared" si="145"/>
        <v>4.4097364661377265E-3</v>
      </c>
      <c r="N1290" s="2">
        <f t="shared" si="146"/>
        <v>4.5025497152666764E-3</v>
      </c>
      <c r="O1290" s="2">
        <f t="shared" si="148"/>
        <v>5.2713172245744226E-3</v>
      </c>
    </row>
    <row r="1291" spans="1:15" x14ac:dyDescent="0.55000000000000004">
      <c r="A1291" s="3">
        <v>42</v>
      </c>
      <c r="B1291" s="3">
        <v>17</v>
      </c>
      <c r="C1291" s="5">
        <f>IF(logVir!C1291="","",名目付加価値!C1291)</f>
        <v>123854.75008109699</v>
      </c>
      <c r="D1291" s="5">
        <f>IF(logVir!D1291="","",名目付加価値!D1291)</f>
        <v>152345.27378597099</v>
      </c>
      <c r="E1291" s="5">
        <f>IF(logVir!E1291="","",名目付加価値!E1291)</f>
        <v>203317.568718686</v>
      </c>
      <c r="F1291" s="5">
        <f>IF(logVir!F1291="","",名目付加価値!F1291)</f>
        <v>202946.15610415401</v>
      </c>
      <c r="G1291" s="5">
        <f>IF(logVir!G1291="","",名目付加価値!G1291)</f>
        <v>149660.040058026</v>
      </c>
      <c r="I1291" s="3">
        <v>42</v>
      </c>
      <c r="J1291" s="3">
        <v>17</v>
      </c>
      <c r="K1291" s="2">
        <f t="shared" si="143"/>
        <v>3.3170226075962421E-2</v>
      </c>
      <c r="L1291" s="2">
        <f t="shared" si="144"/>
        <v>3.9126769645138185E-2</v>
      </c>
      <c r="M1291" s="2">
        <f t="shared" si="145"/>
        <v>4.9001594025597867E-2</v>
      </c>
      <c r="N1291" s="2">
        <f t="shared" si="146"/>
        <v>5.0338861389449527E-2</v>
      </c>
      <c r="O1291" s="2">
        <f t="shared" si="148"/>
        <v>3.6950742304628255E-2</v>
      </c>
    </row>
    <row r="1292" spans="1:15" x14ac:dyDescent="0.55000000000000004">
      <c r="A1292" s="3">
        <v>42</v>
      </c>
      <c r="B1292" s="3">
        <v>18</v>
      </c>
      <c r="C1292" s="5">
        <f>IF(logVir!C1292="","",名目付加価値!C1292)</f>
        <v>240080.163868048</v>
      </c>
      <c r="D1292" s="5">
        <f>IF(logVir!D1292="","",名目付加価値!D1292)</f>
        <v>271189.10044371401</v>
      </c>
      <c r="E1292" s="5">
        <f>IF(logVir!E1292="","",名目付加価値!E1292)</f>
        <v>301320.45803985698</v>
      </c>
      <c r="F1292" s="5">
        <f>IF(logVir!F1292="","",名目付加価値!F1292)</f>
        <v>359460.95080236101</v>
      </c>
      <c r="G1292" s="5">
        <f>IF(logVir!G1292="","",名目付加価値!G1292)</f>
        <v>348376.41073653498</v>
      </c>
      <c r="I1292" s="3">
        <v>42</v>
      </c>
      <c r="J1292" s="3">
        <v>18</v>
      </c>
      <c r="K1292" s="2">
        <f t="shared" si="143"/>
        <v>6.4297197375497883E-2</v>
      </c>
      <c r="L1292" s="2">
        <f t="shared" si="144"/>
        <v>6.9649377362637627E-2</v>
      </c>
      <c r="M1292" s="2">
        <f t="shared" si="145"/>
        <v>7.2621283293553704E-2</v>
      </c>
      <c r="N1292" s="2">
        <f t="shared" si="146"/>
        <v>8.9160865742504244E-2</v>
      </c>
      <c r="O1292" s="2">
        <f t="shared" si="148"/>
        <v>8.6013387228454696E-2</v>
      </c>
    </row>
    <row r="1293" spans="1:15" x14ac:dyDescent="0.55000000000000004">
      <c r="A1293" s="3">
        <v>42</v>
      </c>
      <c r="B1293" s="3">
        <v>19</v>
      </c>
      <c r="C1293" s="5">
        <f>IF(logVir!C1293="","",名目付加価値!C1293)</f>
        <v>160785.273215355</v>
      </c>
      <c r="D1293" s="5">
        <f>IF(logVir!D1293="","",名目付加価値!D1293)</f>
        <v>143157.882568628</v>
      </c>
      <c r="E1293" s="5">
        <f>IF(logVir!E1293="","",名目付加価値!E1293)</f>
        <v>138625.64721139299</v>
      </c>
      <c r="F1293" s="5">
        <f>IF(logVir!F1293="","",名目付加価値!F1293)</f>
        <v>137647.65984191201</v>
      </c>
      <c r="G1293" s="5">
        <f>IF(logVir!G1293="","",名目付加価値!G1293)</f>
        <v>166820.60012014999</v>
      </c>
      <c r="I1293" s="3">
        <v>42</v>
      </c>
      <c r="J1293" s="3">
        <v>19</v>
      </c>
      <c r="K1293" s="2">
        <f t="shared" si="143"/>
        <v>4.3060793863348878E-2</v>
      </c>
      <c r="L1293" s="2">
        <f t="shared" si="144"/>
        <v>3.6767176000600407E-2</v>
      </c>
      <c r="M1293" s="2">
        <f t="shared" si="145"/>
        <v>3.341018549944981E-2</v>
      </c>
      <c r="N1293" s="2">
        <f t="shared" si="146"/>
        <v>3.4142191221439348E-2</v>
      </c>
      <c r="O1293" s="2">
        <f t="shared" si="148"/>
        <v>4.1187647709790436E-2</v>
      </c>
    </row>
    <row r="1294" spans="1:15" x14ac:dyDescent="0.55000000000000004">
      <c r="A1294" s="3">
        <v>42</v>
      </c>
      <c r="B1294" s="3">
        <v>20</v>
      </c>
      <c r="C1294" s="5">
        <f>IF(logVir!C1294="","",名目付加価値!C1294)</f>
        <v>241233.584464035</v>
      </c>
      <c r="D1294" s="5">
        <f>IF(logVir!D1294="","",名目付加価値!D1294)</f>
        <v>326731.63590710098</v>
      </c>
      <c r="E1294" s="5">
        <f>IF(logVir!E1294="","",名目付加価値!E1294)</f>
        <v>323340.90426405898</v>
      </c>
      <c r="F1294" s="5">
        <f>IF(logVir!F1294="","",名目付加価値!F1294)</f>
        <v>315522.41990849801</v>
      </c>
      <c r="G1294" s="5">
        <f>IF(logVir!G1294="","",名目付加価値!G1294)</f>
        <v>327017.04389575502</v>
      </c>
      <c r="I1294" s="3">
        <v>42</v>
      </c>
      <c r="J1294" s="3">
        <v>20</v>
      </c>
      <c r="K1294" s="2">
        <f t="shared" si="143"/>
        <v>6.460610132875369E-2</v>
      </c>
      <c r="L1294" s="2">
        <f t="shared" si="144"/>
        <v>8.3914342310851098E-2</v>
      </c>
      <c r="M1294" s="2">
        <f t="shared" si="145"/>
        <v>7.7928433939417618E-2</v>
      </c>
      <c r="N1294" s="2">
        <f t="shared" si="146"/>
        <v>7.8262331575702448E-2</v>
      </c>
      <c r="O1294" s="2">
        <f t="shared" si="148"/>
        <v>8.0739805451931865E-2</v>
      </c>
    </row>
    <row r="1295" spans="1:15" x14ac:dyDescent="0.55000000000000004">
      <c r="A1295" s="3">
        <v>42</v>
      </c>
      <c r="B1295" s="3">
        <v>21</v>
      </c>
      <c r="C1295" s="5">
        <f>IF(logVir!C1295="","",名目付加価値!C1295)</f>
        <v>181814.191103591</v>
      </c>
      <c r="D1295" s="5">
        <f>IF(logVir!D1295="","",名目付加価値!D1295)</f>
        <v>185420.55264103401</v>
      </c>
      <c r="E1295" s="5">
        <f>IF(logVir!E1295="","",名目付加価値!E1295)</f>
        <v>186317.42366708201</v>
      </c>
      <c r="F1295" s="5">
        <f>IF(logVir!F1295="","",名目付加価値!F1295)</f>
        <v>142983.04224341601</v>
      </c>
      <c r="G1295" s="5">
        <f>IF(logVir!G1295="","",名目付加価値!G1295)</f>
        <v>147510.073518566</v>
      </c>
      <c r="I1295" s="3">
        <v>42</v>
      </c>
      <c r="J1295" s="3">
        <v>21</v>
      </c>
      <c r="K1295" s="2">
        <f t="shared" si="143"/>
        <v>4.8692664744594133E-2</v>
      </c>
      <c r="L1295" s="2">
        <f t="shared" si="144"/>
        <v>4.7621478962664339E-2</v>
      </c>
      <c r="M1295" s="2">
        <f t="shared" si="145"/>
        <v>4.4904386826806419E-2</v>
      </c>
      <c r="N1295" s="2">
        <f t="shared" si="146"/>
        <v>3.5465582017918301E-2</v>
      </c>
      <c r="O1295" s="2">
        <f t="shared" si="148"/>
        <v>3.6419920185829152E-2</v>
      </c>
    </row>
    <row r="1296" spans="1:15" x14ac:dyDescent="0.55000000000000004">
      <c r="A1296" s="3">
        <v>42</v>
      </c>
      <c r="B1296" s="3">
        <v>22</v>
      </c>
      <c r="C1296" s="5">
        <f>IF(logVir!C1296="","",名目付加価値!C1296)</f>
        <v>119510.58251111</v>
      </c>
      <c r="D1296" s="5">
        <f>IF(logVir!D1296="","",名目付加価値!D1296)</f>
        <v>121278.076428532</v>
      </c>
      <c r="E1296" s="5">
        <f>IF(logVir!E1296="","",名目付加価値!E1296)</f>
        <v>131801.75264025401</v>
      </c>
      <c r="F1296" s="5">
        <f>IF(logVir!F1296="","",名目付加価値!F1296)</f>
        <v>81122.1731330201</v>
      </c>
      <c r="G1296" s="5">
        <f>IF(logVir!G1296="","",名目付加価値!G1296)</f>
        <v>79920.791050168395</v>
      </c>
      <c r="I1296" s="3">
        <v>42</v>
      </c>
      <c r="J1296" s="3">
        <v>22</v>
      </c>
      <c r="K1296" s="2">
        <f t="shared" si="143"/>
        <v>3.200679051685805E-2</v>
      </c>
      <c r="L1296" s="2">
        <f t="shared" si="144"/>
        <v>3.1147795015230777E-2</v>
      </c>
      <c r="M1296" s="2">
        <f t="shared" si="145"/>
        <v>3.1765557769757195E-2</v>
      </c>
      <c r="N1296" s="2">
        <f t="shared" si="146"/>
        <v>2.0121582528807698E-2</v>
      </c>
      <c r="O1296" s="2">
        <f t="shared" si="148"/>
        <v>1.9732271578517736E-2</v>
      </c>
    </row>
    <row r="1297" spans="1:15" x14ac:dyDescent="0.55000000000000004">
      <c r="A1297" s="3">
        <v>42</v>
      </c>
      <c r="B1297" s="3">
        <v>23</v>
      </c>
      <c r="C1297" s="5">
        <f>IF(logVir!C1297="","",名目付加価値!C1297)</f>
        <v>102372.509493976</v>
      </c>
      <c r="D1297" s="5">
        <f>IF(logVir!D1297="","",名目付加価値!D1297)</f>
        <v>94732.005649080398</v>
      </c>
      <c r="E1297" s="5">
        <f>IF(logVir!E1297="","",名目付加価値!E1297)</f>
        <v>91866.599591371298</v>
      </c>
      <c r="F1297" s="5">
        <f>IF(logVir!F1297="","",名目付加価値!F1297)</f>
        <v>99144.674224985705</v>
      </c>
      <c r="G1297" s="5">
        <f>IF(logVir!G1297="","",名目付加価値!G1297)</f>
        <v>89984.524569550194</v>
      </c>
      <c r="I1297" s="3">
        <v>42</v>
      </c>
      <c r="J1297" s="3">
        <v>23</v>
      </c>
      <c r="K1297" s="2">
        <f t="shared" si="143"/>
        <v>2.7416948333877877E-2</v>
      </c>
      <c r="L1297" s="2">
        <f t="shared" si="144"/>
        <v>2.4329979335366975E-2</v>
      </c>
      <c r="M1297" s="2">
        <f t="shared" si="145"/>
        <v>2.2140781271671822E-2</v>
      </c>
      <c r="N1297" s="2">
        <f t="shared" si="146"/>
        <v>2.4591892298528383E-2</v>
      </c>
      <c r="O1297" s="2">
        <f t="shared" si="148"/>
        <v>2.2216985759757755E-2</v>
      </c>
    </row>
    <row r="1298" spans="1:15" x14ac:dyDescent="0.55000000000000004">
      <c r="A1298" s="3">
        <v>42</v>
      </c>
      <c r="B1298" s="3">
        <v>24</v>
      </c>
      <c r="C1298" s="5">
        <f>IF(logVir!C1298="","",名目付加価値!C1298)</f>
        <v>27566.3473661967</v>
      </c>
      <c r="D1298" s="5">
        <f>IF(logVir!D1298="","",名目付加価値!D1298)</f>
        <v>23543.747065812298</v>
      </c>
      <c r="E1298" s="5">
        <f>IF(logVir!E1298="","",名目付加価値!E1298)</f>
        <v>29326.820446314199</v>
      </c>
      <c r="F1298" s="5">
        <f>IF(logVir!F1298="","",名目付加価値!F1298)</f>
        <v>29582.8323608719</v>
      </c>
      <c r="G1298" s="5">
        <f>IF(logVir!G1298="","",名目付加価値!G1298)</f>
        <v>30645.711789458401</v>
      </c>
      <c r="I1298" s="3">
        <v>42</v>
      </c>
      <c r="J1298" s="3">
        <v>24</v>
      </c>
      <c r="K1298" s="2">
        <f t="shared" si="143"/>
        <v>7.3826960502244871E-3</v>
      </c>
      <c r="L1298" s="2">
        <f t="shared" si="144"/>
        <v>6.0467302013032026E-3</v>
      </c>
      <c r="M1298" s="2">
        <f t="shared" si="145"/>
        <v>7.0680608598081155E-3</v>
      </c>
      <c r="N1298" s="2">
        <f t="shared" si="146"/>
        <v>7.3377398533086644E-3</v>
      </c>
      <c r="O1298" s="2">
        <f t="shared" si="148"/>
        <v>7.5663603900890291E-3</v>
      </c>
    </row>
    <row r="1299" spans="1:15" x14ac:dyDescent="0.55000000000000004">
      <c r="A1299" s="3">
        <v>42</v>
      </c>
      <c r="B1299" s="3">
        <v>25</v>
      </c>
      <c r="C1299" s="5">
        <f>IF(logVir!C1299="","",名目付加価値!C1299)</f>
        <v>157376.46135651201</v>
      </c>
      <c r="D1299" s="5">
        <f>IF(logVir!D1299="","",名目付加価値!D1299)</f>
        <v>143487.062529024</v>
      </c>
      <c r="E1299" s="5">
        <f>IF(logVir!E1299="","",名目付加価値!E1299)</f>
        <v>141317.05039791999</v>
      </c>
      <c r="F1299" s="5">
        <f>IF(logVir!F1299="","",名目付加価値!F1299)</f>
        <v>125742.523251028</v>
      </c>
      <c r="G1299" s="5">
        <f>IF(logVir!G1299="","",名目付加価値!G1299)</f>
        <v>151395.513378968</v>
      </c>
      <c r="I1299" s="3">
        <v>42</v>
      </c>
      <c r="J1299" s="3">
        <v>25</v>
      </c>
      <c r="K1299" s="2">
        <f t="shared" si="143"/>
        <v>4.2147861093840985E-2</v>
      </c>
      <c r="L1299" s="2">
        <f t="shared" si="144"/>
        <v>3.6851719145012653E-2</v>
      </c>
      <c r="M1299" s="2">
        <f t="shared" si="145"/>
        <v>3.4058840936048461E-2</v>
      </c>
      <c r="N1299" s="2">
        <f t="shared" si="146"/>
        <v>3.1189235461275003E-2</v>
      </c>
      <c r="O1299" s="2">
        <f t="shared" si="148"/>
        <v>3.7379226938427774E-2</v>
      </c>
    </row>
    <row r="1300" spans="1:15" x14ac:dyDescent="0.55000000000000004">
      <c r="A1300" s="3">
        <v>42</v>
      </c>
      <c r="B1300" s="3">
        <v>26</v>
      </c>
      <c r="C1300" s="5">
        <f>IF(logVir!C1300="","",名目付加価値!C1300)</f>
        <v>130851.577209052</v>
      </c>
      <c r="D1300" s="5">
        <f>IF(logVir!D1300="","",名目付加価値!D1300)</f>
        <v>144283.110679023</v>
      </c>
      <c r="E1300" s="5">
        <f>IF(logVir!E1300="","",名目付加価値!E1300)</f>
        <v>155135.437079892</v>
      </c>
      <c r="F1300" s="5">
        <f>IF(logVir!F1300="","",名目付加価値!F1300)</f>
        <v>157265.82310935899</v>
      </c>
      <c r="G1300" s="5">
        <f>IF(logVir!G1300="","",名目付加価値!G1300)</f>
        <v>156350.924508417</v>
      </c>
      <c r="I1300" s="3">
        <v>42</v>
      </c>
      <c r="J1300" s="3">
        <v>26</v>
      </c>
      <c r="K1300" s="2">
        <f t="shared" si="143"/>
        <v>3.5044085072058494E-2</v>
      </c>
      <c r="L1300" s="2">
        <f t="shared" si="144"/>
        <v>3.7056167841171134E-2</v>
      </c>
      <c r="M1300" s="2">
        <f t="shared" si="145"/>
        <v>3.7389212130952927E-2</v>
      </c>
      <c r="N1300" s="2">
        <f t="shared" si="146"/>
        <v>3.9008289798486452E-2</v>
      </c>
      <c r="O1300" s="2">
        <f t="shared" si="148"/>
        <v>3.8602707298226978E-2</v>
      </c>
    </row>
    <row r="1301" spans="1:15" x14ac:dyDescent="0.55000000000000004">
      <c r="A1301" s="3">
        <v>42</v>
      </c>
      <c r="B1301" s="3">
        <v>27</v>
      </c>
      <c r="C1301" s="5">
        <f>IF(logVir!C1301="","",名目付加価値!C1301)</f>
        <v>229653.344002228</v>
      </c>
      <c r="D1301" s="5">
        <f>IF(logVir!D1301="","",名目付加価値!D1301)</f>
        <v>225253.923976808</v>
      </c>
      <c r="E1301" s="5">
        <f>IF(logVir!E1301="","",名目付加価値!E1301)</f>
        <v>246105.42970860799</v>
      </c>
      <c r="F1301" s="5">
        <f>IF(logVir!F1301="","",名目付加価値!F1301)</f>
        <v>257178.19431947201</v>
      </c>
      <c r="G1301" s="5">
        <f>IF(logVir!G1301="","",名目付加価値!G1301)</f>
        <v>271139.35509039101</v>
      </c>
      <c r="I1301" s="3">
        <v>42</v>
      </c>
      <c r="J1301" s="3">
        <v>27</v>
      </c>
      <c r="K1301" s="2">
        <f t="shared" si="143"/>
        <v>6.1504733041460431E-2</v>
      </c>
      <c r="L1301" s="2">
        <f t="shared" si="144"/>
        <v>5.7851866198921367E-2</v>
      </c>
      <c r="M1301" s="2">
        <f t="shared" si="145"/>
        <v>5.9313902040420093E-2</v>
      </c>
      <c r="N1301" s="2">
        <f t="shared" si="146"/>
        <v>6.3790602023488283E-2</v>
      </c>
      <c r="O1301" s="2">
        <f t="shared" si="148"/>
        <v>6.694372415444802E-2</v>
      </c>
    </row>
    <row r="1302" spans="1:15" x14ac:dyDescent="0.55000000000000004">
      <c r="A1302" s="3">
        <v>42</v>
      </c>
      <c r="B1302" s="3">
        <v>28</v>
      </c>
      <c r="C1302" s="5">
        <f>IF(logVir!C1302="","",名目付加価値!C1302)</f>
        <v>366577.33986229001</v>
      </c>
      <c r="D1302" s="5">
        <f>IF(logVir!D1302="","",名目付加価値!D1302)</f>
        <v>372155.46987224702</v>
      </c>
      <c r="E1302" s="5">
        <f>IF(logVir!E1302="","",名目付加価値!E1302)</f>
        <v>382609.73465368798</v>
      </c>
      <c r="F1302" s="5">
        <f>IF(logVir!F1302="","",名目付加価値!F1302)</f>
        <v>373403.56831587502</v>
      </c>
      <c r="G1302" s="5">
        <f>IF(logVir!G1302="","",名目付加価値!G1302)</f>
        <v>386831.62756489299</v>
      </c>
      <c r="I1302" s="3">
        <v>42</v>
      </c>
      <c r="J1302" s="3">
        <v>28</v>
      </c>
      <c r="K1302" s="2">
        <f t="shared" si="143"/>
        <v>9.8175106159395287E-2</v>
      </c>
      <c r="L1302" s="2">
        <f t="shared" si="144"/>
        <v>9.5580525604795449E-2</v>
      </c>
      <c r="M1302" s="2">
        <f t="shared" si="145"/>
        <v>9.2212822560762076E-2</v>
      </c>
      <c r="N1302" s="2">
        <f t="shared" si="146"/>
        <v>9.261919924283768E-2</v>
      </c>
      <c r="O1302" s="2">
        <f t="shared" si="148"/>
        <v>9.5507897631781677E-2</v>
      </c>
    </row>
    <row r="1303" spans="1:15" x14ac:dyDescent="0.55000000000000004">
      <c r="A1303" s="3">
        <v>42</v>
      </c>
      <c r="B1303" s="3">
        <v>29</v>
      </c>
      <c r="C1303" s="5">
        <f>IF(logVir!C1303="","",名目付加価値!C1303)</f>
        <v>222596.391908046</v>
      </c>
      <c r="D1303" s="5">
        <f>IF(logVir!D1303="","",名目付加価値!D1303)</f>
        <v>222189.33216391999</v>
      </c>
      <c r="E1303" s="5">
        <f>IF(logVir!E1303="","",名目付加価値!E1303)</f>
        <v>221921.71384539301</v>
      </c>
      <c r="F1303" s="5">
        <f>IF(logVir!F1303="","",名目付加価値!F1303)</f>
        <v>219452.216118307</v>
      </c>
      <c r="G1303" s="5">
        <f>IF(logVir!G1303="","",名目付加価値!G1303)</f>
        <v>218516.591366251</v>
      </c>
      <c r="I1303" s="3">
        <v>42</v>
      </c>
      <c r="J1303" s="3">
        <v>29</v>
      </c>
      <c r="K1303" s="2">
        <f t="shared" si="143"/>
        <v>5.961477164540592E-2</v>
      </c>
      <c r="L1303" s="2">
        <f t="shared" si="144"/>
        <v>5.7064788431824345E-2</v>
      </c>
      <c r="M1303" s="2">
        <f t="shared" si="145"/>
        <v>5.348538149382967E-2</v>
      </c>
      <c r="N1303" s="2">
        <f t="shared" si="146"/>
        <v>5.4433032390707403E-2</v>
      </c>
      <c r="O1303" s="2">
        <f t="shared" si="148"/>
        <v>5.395127686541791E-2</v>
      </c>
    </row>
    <row r="1304" spans="1:15" x14ac:dyDescent="0.55000000000000004">
      <c r="A1304" s="3">
        <v>42</v>
      </c>
      <c r="B1304" s="3">
        <v>30</v>
      </c>
      <c r="C1304" s="5">
        <f>IF(logVir!C1304="","",名目付加価値!C1304)</f>
        <v>440315.62548966898</v>
      </c>
      <c r="D1304" s="5">
        <f>IF(logVir!D1304="","",名目付加価値!D1304)</f>
        <v>498098.714451976</v>
      </c>
      <c r="E1304" s="5">
        <f>IF(logVir!E1304="","",名目付加価値!E1304)</f>
        <v>522780.75334639201</v>
      </c>
      <c r="F1304" s="5">
        <f>IF(logVir!F1304="","",名目付加価値!F1304)</f>
        <v>524660.20382959605</v>
      </c>
      <c r="G1304" s="5">
        <f>IF(logVir!G1304="","",名目付加価値!G1304)</f>
        <v>536940.90672425996</v>
      </c>
      <c r="I1304" s="3">
        <v>42</v>
      </c>
      <c r="J1304" s="3">
        <v>30</v>
      </c>
      <c r="K1304" s="2">
        <f t="shared" si="143"/>
        <v>0.11792336452746374</v>
      </c>
      <c r="L1304" s="2">
        <f t="shared" si="144"/>
        <v>0.127926473703949</v>
      </c>
      <c r="M1304" s="2">
        <f t="shared" si="145"/>
        <v>0.12599545824453764</v>
      </c>
      <c r="N1304" s="2">
        <f t="shared" si="146"/>
        <v>0.13013696728300725</v>
      </c>
      <c r="O1304" s="2">
        <f t="shared" si="148"/>
        <v>0.13256955610521742</v>
      </c>
    </row>
    <row r="1305" spans="1:15" x14ac:dyDescent="0.55000000000000004">
      <c r="A1305" s="3">
        <v>42</v>
      </c>
      <c r="B1305" s="3">
        <v>31</v>
      </c>
      <c r="C1305" s="5">
        <f>IF(logVir!C1305="","",名目付加価値!C1305)</f>
        <v>217804.54349085799</v>
      </c>
      <c r="D1305" s="5">
        <f>IF(logVir!D1305="","",名目付加価値!D1305)</f>
        <v>194995.020241463</v>
      </c>
      <c r="E1305" s="5">
        <f>IF(logVir!E1305="","",名目付加価値!E1305)</f>
        <v>192808.90064448901</v>
      </c>
      <c r="F1305" s="5">
        <f>IF(logVir!F1305="","",名目付加価値!F1305)</f>
        <v>171166.77557080999</v>
      </c>
      <c r="G1305" s="5">
        <f>IF(logVir!G1305="","",名目付加価値!G1305)</f>
        <v>173717.352418853</v>
      </c>
      <c r="I1305" s="3">
        <v>42</v>
      </c>
      <c r="J1305" s="3">
        <v>31</v>
      </c>
      <c r="K1305" s="2">
        <f t="shared" si="143"/>
        <v>5.8331440200985782E-2</v>
      </c>
      <c r="L1305" s="2">
        <f t="shared" si="144"/>
        <v>5.008048526438344E-2</v>
      </c>
      <c r="M1305" s="2">
        <f t="shared" si="145"/>
        <v>4.6468898548435021E-2</v>
      </c>
      <c r="N1305" s="2">
        <f t="shared" si="146"/>
        <v>4.2456288679427003E-2</v>
      </c>
      <c r="O1305" s="2">
        <f t="shared" si="148"/>
        <v>4.2890441032773785E-2</v>
      </c>
    </row>
    <row r="1306" spans="1:15" x14ac:dyDescent="0.55000000000000004">
      <c r="A1306" s="3">
        <v>43</v>
      </c>
      <c r="B1306" s="3">
        <v>1</v>
      </c>
      <c r="C1306" s="5">
        <f>IF(logVir!C1306="","",名目付加価値!C1306)</f>
        <v>189618.926576067</v>
      </c>
      <c r="D1306" s="5">
        <f>IF(logVir!D1306="","",名目付加価値!D1306)</f>
        <v>198029.679635615</v>
      </c>
      <c r="E1306" s="5">
        <f>IF(logVir!E1306="","",名目付加価値!E1306)</f>
        <v>207744.96242409601</v>
      </c>
      <c r="F1306" s="5">
        <f>IF(logVir!F1306="","",名目付加価値!F1306)</f>
        <v>210638.220978258</v>
      </c>
      <c r="G1306" s="5">
        <f>IF(logVir!G1306="","",名目付加価値!G1306)</f>
        <v>193762.27196594601</v>
      </c>
      <c r="I1306" s="3">
        <v>43</v>
      </c>
      <c r="J1306" s="3">
        <v>1</v>
      </c>
      <c r="K1306" s="2">
        <f t="shared" si="143"/>
        <v>3.9376448823635328E-2</v>
      </c>
      <c r="L1306" s="2">
        <f t="shared" si="144"/>
        <v>3.8484508134749844E-2</v>
      </c>
      <c r="M1306" s="2">
        <f t="shared" si="145"/>
        <v>3.7127213386847761E-2</v>
      </c>
      <c r="N1306" s="2">
        <f t="shared" si="146"/>
        <v>3.8786237854030368E-2</v>
      </c>
      <c r="O1306" s="2">
        <f t="shared" si="148"/>
        <v>3.379357052053026E-2</v>
      </c>
    </row>
    <row r="1307" spans="1:15" x14ac:dyDescent="0.55000000000000004">
      <c r="A1307" s="3">
        <v>43</v>
      </c>
      <c r="B1307" s="3">
        <v>2</v>
      </c>
      <c r="C1307" s="5">
        <f>IF(logVir!C1307="","",名目付加価値!C1307)</f>
        <v>4390.0398508629496</v>
      </c>
      <c r="D1307" s="5">
        <f>IF(logVir!D1307="","",名目付加価値!D1307)</f>
        <v>5978.6943013888404</v>
      </c>
      <c r="E1307" s="5">
        <f>IF(logVir!E1307="","",名目付加価値!E1307)</f>
        <v>5266.93472152493</v>
      </c>
      <c r="F1307" s="5">
        <f>IF(logVir!F1307="","",名目付加価値!F1307)</f>
        <v>5283.9117152428198</v>
      </c>
      <c r="G1307" s="5">
        <f>IF(logVir!G1307="","",名目付加価値!G1307)</f>
        <v>5736.9661360960299</v>
      </c>
      <c r="I1307" s="3">
        <v>43</v>
      </c>
      <c r="J1307" s="3">
        <v>2</v>
      </c>
      <c r="K1307" s="2">
        <f t="shared" si="143"/>
        <v>9.1163990136754051E-4</v>
      </c>
      <c r="L1307" s="2">
        <f t="shared" si="144"/>
        <v>1.1618819456778082E-3</v>
      </c>
      <c r="M1307" s="2">
        <f t="shared" si="145"/>
        <v>9.4128207499664745E-4</v>
      </c>
      <c r="N1307" s="2">
        <f t="shared" si="146"/>
        <v>9.729623410001158E-4</v>
      </c>
      <c r="O1307" s="2">
        <f t="shared" si="148"/>
        <v>1.0005692425413373E-3</v>
      </c>
    </row>
    <row r="1308" spans="1:15" x14ac:dyDescent="0.55000000000000004">
      <c r="A1308" s="3">
        <v>43</v>
      </c>
      <c r="B1308" s="3">
        <v>3</v>
      </c>
      <c r="C1308" s="5">
        <f>IF(logVir!C1308="","",名目付加価値!C1308)</f>
        <v>143617.65135821601</v>
      </c>
      <c r="D1308" s="5">
        <f>IF(logVir!D1308="","",名目付加価値!D1308)</f>
        <v>138341.70187499499</v>
      </c>
      <c r="E1308" s="5">
        <f>IF(logVir!E1308="","",名目付加価値!E1308)</f>
        <v>136345.35320649401</v>
      </c>
      <c r="F1308" s="5">
        <f>IF(logVir!F1308="","",名目付加価値!F1308)</f>
        <v>142559.50381570001</v>
      </c>
      <c r="G1308" s="5">
        <f>IF(logVir!G1308="","",名目付加価値!G1308)</f>
        <v>136143.627082525</v>
      </c>
      <c r="I1308" s="3">
        <v>43</v>
      </c>
      <c r="J1308" s="3">
        <v>3</v>
      </c>
      <c r="K1308" s="2">
        <f t="shared" si="143"/>
        <v>2.9823779730178406E-2</v>
      </c>
      <c r="L1308" s="2">
        <f t="shared" si="144"/>
        <v>2.6884921295534311E-2</v>
      </c>
      <c r="M1308" s="2">
        <f t="shared" si="145"/>
        <v>2.4367007333100477E-2</v>
      </c>
      <c r="N1308" s="2">
        <f t="shared" si="146"/>
        <v>2.6250443996671563E-2</v>
      </c>
      <c r="O1308" s="2">
        <f t="shared" si="148"/>
        <v>2.3744453530884873E-2</v>
      </c>
    </row>
    <row r="1309" spans="1:15" x14ac:dyDescent="0.55000000000000004">
      <c r="A1309" s="3">
        <v>43</v>
      </c>
      <c r="B1309" s="3">
        <v>4</v>
      </c>
      <c r="C1309" s="5">
        <f>IF(logVir!C1309="","",名目付加価値!C1309)</f>
        <v>10931.6328496285</v>
      </c>
      <c r="D1309" s="5">
        <f>IF(logVir!D1309="","",名目付加価値!D1309)</f>
        <v>14106.057175276501</v>
      </c>
      <c r="E1309" s="5">
        <f>IF(logVir!E1309="","",名目付加価値!E1309)</f>
        <v>10802.3391639652</v>
      </c>
      <c r="F1309" s="5">
        <f>IF(logVir!F1309="","",名目付加価値!F1309)</f>
        <v>10919.2432272439</v>
      </c>
      <c r="G1309" s="5">
        <f>IF(logVir!G1309="","",名目付加価値!G1309)</f>
        <v>8790.5464275153208</v>
      </c>
      <c r="I1309" s="3">
        <v>43</v>
      </c>
      <c r="J1309" s="3">
        <v>4</v>
      </c>
      <c r="K1309" s="2">
        <f t="shared" si="143"/>
        <v>2.270073400555244E-3</v>
      </c>
      <c r="L1309" s="2">
        <f t="shared" si="144"/>
        <v>2.7413298507076031E-3</v>
      </c>
      <c r="M1309" s="2">
        <f t="shared" si="145"/>
        <v>1.9305438097646991E-3</v>
      </c>
      <c r="N1309" s="2">
        <f t="shared" si="146"/>
        <v>2.0106339819571839E-3</v>
      </c>
      <c r="O1309" s="2">
        <f t="shared" si="148"/>
        <v>1.533136185895073E-3</v>
      </c>
    </row>
    <row r="1310" spans="1:15" x14ac:dyDescent="0.55000000000000004">
      <c r="A1310" s="3">
        <v>43</v>
      </c>
      <c r="B1310" s="3">
        <v>5</v>
      </c>
      <c r="C1310" s="5">
        <f>IF(logVir!C1310="","",名目付加価値!C1310)</f>
        <v>33790.163579940403</v>
      </c>
      <c r="D1310" s="5">
        <f>IF(logVir!D1310="","",名目付加価値!D1310)</f>
        <v>35093.826273889797</v>
      </c>
      <c r="E1310" s="5">
        <f>IF(logVir!E1310="","",名目付加価値!E1310)</f>
        <v>38367.070537671098</v>
      </c>
      <c r="F1310" s="5">
        <f>IF(logVir!F1310="","",名目付加価値!F1310)</f>
        <v>38872.028962140801</v>
      </c>
      <c r="G1310" s="5">
        <f>IF(logVir!G1310="","",名目付加価値!G1310)</f>
        <v>17562.9773107322</v>
      </c>
      <c r="I1310" s="3">
        <v>43</v>
      </c>
      <c r="J1310" s="3">
        <v>5</v>
      </c>
      <c r="K1310" s="2">
        <f t="shared" si="143"/>
        <v>7.0168978960759775E-3</v>
      </c>
      <c r="L1310" s="2">
        <f t="shared" si="144"/>
        <v>6.8200314478219981E-3</v>
      </c>
      <c r="M1310" s="2">
        <f t="shared" si="145"/>
        <v>6.8567843872546939E-3</v>
      </c>
      <c r="N1310" s="2">
        <f t="shared" si="146"/>
        <v>7.1577691560069465E-3</v>
      </c>
      <c r="O1310" s="2">
        <f t="shared" si="148"/>
        <v>3.0631128871414794E-3</v>
      </c>
    </row>
    <row r="1311" spans="1:15" x14ac:dyDescent="0.55000000000000004">
      <c r="A1311" s="3">
        <v>43</v>
      </c>
      <c r="B1311" s="3">
        <v>6</v>
      </c>
      <c r="C1311" s="5">
        <f>IF(logVir!C1311="","",名目付加価値!C1311)</f>
        <v>79905.565620737107</v>
      </c>
      <c r="D1311" s="5">
        <f>IF(logVir!D1311="","",名目付加価値!D1311)</f>
        <v>111595.765449143</v>
      </c>
      <c r="E1311" s="5">
        <f>IF(logVir!E1311="","",名目付加価値!E1311)</f>
        <v>98797.428457996997</v>
      </c>
      <c r="F1311" s="5">
        <f>IF(logVir!F1311="","",名目付加価値!F1311)</f>
        <v>128350.414680245</v>
      </c>
      <c r="G1311" s="5">
        <f>IF(logVir!G1311="","",名目付加価値!G1311)</f>
        <v>106264.77531380201</v>
      </c>
      <c r="I1311" s="3">
        <v>43</v>
      </c>
      <c r="J1311" s="3">
        <v>6</v>
      </c>
      <c r="K1311" s="2">
        <f t="shared" si="143"/>
        <v>1.65932666754465E-2</v>
      </c>
      <c r="L1311" s="2">
        <f t="shared" si="144"/>
        <v>2.1687194319223602E-2</v>
      </c>
      <c r="M1311" s="2">
        <f t="shared" si="145"/>
        <v>1.7656616871141159E-2</v>
      </c>
      <c r="N1311" s="2">
        <f t="shared" si="146"/>
        <v>2.3634028474657811E-2</v>
      </c>
      <c r="O1311" s="2">
        <f t="shared" si="148"/>
        <v>1.8533361226515787E-2</v>
      </c>
    </row>
    <row r="1312" spans="1:15" x14ac:dyDescent="0.55000000000000004">
      <c r="A1312" s="3">
        <v>43</v>
      </c>
      <c r="B1312" s="3">
        <v>7</v>
      </c>
      <c r="C1312" s="5">
        <f>IF(logVir!C1312="","",名目付加価値!C1312)</f>
        <v>21386.281642743499</v>
      </c>
      <c r="D1312" s="5">
        <f>IF(logVir!D1312="","",名目付加価値!D1312)</f>
        <v>25060.054204663</v>
      </c>
      <c r="E1312" s="5">
        <f>IF(logVir!E1312="","",名目付加価値!E1312)</f>
        <v>32064.013106759201</v>
      </c>
      <c r="F1312" s="5">
        <f>IF(logVir!F1312="","",名目付加価値!F1312)</f>
        <v>34323.897400001697</v>
      </c>
      <c r="G1312" s="5">
        <f>IF(logVir!G1312="","",名目付加価値!G1312)</f>
        <v>37644.575172834098</v>
      </c>
      <c r="I1312" s="3">
        <v>43</v>
      </c>
      <c r="J1312" s="3">
        <v>7</v>
      </c>
      <c r="K1312" s="2">
        <f t="shared" si="143"/>
        <v>4.4410958327808078E-3</v>
      </c>
      <c r="L1312" s="2">
        <f t="shared" si="144"/>
        <v>4.870097561492882E-3</v>
      </c>
      <c r="M1312" s="2">
        <f t="shared" si="145"/>
        <v>5.7303312810210129E-3</v>
      </c>
      <c r="N1312" s="2">
        <f t="shared" si="146"/>
        <v>6.3202909825715642E-3</v>
      </c>
      <c r="O1312" s="2">
        <f t="shared" si="148"/>
        <v>6.5654917900743485E-3</v>
      </c>
    </row>
    <row r="1313" spans="1:15" x14ac:dyDescent="0.55000000000000004">
      <c r="A1313" s="3">
        <v>43</v>
      </c>
      <c r="B1313" s="3">
        <v>8</v>
      </c>
      <c r="C1313" s="5">
        <f>IF(logVir!C1313="","",名目付加価値!C1313)</f>
        <v>33007.430167798098</v>
      </c>
      <c r="D1313" s="5">
        <f>IF(logVir!D1313="","",名目付加価値!D1313)</f>
        <v>34859.736606369603</v>
      </c>
      <c r="E1313" s="5">
        <f>IF(logVir!E1313="","",名目付加価値!E1313)</f>
        <v>41056.558326845603</v>
      </c>
      <c r="F1313" s="5">
        <f>IF(logVir!F1313="","",名目付加価値!F1313)</f>
        <v>32238.230583595901</v>
      </c>
      <c r="G1313" s="5">
        <f>IF(logVir!G1313="","",名目付加価値!G1313)</f>
        <v>51344.336825442202</v>
      </c>
      <c r="I1313" s="3">
        <v>43</v>
      </c>
      <c r="J1313" s="3">
        <v>8</v>
      </c>
      <c r="K1313" s="2">
        <f t="shared" si="143"/>
        <v>6.8543547222361719E-3</v>
      </c>
      <c r="L1313" s="2">
        <f t="shared" si="144"/>
        <v>6.7745391472208028E-3</v>
      </c>
      <c r="M1313" s="2">
        <f t="shared" si="145"/>
        <v>7.3374371351473738E-3</v>
      </c>
      <c r="N1313" s="2">
        <f t="shared" si="146"/>
        <v>5.9362430692836733E-3</v>
      </c>
      <c r="O1313" s="2">
        <f t="shared" si="148"/>
        <v>8.9548313494455072E-3</v>
      </c>
    </row>
    <row r="1314" spans="1:15" x14ac:dyDescent="0.55000000000000004">
      <c r="A1314" s="3">
        <v>43</v>
      </c>
      <c r="B1314" s="3">
        <v>9</v>
      </c>
      <c r="C1314" s="5">
        <f>IF(logVir!C1314="","",名目付加価値!C1314)</f>
        <v>38483.253506781002</v>
      </c>
      <c r="D1314" s="5">
        <f>IF(logVir!D1314="","",名目付加価値!D1314)</f>
        <v>50397.912407327</v>
      </c>
      <c r="E1314" s="5">
        <f>IF(logVir!E1314="","",名目付加価値!E1314)</f>
        <v>69370.820920131999</v>
      </c>
      <c r="F1314" s="5">
        <f>IF(logVir!F1314="","",名目付加価値!F1314)</f>
        <v>64450.768225983396</v>
      </c>
      <c r="G1314" s="5">
        <f>IF(logVir!G1314="","",名目付加価値!G1314)</f>
        <v>58855.107069027901</v>
      </c>
      <c r="I1314" s="3">
        <v>43</v>
      </c>
      <c r="J1314" s="3">
        <v>9</v>
      </c>
      <c r="K1314" s="2">
        <f t="shared" si="143"/>
        <v>7.991469467942906E-3</v>
      </c>
      <c r="L1314" s="2">
        <f t="shared" si="144"/>
        <v>9.7941827385826172E-3</v>
      </c>
      <c r="M1314" s="2">
        <f t="shared" si="145"/>
        <v>1.2397630445857732E-2</v>
      </c>
      <c r="N1314" s="2">
        <f t="shared" si="146"/>
        <v>1.1867755123824389E-2</v>
      </c>
      <c r="O1314" s="2">
        <f t="shared" si="148"/>
        <v>1.0264765121974362E-2</v>
      </c>
    </row>
    <row r="1315" spans="1:15" x14ac:dyDescent="0.55000000000000004">
      <c r="A1315" s="3">
        <v>43</v>
      </c>
      <c r="B1315" s="3">
        <v>10</v>
      </c>
      <c r="C1315" s="5">
        <f>IF(logVir!C1315="","",名目付加価値!C1315)</f>
        <v>110087.863254975</v>
      </c>
      <c r="D1315" s="5">
        <f>IF(logVir!D1315="","",名目付加価値!D1315)</f>
        <v>145869.25544894201</v>
      </c>
      <c r="E1315" s="5">
        <f>IF(logVir!E1315="","",名目付加価値!E1315)</f>
        <v>218671.98116998599</v>
      </c>
      <c r="F1315" s="5">
        <f>IF(logVir!F1315="","",名目付加価値!F1315)</f>
        <v>212091.32178814299</v>
      </c>
      <c r="G1315" s="5">
        <f>IF(logVir!G1315="","",名目付加価値!G1315)</f>
        <v>357799.466698509</v>
      </c>
      <c r="I1315" s="3">
        <v>43</v>
      </c>
      <c r="J1315" s="3">
        <v>10</v>
      </c>
      <c r="K1315" s="2">
        <f t="shared" si="143"/>
        <v>2.2860951656236299E-2</v>
      </c>
      <c r="L1315" s="2">
        <f t="shared" si="144"/>
        <v>2.8347804017378742E-2</v>
      </c>
      <c r="M1315" s="2">
        <f t="shared" si="145"/>
        <v>3.9080039351563844E-2</v>
      </c>
      <c r="N1315" s="2">
        <f t="shared" si="146"/>
        <v>3.9053807117463812E-2</v>
      </c>
      <c r="O1315" s="2">
        <f t="shared" si="148"/>
        <v>6.2402868150768009E-2</v>
      </c>
    </row>
    <row r="1316" spans="1:15" x14ac:dyDescent="0.55000000000000004">
      <c r="A1316" s="3">
        <v>43</v>
      </c>
      <c r="B1316" s="3">
        <v>11</v>
      </c>
      <c r="C1316" s="5">
        <f>IF(logVir!C1316="","",名目付加価値!C1316)</f>
        <v>172847.65472910399</v>
      </c>
      <c r="D1316" s="5">
        <f>IF(logVir!D1316="","",名目付加価値!D1316)</f>
        <v>178282.80152581001</v>
      </c>
      <c r="E1316" s="5">
        <f>IF(logVir!E1316="","",名目付加価値!E1316)</f>
        <v>168571.742142412</v>
      </c>
      <c r="F1316" s="5">
        <f>IF(logVir!F1316="","",名目付加価値!F1316)</f>
        <v>183797.28691889899</v>
      </c>
      <c r="G1316" s="5">
        <f>IF(logVir!G1316="","",名目付加価値!G1316)</f>
        <v>241998.398964728</v>
      </c>
      <c r="I1316" s="3">
        <v>43</v>
      </c>
      <c r="J1316" s="3">
        <v>11</v>
      </c>
      <c r="K1316" s="2">
        <f t="shared" si="143"/>
        <v>3.5893710367544067E-2</v>
      </c>
      <c r="L1316" s="2">
        <f t="shared" si="144"/>
        <v>3.4646957659229968E-2</v>
      </c>
      <c r="M1316" s="2">
        <f t="shared" si="145"/>
        <v>3.0126357667039545E-2</v>
      </c>
      <c r="N1316" s="2">
        <f t="shared" si="146"/>
        <v>3.3843835436198989E-2</v>
      </c>
      <c r="O1316" s="2">
        <f t="shared" si="148"/>
        <v>4.2206307132418665E-2</v>
      </c>
    </row>
    <row r="1317" spans="1:15" x14ac:dyDescent="0.55000000000000004">
      <c r="A1317" s="3">
        <v>43</v>
      </c>
      <c r="B1317" s="3">
        <v>12</v>
      </c>
      <c r="C1317" s="5">
        <f>IF(logVir!C1317="","",名目付加価値!C1317)</f>
        <v>72217.582781309495</v>
      </c>
      <c r="D1317" s="5">
        <f>IF(logVir!D1317="","",名目付加価値!D1317)</f>
        <v>64211.450034643698</v>
      </c>
      <c r="E1317" s="5">
        <f>IF(logVir!E1317="","",名目付加価値!E1317)</f>
        <v>59355.117116326001</v>
      </c>
      <c r="F1317" s="5">
        <f>IF(logVir!F1317="","",名目付加価値!F1317)</f>
        <v>59542.484173190103</v>
      </c>
      <c r="G1317" s="5">
        <f>IF(logVir!G1317="","",名目付加価値!G1317)</f>
        <v>80650.495270464904</v>
      </c>
      <c r="I1317" s="3">
        <v>43</v>
      </c>
      <c r="J1317" s="3">
        <v>12</v>
      </c>
      <c r="K1317" s="2">
        <f t="shared" si="143"/>
        <v>1.4996772758409863E-2</v>
      </c>
      <c r="L1317" s="2">
        <f t="shared" si="144"/>
        <v>1.2478665196799627E-2</v>
      </c>
      <c r="M1317" s="2">
        <f t="shared" si="145"/>
        <v>1.0607670448732733E-2</v>
      </c>
      <c r="N1317" s="2">
        <f t="shared" si="146"/>
        <v>1.0963959640542011E-2</v>
      </c>
      <c r="O1317" s="2">
        <f t="shared" ref="O1317:O1347" si="149">IF(G1317="","",G1317/SUMIF($A$4:$A$1460,$I1317,G$4:G$1460))</f>
        <v>1.4066041710726599E-2</v>
      </c>
    </row>
    <row r="1318" spans="1:15" x14ac:dyDescent="0.55000000000000004">
      <c r="A1318" s="3">
        <v>43</v>
      </c>
      <c r="B1318" s="3">
        <v>13</v>
      </c>
      <c r="C1318" s="5">
        <f>IF(logVir!C1318="","",名目付加価値!C1318)</f>
        <v>23019.172160433402</v>
      </c>
      <c r="D1318" s="5">
        <f>IF(logVir!D1318="","",名目付加価値!D1318)</f>
        <v>6083.7993854473098</v>
      </c>
      <c r="E1318" s="5">
        <f>IF(logVir!E1318="","",名目付加価値!E1318)</f>
        <v>3311.8999578512999</v>
      </c>
      <c r="F1318" s="5">
        <f>IF(logVir!F1318="","",名目付加価値!F1318)</f>
        <v>4163.9451538837702</v>
      </c>
      <c r="G1318" s="5">
        <f>IF(logVir!G1318="","",名目付加価値!G1318)</f>
        <v>2116.68011569086</v>
      </c>
      <c r="I1318" s="3">
        <v>43</v>
      </c>
      <c r="J1318" s="3">
        <v>13</v>
      </c>
      <c r="K1318" s="2">
        <f t="shared" si="143"/>
        <v>4.7801834495363139E-3</v>
      </c>
      <c r="L1318" s="2">
        <f t="shared" si="144"/>
        <v>1.1823077599794553E-3</v>
      </c>
      <c r="M1318" s="2">
        <f t="shared" si="145"/>
        <v>5.9188735561260082E-4</v>
      </c>
      <c r="N1318" s="2">
        <f t="shared" si="146"/>
        <v>7.667353360639301E-4</v>
      </c>
      <c r="O1318" s="2">
        <f t="shared" si="149"/>
        <v>3.6916463681626704E-4</v>
      </c>
    </row>
    <row r="1319" spans="1:15" x14ac:dyDescent="0.55000000000000004">
      <c r="A1319" s="3">
        <v>43</v>
      </c>
      <c r="B1319" s="3">
        <v>14</v>
      </c>
      <c r="C1319" s="5">
        <f>IF(logVir!C1319="","",名目付加価値!C1319)</f>
        <v>72125.146041603701</v>
      </c>
      <c r="D1319" s="5">
        <f>IF(logVir!D1319="","",名目付加価値!D1319)</f>
        <v>73049.095311702506</v>
      </c>
      <c r="E1319" s="5">
        <f>IF(logVir!E1319="","",名目付加価値!E1319)</f>
        <v>62002.967322414501</v>
      </c>
      <c r="F1319" s="5">
        <f>IF(logVir!F1319="","",名目付加価値!F1319)</f>
        <v>65739.7372617152</v>
      </c>
      <c r="G1319" s="5">
        <f>IF(logVir!G1319="","",名目付加価値!G1319)</f>
        <v>66554.223381349395</v>
      </c>
      <c r="I1319" s="3">
        <v>43</v>
      </c>
      <c r="J1319" s="3">
        <v>14</v>
      </c>
      <c r="K1319" s="2">
        <f t="shared" si="143"/>
        <v>1.4977577256061162E-2</v>
      </c>
      <c r="L1319" s="2">
        <f t="shared" si="144"/>
        <v>1.4196147304445451E-2</v>
      </c>
      <c r="M1319" s="2">
        <f t="shared" si="145"/>
        <v>1.1080881921447867E-2</v>
      </c>
      <c r="N1319" s="2">
        <f t="shared" si="146"/>
        <v>1.2105101695468355E-2</v>
      </c>
      <c r="O1319" s="2">
        <f t="shared" si="149"/>
        <v>1.1607547839199768E-2</v>
      </c>
    </row>
    <row r="1320" spans="1:15" x14ac:dyDescent="0.55000000000000004">
      <c r="A1320" s="3">
        <v>43</v>
      </c>
      <c r="B1320" s="3">
        <v>15</v>
      </c>
      <c r="C1320" s="5">
        <f>IF(logVir!C1320="","",名目付加価値!C1320)</f>
        <v>30959.8478501922</v>
      </c>
      <c r="D1320" s="5">
        <f>IF(logVir!D1320="","",名目付加価値!D1320)</f>
        <v>19499.541089247901</v>
      </c>
      <c r="E1320" s="5">
        <f>IF(logVir!E1320="","",名目付加価値!E1320)</f>
        <v>15773.170765987101</v>
      </c>
      <c r="F1320" s="5">
        <f>IF(logVir!F1320="","",名目付加価値!F1320)</f>
        <v>12809.511822672501</v>
      </c>
      <c r="G1320" s="5">
        <f>IF(logVir!G1320="","",名目付加価値!G1320)</f>
        <v>12522.816833463899</v>
      </c>
      <c r="I1320" s="3">
        <v>43</v>
      </c>
      <c r="J1320" s="3">
        <v>15</v>
      </c>
      <c r="K1320" s="2">
        <f t="shared" si="143"/>
        <v>6.4291518071197566E-3</v>
      </c>
      <c r="L1320" s="2">
        <f t="shared" si="144"/>
        <v>3.7894837231160538E-3</v>
      </c>
      <c r="M1320" s="2">
        <f t="shared" si="145"/>
        <v>2.8189077125273655E-3</v>
      </c>
      <c r="N1320" s="2">
        <f t="shared" si="146"/>
        <v>2.3587019014914327E-3</v>
      </c>
      <c r="O1320" s="2">
        <f t="shared" si="149"/>
        <v>2.1840716950909931E-3</v>
      </c>
    </row>
    <row r="1321" spans="1:15" x14ac:dyDescent="0.55000000000000004">
      <c r="A1321" s="3">
        <v>43</v>
      </c>
      <c r="B1321" s="3">
        <v>16</v>
      </c>
      <c r="C1321" s="5">
        <f>IF(logVir!C1321="","",名目付加価値!C1321)</f>
        <v>64591.609676514898</v>
      </c>
      <c r="D1321" s="5">
        <f>IF(logVir!D1321="","",名目付加価値!D1321)</f>
        <v>92049.614608755495</v>
      </c>
      <c r="E1321" s="5">
        <f>IF(logVir!E1321="","",名目付加価値!E1321)</f>
        <v>91501.738605455801</v>
      </c>
      <c r="F1321" s="5">
        <f>IF(logVir!F1321="","",名目付加価値!F1321)</f>
        <v>91053.802115691899</v>
      </c>
      <c r="G1321" s="5">
        <f>IF(logVir!G1321="","",名目付加価値!G1321)</f>
        <v>99052.401456637905</v>
      </c>
      <c r="I1321" s="3">
        <v>43</v>
      </c>
      <c r="J1321" s="3">
        <v>16</v>
      </c>
      <c r="K1321" s="2">
        <f t="shared" si="143"/>
        <v>1.3413155842558887E-2</v>
      </c>
      <c r="L1321" s="2">
        <f t="shared" si="144"/>
        <v>1.7888652593538484E-2</v>
      </c>
      <c r="M1321" s="2">
        <f t="shared" si="145"/>
        <v>1.6352765115609305E-2</v>
      </c>
      <c r="N1321" s="2">
        <f t="shared" si="146"/>
        <v>1.6766351377120556E-2</v>
      </c>
      <c r="O1321" s="2">
        <f t="shared" si="149"/>
        <v>1.7275469986443314E-2</v>
      </c>
    </row>
    <row r="1322" spans="1:15" x14ac:dyDescent="0.55000000000000004">
      <c r="A1322" s="3">
        <v>43</v>
      </c>
      <c r="B1322" s="3">
        <v>17</v>
      </c>
      <c r="C1322" s="5">
        <f>IF(logVir!C1322="","",名目付加価値!C1322)</f>
        <v>156840.28652207201</v>
      </c>
      <c r="D1322" s="5">
        <f>IF(logVir!D1322="","",名目付加価値!D1322)</f>
        <v>150472.84906731901</v>
      </c>
      <c r="E1322" s="5">
        <f>IF(logVir!E1322="","",名目付加価値!E1322)</f>
        <v>178420.90229878799</v>
      </c>
      <c r="F1322" s="5">
        <f>IF(logVir!F1322="","",名目付加価値!F1322)</f>
        <v>175585.503603508</v>
      </c>
      <c r="G1322" s="5">
        <f>IF(logVir!G1322="","",名目付加価値!G1322)</f>
        <v>127756.145480623</v>
      </c>
      <c r="I1322" s="3">
        <v>43</v>
      </c>
      <c r="J1322" s="3">
        <v>17</v>
      </c>
      <c r="K1322" s="2">
        <f t="shared" si="143"/>
        <v>3.2569604876669309E-2</v>
      </c>
      <c r="L1322" s="2">
        <f t="shared" si="144"/>
        <v>2.924245292243938E-2</v>
      </c>
      <c r="M1322" s="2">
        <f t="shared" si="145"/>
        <v>3.1886553758151095E-2</v>
      </c>
      <c r="N1322" s="2">
        <f t="shared" si="146"/>
        <v>3.233174432852965E-2</v>
      </c>
      <c r="O1322" s="2">
        <f t="shared" si="149"/>
        <v>2.2281614825869375E-2</v>
      </c>
    </row>
    <row r="1323" spans="1:15" x14ac:dyDescent="0.55000000000000004">
      <c r="A1323" s="3">
        <v>43</v>
      </c>
      <c r="B1323" s="3">
        <v>18</v>
      </c>
      <c r="C1323" s="5">
        <f>IF(logVir!C1323="","",名目付加価値!C1323)</f>
        <v>276988.44989562599</v>
      </c>
      <c r="D1323" s="5">
        <f>IF(logVir!D1323="","",名目付加価値!D1323)</f>
        <v>293185.254568187</v>
      </c>
      <c r="E1323" s="5">
        <f>IF(logVir!E1323="","",名目付加価値!E1323)</f>
        <v>480906.42611420498</v>
      </c>
      <c r="F1323" s="5">
        <f>IF(logVir!F1323="","",名目付加価値!F1323)</f>
        <v>477360.07378596999</v>
      </c>
      <c r="G1323" s="5">
        <f>IF(logVir!G1323="","",名目付加価値!G1323)</f>
        <v>489891.28769342601</v>
      </c>
      <c r="I1323" s="3">
        <v>43</v>
      </c>
      <c r="J1323" s="3">
        <v>18</v>
      </c>
      <c r="K1323" s="2">
        <f t="shared" si="143"/>
        <v>5.7519688139769348E-2</v>
      </c>
      <c r="L1323" s="2">
        <f t="shared" si="144"/>
        <v>5.6976763963763284E-2</v>
      </c>
      <c r="M1323" s="2">
        <f t="shared" si="145"/>
        <v>8.5945359603951985E-2</v>
      </c>
      <c r="N1323" s="2">
        <f t="shared" si="146"/>
        <v>8.78995335124447E-2</v>
      </c>
      <c r="O1323" s="2">
        <f t="shared" si="149"/>
        <v>8.544065679086775E-2</v>
      </c>
    </row>
    <row r="1324" spans="1:15" x14ac:dyDescent="0.55000000000000004">
      <c r="A1324" s="3">
        <v>43</v>
      </c>
      <c r="B1324" s="3">
        <v>19</v>
      </c>
      <c r="C1324" s="5">
        <f>IF(logVir!C1324="","",名目付加価値!C1324)</f>
        <v>215913.68986646799</v>
      </c>
      <c r="D1324" s="5">
        <f>IF(logVir!D1324="","",名目付加価値!D1324)</f>
        <v>195773.9015443</v>
      </c>
      <c r="E1324" s="5">
        <f>IF(logVir!E1324="","",名目付加価値!E1324)</f>
        <v>193828.37007675201</v>
      </c>
      <c r="F1324" s="5">
        <f>IF(logVir!F1324="","",名目付加価値!F1324)</f>
        <v>193948.236373622</v>
      </c>
      <c r="G1324" s="5">
        <f>IF(logVir!G1324="","",名目付加価値!G1324)</f>
        <v>235034.16580166999</v>
      </c>
      <c r="I1324" s="3">
        <v>43</v>
      </c>
      <c r="J1324" s="3">
        <v>19</v>
      </c>
      <c r="K1324" s="2">
        <f t="shared" si="143"/>
        <v>4.4836844680368144E-2</v>
      </c>
      <c r="L1324" s="2">
        <f t="shared" si="144"/>
        <v>3.8046126825114129E-2</v>
      </c>
      <c r="M1324" s="2">
        <f t="shared" si="145"/>
        <v>3.464010473367695E-2</v>
      </c>
      <c r="N1324" s="2">
        <f t="shared" si="146"/>
        <v>3.5712998298316811E-2</v>
      </c>
      <c r="O1324" s="2">
        <f t="shared" si="149"/>
        <v>4.0991693461091674E-2</v>
      </c>
    </row>
    <row r="1325" spans="1:15" x14ac:dyDescent="0.55000000000000004">
      <c r="A1325" s="3">
        <v>43</v>
      </c>
      <c r="B1325" s="3">
        <v>20</v>
      </c>
      <c r="C1325" s="5">
        <f>IF(logVir!C1325="","",名目付加価値!C1325)</f>
        <v>333980.18821374798</v>
      </c>
      <c r="D1325" s="5">
        <f>IF(logVir!D1325="","",名目付加価値!D1325)</f>
        <v>409649.37197791401</v>
      </c>
      <c r="E1325" s="5">
        <f>IF(logVir!E1325="","",名目付加価値!E1325)</f>
        <v>406582.32715244498</v>
      </c>
      <c r="F1325" s="5">
        <f>IF(logVir!F1325="","",名目付加価値!F1325)</f>
        <v>397138.28181403299</v>
      </c>
      <c r="G1325" s="5">
        <f>IF(logVir!G1325="","",名目付加価値!G1325)</f>
        <v>411840.99904646701</v>
      </c>
      <c r="I1325" s="3">
        <v>43</v>
      </c>
      <c r="J1325" s="3">
        <v>20</v>
      </c>
      <c r="K1325" s="2">
        <f t="shared" si="143"/>
        <v>6.9354647380261078E-2</v>
      </c>
      <c r="L1325" s="2">
        <f t="shared" si="144"/>
        <v>7.9610059549093393E-2</v>
      </c>
      <c r="M1325" s="2">
        <f t="shared" si="145"/>
        <v>7.2662502345997165E-2</v>
      </c>
      <c r="N1325" s="2">
        <f t="shared" si="146"/>
        <v>7.312775330062235E-2</v>
      </c>
      <c r="O1325" s="2">
        <f t="shared" si="149"/>
        <v>7.1828110309154772E-2</v>
      </c>
    </row>
    <row r="1326" spans="1:15" x14ac:dyDescent="0.55000000000000004">
      <c r="A1326" s="3">
        <v>43</v>
      </c>
      <c r="B1326" s="3">
        <v>21</v>
      </c>
      <c r="C1326" s="5">
        <f>IF(logVir!C1326="","",名目付加価値!C1326)</f>
        <v>269456.47074790398</v>
      </c>
      <c r="D1326" s="5">
        <f>IF(logVir!D1326="","",名目付加価値!D1326)</f>
        <v>275298.65974205598</v>
      </c>
      <c r="E1326" s="5">
        <f>IF(logVir!E1326="","",名目付加価値!E1326)</f>
        <v>303302.26239143399</v>
      </c>
      <c r="F1326" s="5">
        <f>IF(logVir!F1326="","",名目付加価値!F1326)</f>
        <v>216847.712968662</v>
      </c>
      <c r="G1326" s="5">
        <f>IF(logVir!G1326="","",名目付加価値!G1326)</f>
        <v>240669.57703542901</v>
      </c>
      <c r="I1326" s="3">
        <v>43</v>
      </c>
      <c r="J1326" s="3">
        <v>21</v>
      </c>
      <c r="K1326" s="2">
        <f t="shared" si="143"/>
        <v>5.5955590099524471E-2</v>
      </c>
      <c r="L1326" s="2">
        <f t="shared" si="144"/>
        <v>5.3500735494920501E-2</v>
      </c>
      <c r="M1326" s="2">
        <f t="shared" si="145"/>
        <v>5.420476956515765E-2</v>
      </c>
      <c r="N1326" s="2">
        <f t="shared" si="146"/>
        <v>3.9929633540596511E-2</v>
      </c>
      <c r="O1326" s="2">
        <f t="shared" si="149"/>
        <v>4.1974550779020389E-2</v>
      </c>
    </row>
    <row r="1327" spans="1:15" x14ac:dyDescent="0.55000000000000004">
      <c r="A1327" s="3">
        <v>43</v>
      </c>
      <c r="B1327" s="3">
        <v>22</v>
      </c>
      <c r="C1327" s="5">
        <f>IF(logVir!C1327="","",名目付加価値!C1327)</f>
        <v>159267.21269387499</v>
      </c>
      <c r="D1327" s="5">
        <f>IF(logVir!D1327="","",名目付加価値!D1327)</f>
        <v>169820.058630388</v>
      </c>
      <c r="E1327" s="5">
        <f>IF(logVir!E1327="","",名目付加価値!E1327)</f>
        <v>178170.082608528</v>
      </c>
      <c r="F1327" s="5">
        <f>IF(logVir!F1327="","",名目付加価値!F1327)</f>
        <v>109251.772148819</v>
      </c>
      <c r="G1327" s="5">
        <f>IF(logVir!G1327="","",名目付加価値!G1327)</f>
        <v>102437.984075129</v>
      </c>
      <c r="I1327" s="3">
        <v>43</v>
      </c>
      <c r="J1327" s="3">
        <v>22</v>
      </c>
      <c r="K1327" s="2">
        <f t="shared" si="143"/>
        <v>3.3073582701712026E-2</v>
      </c>
      <c r="L1327" s="2">
        <f t="shared" si="144"/>
        <v>3.3002332982765101E-2</v>
      </c>
      <c r="M1327" s="2">
        <f t="shared" si="145"/>
        <v>3.1841728429761691E-2</v>
      </c>
      <c r="N1327" s="2">
        <f t="shared" si="146"/>
        <v>2.0117266471671415E-2</v>
      </c>
      <c r="O1327" s="2">
        <f t="shared" si="149"/>
        <v>1.7865940586370879E-2</v>
      </c>
    </row>
    <row r="1328" spans="1:15" x14ac:dyDescent="0.55000000000000004">
      <c r="A1328" s="3">
        <v>43</v>
      </c>
      <c r="B1328" s="3">
        <v>23</v>
      </c>
      <c r="C1328" s="5">
        <f>IF(logVir!C1328="","",名目付加価値!C1328)</f>
        <v>130975.23311781901</v>
      </c>
      <c r="D1328" s="5">
        <f>IF(logVir!D1328="","",名目付加価値!D1328)</f>
        <v>126799.954708027</v>
      </c>
      <c r="E1328" s="5">
        <f>IF(logVir!E1328="","",名目付加価値!E1328)</f>
        <v>121159.28329552901</v>
      </c>
      <c r="F1328" s="5">
        <f>IF(logVir!F1328="","",名目付加価値!F1328)</f>
        <v>130241.171764535</v>
      </c>
      <c r="G1328" s="5">
        <f>IF(logVir!G1328="","",名目付加価値!G1328)</f>
        <v>123126.02501572399</v>
      </c>
      <c r="I1328" s="3">
        <v>43</v>
      </c>
      <c r="J1328" s="3">
        <v>23</v>
      </c>
      <c r="K1328" s="2">
        <f t="shared" si="143"/>
        <v>2.719844298854104E-2</v>
      </c>
      <c r="L1328" s="2">
        <f t="shared" si="144"/>
        <v>2.4641931943868857E-2</v>
      </c>
      <c r="M1328" s="2">
        <f t="shared" si="145"/>
        <v>2.1653023554562462E-2</v>
      </c>
      <c r="N1328" s="2">
        <f t="shared" si="146"/>
        <v>2.3982186342944377E-2</v>
      </c>
      <c r="O1328" s="2">
        <f t="shared" si="149"/>
        <v>2.1474087638757248E-2</v>
      </c>
    </row>
    <row r="1329" spans="1:15" x14ac:dyDescent="0.55000000000000004">
      <c r="A1329" s="3">
        <v>43</v>
      </c>
      <c r="B1329" s="3">
        <v>24</v>
      </c>
      <c r="C1329" s="5">
        <f>IF(logVir!C1329="","",名目付加価値!C1329)</f>
        <v>36339.306234026597</v>
      </c>
      <c r="D1329" s="5">
        <f>IF(logVir!D1329="","",名目付加価値!D1329)</f>
        <v>49273.680790797902</v>
      </c>
      <c r="E1329" s="5">
        <f>IF(logVir!E1329="","",名目付加価値!E1329)</f>
        <v>48180.515292355798</v>
      </c>
      <c r="F1329" s="5">
        <f>IF(logVir!F1329="","",名目付加価値!F1329)</f>
        <v>51573.431267570901</v>
      </c>
      <c r="G1329" s="5">
        <f>IF(logVir!G1329="","",名目付加価値!G1329)</f>
        <v>53817.375359715799</v>
      </c>
      <c r="I1329" s="3">
        <v>43</v>
      </c>
      <c r="J1329" s="3">
        <v>24</v>
      </c>
      <c r="K1329" s="2">
        <f t="shared" si="143"/>
        <v>7.5462553134775798E-3</v>
      </c>
      <c r="L1329" s="2">
        <f t="shared" si="144"/>
        <v>9.575702857833086E-3</v>
      </c>
      <c r="M1329" s="2">
        <f t="shared" si="145"/>
        <v>8.6105975879013381E-3</v>
      </c>
      <c r="N1329" s="2">
        <f t="shared" si="146"/>
        <v>9.4965641221351101E-3</v>
      </c>
      <c r="O1329" s="2">
        <f t="shared" si="149"/>
        <v>9.3861475249838056E-3</v>
      </c>
    </row>
    <row r="1330" spans="1:15" x14ac:dyDescent="0.55000000000000004">
      <c r="A1330" s="3">
        <v>43</v>
      </c>
      <c r="B1330" s="3">
        <v>25</v>
      </c>
      <c r="C1330" s="5">
        <f>IF(logVir!C1330="","",名目付加価値!C1330)</f>
        <v>210441.69373019299</v>
      </c>
      <c r="D1330" s="5">
        <f>IF(logVir!D1330="","",名目付加価値!D1330)</f>
        <v>188092.45417680501</v>
      </c>
      <c r="E1330" s="5">
        <f>IF(logVir!E1330="","",名目付加価値!E1330)</f>
        <v>220400.295263123</v>
      </c>
      <c r="F1330" s="5">
        <f>IF(logVir!F1330="","",名目付加価値!F1330)</f>
        <v>185052.73631506399</v>
      </c>
      <c r="G1330" s="5">
        <f>IF(logVir!G1330="","",名目付加価値!G1330)</f>
        <v>243539.91812810101</v>
      </c>
      <c r="I1330" s="3">
        <v>43</v>
      </c>
      <c r="J1330" s="3">
        <v>25</v>
      </c>
      <c r="K1330" s="2">
        <f t="shared" si="143"/>
        <v>4.3700524695259875E-2</v>
      </c>
      <c r="L1330" s="2">
        <f t="shared" si="144"/>
        <v>3.6553336834012976E-2</v>
      </c>
      <c r="M1330" s="2">
        <f t="shared" si="145"/>
        <v>3.9388915607270113E-2</v>
      </c>
      <c r="N1330" s="2">
        <f t="shared" si="146"/>
        <v>3.4075009810285543E-2</v>
      </c>
      <c r="O1330" s="2">
        <f t="shared" si="149"/>
        <v>4.2475159453500812E-2</v>
      </c>
    </row>
    <row r="1331" spans="1:15" x14ac:dyDescent="0.55000000000000004">
      <c r="A1331" s="3">
        <v>43</v>
      </c>
      <c r="B1331" s="3">
        <v>26</v>
      </c>
      <c r="C1331" s="5">
        <f>IF(logVir!C1331="","",名目付加価値!C1331)</f>
        <v>164335.508490618</v>
      </c>
      <c r="D1331" s="5">
        <f>IF(logVir!D1331="","",名目付加価値!D1331)</f>
        <v>175297.958974632</v>
      </c>
      <c r="E1331" s="5">
        <f>IF(logVir!E1331="","",名目付加価値!E1331)</f>
        <v>188979.25385062399</v>
      </c>
      <c r="F1331" s="5">
        <f>IF(logVir!F1331="","",名目付加価値!F1331)</f>
        <v>187452.07141182001</v>
      </c>
      <c r="G1331" s="5">
        <f>IF(logVir!G1331="","",名目付加価値!G1331)</f>
        <v>181738.44182426599</v>
      </c>
      <c r="I1331" s="3">
        <v>43</v>
      </c>
      <c r="J1331" s="3">
        <v>26</v>
      </c>
      <c r="K1331" s="2">
        <f t="shared" si="143"/>
        <v>3.4126069885703318E-2</v>
      </c>
      <c r="L1331" s="2">
        <f t="shared" si="144"/>
        <v>3.4066892097072192E-2</v>
      </c>
      <c r="M1331" s="2">
        <f t="shared" si="145"/>
        <v>3.377349323675144E-2</v>
      </c>
      <c r="N1331" s="2">
        <f t="shared" si="146"/>
        <v>3.4516815581916646E-2</v>
      </c>
      <c r="O1331" s="2">
        <f t="shared" si="149"/>
        <v>3.1696525787842801E-2</v>
      </c>
    </row>
    <row r="1332" spans="1:15" x14ac:dyDescent="0.55000000000000004">
      <c r="A1332" s="3">
        <v>43</v>
      </c>
      <c r="B1332" s="3">
        <v>27</v>
      </c>
      <c r="C1332" s="5">
        <f>IF(logVir!C1332="","",名目付加価値!C1332)</f>
        <v>309754.37126438302</v>
      </c>
      <c r="D1332" s="5">
        <f>IF(logVir!D1332="","",名目付加価値!D1332)</f>
        <v>372108.098274055</v>
      </c>
      <c r="E1332" s="5">
        <f>IF(logVir!E1332="","",名目付加価値!E1332)</f>
        <v>412943.921219829</v>
      </c>
      <c r="F1332" s="5">
        <f>IF(logVir!F1332="","",名目付加価値!F1332)</f>
        <v>425034.33740371402</v>
      </c>
      <c r="G1332" s="5">
        <f>IF(logVir!G1332="","",名目付加価値!G1332)</f>
        <v>440622.87260664598</v>
      </c>
      <c r="I1332" s="3">
        <v>43</v>
      </c>
      <c r="J1332" s="3">
        <v>27</v>
      </c>
      <c r="K1332" s="2">
        <f t="shared" si="143"/>
        <v>6.4323890912315607E-2</v>
      </c>
      <c r="L1332" s="2">
        <f t="shared" si="144"/>
        <v>7.2314398333544985E-2</v>
      </c>
      <c r="M1332" s="2">
        <f t="shared" si="145"/>
        <v>7.3799416847625907E-2</v>
      </c>
      <c r="N1332" s="2">
        <f t="shared" si="146"/>
        <v>7.8264442369992651E-2</v>
      </c>
      <c r="O1332" s="2">
        <f t="shared" si="149"/>
        <v>7.6847881516419705E-2</v>
      </c>
    </row>
    <row r="1333" spans="1:15" x14ac:dyDescent="0.55000000000000004">
      <c r="A1333" s="3">
        <v>43</v>
      </c>
      <c r="B1333" s="3">
        <v>28</v>
      </c>
      <c r="C1333" s="5">
        <f>IF(logVir!C1333="","",名目付加価値!C1333)</f>
        <v>390856.31238761399</v>
      </c>
      <c r="D1333" s="5">
        <f>IF(logVir!D1333="","",名目付加価値!D1333)</f>
        <v>399316.78019081498</v>
      </c>
      <c r="E1333" s="5">
        <f>IF(logVir!E1333="","",名目付加価値!E1333)</f>
        <v>425106.19535597198</v>
      </c>
      <c r="F1333" s="5">
        <f>IF(logVir!F1333="","",名目付加価値!F1333)</f>
        <v>422386.87988459901</v>
      </c>
      <c r="G1333" s="5">
        <f>IF(logVir!G1333="","",名目付加価値!G1333)</f>
        <v>422672.94658534101</v>
      </c>
      <c r="I1333" s="3">
        <v>43</v>
      </c>
      <c r="J1333" s="3">
        <v>28</v>
      </c>
      <c r="K1333" s="2">
        <f t="shared" si="143"/>
        <v>8.1165598076264209E-2</v>
      </c>
      <c r="L1333" s="2">
        <f t="shared" si="144"/>
        <v>7.7602053913698996E-2</v>
      </c>
      <c r="M1333" s="2">
        <f t="shared" si="145"/>
        <v>7.5973001910064675E-2</v>
      </c>
      <c r="N1333" s="2">
        <f t="shared" si="146"/>
        <v>7.7776948141414656E-2</v>
      </c>
      <c r="O1333" s="2">
        <f t="shared" si="149"/>
        <v>7.3717281917825617E-2</v>
      </c>
    </row>
    <row r="1334" spans="1:15" x14ac:dyDescent="0.55000000000000004">
      <c r="A1334" s="3">
        <v>43</v>
      </c>
      <c r="B1334" s="3">
        <v>29</v>
      </c>
      <c r="C1334" s="5">
        <f>IF(logVir!C1334="","",名目付加価値!C1334)</f>
        <v>262984.97551062697</v>
      </c>
      <c r="D1334" s="5">
        <f>IF(logVir!D1334="","",名目付加価値!D1334)</f>
        <v>267194.22300916299</v>
      </c>
      <c r="E1334" s="5">
        <f>IF(logVir!E1334="","",名目付加価値!E1334)</f>
        <v>266649.433307514</v>
      </c>
      <c r="F1334" s="5">
        <f>IF(logVir!F1334="","",名目付加価値!F1334)</f>
        <v>268134.27060568897</v>
      </c>
      <c r="G1334" s="5">
        <f>IF(logVir!G1334="","",名目付加価値!G1334)</f>
        <v>271279.65062511701</v>
      </c>
      <c r="I1334" s="3">
        <v>43</v>
      </c>
      <c r="J1334" s="3">
        <v>29</v>
      </c>
      <c r="K1334" s="2">
        <f t="shared" si="143"/>
        <v>5.4611713168964938E-2</v>
      </c>
      <c r="L1334" s="2">
        <f t="shared" si="144"/>
        <v>5.1925742989006797E-2</v>
      </c>
      <c r="M1334" s="2">
        <f t="shared" si="145"/>
        <v>4.7654346436955153E-2</v>
      </c>
      <c r="N1334" s="2">
        <f t="shared" si="146"/>
        <v>4.9373373684174215E-2</v>
      </c>
      <c r="O1334" s="2">
        <f t="shared" si="149"/>
        <v>4.7313173566605908E-2</v>
      </c>
    </row>
    <row r="1335" spans="1:15" x14ac:dyDescent="0.55000000000000004">
      <c r="A1335" s="3">
        <v>43</v>
      </c>
      <c r="B1335" s="3">
        <v>30</v>
      </c>
      <c r="C1335" s="5">
        <f>IF(logVir!C1335="","",名目付加価値!C1335)</f>
        <v>528484.11119773705</v>
      </c>
      <c r="D1335" s="5">
        <f>IF(logVir!D1335="","",名目付加価値!D1335)</f>
        <v>616251.87846559403</v>
      </c>
      <c r="E1335" s="5">
        <f>IF(logVir!E1335="","",名目付加価値!E1335)</f>
        <v>653475.17292329494</v>
      </c>
      <c r="F1335" s="5">
        <f>IF(logVir!F1335="","",名目付加価値!F1335)</f>
        <v>663135.52589361102</v>
      </c>
      <c r="G1335" s="5">
        <f>IF(logVir!G1335="","",名目付加価値!G1335)</f>
        <v>676140.73314121005</v>
      </c>
      <c r="I1335" s="3">
        <v>43</v>
      </c>
      <c r="J1335" s="3">
        <v>30</v>
      </c>
      <c r="K1335" s="2">
        <f t="shared" si="143"/>
        <v>0.10974551926035761</v>
      </c>
      <c r="L1335" s="2">
        <f t="shared" si="144"/>
        <v>0.11976058575413033</v>
      </c>
      <c r="M1335" s="2">
        <f t="shared" si="145"/>
        <v>0.11678604335349377</v>
      </c>
      <c r="N1335" s="2">
        <f t="shared" si="146"/>
        <v>0.12210762186138088</v>
      </c>
      <c r="O1335" s="2">
        <f t="shared" si="149"/>
        <v>0.11792393490940431</v>
      </c>
    </row>
    <row r="1336" spans="1:15" x14ac:dyDescent="0.55000000000000004">
      <c r="A1336" s="3">
        <v>43</v>
      </c>
      <c r="B1336" s="3">
        <v>31</v>
      </c>
      <c r="C1336" s="5">
        <f>IF(logVir!C1336="","",名目付加価値!C1336)</f>
        <v>267943.94830537803</v>
      </c>
      <c r="D1336" s="5">
        <f>IF(logVir!D1336="","",名目付加価値!D1336)</f>
        <v>264654.490675201</v>
      </c>
      <c r="E1336" s="5">
        <f>IF(logVir!E1336="","",名目付加価値!E1336)</f>
        <v>258381.76230318099</v>
      </c>
      <c r="F1336" s="5">
        <f>IF(logVir!F1336="","",名目付加価値!F1336)</f>
        <v>230770.070026895</v>
      </c>
      <c r="G1336" s="5">
        <f>IF(logVir!G1336="","",名目付加価値!G1336)</f>
        <v>236334.480401612</v>
      </c>
      <c r="I1336" s="3">
        <v>43</v>
      </c>
      <c r="J1336" s="3">
        <v>31</v>
      </c>
      <c r="K1336" s="2">
        <f t="shared" si="143"/>
        <v>5.5641498233126148E-2</v>
      </c>
      <c r="L1336" s="2">
        <f t="shared" si="144"/>
        <v>5.1432178843236857E-2</v>
      </c>
      <c r="M1336" s="2">
        <f t="shared" si="145"/>
        <v>4.6176786731013893E-2</v>
      </c>
      <c r="N1336" s="2">
        <f t="shared" si="146"/>
        <v>4.249325114922179E-2</v>
      </c>
      <c r="O1336" s="2">
        <f t="shared" si="149"/>
        <v>4.1218477925818321E-2</v>
      </c>
    </row>
    <row r="1337" spans="1:15" x14ac:dyDescent="0.55000000000000004">
      <c r="A1337" s="3">
        <v>44</v>
      </c>
      <c r="B1337" s="3">
        <v>1</v>
      </c>
      <c r="C1337" s="5">
        <f>IF(logVir!C1337="","",名目付加価値!C1337)</f>
        <v>109714.55563603601</v>
      </c>
      <c r="D1337" s="5">
        <f>IF(logVir!D1337="","",名目付加価値!D1337)</f>
        <v>102105.528025803</v>
      </c>
      <c r="E1337" s="5">
        <f>IF(logVir!E1337="","",名目付加価値!E1337)</f>
        <v>99557.062245057794</v>
      </c>
      <c r="F1337" s="5">
        <f>IF(logVir!F1337="","",名目付加価値!F1337)</f>
        <v>97437.301923614694</v>
      </c>
      <c r="G1337" s="5">
        <f>IF(logVir!G1337="","",名目付加価値!G1337)</f>
        <v>89464.415195813897</v>
      </c>
      <c r="I1337" s="3">
        <v>44</v>
      </c>
      <c r="J1337" s="3">
        <v>1</v>
      </c>
      <c r="K1337" s="2">
        <f t="shared" si="143"/>
        <v>2.8386650724029228E-2</v>
      </c>
      <c r="L1337" s="2">
        <f t="shared" si="144"/>
        <v>2.5623641496569118E-2</v>
      </c>
      <c r="M1337" s="2">
        <f t="shared" si="145"/>
        <v>2.3850882433539045E-2</v>
      </c>
      <c r="N1337" s="2">
        <f t="shared" si="146"/>
        <v>2.4191584236180261E-2</v>
      </c>
      <c r="O1337" s="2">
        <f t="shared" si="149"/>
        <v>2.0115034099186663E-2</v>
      </c>
    </row>
    <row r="1338" spans="1:15" x14ac:dyDescent="0.55000000000000004">
      <c r="A1338" s="3">
        <v>44</v>
      </c>
      <c r="B1338" s="3">
        <v>2</v>
      </c>
      <c r="C1338" s="5">
        <f>IF(logVir!C1338="","",名目付加価値!C1338)</f>
        <v>8254.3773211584594</v>
      </c>
      <c r="D1338" s="5">
        <f>IF(logVir!D1338="","",名目付加価値!D1338)</f>
        <v>11306.368234346601</v>
      </c>
      <c r="E1338" s="5">
        <f>IF(logVir!E1338="","",名目付加価値!E1338)</f>
        <v>11533.954153164599</v>
      </c>
      <c r="F1338" s="5">
        <f>IF(logVir!F1338="","",名目付加価値!F1338)</f>
        <v>12445.703146251801</v>
      </c>
      <c r="G1338" s="5">
        <f>IF(logVir!G1338="","",名目付加価値!G1338)</f>
        <v>12404.5338320679</v>
      </c>
      <c r="I1338" s="3">
        <v>44</v>
      </c>
      <c r="J1338" s="3">
        <v>2</v>
      </c>
      <c r="K1338" s="2">
        <f t="shared" si="143"/>
        <v>2.1356703730121313E-3</v>
      </c>
      <c r="L1338" s="2">
        <f t="shared" si="144"/>
        <v>2.8373618144541795E-3</v>
      </c>
      <c r="M1338" s="2">
        <f t="shared" si="145"/>
        <v>2.7631890525638175E-3</v>
      </c>
      <c r="N1338" s="2">
        <f t="shared" si="146"/>
        <v>3.0900001344154084E-3</v>
      </c>
      <c r="O1338" s="2">
        <f t="shared" si="149"/>
        <v>2.789015280214289E-3</v>
      </c>
    </row>
    <row r="1339" spans="1:15" x14ac:dyDescent="0.55000000000000004">
      <c r="A1339" s="3">
        <v>44</v>
      </c>
      <c r="B1339" s="3">
        <v>3</v>
      </c>
      <c r="C1339" s="5">
        <f>IF(logVir!C1339="","",名目付加価値!C1339)</f>
        <v>113298.67739350699</v>
      </c>
      <c r="D1339" s="5">
        <f>IF(logVir!D1339="","",名目付加価値!D1339)</f>
        <v>116621.60980219299</v>
      </c>
      <c r="E1339" s="5">
        <f>IF(logVir!E1339="","",名目付加価値!E1339)</f>
        <v>117611.799191767</v>
      </c>
      <c r="F1339" s="5">
        <f>IF(logVir!F1339="","",名目付加価値!F1339)</f>
        <v>109492.478162367</v>
      </c>
      <c r="G1339" s="5">
        <f>IF(logVir!G1339="","",名目付加価値!G1339)</f>
        <v>113938.748786308</v>
      </c>
      <c r="I1339" s="3">
        <v>44</v>
      </c>
      <c r="J1339" s="3">
        <v>3</v>
      </c>
      <c r="K1339" s="2">
        <f t="shared" si="143"/>
        <v>2.9313977202197142E-2</v>
      </c>
      <c r="L1339" s="2">
        <f t="shared" si="144"/>
        <v>2.9266489073627836E-2</v>
      </c>
      <c r="M1339" s="2">
        <f t="shared" si="145"/>
        <v>2.8176255225521082E-2</v>
      </c>
      <c r="N1339" s="2">
        <f t="shared" si="146"/>
        <v>2.7184624947533285E-2</v>
      </c>
      <c r="O1339" s="2">
        <f t="shared" si="149"/>
        <v>2.5617803593070233E-2</v>
      </c>
    </row>
    <row r="1340" spans="1:15" x14ac:dyDescent="0.55000000000000004">
      <c r="A1340" s="3">
        <v>44</v>
      </c>
      <c r="B1340" s="3">
        <v>4</v>
      </c>
      <c r="C1340" s="5">
        <f>IF(logVir!C1340="","",名目付加価値!C1340)</f>
        <v>4460.41218448984</v>
      </c>
      <c r="D1340" s="5">
        <f>IF(logVir!D1340="","",名目付加価値!D1340)</f>
        <v>7635.2037305944796</v>
      </c>
      <c r="E1340" s="5">
        <f>IF(logVir!E1340="","",名目付加価値!E1340)</f>
        <v>8061.2503108836599</v>
      </c>
      <c r="F1340" s="5">
        <f>IF(logVir!F1340="","",名目付加価値!F1340)</f>
        <v>7591.0164486654103</v>
      </c>
      <c r="G1340" s="5">
        <f>IF(logVir!G1340="","",名目付加価値!G1340)</f>
        <v>5938.3805880479804</v>
      </c>
      <c r="I1340" s="3">
        <v>44</v>
      </c>
      <c r="J1340" s="3">
        <v>4</v>
      </c>
      <c r="K1340" s="2">
        <f t="shared" si="143"/>
        <v>1.1540507276568684E-3</v>
      </c>
      <c r="L1340" s="2">
        <f t="shared" si="144"/>
        <v>1.9160737614184768E-3</v>
      </c>
      <c r="M1340" s="2">
        <f t="shared" si="145"/>
        <v>1.9312334966147598E-3</v>
      </c>
      <c r="N1340" s="2">
        <f t="shared" si="146"/>
        <v>1.8846859491253309E-3</v>
      </c>
      <c r="O1340" s="2">
        <f t="shared" si="149"/>
        <v>1.3351758658578081E-3</v>
      </c>
    </row>
    <row r="1341" spans="1:15" x14ac:dyDescent="0.55000000000000004">
      <c r="A1341" s="3">
        <v>44</v>
      </c>
      <c r="B1341" s="3">
        <v>5</v>
      </c>
      <c r="C1341" s="5">
        <f>IF(logVir!C1341="","",名目付加価値!C1341)</f>
        <v>12474.0917192205</v>
      </c>
      <c r="D1341" s="5">
        <f>IF(logVir!D1341="","",名目付加価値!D1341)</f>
        <v>12960.3453623347</v>
      </c>
      <c r="E1341" s="5">
        <f>IF(logVir!E1341="","",名目付加価値!E1341)</f>
        <v>15462.754255199899</v>
      </c>
      <c r="F1341" s="5">
        <f>IF(logVir!F1341="","",名目付加価値!F1341)</f>
        <v>13419.413890366301</v>
      </c>
      <c r="G1341" s="5">
        <f>IF(logVir!G1341="","",名目付加価値!G1341)</f>
        <v>10154.652514277101</v>
      </c>
      <c r="I1341" s="3">
        <v>44</v>
      </c>
      <c r="J1341" s="3">
        <v>5</v>
      </c>
      <c r="K1341" s="2">
        <f t="shared" si="143"/>
        <v>3.2274449154011189E-3</v>
      </c>
      <c r="L1341" s="2">
        <f t="shared" si="144"/>
        <v>3.2524315740501734E-3</v>
      </c>
      <c r="M1341" s="2">
        <f t="shared" si="145"/>
        <v>3.7044115758627294E-3</v>
      </c>
      <c r="N1341" s="2">
        <f t="shared" si="146"/>
        <v>3.3317515481233323E-3</v>
      </c>
      <c r="O1341" s="2">
        <f t="shared" si="149"/>
        <v>2.2831556115691567E-3</v>
      </c>
    </row>
    <row r="1342" spans="1:15" x14ac:dyDescent="0.55000000000000004">
      <c r="A1342" s="3">
        <v>44</v>
      </c>
      <c r="B1342" s="3">
        <v>6</v>
      </c>
      <c r="C1342" s="5">
        <f>IF(logVir!C1342="","",名目付加価値!C1342)</f>
        <v>193057.07205165</v>
      </c>
      <c r="D1342" s="5">
        <f>IF(logVir!D1342="","",名目付加価値!D1342)</f>
        <v>254235.076102922</v>
      </c>
      <c r="E1342" s="5">
        <f>IF(logVir!E1342="","",名目付加価値!E1342)</f>
        <v>278444.06942264299</v>
      </c>
      <c r="F1342" s="5">
        <f>IF(logVir!F1342="","",名目付加価値!F1342)</f>
        <v>225523.57841952</v>
      </c>
      <c r="G1342" s="5">
        <f>IF(logVir!G1342="","",名目付加価値!G1342)</f>
        <v>86579.324633972195</v>
      </c>
      <c r="I1342" s="3">
        <v>44</v>
      </c>
      <c r="J1342" s="3">
        <v>6</v>
      </c>
      <c r="K1342" s="2">
        <f t="shared" si="143"/>
        <v>4.9950014766627138E-2</v>
      </c>
      <c r="L1342" s="2">
        <f t="shared" si="144"/>
        <v>6.3800937832356977E-2</v>
      </c>
      <c r="M1342" s="2">
        <f t="shared" si="145"/>
        <v>6.6706837409169537E-2</v>
      </c>
      <c r="N1342" s="2">
        <f t="shared" si="146"/>
        <v>5.5992648984242589E-2</v>
      </c>
      <c r="O1342" s="2">
        <f t="shared" si="149"/>
        <v>1.9466355013723832E-2</v>
      </c>
    </row>
    <row r="1343" spans="1:15" x14ac:dyDescent="0.55000000000000004">
      <c r="A1343" s="3">
        <v>44</v>
      </c>
      <c r="B1343" s="3">
        <v>7</v>
      </c>
      <c r="C1343" s="5">
        <f>IF(logVir!C1343="","",名目付加価値!C1343)</f>
        <v>39599.456561112303</v>
      </c>
      <c r="D1343" s="5">
        <f>IF(logVir!D1343="","",名目付加価値!D1343)</f>
        <v>56339.3710082904</v>
      </c>
      <c r="E1343" s="5">
        <f>IF(logVir!E1343="","",名目付加価値!E1343)</f>
        <v>54882.593396179996</v>
      </c>
      <c r="F1343" s="5">
        <f>IF(logVir!F1343="","",名目付加価値!F1343)</f>
        <v>56166.681351236803</v>
      </c>
      <c r="G1343" s="5">
        <f>IF(logVir!G1343="","",名目付加価値!G1343)</f>
        <v>54678.305315230697</v>
      </c>
      <c r="I1343" s="3">
        <v>44</v>
      </c>
      <c r="J1343" s="3">
        <v>7</v>
      </c>
      <c r="K1343" s="2">
        <f t="shared" si="143"/>
        <v>1.0245640933831122E-2</v>
      </c>
      <c r="L1343" s="2">
        <f t="shared" si="144"/>
        <v>1.4138508196087259E-2</v>
      </c>
      <c r="M1343" s="2">
        <f t="shared" si="145"/>
        <v>1.3148221263479445E-2</v>
      </c>
      <c r="N1343" s="2">
        <f t="shared" si="146"/>
        <v>1.3944977707206338E-2</v>
      </c>
      <c r="O1343" s="2">
        <f t="shared" si="149"/>
        <v>1.2293781538663295E-2</v>
      </c>
    </row>
    <row r="1344" spans="1:15" x14ac:dyDescent="0.55000000000000004">
      <c r="A1344" s="3">
        <v>44</v>
      </c>
      <c r="B1344" s="3">
        <v>8</v>
      </c>
      <c r="C1344" s="5">
        <f>IF(logVir!C1344="","",名目付加価値!C1344)</f>
        <v>317291.76649376203</v>
      </c>
      <c r="D1344" s="5">
        <f>IF(logVir!D1344="","",名目付加価値!D1344)</f>
        <v>236787.163624749</v>
      </c>
      <c r="E1344" s="5">
        <f>IF(logVir!E1344="","",名目付加価値!E1344)</f>
        <v>302294.46843467199</v>
      </c>
      <c r="F1344" s="5">
        <f>IF(logVir!F1344="","",名目付加価値!F1344)</f>
        <v>304970.58790475701</v>
      </c>
      <c r="G1344" s="5">
        <f>IF(logVir!G1344="","",名目付加価値!G1344)</f>
        <v>771014.08901198802</v>
      </c>
      <c r="I1344" s="3">
        <v>44</v>
      </c>
      <c r="J1344" s="3">
        <v>8</v>
      </c>
      <c r="K1344" s="2">
        <f t="shared" si="143"/>
        <v>8.2093487968430884E-2</v>
      </c>
      <c r="L1344" s="2">
        <f t="shared" si="144"/>
        <v>5.9422339896981341E-2</v>
      </c>
      <c r="M1344" s="2">
        <f t="shared" si="145"/>
        <v>7.2420676789330021E-2</v>
      </c>
      <c r="N1344" s="2">
        <f t="shared" si="146"/>
        <v>7.5717630940140973E-2</v>
      </c>
      <c r="O1344" s="2">
        <f t="shared" si="149"/>
        <v>0.1733535580318101</v>
      </c>
    </row>
    <row r="1345" spans="1:15" x14ac:dyDescent="0.55000000000000004">
      <c r="A1345" s="3">
        <v>44</v>
      </c>
      <c r="B1345" s="3">
        <v>9</v>
      </c>
      <c r="C1345" s="5">
        <f>IF(logVir!C1345="","",名目付加価値!C1345)</f>
        <v>16281.547484767299</v>
      </c>
      <c r="D1345" s="5">
        <f>IF(logVir!D1345="","",名目付加価値!D1345)</f>
        <v>23948.244759608198</v>
      </c>
      <c r="E1345" s="5">
        <f>IF(logVir!E1345="","",名目付加価値!E1345)</f>
        <v>27479.689112542099</v>
      </c>
      <c r="F1345" s="5">
        <f>IF(logVir!F1345="","",名目付加価値!F1345)</f>
        <v>24661.830123734999</v>
      </c>
      <c r="G1345" s="5">
        <f>IF(logVir!G1345="","",名目付加価値!G1345)</f>
        <v>24340.145340624102</v>
      </c>
      <c r="I1345" s="3">
        <v>44</v>
      </c>
      <c r="J1345" s="3">
        <v>9</v>
      </c>
      <c r="K1345" s="2">
        <f t="shared" si="143"/>
        <v>4.2125550162186711E-3</v>
      </c>
      <c r="L1345" s="2">
        <f t="shared" si="144"/>
        <v>6.0098728252716916E-3</v>
      </c>
      <c r="M1345" s="2">
        <f t="shared" si="145"/>
        <v>6.5833083013252585E-3</v>
      </c>
      <c r="N1345" s="2">
        <f t="shared" si="146"/>
        <v>6.1230014489154312E-3</v>
      </c>
      <c r="O1345" s="2">
        <f t="shared" si="149"/>
        <v>5.4725988252893876E-3</v>
      </c>
    </row>
    <row r="1346" spans="1:15" x14ac:dyDescent="0.55000000000000004">
      <c r="A1346" s="3">
        <v>44</v>
      </c>
      <c r="B1346" s="3">
        <v>10</v>
      </c>
      <c r="C1346" s="5">
        <f>IF(logVir!C1346="","",名目付加価値!C1346)</f>
        <v>167173.68282949799</v>
      </c>
      <c r="D1346" s="5">
        <f>IF(logVir!D1346="","",名目付加価値!D1346)</f>
        <v>123123.049765526</v>
      </c>
      <c r="E1346" s="5">
        <f>IF(logVir!E1346="","",名目付加価値!E1346)</f>
        <v>98745.567763550003</v>
      </c>
      <c r="F1346" s="5">
        <f>IF(logVir!F1346="","",名目付加価値!F1346)</f>
        <v>113586.42074289</v>
      </c>
      <c r="G1346" s="5">
        <f>IF(logVir!G1346="","",名目付加価値!G1346)</f>
        <v>113242.93657931</v>
      </c>
      <c r="I1346" s="3">
        <v>44</v>
      </c>
      <c r="J1346" s="3">
        <v>10</v>
      </c>
      <c r="K1346" s="2">
        <f t="shared" si="143"/>
        <v>4.3253157406690813E-2</v>
      </c>
      <c r="L1346" s="2">
        <f t="shared" si="144"/>
        <v>3.0898041939108473E-2</v>
      </c>
      <c r="M1346" s="2">
        <f t="shared" si="145"/>
        <v>2.365647272480069E-2</v>
      </c>
      <c r="N1346" s="2">
        <f t="shared" si="146"/>
        <v>2.8201062747426883E-2</v>
      </c>
      <c r="O1346" s="2">
        <f t="shared" si="149"/>
        <v>2.5461358304295238E-2</v>
      </c>
    </row>
    <row r="1347" spans="1:15" x14ac:dyDescent="0.55000000000000004">
      <c r="A1347" s="3">
        <v>44</v>
      </c>
      <c r="B1347" s="3">
        <v>11</v>
      </c>
      <c r="C1347" s="5">
        <f>IF(logVir!C1347="","",名目付加価値!C1347)</f>
        <v>93725.606633732197</v>
      </c>
      <c r="D1347" s="5">
        <f>IF(logVir!D1347="","",名目付加価値!D1347)</f>
        <v>75789.944525755505</v>
      </c>
      <c r="E1347" s="5">
        <f>IF(logVir!E1347="","",名目付加価値!E1347)</f>
        <v>110823.358115749</v>
      </c>
      <c r="F1347" s="5">
        <f>IF(logVir!F1347="","",名目付加価値!F1347)</f>
        <v>118486.614128256</v>
      </c>
      <c r="G1347" s="5">
        <f>IF(logVir!G1347="","",名目付加価値!G1347)</f>
        <v>157167.56986669201</v>
      </c>
      <c r="I1347" s="3">
        <v>44</v>
      </c>
      <c r="J1347" s="3">
        <v>11</v>
      </c>
      <c r="K1347" s="2">
        <f t="shared" si="143"/>
        <v>2.4249800256545422E-2</v>
      </c>
      <c r="L1347" s="2">
        <f t="shared" si="144"/>
        <v>1.9019679003883665E-2</v>
      </c>
      <c r="M1347" s="2">
        <f t="shared" si="145"/>
        <v>2.6549948599351524E-2</v>
      </c>
      <c r="N1347" s="2">
        <f t="shared" si="146"/>
        <v>2.9417675263530688E-2</v>
      </c>
      <c r="O1347" s="2">
        <f t="shared" si="149"/>
        <v>3.533730165491248E-2</v>
      </c>
    </row>
    <row r="1348" spans="1:15" x14ac:dyDescent="0.55000000000000004">
      <c r="A1348" s="3">
        <v>44</v>
      </c>
      <c r="B1348" s="3">
        <v>12</v>
      </c>
      <c r="C1348" s="5">
        <f>IF(logVir!C1348="","",名目付加価値!C1348)</f>
        <v>13838.3442541516</v>
      </c>
      <c r="D1348" s="5">
        <f>IF(logVir!D1348="","",名目付加価値!D1348)</f>
        <v>13573.631964743599</v>
      </c>
      <c r="E1348" s="5">
        <f>IF(logVir!E1348="","",名目付加価値!E1348)</f>
        <v>13887.5343627373</v>
      </c>
      <c r="F1348" s="5">
        <f>IF(logVir!F1348="","",名目付加価値!F1348)</f>
        <v>16729.2265281541</v>
      </c>
      <c r="G1348" s="5">
        <f>IF(logVir!G1348="","",名目付加価値!G1348)</f>
        <v>14796.386764929</v>
      </c>
      <c r="I1348" s="3">
        <v>44</v>
      </c>
      <c r="J1348" s="3">
        <v>12</v>
      </c>
      <c r="K1348" s="2">
        <f t="shared" ref="K1348:K1411" si="150">IF(C1348="","",C1348/SUMIF($A$4:$A$1460,$I1348,C$4:C$1460))</f>
        <v>3.5804205072353604E-3</v>
      </c>
      <c r="L1348" s="2">
        <f t="shared" ref="L1348:L1411" si="151">IF(D1348="","",D1348/SUMIF($A$4:$A$1460,$I1348,D$4:D$1460))</f>
        <v>3.4063374040146717E-3</v>
      </c>
      <c r="M1348" s="2">
        <f t="shared" ref="M1348:M1411" si="152">IF(E1348="","",E1348/SUMIF($A$4:$A$1460,$I1348,E$4:E$1460))</f>
        <v>3.3270361931940578E-3</v>
      </c>
      <c r="N1348" s="2">
        <f t="shared" ref="N1348:N1411" si="153">IF(F1348="","",F1348/SUMIF($A$4:$A$1460,$I1348,F$4:F$1460))</f>
        <v>4.1535067656044934E-3</v>
      </c>
      <c r="O1348" s="2">
        <f t="shared" ref="O1348" si="154">IF(G1348="","",G1348/SUMIF($A$4:$A$1460,$I1348,G$4:G$1460))</f>
        <v>3.3267956166691333E-3</v>
      </c>
    </row>
    <row r="1349" spans="1:15" x14ac:dyDescent="0.55000000000000004">
      <c r="A1349" s="3">
        <v>44</v>
      </c>
      <c r="B1349" s="3">
        <v>13</v>
      </c>
      <c r="C1349" s="5">
        <f>IF(logVir!C1349="","",名目付加価値!C1349)</f>
        <v>5634.0068284892504</v>
      </c>
      <c r="D1349" s="5">
        <f>IF(logVir!D1349="","",名目付加価値!D1349)</f>
        <v>15545.6106451019</v>
      </c>
      <c r="E1349" s="5">
        <f>IF(logVir!E1349="","",名目付加価値!E1349)</f>
        <v>6898.7007027179097</v>
      </c>
      <c r="F1349" s="5">
        <f>IF(logVir!F1349="","",名目付加価値!F1349)</f>
        <v>15245.0760239555</v>
      </c>
      <c r="G1349" s="5">
        <f>IF(logVir!G1349="","",名目付加価値!G1349)</f>
        <v>22976.190684951001</v>
      </c>
      <c r="I1349" s="3">
        <v>44</v>
      </c>
      <c r="J1349" s="3">
        <v>13</v>
      </c>
      <c r="K1349" s="2">
        <f t="shared" si="150"/>
        <v>1.4576970493110253E-3</v>
      </c>
      <c r="L1349" s="2">
        <f t="shared" si="151"/>
        <v>3.9012104605607324E-3</v>
      </c>
      <c r="M1349" s="2">
        <f t="shared" si="152"/>
        <v>1.6527215216504256E-3</v>
      </c>
      <c r="N1349" s="2">
        <f t="shared" si="153"/>
        <v>3.7850241492689497E-3</v>
      </c>
      <c r="O1349" s="2">
        <f t="shared" ref="O1349:O1380" si="155">IF(G1349="","",G1349/SUMIF($A$4:$A$1460,$I1349,G$4:G$1460))</f>
        <v>5.1659294713506318E-3</v>
      </c>
    </row>
    <row r="1350" spans="1:15" x14ac:dyDescent="0.55000000000000004">
      <c r="A1350" s="3">
        <v>44</v>
      </c>
      <c r="B1350" s="3">
        <v>14</v>
      </c>
      <c r="C1350" s="5">
        <f>IF(logVir!C1350="","",名目付加価値!C1350)</f>
        <v>66741.331105692007</v>
      </c>
      <c r="D1350" s="5">
        <f>IF(logVir!D1350="","",名目付加価値!D1350)</f>
        <v>91335.707547882601</v>
      </c>
      <c r="E1350" s="5">
        <f>IF(logVir!E1350="","",名目付加価値!E1350)</f>
        <v>59285.803665050204</v>
      </c>
      <c r="F1350" s="5">
        <f>IF(logVir!F1350="","",名目付加価値!F1350)</f>
        <v>56681.049074749099</v>
      </c>
      <c r="G1350" s="5">
        <f>IF(logVir!G1350="","",名目付加価値!G1350)</f>
        <v>66997.275147874796</v>
      </c>
      <c r="I1350" s="3">
        <v>44</v>
      </c>
      <c r="J1350" s="3">
        <v>14</v>
      </c>
      <c r="K1350" s="2">
        <f t="shared" si="150"/>
        <v>1.7268108538296745E-2</v>
      </c>
      <c r="L1350" s="2">
        <f t="shared" si="151"/>
        <v>2.2920927703845743E-2</v>
      </c>
      <c r="M1350" s="2">
        <f t="shared" si="152"/>
        <v>1.4203098216301429E-2</v>
      </c>
      <c r="N1350" s="2">
        <f t="shared" si="153"/>
        <v>1.4072684138583869E-2</v>
      </c>
      <c r="O1350" s="2">
        <f t="shared" si="155"/>
        <v>1.5063558747938367E-2</v>
      </c>
    </row>
    <row r="1351" spans="1:15" x14ac:dyDescent="0.55000000000000004">
      <c r="A1351" s="3">
        <v>44</v>
      </c>
      <c r="B1351" s="3">
        <v>15</v>
      </c>
      <c r="C1351" s="5">
        <f>IF(logVir!C1351="","",名目付加価値!C1351)</f>
        <v>8969.6182799035396</v>
      </c>
      <c r="D1351" s="5">
        <f>IF(logVir!D1351="","",名目付加価値!D1351)</f>
        <v>7008.7622817026904</v>
      </c>
      <c r="E1351" s="5">
        <f>IF(logVir!E1351="","",名目付加価値!E1351)</f>
        <v>14620.8038784197</v>
      </c>
      <c r="F1351" s="5">
        <f>IF(logVir!F1351="","",名目付加価値!F1351)</f>
        <v>11667.082444343499</v>
      </c>
      <c r="G1351" s="5">
        <f>IF(logVir!G1351="","",名目付加価値!G1351)</f>
        <v>10631.505168691499</v>
      </c>
      <c r="I1351" s="3">
        <v>44</v>
      </c>
      <c r="J1351" s="3">
        <v>15</v>
      </c>
      <c r="K1351" s="2">
        <f t="shared" si="150"/>
        <v>2.3207259944993106E-3</v>
      </c>
      <c r="L1351" s="2">
        <f t="shared" si="151"/>
        <v>1.7588666893299009E-3</v>
      </c>
      <c r="M1351" s="2">
        <f t="shared" si="152"/>
        <v>3.502705549202071E-3</v>
      </c>
      <c r="N1351" s="2">
        <f t="shared" si="153"/>
        <v>2.8966853778859751E-3</v>
      </c>
      <c r="O1351" s="2">
        <f t="shared" si="155"/>
        <v>2.390370389454187E-3</v>
      </c>
    </row>
    <row r="1352" spans="1:15" x14ac:dyDescent="0.55000000000000004">
      <c r="A1352" s="3">
        <v>44</v>
      </c>
      <c r="B1352" s="3">
        <v>16</v>
      </c>
      <c r="C1352" s="5">
        <f>IF(logVir!C1352="","",名目付加価値!C1352)</f>
        <v>49485.311627640403</v>
      </c>
      <c r="D1352" s="5">
        <f>IF(logVir!D1352="","",名目付加価値!D1352)</f>
        <v>45714.130109939499</v>
      </c>
      <c r="E1352" s="5">
        <f>IF(logVir!E1352="","",名目付加価値!E1352)</f>
        <v>53271.485412054702</v>
      </c>
      <c r="F1352" s="5">
        <f>IF(logVir!F1352="","",名目付加価値!F1352)</f>
        <v>48104.790609442702</v>
      </c>
      <c r="G1352" s="5">
        <f>IF(logVir!G1352="","",名目付加価値!G1352)</f>
        <v>53484.5686537031</v>
      </c>
      <c r="I1352" s="3">
        <v>44</v>
      </c>
      <c r="J1352" s="3">
        <v>16</v>
      </c>
      <c r="K1352" s="2">
        <f t="shared" si="150"/>
        <v>1.2803426573622162E-2</v>
      </c>
      <c r="L1352" s="2">
        <f t="shared" si="151"/>
        <v>1.1472077015933864E-2</v>
      </c>
      <c r="M1352" s="2">
        <f t="shared" si="152"/>
        <v>1.2762248171761222E-2</v>
      </c>
      <c r="N1352" s="2">
        <f t="shared" si="153"/>
        <v>1.1943383809051335E-2</v>
      </c>
      <c r="O1352" s="2">
        <f t="shared" si="155"/>
        <v>1.2025383722620783E-2</v>
      </c>
    </row>
    <row r="1353" spans="1:15" x14ac:dyDescent="0.55000000000000004">
      <c r="A1353" s="3">
        <v>44</v>
      </c>
      <c r="B1353" s="3">
        <v>17</v>
      </c>
      <c r="C1353" s="5">
        <f>IF(logVir!C1353="","",名目付加価値!C1353)</f>
        <v>120597.88881055301</v>
      </c>
      <c r="D1353" s="5">
        <f>IF(logVir!D1353="","",名目付加価値!D1353)</f>
        <v>172598.511006571</v>
      </c>
      <c r="E1353" s="5">
        <f>IF(logVir!E1353="","",名目付加価値!E1353)</f>
        <v>170443.385727858</v>
      </c>
      <c r="F1353" s="5">
        <f>IF(logVir!F1353="","",名目付加価値!F1353)</f>
        <v>185585.78238200399</v>
      </c>
      <c r="G1353" s="5">
        <f>IF(logVir!G1353="","",名目付加価値!G1353)</f>
        <v>142010.452852141</v>
      </c>
      <c r="I1353" s="3">
        <v>44</v>
      </c>
      <c r="J1353" s="3">
        <v>17</v>
      </c>
      <c r="K1353" s="2">
        <f t="shared" si="150"/>
        <v>3.1202515727056974E-2</v>
      </c>
      <c r="L1353" s="2">
        <f t="shared" si="151"/>
        <v>4.3314034552138871E-2</v>
      </c>
      <c r="M1353" s="2">
        <f t="shared" si="152"/>
        <v>4.0833116836684218E-2</v>
      </c>
      <c r="N1353" s="2">
        <f t="shared" si="153"/>
        <v>4.6076954091475872E-2</v>
      </c>
      <c r="O1353" s="2">
        <f t="shared" si="155"/>
        <v>3.1929400033628291E-2</v>
      </c>
    </row>
    <row r="1354" spans="1:15" x14ac:dyDescent="0.55000000000000004">
      <c r="A1354" s="3">
        <v>44</v>
      </c>
      <c r="B1354" s="3">
        <v>18</v>
      </c>
      <c r="C1354" s="5">
        <f>IF(logVir!C1354="","",名目付加価値!C1354)</f>
        <v>226487.385666093</v>
      </c>
      <c r="D1354" s="5">
        <f>IF(logVir!D1354="","",名目付加価値!D1354)</f>
        <v>225797.961523026</v>
      </c>
      <c r="E1354" s="5">
        <f>IF(logVir!E1354="","",名目付加価値!E1354)</f>
        <v>250474.33549736801</v>
      </c>
      <c r="F1354" s="5">
        <f>IF(logVir!F1354="","",名目付加価値!F1354)</f>
        <v>249347.644806522</v>
      </c>
      <c r="G1354" s="5">
        <f>IF(logVir!G1354="","",名目付加価値!G1354)</f>
        <v>255250.11439759901</v>
      </c>
      <c r="I1354" s="3">
        <v>44</v>
      </c>
      <c r="J1354" s="3">
        <v>18</v>
      </c>
      <c r="K1354" s="2">
        <f t="shared" si="150"/>
        <v>5.8599501889521344E-2</v>
      </c>
      <c r="L1354" s="2">
        <f t="shared" si="151"/>
        <v>5.6664571728770749E-2</v>
      </c>
      <c r="M1354" s="2">
        <f t="shared" si="152"/>
        <v>6.0006129086669614E-2</v>
      </c>
      <c r="N1354" s="2">
        <f t="shared" si="153"/>
        <v>6.1907651734435007E-2</v>
      </c>
      <c r="O1354" s="2">
        <f t="shared" si="155"/>
        <v>5.7390021984620773E-2</v>
      </c>
    </row>
    <row r="1355" spans="1:15" x14ac:dyDescent="0.55000000000000004">
      <c r="A1355" s="3">
        <v>44</v>
      </c>
      <c r="B1355" s="3">
        <v>19</v>
      </c>
      <c r="C1355" s="5">
        <f>IF(logVir!C1355="","",名目付加価値!C1355)</f>
        <v>130503.85673869999</v>
      </c>
      <c r="D1355" s="5">
        <f>IF(logVir!D1355="","",名目付加価値!D1355)</f>
        <v>103735.200642884</v>
      </c>
      <c r="E1355" s="5">
        <f>IF(logVir!E1355="","",名目付加価値!E1355)</f>
        <v>101210.249322003</v>
      </c>
      <c r="F1355" s="5">
        <f>IF(logVir!F1355="","",名目付加価値!F1355)</f>
        <v>100428.48027189</v>
      </c>
      <c r="G1355" s="5">
        <f>IF(logVir!G1355="","",名目付加価値!G1355)</f>
        <v>121589.186085376</v>
      </c>
      <c r="I1355" s="3">
        <v>44</v>
      </c>
      <c r="J1355" s="3">
        <v>19</v>
      </c>
      <c r="K1355" s="2">
        <f t="shared" si="150"/>
        <v>3.3765505204885055E-2</v>
      </c>
      <c r="L1355" s="2">
        <f t="shared" si="151"/>
        <v>2.6032611977445594E-2</v>
      </c>
      <c r="M1355" s="2">
        <f t="shared" si="152"/>
        <v>2.4246936412269455E-2</v>
      </c>
      <c r="N1355" s="2">
        <f t="shared" si="153"/>
        <v>2.4934229419792463E-2</v>
      </c>
      <c r="O1355" s="2">
        <f t="shared" si="155"/>
        <v>2.733791551475016E-2</v>
      </c>
    </row>
    <row r="1356" spans="1:15" x14ac:dyDescent="0.55000000000000004">
      <c r="A1356" s="3">
        <v>44</v>
      </c>
      <c r="B1356" s="3">
        <v>20</v>
      </c>
      <c r="C1356" s="5">
        <f>IF(logVir!C1356="","",名目付加価値!C1356)</f>
        <v>245065.12372891899</v>
      </c>
      <c r="D1356" s="5">
        <f>IF(logVir!D1356="","",名目付加価値!D1356)</f>
        <v>310320.98401678097</v>
      </c>
      <c r="E1356" s="5">
        <f>IF(logVir!E1356="","",名目付加価値!E1356)</f>
        <v>308962.17152730998</v>
      </c>
      <c r="F1356" s="5">
        <f>IF(logVir!F1356="","",名目付加価値!F1356)</f>
        <v>303156.04375685903</v>
      </c>
      <c r="G1356" s="5">
        <f>IF(logVir!G1356="","",名目付加価値!G1356)</f>
        <v>315528.66930212697</v>
      </c>
      <c r="I1356" s="3">
        <v>44</v>
      </c>
      <c r="J1356" s="3">
        <v>20</v>
      </c>
      <c r="K1356" s="2">
        <f t="shared" si="150"/>
        <v>6.3406154558118877E-2</v>
      </c>
      <c r="L1356" s="2">
        <f t="shared" si="151"/>
        <v>7.7875838821372348E-2</v>
      </c>
      <c r="M1356" s="2">
        <f t="shared" si="152"/>
        <v>7.4018058220421304E-2</v>
      </c>
      <c r="N1356" s="2">
        <f t="shared" si="153"/>
        <v>7.5267118695471535E-2</v>
      </c>
      <c r="O1356" s="2">
        <f t="shared" si="155"/>
        <v>7.0942954563461447E-2</v>
      </c>
    </row>
    <row r="1357" spans="1:15" x14ac:dyDescent="0.55000000000000004">
      <c r="A1357" s="3">
        <v>44</v>
      </c>
      <c r="B1357" s="3">
        <v>21</v>
      </c>
      <c r="C1357" s="5">
        <f>IF(logVir!C1357="","",名目付加価値!C1357)</f>
        <v>239387.198590521</v>
      </c>
      <c r="D1357" s="5">
        <f>IF(logVir!D1357="","",名目付加価値!D1357)</f>
        <v>249529.17177446699</v>
      </c>
      <c r="E1357" s="5">
        <f>IF(logVir!E1357="","",名目付加価値!E1357)</f>
        <v>244514.13310364299</v>
      </c>
      <c r="F1357" s="5">
        <f>IF(logVir!F1357="","",名目付加価値!F1357)</f>
        <v>203572.00978623799</v>
      </c>
      <c r="G1357" s="5">
        <f>IF(logVir!G1357="","",名目付加価値!G1357)</f>
        <v>236037.27859997499</v>
      </c>
      <c r="I1357" s="3">
        <v>44</v>
      </c>
      <c r="J1357" s="3">
        <v>21</v>
      </c>
      <c r="K1357" s="2">
        <f t="shared" si="150"/>
        <v>6.1937094442927103E-2</v>
      </c>
      <c r="L1357" s="2">
        <f t="shared" si="151"/>
        <v>6.2619979193183087E-2</v>
      </c>
      <c r="M1357" s="2">
        <f t="shared" si="152"/>
        <v>5.8578243576921256E-2</v>
      </c>
      <c r="N1357" s="2">
        <f t="shared" si="153"/>
        <v>5.0542547111300316E-2</v>
      </c>
      <c r="O1357" s="2">
        <f t="shared" si="155"/>
        <v>5.3070239126090844E-2</v>
      </c>
    </row>
    <row r="1358" spans="1:15" x14ac:dyDescent="0.55000000000000004">
      <c r="A1358" s="3">
        <v>44</v>
      </c>
      <c r="B1358" s="3">
        <v>22</v>
      </c>
      <c r="C1358" s="5">
        <f>IF(logVir!C1358="","",名目付加価値!C1358)</f>
        <v>107517.456169436</v>
      </c>
      <c r="D1358" s="5">
        <f>IF(logVir!D1358="","",名目付加価値!D1358)</f>
        <v>110204.094178181</v>
      </c>
      <c r="E1358" s="5">
        <f>IF(logVir!E1358="","",名目付加価値!E1358)</f>
        <v>127500.473122546</v>
      </c>
      <c r="F1358" s="5">
        <f>IF(logVir!F1358="","",名目付加価値!F1358)</f>
        <v>75572.040264789204</v>
      </c>
      <c r="G1358" s="5">
        <f>IF(logVir!G1358="","",名目付加価値!G1358)</f>
        <v>75522.535066766795</v>
      </c>
      <c r="I1358" s="3">
        <v>44</v>
      </c>
      <c r="J1358" s="3">
        <v>22</v>
      </c>
      <c r="K1358" s="2">
        <f t="shared" si="150"/>
        <v>2.7818191098934231E-2</v>
      </c>
      <c r="L1358" s="2">
        <f t="shared" si="151"/>
        <v>2.7655997234177589E-2</v>
      </c>
      <c r="M1358" s="2">
        <f t="shared" si="152"/>
        <v>3.0545284544265573E-2</v>
      </c>
      <c r="N1358" s="2">
        <f t="shared" si="153"/>
        <v>1.8762910526800763E-2</v>
      </c>
      <c r="O1358" s="2">
        <f t="shared" si="155"/>
        <v>1.6980364369453969E-2</v>
      </c>
    </row>
    <row r="1359" spans="1:15" x14ac:dyDescent="0.55000000000000004">
      <c r="A1359" s="3">
        <v>44</v>
      </c>
      <c r="B1359" s="3">
        <v>23</v>
      </c>
      <c r="C1359" s="5">
        <f>IF(logVir!C1359="","",名目付加価値!C1359)</f>
        <v>90831.758365424306</v>
      </c>
      <c r="D1359" s="5">
        <f>IF(logVir!D1359="","",名目付加価値!D1359)</f>
        <v>91050.689817270395</v>
      </c>
      <c r="E1359" s="5">
        <f>IF(logVir!E1359="","",名目付加価値!E1359)</f>
        <v>86987.939337161093</v>
      </c>
      <c r="F1359" s="5">
        <f>IF(logVir!F1359="","",名目付加価値!F1359)</f>
        <v>91495.162771544899</v>
      </c>
      <c r="G1359" s="5">
        <f>IF(logVir!G1359="","",名目付加価値!G1359)</f>
        <v>85013.178715757604</v>
      </c>
      <c r="I1359" s="3">
        <v>44</v>
      </c>
      <c r="J1359" s="3">
        <v>23</v>
      </c>
      <c r="K1359" s="2">
        <f t="shared" si="150"/>
        <v>2.3501069520094151E-2</v>
      </c>
      <c r="L1359" s="2">
        <f t="shared" si="151"/>
        <v>2.2849401780709364E-2</v>
      </c>
      <c r="M1359" s="2">
        <f t="shared" si="152"/>
        <v>2.0839698033269856E-2</v>
      </c>
      <c r="N1359" s="2">
        <f t="shared" si="153"/>
        <v>2.2716279019364089E-2</v>
      </c>
      <c r="O1359" s="2">
        <f t="shared" si="155"/>
        <v>1.9114225304048351E-2</v>
      </c>
    </row>
    <row r="1360" spans="1:15" x14ac:dyDescent="0.55000000000000004">
      <c r="A1360" s="3">
        <v>44</v>
      </c>
      <c r="B1360" s="3">
        <v>24</v>
      </c>
      <c r="C1360" s="5">
        <f>IF(logVir!C1360="","",名目付加価値!C1360)</f>
        <v>46151.588678605098</v>
      </c>
      <c r="D1360" s="5">
        <f>IF(logVir!D1360="","",名目付加価値!D1360)</f>
        <v>41914.163931067204</v>
      </c>
      <c r="E1360" s="5">
        <f>IF(logVir!E1360="","",名目付加価値!E1360)</f>
        <v>37452.155742269002</v>
      </c>
      <c r="F1360" s="5">
        <f>IF(logVir!F1360="","",名目付加価値!F1360)</f>
        <v>34366.059863234397</v>
      </c>
      <c r="G1360" s="5">
        <f>IF(logVir!G1360="","",名目付加価値!G1360)</f>
        <v>34337.750014829398</v>
      </c>
      <c r="I1360" s="3">
        <v>44</v>
      </c>
      <c r="J1360" s="3">
        <v>24</v>
      </c>
      <c r="K1360" s="2">
        <f t="shared" si="150"/>
        <v>1.1940886244161415E-2</v>
      </c>
      <c r="L1360" s="2">
        <f t="shared" si="151"/>
        <v>1.0518465855508688E-2</v>
      </c>
      <c r="M1360" s="2">
        <f t="shared" si="152"/>
        <v>8.9724118344582399E-3</v>
      </c>
      <c r="N1360" s="2">
        <f t="shared" si="153"/>
        <v>8.5323527605351262E-3</v>
      </c>
      <c r="O1360" s="2">
        <f t="shared" si="155"/>
        <v>7.7204440550566432E-3</v>
      </c>
    </row>
    <row r="1361" spans="1:15" x14ac:dyDescent="0.55000000000000004">
      <c r="A1361" s="3">
        <v>44</v>
      </c>
      <c r="B1361" s="3">
        <v>25</v>
      </c>
      <c r="C1361" s="5">
        <f>IF(logVir!C1361="","",名目付加価値!C1361)</f>
        <v>141299.08406174101</v>
      </c>
      <c r="D1361" s="5">
        <f>IF(logVir!D1361="","",名目付加価値!D1361)</f>
        <v>133412.42404536699</v>
      </c>
      <c r="E1361" s="5">
        <f>IF(logVir!E1361="","",名目付加価値!E1361)</f>
        <v>132949.59971990201</v>
      </c>
      <c r="F1361" s="5">
        <f>IF(logVir!F1361="","",名目付加価値!F1361)</f>
        <v>127280.563680304</v>
      </c>
      <c r="G1361" s="5">
        <f>IF(logVir!G1361="","",名目付加価値!G1361)</f>
        <v>140038.42824437199</v>
      </c>
      <c r="I1361" s="3">
        <v>44</v>
      </c>
      <c r="J1361" s="3">
        <v>25</v>
      </c>
      <c r="K1361" s="2">
        <f t="shared" si="150"/>
        <v>3.6558574417344336E-2</v>
      </c>
      <c r="L1361" s="2">
        <f t="shared" si="151"/>
        <v>3.348018653860594E-2</v>
      </c>
      <c r="M1361" s="2">
        <f t="shared" si="152"/>
        <v>3.185073164071664E-2</v>
      </c>
      <c r="N1361" s="2">
        <f t="shared" si="153"/>
        <v>3.1601023602997894E-2</v>
      </c>
      <c r="O1361" s="2">
        <f t="shared" si="155"/>
        <v>3.1486013217284753E-2</v>
      </c>
    </row>
    <row r="1362" spans="1:15" x14ac:dyDescent="0.55000000000000004">
      <c r="A1362" s="3">
        <v>44</v>
      </c>
      <c r="B1362" s="3">
        <v>26</v>
      </c>
      <c r="C1362" s="5">
        <f>IF(logVir!C1362="","",名目付加価値!C1362)</f>
        <v>121842.416658583</v>
      </c>
      <c r="D1362" s="5">
        <f>IF(logVir!D1362="","",名目付加価値!D1362)</f>
        <v>131678.55352756201</v>
      </c>
      <c r="E1362" s="5">
        <f>IF(logVir!E1362="","",名目付加価値!E1362)</f>
        <v>143104.094719944</v>
      </c>
      <c r="F1362" s="5">
        <f>IF(logVir!F1362="","",名目付加価値!F1362)</f>
        <v>146420.501367374</v>
      </c>
      <c r="G1362" s="5">
        <f>IF(logVir!G1362="","",名目付加価値!G1362)</f>
        <v>143881.41521555901</v>
      </c>
      <c r="I1362" s="3">
        <v>44</v>
      </c>
      <c r="J1362" s="3">
        <v>26</v>
      </c>
      <c r="K1362" s="2">
        <f t="shared" si="150"/>
        <v>3.1524514728315758E-2</v>
      </c>
      <c r="L1362" s="2">
        <f t="shared" si="151"/>
        <v>3.3045067329991906E-2</v>
      </c>
      <c r="M1362" s="2">
        <f t="shared" si="152"/>
        <v>3.4283443705098435E-2</v>
      </c>
      <c r="N1362" s="2">
        <f t="shared" si="153"/>
        <v>3.6353058046593022E-2</v>
      </c>
      <c r="O1362" s="2">
        <f t="shared" si="155"/>
        <v>3.2350064178764397E-2</v>
      </c>
    </row>
    <row r="1363" spans="1:15" x14ac:dyDescent="0.55000000000000004">
      <c r="A1363" s="3">
        <v>44</v>
      </c>
      <c r="B1363" s="3">
        <v>27</v>
      </c>
      <c r="C1363" s="5">
        <f>IF(logVir!C1363="","",名目付加価値!C1363)</f>
        <v>218379.22376513301</v>
      </c>
      <c r="D1363" s="5">
        <f>IF(logVir!D1363="","",名目付加価値!D1363)</f>
        <v>224217.17721907701</v>
      </c>
      <c r="E1363" s="5">
        <f>IF(logVir!E1363="","",名目付加価値!E1363)</f>
        <v>257820.673001716</v>
      </c>
      <c r="F1363" s="5">
        <f>IF(logVir!F1363="","",名目付加価値!F1363)</f>
        <v>260176.07089700099</v>
      </c>
      <c r="G1363" s="5">
        <f>IF(logVir!G1363="","",名目付加価値!G1363)</f>
        <v>268295.71229326102</v>
      </c>
      <c r="I1363" s="3">
        <v>44</v>
      </c>
      <c r="J1363" s="3">
        <v>27</v>
      </c>
      <c r="K1363" s="2">
        <f t="shared" si="150"/>
        <v>5.6501662103705039E-2</v>
      </c>
      <c r="L1363" s="2">
        <f t="shared" si="151"/>
        <v>5.6267869894198616E-2</v>
      </c>
      <c r="M1363" s="2">
        <f t="shared" si="152"/>
        <v>6.1766090943539298E-2</v>
      </c>
      <c r="N1363" s="2">
        <f t="shared" si="153"/>
        <v>6.4596116795982317E-2</v>
      </c>
      <c r="O1363" s="2">
        <f t="shared" si="155"/>
        <v>6.0323173069788738E-2</v>
      </c>
    </row>
    <row r="1364" spans="1:15" x14ac:dyDescent="0.55000000000000004">
      <c r="A1364" s="3">
        <v>44</v>
      </c>
      <c r="B1364" s="3">
        <v>28</v>
      </c>
      <c r="C1364" s="5">
        <f>IF(logVir!C1364="","",名目付加価値!C1364)</f>
        <v>262898.298543479</v>
      </c>
      <c r="D1364" s="5">
        <f>IF(logVir!D1364="","",名目付加価値!D1364)</f>
        <v>262057.38120647499</v>
      </c>
      <c r="E1364" s="5">
        <f>IF(logVir!E1364="","",名目付加価値!E1364)</f>
        <v>271329.28911268199</v>
      </c>
      <c r="F1364" s="5">
        <f>IF(logVir!F1364="","",名目付加価値!F1364)</f>
        <v>268932.80417580699</v>
      </c>
      <c r="G1364" s="5">
        <f>IF(logVir!G1364="","",名目付加価値!G1364)</f>
        <v>267951.605895599</v>
      </c>
      <c r="I1364" s="3">
        <v>44</v>
      </c>
      <c r="J1364" s="3">
        <v>28</v>
      </c>
      <c r="K1364" s="2">
        <f t="shared" si="150"/>
        <v>6.8020164994808813E-2</v>
      </c>
      <c r="L1364" s="2">
        <f t="shared" si="151"/>
        <v>6.5763965158356141E-2</v>
      </c>
      <c r="M1364" s="2">
        <f t="shared" si="152"/>
        <v>6.5002349702454776E-2</v>
      </c>
      <c r="N1364" s="2">
        <f t="shared" si="153"/>
        <v>6.6770225136072309E-2</v>
      </c>
      <c r="O1364" s="2">
        <f t="shared" si="155"/>
        <v>6.024580474510266E-2</v>
      </c>
    </row>
    <row r="1365" spans="1:15" x14ac:dyDescent="0.55000000000000004">
      <c r="A1365" s="3">
        <v>44</v>
      </c>
      <c r="B1365" s="3">
        <v>29</v>
      </c>
      <c r="C1365" s="5">
        <f>IF(logVir!C1365="","",名目付加価値!C1365)</f>
        <v>170030.36916230101</v>
      </c>
      <c r="D1365" s="5">
        <f>IF(logVir!D1365="","",名目付加価値!D1365)</f>
        <v>168308.89641153501</v>
      </c>
      <c r="E1365" s="5">
        <f>IF(logVir!E1365="","",名目付加価値!E1365)</f>
        <v>172424.083673696</v>
      </c>
      <c r="F1365" s="5">
        <f>IF(logVir!F1365="","",名目付加価値!F1365)</f>
        <v>171197.87955681601</v>
      </c>
      <c r="G1365" s="5">
        <f>IF(logVir!G1365="","",名目付加価値!G1365)</f>
        <v>174920.93181421299</v>
      </c>
      <c r="I1365" s="3">
        <v>44</v>
      </c>
      <c r="J1365" s="3">
        <v>29</v>
      </c>
      <c r="K1365" s="2">
        <f t="shared" si="150"/>
        <v>4.3992273166557704E-2</v>
      </c>
      <c r="L1365" s="2">
        <f t="shared" si="151"/>
        <v>4.2237544878495771E-2</v>
      </c>
      <c r="M1365" s="2">
        <f t="shared" si="152"/>
        <v>4.1307632584509826E-2</v>
      </c>
      <c r="N1365" s="2">
        <f t="shared" si="153"/>
        <v>4.2504747592466127E-2</v>
      </c>
      <c r="O1365" s="2">
        <f t="shared" si="155"/>
        <v>3.9328938778655696E-2</v>
      </c>
    </row>
    <row r="1366" spans="1:15" x14ac:dyDescent="0.55000000000000004">
      <c r="A1366" s="3">
        <v>44</v>
      </c>
      <c r="B1366" s="3">
        <v>30</v>
      </c>
      <c r="C1366" s="5">
        <f>IF(logVir!C1366="","",名目付加価値!C1366)</f>
        <v>357477.02453704801</v>
      </c>
      <c r="D1366" s="5">
        <f>IF(logVir!D1366="","",名目付加価値!D1366)</f>
        <v>406155.846397313</v>
      </c>
      <c r="E1366" s="5">
        <f>IF(logVir!E1366="","",名目付加価値!E1366)</f>
        <v>430605.58738144598</v>
      </c>
      <c r="F1366" s="5">
        <f>IF(logVir!F1366="","",名目付加価値!F1366)</f>
        <v>432204.35320645</v>
      </c>
      <c r="G1366" s="5">
        <f>IF(logVir!G1366="","",名目付加価値!G1366)</f>
        <v>435554.26967282098</v>
      </c>
      <c r="I1366" s="3">
        <v>44</v>
      </c>
      <c r="J1366" s="3">
        <v>30</v>
      </c>
      <c r="K1366" s="2">
        <f t="shared" si="150"/>
        <v>9.249069440760159E-2</v>
      </c>
      <c r="L1366" s="2">
        <f t="shared" si="151"/>
        <v>0.10192584085349767</v>
      </c>
      <c r="M1366" s="2">
        <f t="shared" si="152"/>
        <v>0.10316016772953474</v>
      </c>
      <c r="N1366" s="2">
        <f t="shared" si="153"/>
        <v>0.1073070355133019</v>
      </c>
      <c r="O1366" s="2">
        <f t="shared" si="155"/>
        <v>9.792931600054855E-2</v>
      </c>
    </row>
    <row r="1367" spans="1:15" x14ac:dyDescent="0.55000000000000004">
      <c r="A1367" s="3">
        <v>44</v>
      </c>
      <c r="B1367" s="3">
        <v>31</v>
      </c>
      <c r="C1367" s="5">
        <f>IF(logVir!C1367="","",名目付加価値!C1367)</f>
        <v>166536.77299468499</v>
      </c>
      <c r="D1367" s="5">
        <f>IF(logVir!D1367="","",名目付加価値!D1367)</f>
        <v>159806.42271047499</v>
      </c>
      <c r="E1367" s="5">
        <f>IF(logVir!E1367="","",名目付加価値!E1367)</f>
        <v>165506.79784807499</v>
      </c>
      <c r="F1367" s="5">
        <f>IF(logVir!F1367="","",名目付加価値!F1367)</f>
        <v>145791.223120018</v>
      </c>
      <c r="G1367" s="5">
        <f>IF(logVir!G1367="","",名目付加価値!G1367)</f>
        <v>143898.69479821101</v>
      </c>
      <c r="I1367" s="3">
        <v>44</v>
      </c>
      <c r="J1367" s="3">
        <v>31</v>
      </c>
      <c r="K1367" s="2">
        <f t="shared" si="150"/>
        <v>4.3088368542362608E-2</v>
      </c>
      <c r="L1367" s="2">
        <f t="shared" si="151"/>
        <v>4.0103827516053722E-2</v>
      </c>
      <c r="M1367" s="2">
        <f t="shared" si="152"/>
        <v>3.9650458625519656E-2</v>
      </c>
      <c r="N1367" s="2">
        <f t="shared" si="153"/>
        <v>3.6196821806176158E-2</v>
      </c>
      <c r="O1367" s="2">
        <f t="shared" si="155"/>
        <v>3.2353949292119287E-2</v>
      </c>
    </row>
    <row r="1368" spans="1:15" x14ac:dyDescent="0.55000000000000004">
      <c r="A1368" s="3">
        <v>45</v>
      </c>
      <c r="B1368" s="3">
        <v>1</v>
      </c>
      <c r="C1368" s="5">
        <f>IF(logVir!C1368="","",名目付加価値!C1368)</f>
        <v>180088.55116925601</v>
      </c>
      <c r="D1368" s="5">
        <f>IF(logVir!D1368="","",名目付加価値!D1368)</f>
        <v>190033.188040484</v>
      </c>
      <c r="E1368" s="5">
        <f>IF(logVir!E1368="","",名目付加価値!E1368)</f>
        <v>200094.40188330901</v>
      </c>
      <c r="F1368" s="5">
        <f>IF(logVir!F1368="","",名目付加価値!F1368)</f>
        <v>206984.27921908599</v>
      </c>
      <c r="G1368" s="5">
        <f>IF(logVir!G1368="","",名目付加価値!G1368)</f>
        <v>191626.019918873</v>
      </c>
      <c r="I1368" s="3">
        <v>45</v>
      </c>
      <c r="J1368" s="3">
        <v>1</v>
      </c>
      <c r="K1368" s="2">
        <f t="shared" si="150"/>
        <v>5.9493167057106E-2</v>
      </c>
      <c r="L1368" s="2">
        <f t="shared" si="151"/>
        <v>5.8377597407751287E-2</v>
      </c>
      <c r="M1368" s="2">
        <f t="shared" si="152"/>
        <v>5.9140003033941277E-2</v>
      </c>
      <c r="N1368" s="2">
        <f t="shared" si="153"/>
        <v>6.3147889945624772E-2</v>
      </c>
      <c r="O1368" s="2">
        <f t="shared" si="155"/>
        <v>5.7997654712577763E-2</v>
      </c>
    </row>
    <row r="1369" spans="1:15" x14ac:dyDescent="0.55000000000000004">
      <c r="A1369" s="3">
        <v>45</v>
      </c>
      <c r="B1369" s="3">
        <v>2</v>
      </c>
      <c r="C1369" s="5">
        <f>IF(logVir!C1369="","",名目付加価値!C1369)</f>
        <v>1299.1875489450099</v>
      </c>
      <c r="D1369" s="5">
        <f>IF(logVir!D1369="","",名目付加価値!D1369)</f>
        <v>1706.07173524114</v>
      </c>
      <c r="E1369" s="5">
        <f>IF(logVir!E1369="","",名目付加価値!E1369)</f>
        <v>1730.3705247332</v>
      </c>
      <c r="F1369" s="5">
        <f>IF(logVir!F1369="","",名目付加価値!F1369)</f>
        <v>1882.89073568814</v>
      </c>
      <c r="G1369" s="5">
        <f>IF(logVir!G1369="","",名目付加価値!G1369)</f>
        <v>2411.4463981854401</v>
      </c>
      <c r="I1369" s="3">
        <v>45</v>
      </c>
      <c r="J1369" s="3">
        <v>2</v>
      </c>
      <c r="K1369" s="2">
        <f t="shared" si="150"/>
        <v>4.2919320182244138E-4</v>
      </c>
      <c r="L1369" s="2">
        <f t="shared" si="151"/>
        <v>5.2409986874204974E-4</v>
      </c>
      <c r="M1369" s="2">
        <f t="shared" si="152"/>
        <v>5.1142919101876318E-4</v>
      </c>
      <c r="N1369" s="2">
        <f t="shared" si="153"/>
        <v>5.7444254899677088E-4</v>
      </c>
      <c r="O1369" s="2">
        <f t="shared" si="155"/>
        <v>7.2984992131579522E-4</v>
      </c>
    </row>
    <row r="1370" spans="1:15" x14ac:dyDescent="0.55000000000000004">
      <c r="A1370" s="3">
        <v>45</v>
      </c>
      <c r="B1370" s="3">
        <v>3</v>
      </c>
      <c r="C1370" s="5">
        <f>IF(logVir!C1370="","",名目付加価値!C1370)</f>
        <v>131492.190059207</v>
      </c>
      <c r="D1370" s="5">
        <f>IF(logVir!D1370="","",名目付加価値!D1370)</f>
        <v>139221.56298109901</v>
      </c>
      <c r="E1370" s="5">
        <f>IF(logVir!E1370="","",名目付加価値!E1370)</f>
        <v>151369.02846164099</v>
      </c>
      <c r="F1370" s="5">
        <f>IF(logVir!F1370="","",名目付加価値!F1370)</f>
        <v>139255.285162252</v>
      </c>
      <c r="G1370" s="5">
        <f>IF(logVir!G1370="","",名目付加価値!G1370)</f>
        <v>152602.63385608801</v>
      </c>
      <c r="I1370" s="3">
        <v>45</v>
      </c>
      <c r="J1370" s="3">
        <v>3</v>
      </c>
      <c r="K1370" s="2">
        <f t="shared" si="150"/>
        <v>4.3439112476088525E-2</v>
      </c>
      <c r="L1370" s="2">
        <f t="shared" si="151"/>
        <v>4.2768426073329105E-2</v>
      </c>
      <c r="M1370" s="2">
        <f t="shared" si="152"/>
        <v>4.4738706921380024E-2</v>
      </c>
      <c r="N1370" s="2">
        <f t="shared" si="153"/>
        <v>4.248475997766317E-2</v>
      </c>
      <c r="O1370" s="2">
        <f t="shared" si="155"/>
        <v>4.6186811531974202E-2</v>
      </c>
    </row>
    <row r="1371" spans="1:15" x14ac:dyDescent="0.55000000000000004">
      <c r="A1371" s="3">
        <v>45</v>
      </c>
      <c r="B1371" s="3">
        <v>4</v>
      </c>
      <c r="C1371" s="5">
        <f>IF(logVir!C1371="","",名目付加価値!C1371)</f>
        <v>27229.011451517901</v>
      </c>
      <c r="D1371" s="5">
        <f>IF(logVir!D1371="","",名目付加価値!D1371)</f>
        <v>36573.984352085201</v>
      </c>
      <c r="E1371" s="5">
        <f>IF(logVir!E1371="","",名目付加価値!E1371)</f>
        <v>38324.797023431704</v>
      </c>
      <c r="F1371" s="5">
        <f>IF(logVir!F1371="","",名目付加価値!F1371)</f>
        <v>31398.4608083329</v>
      </c>
      <c r="G1371" s="5">
        <f>IF(logVir!G1371="","",名目付加価値!G1371)</f>
        <v>33309.329819617</v>
      </c>
      <c r="I1371" s="3">
        <v>45</v>
      </c>
      <c r="J1371" s="3">
        <v>4</v>
      </c>
      <c r="K1371" s="2">
        <f t="shared" si="150"/>
        <v>8.9952421548580731E-3</v>
      </c>
      <c r="L1371" s="2">
        <f t="shared" si="151"/>
        <v>1.1235412909289142E-2</v>
      </c>
      <c r="M1371" s="2">
        <f t="shared" si="152"/>
        <v>1.1327296470606549E-2</v>
      </c>
      <c r="N1371" s="2">
        <f t="shared" si="153"/>
        <v>9.5792132381606956E-3</v>
      </c>
      <c r="O1371" s="2">
        <f t="shared" si="155"/>
        <v>1.0081423234712032E-2</v>
      </c>
    </row>
    <row r="1372" spans="1:15" x14ac:dyDescent="0.55000000000000004">
      <c r="A1372" s="3">
        <v>45</v>
      </c>
      <c r="B1372" s="3">
        <v>5</v>
      </c>
      <c r="C1372" s="5">
        <f>IF(logVir!C1372="","",名目付加価値!C1372)</f>
        <v>16914.960097319399</v>
      </c>
      <c r="D1372" s="5">
        <f>IF(logVir!D1372="","",名目付加価値!D1372)</f>
        <v>17966.327779373602</v>
      </c>
      <c r="E1372" s="5">
        <f>IF(logVir!E1372="","",名目付加価値!E1372)</f>
        <v>13378.0512577439</v>
      </c>
      <c r="F1372" s="5">
        <f>IF(logVir!F1372="","",名目付加価値!F1372)</f>
        <v>11023.8351990963</v>
      </c>
      <c r="G1372" s="5">
        <f>IF(logVir!G1372="","",名目付加価値!G1372)</f>
        <v>4738.1083390969497</v>
      </c>
      <c r="I1372" s="3">
        <v>45</v>
      </c>
      <c r="J1372" s="3">
        <v>5</v>
      </c>
      <c r="K1372" s="2">
        <f t="shared" si="150"/>
        <v>5.587942933075807E-3</v>
      </c>
      <c r="L1372" s="2">
        <f t="shared" si="151"/>
        <v>5.5191993609902028E-3</v>
      </c>
      <c r="M1372" s="2">
        <f t="shared" si="152"/>
        <v>3.9540236234724604E-3</v>
      </c>
      <c r="N1372" s="2">
        <f t="shared" si="153"/>
        <v>3.3632116147062799E-3</v>
      </c>
      <c r="O1372" s="2">
        <f t="shared" si="155"/>
        <v>1.4340389241402054E-3</v>
      </c>
    </row>
    <row r="1373" spans="1:15" x14ac:dyDescent="0.55000000000000004">
      <c r="A1373" s="3">
        <v>45</v>
      </c>
      <c r="B1373" s="3">
        <v>6</v>
      </c>
      <c r="C1373" s="5">
        <f>IF(logVir!C1373="","",名目付加価値!C1373)</f>
        <v>38091.462175125103</v>
      </c>
      <c r="D1373" s="5">
        <f>IF(logVir!D1373="","",名目付加価値!D1373)</f>
        <v>58959.028301542603</v>
      </c>
      <c r="E1373" s="5">
        <f>IF(logVir!E1373="","",名目付加価値!E1373)</f>
        <v>66861.709899403606</v>
      </c>
      <c r="F1373" s="5">
        <f>IF(logVir!F1373="","",名目付加価値!F1373)</f>
        <v>57211.369953199799</v>
      </c>
      <c r="G1373" s="5">
        <f>IF(logVir!G1373="","",名目付加価値!G1373)</f>
        <v>51477.966788344798</v>
      </c>
      <c r="I1373" s="3">
        <v>45</v>
      </c>
      <c r="J1373" s="3">
        <v>6</v>
      </c>
      <c r="K1373" s="2">
        <f t="shared" si="150"/>
        <v>1.258370789214848E-2</v>
      </c>
      <c r="L1373" s="2">
        <f t="shared" si="151"/>
        <v>1.8112027973800141E-2</v>
      </c>
      <c r="M1373" s="2">
        <f t="shared" si="152"/>
        <v>1.9761680932039474E-2</v>
      </c>
      <c r="N1373" s="2">
        <f t="shared" si="153"/>
        <v>1.7454355988162171E-2</v>
      </c>
      <c r="O1373" s="2">
        <f t="shared" si="155"/>
        <v>1.5580354611341166E-2</v>
      </c>
    </row>
    <row r="1374" spans="1:15" x14ac:dyDescent="0.55000000000000004">
      <c r="A1374" s="3">
        <v>45</v>
      </c>
      <c r="B1374" s="3">
        <v>7</v>
      </c>
      <c r="C1374" s="5">
        <f>IF(logVir!C1374="","",名目付加価値!C1374)</f>
        <v>12037.6538550645</v>
      </c>
      <c r="D1374" s="5">
        <f>IF(logVir!D1374="","",名目付加価値!D1374)</f>
        <v>12391.6991580782</v>
      </c>
      <c r="E1374" s="5">
        <f>IF(logVir!E1374="","",名目付加価値!E1374)</f>
        <v>15274.0372328185</v>
      </c>
      <c r="F1374" s="5">
        <f>IF(logVir!F1374="","",名目付加価値!F1374)</f>
        <v>17735.163348063801</v>
      </c>
      <c r="G1374" s="5">
        <f>IF(logVir!G1374="","",名目付加価値!G1374)</f>
        <v>15834.7463318548</v>
      </c>
      <c r="I1374" s="3">
        <v>45</v>
      </c>
      <c r="J1374" s="3">
        <v>7</v>
      </c>
      <c r="K1374" s="2">
        <f t="shared" si="150"/>
        <v>3.9767000574172425E-3</v>
      </c>
      <c r="L1374" s="2">
        <f t="shared" si="151"/>
        <v>3.8066909896504481E-3</v>
      </c>
      <c r="M1374" s="2">
        <f t="shared" si="152"/>
        <v>4.5144022010981007E-3</v>
      </c>
      <c r="N1374" s="2">
        <f t="shared" si="153"/>
        <v>5.4107401175419395E-3</v>
      </c>
      <c r="O1374" s="2">
        <f t="shared" si="155"/>
        <v>4.7925545320253353E-3</v>
      </c>
    </row>
    <row r="1375" spans="1:15" x14ac:dyDescent="0.55000000000000004">
      <c r="A1375" s="3">
        <v>45</v>
      </c>
      <c r="B1375" s="3">
        <v>8</v>
      </c>
      <c r="C1375" s="5">
        <f>IF(logVir!C1375="","",名目付加価値!C1375)</f>
        <v>14371.6411158993</v>
      </c>
      <c r="D1375" s="5">
        <f>IF(logVir!D1375="","",名目付加価値!D1375)</f>
        <v>9065.8668774905891</v>
      </c>
      <c r="E1375" s="5">
        <f>IF(logVir!E1375="","",名目付加価値!E1375)</f>
        <v>12702.937186433999</v>
      </c>
      <c r="F1375" s="5">
        <f>IF(logVir!F1375="","",名目付加価値!F1375)</f>
        <v>11926.1462355729</v>
      </c>
      <c r="G1375" s="5">
        <f>IF(logVir!G1375="","",名目付加価値!G1375)</f>
        <v>17254.793092805299</v>
      </c>
      <c r="I1375" s="3">
        <v>45</v>
      </c>
      <c r="J1375" s="3">
        <v>8</v>
      </c>
      <c r="K1375" s="2">
        <f t="shared" si="150"/>
        <v>4.7477445969865461E-3</v>
      </c>
      <c r="L1375" s="2">
        <f t="shared" si="151"/>
        <v>2.7850057781152663E-3</v>
      </c>
      <c r="M1375" s="2">
        <f t="shared" si="152"/>
        <v>3.7544865657150516E-3</v>
      </c>
      <c r="N1375" s="2">
        <f t="shared" si="153"/>
        <v>3.638493574491431E-3</v>
      </c>
      <c r="O1375" s="2">
        <f t="shared" si="155"/>
        <v>5.2223468000700884E-3</v>
      </c>
    </row>
    <row r="1376" spans="1:15" x14ac:dyDescent="0.55000000000000004">
      <c r="A1376" s="3">
        <v>45</v>
      </c>
      <c r="B1376" s="3">
        <v>9</v>
      </c>
      <c r="C1376" s="5">
        <f>IF(logVir!C1376="","",名目付加価値!C1376)</f>
        <v>7882.2154081470899</v>
      </c>
      <c r="D1376" s="5">
        <f>IF(logVir!D1376="","",名目付加価値!D1376)</f>
        <v>11540.286917003101</v>
      </c>
      <c r="E1376" s="5">
        <f>IF(logVir!E1376="","",名目付加価値!E1376)</f>
        <v>14346.0033038736</v>
      </c>
      <c r="F1376" s="5">
        <f>IF(logVir!F1376="","",名目付加価値!F1376)</f>
        <v>12962.620531012701</v>
      </c>
      <c r="G1376" s="5">
        <f>IF(logVir!G1376="","",名目付加価値!G1376)</f>
        <v>14526.209737556001</v>
      </c>
      <c r="I1376" s="3">
        <v>45</v>
      </c>
      <c r="J1376" s="3">
        <v>9</v>
      </c>
      <c r="K1376" s="2">
        <f t="shared" si="150"/>
        <v>2.6039298723451831E-3</v>
      </c>
      <c r="L1376" s="2">
        <f t="shared" si="151"/>
        <v>3.5451398282452897E-3</v>
      </c>
      <c r="M1376" s="2">
        <f t="shared" si="152"/>
        <v>4.2401120217785962E-3</v>
      </c>
      <c r="N1376" s="2">
        <f t="shared" si="153"/>
        <v>3.9547067911996601E-3</v>
      </c>
      <c r="O1376" s="2">
        <f t="shared" si="155"/>
        <v>4.396512002899886E-3</v>
      </c>
    </row>
    <row r="1377" spans="1:15" x14ac:dyDescent="0.55000000000000004">
      <c r="A1377" s="3">
        <v>45</v>
      </c>
      <c r="B1377" s="3">
        <v>10</v>
      </c>
      <c r="C1377" s="5">
        <f>IF(logVir!C1377="","",名目付加価値!C1377)</f>
        <v>25094.794871582399</v>
      </c>
      <c r="D1377" s="5">
        <f>IF(logVir!D1377="","",名目付加価値!D1377)</f>
        <v>39157.918015165102</v>
      </c>
      <c r="E1377" s="5">
        <f>IF(logVir!E1377="","",名目付加価値!E1377)</f>
        <v>55930.4195049228</v>
      </c>
      <c r="F1377" s="5">
        <f>IF(logVir!F1377="","",名目付加価値!F1377)</f>
        <v>53217.5714458207</v>
      </c>
      <c r="G1377" s="5">
        <f>IF(logVir!G1377="","",名目付加価値!G1377)</f>
        <v>48810.709538925803</v>
      </c>
      <c r="I1377" s="3">
        <v>45</v>
      </c>
      <c r="J1377" s="3">
        <v>10</v>
      </c>
      <c r="K1377" s="2">
        <f t="shared" si="150"/>
        <v>8.2901928738140247E-3</v>
      </c>
      <c r="L1377" s="2">
        <f t="shared" si="151"/>
        <v>1.2029189199983584E-2</v>
      </c>
      <c r="M1377" s="2">
        <f t="shared" si="152"/>
        <v>1.6530823191843923E-2</v>
      </c>
      <c r="N1377" s="2">
        <f t="shared" si="153"/>
        <v>1.6235906212360453E-2</v>
      </c>
      <c r="O1377" s="2">
        <f t="shared" si="155"/>
        <v>1.4773080812892947E-2</v>
      </c>
    </row>
    <row r="1378" spans="1:15" x14ac:dyDescent="0.55000000000000004">
      <c r="A1378" s="3">
        <v>45</v>
      </c>
      <c r="B1378" s="3">
        <v>11</v>
      </c>
      <c r="C1378" s="5">
        <f>IF(logVir!C1378="","",名目付加価値!C1378)</f>
        <v>69905.353259365394</v>
      </c>
      <c r="D1378" s="5">
        <f>IF(logVir!D1378="","",名目付加価値!D1378)</f>
        <v>78555.613206811599</v>
      </c>
      <c r="E1378" s="5">
        <f>IF(logVir!E1378="","",名目付加価値!E1378)</f>
        <v>69215.168976505403</v>
      </c>
      <c r="F1378" s="5">
        <f>IF(logVir!F1378="","",名目付加価値!F1378)</f>
        <v>69442.900479141405</v>
      </c>
      <c r="G1378" s="5">
        <f>IF(logVir!G1378="","",名目付加価値!G1378)</f>
        <v>69958.604637779805</v>
      </c>
      <c r="I1378" s="3">
        <v>45</v>
      </c>
      <c r="J1378" s="3">
        <v>11</v>
      </c>
      <c r="K1378" s="2">
        <f t="shared" si="150"/>
        <v>2.3093588307769249E-2</v>
      </c>
      <c r="L1378" s="2">
        <f t="shared" si="151"/>
        <v>2.4132037194099572E-2</v>
      </c>
      <c r="M1378" s="2">
        <f t="shared" si="152"/>
        <v>2.0457270492017399E-2</v>
      </c>
      <c r="N1378" s="2">
        <f t="shared" si="153"/>
        <v>2.118601786331915E-2</v>
      </c>
      <c r="O1378" s="2">
        <f t="shared" si="155"/>
        <v>2.1173716375643841E-2</v>
      </c>
    </row>
    <row r="1379" spans="1:15" x14ac:dyDescent="0.55000000000000004">
      <c r="A1379" s="3">
        <v>45</v>
      </c>
      <c r="B1379" s="3">
        <v>12</v>
      </c>
      <c r="C1379" s="5">
        <f>IF(logVir!C1379="","",名目付加価値!C1379)</f>
        <v>13221.4167561424</v>
      </c>
      <c r="D1379" s="5">
        <f>IF(logVir!D1379="","",名目付加価値!D1379)</f>
        <v>25784.145233647501</v>
      </c>
      <c r="E1379" s="5">
        <f>IF(logVir!E1379="","",名目付加価値!E1379)</f>
        <v>16261.276221808001</v>
      </c>
      <c r="F1379" s="5">
        <f>IF(logVir!F1379="","",名目付加価値!F1379)</f>
        <v>21197.969212254699</v>
      </c>
      <c r="G1379" s="5">
        <f>IF(logVir!G1379="","",名目付加価値!G1379)</f>
        <v>9040.7374489560807</v>
      </c>
      <c r="I1379" s="3">
        <v>45</v>
      </c>
      <c r="J1379" s="3">
        <v>12</v>
      </c>
      <c r="K1379" s="2">
        <f t="shared" si="150"/>
        <v>4.3677621408899575E-3</v>
      </c>
      <c r="L1379" s="2">
        <f t="shared" si="151"/>
        <v>7.9208082834046709E-3</v>
      </c>
      <c r="M1379" s="2">
        <f t="shared" si="152"/>
        <v>4.8061910580303067E-3</v>
      </c>
      <c r="N1379" s="2">
        <f t="shared" si="153"/>
        <v>6.4671917690392842E-3</v>
      </c>
      <c r="O1379" s="2">
        <f t="shared" si="155"/>
        <v>2.7362754240452926E-3</v>
      </c>
    </row>
    <row r="1380" spans="1:15" x14ac:dyDescent="0.55000000000000004">
      <c r="A1380" s="3">
        <v>45</v>
      </c>
      <c r="B1380" s="3">
        <v>13</v>
      </c>
      <c r="C1380" s="5">
        <f>IF(logVir!C1380="","",名目付加価値!C1380)</f>
        <v>1184.15967174143</v>
      </c>
      <c r="D1380" s="5">
        <f>IF(logVir!D1380="","",名目付加価値!D1380)</f>
        <v>1568.4368979011599</v>
      </c>
      <c r="E1380" s="5">
        <f>IF(logVir!E1380="","",名目付加価値!E1380)</f>
        <v>1415.8699582656</v>
      </c>
      <c r="F1380" s="5">
        <f>IF(logVir!F1380="","",名目付加価値!F1380)</f>
        <v>3533.7069610737799</v>
      </c>
      <c r="G1380" s="5">
        <f>IF(logVir!G1380="","",名目付加価値!G1380)</f>
        <v>2522.0572902987701</v>
      </c>
      <c r="I1380" s="3">
        <v>45</v>
      </c>
      <c r="J1380" s="3">
        <v>13</v>
      </c>
      <c r="K1380" s="2">
        <f t="shared" si="150"/>
        <v>3.9119315867552792E-4</v>
      </c>
      <c r="L1380" s="2">
        <f t="shared" si="151"/>
        <v>4.8181887979288266E-4</v>
      </c>
      <c r="M1380" s="2">
        <f t="shared" si="152"/>
        <v>4.1847524388176631E-4</v>
      </c>
      <c r="N1380" s="2">
        <f t="shared" si="153"/>
        <v>1.0780825438524363E-3</v>
      </c>
      <c r="O1380" s="2">
        <f t="shared" si="155"/>
        <v>7.633274852236352E-4</v>
      </c>
    </row>
    <row r="1381" spans="1:15" x14ac:dyDescent="0.55000000000000004">
      <c r="A1381" s="3">
        <v>45</v>
      </c>
      <c r="B1381" s="3">
        <v>14</v>
      </c>
      <c r="C1381" s="5">
        <f>IF(logVir!C1381="","",名目付加価値!C1381)</f>
        <v>18575.445373923001</v>
      </c>
      <c r="D1381" s="5">
        <f>IF(logVir!D1381="","",名目付加価値!D1381)</f>
        <v>14258.920182297799</v>
      </c>
      <c r="E1381" s="5">
        <f>IF(logVir!E1381="","",名目付加価値!E1381)</f>
        <v>17792.927919152498</v>
      </c>
      <c r="F1381" s="5">
        <f>IF(logVir!F1381="","",名目付加価値!F1381)</f>
        <v>23426.581636032101</v>
      </c>
      <c r="G1381" s="5">
        <f>IF(logVir!G1381="","",名目付加価値!G1381)</f>
        <v>26210.410084916999</v>
      </c>
      <c r="I1381" s="3">
        <v>45</v>
      </c>
      <c r="J1381" s="3">
        <v>14</v>
      </c>
      <c r="K1381" s="2">
        <f t="shared" si="150"/>
        <v>6.1364926732755468E-3</v>
      </c>
      <c r="L1381" s="2">
        <f t="shared" si="151"/>
        <v>4.3802954128944497E-3</v>
      </c>
      <c r="M1381" s="2">
        <f t="shared" si="152"/>
        <v>5.2588868115113086E-3</v>
      </c>
      <c r="N1381" s="2">
        <f t="shared" si="153"/>
        <v>7.1471089714427918E-3</v>
      </c>
      <c r="O1381" s="2">
        <f t="shared" ref="O1381:O1411" si="156">IF(G1381="","",G1381/SUMIF($A$4:$A$1460,$I1381,G$4:G$1460))</f>
        <v>7.9328596117774156E-3</v>
      </c>
    </row>
    <row r="1382" spans="1:15" x14ac:dyDescent="0.55000000000000004">
      <c r="A1382" s="3">
        <v>45</v>
      </c>
      <c r="B1382" s="3">
        <v>15</v>
      </c>
      <c r="C1382" s="5">
        <f>IF(logVir!C1382="","",名目付加価値!C1382)</f>
        <v>6517.5285910088696</v>
      </c>
      <c r="D1382" s="5">
        <f>IF(logVir!D1382="","",名目付加価値!D1382)</f>
        <v>6923.9837927791004</v>
      </c>
      <c r="E1382" s="5">
        <f>IF(logVir!E1382="","",名目付加価値!E1382)</f>
        <v>7601.4735092801302</v>
      </c>
      <c r="F1382" s="5">
        <f>IF(logVir!F1382="","",名目付加価値!F1382)</f>
        <v>6876.0977025326201</v>
      </c>
      <c r="G1382" s="5">
        <f>IF(logVir!G1382="","",名目付加価値!G1382)</f>
        <v>6885.7402563345704</v>
      </c>
      <c r="I1382" s="3">
        <v>45</v>
      </c>
      <c r="J1382" s="3">
        <v>15</v>
      </c>
      <c r="K1382" s="2">
        <f t="shared" si="150"/>
        <v>2.1530986547830598E-3</v>
      </c>
      <c r="L1382" s="2">
        <f t="shared" si="151"/>
        <v>2.1270260341395872E-3</v>
      </c>
      <c r="M1382" s="2">
        <f t="shared" si="152"/>
        <v>2.2466953706352078E-3</v>
      </c>
      <c r="N1382" s="2">
        <f t="shared" si="153"/>
        <v>2.0977972946210816E-3</v>
      </c>
      <c r="O1382" s="2">
        <f t="shared" si="156"/>
        <v>2.084042584595042E-3</v>
      </c>
    </row>
    <row r="1383" spans="1:15" x14ac:dyDescent="0.55000000000000004">
      <c r="A1383" s="3">
        <v>45</v>
      </c>
      <c r="B1383" s="3">
        <v>16</v>
      </c>
      <c r="C1383" s="5">
        <f>IF(logVir!C1383="","",名目付加価値!C1383)</f>
        <v>72507.393386567797</v>
      </c>
      <c r="D1383" s="5">
        <f>IF(logVir!D1383="","",名目付加価値!D1383)</f>
        <v>97278.608229945705</v>
      </c>
      <c r="E1383" s="5">
        <f>IF(logVir!E1383="","",名目付加価値!E1383)</f>
        <v>102976.11109217101</v>
      </c>
      <c r="F1383" s="5">
        <f>IF(logVir!F1383="","",名目付加価値!F1383)</f>
        <v>110946.38532714501</v>
      </c>
      <c r="G1383" s="5">
        <f>IF(logVir!G1383="","",名目付加価値!G1383)</f>
        <v>108712.70283697599</v>
      </c>
      <c r="I1383" s="3">
        <v>45</v>
      </c>
      <c r="J1383" s="3">
        <v>16</v>
      </c>
      <c r="K1383" s="2">
        <f t="shared" si="150"/>
        <v>2.3953185472452163E-2</v>
      </c>
      <c r="L1383" s="2">
        <f t="shared" si="151"/>
        <v>2.9883682351444424E-2</v>
      </c>
      <c r="M1383" s="2">
        <f t="shared" si="152"/>
        <v>3.0435671688436524E-2</v>
      </c>
      <c r="N1383" s="2">
        <f t="shared" si="153"/>
        <v>3.3848126809127278E-2</v>
      </c>
      <c r="O1383" s="2">
        <f t="shared" si="156"/>
        <v>3.2903056717868133E-2</v>
      </c>
    </row>
    <row r="1384" spans="1:15" x14ac:dyDescent="0.55000000000000004">
      <c r="A1384" s="3">
        <v>45</v>
      </c>
      <c r="B1384" s="3">
        <v>17</v>
      </c>
      <c r="C1384" s="5">
        <f>IF(logVir!C1384="","",名目付加価値!C1384)</f>
        <v>94623.006515239802</v>
      </c>
      <c r="D1384" s="5">
        <f>IF(logVir!D1384="","",名目付加価値!D1384)</f>
        <v>97486.993197233198</v>
      </c>
      <c r="E1384" s="5">
        <f>IF(logVir!E1384="","",名目付加価値!E1384)</f>
        <v>124508.71643811101</v>
      </c>
      <c r="F1384" s="5">
        <f>IF(logVir!F1384="","",名目付加価値!F1384)</f>
        <v>122352.65297332899</v>
      </c>
      <c r="G1384" s="5">
        <f>IF(logVir!G1384="","",名目付加価値!G1384)</f>
        <v>101083.24563726</v>
      </c>
      <c r="I1384" s="3">
        <v>45</v>
      </c>
      <c r="J1384" s="3">
        <v>17</v>
      </c>
      <c r="K1384" s="2">
        <f t="shared" si="150"/>
        <v>3.1259190534360985E-2</v>
      </c>
      <c r="L1384" s="2">
        <f t="shared" si="151"/>
        <v>2.9947697557691163E-2</v>
      </c>
      <c r="M1384" s="2">
        <f t="shared" si="152"/>
        <v>3.6799859459317762E-2</v>
      </c>
      <c r="N1384" s="2">
        <f t="shared" si="153"/>
        <v>3.7328012995310397E-2</v>
      </c>
      <c r="O1384" s="2">
        <f t="shared" si="156"/>
        <v>3.0593920283782342E-2</v>
      </c>
    </row>
    <row r="1385" spans="1:15" x14ac:dyDescent="0.55000000000000004">
      <c r="A1385" s="3">
        <v>45</v>
      </c>
      <c r="B1385" s="3">
        <v>18</v>
      </c>
      <c r="C1385" s="5">
        <f>IF(logVir!C1385="","",名目付加価値!C1385)</f>
        <v>237722.08574005699</v>
      </c>
      <c r="D1385" s="5">
        <f>IF(logVir!D1385="","",名目付加価値!D1385)</f>
        <v>235754.46601458901</v>
      </c>
      <c r="E1385" s="5">
        <f>IF(logVir!E1385="","",名目付加価値!E1385)</f>
        <v>243165.66248703399</v>
      </c>
      <c r="F1385" s="5">
        <f>IF(logVir!F1385="","",名目付加価値!F1385)</f>
        <v>245185.36233802899</v>
      </c>
      <c r="G1385" s="5">
        <f>IF(logVir!G1385="","",名目付加価値!G1385)</f>
        <v>267077.97896277899</v>
      </c>
      <c r="I1385" s="3">
        <v>45</v>
      </c>
      <c r="J1385" s="3">
        <v>18</v>
      </c>
      <c r="K1385" s="2">
        <f t="shared" si="150"/>
        <v>7.8532697766027088E-2</v>
      </c>
      <c r="L1385" s="2">
        <f t="shared" si="151"/>
        <v>7.2423030134857735E-2</v>
      </c>
      <c r="M1385" s="2">
        <f t="shared" si="152"/>
        <v>7.187016669072098E-2</v>
      </c>
      <c r="N1385" s="2">
        <f t="shared" si="153"/>
        <v>7.4802484206116016E-2</v>
      </c>
      <c r="O1385" s="2">
        <f t="shared" si="156"/>
        <v>8.0833993273847576E-2</v>
      </c>
    </row>
    <row r="1386" spans="1:15" x14ac:dyDescent="0.55000000000000004">
      <c r="A1386" s="3">
        <v>45</v>
      </c>
      <c r="B1386" s="3">
        <v>19</v>
      </c>
      <c r="C1386" s="5">
        <f>IF(logVir!C1386="","",名目付加価値!C1386)</f>
        <v>159456.201629563</v>
      </c>
      <c r="D1386" s="5">
        <f>IF(logVir!D1386="","",名目付加価値!D1386)</f>
        <v>140496.32287267299</v>
      </c>
      <c r="E1386" s="5">
        <f>IF(logVir!E1386="","",名目付加価値!E1386)</f>
        <v>136036.81475574701</v>
      </c>
      <c r="F1386" s="5">
        <f>IF(logVir!F1386="","",名目付加価値!F1386)</f>
        <v>135115.715321333</v>
      </c>
      <c r="G1386" s="5">
        <f>IF(logVir!G1386="","",名目付加価値!G1386)</f>
        <v>163741.54657011601</v>
      </c>
      <c r="I1386" s="3">
        <v>45</v>
      </c>
      <c r="J1386" s="3">
        <v>19</v>
      </c>
      <c r="K1386" s="2">
        <f t="shared" si="150"/>
        <v>5.2677165651264769E-2</v>
      </c>
      <c r="L1386" s="2">
        <f t="shared" si="151"/>
        <v>4.3160028300862123E-2</v>
      </c>
      <c r="M1386" s="2">
        <f t="shared" si="152"/>
        <v>4.0207110052356151E-2</v>
      </c>
      <c r="N1386" s="2">
        <f t="shared" si="153"/>
        <v>4.122183749039595E-2</v>
      </c>
      <c r="O1386" s="2">
        <f t="shared" si="156"/>
        <v>4.9558122034249641E-2</v>
      </c>
    </row>
    <row r="1387" spans="1:15" x14ac:dyDescent="0.55000000000000004">
      <c r="A1387" s="3">
        <v>45</v>
      </c>
      <c r="B1387" s="3">
        <v>20</v>
      </c>
      <c r="C1387" s="5">
        <f>IF(logVir!C1387="","",名目付加価値!C1387)</f>
        <v>215431.85883170401</v>
      </c>
      <c r="D1387" s="5">
        <f>IF(logVir!D1387="","",名目付加価値!D1387)</f>
        <v>259825.14936878899</v>
      </c>
      <c r="E1387" s="5">
        <f>IF(logVir!E1387="","",名目付加価値!E1387)</f>
        <v>257034.93587514901</v>
      </c>
      <c r="F1387" s="5">
        <f>IF(logVir!F1387="","",名目付加価値!F1387)</f>
        <v>250802.42838643899</v>
      </c>
      <c r="G1387" s="5">
        <f>IF(logVir!G1387="","",名目付加価値!G1387)</f>
        <v>260093.015023582</v>
      </c>
      <c r="I1387" s="3">
        <v>45</v>
      </c>
      <c r="J1387" s="3">
        <v>20</v>
      </c>
      <c r="K1387" s="2">
        <f t="shared" si="150"/>
        <v>7.116900815561375E-2</v>
      </c>
      <c r="L1387" s="2">
        <f t="shared" si="151"/>
        <v>7.9817468320473983E-2</v>
      </c>
      <c r="M1387" s="2">
        <f t="shared" si="152"/>
        <v>7.5969376176501707E-2</v>
      </c>
      <c r="N1387" s="2">
        <f t="shared" si="153"/>
        <v>7.6516169274279358E-2</v>
      </c>
      <c r="O1387" s="2">
        <f t="shared" si="156"/>
        <v>7.8719919585436879E-2</v>
      </c>
    </row>
    <row r="1388" spans="1:15" x14ac:dyDescent="0.55000000000000004">
      <c r="A1388" s="3">
        <v>45</v>
      </c>
      <c r="B1388" s="3">
        <v>21</v>
      </c>
      <c r="C1388" s="5">
        <f>IF(logVir!C1388="","",名目付加価値!C1388)</f>
        <v>157080.001670339</v>
      </c>
      <c r="D1388" s="5">
        <f>IF(logVir!D1388="","",名目付加価値!D1388)</f>
        <v>165716.34986129499</v>
      </c>
      <c r="E1388" s="5">
        <f>IF(logVir!E1388="","",名目付加価値!E1388)</f>
        <v>180214.71785904301</v>
      </c>
      <c r="F1388" s="5">
        <f>IF(logVir!F1388="","",名目付加価値!F1388)</f>
        <v>146494.60692678299</v>
      </c>
      <c r="G1388" s="5">
        <f>IF(logVir!G1388="","",名目付加価値!G1388)</f>
        <v>158320.517395534</v>
      </c>
      <c r="I1388" s="3">
        <v>45</v>
      </c>
      <c r="J1388" s="3">
        <v>21</v>
      </c>
      <c r="K1388" s="2">
        <f t="shared" si="150"/>
        <v>5.1892175932499479E-2</v>
      </c>
      <c r="L1388" s="2">
        <f t="shared" si="151"/>
        <v>5.0907541234449002E-2</v>
      </c>
      <c r="M1388" s="2">
        <f t="shared" si="152"/>
        <v>5.3264353528291841E-2</v>
      </c>
      <c r="N1388" s="2">
        <f t="shared" si="153"/>
        <v>4.4693371645140062E-2</v>
      </c>
      <c r="O1388" s="2">
        <f t="shared" si="156"/>
        <v>4.7917389849824341E-2</v>
      </c>
    </row>
    <row r="1389" spans="1:15" x14ac:dyDescent="0.55000000000000004">
      <c r="A1389" s="3">
        <v>45</v>
      </c>
      <c r="B1389" s="3">
        <v>22</v>
      </c>
      <c r="C1389" s="5">
        <f>IF(logVir!C1389="","",名目付加価値!C1389)</f>
        <v>98812.469084407596</v>
      </c>
      <c r="D1389" s="5">
        <f>IF(logVir!D1389="","",名目付加価値!D1389)</f>
        <v>97455.021143300997</v>
      </c>
      <c r="E1389" s="5">
        <f>IF(logVir!E1389="","",名目付加価値!E1389)</f>
        <v>98688.622257320007</v>
      </c>
      <c r="F1389" s="5">
        <f>IF(logVir!F1389="","",名目付加価値!F1389)</f>
        <v>59601.653885022097</v>
      </c>
      <c r="G1389" s="5">
        <f>IF(logVir!G1389="","",名目付加価値!G1389)</f>
        <v>56401.446444283698</v>
      </c>
      <c r="I1389" s="3">
        <v>45</v>
      </c>
      <c r="J1389" s="3">
        <v>22</v>
      </c>
      <c r="K1389" s="2">
        <f t="shared" si="150"/>
        <v>3.2643200760934132E-2</v>
      </c>
      <c r="L1389" s="2">
        <f t="shared" si="151"/>
        <v>2.9937875843326432E-2</v>
      </c>
      <c r="M1389" s="2">
        <f t="shared" si="152"/>
        <v>2.9168459311105996E-2</v>
      </c>
      <c r="N1389" s="2">
        <f t="shared" si="153"/>
        <v>1.8183596813769722E-2</v>
      </c>
      <c r="O1389" s="2">
        <f t="shared" si="156"/>
        <v>1.7070498137728849E-2</v>
      </c>
    </row>
    <row r="1390" spans="1:15" x14ac:dyDescent="0.55000000000000004">
      <c r="A1390" s="3">
        <v>45</v>
      </c>
      <c r="B1390" s="3">
        <v>23</v>
      </c>
      <c r="C1390" s="5">
        <f>IF(logVir!C1390="","",名目付加価値!C1390)</f>
        <v>88318.7282516126</v>
      </c>
      <c r="D1390" s="5">
        <f>IF(logVir!D1390="","",名目付加価値!D1390)</f>
        <v>82935.995558459297</v>
      </c>
      <c r="E1390" s="5">
        <f>IF(logVir!E1390="","",名目付加価値!E1390)</f>
        <v>78256.837642711398</v>
      </c>
      <c r="F1390" s="5">
        <f>IF(logVir!F1390="","",名目付加価値!F1390)</f>
        <v>83054.247780545804</v>
      </c>
      <c r="G1390" s="5">
        <f>IF(logVir!G1390="","",名目付加価値!G1390)</f>
        <v>78900.155399259107</v>
      </c>
      <c r="I1390" s="3">
        <v>45</v>
      </c>
      <c r="J1390" s="3">
        <v>23</v>
      </c>
      <c r="K1390" s="2">
        <f t="shared" si="150"/>
        <v>2.9176540207744971E-2</v>
      </c>
      <c r="L1390" s="2">
        <f t="shared" si="151"/>
        <v>2.5477676869217956E-2</v>
      </c>
      <c r="M1390" s="2">
        <f t="shared" si="152"/>
        <v>2.3129630674603389E-2</v>
      </c>
      <c r="N1390" s="2">
        <f t="shared" si="153"/>
        <v>2.5338641746850809E-2</v>
      </c>
      <c r="O1390" s="2">
        <f t="shared" si="156"/>
        <v>2.3879971892920744E-2</v>
      </c>
    </row>
    <row r="1391" spans="1:15" x14ac:dyDescent="0.55000000000000004">
      <c r="A1391" s="3">
        <v>45</v>
      </c>
      <c r="B1391" s="3">
        <v>24</v>
      </c>
      <c r="C1391" s="5">
        <f>IF(logVir!C1391="","",名目付加価値!C1391)</f>
        <v>29483.629102393901</v>
      </c>
      <c r="D1391" s="5">
        <f>IF(logVir!D1391="","",名目付加価値!D1391)</f>
        <v>36518.990600493496</v>
      </c>
      <c r="E1391" s="5">
        <f>IF(logVir!E1391="","",名目付加価値!E1391)</f>
        <v>27057.901828615701</v>
      </c>
      <c r="F1391" s="5">
        <f>IF(logVir!F1391="","",名目付加価値!F1391)</f>
        <v>24106.257225051599</v>
      </c>
      <c r="G1391" s="5">
        <f>IF(logVir!G1391="","",名目付加価値!G1391)</f>
        <v>25151.534125363502</v>
      </c>
      <c r="I1391" s="3">
        <v>45</v>
      </c>
      <c r="J1391" s="3">
        <v>24</v>
      </c>
      <c r="K1391" s="2">
        <f t="shared" si="150"/>
        <v>9.740066540875815E-3</v>
      </c>
      <c r="L1391" s="2">
        <f t="shared" si="151"/>
        <v>1.121851900184347E-2</v>
      </c>
      <c r="M1391" s="2">
        <f t="shared" si="152"/>
        <v>7.9972472051947994E-3</v>
      </c>
      <c r="N1391" s="2">
        <f t="shared" si="153"/>
        <v>7.3544680977303562E-3</v>
      </c>
      <c r="O1391" s="2">
        <f t="shared" si="156"/>
        <v>7.6123795312975683E-3</v>
      </c>
    </row>
    <row r="1392" spans="1:15" x14ac:dyDescent="0.55000000000000004">
      <c r="A1392" s="3">
        <v>45</v>
      </c>
      <c r="B1392" s="3">
        <v>25</v>
      </c>
      <c r="C1392" s="5">
        <f>IF(logVir!C1392="","",名目付加価値!C1392)</f>
        <v>124111.17228860399</v>
      </c>
      <c r="D1392" s="5">
        <f>IF(logVir!D1392="","",名目付加価値!D1392)</f>
        <v>115852.287509592</v>
      </c>
      <c r="E1392" s="5">
        <f>IF(logVir!E1392="","",名目付加価値!E1392)</f>
        <v>116869.37082262999</v>
      </c>
      <c r="F1392" s="5">
        <f>IF(logVir!F1392="","",名目付加価値!F1392)</f>
        <v>112224.929738972</v>
      </c>
      <c r="G1392" s="5">
        <f>IF(logVir!G1392="","",名目付加価値!G1392)</f>
        <v>100581.416434285</v>
      </c>
      <c r="I1392" s="3">
        <v>45</v>
      </c>
      <c r="J1392" s="3">
        <v>25</v>
      </c>
      <c r="K1392" s="2">
        <f t="shared" si="150"/>
        <v>4.1000755787521208E-2</v>
      </c>
      <c r="L1392" s="2">
        <f t="shared" si="151"/>
        <v>3.5589458182226627E-2</v>
      </c>
      <c r="M1392" s="2">
        <f t="shared" si="152"/>
        <v>3.4541970589741351E-2</v>
      </c>
      <c r="N1392" s="2">
        <f t="shared" si="153"/>
        <v>3.4238192093859303E-2</v>
      </c>
      <c r="O1392" s="2">
        <f t="shared" si="156"/>
        <v>3.0442036333726111E-2</v>
      </c>
    </row>
    <row r="1393" spans="1:15" x14ac:dyDescent="0.55000000000000004">
      <c r="A1393" s="3">
        <v>45</v>
      </c>
      <c r="B1393" s="3">
        <v>26</v>
      </c>
      <c r="C1393" s="5">
        <f>IF(logVir!C1393="","",名目付加価値!C1393)</f>
        <v>98685.629594874204</v>
      </c>
      <c r="D1393" s="5">
        <f>IF(logVir!D1393="","",名目付加価値!D1393)</f>
        <v>104029.66958700299</v>
      </c>
      <c r="E1393" s="5">
        <f>IF(logVir!E1393="","",名目付加価値!E1393)</f>
        <v>105417.396387546</v>
      </c>
      <c r="F1393" s="5">
        <f>IF(logVir!F1393="","",名目付加価値!F1393)</f>
        <v>104481.873225264</v>
      </c>
      <c r="G1393" s="5">
        <f>IF(logVir!G1393="","",名目付加価値!G1393)</f>
        <v>102977.68650474001</v>
      </c>
      <c r="I1393" s="3">
        <v>45</v>
      </c>
      <c r="J1393" s="3">
        <v>26</v>
      </c>
      <c r="K1393" s="2">
        <f t="shared" si="150"/>
        <v>3.2601298691695119E-2</v>
      </c>
      <c r="L1393" s="2">
        <f t="shared" si="151"/>
        <v>3.1957587157447877E-2</v>
      </c>
      <c r="M1393" s="2">
        <f t="shared" si="152"/>
        <v>3.1157219210087787E-2</v>
      </c>
      <c r="N1393" s="2">
        <f t="shared" si="153"/>
        <v>3.1875898288672093E-2</v>
      </c>
      <c r="O1393" s="2">
        <f t="shared" si="156"/>
        <v>3.1167292977908212E-2</v>
      </c>
    </row>
    <row r="1394" spans="1:15" x14ac:dyDescent="0.55000000000000004">
      <c r="A1394" s="3">
        <v>45</v>
      </c>
      <c r="B1394" s="3">
        <v>27</v>
      </c>
      <c r="C1394" s="5">
        <f>IF(logVir!C1394="","",名目付加価値!C1394)</f>
        <v>178045.184204202</v>
      </c>
      <c r="D1394" s="5">
        <f>IF(logVir!D1394="","",名目付加価値!D1394)</f>
        <v>208852.56088604801</v>
      </c>
      <c r="E1394" s="5">
        <f>IF(logVir!E1394="","",名目付加価値!E1394)</f>
        <v>222573.04600439899</v>
      </c>
      <c r="F1394" s="5">
        <f>IF(logVir!F1394="","",名目付加価値!F1394)</f>
        <v>222074.53655342801</v>
      </c>
      <c r="G1394" s="5">
        <f>IF(logVir!G1394="","",名目付加価値!G1394)</f>
        <v>229220.95547930099</v>
      </c>
      <c r="I1394" s="3">
        <v>45</v>
      </c>
      <c r="J1394" s="3">
        <v>27</v>
      </c>
      <c r="K1394" s="2">
        <f t="shared" si="150"/>
        <v>5.8818130407515344E-2</v>
      </c>
      <c r="L1394" s="2">
        <f t="shared" si="151"/>
        <v>6.4158849528884232E-2</v>
      </c>
      <c r="M1394" s="2">
        <f t="shared" si="152"/>
        <v>6.5783802505629749E-2</v>
      </c>
      <c r="N1394" s="2">
        <f t="shared" si="153"/>
        <v>6.7751707747611342E-2</v>
      </c>
      <c r="O1394" s="2">
        <f t="shared" si="156"/>
        <v>6.9376162143345341E-2</v>
      </c>
    </row>
    <row r="1395" spans="1:15" x14ac:dyDescent="0.55000000000000004">
      <c r="A1395" s="3">
        <v>45</v>
      </c>
      <c r="B1395" s="3">
        <v>28</v>
      </c>
      <c r="C1395" s="5">
        <f>IF(logVir!C1395="","",名目付加価値!C1395)</f>
        <v>266344.79764372302</v>
      </c>
      <c r="D1395" s="5">
        <f>IF(logVir!D1395="","",名目付加価値!D1395)</f>
        <v>269639.40380685998</v>
      </c>
      <c r="E1395" s="5">
        <f>IF(logVir!E1395="","",名目付加価値!E1395)</f>
        <v>290383.03337194503</v>
      </c>
      <c r="F1395" s="5">
        <f>IF(logVir!F1395="","",名目付加価値!F1395)</f>
        <v>291800.07819258398</v>
      </c>
      <c r="G1395" s="5">
        <f>IF(logVir!G1395="","",名目付加価値!G1395)</f>
        <v>294444.850859589</v>
      </c>
      <c r="I1395" s="3">
        <v>45</v>
      </c>
      <c r="J1395" s="3">
        <v>28</v>
      </c>
      <c r="K1395" s="2">
        <f t="shared" si="150"/>
        <v>8.79883559400539E-2</v>
      </c>
      <c r="L1395" s="2">
        <f t="shared" si="151"/>
        <v>8.2832376402323812E-2</v>
      </c>
      <c r="M1395" s="2">
        <f t="shared" si="152"/>
        <v>8.5825756807714162E-2</v>
      </c>
      <c r="N1395" s="2">
        <f t="shared" si="153"/>
        <v>8.9023955313659808E-2</v>
      </c>
      <c r="O1395" s="2">
        <f t="shared" si="156"/>
        <v>8.911686836307868E-2</v>
      </c>
    </row>
    <row r="1396" spans="1:15" x14ac:dyDescent="0.55000000000000004">
      <c r="A1396" s="3">
        <v>45</v>
      </c>
      <c r="B1396" s="3">
        <v>29</v>
      </c>
      <c r="C1396" s="5">
        <f>IF(logVir!C1396="","",名目付加価値!C1396)</f>
        <v>165128.86037820301</v>
      </c>
      <c r="D1396" s="5">
        <f>IF(logVir!D1396="","",名目付加価値!D1396)</f>
        <v>171880.97532243899</v>
      </c>
      <c r="E1396" s="5">
        <f>IF(logVir!E1396="","",名目付加価値!E1396)</f>
        <v>173500.84394489499</v>
      </c>
      <c r="F1396" s="5">
        <f>IF(logVir!F1396="","",名目付加価値!F1396)</f>
        <v>173617.14383432601</v>
      </c>
      <c r="G1396" s="5">
        <f>IF(logVir!G1396="","",名目付加価値!G1396)</f>
        <v>179940.92377826999</v>
      </c>
      <c r="I1396" s="3">
        <v>45</v>
      </c>
      <c r="J1396" s="3">
        <v>29</v>
      </c>
      <c r="K1396" s="2">
        <f t="shared" si="150"/>
        <v>5.4551157264832749E-2</v>
      </c>
      <c r="L1396" s="2">
        <f t="shared" si="151"/>
        <v>5.2801294778506633E-2</v>
      </c>
      <c r="M1396" s="2">
        <f t="shared" si="152"/>
        <v>5.1279997544740788E-2</v>
      </c>
      <c r="N1396" s="2">
        <f t="shared" si="153"/>
        <v>5.2968062757651098E-2</v>
      </c>
      <c r="O1396" s="2">
        <f t="shared" si="156"/>
        <v>5.4461035982340172E-2</v>
      </c>
    </row>
    <row r="1397" spans="1:15" x14ac:dyDescent="0.55000000000000004">
      <c r="A1397" s="3">
        <v>45</v>
      </c>
      <c r="B1397" s="3">
        <v>30</v>
      </c>
      <c r="C1397" s="5">
        <f>IF(logVir!C1397="","",名目付加価値!C1397)</f>
        <v>324447.79139098001</v>
      </c>
      <c r="D1397" s="5">
        <f>IF(logVir!D1397="","",名目付加価値!D1397)</f>
        <v>378892.76371999399</v>
      </c>
      <c r="E1397" s="5">
        <f>IF(logVir!E1397="","",名目付加価値!E1397)</f>
        <v>397332.56957106001</v>
      </c>
      <c r="F1397" s="5">
        <f>IF(logVir!F1397="","",名目付加価値!F1397)</f>
        <v>398758.69578349602</v>
      </c>
      <c r="G1397" s="5">
        <f>IF(logVir!G1397="","",名目付加価値!G1397)</f>
        <v>397794.91710892401</v>
      </c>
      <c r="I1397" s="3">
        <v>45</v>
      </c>
      <c r="J1397" s="3">
        <v>30</v>
      </c>
      <c r="K1397" s="2">
        <f t="shared" si="150"/>
        <v>0.10718297487101937</v>
      </c>
      <c r="L1397" s="2">
        <f t="shared" si="151"/>
        <v>0.11639466479109913</v>
      </c>
      <c r="M1397" s="2">
        <f t="shared" si="152"/>
        <v>0.11743581603857101</v>
      </c>
      <c r="N1397" s="2">
        <f t="shared" si="153"/>
        <v>0.12165547224745539</v>
      </c>
      <c r="O1397" s="2">
        <f t="shared" si="156"/>
        <v>0.1203968660345255</v>
      </c>
    </row>
    <row r="1398" spans="1:15" x14ac:dyDescent="0.55000000000000004">
      <c r="A1398" s="3">
        <v>45</v>
      </c>
      <c r="B1398" s="3">
        <v>31</v>
      </c>
      <c r="C1398" s="5">
        <f>IF(logVir!C1398="","",名目付加価値!C1398)</f>
        <v>152941.58193301599</v>
      </c>
      <c r="D1398" s="5">
        <f>IF(logVir!D1398="","",名目付加価値!D1398)</f>
        <v>148919.08509048799</v>
      </c>
      <c r="E1398" s="5">
        <f>IF(logVir!E1398="","",名目付加価値!E1398)</f>
        <v>147086.90179096401</v>
      </c>
      <c r="F1398" s="5">
        <f>IF(logVir!F1398="","",名目付加価値!F1398)</f>
        <v>129078.870469489</v>
      </c>
      <c r="G1398" s="5">
        <f>IF(logVir!G1398="","",名目付加価値!G1398)</f>
        <v>132378.09079734699</v>
      </c>
      <c r="I1398" s="3">
        <v>45</v>
      </c>
      <c r="J1398" s="3">
        <v>31</v>
      </c>
      <c r="K1398" s="2">
        <f t="shared" si="150"/>
        <v>5.0525027964533516E-2</v>
      </c>
      <c r="L1398" s="2">
        <f t="shared" si="151"/>
        <v>4.574747435111768E-2</v>
      </c>
      <c r="M1398" s="2">
        <f t="shared" si="152"/>
        <v>4.3473079388015819E-2</v>
      </c>
      <c r="N1398" s="2">
        <f t="shared" si="153"/>
        <v>3.9380084021188977E-2</v>
      </c>
      <c r="O1398" s="2">
        <f t="shared" si="156"/>
        <v>4.0065638292885293E-2</v>
      </c>
    </row>
    <row r="1399" spans="1:15" x14ac:dyDescent="0.55000000000000004">
      <c r="A1399" s="3">
        <v>46</v>
      </c>
      <c r="B1399" s="3">
        <v>1</v>
      </c>
      <c r="C1399" s="5">
        <f>IF(logVir!C1399="","",名目付加価値!C1399)</f>
        <v>245365.366752022</v>
      </c>
      <c r="D1399" s="5">
        <f>IF(logVir!D1399="","",名目付加価値!D1399)</f>
        <v>269754.61973374197</v>
      </c>
      <c r="E1399" s="5">
        <f>IF(logVir!E1399="","",名目付加価値!E1399)</f>
        <v>312239.77039985103</v>
      </c>
      <c r="F1399" s="5">
        <f>IF(logVir!F1399="","",名目付加価値!F1399)</f>
        <v>315192.19348679401</v>
      </c>
      <c r="G1399" s="5">
        <f>IF(logVir!G1399="","",名目付加価値!G1399)</f>
        <v>299093.07343228202</v>
      </c>
      <c r="I1399" s="3">
        <v>46</v>
      </c>
      <c r="J1399" s="3">
        <v>1</v>
      </c>
      <c r="K1399" s="2">
        <f t="shared" si="150"/>
        <v>5.2338364340283793E-2</v>
      </c>
      <c r="L1399" s="2">
        <f t="shared" si="151"/>
        <v>5.4298317595840605E-2</v>
      </c>
      <c r="M1399" s="2">
        <f t="shared" si="152"/>
        <v>5.9848858385932319E-2</v>
      </c>
      <c r="N1399" s="2">
        <f t="shared" si="153"/>
        <v>6.2481668347846533E-2</v>
      </c>
      <c r="O1399" s="2">
        <f t="shared" si="156"/>
        <v>5.6271042207049822E-2</v>
      </c>
    </row>
    <row r="1400" spans="1:15" x14ac:dyDescent="0.55000000000000004">
      <c r="A1400" s="3">
        <v>46</v>
      </c>
      <c r="B1400" s="3">
        <v>2</v>
      </c>
      <c r="C1400" s="5">
        <f>IF(logVir!C1400="","",名目付加価値!C1400)</f>
        <v>14073.809568495601</v>
      </c>
      <c r="D1400" s="5">
        <f>IF(logVir!D1400="","",名目付加価値!D1400)</f>
        <v>17862.489297300399</v>
      </c>
      <c r="E1400" s="5">
        <f>IF(logVir!E1400="","",名目付加価値!E1400)</f>
        <v>17411.378226189699</v>
      </c>
      <c r="F1400" s="5">
        <f>IF(logVir!F1400="","",名目付加価値!F1400)</f>
        <v>21443.824586173701</v>
      </c>
      <c r="G1400" s="5">
        <f>IF(logVir!G1400="","",名目付加価値!G1400)</f>
        <v>20419.465297284401</v>
      </c>
      <c r="I1400" s="3">
        <v>46</v>
      </c>
      <c r="J1400" s="3">
        <v>2</v>
      </c>
      <c r="K1400" s="2">
        <f t="shared" si="150"/>
        <v>3.0020543754903212E-3</v>
      </c>
      <c r="L1400" s="2">
        <f t="shared" si="151"/>
        <v>3.5955014148578877E-3</v>
      </c>
      <c r="M1400" s="2">
        <f t="shared" si="152"/>
        <v>3.3373426723594273E-3</v>
      </c>
      <c r="N1400" s="2">
        <f t="shared" si="153"/>
        <v>4.2508855345709563E-3</v>
      </c>
      <c r="O1400" s="2">
        <f t="shared" si="156"/>
        <v>3.8416957651445966E-3</v>
      </c>
    </row>
    <row r="1401" spans="1:15" x14ac:dyDescent="0.55000000000000004">
      <c r="A1401" s="3">
        <v>46</v>
      </c>
      <c r="B1401" s="3">
        <v>3</v>
      </c>
      <c r="C1401" s="5">
        <f>IF(logVir!C1401="","",名目付加価値!C1401)</f>
        <v>228871.901607365</v>
      </c>
      <c r="D1401" s="5">
        <f>IF(logVir!D1401="","",名目付加価値!D1401)</f>
        <v>238747.62207917299</v>
      </c>
      <c r="E1401" s="5">
        <f>IF(logVir!E1401="","",名目付加価値!E1401)</f>
        <v>211423.184359173</v>
      </c>
      <c r="F1401" s="5">
        <f>IF(logVir!F1401="","",名目付加価値!F1401)</f>
        <v>197149.31803269801</v>
      </c>
      <c r="G1401" s="5">
        <f>IF(logVir!G1401="","",名目付加価値!G1401)</f>
        <v>217668.65008014001</v>
      </c>
      <c r="I1401" s="3">
        <v>46</v>
      </c>
      <c r="J1401" s="3">
        <v>3</v>
      </c>
      <c r="K1401" s="2">
        <f t="shared" si="150"/>
        <v>4.8820178381923734E-2</v>
      </c>
      <c r="L1401" s="2">
        <f t="shared" si="151"/>
        <v>4.8056986833820377E-2</v>
      </c>
      <c r="M1401" s="2">
        <f t="shared" si="152"/>
        <v>4.0524742264610128E-2</v>
      </c>
      <c r="N1401" s="2">
        <f t="shared" si="153"/>
        <v>3.9081609757061667E-2</v>
      </c>
      <c r="O1401" s="2">
        <f t="shared" si="156"/>
        <v>4.0951940662658975E-2</v>
      </c>
    </row>
    <row r="1402" spans="1:15" x14ac:dyDescent="0.55000000000000004">
      <c r="A1402" s="3">
        <v>46</v>
      </c>
      <c r="B1402" s="3">
        <v>4</v>
      </c>
      <c r="C1402" s="5">
        <f>IF(logVir!C1402="","",名目付加価値!C1402)</f>
        <v>4420.5852530257698</v>
      </c>
      <c r="D1402" s="5">
        <f>IF(logVir!D1402="","",名目付加価値!D1402)</f>
        <v>6998.5119964059304</v>
      </c>
      <c r="E1402" s="5">
        <f>IF(logVir!E1402="","",名目付加価値!E1402)</f>
        <v>6290.7936847390802</v>
      </c>
      <c r="F1402" s="5">
        <f>IF(logVir!F1402="","",名目付加価値!F1402)</f>
        <v>4272.8567748428004</v>
      </c>
      <c r="G1402" s="5">
        <f>IF(logVir!G1402="","",名目付加価値!G1402)</f>
        <v>4290.6462134558096</v>
      </c>
      <c r="I1402" s="3">
        <v>46</v>
      </c>
      <c r="J1402" s="3">
        <v>4</v>
      </c>
      <c r="K1402" s="2">
        <f t="shared" si="150"/>
        <v>9.429456350454632E-4</v>
      </c>
      <c r="L1402" s="2">
        <f t="shared" si="151"/>
        <v>1.4087151777205202E-3</v>
      </c>
      <c r="M1402" s="2">
        <f t="shared" si="152"/>
        <v>1.2057939316664518E-3</v>
      </c>
      <c r="N1402" s="2">
        <f t="shared" si="153"/>
        <v>8.4702357932847346E-4</v>
      </c>
      <c r="O1402" s="2">
        <f t="shared" si="156"/>
        <v>8.0723746425226015E-4</v>
      </c>
    </row>
    <row r="1403" spans="1:15" x14ac:dyDescent="0.55000000000000004">
      <c r="A1403" s="3">
        <v>46</v>
      </c>
      <c r="B1403" s="3">
        <v>5</v>
      </c>
      <c r="C1403" s="5">
        <f>IF(logVir!C1403="","",名目付加価値!C1403)</f>
        <v>13785.6085049591</v>
      </c>
      <c r="D1403" s="5">
        <f>IF(logVir!D1403="","",名目付加価値!D1403)</f>
        <v>11566.1163597257</v>
      </c>
      <c r="E1403" s="5">
        <f>IF(logVir!E1403="","",名目付加価値!E1403)</f>
        <v>15741.3181668947</v>
      </c>
      <c r="F1403" s="5">
        <f>IF(logVir!F1403="","",名目付加価値!F1403)</f>
        <v>13774.3889257397</v>
      </c>
      <c r="G1403" s="5">
        <f>IF(logVir!G1403="","",名目付加価値!G1403)</f>
        <v>13458.318918945901</v>
      </c>
      <c r="I1403" s="3">
        <v>46</v>
      </c>
      <c r="J1403" s="3">
        <v>5</v>
      </c>
      <c r="K1403" s="2">
        <f t="shared" si="150"/>
        <v>2.9405788198065591E-3</v>
      </c>
      <c r="L1403" s="2">
        <f t="shared" si="151"/>
        <v>2.3281182730835676E-3</v>
      </c>
      <c r="M1403" s="2">
        <f t="shared" si="152"/>
        <v>3.0172323037899406E-3</v>
      </c>
      <c r="N1403" s="2">
        <f t="shared" si="153"/>
        <v>2.7305460551908549E-3</v>
      </c>
      <c r="O1403" s="2">
        <f t="shared" si="156"/>
        <v>2.5320333340832319E-3</v>
      </c>
    </row>
    <row r="1404" spans="1:15" x14ac:dyDescent="0.55000000000000004">
      <c r="A1404" s="3">
        <v>46</v>
      </c>
      <c r="B1404" s="3">
        <v>6</v>
      </c>
      <c r="C1404" s="5">
        <f>IF(logVir!C1404="","",名目付加価値!C1404)</f>
        <v>13691.009752030301</v>
      </c>
      <c r="D1404" s="5">
        <f>IF(logVir!D1404="","",名目付加価値!D1404)</f>
        <v>13187.0440504697</v>
      </c>
      <c r="E1404" s="5">
        <f>IF(logVir!E1404="","",名目付加価値!E1404)</f>
        <v>13265.977308125999</v>
      </c>
      <c r="F1404" s="5">
        <f>IF(logVir!F1404="","",名目付加価値!F1404)</f>
        <v>12348.242324468099</v>
      </c>
      <c r="G1404" s="5">
        <f>IF(logVir!G1404="","",名目付加価値!G1404)</f>
        <v>7329.0561148467596</v>
      </c>
      <c r="I1404" s="3">
        <v>46</v>
      </c>
      <c r="J1404" s="3">
        <v>6</v>
      </c>
      <c r="K1404" s="2">
        <f t="shared" si="150"/>
        <v>2.9204001610884855E-3</v>
      </c>
      <c r="L1404" s="2">
        <f t="shared" si="151"/>
        <v>2.654391263843774E-3</v>
      </c>
      <c r="M1404" s="2">
        <f t="shared" si="152"/>
        <v>2.5427689632499272E-3</v>
      </c>
      <c r="N1404" s="2">
        <f t="shared" si="153"/>
        <v>2.4478359475250881E-3</v>
      </c>
      <c r="O1404" s="2">
        <f t="shared" si="156"/>
        <v>1.3788805646472238E-3</v>
      </c>
    </row>
    <row r="1405" spans="1:15" x14ac:dyDescent="0.55000000000000004">
      <c r="A1405" s="3">
        <v>46</v>
      </c>
      <c r="B1405" s="3">
        <v>7</v>
      </c>
      <c r="C1405" s="5">
        <f>IF(logVir!C1405="","",名目付加価値!C1405)</f>
        <v>68633.463165291105</v>
      </c>
      <c r="D1405" s="5">
        <f>IF(logVir!D1405="","",名目付加価値!D1405)</f>
        <v>84370.967476549005</v>
      </c>
      <c r="E1405" s="5">
        <f>IF(logVir!E1405="","",名目付加価値!E1405)</f>
        <v>81787.083624012696</v>
      </c>
      <c r="F1405" s="5">
        <f>IF(logVir!F1405="","",名目付加価値!F1405)</f>
        <v>80012.553924809807</v>
      </c>
      <c r="G1405" s="5">
        <f>IF(logVir!G1405="","",名目付加価値!G1405)</f>
        <v>114852.685695066</v>
      </c>
      <c r="I1405" s="3">
        <v>46</v>
      </c>
      <c r="J1405" s="3">
        <v>7</v>
      </c>
      <c r="K1405" s="2">
        <f t="shared" si="150"/>
        <v>1.4640058002606642E-2</v>
      </c>
      <c r="L1405" s="2">
        <f t="shared" si="151"/>
        <v>1.6982847568771262E-2</v>
      </c>
      <c r="M1405" s="2">
        <f t="shared" si="152"/>
        <v>1.5676617938014843E-2</v>
      </c>
      <c r="N1405" s="2">
        <f t="shared" si="153"/>
        <v>1.5861172837720091E-2</v>
      </c>
      <c r="O1405" s="2">
        <f t="shared" si="156"/>
        <v>2.1608258092286961E-2</v>
      </c>
    </row>
    <row r="1406" spans="1:15" x14ac:dyDescent="0.55000000000000004">
      <c r="A1406" s="3">
        <v>46</v>
      </c>
      <c r="B1406" s="3">
        <v>8</v>
      </c>
      <c r="C1406" s="5">
        <f>IF(logVir!C1406="","",名目付加価値!C1406)</f>
        <v>12016.847938405799</v>
      </c>
      <c r="D1406" s="5">
        <f>IF(logVir!D1406="","",名目付加価値!D1406)</f>
        <v>10098.4552104636</v>
      </c>
      <c r="E1406" s="5">
        <f>IF(logVir!E1406="","",名目付加価値!E1406)</f>
        <v>11293.066645872999</v>
      </c>
      <c r="F1406" s="5">
        <f>IF(logVir!F1406="","",名目付加価値!F1406)</f>
        <v>13560.7684055502</v>
      </c>
      <c r="G1406" s="5">
        <f>IF(logVir!G1406="","",名目付加価値!G1406)</f>
        <v>14366.1404858806</v>
      </c>
      <c r="I1406" s="3">
        <v>46</v>
      </c>
      <c r="J1406" s="3">
        <v>8</v>
      </c>
      <c r="K1406" s="2">
        <f t="shared" si="150"/>
        <v>2.5632882665861723E-3</v>
      </c>
      <c r="L1406" s="2">
        <f t="shared" si="151"/>
        <v>2.0326959693455688E-3</v>
      </c>
      <c r="M1406" s="2">
        <f t="shared" si="152"/>
        <v>2.1646094139969024E-3</v>
      </c>
      <c r="N1406" s="2">
        <f t="shared" si="153"/>
        <v>2.6881993005104157E-3</v>
      </c>
      <c r="O1406" s="2">
        <f t="shared" si="156"/>
        <v>2.702829886217424E-3</v>
      </c>
    </row>
    <row r="1407" spans="1:15" x14ac:dyDescent="0.55000000000000004">
      <c r="A1407" s="3">
        <v>46</v>
      </c>
      <c r="B1407" s="3">
        <v>9</v>
      </c>
      <c r="C1407" s="5">
        <f>IF(logVir!C1407="","",名目付加価値!C1407)</f>
        <v>14272.929878536101</v>
      </c>
      <c r="D1407" s="5">
        <f>IF(logVir!D1407="","",名目付加価値!D1407)</f>
        <v>17299.683341371299</v>
      </c>
      <c r="E1407" s="5">
        <f>IF(logVir!E1407="","",名目付加価値!E1407)</f>
        <v>17767.216893424498</v>
      </c>
      <c r="F1407" s="5">
        <f>IF(logVir!F1407="","",名目付加価値!F1407)</f>
        <v>17402.381861288701</v>
      </c>
      <c r="G1407" s="5">
        <f>IF(logVir!G1407="","",名目付加価値!G1407)</f>
        <v>24232.790888701398</v>
      </c>
      <c r="I1407" s="3">
        <v>46</v>
      </c>
      <c r="J1407" s="3">
        <v>9</v>
      </c>
      <c r="K1407" s="2">
        <f t="shared" si="150"/>
        <v>3.044528305174874E-3</v>
      </c>
      <c r="L1407" s="2">
        <f t="shared" si="151"/>
        <v>3.482215434547218E-3</v>
      </c>
      <c r="M1407" s="2">
        <f t="shared" si="152"/>
        <v>3.4055483912411129E-3</v>
      </c>
      <c r="N1407" s="2">
        <f t="shared" si="153"/>
        <v>3.4497359845467685E-3</v>
      </c>
      <c r="O1407" s="2">
        <f t="shared" si="156"/>
        <v>4.5591306520224844E-3</v>
      </c>
    </row>
    <row r="1408" spans="1:15" x14ac:dyDescent="0.55000000000000004">
      <c r="A1408" s="3">
        <v>46</v>
      </c>
      <c r="B1408" s="3">
        <v>10</v>
      </c>
      <c r="C1408" s="5">
        <f>IF(logVir!C1408="","",名目付加価値!C1408)</f>
        <v>28142.1262773577</v>
      </c>
      <c r="D1408" s="5">
        <f>IF(logVir!D1408="","",名目付加価値!D1408)</f>
        <v>35654.857926068296</v>
      </c>
      <c r="E1408" s="5">
        <f>IF(logVir!E1408="","",名目付加価値!E1408)</f>
        <v>43755.229342921601</v>
      </c>
      <c r="F1408" s="5">
        <f>IF(logVir!F1408="","",名目付加価値!F1408)</f>
        <v>39966.088650618003</v>
      </c>
      <c r="G1408" s="5">
        <f>IF(logVir!G1408="","",名目付加価値!G1408)</f>
        <v>49117.393703526803</v>
      </c>
      <c r="I1408" s="3">
        <v>46</v>
      </c>
      <c r="J1408" s="3">
        <v>10</v>
      </c>
      <c r="K1408" s="2">
        <f t="shared" si="150"/>
        <v>6.0029370807788782E-3</v>
      </c>
      <c r="L1408" s="2">
        <f t="shared" si="151"/>
        <v>7.176888393663601E-3</v>
      </c>
      <c r="M1408" s="2">
        <f t="shared" si="152"/>
        <v>8.3868256796212227E-3</v>
      </c>
      <c r="N1408" s="2">
        <f t="shared" si="153"/>
        <v>7.9226197470311822E-3</v>
      </c>
      <c r="O1408" s="2">
        <f t="shared" si="156"/>
        <v>9.2408924836476173E-3</v>
      </c>
    </row>
    <row r="1409" spans="1:15" x14ac:dyDescent="0.55000000000000004">
      <c r="A1409" s="3">
        <v>46</v>
      </c>
      <c r="B1409" s="3">
        <v>11</v>
      </c>
      <c r="C1409" s="5">
        <f>IF(logVir!C1409="","",名目付加価値!C1409)</f>
        <v>131368.33275484</v>
      </c>
      <c r="D1409" s="5">
        <f>IF(logVir!D1409="","",名目付加価値!D1409)</f>
        <v>116756.42759652001</v>
      </c>
      <c r="E1409" s="5">
        <f>IF(logVir!E1409="","",名目付加価値!E1409)</f>
        <v>154534.13556677301</v>
      </c>
      <c r="F1409" s="5">
        <f>IF(logVir!F1409="","",名目付加価値!F1409)</f>
        <v>135862.26577010201</v>
      </c>
      <c r="G1409" s="5">
        <f>IF(logVir!G1409="","",名目付加価値!G1409)</f>
        <v>164124.50541373299</v>
      </c>
      <c r="I1409" s="3">
        <v>46</v>
      </c>
      <c r="J1409" s="3">
        <v>11</v>
      </c>
      <c r="K1409" s="2">
        <f t="shared" si="150"/>
        <v>2.8021899559473151E-2</v>
      </c>
      <c r="L1409" s="2">
        <f t="shared" si="151"/>
        <v>2.350164602648553E-2</v>
      </c>
      <c r="M1409" s="2">
        <f t="shared" si="152"/>
        <v>2.9620479106439536E-2</v>
      </c>
      <c r="N1409" s="2">
        <f t="shared" si="153"/>
        <v>2.6932459642881879E-2</v>
      </c>
      <c r="O1409" s="2">
        <f t="shared" si="156"/>
        <v>3.0878204116747476E-2</v>
      </c>
    </row>
    <row r="1410" spans="1:15" x14ac:dyDescent="0.55000000000000004">
      <c r="A1410" s="3">
        <v>46</v>
      </c>
      <c r="B1410" s="3">
        <v>12</v>
      </c>
      <c r="C1410" s="5">
        <f>IF(logVir!C1410="","",名目付加価値!C1410)</f>
        <v>57725.453823487602</v>
      </c>
      <c r="D1410" s="5">
        <f>IF(logVir!D1410="","",名目付加価値!D1410)</f>
        <v>65746.741788420593</v>
      </c>
      <c r="E1410" s="5">
        <f>IF(logVir!E1410="","",名目付加価値!E1410)</f>
        <v>51727.5502905912</v>
      </c>
      <c r="F1410" s="5">
        <f>IF(logVir!F1410="","",名目付加価値!F1410)</f>
        <v>31128.076418912598</v>
      </c>
      <c r="G1410" s="5">
        <f>IF(logVir!G1410="","",名目付加価値!G1410)</f>
        <v>47032.535162484099</v>
      </c>
      <c r="I1410" s="3">
        <v>46</v>
      </c>
      <c r="J1410" s="3">
        <v>12</v>
      </c>
      <c r="K1410" s="2">
        <f t="shared" si="150"/>
        <v>1.2313293737886604E-2</v>
      </c>
      <c r="L1410" s="2">
        <f t="shared" si="151"/>
        <v>1.3234017901317317E-2</v>
      </c>
      <c r="M1410" s="2">
        <f t="shared" si="152"/>
        <v>9.9149279671461796E-3</v>
      </c>
      <c r="N1410" s="2">
        <f t="shared" si="153"/>
        <v>6.1706291821418758E-3</v>
      </c>
      <c r="O1410" s="2">
        <f t="shared" si="156"/>
        <v>8.8486494884740634E-3</v>
      </c>
    </row>
    <row r="1411" spans="1:15" x14ac:dyDescent="0.55000000000000004">
      <c r="A1411" s="3">
        <v>46</v>
      </c>
      <c r="B1411" s="3">
        <v>13</v>
      </c>
      <c r="C1411" s="5">
        <f>IF(logVir!C1411="","",名目付加価値!C1411)</f>
        <v>5776.50946018379</v>
      </c>
      <c r="D1411" s="5">
        <f>IF(logVir!D1411="","",名目付加価値!D1411)</f>
        <v>3907.3203501888302</v>
      </c>
      <c r="E1411" s="5">
        <f>IF(logVir!E1411="","",名目付加価値!E1411)</f>
        <v>3632.0939221558101</v>
      </c>
      <c r="F1411" s="5">
        <f>IF(logVir!F1411="","",名目付加価値!F1411)</f>
        <v>3361.35610834616</v>
      </c>
      <c r="G1411" s="5">
        <f>IF(logVir!G1411="","",名目付加価値!G1411)</f>
        <v>3640.5760754091898</v>
      </c>
      <c r="I1411" s="3">
        <v>46</v>
      </c>
      <c r="J1411" s="3">
        <v>13</v>
      </c>
      <c r="K1411" s="2">
        <f t="shared" si="150"/>
        <v>1.2321749427976424E-3</v>
      </c>
      <c r="L1411" s="2">
        <f t="shared" si="151"/>
        <v>7.8649597005106011E-4</v>
      </c>
      <c r="M1411" s="2">
        <f t="shared" si="152"/>
        <v>6.9618509683484027E-4</v>
      </c>
      <c r="N1411" s="2">
        <f t="shared" si="153"/>
        <v>6.663335637768341E-4</v>
      </c>
      <c r="O1411" s="2">
        <f t="shared" si="156"/>
        <v>6.8493398274470125E-4</v>
      </c>
    </row>
    <row r="1412" spans="1:15" x14ac:dyDescent="0.55000000000000004">
      <c r="A1412" s="3">
        <v>46</v>
      </c>
      <c r="B1412" s="3">
        <v>14</v>
      </c>
      <c r="C1412" s="5">
        <f>IF(logVir!C1412="","",名目付加価値!C1412)</f>
        <v>6799.7778867548996</v>
      </c>
      <c r="D1412" s="5">
        <f>IF(logVir!D1412="","",名目付加価値!D1412)</f>
        <v>6345.9859232433</v>
      </c>
      <c r="E1412" s="5">
        <f>IF(logVir!E1412="","",名目付加価値!E1412)</f>
        <v>6753.0632320029599</v>
      </c>
      <c r="F1412" s="5">
        <f>IF(logVir!F1412="","",名目付加価値!F1412)</f>
        <v>5851.6246528518204</v>
      </c>
      <c r="G1412" s="5">
        <f>IF(logVir!G1412="","",名目付加価値!G1412)</f>
        <v>7183.21229270195</v>
      </c>
      <c r="I1412" s="3">
        <v>46</v>
      </c>
      <c r="J1412" s="3">
        <v>14</v>
      </c>
      <c r="K1412" s="2">
        <f t="shared" ref="K1412:K1460" si="157">IF(C1412="","",C1412/SUMIF($A$4:$A$1460,$I1412,C$4:C$1460))</f>
        <v>1.4504461537542977E-3</v>
      </c>
      <c r="L1412" s="2">
        <f t="shared" ref="L1412:L1460" si="158">IF(D1412="","",D1412/SUMIF($A$4:$A$1460,$I1412,D$4:D$1460))</f>
        <v>1.2773696311822514E-3</v>
      </c>
      <c r="M1412" s="2">
        <f t="shared" ref="M1412:M1460" si="159">IF(E1412="","",E1412/SUMIF($A$4:$A$1460,$I1412,E$4:E$1460))</f>
        <v>1.2943998918709954E-3</v>
      </c>
      <c r="N1412" s="2">
        <f t="shared" ref="N1412:N1460" si="160">IF(F1412="","",F1412/SUMIF($A$4:$A$1460,$I1412,F$4:F$1460))</f>
        <v>1.1599883449235518E-3</v>
      </c>
      <c r="O1412" s="2">
        <f t="shared" ref="O1412" si="161">IF(G1412="","",G1412/SUMIF($A$4:$A$1460,$I1412,G$4:G$1460))</f>
        <v>1.3514416681947917E-3</v>
      </c>
    </row>
    <row r="1413" spans="1:15" x14ac:dyDescent="0.55000000000000004">
      <c r="A1413" s="3">
        <v>46</v>
      </c>
      <c r="B1413" s="3">
        <v>15</v>
      </c>
      <c r="C1413" s="5">
        <f>IF(logVir!C1413="","",名目付加価値!C1413)</f>
        <v>15463.166792423301</v>
      </c>
      <c r="D1413" s="5">
        <f>IF(logVir!D1413="","",名目付加価値!D1413)</f>
        <v>10472.220088563499</v>
      </c>
      <c r="E1413" s="5">
        <f>IF(logVir!E1413="","",名目付加価値!E1413)</f>
        <v>10686.212343604</v>
      </c>
      <c r="F1413" s="5">
        <f>IF(logVir!F1413="","",名目付加価値!F1413)</f>
        <v>8160.2098452069404</v>
      </c>
      <c r="G1413" s="5">
        <f>IF(logVir!G1413="","",名目付加価値!G1413)</f>
        <v>8745.8466353897093</v>
      </c>
      <c r="I1413" s="3">
        <v>46</v>
      </c>
      <c r="J1413" s="3">
        <v>15</v>
      </c>
      <c r="K1413" s="2">
        <f t="shared" si="157"/>
        <v>3.2984152089172497E-3</v>
      </c>
      <c r="L1413" s="2">
        <f t="shared" si="158"/>
        <v>2.1079302844326307E-3</v>
      </c>
      <c r="M1413" s="2">
        <f t="shared" si="159"/>
        <v>2.0482900317770119E-3</v>
      </c>
      <c r="N1413" s="2">
        <f t="shared" si="160"/>
        <v>1.6176273896784013E-3</v>
      </c>
      <c r="O1413" s="2">
        <f t="shared" ref="O1413:O1460" si="162">IF(G1413="","",G1413/SUMIF($A$4:$A$1460,$I1413,G$4:G$1460))</f>
        <v>1.6454339764836595E-3</v>
      </c>
    </row>
    <row r="1414" spans="1:15" x14ac:dyDescent="0.55000000000000004">
      <c r="A1414" s="3">
        <v>46</v>
      </c>
      <c r="B1414" s="3">
        <v>16</v>
      </c>
      <c r="C1414" s="5">
        <f>IF(logVir!C1414="","",名目付加価値!C1414)</f>
        <v>16579.335794182301</v>
      </c>
      <c r="D1414" s="5">
        <f>IF(logVir!D1414="","",名目付加価値!D1414)</f>
        <v>23083.945770968199</v>
      </c>
      <c r="E1414" s="5">
        <f>IF(logVir!E1414="","",名目付加価値!E1414)</f>
        <v>30316.3755114368</v>
      </c>
      <c r="F1414" s="5">
        <f>IF(logVir!F1414="","",名目付加価値!F1414)</f>
        <v>28889.4514738207</v>
      </c>
      <c r="G1414" s="5">
        <f>IF(logVir!G1414="","",名目付加価値!G1414)</f>
        <v>57399.108179111201</v>
      </c>
      <c r="I1414" s="3">
        <v>46</v>
      </c>
      <c r="J1414" s="3">
        <v>16</v>
      </c>
      <c r="K1414" s="2">
        <f t="shared" si="157"/>
        <v>3.5365028439111237E-3</v>
      </c>
      <c r="L1414" s="2">
        <f t="shared" si="158"/>
        <v>4.6465169718849127E-3</v>
      </c>
      <c r="M1414" s="2">
        <f t="shared" si="159"/>
        <v>5.8109204424382742E-3</v>
      </c>
      <c r="N1414" s="2">
        <f t="shared" si="160"/>
        <v>5.7268586057608057E-3</v>
      </c>
      <c r="O1414" s="2">
        <f t="shared" si="162"/>
        <v>1.0799005145550693E-2</v>
      </c>
    </row>
    <row r="1415" spans="1:15" x14ac:dyDescent="0.55000000000000004">
      <c r="A1415" s="3">
        <v>46</v>
      </c>
      <c r="B1415" s="3">
        <v>17</v>
      </c>
      <c r="C1415" s="5">
        <f>IF(logVir!C1415="","",名目付加価値!C1415)</f>
        <v>198225.166711625</v>
      </c>
      <c r="D1415" s="5">
        <f>IF(logVir!D1415="","",名目付加価値!D1415)</f>
        <v>180390.47944945499</v>
      </c>
      <c r="E1415" s="5">
        <f>IF(logVir!E1415="","",名目付加価値!E1415)</f>
        <v>190174.827399439</v>
      </c>
      <c r="F1415" s="5">
        <f>IF(logVir!F1415="","",名目付加価値!F1415)</f>
        <v>161058.98064582201</v>
      </c>
      <c r="G1415" s="5">
        <f>IF(logVir!G1415="","",名目付加価値!G1415)</f>
        <v>139501.26600049599</v>
      </c>
      <c r="I1415" s="3">
        <v>46</v>
      </c>
      <c r="J1415" s="3">
        <v>17</v>
      </c>
      <c r="K1415" s="2">
        <f t="shared" si="157"/>
        <v>4.228298856558585E-2</v>
      </c>
      <c r="L1415" s="2">
        <f t="shared" si="158"/>
        <v>3.631040519002196E-2</v>
      </c>
      <c r="M1415" s="2">
        <f t="shared" si="159"/>
        <v>3.6451943002080739E-2</v>
      </c>
      <c r="N1415" s="2">
        <f t="shared" si="160"/>
        <v>3.192729395303414E-2</v>
      </c>
      <c r="O1415" s="2">
        <f t="shared" si="162"/>
        <v>2.6245614908324163E-2</v>
      </c>
    </row>
    <row r="1416" spans="1:15" x14ac:dyDescent="0.55000000000000004">
      <c r="A1416" s="3">
        <v>46</v>
      </c>
      <c r="B1416" s="3">
        <v>18</v>
      </c>
      <c r="C1416" s="5">
        <f>IF(logVir!C1416="","",名目付加価値!C1416)</f>
        <v>322390.09294915799</v>
      </c>
      <c r="D1416" s="5">
        <f>IF(logVir!D1416="","",名目付加価値!D1416)</f>
        <v>407159.10724649997</v>
      </c>
      <c r="E1416" s="5">
        <f>IF(logVir!E1416="","",名目付加価値!E1416)</f>
        <v>463752.58483734599</v>
      </c>
      <c r="F1416" s="5">
        <f>IF(logVir!F1416="","",名目付加価値!F1416)</f>
        <v>512896.01803496497</v>
      </c>
      <c r="G1416" s="5">
        <f>IF(logVir!G1416="","",名目付加価値!G1416)</f>
        <v>530607.00632378005</v>
      </c>
      <c r="I1416" s="3">
        <v>46</v>
      </c>
      <c r="J1416" s="3">
        <v>18</v>
      </c>
      <c r="K1416" s="2">
        <f t="shared" si="157"/>
        <v>6.8768344806885581E-2</v>
      </c>
      <c r="L1416" s="2">
        <f t="shared" si="158"/>
        <v>8.1956166456503568E-2</v>
      </c>
      <c r="M1416" s="2">
        <f t="shared" si="159"/>
        <v>8.8890222858214171E-2</v>
      </c>
      <c r="N1416" s="2">
        <f t="shared" si="160"/>
        <v>0.10167319990155306</v>
      </c>
      <c r="O1416" s="2">
        <f t="shared" si="162"/>
        <v>9.9827819165333884E-2</v>
      </c>
    </row>
    <row r="1417" spans="1:15" x14ac:dyDescent="0.55000000000000004">
      <c r="A1417" s="3">
        <v>46</v>
      </c>
      <c r="B1417" s="3">
        <v>19</v>
      </c>
      <c r="C1417" s="5">
        <f>IF(logVir!C1417="","",名目付加価値!C1417)</f>
        <v>275959.05213674501</v>
      </c>
      <c r="D1417" s="5">
        <f>IF(logVir!D1417="","",名目付加価値!D1417)</f>
        <v>242679.00226825301</v>
      </c>
      <c r="E1417" s="5">
        <f>IF(logVir!E1417="","",名目付加価値!E1417)</f>
        <v>234642.89753241901</v>
      </c>
      <c r="F1417" s="5">
        <f>IF(logVir!F1417="","",名目付加価値!F1417)</f>
        <v>232473.51920305999</v>
      </c>
      <c r="G1417" s="5">
        <f>IF(logVir!G1417="","",名目付加価値!G1417)</f>
        <v>280873.93916540802</v>
      </c>
      <c r="I1417" s="3">
        <v>46</v>
      </c>
      <c r="J1417" s="3">
        <v>19</v>
      </c>
      <c r="K1417" s="2">
        <f t="shared" si="157"/>
        <v>5.8864238278295275E-2</v>
      </c>
      <c r="L1417" s="2">
        <f t="shared" si="158"/>
        <v>4.8848325756235732E-2</v>
      </c>
      <c r="M1417" s="2">
        <f t="shared" si="159"/>
        <v>4.4975403125934642E-2</v>
      </c>
      <c r="N1417" s="2">
        <f t="shared" si="160"/>
        <v>4.6084051656916793E-2</v>
      </c>
      <c r="O1417" s="2">
        <f t="shared" si="162"/>
        <v>5.2843314304353031E-2</v>
      </c>
    </row>
    <row r="1418" spans="1:15" x14ac:dyDescent="0.55000000000000004">
      <c r="A1418" s="3">
        <v>46</v>
      </c>
      <c r="B1418" s="3">
        <v>20</v>
      </c>
      <c r="C1418" s="5">
        <f>IF(logVir!C1418="","",名目付加価値!C1418)</f>
        <v>326466.98349596799</v>
      </c>
      <c r="D1418" s="5">
        <f>IF(logVir!D1418="","",名目付加価値!D1418)</f>
        <v>439820.11866879999</v>
      </c>
      <c r="E1418" s="5">
        <f>IF(logVir!E1418="","",名目付加価値!E1418)</f>
        <v>438620.510187204</v>
      </c>
      <c r="F1418" s="5">
        <f>IF(logVir!F1418="","",名目付加価値!F1418)</f>
        <v>431049.74702217901</v>
      </c>
      <c r="G1418" s="5">
        <f>IF(logVir!G1418="","",名目付加価値!G1418)</f>
        <v>448848.17445110099</v>
      </c>
      <c r="I1418" s="3">
        <v>46</v>
      </c>
      <c r="J1418" s="3">
        <v>20</v>
      </c>
      <c r="K1418" s="2">
        <f t="shared" si="157"/>
        <v>6.9637977655396144E-2</v>
      </c>
      <c r="L1418" s="2">
        <f t="shared" si="158"/>
        <v>8.8530430033379015E-2</v>
      </c>
      <c r="M1418" s="2">
        <f t="shared" si="159"/>
        <v>8.4073008270992122E-2</v>
      </c>
      <c r="N1418" s="2">
        <f t="shared" si="160"/>
        <v>8.5448522810547878E-2</v>
      </c>
      <c r="O1418" s="2">
        <f t="shared" si="162"/>
        <v>8.4445802369320547E-2</v>
      </c>
    </row>
    <row r="1419" spans="1:15" x14ac:dyDescent="0.55000000000000004">
      <c r="A1419" s="3">
        <v>46</v>
      </c>
      <c r="B1419" s="3">
        <v>21</v>
      </c>
      <c r="C1419" s="5">
        <f>IF(logVir!C1419="","",名目付加価値!C1419)</f>
        <v>344710.95311839698</v>
      </c>
      <c r="D1419" s="5">
        <f>IF(logVir!D1419="","",名目付加価値!D1419)</f>
        <v>347739.44571304601</v>
      </c>
      <c r="E1419" s="5">
        <f>IF(logVir!E1419="","",名目付加価値!E1419)</f>
        <v>367060.31058063399</v>
      </c>
      <c r="F1419" s="5">
        <f>IF(logVir!F1419="","",名目付加価値!F1419)</f>
        <v>311989.86793394398</v>
      </c>
      <c r="G1419" s="5">
        <f>IF(logVir!G1419="","",名目付加価値!G1419)</f>
        <v>337641.86798823398</v>
      </c>
      <c r="I1419" s="3">
        <v>46</v>
      </c>
      <c r="J1419" s="3">
        <v>21</v>
      </c>
      <c r="K1419" s="2">
        <f t="shared" si="157"/>
        <v>7.3529559999520475E-2</v>
      </c>
      <c r="L1419" s="2">
        <f t="shared" si="158"/>
        <v>6.9995712705737775E-2</v>
      </c>
      <c r="M1419" s="2">
        <f t="shared" si="159"/>
        <v>7.0356638165934224E-2</v>
      </c>
      <c r="N1419" s="2">
        <f t="shared" si="160"/>
        <v>6.1846859976098609E-2</v>
      </c>
      <c r="O1419" s="2">
        <f t="shared" si="162"/>
        <v>6.3523570059320508E-2</v>
      </c>
    </row>
    <row r="1420" spans="1:15" x14ac:dyDescent="0.55000000000000004">
      <c r="A1420" s="3">
        <v>46</v>
      </c>
      <c r="B1420" s="3">
        <v>22</v>
      </c>
      <c r="C1420" s="5">
        <f>IF(logVir!C1420="","",名目付加価値!C1420)</f>
        <v>150850.32051252801</v>
      </c>
      <c r="D1420" s="5">
        <f>IF(logVir!D1420="","",名目付加価値!D1420)</f>
        <v>144898.62689183</v>
      </c>
      <c r="E1420" s="5">
        <f>IF(logVir!E1420="","",名目付加価値!E1420)</f>
        <v>157098.515841916</v>
      </c>
      <c r="F1420" s="5">
        <f>IF(logVir!F1420="","",名目付加価値!F1420)</f>
        <v>96642.743352090198</v>
      </c>
      <c r="G1420" s="5">
        <f>IF(logVir!G1420="","",名目付加価値!G1420)</f>
        <v>96459.7101148902</v>
      </c>
      <c r="I1420" s="3">
        <v>46</v>
      </c>
      <c r="J1420" s="3">
        <v>22</v>
      </c>
      <c r="K1420" s="2">
        <f t="shared" si="157"/>
        <v>3.2177560918010911E-2</v>
      </c>
      <c r="L1420" s="2">
        <f t="shared" si="158"/>
        <v>2.9166327790565976E-2</v>
      </c>
      <c r="M1420" s="2">
        <f t="shared" si="159"/>
        <v>3.0112009162774678E-2</v>
      </c>
      <c r="N1420" s="2">
        <f t="shared" si="160"/>
        <v>1.9157834372583688E-2</v>
      </c>
      <c r="O1420" s="2">
        <f t="shared" si="162"/>
        <v>1.81478238759137E-2</v>
      </c>
    </row>
    <row r="1421" spans="1:15" x14ac:dyDescent="0.55000000000000004">
      <c r="A1421" s="3">
        <v>46</v>
      </c>
      <c r="B1421" s="3">
        <v>23</v>
      </c>
      <c r="C1421" s="5">
        <f>IF(logVir!C1421="","",名目付加価値!C1421)</f>
        <v>130063.38374299199</v>
      </c>
      <c r="D1421" s="5">
        <f>IF(logVir!D1421="","",名目付加価値!D1421)</f>
        <v>130253.57288906501</v>
      </c>
      <c r="E1421" s="5">
        <f>IF(logVir!E1421="","",名目付加価値!E1421)</f>
        <v>124567.13980672399</v>
      </c>
      <c r="F1421" s="5">
        <f>IF(logVir!F1421="","",名目付加価値!F1421)</f>
        <v>133359.56670826601</v>
      </c>
      <c r="G1421" s="5">
        <f>IF(logVir!G1421="","",名目付加価値!G1421)</f>
        <v>122581.517821281</v>
      </c>
      <c r="I1421" s="3">
        <v>46</v>
      </c>
      <c r="J1421" s="3">
        <v>23</v>
      </c>
      <c r="K1421" s="2">
        <f t="shared" si="157"/>
        <v>2.774354366217726E-2</v>
      </c>
      <c r="L1421" s="2">
        <f t="shared" si="158"/>
        <v>2.6218456891319599E-2</v>
      </c>
      <c r="M1421" s="2">
        <f t="shared" si="159"/>
        <v>2.3876526363974082E-2</v>
      </c>
      <c r="N1421" s="2">
        <f t="shared" si="160"/>
        <v>2.6436340716120912E-2</v>
      </c>
      <c r="O1421" s="2">
        <f t="shared" si="162"/>
        <v>2.3062352076459132E-2</v>
      </c>
    </row>
    <row r="1422" spans="1:15" x14ac:dyDescent="0.55000000000000004">
      <c r="A1422" s="3">
        <v>46</v>
      </c>
      <c r="B1422" s="3">
        <v>24</v>
      </c>
      <c r="C1422" s="5">
        <f>IF(logVir!C1422="","",名目付加価値!C1422)</f>
        <v>41081.133127570203</v>
      </c>
      <c r="D1422" s="5">
        <f>IF(logVir!D1422="","",名目付加価値!D1422)</f>
        <v>37990.893972439597</v>
      </c>
      <c r="E1422" s="5">
        <f>IF(logVir!E1422="","",名目付加価値!E1422)</f>
        <v>38618.422321459897</v>
      </c>
      <c r="F1422" s="5">
        <f>IF(logVir!F1422="","",名目付加価値!F1422)</f>
        <v>38645.803219349596</v>
      </c>
      <c r="G1422" s="5">
        <f>IF(logVir!G1422="","",名目付加価値!G1422)</f>
        <v>40031.291351657303</v>
      </c>
      <c r="I1422" s="3">
        <v>46</v>
      </c>
      <c r="J1422" s="3">
        <v>24</v>
      </c>
      <c r="K1422" s="2">
        <f t="shared" si="157"/>
        <v>8.7629291028488345E-3</v>
      </c>
      <c r="L1422" s="2">
        <f t="shared" si="158"/>
        <v>7.6471039817651116E-3</v>
      </c>
      <c r="M1422" s="2">
        <f t="shared" si="159"/>
        <v>7.4022232518471129E-3</v>
      </c>
      <c r="N1422" s="2">
        <f t="shared" si="160"/>
        <v>7.660894875204805E-3</v>
      </c>
      <c r="O1422" s="2">
        <f t="shared" si="162"/>
        <v>7.5314431705214022E-3</v>
      </c>
    </row>
    <row r="1423" spans="1:15" x14ac:dyDescent="0.55000000000000004">
      <c r="A1423" s="3">
        <v>46</v>
      </c>
      <c r="B1423" s="3">
        <v>25</v>
      </c>
      <c r="C1423" s="5">
        <f>IF(logVir!C1423="","",名目付加価値!C1423)</f>
        <v>210077.15817693601</v>
      </c>
      <c r="D1423" s="5">
        <f>IF(logVir!D1423="","",名目付加価値!D1423)</f>
        <v>190732.45704900101</v>
      </c>
      <c r="E1423" s="5">
        <f>IF(logVir!E1423="","",名目付加価値!E1423)</f>
        <v>198426.82608370701</v>
      </c>
      <c r="F1423" s="5">
        <f>IF(logVir!F1423="","",名目付加価値!F1423)</f>
        <v>183440.79604534199</v>
      </c>
      <c r="G1423" s="5">
        <f>IF(logVir!G1423="","",名目付加価値!G1423)</f>
        <v>208514.36967586499</v>
      </c>
      <c r="I1423" s="3">
        <v>46</v>
      </c>
      <c r="J1423" s="3">
        <v>25</v>
      </c>
      <c r="K1423" s="2">
        <f t="shared" si="157"/>
        <v>4.4811111648646304E-2</v>
      </c>
      <c r="L1423" s="2">
        <f t="shared" si="158"/>
        <v>3.839211924861155E-2</v>
      </c>
      <c r="M1423" s="2">
        <f t="shared" si="159"/>
        <v>3.8033652788835991E-2</v>
      </c>
      <c r="N1423" s="2">
        <f t="shared" si="160"/>
        <v>3.6364120739082455E-2</v>
      </c>
      <c r="O1423" s="2">
        <f t="shared" si="162"/>
        <v>3.9229664405663819E-2</v>
      </c>
    </row>
    <row r="1424" spans="1:15" x14ac:dyDescent="0.55000000000000004">
      <c r="A1424" s="3">
        <v>46</v>
      </c>
      <c r="B1424" s="3">
        <v>26</v>
      </c>
      <c r="C1424" s="5">
        <f>IF(logVir!C1424="","",名目付加価値!C1424)</f>
        <v>143530.385767183</v>
      </c>
      <c r="D1424" s="5">
        <f>IF(logVir!D1424="","",名目付加価値!D1424)</f>
        <v>154933.88049451599</v>
      </c>
      <c r="E1424" s="5">
        <f>IF(logVir!E1424="","",名目付加価値!E1424)</f>
        <v>163888.74683187401</v>
      </c>
      <c r="F1424" s="5">
        <f>IF(logVir!F1424="","",名目付加価値!F1424)</f>
        <v>164879.98757980601</v>
      </c>
      <c r="G1424" s="5">
        <f>IF(logVir!G1424="","",名目付加価値!G1424)</f>
        <v>162450.2183144</v>
      </c>
      <c r="I1424" s="3">
        <v>46</v>
      </c>
      <c r="J1424" s="3">
        <v>26</v>
      </c>
      <c r="K1424" s="2">
        <f t="shared" si="157"/>
        <v>3.0616161211441228E-2</v>
      </c>
      <c r="L1424" s="2">
        <f t="shared" si="158"/>
        <v>3.1186302046470403E-2</v>
      </c>
      <c r="M1424" s="2">
        <f t="shared" si="159"/>
        <v>3.1413533220409455E-2</v>
      </c>
      <c r="N1424" s="2">
        <f t="shared" si="160"/>
        <v>3.2684745733051059E-2</v>
      </c>
      <c r="O1424" s="2">
        <f t="shared" si="162"/>
        <v>3.0563205581501836E-2</v>
      </c>
    </row>
    <row r="1425" spans="1:17" x14ac:dyDescent="0.55000000000000004">
      <c r="A1425" s="3">
        <v>46</v>
      </c>
      <c r="B1425" s="3">
        <v>27</v>
      </c>
      <c r="C1425" s="5">
        <f>IF(logVir!C1425="","",名目付加価値!C1425)</f>
        <v>266826.43176455999</v>
      </c>
      <c r="D1425" s="5">
        <f>IF(logVir!D1425="","",名目付加価値!D1425)</f>
        <v>282947.38738477399</v>
      </c>
      <c r="E1425" s="5">
        <f>IF(logVir!E1425="","",名目付加価値!E1425)</f>
        <v>291677.08743351197</v>
      </c>
      <c r="F1425" s="5">
        <f>IF(logVir!F1425="","",名目付加価値!F1425)</f>
        <v>299058.56468514103</v>
      </c>
      <c r="G1425" s="5">
        <f>IF(logVir!G1425="","",名目付加価値!G1425)</f>
        <v>313326.83575498901</v>
      </c>
      <c r="I1425" s="3">
        <v>46</v>
      </c>
      <c r="J1425" s="3">
        <v>27</v>
      </c>
      <c r="K1425" s="2">
        <f t="shared" si="157"/>
        <v>5.6916178457350808E-2</v>
      </c>
      <c r="L1425" s="2">
        <f t="shared" si="158"/>
        <v>5.6953860950727089E-2</v>
      </c>
      <c r="M1425" s="2">
        <f t="shared" si="159"/>
        <v>5.590748634574895E-2</v>
      </c>
      <c r="N1425" s="2">
        <f t="shared" si="160"/>
        <v>5.9283441790010223E-2</v>
      </c>
      <c r="O1425" s="2">
        <f t="shared" si="162"/>
        <v>5.8948966611098261E-2</v>
      </c>
    </row>
    <row r="1426" spans="1:17" x14ac:dyDescent="0.55000000000000004">
      <c r="A1426" s="3">
        <v>46</v>
      </c>
      <c r="B1426" s="3">
        <v>28</v>
      </c>
      <c r="C1426" s="5">
        <f>IF(logVir!C1426="","",名目付加価値!C1426)</f>
        <v>370156.37861183402</v>
      </c>
      <c r="D1426" s="5">
        <f>IF(logVir!D1426="","",名目付加価値!D1426)</f>
        <v>376157.722915149</v>
      </c>
      <c r="E1426" s="5">
        <f>IF(logVir!E1426="","",名目付加価値!E1426)</f>
        <v>397995.48942556302</v>
      </c>
      <c r="F1426" s="5">
        <f>IF(logVir!F1426="","",名目付加価値!F1426)</f>
        <v>403146.42177202803</v>
      </c>
      <c r="G1426" s="5">
        <f>IF(logVir!G1426="","",名目付加価値!G1426)</f>
        <v>408758.25663647702</v>
      </c>
      <c r="I1426" s="3">
        <v>46</v>
      </c>
      <c r="J1426" s="3">
        <v>28</v>
      </c>
      <c r="K1426" s="2">
        <f t="shared" si="157"/>
        <v>7.8957269573606395E-2</v>
      </c>
      <c r="L1426" s="2">
        <f t="shared" si="158"/>
        <v>7.5715965588040543E-2</v>
      </c>
      <c r="M1426" s="2">
        <f t="shared" si="159"/>
        <v>7.6286168332647827E-2</v>
      </c>
      <c r="N1426" s="2">
        <f t="shared" si="160"/>
        <v>7.9917147509671105E-2</v>
      </c>
      <c r="O1426" s="2">
        <f t="shared" si="162"/>
        <v>7.6903329280472416E-2</v>
      </c>
    </row>
    <row r="1427" spans="1:17" x14ac:dyDescent="0.55000000000000004">
      <c r="A1427" s="3">
        <v>46</v>
      </c>
      <c r="B1427" s="3">
        <v>29</v>
      </c>
      <c r="C1427" s="5">
        <f>IF(logVir!C1427="","",名目付加価値!C1427)</f>
        <v>263352.01568202401</v>
      </c>
      <c r="D1427" s="5">
        <f>IF(logVir!D1427="","",名目付加価値!D1427)</f>
        <v>268352.61035623902</v>
      </c>
      <c r="E1427" s="5">
        <f>IF(logVir!E1427="","",名目付加価値!E1427)</f>
        <v>278605.34590896702</v>
      </c>
      <c r="F1427" s="5">
        <f>IF(logVir!F1427="","",名目付加価値!F1427)</f>
        <v>278390.23441815999</v>
      </c>
      <c r="G1427" s="5">
        <f>IF(logVir!G1427="","",名目付加価値!G1427)</f>
        <v>281995.07302707603</v>
      </c>
      <c r="I1427" s="3">
        <v>46</v>
      </c>
      <c r="J1427" s="3">
        <v>29</v>
      </c>
      <c r="K1427" s="2">
        <f t="shared" si="157"/>
        <v>5.6175058154984366E-2</v>
      </c>
      <c r="L1427" s="2">
        <f t="shared" si="158"/>
        <v>5.4016110193694379E-2</v>
      </c>
      <c r="M1427" s="2">
        <f t="shared" si="159"/>
        <v>5.3401947713184107E-2</v>
      </c>
      <c r="N1427" s="2">
        <f t="shared" si="160"/>
        <v>5.5186285249553664E-2</v>
      </c>
      <c r="O1427" s="2">
        <f t="shared" si="162"/>
        <v>5.3054243197241474E-2</v>
      </c>
    </row>
    <row r="1428" spans="1:17" x14ac:dyDescent="0.55000000000000004">
      <c r="A1428" s="3">
        <v>46</v>
      </c>
      <c r="B1428" s="3">
        <v>30</v>
      </c>
      <c r="C1428" s="5">
        <f>IF(logVir!C1428="","",名目付加価値!C1428)</f>
        <v>518035.66306913598</v>
      </c>
      <c r="D1428" s="5">
        <f>IF(logVir!D1428="","",名目付加価値!D1428)</f>
        <v>597764.54518719099</v>
      </c>
      <c r="E1428" s="5">
        <f>IF(logVir!E1428="","",名目付加価値!E1428)</f>
        <v>651963.57171808602</v>
      </c>
      <c r="F1428" s="5">
        <f>IF(logVir!F1428="","",名目付加価値!F1428)</f>
        <v>661662.34898822999</v>
      </c>
      <c r="G1428" s="5">
        <f>IF(logVir!G1428="","",名目付加価値!G1428)</f>
        <v>671949.06055107003</v>
      </c>
      <c r="I1428" s="3">
        <v>46</v>
      </c>
      <c r="J1428" s="3">
        <v>30</v>
      </c>
      <c r="K1428" s="2">
        <f t="shared" si="157"/>
        <v>0.11050108511188042</v>
      </c>
      <c r="L1428" s="2">
        <f t="shared" si="158"/>
        <v>0.12032271830652687</v>
      </c>
      <c r="M1428" s="2">
        <f t="shared" si="159"/>
        <v>0.12496574483953367</v>
      </c>
      <c r="N1428" s="2">
        <f t="shared" si="160"/>
        <v>0.13116367823199854</v>
      </c>
      <c r="O1428" s="2">
        <f t="shared" si="162"/>
        <v>0.12641975794808111</v>
      </c>
    </row>
    <row r="1429" spans="1:17" x14ac:dyDescent="0.55000000000000004">
      <c r="A1429" s="3">
        <v>46</v>
      </c>
      <c r="B1429" s="3">
        <v>31</v>
      </c>
      <c r="C1429" s="5">
        <f>IF(logVir!C1429="","",名目付加価値!C1429)</f>
        <v>249348.16723678101</v>
      </c>
      <c r="D1429" s="5">
        <f>IF(logVir!D1429="","",名目付加価値!D1429)</f>
        <v>234337.78390416899</v>
      </c>
      <c r="E1429" s="5">
        <f>IF(logVir!E1429="","",名目付加価値!E1429)</f>
        <v>231421.55959109499</v>
      </c>
      <c r="F1429" s="5">
        <f>IF(logVir!F1429="","",名目付加価値!F1429)</f>
        <v>207484.49528943899</v>
      </c>
      <c r="G1429" s="5">
        <f>IF(logVir!G1429="","",名目付加価値!G1429)</f>
        <v>218729.264829158</v>
      </c>
      <c r="I1429" s="3">
        <v>46</v>
      </c>
      <c r="J1429" s="3">
        <v>31</v>
      </c>
      <c r="K1429" s="2">
        <f t="shared" si="157"/>
        <v>5.318792703784514E-2</v>
      </c>
      <c r="L1429" s="2">
        <f t="shared" si="158"/>
        <v>4.7169340149552388E-2</v>
      </c>
      <c r="M1429" s="2">
        <f t="shared" si="159"/>
        <v>4.435795007689914E-2</v>
      </c>
      <c r="N1429" s="2">
        <f t="shared" si="160"/>
        <v>4.1130388664077817E-2</v>
      </c>
      <c r="O1429" s="2">
        <f t="shared" si="162"/>
        <v>4.115148355618882E-2</v>
      </c>
    </row>
    <row r="1430" spans="1:17" x14ac:dyDescent="0.55000000000000004">
      <c r="A1430" s="3">
        <v>47</v>
      </c>
      <c r="B1430" s="3">
        <v>1</v>
      </c>
      <c r="C1430" s="5">
        <f>IF(logVir!C1430="","",名目付加価値!C1430)</f>
        <v>76101.650203911398</v>
      </c>
      <c r="D1430" s="5">
        <f>IF(logVir!D1430="","",名目付加価値!D1430)</f>
        <v>66620.974551375999</v>
      </c>
      <c r="E1430" s="5">
        <f>IF(logVir!E1430="","",名目付加価値!E1430)</f>
        <v>66013.424200551395</v>
      </c>
      <c r="F1430" s="5">
        <f>IF(logVir!F1430="","",名目付加価値!F1430)</f>
        <v>56623.931773639597</v>
      </c>
      <c r="G1430" s="5">
        <f>IF(logVir!G1430="","",名目付加価値!G1430)</f>
        <v>48672.385473636503</v>
      </c>
      <c r="I1430" s="3">
        <v>47</v>
      </c>
      <c r="J1430" s="3">
        <v>1</v>
      </c>
      <c r="K1430" s="2">
        <f t="shared" si="157"/>
        <v>2.3257037554392089E-2</v>
      </c>
      <c r="L1430" s="2">
        <f t="shared" si="158"/>
        <v>1.8104316085927073E-2</v>
      </c>
      <c r="M1430" s="2">
        <f t="shared" si="159"/>
        <v>1.6442631990009931E-2</v>
      </c>
      <c r="N1430" s="2">
        <f t="shared" si="160"/>
        <v>1.4932465200184031E-2</v>
      </c>
      <c r="O1430" s="2">
        <f t="shared" si="162"/>
        <v>1.2407275621859115E-2</v>
      </c>
      <c r="Q1430" s="2"/>
    </row>
    <row r="1431" spans="1:17" x14ac:dyDescent="0.55000000000000004">
      <c r="A1431" s="3">
        <v>47</v>
      </c>
      <c r="B1431" s="3">
        <v>2</v>
      </c>
      <c r="C1431" s="5">
        <f>IF(logVir!C1431="","",名目付加価値!C1431)</f>
        <v>2205.3000006099901</v>
      </c>
      <c r="D1431" s="5">
        <f>IF(logVir!D1431="","",名目付加価値!D1431)</f>
        <v>4524.0149725080501</v>
      </c>
      <c r="E1431" s="5">
        <f>IF(logVir!E1431="","",名目付加価値!E1431)</f>
        <v>6571.9558832136399</v>
      </c>
      <c r="F1431" s="5">
        <f>IF(logVir!F1431="","",名目付加価値!F1431)</f>
        <v>7134.64840643151</v>
      </c>
      <c r="G1431" s="5">
        <f>IF(logVir!G1431="","",名目付加価値!G1431)</f>
        <v>8576.8909503394007</v>
      </c>
      <c r="I1431" s="3">
        <v>47</v>
      </c>
      <c r="J1431" s="3">
        <v>2</v>
      </c>
      <c r="K1431" s="2">
        <f t="shared" si="157"/>
        <v>6.7395049641448318E-4</v>
      </c>
      <c r="L1431" s="2">
        <f t="shared" si="158"/>
        <v>1.2294055677103683E-3</v>
      </c>
      <c r="M1431" s="2">
        <f t="shared" si="159"/>
        <v>1.6369435967140749E-3</v>
      </c>
      <c r="N1431" s="2">
        <f t="shared" si="160"/>
        <v>1.8814993185299093E-3</v>
      </c>
      <c r="O1431" s="2">
        <f t="shared" si="162"/>
        <v>2.1863701350148634E-3</v>
      </c>
    </row>
    <row r="1432" spans="1:17" x14ac:dyDescent="0.55000000000000004">
      <c r="A1432" s="3">
        <v>47</v>
      </c>
      <c r="B1432" s="3">
        <v>3</v>
      </c>
      <c r="C1432" s="5">
        <f>IF(logVir!C1432="","",名目付加価値!C1432)</f>
        <v>69795.504051696305</v>
      </c>
      <c r="D1432" s="5">
        <f>IF(logVir!D1432="","",名目付加価値!D1432)</f>
        <v>84962.744354822295</v>
      </c>
      <c r="E1432" s="5">
        <f>IF(logVir!E1432="","",名目付加価値!E1432)</f>
        <v>85434.549348750996</v>
      </c>
      <c r="F1432" s="5">
        <f>IF(logVir!F1432="","",名目付加価値!F1432)</f>
        <v>81194.152764972896</v>
      </c>
      <c r="G1432" s="5">
        <f>IF(logVir!G1432="","",名目付加価値!G1432)</f>
        <v>74366.325135857594</v>
      </c>
      <c r="I1432" s="3">
        <v>47</v>
      </c>
      <c r="J1432" s="3">
        <v>3</v>
      </c>
      <c r="K1432" s="2">
        <f t="shared" si="157"/>
        <v>2.1329848360825646E-2</v>
      </c>
      <c r="L1432" s="2">
        <f t="shared" si="158"/>
        <v>2.3088710270086386E-2</v>
      </c>
      <c r="M1432" s="2">
        <f t="shared" si="159"/>
        <v>2.1280048280878625E-2</v>
      </c>
      <c r="N1432" s="2">
        <f t="shared" si="160"/>
        <v>2.1411951142287357E-2</v>
      </c>
      <c r="O1432" s="2">
        <f t="shared" si="162"/>
        <v>1.8957022220436433E-2</v>
      </c>
    </row>
    <row r="1433" spans="1:17" x14ac:dyDescent="0.55000000000000004">
      <c r="A1433" s="3">
        <v>47</v>
      </c>
      <c r="B1433" s="3">
        <v>4</v>
      </c>
      <c r="C1433" s="5">
        <f>IF(logVir!C1433="","",名目付加価値!C1433)</f>
        <v>1594.17324169978</v>
      </c>
      <c r="D1433" s="5">
        <f>IF(logVir!D1433="","",名目付加価値!D1433)</f>
        <v>2397.6219534235502</v>
      </c>
      <c r="E1433" s="5">
        <f>IF(logVir!E1433="","",名目付加価値!E1433)</f>
        <v>2022.69122469084</v>
      </c>
      <c r="F1433" s="5">
        <f>IF(logVir!F1433="","",名目付加価値!F1433)</f>
        <v>1845.21640922137</v>
      </c>
      <c r="G1433" s="5">
        <f>IF(logVir!G1433="","",名目付加価値!G1433)</f>
        <v>1616.92857917116</v>
      </c>
      <c r="I1433" s="3">
        <v>47</v>
      </c>
      <c r="J1433" s="3">
        <v>4</v>
      </c>
      <c r="K1433" s="2">
        <f t="shared" si="157"/>
        <v>4.8718716152771648E-4</v>
      </c>
      <c r="L1433" s="2">
        <f t="shared" si="158"/>
        <v>6.5155615017104744E-4</v>
      </c>
      <c r="M1433" s="2">
        <f t="shared" si="159"/>
        <v>5.0381218426079116E-4</v>
      </c>
      <c r="N1433" s="2">
        <f t="shared" si="160"/>
        <v>4.8660749888678368E-4</v>
      </c>
      <c r="O1433" s="2">
        <f t="shared" si="162"/>
        <v>4.1217783651684956E-4</v>
      </c>
    </row>
    <row r="1434" spans="1:17" x14ac:dyDescent="0.55000000000000004">
      <c r="A1434" s="3">
        <v>47</v>
      </c>
      <c r="B1434" s="3">
        <v>5</v>
      </c>
      <c r="C1434" s="5">
        <f>IF(logVir!C1434="","",名目付加価値!C1434)</f>
        <v>2014.07333393007</v>
      </c>
      <c r="D1434" s="5">
        <f>IF(logVir!D1434="","",名目付加価値!D1434)</f>
        <v>2359.6211759223802</v>
      </c>
      <c r="E1434" s="5">
        <f>IF(logVir!E1434="","",名目付加価値!E1434)</f>
        <v>2114.9648151609899</v>
      </c>
      <c r="F1434" s="5">
        <f>IF(logVir!F1434="","",名目付加価値!F1434)</f>
        <v>2055.4361821621801</v>
      </c>
      <c r="G1434" s="5">
        <f>IF(logVir!G1434="","",名目付加価値!G1434)</f>
        <v>1605.14514479749</v>
      </c>
      <c r="I1434" s="3">
        <v>47</v>
      </c>
      <c r="J1434" s="3">
        <v>5</v>
      </c>
      <c r="K1434" s="2">
        <f t="shared" si="157"/>
        <v>6.155106891769321E-4</v>
      </c>
      <c r="L1434" s="2">
        <f t="shared" si="158"/>
        <v>6.4122940109502459E-4</v>
      </c>
      <c r="M1434" s="2">
        <f t="shared" si="159"/>
        <v>5.2679570176305222E-4</v>
      </c>
      <c r="N1434" s="2">
        <f t="shared" si="160"/>
        <v>5.4204517948406423E-4</v>
      </c>
      <c r="O1434" s="2">
        <f t="shared" si="162"/>
        <v>4.0917407336401619E-4</v>
      </c>
    </row>
    <row r="1435" spans="1:17" x14ac:dyDescent="0.55000000000000004">
      <c r="A1435" s="3">
        <v>47</v>
      </c>
      <c r="B1435" s="3">
        <v>6</v>
      </c>
      <c r="C1435" s="5">
        <f>IF(logVir!C1435="","",名目付加価値!C1435)</f>
        <v>28294.6285001902</v>
      </c>
      <c r="D1435" s="5">
        <f>IF(logVir!D1435="","",名目付加価値!D1435)</f>
        <v>8340.7846010406101</v>
      </c>
      <c r="E1435" s="5">
        <f>IF(logVir!E1435="","",名目付加価値!E1435)</f>
        <v>7406.8738818039601</v>
      </c>
      <c r="F1435" s="5">
        <f>IF(logVir!F1435="","",名目付加価値!F1435)</f>
        <v>7845.9672123725404</v>
      </c>
      <c r="G1435" s="5">
        <f>IF(logVir!G1435="","",名目付加価値!G1435)</f>
        <v>5660.2508730428499</v>
      </c>
      <c r="I1435" s="3">
        <v>47</v>
      </c>
      <c r="J1435" s="3">
        <v>6</v>
      </c>
      <c r="K1435" s="2">
        <f t="shared" si="157"/>
        <v>8.6469772449517066E-3</v>
      </c>
      <c r="L1435" s="2">
        <f t="shared" si="158"/>
        <v>2.2666165098714167E-3</v>
      </c>
      <c r="M1435" s="2">
        <f t="shared" si="159"/>
        <v>1.844905076654114E-3</v>
      </c>
      <c r="N1435" s="2">
        <f t="shared" si="160"/>
        <v>2.0690833131986738E-3</v>
      </c>
      <c r="O1435" s="2">
        <f t="shared" si="162"/>
        <v>1.4428775575166873E-3</v>
      </c>
    </row>
    <row r="1436" spans="1:17" x14ac:dyDescent="0.55000000000000004">
      <c r="A1436" s="3">
        <v>47</v>
      </c>
      <c r="B1436" s="3">
        <v>7</v>
      </c>
      <c r="C1436" s="5">
        <f>IF(logVir!C1436="","",名目付加価値!C1436)</f>
        <v>17463.149827447702</v>
      </c>
      <c r="D1436" s="5">
        <f>IF(logVir!D1436="","",名目付加価値!D1436)</f>
        <v>18192.872115517399</v>
      </c>
      <c r="E1436" s="5">
        <f>IF(logVir!E1436="","",名目付加価値!E1436)</f>
        <v>22413.0560871038</v>
      </c>
      <c r="F1436" s="5">
        <f>IF(logVir!F1436="","",名目付加価値!F1436)</f>
        <v>22515.174400368302</v>
      </c>
      <c r="G1436" s="5">
        <f>IF(logVir!G1436="","",名目付加価値!G1436)</f>
        <v>15011.5297730845</v>
      </c>
      <c r="I1436" s="3">
        <v>47</v>
      </c>
      <c r="J1436" s="3">
        <v>7</v>
      </c>
      <c r="K1436" s="2">
        <f t="shared" si="157"/>
        <v>5.3368242379329177E-3</v>
      </c>
      <c r="L1436" s="2">
        <f t="shared" si="158"/>
        <v>4.9439310893925207E-3</v>
      </c>
      <c r="M1436" s="2">
        <f t="shared" si="159"/>
        <v>5.5826468248653801E-3</v>
      </c>
      <c r="N1436" s="2">
        <f t="shared" si="160"/>
        <v>5.9375435028708136E-3</v>
      </c>
      <c r="O1436" s="2">
        <f t="shared" si="162"/>
        <v>3.8266500724787262E-3</v>
      </c>
    </row>
    <row r="1437" spans="1:17" x14ac:dyDescent="0.55000000000000004">
      <c r="A1437" s="3">
        <v>47</v>
      </c>
      <c r="B1437" s="3">
        <v>8</v>
      </c>
      <c r="C1437" s="5">
        <f>IF(logVir!C1437="","",名目付加価値!C1437)</f>
        <v>8744.9933918710303</v>
      </c>
      <c r="D1437" s="5">
        <f>IF(logVir!D1437="","",名目付加価値!D1437)</f>
        <v>9035.3275565780204</v>
      </c>
      <c r="E1437" s="5">
        <f>IF(logVir!E1437="","",名目付加価値!E1437)</f>
        <v>7427.5841943222304</v>
      </c>
      <c r="F1437" s="5">
        <f>IF(logVir!F1437="","",名目付加価値!F1437)</f>
        <v>8254.0260072190795</v>
      </c>
      <c r="G1437" s="5">
        <f>IF(logVir!G1437="","",名目付加価値!G1437)</f>
        <v>13128.736735071599</v>
      </c>
      <c r="I1437" s="3">
        <v>47</v>
      </c>
      <c r="J1437" s="3">
        <v>8</v>
      </c>
      <c r="K1437" s="2">
        <f t="shared" si="157"/>
        <v>2.6725128717011966E-3</v>
      </c>
      <c r="L1437" s="2">
        <f t="shared" si="158"/>
        <v>2.4553592487307294E-3</v>
      </c>
      <c r="M1437" s="2">
        <f t="shared" si="159"/>
        <v>1.8500636038970195E-3</v>
      </c>
      <c r="N1437" s="2">
        <f t="shared" si="160"/>
        <v>2.1766937097715171E-3</v>
      </c>
      <c r="O1437" s="2">
        <f t="shared" si="162"/>
        <v>3.3466996460876325E-3</v>
      </c>
    </row>
    <row r="1438" spans="1:17" x14ac:dyDescent="0.55000000000000004">
      <c r="A1438" s="3">
        <v>47</v>
      </c>
      <c r="B1438" s="3">
        <v>9</v>
      </c>
      <c r="C1438" s="5">
        <f>IF(logVir!C1438="","",名目付加価値!C1438)</f>
        <v>12330.8361309801</v>
      </c>
      <c r="D1438" s="5">
        <f>IF(logVir!D1438="","",名目付加価値!D1438)</f>
        <v>19091.193653989401</v>
      </c>
      <c r="E1438" s="5">
        <f>IF(logVir!E1438="","",名目付加価値!E1438)</f>
        <v>17683.834443380001</v>
      </c>
      <c r="F1438" s="5">
        <f>IF(logVir!F1438="","",名目付加価値!F1438)</f>
        <v>25504.779197983898</v>
      </c>
      <c r="G1438" s="5">
        <f>IF(logVir!G1438="","",名目付加価値!G1438)</f>
        <v>19928.0997581232</v>
      </c>
      <c r="I1438" s="3">
        <v>47</v>
      </c>
      <c r="J1438" s="3">
        <v>9</v>
      </c>
      <c r="K1438" s="2">
        <f t="shared" si="157"/>
        <v>3.7683640000820834E-3</v>
      </c>
      <c r="L1438" s="2">
        <f t="shared" si="158"/>
        <v>5.188050860813029E-3</v>
      </c>
      <c r="M1438" s="2">
        <f t="shared" si="159"/>
        <v>4.404691703938768E-3</v>
      </c>
      <c r="N1438" s="2">
        <f t="shared" si="160"/>
        <v>6.7259410620717558E-3</v>
      </c>
      <c r="O1438" s="2">
        <f t="shared" si="162"/>
        <v>5.0799529119620376E-3</v>
      </c>
    </row>
    <row r="1439" spans="1:17" x14ac:dyDescent="0.55000000000000004">
      <c r="A1439" s="3">
        <v>47</v>
      </c>
      <c r="B1439" s="3">
        <v>10</v>
      </c>
      <c r="C1439" s="5">
        <f>IF(logVir!C1439="","",名目付加価値!C1439)</f>
        <v>1564.27459980658</v>
      </c>
      <c r="D1439" s="5">
        <f>IF(logVir!D1439="","",名目付加価値!D1439)</f>
        <v>2127.5437672907501</v>
      </c>
      <c r="E1439" s="5">
        <f>IF(logVir!E1439="","",名目付加価値!E1439)</f>
        <v>2588.0732827818001</v>
      </c>
      <c r="F1439" s="5">
        <f>IF(logVir!F1439="","",名目付加価値!F1439)</f>
        <v>3304.8819547672301</v>
      </c>
      <c r="G1439" s="5">
        <f>IF(logVir!G1439="","",名目付加価値!G1439)</f>
        <v>3133.6340409603599</v>
      </c>
      <c r="I1439" s="3">
        <v>47</v>
      </c>
      <c r="J1439" s="3">
        <v>10</v>
      </c>
      <c r="K1439" s="2">
        <f t="shared" si="157"/>
        <v>4.7804998992273426E-4</v>
      </c>
      <c r="L1439" s="2">
        <f t="shared" si="158"/>
        <v>5.7816213450873728E-4</v>
      </c>
      <c r="M1439" s="2">
        <f t="shared" si="159"/>
        <v>6.4463761829222893E-4</v>
      </c>
      <c r="N1439" s="2">
        <f t="shared" si="160"/>
        <v>8.7154023457007611E-4</v>
      </c>
      <c r="O1439" s="2">
        <f t="shared" si="162"/>
        <v>7.988073908005742E-4</v>
      </c>
    </row>
    <row r="1440" spans="1:17" x14ac:dyDescent="0.55000000000000004">
      <c r="A1440" s="3">
        <v>47</v>
      </c>
      <c r="B1440" s="3">
        <v>11</v>
      </c>
      <c r="C1440" s="5">
        <f>IF(logVir!C1440="","",名目付加価値!C1440)</f>
        <v>2.3037365229834599</v>
      </c>
      <c r="D1440" s="5">
        <f>IF(logVir!D1440="","",名目付加価値!D1440)</f>
        <v>7.2506962129399897</v>
      </c>
      <c r="E1440" s="5">
        <f>IF(logVir!E1440="","",名目付加価値!E1440)</f>
        <v>4.8037121104446001</v>
      </c>
      <c r="F1440" s="5">
        <f>IF(logVir!F1440="","",名目付加価値!F1440)</f>
        <v>5.3177839774900102</v>
      </c>
      <c r="G1440" s="5">
        <f>IF(logVir!G1440="","",名目付加価値!G1440)</f>
        <v>10.9744324461206</v>
      </c>
      <c r="I1440" s="3">
        <v>47</v>
      </c>
      <c r="J1440" s="3">
        <v>11</v>
      </c>
      <c r="K1440" s="2">
        <f t="shared" si="157"/>
        <v>7.0403318044865771E-7</v>
      </c>
      <c r="L1440" s="2">
        <f t="shared" si="158"/>
        <v>1.9703839063607442E-6</v>
      </c>
      <c r="M1440" s="2">
        <f t="shared" si="159"/>
        <v>1.196509215732135E-6</v>
      </c>
      <c r="N1440" s="2">
        <f t="shared" si="160"/>
        <v>1.4023686045576369E-6</v>
      </c>
      <c r="O1440" s="2">
        <f t="shared" si="162"/>
        <v>2.7975371830962486E-6</v>
      </c>
    </row>
    <row r="1441" spans="1:15" x14ac:dyDescent="0.55000000000000004">
      <c r="A1441" s="3">
        <v>47</v>
      </c>
      <c r="B1441" s="3">
        <v>12</v>
      </c>
      <c r="C1441" s="5">
        <f>IF(logVir!C1441="","",名目付加価値!C1441)</f>
        <v>1660.23213162511</v>
      </c>
      <c r="D1441" s="5">
        <f>IF(logVir!D1441="","",名目付加価値!D1441)</f>
        <v>2080.0965013923201</v>
      </c>
      <c r="E1441" s="5">
        <f>IF(logVir!E1441="","",名目付加価値!E1441)</f>
        <v>2478.1291507432902</v>
      </c>
      <c r="F1441" s="5">
        <f>IF(logVir!F1441="","",名目付加価値!F1441)</f>
        <v>2124.0260152482801</v>
      </c>
      <c r="G1441" s="5">
        <f>IF(logVir!G1441="","",名目付加価値!G1441)</f>
        <v>2575.9240351733602</v>
      </c>
      <c r="I1441" s="3">
        <v>47</v>
      </c>
      <c r="J1441" s="3">
        <v>12</v>
      </c>
      <c r="K1441" s="2">
        <f t="shared" si="157"/>
        <v>5.0737508228473438E-4</v>
      </c>
      <c r="L1441" s="2">
        <f t="shared" si="158"/>
        <v>5.6526829281664719E-4</v>
      </c>
      <c r="M1441" s="2">
        <f t="shared" si="159"/>
        <v>6.1725272007700843E-4</v>
      </c>
      <c r="N1441" s="2">
        <f t="shared" si="160"/>
        <v>5.6013320805366326E-4</v>
      </c>
      <c r="O1441" s="2">
        <f t="shared" si="162"/>
        <v>6.5663926627715222E-4</v>
      </c>
    </row>
    <row r="1442" spans="1:15" x14ac:dyDescent="0.55000000000000004">
      <c r="A1442" s="3">
        <v>47</v>
      </c>
      <c r="B1442" s="3">
        <v>13</v>
      </c>
      <c r="C1442" s="5" t="str">
        <f>IF(logVir!C1442="","",名目付加価値!C1442)</f>
        <v/>
      </c>
      <c r="D1442" s="5">
        <f>IF(logVir!D1442="","",名目付加価値!D1442)</f>
        <v>0.65429566080362001</v>
      </c>
      <c r="E1442" s="5">
        <f>IF(logVir!E1442="","",名目付加価値!E1442)</f>
        <v>1.0794898590028299</v>
      </c>
      <c r="F1442" s="5">
        <f>IF(logVir!F1442="","",名目付加価値!F1442)</f>
        <v>1.2354345597756999</v>
      </c>
      <c r="G1442" s="5">
        <f>IF(logVir!G1442="","",名目付加価値!G1442)</f>
        <v>1.5430680329001201</v>
      </c>
      <c r="I1442" s="3">
        <v>47</v>
      </c>
      <c r="J1442" s="3">
        <v>13</v>
      </c>
      <c r="K1442" s="2" t="str">
        <f t="shared" si="157"/>
        <v/>
      </c>
      <c r="L1442" s="2">
        <f t="shared" si="158"/>
        <v>1.7780549649126383E-7</v>
      </c>
      <c r="M1442" s="2">
        <f t="shared" si="159"/>
        <v>2.6887946964555403E-7</v>
      </c>
      <c r="N1442" s="2">
        <f t="shared" si="160"/>
        <v>3.258001165426584E-7</v>
      </c>
      <c r="O1442" s="2">
        <f t="shared" si="162"/>
        <v>3.933497444427053E-7</v>
      </c>
    </row>
    <row r="1443" spans="1:15" x14ac:dyDescent="0.55000000000000004">
      <c r="A1443" s="3">
        <v>47</v>
      </c>
      <c r="B1443" s="3">
        <v>14</v>
      </c>
      <c r="C1443" s="5">
        <f>IF(logVir!C1443="","",名目付加価値!C1443)</f>
        <v>3.72135038720586</v>
      </c>
      <c r="D1443" s="5">
        <f>IF(logVir!D1443="","",名目付加価値!D1443)</f>
        <v>7.3422665645352598</v>
      </c>
      <c r="E1443" s="5">
        <f>IF(logVir!E1443="","",名目付加価値!E1443)</f>
        <v>1089.4854680793601</v>
      </c>
      <c r="F1443" s="5">
        <f>IF(logVir!F1443="","",名目付加価値!F1443)</f>
        <v>1699.2371543178799</v>
      </c>
      <c r="G1443" s="5">
        <f>IF(logVir!G1443="","",名目付加価値!G1443)</f>
        <v>1653.9677339503401</v>
      </c>
      <c r="I1443" s="3">
        <v>47</v>
      </c>
      <c r="J1443" s="3">
        <v>14</v>
      </c>
      <c r="K1443" s="2">
        <f t="shared" si="157"/>
        <v>1.1372629302570621E-6</v>
      </c>
      <c r="L1443" s="2">
        <f t="shared" si="158"/>
        <v>1.9952682404693932E-6</v>
      </c>
      <c r="M1443" s="2">
        <f t="shared" si="159"/>
        <v>2.7136917720961058E-4</v>
      </c>
      <c r="N1443" s="2">
        <f t="shared" si="160"/>
        <v>4.4811087607172958E-4</v>
      </c>
      <c r="O1443" s="2">
        <f t="shared" si="162"/>
        <v>4.2161963801628312E-4</v>
      </c>
    </row>
    <row r="1444" spans="1:15" x14ac:dyDescent="0.55000000000000004">
      <c r="A1444" s="3">
        <v>47</v>
      </c>
      <c r="B1444" s="3">
        <v>15</v>
      </c>
      <c r="C1444" s="5">
        <f>IF(logVir!C1444="","",名目付加価値!C1444)</f>
        <v>11294.890092862201</v>
      </c>
      <c r="D1444" s="5">
        <f>IF(logVir!D1444="","",名目付加価値!D1444)</f>
        <v>8903.4515658594191</v>
      </c>
      <c r="E1444" s="5">
        <f>IF(logVir!E1444="","",名目付加価値!E1444)</f>
        <v>9782.2456001916198</v>
      </c>
      <c r="F1444" s="5">
        <f>IF(logVir!F1444="","",名目付加価値!F1444)</f>
        <v>7523.9824951877899</v>
      </c>
      <c r="G1444" s="5">
        <f>IF(logVir!G1444="","",名目付加価値!G1444)</f>
        <v>6277.4633101081699</v>
      </c>
      <c r="I1444" s="3">
        <v>47</v>
      </c>
      <c r="J1444" s="3">
        <v>15</v>
      </c>
      <c r="K1444" s="2">
        <f t="shared" si="157"/>
        <v>3.45177380987891E-3</v>
      </c>
      <c r="L1444" s="2">
        <f t="shared" si="158"/>
        <v>2.4195218171081528E-3</v>
      </c>
      <c r="M1444" s="2">
        <f t="shared" si="159"/>
        <v>2.4365629625754379E-3</v>
      </c>
      <c r="N1444" s="2">
        <f t="shared" si="160"/>
        <v>1.9841717672542314E-3</v>
      </c>
      <c r="O1444" s="2">
        <f t="shared" si="162"/>
        <v>1.6002136886594013E-3</v>
      </c>
    </row>
    <row r="1445" spans="1:15" x14ac:dyDescent="0.55000000000000004">
      <c r="A1445" s="3">
        <v>47</v>
      </c>
      <c r="B1445" s="3">
        <v>16</v>
      </c>
      <c r="C1445" s="5">
        <f>IF(logVir!C1445="","",名目付加価値!C1445)</f>
        <v>5488.4539558922697</v>
      </c>
      <c r="D1445" s="5">
        <f>IF(logVir!D1445="","",名目付加価値!D1445)</f>
        <v>7097.2582825600502</v>
      </c>
      <c r="E1445" s="5">
        <f>IF(logVir!E1445="","",名目付加価値!E1445)</f>
        <v>10327.094361223501</v>
      </c>
      <c r="F1445" s="5">
        <f>IF(logVir!F1445="","",名目付加価値!F1445)</f>
        <v>10473.898917791499</v>
      </c>
      <c r="G1445" s="5">
        <f>IF(logVir!G1445="","",名目付加価値!G1445)</f>
        <v>7753.3853377060896</v>
      </c>
      <c r="I1445" s="3">
        <v>47</v>
      </c>
      <c r="J1445" s="3">
        <v>16</v>
      </c>
      <c r="K1445" s="2">
        <f t="shared" si="157"/>
        <v>1.6772984478748893E-3</v>
      </c>
      <c r="L1445" s="2">
        <f t="shared" si="158"/>
        <v>1.9286869961928107E-3</v>
      </c>
      <c r="M1445" s="2">
        <f t="shared" si="159"/>
        <v>2.5722739603967755E-3</v>
      </c>
      <c r="N1445" s="2">
        <f t="shared" si="160"/>
        <v>2.7621029872209775E-3</v>
      </c>
      <c r="O1445" s="2">
        <f t="shared" si="162"/>
        <v>1.9764469719592177E-3</v>
      </c>
    </row>
    <row r="1446" spans="1:15" x14ac:dyDescent="0.55000000000000004">
      <c r="A1446" s="3">
        <v>47</v>
      </c>
      <c r="B1446" s="3">
        <v>17</v>
      </c>
      <c r="C1446" s="5">
        <f>IF(logVir!C1446="","",名目付加価値!C1446)</f>
        <v>133410.10965324601</v>
      </c>
      <c r="D1446" s="5">
        <f>IF(logVir!D1446="","",名目付加価値!D1446)</f>
        <v>154793.30444514399</v>
      </c>
      <c r="E1446" s="5">
        <f>IF(logVir!E1446="","",名目付加価値!E1446)</f>
        <v>174314.25328685899</v>
      </c>
      <c r="F1446" s="5">
        <f>IF(logVir!F1446="","",名目付加価値!F1446)</f>
        <v>185477.048297328</v>
      </c>
      <c r="G1446" s="5">
        <f>IF(logVir!G1446="","",名目付加価値!G1446)</f>
        <v>98922.421620357607</v>
      </c>
      <c r="I1446" s="3">
        <v>47</v>
      </c>
      <c r="J1446" s="3">
        <v>17</v>
      </c>
      <c r="K1446" s="2">
        <f t="shared" si="157"/>
        <v>4.0770783840133315E-2</v>
      </c>
      <c r="L1446" s="2">
        <f t="shared" si="158"/>
        <v>4.2065234418011757E-2</v>
      </c>
      <c r="M1446" s="2">
        <f t="shared" si="159"/>
        <v>4.3418216099525717E-2</v>
      </c>
      <c r="N1446" s="2">
        <f t="shared" si="160"/>
        <v>4.891270320479691E-2</v>
      </c>
      <c r="O1446" s="2">
        <f t="shared" si="162"/>
        <v>2.5216716589539934E-2</v>
      </c>
    </row>
    <row r="1447" spans="1:15" x14ac:dyDescent="0.55000000000000004">
      <c r="A1447" s="3">
        <v>47</v>
      </c>
      <c r="B1447" s="3">
        <v>18</v>
      </c>
      <c r="C1447" s="5">
        <f>IF(logVir!C1447="","",名目付加価値!C1447)</f>
        <v>290477.40022608102</v>
      </c>
      <c r="D1447" s="5">
        <f>IF(logVir!D1447="","",名目付加価値!D1447)</f>
        <v>382717.64532475499</v>
      </c>
      <c r="E1447" s="5">
        <f>IF(logVir!E1447="","",名目付加価値!E1447)</f>
        <v>469839.47214019502</v>
      </c>
      <c r="F1447" s="5">
        <f>IF(logVir!F1447="","",名目付加価値!F1447)</f>
        <v>409265.371712844</v>
      </c>
      <c r="G1447" s="5">
        <f>IF(logVir!G1447="","",名目付加価値!G1447)</f>
        <v>411377.82795260497</v>
      </c>
      <c r="I1447" s="3">
        <v>47</v>
      </c>
      <c r="J1447" s="3">
        <v>18</v>
      </c>
      <c r="K1447" s="2">
        <f t="shared" si="157"/>
        <v>8.8771318199522137E-2</v>
      </c>
      <c r="L1447" s="2">
        <f t="shared" si="158"/>
        <v>0.10400390071264703</v>
      </c>
      <c r="M1447" s="2">
        <f t="shared" si="159"/>
        <v>0.11702767472433616</v>
      </c>
      <c r="N1447" s="2">
        <f t="shared" si="160"/>
        <v>0.1079285865413441</v>
      </c>
      <c r="O1447" s="2">
        <f t="shared" si="162"/>
        <v>0.10486599426885176</v>
      </c>
    </row>
    <row r="1448" spans="1:15" x14ac:dyDescent="0.55000000000000004">
      <c r="A1448" s="3">
        <v>47</v>
      </c>
      <c r="B1448" s="3">
        <v>19</v>
      </c>
      <c r="C1448" s="5">
        <f>IF(logVir!C1448="","",名目付加価値!C1448)</f>
        <v>150300.56853335799</v>
      </c>
      <c r="D1448" s="5">
        <f>IF(logVir!D1448="","",名目付加価値!D1448)</f>
        <v>135392.18277995</v>
      </c>
      <c r="E1448" s="5">
        <f>IF(logVir!E1448="","",名目付加価値!E1448)</f>
        <v>131124.64865442601</v>
      </c>
      <c r="F1448" s="5">
        <f>IF(logVir!F1448="","",名目付加価値!F1448)</f>
        <v>130343.818000826</v>
      </c>
      <c r="G1448" s="5">
        <f>IF(logVir!G1448="","",名目付加価値!G1448)</f>
        <v>158645.26126862899</v>
      </c>
      <c r="I1448" s="3">
        <v>47</v>
      </c>
      <c r="J1448" s="3">
        <v>19</v>
      </c>
      <c r="K1448" s="2">
        <f t="shared" si="157"/>
        <v>4.5932590915710898E-2</v>
      </c>
      <c r="L1448" s="2">
        <f t="shared" si="158"/>
        <v>3.6792960311944282E-2</v>
      </c>
      <c r="M1448" s="2">
        <f t="shared" si="159"/>
        <v>3.2660543953817026E-2</v>
      </c>
      <c r="N1448" s="2">
        <f t="shared" si="160"/>
        <v>3.4373355317981483E-2</v>
      </c>
      <c r="O1448" s="2">
        <f t="shared" si="162"/>
        <v>4.0440908402319717E-2</v>
      </c>
    </row>
    <row r="1449" spans="1:15" x14ac:dyDescent="0.55000000000000004">
      <c r="A1449" s="3">
        <v>47</v>
      </c>
      <c r="B1449" s="3">
        <v>20</v>
      </c>
      <c r="C1449" s="5">
        <f>IF(logVir!C1449="","",名目付加価値!C1449)</f>
        <v>203917.57195407801</v>
      </c>
      <c r="D1449" s="5">
        <f>IF(logVir!D1449="","",名目付加価値!D1449)</f>
        <v>253607.31400737001</v>
      </c>
      <c r="E1449" s="5">
        <f>IF(logVir!E1449="","",名目付加価値!E1449)</f>
        <v>250964.17991763001</v>
      </c>
      <c r="F1449" s="5">
        <f>IF(logVir!F1449="","",名目付加価値!F1449)</f>
        <v>244892.48238205299</v>
      </c>
      <c r="G1449" s="5">
        <f>IF(logVir!G1449="","",名目付加価値!G1449)</f>
        <v>253951.563907381</v>
      </c>
      <c r="I1449" s="3">
        <v>47</v>
      </c>
      <c r="J1449" s="3">
        <v>20</v>
      </c>
      <c r="K1449" s="2">
        <f t="shared" si="157"/>
        <v>6.2318210133801961E-2</v>
      </c>
      <c r="L1449" s="2">
        <f t="shared" si="158"/>
        <v>6.891803978267616E-2</v>
      </c>
      <c r="M1449" s="2">
        <f t="shared" si="159"/>
        <v>6.2510189450614248E-2</v>
      </c>
      <c r="N1449" s="2">
        <f t="shared" si="160"/>
        <v>6.4581323769167809E-2</v>
      </c>
      <c r="O1449" s="2">
        <f t="shared" si="162"/>
        <v>6.4735825403661559E-2</v>
      </c>
    </row>
    <row r="1450" spans="1:15" x14ac:dyDescent="0.55000000000000004">
      <c r="A1450" s="3">
        <v>47</v>
      </c>
      <c r="B1450" s="3">
        <v>21</v>
      </c>
      <c r="C1450" s="5">
        <f>IF(logVir!C1450="","",名目付加価値!C1450)</f>
        <v>214768.59882088701</v>
      </c>
      <c r="D1450" s="5">
        <f>IF(logVir!D1450="","",名目付加価値!D1450)</f>
        <v>258109.53187607901</v>
      </c>
      <c r="E1450" s="5">
        <f>IF(logVir!E1450="","",名目付加価値!E1450)</f>
        <v>284656.22634074203</v>
      </c>
      <c r="F1450" s="5">
        <f>IF(logVir!F1450="","",名目付加価値!F1450)</f>
        <v>198863.54624094901</v>
      </c>
      <c r="G1450" s="5">
        <f>IF(logVir!G1450="","",名目付加価値!G1450)</f>
        <v>252198.731344072</v>
      </c>
      <c r="I1450" s="3">
        <v>47</v>
      </c>
      <c r="J1450" s="3">
        <v>21</v>
      </c>
      <c r="K1450" s="2">
        <f t="shared" si="157"/>
        <v>6.563433716480456E-2</v>
      </c>
      <c r="L1450" s="2">
        <f t="shared" si="158"/>
        <v>7.0141521965752893E-2</v>
      </c>
      <c r="M1450" s="2">
        <f t="shared" si="159"/>
        <v>7.0902208604817329E-2</v>
      </c>
      <c r="N1450" s="2">
        <f t="shared" si="160"/>
        <v>5.2442896330462431E-2</v>
      </c>
      <c r="O1450" s="2">
        <f t="shared" si="162"/>
        <v>6.4289003730133257E-2</v>
      </c>
    </row>
    <row r="1451" spans="1:15" x14ac:dyDescent="0.55000000000000004">
      <c r="A1451" s="3">
        <v>47</v>
      </c>
      <c r="B1451" s="3">
        <v>22</v>
      </c>
      <c r="C1451" s="5">
        <f>IF(logVir!C1451="","",名目付加価値!C1451)</f>
        <v>150899.203609683</v>
      </c>
      <c r="D1451" s="5">
        <f>IF(logVir!D1451="","",名目付加価値!D1451)</f>
        <v>158795.550611983</v>
      </c>
      <c r="E1451" s="5">
        <f>IF(logVir!E1451="","",名目付加価値!E1451)</f>
        <v>190727.238377239</v>
      </c>
      <c r="F1451" s="5">
        <f>IF(logVir!F1451="","",名目付加価値!F1451)</f>
        <v>118091.481031673</v>
      </c>
      <c r="G1451" s="5">
        <f>IF(logVir!G1451="","",名目付加価値!G1451)</f>
        <v>139382.69631286801</v>
      </c>
      <c r="I1451" s="3">
        <v>47</v>
      </c>
      <c r="J1451" s="3">
        <v>22</v>
      </c>
      <c r="K1451" s="2">
        <f t="shared" si="157"/>
        <v>4.6115536731132271E-2</v>
      </c>
      <c r="L1451" s="2">
        <f t="shared" si="158"/>
        <v>4.3152848793905733E-2</v>
      </c>
      <c r="M1451" s="2">
        <f t="shared" si="159"/>
        <v>4.7506364487022695E-2</v>
      </c>
      <c r="N1451" s="2">
        <f t="shared" si="160"/>
        <v>3.1142255150931997E-2</v>
      </c>
      <c r="O1451" s="2">
        <f t="shared" si="162"/>
        <v>3.5530609672056263E-2</v>
      </c>
    </row>
    <row r="1452" spans="1:15" x14ac:dyDescent="0.55000000000000004">
      <c r="A1452" s="3">
        <v>47</v>
      </c>
      <c r="B1452" s="3">
        <v>23</v>
      </c>
      <c r="C1452" s="5">
        <f>IF(logVir!C1452="","",名目付加価値!C1452)</f>
        <v>127367.374555734</v>
      </c>
      <c r="D1452" s="5">
        <f>IF(logVir!D1452="","",名目付加価値!D1452)</f>
        <v>124566.512230211</v>
      </c>
      <c r="E1452" s="5">
        <f>IF(logVir!E1452="","",名目付加価値!E1452)</f>
        <v>115624.57769581099</v>
      </c>
      <c r="F1452" s="5">
        <f>IF(logVir!F1452="","",名目付加価値!F1452)</f>
        <v>118995.773187321</v>
      </c>
      <c r="G1452" s="5">
        <f>IF(logVir!G1452="","",名目付加価値!G1452)</f>
        <v>110315.128374853</v>
      </c>
      <c r="I1452" s="3">
        <v>47</v>
      </c>
      <c r="J1452" s="3">
        <v>23</v>
      </c>
      <c r="K1452" s="2">
        <f t="shared" si="157"/>
        <v>3.8924094356823577E-2</v>
      </c>
      <c r="L1452" s="2">
        <f t="shared" si="158"/>
        <v>3.3851073574405727E-2</v>
      </c>
      <c r="M1452" s="2">
        <f t="shared" si="159"/>
        <v>2.8799784332906191E-2</v>
      </c>
      <c r="N1452" s="2">
        <f t="shared" si="160"/>
        <v>3.1380728720711543E-2</v>
      </c>
      <c r="O1452" s="2">
        <f t="shared" si="162"/>
        <v>2.8120877776761879E-2</v>
      </c>
    </row>
    <row r="1453" spans="1:15" x14ac:dyDescent="0.55000000000000004">
      <c r="A1453" s="3">
        <v>47</v>
      </c>
      <c r="B1453" s="3">
        <v>24</v>
      </c>
      <c r="C1453" s="5">
        <f>IF(logVir!C1453="","",名目付加価値!C1453)</f>
        <v>49796.488303145001</v>
      </c>
      <c r="D1453" s="5">
        <f>IF(logVir!D1453="","",名目付加価値!D1453)</f>
        <v>68415.647425679796</v>
      </c>
      <c r="E1453" s="5">
        <f>IF(logVir!E1453="","",名目付加価値!E1453)</f>
        <v>63504.637513258502</v>
      </c>
      <c r="F1453" s="5">
        <f>IF(logVir!F1453="","",名目付加価値!F1453)</f>
        <v>57908.363599283402</v>
      </c>
      <c r="G1453" s="5">
        <f>IF(logVir!G1453="","",名目付加価値!G1453)</f>
        <v>54180.458152103602</v>
      </c>
      <c r="I1453" s="3">
        <v>47</v>
      </c>
      <c r="J1453" s="3">
        <v>24</v>
      </c>
      <c r="K1453" s="2">
        <f t="shared" si="157"/>
        <v>1.5218051059864743E-2</v>
      </c>
      <c r="L1453" s="2">
        <f t="shared" si="158"/>
        <v>1.8592020224241335E-2</v>
      </c>
      <c r="M1453" s="2">
        <f t="shared" si="159"/>
        <v>1.5817743086879093E-2</v>
      </c>
      <c r="N1453" s="2">
        <f t="shared" si="160"/>
        <v>1.5271186531212545E-2</v>
      </c>
      <c r="O1453" s="2">
        <f t="shared" si="162"/>
        <v>1.3811360817231133E-2</v>
      </c>
    </row>
    <row r="1454" spans="1:15" x14ac:dyDescent="0.55000000000000004">
      <c r="A1454" s="3">
        <v>47</v>
      </c>
      <c r="B1454" s="3">
        <v>25</v>
      </c>
      <c r="C1454" s="5">
        <f>IF(logVir!C1454="","",名目付加価値!C1454)</f>
        <v>152738.50951449201</v>
      </c>
      <c r="D1454" s="5">
        <f>IF(logVir!D1454="","",名目付加価値!D1454)</f>
        <v>141701.790861963</v>
      </c>
      <c r="E1454" s="5">
        <f>IF(logVir!E1454="","",名目付加価値!E1454)</f>
        <v>143536.045468672</v>
      </c>
      <c r="F1454" s="5">
        <f>IF(logVir!F1454="","",名目付加価値!F1454)</f>
        <v>146662.255386676</v>
      </c>
      <c r="G1454" s="5">
        <f>IF(logVir!G1454="","",名目付加価値!G1454)</f>
        <v>166244.37162401501</v>
      </c>
      <c r="I1454" s="3">
        <v>47</v>
      </c>
      <c r="J1454" s="3">
        <v>25</v>
      </c>
      <c r="K1454" s="2">
        <f t="shared" si="157"/>
        <v>4.6677637636796464E-2</v>
      </c>
      <c r="L1454" s="2">
        <f t="shared" si="158"/>
        <v>3.8507602582855405E-2</v>
      </c>
      <c r="M1454" s="2">
        <f t="shared" si="159"/>
        <v>3.5751976230964738E-2</v>
      </c>
      <c r="N1454" s="2">
        <f t="shared" si="160"/>
        <v>3.8676738900734135E-2</v>
      </c>
      <c r="O1454" s="2">
        <f t="shared" si="162"/>
        <v>4.2378028511447459E-2</v>
      </c>
    </row>
    <row r="1455" spans="1:15" x14ac:dyDescent="0.55000000000000004">
      <c r="A1455" s="3">
        <v>47</v>
      </c>
      <c r="B1455" s="3">
        <v>26</v>
      </c>
      <c r="C1455" s="5">
        <f>IF(logVir!C1455="","",名目付加価値!C1455)</f>
        <v>130760.47608251301</v>
      </c>
      <c r="D1455" s="5">
        <f>IF(logVir!D1455="","",名目付加価値!D1455)</f>
        <v>153188.991612299</v>
      </c>
      <c r="E1455" s="5">
        <f>IF(logVir!E1455="","",名目付加価値!E1455)</f>
        <v>175949.79296995699</v>
      </c>
      <c r="F1455" s="5">
        <f>IF(logVir!F1455="","",名目付加価値!F1455)</f>
        <v>180660.284144459</v>
      </c>
      <c r="G1455" s="5">
        <f>IF(logVir!G1455="","",名目付加価値!G1455)</f>
        <v>182286.84153517301</v>
      </c>
      <c r="I1455" s="3">
        <v>47</v>
      </c>
      <c r="J1455" s="3">
        <v>26</v>
      </c>
      <c r="K1455" s="2">
        <f t="shared" si="157"/>
        <v>3.9961042825387906E-2</v>
      </c>
      <c r="L1455" s="2">
        <f t="shared" si="158"/>
        <v>4.1629260810268506E-2</v>
      </c>
      <c r="M1455" s="2">
        <f t="shared" si="159"/>
        <v>4.3825596529187071E-2</v>
      </c>
      <c r="N1455" s="2">
        <f t="shared" si="160"/>
        <v>4.764246002603386E-2</v>
      </c>
      <c r="O1455" s="2">
        <f t="shared" si="162"/>
        <v>4.646747972502998E-2</v>
      </c>
    </row>
    <row r="1456" spans="1:15" x14ac:dyDescent="0.55000000000000004">
      <c r="A1456" s="3">
        <v>47</v>
      </c>
      <c r="B1456" s="3">
        <v>27</v>
      </c>
      <c r="C1456" s="5">
        <f>IF(logVir!C1456="","",名目付加価値!C1456)</f>
        <v>296993.56762924202</v>
      </c>
      <c r="D1456" s="5">
        <f>IF(logVir!D1456="","",名目付加価値!D1456)</f>
        <v>378511.00119514298</v>
      </c>
      <c r="E1456" s="5">
        <f>IF(logVir!E1456="","",名目付加価値!E1456)</f>
        <v>408032.13885034202</v>
      </c>
      <c r="F1456" s="5">
        <f>IF(logVir!F1456="","",名目付加価値!F1456)</f>
        <v>416404.01929129002</v>
      </c>
      <c r="G1456" s="5">
        <f>IF(logVir!G1456="","",名目付加価値!G1456)</f>
        <v>457247.41250729701</v>
      </c>
      <c r="I1456" s="3">
        <v>47</v>
      </c>
      <c r="J1456" s="3">
        <v>27</v>
      </c>
      <c r="K1456" s="2">
        <f t="shared" si="157"/>
        <v>9.0762690917458713E-2</v>
      </c>
      <c r="L1456" s="2">
        <f t="shared" si="158"/>
        <v>0.10286074098710482</v>
      </c>
      <c r="M1456" s="2">
        <f t="shared" si="159"/>
        <v>0.10163269638657477</v>
      </c>
      <c r="N1456" s="2">
        <f t="shared" si="160"/>
        <v>0.10981114049340202</v>
      </c>
      <c r="O1456" s="2">
        <f t="shared" si="162"/>
        <v>0.11655879651579523</v>
      </c>
    </row>
    <row r="1457" spans="1:15" x14ac:dyDescent="0.55000000000000004">
      <c r="A1457" s="3">
        <v>47</v>
      </c>
      <c r="B1457" s="3">
        <v>28</v>
      </c>
      <c r="C1457" s="5">
        <f>IF(logVir!C1457="","",名目付加価値!C1457)</f>
        <v>382471.10271305201</v>
      </c>
      <c r="D1457" s="5">
        <f>IF(logVir!D1457="","",名目付加価値!D1457)</f>
        <v>402840.37685042399</v>
      </c>
      <c r="E1457" s="5">
        <f>IF(logVir!E1457="","",名目付加価値!E1457)</f>
        <v>457094.51290555001</v>
      </c>
      <c r="F1457" s="5">
        <f>IF(logVir!F1457="","",名目付加価値!F1457)</f>
        <v>447042.82574675698</v>
      </c>
      <c r="G1457" s="5">
        <f>IF(logVir!G1457="","",名目付加価値!G1457)</f>
        <v>473529.41338687501</v>
      </c>
      <c r="I1457" s="3">
        <v>47</v>
      </c>
      <c r="J1457" s="3">
        <v>28</v>
      </c>
      <c r="K1457" s="2">
        <f t="shared" si="157"/>
        <v>0.11688504487659614</v>
      </c>
      <c r="L1457" s="2">
        <f t="shared" si="158"/>
        <v>0.10947227301590744</v>
      </c>
      <c r="M1457" s="2">
        <f t="shared" si="159"/>
        <v>0.11385315867762583</v>
      </c>
      <c r="N1457" s="2">
        <f t="shared" si="160"/>
        <v>0.11789099112970881</v>
      </c>
      <c r="O1457" s="2">
        <f t="shared" si="162"/>
        <v>0.1207093075421697</v>
      </c>
    </row>
    <row r="1458" spans="1:15" x14ac:dyDescent="0.55000000000000004">
      <c r="A1458" s="3">
        <v>47</v>
      </c>
      <c r="B1458" s="3">
        <v>29</v>
      </c>
      <c r="C1458" s="5">
        <f>IF(logVir!C1458="","",名目付加価値!C1458)</f>
        <v>202814.88617878099</v>
      </c>
      <c r="D1458" s="5">
        <f>IF(logVir!D1458="","",名目付加価値!D1458)</f>
        <v>217635.69668569899</v>
      </c>
      <c r="E1458" s="5">
        <f>IF(logVir!E1458="","",名目付加価値!E1458)</f>
        <v>235733.02756989701</v>
      </c>
      <c r="F1458" s="5">
        <f>IF(logVir!F1458="","",名目付加価値!F1458)</f>
        <v>240243.59912698399</v>
      </c>
      <c r="G1458" s="5">
        <f>IF(logVir!G1458="","",名目付加価値!G1458)</f>
        <v>255773.953912642</v>
      </c>
      <c r="I1458" s="3">
        <v>47</v>
      </c>
      <c r="J1458" s="3">
        <v>29</v>
      </c>
      <c r="K1458" s="2">
        <f t="shared" si="157"/>
        <v>6.1981223952581696E-2</v>
      </c>
      <c r="L1458" s="2">
        <f t="shared" si="158"/>
        <v>5.9142717003341484E-2</v>
      </c>
      <c r="M1458" s="2">
        <f t="shared" si="159"/>
        <v>5.8716412111073389E-2</v>
      </c>
      <c r="N1458" s="2">
        <f t="shared" si="160"/>
        <v>6.335535296050783E-2</v>
      </c>
      <c r="O1458" s="2">
        <f t="shared" si="162"/>
        <v>6.5200378247451007E-2</v>
      </c>
    </row>
    <row r="1459" spans="1:15" x14ac:dyDescent="0.55000000000000004">
      <c r="A1459" s="3">
        <v>47</v>
      </c>
      <c r="B1459" s="3">
        <v>30</v>
      </c>
      <c r="C1459" s="5">
        <f>IF(logVir!C1459="","",名目付加価値!C1459)</f>
        <v>345918.44296451297</v>
      </c>
      <c r="D1459" s="5">
        <f>IF(logVir!D1459="","",名目付加価値!D1459)</f>
        <v>409138.12846106099</v>
      </c>
      <c r="E1459" s="5">
        <f>IF(logVir!E1459="","",名目付加価値!E1459)</f>
        <v>460349.11961111397</v>
      </c>
      <c r="F1459" s="5">
        <f>IF(logVir!F1459="","",名目付加価値!F1459)</f>
        <v>467951.27081174002</v>
      </c>
      <c r="G1459" s="5">
        <f>IF(logVir!G1459="","",名目付加価値!G1459)</f>
        <v>484732.23419183597</v>
      </c>
      <c r="I1459" s="3">
        <v>47</v>
      </c>
      <c r="J1459" s="3">
        <v>30</v>
      </c>
      <c r="K1459" s="2">
        <f t="shared" si="157"/>
        <v>0.10571437277938324</v>
      </c>
      <c r="L1459" s="2">
        <f t="shared" si="158"/>
        <v>0.11118369327893141</v>
      </c>
      <c r="M1459" s="2">
        <f t="shared" si="159"/>
        <v>0.11466381652456963</v>
      </c>
      <c r="N1459" s="2">
        <f t="shared" si="160"/>
        <v>0.12340481926815267</v>
      </c>
      <c r="O1459" s="2">
        <f t="shared" si="162"/>
        <v>0.12356506413015811</v>
      </c>
    </row>
    <row r="1460" spans="1:15" x14ac:dyDescent="0.55000000000000004">
      <c r="A1460" s="3">
        <v>47</v>
      </c>
      <c r="B1460" s="3">
        <v>31</v>
      </c>
      <c r="C1460" s="5">
        <f>IF(logVir!C1460="","",名目付加価値!C1460)</f>
        <v>201006.307267764</v>
      </c>
      <c r="D1460" s="5">
        <f>IF(logVir!D1460="","",名目付加価値!D1460)</f>
        <v>204676.91302251699</v>
      </c>
      <c r="E1460" s="5">
        <f>IF(logVir!E1460="","",名目付加価値!E1460)</f>
        <v>209962.62904375201</v>
      </c>
      <c r="F1460" s="5">
        <f>IF(logVir!F1460="","",名目付加価値!F1460)</f>
        <v>191093.53838863201</v>
      </c>
      <c r="G1460" s="5">
        <f>IF(logVir!G1460="","",名目付加価値!G1460)</f>
        <v>214129.14506850799</v>
      </c>
      <c r="I1460" s="3">
        <v>47</v>
      </c>
      <c r="J1460" s="3">
        <v>31</v>
      </c>
      <c r="K1460" s="2">
        <f t="shared" si="157"/>
        <v>6.1428513366925543E-2</v>
      </c>
      <c r="L1460" s="2">
        <f t="shared" si="158"/>
        <v>5.5621154655938851E-2</v>
      </c>
      <c r="M1460" s="2">
        <f t="shared" si="159"/>
        <v>5.2297518009867879E-2</v>
      </c>
      <c r="N1460" s="2">
        <f t="shared" si="160"/>
        <v>5.0393844485675236E-2</v>
      </c>
      <c r="O1460" s="2">
        <f t="shared" si="162"/>
        <v>5.4584530749516531E-2</v>
      </c>
    </row>
    <row r="1461" spans="1:15" x14ac:dyDescent="0.55000000000000004">
      <c r="A1461" s="3" t="s">
        <v>66</v>
      </c>
      <c r="B1461" s="3">
        <v>1</v>
      </c>
      <c r="C1461" s="2"/>
      <c r="D1461" s="2"/>
      <c r="E1461" s="2"/>
      <c r="F1461" s="2"/>
      <c r="G1461" s="2"/>
    </row>
    <row r="1462" spans="1:15" x14ac:dyDescent="0.55000000000000004">
      <c r="A1462" s="3" t="s">
        <v>66</v>
      </c>
      <c r="B1462" s="3">
        <v>2</v>
      </c>
      <c r="C1462" s="2"/>
      <c r="D1462" s="2"/>
      <c r="E1462" s="2"/>
      <c r="F1462" s="2"/>
      <c r="G1462" s="2"/>
    </row>
    <row r="1463" spans="1:15" x14ac:dyDescent="0.55000000000000004">
      <c r="A1463" s="3" t="s">
        <v>66</v>
      </c>
      <c r="B1463" s="3">
        <v>3</v>
      </c>
      <c r="C1463" s="2"/>
      <c r="D1463" s="2"/>
      <c r="E1463" s="2"/>
      <c r="F1463" s="2"/>
      <c r="G1463" s="2"/>
    </row>
    <row r="1464" spans="1:15" x14ac:dyDescent="0.55000000000000004">
      <c r="A1464" s="3" t="s">
        <v>66</v>
      </c>
      <c r="B1464" s="3">
        <v>4</v>
      </c>
      <c r="C1464" s="2"/>
      <c r="D1464" s="2"/>
      <c r="E1464" s="2"/>
      <c r="F1464" s="2"/>
      <c r="G1464" s="2"/>
    </row>
    <row r="1465" spans="1:15" x14ac:dyDescent="0.55000000000000004">
      <c r="A1465" s="3" t="s">
        <v>66</v>
      </c>
      <c r="B1465" s="3">
        <v>5</v>
      </c>
      <c r="C1465" s="2"/>
      <c r="D1465" s="2"/>
      <c r="E1465" s="2"/>
      <c r="F1465" s="2"/>
      <c r="G1465" s="2"/>
    </row>
    <row r="1466" spans="1:15" x14ac:dyDescent="0.55000000000000004">
      <c r="A1466" s="3" t="s">
        <v>66</v>
      </c>
      <c r="B1466" s="3">
        <v>6</v>
      </c>
      <c r="C1466" s="2"/>
      <c r="D1466" s="2"/>
      <c r="E1466" s="2"/>
      <c r="F1466" s="2"/>
      <c r="G1466" s="2"/>
    </row>
    <row r="1467" spans="1:15" x14ac:dyDescent="0.55000000000000004">
      <c r="A1467" s="3" t="s">
        <v>66</v>
      </c>
      <c r="B1467" s="3">
        <v>7</v>
      </c>
      <c r="C1467" s="2"/>
      <c r="D1467" s="2"/>
      <c r="E1467" s="2"/>
      <c r="F1467" s="2"/>
      <c r="G1467" s="2"/>
    </row>
    <row r="1468" spans="1:15" x14ac:dyDescent="0.55000000000000004">
      <c r="A1468" s="3" t="s">
        <v>66</v>
      </c>
      <c r="B1468" s="3">
        <v>8</v>
      </c>
      <c r="C1468" s="2"/>
      <c r="D1468" s="2"/>
      <c r="E1468" s="2"/>
      <c r="F1468" s="2"/>
      <c r="G1468" s="2"/>
    </row>
    <row r="1469" spans="1:15" x14ac:dyDescent="0.55000000000000004">
      <c r="A1469" s="3" t="s">
        <v>66</v>
      </c>
      <c r="B1469" s="3">
        <v>9</v>
      </c>
      <c r="C1469" s="2"/>
      <c r="D1469" s="2"/>
      <c r="E1469" s="2"/>
      <c r="F1469" s="2"/>
      <c r="G1469" s="2"/>
    </row>
    <row r="1470" spans="1:15" x14ac:dyDescent="0.55000000000000004">
      <c r="A1470" s="3" t="s">
        <v>66</v>
      </c>
      <c r="B1470" s="3">
        <v>10</v>
      </c>
      <c r="C1470" s="2"/>
      <c r="D1470" s="2"/>
      <c r="E1470" s="2"/>
      <c r="F1470" s="2"/>
      <c r="G1470" s="2"/>
    </row>
    <row r="1471" spans="1:15" x14ac:dyDescent="0.55000000000000004">
      <c r="A1471" s="3" t="s">
        <v>66</v>
      </c>
      <c r="B1471" s="3">
        <v>11</v>
      </c>
      <c r="C1471" s="2"/>
      <c r="D1471" s="2"/>
      <c r="E1471" s="2"/>
      <c r="F1471" s="2"/>
      <c r="G1471" s="2"/>
    </row>
    <row r="1472" spans="1:15" x14ac:dyDescent="0.55000000000000004">
      <c r="A1472" s="3" t="s">
        <v>66</v>
      </c>
      <c r="B1472" s="3">
        <v>12</v>
      </c>
      <c r="C1472" s="2"/>
      <c r="D1472" s="2"/>
      <c r="E1472" s="2"/>
      <c r="F1472" s="2"/>
      <c r="G1472" s="2"/>
    </row>
    <row r="1473" spans="1:7" x14ac:dyDescent="0.55000000000000004">
      <c r="A1473" s="3" t="s">
        <v>66</v>
      </c>
      <c r="B1473" s="3">
        <v>13</v>
      </c>
      <c r="C1473" s="2"/>
      <c r="D1473" s="2"/>
      <c r="E1473" s="2"/>
      <c r="F1473" s="2"/>
      <c r="G1473" s="2"/>
    </row>
    <row r="1474" spans="1:7" x14ac:dyDescent="0.55000000000000004">
      <c r="A1474" s="3" t="s">
        <v>66</v>
      </c>
      <c r="B1474" s="3">
        <v>14</v>
      </c>
      <c r="C1474" s="2"/>
      <c r="D1474" s="2"/>
      <c r="E1474" s="2"/>
      <c r="F1474" s="2"/>
      <c r="G1474" s="2"/>
    </row>
    <row r="1475" spans="1:7" x14ac:dyDescent="0.55000000000000004">
      <c r="A1475" s="3" t="s">
        <v>66</v>
      </c>
      <c r="B1475" s="3">
        <v>15</v>
      </c>
      <c r="C1475" s="2"/>
      <c r="D1475" s="2"/>
      <c r="E1475" s="2"/>
      <c r="F1475" s="2"/>
      <c r="G1475" s="2"/>
    </row>
    <row r="1476" spans="1:7" x14ac:dyDescent="0.55000000000000004">
      <c r="A1476" s="3" t="s">
        <v>66</v>
      </c>
      <c r="B1476" s="3">
        <v>16</v>
      </c>
      <c r="C1476" s="2"/>
      <c r="D1476" s="2"/>
      <c r="E1476" s="2"/>
      <c r="F1476" s="2"/>
      <c r="G1476" s="2"/>
    </row>
    <row r="1477" spans="1:7" x14ac:dyDescent="0.55000000000000004">
      <c r="A1477" s="3" t="s">
        <v>66</v>
      </c>
      <c r="B1477" s="3">
        <v>17</v>
      </c>
      <c r="C1477" s="2"/>
      <c r="D1477" s="2"/>
      <c r="E1477" s="2"/>
      <c r="F1477" s="2"/>
      <c r="G1477" s="2"/>
    </row>
    <row r="1478" spans="1:7" x14ac:dyDescent="0.55000000000000004">
      <c r="A1478" s="3" t="s">
        <v>66</v>
      </c>
      <c r="B1478" s="3">
        <v>18</v>
      </c>
      <c r="C1478" s="2"/>
      <c r="D1478" s="2"/>
      <c r="E1478" s="2"/>
      <c r="F1478" s="2"/>
      <c r="G1478" s="2"/>
    </row>
    <row r="1479" spans="1:7" x14ac:dyDescent="0.55000000000000004">
      <c r="A1479" s="3" t="s">
        <v>66</v>
      </c>
      <c r="B1479" s="3">
        <v>19</v>
      </c>
      <c r="C1479" s="2"/>
      <c r="D1479" s="2"/>
      <c r="E1479" s="2"/>
      <c r="F1479" s="2"/>
      <c r="G1479" s="2"/>
    </row>
    <row r="1480" spans="1:7" x14ac:dyDescent="0.55000000000000004">
      <c r="A1480" s="3" t="s">
        <v>66</v>
      </c>
      <c r="B1480" s="3">
        <v>20</v>
      </c>
      <c r="C1480" s="2"/>
      <c r="D1480" s="2"/>
      <c r="E1480" s="2"/>
      <c r="F1480" s="2"/>
      <c r="G1480" s="2"/>
    </row>
    <row r="1481" spans="1:7" x14ac:dyDescent="0.55000000000000004">
      <c r="A1481" s="3" t="s">
        <v>66</v>
      </c>
      <c r="B1481" s="3">
        <v>21</v>
      </c>
      <c r="C1481" s="2"/>
      <c r="D1481" s="2"/>
      <c r="E1481" s="2"/>
      <c r="F1481" s="2"/>
      <c r="G1481" s="2"/>
    </row>
    <row r="1482" spans="1:7" x14ac:dyDescent="0.55000000000000004">
      <c r="A1482" s="3" t="s">
        <v>66</v>
      </c>
      <c r="B1482" s="3">
        <v>22</v>
      </c>
      <c r="C1482" s="2"/>
      <c r="D1482" s="2"/>
      <c r="E1482" s="2"/>
      <c r="F1482" s="2"/>
      <c r="G1482" s="2"/>
    </row>
    <row r="1483" spans="1:7" x14ac:dyDescent="0.55000000000000004">
      <c r="A1483" s="3" t="s">
        <v>66</v>
      </c>
      <c r="B1483" s="3">
        <v>23</v>
      </c>
      <c r="C1483" s="2"/>
      <c r="D1483" s="2"/>
      <c r="E1483" s="2"/>
      <c r="F1483" s="2"/>
      <c r="G1483" s="2"/>
    </row>
    <row r="1484" spans="1:7" x14ac:dyDescent="0.55000000000000004">
      <c r="A1484" s="3" t="s">
        <v>66</v>
      </c>
      <c r="B1484" s="3">
        <v>24</v>
      </c>
      <c r="C1484" s="2"/>
      <c r="D1484" s="2"/>
      <c r="E1484" s="2"/>
      <c r="F1484" s="2"/>
      <c r="G1484" s="2"/>
    </row>
    <row r="1485" spans="1:7" x14ac:dyDescent="0.55000000000000004">
      <c r="A1485" s="3" t="s">
        <v>66</v>
      </c>
      <c r="B1485" s="3">
        <v>25</v>
      </c>
      <c r="C1485" s="2"/>
      <c r="D1485" s="2"/>
      <c r="E1485" s="2"/>
      <c r="F1485" s="2"/>
      <c r="G1485" s="2"/>
    </row>
    <row r="1486" spans="1:7" x14ac:dyDescent="0.55000000000000004">
      <c r="A1486" s="3" t="s">
        <v>66</v>
      </c>
      <c r="B1486" s="3">
        <v>26</v>
      </c>
      <c r="C1486" s="2"/>
      <c r="D1486" s="2"/>
      <c r="E1486" s="2"/>
      <c r="F1486" s="2"/>
      <c r="G1486" s="2"/>
    </row>
    <row r="1487" spans="1:7" x14ac:dyDescent="0.55000000000000004">
      <c r="A1487" s="3" t="s">
        <v>66</v>
      </c>
      <c r="B1487" s="3">
        <v>27</v>
      </c>
      <c r="C1487" s="2"/>
      <c r="D1487" s="2"/>
      <c r="E1487" s="2"/>
      <c r="F1487" s="2"/>
      <c r="G1487" s="2"/>
    </row>
    <row r="1488" spans="1:7" x14ac:dyDescent="0.55000000000000004">
      <c r="A1488" s="3" t="s">
        <v>66</v>
      </c>
      <c r="B1488" s="3">
        <v>28</v>
      </c>
      <c r="C1488" s="2"/>
      <c r="D1488" s="2"/>
      <c r="E1488" s="2"/>
      <c r="F1488" s="2"/>
      <c r="G1488" s="2"/>
    </row>
    <row r="1489" spans="1:7" x14ac:dyDescent="0.55000000000000004">
      <c r="A1489" s="3" t="s">
        <v>66</v>
      </c>
      <c r="B1489" s="3">
        <v>29</v>
      </c>
      <c r="C1489" s="2"/>
      <c r="D1489" s="2"/>
      <c r="E1489" s="2"/>
      <c r="F1489" s="2"/>
      <c r="G1489" s="2"/>
    </row>
    <row r="1490" spans="1:7" x14ac:dyDescent="0.55000000000000004">
      <c r="A1490" s="3" t="s">
        <v>66</v>
      </c>
      <c r="B1490" s="3">
        <v>30</v>
      </c>
      <c r="C1490" s="2"/>
      <c r="D1490" s="2"/>
      <c r="E1490" s="2"/>
      <c r="F1490" s="2"/>
      <c r="G1490" s="2"/>
    </row>
    <row r="1491" spans="1:7" x14ac:dyDescent="0.55000000000000004">
      <c r="A1491" s="3" t="s">
        <v>66</v>
      </c>
      <c r="B1491" s="3">
        <v>31</v>
      </c>
      <c r="C1491" s="2"/>
      <c r="D1491" s="2"/>
      <c r="E1491" s="2"/>
      <c r="F1491" s="2"/>
      <c r="G1491" s="2"/>
    </row>
  </sheetData>
  <phoneticPr fontId="2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DD1D-DD85-4FD3-B9EC-C340420F82E1}">
  <dimension ref="A1:O1491"/>
  <sheetViews>
    <sheetView workbookViewId="0"/>
  </sheetViews>
  <sheetFormatPr defaultColWidth="8.83203125" defaultRowHeight="18" x14ac:dyDescent="0.55000000000000004"/>
  <sheetData>
    <row r="1" spans="1:15" x14ac:dyDescent="0.55000000000000004">
      <c r="A1" s="6" t="s">
        <v>107</v>
      </c>
      <c r="I1" s="4" t="s">
        <v>60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3">
        <v>1</v>
      </c>
      <c r="C4" s="2">
        <f>IF(logVir!C4="","",資本サービス!C4/SUM(資本サービス!C4,労働コスト!C4))</f>
        <v>0.55791227367703389</v>
      </c>
      <c r="D4" s="2">
        <f>IF(logVir!D4="","",資本サービス!D4/SUM(資本サービス!D4,労働コスト!D4))</f>
        <v>0.37204159440947765</v>
      </c>
      <c r="E4" s="2">
        <f>IF(logVir!E4="","",資本サービス!E4/SUM(資本サービス!E4,労働コスト!E4))</f>
        <v>0.27714665687730444</v>
      </c>
      <c r="F4" s="2">
        <f>IF(logVir!F4="","",資本サービス!F4/SUM(資本サービス!F4,労働コスト!F4))</f>
        <v>0.26587429100276938</v>
      </c>
      <c r="G4" s="2">
        <f>IF(logVir!G4="","",資本サービス!G4/SUM(資本サービス!G4,労働コスト!G4))</f>
        <v>0.25842462328083504</v>
      </c>
      <c r="I4" s="3">
        <v>1</v>
      </c>
      <c r="J4" s="3">
        <v>1</v>
      </c>
      <c r="K4" s="2" cm="1">
        <f t="array" ref="K4">IF(C4="","",0.5*(C4+SUMPRODUCT(($B$1461:$B$1491=$J4)*1,C$1461:C$1491)))</f>
        <v>0.51688776181921758</v>
      </c>
      <c r="L4" s="2" cm="1">
        <f t="array" ref="L4">IF(D4="","",0.5*(D4+SUMPRODUCT(($B$1461:$B$1491=$J4)*1,D$1461:D$1491)))</f>
        <v>0.36143900957789687</v>
      </c>
      <c r="M4" s="2" cm="1">
        <f t="array" ref="M4">IF(E4="","",0.5*(E4+SUMPRODUCT(($B$1461:$B$1491=$J4)*1,E$1461:E$1491)))</f>
        <v>0.3076889355192548</v>
      </c>
      <c r="N4" s="2" cm="1">
        <f t="array" ref="N4">IF(F4="","",0.5*(F4+SUMPRODUCT(($B$1461:$B$1491=$J4)*1,F$1461:F$1491)))</f>
        <v>0.30411639286208275</v>
      </c>
      <c r="O4" s="2" cm="1">
        <f t="array" ref="O4">IF(G4="","",0.5*(G4+SUMPRODUCT(($B$1461:$B$1491=$J4)*1,G$1461:G$1491)))</f>
        <v>0.2889300058840566</v>
      </c>
    </row>
    <row r="5" spans="1:15" x14ac:dyDescent="0.55000000000000004">
      <c r="A5" s="3">
        <v>1</v>
      </c>
      <c r="B5" s="3">
        <v>2</v>
      </c>
      <c r="C5" s="2">
        <f>IF(logVir!C5="","",資本サービス!C5/SUM(資本サービス!C5,労働コスト!C5))</f>
        <v>0.4403536439216989</v>
      </c>
      <c r="D5" s="2">
        <f>IF(logVir!D5="","",資本サービス!D5/SUM(資本サービス!D5,労働コスト!D5))</f>
        <v>0.38615842600336386</v>
      </c>
      <c r="E5" s="2">
        <f>IF(logVir!E5="","",資本サービス!E5/SUM(資本サービス!E5,労働コスト!E5))</f>
        <v>0.3955232365622271</v>
      </c>
      <c r="F5" s="2">
        <f>IF(logVir!F5="","",資本サービス!F5/SUM(資本サービス!F5,労働コスト!F5))</f>
        <v>0.38792802099240037</v>
      </c>
      <c r="G5" s="2">
        <f>IF(logVir!G5="","",資本サービス!G5/SUM(資本サービス!G5,労働コスト!G5))</f>
        <v>0.34696834592538006</v>
      </c>
      <c r="I5" s="3">
        <v>1</v>
      </c>
      <c r="J5" s="3">
        <v>2</v>
      </c>
      <c r="K5" s="2" cm="1">
        <f t="array" ref="K5">IF(C5="","",0.5*(C5+SUMPRODUCT(($B$1461:$B$1491=$J5)*1,C$1461:C$1491)))</f>
        <v>0.45790005564312064</v>
      </c>
      <c r="L5" s="2" cm="1">
        <f t="array" ref="L5">IF(D5="","",0.5*(D5+SUMPRODUCT(($B$1461:$B$1491=$J5)*1,D$1461:D$1491)))</f>
        <v>0.39677019636656541</v>
      </c>
      <c r="M5" s="2" cm="1">
        <f t="array" ref="M5">IF(E5="","",0.5*(E5+SUMPRODUCT(($B$1461:$B$1491=$J5)*1,E$1461:E$1491)))</f>
        <v>0.43861392079261785</v>
      </c>
      <c r="N5" s="2" cm="1">
        <f t="array" ref="N5">IF(F5="","",0.5*(F5+SUMPRODUCT(($B$1461:$B$1491=$J5)*1,F$1461:F$1491)))</f>
        <v>0.43597029791599207</v>
      </c>
      <c r="O5" s="2" cm="1">
        <f t="array" ref="O5">IF(G5="","",0.5*(G5+SUMPRODUCT(($B$1461:$B$1491=$J5)*1,G$1461:G$1491)))</f>
        <v>0.37693670070157015</v>
      </c>
    </row>
    <row r="6" spans="1:15" x14ac:dyDescent="0.55000000000000004">
      <c r="A6" s="3">
        <v>1</v>
      </c>
      <c r="B6" s="3">
        <v>3</v>
      </c>
      <c r="C6" s="2">
        <f>IF(logVir!C6="","",資本サービス!C6/SUM(資本サービス!C6,労働コスト!C6))</f>
        <v>0.33193718398051264</v>
      </c>
      <c r="D6" s="2">
        <f>IF(logVir!D6="","",資本サービス!D6/SUM(資本サービス!D6,労働コスト!D6))</f>
        <v>0.27254000583603244</v>
      </c>
      <c r="E6" s="2">
        <f>IF(logVir!E6="","",資本サービス!E6/SUM(資本サービス!E6,労働コスト!E6))</f>
        <v>0.25748747764794438</v>
      </c>
      <c r="F6" s="2">
        <f>IF(logVir!F6="","",資本サービス!F6/SUM(資本サービス!F6,労働コスト!F6))</f>
        <v>0.25911174601362297</v>
      </c>
      <c r="G6" s="2">
        <f>IF(logVir!G6="","",資本サービス!G6/SUM(資本サービス!G6,労働コスト!G6))</f>
        <v>0.23022412329482383</v>
      </c>
      <c r="I6" s="3">
        <v>1</v>
      </c>
      <c r="J6" s="3">
        <v>3</v>
      </c>
      <c r="K6" s="2" cm="1">
        <f t="array" ref="K6">IF(C6="","",0.5*(C6+SUMPRODUCT(($B$1461:$B$1491=$J6)*1,C$1461:C$1491)))</f>
        <v>0.31728456808826094</v>
      </c>
      <c r="L6" s="2" cm="1">
        <f t="array" ref="L6">IF(D6="","",0.5*(D6+SUMPRODUCT(($B$1461:$B$1491=$J6)*1,D$1461:D$1491)))</f>
        <v>0.27005942719975007</v>
      </c>
      <c r="M6" s="2" cm="1">
        <f t="array" ref="M6">IF(E6="","",0.5*(E6+SUMPRODUCT(($B$1461:$B$1491=$J6)*1,E$1461:E$1491)))</f>
        <v>0.25445434237838299</v>
      </c>
      <c r="N6" s="2" cm="1">
        <f t="array" ref="N6">IF(F6="","",0.5*(F6+SUMPRODUCT(($B$1461:$B$1491=$J6)*1,F$1461:F$1491)))</f>
        <v>0.25613073921404045</v>
      </c>
      <c r="O6" s="2" cm="1">
        <f t="array" ref="O6">IF(G6="","",0.5*(G6+SUMPRODUCT(($B$1461:$B$1491=$J6)*1,G$1461:G$1491)))</f>
        <v>0.22526704465824718</v>
      </c>
    </row>
    <row r="7" spans="1:15" x14ac:dyDescent="0.55000000000000004">
      <c r="A7" s="3">
        <v>1</v>
      </c>
      <c r="B7" s="3">
        <v>4</v>
      </c>
      <c r="C7" s="2">
        <f>IF(logVir!C7="","",資本サービス!C7/SUM(資本サービス!C7,労働コスト!C7))</f>
        <v>6.387430595096423E-2</v>
      </c>
      <c r="D7" s="2">
        <f>IF(logVir!D7="","",資本サービス!D7/SUM(資本サービス!D7,労働コスト!D7))</f>
        <v>9.2399943018358785E-2</v>
      </c>
      <c r="E7" s="2">
        <f>IF(logVir!E7="","",資本サービス!E7/SUM(資本サービス!E7,労働コスト!E7))</f>
        <v>0.12305898724427917</v>
      </c>
      <c r="F7" s="2">
        <f>IF(logVir!F7="","",資本サービス!F7/SUM(資本サービス!F7,労働コスト!F7))</f>
        <v>0.14220477868869408</v>
      </c>
      <c r="G7" s="2">
        <f>IF(logVir!G7="","",資本サービス!G7/SUM(資本サービス!G7,労働コスト!G7))</f>
        <v>0.14251584660768013</v>
      </c>
      <c r="I7" s="3">
        <v>1</v>
      </c>
      <c r="J7" s="3">
        <v>4</v>
      </c>
      <c r="K7" s="2" cm="1">
        <f t="array" ref="K7">IF(C7="","",0.5*(C7+SUMPRODUCT(($B$1461:$B$1491=$J7)*1,C$1461:C$1491)))</f>
        <v>0.15101625558254395</v>
      </c>
      <c r="L7" s="2" cm="1">
        <f t="array" ref="L7">IF(D7="","",0.5*(D7+SUMPRODUCT(($B$1461:$B$1491=$J7)*1,D$1461:D$1491)))</f>
        <v>0.17689675515214254</v>
      </c>
      <c r="M7" s="2" cm="1">
        <f t="array" ref="M7">IF(E7="","",0.5*(E7+SUMPRODUCT(($B$1461:$B$1491=$J7)*1,E$1461:E$1491)))</f>
        <v>0.18455680415077008</v>
      </c>
      <c r="N7" s="2" cm="1">
        <f t="array" ref="N7">IF(F7="","",0.5*(F7+SUMPRODUCT(($B$1461:$B$1491=$J7)*1,F$1461:F$1491)))</f>
        <v>0.19746282066658802</v>
      </c>
      <c r="O7" s="2" cm="1">
        <f t="array" ref="O7">IF(G7="","",0.5*(G7+SUMPRODUCT(($B$1461:$B$1491=$J7)*1,G$1461:G$1491)))</f>
        <v>0.18622019304922308</v>
      </c>
    </row>
    <row r="8" spans="1:15" x14ac:dyDescent="0.55000000000000004">
      <c r="A8" s="3">
        <v>1</v>
      </c>
      <c r="B8" s="3">
        <v>5</v>
      </c>
      <c r="C8" s="2">
        <f>IF(logVir!C8="","",資本サービス!C8/SUM(資本サービス!C8,労働コスト!C8))</f>
        <v>0.56734864102848559</v>
      </c>
      <c r="D8" s="2">
        <f>IF(logVir!D8="","",資本サービス!D8/SUM(資本サービス!D8,労働コスト!D8))</f>
        <v>0.4956980952334612</v>
      </c>
      <c r="E8" s="2">
        <f>IF(logVir!E8="","",資本サービス!E8/SUM(資本サービス!E8,労働コスト!E8))</f>
        <v>0.43055280187185896</v>
      </c>
      <c r="F8" s="2">
        <f>IF(logVir!F8="","",資本サービス!F8/SUM(資本サービス!F8,労働コスト!F8))</f>
        <v>0.44609681331591594</v>
      </c>
      <c r="G8" s="2">
        <f>IF(logVir!G8="","",資本サービス!G8/SUM(資本サービス!G8,労働コスト!G8))</f>
        <v>0.42208349858419875</v>
      </c>
      <c r="I8" s="3">
        <v>1</v>
      </c>
      <c r="J8" s="3">
        <v>5</v>
      </c>
      <c r="K8" s="2" cm="1">
        <f t="array" ref="K8">IF(C8="","",0.5*(C8+SUMPRODUCT(($B$1461:$B$1491=$J8)*1,C$1461:C$1491)))</f>
        <v>0.4612032814817803</v>
      </c>
      <c r="L8" s="2" cm="1">
        <f t="array" ref="L8">IF(D8="","",0.5*(D8+SUMPRODUCT(($B$1461:$B$1491=$J8)*1,D$1461:D$1491)))</f>
        <v>0.40850609813607741</v>
      </c>
      <c r="M8" s="2" cm="1">
        <f t="array" ref="M8">IF(E8="","",0.5*(E8+SUMPRODUCT(($B$1461:$B$1491=$J8)*1,E$1461:E$1491)))</f>
        <v>0.36314267363990249</v>
      </c>
      <c r="N8" s="2" cm="1">
        <f t="array" ref="N8">IF(F8="","",0.5*(F8+SUMPRODUCT(($B$1461:$B$1491=$J8)*1,F$1461:F$1491)))</f>
        <v>0.36741763212074829</v>
      </c>
      <c r="O8" s="2" cm="1">
        <f t="array" ref="O8">IF(G8="","",0.5*(G8+SUMPRODUCT(($B$1461:$B$1491=$J8)*1,G$1461:G$1491)))</f>
        <v>0.34400975499039232</v>
      </c>
    </row>
    <row r="9" spans="1:15" x14ac:dyDescent="0.55000000000000004">
      <c r="A9" s="3">
        <v>1</v>
      </c>
      <c r="B9" s="3">
        <v>6</v>
      </c>
      <c r="C9" s="2">
        <f>IF(logVir!C9="","",資本サービス!C9/SUM(資本サービス!C9,労働コスト!C9))</f>
        <v>0.65841652110384552</v>
      </c>
      <c r="D9" s="2">
        <f>IF(logVir!D9="","",資本サービス!D9/SUM(資本サービス!D9,労働コスト!D9))</f>
        <v>0.58945749940236891</v>
      </c>
      <c r="E9" s="2">
        <f>IF(logVir!E9="","",資本サービス!E9/SUM(資本サービス!E9,労働コスト!E9))</f>
        <v>0.58219573456617835</v>
      </c>
      <c r="F9" s="2">
        <f>IF(logVir!F9="","",資本サービス!F9/SUM(資本サービス!F9,労働コスト!F9))</f>
        <v>0.60794977643112824</v>
      </c>
      <c r="G9" s="2">
        <f>IF(logVir!G9="","",資本サービス!G9/SUM(資本サービス!G9,労働コスト!G9))</f>
        <v>0.55945881640126982</v>
      </c>
      <c r="I9" s="3">
        <v>1</v>
      </c>
      <c r="J9" s="3">
        <v>6</v>
      </c>
      <c r="K9" s="2" cm="1">
        <f t="array" ref="K9">IF(C9="","",0.5*(C9+SUMPRODUCT(($B$1461:$B$1491=$J9)*1,C$1461:C$1491)))</f>
        <v>0.63885339334587887</v>
      </c>
      <c r="L9" s="2" cm="1">
        <f t="array" ref="L9">IF(D9="","",0.5*(D9+SUMPRODUCT(($B$1461:$B$1491=$J9)*1,D$1461:D$1491)))</f>
        <v>0.5876965425282884</v>
      </c>
      <c r="M9" s="2" cm="1">
        <f t="array" ref="M9">IF(E9="","",0.5*(E9+SUMPRODUCT(($B$1461:$B$1491=$J9)*1,E$1461:E$1491)))</f>
        <v>0.58535819920121201</v>
      </c>
      <c r="N9" s="2" cm="1">
        <f t="array" ref="N9">IF(F9="","",0.5*(F9+SUMPRODUCT(($B$1461:$B$1491=$J9)*1,F$1461:F$1491)))</f>
        <v>0.60294888229329824</v>
      </c>
      <c r="O9" s="2" cm="1">
        <f t="array" ref="O9">IF(G9="","",0.5*(G9+SUMPRODUCT(($B$1461:$B$1491=$J9)*1,G$1461:G$1491)))</f>
        <v>0.56115352406192454</v>
      </c>
    </row>
    <row r="10" spans="1:15" x14ac:dyDescent="0.55000000000000004">
      <c r="A10" s="3">
        <v>1</v>
      </c>
      <c r="B10" s="3">
        <v>7</v>
      </c>
      <c r="C10" s="2">
        <f>IF(logVir!C10="","",資本サービス!C10/SUM(資本サービス!C10,労働コスト!C10))</f>
        <v>0.43392559789931673</v>
      </c>
      <c r="D10" s="2">
        <f>IF(logVir!D10="","",資本サービス!D10/SUM(資本サービス!D10,労働コスト!D10))</f>
        <v>0.4373458382053485</v>
      </c>
      <c r="E10" s="2">
        <f>IF(logVir!E10="","",資本サービス!E10/SUM(資本サービス!E10,労働コスト!E10))</f>
        <v>0.39256812593238094</v>
      </c>
      <c r="F10" s="2">
        <f>IF(logVir!F10="","",資本サービス!F10/SUM(資本サービス!F10,労働コスト!F10))</f>
        <v>0.40890728259952175</v>
      </c>
      <c r="G10" s="2">
        <f>IF(logVir!G10="","",資本サービス!G10/SUM(資本サービス!G10,労働コスト!G10))</f>
        <v>0.36602688476009315</v>
      </c>
      <c r="I10" s="3">
        <v>1</v>
      </c>
      <c r="J10" s="3">
        <v>7</v>
      </c>
      <c r="K10" s="2" cm="1">
        <f t="array" ref="K10">IF(C10="","",0.5*(C10+SUMPRODUCT(($B$1461:$B$1491=$J10)*1,C$1461:C$1491)))</f>
        <v>0.40703598129380092</v>
      </c>
      <c r="L10" s="2" cm="1">
        <f t="array" ref="L10">IF(D10="","",0.5*(D10+SUMPRODUCT(($B$1461:$B$1491=$J10)*1,D$1461:D$1491)))</f>
        <v>0.38726034672166387</v>
      </c>
      <c r="M10" s="2" cm="1">
        <f t="array" ref="M10">IF(E10="","",0.5*(E10+SUMPRODUCT(($B$1461:$B$1491=$J10)*1,E$1461:E$1491)))</f>
        <v>0.35784270193860718</v>
      </c>
      <c r="N10" s="2" cm="1">
        <f t="array" ref="N10">IF(F10="","",0.5*(F10+SUMPRODUCT(($B$1461:$B$1491=$J10)*1,F$1461:F$1491)))</f>
        <v>0.36587437822955859</v>
      </c>
      <c r="O10" s="2" cm="1">
        <f t="array" ref="O10">IF(G10="","",0.5*(G10+SUMPRODUCT(($B$1461:$B$1491=$J10)*1,G$1461:G$1491)))</f>
        <v>0.33137099536671688</v>
      </c>
    </row>
    <row r="11" spans="1:15" x14ac:dyDescent="0.55000000000000004">
      <c r="A11" s="3">
        <v>1</v>
      </c>
      <c r="B11" s="3">
        <v>8</v>
      </c>
      <c r="C11" s="2">
        <f>IF(logVir!C11="","",資本サービス!C11/SUM(資本サービス!C11,労働コスト!C11))</f>
        <v>0.60252450825042103</v>
      </c>
      <c r="D11" s="2">
        <f>IF(logVir!D11="","",資本サービス!D11/SUM(資本サービス!D11,労働コスト!D11))</f>
        <v>0.5706947414908583</v>
      </c>
      <c r="E11" s="2">
        <f>IF(logVir!E11="","",資本サービス!E11/SUM(資本サービス!E11,労働コスト!E11))</f>
        <v>0.50823572811956386</v>
      </c>
      <c r="F11" s="2">
        <f>IF(logVir!F11="","",資本サービス!F11/SUM(資本サービス!F11,労働コスト!F11))</f>
        <v>0.51712395734190719</v>
      </c>
      <c r="G11" s="2">
        <f>IF(logVir!G11="","",資本サービス!G11/SUM(資本サービス!G11,労働コスト!G11))</f>
        <v>0.4347915608959208</v>
      </c>
      <c r="I11" s="3">
        <v>1</v>
      </c>
      <c r="J11" s="3">
        <v>8</v>
      </c>
      <c r="K11" s="2" cm="1">
        <f t="array" ref="K11">IF(C11="","",0.5*(C11+SUMPRODUCT(($B$1461:$B$1491=$J11)*1,C$1461:C$1491)))</f>
        <v>0.52634721787148764</v>
      </c>
      <c r="L11" s="2" cm="1">
        <f t="array" ref="L11">IF(D11="","",0.5*(D11+SUMPRODUCT(($B$1461:$B$1491=$J11)*1,D$1461:D$1491)))</f>
        <v>0.48589746758523128</v>
      </c>
      <c r="M11" s="2" cm="1">
        <f t="array" ref="M11">IF(E11="","",0.5*(E11+SUMPRODUCT(($B$1461:$B$1491=$J11)*1,E$1461:E$1491)))</f>
        <v>0.45442575163231502</v>
      </c>
      <c r="N11" s="2" cm="1">
        <f t="array" ref="N11">IF(F11="","",0.5*(F11+SUMPRODUCT(($B$1461:$B$1491=$J11)*1,F$1461:F$1491)))</f>
        <v>0.46339043618523568</v>
      </c>
      <c r="O11" s="2" cm="1">
        <f t="array" ref="O11">IF(G11="","",0.5*(G11+SUMPRODUCT(($B$1461:$B$1491=$J11)*1,G$1461:G$1491)))</f>
        <v>0.40795049923739735</v>
      </c>
    </row>
    <row r="12" spans="1:15" x14ac:dyDescent="0.55000000000000004">
      <c r="A12" s="3">
        <v>1</v>
      </c>
      <c r="B12" s="3">
        <v>9</v>
      </c>
      <c r="C12" s="2">
        <f>IF(logVir!C12="","",資本サービス!C12/SUM(資本サービス!C12,労働コスト!C12))</f>
        <v>0.22535436658892566</v>
      </c>
      <c r="D12" s="2">
        <f>IF(logVir!D12="","",資本サービス!D12/SUM(資本サービス!D12,労働コスト!D12))</f>
        <v>0.25897451303847296</v>
      </c>
      <c r="E12" s="2">
        <f>IF(logVir!E12="","",資本サービス!E12/SUM(資本サービス!E12,労働コスト!E12))</f>
        <v>0.20696419456090606</v>
      </c>
      <c r="F12" s="2">
        <f>IF(logVir!F12="","",資本サービス!F12/SUM(資本サービス!F12,労働コスト!F12))</f>
        <v>0.21180553988200904</v>
      </c>
      <c r="G12" s="2">
        <f>IF(logVir!G12="","",資本サービス!G12/SUM(資本サービス!G12,労働コスト!G12))</f>
        <v>0.1711159249485654</v>
      </c>
      <c r="I12" s="3">
        <v>1</v>
      </c>
      <c r="J12" s="3">
        <v>9</v>
      </c>
      <c r="K12" s="2" cm="1">
        <f t="array" ref="K12">IF(C12="","",0.5*(C12+SUMPRODUCT(($B$1461:$B$1491=$J12)*1,C$1461:C$1491)))</f>
        <v>0.21467074375247344</v>
      </c>
      <c r="L12" s="2" cm="1">
        <f t="array" ref="L12">IF(D12="","",0.5*(D12+SUMPRODUCT(($B$1461:$B$1491=$J12)*1,D$1461:D$1491)))</f>
        <v>0.22592363801793114</v>
      </c>
      <c r="M12" s="2" cm="1">
        <f t="array" ref="M12">IF(E12="","",0.5*(E12+SUMPRODUCT(($B$1461:$B$1491=$J12)*1,E$1461:E$1491)))</f>
        <v>0.18690987230718861</v>
      </c>
      <c r="N12" s="2" cm="1">
        <f t="array" ref="N12">IF(F12="","",0.5*(F12+SUMPRODUCT(($B$1461:$B$1491=$J12)*1,F$1461:F$1491)))</f>
        <v>0.18796399323825766</v>
      </c>
      <c r="O12" s="2" cm="1">
        <f t="array" ref="O12">IF(G12="","",0.5*(G12+SUMPRODUCT(($B$1461:$B$1491=$J12)*1,G$1461:G$1491)))</f>
        <v>0.15673995983421335</v>
      </c>
    </row>
    <row r="13" spans="1:15" x14ac:dyDescent="0.55000000000000004">
      <c r="A13" s="3">
        <v>1</v>
      </c>
      <c r="B13" s="3">
        <v>10</v>
      </c>
      <c r="C13" s="2">
        <f>IF(logVir!C13="","",資本サービス!C13/SUM(資本サービス!C13,労働コスト!C13))</f>
        <v>0.3201887667202048</v>
      </c>
      <c r="D13" s="2">
        <f>IF(logVir!D13="","",資本サービス!D13/SUM(資本サービス!D13,労働コスト!D13))</f>
        <v>0.2947625116856335</v>
      </c>
      <c r="E13" s="2">
        <f>IF(logVir!E13="","",資本サービス!E13/SUM(資本サービス!E13,労働コスト!E13))</f>
        <v>0.24672566905039856</v>
      </c>
      <c r="F13" s="2">
        <f>IF(logVir!F13="","",資本サービス!F13/SUM(資本サービス!F13,労働コスト!F13))</f>
        <v>0.25654431516647941</v>
      </c>
      <c r="G13" s="2">
        <f>IF(logVir!G13="","",資本サービス!G13/SUM(資本サービス!G13,労働コスト!G13))</f>
        <v>0.2139602835420355</v>
      </c>
      <c r="I13" s="3">
        <v>1</v>
      </c>
      <c r="J13" s="3">
        <v>10</v>
      </c>
      <c r="K13" s="2" cm="1">
        <f t="array" ref="K13">IF(C13="","",0.5*(C13+SUMPRODUCT(($B$1461:$B$1491=$J13)*1,C$1461:C$1491)))</f>
        <v>0.34683995122025552</v>
      </c>
      <c r="L13" s="2" cm="1">
        <f t="array" ref="L13">IF(D13="","",0.5*(D13+SUMPRODUCT(($B$1461:$B$1491=$J13)*1,D$1461:D$1491)))</f>
        <v>0.32593248922824403</v>
      </c>
      <c r="M13" s="2" cm="1">
        <f t="array" ref="M13">IF(E13="","",0.5*(E13+SUMPRODUCT(($B$1461:$B$1491=$J13)*1,E$1461:E$1491)))</f>
        <v>0.2836215366977608</v>
      </c>
      <c r="N13" s="2" cm="1">
        <f t="array" ref="N13">IF(F13="","",0.5*(F13+SUMPRODUCT(($B$1461:$B$1491=$J13)*1,F$1461:F$1491)))</f>
        <v>0.28868397823019354</v>
      </c>
      <c r="O13" s="2" cm="1">
        <f t="array" ref="O13">IF(G13="","",0.5*(G13+SUMPRODUCT(($B$1461:$B$1491=$J13)*1,G$1461:G$1491)))</f>
        <v>0.24945639057755548</v>
      </c>
    </row>
    <row r="14" spans="1:15" x14ac:dyDescent="0.55000000000000004">
      <c r="A14" s="3">
        <v>1</v>
      </c>
      <c r="B14" s="3">
        <v>11</v>
      </c>
      <c r="C14" s="2">
        <f>IF(logVir!C14="","",資本サービス!C14/SUM(資本サービス!C14,労働コスト!C14))</f>
        <v>0.494565814074299</v>
      </c>
      <c r="D14" s="2">
        <f>IF(logVir!D14="","",資本サービス!D14/SUM(資本サービス!D14,労働コスト!D14))</f>
        <v>0.42292668526901228</v>
      </c>
      <c r="E14" s="2">
        <f>IF(logVir!E14="","",資本サービス!E14/SUM(資本サービス!E14,労働コスト!E14))</f>
        <v>0.42281780557062826</v>
      </c>
      <c r="F14" s="2">
        <f>IF(logVir!F14="","",資本サービス!F14/SUM(資本サービス!F14,労働コスト!F14))</f>
        <v>0.43831674807763799</v>
      </c>
      <c r="G14" s="2">
        <f>IF(logVir!G14="","",資本サービス!G14/SUM(資本サービス!G14,労働コスト!G14))</f>
        <v>0.41877694159512396</v>
      </c>
      <c r="I14" s="3">
        <v>1</v>
      </c>
      <c r="J14" s="3">
        <v>11</v>
      </c>
      <c r="K14" s="2" cm="1">
        <f t="array" ref="K14">IF(C14="","",0.5*(C14+SUMPRODUCT(($B$1461:$B$1491=$J14)*1,C$1461:C$1491)))</f>
        <v>0.46486754178965817</v>
      </c>
      <c r="L14" s="2" cm="1">
        <f t="array" ref="L14">IF(D14="","",0.5*(D14+SUMPRODUCT(($B$1461:$B$1491=$J14)*1,D$1461:D$1491)))</f>
        <v>0.42746637225923412</v>
      </c>
      <c r="M14" s="2" cm="1">
        <f t="array" ref="M14">IF(E14="","",0.5*(E14+SUMPRODUCT(($B$1461:$B$1491=$J14)*1,E$1461:E$1491)))</f>
        <v>0.42117882890033087</v>
      </c>
      <c r="N14" s="2" cm="1">
        <f t="array" ref="N14">IF(F14="","",0.5*(F14+SUMPRODUCT(($B$1461:$B$1491=$J14)*1,F$1461:F$1491)))</f>
        <v>0.43282267244628214</v>
      </c>
      <c r="O14" s="2" cm="1">
        <f t="array" ref="O14">IF(G14="","",0.5*(G14+SUMPRODUCT(($B$1461:$B$1491=$J14)*1,G$1461:G$1491)))</f>
        <v>0.41241630841170462</v>
      </c>
    </row>
    <row r="15" spans="1:15" x14ac:dyDescent="0.55000000000000004">
      <c r="A15" s="3">
        <v>1</v>
      </c>
      <c r="B15" s="3">
        <v>12</v>
      </c>
      <c r="C15" s="2">
        <f>IF(logVir!C15="","",資本サービス!C15/SUM(資本サービス!C15,労働コスト!C15))</f>
        <v>0.48955502482287833</v>
      </c>
      <c r="D15" s="2">
        <f>IF(logVir!D15="","",資本サービス!D15/SUM(資本サービス!D15,労働コスト!D15))</f>
        <v>0.5109962203886822</v>
      </c>
      <c r="E15" s="2">
        <f>IF(logVir!E15="","",資本サービス!E15/SUM(資本サービス!E15,労働コスト!E15))</f>
        <v>0.43683254325553428</v>
      </c>
      <c r="F15" s="2">
        <f>IF(logVir!F15="","",資本サービス!F15/SUM(資本サービス!F15,労働コスト!F15))</f>
        <v>0.43529227223248274</v>
      </c>
      <c r="G15" s="2">
        <f>IF(logVir!G15="","",資本サービス!G15/SUM(資本サービス!G15,労働コスト!G15))</f>
        <v>0.36633224862465841</v>
      </c>
      <c r="I15" s="3">
        <v>1</v>
      </c>
      <c r="J15" s="3">
        <v>12</v>
      </c>
      <c r="K15" s="2" cm="1">
        <f t="array" ref="K15">IF(C15="","",0.5*(C15+SUMPRODUCT(($B$1461:$B$1491=$J15)*1,C$1461:C$1491)))</f>
        <v>0.50038495551668483</v>
      </c>
      <c r="L15" s="2" cm="1">
        <f t="array" ref="L15">IF(D15="","",0.5*(D15+SUMPRODUCT(($B$1461:$B$1491=$J15)*1,D$1461:D$1491)))</f>
        <v>0.49899219671163364</v>
      </c>
      <c r="M15" s="2" cm="1">
        <f t="array" ref="M15">IF(E15="","",0.5*(E15+SUMPRODUCT(($B$1461:$B$1491=$J15)*1,E$1461:E$1491)))</f>
        <v>0.46132693460080204</v>
      </c>
      <c r="N15" s="2" cm="1">
        <f t="array" ref="N15">IF(F15="","",0.5*(F15+SUMPRODUCT(($B$1461:$B$1491=$J15)*1,F$1461:F$1491)))</f>
        <v>0.45827138850897531</v>
      </c>
      <c r="O15" s="2" cm="1">
        <f t="array" ref="O15">IF(G15="","",0.5*(G15+SUMPRODUCT(($B$1461:$B$1491=$J15)*1,G$1461:G$1491)))</f>
        <v>0.40216728025056181</v>
      </c>
    </row>
    <row r="16" spans="1:15" x14ac:dyDescent="0.55000000000000004">
      <c r="A16" s="3">
        <v>1</v>
      </c>
      <c r="B16" s="3">
        <v>13</v>
      </c>
      <c r="C16" s="2">
        <f>IF(logVir!C16="","",資本サービス!C16/SUM(資本サービス!C16,労働コスト!C16))</f>
        <v>0.56230747196011843</v>
      </c>
      <c r="D16" s="2">
        <f>IF(logVir!D16="","",資本サービス!D16/SUM(資本サービス!D16,労働コスト!D16))</f>
        <v>0.60670583512667908</v>
      </c>
      <c r="E16" s="2">
        <f>IF(logVir!E16="","",資本サービス!E16/SUM(資本サービス!E16,労働コスト!E16))</f>
        <v>0.56369702038071978</v>
      </c>
      <c r="F16" s="2">
        <f>IF(logVir!F16="","",資本サービス!F16/SUM(資本サービス!F16,労働コスト!F16))</f>
        <v>0.70663934309766052</v>
      </c>
      <c r="G16" s="2">
        <f>IF(logVir!G16="","",資本サービス!G16/SUM(資本サービス!G16,労働コスト!G16))</f>
        <v>0.62785194509657805</v>
      </c>
      <c r="I16" s="3">
        <v>1</v>
      </c>
      <c r="J16" s="3">
        <v>13</v>
      </c>
      <c r="K16" s="2" cm="1">
        <f t="array" ref="K16">IF(C16="","",0.5*(C16+SUMPRODUCT(($B$1461:$B$1491=$J16)*1,C$1461:C$1491)))</f>
        <v>0.58037451432212528</v>
      </c>
      <c r="L16" s="2" cm="1">
        <f t="array" ref="L16">IF(D16="","",0.5*(D16+SUMPRODUCT(($B$1461:$B$1491=$J16)*1,D$1461:D$1491)))</f>
        <v>0.61748680830255753</v>
      </c>
      <c r="M16" s="2" cm="1">
        <f t="array" ref="M16">IF(E16="","",0.5*(E16+SUMPRODUCT(($B$1461:$B$1491=$J16)*1,E$1461:E$1491)))</f>
        <v>0.57629705751833549</v>
      </c>
      <c r="N16" s="2" cm="1">
        <f t="array" ref="N16">IF(F16="","",0.5*(F16+SUMPRODUCT(($B$1461:$B$1491=$J16)*1,F$1461:F$1491)))</f>
        <v>0.6551576829186615</v>
      </c>
      <c r="O16" s="2" cm="1">
        <f t="array" ref="O16">IF(G16="","",0.5*(G16+SUMPRODUCT(($B$1461:$B$1491=$J16)*1,G$1461:G$1491)))</f>
        <v>0.59804369156952486</v>
      </c>
    </row>
    <row r="17" spans="1:15" x14ac:dyDescent="0.55000000000000004">
      <c r="A17" s="3">
        <v>1</v>
      </c>
      <c r="B17" s="3">
        <v>14</v>
      </c>
      <c r="C17" s="2">
        <f>IF(logVir!C17="","",資本サービス!C17/SUM(資本サービス!C17,労働コスト!C17))</f>
        <v>0.5255222144847469</v>
      </c>
      <c r="D17" s="2">
        <f>IF(logVir!D17="","",資本サービス!D17/SUM(資本サービス!D17,労働コスト!D17))</f>
        <v>0.49484644721432586</v>
      </c>
      <c r="E17" s="2">
        <f>IF(logVir!E17="","",資本サービス!E17/SUM(資本サービス!E17,労働コスト!E17))</f>
        <v>0.53804659779026687</v>
      </c>
      <c r="F17" s="2">
        <f>IF(logVir!F17="","",資本サービス!F17/SUM(資本サービス!F17,労働コスト!F17))</f>
        <v>0.55613690285023398</v>
      </c>
      <c r="G17" s="2">
        <f>IF(logVir!G17="","",資本サービス!G17/SUM(資本サービス!G17,労働コスト!G17))</f>
        <v>0.49339083210969503</v>
      </c>
      <c r="I17" s="3">
        <v>1</v>
      </c>
      <c r="J17" s="3">
        <v>14</v>
      </c>
      <c r="K17" s="2" cm="1">
        <f t="array" ref="K17">IF(C17="","",0.5*(C17+SUMPRODUCT(($B$1461:$B$1491=$J17)*1,C$1461:C$1491)))</f>
        <v>0.46733334739600868</v>
      </c>
      <c r="L17" s="2" cm="1">
        <f t="array" ref="L17">IF(D17="","",0.5*(D17+SUMPRODUCT(($B$1461:$B$1491=$J17)*1,D$1461:D$1491)))</f>
        <v>0.43224290393663301</v>
      </c>
      <c r="M17" s="2" cm="1">
        <f t="array" ref="M17">IF(E17="","",0.5*(E17+SUMPRODUCT(($B$1461:$B$1491=$J17)*1,E$1461:E$1491)))</f>
        <v>0.46280417064234169</v>
      </c>
      <c r="N17" s="2" cm="1">
        <f t="array" ref="N17">IF(F17="","",0.5*(F17+SUMPRODUCT(($B$1461:$B$1491=$J17)*1,F$1461:F$1491)))</f>
        <v>0.47845208546456597</v>
      </c>
      <c r="O17" s="2" cm="1">
        <f t="array" ref="O17">IF(G17="","",0.5*(G17+SUMPRODUCT(($B$1461:$B$1491=$J17)*1,G$1461:G$1491)))</f>
        <v>0.43381444716812667</v>
      </c>
    </row>
    <row r="18" spans="1:15" x14ac:dyDescent="0.55000000000000004">
      <c r="A18" s="3">
        <v>1</v>
      </c>
      <c r="B18" s="3">
        <v>15</v>
      </c>
      <c r="C18" s="2">
        <f>IF(logVir!C18="","",資本サービス!C18/SUM(資本サービス!C18,労働コスト!C18))</f>
        <v>0.23219146030761825</v>
      </c>
      <c r="D18" s="2">
        <f>IF(logVir!D18="","",資本サービス!D18/SUM(資本サービス!D18,労働コスト!D18))</f>
        <v>0.18715796128059864</v>
      </c>
      <c r="E18" s="2">
        <f>IF(logVir!E18="","",資本サービス!E18/SUM(資本サービス!E18,労働コスト!E18))</f>
        <v>0.2071054465280622</v>
      </c>
      <c r="F18" s="2">
        <f>IF(logVir!F18="","",資本サービス!F18/SUM(資本サービス!F18,労働コスト!F18))</f>
        <v>0.23393450422124218</v>
      </c>
      <c r="G18" s="2">
        <f>IF(logVir!G18="","",資本サービス!G18/SUM(資本サービス!G18,労働コスト!G18))</f>
        <v>0.19992855553350927</v>
      </c>
      <c r="I18" s="3">
        <v>1</v>
      </c>
      <c r="J18" s="3">
        <v>15</v>
      </c>
      <c r="K18" s="2" cm="1">
        <f t="array" ref="K18">IF(C18="","",0.5*(C18+SUMPRODUCT(($B$1461:$B$1491=$J18)*1,C$1461:C$1491)))</f>
        <v>0.24639865801156474</v>
      </c>
      <c r="L18" s="2" cm="1">
        <f t="array" ref="L18">IF(D18="","",0.5*(D18+SUMPRODUCT(($B$1461:$B$1491=$J18)*1,D$1461:D$1491)))</f>
        <v>0.20251440884901395</v>
      </c>
      <c r="M18" s="2" cm="1">
        <f t="array" ref="M18">IF(E18="","",0.5*(E18+SUMPRODUCT(($B$1461:$B$1491=$J18)*1,E$1461:E$1491)))</f>
        <v>0.22554699609513854</v>
      </c>
      <c r="N18" s="2" cm="1">
        <f t="array" ref="N18">IF(F18="","",0.5*(F18+SUMPRODUCT(($B$1461:$B$1491=$J18)*1,F$1461:F$1491)))</f>
        <v>0.24342809253542905</v>
      </c>
      <c r="O18" s="2" cm="1">
        <f t="array" ref="O18">IF(G18="","",0.5*(G18+SUMPRODUCT(($B$1461:$B$1491=$J18)*1,G$1461:G$1491)))</f>
        <v>0.21308791697682683</v>
      </c>
    </row>
    <row r="19" spans="1:15" x14ac:dyDescent="0.55000000000000004">
      <c r="A19" s="3">
        <v>1</v>
      </c>
      <c r="B19" s="3">
        <v>16</v>
      </c>
      <c r="C19" s="2">
        <f>IF(logVir!C19="","",資本サービス!C19/SUM(資本サービス!C19,労働コスト!C19))</f>
        <v>0.26772394818121426</v>
      </c>
      <c r="D19" s="2">
        <f>IF(logVir!D19="","",資本サービス!D19/SUM(資本サービス!D19,労働コスト!D19))</f>
        <v>0.24602228214311742</v>
      </c>
      <c r="E19" s="2">
        <f>IF(logVir!E19="","",資本サービス!E19/SUM(資本サービス!E19,労働コスト!E19))</f>
        <v>0.21136992867972781</v>
      </c>
      <c r="F19" s="2">
        <f>IF(logVir!F19="","",資本サービス!F19/SUM(資本サービス!F19,労働コスト!F19))</f>
        <v>0.21451899753169801</v>
      </c>
      <c r="G19" s="2">
        <f>IF(logVir!G19="","",資本サービス!G19/SUM(資本サービス!G19,労働コスト!G19))</f>
        <v>0.18541427276258474</v>
      </c>
      <c r="I19" s="3">
        <v>1</v>
      </c>
      <c r="J19" s="3">
        <v>16</v>
      </c>
      <c r="K19" s="2" cm="1">
        <f t="array" ref="K19">IF(C19="","",0.5*(C19+SUMPRODUCT(($B$1461:$B$1491=$J19)*1,C$1461:C$1491)))</f>
        <v>0.29713870713581458</v>
      </c>
      <c r="L19" s="2" cm="1">
        <f t="array" ref="L19">IF(D19="","",0.5*(D19+SUMPRODUCT(($B$1461:$B$1491=$J19)*1,D$1461:D$1491)))</f>
        <v>0.27177074890023639</v>
      </c>
      <c r="M19" s="2" cm="1">
        <f t="array" ref="M19">IF(E19="","",0.5*(E19+SUMPRODUCT(($B$1461:$B$1491=$J19)*1,E$1461:E$1491)))</f>
        <v>0.24161033036458704</v>
      </c>
      <c r="N19" s="2" cm="1">
        <f t="array" ref="N19">IF(F19="","",0.5*(F19+SUMPRODUCT(($B$1461:$B$1491=$J19)*1,F$1461:F$1491)))</f>
        <v>0.24344201470667665</v>
      </c>
      <c r="O19" s="2" cm="1">
        <f t="array" ref="O19">IF(G19="","",0.5*(G19+SUMPRODUCT(($B$1461:$B$1491=$J19)*1,G$1461:G$1491)))</f>
        <v>0.21496450089752006</v>
      </c>
    </row>
    <row r="20" spans="1:15" x14ac:dyDescent="0.55000000000000004">
      <c r="A20" s="3">
        <v>1</v>
      </c>
      <c r="B20" s="3">
        <v>17</v>
      </c>
      <c r="C20" s="2">
        <f>IF(logVir!C20="","",資本サービス!C20/SUM(資本サービス!C20,労働コスト!C20))</f>
        <v>0.62407499475292738</v>
      </c>
      <c r="D20" s="2">
        <f>IF(logVir!D20="","",資本サービス!D20/SUM(資本サービス!D20,労働コスト!D20))</f>
        <v>0.6105118129563003</v>
      </c>
      <c r="E20" s="2">
        <f>IF(logVir!E20="","",資本サービス!E20/SUM(資本サービス!E20,労働コスト!E20))</f>
        <v>0.58114587100340709</v>
      </c>
      <c r="F20" s="2">
        <f>IF(logVir!F20="","",資本サービス!F20/SUM(資本サービス!F20,労働コスト!F20))</f>
        <v>0.56232127962056511</v>
      </c>
      <c r="G20" s="2">
        <f>IF(logVir!G20="","",資本サービス!G20/SUM(資本サービス!G20,労働コスト!G20))</f>
        <v>0.56354101940256807</v>
      </c>
      <c r="I20" s="3">
        <v>1</v>
      </c>
      <c r="J20" s="3">
        <v>17</v>
      </c>
      <c r="K20" s="2" cm="1">
        <f t="array" ref="K20">IF(C20="","",0.5*(C20+SUMPRODUCT(($B$1461:$B$1491=$J20)*1,C$1461:C$1491)))</f>
        <v>0.64034486053221717</v>
      </c>
      <c r="L20" s="2" cm="1">
        <f t="array" ref="L20">IF(D20="","",0.5*(D20+SUMPRODUCT(($B$1461:$B$1491=$J20)*1,D$1461:D$1491)))</f>
        <v>0.62577929458442338</v>
      </c>
      <c r="M20" s="2" cm="1">
        <f t="array" ref="M20">IF(E20="","",0.5*(E20+SUMPRODUCT(($B$1461:$B$1491=$J20)*1,E$1461:E$1491)))</f>
        <v>0.59760498788924288</v>
      </c>
      <c r="N20" s="2" cm="1">
        <f t="array" ref="N20">IF(F20="","",0.5*(F20+SUMPRODUCT(($B$1461:$B$1491=$J20)*1,F$1461:F$1491)))</f>
        <v>0.57412626559808122</v>
      </c>
      <c r="O20" s="2" cm="1">
        <f t="array" ref="O20">IF(G20="","",0.5*(G20+SUMPRODUCT(($B$1461:$B$1491=$J20)*1,G$1461:G$1491)))</f>
        <v>0.57282532490227878</v>
      </c>
    </row>
    <row r="21" spans="1:15" x14ac:dyDescent="0.55000000000000004">
      <c r="A21" s="3">
        <v>1</v>
      </c>
      <c r="B21" s="3">
        <v>18</v>
      </c>
      <c r="C21" s="2">
        <f>IF(logVir!C21="","",資本サービス!C21/SUM(資本サービス!C21,労働コスト!C21))</f>
        <v>0.15983392783871025</v>
      </c>
      <c r="D21" s="2">
        <f>IF(logVir!D21="","",資本サービス!D21/SUM(資本サービス!D21,労働コスト!D21))</f>
        <v>0.12729147763262003</v>
      </c>
      <c r="E21" s="2">
        <f>IF(logVir!E21="","",資本サービス!E21/SUM(資本サービス!E21,労働コスト!E21))</f>
        <v>0.1084884980298387</v>
      </c>
      <c r="F21" s="2">
        <f>IF(logVir!F21="","",資本サービス!F21/SUM(資本サービス!F21,労働コスト!F21))</f>
        <v>0.10601093753233307</v>
      </c>
      <c r="G21" s="2">
        <f>IF(logVir!G21="","",資本サービス!G21/SUM(資本サービス!G21,労働コスト!G21))</f>
        <v>0.10607785486689411</v>
      </c>
      <c r="I21" s="3">
        <v>1</v>
      </c>
      <c r="J21" s="3">
        <v>18</v>
      </c>
      <c r="K21" s="2" cm="1">
        <f t="array" ref="K21">IF(C21="","",0.5*(C21+SUMPRODUCT(($B$1461:$B$1491=$J21)*1,C$1461:C$1491)))</f>
        <v>0.15166839833377449</v>
      </c>
      <c r="L21" s="2" cm="1">
        <f t="array" ref="L21">IF(D21="","",0.5*(D21+SUMPRODUCT(($B$1461:$B$1491=$J21)*1,D$1461:D$1491)))</f>
        <v>0.11817823327298201</v>
      </c>
      <c r="M21" s="2" cm="1">
        <f t="array" ref="M21">IF(E21="","",0.5*(E21+SUMPRODUCT(($B$1461:$B$1491=$J21)*1,E$1461:E$1491)))</f>
        <v>0.106082309276475</v>
      </c>
      <c r="N21" s="2" cm="1">
        <f t="array" ref="N21">IF(F21="","",0.5*(F21+SUMPRODUCT(($B$1461:$B$1491=$J21)*1,F$1461:F$1491)))</f>
        <v>0.10404757510024333</v>
      </c>
      <c r="O21" s="2" cm="1">
        <f t="array" ref="O21">IF(G21="","",0.5*(G21+SUMPRODUCT(($B$1461:$B$1491=$J21)*1,G$1461:G$1491)))</f>
        <v>0.10379671481499286</v>
      </c>
    </row>
    <row r="22" spans="1:15" x14ac:dyDescent="0.55000000000000004">
      <c r="A22" s="3">
        <v>1</v>
      </c>
      <c r="B22" s="3">
        <v>19</v>
      </c>
      <c r="C22" s="2">
        <f>IF(logVir!C22="","",資本サービス!C22/SUM(資本サービス!C22,労働コスト!C22))</f>
        <v>0.20116696960837893</v>
      </c>
      <c r="D22" s="2">
        <f>IF(logVir!D22="","",資本サービス!D22/SUM(資本サービス!D22,労働コスト!D22))</f>
        <v>0.16962679271504</v>
      </c>
      <c r="E22" s="2">
        <f>IF(logVir!E22="","",資本サービス!E22/SUM(資本サービス!E22,労働コスト!E22))</f>
        <v>0.17112887447552749</v>
      </c>
      <c r="F22" s="2">
        <f>IF(logVir!F22="","",資本サービス!F22/SUM(資本サービス!F22,労働コスト!F22))</f>
        <v>0.16730182672906643</v>
      </c>
      <c r="G22" s="2">
        <f>IF(logVir!G22="","",資本サービス!G22/SUM(資本サービス!G22,労働コスト!G22))</f>
        <v>0.15238439192037992</v>
      </c>
      <c r="I22" s="3">
        <v>1</v>
      </c>
      <c r="J22" s="3">
        <v>19</v>
      </c>
      <c r="K22" s="2" cm="1">
        <f t="array" ref="K22">IF(C22="","",0.5*(C22+SUMPRODUCT(($B$1461:$B$1491=$J22)*1,C$1461:C$1491)))</f>
        <v>0.18692648627404845</v>
      </c>
      <c r="L22" s="2" cm="1">
        <f t="array" ref="L22">IF(D22="","",0.5*(D22+SUMPRODUCT(($B$1461:$B$1491=$J22)*1,D$1461:D$1491)))</f>
        <v>0.15114443087032042</v>
      </c>
      <c r="M22" s="2" cm="1">
        <f t="array" ref="M22">IF(E22="","",0.5*(E22+SUMPRODUCT(($B$1461:$B$1491=$J22)*1,E$1461:E$1491)))</f>
        <v>0.15086066740357867</v>
      </c>
      <c r="N22" s="2" cm="1">
        <f t="array" ref="N22">IF(F22="","",0.5*(F22+SUMPRODUCT(($B$1461:$B$1491=$J22)*1,F$1461:F$1491)))</f>
        <v>0.14882571372638087</v>
      </c>
      <c r="O22" s="2" cm="1">
        <f t="array" ref="O22">IF(G22="","",0.5*(G22+SUMPRODUCT(($B$1461:$B$1491=$J22)*1,G$1461:G$1491)))</f>
        <v>0.13883489836955198</v>
      </c>
    </row>
    <row r="23" spans="1:15" x14ac:dyDescent="0.55000000000000004">
      <c r="A23" s="3">
        <v>1</v>
      </c>
      <c r="B23" s="3">
        <v>20</v>
      </c>
      <c r="C23" s="2">
        <f>IF(logVir!C23="","",資本サービス!C23/SUM(資本サービス!C23,労働コスト!C23))</f>
        <v>0.21582300611245764</v>
      </c>
      <c r="D23" s="2">
        <f>IF(logVir!D23="","",資本サービス!D23/SUM(資本サービス!D23,労働コスト!D23))</f>
        <v>0.21871371074508617</v>
      </c>
      <c r="E23" s="2">
        <f>IF(logVir!E23="","",資本サービス!E23/SUM(資本サービス!E23,労働コスト!E23))</f>
        <v>0.21340022869616929</v>
      </c>
      <c r="F23" s="2">
        <f>IF(logVir!F23="","",資本サービス!F23/SUM(資本サービス!F23,労働コスト!F23))</f>
        <v>0.20520438988104042</v>
      </c>
      <c r="G23" s="2">
        <f>IF(logVir!G23="","",資本サービス!G23/SUM(資本サービス!G23,労働コスト!G23))</f>
        <v>0.18129662957820994</v>
      </c>
      <c r="I23" s="3">
        <v>1</v>
      </c>
      <c r="J23" s="3">
        <v>20</v>
      </c>
      <c r="K23" s="2" cm="1">
        <f t="array" ref="K23">IF(C23="","",0.5*(C23+SUMPRODUCT(($B$1461:$B$1491=$J23)*1,C$1461:C$1491)))</f>
        <v>0.23511030934058363</v>
      </c>
      <c r="L23" s="2" cm="1">
        <f t="array" ref="L23">IF(D23="","",0.5*(D23+SUMPRODUCT(($B$1461:$B$1491=$J23)*1,D$1461:D$1491)))</f>
        <v>0.23199533801644825</v>
      </c>
      <c r="M23" s="2" cm="1">
        <f t="array" ref="M23">IF(E23="","",0.5*(E23+SUMPRODUCT(($B$1461:$B$1491=$J23)*1,E$1461:E$1491)))</f>
        <v>0.23246513175215339</v>
      </c>
      <c r="N23" s="2" cm="1">
        <f t="array" ref="N23">IF(F23="","",0.5*(F23+SUMPRODUCT(($B$1461:$B$1491=$J23)*1,F$1461:F$1491)))</f>
        <v>0.22915861525957393</v>
      </c>
      <c r="O23" s="2" cm="1">
        <f t="array" ref="O23">IF(G23="","",0.5*(G23+SUMPRODUCT(($B$1461:$B$1491=$J23)*1,G$1461:G$1491)))</f>
        <v>0.20949923444243868</v>
      </c>
    </row>
    <row r="24" spans="1:15" x14ac:dyDescent="0.55000000000000004">
      <c r="A24" s="3">
        <v>1</v>
      </c>
      <c r="B24" s="3">
        <v>21</v>
      </c>
      <c r="C24" s="2">
        <f>IF(logVir!C24="","",資本サービス!C24/SUM(資本サービス!C24,労働コスト!C24))</f>
        <v>0.3215942159587587</v>
      </c>
      <c r="D24" s="2">
        <f>IF(logVir!D24="","",資本サービス!D24/SUM(資本サービス!D24,労働コスト!D24))</f>
        <v>0.29484002752290989</v>
      </c>
      <c r="E24" s="2">
        <f>IF(logVir!E24="","",資本サービス!E24/SUM(資本サービス!E24,労働コスト!E24))</f>
        <v>0.27759520725586329</v>
      </c>
      <c r="F24" s="2">
        <f>IF(logVir!F24="","",資本サービス!F24/SUM(資本サービス!F24,労働コスト!F24))</f>
        <v>0.26878354045423614</v>
      </c>
      <c r="G24" s="2">
        <f>IF(logVir!G24="","",資本サービス!G24/SUM(資本サービス!G24,労働コスト!G24))</f>
        <v>0.24672152390297425</v>
      </c>
      <c r="I24" s="3">
        <v>1</v>
      </c>
      <c r="J24" s="3">
        <v>21</v>
      </c>
      <c r="K24" s="2" cm="1">
        <f t="array" ref="K24">IF(C24="","",0.5*(C24+SUMPRODUCT(($B$1461:$B$1491=$J24)*1,C$1461:C$1491)))</f>
        <v>0.3282255243014412</v>
      </c>
      <c r="L24" s="2" cm="1">
        <f t="array" ref="L24">IF(D24="","",0.5*(D24+SUMPRODUCT(($B$1461:$B$1491=$J24)*1,D$1461:D$1491)))</f>
        <v>0.29629488557497574</v>
      </c>
      <c r="M24" s="2" cm="1">
        <f t="array" ref="M24">IF(E24="","",0.5*(E24+SUMPRODUCT(($B$1461:$B$1491=$J24)*1,E$1461:E$1491)))</f>
        <v>0.28375186050446921</v>
      </c>
      <c r="N24" s="2" cm="1">
        <f t="array" ref="N24">IF(F24="","",0.5*(F24+SUMPRODUCT(($B$1461:$B$1491=$J24)*1,F$1461:F$1491)))</f>
        <v>0.27804886212935337</v>
      </c>
      <c r="O24" s="2" cm="1">
        <f t="array" ref="O24">IF(G24="","",0.5*(G24+SUMPRODUCT(($B$1461:$B$1491=$J24)*1,G$1461:G$1491)))</f>
        <v>0.2588534249707713</v>
      </c>
    </row>
    <row r="25" spans="1:15" x14ac:dyDescent="0.55000000000000004">
      <c r="A25" s="3">
        <v>1</v>
      </c>
      <c r="B25" s="3">
        <v>22</v>
      </c>
      <c r="C25" s="2">
        <f>IF(logVir!C25="","",資本サービス!C25/SUM(資本サービス!C25,労働コスト!C25))</f>
        <v>0.24336146333318573</v>
      </c>
      <c r="D25" s="2">
        <f>IF(logVir!D25="","",資本サービス!D25/SUM(資本サービス!D25,労働コスト!D25))</f>
        <v>0.2378939875647661</v>
      </c>
      <c r="E25" s="2">
        <f>IF(logVir!E25="","",資本サービス!E25/SUM(資本サービス!E25,労働コスト!E25))</f>
        <v>0.1535273459559742</v>
      </c>
      <c r="F25" s="2">
        <f>IF(logVir!F25="","",資本サービス!F25/SUM(資本サービス!F25,労働コスト!F25))</f>
        <v>0.17083801824553646</v>
      </c>
      <c r="G25" s="2">
        <f>IF(logVir!G25="","",資本サービス!G25/SUM(資本サービス!G25,労働コスト!G25))</f>
        <v>0.21094511514689571</v>
      </c>
      <c r="I25" s="3">
        <v>1</v>
      </c>
      <c r="J25" s="3">
        <v>22</v>
      </c>
      <c r="K25" s="2" cm="1">
        <f t="array" ref="K25">IF(C25="","",0.5*(C25+SUMPRODUCT(($B$1461:$B$1491=$J25)*1,C$1461:C$1491)))</f>
        <v>0.23371059692171808</v>
      </c>
      <c r="L25" s="2" cm="1">
        <f t="array" ref="L25">IF(D25="","",0.5*(D25+SUMPRODUCT(($B$1461:$B$1491=$J25)*1,D$1461:D$1491)))</f>
        <v>0.21122331644449943</v>
      </c>
      <c r="M25" s="2" cm="1">
        <f t="array" ref="M25">IF(E25="","",0.5*(E25+SUMPRODUCT(($B$1461:$B$1491=$J25)*1,E$1461:E$1491)))</f>
        <v>0.15555396326931323</v>
      </c>
      <c r="N25" s="2" cm="1">
        <f t="array" ref="N25">IF(F25="","",0.5*(F25+SUMPRODUCT(($B$1461:$B$1491=$J25)*1,F$1461:F$1491)))</f>
        <v>0.16662885812150052</v>
      </c>
      <c r="O25" s="2" cm="1">
        <f t="array" ref="O25">IF(G25="","",0.5*(G25+SUMPRODUCT(($B$1461:$B$1491=$J25)*1,G$1461:G$1491)))</f>
        <v>0.18606275536122935</v>
      </c>
    </row>
    <row r="26" spans="1:15" x14ac:dyDescent="0.55000000000000004">
      <c r="A26" s="3">
        <v>1</v>
      </c>
      <c r="B26" s="3">
        <v>23</v>
      </c>
      <c r="C26" s="2">
        <f>IF(logVir!C26="","",資本サービス!C26/SUM(資本サービス!C26,労働コスト!C26))</f>
        <v>0.69285066041686083</v>
      </c>
      <c r="D26" s="2">
        <f>IF(logVir!D26="","",資本サービス!D26/SUM(資本サービス!D26,労働コスト!D26))</f>
        <v>0.67766867210349924</v>
      </c>
      <c r="E26" s="2">
        <f>IF(logVir!E26="","",資本サービス!E26/SUM(資本サービス!E26,労働コスト!E26))</f>
        <v>0.57811664564861565</v>
      </c>
      <c r="F26" s="2">
        <f>IF(logVir!F26="","",資本サービス!F26/SUM(資本サービス!F26,労働コスト!F26))</f>
        <v>0.55077621874812321</v>
      </c>
      <c r="G26" s="2">
        <f>IF(logVir!G26="","",資本サービス!G26/SUM(資本サービス!G26,労働コスト!G26))</f>
        <v>0.54733062639532359</v>
      </c>
      <c r="I26" s="3">
        <v>1</v>
      </c>
      <c r="J26" s="3">
        <v>23</v>
      </c>
      <c r="K26" s="2" cm="1">
        <f t="array" ref="K26">IF(C26="","",0.5*(C26+SUMPRODUCT(($B$1461:$B$1491=$J26)*1,C$1461:C$1491)))</f>
        <v>0.70432066246756175</v>
      </c>
      <c r="L26" s="2" cm="1">
        <f t="array" ref="L26">IF(D26="","",0.5*(D26+SUMPRODUCT(($B$1461:$B$1491=$J26)*1,D$1461:D$1491)))</f>
        <v>0.68189314638981258</v>
      </c>
      <c r="M26" s="2" cm="1">
        <f t="array" ref="M26">IF(E26="","",0.5*(E26+SUMPRODUCT(($B$1461:$B$1491=$J26)*1,E$1461:E$1491)))</f>
        <v>0.61545451046305066</v>
      </c>
      <c r="N26" s="2" cm="1">
        <f t="array" ref="N26">IF(F26="","",0.5*(F26+SUMPRODUCT(($B$1461:$B$1491=$J26)*1,F$1461:F$1491)))</f>
        <v>0.58771933973092971</v>
      </c>
      <c r="O26" s="2" cm="1">
        <f t="array" ref="O26">IF(G26="","",0.5*(G26+SUMPRODUCT(($B$1461:$B$1491=$J26)*1,G$1461:G$1491)))</f>
        <v>0.57472978039015188</v>
      </c>
    </row>
    <row r="27" spans="1:15" x14ac:dyDescent="0.55000000000000004">
      <c r="A27" s="3">
        <v>1</v>
      </c>
      <c r="B27" s="3">
        <v>24</v>
      </c>
      <c r="C27" s="2">
        <f>IF(logVir!C27="","",資本サービス!C27/SUM(資本サービス!C27,労働コスト!C27))</f>
        <v>0.28137292562954203</v>
      </c>
      <c r="D27" s="2">
        <f>IF(logVir!D27="","",資本サービス!D27/SUM(資本サービス!D27,労働コスト!D27))</f>
        <v>0.2613605883228427</v>
      </c>
      <c r="E27" s="2">
        <f>IF(logVir!E27="","",資本サービス!E27/SUM(資本サービス!E27,労働コスト!E27))</f>
        <v>0.21431644859194321</v>
      </c>
      <c r="F27" s="2">
        <f>IF(logVir!F27="","",資本サービス!F27/SUM(資本サービス!F27,労働コスト!F27))</f>
        <v>0.21420789258734749</v>
      </c>
      <c r="G27" s="2">
        <f>IF(logVir!G27="","",資本サービス!G27/SUM(資本サービス!G27,労働コスト!G27))</f>
        <v>0.23109385807626787</v>
      </c>
      <c r="I27" s="3">
        <v>1</v>
      </c>
      <c r="J27" s="3">
        <v>24</v>
      </c>
      <c r="K27" s="2" cm="1">
        <f t="array" ref="K27">IF(C27="","",0.5*(C27+SUMPRODUCT(($B$1461:$B$1491=$J27)*1,C$1461:C$1491)))</f>
        <v>0.2847766746086845</v>
      </c>
      <c r="L27" s="2" cm="1">
        <f t="array" ref="L27">IF(D27="","",0.5*(D27+SUMPRODUCT(($B$1461:$B$1491=$J27)*1,D$1461:D$1491)))</f>
        <v>0.26215841370210796</v>
      </c>
      <c r="M27" s="2" cm="1">
        <f t="array" ref="M27">IF(E27="","",0.5*(E27+SUMPRODUCT(($B$1461:$B$1491=$J27)*1,E$1461:E$1491)))</f>
        <v>0.23153158446257283</v>
      </c>
      <c r="N27" s="2" cm="1">
        <f t="array" ref="N27">IF(F27="","",0.5*(F27+SUMPRODUCT(($B$1461:$B$1491=$J27)*1,F$1461:F$1491)))</f>
        <v>0.22286245371846994</v>
      </c>
      <c r="O27" s="2" cm="1">
        <f t="array" ref="O27">IF(G27="","",0.5*(G27+SUMPRODUCT(($B$1461:$B$1491=$J27)*1,G$1461:G$1491)))</f>
        <v>0.22552604481093902</v>
      </c>
    </row>
    <row r="28" spans="1:15" x14ac:dyDescent="0.55000000000000004">
      <c r="A28" s="3">
        <v>1</v>
      </c>
      <c r="B28" s="3">
        <v>25</v>
      </c>
      <c r="C28" s="2">
        <f>IF(logVir!C28="","",資本サービス!C28/SUM(資本サービス!C28,労働コスト!C28))</f>
        <v>0.24677142467596361</v>
      </c>
      <c r="D28" s="2">
        <f>IF(logVir!D28="","",資本サービス!D28/SUM(資本サービス!D28,労働コスト!D28))</f>
        <v>0.23418017016722756</v>
      </c>
      <c r="E28" s="2">
        <f>IF(logVir!E28="","",資本サービス!E28/SUM(資本サービス!E28,労働コスト!E28))</f>
        <v>0.21379170613081988</v>
      </c>
      <c r="F28" s="2">
        <f>IF(logVir!F28="","",資本サービス!F28/SUM(資本サービス!F28,労働コスト!F28))</f>
        <v>0.19921433300239136</v>
      </c>
      <c r="G28" s="2">
        <f>IF(logVir!G28="","",資本サービス!G28/SUM(資本サービス!G28,労働コスト!G28))</f>
        <v>0.20797241199500655</v>
      </c>
      <c r="I28" s="3">
        <v>1</v>
      </c>
      <c r="J28" s="3">
        <v>25</v>
      </c>
      <c r="K28" s="2" cm="1">
        <f t="array" ref="K28">IF(C28="","",0.5*(C28+SUMPRODUCT(($B$1461:$B$1491=$J28)*1,C$1461:C$1491)))</f>
        <v>0.22265019095199104</v>
      </c>
      <c r="L28" s="2" cm="1">
        <f t="array" ref="L28">IF(D28="","",0.5*(D28+SUMPRODUCT(($B$1461:$B$1491=$J28)*1,D$1461:D$1491)))</f>
        <v>0.21561744001601646</v>
      </c>
      <c r="M28" s="2" cm="1">
        <f t="array" ref="M28">IF(E28="","",0.5*(E28+SUMPRODUCT(($B$1461:$B$1491=$J28)*1,E$1461:E$1491)))</f>
        <v>0.20580595552212255</v>
      </c>
      <c r="N28" s="2" cm="1">
        <f t="array" ref="N28">IF(F28="","",0.5*(F28+SUMPRODUCT(($B$1461:$B$1491=$J28)*1,F$1461:F$1491)))</f>
        <v>0.19911627257003134</v>
      </c>
      <c r="O28" s="2" cm="1">
        <f t="array" ref="O28">IF(G28="","",0.5*(G28+SUMPRODUCT(($B$1461:$B$1491=$J28)*1,G$1461:G$1491)))</f>
        <v>0.20281994200416786</v>
      </c>
    </row>
    <row r="29" spans="1:15" x14ac:dyDescent="0.55000000000000004">
      <c r="A29" s="3">
        <v>1</v>
      </c>
      <c r="B29" s="3">
        <v>26</v>
      </c>
      <c r="C29" s="2">
        <f>IF(logVir!C29="","",資本サービス!C29/SUM(資本サービス!C29,労働コスト!C29))</f>
        <v>0.76136165290566316</v>
      </c>
      <c r="D29" s="2">
        <f>IF(logVir!D29="","",資本サービス!D29/SUM(資本サービス!D29,労働コスト!D29))</f>
        <v>0.66948348282833015</v>
      </c>
      <c r="E29" s="2">
        <f>IF(logVir!E29="","",資本サービス!E29/SUM(資本サービス!E29,労働コスト!E29))</f>
        <v>0.61715767733895488</v>
      </c>
      <c r="F29" s="2">
        <f>IF(logVir!F29="","",資本サービス!F29/SUM(資本サービス!F29,労働コスト!F29))</f>
        <v>0.62257585623935041</v>
      </c>
      <c r="G29" s="2">
        <f>IF(logVir!G29="","",資本サービス!G29/SUM(資本サービス!G29,労働コスト!G29))</f>
        <v>0.61300650842391724</v>
      </c>
      <c r="I29" s="3">
        <v>1</v>
      </c>
      <c r="J29" s="3">
        <v>26</v>
      </c>
      <c r="K29" s="2" cm="1">
        <f t="array" ref="K29">IF(C29="","",0.5*(C29+SUMPRODUCT(($B$1461:$B$1491=$J29)*1,C$1461:C$1491)))</f>
        <v>0.72624310869916919</v>
      </c>
      <c r="L29" s="2" cm="1">
        <f t="array" ref="L29">IF(D29="","",0.5*(D29+SUMPRODUCT(($B$1461:$B$1491=$J29)*1,D$1461:D$1491)))</f>
        <v>0.64691502007669144</v>
      </c>
      <c r="M29" s="2" cm="1">
        <f t="array" ref="M29">IF(E29="","",0.5*(E29+SUMPRODUCT(($B$1461:$B$1491=$J29)*1,E$1461:E$1491)))</f>
        <v>0.5855143892774175</v>
      </c>
      <c r="N29" s="2" cm="1">
        <f t="array" ref="N29">IF(F29="","",0.5*(F29+SUMPRODUCT(($B$1461:$B$1491=$J29)*1,F$1461:F$1491)))</f>
        <v>0.60063451339566987</v>
      </c>
      <c r="O29" s="2" cm="1">
        <f t="array" ref="O29">IF(G29="","",0.5*(G29+SUMPRODUCT(($B$1461:$B$1491=$J29)*1,G$1461:G$1491)))</f>
        <v>0.59432031408208419</v>
      </c>
    </row>
    <row r="30" spans="1:15" x14ac:dyDescent="0.55000000000000004">
      <c r="A30" s="3">
        <v>1</v>
      </c>
      <c r="B30" s="3">
        <v>27</v>
      </c>
      <c r="C30" s="2">
        <f>IF(logVir!C30="","",資本サービス!C30/SUM(資本サービス!C30,労働コスト!C30))</f>
        <v>0.2224151161246854</v>
      </c>
      <c r="D30" s="2">
        <f>IF(logVir!D30="","",資本サービス!D30/SUM(資本サービス!D30,労働コスト!D30))</f>
        <v>0.1998445451670591</v>
      </c>
      <c r="E30" s="2">
        <f>IF(logVir!E30="","",資本サービス!E30/SUM(資本サービス!E30,労働コスト!E30))</f>
        <v>0.20375765295429121</v>
      </c>
      <c r="F30" s="2">
        <f>IF(logVir!F30="","",資本サービス!F30/SUM(資本サービス!F30,労働コスト!F30))</f>
        <v>0.20312280640888644</v>
      </c>
      <c r="G30" s="2">
        <f>IF(logVir!G30="","",資本サービス!G30/SUM(資本サービス!G30,労働コスト!G30))</f>
        <v>0.18101168442120952</v>
      </c>
      <c r="I30" s="3">
        <v>1</v>
      </c>
      <c r="J30" s="3">
        <v>27</v>
      </c>
      <c r="K30" s="2" cm="1">
        <f t="array" ref="K30">IF(C30="","",0.5*(C30+SUMPRODUCT(($B$1461:$B$1491=$J30)*1,C$1461:C$1491)))</f>
        <v>0.21675250310321315</v>
      </c>
      <c r="L30" s="2" cm="1">
        <f t="array" ref="L30">IF(D30="","",0.5*(D30+SUMPRODUCT(($B$1461:$B$1491=$J30)*1,D$1461:D$1491)))</f>
        <v>0.20271085609644168</v>
      </c>
      <c r="M30" s="2" cm="1">
        <f t="array" ref="M30">IF(E30="","",0.5*(E30+SUMPRODUCT(($B$1461:$B$1491=$J30)*1,E$1461:E$1491)))</f>
        <v>0.20364112235219833</v>
      </c>
      <c r="N30" s="2" cm="1">
        <f t="array" ref="N30">IF(F30="","",0.5*(F30+SUMPRODUCT(($B$1461:$B$1491=$J30)*1,F$1461:F$1491)))</f>
        <v>0.2015263751746042</v>
      </c>
      <c r="O30" s="2" cm="1">
        <f t="array" ref="O30">IF(G30="","",0.5*(G30+SUMPRODUCT(($B$1461:$B$1491=$J30)*1,G$1461:G$1491)))</f>
        <v>0.18394043507148827</v>
      </c>
    </row>
    <row r="31" spans="1:15" x14ac:dyDescent="0.55000000000000004">
      <c r="A31" s="3">
        <v>1</v>
      </c>
      <c r="B31" s="3">
        <v>28</v>
      </c>
      <c r="C31" s="2">
        <f>IF(logVir!C31="","",資本サービス!C31/SUM(資本サービス!C31,労働コスト!C31))</f>
        <v>0.36730071327705799</v>
      </c>
      <c r="D31" s="2">
        <f>IF(logVir!D31="","",資本サービス!D31/SUM(資本サービス!D31,労働コスト!D31))</f>
        <v>0.33225837334722658</v>
      </c>
      <c r="E31" s="2">
        <f>IF(logVir!E31="","",資本サービス!E31/SUM(資本サービス!E31,労働コスト!E31))</f>
        <v>0.2907710804838719</v>
      </c>
      <c r="F31" s="2">
        <f>IF(logVir!F31="","",資本サービス!F31/SUM(資本サービス!F31,労働コスト!F31))</f>
        <v>0.30332025642447019</v>
      </c>
      <c r="G31" s="2">
        <f>IF(logVir!G31="","",資本サービス!G31/SUM(資本サービス!G31,労働コスト!G31))</f>
        <v>0.31604439643817606</v>
      </c>
      <c r="I31" s="3">
        <v>1</v>
      </c>
      <c r="J31" s="3">
        <v>28</v>
      </c>
      <c r="K31" s="2" cm="1">
        <f t="array" ref="K31">IF(C31="","",0.5*(C31+SUMPRODUCT(($B$1461:$B$1491=$J31)*1,C$1461:C$1491)))</f>
        <v>0.38476044343341059</v>
      </c>
      <c r="L31" s="2" cm="1">
        <f t="array" ref="L31">IF(D31="","",0.5*(D31+SUMPRODUCT(($B$1461:$B$1491=$J31)*1,D$1461:D$1491)))</f>
        <v>0.3444365439084871</v>
      </c>
      <c r="M31" s="2" cm="1">
        <f t="array" ref="M31">IF(E31="","",0.5*(E31+SUMPRODUCT(($B$1461:$B$1491=$J31)*1,E$1461:E$1491)))</f>
        <v>0.30840712955100269</v>
      </c>
      <c r="N31" s="2" cm="1">
        <f t="array" ref="N31">IF(F31="","",0.5*(F31+SUMPRODUCT(($B$1461:$B$1491=$J31)*1,F$1461:F$1491)))</f>
        <v>0.31803924636782266</v>
      </c>
      <c r="O31" s="2" cm="1">
        <f t="array" ref="O31">IF(G31="","",0.5*(G31+SUMPRODUCT(($B$1461:$B$1491=$J31)*1,G$1461:G$1491)))</f>
        <v>0.33051603612624714</v>
      </c>
    </row>
    <row r="32" spans="1:15" x14ac:dyDescent="0.55000000000000004">
      <c r="A32" s="3">
        <v>1</v>
      </c>
      <c r="B32" s="3">
        <v>29</v>
      </c>
      <c r="C32" s="2">
        <f>IF(logVir!C32="","",資本サービス!C32/SUM(資本サービス!C32,労働コスト!C32))</f>
        <v>0.18822031390492472</v>
      </c>
      <c r="D32" s="2">
        <f>IF(logVir!D32="","",資本サービス!D32/SUM(資本サービス!D32,労働コスト!D32))</f>
        <v>0.24117938747457618</v>
      </c>
      <c r="E32" s="2">
        <f>IF(logVir!E32="","",資本サービス!E32/SUM(資本サービス!E32,労働コスト!E32))</f>
        <v>0.13413451776441065</v>
      </c>
      <c r="F32" s="2">
        <f>IF(logVir!F32="","",資本サービス!F32/SUM(資本サービス!F32,労働コスト!F32))</f>
        <v>0.17907589656869813</v>
      </c>
      <c r="G32" s="2">
        <f>IF(logVir!G32="","",資本サービス!G32/SUM(資本サービス!G32,労働コスト!G32))</f>
        <v>0.19086520995533104</v>
      </c>
      <c r="I32" s="3">
        <v>1</v>
      </c>
      <c r="J32" s="3">
        <v>29</v>
      </c>
      <c r="K32" s="2" cm="1">
        <f t="array" ref="K32">IF(C32="","",0.5*(C32+SUMPRODUCT(($B$1461:$B$1491=$J32)*1,C$1461:C$1491)))</f>
        <v>0.18988261001895934</v>
      </c>
      <c r="L32" s="2" cm="1">
        <f t="array" ref="L32">IF(D32="","",0.5*(D32+SUMPRODUCT(($B$1461:$B$1491=$J32)*1,D$1461:D$1491)))</f>
        <v>0.21746884933253421</v>
      </c>
      <c r="M32" s="2" cm="1">
        <f t="array" ref="M32">IF(E32="","",0.5*(E32+SUMPRODUCT(($B$1461:$B$1491=$J32)*1,E$1461:E$1491)))</f>
        <v>0.1467528971729013</v>
      </c>
      <c r="N32" s="2" cm="1">
        <f t="array" ref="N32">IF(F32="","",0.5*(F32+SUMPRODUCT(($B$1461:$B$1491=$J32)*1,F$1461:F$1491)))</f>
        <v>0.17732968343771188</v>
      </c>
      <c r="O32" s="2" cm="1">
        <f t="array" ref="O32">IF(G32="","",0.5*(G32+SUMPRODUCT(($B$1461:$B$1491=$J32)*1,G$1461:G$1491)))</f>
        <v>0.17733300469452945</v>
      </c>
    </row>
    <row r="33" spans="1:15" x14ac:dyDescent="0.55000000000000004">
      <c r="A33" s="3">
        <v>1</v>
      </c>
      <c r="B33" s="3">
        <v>30</v>
      </c>
      <c r="C33" s="2">
        <f>IF(logVir!C33="","",資本サービス!C33/SUM(資本サービス!C33,労働コスト!C33))</f>
        <v>0.11042236770732902</v>
      </c>
      <c r="D33" s="2">
        <f>IF(logVir!D33="","",資本サービス!D33/SUM(資本サービス!D33,労働コスト!D33))</f>
        <v>0.10765479528284282</v>
      </c>
      <c r="E33" s="2">
        <f>IF(logVir!E33="","",資本サービス!E33/SUM(資本サービス!E33,労働コスト!E33))</f>
        <v>0.12005319610514968</v>
      </c>
      <c r="F33" s="2">
        <f>IF(logVir!F33="","",資本サービス!F33/SUM(資本サービス!F33,労働コスト!F33))</f>
        <v>0.11776109518187942</v>
      </c>
      <c r="G33" s="2">
        <f>IF(logVir!G33="","",資本サービス!G33/SUM(資本サービス!G33,労働コスト!G33))</f>
        <v>0.10771299127940846</v>
      </c>
      <c r="I33" s="3">
        <v>1</v>
      </c>
      <c r="J33" s="3">
        <v>30</v>
      </c>
      <c r="K33" s="2" cm="1">
        <f t="array" ref="K33">IF(C33="","",0.5*(C33+SUMPRODUCT(($B$1461:$B$1491=$J33)*1,C$1461:C$1491)))</f>
        <v>0.12241604249636213</v>
      </c>
      <c r="L33" s="2" cm="1">
        <f t="array" ref="L33">IF(D33="","",0.5*(D33+SUMPRODUCT(($B$1461:$B$1491=$J33)*1,D$1461:D$1491)))</f>
        <v>0.11046790856186869</v>
      </c>
      <c r="M33" s="2" cm="1">
        <f t="array" ref="M33">IF(E33="","",0.5*(E33+SUMPRODUCT(($B$1461:$B$1491=$J33)*1,E$1461:E$1491)))</f>
        <v>0.11125428204658609</v>
      </c>
      <c r="N33" s="2" cm="1">
        <f t="array" ref="N33">IF(F33="","",0.5*(F33+SUMPRODUCT(($B$1461:$B$1491=$J33)*1,F$1461:F$1491)))</f>
        <v>0.10802628001845602</v>
      </c>
      <c r="O33" s="2" cm="1">
        <f t="array" ref="O33">IF(G33="","",0.5*(G33+SUMPRODUCT(($B$1461:$B$1491=$J33)*1,G$1461:G$1491)))</f>
        <v>9.672987255875759E-2</v>
      </c>
    </row>
    <row r="34" spans="1:15" x14ac:dyDescent="0.55000000000000004">
      <c r="A34" s="3">
        <v>1</v>
      </c>
      <c r="B34" s="3">
        <v>31</v>
      </c>
      <c r="C34" s="2">
        <f>IF(logVir!C34="","",資本サービス!C34/SUM(資本サービス!C34,労働コスト!C34))</f>
        <v>0.22977679370848492</v>
      </c>
      <c r="D34" s="2">
        <f>IF(logVir!D34="","",資本サービス!D34/SUM(資本サービス!D34,労働コスト!D34))</f>
        <v>0.24374782743715739</v>
      </c>
      <c r="E34" s="2">
        <f>IF(logVir!E34="","",資本サービス!E34/SUM(資本サービス!E34,労働コスト!E34))</f>
        <v>0.2070229003737574</v>
      </c>
      <c r="F34" s="2">
        <f>IF(logVir!F34="","",資本サービス!F34/SUM(資本サービス!F34,労働コスト!F34))</f>
        <v>0.21206884610775048</v>
      </c>
      <c r="G34" s="2">
        <f>IF(logVir!G34="","",資本サービス!G34/SUM(資本サービス!G34,労働コスト!G34))</f>
        <v>0.20028795729483831</v>
      </c>
      <c r="I34" s="3">
        <v>1</v>
      </c>
      <c r="J34" s="3">
        <v>31</v>
      </c>
      <c r="K34" s="2" cm="1">
        <f t="array" ref="K34">IF(C34="","",0.5*(C34+SUMPRODUCT(($B$1461:$B$1491=$J34)*1,C$1461:C$1491)))</f>
        <v>0.23037554553712386</v>
      </c>
      <c r="L34" s="2" cm="1">
        <f t="array" ref="L34">IF(D34="","",0.5*(D34+SUMPRODUCT(($B$1461:$B$1491=$J34)*1,D$1461:D$1491)))</f>
        <v>0.24404584542671603</v>
      </c>
      <c r="M34" s="2" cm="1">
        <f t="array" ref="M34">IF(E34="","",0.5*(E34+SUMPRODUCT(($B$1461:$B$1491=$J34)*1,E$1461:E$1491)))</f>
        <v>0.21087422399886052</v>
      </c>
      <c r="N34" s="2" cm="1">
        <f t="array" ref="N34">IF(F34="","",0.5*(F34+SUMPRODUCT(($B$1461:$B$1491=$J34)*1,F$1461:F$1491)))</f>
        <v>0.20913753442691085</v>
      </c>
      <c r="O34" s="2" cm="1">
        <f t="array" ref="O34">IF(G34="","",0.5*(G34+SUMPRODUCT(($B$1461:$B$1491=$J34)*1,G$1461:G$1491)))</f>
        <v>0.20036232081701794</v>
      </c>
    </row>
    <row r="35" spans="1:15" x14ac:dyDescent="0.55000000000000004">
      <c r="A35" s="3">
        <v>2</v>
      </c>
      <c r="B35" s="3">
        <v>1</v>
      </c>
      <c r="C35" s="2">
        <f>IF(logVir!C35="","",資本サービス!C35/SUM(資本サービス!C35,労働コスト!C35))</f>
        <v>0.46269848717580364</v>
      </c>
      <c r="D35" s="2">
        <f>IF(logVir!D35="","",資本サービス!D35/SUM(資本サービス!D35,労働コスト!D35))</f>
        <v>0.27332893022896559</v>
      </c>
      <c r="E35" s="2">
        <f>IF(logVir!E35="","",資本サービス!E35/SUM(資本サービス!E35,労働コスト!E35))</f>
        <v>0.22996412976796773</v>
      </c>
      <c r="F35" s="2">
        <f>IF(logVir!F35="","",資本サービス!F35/SUM(資本サービス!F35,労働コスト!F35))</f>
        <v>0.22219176263307797</v>
      </c>
      <c r="G35" s="2">
        <f>IF(logVir!G35="","",資本サービス!G35/SUM(資本サービス!G35,労働コスト!G35))</f>
        <v>0.19198821578032219</v>
      </c>
      <c r="I35" s="3">
        <v>2</v>
      </c>
      <c r="J35" s="3">
        <v>1</v>
      </c>
      <c r="K35" s="2" cm="1">
        <f t="array" ref="K35">IF(C35="","",0.5*(C35+SUMPRODUCT(($B$1461:$B$1491=$J35)*1,C$1461:C$1491)))</f>
        <v>0.46928086856860252</v>
      </c>
      <c r="L35" s="2" cm="1">
        <f t="array" ref="L35">IF(D35="","",0.5*(D35+SUMPRODUCT(($B$1461:$B$1491=$J35)*1,D$1461:D$1491)))</f>
        <v>0.31208267748764085</v>
      </c>
      <c r="M35" s="2" cm="1">
        <f t="array" ref="M35">IF(E35="","",0.5*(E35+SUMPRODUCT(($B$1461:$B$1491=$J35)*1,E$1461:E$1491)))</f>
        <v>0.28409767196458646</v>
      </c>
      <c r="N35" s="2" cm="1">
        <f t="array" ref="N35">IF(F35="","",0.5*(F35+SUMPRODUCT(($B$1461:$B$1491=$J35)*1,F$1461:F$1491)))</f>
        <v>0.28227512867723703</v>
      </c>
      <c r="O35" s="2" cm="1">
        <f t="array" ref="O35">IF(G35="","",0.5*(G35+SUMPRODUCT(($B$1461:$B$1491=$J35)*1,G$1461:G$1491)))</f>
        <v>0.25571180213380018</v>
      </c>
    </row>
    <row r="36" spans="1:15" x14ac:dyDescent="0.55000000000000004">
      <c r="A36" s="3">
        <v>2</v>
      </c>
      <c r="B36" s="3">
        <v>2</v>
      </c>
      <c r="C36" s="2">
        <f>IF(logVir!C36="","",資本サービス!C36/SUM(資本サービス!C36,労働コスト!C36))</f>
        <v>0.65687510878873434</v>
      </c>
      <c r="D36" s="2">
        <f>IF(logVir!D36="","",資本サービス!D36/SUM(資本サービス!D36,労働コスト!D36))</f>
        <v>0.42770667465648832</v>
      </c>
      <c r="E36" s="2">
        <f>IF(logVir!E36="","",資本サービス!E36/SUM(資本サービス!E36,労働コスト!E36))</f>
        <v>0.3946776649315657</v>
      </c>
      <c r="F36" s="2">
        <f>IF(logVir!F36="","",資本サービス!F36/SUM(資本サービス!F36,労働コスト!F36))</f>
        <v>0.43681001148026022</v>
      </c>
      <c r="G36" s="2">
        <f>IF(logVir!G36="","",資本サービス!G36/SUM(資本サービス!G36,労働コスト!G36))</f>
        <v>0.39309213082346439</v>
      </c>
      <c r="I36" s="3">
        <v>2</v>
      </c>
      <c r="J36" s="3">
        <v>2</v>
      </c>
      <c r="K36" s="2" cm="1">
        <f t="array" ref="K36">IF(C36="","",0.5*(C36+SUMPRODUCT(($B$1461:$B$1491=$J36)*1,C$1461:C$1491)))</f>
        <v>0.56616078807663839</v>
      </c>
      <c r="L36" s="2" cm="1">
        <f t="array" ref="L36">IF(D36="","",0.5*(D36+SUMPRODUCT(($B$1461:$B$1491=$J36)*1,D$1461:D$1491)))</f>
        <v>0.41754432069312764</v>
      </c>
      <c r="M36" s="2" cm="1">
        <f t="array" ref="M36">IF(E36="","",0.5*(E36+SUMPRODUCT(($B$1461:$B$1491=$J36)*1,E$1461:E$1491)))</f>
        <v>0.43819113497728718</v>
      </c>
      <c r="N36" s="2" cm="1">
        <f t="array" ref="N36">IF(F36="","",0.5*(F36+SUMPRODUCT(($B$1461:$B$1491=$J36)*1,F$1461:F$1491)))</f>
        <v>0.46041129315992196</v>
      </c>
      <c r="O36" s="2" cm="1">
        <f t="array" ref="O36">IF(G36="","",0.5*(G36+SUMPRODUCT(($B$1461:$B$1491=$J36)*1,G$1461:G$1491)))</f>
        <v>0.39999859315061231</v>
      </c>
    </row>
    <row r="37" spans="1:15" x14ac:dyDescent="0.55000000000000004">
      <c r="A37" s="3">
        <v>2</v>
      </c>
      <c r="B37" s="3">
        <v>3</v>
      </c>
      <c r="C37" s="2">
        <f>IF(logVir!C37="","",資本サービス!C37/SUM(資本サービス!C37,労働コスト!C37))</f>
        <v>0.26750071677978299</v>
      </c>
      <c r="D37" s="2">
        <f>IF(logVir!D37="","",資本サービス!D37/SUM(資本サービス!D37,労働コスト!D37))</f>
        <v>0.25808525013863998</v>
      </c>
      <c r="E37" s="2">
        <f>IF(logVir!E37="","",資本サービス!E37/SUM(資本サービス!E37,労働コスト!E37))</f>
        <v>0.22962910543933501</v>
      </c>
      <c r="F37" s="2">
        <f>IF(logVir!F37="","",資本サービス!F37/SUM(資本サービス!F37,労働コスト!F37))</f>
        <v>0.22633581004909592</v>
      </c>
      <c r="G37" s="2">
        <f>IF(logVir!G37="","",資本サービス!G37/SUM(資本サービス!G37,労働コスト!G37))</f>
        <v>0.20234727397737012</v>
      </c>
      <c r="I37" s="3">
        <v>2</v>
      </c>
      <c r="J37" s="3">
        <v>3</v>
      </c>
      <c r="K37" s="2" cm="1">
        <f t="array" ref="K37">IF(C37="","",0.5*(C37+SUMPRODUCT(($B$1461:$B$1491=$J37)*1,C$1461:C$1491)))</f>
        <v>0.28506633448789609</v>
      </c>
      <c r="L37" s="2" cm="1">
        <f t="array" ref="L37">IF(D37="","",0.5*(D37+SUMPRODUCT(($B$1461:$B$1491=$J37)*1,D$1461:D$1491)))</f>
        <v>0.26283204935105386</v>
      </c>
      <c r="M37" s="2" cm="1">
        <f t="array" ref="M37">IF(E37="","",0.5*(E37+SUMPRODUCT(($B$1461:$B$1491=$J37)*1,E$1461:E$1491)))</f>
        <v>0.24052515627407831</v>
      </c>
      <c r="N37" s="2" cm="1">
        <f t="array" ref="N37">IF(F37="","",0.5*(F37+SUMPRODUCT(($B$1461:$B$1491=$J37)*1,F$1461:F$1491)))</f>
        <v>0.23974277123177692</v>
      </c>
      <c r="O37" s="2" cm="1">
        <f t="array" ref="O37">IF(G37="","",0.5*(G37+SUMPRODUCT(($B$1461:$B$1491=$J37)*1,G$1461:G$1491)))</f>
        <v>0.21132861999952032</v>
      </c>
    </row>
    <row r="38" spans="1:15" x14ac:dyDescent="0.55000000000000004">
      <c r="A38" s="3">
        <v>2</v>
      </c>
      <c r="B38" s="3">
        <v>4</v>
      </c>
      <c r="C38" s="2">
        <f>IF(logVir!C38="","",資本サービス!C38/SUM(資本サービス!C38,労働コスト!C38))</f>
        <v>8.7673546768730362E-2</v>
      </c>
      <c r="D38" s="2">
        <f>IF(logVir!D38="","",資本サービス!D38/SUM(資本サービス!D38,労働コスト!D38))</f>
        <v>0.11001713878778244</v>
      </c>
      <c r="E38" s="2">
        <f>IF(logVir!E38="","",資本サービス!E38/SUM(資本サービス!E38,労働コスト!E38))</f>
        <v>0.116059707050663</v>
      </c>
      <c r="F38" s="2">
        <f>IF(logVir!F38="","",資本サービス!F38/SUM(資本サービス!F38,労働コスト!F38))</f>
        <v>0.11552029784649807</v>
      </c>
      <c r="G38" s="2">
        <f>IF(logVir!G38="","",資本サービス!G38/SUM(資本サービス!G38,労働コスト!G38))</f>
        <v>0.11446741373840402</v>
      </c>
      <c r="I38" s="3">
        <v>2</v>
      </c>
      <c r="J38" s="3">
        <v>4</v>
      </c>
      <c r="K38" s="2" cm="1">
        <f t="array" ref="K38">IF(C38="","",0.5*(C38+SUMPRODUCT(($B$1461:$B$1491=$J38)*1,C$1461:C$1491)))</f>
        <v>0.16291587599142701</v>
      </c>
      <c r="L38" s="2" cm="1">
        <f t="array" ref="L38">IF(D38="","",0.5*(D38+SUMPRODUCT(($B$1461:$B$1491=$J38)*1,D$1461:D$1491)))</f>
        <v>0.18570535303685437</v>
      </c>
      <c r="M38" s="2" cm="1">
        <f t="array" ref="M38">IF(E38="","",0.5*(E38+SUMPRODUCT(($B$1461:$B$1491=$J38)*1,E$1461:E$1491)))</f>
        <v>0.18105716405396199</v>
      </c>
      <c r="N38" s="2" cm="1">
        <f t="array" ref="N38">IF(F38="","",0.5*(F38+SUMPRODUCT(($B$1461:$B$1491=$J38)*1,F$1461:F$1491)))</f>
        <v>0.18412058024549002</v>
      </c>
      <c r="O38" s="2" cm="1">
        <f t="array" ref="O38">IF(G38="","",0.5*(G38+SUMPRODUCT(($B$1461:$B$1491=$J38)*1,G$1461:G$1491)))</f>
        <v>0.17219597661458502</v>
      </c>
    </row>
    <row r="39" spans="1:15" x14ac:dyDescent="0.55000000000000004">
      <c r="A39" s="3">
        <v>2</v>
      </c>
      <c r="B39" s="3">
        <v>5</v>
      </c>
      <c r="C39" s="2">
        <f>IF(logVir!C39="","",資本サービス!C39/SUM(資本サービス!C39,労働コスト!C39))</f>
        <v>0.61190626687477256</v>
      </c>
      <c r="D39" s="2">
        <f>IF(logVir!D39="","",資本サービス!D39/SUM(資本サービス!D39,労働コスト!D39))</f>
        <v>0.5794250292739801</v>
      </c>
      <c r="E39" s="2">
        <f>IF(logVir!E39="","",資本サービス!E39/SUM(資本サービス!E39,労働コスト!E39))</f>
        <v>0.54144913213527401</v>
      </c>
      <c r="F39" s="2">
        <f>IF(logVir!F39="","",資本サービス!F39/SUM(資本サービス!F39,労働コスト!F39))</f>
        <v>0.52345102110427078</v>
      </c>
      <c r="G39" s="2">
        <f>IF(logVir!G39="","",資本サービス!G39/SUM(資本サービス!G39,労働コスト!G39))</f>
        <v>0.48141252841413906</v>
      </c>
      <c r="I39" s="3">
        <v>2</v>
      </c>
      <c r="J39" s="3">
        <v>5</v>
      </c>
      <c r="K39" s="2" cm="1">
        <f t="array" ref="K39">IF(C39="","",0.5*(C39+SUMPRODUCT(($B$1461:$B$1491=$J39)*1,C$1461:C$1491)))</f>
        <v>0.48348209440492379</v>
      </c>
      <c r="L39" s="2" cm="1">
        <f t="array" ref="L39">IF(D39="","",0.5*(D39+SUMPRODUCT(($B$1461:$B$1491=$J39)*1,D$1461:D$1491)))</f>
        <v>0.45036956515633686</v>
      </c>
      <c r="M39" s="2" cm="1">
        <f t="array" ref="M39">IF(E39="","",0.5*(E39+SUMPRODUCT(($B$1461:$B$1491=$J39)*1,E$1461:E$1491)))</f>
        <v>0.41859083877160996</v>
      </c>
      <c r="N39" s="2" cm="1">
        <f t="array" ref="N39">IF(F39="","",0.5*(F39+SUMPRODUCT(($B$1461:$B$1491=$J39)*1,F$1461:F$1491)))</f>
        <v>0.40609473601492568</v>
      </c>
      <c r="O39" s="2" cm="1">
        <f t="array" ref="O39">IF(G39="","",0.5*(G39+SUMPRODUCT(($B$1461:$B$1491=$J39)*1,G$1461:G$1491)))</f>
        <v>0.37367426990536246</v>
      </c>
    </row>
    <row r="40" spans="1:15" x14ac:dyDescent="0.55000000000000004">
      <c r="A40" s="3">
        <v>2</v>
      </c>
      <c r="B40" s="3">
        <v>6</v>
      </c>
      <c r="C40" s="2">
        <f>IF(logVir!C40="","",資本サービス!C40/SUM(資本サービス!C40,労働コスト!C40))</f>
        <v>0.6278451068910178</v>
      </c>
      <c r="D40" s="2">
        <f>IF(logVir!D40="","",資本サービス!D40/SUM(資本サービス!D40,労働コスト!D40))</f>
        <v>0.64746547429892753</v>
      </c>
      <c r="E40" s="2">
        <f>IF(logVir!E40="","",資本サービス!E40/SUM(資本サービス!E40,労働コスト!E40))</f>
        <v>0.66122346729651604</v>
      </c>
      <c r="F40" s="2">
        <f>IF(logVir!F40="","",資本サービス!F40/SUM(資本サービス!F40,労働コスト!F40))</f>
        <v>0.67137618044006253</v>
      </c>
      <c r="G40" s="2">
        <f>IF(logVir!G40="","",資本サービス!G40/SUM(資本サービス!G40,労働コスト!G40))</f>
        <v>0.6727937016865192</v>
      </c>
      <c r="I40" s="3">
        <v>2</v>
      </c>
      <c r="J40" s="3">
        <v>6</v>
      </c>
      <c r="K40" s="2" cm="1">
        <f t="array" ref="K40">IF(C40="","",0.5*(C40+SUMPRODUCT(($B$1461:$B$1491=$J40)*1,C$1461:C$1491)))</f>
        <v>0.62356768623946501</v>
      </c>
      <c r="L40" s="2" cm="1">
        <f t="array" ref="L40">IF(D40="","",0.5*(D40+SUMPRODUCT(($B$1461:$B$1491=$J40)*1,D$1461:D$1491)))</f>
        <v>0.61670052997656777</v>
      </c>
      <c r="M40" s="2" cm="1">
        <f t="array" ref="M40">IF(E40="","",0.5*(E40+SUMPRODUCT(($B$1461:$B$1491=$J40)*1,E$1461:E$1491)))</f>
        <v>0.62487206556638086</v>
      </c>
      <c r="N40" s="2" cm="1">
        <f t="array" ref="N40">IF(F40="","",0.5*(F40+SUMPRODUCT(($B$1461:$B$1491=$J40)*1,F$1461:F$1491)))</f>
        <v>0.63466208429776527</v>
      </c>
      <c r="O40" s="2" cm="1">
        <f t="array" ref="O40">IF(G40="","",0.5*(G40+SUMPRODUCT(($B$1461:$B$1491=$J40)*1,G$1461:G$1491)))</f>
        <v>0.61782096670454922</v>
      </c>
    </row>
    <row r="41" spans="1:15" x14ac:dyDescent="0.55000000000000004">
      <c r="A41" s="3">
        <v>2</v>
      </c>
      <c r="B41" s="3">
        <v>7</v>
      </c>
      <c r="C41" s="2">
        <f>IF(logVir!C41="","",資本サービス!C41/SUM(資本サービス!C41,労働コスト!C41))</f>
        <v>0.47390595321759987</v>
      </c>
      <c r="D41" s="2">
        <f>IF(logVir!D41="","",資本サービス!D41/SUM(資本サービス!D41,労働コスト!D41))</f>
        <v>0.43024085065757101</v>
      </c>
      <c r="E41" s="2">
        <f>IF(logVir!E41="","",資本サービス!E41/SUM(資本サービス!E41,労働コスト!E41))</f>
        <v>0.43466494190389682</v>
      </c>
      <c r="F41" s="2">
        <f>IF(logVir!F41="","",資本サービス!F41/SUM(資本サービス!F41,労働コスト!F41))</f>
        <v>0.43049934318804406</v>
      </c>
      <c r="G41" s="2">
        <f>IF(logVir!G41="","",資本サービス!G41/SUM(資本サービス!G41,労働コスト!G41))</f>
        <v>0.49261014374037748</v>
      </c>
      <c r="I41" s="3">
        <v>2</v>
      </c>
      <c r="J41" s="3">
        <v>7</v>
      </c>
      <c r="K41" s="2" cm="1">
        <f t="array" ref="K41">IF(C41="","",0.5*(C41+SUMPRODUCT(($B$1461:$B$1491=$J41)*1,C$1461:C$1491)))</f>
        <v>0.42702615895294249</v>
      </c>
      <c r="L41" s="2" cm="1">
        <f t="array" ref="L41">IF(D41="","",0.5*(D41+SUMPRODUCT(($B$1461:$B$1491=$J41)*1,D$1461:D$1491)))</f>
        <v>0.3837078529477751</v>
      </c>
      <c r="M41" s="2" cm="1">
        <f t="array" ref="M41">IF(E41="","",0.5*(E41+SUMPRODUCT(($B$1461:$B$1491=$J41)*1,E$1461:E$1491)))</f>
        <v>0.37889110992436514</v>
      </c>
      <c r="N41" s="2" cm="1">
        <f t="array" ref="N41">IF(F41="","",0.5*(F41+SUMPRODUCT(($B$1461:$B$1491=$J41)*1,F$1461:F$1491)))</f>
        <v>0.37667040852381972</v>
      </c>
      <c r="O41" s="2" cm="1">
        <f t="array" ref="O41">IF(G41="","",0.5*(G41+SUMPRODUCT(($B$1461:$B$1491=$J41)*1,G$1461:G$1491)))</f>
        <v>0.39466262485685905</v>
      </c>
    </row>
    <row r="42" spans="1:15" x14ac:dyDescent="0.55000000000000004">
      <c r="A42" s="3">
        <v>2</v>
      </c>
      <c r="B42" s="3">
        <v>8</v>
      </c>
      <c r="C42" s="2">
        <f>IF(logVir!C42="","",資本サービス!C42/SUM(資本サービス!C42,労働コスト!C42))</f>
        <v>0.79905931294720922</v>
      </c>
      <c r="D42" s="2">
        <f>IF(logVir!D42="","",資本サービス!D42/SUM(資本サービス!D42,労働コスト!D42))</f>
        <v>0.75067273437914284</v>
      </c>
      <c r="E42" s="2">
        <f>IF(logVir!E42="","",資本サービス!E42/SUM(資本サービス!E42,労働コスト!E42))</f>
        <v>0.71248210066576434</v>
      </c>
      <c r="F42" s="2">
        <f>IF(logVir!F42="","",資本サービス!F42/SUM(資本サービス!F42,労働コスト!F42))</f>
        <v>0.69161948018974528</v>
      </c>
      <c r="G42" s="2">
        <f>IF(logVir!G42="","",資本サービス!G42/SUM(資本サービス!G42,労働コスト!G42))</f>
        <v>0.63710324913990424</v>
      </c>
      <c r="I42" s="3">
        <v>2</v>
      </c>
      <c r="J42" s="3">
        <v>8</v>
      </c>
      <c r="K42" s="2" cm="1">
        <f t="array" ref="K42">IF(C42="","",0.5*(C42+SUMPRODUCT(($B$1461:$B$1491=$J42)*1,C$1461:C$1491)))</f>
        <v>0.62461462021988168</v>
      </c>
      <c r="L42" s="2" cm="1">
        <f t="array" ref="L42">IF(D42="","",0.5*(D42+SUMPRODUCT(($B$1461:$B$1491=$J42)*1,D$1461:D$1491)))</f>
        <v>0.57588646402937349</v>
      </c>
      <c r="M42" s="2" cm="1">
        <f t="array" ref="M42">IF(E42="","",0.5*(E42+SUMPRODUCT(($B$1461:$B$1491=$J42)*1,E$1461:E$1491)))</f>
        <v>0.55654893790541526</v>
      </c>
      <c r="N42" s="2" cm="1">
        <f t="array" ref="N42">IF(F42="","",0.5*(F42+SUMPRODUCT(($B$1461:$B$1491=$J42)*1,F$1461:F$1491)))</f>
        <v>0.55063819760915467</v>
      </c>
      <c r="O42" s="2" cm="1">
        <f t="array" ref="O42">IF(G42="","",0.5*(G42+SUMPRODUCT(($B$1461:$B$1491=$J42)*1,G$1461:G$1491)))</f>
        <v>0.50910634335938898</v>
      </c>
    </row>
    <row r="43" spans="1:15" x14ac:dyDescent="0.55000000000000004">
      <c r="A43" s="3">
        <v>2</v>
      </c>
      <c r="B43" s="3">
        <v>9</v>
      </c>
      <c r="C43" s="2">
        <f>IF(logVir!C43="","",資本サービス!C43/SUM(資本サービス!C43,労働コスト!C43))</f>
        <v>0.23314163024092011</v>
      </c>
      <c r="D43" s="2">
        <f>IF(logVir!D43="","",資本サービス!D43/SUM(資本サービス!D43,労働コスト!D43))</f>
        <v>0.18002396146680363</v>
      </c>
      <c r="E43" s="2">
        <f>IF(logVir!E43="","",資本サービス!E43/SUM(資本サービス!E43,労働コスト!E43))</f>
        <v>0.16194419747112329</v>
      </c>
      <c r="F43" s="2">
        <f>IF(logVir!F43="","",資本サービス!F43/SUM(資本サービス!F43,労働コスト!F43))</f>
        <v>0.16449568867473466</v>
      </c>
      <c r="G43" s="2">
        <f>IF(logVir!G43="","",資本サービス!G43/SUM(資本サービス!G43,労働コスト!G43))</f>
        <v>0.15787389763657483</v>
      </c>
      <c r="I43" s="3">
        <v>2</v>
      </c>
      <c r="J43" s="3">
        <v>9</v>
      </c>
      <c r="K43" s="2" cm="1">
        <f t="array" ref="K43">IF(C43="","",0.5*(C43+SUMPRODUCT(($B$1461:$B$1491=$J43)*1,C$1461:C$1491)))</f>
        <v>0.21856437557847067</v>
      </c>
      <c r="L43" s="2" cm="1">
        <f t="array" ref="L43">IF(D43="","",0.5*(D43+SUMPRODUCT(($B$1461:$B$1491=$J43)*1,D$1461:D$1491)))</f>
        <v>0.18644836223209649</v>
      </c>
      <c r="M43" s="2" cm="1">
        <f t="array" ref="M43">IF(E43="","",0.5*(E43+SUMPRODUCT(($B$1461:$B$1491=$J43)*1,E$1461:E$1491)))</f>
        <v>0.16439987376229723</v>
      </c>
      <c r="N43" s="2" cm="1">
        <f t="array" ref="N43">IF(F43="","",0.5*(F43+SUMPRODUCT(($B$1461:$B$1491=$J43)*1,F$1461:F$1491)))</f>
        <v>0.16430906763462047</v>
      </c>
      <c r="O43" s="2" cm="1">
        <f t="array" ref="O43">IF(G43="","",0.5*(G43+SUMPRODUCT(($B$1461:$B$1491=$J43)*1,G$1461:G$1491)))</f>
        <v>0.15011894617821808</v>
      </c>
    </row>
    <row r="44" spans="1:15" x14ac:dyDescent="0.55000000000000004">
      <c r="A44" s="3">
        <v>2</v>
      </c>
      <c r="B44" s="3">
        <v>10</v>
      </c>
      <c r="C44" s="2">
        <f>IF(logVir!C44="","",資本サービス!C44/SUM(資本サービス!C44,労働コスト!C44))</f>
        <v>0.29260473481254973</v>
      </c>
      <c r="D44" s="2">
        <f>IF(logVir!D44="","",資本サービス!D44/SUM(資本サービス!D44,労働コスト!D44))</f>
        <v>0.25919387790059811</v>
      </c>
      <c r="E44" s="2">
        <f>IF(logVir!E44="","",資本サービス!E44/SUM(資本サービス!E44,労働コスト!E44))</f>
        <v>0.23810752238219496</v>
      </c>
      <c r="F44" s="2">
        <f>IF(logVir!F44="","",資本サービス!F44/SUM(資本サービス!F44,労働コスト!F44))</f>
        <v>0.23103770795837728</v>
      </c>
      <c r="G44" s="2">
        <f>IF(logVir!G44="","",資本サービス!G44/SUM(資本サービス!G44,労働コスト!G44))</f>
        <v>0.19852469726681884</v>
      </c>
      <c r="I44" s="3">
        <v>2</v>
      </c>
      <c r="J44" s="3">
        <v>10</v>
      </c>
      <c r="K44" s="2" cm="1">
        <f t="array" ref="K44">IF(C44="","",0.5*(C44+SUMPRODUCT(($B$1461:$B$1491=$J44)*1,C$1461:C$1491)))</f>
        <v>0.33304793526642795</v>
      </c>
      <c r="L44" s="2" cm="1">
        <f t="array" ref="L44">IF(D44="","",0.5*(D44+SUMPRODUCT(($B$1461:$B$1491=$J44)*1,D$1461:D$1491)))</f>
        <v>0.30814817233572633</v>
      </c>
      <c r="M44" s="2" cm="1">
        <f t="array" ref="M44">IF(E44="","",0.5*(E44+SUMPRODUCT(($B$1461:$B$1491=$J44)*1,E$1461:E$1491)))</f>
        <v>0.279312463363659</v>
      </c>
      <c r="N44" s="2" cm="1">
        <f t="array" ref="N44">IF(F44="","",0.5*(F44+SUMPRODUCT(($B$1461:$B$1491=$J44)*1,F$1461:F$1491)))</f>
        <v>0.27593067462614246</v>
      </c>
      <c r="O44" s="2" cm="1">
        <f t="array" ref="O44">IF(G44="","",0.5*(G44+SUMPRODUCT(($B$1461:$B$1491=$J44)*1,G$1461:G$1491)))</f>
        <v>0.24173859743994713</v>
      </c>
    </row>
    <row r="45" spans="1:15" x14ac:dyDescent="0.55000000000000004">
      <c r="A45" s="3">
        <v>2</v>
      </c>
      <c r="B45" s="3">
        <v>11</v>
      </c>
      <c r="C45" s="2">
        <f>IF(logVir!C45="","",資本サービス!C45/SUM(資本サービス!C45,労働コスト!C45))</f>
        <v>0.2664640809970486</v>
      </c>
      <c r="D45" s="2">
        <f>IF(logVir!D45="","",資本サービス!D45/SUM(資本サービス!D45,労働コスト!D45))</f>
        <v>0.24748157961836112</v>
      </c>
      <c r="E45" s="2">
        <f>IF(logVir!E45="","",資本サービス!E45/SUM(資本サービス!E45,労働コスト!E45))</f>
        <v>0.23877199044168115</v>
      </c>
      <c r="F45" s="2">
        <f>IF(logVir!F45="","",資本サービス!F45/SUM(資本サービス!F45,労働コスト!F45))</f>
        <v>0.2352619196981732</v>
      </c>
      <c r="G45" s="2">
        <f>IF(logVir!G45="","",資本サービス!G45/SUM(資本サービス!G45,労働コスト!G45))</f>
        <v>0.24151383473699201</v>
      </c>
      <c r="I45" s="3">
        <v>2</v>
      </c>
      <c r="J45" s="3">
        <v>11</v>
      </c>
      <c r="K45" s="2" cm="1">
        <f t="array" ref="K45">IF(C45="","",0.5*(C45+SUMPRODUCT(($B$1461:$B$1491=$J45)*1,C$1461:C$1491)))</f>
        <v>0.35081667525103294</v>
      </c>
      <c r="L45" s="2" cm="1">
        <f t="array" ref="L45">IF(D45="","",0.5*(D45+SUMPRODUCT(($B$1461:$B$1491=$J45)*1,D$1461:D$1491)))</f>
        <v>0.33974381943390852</v>
      </c>
      <c r="M45" s="2" cm="1">
        <f t="array" ref="M45">IF(E45="","",0.5*(E45+SUMPRODUCT(($B$1461:$B$1491=$J45)*1,E$1461:E$1491)))</f>
        <v>0.3291559213358573</v>
      </c>
      <c r="N45" s="2" cm="1">
        <f t="array" ref="N45">IF(F45="","",0.5*(F45+SUMPRODUCT(($B$1461:$B$1491=$J45)*1,F$1461:F$1491)))</f>
        <v>0.33129525825654976</v>
      </c>
      <c r="O45" s="2" cm="1">
        <f t="array" ref="O45">IF(G45="","",0.5*(G45+SUMPRODUCT(($B$1461:$B$1491=$J45)*1,G$1461:G$1491)))</f>
        <v>0.32378475498263859</v>
      </c>
    </row>
    <row r="46" spans="1:15" x14ac:dyDescent="0.55000000000000004">
      <c r="A46" s="3">
        <v>2</v>
      </c>
      <c r="B46" s="3">
        <v>12</v>
      </c>
      <c r="C46" s="2">
        <f>IF(logVir!C46="","",資本サービス!C46/SUM(資本サービス!C46,労働コスト!C46))</f>
        <v>0.43297650674982263</v>
      </c>
      <c r="D46" s="2">
        <f>IF(logVir!D46="","",資本サービス!D46/SUM(資本サービス!D46,労働コスト!D46))</f>
        <v>0.45005253971123482</v>
      </c>
      <c r="E46" s="2">
        <f>IF(logVir!E46="","",資本サービス!E46/SUM(資本サービス!E46,労働コスト!E46))</f>
        <v>0.4580817403320116</v>
      </c>
      <c r="F46" s="2">
        <f>IF(logVir!F46="","",資本サービス!F46/SUM(資本サービス!F46,労働コスト!F46))</f>
        <v>0.46206465408254777</v>
      </c>
      <c r="G46" s="2">
        <f>IF(logVir!G46="","",資本サービス!G46/SUM(資本サービス!G46,労働コスト!G46))</f>
        <v>0.45392247642774192</v>
      </c>
      <c r="I46" s="3">
        <v>2</v>
      </c>
      <c r="J46" s="3">
        <v>12</v>
      </c>
      <c r="K46" s="2" cm="1">
        <f t="array" ref="K46">IF(C46="","",0.5*(C46+SUMPRODUCT(($B$1461:$B$1491=$J46)*1,C$1461:C$1491)))</f>
        <v>0.47209569648015692</v>
      </c>
      <c r="L46" s="2" cm="1">
        <f t="array" ref="L46">IF(D46="","",0.5*(D46+SUMPRODUCT(($B$1461:$B$1491=$J46)*1,D$1461:D$1491)))</f>
        <v>0.46852035637291001</v>
      </c>
      <c r="M46" s="2" cm="1">
        <f t="array" ref="M46">IF(E46="","",0.5*(E46+SUMPRODUCT(($B$1461:$B$1491=$J46)*1,E$1461:E$1491)))</f>
        <v>0.4719515331390407</v>
      </c>
      <c r="N46" s="2" cm="1">
        <f t="array" ref="N46">IF(F46="","",0.5*(F46+SUMPRODUCT(($B$1461:$B$1491=$J46)*1,F$1461:F$1491)))</f>
        <v>0.47165757943400782</v>
      </c>
      <c r="O46" s="2" cm="1">
        <f t="array" ref="O46">IF(G46="","",0.5*(G46+SUMPRODUCT(($B$1461:$B$1491=$J46)*1,G$1461:G$1491)))</f>
        <v>0.44596239415210359</v>
      </c>
    </row>
    <row r="47" spans="1:15" x14ac:dyDescent="0.55000000000000004">
      <c r="A47" s="3">
        <v>2</v>
      </c>
      <c r="B47" s="3">
        <v>13</v>
      </c>
      <c r="C47" s="2">
        <f>IF(logVir!C47="","",資本サービス!C47/SUM(資本サービス!C47,労働コスト!C47))</f>
        <v>0.25621535772295134</v>
      </c>
      <c r="D47" s="2">
        <f>IF(logVir!D47="","",資本サービス!D47/SUM(資本サービス!D47,労働コスト!D47))</f>
        <v>0.55665104929117182</v>
      </c>
      <c r="E47" s="2">
        <f>IF(logVir!E47="","",資本サービス!E47/SUM(資本サービス!E47,労働コスト!E47))</f>
        <v>0.34119976972743987</v>
      </c>
      <c r="F47" s="2">
        <f>IF(logVir!F47="","",資本サービス!F47/SUM(資本サービス!F47,労働コスト!F47))</f>
        <v>0.4522478878570117</v>
      </c>
      <c r="G47" s="2">
        <f>IF(logVir!G47="","",資本サービス!G47/SUM(資本サービス!G47,労働コスト!G47))</f>
        <v>0.65018459985474963</v>
      </c>
      <c r="I47" s="3">
        <v>2</v>
      </c>
      <c r="J47" s="3">
        <v>13</v>
      </c>
      <c r="K47" s="2" cm="1">
        <f t="array" ref="K47">IF(C47="","",0.5*(C47+SUMPRODUCT(($B$1461:$B$1491=$J47)*1,C$1461:C$1491)))</f>
        <v>0.42732845720354168</v>
      </c>
      <c r="L47" s="2" cm="1">
        <f t="array" ref="L47">IF(D47="","",0.5*(D47+SUMPRODUCT(($B$1461:$B$1491=$J47)*1,D$1461:D$1491)))</f>
        <v>0.59245941538480396</v>
      </c>
      <c r="M47" s="2" cm="1">
        <f t="array" ref="M47">IF(E47="","",0.5*(E47+SUMPRODUCT(($B$1461:$B$1491=$J47)*1,E$1461:E$1491)))</f>
        <v>0.46504843219169556</v>
      </c>
      <c r="N47" s="2" cm="1">
        <f t="array" ref="N47">IF(F47="","",0.5*(F47+SUMPRODUCT(($B$1461:$B$1491=$J47)*1,F$1461:F$1491)))</f>
        <v>0.52796195529833712</v>
      </c>
      <c r="O47" s="2" cm="1">
        <f t="array" ref="O47">IF(G47="","",0.5*(G47+SUMPRODUCT(($B$1461:$B$1491=$J47)*1,G$1461:G$1491)))</f>
        <v>0.60921001894861071</v>
      </c>
    </row>
    <row r="48" spans="1:15" x14ac:dyDescent="0.55000000000000004">
      <c r="A48" s="3">
        <v>2</v>
      </c>
      <c r="B48" s="3">
        <v>14</v>
      </c>
      <c r="C48" s="2">
        <f>IF(logVir!C48="","",資本サービス!C48/SUM(資本サービス!C48,労働コスト!C48))</f>
        <v>0.3075477788568805</v>
      </c>
      <c r="D48" s="2">
        <f>IF(logVir!D48="","",資本サービス!D48/SUM(資本サービス!D48,労働コスト!D48))</f>
        <v>0.28575756259693003</v>
      </c>
      <c r="E48" s="2">
        <f>IF(logVir!E48="","",資本サービス!E48/SUM(資本サービス!E48,労働コスト!E48))</f>
        <v>0.24481299564163533</v>
      </c>
      <c r="F48" s="2">
        <f>IF(logVir!F48="","",資本サービス!F48/SUM(資本サービス!F48,労働コスト!F48))</f>
        <v>0.24448856222396079</v>
      </c>
      <c r="G48" s="2">
        <f>IF(logVir!G48="","",資本サービス!G48/SUM(資本サービス!G48,労働コスト!G48))</f>
        <v>0.18533221010357942</v>
      </c>
      <c r="I48" s="3">
        <v>2</v>
      </c>
      <c r="J48" s="3">
        <v>14</v>
      </c>
      <c r="K48" s="2" cm="1">
        <f t="array" ref="K48">IF(C48="","",0.5*(C48+SUMPRODUCT(($B$1461:$B$1491=$J48)*1,C$1461:C$1491)))</f>
        <v>0.35834612958207546</v>
      </c>
      <c r="L48" s="2" cm="1">
        <f t="array" ref="L48">IF(D48="","",0.5*(D48+SUMPRODUCT(($B$1461:$B$1491=$J48)*1,D$1461:D$1491)))</f>
        <v>0.32769846162793509</v>
      </c>
      <c r="M48" s="2" cm="1">
        <f t="array" ref="M48">IF(E48="","",0.5*(E48+SUMPRODUCT(($B$1461:$B$1491=$J48)*1,E$1461:E$1491)))</f>
        <v>0.31618736956802596</v>
      </c>
      <c r="N48" s="2" cm="1">
        <f t="array" ref="N48">IF(F48="","",0.5*(F48+SUMPRODUCT(($B$1461:$B$1491=$J48)*1,F$1461:F$1491)))</f>
        <v>0.32262791515142936</v>
      </c>
      <c r="O48" s="2" cm="1">
        <f t="array" ref="O48">IF(G48="","",0.5*(G48+SUMPRODUCT(($B$1461:$B$1491=$J48)*1,G$1461:G$1491)))</f>
        <v>0.27978513616506889</v>
      </c>
    </row>
    <row r="49" spans="1:15" x14ac:dyDescent="0.55000000000000004">
      <c r="A49" s="3">
        <v>2</v>
      </c>
      <c r="B49" s="3">
        <v>15</v>
      </c>
      <c r="C49" s="2">
        <f>IF(logVir!C49="","",資本サービス!C49/SUM(資本サービス!C49,労働コスト!C49))</f>
        <v>0.39127183112515068</v>
      </c>
      <c r="D49" s="2">
        <f>IF(logVir!D49="","",資本サービス!D49/SUM(資本サービス!D49,労働コスト!D49))</f>
        <v>0.31363167409447096</v>
      </c>
      <c r="E49" s="2">
        <f>IF(logVir!E49="","",資本サービス!E49/SUM(資本サービス!E49,労働コスト!E49))</f>
        <v>0.32288515149779978</v>
      </c>
      <c r="F49" s="2">
        <f>IF(logVir!F49="","",資本サービス!F49/SUM(資本サービス!F49,労働コスト!F49))</f>
        <v>0.34444514687263023</v>
      </c>
      <c r="G49" s="2">
        <f>IF(logVir!G49="","",資本サービス!G49/SUM(資本サービス!G49,労働コスト!G49))</f>
        <v>0.2783315018348288</v>
      </c>
      <c r="I49" s="3">
        <v>2</v>
      </c>
      <c r="J49" s="3">
        <v>15</v>
      </c>
      <c r="K49" s="2" cm="1">
        <f t="array" ref="K49">IF(C49="","",0.5*(C49+SUMPRODUCT(($B$1461:$B$1491=$J49)*1,C$1461:C$1491)))</f>
        <v>0.32593884342033097</v>
      </c>
      <c r="L49" s="2" cm="1">
        <f t="array" ref="L49">IF(D49="","",0.5*(D49+SUMPRODUCT(($B$1461:$B$1491=$J49)*1,D$1461:D$1491)))</f>
        <v>0.26575126525595011</v>
      </c>
      <c r="M49" s="2" cm="1">
        <f t="array" ref="M49">IF(E49="","",0.5*(E49+SUMPRODUCT(($B$1461:$B$1491=$J49)*1,E$1461:E$1491)))</f>
        <v>0.28343684858000734</v>
      </c>
      <c r="N49" s="2" cm="1">
        <f t="array" ref="N49">IF(F49="","",0.5*(F49+SUMPRODUCT(($B$1461:$B$1491=$J49)*1,F$1461:F$1491)))</f>
        <v>0.29868341386112307</v>
      </c>
      <c r="O49" s="2" cm="1">
        <f t="array" ref="O49">IF(G49="","",0.5*(G49+SUMPRODUCT(($B$1461:$B$1491=$J49)*1,G$1461:G$1491)))</f>
        <v>0.25228939012748658</v>
      </c>
    </row>
    <row r="50" spans="1:15" x14ac:dyDescent="0.55000000000000004">
      <c r="A50" s="3">
        <v>2</v>
      </c>
      <c r="B50" s="3">
        <v>16</v>
      </c>
      <c r="C50" s="2">
        <f>IF(logVir!C50="","",資本サービス!C50/SUM(資本サービス!C50,労働コスト!C50))</f>
        <v>0.33175724307550586</v>
      </c>
      <c r="D50" s="2">
        <f>IF(logVir!D50="","",資本サービス!D50/SUM(資本サービス!D50,労働コスト!D50))</f>
        <v>0.25257004800768418</v>
      </c>
      <c r="E50" s="2">
        <f>IF(logVir!E50="","",資本サービス!E50/SUM(資本サービス!E50,労働コスト!E50))</f>
        <v>0.25048709560945542</v>
      </c>
      <c r="F50" s="2">
        <f>IF(logVir!F50="","",資本サービス!F50/SUM(資本サービス!F50,労働コスト!F50))</f>
        <v>0.23478964793520446</v>
      </c>
      <c r="G50" s="2">
        <f>IF(logVir!G50="","",資本サービス!G50/SUM(資本サービス!G50,労働コスト!G50))</f>
        <v>0.1927371167995626</v>
      </c>
      <c r="I50" s="3">
        <v>2</v>
      </c>
      <c r="J50" s="3">
        <v>16</v>
      </c>
      <c r="K50" s="2" cm="1">
        <f t="array" ref="K50">IF(C50="","",0.5*(C50+SUMPRODUCT(($B$1461:$B$1491=$J50)*1,C$1461:C$1491)))</f>
        <v>0.32915535458296041</v>
      </c>
      <c r="L50" s="2" cm="1">
        <f t="array" ref="L50">IF(D50="","",0.5*(D50+SUMPRODUCT(($B$1461:$B$1491=$J50)*1,D$1461:D$1491)))</f>
        <v>0.27504463183251976</v>
      </c>
      <c r="M50" s="2" cm="1">
        <f t="array" ref="M50">IF(E50="","",0.5*(E50+SUMPRODUCT(($B$1461:$B$1491=$J50)*1,E$1461:E$1491)))</f>
        <v>0.26116891382945084</v>
      </c>
      <c r="N50" s="2" cm="1">
        <f t="array" ref="N50">IF(F50="","",0.5*(F50+SUMPRODUCT(($B$1461:$B$1491=$J50)*1,F$1461:F$1491)))</f>
        <v>0.2535773399084299</v>
      </c>
      <c r="O50" s="2" cm="1">
        <f t="array" ref="O50">IF(G50="","",0.5*(G50+SUMPRODUCT(($B$1461:$B$1491=$J50)*1,G$1461:G$1491)))</f>
        <v>0.21862592291600896</v>
      </c>
    </row>
    <row r="51" spans="1:15" x14ac:dyDescent="0.55000000000000004">
      <c r="A51" s="3">
        <v>2</v>
      </c>
      <c r="B51" s="3">
        <v>17</v>
      </c>
      <c r="C51" s="2">
        <f>IF(logVir!C51="","",資本サービス!C51/SUM(資本サービス!C51,労働コスト!C51))</f>
        <v>0.69690306132107749</v>
      </c>
      <c r="D51" s="2">
        <f>IF(logVir!D51="","",資本サービス!D51/SUM(資本サービス!D51,労働コスト!D51))</f>
        <v>0.72468972280993138</v>
      </c>
      <c r="E51" s="2">
        <f>IF(logVir!E51="","",資本サービス!E51/SUM(資本サービス!E51,労働コスト!E51))</f>
        <v>0.67509081624335565</v>
      </c>
      <c r="F51" s="2">
        <f>IF(logVir!F51="","",資本サービス!F51/SUM(資本サービス!F51,労働コスト!F51))</f>
        <v>0.63244130773524598</v>
      </c>
      <c r="G51" s="2">
        <f>IF(logVir!G51="","",資本サービス!G51/SUM(資本サービス!G51,労働コスト!G51))</f>
        <v>0.66275286372629949</v>
      </c>
      <c r="I51" s="3">
        <v>2</v>
      </c>
      <c r="J51" s="3">
        <v>17</v>
      </c>
      <c r="K51" s="2" cm="1">
        <f t="array" ref="K51">IF(C51="","",0.5*(C51+SUMPRODUCT(($B$1461:$B$1491=$J51)*1,C$1461:C$1491)))</f>
        <v>0.67675889381629228</v>
      </c>
      <c r="L51" s="2" cm="1">
        <f t="array" ref="L51">IF(D51="","",0.5*(D51+SUMPRODUCT(($B$1461:$B$1491=$J51)*1,D$1461:D$1491)))</f>
        <v>0.68286824951123881</v>
      </c>
      <c r="M51" s="2" cm="1">
        <f t="array" ref="M51">IF(E51="","",0.5*(E51+SUMPRODUCT(($B$1461:$B$1491=$J51)*1,E$1461:E$1491)))</f>
        <v>0.64457746050921716</v>
      </c>
      <c r="N51" s="2" cm="1">
        <f t="array" ref="N51">IF(F51="","",0.5*(F51+SUMPRODUCT(($B$1461:$B$1491=$J51)*1,F$1461:F$1491)))</f>
        <v>0.60918627965542171</v>
      </c>
      <c r="O51" s="2" cm="1">
        <f t="array" ref="O51">IF(G51="","",0.5*(G51+SUMPRODUCT(($B$1461:$B$1491=$J51)*1,G$1461:G$1491)))</f>
        <v>0.62243124706414454</v>
      </c>
    </row>
    <row r="52" spans="1:15" x14ac:dyDescent="0.55000000000000004">
      <c r="A52" s="3">
        <v>2</v>
      </c>
      <c r="B52" s="3">
        <v>18</v>
      </c>
      <c r="C52" s="2">
        <f>IF(logVir!C52="","",資本サービス!C52/SUM(資本サービス!C52,労働コスト!C52))</f>
        <v>0.15665967083266047</v>
      </c>
      <c r="D52" s="2">
        <f>IF(logVir!D52="","",資本サービス!D52/SUM(資本サービス!D52,労働コスト!D52))</f>
        <v>0.12441048213537577</v>
      </c>
      <c r="E52" s="2">
        <f>IF(logVir!E52="","",資本サービス!E52/SUM(資本サービス!E52,労働コスト!E52))</f>
        <v>0.10899350456638</v>
      </c>
      <c r="F52" s="2">
        <f>IF(logVir!F52="","",資本サービス!F52/SUM(資本サービス!F52,労働コスト!F52))</f>
        <v>0.10681602737354537</v>
      </c>
      <c r="G52" s="2">
        <f>IF(logVir!G52="","",資本サービス!G52/SUM(資本サービス!G52,労働コスト!G52))</f>
        <v>9.647622637562904E-2</v>
      </c>
      <c r="I52" s="3">
        <v>2</v>
      </c>
      <c r="J52" s="3">
        <v>18</v>
      </c>
      <c r="K52" s="2" cm="1">
        <f t="array" ref="K52">IF(C52="","",0.5*(C52+SUMPRODUCT(($B$1461:$B$1491=$J52)*1,C$1461:C$1491)))</f>
        <v>0.1500812698307496</v>
      </c>
      <c r="L52" s="2" cm="1">
        <f t="array" ref="L52">IF(D52="","",0.5*(D52+SUMPRODUCT(($B$1461:$B$1491=$J52)*1,D$1461:D$1491)))</f>
        <v>0.11673773552435987</v>
      </c>
      <c r="M52" s="2" cm="1">
        <f t="array" ref="M52">IF(E52="","",0.5*(E52+SUMPRODUCT(($B$1461:$B$1491=$J52)*1,E$1461:E$1491)))</f>
        <v>0.10633481254474564</v>
      </c>
      <c r="N52" s="2" cm="1">
        <f t="array" ref="N52">IF(F52="","",0.5*(F52+SUMPRODUCT(($B$1461:$B$1491=$J52)*1,F$1461:F$1491)))</f>
        <v>0.10445012002084948</v>
      </c>
      <c r="O52" s="2" cm="1">
        <f t="array" ref="O52">IF(G52="","",0.5*(G52+SUMPRODUCT(($B$1461:$B$1491=$J52)*1,G$1461:G$1491)))</f>
        <v>9.8995900569360334E-2</v>
      </c>
    </row>
    <row r="53" spans="1:15" x14ac:dyDescent="0.55000000000000004">
      <c r="A53" s="3">
        <v>2</v>
      </c>
      <c r="B53" s="3">
        <v>19</v>
      </c>
      <c r="C53" s="2">
        <f>IF(logVir!C53="","",資本サービス!C53/SUM(資本サービス!C53,労働コスト!C53))</f>
        <v>0.17593639293484331</v>
      </c>
      <c r="D53" s="2">
        <f>IF(logVir!D53="","",資本サービス!D53/SUM(資本サービス!D53,労働コスト!D53))</f>
        <v>0.15052978233357001</v>
      </c>
      <c r="E53" s="2">
        <f>IF(logVir!E53="","",資本サービス!E53/SUM(資本サービス!E53,労働コスト!E53))</f>
        <v>0.11045784617491673</v>
      </c>
      <c r="F53" s="2">
        <f>IF(logVir!F53="","",資本サービス!F53/SUM(資本サービス!F53,労働コスト!F53))</f>
        <v>0.12530597919188538</v>
      </c>
      <c r="G53" s="2">
        <f>IF(logVir!G53="","",資本サービス!G53/SUM(資本サービス!G53,労働コスト!G53))</f>
        <v>0.13418618035417612</v>
      </c>
      <c r="I53" s="3">
        <v>2</v>
      </c>
      <c r="J53" s="3">
        <v>19</v>
      </c>
      <c r="K53" s="2" cm="1">
        <f t="array" ref="K53">IF(C53="","",0.5*(C53+SUMPRODUCT(($B$1461:$B$1491=$J53)*1,C$1461:C$1491)))</f>
        <v>0.17431119793728062</v>
      </c>
      <c r="L53" s="2" cm="1">
        <f t="array" ref="L53">IF(D53="","",0.5*(D53+SUMPRODUCT(($B$1461:$B$1491=$J53)*1,D$1461:D$1491)))</f>
        <v>0.14159592567958543</v>
      </c>
      <c r="M53" s="2" cm="1">
        <f t="array" ref="M53">IF(E53="","",0.5*(E53+SUMPRODUCT(($B$1461:$B$1491=$J53)*1,E$1461:E$1491)))</f>
        <v>0.12052515325327329</v>
      </c>
      <c r="N53" s="2" cm="1">
        <f t="array" ref="N53">IF(F53="","",0.5*(F53+SUMPRODUCT(($B$1461:$B$1491=$J53)*1,F$1461:F$1491)))</f>
        <v>0.12782778995779034</v>
      </c>
      <c r="O53" s="2" cm="1">
        <f t="array" ref="O53">IF(G53="","",0.5*(G53+SUMPRODUCT(($B$1461:$B$1491=$J53)*1,G$1461:G$1491)))</f>
        <v>0.12973579258645007</v>
      </c>
    </row>
    <row r="54" spans="1:15" x14ac:dyDescent="0.55000000000000004">
      <c r="A54" s="3">
        <v>2</v>
      </c>
      <c r="B54" s="3">
        <v>20</v>
      </c>
      <c r="C54" s="2">
        <f>IF(logVir!C54="","",資本サービス!C54/SUM(資本サービス!C54,労働コスト!C54))</f>
        <v>0.26331655109820018</v>
      </c>
      <c r="D54" s="2">
        <f>IF(logVir!D54="","",資本サービス!D54/SUM(資本サービス!D54,労働コスト!D54))</f>
        <v>0.27652673069811307</v>
      </c>
      <c r="E54" s="2">
        <f>IF(logVir!E54="","",資本サービス!E54/SUM(資本サービス!E54,労働コスト!E54))</f>
        <v>0.2283881000754657</v>
      </c>
      <c r="F54" s="2">
        <f>IF(logVir!F54="","",資本サービス!F54/SUM(資本サービス!F54,労働コスト!F54))</f>
        <v>0.23362257653631768</v>
      </c>
      <c r="G54" s="2">
        <f>IF(logVir!G54="","",資本サービス!G54/SUM(資本サービス!G54,労働コスト!G54))</f>
        <v>0.22810000772865746</v>
      </c>
      <c r="I54" s="3">
        <v>2</v>
      </c>
      <c r="J54" s="3">
        <v>20</v>
      </c>
      <c r="K54" s="2" cm="1">
        <f t="array" ref="K54">IF(C54="","",0.5*(C54+SUMPRODUCT(($B$1461:$B$1491=$J54)*1,C$1461:C$1491)))</f>
        <v>0.25885708183345491</v>
      </c>
      <c r="L54" s="2" cm="1">
        <f t="array" ref="L54">IF(D54="","",0.5*(D54+SUMPRODUCT(($B$1461:$B$1491=$J54)*1,D$1461:D$1491)))</f>
        <v>0.26090184799296168</v>
      </c>
      <c r="M54" s="2" cm="1">
        <f t="array" ref="M54">IF(E54="","",0.5*(E54+SUMPRODUCT(($B$1461:$B$1491=$J54)*1,E$1461:E$1491)))</f>
        <v>0.23995906744180157</v>
      </c>
      <c r="N54" s="2" cm="1">
        <f t="array" ref="N54">IF(F54="","",0.5*(F54+SUMPRODUCT(($B$1461:$B$1491=$J54)*1,F$1461:F$1491)))</f>
        <v>0.24336770858721257</v>
      </c>
      <c r="O54" s="2" cm="1">
        <f t="array" ref="O54">IF(G54="","",0.5*(G54+SUMPRODUCT(($B$1461:$B$1491=$J54)*1,G$1461:G$1491)))</f>
        <v>0.23290092351766242</v>
      </c>
    </row>
    <row r="55" spans="1:15" x14ac:dyDescent="0.55000000000000004">
      <c r="A55" s="3">
        <v>2</v>
      </c>
      <c r="B55" s="3">
        <v>21</v>
      </c>
      <c r="C55" s="2">
        <f>IF(logVir!C55="","",資本サービス!C55/SUM(資本サービス!C55,労働コスト!C55))</f>
        <v>0.37193719999816854</v>
      </c>
      <c r="D55" s="2">
        <f>IF(logVir!D55="","",資本サービス!D55/SUM(資本サービス!D55,労働コスト!D55))</f>
        <v>0.40814164251050467</v>
      </c>
      <c r="E55" s="2">
        <f>IF(logVir!E55="","",資本サービス!E55/SUM(資本サービス!E55,労働コスト!E55))</f>
        <v>0.37025148110128853</v>
      </c>
      <c r="F55" s="2">
        <f>IF(logVir!F55="","",資本サービス!F55/SUM(資本サービス!F55,労働コスト!F55))</f>
        <v>0.36885484928376999</v>
      </c>
      <c r="G55" s="2">
        <f>IF(logVir!G55="","",資本サービス!G55/SUM(資本サービス!G55,労働コスト!G55))</f>
        <v>0.35128502439859299</v>
      </c>
      <c r="I55" s="3">
        <v>2</v>
      </c>
      <c r="J55" s="3">
        <v>21</v>
      </c>
      <c r="K55" s="2" cm="1">
        <f t="array" ref="K55">IF(C55="","",0.5*(C55+SUMPRODUCT(($B$1461:$B$1491=$J55)*1,C$1461:C$1491)))</f>
        <v>0.35339701632114612</v>
      </c>
      <c r="L55" s="2" cm="1">
        <f t="array" ref="L55">IF(D55="","",0.5*(D55+SUMPRODUCT(($B$1461:$B$1491=$J55)*1,D$1461:D$1491)))</f>
        <v>0.35294569306877316</v>
      </c>
      <c r="M55" s="2" cm="1">
        <f t="array" ref="M55">IF(E55="","",0.5*(E55+SUMPRODUCT(($B$1461:$B$1491=$J55)*1,E$1461:E$1491)))</f>
        <v>0.33007999742718186</v>
      </c>
      <c r="N55" s="2" cm="1">
        <f t="array" ref="N55">IF(F55="","",0.5*(F55+SUMPRODUCT(($B$1461:$B$1491=$J55)*1,F$1461:F$1491)))</f>
        <v>0.3280845165441203</v>
      </c>
      <c r="O55" s="2" cm="1">
        <f t="array" ref="O55">IF(G55="","",0.5*(G55+SUMPRODUCT(($B$1461:$B$1491=$J55)*1,G$1461:G$1491)))</f>
        <v>0.3111351752185807</v>
      </c>
    </row>
    <row r="56" spans="1:15" x14ac:dyDescent="0.55000000000000004">
      <c r="A56" s="3">
        <v>2</v>
      </c>
      <c r="B56" s="3">
        <v>22</v>
      </c>
      <c r="C56" s="2">
        <f>IF(logVir!C56="","",資本サービス!C56/SUM(資本サービス!C56,労働コスト!C56))</f>
        <v>0.19017924349517507</v>
      </c>
      <c r="D56" s="2">
        <f>IF(logVir!D56="","",資本サービス!D56/SUM(資本サービス!D56,労働コスト!D56))</f>
        <v>0.15856840491595983</v>
      </c>
      <c r="E56" s="2">
        <f>IF(logVir!E56="","",資本サービス!E56/SUM(資本サービス!E56,労働コスト!E56))</f>
        <v>0.15396851091906233</v>
      </c>
      <c r="F56" s="2">
        <f>IF(logVir!F56="","",資本サービス!F56/SUM(資本サービス!F56,労働コスト!F56))</f>
        <v>0.11901366858022255</v>
      </c>
      <c r="G56" s="2">
        <f>IF(logVir!G56="","",資本サービス!G56/SUM(資本サービス!G56,労働コスト!G56))</f>
        <v>0.12123472505535969</v>
      </c>
      <c r="I56" s="3">
        <v>2</v>
      </c>
      <c r="J56" s="3">
        <v>22</v>
      </c>
      <c r="K56" s="2" cm="1">
        <f t="array" ref="K56">IF(C56="","",0.5*(C56+SUMPRODUCT(($B$1461:$B$1491=$J56)*1,C$1461:C$1491)))</f>
        <v>0.20711948700271274</v>
      </c>
      <c r="L56" s="2" cm="1">
        <f t="array" ref="L56">IF(D56="","",0.5*(D56+SUMPRODUCT(($B$1461:$B$1491=$J56)*1,D$1461:D$1491)))</f>
        <v>0.17156052512009629</v>
      </c>
      <c r="M56" s="2" cm="1">
        <f t="array" ref="M56">IF(E56="","",0.5*(E56+SUMPRODUCT(($B$1461:$B$1491=$J56)*1,E$1461:E$1491)))</f>
        <v>0.15577454575085731</v>
      </c>
      <c r="N56" s="2" cm="1">
        <f t="array" ref="N56">IF(F56="","",0.5*(F56+SUMPRODUCT(($B$1461:$B$1491=$J56)*1,F$1461:F$1491)))</f>
        <v>0.14071668328884357</v>
      </c>
      <c r="O56" s="2" cm="1">
        <f t="array" ref="O56">IF(G56="","",0.5*(G56+SUMPRODUCT(($B$1461:$B$1491=$J56)*1,G$1461:G$1491)))</f>
        <v>0.14120756031546136</v>
      </c>
    </row>
    <row r="57" spans="1:15" x14ac:dyDescent="0.55000000000000004">
      <c r="A57" s="3">
        <v>2</v>
      </c>
      <c r="B57" s="3">
        <v>23</v>
      </c>
      <c r="C57" s="2">
        <f>IF(logVir!C57="","",資本サービス!C57/SUM(資本サービス!C57,労働コスト!C57))</f>
        <v>0.73948691904669783</v>
      </c>
      <c r="D57" s="2">
        <f>IF(logVir!D57="","",資本サービス!D57/SUM(資本サービス!D57,労働コスト!D57))</f>
        <v>0.63929908216697562</v>
      </c>
      <c r="E57" s="2">
        <f>IF(logVir!E57="","",資本サービス!E57/SUM(資本サービス!E57,労働コスト!E57))</f>
        <v>0.64474481028249286</v>
      </c>
      <c r="F57" s="2">
        <f>IF(logVir!F57="","",資本サービス!F57/SUM(資本サービス!F57,労働コスト!F57))</f>
        <v>0.63838331853228381</v>
      </c>
      <c r="G57" s="2">
        <f>IF(logVir!G57="","",資本サービス!G57/SUM(資本サービス!G57,労働コスト!G57))</f>
        <v>0.60036683664342616</v>
      </c>
      <c r="I57" s="3">
        <v>2</v>
      </c>
      <c r="J57" s="3">
        <v>23</v>
      </c>
      <c r="K57" s="2" cm="1">
        <f t="array" ref="K57">IF(C57="","",0.5*(C57+SUMPRODUCT(($B$1461:$B$1491=$J57)*1,C$1461:C$1491)))</f>
        <v>0.72763879178248025</v>
      </c>
      <c r="L57" s="2" cm="1">
        <f t="array" ref="L57">IF(D57="","",0.5*(D57+SUMPRODUCT(($B$1461:$B$1491=$J57)*1,D$1461:D$1491)))</f>
        <v>0.66270835142155082</v>
      </c>
      <c r="M57" s="2" cm="1">
        <f t="array" ref="M57">IF(E57="","",0.5*(E57+SUMPRODUCT(($B$1461:$B$1491=$J57)*1,E$1461:E$1491)))</f>
        <v>0.64876859277998922</v>
      </c>
      <c r="N57" s="2" cm="1">
        <f t="array" ref="N57">IF(F57="","",0.5*(F57+SUMPRODUCT(($B$1461:$B$1491=$J57)*1,F$1461:F$1491)))</f>
        <v>0.63152288962301006</v>
      </c>
      <c r="O57" s="2" cm="1">
        <f t="array" ref="O57">IF(G57="","",0.5*(G57+SUMPRODUCT(($B$1461:$B$1491=$J57)*1,G$1461:G$1491)))</f>
        <v>0.60124788551420316</v>
      </c>
    </row>
    <row r="58" spans="1:15" x14ac:dyDescent="0.55000000000000004">
      <c r="A58" s="3">
        <v>2</v>
      </c>
      <c r="B58" s="3">
        <v>24</v>
      </c>
      <c r="C58" s="2">
        <f>IF(logVir!C58="","",資本サービス!C58/SUM(資本サービス!C58,労働コスト!C58))</f>
        <v>0.24818856870584749</v>
      </c>
      <c r="D58" s="2">
        <f>IF(logVir!D58="","",資本サービス!D58/SUM(資本サービス!D58,労働コスト!D58))</f>
        <v>0.20731885254356852</v>
      </c>
      <c r="E58" s="2">
        <f>IF(logVir!E58="","",資本サービス!E58/SUM(資本サービス!E58,労働コスト!E58))</f>
        <v>0.27994970223418808</v>
      </c>
      <c r="F58" s="2">
        <f>IF(logVir!F58="","",資本サービス!F58/SUM(資本サービス!F58,労働コスト!F58))</f>
        <v>0.26462223370793203</v>
      </c>
      <c r="G58" s="2">
        <f>IF(logVir!G58="","",資本サービス!G58/SUM(資本サービス!G58,労働コスト!G58))</f>
        <v>0.24663887103464341</v>
      </c>
      <c r="I58" s="3">
        <v>2</v>
      </c>
      <c r="J58" s="3">
        <v>24</v>
      </c>
      <c r="K58" s="2" cm="1">
        <f t="array" ref="K58">IF(C58="","",0.5*(C58+SUMPRODUCT(($B$1461:$B$1491=$J58)*1,C$1461:C$1491)))</f>
        <v>0.26818449614683726</v>
      </c>
      <c r="L58" s="2" cm="1">
        <f t="array" ref="L58">IF(D58="","",0.5*(D58+SUMPRODUCT(($B$1461:$B$1491=$J58)*1,D$1461:D$1491)))</f>
        <v>0.23513754581247087</v>
      </c>
      <c r="M58" s="2" cm="1">
        <f t="array" ref="M58">IF(E58="","",0.5*(E58+SUMPRODUCT(($B$1461:$B$1491=$J58)*1,E$1461:E$1491)))</f>
        <v>0.26434821128369529</v>
      </c>
      <c r="N58" s="2" cm="1">
        <f t="array" ref="N58">IF(F58="","",0.5*(F58+SUMPRODUCT(($B$1461:$B$1491=$J58)*1,F$1461:F$1491)))</f>
        <v>0.24806962427876222</v>
      </c>
      <c r="O58" s="2" cm="1">
        <f t="array" ref="O58">IF(G58="","",0.5*(G58+SUMPRODUCT(($B$1461:$B$1491=$J58)*1,G$1461:G$1491)))</f>
        <v>0.23329855129012678</v>
      </c>
    </row>
    <row r="59" spans="1:15" x14ac:dyDescent="0.55000000000000004">
      <c r="A59" s="3">
        <v>2</v>
      </c>
      <c r="B59" s="3">
        <v>25</v>
      </c>
      <c r="C59" s="2">
        <f>IF(logVir!C59="","",資本サービス!C59/SUM(資本サービス!C59,労働コスト!C59))</f>
        <v>0.17101960143092576</v>
      </c>
      <c r="D59" s="2">
        <f>IF(logVir!D59="","",資本サービス!D59/SUM(資本サービス!D59,労働コスト!D59))</f>
        <v>0.18025312562333073</v>
      </c>
      <c r="E59" s="2">
        <f>IF(logVir!E59="","",資本サービス!E59/SUM(資本サービス!E59,労働コスト!E59))</f>
        <v>0.17014471893543959</v>
      </c>
      <c r="F59" s="2">
        <f>IF(logVir!F59="","",資本サービス!F59/SUM(資本サービス!F59,労働コスト!F59))</f>
        <v>0.13756603811792453</v>
      </c>
      <c r="G59" s="2">
        <f>IF(logVir!G59="","",資本サービス!G59/SUM(資本サービス!G59,労働コスト!G59))</f>
        <v>0.17743576804231967</v>
      </c>
      <c r="I59" s="3">
        <v>2</v>
      </c>
      <c r="J59" s="3">
        <v>25</v>
      </c>
      <c r="K59" s="2" cm="1">
        <f t="array" ref="K59">IF(C59="","",0.5*(C59+SUMPRODUCT(($B$1461:$B$1491=$J59)*1,C$1461:C$1491)))</f>
        <v>0.1847742793294721</v>
      </c>
      <c r="L59" s="2" cm="1">
        <f t="array" ref="L59">IF(D59="","",0.5*(D59+SUMPRODUCT(($B$1461:$B$1491=$J59)*1,D$1461:D$1491)))</f>
        <v>0.18865391774406806</v>
      </c>
      <c r="M59" s="2" cm="1">
        <f t="array" ref="M59">IF(E59="","",0.5*(E59+SUMPRODUCT(($B$1461:$B$1491=$J59)*1,E$1461:E$1491)))</f>
        <v>0.18398246192443241</v>
      </c>
      <c r="N59" s="2" cm="1">
        <f t="array" ref="N59">IF(F59="","",0.5*(F59+SUMPRODUCT(($B$1461:$B$1491=$J59)*1,F$1461:F$1491)))</f>
        <v>0.1682921251277979</v>
      </c>
      <c r="O59" s="2" cm="1">
        <f t="array" ref="O59">IF(G59="","",0.5*(G59+SUMPRODUCT(($B$1461:$B$1491=$J59)*1,G$1461:G$1491)))</f>
        <v>0.18755162002782444</v>
      </c>
    </row>
    <row r="60" spans="1:15" x14ac:dyDescent="0.55000000000000004">
      <c r="A60" s="3">
        <v>2</v>
      </c>
      <c r="B60" s="3">
        <v>26</v>
      </c>
      <c r="C60" s="2">
        <f>IF(logVir!C60="","",資本サービス!C60/SUM(資本サービス!C60,労働コスト!C60))</f>
        <v>0.74527969996762133</v>
      </c>
      <c r="D60" s="2">
        <f>IF(logVir!D60="","",資本サービス!D60/SUM(資本サービス!D60,労働コスト!D60))</f>
        <v>0.77219816498852256</v>
      </c>
      <c r="E60" s="2">
        <f>IF(logVir!E60="","",資本サービス!E60/SUM(資本サービス!E60,労働コスト!E60))</f>
        <v>0.59258516071558509</v>
      </c>
      <c r="F60" s="2">
        <f>IF(logVir!F60="","",資本サービス!F60/SUM(資本サービス!F60,労働コスト!F60))</f>
        <v>0.53699409037292112</v>
      </c>
      <c r="G60" s="2">
        <f>IF(logVir!G60="","",資本サービス!G60/SUM(資本サービス!G60,労働コスト!G60))</f>
        <v>0.57650459464364956</v>
      </c>
      <c r="I60" s="3">
        <v>2</v>
      </c>
      <c r="J60" s="3">
        <v>26</v>
      </c>
      <c r="K60" s="2" cm="1">
        <f t="array" ref="K60">IF(C60="","",0.5*(C60+SUMPRODUCT(($B$1461:$B$1491=$J60)*1,C$1461:C$1491)))</f>
        <v>0.71820213223014828</v>
      </c>
      <c r="L60" s="2" cm="1">
        <f t="array" ref="L60">IF(D60="","",0.5*(D60+SUMPRODUCT(($B$1461:$B$1491=$J60)*1,D$1461:D$1491)))</f>
        <v>0.69827236115678759</v>
      </c>
      <c r="M60" s="2" cm="1">
        <f t="array" ref="M60">IF(E60="","",0.5*(E60+SUMPRODUCT(($B$1461:$B$1491=$J60)*1,E$1461:E$1491)))</f>
        <v>0.57322813096573255</v>
      </c>
      <c r="N60" s="2" cm="1">
        <f t="array" ref="N60">IF(F60="","",0.5*(F60+SUMPRODUCT(($B$1461:$B$1491=$J60)*1,F$1461:F$1491)))</f>
        <v>0.55784363046245522</v>
      </c>
      <c r="O60" s="2" cm="1">
        <f t="array" ref="O60">IF(G60="","",0.5*(G60+SUMPRODUCT(($B$1461:$B$1491=$J60)*1,G$1461:G$1491)))</f>
        <v>0.5760693571919504</v>
      </c>
    </row>
    <row r="61" spans="1:15" x14ac:dyDescent="0.55000000000000004">
      <c r="A61" s="3">
        <v>2</v>
      </c>
      <c r="B61" s="3">
        <v>27</v>
      </c>
      <c r="C61" s="2">
        <f>IF(logVir!C61="","",資本サービス!C61/SUM(資本サービス!C61,労働コスト!C61))</f>
        <v>0.19124241733011366</v>
      </c>
      <c r="D61" s="2">
        <f>IF(logVir!D61="","",資本サービス!D61/SUM(資本サービス!D61,労働コスト!D61))</f>
        <v>0.22470346930674168</v>
      </c>
      <c r="E61" s="2">
        <f>IF(logVir!E61="","",資本サービス!E61/SUM(資本サービス!E61,労働コスト!E61))</f>
        <v>0.21210447890945719</v>
      </c>
      <c r="F61" s="2">
        <f>IF(logVir!F61="","",資本サービス!F61/SUM(資本サービス!F61,労働コスト!F61))</f>
        <v>0.20482246440348079</v>
      </c>
      <c r="G61" s="2">
        <f>IF(logVir!G61="","",資本サービス!G61/SUM(資本サービス!G61,労働コスト!G61))</f>
        <v>0.22743126876999006</v>
      </c>
      <c r="I61" s="3">
        <v>2</v>
      </c>
      <c r="J61" s="3">
        <v>27</v>
      </c>
      <c r="K61" s="2" cm="1">
        <f t="array" ref="K61">IF(C61="","",0.5*(C61+SUMPRODUCT(($B$1461:$B$1491=$J61)*1,C$1461:C$1491)))</f>
        <v>0.20116615370592728</v>
      </c>
      <c r="L61" s="2" cm="1">
        <f t="array" ref="L61">IF(D61="","",0.5*(D61+SUMPRODUCT(($B$1461:$B$1491=$J61)*1,D$1461:D$1491)))</f>
        <v>0.21514031816628298</v>
      </c>
      <c r="M61" s="2" cm="1">
        <f t="array" ref="M61">IF(E61="","",0.5*(E61+SUMPRODUCT(($B$1461:$B$1491=$J61)*1,E$1461:E$1491)))</f>
        <v>0.20781453532978134</v>
      </c>
      <c r="N61" s="2" cm="1">
        <f t="array" ref="N61">IF(F61="","",0.5*(F61+SUMPRODUCT(($B$1461:$B$1491=$J61)*1,F$1461:F$1491)))</f>
        <v>0.20237620417190139</v>
      </c>
      <c r="O61" s="2" cm="1">
        <f t="array" ref="O61">IF(G61="","",0.5*(G61+SUMPRODUCT(($B$1461:$B$1491=$J61)*1,G$1461:G$1491)))</f>
        <v>0.20715022724587853</v>
      </c>
    </row>
    <row r="62" spans="1:15" x14ac:dyDescent="0.55000000000000004">
      <c r="A62" s="3">
        <v>2</v>
      </c>
      <c r="B62" s="3">
        <v>28</v>
      </c>
      <c r="C62" s="2">
        <f>IF(logVir!C62="","",資本サービス!C62/SUM(資本サービス!C62,労働コスト!C62))</f>
        <v>0.31360652129769928</v>
      </c>
      <c r="D62" s="2">
        <f>IF(logVir!D62="","",資本サービス!D62/SUM(資本サービス!D62,労働コスト!D62))</f>
        <v>0.2748124010086066</v>
      </c>
      <c r="E62" s="2">
        <f>IF(logVir!E62="","",資本サービス!E62/SUM(資本サービス!E62,労働コスト!E62))</f>
        <v>0.24420389992458535</v>
      </c>
      <c r="F62" s="2">
        <f>IF(logVir!F62="","",資本サービス!F62/SUM(資本サービス!F62,労働コスト!F62))</f>
        <v>0.27139913166714602</v>
      </c>
      <c r="G62" s="2">
        <f>IF(logVir!G62="","",資本サービス!G62/SUM(資本サービス!G62,労働コスト!G62))</f>
        <v>0.28119227473010605</v>
      </c>
      <c r="I62" s="3">
        <v>2</v>
      </c>
      <c r="J62" s="3">
        <v>28</v>
      </c>
      <c r="K62" s="2" cm="1">
        <f t="array" ref="K62">IF(C62="","",0.5*(C62+SUMPRODUCT(($B$1461:$B$1491=$J62)*1,C$1461:C$1491)))</f>
        <v>0.35791334744373127</v>
      </c>
      <c r="L62" s="2" cm="1">
        <f t="array" ref="L62">IF(D62="","",0.5*(D62+SUMPRODUCT(($B$1461:$B$1491=$J62)*1,D$1461:D$1491)))</f>
        <v>0.31571355773917709</v>
      </c>
      <c r="M62" s="2" cm="1">
        <f t="array" ref="M62">IF(E62="","",0.5*(E62+SUMPRODUCT(($B$1461:$B$1491=$J62)*1,E$1461:E$1491)))</f>
        <v>0.28512353927135947</v>
      </c>
      <c r="N62" s="2" cm="1">
        <f t="array" ref="N62">IF(F62="","",0.5*(F62+SUMPRODUCT(($B$1461:$B$1491=$J62)*1,F$1461:F$1491)))</f>
        <v>0.3020786839891606</v>
      </c>
      <c r="O62" s="2" cm="1">
        <f t="array" ref="O62">IF(G62="","",0.5*(G62+SUMPRODUCT(($B$1461:$B$1491=$J62)*1,G$1461:G$1491)))</f>
        <v>0.31308997527221216</v>
      </c>
    </row>
    <row r="63" spans="1:15" x14ac:dyDescent="0.55000000000000004">
      <c r="A63" s="3">
        <v>2</v>
      </c>
      <c r="B63" s="3">
        <v>29</v>
      </c>
      <c r="C63" s="2">
        <f>IF(logVir!C63="","",資本サービス!C63/SUM(資本サービス!C63,労働コスト!C63))</f>
        <v>0.1487912979807785</v>
      </c>
      <c r="D63" s="2">
        <f>IF(logVir!D63="","",資本サービス!D63/SUM(資本サービス!D63,労働コスト!D63))</f>
        <v>0.14467980583054718</v>
      </c>
      <c r="E63" s="2">
        <f>IF(logVir!E63="","",資本サービス!E63/SUM(資本サービス!E63,労働コスト!E63))</f>
        <v>0.12568384568537891</v>
      </c>
      <c r="F63" s="2">
        <f>IF(logVir!F63="","",資本サービス!F63/SUM(資本サービス!F63,労働コスト!F63))</f>
        <v>0.15274732383857775</v>
      </c>
      <c r="G63" s="2">
        <f>IF(logVir!G63="","",資本サービス!G63/SUM(資本サービス!G63,労働コスト!G63))</f>
        <v>0.15169846527854147</v>
      </c>
      <c r="I63" s="3">
        <v>2</v>
      </c>
      <c r="J63" s="3">
        <v>29</v>
      </c>
      <c r="K63" s="2" cm="1">
        <f t="array" ref="K63">IF(C63="","",0.5*(C63+SUMPRODUCT(($B$1461:$B$1491=$J63)*1,C$1461:C$1491)))</f>
        <v>0.17016810205688626</v>
      </c>
      <c r="L63" s="2" cm="1">
        <f t="array" ref="L63">IF(D63="","",0.5*(D63+SUMPRODUCT(($B$1461:$B$1491=$J63)*1,D$1461:D$1491)))</f>
        <v>0.16921905851051972</v>
      </c>
      <c r="M63" s="2" cm="1">
        <f t="array" ref="M63">IF(E63="","",0.5*(E63+SUMPRODUCT(($B$1461:$B$1491=$J63)*1,E$1461:E$1491)))</f>
        <v>0.14252756113338544</v>
      </c>
      <c r="N63" s="2" cm="1">
        <f t="array" ref="N63">IF(F63="","",0.5*(F63+SUMPRODUCT(($B$1461:$B$1491=$J63)*1,F$1461:F$1491)))</f>
        <v>0.16416539707265171</v>
      </c>
      <c r="O63" s="2" cm="1">
        <f t="array" ref="O63">IF(G63="","",0.5*(G63+SUMPRODUCT(($B$1461:$B$1491=$J63)*1,G$1461:G$1491)))</f>
        <v>0.15774963235613465</v>
      </c>
    </row>
    <row r="64" spans="1:15" x14ac:dyDescent="0.55000000000000004">
      <c r="A64" s="3">
        <v>2</v>
      </c>
      <c r="B64" s="3">
        <v>30</v>
      </c>
      <c r="C64" s="2">
        <f>IF(logVir!C64="","",資本サービス!C64/SUM(資本サービス!C64,労働コスト!C64))</f>
        <v>0.20495600984527407</v>
      </c>
      <c r="D64" s="2">
        <f>IF(logVir!D64="","",資本サービス!D64/SUM(資本サービス!D64,労働コスト!D64))</f>
        <v>0.1084342172367628</v>
      </c>
      <c r="E64" s="2">
        <f>IF(logVir!E64="","",資本サービス!E64/SUM(資本サービス!E64,労働コスト!E64))</f>
        <v>8.519227100121439E-2</v>
      </c>
      <c r="F64" s="2">
        <f>IF(logVir!F64="","",資本サービス!F64/SUM(資本サービス!F64,労働コスト!F64))</f>
        <v>8.0413487801663616E-2</v>
      </c>
      <c r="G64" s="2">
        <f>IF(logVir!G64="","",資本サービス!G64/SUM(資本サービス!G64,労働コスト!G64))</f>
        <v>6.701867081626689E-2</v>
      </c>
      <c r="I64" s="3">
        <v>2</v>
      </c>
      <c r="J64" s="3">
        <v>30</v>
      </c>
      <c r="K64" s="2" cm="1">
        <f t="array" ref="K64">IF(C64="","",0.5*(C64+SUMPRODUCT(($B$1461:$B$1491=$J64)*1,C$1461:C$1491)))</f>
        <v>0.16968286356533466</v>
      </c>
      <c r="L64" s="2" cm="1">
        <f t="array" ref="L64">IF(D64="","",0.5*(D64+SUMPRODUCT(($B$1461:$B$1491=$J64)*1,D$1461:D$1491)))</f>
        <v>0.11085761953882869</v>
      </c>
      <c r="M64" s="2" cm="1">
        <f t="array" ref="M64">IF(E64="","",0.5*(E64+SUMPRODUCT(($B$1461:$B$1491=$J64)*1,E$1461:E$1491)))</f>
        <v>9.3823819494618446E-2</v>
      </c>
      <c r="N64" s="2" cm="1">
        <f t="array" ref="N64">IF(F64="","",0.5*(F64+SUMPRODUCT(($B$1461:$B$1491=$J64)*1,F$1461:F$1491)))</f>
        <v>8.9352476328348113E-2</v>
      </c>
      <c r="O64" s="2" cm="1">
        <f t="array" ref="O64">IF(G64="","",0.5*(G64+SUMPRODUCT(($B$1461:$B$1491=$J64)*1,G$1461:G$1491)))</f>
        <v>7.6382712327186811E-2</v>
      </c>
    </row>
    <row r="65" spans="1:15" x14ac:dyDescent="0.55000000000000004">
      <c r="A65" s="3">
        <v>2</v>
      </c>
      <c r="B65" s="3">
        <v>31</v>
      </c>
      <c r="C65" s="2">
        <f>IF(logVir!C65="","",資本サービス!C65/SUM(資本サービス!C65,労働コスト!C65))</f>
        <v>0.2081867179979891</v>
      </c>
      <c r="D65" s="2">
        <f>IF(logVir!D65="","",資本サービス!D65/SUM(資本サービス!D65,労働コスト!D65))</f>
        <v>0.27271485664962525</v>
      </c>
      <c r="E65" s="2">
        <f>IF(logVir!E65="","",資本サービス!E65/SUM(資本サービス!E65,労働コスト!E65))</f>
        <v>0.20138828042202711</v>
      </c>
      <c r="F65" s="2">
        <f>IF(logVir!F65="","",資本サービス!F65/SUM(資本サービス!F65,労働コスト!F65))</f>
        <v>0.18528327800124417</v>
      </c>
      <c r="G65" s="2">
        <f>IF(logVir!G65="","",資本サービス!G65/SUM(資本サービス!G65,労働コスト!G65))</f>
        <v>0.21032437128926709</v>
      </c>
      <c r="I65" s="3">
        <v>2</v>
      </c>
      <c r="J65" s="3">
        <v>31</v>
      </c>
      <c r="K65" s="2" cm="1">
        <f t="array" ref="K65">IF(C65="","",0.5*(C65+SUMPRODUCT(($B$1461:$B$1491=$J65)*1,C$1461:C$1491)))</f>
        <v>0.21958050768187598</v>
      </c>
      <c r="L65" s="2" cm="1">
        <f t="array" ref="L65">IF(D65="","",0.5*(D65+SUMPRODUCT(($B$1461:$B$1491=$J65)*1,D$1461:D$1491)))</f>
        <v>0.25852936003294996</v>
      </c>
      <c r="M65" s="2" cm="1">
        <f t="array" ref="M65">IF(E65="","",0.5*(E65+SUMPRODUCT(($B$1461:$B$1491=$J65)*1,E$1461:E$1491)))</f>
        <v>0.20805691402299537</v>
      </c>
      <c r="N65" s="2" cm="1">
        <f t="array" ref="N65">IF(F65="","",0.5*(F65+SUMPRODUCT(($B$1461:$B$1491=$J65)*1,F$1461:F$1491)))</f>
        <v>0.19574475037365768</v>
      </c>
      <c r="O65" s="2" cm="1">
        <f t="array" ref="O65">IF(G65="","",0.5*(G65+SUMPRODUCT(($B$1461:$B$1491=$J65)*1,G$1461:G$1491)))</f>
        <v>0.20538052781423233</v>
      </c>
    </row>
    <row r="66" spans="1:15" x14ac:dyDescent="0.55000000000000004">
      <c r="A66" s="3">
        <v>3</v>
      </c>
      <c r="B66" s="3">
        <v>1</v>
      </c>
      <c r="C66" s="2">
        <f>IF(logVir!C66="","",資本サービス!C66/SUM(資本サービス!C66,労働コスト!C66))</f>
        <v>0.57077873977612181</v>
      </c>
      <c r="D66" s="2">
        <f>IF(logVir!D66="","",資本サービス!D66/SUM(資本サービス!D66,労働コスト!D66))</f>
        <v>0.31774629783621738</v>
      </c>
      <c r="E66" s="2">
        <f>IF(logVir!E66="","",資本サービス!E66/SUM(資本サービス!E66,労働コスト!E66))</f>
        <v>0.26623511195502758</v>
      </c>
      <c r="F66" s="2">
        <f>IF(logVir!F66="","",資本サービス!F66/SUM(資本サービス!F66,労働コスト!F66))</f>
        <v>0.25976377198632183</v>
      </c>
      <c r="G66" s="2">
        <f>IF(logVir!G66="","",資本サービス!G66/SUM(資本サービス!G66,労働コスト!G66))</f>
        <v>0.21782652033691458</v>
      </c>
      <c r="I66" s="3">
        <v>3</v>
      </c>
      <c r="J66" s="3">
        <v>1</v>
      </c>
      <c r="K66" s="2" cm="1">
        <f t="array" ref="K66">IF(C66="","",0.5*(C66+SUMPRODUCT(($B$1461:$B$1491=$J66)*1,C$1461:C$1491)))</f>
        <v>0.5233209948687616</v>
      </c>
      <c r="L66" s="2" cm="1">
        <f t="array" ref="L66">IF(D66="","",0.5*(D66+SUMPRODUCT(($B$1461:$B$1491=$J66)*1,D$1461:D$1491)))</f>
        <v>0.3342913612912668</v>
      </c>
      <c r="M66" s="2" cm="1">
        <f t="array" ref="M66">IF(E66="","",0.5*(E66+SUMPRODUCT(($B$1461:$B$1491=$J66)*1,E$1461:E$1491)))</f>
        <v>0.30223316305811643</v>
      </c>
      <c r="N66" s="2" cm="1">
        <f t="array" ref="N66">IF(F66="","",0.5*(F66+SUMPRODUCT(($B$1461:$B$1491=$J66)*1,F$1461:F$1491)))</f>
        <v>0.30106113335385898</v>
      </c>
      <c r="O66" s="2" cm="1">
        <f t="array" ref="O66">IF(G66="","",0.5*(G66+SUMPRODUCT(($B$1461:$B$1491=$J66)*1,G$1461:G$1491)))</f>
        <v>0.26863095441209639</v>
      </c>
    </row>
    <row r="67" spans="1:15" x14ac:dyDescent="0.55000000000000004">
      <c r="A67" s="3">
        <v>3</v>
      </c>
      <c r="B67" s="3">
        <v>2</v>
      </c>
      <c r="C67" s="2">
        <f>IF(logVir!C67="","",資本サービス!C67/SUM(資本サービス!C67,労働コスト!C67))</f>
        <v>0.5133569877757066</v>
      </c>
      <c r="D67" s="2">
        <f>IF(logVir!D67="","",資本サービス!D67/SUM(資本サービス!D67,労働コスト!D67))</f>
        <v>0.27538779402369085</v>
      </c>
      <c r="E67" s="2">
        <f>IF(logVir!E67="","",資本サービス!E67/SUM(資本サービス!E67,労働コスト!E67))</f>
        <v>0.42377935023287405</v>
      </c>
      <c r="F67" s="2">
        <f>IF(logVir!F67="","",資本サービス!F67/SUM(資本サービス!F67,労働コスト!F67))</f>
        <v>0.35504769550497262</v>
      </c>
      <c r="G67" s="2">
        <f>IF(logVir!G67="","",資本サービス!G67/SUM(資本サービス!G67,労働コスト!G67))</f>
        <v>0.36195345462941259</v>
      </c>
      <c r="I67" s="3">
        <v>3</v>
      </c>
      <c r="J67" s="3">
        <v>2</v>
      </c>
      <c r="K67" s="2" cm="1">
        <f t="array" ref="K67">IF(C67="","",0.5*(C67+SUMPRODUCT(($B$1461:$B$1491=$J67)*1,C$1461:C$1491)))</f>
        <v>0.49440172757012446</v>
      </c>
      <c r="L67" s="2" cm="1">
        <f t="array" ref="L67">IF(D67="","",0.5*(D67+SUMPRODUCT(($B$1461:$B$1491=$J67)*1,D$1461:D$1491)))</f>
        <v>0.34138488037672887</v>
      </c>
      <c r="M67" s="2" cm="1">
        <f t="array" ref="M67">IF(E67="","",0.5*(E67+SUMPRODUCT(($B$1461:$B$1491=$J67)*1,E$1461:E$1491)))</f>
        <v>0.45274197762794133</v>
      </c>
      <c r="N67" s="2" cm="1">
        <f t="array" ref="N67">IF(F67="","",0.5*(F67+SUMPRODUCT(($B$1461:$B$1491=$J67)*1,F$1461:F$1491)))</f>
        <v>0.41953013517227816</v>
      </c>
      <c r="O67" s="2" cm="1">
        <f t="array" ref="O67">IF(G67="","",0.5*(G67+SUMPRODUCT(($B$1461:$B$1491=$J67)*1,G$1461:G$1491)))</f>
        <v>0.38442925505358638</v>
      </c>
    </row>
    <row r="68" spans="1:15" x14ac:dyDescent="0.55000000000000004">
      <c r="A68" s="3">
        <v>3</v>
      </c>
      <c r="B68" s="3">
        <v>3</v>
      </c>
      <c r="C68" s="2">
        <f>IF(logVir!C68="","",資本サービス!C68/SUM(資本サービス!C68,労働コスト!C68))</f>
        <v>0.214343466991469</v>
      </c>
      <c r="D68" s="2">
        <f>IF(logVir!D68="","",資本サービス!D68/SUM(資本サービス!D68,労働コスト!D68))</f>
        <v>0.19429732705274172</v>
      </c>
      <c r="E68" s="2">
        <f>IF(logVir!E68="","",資本サービス!E68/SUM(資本サービス!E68,労働コスト!E68))</f>
        <v>0.21210258497343346</v>
      </c>
      <c r="F68" s="2">
        <f>IF(logVir!F68="","",資本サービス!F68/SUM(資本サービス!F68,労働コスト!F68))</f>
        <v>0.20403388553963148</v>
      </c>
      <c r="G68" s="2">
        <f>IF(logVir!G68="","",資本サービス!G68/SUM(資本サービス!G68,労働コスト!G68))</f>
        <v>0.17812265334040342</v>
      </c>
      <c r="I68" s="3">
        <v>3</v>
      </c>
      <c r="J68" s="3">
        <v>3</v>
      </c>
      <c r="K68" s="2" cm="1">
        <f t="array" ref="K68">IF(C68="","",0.5*(C68+SUMPRODUCT(($B$1461:$B$1491=$J68)*1,C$1461:C$1491)))</f>
        <v>0.25848770959373912</v>
      </c>
      <c r="L68" s="2" cm="1">
        <f t="array" ref="L68">IF(D68="","",0.5*(D68+SUMPRODUCT(($B$1461:$B$1491=$J68)*1,D$1461:D$1491)))</f>
        <v>0.23093808780810471</v>
      </c>
      <c r="M68" s="2" cm="1">
        <f t="array" ref="M68">IF(E68="","",0.5*(E68+SUMPRODUCT(($B$1461:$B$1491=$J68)*1,E$1461:E$1491)))</f>
        <v>0.23176189604112751</v>
      </c>
      <c r="N68" s="2" cm="1">
        <f t="array" ref="N68">IF(F68="","",0.5*(F68+SUMPRODUCT(($B$1461:$B$1491=$J68)*1,F$1461:F$1491)))</f>
        <v>0.2285918089770447</v>
      </c>
      <c r="O68" s="2" cm="1">
        <f t="array" ref="O68">IF(G68="","",0.5*(G68+SUMPRODUCT(($B$1461:$B$1491=$J68)*1,G$1461:G$1491)))</f>
        <v>0.19921630968103698</v>
      </c>
    </row>
    <row r="69" spans="1:15" x14ac:dyDescent="0.55000000000000004">
      <c r="A69" s="3">
        <v>3</v>
      </c>
      <c r="B69" s="3">
        <v>4</v>
      </c>
      <c r="C69" s="2">
        <f>IF(logVir!C69="","",資本サービス!C69/SUM(資本サービス!C69,労働コスト!C69))</f>
        <v>6.2453821851855267E-2</v>
      </c>
      <c r="D69" s="2">
        <f>IF(logVir!D69="","",資本サービス!D69/SUM(資本サービス!D69,労働コスト!D69))</f>
        <v>5.8097384103803155E-2</v>
      </c>
      <c r="E69" s="2">
        <f>IF(logVir!E69="","",資本サービス!E69/SUM(資本サービス!E69,労働コスト!E69))</f>
        <v>5.4897217385941034E-2</v>
      </c>
      <c r="F69" s="2">
        <f>IF(logVir!F69="","",資本サービス!F69/SUM(資本サービス!F69,労働コスト!F69))</f>
        <v>5.3067110384015827E-2</v>
      </c>
      <c r="G69" s="2">
        <f>IF(logVir!G69="","",資本サービス!G69/SUM(資本サービス!G69,労働コスト!G69))</f>
        <v>5.4067556895415654E-2</v>
      </c>
      <c r="I69" s="3">
        <v>3</v>
      </c>
      <c r="J69" s="3">
        <v>4</v>
      </c>
      <c r="K69" s="2" cm="1">
        <f t="array" ref="K69">IF(C69="","",0.5*(C69+SUMPRODUCT(($B$1461:$B$1491=$J69)*1,C$1461:C$1491)))</f>
        <v>0.15030601353298945</v>
      </c>
      <c r="L69" s="2" cm="1">
        <f t="array" ref="L69">IF(D69="","",0.5*(D69+SUMPRODUCT(($B$1461:$B$1491=$J69)*1,D$1461:D$1491)))</f>
        <v>0.15974547569486472</v>
      </c>
      <c r="M69" s="2" cm="1">
        <f t="array" ref="M69">IF(E69="","",0.5*(E69+SUMPRODUCT(($B$1461:$B$1491=$J69)*1,E$1461:E$1491)))</f>
        <v>0.15047591922160103</v>
      </c>
      <c r="N69" s="2" cm="1">
        <f t="array" ref="N69">IF(F69="","",0.5*(F69+SUMPRODUCT(($B$1461:$B$1491=$J69)*1,F$1461:F$1491)))</f>
        <v>0.1528939865142489</v>
      </c>
      <c r="O69" s="2" cm="1">
        <f t="array" ref="O69">IF(G69="","",0.5*(G69+SUMPRODUCT(($B$1461:$B$1491=$J69)*1,G$1461:G$1491)))</f>
        <v>0.14199604819309083</v>
      </c>
    </row>
    <row r="70" spans="1:15" x14ac:dyDescent="0.55000000000000004">
      <c r="A70" s="3">
        <v>3</v>
      </c>
      <c r="B70" s="3">
        <v>5</v>
      </c>
      <c r="C70" s="2">
        <f>IF(logVir!C70="","",資本サービス!C70/SUM(資本サービス!C70,労働コスト!C70))</f>
        <v>0.42447895467797242</v>
      </c>
      <c r="D70" s="2">
        <f>IF(logVir!D70="","",資本サービス!D70/SUM(資本サービス!D70,労働コスト!D70))</f>
        <v>0.31580770956139387</v>
      </c>
      <c r="E70" s="2">
        <f>IF(logVir!E70="","",資本サービス!E70/SUM(資本サービス!E70,労働コスト!E70))</f>
        <v>0.33232314473225222</v>
      </c>
      <c r="F70" s="2">
        <f>IF(logVir!F70="","",資本サービス!F70/SUM(資本サービス!F70,労働コスト!F70))</f>
        <v>0.29258685214666563</v>
      </c>
      <c r="G70" s="2">
        <f>IF(logVir!G70="","",資本サービス!G70/SUM(資本サービス!G70,労働コスト!G70))</f>
        <v>0.33945416565410863</v>
      </c>
      <c r="I70" s="3">
        <v>3</v>
      </c>
      <c r="J70" s="3">
        <v>5</v>
      </c>
      <c r="K70" s="2" cm="1">
        <f t="array" ref="K70">IF(C70="","",0.5*(C70+SUMPRODUCT(($B$1461:$B$1491=$J70)*1,C$1461:C$1491)))</f>
        <v>0.38976843830652375</v>
      </c>
      <c r="L70" s="2" cm="1">
        <f t="array" ref="L70">IF(D70="","",0.5*(D70+SUMPRODUCT(($B$1461:$B$1491=$J70)*1,D$1461:D$1491)))</f>
        <v>0.31856090530004377</v>
      </c>
      <c r="M70" s="2" cm="1">
        <f t="array" ref="M70">IF(E70="","",0.5*(E70+SUMPRODUCT(($B$1461:$B$1491=$J70)*1,E$1461:E$1491)))</f>
        <v>0.31402784507009907</v>
      </c>
      <c r="N70" s="2" cm="1">
        <f t="array" ref="N70">IF(F70="","",0.5*(F70+SUMPRODUCT(($B$1461:$B$1491=$J70)*1,F$1461:F$1491)))</f>
        <v>0.29066265153612314</v>
      </c>
      <c r="O70" s="2" cm="1">
        <f t="array" ref="O70">IF(G70="","",0.5*(G70+SUMPRODUCT(($B$1461:$B$1491=$J70)*1,G$1461:G$1491)))</f>
        <v>0.30269508852534727</v>
      </c>
    </row>
    <row r="71" spans="1:15" x14ac:dyDescent="0.55000000000000004">
      <c r="A71" s="3">
        <v>3</v>
      </c>
      <c r="B71" s="3">
        <v>6</v>
      </c>
      <c r="C71" s="2">
        <f>IF(logVir!C71="","",資本サービス!C71/SUM(資本サービス!C71,労働コスト!C71))</f>
        <v>0.62648479794329437</v>
      </c>
      <c r="D71" s="2">
        <f>IF(logVir!D71="","",資本サービス!D71/SUM(資本サービス!D71,労働コスト!D71))</f>
        <v>0.56894771254327292</v>
      </c>
      <c r="E71" s="2">
        <f>IF(logVir!E71="","",資本サービス!E71/SUM(資本サービス!E71,労働コスト!E71))</f>
        <v>0.60345684533004529</v>
      </c>
      <c r="F71" s="2">
        <f>IF(logVir!F71="","",資本サービス!F71/SUM(資本サービス!F71,労働コスト!F71))</f>
        <v>0.60735176947940606</v>
      </c>
      <c r="G71" s="2">
        <f>IF(logVir!G71="","",資本サービス!G71/SUM(資本サービス!G71,労働コスト!G71))</f>
        <v>0.59623153541809493</v>
      </c>
      <c r="I71" s="3">
        <v>3</v>
      </c>
      <c r="J71" s="3">
        <v>6</v>
      </c>
      <c r="K71" s="2" cm="1">
        <f t="array" ref="K71">IF(C71="","",0.5*(C71+SUMPRODUCT(($B$1461:$B$1491=$J71)*1,C$1461:C$1491)))</f>
        <v>0.6228875317656033</v>
      </c>
      <c r="L71" s="2" cm="1">
        <f t="array" ref="L71">IF(D71="","",0.5*(D71+SUMPRODUCT(($B$1461:$B$1491=$J71)*1,D$1461:D$1491)))</f>
        <v>0.57744164909874041</v>
      </c>
      <c r="M71" s="2" cm="1">
        <f t="array" ref="M71">IF(E71="","",0.5*(E71+SUMPRODUCT(($B$1461:$B$1491=$J71)*1,E$1461:E$1491)))</f>
        <v>0.59598875458314549</v>
      </c>
      <c r="N71" s="2" cm="1">
        <f t="array" ref="N71">IF(F71="","",0.5*(F71+SUMPRODUCT(($B$1461:$B$1491=$J71)*1,F$1461:F$1491)))</f>
        <v>0.60264987881743703</v>
      </c>
      <c r="O71" s="2" cm="1">
        <f t="array" ref="O71">IF(G71="","",0.5*(G71+SUMPRODUCT(($B$1461:$B$1491=$J71)*1,G$1461:G$1491)))</f>
        <v>0.57953988357033714</v>
      </c>
    </row>
    <row r="72" spans="1:15" x14ac:dyDescent="0.55000000000000004">
      <c r="A72" s="3">
        <v>3</v>
      </c>
      <c r="B72" s="3">
        <v>7</v>
      </c>
      <c r="C72" s="2">
        <f>IF(logVir!C72="","",資本サービス!C72/SUM(資本サービス!C72,労働コスト!C72))</f>
        <v>0.41677823954356186</v>
      </c>
      <c r="D72" s="2">
        <f>IF(logVir!D72="","",資本サービス!D72/SUM(資本サービス!D72,労働コスト!D72))</f>
        <v>0.31259736215470718</v>
      </c>
      <c r="E72" s="2">
        <f>IF(logVir!E72="","",資本サービス!E72/SUM(資本サービス!E72,労働コスト!E72))</f>
        <v>0.36496670242805129</v>
      </c>
      <c r="F72" s="2">
        <f>IF(logVir!F72="","",資本サービス!F72/SUM(資本サービス!F72,労働コスト!F72))</f>
        <v>0.34515959570676014</v>
      </c>
      <c r="G72" s="2">
        <f>IF(logVir!G72="","",資本サービス!G72/SUM(資本サービス!G72,労働コスト!G72))</f>
        <v>0.3848129564797354</v>
      </c>
      <c r="I72" s="3">
        <v>3</v>
      </c>
      <c r="J72" s="3">
        <v>7</v>
      </c>
      <c r="K72" s="2" cm="1">
        <f t="array" ref="K72">IF(C72="","",0.5*(C72+SUMPRODUCT(($B$1461:$B$1491=$J72)*1,C$1461:C$1491)))</f>
        <v>0.39846230211592348</v>
      </c>
      <c r="L72" s="2" cm="1">
        <f t="array" ref="L72">IF(D72="","",0.5*(D72+SUMPRODUCT(($B$1461:$B$1491=$J72)*1,D$1461:D$1491)))</f>
        <v>0.32488610869634316</v>
      </c>
      <c r="M72" s="2" cm="1">
        <f t="array" ref="M72">IF(E72="","",0.5*(E72+SUMPRODUCT(($B$1461:$B$1491=$J72)*1,E$1461:E$1491)))</f>
        <v>0.34404199018644233</v>
      </c>
      <c r="N72" s="2" cm="1">
        <f t="array" ref="N72">IF(F72="","",0.5*(F72+SUMPRODUCT(($B$1461:$B$1491=$J72)*1,F$1461:F$1491)))</f>
        <v>0.33400053478317776</v>
      </c>
      <c r="O72" s="2" cm="1">
        <f t="array" ref="O72">IF(G72="","",0.5*(G72+SUMPRODUCT(($B$1461:$B$1491=$J72)*1,G$1461:G$1491)))</f>
        <v>0.34076403122653798</v>
      </c>
    </row>
    <row r="73" spans="1:15" x14ac:dyDescent="0.55000000000000004">
      <c r="A73" s="3">
        <v>3</v>
      </c>
      <c r="B73" s="3">
        <v>8</v>
      </c>
      <c r="C73" s="2">
        <f>IF(logVir!C73="","",資本サービス!C73/SUM(資本サービス!C73,労働コスト!C73))</f>
        <v>0.33435830710835746</v>
      </c>
      <c r="D73" s="2">
        <f>IF(logVir!D73="","",資本サービス!D73/SUM(資本サービス!D73,労働コスト!D73))</f>
        <v>0.24747669217181931</v>
      </c>
      <c r="E73" s="2">
        <f>IF(logVir!E73="","",資本サービス!E73/SUM(資本サービス!E73,労働コスト!E73))</f>
        <v>0.3137486127022957</v>
      </c>
      <c r="F73" s="2">
        <f>IF(logVir!F73="","",資本サービス!F73/SUM(資本サービス!F73,労働コスト!F73))</f>
        <v>0.31797875146410071</v>
      </c>
      <c r="G73" s="2">
        <f>IF(logVir!G73="","",資本サービス!G73/SUM(資本サービス!G73,労働コスト!G73))</f>
        <v>0.29992011115780004</v>
      </c>
      <c r="I73" s="3">
        <v>3</v>
      </c>
      <c r="J73" s="3">
        <v>8</v>
      </c>
      <c r="K73" s="2" cm="1">
        <f t="array" ref="K73">IF(C73="","",0.5*(C73+SUMPRODUCT(($B$1461:$B$1491=$J73)*1,C$1461:C$1491)))</f>
        <v>0.39226411730045585</v>
      </c>
      <c r="L73" s="2" cm="1">
        <f t="array" ref="L73">IF(D73="","",0.5*(D73+SUMPRODUCT(($B$1461:$B$1491=$J73)*1,D$1461:D$1491)))</f>
        <v>0.3242884429257118</v>
      </c>
      <c r="M73" s="2" cm="1">
        <f t="array" ref="M73">IF(E73="","",0.5*(E73+SUMPRODUCT(($B$1461:$B$1491=$J73)*1,E$1461:E$1491)))</f>
        <v>0.35718219392368089</v>
      </c>
      <c r="N73" s="2" cm="1">
        <f t="array" ref="N73">IF(F73="","",0.5*(F73+SUMPRODUCT(($B$1461:$B$1491=$J73)*1,F$1461:F$1491)))</f>
        <v>0.36381783324633243</v>
      </c>
      <c r="O73" s="2" cm="1">
        <f t="array" ref="O73">IF(G73="","",0.5*(G73+SUMPRODUCT(($B$1461:$B$1491=$J73)*1,G$1461:G$1491)))</f>
        <v>0.34051477436833694</v>
      </c>
    </row>
    <row r="74" spans="1:15" x14ac:dyDescent="0.55000000000000004">
      <c r="A74" s="3">
        <v>3</v>
      </c>
      <c r="B74" s="3">
        <v>9</v>
      </c>
      <c r="C74" s="2">
        <f>IF(logVir!C74="","",資本サービス!C74/SUM(資本サービス!C74,労働コスト!C74))</f>
        <v>0.22867752669701855</v>
      </c>
      <c r="D74" s="2">
        <f>IF(logVir!D74="","",資本サービス!D74/SUM(資本サービス!D74,労働コスト!D74))</f>
        <v>0.16902766319782572</v>
      </c>
      <c r="E74" s="2">
        <f>IF(logVir!E74="","",資本サービス!E74/SUM(資本サービス!E74,労働コスト!E74))</f>
        <v>0.17167775860412524</v>
      </c>
      <c r="F74" s="2">
        <f>IF(logVir!F74="","",資本サービス!F74/SUM(資本サービス!F74,労働コスト!F74))</f>
        <v>0.16276901511560174</v>
      </c>
      <c r="G74" s="2">
        <f>IF(logVir!G74="","",資本サービス!G74/SUM(資本サービス!G74,労働コスト!G74))</f>
        <v>0.13771788805439589</v>
      </c>
      <c r="I74" s="3">
        <v>3</v>
      </c>
      <c r="J74" s="3">
        <v>9</v>
      </c>
      <c r="K74" s="2" cm="1">
        <f t="array" ref="K74">IF(C74="","",0.5*(C74+SUMPRODUCT(($B$1461:$B$1491=$J74)*1,C$1461:C$1491)))</f>
        <v>0.2163323238065199</v>
      </c>
      <c r="L74" s="2" cm="1">
        <f t="array" ref="L74">IF(D74="","",0.5*(D74+SUMPRODUCT(($B$1461:$B$1491=$J74)*1,D$1461:D$1491)))</f>
        <v>0.1809502130976075</v>
      </c>
      <c r="M74" s="2" cm="1">
        <f t="array" ref="M74">IF(E74="","",0.5*(E74+SUMPRODUCT(($B$1461:$B$1491=$J74)*1,E$1461:E$1491)))</f>
        <v>0.1692666543287982</v>
      </c>
      <c r="N74" s="2" cm="1">
        <f t="array" ref="N74">IF(F74="","",0.5*(F74+SUMPRODUCT(($B$1461:$B$1491=$J74)*1,F$1461:F$1491)))</f>
        <v>0.16344573085505401</v>
      </c>
      <c r="O74" s="2" cm="1">
        <f t="array" ref="O74">IF(G74="","",0.5*(G74+SUMPRODUCT(($B$1461:$B$1491=$J74)*1,G$1461:G$1491)))</f>
        <v>0.14004094138712858</v>
      </c>
    </row>
    <row r="75" spans="1:15" x14ac:dyDescent="0.55000000000000004">
      <c r="A75" s="3">
        <v>3</v>
      </c>
      <c r="B75" s="3">
        <v>10</v>
      </c>
      <c r="C75" s="2">
        <f>IF(logVir!C75="","",資本サービス!C75/SUM(資本サービス!C75,労働コスト!C75))</f>
        <v>0.27485708023410421</v>
      </c>
      <c r="D75" s="2">
        <f>IF(logVir!D75="","",資本サービス!D75/SUM(資本サービス!D75,労働コスト!D75))</f>
        <v>0.28759145371592171</v>
      </c>
      <c r="E75" s="2">
        <f>IF(logVir!E75="","",資本サービス!E75/SUM(資本サービス!E75,労働コスト!E75))</f>
        <v>0.31644516382903809</v>
      </c>
      <c r="F75" s="2">
        <f>IF(logVir!F75="","",資本サービス!F75/SUM(資本サービス!F75,労働コスト!F75))</f>
        <v>0.31658139434416321</v>
      </c>
      <c r="G75" s="2">
        <f>IF(logVir!G75="","",資本サービス!G75/SUM(資本サービス!G75,労働コスト!G75))</f>
        <v>0.3086875972305459</v>
      </c>
      <c r="I75" s="3">
        <v>3</v>
      </c>
      <c r="J75" s="3">
        <v>10</v>
      </c>
      <c r="K75" s="2" cm="1">
        <f t="array" ref="K75">IF(C75="","",0.5*(C75+SUMPRODUCT(($B$1461:$B$1491=$J75)*1,C$1461:C$1491)))</f>
        <v>0.32417410797720525</v>
      </c>
      <c r="L75" s="2" cm="1">
        <f t="array" ref="L75">IF(D75="","",0.5*(D75+SUMPRODUCT(($B$1461:$B$1491=$J75)*1,D$1461:D$1491)))</f>
        <v>0.3223469602433881</v>
      </c>
      <c r="M75" s="2" cm="1">
        <f t="array" ref="M75">IF(E75="","",0.5*(E75+SUMPRODUCT(($B$1461:$B$1491=$J75)*1,E$1461:E$1491)))</f>
        <v>0.3184812840870806</v>
      </c>
      <c r="N75" s="2" cm="1">
        <f t="array" ref="N75">IF(F75="","",0.5*(F75+SUMPRODUCT(($B$1461:$B$1491=$J75)*1,F$1461:F$1491)))</f>
        <v>0.31870251781903541</v>
      </c>
      <c r="O75" s="2" cm="1">
        <f t="array" ref="O75">IF(G75="","",0.5*(G75+SUMPRODUCT(($B$1461:$B$1491=$J75)*1,G$1461:G$1491)))</f>
        <v>0.29682004742181067</v>
      </c>
    </row>
    <row r="76" spans="1:15" x14ac:dyDescent="0.55000000000000004">
      <c r="A76" s="3">
        <v>3</v>
      </c>
      <c r="B76" s="3">
        <v>11</v>
      </c>
      <c r="C76" s="2">
        <f>IF(logVir!C76="","",資本サービス!C76/SUM(資本サービス!C76,労働コスト!C76))</f>
        <v>0.41029432572636659</v>
      </c>
      <c r="D76" s="2">
        <f>IF(logVir!D76="","",資本サービス!D76/SUM(資本サービス!D76,労働コスト!D76))</f>
        <v>0.36852562962563457</v>
      </c>
      <c r="E76" s="2">
        <f>IF(logVir!E76="","",資本サービス!E76/SUM(資本サービス!E76,労働コスト!E76))</f>
        <v>0.38218905354951765</v>
      </c>
      <c r="F76" s="2">
        <f>IF(logVir!F76="","",資本サービス!F76/SUM(資本サービス!F76,労働コスト!F76))</f>
        <v>0.35432535888390909</v>
      </c>
      <c r="G76" s="2">
        <f>IF(logVir!G76="","",資本サービス!G76/SUM(資本サービス!G76,労働コスト!G76))</f>
        <v>0.29531862188371116</v>
      </c>
      <c r="I76" s="3">
        <v>3</v>
      </c>
      <c r="J76" s="3">
        <v>11</v>
      </c>
      <c r="K76" s="2" cm="1">
        <f t="array" ref="K76">IF(C76="","",0.5*(C76+SUMPRODUCT(($B$1461:$B$1491=$J76)*1,C$1461:C$1491)))</f>
        <v>0.42273179761569191</v>
      </c>
      <c r="L76" s="2" cm="1">
        <f t="array" ref="L76">IF(D76="","",0.5*(D76+SUMPRODUCT(($B$1461:$B$1491=$J76)*1,D$1461:D$1491)))</f>
        <v>0.40026584443754526</v>
      </c>
      <c r="M76" s="2" cm="1">
        <f t="array" ref="M76">IF(E76="","",0.5*(E76+SUMPRODUCT(($B$1461:$B$1491=$J76)*1,E$1461:E$1491)))</f>
        <v>0.40086445288977557</v>
      </c>
      <c r="N76" s="2" cm="1">
        <f t="array" ref="N76">IF(F76="","",0.5*(F76+SUMPRODUCT(($B$1461:$B$1491=$J76)*1,F$1461:F$1491)))</f>
        <v>0.39082697784941767</v>
      </c>
      <c r="O76" s="2" cm="1">
        <f t="array" ref="O76">IF(G76="","",0.5*(G76+SUMPRODUCT(($B$1461:$B$1491=$J76)*1,G$1461:G$1491)))</f>
        <v>0.3506871485559982</v>
      </c>
    </row>
    <row r="77" spans="1:15" x14ac:dyDescent="0.55000000000000004">
      <c r="A77" s="3">
        <v>3</v>
      </c>
      <c r="B77" s="3">
        <v>12</v>
      </c>
      <c r="C77" s="2">
        <f>IF(logVir!C77="","",資本サービス!C77/SUM(資本サービス!C77,労働コスト!C77))</f>
        <v>0.43098424267989954</v>
      </c>
      <c r="D77" s="2">
        <f>IF(logVir!D77="","",資本サービス!D77/SUM(資本サービス!D77,労働コスト!D77))</f>
        <v>0.39165888342768446</v>
      </c>
      <c r="E77" s="2">
        <f>IF(logVir!E77="","",資本サービス!E77/SUM(資本サービス!E77,労働コスト!E77))</f>
        <v>0.4588281020233409</v>
      </c>
      <c r="F77" s="2">
        <f>IF(logVir!F77="","",資本サービス!F77/SUM(資本サービス!F77,労働コスト!F77))</f>
        <v>0.43323984579229419</v>
      </c>
      <c r="G77" s="2">
        <f>IF(logVir!G77="","",資本サービス!G77/SUM(資本サービス!G77,労働コスト!G77))</f>
        <v>0.41634514921031146</v>
      </c>
      <c r="I77" s="3">
        <v>3</v>
      </c>
      <c r="J77" s="3">
        <v>12</v>
      </c>
      <c r="K77" s="2" cm="1">
        <f t="array" ref="K77">IF(C77="","",0.5*(C77+SUMPRODUCT(($B$1461:$B$1491=$J77)*1,C$1461:C$1491)))</f>
        <v>0.47109956444519541</v>
      </c>
      <c r="L77" s="2" cm="1">
        <f t="array" ref="L77">IF(D77="","",0.5*(D77+SUMPRODUCT(($B$1461:$B$1491=$J77)*1,D$1461:D$1491)))</f>
        <v>0.4393235282311348</v>
      </c>
      <c r="M77" s="2" cm="1">
        <f t="array" ref="M77">IF(E77="","",0.5*(E77+SUMPRODUCT(($B$1461:$B$1491=$J77)*1,E$1461:E$1491)))</f>
        <v>0.47232471398470532</v>
      </c>
      <c r="N77" s="2" cm="1">
        <f t="array" ref="N77">IF(F77="","",0.5*(F77+SUMPRODUCT(($B$1461:$B$1491=$J77)*1,F$1461:F$1491)))</f>
        <v>0.45724517528888103</v>
      </c>
      <c r="O77" s="2" cm="1">
        <f t="array" ref="O77">IF(G77="","",0.5*(G77+SUMPRODUCT(($B$1461:$B$1491=$J77)*1,G$1461:G$1491)))</f>
        <v>0.42717373054338836</v>
      </c>
    </row>
    <row r="78" spans="1:15" x14ac:dyDescent="0.55000000000000004">
      <c r="A78" s="3">
        <v>3</v>
      </c>
      <c r="B78" s="3">
        <v>13</v>
      </c>
      <c r="C78" s="2">
        <f>IF(logVir!C78="","",資本サービス!C78/SUM(資本サービス!C78,労働コスト!C78))</f>
        <v>0.64672159903736448</v>
      </c>
      <c r="D78" s="2">
        <f>IF(logVir!D78="","",資本サービス!D78/SUM(資本サービス!D78,労働コスト!D78))</f>
        <v>0.57935510044364857</v>
      </c>
      <c r="E78" s="2">
        <f>IF(logVir!E78="","",資本サービス!E78/SUM(資本サービス!E78,労働コスト!E78))</f>
        <v>0.65311452619598476</v>
      </c>
      <c r="F78" s="2">
        <f>IF(logVir!F78="","",資本サービス!F78/SUM(資本サービス!F78,労働コスト!F78))</f>
        <v>0.66010137779824707</v>
      </c>
      <c r="G78" s="2">
        <f>IF(logVir!G78="","",資本サービス!G78/SUM(資本サービス!G78,労働コスト!G78))</f>
        <v>0.62189971065161476</v>
      </c>
      <c r="I78" s="3">
        <v>3</v>
      </c>
      <c r="J78" s="3">
        <v>13</v>
      </c>
      <c r="K78" s="2" cm="1">
        <f t="array" ref="K78">IF(C78="","",0.5*(C78+SUMPRODUCT(($B$1461:$B$1491=$J78)*1,C$1461:C$1491)))</f>
        <v>0.62258157786074819</v>
      </c>
      <c r="L78" s="2" cm="1">
        <f t="array" ref="L78">IF(D78="","",0.5*(D78+SUMPRODUCT(($B$1461:$B$1491=$J78)*1,D$1461:D$1491)))</f>
        <v>0.60381144096104222</v>
      </c>
      <c r="M78" s="2" cm="1">
        <f t="array" ref="M78">IF(E78="","",0.5*(E78+SUMPRODUCT(($B$1461:$B$1491=$J78)*1,E$1461:E$1491)))</f>
        <v>0.62100581042596803</v>
      </c>
      <c r="N78" s="2" cm="1">
        <f t="array" ref="N78">IF(F78="","",0.5*(F78+SUMPRODUCT(($B$1461:$B$1491=$J78)*1,F$1461:F$1491)))</f>
        <v>0.63188870026895483</v>
      </c>
      <c r="O78" s="2" cm="1">
        <f t="array" ref="O78">IF(G78="","",0.5*(G78+SUMPRODUCT(($B$1461:$B$1491=$J78)*1,G$1461:G$1491)))</f>
        <v>0.59506757434704327</v>
      </c>
    </row>
    <row r="79" spans="1:15" x14ac:dyDescent="0.55000000000000004">
      <c r="A79" s="3">
        <v>3</v>
      </c>
      <c r="B79" s="3">
        <v>14</v>
      </c>
      <c r="C79" s="2">
        <f>IF(logVir!C79="","",資本サービス!C79/SUM(資本サービス!C79,労働コスト!C79))</f>
        <v>0.55481910995049954</v>
      </c>
      <c r="D79" s="2">
        <f>IF(logVir!D79="","",資本サービス!D79/SUM(資本サービス!D79,労働コスト!D79))</f>
        <v>0.42293728243121936</v>
      </c>
      <c r="E79" s="2">
        <f>IF(logVir!E79="","",資本サービス!E79/SUM(資本サービス!E79,労働コスト!E79))</f>
        <v>0.45749783548516382</v>
      </c>
      <c r="F79" s="2">
        <f>IF(logVir!F79="","",資本サービス!F79/SUM(資本サービス!F79,労働コスト!F79))</f>
        <v>0.43508840709188035</v>
      </c>
      <c r="G79" s="2">
        <f>IF(logVir!G79="","",資本サービス!G79/SUM(資本サービス!G79,労働コスト!G79))</f>
        <v>0.43069437196338145</v>
      </c>
      <c r="I79" s="3">
        <v>3</v>
      </c>
      <c r="J79" s="3">
        <v>14</v>
      </c>
      <c r="K79" s="2" cm="1">
        <f t="array" ref="K79">IF(C79="","",0.5*(C79+SUMPRODUCT(($B$1461:$B$1491=$J79)*1,C$1461:C$1491)))</f>
        <v>0.481981795128885</v>
      </c>
      <c r="L79" s="2" cm="1">
        <f t="array" ref="L79">IF(D79="","",0.5*(D79+SUMPRODUCT(($B$1461:$B$1491=$J79)*1,D$1461:D$1491)))</f>
        <v>0.39628832154507976</v>
      </c>
      <c r="M79" s="2" cm="1">
        <f t="array" ref="M79">IF(E79="","",0.5*(E79+SUMPRODUCT(($B$1461:$B$1491=$J79)*1,E$1461:E$1491)))</f>
        <v>0.42252978948979014</v>
      </c>
      <c r="N79" s="2" cm="1">
        <f t="array" ref="N79">IF(F79="","",0.5*(F79+SUMPRODUCT(($B$1461:$B$1491=$J79)*1,F$1461:F$1491)))</f>
        <v>0.41792783758538909</v>
      </c>
      <c r="O79" s="2" cm="1">
        <f t="array" ref="O79">IF(G79="","",0.5*(G79+SUMPRODUCT(($B$1461:$B$1491=$J79)*1,G$1461:G$1491)))</f>
        <v>0.40246621709496988</v>
      </c>
    </row>
    <row r="80" spans="1:15" x14ac:dyDescent="0.55000000000000004">
      <c r="A80" s="3">
        <v>3</v>
      </c>
      <c r="B80" s="3">
        <v>15</v>
      </c>
      <c r="C80" s="2">
        <f>IF(logVir!C80="","",資本サービス!C80/SUM(資本サービス!C80,労働コスト!C80))</f>
        <v>0.28575505537544471</v>
      </c>
      <c r="D80" s="2">
        <f>IF(logVir!D80="","",資本サービス!D80/SUM(資本サービス!D80,労働コスト!D80))</f>
        <v>0.24222196426933479</v>
      </c>
      <c r="E80" s="2">
        <f>IF(logVir!E80="","",資本サービス!E80/SUM(資本サービス!E80,労働コスト!E80))</f>
        <v>0.34054919513378029</v>
      </c>
      <c r="F80" s="2">
        <f>IF(logVir!F80="","",資本サービス!F80/SUM(資本サービス!F80,労働コスト!F80))</f>
        <v>0.40099234068109102</v>
      </c>
      <c r="G80" s="2">
        <f>IF(logVir!G80="","",資本サービス!G80/SUM(資本サービス!G80,労働コスト!G80))</f>
        <v>0.34116640682734956</v>
      </c>
      <c r="I80" s="3">
        <v>3</v>
      </c>
      <c r="J80" s="3">
        <v>15</v>
      </c>
      <c r="K80" s="2" cm="1">
        <f t="array" ref="K80">IF(C80="","",0.5*(C80+SUMPRODUCT(($B$1461:$B$1491=$J80)*1,C$1461:C$1491)))</f>
        <v>0.27318045554547798</v>
      </c>
      <c r="L80" s="2" cm="1">
        <f t="array" ref="L80">IF(D80="","",0.5*(D80+SUMPRODUCT(($B$1461:$B$1491=$J80)*1,D$1461:D$1491)))</f>
        <v>0.23004641034338202</v>
      </c>
      <c r="M80" s="2" cm="1">
        <f t="array" ref="M80">IF(E80="","",0.5*(E80+SUMPRODUCT(($B$1461:$B$1491=$J80)*1,E$1461:E$1491)))</f>
        <v>0.29226887039799759</v>
      </c>
      <c r="N80" s="2" cm="1">
        <f t="array" ref="N80">IF(F80="","",0.5*(F80+SUMPRODUCT(($B$1461:$B$1491=$J80)*1,F$1461:F$1491)))</f>
        <v>0.32695701076535344</v>
      </c>
      <c r="O80" s="2" cm="1">
        <f t="array" ref="O80">IF(G80="","",0.5*(G80+SUMPRODUCT(($B$1461:$B$1491=$J80)*1,G$1461:G$1491)))</f>
        <v>0.28370684262374696</v>
      </c>
    </row>
    <row r="81" spans="1:15" x14ac:dyDescent="0.55000000000000004">
      <c r="A81" s="3">
        <v>3</v>
      </c>
      <c r="B81" s="3">
        <v>16</v>
      </c>
      <c r="C81" s="2">
        <f>IF(logVir!C81="","",資本サービス!C81/SUM(資本サービス!C81,労働コスト!C81))</f>
        <v>0.26322177427536181</v>
      </c>
      <c r="D81" s="2">
        <f>IF(logVir!D81="","",資本サービス!D81/SUM(資本サービス!D81,労働コスト!D81))</f>
        <v>0.21556263989268315</v>
      </c>
      <c r="E81" s="2">
        <f>IF(logVir!E81="","",資本サービス!E81/SUM(資本サービス!E81,労働コスト!E81))</f>
        <v>0.23657209384728609</v>
      </c>
      <c r="F81" s="2">
        <f>IF(logVir!F81="","",資本サービス!F81/SUM(資本サービス!F81,労働コスト!F81))</f>
        <v>0.22211550697406465</v>
      </c>
      <c r="G81" s="2">
        <f>IF(logVir!G81="","",資本サービス!G81/SUM(資本サービス!G81,労働コスト!G81))</f>
        <v>0.20930606837737015</v>
      </c>
      <c r="I81" s="3">
        <v>3</v>
      </c>
      <c r="J81" s="3">
        <v>16</v>
      </c>
      <c r="K81" s="2" cm="1">
        <f t="array" ref="K81">IF(C81="","",0.5*(C81+SUMPRODUCT(($B$1461:$B$1491=$J81)*1,C$1461:C$1491)))</f>
        <v>0.29488762018288839</v>
      </c>
      <c r="L81" s="2" cm="1">
        <f t="array" ref="L81">IF(D81="","",0.5*(D81+SUMPRODUCT(($B$1461:$B$1491=$J81)*1,D$1461:D$1491)))</f>
        <v>0.25654092777501925</v>
      </c>
      <c r="M81" s="2" cm="1">
        <f t="array" ref="M81">IF(E81="","",0.5*(E81+SUMPRODUCT(($B$1461:$B$1491=$J81)*1,E$1461:E$1491)))</f>
        <v>0.25421141294836619</v>
      </c>
      <c r="N81" s="2" cm="1">
        <f t="array" ref="N81">IF(F81="","",0.5*(F81+SUMPRODUCT(($B$1461:$B$1491=$J81)*1,F$1461:F$1491)))</f>
        <v>0.24724026942785998</v>
      </c>
      <c r="O81" s="2" cm="1">
        <f t="array" ref="O81">IF(G81="","",0.5*(G81+SUMPRODUCT(($B$1461:$B$1491=$J81)*1,G$1461:G$1491)))</f>
        <v>0.22691039870491275</v>
      </c>
    </row>
    <row r="82" spans="1:15" x14ac:dyDescent="0.55000000000000004">
      <c r="A82" s="3">
        <v>3</v>
      </c>
      <c r="B82" s="3">
        <v>17</v>
      </c>
      <c r="C82" s="2">
        <f>IF(logVir!C82="","",資本サービス!C82/SUM(資本サービス!C82,労働コスト!C82))</f>
        <v>0.65720145065086666</v>
      </c>
      <c r="D82" s="2">
        <f>IF(logVir!D82="","",資本サービス!D82/SUM(資本サービス!D82,労働コスト!D82))</f>
        <v>0.56900155966868515</v>
      </c>
      <c r="E82" s="2">
        <f>IF(logVir!E82="","",資本サービス!E82/SUM(資本サービス!E82,労働コスト!E82))</f>
        <v>0.63451238310288827</v>
      </c>
      <c r="F82" s="2">
        <f>IF(logVir!F82="","",資本サービス!F82/SUM(資本サービス!F82,労働コスト!F82))</f>
        <v>0.57338894615341229</v>
      </c>
      <c r="G82" s="2">
        <f>IF(logVir!G82="","",資本サービス!G82/SUM(資本サービス!G82,労働コスト!G82))</f>
        <v>0.57303249904357334</v>
      </c>
      <c r="I82" s="3">
        <v>3</v>
      </c>
      <c r="J82" s="3">
        <v>17</v>
      </c>
      <c r="K82" s="2" cm="1">
        <f t="array" ref="K82">IF(C82="","",0.5*(C82+SUMPRODUCT(($B$1461:$B$1491=$J82)*1,C$1461:C$1491)))</f>
        <v>0.65690808848118687</v>
      </c>
      <c r="L82" s="2" cm="1">
        <f t="array" ref="L82">IF(D82="","",0.5*(D82+SUMPRODUCT(($B$1461:$B$1491=$J82)*1,D$1461:D$1491)))</f>
        <v>0.60502416794061575</v>
      </c>
      <c r="M82" s="2" cm="1">
        <f t="array" ref="M82">IF(E82="","",0.5*(E82+SUMPRODUCT(($B$1461:$B$1491=$J82)*1,E$1461:E$1491)))</f>
        <v>0.62428824393898341</v>
      </c>
      <c r="N82" s="2" cm="1">
        <f t="array" ref="N82">IF(F82="","",0.5*(F82+SUMPRODUCT(($B$1461:$B$1491=$J82)*1,F$1461:F$1491)))</f>
        <v>0.57966009886450487</v>
      </c>
      <c r="O82" s="2" cm="1">
        <f t="array" ref="O82">IF(G82="","",0.5*(G82+SUMPRODUCT(($B$1461:$B$1491=$J82)*1,G$1461:G$1491)))</f>
        <v>0.57757106472278141</v>
      </c>
    </row>
    <row r="83" spans="1:15" x14ac:dyDescent="0.55000000000000004">
      <c r="A83" s="3">
        <v>3</v>
      </c>
      <c r="B83" s="3">
        <v>18</v>
      </c>
      <c r="C83" s="2">
        <f>IF(logVir!C83="","",資本サービス!C83/SUM(資本サービス!C83,労働コスト!C83))</f>
        <v>0.1813635022318057</v>
      </c>
      <c r="D83" s="2">
        <f>IF(logVir!D83="","",資本サービス!D83/SUM(資本サービス!D83,労働コスト!D83))</f>
        <v>0.13449909658371476</v>
      </c>
      <c r="E83" s="2">
        <f>IF(logVir!E83="","",資本サービス!E83/SUM(資本サービス!E83,労働コスト!E83))</f>
        <v>0.13208939370832332</v>
      </c>
      <c r="F83" s="2">
        <f>IF(logVir!F83="","",資本サービス!F83/SUM(資本サービス!F83,労働コスト!F83))</f>
        <v>0.14040618635465918</v>
      </c>
      <c r="G83" s="2">
        <f>IF(logVir!G83="","",資本サービス!G83/SUM(資本サービス!G83,労働コスト!G83))</f>
        <v>0.14151341114116009</v>
      </c>
      <c r="I83" s="3">
        <v>3</v>
      </c>
      <c r="J83" s="3">
        <v>18</v>
      </c>
      <c r="K83" s="2" cm="1">
        <f t="array" ref="K83">IF(C83="","",0.5*(C83+SUMPRODUCT(($B$1461:$B$1491=$J83)*1,C$1461:C$1491)))</f>
        <v>0.16243318553032221</v>
      </c>
      <c r="L83" s="2" cm="1">
        <f t="array" ref="L83">IF(D83="","",0.5*(D83+SUMPRODUCT(($B$1461:$B$1491=$J83)*1,D$1461:D$1491)))</f>
        <v>0.12178204274852937</v>
      </c>
      <c r="M83" s="2" cm="1">
        <f t="array" ref="M83">IF(E83="","",0.5*(E83+SUMPRODUCT(($B$1461:$B$1491=$J83)*1,E$1461:E$1491)))</f>
        <v>0.1178827571157173</v>
      </c>
      <c r="N83" s="2" cm="1">
        <f t="array" ref="N83">IF(F83="","",0.5*(F83+SUMPRODUCT(($B$1461:$B$1491=$J83)*1,F$1461:F$1491)))</f>
        <v>0.12124519951140639</v>
      </c>
      <c r="O83" s="2" cm="1">
        <f t="array" ref="O83">IF(G83="","",0.5*(G83+SUMPRODUCT(($B$1461:$B$1491=$J83)*1,G$1461:G$1491)))</f>
        <v>0.12151449295212585</v>
      </c>
    </row>
    <row r="84" spans="1:15" x14ac:dyDescent="0.55000000000000004">
      <c r="A84" s="3">
        <v>3</v>
      </c>
      <c r="B84" s="3">
        <v>19</v>
      </c>
      <c r="C84" s="2">
        <f>IF(logVir!C84="","",資本サービス!C84/SUM(資本サービス!C84,労働コスト!C84))</f>
        <v>0.14836507761776194</v>
      </c>
      <c r="D84" s="2">
        <f>IF(logVir!D84="","",資本サービス!D84/SUM(資本サービス!D84,労働コスト!D84))</f>
        <v>8.5328480680892355E-2</v>
      </c>
      <c r="E84" s="2">
        <f>IF(logVir!E84="","",資本サービス!E84/SUM(資本サービス!E84,労働コスト!E84))</f>
        <v>9.347667637308521E-2</v>
      </c>
      <c r="F84" s="2">
        <f>IF(logVir!F84="","",資本サービス!F84/SUM(資本サービス!F84,労働コスト!F84))</f>
        <v>0.10451058949320795</v>
      </c>
      <c r="G84" s="2">
        <f>IF(logVir!G84="","",資本サービス!G84/SUM(資本サービス!G84,労働コスト!G84))</f>
        <v>8.8336145876109468E-2</v>
      </c>
      <c r="I84" s="3">
        <v>3</v>
      </c>
      <c r="J84" s="3">
        <v>19</v>
      </c>
      <c r="K84" s="2" cm="1">
        <f t="array" ref="K84">IF(C84="","",0.5*(C84+SUMPRODUCT(($B$1461:$B$1491=$J84)*1,C$1461:C$1491)))</f>
        <v>0.16052554027873994</v>
      </c>
      <c r="L84" s="2" cm="1">
        <f t="array" ref="L84">IF(D84="","",0.5*(D84+SUMPRODUCT(($B$1461:$B$1491=$J84)*1,D$1461:D$1491)))</f>
        <v>0.1089952748532466</v>
      </c>
      <c r="M84" s="2" cm="1">
        <f t="array" ref="M84">IF(E84="","",0.5*(E84+SUMPRODUCT(($B$1461:$B$1491=$J84)*1,E$1461:E$1491)))</f>
        <v>0.11203456835235752</v>
      </c>
      <c r="N84" s="2" cm="1">
        <f t="array" ref="N84">IF(F84="","",0.5*(F84+SUMPRODUCT(($B$1461:$B$1491=$J84)*1,F$1461:F$1491)))</f>
        <v>0.11743009510845162</v>
      </c>
      <c r="O84" s="2" cm="1">
        <f t="array" ref="O84">IF(G84="","",0.5*(G84+SUMPRODUCT(($B$1461:$B$1491=$J84)*1,G$1461:G$1491)))</f>
        <v>0.10681077534741676</v>
      </c>
    </row>
    <row r="85" spans="1:15" x14ac:dyDescent="0.55000000000000004">
      <c r="A85" s="3">
        <v>3</v>
      </c>
      <c r="B85" s="3">
        <v>20</v>
      </c>
      <c r="C85" s="2">
        <f>IF(logVir!C85="","",資本サービス!C85/SUM(資本サービス!C85,労働コスト!C85))</f>
        <v>0.22308500804476325</v>
      </c>
      <c r="D85" s="2">
        <f>IF(logVir!D85="","",資本サービス!D85/SUM(資本サービス!D85,労働コスト!D85))</f>
        <v>0.17994676477939348</v>
      </c>
      <c r="E85" s="2">
        <f>IF(logVir!E85="","",資本サービス!E85/SUM(資本サービス!E85,労働コスト!E85))</f>
        <v>0.19347863855827366</v>
      </c>
      <c r="F85" s="2">
        <f>IF(logVir!F85="","",資本サービス!F85/SUM(資本サービス!F85,労働コスト!F85))</f>
        <v>0.21463590367617483</v>
      </c>
      <c r="G85" s="2">
        <f>IF(logVir!G85="","",資本サービス!G85/SUM(資本サービス!G85,労働コスト!G85))</f>
        <v>0.15548869006288329</v>
      </c>
      <c r="I85" s="3">
        <v>3</v>
      </c>
      <c r="J85" s="3">
        <v>20</v>
      </c>
      <c r="K85" s="2" cm="1">
        <f t="array" ref="K85">IF(C85="","",0.5*(C85+SUMPRODUCT(($B$1461:$B$1491=$J85)*1,C$1461:C$1491)))</f>
        <v>0.23874131030673645</v>
      </c>
      <c r="L85" s="2" cm="1">
        <f t="array" ref="L85">IF(D85="","",0.5*(D85+SUMPRODUCT(($B$1461:$B$1491=$J85)*1,D$1461:D$1491)))</f>
        <v>0.21261186503360191</v>
      </c>
      <c r="M85" s="2" cm="1">
        <f t="array" ref="M85">IF(E85="","",0.5*(E85+SUMPRODUCT(($B$1461:$B$1491=$J85)*1,E$1461:E$1491)))</f>
        <v>0.22250433668320557</v>
      </c>
      <c r="N85" s="2" cm="1">
        <f t="array" ref="N85">IF(F85="","",0.5*(F85+SUMPRODUCT(($B$1461:$B$1491=$J85)*1,F$1461:F$1491)))</f>
        <v>0.23387437215714113</v>
      </c>
      <c r="O85" s="2" cm="1">
        <f t="array" ref="O85">IF(G85="","",0.5*(G85+SUMPRODUCT(($B$1461:$B$1491=$J85)*1,G$1461:G$1491)))</f>
        <v>0.19659526468477534</v>
      </c>
    </row>
    <row r="86" spans="1:15" x14ac:dyDescent="0.55000000000000004">
      <c r="A86" s="3">
        <v>3</v>
      </c>
      <c r="B86" s="3">
        <v>21</v>
      </c>
      <c r="C86" s="2">
        <f>IF(logVir!C86="","",資本サービス!C86/SUM(資本サービス!C86,労働コスト!C86))</f>
        <v>0.33511488244302295</v>
      </c>
      <c r="D86" s="2">
        <f>IF(logVir!D86="","",資本サービス!D86/SUM(資本サービス!D86,労働コスト!D86))</f>
        <v>0.32974042190576136</v>
      </c>
      <c r="E86" s="2">
        <f>IF(logVir!E86="","",資本サービス!E86/SUM(資本サービス!E86,労働コスト!E86))</f>
        <v>0.36017803841932916</v>
      </c>
      <c r="F86" s="2">
        <f>IF(logVir!F86="","",資本サービス!F86/SUM(資本サービス!F86,労働コスト!F86))</f>
        <v>0.33668310871785462</v>
      </c>
      <c r="G86" s="2">
        <f>IF(logVir!G86="","",資本サービス!G86/SUM(資本サービス!G86,労働コスト!G86))</f>
        <v>0.31363845251612843</v>
      </c>
      <c r="I86" s="3">
        <v>3</v>
      </c>
      <c r="J86" s="3">
        <v>21</v>
      </c>
      <c r="K86" s="2" cm="1">
        <f t="array" ref="K86">IF(C86="","",0.5*(C86+SUMPRODUCT(($B$1461:$B$1491=$J86)*1,C$1461:C$1491)))</f>
        <v>0.33498585754357335</v>
      </c>
      <c r="L86" s="2" cm="1">
        <f t="array" ref="L86">IF(D86="","",0.5*(D86+SUMPRODUCT(($B$1461:$B$1491=$J86)*1,D$1461:D$1491)))</f>
        <v>0.31374508276640151</v>
      </c>
      <c r="M86" s="2" cm="1">
        <f t="array" ref="M86">IF(E86="","",0.5*(E86+SUMPRODUCT(($B$1461:$B$1491=$J86)*1,E$1461:E$1491)))</f>
        <v>0.32504327608620215</v>
      </c>
      <c r="N86" s="2" cm="1">
        <f t="array" ref="N86">IF(F86="","",0.5*(F86+SUMPRODUCT(($B$1461:$B$1491=$J86)*1,F$1461:F$1491)))</f>
        <v>0.31199864626116258</v>
      </c>
      <c r="O86" s="2" cm="1">
        <f t="array" ref="O86">IF(G86="","",0.5*(G86+SUMPRODUCT(($B$1461:$B$1491=$J86)*1,G$1461:G$1491)))</f>
        <v>0.29231188927734841</v>
      </c>
    </row>
    <row r="87" spans="1:15" x14ac:dyDescent="0.55000000000000004">
      <c r="A87" s="3">
        <v>3</v>
      </c>
      <c r="B87" s="3">
        <v>22</v>
      </c>
      <c r="C87" s="2">
        <f>IF(logVir!C87="","",資本サービス!C87/SUM(資本サービス!C87,労働コスト!C87))</f>
        <v>0.16040375024989909</v>
      </c>
      <c r="D87" s="2">
        <f>IF(logVir!D87="","",資本サービス!D87/SUM(資本サービス!D87,労働コスト!D87))</f>
        <v>0.17093372389659775</v>
      </c>
      <c r="E87" s="2">
        <f>IF(logVir!E87="","",資本サービス!E87/SUM(資本サービス!E87,労働コスト!E87))</f>
        <v>0.1190205388972681</v>
      </c>
      <c r="F87" s="2">
        <f>IF(logVir!F87="","",資本サービス!F87/SUM(資本サービス!F87,労働コスト!F87))</f>
        <v>0.12387489291033464</v>
      </c>
      <c r="G87" s="2">
        <f>IF(logVir!G87="","",資本サービス!G87/SUM(資本サービス!G87,労働コスト!G87))</f>
        <v>0.12026157542654654</v>
      </c>
      <c r="I87" s="3">
        <v>3</v>
      </c>
      <c r="J87" s="3">
        <v>22</v>
      </c>
      <c r="K87" s="2" cm="1">
        <f t="array" ref="K87">IF(C87="","",0.5*(C87+SUMPRODUCT(($B$1461:$B$1491=$J87)*1,C$1461:C$1491)))</f>
        <v>0.19223174038007473</v>
      </c>
      <c r="L87" s="2" cm="1">
        <f t="array" ref="L87">IF(D87="","",0.5*(D87+SUMPRODUCT(($B$1461:$B$1491=$J87)*1,D$1461:D$1491)))</f>
        <v>0.17774318461041527</v>
      </c>
      <c r="M87" s="2" cm="1">
        <f t="array" ref="M87">IF(E87="","",0.5*(E87+SUMPRODUCT(($B$1461:$B$1491=$J87)*1,E$1461:E$1491)))</f>
        <v>0.13830055973996019</v>
      </c>
      <c r="N87" s="2" cm="1">
        <f t="array" ref="N87">IF(F87="","",0.5*(F87+SUMPRODUCT(($B$1461:$B$1491=$J87)*1,F$1461:F$1491)))</f>
        <v>0.14314729545389962</v>
      </c>
      <c r="O87" s="2" cm="1">
        <f t="array" ref="O87">IF(G87="","",0.5*(G87+SUMPRODUCT(($B$1461:$B$1491=$J87)*1,G$1461:G$1491)))</f>
        <v>0.14072098550105477</v>
      </c>
    </row>
    <row r="88" spans="1:15" x14ac:dyDescent="0.55000000000000004">
      <c r="A88" s="3">
        <v>3</v>
      </c>
      <c r="B88" s="3">
        <v>23</v>
      </c>
      <c r="C88" s="2">
        <f>IF(logVir!C88="","",資本サービス!C88/SUM(資本サービス!C88,労働コスト!C88))</f>
        <v>0.68570351672713603</v>
      </c>
      <c r="D88" s="2">
        <f>IF(logVir!D88="","",資本サービス!D88/SUM(資本サービス!D88,労働コスト!D88))</f>
        <v>0.71701213444549938</v>
      </c>
      <c r="E88" s="2">
        <f>IF(logVir!E88="","",資本サービス!E88/SUM(資本サービス!E88,労働コスト!E88))</f>
        <v>0.63924585493000696</v>
      </c>
      <c r="F88" s="2">
        <f>IF(logVir!F88="","",資本サービス!F88/SUM(資本サービス!F88,労働コスト!F88))</f>
        <v>0.66226997420442935</v>
      </c>
      <c r="G88" s="2">
        <f>IF(logVir!G88="","",資本サービス!G88/SUM(資本サービス!G88,労働コスト!G88))</f>
        <v>0.59362305610735588</v>
      </c>
      <c r="I88" s="3">
        <v>3</v>
      </c>
      <c r="J88" s="3">
        <v>23</v>
      </c>
      <c r="K88" s="2" cm="1">
        <f t="array" ref="K88">IF(C88="","",0.5*(C88+SUMPRODUCT(($B$1461:$B$1491=$J88)*1,C$1461:C$1491)))</f>
        <v>0.70074709062269935</v>
      </c>
      <c r="L88" s="2" cm="1">
        <f t="array" ref="L88">IF(D88="","",0.5*(D88+SUMPRODUCT(($B$1461:$B$1491=$J88)*1,D$1461:D$1491)))</f>
        <v>0.70156487756081276</v>
      </c>
      <c r="M88" s="2" cm="1">
        <f t="array" ref="M88">IF(E88="","",0.5*(E88+SUMPRODUCT(($B$1461:$B$1491=$J88)*1,E$1461:E$1491)))</f>
        <v>0.64601911510374621</v>
      </c>
      <c r="N88" s="2" cm="1">
        <f t="array" ref="N88">IF(F88="","",0.5*(F88+SUMPRODUCT(($B$1461:$B$1491=$J88)*1,F$1461:F$1491)))</f>
        <v>0.64346621745908283</v>
      </c>
      <c r="O88" s="2" cm="1">
        <f t="array" ref="O88">IF(G88="","",0.5*(G88+SUMPRODUCT(($B$1461:$B$1491=$J88)*1,G$1461:G$1491)))</f>
        <v>0.59787599524616797</v>
      </c>
    </row>
    <row r="89" spans="1:15" x14ac:dyDescent="0.55000000000000004">
      <c r="A89" s="3">
        <v>3</v>
      </c>
      <c r="B89" s="3">
        <v>24</v>
      </c>
      <c r="C89" s="2">
        <f>IF(logVir!C89="","",資本サービス!C89/SUM(資本サービス!C89,労働コスト!C89))</f>
        <v>0.27802377648768384</v>
      </c>
      <c r="D89" s="2">
        <f>IF(logVir!D89="","",資本サービス!D89/SUM(資本サービス!D89,労働コスト!D89))</f>
        <v>0.25721989604946593</v>
      </c>
      <c r="E89" s="2">
        <f>IF(logVir!E89="","",資本サービス!E89/SUM(資本サービス!E89,労働コスト!E89))</f>
        <v>0.25067702987905061</v>
      </c>
      <c r="F89" s="2">
        <f>IF(logVir!F89="","",資本サービス!F89/SUM(資本サービス!F89,労働コスト!F89))</f>
        <v>0.27961615949332586</v>
      </c>
      <c r="G89" s="2">
        <f>IF(logVir!G89="","",資本サービス!G89/SUM(資本サービス!G89,労働コスト!G89))</f>
        <v>0.20973768102523996</v>
      </c>
      <c r="I89" s="3">
        <v>3</v>
      </c>
      <c r="J89" s="3">
        <v>24</v>
      </c>
      <c r="K89" s="2" cm="1">
        <f t="array" ref="K89">IF(C89="","",0.5*(C89+SUMPRODUCT(($B$1461:$B$1491=$J89)*1,C$1461:C$1491)))</f>
        <v>0.28310210003775538</v>
      </c>
      <c r="L89" s="2" cm="1">
        <f t="array" ref="L89">IF(D89="","",0.5*(D89+SUMPRODUCT(($B$1461:$B$1491=$J89)*1,D$1461:D$1491)))</f>
        <v>0.26008806756541958</v>
      </c>
      <c r="M89" s="2" cm="1">
        <f t="array" ref="M89">IF(E89="","",0.5*(E89+SUMPRODUCT(($B$1461:$B$1491=$J89)*1,E$1461:E$1491)))</f>
        <v>0.24971187510612652</v>
      </c>
      <c r="N89" s="2" cm="1">
        <f t="array" ref="N89">IF(F89="","",0.5*(F89+SUMPRODUCT(($B$1461:$B$1491=$J89)*1,F$1461:F$1491)))</f>
        <v>0.25556658717145914</v>
      </c>
      <c r="O89" s="2" cm="1">
        <f t="array" ref="O89">IF(G89="","",0.5*(G89+SUMPRODUCT(($B$1461:$B$1491=$J89)*1,G$1461:G$1491)))</f>
        <v>0.21484795628542505</v>
      </c>
    </row>
    <row r="90" spans="1:15" x14ac:dyDescent="0.55000000000000004">
      <c r="A90" s="3">
        <v>3</v>
      </c>
      <c r="B90" s="3">
        <v>25</v>
      </c>
      <c r="C90" s="2">
        <f>IF(logVir!C90="","",資本サービス!C90/SUM(資本サービス!C90,労働コスト!C90))</f>
        <v>0.22211813337506431</v>
      </c>
      <c r="D90" s="2">
        <f>IF(logVir!D90="","",資本サービス!D90/SUM(資本サービス!D90,労働コスト!D90))</f>
        <v>0.17860917364158221</v>
      </c>
      <c r="E90" s="2">
        <f>IF(logVir!E90="","",資本サービス!E90/SUM(資本サービス!E90,労働コスト!E90))</f>
        <v>0.18059246493633119</v>
      </c>
      <c r="F90" s="2">
        <f>IF(logVir!F90="","",資本サービス!F90/SUM(資本サービス!F90,労働コスト!F90))</f>
        <v>0.20362077625132899</v>
      </c>
      <c r="G90" s="2">
        <f>IF(logVir!G90="","",資本サービス!G90/SUM(資本サービス!G90,労働コスト!G90))</f>
        <v>0.17026242854523818</v>
      </c>
      <c r="I90" s="3">
        <v>3</v>
      </c>
      <c r="J90" s="3">
        <v>25</v>
      </c>
      <c r="K90" s="2" cm="1">
        <f t="array" ref="K90">IF(C90="","",0.5*(C90+SUMPRODUCT(($B$1461:$B$1491=$J90)*1,C$1461:C$1491)))</f>
        <v>0.2103235453015414</v>
      </c>
      <c r="L90" s="2" cm="1">
        <f t="array" ref="L90">IF(D90="","",0.5*(D90+SUMPRODUCT(($B$1461:$B$1491=$J90)*1,D$1461:D$1491)))</f>
        <v>0.18783194175319379</v>
      </c>
      <c r="M90" s="2" cm="1">
        <f t="array" ref="M90">IF(E90="","",0.5*(E90+SUMPRODUCT(($B$1461:$B$1491=$J90)*1,E$1461:E$1491)))</f>
        <v>0.18920633492487821</v>
      </c>
      <c r="N90" s="2" cm="1">
        <f t="array" ref="N90">IF(F90="","",0.5*(F90+SUMPRODUCT(($B$1461:$B$1491=$J90)*1,F$1461:F$1491)))</f>
        <v>0.20131949419450013</v>
      </c>
      <c r="O90" s="2" cm="1">
        <f t="array" ref="O90">IF(G90="","",0.5*(G90+SUMPRODUCT(($B$1461:$B$1491=$J90)*1,G$1461:G$1491)))</f>
        <v>0.18396495027928367</v>
      </c>
    </row>
    <row r="91" spans="1:15" x14ac:dyDescent="0.55000000000000004">
      <c r="A91" s="3">
        <v>3</v>
      </c>
      <c r="B91" s="3">
        <v>26</v>
      </c>
      <c r="C91" s="2">
        <f>IF(logVir!C91="","",資本サービス!C91/SUM(資本サービス!C91,労働コスト!C91))</f>
        <v>0.86195106794159648</v>
      </c>
      <c r="D91" s="2">
        <f>IF(logVir!D91="","",資本サービス!D91/SUM(資本サービス!D91,労働コスト!D91))</f>
        <v>0.61772167415698842</v>
      </c>
      <c r="E91" s="2">
        <f>IF(logVir!E91="","",資本サービス!E91/SUM(資本サービス!E91,労働コスト!E91))</f>
        <v>0.68036781723962414</v>
      </c>
      <c r="F91" s="2">
        <f>IF(logVir!F91="","",資本サービス!F91/SUM(資本サービス!F91,労働コスト!F91))</f>
        <v>0.70105616901512102</v>
      </c>
      <c r="G91" s="2">
        <f>IF(logVir!G91="","",資本サービス!G91/SUM(資本サービス!G91,労働コスト!G91))</f>
        <v>0.75671464593464788</v>
      </c>
      <c r="I91" s="3">
        <v>3</v>
      </c>
      <c r="J91" s="3">
        <v>26</v>
      </c>
      <c r="K91" s="2" cm="1">
        <f t="array" ref="K91">IF(C91="","",0.5*(C91+SUMPRODUCT(($B$1461:$B$1491=$J91)*1,C$1461:C$1491)))</f>
        <v>0.77653781621713591</v>
      </c>
      <c r="L91" s="2" cm="1">
        <f t="array" ref="L91">IF(D91="","",0.5*(D91+SUMPRODUCT(($B$1461:$B$1491=$J91)*1,D$1461:D$1491)))</f>
        <v>0.62103411574102063</v>
      </c>
      <c r="M91" s="2" cm="1">
        <f t="array" ref="M91">IF(E91="","",0.5*(E91+SUMPRODUCT(($B$1461:$B$1491=$J91)*1,E$1461:E$1491)))</f>
        <v>0.61711945922775202</v>
      </c>
      <c r="N91" s="2" cm="1">
        <f t="array" ref="N91">IF(F91="","",0.5*(F91+SUMPRODUCT(($B$1461:$B$1491=$J91)*1,F$1461:F$1491)))</f>
        <v>0.63987466978355512</v>
      </c>
      <c r="O91" s="2" cm="1">
        <f t="array" ref="O91">IF(G91="","",0.5*(G91+SUMPRODUCT(($B$1461:$B$1491=$J91)*1,G$1461:G$1491)))</f>
        <v>0.66617438283744956</v>
      </c>
    </row>
    <row r="92" spans="1:15" x14ac:dyDescent="0.55000000000000004">
      <c r="A92" s="3">
        <v>3</v>
      </c>
      <c r="B92" s="3">
        <v>27</v>
      </c>
      <c r="C92" s="2">
        <f>IF(logVir!C92="","",資本サービス!C92/SUM(資本サービス!C92,労働コスト!C92))</f>
        <v>0.20692816997748928</v>
      </c>
      <c r="D92" s="2">
        <f>IF(logVir!D92="","",資本サービス!D92/SUM(資本サービス!D92,労働コスト!D92))</f>
        <v>0.2298637710108776</v>
      </c>
      <c r="E92" s="2">
        <f>IF(logVir!E92="","",資本サービス!E92/SUM(資本サービス!E92,労働コスト!E92))</f>
        <v>0.20773499508206317</v>
      </c>
      <c r="F92" s="2">
        <f>IF(logVir!F92="","",資本サービス!F92/SUM(資本サービス!F92,労働コスト!F92))</f>
        <v>0.20088676673766334</v>
      </c>
      <c r="G92" s="2">
        <f>IF(logVir!G92="","",資本サービス!G92/SUM(資本サービス!G92,労働コスト!G92))</f>
        <v>0.19083600137438367</v>
      </c>
      <c r="I92" s="3">
        <v>3</v>
      </c>
      <c r="J92" s="3">
        <v>27</v>
      </c>
      <c r="K92" s="2" cm="1">
        <f t="array" ref="K92">IF(C92="","",0.5*(C92+SUMPRODUCT(($B$1461:$B$1491=$J92)*1,C$1461:C$1491)))</f>
        <v>0.20900903002961507</v>
      </c>
      <c r="L92" s="2" cm="1">
        <f t="array" ref="L92">IF(D92="","",0.5*(D92+SUMPRODUCT(($B$1461:$B$1491=$J92)*1,D$1461:D$1491)))</f>
        <v>0.21772046901835093</v>
      </c>
      <c r="M92" s="2" cm="1">
        <f t="array" ref="M92">IF(E92="","",0.5*(E92+SUMPRODUCT(($B$1461:$B$1491=$J92)*1,E$1461:E$1491)))</f>
        <v>0.20562979341608431</v>
      </c>
      <c r="N92" s="2" cm="1">
        <f t="array" ref="N92">IF(F92="","",0.5*(F92+SUMPRODUCT(($B$1461:$B$1491=$J92)*1,F$1461:F$1491)))</f>
        <v>0.20040835533899265</v>
      </c>
      <c r="O92" s="2" cm="1">
        <f t="array" ref="O92">IF(G92="","",0.5*(G92+SUMPRODUCT(($B$1461:$B$1491=$J92)*1,G$1461:G$1491)))</f>
        <v>0.18885259354807532</v>
      </c>
    </row>
    <row r="93" spans="1:15" x14ac:dyDescent="0.55000000000000004">
      <c r="A93" s="3">
        <v>3</v>
      </c>
      <c r="B93" s="3">
        <v>28</v>
      </c>
      <c r="C93" s="2">
        <f>IF(logVir!C93="","",資本サービス!C93/SUM(資本サービス!C93,労働コスト!C93))</f>
        <v>0.36946395897419693</v>
      </c>
      <c r="D93" s="2">
        <f>IF(logVir!D93="","",資本サービス!D93/SUM(資本サービス!D93,労働コスト!D93))</f>
        <v>0.28657641927501415</v>
      </c>
      <c r="E93" s="2">
        <f>IF(logVir!E93="","",資本サービス!E93/SUM(資本サービス!E93,労働コスト!E93))</f>
        <v>0.26586297580900536</v>
      </c>
      <c r="F93" s="2">
        <f>IF(logVir!F93="","",資本サービス!F93/SUM(資本サービス!F93,労働コスト!F93))</f>
        <v>0.2809807388758172</v>
      </c>
      <c r="G93" s="2">
        <f>IF(logVir!G93="","",資本サービス!G93/SUM(資本サービス!G93,労働コスト!G93))</f>
        <v>0.29204757266715958</v>
      </c>
      <c r="I93" s="3">
        <v>3</v>
      </c>
      <c r="J93" s="3">
        <v>28</v>
      </c>
      <c r="K93" s="2" cm="1">
        <f t="array" ref="K93">IF(C93="","",0.5*(C93+SUMPRODUCT(($B$1461:$B$1491=$J93)*1,C$1461:C$1491)))</f>
        <v>0.38584206628198003</v>
      </c>
      <c r="L93" s="2" cm="1">
        <f t="array" ref="L93">IF(D93="","",0.5*(D93+SUMPRODUCT(($B$1461:$B$1491=$J93)*1,D$1461:D$1491)))</f>
        <v>0.32159556687238089</v>
      </c>
      <c r="M93" s="2" cm="1">
        <f t="array" ref="M93">IF(E93="","",0.5*(E93+SUMPRODUCT(($B$1461:$B$1491=$J93)*1,E$1461:E$1491)))</f>
        <v>0.29595307721356945</v>
      </c>
      <c r="N93" s="2" cm="1">
        <f t="array" ref="N93">IF(F93="","",0.5*(F93+SUMPRODUCT(($B$1461:$B$1491=$J93)*1,F$1461:F$1491)))</f>
        <v>0.30686948759349619</v>
      </c>
      <c r="O93" s="2" cm="1">
        <f t="array" ref="O93">IF(G93="","",0.5*(G93+SUMPRODUCT(($B$1461:$B$1491=$J93)*1,G$1461:G$1491)))</f>
        <v>0.31851762424073893</v>
      </c>
    </row>
    <row r="94" spans="1:15" x14ac:dyDescent="0.55000000000000004">
      <c r="A94" s="3">
        <v>3</v>
      </c>
      <c r="B94" s="3">
        <v>29</v>
      </c>
      <c r="C94" s="2">
        <f>IF(logVir!C94="","",資本サービス!C94/SUM(資本サービス!C94,労働コスト!C94))</f>
        <v>0.14338085866821096</v>
      </c>
      <c r="D94" s="2">
        <f>IF(logVir!D94="","",資本サービス!D94/SUM(資本サービス!D94,労働コスト!D94))</f>
        <v>0.13820335279193674</v>
      </c>
      <c r="E94" s="2">
        <f>IF(logVir!E94="","",資本サービス!E94/SUM(資本サービス!E94,労働コスト!E94))</f>
        <v>0.13749922542369103</v>
      </c>
      <c r="F94" s="2">
        <f>IF(logVir!F94="","",資本サービス!F94/SUM(資本サービス!F94,労働コスト!F94))</f>
        <v>0.16076851470550418</v>
      </c>
      <c r="G94" s="2">
        <f>IF(logVir!G94="","",資本サービス!G94/SUM(資本サービス!G94,労働コスト!G94))</f>
        <v>0.14262065750112407</v>
      </c>
      <c r="I94" s="3">
        <v>3</v>
      </c>
      <c r="J94" s="3">
        <v>29</v>
      </c>
      <c r="K94" s="2" cm="1">
        <f t="array" ref="K94">IF(C94="","",0.5*(C94+SUMPRODUCT(($B$1461:$B$1491=$J94)*1,C$1461:C$1491)))</f>
        <v>0.16746288240060248</v>
      </c>
      <c r="L94" s="2" cm="1">
        <f t="array" ref="L94">IF(D94="","",0.5*(D94+SUMPRODUCT(($B$1461:$B$1491=$J94)*1,D$1461:D$1491)))</f>
        <v>0.16598083199121449</v>
      </c>
      <c r="M94" s="2" cm="1">
        <f t="array" ref="M94">IF(E94="","",0.5*(E94+SUMPRODUCT(($B$1461:$B$1491=$J94)*1,E$1461:E$1491)))</f>
        <v>0.14843525100254151</v>
      </c>
      <c r="N94" s="2" cm="1">
        <f t="array" ref="N94">IF(F94="","",0.5*(F94+SUMPRODUCT(($B$1461:$B$1491=$J94)*1,F$1461:F$1491)))</f>
        <v>0.16817599250611492</v>
      </c>
      <c r="O94" s="2" cm="1">
        <f t="array" ref="O94">IF(G94="","",0.5*(G94+SUMPRODUCT(($B$1461:$B$1491=$J94)*1,G$1461:G$1491)))</f>
        <v>0.15321072846742595</v>
      </c>
    </row>
    <row r="95" spans="1:15" x14ac:dyDescent="0.55000000000000004">
      <c r="A95" s="3">
        <v>3</v>
      </c>
      <c r="B95" s="3">
        <v>30</v>
      </c>
      <c r="C95" s="2">
        <f>IF(logVir!C95="","",資本サービス!C95/SUM(資本サービス!C95,労働コスト!C95))</f>
        <v>9.7919963746800218E-2</v>
      </c>
      <c r="D95" s="2">
        <f>IF(logVir!D95="","",資本サービス!D95/SUM(資本サービス!D95,労働コスト!D95))</f>
        <v>0.10349363489391276</v>
      </c>
      <c r="E95" s="2">
        <f>IF(logVir!E95="","",資本サービス!E95/SUM(資本サービス!E95,労働コスト!E95))</f>
        <v>9.4034710775916158E-2</v>
      </c>
      <c r="F95" s="2">
        <f>IF(logVir!F95="","",資本サービス!F95/SUM(資本サービス!F95,労働コスト!F95))</f>
        <v>8.3550166165958631E-2</v>
      </c>
      <c r="G95" s="2">
        <f>IF(logVir!G95="","",資本サービス!G95/SUM(資本サービス!G95,労働コスト!G95))</f>
        <v>6.7818597654238769E-2</v>
      </c>
      <c r="I95" s="3">
        <v>3</v>
      </c>
      <c r="J95" s="3">
        <v>30</v>
      </c>
      <c r="K95" s="2" cm="1">
        <f t="array" ref="K95">IF(C95="","",0.5*(C95+SUMPRODUCT(($B$1461:$B$1491=$J95)*1,C$1461:C$1491)))</f>
        <v>0.11616484051609774</v>
      </c>
      <c r="L95" s="2" cm="1">
        <f t="array" ref="L95">IF(D95="","",0.5*(D95+SUMPRODUCT(($B$1461:$B$1491=$J95)*1,D$1461:D$1491)))</f>
        <v>0.10838732836740367</v>
      </c>
      <c r="M95" s="2" cm="1">
        <f t="array" ref="M95">IF(E95="","",0.5*(E95+SUMPRODUCT(($B$1461:$B$1491=$J95)*1,E$1461:E$1491)))</f>
        <v>9.8245039381969324E-2</v>
      </c>
      <c r="N95" s="2" cm="1">
        <f t="array" ref="N95">IF(F95="","",0.5*(F95+SUMPRODUCT(($B$1461:$B$1491=$J95)*1,F$1461:F$1491)))</f>
        <v>9.0920815510495606E-2</v>
      </c>
      <c r="O95" s="2" cm="1">
        <f t="array" ref="O95">IF(G95="","",0.5*(G95+SUMPRODUCT(($B$1461:$B$1491=$J95)*1,G$1461:G$1491)))</f>
        <v>7.6782675746172757E-2</v>
      </c>
    </row>
    <row r="96" spans="1:15" x14ac:dyDescent="0.55000000000000004">
      <c r="A96" s="3">
        <v>3</v>
      </c>
      <c r="B96" s="3">
        <v>31</v>
      </c>
      <c r="C96" s="2">
        <f>IF(logVir!C96="","",資本サービス!C96/SUM(資本サービス!C96,労働コスト!C96))</f>
        <v>0.21992135682120939</v>
      </c>
      <c r="D96" s="2">
        <f>IF(logVir!D96="","",資本サービス!D96/SUM(資本サービス!D96,労働コスト!D96))</f>
        <v>0.23497174243304783</v>
      </c>
      <c r="E96" s="2">
        <f>IF(logVir!E96="","",資本サービス!E96/SUM(資本サービス!E96,労働コスト!E96))</f>
        <v>0.20388881068545084</v>
      </c>
      <c r="F96" s="2">
        <f>IF(logVir!F96="","",資本サービス!F96/SUM(資本サービス!F96,労働コスト!F96))</f>
        <v>0.17926850104233483</v>
      </c>
      <c r="G96" s="2">
        <f>IF(logVir!G96="","",資本サービス!G96/SUM(資本サービス!G96,労働コスト!G96))</f>
        <v>0.17825950057838622</v>
      </c>
      <c r="I96" s="3">
        <v>3</v>
      </c>
      <c r="J96" s="3">
        <v>31</v>
      </c>
      <c r="K96" s="2" cm="1">
        <f t="array" ref="K96">IF(C96="","",0.5*(C96+SUMPRODUCT(($B$1461:$B$1491=$J96)*1,C$1461:C$1491)))</f>
        <v>0.2254478270934861</v>
      </c>
      <c r="L96" s="2" cm="1">
        <f t="array" ref="L96">IF(D96="","",0.5*(D96+SUMPRODUCT(($B$1461:$B$1491=$J96)*1,D$1461:D$1491)))</f>
        <v>0.23965780292466127</v>
      </c>
      <c r="M96" s="2" cm="1">
        <f t="array" ref="M96">IF(E96="","",0.5*(E96+SUMPRODUCT(($B$1461:$B$1491=$J96)*1,E$1461:E$1491)))</f>
        <v>0.20930717915470726</v>
      </c>
      <c r="N96" s="2" cm="1">
        <f t="array" ref="N96">IF(F96="","",0.5*(F96+SUMPRODUCT(($B$1461:$B$1491=$J96)*1,F$1461:F$1491)))</f>
        <v>0.19273736189420304</v>
      </c>
      <c r="O96" s="2" cm="1">
        <f t="array" ref="O96">IF(G96="","",0.5*(G96+SUMPRODUCT(($B$1461:$B$1491=$J96)*1,G$1461:G$1491)))</f>
        <v>0.18934809245879189</v>
      </c>
    </row>
    <row r="97" spans="1:15" x14ac:dyDescent="0.55000000000000004">
      <c r="A97" s="3">
        <v>4</v>
      </c>
      <c r="B97" s="3">
        <v>1</v>
      </c>
      <c r="C97" s="2">
        <f>IF(logVir!C97="","",資本サービス!C97/SUM(資本サービス!C97,労働コスト!C97))</f>
        <v>0.56944606407864173</v>
      </c>
      <c r="D97" s="2">
        <f>IF(logVir!D97="","",資本サービス!D97/SUM(資本サービス!D97,労働コスト!D97))</f>
        <v>0.46718338180649321</v>
      </c>
      <c r="E97" s="2">
        <f>IF(logVir!E97="","",資本サービス!E97/SUM(資本サービス!E97,労働コスト!E97))</f>
        <v>0.42168966333552066</v>
      </c>
      <c r="F97" s="2">
        <f>IF(logVir!F97="","",資本サービス!F97/SUM(資本サービス!F97,労働コスト!F97))</f>
        <v>0.40764245301608126</v>
      </c>
      <c r="G97" s="2">
        <f>IF(logVir!G97="","",資本サービス!G97/SUM(資本サービス!G97,労働コスト!G97))</f>
        <v>0.35410372110717325</v>
      </c>
      <c r="I97" s="3">
        <v>4</v>
      </c>
      <c r="J97" s="3">
        <v>1</v>
      </c>
      <c r="K97" s="2" cm="1">
        <f t="array" ref="K97">IF(C97="","",0.5*(C97+SUMPRODUCT(($B$1461:$B$1491=$J97)*1,C$1461:C$1491)))</f>
        <v>0.52265465702002156</v>
      </c>
      <c r="L97" s="2" cm="1">
        <f t="array" ref="L97">IF(D97="","",0.5*(D97+SUMPRODUCT(($B$1461:$B$1491=$J97)*1,D$1461:D$1491)))</f>
        <v>0.40900990327640468</v>
      </c>
      <c r="M97" s="2" cm="1">
        <f t="array" ref="M97">IF(E97="","",0.5*(E97+SUMPRODUCT(($B$1461:$B$1491=$J97)*1,E$1461:E$1491)))</f>
        <v>0.37996043874836294</v>
      </c>
      <c r="N97" s="2" cm="1">
        <f t="array" ref="N97">IF(F97="","",0.5*(F97+SUMPRODUCT(($B$1461:$B$1491=$J97)*1,F$1461:F$1491)))</f>
        <v>0.37500047386873869</v>
      </c>
      <c r="O97" s="2" cm="1">
        <f t="array" ref="O97">IF(G97="","",0.5*(G97+SUMPRODUCT(($B$1461:$B$1491=$J97)*1,G$1461:G$1491)))</f>
        <v>0.3367695547972257</v>
      </c>
    </row>
    <row r="98" spans="1:15" x14ac:dyDescent="0.55000000000000004">
      <c r="A98" s="3">
        <v>4</v>
      </c>
      <c r="B98" s="3">
        <v>2</v>
      </c>
      <c r="C98" s="2">
        <f>IF(logVir!C98="","",資本サービス!C98/SUM(資本サービス!C98,労働コスト!C98))</f>
        <v>0.47590482146736707</v>
      </c>
      <c r="D98" s="2">
        <f>IF(logVir!D98="","",資本サービス!D98/SUM(資本サービス!D98,労働コスト!D98))</f>
        <v>0.25226608378996629</v>
      </c>
      <c r="E98" s="2">
        <f>IF(logVir!E98="","",資本サービス!E98/SUM(資本サービス!E98,労働コスト!E98))</f>
        <v>0.47585768292091252</v>
      </c>
      <c r="F98" s="2">
        <f>IF(logVir!F98="","",資本サービス!F98/SUM(資本サービス!F98,労働コスト!F98))</f>
        <v>0.46169121012404063</v>
      </c>
      <c r="G98" s="2">
        <f>IF(logVir!G98="","",資本サービス!G98/SUM(資本サービス!G98,労働コスト!G98))</f>
        <v>0.44149784774868217</v>
      </c>
      <c r="I98" s="3">
        <v>4</v>
      </c>
      <c r="J98" s="3">
        <v>2</v>
      </c>
      <c r="K98" s="2" cm="1">
        <f t="array" ref="K98">IF(C98="","",0.5*(C98+SUMPRODUCT(($B$1461:$B$1491=$J98)*1,C$1461:C$1491)))</f>
        <v>0.47567564441595472</v>
      </c>
      <c r="L98" s="2" cm="1">
        <f t="array" ref="L98">IF(D98="","",0.5*(D98+SUMPRODUCT(($B$1461:$B$1491=$J98)*1,D$1461:D$1491)))</f>
        <v>0.32982402525986665</v>
      </c>
      <c r="M98" s="2" cm="1">
        <f t="array" ref="M98">IF(E98="","",0.5*(E98+SUMPRODUCT(($B$1461:$B$1491=$J98)*1,E$1461:E$1491)))</f>
        <v>0.47878114397196059</v>
      </c>
      <c r="N98" s="2" cm="1">
        <f t="array" ref="N98">IF(F98="","",0.5*(F98+SUMPRODUCT(($B$1461:$B$1491=$J98)*1,F$1461:F$1491)))</f>
        <v>0.47285189248181214</v>
      </c>
      <c r="O98" s="2" cm="1">
        <f t="array" ref="O98">IF(G98="","",0.5*(G98+SUMPRODUCT(($B$1461:$B$1491=$J98)*1,G$1461:G$1491)))</f>
        <v>0.4242014516132212</v>
      </c>
    </row>
    <row r="99" spans="1:15" x14ac:dyDescent="0.55000000000000004">
      <c r="A99" s="3">
        <v>4</v>
      </c>
      <c r="B99" s="3">
        <v>3</v>
      </c>
      <c r="C99" s="2">
        <f>IF(logVir!C99="","",資本サービス!C99/SUM(資本サービス!C99,労働コスト!C99))</f>
        <v>0.24689115974113765</v>
      </c>
      <c r="D99" s="2">
        <f>IF(logVir!D99="","",資本サービス!D99/SUM(資本サービス!D99,労働コスト!D99))</f>
        <v>0.21108247923500714</v>
      </c>
      <c r="E99" s="2">
        <f>IF(logVir!E99="","",資本サービス!E99/SUM(資本サービス!E99,労働コスト!E99))</f>
        <v>0.22125103579604585</v>
      </c>
      <c r="F99" s="2">
        <f>IF(logVir!F99="","",資本サービス!F99/SUM(資本サービス!F99,労働コスト!F99))</f>
        <v>0.22773449393837711</v>
      </c>
      <c r="G99" s="2">
        <f>IF(logVir!G99="","",資本サービス!G99/SUM(資本サービス!G99,労働コスト!G99))</f>
        <v>0.20047230457833382</v>
      </c>
      <c r="I99" s="3">
        <v>4</v>
      </c>
      <c r="J99" s="3">
        <v>3</v>
      </c>
      <c r="K99" s="2" cm="1">
        <f t="array" ref="K99">IF(C99="","",0.5*(C99+SUMPRODUCT(($B$1461:$B$1491=$J99)*1,C$1461:C$1491)))</f>
        <v>0.27476155596857343</v>
      </c>
      <c r="L99" s="2" cm="1">
        <f t="array" ref="L99">IF(D99="","",0.5*(D99+SUMPRODUCT(($B$1461:$B$1491=$J99)*1,D$1461:D$1491)))</f>
        <v>0.23933066389923741</v>
      </c>
      <c r="M99" s="2" cm="1">
        <f t="array" ref="M99">IF(E99="","",0.5*(E99+SUMPRODUCT(($B$1461:$B$1491=$J99)*1,E$1461:E$1491)))</f>
        <v>0.23633612145243371</v>
      </c>
      <c r="N99" s="2" cm="1">
        <f t="array" ref="N99">IF(F99="","",0.5*(F99+SUMPRODUCT(($B$1461:$B$1491=$J99)*1,F$1461:F$1491)))</f>
        <v>0.2404421131764175</v>
      </c>
      <c r="O99" s="2" cm="1">
        <f t="array" ref="O99">IF(G99="","",0.5*(G99+SUMPRODUCT(($B$1461:$B$1491=$J99)*1,G$1461:G$1491)))</f>
        <v>0.21039113530000217</v>
      </c>
    </row>
    <row r="100" spans="1:15" x14ac:dyDescent="0.55000000000000004">
      <c r="A100" s="3">
        <v>4</v>
      </c>
      <c r="B100" s="3">
        <v>4</v>
      </c>
      <c r="C100" s="2">
        <f>IF(logVir!C100="","",資本サービス!C100/SUM(資本サービス!C100,労働コスト!C100))</f>
        <v>9.0135500166962076E-2</v>
      </c>
      <c r="D100" s="2">
        <f>IF(logVir!D100="","",資本サービス!D100/SUM(資本サービス!D100,労働コスト!D100))</f>
        <v>8.6668062458853529E-2</v>
      </c>
      <c r="E100" s="2">
        <f>IF(logVir!E100="","",資本サービス!E100/SUM(資本サービス!E100,労働コスト!E100))</f>
        <v>8.9165234900402471E-2</v>
      </c>
      <c r="F100" s="2">
        <f>IF(logVir!F100="","",資本サービス!F100/SUM(資本サービス!F100,労働コスト!F100))</f>
        <v>9.286941547818138E-2</v>
      </c>
      <c r="G100" s="2">
        <f>IF(logVir!G100="","",資本サービス!G100/SUM(資本サービス!G100,労働コスト!G100))</f>
        <v>7.2058145670012966E-2</v>
      </c>
      <c r="I100" s="3">
        <v>4</v>
      </c>
      <c r="J100" s="3">
        <v>4</v>
      </c>
      <c r="K100" s="2" cm="1">
        <f t="array" ref="K100">IF(C100="","",0.5*(C100+SUMPRODUCT(($B$1461:$B$1491=$J100)*1,C$1461:C$1491)))</f>
        <v>0.16414685269054285</v>
      </c>
      <c r="L100" s="2" cm="1">
        <f t="array" ref="L100">IF(D100="","",0.5*(D100+SUMPRODUCT(($B$1461:$B$1491=$J100)*1,D$1461:D$1491)))</f>
        <v>0.17403081487238992</v>
      </c>
      <c r="M100" s="2" cm="1">
        <f t="array" ref="M100">IF(E100="","",0.5*(E100+SUMPRODUCT(($B$1461:$B$1491=$J100)*1,E$1461:E$1491)))</f>
        <v>0.16760992797883173</v>
      </c>
      <c r="N100" s="2" cm="1">
        <f t="array" ref="N100">IF(F100="","",0.5*(F100+SUMPRODUCT(($B$1461:$B$1491=$J100)*1,F$1461:F$1491)))</f>
        <v>0.17279513906133168</v>
      </c>
      <c r="O100" s="2" cm="1">
        <f t="array" ref="O100">IF(G100="","",0.5*(G100+SUMPRODUCT(($B$1461:$B$1491=$J100)*1,G$1461:G$1491)))</f>
        <v>0.15099134258038949</v>
      </c>
    </row>
    <row r="101" spans="1:15" x14ac:dyDescent="0.55000000000000004">
      <c r="A101" s="3">
        <v>4</v>
      </c>
      <c r="B101" s="3">
        <v>5</v>
      </c>
      <c r="C101" s="2">
        <f>IF(logVir!C101="","",資本サービス!C101/SUM(資本サービス!C101,労働コスト!C101))</f>
        <v>0.63699231208077445</v>
      </c>
      <c r="D101" s="2">
        <f>IF(logVir!D101="","",資本サービス!D101/SUM(資本サービス!D101,労働コスト!D101))</f>
        <v>0.5234983166179118</v>
      </c>
      <c r="E101" s="2">
        <f>IF(logVir!E101="","",資本サービス!E101/SUM(資本サービス!E101,労働コスト!E101))</f>
        <v>0.49224610638932054</v>
      </c>
      <c r="F101" s="2">
        <f>IF(logVir!F101="","",資本サービス!F101/SUM(資本サービス!F101,労働コスト!F101))</f>
        <v>0.47662808195373157</v>
      </c>
      <c r="G101" s="2">
        <f>IF(logVir!G101="","",資本サービス!G101/SUM(資本サービス!G101,労働コスト!G101))</f>
        <v>0.41091736243072619</v>
      </c>
      <c r="I101" s="3">
        <v>4</v>
      </c>
      <c r="J101" s="3">
        <v>5</v>
      </c>
      <c r="K101" s="2" cm="1">
        <f t="array" ref="K101">IF(C101="","",0.5*(C101+SUMPRODUCT(($B$1461:$B$1491=$J101)*1,C$1461:C$1491)))</f>
        <v>0.49602511700792473</v>
      </c>
      <c r="L101" s="2" cm="1">
        <f t="array" ref="L101">IF(D101="","",0.5*(D101+SUMPRODUCT(($B$1461:$B$1491=$J101)*1,D$1461:D$1491)))</f>
        <v>0.42240620882830271</v>
      </c>
      <c r="M101" s="2" cm="1">
        <f t="array" ref="M101">IF(E101="","",0.5*(E101+SUMPRODUCT(($B$1461:$B$1491=$J101)*1,E$1461:E$1491)))</f>
        <v>0.39398932589863322</v>
      </c>
      <c r="N101" s="2" cm="1">
        <f t="array" ref="N101">IF(F101="","",0.5*(F101+SUMPRODUCT(($B$1461:$B$1491=$J101)*1,F$1461:F$1491)))</f>
        <v>0.38268326643965611</v>
      </c>
      <c r="O101" s="2" cm="1">
        <f t="array" ref="O101">IF(G101="","",0.5*(G101+SUMPRODUCT(($B$1461:$B$1491=$J101)*1,G$1461:G$1491)))</f>
        <v>0.33842668691365607</v>
      </c>
    </row>
    <row r="102" spans="1:15" x14ac:dyDescent="0.55000000000000004">
      <c r="A102" s="3">
        <v>4</v>
      </c>
      <c r="B102" s="3">
        <v>6</v>
      </c>
      <c r="C102" s="2">
        <f>IF(logVir!C102="","",資本サービス!C102/SUM(資本サービス!C102,労働コスト!C102))</f>
        <v>0.58396291250919186</v>
      </c>
      <c r="D102" s="2">
        <f>IF(logVir!D102="","",資本サービス!D102/SUM(資本サービス!D102,労働コスト!D102))</f>
        <v>0.53548524202233239</v>
      </c>
      <c r="E102" s="2">
        <f>IF(logVir!E102="","",資本サービス!E102/SUM(資本サービス!E102,労働コスト!E102))</f>
        <v>0.5527271578124382</v>
      </c>
      <c r="F102" s="2">
        <f>IF(logVir!F102="","",資本サービス!F102/SUM(資本サービス!F102,労働コスト!F102))</f>
        <v>0.5571895351391063</v>
      </c>
      <c r="G102" s="2">
        <f>IF(logVir!G102="","",資本サービス!G102/SUM(資本サービス!G102,労働コスト!G102))</f>
        <v>0.52175860142137853</v>
      </c>
      <c r="I102" s="3">
        <v>4</v>
      </c>
      <c r="J102" s="3">
        <v>6</v>
      </c>
      <c r="K102" s="2" cm="1">
        <f t="array" ref="K102">IF(C102="","",0.5*(C102+SUMPRODUCT(($B$1461:$B$1491=$J102)*1,C$1461:C$1491)))</f>
        <v>0.60162658904855204</v>
      </c>
      <c r="L102" s="2" cm="1">
        <f t="array" ref="L102">IF(D102="","",0.5*(D102+SUMPRODUCT(($B$1461:$B$1491=$J102)*1,D$1461:D$1491)))</f>
        <v>0.56071041383827014</v>
      </c>
      <c r="M102" s="2" cm="1">
        <f t="array" ref="M102">IF(E102="","",0.5*(E102+SUMPRODUCT(($B$1461:$B$1491=$J102)*1,E$1461:E$1491)))</f>
        <v>0.57062391082434205</v>
      </c>
      <c r="N102" s="2" cm="1">
        <f t="array" ref="N102">IF(F102="","",0.5*(F102+SUMPRODUCT(($B$1461:$B$1491=$J102)*1,F$1461:F$1491)))</f>
        <v>0.57756876164728721</v>
      </c>
      <c r="O102" s="2" cm="1">
        <f t="array" ref="O102">IF(G102="","",0.5*(G102+SUMPRODUCT(($B$1461:$B$1491=$J102)*1,G$1461:G$1491)))</f>
        <v>0.54230341657197889</v>
      </c>
    </row>
    <row r="103" spans="1:15" x14ac:dyDescent="0.55000000000000004">
      <c r="A103" s="3">
        <v>4</v>
      </c>
      <c r="B103" s="3">
        <v>7</v>
      </c>
      <c r="C103" s="2">
        <f>IF(logVir!C103="","",資本サービス!C103/SUM(資本サービス!C103,労働コスト!C103))</f>
        <v>0.34557295375885044</v>
      </c>
      <c r="D103" s="2">
        <f>IF(logVir!D103="","",資本サービス!D103/SUM(資本サービス!D103,労働コスト!D103))</f>
        <v>0.22891709961271187</v>
      </c>
      <c r="E103" s="2">
        <f>IF(logVir!E103="","",資本サービス!E103/SUM(資本サービス!E103,労働コスト!E103))</f>
        <v>0.2602667418115045</v>
      </c>
      <c r="F103" s="2">
        <f>IF(logVir!F103="","",資本サービス!F103/SUM(資本サービス!F103,労働コスト!F103))</f>
        <v>0.2673877965725055</v>
      </c>
      <c r="G103" s="2">
        <f>IF(logVir!G103="","",資本サービス!G103/SUM(資本サービス!G103,労働コスト!G103))</f>
        <v>0.22541956607200889</v>
      </c>
      <c r="I103" s="3">
        <v>4</v>
      </c>
      <c r="J103" s="3">
        <v>7</v>
      </c>
      <c r="K103" s="2" cm="1">
        <f t="array" ref="K103">IF(C103="","",0.5*(C103+SUMPRODUCT(($B$1461:$B$1491=$J103)*1,C$1461:C$1491)))</f>
        <v>0.36285965922356778</v>
      </c>
      <c r="L103" s="2" cm="1">
        <f t="array" ref="L103">IF(D103="","",0.5*(D103+SUMPRODUCT(($B$1461:$B$1491=$J103)*1,D$1461:D$1491)))</f>
        <v>0.28304597742534554</v>
      </c>
      <c r="M103" s="2" cm="1">
        <f t="array" ref="M103">IF(E103="","",0.5*(E103+SUMPRODUCT(($B$1461:$B$1491=$J103)*1,E$1461:E$1491)))</f>
        <v>0.29169200987816896</v>
      </c>
      <c r="N103" s="2" cm="1">
        <f t="array" ref="N103">IF(F103="","",0.5*(F103+SUMPRODUCT(($B$1461:$B$1491=$J103)*1,F$1461:F$1491)))</f>
        <v>0.29511463521605041</v>
      </c>
      <c r="O103" s="2" cm="1">
        <f t="array" ref="O103">IF(G103="","",0.5*(G103+SUMPRODUCT(($B$1461:$B$1491=$J103)*1,G$1461:G$1491)))</f>
        <v>0.26106733602267473</v>
      </c>
    </row>
    <row r="104" spans="1:15" x14ac:dyDescent="0.55000000000000004">
      <c r="A104" s="3">
        <v>4</v>
      </c>
      <c r="B104" s="3">
        <v>8</v>
      </c>
      <c r="C104" s="2">
        <f>IF(logVir!C104="","",資本サービス!C104/SUM(資本サービス!C104,労働コスト!C104))</f>
        <v>0.51501509676950497</v>
      </c>
      <c r="D104" s="2">
        <f>IF(logVir!D104="","",資本サービス!D104/SUM(資本サービス!D104,労働コスト!D104))</f>
        <v>0.41548800073254238</v>
      </c>
      <c r="E104" s="2">
        <f>IF(logVir!E104="","",資本サービス!E104/SUM(資本サービス!E104,労働コスト!E104))</f>
        <v>0.44194876077314299</v>
      </c>
      <c r="F104" s="2">
        <f>IF(logVir!F104="","",資本サービス!F104/SUM(資本サービス!F104,労働コスト!F104))</f>
        <v>0.45268826571997789</v>
      </c>
      <c r="G104" s="2">
        <f>IF(logVir!G104="","",資本サービス!G104/SUM(資本サービス!G104,労働コスト!G104))</f>
        <v>0.42125021349395719</v>
      </c>
      <c r="I104" s="3">
        <v>4</v>
      </c>
      <c r="J104" s="3">
        <v>8</v>
      </c>
      <c r="K104" s="2" cm="1">
        <f t="array" ref="K104">IF(C104="","",0.5*(C104+SUMPRODUCT(($B$1461:$B$1491=$J104)*1,C$1461:C$1491)))</f>
        <v>0.48259251213102961</v>
      </c>
      <c r="L104" s="2" cm="1">
        <f t="array" ref="L104">IF(D104="","",0.5*(D104+SUMPRODUCT(($B$1461:$B$1491=$J104)*1,D$1461:D$1491)))</f>
        <v>0.40829409720607335</v>
      </c>
      <c r="M104" s="2" cm="1">
        <f t="array" ref="M104">IF(E104="","",0.5*(E104+SUMPRODUCT(($B$1461:$B$1491=$J104)*1,E$1461:E$1491)))</f>
        <v>0.42128226795910456</v>
      </c>
      <c r="N104" s="2" cm="1">
        <f t="array" ref="N104">IF(F104="","",0.5*(F104+SUMPRODUCT(($B$1461:$B$1491=$J104)*1,F$1461:F$1491)))</f>
        <v>0.43117259037427103</v>
      </c>
      <c r="O104" s="2" cm="1">
        <f t="array" ref="O104">IF(G104="","",0.5*(G104+SUMPRODUCT(($B$1461:$B$1491=$J104)*1,G$1461:G$1491)))</f>
        <v>0.40117982553641551</v>
      </c>
    </row>
    <row r="105" spans="1:15" x14ac:dyDescent="0.55000000000000004">
      <c r="A105" s="3">
        <v>4</v>
      </c>
      <c r="B105" s="3">
        <v>9</v>
      </c>
      <c r="C105" s="2">
        <f>IF(logVir!C105="","",資本サービス!C105/SUM(資本サービス!C105,労働コスト!C105))</f>
        <v>0.21662670375198403</v>
      </c>
      <c r="D105" s="2">
        <f>IF(logVir!D105="","",資本サービス!D105/SUM(資本サービス!D105,労働コスト!D105))</f>
        <v>0.20965356865263765</v>
      </c>
      <c r="E105" s="2">
        <f>IF(logVir!E105="","",資本サービス!E105/SUM(資本サービス!E105,労働コスト!E105))</f>
        <v>0.19131512797107109</v>
      </c>
      <c r="F105" s="2">
        <f>IF(logVir!F105="","",資本サービス!F105/SUM(資本サービス!F105,労働コスト!F105))</f>
        <v>0.17965748612836571</v>
      </c>
      <c r="G105" s="2">
        <f>IF(logVir!G105="","",資本サービス!G105/SUM(資本サービス!G105,労働コスト!G105))</f>
        <v>0.15047922730179675</v>
      </c>
      <c r="I105" s="3">
        <v>4</v>
      </c>
      <c r="J105" s="3">
        <v>9</v>
      </c>
      <c r="K105" s="2" cm="1">
        <f t="array" ref="K105">IF(C105="","",0.5*(C105+SUMPRODUCT(($B$1461:$B$1491=$J105)*1,C$1461:C$1491)))</f>
        <v>0.21030691233400262</v>
      </c>
      <c r="L105" s="2" cm="1">
        <f t="array" ref="L105">IF(D105="","",0.5*(D105+SUMPRODUCT(($B$1461:$B$1491=$J105)*1,D$1461:D$1491)))</f>
        <v>0.20126316582501347</v>
      </c>
      <c r="M105" s="2" cm="1">
        <f t="array" ref="M105">IF(E105="","",0.5*(E105+SUMPRODUCT(($B$1461:$B$1491=$J105)*1,E$1461:E$1491)))</f>
        <v>0.17908533901227114</v>
      </c>
      <c r="N105" s="2" cm="1">
        <f t="array" ref="N105">IF(F105="","",0.5*(F105+SUMPRODUCT(($B$1461:$B$1491=$J105)*1,F$1461:F$1491)))</f>
        <v>0.171889966361436</v>
      </c>
      <c r="O105" s="2" cm="1">
        <f t="array" ref="O105">IF(G105="","",0.5*(G105+SUMPRODUCT(($B$1461:$B$1491=$J105)*1,G$1461:G$1491)))</f>
        <v>0.14642161101082901</v>
      </c>
    </row>
    <row r="106" spans="1:15" x14ac:dyDescent="0.55000000000000004">
      <c r="A106" s="3">
        <v>4</v>
      </c>
      <c r="B106" s="3">
        <v>10</v>
      </c>
      <c r="C106" s="2">
        <f>IF(logVir!C106="","",資本サービス!C106/SUM(資本サービス!C106,労働コスト!C106))</f>
        <v>0.31558837946248808</v>
      </c>
      <c r="D106" s="2">
        <f>IF(logVir!D106="","",資本サービス!D106/SUM(資本サービス!D106,労働コスト!D106))</f>
        <v>0.32787915832681164</v>
      </c>
      <c r="E106" s="2">
        <f>IF(logVir!E106="","",資本サービス!E106/SUM(資本サービス!E106,労働コスト!E106))</f>
        <v>0.35973034406407589</v>
      </c>
      <c r="F106" s="2">
        <f>IF(logVir!F106="","",資本サービス!F106/SUM(資本サービス!F106,労働コスト!F106))</f>
        <v>0.36104185248427073</v>
      </c>
      <c r="G106" s="2">
        <f>IF(logVir!G106="","",資本サービス!G106/SUM(資本サービス!G106,労働コスト!G106))</f>
        <v>0.30534439078202535</v>
      </c>
      <c r="I106" s="3">
        <v>4</v>
      </c>
      <c r="J106" s="3">
        <v>10</v>
      </c>
      <c r="K106" s="2" cm="1">
        <f t="array" ref="K106">IF(C106="","",0.5*(C106+SUMPRODUCT(($B$1461:$B$1491=$J106)*1,C$1461:C$1491)))</f>
        <v>0.34453975759139716</v>
      </c>
      <c r="L106" s="2" cm="1">
        <f t="array" ref="L106">IF(D106="","",0.5*(D106+SUMPRODUCT(($B$1461:$B$1491=$J106)*1,D$1461:D$1491)))</f>
        <v>0.34249081254883307</v>
      </c>
      <c r="M106" s="2" cm="1">
        <f t="array" ref="M106">IF(E106="","",0.5*(E106+SUMPRODUCT(($B$1461:$B$1491=$J106)*1,E$1461:E$1491)))</f>
        <v>0.3401238742045995</v>
      </c>
      <c r="N106" s="2" cm="1">
        <f t="array" ref="N106">IF(F106="","",0.5*(F106+SUMPRODUCT(($B$1461:$B$1491=$J106)*1,F$1461:F$1491)))</f>
        <v>0.34093274688908914</v>
      </c>
      <c r="O106" s="2" cm="1">
        <f t="array" ref="O106">IF(G106="","",0.5*(G106+SUMPRODUCT(($B$1461:$B$1491=$J106)*1,G$1461:G$1491)))</f>
        <v>0.29514844419755037</v>
      </c>
    </row>
    <row r="107" spans="1:15" x14ac:dyDescent="0.55000000000000004">
      <c r="A107" s="3">
        <v>4</v>
      </c>
      <c r="B107" s="3">
        <v>11</v>
      </c>
      <c r="C107" s="2">
        <f>IF(logVir!C107="","",資本サービス!C107/SUM(資本サービス!C107,労働コスト!C107))</f>
        <v>0.37461600194620143</v>
      </c>
      <c r="D107" s="2">
        <f>IF(logVir!D107="","",資本サービス!D107/SUM(資本サービス!D107,労働コスト!D107))</f>
        <v>0.35642692986427515</v>
      </c>
      <c r="E107" s="2">
        <f>IF(logVir!E107="","",資本サービス!E107/SUM(資本サービス!E107,労働コスト!E107))</f>
        <v>0.39021251515643379</v>
      </c>
      <c r="F107" s="2">
        <f>IF(logVir!F107="","",資本サービス!F107/SUM(資本サービス!F107,労働コスト!F107))</f>
        <v>0.4023003172552802</v>
      </c>
      <c r="G107" s="2">
        <f>IF(logVir!G107="","",資本サービス!G107/SUM(資本サービス!G107,労働コスト!G107))</f>
        <v>0.37971948215609819</v>
      </c>
      <c r="I107" s="3">
        <v>4</v>
      </c>
      <c r="J107" s="3">
        <v>11</v>
      </c>
      <c r="K107" s="2" cm="1">
        <f t="array" ref="K107">IF(C107="","",0.5*(C107+SUMPRODUCT(($B$1461:$B$1491=$J107)*1,C$1461:C$1491)))</f>
        <v>0.40489263572560935</v>
      </c>
      <c r="L107" s="2" cm="1">
        <f t="array" ref="L107">IF(D107="","",0.5*(D107+SUMPRODUCT(($B$1461:$B$1491=$J107)*1,D$1461:D$1491)))</f>
        <v>0.39421649455686558</v>
      </c>
      <c r="M107" s="2" cm="1">
        <f t="array" ref="M107">IF(E107="","",0.5*(E107+SUMPRODUCT(($B$1461:$B$1491=$J107)*1,E$1461:E$1491)))</f>
        <v>0.40487618369323364</v>
      </c>
      <c r="N107" s="2" cm="1">
        <f t="array" ref="N107">IF(F107="","",0.5*(F107+SUMPRODUCT(($B$1461:$B$1491=$J107)*1,F$1461:F$1491)))</f>
        <v>0.41481445703510322</v>
      </c>
      <c r="O107" s="2" cm="1">
        <f t="array" ref="O107">IF(G107="","",0.5*(G107+SUMPRODUCT(($B$1461:$B$1491=$J107)*1,G$1461:G$1491)))</f>
        <v>0.39288757869219171</v>
      </c>
    </row>
    <row r="108" spans="1:15" x14ac:dyDescent="0.55000000000000004">
      <c r="A108" s="3">
        <v>4</v>
      </c>
      <c r="B108" s="3">
        <v>12</v>
      </c>
      <c r="C108" s="2">
        <f>IF(logVir!C108="","",資本サービス!C108/SUM(資本サービス!C108,労働コスト!C108))</f>
        <v>0.4898895232234633</v>
      </c>
      <c r="D108" s="2">
        <f>IF(logVir!D108="","",資本サービス!D108/SUM(資本サービス!D108,労働コスト!D108))</f>
        <v>0.46017639674499433</v>
      </c>
      <c r="E108" s="2">
        <f>IF(logVir!E108="","",資本サービス!E108/SUM(資本サービス!E108,労働コスト!E108))</f>
        <v>0.59392543013036725</v>
      </c>
      <c r="F108" s="2">
        <f>IF(logVir!F108="","",資本サービス!F108/SUM(資本サービス!F108,労働コスト!F108))</f>
        <v>0.5865747560587391</v>
      </c>
      <c r="G108" s="2">
        <f>IF(logVir!G108="","",資本サービス!G108/SUM(資本サービス!G108,労働コスト!G108))</f>
        <v>0.5085898662171765</v>
      </c>
      <c r="I108" s="3">
        <v>4</v>
      </c>
      <c r="J108" s="3">
        <v>12</v>
      </c>
      <c r="K108" s="2" cm="1">
        <f t="array" ref="K108">IF(C108="","",0.5*(C108+SUMPRODUCT(($B$1461:$B$1491=$J108)*1,C$1461:C$1491)))</f>
        <v>0.50055220471697726</v>
      </c>
      <c r="L108" s="2" cm="1">
        <f t="array" ref="L108">IF(D108="","",0.5*(D108+SUMPRODUCT(($B$1461:$B$1491=$J108)*1,D$1461:D$1491)))</f>
        <v>0.47358228488978971</v>
      </c>
      <c r="M108" s="2" cm="1">
        <f t="array" ref="M108">IF(E108="","",0.5*(E108+SUMPRODUCT(($B$1461:$B$1491=$J108)*1,E$1461:E$1491)))</f>
        <v>0.53987337803821855</v>
      </c>
      <c r="N108" s="2" cm="1">
        <f t="array" ref="N108">IF(F108="","",0.5*(F108+SUMPRODUCT(($B$1461:$B$1491=$J108)*1,F$1461:F$1491)))</f>
        <v>0.53391263042210346</v>
      </c>
      <c r="O108" s="2" cm="1">
        <f t="array" ref="O108">IF(G108="","",0.5*(G108+SUMPRODUCT(($B$1461:$B$1491=$J108)*1,G$1461:G$1491)))</f>
        <v>0.47329608904682086</v>
      </c>
    </row>
    <row r="109" spans="1:15" x14ac:dyDescent="0.55000000000000004">
      <c r="A109" s="3">
        <v>4</v>
      </c>
      <c r="B109" s="3">
        <v>13</v>
      </c>
      <c r="C109" s="2">
        <f>IF(logVir!C109="","",資本サービス!C109/SUM(資本サービス!C109,労働コスト!C109))</f>
        <v>0.54709286619101949</v>
      </c>
      <c r="D109" s="2">
        <f>IF(logVir!D109="","",資本サービス!D109/SUM(資本サービス!D109,労働コスト!D109))</f>
        <v>0.4959587398967692</v>
      </c>
      <c r="E109" s="2">
        <f>IF(logVir!E109="","",資本サービス!E109/SUM(資本サービス!E109,労働コスト!E109))</f>
        <v>0.53548724032737849</v>
      </c>
      <c r="F109" s="2">
        <f>IF(logVir!F109="","",資本サービス!F109/SUM(資本サービス!F109,労働コスト!F109))</f>
        <v>0.58209757863195244</v>
      </c>
      <c r="G109" s="2">
        <f>IF(logVir!G109="","",資本サービス!G109/SUM(資本サービス!G109,労働コスト!G109))</f>
        <v>0.52950970936456832</v>
      </c>
      <c r="I109" s="3">
        <v>4</v>
      </c>
      <c r="J109" s="3">
        <v>13</v>
      </c>
      <c r="K109" s="2" cm="1">
        <f t="array" ref="K109">IF(C109="","",0.5*(C109+SUMPRODUCT(($B$1461:$B$1491=$J109)*1,C$1461:C$1491)))</f>
        <v>0.5727672114375757</v>
      </c>
      <c r="L109" s="2" cm="1">
        <f t="array" ref="L109">IF(D109="","",0.5*(D109+SUMPRODUCT(($B$1461:$B$1491=$J109)*1,D$1461:D$1491)))</f>
        <v>0.56211326068760259</v>
      </c>
      <c r="M109" s="2" cm="1">
        <f t="array" ref="M109">IF(E109="","",0.5*(E109+SUMPRODUCT(($B$1461:$B$1491=$J109)*1,E$1461:E$1491)))</f>
        <v>0.5621921674916649</v>
      </c>
      <c r="N109" s="2" cm="1">
        <f t="array" ref="N109">IF(F109="","",0.5*(F109+SUMPRODUCT(($B$1461:$B$1491=$J109)*1,F$1461:F$1491)))</f>
        <v>0.59288680068580746</v>
      </c>
      <c r="O109" s="2" cm="1">
        <f t="array" ref="O109">IF(G109="","",0.5*(G109+SUMPRODUCT(($B$1461:$B$1491=$J109)*1,G$1461:G$1491)))</f>
        <v>0.54887257370352005</v>
      </c>
    </row>
    <row r="110" spans="1:15" x14ac:dyDescent="0.55000000000000004">
      <c r="A110" s="3">
        <v>4</v>
      </c>
      <c r="B110" s="3">
        <v>14</v>
      </c>
      <c r="C110" s="2">
        <f>IF(logVir!C110="","",資本サービス!C110/SUM(資本サービス!C110,労働コスト!C110))</f>
        <v>0.43000570533659704</v>
      </c>
      <c r="D110" s="2">
        <f>IF(logVir!D110="","",資本サービス!D110/SUM(資本サービス!D110,労働コスト!D110))</f>
        <v>0.35086881048478219</v>
      </c>
      <c r="E110" s="2">
        <f>IF(logVir!E110="","",資本サービス!E110/SUM(資本サービス!E110,労働コスト!E110))</f>
        <v>0.39470345736267332</v>
      </c>
      <c r="F110" s="2">
        <f>IF(logVir!F110="","",資本サービス!F110/SUM(資本サービス!F110,労働コスト!F110))</f>
        <v>0.41028697366429667</v>
      </c>
      <c r="G110" s="2">
        <f>IF(logVir!G110="","",資本サービス!G110/SUM(資本サービス!G110,労働コスト!G110))</f>
        <v>0.3562053101206365</v>
      </c>
      <c r="I110" s="3">
        <v>4</v>
      </c>
      <c r="J110" s="3">
        <v>14</v>
      </c>
      <c r="K110" s="2" cm="1">
        <f t="array" ref="K110">IF(C110="","",0.5*(C110+SUMPRODUCT(($B$1461:$B$1491=$J110)*1,C$1461:C$1491)))</f>
        <v>0.41957509282193373</v>
      </c>
      <c r="L110" s="2" cm="1">
        <f t="array" ref="L110">IF(D110="","",0.5*(D110+SUMPRODUCT(($B$1461:$B$1491=$J110)*1,D$1461:D$1491)))</f>
        <v>0.36025408557186117</v>
      </c>
      <c r="M110" s="2" cm="1">
        <f t="array" ref="M110">IF(E110="","",0.5*(E110+SUMPRODUCT(($B$1461:$B$1491=$J110)*1,E$1461:E$1491)))</f>
        <v>0.39113260042854492</v>
      </c>
      <c r="N110" s="2" cm="1">
        <f t="array" ref="N110">IF(F110="","",0.5*(F110+SUMPRODUCT(($B$1461:$B$1491=$J110)*1,F$1461:F$1491)))</f>
        <v>0.40552712087159726</v>
      </c>
      <c r="O110" s="2" cm="1">
        <f t="array" ref="O110">IF(G110="","",0.5*(G110+SUMPRODUCT(($B$1461:$B$1491=$J110)*1,G$1461:G$1491)))</f>
        <v>0.3652216861735974</v>
      </c>
    </row>
    <row r="111" spans="1:15" x14ac:dyDescent="0.55000000000000004">
      <c r="A111" s="3">
        <v>4</v>
      </c>
      <c r="B111" s="3">
        <v>15</v>
      </c>
      <c r="C111" s="2">
        <f>IF(logVir!C111="","",資本サービス!C111/SUM(資本サービス!C111,労働コスト!C111))</f>
        <v>0.18834649756207408</v>
      </c>
      <c r="D111" s="2">
        <f>IF(logVir!D111="","",資本サービス!D111/SUM(資本サービス!D111,労働コスト!D111))</f>
        <v>0.13997835889633917</v>
      </c>
      <c r="E111" s="2">
        <f>IF(logVir!E111="","",資本サービス!E111/SUM(資本サービス!E111,労働コスト!E111))</f>
        <v>0.18294410092604399</v>
      </c>
      <c r="F111" s="2">
        <f>IF(logVir!F111="","",資本サービス!F111/SUM(資本サービス!F111,労働コスト!F111))</f>
        <v>0.18769806193926092</v>
      </c>
      <c r="G111" s="2">
        <f>IF(logVir!G111="","",資本サービス!G111/SUM(資本サービス!G111,労働コスト!G111))</f>
        <v>0.16862844370980259</v>
      </c>
      <c r="I111" s="3">
        <v>4</v>
      </c>
      <c r="J111" s="3">
        <v>15</v>
      </c>
      <c r="K111" s="2" cm="1">
        <f t="array" ref="K111">IF(C111="","",0.5*(C111+SUMPRODUCT(($B$1461:$B$1491=$J111)*1,C$1461:C$1491)))</f>
        <v>0.22447617663879266</v>
      </c>
      <c r="L111" s="2" cm="1">
        <f t="array" ref="L111">IF(D111="","",0.5*(D111+SUMPRODUCT(($B$1461:$B$1491=$J111)*1,D$1461:D$1491)))</f>
        <v>0.17892460765688423</v>
      </c>
      <c r="M111" s="2" cm="1">
        <f t="array" ref="M111">IF(E111="","",0.5*(E111+SUMPRODUCT(($B$1461:$B$1491=$J111)*1,E$1461:E$1491)))</f>
        <v>0.21346632329412943</v>
      </c>
      <c r="N111" s="2" cm="1">
        <f t="array" ref="N111">IF(F111="","",0.5*(F111+SUMPRODUCT(($B$1461:$B$1491=$J111)*1,F$1461:F$1491)))</f>
        <v>0.22030987139443842</v>
      </c>
      <c r="O111" s="2" cm="1">
        <f t="array" ref="O111">IF(G111="","",0.5*(G111+SUMPRODUCT(($B$1461:$B$1491=$J111)*1,G$1461:G$1491)))</f>
        <v>0.19743786106497349</v>
      </c>
    </row>
    <row r="112" spans="1:15" x14ac:dyDescent="0.55000000000000004">
      <c r="A112" s="3">
        <v>4</v>
      </c>
      <c r="B112" s="3">
        <v>16</v>
      </c>
      <c r="C112" s="2">
        <f>IF(logVir!C112="","",資本サービス!C112/SUM(資本サービス!C112,労働コスト!C112))</f>
        <v>0.30920798503443037</v>
      </c>
      <c r="D112" s="2">
        <f>IF(logVir!D112="","",資本サービス!D112/SUM(資本サービス!D112,労働コスト!D112))</f>
        <v>0.27380914144915236</v>
      </c>
      <c r="E112" s="2">
        <f>IF(logVir!E112="","",資本サービス!E112/SUM(資本サービス!E112,労働コスト!E112))</f>
        <v>0.27852082156877683</v>
      </c>
      <c r="F112" s="2">
        <f>IF(logVir!F112="","",資本サービス!F112/SUM(資本サービス!F112,労働コスト!F112))</f>
        <v>0.26266553222678074</v>
      </c>
      <c r="G112" s="2">
        <f>IF(logVir!G112="","",資本サービス!G112/SUM(資本サービス!G112,労働コスト!G112))</f>
        <v>0.23384331389120477</v>
      </c>
      <c r="I112" s="3">
        <v>4</v>
      </c>
      <c r="J112" s="3">
        <v>16</v>
      </c>
      <c r="K112" s="2" cm="1">
        <f t="array" ref="K112">IF(C112="","",0.5*(C112+SUMPRODUCT(($B$1461:$B$1491=$J112)*1,C$1461:C$1491)))</f>
        <v>0.31788072556242264</v>
      </c>
      <c r="L112" s="2" cm="1">
        <f t="array" ref="L112">IF(D112="","",0.5*(D112+SUMPRODUCT(($B$1461:$B$1491=$J112)*1,D$1461:D$1491)))</f>
        <v>0.28566417855325388</v>
      </c>
      <c r="M112" s="2" cm="1">
        <f t="array" ref="M112">IF(E112="","",0.5*(E112+SUMPRODUCT(($B$1461:$B$1491=$J112)*1,E$1461:E$1491)))</f>
        <v>0.27518577680911155</v>
      </c>
      <c r="N112" s="2" cm="1">
        <f t="array" ref="N112">IF(F112="","",0.5*(F112+SUMPRODUCT(($B$1461:$B$1491=$J112)*1,F$1461:F$1491)))</f>
        <v>0.26751528205421804</v>
      </c>
      <c r="O112" s="2" cm="1">
        <f t="array" ref="O112">IF(G112="","",0.5*(G112+SUMPRODUCT(($B$1461:$B$1491=$J112)*1,G$1461:G$1491)))</f>
        <v>0.23917902146183007</v>
      </c>
    </row>
    <row r="113" spans="1:15" x14ac:dyDescent="0.55000000000000004">
      <c r="A113" s="3">
        <v>4</v>
      </c>
      <c r="B113" s="3">
        <v>17</v>
      </c>
      <c r="C113" s="2">
        <f>IF(logVir!C113="","",資本サービス!C113/SUM(資本サービス!C113,労働コスト!C113))</f>
        <v>0.58631469072669551</v>
      </c>
      <c r="D113" s="2">
        <f>IF(logVir!D113="","",資本サービス!D113/SUM(資本サービス!D113,労働コスト!D113))</f>
        <v>0.56440382200209571</v>
      </c>
      <c r="E113" s="2">
        <f>IF(logVir!E113="","",資本サービス!E113/SUM(資本サービス!E113,労働コスト!E113))</f>
        <v>0.57064772090230687</v>
      </c>
      <c r="F113" s="2">
        <f>IF(logVir!F113="","",資本サービス!F113/SUM(資本サービス!F113,労働コスト!F113))</f>
        <v>0.52426209874231844</v>
      </c>
      <c r="G113" s="2">
        <f>IF(logVir!G113="","",資本サービス!G113/SUM(資本サービス!G113,労働コスト!G113))</f>
        <v>0.52053074474263172</v>
      </c>
      <c r="I113" s="3">
        <v>4</v>
      </c>
      <c r="J113" s="3">
        <v>17</v>
      </c>
      <c r="K113" s="2" cm="1">
        <f t="array" ref="K113">IF(C113="","",0.5*(C113+SUMPRODUCT(($B$1461:$B$1491=$J113)*1,C$1461:C$1491)))</f>
        <v>0.62146470851910118</v>
      </c>
      <c r="L113" s="2" cm="1">
        <f t="array" ref="L113">IF(D113="","",0.5*(D113+SUMPRODUCT(($B$1461:$B$1491=$J113)*1,D$1461:D$1491)))</f>
        <v>0.60272529910732109</v>
      </c>
      <c r="M113" s="2" cm="1">
        <f t="array" ref="M113">IF(E113="","",0.5*(E113+SUMPRODUCT(($B$1461:$B$1491=$J113)*1,E$1461:E$1491)))</f>
        <v>0.59235591283869271</v>
      </c>
      <c r="N113" s="2" cm="1">
        <f t="array" ref="N113">IF(F113="","",0.5*(F113+SUMPRODUCT(($B$1461:$B$1491=$J113)*1,F$1461:F$1491)))</f>
        <v>0.55509667515895789</v>
      </c>
      <c r="O113" s="2" cm="1">
        <f t="array" ref="O113">IF(G113="","",0.5*(G113+SUMPRODUCT(($B$1461:$B$1491=$J113)*1,G$1461:G$1491)))</f>
        <v>0.5513201875723106</v>
      </c>
    </row>
    <row r="114" spans="1:15" x14ac:dyDescent="0.55000000000000004">
      <c r="A114" s="3">
        <v>4</v>
      </c>
      <c r="B114" s="3">
        <v>18</v>
      </c>
      <c r="C114" s="2">
        <f>IF(logVir!C114="","",資本サービス!C114/SUM(資本サービス!C114,労働コスト!C114))</f>
        <v>0.10340241120236493</v>
      </c>
      <c r="D114" s="2">
        <f>IF(logVir!D114="","",資本サービス!D114/SUM(資本サービス!D114,労働コスト!D114))</f>
        <v>9.1320350825186969E-2</v>
      </c>
      <c r="E114" s="2">
        <f>IF(logVir!E114="","",資本サービス!E114/SUM(資本サービス!E114,労働コスト!E114))</f>
        <v>0.10781116586962562</v>
      </c>
      <c r="F114" s="2">
        <f>IF(logVir!F114="","",資本サービス!F114/SUM(資本サービス!F114,労働コスト!F114))</f>
        <v>0.11118660209987019</v>
      </c>
      <c r="G114" s="2">
        <f>IF(logVir!G114="","",資本サービス!G114/SUM(資本サービス!G114,労働コスト!G114))</f>
        <v>0.10458864033248544</v>
      </c>
      <c r="I114" s="3">
        <v>4</v>
      </c>
      <c r="J114" s="3">
        <v>18</v>
      </c>
      <c r="K114" s="2" cm="1">
        <f t="array" ref="K114">IF(C114="","",0.5*(C114+SUMPRODUCT(($B$1461:$B$1491=$J114)*1,C$1461:C$1491)))</f>
        <v>0.12345264001560184</v>
      </c>
      <c r="L114" s="2" cm="1">
        <f t="array" ref="L114">IF(D114="","",0.5*(D114+SUMPRODUCT(($B$1461:$B$1491=$J114)*1,D$1461:D$1491)))</f>
        <v>0.10019266986926548</v>
      </c>
      <c r="M114" s="2" cm="1">
        <f t="array" ref="M114">IF(E114="","",0.5*(E114+SUMPRODUCT(($B$1461:$B$1491=$J114)*1,E$1461:E$1491)))</f>
        <v>0.10574364319636845</v>
      </c>
      <c r="N114" s="2" cm="1">
        <f t="array" ref="N114">IF(F114="","",0.5*(F114+SUMPRODUCT(($B$1461:$B$1491=$J114)*1,F$1461:F$1491)))</f>
        <v>0.10663540738401189</v>
      </c>
      <c r="O114" s="2" cm="1">
        <f t="array" ref="O114">IF(G114="","",0.5*(G114+SUMPRODUCT(($B$1461:$B$1491=$J114)*1,G$1461:G$1491)))</f>
        <v>0.10305210754778853</v>
      </c>
    </row>
    <row r="115" spans="1:15" x14ac:dyDescent="0.55000000000000004">
      <c r="A115" s="3">
        <v>4</v>
      </c>
      <c r="B115" s="3">
        <v>19</v>
      </c>
      <c r="C115" s="2">
        <f>IF(logVir!C115="","",資本サービス!C115/SUM(資本サービス!C115,労働コスト!C115))</f>
        <v>0.22359484077529704</v>
      </c>
      <c r="D115" s="2">
        <f>IF(logVir!D115="","",資本サービス!D115/SUM(資本サービス!D115,労働コスト!D115))</f>
        <v>0.13115053814168739</v>
      </c>
      <c r="E115" s="2">
        <f>IF(logVir!E115="","",資本サービス!E115/SUM(資本サービス!E115,労働コスト!E115))</f>
        <v>0.13964806389468723</v>
      </c>
      <c r="F115" s="2">
        <f>IF(logVir!F115="","",資本サービス!F115/SUM(資本サービス!F115,労働コスト!F115))</f>
        <v>0.1531558211824619</v>
      </c>
      <c r="G115" s="2">
        <f>IF(logVir!G115="","",資本サービス!G115/SUM(資本サービス!G115,労働コスト!G115))</f>
        <v>0.13443253774644895</v>
      </c>
      <c r="I115" s="3">
        <v>4</v>
      </c>
      <c r="J115" s="3">
        <v>19</v>
      </c>
      <c r="K115" s="2" cm="1">
        <f t="array" ref="K115">IF(C115="","",0.5*(C115+SUMPRODUCT(($B$1461:$B$1491=$J115)*1,C$1461:C$1491)))</f>
        <v>0.19814042185750749</v>
      </c>
      <c r="L115" s="2" cm="1">
        <f t="array" ref="L115">IF(D115="","",0.5*(D115+SUMPRODUCT(($B$1461:$B$1491=$J115)*1,D$1461:D$1491)))</f>
        <v>0.13190630358364414</v>
      </c>
      <c r="M115" s="2" cm="1">
        <f t="array" ref="M115">IF(E115="","",0.5*(E115+SUMPRODUCT(($B$1461:$B$1491=$J115)*1,E$1461:E$1491)))</f>
        <v>0.13512026211315853</v>
      </c>
      <c r="N115" s="2" cm="1">
        <f t="array" ref="N115">IF(F115="","",0.5*(F115+SUMPRODUCT(($B$1461:$B$1491=$J115)*1,F$1461:F$1491)))</f>
        <v>0.14175271095307862</v>
      </c>
      <c r="O115" s="2" cm="1">
        <f t="array" ref="O115">IF(G115="","",0.5*(G115+SUMPRODUCT(($B$1461:$B$1491=$J115)*1,G$1461:G$1491)))</f>
        <v>0.1298589712825865</v>
      </c>
    </row>
    <row r="116" spans="1:15" x14ac:dyDescent="0.55000000000000004">
      <c r="A116" s="3">
        <v>4</v>
      </c>
      <c r="B116" s="3">
        <v>20</v>
      </c>
      <c r="C116" s="2">
        <f>IF(logVir!C116="","",資本サービス!C116/SUM(資本サービス!C116,労働コスト!C116))</f>
        <v>0.27171198700705823</v>
      </c>
      <c r="D116" s="2">
        <f>IF(logVir!D116="","",資本サービス!D116/SUM(資本サービス!D116,労働コスト!D116))</f>
        <v>0.18177589264113775</v>
      </c>
      <c r="E116" s="2">
        <f>IF(logVir!E116="","",資本サービス!E116/SUM(資本サービス!E116,労働コスト!E116))</f>
        <v>0.21460854903228993</v>
      </c>
      <c r="F116" s="2">
        <f>IF(logVir!F116="","",資本サービス!F116/SUM(資本サービス!F116,労働コスト!F116))</f>
        <v>0.21604979827362294</v>
      </c>
      <c r="G116" s="2">
        <f>IF(logVir!G116="","",資本サービス!G116/SUM(資本サービス!G116,労働コスト!G116))</f>
        <v>0.18391783128566119</v>
      </c>
      <c r="I116" s="3">
        <v>4</v>
      </c>
      <c r="J116" s="3">
        <v>20</v>
      </c>
      <c r="K116" s="2" cm="1">
        <f t="array" ref="K116">IF(C116="","",0.5*(C116+SUMPRODUCT(($B$1461:$B$1491=$J116)*1,C$1461:C$1491)))</f>
        <v>0.26305479978788393</v>
      </c>
      <c r="L116" s="2" cm="1">
        <f t="array" ref="L116">IF(D116="","",0.5*(D116+SUMPRODUCT(($B$1461:$B$1491=$J116)*1,D$1461:D$1491)))</f>
        <v>0.21352642896447405</v>
      </c>
      <c r="M116" s="2" cm="1">
        <f t="array" ref="M116">IF(E116="","",0.5*(E116+SUMPRODUCT(($B$1461:$B$1491=$J116)*1,E$1461:E$1491)))</f>
        <v>0.23306929192021369</v>
      </c>
      <c r="N116" s="2" cm="1">
        <f t="array" ref="N116">IF(F116="","",0.5*(F116+SUMPRODUCT(($B$1461:$B$1491=$J116)*1,F$1461:F$1491)))</f>
        <v>0.23458131945586519</v>
      </c>
      <c r="O116" s="2" cm="1">
        <f t="array" ref="O116">IF(G116="","",0.5*(G116+SUMPRODUCT(($B$1461:$B$1491=$J116)*1,G$1461:G$1491)))</f>
        <v>0.21080983529616429</v>
      </c>
    </row>
    <row r="117" spans="1:15" x14ac:dyDescent="0.55000000000000004">
      <c r="A117" s="3">
        <v>4</v>
      </c>
      <c r="B117" s="3">
        <v>21</v>
      </c>
      <c r="C117" s="2">
        <f>IF(logVir!C117="","",資本サービス!C117/SUM(資本サービス!C117,労働コスト!C117))</f>
        <v>0.31043791411081989</v>
      </c>
      <c r="D117" s="2">
        <f>IF(logVir!D117="","",資本サービス!D117/SUM(資本サービス!D117,労働コスト!D117))</f>
        <v>0.25981376471501372</v>
      </c>
      <c r="E117" s="2">
        <f>IF(logVir!E117="","",資本サービス!E117/SUM(資本サービス!E117,労働コスト!E117))</f>
        <v>0.23374833896835065</v>
      </c>
      <c r="F117" s="2">
        <f>IF(logVir!F117="","",資本サービス!F117/SUM(資本サービス!F117,労働コスト!F117))</f>
        <v>0.22582004235776751</v>
      </c>
      <c r="G117" s="2">
        <f>IF(logVir!G117="","",資本サービス!G117/SUM(資本サービス!G117,労働コスト!G117))</f>
        <v>0.25257923007246513</v>
      </c>
      <c r="I117" s="3">
        <v>4</v>
      </c>
      <c r="J117" s="3">
        <v>21</v>
      </c>
      <c r="K117" s="2" cm="1">
        <f t="array" ref="K117">IF(C117="","",0.5*(C117+SUMPRODUCT(($B$1461:$B$1491=$J117)*1,C$1461:C$1491)))</f>
        <v>0.32264737337747179</v>
      </c>
      <c r="L117" s="2" cm="1">
        <f t="array" ref="L117">IF(D117="","",0.5*(D117+SUMPRODUCT(($B$1461:$B$1491=$J117)*1,D$1461:D$1491)))</f>
        <v>0.27878175417102768</v>
      </c>
      <c r="M117" s="2" cm="1">
        <f t="array" ref="M117">IF(E117="","",0.5*(E117+SUMPRODUCT(($B$1461:$B$1491=$J117)*1,E$1461:E$1491)))</f>
        <v>0.26182842636071291</v>
      </c>
      <c r="N117" s="2" cm="1">
        <f t="array" ref="N117">IF(F117="","",0.5*(F117+SUMPRODUCT(($B$1461:$B$1491=$J117)*1,F$1461:F$1491)))</f>
        <v>0.25656711308111907</v>
      </c>
      <c r="O117" s="2" cm="1">
        <f t="array" ref="O117">IF(G117="","",0.5*(G117+SUMPRODUCT(($B$1461:$B$1491=$J117)*1,G$1461:G$1491)))</f>
        <v>0.26178227805551674</v>
      </c>
    </row>
    <row r="118" spans="1:15" x14ac:dyDescent="0.55000000000000004">
      <c r="A118" s="3">
        <v>4</v>
      </c>
      <c r="B118" s="3">
        <v>22</v>
      </c>
      <c r="C118" s="2">
        <f>IF(logVir!C118="","",資本サービス!C118/SUM(資本サービス!C118,労働コスト!C118))</f>
        <v>0.2266126754930427</v>
      </c>
      <c r="D118" s="2">
        <f>IF(logVir!D118="","",資本サービス!D118/SUM(資本サービス!D118,労働コスト!D118))</f>
        <v>0.214968379662243</v>
      </c>
      <c r="E118" s="2">
        <f>IF(logVir!E118="","",資本サービス!E118/SUM(資本サービス!E118,労働コスト!E118))</f>
        <v>0.12999419156793843</v>
      </c>
      <c r="F118" s="2">
        <f>IF(logVir!F118="","",資本サービス!F118/SUM(資本サービス!F118,労働コスト!F118))</f>
        <v>0.12728385343324333</v>
      </c>
      <c r="G118" s="2">
        <f>IF(logVir!G118="","",資本サービス!G118/SUM(資本サービス!G118,労働コスト!G118))</f>
        <v>0.12883375714761391</v>
      </c>
      <c r="I118" s="3">
        <v>4</v>
      </c>
      <c r="J118" s="3">
        <v>22</v>
      </c>
      <c r="K118" s="2" cm="1">
        <f t="array" ref="K118">IF(C118="","",0.5*(C118+SUMPRODUCT(($B$1461:$B$1491=$J118)*1,C$1461:C$1491)))</f>
        <v>0.22533620300164656</v>
      </c>
      <c r="L118" s="2" cm="1">
        <f t="array" ref="L118">IF(D118="","",0.5*(D118+SUMPRODUCT(($B$1461:$B$1491=$J118)*1,D$1461:D$1491)))</f>
        <v>0.1997605124932379</v>
      </c>
      <c r="M118" s="2" cm="1">
        <f t="array" ref="M118">IF(E118="","",0.5*(E118+SUMPRODUCT(($B$1461:$B$1491=$J118)*1,E$1461:E$1491)))</f>
        <v>0.14378738607529534</v>
      </c>
      <c r="N118" s="2" cm="1">
        <f t="array" ref="N118">IF(F118="","",0.5*(F118+SUMPRODUCT(($B$1461:$B$1491=$J118)*1,F$1461:F$1491)))</f>
        <v>0.14485177571535396</v>
      </c>
      <c r="O118" s="2" cm="1">
        <f t="array" ref="O118">IF(G118="","",0.5*(G118+SUMPRODUCT(($B$1461:$B$1491=$J118)*1,G$1461:G$1491)))</f>
        <v>0.14500707636158847</v>
      </c>
    </row>
    <row r="119" spans="1:15" x14ac:dyDescent="0.55000000000000004">
      <c r="A119" s="3">
        <v>4</v>
      </c>
      <c r="B119" s="3">
        <v>23</v>
      </c>
      <c r="C119" s="2">
        <f>IF(logVir!C119="","",資本サービス!C119/SUM(資本サービス!C119,労働コスト!C119))</f>
        <v>0.60230810571402527</v>
      </c>
      <c r="D119" s="2">
        <f>IF(logVir!D119="","",資本サービス!D119/SUM(資本サービス!D119,労働コスト!D119))</f>
        <v>0.64056538929640339</v>
      </c>
      <c r="E119" s="2">
        <f>IF(logVir!E119="","",資本サービス!E119/SUM(資本サービス!E119,労働コスト!E119))</f>
        <v>0.6023633179021497</v>
      </c>
      <c r="F119" s="2">
        <f>IF(logVir!F119="","",資本サービス!F119/SUM(資本サービス!F119,労働コスト!F119))</f>
        <v>0.56152402081244801</v>
      </c>
      <c r="G119" s="2">
        <f>IF(logVir!G119="","",資本サービス!G119/SUM(資本サービス!G119,労働コスト!G119))</f>
        <v>0.51311613831747538</v>
      </c>
      <c r="I119" s="3">
        <v>4</v>
      </c>
      <c r="J119" s="3">
        <v>23</v>
      </c>
      <c r="K119" s="2" cm="1">
        <f t="array" ref="K119">IF(C119="","",0.5*(C119+SUMPRODUCT(($B$1461:$B$1491=$J119)*1,C$1461:C$1491)))</f>
        <v>0.65904938511614386</v>
      </c>
      <c r="L119" s="2" cm="1">
        <f t="array" ref="L119">IF(D119="","",0.5*(D119+SUMPRODUCT(($B$1461:$B$1491=$J119)*1,D$1461:D$1491)))</f>
        <v>0.66334150498626476</v>
      </c>
      <c r="M119" s="2" cm="1">
        <f t="array" ref="M119">IF(E119="","",0.5*(E119+SUMPRODUCT(($B$1461:$B$1491=$J119)*1,E$1461:E$1491)))</f>
        <v>0.62757784658981763</v>
      </c>
      <c r="N119" s="2" cm="1">
        <f t="array" ref="N119">IF(F119="","",0.5*(F119+SUMPRODUCT(($B$1461:$B$1491=$J119)*1,F$1461:F$1491)))</f>
        <v>0.59309324076309211</v>
      </c>
      <c r="O119" s="2" cm="1">
        <f t="array" ref="O119">IF(G119="","",0.5*(G119+SUMPRODUCT(($B$1461:$B$1491=$J119)*1,G$1461:G$1491)))</f>
        <v>0.55762253635122772</v>
      </c>
    </row>
    <row r="120" spans="1:15" x14ac:dyDescent="0.55000000000000004">
      <c r="A120" s="3">
        <v>4</v>
      </c>
      <c r="B120" s="3">
        <v>24</v>
      </c>
      <c r="C120" s="2">
        <f>IF(logVir!C120="","",資本サービス!C120/SUM(資本サービス!C120,労働コスト!C120))</f>
        <v>0.28041390443323716</v>
      </c>
      <c r="D120" s="2">
        <f>IF(logVir!D120="","",資本サービス!D120/SUM(資本サービス!D120,労働コスト!D120))</f>
        <v>0.27678421690075461</v>
      </c>
      <c r="E120" s="2">
        <f>IF(logVir!E120="","",資本サービス!E120/SUM(資本サービス!E120,労働コスト!E120))</f>
        <v>0.28358187886702579</v>
      </c>
      <c r="F120" s="2">
        <f>IF(logVir!F120="","",資本サービス!F120/SUM(資本サービス!F120,労働コスト!F120))</f>
        <v>0.2587330116113819</v>
      </c>
      <c r="G120" s="2">
        <f>IF(logVir!G120="","",資本サービス!G120/SUM(資本サービス!G120,労働コスト!G120))</f>
        <v>0.21424846418487356</v>
      </c>
      <c r="I120" s="3">
        <v>4</v>
      </c>
      <c r="J120" s="3">
        <v>24</v>
      </c>
      <c r="K120" s="2" cm="1">
        <f t="array" ref="K120">IF(C120="","",0.5*(C120+SUMPRODUCT(($B$1461:$B$1491=$J120)*1,C$1461:C$1491)))</f>
        <v>0.28429716401053207</v>
      </c>
      <c r="L120" s="2" cm="1">
        <f t="array" ref="L120">IF(D120="","",0.5*(D120+SUMPRODUCT(($B$1461:$B$1491=$J120)*1,D$1461:D$1491)))</f>
        <v>0.26987022799106392</v>
      </c>
      <c r="M120" s="2" cm="1">
        <f t="array" ref="M120">IF(E120="","",0.5*(E120+SUMPRODUCT(($B$1461:$B$1491=$J120)*1,E$1461:E$1491)))</f>
        <v>0.26616429960011412</v>
      </c>
      <c r="N120" s="2" cm="1">
        <f t="array" ref="N120">IF(F120="","",0.5*(F120+SUMPRODUCT(($B$1461:$B$1491=$J120)*1,F$1461:F$1491)))</f>
        <v>0.24512501323048713</v>
      </c>
      <c r="O120" s="2" cm="1">
        <f t="array" ref="O120">IF(G120="","",0.5*(G120+SUMPRODUCT(($B$1461:$B$1491=$J120)*1,G$1461:G$1491)))</f>
        <v>0.21710334786524185</v>
      </c>
    </row>
    <row r="121" spans="1:15" x14ac:dyDescent="0.55000000000000004">
      <c r="A121" s="3">
        <v>4</v>
      </c>
      <c r="B121" s="3">
        <v>25</v>
      </c>
      <c r="C121" s="2">
        <f>IF(logVir!C121="","",資本サービス!C121/SUM(資本サービス!C121,労働コスト!C121))</f>
        <v>0.21147096528935894</v>
      </c>
      <c r="D121" s="2">
        <f>IF(logVir!D121="","",資本サービス!D121/SUM(資本サービス!D121,労働コスト!D121))</f>
        <v>0.26292580663703985</v>
      </c>
      <c r="E121" s="2">
        <f>IF(logVir!E121="","",資本サービス!E121/SUM(資本サービス!E121,労働コスト!E121))</f>
        <v>0.21986968972348714</v>
      </c>
      <c r="F121" s="2">
        <f>IF(logVir!F121="","",資本サービス!F121/SUM(資本サービス!F121,労働コスト!F121))</f>
        <v>0.20522605671289265</v>
      </c>
      <c r="G121" s="2">
        <f>IF(logVir!G121="","",資本サービス!G121/SUM(資本サービス!G121,労働コスト!G121))</f>
        <v>0.1761083076755037</v>
      </c>
      <c r="I121" s="3">
        <v>4</v>
      </c>
      <c r="J121" s="3">
        <v>25</v>
      </c>
      <c r="K121" s="2" cm="1">
        <f t="array" ref="K121">IF(C121="","",0.5*(C121+SUMPRODUCT(($B$1461:$B$1491=$J121)*1,C$1461:C$1491)))</f>
        <v>0.20499996125868869</v>
      </c>
      <c r="L121" s="2" cm="1">
        <f t="array" ref="L121">IF(D121="","",0.5*(D121+SUMPRODUCT(($B$1461:$B$1491=$J121)*1,D$1461:D$1491)))</f>
        <v>0.22999025825092262</v>
      </c>
      <c r="M121" s="2" cm="1">
        <f t="array" ref="M121">IF(E121="","",0.5*(E121+SUMPRODUCT(($B$1461:$B$1491=$J121)*1,E$1461:E$1491)))</f>
        <v>0.20884494731845618</v>
      </c>
      <c r="N121" s="2" cm="1">
        <f t="array" ref="N121">IF(F121="","",0.5*(F121+SUMPRODUCT(($B$1461:$B$1491=$J121)*1,F$1461:F$1491)))</f>
        <v>0.20212213442528199</v>
      </c>
      <c r="O121" s="2" cm="1">
        <f t="array" ref="O121">IF(G121="","",0.5*(G121+SUMPRODUCT(($B$1461:$B$1491=$J121)*1,G$1461:G$1491)))</f>
        <v>0.18688788984441645</v>
      </c>
    </row>
    <row r="122" spans="1:15" x14ac:dyDescent="0.55000000000000004">
      <c r="A122" s="3">
        <v>4</v>
      </c>
      <c r="B122" s="3">
        <v>26</v>
      </c>
      <c r="C122" s="2">
        <f>IF(logVir!C122="","",資本サービス!C122/SUM(資本サービス!C122,労働コスト!C122))</f>
        <v>0.65994533758068807</v>
      </c>
      <c r="D122" s="2">
        <f>IF(logVir!D122="","",資本サービス!D122/SUM(資本サービス!D122,労働コスト!D122))</f>
        <v>0.58944820460744674</v>
      </c>
      <c r="E122" s="2">
        <f>IF(logVir!E122="","",資本サービス!E122/SUM(資本サービス!E122,労働コスト!E122))</f>
        <v>0.52732217741361043</v>
      </c>
      <c r="F122" s="2">
        <f>IF(logVir!F122="","",資本サービス!F122/SUM(資本サービス!F122,労働コスト!F122))</f>
        <v>0.59300408723842457</v>
      </c>
      <c r="G122" s="2">
        <f>IF(logVir!G122="","",資本サービス!G122/SUM(資本サービス!G122,労働コスト!G122))</f>
        <v>0.4969848050621124</v>
      </c>
      <c r="I122" s="3">
        <v>4</v>
      </c>
      <c r="J122" s="3">
        <v>26</v>
      </c>
      <c r="K122" s="2" cm="1">
        <f t="array" ref="K122">IF(C122="","",0.5*(C122+SUMPRODUCT(($B$1461:$B$1491=$J122)*1,C$1461:C$1491)))</f>
        <v>0.67553495103668171</v>
      </c>
      <c r="L122" s="2" cm="1">
        <f t="array" ref="L122">IF(D122="","",0.5*(D122+SUMPRODUCT(($B$1461:$B$1491=$J122)*1,D$1461:D$1491)))</f>
        <v>0.60689738096624968</v>
      </c>
      <c r="M122" s="2" cm="1">
        <f t="array" ref="M122">IF(E122="","",0.5*(E122+SUMPRODUCT(($B$1461:$B$1491=$J122)*1,E$1461:E$1491)))</f>
        <v>0.54059663931474522</v>
      </c>
      <c r="N122" s="2" cm="1">
        <f t="array" ref="N122">IF(F122="","",0.5*(F122+SUMPRODUCT(($B$1461:$B$1491=$J122)*1,F$1461:F$1491)))</f>
        <v>0.58584862889520695</v>
      </c>
      <c r="O122" s="2" cm="1">
        <f t="array" ref="O122">IF(G122="","",0.5*(G122+SUMPRODUCT(($B$1461:$B$1491=$J122)*1,G$1461:G$1491)))</f>
        <v>0.53630946240118171</v>
      </c>
    </row>
    <row r="123" spans="1:15" x14ac:dyDescent="0.55000000000000004">
      <c r="A123" s="3">
        <v>4</v>
      </c>
      <c r="B123" s="3">
        <v>27</v>
      </c>
      <c r="C123" s="2">
        <f>IF(logVir!C123="","",資本サービス!C123/SUM(資本サービス!C123,労働コスト!C123))</f>
        <v>0.26262518512560851</v>
      </c>
      <c r="D123" s="2">
        <f>IF(logVir!D123="","",資本サービス!D123/SUM(資本サービス!D123,労働コスト!D123))</f>
        <v>0.27811185620832307</v>
      </c>
      <c r="E123" s="2">
        <f>IF(logVir!E123="","",資本サービス!E123/SUM(資本サービス!E123,労働コスト!E123))</f>
        <v>0.30035829521810486</v>
      </c>
      <c r="F123" s="2">
        <f>IF(logVir!F123="","",資本サービス!F123/SUM(資本サービス!F123,労働コスト!F123))</f>
        <v>0.28972458855378819</v>
      </c>
      <c r="G123" s="2">
        <f>IF(logVir!G123="","",資本サービス!G123/SUM(資本サービス!G123,労働コスト!G123))</f>
        <v>0.23281761417543548</v>
      </c>
      <c r="I123" s="3">
        <v>4</v>
      </c>
      <c r="J123" s="3">
        <v>27</v>
      </c>
      <c r="K123" s="2" cm="1">
        <f t="array" ref="K123">IF(C123="","",0.5*(C123+SUMPRODUCT(($B$1461:$B$1491=$J123)*1,C$1461:C$1491)))</f>
        <v>0.23685753760367467</v>
      </c>
      <c r="L123" s="2" cm="1">
        <f t="array" ref="L123">IF(D123="","",0.5*(D123+SUMPRODUCT(($B$1461:$B$1491=$J123)*1,D$1461:D$1491)))</f>
        <v>0.24184451161707365</v>
      </c>
      <c r="M123" s="2" cm="1">
        <f t="array" ref="M123">IF(E123="","",0.5*(E123+SUMPRODUCT(($B$1461:$B$1491=$J123)*1,E$1461:E$1491)))</f>
        <v>0.25194144348410519</v>
      </c>
      <c r="N123" s="2" cm="1">
        <f t="array" ref="N123">IF(F123="","",0.5*(F123+SUMPRODUCT(($B$1461:$B$1491=$J123)*1,F$1461:F$1491)))</f>
        <v>0.24482726624705509</v>
      </c>
      <c r="O123" s="2" cm="1">
        <f t="array" ref="O123">IF(G123="","",0.5*(G123+SUMPRODUCT(($B$1461:$B$1491=$J123)*1,G$1461:G$1491)))</f>
        <v>0.20984339994860124</v>
      </c>
    </row>
    <row r="124" spans="1:15" x14ac:dyDescent="0.55000000000000004">
      <c r="A124" s="3">
        <v>4</v>
      </c>
      <c r="B124" s="3">
        <v>28</v>
      </c>
      <c r="C124" s="2">
        <f>IF(logVir!C124="","",資本サービス!C124/SUM(資本サービス!C124,労働コスト!C124))</f>
        <v>0.42440540812892741</v>
      </c>
      <c r="D124" s="2">
        <f>IF(logVir!D124="","",資本サービス!D124/SUM(資本サービス!D124,労働コスト!D124))</f>
        <v>0.33615788930013524</v>
      </c>
      <c r="E124" s="2">
        <f>IF(logVir!E124="","",資本サービス!E124/SUM(資本サービス!E124,労働コスト!E124))</f>
        <v>0.30334074535520944</v>
      </c>
      <c r="F124" s="2">
        <f>IF(logVir!F124="","",資本サービス!F124/SUM(資本サービス!F124,労働コスト!F124))</f>
        <v>0.31215894501157954</v>
      </c>
      <c r="G124" s="2">
        <f>IF(logVir!G124="","",資本サービス!G124/SUM(資本サービス!G124,労働コスト!G124))</f>
        <v>0.32572309600010013</v>
      </c>
      <c r="I124" s="3">
        <v>4</v>
      </c>
      <c r="J124" s="3">
        <v>28</v>
      </c>
      <c r="K124" s="2" cm="1">
        <f t="array" ref="K124">IF(C124="","",0.5*(C124+SUMPRODUCT(($B$1461:$B$1491=$J124)*1,C$1461:C$1491)))</f>
        <v>0.4133127908593453</v>
      </c>
      <c r="L124" s="2" cm="1">
        <f t="array" ref="L124">IF(D124="","",0.5*(D124+SUMPRODUCT(($B$1461:$B$1491=$J124)*1,D$1461:D$1491)))</f>
        <v>0.34638630188494146</v>
      </c>
      <c r="M124" s="2" cm="1">
        <f t="array" ref="M124">IF(E124="","",0.5*(E124+SUMPRODUCT(($B$1461:$B$1491=$J124)*1,E$1461:E$1491)))</f>
        <v>0.31469196198667149</v>
      </c>
      <c r="N124" s="2" cm="1">
        <f t="array" ref="N124">IF(F124="","",0.5*(F124+SUMPRODUCT(($B$1461:$B$1491=$J124)*1,F$1461:F$1491)))</f>
        <v>0.32245859066137739</v>
      </c>
      <c r="O124" s="2" cm="1">
        <f t="array" ref="O124">IF(G124="","",0.5*(G124+SUMPRODUCT(($B$1461:$B$1491=$J124)*1,G$1461:G$1491)))</f>
        <v>0.3353553859072092</v>
      </c>
    </row>
    <row r="125" spans="1:15" x14ac:dyDescent="0.55000000000000004">
      <c r="A125" s="3">
        <v>4</v>
      </c>
      <c r="B125" s="3">
        <v>29</v>
      </c>
      <c r="C125" s="2">
        <f>IF(logVir!C125="","",資本サービス!C125/SUM(資本サービス!C125,労働コスト!C125))</f>
        <v>0.25204820205483508</v>
      </c>
      <c r="D125" s="2">
        <f>IF(logVir!D125="","",資本サービス!D125/SUM(資本サービス!D125,労働コスト!D125))</f>
        <v>0.31223714516842488</v>
      </c>
      <c r="E125" s="2">
        <f>IF(logVir!E125="","",資本サービス!E125/SUM(資本サービス!E125,労働コスト!E125))</f>
        <v>0.26730047597566914</v>
      </c>
      <c r="F125" s="2">
        <f>IF(logVir!F125="","",資本サービス!F125/SUM(資本サービス!F125,労働コスト!F125))</f>
        <v>0.28157173744540287</v>
      </c>
      <c r="G125" s="2">
        <f>IF(logVir!G125="","",資本サービス!G125/SUM(資本サービス!G125,労働コスト!G125))</f>
        <v>0.37935727286977095</v>
      </c>
      <c r="I125" s="3">
        <v>4</v>
      </c>
      <c r="J125" s="3">
        <v>29</v>
      </c>
      <c r="K125" s="2" cm="1">
        <f t="array" ref="K125">IF(C125="","",0.5*(C125+SUMPRODUCT(($B$1461:$B$1491=$J125)*1,C$1461:C$1491)))</f>
        <v>0.22179655409391452</v>
      </c>
      <c r="L125" s="2" cm="1">
        <f t="array" ref="L125">IF(D125="","",0.5*(D125+SUMPRODUCT(($B$1461:$B$1491=$J125)*1,D$1461:D$1491)))</f>
        <v>0.25299772817945854</v>
      </c>
      <c r="M125" s="2" cm="1">
        <f t="array" ref="M125">IF(E125="","",0.5*(E125+SUMPRODUCT(($B$1461:$B$1491=$J125)*1,E$1461:E$1491)))</f>
        <v>0.21333587627853057</v>
      </c>
      <c r="N125" s="2" cm="1">
        <f t="array" ref="N125">IF(F125="","",0.5*(F125+SUMPRODUCT(($B$1461:$B$1491=$J125)*1,F$1461:F$1491)))</f>
        <v>0.22857760387606424</v>
      </c>
      <c r="O125" s="2" cm="1">
        <f t="array" ref="O125">IF(G125="","",0.5*(G125+SUMPRODUCT(($B$1461:$B$1491=$J125)*1,G$1461:G$1491)))</f>
        <v>0.27157903615174939</v>
      </c>
    </row>
    <row r="126" spans="1:15" x14ac:dyDescent="0.55000000000000004">
      <c r="A126" s="3">
        <v>4</v>
      </c>
      <c r="B126" s="3">
        <v>30</v>
      </c>
      <c r="C126" s="2">
        <f>IF(logVir!C126="","",資本サービス!C126/SUM(資本サービス!C126,労働コスト!C126))</f>
        <v>0.12001569358202831</v>
      </c>
      <c r="D126" s="2">
        <f>IF(logVir!D126="","",資本サービス!D126/SUM(資本サービス!D126,労働コスト!D126))</f>
        <v>0.13680395309466264</v>
      </c>
      <c r="E126" s="2">
        <f>IF(logVir!E126="","",資本サービス!E126/SUM(資本サービス!E126,労働コスト!E126))</f>
        <v>9.602186842199753E-2</v>
      </c>
      <c r="F126" s="2">
        <f>IF(logVir!F126="","",資本サービス!F126/SUM(資本サービス!F126,労働コスト!F126))</f>
        <v>8.4984391935494813E-2</v>
      </c>
      <c r="G126" s="2">
        <f>IF(logVir!G126="","",資本サービス!G126/SUM(資本サービス!G126,労働コスト!G126))</f>
        <v>7.2559651327972707E-2</v>
      </c>
      <c r="I126" s="3">
        <v>4</v>
      </c>
      <c r="J126" s="3">
        <v>30</v>
      </c>
      <c r="K126" s="2" cm="1">
        <f t="array" ref="K126">IF(C126="","",0.5*(C126+SUMPRODUCT(($B$1461:$B$1491=$J126)*1,C$1461:C$1491)))</f>
        <v>0.12721270543371177</v>
      </c>
      <c r="L126" s="2" cm="1">
        <f t="array" ref="L126">IF(D126="","",0.5*(D126+SUMPRODUCT(($B$1461:$B$1491=$J126)*1,D$1461:D$1491)))</f>
        <v>0.12504248746777863</v>
      </c>
      <c r="M126" s="2" cm="1">
        <f t="array" ref="M126">IF(E126="","",0.5*(E126+SUMPRODUCT(($B$1461:$B$1491=$J126)*1,E$1461:E$1491)))</f>
        <v>9.923861820501001E-2</v>
      </c>
      <c r="N126" s="2" cm="1">
        <f t="array" ref="N126">IF(F126="","",0.5*(F126+SUMPRODUCT(($B$1461:$B$1491=$J126)*1,F$1461:F$1491)))</f>
        <v>9.1637928395263704E-2</v>
      </c>
      <c r="O126" s="2" cm="1">
        <f t="array" ref="O126">IF(G126="","",0.5*(G126+SUMPRODUCT(($B$1461:$B$1491=$J126)*1,G$1461:G$1491)))</f>
        <v>7.915320258303972E-2</v>
      </c>
    </row>
    <row r="127" spans="1:15" x14ac:dyDescent="0.55000000000000004">
      <c r="A127" s="3">
        <v>4</v>
      </c>
      <c r="B127" s="3">
        <v>31</v>
      </c>
      <c r="C127" s="2">
        <f>IF(logVir!C127="","",資本サービス!C127/SUM(資本サービス!C127,労働コスト!C127))</f>
        <v>0.20577197144799955</v>
      </c>
      <c r="D127" s="2">
        <f>IF(logVir!D127="","",資本サービス!D127/SUM(資本サービス!D127,労働コスト!D127))</f>
        <v>0.28265151514644993</v>
      </c>
      <c r="E127" s="2">
        <f>IF(logVir!E127="","",資本サービス!E127/SUM(資本サービス!E127,労働コスト!E127))</f>
        <v>0.27383156662123503</v>
      </c>
      <c r="F127" s="2">
        <f>IF(logVir!F127="","",資本サービス!F127/SUM(資本サービス!F127,労働コスト!F127))</f>
        <v>0.26701004485874391</v>
      </c>
      <c r="G127" s="2">
        <f>IF(logVir!G127="","",資本サービス!G127/SUM(資本サービス!G127,労働コスト!G127))</f>
        <v>0.27012322451609649</v>
      </c>
      <c r="I127" s="3">
        <v>4</v>
      </c>
      <c r="J127" s="3">
        <v>31</v>
      </c>
      <c r="K127" s="2" cm="1">
        <f t="array" ref="K127">IF(C127="","",0.5*(C127+SUMPRODUCT(($B$1461:$B$1491=$J127)*1,C$1461:C$1491)))</f>
        <v>0.21837313440688119</v>
      </c>
      <c r="L127" s="2" cm="1">
        <f t="array" ref="L127">IF(D127="","",0.5*(D127+SUMPRODUCT(($B$1461:$B$1491=$J127)*1,D$1461:D$1491)))</f>
        <v>0.2634976892813623</v>
      </c>
      <c r="M127" s="2" cm="1">
        <f t="array" ref="M127">IF(E127="","",0.5*(E127+SUMPRODUCT(($B$1461:$B$1491=$J127)*1,E$1461:E$1491)))</f>
        <v>0.24427855712259933</v>
      </c>
      <c r="N127" s="2" cm="1">
        <f t="array" ref="N127">IF(F127="","",0.5*(F127+SUMPRODUCT(($B$1461:$B$1491=$J127)*1,F$1461:F$1491)))</f>
        <v>0.23660813380240758</v>
      </c>
      <c r="O127" s="2" cm="1">
        <f t="array" ref="O127">IF(G127="","",0.5*(G127+SUMPRODUCT(($B$1461:$B$1491=$J127)*1,G$1461:G$1491)))</f>
        <v>0.23527995442764704</v>
      </c>
    </row>
    <row r="128" spans="1:15" x14ac:dyDescent="0.55000000000000004">
      <c r="A128" s="3">
        <v>5</v>
      </c>
      <c r="B128" s="3">
        <v>1</v>
      </c>
      <c r="C128" s="2">
        <f>IF(logVir!C128="","",資本サービス!C128/SUM(資本サービス!C128,労働コスト!C128))</f>
        <v>0.55428385028832372</v>
      </c>
      <c r="D128" s="2">
        <f>IF(logVir!D128="","",資本サービス!D128/SUM(資本サービス!D128,労働コスト!D128))</f>
        <v>0.32938522212788912</v>
      </c>
      <c r="E128" s="2">
        <f>IF(logVir!E128="","",資本サービス!E128/SUM(資本サービス!E128,労働コスト!E128))</f>
        <v>0.27058845166303069</v>
      </c>
      <c r="F128" s="2">
        <f>IF(logVir!F128="","",資本サービス!F128/SUM(資本サービス!F128,労働コスト!F128))</f>
        <v>0.26081472597267269</v>
      </c>
      <c r="G128" s="2">
        <f>IF(logVir!G128="","",資本サービス!G128/SUM(資本サービス!G128,労働コスト!G128))</f>
        <v>0.22185430508874615</v>
      </c>
      <c r="I128" s="3">
        <v>5</v>
      </c>
      <c r="J128" s="3">
        <v>1</v>
      </c>
      <c r="K128" s="2" cm="1">
        <f t="array" ref="K128">IF(C128="","",0.5*(C128+SUMPRODUCT(($B$1461:$B$1491=$J128)*1,C$1461:C$1491)))</f>
        <v>0.51507355012486256</v>
      </c>
      <c r="L128" s="2" cm="1">
        <f t="array" ref="L128">IF(D128="","",0.5*(D128+SUMPRODUCT(($B$1461:$B$1491=$J128)*1,D$1461:D$1491)))</f>
        <v>0.34011082343710264</v>
      </c>
      <c r="M128" s="2" cm="1">
        <f t="array" ref="M128">IF(E128="","",0.5*(E128+SUMPRODUCT(($B$1461:$B$1491=$J128)*1,E$1461:E$1491)))</f>
        <v>0.30440983291211798</v>
      </c>
      <c r="N128" s="2" cm="1">
        <f t="array" ref="N128">IF(F128="","",0.5*(F128+SUMPRODUCT(($B$1461:$B$1491=$J128)*1,F$1461:F$1491)))</f>
        <v>0.30158661034703438</v>
      </c>
      <c r="O128" s="2" cm="1">
        <f t="array" ref="O128">IF(G128="","",0.5*(G128+SUMPRODUCT(($B$1461:$B$1491=$J128)*1,G$1461:G$1491)))</f>
        <v>0.27064484678801215</v>
      </c>
    </row>
    <row r="129" spans="1:15" x14ac:dyDescent="0.55000000000000004">
      <c r="A129" s="3">
        <v>5</v>
      </c>
      <c r="B129" s="3">
        <v>2</v>
      </c>
      <c r="C129" s="2">
        <f>IF(logVir!C129="","",資本サービス!C129/SUM(資本サービス!C129,労働コスト!C129))</f>
        <v>0.55438342473564317</v>
      </c>
      <c r="D129" s="2">
        <f>IF(logVir!D129="","",資本サービス!D129/SUM(資本サービス!D129,労働コスト!D129))</f>
        <v>0.49843884876979594</v>
      </c>
      <c r="E129" s="2">
        <f>IF(logVir!E129="","",資本サービス!E129/SUM(資本サービス!E129,労働コスト!E129))</f>
        <v>0.52824080116494698</v>
      </c>
      <c r="F129" s="2">
        <f>IF(logVir!F129="","",資本サービス!F129/SUM(資本サービス!F129,労働コスト!F129))</f>
        <v>0.5636689534856838</v>
      </c>
      <c r="G129" s="2">
        <f>IF(logVir!G129="","",資本サービス!G129/SUM(資本サービス!G129,労働コスト!G129))</f>
        <v>0.48959500186488686</v>
      </c>
      <c r="I129" s="3">
        <v>5</v>
      </c>
      <c r="J129" s="3">
        <v>2</v>
      </c>
      <c r="K129" s="2" cm="1">
        <f t="array" ref="K129">IF(C129="","",0.5*(C129+SUMPRODUCT(($B$1461:$B$1491=$J129)*1,C$1461:C$1491)))</f>
        <v>0.5149149460500928</v>
      </c>
      <c r="L129" s="2" cm="1">
        <f t="array" ref="L129">IF(D129="","",0.5*(D129+SUMPRODUCT(($B$1461:$B$1491=$J129)*1,D$1461:D$1491)))</f>
        <v>0.45291040774978142</v>
      </c>
      <c r="M129" s="2" cm="1">
        <f t="array" ref="M129">IF(E129="","",0.5*(E129+SUMPRODUCT(($B$1461:$B$1491=$J129)*1,E$1461:E$1491)))</f>
        <v>0.50497270309397779</v>
      </c>
      <c r="N129" s="2" cm="1">
        <f t="array" ref="N129">IF(F129="","",0.5*(F129+SUMPRODUCT(($B$1461:$B$1491=$J129)*1,F$1461:F$1491)))</f>
        <v>0.5238407641626337</v>
      </c>
      <c r="O129" s="2" cm="1">
        <f t="array" ref="O129">IF(G129="","",0.5*(G129+SUMPRODUCT(($B$1461:$B$1491=$J129)*1,G$1461:G$1491)))</f>
        <v>0.44825002867132357</v>
      </c>
    </row>
    <row r="130" spans="1:15" x14ac:dyDescent="0.55000000000000004">
      <c r="A130" s="3">
        <v>5</v>
      </c>
      <c r="B130" s="3">
        <v>3</v>
      </c>
      <c r="C130" s="2">
        <f>IF(logVir!C130="","",資本サービス!C130/SUM(資本サービス!C130,労働コスト!C130))</f>
        <v>0.30186550363754056</v>
      </c>
      <c r="D130" s="2">
        <f>IF(logVir!D130="","",資本サービス!D130/SUM(資本サービス!D130,労働コスト!D130))</f>
        <v>0.26351808837523477</v>
      </c>
      <c r="E130" s="2">
        <f>IF(logVir!E130="","",資本サービス!E130/SUM(資本サービス!E130,労働コスト!E130))</f>
        <v>0.21128254538019811</v>
      </c>
      <c r="F130" s="2">
        <f>IF(logVir!F130="","",資本サービス!F130/SUM(資本サービス!F130,労働コスト!F130))</f>
        <v>0.2326627787594322</v>
      </c>
      <c r="G130" s="2">
        <f>IF(logVir!G130="","",資本サービス!G130/SUM(資本サービス!G130,労働コスト!G130))</f>
        <v>0.18553826471840304</v>
      </c>
      <c r="I130" s="3">
        <v>5</v>
      </c>
      <c r="J130" s="3">
        <v>3</v>
      </c>
      <c r="K130" s="2" cm="1">
        <f t="array" ref="K130">IF(C130="","",0.5*(C130+SUMPRODUCT(($B$1461:$B$1491=$J130)*1,C$1461:C$1491)))</f>
        <v>0.30224872791677493</v>
      </c>
      <c r="L130" s="2" cm="1">
        <f t="array" ref="L130">IF(D130="","",0.5*(D130+SUMPRODUCT(($B$1461:$B$1491=$J130)*1,D$1461:D$1491)))</f>
        <v>0.26554846846935121</v>
      </c>
      <c r="M130" s="2" cm="1">
        <f t="array" ref="M130">IF(E130="","",0.5*(E130+SUMPRODUCT(($B$1461:$B$1491=$J130)*1,E$1461:E$1491)))</f>
        <v>0.23135187624450987</v>
      </c>
      <c r="N130" s="2" cm="1">
        <f t="array" ref="N130">IF(F130="","",0.5*(F130+SUMPRODUCT(($B$1461:$B$1491=$J130)*1,F$1461:F$1491)))</f>
        <v>0.24290625558694506</v>
      </c>
      <c r="O130" s="2" cm="1">
        <f t="array" ref="O130">IF(G130="","",0.5*(G130+SUMPRODUCT(($B$1461:$B$1491=$J130)*1,G$1461:G$1491)))</f>
        <v>0.2029241153700368</v>
      </c>
    </row>
    <row r="131" spans="1:15" x14ac:dyDescent="0.55000000000000004">
      <c r="A131" s="3">
        <v>5</v>
      </c>
      <c r="B131" s="3">
        <v>4</v>
      </c>
      <c r="C131" s="2">
        <f>IF(logVir!C131="","",資本サービス!C131/SUM(資本サービス!C131,労働コスト!C131))</f>
        <v>7.5163552988097584E-2</v>
      </c>
      <c r="D131" s="2">
        <f>IF(logVir!D131="","",資本サービス!D131/SUM(資本サービス!D131,労働コスト!D131))</f>
        <v>9.3169394983268941E-2</v>
      </c>
      <c r="E131" s="2">
        <f>IF(logVir!E131="","",資本サービス!E131/SUM(資本サービス!E131,労働コスト!E131))</f>
        <v>7.2012374640409854E-2</v>
      </c>
      <c r="F131" s="2">
        <f>IF(logVir!F131="","",資本サービス!F131/SUM(資本サービス!F131,労働コスト!F131))</f>
        <v>7.9141385374771708E-2</v>
      </c>
      <c r="G131" s="2">
        <f>IF(logVir!G131="","",資本サービス!G131/SUM(資本サービス!G131,労働コスト!G131))</f>
        <v>6.85601889483482E-2</v>
      </c>
      <c r="I131" s="3">
        <v>5</v>
      </c>
      <c r="J131" s="3">
        <v>4</v>
      </c>
      <c r="K131" s="2" cm="1">
        <f t="array" ref="K131">IF(C131="","",0.5*(C131+SUMPRODUCT(($B$1461:$B$1491=$J131)*1,C$1461:C$1491)))</f>
        <v>0.15666087910111062</v>
      </c>
      <c r="L131" s="2" cm="1">
        <f t="array" ref="L131">IF(D131="","",0.5*(D131+SUMPRODUCT(($B$1461:$B$1491=$J131)*1,D$1461:D$1491)))</f>
        <v>0.1772814811345976</v>
      </c>
      <c r="M131" s="2" cm="1">
        <f t="array" ref="M131">IF(E131="","",0.5*(E131+SUMPRODUCT(($B$1461:$B$1491=$J131)*1,E$1461:E$1491)))</f>
        <v>0.15903349784883541</v>
      </c>
      <c r="N131" s="2" cm="1">
        <f t="array" ref="N131">IF(F131="","",0.5*(F131+SUMPRODUCT(($B$1461:$B$1491=$J131)*1,F$1461:F$1491)))</f>
        <v>0.16593112400962684</v>
      </c>
      <c r="O131" s="2" cm="1">
        <f t="array" ref="O131">IF(G131="","",0.5*(G131+SUMPRODUCT(($B$1461:$B$1491=$J131)*1,G$1461:G$1491)))</f>
        <v>0.14924236421955711</v>
      </c>
    </row>
    <row r="132" spans="1:15" x14ac:dyDescent="0.55000000000000004">
      <c r="A132" s="3">
        <v>5</v>
      </c>
      <c r="B132" s="3">
        <v>5</v>
      </c>
      <c r="C132" s="2">
        <f>IF(logVir!C132="","",資本サービス!C132/SUM(資本サービス!C132,労働コスト!C132))</f>
        <v>0.64338671145513349</v>
      </c>
      <c r="D132" s="2">
        <f>IF(logVir!D132="","",資本サービス!D132/SUM(資本サービス!D132,労働コスト!D132))</f>
        <v>0.66689363233443755</v>
      </c>
      <c r="E132" s="2">
        <f>IF(logVir!E132="","",資本サービス!E132/SUM(資本サービス!E132,労働コスト!E132))</f>
        <v>0.55278607465038343</v>
      </c>
      <c r="F132" s="2">
        <f>IF(logVir!F132="","",資本サービス!F132/SUM(資本サービス!F132,労働コスト!F132))</f>
        <v>0.54747839697143852</v>
      </c>
      <c r="G132" s="2" t="str">
        <f>IF(logVir!G132="","",資本サービス!G132/SUM(資本サービス!G132,労働コスト!G132))</f>
        <v/>
      </c>
      <c r="I132" s="3">
        <v>5</v>
      </c>
      <c r="J132" s="3">
        <v>5</v>
      </c>
      <c r="K132" s="2" cm="1">
        <f t="array" ref="K132">IF(C132="","",0.5*(C132+SUMPRODUCT(($B$1461:$B$1491=$J132)*1,C$1461:C$1491)))</f>
        <v>0.49922231669510425</v>
      </c>
      <c r="L132" s="2" cm="1">
        <f t="array" ref="L132">IF(D132="","",0.5*(D132+SUMPRODUCT(($B$1461:$B$1491=$J132)*1,D$1461:D$1491)))</f>
        <v>0.49410386668656558</v>
      </c>
      <c r="M132" s="2" cm="1">
        <f t="array" ref="M132">IF(E132="","",0.5*(E132+SUMPRODUCT(($B$1461:$B$1491=$J132)*1,E$1461:E$1491)))</f>
        <v>0.42425931002916473</v>
      </c>
      <c r="N132" s="2" cm="1">
        <f t="array" ref="N132">IF(F132="","",0.5*(F132+SUMPRODUCT(($B$1461:$B$1491=$J132)*1,F$1461:F$1491)))</f>
        <v>0.41810842394850956</v>
      </c>
      <c r="O132" s="2" t="str" cm="1">
        <f t="array" ref="O132">IF(G132="","",0.5*(G132+SUMPRODUCT(($B$1461:$B$1491=$J132)*1,G$1461:G$1491)))</f>
        <v/>
      </c>
    </row>
    <row r="133" spans="1:15" x14ac:dyDescent="0.55000000000000004">
      <c r="A133" s="3">
        <v>5</v>
      </c>
      <c r="B133" s="3">
        <v>6</v>
      </c>
      <c r="C133" s="2">
        <f>IF(logVir!C133="","",資本サービス!C133/SUM(資本サービス!C133,労働コスト!C133))</f>
        <v>0.65462400927675213</v>
      </c>
      <c r="D133" s="2">
        <f>IF(logVir!D133="","",資本サービス!D133/SUM(資本サービス!D133,労働コスト!D133))</f>
        <v>0.69220634996578712</v>
      </c>
      <c r="E133" s="2">
        <f>IF(logVir!E133="","",資本サービス!E133/SUM(資本サービス!E133,労働コスト!E133))</f>
        <v>0.65445840843437642</v>
      </c>
      <c r="F133" s="2">
        <f>IF(logVir!F133="","",資本サービス!F133/SUM(資本サービス!F133,労働コスト!F133))</f>
        <v>0.66485868204368614</v>
      </c>
      <c r="G133" s="2">
        <f>IF(logVir!G133="","",資本サービス!G133/SUM(資本サービス!G133,労働コスト!G133))</f>
        <v>0.59398094870072249</v>
      </c>
      <c r="I133" s="3">
        <v>5</v>
      </c>
      <c r="J133" s="3">
        <v>6</v>
      </c>
      <c r="K133" s="2" cm="1">
        <f t="array" ref="K133">IF(C133="","",0.5*(C133+SUMPRODUCT(($B$1461:$B$1491=$J133)*1,C$1461:C$1491)))</f>
        <v>0.63695713743233218</v>
      </c>
      <c r="L133" s="2" cm="1">
        <f t="array" ref="L133">IF(D133="","",0.5*(D133+SUMPRODUCT(($B$1461:$B$1491=$J133)*1,D$1461:D$1491)))</f>
        <v>0.6390709678099975</v>
      </c>
      <c r="M133" s="2" cm="1">
        <f t="array" ref="M133">IF(E133="","",0.5*(E133+SUMPRODUCT(($B$1461:$B$1491=$J133)*1,E$1461:E$1491)))</f>
        <v>0.6214895361353111</v>
      </c>
      <c r="N133" s="2" cm="1">
        <f t="array" ref="N133">IF(F133="","",0.5*(F133+SUMPRODUCT(($B$1461:$B$1491=$J133)*1,F$1461:F$1491)))</f>
        <v>0.63140333509957713</v>
      </c>
      <c r="O133" s="2" cm="1">
        <f t="array" ref="O133">IF(G133="","",0.5*(G133+SUMPRODUCT(($B$1461:$B$1491=$J133)*1,G$1461:G$1491)))</f>
        <v>0.57841459021165087</v>
      </c>
    </row>
    <row r="134" spans="1:15" x14ac:dyDescent="0.55000000000000004">
      <c r="A134" s="3">
        <v>5</v>
      </c>
      <c r="B134" s="3">
        <v>7</v>
      </c>
      <c r="C134" s="2">
        <f>IF(logVir!C134="","",資本サービス!C134/SUM(資本サービス!C134,労働コスト!C134))</f>
        <v>0.20070088723154697</v>
      </c>
      <c r="D134" s="2">
        <f>IF(logVir!D134="","",資本サービス!D134/SUM(資本サービス!D134,労働コスト!D134))</f>
        <v>0.24825279505628148</v>
      </c>
      <c r="E134" s="2">
        <f>IF(logVir!E134="","",資本サービス!E134/SUM(資本サービス!E134,労働コスト!E134))</f>
        <v>0.18476963618129388</v>
      </c>
      <c r="F134" s="2">
        <f>IF(logVir!F134="","",資本サービス!F134/SUM(資本サービス!F134,労働コスト!F134))</f>
        <v>0.19949208041689215</v>
      </c>
      <c r="G134" s="2">
        <f>IF(logVir!G134="","",資本サービス!G134/SUM(資本サービス!G134,労働コスト!G134))</f>
        <v>0.18051984858635689</v>
      </c>
      <c r="I134" s="3">
        <v>5</v>
      </c>
      <c r="J134" s="3">
        <v>7</v>
      </c>
      <c r="K134" s="2" cm="1">
        <f t="array" ref="K134">IF(C134="","",0.5*(C134+SUMPRODUCT(($B$1461:$B$1491=$J134)*1,C$1461:C$1491)))</f>
        <v>0.29042362595991605</v>
      </c>
      <c r="L134" s="2" cm="1">
        <f t="array" ref="L134">IF(D134="","",0.5*(D134+SUMPRODUCT(($B$1461:$B$1491=$J134)*1,D$1461:D$1491)))</f>
        <v>0.29271382514713035</v>
      </c>
      <c r="M134" s="2" cm="1">
        <f t="array" ref="M134">IF(E134="","",0.5*(E134+SUMPRODUCT(($B$1461:$B$1491=$J134)*1,E$1461:E$1491)))</f>
        <v>0.25394345706306365</v>
      </c>
      <c r="N134" s="2" cm="1">
        <f t="array" ref="N134">IF(F134="","",0.5*(F134+SUMPRODUCT(($B$1461:$B$1491=$J134)*1,F$1461:F$1491)))</f>
        <v>0.26116677713824377</v>
      </c>
      <c r="O134" s="2" cm="1">
        <f t="array" ref="O134">IF(G134="","",0.5*(G134+SUMPRODUCT(($B$1461:$B$1491=$J134)*1,G$1461:G$1491)))</f>
        <v>0.23861747727984875</v>
      </c>
    </row>
    <row r="135" spans="1:15" x14ac:dyDescent="0.55000000000000004">
      <c r="A135" s="3">
        <v>5</v>
      </c>
      <c r="B135" s="3">
        <v>8</v>
      </c>
      <c r="C135" s="2">
        <f>IF(logVir!C135="","",資本サービス!C135/SUM(資本サービス!C135,労働コスト!C135))</f>
        <v>0.44218847054278476</v>
      </c>
      <c r="D135" s="2">
        <f>IF(logVir!D135="","",資本サービス!D135/SUM(資本サービス!D135,労働コスト!D135))</f>
        <v>0.47916035017882758</v>
      </c>
      <c r="E135" s="2">
        <f>IF(logVir!E135="","",資本サービス!E135/SUM(資本サービス!E135,労働コスト!E135))</f>
        <v>0.4285590766936605</v>
      </c>
      <c r="F135" s="2">
        <f>IF(logVir!F135="","",資本サービス!F135/SUM(資本サービス!F135,労働コスト!F135))</f>
        <v>0.42996292716139339</v>
      </c>
      <c r="G135" s="2">
        <f>IF(logVir!G135="","",資本サービス!G135/SUM(資本サービス!G135,労働コスト!G135))</f>
        <v>0.40256157616064003</v>
      </c>
      <c r="I135" s="3">
        <v>5</v>
      </c>
      <c r="J135" s="3">
        <v>8</v>
      </c>
      <c r="K135" s="2" cm="1">
        <f t="array" ref="K135">IF(C135="","",0.5*(C135+SUMPRODUCT(($B$1461:$B$1491=$J135)*1,C$1461:C$1491)))</f>
        <v>0.4461791990176695</v>
      </c>
      <c r="L135" s="2" cm="1">
        <f t="array" ref="L135">IF(D135="","",0.5*(D135+SUMPRODUCT(($B$1461:$B$1491=$J135)*1,D$1461:D$1491)))</f>
        <v>0.44013027192921594</v>
      </c>
      <c r="M135" s="2" cm="1">
        <f t="array" ref="M135">IF(E135="","",0.5*(E135+SUMPRODUCT(($B$1461:$B$1491=$J135)*1,E$1461:E$1491)))</f>
        <v>0.41458742591936332</v>
      </c>
      <c r="N135" s="2" cm="1">
        <f t="array" ref="N135">IF(F135="","",0.5*(F135+SUMPRODUCT(($B$1461:$B$1491=$J135)*1,F$1461:F$1491)))</f>
        <v>0.41980992109497872</v>
      </c>
      <c r="O135" s="2" cm="1">
        <f t="array" ref="O135">IF(G135="","",0.5*(G135+SUMPRODUCT(($B$1461:$B$1491=$J135)*1,G$1461:G$1491)))</f>
        <v>0.39183550686975693</v>
      </c>
    </row>
    <row r="136" spans="1:15" x14ac:dyDescent="0.55000000000000004">
      <c r="A136" s="3">
        <v>5</v>
      </c>
      <c r="B136" s="3">
        <v>9</v>
      </c>
      <c r="C136" s="2">
        <f>IF(logVir!C136="","",資本サービス!C136/SUM(資本サービス!C136,労働コスト!C136))</f>
        <v>0.19442032672994308</v>
      </c>
      <c r="D136" s="2">
        <f>IF(logVir!D136="","",資本サービス!D136/SUM(資本サービス!D136,労働コスト!D136))</f>
        <v>0.2077058666441052</v>
      </c>
      <c r="E136" s="2">
        <f>IF(logVir!E136="","",資本サービス!E136/SUM(資本サービス!E136,労働コスト!E136))</f>
        <v>0.1520070975573366</v>
      </c>
      <c r="F136" s="2">
        <f>IF(logVir!F136="","",資本サービス!F136/SUM(資本サービス!F136,労働コスト!F136))</f>
        <v>0.1513114201144391</v>
      </c>
      <c r="G136" s="2">
        <f>IF(logVir!G136="","",資本サービス!G136/SUM(資本サービス!G136,労働コスト!G136))</f>
        <v>0.12280421978606738</v>
      </c>
      <c r="I136" s="3">
        <v>5</v>
      </c>
      <c r="J136" s="3">
        <v>9</v>
      </c>
      <c r="K136" s="2" cm="1">
        <f t="array" ref="K136">IF(C136="","",0.5*(C136+SUMPRODUCT(($B$1461:$B$1491=$J136)*1,C$1461:C$1491)))</f>
        <v>0.19920372382298215</v>
      </c>
      <c r="L136" s="2" cm="1">
        <f t="array" ref="L136">IF(D136="","",0.5*(D136+SUMPRODUCT(($B$1461:$B$1491=$J136)*1,D$1461:D$1491)))</f>
        <v>0.20028931482074724</v>
      </c>
      <c r="M136" s="2" cm="1">
        <f t="array" ref="M136">IF(E136="","",0.5*(E136+SUMPRODUCT(($B$1461:$B$1491=$J136)*1,E$1461:E$1491)))</f>
        <v>0.15943132380540387</v>
      </c>
      <c r="N136" s="2" cm="1">
        <f t="array" ref="N136">IF(F136="","",0.5*(F136+SUMPRODUCT(($B$1461:$B$1491=$J136)*1,F$1461:F$1491)))</f>
        <v>0.15771693335447268</v>
      </c>
      <c r="O136" s="2" cm="1">
        <f t="array" ref="O136">IF(G136="","",0.5*(G136+SUMPRODUCT(($B$1461:$B$1491=$J136)*1,G$1461:G$1491)))</f>
        <v>0.13258410725296435</v>
      </c>
    </row>
    <row r="137" spans="1:15" x14ac:dyDescent="0.55000000000000004">
      <c r="A137" s="3">
        <v>5</v>
      </c>
      <c r="B137" s="3">
        <v>10</v>
      </c>
      <c r="C137" s="2">
        <f>IF(logVir!C137="","",資本サービス!C137/SUM(資本サービス!C137,労働コスト!C137))</f>
        <v>0.38286607307618314</v>
      </c>
      <c r="D137" s="2">
        <f>IF(logVir!D137="","",資本サービス!D137/SUM(資本サービス!D137,労働コスト!D137))</f>
        <v>0.40702918906089042</v>
      </c>
      <c r="E137" s="2">
        <f>IF(logVir!E137="","",資本サービス!E137/SUM(資本サービス!E137,労働コスト!E137))</f>
        <v>0.29112158842148184</v>
      </c>
      <c r="F137" s="2">
        <f>IF(logVir!F137="","",資本サービス!F137/SUM(資本サービス!F137,労働コスト!F137))</f>
        <v>0.30260116567970036</v>
      </c>
      <c r="G137" s="2">
        <f>IF(logVir!G137="","",資本サービス!G137/SUM(資本サービス!G137,労働コスト!G137))</f>
        <v>0.25437328970809475</v>
      </c>
      <c r="I137" s="3">
        <v>5</v>
      </c>
      <c r="J137" s="3">
        <v>10</v>
      </c>
      <c r="K137" s="2" cm="1">
        <f t="array" ref="K137">IF(C137="","",0.5*(C137+SUMPRODUCT(($B$1461:$B$1491=$J137)*1,C$1461:C$1491)))</f>
        <v>0.37817860439824469</v>
      </c>
      <c r="L137" s="2" cm="1">
        <f t="array" ref="L137">IF(D137="","",0.5*(D137+SUMPRODUCT(($B$1461:$B$1491=$J137)*1,D$1461:D$1491)))</f>
        <v>0.38206582791587246</v>
      </c>
      <c r="M137" s="2" cm="1">
        <f t="array" ref="M137">IF(E137="","",0.5*(E137+SUMPRODUCT(($B$1461:$B$1491=$J137)*1,E$1461:E$1491)))</f>
        <v>0.30581949638330247</v>
      </c>
      <c r="N137" s="2" cm="1">
        <f t="array" ref="N137">IF(F137="","",0.5*(F137+SUMPRODUCT(($B$1461:$B$1491=$J137)*1,F$1461:F$1491)))</f>
        <v>0.31171240348680396</v>
      </c>
      <c r="O137" s="2" cm="1">
        <f t="array" ref="O137">IF(G137="","",0.5*(G137+SUMPRODUCT(($B$1461:$B$1491=$J137)*1,G$1461:G$1491)))</f>
        <v>0.2696628936605851</v>
      </c>
    </row>
    <row r="138" spans="1:15" x14ac:dyDescent="0.55000000000000004">
      <c r="A138" s="3">
        <v>5</v>
      </c>
      <c r="B138" s="3">
        <v>11</v>
      </c>
      <c r="C138" s="2">
        <f>IF(logVir!C138="","",資本サービス!C138/SUM(資本サービス!C138,労働コスト!C138))</f>
        <v>0.42744603655227226</v>
      </c>
      <c r="D138" s="2">
        <f>IF(logVir!D138="","",資本サービス!D138/SUM(資本サービス!D138,労働コスト!D138))</f>
        <v>0.43479902117533104</v>
      </c>
      <c r="E138" s="2">
        <f>IF(logVir!E138="","",資本サービス!E138/SUM(資本サービス!E138,労働コスト!E138))</f>
        <v>0.40470057988837022</v>
      </c>
      <c r="F138" s="2">
        <f>IF(logVir!F138="","",資本サービス!F138/SUM(資本サービス!F138,労働コスト!F138))</f>
        <v>0.41570094005702513</v>
      </c>
      <c r="G138" s="2">
        <f>IF(logVir!G138="","",資本サービス!G138/SUM(資本サービス!G138,労働コスト!G138))</f>
        <v>0.37977695100384029</v>
      </c>
      <c r="I138" s="3">
        <v>5</v>
      </c>
      <c r="J138" s="3">
        <v>11</v>
      </c>
      <c r="K138" s="2" cm="1">
        <f t="array" ref="K138">IF(C138="","",0.5*(C138+SUMPRODUCT(($B$1461:$B$1491=$J138)*1,C$1461:C$1491)))</f>
        <v>0.43130765302864477</v>
      </c>
      <c r="L138" s="2" cm="1">
        <f t="array" ref="L138">IF(D138="","",0.5*(D138+SUMPRODUCT(($B$1461:$B$1491=$J138)*1,D$1461:D$1491)))</f>
        <v>0.43340254021239349</v>
      </c>
      <c r="M138" s="2" cm="1">
        <f t="array" ref="M138">IF(E138="","",0.5*(E138+SUMPRODUCT(($B$1461:$B$1491=$J138)*1,E$1461:E$1491)))</f>
        <v>0.41212021605920179</v>
      </c>
      <c r="N138" s="2" cm="1">
        <f t="array" ref="N138">IF(F138="","",0.5*(F138+SUMPRODUCT(($B$1461:$B$1491=$J138)*1,F$1461:F$1491)))</f>
        <v>0.42151476843597568</v>
      </c>
      <c r="O138" s="2" cm="1">
        <f t="array" ref="O138">IF(G138="","",0.5*(G138+SUMPRODUCT(($B$1461:$B$1491=$J138)*1,G$1461:G$1491)))</f>
        <v>0.39291631311606279</v>
      </c>
    </row>
    <row r="139" spans="1:15" x14ac:dyDescent="0.55000000000000004">
      <c r="A139" s="3">
        <v>5</v>
      </c>
      <c r="B139" s="3">
        <v>12</v>
      </c>
      <c r="C139" s="2">
        <f>IF(logVir!C139="","",資本サービス!C139/SUM(資本サービス!C139,労働コスト!C139))</f>
        <v>0.40938805505724973</v>
      </c>
      <c r="D139" s="2">
        <f>IF(logVir!D139="","",資本サービス!D139/SUM(資本サービス!D139,労働コスト!D139))</f>
        <v>0.42580598639378869</v>
      </c>
      <c r="E139" s="2">
        <f>IF(logVir!E139="","",資本サービス!E139/SUM(資本サービス!E139,労働コスト!E139))</f>
        <v>0.4088624864925316</v>
      </c>
      <c r="F139" s="2">
        <f>IF(logVir!F139="","",資本サービス!F139/SUM(資本サービス!F139,労働コスト!F139))</f>
        <v>0.42658708953968061</v>
      </c>
      <c r="G139" s="2">
        <f>IF(logVir!G139="","",資本サービス!G139/SUM(資本サービス!G139,労働コスト!G139))</f>
        <v>0.38055030831086745</v>
      </c>
      <c r="I139" s="3">
        <v>5</v>
      </c>
      <c r="J139" s="3">
        <v>12</v>
      </c>
      <c r="K139" s="2" cm="1">
        <f t="array" ref="K139">IF(C139="","",0.5*(C139+SUMPRODUCT(($B$1461:$B$1491=$J139)*1,C$1461:C$1491)))</f>
        <v>0.4603014706338705</v>
      </c>
      <c r="L139" s="2" cm="1">
        <f t="array" ref="L139">IF(D139="","",0.5*(D139+SUMPRODUCT(($B$1461:$B$1491=$J139)*1,D$1461:D$1491)))</f>
        <v>0.45639707971418692</v>
      </c>
      <c r="M139" s="2" cm="1">
        <f t="array" ref="M139">IF(E139="","",0.5*(E139+SUMPRODUCT(($B$1461:$B$1491=$J139)*1,E$1461:E$1491)))</f>
        <v>0.4473419062193007</v>
      </c>
      <c r="N139" s="2" cm="1">
        <f t="array" ref="N139">IF(F139="","",0.5*(F139+SUMPRODUCT(($B$1461:$B$1491=$J139)*1,F$1461:F$1491)))</f>
        <v>0.45391879716257422</v>
      </c>
      <c r="O139" s="2" cm="1">
        <f t="array" ref="O139">IF(G139="","",0.5*(G139+SUMPRODUCT(($B$1461:$B$1491=$J139)*1,G$1461:G$1491)))</f>
        <v>0.40927631009366633</v>
      </c>
    </row>
    <row r="140" spans="1:15" x14ac:dyDescent="0.55000000000000004">
      <c r="A140" s="3">
        <v>5</v>
      </c>
      <c r="B140" s="3">
        <v>13</v>
      </c>
      <c r="C140" s="2">
        <f>IF(logVir!C140="","",資本サービス!C140/SUM(資本サービス!C140,労働コスト!C140))</f>
        <v>0.64808507526891457</v>
      </c>
      <c r="D140" s="2">
        <f>IF(logVir!D140="","",資本サービス!D140/SUM(資本サービス!D140,労働コスト!D140))</f>
        <v>0.63502697285395204</v>
      </c>
      <c r="E140" s="2">
        <f>IF(logVir!E140="","",資本サービス!E140/SUM(資本サービス!E140,労働コスト!E140))</f>
        <v>0.58900195316743331</v>
      </c>
      <c r="F140" s="2">
        <f>IF(logVir!F140="","",資本サービス!F140/SUM(資本サービス!F140,労働コスト!F140))</f>
        <v>0.59145252116119484</v>
      </c>
      <c r="G140" s="2">
        <f>IF(logVir!G140="","",資本サービス!G140/SUM(資本サービス!G140,労働コスト!G140))</f>
        <v>0.49153848768634212</v>
      </c>
      <c r="I140" s="3">
        <v>5</v>
      </c>
      <c r="J140" s="3">
        <v>13</v>
      </c>
      <c r="K140" s="2" cm="1">
        <f t="array" ref="K140">IF(C140="","",0.5*(C140+SUMPRODUCT(($B$1461:$B$1491=$J140)*1,C$1461:C$1491)))</f>
        <v>0.62326331597652329</v>
      </c>
      <c r="L140" s="2" cm="1">
        <f t="array" ref="L140">IF(D140="","",0.5*(D140+SUMPRODUCT(($B$1461:$B$1491=$J140)*1,D$1461:D$1491)))</f>
        <v>0.63164737716619401</v>
      </c>
      <c r="M140" s="2" cm="1">
        <f t="array" ref="M140">IF(E140="","",0.5*(E140+SUMPRODUCT(($B$1461:$B$1491=$J140)*1,E$1461:E$1491)))</f>
        <v>0.58894952391169231</v>
      </c>
      <c r="N140" s="2" cm="1">
        <f t="array" ref="N140">IF(F140="","",0.5*(F140+SUMPRODUCT(($B$1461:$B$1491=$J140)*1,F$1461:F$1491)))</f>
        <v>0.5975642719504286</v>
      </c>
      <c r="O140" s="2" cm="1">
        <f t="array" ref="O140">IF(G140="","",0.5*(G140+SUMPRODUCT(($B$1461:$B$1491=$J140)*1,G$1461:G$1491)))</f>
        <v>0.52988696286440695</v>
      </c>
    </row>
    <row r="141" spans="1:15" x14ac:dyDescent="0.55000000000000004">
      <c r="A141" s="3">
        <v>5</v>
      </c>
      <c r="B141" s="3">
        <v>14</v>
      </c>
      <c r="C141" s="2">
        <f>IF(logVir!C141="","",資本サービス!C141/SUM(資本サービス!C141,労働コスト!C141))</f>
        <v>0.57973256563016418</v>
      </c>
      <c r="D141" s="2">
        <f>IF(logVir!D141="","",資本サービス!D141/SUM(資本サービス!D141,労働コスト!D141))</f>
        <v>0.55009617994949722</v>
      </c>
      <c r="E141" s="2">
        <f>IF(logVir!E141="","",資本サービス!E141/SUM(資本サービス!E141,労働コスト!E141))</f>
        <v>0.42443100866042233</v>
      </c>
      <c r="F141" s="2">
        <f>IF(logVir!F141="","",資本サービス!F141/SUM(資本サービス!F141,労働コスト!F141))</f>
        <v>0.46230876232277957</v>
      </c>
      <c r="G141" s="2">
        <f>IF(logVir!G141="","",資本サービス!G141/SUM(資本サービス!G141,労働コスト!G141))</f>
        <v>0.37407346468128427</v>
      </c>
      <c r="I141" s="3">
        <v>5</v>
      </c>
      <c r="J141" s="3">
        <v>14</v>
      </c>
      <c r="K141" s="2" cm="1">
        <f t="array" ref="K141">IF(C141="","",0.5*(C141+SUMPRODUCT(($B$1461:$B$1491=$J141)*1,C$1461:C$1491)))</f>
        <v>0.49443852296871732</v>
      </c>
      <c r="L141" s="2" cm="1">
        <f t="array" ref="L141">IF(D141="","",0.5*(D141+SUMPRODUCT(($B$1461:$B$1491=$J141)*1,D$1461:D$1491)))</f>
        <v>0.45986777030421866</v>
      </c>
      <c r="M141" s="2" cm="1">
        <f t="array" ref="M141">IF(E141="","",0.5*(E141+SUMPRODUCT(($B$1461:$B$1491=$J141)*1,E$1461:E$1491)))</f>
        <v>0.40599637607741945</v>
      </c>
      <c r="N141" s="2" cm="1">
        <f t="array" ref="N141">IF(F141="","",0.5*(F141+SUMPRODUCT(($B$1461:$B$1491=$J141)*1,F$1461:F$1491)))</f>
        <v>0.43153801520083873</v>
      </c>
      <c r="O141" s="2" cm="1">
        <f t="array" ref="O141">IF(G141="","",0.5*(G141+SUMPRODUCT(($B$1461:$B$1491=$J141)*1,G$1461:G$1491)))</f>
        <v>0.37415576345392132</v>
      </c>
    </row>
    <row r="142" spans="1:15" x14ac:dyDescent="0.55000000000000004">
      <c r="A142" s="3">
        <v>5</v>
      </c>
      <c r="B142" s="3">
        <v>15</v>
      </c>
      <c r="C142" s="2">
        <f>IF(logVir!C142="","",資本サービス!C142/SUM(資本サービス!C142,労働コスト!C142))</f>
        <v>0.28068472627926078</v>
      </c>
      <c r="D142" s="2">
        <f>IF(logVir!D142="","",資本サービス!D142/SUM(資本サービス!D142,労働コスト!D142))</f>
        <v>0.32286028687080159</v>
      </c>
      <c r="E142" s="2">
        <f>IF(logVir!E142="","",資本サービス!E142/SUM(資本サービス!E142,労働コスト!E142))</f>
        <v>0.28335033694281409</v>
      </c>
      <c r="F142" s="2">
        <f>IF(logVir!F142="","",資本サービス!F142/SUM(資本サービス!F142,労働コスト!F142))</f>
        <v>0.28236341693041744</v>
      </c>
      <c r="G142" s="2">
        <f>IF(logVir!G142="","",資本サービス!G142/SUM(資本サービス!G142,労働コスト!G142))</f>
        <v>0.23279206682578116</v>
      </c>
      <c r="I142" s="3">
        <v>5</v>
      </c>
      <c r="J142" s="3">
        <v>15</v>
      </c>
      <c r="K142" s="2" cm="1">
        <f t="array" ref="K142">IF(C142="","",0.5*(C142+SUMPRODUCT(($B$1461:$B$1491=$J142)*1,C$1461:C$1491)))</f>
        <v>0.27064529099738599</v>
      </c>
      <c r="L142" s="2" cm="1">
        <f t="array" ref="L142">IF(D142="","",0.5*(D142+SUMPRODUCT(($B$1461:$B$1491=$J142)*1,D$1461:D$1491)))</f>
        <v>0.27036557164411545</v>
      </c>
      <c r="M142" s="2" cm="1">
        <f t="array" ref="M142">IF(E142="","",0.5*(E142+SUMPRODUCT(($B$1461:$B$1491=$J142)*1,E$1461:E$1491)))</f>
        <v>0.26366944130251446</v>
      </c>
      <c r="N142" s="2" cm="1">
        <f t="array" ref="N142">IF(F142="","",0.5*(F142+SUMPRODUCT(($B$1461:$B$1491=$J142)*1,F$1461:F$1491)))</f>
        <v>0.26764254889001671</v>
      </c>
      <c r="O142" s="2" cm="1">
        <f t="array" ref="O142">IF(G142="","",0.5*(G142+SUMPRODUCT(($B$1461:$B$1491=$J142)*1,G$1461:G$1491)))</f>
        <v>0.22951967262296277</v>
      </c>
    </row>
    <row r="143" spans="1:15" x14ac:dyDescent="0.55000000000000004">
      <c r="A143" s="3">
        <v>5</v>
      </c>
      <c r="B143" s="3">
        <v>16</v>
      </c>
      <c r="C143" s="2">
        <f>IF(logVir!C143="","",資本サービス!C143/SUM(資本サービス!C143,労働コスト!C143))</f>
        <v>0.25527794368351664</v>
      </c>
      <c r="D143" s="2">
        <f>IF(logVir!D143="","",資本サービス!D143/SUM(資本サービス!D143,労働コスト!D143))</f>
        <v>0.24512323474955261</v>
      </c>
      <c r="E143" s="2">
        <f>IF(logVir!E143="","",資本サービス!E143/SUM(資本サービス!E143,労働コスト!E143))</f>
        <v>0.22582682511847849</v>
      </c>
      <c r="F143" s="2">
        <f>IF(logVir!F143="","",資本サービス!F143/SUM(資本サービス!F143,労働コスト!F143))</f>
        <v>0.23806123114671832</v>
      </c>
      <c r="G143" s="2">
        <f>IF(logVir!G143="","",資本サービス!G143/SUM(資本サービス!G143,労働コスト!G143))</f>
        <v>0.21389570953816259</v>
      </c>
      <c r="I143" s="3">
        <v>5</v>
      </c>
      <c r="J143" s="3">
        <v>16</v>
      </c>
      <c r="K143" s="2" cm="1">
        <f t="array" ref="K143">IF(C143="","",0.5*(C143+SUMPRODUCT(($B$1461:$B$1491=$J143)*1,C$1461:C$1491)))</f>
        <v>0.29091570488696578</v>
      </c>
      <c r="L143" s="2" cm="1">
        <f t="array" ref="L143">IF(D143="","",0.5*(D143+SUMPRODUCT(($B$1461:$B$1491=$J143)*1,D$1461:D$1491)))</f>
        <v>0.27132122520345398</v>
      </c>
      <c r="M143" s="2" cm="1">
        <f t="array" ref="M143">IF(E143="","",0.5*(E143+SUMPRODUCT(($B$1461:$B$1491=$J143)*1,E$1461:E$1491)))</f>
        <v>0.24883877858396236</v>
      </c>
      <c r="N143" s="2" cm="1">
        <f t="array" ref="N143">IF(F143="","",0.5*(F143+SUMPRODUCT(($B$1461:$B$1491=$J143)*1,F$1461:F$1491)))</f>
        <v>0.25521313151418679</v>
      </c>
      <c r="O143" s="2" cm="1">
        <f t="array" ref="O143">IF(G143="","",0.5*(G143+SUMPRODUCT(($B$1461:$B$1491=$J143)*1,G$1461:G$1491)))</f>
        <v>0.22920521928530896</v>
      </c>
    </row>
    <row r="144" spans="1:15" x14ac:dyDescent="0.55000000000000004">
      <c r="A144" s="3">
        <v>5</v>
      </c>
      <c r="B144" s="3">
        <v>17</v>
      </c>
      <c r="C144" s="2">
        <f>IF(logVir!C144="","",資本サービス!C144/SUM(資本サービス!C144,労働コスト!C144))</f>
        <v>0.67482703747294293</v>
      </c>
      <c r="D144" s="2">
        <f>IF(logVir!D144="","",資本サービス!D144/SUM(資本サービス!D144,労働コスト!D144))</f>
        <v>0.66933181231424188</v>
      </c>
      <c r="E144" s="2">
        <f>IF(logVir!E144="","",資本サービス!E144/SUM(資本サービス!E144,労働コスト!E144))</f>
        <v>0.6693918515283066</v>
      </c>
      <c r="F144" s="2">
        <f>IF(logVir!F144="","",資本サービス!F144/SUM(資本サービス!F144,労働コスト!F144))</f>
        <v>0.56558719358810772</v>
      </c>
      <c r="G144" s="2">
        <f>IF(logVir!G144="","",資本サービス!G144/SUM(資本サービス!G144,労働コスト!G144))</f>
        <v>0.61310293791498749</v>
      </c>
      <c r="I144" s="3">
        <v>5</v>
      </c>
      <c r="J144" s="3">
        <v>17</v>
      </c>
      <c r="K144" s="2" cm="1">
        <f t="array" ref="K144">IF(C144="","",0.5*(C144+SUMPRODUCT(($B$1461:$B$1491=$J144)*1,C$1461:C$1491)))</f>
        <v>0.66572088189222489</v>
      </c>
      <c r="L144" s="2" cm="1">
        <f t="array" ref="L144">IF(D144="","",0.5*(D144+SUMPRODUCT(($B$1461:$B$1491=$J144)*1,D$1461:D$1491)))</f>
        <v>0.65518929426339412</v>
      </c>
      <c r="M144" s="2" cm="1">
        <f t="array" ref="M144">IF(E144="","",0.5*(E144+SUMPRODUCT(($B$1461:$B$1491=$J144)*1,E$1461:E$1491)))</f>
        <v>0.64172797815169258</v>
      </c>
      <c r="N144" s="2" cm="1">
        <f t="array" ref="N144">IF(F144="","",0.5*(F144+SUMPRODUCT(($B$1461:$B$1491=$J144)*1,F$1461:F$1491)))</f>
        <v>0.57575922258185253</v>
      </c>
      <c r="O144" s="2" cm="1">
        <f t="array" ref="O144">IF(G144="","",0.5*(G144+SUMPRODUCT(($B$1461:$B$1491=$J144)*1,G$1461:G$1491)))</f>
        <v>0.5976062841584886</v>
      </c>
    </row>
    <row r="145" spans="1:15" x14ac:dyDescent="0.55000000000000004">
      <c r="A145" s="3">
        <v>5</v>
      </c>
      <c r="B145" s="3">
        <v>18</v>
      </c>
      <c r="C145" s="2">
        <f>IF(logVir!C145="","",資本サービス!C145/SUM(資本サービス!C145,労働コスト!C145))</f>
        <v>0.15289648156704119</v>
      </c>
      <c r="D145" s="2">
        <f>IF(logVir!D145="","",資本サービス!D145/SUM(資本サービス!D145,労働コスト!D145))</f>
        <v>0.11858579077716257</v>
      </c>
      <c r="E145" s="2">
        <f>IF(logVir!E145="","",資本サービス!E145/SUM(資本サービス!E145,労働コスト!E145))</f>
        <v>0.11894530261417242</v>
      </c>
      <c r="F145" s="2">
        <f>IF(logVir!F145="","",資本サービス!F145/SUM(資本サービス!F145,労働コスト!F145))</f>
        <v>0.10825440721826862</v>
      </c>
      <c r="G145" s="2">
        <f>IF(logVir!G145="","",資本サービス!G145/SUM(資本サービス!G145,労働コスト!G145))</f>
        <v>0.11213714290175721</v>
      </c>
      <c r="I145" s="3">
        <v>5</v>
      </c>
      <c r="J145" s="3">
        <v>18</v>
      </c>
      <c r="K145" s="2" cm="1">
        <f t="array" ref="K145">IF(C145="","",0.5*(C145+SUMPRODUCT(($B$1461:$B$1491=$J145)*1,C$1461:C$1491)))</f>
        <v>0.14819967519793997</v>
      </c>
      <c r="L145" s="2" cm="1">
        <f t="array" ref="L145">IF(D145="","",0.5*(D145+SUMPRODUCT(($B$1461:$B$1491=$J145)*1,D$1461:D$1491)))</f>
        <v>0.11382538984525328</v>
      </c>
      <c r="M145" s="2" cm="1">
        <f t="array" ref="M145">IF(E145="","",0.5*(E145+SUMPRODUCT(($B$1461:$B$1491=$J145)*1,E$1461:E$1491)))</f>
        <v>0.11131071156864186</v>
      </c>
      <c r="N145" s="2" cm="1">
        <f t="array" ref="N145">IF(F145="","",0.5*(F145+SUMPRODUCT(($B$1461:$B$1491=$J145)*1,F$1461:F$1491)))</f>
        <v>0.10516930994321111</v>
      </c>
      <c r="O145" s="2" cm="1">
        <f t="array" ref="O145">IF(G145="","",0.5*(G145+SUMPRODUCT(($B$1461:$B$1491=$J145)*1,G$1461:G$1491)))</f>
        <v>0.10682635883242442</v>
      </c>
    </row>
    <row r="146" spans="1:15" x14ac:dyDescent="0.55000000000000004">
      <c r="A146" s="3">
        <v>5</v>
      </c>
      <c r="B146" s="3">
        <v>19</v>
      </c>
      <c r="C146" s="2">
        <f>IF(logVir!C146="","",資本サービス!C146/SUM(資本サービス!C146,労働コスト!C146))</f>
        <v>0.17529476095593588</v>
      </c>
      <c r="D146" s="2">
        <f>IF(logVir!D146="","",資本サービス!D146/SUM(資本サービス!D146,労働コスト!D146))</f>
        <v>0.15869652188012454</v>
      </c>
      <c r="E146" s="2">
        <f>IF(logVir!E146="","",資本サービス!E146/SUM(資本サービス!E146,労働コスト!E146))</f>
        <v>0.12725820916830591</v>
      </c>
      <c r="F146" s="2">
        <f>IF(logVir!F146="","",資本サービス!F146/SUM(資本サービス!F146,労働コスト!F146))</f>
        <v>0.13468610912368947</v>
      </c>
      <c r="G146" s="2">
        <f>IF(logVir!G146="","",資本サービス!G146/SUM(資本サービス!G146,労働コスト!G146))</f>
        <v>0.1198367124540452</v>
      </c>
      <c r="I146" s="3">
        <v>5</v>
      </c>
      <c r="J146" s="3">
        <v>19</v>
      </c>
      <c r="K146" s="2" cm="1">
        <f t="array" ref="K146">IF(C146="","",0.5*(C146+SUMPRODUCT(($B$1461:$B$1491=$J146)*1,C$1461:C$1491)))</f>
        <v>0.1739903819478269</v>
      </c>
      <c r="L146" s="2" cm="1">
        <f t="array" ref="L146">IF(D146="","",0.5*(D146+SUMPRODUCT(($B$1461:$B$1491=$J146)*1,D$1461:D$1491)))</f>
        <v>0.14567929545286268</v>
      </c>
      <c r="M146" s="2" cm="1">
        <f t="array" ref="M146">IF(E146="","",0.5*(E146+SUMPRODUCT(($B$1461:$B$1491=$J146)*1,E$1461:E$1491)))</f>
        <v>0.12892533474996787</v>
      </c>
      <c r="N146" s="2" cm="1">
        <f t="array" ref="N146">IF(F146="","",0.5*(F146+SUMPRODUCT(($B$1461:$B$1491=$J146)*1,F$1461:F$1491)))</f>
        <v>0.13251785492369239</v>
      </c>
      <c r="O146" s="2" cm="1">
        <f t="array" ref="O146">IF(G146="","",0.5*(G146+SUMPRODUCT(($B$1461:$B$1491=$J146)*1,G$1461:G$1491)))</f>
        <v>0.12256105863638463</v>
      </c>
    </row>
    <row r="147" spans="1:15" x14ac:dyDescent="0.55000000000000004">
      <c r="A147" s="3">
        <v>5</v>
      </c>
      <c r="B147" s="3">
        <v>20</v>
      </c>
      <c r="C147" s="2">
        <f>IF(logVir!C147="","",資本サービス!C147/SUM(資本サービス!C147,労働コスト!C147))</f>
        <v>0.25086622169680306</v>
      </c>
      <c r="D147" s="2">
        <f>IF(logVir!D147="","",資本サービス!D147/SUM(資本サービス!D147,労働コスト!D147))</f>
        <v>0.25464487820797888</v>
      </c>
      <c r="E147" s="2">
        <f>IF(logVir!E147="","",資本サービス!E147/SUM(資本サービス!E147,労働コスト!E147))</f>
        <v>0.2044808851256073</v>
      </c>
      <c r="F147" s="2">
        <f>IF(logVir!F147="","",資本サービス!F147/SUM(資本サービス!F147,労働コスト!F147))</f>
        <v>0.21787018365795321</v>
      </c>
      <c r="G147" s="2">
        <f>IF(logVir!G147="","",資本サービス!G147/SUM(資本サービス!G147,労働コスト!G147))</f>
        <v>0.23345851211927932</v>
      </c>
      <c r="I147" s="3">
        <v>5</v>
      </c>
      <c r="J147" s="3">
        <v>20</v>
      </c>
      <c r="K147" s="2" cm="1">
        <f t="array" ref="K147">IF(C147="","",0.5*(C147+SUMPRODUCT(($B$1461:$B$1491=$J147)*1,C$1461:C$1491)))</f>
        <v>0.25263191713275635</v>
      </c>
      <c r="L147" s="2" cm="1">
        <f t="array" ref="L147">IF(D147="","",0.5*(D147+SUMPRODUCT(($B$1461:$B$1491=$J147)*1,D$1461:D$1491)))</f>
        <v>0.24996092174789461</v>
      </c>
      <c r="M147" s="2" cm="1">
        <f t="array" ref="M147">IF(E147="","",0.5*(E147+SUMPRODUCT(($B$1461:$B$1491=$J147)*1,E$1461:E$1491)))</f>
        <v>0.22800545996687238</v>
      </c>
      <c r="N147" s="2" cm="1">
        <f t="array" ref="N147">IF(F147="","",0.5*(F147+SUMPRODUCT(($B$1461:$B$1491=$J147)*1,F$1461:F$1491)))</f>
        <v>0.23549151214803032</v>
      </c>
      <c r="O147" s="2" cm="1">
        <f t="array" ref="O147">IF(G147="","",0.5*(G147+SUMPRODUCT(($B$1461:$B$1491=$J147)*1,G$1461:G$1491)))</f>
        <v>0.23558017571297335</v>
      </c>
    </row>
    <row r="148" spans="1:15" x14ac:dyDescent="0.55000000000000004">
      <c r="A148" s="3">
        <v>5</v>
      </c>
      <c r="B148" s="3">
        <v>21</v>
      </c>
      <c r="C148" s="2">
        <f>IF(logVir!C148="","",資本サービス!C148/SUM(資本サービス!C148,労働コスト!C148))</f>
        <v>0.3842103825029109</v>
      </c>
      <c r="D148" s="2">
        <f>IF(logVir!D148="","",資本サービス!D148/SUM(資本サービス!D148,労働コスト!D148))</f>
        <v>0.29252104855636507</v>
      </c>
      <c r="E148" s="2">
        <f>IF(logVir!E148="","",資本サービス!E148/SUM(資本サービス!E148,労働コスト!E148))</f>
        <v>0.30187244404500735</v>
      </c>
      <c r="F148" s="2">
        <f>IF(logVir!F148="","",資本サービス!F148/SUM(資本サービス!F148,労働コスト!F148))</f>
        <v>0.28462536617456263</v>
      </c>
      <c r="G148" s="2">
        <f>IF(logVir!G148="","",資本サービス!G148/SUM(資本サービス!G148,労働コスト!G148))</f>
        <v>0.2818103314589071</v>
      </c>
      <c r="I148" s="3">
        <v>5</v>
      </c>
      <c r="J148" s="3">
        <v>21</v>
      </c>
      <c r="K148" s="2" cm="1">
        <f t="array" ref="K148">IF(C148="","",0.5*(C148+SUMPRODUCT(($B$1461:$B$1491=$J148)*1,C$1461:C$1491)))</f>
        <v>0.35953360757351727</v>
      </c>
      <c r="L148" s="2" cm="1">
        <f t="array" ref="L148">IF(D148="","",0.5*(D148+SUMPRODUCT(($B$1461:$B$1491=$J148)*1,D$1461:D$1491)))</f>
        <v>0.29513539609170336</v>
      </c>
      <c r="M148" s="2" cm="1">
        <f t="array" ref="M148">IF(E148="","",0.5*(E148+SUMPRODUCT(($B$1461:$B$1491=$J148)*1,E$1461:E$1491)))</f>
        <v>0.29589047889904124</v>
      </c>
      <c r="N148" s="2" cm="1">
        <f t="array" ref="N148">IF(F148="","",0.5*(F148+SUMPRODUCT(($B$1461:$B$1491=$J148)*1,F$1461:F$1491)))</f>
        <v>0.28596977498951659</v>
      </c>
      <c r="O148" s="2" cm="1">
        <f t="array" ref="O148">IF(G148="","",0.5*(G148+SUMPRODUCT(($B$1461:$B$1491=$J148)*1,G$1461:G$1491)))</f>
        <v>0.27639782874873775</v>
      </c>
    </row>
    <row r="149" spans="1:15" x14ac:dyDescent="0.55000000000000004">
      <c r="A149" s="3">
        <v>5</v>
      </c>
      <c r="B149" s="3">
        <v>22</v>
      </c>
      <c r="C149" s="2">
        <f>IF(logVir!C149="","",資本サービス!C149/SUM(資本サービス!C149,労働コスト!C149))</f>
        <v>0.24733041628195129</v>
      </c>
      <c r="D149" s="2">
        <f>IF(logVir!D149="","",資本サービス!D149/SUM(資本サービス!D149,労働コスト!D149))</f>
        <v>0.21401554431075984</v>
      </c>
      <c r="E149" s="2">
        <f>IF(logVir!E149="","",資本サービス!E149/SUM(資本サービス!E149,労働コスト!E149))</f>
        <v>0.114693465822165</v>
      </c>
      <c r="F149" s="2">
        <f>IF(logVir!F149="","",資本サービス!F149/SUM(資本サービス!F149,労働コスト!F149))</f>
        <v>0.10838866500815102</v>
      </c>
      <c r="G149" s="2">
        <f>IF(logVir!G149="","",資本サービス!G149/SUM(資本サービス!G149,労働コスト!G149))</f>
        <v>0.12380416099468471</v>
      </c>
      <c r="I149" s="3">
        <v>5</v>
      </c>
      <c r="J149" s="3">
        <v>22</v>
      </c>
      <c r="K149" s="2" cm="1">
        <f t="array" ref="K149">IF(C149="","",0.5*(C149+SUMPRODUCT(($B$1461:$B$1491=$J149)*1,C$1461:C$1491)))</f>
        <v>0.23569507339610085</v>
      </c>
      <c r="L149" s="2" cm="1">
        <f t="array" ref="L149">IF(D149="","",0.5*(D149+SUMPRODUCT(($B$1461:$B$1491=$J149)*1,D$1461:D$1491)))</f>
        <v>0.19928409481749632</v>
      </c>
      <c r="M149" s="2" cm="1">
        <f t="array" ref="M149">IF(E149="","",0.5*(E149+SUMPRODUCT(($B$1461:$B$1491=$J149)*1,E$1461:E$1491)))</f>
        <v>0.13613702320240861</v>
      </c>
      <c r="N149" s="2" cm="1">
        <f t="array" ref="N149">IF(F149="","",0.5*(F149+SUMPRODUCT(($B$1461:$B$1491=$J149)*1,F$1461:F$1491)))</f>
        <v>0.13540418150280781</v>
      </c>
      <c r="O149" s="2" cm="1">
        <f t="array" ref="O149">IF(G149="","",0.5*(G149+SUMPRODUCT(($B$1461:$B$1491=$J149)*1,G$1461:G$1491)))</f>
        <v>0.14249227828512387</v>
      </c>
    </row>
    <row r="150" spans="1:15" x14ac:dyDescent="0.55000000000000004">
      <c r="A150" s="3">
        <v>5</v>
      </c>
      <c r="B150" s="3">
        <v>23</v>
      </c>
      <c r="C150" s="2">
        <f>IF(logVir!C150="","",資本サービス!C150/SUM(資本サービス!C150,労働コスト!C150))</f>
        <v>0.66720117885099561</v>
      </c>
      <c r="D150" s="2">
        <f>IF(logVir!D150="","",資本サービス!D150/SUM(資本サービス!D150,労働コスト!D150))</f>
        <v>0.59623412311176027</v>
      </c>
      <c r="E150" s="2">
        <f>IF(logVir!E150="","",資本サービス!E150/SUM(資本サービス!E150,労働コスト!E150))</f>
        <v>0.68213853655633028</v>
      </c>
      <c r="F150" s="2">
        <f>IF(logVir!F150="","",資本サービス!F150/SUM(資本サービス!F150,労働コスト!F150))</f>
        <v>0.67217637639667271</v>
      </c>
      <c r="G150" s="2">
        <f>IF(logVir!G150="","",資本サービス!G150/SUM(資本サービス!G150,労働コスト!G150))</f>
        <v>0.62839697727349608</v>
      </c>
      <c r="I150" s="3">
        <v>5</v>
      </c>
      <c r="J150" s="3">
        <v>23</v>
      </c>
      <c r="K150" s="2" cm="1">
        <f t="array" ref="K150">IF(C150="","",0.5*(C150+SUMPRODUCT(($B$1461:$B$1491=$J150)*1,C$1461:C$1491)))</f>
        <v>0.69149592168462903</v>
      </c>
      <c r="L150" s="2" cm="1">
        <f t="array" ref="L150">IF(D150="","",0.5*(D150+SUMPRODUCT(($B$1461:$B$1491=$J150)*1,D$1461:D$1491)))</f>
        <v>0.64117587189394309</v>
      </c>
      <c r="M150" s="2" cm="1">
        <f t="array" ref="M150">IF(E150="","",0.5*(E150+SUMPRODUCT(($B$1461:$B$1491=$J150)*1,E$1461:E$1491)))</f>
        <v>0.66746545591690798</v>
      </c>
      <c r="N150" s="2" cm="1">
        <f t="array" ref="N150">IF(F150="","",0.5*(F150+SUMPRODUCT(($B$1461:$B$1491=$J150)*1,F$1461:F$1491)))</f>
        <v>0.64841941855520446</v>
      </c>
      <c r="O150" s="2" cm="1">
        <f t="array" ref="O150">IF(G150="","",0.5*(G150+SUMPRODUCT(($B$1461:$B$1491=$J150)*1,G$1461:G$1491)))</f>
        <v>0.61526295582923807</v>
      </c>
    </row>
    <row r="151" spans="1:15" x14ac:dyDescent="0.55000000000000004">
      <c r="A151" s="3">
        <v>5</v>
      </c>
      <c r="B151" s="3">
        <v>24</v>
      </c>
      <c r="C151" s="2">
        <f>IF(logVir!C151="","",資本サービス!C151/SUM(資本サービス!C151,労働コスト!C151))</f>
        <v>0.281151882214696</v>
      </c>
      <c r="D151" s="2">
        <f>IF(logVir!D151="","",資本サービス!D151/SUM(資本サービス!D151,労働コスト!D151))</f>
        <v>0.25667234543729056</v>
      </c>
      <c r="E151" s="2">
        <f>IF(logVir!E151="","",資本サービス!E151/SUM(資本サービス!E151,労働コスト!E151))</f>
        <v>0.31076984302112742</v>
      </c>
      <c r="F151" s="2">
        <f>IF(logVir!F151="","",資本サービス!F151/SUM(資本サービス!F151,労働コスト!F151))</f>
        <v>0.28207552977128308</v>
      </c>
      <c r="G151" s="2">
        <f>IF(logVir!G151="","",資本サービス!G151/SUM(資本サービス!G151,労働コスト!G151))</f>
        <v>0.24643531061832735</v>
      </c>
      <c r="I151" s="3">
        <v>5</v>
      </c>
      <c r="J151" s="3">
        <v>24</v>
      </c>
      <c r="K151" s="2" cm="1">
        <f t="array" ref="K151">IF(C151="","",0.5*(C151+SUMPRODUCT(($B$1461:$B$1491=$J151)*1,C$1461:C$1491)))</f>
        <v>0.28466615290126152</v>
      </c>
      <c r="L151" s="2" cm="1">
        <f t="array" ref="L151">IF(D151="","",0.5*(D151+SUMPRODUCT(($B$1461:$B$1491=$J151)*1,D$1461:D$1491)))</f>
        <v>0.25981429225933189</v>
      </c>
      <c r="M151" s="2" cm="1">
        <f t="array" ref="M151">IF(E151="","",0.5*(E151+SUMPRODUCT(($B$1461:$B$1491=$J151)*1,E$1461:E$1491)))</f>
        <v>0.27975828167716493</v>
      </c>
      <c r="N151" s="2" cm="1">
        <f t="array" ref="N151">IF(F151="","",0.5*(F151+SUMPRODUCT(($B$1461:$B$1491=$J151)*1,F$1461:F$1491)))</f>
        <v>0.25679627231043772</v>
      </c>
      <c r="O151" s="2" cm="1">
        <f t="array" ref="O151">IF(G151="","",0.5*(G151+SUMPRODUCT(($B$1461:$B$1491=$J151)*1,G$1461:G$1491)))</f>
        <v>0.23319677108196873</v>
      </c>
    </row>
    <row r="152" spans="1:15" x14ac:dyDescent="0.55000000000000004">
      <c r="A152" s="3">
        <v>5</v>
      </c>
      <c r="B152" s="3">
        <v>25</v>
      </c>
      <c r="C152" s="2">
        <f>IF(logVir!C152="","",資本サービス!C152/SUM(資本サービス!C152,労働コスト!C152))</f>
        <v>0.18778828288958987</v>
      </c>
      <c r="D152" s="2">
        <f>IF(logVir!D152="","",資本サービス!D152/SUM(資本サービス!D152,労働コスト!D152))</f>
        <v>0.21883020405763942</v>
      </c>
      <c r="E152" s="2">
        <f>IF(logVir!E152="","",資本サービス!E152/SUM(資本サービス!E152,労働コスト!E152))</f>
        <v>0.18937752630071539</v>
      </c>
      <c r="F152" s="2">
        <f>IF(logVir!F152="","",資本サービス!F152/SUM(資本サービス!F152,労働コスト!F152))</f>
        <v>0.18279733314837623</v>
      </c>
      <c r="G152" s="2">
        <f>IF(logVir!G152="","",資本サービス!G152/SUM(資本サービス!G152,労働コスト!G152))</f>
        <v>0.22513445989880093</v>
      </c>
      <c r="I152" s="3">
        <v>5</v>
      </c>
      <c r="J152" s="3">
        <v>25</v>
      </c>
      <c r="K152" s="2" cm="1">
        <f t="array" ref="K152">IF(C152="","",0.5*(C152+SUMPRODUCT(($B$1461:$B$1491=$J152)*1,C$1461:C$1491)))</f>
        <v>0.19315862005880419</v>
      </c>
      <c r="L152" s="2" cm="1">
        <f t="array" ref="L152">IF(D152="","",0.5*(D152+SUMPRODUCT(($B$1461:$B$1491=$J152)*1,D$1461:D$1491)))</f>
        <v>0.2079424569612224</v>
      </c>
      <c r="M152" s="2" cm="1">
        <f t="array" ref="M152">IF(E152="","",0.5*(E152+SUMPRODUCT(($B$1461:$B$1491=$J152)*1,E$1461:E$1491)))</f>
        <v>0.19359886560707029</v>
      </c>
      <c r="N152" s="2" cm="1">
        <f t="array" ref="N152">IF(F152="","",0.5*(F152+SUMPRODUCT(($B$1461:$B$1491=$J152)*1,F$1461:F$1491)))</f>
        <v>0.19090777264302378</v>
      </c>
      <c r="O152" s="2" cm="1">
        <f t="array" ref="O152">IF(G152="","",0.5*(G152+SUMPRODUCT(($B$1461:$B$1491=$J152)*1,G$1461:G$1491)))</f>
        <v>0.21140096595606506</v>
      </c>
    </row>
    <row r="153" spans="1:15" x14ac:dyDescent="0.55000000000000004">
      <c r="A153" s="3">
        <v>5</v>
      </c>
      <c r="B153" s="3">
        <v>26</v>
      </c>
      <c r="C153" s="2">
        <f>IF(logVir!C153="","",資本サービス!C153/SUM(資本サービス!C153,労働コスト!C153))</f>
        <v>0.77518181749039872</v>
      </c>
      <c r="D153" s="2">
        <f>IF(logVir!D153="","",資本サービス!D153/SUM(資本サービス!D153,労働コスト!D153))</f>
        <v>0.68680196032022667</v>
      </c>
      <c r="E153" s="2">
        <f>IF(logVir!E153="","",資本サービス!E153/SUM(資本サービス!E153,労働コスト!E153))</f>
        <v>0.58057548274663462</v>
      </c>
      <c r="F153" s="2">
        <f>IF(logVir!F153="","",資本サービス!F153/SUM(資本サービス!F153,労働コスト!F153))</f>
        <v>0.59029037110226579</v>
      </c>
      <c r="G153" s="2">
        <f>IF(logVir!G153="","",資本サービス!G153/SUM(資本サービス!G153,労働コスト!G153))</f>
        <v>0.59834180806215798</v>
      </c>
      <c r="I153" s="3">
        <v>5</v>
      </c>
      <c r="J153" s="3">
        <v>26</v>
      </c>
      <c r="K153" s="2" cm="1">
        <f t="array" ref="K153">IF(C153="","",0.5*(C153+SUMPRODUCT(($B$1461:$B$1491=$J153)*1,C$1461:C$1491)))</f>
        <v>0.73315319099153697</v>
      </c>
      <c r="L153" s="2" cm="1">
        <f t="array" ref="L153">IF(D153="","",0.5*(D153+SUMPRODUCT(($B$1461:$B$1491=$J153)*1,D$1461:D$1491)))</f>
        <v>0.65557425882263964</v>
      </c>
      <c r="M153" s="2" cm="1">
        <f t="array" ref="M153">IF(E153="","",0.5*(E153+SUMPRODUCT(($B$1461:$B$1491=$J153)*1,E$1461:E$1491)))</f>
        <v>0.56722329198125732</v>
      </c>
      <c r="N153" s="2" cm="1">
        <f t="array" ref="N153">IF(F153="","",0.5*(F153+SUMPRODUCT(($B$1461:$B$1491=$J153)*1,F$1461:F$1491)))</f>
        <v>0.58449177082712755</v>
      </c>
      <c r="O153" s="2" cm="1">
        <f t="array" ref="O153">IF(G153="","",0.5*(G153+SUMPRODUCT(($B$1461:$B$1491=$J153)*1,G$1461:G$1491)))</f>
        <v>0.58698796390120456</v>
      </c>
    </row>
    <row r="154" spans="1:15" x14ac:dyDescent="0.55000000000000004">
      <c r="A154" s="3">
        <v>5</v>
      </c>
      <c r="B154" s="3">
        <v>27</v>
      </c>
      <c r="C154" s="2">
        <f>IF(logVir!C154="","",資本サービス!C154/SUM(資本サービス!C154,労働コスト!C154))</f>
        <v>0.18888975088499091</v>
      </c>
      <c r="D154" s="2">
        <f>IF(logVir!D154="","",資本サービス!D154/SUM(資本サービス!D154,労働コスト!D154))</f>
        <v>0.24845659874166906</v>
      </c>
      <c r="E154" s="2">
        <f>IF(logVir!E154="","",資本サービス!E154/SUM(資本サービス!E154,労働コスト!E154))</f>
        <v>0.21876308744151884</v>
      </c>
      <c r="F154" s="2">
        <f>IF(logVir!F154="","",資本サービス!F154/SUM(資本サービス!F154,労働コスト!F154))</f>
        <v>0.22577026622360821</v>
      </c>
      <c r="G154" s="2">
        <f>IF(logVir!G154="","",資本サービス!G154/SUM(資本サービス!G154,労働コスト!G154))</f>
        <v>0.20264078452991341</v>
      </c>
      <c r="I154" s="3">
        <v>5</v>
      </c>
      <c r="J154" s="3">
        <v>27</v>
      </c>
      <c r="K154" s="2" cm="1">
        <f t="array" ref="K154">IF(C154="","",0.5*(C154+SUMPRODUCT(($B$1461:$B$1491=$J154)*1,C$1461:C$1491)))</f>
        <v>0.19998982048336589</v>
      </c>
      <c r="L154" s="2" cm="1">
        <f t="array" ref="L154">IF(D154="","",0.5*(D154+SUMPRODUCT(($B$1461:$B$1491=$J154)*1,D$1461:D$1491)))</f>
        <v>0.22701688288374666</v>
      </c>
      <c r="M154" s="2" cm="1">
        <f t="array" ref="M154">IF(E154="","",0.5*(E154+SUMPRODUCT(($B$1461:$B$1491=$J154)*1,E$1461:E$1491)))</f>
        <v>0.21114383959581215</v>
      </c>
      <c r="N154" s="2" cm="1">
        <f t="array" ref="N154">IF(F154="","",0.5*(F154+SUMPRODUCT(($B$1461:$B$1491=$J154)*1,F$1461:F$1491)))</f>
        <v>0.21285010508196509</v>
      </c>
      <c r="O154" s="2" cm="1">
        <f t="array" ref="O154">IF(G154="","",0.5*(G154+SUMPRODUCT(($B$1461:$B$1491=$J154)*1,G$1461:G$1491)))</f>
        <v>0.19475498512584022</v>
      </c>
    </row>
    <row r="155" spans="1:15" x14ac:dyDescent="0.55000000000000004">
      <c r="A155" s="3">
        <v>5</v>
      </c>
      <c r="B155" s="3">
        <v>28</v>
      </c>
      <c r="C155" s="2">
        <f>IF(logVir!C155="","",資本サービス!C155/SUM(資本サービス!C155,労働コスト!C155))</f>
        <v>0.36269971514689009</v>
      </c>
      <c r="D155" s="2">
        <f>IF(logVir!D155="","",資本サービス!D155/SUM(資本サービス!D155,労働コスト!D155))</f>
        <v>0.35365315187641705</v>
      </c>
      <c r="E155" s="2">
        <f>IF(logVir!E155="","",資本サービス!E155/SUM(資本サービス!E155,労働コスト!E155))</f>
        <v>0.31931468683429326</v>
      </c>
      <c r="F155" s="2">
        <f>IF(logVir!F155="","",資本サービス!F155/SUM(資本サービス!F155,労働コスト!F155))</f>
        <v>0.32961567339959097</v>
      </c>
      <c r="G155" s="2">
        <f>IF(logVir!G155="","",資本サービス!G155/SUM(資本サービス!G155,労働コスト!G155))</f>
        <v>0.33913046494183358</v>
      </c>
      <c r="I155" s="3">
        <v>5</v>
      </c>
      <c r="J155" s="3">
        <v>28</v>
      </c>
      <c r="K155" s="2" cm="1">
        <f t="array" ref="K155">IF(C155="","",0.5*(C155+SUMPRODUCT(($B$1461:$B$1491=$J155)*1,C$1461:C$1491)))</f>
        <v>0.38245994436832664</v>
      </c>
      <c r="L155" s="2" cm="1">
        <f t="array" ref="L155">IF(D155="","",0.5*(D155+SUMPRODUCT(($B$1461:$B$1491=$J155)*1,D$1461:D$1491)))</f>
        <v>0.35513393317308234</v>
      </c>
      <c r="M155" s="2" cm="1">
        <f t="array" ref="M155">IF(E155="","",0.5*(E155+SUMPRODUCT(($B$1461:$B$1491=$J155)*1,E$1461:E$1491)))</f>
        <v>0.3226789327262134</v>
      </c>
      <c r="N155" s="2" cm="1">
        <f t="array" ref="N155">IF(F155="","",0.5*(F155+SUMPRODUCT(($B$1461:$B$1491=$J155)*1,F$1461:F$1491)))</f>
        <v>0.33118695485538308</v>
      </c>
      <c r="O155" s="2" cm="1">
        <f t="array" ref="O155">IF(G155="","",0.5*(G155+SUMPRODUCT(($B$1461:$B$1491=$J155)*1,G$1461:G$1491)))</f>
        <v>0.34205907037807592</v>
      </c>
    </row>
    <row r="156" spans="1:15" x14ac:dyDescent="0.55000000000000004">
      <c r="A156" s="3">
        <v>5</v>
      </c>
      <c r="B156" s="3">
        <v>29</v>
      </c>
      <c r="C156" s="2">
        <f>IF(logVir!C156="","",資本サービス!C156/SUM(資本サービス!C156,労働コスト!C156))</f>
        <v>0.17091594410782163</v>
      </c>
      <c r="D156" s="2">
        <f>IF(logVir!D156="","",資本サービス!D156/SUM(資本サービス!D156,労働コスト!D156))</f>
        <v>0.17149527619249158</v>
      </c>
      <c r="E156" s="2">
        <f>IF(logVir!E156="","",資本サービス!E156/SUM(資本サービス!E156,労働コスト!E156))</f>
        <v>0.14504054577284539</v>
      </c>
      <c r="F156" s="2">
        <f>IF(logVir!F156="","",資本サービス!F156/SUM(資本サービス!F156,労働コスト!F156))</f>
        <v>0.13717687701408549</v>
      </c>
      <c r="G156" s="2">
        <f>IF(logVir!G156="","",資本サービス!G156/SUM(資本サービス!G156,労働コスト!G156))</f>
        <v>0.12733178312103505</v>
      </c>
      <c r="I156" s="3">
        <v>5</v>
      </c>
      <c r="J156" s="3">
        <v>29</v>
      </c>
      <c r="K156" s="2" cm="1">
        <f t="array" ref="K156">IF(C156="","",0.5*(C156+SUMPRODUCT(($B$1461:$B$1491=$J156)*1,C$1461:C$1491)))</f>
        <v>0.18123042512040782</v>
      </c>
      <c r="L156" s="2" cm="1">
        <f t="array" ref="L156">IF(D156="","",0.5*(D156+SUMPRODUCT(($B$1461:$B$1491=$J156)*1,D$1461:D$1491)))</f>
        <v>0.18262679369149193</v>
      </c>
      <c r="M156" s="2" cm="1">
        <f t="array" ref="M156">IF(E156="","",0.5*(E156+SUMPRODUCT(($B$1461:$B$1491=$J156)*1,E$1461:E$1491)))</f>
        <v>0.15220591117711868</v>
      </c>
      <c r="N156" s="2" cm="1">
        <f t="array" ref="N156">IF(F156="","",0.5*(F156+SUMPRODUCT(($B$1461:$B$1491=$J156)*1,F$1461:F$1491)))</f>
        <v>0.15638017366040557</v>
      </c>
      <c r="O156" s="2" cm="1">
        <f t="array" ref="O156">IF(G156="","",0.5*(G156+SUMPRODUCT(($B$1461:$B$1491=$J156)*1,G$1461:G$1491)))</f>
        <v>0.14556629127738147</v>
      </c>
    </row>
    <row r="157" spans="1:15" x14ac:dyDescent="0.55000000000000004">
      <c r="A157" s="3">
        <v>5</v>
      </c>
      <c r="B157" s="3">
        <v>30</v>
      </c>
      <c r="C157" s="2">
        <f>IF(logVir!C157="","",資本サービス!C157/SUM(資本サービス!C157,労働コスト!C157))</f>
        <v>0.14809205128669242</v>
      </c>
      <c r="D157" s="2">
        <f>IF(logVir!D157="","",資本サービス!D157/SUM(資本サービス!D157,労働コスト!D157))</f>
        <v>9.6184731992098219E-2</v>
      </c>
      <c r="E157" s="2">
        <f>IF(logVir!E157="","",資本サービス!E157/SUM(資本サービス!E157,労働コスト!E157))</f>
        <v>6.5548869729757667E-2</v>
      </c>
      <c r="F157" s="2">
        <f>IF(logVir!F157="","",資本サービス!F157/SUM(資本サービス!F157,労働コスト!F157))</f>
        <v>7.5749805456354319E-2</v>
      </c>
      <c r="G157" s="2">
        <f>IF(logVir!G157="","",資本サービス!G157/SUM(資本サービス!G157,労働コスト!G157))</f>
        <v>5.7271647268115018E-2</v>
      </c>
      <c r="I157" s="3">
        <v>5</v>
      </c>
      <c r="J157" s="3">
        <v>30</v>
      </c>
      <c r="K157" s="2" cm="1">
        <f t="array" ref="K157">IF(C157="","",0.5*(C157+SUMPRODUCT(($B$1461:$B$1491=$J157)*1,C$1461:C$1491)))</f>
        <v>0.14125088428604382</v>
      </c>
      <c r="L157" s="2" cm="1">
        <f t="array" ref="L157">IF(D157="","",0.5*(D157+SUMPRODUCT(($B$1461:$B$1491=$J157)*1,D$1461:D$1491)))</f>
        <v>0.10473287691649641</v>
      </c>
      <c r="M157" s="2" cm="1">
        <f t="array" ref="M157">IF(E157="","",0.5*(E157+SUMPRODUCT(($B$1461:$B$1491=$J157)*1,E$1461:E$1491)))</f>
        <v>8.4002118858890085E-2</v>
      </c>
      <c r="N157" s="2" cm="1">
        <f t="array" ref="N157">IF(F157="","",0.5*(F157+SUMPRODUCT(($B$1461:$B$1491=$J157)*1,F$1461:F$1491)))</f>
        <v>8.7020635155693457E-2</v>
      </c>
      <c r="O157" s="2" cm="1">
        <f t="array" ref="O157">IF(G157="","",0.5*(G157+SUMPRODUCT(($B$1461:$B$1491=$J157)*1,G$1461:G$1491)))</f>
        <v>7.1509200553110872E-2</v>
      </c>
    </row>
    <row r="158" spans="1:15" x14ac:dyDescent="0.55000000000000004">
      <c r="A158" s="3">
        <v>5</v>
      </c>
      <c r="B158" s="3">
        <v>31</v>
      </c>
      <c r="C158" s="2">
        <f>IF(logVir!C158="","",資本サービス!C158/SUM(資本サービス!C158,労働コスト!C158))</f>
        <v>0.21544601419194798</v>
      </c>
      <c r="D158" s="2">
        <f>IF(logVir!D158="","",資本サービス!D158/SUM(資本サービス!D158,労働コスト!D158))</f>
        <v>0.22106455079805784</v>
      </c>
      <c r="E158" s="2">
        <f>IF(logVir!E158="","",資本サービス!E158/SUM(資本サービス!E158,労働コスト!E158))</f>
        <v>0.18792843909292772</v>
      </c>
      <c r="F158" s="2">
        <f>IF(logVir!F158="","",資本サービス!F158/SUM(資本サービス!F158,労働コスト!F158))</f>
        <v>0.18334596447092574</v>
      </c>
      <c r="G158" s="2">
        <f>IF(logVir!G158="","",資本サービス!G158/SUM(資本サービス!G158,労働コスト!G158))</f>
        <v>0.19349401580074382</v>
      </c>
      <c r="I158" s="3">
        <v>5</v>
      </c>
      <c r="J158" s="3">
        <v>31</v>
      </c>
      <c r="K158" s="2" cm="1">
        <f t="array" ref="K158">IF(C158="","",0.5*(C158+SUMPRODUCT(($B$1461:$B$1491=$J158)*1,C$1461:C$1491)))</f>
        <v>0.22321015577885539</v>
      </c>
      <c r="L158" s="2" cm="1">
        <f t="array" ref="L158">IF(D158="","",0.5*(D158+SUMPRODUCT(($B$1461:$B$1491=$J158)*1,D$1461:D$1491)))</f>
        <v>0.23270420710716627</v>
      </c>
      <c r="M158" s="2" cm="1">
        <f t="array" ref="M158">IF(E158="","",0.5*(E158+SUMPRODUCT(($B$1461:$B$1491=$J158)*1,E$1461:E$1491)))</f>
        <v>0.20132699335844567</v>
      </c>
      <c r="N158" s="2" cm="1">
        <f t="array" ref="N158">IF(F158="","",0.5*(F158+SUMPRODUCT(($B$1461:$B$1491=$J158)*1,F$1461:F$1491)))</f>
        <v>0.19477609360849849</v>
      </c>
      <c r="O158" s="2" cm="1">
        <f t="array" ref="O158">IF(G158="","",0.5*(G158+SUMPRODUCT(($B$1461:$B$1491=$J158)*1,G$1461:G$1491)))</f>
        <v>0.19696535006997068</v>
      </c>
    </row>
    <row r="159" spans="1:15" x14ac:dyDescent="0.55000000000000004">
      <c r="A159" s="3">
        <v>6</v>
      </c>
      <c r="B159" s="3">
        <v>1</v>
      </c>
      <c r="C159" s="2">
        <f>IF(logVir!C159="","",資本サービス!C159/SUM(資本サービス!C159,労働コスト!C159))</f>
        <v>0.53969496225072666</v>
      </c>
      <c r="D159" s="2">
        <f>IF(logVir!D159="","",資本サービス!D159/SUM(資本サービス!D159,労働コスト!D159))</f>
        <v>0.31133420300336306</v>
      </c>
      <c r="E159" s="2">
        <f>IF(logVir!E159="","",資本サービス!E159/SUM(資本サービス!E159,労働コスト!E159))</f>
        <v>0.28218982089368932</v>
      </c>
      <c r="F159" s="2">
        <f>IF(logVir!F159="","",資本サービス!F159/SUM(資本サービス!F159,労働コスト!F159))</f>
        <v>0.32217733282915045</v>
      </c>
      <c r="G159" s="2">
        <f>IF(logVir!G159="","",資本サービス!G159/SUM(資本サービス!G159,労働コスト!G159))</f>
        <v>0.26323679260917904</v>
      </c>
      <c r="I159" s="3">
        <v>6</v>
      </c>
      <c r="J159" s="3">
        <v>1</v>
      </c>
      <c r="K159" s="2" cm="1">
        <f t="array" ref="K159">IF(C159="","",0.5*(C159+SUMPRODUCT(($B$1461:$B$1491=$J159)*1,C$1461:C$1491)))</f>
        <v>0.50777910610606403</v>
      </c>
      <c r="L159" s="2" cm="1">
        <f t="array" ref="L159">IF(D159="","",0.5*(D159+SUMPRODUCT(($B$1461:$B$1491=$J159)*1,D$1461:D$1491)))</f>
        <v>0.33108531387483964</v>
      </c>
      <c r="M159" s="2" cm="1">
        <f t="array" ref="M159">IF(E159="","",0.5*(E159+SUMPRODUCT(($B$1461:$B$1491=$J159)*1,E$1461:E$1491)))</f>
        <v>0.31021051752744727</v>
      </c>
      <c r="N159" s="2" cm="1">
        <f t="array" ref="N159">IF(F159="","",0.5*(F159+SUMPRODUCT(($B$1461:$B$1491=$J159)*1,F$1461:F$1491)))</f>
        <v>0.33226791377527332</v>
      </c>
      <c r="O159" s="2" cm="1">
        <f t="array" ref="O159">IF(G159="","",0.5*(G159+SUMPRODUCT(($B$1461:$B$1491=$J159)*1,G$1461:G$1491)))</f>
        <v>0.29133609054822862</v>
      </c>
    </row>
    <row r="160" spans="1:15" x14ac:dyDescent="0.55000000000000004">
      <c r="A160" s="3">
        <v>6</v>
      </c>
      <c r="B160" s="3">
        <v>2</v>
      </c>
      <c r="C160" s="2">
        <f>IF(logVir!C160="","",資本サービス!C160/SUM(資本サービス!C160,労働コスト!C160))</f>
        <v>0.53351218427067593</v>
      </c>
      <c r="D160" s="2">
        <f>IF(logVir!D160="","",資本サービス!D160/SUM(資本サービス!D160,労働コスト!D160))</f>
        <v>0.44069544104638469</v>
      </c>
      <c r="E160" s="2">
        <f>IF(logVir!E160="","",資本サービス!E160/SUM(資本サービス!E160,労働コスト!E160))</f>
        <v>0.55000333423002279</v>
      </c>
      <c r="F160" s="2">
        <f>IF(logVir!F160="","",資本サービス!F160/SUM(資本サービス!F160,労働コスト!F160))</f>
        <v>0.5654512720976248</v>
      </c>
      <c r="G160" s="2">
        <f>IF(logVir!G160="","",資本サービス!G160/SUM(資本サービス!G160,労働コスト!G160))</f>
        <v>0.5122815400903471</v>
      </c>
      <c r="I160" s="3">
        <v>6</v>
      </c>
      <c r="J160" s="3">
        <v>2</v>
      </c>
      <c r="K160" s="2" cm="1">
        <f t="array" ref="K160">IF(C160="","",0.5*(C160+SUMPRODUCT(($B$1461:$B$1491=$J160)*1,C$1461:C$1491)))</f>
        <v>0.50447932581760913</v>
      </c>
      <c r="L160" s="2" cm="1">
        <f t="array" ref="L160">IF(D160="","",0.5*(D160+SUMPRODUCT(($B$1461:$B$1491=$J160)*1,D$1461:D$1491)))</f>
        <v>0.42403870388807585</v>
      </c>
      <c r="M160" s="2" cm="1">
        <f t="array" ref="M160">IF(E160="","",0.5*(E160+SUMPRODUCT(($B$1461:$B$1491=$J160)*1,E$1461:E$1491)))</f>
        <v>0.51585396962651575</v>
      </c>
      <c r="N160" s="2" cm="1">
        <f t="array" ref="N160">IF(F160="","",0.5*(F160+SUMPRODUCT(($B$1461:$B$1491=$J160)*1,F$1461:F$1491)))</f>
        <v>0.52473192346860431</v>
      </c>
      <c r="O160" s="2" cm="1">
        <f t="array" ref="O160">IF(G160="","",0.5*(G160+SUMPRODUCT(($B$1461:$B$1491=$J160)*1,G$1461:G$1491)))</f>
        <v>0.45959329778405367</v>
      </c>
    </row>
    <row r="161" spans="1:15" x14ac:dyDescent="0.55000000000000004">
      <c r="A161" s="3">
        <v>6</v>
      </c>
      <c r="B161" s="3">
        <v>3</v>
      </c>
      <c r="C161" s="2">
        <f>IF(logVir!C161="","",資本サービス!C161/SUM(資本サービス!C161,労働コスト!C161))</f>
        <v>0.32286417705751147</v>
      </c>
      <c r="D161" s="2">
        <f>IF(logVir!D161="","",資本サービス!D161/SUM(資本サービス!D161,労働コスト!D161))</f>
        <v>0.25048505882131977</v>
      </c>
      <c r="E161" s="2">
        <f>IF(logVir!E161="","",資本サービス!E161/SUM(資本サービス!E161,労働コスト!E161))</f>
        <v>0.23596752541668184</v>
      </c>
      <c r="F161" s="2">
        <f>IF(logVir!F161="","",資本サービス!F161/SUM(資本サービス!F161,労働コスト!F161))</f>
        <v>0.25065484180959657</v>
      </c>
      <c r="G161" s="2">
        <f>IF(logVir!G161="","",資本サービス!G161/SUM(資本サービス!G161,労働コスト!G161))</f>
        <v>0.21370865708919401</v>
      </c>
      <c r="I161" s="3">
        <v>6</v>
      </c>
      <c r="J161" s="3">
        <v>3</v>
      </c>
      <c r="K161" s="2" cm="1">
        <f t="array" ref="K161">IF(C161="","",0.5*(C161+SUMPRODUCT(($B$1461:$B$1491=$J161)*1,C$1461:C$1491)))</f>
        <v>0.31274806462676036</v>
      </c>
      <c r="L161" s="2" cm="1">
        <f t="array" ref="L161">IF(D161="","",0.5*(D161+SUMPRODUCT(($B$1461:$B$1491=$J161)*1,D$1461:D$1491)))</f>
        <v>0.25903195369239373</v>
      </c>
      <c r="M161" s="2" cm="1">
        <f t="array" ref="M161">IF(E161="","",0.5*(E161+SUMPRODUCT(($B$1461:$B$1491=$J161)*1,E$1461:E$1491)))</f>
        <v>0.2436943662627517</v>
      </c>
      <c r="N161" s="2" cm="1">
        <f t="array" ref="N161">IF(F161="","",0.5*(F161+SUMPRODUCT(($B$1461:$B$1491=$J161)*1,F$1461:F$1491)))</f>
        <v>0.25190228711202722</v>
      </c>
      <c r="O161" s="2" cm="1">
        <f t="array" ref="O161">IF(G161="","",0.5*(G161+SUMPRODUCT(($B$1461:$B$1491=$J161)*1,G$1461:G$1491)))</f>
        <v>0.21700931155543227</v>
      </c>
    </row>
    <row r="162" spans="1:15" x14ac:dyDescent="0.55000000000000004">
      <c r="A162" s="3">
        <v>6</v>
      </c>
      <c r="B162" s="3">
        <v>4</v>
      </c>
      <c r="C162" s="2">
        <f>IF(logVir!C162="","",資本サービス!C162/SUM(資本サービス!C162,労働コスト!C162))</f>
        <v>0.1309823610987921</v>
      </c>
      <c r="D162" s="2">
        <f>IF(logVir!D162="","",資本サービス!D162/SUM(資本サービス!D162,労働コスト!D162))</f>
        <v>0.1301426221221515</v>
      </c>
      <c r="E162" s="2">
        <f>IF(logVir!E162="","",資本サービス!E162/SUM(資本サービス!E162,労働コスト!E162))</f>
        <v>0.11416193907642465</v>
      </c>
      <c r="F162" s="2">
        <f>IF(logVir!F162="","",資本サービス!F162/SUM(資本サービス!F162,労働コスト!F162))</f>
        <v>0.12739110287850364</v>
      </c>
      <c r="G162" s="2">
        <f>IF(logVir!G162="","",資本サービス!G162/SUM(資本サービス!G162,労働コスト!G162))</f>
        <v>0.10693327058198092</v>
      </c>
      <c r="I162" s="3">
        <v>6</v>
      </c>
      <c r="J162" s="3">
        <v>4</v>
      </c>
      <c r="K162" s="2" cm="1">
        <f t="array" ref="K162">IF(C162="","",0.5*(C162+SUMPRODUCT(($B$1461:$B$1491=$J162)*1,C$1461:C$1491)))</f>
        <v>0.18457028315645788</v>
      </c>
      <c r="L162" s="2" cm="1">
        <f t="array" ref="L162">IF(D162="","",0.5*(D162+SUMPRODUCT(($B$1461:$B$1491=$J162)*1,D$1461:D$1491)))</f>
        <v>0.19576809470403889</v>
      </c>
      <c r="M162" s="2" cm="1">
        <f t="array" ref="M162">IF(E162="","",0.5*(E162+SUMPRODUCT(($B$1461:$B$1491=$J162)*1,E$1461:E$1491)))</f>
        <v>0.18010828006684282</v>
      </c>
      <c r="N162" s="2" cm="1">
        <f t="array" ref="N162">IF(F162="","",0.5*(F162+SUMPRODUCT(($B$1461:$B$1491=$J162)*1,F$1461:F$1491)))</f>
        <v>0.1900559827614928</v>
      </c>
      <c r="O162" s="2" cm="1">
        <f t="array" ref="O162">IF(G162="","",0.5*(G162+SUMPRODUCT(($B$1461:$B$1491=$J162)*1,G$1461:G$1491)))</f>
        <v>0.16842890503637348</v>
      </c>
    </row>
    <row r="163" spans="1:15" x14ac:dyDescent="0.55000000000000004">
      <c r="A163" s="3">
        <v>6</v>
      </c>
      <c r="B163" s="3">
        <v>5</v>
      </c>
      <c r="C163" s="2">
        <f>IF(logVir!C163="","",資本サービス!C163/SUM(資本サービス!C163,労働コスト!C163))</f>
        <v>0.19306836615403616</v>
      </c>
      <c r="D163" s="2">
        <f>IF(logVir!D163="","",資本サービス!D163/SUM(資本サービス!D163,労働コスト!D163))</f>
        <v>0.18252423885280833</v>
      </c>
      <c r="E163" s="2">
        <f>IF(logVir!E163="","",資本サービス!E163/SUM(資本サービス!E163,労働コスト!E163))</f>
        <v>0.14505212610913967</v>
      </c>
      <c r="F163" s="2">
        <f>IF(logVir!F163="","",資本サービス!F163/SUM(資本サービス!F163,労働コスト!F163))</f>
        <v>0.15387685262513423</v>
      </c>
      <c r="G163" s="2">
        <f>IF(logVir!G163="","",資本サービス!G163/SUM(資本サービス!G163,労働コスト!G163))</f>
        <v>0.13521773355917233</v>
      </c>
      <c r="I163" s="3">
        <v>6</v>
      </c>
      <c r="J163" s="3">
        <v>5</v>
      </c>
      <c r="K163" s="2" cm="1">
        <f t="array" ref="K163">IF(C163="","",0.5*(C163+SUMPRODUCT(($B$1461:$B$1491=$J163)*1,C$1461:C$1491)))</f>
        <v>0.27406314404455556</v>
      </c>
      <c r="L163" s="2" cm="1">
        <f t="array" ref="L163">IF(D163="","",0.5*(D163+SUMPRODUCT(($B$1461:$B$1491=$J163)*1,D$1461:D$1491)))</f>
        <v>0.25191916994575098</v>
      </c>
      <c r="M163" s="2" cm="1">
        <f t="array" ref="M163">IF(E163="","",0.5*(E163+SUMPRODUCT(($B$1461:$B$1491=$J163)*1,E$1461:E$1491)))</f>
        <v>0.22039233575854283</v>
      </c>
      <c r="N163" s="2" cm="1">
        <f t="array" ref="N163">IF(F163="","",0.5*(F163+SUMPRODUCT(($B$1461:$B$1491=$J163)*1,F$1461:F$1491)))</f>
        <v>0.22130765177535741</v>
      </c>
      <c r="O163" s="2" cm="1">
        <f t="array" ref="O163">IF(G163="","",0.5*(G163+SUMPRODUCT(($B$1461:$B$1491=$J163)*1,G$1461:G$1491)))</f>
        <v>0.20057687247787911</v>
      </c>
    </row>
    <row r="164" spans="1:15" x14ac:dyDescent="0.55000000000000004">
      <c r="A164" s="3">
        <v>6</v>
      </c>
      <c r="B164" s="3">
        <v>6</v>
      </c>
      <c r="C164" s="2">
        <f>IF(logVir!C164="","",資本サービス!C164/SUM(資本サービス!C164,労働コスト!C164))</f>
        <v>0.566983604180468</v>
      </c>
      <c r="D164" s="2">
        <f>IF(logVir!D164="","",資本サービス!D164/SUM(資本サービス!D164,労働コスト!D164))</f>
        <v>0.55766875378207759</v>
      </c>
      <c r="E164" s="2">
        <f>IF(logVir!E164="","",資本サービス!E164/SUM(資本サービス!E164,労働コスト!E164))</f>
        <v>0.60421444825033299</v>
      </c>
      <c r="F164" s="2">
        <f>IF(logVir!F164="","",資本サービス!F164/SUM(資本サービス!F164,労働コスト!F164))</f>
        <v>0.62622245564215295</v>
      </c>
      <c r="G164" s="2">
        <f>IF(logVir!G164="","",資本サービス!G164/SUM(資本サービス!G164,労働コスト!G164))</f>
        <v>0.56104707714534585</v>
      </c>
      <c r="I164" s="3">
        <v>6</v>
      </c>
      <c r="J164" s="3">
        <v>6</v>
      </c>
      <c r="K164" s="2" cm="1">
        <f t="array" ref="K164">IF(C164="","",0.5*(C164+SUMPRODUCT(($B$1461:$B$1491=$J164)*1,C$1461:C$1491)))</f>
        <v>0.59313693488419017</v>
      </c>
      <c r="L164" s="2" cm="1">
        <f t="array" ref="L164">IF(D164="","",0.5*(D164+SUMPRODUCT(($B$1461:$B$1491=$J164)*1,D$1461:D$1491)))</f>
        <v>0.57180216971814279</v>
      </c>
      <c r="M164" s="2" cm="1">
        <f t="array" ref="M164">IF(E164="","",0.5*(E164+SUMPRODUCT(($B$1461:$B$1491=$J164)*1,E$1461:E$1491)))</f>
        <v>0.59636755604328939</v>
      </c>
      <c r="N164" s="2" cm="1">
        <f t="array" ref="N164">IF(F164="","",0.5*(F164+SUMPRODUCT(($B$1461:$B$1491=$J164)*1,F$1461:F$1491)))</f>
        <v>0.61208522189881054</v>
      </c>
      <c r="O164" s="2" cm="1">
        <f t="array" ref="O164">IF(G164="","",0.5*(G164+SUMPRODUCT(($B$1461:$B$1491=$J164)*1,G$1461:G$1491)))</f>
        <v>0.56194765443396255</v>
      </c>
    </row>
    <row r="165" spans="1:15" x14ac:dyDescent="0.55000000000000004">
      <c r="A165" s="3">
        <v>6</v>
      </c>
      <c r="B165" s="3">
        <v>7</v>
      </c>
      <c r="C165" s="2">
        <f>IF(logVir!C165="","",資本サービス!C165/SUM(資本サービス!C165,労働コスト!C165))</f>
        <v>0.43805300862327223</v>
      </c>
      <c r="D165" s="2">
        <f>IF(logVir!D165="","",資本サービス!D165/SUM(資本サービス!D165,労働コスト!D165))</f>
        <v>0.29768158937298417</v>
      </c>
      <c r="E165" s="2">
        <f>IF(logVir!E165="","",資本サービス!E165/SUM(資本サービス!E165,労働コスト!E165))</f>
        <v>0.27693907964908365</v>
      </c>
      <c r="F165" s="2">
        <f>IF(logVir!F165="","",資本サービス!F165/SUM(資本サービス!F165,労働コスト!F165))</f>
        <v>0.28589923842071985</v>
      </c>
      <c r="G165" s="2">
        <f>IF(logVir!G165="","",資本サービス!G165/SUM(資本サービス!G165,労働コスト!G165))</f>
        <v>0.22692809150797347</v>
      </c>
      <c r="I165" s="3">
        <v>6</v>
      </c>
      <c r="J165" s="3">
        <v>7</v>
      </c>
      <c r="K165" s="2" cm="1">
        <f t="array" ref="K165">IF(C165="","",0.5*(C165+SUMPRODUCT(($B$1461:$B$1491=$J165)*1,C$1461:C$1491)))</f>
        <v>0.40909968665577867</v>
      </c>
      <c r="L165" s="2" cm="1">
        <f t="array" ref="L165">IF(D165="","",0.5*(D165+SUMPRODUCT(($B$1461:$B$1491=$J165)*1,D$1461:D$1491)))</f>
        <v>0.31742822230548168</v>
      </c>
      <c r="M165" s="2" cm="1">
        <f t="array" ref="M165">IF(E165="","",0.5*(E165+SUMPRODUCT(($B$1461:$B$1491=$J165)*1,E$1461:E$1491)))</f>
        <v>0.30002817879695853</v>
      </c>
      <c r="N165" s="2" cm="1">
        <f t="array" ref="N165">IF(F165="","",0.5*(F165+SUMPRODUCT(($B$1461:$B$1491=$J165)*1,F$1461:F$1491)))</f>
        <v>0.30437035614015762</v>
      </c>
      <c r="O165" s="2" cm="1">
        <f t="array" ref="O165">IF(G165="","",0.5*(G165+SUMPRODUCT(($B$1461:$B$1491=$J165)*1,G$1461:G$1491)))</f>
        <v>0.26182159874065702</v>
      </c>
    </row>
    <row r="166" spans="1:15" x14ac:dyDescent="0.55000000000000004">
      <c r="A166" s="3">
        <v>6</v>
      </c>
      <c r="B166" s="3">
        <v>8</v>
      </c>
      <c r="C166" s="2">
        <f>IF(logVir!C166="","",資本サービス!C166/SUM(資本サービス!C166,労働コスト!C166))</f>
        <v>0.49664592480780007</v>
      </c>
      <c r="D166" s="2">
        <f>IF(logVir!D166="","",資本サービス!D166/SUM(資本サービス!D166,労働コスト!D166))</f>
        <v>0.40206863347463623</v>
      </c>
      <c r="E166" s="2">
        <f>IF(logVir!E166="","",資本サービス!E166/SUM(資本サービス!E166,労働コスト!E166))</f>
        <v>0.3799990561049425</v>
      </c>
      <c r="F166" s="2">
        <f>IF(logVir!F166="","",資本サービス!F166/SUM(資本サービス!F166,労働コスト!F166))</f>
        <v>0.39794257992838322</v>
      </c>
      <c r="G166" s="2">
        <f>IF(logVir!G166="","",資本サービス!G166/SUM(資本サービス!G166,労働コスト!G166))</f>
        <v>0.36828501617448378</v>
      </c>
      <c r="I166" s="3">
        <v>6</v>
      </c>
      <c r="J166" s="3">
        <v>8</v>
      </c>
      <c r="K166" s="2" cm="1">
        <f t="array" ref="K166">IF(C166="","",0.5*(C166+SUMPRODUCT(($B$1461:$B$1491=$J166)*1,C$1461:C$1491)))</f>
        <v>0.47340792615017713</v>
      </c>
      <c r="L166" s="2" cm="1">
        <f t="array" ref="L166">IF(D166="","",0.5*(D166+SUMPRODUCT(($B$1461:$B$1491=$J166)*1,D$1461:D$1491)))</f>
        <v>0.40158441357712027</v>
      </c>
      <c r="M166" s="2" cm="1">
        <f t="array" ref="M166">IF(E166="","",0.5*(E166+SUMPRODUCT(($B$1461:$B$1491=$J166)*1,E$1461:E$1491)))</f>
        <v>0.39030741562500432</v>
      </c>
      <c r="N166" s="2" cm="1">
        <f t="array" ref="N166">IF(F166="","",0.5*(F166+SUMPRODUCT(($B$1461:$B$1491=$J166)*1,F$1461:F$1491)))</f>
        <v>0.40379974747847369</v>
      </c>
      <c r="O166" s="2" cm="1">
        <f t="array" ref="O166">IF(G166="","",0.5*(G166+SUMPRODUCT(($B$1461:$B$1491=$J166)*1,G$1461:G$1491)))</f>
        <v>0.37469722687667883</v>
      </c>
    </row>
    <row r="167" spans="1:15" x14ac:dyDescent="0.55000000000000004">
      <c r="A167" s="3">
        <v>6</v>
      </c>
      <c r="B167" s="3">
        <v>9</v>
      </c>
      <c r="C167" s="2">
        <f>IF(logVir!C167="","",資本サービス!C167/SUM(資本サービス!C167,労働コスト!C167))</f>
        <v>0.19335117008858713</v>
      </c>
      <c r="D167" s="2">
        <f>IF(logVir!D167="","",資本サービス!D167/SUM(資本サービス!D167,労働コスト!D167))</f>
        <v>0.15937178342049124</v>
      </c>
      <c r="E167" s="2">
        <f>IF(logVir!E167="","",資本サービス!E167/SUM(資本サービス!E167,労働コスト!E167))</f>
        <v>0.13765708415511002</v>
      </c>
      <c r="F167" s="2">
        <f>IF(logVir!F167="","",資本サービス!F167/SUM(資本サービス!F167,労働コスト!F167))</f>
        <v>0.14389406749728603</v>
      </c>
      <c r="G167" s="2">
        <f>IF(logVir!G167="","",資本サービス!G167/SUM(資本サービス!G167,労働コスト!G167))</f>
        <v>0.11549224101733803</v>
      </c>
      <c r="I167" s="3">
        <v>6</v>
      </c>
      <c r="J167" s="3">
        <v>9</v>
      </c>
      <c r="K167" s="2" cm="1">
        <f t="array" ref="K167">IF(C167="","",0.5*(C167+SUMPRODUCT(($B$1461:$B$1491=$J167)*1,C$1461:C$1491)))</f>
        <v>0.19866914550230419</v>
      </c>
      <c r="L167" s="2" cm="1">
        <f t="array" ref="L167">IF(D167="","",0.5*(D167+SUMPRODUCT(($B$1461:$B$1491=$J167)*1,D$1461:D$1491)))</f>
        <v>0.17612227320894028</v>
      </c>
      <c r="M167" s="2" cm="1">
        <f t="array" ref="M167">IF(E167="","",0.5*(E167+SUMPRODUCT(($B$1461:$B$1491=$J167)*1,E$1461:E$1491)))</f>
        <v>0.15225631710429061</v>
      </c>
      <c r="N167" s="2" cm="1">
        <f t="array" ref="N167">IF(F167="","",0.5*(F167+SUMPRODUCT(($B$1461:$B$1491=$J167)*1,F$1461:F$1491)))</f>
        <v>0.15400825704589616</v>
      </c>
      <c r="O167" s="2" cm="1">
        <f t="array" ref="O167">IF(G167="","",0.5*(G167+SUMPRODUCT(($B$1461:$B$1491=$J167)*1,G$1461:G$1491)))</f>
        <v>0.12892811786859967</v>
      </c>
    </row>
    <row r="168" spans="1:15" x14ac:dyDescent="0.55000000000000004">
      <c r="A168" s="3">
        <v>6</v>
      </c>
      <c r="B168" s="3">
        <v>10</v>
      </c>
      <c r="C168" s="2">
        <f>IF(logVir!C168="","",資本サービス!C168/SUM(資本サービス!C168,労働コスト!C168))</f>
        <v>0.30541603494187647</v>
      </c>
      <c r="D168" s="2">
        <f>IF(logVir!D168="","",資本サービス!D168/SUM(資本サービス!D168,労働コスト!D168))</f>
        <v>0.29047532037714546</v>
      </c>
      <c r="E168" s="2">
        <f>IF(logVir!E168="","",資本サービス!E168/SUM(資本サービス!E168,労働コスト!E168))</f>
        <v>0.27255202868636308</v>
      </c>
      <c r="F168" s="2">
        <f>IF(logVir!F168="","",資本サービス!F168/SUM(資本サービス!F168,労働コスト!F168))</f>
        <v>0.29298825495451647</v>
      </c>
      <c r="G168" s="2">
        <f>IF(logVir!G168="","",資本サービス!G168/SUM(資本サービス!G168,労働コスト!G168))</f>
        <v>0.23746208248909148</v>
      </c>
      <c r="I168" s="3">
        <v>6</v>
      </c>
      <c r="J168" s="3">
        <v>10</v>
      </c>
      <c r="K168" s="2" cm="1">
        <f t="array" ref="K168">IF(C168="","",0.5*(C168+SUMPRODUCT(($B$1461:$B$1491=$J168)*1,C$1461:C$1491)))</f>
        <v>0.33945358533109138</v>
      </c>
      <c r="L168" s="2" cm="1">
        <f t="array" ref="L168">IF(D168="","",0.5*(D168+SUMPRODUCT(($B$1461:$B$1491=$J168)*1,D$1461:D$1491)))</f>
        <v>0.32378889357399998</v>
      </c>
      <c r="M168" s="2" cm="1">
        <f t="array" ref="M168">IF(E168="","",0.5*(E168+SUMPRODUCT(($B$1461:$B$1491=$J168)*1,E$1461:E$1491)))</f>
        <v>0.29653471651574309</v>
      </c>
      <c r="N168" s="2" cm="1">
        <f t="array" ref="N168">IF(F168="","",0.5*(F168+SUMPRODUCT(($B$1461:$B$1491=$J168)*1,F$1461:F$1491)))</f>
        <v>0.30690594812421201</v>
      </c>
      <c r="O168" s="2" cm="1">
        <f t="array" ref="O168">IF(G168="","",0.5*(G168+SUMPRODUCT(($B$1461:$B$1491=$J168)*1,G$1461:G$1491)))</f>
        <v>0.26120729005108345</v>
      </c>
    </row>
    <row r="169" spans="1:15" x14ac:dyDescent="0.55000000000000004">
      <c r="A169" s="3">
        <v>6</v>
      </c>
      <c r="B169" s="3">
        <v>11</v>
      </c>
      <c r="C169" s="2">
        <f>IF(logVir!C169="","",資本サービス!C169/SUM(資本サービス!C169,労働コスト!C169))</f>
        <v>0.3753947911107629</v>
      </c>
      <c r="D169" s="2">
        <f>IF(logVir!D169="","",資本サービス!D169/SUM(資本サービス!D169,労働コスト!D169))</f>
        <v>0.39699957560871718</v>
      </c>
      <c r="E169" s="2">
        <f>IF(logVir!E169="","",資本サービス!E169/SUM(資本サービス!E169,労働コスト!E169))</f>
        <v>0.43445446211459093</v>
      </c>
      <c r="F169" s="2">
        <f>IF(logVir!F169="","",資本サービス!F169/SUM(資本サービス!F169,労働コスト!F169))</f>
        <v>0.45474953383861033</v>
      </c>
      <c r="G169" s="2">
        <f>IF(logVir!G169="","",資本サービス!G169/SUM(資本サービス!G169,労働コスト!G169))</f>
        <v>0.39830791398089449</v>
      </c>
      <c r="I169" s="3">
        <v>6</v>
      </c>
      <c r="J169" s="3">
        <v>11</v>
      </c>
      <c r="K169" s="2" cm="1">
        <f t="array" ref="K169">IF(C169="","",0.5*(C169+SUMPRODUCT(($B$1461:$B$1491=$J169)*1,C$1461:C$1491)))</f>
        <v>0.40528203030789012</v>
      </c>
      <c r="L169" s="2" cm="1">
        <f t="array" ref="L169">IF(D169="","",0.5*(D169+SUMPRODUCT(($B$1461:$B$1491=$J169)*1,D$1461:D$1491)))</f>
        <v>0.41450281742908657</v>
      </c>
      <c r="M169" s="2" cm="1">
        <f t="array" ref="M169">IF(E169="","",0.5*(E169+SUMPRODUCT(($B$1461:$B$1491=$J169)*1,E$1461:E$1491)))</f>
        <v>0.42699715717231218</v>
      </c>
      <c r="N169" s="2" cm="1">
        <f t="array" ref="N169">IF(F169="","",0.5*(F169+SUMPRODUCT(($B$1461:$B$1491=$J169)*1,F$1461:F$1491)))</f>
        <v>0.44103906532676829</v>
      </c>
      <c r="O169" s="2" cm="1">
        <f t="array" ref="O169">IF(G169="","",0.5*(G169+SUMPRODUCT(($B$1461:$B$1491=$J169)*1,G$1461:G$1491)))</f>
        <v>0.40218179460458986</v>
      </c>
    </row>
    <row r="170" spans="1:15" x14ac:dyDescent="0.55000000000000004">
      <c r="A170" s="3">
        <v>6</v>
      </c>
      <c r="B170" s="3">
        <v>12</v>
      </c>
      <c r="C170" s="2">
        <f>IF(logVir!C170="","",資本サービス!C170/SUM(資本サービス!C170,労働コスト!C170))</f>
        <v>0.43271150858639224</v>
      </c>
      <c r="D170" s="2">
        <f>IF(logVir!D170="","",資本サービス!D170/SUM(資本サービス!D170,労働コスト!D170))</f>
        <v>0.38915299507649986</v>
      </c>
      <c r="E170" s="2">
        <f>IF(logVir!E170="","",資本サービス!E170/SUM(資本サービス!E170,労働コスト!E170))</f>
        <v>0.39347400814053124</v>
      </c>
      <c r="F170" s="2">
        <f>IF(logVir!F170="","",資本サービス!F170/SUM(資本サービス!F170,労働コスト!F170))</f>
        <v>0.41778932860251283</v>
      </c>
      <c r="G170" s="2">
        <f>IF(logVir!G170="","",資本サービス!G170/SUM(資本サービス!G170,労働コスト!G170))</f>
        <v>0.35888433313371904</v>
      </c>
      <c r="I170" s="3">
        <v>6</v>
      </c>
      <c r="J170" s="3">
        <v>12</v>
      </c>
      <c r="K170" s="2" cm="1">
        <f t="array" ref="K170">IF(C170="","",0.5*(C170+SUMPRODUCT(($B$1461:$B$1491=$J170)*1,C$1461:C$1491)))</f>
        <v>0.47196319739844173</v>
      </c>
      <c r="L170" s="2" cm="1">
        <f t="array" ref="L170">IF(D170="","",0.5*(D170+SUMPRODUCT(($B$1461:$B$1491=$J170)*1,D$1461:D$1491)))</f>
        <v>0.4380705840555425</v>
      </c>
      <c r="M170" s="2" cm="1">
        <f t="array" ref="M170">IF(E170="","",0.5*(E170+SUMPRODUCT(($B$1461:$B$1491=$J170)*1,E$1461:E$1491)))</f>
        <v>0.43964766704330049</v>
      </c>
      <c r="N170" s="2" cm="1">
        <f t="array" ref="N170">IF(F170="","",0.5*(F170+SUMPRODUCT(($B$1461:$B$1491=$J170)*1,F$1461:F$1491)))</f>
        <v>0.44951991669399038</v>
      </c>
      <c r="O170" s="2" cm="1">
        <f t="array" ref="O170">IF(G170="","",0.5*(G170+SUMPRODUCT(($B$1461:$B$1491=$J170)*1,G$1461:G$1491)))</f>
        <v>0.39844332250509212</v>
      </c>
    </row>
    <row r="171" spans="1:15" x14ac:dyDescent="0.55000000000000004">
      <c r="A171" s="3">
        <v>6</v>
      </c>
      <c r="B171" s="3">
        <v>13</v>
      </c>
      <c r="C171" s="2">
        <f>IF(logVir!C171="","",資本サービス!C171/SUM(資本サービス!C171,労働コスト!C171))</f>
        <v>0.65098264400812922</v>
      </c>
      <c r="D171" s="2">
        <f>IF(logVir!D171="","",資本サービス!D171/SUM(資本サービス!D171,労働コスト!D171))</f>
        <v>0.68545015585306546</v>
      </c>
      <c r="E171" s="2">
        <f>IF(logVir!E171="","",資本サービス!E171/SUM(資本サービス!E171,労働コスト!E171))</f>
        <v>0.63129143529869414</v>
      </c>
      <c r="F171" s="2">
        <f>IF(logVir!F171="","",資本サービス!F171/SUM(資本サービス!F171,労働コスト!F171))</f>
        <v>0.65702814563104139</v>
      </c>
      <c r="G171" s="2">
        <f>IF(logVir!G171="","",資本サービス!G171/SUM(資本サービス!G171,労働コスト!G171))</f>
        <v>0.6152540439540255</v>
      </c>
      <c r="I171" s="3">
        <v>6</v>
      </c>
      <c r="J171" s="3">
        <v>13</v>
      </c>
      <c r="K171" s="2" cm="1">
        <f t="array" ref="K171">IF(C171="","",0.5*(C171+SUMPRODUCT(($B$1461:$B$1491=$J171)*1,C$1461:C$1491)))</f>
        <v>0.62471210034613067</v>
      </c>
      <c r="L171" s="2" cm="1">
        <f t="array" ref="L171">IF(D171="","",0.5*(D171+SUMPRODUCT(($B$1461:$B$1491=$J171)*1,D$1461:D$1491)))</f>
        <v>0.65685896866575066</v>
      </c>
      <c r="M171" s="2" cm="1">
        <f t="array" ref="M171">IF(E171="","",0.5*(E171+SUMPRODUCT(($B$1461:$B$1491=$J171)*1,E$1461:E$1491)))</f>
        <v>0.61009426497732266</v>
      </c>
      <c r="N171" s="2" cm="1">
        <f t="array" ref="N171">IF(F171="","",0.5*(F171+SUMPRODUCT(($B$1461:$B$1491=$J171)*1,F$1461:F$1491)))</f>
        <v>0.63035208418535194</v>
      </c>
      <c r="O171" s="2" cm="1">
        <f t="array" ref="O171">IF(G171="","",0.5*(G171+SUMPRODUCT(($B$1461:$B$1491=$J171)*1,G$1461:G$1491)))</f>
        <v>0.59174474099824859</v>
      </c>
    </row>
    <row r="172" spans="1:15" x14ac:dyDescent="0.55000000000000004">
      <c r="A172" s="3">
        <v>6</v>
      </c>
      <c r="B172" s="3">
        <v>14</v>
      </c>
      <c r="C172" s="2">
        <f>IF(logVir!C172="","",資本サービス!C172/SUM(資本サービス!C172,労働コスト!C172))</f>
        <v>0.29759074845663269</v>
      </c>
      <c r="D172" s="2">
        <f>IF(logVir!D172="","",資本サービス!D172/SUM(資本サービス!D172,労働コスト!D172))</f>
        <v>0.31014994598009138</v>
      </c>
      <c r="E172" s="2">
        <f>IF(logVir!E172="","",資本サービス!E172/SUM(資本サービス!E172,労働コスト!E172))</f>
        <v>0.28855060154015916</v>
      </c>
      <c r="F172" s="2">
        <f>IF(logVir!F172="","",資本サービス!F172/SUM(資本サービス!F172,労働コスト!F172))</f>
        <v>0.32370624315901025</v>
      </c>
      <c r="G172" s="2">
        <f>IF(logVir!G172="","",資本サービス!G172/SUM(資本サービス!G172,労働コスト!G172))</f>
        <v>0.28081289058264358</v>
      </c>
      <c r="I172" s="3">
        <v>6</v>
      </c>
      <c r="J172" s="3">
        <v>14</v>
      </c>
      <c r="K172" s="2" cm="1">
        <f t="array" ref="K172">IF(C172="","",0.5*(C172+SUMPRODUCT(($B$1461:$B$1491=$J172)*1,C$1461:C$1491)))</f>
        <v>0.35336761438195158</v>
      </c>
      <c r="L172" s="2" cm="1">
        <f t="array" ref="L172">IF(D172="","",0.5*(D172+SUMPRODUCT(($B$1461:$B$1491=$J172)*1,D$1461:D$1491)))</f>
        <v>0.33989465331951574</v>
      </c>
      <c r="M172" s="2" cm="1">
        <f t="array" ref="M172">IF(E172="","",0.5*(E172+SUMPRODUCT(($B$1461:$B$1491=$J172)*1,E$1461:E$1491)))</f>
        <v>0.33805617251728781</v>
      </c>
      <c r="N172" s="2" cm="1">
        <f t="array" ref="N172">IF(F172="","",0.5*(F172+SUMPRODUCT(($B$1461:$B$1491=$J172)*1,F$1461:F$1491)))</f>
        <v>0.36223675561895408</v>
      </c>
      <c r="O172" s="2" cm="1">
        <f t="array" ref="O172">IF(G172="","",0.5*(G172+SUMPRODUCT(($B$1461:$B$1491=$J172)*1,G$1461:G$1491)))</f>
        <v>0.32752547640460095</v>
      </c>
    </row>
    <row r="173" spans="1:15" x14ac:dyDescent="0.55000000000000004">
      <c r="A173" s="3">
        <v>6</v>
      </c>
      <c r="B173" s="3">
        <v>15</v>
      </c>
      <c r="C173" s="2">
        <f>IF(logVir!C173="","",資本サービス!C173/SUM(資本サービス!C173,労働コスト!C173))</f>
        <v>0.37768073196647028</v>
      </c>
      <c r="D173" s="2">
        <f>IF(logVir!D173="","",資本サービス!D173/SUM(資本サービス!D173,労働コスト!D173))</f>
        <v>0.27988546323244895</v>
      </c>
      <c r="E173" s="2">
        <f>IF(logVir!E173="","",資本サービス!E173/SUM(資本サービス!E173,労働コスト!E173))</f>
        <v>0.31433603214642819</v>
      </c>
      <c r="F173" s="2">
        <f>IF(logVir!F173="","",資本サービス!F173/SUM(資本サービス!F173,労働コスト!F173))</f>
        <v>0.35504760547767239</v>
      </c>
      <c r="G173" s="2">
        <f>IF(logVir!G173="","",資本サービス!G173/SUM(資本サービス!G173,労働コスト!G173))</f>
        <v>0.28467992422739902</v>
      </c>
      <c r="I173" s="3">
        <v>6</v>
      </c>
      <c r="J173" s="3">
        <v>15</v>
      </c>
      <c r="K173" s="2" cm="1">
        <f t="array" ref="K173">IF(C173="","",0.5*(C173+SUMPRODUCT(($B$1461:$B$1491=$J173)*1,C$1461:C$1491)))</f>
        <v>0.31914329384099077</v>
      </c>
      <c r="L173" s="2" cm="1">
        <f t="array" ref="L173">IF(D173="","",0.5*(D173+SUMPRODUCT(($B$1461:$B$1491=$J173)*1,D$1461:D$1491)))</f>
        <v>0.2488781598249391</v>
      </c>
      <c r="M173" s="2" cm="1">
        <f t="array" ref="M173">IF(E173="","",0.5*(E173+SUMPRODUCT(($B$1461:$B$1491=$J173)*1,E$1461:E$1491)))</f>
        <v>0.27916228890432154</v>
      </c>
      <c r="N173" s="2" cm="1">
        <f t="array" ref="N173">IF(F173="","",0.5*(F173+SUMPRODUCT(($B$1461:$B$1491=$J173)*1,F$1461:F$1491)))</f>
        <v>0.30398464316364415</v>
      </c>
      <c r="O173" s="2" cm="1">
        <f t="array" ref="O173">IF(G173="","",0.5*(G173+SUMPRODUCT(($B$1461:$B$1491=$J173)*1,G$1461:G$1491)))</f>
        <v>0.25546360132377172</v>
      </c>
    </row>
    <row r="174" spans="1:15" x14ac:dyDescent="0.55000000000000004">
      <c r="A174" s="3">
        <v>6</v>
      </c>
      <c r="B174" s="3">
        <v>16</v>
      </c>
      <c r="C174" s="2">
        <f>IF(logVir!C174="","",資本サービス!C174/SUM(資本サービス!C174,労働コスト!C174))</f>
        <v>0.29315186425038381</v>
      </c>
      <c r="D174" s="2">
        <f>IF(logVir!D174="","",資本サービス!D174/SUM(資本サービス!D174,労働コスト!D174))</f>
        <v>0.24880075003955776</v>
      </c>
      <c r="E174" s="2">
        <f>IF(logVir!E174="","",資本サービス!E174/SUM(資本サービス!E174,労働コスト!E174))</f>
        <v>0.24601038458547808</v>
      </c>
      <c r="F174" s="2">
        <f>IF(logVir!F174="","",資本サービス!F174/SUM(資本サービス!F174,労働コスト!F174))</f>
        <v>0.27015984236762108</v>
      </c>
      <c r="G174" s="2">
        <f>IF(logVir!G174="","",資本サービス!G174/SUM(資本サービス!G174,労働コスト!G174))</f>
        <v>0.22436444087331905</v>
      </c>
      <c r="I174" s="3">
        <v>6</v>
      </c>
      <c r="J174" s="3">
        <v>16</v>
      </c>
      <c r="K174" s="2" cm="1">
        <f t="array" ref="K174">IF(C174="","",0.5*(C174+SUMPRODUCT(($B$1461:$B$1491=$J174)*1,C$1461:C$1491)))</f>
        <v>0.30985266517039933</v>
      </c>
      <c r="L174" s="2" cm="1">
        <f t="array" ref="L174">IF(D174="","",0.5*(D174+SUMPRODUCT(($B$1461:$B$1491=$J174)*1,D$1461:D$1491)))</f>
        <v>0.27315998284845655</v>
      </c>
      <c r="M174" s="2" cm="1">
        <f t="array" ref="M174">IF(E174="","",0.5*(E174+SUMPRODUCT(($B$1461:$B$1491=$J174)*1,E$1461:E$1491)))</f>
        <v>0.25893055831746215</v>
      </c>
      <c r="N174" s="2" cm="1">
        <f t="array" ref="N174">IF(F174="","",0.5*(F174+SUMPRODUCT(($B$1461:$B$1491=$J174)*1,F$1461:F$1491)))</f>
        <v>0.27126243712463816</v>
      </c>
      <c r="O174" s="2" cm="1">
        <f t="array" ref="O174">IF(G174="","",0.5*(G174+SUMPRODUCT(($B$1461:$B$1491=$J174)*1,G$1461:G$1491)))</f>
        <v>0.23443958495288719</v>
      </c>
    </row>
    <row r="175" spans="1:15" x14ac:dyDescent="0.55000000000000004">
      <c r="A175" s="3">
        <v>6</v>
      </c>
      <c r="B175" s="3">
        <v>17</v>
      </c>
      <c r="C175" s="2">
        <f>IF(logVir!C175="","",資本サービス!C175/SUM(資本サービス!C175,労働コスト!C175))</f>
        <v>0.65502095883414546</v>
      </c>
      <c r="D175" s="2">
        <f>IF(logVir!D175="","",資本サービス!D175/SUM(資本サービス!D175,労働コスト!D175))</f>
        <v>0.58702292411415202</v>
      </c>
      <c r="E175" s="2">
        <f>IF(logVir!E175="","",資本サービス!E175/SUM(資本サービス!E175,労働コスト!E175))</f>
        <v>0.5772029011602946</v>
      </c>
      <c r="F175" s="2">
        <f>IF(logVir!F175="","",資本サービス!F175/SUM(資本サービス!F175,労働コスト!F175))</f>
        <v>0.53497826443074126</v>
      </c>
      <c r="G175" s="2">
        <f>IF(logVir!G175="","",資本サービス!G175/SUM(資本サービス!G175,労働コスト!G175))</f>
        <v>0.56053352600977513</v>
      </c>
      <c r="I175" s="3">
        <v>6</v>
      </c>
      <c r="J175" s="3">
        <v>17</v>
      </c>
      <c r="K175" s="2" cm="1">
        <f t="array" ref="K175">IF(C175="","",0.5*(C175+SUMPRODUCT(($B$1461:$B$1491=$J175)*1,C$1461:C$1491)))</f>
        <v>0.65581784257282627</v>
      </c>
      <c r="L175" s="2" cm="1">
        <f t="array" ref="L175">IF(D175="","",0.5*(D175+SUMPRODUCT(($B$1461:$B$1491=$J175)*1,D$1461:D$1491)))</f>
        <v>0.61403485016334924</v>
      </c>
      <c r="M175" s="2" cm="1">
        <f t="array" ref="M175">IF(E175="","",0.5*(E175+SUMPRODUCT(($B$1461:$B$1491=$J175)*1,E$1461:E$1491)))</f>
        <v>0.59563350296768658</v>
      </c>
      <c r="N175" s="2" cm="1">
        <f t="array" ref="N175">IF(F175="","",0.5*(F175+SUMPRODUCT(($B$1461:$B$1491=$J175)*1,F$1461:F$1491)))</f>
        <v>0.56045475800316935</v>
      </c>
      <c r="O175" s="2" cm="1">
        <f t="array" ref="O175">IF(G175="","",0.5*(G175+SUMPRODUCT(($B$1461:$B$1491=$J175)*1,G$1461:G$1491)))</f>
        <v>0.57132157820588236</v>
      </c>
    </row>
    <row r="176" spans="1:15" x14ac:dyDescent="0.55000000000000004">
      <c r="A176" s="3">
        <v>6</v>
      </c>
      <c r="B176" s="3">
        <v>18</v>
      </c>
      <c r="C176" s="2">
        <f>IF(logVir!C176="","",資本サービス!C176/SUM(資本サービス!C176,労働コスト!C176))</f>
        <v>0.15518743469617671</v>
      </c>
      <c r="D176" s="2">
        <f>IF(logVir!D176="","",資本サービス!D176/SUM(資本サービス!D176,労働コスト!D176))</f>
        <v>0.10939427936720963</v>
      </c>
      <c r="E176" s="2">
        <f>IF(logVir!E176="","",資本サービス!E176/SUM(資本サービス!E176,労働コスト!E176))</f>
        <v>0.10528998656431468</v>
      </c>
      <c r="F176" s="2">
        <f>IF(logVir!F176="","",資本サービス!F176/SUM(資本サービス!F176,労働コスト!F176))</f>
        <v>9.7508550129531218E-2</v>
      </c>
      <c r="G176" s="2">
        <f>IF(logVir!G176="","",資本サービス!G176/SUM(資本サービス!G176,労働コスト!G176))</f>
        <v>9.5336336872966096E-2</v>
      </c>
      <c r="I176" s="3">
        <v>6</v>
      </c>
      <c r="J176" s="3">
        <v>18</v>
      </c>
      <c r="K176" s="2" cm="1">
        <f t="array" ref="K176">IF(C176="","",0.5*(C176+SUMPRODUCT(($B$1461:$B$1491=$J176)*1,C$1461:C$1491)))</f>
        <v>0.14934515176250773</v>
      </c>
      <c r="L176" s="2" cm="1">
        <f t="array" ref="L176">IF(D176="","",0.5*(D176+SUMPRODUCT(($B$1461:$B$1491=$J176)*1,D$1461:D$1491)))</f>
        <v>0.10922963414027681</v>
      </c>
      <c r="M176" s="2" cm="1">
        <f t="array" ref="M176">IF(E176="","",0.5*(E176+SUMPRODUCT(($B$1461:$B$1491=$J176)*1,E$1461:E$1491)))</f>
        <v>0.10448305354371298</v>
      </c>
      <c r="N176" s="2" cm="1">
        <f t="array" ref="N176">IF(F176="","",0.5*(F176+SUMPRODUCT(($B$1461:$B$1491=$J176)*1,F$1461:F$1491)))</f>
        <v>9.9796381398842407E-2</v>
      </c>
      <c r="O176" s="2" cm="1">
        <f t="array" ref="O176">IF(G176="","",0.5*(G176+SUMPRODUCT(($B$1461:$B$1491=$J176)*1,G$1461:G$1491)))</f>
        <v>9.8425955818028849E-2</v>
      </c>
    </row>
    <row r="177" spans="1:15" x14ac:dyDescent="0.55000000000000004">
      <c r="A177" s="3">
        <v>6</v>
      </c>
      <c r="B177" s="3">
        <v>19</v>
      </c>
      <c r="C177" s="2">
        <f>IF(logVir!C177="","",資本サービス!C177/SUM(資本サービス!C177,労働コスト!C177))</f>
        <v>0.16259862781214843</v>
      </c>
      <c r="D177" s="2">
        <f>IF(logVir!D177="","",資本サービス!D177/SUM(資本サービス!D177,労働コスト!D177))</f>
        <v>0.11690072406777138</v>
      </c>
      <c r="E177" s="2">
        <f>IF(logVir!E177="","",資本サービス!E177/SUM(資本サービス!E177,労働コスト!E177))</f>
        <v>0.10211258506238835</v>
      </c>
      <c r="F177" s="2">
        <f>IF(logVir!F177="","",資本サービス!F177/SUM(資本サービス!F177,労働コスト!F177))</f>
        <v>0.12015077593895661</v>
      </c>
      <c r="G177" s="2">
        <f>IF(logVir!G177="","",資本サービス!G177/SUM(資本サービス!G177,労働コスト!G177))</f>
        <v>9.9690178564008622E-2</v>
      </c>
      <c r="I177" s="3">
        <v>6</v>
      </c>
      <c r="J177" s="3">
        <v>19</v>
      </c>
      <c r="K177" s="2" cm="1">
        <f t="array" ref="K177">IF(C177="","",0.5*(C177+SUMPRODUCT(($B$1461:$B$1491=$J177)*1,C$1461:C$1491)))</f>
        <v>0.16764231537593319</v>
      </c>
      <c r="L177" s="2" cm="1">
        <f t="array" ref="L177">IF(D177="","",0.5*(D177+SUMPRODUCT(($B$1461:$B$1491=$J177)*1,D$1461:D$1491)))</f>
        <v>0.12478139654668612</v>
      </c>
      <c r="M177" s="2" cm="1">
        <f t="array" ref="M177">IF(E177="","",0.5*(E177+SUMPRODUCT(($B$1461:$B$1491=$J177)*1,E$1461:E$1491)))</f>
        <v>0.11635252269700909</v>
      </c>
      <c r="N177" s="2" cm="1">
        <f t="array" ref="N177">IF(F177="","",0.5*(F177+SUMPRODUCT(($B$1461:$B$1491=$J177)*1,F$1461:F$1491)))</f>
        <v>0.12525018833132595</v>
      </c>
      <c r="O177" s="2" cm="1">
        <f t="array" ref="O177">IF(G177="","",0.5*(G177+SUMPRODUCT(($B$1461:$B$1491=$J177)*1,G$1461:G$1491)))</f>
        <v>0.11248779169136633</v>
      </c>
    </row>
    <row r="178" spans="1:15" x14ac:dyDescent="0.55000000000000004">
      <c r="A178" s="3">
        <v>6</v>
      </c>
      <c r="B178" s="3">
        <v>20</v>
      </c>
      <c r="C178" s="2">
        <f>IF(logVir!C178="","",資本サービス!C178/SUM(資本サービス!C178,労働コスト!C178))</f>
        <v>0.22957377399442519</v>
      </c>
      <c r="D178" s="2">
        <f>IF(logVir!D178="","",資本サービス!D178/SUM(資本サービス!D178,労働コスト!D178))</f>
        <v>0.28498728686725383</v>
      </c>
      <c r="E178" s="2">
        <f>IF(logVir!E178="","",資本サービス!E178/SUM(資本サービス!E178,労働コスト!E178))</f>
        <v>0.24442042212813767</v>
      </c>
      <c r="F178" s="2">
        <f>IF(logVir!F178="","",資本サービス!F178/SUM(資本サービス!F178,労働コスト!F178))</f>
        <v>0.27117992989945544</v>
      </c>
      <c r="G178" s="2">
        <f>IF(logVir!G178="","",資本サービス!G178/SUM(資本サービス!G178,労働コスト!G178))</f>
        <v>0.22147100696609093</v>
      </c>
      <c r="I178" s="3">
        <v>6</v>
      </c>
      <c r="J178" s="3">
        <v>20</v>
      </c>
      <c r="K178" s="2" cm="1">
        <f t="array" ref="K178">IF(C178="","",0.5*(C178+SUMPRODUCT(($B$1461:$B$1491=$J178)*1,C$1461:C$1491)))</f>
        <v>0.24198569328156741</v>
      </c>
      <c r="L178" s="2" cm="1">
        <f t="array" ref="L178">IF(D178="","",0.5*(D178+SUMPRODUCT(($B$1461:$B$1491=$J178)*1,D$1461:D$1491)))</f>
        <v>0.26513212607753212</v>
      </c>
      <c r="M178" s="2" cm="1">
        <f t="array" ref="M178">IF(E178="","",0.5*(E178+SUMPRODUCT(($B$1461:$B$1491=$J178)*1,E$1461:E$1491)))</f>
        <v>0.24797522846813758</v>
      </c>
      <c r="N178" s="2" cm="1">
        <f t="array" ref="N178">IF(F178="","",0.5*(F178+SUMPRODUCT(($B$1461:$B$1491=$J178)*1,F$1461:F$1491)))</f>
        <v>0.26214638526878142</v>
      </c>
      <c r="O178" s="2" cm="1">
        <f t="array" ref="O178">IF(G178="","",0.5*(G178+SUMPRODUCT(($B$1461:$B$1491=$J178)*1,G$1461:G$1491)))</f>
        <v>0.22958642313637917</v>
      </c>
    </row>
    <row r="179" spans="1:15" x14ac:dyDescent="0.55000000000000004">
      <c r="A179" s="3">
        <v>6</v>
      </c>
      <c r="B179" s="3">
        <v>21</v>
      </c>
      <c r="C179" s="2">
        <f>IF(logVir!C179="","",資本サービス!C179/SUM(資本サービス!C179,労働コスト!C179))</f>
        <v>0.30866849980290972</v>
      </c>
      <c r="D179" s="2">
        <f>IF(logVir!D179="","",資本サービス!D179/SUM(資本サービス!D179,労働コスト!D179))</f>
        <v>0.32139973511532338</v>
      </c>
      <c r="E179" s="2">
        <f>IF(logVir!E179="","",資本サービス!E179/SUM(資本サービス!E179,労働コスト!E179))</f>
        <v>0.37881056492599663</v>
      </c>
      <c r="F179" s="2">
        <f>IF(logVir!F179="","",資本サービス!F179/SUM(資本サービス!F179,労働コスト!F179))</f>
        <v>0.36988857378865608</v>
      </c>
      <c r="G179" s="2">
        <f>IF(logVir!G179="","",資本サービス!G179/SUM(資本サービス!G179,労働コスト!G179))</f>
        <v>0.28248520668438204</v>
      </c>
      <c r="I179" s="3">
        <v>6</v>
      </c>
      <c r="J179" s="3">
        <v>21</v>
      </c>
      <c r="K179" s="2" cm="1">
        <f t="array" ref="K179">IF(C179="","",0.5*(C179+SUMPRODUCT(($B$1461:$B$1491=$J179)*1,C$1461:C$1491)))</f>
        <v>0.32176266622351668</v>
      </c>
      <c r="L179" s="2" cm="1">
        <f t="array" ref="L179">IF(D179="","",0.5*(D179+SUMPRODUCT(($B$1461:$B$1491=$J179)*1,D$1461:D$1491)))</f>
        <v>0.30957473937118252</v>
      </c>
      <c r="M179" s="2" cm="1">
        <f t="array" ref="M179">IF(E179="","",0.5*(E179+SUMPRODUCT(($B$1461:$B$1491=$J179)*1,E$1461:E$1491)))</f>
        <v>0.33435953933953588</v>
      </c>
      <c r="N179" s="2" cm="1">
        <f t="array" ref="N179">IF(F179="","",0.5*(F179+SUMPRODUCT(($B$1461:$B$1491=$J179)*1,F$1461:F$1491)))</f>
        <v>0.32860137879656337</v>
      </c>
      <c r="O179" s="2" cm="1">
        <f t="array" ref="O179">IF(G179="","",0.5*(G179+SUMPRODUCT(($B$1461:$B$1491=$J179)*1,G$1461:G$1491)))</f>
        <v>0.27673526636147516</v>
      </c>
    </row>
    <row r="180" spans="1:15" x14ac:dyDescent="0.55000000000000004">
      <c r="A180" s="3">
        <v>6</v>
      </c>
      <c r="B180" s="3">
        <v>22</v>
      </c>
      <c r="C180" s="2">
        <f>IF(logVir!C180="","",資本サービス!C180/SUM(資本サービス!C180,労働コスト!C180))</f>
        <v>0.23376642344359524</v>
      </c>
      <c r="D180" s="2">
        <f>IF(logVir!D180="","",資本サービス!D180/SUM(資本サービス!D180,労働コスト!D180))</f>
        <v>0.17291943417510686</v>
      </c>
      <c r="E180" s="2">
        <f>IF(logVir!E180="","",資本サービス!E180/SUM(資本サービス!E180,労働コスト!E180))</f>
        <v>0.14243645814347919</v>
      </c>
      <c r="F180" s="2">
        <f>IF(logVir!F180="","",資本サービス!F180/SUM(資本サービス!F180,労働コスト!F180))</f>
        <v>0.15032848118475442</v>
      </c>
      <c r="G180" s="2">
        <f>IF(logVir!G180="","",資本サービス!G180/SUM(資本サービス!G180,労働コスト!G180))</f>
        <v>0.12392931250029696</v>
      </c>
      <c r="I180" s="3">
        <v>6</v>
      </c>
      <c r="J180" s="3">
        <v>22</v>
      </c>
      <c r="K180" s="2" cm="1">
        <f t="array" ref="K180">IF(C180="","",0.5*(C180+SUMPRODUCT(($B$1461:$B$1491=$J180)*1,C$1461:C$1491)))</f>
        <v>0.22891307697692281</v>
      </c>
      <c r="L180" s="2" cm="1">
        <f t="array" ref="L180">IF(D180="","",0.5*(D180+SUMPRODUCT(($B$1461:$B$1491=$J180)*1,D$1461:D$1491)))</f>
        <v>0.17873603974966981</v>
      </c>
      <c r="M180" s="2" cm="1">
        <f t="array" ref="M180">IF(E180="","",0.5*(E180+SUMPRODUCT(($B$1461:$B$1491=$J180)*1,E$1461:E$1491)))</f>
        <v>0.15000851936306572</v>
      </c>
      <c r="N180" s="2" cm="1">
        <f t="array" ref="N180">IF(F180="","",0.5*(F180+SUMPRODUCT(($B$1461:$B$1491=$J180)*1,F$1461:F$1491)))</f>
        <v>0.15637408959110949</v>
      </c>
      <c r="O180" s="2" cm="1">
        <f t="array" ref="O180">IF(G180="","",0.5*(G180+SUMPRODUCT(($B$1461:$B$1491=$J180)*1,G$1461:G$1491)))</f>
        <v>0.14255485403793</v>
      </c>
    </row>
    <row r="181" spans="1:15" x14ac:dyDescent="0.55000000000000004">
      <c r="A181" s="3">
        <v>6</v>
      </c>
      <c r="B181" s="3">
        <v>23</v>
      </c>
      <c r="C181" s="2">
        <f>IF(logVir!C181="","",資本サービス!C181/SUM(資本サービス!C181,労働コスト!C181))</f>
        <v>0.72280938094246994</v>
      </c>
      <c r="D181" s="2">
        <f>IF(logVir!D181="","",資本サービス!D181/SUM(資本サービス!D181,労働コスト!D181))</f>
        <v>0.63505820052048256</v>
      </c>
      <c r="E181" s="2">
        <f>IF(logVir!E181="","",資本サービス!E181/SUM(資本サービス!E181,労働コスト!E181))</f>
        <v>0.64730253226594792</v>
      </c>
      <c r="F181" s="2">
        <f>IF(logVir!F181="","",資本サービス!F181/SUM(資本サービス!F181,労働コスト!F181))</f>
        <v>0.65343114360234378</v>
      </c>
      <c r="G181" s="2">
        <f>IF(logVir!G181="","",資本サービス!G181/SUM(資本サービス!G181,労働コスト!G181))</f>
        <v>0.58471861109767886</v>
      </c>
      <c r="I181" s="3">
        <v>6</v>
      </c>
      <c r="J181" s="3">
        <v>23</v>
      </c>
      <c r="K181" s="2" cm="1">
        <f t="array" ref="K181">IF(C181="","",0.5*(C181+SUMPRODUCT(($B$1461:$B$1491=$J181)*1,C$1461:C$1491)))</f>
        <v>0.71930002273036631</v>
      </c>
      <c r="L181" s="2" cm="1">
        <f t="array" ref="L181">IF(D181="","",0.5*(D181+SUMPRODUCT(($B$1461:$B$1491=$J181)*1,D$1461:D$1491)))</f>
        <v>0.66058791059830435</v>
      </c>
      <c r="M181" s="2" cm="1">
        <f t="array" ref="M181">IF(E181="","",0.5*(E181+SUMPRODUCT(($B$1461:$B$1491=$J181)*1,E$1461:E$1491)))</f>
        <v>0.65004745377171669</v>
      </c>
      <c r="N181" s="2" cm="1">
        <f t="array" ref="N181">IF(F181="","",0.5*(F181+SUMPRODUCT(($B$1461:$B$1491=$J181)*1,F$1461:F$1491)))</f>
        <v>0.63904680215803999</v>
      </c>
      <c r="O181" s="2" cm="1">
        <f t="array" ref="O181">IF(G181="","",0.5*(G181+SUMPRODUCT(($B$1461:$B$1491=$J181)*1,G$1461:G$1491)))</f>
        <v>0.5934237727413294</v>
      </c>
    </row>
    <row r="182" spans="1:15" x14ac:dyDescent="0.55000000000000004">
      <c r="A182" s="3">
        <v>6</v>
      </c>
      <c r="B182" s="3">
        <v>24</v>
      </c>
      <c r="C182" s="2">
        <f>IF(logVir!C182="","",資本サービス!C182/SUM(資本サービス!C182,労働コスト!C182))</f>
        <v>0.25915929399357363</v>
      </c>
      <c r="D182" s="2">
        <f>IF(logVir!D182="","",資本サービス!D182/SUM(資本サービス!D182,労働コスト!D182))</f>
        <v>0.22750744145249616</v>
      </c>
      <c r="E182" s="2">
        <f>IF(logVir!E182="","",資本サービス!E182/SUM(資本サービス!E182,労働コスト!E182))</f>
        <v>0.2239481245470524</v>
      </c>
      <c r="F182" s="2">
        <f>IF(logVir!F182="","",資本サービス!F182/SUM(資本サービス!F182,労働コスト!F182))</f>
        <v>0.22135224105621137</v>
      </c>
      <c r="G182" s="2">
        <f>IF(logVir!G182="","",資本サービス!G182/SUM(資本サービス!G182,労働コスト!G182))</f>
        <v>0.18639071138211177</v>
      </c>
      <c r="I182" s="3">
        <v>6</v>
      </c>
      <c r="J182" s="3">
        <v>24</v>
      </c>
      <c r="K182" s="2" cm="1">
        <f t="array" ref="K182">IF(C182="","",0.5*(C182+SUMPRODUCT(($B$1461:$B$1491=$J182)*1,C$1461:C$1491)))</f>
        <v>0.27366985879070027</v>
      </c>
      <c r="L182" s="2" cm="1">
        <f t="array" ref="L182">IF(D182="","",0.5*(D182+SUMPRODUCT(($B$1461:$B$1491=$J182)*1,D$1461:D$1491)))</f>
        <v>0.24523184026693468</v>
      </c>
      <c r="M182" s="2" cm="1">
        <f t="array" ref="M182">IF(E182="","",0.5*(E182+SUMPRODUCT(($B$1461:$B$1491=$J182)*1,E$1461:E$1491)))</f>
        <v>0.23634742244012744</v>
      </c>
      <c r="N182" s="2" cm="1">
        <f t="array" ref="N182">IF(F182="","",0.5*(F182+SUMPRODUCT(($B$1461:$B$1491=$J182)*1,F$1461:F$1491)))</f>
        <v>0.22643462795290187</v>
      </c>
      <c r="O182" s="2" cm="1">
        <f t="array" ref="O182">IF(G182="","",0.5*(G182+SUMPRODUCT(($B$1461:$B$1491=$J182)*1,G$1461:G$1491)))</f>
        <v>0.20317447146386097</v>
      </c>
    </row>
    <row r="183" spans="1:15" x14ac:dyDescent="0.55000000000000004">
      <c r="A183" s="3">
        <v>6</v>
      </c>
      <c r="B183" s="3">
        <v>25</v>
      </c>
      <c r="C183" s="2">
        <f>IF(logVir!C183="","",資本サービス!C183/SUM(資本サービス!C183,労働コスト!C183))</f>
        <v>0.19597510535239737</v>
      </c>
      <c r="D183" s="2">
        <f>IF(logVir!D183="","",資本サービス!D183/SUM(資本サービス!D183,労働コスト!D183))</f>
        <v>0.18848683119171589</v>
      </c>
      <c r="E183" s="2">
        <f>IF(logVir!E183="","",資本サービス!E183/SUM(資本サービス!E183,労働コスト!E183))</f>
        <v>0.19894820443946104</v>
      </c>
      <c r="F183" s="2">
        <f>IF(logVir!F183="","",資本サービス!F183/SUM(資本サービス!F183,労働コスト!F183))</f>
        <v>0.2207219554193707</v>
      </c>
      <c r="G183" s="2">
        <f>IF(logVir!G183="","",資本サービス!G183/SUM(資本サービス!G183,労働コスト!G183))</f>
        <v>0.21457215888515385</v>
      </c>
      <c r="I183" s="3">
        <v>6</v>
      </c>
      <c r="J183" s="3">
        <v>25</v>
      </c>
      <c r="K183" s="2" cm="1">
        <f t="array" ref="K183">IF(C183="","",0.5*(C183+SUMPRODUCT(($B$1461:$B$1491=$J183)*1,C$1461:C$1491)))</f>
        <v>0.19725203129020791</v>
      </c>
      <c r="L183" s="2" cm="1">
        <f t="array" ref="L183">IF(D183="","",0.5*(D183+SUMPRODUCT(($B$1461:$B$1491=$J183)*1,D$1461:D$1491)))</f>
        <v>0.19277077052826064</v>
      </c>
      <c r="M183" s="2" cm="1">
        <f t="array" ref="M183">IF(E183="","",0.5*(E183+SUMPRODUCT(($B$1461:$B$1491=$J183)*1,E$1461:E$1491)))</f>
        <v>0.19838420467644313</v>
      </c>
      <c r="N183" s="2" cm="1">
        <f t="array" ref="N183">IF(F183="","",0.5*(F183+SUMPRODUCT(($B$1461:$B$1491=$J183)*1,F$1461:F$1491)))</f>
        <v>0.20987008377852101</v>
      </c>
      <c r="O183" s="2" cm="1">
        <f t="array" ref="O183">IF(G183="","",0.5*(G183+SUMPRODUCT(($B$1461:$B$1491=$J183)*1,G$1461:G$1491)))</f>
        <v>0.20611981544924152</v>
      </c>
    </row>
    <row r="184" spans="1:15" x14ac:dyDescent="0.55000000000000004">
      <c r="A184" s="3">
        <v>6</v>
      </c>
      <c r="B184" s="3">
        <v>26</v>
      </c>
      <c r="C184" s="2">
        <f>IF(logVir!C184="","",資本サービス!C184/SUM(資本サービス!C184,労働コスト!C184))</f>
        <v>0.74384491320799029</v>
      </c>
      <c r="D184" s="2">
        <f>IF(logVir!D184="","",資本サービス!D184/SUM(資本サービス!D184,労働コスト!D184))</f>
        <v>0.64107645468698926</v>
      </c>
      <c r="E184" s="2">
        <f>IF(logVir!E184="","",資本サービス!E184/SUM(資本サービス!E184,労働コスト!E184))</f>
        <v>0.58703295112971632</v>
      </c>
      <c r="F184" s="2">
        <f>IF(logVir!F184="","",資本サービス!F184/SUM(資本サービス!F184,労働コスト!F184))</f>
        <v>0.60171786504776581</v>
      </c>
      <c r="G184" s="2">
        <f>IF(logVir!G184="","",資本サービス!G184/SUM(資本サービス!G184,労働コスト!G184))</f>
        <v>0.64718992535979392</v>
      </c>
      <c r="I184" s="3">
        <v>6</v>
      </c>
      <c r="J184" s="3">
        <v>26</v>
      </c>
      <c r="K184" s="2" cm="1">
        <f t="array" ref="K184">IF(C184="","",0.5*(C184+SUMPRODUCT(($B$1461:$B$1491=$J184)*1,C$1461:C$1491)))</f>
        <v>0.7174847388503327</v>
      </c>
      <c r="L184" s="2" cm="1">
        <f t="array" ref="L184">IF(D184="","",0.5*(D184+SUMPRODUCT(($B$1461:$B$1491=$J184)*1,D$1461:D$1491)))</f>
        <v>0.632711506006021</v>
      </c>
      <c r="M184" s="2" cm="1">
        <f t="array" ref="M184">IF(E184="","",0.5*(E184+SUMPRODUCT(($B$1461:$B$1491=$J184)*1,E$1461:E$1491)))</f>
        <v>0.57045202617279811</v>
      </c>
      <c r="N184" s="2" cm="1">
        <f t="array" ref="N184">IF(F184="","",0.5*(F184+SUMPRODUCT(($B$1461:$B$1491=$J184)*1,F$1461:F$1491)))</f>
        <v>0.59020551779987751</v>
      </c>
      <c r="O184" s="2" cm="1">
        <f t="array" ref="O184">IF(G184="","",0.5*(G184+SUMPRODUCT(($B$1461:$B$1491=$J184)*1,G$1461:G$1491)))</f>
        <v>0.61141202255002258</v>
      </c>
    </row>
    <row r="185" spans="1:15" x14ac:dyDescent="0.55000000000000004">
      <c r="A185" s="3">
        <v>6</v>
      </c>
      <c r="B185" s="3">
        <v>27</v>
      </c>
      <c r="C185" s="2">
        <f>IF(logVir!C185="","",資本サービス!C185/SUM(資本サービス!C185,労働コスト!C185))</f>
        <v>0.19615162471991737</v>
      </c>
      <c r="D185" s="2">
        <f>IF(logVir!D185="","",資本サービス!D185/SUM(資本サービス!D185,労働コスト!D185))</f>
        <v>0.24419095177894057</v>
      </c>
      <c r="E185" s="2">
        <f>IF(logVir!E185="","",資本サービス!E185/SUM(資本サービス!E185,労働コスト!E185))</f>
        <v>0.23262383131454492</v>
      </c>
      <c r="F185" s="2">
        <f>IF(logVir!F185="","",資本サービス!F185/SUM(資本サービス!F185,労働コスト!F185))</f>
        <v>0.23356488208007362</v>
      </c>
      <c r="G185" s="2">
        <f>IF(logVir!G185="","",資本サービス!G185/SUM(資本サービス!G185,労働コスト!G185))</f>
        <v>0.20372234725137545</v>
      </c>
      <c r="I185" s="3">
        <v>6</v>
      </c>
      <c r="J185" s="3">
        <v>27</v>
      </c>
      <c r="K185" s="2" cm="1">
        <f t="array" ref="K185">IF(C185="","",0.5*(C185+SUMPRODUCT(($B$1461:$B$1491=$J185)*1,C$1461:C$1491)))</f>
        <v>0.20362075740082913</v>
      </c>
      <c r="L185" s="2" cm="1">
        <f t="array" ref="L185">IF(D185="","",0.5*(D185+SUMPRODUCT(($B$1461:$B$1491=$J185)*1,D$1461:D$1491)))</f>
        <v>0.22488405940238243</v>
      </c>
      <c r="M185" s="2" cm="1">
        <f t="array" ref="M185">IF(E185="","",0.5*(E185+SUMPRODUCT(($B$1461:$B$1491=$J185)*1,E$1461:E$1491)))</f>
        <v>0.2180742115323252</v>
      </c>
      <c r="N185" s="2" cm="1">
        <f t="array" ref="N185">IF(F185="","",0.5*(F185+SUMPRODUCT(($B$1461:$B$1491=$J185)*1,F$1461:F$1491)))</f>
        <v>0.21674741301019779</v>
      </c>
      <c r="O185" s="2" cm="1">
        <f t="array" ref="O185">IF(G185="","",0.5*(G185+SUMPRODUCT(($B$1461:$B$1491=$J185)*1,G$1461:G$1491)))</f>
        <v>0.19529576648657121</v>
      </c>
    </row>
    <row r="186" spans="1:15" x14ac:dyDescent="0.55000000000000004">
      <c r="A186" s="3">
        <v>6</v>
      </c>
      <c r="B186" s="3">
        <v>28</v>
      </c>
      <c r="C186" s="2">
        <f>IF(logVir!C186="","",資本サービス!C186/SUM(資本サービス!C186,労働コスト!C186))</f>
        <v>0.3372421581206092</v>
      </c>
      <c r="D186" s="2">
        <f>IF(logVir!D186="","",資本サービス!D186/SUM(資本サービス!D186,労働コスト!D186))</f>
        <v>0.3089192875510714</v>
      </c>
      <c r="E186" s="2">
        <f>IF(logVir!E186="","",資本サービス!E186/SUM(資本サービス!E186,労働コスト!E186))</f>
        <v>0.28548171923657134</v>
      </c>
      <c r="F186" s="2">
        <f>IF(logVir!F186="","",資本サービス!F186/SUM(資本サービス!F186,労働コスト!F186))</f>
        <v>0.29850171097924028</v>
      </c>
      <c r="G186" s="2">
        <f>IF(logVir!G186="","",資本サービス!G186/SUM(資本サービス!G186,労働コスト!G186))</f>
        <v>0.31258171064530105</v>
      </c>
      <c r="I186" s="3">
        <v>6</v>
      </c>
      <c r="J186" s="3">
        <v>28</v>
      </c>
      <c r="K186" s="2" cm="1">
        <f t="array" ref="K186">IF(C186="","",0.5*(C186+SUMPRODUCT(($B$1461:$B$1491=$J186)*1,C$1461:C$1491)))</f>
        <v>0.36973116585518617</v>
      </c>
      <c r="L186" s="2" cm="1">
        <f t="array" ref="L186">IF(D186="","",0.5*(D186+SUMPRODUCT(($B$1461:$B$1491=$J186)*1,D$1461:D$1491)))</f>
        <v>0.33276700101040951</v>
      </c>
      <c r="M186" s="2" cm="1">
        <f t="array" ref="M186">IF(E186="","",0.5*(E186+SUMPRODUCT(($B$1461:$B$1491=$J186)*1,E$1461:E$1491)))</f>
        <v>0.30576244892735244</v>
      </c>
      <c r="N186" s="2" cm="1">
        <f t="array" ref="N186">IF(F186="","",0.5*(F186+SUMPRODUCT(($B$1461:$B$1491=$J186)*1,F$1461:F$1491)))</f>
        <v>0.31562997364520773</v>
      </c>
      <c r="O186" s="2" cm="1">
        <f t="array" ref="O186">IF(G186="","",0.5*(G186+SUMPRODUCT(($B$1461:$B$1491=$J186)*1,G$1461:G$1491)))</f>
        <v>0.32878469322980963</v>
      </c>
    </row>
    <row r="187" spans="1:15" x14ac:dyDescent="0.55000000000000004">
      <c r="A187" s="3">
        <v>6</v>
      </c>
      <c r="B187" s="3">
        <v>29</v>
      </c>
      <c r="C187" s="2">
        <f>IF(logVir!C187="","",資本サービス!C187/SUM(資本サービス!C187,労働コスト!C187))</f>
        <v>0.17525646299315864</v>
      </c>
      <c r="D187" s="2">
        <f>IF(logVir!D187="","",資本サービス!D187/SUM(資本サービス!D187,労働コスト!D187))</f>
        <v>0.24472405842827596</v>
      </c>
      <c r="E187" s="2">
        <f>IF(logVir!E187="","",資本サービス!E187/SUM(資本サービス!E187,労働コスト!E187))</f>
        <v>0.15153210245448182</v>
      </c>
      <c r="F187" s="2">
        <f>IF(logVir!F187="","",資本サービス!F187/SUM(資本サービス!F187,労働コスト!F187))</f>
        <v>0.17428948442321818</v>
      </c>
      <c r="G187" s="2">
        <f>IF(logVir!G187="","",資本サービス!G187/SUM(資本サービス!G187,労働コスト!G187))</f>
        <v>0.12292580237816211</v>
      </c>
      <c r="I187" s="3">
        <v>6</v>
      </c>
      <c r="J187" s="3">
        <v>29</v>
      </c>
      <c r="K187" s="2" cm="1">
        <f t="array" ref="K187">IF(C187="","",0.5*(C187+SUMPRODUCT(($B$1461:$B$1491=$J187)*1,C$1461:C$1491)))</f>
        <v>0.18340068456307632</v>
      </c>
      <c r="L187" s="2" cm="1">
        <f t="array" ref="L187">IF(D187="","",0.5*(D187+SUMPRODUCT(($B$1461:$B$1491=$J187)*1,D$1461:D$1491)))</f>
        <v>0.21924118480938409</v>
      </c>
      <c r="M187" s="2" cm="1">
        <f t="array" ref="M187">IF(E187="","",0.5*(E187+SUMPRODUCT(($B$1461:$B$1491=$J187)*1,E$1461:E$1491)))</f>
        <v>0.15545168951793689</v>
      </c>
      <c r="N187" s="2" cm="1">
        <f t="array" ref="N187">IF(F187="","",0.5*(F187+SUMPRODUCT(($B$1461:$B$1491=$J187)*1,F$1461:F$1491)))</f>
        <v>0.17493647736497192</v>
      </c>
      <c r="O187" s="2" cm="1">
        <f t="array" ref="O187">IF(G187="","",0.5*(G187+SUMPRODUCT(($B$1461:$B$1491=$J187)*1,G$1461:G$1491)))</f>
        <v>0.14336330090594498</v>
      </c>
    </row>
    <row r="188" spans="1:15" x14ac:dyDescent="0.55000000000000004">
      <c r="A188" s="3">
        <v>6</v>
      </c>
      <c r="B188" s="3">
        <v>30</v>
      </c>
      <c r="C188" s="2">
        <f>IF(logVir!C188="","",資本サービス!C188/SUM(資本サービス!C188,労働コスト!C188))</f>
        <v>0.11126060003380049</v>
      </c>
      <c r="D188" s="2">
        <f>IF(logVir!D188="","",資本サービス!D188/SUM(資本サービス!D188,労働コスト!D188))</f>
        <v>6.9997860496256836E-2</v>
      </c>
      <c r="E188" s="2">
        <f>IF(logVir!E188="","",資本サービス!E188/SUM(資本サービス!E188,労働コスト!E188))</f>
        <v>6.9419043410284501E-2</v>
      </c>
      <c r="F188" s="2">
        <f>IF(logVir!F188="","",資本サービス!F188/SUM(資本サービス!F188,労働コスト!F188))</f>
        <v>6.3803294416048761E-2</v>
      </c>
      <c r="G188" s="2">
        <f>IF(logVir!G188="","",資本サービス!G188/SUM(資本サービス!G188,労働コスト!G188))</f>
        <v>5.0456701327721953E-2</v>
      </c>
      <c r="I188" s="3">
        <v>6</v>
      </c>
      <c r="J188" s="3">
        <v>30</v>
      </c>
      <c r="K188" s="2" cm="1">
        <f t="array" ref="K188">IF(C188="","",0.5*(C188+SUMPRODUCT(($B$1461:$B$1491=$J188)*1,C$1461:C$1491)))</f>
        <v>0.12283515865959788</v>
      </c>
      <c r="L188" s="2" cm="1">
        <f t="array" ref="L188">IF(D188="","",0.5*(D188+SUMPRODUCT(($B$1461:$B$1491=$J188)*1,D$1461:D$1491)))</f>
        <v>9.1639441168575711E-2</v>
      </c>
      <c r="M188" s="2" cm="1">
        <f t="array" ref="M188">IF(E188="","",0.5*(E188+SUMPRODUCT(($B$1461:$B$1491=$J188)*1,E$1461:E$1491)))</f>
        <v>8.5937205699153502E-2</v>
      </c>
      <c r="N188" s="2" cm="1">
        <f t="array" ref="N188">IF(F188="","",0.5*(F188+SUMPRODUCT(($B$1461:$B$1491=$J188)*1,F$1461:F$1491)))</f>
        <v>8.1047379635540678E-2</v>
      </c>
      <c r="O188" s="2" cm="1">
        <f t="array" ref="O188">IF(G188="","",0.5*(G188+SUMPRODUCT(($B$1461:$B$1491=$J188)*1,G$1461:G$1491)))</f>
        <v>6.8101727582914343E-2</v>
      </c>
    </row>
    <row r="189" spans="1:15" x14ac:dyDescent="0.55000000000000004">
      <c r="A189" s="3">
        <v>6</v>
      </c>
      <c r="B189" s="3">
        <v>31</v>
      </c>
      <c r="C189" s="2">
        <f>IF(logVir!C189="","",資本サービス!C189/SUM(資本サービス!C189,労働コスト!C189))</f>
        <v>0.20597199080000775</v>
      </c>
      <c r="D189" s="2">
        <f>IF(logVir!D189="","",資本サービス!D189/SUM(資本サービス!D189,労働コスト!D189))</f>
        <v>0.26817808729526094</v>
      </c>
      <c r="E189" s="2">
        <f>IF(logVir!E189="","",資本サービス!E189/SUM(資本サービス!E189,労働コスト!E189))</f>
        <v>0.22336597244963588</v>
      </c>
      <c r="F189" s="2">
        <f>IF(logVir!F189="","",資本サービス!F189/SUM(資本サービス!F189,労働コスト!F189))</f>
        <v>0.21191816181229817</v>
      </c>
      <c r="G189" s="2">
        <f>IF(logVir!G189="","",資本サービス!G189/SUM(資本サービス!G189,労働コスト!G189))</f>
        <v>0.17661995180869214</v>
      </c>
      <c r="I189" s="3">
        <v>6</v>
      </c>
      <c r="J189" s="3">
        <v>31</v>
      </c>
      <c r="K189" s="2" cm="1">
        <f t="array" ref="K189">IF(C189="","",0.5*(C189+SUMPRODUCT(($B$1461:$B$1491=$J189)*1,C$1461:C$1491)))</f>
        <v>0.21847314408288529</v>
      </c>
      <c r="L189" s="2" cm="1">
        <f t="array" ref="L189">IF(D189="","",0.5*(D189+SUMPRODUCT(($B$1461:$B$1491=$J189)*1,D$1461:D$1491)))</f>
        <v>0.25626097535576781</v>
      </c>
      <c r="M189" s="2" cm="1">
        <f t="array" ref="M189">IF(E189="","",0.5*(E189+SUMPRODUCT(($B$1461:$B$1491=$J189)*1,E$1461:E$1491)))</f>
        <v>0.21904576003679976</v>
      </c>
      <c r="N189" s="2" cm="1">
        <f t="array" ref="N189">IF(F189="","",0.5*(F189+SUMPRODUCT(($B$1461:$B$1491=$J189)*1,F$1461:F$1491)))</f>
        <v>0.20906219227918471</v>
      </c>
      <c r="O189" s="2" cm="1">
        <f t="array" ref="O189">IF(G189="","",0.5*(G189+SUMPRODUCT(($B$1461:$B$1491=$J189)*1,G$1461:G$1491)))</f>
        <v>0.18852831807394485</v>
      </c>
    </row>
    <row r="190" spans="1:15" x14ac:dyDescent="0.55000000000000004">
      <c r="A190" s="3">
        <v>7</v>
      </c>
      <c r="B190" s="3">
        <v>1</v>
      </c>
      <c r="C190" s="2">
        <f>IF(logVir!C190="","",資本サービス!C190/SUM(資本サービス!C190,労働コスト!C190))</f>
        <v>0.4459642982101491</v>
      </c>
      <c r="D190" s="2">
        <f>IF(logVir!D190="","",資本サービス!D190/SUM(資本サービス!D190,労働コスト!D190))</f>
        <v>0.28735331850873469</v>
      </c>
      <c r="E190" s="2">
        <f>IF(logVir!E190="","",資本サービス!E190/SUM(資本サービス!E190,労働コスト!E190))</f>
        <v>0.23588945628360378</v>
      </c>
      <c r="F190" s="2">
        <f>IF(logVir!F190="","",資本サービス!F190/SUM(資本サービス!F190,労働コスト!F190))</f>
        <v>0.23395851539080992</v>
      </c>
      <c r="G190" s="2">
        <f>IF(logVir!G190="","",資本サービス!G190/SUM(資本サービス!G190,労働コスト!G190))</f>
        <v>0.18731723940802217</v>
      </c>
      <c r="I190" s="3">
        <v>7</v>
      </c>
      <c r="J190" s="3">
        <v>1</v>
      </c>
      <c r="K190" s="2" cm="1">
        <f t="array" ref="K190">IF(C190="","",0.5*(C190+SUMPRODUCT(($B$1461:$B$1491=$J190)*1,C$1461:C$1491)))</f>
        <v>0.46091377408577527</v>
      </c>
      <c r="L190" s="2" cm="1">
        <f t="array" ref="L190">IF(D190="","",0.5*(D190+SUMPRODUCT(($B$1461:$B$1491=$J190)*1,D$1461:D$1491)))</f>
        <v>0.31909487162752542</v>
      </c>
      <c r="M190" s="2" cm="1">
        <f t="array" ref="M190">IF(E190="","",0.5*(E190+SUMPRODUCT(($B$1461:$B$1491=$J190)*1,E$1461:E$1491)))</f>
        <v>0.28706033522240448</v>
      </c>
      <c r="N190" s="2" cm="1">
        <f t="array" ref="N190">IF(F190="","",0.5*(F190+SUMPRODUCT(($B$1461:$B$1491=$J190)*1,F$1461:F$1491)))</f>
        <v>0.28815850505610302</v>
      </c>
      <c r="O190" s="2" cm="1">
        <f t="array" ref="O190">IF(G190="","",0.5*(G190+SUMPRODUCT(($B$1461:$B$1491=$J190)*1,G$1461:G$1491)))</f>
        <v>0.2533763139476502</v>
      </c>
    </row>
    <row r="191" spans="1:15" x14ac:dyDescent="0.55000000000000004">
      <c r="A191" s="3">
        <v>7</v>
      </c>
      <c r="B191" s="3">
        <v>2</v>
      </c>
      <c r="C191" s="2">
        <f>IF(logVir!C191="","",資本サービス!C191/SUM(資本サービス!C191,労働コスト!C191))</f>
        <v>0.44993683559171138</v>
      </c>
      <c r="D191" s="2">
        <f>IF(logVir!D191="","",資本サービス!D191/SUM(資本サービス!D191,労働コスト!D191))</f>
        <v>0.28468270028185488</v>
      </c>
      <c r="E191" s="2">
        <f>IF(logVir!E191="","",資本サービス!E191/SUM(資本サービス!E191,労働コスト!E191))</f>
        <v>0.37485482424018068</v>
      </c>
      <c r="F191" s="2">
        <f>IF(logVir!F191="","",資本サービス!F191/SUM(資本サービス!F191,労働コスト!F191))</f>
        <v>0.37979364278306216</v>
      </c>
      <c r="G191" s="2">
        <f>IF(logVir!G191="","",資本サービス!G191/SUM(資本サービス!G191,労働コスト!G191))</f>
        <v>0.33555406064800247</v>
      </c>
      <c r="I191" s="3">
        <v>7</v>
      </c>
      <c r="J191" s="3">
        <v>2</v>
      </c>
      <c r="K191" s="2" cm="1">
        <f t="array" ref="K191">IF(C191="","",0.5*(C191+SUMPRODUCT(($B$1461:$B$1491=$J191)*1,C$1461:C$1491)))</f>
        <v>0.46269165147812685</v>
      </c>
      <c r="L191" s="2" cm="1">
        <f t="array" ref="L191">IF(D191="","",0.5*(D191+SUMPRODUCT(($B$1461:$B$1491=$J191)*1,D$1461:D$1491)))</f>
        <v>0.34603233350581092</v>
      </c>
      <c r="M191" s="2" cm="1">
        <f t="array" ref="M191">IF(E191="","",0.5*(E191+SUMPRODUCT(($B$1461:$B$1491=$J191)*1,E$1461:E$1491)))</f>
        <v>0.42827971463159464</v>
      </c>
      <c r="N191" s="2" cm="1">
        <f t="array" ref="N191">IF(F191="","",0.5*(F191+SUMPRODUCT(($B$1461:$B$1491=$J191)*1,F$1461:F$1491)))</f>
        <v>0.43190310881132293</v>
      </c>
      <c r="O191" s="2" cm="1">
        <f t="array" ref="O191">IF(G191="","",0.5*(G191+SUMPRODUCT(($B$1461:$B$1491=$J191)*1,G$1461:G$1491)))</f>
        <v>0.37122955806288138</v>
      </c>
    </row>
    <row r="192" spans="1:15" x14ac:dyDescent="0.55000000000000004">
      <c r="A192" s="3">
        <v>7</v>
      </c>
      <c r="B192" s="3">
        <v>3</v>
      </c>
      <c r="C192" s="2">
        <f>IF(logVir!C192="","",資本サービス!C192/SUM(資本サービス!C192,労働コスト!C192))</f>
        <v>0.368183900686396</v>
      </c>
      <c r="D192" s="2">
        <f>IF(logVir!D192="","",資本サービス!D192/SUM(資本サービス!D192,労働コスト!D192))</f>
        <v>0.32755747659706524</v>
      </c>
      <c r="E192" s="2">
        <f>IF(logVir!E192="","",資本サービス!E192/SUM(資本サービス!E192,労働コスト!E192))</f>
        <v>0.29743465445409895</v>
      </c>
      <c r="F192" s="2">
        <f>IF(logVir!F192="","",資本サービス!F192/SUM(資本サービス!F192,労働コスト!F192))</f>
        <v>0.31207317668662449</v>
      </c>
      <c r="G192" s="2">
        <f>IF(logVir!G192="","",資本サービス!G192/SUM(資本サービス!G192,労働コスト!G192))</f>
        <v>0.2533818489247347</v>
      </c>
      <c r="I192" s="3">
        <v>7</v>
      </c>
      <c r="J192" s="3">
        <v>3</v>
      </c>
      <c r="K192" s="2" cm="1">
        <f t="array" ref="K192">IF(C192="","",0.5*(C192+SUMPRODUCT(($B$1461:$B$1491=$J192)*1,C$1461:C$1491)))</f>
        <v>0.33540792644120265</v>
      </c>
      <c r="L192" s="2" cm="1">
        <f t="array" ref="L192">IF(D192="","",0.5*(D192+SUMPRODUCT(($B$1461:$B$1491=$J192)*1,D$1461:D$1491)))</f>
        <v>0.29756816258026647</v>
      </c>
      <c r="M192" s="2" cm="1">
        <f t="array" ref="M192">IF(E192="","",0.5*(E192+SUMPRODUCT(($B$1461:$B$1491=$J192)*1,E$1461:E$1491)))</f>
        <v>0.27442793078146027</v>
      </c>
      <c r="N192" s="2" cm="1">
        <f t="array" ref="N192">IF(F192="","",0.5*(F192+SUMPRODUCT(($B$1461:$B$1491=$J192)*1,F$1461:F$1491)))</f>
        <v>0.28261145455054121</v>
      </c>
      <c r="O192" s="2" cm="1">
        <f t="array" ref="O192">IF(G192="","",0.5*(G192+SUMPRODUCT(($B$1461:$B$1491=$J192)*1,G$1461:G$1491)))</f>
        <v>0.23684590747320261</v>
      </c>
    </row>
    <row r="193" spans="1:15" x14ac:dyDescent="0.55000000000000004">
      <c r="A193" s="3">
        <v>7</v>
      </c>
      <c r="B193" s="3">
        <v>4</v>
      </c>
      <c r="C193" s="2">
        <f>IF(logVir!C193="","",資本サービス!C193/SUM(資本サービス!C193,労働コスト!C193))</f>
        <v>9.3105653285661449E-2</v>
      </c>
      <c r="D193" s="2">
        <f>IF(logVir!D193="","",資本サービス!D193/SUM(資本サービス!D193,労働コスト!D193))</f>
        <v>0.10852765917901423</v>
      </c>
      <c r="E193" s="2">
        <f>IF(logVir!E193="","",資本サービス!E193/SUM(資本サービス!E193,労働コスト!E193))</f>
        <v>0.12432490251021008</v>
      </c>
      <c r="F193" s="2">
        <f>IF(logVir!F193="","",資本サービス!F193/SUM(資本サービス!F193,労働コスト!F193))</f>
        <v>0.13802950887879059</v>
      </c>
      <c r="G193" s="2">
        <f>IF(logVir!G193="","",資本サービス!G193/SUM(資本サービス!G193,労働コスト!G193))</f>
        <v>0.12404465189676994</v>
      </c>
      <c r="I193" s="3">
        <v>7</v>
      </c>
      <c r="J193" s="3">
        <v>4</v>
      </c>
      <c r="K193" s="2" cm="1">
        <f t="array" ref="K193">IF(C193="","",0.5*(C193+SUMPRODUCT(($B$1461:$B$1491=$J193)*1,C$1461:C$1491)))</f>
        <v>0.16563192924989256</v>
      </c>
      <c r="L193" s="2" cm="1">
        <f t="array" ref="L193">IF(D193="","",0.5*(D193+SUMPRODUCT(($B$1461:$B$1491=$J193)*1,D$1461:D$1491)))</f>
        <v>0.18496061323247026</v>
      </c>
      <c r="M193" s="2" cm="1">
        <f t="array" ref="M193">IF(E193="","",0.5*(E193+SUMPRODUCT(($B$1461:$B$1491=$J193)*1,E$1461:E$1491)))</f>
        <v>0.18518976178373553</v>
      </c>
      <c r="N193" s="2" cm="1">
        <f t="array" ref="N193">IF(F193="","",0.5*(F193+SUMPRODUCT(($B$1461:$B$1491=$J193)*1,F$1461:F$1491)))</f>
        <v>0.19537518576163626</v>
      </c>
      <c r="O193" s="2" cm="1">
        <f t="array" ref="O193">IF(G193="","",0.5*(G193+SUMPRODUCT(($B$1461:$B$1491=$J193)*1,G$1461:G$1491)))</f>
        <v>0.17698459569376798</v>
      </c>
    </row>
    <row r="194" spans="1:15" x14ac:dyDescent="0.55000000000000004">
      <c r="A194" s="3">
        <v>7</v>
      </c>
      <c r="B194" s="3">
        <v>5</v>
      </c>
      <c r="C194" s="2">
        <f>IF(logVir!C194="","",資本サービス!C194/SUM(資本サービス!C194,労働コスト!C194))</f>
        <v>0.38130558030935785</v>
      </c>
      <c r="D194" s="2">
        <f>IF(logVir!D194="","",資本サービス!D194/SUM(資本サービス!D194,労働コスト!D194))</f>
        <v>0.39105868040436265</v>
      </c>
      <c r="E194" s="2">
        <f>IF(logVir!E194="","",資本サービス!E194/SUM(資本サービス!E194,労働コスト!E194))</f>
        <v>0.36834446395484499</v>
      </c>
      <c r="F194" s="2">
        <f>IF(logVir!F194="","",資本サービス!F194/SUM(資本サービス!F194,労働コスト!F194))</f>
        <v>0.33995737659444775</v>
      </c>
      <c r="G194" s="2">
        <f>IF(logVir!G194="","",資本サービス!G194/SUM(資本サービス!G194,労働コスト!G194))</f>
        <v>0.31593855638064883</v>
      </c>
      <c r="I194" s="3">
        <v>7</v>
      </c>
      <c r="J194" s="3">
        <v>5</v>
      </c>
      <c r="K194" s="2" cm="1">
        <f t="array" ref="K194">IF(C194="","",0.5*(C194+SUMPRODUCT(($B$1461:$B$1491=$J194)*1,C$1461:C$1491)))</f>
        <v>0.36818175112221641</v>
      </c>
      <c r="L194" s="2" cm="1">
        <f t="array" ref="L194">IF(D194="","",0.5*(D194+SUMPRODUCT(($B$1461:$B$1491=$J194)*1,D$1461:D$1491)))</f>
        <v>0.35618639072152813</v>
      </c>
      <c r="M194" s="2" cm="1">
        <f t="array" ref="M194">IF(E194="","",0.5*(E194+SUMPRODUCT(($B$1461:$B$1491=$J194)*1,E$1461:E$1491)))</f>
        <v>0.33203850468139551</v>
      </c>
      <c r="N194" s="2" cm="1">
        <f t="array" ref="N194">IF(F194="","",0.5*(F194+SUMPRODUCT(($B$1461:$B$1491=$J194)*1,F$1461:F$1491)))</f>
        <v>0.31434791376001414</v>
      </c>
      <c r="O194" s="2" cm="1">
        <f t="array" ref="O194">IF(G194="","",0.5*(G194+SUMPRODUCT(($B$1461:$B$1491=$J194)*1,G$1461:G$1491)))</f>
        <v>0.29093728388861739</v>
      </c>
    </row>
    <row r="195" spans="1:15" x14ac:dyDescent="0.55000000000000004">
      <c r="A195" s="3">
        <v>7</v>
      </c>
      <c r="B195" s="3">
        <v>6</v>
      </c>
      <c r="C195" s="2">
        <f>IF(logVir!C195="","",資本サービス!C195/SUM(資本サービス!C195,労働コスト!C195))</f>
        <v>0.61395555411662273</v>
      </c>
      <c r="D195" s="2">
        <f>IF(logVir!D195="","",資本サービス!D195/SUM(資本サービス!D195,労働コスト!D195))</f>
        <v>0.57923494952507648</v>
      </c>
      <c r="E195" s="2">
        <f>IF(logVir!E195="","",資本サービス!E195/SUM(資本サービス!E195,労働コスト!E195))</f>
        <v>0.60069157721575095</v>
      </c>
      <c r="F195" s="2">
        <f>IF(logVir!F195="","",資本サービス!F195/SUM(資本サービス!F195,労働コスト!F195))</f>
        <v>0.6096513953089272</v>
      </c>
      <c r="G195" s="2">
        <f>IF(logVir!G195="","",資本サービス!G195/SUM(資本サービス!G195,労働コスト!G195))</f>
        <v>0.55789714180466332</v>
      </c>
      <c r="I195" s="3">
        <v>7</v>
      </c>
      <c r="J195" s="3">
        <v>6</v>
      </c>
      <c r="K195" s="2" cm="1">
        <f t="array" ref="K195">IF(C195="","",0.5*(C195+SUMPRODUCT(($B$1461:$B$1491=$J195)*1,C$1461:C$1491)))</f>
        <v>0.61662290985226753</v>
      </c>
      <c r="L195" s="2" cm="1">
        <f t="array" ref="L195">IF(D195="","",0.5*(D195+SUMPRODUCT(($B$1461:$B$1491=$J195)*1,D$1461:D$1491)))</f>
        <v>0.58258526758964213</v>
      </c>
      <c r="M195" s="2" cm="1">
        <f t="array" ref="M195">IF(E195="","",0.5*(E195+SUMPRODUCT(($B$1461:$B$1491=$J195)*1,E$1461:E$1491)))</f>
        <v>0.59460612052599837</v>
      </c>
      <c r="N195" s="2" cm="1">
        <f t="array" ref="N195">IF(F195="","",0.5*(F195+SUMPRODUCT(($B$1461:$B$1491=$J195)*1,F$1461:F$1491)))</f>
        <v>0.60379969173219772</v>
      </c>
      <c r="O195" s="2" cm="1">
        <f t="array" ref="O195">IF(G195="","",0.5*(G195+SUMPRODUCT(($B$1461:$B$1491=$J195)*1,G$1461:G$1491)))</f>
        <v>0.56037268676362129</v>
      </c>
    </row>
    <row r="196" spans="1:15" x14ac:dyDescent="0.55000000000000004">
      <c r="A196" s="3">
        <v>7</v>
      </c>
      <c r="B196" s="3">
        <v>7</v>
      </c>
      <c r="C196" s="2">
        <f>IF(logVir!C196="","",資本サービス!C196/SUM(資本サービス!C196,労働コスト!C196))</f>
        <v>0.34540234129394842</v>
      </c>
      <c r="D196" s="2">
        <f>IF(logVir!D196="","",資本サービス!D196/SUM(資本サービス!D196,労働コスト!D196))</f>
        <v>0.27677795172899028</v>
      </c>
      <c r="E196" s="2">
        <f>IF(logVir!E196="","",資本サービス!E196/SUM(資本サービス!E196,労働コスト!E196))</f>
        <v>0.29066201468110703</v>
      </c>
      <c r="F196" s="2">
        <f>IF(logVir!F196="","",資本サービス!F196/SUM(資本サービス!F196,労働コスト!F196))</f>
        <v>0.29560179606860215</v>
      </c>
      <c r="G196" s="2">
        <f>IF(logVir!G196="","",資本サービス!G196/SUM(資本サービス!G196,労働コスト!G196))</f>
        <v>0.28153378601896056</v>
      </c>
      <c r="I196" s="3">
        <v>7</v>
      </c>
      <c r="J196" s="3">
        <v>7</v>
      </c>
      <c r="K196" s="2" cm="1">
        <f t="array" ref="K196">IF(C196="","",0.5*(C196+SUMPRODUCT(($B$1461:$B$1491=$J196)*1,C$1461:C$1491)))</f>
        <v>0.36277435299111682</v>
      </c>
      <c r="L196" s="2" cm="1">
        <f t="array" ref="L196">IF(D196="","",0.5*(D196+SUMPRODUCT(($B$1461:$B$1491=$J196)*1,D$1461:D$1491)))</f>
        <v>0.30697640348348476</v>
      </c>
      <c r="M196" s="2" cm="1">
        <f t="array" ref="M196">IF(E196="","",0.5*(E196+SUMPRODUCT(($B$1461:$B$1491=$J196)*1,E$1461:E$1491)))</f>
        <v>0.30688964631297022</v>
      </c>
      <c r="N196" s="2" cm="1">
        <f t="array" ref="N196">IF(F196="","",0.5*(F196+SUMPRODUCT(($B$1461:$B$1491=$J196)*1,F$1461:F$1491)))</f>
        <v>0.30922163496409877</v>
      </c>
      <c r="O196" s="2" cm="1">
        <f t="array" ref="O196">IF(G196="","",0.5*(G196+SUMPRODUCT(($B$1461:$B$1491=$J196)*1,G$1461:G$1491)))</f>
        <v>0.28912444599615061</v>
      </c>
    </row>
    <row r="197" spans="1:15" x14ac:dyDescent="0.55000000000000004">
      <c r="A197" s="3">
        <v>7</v>
      </c>
      <c r="B197" s="3">
        <v>8</v>
      </c>
      <c r="C197" s="2">
        <f>IF(logVir!C197="","",資本サービス!C197/SUM(資本サービス!C197,労働コスト!C197))</f>
        <v>0.41514330126461496</v>
      </c>
      <c r="D197" s="2">
        <f>IF(logVir!D197="","",資本サービス!D197/SUM(資本サービス!D197,労働コスト!D197))</f>
        <v>0.39636983821646277</v>
      </c>
      <c r="E197" s="2">
        <f>IF(logVir!E197="","",資本サービス!E197/SUM(資本サービス!E197,労働コスト!E197))</f>
        <v>0.38231059506455783</v>
      </c>
      <c r="F197" s="2">
        <f>IF(logVir!F197="","",資本サービス!F197/SUM(資本サービス!F197,労働コスト!F197))</f>
        <v>0.39812128090953525</v>
      </c>
      <c r="G197" s="2">
        <f>IF(logVir!G197="","",資本サービス!G197/SUM(資本サービス!G197,労働コスト!G197))</f>
        <v>0.34380452370166886</v>
      </c>
      <c r="I197" s="3">
        <v>7</v>
      </c>
      <c r="J197" s="3">
        <v>8</v>
      </c>
      <c r="K197" s="2" cm="1">
        <f t="array" ref="K197">IF(C197="","",0.5*(C197+SUMPRODUCT(($B$1461:$B$1491=$J197)*1,C$1461:C$1491)))</f>
        <v>0.4326566143785846</v>
      </c>
      <c r="L197" s="2" cm="1">
        <f t="array" ref="L197">IF(D197="","",0.5*(D197+SUMPRODUCT(($B$1461:$B$1491=$J197)*1,D$1461:D$1491)))</f>
        <v>0.39873501594803351</v>
      </c>
      <c r="M197" s="2" cm="1">
        <f t="array" ref="M197">IF(E197="","",0.5*(E197+SUMPRODUCT(($B$1461:$B$1491=$J197)*1,E$1461:E$1491)))</f>
        <v>0.39146318510481198</v>
      </c>
      <c r="N197" s="2" cm="1">
        <f t="array" ref="N197">IF(F197="","",0.5*(F197+SUMPRODUCT(($B$1461:$B$1491=$J197)*1,F$1461:F$1491)))</f>
        <v>0.4038890979690497</v>
      </c>
      <c r="O197" s="2" cm="1">
        <f t="array" ref="O197">IF(G197="","",0.5*(G197+SUMPRODUCT(($B$1461:$B$1491=$J197)*1,G$1461:G$1491)))</f>
        <v>0.36245698064027132</v>
      </c>
    </row>
    <row r="198" spans="1:15" x14ac:dyDescent="0.55000000000000004">
      <c r="A198" s="3">
        <v>7</v>
      </c>
      <c r="B198" s="3">
        <v>9</v>
      </c>
      <c r="C198" s="2">
        <f>IF(logVir!C198="","",資本サービス!C198/SUM(資本サービス!C198,労働コスト!C198))</f>
        <v>0.28553572725658094</v>
      </c>
      <c r="D198" s="2">
        <f>IF(logVir!D198="","",資本サービス!D198/SUM(資本サービス!D198,労働コスト!D198))</f>
        <v>0.24244962840205908</v>
      </c>
      <c r="E198" s="2">
        <f>IF(logVir!E198="","",資本サービス!E198/SUM(資本サービス!E198,労働コスト!E198))</f>
        <v>0.21058180770375964</v>
      </c>
      <c r="F198" s="2">
        <f>IF(logVir!F198="","",資本サービス!F198/SUM(資本サービス!F198,労働コスト!F198))</f>
        <v>0.20511419412318799</v>
      </c>
      <c r="G198" s="2">
        <f>IF(logVir!G198="","",資本サービス!G198/SUM(資本サービス!G198,労働コスト!G198))</f>
        <v>0.16268114797481917</v>
      </c>
      <c r="I198" s="3">
        <v>7</v>
      </c>
      <c r="J198" s="3">
        <v>9</v>
      </c>
      <c r="K198" s="2" cm="1">
        <f t="array" ref="K198">IF(C198="","",0.5*(C198+SUMPRODUCT(($B$1461:$B$1491=$J198)*1,C$1461:C$1491)))</f>
        <v>0.24476142408630108</v>
      </c>
      <c r="L198" s="2" cm="1">
        <f t="array" ref="L198">IF(D198="","",0.5*(D198+SUMPRODUCT(($B$1461:$B$1491=$J198)*1,D$1461:D$1491)))</f>
        <v>0.2176611956997242</v>
      </c>
      <c r="M198" s="2" cm="1">
        <f t="array" ref="M198">IF(E198="","",0.5*(E198+SUMPRODUCT(($B$1461:$B$1491=$J198)*1,E$1461:E$1491)))</f>
        <v>0.1887186788786154</v>
      </c>
      <c r="N198" s="2" cm="1">
        <f t="array" ref="N198">IF(F198="","",0.5*(F198+SUMPRODUCT(($B$1461:$B$1491=$J198)*1,F$1461:F$1491)))</f>
        <v>0.18461832035884712</v>
      </c>
      <c r="O198" s="2" cm="1">
        <f t="array" ref="O198">IF(G198="","",0.5*(G198+SUMPRODUCT(($B$1461:$B$1491=$J198)*1,G$1461:G$1491)))</f>
        <v>0.15252257134734024</v>
      </c>
    </row>
    <row r="199" spans="1:15" x14ac:dyDescent="0.55000000000000004">
      <c r="A199" s="3">
        <v>7</v>
      </c>
      <c r="B199" s="3">
        <v>10</v>
      </c>
      <c r="C199" s="2">
        <f>IF(logVir!C199="","",資本サービス!C199/SUM(資本サービス!C199,労働コスト!C199))</f>
        <v>0.25421555107914878</v>
      </c>
      <c r="D199" s="2">
        <f>IF(logVir!D199="","",資本サービス!D199/SUM(資本サービス!D199,労働コスト!D199))</f>
        <v>0.25897532747487428</v>
      </c>
      <c r="E199" s="2">
        <f>IF(logVir!E199="","",資本サービス!E199/SUM(資本サービス!E199,労働コスト!E199))</f>
        <v>0.2505480000200655</v>
      </c>
      <c r="F199" s="2">
        <f>IF(logVir!F199="","",資本サービス!F199/SUM(資本サービス!F199,労働コスト!F199))</f>
        <v>0.25613134820107236</v>
      </c>
      <c r="G199" s="2">
        <f>IF(logVir!G199="","",資本サービス!G199/SUM(資本サービス!G199,労働コスト!G199))</f>
        <v>0.20686430180849497</v>
      </c>
      <c r="I199" s="3">
        <v>7</v>
      </c>
      <c r="J199" s="3">
        <v>10</v>
      </c>
      <c r="K199" s="2" cm="1">
        <f t="array" ref="K199">IF(C199="","",0.5*(C199+SUMPRODUCT(($B$1461:$B$1491=$J199)*1,C$1461:C$1491)))</f>
        <v>0.31385334339972748</v>
      </c>
      <c r="L199" s="2" cm="1">
        <f t="array" ref="L199">IF(D199="","",0.5*(D199+SUMPRODUCT(($B$1461:$B$1491=$J199)*1,D$1461:D$1491)))</f>
        <v>0.30803889712286436</v>
      </c>
      <c r="M199" s="2" cm="1">
        <f t="array" ref="M199">IF(E199="","",0.5*(E199+SUMPRODUCT(($B$1461:$B$1491=$J199)*1,E$1461:E$1491)))</f>
        <v>0.2855327021825943</v>
      </c>
      <c r="N199" s="2" cm="1">
        <f t="array" ref="N199">IF(F199="","",0.5*(F199+SUMPRODUCT(($B$1461:$B$1491=$J199)*1,F$1461:F$1491)))</f>
        <v>0.28847749474748996</v>
      </c>
      <c r="O199" s="2" cm="1">
        <f t="array" ref="O199">IF(G199="","",0.5*(G199+SUMPRODUCT(($B$1461:$B$1491=$J199)*1,G$1461:G$1491)))</f>
        <v>0.24590839971078521</v>
      </c>
    </row>
    <row r="200" spans="1:15" x14ac:dyDescent="0.55000000000000004">
      <c r="A200" s="3">
        <v>7</v>
      </c>
      <c r="B200" s="3">
        <v>11</v>
      </c>
      <c r="C200" s="2">
        <f>IF(logVir!C200="","",資本サービス!C200/SUM(資本サービス!C200,労働コスト!C200))</f>
        <v>0.40040810431527218</v>
      </c>
      <c r="D200" s="2">
        <f>IF(logVir!D200="","",資本サービス!D200/SUM(資本サービス!D200,労働コスト!D200))</f>
        <v>0.38317098506479685</v>
      </c>
      <c r="E200" s="2">
        <f>IF(logVir!E200="","",資本サービス!E200/SUM(資本サービス!E200,労働コスト!E200))</f>
        <v>0.4206231229566692</v>
      </c>
      <c r="F200" s="2">
        <f>IF(logVir!F200="","",資本サービス!F200/SUM(資本サービス!F200,労働コスト!F200))</f>
        <v>0.42467645715003038</v>
      </c>
      <c r="G200" s="2">
        <f>IF(logVir!G200="","",資本サービス!G200/SUM(資本サービス!G200,労働コスト!G200))</f>
        <v>0.40128613451035033</v>
      </c>
      <c r="I200" s="3">
        <v>7</v>
      </c>
      <c r="J200" s="3">
        <v>11</v>
      </c>
      <c r="K200" s="2" cm="1">
        <f t="array" ref="K200">IF(C200="","",0.5*(C200+SUMPRODUCT(($B$1461:$B$1491=$J200)*1,C$1461:C$1491)))</f>
        <v>0.4177886869101447</v>
      </c>
      <c r="L200" s="2" cm="1">
        <f t="array" ref="L200">IF(D200="","",0.5*(D200+SUMPRODUCT(($B$1461:$B$1491=$J200)*1,D$1461:D$1491)))</f>
        <v>0.40758852215712638</v>
      </c>
      <c r="M200" s="2" cm="1">
        <f t="array" ref="M200">IF(E200="","",0.5*(E200+SUMPRODUCT(($B$1461:$B$1491=$J200)*1,E$1461:E$1491)))</f>
        <v>0.42008148759335129</v>
      </c>
      <c r="N200" s="2" cm="1">
        <f t="array" ref="N200">IF(F200="","",0.5*(F200+SUMPRODUCT(($B$1461:$B$1491=$J200)*1,F$1461:F$1491)))</f>
        <v>0.42600252698247831</v>
      </c>
      <c r="O200" s="2" cm="1">
        <f t="array" ref="O200">IF(G200="","",0.5*(G200+SUMPRODUCT(($B$1461:$B$1491=$J200)*1,G$1461:G$1491)))</f>
        <v>0.40367090486931778</v>
      </c>
    </row>
    <row r="201" spans="1:15" x14ac:dyDescent="0.55000000000000004">
      <c r="A201" s="3">
        <v>7</v>
      </c>
      <c r="B201" s="3">
        <v>12</v>
      </c>
      <c r="C201" s="2">
        <f>IF(logVir!C201="","",資本サービス!C201/SUM(資本サービス!C201,労働コスト!C201))</f>
        <v>0.57305673230279031</v>
      </c>
      <c r="D201" s="2">
        <f>IF(logVir!D201="","",資本サービス!D201/SUM(資本サービス!D201,労働コスト!D201))</f>
        <v>0.55962478231099444</v>
      </c>
      <c r="E201" s="2">
        <f>IF(logVir!E201="","",資本サービス!E201/SUM(資本サービス!E201,労働コスト!E201))</f>
        <v>0.53074170389426278</v>
      </c>
      <c r="F201" s="2">
        <f>IF(logVir!F201="","",資本サービス!F201/SUM(資本サービス!F201,労働コスト!F201))</f>
        <v>0.52928042633170402</v>
      </c>
      <c r="G201" s="2">
        <f>IF(logVir!G201="","",資本サービス!G201/SUM(資本サービス!G201,労働コスト!G201))</f>
        <v>0.46592527529046079</v>
      </c>
      <c r="I201" s="3">
        <v>7</v>
      </c>
      <c r="J201" s="3">
        <v>12</v>
      </c>
      <c r="K201" s="2" cm="1">
        <f t="array" ref="K201">IF(C201="","",0.5*(C201+SUMPRODUCT(($B$1461:$B$1491=$J201)*1,C$1461:C$1491)))</f>
        <v>0.54213580925664084</v>
      </c>
      <c r="L201" s="2" cm="1">
        <f t="array" ref="L201">IF(D201="","",0.5*(D201+SUMPRODUCT(($B$1461:$B$1491=$J201)*1,D$1461:D$1491)))</f>
        <v>0.52330647767278982</v>
      </c>
      <c r="M201" s="2" cm="1">
        <f t="array" ref="M201">IF(E201="","",0.5*(E201+SUMPRODUCT(($B$1461:$B$1491=$J201)*1,E$1461:E$1491)))</f>
        <v>0.50828151492016627</v>
      </c>
      <c r="N201" s="2" cm="1">
        <f t="array" ref="N201">IF(F201="","",0.5*(F201+SUMPRODUCT(($B$1461:$B$1491=$J201)*1,F$1461:F$1491)))</f>
        <v>0.50526546555858598</v>
      </c>
      <c r="O201" s="2" cm="1">
        <f t="array" ref="O201">IF(G201="","",0.5*(G201+SUMPRODUCT(($B$1461:$B$1491=$J201)*1,G$1461:G$1491)))</f>
        <v>0.451963793583463</v>
      </c>
    </row>
    <row r="202" spans="1:15" x14ac:dyDescent="0.55000000000000004">
      <c r="A202" s="3">
        <v>7</v>
      </c>
      <c r="B202" s="3">
        <v>13</v>
      </c>
      <c r="C202" s="2">
        <f>IF(logVir!C202="","",資本サービス!C202/SUM(資本サービス!C202,労働コスト!C202))</f>
        <v>0.68600019716446381</v>
      </c>
      <c r="D202" s="2">
        <f>IF(logVir!D202="","",資本サービス!D202/SUM(資本サービス!D202,労働コスト!D202))</f>
        <v>0.62011013167375029</v>
      </c>
      <c r="E202" s="2">
        <f>IF(logVir!E202="","",資本サービス!E202/SUM(資本サービス!E202,労働コスト!E202))</f>
        <v>0.61116816757678449</v>
      </c>
      <c r="F202" s="2">
        <f>IF(logVir!F202="","",資本サービス!F202/SUM(資本サービス!F202,労働コスト!F202))</f>
        <v>0.62769045171420079</v>
      </c>
      <c r="G202" s="2">
        <f>IF(logVir!G202="","",資本サービス!G202/SUM(資本サービス!G202,労働コスト!G202))</f>
        <v>0.56523014990304909</v>
      </c>
      <c r="I202" s="3">
        <v>7</v>
      </c>
      <c r="J202" s="3">
        <v>13</v>
      </c>
      <c r="K202" s="2" cm="1">
        <f t="array" ref="K202">IF(C202="","",0.5*(C202+SUMPRODUCT(($B$1461:$B$1491=$J202)*1,C$1461:C$1491)))</f>
        <v>0.64222087692429786</v>
      </c>
      <c r="L202" s="2" cm="1">
        <f t="array" ref="L202">IF(D202="","",0.5*(D202+SUMPRODUCT(($B$1461:$B$1491=$J202)*1,D$1461:D$1491)))</f>
        <v>0.62418895657609319</v>
      </c>
      <c r="M202" s="2" cm="1">
        <f t="array" ref="M202">IF(E202="","",0.5*(E202+SUMPRODUCT(($B$1461:$B$1491=$J202)*1,E$1461:E$1491)))</f>
        <v>0.60003263111636795</v>
      </c>
      <c r="N202" s="2" cm="1">
        <f t="array" ref="N202">IF(F202="","",0.5*(F202+SUMPRODUCT(($B$1461:$B$1491=$J202)*1,F$1461:F$1491)))</f>
        <v>0.61568323722693163</v>
      </c>
      <c r="O202" s="2" cm="1">
        <f t="array" ref="O202">IF(G202="","",0.5*(G202+SUMPRODUCT(($B$1461:$B$1491=$J202)*1,G$1461:G$1491)))</f>
        <v>0.56673279397276044</v>
      </c>
    </row>
    <row r="203" spans="1:15" x14ac:dyDescent="0.55000000000000004">
      <c r="A203" s="3">
        <v>7</v>
      </c>
      <c r="B203" s="3">
        <v>14</v>
      </c>
      <c r="C203" s="2">
        <f>IF(logVir!C203="","",資本サービス!C203/SUM(資本サービス!C203,労働コスト!C203))</f>
        <v>0.43028149209876826</v>
      </c>
      <c r="D203" s="2">
        <f>IF(logVir!D203="","",資本サービス!D203/SUM(資本サービス!D203,労働コスト!D203))</f>
        <v>0.3486975258752944</v>
      </c>
      <c r="E203" s="2">
        <f>IF(logVir!E203="","",資本サービス!E203/SUM(資本サービス!E203,労働コスト!E203))</f>
        <v>0.4080962328253061</v>
      </c>
      <c r="F203" s="2">
        <f>IF(logVir!F203="","",資本サービス!F203/SUM(資本サービス!F203,労働コスト!F203))</f>
        <v>0.42084567187238281</v>
      </c>
      <c r="G203" s="2">
        <f>IF(logVir!G203="","",資本サービス!G203/SUM(資本サービス!G203,労働コスト!G203))</f>
        <v>0.36851221906389792</v>
      </c>
      <c r="I203" s="3">
        <v>7</v>
      </c>
      <c r="J203" s="3">
        <v>14</v>
      </c>
      <c r="K203" s="2" cm="1">
        <f t="array" ref="K203">IF(C203="","",0.5*(C203+SUMPRODUCT(($B$1461:$B$1491=$J203)*1,C$1461:C$1491)))</f>
        <v>0.41971298620301933</v>
      </c>
      <c r="L203" s="2" cm="1">
        <f t="array" ref="L203">IF(D203="","",0.5*(D203+SUMPRODUCT(($B$1461:$B$1491=$J203)*1,D$1461:D$1491)))</f>
        <v>0.35916844326711728</v>
      </c>
      <c r="M203" s="2" cm="1">
        <f t="array" ref="M203">IF(E203="","",0.5*(E203+SUMPRODUCT(($B$1461:$B$1491=$J203)*1,E$1461:E$1491)))</f>
        <v>0.39782898815986134</v>
      </c>
      <c r="N203" s="2" cm="1">
        <f t="array" ref="N203">IF(F203="","",0.5*(F203+SUMPRODUCT(($B$1461:$B$1491=$J203)*1,F$1461:F$1491)))</f>
        <v>0.41080646997564035</v>
      </c>
      <c r="O203" s="2" cm="1">
        <f t="array" ref="O203">IF(G203="","",0.5*(G203+SUMPRODUCT(($B$1461:$B$1491=$J203)*1,G$1461:G$1491)))</f>
        <v>0.37137514064522814</v>
      </c>
    </row>
    <row r="204" spans="1:15" x14ac:dyDescent="0.55000000000000004">
      <c r="A204" s="3">
        <v>7</v>
      </c>
      <c r="B204" s="3">
        <v>15</v>
      </c>
      <c r="C204" s="2">
        <f>IF(logVir!C204="","",資本サービス!C204/SUM(資本サービス!C204,労働コスト!C204))</f>
        <v>0.30424090385014757</v>
      </c>
      <c r="D204" s="2">
        <f>IF(logVir!D204="","",資本サービス!D204/SUM(資本サービス!D204,労働コスト!D204))</f>
        <v>0.21698950803067307</v>
      </c>
      <c r="E204" s="2">
        <f>IF(logVir!E204="","",資本サービス!E204/SUM(資本サービス!E204,労働コスト!E204))</f>
        <v>0.29013407963126653</v>
      </c>
      <c r="F204" s="2">
        <f>IF(logVir!F204="","",資本サービス!F204/SUM(資本サービス!F204,労働コスト!F204))</f>
        <v>0.29918307810173322</v>
      </c>
      <c r="G204" s="2">
        <f>IF(logVir!G204="","",資本サービス!G204/SUM(資本サービス!G204,労働コスト!G204))</f>
        <v>0.27058227572562998</v>
      </c>
      <c r="I204" s="3">
        <v>7</v>
      </c>
      <c r="J204" s="3">
        <v>15</v>
      </c>
      <c r="K204" s="2" cm="1">
        <f t="array" ref="K204">IF(C204="","",0.5*(C204+SUMPRODUCT(($B$1461:$B$1491=$J204)*1,C$1461:C$1491)))</f>
        <v>0.28242337978282939</v>
      </c>
      <c r="L204" s="2" cm="1">
        <f t="array" ref="L204">IF(D204="","",0.5*(D204+SUMPRODUCT(($B$1461:$B$1491=$J204)*1,D$1461:D$1491)))</f>
        <v>0.21743018222405119</v>
      </c>
      <c r="M204" s="2" cm="1">
        <f t="array" ref="M204">IF(E204="","",0.5*(E204+SUMPRODUCT(($B$1461:$B$1491=$J204)*1,E$1461:E$1491)))</f>
        <v>0.26706131264674071</v>
      </c>
      <c r="N204" s="2" cm="1">
        <f t="array" ref="N204">IF(F204="","",0.5*(F204+SUMPRODUCT(($B$1461:$B$1491=$J204)*1,F$1461:F$1491)))</f>
        <v>0.27605237947567457</v>
      </c>
      <c r="O204" s="2" cm="1">
        <f t="array" ref="O204">IF(G204="","",0.5*(G204+SUMPRODUCT(($B$1461:$B$1491=$J204)*1,G$1461:G$1491)))</f>
        <v>0.24841477707288717</v>
      </c>
    </row>
    <row r="205" spans="1:15" x14ac:dyDescent="0.55000000000000004">
      <c r="A205" s="3">
        <v>7</v>
      </c>
      <c r="B205" s="3">
        <v>16</v>
      </c>
      <c r="C205" s="2">
        <f>IF(logVir!C205="","",資本サービス!C205/SUM(資本サービス!C205,労働コスト!C205))</f>
        <v>0.30733355387157835</v>
      </c>
      <c r="D205" s="2">
        <f>IF(logVir!D205="","",資本サービス!D205/SUM(資本サービス!D205,労働コスト!D205))</f>
        <v>0.27191874911058389</v>
      </c>
      <c r="E205" s="2">
        <f>IF(logVir!E205="","",資本サービス!E205/SUM(資本サービス!E205,労働コスト!E205))</f>
        <v>0.26748271080018698</v>
      </c>
      <c r="F205" s="2">
        <f>IF(logVir!F205="","",資本サービス!F205/SUM(資本サービス!F205,労働コスト!F205))</f>
        <v>0.28218456812146481</v>
      </c>
      <c r="G205" s="2">
        <f>IF(logVir!G205="","",資本サービス!G205/SUM(資本サービス!G205,労働コスト!G205))</f>
        <v>0.24392915183842157</v>
      </c>
      <c r="I205" s="3">
        <v>7</v>
      </c>
      <c r="J205" s="3">
        <v>16</v>
      </c>
      <c r="K205" s="2" cm="1">
        <f t="array" ref="K205">IF(C205="","",0.5*(C205+SUMPRODUCT(($B$1461:$B$1491=$J205)*1,C$1461:C$1491)))</f>
        <v>0.31694350998099663</v>
      </c>
      <c r="L205" s="2" cm="1">
        <f t="array" ref="L205">IF(D205="","",0.5*(D205+SUMPRODUCT(($B$1461:$B$1491=$J205)*1,D$1461:D$1491)))</f>
        <v>0.28471898238396964</v>
      </c>
      <c r="M205" s="2" cm="1">
        <f t="array" ref="M205">IF(E205="","",0.5*(E205+SUMPRODUCT(($B$1461:$B$1491=$J205)*1,E$1461:E$1491)))</f>
        <v>0.26966672142481662</v>
      </c>
      <c r="N205" s="2" cm="1">
        <f t="array" ref="N205">IF(F205="","",0.5*(F205+SUMPRODUCT(($B$1461:$B$1491=$J205)*1,F$1461:F$1491)))</f>
        <v>0.27727480000156002</v>
      </c>
      <c r="O205" s="2" cm="1">
        <f t="array" ref="O205">IF(G205="","",0.5*(G205+SUMPRODUCT(($B$1461:$B$1491=$J205)*1,G$1461:G$1491)))</f>
        <v>0.24422194043543846</v>
      </c>
    </row>
    <row r="206" spans="1:15" x14ac:dyDescent="0.55000000000000004">
      <c r="A206" s="3">
        <v>7</v>
      </c>
      <c r="B206" s="3">
        <v>17</v>
      </c>
      <c r="C206" s="2">
        <f>IF(logVir!C206="","",資本サービス!C206/SUM(資本サービス!C206,労働コスト!C206))</f>
        <v>0.70134916226595323</v>
      </c>
      <c r="D206" s="2">
        <f>IF(logVir!D206="","",資本サービス!D206/SUM(資本サービス!D206,労働コスト!D206))</f>
        <v>0.58205199854042633</v>
      </c>
      <c r="E206" s="2">
        <f>IF(logVir!E206="","",資本サービス!E206/SUM(資本サービス!E206,労働コスト!E206))</f>
        <v>0.61346201884382812</v>
      </c>
      <c r="F206" s="2">
        <f>IF(logVir!F206="","",資本サービス!F206/SUM(資本サービス!F206,労働コスト!F206))</f>
        <v>0.602945782707481</v>
      </c>
      <c r="G206" s="2">
        <f>IF(logVir!G206="","",資本サービス!G206/SUM(資本サービス!G206,労働コスト!G206))</f>
        <v>0.58828872570280044</v>
      </c>
      <c r="I206" s="3">
        <v>7</v>
      </c>
      <c r="J206" s="3">
        <v>17</v>
      </c>
      <c r="K206" s="2" cm="1">
        <f t="array" ref="K206">IF(C206="","",0.5*(C206+SUMPRODUCT(($B$1461:$B$1491=$J206)*1,C$1461:C$1491)))</f>
        <v>0.67898194428873015</v>
      </c>
      <c r="L206" s="2" cm="1">
        <f t="array" ref="L206">IF(D206="","",0.5*(D206+SUMPRODUCT(($B$1461:$B$1491=$J206)*1,D$1461:D$1491)))</f>
        <v>0.61154938737648634</v>
      </c>
      <c r="M206" s="2" cm="1">
        <f t="array" ref="M206">IF(E206="","",0.5*(E206+SUMPRODUCT(($B$1461:$B$1491=$J206)*1,E$1461:E$1491)))</f>
        <v>0.61376306180945339</v>
      </c>
      <c r="N206" s="2" cm="1">
        <f t="array" ref="N206">IF(F206="","",0.5*(F206+SUMPRODUCT(($B$1461:$B$1491=$J206)*1,F$1461:F$1491)))</f>
        <v>0.59443851714153917</v>
      </c>
      <c r="O206" s="2" cm="1">
        <f t="array" ref="O206">IF(G206="","",0.5*(G206+SUMPRODUCT(($B$1461:$B$1491=$J206)*1,G$1461:G$1491)))</f>
        <v>0.58519917805239507</v>
      </c>
    </row>
    <row r="207" spans="1:15" x14ac:dyDescent="0.55000000000000004">
      <c r="A207" s="3">
        <v>7</v>
      </c>
      <c r="B207" s="3">
        <v>18</v>
      </c>
      <c r="C207" s="2">
        <f>IF(logVir!C207="","",資本サービス!C207/SUM(資本サービス!C207,労働コスト!C207))</f>
        <v>0.14180950560875333</v>
      </c>
      <c r="D207" s="2">
        <f>IF(logVir!D207="","",資本サービス!D207/SUM(資本サービス!D207,労働コスト!D207))</f>
        <v>7.6142294995650478E-2</v>
      </c>
      <c r="E207" s="2">
        <f>IF(logVir!E207="","",資本サービス!E207/SUM(資本サービス!E207,労働コスト!E207))</f>
        <v>0.10680718299691906</v>
      </c>
      <c r="F207" s="2">
        <f>IF(logVir!F207="","",資本サービス!F207/SUM(資本サービス!F207,労働コスト!F207))</f>
        <v>0.10906671743633789</v>
      </c>
      <c r="G207" s="2">
        <f>IF(logVir!G207="","",資本サービス!G207/SUM(資本サービス!G207,労働コスト!G207))</f>
        <v>9.8619413368095196E-2</v>
      </c>
      <c r="I207" s="3">
        <v>7</v>
      </c>
      <c r="J207" s="3">
        <v>18</v>
      </c>
      <c r="K207" s="2" cm="1">
        <f t="array" ref="K207">IF(C207="","",0.5*(C207+SUMPRODUCT(($B$1461:$B$1491=$J207)*1,C$1461:C$1491)))</f>
        <v>0.14265618721879603</v>
      </c>
      <c r="L207" s="2" cm="1">
        <f t="array" ref="L207">IF(D207="","",0.5*(D207+SUMPRODUCT(($B$1461:$B$1491=$J207)*1,D$1461:D$1491)))</f>
        <v>9.2603641954497232E-2</v>
      </c>
      <c r="M207" s="2" cm="1">
        <f t="array" ref="M207">IF(E207="","",0.5*(E207+SUMPRODUCT(($B$1461:$B$1491=$J207)*1,E$1461:E$1491)))</f>
        <v>0.10524165176001518</v>
      </c>
      <c r="N207" s="2" cm="1">
        <f t="array" ref="N207">IF(F207="","",0.5*(F207+SUMPRODUCT(($B$1461:$B$1491=$J207)*1,F$1461:F$1491)))</f>
        <v>0.10557546505224574</v>
      </c>
      <c r="O207" s="2" cm="1">
        <f t="array" ref="O207">IF(G207="","",0.5*(G207+SUMPRODUCT(($B$1461:$B$1491=$J207)*1,G$1461:G$1491)))</f>
        <v>0.1000674940655934</v>
      </c>
    </row>
    <row r="208" spans="1:15" x14ac:dyDescent="0.55000000000000004">
      <c r="A208" s="3">
        <v>7</v>
      </c>
      <c r="B208" s="3">
        <v>19</v>
      </c>
      <c r="C208" s="2">
        <f>IF(logVir!C208="","",資本サービス!C208/SUM(資本サービス!C208,労働コスト!C208))</f>
        <v>0.19895630496476957</v>
      </c>
      <c r="D208" s="2">
        <f>IF(logVir!D208="","",資本サービス!D208/SUM(資本サービス!D208,労働コスト!D208))</f>
        <v>0.11331249100539004</v>
      </c>
      <c r="E208" s="2">
        <f>IF(logVir!E208="","",資本サービス!E208/SUM(資本サービス!E208,労働コスト!E208))</f>
        <v>8.657686182869731E-2</v>
      </c>
      <c r="F208" s="2">
        <f>IF(logVir!F208="","",資本サービス!F208/SUM(資本サービス!F208,労働コスト!F208))</f>
        <v>9.086789423332646E-2</v>
      </c>
      <c r="G208" s="2">
        <f>IF(logVir!G208="","",資本サービス!G208/SUM(資本サービス!G208,労働コスト!G208))</f>
        <v>0.10274282407762282</v>
      </c>
      <c r="I208" s="3">
        <v>7</v>
      </c>
      <c r="J208" s="3">
        <v>19</v>
      </c>
      <c r="K208" s="2" cm="1">
        <f t="array" ref="K208">IF(C208="","",0.5*(C208+SUMPRODUCT(($B$1461:$B$1491=$J208)*1,C$1461:C$1491)))</f>
        <v>0.18582115395224374</v>
      </c>
      <c r="L208" s="2" cm="1">
        <f t="array" ref="L208">IF(D208="","",0.5*(D208+SUMPRODUCT(($B$1461:$B$1491=$J208)*1,D$1461:D$1491)))</f>
        <v>0.12298728001549544</v>
      </c>
      <c r="M208" s="2" cm="1">
        <f t="array" ref="M208">IF(E208="","",0.5*(E208+SUMPRODUCT(($B$1461:$B$1491=$J208)*1,E$1461:E$1491)))</f>
        <v>0.10858466108016357</v>
      </c>
      <c r="N208" s="2" cm="1">
        <f t="array" ref="N208">IF(F208="","",0.5*(F208+SUMPRODUCT(($B$1461:$B$1491=$J208)*1,F$1461:F$1491)))</f>
        <v>0.11060874747851088</v>
      </c>
      <c r="O208" s="2" cm="1">
        <f t="array" ref="O208">IF(G208="","",0.5*(G208+SUMPRODUCT(($B$1461:$B$1491=$J208)*1,G$1461:G$1491)))</f>
        <v>0.11401411444817344</v>
      </c>
    </row>
    <row r="209" spans="1:15" x14ac:dyDescent="0.55000000000000004">
      <c r="A209" s="3">
        <v>7</v>
      </c>
      <c r="B209" s="3">
        <v>20</v>
      </c>
      <c r="C209" s="2">
        <f>IF(logVir!C209="","",資本サービス!C209/SUM(資本サービス!C209,労働コスト!C209))</f>
        <v>0.25138960138605815</v>
      </c>
      <c r="D209" s="2">
        <f>IF(logVir!D209="","",資本サービス!D209/SUM(資本サービス!D209,労働コスト!D209))</f>
        <v>0.18088961753934116</v>
      </c>
      <c r="E209" s="2">
        <f>IF(logVir!E209="","",資本サービス!E209/SUM(資本サービス!E209,労働コスト!E209))</f>
        <v>0.16694080060102559</v>
      </c>
      <c r="F209" s="2">
        <f>IF(logVir!F209="","",資本サービス!F209/SUM(資本サービス!F209,労働コスト!F209))</f>
        <v>0.18053466694877288</v>
      </c>
      <c r="G209" s="2">
        <f>IF(logVir!G209="","",資本サービス!G209/SUM(資本サービス!G209,労働コスト!G209))</f>
        <v>0.21241432697982088</v>
      </c>
      <c r="I209" s="3">
        <v>7</v>
      </c>
      <c r="J209" s="3">
        <v>20</v>
      </c>
      <c r="K209" s="2" cm="1">
        <f t="array" ref="K209">IF(C209="","",0.5*(C209+SUMPRODUCT(($B$1461:$B$1491=$J209)*1,C$1461:C$1491)))</f>
        <v>0.25289360697738389</v>
      </c>
      <c r="L209" s="2" cm="1">
        <f t="array" ref="L209">IF(D209="","",0.5*(D209+SUMPRODUCT(($B$1461:$B$1491=$J209)*1,D$1461:D$1491)))</f>
        <v>0.21308329141357574</v>
      </c>
      <c r="M209" s="2" cm="1">
        <f t="array" ref="M209">IF(E209="","",0.5*(E209+SUMPRODUCT(($B$1461:$B$1491=$J209)*1,E$1461:E$1491)))</f>
        <v>0.20923541770458154</v>
      </c>
      <c r="N209" s="2" cm="1">
        <f t="array" ref="N209">IF(F209="","",0.5*(F209+SUMPRODUCT(($B$1461:$B$1491=$J209)*1,F$1461:F$1491)))</f>
        <v>0.21682375379344015</v>
      </c>
      <c r="O209" s="2" cm="1">
        <f t="array" ref="O209">IF(G209="","",0.5*(G209+SUMPRODUCT(($B$1461:$B$1491=$J209)*1,G$1461:G$1491)))</f>
        <v>0.22505808314324413</v>
      </c>
    </row>
    <row r="210" spans="1:15" x14ac:dyDescent="0.55000000000000004">
      <c r="A210" s="3">
        <v>7</v>
      </c>
      <c r="B210" s="3">
        <v>21</v>
      </c>
      <c r="C210" s="2">
        <f>IF(logVir!C210="","",資本サービス!C210/SUM(資本サービス!C210,労働コスト!C210))</f>
        <v>0.33307980127841724</v>
      </c>
      <c r="D210" s="2">
        <f>IF(logVir!D210="","",資本サービス!D210/SUM(資本サービス!D210,労働コスト!D210))</f>
        <v>0.31822544347438358</v>
      </c>
      <c r="E210" s="2">
        <f>IF(logVir!E210="","",資本サービス!E210/SUM(資本サービス!E210,労働コスト!E210))</f>
        <v>0.34609533608656279</v>
      </c>
      <c r="F210" s="2">
        <f>IF(logVir!F210="","",資本サービス!F210/SUM(資本サービス!F210,労働コスト!F210))</f>
        <v>0.31905120932079872</v>
      </c>
      <c r="G210" s="2">
        <f>IF(logVir!G210="","",資本サービス!G210/SUM(資本サービス!G210,労働コスト!G210))</f>
        <v>0.30795932106088758</v>
      </c>
      <c r="I210" s="3">
        <v>7</v>
      </c>
      <c r="J210" s="3">
        <v>21</v>
      </c>
      <c r="K210" s="2" cm="1">
        <f t="array" ref="K210">IF(C210="","",0.5*(C210+SUMPRODUCT(($B$1461:$B$1491=$J210)*1,C$1461:C$1491)))</f>
        <v>0.33396831696127049</v>
      </c>
      <c r="L210" s="2" cm="1">
        <f t="array" ref="L210">IF(D210="","",0.5*(D210+SUMPRODUCT(($B$1461:$B$1491=$J210)*1,D$1461:D$1491)))</f>
        <v>0.30798759355071259</v>
      </c>
      <c r="M210" s="2" cm="1">
        <f t="array" ref="M210">IF(E210="","",0.5*(E210+SUMPRODUCT(($B$1461:$B$1491=$J210)*1,E$1461:E$1491)))</f>
        <v>0.31800192491981893</v>
      </c>
      <c r="N210" s="2" cm="1">
        <f t="array" ref="N210">IF(F210="","",0.5*(F210+SUMPRODUCT(($B$1461:$B$1491=$J210)*1,F$1461:F$1491)))</f>
        <v>0.30318269656263463</v>
      </c>
      <c r="O210" s="2" cm="1">
        <f t="array" ref="O210">IF(G210="","",0.5*(G210+SUMPRODUCT(($B$1461:$B$1491=$J210)*1,G$1461:G$1491)))</f>
        <v>0.28947232354972796</v>
      </c>
    </row>
    <row r="211" spans="1:15" x14ac:dyDescent="0.55000000000000004">
      <c r="A211" s="3">
        <v>7</v>
      </c>
      <c r="B211" s="3">
        <v>22</v>
      </c>
      <c r="C211" s="2">
        <f>IF(logVir!C211="","",資本サービス!C211/SUM(資本サービス!C211,労働コスト!C211))</f>
        <v>0.28761453949098165</v>
      </c>
      <c r="D211" s="2">
        <f>IF(logVir!D211="","",資本サービス!D211/SUM(資本サービス!D211,労働コスト!D211))</f>
        <v>0.20780940515526258</v>
      </c>
      <c r="E211" s="2">
        <f>IF(logVir!E211="","",資本サービス!E211/SUM(資本サービス!E211,労働コスト!E211))</f>
        <v>0.17295629114249339</v>
      </c>
      <c r="F211" s="2">
        <f>IF(logVir!F211="","",資本サービス!F211/SUM(資本サービス!F211,労働コスト!F211))</f>
        <v>0.17719953351471426</v>
      </c>
      <c r="G211" s="2">
        <f>IF(logVir!G211="","",資本サービス!G211/SUM(資本サービス!G211,労働コスト!G211))</f>
        <v>0.17310640639364189</v>
      </c>
      <c r="I211" s="3">
        <v>7</v>
      </c>
      <c r="J211" s="3">
        <v>22</v>
      </c>
      <c r="K211" s="2" cm="1">
        <f t="array" ref="K211">IF(C211="","",0.5*(C211+SUMPRODUCT(($B$1461:$B$1491=$J211)*1,C$1461:C$1491)))</f>
        <v>0.255837135000616</v>
      </c>
      <c r="L211" s="2" cm="1">
        <f t="array" ref="L211">IF(D211="","",0.5*(D211+SUMPRODUCT(($B$1461:$B$1491=$J211)*1,D$1461:D$1491)))</f>
        <v>0.19618102523974768</v>
      </c>
      <c r="M211" s="2" cm="1">
        <f t="array" ref="M211">IF(E211="","",0.5*(E211+SUMPRODUCT(($B$1461:$B$1491=$J211)*1,E$1461:E$1491)))</f>
        <v>0.16526843586257284</v>
      </c>
      <c r="N211" s="2" cm="1">
        <f t="array" ref="N211">IF(F211="","",0.5*(F211+SUMPRODUCT(($B$1461:$B$1491=$J211)*1,F$1461:F$1491)))</f>
        <v>0.16980961575608944</v>
      </c>
      <c r="O211" s="2" cm="1">
        <f t="array" ref="O211">IF(G211="","",0.5*(G211+SUMPRODUCT(($B$1461:$B$1491=$J211)*1,G$1461:G$1491)))</f>
        <v>0.16714340098460245</v>
      </c>
    </row>
    <row r="212" spans="1:15" x14ac:dyDescent="0.55000000000000004">
      <c r="A212" s="3">
        <v>7</v>
      </c>
      <c r="B212" s="3">
        <v>23</v>
      </c>
      <c r="C212" s="2">
        <f>IF(logVir!C212="","",資本サービス!C212/SUM(資本サービス!C212,労働コスト!C212))</f>
        <v>0.82414903157568042</v>
      </c>
      <c r="D212" s="2">
        <f>IF(logVir!D212="","",資本サービス!D212/SUM(資本サービス!D212,労働コスト!D212))</f>
        <v>0.80068709796517856</v>
      </c>
      <c r="E212" s="2">
        <f>IF(logVir!E212="","",資本サービス!E212/SUM(資本サービス!E212,労働コスト!E212))</f>
        <v>0.77900339649329398</v>
      </c>
      <c r="F212" s="2">
        <f>IF(logVir!F212="","",資本サービス!F212/SUM(資本サービス!F212,労働コスト!F212))</f>
        <v>0.75125474255093183</v>
      </c>
      <c r="G212" s="2">
        <f>IF(logVir!G212="","",資本サービス!G212/SUM(資本サービス!G212,労働コスト!G212))</f>
        <v>0.7966112242537261</v>
      </c>
      <c r="I212" s="3">
        <v>7</v>
      </c>
      <c r="J212" s="3">
        <v>23</v>
      </c>
      <c r="K212" s="2" cm="1">
        <f t="array" ref="K212">IF(C212="","",0.5*(C212+SUMPRODUCT(($B$1461:$B$1491=$J212)*1,C$1461:C$1491)))</f>
        <v>0.76996984804697144</v>
      </c>
      <c r="L212" s="2" cm="1">
        <f t="array" ref="L212">IF(D212="","",0.5*(D212+SUMPRODUCT(($B$1461:$B$1491=$J212)*1,D$1461:D$1491)))</f>
        <v>0.74340235932065224</v>
      </c>
      <c r="M212" s="2" cm="1">
        <f t="array" ref="M212">IF(E212="","",0.5*(E212+SUMPRODUCT(($B$1461:$B$1491=$J212)*1,E$1461:E$1491)))</f>
        <v>0.71589788588538972</v>
      </c>
      <c r="N212" s="2" cm="1">
        <f t="array" ref="N212">IF(F212="","",0.5*(F212+SUMPRODUCT(($B$1461:$B$1491=$J212)*1,F$1461:F$1491)))</f>
        <v>0.68795860163233402</v>
      </c>
      <c r="O212" s="2" cm="1">
        <f t="array" ref="O212">IF(G212="","",0.5*(G212+SUMPRODUCT(($B$1461:$B$1491=$J212)*1,G$1461:G$1491)))</f>
        <v>0.69937007931935313</v>
      </c>
    </row>
    <row r="213" spans="1:15" x14ac:dyDescent="0.55000000000000004">
      <c r="A213" s="3">
        <v>7</v>
      </c>
      <c r="B213" s="3">
        <v>24</v>
      </c>
      <c r="C213" s="2">
        <f>IF(logVir!C213="","",資本サービス!C213/SUM(資本サービス!C213,労働コスト!C213))</f>
        <v>0.34043965027869749</v>
      </c>
      <c r="D213" s="2">
        <f>IF(logVir!D213="","",資本サービス!D213/SUM(資本サービス!D213,労働コスト!D213))</f>
        <v>0.3141232505688068</v>
      </c>
      <c r="E213" s="2">
        <f>IF(logVir!E213="","",資本サービス!E213/SUM(資本サービス!E213,労働コスト!E213))</f>
        <v>0.27387463338549833</v>
      </c>
      <c r="F213" s="2">
        <f>IF(logVir!F213="","",資本サービス!F213/SUM(資本サービス!F213,労働コスト!F213))</f>
        <v>0.240353034400903</v>
      </c>
      <c r="G213" s="2">
        <f>IF(logVir!G213="","",資本サービス!G213/SUM(資本サービス!G213,労働コスト!G213))</f>
        <v>0.30245181432676382</v>
      </c>
      <c r="I213" s="3">
        <v>7</v>
      </c>
      <c r="J213" s="3">
        <v>24</v>
      </c>
      <c r="K213" s="2" cm="1">
        <f t="array" ref="K213">IF(C213="","",0.5*(C213+SUMPRODUCT(($B$1461:$B$1491=$J213)*1,C$1461:C$1491)))</f>
        <v>0.3143100369332622</v>
      </c>
      <c r="L213" s="2" cm="1">
        <f t="array" ref="L213">IF(D213="","",0.5*(D213+SUMPRODUCT(($B$1461:$B$1491=$J213)*1,D$1461:D$1491)))</f>
        <v>0.28853974482509004</v>
      </c>
      <c r="M213" s="2" cm="1">
        <f t="array" ref="M213">IF(E213="","",0.5*(E213+SUMPRODUCT(($B$1461:$B$1491=$J213)*1,E$1461:E$1491)))</f>
        <v>0.26131067685935039</v>
      </c>
      <c r="N213" s="2" cm="1">
        <f t="array" ref="N213">IF(F213="","",0.5*(F213+SUMPRODUCT(($B$1461:$B$1491=$J213)*1,F$1461:F$1491)))</f>
        <v>0.23593502462524768</v>
      </c>
      <c r="O213" s="2" cm="1">
        <f t="array" ref="O213">IF(G213="","",0.5*(G213+SUMPRODUCT(($B$1461:$B$1491=$J213)*1,G$1461:G$1491)))</f>
        <v>0.26120502293618697</v>
      </c>
    </row>
    <row r="214" spans="1:15" x14ac:dyDescent="0.55000000000000004">
      <c r="A214" s="3">
        <v>7</v>
      </c>
      <c r="B214" s="3">
        <v>25</v>
      </c>
      <c r="C214" s="2">
        <f>IF(logVir!C214="","",資本サービス!C214/SUM(資本サービス!C214,労働コスト!C214))</f>
        <v>0.18134647188616604</v>
      </c>
      <c r="D214" s="2">
        <f>IF(logVir!D214="","",資本サービス!D214/SUM(資本サービス!D214,労働コスト!D214))</f>
        <v>0.20626932719144001</v>
      </c>
      <c r="E214" s="2">
        <f>IF(logVir!E214="","",資本サービス!E214/SUM(資本サービス!E214,労働コスト!E214))</f>
        <v>0.19708458076806606</v>
      </c>
      <c r="F214" s="2">
        <f>IF(logVir!F214="","",資本サービス!F214/SUM(資本サービス!F214,労働コスト!F214))</f>
        <v>0.1901070422953054</v>
      </c>
      <c r="G214" s="2">
        <f>IF(logVir!G214="","",資本サービス!G214/SUM(資本サービス!G214,労働コスト!G214))</f>
        <v>0.18129010883042762</v>
      </c>
      <c r="I214" s="3">
        <v>7</v>
      </c>
      <c r="J214" s="3">
        <v>25</v>
      </c>
      <c r="K214" s="2" cm="1">
        <f t="array" ref="K214">IF(C214="","",0.5*(C214+SUMPRODUCT(($B$1461:$B$1491=$J214)*1,C$1461:C$1491)))</f>
        <v>0.18993771455709224</v>
      </c>
      <c r="L214" s="2" cm="1">
        <f t="array" ref="L214">IF(D214="","",0.5*(D214+SUMPRODUCT(($B$1461:$B$1491=$J214)*1,D$1461:D$1491)))</f>
        <v>0.20166201852812271</v>
      </c>
      <c r="M214" s="2" cm="1">
        <f t="array" ref="M214">IF(E214="","",0.5*(E214+SUMPRODUCT(($B$1461:$B$1491=$J214)*1,E$1461:E$1491)))</f>
        <v>0.19745239284074564</v>
      </c>
      <c r="N214" s="2" cm="1">
        <f t="array" ref="N214">IF(F214="","",0.5*(F214+SUMPRODUCT(($B$1461:$B$1491=$J214)*1,F$1461:F$1491)))</f>
        <v>0.19456262721648834</v>
      </c>
      <c r="O214" s="2" cm="1">
        <f t="array" ref="O214">IF(G214="","",0.5*(G214+SUMPRODUCT(($B$1461:$B$1491=$J214)*1,G$1461:G$1491)))</f>
        <v>0.1894787904218784</v>
      </c>
    </row>
    <row r="215" spans="1:15" x14ac:dyDescent="0.55000000000000004">
      <c r="A215" s="3">
        <v>7</v>
      </c>
      <c r="B215" s="3">
        <v>26</v>
      </c>
      <c r="C215" s="2">
        <f>IF(logVir!C215="","",資本サービス!C215/SUM(資本サービス!C215,労働コスト!C215))</f>
        <v>0.71888114901511269</v>
      </c>
      <c r="D215" s="2">
        <f>IF(logVir!D215="","",資本サービス!D215/SUM(資本サービス!D215,労働コスト!D215))</f>
        <v>0.70413626297749343</v>
      </c>
      <c r="E215" s="2">
        <f>IF(logVir!E215="","",資本サービス!E215/SUM(資本サービス!E215,労働コスト!E215))</f>
        <v>0.66000558628881933</v>
      </c>
      <c r="F215" s="2">
        <f>IF(logVir!F215="","",資本サービス!F215/SUM(資本サービス!F215,労働コスト!F215))</f>
        <v>0.63281461993976673</v>
      </c>
      <c r="G215" s="2">
        <f>IF(logVir!G215="","",資本サービス!G215/SUM(資本サービス!G215,労働コスト!G215))</f>
        <v>0.56042046702894732</v>
      </c>
      <c r="I215" s="3">
        <v>7</v>
      </c>
      <c r="J215" s="3">
        <v>26</v>
      </c>
      <c r="K215" s="2" cm="1">
        <f t="array" ref="K215">IF(C215="","",0.5*(C215+SUMPRODUCT(($B$1461:$B$1491=$J215)*1,C$1461:C$1491)))</f>
        <v>0.70500285675389396</v>
      </c>
      <c r="L215" s="2" cm="1">
        <f t="array" ref="L215">IF(D215="","",0.5*(D215+SUMPRODUCT(($B$1461:$B$1491=$J215)*1,D$1461:D$1491)))</f>
        <v>0.66424141015127303</v>
      </c>
      <c r="M215" s="2" cm="1">
        <f t="array" ref="M215">IF(E215="","",0.5*(E215+SUMPRODUCT(($B$1461:$B$1491=$J215)*1,E$1461:E$1491)))</f>
        <v>0.60693834375234967</v>
      </c>
      <c r="N215" s="2" cm="1">
        <f t="array" ref="N215">IF(F215="","",0.5*(F215+SUMPRODUCT(($B$1461:$B$1491=$J215)*1,F$1461:F$1491)))</f>
        <v>0.60575389524587797</v>
      </c>
      <c r="O215" s="2" cm="1">
        <f t="array" ref="O215">IF(G215="","",0.5*(G215+SUMPRODUCT(($B$1461:$B$1491=$J215)*1,G$1461:G$1491)))</f>
        <v>0.56802729338459923</v>
      </c>
    </row>
    <row r="216" spans="1:15" x14ac:dyDescent="0.55000000000000004">
      <c r="A216" s="3">
        <v>7</v>
      </c>
      <c r="B216" s="3">
        <v>27</v>
      </c>
      <c r="C216" s="2">
        <f>IF(logVir!C216="","",資本サービス!C216/SUM(資本サービス!C216,労働コスト!C216))</f>
        <v>0.19128814726184484</v>
      </c>
      <c r="D216" s="2">
        <f>IF(logVir!D216="","",資本サービス!D216/SUM(資本サービス!D216,労働コスト!D216))</f>
        <v>0.19381874895858919</v>
      </c>
      <c r="E216" s="2">
        <f>IF(logVir!E216="","",資本サービス!E216/SUM(資本サービス!E216,労働コスト!E216))</f>
        <v>0.19028018234406105</v>
      </c>
      <c r="F216" s="2">
        <f>IF(logVir!F216="","",資本サービス!F216/SUM(資本サービス!F216,労働コスト!F216))</f>
        <v>0.20881692305616986</v>
      </c>
      <c r="G216" s="2">
        <f>IF(logVir!G216="","",資本サービス!G216/SUM(資本サービス!G216,労働コスト!G216))</f>
        <v>0.18033929421221367</v>
      </c>
      <c r="I216" s="3">
        <v>7</v>
      </c>
      <c r="J216" s="3">
        <v>27</v>
      </c>
      <c r="K216" s="2" cm="1">
        <f t="array" ref="K216">IF(C216="","",0.5*(C216+SUMPRODUCT(($B$1461:$B$1491=$J216)*1,C$1461:C$1491)))</f>
        <v>0.20118901867179284</v>
      </c>
      <c r="L216" s="2" cm="1">
        <f t="array" ref="L216">IF(D216="","",0.5*(D216+SUMPRODUCT(($B$1461:$B$1491=$J216)*1,D$1461:D$1491)))</f>
        <v>0.19969795799220674</v>
      </c>
      <c r="M216" s="2" cm="1">
        <f t="array" ref="M216">IF(E216="","",0.5*(E216+SUMPRODUCT(($B$1461:$B$1491=$J216)*1,E$1461:E$1491)))</f>
        <v>0.19690238704708324</v>
      </c>
      <c r="N216" s="2" cm="1">
        <f t="array" ref="N216">IF(F216="","",0.5*(F216+SUMPRODUCT(($B$1461:$B$1491=$J216)*1,F$1461:F$1491)))</f>
        <v>0.20437343349824591</v>
      </c>
      <c r="O216" s="2" cm="1">
        <f t="array" ref="O216">IF(G216="","",0.5*(G216+SUMPRODUCT(($B$1461:$B$1491=$J216)*1,G$1461:G$1491)))</f>
        <v>0.18360423996699032</v>
      </c>
    </row>
    <row r="217" spans="1:15" x14ac:dyDescent="0.55000000000000004">
      <c r="A217" s="3">
        <v>7</v>
      </c>
      <c r="B217" s="3">
        <v>28</v>
      </c>
      <c r="C217" s="2">
        <f>IF(logVir!C217="","",資本サービス!C217/SUM(資本サービス!C217,労働コスト!C217))</f>
        <v>0.40616037656972226</v>
      </c>
      <c r="D217" s="2">
        <f>IF(logVir!D217="","",資本サービス!D217/SUM(資本サービス!D217,労働コスト!D217))</f>
        <v>0.3306484240092506</v>
      </c>
      <c r="E217" s="2">
        <f>IF(logVir!E217="","",資本サービス!E217/SUM(資本サービス!E217,労働コスト!E217))</f>
        <v>0.31980595614304341</v>
      </c>
      <c r="F217" s="2">
        <f>IF(logVir!F217="","",資本サービス!F217/SUM(資本サービス!F217,労働コスト!F217))</f>
        <v>0.33239081048637797</v>
      </c>
      <c r="G217" s="2">
        <f>IF(logVir!G217="","",資本サービス!G217/SUM(資本サービス!G217,労働コスト!G217))</f>
        <v>0.34678746431640245</v>
      </c>
      <c r="I217" s="3">
        <v>7</v>
      </c>
      <c r="J217" s="3">
        <v>28</v>
      </c>
      <c r="K217" s="2" cm="1">
        <f t="array" ref="K217">IF(C217="","",0.5*(C217+SUMPRODUCT(($B$1461:$B$1491=$J217)*1,C$1461:C$1491)))</f>
        <v>0.4041902750797427</v>
      </c>
      <c r="L217" s="2" cm="1">
        <f t="array" ref="L217">IF(D217="","",0.5*(D217+SUMPRODUCT(($B$1461:$B$1491=$J217)*1,D$1461:D$1491)))</f>
        <v>0.34363156923949911</v>
      </c>
      <c r="M217" s="2" cm="1">
        <f t="array" ref="M217">IF(E217="","",0.5*(E217+SUMPRODUCT(($B$1461:$B$1491=$J217)*1,E$1461:E$1491)))</f>
        <v>0.3229245673805885</v>
      </c>
      <c r="N217" s="2" cm="1">
        <f t="array" ref="N217">IF(F217="","",0.5*(F217+SUMPRODUCT(($B$1461:$B$1491=$J217)*1,F$1461:F$1491)))</f>
        <v>0.33257452339877658</v>
      </c>
      <c r="O217" s="2" cm="1">
        <f t="array" ref="O217">IF(G217="","",0.5*(G217+SUMPRODUCT(($B$1461:$B$1491=$J217)*1,G$1461:G$1491)))</f>
        <v>0.34588757006536036</v>
      </c>
    </row>
    <row r="218" spans="1:15" x14ac:dyDescent="0.55000000000000004">
      <c r="A218" s="3">
        <v>7</v>
      </c>
      <c r="B218" s="3">
        <v>29</v>
      </c>
      <c r="C218" s="2">
        <f>IF(logVir!C218="","",資本サービス!C218/SUM(資本サービス!C218,労働コスト!C218))</f>
        <v>0.15744387261200243</v>
      </c>
      <c r="D218" s="2">
        <f>IF(logVir!D218="","",資本サービス!D218/SUM(資本サービス!D218,労働コスト!D218))</f>
        <v>0.14915040701158486</v>
      </c>
      <c r="E218" s="2">
        <f>IF(logVir!E218="","",資本サービス!E218/SUM(資本サービス!E218,労働コスト!E218))</f>
        <v>0.1193419474925157</v>
      </c>
      <c r="F218" s="2">
        <f>IF(logVir!F218="","",資本サービス!F218/SUM(資本サービス!F218,労働コスト!F218))</f>
        <v>0.15251792547693782</v>
      </c>
      <c r="G218" s="2">
        <f>IF(logVir!G218="","",資本サービス!G218/SUM(資本サービス!G218,労働コスト!G218))</f>
        <v>0.15409158574835635</v>
      </c>
      <c r="I218" s="3">
        <v>7</v>
      </c>
      <c r="J218" s="3">
        <v>29</v>
      </c>
      <c r="K218" s="2" cm="1">
        <f t="array" ref="K218">IF(C218="","",0.5*(C218+SUMPRODUCT(($B$1461:$B$1491=$J218)*1,C$1461:C$1491)))</f>
        <v>0.17449438937249823</v>
      </c>
      <c r="L218" s="2" cm="1">
        <f t="array" ref="L218">IF(D218="","",0.5*(D218+SUMPRODUCT(($B$1461:$B$1491=$J218)*1,D$1461:D$1491)))</f>
        <v>0.17145435910103857</v>
      </c>
      <c r="M218" s="2" cm="1">
        <f t="array" ref="M218">IF(E218="","",0.5*(E218+SUMPRODUCT(($B$1461:$B$1491=$J218)*1,E$1461:E$1491)))</f>
        <v>0.13935661203695382</v>
      </c>
      <c r="N218" s="2" cm="1">
        <f t="array" ref="N218">IF(F218="","",0.5*(F218+SUMPRODUCT(($B$1461:$B$1491=$J218)*1,F$1461:F$1491)))</f>
        <v>0.16405069789183174</v>
      </c>
      <c r="O218" s="2" cm="1">
        <f t="array" ref="O218">IF(G218="","",0.5*(G218+SUMPRODUCT(($B$1461:$B$1491=$J218)*1,G$1461:G$1491)))</f>
        <v>0.15894619259104209</v>
      </c>
    </row>
    <row r="219" spans="1:15" x14ac:dyDescent="0.55000000000000004">
      <c r="A219" s="3">
        <v>7</v>
      </c>
      <c r="B219" s="3">
        <v>30</v>
      </c>
      <c r="C219" s="2">
        <f>IF(logVir!C219="","",資本サービス!C219/SUM(資本サービス!C219,労働コスト!C219))</f>
        <v>0.13703559942909482</v>
      </c>
      <c r="D219" s="2">
        <f>IF(logVir!D219="","",資本サービス!D219/SUM(資本サービス!D219,労働コスト!D219))</f>
        <v>0.11153579054411257</v>
      </c>
      <c r="E219" s="2">
        <f>IF(logVir!E219="","",資本サービス!E219/SUM(資本サービス!E219,労働コスト!E219))</f>
        <v>0.10302508628200022</v>
      </c>
      <c r="F219" s="2">
        <f>IF(logVir!F219="","",資本サービス!F219/SUM(資本サービス!F219,労働コスト!F219))</f>
        <v>0.10790059157846305</v>
      </c>
      <c r="G219" s="2">
        <f>IF(logVir!G219="","",資本サービス!G219/SUM(資本サービス!G219,労働コスト!G219))</f>
        <v>8.0278400371732422E-2</v>
      </c>
      <c r="I219" s="3">
        <v>7</v>
      </c>
      <c r="J219" s="3">
        <v>30</v>
      </c>
      <c r="K219" s="2" cm="1">
        <f t="array" ref="K219">IF(C219="","",0.5*(C219+SUMPRODUCT(($B$1461:$B$1491=$J219)*1,C$1461:C$1491)))</f>
        <v>0.13572265835724504</v>
      </c>
      <c r="L219" s="2" cm="1">
        <f t="array" ref="L219">IF(D219="","",0.5*(D219+SUMPRODUCT(($B$1461:$B$1491=$J219)*1,D$1461:D$1491)))</f>
        <v>0.11240840619250358</v>
      </c>
      <c r="M219" s="2" cm="1">
        <f t="array" ref="M219">IF(E219="","",0.5*(E219+SUMPRODUCT(($B$1461:$B$1491=$J219)*1,E$1461:E$1491)))</f>
        <v>0.10274022713501135</v>
      </c>
      <c r="N219" s="2" cm="1">
        <f t="array" ref="N219">IF(F219="","",0.5*(F219+SUMPRODUCT(($B$1461:$B$1491=$J219)*1,F$1461:F$1491)))</f>
        <v>0.10309602821674782</v>
      </c>
      <c r="O219" s="2" cm="1">
        <f t="array" ref="O219">IF(G219="","",0.5*(G219+SUMPRODUCT(($B$1461:$B$1491=$J219)*1,G$1461:G$1491)))</f>
        <v>8.3012577104919577E-2</v>
      </c>
    </row>
    <row r="220" spans="1:15" x14ac:dyDescent="0.55000000000000004">
      <c r="A220" s="3">
        <v>7</v>
      </c>
      <c r="B220" s="3">
        <v>31</v>
      </c>
      <c r="C220" s="2">
        <f>IF(logVir!C220="","",資本サービス!C220/SUM(資本サービス!C220,労働コスト!C220))</f>
        <v>0.20277798797316196</v>
      </c>
      <c r="D220" s="2">
        <f>IF(logVir!D220="","",資本サービス!D220/SUM(資本サービス!D220,労働コスト!D220))</f>
        <v>0.21527741032694622</v>
      </c>
      <c r="E220" s="2">
        <f>IF(logVir!E220="","",資本サービス!E220/SUM(資本サービス!E220,労働コスト!E220))</f>
        <v>0.20817398038869933</v>
      </c>
      <c r="F220" s="2">
        <f>IF(logVir!F220="","",資本サービス!F220/SUM(資本サービス!F220,労働コスト!F220))</f>
        <v>0.18412668998437562</v>
      </c>
      <c r="G220" s="2">
        <f>IF(logVir!G220="","",資本サービス!G220/SUM(資本サービス!G220,労働コスト!G220))</f>
        <v>0.16861143805796325</v>
      </c>
      <c r="I220" s="3">
        <v>7</v>
      </c>
      <c r="J220" s="3">
        <v>31</v>
      </c>
      <c r="K220" s="2" cm="1">
        <f t="array" ref="K220">IF(C220="","",0.5*(C220+SUMPRODUCT(($B$1461:$B$1491=$J220)*1,C$1461:C$1491)))</f>
        <v>0.2168761426694624</v>
      </c>
      <c r="L220" s="2" cm="1">
        <f t="array" ref="L220">IF(D220="","",0.5*(D220+SUMPRODUCT(($B$1461:$B$1491=$J220)*1,D$1461:D$1491)))</f>
        <v>0.22981063687161046</v>
      </c>
      <c r="M220" s="2" cm="1">
        <f t="array" ref="M220">IF(E220="","",0.5*(E220+SUMPRODUCT(($B$1461:$B$1491=$J220)*1,E$1461:E$1491)))</f>
        <v>0.21144976400633148</v>
      </c>
      <c r="N220" s="2" cm="1">
        <f t="array" ref="N220">IF(F220="","",0.5*(F220+SUMPRODUCT(($B$1461:$B$1491=$J220)*1,F$1461:F$1491)))</f>
        <v>0.19516645636522342</v>
      </c>
      <c r="O220" s="2" cm="1">
        <f t="array" ref="O220">IF(G220="","",0.5*(G220+SUMPRODUCT(($B$1461:$B$1491=$J220)*1,G$1461:G$1491)))</f>
        <v>0.18452406119858039</v>
      </c>
    </row>
    <row r="221" spans="1:15" x14ac:dyDescent="0.55000000000000004">
      <c r="A221" s="3">
        <v>8</v>
      </c>
      <c r="B221" s="3">
        <v>1</v>
      </c>
      <c r="C221" s="2">
        <f>IF(logVir!C221="","",資本サービス!C221/SUM(資本サービス!C221,労働コスト!C221))</f>
        <v>0.5897033819011952</v>
      </c>
      <c r="D221" s="2">
        <f>IF(logVir!D221="","",資本サービス!D221/SUM(資本サービス!D221,労働コスト!D221))</f>
        <v>0.35214435505390007</v>
      </c>
      <c r="E221" s="2">
        <f>IF(logVir!E221="","",資本サービス!E221/SUM(資本サービス!E221,労働コスト!E221))</f>
        <v>0.26971037755572669</v>
      </c>
      <c r="F221" s="2">
        <f>IF(logVir!F221="","",資本サービス!F221/SUM(資本サービス!F221,労働コスト!F221))</f>
        <v>0.26417634796441875</v>
      </c>
      <c r="G221" s="2">
        <f>IF(logVir!G221="","",資本サービス!G221/SUM(資本サービス!G221,労働コスト!G221))</f>
        <v>0.23273908611194688</v>
      </c>
      <c r="I221" s="3">
        <v>8</v>
      </c>
      <c r="J221" s="3">
        <v>1</v>
      </c>
      <c r="K221" s="2" cm="1">
        <f t="array" ref="K221">IF(C221="","",0.5*(C221+SUMPRODUCT(($B$1461:$B$1491=$J221)*1,C$1461:C$1491)))</f>
        <v>0.53278331593129824</v>
      </c>
      <c r="L221" s="2" cm="1">
        <f t="array" ref="L221">IF(D221="","",0.5*(D221+SUMPRODUCT(($B$1461:$B$1491=$J221)*1,D$1461:D$1491)))</f>
        <v>0.35149038990010811</v>
      </c>
      <c r="M221" s="2" cm="1">
        <f t="array" ref="M221">IF(E221="","",0.5*(E221+SUMPRODUCT(($B$1461:$B$1491=$J221)*1,E$1461:E$1491)))</f>
        <v>0.30397079585846598</v>
      </c>
      <c r="N221" s="2" cm="1">
        <f t="array" ref="N221">IF(F221="","",0.5*(F221+SUMPRODUCT(($B$1461:$B$1491=$J221)*1,F$1461:F$1491)))</f>
        <v>0.30326742134290741</v>
      </c>
      <c r="O221" s="2" cm="1">
        <f t="array" ref="O221">IF(G221="","",0.5*(G221+SUMPRODUCT(($B$1461:$B$1491=$J221)*1,G$1461:G$1491)))</f>
        <v>0.27608723729961254</v>
      </c>
    </row>
    <row r="222" spans="1:15" x14ac:dyDescent="0.55000000000000004">
      <c r="A222" s="3">
        <v>8</v>
      </c>
      <c r="B222" s="3">
        <v>2</v>
      </c>
      <c r="C222" s="2">
        <f>IF(logVir!C222="","",資本サービス!C222/SUM(資本サービス!C222,労働コスト!C222))</f>
        <v>0.38021579787461673</v>
      </c>
      <c r="D222" s="2">
        <f>IF(logVir!D222="","",資本サービス!D222/SUM(資本サービス!D222,労働コスト!D222))</f>
        <v>0.38030848091246838</v>
      </c>
      <c r="E222" s="2">
        <f>IF(logVir!E222="","",資本サービス!E222/SUM(資本サービス!E222,労働コスト!E222))</f>
        <v>0.34314737056018374</v>
      </c>
      <c r="F222" s="2">
        <f>IF(logVir!F222="","",資本サービス!F222/SUM(資本サービス!F222,労働コスト!F222))</f>
        <v>0.53564311806505005</v>
      </c>
      <c r="G222" s="2">
        <f>IF(logVir!G222="","",資本サービス!G222/SUM(資本サービス!G222,労働コスト!G222))</f>
        <v>0.42318802200208083</v>
      </c>
      <c r="I222" s="3">
        <v>8</v>
      </c>
      <c r="J222" s="3">
        <v>2</v>
      </c>
      <c r="K222" s="2" cm="1">
        <f t="array" ref="K222">IF(C222="","",0.5*(C222+SUMPRODUCT(($B$1461:$B$1491=$J222)*1,C$1461:C$1491)))</f>
        <v>0.42783113261957956</v>
      </c>
      <c r="L222" s="2" cm="1">
        <f t="array" ref="L222">IF(D222="","",0.5*(D222+SUMPRODUCT(($B$1461:$B$1491=$J222)*1,D$1461:D$1491)))</f>
        <v>0.39384522382111764</v>
      </c>
      <c r="M222" s="2" cm="1">
        <f t="array" ref="M222">IF(E222="","",0.5*(E222+SUMPRODUCT(($B$1461:$B$1491=$J222)*1,E$1461:E$1491)))</f>
        <v>0.41242598779159623</v>
      </c>
      <c r="N222" s="2" cm="1">
        <f t="array" ref="N222">IF(F222="","",0.5*(F222+SUMPRODUCT(($B$1461:$B$1491=$J222)*1,F$1461:F$1491)))</f>
        <v>0.50982784645231694</v>
      </c>
      <c r="O222" s="2" cm="1">
        <f t="array" ref="O222">IF(G222="","",0.5*(G222+SUMPRODUCT(($B$1461:$B$1491=$J222)*1,G$1461:G$1491)))</f>
        <v>0.41504653873992053</v>
      </c>
    </row>
    <row r="223" spans="1:15" x14ac:dyDescent="0.55000000000000004">
      <c r="A223" s="3">
        <v>8</v>
      </c>
      <c r="B223" s="3">
        <v>3</v>
      </c>
      <c r="C223" s="2">
        <f>IF(logVir!C223="","",資本サービス!C223/SUM(資本サービス!C223,労働コスト!C223))</f>
        <v>0.4251214016104552</v>
      </c>
      <c r="D223" s="2">
        <f>IF(logVir!D223="","",資本サービス!D223/SUM(資本サービス!D223,労働コスト!D223))</f>
        <v>0.36960108025544919</v>
      </c>
      <c r="E223" s="2">
        <f>IF(logVir!E223="","",資本サービス!E223/SUM(資本サービス!E223,労働コスト!E223))</f>
        <v>0.34222465726354323</v>
      </c>
      <c r="F223" s="2">
        <f>IF(logVir!F223="","",資本サービス!F223/SUM(資本サービス!F223,労働コスト!F223))</f>
        <v>0.34444616598669675</v>
      </c>
      <c r="G223" s="2">
        <f>IF(logVir!G223="","",資本サービス!G223/SUM(資本サービス!G223,労働コスト!G223))</f>
        <v>0.29638676787068036</v>
      </c>
      <c r="I223" s="3">
        <v>8</v>
      </c>
      <c r="J223" s="3">
        <v>3</v>
      </c>
      <c r="K223" s="2" cm="1">
        <f t="array" ref="K223">IF(C223="","",0.5*(C223+SUMPRODUCT(($B$1461:$B$1491=$J223)*1,C$1461:C$1491)))</f>
        <v>0.36387667690323222</v>
      </c>
      <c r="L223" s="2" cm="1">
        <f t="array" ref="L223">IF(D223="","",0.5*(D223+SUMPRODUCT(($B$1461:$B$1491=$J223)*1,D$1461:D$1491)))</f>
        <v>0.31858996440945841</v>
      </c>
      <c r="M223" s="2" cm="1">
        <f t="array" ref="M223">IF(E223="","",0.5*(E223+SUMPRODUCT(($B$1461:$B$1491=$J223)*1,E$1461:E$1491)))</f>
        <v>0.29682293218618239</v>
      </c>
      <c r="N223" s="2" cm="1">
        <f t="array" ref="N223">IF(F223="","",0.5*(F223+SUMPRODUCT(($B$1461:$B$1491=$J223)*1,F$1461:F$1491)))</f>
        <v>0.29879794920057734</v>
      </c>
      <c r="O223" s="2" cm="1">
        <f t="array" ref="O223">IF(G223="","",0.5*(G223+SUMPRODUCT(($B$1461:$B$1491=$J223)*1,G$1461:G$1491)))</f>
        <v>0.25834836694617547</v>
      </c>
    </row>
    <row r="224" spans="1:15" x14ac:dyDescent="0.55000000000000004">
      <c r="A224" s="3">
        <v>8</v>
      </c>
      <c r="B224" s="3">
        <v>4</v>
      </c>
      <c r="C224" s="2">
        <f>IF(logVir!C224="","",資本サービス!C224/SUM(資本サービス!C224,労働コスト!C224))</f>
        <v>0.38565812863566601</v>
      </c>
      <c r="D224" s="2">
        <f>IF(logVir!D224="","",資本サービス!D224/SUM(資本サービス!D224,労働コスト!D224))</f>
        <v>0.40490425482862885</v>
      </c>
      <c r="E224" s="2">
        <f>IF(logVir!E224="","",資本サービス!E224/SUM(資本サービス!E224,労働コスト!E224))</f>
        <v>0.37526528850123442</v>
      </c>
      <c r="F224" s="2">
        <f>IF(logVir!F224="","",資本サービス!F224/SUM(資本サービス!F224,労働コスト!F224))</f>
        <v>0.39187947509543947</v>
      </c>
      <c r="G224" s="2">
        <f>IF(logVir!G224="","",資本サービス!G224/SUM(資本サービス!G224,労働コスト!G224))</f>
        <v>0.33074438506968545</v>
      </c>
      <c r="I224" s="3">
        <v>8</v>
      </c>
      <c r="J224" s="3">
        <v>4</v>
      </c>
      <c r="K224" s="2" cm="1">
        <f t="array" ref="K224">IF(C224="","",0.5*(C224+SUMPRODUCT(($B$1461:$B$1491=$J224)*1,C$1461:C$1491)))</f>
        <v>0.31190816692489481</v>
      </c>
      <c r="L224" s="2" cm="1">
        <f t="array" ref="L224">IF(D224="","",0.5*(D224+SUMPRODUCT(($B$1461:$B$1491=$J224)*1,D$1461:D$1491)))</f>
        <v>0.33314891105727756</v>
      </c>
      <c r="M224" s="2" cm="1">
        <f t="array" ref="M224">IF(E224="","",0.5*(E224+SUMPRODUCT(($B$1461:$B$1491=$J224)*1,E$1461:E$1491)))</f>
        <v>0.31065995477924768</v>
      </c>
      <c r="N224" s="2" cm="1">
        <f t="array" ref="N224">IF(F224="","",0.5*(F224+SUMPRODUCT(($B$1461:$B$1491=$J224)*1,F$1461:F$1491)))</f>
        <v>0.32230016886996071</v>
      </c>
      <c r="O224" s="2" cm="1">
        <f t="array" ref="O224">IF(G224="","",0.5*(G224+SUMPRODUCT(($B$1461:$B$1491=$J224)*1,G$1461:G$1491)))</f>
        <v>0.28033446228022574</v>
      </c>
    </row>
    <row r="225" spans="1:15" x14ac:dyDescent="0.55000000000000004">
      <c r="A225" s="3">
        <v>8</v>
      </c>
      <c r="B225" s="3">
        <v>5</v>
      </c>
      <c r="C225" s="2">
        <f>IF(logVir!C225="","",資本サービス!C225/SUM(資本サービス!C225,労働コスト!C225))</f>
        <v>0.28427818314386416</v>
      </c>
      <c r="D225" s="2">
        <f>IF(logVir!D225="","",資本サービス!D225/SUM(資本サービス!D225,労働コスト!D225))</f>
        <v>0.27353027562071247</v>
      </c>
      <c r="E225" s="2">
        <f>IF(logVir!E225="","",資本サービス!E225/SUM(資本サービス!E225,労働コスト!E225))</f>
        <v>0.23572708170908471</v>
      </c>
      <c r="F225" s="2">
        <f>IF(logVir!F225="","",資本サービス!F225/SUM(資本サービス!F225,労働コスト!F225))</f>
        <v>0.23255803724002391</v>
      </c>
      <c r="G225" s="2">
        <f>IF(logVir!G225="","",資本サービス!G225/SUM(資本サービス!G225,労働コスト!G225))</f>
        <v>0.23079872176967078</v>
      </c>
      <c r="I225" s="3">
        <v>8</v>
      </c>
      <c r="J225" s="3">
        <v>5</v>
      </c>
      <c r="K225" s="2" cm="1">
        <f t="array" ref="K225">IF(C225="","",0.5*(C225+SUMPRODUCT(($B$1461:$B$1491=$J225)*1,C$1461:C$1491)))</f>
        <v>0.31966805253946962</v>
      </c>
      <c r="L225" s="2" cm="1">
        <f t="array" ref="L225">IF(D225="","",0.5*(D225+SUMPRODUCT(($B$1461:$B$1491=$J225)*1,D$1461:D$1491)))</f>
        <v>0.29742218832970302</v>
      </c>
      <c r="M225" s="2" cm="1">
        <f t="array" ref="M225">IF(E225="","",0.5*(E225+SUMPRODUCT(($B$1461:$B$1491=$J225)*1,E$1461:E$1491)))</f>
        <v>0.26572981355851533</v>
      </c>
      <c r="N225" s="2" cm="1">
        <f t="array" ref="N225">IF(F225="","",0.5*(F225+SUMPRODUCT(($B$1461:$B$1491=$J225)*1,F$1461:F$1491)))</f>
        <v>0.26064824408280224</v>
      </c>
      <c r="O225" s="2" cm="1">
        <f t="array" ref="O225">IF(G225="","",0.5*(G225+SUMPRODUCT(($B$1461:$B$1491=$J225)*1,G$1461:G$1491)))</f>
        <v>0.24836736658312836</v>
      </c>
    </row>
    <row r="226" spans="1:15" x14ac:dyDescent="0.55000000000000004">
      <c r="A226" s="3">
        <v>8</v>
      </c>
      <c r="B226" s="3">
        <v>6</v>
      </c>
      <c r="C226" s="2">
        <f>IF(logVir!C226="","",資本サービス!C226/SUM(資本サービス!C226,労働コスト!C226))</f>
        <v>0.67617747994674327</v>
      </c>
      <c r="D226" s="2">
        <f>IF(logVir!D226="","",資本サービス!D226/SUM(資本サービス!D226,労働コスト!D226))</f>
        <v>0.64037971761501167</v>
      </c>
      <c r="E226" s="2">
        <f>IF(logVir!E226="","",資本サービス!E226/SUM(資本サービス!E226,労働コスト!E226))</f>
        <v>0.6383444400765641</v>
      </c>
      <c r="F226" s="2">
        <f>IF(logVir!F226="","",資本サービス!F226/SUM(資本サービス!F226,労働コスト!F226))</f>
        <v>0.65805666129109786</v>
      </c>
      <c r="G226" s="2">
        <f>IF(logVir!G226="","",資本サービス!G226/SUM(資本サービス!G226,労働コスト!G226))</f>
        <v>0.63256275275192486</v>
      </c>
      <c r="I226" s="3">
        <v>8</v>
      </c>
      <c r="J226" s="3">
        <v>6</v>
      </c>
      <c r="K226" s="2" cm="1">
        <f t="array" ref="K226">IF(C226="","",0.5*(C226+SUMPRODUCT(($B$1461:$B$1491=$J226)*1,C$1461:C$1491)))</f>
        <v>0.64773387276732775</v>
      </c>
      <c r="L226" s="2" cm="1">
        <f t="array" ref="L226">IF(D226="","",0.5*(D226+SUMPRODUCT(($B$1461:$B$1491=$J226)*1,D$1461:D$1491)))</f>
        <v>0.61315765163460978</v>
      </c>
      <c r="M226" s="2" cm="1">
        <f t="array" ref="M226">IF(E226="","",0.5*(E226+SUMPRODUCT(($B$1461:$B$1491=$J226)*1,E$1461:E$1491)))</f>
        <v>0.613432551956405</v>
      </c>
      <c r="N226" s="2" cm="1">
        <f t="array" ref="N226">IF(F226="","",0.5*(F226+SUMPRODUCT(($B$1461:$B$1491=$J226)*1,F$1461:F$1491)))</f>
        <v>0.62800232472328299</v>
      </c>
      <c r="O226" s="2" cm="1">
        <f t="array" ref="O226">IF(G226="","",0.5*(G226+SUMPRODUCT(($B$1461:$B$1491=$J226)*1,G$1461:G$1491)))</f>
        <v>0.597705492237252</v>
      </c>
    </row>
    <row r="227" spans="1:15" x14ac:dyDescent="0.55000000000000004">
      <c r="A227" s="3">
        <v>8</v>
      </c>
      <c r="B227" s="3">
        <v>7</v>
      </c>
      <c r="C227" s="2">
        <f>IF(logVir!C227="","",資本サービス!C227/SUM(資本サービス!C227,労働コスト!C227))</f>
        <v>0.299806350126889</v>
      </c>
      <c r="D227" s="2">
        <f>IF(logVir!D227="","",資本サービス!D227/SUM(資本サービス!D227,労働コスト!D227))</f>
        <v>0.28350793488113762</v>
      </c>
      <c r="E227" s="2">
        <f>IF(logVir!E227="","",資本サービス!E227/SUM(資本サービス!E227,労働コスト!E227))</f>
        <v>0.25051569217934938</v>
      </c>
      <c r="F227" s="2">
        <f>IF(logVir!F227="","",資本サービス!F227/SUM(資本サービス!F227,労働コスト!F227))</f>
        <v>0.26149083718204919</v>
      </c>
      <c r="G227" s="2">
        <f>IF(logVir!G227="","",資本サービス!G227/SUM(資本サービス!G227,労働コスト!G227))</f>
        <v>0.24658353302924693</v>
      </c>
      <c r="I227" s="3">
        <v>8</v>
      </c>
      <c r="J227" s="3">
        <v>7</v>
      </c>
      <c r="K227" s="2" cm="1">
        <f t="array" ref="K227">IF(C227="","",0.5*(C227+SUMPRODUCT(($B$1461:$B$1491=$J227)*1,C$1461:C$1491)))</f>
        <v>0.33997635740758708</v>
      </c>
      <c r="L227" s="2" cm="1">
        <f t="array" ref="L227">IF(D227="","",0.5*(D227+SUMPRODUCT(($B$1461:$B$1491=$J227)*1,D$1461:D$1491)))</f>
        <v>0.31034139505955838</v>
      </c>
      <c r="M227" s="2" cm="1">
        <f t="array" ref="M227">IF(E227="","",0.5*(E227+SUMPRODUCT(($B$1461:$B$1491=$J227)*1,E$1461:E$1491)))</f>
        <v>0.2868164850620914</v>
      </c>
      <c r="N227" s="2" cm="1">
        <f t="array" ref="N227">IF(F227="","",0.5*(F227+SUMPRODUCT(($B$1461:$B$1491=$J227)*1,F$1461:F$1491)))</f>
        <v>0.29216615552082226</v>
      </c>
      <c r="O227" s="2" cm="1">
        <f t="array" ref="O227">IF(G227="","",0.5*(G227+SUMPRODUCT(($B$1461:$B$1491=$J227)*1,G$1461:G$1491)))</f>
        <v>0.27164931950129378</v>
      </c>
    </row>
    <row r="228" spans="1:15" x14ac:dyDescent="0.55000000000000004">
      <c r="A228" s="3">
        <v>8</v>
      </c>
      <c r="B228" s="3">
        <v>8</v>
      </c>
      <c r="C228" s="2">
        <f>IF(logVir!C228="","",資本サービス!C228/SUM(資本サービス!C228,労働コスト!C228))</f>
        <v>0.5319938596855831</v>
      </c>
      <c r="D228" s="2">
        <f>IF(logVir!D228="","",資本サービス!D228/SUM(資本サービス!D228,労働コスト!D228))</f>
        <v>0.49539391790676524</v>
      </c>
      <c r="E228" s="2">
        <f>IF(logVir!E228="","",資本サービス!E228/SUM(資本サービス!E228,労働コスト!E228))</f>
        <v>0.46704085437491905</v>
      </c>
      <c r="F228" s="2">
        <f>IF(logVir!F228="","",資本サービス!F228/SUM(資本サービス!F228,労働コスト!F228))</f>
        <v>0.49363500476820255</v>
      </c>
      <c r="G228" s="2">
        <f>IF(logVir!G228="","",資本サービス!G228/SUM(資本サービス!G228,労働コスト!G228))</f>
        <v>0.48016801741942139</v>
      </c>
      <c r="I228" s="3">
        <v>8</v>
      </c>
      <c r="J228" s="3">
        <v>8</v>
      </c>
      <c r="K228" s="2" cm="1">
        <f t="array" ref="K228">IF(C228="","",0.5*(C228+SUMPRODUCT(($B$1461:$B$1491=$J228)*1,C$1461:C$1491)))</f>
        <v>0.49108189358906867</v>
      </c>
      <c r="L228" s="2" cm="1">
        <f t="array" ref="L228">IF(D228="","",0.5*(D228+SUMPRODUCT(($B$1461:$B$1491=$J228)*1,D$1461:D$1491)))</f>
        <v>0.44824705579318475</v>
      </c>
      <c r="M228" s="2" cm="1">
        <f t="array" ref="M228">IF(E228="","",0.5*(E228+SUMPRODUCT(($B$1461:$B$1491=$J228)*1,E$1461:E$1491)))</f>
        <v>0.43382831475999262</v>
      </c>
      <c r="N228" s="2" cm="1">
        <f t="array" ref="N228">IF(F228="","",0.5*(F228+SUMPRODUCT(($B$1461:$B$1491=$J228)*1,F$1461:F$1491)))</f>
        <v>0.4516459598983833</v>
      </c>
      <c r="O228" s="2" cm="1">
        <f t="array" ref="O228">IF(G228="","",0.5*(G228+SUMPRODUCT(($B$1461:$B$1491=$J228)*1,G$1461:G$1491)))</f>
        <v>0.43063872749914761</v>
      </c>
    </row>
    <row r="229" spans="1:15" x14ac:dyDescent="0.55000000000000004">
      <c r="A229" s="3">
        <v>8</v>
      </c>
      <c r="B229" s="3">
        <v>9</v>
      </c>
      <c r="C229" s="2">
        <f>IF(logVir!C229="","",資本サービス!C229/SUM(資本サービス!C229,労働コスト!C229))</f>
        <v>0.24767020404115622</v>
      </c>
      <c r="D229" s="2">
        <f>IF(logVir!D229="","",資本サービス!D229/SUM(資本サービス!D229,労働コスト!D229))</f>
        <v>0.21864052038193174</v>
      </c>
      <c r="E229" s="2">
        <f>IF(logVir!E229="","",資本サービス!E229/SUM(資本サービス!E229,労働コスト!E229))</f>
        <v>0.17935438735713771</v>
      </c>
      <c r="F229" s="2">
        <f>IF(logVir!F229="","",資本サービス!F229/SUM(資本サービス!F229,労働コスト!F229))</f>
        <v>0.18007244122456795</v>
      </c>
      <c r="G229" s="2">
        <f>IF(logVir!G229="","",資本サービス!G229/SUM(資本サービス!G229,労働コスト!G229))</f>
        <v>0.16102270615058892</v>
      </c>
      <c r="I229" s="3">
        <v>8</v>
      </c>
      <c r="J229" s="3">
        <v>9</v>
      </c>
      <c r="K229" s="2" cm="1">
        <f t="array" ref="K229">IF(C229="","",0.5*(C229+SUMPRODUCT(($B$1461:$B$1491=$J229)*1,C$1461:C$1491)))</f>
        <v>0.22582866247858874</v>
      </c>
      <c r="L229" s="2" cm="1">
        <f t="array" ref="L229">IF(D229="","",0.5*(D229+SUMPRODUCT(($B$1461:$B$1491=$J229)*1,D$1461:D$1491)))</f>
        <v>0.20575664168966051</v>
      </c>
      <c r="M229" s="2" cm="1">
        <f t="array" ref="M229">IF(E229="","",0.5*(E229+SUMPRODUCT(($B$1461:$B$1491=$J229)*1,E$1461:E$1491)))</f>
        <v>0.17310496870530445</v>
      </c>
      <c r="N229" s="2" cm="1">
        <f t="array" ref="N229">IF(F229="","",0.5*(F229+SUMPRODUCT(($B$1461:$B$1491=$J229)*1,F$1461:F$1491)))</f>
        <v>0.17209744390953713</v>
      </c>
      <c r="O229" s="2" cm="1">
        <f t="array" ref="O229">IF(G229="","",0.5*(G229+SUMPRODUCT(($B$1461:$B$1491=$J229)*1,G$1461:G$1491)))</f>
        <v>0.15169335043522511</v>
      </c>
    </row>
    <row r="230" spans="1:15" x14ac:dyDescent="0.55000000000000004">
      <c r="A230" s="3">
        <v>8</v>
      </c>
      <c r="B230" s="3">
        <v>10</v>
      </c>
      <c r="C230" s="2">
        <f>IF(logVir!C230="","",資本サービス!C230/SUM(資本サービス!C230,労働コスト!C230))</f>
        <v>0.46015978886122239</v>
      </c>
      <c r="D230" s="2">
        <f>IF(logVir!D230="","",資本サービス!D230/SUM(資本サービス!D230,労働コスト!D230))</f>
        <v>0.44018003634521302</v>
      </c>
      <c r="E230" s="2">
        <f>IF(logVir!E230="","",資本サービス!E230/SUM(資本サービス!E230,労働コスト!E230))</f>
        <v>0.37236106119754087</v>
      </c>
      <c r="F230" s="2">
        <f>IF(logVir!F230="","",資本サービス!F230/SUM(資本サービス!F230,労働コスト!F230))</f>
        <v>0.37805107111747888</v>
      </c>
      <c r="G230" s="2">
        <f>IF(logVir!G230="","",資本サービス!G230/SUM(資本サービス!G230,労働コスト!G230))</f>
        <v>0.33142049195658246</v>
      </c>
      <c r="I230" s="3">
        <v>8</v>
      </c>
      <c r="J230" s="3">
        <v>10</v>
      </c>
      <c r="K230" s="2" cm="1">
        <f t="array" ref="K230">IF(C230="","",0.5*(C230+SUMPRODUCT(($B$1461:$B$1491=$J230)*1,C$1461:C$1491)))</f>
        <v>0.41682546229076434</v>
      </c>
      <c r="L230" s="2" cm="1">
        <f t="array" ref="L230">IF(D230="","",0.5*(D230+SUMPRODUCT(($B$1461:$B$1491=$J230)*1,D$1461:D$1491)))</f>
        <v>0.39864125155803376</v>
      </c>
      <c r="M230" s="2" cm="1">
        <f t="array" ref="M230">IF(E230="","",0.5*(E230+SUMPRODUCT(($B$1461:$B$1491=$J230)*1,E$1461:E$1491)))</f>
        <v>0.34643923277133198</v>
      </c>
      <c r="N230" s="2" cm="1">
        <f t="array" ref="N230">IF(F230="","",0.5*(F230+SUMPRODUCT(($B$1461:$B$1491=$J230)*1,F$1461:F$1491)))</f>
        <v>0.34943735620569327</v>
      </c>
      <c r="O230" s="2" cm="1">
        <f t="array" ref="O230">IF(G230="","",0.5*(G230+SUMPRODUCT(($B$1461:$B$1491=$J230)*1,G$1461:G$1491)))</f>
        <v>0.30818649478482896</v>
      </c>
    </row>
    <row r="231" spans="1:15" x14ac:dyDescent="0.55000000000000004">
      <c r="A231" s="3">
        <v>8</v>
      </c>
      <c r="B231" s="3">
        <v>11</v>
      </c>
      <c r="C231" s="2">
        <f>IF(logVir!C231="","",資本サービス!C231/SUM(資本サービス!C231,労働コスト!C231))</f>
        <v>0.37516139757596711</v>
      </c>
      <c r="D231" s="2">
        <f>IF(logVir!D231="","",資本サービス!D231/SUM(資本サービス!D231,労働コスト!D231))</f>
        <v>0.37470839306004844</v>
      </c>
      <c r="E231" s="2">
        <f>IF(logVir!E231="","",資本サービス!E231/SUM(資本サービス!E231,労働コスト!E231))</f>
        <v>0.32642595049162232</v>
      </c>
      <c r="F231" s="2">
        <f>IF(logVir!F231="","",資本サービス!F231/SUM(資本サービス!F231,労働コスト!F231))</f>
        <v>0.35402882447618472</v>
      </c>
      <c r="G231" s="2">
        <f>IF(logVir!G231="","",資本サービス!G231/SUM(資本サービス!G231,労働コスト!G231))</f>
        <v>0.42030680496164335</v>
      </c>
      <c r="I231" s="3">
        <v>8</v>
      </c>
      <c r="J231" s="3">
        <v>11</v>
      </c>
      <c r="K231" s="2" cm="1">
        <f t="array" ref="K231">IF(C231="","",0.5*(C231+SUMPRODUCT(($B$1461:$B$1491=$J231)*1,C$1461:C$1491)))</f>
        <v>0.40516533354049222</v>
      </c>
      <c r="L231" s="2" cm="1">
        <f t="array" ref="L231">IF(D231="","",0.5*(D231+SUMPRODUCT(($B$1461:$B$1491=$J231)*1,D$1461:D$1491)))</f>
        <v>0.40335722615475222</v>
      </c>
      <c r="M231" s="2" cm="1">
        <f t="array" ref="M231">IF(E231="","",0.5*(E231+SUMPRODUCT(($B$1461:$B$1491=$J231)*1,E$1461:E$1491)))</f>
        <v>0.3729829013608279</v>
      </c>
      <c r="N231" s="2" cm="1">
        <f t="array" ref="N231">IF(F231="","",0.5*(F231+SUMPRODUCT(($B$1461:$B$1491=$J231)*1,F$1461:F$1491)))</f>
        <v>0.39067871064555548</v>
      </c>
      <c r="O231" s="2" cm="1">
        <f t="array" ref="O231">IF(G231="","",0.5*(G231+SUMPRODUCT(($B$1461:$B$1491=$J231)*1,G$1461:G$1491)))</f>
        <v>0.41318124009496426</v>
      </c>
    </row>
    <row r="232" spans="1:15" x14ac:dyDescent="0.55000000000000004">
      <c r="A232" s="3">
        <v>8</v>
      </c>
      <c r="B232" s="3">
        <v>12</v>
      </c>
      <c r="C232" s="2">
        <f>IF(logVir!C232="","",資本サービス!C232/SUM(資本サービス!C232,労働コスト!C232))</f>
        <v>0.51773937492555666</v>
      </c>
      <c r="D232" s="2">
        <f>IF(logVir!D232="","",資本サービス!D232/SUM(資本サービス!D232,労働コスト!D232))</f>
        <v>0.52204465016410362</v>
      </c>
      <c r="E232" s="2">
        <f>IF(logVir!E232="","",資本サービス!E232/SUM(資本サービス!E232,労働コスト!E232))</f>
        <v>0.48714444699138904</v>
      </c>
      <c r="F232" s="2">
        <f>IF(logVir!F232="","",資本サービス!F232/SUM(資本サービス!F232,労働コスト!F232))</f>
        <v>0.49553918899391824</v>
      </c>
      <c r="G232" s="2">
        <f>IF(logVir!G232="","",資本サービス!G232/SUM(資本サービス!G232,労働コスト!G232))</f>
        <v>0.45986236956706372</v>
      </c>
      <c r="I232" s="3">
        <v>8</v>
      </c>
      <c r="J232" s="3">
        <v>12</v>
      </c>
      <c r="K232" s="2" cm="1">
        <f t="array" ref="K232">IF(C232="","",0.5*(C232+SUMPRODUCT(($B$1461:$B$1491=$J232)*1,C$1461:C$1491)))</f>
        <v>0.51447713056802402</v>
      </c>
      <c r="L232" s="2" cm="1">
        <f t="array" ref="L232">IF(D232="","",0.5*(D232+SUMPRODUCT(($B$1461:$B$1491=$J232)*1,D$1461:D$1491)))</f>
        <v>0.50451641159934435</v>
      </c>
      <c r="M232" s="2" cm="1">
        <f t="array" ref="M232">IF(E232="","",0.5*(E232+SUMPRODUCT(($B$1461:$B$1491=$J232)*1,E$1461:E$1491)))</f>
        <v>0.48648288646872939</v>
      </c>
      <c r="N232" s="2" cm="1">
        <f t="array" ref="N232">IF(F232="","",0.5*(F232+SUMPRODUCT(($B$1461:$B$1491=$J232)*1,F$1461:F$1491)))</f>
        <v>0.48839484688969304</v>
      </c>
      <c r="O232" s="2" cm="1">
        <f t="array" ref="O232">IF(G232="","",0.5*(G232+SUMPRODUCT(($B$1461:$B$1491=$J232)*1,G$1461:G$1491)))</f>
        <v>0.44893234072176447</v>
      </c>
    </row>
    <row r="233" spans="1:15" x14ac:dyDescent="0.55000000000000004">
      <c r="A233" s="3">
        <v>8</v>
      </c>
      <c r="B233" s="3">
        <v>13</v>
      </c>
      <c r="C233" s="2">
        <f>IF(logVir!C233="","",資本サービス!C233/SUM(資本サービス!C233,労働コスト!C233))</f>
        <v>0.47138253599051544</v>
      </c>
      <c r="D233" s="2">
        <f>IF(logVir!D233="","",資本サービス!D233/SUM(資本サービス!D233,労働コスト!D233))</f>
        <v>0.60980190492532071</v>
      </c>
      <c r="E233" s="2">
        <f>IF(logVir!E233="","",資本サービス!E233/SUM(資本サービス!E233,労働コスト!E233))</f>
        <v>0.54738752233634302</v>
      </c>
      <c r="F233" s="2">
        <f>IF(logVir!F233="","",資本サービス!F233/SUM(資本サービス!F233,労働コスト!F233))</f>
        <v>0.57052619961462547</v>
      </c>
      <c r="G233" s="2">
        <f>IF(logVir!G233="","",資本サービス!G233/SUM(資本サービス!G233,労働コスト!G233))</f>
        <v>0.47235720683177573</v>
      </c>
      <c r="I233" s="3">
        <v>8</v>
      </c>
      <c r="J233" s="3">
        <v>13</v>
      </c>
      <c r="K233" s="2" cm="1">
        <f t="array" ref="K233">IF(C233="","",0.5*(C233+SUMPRODUCT(($B$1461:$B$1491=$J233)*1,C$1461:C$1491)))</f>
        <v>0.5349120463373237</v>
      </c>
      <c r="L233" s="2" cm="1">
        <f t="array" ref="L233">IF(D233="","",0.5*(D233+SUMPRODUCT(($B$1461:$B$1491=$J233)*1,D$1461:D$1491)))</f>
        <v>0.6190348432018784</v>
      </c>
      <c r="M233" s="2" cm="1">
        <f t="array" ref="M233">IF(E233="","",0.5*(E233+SUMPRODUCT(($B$1461:$B$1491=$J233)*1,E$1461:E$1491)))</f>
        <v>0.56814230849614722</v>
      </c>
      <c r="N233" s="2" cm="1">
        <f t="array" ref="N233">IF(F233="","",0.5*(F233+SUMPRODUCT(($B$1461:$B$1491=$J233)*1,F$1461:F$1491)))</f>
        <v>0.58710111117714403</v>
      </c>
      <c r="O233" s="2" cm="1">
        <f t="array" ref="O233">IF(G233="","",0.5*(G233+SUMPRODUCT(($B$1461:$B$1491=$J233)*1,G$1461:G$1491)))</f>
        <v>0.52029632243712376</v>
      </c>
    </row>
    <row r="234" spans="1:15" x14ac:dyDescent="0.55000000000000004">
      <c r="A234" s="3">
        <v>8</v>
      </c>
      <c r="B234" s="3">
        <v>14</v>
      </c>
      <c r="C234" s="2">
        <f>IF(logVir!C234="","",資本サービス!C234/SUM(資本サービス!C234,労働コスト!C234))</f>
        <v>0.32126965035205957</v>
      </c>
      <c r="D234" s="2">
        <f>IF(logVir!D234="","",資本サービス!D234/SUM(資本サービス!D234,労働コスト!D234))</f>
        <v>0.3474309223727956</v>
      </c>
      <c r="E234" s="2">
        <f>IF(logVir!E234="","",資本サービス!E234/SUM(資本サービス!E234,労働コスト!E234))</f>
        <v>0.37188942765210498</v>
      </c>
      <c r="F234" s="2">
        <f>IF(logVir!F234="","",資本サービス!F234/SUM(資本サービス!F234,労働コスト!F234))</f>
        <v>0.40973246410805281</v>
      </c>
      <c r="G234" s="2">
        <f>IF(logVir!G234="","",資本サービス!G234/SUM(資本サービス!G234,労働コスト!G234))</f>
        <v>0.35520423096903503</v>
      </c>
      <c r="I234" s="3">
        <v>8</v>
      </c>
      <c r="J234" s="3">
        <v>14</v>
      </c>
      <c r="K234" s="2" cm="1">
        <f t="array" ref="K234">IF(C234="","",0.5*(C234+SUMPRODUCT(($B$1461:$B$1491=$J234)*1,C$1461:C$1491)))</f>
        <v>0.36520706532966501</v>
      </c>
      <c r="L234" s="2" cm="1">
        <f t="array" ref="L234">IF(D234="","",0.5*(D234+SUMPRODUCT(($B$1461:$B$1491=$J234)*1,D$1461:D$1491)))</f>
        <v>0.35853514151586785</v>
      </c>
      <c r="M234" s="2" cm="1">
        <f t="array" ref="M234">IF(E234="","",0.5*(E234+SUMPRODUCT(($B$1461:$B$1491=$J234)*1,E$1461:E$1491)))</f>
        <v>0.37972558557326075</v>
      </c>
      <c r="N234" s="2" cm="1">
        <f t="array" ref="N234">IF(F234="","",0.5*(F234+SUMPRODUCT(($B$1461:$B$1491=$J234)*1,F$1461:F$1491)))</f>
        <v>0.40524986609347535</v>
      </c>
      <c r="O234" s="2" cm="1">
        <f t="array" ref="O234">IF(G234="","",0.5*(G234+SUMPRODUCT(($B$1461:$B$1491=$J234)*1,G$1461:G$1491)))</f>
        <v>0.3647211465977967</v>
      </c>
    </row>
    <row r="235" spans="1:15" x14ac:dyDescent="0.55000000000000004">
      <c r="A235" s="3">
        <v>8</v>
      </c>
      <c r="B235" s="3">
        <v>15</v>
      </c>
      <c r="C235" s="2">
        <f>IF(logVir!C235="","",資本サービス!C235/SUM(資本サービス!C235,労働コスト!C235))</f>
        <v>0.39376090326156815</v>
      </c>
      <c r="D235" s="2">
        <f>IF(logVir!D235="","",資本サービス!D235/SUM(資本サービス!D235,労働コスト!D235))</f>
        <v>0.2872961335024154</v>
      </c>
      <c r="E235" s="2">
        <f>IF(logVir!E235="","",資本サービス!E235/SUM(資本サービス!E235,労働コスト!E235))</f>
        <v>0.31741536707960954</v>
      </c>
      <c r="F235" s="2">
        <f>IF(logVir!F235="","",資本サービス!F235/SUM(資本サービス!F235,労働コスト!F235))</f>
        <v>0.33975625744702576</v>
      </c>
      <c r="G235" s="2">
        <f>IF(logVir!G235="","",資本サービス!G235/SUM(資本サービス!G235,労働コスト!G235))</f>
        <v>0.29961090938922386</v>
      </c>
      <c r="I235" s="3">
        <v>8</v>
      </c>
      <c r="J235" s="3">
        <v>15</v>
      </c>
      <c r="K235" s="2" cm="1">
        <f t="array" ref="K235">IF(C235="","",0.5*(C235+SUMPRODUCT(($B$1461:$B$1491=$J235)*1,C$1461:C$1491)))</f>
        <v>0.32718337948853971</v>
      </c>
      <c r="L235" s="2" cm="1">
        <f t="array" ref="L235">IF(D235="","",0.5*(D235+SUMPRODUCT(($B$1461:$B$1491=$J235)*1,D$1461:D$1491)))</f>
        <v>0.25258349495992233</v>
      </c>
      <c r="M235" s="2" cm="1">
        <f t="array" ref="M235">IF(E235="","",0.5*(E235+SUMPRODUCT(($B$1461:$B$1491=$J235)*1,E$1461:E$1491)))</f>
        <v>0.28070195637091222</v>
      </c>
      <c r="N235" s="2" cm="1">
        <f t="array" ref="N235">IF(F235="","",0.5*(F235+SUMPRODUCT(($B$1461:$B$1491=$J235)*1,F$1461:F$1491)))</f>
        <v>0.29633896914832081</v>
      </c>
      <c r="O235" s="2" cm="1">
        <f t="array" ref="O235">IF(G235="","",0.5*(G235+SUMPRODUCT(($B$1461:$B$1491=$J235)*1,G$1461:G$1491)))</f>
        <v>0.26292909390468411</v>
      </c>
    </row>
    <row r="236" spans="1:15" x14ac:dyDescent="0.55000000000000004">
      <c r="A236" s="3">
        <v>8</v>
      </c>
      <c r="B236" s="3">
        <v>16</v>
      </c>
      <c r="C236" s="2">
        <f>IF(logVir!C236="","",資本サービス!C236/SUM(資本サービス!C236,労働コスト!C236))</f>
        <v>0.46776348322854028</v>
      </c>
      <c r="D236" s="2">
        <f>IF(logVir!D236="","",資本サービス!D236/SUM(資本サービス!D236,労働コスト!D236))</f>
        <v>0.38183160269005539</v>
      </c>
      <c r="E236" s="2">
        <f>IF(logVir!E236="","",資本サービス!E236/SUM(資本サービス!E236,労働コスト!E236))</f>
        <v>0.33240434917983824</v>
      </c>
      <c r="F236" s="2">
        <f>IF(logVir!F236="","",資本サービス!F236/SUM(資本サービス!F236,労働コスト!F236))</f>
        <v>0.33456156713809831</v>
      </c>
      <c r="G236" s="2">
        <f>IF(logVir!G236="","",資本サービス!G236/SUM(資本サービス!G236,労働コスト!G236))</f>
        <v>0.30711065581979374</v>
      </c>
      <c r="I236" s="3">
        <v>8</v>
      </c>
      <c r="J236" s="3">
        <v>16</v>
      </c>
      <c r="K236" s="2" cm="1">
        <f t="array" ref="K236">IF(C236="","",0.5*(C236+SUMPRODUCT(($B$1461:$B$1491=$J236)*1,C$1461:C$1491)))</f>
        <v>0.39715847465947762</v>
      </c>
      <c r="L236" s="2" cm="1">
        <f t="array" ref="L236">IF(D236="","",0.5*(D236+SUMPRODUCT(($B$1461:$B$1491=$J236)*1,D$1461:D$1491)))</f>
        <v>0.33967540917370537</v>
      </c>
      <c r="M236" s="2" cm="1">
        <f t="array" ref="M236">IF(E236="","",0.5*(E236+SUMPRODUCT(($B$1461:$B$1491=$J236)*1,E$1461:E$1491)))</f>
        <v>0.30212754061464225</v>
      </c>
      <c r="N236" s="2" cm="1">
        <f t="array" ref="N236">IF(F236="","",0.5*(F236+SUMPRODUCT(($B$1461:$B$1491=$J236)*1,F$1461:F$1491)))</f>
        <v>0.30346329950987683</v>
      </c>
      <c r="O236" s="2" cm="1">
        <f t="array" ref="O236">IF(G236="","",0.5*(G236+SUMPRODUCT(($B$1461:$B$1491=$J236)*1,G$1461:G$1491)))</f>
        <v>0.27581269242612455</v>
      </c>
    </row>
    <row r="237" spans="1:15" x14ac:dyDescent="0.55000000000000004">
      <c r="A237" s="3">
        <v>8</v>
      </c>
      <c r="B237" s="3">
        <v>17</v>
      </c>
      <c r="C237" s="2">
        <f>IF(logVir!C237="","",資本サービス!C237/SUM(資本サービス!C237,労働コスト!C237))</f>
        <v>0.70105092999390151</v>
      </c>
      <c r="D237" s="2">
        <f>IF(logVir!D237="","",資本サービス!D237/SUM(資本サービス!D237,労働コスト!D237))</f>
        <v>0.67467907030718266</v>
      </c>
      <c r="E237" s="2">
        <f>IF(logVir!E237="","",資本サービス!E237/SUM(資本サービス!E237,労働コスト!E237))</f>
        <v>0.67496645243900322</v>
      </c>
      <c r="F237" s="2">
        <f>IF(logVir!F237="","",資本サービス!F237/SUM(資本サービス!F237,労働コスト!F237))</f>
        <v>0.65379593863847629</v>
      </c>
      <c r="G237" s="2">
        <f>IF(logVir!G237="","",資本サービス!G237/SUM(資本サービス!G237,労働コスト!G237))</f>
        <v>0.64831592996038512</v>
      </c>
      <c r="I237" s="3">
        <v>8</v>
      </c>
      <c r="J237" s="3">
        <v>17</v>
      </c>
      <c r="K237" s="2" cm="1">
        <f t="array" ref="K237">IF(C237="","",0.5*(C237+SUMPRODUCT(($B$1461:$B$1491=$J237)*1,C$1461:C$1491)))</f>
        <v>0.67883282815270429</v>
      </c>
      <c r="L237" s="2" cm="1">
        <f t="array" ref="L237">IF(D237="","",0.5*(D237+SUMPRODUCT(($B$1461:$B$1491=$J237)*1,D$1461:D$1491)))</f>
        <v>0.65786292325986451</v>
      </c>
      <c r="M237" s="2" cm="1">
        <f t="array" ref="M237">IF(E237="","",0.5*(E237+SUMPRODUCT(($B$1461:$B$1491=$J237)*1,E$1461:E$1491)))</f>
        <v>0.64451527860704094</v>
      </c>
      <c r="N237" s="2" cm="1">
        <f t="array" ref="N237">IF(F237="","",0.5*(F237+SUMPRODUCT(($B$1461:$B$1491=$J237)*1,F$1461:F$1491)))</f>
        <v>0.61986359510703681</v>
      </c>
      <c r="O237" s="2" cm="1">
        <f t="array" ref="O237">IF(G237="","",0.5*(G237+SUMPRODUCT(($B$1461:$B$1491=$J237)*1,G$1461:G$1491)))</f>
        <v>0.6152127801811873</v>
      </c>
    </row>
    <row r="238" spans="1:15" x14ac:dyDescent="0.55000000000000004">
      <c r="A238" s="3">
        <v>8</v>
      </c>
      <c r="B238" s="3">
        <v>18</v>
      </c>
      <c r="C238" s="2">
        <f>IF(logVir!C238="","",資本サービス!C238/SUM(資本サービス!C238,労働コスト!C238))</f>
        <v>0.1458917554748681</v>
      </c>
      <c r="D238" s="2">
        <f>IF(logVir!D238="","",資本サービス!D238/SUM(資本サービス!D238,労働コスト!D238))</f>
        <v>0.10413315765680597</v>
      </c>
      <c r="E238" s="2">
        <f>IF(logVir!E238="","",資本サービス!E238/SUM(資本サービス!E238,労働コスト!E238))</f>
        <v>0.1032316738875048</v>
      </c>
      <c r="F238" s="2">
        <f>IF(logVir!F238="","",資本サービス!F238/SUM(資本サービス!F238,労働コスト!F238))</f>
        <v>9.8698773836736184E-2</v>
      </c>
      <c r="G238" s="2">
        <f>IF(logVir!G238="","",資本サービス!G238/SUM(資本サービス!G238,労働コスト!G238))</f>
        <v>0.10249443949353847</v>
      </c>
      <c r="I238" s="3">
        <v>8</v>
      </c>
      <c r="J238" s="3">
        <v>18</v>
      </c>
      <c r="K238" s="2" cm="1">
        <f t="array" ref="K238">IF(C238="","",0.5*(C238+SUMPRODUCT(($B$1461:$B$1491=$J238)*1,C$1461:C$1491)))</f>
        <v>0.14469731215185344</v>
      </c>
      <c r="L238" s="2" cm="1">
        <f t="array" ref="L238">IF(D238="","",0.5*(D238+SUMPRODUCT(($B$1461:$B$1491=$J238)*1,D$1461:D$1491)))</f>
        <v>0.10659907328507498</v>
      </c>
      <c r="M238" s="2" cm="1">
        <f t="array" ref="M238">IF(E238="","",0.5*(E238+SUMPRODUCT(($B$1461:$B$1491=$J238)*1,E$1461:E$1491)))</f>
        <v>0.10345389720530804</v>
      </c>
      <c r="N238" s="2" cm="1">
        <f t="array" ref="N238">IF(F238="","",0.5*(F238+SUMPRODUCT(($B$1461:$B$1491=$J238)*1,F$1461:F$1491)))</f>
        <v>0.1003914932524449</v>
      </c>
      <c r="O238" s="2" cm="1">
        <f t="array" ref="O238">IF(G238="","",0.5*(G238+SUMPRODUCT(($B$1461:$B$1491=$J238)*1,G$1461:G$1491)))</f>
        <v>0.10200500712831503</v>
      </c>
    </row>
    <row r="239" spans="1:15" x14ac:dyDescent="0.55000000000000004">
      <c r="A239" s="3">
        <v>8</v>
      </c>
      <c r="B239" s="3">
        <v>19</v>
      </c>
      <c r="C239" s="2">
        <f>IF(logVir!C239="","",資本サービス!C239/SUM(資本サービス!C239,労働コスト!C239))</f>
        <v>0.21678959316423133</v>
      </c>
      <c r="D239" s="2">
        <f>IF(logVir!D239="","",資本サービス!D239/SUM(資本サービス!D239,労働コスト!D239))</f>
        <v>0.16318704029369749</v>
      </c>
      <c r="E239" s="2">
        <f>IF(logVir!E239="","",資本サービス!E239/SUM(資本サービス!E239,労働コスト!E239))</f>
        <v>0.12797775259846714</v>
      </c>
      <c r="F239" s="2">
        <f>IF(logVir!F239="","",資本サービス!F239/SUM(資本サービス!F239,労働コスト!F239))</f>
        <v>0.12451550944180478</v>
      </c>
      <c r="G239" s="2">
        <f>IF(logVir!G239="","",資本サービス!G239/SUM(資本サービス!G239,労働コスト!G239))</f>
        <v>0.14291090473753809</v>
      </c>
      <c r="I239" s="3">
        <v>8</v>
      </c>
      <c r="J239" s="3">
        <v>19</v>
      </c>
      <c r="K239" s="2" cm="1">
        <f t="array" ref="K239">IF(C239="","",0.5*(C239+SUMPRODUCT(($B$1461:$B$1491=$J239)*1,C$1461:C$1491)))</f>
        <v>0.19473779805197464</v>
      </c>
      <c r="L239" s="2" cm="1">
        <f t="array" ref="L239">IF(D239="","",0.5*(D239+SUMPRODUCT(($B$1461:$B$1491=$J239)*1,D$1461:D$1491)))</f>
        <v>0.14792455465964915</v>
      </c>
      <c r="M239" s="2" cm="1">
        <f t="array" ref="M239">IF(E239="","",0.5*(E239+SUMPRODUCT(($B$1461:$B$1491=$J239)*1,E$1461:E$1491)))</f>
        <v>0.12928510646504848</v>
      </c>
      <c r="N239" s="2" cm="1">
        <f t="array" ref="N239">IF(F239="","",0.5*(F239+SUMPRODUCT(($B$1461:$B$1491=$J239)*1,F$1461:F$1491)))</f>
        <v>0.12743255508275003</v>
      </c>
      <c r="O239" s="2" cm="1">
        <f t="array" ref="O239">IF(G239="","",0.5*(G239+SUMPRODUCT(($B$1461:$B$1491=$J239)*1,G$1461:G$1491)))</f>
        <v>0.13409815477813108</v>
      </c>
    </row>
    <row r="240" spans="1:15" x14ac:dyDescent="0.55000000000000004">
      <c r="A240" s="3">
        <v>8</v>
      </c>
      <c r="B240" s="3">
        <v>20</v>
      </c>
      <c r="C240" s="2">
        <f>IF(logVir!C240="","",資本サービス!C240/SUM(資本サービス!C240,労働コスト!C240))</f>
        <v>0.31444891856111273</v>
      </c>
      <c r="D240" s="2">
        <f>IF(logVir!D240="","",資本サービス!D240/SUM(資本サービス!D240,労働コスト!D240))</f>
        <v>0.29911989844528919</v>
      </c>
      <c r="E240" s="2">
        <f>IF(logVir!E240="","",資本サービス!E240/SUM(資本サービス!E240,労働コスト!E240))</f>
        <v>0.25994472660967116</v>
      </c>
      <c r="F240" s="2">
        <f>IF(logVir!F240="","",資本サービス!F240/SUM(資本サービス!F240,労働コスト!F240))</f>
        <v>0.26469234314190609</v>
      </c>
      <c r="G240" s="2">
        <f>IF(logVir!G240="","",資本サービス!G240/SUM(資本サービス!G240,労働コスト!G240))</f>
        <v>0.27374479823765502</v>
      </c>
      <c r="I240" s="3">
        <v>8</v>
      </c>
      <c r="J240" s="3">
        <v>20</v>
      </c>
      <c r="K240" s="2" cm="1">
        <f t="array" ref="K240">IF(C240="","",0.5*(C240+SUMPRODUCT(($B$1461:$B$1491=$J240)*1,C$1461:C$1491)))</f>
        <v>0.28442326556491115</v>
      </c>
      <c r="L240" s="2" cm="1">
        <f t="array" ref="L240">IF(D240="","",0.5*(D240+SUMPRODUCT(($B$1461:$B$1491=$J240)*1,D$1461:D$1491)))</f>
        <v>0.27219843186654979</v>
      </c>
      <c r="M240" s="2" cm="1">
        <f t="array" ref="M240">IF(E240="","",0.5*(E240+SUMPRODUCT(($B$1461:$B$1491=$J240)*1,E$1461:E$1491)))</f>
        <v>0.25573738070890428</v>
      </c>
      <c r="N240" s="2" cm="1">
        <f t="array" ref="N240">IF(F240="","",0.5*(F240+SUMPRODUCT(($B$1461:$B$1491=$J240)*1,F$1461:F$1491)))</f>
        <v>0.25890259189000675</v>
      </c>
      <c r="O240" s="2" cm="1">
        <f t="array" ref="O240">IF(G240="","",0.5*(G240+SUMPRODUCT(($B$1461:$B$1491=$J240)*1,G$1461:G$1491)))</f>
        <v>0.2557233187721612</v>
      </c>
    </row>
    <row r="241" spans="1:15" x14ac:dyDescent="0.55000000000000004">
      <c r="A241" s="3">
        <v>8</v>
      </c>
      <c r="B241" s="3">
        <v>21</v>
      </c>
      <c r="C241" s="2">
        <f>IF(logVir!C241="","",資本サービス!C241/SUM(資本サービス!C241,労働コスト!C241))</f>
        <v>0.25162487982159487</v>
      </c>
      <c r="D241" s="2">
        <f>IF(logVir!D241="","",資本サービス!D241/SUM(資本サービス!D241,労働コスト!D241))</f>
        <v>0.20889443139750513</v>
      </c>
      <c r="E241" s="2">
        <f>IF(logVir!E241="","",資本サービス!E241/SUM(資本サービス!E241,労働コスト!E241))</f>
        <v>0.19577651765906237</v>
      </c>
      <c r="F241" s="2">
        <f>IF(logVir!F241="","",資本サービス!F241/SUM(資本サービス!F241,労働コスト!F241))</f>
        <v>0.20873878319707723</v>
      </c>
      <c r="G241" s="2">
        <f>IF(logVir!G241="","",資本サービス!G241/SUM(資本サービス!G241,労働コスト!G241))</f>
        <v>0.20445135110579354</v>
      </c>
      <c r="I241" s="3">
        <v>8</v>
      </c>
      <c r="J241" s="3">
        <v>21</v>
      </c>
      <c r="K241" s="2" cm="1">
        <f t="array" ref="K241">IF(C241="","",0.5*(C241+SUMPRODUCT(($B$1461:$B$1491=$J241)*1,C$1461:C$1491)))</f>
        <v>0.29324085623285928</v>
      </c>
      <c r="L241" s="2" cm="1">
        <f t="array" ref="L241">IF(D241="","",0.5*(D241+SUMPRODUCT(($B$1461:$B$1491=$J241)*1,D$1461:D$1491)))</f>
        <v>0.25332208751227336</v>
      </c>
      <c r="M241" s="2" cm="1">
        <f t="array" ref="M241">IF(E241="","",0.5*(E241+SUMPRODUCT(($B$1461:$B$1491=$J241)*1,E$1461:E$1491)))</f>
        <v>0.24284251570606874</v>
      </c>
      <c r="N241" s="2" cm="1">
        <f t="array" ref="N241">IF(F241="","",0.5*(F241+SUMPRODUCT(($B$1461:$B$1491=$J241)*1,F$1461:F$1491)))</f>
        <v>0.24802648350077391</v>
      </c>
      <c r="O241" s="2" cm="1">
        <f t="array" ref="O241">IF(G241="","",0.5*(G241+SUMPRODUCT(($B$1461:$B$1491=$J241)*1,G$1461:G$1491)))</f>
        <v>0.23771833857218094</v>
      </c>
    </row>
    <row r="242" spans="1:15" x14ac:dyDescent="0.55000000000000004">
      <c r="A242" s="3">
        <v>8</v>
      </c>
      <c r="B242" s="3">
        <v>22</v>
      </c>
      <c r="C242" s="2">
        <f>IF(logVir!C242="","",資本サービス!C242/SUM(資本サービス!C242,労働コスト!C242))</f>
        <v>0.27965256095353214</v>
      </c>
      <c r="D242" s="2">
        <f>IF(logVir!D242="","",資本サービス!D242/SUM(資本サービス!D242,労働コスト!D242))</f>
        <v>0.21940036647974562</v>
      </c>
      <c r="E242" s="2">
        <f>IF(logVir!E242="","",資本サービス!E242/SUM(資本サービス!E242,労働コスト!E242))</f>
        <v>0.18525960826986995</v>
      </c>
      <c r="F242" s="2">
        <f>IF(logVir!F242="","",資本サービス!F242/SUM(資本サービス!F242,労働コスト!F242))</f>
        <v>0.18671300497952054</v>
      </c>
      <c r="G242" s="2">
        <f>IF(logVir!G242="","",資本サービス!G242/SUM(資本サービス!G242,労働コスト!G242))</f>
        <v>0.12975617187807967</v>
      </c>
      <c r="I242" s="3">
        <v>8</v>
      </c>
      <c r="J242" s="3">
        <v>22</v>
      </c>
      <c r="K242" s="2" cm="1">
        <f t="array" ref="K242">IF(C242="","",0.5*(C242+SUMPRODUCT(($B$1461:$B$1491=$J242)*1,C$1461:C$1491)))</f>
        <v>0.2518561457318913</v>
      </c>
      <c r="L242" s="2" cm="1">
        <f t="array" ref="L242">IF(D242="","",0.5*(D242+SUMPRODUCT(($B$1461:$B$1491=$J242)*1,D$1461:D$1491)))</f>
        <v>0.20197650590198918</v>
      </c>
      <c r="M242" s="2" cm="1">
        <f t="array" ref="M242">IF(E242="","",0.5*(E242+SUMPRODUCT(($B$1461:$B$1491=$J242)*1,E$1461:E$1491)))</f>
        <v>0.1714200944262611</v>
      </c>
      <c r="N242" s="2" cm="1">
        <f t="array" ref="N242">IF(F242="","",0.5*(F242+SUMPRODUCT(($B$1461:$B$1491=$J242)*1,F$1461:F$1491)))</f>
        <v>0.17456635148849256</v>
      </c>
      <c r="O242" s="2" cm="1">
        <f t="array" ref="O242">IF(G242="","",0.5*(G242+SUMPRODUCT(($B$1461:$B$1491=$J242)*1,G$1461:G$1491)))</f>
        <v>0.14546828372682136</v>
      </c>
    </row>
    <row r="243" spans="1:15" x14ac:dyDescent="0.55000000000000004">
      <c r="A243" s="3">
        <v>8</v>
      </c>
      <c r="B243" s="3">
        <v>23</v>
      </c>
      <c r="C243" s="2">
        <f>IF(logVir!C243="","",資本サービス!C243/SUM(資本サービス!C243,労働コスト!C243))</f>
        <v>0.80851925922969559</v>
      </c>
      <c r="D243" s="2">
        <f>IF(logVir!D243="","",資本サービス!D243/SUM(資本サービス!D243,労働コスト!D243))</f>
        <v>0.72731717034810628</v>
      </c>
      <c r="E243" s="2">
        <f>IF(logVir!E243="","",資本サービス!E243/SUM(資本サービス!E243,労働コスト!E243))</f>
        <v>0.74344981911872488</v>
      </c>
      <c r="F243" s="2">
        <f>IF(logVir!F243="","",資本サービス!F243/SUM(資本サービス!F243,労働コスト!F243))</f>
        <v>0.7129155243976848</v>
      </c>
      <c r="G243" s="2">
        <f>IF(logVir!G243="","",資本サービス!G243/SUM(資本サービス!G243,労働コスト!G243))</f>
        <v>0.68264023362916793</v>
      </c>
      <c r="I243" s="3">
        <v>8</v>
      </c>
      <c r="J243" s="3">
        <v>23</v>
      </c>
      <c r="K243" s="2" cm="1">
        <f t="array" ref="K243">IF(C243="","",0.5*(C243+SUMPRODUCT(($B$1461:$B$1491=$J243)*1,C$1461:C$1491)))</f>
        <v>0.76215496187397913</v>
      </c>
      <c r="L243" s="2" cm="1">
        <f t="array" ref="L243">IF(D243="","",0.5*(D243+SUMPRODUCT(($B$1461:$B$1491=$J243)*1,D$1461:D$1491)))</f>
        <v>0.70671739551211621</v>
      </c>
      <c r="M243" s="2" cm="1">
        <f t="array" ref="M243">IF(E243="","",0.5*(E243+SUMPRODUCT(($B$1461:$B$1491=$J243)*1,E$1461:E$1491)))</f>
        <v>0.69812109719810522</v>
      </c>
      <c r="N243" s="2" cm="1">
        <f t="array" ref="N243">IF(F243="","",0.5*(F243+SUMPRODUCT(($B$1461:$B$1491=$J243)*1,F$1461:F$1491)))</f>
        <v>0.66878899255571045</v>
      </c>
      <c r="O243" s="2" cm="1">
        <f t="array" ref="O243">IF(G243="","",0.5*(G243+SUMPRODUCT(($B$1461:$B$1491=$J243)*1,G$1461:G$1491)))</f>
        <v>0.64238458400707399</v>
      </c>
    </row>
    <row r="244" spans="1:15" x14ac:dyDescent="0.55000000000000004">
      <c r="A244" s="3">
        <v>8</v>
      </c>
      <c r="B244" s="3">
        <v>24</v>
      </c>
      <c r="C244" s="2">
        <f>IF(logVir!C244="","",資本サービス!C244/SUM(資本サービス!C244,労働コスト!C244))</f>
        <v>0.28986826319727149</v>
      </c>
      <c r="D244" s="2">
        <f>IF(logVir!D244="","",資本サービス!D244/SUM(資本サービス!D244,労働コスト!D244))</f>
        <v>0.22413793206611032</v>
      </c>
      <c r="E244" s="2">
        <f>IF(logVir!E244="","",資本サービス!E244/SUM(資本サービス!E244,労働コスト!E244))</f>
        <v>0.2601192986136972</v>
      </c>
      <c r="F244" s="2">
        <f>IF(logVir!F244="","",資本サービス!F244/SUM(資本サービス!F244,労働コスト!F244))</f>
        <v>0.2392980592607743</v>
      </c>
      <c r="G244" s="2">
        <f>IF(logVir!G244="","",資本サービス!G244/SUM(資本サービス!G244,労働コスト!G244))</f>
        <v>0.19725061001165056</v>
      </c>
      <c r="I244" s="3">
        <v>8</v>
      </c>
      <c r="J244" s="3">
        <v>24</v>
      </c>
      <c r="K244" s="2" cm="1">
        <f t="array" ref="K244">IF(C244="","",0.5*(C244+SUMPRODUCT(($B$1461:$B$1491=$J244)*1,C$1461:C$1491)))</f>
        <v>0.28902434339254923</v>
      </c>
      <c r="L244" s="2" cm="1">
        <f t="array" ref="L244">IF(D244="","",0.5*(D244+SUMPRODUCT(($B$1461:$B$1491=$J244)*1,D$1461:D$1491)))</f>
        <v>0.24354708557374177</v>
      </c>
      <c r="M244" s="2" cm="1">
        <f t="array" ref="M244">IF(E244="","",0.5*(E244+SUMPRODUCT(($B$1461:$B$1491=$J244)*1,E$1461:E$1491)))</f>
        <v>0.25443300947344982</v>
      </c>
      <c r="N244" s="2" cm="1">
        <f t="array" ref="N244">IF(F244="","",0.5*(F244+SUMPRODUCT(($B$1461:$B$1491=$J244)*1,F$1461:F$1491)))</f>
        <v>0.23540753705518336</v>
      </c>
      <c r="O244" s="2" cm="1">
        <f t="array" ref="O244">IF(G244="","",0.5*(G244+SUMPRODUCT(($B$1461:$B$1491=$J244)*1,G$1461:G$1491)))</f>
        <v>0.20860442077863034</v>
      </c>
    </row>
    <row r="245" spans="1:15" x14ac:dyDescent="0.55000000000000004">
      <c r="A245" s="3">
        <v>8</v>
      </c>
      <c r="B245" s="3">
        <v>25</v>
      </c>
      <c r="C245" s="2">
        <f>IF(logVir!C245="","",資本サービス!C245/SUM(資本サービス!C245,労働コスト!C245))</f>
        <v>0.2037785205782203</v>
      </c>
      <c r="D245" s="2">
        <f>IF(logVir!D245="","",資本サービス!D245/SUM(資本サービス!D245,労働コスト!D245))</f>
        <v>0.17016593742904451</v>
      </c>
      <c r="E245" s="2">
        <f>IF(logVir!E245="","",資本サービス!E245/SUM(資本サービス!E245,労働コスト!E245))</f>
        <v>0.16498454712649502</v>
      </c>
      <c r="F245" s="2">
        <f>IF(logVir!F245="","",資本サービス!F245/SUM(資本サービス!F245,労働コスト!F245))</f>
        <v>0.16655446047072148</v>
      </c>
      <c r="G245" s="2">
        <f>IF(logVir!G245="","",資本サービス!G245/SUM(資本サービス!G245,労働コスト!G245))</f>
        <v>0.18791216695175764</v>
      </c>
      <c r="I245" s="3">
        <v>8</v>
      </c>
      <c r="J245" s="3">
        <v>25</v>
      </c>
      <c r="K245" s="2" cm="1">
        <f t="array" ref="K245">IF(C245="","",0.5*(C245+SUMPRODUCT(($B$1461:$B$1491=$J245)*1,C$1461:C$1491)))</f>
        <v>0.20115373890311938</v>
      </c>
      <c r="L245" s="2" cm="1">
        <f t="array" ref="L245">IF(D245="","",0.5*(D245+SUMPRODUCT(($B$1461:$B$1491=$J245)*1,D$1461:D$1491)))</f>
        <v>0.18361032364692495</v>
      </c>
      <c r="M245" s="2" cm="1">
        <f t="array" ref="M245">IF(E245="","",0.5*(E245+SUMPRODUCT(($B$1461:$B$1491=$J245)*1,E$1461:E$1491)))</f>
        <v>0.18140237601996012</v>
      </c>
      <c r="N245" s="2" cm="1">
        <f t="array" ref="N245">IF(F245="","",0.5*(F245+SUMPRODUCT(($B$1461:$B$1491=$J245)*1,F$1461:F$1491)))</f>
        <v>0.18278633630419638</v>
      </c>
      <c r="O245" s="2" cm="1">
        <f t="array" ref="O245">IF(G245="","",0.5*(G245+SUMPRODUCT(($B$1461:$B$1491=$J245)*1,G$1461:G$1491)))</f>
        <v>0.19278981948254342</v>
      </c>
    </row>
    <row r="246" spans="1:15" x14ac:dyDescent="0.55000000000000004">
      <c r="A246" s="3">
        <v>8</v>
      </c>
      <c r="B246" s="3">
        <v>26</v>
      </c>
      <c r="C246" s="2">
        <f>IF(logVir!C246="","",資本サービス!C246/SUM(資本サービス!C246,労働コスト!C246))</f>
        <v>0.68164028748932015</v>
      </c>
      <c r="D246" s="2">
        <f>IF(logVir!D246="","",資本サービス!D246/SUM(資本サービス!D246,労働コスト!D246))</f>
        <v>0.64066905206782088</v>
      </c>
      <c r="E246" s="2">
        <f>IF(logVir!E246="","",資本サービス!E246/SUM(資本サービス!E246,労働コスト!E246))</f>
        <v>0.5841919383184081</v>
      </c>
      <c r="F246" s="2">
        <f>IF(logVir!F246="","",資本サービス!F246/SUM(資本サービス!F246,労働コスト!F246))</f>
        <v>0.57608388327003701</v>
      </c>
      <c r="G246" s="2">
        <f>IF(logVir!G246="","",資本サービス!G246/SUM(資本サービス!G246,労働コスト!G246))</f>
        <v>0.54292327011881814</v>
      </c>
      <c r="I246" s="3">
        <v>8</v>
      </c>
      <c r="J246" s="3">
        <v>26</v>
      </c>
      <c r="K246" s="2" cm="1">
        <f t="array" ref="K246">IF(C246="","",0.5*(C246+SUMPRODUCT(($B$1461:$B$1491=$J246)*1,C$1461:C$1491)))</f>
        <v>0.68638242599099764</v>
      </c>
      <c r="L246" s="2" cm="1">
        <f t="array" ref="L246">IF(D246="","",0.5*(D246+SUMPRODUCT(($B$1461:$B$1491=$J246)*1,D$1461:D$1491)))</f>
        <v>0.63250780469643675</v>
      </c>
      <c r="M246" s="2" cm="1">
        <f t="array" ref="M246">IF(E246="","",0.5*(E246+SUMPRODUCT(($B$1461:$B$1491=$J246)*1,E$1461:E$1491)))</f>
        <v>0.56903151976714406</v>
      </c>
      <c r="N246" s="2" cm="1">
        <f t="array" ref="N246">IF(F246="","",0.5*(F246+SUMPRODUCT(($B$1461:$B$1491=$J246)*1,F$1461:F$1491)))</f>
        <v>0.57738852691101306</v>
      </c>
      <c r="O246" s="2" cm="1">
        <f t="array" ref="O246">IF(G246="","",0.5*(G246+SUMPRODUCT(($B$1461:$B$1491=$J246)*1,G$1461:G$1491)))</f>
        <v>0.55927869492953464</v>
      </c>
    </row>
    <row r="247" spans="1:15" x14ac:dyDescent="0.55000000000000004">
      <c r="A247" s="3">
        <v>8</v>
      </c>
      <c r="B247" s="3">
        <v>27</v>
      </c>
      <c r="C247" s="2">
        <f>IF(logVir!C247="","",資本サービス!C247/SUM(資本サービス!C247,労働コスト!C247))</f>
        <v>0.22681239710537729</v>
      </c>
      <c r="D247" s="2">
        <f>IF(logVir!D247="","",資本サービス!D247/SUM(資本サービス!D247,労働コスト!D247))</f>
        <v>0.23218651275241256</v>
      </c>
      <c r="E247" s="2">
        <f>IF(logVir!E247="","",資本サービス!E247/SUM(資本サービス!E247,労働コスト!E247))</f>
        <v>0.21936861348730871</v>
      </c>
      <c r="F247" s="2">
        <f>IF(logVir!F247="","",資本サービス!F247/SUM(資本サービス!F247,労働コスト!F247))</f>
        <v>0.21346970469151405</v>
      </c>
      <c r="G247" s="2">
        <f>IF(logVir!G247="","",資本サービス!G247/SUM(資本サービス!G247,労働コスト!G247))</f>
        <v>0.20594751941355222</v>
      </c>
      <c r="I247" s="3">
        <v>8</v>
      </c>
      <c r="J247" s="3">
        <v>27</v>
      </c>
      <c r="K247" s="2" cm="1">
        <f t="array" ref="K247">IF(C247="","",0.5*(C247+SUMPRODUCT(($B$1461:$B$1491=$J247)*1,C$1461:C$1491)))</f>
        <v>0.21895114359355908</v>
      </c>
      <c r="L247" s="2" cm="1">
        <f t="array" ref="L247">IF(D247="","",0.5*(D247+SUMPRODUCT(($B$1461:$B$1491=$J247)*1,D$1461:D$1491)))</f>
        <v>0.21888183988911841</v>
      </c>
      <c r="M247" s="2" cm="1">
        <f t="array" ref="M247">IF(E247="","",0.5*(E247+SUMPRODUCT(($B$1461:$B$1491=$J247)*1,E$1461:E$1491)))</f>
        <v>0.21144660261870707</v>
      </c>
      <c r="N247" s="2" cm="1">
        <f t="array" ref="N247">IF(F247="","",0.5*(F247+SUMPRODUCT(($B$1461:$B$1491=$J247)*1,F$1461:F$1491)))</f>
        <v>0.20669982431591799</v>
      </c>
      <c r="O247" s="2" cm="1">
        <f t="array" ref="O247">IF(G247="","",0.5*(G247+SUMPRODUCT(($B$1461:$B$1491=$J247)*1,G$1461:G$1491)))</f>
        <v>0.19640835256765959</v>
      </c>
    </row>
    <row r="248" spans="1:15" x14ac:dyDescent="0.55000000000000004">
      <c r="A248" s="3">
        <v>8</v>
      </c>
      <c r="B248" s="3">
        <v>28</v>
      </c>
      <c r="C248" s="2">
        <f>IF(logVir!C248="","",資本サービス!C248/SUM(資本サービス!C248,労働コスト!C248))</f>
        <v>0.65264545840327004</v>
      </c>
      <c r="D248" s="2">
        <f>IF(logVir!D248="","",資本サービス!D248/SUM(資本サービス!D248,労働コスト!D248))</f>
        <v>0.58053066449912849</v>
      </c>
      <c r="E248" s="2">
        <f>IF(logVir!E248="","",資本サービス!E248/SUM(資本サービス!E248,労働コスト!E248))</f>
        <v>0.52023615755959263</v>
      </c>
      <c r="F248" s="2">
        <f>IF(logVir!F248="","",資本サービス!F248/SUM(資本サービス!F248,労働コスト!F248))</f>
        <v>0.52841579998929178</v>
      </c>
      <c r="G248" s="2">
        <f>IF(logVir!G248="","",資本サービス!G248/SUM(資本サービス!G248,労働コスト!G248))</f>
        <v>0.53060085415132052</v>
      </c>
      <c r="I248" s="3">
        <v>8</v>
      </c>
      <c r="J248" s="3">
        <v>28</v>
      </c>
      <c r="K248" s="2" cm="1">
        <f t="array" ref="K248">IF(C248="","",0.5*(C248+SUMPRODUCT(($B$1461:$B$1491=$J248)*1,C$1461:C$1491)))</f>
        <v>0.52743281599651659</v>
      </c>
      <c r="L248" s="2" cm="1">
        <f t="array" ref="L248">IF(D248="","",0.5*(D248+SUMPRODUCT(($B$1461:$B$1491=$J248)*1,D$1461:D$1491)))</f>
        <v>0.46857268948443809</v>
      </c>
      <c r="M248" s="2" cm="1">
        <f t="array" ref="M248">IF(E248="","",0.5*(E248+SUMPRODUCT(($B$1461:$B$1491=$J248)*1,E$1461:E$1491)))</f>
        <v>0.42313966808886305</v>
      </c>
      <c r="N248" s="2" cm="1">
        <f t="array" ref="N248">IF(F248="","",0.5*(F248+SUMPRODUCT(($B$1461:$B$1491=$J248)*1,F$1461:F$1491)))</f>
        <v>0.43058701815023348</v>
      </c>
      <c r="O248" s="2" cm="1">
        <f t="array" ref="O248">IF(G248="","",0.5*(G248+SUMPRODUCT(($B$1461:$B$1491=$J248)*1,G$1461:G$1491)))</f>
        <v>0.43779426498281937</v>
      </c>
    </row>
    <row r="249" spans="1:15" x14ac:dyDescent="0.55000000000000004">
      <c r="A249" s="3">
        <v>8</v>
      </c>
      <c r="B249" s="3">
        <v>29</v>
      </c>
      <c r="C249" s="2">
        <f>IF(logVir!C249="","",資本サービス!C249/SUM(資本サービス!C249,労働コスト!C249))</f>
        <v>0.2317371294348046</v>
      </c>
      <c r="D249" s="2">
        <f>IF(logVir!D249="","",資本サービス!D249/SUM(資本サービス!D249,労働コスト!D249))</f>
        <v>0.20791091753859647</v>
      </c>
      <c r="E249" s="2">
        <f>IF(logVir!E249="","",資本サービス!E249/SUM(資本サービス!E249,労働コスト!E249))</f>
        <v>0.16688741330427098</v>
      </c>
      <c r="F249" s="2">
        <f>IF(logVir!F249="","",資本サービス!F249/SUM(資本サービス!F249,労働コスト!F249))</f>
        <v>0.1805672896487536</v>
      </c>
      <c r="G249" s="2">
        <f>IF(logVir!G249="","",資本サービス!G249/SUM(資本サービス!G249,労働コスト!G249))</f>
        <v>0.15658419630833598</v>
      </c>
      <c r="I249" s="3">
        <v>8</v>
      </c>
      <c r="J249" s="3">
        <v>29</v>
      </c>
      <c r="K249" s="2" cm="1">
        <f t="array" ref="K249">IF(C249="","",0.5*(C249+SUMPRODUCT(($B$1461:$B$1491=$J249)*1,C$1461:C$1491)))</f>
        <v>0.21164101778389929</v>
      </c>
      <c r="L249" s="2" cm="1">
        <f t="array" ref="L249">IF(D249="","",0.5*(D249+SUMPRODUCT(($B$1461:$B$1491=$J249)*1,D$1461:D$1491)))</f>
        <v>0.20083461436454436</v>
      </c>
      <c r="M249" s="2" cm="1">
        <f t="array" ref="M249">IF(E249="","",0.5*(E249+SUMPRODUCT(($B$1461:$B$1491=$J249)*1,E$1461:E$1491)))</f>
        <v>0.16312934494283149</v>
      </c>
      <c r="N249" s="2" cm="1">
        <f t="array" ref="N249">IF(F249="","",0.5*(F249+SUMPRODUCT(($B$1461:$B$1491=$J249)*1,F$1461:F$1491)))</f>
        <v>0.17807537997773962</v>
      </c>
      <c r="O249" s="2" cm="1">
        <f t="array" ref="O249">IF(G249="","",0.5*(G249+SUMPRODUCT(($B$1461:$B$1491=$J249)*1,G$1461:G$1491)))</f>
        <v>0.1601924978710319</v>
      </c>
    </row>
    <row r="250" spans="1:15" x14ac:dyDescent="0.55000000000000004">
      <c r="A250" s="3">
        <v>8</v>
      </c>
      <c r="B250" s="3">
        <v>30</v>
      </c>
      <c r="C250" s="2">
        <f>IF(logVir!C250="","",資本サービス!C250/SUM(資本サービス!C250,労働コスト!C250))</f>
        <v>0.15528231259760533</v>
      </c>
      <c r="D250" s="2">
        <f>IF(logVir!D250="","",資本サービス!D250/SUM(資本サービス!D250,労働コスト!D250))</f>
        <v>0.10697369776034336</v>
      </c>
      <c r="E250" s="2">
        <f>IF(logVir!E250="","",資本サービス!E250/SUM(資本サービス!E250,労働コスト!E250))</f>
        <v>7.6616358410407759E-2</v>
      </c>
      <c r="F250" s="2">
        <f>IF(logVir!F250="","",資本サービス!F250/SUM(資本サービス!F250,労働コスト!F250))</f>
        <v>7.1311551591724726E-2</v>
      </c>
      <c r="G250" s="2">
        <f>IF(logVir!G250="","",資本サービス!G250/SUM(資本サービス!G250,労働コスト!G250))</f>
        <v>6.2230293609698083E-2</v>
      </c>
      <c r="I250" s="3">
        <v>8</v>
      </c>
      <c r="J250" s="3">
        <v>30</v>
      </c>
      <c r="K250" s="2" cm="1">
        <f t="array" ref="K250">IF(C250="","",0.5*(C250+SUMPRODUCT(($B$1461:$B$1491=$J250)*1,C$1461:C$1491)))</f>
        <v>0.14484601494150029</v>
      </c>
      <c r="L250" s="2" cm="1">
        <f t="array" ref="L250">IF(D250="","",0.5*(D250+SUMPRODUCT(($B$1461:$B$1491=$J250)*1,D$1461:D$1491)))</f>
        <v>0.11012735980061897</v>
      </c>
      <c r="M250" s="2" cm="1">
        <f t="array" ref="M250">IF(E250="","",0.5*(E250+SUMPRODUCT(($B$1461:$B$1491=$J250)*1,E$1461:E$1491)))</f>
        <v>8.9535863199215138E-2</v>
      </c>
      <c r="N250" s="2" cm="1">
        <f t="array" ref="N250">IF(F250="","",0.5*(F250+SUMPRODUCT(($B$1461:$B$1491=$J250)*1,F$1461:F$1491)))</f>
        <v>8.480150822337866E-2</v>
      </c>
      <c r="O250" s="2" cm="1">
        <f t="array" ref="O250">IF(G250="","",0.5*(G250+SUMPRODUCT(($B$1461:$B$1491=$J250)*1,G$1461:G$1491)))</f>
        <v>7.3988523723902411E-2</v>
      </c>
    </row>
    <row r="251" spans="1:15" x14ac:dyDescent="0.55000000000000004">
      <c r="A251" s="3">
        <v>8</v>
      </c>
      <c r="B251" s="3">
        <v>31</v>
      </c>
      <c r="C251" s="2">
        <f>IF(logVir!C251="","",資本サービス!C251/SUM(資本サービス!C251,労働コスト!C251))</f>
        <v>0.25099528661459203</v>
      </c>
      <c r="D251" s="2">
        <f>IF(logVir!D251="","",資本サービス!D251/SUM(資本サービス!D251,労働コスト!D251))</f>
        <v>0.25279744422704492</v>
      </c>
      <c r="E251" s="2">
        <f>IF(logVir!E251="","",資本サービス!E251/SUM(資本サービス!E251,労働コスト!E251))</f>
        <v>0.1930288559667592</v>
      </c>
      <c r="F251" s="2">
        <f>IF(logVir!F251="","",資本サービス!F251/SUM(資本サービス!F251,労働コスト!F251))</f>
        <v>0.1670825934163308</v>
      </c>
      <c r="G251" s="2">
        <f>IF(logVir!G251="","",資本サービス!G251/SUM(資本サービス!G251,労働コスト!G251))</f>
        <v>0.17602832893650933</v>
      </c>
      <c r="I251" s="3">
        <v>8</v>
      </c>
      <c r="J251" s="3">
        <v>31</v>
      </c>
      <c r="K251" s="2" cm="1">
        <f t="array" ref="K251">IF(C251="","",0.5*(C251+SUMPRODUCT(($B$1461:$B$1491=$J251)*1,C$1461:C$1491)))</f>
        <v>0.24098479199017742</v>
      </c>
      <c r="L251" s="2" cm="1">
        <f t="array" ref="L251">IF(D251="","",0.5*(D251+SUMPRODUCT(($B$1461:$B$1491=$J251)*1,D$1461:D$1491)))</f>
        <v>0.2485706538216598</v>
      </c>
      <c r="M251" s="2" cm="1">
        <f t="array" ref="M251">IF(E251="","",0.5*(E251+SUMPRODUCT(($B$1461:$B$1491=$J251)*1,E$1461:E$1491)))</f>
        <v>0.20387720179536142</v>
      </c>
      <c r="N251" s="2" cm="1">
        <f t="array" ref="N251">IF(F251="","",0.5*(F251+SUMPRODUCT(($B$1461:$B$1491=$J251)*1,F$1461:F$1491)))</f>
        <v>0.18664440808120103</v>
      </c>
      <c r="O251" s="2" cm="1">
        <f t="array" ref="O251">IF(G251="","",0.5*(G251+SUMPRODUCT(($B$1461:$B$1491=$J251)*1,G$1461:G$1491)))</f>
        <v>0.18823250663785346</v>
      </c>
    </row>
    <row r="252" spans="1:15" x14ac:dyDescent="0.55000000000000004">
      <c r="A252" s="3">
        <v>9</v>
      </c>
      <c r="B252" s="3">
        <v>1</v>
      </c>
      <c r="C252" s="2">
        <f>IF(logVir!C252="","",資本サービス!C252/SUM(資本サービス!C252,労働コスト!C252))</f>
        <v>0.51780906329706533</v>
      </c>
      <c r="D252" s="2">
        <f>IF(logVir!D252="","",資本サービス!D252/SUM(資本サービス!D252,労働コスト!D252))</f>
        <v>0.31757658712683356</v>
      </c>
      <c r="E252" s="2">
        <f>IF(logVir!E252="","",資本サービス!E252/SUM(資本サービス!E252,労働コスト!E252))</f>
        <v>0.2680833640958718</v>
      </c>
      <c r="F252" s="2">
        <f>IF(logVir!F252="","",資本サービス!F252/SUM(資本サービス!F252,労働コスト!F252))</f>
        <v>0.2830187202646956</v>
      </c>
      <c r="G252" s="2">
        <f>IF(logVir!G252="","",資本サービス!G252/SUM(資本サービス!G252,労働コスト!G252))</f>
        <v>0.24438691696811604</v>
      </c>
      <c r="I252" s="3">
        <v>9</v>
      </c>
      <c r="J252" s="3">
        <v>1</v>
      </c>
      <c r="K252" s="2" cm="1">
        <f t="array" ref="K252">IF(C252="","",0.5*(C252+SUMPRODUCT(($B$1461:$B$1491=$J252)*1,C$1461:C$1491)))</f>
        <v>0.49683615662923336</v>
      </c>
      <c r="L252" s="2" cm="1">
        <f t="array" ref="L252">IF(D252="","",0.5*(D252+SUMPRODUCT(($B$1461:$B$1491=$J252)*1,D$1461:D$1491)))</f>
        <v>0.33420650593657486</v>
      </c>
      <c r="M252" s="2" cm="1">
        <f t="array" ref="M252">IF(E252="","",0.5*(E252+SUMPRODUCT(($B$1461:$B$1491=$J252)*1,E$1461:E$1491)))</f>
        <v>0.30315728912853851</v>
      </c>
      <c r="N252" s="2" cm="1">
        <f t="array" ref="N252">IF(F252="","",0.5*(F252+SUMPRODUCT(($B$1461:$B$1491=$J252)*1,F$1461:F$1491)))</f>
        <v>0.31268860749304583</v>
      </c>
      <c r="O252" s="2" cm="1">
        <f t="array" ref="O252">IF(G252="","",0.5*(G252+SUMPRODUCT(($B$1461:$B$1491=$J252)*1,G$1461:G$1491)))</f>
        <v>0.28191115272769712</v>
      </c>
    </row>
    <row r="253" spans="1:15" x14ac:dyDescent="0.55000000000000004">
      <c r="A253" s="3">
        <v>9</v>
      </c>
      <c r="B253" s="3">
        <v>2</v>
      </c>
      <c r="C253" s="2">
        <f>IF(logVir!C253="","",資本サービス!C253/SUM(資本サービス!C253,労働コスト!C253))</f>
        <v>0.42719368903338573</v>
      </c>
      <c r="D253" s="2">
        <f>IF(logVir!D253="","",資本サービス!D253/SUM(資本サービス!D253,労働コスト!D253))</f>
        <v>0.35256207465689893</v>
      </c>
      <c r="E253" s="2">
        <f>IF(logVir!E253="","",資本サービス!E253/SUM(資本サービス!E253,労働コスト!E253))</f>
        <v>0.352159424358165</v>
      </c>
      <c r="F253" s="2">
        <f>IF(logVir!F253="","",資本サービス!F253/SUM(資本サービス!F253,労働コスト!F253))</f>
        <v>0.36659740820927172</v>
      </c>
      <c r="G253" s="2">
        <f>IF(logVir!G253="","",資本サービス!G253/SUM(資本サービス!G253,労働コスト!G253))</f>
        <v>0.28499783157661202</v>
      </c>
      <c r="I253" s="3">
        <v>9</v>
      </c>
      <c r="J253" s="3">
        <v>2</v>
      </c>
      <c r="K253" s="2" cm="1">
        <f t="array" ref="K253">IF(C253="","",0.5*(C253+SUMPRODUCT(($B$1461:$B$1491=$J253)*1,C$1461:C$1491)))</f>
        <v>0.45132007819896403</v>
      </c>
      <c r="L253" s="2" cm="1">
        <f t="array" ref="L253">IF(D253="","",0.5*(D253+SUMPRODUCT(($B$1461:$B$1491=$J253)*1,D$1461:D$1491)))</f>
        <v>0.37997202069333291</v>
      </c>
      <c r="M253" s="2" cm="1">
        <f t="array" ref="M253">IF(E253="","",0.5*(E253+SUMPRODUCT(($B$1461:$B$1491=$J253)*1,E$1461:E$1491)))</f>
        <v>0.41693201469058683</v>
      </c>
      <c r="N253" s="2" cm="1">
        <f t="array" ref="N253">IF(F253="","",0.5*(F253+SUMPRODUCT(($B$1461:$B$1491=$J253)*1,F$1461:F$1491)))</f>
        <v>0.42530499152442769</v>
      </c>
      <c r="O253" s="2" cm="1">
        <f t="array" ref="O253">IF(G253="","",0.5*(G253+SUMPRODUCT(($B$1461:$B$1491=$J253)*1,G$1461:G$1491)))</f>
        <v>0.3459514435271861</v>
      </c>
    </row>
    <row r="254" spans="1:15" x14ac:dyDescent="0.55000000000000004">
      <c r="A254" s="3">
        <v>9</v>
      </c>
      <c r="B254" s="3">
        <v>3</v>
      </c>
      <c r="C254" s="2">
        <f>IF(logVir!C254="","",資本サービス!C254/SUM(資本サービス!C254,労働コスト!C254))</f>
        <v>0.30485273729537865</v>
      </c>
      <c r="D254" s="2">
        <f>IF(logVir!D254="","",資本サービス!D254/SUM(資本サービス!D254,労働コスト!D254))</f>
        <v>0.30041703591709612</v>
      </c>
      <c r="E254" s="2">
        <f>IF(logVir!E254="","",資本サービス!E254/SUM(資本サービス!E254,労働コスト!E254))</f>
        <v>0.29196583306984192</v>
      </c>
      <c r="F254" s="2">
        <f>IF(logVir!F254="","",資本サービス!F254/SUM(資本サービス!F254,労働コスト!F254))</f>
        <v>0.29210370890200071</v>
      </c>
      <c r="G254" s="2">
        <f>IF(logVir!G254="","",資本サービス!G254/SUM(資本サービス!G254,労働コスト!G254))</f>
        <v>0.25464779359317097</v>
      </c>
      <c r="I254" s="3">
        <v>9</v>
      </c>
      <c r="J254" s="3">
        <v>3</v>
      </c>
      <c r="K254" s="2" cm="1">
        <f t="array" ref="K254">IF(C254="","",0.5*(C254+SUMPRODUCT(($B$1461:$B$1491=$J254)*1,C$1461:C$1491)))</f>
        <v>0.30374234474569395</v>
      </c>
      <c r="L254" s="2" cm="1">
        <f t="array" ref="L254">IF(D254="","",0.5*(D254+SUMPRODUCT(($B$1461:$B$1491=$J254)*1,D$1461:D$1491)))</f>
        <v>0.28399794224028191</v>
      </c>
      <c r="M254" s="2" cm="1">
        <f t="array" ref="M254">IF(E254="","",0.5*(E254+SUMPRODUCT(($B$1461:$B$1491=$J254)*1,E$1461:E$1491)))</f>
        <v>0.27169352008933179</v>
      </c>
      <c r="N254" s="2" cm="1">
        <f t="array" ref="N254">IF(F254="","",0.5*(F254+SUMPRODUCT(($B$1461:$B$1491=$J254)*1,F$1461:F$1491)))</f>
        <v>0.27262672065822935</v>
      </c>
      <c r="O254" s="2" cm="1">
        <f t="array" ref="O254">IF(G254="","",0.5*(G254+SUMPRODUCT(($B$1461:$B$1491=$J254)*1,G$1461:G$1491)))</f>
        <v>0.23747887980742075</v>
      </c>
    </row>
    <row r="255" spans="1:15" x14ac:dyDescent="0.55000000000000004">
      <c r="A255" s="3">
        <v>9</v>
      </c>
      <c r="B255" s="3">
        <v>4</v>
      </c>
      <c r="C255" s="2">
        <f>IF(logVir!C255="","",資本サービス!C255/SUM(資本サービス!C255,労働コスト!C255))</f>
        <v>0.26831055757038613</v>
      </c>
      <c r="D255" s="2">
        <f>IF(logVir!D255="","",資本サービス!D255/SUM(資本サービス!D255,労働コスト!D255))</f>
        <v>0.31786086983516876</v>
      </c>
      <c r="E255" s="2">
        <f>IF(logVir!E255="","",資本サービス!E255/SUM(資本サービス!E255,労働コスト!E255))</f>
        <v>0.3051351509914868</v>
      </c>
      <c r="F255" s="2">
        <f>IF(logVir!F255="","",資本サービス!F255/SUM(資本サービス!F255,労働コスト!F255))</f>
        <v>0.31822999388069939</v>
      </c>
      <c r="G255" s="2">
        <f>IF(logVir!G255="","",資本サービス!G255/SUM(資本サービス!G255,労働コスト!G255))</f>
        <v>0.28235307732768905</v>
      </c>
      <c r="I255" s="3">
        <v>9</v>
      </c>
      <c r="J255" s="3">
        <v>4</v>
      </c>
      <c r="K255" s="2" cm="1">
        <f t="array" ref="K255">IF(C255="","",0.5*(C255+SUMPRODUCT(($B$1461:$B$1491=$J255)*1,C$1461:C$1491)))</f>
        <v>0.2532343813922549</v>
      </c>
      <c r="L255" s="2" cm="1">
        <f t="array" ref="L255">IF(D255="","",0.5*(D255+SUMPRODUCT(($B$1461:$B$1491=$J255)*1,D$1461:D$1491)))</f>
        <v>0.28962721856054752</v>
      </c>
      <c r="M255" s="2" cm="1">
        <f t="array" ref="M255">IF(E255="","",0.5*(E255+SUMPRODUCT(($B$1461:$B$1491=$J255)*1,E$1461:E$1491)))</f>
        <v>0.27559488602437388</v>
      </c>
      <c r="N255" s="2" cm="1">
        <f t="array" ref="N255">IF(F255="","",0.5*(F255+SUMPRODUCT(($B$1461:$B$1491=$J255)*1,F$1461:F$1491)))</f>
        <v>0.28547542826259065</v>
      </c>
      <c r="O255" s="2" cm="1">
        <f t="array" ref="O255">IF(G255="","",0.5*(G255+SUMPRODUCT(($B$1461:$B$1491=$J255)*1,G$1461:G$1491)))</f>
        <v>0.25613880840922754</v>
      </c>
    </row>
    <row r="256" spans="1:15" x14ac:dyDescent="0.55000000000000004">
      <c r="A256" s="3">
        <v>9</v>
      </c>
      <c r="B256" s="3">
        <v>5</v>
      </c>
      <c r="C256" s="2">
        <f>IF(logVir!C256="","",資本サービス!C256/SUM(資本サービス!C256,労働コスト!C256))</f>
        <v>0.29913592103737713</v>
      </c>
      <c r="D256" s="2">
        <f>IF(logVir!D256="","",資本サービス!D256/SUM(資本サービス!D256,労働コスト!D256))</f>
        <v>0.32007583888364011</v>
      </c>
      <c r="E256" s="2">
        <f>IF(logVir!E256="","",資本サービス!E256/SUM(資本サービス!E256,労働コスト!E256))</f>
        <v>0.30667680643087342</v>
      </c>
      <c r="F256" s="2">
        <f>IF(logVir!F256="","",資本サービス!F256/SUM(資本サービス!F256,労働コスト!F256))</f>
        <v>0.30927182592142111</v>
      </c>
      <c r="G256" s="2">
        <f>IF(logVir!G256="","",資本サービス!G256/SUM(資本サービス!G256,労働コスト!G256))</f>
        <v>0.29716308571438399</v>
      </c>
      <c r="I256" s="3">
        <v>9</v>
      </c>
      <c r="J256" s="3">
        <v>5</v>
      </c>
      <c r="K256" s="2" cm="1">
        <f t="array" ref="K256">IF(C256="","",0.5*(C256+SUMPRODUCT(($B$1461:$B$1491=$J256)*1,C$1461:C$1491)))</f>
        <v>0.32709692148622604</v>
      </c>
      <c r="L256" s="2" cm="1">
        <f t="array" ref="L256">IF(D256="","",0.5*(D256+SUMPRODUCT(($B$1461:$B$1491=$J256)*1,D$1461:D$1491)))</f>
        <v>0.32069496996116686</v>
      </c>
      <c r="M256" s="2" cm="1">
        <f t="array" ref="M256">IF(E256="","",0.5*(E256+SUMPRODUCT(($B$1461:$B$1491=$J256)*1,E$1461:E$1491)))</f>
        <v>0.30120467591940969</v>
      </c>
      <c r="N256" s="2" cm="1">
        <f t="array" ref="N256">IF(F256="","",0.5*(F256+SUMPRODUCT(($B$1461:$B$1491=$J256)*1,F$1461:F$1491)))</f>
        <v>0.29900513842350085</v>
      </c>
      <c r="O256" s="2" cm="1">
        <f t="array" ref="O256">IF(G256="","",0.5*(G256+SUMPRODUCT(($B$1461:$B$1491=$J256)*1,G$1461:G$1491)))</f>
        <v>0.28154954855548497</v>
      </c>
    </row>
    <row r="257" spans="1:15" x14ac:dyDescent="0.55000000000000004">
      <c r="A257" s="3">
        <v>9</v>
      </c>
      <c r="B257" s="3">
        <v>6</v>
      </c>
      <c r="C257" s="2">
        <f>IF(logVir!C257="","",資本サービス!C257/SUM(資本サービス!C257,労働コスト!C257))</f>
        <v>0.62652313849542685</v>
      </c>
      <c r="D257" s="2">
        <f>IF(logVir!D257="","",資本サービス!D257/SUM(資本サービス!D257,労働コスト!D257))</f>
        <v>0.56954714958958552</v>
      </c>
      <c r="E257" s="2">
        <f>IF(logVir!E257="","",資本サービス!E257/SUM(資本サービス!E257,労働コスト!E257))</f>
        <v>0.59456826744716185</v>
      </c>
      <c r="F257" s="2">
        <f>IF(logVir!F257="","",資本サービス!F257/SUM(資本サービス!F257,労働コスト!F257))</f>
        <v>0.58427715183984041</v>
      </c>
      <c r="G257" s="2">
        <f>IF(logVir!G257="","",資本サービス!G257/SUM(資本サービス!G257,労働コスト!G257))</f>
        <v>0.53300751488006526</v>
      </c>
      <c r="I257" s="3">
        <v>9</v>
      </c>
      <c r="J257" s="3">
        <v>6</v>
      </c>
      <c r="K257" s="2" cm="1">
        <f t="array" ref="K257">IF(C257="","",0.5*(C257+SUMPRODUCT(($B$1461:$B$1491=$J257)*1,C$1461:C$1491)))</f>
        <v>0.62290670204166954</v>
      </c>
      <c r="L257" s="2" cm="1">
        <f t="array" ref="L257">IF(D257="","",0.5*(D257+SUMPRODUCT(($B$1461:$B$1491=$J257)*1,D$1461:D$1491)))</f>
        <v>0.57774136762189676</v>
      </c>
      <c r="M257" s="2" cm="1">
        <f t="array" ref="M257">IF(E257="","",0.5*(E257+SUMPRODUCT(($B$1461:$B$1491=$J257)*1,E$1461:E$1491)))</f>
        <v>0.59154446564170382</v>
      </c>
      <c r="N257" s="2" cm="1">
        <f t="array" ref="N257">IF(F257="","",0.5*(F257+SUMPRODUCT(($B$1461:$B$1491=$J257)*1,F$1461:F$1491)))</f>
        <v>0.59111256999765427</v>
      </c>
      <c r="O257" s="2" cm="1">
        <f t="array" ref="O257">IF(G257="","",0.5*(G257+SUMPRODUCT(($B$1461:$B$1491=$J257)*1,G$1461:G$1491)))</f>
        <v>0.5479278733013222</v>
      </c>
    </row>
    <row r="258" spans="1:15" x14ac:dyDescent="0.55000000000000004">
      <c r="A258" s="3">
        <v>9</v>
      </c>
      <c r="B258" s="3">
        <v>7</v>
      </c>
      <c r="C258" s="2">
        <f>IF(logVir!C258="","",資本サービス!C258/SUM(資本サービス!C258,労働コスト!C258))</f>
        <v>0.35277399671541931</v>
      </c>
      <c r="D258" s="2">
        <f>IF(logVir!D258="","",資本サービス!D258/SUM(資本サービス!D258,労働コスト!D258))</f>
        <v>0.33820473560897651</v>
      </c>
      <c r="E258" s="2">
        <f>IF(logVir!E258="","",資本サービス!E258/SUM(資本サービス!E258,労働コスト!E258))</f>
        <v>0.29579896041639042</v>
      </c>
      <c r="F258" s="2">
        <f>IF(logVir!F258="","",資本サービス!F258/SUM(資本サービス!F258,労働コスト!F258))</f>
        <v>0.30553761206519009</v>
      </c>
      <c r="G258" s="2">
        <f>IF(logVir!G258="","",資本サービス!G258/SUM(資本サービス!G258,労働コスト!G258))</f>
        <v>0.26646505385959091</v>
      </c>
      <c r="I258" s="3">
        <v>9</v>
      </c>
      <c r="J258" s="3">
        <v>7</v>
      </c>
      <c r="K258" s="2" cm="1">
        <f t="array" ref="K258">IF(C258="","",0.5*(C258+SUMPRODUCT(($B$1461:$B$1491=$J258)*1,C$1461:C$1491)))</f>
        <v>0.36646018070185227</v>
      </c>
      <c r="L258" s="2" cm="1">
        <f t="array" ref="L258">IF(D258="","",0.5*(D258+SUMPRODUCT(($B$1461:$B$1491=$J258)*1,D$1461:D$1491)))</f>
        <v>0.33768979542347788</v>
      </c>
      <c r="M258" s="2" cm="1">
        <f t="array" ref="M258">IF(E258="","",0.5*(E258+SUMPRODUCT(($B$1461:$B$1491=$J258)*1,E$1461:E$1491)))</f>
        <v>0.30945811918061195</v>
      </c>
      <c r="N258" s="2" cm="1">
        <f t="array" ref="N258">IF(F258="","",0.5*(F258+SUMPRODUCT(($B$1461:$B$1491=$J258)*1,F$1461:F$1491)))</f>
        <v>0.31418954296239276</v>
      </c>
      <c r="O258" s="2" cm="1">
        <f t="array" ref="O258">IF(G258="","",0.5*(G258+SUMPRODUCT(($B$1461:$B$1491=$J258)*1,G$1461:G$1491)))</f>
        <v>0.28159007991646579</v>
      </c>
    </row>
    <row r="259" spans="1:15" x14ac:dyDescent="0.55000000000000004">
      <c r="A259" s="3">
        <v>9</v>
      </c>
      <c r="B259" s="3">
        <v>8</v>
      </c>
      <c r="C259" s="2">
        <f>IF(logVir!C259="","",資本サービス!C259/SUM(資本サービス!C259,労働コスト!C259))</f>
        <v>0.4393061146503221</v>
      </c>
      <c r="D259" s="2">
        <f>IF(logVir!D259="","",資本サービス!D259/SUM(資本サービス!D259,労働コスト!D259))</f>
        <v>0.36927181919857344</v>
      </c>
      <c r="E259" s="2">
        <f>IF(logVir!E259="","",資本サービス!E259/SUM(資本サービス!E259,労働コスト!E259))</f>
        <v>0.36883449902903387</v>
      </c>
      <c r="F259" s="2">
        <f>IF(logVir!F259="","",資本サービス!F259/SUM(資本サービス!F259,労働コスト!F259))</f>
        <v>0.36841643581284433</v>
      </c>
      <c r="G259" s="2">
        <f>IF(logVir!G259="","",資本サービス!G259/SUM(資本サービス!G259,労働コスト!G259))</f>
        <v>0.33795389842778756</v>
      </c>
      <c r="I259" s="3">
        <v>9</v>
      </c>
      <c r="J259" s="3">
        <v>8</v>
      </c>
      <c r="K259" s="2" cm="1">
        <f t="array" ref="K259">IF(C259="","",0.5*(C259+SUMPRODUCT(($B$1461:$B$1491=$J259)*1,C$1461:C$1491)))</f>
        <v>0.44473802107143817</v>
      </c>
      <c r="L259" s="2" cm="1">
        <f t="array" ref="L259">IF(D259="","",0.5*(D259+SUMPRODUCT(($B$1461:$B$1491=$J259)*1,D$1461:D$1491)))</f>
        <v>0.38518600643908885</v>
      </c>
      <c r="M259" s="2" cm="1">
        <f t="array" ref="M259">IF(E259="","",0.5*(E259+SUMPRODUCT(($B$1461:$B$1491=$J259)*1,E$1461:E$1491)))</f>
        <v>0.38472513708705003</v>
      </c>
      <c r="N259" s="2" cm="1">
        <f t="array" ref="N259">IF(F259="","",0.5*(F259+SUMPRODUCT(($B$1461:$B$1491=$J259)*1,F$1461:F$1491)))</f>
        <v>0.38903667542070419</v>
      </c>
      <c r="O259" s="2" cm="1">
        <f t="array" ref="O259">IF(G259="","",0.5*(G259+SUMPRODUCT(($B$1461:$B$1491=$J259)*1,G$1461:G$1491)))</f>
        <v>0.3595316680033307</v>
      </c>
    </row>
    <row r="260" spans="1:15" x14ac:dyDescent="0.55000000000000004">
      <c r="A260" s="3">
        <v>9</v>
      </c>
      <c r="B260" s="3">
        <v>9</v>
      </c>
      <c r="C260" s="2">
        <f>IF(logVir!C260="","",資本サービス!C260/SUM(資本サービス!C260,労働コスト!C260))</f>
        <v>0.25089395317985258</v>
      </c>
      <c r="D260" s="2">
        <f>IF(logVir!D260="","",資本サービス!D260/SUM(資本サービス!D260,労働コスト!D260))</f>
        <v>0.2158371521300349</v>
      </c>
      <c r="E260" s="2">
        <f>IF(logVir!E260="","",資本サービス!E260/SUM(資本サービス!E260,労働コスト!E260))</f>
        <v>0.19354255126111586</v>
      </c>
      <c r="F260" s="2">
        <f>IF(logVir!F260="","",資本サービス!F260/SUM(資本サービス!F260,労働コスト!F260))</f>
        <v>0.19008392478780112</v>
      </c>
      <c r="G260" s="2">
        <f>IF(logVir!G260="","",資本サービス!G260/SUM(資本サービス!G260,労働コスト!G260))</f>
        <v>0.16485074153916782</v>
      </c>
      <c r="I260" s="3">
        <v>9</v>
      </c>
      <c r="J260" s="3">
        <v>9</v>
      </c>
      <c r="K260" s="2" cm="1">
        <f t="array" ref="K260">IF(C260="","",0.5*(C260+SUMPRODUCT(($B$1461:$B$1491=$J260)*1,C$1461:C$1491)))</f>
        <v>0.2274405370479369</v>
      </c>
      <c r="L260" s="2" cm="1">
        <f t="array" ref="L260">IF(D260="","",0.5*(D260+SUMPRODUCT(($B$1461:$B$1491=$J260)*1,D$1461:D$1491)))</f>
        <v>0.20435495756371211</v>
      </c>
      <c r="M260" s="2" cm="1">
        <f t="array" ref="M260">IF(E260="","",0.5*(E260+SUMPRODUCT(($B$1461:$B$1491=$J260)*1,E$1461:E$1491)))</f>
        <v>0.18019905065729352</v>
      </c>
      <c r="N260" s="2" cm="1">
        <f t="array" ref="N260">IF(F260="","",0.5*(F260+SUMPRODUCT(($B$1461:$B$1491=$J260)*1,F$1461:F$1491)))</f>
        <v>0.17710318569115369</v>
      </c>
      <c r="O260" s="2" cm="1">
        <f t="array" ref="O260">IF(G260="","",0.5*(G260+SUMPRODUCT(($B$1461:$B$1491=$J260)*1,G$1461:G$1491)))</f>
        <v>0.15360736812951456</v>
      </c>
    </row>
    <row r="261" spans="1:15" x14ac:dyDescent="0.55000000000000004">
      <c r="A261" s="3">
        <v>9</v>
      </c>
      <c r="B261" s="3">
        <v>10</v>
      </c>
      <c r="C261" s="2">
        <f>IF(logVir!C261="","",資本サービス!C261/SUM(資本サービス!C261,労働コスト!C261))</f>
        <v>0.39594480712196878</v>
      </c>
      <c r="D261" s="2">
        <f>IF(logVir!D261="","",資本サービス!D261/SUM(資本サービス!D261,労働コスト!D261))</f>
        <v>0.3704795900432914</v>
      </c>
      <c r="E261" s="2">
        <f>IF(logVir!E261="","",資本サービス!E261/SUM(資本サービス!E261,労働コスト!E261))</f>
        <v>0.33669969112296683</v>
      </c>
      <c r="F261" s="2">
        <f>IF(logVir!F261="","",資本サービス!F261/SUM(資本サービス!F261,労働コスト!F261))</f>
        <v>0.33954781985375992</v>
      </c>
      <c r="G261" s="2">
        <f>IF(logVir!G261="","",資本サービス!G261/SUM(資本サービス!G261,労働コスト!G261))</f>
        <v>0.28755583918826066</v>
      </c>
      <c r="I261" s="3">
        <v>9</v>
      </c>
      <c r="J261" s="3">
        <v>10</v>
      </c>
      <c r="K261" s="2" cm="1">
        <f t="array" ref="K261">IF(C261="","",0.5*(C261+SUMPRODUCT(($B$1461:$B$1491=$J261)*1,C$1461:C$1491)))</f>
        <v>0.38471797142113751</v>
      </c>
      <c r="L261" s="2" cm="1">
        <f t="array" ref="L261">IF(D261="","",0.5*(D261+SUMPRODUCT(($B$1461:$B$1491=$J261)*1,D$1461:D$1491)))</f>
        <v>0.36379102840707295</v>
      </c>
      <c r="M261" s="2" cm="1">
        <f t="array" ref="M261">IF(E261="","",0.5*(E261+SUMPRODUCT(($B$1461:$B$1491=$J261)*1,E$1461:E$1491)))</f>
        <v>0.32860854773404496</v>
      </c>
      <c r="N261" s="2" cm="1">
        <f t="array" ref="N261">IF(F261="","",0.5*(F261+SUMPRODUCT(($B$1461:$B$1491=$J261)*1,F$1461:F$1491)))</f>
        <v>0.33018573057383377</v>
      </c>
      <c r="O261" s="2" cm="1">
        <f t="array" ref="O261">IF(G261="","",0.5*(G261+SUMPRODUCT(($B$1461:$B$1491=$J261)*1,G$1461:G$1491)))</f>
        <v>0.28625416840066809</v>
      </c>
    </row>
    <row r="262" spans="1:15" x14ac:dyDescent="0.55000000000000004">
      <c r="A262" s="3">
        <v>9</v>
      </c>
      <c r="B262" s="3">
        <v>11</v>
      </c>
      <c r="C262" s="2">
        <f>IF(logVir!C262="","",資本サービス!C262/SUM(資本サービス!C262,労働コスト!C262))</f>
        <v>0.30490145874114211</v>
      </c>
      <c r="D262" s="2">
        <f>IF(logVir!D262="","",資本サービス!D262/SUM(資本サービス!D262,労働コスト!D262))</f>
        <v>0.31816945540925895</v>
      </c>
      <c r="E262" s="2">
        <f>IF(logVir!E262="","",資本サービス!E262/SUM(資本サービス!E262,労働コスト!E262))</f>
        <v>0.30902209347277987</v>
      </c>
      <c r="F262" s="2">
        <f>IF(logVir!F262="","",資本サービス!F262/SUM(資本サービス!F262,労働コスト!F262))</f>
        <v>0.30118467296771434</v>
      </c>
      <c r="G262" s="2">
        <f>IF(logVir!G262="","",資本サービス!G262/SUM(資本サービス!G262,労働コスト!G262))</f>
        <v>0.25703780204858778</v>
      </c>
      <c r="I262" s="3">
        <v>9</v>
      </c>
      <c r="J262" s="3">
        <v>11</v>
      </c>
      <c r="K262" s="2" cm="1">
        <f t="array" ref="K262">IF(C262="","",0.5*(C262+SUMPRODUCT(($B$1461:$B$1491=$J262)*1,C$1461:C$1491)))</f>
        <v>0.37003536412307969</v>
      </c>
      <c r="L262" s="2" cm="1">
        <f t="array" ref="L262">IF(D262="","",0.5*(D262+SUMPRODUCT(($B$1461:$B$1491=$J262)*1,D$1461:D$1491)))</f>
        <v>0.37508775732935745</v>
      </c>
      <c r="M262" s="2" cm="1">
        <f t="array" ref="M262">IF(E262="","",0.5*(E262+SUMPRODUCT(($B$1461:$B$1491=$J262)*1,E$1461:E$1491)))</f>
        <v>0.36428097285140665</v>
      </c>
      <c r="N262" s="2" cm="1">
        <f t="array" ref="N262">IF(F262="","",0.5*(F262+SUMPRODUCT(($B$1461:$B$1491=$J262)*1,F$1461:F$1491)))</f>
        <v>0.36425663489132032</v>
      </c>
      <c r="O262" s="2" cm="1">
        <f t="array" ref="O262">IF(G262="","",0.5*(G262+SUMPRODUCT(($B$1461:$B$1491=$J262)*1,G$1461:G$1491)))</f>
        <v>0.33154673863843653</v>
      </c>
    </row>
    <row r="263" spans="1:15" x14ac:dyDescent="0.55000000000000004">
      <c r="A263" s="3">
        <v>9</v>
      </c>
      <c r="B263" s="3">
        <v>12</v>
      </c>
      <c r="C263" s="2">
        <f>IF(logVir!C263="","",資本サービス!C263/SUM(資本サービス!C263,労働コスト!C263))</f>
        <v>0.62097154159311685</v>
      </c>
      <c r="D263" s="2">
        <f>IF(logVir!D263="","",資本サービス!D263/SUM(資本サービス!D263,労働コスト!D263))</f>
        <v>0.55310213651035067</v>
      </c>
      <c r="E263" s="2">
        <f>IF(logVir!E263="","",資本サービス!E263/SUM(資本サービス!E263,労働コスト!E263))</f>
        <v>0.6273087801720848</v>
      </c>
      <c r="F263" s="2">
        <f>IF(logVir!F263="","",資本サービス!F263/SUM(資本サービス!F263,労働コスト!F263))</f>
        <v>0.61000579060131521</v>
      </c>
      <c r="G263" s="2">
        <f>IF(logVir!G263="","",資本サービス!G263/SUM(資本サービス!G263,労働コスト!G263))</f>
        <v>0.54334011204381927</v>
      </c>
      <c r="I263" s="3">
        <v>9</v>
      </c>
      <c r="J263" s="3">
        <v>12</v>
      </c>
      <c r="K263" s="2" cm="1">
        <f t="array" ref="K263">IF(C263="","",0.5*(C263+SUMPRODUCT(($B$1461:$B$1491=$J263)*1,C$1461:C$1491)))</f>
        <v>0.566093213901804</v>
      </c>
      <c r="L263" s="2" cm="1">
        <f t="array" ref="L263">IF(D263="","",0.5*(D263+SUMPRODUCT(($B$1461:$B$1491=$J263)*1,D$1461:D$1491)))</f>
        <v>0.52004515477246793</v>
      </c>
      <c r="M263" s="2" cm="1">
        <f t="array" ref="M263">IF(E263="","",0.5*(E263+SUMPRODUCT(($B$1461:$B$1491=$J263)*1,E$1461:E$1491)))</f>
        <v>0.55656505305907733</v>
      </c>
      <c r="N263" s="2" cm="1">
        <f t="array" ref="N263">IF(F263="","",0.5*(F263+SUMPRODUCT(($B$1461:$B$1491=$J263)*1,F$1461:F$1491)))</f>
        <v>0.54562814769339152</v>
      </c>
      <c r="O263" s="2" cm="1">
        <f t="array" ref="O263">IF(G263="","",0.5*(G263+SUMPRODUCT(($B$1461:$B$1491=$J263)*1,G$1461:G$1491)))</f>
        <v>0.49067121196014224</v>
      </c>
    </row>
    <row r="264" spans="1:15" x14ac:dyDescent="0.55000000000000004">
      <c r="A264" s="3">
        <v>9</v>
      </c>
      <c r="B264" s="3">
        <v>13</v>
      </c>
      <c r="C264" s="2">
        <f>IF(logVir!C264="","",資本サービス!C264/SUM(資本サービス!C264,労働コスト!C264))</f>
        <v>0.59549051768085925</v>
      </c>
      <c r="D264" s="2">
        <f>IF(logVir!D264="","",資本サービス!D264/SUM(資本サービス!D264,労働コスト!D264))</f>
        <v>0.62383415122417363</v>
      </c>
      <c r="E264" s="2">
        <f>IF(logVir!E264="","",資本サービス!E264/SUM(資本サービス!E264,労働コスト!E264))</f>
        <v>0.62830037217983936</v>
      </c>
      <c r="F264" s="2">
        <f>IF(logVir!F264="","",資本サービス!F264/SUM(資本サービス!F264,労働コスト!F264))</f>
        <v>0.63909603911001811</v>
      </c>
      <c r="G264" s="2">
        <f>IF(logVir!G264="","",資本サービス!G264/SUM(資本サービス!G264,労働コスト!G264))</f>
        <v>0.55459372055398526</v>
      </c>
      <c r="I264" s="3">
        <v>9</v>
      </c>
      <c r="J264" s="3">
        <v>13</v>
      </c>
      <c r="K264" s="2" cm="1">
        <f t="array" ref="K264">IF(C264="","",0.5*(C264+SUMPRODUCT(($B$1461:$B$1491=$J264)*1,C$1461:C$1491)))</f>
        <v>0.59696603718249563</v>
      </c>
      <c r="L264" s="2" cm="1">
        <f t="array" ref="L264">IF(D264="","",0.5*(D264+SUMPRODUCT(($B$1461:$B$1491=$J264)*1,D$1461:D$1491)))</f>
        <v>0.62605096635130475</v>
      </c>
      <c r="M264" s="2" cm="1">
        <f t="array" ref="M264">IF(E264="","",0.5*(E264+SUMPRODUCT(($B$1461:$B$1491=$J264)*1,E$1461:E$1491)))</f>
        <v>0.60859873341789528</v>
      </c>
      <c r="N264" s="2" cm="1">
        <f t="array" ref="N264">IF(F264="","",0.5*(F264+SUMPRODUCT(($B$1461:$B$1491=$J264)*1,F$1461:F$1491)))</f>
        <v>0.62138603092484024</v>
      </c>
      <c r="O264" s="2" cm="1">
        <f t="array" ref="O264">IF(G264="","",0.5*(G264+SUMPRODUCT(($B$1461:$B$1491=$J264)*1,G$1461:G$1491)))</f>
        <v>0.56141457929822847</v>
      </c>
    </row>
    <row r="265" spans="1:15" x14ac:dyDescent="0.55000000000000004">
      <c r="A265" s="3">
        <v>9</v>
      </c>
      <c r="B265" s="3">
        <v>14</v>
      </c>
      <c r="C265" s="2">
        <f>IF(logVir!C265="","",資本サービス!C265/SUM(資本サービス!C265,労働コスト!C265))</f>
        <v>0.48893444004719649</v>
      </c>
      <c r="D265" s="2">
        <f>IF(logVir!D265="","",資本サービス!D265/SUM(資本サービス!D265,労働コスト!D265))</f>
        <v>0.45222283958377441</v>
      </c>
      <c r="E265" s="2">
        <f>IF(logVir!E265="","",資本サービス!E265/SUM(資本サービス!E265,労働コスト!E265))</f>
        <v>0.45452556714646664</v>
      </c>
      <c r="F265" s="2">
        <f>IF(logVir!F265="","",資本サービス!F265/SUM(資本サービス!F265,労働コスト!F265))</f>
        <v>0.4720641899903979</v>
      </c>
      <c r="G265" s="2">
        <f>IF(logVir!G265="","",資本サービス!G265/SUM(資本サービス!G265,労働コスト!G265))</f>
        <v>0.45342049177733146</v>
      </c>
      <c r="I265" s="3">
        <v>9</v>
      </c>
      <c r="J265" s="3">
        <v>14</v>
      </c>
      <c r="K265" s="2" cm="1">
        <f t="array" ref="K265">IF(C265="","",0.5*(C265+SUMPRODUCT(($B$1461:$B$1491=$J265)*1,C$1461:C$1491)))</f>
        <v>0.44903946017723351</v>
      </c>
      <c r="L265" s="2" cm="1">
        <f t="array" ref="L265">IF(D265="","",0.5*(D265+SUMPRODUCT(($B$1461:$B$1491=$J265)*1,D$1461:D$1491)))</f>
        <v>0.41093110012135725</v>
      </c>
      <c r="M265" s="2" cm="1">
        <f t="array" ref="M265">IF(E265="","",0.5*(E265+SUMPRODUCT(($B$1461:$B$1491=$J265)*1,E$1461:E$1491)))</f>
        <v>0.42104365532044158</v>
      </c>
      <c r="N265" s="2" cm="1">
        <f t="array" ref="N265">IF(F265="","",0.5*(F265+SUMPRODUCT(($B$1461:$B$1491=$J265)*1,F$1461:F$1491)))</f>
        <v>0.43641572903464787</v>
      </c>
      <c r="O265" s="2" cm="1">
        <f t="array" ref="O265">IF(G265="","",0.5*(G265+SUMPRODUCT(($B$1461:$B$1491=$J265)*1,G$1461:G$1491)))</f>
        <v>0.41382927700194494</v>
      </c>
    </row>
    <row r="266" spans="1:15" x14ac:dyDescent="0.55000000000000004">
      <c r="A266" s="3">
        <v>9</v>
      </c>
      <c r="B266" s="3">
        <v>15</v>
      </c>
      <c r="C266" s="2">
        <f>IF(logVir!C266="","",資本サービス!C266/SUM(資本サービス!C266,労働コスト!C266))</f>
        <v>0.16474255186987488</v>
      </c>
      <c r="D266" s="2">
        <f>IF(logVir!D266="","",資本サービス!D266/SUM(資本サービス!D266,労働コスト!D266))</f>
        <v>0.1676235015637815</v>
      </c>
      <c r="E266" s="2">
        <f>IF(logVir!E266="","",資本サービス!E266/SUM(資本サービス!E266,労働コスト!E266))</f>
        <v>0.20035701412859869</v>
      </c>
      <c r="F266" s="2">
        <f>IF(logVir!F266="","",資本サービス!F266/SUM(資本サービス!F266,労働コスト!F266))</f>
        <v>0.21582314397410979</v>
      </c>
      <c r="G266" s="2">
        <f>IF(logVir!G266="","",資本サービス!G266/SUM(資本サービス!G266,労働コスト!G266))</f>
        <v>0.19457618476881788</v>
      </c>
      <c r="I266" s="3">
        <v>9</v>
      </c>
      <c r="J266" s="3">
        <v>15</v>
      </c>
      <c r="K266" s="2" cm="1">
        <f t="array" ref="K266">IF(C266="","",0.5*(C266+SUMPRODUCT(($B$1461:$B$1491=$J266)*1,C$1461:C$1491)))</f>
        <v>0.21267420379269308</v>
      </c>
      <c r="L266" s="2" cm="1">
        <f t="array" ref="L266">IF(D266="","",0.5*(D266+SUMPRODUCT(($B$1461:$B$1491=$J266)*1,D$1461:D$1491)))</f>
        <v>0.19274717899060539</v>
      </c>
      <c r="M266" s="2" cm="1">
        <f t="array" ref="M266">IF(E266="","",0.5*(E266+SUMPRODUCT(($B$1461:$B$1491=$J266)*1,E$1461:E$1491)))</f>
        <v>0.22217277989540679</v>
      </c>
      <c r="N266" s="2" cm="1">
        <f t="array" ref="N266">IF(F266="","",0.5*(F266+SUMPRODUCT(($B$1461:$B$1491=$J266)*1,F$1461:F$1491)))</f>
        <v>0.23437241241186285</v>
      </c>
      <c r="O266" s="2" cm="1">
        <f t="array" ref="O266">IF(G266="","",0.5*(G266+SUMPRODUCT(($B$1461:$B$1491=$J266)*1,G$1461:G$1491)))</f>
        <v>0.21041173159448112</v>
      </c>
    </row>
    <row r="267" spans="1:15" x14ac:dyDescent="0.55000000000000004">
      <c r="A267" s="3">
        <v>9</v>
      </c>
      <c r="B267" s="3">
        <v>16</v>
      </c>
      <c r="C267" s="2">
        <f>IF(logVir!C267="","",資本サービス!C267/SUM(資本サービス!C267,労働コスト!C267))</f>
        <v>0.39010837697836181</v>
      </c>
      <c r="D267" s="2">
        <f>IF(logVir!D267="","",資本サービス!D267/SUM(資本サービス!D267,労働コスト!D267))</f>
        <v>0.34431363769726026</v>
      </c>
      <c r="E267" s="2">
        <f>IF(logVir!E267="","",資本サービス!E267/SUM(資本サービス!E267,労働コスト!E267))</f>
        <v>0.30983291934156959</v>
      </c>
      <c r="F267" s="2">
        <f>IF(logVir!F267="","",資本サービス!F267/SUM(資本サービス!F267,労働コスト!F267))</f>
        <v>0.30547501325160753</v>
      </c>
      <c r="G267" s="2">
        <f>IF(logVir!G267="","",資本サービス!G267/SUM(資本サービス!G267,労働コスト!G267))</f>
        <v>0.26993790980622023</v>
      </c>
      <c r="I267" s="3">
        <v>9</v>
      </c>
      <c r="J267" s="3">
        <v>16</v>
      </c>
      <c r="K267" s="2" cm="1">
        <f t="array" ref="K267">IF(C267="","",0.5*(C267+SUMPRODUCT(($B$1461:$B$1491=$J267)*1,C$1461:C$1491)))</f>
        <v>0.35833092153438839</v>
      </c>
      <c r="L267" s="2" cm="1">
        <f t="array" ref="L267">IF(D267="","",0.5*(D267+SUMPRODUCT(($B$1461:$B$1491=$J267)*1,D$1461:D$1491)))</f>
        <v>0.3209164266773078</v>
      </c>
      <c r="M267" s="2" cm="1">
        <f t="array" ref="M267">IF(E267="","",0.5*(E267+SUMPRODUCT(($B$1461:$B$1491=$J267)*1,E$1461:E$1491)))</f>
        <v>0.29084182569550793</v>
      </c>
      <c r="N267" s="2" cm="1">
        <f t="array" ref="N267">IF(F267="","",0.5*(F267+SUMPRODUCT(($B$1461:$B$1491=$J267)*1,F$1461:F$1491)))</f>
        <v>0.28892002256663141</v>
      </c>
      <c r="O267" s="2" cm="1">
        <f t="array" ref="O267">IF(G267="","",0.5*(G267+SUMPRODUCT(($B$1461:$B$1491=$J267)*1,G$1461:G$1491)))</f>
        <v>0.25722631941933782</v>
      </c>
    </row>
    <row r="268" spans="1:15" x14ac:dyDescent="0.55000000000000004">
      <c r="A268" s="3">
        <v>9</v>
      </c>
      <c r="B268" s="3">
        <v>17</v>
      </c>
      <c r="C268" s="2">
        <f>IF(logVir!C268="","",資本サービス!C268/SUM(資本サービス!C268,労働コスト!C268))</f>
        <v>0.65048002642474589</v>
      </c>
      <c r="D268" s="2">
        <f>IF(logVir!D268="","",資本サービス!D268/SUM(資本サービス!D268,労働コスト!D268))</f>
        <v>0.64974010811871585</v>
      </c>
      <c r="E268" s="2">
        <f>IF(logVir!E268="","",資本サービス!E268/SUM(資本サービス!E268,労働コスト!E268))</f>
        <v>0.62601557474527725</v>
      </c>
      <c r="F268" s="2">
        <f>IF(logVir!F268="","",資本サービス!F268/SUM(資本サービス!F268,労働コスト!F268))</f>
        <v>0.60921650430805863</v>
      </c>
      <c r="G268" s="2">
        <f>IF(logVir!G268="","",資本サービス!G268/SUM(資本サービス!G268,労働コスト!G268))</f>
        <v>0.54514023534403822</v>
      </c>
      <c r="I268" s="3">
        <v>9</v>
      </c>
      <c r="J268" s="3">
        <v>17</v>
      </c>
      <c r="K268" s="2" cm="1">
        <f t="array" ref="K268">IF(C268="","",0.5*(C268+SUMPRODUCT(($B$1461:$B$1491=$J268)*1,C$1461:C$1491)))</f>
        <v>0.65354737636812643</v>
      </c>
      <c r="L268" s="2" cm="1">
        <f t="array" ref="L268">IF(D268="","",0.5*(D268+SUMPRODUCT(($B$1461:$B$1491=$J268)*1,D$1461:D$1491)))</f>
        <v>0.6453934421656311</v>
      </c>
      <c r="M268" s="2" cm="1">
        <f t="array" ref="M268">IF(E268="","",0.5*(E268+SUMPRODUCT(($B$1461:$B$1491=$J268)*1,E$1461:E$1491)))</f>
        <v>0.62003983976017785</v>
      </c>
      <c r="N268" s="2" cm="1">
        <f t="array" ref="N268">IF(F268="","",0.5*(F268+SUMPRODUCT(($B$1461:$B$1491=$J268)*1,F$1461:F$1491)))</f>
        <v>0.59757387794182804</v>
      </c>
      <c r="O268" s="2" cm="1">
        <f t="array" ref="O268">IF(G268="","",0.5*(G268+SUMPRODUCT(($B$1461:$B$1491=$J268)*1,G$1461:G$1491)))</f>
        <v>0.56362493287301385</v>
      </c>
    </row>
    <row r="269" spans="1:15" x14ac:dyDescent="0.55000000000000004">
      <c r="A269" s="3">
        <v>9</v>
      </c>
      <c r="B269" s="3">
        <v>18</v>
      </c>
      <c r="C269" s="2">
        <f>IF(logVir!C269="","",資本サービス!C269/SUM(資本サービス!C269,労働コスト!C269))</f>
        <v>0.15006738727512006</v>
      </c>
      <c r="D269" s="2">
        <f>IF(logVir!D269="","",資本サービス!D269/SUM(資本サービス!D269,労働コスト!D269))</f>
        <v>9.9092962317735955E-2</v>
      </c>
      <c r="E269" s="2">
        <f>IF(logVir!E269="","",資本サービス!E269/SUM(資本サービス!E269,労働コスト!E269))</f>
        <v>9.1790136861491234E-2</v>
      </c>
      <c r="F269" s="2">
        <f>IF(logVir!F269="","",資本サービス!F269/SUM(資本サービス!F269,労働コスト!F269))</f>
        <v>9.7331148620375341E-2</v>
      </c>
      <c r="G269" s="2">
        <f>IF(logVir!G269="","",資本サービス!G269/SUM(資本サービス!G269,労働コスト!G269))</f>
        <v>8.3951911980141139E-2</v>
      </c>
      <c r="I269" s="3">
        <v>9</v>
      </c>
      <c r="J269" s="3">
        <v>18</v>
      </c>
      <c r="K269" s="2" cm="1">
        <f t="array" ref="K269">IF(C269="","",0.5*(C269+SUMPRODUCT(($B$1461:$B$1491=$J269)*1,C$1461:C$1491)))</f>
        <v>0.14678512805197941</v>
      </c>
      <c r="L269" s="2" cm="1">
        <f t="array" ref="L269">IF(D269="","",0.5*(D269+SUMPRODUCT(($B$1461:$B$1491=$J269)*1,D$1461:D$1491)))</f>
        <v>0.10407897561553997</v>
      </c>
      <c r="M269" s="2" cm="1">
        <f t="array" ref="M269">IF(E269="","",0.5*(E269+SUMPRODUCT(($B$1461:$B$1491=$J269)*1,E$1461:E$1491)))</f>
        <v>9.773312869230126E-2</v>
      </c>
      <c r="N269" s="2" cm="1">
        <f t="array" ref="N269">IF(F269="","",0.5*(F269+SUMPRODUCT(($B$1461:$B$1491=$J269)*1,F$1461:F$1491)))</f>
        <v>9.9707680644264468E-2</v>
      </c>
      <c r="O269" s="2" cm="1">
        <f t="array" ref="O269">IF(G269="","",0.5*(G269+SUMPRODUCT(($B$1461:$B$1491=$J269)*1,G$1461:G$1491)))</f>
        <v>9.2733743371616384E-2</v>
      </c>
    </row>
    <row r="270" spans="1:15" x14ac:dyDescent="0.55000000000000004">
      <c r="A270" s="3">
        <v>9</v>
      </c>
      <c r="B270" s="3">
        <v>19</v>
      </c>
      <c r="C270" s="2">
        <f>IF(logVir!C270="","",資本サービス!C270/SUM(資本サービス!C270,労働コスト!C270))</f>
        <v>0.15586087209037172</v>
      </c>
      <c r="D270" s="2">
        <f>IF(logVir!D270="","",資本サービス!D270/SUM(資本サービス!D270,労働コスト!D270))</f>
        <v>0.12473458882898052</v>
      </c>
      <c r="E270" s="2">
        <f>IF(logVir!E270="","",資本サービス!E270/SUM(資本サービス!E270,労働コスト!E270))</f>
        <v>0.13359557298935629</v>
      </c>
      <c r="F270" s="2">
        <f>IF(logVir!F270="","",資本サービス!F270/SUM(資本サービス!F270,労働コスト!F270))</f>
        <v>0.13861010028570742</v>
      </c>
      <c r="G270" s="2">
        <f>IF(logVir!G270="","",資本サービス!G270/SUM(資本サービス!G270,労働コスト!G270))</f>
        <v>0.10774388795893072</v>
      </c>
      <c r="I270" s="3">
        <v>9</v>
      </c>
      <c r="J270" s="3">
        <v>19</v>
      </c>
      <c r="K270" s="2" cm="1">
        <f t="array" ref="K270">IF(C270="","",0.5*(C270+SUMPRODUCT(($B$1461:$B$1491=$J270)*1,C$1461:C$1491)))</f>
        <v>0.16427343751504483</v>
      </c>
      <c r="L270" s="2" cm="1">
        <f t="array" ref="L270">IF(D270="","",0.5*(D270+SUMPRODUCT(($B$1461:$B$1491=$J270)*1,D$1461:D$1491)))</f>
        <v>0.12869832892729069</v>
      </c>
      <c r="M270" s="2" cm="1">
        <f t="array" ref="M270">IF(E270="","",0.5*(E270+SUMPRODUCT(($B$1461:$B$1491=$J270)*1,E$1461:E$1491)))</f>
        <v>0.13209401666049306</v>
      </c>
      <c r="N270" s="2" cm="1">
        <f t="array" ref="N270">IF(F270="","",0.5*(F270+SUMPRODUCT(($B$1461:$B$1491=$J270)*1,F$1461:F$1491)))</f>
        <v>0.13447985050470135</v>
      </c>
      <c r="O270" s="2" cm="1">
        <f t="array" ref="O270">IF(G270="","",0.5*(G270+SUMPRODUCT(($B$1461:$B$1491=$J270)*1,G$1461:G$1491)))</f>
        <v>0.11651464638882739</v>
      </c>
    </row>
    <row r="271" spans="1:15" x14ac:dyDescent="0.55000000000000004">
      <c r="A271" s="3">
        <v>9</v>
      </c>
      <c r="B271" s="3">
        <v>20</v>
      </c>
      <c r="C271" s="2">
        <f>IF(logVir!C271="","",資本サービス!C271/SUM(資本サービス!C271,労働コスト!C271))</f>
        <v>0.23896258537121273</v>
      </c>
      <c r="D271" s="2">
        <f>IF(logVir!D271="","",資本サービス!D271/SUM(資本サービス!D271,労働コスト!D271))</f>
        <v>0.22226869505814456</v>
      </c>
      <c r="E271" s="2">
        <f>IF(logVir!E271="","",資本サービス!E271/SUM(資本サービス!E271,労働コスト!E271))</f>
        <v>0.24889312050670415</v>
      </c>
      <c r="F271" s="2">
        <f>IF(logVir!F271="","",資本サービス!F271/SUM(資本サービス!F271,労働コスト!F271))</f>
        <v>0.2426563315112078</v>
      </c>
      <c r="G271" s="2">
        <f>IF(logVir!G271="","",資本サービス!G271/SUM(資本サービス!G271,労働コスト!G271))</f>
        <v>0.21216899407822734</v>
      </c>
      <c r="I271" s="3">
        <v>9</v>
      </c>
      <c r="J271" s="3">
        <v>20</v>
      </c>
      <c r="K271" s="2" cm="1">
        <f t="array" ref="K271">IF(C271="","",0.5*(C271+SUMPRODUCT(($B$1461:$B$1491=$J271)*1,C$1461:C$1491)))</f>
        <v>0.24668009896996118</v>
      </c>
      <c r="L271" s="2" cm="1">
        <f t="array" ref="L271">IF(D271="","",0.5*(D271+SUMPRODUCT(($B$1461:$B$1491=$J271)*1,D$1461:D$1491)))</f>
        <v>0.23377283017297745</v>
      </c>
      <c r="M271" s="2" cm="1">
        <f t="array" ref="M271">IF(E271="","",0.5*(E271+SUMPRODUCT(($B$1461:$B$1491=$J271)*1,E$1461:E$1491)))</f>
        <v>0.2502115776574208</v>
      </c>
      <c r="N271" s="2" cm="1">
        <f t="array" ref="N271">IF(F271="","",0.5*(F271+SUMPRODUCT(($B$1461:$B$1491=$J271)*1,F$1461:F$1491)))</f>
        <v>0.24788458607465763</v>
      </c>
      <c r="O271" s="2" cm="1">
        <f t="array" ref="O271">IF(G271="","",0.5*(G271+SUMPRODUCT(($B$1461:$B$1491=$J271)*1,G$1461:G$1491)))</f>
        <v>0.22493541669244738</v>
      </c>
    </row>
    <row r="272" spans="1:15" x14ac:dyDescent="0.55000000000000004">
      <c r="A272" s="3">
        <v>9</v>
      </c>
      <c r="B272" s="3">
        <v>21</v>
      </c>
      <c r="C272" s="2">
        <f>IF(logVir!C272="","",資本サービス!C272/SUM(資本サービス!C272,労働コスト!C272))</f>
        <v>0.29093157549910964</v>
      </c>
      <c r="D272" s="2">
        <f>IF(logVir!D272="","",資本サービス!D272/SUM(資本サービス!D272,労働コスト!D272))</f>
        <v>0.24409590253679694</v>
      </c>
      <c r="E272" s="2">
        <f>IF(logVir!E272="","",資本サービス!E272/SUM(資本サービス!E272,労働コスト!E272))</f>
        <v>0.25180849278803052</v>
      </c>
      <c r="F272" s="2">
        <f>IF(logVir!F272="","",資本サービス!F272/SUM(資本サービス!F272,労働コスト!F272))</f>
        <v>0.22911117931607566</v>
      </c>
      <c r="G272" s="2">
        <f>IF(logVir!G272="","",資本サービス!G272/SUM(資本サービス!G272,労働コスト!G272))</f>
        <v>0.17460072430034518</v>
      </c>
      <c r="I272" s="3">
        <v>9</v>
      </c>
      <c r="J272" s="3">
        <v>21</v>
      </c>
      <c r="K272" s="2" cm="1">
        <f t="array" ref="K272">IF(C272="","",0.5*(C272+SUMPRODUCT(($B$1461:$B$1491=$J272)*1,C$1461:C$1491)))</f>
        <v>0.31289420407161667</v>
      </c>
      <c r="L272" s="2" cm="1">
        <f t="array" ref="L272">IF(D272="","",0.5*(D272+SUMPRODUCT(($B$1461:$B$1491=$J272)*1,D$1461:D$1491)))</f>
        <v>0.27092282308191928</v>
      </c>
      <c r="M272" s="2" cm="1">
        <f t="array" ref="M272">IF(E272="","",0.5*(E272+SUMPRODUCT(($B$1461:$B$1491=$J272)*1,E$1461:E$1491)))</f>
        <v>0.27085850327055283</v>
      </c>
      <c r="N272" s="2" cm="1">
        <f t="array" ref="N272">IF(F272="","",0.5*(F272+SUMPRODUCT(($B$1461:$B$1491=$J272)*1,F$1461:F$1491)))</f>
        <v>0.25821268156027311</v>
      </c>
      <c r="O272" s="2" cm="1">
        <f t="array" ref="O272">IF(G272="","",0.5*(G272+SUMPRODUCT(($B$1461:$B$1491=$J272)*1,G$1461:G$1491)))</f>
        <v>0.22279302516945676</v>
      </c>
    </row>
    <row r="273" spans="1:15" x14ac:dyDescent="0.55000000000000004">
      <c r="A273" s="3">
        <v>9</v>
      </c>
      <c r="B273" s="3">
        <v>22</v>
      </c>
      <c r="C273" s="2">
        <f>IF(logVir!C273="","",資本サービス!C273/SUM(資本サービス!C273,労働コスト!C273))</f>
        <v>0.27941218017787905</v>
      </c>
      <c r="D273" s="2">
        <f>IF(logVir!D273="","",資本サービス!D273/SUM(資本サービス!D273,労働コスト!D273))</f>
        <v>0.20887981523202501</v>
      </c>
      <c r="E273" s="2">
        <f>IF(logVir!E273="","",資本サービス!E273/SUM(資本サービス!E273,労働コスト!E273))</f>
        <v>0.18761308226506157</v>
      </c>
      <c r="F273" s="2">
        <f>IF(logVir!F273="","",資本サービス!F273/SUM(資本サービス!F273,労働コスト!F273))</f>
        <v>0.19208247832840725</v>
      </c>
      <c r="G273" s="2">
        <f>IF(logVir!G273="","",資本サービス!G273/SUM(資本サービス!G273,労働コスト!G273))</f>
        <v>0.18191260866532022</v>
      </c>
      <c r="I273" s="3">
        <v>9</v>
      </c>
      <c r="J273" s="3">
        <v>22</v>
      </c>
      <c r="K273" s="2" cm="1">
        <f t="array" ref="K273">IF(C273="","",0.5*(C273+SUMPRODUCT(($B$1461:$B$1491=$J273)*1,C$1461:C$1491)))</f>
        <v>0.25173595534406473</v>
      </c>
      <c r="L273" s="2" cm="1">
        <f t="array" ref="L273">IF(D273="","",0.5*(D273+SUMPRODUCT(($B$1461:$B$1491=$J273)*1,D$1461:D$1491)))</f>
        <v>0.1967162302781289</v>
      </c>
      <c r="M273" s="2" cm="1">
        <f t="array" ref="M273">IF(E273="","",0.5*(E273+SUMPRODUCT(($B$1461:$B$1491=$J273)*1,E$1461:E$1491)))</f>
        <v>0.1725968314238569</v>
      </c>
      <c r="N273" s="2" cm="1">
        <f t="array" ref="N273">IF(F273="","",0.5*(F273+SUMPRODUCT(($B$1461:$B$1491=$J273)*1,F$1461:F$1491)))</f>
        <v>0.17725108816293592</v>
      </c>
      <c r="O273" s="2" cm="1">
        <f t="array" ref="O273">IF(G273="","",0.5*(G273+SUMPRODUCT(($B$1461:$B$1491=$J273)*1,G$1461:G$1491)))</f>
        <v>0.17154650212044162</v>
      </c>
    </row>
    <row r="274" spans="1:15" x14ac:dyDescent="0.55000000000000004">
      <c r="A274" s="3">
        <v>9</v>
      </c>
      <c r="B274" s="3">
        <v>23</v>
      </c>
      <c r="C274" s="2">
        <f>IF(logVir!C274="","",資本サービス!C274/SUM(資本サービス!C274,労働コスト!C274))</f>
        <v>0.76899629874101894</v>
      </c>
      <c r="D274" s="2">
        <f>IF(logVir!D274="","",資本サービス!D274/SUM(資本サービス!D274,労働コスト!D274))</f>
        <v>0.74128431685882701</v>
      </c>
      <c r="E274" s="2">
        <f>IF(logVir!E274="","",資本サービス!E274/SUM(資本サービス!E274,労働コスト!E274))</f>
        <v>0.74278502662687163</v>
      </c>
      <c r="F274" s="2">
        <f>IF(logVir!F274="","",資本サービス!F274/SUM(資本サービス!F274,労働コスト!F274))</f>
        <v>0.74077057374035704</v>
      </c>
      <c r="G274" s="2">
        <f>IF(logVir!G274="","",資本サービス!G274/SUM(資本サービス!G274,労働コスト!G274))</f>
        <v>0.67037286994902112</v>
      </c>
      <c r="I274" s="3">
        <v>9</v>
      </c>
      <c r="J274" s="3">
        <v>23</v>
      </c>
      <c r="K274" s="2" cm="1">
        <f t="array" ref="K274">IF(C274="","",0.5*(C274+SUMPRODUCT(($B$1461:$B$1491=$J274)*1,C$1461:C$1491)))</f>
        <v>0.74239348162964069</v>
      </c>
      <c r="L274" s="2" cm="1">
        <f t="array" ref="L274">IF(D274="","",0.5*(D274+SUMPRODUCT(($B$1461:$B$1491=$J274)*1,D$1461:D$1491)))</f>
        <v>0.71370096876747646</v>
      </c>
      <c r="M274" s="2" cm="1">
        <f t="array" ref="M274">IF(E274="","",0.5*(E274+SUMPRODUCT(($B$1461:$B$1491=$J274)*1,E$1461:E$1491)))</f>
        <v>0.6977887009521786</v>
      </c>
      <c r="N274" s="2" cm="1">
        <f t="array" ref="N274">IF(F274="","",0.5*(F274+SUMPRODUCT(($B$1461:$B$1491=$J274)*1,F$1461:F$1491)))</f>
        <v>0.68271651722704663</v>
      </c>
      <c r="O274" s="2" cm="1">
        <f t="array" ref="O274">IF(G274="","",0.5*(G274+SUMPRODUCT(($B$1461:$B$1491=$J274)*1,G$1461:G$1491)))</f>
        <v>0.63625090216700064</v>
      </c>
    </row>
    <row r="275" spans="1:15" x14ac:dyDescent="0.55000000000000004">
      <c r="A275" s="3">
        <v>9</v>
      </c>
      <c r="B275" s="3">
        <v>24</v>
      </c>
      <c r="C275" s="2">
        <f>IF(logVir!C275="","",資本サービス!C275/SUM(資本サービス!C275,労働コスト!C275))</f>
        <v>0.28141832416477697</v>
      </c>
      <c r="D275" s="2">
        <f>IF(logVir!D275="","",資本サービス!D275/SUM(資本サービス!D275,労働コスト!D275))</f>
        <v>0.25612214348089762</v>
      </c>
      <c r="E275" s="2">
        <f>IF(logVir!E275="","",資本サービス!E275/SUM(資本サービス!E275,労働コスト!E275))</f>
        <v>0.24941417206114955</v>
      </c>
      <c r="F275" s="2">
        <f>IF(logVir!F275="","",資本サービス!F275/SUM(資本サービス!F275,労働コスト!F275))</f>
        <v>0.23919857153866486</v>
      </c>
      <c r="G275" s="2">
        <f>IF(logVir!G275="","",資本サービス!G275/SUM(資本サービス!G275,労働コスト!G275))</f>
        <v>0.18312196453336094</v>
      </c>
      <c r="I275" s="3">
        <v>9</v>
      </c>
      <c r="J275" s="3">
        <v>24</v>
      </c>
      <c r="K275" s="2" cm="1">
        <f t="array" ref="K275">IF(C275="","",0.5*(C275+SUMPRODUCT(($B$1461:$B$1491=$J275)*1,C$1461:C$1491)))</f>
        <v>0.28479937387630194</v>
      </c>
      <c r="L275" s="2" cm="1">
        <f t="array" ref="L275">IF(D275="","",0.5*(D275+SUMPRODUCT(($B$1461:$B$1491=$J275)*1,D$1461:D$1491)))</f>
        <v>0.25953919128113545</v>
      </c>
      <c r="M275" s="2" cm="1">
        <f t="array" ref="M275">IF(E275="","",0.5*(E275+SUMPRODUCT(($B$1461:$B$1491=$J275)*1,E$1461:E$1491)))</f>
        <v>0.24908044619717601</v>
      </c>
      <c r="N275" s="2" cm="1">
        <f t="array" ref="N275">IF(F275="","",0.5*(F275+SUMPRODUCT(($B$1461:$B$1491=$J275)*1,F$1461:F$1491)))</f>
        <v>0.23535779319412864</v>
      </c>
      <c r="O275" s="2" cm="1">
        <f t="array" ref="O275">IF(G275="","",0.5*(G275+SUMPRODUCT(($B$1461:$B$1491=$J275)*1,G$1461:G$1491)))</f>
        <v>0.20154009803948553</v>
      </c>
    </row>
    <row r="276" spans="1:15" x14ac:dyDescent="0.55000000000000004">
      <c r="A276" s="3">
        <v>9</v>
      </c>
      <c r="B276" s="3">
        <v>25</v>
      </c>
      <c r="C276" s="2">
        <f>IF(logVir!C276="","",資本サービス!C276/SUM(資本サービス!C276,労働コスト!C276))</f>
        <v>0.191032699001951</v>
      </c>
      <c r="D276" s="2">
        <f>IF(logVir!D276="","",資本サービス!D276/SUM(資本サービス!D276,労働コスト!D276))</f>
        <v>0.1831623235060216</v>
      </c>
      <c r="E276" s="2">
        <f>IF(logVir!E276="","",資本サービス!E276/SUM(資本サービス!E276,労働コスト!E276))</f>
        <v>0.17679107694852844</v>
      </c>
      <c r="F276" s="2">
        <f>IF(logVir!F276="","",資本サービス!F276/SUM(資本サービス!F276,労働コスト!F276))</f>
        <v>0.18675795144692228</v>
      </c>
      <c r="G276" s="2">
        <f>IF(logVir!G276="","",資本サービス!G276/SUM(資本サービス!G276,労働コスト!G276))</f>
        <v>0.18348957158923995</v>
      </c>
      <c r="I276" s="3">
        <v>9</v>
      </c>
      <c r="J276" s="3">
        <v>25</v>
      </c>
      <c r="K276" s="2" cm="1">
        <f t="array" ref="K276">IF(C276="","",0.5*(C276+SUMPRODUCT(($B$1461:$B$1491=$J276)*1,C$1461:C$1491)))</f>
        <v>0.19478082811498473</v>
      </c>
      <c r="L276" s="2" cm="1">
        <f t="array" ref="L276">IF(D276="","",0.5*(D276+SUMPRODUCT(($B$1461:$B$1491=$J276)*1,D$1461:D$1491)))</f>
        <v>0.19010851668541351</v>
      </c>
      <c r="M276" s="2" cm="1">
        <f t="array" ref="M276">IF(E276="","",0.5*(E276+SUMPRODUCT(($B$1461:$B$1491=$J276)*1,E$1461:E$1491)))</f>
        <v>0.18730564093097685</v>
      </c>
      <c r="N276" s="2" cm="1">
        <f t="array" ref="N276">IF(F276="","",0.5*(F276+SUMPRODUCT(($B$1461:$B$1491=$J276)*1,F$1461:F$1491)))</f>
        <v>0.19288808179229677</v>
      </c>
      <c r="O276" s="2" cm="1">
        <f t="array" ref="O276">IF(G276="","",0.5*(G276+SUMPRODUCT(($B$1461:$B$1491=$J276)*1,G$1461:G$1491)))</f>
        <v>0.19057852180128457</v>
      </c>
    </row>
    <row r="277" spans="1:15" x14ac:dyDescent="0.55000000000000004">
      <c r="A277" s="3">
        <v>9</v>
      </c>
      <c r="B277" s="3">
        <v>26</v>
      </c>
      <c r="C277" s="2">
        <f>IF(logVir!C277="","",資本サービス!C277/SUM(資本サービス!C277,労働コスト!C277))</f>
        <v>0.62506264560413738</v>
      </c>
      <c r="D277" s="2">
        <f>IF(logVir!D277="","",資本サービス!D277/SUM(資本サービス!D277,労働コスト!D277))</f>
        <v>0.60204983339764928</v>
      </c>
      <c r="E277" s="2">
        <f>IF(logVir!E277="","",資本サービス!E277/SUM(資本サービス!E277,労働コスト!E277))</f>
        <v>0.54337651488410399</v>
      </c>
      <c r="F277" s="2">
        <f>IF(logVir!F277="","",資本サービス!F277/SUM(資本サービス!F277,労働コスト!F277))</f>
        <v>0.58095653944678294</v>
      </c>
      <c r="G277" s="2">
        <f>IF(logVir!G277="","",資本サービス!G277/SUM(資本サービス!G277,労働コスト!G277))</f>
        <v>0.53225775220333449</v>
      </c>
      <c r="I277" s="3">
        <v>9</v>
      </c>
      <c r="J277" s="3">
        <v>26</v>
      </c>
      <c r="K277" s="2" cm="1">
        <f t="array" ref="K277">IF(C277="","",0.5*(C277+SUMPRODUCT(($B$1461:$B$1491=$J277)*1,C$1461:C$1491)))</f>
        <v>0.6580936050484063</v>
      </c>
      <c r="L277" s="2" cm="1">
        <f t="array" ref="L277">IF(D277="","",0.5*(D277+SUMPRODUCT(($B$1461:$B$1491=$J277)*1,D$1461:D$1491)))</f>
        <v>0.61319819536135101</v>
      </c>
      <c r="M277" s="2" cm="1">
        <f t="array" ref="M277">IF(E277="","",0.5*(E277+SUMPRODUCT(($B$1461:$B$1491=$J277)*1,E$1461:E$1491)))</f>
        <v>0.548623808049992</v>
      </c>
      <c r="N277" s="2" cm="1">
        <f t="array" ref="N277">IF(F277="","",0.5*(F277+SUMPRODUCT(($B$1461:$B$1491=$J277)*1,F$1461:F$1491)))</f>
        <v>0.57982485499938607</v>
      </c>
      <c r="O277" s="2" cm="1">
        <f t="array" ref="O277">IF(G277="","",0.5*(G277+SUMPRODUCT(($B$1461:$B$1491=$J277)*1,G$1461:G$1491)))</f>
        <v>0.55394593597179287</v>
      </c>
    </row>
    <row r="278" spans="1:15" x14ac:dyDescent="0.55000000000000004">
      <c r="A278" s="3">
        <v>9</v>
      </c>
      <c r="B278" s="3">
        <v>27</v>
      </c>
      <c r="C278" s="2">
        <f>IF(logVir!C278="","",資本サービス!C278/SUM(資本サービス!C278,労働コスト!C278))</f>
        <v>0.18595491237188461</v>
      </c>
      <c r="D278" s="2">
        <f>IF(logVir!D278="","",資本サービス!D278/SUM(資本サービス!D278,労働コスト!D278))</f>
        <v>0.18293177355108226</v>
      </c>
      <c r="E278" s="2">
        <f>IF(logVir!E278="","",資本サービス!E278/SUM(資本サービス!E278,労働コスト!E278))</f>
        <v>0.19355955776450151</v>
      </c>
      <c r="F278" s="2">
        <f>IF(logVir!F278="","",資本サービス!F278/SUM(資本サービス!F278,労働コスト!F278))</f>
        <v>0.20613932075481844</v>
      </c>
      <c r="G278" s="2">
        <f>IF(logVir!G278="","",資本サービス!G278/SUM(資本サービス!G278,労働コスト!G278))</f>
        <v>0.20141723046472035</v>
      </c>
      <c r="I278" s="3">
        <v>9</v>
      </c>
      <c r="J278" s="3">
        <v>27</v>
      </c>
      <c r="K278" s="2" cm="1">
        <f t="array" ref="K278">IF(C278="","",0.5*(C278+SUMPRODUCT(($B$1461:$B$1491=$J278)*1,C$1461:C$1491)))</f>
        <v>0.19852240122681275</v>
      </c>
      <c r="L278" s="2" cm="1">
        <f t="array" ref="L278">IF(D278="","",0.5*(D278+SUMPRODUCT(($B$1461:$B$1491=$J278)*1,D$1461:D$1491)))</f>
        <v>0.19425447028845327</v>
      </c>
      <c r="M278" s="2" cm="1">
        <f t="array" ref="M278">IF(E278="","",0.5*(E278+SUMPRODUCT(($B$1461:$B$1491=$J278)*1,E$1461:E$1491)))</f>
        <v>0.19854207475730348</v>
      </c>
      <c r="N278" s="2" cm="1">
        <f t="array" ref="N278">IF(F278="","",0.5*(F278+SUMPRODUCT(($B$1461:$B$1491=$J278)*1,F$1461:F$1491)))</f>
        <v>0.20303463234757019</v>
      </c>
      <c r="O278" s="2" cm="1">
        <f t="array" ref="O278">IF(G278="","",0.5*(G278+SUMPRODUCT(($B$1461:$B$1491=$J278)*1,G$1461:G$1491)))</f>
        <v>0.19414320809324367</v>
      </c>
    </row>
    <row r="279" spans="1:15" x14ac:dyDescent="0.55000000000000004">
      <c r="A279" s="3">
        <v>9</v>
      </c>
      <c r="B279" s="3">
        <v>28</v>
      </c>
      <c r="C279" s="2">
        <f>IF(logVir!C279="","",資本サービス!C279/SUM(資本サービス!C279,労働コスト!C279))</f>
        <v>0.48021691588576293</v>
      </c>
      <c r="D279" s="2">
        <f>IF(logVir!D279="","",資本サービス!D279/SUM(資本サービス!D279,労働コスト!D279))</f>
        <v>0.42098336638662859</v>
      </c>
      <c r="E279" s="2">
        <f>IF(logVir!E279="","",資本サービス!E279/SUM(資本サービス!E279,労働コスト!E279))</f>
        <v>0.39354878454736064</v>
      </c>
      <c r="F279" s="2">
        <f>IF(logVir!F279="","",資本サービス!F279/SUM(資本サービス!F279,労働コスト!F279))</f>
        <v>0.40444252923334545</v>
      </c>
      <c r="G279" s="2">
        <f>IF(logVir!G279="","",資本サービス!G279/SUM(資本サービス!G279,労働コスト!G279))</f>
        <v>0.42124554315144003</v>
      </c>
      <c r="I279" s="3">
        <v>9</v>
      </c>
      <c r="J279" s="3">
        <v>28</v>
      </c>
      <c r="K279" s="2" cm="1">
        <f t="array" ref="K279">IF(C279="","",0.5*(C279+SUMPRODUCT(($B$1461:$B$1491=$J279)*1,C$1461:C$1491)))</f>
        <v>0.44121854473776306</v>
      </c>
      <c r="L279" s="2" cm="1">
        <f t="array" ref="L279">IF(D279="","",0.5*(D279+SUMPRODUCT(($B$1461:$B$1491=$J279)*1,D$1461:D$1491)))</f>
        <v>0.38879904042818814</v>
      </c>
      <c r="M279" s="2" cm="1">
        <f t="array" ref="M279">IF(E279="","",0.5*(E279+SUMPRODUCT(($B$1461:$B$1491=$J279)*1,E$1461:E$1491)))</f>
        <v>0.35979598158274706</v>
      </c>
      <c r="N279" s="2" cm="1">
        <f t="array" ref="N279">IF(F279="","",0.5*(F279+SUMPRODUCT(($B$1461:$B$1491=$J279)*1,F$1461:F$1491)))</f>
        <v>0.36860038277226032</v>
      </c>
      <c r="O279" s="2" cm="1">
        <f t="array" ref="O279">IF(G279="","",0.5*(G279+SUMPRODUCT(($B$1461:$B$1491=$J279)*1,G$1461:G$1491)))</f>
        <v>0.38311660948287918</v>
      </c>
    </row>
    <row r="280" spans="1:15" x14ac:dyDescent="0.55000000000000004">
      <c r="A280" s="3">
        <v>9</v>
      </c>
      <c r="B280" s="3">
        <v>29</v>
      </c>
      <c r="C280" s="2">
        <f>IF(logVir!C280="","",資本サービス!C280/SUM(資本サービス!C280,労働コスト!C280))</f>
        <v>0.1821810731343623</v>
      </c>
      <c r="D280" s="2">
        <f>IF(logVir!D280="","",資本サービス!D280/SUM(資本サービス!D280,労働コスト!D280))</f>
        <v>0.1535367040196263</v>
      </c>
      <c r="E280" s="2">
        <f>IF(logVir!E280="","",資本サービス!E280/SUM(資本サービス!E280,労働コスト!E280))</f>
        <v>0.13399356011067712</v>
      </c>
      <c r="F280" s="2">
        <f>IF(logVir!F280="","",資本サービス!F280/SUM(資本サービス!F280,労働コスト!F280))</f>
        <v>0.13445441914439912</v>
      </c>
      <c r="G280" s="2">
        <f>IF(logVir!G280="","",資本サービス!G280/SUM(資本サービス!G280,労働コスト!G280))</f>
        <v>0.13100818542503637</v>
      </c>
      <c r="I280" s="3">
        <v>9</v>
      </c>
      <c r="J280" s="3">
        <v>29</v>
      </c>
      <c r="K280" s="2" cm="1">
        <f t="array" ref="K280">IF(C280="","",0.5*(C280+SUMPRODUCT(($B$1461:$B$1491=$J280)*1,C$1461:C$1491)))</f>
        <v>0.18686298963367814</v>
      </c>
      <c r="L280" s="2" cm="1">
        <f t="array" ref="L280">IF(D280="","",0.5*(D280+SUMPRODUCT(($B$1461:$B$1491=$J280)*1,D$1461:D$1491)))</f>
        <v>0.17364750760505926</v>
      </c>
      <c r="M280" s="2" cm="1">
        <f t="array" ref="M280">IF(E280="","",0.5*(E280+SUMPRODUCT(($B$1461:$B$1491=$J280)*1,E$1461:E$1491)))</f>
        <v>0.14668241834603454</v>
      </c>
      <c r="N280" s="2" cm="1">
        <f t="array" ref="N280">IF(F280="","",0.5*(F280+SUMPRODUCT(($B$1461:$B$1491=$J280)*1,F$1461:F$1491)))</f>
        <v>0.15501894472556238</v>
      </c>
      <c r="O280" s="2" cm="1">
        <f t="array" ref="O280">IF(G280="","",0.5*(G280+SUMPRODUCT(($B$1461:$B$1491=$J280)*1,G$1461:G$1491)))</f>
        <v>0.14740449242938211</v>
      </c>
    </row>
    <row r="281" spans="1:15" x14ac:dyDescent="0.55000000000000004">
      <c r="A281" s="3">
        <v>9</v>
      </c>
      <c r="B281" s="3">
        <v>30</v>
      </c>
      <c r="C281" s="2">
        <f>IF(logVir!C281="","",資本サービス!C281/SUM(資本サービス!C281,労働コスト!C281))</f>
        <v>0.11328782480199444</v>
      </c>
      <c r="D281" s="2">
        <f>IF(logVir!D281="","",資本サービス!D281/SUM(資本サービス!D281,労働コスト!D281))</f>
        <v>0.10749724236376589</v>
      </c>
      <c r="E281" s="2">
        <f>IF(logVir!E281="","",資本サービス!E281/SUM(資本サービス!E281,労働コスト!E281))</f>
        <v>9.4866014104750637E-2</v>
      </c>
      <c r="F281" s="2">
        <f>IF(logVir!F281="","",資本サービス!F281/SUM(資本サービス!F281,労働コスト!F281))</f>
        <v>8.0784435761332374E-2</v>
      </c>
      <c r="G281" s="2">
        <f>IF(logVir!G281="","",資本サービス!G281/SUM(資本サービス!G281,労働コスト!G281))</f>
        <v>9.479744880967643E-2</v>
      </c>
      <c r="I281" s="3">
        <v>9</v>
      </c>
      <c r="J281" s="3">
        <v>30</v>
      </c>
      <c r="K281" s="2" cm="1">
        <f t="array" ref="K281">IF(C281="","",0.5*(C281+SUMPRODUCT(($B$1461:$B$1491=$J281)*1,C$1461:C$1491)))</f>
        <v>0.12384877104369485</v>
      </c>
      <c r="L281" s="2" cm="1">
        <f t="array" ref="L281">IF(D281="","",0.5*(D281+SUMPRODUCT(($B$1461:$B$1491=$J281)*1,D$1461:D$1491)))</f>
        <v>0.11038913210233023</v>
      </c>
      <c r="M281" s="2" cm="1">
        <f t="array" ref="M281">IF(E281="","",0.5*(E281+SUMPRODUCT(($B$1461:$B$1491=$J281)*1,E$1461:E$1491)))</f>
        <v>9.866069104638657E-2</v>
      </c>
      <c r="N281" s="2" cm="1">
        <f t="array" ref="N281">IF(F281="","",0.5*(F281+SUMPRODUCT(($B$1461:$B$1491=$J281)*1,F$1461:F$1491)))</f>
        <v>8.9537950308182485E-2</v>
      </c>
      <c r="O281" s="2" cm="1">
        <f t="array" ref="O281">IF(G281="","",0.5*(G281+SUMPRODUCT(($B$1461:$B$1491=$J281)*1,G$1461:G$1491)))</f>
        <v>9.0272101323891574E-2</v>
      </c>
    </row>
    <row r="282" spans="1:15" x14ac:dyDescent="0.55000000000000004">
      <c r="A282" s="3">
        <v>9</v>
      </c>
      <c r="B282" s="3">
        <v>31</v>
      </c>
      <c r="C282" s="2">
        <f>IF(logVir!C282="","",資本サービス!C282/SUM(資本サービス!C282,労働コスト!C282))</f>
        <v>0.24111554044538944</v>
      </c>
      <c r="D282" s="2">
        <f>IF(logVir!D282="","",資本サービス!D282/SUM(資本サービス!D282,労働コスト!D282))</f>
        <v>0.26664060428459835</v>
      </c>
      <c r="E282" s="2">
        <f>IF(logVir!E282="","",資本サービス!E282/SUM(資本サービス!E282,労働コスト!E282))</f>
        <v>0.23797549212767713</v>
      </c>
      <c r="F282" s="2">
        <f>IF(logVir!F282="","",資本サービス!F282/SUM(資本サービス!F282,労働コスト!F282))</f>
        <v>0.22262923672418933</v>
      </c>
      <c r="G282" s="2">
        <f>IF(logVir!G282="","",資本サービス!G282/SUM(資本サービス!G282,労働コスト!G282))</f>
        <v>0.19798416214294501</v>
      </c>
      <c r="I282" s="3">
        <v>9</v>
      </c>
      <c r="J282" s="3">
        <v>31</v>
      </c>
      <c r="K282" s="2" cm="1">
        <f t="array" ref="K282">IF(C282="","",0.5*(C282+SUMPRODUCT(($B$1461:$B$1491=$J282)*1,C$1461:C$1491)))</f>
        <v>0.23604491890557613</v>
      </c>
      <c r="L282" s="2" cm="1">
        <f t="array" ref="L282">IF(D282="","",0.5*(D282+SUMPRODUCT(($B$1461:$B$1491=$J282)*1,D$1461:D$1491)))</f>
        <v>0.25549223385043651</v>
      </c>
      <c r="M282" s="2" cm="1">
        <f t="array" ref="M282">IF(E282="","",0.5*(E282+SUMPRODUCT(($B$1461:$B$1491=$J282)*1,E$1461:E$1491)))</f>
        <v>0.22635051987582039</v>
      </c>
      <c r="N282" s="2" cm="1">
        <f t="array" ref="N282">IF(F282="","",0.5*(F282+SUMPRODUCT(($B$1461:$B$1491=$J282)*1,F$1461:F$1491)))</f>
        <v>0.21441772973513029</v>
      </c>
      <c r="O282" s="2" cm="1">
        <f t="array" ref="O282">IF(G282="","",0.5*(G282+SUMPRODUCT(($B$1461:$B$1491=$J282)*1,G$1461:G$1491)))</f>
        <v>0.1992104232410713</v>
      </c>
    </row>
    <row r="283" spans="1:15" x14ac:dyDescent="0.55000000000000004">
      <c r="A283" s="3">
        <v>10</v>
      </c>
      <c r="B283" s="3">
        <v>1</v>
      </c>
      <c r="C283" s="2">
        <f>IF(logVir!C283="","",資本サービス!C283/SUM(資本サービス!C283,労働コスト!C283))</f>
        <v>0.56853219094398511</v>
      </c>
      <c r="D283" s="2">
        <f>IF(logVir!D283="","",資本サービス!D283/SUM(資本サービス!D283,労働コスト!D283))</f>
        <v>0.3547369941812476</v>
      </c>
      <c r="E283" s="2">
        <f>IF(logVir!E283="","",資本サービス!E283/SUM(資本サービス!E283,労働コスト!E283))</f>
        <v>0.30692203214633557</v>
      </c>
      <c r="F283" s="2">
        <f>IF(logVir!F283="","",資本サービス!F283/SUM(資本サービス!F283,労働コスト!F283))</f>
        <v>0.32949872851201645</v>
      </c>
      <c r="G283" s="2">
        <f>IF(logVir!G283="","",資本サービス!G283/SUM(資本サービス!G283,労働コスト!G283))</f>
        <v>0.30029682691985082</v>
      </c>
      <c r="I283" s="3">
        <v>10</v>
      </c>
      <c r="J283" s="3">
        <v>1</v>
      </c>
      <c r="K283" s="2" cm="1">
        <f t="array" ref="K283">IF(C283="","",0.5*(C283+SUMPRODUCT(($B$1461:$B$1491=$J283)*1,C$1461:C$1491)))</f>
        <v>0.5221977204526933</v>
      </c>
      <c r="L283" s="2" cm="1">
        <f t="array" ref="L283">IF(D283="","",0.5*(D283+SUMPRODUCT(($B$1461:$B$1491=$J283)*1,D$1461:D$1491)))</f>
        <v>0.35278670946378188</v>
      </c>
      <c r="M283" s="2" cm="1">
        <f t="array" ref="M283">IF(E283="","",0.5*(E283+SUMPRODUCT(($B$1461:$B$1491=$J283)*1,E$1461:E$1491)))</f>
        <v>0.32257662315377039</v>
      </c>
      <c r="N283" s="2" cm="1">
        <f t="array" ref="N283">IF(F283="","",0.5*(F283+SUMPRODUCT(($B$1461:$B$1491=$J283)*1,F$1461:F$1491)))</f>
        <v>0.33592861161670629</v>
      </c>
      <c r="O283" s="2" cm="1">
        <f t="array" ref="O283">IF(G283="","",0.5*(G283+SUMPRODUCT(($B$1461:$B$1491=$J283)*1,G$1461:G$1491)))</f>
        <v>0.30986610770356449</v>
      </c>
    </row>
    <row r="284" spans="1:15" x14ac:dyDescent="0.55000000000000004">
      <c r="A284" s="3">
        <v>10</v>
      </c>
      <c r="B284" s="3">
        <v>2</v>
      </c>
      <c r="C284" s="2">
        <f>IF(logVir!C284="","",資本サービス!C284/SUM(資本サービス!C284,労働コスト!C284))</f>
        <v>0.44362417083559869</v>
      </c>
      <c r="D284" s="2">
        <f>IF(logVir!D284="","",資本サービス!D284/SUM(資本サービス!D284,労働コスト!D284))</f>
        <v>0.53707674152150942</v>
      </c>
      <c r="E284" s="2">
        <f>IF(logVir!E284="","",資本サービス!E284/SUM(資本サービス!E284,労働コスト!E284))</f>
        <v>0.59853033116203003</v>
      </c>
      <c r="F284" s="2">
        <f>IF(logVir!F284="","",資本サービス!F284/SUM(資本サービス!F284,労働コスト!F284))</f>
        <v>0.46985067241395784</v>
      </c>
      <c r="G284" s="2">
        <f>IF(logVir!G284="","",資本サービス!G284/SUM(資本サービス!G284,労働コスト!G284))</f>
        <v>0.48772669153749032</v>
      </c>
      <c r="I284" s="3">
        <v>10</v>
      </c>
      <c r="J284" s="3">
        <v>2</v>
      </c>
      <c r="K284" s="2" cm="1">
        <f t="array" ref="K284">IF(C284="","",0.5*(C284+SUMPRODUCT(($B$1461:$B$1491=$J284)*1,C$1461:C$1491)))</f>
        <v>0.45953531910007051</v>
      </c>
      <c r="L284" s="2" cm="1">
        <f t="array" ref="L284">IF(D284="","",0.5*(D284+SUMPRODUCT(($B$1461:$B$1491=$J284)*1,D$1461:D$1491)))</f>
        <v>0.47222935412563816</v>
      </c>
      <c r="M284" s="2" cm="1">
        <f t="array" ref="M284">IF(E284="","",0.5*(E284+SUMPRODUCT(($B$1461:$B$1491=$J284)*1,E$1461:E$1491)))</f>
        <v>0.54011746809251937</v>
      </c>
      <c r="N284" s="2" cm="1">
        <f t="array" ref="N284">IF(F284="","",0.5*(F284+SUMPRODUCT(($B$1461:$B$1491=$J284)*1,F$1461:F$1491)))</f>
        <v>0.47693162362677077</v>
      </c>
      <c r="O284" s="2" cm="1">
        <f t="array" ref="O284">IF(G284="","",0.5*(G284+SUMPRODUCT(($B$1461:$B$1491=$J284)*1,G$1461:G$1491)))</f>
        <v>0.44731587350762525</v>
      </c>
    </row>
    <row r="285" spans="1:15" x14ac:dyDescent="0.55000000000000004">
      <c r="A285" s="3">
        <v>10</v>
      </c>
      <c r="B285" s="3">
        <v>3</v>
      </c>
      <c r="C285" s="2">
        <f>IF(logVir!C285="","",資本サービス!C285/SUM(資本サービス!C285,労働コスト!C285))</f>
        <v>0.36791971947379914</v>
      </c>
      <c r="D285" s="2">
        <f>IF(logVir!D285="","",資本サービス!D285/SUM(資本サービス!D285,労働コスト!D285))</f>
        <v>0.327562742938936</v>
      </c>
      <c r="E285" s="2">
        <f>IF(logVir!E285="","",資本サービス!E285/SUM(資本サービス!E285,労働コスト!E285))</f>
        <v>0.31111628915785366</v>
      </c>
      <c r="F285" s="2">
        <f>IF(logVir!F285="","",資本サービス!F285/SUM(資本サービス!F285,労働コスト!F285))</f>
        <v>0.32035105076933662</v>
      </c>
      <c r="G285" s="2">
        <f>IF(logVir!G285="","",資本サービス!G285/SUM(資本サービス!G285,労働コスト!G285))</f>
        <v>0.27091192483072352</v>
      </c>
      <c r="I285" s="3">
        <v>10</v>
      </c>
      <c r="J285" s="3">
        <v>3</v>
      </c>
      <c r="K285" s="2" cm="1">
        <f t="array" ref="K285">IF(C285="","",0.5*(C285+SUMPRODUCT(($B$1461:$B$1491=$J285)*1,C$1461:C$1491)))</f>
        <v>0.33527583583490417</v>
      </c>
      <c r="L285" s="2" cm="1">
        <f t="array" ref="L285">IF(D285="","",0.5*(D285+SUMPRODUCT(($B$1461:$B$1491=$J285)*1,D$1461:D$1491)))</f>
        <v>0.29757079575120182</v>
      </c>
      <c r="M285" s="2" cm="1">
        <f t="array" ref="M285">IF(E285="","",0.5*(E285+SUMPRODUCT(($B$1461:$B$1491=$J285)*1,E$1461:E$1491)))</f>
        <v>0.28126874813333763</v>
      </c>
      <c r="N285" s="2" cm="1">
        <f t="array" ref="N285">IF(F285="","",0.5*(F285+SUMPRODUCT(($B$1461:$B$1491=$J285)*1,F$1461:F$1491)))</f>
        <v>0.2867503915918973</v>
      </c>
      <c r="O285" s="2" cm="1">
        <f t="array" ref="O285">IF(G285="","",0.5*(G285+SUMPRODUCT(($B$1461:$B$1491=$J285)*1,G$1461:G$1491)))</f>
        <v>0.24561094542619702</v>
      </c>
    </row>
    <row r="286" spans="1:15" x14ac:dyDescent="0.55000000000000004">
      <c r="A286" s="3">
        <v>10</v>
      </c>
      <c r="B286" s="3">
        <v>4</v>
      </c>
      <c r="C286" s="2">
        <f>IF(logVir!C286="","",資本サービス!C286/SUM(資本サービス!C286,労働コスト!C286))</f>
        <v>0.1831259346104237</v>
      </c>
      <c r="D286" s="2">
        <f>IF(logVir!D286="","",資本サービス!D286/SUM(資本サービス!D286,労働コスト!D286))</f>
        <v>0.20992430126144779</v>
      </c>
      <c r="E286" s="2">
        <f>IF(logVir!E286="","",資本サービス!E286/SUM(資本サービス!E286,労働コスト!E286))</f>
        <v>0.18115688659321968</v>
      </c>
      <c r="F286" s="2">
        <f>IF(logVir!F286="","",資本サービス!F286/SUM(資本サービス!F286,労働コスト!F286))</f>
        <v>0.20679647884297148</v>
      </c>
      <c r="G286" s="2">
        <f>IF(logVir!G286="","",資本サービス!G286/SUM(資本サービス!G286,労働コスト!G286))</f>
        <v>0.18325060312276206</v>
      </c>
      <c r="I286" s="3">
        <v>10</v>
      </c>
      <c r="J286" s="3">
        <v>4</v>
      </c>
      <c r="K286" s="2" cm="1">
        <f t="array" ref="K286">IF(C286="","",0.5*(C286+SUMPRODUCT(($B$1461:$B$1491=$J286)*1,C$1461:C$1491)))</f>
        <v>0.21064206991227369</v>
      </c>
      <c r="L286" s="2" cm="1">
        <f t="array" ref="L286">IF(D286="","",0.5*(D286+SUMPRODUCT(($B$1461:$B$1491=$J286)*1,D$1461:D$1491)))</f>
        <v>0.23565893427368703</v>
      </c>
      <c r="M286" s="2" cm="1">
        <f t="array" ref="M286">IF(E286="","",0.5*(E286+SUMPRODUCT(($B$1461:$B$1491=$J286)*1,E$1461:E$1491)))</f>
        <v>0.21360575382524033</v>
      </c>
      <c r="N286" s="2" cm="1">
        <f t="array" ref="N286">IF(F286="","",0.5*(F286+SUMPRODUCT(($B$1461:$B$1491=$J286)*1,F$1461:F$1491)))</f>
        <v>0.22975867074372672</v>
      </c>
      <c r="O286" s="2" cm="1">
        <f t="array" ref="O286">IF(G286="","",0.5*(G286+SUMPRODUCT(($B$1461:$B$1491=$J286)*1,G$1461:G$1491)))</f>
        <v>0.20658757130676403</v>
      </c>
    </row>
    <row r="287" spans="1:15" x14ac:dyDescent="0.55000000000000004">
      <c r="A287" s="3">
        <v>10</v>
      </c>
      <c r="B287" s="3">
        <v>5</v>
      </c>
      <c r="C287" s="2">
        <f>IF(logVir!C287="","",資本サービス!C287/SUM(資本サービス!C287,労働コスト!C287))</f>
        <v>0.21428393027550405</v>
      </c>
      <c r="D287" s="2">
        <f>IF(logVir!D287="","",資本サービス!D287/SUM(資本サービス!D287,労働コスト!D287))</f>
        <v>0.28662367292359864</v>
      </c>
      <c r="E287" s="2">
        <f>IF(logVir!E287="","",資本サービス!E287/SUM(資本サービス!E287,労働コスト!E287))</f>
        <v>0.21601988127581562</v>
      </c>
      <c r="F287" s="2">
        <f>IF(logVir!F287="","",資本サービス!F287/SUM(資本サービス!F287,労働コスト!F287))</f>
        <v>0.21184960815431655</v>
      </c>
      <c r="G287" s="2">
        <f>IF(logVir!G287="","",資本サービス!G287/SUM(資本サービス!G287,労働コスト!G287))</f>
        <v>0.18077061600671129</v>
      </c>
      <c r="I287" s="3">
        <v>10</v>
      </c>
      <c r="J287" s="3">
        <v>5</v>
      </c>
      <c r="K287" s="2" cm="1">
        <f t="array" ref="K287">IF(C287="","",0.5*(C287+SUMPRODUCT(($B$1461:$B$1491=$J287)*1,C$1461:C$1491)))</f>
        <v>0.28467092610528955</v>
      </c>
      <c r="L287" s="2" cm="1">
        <f t="array" ref="L287">IF(D287="","",0.5*(D287+SUMPRODUCT(($B$1461:$B$1491=$J287)*1,D$1461:D$1491)))</f>
        <v>0.3039688869811461</v>
      </c>
      <c r="M287" s="2" cm="1">
        <f t="array" ref="M287">IF(E287="","",0.5*(E287+SUMPRODUCT(($B$1461:$B$1491=$J287)*1,E$1461:E$1491)))</f>
        <v>0.25587621334188082</v>
      </c>
      <c r="N287" s="2" cm="1">
        <f t="array" ref="N287">IF(F287="","",0.5*(F287+SUMPRODUCT(($B$1461:$B$1491=$J287)*1,F$1461:F$1491)))</f>
        <v>0.25029402953994856</v>
      </c>
      <c r="O287" s="2" cm="1">
        <f t="array" ref="O287">IF(G287="","",0.5*(G287+SUMPRODUCT(($B$1461:$B$1491=$J287)*1,G$1461:G$1491)))</f>
        <v>0.2233533137016486</v>
      </c>
    </row>
    <row r="288" spans="1:15" x14ac:dyDescent="0.55000000000000004">
      <c r="A288" s="3">
        <v>10</v>
      </c>
      <c r="B288" s="3">
        <v>6</v>
      </c>
      <c r="C288" s="2">
        <f>IF(logVir!C288="","",資本サービス!C288/SUM(資本サービス!C288,労働コスト!C288))</f>
        <v>0.63939070767956996</v>
      </c>
      <c r="D288" s="2">
        <f>IF(logVir!D288="","",資本サービス!D288/SUM(資本サービス!D288,労働コスト!D288))</f>
        <v>0.6290305288652539</v>
      </c>
      <c r="E288" s="2">
        <f>IF(logVir!E288="","",資本サービス!E288/SUM(資本サービス!E288,労働コスト!E288))</f>
        <v>0.57798605056928254</v>
      </c>
      <c r="F288" s="2">
        <f>IF(logVir!F288="","",資本サービス!F288/SUM(資本サービス!F288,労働コスト!F288))</f>
        <v>0.6146653374245209</v>
      </c>
      <c r="G288" s="2">
        <f>IF(logVir!G288="","",資本サービス!G288/SUM(資本サービス!G288,労働コスト!G288))</f>
        <v>0.57237747633365932</v>
      </c>
      <c r="I288" s="3">
        <v>10</v>
      </c>
      <c r="J288" s="3">
        <v>6</v>
      </c>
      <c r="K288" s="2" cm="1">
        <f t="array" ref="K288">IF(C288="","",0.5*(C288+SUMPRODUCT(($B$1461:$B$1491=$J288)*1,C$1461:C$1491)))</f>
        <v>0.62934048663374109</v>
      </c>
      <c r="L288" s="2" cm="1">
        <f t="array" ref="L288">IF(D288="","",0.5*(D288+SUMPRODUCT(($B$1461:$B$1491=$J288)*1,D$1461:D$1491)))</f>
        <v>0.60748305725973095</v>
      </c>
      <c r="M288" s="2" cm="1">
        <f t="array" ref="M288">IF(E288="","",0.5*(E288+SUMPRODUCT(($B$1461:$B$1491=$J288)*1,E$1461:E$1491)))</f>
        <v>0.58325335720276417</v>
      </c>
      <c r="N288" s="2" cm="1">
        <f t="array" ref="N288">IF(F288="","",0.5*(F288+SUMPRODUCT(($B$1461:$B$1491=$J288)*1,F$1461:F$1491)))</f>
        <v>0.60630666278999445</v>
      </c>
      <c r="O288" s="2" cm="1">
        <f t="array" ref="O288">IF(G288="","",0.5*(G288+SUMPRODUCT(($B$1461:$B$1491=$J288)*1,G$1461:G$1491)))</f>
        <v>0.56761285402811934</v>
      </c>
    </row>
    <row r="289" spans="1:15" x14ac:dyDescent="0.55000000000000004">
      <c r="A289" s="3">
        <v>10</v>
      </c>
      <c r="B289" s="3">
        <v>7</v>
      </c>
      <c r="C289" s="2">
        <f>IF(logVir!C289="","",資本サービス!C289/SUM(資本サービス!C289,労働コスト!C289))</f>
        <v>0.426448121145376</v>
      </c>
      <c r="D289" s="2">
        <f>IF(logVir!D289="","",資本サービス!D289/SUM(資本サービス!D289,労働コスト!D289))</f>
        <v>0.36116315091766321</v>
      </c>
      <c r="E289" s="2">
        <f>IF(logVir!E289="","",資本サービス!E289/SUM(資本サービス!E289,労働コスト!E289))</f>
        <v>0.30138671458059507</v>
      </c>
      <c r="F289" s="2">
        <f>IF(logVir!F289="","",資本サービス!F289/SUM(資本サービス!F289,労働コスト!F289))</f>
        <v>0.31447827823353558</v>
      </c>
      <c r="G289" s="2">
        <f>IF(logVir!G289="","",資本サービス!G289/SUM(資本サービス!G289,労働コスト!G289))</f>
        <v>0.25724103963611311</v>
      </c>
      <c r="I289" s="3">
        <v>10</v>
      </c>
      <c r="J289" s="3">
        <v>7</v>
      </c>
      <c r="K289" s="2" cm="1">
        <f t="array" ref="K289">IF(C289="","",0.5*(C289+SUMPRODUCT(($B$1461:$B$1491=$J289)*1,C$1461:C$1491)))</f>
        <v>0.40329724291683056</v>
      </c>
      <c r="L289" s="2" cm="1">
        <f t="array" ref="L289">IF(D289="","",0.5*(D289+SUMPRODUCT(($B$1461:$B$1491=$J289)*1,D$1461:D$1491)))</f>
        <v>0.34916900307782117</v>
      </c>
      <c r="M289" s="2" cm="1">
        <f t="array" ref="M289">IF(E289="","",0.5*(E289+SUMPRODUCT(($B$1461:$B$1491=$J289)*1,E$1461:E$1491)))</f>
        <v>0.31225199626271427</v>
      </c>
      <c r="N289" s="2" cm="1">
        <f t="array" ref="N289">IF(F289="","",0.5*(F289+SUMPRODUCT(($B$1461:$B$1491=$J289)*1,F$1461:F$1491)))</f>
        <v>0.31865987604656548</v>
      </c>
      <c r="O289" s="2" cm="1">
        <f t="array" ref="O289">IF(G289="","",0.5*(G289+SUMPRODUCT(($B$1461:$B$1491=$J289)*1,G$1461:G$1491)))</f>
        <v>0.27697807280472686</v>
      </c>
    </row>
    <row r="290" spans="1:15" x14ac:dyDescent="0.55000000000000004">
      <c r="A290" s="3">
        <v>10</v>
      </c>
      <c r="B290" s="3">
        <v>8</v>
      </c>
      <c r="C290" s="2">
        <f>IF(logVir!C290="","",資本サービス!C290/SUM(資本サービス!C290,労働コスト!C290))</f>
        <v>0.31746177716857815</v>
      </c>
      <c r="D290" s="2">
        <f>IF(logVir!D290="","",資本サービス!D290/SUM(資本サービス!D290,労働コスト!D290))</f>
        <v>0.30501635271250566</v>
      </c>
      <c r="E290" s="2">
        <f>IF(logVir!E290="","",資本サービス!E290/SUM(資本サービス!E290,労働コスト!E290))</f>
        <v>0.28036785728661179</v>
      </c>
      <c r="F290" s="2">
        <f>IF(logVir!F290="","",資本サービス!F290/SUM(資本サービス!F290,労働コスト!F290))</f>
        <v>0.3112185434711624</v>
      </c>
      <c r="G290" s="2">
        <f>IF(logVir!G290="","",資本サービス!G290/SUM(資本サービス!G290,労働コスト!G290))</f>
        <v>0.26038844796320654</v>
      </c>
      <c r="I290" s="3">
        <v>10</v>
      </c>
      <c r="J290" s="3">
        <v>8</v>
      </c>
      <c r="K290" s="2" cm="1">
        <f t="array" ref="K290">IF(C290="","",0.5*(C290+SUMPRODUCT(($B$1461:$B$1491=$J290)*1,C$1461:C$1491)))</f>
        <v>0.3838158523305662</v>
      </c>
      <c r="L290" s="2" cm="1">
        <f t="array" ref="L290">IF(D290="","",0.5*(D290+SUMPRODUCT(($B$1461:$B$1491=$J290)*1,D$1461:D$1491)))</f>
        <v>0.35305827319605498</v>
      </c>
      <c r="M290" s="2" cm="1">
        <f t="array" ref="M290">IF(E290="","",0.5*(E290+SUMPRODUCT(($B$1461:$B$1491=$J290)*1,E$1461:E$1491)))</f>
        <v>0.34049181621583896</v>
      </c>
      <c r="N290" s="2" cm="1">
        <f t="array" ref="N290">IF(F290="","",0.5*(F290+SUMPRODUCT(($B$1461:$B$1491=$J290)*1,F$1461:F$1491)))</f>
        <v>0.36043772924986328</v>
      </c>
      <c r="O290" s="2" cm="1">
        <f t="array" ref="O290">IF(G290="","",0.5*(G290+SUMPRODUCT(($B$1461:$B$1491=$J290)*1,G$1461:G$1491)))</f>
        <v>0.32074894277104016</v>
      </c>
    </row>
    <row r="291" spans="1:15" x14ac:dyDescent="0.55000000000000004">
      <c r="A291" s="3">
        <v>10</v>
      </c>
      <c r="B291" s="3">
        <v>9</v>
      </c>
      <c r="C291" s="2">
        <f>IF(logVir!C291="","",資本サービス!C291/SUM(資本サービス!C291,労働コスト!C291))</f>
        <v>0.23089742409918895</v>
      </c>
      <c r="D291" s="2">
        <f>IF(logVir!D291="","",資本サービス!D291/SUM(資本サービス!D291,労働コスト!D291))</f>
        <v>0.22898286582018559</v>
      </c>
      <c r="E291" s="2">
        <f>IF(logVir!E291="","",資本サービス!E291/SUM(資本サービス!E291,労働コスト!E291))</f>
        <v>0.22404856550992991</v>
      </c>
      <c r="F291" s="2">
        <f>IF(logVir!F291="","",資本サービス!F291/SUM(資本サービス!F291,労働コスト!F291))</f>
        <v>0.24291261433903022</v>
      </c>
      <c r="G291" s="2">
        <f>IF(logVir!G291="","",資本サービス!G291/SUM(資本サービス!G291,労働コスト!G291))</f>
        <v>0.1941692388903582</v>
      </c>
      <c r="I291" s="3">
        <v>10</v>
      </c>
      <c r="J291" s="3">
        <v>9</v>
      </c>
      <c r="K291" s="2" cm="1">
        <f t="array" ref="K291">IF(C291="","",0.5*(C291+SUMPRODUCT(($B$1461:$B$1491=$J291)*1,C$1461:C$1491)))</f>
        <v>0.21744227250760509</v>
      </c>
      <c r="L291" s="2" cm="1">
        <f t="array" ref="L291">IF(D291="","",0.5*(D291+SUMPRODUCT(($B$1461:$B$1491=$J291)*1,D$1461:D$1491)))</f>
        <v>0.21092781440878744</v>
      </c>
      <c r="M291" s="2" cm="1">
        <f t="array" ref="M291">IF(E291="","",0.5*(E291+SUMPRODUCT(($B$1461:$B$1491=$J291)*1,E$1461:E$1491)))</f>
        <v>0.19545205778170055</v>
      </c>
      <c r="N291" s="2" cm="1">
        <f t="array" ref="N291">IF(F291="","",0.5*(F291+SUMPRODUCT(($B$1461:$B$1491=$J291)*1,F$1461:F$1491)))</f>
        <v>0.20351753046676824</v>
      </c>
      <c r="O291" s="2" cm="1">
        <f t="array" ref="O291">IF(G291="","",0.5*(G291+SUMPRODUCT(($B$1461:$B$1491=$J291)*1,G$1461:G$1491)))</f>
        <v>0.16826661680510974</v>
      </c>
    </row>
    <row r="292" spans="1:15" x14ac:dyDescent="0.55000000000000004">
      <c r="A292" s="3">
        <v>10</v>
      </c>
      <c r="B292" s="3">
        <v>10</v>
      </c>
      <c r="C292" s="2">
        <f>IF(logVir!C292="","",資本サービス!C292/SUM(資本サービス!C292,労働コスト!C292))</f>
        <v>0.39247948082820389</v>
      </c>
      <c r="D292" s="2">
        <f>IF(logVir!D292="","",資本サービス!D292/SUM(資本サービス!D292,労働コスト!D292))</f>
        <v>0.37052712804052534</v>
      </c>
      <c r="E292" s="2">
        <f>IF(logVir!E292="","",資本サービス!E292/SUM(資本サービス!E292,労働コスト!E292))</f>
        <v>0.30538517969833834</v>
      </c>
      <c r="F292" s="2">
        <f>IF(logVir!F292="","",資本サービス!F292/SUM(資本サービス!F292,労働コスト!F292))</f>
        <v>0.32437882009374619</v>
      </c>
      <c r="G292" s="2">
        <f>IF(logVir!G292="","",資本サービス!G292/SUM(資本サービス!G292,労働コスト!G292))</f>
        <v>0.26099988999490409</v>
      </c>
      <c r="I292" s="3">
        <v>10</v>
      </c>
      <c r="J292" s="3">
        <v>10</v>
      </c>
      <c r="K292" s="2" cm="1">
        <f t="array" ref="K292">IF(C292="","",0.5*(C292+SUMPRODUCT(($B$1461:$B$1491=$J292)*1,C$1461:C$1491)))</f>
        <v>0.38298530827425503</v>
      </c>
      <c r="L292" s="2" cm="1">
        <f t="array" ref="L292">IF(D292="","",0.5*(D292+SUMPRODUCT(($B$1461:$B$1491=$J292)*1,D$1461:D$1491)))</f>
        <v>0.36381479740568989</v>
      </c>
      <c r="M292" s="2" cm="1">
        <f t="array" ref="M292">IF(E292="","",0.5*(E292+SUMPRODUCT(($B$1461:$B$1491=$J292)*1,E$1461:E$1491)))</f>
        <v>0.31295129202173072</v>
      </c>
      <c r="N292" s="2" cm="1">
        <f t="array" ref="N292">IF(F292="","",0.5*(F292+SUMPRODUCT(($B$1461:$B$1491=$J292)*1,F$1461:F$1491)))</f>
        <v>0.3226012306938269</v>
      </c>
      <c r="O292" s="2" cm="1">
        <f t="array" ref="O292">IF(G292="","",0.5*(G292+SUMPRODUCT(($B$1461:$B$1491=$J292)*1,G$1461:G$1491)))</f>
        <v>0.27297619380398974</v>
      </c>
    </row>
    <row r="293" spans="1:15" x14ac:dyDescent="0.55000000000000004">
      <c r="A293" s="3">
        <v>10</v>
      </c>
      <c r="B293" s="3">
        <v>11</v>
      </c>
      <c r="C293" s="2">
        <f>IF(logVir!C293="","",資本サービス!C293/SUM(資本サービス!C293,労働コスト!C293))</f>
        <v>0.34709755282968391</v>
      </c>
      <c r="D293" s="2">
        <f>IF(logVir!D293="","",資本サービス!D293/SUM(資本サービス!D293,労働コスト!D293))</f>
        <v>0.38299278525833119</v>
      </c>
      <c r="E293" s="2">
        <f>IF(logVir!E293="","",資本サービス!E293/SUM(資本サービス!E293,労働コスト!E293))</f>
        <v>0.34945130882108588</v>
      </c>
      <c r="F293" s="2">
        <f>IF(logVir!F293="","",資本サービス!F293/SUM(資本サービス!F293,労働コスト!F293))</f>
        <v>0.3849697881457097</v>
      </c>
      <c r="G293" s="2">
        <f>IF(logVir!G293="","",資本サービス!G293/SUM(資本サービス!G293,労働コスト!G293))</f>
        <v>0.33121040144681219</v>
      </c>
      <c r="I293" s="3">
        <v>10</v>
      </c>
      <c r="J293" s="3">
        <v>11</v>
      </c>
      <c r="K293" s="2" cm="1">
        <f t="array" ref="K293">IF(C293="","",0.5*(C293+SUMPRODUCT(($B$1461:$B$1491=$J293)*1,C$1461:C$1491)))</f>
        <v>0.39113341116735056</v>
      </c>
      <c r="L293" s="2" cm="1">
        <f t="array" ref="L293">IF(D293="","",0.5*(D293+SUMPRODUCT(($B$1461:$B$1491=$J293)*1,D$1461:D$1491)))</f>
        <v>0.40749942225389357</v>
      </c>
      <c r="M293" s="2" cm="1">
        <f t="array" ref="M293">IF(E293="","",0.5*(E293+SUMPRODUCT(($B$1461:$B$1491=$J293)*1,E$1461:E$1491)))</f>
        <v>0.38449558052555965</v>
      </c>
      <c r="N293" s="2" cm="1">
        <f t="array" ref="N293">IF(F293="","",0.5*(F293+SUMPRODUCT(($B$1461:$B$1491=$J293)*1,F$1461:F$1491)))</f>
        <v>0.406149192480318</v>
      </c>
      <c r="O293" s="2" cm="1">
        <f t="array" ref="O293">IF(G293="","",0.5*(G293+SUMPRODUCT(($B$1461:$B$1491=$J293)*1,G$1461:G$1491)))</f>
        <v>0.36863303833754868</v>
      </c>
    </row>
    <row r="294" spans="1:15" x14ac:dyDescent="0.55000000000000004">
      <c r="A294" s="3">
        <v>10</v>
      </c>
      <c r="B294" s="3">
        <v>12</v>
      </c>
      <c r="C294" s="2">
        <f>IF(logVir!C294="","",資本サービス!C294/SUM(資本サービス!C294,労働コスト!C294))</f>
        <v>0.47887539217150499</v>
      </c>
      <c r="D294" s="2">
        <f>IF(logVir!D294="","",資本サービス!D294/SUM(資本サービス!D294,労働コスト!D294))</f>
        <v>0.47489416411660745</v>
      </c>
      <c r="E294" s="2">
        <f>IF(logVir!E294="","",資本サービス!E294/SUM(資本サービス!E294,労働コスト!E294))</f>
        <v>0.45742825870269166</v>
      </c>
      <c r="F294" s="2">
        <f>IF(logVir!F294="","",資本サービス!F294/SUM(資本サービス!F294,労働コスト!F294))</f>
        <v>0.47591567523701489</v>
      </c>
      <c r="G294" s="2">
        <f>IF(logVir!G294="","",資本サービス!G294/SUM(資本サービス!G294,労働コスト!G294))</f>
        <v>0.41901332977042638</v>
      </c>
      <c r="I294" s="3">
        <v>10</v>
      </c>
      <c r="J294" s="3">
        <v>12</v>
      </c>
      <c r="K294" s="2" cm="1">
        <f t="array" ref="K294">IF(C294="","",0.5*(C294+SUMPRODUCT(($B$1461:$B$1491=$J294)*1,C$1461:C$1491)))</f>
        <v>0.49504513919099813</v>
      </c>
      <c r="L294" s="2" cm="1">
        <f t="array" ref="L294">IF(D294="","",0.5*(D294+SUMPRODUCT(($B$1461:$B$1491=$J294)*1,D$1461:D$1491)))</f>
        <v>0.48094116857559632</v>
      </c>
      <c r="M294" s="2" cm="1">
        <f t="array" ref="M294">IF(E294="","",0.5*(E294+SUMPRODUCT(($B$1461:$B$1491=$J294)*1,E$1461:E$1491)))</f>
        <v>0.4716247923243807</v>
      </c>
      <c r="N294" s="2" cm="1">
        <f t="array" ref="N294">IF(F294="","",0.5*(F294+SUMPRODUCT(($B$1461:$B$1491=$J294)*1,F$1461:F$1491)))</f>
        <v>0.47858309001124139</v>
      </c>
      <c r="O294" s="2" cm="1">
        <f t="array" ref="O294">IF(G294="","",0.5*(G294+SUMPRODUCT(($B$1461:$B$1491=$J294)*1,G$1461:G$1491)))</f>
        <v>0.4285078208234458</v>
      </c>
    </row>
    <row r="295" spans="1:15" x14ac:dyDescent="0.55000000000000004">
      <c r="A295" s="3">
        <v>10</v>
      </c>
      <c r="B295" s="3">
        <v>13</v>
      </c>
      <c r="C295" s="2">
        <f>IF(logVir!C295="","",資本サービス!C295/SUM(資本サービス!C295,労働コスト!C295))</f>
        <v>0.69884610349194143</v>
      </c>
      <c r="D295" s="2">
        <f>IF(logVir!D295="","",資本サービス!D295/SUM(資本サービス!D295,労働コスト!D295))</f>
        <v>0.67482413204358216</v>
      </c>
      <c r="E295" s="2">
        <f>IF(logVir!E295="","",資本サービス!E295/SUM(資本サービス!E295,労働コスト!E295))</f>
        <v>0.61248301512476666</v>
      </c>
      <c r="F295" s="2">
        <f>IF(logVir!F295="","",資本サービス!F295/SUM(資本サービス!F295,労働コスト!F295))</f>
        <v>0.64124186391493831</v>
      </c>
      <c r="G295" s="2">
        <f>IF(logVir!G295="","",資本サービス!G295/SUM(資本サービス!G295,労働コスト!G295))</f>
        <v>0.56043138857026964</v>
      </c>
      <c r="I295" s="3">
        <v>10</v>
      </c>
      <c r="J295" s="3">
        <v>13</v>
      </c>
      <c r="K295" s="2" cm="1">
        <f t="array" ref="K295">IF(C295="","",0.5*(C295+SUMPRODUCT(($B$1461:$B$1491=$J295)*1,C$1461:C$1491)))</f>
        <v>0.64864383008803672</v>
      </c>
      <c r="L295" s="2" cm="1">
        <f t="array" ref="L295">IF(D295="","",0.5*(D295+SUMPRODUCT(($B$1461:$B$1491=$J295)*1,D$1461:D$1491)))</f>
        <v>0.65154595676100913</v>
      </c>
      <c r="M295" s="2" cm="1">
        <f t="array" ref="M295">IF(E295="","",0.5*(E295+SUMPRODUCT(($B$1461:$B$1491=$J295)*1,E$1461:E$1491)))</f>
        <v>0.60069005489035898</v>
      </c>
      <c r="N295" s="2" cm="1">
        <f t="array" ref="N295">IF(F295="","",0.5*(F295+SUMPRODUCT(($B$1461:$B$1491=$J295)*1,F$1461:F$1491)))</f>
        <v>0.62245894332730045</v>
      </c>
      <c r="O295" s="2" cm="1">
        <f t="array" ref="O295">IF(G295="","",0.5*(G295+SUMPRODUCT(($B$1461:$B$1491=$J295)*1,G$1461:G$1491)))</f>
        <v>0.56433341330637066</v>
      </c>
    </row>
    <row r="296" spans="1:15" x14ac:dyDescent="0.55000000000000004">
      <c r="A296" s="3">
        <v>10</v>
      </c>
      <c r="B296" s="3">
        <v>14</v>
      </c>
      <c r="C296" s="2">
        <f>IF(logVir!C296="","",資本サービス!C296/SUM(資本サービス!C296,労働コスト!C296))</f>
        <v>0.59176579689285302</v>
      </c>
      <c r="D296" s="2">
        <f>IF(logVir!D296="","",資本サービス!D296/SUM(資本サービス!D296,労働コスト!D296))</f>
        <v>0.53452187274959817</v>
      </c>
      <c r="E296" s="2">
        <f>IF(logVir!E296="","",資本サービス!E296/SUM(資本サービス!E296,労働コスト!E296))</f>
        <v>0.48967808826066472</v>
      </c>
      <c r="F296" s="2">
        <f>IF(logVir!F296="","",資本サービス!F296/SUM(資本サービス!F296,労働コスト!F296))</f>
        <v>0.52383666817146157</v>
      </c>
      <c r="G296" s="2">
        <f>IF(logVir!G296="","",資本サービス!G296/SUM(資本サービス!G296,労働コスト!G296))</f>
        <v>0.46971704482077675</v>
      </c>
      <c r="I296" s="3">
        <v>10</v>
      </c>
      <c r="J296" s="3">
        <v>14</v>
      </c>
      <c r="K296" s="2" cm="1">
        <f t="array" ref="K296">IF(C296="","",0.5*(C296+SUMPRODUCT(($B$1461:$B$1491=$J296)*1,C$1461:C$1491)))</f>
        <v>0.50045513860006174</v>
      </c>
      <c r="L296" s="2" cm="1">
        <f t="array" ref="L296">IF(D296="","",0.5*(D296+SUMPRODUCT(($B$1461:$B$1491=$J296)*1,D$1461:D$1491)))</f>
        <v>0.45208061670426913</v>
      </c>
      <c r="M296" s="2" cm="1">
        <f t="array" ref="M296">IF(E296="","",0.5*(E296+SUMPRODUCT(($B$1461:$B$1491=$J296)*1,E$1461:E$1491)))</f>
        <v>0.43861991587754062</v>
      </c>
      <c r="N296" s="2" cm="1">
        <f t="array" ref="N296">IF(F296="","",0.5*(F296+SUMPRODUCT(($B$1461:$B$1491=$J296)*1,F$1461:F$1491)))</f>
        <v>0.46230196812517976</v>
      </c>
      <c r="O296" s="2" cm="1">
        <f t="array" ref="O296">IF(G296="","",0.5*(G296+SUMPRODUCT(($B$1461:$B$1491=$J296)*1,G$1461:G$1491)))</f>
        <v>0.42197755352366756</v>
      </c>
    </row>
    <row r="297" spans="1:15" x14ac:dyDescent="0.55000000000000004">
      <c r="A297" s="3">
        <v>10</v>
      </c>
      <c r="B297" s="3">
        <v>15</v>
      </c>
      <c r="C297" s="2">
        <f>IF(logVir!C297="","",資本サービス!C297/SUM(資本サービス!C297,労働コスト!C297))</f>
        <v>0.1805295750984853</v>
      </c>
      <c r="D297" s="2">
        <f>IF(logVir!D297="","",資本サービス!D297/SUM(資本サービス!D297,労働コスト!D297))</f>
        <v>0.1868278500855915</v>
      </c>
      <c r="E297" s="2">
        <f>IF(logVir!E297="","",資本サービス!E297/SUM(資本サービス!E297,労働コスト!E297))</f>
        <v>0.18963997639130956</v>
      </c>
      <c r="F297" s="2">
        <f>IF(logVir!F297="","",資本サービス!F297/SUM(資本サービス!F297,労働コスト!F297))</f>
        <v>0.26392974000461805</v>
      </c>
      <c r="G297" s="2">
        <f>IF(logVir!G297="","",資本サービス!G297/SUM(資本サービス!G297,労働コスト!G297))</f>
        <v>0.22097549744495867</v>
      </c>
      <c r="I297" s="3">
        <v>10</v>
      </c>
      <c r="J297" s="3">
        <v>15</v>
      </c>
      <c r="K297" s="2" cm="1">
        <f t="array" ref="K297">IF(C297="","",0.5*(C297+SUMPRODUCT(($B$1461:$B$1491=$J297)*1,C$1461:C$1491)))</f>
        <v>0.22056771540699827</v>
      </c>
      <c r="L297" s="2" cm="1">
        <f t="array" ref="L297">IF(D297="","",0.5*(D297+SUMPRODUCT(($B$1461:$B$1491=$J297)*1,D$1461:D$1491)))</f>
        <v>0.20234935325151038</v>
      </c>
      <c r="M297" s="2" cm="1">
        <f t="array" ref="M297">IF(E297="","",0.5*(E297+SUMPRODUCT(($B$1461:$B$1491=$J297)*1,E$1461:E$1491)))</f>
        <v>0.21681426102676221</v>
      </c>
      <c r="N297" s="2" cm="1">
        <f t="array" ref="N297">IF(F297="","",0.5*(F297+SUMPRODUCT(($B$1461:$B$1491=$J297)*1,F$1461:F$1491)))</f>
        <v>0.25842571042711698</v>
      </c>
      <c r="O297" s="2" cm="1">
        <f t="array" ref="O297">IF(G297="","",0.5*(G297+SUMPRODUCT(($B$1461:$B$1491=$J297)*1,G$1461:G$1491)))</f>
        <v>0.22361138793255153</v>
      </c>
    </row>
    <row r="298" spans="1:15" x14ac:dyDescent="0.55000000000000004">
      <c r="A298" s="3">
        <v>10</v>
      </c>
      <c r="B298" s="3">
        <v>16</v>
      </c>
      <c r="C298" s="2">
        <f>IF(logVir!C298="","",資本サービス!C298/SUM(資本サービス!C298,労働コスト!C298))</f>
        <v>0.35713660085673971</v>
      </c>
      <c r="D298" s="2">
        <f>IF(logVir!D298="","",資本サービス!D298/SUM(資本サービス!D298,労働コスト!D298))</f>
        <v>0.3384273397504089</v>
      </c>
      <c r="E298" s="2">
        <f>IF(logVir!E298="","",資本サービス!E298/SUM(資本サービス!E298,労働コスト!E298))</f>
        <v>0.29676078905718234</v>
      </c>
      <c r="F298" s="2">
        <f>IF(logVir!F298="","",資本サービス!F298/SUM(資本サービス!F298,労働コスト!F298))</f>
        <v>0.3217211607209205</v>
      </c>
      <c r="G298" s="2">
        <f>IF(logVir!G298="","",資本サービス!G298/SUM(資本サービス!G298,労働コスト!G298))</f>
        <v>0.27973295110749402</v>
      </c>
      <c r="I298" s="3">
        <v>10</v>
      </c>
      <c r="J298" s="3">
        <v>16</v>
      </c>
      <c r="K298" s="2" cm="1">
        <f t="array" ref="K298">IF(C298="","",0.5*(C298+SUMPRODUCT(($B$1461:$B$1491=$J298)*1,C$1461:C$1491)))</f>
        <v>0.34184503347357731</v>
      </c>
      <c r="L298" s="2" cm="1">
        <f t="array" ref="L298">IF(D298="","",0.5*(D298+SUMPRODUCT(($B$1461:$B$1491=$J298)*1,D$1461:D$1491)))</f>
        <v>0.31797327770388212</v>
      </c>
      <c r="M298" s="2" cm="1">
        <f t="array" ref="M298">IF(E298="","",0.5*(E298+SUMPRODUCT(($B$1461:$B$1491=$J298)*1,E$1461:E$1491)))</f>
        <v>0.2843057605533143</v>
      </c>
      <c r="N298" s="2" cm="1">
        <f t="array" ref="N298">IF(F298="","",0.5*(F298+SUMPRODUCT(($B$1461:$B$1491=$J298)*1,F$1461:F$1491)))</f>
        <v>0.29704309630128789</v>
      </c>
      <c r="O298" s="2" cm="1">
        <f t="array" ref="O298">IF(G298="","",0.5*(G298+SUMPRODUCT(($B$1461:$B$1491=$J298)*1,G$1461:G$1491)))</f>
        <v>0.26212384006997469</v>
      </c>
    </row>
    <row r="299" spans="1:15" x14ac:dyDescent="0.55000000000000004">
      <c r="A299" s="3">
        <v>10</v>
      </c>
      <c r="B299" s="3">
        <v>17</v>
      </c>
      <c r="C299" s="2">
        <f>IF(logVir!C299="","",資本サービス!C299/SUM(資本サービス!C299,労働コスト!C299))</f>
        <v>0.67729237696359801</v>
      </c>
      <c r="D299" s="2">
        <f>IF(logVir!D299="","",資本サービス!D299/SUM(資本サービス!D299,労働コスト!D299))</f>
        <v>0.69670478826785187</v>
      </c>
      <c r="E299" s="2">
        <f>IF(logVir!E299="","",資本サービス!E299/SUM(資本サービス!E299,労働コスト!E299))</f>
        <v>0.64162419642749424</v>
      </c>
      <c r="F299" s="2">
        <f>IF(logVir!F299="","",資本サービス!F299/SUM(資本サービス!F299,労働コスト!F299))</f>
        <v>0.60277604728051826</v>
      </c>
      <c r="G299" s="2">
        <f>IF(logVir!G299="","",資本サービス!G299/SUM(資本サービス!G299,労働コスト!G299))</f>
        <v>0.61255903671857848</v>
      </c>
      <c r="I299" s="3">
        <v>10</v>
      </c>
      <c r="J299" s="3">
        <v>17</v>
      </c>
      <c r="K299" s="2" cm="1">
        <f t="array" ref="K299">IF(C299="","",0.5*(C299+SUMPRODUCT(($B$1461:$B$1491=$J299)*1,C$1461:C$1491)))</f>
        <v>0.66695355163755243</v>
      </c>
      <c r="L299" s="2" cm="1">
        <f t="array" ref="L299">IF(D299="","",0.5*(D299+SUMPRODUCT(($B$1461:$B$1491=$J299)*1,D$1461:D$1491)))</f>
        <v>0.66887578224019917</v>
      </c>
      <c r="M299" s="2" cm="1">
        <f t="array" ref="M299">IF(E299="","",0.5*(E299+SUMPRODUCT(($B$1461:$B$1491=$J299)*1,E$1461:E$1491)))</f>
        <v>0.6278441506012864</v>
      </c>
      <c r="N299" s="2" cm="1">
        <f t="array" ref="N299">IF(F299="","",0.5*(F299+SUMPRODUCT(($B$1461:$B$1491=$J299)*1,F$1461:F$1491)))</f>
        <v>0.5943536494280578</v>
      </c>
      <c r="O299" s="2" cm="1">
        <f t="array" ref="O299">IF(G299="","",0.5*(G299+SUMPRODUCT(($B$1461:$B$1491=$J299)*1,G$1461:G$1491)))</f>
        <v>0.59733433356028409</v>
      </c>
    </row>
    <row r="300" spans="1:15" x14ac:dyDescent="0.55000000000000004">
      <c r="A300" s="3">
        <v>10</v>
      </c>
      <c r="B300" s="3">
        <v>18</v>
      </c>
      <c r="C300" s="2">
        <f>IF(logVir!C300="","",資本サービス!C300/SUM(資本サービス!C300,労働コスト!C300))</f>
        <v>0.13649264190729637</v>
      </c>
      <c r="D300" s="2">
        <f>IF(logVir!D300="","",資本サービス!D300/SUM(資本サービス!D300,労働コスト!D300))</f>
        <v>0.10071303261549744</v>
      </c>
      <c r="E300" s="2">
        <f>IF(logVir!E300="","",資本サービス!E300/SUM(資本サービス!E300,労働コスト!E300))</f>
        <v>9.0123152009136162E-2</v>
      </c>
      <c r="F300" s="2">
        <f>IF(logVir!F300="","",資本サービス!F300/SUM(資本サービス!F300,労働コスト!F300))</f>
        <v>9.7171830924484018E-2</v>
      </c>
      <c r="G300" s="2">
        <f>IF(logVir!G300="","",資本サービス!G300/SUM(資本サービス!G300,労働コスト!G300))</f>
        <v>8.7746456811090889E-2</v>
      </c>
      <c r="I300" s="3">
        <v>10</v>
      </c>
      <c r="J300" s="3">
        <v>18</v>
      </c>
      <c r="K300" s="2" cm="1">
        <f t="array" ref="K300">IF(C300="","",0.5*(C300+SUMPRODUCT(($B$1461:$B$1491=$J300)*1,C$1461:C$1491)))</f>
        <v>0.13999775536806758</v>
      </c>
      <c r="L300" s="2" cm="1">
        <f t="array" ref="L300">IF(D300="","",0.5*(D300+SUMPRODUCT(($B$1461:$B$1491=$J300)*1,D$1461:D$1491)))</f>
        <v>0.10488901076442071</v>
      </c>
      <c r="M300" s="2" cm="1">
        <f t="array" ref="M300">IF(E300="","",0.5*(E300+SUMPRODUCT(($B$1461:$B$1491=$J300)*1,E$1461:E$1491)))</f>
        <v>9.6899636266123718E-2</v>
      </c>
      <c r="N300" s="2" cm="1">
        <f t="array" ref="N300">IF(F300="","",0.5*(F300+SUMPRODUCT(($B$1461:$B$1491=$J300)*1,F$1461:F$1491)))</f>
        <v>9.96280217963188E-2</v>
      </c>
      <c r="O300" s="2" cm="1">
        <f t="array" ref="O300">IF(G300="","",0.5*(G300+SUMPRODUCT(($B$1461:$B$1491=$J300)*1,G$1461:G$1491)))</f>
        <v>9.4631015787091252E-2</v>
      </c>
    </row>
    <row r="301" spans="1:15" x14ac:dyDescent="0.55000000000000004">
      <c r="A301" s="3">
        <v>10</v>
      </c>
      <c r="B301" s="3">
        <v>19</v>
      </c>
      <c r="C301" s="2">
        <f>IF(logVir!C301="","",資本サービス!C301/SUM(資本サービス!C301,労働コスト!C301))</f>
        <v>0.17836338182589329</v>
      </c>
      <c r="D301" s="2">
        <f>IF(logVir!D301="","",資本サービス!D301/SUM(資本サービス!D301,労働コスト!D301))</f>
        <v>0.14658043712698032</v>
      </c>
      <c r="E301" s="2">
        <f>IF(logVir!E301="","",資本サービス!E301/SUM(資本サービス!E301,労働コスト!E301))</f>
        <v>0.13401745079308885</v>
      </c>
      <c r="F301" s="2">
        <f>IF(logVir!F301="","",資本サービス!F301/SUM(資本サービス!F301,労働コスト!F301))</f>
        <v>0.14732868407947264</v>
      </c>
      <c r="G301" s="2">
        <f>IF(logVir!G301="","",資本サービス!G301/SUM(資本サービス!G301,労働コスト!G301))</f>
        <v>0.15260811909306124</v>
      </c>
      <c r="I301" s="3">
        <v>10</v>
      </c>
      <c r="J301" s="3">
        <v>19</v>
      </c>
      <c r="K301" s="2" cm="1">
        <f t="array" ref="K301">IF(C301="","",0.5*(C301+SUMPRODUCT(($B$1461:$B$1491=$J301)*1,C$1461:C$1491)))</f>
        <v>0.1755246923828056</v>
      </c>
      <c r="L301" s="2" cm="1">
        <f t="array" ref="L301">IF(D301="","",0.5*(D301+SUMPRODUCT(($B$1461:$B$1491=$J301)*1,D$1461:D$1491)))</f>
        <v>0.13962125307629059</v>
      </c>
      <c r="M301" s="2" cm="1">
        <f t="array" ref="M301">IF(E301="","",0.5*(E301+SUMPRODUCT(($B$1461:$B$1491=$J301)*1,E$1461:E$1491)))</f>
        <v>0.13230495556235933</v>
      </c>
      <c r="N301" s="2" cm="1">
        <f t="array" ref="N301">IF(F301="","",0.5*(F301+SUMPRODUCT(($B$1461:$B$1491=$J301)*1,F$1461:F$1491)))</f>
        <v>0.13883914240158396</v>
      </c>
      <c r="O301" s="2" cm="1">
        <f t="array" ref="O301">IF(G301="","",0.5*(G301+SUMPRODUCT(($B$1461:$B$1491=$J301)*1,G$1461:G$1491)))</f>
        <v>0.13894676195589264</v>
      </c>
    </row>
    <row r="302" spans="1:15" x14ac:dyDescent="0.55000000000000004">
      <c r="A302" s="3">
        <v>10</v>
      </c>
      <c r="B302" s="3">
        <v>20</v>
      </c>
      <c r="C302" s="2">
        <f>IF(logVir!C302="","",資本サービス!C302/SUM(資本サービス!C302,労働コスト!C302))</f>
        <v>0.3009535722065268</v>
      </c>
      <c r="D302" s="2">
        <f>IF(logVir!D302="","",資本サービス!D302/SUM(資本サービス!D302,労働コスト!D302))</f>
        <v>0.2659063889258006</v>
      </c>
      <c r="E302" s="2">
        <f>IF(logVir!E302="","",資本サービス!E302/SUM(資本サービス!E302,労働コスト!E302))</f>
        <v>0.24375321700042171</v>
      </c>
      <c r="F302" s="2">
        <f>IF(logVir!F302="","",資本サービス!F302/SUM(資本サービス!F302,労働コスト!F302))</f>
        <v>0.25515465125718872</v>
      </c>
      <c r="G302" s="2">
        <f>IF(logVir!G302="","",資本サービス!G302/SUM(資本サービス!G302,労働コスト!G302))</f>
        <v>0.2951406827764767</v>
      </c>
      <c r="I302" s="3">
        <v>10</v>
      </c>
      <c r="J302" s="3">
        <v>20</v>
      </c>
      <c r="K302" s="2" cm="1">
        <f t="array" ref="K302">IF(C302="","",0.5*(C302+SUMPRODUCT(($B$1461:$B$1491=$J302)*1,C$1461:C$1491)))</f>
        <v>0.27767559238761819</v>
      </c>
      <c r="L302" s="2" cm="1">
        <f t="array" ref="L302">IF(D302="","",0.5*(D302+SUMPRODUCT(($B$1461:$B$1491=$J302)*1,D$1461:D$1491)))</f>
        <v>0.25559167710680547</v>
      </c>
      <c r="M302" s="2" cm="1">
        <f t="array" ref="M302">IF(E302="","",0.5*(E302+SUMPRODUCT(($B$1461:$B$1491=$J302)*1,E$1461:E$1491)))</f>
        <v>0.24764162590427957</v>
      </c>
      <c r="N302" s="2" cm="1">
        <f t="array" ref="N302">IF(F302="","",0.5*(F302+SUMPRODUCT(($B$1461:$B$1491=$J302)*1,F$1461:F$1491)))</f>
        <v>0.25413374594764809</v>
      </c>
      <c r="O302" s="2" cm="1">
        <f t="array" ref="O302">IF(G302="","",0.5*(G302+SUMPRODUCT(($B$1461:$B$1491=$J302)*1,G$1461:G$1491)))</f>
        <v>0.26642126104157204</v>
      </c>
    </row>
    <row r="303" spans="1:15" x14ac:dyDescent="0.55000000000000004">
      <c r="A303" s="3">
        <v>10</v>
      </c>
      <c r="B303" s="3">
        <v>21</v>
      </c>
      <c r="C303" s="2">
        <f>IF(logVir!C303="","",資本サービス!C303/SUM(資本サービス!C303,労働コスト!C303))</f>
        <v>0.21285231299295221</v>
      </c>
      <c r="D303" s="2">
        <f>IF(logVir!D303="","",資本サービス!D303/SUM(資本サービス!D303,労働コスト!D303))</f>
        <v>0.18446008571529943</v>
      </c>
      <c r="E303" s="2">
        <f>IF(logVir!E303="","",資本サービス!E303/SUM(資本サービス!E303,労働コスト!E303))</f>
        <v>0.18151601203209888</v>
      </c>
      <c r="F303" s="2">
        <f>IF(logVir!F303="","",資本サービス!F303/SUM(資本サービス!F303,労働コスト!F303))</f>
        <v>0.18456546523111361</v>
      </c>
      <c r="G303" s="2">
        <f>IF(logVir!G303="","",資本サービス!G303/SUM(資本サービス!G303,労働コスト!G303))</f>
        <v>0.1482102414135984</v>
      </c>
      <c r="I303" s="3">
        <v>10</v>
      </c>
      <c r="J303" s="3">
        <v>21</v>
      </c>
      <c r="K303" s="2" cm="1">
        <f t="array" ref="K303">IF(C303="","",0.5*(C303+SUMPRODUCT(($B$1461:$B$1491=$J303)*1,C$1461:C$1491)))</f>
        <v>0.27385457281853798</v>
      </c>
      <c r="L303" s="2" cm="1">
        <f t="array" ref="L303">IF(D303="","",0.5*(D303+SUMPRODUCT(($B$1461:$B$1491=$J303)*1,D$1461:D$1491)))</f>
        <v>0.24110491467117054</v>
      </c>
      <c r="M303" s="2" cm="1">
        <f t="array" ref="M303">IF(E303="","",0.5*(E303+SUMPRODUCT(($B$1461:$B$1491=$J303)*1,E$1461:E$1491)))</f>
        <v>0.23571226289258701</v>
      </c>
      <c r="N303" s="2" cm="1">
        <f t="array" ref="N303">IF(F303="","",0.5*(F303+SUMPRODUCT(($B$1461:$B$1491=$J303)*1,F$1461:F$1491)))</f>
        <v>0.23593982451779211</v>
      </c>
      <c r="O303" s="2" cm="1">
        <f t="array" ref="O303">IF(G303="","",0.5*(G303+SUMPRODUCT(($B$1461:$B$1491=$J303)*1,G$1461:G$1491)))</f>
        <v>0.20959778372608337</v>
      </c>
    </row>
    <row r="304" spans="1:15" x14ac:dyDescent="0.55000000000000004">
      <c r="A304" s="3">
        <v>10</v>
      </c>
      <c r="B304" s="3">
        <v>22</v>
      </c>
      <c r="C304" s="2">
        <f>IF(logVir!C304="","",資本サービス!C304/SUM(資本サービス!C304,労働コスト!C304))</f>
        <v>0.24477186710506779</v>
      </c>
      <c r="D304" s="2">
        <f>IF(logVir!D304="","",資本サービス!D304/SUM(資本サービス!D304,労働コスト!D304))</f>
        <v>0.15275316011286702</v>
      </c>
      <c r="E304" s="2">
        <f>IF(logVir!E304="","",資本サービス!E304/SUM(資本サービス!E304,労働コスト!E304))</f>
        <v>0.14053509400386247</v>
      </c>
      <c r="F304" s="2">
        <f>IF(logVir!F304="","",資本サービス!F304/SUM(資本サービス!F304,労働コスト!F304))</f>
        <v>0.13269228850633952</v>
      </c>
      <c r="G304" s="2">
        <f>IF(logVir!G304="","",資本サービス!G304/SUM(資本サービス!G304,労働コスト!G304))</f>
        <v>0.12561970122411278</v>
      </c>
      <c r="I304" s="3">
        <v>10</v>
      </c>
      <c r="J304" s="3">
        <v>22</v>
      </c>
      <c r="K304" s="2" cm="1">
        <f t="array" ref="K304">IF(C304="","",0.5*(C304+SUMPRODUCT(($B$1461:$B$1491=$J304)*1,C$1461:C$1491)))</f>
        <v>0.23441579880765911</v>
      </c>
      <c r="L304" s="2" cm="1">
        <f t="array" ref="L304">IF(D304="","",0.5*(D304+SUMPRODUCT(($B$1461:$B$1491=$J304)*1,D$1461:D$1491)))</f>
        <v>0.16865290271854988</v>
      </c>
      <c r="M304" s="2" cm="1">
        <f t="array" ref="M304">IF(E304="","",0.5*(E304+SUMPRODUCT(($B$1461:$B$1491=$J304)*1,E$1461:E$1491)))</f>
        <v>0.14905783729325736</v>
      </c>
      <c r="N304" s="2" cm="1">
        <f t="array" ref="N304">IF(F304="","",0.5*(F304+SUMPRODUCT(($B$1461:$B$1491=$J304)*1,F$1461:F$1491)))</f>
        <v>0.14755599325190205</v>
      </c>
      <c r="O304" s="2" cm="1">
        <f t="array" ref="O304">IF(G304="","",0.5*(G304+SUMPRODUCT(($B$1461:$B$1491=$J304)*1,G$1461:G$1491)))</f>
        <v>0.14340004839983789</v>
      </c>
    </row>
    <row r="305" spans="1:15" x14ac:dyDescent="0.55000000000000004">
      <c r="A305" s="3">
        <v>10</v>
      </c>
      <c r="B305" s="3">
        <v>23</v>
      </c>
      <c r="C305" s="2">
        <f>IF(logVir!C305="","",資本サービス!C305/SUM(資本サービス!C305,労働コスト!C305))</f>
        <v>0.79424729552852136</v>
      </c>
      <c r="D305" s="2">
        <f>IF(logVir!D305="","",資本サービス!D305/SUM(資本サービス!D305,労働コスト!D305))</f>
        <v>0.76734645606088248</v>
      </c>
      <c r="E305" s="2">
        <f>IF(logVir!E305="","",資本サービス!E305/SUM(資本サービス!E305,労働コスト!E305))</f>
        <v>0.8060497729307291</v>
      </c>
      <c r="F305" s="2">
        <f>IF(logVir!F305="","",資本サービス!F305/SUM(資本サービス!F305,労働コスト!F305))</f>
        <v>0.77417247738431039</v>
      </c>
      <c r="G305" s="2">
        <f>IF(logVir!G305="","",資本サービス!G305/SUM(資本サービス!G305,労働コスト!G305))</f>
        <v>0.75855760161022667</v>
      </c>
      <c r="I305" s="3">
        <v>10</v>
      </c>
      <c r="J305" s="3">
        <v>23</v>
      </c>
      <c r="K305" s="2" cm="1">
        <f t="array" ref="K305">IF(C305="","",0.5*(C305+SUMPRODUCT(($B$1461:$B$1491=$J305)*1,C$1461:C$1491)))</f>
        <v>0.75501898002339196</v>
      </c>
      <c r="L305" s="2" cm="1">
        <f t="array" ref="L305">IF(D305="","",0.5*(D305+SUMPRODUCT(($B$1461:$B$1491=$J305)*1,D$1461:D$1491)))</f>
        <v>0.72673203836850431</v>
      </c>
      <c r="M305" s="2" cm="1">
        <f t="array" ref="M305">IF(E305="","",0.5*(E305+SUMPRODUCT(($B$1461:$B$1491=$J305)*1,E$1461:E$1491)))</f>
        <v>0.72942107410410739</v>
      </c>
      <c r="N305" s="2" cm="1">
        <f t="array" ref="N305">IF(F305="","",0.5*(F305+SUMPRODUCT(($B$1461:$B$1491=$J305)*1,F$1461:F$1491)))</f>
        <v>0.69941746904902335</v>
      </c>
      <c r="O305" s="2" cm="1">
        <f t="array" ref="O305">IF(G305="","",0.5*(G305+SUMPRODUCT(($B$1461:$B$1491=$J305)*1,G$1461:G$1491)))</f>
        <v>0.68034326799760336</v>
      </c>
    </row>
    <row r="306" spans="1:15" x14ac:dyDescent="0.55000000000000004">
      <c r="A306" s="3">
        <v>10</v>
      </c>
      <c r="B306" s="3">
        <v>24</v>
      </c>
      <c r="C306" s="2">
        <f>IF(logVir!C306="","",資本サービス!C306/SUM(資本サービス!C306,労働コスト!C306))</f>
        <v>0.29640645630160811</v>
      </c>
      <c r="D306" s="2">
        <f>IF(logVir!D306="","",資本サービス!D306/SUM(資本サービス!D306,労働コスト!D306))</f>
        <v>0.2431506647262022</v>
      </c>
      <c r="E306" s="2">
        <f>IF(logVir!E306="","",資本サービス!E306/SUM(資本サービス!E306,労働コスト!E306))</f>
        <v>0.30069356833735228</v>
      </c>
      <c r="F306" s="2">
        <f>IF(logVir!F306="","",資本サービス!F306/SUM(資本サービス!F306,労働コスト!F306))</f>
        <v>0.26882236067224052</v>
      </c>
      <c r="G306" s="2">
        <f>IF(logVir!G306="","",資本サービス!G306/SUM(資本サービス!G306,労働コスト!G306))</f>
        <v>0.2727797897430802</v>
      </c>
      <c r="I306" s="3">
        <v>10</v>
      </c>
      <c r="J306" s="3">
        <v>24</v>
      </c>
      <c r="K306" s="2" cm="1">
        <f t="array" ref="K306">IF(C306="","",0.5*(C306+SUMPRODUCT(($B$1461:$B$1491=$J306)*1,C$1461:C$1491)))</f>
        <v>0.29229343994471757</v>
      </c>
      <c r="L306" s="2" cm="1">
        <f t="array" ref="L306">IF(D306="","",0.5*(D306+SUMPRODUCT(($B$1461:$B$1491=$J306)*1,D$1461:D$1491)))</f>
        <v>0.2530534519037877</v>
      </c>
      <c r="M306" s="2" cm="1">
        <f t="array" ref="M306">IF(E306="","",0.5*(E306+SUMPRODUCT(($B$1461:$B$1491=$J306)*1,E$1461:E$1491)))</f>
        <v>0.27472014433527736</v>
      </c>
      <c r="N306" s="2" cm="1">
        <f t="array" ref="N306">IF(F306="","",0.5*(F306+SUMPRODUCT(($B$1461:$B$1491=$J306)*1,F$1461:F$1491)))</f>
        <v>0.25016968776091647</v>
      </c>
      <c r="O306" s="2" cm="1">
        <f t="array" ref="O306">IF(G306="","",0.5*(G306+SUMPRODUCT(($B$1461:$B$1491=$J306)*1,G$1461:G$1491)))</f>
        <v>0.24636901064434519</v>
      </c>
    </row>
    <row r="307" spans="1:15" x14ac:dyDescent="0.55000000000000004">
      <c r="A307" s="3">
        <v>10</v>
      </c>
      <c r="B307" s="3">
        <v>25</v>
      </c>
      <c r="C307" s="2">
        <f>IF(logVir!C307="","",資本サービス!C307/SUM(資本サービス!C307,労働コスト!C307))</f>
        <v>0.17628956225194511</v>
      </c>
      <c r="D307" s="2">
        <f>IF(logVir!D307="","",資本サービス!D307/SUM(資本サービス!D307,労働コスト!D307))</f>
        <v>0.17387552885748217</v>
      </c>
      <c r="E307" s="2">
        <f>IF(logVir!E307="","",資本サービス!E307/SUM(資本サービス!E307,労働コスト!E307))</f>
        <v>0.17070415963217461</v>
      </c>
      <c r="F307" s="2">
        <f>IF(logVir!F307="","",資本サービス!F307/SUM(資本サービス!F307,労働コスト!F307))</f>
        <v>0.18293858268669078</v>
      </c>
      <c r="G307" s="2">
        <f>IF(logVir!G307="","",資本サービス!G307/SUM(資本サービス!G307,労働コスト!G307))</f>
        <v>0.17320588218970681</v>
      </c>
      <c r="I307" s="3">
        <v>10</v>
      </c>
      <c r="J307" s="3">
        <v>25</v>
      </c>
      <c r="K307" s="2" cm="1">
        <f t="array" ref="K307">IF(C307="","",0.5*(C307+SUMPRODUCT(($B$1461:$B$1491=$J307)*1,C$1461:C$1491)))</f>
        <v>0.18740925973998179</v>
      </c>
      <c r="L307" s="2" cm="1">
        <f t="array" ref="L307">IF(D307="","",0.5*(D307+SUMPRODUCT(($B$1461:$B$1491=$J307)*1,D$1461:D$1491)))</f>
        <v>0.18546511936114379</v>
      </c>
      <c r="M307" s="2" cm="1">
        <f t="array" ref="M307">IF(E307="","",0.5*(E307+SUMPRODUCT(($B$1461:$B$1491=$J307)*1,E$1461:E$1491)))</f>
        <v>0.18426218227279992</v>
      </c>
      <c r="N307" s="2" cm="1">
        <f t="array" ref="N307">IF(F307="","",0.5*(F307+SUMPRODUCT(($B$1461:$B$1491=$J307)*1,F$1461:F$1491)))</f>
        <v>0.19097839741218103</v>
      </c>
      <c r="O307" s="2" cm="1">
        <f t="array" ref="O307">IF(G307="","",0.5*(G307+SUMPRODUCT(($B$1461:$B$1491=$J307)*1,G$1461:G$1491)))</f>
        <v>0.18543667710151801</v>
      </c>
    </row>
    <row r="308" spans="1:15" x14ac:dyDescent="0.55000000000000004">
      <c r="A308" s="3">
        <v>10</v>
      </c>
      <c r="B308" s="3">
        <v>26</v>
      </c>
      <c r="C308" s="2">
        <f>IF(logVir!C308="","",資本サービス!C308/SUM(資本サービス!C308,労働コスト!C308))</f>
        <v>0.68635727971054539</v>
      </c>
      <c r="D308" s="2">
        <f>IF(logVir!D308="","",資本サービス!D308/SUM(資本サービス!D308,労働コスト!D308))</f>
        <v>0.58317025907869913</v>
      </c>
      <c r="E308" s="2">
        <f>IF(logVir!E308="","",資本サービス!E308/SUM(資本サービス!E308,労働コスト!E308))</f>
        <v>0.54677495992341452</v>
      </c>
      <c r="F308" s="2">
        <f>IF(logVir!F308="","",資本サービス!F308/SUM(資本サービス!F308,労働コスト!F308))</f>
        <v>0.57122088280434191</v>
      </c>
      <c r="G308" s="2">
        <f>IF(logVir!G308="","",資本サービス!G308/SUM(資本サービス!G308,労働コスト!G308))</f>
        <v>0.53690401264757659</v>
      </c>
      <c r="I308" s="3">
        <v>10</v>
      </c>
      <c r="J308" s="3">
        <v>26</v>
      </c>
      <c r="K308" s="2" cm="1">
        <f t="array" ref="K308">IF(C308="","",0.5*(C308+SUMPRODUCT(($B$1461:$B$1491=$J308)*1,C$1461:C$1491)))</f>
        <v>0.68874092210161031</v>
      </c>
      <c r="L308" s="2" cm="1">
        <f t="array" ref="L308">IF(D308="","",0.5*(D308+SUMPRODUCT(($B$1461:$B$1491=$J308)*1,D$1461:D$1491)))</f>
        <v>0.60375840820187587</v>
      </c>
      <c r="M308" s="2" cm="1">
        <f t="array" ref="M308">IF(E308="","",0.5*(E308+SUMPRODUCT(($B$1461:$B$1491=$J308)*1,E$1461:E$1491)))</f>
        <v>0.55032303056964726</v>
      </c>
      <c r="N308" s="2" cm="1">
        <f t="array" ref="N308">IF(F308="","",0.5*(F308+SUMPRODUCT(($B$1461:$B$1491=$J308)*1,F$1461:F$1491)))</f>
        <v>0.57495702667816562</v>
      </c>
      <c r="O308" s="2" cm="1">
        <f t="array" ref="O308">IF(G308="","",0.5*(G308+SUMPRODUCT(($B$1461:$B$1491=$J308)*1,G$1461:G$1491)))</f>
        <v>0.55626906619391381</v>
      </c>
    </row>
    <row r="309" spans="1:15" x14ac:dyDescent="0.55000000000000004">
      <c r="A309" s="3">
        <v>10</v>
      </c>
      <c r="B309" s="3">
        <v>27</v>
      </c>
      <c r="C309" s="2">
        <f>IF(logVir!C309="","",資本サービス!C309/SUM(資本サービス!C309,労働コスト!C309))</f>
        <v>0.17633792417546304</v>
      </c>
      <c r="D309" s="2">
        <f>IF(logVir!D309="","",資本サービス!D309/SUM(資本サービス!D309,労働コスト!D309))</f>
        <v>0.19240203766563835</v>
      </c>
      <c r="E309" s="2">
        <f>IF(logVir!E309="","",資本サービス!E309/SUM(資本サービス!E309,労働コスト!E309))</f>
        <v>0.19463601557805646</v>
      </c>
      <c r="F309" s="2">
        <f>IF(logVir!F309="","",資本サービス!F309/SUM(資本サービス!F309,労働コスト!F309))</f>
        <v>0.18346998840723333</v>
      </c>
      <c r="G309" s="2">
        <f>IF(logVir!G309="","",資本サービス!G309/SUM(資本サービス!G309,労働コスト!G309))</f>
        <v>0.17218637984632293</v>
      </c>
      <c r="I309" s="3">
        <v>10</v>
      </c>
      <c r="J309" s="3">
        <v>27</v>
      </c>
      <c r="K309" s="2" cm="1">
        <f t="array" ref="K309">IF(C309="","",0.5*(C309+SUMPRODUCT(($B$1461:$B$1491=$J309)*1,C$1461:C$1491)))</f>
        <v>0.19371390712860195</v>
      </c>
      <c r="L309" s="2" cm="1">
        <f t="array" ref="L309">IF(D309="","",0.5*(D309+SUMPRODUCT(($B$1461:$B$1491=$J309)*1,D$1461:D$1491)))</f>
        <v>0.19898960234573132</v>
      </c>
      <c r="M309" s="2" cm="1">
        <f t="array" ref="M309">IF(E309="","",0.5*(E309+SUMPRODUCT(($B$1461:$B$1491=$J309)*1,E$1461:E$1491)))</f>
        <v>0.19908030366408097</v>
      </c>
      <c r="N309" s="2" cm="1">
        <f t="array" ref="N309">IF(F309="","",0.5*(F309+SUMPRODUCT(($B$1461:$B$1491=$J309)*1,F$1461:F$1491)))</f>
        <v>0.19169996617377766</v>
      </c>
      <c r="O309" s="2" cm="1">
        <f t="array" ref="O309">IF(G309="","",0.5*(G309+SUMPRODUCT(($B$1461:$B$1491=$J309)*1,G$1461:G$1491)))</f>
        <v>0.17952778278404496</v>
      </c>
    </row>
    <row r="310" spans="1:15" x14ac:dyDescent="0.55000000000000004">
      <c r="A310" s="3">
        <v>10</v>
      </c>
      <c r="B310" s="3">
        <v>28</v>
      </c>
      <c r="C310" s="2">
        <f>IF(logVir!C310="","",資本サービス!C310/SUM(資本サービス!C310,労働コスト!C310))</f>
        <v>0.4598138237991462</v>
      </c>
      <c r="D310" s="2">
        <f>IF(logVir!D310="","",資本サービス!D310/SUM(資本サービス!D310,労働コスト!D310))</f>
        <v>0.39065816738601961</v>
      </c>
      <c r="E310" s="2">
        <f>IF(logVir!E310="","",資本サービス!E310/SUM(資本サービス!E310,労働コスト!E310))</f>
        <v>0.34385932525698421</v>
      </c>
      <c r="F310" s="2">
        <f>IF(logVir!F310="","",資本サービス!F310/SUM(資本サービス!F310,労働コスト!F310))</f>
        <v>0.34985575609099312</v>
      </c>
      <c r="G310" s="2">
        <f>IF(logVir!G310="","",資本サービス!G310/SUM(資本サービス!G310,労働コスト!G310))</f>
        <v>0.36005047378998672</v>
      </c>
      <c r="I310" s="3">
        <v>10</v>
      </c>
      <c r="J310" s="3">
        <v>28</v>
      </c>
      <c r="K310" s="2" cm="1">
        <f t="array" ref="K310">IF(C310="","",0.5*(C310+SUMPRODUCT(($B$1461:$B$1491=$J310)*1,C$1461:C$1491)))</f>
        <v>0.4310169986944547</v>
      </c>
      <c r="L310" s="2" cm="1">
        <f t="array" ref="L310">IF(D310="","",0.5*(D310+SUMPRODUCT(($B$1461:$B$1491=$J310)*1,D$1461:D$1491)))</f>
        <v>0.37363644092788362</v>
      </c>
      <c r="M310" s="2" cm="1">
        <f t="array" ref="M310">IF(E310="","",0.5*(E310+SUMPRODUCT(($B$1461:$B$1491=$J310)*1,E$1461:E$1491)))</f>
        <v>0.33495125193755887</v>
      </c>
      <c r="N310" s="2" cm="1">
        <f t="array" ref="N310">IF(F310="","",0.5*(F310+SUMPRODUCT(($B$1461:$B$1491=$J310)*1,F$1461:F$1491)))</f>
        <v>0.34130699620108418</v>
      </c>
      <c r="O310" s="2" cm="1">
        <f t="array" ref="O310">IF(G310="","",0.5*(G310+SUMPRODUCT(($B$1461:$B$1491=$J310)*1,G$1461:G$1491)))</f>
        <v>0.3525190748021525</v>
      </c>
    </row>
    <row r="311" spans="1:15" x14ac:dyDescent="0.55000000000000004">
      <c r="A311" s="3">
        <v>10</v>
      </c>
      <c r="B311" s="3">
        <v>29</v>
      </c>
      <c r="C311" s="2">
        <f>IF(logVir!C311="","",資本サービス!C311/SUM(資本サービス!C311,労働コスト!C311))</f>
        <v>0.16491844583904786</v>
      </c>
      <c r="D311" s="2">
        <f>IF(logVir!D311="","",資本サービス!D311/SUM(資本サービス!D311,労働コスト!D311))</f>
        <v>0.15278849120939278</v>
      </c>
      <c r="E311" s="2">
        <f>IF(logVir!E311="","",資本サービス!E311/SUM(資本サービス!E311,労働コスト!E311))</f>
        <v>0.13606716167602448</v>
      </c>
      <c r="F311" s="2">
        <f>IF(logVir!F311="","",資本サービス!F311/SUM(資本サービス!F311,労働コスト!F311))</f>
        <v>0.13685813697245802</v>
      </c>
      <c r="G311" s="2">
        <f>IF(logVir!G311="","",資本サービス!G311/SUM(資本サービス!G311,労働コスト!G311))</f>
        <v>0.1051610924863018</v>
      </c>
      <c r="I311" s="3">
        <v>10</v>
      </c>
      <c r="J311" s="3">
        <v>29</v>
      </c>
      <c r="K311" s="2" cm="1">
        <f t="array" ref="K311">IF(C311="","",0.5*(C311+SUMPRODUCT(($B$1461:$B$1491=$J311)*1,C$1461:C$1491)))</f>
        <v>0.17823167598602091</v>
      </c>
      <c r="L311" s="2" cm="1">
        <f t="array" ref="L311">IF(D311="","",0.5*(D311+SUMPRODUCT(($B$1461:$B$1491=$J311)*1,D$1461:D$1491)))</f>
        <v>0.1732734011999425</v>
      </c>
      <c r="M311" s="2" cm="1">
        <f t="array" ref="M311">IF(E311="","",0.5*(E311+SUMPRODUCT(($B$1461:$B$1491=$J311)*1,E$1461:E$1491)))</f>
        <v>0.14771921912870822</v>
      </c>
      <c r="N311" s="2" cm="1">
        <f t="array" ref="N311">IF(F311="","",0.5*(F311+SUMPRODUCT(($B$1461:$B$1491=$J311)*1,F$1461:F$1491)))</f>
        <v>0.15622080363959184</v>
      </c>
      <c r="O311" s="2" cm="1">
        <f t="array" ref="O311">IF(G311="","",0.5*(G311+SUMPRODUCT(($B$1461:$B$1491=$J311)*1,G$1461:G$1491)))</f>
        <v>0.13448094596001484</v>
      </c>
    </row>
    <row r="312" spans="1:15" x14ac:dyDescent="0.55000000000000004">
      <c r="A312" s="3">
        <v>10</v>
      </c>
      <c r="B312" s="3">
        <v>30</v>
      </c>
      <c r="C312" s="2">
        <f>IF(logVir!C312="","",資本サービス!C312/SUM(資本サービス!C312,労働コスト!C312))</f>
        <v>0.10935677895010332</v>
      </c>
      <c r="D312" s="2">
        <f>IF(logVir!D312="","",資本サービス!D312/SUM(資本サービス!D312,労働コスト!D312))</f>
        <v>8.5264757967218496E-2</v>
      </c>
      <c r="E312" s="2">
        <f>IF(logVir!E312="","",資本サービス!E312/SUM(資本サービス!E312,労働コスト!E312))</f>
        <v>7.135706578803E-2</v>
      </c>
      <c r="F312" s="2">
        <f>IF(logVir!F312="","",資本サービス!F312/SUM(資本サービス!F312,労働コスト!F312))</f>
        <v>6.5225233315099038E-2</v>
      </c>
      <c r="G312" s="2">
        <f>IF(logVir!G312="","",資本サービス!G312/SUM(資本サービス!G312,労働コスト!G312))</f>
        <v>5.7358147618536276E-2</v>
      </c>
      <c r="I312" s="3">
        <v>10</v>
      </c>
      <c r="J312" s="3">
        <v>30</v>
      </c>
      <c r="K312" s="2" cm="1">
        <f t="array" ref="K312">IF(C312="","",0.5*(C312+SUMPRODUCT(($B$1461:$B$1491=$J312)*1,C$1461:C$1491)))</f>
        <v>0.12188324811774928</v>
      </c>
      <c r="L312" s="2" cm="1">
        <f t="array" ref="L312">IF(D312="","",0.5*(D312+SUMPRODUCT(($B$1461:$B$1491=$J312)*1,D$1461:D$1491)))</f>
        <v>9.9272889904056541E-2</v>
      </c>
      <c r="M312" s="2" cm="1">
        <f t="array" ref="M312">IF(E312="","",0.5*(E312+SUMPRODUCT(($B$1461:$B$1491=$J312)*1,E$1461:E$1491)))</f>
        <v>8.6906216888026244E-2</v>
      </c>
      <c r="N312" s="2" cm="1">
        <f t="array" ref="N312">IF(F312="","",0.5*(F312+SUMPRODUCT(($B$1461:$B$1491=$J312)*1,F$1461:F$1491)))</f>
        <v>8.1758349085065823E-2</v>
      </c>
      <c r="O312" s="2" cm="1">
        <f t="array" ref="O312">IF(G312="","",0.5*(G312+SUMPRODUCT(($B$1461:$B$1491=$J312)*1,G$1461:G$1491)))</f>
        <v>7.1552450728321504E-2</v>
      </c>
    </row>
    <row r="313" spans="1:15" x14ac:dyDescent="0.55000000000000004">
      <c r="A313" s="3">
        <v>10</v>
      </c>
      <c r="B313" s="3">
        <v>31</v>
      </c>
      <c r="C313" s="2">
        <f>IF(logVir!C313="","",資本サービス!C313/SUM(資本サービス!C313,労働コスト!C313))</f>
        <v>0.25406607016670307</v>
      </c>
      <c r="D313" s="2">
        <f>IF(logVir!D313="","",資本サービス!D313/SUM(資本サービス!D313,労働コスト!D313))</f>
        <v>0.28528489251589007</v>
      </c>
      <c r="E313" s="2">
        <f>IF(logVir!E313="","",資本サービス!E313/SUM(資本サービス!E313,労働コスト!E313))</f>
        <v>0.26286744731096928</v>
      </c>
      <c r="F313" s="2">
        <f>IF(logVir!F313="","",資本サービス!F313/SUM(資本サービス!F313,労働コスト!F313))</f>
        <v>0.25751344871914744</v>
      </c>
      <c r="G313" s="2">
        <f>IF(logVir!G313="","",資本サービス!G313/SUM(資本サービス!G313,労働コスト!G313))</f>
        <v>0.20669125750042119</v>
      </c>
      <c r="I313" s="3">
        <v>10</v>
      </c>
      <c r="J313" s="3">
        <v>31</v>
      </c>
      <c r="K313" s="2" cm="1">
        <f t="array" ref="K313">IF(C313="","",0.5*(C313+SUMPRODUCT(($B$1461:$B$1491=$J313)*1,C$1461:C$1491)))</f>
        <v>0.24252018376623297</v>
      </c>
      <c r="L313" s="2" cm="1">
        <f t="array" ref="L313">IF(D313="","",0.5*(D313+SUMPRODUCT(($B$1461:$B$1491=$J313)*1,D$1461:D$1491)))</f>
        <v>0.26481437796608237</v>
      </c>
      <c r="M313" s="2" cm="1">
        <f t="array" ref="M313">IF(E313="","",0.5*(E313+SUMPRODUCT(($B$1461:$B$1491=$J313)*1,E$1461:E$1491)))</f>
        <v>0.23879649746746645</v>
      </c>
      <c r="N313" s="2" cm="1">
        <f t="array" ref="N313">IF(F313="","",0.5*(F313+SUMPRODUCT(($B$1461:$B$1491=$J313)*1,F$1461:F$1491)))</f>
        <v>0.23185983573260932</v>
      </c>
      <c r="O313" s="2" cm="1">
        <f t="array" ref="O313">IF(G313="","",0.5*(G313+SUMPRODUCT(($B$1461:$B$1491=$J313)*1,G$1461:G$1491)))</f>
        <v>0.20356397091980938</v>
      </c>
    </row>
    <row r="314" spans="1:15" x14ac:dyDescent="0.55000000000000004">
      <c r="A314" s="3">
        <v>11</v>
      </c>
      <c r="B314" s="3">
        <v>1</v>
      </c>
      <c r="C314" s="2">
        <f>IF(logVir!C314="","",資本サービス!C314/SUM(資本サービス!C314,労働コスト!C314))</f>
        <v>0.46502865666779214</v>
      </c>
      <c r="D314" s="2">
        <f>IF(logVir!D314="","",資本サービス!D314/SUM(資本サービス!D314,労働コスト!D314))</f>
        <v>0.38258750073557862</v>
      </c>
      <c r="E314" s="2">
        <f>IF(logVir!E314="","",資本サービス!E314/SUM(資本サービス!E314,労働コスト!E314))</f>
        <v>0.50773432775273886</v>
      </c>
      <c r="F314" s="2">
        <f>IF(logVir!F314="","",資本サービス!F314/SUM(資本サービス!F314,労働コスト!F314))</f>
        <v>0.49416653982912107</v>
      </c>
      <c r="G314" s="2">
        <f>IF(logVir!G314="","",資本サービス!G314/SUM(資本サービス!G314,労働コスト!G314))</f>
        <v>0.4532371604665909</v>
      </c>
      <c r="I314" s="3">
        <v>11</v>
      </c>
      <c r="J314" s="3">
        <v>1</v>
      </c>
      <c r="K314" s="2" cm="1">
        <f t="array" ref="K314">IF(C314="","",0.5*(C314+SUMPRODUCT(($B$1461:$B$1491=$J314)*1,C$1461:C$1491)))</f>
        <v>0.47044595331459677</v>
      </c>
      <c r="L314" s="2" cm="1">
        <f t="array" ref="L314">IF(D314="","",0.5*(D314+SUMPRODUCT(($B$1461:$B$1491=$J314)*1,D$1461:D$1491)))</f>
        <v>0.36671196274094742</v>
      </c>
      <c r="M314" s="2" cm="1">
        <f t="array" ref="M314">IF(E314="","",0.5*(E314+SUMPRODUCT(($B$1461:$B$1491=$J314)*1,E$1461:E$1491)))</f>
        <v>0.42298277095697201</v>
      </c>
      <c r="N314" s="2" cm="1">
        <f t="array" ref="N314">IF(F314="","",0.5*(F314+SUMPRODUCT(($B$1461:$B$1491=$J314)*1,F$1461:F$1491)))</f>
        <v>0.41826251727525859</v>
      </c>
      <c r="O314" s="2" cm="1">
        <f t="array" ref="O314">IF(G314="","",0.5*(G314+SUMPRODUCT(($B$1461:$B$1491=$J314)*1,G$1461:G$1491)))</f>
        <v>0.38633627447693453</v>
      </c>
    </row>
    <row r="315" spans="1:15" x14ac:dyDescent="0.55000000000000004">
      <c r="A315" s="3">
        <v>11</v>
      </c>
      <c r="B315" s="3">
        <v>2</v>
      </c>
      <c r="C315" s="2">
        <f>IF(logVir!C315="","",資本サービス!C315/SUM(資本サービス!C315,労働コスト!C315))</f>
        <v>0.32865032914387238</v>
      </c>
      <c r="D315" s="2">
        <f>IF(logVir!D315="","",資本サービス!D315/SUM(資本サービス!D315,労働コスト!D315))</f>
        <v>0.33429053810836284</v>
      </c>
      <c r="E315" s="2">
        <f>IF(logVir!E315="","",資本サービス!E315/SUM(資本サービス!E315,労働コスト!E315))</f>
        <v>0.38703087931773678</v>
      </c>
      <c r="F315" s="2">
        <f>IF(logVir!F315="","",資本サービス!F315/SUM(資本サービス!F315,労働コスト!F315))</f>
        <v>0.3692953659972612</v>
      </c>
      <c r="G315" s="2">
        <f>IF(logVir!G315="","",資本サービス!G315/SUM(資本サービス!G315,労働コスト!G315))</f>
        <v>0.31556629343504261</v>
      </c>
      <c r="I315" s="3">
        <v>11</v>
      </c>
      <c r="J315" s="3">
        <v>2</v>
      </c>
      <c r="K315" s="2" cm="1">
        <f t="array" ref="K315">IF(C315="","",0.5*(C315+SUMPRODUCT(($B$1461:$B$1491=$J315)*1,C$1461:C$1491)))</f>
        <v>0.40204839825420735</v>
      </c>
      <c r="L315" s="2" cm="1">
        <f t="array" ref="L315">IF(D315="","",0.5*(D315+SUMPRODUCT(($B$1461:$B$1491=$J315)*1,D$1461:D$1491)))</f>
        <v>0.37083625241906493</v>
      </c>
      <c r="M315" s="2" cm="1">
        <f t="array" ref="M315">IF(E315="","",0.5*(E315+SUMPRODUCT(($B$1461:$B$1491=$J315)*1,E$1461:E$1491)))</f>
        <v>0.43436774217037272</v>
      </c>
      <c r="N315" s="2" cm="1">
        <f t="array" ref="N315">IF(F315="","",0.5*(F315+SUMPRODUCT(($B$1461:$B$1491=$J315)*1,F$1461:F$1491)))</f>
        <v>0.42665397041842246</v>
      </c>
      <c r="O315" s="2" cm="1">
        <f t="array" ref="O315">IF(G315="","",0.5*(G315+SUMPRODUCT(($B$1461:$B$1491=$J315)*1,G$1461:G$1491)))</f>
        <v>0.36123567445640142</v>
      </c>
    </row>
    <row r="316" spans="1:15" x14ac:dyDescent="0.55000000000000004">
      <c r="A316" s="3">
        <v>11</v>
      </c>
      <c r="B316" s="3">
        <v>3</v>
      </c>
      <c r="C316" s="2">
        <f>IF(logVir!C316="","",資本サービス!C316/SUM(資本サービス!C316,労働コスト!C316))</f>
        <v>0.26475509129624331</v>
      </c>
      <c r="D316" s="2">
        <f>IF(logVir!D316="","",資本サービス!D316/SUM(資本サービス!D316,労働コスト!D316))</f>
        <v>0.2474598212128028</v>
      </c>
      <c r="E316" s="2">
        <f>IF(logVir!E316="","",資本サービス!E316/SUM(資本サービス!E316,労働コスト!E316))</f>
        <v>0.23061603493507768</v>
      </c>
      <c r="F316" s="2">
        <f>IF(logVir!F316="","",資本サービス!F316/SUM(資本サービス!F316,労働コスト!F316))</f>
        <v>0.23375901344266423</v>
      </c>
      <c r="G316" s="2">
        <f>IF(logVir!G316="","",資本サービス!G316/SUM(資本サービス!G316,労働コスト!G316))</f>
        <v>0.20409213725729869</v>
      </c>
      <c r="I316" s="3">
        <v>11</v>
      </c>
      <c r="J316" s="3">
        <v>3</v>
      </c>
      <c r="K316" s="2" cm="1">
        <f t="array" ref="K316">IF(C316="","",0.5*(C316+SUMPRODUCT(($B$1461:$B$1491=$J316)*1,C$1461:C$1491)))</f>
        <v>0.28369352174612628</v>
      </c>
      <c r="L316" s="2" cm="1">
        <f t="array" ref="L316">IF(D316="","",0.5*(D316+SUMPRODUCT(($B$1461:$B$1491=$J316)*1,D$1461:D$1491)))</f>
        <v>0.25751933488813528</v>
      </c>
      <c r="M316" s="2" cm="1">
        <f t="array" ref="M316">IF(E316="","",0.5*(E316+SUMPRODUCT(($B$1461:$B$1491=$J316)*1,E$1461:E$1491)))</f>
        <v>0.24101862102194965</v>
      </c>
      <c r="N316" s="2" cm="1">
        <f t="array" ref="N316">IF(F316="","",0.5*(F316+SUMPRODUCT(($B$1461:$B$1491=$J316)*1,F$1461:F$1491)))</f>
        <v>0.24345437292856109</v>
      </c>
      <c r="O316" s="2" cm="1">
        <f t="array" ref="O316">IF(G316="","",0.5*(G316+SUMPRODUCT(($B$1461:$B$1491=$J316)*1,G$1461:G$1491)))</f>
        <v>0.21220105163948461</v>
      </c>
    </row>
    <row r="317" spans="1:15" x14ac:dyDescent="0.55000000000000004">
      <c r="A317" s="3">
        <v>11</v>
      </c>
      <c r="B317" s="3">
        <v>4</v>
      </c>
      <c r="C317" s="2">
        <f>IF(logVir!C317="","",資本サービス!C317/SUM(資本サービス!C317,労働コスト!C317))</f>
        <v>0.22036771238735928</v>
      </c>
      <c r="D317" s="2">
        <f>IF(logVir!D317="","",資本サービス!D317/SUM(資本サービス!D317,労働コスト!D317))</f>
        <v>0.26706013707168519</v>
      </c>
      <c r="E317" s="2">
        <f>IF(logVir!E317="","",資本サービス!E317/SUM(資本サービス!E317,労働コスト!E317))</f>
        <v>0.24386816329294603</v>
      </c>
      <c r="F317" s="2">
        <f>IF(logVir!F317="","",資本サービス!F317/SUM(資本サービス!F317,労働コスト!F317))</f>
        <v>0.25282206364031984</v>
      </c>
      <c r="G317" s="2">
        <f>IF(logVir!G317="","",資本サービス!G317/SUM(資本サービス!G317,労働コスト!G317))</f>
        <v>0.23051547202195932</v>
      </c>
      <c r="I317" s="3">
        <v>11</v>
      </c>
      <c r="J317" s="3">
        <v>4</v>
      </c>
      <c r="K317" s="2" cm="1">
        <f t="array" ref="K317">IF(C317="","",0.5*(C317+SUMPRODUCT(($B$1461:$B$1491=$J317)*1,C$1461:C$1491)))</f>
        <v>0.22926295880074146</v>
      </c>
      <c r="L317" s="2" cm="1">
        <f t="array" ref="L317">IF(D317="","",0.5*(D317+SUMPRODUCT(($B$1461:$B$1491=$J317)*1,D$1461:D$1491)))</f>
        <v>0.2642268521788057</v>
      </c>
      <c r="M317" s="2" cm="1">
        <f t="array" ref="M317">IF(E317="","",0.5*(E317+SUMPRODUCT(($B$1461:$B$1491=$J317)*1,E$1461:E$1491)))</f>
        <v>0.24496139217510352</v>
      </c>
      <c r="N317" s="2" cm="1">
        <f t="array" ref="N317">IF(F317="","",0.5*(F317+SUMPRODUCT(($B$1461:$B$1491=$J317)*1,F$1461:F$1491)))</f>
        <v>0.2527714631424009</v>
      </c>
      <c r="O317" s="2" cm="1">
        <f t="array" ref="O317">IF(G317="","",0.5*(G317+SUMPRODUCT(($B$1461:$B$1491=$J317)*1,G$1461:G$1491)))</f>
        <v>0.23022000575636267</v>
      </c>
    </row>
    <row r="318" spans="1:15" x14ac:dyDescent="0.55000000000000004">
      <c r="A318" s="3">
        <v>11</v>
      </c>
      <c r="B318" s="3">
        <v>5</v>
      </c>
      <c r="C318" s="2">
        <f>IF(logVir!C318="","",資本サービス!C318/SUM(資本サービス!C318,労働コスト!C318))</f>
        <v>0.2595578201832317</v>
      </c>
      <c r="D318" s="2">
        <f>IF(logVir!D318="","",資本サービス!D318/SUM(資本サービス!D318,労働コスト!D318))</f>
        <v>0.23152606912527762</v>
      </c>
      <c r="E318" s="2">
        <f>IF(logVir!E318="","",資本サービス!E318/SUM(資本サービス!E318,労働コスト!E318))</f>
        <v>0.21728678187229084</v>
      </c>
      <c r="F318" s="2">
        <f>IF(logVir!F318="","",資本サービス!F318/SUM(資本サービス!F318,労働コスト!F318))</f>
        <v>0.20691590057669254</v>
      </c>
      <c r="G318" s="2">
        <f>IF(logVir!G318="","",資本サービス!G318/SUM(資本サービス!G318,労働コスト!G318))</f>
        <v>0.20137032559628107</v>
      </c>
      <c r="I318" s="3">
        <v>11</v>
      </c>
      <c r="J318" s="3">
        <v>5</v>
      </c>
      <c r="K318" s="2" cm="1">
        <f t="array" ref="K318">IF(C318="","",0.5*(C318+SUMPRODUCT(($B$1461:$B$1491=$J318)*1,C$1461:C$1491)))</f>
        <v>0.30730787105915336</v>
      </c>
      <c r="L318" s="2" cm="1">
        <f t="array" ref="L318">IF(D318="","",0.5*(D318+SUMPRODUCT(($B$1461:$B$1491=$J318)*1,D$1461:D$1491)))</f>
        <v>0.27642008508198562</v>
      </c>
      <c r="M318" s="2" cm="1">
        <f t="array" ref="M318">IF(E318="","",0.5*(E318+SUMPRODUCT(($B$1461:$B$1491=$J318)*1,E$1461:E$1491)))</f>
        <v>0.2565096636401184</v>
      </c>
      <c r="N318" s="2" cm="1">
        <f t="array" ref="N318">IF(F318="","",0.5*(F318+SUMPRODUCT(($B$1461:$B$1491=$J318)*1,F$1461:F$1491)))</f>
        <v>0.24782717575113655</v>
      </c>
      <c r="O318" s="2" cm="1">
        <f t="array" ref="O318">IF(G318="","",0.5*(G318+SUMPRODUCT(($B$1461:$B$1491=$J318)*1,G$1461:G$1491)))</f>
        <v>0.23365316849643347</v>
      </c>
    </row>
    <row r="319" spans="1:15" x14ac:dyDescent="0.55000000000000004">
      <c r="A319" s="3">
        <v>11</v>
      </c>
      <c r="B319" s="3">
        <v>6</v>
      </c>
      <c r="C319" s="2">
        <f>IF(logVir!C319="","",資本サービス!C319/SUM(資本サービス!C319,労働コスト!C319))</f>
        <v>0.59873837042320122</v>
      </c>
      <c r="D319" s="2">
        <f>IF(logVir!D319="","",資本サービス!D319/SUM(資本サービス!D319,労働コスト!D319))</f>
        <v>0.56584708670124273</v>
      </c>
      <c r="E319" s="2">
        <f>IF(logVir!E319="","",資本サービス!E319/SUM(資本サービス!E319,労働コスト!E319))</f>
        <v>0.55848586341272843</v>
      </c>
      <c r="F319" s="2">
        <f>IF(logVir!F319="","",資本サービス!F319/SUM(資本サービス!F319,労働コスト!F319))</f>
        <v>0.5596245690156445</v>
      </c>
      <c r="G319" s="2">
        <f>IF(logVir!G319="","",資本サービス!G319/SUM(資本サービス!G319,労働コスト!G319))</f>
        <v>0.53793248481159295</v>
      </c>
      <c r="I319" s="3">
        <v>11</v>
      </c>
      <c r="J319" s="3">
        <v>6</v>
      </c>
      <c r="K319" s="2" cm="1">
        <f t="array" ref="K319">IF(C319="","",0.5*(C319+SUMPRODUCT(($B$1461:$B$1491=$J319)*1,C$1461:C$1491)))</f>
        <v>0.60901431800555672</v>
      </c>
      <c r="L319" s="2" cm="1">
        <f t="array" ref="L319">IF(D319="","",0.5*(D319+SUMPRODUCT(($B$1461:$B$1491=$J319)*1,D$1461:D$1491)))</f>
        <v>0.57589133617772537</v>
      </c>
      <c r="M319" s="2" cm="1">
        <f t="array" ref="M319">IF(E319="","",0.5*(E319+SUMPRODUCT(($B$1461:$B$1491=$J319)*1,E$1461:E$1491)))</f>
        <v>0.57350326362448711</v>
      </c>
      <c r="N319" s="2" cm="1">
        <f t="array" ref="N319">IF(F319="","",0.5*(F319+SUMPRODUCT(($B$1461:$B$1491=$J319)*1,F$1461:F$1491)))</f>
        <v>0.57878627858555631</v>
      </c>
      <c r="O319" s="2" cm="1">
        <f t="array" ref="O319">IF(G319="","",0.5*(G319+SUMPRODUCT(($B$1461:$B$1491=$J319)*1,G$1461:G$1491)))</f>
        <v>0.55039035826708615</v>
      </c>
    </row>
    <row r="320" spans="1:15" x14ac:dyDescent="0.55000000000000004">
      <c r="A320" s="3">
        <v>11</v>
      </c>
      <c r="B320" s="3">
        <v>7</v>
      </c>
      <c r="C320" s="2">
        <f>IF(logVir!C320="","",資本サービス!C320/SUM(資本サービス!C320,労働コスト!C320))</f>
        <v>0.41589251443406583</v>
      </c>
      <c r="D320" s="2">
        <f>IF(logVir!D320="","",資本サービス!D320/SUM(資本サービス!D320,労働コスト!D320))</f>
        <v>0.35380767943239017</v>
      </c>
      <c r="E320" s="2">
        <f>IF(logVir!E320="","",資本サービス!E320/SUM(資本サービス!E320,労働コスト!E320))</f>
        <v>0.32937337567552949</v>
      </c>
      <c r="F320" s="2">
        <f>IF(logVir!F320="","",資本サービス!F320/SUM(資本サービス!F320,労働コスト!F320))</f>
        <v>0.31908727403540438</v>
      </c>
      <c r="G320" s="2">
        <f>IF(logVir!G320="","",資本サービス!G320/SUM(資本サービス!G320,労働コスト!G320))</f>
        <v>0.29862078456400643</v>
      </c>
      <c r="I320" s="3">
        <v>11</v>
      </c>
      <c r="J320" s="3">
        <v>7</v>
      </c>
      <c r="K320" s="2" cm="1">
        <f t="array" ref="K320">IF(C320="","",0.5*(C320+SUMPRODUCT(($B$1461:$B$1491=$J320)*1,C$1461:C$1491)))</f>
        <v>0.39801943956117547</v>
      </c>
      <c r="L320" s="2" cm="1">
        <f t="array" ref="L320">IF(D320="","",0.5*(D320+SUMPRODUCT(($B$1461:$B$1491=$J320)*1,D$1461:D$1491)))</f>
        <v>0.34549126733518465</v>
      </c>
      <c r="M320" s="2" cm="1">
        <f t="array" ref="M320">IF(E320="","",0.5*(E320+SUMPRODUCT(($B$1461:$B$1491=$J320)*1,E$1461:E$1491)))</f>
        <v>0.32624532681018148</v>
      </c>
      <c r="N320" s="2" cm="1">
        <f t="array" ref="N320">IF(F320="","",0.5*(F320+SUMPRODUCT(($B$1461:$B$1491=$J320)*1,F$1461:F$1491)))</f>
        <v>0.32096437394749988</v>
      </c>
      <c r="O320" s="2" cm="1">
        <f t="array" ref="O320">IF(G320="","",0.5*(G320+SUMPRODUCT(($B$1461:$B$1491=$J320)*1,G$1461:G$1491)))</f>
        <v>0.29766794526867352</v>
      </c>
    </row>
    <row r="321" spans="1:15" x14ac:dyDescent="0.55000000000000004">
      <c r="A321" s="3">
        <v>11</v>
      </c>
      <c r="B321" s="3">
        <v>8</v>
      </c>
      <c r="C321" s="2">
        <f>IF(logVir!C321="","",資本サービス!C321/SUM(資本サービス!C321,労働コスト!C321))</f>
        <v>0.39498281021002202</v>
      </c>
      <c r="D321" s="2">
        <f>IF(logVir!D321="","",資本サービス!D321/SUM(資本サービス!D321,労働コスト!D321))</f>
        <v>0.31931723914303339</v>
      </c>
      <c r="E321" s="2">
        <f>IF(logVir!E321="","",資本サービス!E321/SUM(資本サービス!E321,労働コスト!E321))</f>
        <v>0.33981415178661289</v>
      </c>
      <c r="F321" s="2">
        <f>IF(logVir!F321="","",資本サービス!F321/SUM(資本サービス!F321,労働コスト!F321))</f>
        <v>0.35243684291113514</v>
      </c>
      <c r="G321" s="2">
        <f>IF(logVir!G321="","",資本サービス!G321/SUM(資本サービス!G321,労働コスト!G321))</f>
        <v>0.33029085683402826</v>
      </c>
      <c r="I321" s="3">
        <v>11</v>
      </c>
      <c r="J321" s="3">
        <v>8</v>
      </c>
      <c r="K321" s="2" cm="1">
        <f t="array" ref="K321">IF(C321="","",0.5*(C321+SUMPRODUCT(($B$1461:$B$1491=$J321)*1,C$1461:C$1491)))</f>
        <v>0.42257636885128813</v>
      </c>
      <c r="L321" s="2" cm="1">
        <f t="array" ref="L321">IF(D321="","",0.5*(D321+SUMPRODUCT(($B$1461:$B$1491=$J321)*1,D$1461:D$1491)))</f>
        <v>0.3602087164113188</v>
      </c>
      <c r="M321" s="2" cm="1">
        <f t="array" ref="M321">IF(E321="","",0.5*(E321+SUMPRODUCT(($B$1461:$B$1491=$J321)*1,E$1461:E$1491)))</f>
        <v>0.37021496346583949</v>
      </c>
      <c r="N321" s="2" cm="1">
        <f t="array" ref="N321">IF(F321="","",0.5*(F321+SUMPRODUCT(($B$1461:$B$1491=$J321)*1,F$1461:F$1491)))</f>
        <v>0.38104687896984962</v>
      </c>
      <c r="O321" s="2" cm="1">
        <f t="array" ref="O321">IF(G321="","",0.5*(G321+SUMPRODUCT(($B$1461:$B$1491=$J321)*1,G$1461:G$1491)))</f>
        <v>0.35570014720645105</v>
      </c>
    </row>
    <row r="322" spans="1:15" x14ac:dyDescent="0.55000000000000004">
      <c r="A322" s="3">
        <v>11</v>
      </c>
      <c r="B322" s="3">
        <v>9</v>
      </c>
      <c r="C322" s="2">
        <f>IF(logVir!C322="","",資本サービス!C322/SUM(資本サービス!C322,労働コスト!C322))</f>
        <v>0.23360473919843214</v>
      </c>
      <c r="D322" s="2">
        <f>IF(logVir!D322="","",資本サービス!D322/SUM(資本サービス!D322,労働コスト!D322))</f>
        <v>0.22814631086096496</v>
      </c>
      <c r="E322" s="2">
        <f>IF(logVir!E322="","",資本サービス!E322/SUM(資本サービス!E322,労働コスト!E322))</f>
        <v>0.18679105589723738</v>
      </c>
      <c r="F322" s="2">
        <f>IF(logVir!F322="","",資本サービス!F322/SUM(資本サービス!F322,労働コスト!F322))</f>
        <v>0.17650741296256037</v>
      </c>
      <c r="G322" s="2">
        <f>IF(logVir!G322="","",資本サービス!G322/SUM(資本サービス!G322,労働コスト!G322))</f>
        <v>0.15179345666869484</v>
      </c>
      <c r="I322" s="3">
        <v>11</v>
      </c>
      <c r="J322" s="3">
        <v>9</v>
      </c>
      <c r="K322" s="2" cm="1">
        <f t="array" ref="K322">IF(C322="","",0.5*(C322+SUMPRODUCT(($B$1461:$B$1491=$J322)*1,C$1461:C$1491)))</f>
        <v>0.2187959300572267</v>
      </c>
      <c r="L322" s="2" cm="1">
        <f t="array" ref="L322">IF(D322="","",0.5*(D322+SUMPRODUCT(($B$1461:$B$1491=$J322)*1,D$1461:D$1491)))</f>
        <v>0.21050953692917712</v>
      </c>
      <c r="M322" s="2" cm="1">
        <f t="array" ref="M322">IF(E322="","",0.5*(E322+SUMPRODUCT(($B$1461:$B$1491=$J322)*1,E$1461:E$1491)))</f>
        <v>0.17682330297535426</v>
      </c>
      <c r="N322" s="2" cm="1">
        <f t="array" ref="N322">IF(F322="","",0.5*(F322+SUMPRODUCT(($B$1461:$B$1491=$J322)*1,F$1461:F$1491)))</f>
        <v>0.17031492977853332</v>
      </c>
      <c r="O322" s="2" cm="1">
        <f t="array" ref="O322">IF(G322="","",0.5*(G322+SUMPRODUCT(($B$1461:$B$1491=$J322)*1,G$1461:G$1491)))</f>
        <v>0.14707872569427807</v>
      </c>
    </row>
    <row r="323" spans="1:15" x14ac:dyDescent="0.55000000000000004">
      <c r="A323" s="3">
        <v>11</v>
      </c>
      <c r="B323" s="3">
        <v>10</v>
      </c>
      <c r="C323" s="2">
        <f>IF(logVir!C323="","",資本サービス!C323/SUM(資本サービス!C323,労働コスト!C323))</f>
        <v>0.35738813243899792</v>
      </c>
      <c r="D323" s="2">
        <f>IF(logVir!D323="","",資本サービス!D323/SUM(資本サービス!D323,労働コスト!D323))</f>
        <v>0.35849068894508018</v>
      </c>
      <c r="E323" s="2">
        <f>IF(logVir!E323="","",資本サービス!E323/SUM(資本サービス!E323,労働コスト!E323))</f>
        <v>0.29658798437629968</v>
      </c>
      <c r="F323" s="2">
        <f>IF(logVir!F323="","",資本サービス!F323/SUM(資本サービス!F323,労働コスト!F323))</f>
        <v>0.28632940633059362</v>
      </c>
      <c r="G323" s="2">
        <f>IF(logVir!G323="","",資本サービス!G323/SUM(資本サービス!G323,労働コスト!G323))</f>
        <v>0.25477380044917508</v>
      </c>
      <c r="I323" s="3">
        <v>11</v>
      </c>
      <c r="J323" s="3">
        <v>10</v>
      </c>
      <c r="K323" s="2" cm="1">
        <f t="array" ref="K323">IF(C323="","",0.5*(C323+SUMPRODUCT(($B$1461:$B$1491=$J323)*1,C$1461:C$1491)))</f>
        <v>0.36543963407965208</v>
      </c>
      <c r="L323" s="2" cm="1">
        <f t="array" ref="L323">IF(D323="","",0.5*(D323+SUMPRODUCT(($B$1461:$B$1491=$J323)*1,D$1461:D$1491)))</f>
        <v>0.35779657785796737</v>
      </c>
      <c r="M323" s="2" cm="1">
        <f t="array" ref="M323">IF(E323="","",0.5*(E323+SUMPRODUCT(($B$1461:$B$1491=$J323)*1,E$1461:E$1491)))</f>
        <v>0.30855269436071142</v>
      </c>
      <c r="N323" s="2" cm="1">
        <f t="array" ref="N323">IF(F323="","",0.5*(F323+SUMPRODUCT(($B$1461:$B$1491=$J323)*1,F$1461:F$1491)))</f>
        <v>0.30357652381225064</v>
      </c>
      <c r="O323" s="2" cm="1">
        <f t="array" ref="O323">IF(G323="","",0.5*(G323+SUMPRODUCT(($B$1461:$B$1491=$J323)*1,G$1461:G$1491)))</f>
        <v>0.26986314903112529</v>
      </c>
    </row>
    <row r="324" spans="1:15" x14ac:dyDescent="0.55000000000000004">
      <c r="A324" s="3">
        <v>11</v>
      </c>
      <c r="B324" s="3">
        <v>11</v>
      </c>
      <c r="C324" s="2">
        <f>IF(logVir!C324="","",資本サービス!C324/SUM(資本サービス!C324,労働コスト!C324))</f>
        <v>0.34647051495133974</v>
      </c>
      <c r="D324" s="2">
        <f>IF(logVir!D324="","",資本サービス!D324/SUM(資本サービス!D324,労働コスト!D324))</f>
        <v>0.37697869721924865</v>
      </c>
      <c r="E324" s="2">
        <f>IF(logVir!E324="","",資本サービス!E324/SUM(資本サービス!E324,労働コスト!E324))</f>
        <v>0.37626329584640228</v>
      </c>
      <c r="F324" s="2">
        <f>IF(logVir!F324="","",資本サービス!F324/SUM(資本サービス!F324,労働コスト!F324))</f>
        <v>0.36700381984241276</v>
      </c>
      <c r="G324" s="2">
        <f>IF(logVir!G324="","",資本サービス!G324/SUM(資本サービス!G324,労働コスト!G324))</f>
        <v>0.35182232307807548</v>
      </c>
      <c r="I324" s="3">
        <v>11</v>
      </c>
      <c r="J324" s="3">
        <v>11</v>
      </c>
      <c r="K324" s="2" cm="1">
        <f t="array" ref="K324">IF(C324="","",0.5*(C324+SUMPRODUCT(($B$1461:$B$1491=$J324)*1,C$1461:C$1491)))</f>
        <v>0.39081989222817848</v>
      </c>
      <c r="L324" s="2" cm="1">
        <f t="array" ref="L324">IF(D324="","",0.5*(D324+SUMPRODUCT(($B$1461:$B$1491=$J324)*1,D$1461:D$1491)))</f>
        <v>0.4044923782343523</v>
      </c>
      <c r="M324" s="2" cm="1">
        <f t="array" ref="M324">IF(E324="","",0.5*(E324+SUMPRODUCT(($B$1461:$B$1491=$J324)*1,E$1461:E$1491)))</f>
        <v>0.39790157403821785</v>
      </c>
      <c r="N324" s="2" cm="1">
        <f t="array" ref="N324">IF(F324="","",0.5*(F324+SUMPRODUCT(($B$1461:$B$1491=$J324)*1,F$1461:F$1491)))</f>
        <v>0.39716620832866956</v>
      </c>
      <c r="O324" s="2" cm="1">
        <f t="array" ref="O324">IF(G324="","",0.5*(G324+SUMPRODUCT(($B$1461:$B$1491=$J324)*1,G$1461:G$1491)))</f>
        <v>0.37893899915318036</v>
      </c>
    </row>
    <row r="325" spans="1:15" x14ac:dyDescent="0.55000000000000004">
      <c r="A325" s="3">
        <v>11</v>
      </c>
      <c r="B325" s="3">
        <v>12</v>
      </c>
      <c r="C325" s="2">
        <f>IF(logVir!C325="","",資本サービス!C325/SUM(資本サービス!C325,労働コスト!C325))</f>
        <v>0.51271572135414312</v>
      </c>
      <c r="D325" s="2">
        <f>IF(logVir!D325="","",資本サービス!D325/SUM(資本サービス!D325,労働コスト!D325))</f>
        <v>0.47878032579379232</v>
      </c>
      <c r="E325" s="2">
        <f>IF(logVir!E325="","",資本サービス!E325/SUM(資本サービス!E325,労働コスト!E325))</f>
        <v>0.45480312727387379</v>
      </c>
      <c r="F325" s="2">
        <f>IF(logVir!F325="","",資本サービス!F325/SUM(資本サービス!F325,労働コスト!F325))</f>
        <v>0.44165167756384621</v>
      </c>
      <c r="G325" s="2">
        <f>IF(logVir!G325="","",資本サービス!G325/SUM(資本サービス!G325,労働コスト!G325))</f>
        <v>0.43108502896316397</v>
      </c>
      <c r="I325" s="3">
        <v>11</v>
      </c>
      <c r="J325" s="3">
        <v>12</v>
      </c>
      <c r="K325" s="2" cm="1">
        <f t="array" ref="K325">IF(C325="","",0.5*(C325+SUMPRODUCT(($B$1461:$B$1491=$J325)*1,C$1461:C$1491)))</f>
        <v>0.51196530378231719</v>
      </c>
      <c r="L325" s="2" cm="1">
        <f t="array" ref="L325">IF(D325="","",0.5*(D325+SUMPRODUCT(($B$1461:$B$1491=$J325)*1,D$1461:D$1491)))</f>
        <v>0.48288424941418873</v>
      </c>
      <c r="M325" s="2" cm="1">
        <f t="array" ref="M325">IF(E325="","",0.5*(E325+SUMPRODUCT(($B$1461:$B$1491=$J325)*1,E$1461:E$1491)))</f>
        <v>0.4703122266099718</v>
      </c>
      <c r="N325" s="2" cm="1">
        <f t="array" ref="N325">IF(F325="","",0.5*(F325+SUMPRODUCT(($B$1461:$B$1491=$J325)*1,F$1461:F$1491)))</f>
        <v>0.46145109117465705</v>
      </c>
      <c r="O325" s="2" cm="1">
        <f t="array" ref="O325">IF(G325="","",0.5*(G325+SUMPRODUCT(($B$1461:$B$1491=$J325)*1,G$1461:G$1491)))</f>
        <v>0.43454367041981456</v>
      </c>
    </row>
    <row r="326" spans="1:15" x14ac:dyDescent="0.55000000000000004">
      <c r="A326" s="3">
        <v>11</v>
      </c>
      <c r="B326" s="3">
        <v>13</v>
      </c>
      <c r="C326" s="2">
        <f>IF(logVir!C326="","",資本サービス!C326/SUM(資本サービス!C326,労働コスト!C326))</f>
        <v>0.74448837563837855</v>
      </c>
      <c r="D326" s="2">
        <f>IF(logVir!D326="","",資本サービス!D326/SUM(資本サービス!D326,労働コスト!D326))</f>
        <v>0.72440472002149192</v>
      </c>
      <c r="E326" s="2">
        <f>IF(logVir!E326="","",資本サービス!E326/SUM(資本サービス!E326,労働コスト!E326))</f>
        <v>0.676910989230736</v>
      </c>
      <c r="F326" s="2">
        <f>IF(logVir!F326="","",資本サービス!F326/SUM(資本サービス!F326,労働コスト!F326))</f>
        <v>0.68589040450555905</v>
      </c>
      <c r="G326" s="2">
        <f>IF(logVir!G326="","",資本サービス!G326/SUM(資本サービス!G326,労働コスト!G326))</f>
        <v>0.6402521731001396</v>
      </c>
      <c r="I326" s="3">
        <v>11</v>
      </c>
      <c r="J326" s="3">
        <v>13</v>
      </c>
      <c r="K326" s="2" cm="1">
        <f t="array" ref="K326">IF(C326="","",0.5*(C326+SUMPRODUCT(($B$1461:$B$1491=$J326)*1,C$1461:C$1491)))</f>
        <v>0.67146496616125528</v>
      </c>
      <c r="L326" s="2" cm="1">
        <f t="array" ref="L326">IF(D326="","",0.5*(D326+SUMPRODUCT(($B$1461:$B$1491=$J326)*1,D$1461:D$1491)))</f>
        <v>0.67633625074996395</v>
      </c>
      <c r="M326" s="2" cm="1">
        <f t="array" ref="M326">IF(E326="","",0.5*(E326+SUMPRODUCT(($B$1461:$B$1491=$J326)*1,E$1461:E$1491)))</f>
        <v>0.6329040419433436</v>
      </c>
      <c r="N326" s="2" cm="1">
        <f t="array" ref="N326">IF(F326="","",0.5*(F326+SUMPRODUCT(($B$1461:$B$1491=$J326)*1,F$1461:F$1491)))</f>
        <v>0.64478321362261082</v>
      </c>
      <c r="O326" s="2" cm="1">
        <f t="array" ref="O326">IF(G326="","",0.5*(G326+SUMPRODUCT(($B$1461:$B$1491=$J326)*1,G$1461:G$1491)))</f>
        <v>0.60424380557130564</v>
      </c>
    </row>
    <row r="327" spans="1:15" x14ac:dyDescent="0.55000000000000004">
      <c r="A327" s="3">
        <v>11</v>
      </c>
      <c r="B327" s="3">
        <v>14</v>
      </c>
      <c r="C327" s="2">
        <f>IF(logVir!C327="","",資本サービス!C327/SUM(資本サービス!C327,労働コスト!C327))</f>
        <v>0.55995791934979644</v>
      </c>
      <c r="D327" s="2">
        <f>IF(logVir!D327="","",資本サービス!D327/SUM(資本サービス!D327,労働コスト!D327))</f>
        <v>0.49319027021576778</v>
      </c>
      <c r="E327" s="2">
        <f>IF(logVir!E327="","",資本サービス!E327/SUM(資本サービス!E327,労働コスト!E327))</f>
        <v>0.4639366237317753</v>
      </c>
      <c r="F327" s="2">
        <f>IF(logVir!F327="","",資本サービス!F327/SUM(資本サービス!F327,労働コスト!F327))</f>
        <v>0.47812704021405161</v>
      </c>
      <c r="G327" s="2">
        <f>IF(logVir!G327="","",資本サービス!G327/SUM(資本サービス!G327,労働コスト!G327))</f>
        <v>0.47416239884790951</v>
      </c>
      <c r="I327" s="3">
        <v>11</v>
      </c>
      <c r="J327" s="3">
        <v>14</v>
      </c>
      <c r="K327" s="2" cm="1">
        <f t="array" ref="K327">IF(C327="","",0.5*(C327+SUMPRODUCT(($B$1461:$B$1491=$J327)*1,C$1461:C$1491)))</f>
        <v>0.48455119982853345</v>
      </c>
      <c r="L327" s="2" cm="1">
        <f t="array" ref="L327">IF(D327="","",0.5*(D327+SUMPRODUCT(($B$1461:$B$1491=$J327)*1,D$1461:D$1491)))</f>
        <v>0.43141481543735394</v>
      </c>
      <c r="M327" s="2" cm="1">
        <f t="array" ref="M327">IF(E327="","",0.5*(E327+SUMPRODUCT(($B$1461:$B$1491=$J327)*1,E$1461:E$1491)))</f>
        <v>0.42574918361309588</v>
      </c>
      <c r="N327" s="2" cm="1">
        <f t="array" ref="N327">IF(F327="","",0.5*(F327+SUMPRODUCT(($B$1461:$B$1491=$J327)*1,F$1461:F$1491)))</f>
        <v>0.43944715414647473</v>
      </c>
      <c r="O327" s="2" cm="1">
        <f t="array" ref="O327">IF(G327="","",0.5*(G327+SUMPRODUCT(($B$1461:$B$1491=$J327)*1,G$1461:G$1491)))</f>
        <v>0.42420023053723394</v>
      </c>
    </row>
    <row r="328" spans="1:15" x14ac:dyDescent="0.55000000000000004">
      <c r="A328" s="3">
        <v>11</v>
      </c>
      <c r="B328" s="3">
        <v>15</v>
      </c>
      <c r="C328" s="2">
        <f>IF(logVir!C328="","",資本サービス!C328/SUM(資本サービス!C328,労働コスト!C328))</f>
        <v>0.33192546863387767</v>
      </c>
      <c r="D328" s="2">
        <f>IF(logVir!D328="","",資本サービス!D328/SUM(資本サービス!D328,労働コスト!D328))</f>
        <v>0.27744130275300177</v>
      </c>
      <c r="E328" s="2">
        <f>IF(logVir!E328="","",資本サービス!E328/SUM(資本サービス!E328,労働コスト!E328))</f>
        <v>0.27924479023193527</v>
      </c>
      <c r="F328" s="2">
        <f>IF(logVir!F328="","",資本サービス!F328/SUM(資本サービス!F328,労働コスト!F328))</f>
        <v>0.26940109107653781</v>
      </c>
      <c r="G328" s="2">
        <f>IF(logVir!G328="","",資本サービス!G328/SUM(資本サービス!G328,労働コスト!G328))</f>
        <v>0.25165507298950557</v>
      </c>
      <c r="I328" s="3">
        <v>11</v>
      </c>
      <c r="J328" s="3">
        <v>15</v>
      </c>
      <c r="K328" s="2" cm="1">
        <f t="array" ref="K328">IF(C328="","",0.5*(C328+SUMPRODUCT(($B$1461:$B$1491=$J328)*1,C$1461:C$1491)))</f>
        <v>0.29626566217469447</v>
      </c>
      <c r="L328" s="2" cm="1">
        <f t="array" ref="L328">IF(D328="","",0.5*(D328+SUMPRODUCT(($B$1461:$B$1491=$J328)*1,D$1461:D$1491)))</f>
        <v>0.24765607958521552</v>
      </c>
      <c r="M328" s="2" cm="1">
        <f t="array" ref="M328">IF(E328="","",0.5*(E328+SUMPRODUCT(($B$1461:$B$1491=$J328)*1,E$1461:E$1491)))</f>
        <v>0.26161666794707505</v>
      </c>
      <c r="N328" s="2" cm="1">
        <f t="array" ref="N328">IF(F328="","",0.5*(F328+SUMPRODUCT(($B$1461:$B$1491=$J328)*1,F$1461:F$1491)))</f>
        <v>0.26116138596307686</v>
      </c>
      <c r="O328" s="2" cm="1">
        <f t="array" ref="O328">IF(G328="","",0.5*(G328+SUMPRODUCT(($B$1461:$B$1491=$J328)*1,G$1461:G$1491)))</f>
        <v>0.23895117570482499</v>
      </c>
    </row>
    <row r="329" spans="1:15" x14ac:dyDescent="0.55000000000000004">
      <c r="A329" s="3">
        <v>11</v>
      </c>
      <c r="B329" s="3">
        <v>16</v>
      </c>
      <c r="C329" s="2">
        <f>IF(logVir!C329="","",資本サービス!C329/SUM(資本サービス!C329,労働コスト!C329))</f>
        <v>0.3175569317586226</v>
      </c>
      <c r="D329" s="2">
        <f>IF(logVir!D329="","",資本サービス!D329/SUM(資本サービス!D329,労働コスト!D329))</f>
        <v>0.30020479705265146</v>
      </c>
      <c r="E329" s="2">
        <f>IF(logVir!E329="","",資本サービス!E329/SUM(資本サービス!E329,労働コスト!E329))</f>
        <v>0.26354090654920242</v>
      </c>
      <c r="F329" s="2">
        <f>IF(logVir!F329="","",資本サービス!F329/SUM(資本サービス!F329,労働コスト!F329))</f>
        <v>0.24842282453974571</v>
      </c>
      <c r="G329" s="2">
        <f>IF(logVir!G329="","",資本サービス!G329/SUM(資本サービス!G329,労働コスト!G329))</f>
        <v>0.22436365069565112</v>
      </c>
      <c r="I329" s="3">
        <v>11</v>
      </c>
      <c r="J329" s="3">
        <v>16</v>
      </c>
      <c r="K329" s="2" cm="1">
        <f t="array" ref="K329">IF(C329="","",0.5*(C329+SUMPRODUCT(($B$1461:$B$1491=$J329)*1,C$1461:C$1491)))</f>
        <v>0.32205519892451873</v>
      </c>
      <c r="L329" s="2" cm="1">
        <f t="array" ref="L329">IF(D329="","",0.5*(D329+SUMPRODUCT(($B$1461:$B$1491=$J329)*1,D$1461:D$1491)))</f>
        <v>0.29886200635500337</v>
      </c>
      <c r="M329" s="2" cm="1">
        <f t="array" ref="M329">IF(E329="","",0.5*(E329+SUMPRODUCT(($B$1461:$B$1491=$J329)*1,E$1461:E$1491)))</f>
        <v>0.26769581929932434</v>
      </c>
      <c r="N329" s="2" cm="1">
        <f t="array" ref="N329">IF(F329="","",0.5*(F329+SUMPRODUCT(($B$1461:$B$1491=$J329)*1,F$1461:F$1491)))</f>
        <v>0.26039392821070051</v>
      </c>
      <c r="O329" s="2" cm="1">
        <f t="array" ref="O329">IF(G329="","",0.5*(G329+SUMPRODUCT(($B$1461:$B$1491=$J329)*1,G$1461:G$1491)))</f>
        <v>0.23443918986405324</v>
      </c>
    </row>
    <row r="330" spans="1:15" x14ac:dyDescent="0.55000000000000004">
      <c r="A330" s="3">
        <v>11</v>
      </c>
      <c r="B330" s="3">
        <v>17</v>
      </c>
      <c r="C330" s="2">
        <f>IF(logVir!C330="","",資本サービス!C330/SUM(資本サービス!C330,労働コスト!C330))</f>
        <v>0.66260070416777184</v>
      </c>
      <c r="D330" s="2">
        <f>IF(logVir!D330="","",資本サービス!D330/SUM(資本サービス!D330,労働コスト!D330))</f>
        <v>0.64055617467179737</v>
      </c>
      <c r="E330" s="2">
        <f>IF(logVir!E330="","",資本サービス!E330/SUM(資本サービス!E330,労働コスト!E330))</f>
        <v>0.61994973965325251</v>
      </c>
      <c r="F330" s="2">
        <f>IF(logVir!F330="","",資本サービス!F330/SUM(資本サービス!F330,労働コスト!F330))</f>
        <v>0.5913462303949315</v>
      </c>
      <c r="G330" s="2">
        <f>IF(logVir!G330="","",資本サービス!G330/SUM(資本サービス!G330,労働コスト!G330))</f>
        <v>0.59356952376654193</v>
      </c>
      <c r="I330" s="3">
        <v>11</v>
      </c>
      <c r="J330" s="3">
        <v>17</v>
      </c>
      <c r="K330" s="2" cm="1">
        <f t="array" ref="K330">IF(C330="","",0.5*(C330+SUMPRODUCT(($B$1461:$B$1491=$J330)*1,C$1461:C$1491)))</f>
        <v>0.65960771523963935</v>
      </c>
      <c r="L330" s="2" cm="1">
        <f t="array" ref="L330">IF(D330="","",0.5*(D330+SUMPRODUCT(($B$1461:$B$1491=$J330)*1,D$1461:D$1491)))</f>
        <v>0.64080147544217181</v>
      </c>
      <c r="M330" s="2" cm="1">
        <f t="array" ref="M330">IF(E330="","",0.5*(E330+SUMPRODUCT(($B$1461:$B$1491=$J330)*1,E$1461:E$1491)))</f>
        <v>0.61700692221416553</v>
      </c>
      <c r="N330" s="2" cm="1">
        <f t="array" ref="N330">IF(F330="","",0.5*(F330+SUMPRODUCT(($B$1461:$B$1491=$J330)*1,F$1461:F$1491)))</f>
        <v>0.58863874098526447</v>
      </c>
      <c r="O330" s="2" cm="1">
        <f t="array" ref="O330">IF(G330="","",0.5*(G330+SUMPRODUCT(($B$1461:$B$1491=$J330)*1,G$1461:G$1491)))</f>
        <v>0.58783957708426571</v>
      </c>
    </row>
    <row r="331" spans="1:15" x14ac:dyDescent="0.55000000000000004">
      <c r="A331" s="3">
        <v>11</v>
      </c>
      <c r="B331" s="3">
        <v>18</v>
      </c>
      <c r="C331" s="2">
        <f>IF(logVir!C331="","",資本サービス!C331/SUM(資本サービス!C331,労働コスト!C331))</f>
        <v>0.12025152888164393</v>
      </c>
      <c r="D331" s="2">
        <f>IF(logVir!D331="","",資本サービス!D331/SUM(資本サービス!D331,労働コスト!D331))</f>
        <v>9.3845685207070789E-2</v>
      </c>
      <c r="E331" s="2">
        <f>IF(logVir!E331="","",資本サービス!E331/SUM(資本サービス!E331,労働コスト!E331))</f>
        <v>7.5938529036844671E-2</v>
      </c>
      <c r="F331" s="2">
        <f>IF(logVir!F331="","",資本サービス!F331/SUM(資本サービス!F331,労働コスト!F331))</f>
        <v>7.7495615645670202E-2</v>
      </c>
      <c r="G331" s="2">
        <f>IF(logVir!G331="","",資本サービス!G331/SUM(資本サービス!G331,労働コスト!G331))</f>
        <v>7.679830427250374E-2</v>
      </c>
      <c r="I331" s="3">
        <v>11</v>
      </c>
      <c r="J331" s="3">
        <v>18</v>
      </c>
      <c r="K331" s="2" cm="1">
        <f t="array" ref="K331">IF(C331="","",0.5*(C331+SUMPRODUCT(($B$1461:$B$1491=$J331)*1,C$1461:C$1491)))</f>
        <v>0.13187719885524135</v>
      </c>
      <c r="L331" s="2" cm="1">
        <f t="array" ref="L331">IF(D331="","",0.5*(D331+SUMPRODUCT(($B$1461:$B$1491=$J331)*1,D$1461:D$1491)))</f>
        <v>0.10145533706020739</v>
      </c>
      <c r="M331" s="2" cm="1">
        <f t="array" ref="M331">IF(E331="","",0.5*(E331+SUMPRODUCT(($B$1461:$B$1491=$J331)*1,E$1461:E$1491)))</f>
        <v>8.9807324779977979E-2</v>
      </c>
      <c r="N331" s="2" cm="1">
        <f t="array" ref="N331">IF(F331="","",0.5*(F331+SUMPRODUCT(($B$1461:$B$1491=$J331)*1,F$1461:F$1491)))</f>
        <v>8.9789914156911899E-2</v>
      </c>
      <c r="O331" s="2" cm="1">
        <f t="array" ref="O331">IF(G331="","",0.5*(G331+SUMPRODUCT(($B$1461:$B$1491=$J331)*1,G$1461:G$1491)))</f>
        <v>8.9156939517797684E-2</v>
      </c>
    </row>
    <row r="332" spans="1:15" x14ac:dyDescent="0.55000000000000004">
      <c r="A332" s="3">
        <v>11</v>
      </c>
      <c r="B332" s="3">
        <v>19</v>
      </c>
      <c r="C332" s="2">
        <f>IF(logVir!C332="","",資本サービス!C332/SUM(資本サービス!C332,労働コスト!C332))</f>
        <v>0.15324048568805107</v>
      </c>
      <c r="D332" s="2">
        <f>IF(logVir!D332="","",資本サービス!D332/SUM(資本サービス!D332,労働コスト!D332))</f>
        <v>0.14035248098192563</v>
      </c>
      <c r="E332" s="2">
        <f>IF(logVir!E332="","",資本サービス!E332/SUM(資本サービス!E332,労働コスト!E332))</f>
        <v>0.14056474310750749</v>
      </c>
      <c r="F332" s="2">
        <f>IF(logVir!F332="","",資本サービス!F332/SUM(資本サービス!F332,労働コスト!F332))</f>
        <v>0.11994976145568238</v>
      </c>
      <c r="G332" s="2">
        <f>IF(logVir!G332="","",資本サービス!G332/SUM(資本サービス!G332,労働コスト!G332))</f>
        <v>0.1345819400431722</v>
      </c>
      <c r="I332" s="3">
        <v>11</v>
      </c>
      <c r="J332" s="3">
        <v>19</v>
      </c>
      <c r="K332" s="2" cm="1">
        <f t="array" ref="K332">IF(C332="","",0.5*(C332+SUMPRODUCT(($B$1461:$B$1491=$J332)*1,C$1461:C$1491)))</f>
        <v>0.16296324431388451</v>
      </c>
      <c r="L332" s="2" cm="1">
        <f t="array" ref="L332">IF(D332="","",0.5*(D332+SUMPRODUCT(($B$1461:$B$1491=$J332)*1,D$1461:D$1491)))</f>
        <v>0.13650727500376325</v>
      </c>
      <c r="M332" s="2" cm="1">
        <f t="array" ref="M332">IF(E332="","",0.5*(E332+SUMPRODUCT(($B$1461:$B$1491=$J332)*1,E$1461:E$1491)))</f>
        <v>0.13557860171956865</v>
      </c>
      <c r="N332" s="2" cm="1">
        <f t="array" ref="N332">IF(F332="","",0.5*(F332+SUMPRODUCT(($B$1461:$B$1491=$J332)*1,F$1461:F$1491)))</f>
        <v>0.12514968108968885</v>
      </c>
      <c r="O332" s="2" cm="1">
        <f t="array" ref="O332">IF(G332="","",0.5*(G332+SUMPRODUCT(($B$1461:$B$1491=$J332)*1,G$1461:G$1491)))</f>
        <v>0.12993367243094811</v>
      </c>
    </row>
    <row r="333" spans="1:15" x14ac:dyDescent="0.55000000000000004">
      <c r="A333" s="3">
        <v>11</v>
      </c>
      <c r="B333" s="3">
        <v>20</v>
      </c>
      <c r="C333" s="2">
        <f>IF(logVir!C333="","",資本サービス!C333/SUM(資本サービス!C333,労働コスト!C333))</f>
        <v>0.25955961145845186</v>
      </c>
      <c r="D333" s="2">
        <f>IF(logVir!D333="","",資本サービス!D333/SUM(資本サービス!D333,労働コスト!D333))</f>
        <v>0.28713358334175432</v>
      </c>
      <c r="E333" s="2">
        <f>IF(logVir!E333="","",資本サービス!E333/SUM(資本サービス!E333,労働コスト!E333))</f>
        <v>0.25820776965108133</v>
      </c>
      <c r="F333" s="2">
        <f>IF(logVir!F333="","",資本サービス!F333/SUM(資本サービス!F333,労働コスト!F333))</f>
        <v>0.25761377628208471</v>
      </c>
      <c r="G333" s="2">
        <f>IF(logVir!G333="","",資本サービス!G333/SUM(資本サービス!G333,労働コスト!G333))</f>
        <v>0.25060966850699995</v>
      </c>
      <c r="I333" s="3">
        <v>11</v>
      </c>
      <c r="J333" s="3">
        <v>20</v>
      </c>
      <c r="K333" s="2" cm="1">
        <f t="array" ref="K333">IF(C333="","",0.5*(C333+SUMPRODUCT(($B$1461:$B$1491=$J333)*1,C$1461:C$1491)))</f>
        <v>0.25697861201358074</v>
      </c>
      <c r="L333" s="2" cm="1">
        <f t="array" ref="L333">IF(D333="","",0.5*(D333+SUMPRODUCT(($B$1461:$B$1491=$J333)*1,D$1461:D$1491)))</f>
        <v>0.26620527431478236</v>
      </c>
      <c r="M333" s="2" cm="1">
        <f t="array" ref="M333">IF(E333="","",0.5*(E333+SUMPRODUCT(($B$1461:$B$1491=$J333)*1,E$1461:E$1491)))</f>
        <v>0.2548689022296094</v>
      </c>
      <c r="N333" s="2" cm="1">
        <f t="array" ref="N333">IF(F333="","",0.5*(F333+SUMPRODUCT(($B$1461:$B$1491=$J333)*1,F$1461:F$1491)))</f>
        <v>0.25536330846009608</v>
      </c>
      <c r="O333" s="2" cm="1">
        <f t="array" ref="O333">IF(G333="","",0.5*(G333+SUMPRODUCT(($B$1461:$B$1491=$J333)*1,G$1461:G$1491)))</f>
        <v>0.24415575390683367</v>
      </c>
    </row>
    <row r="334" spans="1:15" x14ac:dyDescent="0.55000000000000004">
      <c r="A334" s="3">
        <v>11</v>
      </c>
      <c r="B334" s="3">
        <v>21</v>
      </c>
      <c r="C334" s="2">
        <f>IF(logVir!C334="","",資本サービス!C334/SUM(資本サービス!C334,労働コスト!C334))</f>
        <v>0.1975320863680215</v>
      </c>
      <c r="D334" s="2">
        <f>IF(logVir!D334="","",資本サービス!D334/SUM(資本サービス!D334,労働コスト!D334))</f>
        <v>0.17937442984255267</v>
      </c>
      <c r="E334" s="2">
        <f>IF(logVir!E334="","",資本サービス!E334/SUM(資本サービス!E334,労働コスト!E334))</f>
        <v>0.13988406152122479</v>
      </c>
      <c r="F334" s="2">
        <f>IF(logVir!F334="","",資本サービス!F334/SUM(資本サービス!F334,労働コスト!F334))</f>
        <v>0.16186472223843182</v>
      </c>
      <c r="G334" s="2">
        <f>IF(logVir!G334="","",資本サービス!G334/SUM(資本サービス!G334,労働コスト!G334))</f>
        <v>0.16475134002643191</v>
      </c>
      <c r="I334" s="3">
        <v>11</v>
      </c>
      <c r="J334" s="3">
        <v>21</v>
      </c>
      <c r="K334" s="2" cm="1">
        <f t="array" ref="K334">IF(C334="","",0.5*(C334+SUMPRODUCT(($B$1461:$B$1491=$J334)*1,C$1461:C$1491)))</f>
        <v>0.26619445950607257</v>
      </c>
      <c r="L334" s="2" cm="1">
        <f t="array" ref="L334">IF(D334="","",0.5*(D334+SUMPRODUCT(($B$1461:$B$1491=$J334)*1,D$1461:D$1491)))</f>
        <v>0.23856208673479717</v>
      </c>
      <c r="M334" s="2" cm="1">
        <f t="array" ref="M334">IF(E334="","",0.5*(E334+SUMPRODUCT(($B$1461:$B$1491=$J334)*1,E$1461:E$1491)))</f>
        <v>0.21489628763714996</v>
      </c>
      <c r="N334" s="2" cm="1">
        <f t="array" ref="N334">IF(F334="","",0.5*(F334+SUMPRODUCT(($B$1461:$B$1491=$J334)*1,F$1461:F$1491)))</f>
        <v>0.22458945302145122</v>
      </c>
      <c r="O334" s="2" cm="1">
        <f t="array" ref="O334">IF(G334="","",0.5*(G334+SUMPRODUCT(($B$1461:$B$1491=$J334)*1,G$1461:G$1491)))</f>
        <v>0.21786833303250014</v>
      </c>
    </row>
    <row r="335" spans="1:15" x14ac:dyDescent="0.55000000000000004">
      <c r="A335" s="3">
        <v>11</v>
      </c>
      <c r="B335" s="3">
        <v>22</v>
      </c>
      <c r="C335" s="2">
        <f>IF(logVir!C335="","",資本サービス!C335/SUM(資本サービス!C335,労働コスト!C335))</f>
        <v>0.15670713944486886</v>
      </c>
      <c r="D335" s="2">
        <f>IF(logVir!D335="","",資本サービス!D335/SUM(資本サービス!D335,労働コスト!D335))</f>
        <v>0.11742513938063913</v>
      </c>
      <c r="E335" s="2">
        <f>IF(logVir!E335="","",資本サービス!E335/SUM(資本サービス!E335,労働コスト!E335))</f>
        <v>0.10216424150755897</v>
      </c>
      <c r="F335" s="2">
        <f>IF(logVir!F335="","",資本サービス!F335/SUM(資本サービス!F335,労働コスト!F335))</f>
        <v>0.10961273420722685</v>
      </c>
      <c r="G335" s="2">
        <f>IF(logVir!G335="","",資本サービス!G335/SUM(資本サービス!G335,労働コスト!G335))</f>
        <v>8.6532117601616956E-2</v>
      </c>
      <c r="I335" s="3">
        <v>11</v>
      </c>
      <c r="J335" s="3">
        <v>22</v>
      </c>
      <c r="K335" s="2" cm="1">
        <f t="array" ref="K335">IF(C335="","",0.5*(C335+SUMPRODUCT(($B$1461:$B$1491=$J335)*1,C$1461:C$1491)))</f>
        <v>0.19038343497755963</v>
      </c>
      <c r="L335" s="2" cm="1">
        <f t="array" ref="L335">IF(D335="","",0.5*(D335+SUMPRODUCT(($B$1461:$B$1491=$J335)*1,D$1461:D$1491)))</f>
        <v>0.15098889235243595</v>
      </c>
      <c r="M335" s="2" cm="1">
        <f t="array" ref="M335">IF(E335="","",0.5*(E335+SUMPRODUCT(($B$1461:$B$1491=$J335)*1,E$1461:E$1491)))</f>
        <v>0.12987241104510561</v>
      </c>
      <c r="N335" s="2" cm="1">
        <f t="array" ref="N335">IF(F335="","",0.5*(F335+SUMPRODUCT(($B$1461:$B$1491=$J335)*1,F$1461:F$1491)))</f>
        <v>0.13601621610234571</v>
      </c>
      <c r="O335" s="2" cm="1">
        <f t="array" ref="O335">IF(G335="","",0.5*(G335+SUMPRODUCT(($B$1461:$B$1491=$J335)*1,G$1461:G$1491)))</f>
        <v>0.12385625658858998</v>
      </c>
    </row>
    <row r="336" spans="1:15" x14ac:dyDescent="0.55000000000000004">
      <c r="A336" s="3">
        <v>11</v>
      </c>
      <c r="B336" s="3">
        <v>23</v>
      </c>
      <c r="C336" s="2">
        <f>IF(logVir!C336="","",資本サービス!C336/SUM(資本サービス!C336,労働コスト!C336))</f>
        <v>0.80992391140249376</v>
      </c>
      <c r="D336" s="2">
        <f>IF(logVir!D336="","",資本サービス!D336/SUM(資本サービス!D336,労働コスト!D336))</f>
        <v>0.73039006791678096</v>
      </c>
      <c r="E336" s="2">
        <f>IF(logVir!E336="","",資本サービス!E336/SUM(資本サービス!E336,労働コスト!E336))</f>
        <v>0.64597704208929929</v>
      </c>
      <c r="F336" s="2">
        <f>IF(logVir!F336="","",資本サービス!F336/SUM(資本サービス!F336,労働コスト!F336))</f>
        <v>0.64110848130682119</v>
      </c>
      <c r="G336" s="2">
        <f>IF(logVir!G336="","",資本サービス!G336/SUM(資本サービス!G336,労働コスト!G336))</f>
        <v>0.58569891478388481</v>
      </c>
      <c r="I336" s="3">
        <v>11</v>
      </c>
      <c r="J336" s="3">
        <v>23</v>
      </c>
      <c r="K336" s="2" cm="1">
        <f t="array" ref="K336">IF(C336="","",0.5*(C336+SUMPRODUCT(($B$1461:$B$1491=$J336)*1,C$1461:C$1491)))</f>
        <v>0.76285728796037811</v>
      </c>
      <c r="L336" s="2" cm="1">
        <f t="array" ref="L336">IF(D336="","",0.5*(D336+SUMPRODUCT(($B$1461:$B$1491=$J336)*1,D$1461:D$1491)))</f>
        <v>0.70825384429645344</v>
      </c>
      <c r="M336" s="2" cm="1">
        <f t="array" ref="M336">IF(E336="","",0.5*(E336+SUMPRODUCT(($B$1461:$B$1491=$J336)*1,E$1461:E$1491)))</f>
        <v>0.64938470868339238</v>
      </c>
      <c r="N336" s="2" cm="1">
        <f t="array" ref="N336">IF(F336="","",0.5*(F336+SUMPRODUCT(($B$1461:$B$1491=$J336)*1,F$1461:F$1491)))</f>
        <v>0.6328854710102787</v>
      </c>
      <c r="O336" s="2" cm="1">
        <f t="array" ref="O336">IF(G336="","",0.5*(G336+SUMPRODUCT(($B$1461:$B$1491=$J336)*1,G$1461:G$1491)))</f>
        <v>0.59391392458443248</v>
      </c>
    </row>
    <row r="337" spans="1:15" x14ac:dyDescent="0.55000000000000004">
      <c r="A337" s="3">
        <v>11</v>
      </c>
      <c r="B337" s="3">
        <v>24</v>
      </c>
      <c r="C337" s="2">
        <f>IF(logVir!C337="","",資本サービス!C337/SUM(資本サービス!C337,労働コスト!C337))</f>
        <v>0.27004712941749226</v>
      </c>
      <c r="D337" s="2">
        <f>IF(logVir!D337="","",資本サービス!D337/SUM(資本サービス!D337,労働コスト!D337))</f>
        <v>0.22798766607704948</v>
      </c>
      <c r="E337" s="2">
        <f>IF(logVir!E337="","",資本サービス!E337/SUM(資本サービス!E337,労働コスト!E337))</f>
        <v>0.14773872051099343</v>
      </c>
      <c r="F337" s="2">
        <f>IF(logVir!F337="","",資本サービス!F337/SUM(資本サービス!F337,労働コスト!F337))</f>
        <v>0.14941046747496328</v>
      </c>
      <c r="G337" s="2">
        <f>IF(logVir!G337="","",資本サービス!G337/SUM(資本サービス!G337,労働コスト!G337))</f>
        <v>0.12376411455227695</v>
      </c>
      <c r="I337" s="3">
        <v>11</v>
      </c>
      <c r="J337" s="3">
        <v>24</v>
      </c>
      <c r="K337" s="2" cm="1">
        <f t="array" ref="K337">IF(C337="","",0.5*(C337+SUMPRODUCT(($B$1461:$B$1491=$J337)*1,C$1461:C$1491)))</f>
        <v>0.27911377650265962</v>
      </c>
      <c r="L337" s="2" cm="1">
        <f t="array" ref="L337">IF(D337="","",0.5*(D337+SUMPRODUCT(($B$1461:$B$1491=$J337)*1,D$1461:D$1491)))</f>
        <v>0.24547195257921134</v>
      </c>
      <c r="M337" s="2" cm="1">
        <f t="array" ref="M337">IF(E337="","",0.5*(E337+SUMPRODUCT(($B$1461:$B$1491=$J337)*1,E$1461:E$1491)))</f>
        <v>0.19824272042209795</v>
      </c>
      <c r="N337" s="2" cm="1">
        <f t="array" ref="N337">IF(F337="","",0.5*(F337+SUMPRODUCT(($B$1461:$B$1491=$J337)*1,F$1461:F$1491)))</f>
        <v>0.19046374116227782</v>
      </c>
      <c r="O337" s="2" cm="1">
        <f t="array" ref="O337">IF(G337="","",0.5*(G337+SUMPRODUCT(($B$1461:$B$1491=$J337)*1,G$1461:G$1491)))</f>
        <v>0.17186117304894355</v>
      </c>
    </row>
    <row r="338" spans="1:15" x14ac:dyDescent="0.55000000000000004">
      <c r="A338" s="3">
        <v>11</v>
      </c>
      <c r="B338" s="3">
        <v>25</v>
      </c>
      <c r="C338" s="2">
        <f>IF(logVir!C338="","",資本サービス!C338/SUM(資本サービス!C338,労働コスト!C338))</f>
        <v>0.21051130536182436</v>
      </c>
      <c r="D338" s="2">
        <f>IF(logVir!D338="","",資本サービス!D338/SUM(資本サービス!D338,労働コスト!D338))</f>
        <v>0.21320529319754347</v>
      </c>
      <c r="E338" s="2">
        <f>IF(logVir!E338="","",資本サービス!E338/SUM(資本サービス!E338,労働コスト!E338))</f>
        <v>0.22787094682824219</v>
      </c>
      <c r="F338" s="2">
        <f>IF(logVir!F338="","",資本サービス!F338/SUM(資本サービス!F338,労働コスト!F338))</f>
        <v>0.22090564964827705</v>
      </c>
      <c r="G338" s="2">
        <f>IF(logVir!G338="","",資本サービス!G338/SUM(資本サービス!G338,労働コスト!G338))</f>
        <v>0.22345779342710012</v>
      </c>
      <c r="I338" s="3">
        <v>11</v>
      </c>
      <c r="J338" s="3">
        <v>25</v>
      </c>
      <c r="K338" s="2" cm="1">
        <f t="array" ref="K338">IF(C338="","",0.5*(C338+SUMPRODUCT(($B$1461:$B$1491=$J338)*1,C$1461:C$1491)))</f>
        <v>0.20452013129492141</v>
      </c>
      <c r="L338" s="2" cm="1">
        <f t="array" ref="L338">IF(D338="","",0.5*(D338+SUMPRODUCT(($B$1461:$B$1491=$J338)*1,D$1461:D$1491)))</f>
        <v>0.20513000153117444</v>
      </c>
      <c r="M338" s="2" cm="1">
        <f t="array" ref="M338">IF(E338="","",0.5*(E338+SUMPRODUCT(($B$1461:$B$1491=$J338)*1,E$1461:E$1491)))</f>
        <v>0.21284557587083369</v>
      </c>
      <c r="N338" s="2" cm="1">
        <f t="array" ref="N338">IF(F338="","",0.5*(F338+SUMPRODUCT(($B$1461:$B$1491=$J338)*1,F$1461:F$1491)))</f>
        <v>0.20996193089297416</v>
      </c>
      <c r="O338" s="2" cm="1">
        <f t="array" ref="O338">IF(G338="","",0.5*(G338+SUMPRODUCT(($B$1461:$B$1491=$J338)*1,G$1461:G$1491)))</f>
        <v>0.21056263272021464</v>
      </c>
    </row>
    <row r="339" spans="1:15" x14ac:dyDescent="0.55000000000000004">
      <c r="A339" s="3">
        <v>11</v>
      </c>
      <c r="B339" s="3">
        <v>26</v>
      </c>
      <c r="C339" s="2">
        <f>IF(logVir!C339="","",資本サービス!C339/SUM(資本サービス!C339,労働コスト!C339))</f>
        <v>0.52188290384685321</v>
      </c>
      <c r="D339" s="2">
        <f>IF(logVir!D339="","",資本サービス!D339/SUM(資本サービス!D339,労働コスト!D339))</f>
        <v>0.47952376044379147</v>
      </c>
      <c r="E339" s="2">
        <f>IF(logVir!E339="","",資本サービス!E339/SUM(資本サービス!E339,労働コスト!E339))</f>
        <v>0.52490782691784799</v>
      </c>
      <c r="F339" s="2">
        <f>IF(logVir!F339="","",資本サービス!F339/SUM(資本サービス!F339,労働コスト!F339))</f>
        <v>0.49272842217676421</v>
      </c>
      <c r="G339" s="2">
        <f>IF(logVir!G339="","",資本サービス!G339/SUM(資本サービス!G339,労働コスト!G339))</f>
        <v>0.54871087889999315</v>
      </c>
      <c r="I339" s="3">
        <v>11</v>
      </c>
      <c r="J339" s="3">
        <v>26</v>
      </c>
      <c r="K339" s="2" cm="1">
        <f t="array" ref="K339">IF(C339="","",0.5*(C339+SUMPRODUCT(($B$1461:$B$1491=$J339)*1,C$1461:C$1491)))</f>
        <v>0.60650373416976422</v>
      </c>
      <c r="L339" s="2" cm="1">
        <f t="array" ref="L339">IF(D339="","",0.5*(D339+SUMPRODUCT(($B$1461:$B$1491=$J339)*1,D$1461:D$1491)))</f>
        <v>0.55193515888442213</v>
      </c>
      <c r="M339" s="2" cm="1">
        <f t="array" ref="M339">IF(E339="","",0.5*(E339+SUMPRODUCT(($B$1461:$B$1491=$J339)*1,E$1461:E$1491)))</f>
        <v>0.53938946406686394</v>
      </c>
      <c r="N339" s="2" cm="1">
        <f t="array" ref="N339">IF(F339="","",0.5*(F339+SUMPRODUCT(($B$1461:$B$1491=$J339)*1,F$1461:F$1491)))</f>
        <v>0.53571079636437668</v>
      </c>
      <c r="O339" s="2" cm="1">
        <f t="array" ref="O339">IF(G339="","",0.5*(G339+SUMPRODUCT(($B$1461:$B$1491=$J339)*1,G$1461:G$1491)))</f>
        <v>0.56217249932012214</v>
      </c>
    </row>
    <row r="340" spans="1:15" x14ac:dyDescent="0.55000000000000004">
      <c r="A340" s="3">
        <v>11</v>
      </c>
      <c r="B340" s="3">
        <v>27</v>
      </c>
      <c r="C340" s="2">
        <f>IF(logVir!C340="","",資本サービス!C340/SUM(資本サービス!C340,労働コスト!C340))</f>
        <v>0.15921711053861962</v>
      </c>
      <c r="D340" s="2">
        <f>IF(logVir!D340="","",資本サービス!D340/SUM(資本サービス!D340,労働コスト!D340))</f>
        <v>0.1711422341666346</v>
      </c>
      <c r="E340" s="2">
        <f>IF(logVir!E340="","",資本サービス!E340/SUM(資本サービス!E340,労働コスト!E340))</f>
        <v>0.16262696910316815</v>
      </c>
      <c r="F340" s="2">
        <f>IF(logVir!F340="","",資本サービス!F340/SUM(資本サービス!F340,労働コスト!F340))</f>
        <v>0.15666856683269736</v>
      </c>
      <c r="G340" s="2">
        <f>IF(logVir!G340="","",資本サービス!G340/SUM(資本サービス!G340,労働コスト!G340))</f>
        <v>0.13563096932797911</v>
      </c>
      <c r="I340" s="3">
        <v>11</v>
      </c>
      <c r="J340" s="3">
        <v>27</v>
      </c>
      <c r="K340" s="2" cm="1">
        <f t="array" ref="K340">IF(C340="","",0.5*(C340+SUMPRODUCT(($B$1461:$B$1491=$J340)*1,C$1461:C$1491)))</f>
        <v>0.18515350031018024</v>
      </c>
      <c r="L340" s="2" cm="1">
        <f t="array" ref="L340">IF(D340="","",0.5*(D340+SUMPRODUCT(($B$1461:$B$1491=$J340)*1,D$1461:D$1491)))</f>
        <v>0.18835970059622942</v>
      </c>
      <c r="M340" s="2" cm="1">
        <f t="array" ref="M340">IF(E340="","",0.5*(E340+SUMPRODUCT(($B$1461:$B$1491=$J340)*1,E$1461:E$1491)))</f>
        <v>0.1830757804266368</v>
      </c>
      <c r="N340" s="2" cm="1">
        <f t="array" ref="N340">IF(F340="","",0.5*(F340+SUMPRODUCT(($B$1461:$B$1491=$J340)*1,F$1461:F$1491)))</f>
        <v>0.17829925538650965</v>
      </c>
      <c r="O340" s="2" cm="1">
        <f t="array" ref="O340">IF(G340="","",0.5*(G340+SUMPRODUCT(($B$1461:$B$1491=$J340)*1,G$1461:G$1491)))</f>
        <v>0.16125007752487305</v>
      </c>
    </row>
    <row r="341" spans="1:15" x14ac:dyDescent="0.55000000000000004">
      <c r="A341" s="3">
        <v>11</v>
      </c>
      <c r="B341" s="3">
        <v>28</v>
      </c>
      <c r="C341" s="2">
        <f>IF(logVir!C341="","",資本サービス!C341/SUM(資本サービス!C341,労働コスト!C341))</f>
        <v>0.43794299972841844</v>
      </c>
      <c r="D341" s="2">
        <f>IF(logVir!D341="","",資本サービス!D341/SUM(資本サービス!D341,労働コスト!D341))</f>
        <v>0.38703483048447462</v>
      </c>
      <c r="E341" s="2">
        <f>IF(logVir!E341="","",資本サービス!E341/SUM(資本サービス!E341,労働コスト!E341))</f>
        <v>0.3361019282734069</v>
      </c>
      <c r="F341" s="2">
        <f>IF(logVir!F341="","",資本サービス!F341/SUM(資本サービス!F341,労働コスト!F341))</f>
        <v>0.34646643083826822</v>
      </c>
      <c r="G341" s="2">
        <f>IF(logVir!G341="","",資本サービス!G341/SUM(資本サービス!G341,労働コスト!G341))</f>
        <v>0.3537040502380433</v>
      </c>
      <c r="I341" s="3">
        <v>11</v>
      </c>
      <c r="J341" s="3">
        <v>28</v>
      </c>
      <c r="K341" s="2" cm="1">
        <f t="array" ref="K341">IF(C341="","",0.5*(C341+SUMPRODUCT(($B$1461:$B$1491=$J341)*1,C$1461:C$1491)))</f>
        <v>0.42008158665909079</v>
      </c>
      <c r="L341" s="2" cm="1">
        <f t="array" ref="L341">IF(D341="","",0.5*(D341+SUMPRODUCT(($B$1461:$B$1491=$J341)*1,D$1461:D$1491)))</f>
        <v>0.3718247724771111</v>
      </c>
      <c r="M341" s="2" cm="1">
        <f t="array" ref="M341">IF(E341="","",0.5*(E341+SUMPRODUCT(($B$1461:$B$1491=$J341)*1,E$1461:E$1491)))</f>
        <v>0.33107255344577025</v>
      </c>
      <c r="N341" s="2" cm="1">
        <f t="array" ref="N341">IF(F341="","",0.5*(F341+SUMPRODUCT(($B$1461:$B$1491=$J341)*1,F$1461:F$1491)))</f>
        <v>0.3396123335747217</v>
      </c>
      <c r="O341" s="2" cm="1">
        <f t="array" ref="O341">IF(G341="","",0.5*(G341+SUMPRODUCT(($B$1461:$B$1491=$J341)*1,G$1461:G$1491)))</f>
        <v>0.34934586302618076</v>
      </c>
    </row>
    <row r="342" spans="1:15" x14ac:dyDescent="0.55000000000000004">
      <c r="A342" s="3">
        <v>11</v>
      </c>
      <c r="B342" s="3">
        <v>29</v>
      </c>
      <c r="C342" s="2">
        <f>IF(logVir!C342="","",資本サービス!C342/SUM(資本サービス!C342,労働コスト!C342))</f>
        <v>0.17056265993891728</v>
      </c>
      <c r="D342" s="2">
        <f>IF(logVir!D342="","",資本サービス!D342/SUM(資本サービス!D342,労働コスト!D342))</f>
        <v>0.18756119701540436</v>
      </c>
      <c r="E342" s="2">
        <f>IF(logVir!E342="","",資本サービス!E342/SUM(資本サービス!E342,労働コスト!E342))</f>
        <v>0.12831167708930097</v>
      </c>
      <c r="F342" s="2">
        <f>IF(logVir!F342="","",資本サービス!F342/SUM(資本サービス!F342,労働コスト!F342))</f>
        <v>0.13083285611588219</v>
      </c>
      <c r="G342" s="2">
        <f>IF(logVir!G342="","",資本サービス!G342/SUM(資本サービス!G342,労働コスト!G342))</f>
        <v>0.1160190821977755</v>
      </c>
      <c r="I342" s="3">
        <v>11</v>
      </c>
      <c r="J342" s="3">
        <v>29</v>
      </c>
      <c r="K342" s="2" cm="1">
        <f t="array" ref="K342">IF(C342="","",0.5*(C342+SUMPRODUCT(($B$1461:$B$1491=$J342)*1,C$1461:C$1491)))</f>
        <v>0.18105378303595565</v>
      </c>
      <c r="L342" s="2" cm="1">
        <f t="array" ref="L342">IF(D342="","",0.5*(D342+SUMPRODUCT(($B$1461:$B$1491=$J342)*1,D$1461:D$1491)))</f>
        <v>0.1906597541029483</v>
      </c>
      <c r="M342" s="2" cm="1">
        <f t="array" ref="M342">IF(E342="","",0.5*(E342+SUMPRODUCT(($B$1461:$B$1491=$J342)*1,E$1461:E$1491)))</f>
        <v>0.14384147683534648</v>
      </c>
      <c r="N342" s="2" cm="1">
        <f t="array" ref="N342">IF(F342="","",0.5*(F342+SUMPRODUCT(($B$1461:$B$1491=$J342)*1,F$1461:F$1491)))</f>
        <v>0.15320816321130393</v>
      </c>
      <c r="O342" s="2" cm="1">
        <f t="array" ref="O342">IF(G342="","",0.5*(G342+SUMPRODUCT(($B$1461:$B$1491=$J342)*1,G$1461:G$1491)))</f>
        <v>0.13990994081575167</v>
      </c>
    </row>
    <row r="343" spans="1:15" x14ac:dyDescent="0.55000000000000004">
      <c r="A343" s="3">
        <v>11</v>
      </c>
      <c r="B343" s="3">
        <v>30</v>
      </c>
      <c r="C343" s="2">
        <f>IF(logVir!C343="","",資本サービス!C343/SUM(資本サービス!C343,労働コスト!C343))</f>
        <v>0.1161625398642359</v>
      </c>
      <c r="D343" s="2">
        <f>IF(logVir!D343="","",資本サービス!D343/SUM(資本サービス!D343,労働コスト!D343))</f>
        <v>9.0345772598868224E-2</v>
      </c>
      <c r="E343" s="2">
        <f>IF(logVir!E343="","",資本サービス!E343/SUM(資本サービス!E343,労働コスト!E343))</f>
        <v>7.2490165297932674E-2</v>
      </c>
      <c r="F343" s="2">
        <f>IF(logVir!F343="","",資本サービス!F343/SUM(資本サービス!F343,労働コスト!F343))</f>
        <v>6.5270312689192089E-2</v>
      </c>
      <c r="G343" s="2">
        <f>IF(logVir!G343="","",資本サービス!G343/SUM(資本サービス!G343,労働コスト!G343))</f>
        <v>4.7241098807322753E-2</v>
      </c>
      <c r="I343" s="3">
        <v>11</v>
      </c>
      <c r="J343" s="3">
        <v>30</v>
      </c>
      <c r="K343" s="2" cm="1">
        <f t="array" ref="K343">IF(C343="","",0.5*(C343+SUMPRODUCT(($B$1461:$B$1491=$J343)*1,C$1461:C$1491)))</f>
        <v>0.12528612857481558</v>
      </c>
      <c r="L343" s="2" cm="1">
        <f t="array" ref="L343">IF(D343="","",0.5*(D343+SUMPRODUCT(($B$1461:$B$1491=$J343)*1,D$1461:D$1491)))</f>
        <v>0.1018133972198814</v>
      </c>
      <c r="M343" s="2" cm="1">
        <f t="array" ref="M343">IF(E343="","",0.5*(E343+SUMPRODUCT(($B$1461:$B$1491=$J343)*1,E$1461:E$1491)))</f>
        <v>8.7472766642977595E-2</v>
      </c>
      <c r="N343" s="2" cm="1">
        <f t="array" ref="N343">IF(F343="","",0.5*(F343+SUMPRODUCT(($B$1461:$B$1491=$J343)*1,F$1461:F$1491)))</f>
        <v>8.1780888772112342E-2</v>
      </c>
      <c r="O343" s="2" cm="1">
        <f t="array" ref="O343">IF(G343="","",0.5*(G343+SUMPRODUCT(($B$1461:$B$1491=$J343)*1,G$1461:G$1491)))</f>
        <v>6.6493926322714739E-2</v>
      </c>
    </row>
    <row r="344" spans="1:15" x14ac:dyDescent="0.55000000000000004">
      <c r="A344" s="3">
        <v>11</v>
      </c>
      <c r="B344" s="3">
        <v>31</v>
      </c>
      <c r="C344" s="2">
        <f>IF(logVir!C344="","",資本サービス!C344/SUM(資本サービス!C344,労働コスト!C344))</f>
        <v>0.24211546794373034</v>
      </c>
      <c r="D344" s="2">
        <f>IF(logVir!D344="","",資本サービス!D344/SUM(資本サービス!D344,労働コスト!D344))</f>
        <v>0.26311927004675306</v>
      </c>
      <c r="E344" s="2">
        <f>IF(logVir!E344="","",資本サービス!E344/SUM(資本サービス!E344,労働コスト!E344))</f>
        <v>0.21462482329241231</v>
      </c>
      <c r="F344" s="2">
        <f>IF(logVir!F344="","",資本サービス!F344/SUM(資本サービス!F344,労働コスト!F344))</f>
        <v>0.20443329284559089</v>
      </c>
      <c r="G344" s="2">
        <f>IF(logVir!G344="","",資本サービス!G344/SUM(資本サービス!G344,労働コスト!G344))</f>
        <v>0.20680375408338958</v>
      </c>
      <c r="I344" s="3">
        <v>11</v>
      </c>
      <c r="J344" s="3">
        <v>31</v>
      </c>
      <c r="K344" s="2" cm="1">
        <f t="array" ref="K344">IF(C344="","",0.5*(C344+SUMPRODUCT(($B$1461:$B$1491=$J344)*1,C$1461:C$1491)))</f>
        <v>0.2365448826547466</v>
      </c>
      <c r="L344" s="2" cm="1">
        <f t="array" ref="L344">IF(D344="","",0.5*(D344+SUMPRODUCT(($B$1461:$B$1491=$J344)*1,D$1461:D$1491)))</f>
        <v>0.25373156673151387</v>
      </c>
      <c r="M344" s="2" cm="1">
        <f t="array" ref="M344">IF(E344="","",0.5*(E344+SUMPRODUCT(($B$1461:$B$1491=$J344)*1,E$1461:E$1491)))</f>
        <v>0.21467518545818798</v>
      </c>
      <c r="N344" s="2" cm="1">
        <f t="array" ref="N344">IF(F344="","",0.5*(F344+SUMPRODUCT(($B$1461:$B$1491=$J344)*1,F$1461:F$1491)))</f>
        <v>0.20531975779583106</v>
      </c>
      <c r="O344" s="2" cm="1">
        <f t="array" ref="O344">IF(G344="","",0.5*(G344+SUMPRODUCT(($B$1461:$B$1491=$J344)*1,G$1461:G$1491)))</f>
        <v>0.20362021921129358</v>
      </c>
    </row>
    <row r="345" spans="1:15" x14ac:dyDescent="0.55000000000000004">
      <c r="A345" s="3">
        <v>12</v>
      </c>
      <c r="B345" s="3">
        <v>1</v>
      </c>
      <c r="C345" s="2">
        <f>IF(logVir!C345="","",資本サービス!C345/SUM(資本サービス!C345,労働コスト!C345))</f>
        <v>0.41857943642079132</v>
      </c>
      <c r="D345" s="2">
        <f>IF(logVir!D345="","",資本サービス!D345/SUM(資本サービス!D345,労働コスト!D345))</f>
        <v>0.33142346123700284</v>
      </c>
      <c r="E345" s="2">
        <f>IF(logVir!E345="","",資本サービス!E345/SUM(資本サービス!E345,労働コスト!E345))</f>
        <v>0.32556806885268208</v>
      </c>
      <c r="F345" s="2">
        <f>IF(logVir!F345="","",資本サービス!F345/SUM(資本サービス!F345,労働コスト!F345))</f>
        <v>0.3176697916091808</v>
      </c>
      <c r="G345" s="2">
        <f>IF(logVir!G345="","",資本サービス!G345/SUM(資本サービス!G345,労働コスト!G345))</f>
        <v>0.28030565547178449</v>
      </c>
      <c r="I345" s="3">
        <v>12</v>
      </c>
      <c r="J345" s="3">
        <v>1</v>
      </c>
      <c r="K345" s="2" cm="1">
        <f t="array" ref="K345">IF(C345="","",0.5*(C345+SUMPRODUCT(($B$1461:$B$1491=$J345)*1,C$1461:C$1491)))</f>
        <v>0.44722134319109635</v>
      </c>
      <c r="L345" s="2" cm="1">
        <f t="array" ref="L345">IF(D345="","",0.5*(D345+SUMPRODUCT(($B$1461:$B$1491=$J345)*1,D$1461:D$1491)))</f>
        <v>0.3411299429916595</v>
      </c>
      <c r="M345" s="2" cm="1">
        <f t="array" ref="M345">IF(E345="","",0.5*(E345+SUMPRODUCT(($B$1461:$B$1491=$J345)*1,E$1461:E$1491)))</f>
        <v>0.33189964150694362</v>
      </c>
      <c r="N345" s="2" cm="1">
        <f t="array" ref="N345">IF(F345="","",0.5*(F345+SUMPRODUCT(($B$1461:$B$1491=$J345)*1,F$1461:F$1491)))</f>
        <v>0.33001414316528843</v>
      </c>
      <c r="O345" s="2" cm="1">
        <f t="array" ref="O345">IF(G345="","",0.5*(G345+SUMPRODUCT(($B$1461:$B$1491=$J345)*1,G$1461:G$1491)))</f>
        <v>0.29987052197953135</v>
      </c>
    </row>
    <row r="346" spans="1:15" x14ac:dyDescent="0.55000000000000004">
      <c r="A346" s="3">
        <v>12</v>
      </c>
      <c r="B346" s="3">
        <v>2</v>
      </c>
      <c r="C346" s="2">
        <f>IF(logVir!C346="","",資本サービス!C346/SUM(資本サービス!C346,労働コスト!C346))</f>
        <v>0.41604065867880552</v>
      </c>
      <c r="D346" s="2">
        <f>IF(logVir!D346="","",資本サービス!D346/SUM(資本サービス!D346,労働コスト!D346))</f>
        <v>0.39827850741093251</v>
      </c>
      <c r="E346" s="2">
        <f>IF(logVir!E346="","",資本サービス!E346/SUM(資本サービス!E346,労働コスト!E346))</f>
        <v>0.4031612132972362</v>
      </c>
      <c r="F346" s="2">
        <f>IF(logVir!F346="","",資本サービス!F346/SUM(資本サービス!F346,労働コスト!F346))</f>
        <v>0.38965719751281963</v>
      </c>
      <c r="G346" s="2">
        <f>IF(logVir!G346="","",資本サービス!G346/SUM(資本サービス!G346,労働コスト!G346))</f>
        <v>0.33038637615651839</v>
      </c>
      <c r="I346" s="3">
        <v>12</v>
      </c>
      <c r="J346" s="3">
        <v>2</v>
      </c>
      <c r="K346" s="2" cm="1">
        <f t="array" ref="K346">IF(C346="","",0.5*(C346+SUMPRODUCT(($B$1461:$B$1491=$J346)*1,C$1461:C$1491)))</f>
        <v>0.44574356302167395</v>
      </c>
      <c r="L346" s="2" cm="1">
        <f t="array" ref="L346">IF(D346="","",0.5*(D346+SUMPRODUCT(($B$1461:$B$1491=$J346)*1,D$1461:D$1491)))</f>
        <v>0.40283023707034971</v>
      </c>
      <c r="M346" s="2" cm="1">
        <f t="array" ref="M346">IF(E346="","",0.5*(E346+SUMPRODUCT(($B$1461:$B$1491=$J346)*1,E$1461:E$1491)))</f>
        <v>0.44243290916012246</v>
      </c>
      <c r="N346" s="2" cm="1">
        <f t="array" ref="N346">IF(F346="","",0.5*(F346+SUMPRODUCT(($B$1461:$B$1491=$J346)*1,F$1461:F$1491)))</f>
        <v>0.4368348861762017</v>
      </c>
      <c r="O346" s="2" cm="1">
        <f t="array" ref="O346">IF(G346="","",0.5*(G346+SUMPRODUCT(($B$1461:$B$1491=$J346)*1,G$1461:G$1491)))</f>
        <v>0.36864571581713934</v>
      </c>
    </row>
    <row r="347" spans="1:15" x14ac:dyDescent="0.55000000000000004">
      <c r="A347" s="3">
        <v>12</v>
      </c>
      <c r="B347" s="3">
        <v>3</v>
      </c>
      <c r="C347" s="2">
        <f>IF(logVir!C347="","",資本サービス!C347/SUM(資本サービス!C347,労働コスト!C347))</f>
        <v>0.31120600442521118</v>
      </c>
      <c r="D347" s="2">
        <f>IF(logVir!D347="","",資本サービス!D347/SUM(資本サービス!D347,労働コスト!D347))</f>
        <v>0.27515992851952342</v>
      </c>
      <c r="E347" s="2">
        <f>IF(logVir!E347="","",資本サービス!E347/SUM(資本サービス!E347,労働コスト!E347))</f>
        <v>0.26203950351494276</v>
      </c>
      <c r="F347" s="2">
        <f>IF(logVir!F347="","",資本サービス!F347/SUM(資本サービス!F347,労働コスト!F347))</f>
        <v>0.24380698750578803</v>
      </c>
      <c r="G347" s="2">
        <f>IF(logVir!G347="","",資本サービス!G347/SUM(資本サービス!G347,労働コスト!G347))</f>
        <v>0.22567683258523052</v>
      </c>
      <c r="I347" s="3">
        <v>12</v>
      </c>
      <c r="J347" s="3">
        <v>3</v>
      </c>
      <c r="K347" s="2" cm="1">
        <f t="array" ref="K347">IF(C347="","",0.5*(C347+SUMPRODUCT(($B$1461:$B$1491=$J347)*1,C$1461:C$1491)))</f>
        <v>0.30691897831061021</v>
      </c>
      <c r="L347" s="2" cm="1">
        <f t="array" ref="L347">IF(D347="","",0.5*(D347+SUMPRODUCT(($B$1461:$B$1491=$J347)*1,D$1461:D$1491)))</f>
        <v>0.27136938854149556</v>
      </c>
      <c r="M347" s="2" cm="1">
        <f t="array" ref="M347">IF(E347="","",0.5*(E347+SUMPRODUCT(($B$1461:$B$1491=$J347)*1,E$1461:E$1491)))</f>
        <v>0.25673035531188215</v>
      </c>
      <c r="N347" s="2" cm="1">
        <f t="array" ref="N347">IF(F347="","",0.5*(F347+SUMPRODUCT(($B$1461:$B$1491=$J347)*1,F$1461:F$1491)))</f>
        <v>0.24847835996012296</v>
      </c>
      <c r="O347" s="2" cm="1">
        <f t="array" ref="O347">IF(G347="","",0.5*(G347+SUMPRODUCT(($B$1461:$B$1491=$J347)*1,G$1461:G$1491)))</f>
        <v>0.22299339930345052</v>
      </c>
    </row>
    <row r="348" spans="1:15" x14ac:dyDescent="0.55000000000000004">
      <c r="A348" s="3">
        <v>12</v>
      </c>
      <c r="B348" s="3">
        <v>4</v>
      </c>
      <c r="C348" s="2">
        <f>IF(logVir!C348="","",資本サービス!C348/SUM(資本サービス!C348,労働コスト!C348))</f>
        <v>0.26930200439117252</v>
      </c>
      <c r="D348" s="2">
        <f>IF(logVir!D348="","",資本サービス!D348/SUM(資本サービス!D348,労働コスト!D348))</f>
        <v>0.2309812790250875</v>
      </c>
      <c r="E348" s="2">
        <f>IF(logVir!E348="","",資本サービス!E348/SUM(資本サービス!E348,労働コスト!E348))</f>
        <v>0.20638628469450668</v>
      </c>
      <c r="F348" s="2">
        <f>IF(logVir!F348="","",資本サービス!F348/SUM(資本サービス!F348,労働コスト!F348))</f>
        <v>0.21005906436580551</v>
      </c>
      <c r="G348" s="2">
        <f>IF(logVir!G348="","",資本サービス!G348/SUM(資本サービス!G348,労働コスト!G348))</f>
        <v>0.20479094799551581</v>
      </c>
      <c r="I348" s="3">
        <v>12</v>
      </c>
      <c r="J348" s="3">
        <v>4</v>
      </c>
      <c r="K348" s="2" cm="1">
        <f t="array" ref="K348">IF(C348="","",0.5*(C348+SUMPRODUCT(($B$1461:$B$1491=$J348)*1,C$1461:C$1491)))</f>
        <v>0.25373010480264807</v>
      </c>
      <c r="L348" s="2" cm="1">
        <f t="array" ref="L348">IF(D348="","",0.5*(D348+SUMPRODUCT(($B$1461:$B$1491=$J348)*1,D$1461:D$1491)))</f>
        <v>0.2461874231555069</v>
      </c>
      <c r="M348" s="2" cm="1">
        <f t="array" ref="M348">IF(E348="","",0.5*(E348+SUMPRODUCT(($B$1461:$B$1491=$J348)*1,E$1461:E$1491)))</f>
        <v>0.22622045287588383</v>
      </c>
      <c r="N348" s="2" cm="1">
        <f t="array" ref="N348">IF(F348="","",0.5*(F348+SUMPRODUCT(($B$1461:$B$1491=$J348)*1,F$1461:F$1491)))</f>
        <v>0.23138996350514374</v>
      </c>
      <c r="O348" s="2" cm="1">
        <f t="array" ref="O348">IF(G348="","",0.5*(G348+SUMPRODUCT(($B$1461:$B$1491=$J348)*1,G$1461:G$1491)))</f>
        <v>0.21735774374314093</v>
      </c>
    </row>
    <row r="349" spans="1:15" x14ac:dyDescent="0.55000000000000004">
      <c r="A349" s="3">
        <v>12</v>
      </c>
      <c r="B349" s="3">
        <v>5</v>
      </c>
      <c r="C349" s="2">
        <f>IF(logVir!C349="","",資本サービス!C349/SUM(資本サービス!C349,労働コスト!C349))</f>
        <v>0.1716017740997455</v>
      </c>
      <c r="D349" s="2">
        <f>IF(logVir!D349="","",資本サービス!D349/SUM(資本サービス!D349,労働コスト!D349))</f>
        <v>0.16529710582790097</v>
      </c>
      <c r="E349" s="2">
        <f>IF(logVir!E349="","",資本サービス!E349/SUM(資本サービス!E349,労働コスト!E349))</f>
        <v>0.17197022878805637</v>
      </c>
      <c r="F349" s="2">
        <f>IF(logVir!F349="","",資本サービス!F349/SUM(資本サービス!F349,労働コスト!F349))</f>
        <v>0.18072015815995543</v>
      </c>
      <c r="G349" s="2">
        <f>IF(logVir!G349="","",資本サービス!G349/SUM(資本サービス!G349,労働コスト!G349))</f>
        <v>0.1710252932093308</v>
      </c>
      <c r="I349" s="3">
        <v>12</v>
      </c>
      <c r="J349" s="3">
        <v>5</v>
      </c>
      <c r="K349" s="2" cm="1">
        <f t="array" ref="K349">IF(C349="","",0.5*(C349+SUMPRODUCT(($B$1461:$B$1491=$J349)*1,C$1461:C$1491)))</f>
        <v>0.26332984801741027</v>
      </c>
      <c r="L349" s="2" cm="1">
        <f t="array" ref="L349">IF(D349="","",0.5*(D349+SUMPRODUCT(($B$1461:$B$1491=$J349)*1,D$1461:D$1491)))</f>
        <v>0.2433056034332973</v>
      </c>
      <c r="M349" s="2" cm="1">
        <f t="array" ref="M349">IF(E349="","",0.5*(E349+SUMPRODUCT(($B$1461:$B$1491=$J349)*1,E$1461:E$1491)))</f>
        <v>0.23385138709800118</v>
      </c>
      <c r="N349" s="2" cm="1">
        <f t="array" ref="N349">IF(F349="","",0.5*(F349+SUMPRODUCT(($B$1461:$B$1491=$J349)*1,F$1461:F$1491)))</f>
        <v>0.23472930454276802</v>
      </c>
      <c r="O349" s="2" cm="1">
        <f t="array" ref="O349">IF(G349="","",0.5*(G349+SUMPRODUCT(($B$1461:$B$1491=$J349)*1,G$1461:G$1491)))</f>
        <v>0.21848065230295835</v>
      </c>
    </row>
    <row r="350" spans="1:15" x14ac:dyDescent="0.55000000000000004">
      <c r="A350" s="3">
        <v>12</v>
      </c>
      <c r="B350" s="3">
        <v>6</v>
      </c>
      <c r="C350" s="2">
        <f>IF(logVir!C350="","",資本サービス!C350/SUM(資本サービス!C350,労働コスト!C350))</f>
        <v>0.71594477151658764</v>
      </c>
      <c r="D350" s="2">
        <f>IF(logVir!D350="","",資本サービス!D350/SUM(資本サービス!D350,労働コスト!D350))</f>
        <v>0.69167585259008491</v>
      </c>
      <c r="E350" s="2">
        <f>IF(logVir!E350="","",資本サービス!E350/SUM(資本サービス!E350,労働コスト!E350))</f>
        <v>0.67656004732071418</v>
      </c>
      <c r="F350" s="2">
        <f>IF(logVir!F350="","",資本サービス!F350/SUM(資本サービス!F350,労働コスト!F350))</f>
        <v>0.69565642947432837</v>
      </c>
      <c r="G350" s="2">
        <f>IF(logVir!G350="","",資本サービス!G350/SUM(資本サービス!G350,労働コスト!G350))</f>
        <v>0.69513935295673679</v>
      </c>
      <c r="I350" s="3">
        <v>12</v>
      </c>
      <c r="J350" s="3">
        <v>6</v>
      </c>
      <c r="K350" s="2" cm="1">
        <f t="array" ref="K350">IF(C350="","",0.5*(C350+SUMPRODUCT(($B$1461:$B$1491=$J350)*1,C$1461:C$1491)))</f>
        <v>0.66761751855224993</v>
      </c>
      <c r="L350" s="2" cm="1">
        <f t="array" ref="L350">IF(D350="","",0.5*(D350+SUMPRODUCT(($B$1461:$B$1491=$J350)*1,D$1461:D$1491)))</f>
        <v>0.63880571912214634</v>
      </c>
      <c r="M350" s="2" cm="1">
        <f t="array" ref="M350">IF(E350="","",0.5*(E350+SUMPRODUCT(($B$1461:$B$1491=$J350)*1,E$1461:E$1491)))</f>
        <v>0.63254035557847998</v>
      </c>
      <c r="N350" s="2" cm="1">
        <f t="array" ref="N350">IF(F350="","",0.5*(F350+SUMPRODUCT(($B$1461:$B$1491=$J350)*1,F$1461:F$1491)))</f>
        <v>0.64680220881489825</v>
      </c>
      <c r="O350" s="2" cm="1">
        <f t="array" ref="O350">IF(G350="","",0.5*(G350+SUMPRODUCT(($B$1461:$B$1491=$J350)*1,G$1461:G$1491)))</f>
        <v>0.62899379233965802</v>
      </c>
    </row>
    <row r="351" spans="1:15" x14ac:dyDescent="0.55000000000000004">
      <c r="A351" s="3">
        <v>12</v>
      </c>
      <c r="B351" s="3">
        <v>7</v>
      </c>
      <c r="C351" s="2">
        <f>IF(logVir!C351="","",資本サービス!C351/SUM(資本サービス!C351,労働コスト!C351))</f>
        <v>0.34037023386181697</v>
      </c>
      <c r="D351" s="2">
        <f>IF(logVir!D351="","",資本サービス!D351/SUM(資本サービス!D351,労働コスト!D351))</f>
        <v>0.31632871361558973</v>
      </c>
      <c r="E351" s="2">
        <f>IF(logVir!E351="","",資本サービス!E351/SUM(資本サービス!E351,労働コスト!E351))</f>
        <v>0.27540272196904242</v>
      </c>
      <c r="F351" s="2">
        <f>IF(logVir!F351="","",資本サービス!F351/SUM(資本サービス!F351,労働コスト!F351))</f>
        <v>0.26572177858863089</v>
      </c>
      <c r="G351" s="2">
        <f>IF(logVir!G351="","",資本サービス!G351/SUM(資本サービス!G351,労働コスト!G351))</f>
        <v>0.25424301403964239</v>
      </c>
      <c r="I351" s="3">
        <v>12</v>
      </c>
      <c r="J351" s="3">
        <v>7</v>
      </c>
      <c r="K351" s="2" cm="1">
        <f t="array" ref="K351">IF(C351="","",0.5*(C351+SUMPRODUCT(($B$1461:$B$1491=$J351)*1,C$1461:C$1491)))</f>
        <v>0.36025829927505104</v>
      </c>
      <c r="L351" s="2" cm="1">
        <f t="array" ref="L351">IF(D351="","",0.5*(D351+SUMPRODUCT(($B$1461:$B$1491=$J351)*1,D$1461:D$1491)))</f>
        <v>0.32675178442678443</v>
      </c>
      <c r="M351" s="2" cm="1">
        <f t="array" ref="M351">IF(E351="","",0.5*(E351+SUMPRODUCT(($B$1461:$B$1491=$J351)*1,E$1461:E$1491)))</f>
        <v>0.29925999995693792</v>
      </c>
      <c r="N351" s="2" cm="1">
        <f t="array" ref="N351">IF(F351="","",0.5*(F351+SUMPRODUCT(($B$1461:$B$1491=$J351)*1,F$1461:F$1491)))</f>
        <v>0.29428162622411314</v>
      </c>
      <c r="O351" s="2" cm="1">
        <f t="array" ref="O351">IF(G351="","",0.5*(G351+SUMPRODUCT(($B$1461:$B$1491=$J351)*1,G$1461:G$1491)))</f>
        <v>0.27547906000649147</v>
      </c>
    </row>
    <row r="352" spans="1:15" x14ac:dyDescent="0.55000000000000004">
      <c r="A352" s="3">
        <v>12</v>
      </c>
      <c r="B352" s="3">
        <v>8</v>
      </c>
      <c r="C352" s="2">
        <f>IF(logVir!C352="","",資本サービス!C352/SUM(資本サービス!C352,労働コスト!C352))</f>
        <v>0.55110991516109364</v>
      </c>
      <c r="D352" s="2">
        <f>IF(logVir!D352="","",資本サービス!D352/SUM(資本サービス!D352,労働コスト!D352))</f>
        <v>0.52064518325896636</v>
      </c>
      <c r="E352" s="2">
        <f>IF(logVir!E352="","",資本サービス!E352/SUM(資本サービス!E352,労働コスト!E352))</f>
        <v>0.49414940177818822</v>
      </c>
      <c r="F352" s="2">
        <f>IF(logVir!F352="","",資本サービス!F352/SUM(資本サービス!F352,労働コスト!F352))</f>
        <v>0.51051819658986641</v>
      </c>
      <c r="G352" s="2">
        <f>IF(logVir!G352="","",資本サービス!G352/SUM(資本サービス!G352,労働コスト!G352))</f>
        <v>0.5171634242357932</v>
      </c>
      <c r="I352" s="3">
        <v>12</v>
      </c>
      <c r="J352" s="3">
        <v>8</v>
      </c>
      <c r="K352" s="2" cm="1">
        <f t="array" ref="K352">IF(C352="","",0.5*(C352+SUMPRODUCT(($B$1461:$B$1491=$J352)*1,C$1461:C$1491)))</f>
        <v>0.500639921326824</v>
      </c>
      <c r="L352" s="2" cm="1">
        <f t="array" ref="L352">IF(D352="","",0.5*(D352+SUMPRODUCT(($B$1461:$B$1491=$J352)*1,D$1461:D$1491)))</f>
        <v>0.46087268846928531</v>
      </c>
      <c r="M352" s="2" cm="1">
        <f t="array" ref="M352">IF(E352="","",0.5*(E352+SUMPRODUCT(($B$1461:$B$1491=$J352)*1,E$1461:E$1491)))</f>
        <v>0.44738258846162715</v>
      </c>
      <c r="N352" s="2" cm="1">
        <f t="array" ref="N352">IF(F352="","",0.5*(F352+SUMPRODUCT(($B$1461:$B$1491=$J352)*1,F$1461:F$1491)))</f>
        <v>0.46008755580921523</v>
      </c>
      <c r="O352" s="2" cm="1">
        <f t="array" ref="O352">IF(G352="","",0.5*(G352+SUMPRODUCT(($B$1461:$B$1491=$J352)*1,G$1461:G$1491)))</f>
        <v>0.44913643090733352</v>
      </c>
    </row>
    <row r="353" spans="1:15" x14ac:dyDescent="0.55000000000000004">
      <c r="A353" s="3">
        <v>12</v>
      </c>
      <c r="B353" s="3">
        <v>9</v>
      </c>
      <c r="C353" s="2">
        <f>IF(logVir!C353="","",資本サービス!C353/SUM(資本サービス!C353,労働コスト!C353))</f>
        <v>0.26670335403488499</v>
      </c>
      <c r="D353" s="2">
        <f>IF(logVir!D353="","",資本サービス!D353/SUM(資本サービス!D353,労働コスト!D353))</f>
        <v>0.24197150458869071</v>
      </c>
      <c r="E353" s="2">
        <f>IF(logVir!E353="","",資本サービス!E353/SUM(資本サービス!E353,労働コスト!E353))</f>
        <v>0.18456045766605339</v>
      </c>
      <c r="F353" s="2">
        <f>IF(logVir!F353="","",資本サービス!F353/SUM(資本サービス!F353,労働コスト!F353))</f>
        <v>0.1762212914976953</v>
      </c>
      <c r="G353" s="2">
        <f>IF(logVir!G353="","",資本サービス!G353/SUM(資本サービス!G353,労働コスト!G353))</f>
        <v>0.15745745969824862</v>
      </c>
      <c r="I353" s="3">
        <v>12</v>
      </c>
      <c r="J353" s="3">
        <v>9</v>
      </c>
      <c r="K353" s="2" cm="1">
        <f t="array" ref="K353">IF(C353="","",0.5*(C353+SUMPRODUCT(($B$1461:$B$1491=$J353)*1,C$1461:C$1491)))</f>
        <v>0.23534523747545311</v>
      </c>
      <c r="L353" s="2" cm="1">
        <f t="array" ref="L353">IF(D353="","",0.5*(D353+SUMPRODUCT(($B$1461:$B$1491=$J353)*1,D$1461:D$1491)))</f>
        <v>0.21742213379304001</v>
      </c>
      <c r="M353" s="2" cm="1">
        <f t="array" ref="M353">IF(E353="","",0.5*(E353+SUMPRODUCT(($B$1461:$B$1491=$J353)*1,E$1461:E$1491)))</f>
        <v>0.17570800385976226</v>
      </c>
      <c r="N353" s="2" cm="1">
        <f t="array" ref="N353">IF(F353="","",0.5*(F353+SUMPRODUCT(($B$1461:$B$1491=$J353)*1,F$1461:F$1491)))</f>
        <v>0.17017186904610079</v>
      </c>
      <c r="O353" s="2" cm="1">
        <f t="array" ref="O353">IF(G353="","",0.5*(G353+SUMPRODUCT(($B$1461:$B$1491=$J353)*1,G$1461:G$1491)))</f>
        <v>0.14991072720905496</v>
      </c>
    </row>
    <row r="354" spans="1:15" x14ac:dyDescent="0.55000000000000004">
      <c r="A354" s="3">
        <v>12</v>
      </c>
      <c r="B354" s="3">
        <v>10</v>
      </c>
      <c r="C354" s="2">
        <f>IF(logVir!C354="","",資本サービス!C354/SUM(資本サービス!C354,労働コスト!C354))</f>
        <v>0.39673420486483602</v>
      </c>
      <c r="D354" s="2">
        <f>IF(logVir!D354="","",資本サービス!D354/SUM(資本サービス!D354,労働コスト!D354))</f>
        <v>0.42334378024873937</v>
      </c>
      <c r="E354" s="2">
        <f>IF(logVir!E354="","",資本サービス!E354/SUM(資本サービス!E354,労働コスト!E354))</f>
        <v>0.32473955005207722</v>
      </c>
      <c r="F354" s="2">
        <f>IF(logVir!F354="","",資本サービス!F354/SUM(資本サービス!F354,労働コスト!F354))</f>
        <v>0.31833582069089644</v>
      </c>
      <c r="G354" s="2">
        <f>IF(logVir!G354="","",資本サービス!G354/SUM(資本サービス!G354,労働コスト!G354))</f>
        <v>0.29864851392270325</v>
      </c>
      <c r="I354" s="3">
        <v>12</v>
      </c>
      <c r="J354" s="3">
        <v>10</v>
      </c>
      <c r="K354" s="2" cm="1">
        <f t="array" ref="K354">IF(C354="","",0.5*(C354+SUMPRODUCT(($B$1461:$B$1491=$J354)*1,C$1461:C$1491)))</f>
        <v>0.38511267029257112</v>
      </c>
      <c r="L354" s="2" cm="1">
        <f t="array" ref="L354">IF(D354="","",0.5*(D354+SUMPRODUCT(($B$1461:$B$1491=$J354)*1,D$1461:D$1491)))</f>
        <v>0.39022312350979693</v>
      </c>
      <c r="M354" s="2" cm="1">
        <f t="array" ref="M354">IF(E354="","",0.5*(E354+SUMPRODUCT(($B$1461:$B$1491=$J354)*1,E$1461:E$1491)))</f>
        <v>0.32262847719860016</v>
      </c>
      <c r="N354" s="2" cm="1">
        <f t="array" ref="N354">IF(F354="","",0.5*(F354+SUMPRODUCT(($B$1461:$B$1491=$J354)*1,F$1461:F$1491)))</f>
        <v>0.319579730992402</v>
      </c>
      <c r="O354" s="2" cm="1">
        <f t="array" ref="O354">IF(G354="","",0.5*(G354+SUMPRODUCT(($B$1461:$B$1491=$J354)*1,G$1461:G$1491)))</f>
        <v>0.29180050576788935</v>
      </c>
    </row>
    <row r="355" spans="1:15" x14ac:dyDescent="0.55000000000000004">
      <c r="A355" s="3">
        <v>12</v>
      </c>
      <c r="B355" s="3">
        <v>11</v>
      </c>
      <c r="C355" s="2">
        <f>IF(logVir!C355="","",資本サービス!C355/SUM(資本サービス!C355,労働コスト!C355))</f>
        <v>0.63986301227703302</v>
      </c>
      <c r="D355" s="2">
        <f>IF(logVir!D355="","",資本サービス!D355/SUM(資本サービス!D355,労働コスト!D355))</f>
        <v>0.66892244210372553</v>
      </c>
      <c r="E355" s="2">
        <f>IF(logVir!E355="","",資本サービス!E355/SUM(資本サービス!E355,労働コスト!E355))</f>
        <v>0.61263094632482495</v>
      </c>
      <c r="F355" s="2">
        <f>IF(logVir!F355="","",資本サービス!F355/SUM(資本サービス!F355,労働コスト!F355))</f>
        <v>0.59926441616964699</v>
      </c>
      <c r="G355" s="2">
        <f>IF(logVir!G355="","",資本サービス!G355/SUM(資本サービス!G355,労働コスト!G355))</f>
        <v>0.55321513284028523</v>
      </c>
      <c r="I355" s="3">
        <v>12</v>
      </c>
      <c r="J355" s="3">
        <v>11</v>
      </c>
      <c r="K355" s="2" cm="1">
        <f t="array" ref="K355">IF(C355="","",0.5*(C355+SUMPRODUCT(($B$1461:$B$1491=$J355)*1,C$1461:C$1491)))</f>
        <v>0.53751614089102517</v>
      </c>
      <c r="L355" s="2" cm="1">
        <f t="array" ref="L355">IF(D355="","",0.5*(D355+SUMPRODUCT(($B$1461:$B$1491=$J355)*1,D$1461:D$1491)))</f>
        <v>0.55046425067659077</v>
      </c>
      <c r="M355" s="2" cm="1">
        <f t="array" ref="M355">IF(E355="","",0.5*(E355+SUMPRODUCT(($B$1461:$B$1491=$J355)*1,E$1461:E$1491)))</f>
        <v>0.51608539927742925</v>
      </c>
      <c r="N355" s="2" cm="1">
        <f t="array" ref="N355">IF(F355="","",0.5*(F355+SUMPRODUCT(($B$1461:$B$1491=$J355)*1,F$1461:F$1491)))</f>
        <v>0.51329650649228664</v>
      </c>
      <c r="O355" s="2" cm="1">
        <f t="array" ref="O355">IF(G355="","",0.5*(G355+SUMPRODUCT(($B$1461:$B$1491=$J355)*1,G$1461:G$1491)))</f>
        <v>0.47963540403428523</v>
      </c>
    </row>
    <row r="356" spans="1:15" x14ac:dyDescent="0.55000000000000004">
      <c r="A356" s="3">
        <v>12</v>
      </c>
      <c r="B356" s="3">
        <v>12</v>
      </c>
      <c r="C356" s="2">
        <f>IF(logVir!C356="","",資本サービス!C356/SUM(資本サービス!C356,労働コスト!C356))</f>
        <v>0.5778662526618219</v>
      </c>
      <c r="D356" s="2">
        <f>IF(logVir!D356="","",資本サービス!D356/SUM(資本サービス!D356,労働コスト!D356))</f>
        <v>0.56082296968522893</v>
      </c>
      <c r="E356" s="2">
        <f>IF(logVir!E356="","",資本サービス!E356/SUM(資本サービス!E356,労働コスト!E356))</f>
        <v>0.47590042330413795</v>
      </c>
      <c r="F356" s="2">
        <f>IF(logVir!F356="","",資本サービス!F356/SUM(資本サービス!F356,労働コスト!F356))</f>
        <v>0.47337058167297902</v>
      </c>
      <c r="G356" s="2">
        <f>IF(logVir!G356="","",資本サービス!G356/SUM(資本サービス!G356,労働コスト!G356))</f>
        <v>0.44201020323250595</v>
      </c>
      <c r="I356" s="3">
        <v>12</v>
      </c>
      <c r="J356" s="3">
        <v>12</v>
      </c>
      <c r="K356" s="2" cm="1">
        <f t="array" ref="K356">IF(C356="","",0.5*(C356+SUMPRODUCT(($B$1461:$B$1491=$J356)*1,C$1461:C$1491)))</f>
        <v>0.54454056943615659</v>
      </c>
      <c r="L356" s="2" cm="1">
        <f t="array" ref="L356">IF(D356="","",0.5*(D356+SUMPRODUCT(($B$1461:$B$1491=$J356)*1,D$1461:D$1491)))</f>
        <v>0.52390557135990701</v>
      </c>
      <c r="M356" s="2" cm="1">
        <f t="array" ref="M356">IF(E356="","",0.5*(E356+SUMPRODUCT(($B$1461:$B$1491=$J356)*1,E$1461:E$1491)))</f>
        <v>0.48086087462510385</v>
      </c>
      <c r="N356" s="2" cm="1">
        <f t="array" ref="N356">IF(F356="","",0.5*(F356+SUMPRODUCT(($B$1461:$B$1491=$J356)*1,F$1461:F$1491)))</f>
        <v>0.47731054322922345</v>
      </c>
      <c r="O356" s="2" cm="1">
        <f t="array" ref="O356">IF(G356="","",0.5*(G356+SUMPRODUCT(($B$1461:$B$1491=$J356)*1,G$1461:G$1491)))</f>
        <v>0.44000625755448558</v>
      </c>
    </row>
    <row r="357" spans="1:15" x14ac:dyDescent="0.55000000000000004">
      <c r="A357" s="3">
        <v>12</v>
      </c>
      <c r="B357" s="3">
        <v>13</v>
      </c>
      <c r="C357" s="2">
        <f>IF(logVir!C357="","",資本サービス!C357/SUM(資本サービス!C357,労働コスト!C357))</f>
        <v>0.71804569183034028</v>
      </c>
      <c r="D357" s="2">
        <f>IF(logVir!D357="","",資本サービス!D357/SUM(資本サービス!D357,労働コスト!D357))</f>
        <v>0.7057506923165322</v>
      </c>
      <c r="E357" s="2">
        <f>IF(logVir!E357="","",資本サービス!E357/SUM(資本サービス!E357,労働コスト!E357))</f>
        <v>0.66009899918506654</v>
      </c>
      <c r="F357" s="2">
        <f>IF(logVir!F357="","",資本サービス!F357/SUM(資本サービス!F357,労働コスト!F357))</f>
        <v>0.68094685303763258</v>
      </c>
      <c r="G357" s="2">
        <f>IF(logVir!G357="","",資本サービス!G357/SUM(資本サービス!G357,労働コスト!G357))</f>
        <v>0.63518079991925458</v>
      </c>
      <c r="I357" s="3">
        <v>12</v>
      </c>
      <c r="J357" s="3">
        <v>13</v>
      </c>
      <c r="K357" s="2" cm="1">
        <f t="array" ref="K357">IF(C357="","",0.5*(C357+SUMPRODUCT(($B$1461:$B$1491=$J357)*1,C$1461:C$1491)))</f>
        <v>0.65824362425723615</v>
      </c>
      <c r="L357" s="2" cm="1">
        <f t="array" ref="L357">IF(D357="","",0.5*(D357+SUMPRODUCT(($B$1461:$B$1491=$J357)*1,D$1461:D$1491)))</f>
        <v>0.66700923689748404</v>
      </c>
      <c r="M357" s="2" cm="1">
        <f t="array" ref="M357">IF(E357="","",0.5*(E357+SUMPRODUCT(($B$1461:$B$1491=$J357)*1,E$1461:E$1491)))</f>
        <v>0.62449804692050892</v>
      </c>
      <c r="N357" s="2" cm="1">
        <f t="array" ref="N357">IF(F357="","",0.5*(F357+SUMPRODUCT(($B$1461:$B$1491=$J357)*1,F$1461:F$1491)))</f>
        <v>0.64231143788864753</v>
      </c>
      <c r="O357" s="2" cm="1">
        <f t="array" ref="O357">IF(G357="","",0.5*(G357+SUMPRODUCT(($B$1461:$B$1491=$J357)*1,G$1461:G$1491)))</f>
        <v>0.60170811898086307</v>
      </c>
    </row>
    <row r="358" spans="1:15" x14ac:dyDescent="0.55000000000000004">
      <c r="A358" s="3">
        <v>12</v>
      </c>
      <c r="B358" s="3">
        <v>14</v>
      </c>
      <c r="C358" s="2">
        <f>IF(logVir!C358="","",資本サービス!C358/SUM(資本サービス!C358,労働コスト!C358))</f>
        <v>0.36973784174887175</v>
      </c>
      <c r="D358" s="2">
        <f>IF(logVir!D358="","",資本サービス!D358/SUM(資本サービス!D358,労働コスト!D358))</f>
        <v>0.35743193529017803</v>
      </c>
      <c r="E358" s="2">
        <f>IF(logVir!E358="","",資本サービス!E358/SUM(資本サービス!E358,労働コスト!E358))</f>
        <v>0.30844075636772905</v>
      </c>
      <c r="F358" s="2">
        <f>IF(logVir!F358="","",資本サービス!F358/SUM(資本サービス!F358,労働コスト!F358))</f>
        <v>0.32035081531754589</v>
      </c>
      <c r="G358" s="2">
        <f>IF(logVir!G358="","",資本サービス!G358/SUM(資本サービス!G358,労働コスト!G358))</f>
        <v>0.3206963030279123</v>
      </c>
      <c r="I358" s="3">
        <v>12</v>
      </c>
      <c r="J358" s="3">
        <v>14</v>
      </c>
      <c r="K358" s="2" cm="1">
        <f t="array" ref="K358">IF(C358="","",0.5*(C358+SUMPRODUCT(($B$1461:$B$1491=$J358)*1,C$1461:C$1491)))</f>
        <v>0.38944116102807114</v>
      </c>
      <c r="L358" s="2" cm="1">
        <f t="array" ref="L358">IF(D358="","",0.5*(D358+SUMPRODUCT(($B$1461:$B$1491=$J358)*1,D$1461:D$1491)))</f>
        <v>0.36353564797455906</v>
      </c>
      <c r="M358" s="2" cm="1">
        <f t="array" ref="M358">IF(E358="","",0.5*(E358+SUMPRODUCT(($B$1461:$B$1491=$J358)*1,E$1461:E$1491)))</f>
        <v>0.34800124993107279</v>
      </c>
      <c r="N358" s="2" cm="1">
        <f t="array" ref="N358">IF(F358="","",0.5*(F358+SUMPRODUCT(($B$1461:$B$1491=$J358)*1,F$1461:F$1491)))</f>
        <v>0.36055904169822189</v>
      </c>
      <c r="O358" s="2" cm="1">
        <f t="array" ref="O358">IF(G358="","",0.5*(G358+SUMPRODUCT(($B$1461:$B$1491=$J358)*1,G$1461:G$1491)))</f>
        <v>0.3474671826272353</v>
      </c>
    </row>
    <row r="359" spans="1:15" x14ac:dyDescent="0.55000000000000004">
      <c r="A359" s="3">
        <v>12</v>
      </c>
      <c r="B359" s="3">
        <v>15</v>
      </c>
      <c r="C359" s="2">
        <f>IF(logVir!C359="","",資本サービス!C359/SUM(資本サービス!C359,労働コスト!C359))</f>
        <v>0.21585860944825247</v>
      </c>
      <c r="D359" s="2">
        <f>IF(logVir!D359="","",資本サービス!D359/SUM(資本サービス!D359,労働コスト!D359))</f>
        <v>0.23179451658537475</v>
      </c>
      <c r="E359" s="2">
        <f>IF(logVir!E359="","",資本サービス!E359/SUM(資本サービス!E359,労働コスト!E359))</f>
        <v>0.2381786162786548</v>
      </c>
      <c r="F359" s="2">
        <f>IF(logVir!F359="","",資本サービス!F359/SUM(資本サービス!F359,労働コスト!F359))</f>
        <v>0.20704162464229087</v>
      </c>
      <c r="G359" s="2">
        <f>IF(logVir!G359="","",資本サービス!G359/SUM(資本サービス!G359,労働コスト!G359))</f>
        <v>0.17651303073242308</v>
      </c>
      <c r="I359" s="3">
        <v>12</v>
      </c>
      <c r="J359" s="3">
        <v>15</v>
      </c>
      <c r="K359" s="2" cm="1">
        <f t="array" ref="K359">IF(C359="","",0.5*(C359+SUMPRODUCT(($B$1461:$B$1491=$J359)*1,C$1461:C$1491)))</f>
        <v>0.23823223258188186</v>
      </c>
      <c r="L359" s="2" cm="1">
        <f t="array" ref="L359">IF(D359="","",0.5*(D359+SUMPRODUCT(($B$1461:$B$1491=$J359)*1,D$1461:D$1491)))</f>
        <v>0.22483268650140203</v>
      </c>
      <c r="M359" s="2" cm="1">
        <f t="array" ref="M359">IF(E359="","",0.5*(E359+SUMPRODUCT(($B$1461:$B$1491=$J359)*1,E$1461:E$1491)))</f>
        <v>0.24108358097043484</v>
      </c>
      <c r="N359" s="2" cm="1">
        <f t="array" ref="N359">IF(F359="","",0.5*(F359+SUMPRODUCT(($B$1461:$B$1491=$J359)*1,F$1461:F$1491)))</f>
        <v>0.22998165274595339</v>
      </c>
      <c r="O359" s="2" cm="1">
        <f t="array" ref="O359">IF(G359="","",0.5*(G359+SUMPRODUCT(($B$1461:$B$1491=$J359)*1,G$1461:G$1491)))</f>
        <v>0.20138015457628372</v>
      </c>
    </row>
    <row r="360" spans="1:15" x14ac:dyDescent="0.55000000000000004">
      <c r="A360" s="3">
        <v>12</v>
      </c>
      <c r="B360" s="3">
        <v>16</v>
      </c>
      <c r="C360" s="2">
        <f>IF(logVir!C360="","",資本サービス!C360/SUM(資本サービス!C360,労働コスト!C360))</f>
        <v>0.33317834268717705</v>
      </c>
      <c r="D360" s="2">
        <f>IF(logVir!D360="","",資本サービス!D360/SUM(資本サービス!D360,労働コスト!D360))</f>
        <v>0.29811704217166257</v>
      </c>
      <c r="E360" s="2">
        <f>IF(logVir!E360="","",資本サービス!E360/SUM(資本サービス!E360,労働コスト!E360))</f>
        <v>0.23248351503644654</v>
      </c>
      <c r="F360" s="2">
        <f>IF(logVir!F360="","",資本サービス!F360/SUM(資本サービス!F360,労働コスト!F360))</f>
        <v>0.22678497324683597</v>
      </c>
      <c r="G360" s="2">
        <f>IF(logVir!G360="","",資本サービス!G360/SUM(資本サービス!G360,労働コスト!G360))</f>
        <v>0.20822370429409032</v>
      </c>
      <c r="I360" s="3">
        <v>12</v>
      </c>
      <c r="J360" s="3">
        <v>16</v>
      </c>
      <c r="K360" s="2" cm="1">
        <f t="array" ref="K360">IF(C360="","",0.5*(C360+SUMPRODUCT(($B$1461:$B$1491=$J360)*1,C$1461:C$1491)))</f>
        <v>0.32986590438879598</v>
      </c>
      <c r="L360" s="2" cm="1">
        <f t="array" ref="L360">IF(D360="","",0.5*(D360+SUMPRODUCT(($B$1461:$B$1491=$J360)*1,D$1461:D$1491)))</f>
        <v>0.29781812891450898</v>
      </c>
      <c r="M360" s="2" cm="1">
        <f t="array" ref="M360">IF(E360="","",0.5*(E360+SUMPRODUCT(($B$1461:$B$1491=$J360)*1,E$1461:E$1491)))</f>
        <v>0.2521671235429464</v>
      </c>
      <c r="N360" s="2" cm="1">
        <f t="array" ref="N360">IF(F360="","",0.5*(F360+SUMPRODUCT(($B$1461:$B$1491=$J360)*1,F$1461:F$1491)))</f>
        <v>0.24957500256424564</v>
      </c>
      <c r="O360" s="2" cm="1">
        <f t="array" ref="O360">IF(G360="","",0.5*(G360+SUMPRODUCT(($B$1461:$B$1491=$J360)*1,G$1461:G$1491)))</f>
        <v>0.22636921666327284</v>
      </c>
    </row>
    <row r="361" spans="1:15" x14ac:dyDescent="0.55000000000000004">
      <c r="A361" s="3">
        <v>12</v>
      </c>
      <c r="B361" s="3">
        <v>17</v>
      </c>
      <c r="C361" s="2">
        <f>IF(logVir!C361="","",資本サービス!C361/SUM(資本サービス!C361,労働コスト!C361))</f>
        <v>0.68181499704205262</v>
      </c>
      <c r="D361" s="2">
        <f>IF(logVir!D361="","",資本サービス!D361/SUM(資本サービス!D361,労働コスト!D361))</f>
        <v>0.67021454969577576</v>
      </c>
      <c r="E361" s="2">
        <f>IF(logVir!E361="","",資本サービス!E361/SUM(資本サービス!E361,労働コスト!E361))</f>
        <v>0.65326443407834223</v>
      </c>
      <c r="F361" s="2">
        <f>IF(logVir!F361="","",資本サービス!F361/SUM(資本サービス!F361,労働コスト!F361))</f>
        <v>0.61342654397054519</v>
      </c>
      <c r="G361" s="2">
        <f>IF(logVir!G361="","",資本サービス!G361/SUM(資本サービス!G361,労働コスト!G361))</f>
        <v>0.63153914747915529</v>
      </c>
      <c r="I361" s="3">
        <v>12</v>
      </c>
      <c r="J361" s="3">
        <v>17</v>
      </c>
      <c r="K361" s="2" cm="1">
        <f t="array" ref="K361">IF(C361="","",0.5*(C361+SUMPRODUCT(($B$1461:$B$1491=$J361)*1,C$1461:C$1491)))</f>
        <v>0.66921486167677979</v>
      </c>
      <c r="L361" s="2" cm="1">
        <f t="array" ref="L361">IF(D361="","",0.5*(D361+SUMPRODUCT(($B$1461:$B$1491=$J361)*1,D$1461:D$1491)))</f>
        <v>0.65563066295416106</v>
      </c>
      <c r="M361" s="2" cm="1">
        <f t="array" ref="M361">IF(E361="","",0.5*(E361+SUMPRODUCT(($B$1461:$B$1491=$J361)*1,E$1461:E$1491)))</f>
        <v>0.63366426942671039</v>
      </c>
      <c r="N361" s="2" cm="1">
        <f t="array" ref="N361">IF(F361="","",0.5*(F361+SUMPRODUCT(($B$1461:$B$1491=$J361)*1,F$1461:F$1491)))</f>
        <v>0.59967889777307126</v>
      </c>
      <c r="O361" s="2" cm="1">
        <f t="array" ref="O361">IF(G361="","",0.5*(G361+SUMPRODUCT(($B$1461:$B$1491=$J361)*1,G$1461:G$1491)))</f>
        <v>0.60682438894057245</v>
      </c>
    </row>
    <row r="362" spans="1:15" x14ac:dyDescent="0.55000000000000004">
      <c r="A362" s="3">
        <v>12</v>
      </c>
      <c r="B362" s="3">
        <v>18</v>
      </c>
      <c r="C362" s="2">
        <f>IF(logVir!C362="","",資本サービス!C362/SUM(資本サービス!C362,労働コスト!C362))</f>
        <v>0.13210100034293168</v>
      </c>
      <c r="D362" s="2">
        <f>IF(logVir!D362="","",資本サービス!D362/SUM(資本サービス!D362,労働コスト!D362))</f>
        <v>9.9889984602337306E-2</v>
      </c>
      <c r="E362" s="2">
        <f>IF(logVir!E362="","",資本サービス!E362/SUM(資本サービス!E362,労働コスト!E362))</f>
        <v>9.4721137659694324E-2</v>
      </c>
      <c r="F362" s="2">
        <f>IF(logVir!F362="","",資本サービス!F362/SUM(資本サービス!F362,労働コスト!F362))</f>
        <v>9.2223657100806225E-2</v>
      </c>
      <c r="G362" s="2">
        <f>IF(logVir!G362="","",資本サービス!G362/SUM(資本サービス!G362,労働コスト!G362))</f>
        <v>8.3689829396392745E-2</v>
      </c>
      <c r="I362" s="3">
        <v>12</v>
      </c>
      <c r="J362" s="3">
        <v>18</v>
      </c>
      <c r="K362" s="2" cm="1">
        <f t="array" ref="K362">IF(C362="","",0.5*(C362+SUMPRODUCT(($B$1461:$B$1491=$J362)*1,C$1461:C$1491)))</f>
        <v>0.13780193458588522</v>
      </c>
      <c r="L362" s="2" cm="1">
        <f t="array" ref="L362">IF(D362="","",0.5*(D362+SUMPRODUCT(($B$1461:$B$1491=$J362)*1,D$1461:D$1491)))</f>
        <v>0.10447748675784065</v>
      </c>
      <c r="M362" s="2" cm="1">
        <f t="array" ref="M362">IF(E362="","",0.5*(E362+SUMPRODUCT(($B$1461:$B$1491=$J362)*1,E$1461:E$1491)))</f>
        <v>9.9198629091402812E-2</v>
      </c>
      <c r="N362" s="2" cm="1">
        <f t="array" ref="N362">IF(F362="","",0.5*(F362+SUMPRODUCT(($B$1461:$B$1491=$J362)*1,F$1461:F$1491)))</f>
        <v>9.7153934884479903E-2</v>
      </c>
      <c r="O362" s="2" cm="1">
        <f t="array" ref="O362">IF(G362="","",0.5*(G362+SUMPRODUCT(($B$1461:$B$1491=$J362)*1,G$1461:G$1491)))</f>
        <v>9.260270207974218E-2</v>
      </c>
    </row>
    <row r="363" spans="1:15" x14ac:dyDescent="0.55000000000000004">
      <c r="A363" s="3">
        <v>12</v>
      </c>
      <c r="B363" s="3">
        <v>19</v>
      </c>
      <c r="C363" s="2">
        <f>IF(logVir!C363="","",資本サービス!C363/SUM(資本サービス!C363,労働コスト!C363))</f>
        <v>0.1889505590266308</v>
      </c>
      <c r="D363" s="2">
        <f>IF(logVir!D363="","",資本サービス!D363/SUM(資本サービス!D363,労働コスト!D363))</f>
        <v>0.13324816090287817</v>
      </c>
      <c r="E363" s="2">
        <f>IF(logVir!E363="","",資本サービス!E363/SUM(資本サービス!E363,労働コスト!E363))</f>
        <v>0.14619730501553918</v>
      </c>
      <c r="F363" s="2">
        <f>IF(logVir!F363="","",資本サービス!F363/SUM(資本サービス!F363,労働コスト!F363))</f>
        <v>0.12300307867708683</v>
      </c>
      <c r="G363" s="2">
        <f>IF(logVir!G363="","",資本サービス!G363/SUM(資本サービス!G363,労働コスト!G363))</f>
        <v>0.15598029483755568</v>
      </c>
      <c r="I363" s="3">
        <v>12</v>
      </c>
      <c r="J363" s="3">
        <v>19</v>
      </c>
      <c r="K363" s="2" cm="1">
        <f t="array" ref="K363">IF(C363="","",0.5*(C363+SUMPRODUCT(($B$1461:$B$1491=$J363)*1,C$1461:C$1491)))</f>
        <v>0.18081828098317437</v>
      </c>
      <c r="L363" s="2" cm="1">
        <f t="array" ref="L363">IF(D363="","",0.5*(D363+SUMPRODUCT(($B$1461:$B$1491=$J363)*1,D$1461:D$1491)))</f>
        <v>0.13295511496423951</v>
      </c>
      <c r="M363" s="2" cm="1">
        <f t="array" ref="M363">IF(E363="","",0.5*(E363+SUMPRODUCT(($B$1461:$B$1491=$J363)*1,E$1461:E$1491)))</f>
        <v>0.13839488267358452</v>
      </c>
      <c r="N363" s="2" cm="1">
        <f t="array" ref="N363">IF(F363="","",0.5*(F363+SUMPRODUCT(($B$1461:$B$1491=$J363)*1,F$1461:F$1491)))</f>
        <v>0.12667633970039108</v>
      </c>
      <c r="O363" s="2" cm="1">
        <f t="array" ref="O363">IF(G363="","",0.5*(G363+SUMPRODUCT(($B$1461:$B$1491=$J363)*1,G$1461:G$1491)))</f>
        <v>0.14063284982813987</v>
      </c>
    </row>
    <row r="364" spans="1:15" x14ac:dyDescent="0.55000000000000004">
      <c r="A364" s="3">
        <v>12</v>
      </c>
      <c r="B364" s="3">
        <v>20</v>
      </c>
      <c r="C364" s="2">
        <f>IF(logVir!C364="","",資本サービス!C364/SUM(資本サービス!C364,労働コスト!C364))</f>
        <v>0.2918953055765704</v>
      </c>
      <c r="D364" s="2">
        <f>IF(logVir!D364="","",資本サービス!D364/SUM(資本サービス!D364,労働コスト!D364))</f>
        <v>0.29220648402113086</v>
      </c>
      <c r="E364" s="2">
        <f>IF(logVir!E364="","",資本サービス!E364/SUM(資本サービス!E364,労働コスト!E364))</f>
        <v>0.27618563191120665</v>
      </c>
      <c r="F364" s="2">
        <f>IF(logVir!F364="","",資本サービス!F364/SUM(資本サービス!F364,労働コスト!F364))</f>
        <v>0.24725903651954501</v>
      </c>
      <c r="G364" s="2">
        <f>IF(logVir!G364="","",資本サービス!G364/SUM(資本サービス!G364,労働コスト!G364))</f>
        <v>0.24808841337414456</v>
      </c>
      <c r="I364" s="3">
        <v>12</v>
      </c>
      <c r="J364" s="3">
        <v>20</v>
      </c>
      <c r="K364" s="2" cm="1">
        <f t="array" ref="K364">IF(C364="","",0.5*(C364+SUMPRODUCT(($B$1461:$B$1491=$J364)*1,C$1461:C$1491)))</f>
        <v>0.27314645907264001</v>
      </c>
      <c r="L364" s="2" cm="1">
        <f t="array" ref="L364">IF(D364="","",0.5*(D364+SUMPRODUCT(($B$1461:$B$1491=$J364)*1,D$1461:D$1491)))</f>
        <v>0.2687417246544706</v>
      </c>
      <c r="M364" s="2" cm="1">
        <f t="array" ref="M364">IF(E364="","",0.5*(E364+SUMPRODUCT(($B$1461:$B$1491=$J364)*1,E$1461:E$1491)))</f>
        <v>0.26385783335967206</v>
      </c>
      <c r="N364" s="2" cm="1">
        <f t="array" ref="N364">IF(F364="","",0.5*(F364+SUMPRODUCT(($B$1461:$B$1491=$J364)*1,F$1461:F$1491)))</f>
        <v>0.25018593857882621</v>
      </c>
      <c r="O364" s="2" cm="1">
        <f t="array" ref="O364">IF(G364="","",0.5*(G364+SUMPRODUCT(($B$1461:$B$1491=$J364)*1,G$1461:G$1491)))</f>
        <v>0.24289512634040597</v>
      </c>
    </row>
    <row r="365" spans="1:15" x14ac:dyDescent="0.55000000000000004">
      <c r="A365" s="3">
        <v>12</v>
      </c>
      <c r="B365" s="3">
        <v>21</v>
      </c>
      <c r="C365" s="2">
        <f>IF(logVir!C365="","",資本サービス!C365/SUM(資本サービス!C365,労働コスト!C365))</f>
        <v>0.27182281239887296</v>
      </c>
      <c r="D365" s="2">
        <f>IF(logVir!D365="","",資本サービス!D365/SUM(資本サービス!D365,労働コスト!D365))</f>
        <v>0.25806896367961063</v>
      </c>
      <c r="E365" s="2">
        <f>IF(logVir!E365="","",資本サービス!E365/SUM(資本サービス!E365,労働コスト!E365))</f>
        <v>0.18936572844430596</v>
      </c>
      <c r="F365" s="2">
        <f>IF(logVir!F365="","",資本サービス!F365/SUM(資本サービス!F365,労働コスト!F365))</f>
        <v>0.20009895748027362</v>
      </c>
      <c r="G365" s="2">
        <f>IF(logVir!G365="","",資本サービス!G365/SUM(資本サービス!G365,労働コスト!G365))</f>
        <v>0.20886883303767995</v>
      </c>
      <c r="I365" s="3">
        <v>12</v>
      </c>
      <c r="J365" s="3">
        <v>21</v>
      </c>
      <c r="K365" s="2" cm="1">
        <f t="array" ref="K365">IF(C365="","",0.5*(C365+SUMPRODUCT(($B$1461:$B$1491=$J365)*1,C$1461:C$1491)))</f>
        <v>0.30333982252149833</v>
      </c>
      <c r="L365" s="2" cm="1">
        <f t="array" ref="L365">IF(D365="","",0.5*(D365+SUMPRODUCT(($B$1461:$B$1491=$J365)*1,D$1461:D$1491)))</f>
        <v>0.27790935365332614</v>
      </c>
      <c r="M365" s="2" cm="1">
        <f t="array" ref="M365">IF(E365="","",0.5*(E365+SUMPRODUCT(($B$1461:$B$1491=$J365)*1,E$1461:E$1491)))</f>
        <v>0.23963712109869056</v>
      </c>
      <c r="N365" s="2" cm="1">
        <f t="array" ref="N365">IF(F365="","",0.5*(F365+SUMPRODUCT(($B$1461:$B$1491=$J365)*1,F$1461:F$1491)))</f>
        <v>0.24370657064237211</v>
      </c>
      <c r="O365" s="2" cm="1">
        <f t="array" ref="O365">IF(G365="","",0.5*(G365+SUMPRODUCT(($B$1461:$B$1491=$J365)*1,G$1461:G$1491)))</f>
        <v>0.23992707953812414</v>
      </c>
    </row>
    <row r="366" spans="1:15" x14ac:dyDescent="0.55000000000000004">
      <c r="A366" s="3">
        <v>12</v>
      </c>
      <c r="B366" s="3">
        <v>22</v>
      </c>
      <c r="C366" s="2">
        <f>IF(logVir!C366="","",資本サービス!C366/SUM(資本サービス!C366,労働コスト!C366))</f>
        <v>0.17496128232367625</v>
      </c>
      <c r="D366" s="2">
        <f>IF(logVir!D366="","",資本サービス!D366/SUM(資本サービス!D366,労働コスト!D366))</f>
        <v>0.1430589706885266</v>
      </c>
      <c r="E366" s="2">
        <f>IF(logVir!E366="","",資本サービス!E366/SUM(資本サービス!E366,労働コスト!E366))</f>
        <v>0.11351274641123327</v>
      </c>
      <c r="F366" s="2">
        <f>IF(logVir!F366="","",資本サービス!F366/SUM(資本サービス!F366,労働コスト!F366))</f>
        <v>0.11244009176192089</v>
      </c>
      <c r="G366" s="2">
        <f>IF(logVir!G366="","",資本サービス!G366/SUM(資本サービス!G366,労働コスト!G366))</f>
        <v>0.14168198771205551</v>
      </c>
      <c r="I366" s="3">
        <v>12</v>
      </c>
      <c r="J366" s="3">
        <v>22</v>
      </c>
      <c r="K366" s="2" cm="1">
        <f t="array" ref="K366">IF(C366="","",0.5*(C366+SUMPRODUCT(($B$1461:$B$1491=$J366)*1,C$1461:C$1491)))</f>
        <v>0.19951050641696333</v>
      </c>
      <c r="L366" s="2" cm="1">
        <f t="array" ref="L366">IF(D366="","",0.5*(D366+SUMPRODUCT(($B$1461:$B$1491=$J366)*1,D$1461:D$1491)))</f>
        <v>0.16380580800637967</v>
      </c>
      <c r="M366" s="2" cm="1">
        <f t="array" ref="M366">IF(E366="","",0.5*(E366+SUMPRODUCT(($B$1461:$B$1491=$J366)*1,E$1461:E$1491)))</f>
        <v>0.13554666349694278</v>
      </c>
      <c r="N366" s="2" cm="1">
        <f t="array" ref="N366">IF(F366="","",0.5*(F366+SUMPRODUCT(($B$1461:$B$1491=$J366)*1,F$1461:F$1491)))</f>
        <v>0.13742989487969273</v>
      </c>
      <c r="O366" s="2" cm="1">
        <f t="array" ref="O366">IF(G366="","",0.5*(G366+SUMPRODUCT(($B$1461:$B$1491=$J366)*1,G$1461:G$1491)))</f>
        <v>0.15143119164380925</v>
      </c>
    </row>
    <row r="367" spans="1:15" x14ac:dyDescent="0.55000000000000004">
      <c r="A367" s="3">
        <v>12</v>
      </c>
      <c r="B367" s="3">
        <v>23</v>
      </c>
      <c r="C367" s="2">
        <f>IF(logVir!C367="","",資本サービス!C367/SUM(資本サービス!C367,労働コスト!C367))</f>
        <v>0.78520624430710384</v>
      </c>
      <c r="D367" s="2">
        <f>IF(logVir!D367="","",資本サービス!D367/SUM(資本サービス!D367,労働コスト!D367))</f>
        <v>0.72866889076410701</v>
      </c>
      <c r="E367" s="2">
        <f>IF(logVir!E367="","",資本サービス!E367/SUM(資本サービス!E367,労働コスト!E367))</f>
        <v>0.6621932008818715</v>
      </c>
      <c r="F367" s="2">
        <f>IF(logVir!F367="","",資本サービス!F367/SUM(資本サービス!F367,労働コスト!F367))</f>
        <v>0.62787937281789896</v>
      </c>
      <c r="G367" s="2">
        <f>IF(logVir!G367="","",資本サービス!G367/SUM(資本サービス!G367,労働コスト!G367))</f>
        <v>0.6541853983399476</v>
      </c>
      <c r="I367" s="3">
        <v>12</v>
      </c>
      <c r="J367" s="3">
        <v>23</v>
      </c>
      <c r="K367" s="2" cm="1">
        <f t="array" ref="K367">IF(C367="","",0.5*(C367+SUMPRODUCT(($B$1461:$B$1491=$J367)*1,C$1461:C$1491)))</f>
        <v>0.75049845441268315</v>
      </c>
      <c r="L367" s="2" cm="1">
        <f t="array" ref="L367">IF(D367="","",0.5*(D367+SUMPRODUCT(($B$1461:$B$1491=$J367)*1,D$1461:D$1491)))</f>
        <v>0.70739325572011658</v>
      </c>
      <c r="M367" s="2" cm="1">
        <f t="array" ref="M367">IF(E367="","",0.5*(E367+SUMPRODUCT(($B$1461:$B$1491=$J367)*1,E$1461:E$1491)))</f>
        <v>0.65749278807967859</v>
      </c>
      <c r="N367" s="2" cm="1">
        <f t="array" ref="N367">IF(F367="","",0.5*(F367+SUMPRODUCT(($B$1461:$B$1491=$J367)*1,F$1461:F$1491)))</f>
        <v>0.62627091676581759</v>
      </c>
      <c r="O367" s="2" cm="1">
        <f t="array" ref="O367">IF(G367="","",0.5*(G367+SUMPRODUCT(($B$1461:$B$1491=$J367)*1,G$1461:G$1491)))</f>
        <v>0.62815716636246388</v>
      </c>
    </row>
    <row r="368" spans="1:15" x14ac:dyDescent="0.55000000000000004">
      <c r="A368" s="3">
        <v>12</v>
      </c>
      <c r="B368" s="3">
        <v>24</v>
      </c>
      <c r="C368" s="2">
        <f>IF(logVir!C368="","",資本サービス!C368/SUM(資本サービス!C368,労働コスト!C368))</f>
        <v>0.27468351960987292</v>
      </c>
      <c r="D368" s="2">
        <f>IF(logVir!D368="","",資本サービス!D368/SUM(資本サービス!D368,労働コスト!D368))</f>
        <v>0.24444255439720197</v>
      </c>
      <c r="E368" s="2">
        <f>IF(logVir!E368="","",資本サービス!E368/SUM(資本サービス!E368,労働コスト!E368))</f>
        <v>0.1935965164109853</v>
      </c>
      <c r="F368" s="2">
        <f>IF(logVir!F368="","",資本サービス!F368/SUM(資本サービス!F368,労働コスト!F368))</f>
        <v>0.17364868890908375</v>
      </c>
      <c r="G368" s="2">
        <f>IF(logVir!G368="","",資本サービス!G368/SUM(資本サービス!G368,労働コスト!G368))</f>
        <v>0.17833963856164542</v>
      </c>
      <c r="I368" s="3">
        <v>12</v>
      </c>
      <c r="J368" s="3">
        <v>24</v>
      </c>
      <c r="K368" s="2" cm="1">
        <f t="array" ref="K368">IF(C368="","",0.5*(C368+SUMPRODUCT(($B$1461:$B$1491=$J368)*1,C$1461:C$1491)))</f>
        <v>0.28143197159884992</v>
      </c>
      <c r="L368" s="2" cm="1">
        <f t="array" ref="L368">IF(D368="","",0.5*(D368+SUMPRODUCT(($B$1461:$B$1491=$J368)*1,D$1461:D$1491)))</f>
        <v>0.2536993967392876</v>
      </c>
      <c r="M368" s="2" cm="1">
        <f t="array" ref="M368">IF(E368="","",0.5*(E368+SUMPRODUCT(($B$1461:$B$1491=$J368)*1,E$1461:E$1491)))</f>
        <v>0.22117161837209387</v>
      </c>
      <c r="N368" s="2" cm="1">
        <f t="array" ref="N368">IF(F368="","",0.5*(F368+SUMPRODUCT(($B$1461:$B$1491=$J368)*1,F$1461:F$1491)))</f>
        <v>0.20258285187933806</v>
      </c>
      <c r="O368" s="2" cm="1">
        <f t="array" ref="O368">IF(G368="","",0.5*(G368+SUMPRODUCT(($B$1461:$B$1491=$J368)*1,G$1461:G$1491)))</f>
        <v>0.1991489350536278</v>
      </c>
    </row>
    <row r="369" spans="1:15" x14ac:dyDescent="0.55000000000000004">
      <c r="A369" s="3">
        <v>12</v>
      </c>
      <c r="B369" s="3">
        <v>25</v>
      </c>
      <c r="C369" s="2">
        <f>IF(logVir!C369="","",資本サービス!C369/SUM(資本サービス!C369,労働コスト!C369))</f>
        <v>0.1918712001864985</v>
      </c>
      <c r="D369" s="2">
        <f>IF(logVir!D369="","",資本サービス!D369/SUM(資本サービス!D369,労働コスト!D369))</f>
        <v>0.20621298741600352</v>
      </c>
      <c r="E369" s="2">
        <f>IF(logVir!E369="","",資本サービス!E369/SUM(資本サービス!E369,労働コスト!E369))</f>
        <v>0.2117257124874935</v>
      </c>
      <c r="F369" s="2">
        <f>IF(logVir!F369="","",資本サービス!F369/SUM(資本サービス!F369,労働コスト!F369))</f>
        <v>0.19826237975154332</v>
      </c>
      <c r="G369" s="2">
        <f>IF(logVir!G369="","",資本サービス!G369/SUM(資本サービス!G369,労働コスト!G369))</f>
        <v>0.19280318249547967</v>
      </c>
      <c r="I369" s="3">
        <v>12</v>
      </c>
      <c r="J369" s="3">
        <v>25</v>
      </c>
      <c r="K369" s="2" cm="1">
        <f t="array" ref="K369">IF(C369="","",0.5*(C369+SUMPRODUCT(($B$1461:$B$1491=$J369)*1,C$1461:C$1491)))</f>
        <v>0.19520007870725847</v>
      </c>
      <c r="L369" s="2" cm="1">
        <f t="array" ref="L369">IF(D369="","",0.5*(D369+SUMPRODUCT(($B$1461:$B$1491=$J369)*1,D$1461:D$1491)))</f>
        <v>0.20163384864040446</v>
      </c>
      <c r="M369" s="2" cm="1">
        <f t="array" ref="M369">IF(E369="","",0.5*(E369+SUMPRODUCT(($B$1461:$B$1491=$J369)*1,E$1461:E$1491)))</f>
        <v>0.20477295870045936</v>
      </c>
      <c r="N369" s="2" cm="1">
        <f t="array" ref="N369">IF(F369="","",0.5*(F369+SUMPRODUCT(($B$1461:$B$1491=$J369)*1,F$1461:F$1491)))</f>
        <v>0.1986402959446073</v>
      </c>
      <c r="O369" s="2" cm="1">
        <f t="array" ref="O369">IF(G369="","",0.5*(G369+SUMPRODUCT(($B$1461:$B$1491=$J369)*1,G$1461:G$1491)))</f>
        <v>0.19523532725440443</v>
      </c>
    </row>
    <row r="370" spans="1:15" x14ac:dyDescent="0.55000000000000004">
      <c r="A370" s="3">
        <v>12</v>
      </c>
      <c r="B370" s="3">
        <v>26</v>
      </c>
      <c r="C370" s="2">
        <f>IF(logVir!C370="","",資本サービス!C370/SUM(資本サービス!C370,労働コスト!C370))</f>
        <v>0.56047771984721895</v>
      </c>
      <c r="D370" s="2">
        <f>IF(logVir!D370="","",資本サービス!D370/SUM(資本サービス!D370,労働コスト!D370))</f>
        <v>0.55420362565460002</v>
      </c>
      <c r="E370" s="2">
        <f>IF(logVir!E370="","",資本サービス!E370/SUM(資本サービス!E370,労働コスト!E370))</f>
        <v>0.40267855764709687</v>
      </c>
      <c r="F370" s="2">
        <f>IF(logVir!F370="","",資本サービス!F370/SUM(資本サービス!F370,労働コスト!F370))</f>
        <v>0.45144761766725711</v>
      </c>
      <c r="G370" s="2">
        <f>IF(logVir!G370="","",資本サービス!G370/SUM(資本サービス!G370,労働コスト!G370))</f>
        <v>0.48257367360278419</v>
      </c>
      <c r="I370" s="3">
        <v>12</v>
      </c>
      <c r="J370" s="3">
        <v>26</v>
      </c>
      <c r="K370" s="2" cm="1">
        <f t="array" ref="K370">IF(C370="","",0.5*(C370+SUMPRODUCT(($B$1461:$B$1491=$J370)*1,C$1461:C$1491)))</f>
        <v>0.62580114216994709</v>
      </c>
      <c r="L370" s="2" cm="1">
        <f t="array" ref="L370">IF(D370="","",0.5*(D370+SUMPRODUCT(($B$1461:$B$1491=$J370)*1,D$1461:D$1491)))</f>
        <v>0.58927509148982637</v>
      </c>
      <c r="M370" s="2" cm="1">
        <f t="array" ref="M370">IF(E370="","",0.5*(E370+SUMPRODUCT(($B$1461:$B$1491=$J370)*1,E$1461:E$1491)))</f>
        <v>0.47827482943148847</v>
      </c>
      <c r="N370" s="2" cm="1">
        <f t="array" ref="N370">IF(F370="","",0.5*(F370+SUMPRODUCT(($B$1461:$B$1491=$J370)*1,F$1461:F$1491)))</f>
        <v>0.51507039410962319</v>
      </c>
      <c r="O370" s="2" cm="1">
        <f t="array" ref="O370">IF(G370="","",0.5*(G370+SUMPRODUCT(($B$1461:$B$1491=$J370)*1,G$1461:G$1491)))</f>
        <v>0.52910389667151769</v>
      </c>
    </row>
    <row r="371" spans="1:15" x14ac:dyDescent="0.55000000000000004">
      <c r="A371" s="3">
        <v>12</v>
      </c>
      <c r="B371" s="3">
        <v>27</v>
      </c>
      <c r="C371" s="2">
        <f>IF(logVir!C371="","",資本サービス!C371/SUM(資本サービス!C371,労働コスト!C371))</f>
        <v>0.15124660427960035</v>
      </c>
      <c r="D371" s="2">
        <f>IF(logVir!D371="","",資本サービス!D371/SUM(資本サービス!D371,労働コスト!D371))</f>
        <v>0.14221558227023506</v>
      </c>
      <c r="E371" s="2">
        <f>IF(logVir!E371="","",資本サービス!E371/SUM(資本サービス!E371,労働コスト!E371))</f>
        <v>0.18626799830277196</v>
      </c>
      <c r="F371" s="2">
        <f>IF(logVir!F371="","",資本サービス!F371/SUM(資本サービス!F371,労働コスト!F371))</f>
        <v>0.18184164529056077</v>
      </c>
      <c r="G371" s="2">
        <f>IF(logVir!G371="","",資本サービス!G371/SUM(資本サービス!G371,労働コスト!G371))</f>
        <v>0.16173867271825421</v>
      </c>
      <c r="I371" s="3">
        <v>12</v>
      </c>
      <c r="J371" s="3">
        <v>27</v>
      </c>
      <c r="K371" s="2" cm="1">
        <f t="array" ref="K371">IF(C371="","",0.5*(C371+SUMPRODUCT(($B$1461:$B$1491=$J371)*1,C$1461:C$1491)))</f>
        <v>0.18116824718067059</v>
      </c>
      <c r="L371" s="2" cm="1">
        <f t="array" ref="L371">IF(D371="","",0.5*(D371+SUMPRODUCT(($B$1461:$B$1491=$J371)*1,D$1461:D$1491)))</f>
        <v>0.17389637464802965</v>
      </c>
      <c r="M371" s="2" cm="1">
        <f t="array" ref="M371">IF(E371="","",0.5*(E371+SUMPRODUCT(($B$1461:$B$1491=$J371)*1,E$1461:E$1491)))</f>
        <v>0.19489629502643871</v>
      </c>
      <c r="N371" s="2" cm="1">
        <f t="array" ref="N371">IF(F371="","",0.5*(F371+SUMPRODUCT(($B$1461:$B$1491=$J371)*1,F$1461:F$1491)))</f>
        <v>0.19088579461544136</v>
      </c>
      <c r="O371" s="2" cm="1">
        <f t="array" ref="O371">IF(G371="","",0.5*(G371+SUMPRODUCT(($B$1461:$B$1491=$J371)*1,G$1461:G$1491)))</f>
        <v>0.17430392922001059</v>
      </c>
    </row>
    <row r="372" spans="1:15" x14ac:dyDescent="0.55000000000000004">
      <c r="A372" s="3">
        <v>12</v>
      </c>
      <c r="B372" s="3">
        <v>28</v>
      </c>
      <c r="C372" s="2">
        <f>IF(logVir!C372="","",資本サービス!C372/SUM(資本サービス!C372,労働コスト!C372))</f>
        <v>0.38181010287504563</v>
      </c>
      <c r="D372" s="2">
        <f>IF(logVir!D372="","",資本サービス!D372/SUM(資本サービス!D372,労働コスト!D372))</f>
        <v>0.32519414942954983</v>
      </c>
      <c r="E372" s="2">
        <f>IF(logVir!E372="","",資本サービス!E372/SUM(資本サービス!E372,労働コスト!E372))</f>
        <v>0.30437843154142646</v>
      </c>
      <c r="F372" s="2">
        <f>IF(logVir!F372="","",資本サービス!F372/SUM(資本サービス!F372,労働コスト!F372))</f>
        <v>0.30850238983982309</v>
      </c>
      <c r="G372" s="2">
        <f>IF(logVir!G372="","",資本サービス!G372/SUM(資本サービス!G372,労働コスト!G372))</f>
        <v>0.32176237040514927</v>
      </c>
      <c r="I372" s="3">
        <v>12</v>
      </c>
      <c r="J372" s="3">
        <v>28</v>
      </c>
      <c r="K372" s="2" cm="1">
        <f t="array" ref="K372">IF(C372="","",0.5*(C372+SUMPRODUCT(($B$1461:$B$1491=$J372)*1,C$1461:C$1491)))</f>
        <v>0.39201513823240441</v>
      </c>
      <c r="L372" s="2" cm="1">
        <f t="array" ref="L372">IF(D372="","",0.5*(D372+SUMPRODUCT(($B$1461:$B$1491=$J372)*1,D$1461:D$1491)))</f>
        <v>0.3409044319496487</v>
      </c>
      <c r="M372" s="2" cm="1">
        <f t="array" ref="M372">IF(E372="","",0.5*(E372+SUMPRODUCT(($B$1461:$B$1491=$J372)*1,E$1461:E$1491)))</f>
        <v>0.31521080507978</v>
      </c>
      <c r="N372" s="2" cm="1">
        <f t="array" ref="N372">IF(F372="","",0.5*(F372+SUMPRODUCT(($B$1461:$B$1491=$J372)*1,F$1461:F$1491)))</f>
        <v>0.32063031307549916</v>
      </c>
      <c r="O372" s="2" cm="1">
        <f t="array" ref="O372">IF(G372="","",0.5*(G372+SUMPRODUCT(($B$1461:$B$1491=$J372)*1,G$1461:G$1491)))</f>
        <v>0.33337502310973377</v>
      </c>
    </row>
    <row r="373" spans="1:15" x14ac:dyDescent="0.55000000000000004">
      <c r="A373" s="3">
        <v>12</v>
      </c>
      <c r="B373" s="3">
        <v>29</v>
      </c>
      <c r="C373" s="2">
        <f>IF(logVir!C373="","",資本サービス!C373/SUM(資本サービス!C373,労働コスト!C373))</f>
        <v>0.20267908623916597</v>
      </c>
      <c r="D373" s="2">
        <f>IF(logVir!D373="","",資本サービス!D373/SUM(資本サービス!D373,労働コスト!D373))</f>
        <v>0.20788543050678801</v>
      </c>
      <c r="E373" s="2">
        <f>IF(logVir!E373="","",資本サービス!E373/SUM(資本サービス!E373,労働コスト!E373))</f>
        <v>0.17038288021528442</v>
      </c>
      <c r="F373" s="2">
        <f>IF(logVir!F373="","",資本サービス!F373/SUM(資本サービス!F373,労働コスト!F373))</f>
        <v>0.18303600464023351</v>
      </c>
      <c r="G373" s="2">
        <f>IF(logVir!G373="","",資本サービス!G373/SUM(資本サービス!G373,労働コスト!G373))</f>
        <v>0.18437644216826116</v>
      </c>
      <c r="I373" s="3">
        <v>12</v>
      </c>
      <c r="J373" s="3">
        <v>29</v>
      </c>
      <c r="K373" s="2" cm="1">
        <f t="array" ref="K373">IF(C373="","",0.5*(C373+SUMPRODUCT(($B$1461:$B$1491=$J373)*1,C$1461:C$1491)))</f>
        <v>0.19711199618608</v>
      </c>
      <c r="L373" s="2" cm="1">
        <f t="array" ref="L373">IF(D373="","",0.5*(D373+SUMPRODUCT(($B$1461:$B$1491=$J373)*1,D$1461:D$1491)))</f>
        <v>0.20082187084864012</v>
      </c>
      <c r="M373" s="2" cm="1">
        <f t="array" ref="M373">IF(E373="","",0.5*(E373+SUMPRODUCT(($B$1461:$B$1491=$J373)*1,E$1461:E$1491)))</f>
        <v>0.16487707839833821</v>
      </c>
      <c r="N373" s="2" cm="1">
        <f t="array" ref="N373">IF(F373="","",0.5*(F373+SUMPRODUCT(($B$1461:$B$1491=$J373)*1,F$1461:F$1491)))</f>
        <v>0.17930973747347956</v>
      </c>
      <c r="O373" s="2" cm="1">
        <f t="array" ref="O373">IF(G373="","",0.5*(G373+SUMPRODUCT(($B$1461:$B$1491=$J373)*1,G$1461:G$1491)))</f>
        <v>0.17408862080099452</v>
      </c>
    </row>
    <row r="374" spans="1:15" x14ac:dyDescent="0.55000000000000004">
      <c r="A374" s="3">
        <v>12</v>
      </c>
      <c r="B374" s="3">
        <v>30</v>
      </c>
      <c r="C374" s="2">
        <f>IF(logVir!C374="","",資本サービス!C374/SUM(資本サービス!C374,労働コスト!C374))</f>
        <v>0.1278448196556389</v>
      </c>
      <c r="D374" s="2">
        <f>IF(logVir!D374="","",資本サービス!D374/SUM(資本サービス!D374,労働コスト!D374))</f>
        <v>0.11190362071506854</v>
      </c>
      <c r="E374" s="2">
        <f>IF(logVir!E374="","",資本サービス!E374/SUM(資本サービス!E374,労働コスト!E374))</f>
        <v>0.10152662787615375</v>
      </c>
      <c r="F374" s="2">
        <f>IF(logVir!F374="","",資本サービス!F374/SUM(資本サービス!F374,労働コスト!F374))</f>
        <v>9.2389670020219875E-2</v>
      </c>
      <c r="G374" s="2">
        <f>IF(logVir!G374="","",資本サービス!G374/SUM(資本サービス!G374,労働コスト!G374))</f>
        <v>8.2382797269854979E-2</v>
      </c>
      <c r="I374" s="3">
        <v>12</v>
      </c>
      <c r="J374" s="3">
        <v>30</v>
      </c>
      <c r="K374" s="2" cm="1">
        <f t="array" ref="K374">IF(C374="","",0.5*(C374+SUMPRODUCT(($B$1461:$B$1491=$J374)*1,C$1461:C$1491)))</f>
        <v>0.13112726847051709</v>
      </c>
      <c r="L374" s="2" cm="1">
        <f t="array" ref="L374">IF(D374="","",0.5*(D374+SUMPRODUCT(($B$1461:$B$1491=$J374)*1,D$1461:D$1491)))</f>
        <v>0.11259232127798156</v>
      </c>
      <c r="M374" s="2" cm="1">
        <f t="array" ref="M374">IF(E374="","",0.5*(E374+SUMPRODUCT(($B$1461:$B$1491=$J374)*1,E$1461:E$1491)))</f>
        <v>0.10199099793208813</v>
      </c>
      <c r="N374" s="2" cm="1">
        <f t="array" ref="N374">IF(F374="","",0.5*(F374+SUMPRODUCT(($B$1461:$B$1491=$J374)*1,F$1461:F$1491)))</f>
        <v>9.5340567437626228E-2</v>
      </c>
      <c r="O374" s="2" cm="1">
        <f t="array" ref="O374">IF(G374="","",0.5*(G374+SUMPRODUCT(($B$1461:$B$1491=$J374)*1,G$1461:G$1491)))</f>
        <v>8.4064775553980856E-2</v>
      </c>
    </row>
    <row r="375" spans="1:15" x14ac:dyDescent="0.55000000000000004">
      <c r="A375" s="3">
        <v>12</v>
      </c>
      <c r="B375" s="3">
        <v>31</v>
      </c>
      <c r="C375" s="2">
        <f>IF(logVir!C375="","",資本サービス!C375/SUM(資本サービス!C375,労働コスト!C375))</f>
        <v>0.2724813362591566</v>
      </c>
      <c r="D375" s="2">
        <f>IF(logVir!D375="","",資本サービス!D375/SUM(資本サービス!D375,労働コスト!D375))</f>
        <v>0.24738418590618236</v>
      </c>
      <c r="E375" s="2">
        <f>IF(logVir!E375="","",資本サービス!E375/SUM(資本サービス!E375,労働コスト!E375))</f>
        <v>0.23826792207743258</v>
      </c>
      <c r="F375" s="2">
        <f>IF(logVir!F375="","",資本サービス!F375/SUM(資本サービス!F375,労働コスト!F375))</f>
        <v>0.22727601449828025</v>
      </c>
      <c r="G375" s="2">
        <f>IF(logVir!G375="","",資本サービス!G375/SUM(資本サービス!G375,労働コスト!G375))</f>
        <v>0.23086276633189556</v>
      </c>
      <c r="I375" s="3">
        <v>12</v>
      </c>
      <c r="J375" s="3">
        <v>31</v>
      </c>
      <c r="K375" s="2" cm="1">
        <f t="array" ref="K375">IF(C375="","",0.5*(C375+SUMPRODUCT(($B$1461:$B$1491=$J375)*1,C$1461:C$1491)))</f>
        <v>0.2517278168124597</v>
      </c>
      <c r="L375" s="2" cm="1">
        <f t="array" ref="L375">IF(D375="","",0.5*(D375+SUMPRODUCT(($B$1461:$B$1491=$J375)*1,D$1461:D$1491)))</f>
        <v>0.24586402466122853</v>
      </c>
      <c r="M375" s="2" cm="1">
        <f t="array" ref="M375">IF(E375="","",0.5*(E375+SUMPRODUCT(($B$1461:$B$1491=$J375)*1,E$1461:E$1491)))</f>
        <v>0.2264967348506981</v>
      </c>
      <c r="N375" s="2" cm="1">
        <f t="array" ref="N375">IF(F375="","",0.5*(F375+SUMPRODUCT(($B$1461:$B$1491=$J375)*1,F$1461:F$1491)))</f>
        <v>0.21674111862217574</v>
      </c>
      <c r="O375" s="2" cm="1">
        <f t="array" ref="O375">IF(G375="","",0.5*(G375+SUMPRODUCT(($B$1461:$B$1491=$J375)*1,G$1461:G$1491)))</f>
        <v>0.21564972533554655</v>
      </c>
    </row>
    <row r="376" spans="1:15" x14ac:dyDescent="0.55000000000000004">
      <c r="A376" s="3">
        <v>13</v>
      </c>
      <c r="B376" s="3">
        <v>1</v>
      </c>
      <c r="C376" s="2">
        <f>IF(logVir!C376="","",資本サービス!C376/SUM(資本サービス!C376,労働コスト!C376))</f>
        <v>0.20996288602683463</v>
      </c>
      <c r="D376" s="2">
        <f>IF(logVir!D376="","",資本サービス!D376/SUM(資本サービス!D376,労働コスト!D376))</f>
        <v>0.71984256200421581</v>
      </c>
      <c r="E376" s="2">
        <f>IF(logVir!E376="","",資本サービス!E376/SUM(資本サービス!E376,労働コスト!E376))</f>
        <v>0.76162571636840715</v>
      </c>
      <c r="F376" s="2">
        <f>IF(logVir!F376="","",資本サービス!F376/SUM(資本サービス!F376,労働コスト!F376))</f>
        <v>0.7642253292976966</v>
      </c>
      <c r="G376" s="2">
        <f>IF(logVir!G376="","",資本サービス!G376/SUM(資本サービス!G376,労働コスト!G376))</f>
        <v>0.7914699751143256</v>
      </c>
      <c r="I376" s="3">
        <v>13</v>
      </c>
      <c r="J376" s="3">
        <v>1</v>
      </c>
      <c r="K376" s="2" cm="1">
        <f t="array" ref="K376">IF(C376="","",0.5*(C376+SUMPRODUCT(($B$1461:$B$1491=$J376)*1,C$1461:C$1491)))</f>
        <v>0.34291306799411803</v>
      </c>
      <c r="L376" s="2" cm="1">
        <f t="array" ref="L376">IF(D376="","",0.5*(D376+SUMPRODUCT(($B$1461:$B$1491=$J376)*1,D$1461:D$1491)))</f>
        <v>0.53533949337526598</v>
      </c>
      <c r="M376" s="2" cm="1">
        <f t="array" ref="M376">IF(E376="","",0.5*(E376+SUMPRODUCT(($B$1461:$B$1491=$J376)*1,E$1461:E$1491)))</f>
        <v>0.54992846526480621</v>
      </c>
      <c r="N376" s="2" cm="1">
        <f t="array" ref="N376">IF(F376="","",0.5*(F376+SUMPRODUCT(($B$1461:$B$1491=$J376)*1,F$1461:F$1491)))</f>
        <v>0.55329191200954631</v>
      </c>
      <c r="O376" s="2" cm="1">
        <f t="array" ref="O376">IF(G376="","",0.5*(G376+SUMPRODUCT(($B$1461:$B$1491=$J376)*1,G$1461:G$1491)))</f>
        <v>0.55545268180080187</v>
      </c>
    </row>
    <row r="377" spans="1:15" x14ac:dyDescent="0.55000000000000004">
      <c r="A377" s="3">
        <v>13</v>
      </c>
      <c r="B377" s="3">
        <v>2</v>
      </c>
      <c r="C377" s="2">
        <f>IF(logVir!C377="","",資本サービス!C377/SUM(資本サービス!C377,労働コスト!C377))</f>
        <v>0.31138746366719733</v>
      </c>
      <c r="D377" s="2">
        <f>IF(logVir!D377="","",資本サービス!D377/SUM(資本サービス!D377,労働コスト!D377))</f>
        <v>0.29533857191844209</v>
      </c>
      <c r="E377" s="2">
        <f>IF(logVir!E377="","",資本サービス!E377/SUM(資本サービス!E377,労働コスト!E377))</f>
        <v>0.24567177875622395</v>
      </c>
      <c r="F377" s="2">
        <f>IF(logVir!F377="","",資本サービス!F377/SUM(資本サービス!F377,労働コスト!F377))</f>
        <v>0.22431241694374807</v>
      </c>
      <c r="G377" s="2">
        <f>IF(logVir!G377="","",資本サービス!G377/SUM(資本サービス!G377,労働コスト!G377))</f>
        <v>0.19770110670018792</v>
      </c>
      <c r="I377" s="3">
        <v>13</v>
      </c>
      <c r="J377" s="3">
        <v>2</v>
      </c>
      <c r="K377" s="2" cm="1">
        <f t="array" ref="K377">IF(C377="","",0.5*(C377+SUMPRODUCT(($B$1461:$B$1491=$J377)*1,C$1461:C$1491)))</f>
        <v>0.39341696551586985</v>
      </c>
      <c r="L377" s="2" cm="1">
        <f t="array" ref="L377">IF(D377="","",0.5*(D377+SUMPRODUCT(($B$1461:$B$1491=$J377)*1,D$1461:D$1491)))</f>
        <v>0.35136026932410452</v>
      </c>
      <c r="M377" s="2" cm="1">
        <f t="array" ref="M377">IF(E377="","",0.5*(E377+SUMPRODUCT(($B$1461:$B$1491=$J377)*1,E$1461:E$1491)))</f>
        <v>0.36368819188961632</v>
      </c>
      <c r="N377" s="2" cm="1">
        <f t="array" ref="N377">IF(F377="","",0.5*(F377+SUMPRODUCT(($B$1461:$B$1491=$J377)*1,F$1461:F$1491)))</f>
        <v>0.35416249589166587</v>
      </c>
      <c r="O377" s="2" cm="1">
        <f t="array" ref="O377">IF(G377="","",0.5*(G377+SUMPRODUCT(($B$1461:$B$1491=$J377)*1,G$1461:G$1491)))</f>
        <v>0.30230308108897408</v>
      </c>
    </row>
    <row r="378" spans="1:15" x14ac:dyDescent="0.55000000000000004">
      <c r="A378" s="3">
        <v>13</v>
      </c>
      <c r="B378" s="3">
        <v>3</v>
      </c>
      <c r="C378" s="2">
        <f>IF(logVir!C378="","",資本サービス!C378/SUM(資本サービス!C378,労働コスト!C378))</f>
        <v>0.21440545366511155</v>
      </c>
      <c r="D378" s="2">
        <f>IF(logVir!D378="","",資本サービス!D378/SUM(資本サービス!D378,労働コスト!D378))</f>
        <v>0.22163015265455643</v>
      </c>
      <c r="E378" s="2">
        <f>IF(logVir!E378="","",資本サービス!E378/SUM(資本サービス!E378,労働コスト!E378))</f>
        <v>0.17875592918645725</v>
      </c>
      <c r="F378" s="2">
        <f>IF(logVir!F378="","",資本サービス!F378/SUM(資本サービス!F378,労働コスト!F378))</f>
        <v>0.16723582770653958</v>
      </c>
      <c r="G378" s="2">
        <f>IF(logVir!G378="","",資本サービス!G378/SUM(資本サービス!G378,労働コスト!G378))</f>
        <v>0.14491580483029717</v>
      </c>
      <c r="I378" s="3">
        <v>13</v>
      </c>
      <c r="J378" s="3">
        <v>3</v>
      </c>
      <c r="K378" s="2" cm="1">
        <f t="array" ref="K378">IF(C378="","",0.5*(C378+SUMPRODUCT(($B$1461:$B$1491=$J378)*1,C$1461:C$1491)))</f>
        <v>0.2585187029305604</v>
      </c>
      <c r="L378" s="2" cm="1">
        <f t="array" ref="L378">IF(D378="","",0.5*(D378+SUMPRODUCT(($B$1461:$B$1491=$J378)*1,D$1461:D$1491)))</f>
        <v>0.24460450060901207</v>
      </c>
      <c r="M378" s="2" cm="1">
        <f t="array" ref="M378">IF(E378="","",0.5*(E378+SUMPRODUCT(($B$1461:$B$1491=$J378)*1,E$1461:E$1491)))</f>
        <v>0.21508856814763944</v>
      </c>
      <c r="N378" s="2" cm="1">
        <f t="array" ref="N378">IF(F378="","",0.5*(F378+SUMPRODUCT(($B$1461:$B$1491=$J378)*1,F$1461:F$1491)))</f>
        <v>0.21019278006049874</v>
      </c>
      <c r="O378" s="2" cm="1">
        <f t="array" ref="O378">IF(G378="","",0.5*(G378+SUMPRODUCT(($B$1461:$B$1491=$J378)*1,G$1461:G$1491)))</f>
        <v>0.18261288542598386</v>
      </c>
    </row>
    <row r="379" spans="1:15" x14ac:dyDescent="0.55000000000000004">
      <c r="A379" s="3">
        <v>13</v>
      </c>
      <c r="B379" s="3">
        <v>4</v>
      </c>
      <c r="C379" s="2">
        <f>IF(logVir!C379="","",資本サービス!C379/SUM(資本サービス!C379,労働コスト!C379))</f>
        <v>0.15051880597680625</v>
      </c>
      <c r="D379" s="2">
        <f>IF(logVir!D379="","",資本サービス!D379/SUM(資本サービス!D379,労働コスト!D379))</f>
        <v>0.16161068733241712</v>
      </c>
      <c r="E379" s="2">
        <f>IF(logVir!E379="","",資本サービス!E379/SUM(資本サービス!E379,労働コスト!E379))</f>
        <v>0.14486927699910215</v>
      </c>
      <c r="F379" s="2">
        <f>IF(logVir!F379="","",資本サービス!F379/SUM(資本サービス!F379,労働コスト!F379))</f>
        <v>0.16176470020529102</v>
      </c>
      <c r="G379" s="2">
        <f>IF(logVir!G379="","",資本サービス!G379/SUM(資本サービス!G379,労働コスト!G379))</f>
        <v>0.14856087248558808</v>
      </c>
      <c r="I379" s="3">
        <v>13</v>
      </c>
      <c r="J379" s="3">
        <v>4</v>
      </c>
      <c r="K379" s="2" cm="1">
        <f t="array" ref="K379">IF(C379="","",0.5*(C379+SUMPRODUCT(($B$1461:$B$1491=$J379)*1,C$1461:C$1491)))</f>
        <v>0.19433850559546495</v>
      </c>
      <c r="L379" s="2" cm="1">
        <f t="array" ref="L379">IF(D379="","",0.5*(D379+SUMPRODUCT(($B$1461:$B$1491=$J379)*1,D$1461:D$1491)))</f>
        <v>0.2115021273091717</v>
      </c>
      <c r="M379" s="2" cm="1">
        <f t="array" ref="M379">IF(E379="","",0.5*(E379+SUMPRODUCT(($B$1461:$B$1491=$J379)*1,E$1461:E$1491)))</f>
        <v>0.19546194902818159</v>
      </c>
      <c r="N379" s="2" cm="1">
        <f t="array" ref="N379">IF(F379="","",0.5*(F379+SUMPRODUCT(($B$1461:$B$1491=$J379)*1,F$1461:F$1491)))</f>
        <v>0.2072427814248865</v>
      </c>
      <c r="O379" s="2" cm="1">
        <f t="array" ref="O379">IF(G379="","",0.5*(G379+SUMPRODUCT(($B$1461:$B$1491=$J379)*1,G$1461:G$1491)))</f>
        <v>0.18924270598817705</v>
      </c>
    </row>
    <row r="380" spans="1:15" x14ac:dyDescent="0.55000000000000004">
      <c r="A380" s="3">
        <v>13</v>
      </c>
      <c r="B380" s="3">
        <v>5</v>
      </c>
      <c r="C380" s="2">
        <f>IF(logVir!C380="","",資本サービス!C380/SUM(資本サービス!C380,労働コスト!C380))</f>
        <v>0.12437337047392942</v>
      </c>
      <c r="D380" s="2">
        <f>IF(logVir!D380="","",資本サービス!D380/SUM(資本サービス!D380,労働コスト!D380))</f>
        <v>0.11816420715803382</v>
      </c>
      <c r="E380" s="2">
        <f>IF(logVir!E380="","",資本サービス!E380/SUM(資本サービス!E380,労働コスト!E380))</f>
        <v>0.10349287524837715</v>
      </c>
      <c r="F380" s="2">
        <f>IF(logVir!F380="","",資本サービス!F380/SUM(資本サービス!F380,労働コスト!F380))</f>
        <v>0.10253207368253696</v>
      </c>
      <c r="G380" s="2">
        <f>IF(logVir!G380="","",資本サービス!G380/SUM(資本サービス!G380,労働コスト!G380))</f>
        <v>0.10061246157318973</v>
      </c>
      <c r="I380" s="3">
        <v>13</v>
      </c>
      <c r="J380" s="3">
        <v>5</v>
      </c>
      <c r="K380" s="2" cm="1">
        <f t="array" ref="K380">IF(C380="","",0.5*(C380+SUMPRODUCT(($B$1461:$B$1491=$J380)*1,C$1461:C$1491)))</f>
        <v>0.23971564620450223</v>
      </c>
      <c r="L380" s="2" cm="1">
        <f t="array" ref="L380">IF(D380="","",0.5*(D380+SUMPRODUCT(($B$1461:$B$1491=$J380)*1,D$1461:D$1491)))</f>
        <v>0.21973915409836373</v>
      </c>
      <c r="M380" s="2" cm="1">
        <f t="array" ref="M380">IF(E380="","",0.5*(E380+SUMPRODUCT(($B$1461:$B$1491=$J380)*1,E$1461:E$1491)))</f>
        <v>0.19961271032816155</v>
      </c>
      <c r="N380" s="2" cm="1">
        <f t="array" ref="N380">IF(F380="","",0.5*(F380+SUMPRODUCT(($B$1461:$B$1491=$J380)*1,F$1461:F$1491)))</f>
        <v>0.19563526230405878</v>
      </c>
      <c r="O380" s="2" cm="1">
        <f t="array" ref="O380">IF(G380="","",0.5*(G380+SUMPRODUCT(($B$1461:$B$1491=$J380)*1,G$1461:G$1491)))</f>
        <v>0.18327423648488783</v>
      </c>
    </row>
    <row r="381" spans="1:15" x14ac:dyDescent="0.55000000000000004">
      <c r="A381" s="3">
        <v>13</v>
      </c>
      <c r="B381" s="3">
        <v>6</v>
      </c>
      <c r="C381" s="2">
        <f>IF(logVir!C381="","",資本サービス!C381/SUM(資本サービス!C381,労働コスト!C381))</f>
        <v>0.39395336992562296</v>
      </c>
      <c r="D381" s="2">
        <f>IF(logVir!D381="","",資本サービス!D381/SUM(資本サービス!D381,労働コスト!D381))</f>
        <v>0.39288040329029317</v>
      </c>
      <c r="E381" s="2">
        <f>IF(logVir!E381="","",資本サービス!E381/SUM(資本サービス!E381,労働コスト!E381))</f>
        <v>0.36670907683652465</v>
      </c>
      <c r="F381" s="2">
        <f>IF(logVir!F381="","",資本サービス!F381/SUM(資本サービス!F381,労働コスト!F381))</f>
        <v>0.38081751451727658</v>
      </c>
      <c r="G381" s="2">
        <f>IF(logVir!G381="","",資本サービス!G381/SUM(資本サービス!G381,労働コスト!G381))</f>
        <v>0.37720595340673385</v>
      </c>
      <c r="I381" s="3">
        <v>13</v>
      </c>
      <c r="J381" s="3">
        <v>6</v>
      </c>
      <c r="K381" s="2" cm="1">
        <f t="array" ref="K381">IF(C381="","",0.5*(C381+SUMPRODUCT(($B$1461:$B$1491=$J381)*1,C$1461:C$1491)))</f>
        <v>0.50662181775676762</v>
      </c>
      <c r="L381" s="2" cm="1">
        <f t="array" ref="L381">IF(D381="","",0.5*(D381+SUMPRODUCT(($B$1461:$B$1491=$J381)*1,D$1461:D$1491)))</f>
        <v>0.48940799447225053</v>
      </c>
      <c r="M381" s="2" cm="1">
        <f t="array" ref="M381">IF(E381="","",0.5*(E381+SUMPRODUCT(($B$1461:$B$1491=$J381)*1,E$1461:E$1491)))</f>
        <v>0.47761487033638522</v>
      </c>
      <c r="N381" s="2" cm="1">
        <f t="array" ref="N381">IF(F381="","",0.5*(F381+SUMPRODUCT(($B$1461:$B$1491=$J381)*1,F$1461:F$1491)))</f>
        <v>0.48938275133637232</v>
      </c>
      <c r="O381" s="2" cm="1">
        <f t="array" ref="O381">IF(G381="","",0.5*(G381+SUMPRODUCT(($B$1461:$B$1491=$J381)*1,G$1461:G$1491)))</f>
        <v>0.47002709256465658</v>
      </c>
    </row>
    <row r="382" spans="1:15" x14ac:dyDescent="0.55000000000000004">
      <c r="A382" s="3">
        <v>13</v>
      </c>
      <c r="B382" s="3">
        <v>7</v>
      </c>
      <c r="C382" s="2">
        <f>IF(logVir!C382="","",資本サービス!C382/SUM(資本サービス!C382,労働コスト!C382))</f>
        <v>0.18608803979646332</v>
      </c>
      <c r="D382" s="2">
        <f>IF(logVir!D382="","",資本サービス!D382/SUM(資本サービス!D382,労働コスト!D382))</f>
        <v>0.17290747565733572</v>
      </c>
      <c r="E382" s="2">
        <f>IF(logVir!E382="","",資本サービス!E382/SUM(資本サービス!E382,労働コスト!E382))</f>
        <v>0.15272099170622769</v>
      </c>
      <c r="F382" s="2">
        <f>IF(logVir!F382="","",資本サービス!F382/SUM(資本サービス!F382,労働コスト!F382))</f>
        <v>0.15491611138436534</v>
      </c>
      <c r="G382" s="2">
        <f>IF(logVir!G382="","",資本サービス!G382/SUM(資本サービス!G382,労働コスト!G382))</f>
        <v>0.14583838953606787</v>
      </c>
      <c r="I382" s="3">
        <v>13</v>
      </c>
      <c r="J382" s="3">
        <v>7</v>
      </c>
      <c r="K382" s="2" cm="1">
        <f t="array" ref="K382">IF(C382="","",0.5*(C382+SUMPRODUCT(($B$1461:$B$1491=$J382)*1,C$1461:C$1491)))</f>
        <v>0.28311720224237424</v>
      </c>
      <c r="L382" s="2" cm="1">
        <f t="array" ref="L382">IF(D382="","",0.5*(D382+SUMPRODUCT(($B$1461:$B$1491=$J382)*1,D$1461:D$1491)))</f>
        <v>0.25504116544765743</v>
      </c>
      <c r="M382" s="2" cm="1">
        <f t="array" ref="M382">IF(E382="","",0.5*(E382+SUMPRODUCT(($B$1461:$B$1491=$J382)*1,E$1461:E$1491)))</f>
        <v>0.23791913482553056</v>
      </c>
      <c r="N382" s="2" cm="1">
        <f t="array" ref="N382">IF(F382="","",0.5*(F382+SUMPRODUCT(($B$1461:$B$1491=$J382)*1,F$1461:F$1491)))</f>
        <v>0.23887879262198036</v>
      </c>
      <c r="O382" s="2" cm="1">
        <f t="array" ref="O382">IF(G382="","",0.5*(G382+SUMPRODUCT(($B$1461:$B$1491=$J382)*1,G$1461:G$1491)))</f>
        <v>0.22127674775470424</v>
      </c>
    </row>
    <row r="383" spans="1:15" x14ac:dyDescent="0.55000000000000004">
      <c r="A383" s="3">
        <v>13</v>
      </c>
      <c r="B383" s="3">
        <v>8</v>
      </c>
      <c r="C383" s="2">
        <f>IF(logVir!C383="","",資本サービス!C383/SUM(資本サービス!C383,労働コスト!C383))</f>
        <v>0.18382936571524344</v>
      </c>
      <c r="D383" s="2">
        <f>IF(logVir!D383="","",資本サービス!D383/SUM(資本サービス!D383,労働コスト!D383))</f>
        <v>0.17159577662686065</v>
      </c>
      <c r="E383" s="2">
        <f>IF(logVir!E383="","",資本サービス!E383/SUM(資本サービス!E383,労働コスト!E383))</f>
        <v>0.14015740702588417</v>
      </c>
      <c r="F383" s="2">
        <f>IF(logVir!F383="","",資本サービス!F383/SUM(資本サービス!F383,労働コスト!F383))</f>
        <v>0.15544976257964899</v>
      </c>
      <c r="G383" s="2">
        <f>IF(logVir!G383="","",資本サービス!G383/SUM(資本サービス!G383,労働コスト!G383))</f>
        <v>0.16260898645449534</v>
      </c>
      <c r="I383" s="3">
        <v>13</v>
      </c>
      <c r="J383" s="3">
        <v>8</v>
      </c>
      <c r="K383" s="2" cm="1">
        <f t="array" ref="K383">IF(C383="","",0.5*(C383+SUMPRODUCT(($B$1461:$B$1491=$J383)*1,C$1461:C$1491)))</f>
        <v>0.31699964660389884</v>
      </c>
      <c r="L383" s="2" cm="1">
        <f t="array" ref="L383">IF(D383="","",0.5*(D383+SUMPRODUCT(($B$1461:$B$1491=$J383)*1,D$1461:D$1491)))</f>
        <v>0.28634798515323245</v>
      </c>
      <c r="M383" s="2" cm="1">
        <f t="array" ref="M383">IF(E383="","",0.5*(E383+SUMPRODUCT(($B$1461:$B$1491=$J383)*1,E$1461:E$1491)))</f>
        <v>0.27038659108547514</v>
      </c>
      <c r="N383" s="2" cm="1">
        <f t="array" ref="N383">IF(F383="","",0.5*(F383+SUMPRODUCT(($B$1461:$B$1491=$J383)*1,F$1461:F$1491)))</f>
        <v>0.28255333880410655</v>
      </c>
      <c r="O383" s="2" cm="1">
        <f t="array" ref="O383">IF(G383="","",0.5*(G383+SUMPRODUCT(($B$1461:$B$1491=$J383)*1,G$1461:G$1491)))</f>
        <v>0.27185921201668461</v>
      </c>
    </row>
    <row r="384" spans="1:15" x14ac:dyDescent="0.55000000000000004">
      <c r="A384" s="3">
        <v>13</v>
      </c>
      <c r="B384" s="3">
        <v>9</v>
      </c>
      <c r="C384" s="2">
        <f>IF(logVir!C384="","",資本サービス!C384/SUM(資本サービス!C384,労働コスト!C384))</f>
        <v>0.10377841899759015</v>
      </c>
      <c r="D384" s="2">
        <f>IF(logVir!D384="","",資本サービス!D384/SUM(資本サービス!D384,労働コスト!D384))</f>
        <v>9.8214277774567177E-2</v>
      </c>
      <c r="E384" s="2">
        <f>IF(logVir!E384="","",資本サービス!E384/SUM(資本サービス!E384,労働コスト!E384))</f>
        <v>7.3240225903420983E-2</v>
      </c>
      <c r="F384" s="2">
        <f>IF(logVir!F384="","",資本サービス!F384/SUM(資本サービス!F384,労働コスト!F384))</f>
        <v>7.5556288609578595E-2</v>
      </c>
      <c r="G384" s="2">
        <f>IF(logVir!G384="","",資本サービス!G384/SUM(資本サービス!G384,労働コスト!G384))</f>
        <v>7.4029454231431369E-2</v>
      </c>
      <c r="I384" s="3">
        <v>13</v>
      </c>
      <c r="J384" s="3">
        <v>9</v>
      </c>
      <c r="K384" s="2" cm="1">
        <f t="array" ref="K384">IF(C384="","",0.5*(C384+SUMPRODUCT(($B$1461:$B$1491=$J384)*1,C$1461:C$1491)))</f>
        <v>0.15388276995680569</v>
      </c>
      <c r="L384" s="2" cm="1">
        <f t="array" ref="L384">IF(D384="","",0.5*(D384+SUMPRODUCT(($B$1461:$B$1491=$J384)*1,D$1461:D$1491)))</f>
        <v>0.14554352038597823</v>
      </c>
      <c r="M384" s="2" cm="1">
        <f t="array" ref="M384">IF(E384="","",0.5*(E384+SUMPRODUCT(($B$1461:$B$1491=$J384)*1,E$1461:E$1491)))</f>
        <v>0.12004788797844607</v>
      </c>
      <c r="N384" s="2" cm="1">
        <f t="array" ref="N384">IF(F384="","",0.5*(F384+SUMPRODUCT(($B$1461:$B$1491=$J384)*1,F$1461:F$1491)))</f>
        <v>0.11983936760204245</v>
      </c>
      <c r="O384" s="2" cm="1">
        <f t="array" ref="O384">IF(G384="","",0.5*(G384+SUMPRODUCT(($B$1461:$B$1491=$J384)*1,G$1461:G$1491)))</f>
        <v>0.10819672447564634</v>
      </c>
    </row>
    <row r="385" spans="1:15" x14ac:dyDescent="0.55000000000000004">
      <c r="A385" s="3">
        <v>13</v>
      </c>
      <c r="B385" s="3">
        <v>10</v>
      </c>
      <c r="C385" s="2">
        <f>IF(logVir!C385="","",資本サービス!C385/SUM(資本サービス!C385,労働コスト!C385))</f>
        <v>0.24731786282579313</v>
      </c>
      <c r="D385" s="2">
        <f>IF(logVir!D385="","",資本サービス!D385/SUM(資本サービス!D385,労働コスト!D385))</f>
        <v>0.26849967968206107</v>
      </c>
      <c r="E385" s="2">
        <f>IF(logVir!E385="","",資本サービス!E385/SUM(資本サービス!E385,労働コスト!E385))</f>
        <v>0.21184174792204039</v>
      </c>
      <c r="F385" s="2">
        <f>IF(logVir!F385="","",資本サービス!F385/SUM(資本サービス!F385,労働コスト!F385))</f>
        <v>0.21632716639595861</v>
      </c>
      <c r="G385" s="2">
        <f>IF(logVir!G385="","",資本サービス!G385/SUM(資本サービス!G385,労働コスト!G385))</f>
        <v>0.19769723976182058</v>
      </c>
      <c r="I385" s="3">
        <v>13</v>
      </c>
      <c r="J385" s="3">
        <v>10</v>
      </c>
      <c r="K385" s="2" cm="1">
        <f t="array" ref="K385">IF(C385="","",0.5*(C385+SUMPRODUCT(($B$1461:$B$1491=$J385)*1,C$1461:C$1491)))</f>
        <v>0.31040449927304969</v>
      </c>
      <c r="L385" s="2" cm="1">
        <f t="array" ref="L385">IF(D385="","",0.5*(D385+SUMPRODUCT(($B$1461:$B$1491=$J385)*1,D$1461:D$1491)))</f>
        <v>0.31280107322645778</v>
      </c>
      <c r="M385" s="2" cm="1">
        <f t="array" ref="M385">IF(E385="","",0.5*(E385+SUMPRODUCT(($B$1461:$B$1491=$J385)*1,E$1461:E$1491)))</f>
        <v>0.26617957613358173</v>
      </c>
      <c r="N385" s="2" cm="1">
        <f t="array" ref="N385">IF(F385="","",0.5*(F385+SUMPRODUCT(($B$1461:$B$1491=$J385)*1,F$1461:F$1491)))</f>
        <v>0.26857540384493311</v>
      </c>
      <c r="O385" s="2" cm="1">
        <f t="array" ref="O385">IF(G385="","",0.5*(G385+SUMPRODUCT(($B$1461:$B$1491=$J385)*1,G$1461:G$1491)))</f>
        <v>0.24132486868744801</v>
      </c>
    </row>
    <row r="386" spans="1:15" x14ac:dyDescent="0.55000000000000004">
      <c r="A386" s="3">
        <v>13</v>
      </c>
      <c r="B386" s="3">
        <v>11</v>
      </c>
      <c r="C386" s="2">
        <f>IF(logVir!C386="","",資本サービス!C386/SUM(資本サービス!C386,労働コスト!C386))</f>
        <v>0.28541415332366227</v>
      </c>
      <c r="D386" s="2">
        <f>IF(logVir!D386="","",資本サービス!D386/SUM(資本サービス!D386,労働コスト!D386))</f>
        <v>0.28172403800249629</v>
      </c>
      <c r="E386" s="2">
        <f>IF(logVir!E386="","",資本サービス!E386/SUM(資本サービス!E386,労働コスト!E386))</f>
        <v>0.26706857434667131</v>
      </c>
      <c r="F386" s="2">
        <f>IF(logVir!F386="","",資本サービス!F386/SUM(資本サービス!F386,労働コスト!F386))</f>
        <v>0.28151712254611239</v>
      </c>
      <c r="G386" s="2">
        <f>IF(logVir!G386="","",資本サービス!G386/SUM(資本サービス!G386,労働コスト!G386))</f>
        <v>0.28846301064177088</v>
      </c>
      <c r="I386" s="3">
        <v>13</v>
      </c>
      <c r="J386" s="3">
        <v>11</v>
      </c>
      <c r="K386" s="2" cm="1">
        <f t="array" ref="K386">IF(C386="","",0.5*(C386+SUMPRODUCT(($B$1461:$B$1491=$J386)*1,C$1461:C$1491)))</f>
        <v>0.3602917114143398</v>
      </c>
      <c r="L386" s="2" cm="1">
        <f t="array" ref="L386">IF(D386="","",0.5*(D386+SUMPRODUCT(($B$1461:$B$1491=$J386)*1,D$1461:D$1491)))</f>
        <v>0.35686504862597612</v>
      </c>
      <c r="M386" s="2" cm="1">
        <f t="array" ref="M386">IF(E386="","",0.5*(E386+SUMPRODUCT(($B$1461:$B$1491=$J386)*1,E$1461:E$1491)))</f>
        <v>0.34330421328835237</v>
      </c>
      <c r="N386" s="2" cm="1">
        <f t="array" ref="N386">IF(F386="","",0.5*(F386+SUMPRODUCT(($B$1461:$B$1491=$J386)*1,F$1461:F$1491)))</f>
        <v>0.35442285968051934</v>
      </c>
      <c r="O386" s="2" cm="1">
        <f t="array" ref="O386">IF(G386="","",0.5*(G386+SUMPRODUCT(($B$1461:$B$1491=$J386)*1,G$1461:G$1491)))</f>
        <v>0.34725934293502803</v>
      </c>
    </row>
    <row r="387" spans="1:15" x14ac:dyDescent="0.55000000000000004">
      <c r="A387" s="3">
        <v>13</v>
      </c>
      <c r="B387" s="3">
        <v>12</v>
      </c>
      <c r="C387" s="2">
        <f>IF(logVir!C387="","",資本サービス!C387/SUM(資本サービス!C387,労働コスト!C387))</f>
        <v>0.41891278909828555</v>
      </c>
      <c r="D387" s="2">
        <f>IF(logVir!D387="","",資本サービス!D387/SUM(資本サービス!D387,労働コスト!D387))</f>
        <v>0.3915200149445206</v>
      </c>
      <c r="E387" s="2">
        <f>IF(logVir!E387="","",資本サービス!E387/SUM(資本サービス!E387,労働コスト!E387))</f>
        <v>0.37803695743701859</v>
      </c>
      <c r="F387" s="2">
        <f>IF(logVir!F387="","",資本サービス!F387/SUM(資本サービス!F387,労働コスト!F387))</f>
        <v>0.3771034461794428</v>
      </c>
      <c r="G387" s="2">
        <f>IF(logVir!G387="","",資本サービス!G387/SUM(資本サービス!G387,労働コスト!G387))</f>
        <v>0.35108572161148732</v>
      </c>
      <c r="I387" s="3">
        <v>13</v>
      </c>
      <c r="J387" s="3">
        <v>12</v>
      </c>
      <c r="K387" s="2" cm="1">
        <f t="array" ref="K387">IF(C387="","",0.5*(C387+SUMPRODUCT(($B$1461:$B$1491=$J387)*1,C$1461:C$1491)))</f>
        <v>0.46506383765438841</v>
      </c>
      <c r="L387" s="2" cm="1">
        <f t="array" ref="L387">IF(D387="","",0.5*(D387+SUMPRODUCT(($B$1461:$B$1491=$J387)*1,D$1461:D$1491)))</f>
        <v>0.43925409398955284</v>
      </c>
      <c r="M387" s="2" cm="1">
        <f t="array" ref="M387">IF(E387="","",0.5*(E387+SUMPRODUCT(($B$1461:$B$1491=$J387)*1,E$1461:E$1491)))</f>
        <v>0.43192914169154417</v>
      </c>
      <c r="N387" s="2" cm="1">
        <f t="array" ref="N387">IF(F387="","",0.5*(F387+SUMPRODUCT(($B$1461:$B$1491=$J387)*1,F$1461:F$1491)))</f>
        <v>0.42917697548245537</v>
      </c>
      <c r="O387" s="2" cm="1">
        <f t="array" ref="O387">IF(G387="","",0.5*(G387+SUMPRODUCT(($B$1461:$B$1491=$J387)*1,G$1461:G$1491)))</f>
        <v>0.39454401674397627</v>
      </c>
    </row>
    <row r="388" spans="1:15" x14ac:dyDescent="0.55000000000000004">
      <c r="A388" s="3">
        <v>13</v>
      </c>
      <c r="B388" s="3">
        <v>13</v>
      </c>
      <c r="C388" s="2">
        <f>IF(logVir!C388="","",資本サービス!C388/SUM(資本サービス!C388,労働コスト!C388))</f>
        <v>0.58159160577657254</v>
      </c>
      <c r="D388" s="2">
        <f>IF(logVir!D388="","",資本サービス!D388/SUM(資本サービス!D388,労働コスト!D388))</f>
        <v>0.56321442101933283</v>
      </c>
      <c r="E388" s="2">
        <f>IF(logVir!E388="","",資本サービス!E388/SUM(資本サービス!E388,労働コスト!E388))</f>
        <v>0.56799981246763886</v>
      </c>
      <c r="F388" s="2">
        <f>IF(logVir!F388="","",資本サービス!F388/SUM(資本サービス!F388,労働コスト!F388))</f>
        <v>0.56557785679124029</v>
      </c>
      <c r="G388" s="2">
        <f>IF(logVir!G388="","",資本サービス!G388/SUM(資本サービス!G388,労働コスト!G388))</f>
        <v>0.52747536369799941</v>
      </c>
      <c r="I388" s="3">
        <v>13</v>
      </c>
      <c r="J388" s="3">
        <v>13</v>
      </c>
      <c r="K388" s="2" cm="1">
        <f t="array" ref="K388">IF(C388="","",0.5*(C388+SUMPRODUCT(($B$1461:$B$1491=$J388)*1,C$1461:C$1491)))</f>
        <v>0.59001658123035228</v>
      </c>
      <c r="L388" s="2" cm="1">
        <f t="array" ref="L388">IF(D388="","",0.5*(D388+SUMPRODUCT(($B$1461:$B$1491=$J388)*1,D$1461:D$1491)))</f>
        <v>0.59574110124888446</v>
      </c>
      <c r="M388" s="2" cm="1">
        <f t="array" ref="M388">IF(E388="","",0.5*(E388+SUMPRODUCT(($B$1461:$B$1491=$J388)*1,E$1461:E$1491)))</f>
        <v>0.57844845356179508</v>
      </c>
      <c r="N388" s="2" cm="1">
        <f t="array" ref="N388">IF(F388="","",0.5*(F388+SUMPRODUCT(($B$1461:$B$1491=$J388)*1,F$1461:F$1491)))</f>
        <v>0.58462693976545133</v>
      </c>
      <c r="O388" s="2" cm="1">
        <f t="array" ref="O388">IF(G388="","",0.5*(G388+SUMPRODUCT(($B$1461:$B$1491=$J388)*1,G$1461:G$1491)))</f>
        <v>0.54785540087023554</v>
      </c>
    </row>
    <row r="389" spans="1:15" x14ac:dyDescent="0.55000000000000004">
      <c r="A389" s="3">
        <v>13</v>
      </c>
      <c r="B389" s="3">
        <v>14</v>
      </c>
      <c r="C389" s="2">
        <f>IF(logVir!C389="","",資本サービス!C389/SUM(資本サービス!C389,労働コスト!C389))</f>
        <v>0.37279999243339101</v>
      </c>
      <c r="D389" s="2">
        <f>IF(logVir!D389="","",資本サービス!D389/SUM(資本サービス!D389,労働コスト!D389))</f>
        <v>0.32906063206664865</v>
      </c>
      <c r="E389" s="2">
        <f>IF(logVir!E389="","",資本サービス!E389/SUM(資本サービス!E389,労働コスト!E389))</f>
        <v>0.34883043841070749</v>
      </c>
      <c r="F389" s="2">
        <f>IF(logVir!F389="","",資本サービス!F389/SUM(資本サービス!F389,労働コスト!F389))</f>
        <v>0.36539557145471713</v>
      </c>
      <c r="G389" s="2">
        <f>IF(logVir!G389="","",資本サービス!G389/SUM(資本サービス!G389,労働コスト!G389))</f>
        <v>0.38248754038845501</v>
      </c>
      <c r="I389" s="3">
        <v>13</v>
      </c>
      <c r="J389" s="3">
        <v>14</v>
      </c>
      <c r="K389" s="2" cm="1">
        <f t="array" ref="K389">IF(C389="","",0.5*(C389+SUMPRODUCT(($B$1461:$B$1491=$J389)*1,C$1461:C$1491)))</f>
        <v>0.39097223637033074</v>
      </c>
      <c r="L389" s="2" cm="1">
        <f t="array" ref="L389">IF(D389="","",0.5*(D389+SUMPRODUCT(($B$1461:$B$1491=$J389)*1,D$1461:D$1491)))</f>
        <v>0.3493499963627944</v>
      </c>
      <c r="M389" s="2" cm="1">
        <f t="array" ref="M389">IF(E389="","",0.5*(E389+SUMPRODUCT(($B$1461:$B$1491=$J389)*1,E$1461:E$1491)))</f>
        <v>0.36819609095256201</v>
      </c>
      <c r="N389" s="2" cm="1">
        <f t="array" ref="N389">IF(F389="","",0.5*(F389+SUMPRODUCT(($B$1461:$B$1491=$J389)*1,F$1461:F$1491)))</f>
        <v>0.38308141976680754</v>
      </c>
      <c r="O389" s="2" cm="1">
        <f t="array" ref="O389">IF(G389="","",0.5*(G389+SUMPRODUCT(($B$1461:$B$1491=$J389)*1,G$1461:G$1491)))</f>
        <v>0.37836280130750666</v>
      </c>
    </row>
    <row r="390" spans="1:15" x14ac:dyDescent="0.55000000000000004">
      <c r="A390" s="3">
        <v>13</v>
      </c>
      <c r="B390" s="3">
        <v>15</v>
      </c>
      <c r="C390" s="2">
        <f>IF(logVir!C390="","",資本サービス!C390/SUM(資本サービス!C390,労働コスト!C390))</f>
        <v>0.18986147390936781</v>
      </c>
      <c r="D390" s="2">
        <f>IF(logVir!D390="","",資本サービス!D390/SUM(資本サービス!D390,労働コスト!D390))</f>
        <v>0.156743297993338</v>
      </c>
      <c r="E390" s="2">
        <f>IF(logVir!E390="","",資本サービス!E390/SUM(資本サービス!E390,労働コスト!E390))</f>
        <v>0.15069443966465745</v>
      </c>
      <c r="F390" s="2">
        <f>IF(logVir!F390="","",資本サービス!F390/SUM(資本サービス!F390,労働コスト!F390))</f>
        <v>0.15374139672948775</v>
      </c>
      <c r="G390" s="2">
        <f>IF(logVir!G390="","",資本サービス!G390/SUM(資本サービス!G390,労働コスト!G390))</f>
        <v>0.14965817233340398</v>
      </c>
      <c r="I390" s="3">
        <v>13</v>
      </c>
      <c r="J390" s="3">
        <v>15</v>
      </c>
      <c r="K390" s="2" cm="1">
        <f t="array" ref="K390">IF(C390="","",0.5*(C390+SUMPRODUCT(($B$1461:$B$1491=$J390)*1,C$1461:C$1491)))</f>
        <v>0.22523366481243953</v>
      </c>
      <c r="L390" s="2" cm="1">
        <f t="array" ref="L390">IF(D390="","",0.5*(D390+SUMPRODUCT(($B$1461:$B$1491=$J390)*1,D$1461:D$1491)))</f>
        <v>0.18730707720538364</v>
      </c>
      <c r="M390" s="2" cm="1">
        <f t="array" ref="M390">IF(E390="","",0.5*(E390+SUMPRODUCT(($B$1461:$B$1491=$J390)*1,E$1461:E$1491)))</f>
        <v>0.19734149266343615</v>
      </c>
      <c r="N390" s="2" cm="1">
        <f t="array" ref="N390">IF(F390="","",0.5*(F390+SUMPRODUCT(($B$1461:$B$1491=$J390)*1,F$1461:F$1491)))</f>
        <v>0.20333153878955185</v>
      </c>
      <c r="O390" s="2" cm="1">
        <f t="array" ref="O390">IF(G390="","",0.5*(G390+SUMPRODUCT(($B$1461:$B$1491=$J390)*1,G$1461:G$1491)))</f>
        <v>0.18795272537677418</v>
      </c>
    </row>
    <row r="391" spans="1:15" x14ac:dyDescent="0.55000000000000004">
      <c r="A391" s="3">
        <v>13</v>
      </c>
      <c r="B391" s="3">
        <v>16</v>
      </c>
      <c r="C391" s="2">
        <f>IF(logVir!C391="","",資本サービス!C391/SUM(資本サービス!C391,労働コスト!C391))</f>
        <v>0.18147894659032404</v>
      </c>
      <c r="D391" s="2">
        <f>IF(logVir!D391="","",資本サービス!D391/SUM(資本サービス!D391,労働コスト!D391))</f>
        <v>0.17326952597353226</v>
      </c>
      <c r="E391" s="2">
        <f>IF(logVir!E391="","",資本サービス!E391/SUM(資本サービス!E391,労働コスト!E391))</f>
        <v>0.13853803299111869</v>
      </c>
      <c r="F391" s="2">
        <f>IF(logVir!F391="","",資本サービス!F391/SUM(資本サービス!F391,労働コスト!F391))</f>
        <v>0.14169582224403157</v>
      </c>
      <c r="G391" s="2">
        <f>IF(logVir!G391="","",資本サービス!G391/SUM(資本サービス!G391,労働コスト!G391))</f>
        <v>0.13751337082954948</v>
      </c>
      <c r="I391" s="3">
        <v>13</v>
      </c>
      <c r="J391" s="3">
        <v>16</v>
      </c>
      <c r="K391" s="2" cm="1">
        <f t="array" ref="K391">IF(C391="","",0.5*(C391+SUMPRODUCT(($B$1461:$B$1491=$J391)*1,C$1461:C$1491)))</f>
        <v>0.25401620634036948</v>
      </c>
      <c r="L391" s="2" cm="1">
        <f t="array" ref="L391">IF(D391="","",0.5*(D391+SUMPRODUCT(($B$1461:$B$1491=$J391)*1,D$1461:D$1491)))</f>
        <v>0.23539437081544379</v>
      </c>
      <c r="M391" s="2" cm="1">
        <f t="array" ref="M391">IF(E391="","",0.5*(E391+SUMPRODUCT(($B$1461:$B$1491=$J391)*1,E$1461:E$1491)))</f>
        <v>0.20519438252028249</v>
      </c>
      <c r="N391" s="2" cm="1">
        <f t="array" ref="N391">IF(F391="","",0.5*(F391+SUMPRODUCT(($B$1461:$B$1491=$J391)*1,F$1461:F$1491)))</f>
        <v>0.20703042706284341</v>
      </c>
      <c r="O391" s="2" cm="1">
        <f t="array" ref="O391">IF(G391="","",0.5*(G391+SUMPRODUCT(($B$1461:$B$1491=$J391)*1,G$1461:G$1491)))</f>
        <v>0.19101404993100241</v>
      </c>
    </row>
    <row r="392" spans="1:15" x14ac:dyDescent="0.55000000000000004">
      <c r="A392" s="3">
        <v>13</v>
      </c>
      <c r="B392" s="3">
        <v>17</v>
      </c>
      <c r="C392" s="2">
        <f>IF(logVir!C392="","",資本サービス!C392/SUM(資本サービス!C392,労働コスト!C392))</f>
        <v>0.62149740925409536</v>
      </c>
      <c r="D392" s="2">
        <f>IF(logVir!D392="","",資本サービス!D392/SUM(資本サービス!D392,労働コスト!D392))</f>
        <v>0.65042854329431887</v>
      </c>
      <c r="E392" s="2">
        <f>IF(logVir!E392="","",資本サービス!E392/SUM(資本サービス!E392,労働コスト!E392))</f>
        <v>0.58202927109145053</v>
      </c>
      <c r="F392" s="2">
        <f>IF(logVir!F392="","",資本サービス!F392/SUM(資本サービス!F392,労働コスト!F392))</f>
        <v>0.56871163378541656</v>
      </c>
      <c r="G392" s="2">
        <f>IF(logVir!G392="","",資本サービス!G392/SUM(資本サービス!G392,労働コスト!G392))</f>
        <v>0.56670722839900722</v>
      </c>
      <c r="I392" s="3">
        <v>13</v>
      </c>
      <c r="J392" s="3">
        <v>17</v>
      </c>
      <c r="K392" s="2" cm="1">
        <f t="array" ref="K392">IF(C392="","",0.5*(C392+SUMPRODUCT(($B$1461:$B$1491=$J392)*1,C$1461:C$1491)))</f>
        <v>0.63905606778280122</v>
      </c>
      <c r="L392" s="2" cm="1">
        <f t="array" ref="L392">IF(D392="","",0.5*(D392+SUMPRODUCT(($B$1461:$B$1491=$J392)*1,D$1461:D$1491)))</f>
        <v>0.64573765975343256</v>
      </c>
      <c r="M392" s="2" cm="1">
        <f t="array" ref="M392">IF(E392="","",0.5*(E392+SUMPRODUCT(($B$1461:$B$1491=$J392)*1,E$1461:E$1491)))</f>
        <v>0.59804668793326454</v>
      </c>
      <c r="N392" s="2" cm="1">
        <f t="array" ref="N392">IF(F392="","",0.5*(F392+SUMPRODUCT(($B$1461:$B$1491=$J392)*1,F$1461:F$1491)))</f>
        <v>0.57732144268050689</v>
      </c>
      <c r="O392" s="2" cm="1">
        <f t="array" ref="O392">IF(G392="","",0.5*(G392+SUMPRODUCT(($B$1461:$B$1491=$J392)*1,G$1461:G$1491)))</f>
        <v>0.57440842940049841</v>
      </c>
    </row>
    <row r="393" spans="1:15" x14ac:dyDescent="0.55000000000000004">
      <c r="A393" s="3">
        <v>13</v>
      </c>
      <c r="B393" s="3">
        <v>18</v>
      </c>
      <c r="C393" s="2">
        <f>IF(logVir!C393="","",資本サービス!C393/SUM(資本サービス!C393,労働コスト!C393))</f>
        <v>0.14993091574806791</v>
      </c>
      <c r="D393" s="2">
        <f>IF(logVir!D393="","",資本サービス!D393/SUM(資本サービス!D393,労働コスト!D393))</f>
        <v>0.11671031023994466</v>
      </c>
      <c r="E393" s="2">
        <f>IF(logVir!E393="","",資本サービス!E393/SUM(資本サービス!E393,労働コスト!E393))</f>
        <v>0.10554525719808031</v>
      </c>
      <c r="F393" s="2">
        <f>IF(logVir!F393="","",資本サービス!F393/SUM(資本サービス!F393,労働コスト!F393))</f>
        <v>0.10505255926874642</v>
      </c>
      <c r="G393" s="2">
        <f>IF(logVir!G393="","",資本サービス!G393/SUM(資本サービス!G393,労働コスト!G393))</f>
        <v>9.7834369536290766E-2</v>
      </c>
      <c r="I393" s="3">
        <v>13</v>
      </c>
      <c r="J393" s="3">
        <v>18</v>
      </c>
      <c r="K393" s="2" cm="1">
        <f t="array" ref="K393">IF(C393="","",0.5*(C393+SUMPRODUCT(($B$1461:$B$1491=$J393)*1,C$1461:C$1491)))</f>
        <v>0.14671689228845333</v>
      </c>
      <c r="L393" s="2" cm="1">
        <f t="array" ref="L393">IF(D393="","",0.5*(D393+SUMPRODUCT(($B$1461:$B$1491=$J393)*1,D$1461:D$1491)))</f>
        <v>0.11288764957664432</v>
      </c>
      <c r="M393" s="2" cm="1">
        <f t="array" ref="M393">IF(E393="","",0.5*(E393+SUMPRODUCT(($B$1461:$B$1491=$J393)*1,E$1461:E$1491)))</f>
        <v>0.1046106888605958</v>
      </c>
      <c r="N393" s="2" cm="1">
        <f t="array" ref="N393">IF(F393="","",0.5*(F393+SUMPRODUCT(($B$1461:$B$1491=$J393)*1,F$1461:F$1491)))</f>
        <v>0.10356838596845</v>
      </c>
      <c r="O393" s="2" cm="1">
        <f t="array" ref="O393">IF(G393="","",0.5*(G393+SUMPRODUCT(($B$1461:$B$1491=$J393)*1,G$1461:G$1491)))</f>
        <v>9.9674972149691191E-2</v>
      </c>
    </row>
    <row r="394" spans="1:15" x14ac:dyDescent="0.55000000000000004">
      <c r="A394" s="3">
        <v>13</v>
      </c>
      <c r="B394" s="3">
        <v>19</v>
      </c>
      <c r="C394" s="2">
        <f>IF(logVir!C394="","",資本サービス!C394/SUM(資本サービス!C394,労働コスト!C394))</f>
        <v>0.2167559106200585</v>
      </c>
      <c r="D394" s="2">
        <f>IF(logVir!D394="","",資本サービス!D394/SUM(資本サービス!D394,労働コスト!D394))</f>
        <v>0.18329718984153492</v>
      </c>
      <c r="E394" s="2">
        <f>IF(logVir!E394="","",資本サービス!E394/SUM(資本サービス!E394,労働コスト!E394))</f>
        <v>0.16752881182034429</v>
      </c>
      <c r="F394" s="2">
        <f>IF(logVir!F394="","",資本サービス!F394/SUM(資本サービス!F394,労働コスト!F394))</f>
        <v>0.17067898027810177</v>
      </c>
      <c r="G394" s="2">
        <f>IF(logVir!G394="","",資本サービス!G394/SUM(資本サービス!G394,労働コスト!G394))</f>
        <v>0.15870460225836527</v>
      </c>
      <c r="I394" s="3">
        <v>13</v>
      </c>
      <c r="J394" s="3">
        <v>19</v>
      </c>
      <c r="K394" s="2" cm="1">
        <f t="array" ref="K394">IF(C394="","",0.5*(C394+SUMPRODUCT(($B$1461:$B$1491=$J394)*1,C$1461:C$1491)))</f>
        <v>0.19472095677988821</v>
      </c>
      <c r="L394" s="2" cm="1">
        <f t="array" ref="L394">IF(D394="","",0.5*(D394+SUMPRODUCT(($B$1461:$B$1491=$J394)*1,D$1461:D$1491)))</f>
        <v>0.15797962943356789</v>
      </c>
      <c r="M394" s="2" cm="1">
        <f t="array" ref="M394">IF(E394="","",0.5*(E394+SUMPRODUCT(($B$1461:$B$1491=$J394)*1,E$1461:E$1491)))</f>
        <v>0.14906063607598707</v>
      </c>
      <c r="N394" s="2" cm="1">
        <f t="array" ref="N394">IF(F394="","",0.5*(F394+SUMPRODUCT(($B$1461:$B$1491=$J394)*1,F$1461:F$1491)))</f>
        <v>0.15051429050089854</v>
      </c>
      <c r="O394" s="2" cm="1">
        <f t="array" ref="O394">IF(G394="","",0.5*(G394+SUMPRODUCT(($B$1461:$B$1491=$J394)*1,G$1461:G$1491)))</f>
        <v>0.14199500353854466</v>
      </c>
    </row>
    <row r="395" spans="1:15" x14ac:dyDescent="0.55000000000000004">
      <c r="A395" s="3">
        <v>13</v>
      </c>
      <c r="B395" s="3">
        <v>20</v>
      </c>
      <c r="C395" s="2">
        <f>IF(logVir!C395="","",資本サービス!C395/SUM(資本サービス!C395,労働コスト!C395))</f>
        <v>0.100334734774832</v>
      </c>
      <c r="D395" s="2">
        <f>IF(logVir!D395="","",資本サービス!D395/SUM(資本サービス!D395,労働コスト!D395))</f>
        <v>0.10219538239515101</v>
      </c>
      <c r="E395" s="2">
        <f>IF(logVir!E395="","",資本サービス!E395/SUM(資本サービス!E395,労働コスト!E395))</f>
        <v>9.1688218237500632E-2</v>
      </c>
      <c r="F395" s="2">
        <f>IF(logVir!F395="","",資本サービス!F395/SUM(資本サービス!F395,労働コスト!F395))</f>
        <v>9.3675990046169499E-2</v>
      </c>
      <c r="G395" s="2">
        <f>IF(logVir!G395="","",資本サービス!G395/SUM(資本サービス!G395,労働コスト!G395))</f>
        <v>8.027978781013817E-2</v>
      </c>
      <c r="I395" s="3">
        <v>13</v>
      </c>
      <c r="J395" s="3">
        <v>20</v>
      </c>
      <c r="K395" s="2" cm="1">
        <f t="array" ref="K395">IF(C395="","",0.5*(C395+SUMPRODUCT(($B$1461:$B$1491=$J395)*1,C$1461:C$1491)))</f>
        <v>0.17736617367177082</v>
      </c>
      <c r="L395" s="2" cm="1">
        <f t="array" ref="L395">IF(D395="","",0.5*(D395+SUMPRODUCT(($B$1461:$B$1491=$J395)*1,D$1461:D$1491)))</f>
        <v>0.17373617384148068</v>
      </c>
      <c r="M395" s="2" cm="1">
        <f t="array" ref="M395">IF(E395="","",0.5*(E395+SUMPRODUCT(($B$1461:$B$1491=$J395)*1,E$1461:E$1491)))</f>
        <v>0.17160912652281904</v>
      </c>
      <c r="N395" s="2" cm="1">
        <f t="array" ref="N395">IF(F395="","",0.5*(F395+SUMPRODUCT(($B$1461:$B$1491=$J395)*1,F$1461:F$1491)))</f>
        <v>0.17339441534213848</v>
      </c>
      <c r="O395" s="2" cm="1">
        <f t="array" ref="O395">IF(G395="","",0.5*(G395+SUMPRODUCT(($B$1461:$B$1491=$J395)*1,G$1461:G$1491)))</f>
        <v>0.15899081355840278</v>
      </c>
    </row>
    <row r="396" spans="1:15" x14ac:dyDescent="0.55000000000000004">
      <c r="A396" s="3">
        <v>13</v>
      </c>
      <c r="B396" s="3">
        <v>21</v>
      </c>
      <c r="C396" s="2">
        <f>IF(logVir!C396="","",資本サービス!C396/SUM(資本サービス!C396,労働コスト!C396))</f>
        <v>0.33073130849365751</v>
      </c>
      <c r="D396" s="2">
        <f>IF(logVir!D396="","",資本サービス!D396/SUM(資本サービス!D396,労働コスト!D396))</f>
        <v>0.2849669400479965</v>
      </c>
      <c r="E396" s="2">
        <f>IF(logVir!E396="","",資本サービス!E396/SUM(資本サービス!E396,労働コスト!E396))</f>
        <v>0.26612865858068813</v>
      </c>
      <c r="F396" s="2">
        <f>IF(logVir!F396="","",資本サービス!F396/SUM(資本サービス!F396,労働コスト!F396))</f>
        <v>0.28954079687367268</v>
      </c>
      <c r="G396" s="2">
        <f>IF(logVir!G396="","",資本サービス!G396/SUM(資本サービス!G396,労働コスト!G396))</f>
        <v>0.25202152082016244</v>
      </c>
      <c r="I396" s="3">
        <v>13</v>
      </c>
      <c r="J396" s="3">
        <v>21</v>
      </c>
      <c r="K396" s="2" cm="1">
        <f t="array" ref="K396">IF(C396="","",0.5*(C396+SUMPRODUCT(($B$1461:$B$1491=$J396)*1,C$1461:C$1491)))</f>
        <v>0.3327940705688906</v>
      </c>
      <c r="L396" s="2" cm="1">
        <f t="array" ref="L396">IF(D396="","",0.5*(D396+SUMPRODUCT(($B$1461:$B$1491=$J396)*1,D$1461:D$1491)))</f>
        <v>0.29135834183751907</v>
      </c>
      <c r="M396" s="2" cm="1">
        <f t="array" ref="M396">IF(E396="","",0.5*(E396+SUMPRODUCT(($B$1461:$B$1491=$J396)*1,E$1461:E$1491)))</f>
        <v>0.27801858616688163</v>
      </c>
      <c r="N396" s="2" cm="1">
        <f t="array" ref="N396">IF(F396="","",0.5*(F396+SUMPRODUCT(($B$1461:$B$1491=$J396)*1,F$1461:F$1491)))</f>
        <v>0.28842749033907167</v>
      </c>
      <c r="O396" s="2" cm="1">
        <f t="array" ref="O396">IF(G396="","",0.5*(G396+SUMPRODUCT(($B$1461:$B$1491=$J396)*1,G$1461:G$1491)))</f>
        <v>0.26150342342936539</v>
      </c>
    </row>
    <row r="397" spans="1:15" x14ac:dyDescent="0.55000000000000004">
      <c r="A397" s="3">
        <v>13</v>
      </c>
      <c r="B397" s="3">
        <v>22</v>
      </c>
      <c r="C397" s="2">
        <f>IF(logVir!C397="","",資本サービス!C397/SUM(資本サービス!C397,労働コスト!C397))</f>
        <v>0.14489644690962911</v>
      </c>
      <c r="D397" s="2">
        <f>IF(logVir!D397="","",資本サービス!D397/SUM(資本サービス!D397,労働コスト!D397))</f>
        <v>0.13720176472587936</v>
      </c>
      <c r="E397" s="2">
        <f>IF(logVir!E397="","",資本サービス!E397/SUM(資本サービス!E397,労働コスト!E397))</f>
        <v>0.13938297745073178</v>
      </c>
      <c r="F397" s="2">
        <f>IF(logVir!F397="","",資本サービス!F397/SUM(資本サービス!F397,労働コスト!F397))</f>
        <v>0.15051204118629435</v>
      </c>
      <c r="G397" s="2">
        <f>IF(logVir!G397="","",資本サービス!G397/SUM(資本サービス!G397,労働コスト!G397))</f>
        <v>0.11743328341390033</v>
      </c>
      <c r="I397" s="3">
        <v>13</v>
      </c>
      <c r="J397" s="3">
        <v>22</v>
      </c>
      <c r="K397" s="2" cm="1">
        <f t="array" ref="K397">IF(C397="","",0.5*(C397+SUMPRODUCT(($B$1461:$B$1491=$J397)*1,C$1461:C$1491)))</f>
        <v>0.18447808870993976</v>
      </c>
      <c r="L397" s="2" cm="1">
        <f t="array" ref="L397">IF(D397="","",0.5*(D397+SUMPRODUCT(($B$1461:$B$1491=$J397)*1,D$1461:D$1491)))</f>
        <v>0.16087720502505606</v>
      </c>
      <c r="M397" s="2" cm="1">
        <f t="array" ref="M397">IF(E397="","",0.5*(E397+SUMPRODUCT(($B$1461:$B$1491=$J397)*1,E$1461:E$1491)))</f>
        <v>0.14848177901669202</v>
      </c>
      <c r="N397" s="2" cm="1">
        <f t="array" ref="N397">IF(F397="","",0.5*(F397+SUMPRODUCT(($B$1461:$B$1491=$J397)*1,F$1461:F$1491)))</f>
        <v>0.15646586959187947</v>
      </c>
      <c r="O397" s="2" cm="1">
        <f t="array" ref="O397">IF(G397="","",0.5*(G397+SUMPRODUCT(($B$1461:$B$1491=$J397)*1,G$1461:G$1491)))</f>
        <v>0.13930683949473166</v>
      </c>
    </row>
    <row r="398" spans="1:15" x14ac:dyDescent="0.55000000000000004">
      <c r="A398" s="3">
        <v>13</v>
      </c>
      <c r="B398" s="3">
        <v>23</v>
      </c>
      <c r="C398" s="2">
        <f>IF(logVir!C398="","",資本サービス!C398/SUM(資本サービス!C398,労働コスト!C398))</f>
        <v>0.54537432929487595</v>
      </c>
      <c r="D398" s="2">
        <f>IF(logVir!D398="","",資本サービス!D398/SUM(資本サービス!D398,労働コスト!D398))</f>
        <v>0.48957627589578939</v>
      </c>
      <c r="E398" s="2">
        <f>IF(logVir!E398="","",資本サービス!E398/SUM(資本サービス!E398,労働コスト!E398))</f>
        <v>0.39997813834227935</v>
      </c>
      <c r="F398" s="2">
        <f>IF(logVir!F398="","",資本サービス!F398/SUM(資本サービス!F398,労働コスト!F398))</f>
        <v>0.3628045976496434</v>
      </c>
      <c r="G398" s="2">
        <f>IF(logVir!G398="","",資本サービス!G398/SUM(資本サービス!G398,労働コスト!G398))</f>
        <v>0.33315957127957152</v>
      </c>
      <c r="I398" s="3">
        <v>13</v>
      </c>
      <c r="J398" s="3">
        <v>23</v>
      </c>
      <c r="K398" s="2" cm="1">
        <f t="array" ref="K398">IF(C398="","",0.5*(C398+SUMPRODUCT(($B$1461:$B$1491=$J398)*1,C$1461:C$1491)))</f>
        <v>0.6305824969065692</v>
      </c>
      <c r="L398" s="2" cm="1">
        <f t="array" ref="L398">IF(D398="","",0.5*(D398+SUMPRODUCT(($B$1461:$B$1491=$J398)*1,D$1461:D$1491)))</f>
        <v>0.58784694828595774</v>
      </c>
      <c r="M398" s="2" cm="1">
        <f t="array" ref="M398">IF(E398="","",0.5*(E398+SUMPRODUCT(($B$1461:$B$1491=$J398)*1,E$1461:E$1491)))</f>
        <v>0.52638525680988246</v>
      </c>
      <c r="N398" s="2" cm="1">
        <f t="array" ref="N398">IF(F398="","",0.5*(F398+SUMPRODUCT(($B$1461:$B$1491=$J398)*1,F$1461:F$1491)))</f>
        <v>0.49373352918168978</v>
      </c>
      <c r="O398" s="2" cm="1">
        <f t="array" ref="O398">IF(G398="","",0.5*(G398+SUMPRODUCT(($B$1461:$B$1491=$J398)*1,G$1461:G$1491)))</f>
        <v>0.46764425283227579</v>
      </c>
    </row>
    <row r="399" spans="1:15" x14ac:dyDescent="0.55000000000000004">
      <c r="A399" s="3">
        <v>13</v>
      </c>
      <c r="B399" s="3">
        <v>24</v>
      </c>
      <c r="C399" s="2">
        <f>IF(logVir!C399="","",資本サービス!C399/SUM(資本サービス!C399,労働コスト!C399))</f>
        <v>0.2767050723170299</v>
      </c>
      <c r="D399" s="2">
        <f>IF(logVir!D399="","",資本サービス!D399/SUM(資本サービス!D399,労働コスト!D399))</f>
        <v>0.26724946625993828</v>
      </c>
      <c r="E399" s="2">
        <f>IF(logVir!E399="","",資本サービス!E399/SUM(資本サービス!E399,労働コスト!E399))</f>
        <v>0.23485428007327896</v>
      </c>
      <c r="F399" s="2">
        <f>IF(logVir!F399="","",資本サービス!F399/SUM(資本サービス!F399,労働コスト!F399))</f>
        <v>0.21537175427176058</v>
      </c>
      <c r="G399" s="2">
        <f>IF(logVir!G399="","",資本サービス!G399/SUM(資本サービス!G399,労働コスト!G399))</f>
        <v>0.20470665699843571</v>
      </c>
      <c r="I399" s="3">
        <v>13</v>
      </c>
      <c r="J399" s="3">
        <v>24</v>
      </c>
      <c r="K399" s="2" cm="1">
        <f t="array" ref="K399">IF(C399="","",0.5*(C399+SUMPRODUCT(($B$1461:$B$1491=$J399)*1,C$1461:C$1491)))</f>
        <v>0.28244274795242841</v>
      </c>
      <c r="L399" s="2" cm="1">
        <f t="array" ref="L399">IF(D399="","",0.5*(D399+SUMPRODUCT(($B$1461:$B$1491=$J399)*1,D$1461:D$1491)))</f>
        <v>0.26510285267065575</v>
      </c>
      <c r="M399" s="2" cm="1">
        <f t="array" ref="M399">IF(E399="","",0.5*(E399+SUMPRODUCT(($B$1461:$B$1491=$J399)*1,E$1461:E$1491)))</f>
        <v>0.24180050020324073</v>
      </c>
      <c r="N399" s="2" cm="1">
        <f t="array" ref="N399">IF(F399="","",0.5*(F399+SUMPRODUCT(($B$1461:$B$1491=$J399)*1,F$1461:F$1491)))</f>
        <v>0.2234443845606765</v>
      </c>
      <c r="O399" s="2" cm="1">
        <f t="array" ref="O399">IF(G399="","",0.5*(G399+SUMPRODUCT(($B$1461:$B$1491=$J399)*1,G$1461:G$1491)))</f>
        <v>0.21233244427202291</v>
      </c>
    </row>
    <row r="400" spans="1:15" x14ac:dyDescent="0.55000000000000004">
      <c r="A400" s="3">
        <v>13</v>
      </c>
      <c r="B400" s="3">
        <v>25</v>
      </c>
      <c r="C400" s="2">
        <f>IF(logVir!C400="","",資本サービス!C400/SUM(資本サービス!C400,労働コスト!C400))</f>
        <v>0.21403649164920338</v>
      </c>
      <c r="D400" s="2">
        <f>IF(logVir!D400="","",資本サービス!D400/SUM(資本サービス!D400,労働コスト!D400))</f>
        <v>0.18901111252668015</v>
      </c>
      <c r="E400" s="2">
        <f>IF(logVir!E400="","",資本サービス!E400/SUM(資本サービス!E400,労働コスト!E400))</f>
        <v>0.17484579711863607</v>
      </c>
      <c r="F400" s="2">
        <f>IF(logVir!F400="","",資本サービス!F400/SUM(資本サービス!F400,労働コスト!F400))</f>
        <v>0.170708800047119</v>
      </c>
      <c r="G400" s="2">
        <f>IF(logVir!G400="","",資本サービス!G400/SUM(資本サービス!G400,労働コスト!G400))</f>
        <v>0.18090097556474496</v>
      </c>
      <c r="I400" s="3">
        <v>13</v>
      </c>
      <c r="J400" s="3">
        <v>25</v>
      </c>
      <c r="K400" s="2" cm="1">
        <f t="array" ref="K400">IF(C400="","",0.5*(C400+SUMPRODUCT(($B$1461:$B$1491=$J400)*1,C$1461:C$1491)))</f>
        <v>0.20628272443861093</v>
      </c>
      <c r="L400" s="2" cm="1">
        <f t="array" ref="L400">IF(D400="","",0.5*(D400+SUMPRODUCT(($B$1461:$B$1491=$J400)*1,D$1461:D$1491)))</f>
        <v>0.19303291119574278</v>
      </c>
      <c r="M400" s="2" cm="1">
        <f t="array" ref="M400">IF(E400="","",0.5*(E400+SUMPRODUCT(($B$1461:$B$1491=$J400)*1,E$1461:E$1491)))</f>
        <v>0.18633300101603065</v>
      </c>
      <c r="N400" s="2" cm="1">
        <f t="array" ref="N400">IF(F400="","",0.5*(F400+SUMPRODUCT(($B$1461:$B$1491=$J400)*1,F$1461:F$1491)))</f>
        <v>0.18486350609239516</v>
      </c>
      <c r="O400" s="2" cm="1">
        <f t="array" ref="O400">IF(G400="","",0.5*(G400+SUMPRODUCT(($B$1461:$B$1491=$J400)*1,G$1461:G$1491)))</f>
        <v>0.18928422378903709</v>
      </c>
    </row>
    <row r="401" spans="1:15" x14ac:dyDescent="0.55000000000000004">
      <c r="A401" s="3">
        <v>13</v>
      </c>
      <c r="B401" s="3">
        <v>26</v>
      </c>
      <c r="C401" s="2">
        <f>IF(logVir!C401="","",資本サービス!C401/SUM(資本サービス!C401,労働コスト!C401))</f>
        <v>0.35697436186568599</v>
      </c>
      <c r="D401" s="2">
        <f>IF(logVir!D401="","",資本サービス!D401/SUM(資本サービス!D401,労働コスト!D401))</f>
        <v>0.30229974942198734</v>
      </c>
      <c r="E401" s="2">
        <f>IF(logVir!E401="","",資本サービス!E401/SUM(資本サービス!E401,労働コスト!E401))</f>
        <v>0.26161189181871247</v>
      </c>
      <c r="F401" s="2">
        <f>IF(logVir!F401="","",資本サービス!F401/SUM(資本サービス!F401,労働コスト!F401))</f>
        <v>0.28709511656343251</v>
      </c>
      <c r="G401" s="2">
        <f>IF(logVir!G401="","",資本サービス!G401/SUM(資本サービス!G401,労働コスト!G401))</f>
        <v>0.27407875099297224</v>
      </c>
      <c r="I401" s="3">
        <v>13</v>
      </c>
      <c r="J401" s="3">
        <v>26</v>
      </c>
      <c r="K401" s="2" cm="1">
        <f t="array" ref="K401">IF(C401="","",0.5*(C401+SUMPRODUCT(($B$1461:$B$1491=$J401)*1,C$1461:C$1491)))</f>
        <v>0.52404946317918055</v>
      </c>
      <c r="L401" s="2" cm="1">
        <f t="array" ref="L401">IF(D401="","",0.5*(D401+SUMPRODUCT(($B$1461:$B$1491=$J401)*1,D$1461:D$1491)))</f>
        <v>0.46332315337352004</v>
      </c>
      <c r="M401" s="2" cm="1">
        <f t="array" ref="M401">IF(E401="","",0.5*(E401+SUMPRODUCT(($B$1461:$B$1491=$J401)*1,E$1461:E$1491)))</f>
        <v>0.40774149651729624</v>
      </c>
      <c r="N401" s="2" cm="1">
        <f t="array" ref="N401">IF(F401="","",0.5*(F401+SUMPRODUCT(($B$1461:$B$1491=$J401)*1,F$1461:F$1491)))</f>
        <v>0.43289414355771083</v>
      </c>
      <c r="O401" s="2" cm="1">
        <f t="array" ref="O401">IF(G401="","",0.5*(G401+SUMPRODUCT(($B$1461:$B$1491=$J401)*1,G$1461:G$1491)))</f>
        <v>0.42485643536661166</v>
      </c>
    </row>
    <row r="402" spans="1:15" x14ac:dyDescent="0.55000000000000004">
      <c r="A402" s="3">
        <v>13</v>
      </c>
      <c r="B402" s="3">
        <v>27</v>
      </c>
      <c r="C402" s="2">
        <f>IF(logVir!C402="","",資本サービス!C402/SUM(資本サービス!C402,労働コスト!C402))</f>
        <v>0.30195028624932801</v>
      </c>
      <c r="D402" s="2">
        <f>IF(logVir!D402="","",資本サービス!D402/SUM(資本サービス!D402,労働コスト!D402))</f>
        <v>0.19151716165982777</v>
      </c>
      <c r="E402" s="2">
        <f>IF(logVir!E402="","",資本サービス!E402/SUM(資本サービス!E402,労働コスト!E402))</f>
        <v>0.14680659506069799</v>
      </c>
      <c r="F402" s="2">
        <f>IF(logVir!F402="","",資本サービス!F402/SUM(資本サービス!F402,労働コスト!F402))</f>
        <v>0.14423854816143153</v>
      </c>
      <c r="G402" s="2">
        <f>IF(logVir!G402="","",資本サービス!G402/SUM(資本サービス!G402,労働コスト!G402))</f>
        <v>0.12147021622296207</v>
      </c>
      <c r="I402" s="3">
        <v>13</v>
      </c>
      <c r="J402" s="3">
        <v>27</v>
      </c>
      <c r="K402" s="2" cm="1">
        <f t="array" ref="K402">IF(C402="","",0.5*(C402+SUMPRODUCT(($B$1461:$B$1491=$J402)*1,C$1461:C$1491)))</f>
        <v>0.25652008816553445</v>
      </c>
      <c r="L402" s="2" cm="1">
        <f t="array" ref="L402">IF(D402="","",0.5*(D402+SUMPRODUCT(($B$1461:$B$1491=$J402)*1,D$1461:D$1491)))</f>
        <v>0.19854716434282602</v>
      </c>
      <c r="M402" s="2" cm="1">
        <f t="array" ref="M402">IF(E402="","",0.5*(E402+SUMPRODUCT(($B$1461:$B$1491=$J402)*1,E$1461:E$1491)))</f>
        <v>0.17516559340540172</v>
      </c>
      <c r="N402" s="2" cm="1">
        <f t="array" ref="N402">IF(F402="","",0.5*(F402+SUMPRODUCT(($B$1461:$B$1491=$J402)*1,F$1461:F$1491)))</f>
        <v>0.17208424605087674</v>
      </c>
      <c r="O402" s="2" cm="1">
        <f t="array" ref="O402">IF(G402="","",0.5*(G402+SUMPRODUCT(($B$1461:$B$1491=$J402)*1,G$1461:G$1491)))</f>
        <v>0.15416970097236454</v>
      </c>
    </row>
    <row r="403" spans="1:15" x14ac:dyDescent="0.55000000000000004">
      <c r="A403" s="3">
        <v>13</v>
      </c>
      <c r="B403" s="3">
        <v>28</v>
      </c>
      <c r="C403" s="2">
        <f>IF(logVir!C403="","",資本サービス!C403/SUM(資本サービス!C403,労働コスト!C403))</f>
        <v>0.57851986255054444</v>
      </c>
      <c r="D403" s="2">
        <f>IF(logVir!D403="","",資本サービス!D403/SUM(資本サービス!D403,労働コスト!D403))</f>
        <v>0.52581112258987706</v>
      </c>
      <c r="E403" s="2">
        <f>IF(logVir!E403="","",資本サービス!E403/SUM(資本サービス!E403,労働コスト!E403))</f>
        <v>0.49174362487688178</v>
      </c>
      <c r="F403" s="2">
        <f>IF(logVir!F403="","",資本サービス!F403/SUM(資本サービス!F403,労働コスト!F403))</f>
        <v>0.48318348127204402</v>
      </c>
      <c r="G403" s="2">
        <f>IF(logVir!G403="","",資本サービス!G403/SUM(資本サービス!G403,労働コスト!G403))</f>
        <v>0.49316475138850069</v>
      </c>
      <c r="I403" s="3">
        <v>13</v>
      </c>
      <c r="J403" s="3">
        <v>28</v>
      </c>
      <c r="K403" s="2" cm="1">
        <f t="array" ref="K403">IF(C403="","",0.5*(C403+SUMPRODUCT(($B$1461:$B$1491=$J403)*1,C$1461:C$1491)))</f>
        <v>0.49037001807015379</v>
      </c>
      <c r="L403" s="2" cm="1">
        <f t="array" ref="L403">IF(D403="","",0.5*(D403+SUMPRODUCT(($B$1461:$B$1491=$J403)*1,D$1461:D$1491)))</f>
        <v>0.44121291852981237</v>
      </c>
      <c r="M403" s="2" cm="1">
        <f t="array" ref="M403">IF(E403="","",0.5*(E403+SUMPRODUCT(($B$1461:$B$1491=$J403)*1,E$1461:E$1491)))</f>
        <v>0.40889340174750766</v>
      </c>
      <c r="N403" s="2" cm="1">
        <f t="array" ref="N403">IF(F403="","",0.5*(F403+SUMPRODUCT(($B$1461:$B$1491=$J403)*1,F$1461:F$1491)))</f>
        <v>0.4079708587916096</v>
      </c>
      <c r="O403" s="2" cm="1">
        <f t="array" ref="O403">IF(G403="","",0.5*(G403+SUMPRODUCT(($B$1461:$B$1491=$J403)*1,G$1461:G$1491)))</f>
        <v>0.41907621360140945</v>
      </c>
    </row>
    <row r="404" spans="1:15" x14ac:dyDescent="0.55000000000000004">
      <c r="A404" s="3">
        <v>13</v>
      </c>
      <c r="B404" s="3">
        <v>29</v>
      </c>
      <c r="C404" s="2">
        <f>IF(logVir!C404="","",資本サービス!C404/SUM(資本サービス!C404,労働コスト!C404))</f>
        <v>0.28958303803773489</v>
      </c>
      <c r="D404" s="2">
        <f>IF(logVir!D404="","",資本サービス!D404/SUM(資本サービス!D404,労働コスト!D404))</f>
        <v>0.32164540787480256</v>
      </c>
      <c r="E404" s="2">
        <f>IF(logVir!E404="","",資本サービス!E404/SUM(資本サービス!E404,労働コスト!E404))</f>
        <v>0.28851582368571899</v>
      </c>
      <c r="F404" s="2">
        <f>IF(logVir!F404="","",資本サービス!F404/SUM(資本サービス!F404,労働コスト!F404))</f>
        <v>0.31393006719157657</v>
      </c>
      <c r="G404" s="2">
        <f>IF(logVir!G404="","",資本サービス!G404/SUM(資本サービス!G404,労働コスト!G404))</f>
        <v>0.26888508249702547</v>
      </c>
      <c r="I404" s="3">
        <v>13</v>
      </c>
      <c r="J404" s="3">
        <v>29</v>
      </c>
      <c r="K404" s="2" cm="1">
        <f t="array" ref="K404">IF(C404="","",0.5*(C404+SUMPRODUCT(($B$1461:$B$1491=$J404)*1,C$1461:C$1491)))</f>
        <v>0.24056397208536445</v>
      </c>
      <c r="L404" s="2" cm="1">
        <f t="array" ref="L404">IF(D404="","",0.5*(D404+SUMPRODUCT(($B$1461:$B$1491=$J404)*1,D$1461:D$1491)))</f>
        <v>0.2577018595326474</v>
      </c>
      <c r="M404" s="2" cm="1">
        <f t="array" ref="M404">IF(E404="","",0.5*(E404+SUMPRODUCT(($B$1461:$B$1491=$J404)*1,E$1461:E$1491)))</f>
        <v>0.22394355013355549</v>
      </c>
      <c r="N404" s="2" cm="1">
        <f t="array" ref="N404">IF(F404="","",0.5*(F404+SUMPRODUCT(($B$1461:$B$1491=$J404)*1,F$1461:F$1491)))</f>
        <v>0.24475676874915109</v>
      </c>
      <c r="O404" s="2" cm="1">
        <f t="array" ref="O404">IF(G404="","",0.5*(G404+SUMPRODUCT(($B$1461:$B$1491=$J404)*1,G$1461:G$1491)))</f>
        <v>0.21634294096537665</v>
      </c>
    </row>
    <row r="405" spans="1:15" x14ac:dyDescent="0.55000000000000004">
      <c r="A405" s="3">
        <v>13</v>
      </c>
      <c r="B405" s="3">
        <v>30</v>
      </c>
      <c r="C405" s="2">
        <f>IF(logVir!C405="","",資本サービス!C405/SUM(資本サービス!C405,労働コスト!C405))</f>
        <v>0.12549087245013946</v>
      </c>
      <c r="D405" s="2">
        <f>IF(logVir!D405="","",資本サービス!D405/SUM(資本サービス!D405,労働コスト!D405))</f>
        <v>0.15454728294552522</v>
      </c>
      <c r="E405" s="2">
        <f>IF(logVir!E405="","",資本サービス!E405/SUM(資本サービス!E405,労働コスト!E405))</f>
        <v>0.15330643453192905</v>
      </c>
      <c r="F405" s="2">
        <f>IF(logVir!F405="","",資本サービス!F405/SUM(資本サービス!F405,労働コスト!F405))</f>
        <v>0.13904212718189135</v>
      </c>
      <c r="G405" s="2">
        <f>IF(logVir!G405="","",資本サービス!G405/SUM(資本サービス!G405,労働コスト!G405))</f>
        <v>0.12314928101654178</v>
      </c>
      <c r="I405" s="3">
        <v>13</v>
      </c>
      <c r="J405" s="3">
        <v>30</v>
      </c>
      <c r="K405" s="2" cm="1">
        <f t="array" ref="K405">IF(C405="","",0.5*(C405+SUMPRODUCT(($B$1461:$B$1491=$J405)*1,C$1461:C$1491)))</f>
        <v>0.12995029486776735</v>
      </c>
      <c r="L405" s="2" cm="1">
        <f t="array" ref="L405">IF(D405="","",0.5*(D405+SUMPRODUCT(($B$1461:$B$1491=$J405)*1,D$1461:D$1491)))</f>
        <v>0.13391415239320992</v>
      </c>
      <c r="M405" s="2" cm="1">
        <f t="array" ref="M405">IF(E405="","",0.5*(E405+SUMPRODUCT(($B$1461:$B$1491=$J405)*1,E$1461:E$1491)))</f>
        <v>0.12788090125997578</v>
      </c>
      <c r="N405" s="2" cm="1">
        <f t="array" ref="N405">IF(F405="","",0.5*(F405+SUMPRODUCT(($B$1461:$B$1491=$J405)*1,F$1461:F$1491)))</f>
        <v>0.11866679601846197</v>
      </c>
      <c r="O405" s="2" cm="1">
        <f t="array" ref="O405">IF(G405="","",0.5*(G405+SUMPRODUCT(($B$1461:$B$1491=$J405)*1,G$1461:G$1491)))</f>
        <v>0.10444801742732426</v>
      </c>
    </row>
    <row r="406" spans="1:15" x14ac:dyDescent="0.55000000000000004">
      <c r="A406" s="3">
        <v>13</v>
      </c>
      <c r="B406" s="3">
        <v>31</v>
      </c>
      <c r="C406" s="2">
        <f>IF(logVir!C406="","",資本サービス!C406/SUM(資本サービス!C406,労働コスト!C406))</f>
        <v>0.24864115497169653</v>
      </c>
      <c r="D406" s="2">
        <f>IF(logVir!D406="","",資本サービス!D406/SUM(資本サービス!D406,労働コスト!D406))</f>
        <v>0.20952317223197661</v>
      </c>
      <c r="E406" s="2">
        <f>IF(logVir!E406="","",資本サービス!E406/SUM(資本サービス!E406,労働コスト!E406))</f>
        <v>0.15939686086100002</v>
      </c>
      <c r="F406" s="2">
        <f>IF(logVir!F406="","",資本サービス!F406/SUM(資本サービス!F406,労働コスト!F406))</f>
        <v>0.14574619649747256</v>
      </c>
      <c r="G406" s="2">
        <f>IF(logVir!G406="","",資本サービス!G406/SUM(資本サービス!G406,労働コスト!G406))</f>
        <v>0.13230585578199255</v>
      </c>
      <c r="I406" s="3">
        <v>13</v>
      </c>
      <c r="J406" s="3">
        <v>31</v>
      </c>
      <c r="K406" s="2" cm="1">
        <f t="array" ref="K406">IF(C406="","",0.5*(C406+SUMPRODUCT(($B$1461:$B$1491=$J406)*1,C$1461:C$1491)))</f>
        <v>0.2398077261687297</v>
      </c>
      <c r="L406" s="2" cm="1">
        <f t="array" ref="L406">IF(D406="","",0.5*(D406+SUMPRODUCT(($B$1461:$B$1491=$J406)*1,D$1461:D$1491)))</f>
        <v>0.22693351782412563</v>
      </c>
      <c r="M406" s="2" cm="1">
        <f t="array" ref="M406">IF(E406="","",0.5*(E406+SUMPRODUCT(($B$1461:$B$1491=$J406)*1,E$1461:E$1491)))</f>
        <v>0.18706120424248185</v>
      </c>
      <c r="N406" s="2" cm="1">
        <f t="array" ref="N406">IF(F406="","",0.5*(F406+SUMPRODUCT(($B$1461:$B$1491=$J406)*1,F$1461:F$1491)))</f>
        <v>0.17597620962177191</v>
      </c>
      <c r="O406" s="2" cm="1">
        <f t="array" ref="O406">IF(G406="","",0.5*(G406+SUMPRODUCT(($B$1461:$B$1491=$J406)*1,G$1461:G$1491)))</f>
        <v>0.16637127006059504</v>
      </c>
    </row>
    <row r="407" spans="1:15" x14ac:dyDescent="0.55000000000000004">
      <c r="A407" s="3">
        <v>14</v>
      </c>
      <c r="B407" s="3">
        <v>1</v>
      </c>
      <c r="C407" s="2">
        <f>IF(logVir!C407="","",資本サービス!C407/SUM(資本サービス!C407,労働コスト!C407))</f>
        <v>0.35944958795270093</v>
      </c>
      <c r="D407" s="2">
        <f>IF(logVir!D407="","",資本サービス!D407/SUM(資本サービス!D407,労働コスト!D407))</f>
        <v>0.33566246397068172</v>
      </c>
      <c r="E407" s="2">
        <f>IF(logVir!E407="","",資本サービス!E407/SUM(資本サービス!E407,労働コスト!E407))</f>
        <v>0.29488273715206165</v>
      </c>
      <c r="F407" s="2">
        <f>IF(logVir!F407="","",資本サービス!F407/SUM(資本サービス!F407,労働コスト!F407))</f>
        <v>0.30257936564965898</v>
      </c>
      <c r="G407" s="2">
        <f>IF(logVir!G407="","",資本サービス!G407/SUM(資本サービス!G407,労働コスト!G407))</f>
        <v>0.39473512869921334</v>
      </c>
      <c r="I407" s="3">
        <v>14</v>
      </c>
      <c r="J407" s="3">
        <v>1</v>
      </c>
      <c r="K407" s="2" cm="1">
        <f t="array" ref="K407">IF(C407="","",0.5*(C407+SUMPRODUCT(($B$1461:$B$1491=$J407)*1,C$1461:C$1491)))</f>
        <v>0.41765641895705119</v>
      </c>
      <c r="L407" s="2" cm="1">
        <f t="array" ref="L407">IF(D407="","",0.5*(D407+SUMPRODUCT(($B$1461:$B$1491=$J407)*1,D$1461:D$1491)))</f>
        <v>0.34324944435849891</v>
      </c>
      <c r="M407" s="2" cm="1">
        <f t="array" ref="M407">IF(E407="","",0.5*(E407+SUMPRODUCT(($B$1461:$B$1491=$J407)*1,E$1461:E$1491)))</f>
        <v>0.31655697565663343</v>
      </c>
      <c r="N407" s="2" cm="1">
        <f t="array" ref="N407">IF(F407="","",0.5*(F407+SUMPRODUCT(($B$1461:$B$1491=$J407)*1,F$1461:F$1491)))</f>
        <v>0.32246893018552758</v>
      </c>
      <c r="O407" s="2" cm="1">
        <f t="array" ref="O407">IF(G407="","",0.5*(G407+SUMPRODUCT(($B$1461:$B$1491=$J407)*1,G$1461:G$1491)))</f>
        <v>0.3570852585932458</v>
      </c>
    </row>
    <row r="408" spans="1:15" x14ac:dyDescent="0.55000000000000004">
      <c r="A408" s="3">
        <v>14</v>
      </c>
      <c r="B408" s="3">
        <v>2</v>
      </c>
      <c r="C408" s="2">
        <f>IF(logVir!C408="","",資本サービス!C408/SUM(資本サービス!C408,労働コスト!C408))</f>
        <v>0.25078117908000536</v>
      </c>
      <c r="D408" s="2">
        <f>IF(logVir!D408="","",資本サービス!D408/SUM(資本サービス!D408,労働コスト!D408))</f>
        <v>0.28281242757117853</v>
      </c>
      <c r="E408" s="2">
        <f>IF(logVir!E408="","",資本サービス!E408/SUM(資本サービス!E408,労働コスト!E408))</f>
        <v>0.27243077154304762</v>
      </c>
      <c r="F408" s="2">
        <f>IF(logVir!F408="","",資本サービス!F408/SUM(資本サービス!F408,労働コスト!F408))</f>
        <v>0.35489261926651394</v>
      </c>
      <c r="G408" s="2">
        <f>IF(logVir!G408="","",資本サービス!G408/SUM(資本サービス!G408,労働コスト!G408))</f>
        <v>0.27999516153114434</v>
      </c>
      <c r="I408" s="3">
        <v>14</v>
      </c>
      <c r="J408" s="3">
        <v>2</v>
      </c>
      <c r="K408" s="2" cm="1">
        <f t="array" ref="K408">IF(C408="","",0.5*(C408+SUMPRODUCT(($B$1461:$B$1491=$J408)*1,C$1461:C$1491)))</f>
        <v>0.36311382322227387</v>
      </c>
      <c r="L408" s="2" cm="1">
        <f t="array" ref="L408">IF(D408="","",0.5*(D408+SUMPRODUCT(($B$1461:$B$1491=$J408)*1,D$1461:D$1491)))</f>
        <v>0.34509719715047271</v>
      </c>
      <c r="M408" s="2" cm="1">
        <f t="array" ref="M408">IF(E408="","",0.5*(E408+SUMPRODUCT(($B$1461:$B$1491=$J408)*1,E$1461:E$1491)))</f>
        <v>0.37706768828302817</v>
      </c>
      <c r="N408" s="2" cm="1">
        <f t="array" ref="N408">IF(F408="","",0.5*(F408+SUMPRODUCT(($B$1461:$B$1491=$J408)*1,F$1461:F$1491)))</f>
        <v>0.41945259705304883</v>
      </c>
      <c r="O408" s="2" cm="1">
        <f t="array" ref="O408">IF(G408="","",0.5*(G408+SUMPRODUCT(($B$1461:$B$1491=$J408)*1,G$1461:G$1491)))</f>
        <v>0.34345010850445229</v>
      </c>
    </row>
    <row r="409" spans="1:15" x14ac:dyDescent="0.55000000000000004">
      <c r="A409" s="3">
        <v>14</v>
      </c>
      <c r="B409" s="3">
        <v>3</v>
      </c>
      <c r="C409" s="2">
        <f>IF(logVir!C409="","",資本サービス!C409/SUM(資本サービス!C409,労働コスト!C409))</f>
        <v>0.30832010346194461</v>
      </c>
      <c r="D409" s="2">
        <f>IF(logVir!D409="","",資本サービス!D409/SUM(資本サービス!D409,労働コスト!D409))</f>
        <v>0.26275131403634056</v>
      </c>
      <c r="E409" s="2">
        <f>IF(logVir!E409="","",資本サービス!E409/SUM(資本サービス!E409,労働コスト!E409))</f>
        <v>0.23872069930263315</v>
      </c>
      <c r="F409" s="2">
        <f>IF(logVir!F409="","",資本サービス!F409/SUM(資本サービス!F409,労働コスト!F409))</f>
        <v>0.23462814103309768</v>
      </c>
      <c r="G409" s="2">
        <f>IF(logVir!G409="","",資本サービス!G409/SUM(資本サービス!G409,労働コスト!G409))</f>
        <v>0.20517635163750306</v>
      </c>
      <c r="I409" s="3">
        <v>14</v>
      </c>
      <c r="J409" s="3">
        <v>3</v>
      </c>
      <c r="K409" s="2" cm="1">
        <f t="array" ref="K409">IF(C409="","",0.5*(C409+SUMPRODUCT(($B$1461:$B$1491=$J409)*1,C$1461:C$1491)))</f>
        <v>0.30547602782897693</v>
      </c>
      <c r="L409" s="2" cm="1">
        <f t="array" ref="L409">IF(D409="","",0.5*(D409+SUMPRODUCT(($B$1461:$B$1491=$J409)*1,D$1461:D$1491)))</f>
        <v>0.26516508129990413</v>
      </c>
      <c r="M409" s="2" cm="1">
        <f t="array" ref="M409">IF(E409="","",0.5*(E409+SUMPRODUCT(($B$1461:$B$1491=$J409)*1,E$1461:E$1491)))</f>
        <v>0.24507095320572736</v>
      </c>
      <c r="N409" s="2" cm="1">
        <f t="array" ref="N409">IF(F409="","",0.5*(F409+SUMPRODUCT(($B$1461:$B$1491=$J409)*1,F$1461:F$1491)))</f>
        <v>0.24388893672377782</v>
      </c>
      <c r="O409" s="2" cm="1">
        <f t="array" ref="O409">IF(G409="","",0.5*(G409+SUMPRODUCT(($B$1461:$B$1491=$J409)*1,G$1461:G$1491)))</f>
        <v>0.21274315882958678</v>
      </c>
    </row>
    <row r="410" spans="1:15" x14ac:dyDescent="0.55000000000000004">
      <c r="A410" s="3">
        <v>14</v>
      </c>
      <c r="B410" s="3">
        <v>4</v>
      </c>
      <c r="C410" s="2">
        <f>IF(logVir!C410="","",資本サービス!C410/SUM(資本サービス!C410,労働コスト!C410))</f>
        <v>0.200159691420673</v>
      </c>
      <c r="D410" s="2">
        <f>IF(logVir!D410="","",資本サービス!D410/SUM(資本サービス!D410,労働コスト!D410))</f>
        <v>0.22254053731250523</v>
      </c>
      <c r="E410" s="2">
        <f>IF(logVir!E410="","",資本サービス!E410/SUM(資本サービス!E410,労働コスト!E410))</f>
        <v>0.20170064121063266</v>
      </c>
      <c r="F410" s="2">
        <f>IF(logVir!F410="","",資本サービス!F410/SUM(資本サービス!F410,労働コスト!F410))</f>
        <v>0.20529714177805788</v>
      </c>
      <c r="G410" s="2">
        <f>IF(logVir!G410="","",資本サービス!G410/SUM(資本サービス!G410,労働コスト!G410))</f>
        <v>0.17797933471120883</v>
      </c>
      <c r="I410" s="3">
        <v>14</v>
      </c>
      <c r="J410" s="3">
        <v>4</v>
      </c>
      <c r="K410" s="2" cm="1">
        <f t="array" ref="K410">IF(C410="","",0.5*(C410+SUMPRODUCT(($B$1461:$B$1491=$J410)*1,C$1461:C$1491)))</f>
        <v>0.21915894831739832</v>
      </c>
      <c r="L410" s="2" cm="1">
        <f t="array" ref="L410">IF(D410="","",0.5*(D410+SUMPRODUCT(($B$1461:$B$1491=$J410)*1,D$1461:D$1491)))</f>
        <v>0.24196705229921575</v>
      </c>
      <c r="M410" s="2" cm="1">
        <f t="array" ref="M410">IF(E410="","",0.5*(E410+SUMPRODUCT(($B$1461:$B$1491=$J410)*1,E$1461:E$1491)))</f>
        <v>0.22387763113394682</v>
      </c>
      <c r="N410" s="2" cm="1">
        <f t="array" ref="N410">IF(F410="","",0.5*(F410+SUMPRODUCT(($B$1461:$B$1491=$J410)*1,F$1461:F$1491)))</f>
        <v>0.22900900221126991</v>
      </c>
      <c r="O410" s="2" cm="1">
        <f t="array" ref="O410">IF(G410="","",0.5*(G410+SUMPRODUCT(($B$1461:$B$1491=$J410)*1,G$1461:G$1491)))</f>
        <v>0.20395193710098741</v>
      </c>
    </row>
    <row r="411" spans="1:15" x14ac:dyDescent="0.55000000000000004">
      <c r="A411" s="3">
        <v>14</v>
      </c>
      <c r="B411" s="3">
        <v>5</v>
      </c>
      <c r="C411" s="2">
        <f>IF(logVir!C411="","",資本サービス!C411/SUM(資本サービス!C411,労働コスト!C411))</f>
        <v>0.23554229116163675</v>
      </c>
      <c r="D411" s="2">
        <f>IF(logVir!D411="","",資本サービス!D411/SUM(資本サービス!D411,労働コスト!D411))</f>
        <v>0.20838596495127465</v>
      </c>
      <c r="E411" s="2">
        <f>IF(logVir!E411="","",資本サービス!E411/SUM(資本サービス!E411,労働コスト!E411))</f>
        <v>0.1815017150321874</v>
      </c>
      <c r="F411" s="2">
        <f>IF(logVir!F411="","",資本サービス!F411/SUM(資本サービス!F411,労働コスト!F411))</f>
        <v>0.18920419335683517</v>
      </c>
      <c r="G411" s="2">
        <f>IF(logVir!G411="","",資本サービス!G411/SUM(資本サービス!G411,労働コスト!G411))</f>
        <v>0.17977587946555312</v>
      </c>
      <c r="I411" s="3">
        <v>14</v>
      </c>
      <c r="J411" s="3">
        <v>5</v>
      </c>
      <c r="K411" s="2" cm="1">
        <f t="array" ref="K411">IF(C411="","",0.5*(C411+SUMPRODUCT(($B$1461:$B$1491=$J411)*1,C$1461:C$1491)))</f>
        <v>0.29530010654835587</v>
      </c>
      <c r="L411" s="2" cm="1">
        <f t="array" ref="L411">IF(D411="","",0.5*(D411+SUMPRODUCT(($B$1461:$B$1491=$J411)*1,D$1461:D$1491)))</f>
        <v>0.26485003299498411</v>
      </c>
      <c r="M411" s="2" cm="1">
        <f t="array" ref="M411">IF(E411="","",0.5*(E411+SUMPRODUCT(($B$1461:$B$1491=$J411)*1,E$1461:E$1491)))</f>
        <v>0.2386171302200667</v>
      </c>
      <c r="N411" s="2" cm="1">
        <f t="array" ref="N411">IF(F411="","",0.5*(F411+SUMPRODUCT(($B$1461:$B$1491=$J411)*1,F$1461:F$1491)))</f>
        <v>0.23897132214120786</v>
      </c>
      <c r="O411" s="2" cm="1">
        <f t="array" ref="O411">IF(G411="","",0.5*(G411+SUMPRODUCT(($B$1461:$B$1491=$J411)*1,G$1461:G$1491)))</f>
        <v>0.22285594543106951</v>
      </c>
    </row>
    <row r="412" spans="1:15" x14ac:dyDescent="0.55000000000000004">
      <c r="A412" s="3">
        <v>14</v>
      </c>
      <c r="B412" s="3">
        <v>6</v>
      </c>
      <c r="C412" s="2">
        <f>IF(logVir!C412="","",資本サービス!C412/SUM(資本サービス!C412,労働コスト!C412))</f>
        <v>0.6130335589689494</v>
      </c>
      <c r="D412" s="2">
        <f>IF(logVir!D412="","",資本サービス!D412/SUM(資本サービス!D412,労働コスト!D412))</f>
        <v>0.59903235594317028</v>
      </c>
      <c r="E412" s="2">
        <f>IF(logVir!E412="","",資本サービス!E412/SUM(資本サービス!E412,労働コスト!E412))</f>
        <v>0.60189500675000585</v>
      </c>
      <c r="F412" s="2">
        <f>IF(logVir!F412="","",資本サービス!F412/SUM(資本サービス!F412,労働コスト!F412))</f>
        <v>0.61036052300583776</v>
      </c>
      <c r="G412" s="2">
        <f>IF(logVir!G412="","",資本サービス!G412/SUM(資本サービス!G412,労働コスト!G412))</f>
        <v>0.57152595522238681</v>
      </c>
      <c r="I412" s="3">
        <v>14</v>
      </c>
      <c r="J412" s="3">
        <v>6</v>
      </c>
      <c r="K412" s="2" cm="1">
        <f t="array" ref="K412">IF(C412="","",0.5*(C412+SUMPRODUCT(($B$1461:$B$1491=$J412)*1,C$1461:C$1491)))</f>
        <v>0.61616191227843076</v>
      </c>
      <c r="L412" s="2" cm="1">
        <f t="array" ref="L412">IF(D412="","",0.5*(D412+SUMPRODUCT(($B$1461:$B$1491=$J412)*1,D$1461:D$1491)))</f>
        <v>0.59248397079868909</v>
      </c>
      <c r="M412" s="2" cm="1">
        <f t="array" ref="M412">IF(E412="","",0.5*(E412+SUMPRODUCT(($B$1461:$B$1491=$J412)*1,E$1461:E$1491)))</f>
        <v>0.59520783529312582</v>
      </c>
      <c r="N412" s="2" cm="1">
        <f t="array" ref="N412">IF(F412="","",0.5*(F412+SUMPRODUCT(($B$1461:$B$1491=$J412)*1,F$1461:F$1491)))</f>
        <v>0.60415425558065294</v>
      </c>
      <c r="O412" s="2" cm="1">
        <f t="array" ref="O412">IF(G412="","",0.5*(G412+SUMPRODUCT(($B$1461:$B$1491=$J412)*1,G$1461:G$1491)))</f>
        <v>0.56718709347248297</v>
      </c>
    </row>
    <row r="413" spans="1:15" x14ac:dyDescent="0.55000000000000004">
      <c r="A413" s="3">
        <v>14</v>
      </c>
      <c r="B413" s="3">
        <v>7</v>
      </c>
      <c r="C413" s="2">
        <f>IF(logVir!C413="","",資本サービス!C413/SUM(資本サービス!C413,労働コスト!C413))</f>
        <v>0.42387307755703524</v>
      </c>
      <c r="D413" s="2">
        <f>IF(logVir!D413="","",資本サービス!D413/SUM(資本サービス!D413,労働コスト!D413))</f>
        <v>0.41971675434888822</v>
      </c>
      <c r="E413" s="2">
        <f>IF(logVir!E413="","",資本サービス!E413/SUM(資本サービス!E413,労働コスト!E413))</f>
        <v>0.38809079795639023</v>
      </c>
      <c r="F413" s="2">
        <f>IF(logVir!F413="","",資本サービス!F413/SUM(資本サービス!F413,労働コスト!F413))</f>
        <v>0.38092666484351123</v>
      </c>
      <c r="G413" s="2">
        <f>IF(logVir!G413="","",資本サービス!G413/SUM(資本サービス!G413,労働コスト!G413))</f>
        <v>0.33114416189571544</v>
      </c>
      <c r="I413" s="3">
        <v>14</v>
      </c>
      <c r="J413" s="3">
        <v>7</v>
      </c>
      <c r="K413" s="2" cm="1">
        <f t="array" ref="K413">IF(C413="","",0.5*(C413+SUMPRODUCT(($B$1461:$B$1491=$J413)*1,C$1461:C$1491)))</f>
        <v>0.4020097211226602</v>
      </c>
      <c r="L413" s="2" cm="1">
        <f t="array" ref="L413">IF(D413="","",0.5*(D413+SUMPRODUCT(($B$1461:$B$1491=$J413)*1,D$1461:D$1491)))</f>
        <v>0.3784458047934337</v>
      </c>
      <c r="M413" s="2" cm="1">
        <f t="array" ref="M413">IF(E413="","",0.5*(E413+SUMPRODUCT(($B$1461:$B$1491=$J413)*1,E$1461:E$1491)))</f>
        <v>0.3556040379506118</v>
      </c>
      <c r="N413" s="2" cm="1">
        <f t="array" ref="N413">IF(F413="","",0.5*(F413+SUMPRODUCT(($B$1461:$B$1491=$J413)*1,F$1461:F$1491)))</f>
        <v>0.35188406935155331</v>
      </c>
      <c r="O413" s="2" cm="1">
        <f t="array" ref="O413">IF(G413="","",0.5*(G413+SUMPRODUCT(($B$1461:$B$1491=$J413)*1,G$1461:G$1491)))</f>
        <v>0.313929633934528</v>
      </c>
    </row>
    <row r="414" spans="1:15" x14ac:dyDescent="0.55000000000000004">
      <c r="A414" s="3">
        <v>14</v>
      </c>
      <c r="B414" s="3">
        <v>8</v>
      </c>
      <c r="C414" s="2">
        <f>IF(logVir!C414="","",資本サービス!C414/SUM(資本サービス!C414,労働コスト!C414))</f>
        <v>0.46187561934984339</v>
      </c>
      <c r="D414" s="2">
        <f>IF(logVir!D414="","",資本サービス!D414/SUM(資本サービス!D414,労働コスト!D414))</f>
        <v>0.41127997853277282</v>
      </c>
      <c r="E414" s="2">
        <f>IF(logVir!E414="","",資本サービス!E414/SUM(資本サービス!E414,労働コスト!E414))</f>
        <v>0.42498485602147479</v>
      </c>
      <c r="F414" s="2">
        <f>IF(logVir!F414="","",資本サービス!F414/SUM(資本サービス!F414,労働コスト!F414))</f>
        <v>0.44505418422731524</v>
      </c>
      <c r="G414" s="2">
        <f>IF(logVir!G414="","",資本サービス!G414/SUM(資本サービス!G414,労働コスト!G414))</f>
        <v>0.41886062488084996</v>
      </c>
      <c r="I414" s="3">
        <v>14</v>
      </c>
      <c r="J414" s="3">
        <v>8</v>
      </c>
      <c r="K414" s="2" cm="1">
        <f t="array" ref="K414">IF(C414="","",0.5*(C414+SUMPRODUCT(($B$1461:$B$1491=$J414)*1,C$1461:C$1491)))</f>
        <v>0.45602277342119879</v>
      </c>
      <c r="L414" s="2" cm="1">
        <f t="array" ref="L414">IF(D414="","",0.5*(D414+SUMPRODUCT(($B$1461:$B$1491=$J414)*1,D$1461:D$1491)))</f>
        <v>0.40619008610618856</v>
      </c>
      <c r="M414" s="2" cm="1">
        <f t="array" ref="M414">IF(E414="","",0.5*(E414+SUMPRODUCT(($B$1461:$B$1491=$J414)*1,E$1461:E$1491)))</f>
        <v>0.41280031558327046</v>
      </c>
      <c r="N414" s="2" cm="1">
        <f t="array" ref="N414">IF(F414="","",0.5*(F414+SUMPRODUCT(($B$1461:$B$1491=$J414)*1,F$1461:F$1491)))</f>
        <v>0.42735554962793965</v>
      </c>
      <c r="O414" s="2" cm="1">
        <f t="array" ref="O414">IF(G414="","",0.5*(G414+SUMPRODUCT(($B$1461:$B$1491=$J414)*1,G$1461:G$1491)))</f>
        <v>0.3999850312298619</v>
      </c>
    </row>
    <row r="415" spans="1:15" x14ac:dyDescent="0.55000000000000004">
      <c r="A415" s="3">
        <v>14</v>
      </c>
      <c r="B415" s="3">
        <v>9</v>
      </c>
      <c r="C415" s="2">
        <f>IF(logVir!C415="","",資本サービス!C415/SUM(資本サービス!C415,労働コスト!C415))</f>
        <v>0.2327914905483762</v>
      </c>
      <c r="D415" s="2">
        <f>IF(logVir!D415="","",資本サービス!D415/SUM(資本サービス!D415,労働コスト!D415))</f>
        <v>0.21470304778921065</v>
      </c>
      <c r="E415" s="2">
        <f>IF(logVir!E415="","",資本サービス!E415/SUM(資本サービス!E415,労働コスト!E415))</f>
        <v>0.17519861662393285</v>
      </c>
      <c r="F415" s="2">
        <f>IF(logVir!F415="","",資本サービス!F415/SUM(資本サービス!F415,労働コスト!F415))</f>
        <v>0.18292272526509296</v>
      </c>
      <c r="G415" s="2">
        <f>IF(logVir!G415="","",資本サービス!G415/SUM(資本サービス!G415,労働コスト!G415))</f>
        <v>0.16703620618498297</v>
      </c>
      <c r="I415" s="3">
        <v>14</v>
      </c>
      <c r="J415" s="3">
        <v>9</v>
      </c>
      <c r="K415" s="2" cm="1">
        <f t="array" ref="K415">IF(C415="","",0.5*(C415+SUMPRODUCT(($B$1461:$B$1491=$J415)*1,C$1461:C$1491)))</f>
        <v>0.21838930573219872</v>
      </c>
      <c r="L415" s="2" cm="1">
        <f t="array" ref="L415">IF(D415="","",0.5*(D415+SUMPRODUCT(($B$1461:$B$1491=$J415)*1,D$1461:D$1491)))</f>
        <v>0.2037879053933</v>
      </c>
      <c r="M415" s="2" cm="1">
        <f t="array" ref="M415">IF(E415="","",0.5*(E415+SUMPRODUCT(($B$1461:$B$1491=$J415)*1,E$1461:E$1491)))</f>
        <v>0.17102708333870201</v>
      </c>
      <c r="N415" s="2" cm="1">
        <f t="array" ref="N415">IF(F415="","",0.5*(F415+SUMPRODUCT(($B$1461:$B$1491=$J415)*1,F$1461:F$1491)))</f>
        <v>0.17352258592979963</v>
      </c>
      <c r="O415" s="2" cm="1">
        <f t="array" ref="O415">IF(G415="","",0.5*(G415+SUMPRODUCT(($B$1461:$B$1491=$J415)*1,G$1461:G$1491)))</f>
        <v>0.15470010045242213</v>
      </c>
    </row>
    <row r="416" spans="1:15" x14ac:dyDescent="0.55000000000000004">
      <c r="A416" s="3">
        <v>14</v>
      </c>
      <c r="B416" s="3">
        <v>10</v>
      </c>
      <c r="C416" s="2">
        <f>IF(logVir!C416="","",資本サービス!C416/SUM(資本サービス!C416,労働コスト!C416))</f>
        <v>0.37706948344137936</v>
      </c>
      <c r="D416" s="2">
        <f>IF(logVir!D416="","",資本サービス!D416/SUM(資本サービス!D416,労働コスト!D416))</f>
        <v>0.37392648193129729</v>
      </c>
      <c r="E416" s="2">
        <f>IF(logVir!E416="","",資本サービス!E416/SUM(資本サービス!E416,労働コスト!E416))</f>
        <v>0.34473227809566348</v>
      </c>
      <c r="F416" s="2">
        <f>IF(logVir!F416="","",資本サービス!F416/SUM(資本サービス!F416,労働コスト!F416))</f>
        <v>0.34547364065850056</v>
      </c>
      <c r="G416" s="2">
        <f>IF(logVir!G416="","",資本サービス!G416/SUM(資本サービス!G416,労働コスト!G416))</f>
        <v>0.31278667166567592</v>
      </c>
      <c r="I416" s="3">
        <v>14</v>
      </c>
      <c r="J416" s="3">
        <v>10</v>
      </c>
      <c r="K416" s="2" cm="1">
        <f t="array" ref="K416">IF(C416="","",0.5*(C416+SUMPRODUCT(($B$1461:$B$1491=$J416)*1,C$1461:C$1491)))</f>
        <v>0.3752803095808428</v>
      </c>
      <c r="L416" s="2" cm="1">
        <f t="array" ref="L416">IF(D416="","",0.5*(D416+SUMPRODUCT(($B$1461:$B$1491=$J416)*1,D$1461:D$1491)))</f>
        <v>0.36551447435107587</v>
      </c>
      <c r="M416" s="2" cm="1">
        <f t="array" ref="M416">IF(E416="","",0.5*(E416+SUMPRODUCT(($B$1461:$B$1491=$J416)*1,E$1461:E$1491)))</f>
        <v>0.33262484122039326</v>
      </c>
      <c r="N416" s="2" cm="1">
        <f t="array" ref="N416">IF(F416="","",0.5*(F416+SUMPRODUCT(($B$1461:$B$1491=$J416)*1,F$1461:F$1491)))</f>
        <v>0.33314864097620411</v>
      </c>
      <c r="O416" s="2" cm="1">
        <f t="array" ref="O416">IF(G416="","",0.5*(G416+SUMPRODUCT(($B$1461:$B$1491=$J416)*1,G$1461:G$1491)))</f>
        <v>0.29886958463937568</v>
      </c>
    </row>
    <row r="417" spans="1:15" x14ac:dyDescent="0.55000000000000004">
      <c r="A417" s="3">
        <v>14</v>
      </c>
      <c r="B417" s="3">
        <v>11</v>
      </c>
      <c r="C417" s="2">
        <f>IF(logVir!C417="","",資本サービス!C417/SUM(資本サービス!C417,労働コスト!C417))</f>
        <v>0.36452835526271343</v>
      </c>
      <c r="D417" s="2">
        <f>IF(logVir!D417="","",資本サービス!D417/SUM(資本サービス!D417,労働コスト!D417))</f>
        <v>0.35097043753761503</v>
      </c>
      <c r="E417" s="2">
        <f>IF(logVir!E417="","",資本サービス!E417/SUM(資本サービス!E417,労働コスト!E417))</f>
        <v>0.317386675512287</v>
      </c>
      <c r="F417" s="2">
        <f>IF(logVir!F417="","",資本サービス!F417/SUM(資本サービス!F417,労働コスト!F417))</f>
        <v>0.35385910027504364</v>
      </c>
      <c r="G417" s="2">
        <f>IF(logVir!G417="","",資本サービス!G417/SUM(資本サービス!G417,労働コスト!G417))</f>
        <v>0.3608381306242136</v>
      </c>
      <c r="I417" s="3">
        <v>14</v>
      </c>
      <c r="J417" s="3">
        <v>11</v>
      </c>
      <c r="K417" s="2" cm="1">
        <f t="array" ref="K417">IF(C417="","",0.5*(C417+SUMPRODUCT(($B$1461:$B$1491=$J417)*1,C$1461:C$1491)))</f>
        <v>0.39984881238386538</v>
      </c>
      <c r="L417" s="2" cm="1">
        <f t="array" ref="L417">IF(D417="","",0.5*(D417+SUMPRODUCT(($B$1461:$B$1491=$J417)*1,D$1461:D$1491)))</f>
        <v>0.39148824839353547</v>
      </c>
      <c r="M417" s="2" cm="1">
        <f t="array" ref="M417">IF(E417="","",0.5*(E417+SUMPRODUCT(($B$1461:$B$1491=$J417)*1,E$1461:E$1491)))</f>
        <v>0.36846326387116024</v>
      </c>
      <c r="N417" s="2" cm="1">
        <f t="array" ref="N417">IF(F417="","",0.5*(F417+SUMPRODUCT(($B$1461:$B$1491=$J417)*1,F$1461:F$1491)))</f>
        <v>0.39059384854498497</v>
      </c>
      <c r="O417" s="2" cm="1">
        <f t="array" ref="O417">IF(G417="","",0.5*(G417+SUMPRODUCT(($B$1461:$B$1491=$J417)*1,G$1461:G$1491)))</f>
        <v>0.38344690292624939</v>
      </c>
    </row>
    <row r="418" spans="1:15" x14ac:dyDescent="0.55000000000000004">
      <c r="A418" s="3">
        <v>14</v>
      </c>
      <c r="B418" s="3">
        <v>12</v>
      </c>
      <c r="C418" s="2">
        <f>IF(logVir!C418="","",資本サービス!C418/SUM(資本サービス!C418,労働コスト!C418))</f>
        <v>0.53625172703876212</v>
      </c>
      <c r="D418" s="2">
        <f>IF(logVir!D418="","",資本サービス!D418/SUM(資本サービス!D418,労働コスト!D418))</f>
        <v>0.48330544024240862</v>
      </c>
      <c r="E418" s="2">
        <f>IF(logVir!E418="","",資本サービス!E418/SUM(資本サービス!E418,労働コスト!E418))</f>
        <v>0.47985642199208667</v>
      </c>
      <c r="F418" s="2">
        <f>IF(logVir!F418="","",資本サービス!F418/SUM(資本サービス!F418,労働コスト!F418))</f>
        <v>0.4855298568927382</v>
      </c>
      <c r="G418" s="2">
        <f>IF(logVir!G418="","",資本サービス!G418/SUM(資本サービス!G418,労働コスト!G418))</f>
        <v>0.45713427444456989</v>
      </c>
      <c r="I418" s="3">
        <v>14</v>
      </c>
      <c r="J418" s="3">
        <v>12</v>
      </c>
      <c r="K418" s="2" cm="1">
        <f t="array" ref="K418">IF(C418="","",0.5*(C418+SUMPRODUCT(($B$1461:$B$1491=$J418)*1,C$1461:C$1491)))</f>
        <v>0.52373330662462669</v>
      </c>
      <c r="L418" s="2" cm="1">
        <f t="array" ref="L418">IF(D418="","",0.5*(D418+SUMPRODUCT(($B$1461:$B$1491=$J418)*1,D$1461:D$1491)))</f>
        <v>0.48514680663849685</v>
      </c>
      <c r="M418" s="2" cm="1">
        <f t="array" ref="M418">IF(E418="","",0.5*(E418+SUMPRODUCT(($B$1461:$B$1491=$J418)*1,E$1461:E$1491)))</f>
        <v>0.48283887396907821</v>
      </c>
      <c r="N418" s="2" cm="1">
        <f t="array" ref="N418">IF(F418="","",0.5*(F418+SUMPRODUCT(($B$1461:$B$1491=$J418)*1,F$1461:F$1491)))</f>
        <v>0.48339018083910301</v>
      </c>
      <c r="O418" s="2" cm="1">
        <f t="array" ref="O418">IF(G418="","",0.5*(G418+SUMPRODUCT(($B$1461:$B$1491=$J418)*1,G$1461:G$1491)))</f>
        <v>0.44756829316051755</v>
      </c>
    </row>
    <row r="419" spans="1:15" x14ac:dyDescent="0.55000000000000004">
      <c r="A419" s="3">
        <v>14</v>
      </c>
      <c r="B419" s="3">
        <v>13</v>
      </c>
      <c r="C419" s="2">
        <f>IF(logVir!C419="","",資本サービス!C419/SUM(資本サービス!C419,労働コスト!C419))</f>
        <v>0.68103635760457759</v>
      </c>
      <c r="D419" s="2">
        <f>IF(logVir!D419="","",資本サービス!D419/SUM(資本サービス!D419,労働コスト!D419))</f>
        <v>0.66290120367316074</v>
      </c>
      <c r="E419" s="2">
        <f>IF(logVir!E419="","",資本サービス!E419/SUM(資本サービス!E419,労働コスト!E419))</f>
        <v>0.66096061526255456</v>
      </c>
      <c r="F419" s="2">
        <f>IF(logVir!F419="","",資本サービス!F419/SUM(資本サービス!F419,労働コスト!F419))</f>
        <v>0.67831275978562922</v>
      </c>
      <c r="G419" s="2">
        <f>IF(logVir!G419="","",資本サービス!G419/SUM(資本サービス!G419,労働コスト!G419))</f>
        <v>0.59898133685748434</v>
      </c>
      <c r="I419" s="3">
        <v>14</v>
      </c>
      <c r="J419" s="3">
        <v>13</v>
      </c>
      <c r="K419" s="2" cm="1">
        <f t="array" ref="K419">IF(C419="","",0.5*(C419+SUMPRODUCT(($B$1461:$B$1491=$J419)*1,C$1461:C$1491)))</f>
        <v>0.6397389571443548</v>
      </c>
      <c r="L419" s="2" cm="1">
        <f t="array" ref="L419">IF(D419="","",0.5*(D419+SUMPRODUCT(($B$1461:$B$1491=$J419)*1,D$1461:D$1491)))</f>
        <v>0.64558449257579831</v>
      </c>
      <c r="M419" s="2" cm="1">
        <f t="array" ref="M419">IF(E419="","",0.5*(E419+SUMPRODUCT(($B$1461:$B$1491=$J419)*1,E$1461:E$1491)))</f>
        <v>0.62492885495925288</v>
      </c>
      <c r="N419" s="2" cm="1">
        <f t="array" ref="N419">IF(F419="","",0.5*(F419+SUMPRODUCT(($B$1461:$B$1491=$J419)*1,F$1461:F$1491)))</f>
        <v>0.6409943912626459</v>
      </c>
      <c r="O419" s="2" cm="1">
        <f t="array" ref="O419">IF(G419="","",0.5*(G419+SUMPRODUCT(($B$1461:$B$1491=$J419)*1,G$1461:G$1491)))</f>
        <v>0.58360838744997801</v>
      </c>
    </row>
    <row r="420" spans="1:15" x14ac:dyDescent="0.55000000000000004">
      <c r="A420" s="3">
        <v>14</v>
      </c>
      <c r="B420" s="3">
        <v>14</v>
      </c>
      <c r="C420" s="2">
        <f>IF(logVir!C420="","",資本サービス!C420/SUM(資本サービス!C420,労働コスト!C420))</f>
        <v>0.47239992873366604</v>
      </c>
      <c r="D420" s="2">
        <f>IF(logVir!D420="","",資本サービス!D420/SUM(資本サービス!D420,労働コスト!D420))</f>
        <v>0.44282027983954581</v>
      </c>
      <c r="E420" s="2">
        <f>IF(logVir!E420="","",資本サービス!E420/SUM(資本サービス!E420,労働コスト!E420))</f>
        <v>0.43209823802804281</v>
      </c>
      <c r="F420" s="2">
        <f>IF(logVir!F420="","",資本サービス!F420/SUM(資本サービス!F420,労働コスト!F420))</f>
        <v>0.45546219323825332</v>
      </c>
      <c r="G420" s="2">
        <f>IF(logVir!G420="","",資本サービス!G420/SUM(資本サービス!G420,労働コスト!G420))</f>
        <v>0.43097334397097953</v>
      </c>
      <c r="I420" s="3">
        <v>14</v>
      </c>
      <c r="J420" s="3">
        <v>14</v>
      </c>
      <c r="K420" s="2" cm="1">
        <f t="array" ref="K420">IF(C420="","",0.5*(C420+SUMPRODUCT(($B$1461:$B$1491=$J420)*1,C$1461:C$1491)))</f>
        <v>0.44077220452046828</v>
      </c>
      <c r="L420" s="2" cm="1">
        <f t="array" ref="L420">IF(D420="","",0.5*(D420+SUMPRODUCT(($B$1461:$B$1491=$J420)*1,D$1461:D$1491)))</f>
        <v>0.40622982024924298</v>
      </c>
      <c r="M420" s="2" cm="1">
        <f t="array" ref="M420">IF(E420="","",0.5*(E420+SUMPRODUCT(($B$1461:$B$1491=$J420)*1,E$1461:E$1491)))</f>
        <v>0.40982999076122967</v>
      </c>
      <c r="N420" s="2" cm="1">
        <f t="array" ref="N420">IF(F420="","",0.5*(F420+SUMPRODUCT(($B$1461:$B$1491=$J420)*1,F$1461:F$1491)))</f>
        <v>0.42811473065857564</v>
      </c>
      <c r="O420" s="2" cm="1">
        <f t="array" ref="O420">IF(G420="","",0.5*(G420+SUMPRODUCT(($B$1461:$B$1491=$J420)*1,G$1461:G$1491)))</f>
        <v>0.40260570309876897</v>
      </c>
    </row>
    <row r="421" spans="1:15" x14ac:dyDescent="0.55000000000000004">
      <c r="A421" s="3">
        <v>14</v>
      </c>
      <c r="B421" s="3">
        <v>15</v>
      </c>
      <c r="C421" s="2">
        <f>IF(logVir!C421="","",資本サービス!C421/SUM(資本サービス!C421,労働コスト!C421))</f>
        <v>0.23789662950297571</v>
      </c>
      <c r="D421" s="2">
        <f>IF(logVir!D421="","",資本サービス!D421/SUM(資本サービス!D421,労働コスト!D421))</f>
        <v>0.2277131908522376</v>
      </c>
      <c r="E421" s="2">
        <f>IF(logVir!E421="","",資本サービス!E421/SUM(資本サービス!E421,労働コスト!E421))</f>
        <v>0.22080902401129943</v>
      </c>
      <c r="F421" s="2">
        <f>IF(logVir!F421="","",資本サービス!F421/SUM(資本サービス!F421,労働コスト!F421))</f>
        <v>0.24410936547297685</v>
      </c>
      <c r="G421" s="2">
        <f>IF(logVir!G421="","",資本サービス!G421/SUM(資本サービス!G421,労働コスト!G421))</f>
        <v>0.22398675035087123</v>
      </c>
      <c r="I421" s="3">
        <v>14</v>
      </c>
      <c r="J421" s="3">
        <v>15</v>
      </c>
      <c r="K421" s="2" cm="1">
        <f t="array" ref="K421">IF(C421="","",0.5*(C421+SUMPRODUCT(($B$1461:$B$1491=$J421)*1,C$1461:C$1491)))</f>
        <v>0.24925124260924347</v>
      </c>
      <c r="L421" s="2" cm="1">
        <f t="array" ref="L421">IF(D421="","",0.5*(D421+SUMPRODUCT(($B$1461:$B$1491=$J421)*1,D$1461:D$1491)))</f>
        <v>0.22279202363483344</v>
      </c>
      <c r="M421" s="2" cm="1">
        <f t="array" ref="M421">IF(E421="","",0.5*(E421+SUMPRODUCT(($B$1461:$B$1491=$J421)*1,E$1461:E$1491)))</f>
        <v>0.23239878483675713</v>
      </c>
      <c r="N421" s="2" cm="1">
        <f t="array" ref="N421">IF(F421="","",0.5*(F421+SUMPRODUCT(($B$1461:$B$1491=$J421)*1,F$1461:F$1491)))</f>
        <v>0.24851552316129638</v>
      </c>
      <c r="O421" s="2" cm="1">
        <f t="array" ref="O421">IF(G421="","",0.5*(G421+SUMPRODUCT(($B$1461:$B$1491=$J421)*1,G$1461:G$1491)))</f>
        <v>0.2251170143855078</v>
      </c>
    </row>
    <row r="422" spans="1:15" x14ac:dyDescent="0.55000000000000004">
      <c r="A422" s="3">
        <v>14</v>
      </c>
      <c r="B422" s="3">
        <v>16</v>
      </c>
      <c r="C422" s="2">
        <f>IF(logVir!C422="","",資本サービス!C422/SUM(資本サービス!C422,労働コスト!C422))</f>
        <v>0.37456436344521143</v>
      </c>
      <c r="D422" s="2">
        <f>IF(logVir!D422="","",資本サービス!D422/SUM(資本サービス!D422,労働コスト!D422))</f>
        <v>0.34816968655109976</v>
      </c>
      <c r="E422" s="2">
        <f>IF(logVir!E422="","",資本サービス!E422/SUM(資本サービス!E422,労働コスト!E422))</f>
        <v>0.30108654953441855</v>
      </c>
      <c r="F422" s="2">
        <f>IF(logVir!F422="","",資本サービス!F422/SUM(資本サービス!F422,労働コスト!F422))</f>
        <v>0.30928105182469501</v>
      </c>
      <c r="G422" s="2">
        <f>IF(logVir!G422="","",資本サービス!G422/SUM(資本サービス!G422,労働コスト!G422))</f>
        <v>0.28110891225776774</v>
      </c>
      <c r="I422" s="3">
        <v>14</v>
      </c>
      <c r="J422" s="3">
        <v>16</v>
      </c>
      <c r="K422" s="2" cm="1">
        <f t="array" ref="K422">IF(C422="","",0.5*(C422+SUMPRODUCT(($B$1461:$B$1491=$J422)*1,C$1461:C$1491)))</f>
        <v>0.3505589147678132</v>
      </c>
      <c r="L422" s="2" cm="1">
        <f t="array" ref="L422">IF(D422="","",0.5*(D422+SUMPRODUCT(($B$1461:$B$1491=$J422)*1,D$1461:D$1491)))</f>
        <v>0.32284445110422755</v>
      </c>
      <c r="M422" s="2" cm="1">
        <f t="array" ref="M422">IF(E422="","",0.5*(E422+SUMPRODUCT(($B$1461:$B$1491=$J422)*1,E$1461:E$1491)))</f>
        <v>0.28646864079193241</v>
      </c>
      <c r="N422" s="2" cm="1">
        <f t="array" ref="N422">IF(F422="","",0.5*(F422+SUMPRODUCT(($B$1461:$B$1491=$J422)*1,F$1461:F$1491)))</f>
        <v>0.29082304185317515</v>
      </c>
      <c r="O422" s="2" cm="1">
        <f t="array" ref="O422">IF(G422="","",0.5*(G422+SUMPRODUCT(($B$1461:$B$1491=$J422)*1,G$1461:G$1491)))</f>
        <v>0.26281182064511155</v>
      </c>
    </row>
    <row r="423" spans="1:15" x14ac:dyDescent="0.55000000000000004">
      <c r="A423" s="3">
        <v>14</v>
      </c>
      <c r="B423" s="3">
        <v>17</v>
      </c>
      <c r="C423" s="2">
        <f>IF(logVir!C423="","",資本サービス!C423/SUM(資本サービス!C423,労働コスト!C423))</f>
        <v>0.69262814992093602</v>
      </c>
      <c r="D423" s="2">
        <f>IF(logVir!D423="","",資本サービス!D423/SUM(資本サービス!D423,労働コスト!D423))</f>
        <v>0.6888854991072686</v>
      </c>
      <c r="E423" s="2">
        <f>IF(logVir!E423="","",資本サービス!E423/SUM(資本サービス!E423,労働コスト!E423))</f>
        <v>0.65177700009592199</v>
      </c>
      <c r="F423" s="2">
        <f>IF(logVir!F423="","",資本サービス!F423/SUM(資本サービス!F423,労働コスト!F423))</f>
        <v>0.62398809800952615</v>
      </c>
      <c r="G423" s="2">
        <f>IF(logVir!G423="","",資本サービス!G423/SUM(資本サービス!G423,労働コスト!G423))</f>
        <v>0.61566654737786308</v>
      </c>
      <c r="I423" s="3">
        <v>14</v>
      </c>
      <c r="J423" s="3">
        <v>17</v>
      </c>
      <c r="K423" s="2" cm="1">
        <f t="array" ref="K423">IF(C423="","",0.5*(C423+SUMPRODUCT(($B$1461:$B$1491=$J423)*1,C$1461:C$1491)))</f>
        <v>0.67462143811622144</v>
      </c>
      <c r="L423" s="2" cm="1">
        <f t="array" ref="L423">IF(D423="","",0.5*(D423+SUMPRODUCT(($B$1461:$B$1491=$J423)*1,D$1461:D$1491)))</f>
        <v>0.66496613765990742</v>
      </c>
      <c r="M423" s="2" cm="1">
        <f t="array" ref="M423">IF(E423="","",0.5*(E423+SUMPRODUCT(($B$1461:$B$1491=$J423)*1,E$1461:E$1491)))</f>
        <v>0.63292055243550027</v>
      </c>
      <c r="N423" s="2" cm="1">
        <f t="array" ref="N423">IF(F423="","",0.5*(F423+SUMPRODUCT(($B$1461:$B$1491=$J423)*1,F$1461:F$1491)))</f>
        <v>0.60495967479256174</v>
      </c>
      <c r="O423" s="2" cm="1">
        <f t="array" ref="O423">IF(G423="","",0.5*(G423+SUMPRODUCT(($B$1461:$B$1491=$J423)*1,G$1461:G$1491)))</f>
        <v>0.5988880888899264</v>
      </c>
    </row>
    <row r="424" spans="1:15" x14ac:dyDescent="0.55000000000000004">
      <c r="A424" s="3">
        <v>14</v>
      </c>
      <c r="B424" s="3">
        <v>18</v>
      </c>
      <c r="C424" s="2">
        <f>IF(logVir!C424="","",資本サービス!C424/SUM(資本サービス!C424,労働コスト!C424))</f>
        <v>0.10901408797172966</v>
      </c>
      <c r="D424" s="2">
        <f>IF(logVir!D424="","",資本サービス!D424/SUM(資本サービス!D424,労働コスト!D424))</f>
        <v>9.9337984449843555E-2</v>
      </c>
      <c r="E424" s="2">
        <f>IF(logVir!E424="","",資本サービス!E424/SUM(資本サービス!E424,労働コスト!E424))</f>
        <v>9.5088607898604849E-2</v>
      </c>
      <c r="F424" s="2">
        <f>IF(logVir!F424="","",資本サービス!F424/SUM(資本サービス!F424,労働コスト!F424))</f>
        <v>9.9118041411293475E-2</v>
      </c>
      <c r="G424" s="2">
        <f>IF(logVir!G424="","",資本サービス!G424/SUM(資本サービス!G424,労働コスト!G424))</f>
        <v>8.7484965908213128E-2</v>
      </c>
      <c r="I424" s="3">
        <v>14</v>
      </c>
      <c r="J424" s="3">
        <v>18</v>
      </c>
      <c r="K424" s="2" cm="1">
        <f t="array" ref="K424">IF(C424="","",0.5*(C424+SUMPRODUCT(($B$1461:$B$1491=$J424)*1,C$1461:C$1491)))</f>
        <v>0.1262584784002842</v>
      </c>
      <c r="L424" s="2" cm="1">
        <f t="array" ref="L424">IF(D424="","",0.5*(D424+SUMPRODUCT(($B$1461:$B$1491=$J424)*1,D$1461:D$1491)))</f>
        <v>0.10420148668159376</v>
      </c>
      <c r="M424" s="2" cm="1">
        <f t="array" ref="M424">IF(E424="","",0.5*(E424+SUMPRODUCT(($B$1461:$B$1491=$J424)*1,E$1461:E$1491)))</f>
        <v>9.9382364210858068E-2</v>
      </c>
      <c r="N424" s="2" cm="1">
        <f t="array" ref="N424">IF(F424="","",0.5*(F424+SUMPRODUCT(($B$1461:$B$1491=$J424)*1,F$1461:F$1491)))</f>
        <v>0.10060112703972354</v>
      </c>
      <c r="O424" s="2" cm="1">
        <f t="array" ref="O424">IF(G424="","",0.5*(G424+SUMPRODUCT(($B$1461:$B$1491=$J424)*1,G$1461:G$1491)))</f>
        <v>9.4500270335652364E-2</v>
      </c>
    </row>
    <row r="425" spans="1:15" x14ac:dyDescent="0.55000000000000004">
      <c r="A425" s="3">
        <v>14</v>
      </c>
      <c r="B425" s="3">
        <v>19</v>
      </c>
      <c r="C425" s="2">
        <f>IF(logVir!C425="","",資本サービス!C425/SUM(資本サービス!C425,労働コスト!C425))</f>
        <v>0.18152633747300981</v>
      </c>
      <c r="D425" s="2">
        <f>IF(logVir!D425="","",資本サービス!D425/SUM(資本サービス!D425,労働コスト!D425))</f>
        <v>0.13977777953705989</v>
      </c>
      <c r="E425" s="2">
        <f>IF(logVir!E425="","",資本サービス!E425/SUM(資本サービス!E425,労働コスト!E425))</f>
        <v>0.12847553829213124</v>
      </c>
      <c r="F425" s="2">
        <f>IF(logVir!F425="","",資本サービス!F425/SUM(資本サービス!F425,労働コスト!F425))</f>
        <v>0.13134609109009243</v>
      </c>
      <c r="G425" s="2">
        <f>IF(logVir!G425="","",資本サービス!G425/SUM(資本サービス!G425,労働コスト!G425))</f>
        <v>0.14810493519328852</v>
      </c>
      <c r="I425" s="3">
        <v>14</v>
      </c>
      <c r="J425" s="3">
        <v>19</v>
      </c>
      <c r="K425" s="2" cm="1">
        <f t="array" ref="K425">IF(C425="","",0.5*(C425+SUMPRODUCT(($B$1461:$B$1491=$J425)*1,C$1461:C$1491)))</f>
        <v>0.17710617020636388</v>
      </c>
      <c r="L425" s="2" cm="1">
        <f t="array" ref="L425">IF(D425="","",0.5*(D425+SUMPRODUCT(($B$1461:$B$1491=$J425)*1,D$1461:D$1491)))</f>
        <v>0.13621992428133037</v>
      </c>
      <c r="M425" s="2" cm="1">
        <f t="array" ref="M425">IF(E425="","",0.5*(E425+SUMPRODUCT(($B$1461:$B$1491=$J425)*1,E$1461:E$1491)))</f>
        <v>0.12953399931188053</v>
      </c>
      <c r="N425" s="2" cm="1">
        <f t="array" ref="N425">IF(F425="","",0.5*(F425+SUMPRODUCT(($B$1461:$B$1491=$J425)*1,F$1461:F$1491)))</f>
        <v>0.13084784590689386</v>
      </c>
      <c r="O425" s="2" cm="1">
        <f t="array" ref="O425">IF(G425="","",0.5*(G425+SUMPRODUCT(($B$1461:$B$1491=$J425)*1,G$1461:G$1491)))</f>
        <v>0.13669517000600628</v>
      </c>
    </row>
    <row r="426" spans="1:15" x14ac:dyDescent="0.55000000000000004">
      <c r="A426" s="3">
        <v>14</v>
      </c>
      <c r="B426" s="3">
        <v>20</v>
      </c>
      <c r="C426" s="2">
        <f>IF(logVir!C426="","",資本サービス!C426/SUM(資本サービス!C426,労働コスト!C426))</f>
        <v>0.21252671330800818</v>
      </c>
      <c r="D426" s="2">
        <f>IF(logVir!D426="","",資本サービス!D426/SUM(資本サービス!D426,労働コスト!D426))</f>
        <v>0.20583726084434562</v>
      </c>
      <c r="E426" s="2">
        <f>IF(logVir!E426="","",資本サービス!E426/SUM(資本サービス!E426,労働コスト!E426))</f>
        <v>0.16701797418016476</v>
      </c>
      <c r="F426" s="2">
        <f>IF(logVir!F426="","",資本サービス!F426/SUM(資本サービス!F426,労働コスト!F426))</f>
        <v>0.16380681684745965</v>
      </c>
      <c r="G426" s="2">
        <f>IF(logVir!G426="","",資本サービス!G426/SUM(資本サービス!G426,労働コスト!G426))</f>
        <v>0.15657762767829028</v>
      </c>
      <c r="I426" s="3">
        <v>14</v>
      </c>
      <c r="J426" s="3">
        <v>20</v>
      </c>
      <c r="K426" s="2" cm="1">
        <f t="array" ref="K426">IF(C426="","",0.5*(C426+SUMPRODUCT(($B$1461:$B$1491=$J426)*1,C$1461:C$1491)))</f>
        <v>0.23346216293835892</v>
      </c>
      <c r="L426" s="2" cm="1">
        <f t="array" ref="L426">IF(D426="","",0.5*(D426+SUMPRODUCT(($B$1461:$B$1491=$J426)*1,D$1461:D$1491)))</f>
        <v>0.22555711306607798</v>
      </c>
      <c r="M426" s="2" cm="1">
        <f t="array" ref="M426">IF(E426="","",0.5*(E426+SUMPRODUCT(($B$1461:$B$1491=$J426)*1,E$1461:E$1491)))</f>
        <v>0.20927400449415112</v>
      </c>
      <c r="N426" s="2" cm="1">
        <f t="array" ref="N426">IF(F426="","",0.5*(F426+SUMPRODUCT(($B$1461:$B$1491=$J426)*1,F$1461:F$1491)))</f>
        <v>0.20845982874278357</v>
      </c>
      <c r="O426" s="2" cm="1">
        <f t="array" ref="O426">IF(G426="","",0.5*(G426+SUMPRODUCT(($B$1461:$B$1491=$J426)*1,G$1461:G$1491)))</f>
        <v>0.19713973349247882</v>
      </c>
    </row>
    <row r="427" spans="1:15" x14ac:dyDescent="0.55000000000000004">
      <c r="A427" s="3">
        <v>14</v>
      </c>
      <c r="B427" s="3">
        <v>21</v>
      </c>
      <c r="C427" s="2">
        <f>IF(logVir!C427="","",資本サービス!C427/SUM(資本サービス!C427,労働コスト!C427))</f>
        <v>0.33515540077566297</v>
      </c>
      <c r="D427" s="2">
        <f>IF(logVir!D427="","",資本サービス!D427/SUM(資本サービス!D427,労働コスト!D427))</f>
        <v>0.34921732316906329</v>
      </c>
      <c r="E427" s="2">
        <f>IF(logVir!E427="","",資本サービス!E427/SUM(資本サービス!E427,労働コスト!E427))</f>
        <v>0.27903611738789763</v>
      </c>
      <c r="F427" s="2">
        <f>IF(logVir!F427="","",資本サービス!F427/SUM(資本サービス!F427,労働コスト!F427))</f>
        <v>0.27500152623551144</v>
      </c>
      <c r="G427" s="2">
        <f>IF(logVir!G427="","",資本サービス!G427/SUM(資本サービス!G427,労働コスト!G427))</f>
        <v>0.29260997892719182</v>
      </c>
      <c r="I427" s="3">
        <v>14</v>
      </c>
      <c r="J427" s="3">
        <v>21</v>
      </c>
      <c r="K427" s="2" cm="1">
        <f t="array" ref="K427">IF(C427="","",0.5*(C427+SUMPRODUCT(($B$1461:$B$1491=$J427)*1,C$1461:C$1491)))</f>
        <v>0.33500611670989333</v>
      </c>
      <c r="L427" s="2" cm="1">
        <f t="array" ref="L427">IF(D427="","",0.5*(D427+SUMPRODUCT(($B$1461:$B$1491=$J427)*1,D$1461:D$1491)))</f>
        <v>0.32348353339805247</v>
      </c>
      <c r="M427" s="2" cm="1">
        <f t="array" ref="M427">IF(E427="","",0.5*(E427+SUMPRODUCT(($B$1461:$B$1491=$J427)*1,E$1461:E$1491)))</f>
        <v>0.28447231557048636</v>
      </c>
      <c r="N427" s="2" cm="1">
        <f t="array" ref="N427">IF(F427="","",0.5*(F427+SUMPRODUCT(($B$1461:$B$1491=$J427)*1,F$1461:F$1491)))</f>
        <v>0.28115785501999102</v>
      </c>
      <c r="O427" s="2" cm="1">
        <f t="array" ref="O427">IF(G427="","",0.5*(G427+SUMPRODUCT(($B$1461:$B$1491=$J427)*1,G$1461:G$1491)))</f>
        <v>0.28179765248288008</v>
      </c>
    </row>
    <row r="428" spans="1:15" x14ac:dyDescent="0.55000000000000004">
      <c r="A428" s="3">
        <v>14</v>
      </c>
      <c r="B428" s="3">
        <v>22</v>
      </c>
      <c r="C428" s="2">
        <f>IF(logVir!C428="","",資本サービス!C428/SUM(資本サービス!C428,労働コスト!C428))</f>
        <v>0.17845180950631706</v>
      </c>
      <c r="D428" s="2">
        <f>IF(logVir!D428="","",資本サービス!D428/SUM(資本サービス!D428,労働コスト!D428))</f>
        <v>0.15905932025357902</v>
      </c>
      <c r="E428" s="2">
        <f>IF(logVir!E428="","",資本サービス!E428/SUM(資本サービス!E428,労働コスト!E428))</f>
        <v>0.14597219617460228</v>
      </c>
      <c r="F428" s="2">
        <f>IF(logVir!F428="","",資本サービス!F428/SUM(資本サービス!F428,労働コスト!F428))</f>
        <v>0.146227156341078</v>
      </c>
      <c r="G428" s="2">
        <f>IF(logVir!G428="","",資本サービス!G428/SUM(資本サービス!G428,労働コスト!G428))</f>
        <v>0.12870767335048067</v>
      </c>
      <c r="I428" s="3">
        <v>14</v>
      </c>
      <c r="J428" s="3">
        <v>22</v>
      </c>
      <c r="K428" s="2" cm="1">
        <f t="array" ref="K428">IF(C428="","",0.5*(C428+SUMPRODUCT(($B$1461:$B$1491=$J428)*1,C$1461:C$1491)))</f>
        <v>0.20125577000828374</v>
      </c>
      <c r="L428" s="2" cm="1">
        <f t="array" ref="L428">IF(D428="","",0.5*(D428+SUMPRODUCT(($B$1461:$B$1491=$J428)*1,D$1461:D$1491)))</f>
        <v>0.17180598278890591</v>
      </c>
      <c r="M428" s="2" cm="1">
        <f t="array" ref="M428">IF(E428="","",0.5*(E428+SUMPRODUCT(($B$1461:$B$1491=$J428)*1,E$1461:E$1491)))</f>
        <v>0.15177638837862728</v>
      </c>
      <c r="N428" s="2" cm="1">
        <f t="array" ref="N428">IF(F428="","",0.5*(F428+SUMPRODUCT(($B$1461:$B$1491=$J428)*1,F$1461:F$1491)))</f>
        <v>0.15432342716927128</v>
      </c>
      <c r="O428" s="2" cm="1">
        <f t="array" ref="O428">IF(G428="","",0.5*(G428+SUMPRODUCT(($B$1461:$B$1491=$J428)*1,G$1461:G$1491)))</f>
        <v>0.14494403446302184</v>
      </c>
    </row>
    <row r="429" spans="1:15" x14ac:dyDescent="0.55000000000000004">
      <c r="A429" s="3">
        <v>14</v>
      </c>
      <c r="B429" s="3">
        <v>23</v>
      </c>
      <c r="C429" s="2">
        <f>IF(logVir!C429="","",資本サービス!C429/SUM(資本サービス!C429,労働コスト!C429))</f>
        <v>0.71579723143803042</v>
      </c>
      <c r="D429" s="2">
        <f>IF(logVir!D429="","",資本サービス!D429/SUM(資本サービス!D429,労働コスト!D429))</f>
        <v>0.65948219022686694</v>
      </c>
      <c r="E429" s="2">
        <f>IF(logVir!E429="","",資本サービス!E429/SUM(資本サービス!E429,労働コスト!E429))</f>
        <v>0.54522570674146897</v>
      </c>
      <c r="F429" s="2">
        <f>IF(logVir!F429="","",資本サービス!F429/SUM(資本サービス!F429,労働コスト!F429))</f>
        <v>0.50917946949808091</v>
      </c>
      <c r="G429" s="2">
        <f>IF(logVir!G429="","",資本サービス!G429/SUM(資本サービス!G429,労働コスト!G429))</f>
        <v>0.49501937611855701</v>
      </c>
      <c r="I429" s="3">
        <v>14</v>
      </c>
      <c r="J429" s="3">
        <v>23</v>
      </c>
      <c r="K429" s="2" cm="1">
        <f t="array" ref="K429">IF(C429="","",0.5*(C429+SUMPRODUCT(($B$1461:$B$1491=$J429)*1,C$1461:C$1491)))</f>
        <v>0.71579394797814655</v>
      </c>
      <c r="L429" s="2" cm="1">
        <f t="array" ref="L429">IF(D429="","",0.5*(D429+SUMPRODUCT(($B$1461:$B$1491=$J429)*1,D$1461:D$1491)))</f>
        <v>0.67279990545149648</v>
      </c>
      <c r="M429" s="2" cm="1">
        <f t="array" ref="M429">IF(E429="","",0.5*(E429+SUMPRODUCT(($B$1461:$B$1491=$J429)*1,E$1461:E$1491)))</f>
        <v>0.59900904100947727</v>
      </c>
      <c r="N429" s="2" cm="1">
        <f t="array" ref="N429">IF(F429="","",0.5*(F429+SUMPRODUCT(($B$1461:$B$1491=$J429)*1,F$1461:F$1491)))</f>
        <v>0.56692096510590861</v>
      </c>
      <c r="O429" s="2" cm="1">
        <f t="array" ref="O429">IF(G429="","",0.5*(G429+SUMPRODUCT(($B$1461:$B$1491=$J429)*1,G$1461:G$1491)))</f>
        <v>0.54857415525176856</v>
      </c>
    </row>
    <row r="430" spans="1:15" x14ac:dyDescent="0.55000000000000004">
      <c r="A430" s="3">
        <v>14</v>
      </c>
      <c r="B430" s="3">
        <v>24</v>
      </c>
      <c r="C430" s="2">
        <f>IF(logVir!C430="","",資本サービス!C430/SUM(資本サービス!C430,労働コスト!C430))</f>
        <v>0.32193274206193501</v>
      </c>
      <c r="D430" s="2">
        <f>IF(logVir!D430="","",資本サービス!D430/SUM(資本サービス!D430,労働コスト!D430))</f>
        <v>0.25872068738265802</v>
      </c>
      <c r="E430" s="2">
        <f>IF(logVir!E430="","",資本サービス!E430/SUM(資本サービス!E430,労働コスト!E430))</f>
        <v>0.23292663017720697</v>
      </c>
      <c r="F430" s="2">
        <f>IF(logVir!F430="","",資本サービス!F430/SUM(資本サービス!F430,労働コスト!F430))</f>
        <v>0.22344006576302458</v>
      </c>
      <c r="G430" s="2">
        <f>IF(logVir!G430="","",資本サービス!G430/SUM(資本サービス!G430,労働コスト!G430))</f>
        <v>0.21056928449826198</v>
      </c>
      <c r="I430" s="3">
        <v>14</v>
      </c>
      <c r="J430" s="3">
        <v>24</v>
      </c>
      <c r="K430" s="2" cm="1">
        <f t="array" ref="K430">IF(C430="","",0.5*(C430+SUMPRODUCT(($B$1461:$B$1491=$J430)*1,C$1461:C$1491)))</f>
        <v>0.30505658282488102</v>
      </c>
      <c r="L430" s="2" cm="1">
        <f t="array" ref="L430">IF(D430="","",0.5*(D430+SUMPRODUCT(($B$1461:$B$1491=$J430)*1,D$1461:D$1491)))</f>
        <v>0.26083846323201565</v>
      </c>
      <c r="M430" s="2" cm="1">
        <f t="array" ref="M430">IF(E430="","",0.5*(E430+SUMPRODUCT(($B$1461:$B$1491=$J430)*1,E$1461:E$1491)))</f>
        <v>0.24083667525520472</v>
      </c>
      <c r="N430" s="2" cm="1">
        <f t="array" ref="N430">IF(F430="","",0.5*(F430+SUMPRODUCT(($B$1461:$B$1491=$J430)*1,F$1461:F$1491)))</f>
        <v>0.22747854030630849</v>
      </c>
      <c r="O430" s="2" cm="1">
        <f t="array" ref="O430">IF(G430="","",0.5*(G430+SUMPRODUCT(($B$1461:$B$1491=$J430)*1,G$1461:G$1491)))</f>
        <v>0.21526375802193606</v>
      </c>
    </row>
    <row r="431" spans="1:15" x14ac:dyDescent="0.55000000000000004">
      <c r="A431" s="3">
        <v>14</v>
      </c>
      <c r="B431" s="3">
        <v>25</v>
      </c>
      <c r="C431" s="2">
        <f>IF(logVir!C431="","",資本サービス!C431/SUM(資本サービス!C431,労働コスト!C431))</f>
        <v>0.22781411043446889</v>
      </c>
      <c r="D431" s="2">
        <f>IF(logVir!D431="","",資本サービス!D431/SUM(資本サービス!D431,労働コスト!D431))</f>
        <v>0.20534353571498087</v>
      </c>
      <c r="E431" s="2">
        <f>IF(logVir!E431="","",資本サービス!E431/SUM(資本サービス!E431,労働コスト!E431))</f>
        <v>0.18014974273529494</v>
      </c>
      <c r="F431" s="2">
        <f>IF(logVir!F431="","",資本サービス!F431/SUM(資本サービス!F431,労働コスト!F431))</f>
        <v>0.17391543057317851</v>
      </c>
      <c r="G431" s="2">
        <f>IF(logVir!G431="","",資本サービス!G431/SUM(資本サービス!G431,労働コスト!G431))</f>
        <v>0.19024432709411915</v>
      </c>
      <c r="I431" s="3">
        <v>14</v>
      </c>
      <c r="J431" s="3">
        <v>25</v>
      </c>
      <c r="K431" s="2" cm="1">
        <f t="array" ref="K431">IF(C431="","",0.5*(C431+SUMPRODUCT(($B$1461:$B$1491=$J431)*1,C$1461:C$1491)))</f>
        <v>0.21317153383124368</v>
      </c>
      <c r="L431" s="2" cm="1">
        <f t="array" ref="L431">IF(D431="","",0.5*(D431+SUMPRODUCT(($B$1461:$B$1491=$J431)*1,D$1461:D$1491)))</f>
        <v>0.20119912278989313</v>
      </c>
      <c r="M431" s="2" cm="1">
        <f t="array" ref="M431">IF(E431="","",0.5*(E431+SUMPRODUCT(($B$1461:$B$1491=$J431)*1,E$1461:E$1491)))</f>
        <v>0.18898497382436008</v>
      </c>
      <c r="N431" s="2" cm="1">
        <f t="array" ref="N431">IF(F431="","",0.5*(F431+SUMPRODUCT(($B$1461:$B$1491=$J431)*1,F$1461:F$1491)))</f>
        <v>0.18646682135542492</v>
      </c>
      <c r="O431" s="2" cm="1">
        <f t="array" ref="O431">IF(G431="","",0.5*(G431+SUMPRODUCT(($B$1461:$B$1491=$J431)*1,G$1461:G$1491)))</f>
        <v>0.19395589955372416</v>
      </c>
    </row>
    <row r="432" spans="1:15" x14ac:dyDescent="0.55000000000000004">
      <c r="A432" s="3">
        <v>14</v>
      </c>
      <c r="B432" s="3">
        <v>26</v>
      </c>
      <c r="C432" s="2">
        <f>IF(logVir!C432="","",資本サービス!C432/SUM(資本サービス!C432,労働コスト!C432))</f>
        <v>0.46856049080467016</v>
      </c>
      <c r="D432" s="2">
        <f>IF(logVir!D432="","",資本サービス!D432/SUM(資本サービス!D432,労働コスト!D432))</f>
        <v>0.41789669697007031</v>
      </c>
      <c r="E432" s="2">
        <f>IF(logVir!E432="","",資本サービス!E432/SUM(資本サービス!E432,労働コスト!E432))</f>
        <v>0.38614017937929807</v>
      </c>
      <c r="F432" s="2">
        <f>IF(logVir!F432="","",資本サービス!F432/SUM(資本サービス!F432,労働コスト!F432))</f>
        <v>0.38968053933803459</v>
      </c>
      <c r="G432" s="2">
        <f>IF(logVir!G432="","",資本サービス!G432/SUM(資本サービス!G432,労働コスト!G432))</f>
        <v>0.37279626673917177</v>
      </c>
      <c r="I432" s="3">
        <v>14</v>
      </c>
      <c r="J432" s="3">
        <v>26</v>
      </c>
      <c r="K432" s="2" cm="1">
        <f t="array" ref="K432">IF(C432="","",0.5*(C432+SUMPRODUCT(($B$1461:$B$1491=$J432)*1,C$1461:C$1491)))</f>
        <v>0.57984252764867272</v>
      </c>
      <c r="L432" s="2" cm="1">
        <f t="array" ref="L432">IF(D432="","",0.5*(D432+SUMPRODUCT(($B$1461:$B$1491=$J432)*1,D$1461:D$1491)))</f>
        <v>0.52112162714756149</v>
      </c>
      <c r="M432" s="2" cm="1">
        <f t="array" ref="M432">IF(E432="","",0.5*(E432+SUMPRODUCT(($B$1461:$B$1491=$J432)*1,E$1461:E$1491)))</f>
        <v>0.47000564029758907</v>
      </c>
      <c r="N432" s="2" cm="1">
        <f t="array" ref="N432">IF(F432="","",0.5*(F432+SUMPRODUCT(($B$1461:$B$1491=$J432)*1,F$1461:F$1491)))</f>
        <v>0.4841868549450119</v>
      </c>
      <c r="O432" s="2" cm="1">
        <f t="array" ref="O432">IF(G432="","",0.5*(G432+SUMPRODUCT(($B$1461:$B$1491=$J432)*1,G$1461:G$1491)))</f>
        <v>0.47421519323971145</v>
      </c>
    </row>
    <row r="433" spans="1:15" x14ac:dyDescent="0.55000000000000004">
      <c r="A433" s="3">
        <v>14</v>
      </c>
      <c r="B433" s="3">
        <v>27</v>
      </c>
      <c r="C433" s="2">
        <f>IF(logVir!C433="","",資本サービス!C433/SUM(資本サービス!C433,労働コスト!C433))</f>
        <v>0.18528511684827145</v>
      </c>
      <c r="D433" s="2">
        <f>IF(logVir!D433="","",資本サービス!D433/SUM(資本サービス!D433,労働コスト!D433))</f>
        <v>0.18543262625246801</v>
      </c>
      <c r="E433" s="2">
        <f>IF(logVir!E433="","",資本サービス!E433/SUM(資本サービス!E433,労働コスト!E433))</f>
        <v>0.18835200015306353</v>
      </c>
      <c r="F433" s="2">
        <f>IF(logVir!F433="","",資本サービス!F433/SUM(資本サービス!F433,労働コスト!F433))</f>
        <v>0.19878198900539881</v>
      </c>
      <c r="G433" s="2">
        <f>IF(logVir!G433="","",資本サービス!G433/SUM(資本サービス!G433,労働コスト!G433))</f>
        <v>0.16723803897126213</v>
      </c>
      <c r="I433" s="3">
        <v>14</v>
      </c>
      <c r="J433" s="3">
        <v>27</v>
      </c>
      <c r="K433" s="2" cm="1">
        <f t="array" ref="K433">IF(C433="","",0.5*(C433+SUMPRODUCT(($B$1461:$B$1491=$J433)*1,C$1461:C$1491)))</f>
        <v>0.19818750346500616</v>
      </c>
      <c r="L433" s="2" cm="1">
        <f t="array" ref="L433">IF(D433="","",0.5*(D433+SUMPRODUCT(($B$1461:$B$1491=$J433)*1,D$1461:D$1491)))</f>
        <v>0.19550489663914614</v>
      </c>
      <c r="M433" s="2" cm="1">
        <f t="array" ref="M433">IF(E433="","",0.5*(E433+SUMPRODUCT(($B$1461:$B$1491=$J433)*1,E$1461:E$1491)))</f>
        <v>0.19593829595158449</v>
      </c>
      <c r="N433" s="2" cm="1">
        <f t="array" ref="N433">IF(F433="","",0.5*(F433+SUMPRODUCT(($B$1461:$B$1491=$J433)*1,F$1461:F$1491)))</f>
        <v>0.19935596647286039</v>
      </c>
      <c r="O433" s="2" cm="1">
        <f t="array" ref="O433">IF(G433="","",0.5*(G433+SUMPRODUCT(($B$1461:$B$1491=$J433)*1,G$1461:G$1491)))</f>
        <v>0.17705361234651457</v>
      </c>
    </row>
    <row r="434" spans="1:15" x14ac:dyDescent="0.55000000000000004">
      <c r="A434" s="3">
        <v>14</v>
      </c>
      <c r="B434" s="3">
        <v>28</v>
      </c>
      <c r="C434" s="2">
        <f>IF(logVir!C434="","",資本サービス!C434/SUM(資本サービス!C434,労働コスト!C434))</f>
        <v>0.43539212056260518</v>
      </c>
      <c r="D434" s="2">
        <f>IF(logVir!D434="","",資本サービス!D434/SUM(資本サービス!D434,労働コスト!D434))</f>
        <v>0.38800299615703143</v>
      </c>
      <c r="E434" s="2">
        <f>IF(logVir!E434="","",資本サービス!E434/SUM(資本サービス!E434,労働コスト!E434))</f>
        <v>0.36537623264843172</v>
      </c>
      <c r="F434" s="2">
        <f>IF(logVir!F434="","",資本サービス!F434/SUM(資本サービス!F434,労働コスト!F434))</f>
        <v>0.35602035976081425</v>
      </c>
      <c r="G434" s="2">
        <f>IF(logVir!G434="","",資本サービス!G434/SUM(資本サービス!G434,労働コスト!G434))</f>
        <v>0.36137218691522976</v>
      </c>
      <c r="I434" s="3">
        <v>14</v>
      </c>
      <c r="J434" s="3">
        <v>28</v>
      </c>
      <c r="K434" s="2" cm="1">
        <f t="array" ref="K434">IF(C434="","",0.5*(C434+SUMPRODUCT(($B$1461:$B$1491=$J434)*1,C$1461:C$1491)))</f>
        <v>0.41880614707618419</v>
      </c>
      <c r="L434" s="2" cm="1">
        <f t="array" ref="L434">IF(D434="","",0.5*(D434+SUMPRODUCT(($B$1461:$B$1491=$J434)*1,D$1461:D$1491)))</f>
        <v>0.37230885531338953</v>
      </c>
      <c r="M434" s="2" cm="1">
        <f t="array" ref="M434">IF(E434="","",0.5*(E434+SUMPRODUCT(($B$1461:$B$1491=$J434)*1,E$1461:E$1491)))</f>
        <v>0.34570970563328263</v>
      </c>
      <c r="N434" s="2" cm="1">
        <f t="array" ref="N434">IF(F434="","",0.5*(F434+SUMPRODUCT(($B$1461:$B$1491=$J434)*1,F$1461:F$1491)))</f>
        <v>0.34438929803599472</v>
      </c>
      <c r="O434" s="2" cm="1">
        <f t="array" ref="O434">IF(G434="","",0.5*(G434+SUMPRODUCT(($B$1461:$B$1491=$J434)*1,G$1461:G$1491)))</f>
        <v>0.35317993136477399</v>
      </c>
    </row>
    <row r="435" spans="1:15" x14ac:dyDescent="0.55000000000000004">
      <c r="A435" s="3">
        <v>14</v>
      </c>
      <c r="B435" s="3">
        <v>29</v>
      </c>
      <c r="C435" s="2">
        <f>IF(logVir!C435="","",資本サービス!C435/SUM(資本サービス!C435,労働コスト!C435))</f>
        <v>0.22345621188240128</v>
      </c>
      <c r="D435" s="2">
        <f>IF(logVir!D435="","",資本サービス!D435/SUM(資本サービス!D435,労働コスト!D435))</f>
        <v>0.22883680993609182</v>
      </c>
      <c r="E435" s="2">
        <f>IF(logVir!E435="","",資本サービス!E435/SUM(資本サービス!E435,労働コスト!E435))</f>
        <v>0.18823279916503094</v>
      </c>
      <c r="F435" s="2">
        <f>IF(logVir!F435="","",資本サービス!F435/SUM(資本サービス!F435,労働コスト!F435))</f>
        <v>0.20598091491061635</v>
      </c>
      <c r="G435" s="2">
        <f>IF(logVir!G435="","",資本サービス!G435/SUM(資本サービス!G435,労働コスト!G435))</f>
        <v>0.22070034838696684</v>
      </c>
      <c r="I435" s="3">
        <v>14</v>
      </c>
      <c r="J435" s="3">
        <v>29</v>
      </c>
      <c r="K435" s="2" cm="1">
        <f t="array" ref="K435">IF(C435="","",0.5*(C435+SUMPRODUCT(($B$1461:$B$1491=$J435)*1,C$1461:C$1491)))</f>
        <v>0.20750055900769765</v>
      </c>
      <c r="L435" s="2" cm="1">
        <f t="array" ref="L435">IF(D435="","",0.5*(D435+SUMPRODUCT(($B$1461:$B$1491=$J435)*1,D$1461:D$1491)))</f>
        <v>0.21129756056329202</v>
      </c>
      <c r="M435" s="2" cm="1">
        <f t="array" ref="M435">IF(E435="","",0.5*(E435+SUMPRODUCT(($B$1461:$B$1491=$J435)*1,E$1461:E$1491)))</f>
        <v>0.17380203787321147</v>
      </c>
      <c r="N435" s="2" cm="1">
        <f t="array" ref="N435">IF(F435="","",0.5*(F435+SUMPRODUCT(($B$1461:$B$1491=$J435)*1,F$1461:F$1491)))</f>
        <v>0.19078219260867099</v>
      </c>
      <c r="O435" s="2" cm="1">
        <f t="array" ref="O435">IF(G435="","",0.5*(G435+SUMPRODUCT(($B$1461:$B$1491=$J435)*1,G$1461:G$1491)))</f>
        <v>0.19225057391034733</v>
      </c>
    </row>
    <row r="436" spans="1:15" x14ac:dyDescent="0.55000000000000004">
      <c r="A436" s="3">
        <v>14</v>
      </c>
      <c r="B436" s="3">
        <v>30</v>
      </c>
      <c r="C436" s="2">
        <f>IF(logVir!C436="","",資本サービス!C436/SUM(資本サービス!C436,労働コスト!C436))</f>
        <v>0.14133709306949582</v>
      </c>
      <c r="D436" s="2">
        <f>IF(logVir!D436="","",資本サービス!D436/SUM(資本サービス!D436,労働コスト!D436))</f>
        <v>0.10537163004622108</v>
      </c>
      <c r="E436" s="2">
        <f>IF(logVir!E436="","",資本サービス!E436/SUM(資本サービス!E436,労働コスト!E436))</f>
        <v>8.3739857245629754E-2</v>
      </c>
      <c r="F436" s="2">
        <f>IF(logVir!F436="","",資本サービス!F436/SUM(資本サービス!F436,労働コスト!F436))</f>
        <v>8.5264312648738835E-2</v>
      </c>
      <c r="G436" s="2">
        <f>IF(logVir!G436="","",資本サービス!G436/SUM(資本サービス!G436,労働コスト!G436))</f>
        <v>8.4475896672318362E-2</v>
      </c>
      <c r="I436" s="3">
        <v>14</v>
      </c>
      <c r="J436" s="3">
        <v>30</v>
      </c>
      <c r="K436" s="2" cm="1">
        <f t="array" ref="K436">IF(C436="","",0.5*(C436+SUMPRODUCT(($B$1461:$B$1491=$J436)*1,C$1461:C$1491)))</f>
        <v>0.13787340517744553</v>
      </c>
      <c r="L436" s="2" cm="1">
        <f t="array" ref="L436">IF(D436="","",0.5*(D436+SUMPRODUCT(($B$1461:$B$1491=$J436)*1,D$1461:D$1491)))</f>
        <v>0.10932632594355783</v>
      </c>
      <c r="M436" s="2" cm="1">
        <f t="array" ref="M436">IF(E436="","",0.5*(E436+SUMPRODUCT(($B$1461:$B$1491=$J436)*1,E$1461:E$1491)))</f>
        <v>9.3097612616826128E-2</v>
      </c>
      <c r="N436" s="2" cm="1">
        <f t="array" ref="N436">IF(F436="","",0.5*(F436+SUMPRODUCT(($B$1461:$B$1491=$J436)*1,F$1461:F$1491)))</f>
        <v>9.1777888751885722E-2</v>
      </c>
      <c r="O436" s="2" cm="1">
        <f t="array" ref="O436">IF(G436="","",0.5*(G436+SUMPRODUCT(($B$1461:$B$1491=$J436)*1,G$1461:G$1491)))</f>
        <v>8.5111325255212547E-2</v>
      </c>
    </row>
    <row r="437" spans="1:15" x14ac:dyDescent="0.55000000000000004">
      <c r="A437" s="3">
        <v>14</v>
      </c>
      <c r="B437" s="3">
        <v>31</v>
      </c>
      <c r="C437" s="2">
        <f>IF(logVir!C437="","",資本サービス!C437/SUM(資本サービス!C437,労働コスト!C437))</f>
        <v>0.24354190708876203</v>
      </c>
      <c r="D437" s="2">
        <f>IF(logVir!D437="","",資本サービス!D437/SUM(資本サービス!D437,労働コスト!D437))</f>
        <v>0.24854797917182303</v>
      </c>
      <c r="E437" s="2">
        <f>IF(logVir!E437="","",資本サービス!E437/SUM(資本サービス!E437,労働コスト!E437))</f>
        <v>0.22208392876473812</v>
      </c>
      <c r="F437" s="2">
        <f>IF(logVir!F437="","",資本サービス!F437/SUM(資本サービス!F437,労働コスト!F437))</f>
        <v>0.22589416837242601</v>
      </c>
      <c r="G437" s="2">
        <f>IF(logVir!G437="","",資本サービス!G437/SUM(資本サービス!G437,労働コスト!G437))</f>
        <v>0.21419399492879404</v>
      </c>
      <c r="I437" s="3">
        <v>14</v>
      </c>
      <c r="J437" s="3">
        <v>31</v>
      </c>
      <c r="K437" s="2" cm="1">
        <f t="array" ref="K437">IF(C437="","",0.5*(C437+SUMPRODUCT(($B$1461:$B$1491=$J437)*1,C$1461:C$1491)))</f>
        <v>0.23725810222726243</v>
      </c>
      <c r="L437" s="2" cm="1">
        <f t="array" ref="L437">IF(D437="","",0.5*(D437+SUMPRODUCT(($B$1461:$B$1491=$J437)*1,D$1461:D$1491)))</f>
        <v>0.24644592129404885</v>
      </c>
      <c r="M437" s="2" cm="1">
        <f t="array" ref="M437">IF(E437="","",0.5*(E437+SUMPRODUCT(($B$1461:$B$1491=$J437)*1,E$1461:E$1491)))</f>
        <v>0.21840473819435088</v>
      </c>
      <c r="N437" s="2" cm="1">
        <f t="array" ref="N437">IF(F437="","",0.5*(F437+SUMPRODUCT(($B$1461:$B$1491=$J437)*1,F$1461:F$1491)))</f>
        <v>0.21605019555924862</v>
      </c>
      <c r="O437" s="2" cm="1">
        <f t="array" ref="O437">IF(G437="","",0.5*(G437+SUMPRODUCT(($B$1461:$B$1491=$J437)*1,G$1461:G$1491)))</f>
        <v>0.20731533963399579</v>
      </c>
    </row>
    <row r="438" spans="1:15" x14ac:dyDescent="0.55000000000000004">
      <c r="A438" s="3">
        <v>15</v>
      </c>
      <c r="B438" s="3">
        <v>1</v>
      </c>
      <c r="C438" s="2">
        <f>IF(logVir!C438="","",資本サービス!C438/SUM(資本サービス!C438,労働コスト!C438))</f>
        <v>0.52770868291311424</v>
      </c>
      <c r="D438" s="2">
        <f>IF(logVir!D438="","",資本サービス!D438/SUM(資本サービス!D438,労働コスト!D438))</f>
        <v>0.33935076654477669</v>
      </c>
      <c r="E438" s="2">
        <f>IF(logVir!E438="","",資本サービス!E438/SUM(資本サービス!E438,労働コスト!E438))</f>
        <v>0.28799600094717226</v>
      </c>
      <c r="F438" s="2">
        <f>IF(logVir!F438="","",資本サービス!F438/SUM(資本サービス!F438,労働コスト!F438))</f>
        <v>0.29678105641708208</v>
      </c>
      <c r="G438" s="2">
        <f>IF(logVir!G438="","",資本サービス!G438/SUM(資本サービス!G438,労働コスト!G438))</f>
        <v>0.31098408065841848</v>
      </c>
      <c r="I438" s="3">
        <v>15</v>
      </c>
      <c r="J438" s="3">
        <v>1</v>
      </c>
      <c r="K438" s="2" cm="1">
        <f t="array" ref="K438">IF(C438="","",0.5*(C438+SUMPRODUCT(($B$1461:$B$1491=$J438)*1,C$1461:C$1491)))</f>
        <v>0.50178596643725781</v>
      </c>
      <c r="L438" s="2" cm="1">
        <f t="array" ref="L438">IF(D438="","",0.5*(D438+SUMPRODUCT(($B$1461:$B$1491=$J438)*1,D$1461:D$1491)))</f>
        <v>0.34509359564554642</v>
      </c>
      <c r="M438" s="2" cm="1">
        <f t="array" ref="M438">IF(E438="","",0.5*(E438+SUMPRODUCT(($B$1461:$B$1491=$J438)*1,E$1461:E$1491)))</f>
        <v>0.31311360755418871</v>
      </c>
      <c r="N438" s="2" cm="1">
        <f t="array" ref="N438">IF(F438="","",0.5*(F438+SUMPRODUCT(($B$1461:$B$1491=$J438)*1,F$1461:F$1491)))</f>
        <v>0.3195697755692391</v>
      </c>
      <c r="O438" s="2" cm="1">
        <f t="array" ref="O438">IF(G438="","",0.5*(G438+SUMPRODUCT(($B$1461:$B$1491=$J438)*1,G$1461:G$1491)))</f>
        <v>0.31520973457284834</v>
      </c>
    </row>
    <row r="439" spans="1:15" x14ac:dyDescent="0.55000000000000004">
      <c r="A439" s="3">
        <v>15</v>
      </c>
      <c r="B439" s="3">
        <v>2</v>
      </c>
      <c r="C439" s="2">
        <f>IF(logVir!C439="","",資本サービス!C439/SUM(資本サービス!C439,労働コスト!C439))</f>
        <v>0.45852844963069528</v>
      </c>
      <c r="D439" s="2">
        <f>IF(logVir!D439="","",資本サービス!D439/SUM(資本サービス!D439,労働コスト!D439))</f>
        <v>0.50417194188604808</v>
      </c>
      <c r="E439" s="2">
        <f>IF(logVir!E439="","",資本サービス!E439/SUM(資本サービス!E439,労働コスト!E439))</f>
        <v>0.59125341433387069</v>
      </c>
      <c r="F439" s="2">
        <f>IF(logVir!F439="","",資本サービス!F439/SUM(資本サービス!F439,労働コスト!F439))</f>
        <v>0.56892637895567777</v>
      </c>
      <c r="G439" s="2">
        <f>IF(logVir!G439="","",資本サービス!G439/SUM(資本サービス!G439,労働コスト!G439))</f>
        <v>0.5029225073444068</v>
      </c>
      <c r="I439" s="3">
        <v>15</v>
      </c>
      <c r="J439" s="3">
        <v>2</v>
      </c>
      <c r="K439" s="2" cm="1">
        <f t="array" ref="K439">IF(C439="","",0.5*(C439+SUMPRODUCT(($B$1461:$B$1491=$J439)*1,C$1461:C$1491)))</f>
        <v>0.4669874584976188</v>
      </c>
      <c r="L439" s="2" cm="1">
        <f t="array" ref="L439">IF(D439="","",0.5*(D439+SUMPRODUCT(($B$1461:$B$1491=$J439)*1,D$1461:D$1491)))</f>
        <v>0.45577695430790754</v>
      </c>
      <c r="M439" s="2" cm="1">
        <f t="array" ref="M439">IF(E439="","",0.5*(E439+SUMPRODUCT(($B$1461:$B$1491=$J439)*1,E$1461:E$1491)))</f>
        <v>0.53647900967843964</v>
      </c>
      <c r="N439" s="2" cm="1">
        <f t="array" ref="N439">IF(F439="","",0.5*(F439+SUMPRODUCT(($B$1461:$B$1491=$J439)*1,F$1461:F$1491)))</f>
        <v>0.52646947689763079</v>
      </c>
      <c r="O439" s="2" cm="1">
        <f t="array" ref="O439">IF(G439="","",0.5*(G439+SUMPRODUCT(($B$1461:$B$1491=$J439)*1,G$1461:G$1491)))</f>
        <v>0.45491378141108352</v>
      </c>
    </row>
    <row r="440" spans="1:15" x14ac:dyDescent="0.55000000000000004">
      <c r="A440" s="3">
        <v>15</v>
      </c>
      <c r="B440" s="3">
        <v>3</v>
      </c>
      <c r="C440" s="2">
        <f>IF(logVir!C440="","",資本サービス!C440/SUM(資本サービス!C440,労働コスト!C440))</f>
        <v>0.32509116454190395</v>
      </c>
      <c r="D440" s="2">
        <f>IF(logVir!D440="","",資本サービス!D440/SUM(資本サービス!D440,労働コスト!D440))</f>
        <v>0.28123917949383936</v>
      </c>
      <c r="E440" s="2">
        <f>IF(logVir!E440="","",資本サービス!E440/SUM(資本サービス!E440,労働コスト!E440))</f>
        <v>0.27496555422844676</v>
      </c>
      <c r="F440" s="2">
        <f>IF(logVir!F440="","",資本サービス!F440/SUM(資本サービス!F440,労働コスト!F440))</f>
        <v>0.27014976979141447</v>
      </c>
      <c r="G440" s="2">
        <f>IF(logVir!G440="","",資本サービス!G440/SUM(資本サービス!G440,労働コスト!G440))</f>
        <v>0.24129736122858161</v>
      </c>
      <c r="I440" s="3">
        <v>15</v>
      </c>
      <c r="J440" s="3">
        <v>3</v>
      </c>
      <c r="K440" s="2" cm="1">
        <f t="array" ref="K440">IF(C440="","",0.5*(C440+SUMPRODUCT(($B$1461:$B$1491=$J440)*1,C$1461:C$1491)))</f>
        <v>0.31386155836895657</v>
      </c>
      <c r="L440" s="2" cm="1">
        <f t="array" ref="L440">IF(D440="","",0.5*(D440+SUMPRODUCT(($B$1461:$B$1491=$J440)*1,D$1461:D$1491)))</f>
        <v>0.27440901402865353</v>
      </c>
      <c r="M440" s="2" cm="1">
        <f t="array" ref="M440">IF(E440="","",0.5*(E440+SUMPRODUCT(($B$1461:$B$1491=$J440)*1,E$1461:E$1491)))</f>
        <v>0.26319338066863418</v>
      </c>
      <c r="N440" s="2" cm="1">
        <f t="array" ref="N440">IF(F440="","",0.5*(F440+SUMPRODUCT(($B$1461:$B$1491=$J440)*1,F$1461:F$1491)))</f>
        <v>0.2616497511029362</v>
      </c>
      <c r="O440" s="2" cm="1">
        <f t="array" ref="O440">IF(G440="","",0.5*(G440+SUMPRODUCT(($B$1461:$B$1491=$J440)*1,G$1461:G$1491)))</f>
        <v>0.23080366362512605</v>
      </c>
    </row>
    <row r="441" spans="1:15" x14ac:dyDescent="0.55000000000000004">
      <c r="A441" s="3">
        <v>15</v>
      </c>
      <c r="B441" s="3">
        <v>4</v>
      </c>
      <c r="C441" s="2">
        <f>IF(logVir!C441="","",資本サービス!C441/SUM(資本サービス!C441,労働コスト!C441))</f>
        <v>0.1757166124175838</v>
      </c>
      <c r="D441" s="2">
        <f>IF(logVir!D441="","",資本サービス!D441/SUM(資本サービス!D441,労働コスト!D441))</f>
        <v>0.18794109914176263</v>
      </c>
      <c r="E441" s="2">
        <f>IF(logVir!E441="","",資本サービス!E441/SUM(資本サービス!E441,労働コスト!E441))</f>
        <v>0.18319757093857869</v>
      </c>
      <c r="F441" s="2">
        <f>IF(logVir!F441="","",資本サービス!F441/SUM(資本サービス!F441,労働コスト!F441))</f>
        <v>0.18951372782228482</v>
      </c>
      <c r="G441" s="2">
        <f>IF(logVir!G441="","",資本サービス!G441/SUM(資本サービス!G441,労働コスト!G441))</f>
        <v>0.17434851021247949</v>
      </c>
      <c r="I441" s="3">
        <v>15</v>
      </c>
      <c r="J441" s="3">
        <v>4</v>
      </c>
      <c r="K441" s="2" cm="1">
        <f t="array" ref="K441">IF(C441="","",0.5*(C441+SUMPRODUCT(($B$1461:$B$1491=$J441)*1,C$1461:C$1491)))</f>
        <v>0.20693740881585371</v>
      </c>
      <c r="L441" s="2" cm="1">
        <f t="array" ref="L441">IF(D441="","",0.5*(D441+SUMPRODUCT(($B$1461:$B$1491=$J441)*1,D$1461:D$1491)))</f>
        <v>0.22466733321384447</v>
      </c>
      <c r="M441" s="2" cm="1">
        <f t="array" ref="M441">IF(E441="","",0.5*(E441+SUMPRODUCT(($B$1461:$B$1491=$J441)*1,E$1461:E$1491)))</f>
        <v>0.21462609599791985</v>
      </c>
      <c r="N441" s="2" cm="1">
        <f t="array" ref="N441">IF(F441="","",0.5*(F441+SUMPRODUCT(($B$1461:$B$1491=$J441)*1,F$1461:F$1491)))</f>
        <v>0.22111729523338339</v>
      </c>
      <c r="O441" s="2" cm="1">
        <f t="array" ref="O441">IF(G441="","",0.5*(G441+SUMPRODUCT(($B$1461:$B$1491=$J441)*1,G$1461:G$1491)))</f>
        <v>0.20213652485162276</v>
      </c>
    </row>
    <row r="442" spans="1:15" x14ac:dyDescent="0.55000000000000004">
      <c r="A442" s="3">
        <v>15</v>
      </c>
      <c r="B442" s="3">
        <v>5</v>
      </c>
      <c r="C442" s="2">
        <f>IF(logVir!C442="","",資本サービス!C442/SUM(資本サービス!C442,労働コスト!C442))</f>
        <v>0.62555235572740453</v>
      </c>
      <c r="D442" s="2">
        <f>IF(logVir!D442="","",資本サービス!D442/SUM(資本サービス!D442,労働コスト!D442))</f>
        <v>0.53402917016040319</v>
      </c>
      <c r="E442" s="2">
        <f>IF(logVir!E442="","",資本サービス!E442/SUM(資本サービス!E442,労働コスト!E442))</f>
        <v>0.50118915938459507</v>
      </c>
      <c r="F442" s="2">
        <f>IF(logVir!F442="","",資本サービス!F442/SUM(資本サービス!F442,労働コスト!F442))</f>
        <v>0.47860201151070075</v>
      </c>
      <c r="G442" s="2">
        <f>IF(logVir!G442="","",資本サービス!G442/SUM(資本サービス!G442,労働コスト!G442))</f>
        <v>0.43919094925224716</v>
      </c>
      <c r="I442" s="3">
        <v>15</v>
      </c>
      <c r="J442" s="3">
        <v>5</v>
      </c>
      <c r="K442" s="2" cm="1">
        <f t="array" ref="K442">IF(C442="","",0.5*(C442+SUMPRODUCT(($B$1461:$B$1491=$J442)*1,C$1461:C$1491)))</f>
        <v>0.49030513883123977</v>
      </c>
      <c r="L442" s="2" cm="1">
        <f t="array" ref="L442">IF(D442="","",0.5*(D442+SUMPRODUCT(($B$1461:$B$1491=$J442)*1,D$1461:D$1491)))</f>
        <v>0.42767163559954841</v>
      </c>
      <c r="M442" s="2" cm="1">
        <f t="array" ref="M442">IF(E442="","",0.5*(E442+SUMPRODUCT(($B$1461:$B$1491=$J442)*1,E$1461:E$1491)))</f>
        <v>0.39846085239627049</v>
      </c>
      <c r="N442" s="2" cm="1">
        <f t="array" ref="N442">IF(F442="","",0.5*(F442+SUMPRODUCT(($B$1461:$B$1491=$J442)*1,F$1461:F$1491)))</f>
        <v>0.3836702312181407</v>
      </c>
      <c r="O442" s="2" cm="1">
        <f t="array" ref="O442">IF(G442="","",0.5*(G442+SUMPRODUCT(($B$1461:$B$1491=$J442)*1,G$1461:G$1491)))</f>
        <v>0.35256348032441653</v>
      </c>
    </row>
    <row r="443" spans="1:15" x14ac:dyDescent="0.55000000000000004">
      <c r="A443" s="3">
        <v>15</v>
      </c>
      <c r="B443" s="3">
        <v>6</v>
      </c>
      <c r="C443" s="2">
        <f>IF(logVir!C443="","",資本サービス!C443/SUM(資本サービス!C443,労働コスト!C443))</f>
        <v>0.70192356566272374</v>
      </c>
      <c r="D443" s="2">
        <f>IF(logVir!D443="","",資本サービス!D443/SUM(資本サービス!D443,労働コスト!D443))</f>
        <v>0.70590964810932177</v>
      </c>
      <c r="E443" s="2">
        <f>IF(logVir!E443="","",資本サービス!E443/SUM(資本サービス!E443,労働コスト!E443))</f>
        <v>0.71331758900500464</v>
      </c>
      <c r="F443" s="2">
        <f>IF(logVir!F443="","",資本サービス!F443/SUM(資本サービス!F443,労働コスト!F443))</f>
        <v>0.71404605502598828</v>
      </c>
      <c r="G443" s="2">
        <f>IF(logVir!G443="","",資本サービス!G443/SUM(資本サービス!G443,労働コスト!G443))</f>
        <v>0.68627145351941921</v>
      </c>
      <c r="I443" s="3">
        <v>15</v>
      </c>
      <c r="J443" s="3">
        <v>6</v>
      </c>
      <c r="K443" s="2" cm="1">
        <f t="array" ref="K443">IF(C443="","",0.5*(C443+SUMPRODUCT(($B$1461:$B$1491=$J443)*1,C$1461:C$1491)))</f>
        <v>0.66060691562531804</v>
      </c>
      <c r="L443" s="2" cm="1">
        <f t="array" ref="L443">IF(D443="","",0.5*(D443+SUMPRODUCT(($B$1461:$B$1491=$J443)*1,D$1461:D$1491)))</f>
        <v>0.64592261688176489</v>
      </c>
      <c r="M443" s="2" cm="1">
        <f t="array" ref="M443">IF(E443="","",0.5*(E443+SUMPRODUCT(($B$1461:$B$1491=$J443)*1,E$1461:E$1491)))</f>
        <v>0.65091912642062522</v>
      </c>
      <c r="N443" s="2" cm="1">
        <f t="array" ref="N443">IF(F443="","",0.5*(F443+SUMPRODUCT(($B$1461:$B$1491=$J443)*1,F$1461:F$1491)))</f>
        <v>0.65599702159072826</v>
      </c>
      <c r="O443" s="2" cm="1">
        <f t="array" ref="O443">IF(G443="","",0.5*(G443+SUMPRODUCT(($B$1461:$B$1491=$J443)*1,G$1461:G$1491)))</f>
        <v>0.62455984262099928</v>
      </c>
    </row>
    <row r="444" spans="1:15" x14ac:dyDescent="0.55000000000000004">
      <c r="A444" s="3">
        <v>15</v>
      </c>
      <c r="B444" s="3">
        <v>7</v>
      </c>
      <c r="C444" s="2">
        <f>IF(logVir!C444="","",資本サービス!C444/SUM(資本サービス!C444,労働コスト!C444))</f>
        <v>0.39773004020529629</v>
      </c>
      <c r="D444" s="2">
        <f>IF(logVir!D444="","",資本サービス!D444/SUM(資本サービス!D444,労働コスト!D444))</f>
        <v>0.35816257792334505</v>
      </c>
      <c r="E444" s="2">
        <f>IF(logVir!E444="","",資本サービス!E444/SUM(資本サービス!E444,労働コスト!E444))</f>
        <v>0.32975359191485354</v>
      </c>
      <c r="F444" s="2">
        <f>IF(logVir!F444="","",資本サービス!F444/SUM(資本サービス!F444,労働コスト!F444))</f>
        <v>0.30721247767750914</v>
      </c>
      <c r="G444" s="2">
        <f>IF(logVir!G444="","",資本サービス!G444/SUM(資本サービス!G444,労働コスト!G444))</f>
        <v>0.27516112520157898</v>
      </c>
      <c r="I444" s="3">
        <v>15</v>
      </c>
      <c r="J444" s="3">
        <v>7</v>
      </c>
      <c r="K444" s="2" cm="1">
        <f t="array" ref="K444">IF(C444="","",0.5*(C444+SUMPRODUCT(($B$1461:$B$1491=$J444)*1,C$1461:C$1491)))</f>
        <v>0.38893820244679073</v>
      </c>
      <c r="L444" s="2" cm="1">
        <f t="array" ref="L444">IF(D444="","",0.5*(D444+SUMPRODUCT(($B$1461:$B$1491=$J444)*1,D$1461:D$1491)))</f>
        <v>0.34766871658066212</v>
      </c>
      <c r="M444" s="2" cm="1">
        <f t="array" ref="M444">IF(E444="","",0.5*(E444+SUMPRODUCT(($B$1461:$B$1491=$J444)*1,E$1461:E$1491)))</f>
        <v>0.3264354349298435</v>
      </c>
      <c r="N444" s="2" cm="1">
        <f t="array" ref="N444">IF(F444="","",0.5*(F444+SUMPRODUCT(($B$1461:$B$1491=$J444)*1,F$1461:F$1491)))</f>
        <v>0.31502697576855226</v>
      </c>
      <c r="O444" s="2" cm="1">
        <f t="array" ref="O444">IF(G444="","",0.5*(G444+SUMPRODUCT(($B$1461:$B$1491=$J444)*1,G$1461:G$1491)))</f>
        <v>0.2859381155874598</v>
      </c>
    </row>
    <row r="445" spans="1:15" x14ac:dyDescent="0.55000000000000004">
      <c r="A445" s="3">
        <v>15</v>
      </c>
      <c r="B445" s="3">
        <v>8</v>
      </c>
      <c r="C445" s="2">
        <f>IF(logVir!C445="","",資本サービス!C445/SUM(資本サービス!C445,労働コスト!C445))</f>
        <v>0.31868269714877256</v>
      </c>
      <c r="D445" s="2">
        <f>IF(logVir!D445="","",資本サービス!D445/SUM(資本サービス!D445,労働コスト!D445))</f>
        <v>0.27054742447387498</v>
      </c>
      <c r="E445" s="2">
        <f>IF(logVir!E445="","",資本サービス!E445/SUM(資本サービス!E445,労働コスト!E445))</f>
        <v>0.30198577709382668</v>
      </c>
      <c r="F445" s="2">
        <f>IF(logVir!F445="","",資本サービス!F445/SUM(資本サービス!F445,労働コスト!F445))</f>
        <v>0.30720219167178098</v>
      </c>
      <c r="G445" s="2">
        <f>IF(logVir!G445="","",資本サービス!G445/SUM(資本サービス!G445,労働コスト!G445))</f>
        <v>0.28673774129281177</v>
      </c>
      <c r="I445" s="3">
        <v>15</v>
      </c>
      <c r="J445" s="3">
        <v>8</v>
      </c>
      <c r="K445" s="2" cm="1">
        <f t="array" ref="K445">IF(C445="","",0.5*(C445+SUMPRODUCT(($B$1461:$B$1491=$J445)*1,C$1461:C$1491)))</f>
        <v>0.38442631232066338</v>
      </c>
      <c r="L445" s="2" cm="1">
        <f t="array" ref="L445">IF(D445="","",0.5*(D445+SUMPRODUCT(($B$1461:$B$1491=$J445)*1,D$1461:D$1491)))</f>
        <v>0.33582380907673959</v>
      </c>
      <c r="M445" s="2" cm="1">
        <f t="array" ref="M445">IF(E445="","",0.5*(E445+SUMPRODUCT(($B$1461:$B$1491=$J445)*1,E$1461:E$1491)))</f>
        <v>0.35130077611944643</v>
      </c>
      <c r="N445" s="2" cm="1">
        <f t="array" ref="N445">IF(F445="","",0.5*(F445+SUMPRODUCT(($B$1461:$B$1491=$J445)*1,F$1461:F$1491)))</f>
        <v>0.35842955335017257</v>
      </c>
      <c r="O445" s="2" cm="1">
        <f t="array" ref="O445">IF(G445="","",0.5*(G445+SUMPRODUCT(($B$1461:$B$1491=$J445)*1,G$1461:G$1491)))</f>
        <v>0.33392358943584277</v>
      </c>
    </row>
    <row r="446" spans="1:15" x14ac:dyDescent="0.55000000000000004">
      <c r="A446" s="3">
        <v>15</v>
      </c>
      <c r="B446" s="3">
        <v>9</v>
      </c>
      <c r="C446" s="2">
        <f>IF(logVir!C446="","",資本サービス!C446/SUM(資本サービス!C446,労働コスト!C446))</f>
        <v>0.17084575673498484</v>
      </c>
      <c r="D446" s="2">
        <f>IF(logVir!D446="","",資本サービス!D446/SUM(資本サービス!D446,労働コスト!D446))</f>
        <v>0.1710414973697687</v>
      </c>
      <c r="E446" s="2">
        <f>IF(logVir!E446="","",資本サービス!E446/SUM(資本サービス!E446,労働コスト!E446))</f>
        <v>0.15981168955779607</v>
      </c>
      <c r="F446" s="2">
        <f>IF(logVir!F446="","",資本サービス!F446/SUM(資本サービス!F446,労働コスト!F446))</f>
        <v>0.15412262980670047</v>
      </c>
      <c r="G446" s="2">
        <f>IF(logVir!G446="","",資本サービス!G446/SUM(資本サービス!G446,労働コスト!G446))</f>
        <v>0.1307109572635074</v>
      </c>
      <c r="I446" s="3">
        <v>15</v>
      </c>
      <c r="J446" s="3">
        <v>9</v>
      </c>
      <c r="K446" s="2" cm="1">
        <f t="array" ref="K446">IF(C446="","",0.5*(C446+SUMPRODUCT(($B$1461:$B$1491=$J446)*1,C$1461:C$1491)))</f>
        <v>0.18741643882550302</v>
      </c>
      <c r="L446" s="2" cm="1">
        <f t="array" ref="L446">IF(D446="","",0.5*(D446+SUMPRODUCT(($B$1461:$B$1491=$J446)*1,D$1461:D$1491)))</f>
        <v>0.18195713018357901</v>
      </c>
      <c r="M446" s="2" cm="1">
        <f t="array" ref="M446">IF(E446="","",0.5*(E446+SUMPRODUCT(($B$1461:$B$1491=$J446)*1,E$1461:E$1491)))</f>
        <v>0.1633336198056336</v>
      </c>
      <c r="N446" s="2" cm="1">
        <f t="array" ref="N446">IF(F446="","",0.5*(F446+SUMPRODUCT(($B$1461:$B$1491=$J446)*1,F$1461:F$1491)))</f>
        <v>0.15912253820060338</v>
      </c>
      <c r="O446" s="2" cm="1">
        <f t="array" ref="O446">IF(G446="","",0.5*(G446+SUMPRODUCT(($B$1461:$B$1491=$J446)*1,G$1461:G$1491)))</f>
        <v>0.13653747599168436</v>
      </c>
    </row>
    <row r="447" spans="1:15" x14ac:dyDescent="0.55000000000000004">
      <c r="A447" s="3">
        <v>15</v>
      </c>
      <c r="B447" s="3">
        <v>10</v>
      </c>
      <c r="C447" s="2">
        <f>IF(logVir!C447="","",資本サービス!C447/SUM(資本サービス!C447,労働コスト!C447))</f>
        <v>0.35771571072995029</v>
      </c>
      <c r="D447" s="2">
        <f>IF(logVir!D447="","",資本サービス!D447/SUM(資本サービス!D447,労働コスト!D447))</f>
        <v>0.36272983489143007</v>
      </c>
      <c r="E447" s="2">
        <f>IF(logVir!E447="","",資本サービス!E447/SUM(資本サービス!E447,労働コスト!E447))</f>
        <v>0.33149534299206962</v>
      </c>
      <c r="F447" s="2">
        <f>IF(logVir!F447="","",資本サービス!F447/SUM(資本サービス!F447,労働コスト!F447))</f>
        <v>0.32483066295720087</v>
      </c>
      <c r="G447" s="2">
        <f>IF(logVir!G447="","",資本サービス!G447/SUM(資本サービス!G447,労働コスト!G447))</f>
        <v>0.27934643339331688</v>
      </c>
      <c r="I447" s="3">
        <v>15</v>
      </c>
      <c r="J447" s="3">
        <v>10</v>
      </c>
      <c r="K447" s="2" cm="1">
        <f t="array" ref="K447">IF(C447="","",0.5*(C447+SUMPRODUCT(($B$1461:$B$1491=$J447)*1,C$1461:C$1491)))</f>
        <v>0.36560342322512829</v>
      </c>
      <c r="L447" s="2" cm="1">
        <f t="array" ref="L447">IF(D447="","",0.5*(D447+SUMPRODUCT(($B$1461:$B$1491=$J447)*1,D$1461:D$1491)))</f>
        <v>0.35991615083114226</v>
      </c>
      <c r="M447" s="2" cm="1">
        <f t="array" ref="M447">IF(E447="","",0.5*(E447+SUMPRODUCT(($B$1461:$B$1491=$J447)*1,E$1461:E$1491)))</f>
        <v>0.32600637366859636</v>
      </c>
      <c r="N447" s="2" cm="1">
        <f t="array" ref="N447">IF(F447="","",0.5*(F447+SUMPRODUCT(($B$1461:$B$1491=$J447)*1,F$1461:F$1491)))</f>
        <v>0.32282715212555424</v>
      </c>
      <c r="O447" s="2" cm="1">
        <f t="array" ref="O447">IF(G447="","",0.5*(G447+SUMPRODUCT(($B$1461:$B$1491=$J447)*1,G$1461:G$1491)))</f>
        <v>0.2821494655031962</v>
      </c>
    </row>
    <row r="448" spans="1:15" x14ac:dyDescent="0.55000000000000004">
      <c r="A448" s="3">
        <v>15</v>
      </c>
      <c r="B448" s="3">
        <v>11</v>
      </c>
      <c r="C448" s="2">
        <f>IF(logVir!C448="","",資本サービス!C448/SUM(資本サービス!C448,労働コスト!C448))</f>
        <v>0.35223698014144261</v>
      </c>
      <c r="D448" s="2">
        <f>IF(logVir!D448="","",資本サービス!D448/SUM(資本サービス!D448,労働コスト!D448))</f>
        <v>0.33947514915449989</v>
      </c>
      <c r="E448" s="2">
        <f>IF(logVir!E448="","",資本サービス!E448/SUM(資本サービス!E448,労働コスト!E448))</f>
        <v>0.34728657850144079</v>
      </c>
      <c r="F448" s="2">
        <f>IF(logVir!F448="","",資本サービス!F448/SUM(資本サービス!F448,労働コスト!F448))</f>
        <v>0.35341616782631236</v>
      </c>
      <c r="G448" s="2">
        <f>IF(logVir!G448="","",資本サービス!G448/SUM(資本サービス!G448,労働コスト!G448))</f>
        <v>0.34073029624025292</v>
      </c>
      <c r="I448" s="3">
        <v>15</v>
      </c>
      <c r="J448" s="3">
        <v>11</v>
      </c>
      <c r="K448" s="2" cm="1">
        <f t="array" ref="K448">IF(C448="","",0.5*(C448+SUMPRODUCT(($B$1461:$B$1491=$J448)*1,C$1461:C$1491)))</f>
        <v>0.39370312482322994</v>
      </c>
      <c r="L448" s="2" cm="1">
        <f t="array" ref="L448">IF(D448="","",0.5*(D448+SUMPRODUCT(($B$1461:$B$1491=$J448)*1,D$1461:D$1491)))</f>
        <v>0.38574060420197792</v>
      </c>
      <c r="M448" s="2" cm="1">
        <f t="array" ref="M448">IF(E448="","",0.5*(E448+SUMPRODUCT(($B$1461:$B$1491=$J448)*1,E$1461:E$1491)))</f>
        <v>0.38341321536573714</v>
      </c>
      <c r="N448" s="2" cm="1">
        <f t="array" ref="N448">IF(F448="","",0.5*(F448+SUMPRODUCT(($B$1461:$B$1491=$J448)*1,F$1461:F$1491)))</f>
        <v>0.39037238232061933</v>
      </c>
      <c r="O448" s="2" cm="1">
        <f t="array" ref="O448">IF(G448="","",0.5*(G448+SUMPRODUCT(($B$1461:$B$1491=$J448)*1,G$1461:G$1491)))</f>
        <v>0.37339298573426905</v>
      </c>
    </row>
    <row r="449" spans="1:15" x14ac:dyDescent="0.55000000000000004">
      <c r="A449" s="3">
        <v>15</v>
      </c>
      <c r="B449" s="3">
        <v>12</v>
      </c>
      <c r="C449" s="2">
        <f>IF(logVir!C449="","",資本サービス!C449/SUM(資本サービス!C449,労働コスト!C449))</f>
        <v>0.54665657365215059</v>
      </c>
      <c r="D449" s="2">
        <f>IF(logVir!D449="","",資本サービス!D449/SUM(資本サービス!D449,労働コスト!D449))</f>
        <v>0.51887821298351056</v>
      </c>
      <c r="E449" s="2">
        <f>IF(logVir!E449="","",資本サービス!E449/SUM(資本サービス!E449,労働コスト!E449))</f>
        <v>0.52922259101615121</v>
      </c>
      <c r="F449" s="2">
        <f>IF(logVir!F449="","",資本サービス!F449/SUM(資本サービス!F449,労働コスト!F449))</f>
        <v>0.51387010405713285</v>
      </c>
      <c r="G449" s="2">
        <f>IF(logVir!G449="","",資本サービス!G449/SUM(資本サービス!G449,労働コスト!G449))</f>
        <v>0.47820037903399992</v>
      </c>
      <c r="I449" s="3">
        <v>15</v>
      </c>
      <c r="J449" s="3">
        <v>12</v>
      </c>
      <c r="K449" s="2" cm="1">
        <f t="array" ref="K449">IF(C449="","",0.5*(C449+SUMPRODUCT(($B$1461:$B$1491=$J449)*1,C$1461:C$1491)))</f>
        <v>0.52893572993132087</v>
      </c>
      <c r="L449" s="2" cm="1">
        <f t="array" ref="L449">IF(D449="","",0.5*(D449+SUMPRODUCT(($B$1461:$B$1491=$J449)*1,D$1461:D$1491)))</f>
        <v>0.50293319300904782</v>
      </c>
      <c r="M449" s="2" cm="1">
        <f t="array" ref="M449">IF(E449="","",0.5*(E449+SUMPRODUCT(($B$1461:$B$1491=$J449)*1,E$1461:E$1491)))</f>
        <v>0.50752195848111048</v>
      </c>
      <c r="N449" s="2" cm="1">
        <f t="array" ref="N449">IF(F449="","",0.5*(F449+SUMPRODUCT(($B$1461:$B$1491=$J449)*1,F$1461:F$1491)))</f>
        <v>0.49756030442130039</v>
      </c>
      <c r="O449" s="2" cm="1">
        <f t="array" ref="O449">IF(G449="","",0.5*(G449+SUMPRODUCT(($B$1461:$B$1491=$J449)*1,G$1461:G$1491)))</f>
        <v>0.45810134545523257</v>
      </c>
    </row>
    <row r="450" spans="1:15" x14ac:dyDescent="0.55000000000000004">
      <c r="A450" s="3">
        <v>15</v>
      </c>
      <c r="B450" s="3">
        <v>13</v>
      </c>
      <c r="C450" s="2">
        <f>IF(logVir!C450="","",資本サービス!C450/SUM(資本サービス!C450,労働コスト!C450))</f>
        <v>0.61990714787721424</v>
      </c>
      <c r="D450" s="2">
        <f>IF(logVir!D450="","",資本サービス!D450/SUM(資本サービス!D450,労働コスト!D450))</f>
        <v>0.53951881724869644</v>
      </c>
      <c r="E450" s="2">
        <f>IF(logVir!E450="","",資本サービス!E450/SUM(資本サービス!E450,労働コスト!E450))</f>
        <v>0.55336736955415955</v>
      </c>
      <c r="F450" s="2">
        <f>IF(logVir!F450="","",資本サービス!F450/SUM(資本サービス!F450,労働コスト!F450))</f>
        <v>0.57748630338128892</v>
      </c>
      <c r="G450" s="2">
        <f>IF(logVir!G450="","",資本サービス!G450/SUM(資本サービス!G450,労働コスト!G450))</f>
        <v>0.52509294524122385</v>
      </c>
      <c r="I450" s="3">
        <v>15</v>
      </c>
      <c r="J450" s="3">
        <v>13</v>
      </c>
      <c r="K450" s="2" cm="1">
        <f t="array" ref="K450">IF(C450="","",0.5*(C450+SUMPRODUCT(($B$1461:$B$1491=$J450)*1,C$1461:C$1491)))</f>
        <v>0.60917435228067318</v>
      </c>
      <c r="L450" s="2" cm="1">
        <f t="array" ref="L450">IF(D450="","",0.5*(D450+SUMPRODUCT(($B$1461:$B$1491=$J450)*1,D$1461:D$1491)))</f>
        <v>0.58389329936356615</v>
      </c>
      <c r="M450" s="2" cm="1">
        <f t="array" ref="M450">IF(E450="","",0.5*(E450+SUMPRODUCT(($B$1461:$B$1491=$J450)*1,E$1461:E$1491)))</f>
        <v>0.57113223210505537</v>
      </c>
      <c r="N450" s="2" cm="1">
        <f t="array" ref="N450">IF(F450="","",0.5*(F450+SUMPRODUCT(($B$1461:$B$1491=$J450)*1,F$1461:F$1491)))</f>
        <v>0.5905811630604757</v>
      </c>
      <c r="O450" s="2" cm="1">
        <f t="array" ref="O450">IF(G450="","",0.5*(G450+SUMPRODUCT(($B$1461:$B$1491=$J450)*1,G$1461:G$1491)))</f>
        <v>0.54666419164184776</v>
      </c>
    </row>
    <row r="451" spans="1:15" x14ac:dyDescent="0.55000000000000004">
      <c r="A451" s="3">
        <v>15</v>
      </c>
      <c r="B451" s="3">
        <v>14</v>
      </c>
      <c r="C451" s="2">
        <f>IF(logVir!C451="","",資本サービス!C451/SUM(資本サービス!C451,労働コスト!C451))</f>
        <v>0.32506135182828377</v>
      </c>
      <c r="D451" s="2">
        <f>IF(logVir!D451="","",資本サービス!D451/SUM(資本サービス!D451,労働コスト!D451))</f>
        <v>0.31547493037586682</v>
      </c>
      <c r="E451" s="2">
        <f>IF(logVir!E451="","",資本サービス!E451/SUM(資本サービス!E451,労働コスト!E451))</f>
        <v>0.31781008117794318</v>
      </c>
      <c r="F451" s="2">
        <f>IF(logVir!F451="","",資本サービス!F451/SUM(資本サービス!F451,労働コスト!F451))</f>
        <v>0.32191828460174804</v>
      </c>
      <c r="G451" s="2">
        <f>IF(logVir!G451="","",資本サービス!G451/SUM(資本サービス!G451,労働コスト!G451))</f>
        <v>0.314878137439984</v>
      </c>
      <c r="I451" s="3">
        <v>15</v>
      </c>
      <c r="J451" s="3">
        <v>14</v>
      </c>
      <c r="K451" s="2" cm="1">
        <f t="array" ref="K451">IF(C451="","",0.5*(C451+SUMPRODUCT(($B$1461:$B$1491=$J451)*1,C$1461:C$1491)))</f>
        <v>0.36710291606777712</v>
      </c>
      <c r="L451" s="2" cm="1">
        <f t="array" ref="L451">IF(D451="","",0.5*(D451+SUMPRODUCT(($B$1461:$B$1491=$J451)*1,D$1461:D$1491)))</f>
        <v>0.34255714551740346</v>
      </c>
      <c r="M451" s="2" cm="1">
        <f t="array" ref="M451">IF(E451="","",0.5*(E451+SUMPRODUCT(($B$1461:$B$1491=$J451)*1,E$1461:E$1491)))</f>
        <v>0.35268591233617985</v>
      </c>
      <c r="N451" s="2" cm="1">
        <f t="array" ref="N451">IF(F451="","",0.5*(F451+SUMPRODUCT(($B$1461:$B$1491=$J451)*1,F$1461:F$1491)))</f>
        <v>0.36134277634032297</v>
      </c>
      <c r="O451" s="2" cm="1">
        <f t="array" ref="O451">IF(G451="","",0.5*(G451+SUMPRODUCT(($B$1461:$B$1491=$J451)*1,G$1461:G$1491)))</f>
        <v>0.34455809983327118</v>
      </c>
    </row>
    <row r="452" spans="1:15" x14ac:dyDescent="0.55000000000000004">
      <c r="A452" s="3">
        <v>15</v>
      </c>
      <c r="B452" s="3">
        <v>15</v>
      </c>
      <c r="C452" s="2">
        <f>IF(logVir!C452="","",資本サービス!C452/SUM(資本サービス!C452,労働コスト!C452))</f>
        <v>0.26825837780054523</v>
      </c>
      <c r="D452" s="2">
        <f>IF(logVir!D452="","",資本サービス!D452/SUM(資本サービス!D452,労働コスト!D452))</f>
        <v>0.23400181490708577</v>
      </c>
      <c r="E452" s="2">
        <f>IF(logVir!E452="","",資本サービス!E452/SUM(資本サービス!E452,労働コスト!E452))</f>
        <v>0.24229343162175815</v>
      </c>
      <c r="F452" s="2">
        <f>IF(logVir!F452="","",資本サービス!F452/SUM(資本サービス!F452,労働コスト!F452))</f>
        <v>0.23782634576394868</v>
      </c>
      <c r="G452" s="2">
        <f>IF(logVir!G452="","",資本サービス!G452/SUM(資本サービス!G452,労働コスト!G452))</f>
        <v>0.20929699117899228</v>
      </c>
      <c r="I452" s="3">
        <v>15</v>
      </c>
      <c r="J452" s="3">
        <v>15</v>
      </c>
      <c r="K452" s="2" cm="1">
        <f t="array" ref="K452">IF(C452="","",0.5*(C452+SUMPRODUCT(($B$1461:$B$1491=$J452)*1,C$1461:C$1491)))</f>
        <v>0.26443211675802825</v>
      </c>
      <c r="L452" s="2" cm="1">
        <f t="array" ref="L452">IF(D452="","",0.5*(D452+SUMPRODUCT(($B$1461:$B$1491=$J452)*1,D$1461:D$1491)))</f>
        <v>0.22593633566225751</v>
      </c>
      <c r="M452" s="2" cm="1">
        <f t="array" ref="M452">IF(E452="","",0.5*(E452+SUMPRODUCT(($B$1461:$B$1491=$J452)*1,E$1461:E$1491)))</f>
        <v>0.24314098864198652</v>
      </c>
      <c r="N452" s="2" cm="1">
        <f t="array" ref="N452">IF(F452="","",0.5*(F452+SUMPRODUCT(($B$1461:$B$1491=$J452)*1,F$1461:F$1491)))</f>
        <v>0.2453740133067823</v>
      </c>
      <c r="O452" s="2" cm="1">
        <f t="array" ref="O452">IF(G452="","",0.5*(G452+SUMPRODUCT(($B$1461:$B$1491=$J452)*1,G$1461:G$1491)))</f>
        <v>0.21777213479956833</v>
      </c>
    </row>
    <row r="453" spans="1:15" x14ac:dyDescent="0.55000000000000004">
      <c r="A453" s="3">
        <v>15</v>
      </c>
      <c r="B453" s="3">
        <v>16</v>
      </c>
      <c r="C453" s="2">
        <f>IF(logVir!C453="","",資本サービス!C453/SUM(資本サービス!C453,労働コスト!C453))</f>
        <v>0.31225516270801984</v>
      </c>
      <c r="D453" s="2">
        <f>IF(logVir!D453="","",資本サービス!D453/SUM(資本サービス!D453,労働コスト!D453))</f>
        <v>0.24731709039758498</v>
      </c>
      <c r="E453" s="2">
        <f>IF(logVir!E453="","",資本サービス!E453/SUM(資本サービス!E453,労働コスト!E453))</f>
        <v>0.23525700508558528</v>
      </c>
      <c r="F453" s="2">
        <f>IF(logVir!F453="","",資本サービス!F453/SUM(資本サービス!F453,労働コスト!F453))</f>
        <v>0.22728717647229774</v>
      </c>
      <c r="G453" s="2">
        <f>IF(logVir!G453="","",資本サービス!G453/SUM(資本サービス!G453,労働コスト!G453))</f>
        <v>0.19885863364653214</v>
      </c>
      <c r="I453" s="3">
        <v>15</v>
      </c>
      <c r="J453" s="3">
        <v>16</v>
      </c>
      <c r="K453" s="2" cm="1">
        <f t="array" ref="K453">IF(C453="","",0.5*(C453+SUMPRODUCT(($B$1461:$B$1491=$J453)*1,C$1461:C$1491)))</f>
        <v>0.31940431439921735</v>
      </c>
      <c r="L453" s="2" cm="1">
        <f t="array" ref="L453">IF(D453="","",0.5*(D453+SUMPRODUCT(($B$1461:$B$1491=$J453)*1,D$1461:D$1491)))</f>
        <v>0.27241815302747019</v>
      </c>
      <c r="M453" s="2" cm="1">
        <f t="array" ref="M453">IF(E453="","",0.5*(E453+SUMPRODUCT(($B$1461:$B$1491=$J453)*1,E$1461:E$1491)))</f>
        <v>0.25355386856751577</v>
      </c>
      <c r="N453" s="2" cm="1">
        <f t="array" ref="N453">IF(F453="","",0.5*(F453+SUMPRODUCT(($B$1461:$B$1491=$J453)*1,F$1461:F$1491)))</f>
        <v>0.24982610417697651</v>
      </c>
      <c r="O453" s="2" cm="1">
        <f t="array" ref="O453">IF(G453="","",0.5*(G453+SUMPRODUCT(($B$1461:$B$1491=$J453)*1,G$1461:G$1491)))</f>
        <v>0.22168668133949376</v>
      </c>
    </row>
    <row r="454" spans="1:15" x14ac:dyDescent="0.55000000000000004">
      <c r="A454" s="3">
        <v>15</v>
      </c>
      <c r="B454" s="3">
        <v>17</v>
      </c>
      <c r="C454" s="2">
        <f>IF(logVir!C454="","",資本サービス!C454/SUM(資本サービス!C454,労働コスト!C454))</f>
        <v>0.72754143522725534</v>
      </c>
      <c r="D454" s="2">
        <f>IF(logVir!D454="","",資本サービス!D454/SUM(資本サービス!D454,労働コスト!D454))</f>
        <v>0.73541583544083156</v>
      </c>
      <c r="E454" s="2">
        <f>IF(logVir!E454="","",資本サービス!E454/SUM(資本サービス!E454,労働コスト!E454))</f>
        <v>0.70568862110939445</v>
      </c>
      <c r="F454" s="2">
        <f>IF(logVir!F454="","",資本サービス!F454/SUM(資本サービス!F454,労働コスト!F454))</f>
        <v>0.67934045925282061</v>
      </c>
      <c r="G454" s="2">
        <f>IF(logVir!G454="","",資本サービス!G454/SUM(資本サービス!G454,労働コスト!G454))</f>
        <v>0.67607659477959348</v>
      </c>
      <c r="I454" s="3">
        <v>15</v>
      </c>
      <c r="J454" s="3">
        <v>17</v>
      </c>
      <c r="K454" s="2" cm="1">
        <f t="array" ref="K454">IF(C454="","",0.5*(C454+SUMPRODUCT(($B$1461:$B$1491=$J454)*1,C$1461:C$1491)))</f>
        <v>0.69207808076938115</v>
      </c>
      <c r="L454" s="2" cm="1">
        <f t="array" ref="L454">IF(D454="","",0.5*(D454+SUMPRODUCT(($B$1461:$B$1491=$J454)*1,D$1461:D$1491)))</f>
        <v>0.6882313058266889</v>
      </c>
      <c r="M454" s="2" cm="1">
        <f t="array" ref="M454">IF(E454="","",0.5*(E454+SUMPRODUCT(($B$1461:$B$1491=$J454)*1,E$1461:E$1491)))</f>
        <v>0.65987636294223651</v>
      </c>
      <c r="N454" s="2" cm="1">
        <f t="array" ref="N454">IF(F454="","",0.5*(F454+SUMPRODUCT(($B$1461:$B$1491=$J454)*1,F$1461:F$1491)))</f>
        <v>0.63263585541420897</v>
      </c>
      <c r="O454" s="2" cm="1">
        <f t="array" ref="O454">IF(G454="","",0.5*(G454+SUMPRODUCT(($B$1461:$B$1491=$J454)*1,G$1461:G$1491)))</f>
        <v>0.62909311259079148</v>
      </c>
    </row>
    <row r="455" spans="1:15" x14ac:dyDescent="0.55000000000000004">
      <c r="A455" s="3">
        <v>15</v>
      </c>
      <c r="B455" s="3">
        <v>18</v>
      </c>
      <c r="C455" s="2">
        <f>IF(logVir!C455="","",資本サービス!C455/SUM(資本サービス!C455,労働コスト!C455))</f>
        <v>0.14546395548172425</v>
      </c>
      <c r="D455" s="2">
        <f>IF(logVir!D455="","",資本サービス!D455/SUM(資本サービス!D455,労働コスト!D455))</f>
        <v>0.11644058373764814</v>
      </c>
      <c r="E455" s="2">
        <f>IF(logVir!E455="","",資本サービス!E455/SUM(資本サービス!E455,労働コスト!E455))</f>
        <v>9.8973502435185268E-2</v>
      </c>
      <c r="F455" s="2">
        <f>IF(logVir!F455="","",資本サービス!F455/SUM(資本サービス!F455,労働コスト!F455))</f>
        <v>9.7900920031759611E-2</v>
      </c>
      <c r="G455" s="2">
        <f>IF(logVir!G455="","",資本サービス!G455/SUM(資本サービス!G455,労働コスト!G455))</f>
        <v>9.8110078521450192E-2</v>
      </c>
      <c r="I455" s="3">
        <v>15</v>
      </c>
      <c r="J455" s="3">
        <v>18</v>
      </c>
      <c r="K455" s="2" cm="1">
        <f t="array" ref="K455">IF(C455="","",0.5*(C455+SUMPRODUCT(($B$1461:$B$1491=$J455)*1,C$1461:C$1491)))</f>
        <v>0.14448341215528149</v>
      </c>
      <c r="L455" s="2" cm="1">
        <f t="array" ref="L455">IF(D455="","",0.5*(D455+SUMPRODUCT(($B$1461:$B$1491=$J455)*1,D$1461:D$1491)))</f>
        <v>0.11275278632549607</v>
      </c>
      <c r="M455" s="2" cm="1">
        <f t="array" ref="M455">IF(E455="","",0.5*(E455+SUMPRODUCT(($B$1461:$B$1491=$J455)*1,E$1461:E$1491)))</f>
        <v>0.10132481147914828</v>
      </c>
      <c r="N455" s="2" cm="1">
        <f t="array" ref="N455">IF(F455="","",0.5*(F455+SUMPRODUCT(($B$1461:$B$1491=$J455)*1,F$1461:F$1491)))</f>
        <v>9.9992566349956596E-2</v>
      </c>
      <c r="O455" s="2" cm="1">
        <f t="array" ref="O455">IF(G455="","",0.5*(G455+SUMPRODUCT(($B$1461:$B$1491=$J455)*1,G$1461:G$1491)))</f>
        <v>9.9812826642270897E-2</v>
      </c>
    </row>
    <row r="456" spans="1:15" x14ac:dyDescent="0.55000000000000004">
      <c r="A456" s="3">
        <v>15</v>
      </c>
      <c r="B456" s="3">
        <v>19</v>
      </c>
      <c r="C456" s="2">
        <f>IF(logVir!C456="","",資本サービス!C456/SUM(資本サービス!C456,労働コスト!C456))</f>
        <v>0.15580879399486416</v>
      </c>
      <c r="D456" s="2">
        <f>IF(logVir!D456="","",資本サービス!D456/SUM(資本サービス!D456,労働コスト!D456))</f>
        <v>0.10376318252006574</v>
      </c>
      <c r="E456" s="2">
        <f>IF(logVir!E456="","",資本サービス!E456/SUM(資本サービス!E456,労働コスト!E456))</f>
        <v>0.12683565314797621</v>
      </c>
      <c r="F456" s="2">
        <f>IF(logVir!F456="","",資本サービス!F456/SUM(資本サービス!F456,労働コスト!F456))</f>
        <v>0.11057600680241629</v>
      </c>
      <c r="G456" s="2">
        <f>IF(logVir!G456="","",資本サービス!G456/SUM(資本サービス!G456,労働コスト!G456))</f>
        <v>0.11769270783009542</v>
      </c>
      <c r="I456" s="3">
        <v>15</v>
      </c>
      <c r="J456" s="3">
        <v>19</v>
      </c>
      <c r="K456" s="2" cm="1">
        <f t="array" ref="K456">IF(C456="","",0.5*(C456+SUMPRODUCT(($B$1461:$B$1491=$J456)*1,C$1461:C$1491)))</f>
        <v>0.16424739846729106</v>
      </c>
      <c r="L456" s="2" cm="1">
        <f t="array" ref="L456">IF(D456="","",0.5*(D456+SUMPRODUCT(($B$1461:$B$1491=$J456)*1,D$1461:D$1491)))</f>
        <v>0.11821262577283329</v>
      </c>
      <c r="M456" s="2" cm="1">
        <f t="array" ref="M456">IF(E456="","",0.5*(E456+SUMPRODUCT(($B$1461:$B$1491=$J456)*1,E$1461:E$1491)))</f>
        <v>0.12871405673980302</v>
      </c>
      <c r="N456" s="2" cm="1">
        <f t="array" ref="N456">IF(F456="","",0.5*(F456+SUMPRODUCT(($B$1461:$B$1491=$J456)*1,F$1461:F$1491)))</f>
        <v>0.12046280376305579</v>
      </c>
      <c r="O456" s="2" cm="1">
        <f t="array" ref="O456">IF(G456="","",0.5*(G456+SUMPRODUCT(($B$1461:$B$1491=$J456)*1,G$1461:G$1491)))</f>
        <v>0.12148905632440973</v>
      </c>
    </row>
    <row r="457" spans="1:15" x14ac:dyDescent="0.55000000000000004">
      <c r="A457" s="3">
        <v>15</v>
      </c>
      <c r="B457" s="3">
        <v>20</v>
      </c>
      <c r="C457" s="2">
        <f>IF(logVir!C457="","",資本サービス!C457/SUM(資本サービス!C457,労働コスト!C457))</f>
        <v>0.24107807259189817</v>
      </c>
      <c r="D457" s="2">
        <f>IF(logVir!D457="","",資本サービス!D457/SUM(資本サービス!D457,労働コスト!D457))</f>
        <v>0.2086446987304057</v>
      </c>
      <c r="E457" s="2">
        <f>IF(logVir!E457="","",資本サービス!E457/SUM(資本サービス!E457,労働コスト!E457))</f>
        <v>0.21907236625975468</v>
      </c>
      <c r="F457" s="2">
        <f>IF(logVir!F457="","",資本サービス!F457/SUM(資本サービス!F457,労働コスト!F457))</f>
        <v>0.20415942012270277</v>
      </c>
      <c r="G457" s="2">
        <f>IF(logVir!G457="","",資本サービス!G457/SUM(資本サービス!G457,労働コスト!G457))</f>
        <v>0.20479993822921008</v>
      </c>
      <c r="I457" s="3">
        <v>15</v>
      </c>
      <c r="J457" s="3">
        <v>20</v>
      </c>
      <c r="K457" s="2" cm="1">
        <f t="array" ref="K457">IF(C457="","",0.5*(C457+SUMPRODUCT(($B$1461:$B$1491=$J457)*1,C$1461:C$1491)))</f>
        <v>0.2477378425803039</v>
      </c>
      <c r="L457" s="2" cm="1">
        <f t="array" ref="L457">IF(D457="","",0.5*(D457+SUMPRODUCT(($B$1461:$B$1491=$J457)*1,D$1461:D$1491)))</f>
        <v>0.22696083200910802</v>
      </c>
      <c r="M457" s="2" cm="1">
        <f t="array" ref="M457">IF(E457="","",0.5*(E457+SUMPRODUCT(($B$1461:$B$1491=$J457)*1,E$1461:E$1491)))</f>
        <v>0.23530120053394607</v>
      </c>
      <c r="N457" s="2" cm="1">
        <f t="array" ref="N457">IF(F457="","",0.5*(F457+SUMPRODUCT(($B$1461:$B$1491=$J457)*1,F$1461:F$1491)))</f>
        <v>0.22863613038040512</v>
      </c>
      <c r="O457" s="2" cm="1">
        <f t="array" ref="O457">IF(G457="","",0.5*(G457+SUMPRODUCT(($B$1461:$B$1491=$J457)*1,G$1461:G$1491)))</f>
        <v>0.22125088876793875</v>
      </c>
    </row>
    <row r="458" spans="1:15" x14ac:dyDescent="0.55000000000000004">
      <c r="A458" s="3">
        <v>15</v>
      </c>
      <c r="B458" s="3">
        <v>21</v>
      </c>
      <c r="C458" s="2">
        <f>IF(logVir!C458="","",資本サービス!C458/SUM(資本サービス!C458,労働コスト!C458))</f>
        <v>0.4494575583866357</v>
      </c>
      <c r="D458" s="2">
        <f>IF(logVir!D458="","",資本サービス!D458/SUM(資本サービス!D458,労働コスト!D458))</f>
        <v>0.4468598852970363</v>
      </c>
      <c r="E458" s="2">
        <f>IF(logVir!E458="","",資本サービス!E458/SUM(資本サービス!E458,労働コスト!E458))</f>
        <v>0.40971825548763607</v>
      </c>
      <c r="F458" s="2">
        <f>IF(logVir!F458="","",資本サービス!F458/SUM(資本サービス!F458,労働コスト!F458))</f>
        <v>0.42717821862093741</v>
      </c>
      <c r="G458" s="2">
        <f>IF(logVir!G458="","",資本サービス!G458/SUM(資本サービス!G458,労働コスト!G458))</f>
        <v>0.41127546390394343</v>
      </c>
      <c r="I458" s="3">
        <v>15</v>
      </c>
      <c r="J458" s="3">
        <v>21</v>
      </c>
      <c r="K458" s="2" cm="1">
        <f t="array" ref="K458">IF(C458="","",0.5*(C458+SUMPRODUCT(($B$1461:$B$1491=$J458)*1,C$1461:C$1491)))</f>
        <v>0.3921571955153797</v>
      </c>
      <c r="L458" s="2" cm="1">
        <f t="array" ref="L458">IF(D458="","",0.5*(D458+SUMPRODUCT(($B$1461:$B$1491=$J458)*1,D$1461:D$1491)))</f>
        <v>0.372304814462039</v>
      </c>
      <c r="M458" s="2" cm="1">
        <f t="array" ref="M458">IF(E458="","",0.5*(E458+SUMPRODUCT(($B$1461:$B$1491=$J458)*1,E$1461:E$1491)))</f>
        <v>0.34981338462035561</v>
      </c>
      <c r="N458" s="2" cm="1">
        <f t="array" ref="N458">IF(F458="","",0.5*(F458+SUMPRODUCT(($B$1461:$B$1491=$J458)*1,F$1461:F$1491)))</f>
        <v>0.35724620121270401</v>
      </c>
      <c r="O458" s="2" cm="1">
        <f t="array" ref="O458">IF(G458="","",0.5*(G458+SUMPRODUCT(($B$1461:$B$1491=$J458)*1,G$1461:G$1491)))</f>
        <v>0.34113039497125586</v>
      </c>
    </row>
    <row r="459" spans="1:15" x14ac:dyDescent="0.55000000000000004">
      <c r="A459" s="3">
        <v>15</v>
      </c>
      <c r="B459" s="3">
        <v>22</v>
      </c>
      <c r="C459" s="2">
        <f>IF(logVir!C459="","",資本サービス!C459/SUM(資本サービス!C459,労働コスト!C459))</f>
        <v>0.22251169930199755</v>
      </c>
      <c r="D459" s="2">
        <f>IF(logVir!D459="","",資本サービス!D459/SUM(資本サービス!D459,労働コスト!D459))</f>
        <v>0.1886915860615567</v>
      </c>
      <c r="E459" s="2">
        <f>IF(logVir!E459="","",資本サービス!E459/SUM(資本サービス!E459,労働コスト!E459))</f>
        <v>0.17077448955606633</v>
      </c>
      <c r="F459" s="2">
        <f>IF(logVir!F459="","",資本サービス!F459/SUM(資本サービス!F459,労働コスト!F459))</f>
        <v>0.15739830036286082</v>
      </c>
      <c r="G459" s="2">
        <f>IF(logVir!G459="","",資本サービス!G459/SUM(資本サービス!G459,労働コスト!G459))</f>
        <v>0.18242508206500399</v>
      </c>
      <c r="I459" s="3">
        <v>15</v>
      </c>
      <c r="J459" s="3">
        <v>22</v>
      </c>
      <c r="K459" s="2" cm="1">
        <f t="array" ref="K459">IF(C459="","",0.5*(C459+SUMPRODUCT(($B$1461:$B$1491=$J459)*1,C$1461:C$1491)))</f>
        <v>0.22328571490612398</v>
      </c>
      <c r="L459" s="2" cm="1">
        <f t="array" ref="L459">IF(D459="","",0.5*(D459+SUMPRODUCT(($B$1461:$B$1491=$J459)*1,D$1461:D$1491)))</f>
        <v>0.18662211569289472</v>
      </c>
      <c r="M459" s="2" cm="1">
        <f t="array" ref="M459">IF(E459="","",0.5*(E459+SUMPRODUCT(($B$1461:$B$1491=$J459)*1,E$1461:E$1491)))</f>
        <v>0.16417753506935928</v>
      </c>
      <c r="N459" s="2" cm="1">
        <f t="array" ref="N459">IF(F459="","",0.5*(F459+SUMPRODUCT(($B$1461:$B$1491=$J459)*1,F$1461:F$1491)))</f>
        <v>0.15990899918016271</v>
      </c>
      <c r="O459" s="2" cm="1">
        <f t="array" ref="O459">IF(G459="","",0.5*(G459+SUMPRODUCT(($B$1461:$B$1491=$J459)*1,G$1461:G$1491)))</f>
        <v>0.17180273882028352</v>
      </c>
    </row>
    <row r="460" spans="1:15" x14ac:dyDescent="0.55000000000000004">
      <c r="A460" s="3">
        <v>15</v>
      </c>
      <c r="B460" s="3">
        <v>23</v>
      </c>
      <c r="C460" s="2">
        <f>IF(logVir!C460="","",資本サービス!C460/SUM(資本サービス!C460,労働コスト!C460))</f>
        <v>0.73422251442783792</v>
      </c>
      <c r="D460" s="2">
        <f>IF(logVir!D460="","",資本サービス!D460/SUM(資本サービス!D460,労働コスト!D460))</f>
        <v>0.75290689533077737</v>
      </c>
      <c r="E460" s="2">
        <f>IF(logVir!E460="","",資本サービス!E460/SUM(資本サービス!E460,労働コスト!E460))</f>
        <v>0.69871761929658993</v>
      </c>
      <c r="F460" s="2">
        <f>IF(logVir!F460="","",資本サービス!F460/SUM(資本サービス!F460,労働コスト!F460))</f>
        <v>0.69374216901152885</v>
      </c>
      <c r="G460" s="2">
        <f>IF(logVir!G460="","",資本サービス!G460/SUM(資本サービス!G460,労働コスト!G460))</f>
        <v>0.68258322216511513</v>
      </c>
      <c r="I460" s="3">
        <v>15</v>
      </c>
      <c r="J460" s="3">
        <v>23</v>
      </c>
      <c r="K460" s="2" cm="1">
        <f t="array" ref="K460">IF(C460="","",0.5*(C460+SUMPRODUCT(($B$1461:$B$1491=$J460)*1,C$1461:C$1491)))</f>
        <v>0.72500658947305019</v>
      </c>
      <c r="L460" s="2" cm="1">
        <f t="array" ref="L460">IF(D460="","",0.5*(D460+SUMPRODUCT(($B$1461:$B$1491=$J460)*1,D$1461:D$1491)))</f>
        <v>0.71951225800345164</v>
      </c>
      <c r="M460" s="2" cm="1">
        <f t="array" ref="M460">IF(E460="","",0.5*(E460+SUMPRODUCT(($B$1461:$B$1491=$J460)*1,E$1461:E$1491)))</f>
        <v>0.67575499728703781</v>
      </c>
      <c r="N460" s="2" cm="1">
        <f t="array" ref="N460">IF(F460="","",0.5*(F460+SUMPRODUCT(($B$1461:$B$1491=$J460)*1,F$1461:F$1491)))</f>
        <v>0.65920231486263248</v>
      </c>
      <c r="O460" s="2" cm="1">
        <f t="array" ref="O460">IF(G460="","",0.5*(G460+SUMPRODUCT(($B$1461:$B$1491=$J460)*1,G$1461:G$1491)))</f>
        <v>0.64235607827504759</v>
      </c>
    </row>
    <row r="461" spans="1:15" x14ac:dyDescent="0.55000000000000004">
      <c r="A461" s="3">
        <v>15</v>
      </c>
      <c r="B461" s="3">
        <v>24</v>
      </c>
      <c r="C461" s="2">
        <f>IF(logVir!C461="","",資本サービス!C461/SUM(資本サービス!C461,労働コスト!C461))</f>
        <v>0.28076849570364809</v>
      </c>
      <c r="D461" s="2">
        <f>IF(logVir!D461="","",資本サービス!D461/SUM(資本サービス!D461,労働コスト!D461))</f>
        <v>0.27380989745694057</v>
      </c>
      <c r="E461" s="2">
        <f>IF(logVir!E461="","",資本サービス!E461/SUM(資本サービス!E461,労働コスト!E461))</f>
        <v>0.21856226700006737</v>
      </c>
      <c r="F461" s="2">
        <f>IF(logVir!F461="","",資本サービス!F461/SUM(資本サービス!F461,労働コスト!F461))</f>
        <v>0.22084326275130634</v>
      </c>
      <c r="G461" s="2">
        <f>IF(logVir!G461="","",資本サービス!G461/SUM(資本サービス!G461,労働コスト!G461))</f>
        <v>0.21345847469878995</v>
      </c>
      <c r="I461" s="3">
        <v>15</v>
      </c>
      <c r="J461" s="3">
        <v>24</v>
      </c>
      <c r="K461" s="2" cm="1">
        <f t="array" ref="K461">IF(C461="","",0.5*(C461+SUMPRODUCT(($B$1461:$B$1491=$J461)*1,C$1461:C$1491)))</f>
        <v>0.28447445964573753</v>
      </c>
      <c r="L461" s="2" cm="1">
        <f t="array" ref="L461">IF(D461="","",0.5*(D461+SUMPRODUCT(($B$1461:$B$1491=$J461)*1,D$1461:D$1491)))</f>
        <v>0.26838306826915692</v>
      </c>
      <c r="M461" s="2" cm="1">
        <f t="array" ref="M461">IF(E461="","",0.5*(E461+SUMPRODUCT(($B$1461:$B$1491=$J461)*1,E$1461:E$1491)))</f>
        <v>0.23365449366663493</v>
      </c>
      <c r="N461" s="2" cm="1">
        <f t="array" ref="N461">IF(F461="","",0.5*(F461+SUMPRODUCT(($B$1461:$B$1491=$J461)*1,F$1461:F$1491)))</f>
        <v>0.22618013880044935</v>
      </c>
      <c r="O461" s="2" cm="1">
        <f t="array" ref="O461">IF(G461="","",0.5*(G461+SUMPRODUCT(($B$1461:$B$1491=$J461)*1,G$1461:G$1491)))</f>
        <v>0.21670835312220005</v>
      </c>
    </row>
    <row r="462" spans="1:15" x14ac:dyDescent="0.55000000000000004">
      <c r="A462" s="3">
        <v>15</v>
      </c>
      <c r="B462" s="3">
        <v>25</v>
      </c>
      <c r="C462" s="2">
        <f>IF(logVir!C462="","",資本サービス!C462/SUM(資本サービス!C462,労働コスト!C462))</f>
        <v>0.18847631251872035</v>
      </c>
      <c r="D462" s="2">
        <f>IF(logVir!D462="","",資本サービス!D462/SUM(資本サービス!D462,労働コスト!D462))</f>
        <v>0.18841578213924987</v>
      </c>
      <c r="E462" s="2">
        <f>IF(logVir!E462="","",資本サービス!E462/SUM(資本サービス!E462,労働コスト!E462))</f>
        <v>0.17183464077951499</v>
      </c>
      <c r="F462" s="2">
        <f>IF(logVir!F462="","",資本サービス!F462/SUM(資本サービス!F462,労働コスト!F462))</f>
        <v>0.18652000958009238</v>
      </c>
      <c r="G462" s="2">
        <f>IF(logVir!G462="","",資本サービス!G462/SUM(資本サービス!G462,労働コスト!G462))</f>
        <v>0.18295269364902414</v>
      </c>
      <c r="I462" s="3">
        <v>15</v>
      </c>
      <c r="J462" s="3">
        <v>25</v>
      </c>
      <c r="K462" s="2" cm="1">
        <f t="array" ref="K462">IF(C462="","",0.5*(C462+SUMPRODUCT(($B$1461:$B$1491=$J462)*1,C$1461:C$1491)))</f>
        <v>0.19350263487336941</v>
      </c>
      <c r="L462" s="2" cm="1">
        <f t="array" ref="L462">IF(D462="","",0.5*(D462+SUMPRODUCT(($B$1461:$B$1491=$J462)*1,D$1461:D$1491)))</f>
        <v>0.19273524600202763</v>
      </c>
      <c r="M462" s="2" cm="1">
        <f t="array" ref="M462">IF(E462="","",0.5*(E462+SUMPRODUCT(($B$1461:$B$1491=$J462)*1,E$1461:E$1491)))</f>
        <v>0.18482742284647011</v>
      </c>
      <c r="N462" s="2" cm="1">
        <f t="array" ref="N462">IF(F462="","",0.5*(F462+SUMPRODUCT(($B$1461:$B$1491=$J462)*1,F$1461:F$1491)))</f>
        <v>0.19276911085888182</v>
      </c>
      <c r="O462" s="2" cm="1">
        <f t="array" ref="O462">IF(G462="","",0.5*(G462+SUMPRODUCT(($B$1461:$B$1491=$J462)*1,G$1461:G$1491)))</f>
        <v>0.19031008283117667</v>
      </c>
    </row>
    <row r="463" spans="1:15" x14ac:dyDescent="0.55000000000000004">
      <c r="A463" s="3">
        <v>15</v>
      </c>
      <c r="B463" s="3">
        <v>26</v>
      </c>
      <c r="C463" s="2">
        <f>IF(logVir!C463="","",資本サービス!C463/SUM(資本サービス!C463,労働コスト!C463))</f>
        <v>0.74884705796793849</v>
      </c>
      <c r="D463" s="2">
        <f>IF(logVir!D463="","",資本サービス!D463/SUM(資本サービス!D463,労働コスト!D463))</f>
        <v>0.60117817919434258</v>
      </c>
      <c r="E463" s="2">
        <f>IF(logVir!E463="","",資本サービス!E463/SUM(資本サービス!E463,労働コスト!E463))</f>
        <v>0.51768120646997506</v>
      </c>
      <c r="F463" s="2">
        <f>IF(logVir!F463="","",資本サービス!F463/SUM(資本サービス!F463,労働コスト!F463))</f>
        <v>0.53507658083031751</v>
      </c>
      <c r="G463" s="2">
        <f>IF(logVir!G463="","",資本サービス!G463/SUM(資本サービス!G463,労働コスト!G463))</f>
        <v>0.55576163958953972</v>
      </c>
      <c r="I463" s="3">
        <v>15</v>
      </c>
      <c r="J463" s="3">
        <v>26</v>
      </c>
      <c r="K463" s="2" cm="1">
        <f t="array" ref="K463">IF(C463="","",0.5*(C463+SUMPRODUCT(($B$1461:$B$1491=$J463)*1,C$1461:C$1491)))</f>
        <v>0.7199858112303068</v>
      </c>
      <c r="L463" s="2" cm="1">
        <f t="array" ref="L463">IF(D463="","",0.5*(D463+SUMPRODUCT(($B$1461:$B$1491=$J463)*1,D$1461:D$1491)))</f>
        <v>0.61276236825969765</v>
      </c>
      <c r="M463" s="2" cm="1">
        <f t="array" ref="M463">IF(E463="","",0.5*(E463+SUMPRODUCT(($B$1461:$B$1491=$J463)*1,E$1461:E$1491)))</f>
        <v>0.53577615384292754</v>
      </c>
      <c r="N463" s="2" cm="1">
        <f t="array" ref="N463">IF(F463="","",0.5*(F463+SUMPRODUCT(($B$1461:$B$1491=$J463)*1,F$1461:F$1491)))</f>
        <v>0.5568848756911533</v>
      </c>
      <c r="O463" s="2" cm="1">
        <f t="array" ref="O463">IF(G463="","",0.5*(G463+SUMPRODUCT(($B$1461:$B$1491=$J463)*1,G$1461:G$1491)))</f>
        <v>0.56569787966489549</v>
      </c>
    </row>
    <row r="464" spans="1:15" x14ac:dyDescent="0.55000000000000004">
      <c r="A464" s="3">
        <v>15</v>
      </c>
      <c r="B464" s="3">
        <v>27</v>
      </c>
      <c r="C464" s="2">
        <f>IF(logVir!C464="","",資本サービス!C464/SUM(資本サービス!C464,労働コスト!C464))</f>
        <v>0.21325903943942248</v>
      </c>
      <c r="D464" s="2">
        <f>IF(logVir!D464="","",資本サービス!D464/SUM(資本サービス!D464,労働コスト!D464))</f>
        <v>0.23783829080172275</v>
      </c>
      <c r="E464" s="2">
        <f>IF(logVir!E464="","",資本サービス!E464/SUM(資本サービス!E464,労働コスト!E464))</f>
        <v>0.20885313201196917</v>
      </c>
      <c r="F464" s="2">
        <f>IF(logVir!F464="","",資本サービス!F464/SUM(資本サービス!F464,労働コスト!F464))</f>
        <v>0.21742629342287878</v>
      </c>
      <c r="G464" s="2">
        <f>IF(logVir!G464="","",資本サービス!G464/SUM(資本サービス!G464,労働コスト!G464))</f>
        <v>0.17790911083621036</v>
      </c>
      <c r="I464" s="3">
        <v>15</v>
      </c>
      <c r="J464" s="3">
        <v>27</v>
      </c>
      <c r="K464" s="2" cm="1">
        <f t="array" ref="K464">IF(C464="","",0.5*(C464+SUMPRODUCT(($B$1461:$B$1491=$J464)*1,C$1461:C$1491)))</f>
        <v>0.21217446476058166</v>
      </c>
      <c r="L464" s="2" cm="1">
        <f t="array" ref="L464">IF(D464="","",0.5*(D464+SUMPRODUCT(($B$1461:$B$1491=$J464)*1,D$1461:D$1491)))</f>
        <v>0.22170772891377349</v>
      </c>
      <c r="M464" s="2" cm="1">
        <f t="array" ref="M464">IF(E464="","",0.5*(E464+SUMPRODUCT(($B$1461:$B$1491=$J464)*1,E$1461:E$1491)))</f>
        <v>0.2061888618810373</v>
      </c>
      <c r="N464" s="2" cm="1">
        <f t="array" ref="N464">IF(F464="","",0.5*(F464+SUMPRODUCT(($B$1461:$B$1491=$J464)*1,F$1461:F$1491)))</f>
        <v>0.20867811868160036</v>
      </c>
      <c r="O464" s="2" cm="1">
        <f t="array" ref="O464">IF(G464="","",0.5*(G464+SUMPRODUCT(($B$1461:$B$1491=$J464)*1,G$1461:G$1491)))</f>
        <v>0.18238914827898867</v>
      </c>
    </row>
    <row r="465" spans="1:15" x14ac:dyDescent="0.55000000000000004">
      <c r="A465" s="3">
        <v>15</v>
      </c>
      <c r="B465" s="3">
        <v>28</v>
      </c>
      <c r="C465" s="2">
        <f>IF(logVir!C465="","",資本サービス!C465/SUM(資本サービス!C465,労働コスト!C465))</f>
        <v>0.41144534845496805</v>
      </c>
      <c r="D465" s="2">
        <f>IF(logVir!D465="","",資本サービス!D465/SUM(資本サービス!D465,労働コスト!D465))</f>
        <v>0.36998591846553908</v>
      </c>
      <c r="E465" s="2">
        <f>IF(logVir!E465="","",資本サービス!E465/SUM(資本サービス!E465,労働コスト!E465))</f>
        <v>0.3515179541854333</v>
      </c>
      <c r="F465" s="2">
        <f>IF(logVir!F465="","",資本サービス!F465/SUM(資本サービス!F465,労働コスト!F465))</f>
        <v>0.35725373221412843</v>
      </c>
      <c r="G465" s="2">
        <f>IF(logVir!G465="","",資本サービス!G465/SUM(資本サービス!G465,労働コスト!G465))</f>
        <v>0.36802078224586376</v>
      </c>
      <c r="I465" s="3">
        <v>15</v>
      </c>
      <c r="J465" s="3">
        <v>28</v>
      </c>
      <c r="K465" s="2" cm="1">
        <f t="array" ref="K465">IF(C465="","",0.5*(C465+SUMPRODUCT(($B$1461:$B$1491=$J465)*1,C$1461:C$1491)))</f>
        <v>0.40683276102236565</v>
      </c>
      <c r="L465" s="2" cm="1">
        <f t="array" ref="L465">IF(D465="","",0.5*(D465+SUMPRODUCT(($B$1461:$B$1491=$J465)*1,D$1461:D$1491)))</f>
        <v>0.36330031646764338</v>
      </c>
      <c r="M465" s="2" cm="1">
        <f t="array" ref="M465">IF(E465="","",0.5*(E465+SUMPRODUCT(($B$1461:$B$1491=$J465)*1,E$1461:E$1491)))</f>
        <v>0.33878056640178345</v>
      </c>
      <c r="N465" s="2" cm="1">
        <f t="array" ref="N465">IF(F465="","",0.5*(F465+SUMPRODUCT(($B$1461:$B$1491=$J465)*1,F$1461:F$1491)))</f>
        <v>0.34500598426265183</v>
      </c>
      <c r="O465" s="2" cm="1">
        <f t="array" ref="O465">IF(G465="","",0.5*(G465+SUMPRODUCT(($B$1461:$B$1491=$J465)*1,G$1461:G$1491)))</f>
        <v>0.35650422903009105</v>
      </c>
    </row>
    <row r="466" spans="1:15" x14ac:dyDescent="0.55000000000000004">
      <c r="A466" s="3">
        <v>15</v>
      </c>
      <c r="B466" s="3">
        <v>29</v>
      </c>
      <c r="C466" s="2">
        <f>IF(logVir!C466="","",資本サービス!C466/SUM(資本サービス!C466,労働コスト!C466))</f>
        <v>0.18687720535292152</v>
      </c>
      <c r="D466" s="2">
        <f>IF(logVir!D466="","",資本サービス!D466/SUM(資本サービス!D466,労働コスト!D466))</f>
        <v>0.19126347638449046</v>
      </c>
      <c r="E466" s="2">
        <f>IF(logVir!E466="","",資本サービス!E466/SUM(資本サービス!E466,労働コスト!E466))</f>
        <v>0.17288803977530962</v>
      </c>
      <c r="F466" s="2">
        <f>IF(logVir!F466="","",資本サービス!F466/SUM(資本サービス!F466,労働コスト!F466))</f>
        <v>0.16370576243896315</v>
      </c>
      <c r="G466" s="2">
        <f>IF(logVir!G466="","",資本サービス!G466/SUM(資本サービス!G466,労働コスト!G466))</f>
        <v>0.14486571564033016</v>
      </c>
      <c r="I466" s="3">
        <v>15</v>
      </c>
      <c r="J466" s="3">
        <v>29</v>
      </c>
      <c r="K466" s="2" cm="1">
        <f t="array" ref="K466">IF(C466="","",0.5*(C466+SUMPRODUCT(($B$1461:$B$1491=$J466)*1,C$1461:C$1491)))</f>
        <v>0.18921105574295777</v>
      </c>
      <c r="L466" s="2" cm="1">
        <f t="array" ref="L466">IF(D466="","",0.5*(D466+SUMPRODUCT(($B$1461:$B$1491=$J466)*1,D$1461:D$1491)))</f>
        <v>0.19251089378749137</v>
      </c>
      <c r="M466" s="2" cm="1">
        <f t="array" ref="M466">IF(E466="","",0.5*(E466+SUMPRODUCT(($B$1461:$B$1491=$J466)*1,E$1461:E$1491)))</f>
        <v>0.16612965817835079</v>
      </c>
      <c r="N466" s="2" cm="1">
        <f t="array" ref="N466">IF(F466="","",0.5*(F466+SUMPRODUCT(($B$1461:$B$1491=$J466)*1,F$1461:F$1491)))</f>
        <v>0.16964461637284439</v>
      </c>
      <c r="O466" s="2" cm="1">
        <f t="array" ref="O466">IF(G466="","",0.5*(G466+SUMPRODUCT(($B$1461:$B$1491=$J466)*1,G$1461:G$1491)))</f>
        <v>0.15433325753702901</v>
      </c>
    </row>
    <row r="467" spans="1:15" x14ac:dyDescent="0.55000000000000004">
      <c r="A467" s="3">
        <v>15</v>
      </c>
      <c r="B467" s="3">
        <v>30</v>
      </c>
      <c r="C467" s="2">
        <f>IF(logVir!C467="","",資本サービス!C467/SUM(資本サービス!C467,労働コスト!C467))</f>
        <v>0.16180503281129852</v>
      </c>
      <c r="D467" s="2">
        <f>IF(logVir!D467="","",資本サービス!D467/SUM(資本サービス!D467,労働コスト!D467))</f>
        <v>0.14006238607400681</v>
      </c>
      <c r="E467" s="2">
        <f>IF(logVir!E467="","",資本サービス!E467/SUM(資本サービス!E467,労働コスト!E467))</f>
        <v>0.12673911798881266</v>
      </c>
      <c r="F467" s="2">
        <f>IF(logVir!F467="","",資本サービス!F467/SUM(資本サービス!F467,労働コスト!F467))</f>
        <v>9.2947717978314151E-2</v>
      </c>
      <c r="G467" s="2">
        <f>IF(logVir!G467="","",資本サービス!G467/SUM(資本サービス!G467,労働コスト!G467))</f>
        <v>8.2407373920224555E-2</v>
      </c>
      <c r="I467" s="3">
        <v>15</v>
      </c>
      <c r="J467" s="3">
        <v>30</v>
      </c>
      <c r="K467" s="2" cm="1">
        <f t="array" ref="K467">IF(C467="","",0.5*(C467+SUMPRODUCT(($B$1461:$B$1491=$J467)*1,C$1461:C$1491)))</f>
        <v>0.14810737504834687</v>
      </c>
      <c r="L467" s="2" cm="1">
        <f t="array" ref="L467">IF(D467="","",0.5*(D467+SUMPRODUCT(($B$1461:$B$1491=$J467)*1,D$1461:D$1491)))</f>
        <v>0.1266717039574507</v>
      </c>
      <c r="M467" s="2" cm="1">
        <f t="array" ref="M467">IF(E467="","",0.5*(E467+SUMPRODUCT(($B$1461:$B$1491=$J467)*1,E$1461:E$1491)))</f>
        <v>0.11459724298841759</v>
      </c>
      <c r="N467" s="2" cm="1">
        <f t="array" ref="N467">IF(F467="","",0.5*(F467+SUMPRODUCT(($B$1461:$B$1491=$J467)*1,F$1461:F$1491)))</f>
        <v>9.5619591416673366E-2</v>
      </c>
      <c r="O467" s="2" cm="1">
        <f t="array" ref="O467">IF(G467="","",0.5*(G467+SUMPRODUCT(($B$1461:$B$1491=$J467)*1,G$1461:G$1491)))</f>
        <v>8.4077063879165637E-2</v>
      </c>
    </row>
    <row r="468" spans="1:15" x14ac:dyDescent="0.55000000000000004">
      <c r="A468" s="3">
        <v>15</v>
      </c>
      <c r="B468" s="3">
        <v>31</v>
      </c>
      <c r="C468" s="2">
        <f>IF(logVir!C468="","",資本サービス!C468/SUM(資本サービス!C468,労働コスト!C468))</f>
        <v>0.21817005069924292</v>
      </c>
      <c r="D468" s="2">
        <f>IF(logVir!D468="","",資本サービス!D468/SUM(資本サービス!D468,労働コスト!D468))</f>
        <v>0.24523479885830266</v>
      </c>
      <c r="E468" s="2">
        <f>IF(logVir!E468="","",資本サービス!E468/SUM(資本サービス!E468,労働コスト!E468))</f>
        <v>0.22836138673237694</v>
      </c>
      <c r="F468" s="2">
        <f>IF(logVir!F468="","",資本サービス!F468/SUM(資本サービス!F468,労働コスト!F468))</f>
        <v>0.22765813786575892</v>
      </c>
      <c r="G468" s="2">
        <f>IF(logVir!G468="","",資本サービス!G468/SUM(資本サービス!G468,労働コスト!G468))</f>
        <v>0.22661866286967561</v>
      </c>
      <c r="I468" s="3">
        <v>15</v>
      </c>
      <c r="J468" s="3">
        <v>31</v>
      </c>
      <c r="K468" s="2" cm="1">
        <f t="array" ref="K468">IF(C468="","",0.5*(C468+SUMPRODUCT(($B$1461:$B$1491=$J468)*1,C$1461:C$1491)))</f>
        <v>0.22457217403250287</v>
      </c>
      <c r="L468" s="2" cm="1">
        <f t="array" ref="L468">IF(D468="","",0.5*(D468+SUMPRODUCT(($B$1461:$B$1491=$J468)*1,D$1461:D$1491)))</f>
        <v>0.24478933113728868</v>
      </c>
      <c r="M468" s="2" cm="1">
        <f t="array" ref="M468">IF(E468="","",0.5*(E468+SUMPRODUCT(($B$1461:$B$1491=$J468)*1,E$1461:E$1491)))</f>
        <v>0.22154346717817031</v>
      </c>
      <c r="N468" s="2" cm="1">
        <f t="array" ref="N468">IF(F468="","",0.5*(F468+SUMPRODUCT(($B$1461:$B$1491=$J468)*1,F$1461:F$1491)))</f>
        <v>0.21693218030591507</v>
      </c>
      <c r="O468" s="2" cm="1">
        <f t="array" ref="O468">IF(G468="","",0.5*(G468+SUMPRODUCT(($B$1461:$B$1491=$J468)*1,G$1461:G$1491)))</f>
        <v>0.21352767360443659</v>
      </c>
    </row>
    <row r="469" spans="1:15" x14ac:dyDescent="0.55000000000000004">
      <c r="A469" s="3">
        <v>16</v>
      </c>
      <c r="B469" s="3">
        <v>1</v>
      </c>
      <c r="C469" s="2">
        <f>IF(logVir!C469="","",資本サービス!C469/SUM(資本サービス!C469,労働コスト!C469))</f>
        <v>0.57372712583224339</v>
      </c>
      <c r="D469" s="2">
        <f>IF(logVir!D469="","",資本サービス!D469/SUM(資本サービス!D469,労働コスト!D469))</f>
        <v>0.39235390184438085</v>
      </c>
      <c r="E469" s="2">
        <f>IF(logVir!E469="","",資本サービス!E469/SUM(資本サービス!E469,労働コスト!E469))</f>
        <v>0.40425774041748891</v>
      </c>
      <c r="F469" s="2">
        <f>IF(logVir!F469="","",資本サービス!F469/SUM(資本サービス!F469,労働コスト!F469))</f>
        <v>0.41298370711097704</v>
      </c>
      <c r="G469" s="2">
        <f>IF(logVir!G469="","",資本サービス!G469/SUM(資本サービス!G469,労働コスト!G469))</f>
        <v>0.37484382260772497</v>
      </c>
      <c r="I469" s="3">
        <v>16</v>
      </c>
      <c r="J469" s="3">
        <v>1</v>
      </c>
      <c r="K469" s="2" cm="1">
        <f t="array" ref="K469">IF(C469="","",0.5*(C469+SUMPRODUCT(($B$1461:$B$1491=$J469)*1,C$1461:C$1491)))</f>
        <v>0.52479518789682245</v>
      </c>
      <c r="L469" s="2" cm="1">
        <f t="array" ref="L469">IF(D469="","",0.5*(D469+SUMPRODUCT(($B$1461:$B$1491=$J469)*1,D$1461:D$1491)))</f>
        <v>0.37159516329534847</v>
      </c>
      <c r="M469" s="2" cm="1">
        <f t="array" ref="M469">IF(E469="","",0.5*(E469+SUMPRODUCT(($B$1461:$B$1491=$J469)*1,E$1461:E$1491)))</f>
        <v>0.37124447728934706</v>
      </c>
      <c r="N469" s="2" cm="1">
        <f t="array" ref="N469">IF(F469="","",0.5*(F469+SUMPRODUCT(($B$1461:$B$1491=$J469)*1,F$1461:F$1491)))</f>
        <v>0.37767110091618661</v>
      </c>
      <c r="O469" s="2" cm="1">
        <f t="array" ref="O469">IF(G469="","",0.5*(G469+SUMPRODUCT(($B$1461:$B$1491=$J469)*1,G$1461:G$1491)))</f>
        <v>0.34713960554750156</v>
      </c>
    </row>
    <row r="470" spans="1:15" x14ac:dyDescent="0.55000000000000004">
      <c r="A470" s="3">
        <v>16</v>
      </c>
      <c r="B470" s="3">
        <v>2</v>
      </c>
      <c r="C470" s="2">
        <f>IF(logVir!C470="","",資本サービス!C470/SUM(資本サービス!C470,労働コスト!C470))</f>
        <v>0.45091080740200046</v>
      </c>
      <c r="D470" s="2">
        <f>IF(logVir!D470="","",資本サービス!D470/SUM(資本サービス!D470,労働コスト!D470))</f>
        <v>0.35619892100086731</v>
      </c>
      <c r="E470" s="2">
        <f>IF(logVir!E470="","",資本サービス!E470/SUM(資本サービス!E470,労働コスト!E470))</f>
        <v>0.49503176017316708</v>
      </c>
      <c r="F470" s="2">
        <f>IF(logVir!F470="","",資本サービス!F470/SUM(資本サービス!F470,労働コスト!F470))</f>
        <v>0.57058180681894921</v>
      </c>
      <c r="G470" s="2">
        <f>IF(logVir!G470="","",資本サービス!G470/SUM(資本サービス!G470,労働コスト!G470))</f>
        <v>0.47595450215775725</v>
      </c>
      <c r="I470" s="3">
        <v>16</v>
      </c>
      <c r="J470" s="3">
        <v>2</v>
      </c>
      <c r="K470" s="2" cm="1">
        <f t="array" ref="K470">IF(C470="","",0.5*(C470+SUMPRODUCT(($B$1461:$B$1491=$J470)*1,C$1461:C$1491)))</f>
        <v>0.46317863738327142</v>
      </c>
      <c r="L470" s="2" cm="1">
        <f t="array" ref="L470">IF(D470="","",0.5*(D470+SUMPRODUCT(($B$1461:$B$1491=$J470)*1,D$1461:D$1491)))</f>
        <v>0.38179044386531713</v>
      </c>
      <c r="M470" s="2" cm="1">
        <f t="array" ref="M470">IF(E470="","",0.5*(E470+SUMPRODUCT(($B$1461:$B$1491=$J470)*1,E$1461:E$1491)))</f>
        <v>0.4883681825980879</v>
      </c>
      <c r="N470" s="2" cm="1">
        <f t="array" ref="N470">IF(F470="","",0.5*(F470+SUMPRODUCT(($B$1461:$B$1491=$J470)*1,F$1461:F$1491)))</f>
        <v>0.52729719082926652</v>
      </c>
      <c r="O470" s="2" cm="1">
        <f t="array" ref="O470">IF(G470="","",0.5*(G470+SUMPRODUCT(($B$1461:$B$1491=$J470)*1,G$1461:G$1491)))</f>
        <v>0.44142977881775874</v>
      </c>
    </row>
    <row r="471" spans="1:15" x14ac:dyDescent="0.55000000000000004">
      <c r="A471" s="3">
        <v>16</v>
      </c>
      <c r="B471" s="3">
        <v>3</v>
      </c>
      <c r="C471" s="2">
        <f>IF(logVir!C471="","",資本サービス!C471/SUM(資本サービス!C471,労働コスト!C471))</f>
        <v>0.3324539744960599</v>
      </c>
      <c r="D471" s="2">
        <f>IF(logVir!D471="","",資本サービス!D471/SUM(資本サービス!D471,労働コスト!D471))</f>
        <v>0.25830871819865758</v>
      </c>
      <c r="E471" s="2">
        <f>IF(logVir!E471="","",資本サービス!E471/SUM(資本サービス!E471,労働コスト!E471))</f>
        <v>0.25053210305218998</v>
      </c>
      <c r="F471" s="2">
        <f>IF(logVir!F471="","",資本サービス!F471/SUM(資本サービス!F471,労働コスト!F471))</f>
        <v>0.25643481216712682</v>
      </c>
      <c r="G471" s="2">
        <f>IF(logVir!G471="","",資本サービス!G471/SUM(資本サービス!G471,労働コスト!G471))</f>
        <v>0.22038688682855337</v>
      </c>
      <c r="I471" s="3">
        <v>16</v>
      </c>
      <c r="J471" s="3">
        <v>3</v>
      </c>
      <c r="K471" s="2" cm="1">
        <f t="array" ref="K471">IF(C471="","",0.5*(C471+SUMPRODUCT(($B$1461:$B$1491=$J471)*1,C$1461:C$1491)))</f>
        <v>0.3175429633460346</v>
      </c>
      <c r="L471" s="2" cm="1">
        <f t="array" ref="L471">IF(D471="","",0.5*(D471+SUMPRODUCT(($B$1461:$B$1491=$J471)*1,D$1461:D$1491)))</f>
        <v>0.26294378338106261</v>
      </c>
      <c r="M471" s="2" cm="1">
        <f t="array" ref="M471">IF(E471="","",0.5*(E471+SUMPRODUCT(($B$1461:$B$1491=$J471)*1,E$1461:E$1491)))</f>
        <v>0.25097665508050582</v>
      </c>
      <c r="N471" s="2" cm="1">
        <f t="array" ref="N471">IF(F471="","",0.5*(F471+SUMPRODUCT(($B$1461:$B$1491=$J471)*1,F$1461:F$1491)))</f>
        <v>0.25479227229079238</v>
      </c>
      <c r="O471" s="2" cm="1">
        <f t="array" ref="O471">IF(G471="","",0.5*(G471+SUMPRODUCT(($B$1461:$B$1491=$J471)*1,G$1461:G$1491)))</f>
        <v>0.22034842642511193</v>
      </c>
    </row>
    <row r="472" spans="1:15" x14ac:dyDescent="0.55000000000000004">
      <c r="A472" s="3">
        <v>16</v>
      </c>
      <c r="B472" s="3">
        <v>4</v>
      </c>
      <c r="C472" s="2">
        <f>IF(logVir!C472="","",資本サービス!C472/SUM(資本サービス!C472,労働コスト!C472))</f>
        <v>0.27530829314535171</v>
      </c>
      <c r="D472" s="2">
        <f>IF(logVir!D472="","",資本サービス!D472/SUM(資本サービス!D472,労働コスト!D472))</f>
        <v>0.32051547945285641</v>
      </c>
      <c r="E472" s="2">
        <f>IF(logVir!E472="","",資本サービス!E472/SUM(資本サービス!E472,労働コスト!E472))</f>
        <v>0.28240921305114097</v>
      </c>
      <c r="F472" s="2">
        <f>IF(logVir!F472="","",資本サービス!F472/SUM(資本サービス!F472,労働コスト!F472))</f>
        <v>0.30152329762074648</v>
      </c>
      <c r="G472" s="2">
        <f>IF(logVir!G472="","",資本サービス!G472/SUM(資本サービス!G472,労働コスト!G472))</f>
        <v>0.28881901004035632</v>
      </c>
      <c r="I472" s="3">
        <v>16</v>
      </c>
      <c r="J472" s="3">
        <v>4</v>
      </c>
      <c r="K472" s="2" cm="1">
        <f t="array" ref="K472">IF(C472="","",0.5*(C472+SUMPRODUCT(($B$1461:$B$1491=$J472)*1,C$1461:C$1491)))</f>
        <v>0.25673324917973767</v>
      </c>
      <c r="L472" s="2" cm="1">
        <f t="array" ref="L472">IF(D472="","",0.5*(D472+SUMPRODUCT(($B$1461:$B$1491=$J472)*1,D$1461:D$1491)))</f>
        <v>0.29095452336939132</v>
      </c>
      <c r="M472" s="2" cm="1">
        <f t="array" ref="M472">IF(E472="","",0.5*(E472+SUMPRODUCT(($B$1461:$B$1491=$J472)*1,E$1461:E$1491)))</f>
        <v>0.26423191705420102</v>
      </c>
      <c r="N472" s="2" cm="1">
        <f t="array" ref="N472">IF(F472="","",0.5*(F472+SUMPRODUCT(($B$1461:$B$1491=$J472)*1,F$1461:F$1491)))</f>
        <v>0.27712208013261419</v>
      </c>
      <c r="O472" s="2" cm="1">
        <f t="array" ref="O472">IF(G472="","",0.5*(G472+SUMPRODUCT(($B$1461:$B$1491=$J472)*1,G$1461:G$1491)))</f>
        <v>0.25937177476556117</v>
      </c>
    </row>
    <row r="473" spans="1:15" x14ac:dyDescent="0.55000000000000004">
      <c r="A473" s="3">
        <v>16</v>
      </c>
      <c r="B473" s="3">
        <v>5</v>
      </c>
      <c r="C473" s="2">
        <f>IF(logVir!C473="","",資本サービス!C473/SUM(資本サービス!C473,労働コスト!C473))</f>
        <v>0.44056621040299859</v>
      </c>
      <c r="D473" s="2">
        <f>IF(logVir!D473="","",資本サービス!D473/SUM(資本サービス!D473,労働コスト!D473))</f>
        <v>0.34713832030091235</v>
      </c>
      <c r="E473" s="2">
        <f>IF(logVir!E473="","",資本サービス!E473/SUM(資本サービス!E473,労働コスト!E473))</f>
        <v>0.31856138455429317</v>
      </c>
      <c r="F473" s="2">
        <f>IF(logVir!F473="","",資本サービス!F473/SUM(資本サービス!F473,労働コスト!F473))</f>
        <v>0.30769835266363665</v>
      </c>
      <c r="G473" s="2">
        <f>IF(logVir!G473="","",資本サービス!G473/SUM(資本サービス!G473,労働コスト!G473))</f>
        <v>0.26263257148928842</v>
      </c>
      <c r="I473" s="3">
        <v>16</v>
      </c>
      <c r="J473" s="3">
        <v>5</v>
      </c>
      <c r="K473" s="2" cm="1">
        <f t="array" ref="K473">IF(C473="","",0.5*(C473+SUMPRODUCT(($B$1461:$B$1491=$J473)*1,C$1461:C$1491)))</f>
        <v>0.3978120661690368</v>
      </c>
      <c r="L473" s="2" cm="1">
        <f t="array" ref="L473">IF(D473="","",0.5*(D473+SUMPRODUCT(($B$1461:$B$1491=$J473)*1,D$1461:D$1491)))</f>
        <v>0.33422621066980296</v>
      </c>
      <c r="M473" s="2" cm="1">
        <f t="array" ref="M473">IF(E473="","",0.5*(E473+SUMPRODUCT(($B$1461:$B$1491=$J473)*1,E$1461:E$1491)))</f>
        <v>0.3071469649811196</v>
      </c>
      <c r="N473" s="2" cm="1">
        <f t="array" ref="N473">IF(F473="","",0.5*(F473+SUMPRODUCT(($B$1461:$B$1491=$J473)*1,F$1461:F$1491)))</f>
        <v>0.29821840179460862</v>
      </c>
      <c r="O473" s="2" cm="1">
        <f t="array" ref="O473">IF(G473="","",0.5*(G473+SUMPRODUCT(($B$1461:$B$1491=$J473)*1,G$1461:G$1491)))</f>
        <v>0.26428429144293719</v>
      </c>
    </row>
    <row r="474" spans="1:15" x14ac:dyDescent="0.55000000000000004">
      <c r="A474" s="3">
        <v>16</v>
      </c>
      <c r="B474" s="3">
        <v>6</v>
      </c>
      <c r="C474" s="2">
        <f>IF(logVir!C474="","",資本サービス!C474/SUM(資本サービス!C474,労働コスト!C474))</f>
        <v>0.59058650804176738</v>
      </c>
      <c r="D474" s="2">
        <f>IF(logVir!D474="","",資本サービス!D474/SUM(資本サービス!D474,労働コスト!D474))</f>
        <v>0.54931239442011526</v>
      </c>
      <c r="E474" s="2">
        <f>IF(logVir!E474="","",資本サービス!E474/SUM(資本サービス!E474,労働コスト!E474))</f>
        <v>0.57608052690911782</v>
      </c>
      <c r="F474" s="2">
        <f>IF(logVir!F474="","",資本サービス!F474/SUM(資本サービス!F474,労働コスト!F474))</f>
        <v>0.58749995075186667</v>
      </c>
      <c r="G474" s="2">
        <f>IF(logVir!G474="","",資本サービス!G474/SUM(資本サービス!G474,労働コスト!G474))</f>
        <v>0.55867611142610507</v>
      </c>
      <c r="I474" s="3">
        <v>16</v>
      </c>
      <c r="J474" s="3">
        <v>6</v>
      </c>
      <c r="K474" s="2" cm="1">
        <f t="array" ref="K474">IF(C474="","",0.5*(C474+SUMPRODUCT(($B$1461:$B$1491=$J474)*1,C$1461:C$1491)))</f>
        <v>0.6049383868148398</v>
      </c>
      <c r="L474" s="2" cm="1">
        <f t="array" ref="L474">IF(D474="","",0.5*(D474+SUMPRODUCT(($B$1461:$B$1491=$J474)*1,D$1461:D$1491)))</f>
        <v>0.56762399003716157</v>
      </c>
      <c r="M474" s="2" cm="1">
        <f t="array" ref="M474">IF(E474="","",0.5*(E474+SUMPRODUCT(($B$1461:$B$1491=$J474)*1,E$1461:E$1491)))</f>
        <v>0.58230059537268186</v>
      </c>
      <c r="N474" s="2" cm="1">
        <f t="array" ref="N474">IF(F474="","",0.5*(F474+SUMPRODUCT(($B$1461:$B$1491=$J474)*1,F$1461:F$1491)))</f>
        <v>0.59272396945366745</v>
      </c>
      <c r="O474" s="2" cm="1">
        <f t="array" ref="O474">IF(G474="","",0.5*(G474+SUMPRODUCT(($B$1461:$B$1491=$J474)*1,G$1461:G$1491)))</f>
        <v>0.56076217157434216</v>
      </c>
    </row>
    <row r="475" spans="1:15" x14ac:dyDescent="0.55000000000000004">
      <c r="A475" s="3">
        <v>16</v>
      </c>
      <c r="B475" s="3">
        <v>7</v>
      </c>
      <c r="C475" s="2">
        <f>IF(logVir!C475="","",資本サービス!C475/SUM(資本サービス!C475,労働コスト!C475))</f>
        <v>0.32721795066972315</v>
      </c>
      <c r="D475" s="2">
        <f>IF(logVir!D475="","",資本サービス!D475/SUM(資本サービス!D475,労働コスト!D475))</f>
        <v>0.29448380516902439</v>
      </c>
      <c r="E475" s="2">
        <f>IF(logVir!E475="","",資本サービス!E475/SUM(資本サービス!E475,労働コスト!E475))</f>
        <v>0.29014556416379161</v>
      </c>
      <c r="F475" s="2">
        <f>IF(logVir!F475="","",資本サービス!F475/SUM(資本サービス!F475,労働コスト!F475))</f>
        <v>0.28896032958059892</v>
      </c>
      <c r="G475" s="2">
        <f>IF(logVir!G475="","",資本サービス!G475/SUM(資本サービス!G475,労働コスト!G475))</f>
        <v>0.26448645235949253</v>
      </c>
      <c r="I475" s="3">
        <v>16</v>
      </c>
      <c r="J475" s="3">
        <v>7</v>
      </c>
      <c r="K475" s="2" cm="1">
        <f t="array" ref="K475">IF(C475="","",0.5*(C475+SUMPRODUCT(($B$1461:$B$1491=$J475)*1,C$1461:C$1491)))</f>
        <v>0.35368215767900413</v>
      </c>
      <c r="L475" s="2" cm="1">
        <f t="array" ref="L475">IF(D475="","",0.5*(D475+SUMPRODUCT(($B$1461:$B$1491=$J475)*1,D$1461:D$1491)))</f>
        <v>0.31582933020350179</v>
      </c>
      <c r="M475" s="2" cm="1">
        <f t="array" ref="M475">IF(E475="","",0.5*(E475+SUMPRODUCT(($B$1461:$B$1491=$J475)*1,E$1461:E$1491)))</f>
        <v>0.30663142105431251</v>
      </c>
      <c r="N475" s="2" cm="1">
        <f t="array" ref="N475">IF(F475="","",0.5*(F475+SUMPRODUCT(($B$1461:$B$1491=$J475)*1,F$1461:F$1491)))</f>
        <v>0.30590090172009715</v>
      </c>
      <c r="O475" s="2" cm="1">
        <f t="array" ref="O475">IF(G475="","",0.5*(G475+SUMPRODUCT(($B$1461:$B$1491=$J475)*1,G$1461:G$1491)))</f>
        <v>0.28060077916641657</v>
      </c>
    </row>
    <row r="476" spans="1:15" x14ac:dyDescent="0.55000000000000004">
      <c r="A476" s="3">
        <v>16</v>
      </c>
      <c r="B476" s="3">
        <v>8</v>
      </c>
      <c r="C476" s="2">
        <f>IF(logVir!C476="","",資本サービス!C476/SUM(資本サービス!C476,労働コスト!C476))</f>
        <v>0.44905350220712115</v>
      </c>
      <c r="D476" s="2">
        <f>IF(logVir!D476="","",資本サービス!D476/SUM(資本サービス!D476,労働コスト!D476))</f>
        <v>0.30784682684517262</v>
      </c>
      <c r="E476" s="2">
        <f>IF(logVir!E476="","",資本サービス!E476/SUM(資本サービス!E476,労働コスト!E476))</f>
        <v>0.34594783677907681</v>
      </c>
      <c r="F476" s="2">
        <f>IF(logVir!F476="","",資本サービス!F476/SUM(資本サービス!F476,労働コスト!F476))</f>
        <v>0.34773780336811572</v>
      </c>
      <c r="G476" s="2">
        <f>IF(logVir!G476="","",資本サービス!G476/SUM(資本サービス!G476,労働コスト!G476))</f>
        <v>0.31563030683150634</v>
      </c>
      <c r="I476" s="3">
        <v>16</v>
      </c>
      <c r="J476" s="3">
        <v>8</v>
      </c>
      <c r="K476" s="2" cm="1">
        <f t="array" ref="K476">IF(C476="","",0.5*(C476+SUMPRODUCT(($B$1461:$B$1491=$J476)*1,C$1461:C$1491)))</f>
        <v>0.4496117148498377</v>
      </c>
      <c r="L476" s="2" cm="1">
        <f t="array" ref="L476">IF(D476="","",0.5*(D476+SUMPRODUCT(($B$1461:$B$1491=$J476)*1,D$1461:D$1491)))</f>
        <v>0.35447351026238844</v>
      </c>
      <c r="M476" s="2" cm="1">
        <f t="array" ref="M476">IF(E476="","",0.5*(E476+SUMPRODUCT(($B$1461:$B$1491=$J476)*1,E$1461:E$1491)))</f>
        <v>0.3732818059620715</v>
      </c>
      <c r="N476" s="2" cm="1">
        <f t="array" ref="N476">IF(F476="","",0.5*(F476+SUMPRODUCT(($B$1461:$B$1491=$J476)*1,F$1461:F$1491)))</f>
        <v>0.37869735919833991</v>
      </c>
      <c r="O476" s="2" cm="1">
        <f t="array" ref="O476">IF(G476="","",0.5*(G476+SUMPRODUCT(($B$1461:$B$1491=$J476)*1,G$1461:G$1491)))</f>
        <v>0.34836987220519011</v>
      </c>
    </row>
    <row r="477" spans="1:15" x14ac:dyDescent="0.55000000000000004">
      <c r="A477" s="3">
        <v>16</v>
      </c>
      <c r="B477" s="3">
        <v>9</v>
      </c>
      <c r="C477" s="2">
        <f>IF(logVir!C477="","",資本サービス!C477/SUM(資本サービス!C477,労働コスト!C477))</f>
        <v>0.1918458383563513</v>
      </c>
      <c r="D477" s="2">
        <f>IF(logVir!D477="","",資本サービス!D477/SUM(資本サービス!D477,労働コスト!D477))</f>
        <v>0.18442028017489326</v>
      </c>
      <c r="E477" s="2">
        <f>IF(logVir!E477="","",資本サービス!E477/SUM(資本サービス!E477,労働コスト!E477))</f>
        <v>0.16523789883099546</v>
      </c>
      <c r="F477" s="2">
        <f>IF(logVir!F477="","",資本サービス!F477/SUM(資本サービス!F477,労働コスト!F477))</f>
        <v>0.16108913196263824</v>
      </c>
      <c r="G477" s="2">
        <f>IF(logVir!G477="","",資本サービス!G477/SUM(資本サービス!G477,労働コスト!G477))</f>
        <v>0.13876124025779571</v>
      </c>
      <c r="I477" s="3">
        <v>16</v>
      </c>
      <c r="J477" s="3">
        <v>9</v>
      </c>
      <c r="K477" s="2" cm="1">
        <f t="array" ref="K477">IF(C477="","",0.5*(C477+SUMPRODUCT(($B$1461:$B$1491=$J477)*1,C$1461:C$1491)))</f>
        <v>0.19791647963618625</v>
      </c>
      <c r="L477" s="2" cm="1">
        <f t="array" ref="L477">IF(D477="","",0.5*(D477+SUMPRODUCT(($B$1461:$B$1491=$J477)*1,D$1461:D$1491)))</f>
        <v>0.18864652158614129</v>
      </c>
      <c r="M477" s="2" cm="1">
        <f t="array" ref="M477">IF(E477="","",0.5*(E477+SUMPRODUCT(($B$1461:$B$1491=$J477)*1,E$1461:E$1491)))</f>
        <v>0.16604672444223331</v>
      </c>
      <c r="N477" s="2" cm="1">
        <f t="array" ref="N477">IF(F477="","",0.5*(F477+SUMPRODUCT(($B$1461:$B$1491=$J477)*1,F$1461:F$1491)))</f>
        <v>0.16260578927857228</v>
      </c>
      <c r="O477" s="2" cm="1">
        <f t="array" ref="O477">IF(G477="","",0.5*(G477+SUMPRODUCT(($B$1461:$B$1491=$J477)*1,G$1461:G$1491)))</f>
        <v>0.14056261748882851</v>
      </c>
    </row>
    <row r="478" spans="1:15" x14ac:dyDescent="0.55000000000000004">
      <c r="A478" s="3">
        <v>16</v>
      </c>
      <c r="B478" s="3">
        <v>10</v>
      </c>
      <c r="C478" s="2">
        <f>IF(logVir!C478="","",資本サービス!C478/SUM(資本サービス!C478,労働コスト!C478))</f>
        <v>0.37525430176825908</v>
      </c>
      <c r="D478" s="2">
        <f>IF(logVir!D478="","",資本サービス!D478/SUM(資本サービス!D478,労働コスト!D478))</f>
        <v>0.3453831637026617</v>
      </c>
      <c r="E478" s="2">
        <f>IF(logVir!E478="","",資本サービス!E478/SUM(資本サービス!E478,労働コスト!E478))</f>
        <v>0.32301020820402548</v>
      </c>
      <c r="F478" s="2">
        <f>IF(logVir!F478="","",資本サービス!F478/SUM(資本サービス!F478,労働コスト!F478))</f>
        <v>0.32524608170602376</v>
      </c>
      <c r="G478" s="2">
        <f>IF(logVir!G478="","",資本サービス!G478/SUM(資本サービス!G478,労働コスト!G478))</f>
        <v>0.29254380744814473</v>
      </c>
      <c r="I478" s="3">
        <v>16</v>
      </c>
      <c r="J478" s="3">
        <v>10</v>
      </c>
      <c r="K478" s="2" cm="1">
        <f t="array" ref="K478">IF(C478="","",0.5*(C478+SUMPRODUCT(($B$1461:$B$1491=$J478)*1,C$1461:C$1491)))</f>
        <v>0.37437271874428268</v>
      </c>
      <c r="L478" s="2" cm="1">
        <f t="array" ref="L478">IF(D478="","",0.5*(D478+SUMPRODUCT(($B$1461:$B$1491=$J478)*1,D$1461:D$1491)))</f>
        <v>0.3512428152367581</v>
      </c>
      <c r="M478" s="2" cm="1">
        <f t="array" ref="M478">IF(E478="","",0.5*(E478+SUMPRODUCT(($B$1461:$B$1491=$J478)*1,E$1461:E$1491)))</f>
        <v>0.32176380627457429</v>
      </c>
      <c r="N478" s="2" cm="1">
        <f t="array" ref="N478">IF(F478="","",0.5*(F478+SUMPRODUCT(($B$1461:$B$1491=$J478)*1,F$1461:F$1491)))</f>
        <v>0.32303486149996569</v>
      </c>
      <c r="O478" s="2" cm="1">
        <f t="array" ref="O478">IF(G478="","",0.5*(G478+SUMPRODUCT(($B$1461:$B$1491=$J478)*1,G$1461:G$1491)))</f>
        <v>0.28874815253061009</v>
      </c>
    </row>
    <row r="479" spans="1:15" x14ac:dyDescent="0.55000000000000004">
      <c r="A479" s="3">
        <v>16</v>
      </c>
      <c r="B479" s="3">
        <v>11</v>
      </c>
      <c r="C479" s="2">
        <f>IF(logVir!C479="","",資本サービス!C479/SUM(資本サービス!C479,労働コスト!C479))</f>
        <v>0.48966928206782839</v>
      </c>
      <c r="D479" s="2">
        <f>IF(logVir!D479="","",資本サービス!D479/SUM(資本サービス!D479,労働コスト!D479))</f>
        <v>0.4596163821143559</v>
      </c>
      <c r="E479" s="2">
        <f>IF(logVir!E479="","",資本サービス!E479/SUM(資本サービス!E479,労働コスト!E479))</f>
        <v>0.4408829561707554</v>
      </c>
      <c r="F479" s="2">
        <f>IF(logVir!F479="","",資本サービス!F479/SUM(資本サービス!F479,労働コスト!F479))</f>
        <v>0.42829997216784377</v>
      </c>
      <c r="G479" s="2">
        <f>IF(logVir!G479="","",資本サービス!G479/SUM(資本サービス!G479,労働コスト!G479))</f>
        <v>0.38248870879273128</v>
      </c>
      <c r="I479" s="3">
        <v>16</v>
      </c>
      <c r="J479" s="3">
        <v>11</v>
      </c>
      <c r="K479" s="2" cm="1">
        <f t="array" ref="K479">IF(C479="","",0.5*(C479+SUMPRODUCT(($B$1461:$B$1491=$J479)*1,C$1461:C$1491)))</f>
        <v>0.46241927578642283</v>
      </c>
      <c r="L479" s="2" cm="1">
        <f t="array" ref="L479">IF(D479="","",0.5*(D479+SUMPRODUCT(($B$1461:$B$1491=$J479)*1,D$1461:D$1491)))</f>
        <v>0.44581122068190593</v>
      </c>
      <c r="M479" s="2" cm="1">
        <f t="array" ref="M479">IF(E479="","",0.5*(E479+SUMPRODUCT(($B$1461:$B$1491=$J479)*1,E$1461:E$1491)))</f>
        <v>0.43021140420039439</v>
      </c>
      <c r="N479" s="2" cm="1">
        <f t="array" ref="N479">IF(F479="","",0.5*(F479+SUMPRODUCT(($B$1461:$B$1491=$J479)*1,F$1461:F$1491)))</f>
        <v>0.42781428449138503</v>
      </c>
      <c r="O479" s="2" cm="1">
        <f t="array" ref="O479">IF(G479="","",0.5*(G479+SUMPRODUCT(($B$1461:$B$1491=$J479)*1,G$1461:G$1491)))</f>
        <v>0.39427219201050823</v>
      </c>
    </row>
    <row r="480" spans="1:15" x14ac:dyDescent="0.55000000000000004">
      <c r="A480" s="3">
        <v>16</v>
      </c>
      <c r="B480" s="3">
        <v>12</v>
      </c>
      <c r="C480" s="2">
        <f>IF(logVir!C480="","",資本サービス!C480/SUM(資本サービス!C480,労働コスト!C480))</f>
        <v>0.46709934620555621</v>
      </c>
      <c r="D480" s="2">
        <f>IF(logVir!D480="","",資本サービス!D480/SUM(資本サービス!D480,労働コスト!D480))</f>
        <v>0.44608493868158772</v>
      </c>
      <c r="E480" s="2">
        <f>IF(logVir!E480="","",資本サービス!E480/SUM(資本サービス!E480,労働コスト!E480))</f>
        <v>0.43042657820061608</v>
      </c>
      <c r="F480" s="2">
        <f>IF(logVir!F480="","",資本サービス!F480/SUM(資本サービス!F480,労働コスト!F480))</f>
        <v>0.41489492678996687</v>
      </c>
      <c r="G480" s="2">
        <f>IF(logVir!G480="","",資本サービス!G480/SUM(資本サービス!G480,労働コスト!G480))</f>
        <v>0.35513542521495817</v>
      </c>
      <c r="I480" s="3">
        <v>16</v>
      </c>
      <c r="J480" s="3">
        <v>12</v>
      </c>
      <c r="K480" s="2" cm="1">
        <f t="array" ref="K480">IF(C480="","",0.5*(C480+SUMPRODUCT(($B$1461:$B$1491=$J480)*1,C$1461:C$1491)))</f>
        <v>0.48915711620802371</v>
      </c>
      <c r="L480" s="2" cm="1">
        <f t="array" ref="L480">IF(D480="","",0.5*(D480+SUMPRODUCT(($B$1461:$B$1491=$J480)*1,D$1461:D$1491)))</f>
        <v>0.4665365558580864</v>
      </c>
      <c r="M480" s="2" cm="1">
        <f t="array" ref="M480">IF(E480="","",0.5*(E480+SUMPRODUCT(($B$1461:$B$1491=$J480)*1,E$1461:E$1491)))</f>
        <v>0.45812395207334294</v>
      </c>
      <c r="N480" s="2" cm="1">
        <f t="array" ref="N480">IF(F480="","",0.5*(F480+SUMPRODUCT(($B$1461:$B$1491=$J480)*1,F$1461:F$1491)))</f>
        <v>0.44807271578771735</v>
      </c>
      <c r="O480" s="2" cm="1">
        <f t="array" ref="O480">IF(G480="","",0.5*(G480+SUMPRODUCT(($B$1461:$B$1491=$J480)*1,G$1461:G$1491)))</f>
        <v>0.39656886854571172</v>
      </c>
    </row>
    <row r="481" spans="1:15" x14ac:dyDescent="0.55000000000000004">
      <c r="A481" s="3">
        <v>16</v>
      </c>
      <c r="B481" s="3">
        <v>13</v>
      </c>
      <c r="C481" s="2">
        <f>IF(logVir!C481="","",資本サービス!C481/SUM(資本サービス!C481,労働コスト!C481))</f>
        <v>0.46770550466436195</v>
      </c>
      <c r="D481" s="2">
        <f>IF(logVir!D481="","",資本サービス!D481/SUM(資本サービス!D481,労働コスト!D481))</f>
        <v>0.58353971675173366</v>
      </c>
      <c r="E481" s="2">
        <f>IF(logVir!E481="","",資本サービス!E481/SUM(資本サービス!E481,労働コスト!E481))</f>
        <v>0.66395415268665403</v>
      </c>
      <c r="F481" s="2">
        <f>IF(logVir!F481="","",資本サービス!F481/SUM(資本サービス!F481,労働コスト!F481))</f>
        <v>0.66381799629193505</v>
      </c>
      <c r="G481" s="2">
        <f>IF(logVir!G481="","",資本サービス!G481/SUM(資本サービス!G481,労働コスト!G481))</f>
        <v>0.64155454564853431</v>
      </c>
      <c r="I481" s="3">
        <v>16</v>
      </c>
      <c r="J481" s="3">
        <v>13</v>
      </c>
      <c r="K481" s="2" cm="1">
        <f t="array" ref="K481">IF(C481="","",0.5*(C481+SUMPRODUCT(($B$1461:$B$1491=$J481)*1,C$1461:C$1491)))</f>
        <v>0.53307353067424701</v>
      </c>
      <c r="L481" s="2" cm="1">
        <f t="array" ref="L481">IF(D481="","",0.5*(D481+SUMPRODUCT(($B$1461:$B$1491=$J481)*1,D$1461:D$1491)))</f>
        <v>0.60590374911508482</v>
      </c>
      <c r="M481" s="2" cm="1">
        <f t="array" ref="M481">IF(E481="","",0.5*(E481+SUMPRODUCT(($B$1461:$B$1491=$J481)*1,E$1461:E$1491)))</f>
        <v>0.62642562367130261</v>
      </c>
      <c r="N481" s="2" cm="1">
        <f t="array" ref="N481">IF(F481="","",0.5*(F481+SUMPRODUCT(($B$1461:$B$1491=$J481)*1,F$1461:F$1491)))</f>
        <v>0.63374700951579876</v>
      </c>
      <c r="O481" s="2" cm="1">
        <f t="array" ref="O481">IF(G481="","",0.5*(G481+SUMPRODUCT(($B$1461:$B$1491=$J481)*1,G$1461:G$1491)))</f>
        <v>0.60489499184550299</v>
      </c>
    </row>
    <row r="482" spans="1:15" x14ac:dyDescent="0.55000000000000004">
      <c r="A482" s="3">
        <v>16</v>
      </c>
      <c r="B482" s="3">
        <v>14</v>
      </c>
      <c r="C482" s="2">
        <f>IF(logVir!C482="","",資本サービス!C482/SUM(資本サービス!C482,労働コスト!C482))</f>
        <v>0.33434219088341877</v>
      </c>
      <c r="D482" s="2">
        <f>IF(logVir!D482="","",資本サービス!D482/SUM(資本サービス!D482,労働コスト!D482))</f>
        <v>0.34799392297789256</v>
      </c>
      <c r="E482" s="2">
        <f>IF(logVir!E482="","",資本サービス!E482/SUM(資本サービス!E482,労働コスト!E482))</f>
        <v>0.3903537712017292</v>
      </c>
      <c r="F482" s="2">
        <f>IF(logVir!F482="","",資本サービス!F482/SUM(資本サービス!F482,労働コスト!F482))</f>
        <v>0.38859557226046004</v>
      </c>
      <c r="G482" s="2">
        <f>IF(logVir!G482="","",資本サービス!G482/SUM(資本サービス!G482,労働コスト!G482))</f>
        <v>0.36550647322286783</v>
      </c>
      <c r="I482" s="3">
        <v>16</v>
      </c>
      <c r="J482" s="3">
        <v>14</v>
      </c>
      <c r="K482" s="2" cm="1">
        <f t="array" ref="K482">IF(C482="","",0.5*(C482+SUMPRODUCT(($B$1461:$B$1491=$J482)*1,C$1461:C$1491)))</f>
        <v>0.37174333559534462</v>
      </c>
      <c r="L482" s="2" cm="1">
        <f t="array" ref="L482">IF(D482="","",0.5*(D482+SUMPRODUCT(($B$1461:$B$1491=$J482)*1,D$1461:D$1491)))</f>
        <v>0.35881664181841633</v>
      </c>
      <c r="M482" s="2" cm="1">
        <f t="array" ref="M482">IF(E482="","",0.5*(E482+SUMPRODUCT(($B$1461:$B$1491=$J482)*1,E$1461:E$1491)))</f>
        <v>0.38895775734807286</v>
      </c>
      <c r="N482" s="2" cm="1">
        <f t="array" ref="N482">IF(F482="","",0.5*(F482+SUMPRODUCT(($B$1461:$B$1491=$J482)*1,F$1461:F$1491)))</f>
        <v>0.394681420169679</v>
      </c>
      <c r="O482" s="2" cm="1">
        <f t="array" ref="O482">IF(G482="","",0.5*(G482+SUMPRODUCT(($B$1461:$B$1491=$J482)*1,G$1461:G$1491)))</f>
        <v>0.3698722677247131</v>
      </c>
    </row>
    <row r="483" spans="1:15" x14ac:dyDescent="0.55000000000000004">
      <c r="A483" s="3">
        <v>16</v>
      </c>
      <c r="B483" s="3">
        <v>15</v>
      </c>
      <c r="C483" s="2">
        <f>IF(logVir!C483="","",資本サービス!C483/SUM(資本サービス!C483,労働コスト!C483))</f>
        <v>0.18874402124960324</v>
      </c>
      <c r="D483" s="2">
        <f>IF(logVir!D483="","",資本サービス!D483/SUM(資本サービス!D483,労働コスト!D483))</f>
        <v>0.1575089564936934</v>
      </c>
      <c r="E483" s="2">
        <f>IF(logVir!E483="","",資本サービス!E483/SUM(資本サービス!E483,労働コスト!E483))</f>
        <v>0.20054514696245196</v>
      </c>
      <c r="F483" s="2">
        <f>IF(logVir!F483="","",資本サービス!F483/SUM(資本サービス!F483,労働コスト!F483))</f>
        <v>0.23961459203368923</v>
      </c>
      <c r="G483" s="2">
        <f>IF(logVir!G483="","",資本サービス!G483/SUM(資本サービス!G483,労働コスト!G483))</f>
        <v>0.23510032093340855</v>
      </c>
      <c r="I483" s="3">
        <v>16</v>
      </c>
      <c r="J483" s="3">
        <v>15</v>
      </c>
      <c r="K483" s="2" cm="1">
        <f t="array" ref="K483">IF(C483="","",0.5*(C483+SUMPRODUCT(($B$1461:$B$1491=$J483)*1,C$1461:C$1491)))</f>
        <v>0.22467493848255726</v>
      </c>
      <c r="L483" s="2" cm="1">
        <f t="array" ref="L483">IF(D483="","",0.5*(D483+SUMPRODUCT(($B$1461:$B$1491=$J483)*1,D$1461:D$1491)))</f>
        <v>0.18768990645556133</v>
      </c>
      <c r="M483" s="2" cm="1">
        <f t="array" ref="M483">IF(E483="","",0.5*(E483+SUMPRODUCT(($B$1461:$B$1491=$J483)*1,E$1461:E$1491)))</f>
        <v>0.2222668463123334</v>
      </c>
      <c r="N483" s="2" cm="1">
        <f t="array" ref="N483">IF(F483="","",0.5*(F483+SUMPRODUCT(($B$1461:$B$1491=$J483)*1,F$1461:F$1491)))</f>
        <v>0.24626813644165257</v>
      </c>
      <c r="O483" s="2" cm="1">
        <f t="array" ref="O483">IF(G483="","",0.5*(G483+SUMPRODUCT(($B$1461:$B$1491=$J483)*1,G$1461:G$1491)))</f>
        <v>0.23067379967677648</v>
      </c>
    </row>
    <row r="484" spans="1:15" x14ac:dyDescent="0.55000000000000004">
      <c r="A484" s="3">
        <v>16</v>
      </c>
      <c r="B484" s="3">
        <v>16</v>
      </c>
      <c r="C484" s="2">
        <f>IF(logVir!C484="","",資本サービス!C484/SUM(資本サービス!C484,労働コスト!C484))</f>
        <v>0.36668071496921034</v>
      </c>
      <c r="D484" s="2">
        <f>IF(logVir!D484="","",資本サービス!D484/SUM(資本サービス!D484,労働コスト!D484))</f>
        <v>0.37900914338657821</v>
      </c>
      <c r="E484" s="2">
        <f>IF(logVir!E484="","",資本サービス!E484/SUM(資本サービス!E484,労働コスト!E484))</f>
        <v>0.33743441112597072</v>
      </c>
      <c r="F484" s="2">
        <f>IF(logVir!F484="","",資本サービス!F484/SUM(資本サービス!F484,労働コスト!F484))</f>
        <v>0.34184042016650928</v>
      </c>
      <c r="G484" s="2">
        <f>IF(logVir!G484="","",資本サービス!G484/SUM(資本サービス!G484,労働コスト!G484))</f>
        <v>0.30433847603932396</v>
      </c>
      <c r="I484" s="3">
        <v>16</v>
      </c>
      <c r="J484" s="3">
        <v>16</v>
      </c>
      <c r="K484" s="2" cm="1">
        <f t="array" ref="K484">IF(C484="","",0.5*(C484+SUMPRODUCT(($B$1461:$B$1491=$J484)*1,C$1461:C$1491)))</f>
        <v>0.3466170905298126</v>
      </c>
      <c r="L484" s="2" cm="1">
        <f t="array" ref="L484">IF(D484="","",0.5*(D484+SUMPRODUCT(($B$1461:$B$1491=$J484)*1,D$1461:D$1491)))</f>
        <v>0.33826417952196675</v>
      </c>
      <c r="M484" s="2" cm="1">
        <f t="array" ref="M484">IF(E484="","",0.5*(E484+SUMPRODUCT(($B$1461:$B$1491=$J484)*1,E$1461:E$1491)))</f>
        <v>0.30464257158770847</v>
      </c>
      <c r="N484" s="2" cm="1">
        <f t="array" ref="N484">IF(F484="","",0.5*(F484+SUMPRODUCT(($B$1461:$B$1491=$J484)*1,F$1461:F$1491)))</f>
        <v>0.30710272602408228</v>
      </c>
      <c r="O484" s="2" cm="1">
        <f t="array" ref="O484">IF(G484="","",0.5*(G484+SUMPRODUCT(($B$1461:$B$1491=$J484)*1,G$1461:G$1491)))</f>
        <v>0.27442660253588969</v>
      </c>
    </row>
    <row r="485" spans="1:15" x14ac:dyDescent="0.55000000000000004">
      <c r="A485" s="3">
        <v>16</v>
      </c>
      <c r="B485" s="3">
        <v>17</v>
      </c>
      <c r="C485" s="2">
        <f>IF(logVir!C485="","",資本サービス!C485/SUM(資本サービス!C485,労働コスト!C485))</f>
        <v>0.60211640541355382</v>
      </c>
      <c r="D485" s="2">
        <f>IF(logVir!D485="","",資本サービス!D485/SUM(資本サービス!D485,労働コスト!D485))</f>
        <v>0.57667574478498529</v>
      </c>
      <c r="E485" s="2">
        <f>IF(logVir!E485="","",資本サービス!E485/SUM(資本サービス!E485,労働コスト!E485))</f>
        <v>0.58868349067430026</v>
      </c>
      <c r="F485" s="2">
        <f>IF(logVir!F485="","",資本サービス!F485/SUM(資本サービス!F485,労働コスト!F485))</f>
        <v>0.57224304641907919</v>
      </c>
      <c r="G485" s="2">
        <f>IF(logVir!G485="","",資本サービス!G485/SUM(資本サービス!G485,労働コスト!G485))</f>
        <v>0.50061747632702136</v>
      </c>
      <c r="I485" s="3">
        <v>16</v>
      </c>
      <c r="J485" s="3">
        <v>17</v>
      </c>
      <c r="K485" s="2" cm="1">
        <f t="array" ref="K485">IF(C485="","",0.5*(C485+SUMPRODUCT(($B$1461:$B$1491=$J485)*1,C$1461:C$1491)))</f>
        <v>0.62936556586253034</v>
      </c>
      <c r="L485" s="2" cm="1">
        <f t="array" ref="L485">IF(D485="","",0.5*(D485+SUMPRODUCT(($B$1461:$B$1491=$J485)*1,D$1461:D$1491)))</f>
        <v>0.60886126049876577</v>
      </c>
      <c r="M485" s="2" cm="1">
        <f t="array" ref="M485">IF(E485="","",0.5*(E485+SUMPRODUCT(($B$1461:$B$1491=$J485)*1,E$1461:E$1491)))</f>
        <v>0.60137379772468935</v>
      </c>
      <c r="N485" s="2" cm="1">
        <f t="array" ref="N485">IF(F485="","",0.5*(F485+SUMPRODUCT(($B$1461:$B$1491=$J485)*1,F$1461:F$1491)))</f>
        <v>0.57908714899733826</v>
      </c>
      <c r="O485" s="2" cm="1">
        <f t="array" ref="O485">IF(G485="","",0.5*(G485+SUMPRODUCT(($B$1461:$B$1491=$J485)*1,G$1461:G$1491)))</f>
        <v>0.54136355336450548</v>
      </c>
    </row>
    <row r="486" spans="1:15" x14ac:dyDescent="0.55000000000000004">
      <c r="A486" s="3">
        <v>16</v>
      </c>
      <c r="B486" s="3">
        <v>18</v>
      </c>
      <c r="C486" s="2">
        <f>IF(logVir!C486="","",資本サービス!C486/SUM(資本サービス!C486,労働コスト!C486))</f>
        <v>0.14575682868385437</v>
      </c>
      <c r="D486" s="2">
        <f>IF(logVir!D486="","",資本サービス!D486/SUM(資本サービス!D486,労働コスト!D486))</f>
        <v>0.10650888281828551</v>
      </c>
      <c r="E486" s="2">
        <f>IF(logVir!E486="","",資本サービス!E486/SUM(資本サービス!E486,労働コスト!E486))</f>
        <v>0.10899618602518628</v>
      </c>
      <c r="F486" s="2">
        <f>IF(logVir!F486="","",資本サービス!F486/SUM(資本サービス!F486,労働コスト!F486))</f>
        <v>0.10434704104305303</v>
      </c>
      <c r="G486" s="2">
        <f>IF(logVir!G486="","",資本サービス!G486/SUM(資本サービス!G486,労働コスト!G486))</f>
        <v>0.10545028458779022</v>
      </c>
      <c r="I486" s="3">
        <v>16</v>
      </c>
      <c r="J486" s="3">
        <v>18</v>
      </c>
      <c r="K486" s="2" cm="1">
        <f t="array" ref="K486">IF(C486="","",0.5*(C486+SUMPRODUCT(($B$1461:$B$1491=$J486)*1,C$1461:C$1491)))</f>
        <v>0.14462984875634655</v>
      </c>
      <c r="L486" s="2" cm="1">
        <f t="array" ref="L486">IF(D486="","",0.5*(D486+SUMPRODUCT(($B$1461:$B$1491=$J486)*1,D$1461:D$1491)))</f>
        <v>0.10778693586581475</v>
      </c>
      <c r="M486" s="2" cm="1">
        <f t="array" ref="M486">IF(E486="","",0.5*(E486+SUMPRODUCT(($B$1461:$B$1491=$J486)*1,E$1461:E$1491)))</f>
        <v>0.10633615327414878</v>
      </c>
      <c r="N486" s="2" cm="1">
        <f t="array" ref="N486">IF(F486="","",0.5*(F486+SUMPRODUCT(($B$1461:$B$1491=$J486)*1,F$1461:F$1491)))</f>
        <v>0.10321562685560332</v>
      </c>
      <c r="O486" s="2" cm="1">
        <f t="array" ref="O486">IF(G486="","",0.5*(G486+SUMPRODUCT(($B$1461:$B$1491=$J486)*1,G$1461:G$1491)))</f>
        <v>0.10348292967544093</v>
      </c>
    </row>
    <row r="487" spans="1:15" x14ac:dyDescent="0.55000000000000004">
      <c r="A487" s="3">
        <v>16</v>
      </c>
      <c r="B487" s="3">
        <v>19</v>
      </c>
      <c r="C487" s="2">
        <f>IF(logVir!C487="","",資本サービス!C487/SUM(資本サービス!C487,労働コスト!C487))</f>
        <v>0.14310066629432525</v>
      </c>
      <c r="D487" s="2">
        <f>IF(logVir!D487="","",資本サービス!D487/SUM(資本サービス!D487,労働コスト!D487))</f>
        <v>0.12477130577101854</v>
      </c>
      <c r="E487" s="2">
        <f>IF(logVir!E487="","",資本サービス!E487/SUM(資本サービス!E487,労働コスト!E487))</f>
        <v>0.11951907876285274</v>
      </c>
      <c r="F487" s="2">
        <f>IF(logVir!F487="","",資本サービス!F487/SUM(資本サービス!F487,労働コスト!F487))</f>
        <v>0.14002026614086616</v>
      </c>
      <c r="G487" s="2">
        <f>IF(logVir!G487="","",資本サービス!G487/SUM(資本サービス!G487,労働コスト!G487))</f>
        <v>0.12768988914682955</v>
      </c>
      <c r="I487" s="3">
        <v>16</v>
      </c>
      <c r="J487" s="3">
        <v>19</v>
      </c>
      <c r="K487" s="2" cm="1">
        <f t="array" ref="K487">IF(C487="","",0.5*(C487+SUMPRODUCT(($B$1461:$B$1491=$J487)*1,C$1461:C$1491)))</f>
        <v>0.1578933346170216</v>
      </c>
      <c r="L487" s="2" cm="1">
        <f t="array" ref="L487">IF(D487="","",0.5*(D487+SUMPRODUCT(($B$1461:$B$1491=$J487)*1,D$1461:D$1491)))</f>
        <v>0.12871668739830969</v>
      </c>
      <c r="M487" s="2" cm="1">
        <f t="array" ref="M487">IF(E487="","",0.5*(E487+SUMPRODUCT(($B$1461:$B$1491=$J487)*1,E$1461:E$1491)))</f>
        <v>0.12505576954724129</v>
      </c>
      <c r="N487" s="2" cm="1">
        <f t="array" ref="N487">IF(F487="","",0.5*(F487+SUMPRODUCT(($B$1461:$B$1491=$J487)*1,F$1461:F$1491)))</f>
        <v>0.13518493343228072</v>
      </c>
      <c r="O487" s="2" cm="1">
        <f t="array" ref="O487">IF(G487="","",0.5*(G487+SUMPRODUCT(($B$1461:$B$1491=$J487)*1,G$1461:G$1491)))</f>
        <v>0.12648764698277681</v>
      </c>
    </row>
    <row r="488" spans="1:15" x14ac:dyDescent="0.55000000000000004">
      <c r="A488" s="3">
        <v>16</v>
      </c>
      <c r="B488" s="3">
        <v>20</v>
      </c>
      <c r="C488" s="2">
        <f>IF(logVir!C488="","",資本サービス!C488/SUM(資本サービス!C488,労働コスト!C488))</f>
        <v>0.19599459916386872</v>
      </c>
      <c r="D488" s="2">
        <f>IF(logVir!D488="","",資本サービス!D488/SUM(資本サービス!D488,労働コスト!D488))</f>
        <v>0.23189617170053173</v>
      </c>
      <c r="E488" s="2">
        <f>IF(logVir!E488="","",資本サービス!E488/SUM(資本サービス!E488,労働コスト!E488))</f>
        <v>0.25909886679005567</v>
      </c>
      <c r="F488" s="2">
        <f>IF(logVir!F488="","",資本サービス!F488/SUM(資本サービス!F488,労働コスト!F488))</f>
        <v>0.30955642089410318</v>
      </c>
      <c r="G488" s="2">
        <f>IF(logVir!G488="","",資本サービス!G488/SUM(資本サービス!G488,労働コスト!G488))</f>
        <v>0.30772145161310321</v>
      </c>
      <c r="I488" s="3">
        <v>16</v>
      </c>
      <c r="J488" s="3">
        <v>20</v>
      </c>
      <c r="K488" s="2" cm="1">
        <f t="array" ref="K488">IF(C488="","",0.5*(C488+SUMPRODUCT(($B$1461:$B$1491=$J488)*1,C$1461:C$1491)))</f>
        <v>0.22519610586628919</v>
      </c>
      <c r="L488" s="2" cm="1">
        <f t="array" ref="L488">IF(D488="","",0.5*(D488+SUMPRODUCT(($B$1461:$B$1491=$J488)*1,D$1461:D$1491)))</f>
        <v>0.23858656849417104</v>
      </c>
      <c r="M488" s="2" cm="1">
        <f t="array" ref="M488">IF(E488="","",0.5*(E488+SUMPRODUCT(($B$1461:$B$1491=$J488)*1,E$1461:E$1491)))</f>
        <v>0.25531445079909654</v>
      </c>
      <c r="N488" s="2" cm="1">
        <f t="array" ref="N488">IF(F488="","",0.5*(F488+SUMPRODUCT(($B$1461:$B$1491=$J488)*1,F$1461:F$1491)))</f>
        <v>0.28133463076610532</v>
      </c>
      <c r="O488" s="2" cm="1">
        <f t="array" ref="O488">IF(G488="","",0.5*(G488+SUMPRODUCT(($B$1461:$B$1491=$J488)*1,G$1461:G$1491)))</f>
        <v>0.2727116454598853</v>
      </c>
    </row>
    <row r="489" spans="1:15" x14ac:dyDescent="0.55000000000000004">
      <c r="A489" s="3">
        <v>16</v>
      </c>
      <c r="B489" s="3">
        <v>21</v>
      </c>
      <c r="C489" s="2">
        <f>IF(logVir!C489="","",資本サービス!C489/SUM(資本サービス!C489,労働コスト!C489))</f>
        <v>0.42538469210564051</v>
      </c>
      <c r="D489" s="2">
        <f>IF(logVir!D489="","",資本サービス!D489/SUM(資本サービス!D489,労働コスト!D489))</f>
        <v>0.39667112339406152</v>
      </c>
      <c r="E489" s="2">
        <f>IF(logVir!E489="","",資本サービス!E489/SUM(資本サービス!E489,労働コスト!E489))</f>
        <v>0.38207433785890471</v>
      </c>
      <c r="F489" s="2">
        <f>IF(logVir!F489="","",資本サービス!F489/SUM(資本サービス!F489,労働コスト!F489))</f>
        <v>0.3797707457844065</v>
      </c>
      <c r="G489" s="2">
        <f>IF(logVir!G489="","",資本サービス!G489/SUM(資本サービス!G489,労働コスト!G489))</f>
        <v>0.34492117213283074</v>
      </c>
      <c r="I489" s="3">
        <v>16</v>
      </c>
      <c r="J489" s="3">
        <v>21</v>
      </c>
      <c r="K489" s="2" cm="1">
        <f t="array" ref="K489">IF(C489="","",0.5*(C489+SUMPRODUCT(($B$1461:$B$1491=$J489)*1,C$1461:C$1491)))</f>
        <v>0.38012076237488213</v>
      </c>
      <c r="L489" s="2" cm="1">
        <f t="array" ref="L489">IF(D489="","",0.5*(D489+SUMPRODUCT(($B$1461:$B$1491=$J489)*1,D$1461:D$1491)))</f>
        <v>0.34721043351055159</v>
      </c>
      <c r="M489" s="2" cm="1">
        <f t="array" ref="M489">IF(E489="","",0.5*(E489+SUMPRODUCT(($B$1461:$B$1491=$J489)*1,E$1461:E$1491)))</f>
        <v>0.33599142580598995</v>
      </c>
      <c r="N489" s="2" cm="1">
        <f t="array" ref="N489">IF(F489="","",0.5*(F489+SUMPRODUCT(($B$1461:$B$1491=$J489)*1,F$1461:F$1491)))</f>
        <v>0.33354246479443855</v>
      </c>
      <c r="O489" s="2" cm="1">
        <f t="array" ref="O489">IF(G489="","",0.5*(G489+SUMPRODUCT(($B$1461:$B$1491=$J489)*1,G$1461:G$1491)))</f>
        <v>0.30795324908569954</v>
      </c>
    </row>
    <row r="490" spans="1:15" x14ac:dyDescent="0.55000000000000004">
      <c r="A490" s="3">
        <v>16</v>
      </c>
      <c r="B490" s="3">
        <v>22</v>
      </c>
      <c r="C490" s="2">
        <f>IF(logVir!C490="","",資本サービス!C490/SUM(資本サービス!C490,労働コスト!C490))</f>
        <v>0.27845156567044577</v>
      </c>
      <c r="D490" s="2">
        <f>IF(logVir!D490="","",資本サービス!D490/SUM(資本サービス!D490,労働コスト!D490))</f>
        <v>0.17345310499817873</v>
      </c>
      <c r="E490" s="2">
        <f>IF(logVir!E490="","",資本サービス!E490/SUM(資本サービス!E490,労働コスト!E490))</f>
        <v>0.19469171728530146</v>
      </c>
      <c r="F490" s="2">
        <f>IF(logVir!F490="","",資本サービス!F490/SUM(資本サービス!F490,労働コスト!F490))</f>
        <v>0.18247248324260265</v>
      </c>
      <c r="G490" s="2">
        <f>IF(logVir!G490="","",資本サービス!G490/SUM(資本サービス!G490,労働コスト!G490))</f>
        <v>0.20235792558913299</v>
      </c>
      <c r="I490" s="3">
        <v>16</v>
      </c>
      <c r="J490" s="3">
        <v>22</v>
      </c>
      <c r="K490" s="2" cm="1">
        <f t="array" ref="K490">IF(C490="","",0.5*(C490+SUMPRODUCT(($B$1461:$B$1491=$J490)*1,C$1461:C$1491)))</f>
        <v>0.25125564809034806</v>
      </c>
      <c r="L490" s="2" cm="1">
        <f t="array" ref="L490">IF(D490="","",0.5*(D490+SUMPRODUCT(($B$1461:$B$1491=$J490)*1,D$1461:D$1491)))</f>
        <v>0.17900287516120575</v>
      </c>
      <c r="M490" s="2" cm="1">
        <f t="array" ref="M490">IF(E490="","",0.5*(E490+SUMPRODUCT(($B$1461:$B$1491=$J490)*1,E$1461:E$1491)))</f>
        <v>0.17613614893397686</v>
      </c>
      <c r="N490" s="2" cm="1">
        <f t="array" ref="N490">IF(F490="","",0.5*(F490+SUMPRODUCT(($B$1461:$B$1491=$J490)*1,F$1461:F$1491)))</f>
        <v>0.17244609062003363</v>
      </c>
      <c r="O490" s="2" cm="1">
        <f t="array" ref="O490">IF(G490="","",0.5*(G490+SUMPRODUCT(($B$1461:$B$1491=$J490)*1,G$1461:G$1491)))</f>
        <v>0.18176916058234799</v>
      </c>
    </row>
    <row r="491" spans="1:15" x14ac:dyDescent="0.55000000000000004">
      <c r="A491" s="3">
        <v>16</v>
      </c>
      <c r="B491" s="3">
        <v>23</v>
      </c>
      <c r="C491" s="2">
        <f>IF(logVir!C491="","",資本サービス!C491/SUM(資本サービス!C491,労働コスト!C491))</f>
        <v>0.67172149783957458</v>
      </c>
      <c r="D491" s="2">
        <f>IF(logVir!D491="","",資本サービス!D491/SUM(資本サービス!D491,労働コスト!D491))</f>
        <v>0.69208898613403114</v>
      </c>
      <c r="E491" s="2">
        <f>IF(logVir!E491="","",資本サービス!E491/SUM(資本サービス!E491,労働コスト!E491))</f>
        <v>0.65358004152052207</v>
      </c>
      <c r="F491" s="2">
        <f>IF(logVir!F491="","",資本サービス!F491/SUM(資本サービス!F491,労働コスト!F491))</f>
        <v>0.59438705162179051</v>
      </c>
      <c r="G491" s="2">
        <f>IF(logVir!G491="","",資本サービス!G491/SUM(資本サービス!G491,労働コスト!G491))</f>
        <v>0.57304288165140793</v>
      </c>
      <c r="I491" s="3">
        <v>16</v>
      </c>
      <c r="J491" s="3">
        <v>23</v>
      </c>
      <c r="K491" s="2" cm="1">
        <f t="array" ref="K491">IF(C491="","",0.5*(C491+SUMPRODUCT(($B$1461:$B$1491=$J491)*1,C$1461:C$1491)))</f>
        <v>0.69375608117891852</v>
      </c>
      <c r="L491" s="2" cm="1">
        <f t="array" ref="L491">IF(D491="","",0.5*(D491+SUMPRODUCT(($B$1461:$B$1491=$J491)*1,D$1461:D$1491)))</f>
        <v>0.68910330340507864</v>
      </c>
      <c r="M491" s="2" cm="1">
        <f t="array" ref="M491">IF(E491="","",0.5*(E491+SUMPRODUCT(($B$1461:$B$1491=$J491)*1,E$1461:E$1491)))</f>
        <v>0.65318620839900388</v>
      </c>
      <c r="N491" s="2" cm="1">
        <f t="array" ref="N491">IF(F491="","",0.5*(F491+SUMPRODUCT(($B$1461:$B$1491=$J491)*1,F$1461:F$1491)))</f>
        <v>0.60952475616776336</v>
      </c>
      <c r="O491" s="2" cm="1">
        <f t="array" ref="O491">IF(G491="","",0.5*(G491+SUMPRODUCT(($B$1461:$B$1491=$J491)*1,G$1461:G$1491)))</f>
        <v>0.58758590801819399</v>
      </c>
    </row>
    <row r="492" spans="1:15" x14ac:dyDescent="0.55000000000000004">
      <c r="A492" s="3">
        <v>16</v>
      </c>
      <c r="B492" s="3">
        <v>24</v>
      </c>
      <c r="C492" s="2">
        <f>IF(logVir!C492="","",資本サービス!C492/SUM(資本サービス!C492,労働コスト!C492))</f>
        <v>0.2618173895240129</v>
      </c>
      <c r="D492" s="2">
        <f>IF(logVir!D492="","",資本サービス!D492/SUM(資本サービス!D492,労働コスト!D492))</f>
        <v>0.26385464132434971</v>
      </c>
      <c r="E492" s="2">
        <f>IF(logVir!E492="","",資本サービス!E492/SUM(資本サービス!E492,労働コスト!E492))</f>
        <v>0.22395494714991176</v>
      </c>
      <c r="F492" s="2">
        <f>IF(logVir!F492="","",資本サービス!F492/SUM(資本サービス!F492,労働コスト!F492))</f>
        <v>0.18530100388907467</v>
      </c>
      <c r="G492" s="2">
        <f>IF(logVir!G492="","",資本サービス!G492/SUM(資本サービス!G492,労働コスト!G492))</f>
        <v>0.17973907630369956</v>
      </c>
      <c r="I492" s="3">
        <v>16</v>
      </c>
      <c r="J492" s="3">
        <v>24</v>
      </c>
      <c r="K492" s="2" cm="1">
        <f t="array" ref="K492">IF(C492="","",0.5*(C492+SUMPRODUCT(($B$1461:$B$1491=$J492)*1,C$1461:C$1491)))</f>
        <v>0.27499890655591996</v>
      </c>
      <c r="L492" s="2" cm="1">
        <f t="array" ref="L492">IF(D492="","",0.5*(D492+SUMPRODUCT(($B$1461:$B$1491=$J492)*1,D$1461:D$1491)))</f>
        <v>0.2634054402028615</v>
      </c>
      <c r="M492" s="2" cm="1">
        <f t="array" ref="M492">IF(E492="","",0.5*(E492+SUMPRODUCT(($B$1461:$B$1491=$J492)*1,E$1461:E$1491)))</f>
        <v>0.23635083374155713</v>
      </c>
      <c r="N492" s="2" cm="1">
        <f t="array" ref="N492">IF(F492="","",0.5*(F492+SUMPRODUCT(($B$1461:$B$1491=$J492)*1,F$1461:F$1491)))</f>
        <v>0.20840900936933354</v>
      </c>
      <c r="O492" s="2" cm="1">
        <f t="array" ref="O492">IF(G492="","",0.5*(G492+SUMPRODUCT(($B$1461:$B$1491=$J492)*1,G$1461:G$1491)))</f>
        <v>0.19984865392465484</v>
      </c>
    </row>
    <row r="493" spans="1:15" x14ac:dyDescent="0.55000000000000004">
      <c r="A493" s="3">
        <v>16</v>
      </c>
      <c r="B493" s="3">
        <v>25</v>
      </c>
      <c r="C493" s="2">
        <f>IF(logVir!C493="","",資本サービス!C493/SUM(資本サービス!C493,労働コスト!C493))</f>
        <v>0.17704418114566994</v>
      </c>
      <c r="D493" s="2">
        <f>IF(logVir!D493="","",資本サービス!D493/SUM(資本サービス!D493,労働コスト!D493))</f>
        <v>0.18546500259165657</v>
      </c>
      <c r="E493" s="2">
        <f>IF(logVir!E493="","",資本サービス!E493/SUM(資本サービス!E493,労働コスト!E493))</f>
        <v>0.19966645267374883</v>
      </c>
      <c r="F493" s="2">
        <f>IF(logVir!F493="","",資本サービス!F493/SUM(資本サービス!F493,労働コスト!F493))</f>
        <v>0.20187424692641959</v>
      </c>
      <c r="G493" s="2">
        <f>IF(logVir!G493="","",資本サービス!G493/SUM(資本サービス!G493,労働コスト!G493))</f>
        <v>0.1934253030247271</v>
      </c>
      <c r="I493" s="3">
        <v>16</v>
      </c>
      <c r="J493" s="3">
        <v>25</v>
      </c>
      <c r="K493" s="2" cm="1">
        <f t="array" ref="K493">IF(C493="","",0.5*(C493+SUMPRODUCT(($B$1461:$B$1491=$J493)*1,C$1461:C$1491)))</f>
        <v>0.18778656918684422</v>
      </c>
      <c r="L493" s="2" cm="1">
        <f t="array" ref="L493">IF(D493="","",0.5*(D493+SUMPRODUCT(($B$1461:$B$1491=$J493)*1,D$1461:D$1491)))</f>
        <v>0.191259856228231</v>
      </c>
      <c r="M493" s="2" cm="1">
        <f t="array" ref="M493">IF(E493="","",0.5*(E493+SUMPRODUCT(($B$1461:$B$1491=$J493)*1,E$1461:E$1491)))</f>
        <v>0.19874332879358703</v>
      </c>
      <c r="N493" s="2" cm="1">
        <f t="array" ref="N493">IF(F493="","",0.5*(F493+SUMPRODUCT(($B$1461:$B$1491=$J493)*1,F$1461:F$1491)))</f>
        <v>0.20044622953204544</v>
      </c>
      <c r="O493" s="2" cm="1">
        <f t="array" ref="O493">IF(G493="","",0.5*(G493+SUMPRODUCT(($B$1461:$B$1491=$J493)*1,G$1461:G$1491)))</f>
        <v>0.19554638751902814</v>
      </c>
    </row>
    <row r="494" spans="1:15" x14ac:dyDescent="0.55000000000000004">
      <c r="A494" s="3">
        <v>16</v>
      </c>
      <c r="B494" s="3">
        <v>26</v>
      </c>
      <c r="C494" s="2">
        <f>IF(logVir!C494="","",資本サービス!C494/SUM(資本サービス!C494,労働コスト!C494))</f>
        <v>0.77775569796495247</v>
      </c>
      <c r="D494" s="2">
        <f>IF(logVir!D494="","",資本サービス!D494/SUM(資本サービス!D494,労働コスト!D494))</f>
        <v>0.65132231352993741</v>
      </c>
      <c r="E494" s="2">
        <f>IF(logVir!E494="","",資本サービス!E494/SUM(資本サービス!E494,労働コスト!E494))</f>
        <v>0.54344428631206076</v>
      </c>
      <c r="F494" s="2">
        <f>IF(logVir!F494="","",資本サービス!F494/SUM(資本サービス!F494,労働コスト!F494))</f>
        <v>0.61179604261338538</v>
      </c>
      <c r="G494" s="2">
        <f>IF(logVir!G494="","",資本サービス!G494/SUM(資本サービス!G494,労働コスト!G494))</f>
        <v>0.72836178412355135</v>
      </c>
      <c r="I494" s="3">
        <v>16</v>
      </c>
      <c r="J494" s="3">
        <v>26</v>
      </c>
      <c r="K494" s="2" cm="1">
        <f t="array" ref="K494">IF(C494="","",0.5*(C494+SUMPRODUCT(($B$1461:$B$1491=$J494)*1,C$1461:C$1491)))</f>
        <v>0.7344401312288138</v>
      </c>
      <c r="L494" s="2" cm="1">
        <f t="array" ref="L494">IF(D494="","",0.5*(D494+SUMPRODUCT(($B$1461:$B$1491=$J494)*1,D$1461:D$1491)))</f>
        <v>0.63783443542749507</v>
      </c>
      <c r="M494" s="2" cm="1">
        <f t="array" ref="M494">IF(E494="","",0.5*(E494+SUMPRODUCT(($B$1461:$B$1491=$J494)*1,E$1461:E$1491)))</f>
        <v>0.54865769376397044</v>
      </c>
      <c r="N494" s="2" cm="1">
        <f t="array" ref="N494">IF(F494="","",0.5*(F494+SUMPRODUCT(($B$1461:$B$1491=$J494)*1,F$1461:F$1491)))</f>
        <v>0.5952446065826873</v>
      </c>
      <c r="O494" s="2" cm="1">
        <f t="array" ref="O494">IF(G494="","",0.5*(G494+SUMPRODUCT(($B$1461:$B$1491=$J494)*1,G$1461:G$1491)))</f>
        <v>0.65199795193190124</v>
      </c>
    </row>
    <row r="495" spans="1:15" x14ac:dyDescent="0.55000000000000004">
      <c r="A495" s="3">
        <v>16</v>
      </c>
      <c r="B495" s="3">
        <v>27</v>
      </c>
      <c r="C495" s="2">
        <f>IF(logVir!C495="","",資本サービス!C495/SUM(資本サービス!C495,労働コスト!C495))</f>
        <v>0.23188685797080197</v>
      </c>
      <c r="D495" s="2">
        <f>IF(logVir!D495="","",資本サービス!D495/SUM(資本サービス!D495,労働コスト!D495))</f>
        <v>0.20515965121070481</v>
      </c>
      <c r="E495" s="2">
        <f>IF(logVir!E495="","",資本サービス!E495/SUM(資本サービス!E495,労働コスト!E495))</f>
        <v>0.19270678244128278</v>
      </c>
      <c r="F495" s="2">
        <f>IF(logVir!F495="","",資本サービス!F495/SUM(資本サービス!F495,労働コスト!F495))</f>
        <v>0.16437360867734707</v>
      </c>
      <c r="G495" s="2">
        <f>IF(logVir!G495="","",資本サービス!G495/SUM(資本サービス!G495,労働コスト!G495))</f>
        <v>0.16750627056447054</v>
      </c>
      <c r="I495" s="3">
        <v>16</v>
      </c>
      <c r="J495" s="3">
        <v>27</v>
      </c>
      <c r="K495" s="2" cm="1">
        <f t="array" ref="K495">IF(C495="","",0.5*(C495+SUMPRODUCT(($B$1461:$B$1491=$J495)*1,C$1461:C$1491)))</f>
        <v>0.22148837402627142</v>
      </c>
      <c r="L495" s="2" cm="1">
        <f t="array" ref="L495">IF(D495="","",0.5*(D495+SUMPRODUCT(($B$1461:$B$1491=$J495)*1,D$1461:D$1491)))</f>
        <v>0.20536840911826454</v>
      </c>
      <c r="M495" s="2" cm="1">
        <f t="array" ref="M495">IF(E495="","",0.5*(E495+SUMPRODUCT(($B$1461:$B$1491=$J495)*1,E$1461:E$1491)))</f>
        <v>0.1981156870956941</v>
      </c>
      <c r="N495" s="2" cm="1">
        <f t="array" ref="N495">IF(F495="","",0.5*(F495+SUMPRODUCT(($B$1461:$B$1491=$J495)*1,F$1461:F$1491)))</f>
        <v>0.1821517763088345</v>
      </c>
      <c r="O495" s="2" cm="1">
        <f t="array" ref="O495">IF(G495="","",0.5*(G495+SUMPRODUCT(($B$1461:$B$1491=$J495)*1,G$1461:G$1491)))</f>
        <v>0.17718772814311878</v>
      </c>
    </row>
    <row r="496" spans="1:15" x14ac:dyDescent="0.55000000000000004">
      <c r="A496" s="3">
        <v>16</v>
      </c>
      <c r="B496" s="3">
        <v>28</v>
      </c>
      <c r="C496" s="2">
        <f>IF(logVir!C496="","",資本サービス!C496/SUM(資本サービス!C496,労働コスト!C496))</f>
        <v>0.38888558622341241</v>
      </c>
      <c r="D496" s="2">
        <f>IF(logVir!D496="","",資本サービス!D496/SUM(資本サービス!D496,労働コスト!D496))</f>
        <v>0.36395575819132431</v>
      </c>
      <c r="E496" s="2">
        <f>IF(logVir!E496="","",資本サービス!E496/SUM(資本サービス!E496,労働コスト!E496))</f>
        <v>0.32465019683029833</v>
      </c>
      <c r="F496" s="2">
        <f>IF(logVir!F496="","",資本サービス!F496/SUM(資本サービス!F496,労働コスト!F496))</f>
        <v>0.32149402725122012</v>
      </c>
      <c r="G496" s="2">
        <f>IF(logVir!G496="","",資本サービス!G496/SUM(資本サービス!G496,労働コスト!G496))</f>
        <v>0.33673301004425388</v>
      </c>
      <c r="I496" s="3">
        <v>16</v>
      </c>
      <c r="J496" s="3">
        <v>28</v>
      </c>
      <c r="K496" s="2" cm="1">
        <f t="array" ref="K496">IF(C496="","",0.5*(C496+SUMPRODUCT(($B$1461:$B$1491=$J496)*1,C$1461:C$1491)))</f>
        <v>0.39555287990658783</v>
      </c>
      <c r="L496" s="2" cm="1">
        <f t="array" ref="L496">IF(D496="","",0.5*(D496+SUMPRODUCT(($B$1461:$B$1491=$J496)*1,D$1461:D$1491)))</f>
        <v>0.360285236330536</v>
      </c>
      <c r="M496" s="2" cm="1">
        <f t="array" ref="M496">IF(E496="","",0.5*(E496+SUMPRODUCT(($B$1461:$B$1491=$J496)*1,E$1461:E$1491)))</f>
        <v>0.32534668772421593</v>
      </c>
      <c r="N496" s="2" cm="1">
        <f t="array" ref="N496">IF(F496="","",0.5*(F496+SUMPRODUCT(($B$1461:$B$1491=$J496)*1,F$1461:F$1491)))</f>
        <v>0.32712613178119765</v>
      </c>
      <c r="O496" s="2" cm="1">
        <f t="array" ref="O496">IF(G496="","",0.5*(G496+SUMPRODUCT(($B$1461:$B$1491=$J496)*1,G$1461:G$1491)))</f>
        <v>0.34086034292928608</v>
      </c>
    </row>
    <row r="497" spans="1:15" x14ac:dyDescent="0.55000000000000004">
      <c r="A497" s="3">
        <v>16</v>
      </c>
      <c r="B497" s="3">
        <v>29</v>
      </c>
      <c r="C497" s="2">
        <f>IF(logVir!C497="","",資本サービス!C497/SUM(資本サービス!C497,労働コスト!C497))</f>
        <v>0.19631129900776081</v>
      </c>
      <c r="D497" s="2">
        <f>IF(logVir!D497="","",資本サービス!D497/SUM(資本サービス!D497,労働コスト!D497))</f>
        <v>0.18531077485860928</v>
      </c>
      <c r="E497" s="2">
        <f>IF(logVir!E497="","",資本サービス!E497/SUM(資本サービス!E497,労働コスト!E497))</f>
        <v>0.16097175271899972</v>
      </c>
      <c r="F497" s="2">
        <f>IF(logVir!F497="","",資本サービス!F497/SUM(資本サービス!F497,労働コスト!F497))</f>
        <v>0.16148861830463571</v>
      </c>
      <c r="G497" s="2">
        <f>IF(logVir!G497="","",資本サービス!G497/SUM(資本サービス!G497,労働コスト!G497))</f>
        <v>0.15350475373192743</v>
      </c>
      <c r="I497" s="3">
        <v>16</v>
      </c>
      <c r="J497" s="3">
        <v>29</v>
      </c>
      <c r="K497" s="2" cm="1">
        <f t="array" ref="K497">IF(C497="","",0.5*(C497+SUMPRODUCT(($B$1461:$B$1491=$J497)*1,C$1461:C$1491)))</f>
        <v>0.1939281025703774</v>
      </c>
      <c r="L497" s="2" cm="1">
        <f t="array" ref="L497">IF(D497="","",0.5*(D497+SUMPRODUCT(($B$1461:$B$1491=$J497)*1,D$1461:D$1491)))</f>
        <v>0.18953454302455075</v>
      </c>
      <c r="M497" s="2" cm="1">
        <f t="array" ref="M497">IF(E497="","",0.5*(E497+SUMPRODUCT(($B$1461:$B$1491=$J497)*1,E$1461:E$1491)))</f>
        <v>0.16017151465019586</v>
      </c>
      <c r="N497" s="2" cm="1">
        <f t="array" ref="N497">IF(F497="","",0.5*(F497+SUMPRODUCT(($B$1461:$B$1491=$J497)*1,F$1461:F$1491)))</f>
        <v>0.16853604430568067</v>
      </c>
      <c r="O497" s="2" cm="1">
        <f t="array" ref="O497">IF(G497="","",0.5*(G497+SUMPRODUCT(($B$1461:$B$1491=$J497)*1,G$1461:G$1491)))</f>
        <v>0.15865277658282764</v>
      </c>
    </row>
    <row r="498" spans="1:15" x14ac:dyDescent="0.55000000000000004">
      <c r="A498" s="3">
        <v>16</v>
      </c>
      <c r="B498" s="3">
        <v>30</v>
      </c>
      <c r="C498" s="2">
        <f>IF(logVir!C498="","",資本サービス!C498/SUM(資本サービス!C498,労働コスト!C498))</f>
        <v>0.13483734365804298</v>
      </c>
      <c r="D498" s="2">
        <f>IF(logVir!D498="","",資本サービス!D498/SUM(資本サービス!D498,労働コスト!D498))</f>
        <v>0.10622994039565734</v>
      </c>
      <c r="E498" s="2">
        <f>IF(logVir!E498="","",資本サービス!E498/SUM(資本サービス!E498,労働コスト!E498))</f>
        <v>8.5083114893903383E-2</v>
      </c>
      <c r="F498" s="2">
        <f>IF(logVir!F498="","",資本サービス!F498/SUM(資本サービス!F498,労働コスト!F498))</f>
        <v>8.4650162726913322E-2</v>
      </c>
      <c r="G498" s="2">
        <f>IF(logVir!G498="","",資本サービス!G498/SUM(資本サービス!G498,労働コスト!G498))</f>
        <v>6.7888600426771445E-2</v>
      </c>
      <c r="I498" s="3">
        <v>16</v>
      </c>
      <c r="J498" s="3">
        <v>30</v>
      </c>
      <c r="K498" s="2" cm="1">
        <f t="array" ref="K498">IF(C498="","",0.5*(C498+SUMPRODUCT(($B$1461:$B$1491=$J498)*1,C$1461:C$1491)))</f>
        <v>0.1346235304717191</v>
      </c>
      <c r="L498" s="2" cm="1">
        <f t="array" ref="L498">IF(D498="","",0.5*(D498+SUMPRODUCT(($B$1461:$B$1491=$J498)*1,D$1461:D$1491)))</f>
        <v>0.10975548111827596</v>
      </c>
      <c r="M498" s="2" cm="1">
        <f t="array" ref="M498">IF(E498="","",0.5*(E498+SUMPRODUCT(($B$1461:$B$1491=$J498)*1,E$1461:E$1491)))</f>
        <v>9.3769241440962936E-2</v>
      </c>
      <c r="N498" s="2" cm="1">
        <f t="array" ref="N498">IF(F498="","",0.5*(F498+SUMPRODUCT(($B$1461:$B$1491=$J498)*1,F$1461:F$1491)))</f>
        <v>9.1470813790972966E-2</v>
      </c>
      <c r="O498" s="2" cm="1">
        <f t="array" ref="O498">IF(G498="","",0.5*(G498+SUMPRODUCT(($B$1461:$B$1491=$J498)*1,G$1461:G$1491)))</f>
        <v>7.6817677132439088E-2</v>
      </c>
    </row>
    <row r="499" spans="1:15" x14ac:dyDescent="0.55000000000000004">
      <c r="A499" s="3">
        <v>16</v>
      </c>
      <c r="B499" s="3">
        <v>31</v>
      </c>
      <c r="C499" s="2">
        <f>IF(logVir!C499="","",資本サービス!C499/SUM(資本サービス!C499,労働コスト!C499))</f>
        <v>0.23593173538342091</v>
      </c>
      <c r="D499" s="2">
        <f>IF(logVir!D499="","",資本サービス!D499/SUM(資本サービス!D499,労働コスト!D499))</f>
        <v>0.24567874770346976</v>
      </c>
      <c r="E499" s="2">
        <f>IF(logVir!E499="","",資本サービス!E499/SUM(資本サービス!E499,労働コスト!E499))</f>
        <v>0.21649087147593452</v>
      </c>
      <c r="F499" s="2">
        <f>IF(logVir!F499="","",資本サービス!F499/SUM(資本サービス!F499,労働コスト!F499))</f>
        <v>0.19665116140753808</v>
      </c>
      <c r="G499" s="2">
        <f>IF(logVir!G499="","",資本サービス!G499/SUM(資本サービス!G499,労働コスト!G499))</f>
        <v>0.18073328511437148</v>
      </c>
      <c r="I499" s="3">
        <v>16</v>
      </c>
      <c r="J499" s="3">
        <v>31</v>
      </c>
      <c r="K499" s="2" cm="1">
        <f t="array" ref="K499">IF(C499="","",0.5*(C499+SUMPRODUCT(($B$1461:$B$1491=$J499)*1,C$1461:C$1491)))</f>
        <v>0.23345301637459187</v>
      </c>
      <c r="L499" s="2" cm="1">
        <f t="array" ref="L499">IF(D499="","",0.5*(D499+SUMPRODUCT(($B$1461:$B$1491=$J499)*1,D$1461:D$1491)))</f>
        <v>0.24501130555987222</v>
      </c>
      <c r="M499" s="2" cm="1">
        <f t="array" ref="M499">IF(E499="","",0.5*(E499+SUMPRODUCT(($B$1461:$B$1491=$J499)*1,E$1461:E$1491)))</f>
        <v>0.21560820954994908</v>
      </c>
      <c r="N499" s="2" cm="1">
        <f t="array" ref="N499">IF(F499="","",0.5*(F499+SUMPRODUCT(($B$1461:$B$1491=$J499)*1,F$1461:F$1491)))</f>
        <v>0.20142869207680464</v>
      </c>
      <c r="O499" s="2" cm="1">
        <f t="array" ref="O499">IF(G499="","",0.5*(G499+SUMPRODUCT(($B$1461:$B$1491=$J499)*1,G$1461:G$1491)))</f>
        <v>0.19058498472678453</v>
      </c>
    </row>
    <row r="500" spans="1:15" x14ac:dyDescent="0.55000000000000004">
      <c r="A500" s="3">
        <v>17</v>
      </c>
      <c r="B500" s="3">
        <v>1</v>
      </c>
      <c r="C500" s="2">
        <f>IF(logVir!C500="","",資本サービス!C500/SUM(資本サービス!C500,労働コスト!C500))</f>
        <v>0.48871482290532092</v>
      </c>
      <c r="D500" s="2">
        <f>IF(logVir!D500="","",資本サービス!D500/SUM(資本サービス!D500,労働コスト!D500))</f>
        <v>0.3759870541392778</v>
      </c>
      <c r="E500" s="2">
        <f>IF(logVir!E500="","",資本サービス!E500/SUM(資本サービス!E500,労働コスト!E500))</f>
        <v>0.33196380922685476</v>
      </c>
      <c r="F500" s="2">
        <f>IF(logVir!F500="","",資本サービス!F500/SUM(資本サービス!F500,労働コスト!F500))</f>
        <v>0.32523836726450051</v>
      </c>
      <c r="G500" s="2">
        <f>IF(logVir!G500="","",資本サービス!G500/SUM(資本サービス!G500,労働コスト!G500))</f>
        <v>0.45712131642200327</v>
      </c>
      <c r="I500" s="3">
        <v>17</v>
      </c>
      <c r="J500" s="3">
        <v>1</v>
      </c>
      <c r="K500" s="2" cm="1">
        <f t="array" ref="K500">IF(C500="","",0.5*(C500+SUMPRODUCT(($B$1461:$B$1491=$J500)*1,C$1461:C$1491)))</f>
        <v>0.48228903643336118</v>
      </c>
      <c r="L500" s="2" cm="1">
        <f t="array" ref="L500">IF(D500="","",0.5*(D500+SUMPRODUCT(($B$1461:$B$1491=$J500)*1,D$1461:D$1491)))</f>
        <v>0.36341173944279698</v>
      </c>
      <c r="M500" s="2" cm="1">
        <f t="array" ref="M500">IF(E500="","",0.5*(E500+SUMPRODUCT(($B$1461:$B$1491=$J500)*1,E$1461:E$1491)))</f>
        <v>0.33509751169403001</v>
      </c>
      <c r="N500" s="2" cm="1">
        <f t="array" ref="N500">IF(F500="","",0.5*(F500+SUMPRODUCT(($B$1461:$B$1491=$J500)*1,F$1461:F$1491)))</f>
        <v>0.33379843099294831</v>
      </c>
      <c r="O500" s="2" cm="1">
        <f t="array" ref="O500">IF(G500="","",0.5*(G500+SUMPRODUCT(($B$1461:$B$1491=$J500)*1,G$1461:G$1491)))</f>
        <v>0.38827835245464071</v>
      </c>
    </row>
    <row r="501" spans="1:15" x14ac:dyDescent="0.55000000000000004">
      <c r="A501" s="3">
        <v>17</v>
      </c>
      <c r="B501" s="3">
        <v>2</v>
      </c>
      <c r="C501" s="2">
        <f>IF(logVir!C501="","",資本サービス!C501/SUM(資本サービス!C501,労働コスト!C501))</f>
        <v>0.49760921620814419</v>
      </c>
      <c r="D501" s="2">
        <f>IF(logVir!D501="","",資本サービス!D501/SUM(資本サービス!D501,労働コスト!D501))</f>
        <v>0.28056319086175407</v>
      </c>
      <c r="E501" s="2">
        <f>IF(logVir!E501="","",資本サービス!E501/SUM(資本サービス!E501,労働コスト!E501))</f>
        <v>0.49607904785950291</v>
      </c>
      <c r="F501" s="2">
        <f>IF(logVir!F501="","",資本サービス!F501/SUM(資本サービス!F501,労働コスト!F501))</f>
        <v>0.5667357225087658</v>
      </c>
      <c r="G501" s="2">
        <f>IF(logVir!G501="","",資本サービス!G501/SUM(資本サービス!G501,労働コスト!G501))</f>
        <v>0.43918178972001737</v>
      </c>
      <c r="I501" s="3">
        <v>17</v>
      </c>
      <c r="J501" s="3">
        <v>2</v>
      </c>
      <c r="K501" s="2" cm="1">
        <f t="array" ref="K501">IF(C501="","",0.5*(C501+SUMPRODUCT(($B$1461:$B$1491=$J501)*1,C$1461:C$1491)))</f>
        <v>0.48652784178634328</v>
      </c>
      <c r="L501" s="2" cm="1">
        <f t="array" ref="L501">IF(D501="","",0.5*(D501+SUMPRODUCT(($B$1461:$B$1491=$J501)*1,D$1461:D$1491)))</f>
        <v>0.34397257879576049</v>
      </c>
      <c r="M501" s="2" cm="1">
        <f t="array" ref="M501">IF(E501="","",0.5*(E501+SUMPRODUCT(($B$1461:$B$1491=$J501)*1,E$1461:E$1491)))</f>
        <v>0.48889182644125578</v>
      </c>
      <c r="N501" s="2" cm="1">
        <f t="array" ref="N501">IF(F501="","",0.5*(F501+SUMPRODUCT(($B$1461:$B$1491=$J501)*1,F$1461:F$1491)))</f>
        <v>0.52537414867417476</v>
      </c>
      <c r="O501" s="2" cm="1">
        <f t="array" ref="O501">IF(G501="","",0.5*(G501+SUMPRODUCT(($B$1461:$B$1491=$J501)*1,G$1461:G$1491)))</f>
        <v>0.42304342259888883</v>
      </c>
    </row>
    <row r="502" spans="1:15" x14ac:dyDescent="0.55000000000000004">
      <c r="A502" s="3">
        <v>17</v>
      </c>
      <c r="B502" s="3">
        <v>3</v>
      </c>
      <c r="C502" s="2">
        <f>IF(logVir!C502="","",資本サービス!C502/SUM(資本サービス!C502,労働コスト!C502))</f>
        <v>0.1835212166225193</v>
      </c>
      <c r="D502" s="2">
        <f>IF(logVir!D502="","",資本サービス!D502/SUM(資本サービス!D502,労働コスト!D502))</f>
        <v>0.165403199446751</v>
      </c>
      <c r="E502" s="2">
        <f>IF(logVir!E502="","",資本サービス!E502/SUM(資本サービス!E502,労働コスト!E502))</f>
        <v>0.16100403769673616</v>
      </c>
      <c r="F502" s="2">
        <f>IF(logVir!F502="","",資本サービス!F502/SUM(資本サービス!F502,労働コスト!F502))</f>
        <v>0.16385020638472991</v>
      </c>
      <c r="G502" s="2">
        <f>IF(logVir!G502="","",資本サービス!G502/SUM(資本サービス!G502,労働コスト!G502))</f>
        <v>0.14647258147880349</v>
      </c>
      <c r="I502" s="3">
        <v>17</v>
      </c>
      <c r="J502" s="3">
        <v>3</v>
      </c>
      <c r="K502" s="2" cm="1">
        <f t="array" ref="K502">IF(C502="","",0.5*(C502+SUMPRODUCT(($B$1461:$B$1491=$J502)*1,C$1461:C$1491)))</f>
        <v>0.24307658440926427</v>
      </c>
      <c r="L502" s="2" cm="1">
        <f t="array" ref="L502">IF(D502="","",0.5*(D502+SUMPRODUCT(($B$1461:$B$1491=$J502)*1,D$1461:D$1491)))</f>
        <v>0.21649102400510933</v>
      </c>
      <c r="M502" s="2" cm="1">
        <f t="array" ref="M502">IF(E502="","",0.5*(E502+SUMPRODUCT(($B$1461:$B$1491=$J502)*1,E$1461:E$1491)))</f>
        <v>0.20621262240277888</v>
      </c>
      <c r="N502" s="2" cm="1">
        <f t="array" ref="N502">IF(F502="","",0.5*(F502+SUMPRODUCT(($B$1461:$B$1491=$J502)*1,F$1461:F$1491)))</f>
        <v>0.20849996939959392</v>
      </c>
      <c r="O502" s="2" cm="1">
        <f t="array" ref="O502">IF(G502="","",0.5*(G502+SUMPRODUCT(($B$1461:$B$1491=$J502)*1,G$1461:G$1491)))</f>
        <v>0.183391273750237</v>
      </c>
    </row>
    <row r="503" spans="1:15" x14ac:dyDescent="0.55000000000000004">
      <c r="A503" s="3">
        <v>17</v>
      </c>
      <c r="B503" s="3">
        <v>4</v>
      </c>
      <c r="C503" s="2">
        <f>IF(logVir!C503="","",資本サービス!C503/SUM(資本サービス!C503,労働コスト!C503))</f>
        <v>0.36288316613050742</v>
      </c>
      <c r="D503" s="2">
        <f>IF(logVir!D503="","",資本サービス!D503/SUM(資本サービス!D503,労働コスト!D503))</f>
        <v>0.39977404089401969</v>
      </c>
      <c r="E503" s="2">
        <f>IF(logVir!E503="","",資本サービス!E503/SUM(資本サービス!E503,労働コスト!E503))</f>
        <v>0.37833798454164042</v>
      </c>
      <c r="F503" s="2">
        <f>IF(logVir!F503="","",資本サービス!F503/SUM(資本サービス!F503,労働コスト!F503))</f>
        <v>0.38597232775613943</v>
      </c>
      <c r="G503" s="2">
        <f>IF(logVir!G503="","",資本サービス!G503/SUM(資本サービス!G503,労働コスト!G503))</f>
        <v>0.3523320651254539</v>
      </c>
      <c r="I503" s="3">
        <v>17</v>
      </c>
      <c r="J503" s="3">
        <v>4</v>
      </c>
      <c r="K503" s="2" cm="1">
        <f t="array" ref="K503">IF(C503="","",0.5*(C503+SUMPRODUCT(($B$1461:$B$1491=$J503)*1,C$1461:C$1491)))</f>
        <v>0.30052068567231555</v>
      </c>
      <c r="L503" s="2" cm="1">
        <f t="array" ref="L503">IF(D503="","",0.5*(D503+SUMPRODUCT(($B$1461:$B$1491=$J503)*1,D$1461:D$1491)))</f>
        <v>0.33058380408997301</v>
      </c>
      <c r="M503" s="2" cm="1">
        <f t="array" ref="M503">IF(E503="","",0.5*(E503+SUMPRODUCT(($B$1461:$B$1491=$J503)*1,E$1461:E$1491)))</f>
        <v>0.31219630279945071</v>
      </c>
      <c r="N503" s="2" cm="1">
        <f t="array" ref="N503">IF(F503="","",0.5*(F503+SUMPRODUCT(($B$1461:$B$1491=$J503)*1,F$1461:F$1491)))</f>
        <v>0.31934659520031072</v>
      </c>
      <c r="O503" s="2" cm="1">
        <f t="array" ref="O503">IF(G503="","",0.5*(G503+SUMPRODUCT(($B$1461:$B$1491=$J503)*1,G$1461:G$1491)))</f>
        <v>0.29112830230810993</v>
      </c>
    </row>
    <row r="504" spans="1:15" x14ac:dyDescent="0.55000000000000004">
      <c r="A504" s="3">
        <v>17</v>
      </c>
      <c r="B504" s="3">
        <v>5</v>
      </c>
      <c r="C504" s="2">
        <f>IF(logVir!C504="","",資本サービス!C504/SUM(資本サービス!C504,労働コスト!C504))</f>
        <v>0.34185936869167782</v>
      </c>
      <c r="D504" s="2">
        <f>IF(logVir!D504="","",資本サービス!D504/SUM(資本サービス!D504,労働コスト!D504))</f>
        <v>0.29967705045705773</v>
      </c>
      <c r="E504" s="2">
        <f>IF(logVir!E504="","",資本サービス!E504/SUM(資本サービス!E504,労働コスト!E504))</f>
        <v>0.25097958985088525</v>
      </c>
      <c r="F504" s="2">
        <f>IF(logVir!F504="","",資本サービス!F504/SUM(資本サービス!F504,労働コスト!F504))</f>
        <v>0.24322383974075368</v>
      </c>
      <c r="G504" s="2">
        <f>IF(logVir!G504="","",資本サービス!G504/SUM(資本サービス!G504,労働コスト!G504))</f>
        <v>0.21670479624361172</v>
      </c>
      <c r="I504" s="3">
        <v>17</v>
      </c>
      <c r="J504" s="3">
        <v>5</v>
      </c>
      <c r="K504" s="2" cm="1">
        <f t="array" ref="K504">IF(C504="","",0.5*(C504+SUMPRODUCT(($B$1461:$B$1491=$J504)*1,C$1461:C$1491)))</f>
        <v>0.34845864531337645</v>
      </c>
      <c r="L504" s="2" cm="1">
        <f t="array" ref="L504">IF(D504="","",0.5*(D504+SUMPRODUCT(($B$1461:$B$1491=$J504)*1,D$1461:D$1491)))</f>
        <v>0.31049557574787567</v>
      </c>
      <c r="M504" s="2" cm="1">
        <f t="array" ref="M504">IF(E504="","",0.5*(E504+SUMPRODUCT(($B$1461:$B$1491=$J504)*1,E$1461:E$1491)))</f>
        <v>0.27335606762941561</v>
      </c>
      <c r="N504" s="2" cm="1">
        <f t="array" ref="N504">IF(F504="","",0.5*(F504+SUMPRODUCT(($B$1461:$B$1491=$J504)*1,F$1461:F$1491)))</f>
        <v>0.26598114533316713</v>
      </c>
      <c r="O504" s="2" cm="1">
        <f t="array" ref="O504">IF(G504="","",0.5*(G504+SUMPRODUCT(($B$1461:$B$1491=$J504)*1,G$1461:G$1491)))</f>
        <v>0.24132040382009881</v>
      </c>
    </row>
    <row r="505" spans="1:15" x14ac:dyDescent="0.55000000000000004">
      <c r="A505" s="3">
        <v>17</v>
      </c>
      <c r="B505" s="3">
        <v>6</v>
      </c>
      <c r="C505" s="2">
        <f>IF(logVir!C505="","",資本サービス!C505/SUM(資本サービス!C505,労働コスト!C505))</f>
        <v>0.56462159362975473</v>
      </c>
      <c r="D505" s="2">
        <f>IF(logVir!D505="","",資本サービス!D505/SUM(資本サービス!D505,労働コスト!D505))</f>
        <v>0.5296776418115382</v>
      </c>
      <c r="E505" s="2">
        <f>IF(logVir!E505="","",資本サービス!E505/SUM(資本サービス!E505,労働コスト!E505))</f>
        <v>0.53162469940902168</v>
      </c>
      <c r="F505" s="2">
        <f>IF(logVir!F505="","",資本サービス!F505/SUM(資本サービス!F505,労働コスト!F505))</f>
        <v>0.5429039465437363</v>
      </c>
      <c r="G505" s="2">
        <f>IF(logVir!G505="","",資本サービス!G505/SUM(資本サービス!G505,労働コスト!G505))</f>
        <v>0.50389229731529572</v>
      </c>
      <c r="I505" s="3">
        <v>17</v>
      </c>
      <c r="J505" s="3">
        <v>6</v>
      </c>
      <c r="K505" s="2" cm="1">
        <f t="array" ref="K505">IF(C505="","",0.5*(C505+SUMPRODUCT(($B$1461:$B$1491=$J505)*1,C$1461:C$1491)))</f>
        <v>0.59195592960883348</v>
      </c>
      <c r="L505" s="2" cm="1">
        <f t="array" ref="L505">IF(D505="","",0.5*(D505+SUMPRODUCT(($B$1461:$B$1491=$J505)*1,D$1461:D$1491)))</f>
        <v>0.55780661373287299</v>
      </c>
      <c r="M505" s="2" cm="1">
        <f t="array" ref="M505">IF(E505="","",0.5*(E505+SUMPRODUCT(($B$1461:$B$1491=$J505)*1,E$1461:E$1491)))</f>
        <v>0.56007268162263379</v>
      </c>
      <c r="N505" s="2" cm="1">
        <f t="array" ref="N505">IF(F505="","",0.5*(F505+SUMPRODUCT(($B$1461:$B$1491=$J505)*1,F$1461:F$1491)))</f>
        <v>0.57042596734960216</v>
      </c>
      <c r="O505" s="2" cm="1">
        <f t="array" ref="O505">IF(G505="","",0.5*(G505+SUMPRODUCT(($B$1461:$B$1491=$J505)*1,G$1461:G$1491)))</f>
        <v>0.53337026451893754</v>
      </c>
    </row>
    <row r="506" spans="1:15" x14ac:dyDescent="0.55000000000000004">
      <c r="A506" s="3">
        <v>17</v>
      </c>
      <c r="B506" s="3">
        <v>7</v>
      </c>
      <c r="C506" s="2">
        <f>IF(logVir!C506="","",資本サービス!C506/SUM(資本サービス!C506,労働コスト!C506))</f>
        <v>0.28471634362388271</v>
      </c>
      <c r="D506" s="2">
        <f>IF(logVir!D506="","",資本サービス!D506/SUM(資本サービス!D506,労働コスト!D506))</f>
        <v>0.27129520507257443</v>
      </c>
      <c r="E506" s="2">
        <f>IF(logVir!E506="","",資本サービス!E506/SUM(資本サービス!E506,労働コスト!E506))</f>
        <v>0.268594183930706</v>
      </c>
      <c r="F506" s="2">
        <f>IF(logVir!F506="","",資本サービス!F506/SUM(資本サービス!F506,労働コスト!F506))</f>
        <v>0.27897533247399581</v>
      </c>
      <c r="G506" s="2">
        <f>IF(logVir!G506="","",資本サービス!G506/SUM(資本サービス!G506,労働コスト!G506))</f>
        <v>0.25294513267763358</v>
      </c>
      <c r="I506" s="3">
        <v>17</v>
      </c>
      <c r="J506" s="3">
        <v>7</v>
      </c>
      <c r="K506" s="2" cm="1">
        <f t="array" ref="K506">IF(C506="","",0.5*(C506+SUMPRODUCT(($B$1461:$B$1491=$J506)*1,C$1461:C$1491)))</f>
        <v>0.33243135415608394</v>
      </c>
      <c r="L506" s="2" cm="1">
        <f t="array" ref="L506">IF(D506="","",0.5*(D506+SUMPRODUCT(($B$1461:$B$1491=$J506)*1,D$1461:D$1491)))</f>
        <v>0.30423503015527681</v>
      </c>
      <c r="M506" s="2" cm="1">
        <f t="array" ref="M506">IF(E506="","",0.5*(E506+SUMPRODUCT(($B$1461:$B$1491=$J506)*1,E$1461:E$1491)))</f>
        <v>0.29585573093776973</v>
      </c>
      <c r="N506" s="2" cm="1">
        <f t="array" ref="N506">IF(F506="","",0.5*(F506+SUMPRODUCT(($B$1461:$B$1491=$J506)*1,F$1461:F$1491)))</f>
        <v>0.30090840316679557</v>
      </c>
      <c r="O506" s="2" cm="1">
        <f t="array" ref="O506">IF(G506="","",0.5*(G506+SUMPRODUCT(($B$1461:$B$1491=$J506)*1,G$1461:G$1491)))</f>
        <v>0.27483011932548707</v>
      </c>
    </row>
    <row r="507" spans="1:15" x14ac:dyDescent="0.55000000000000004">
      <c r="A507" s="3">
        <v>17</v>
      </c>
      <c r="B507" s="3">
        <v>8</v>
      </c>
      <c r="C507" s="2">
        <f>IF(logVir!C507="","",資本サービス!C507/SUM(資本サービス!C507,労働コスト!C507))</f>
        <v>0.34894687935696012</v>
      </c>
      <c r="D507" s="2">
        <f>IF(logVir!D507="","",資本サービス!D507/SUM(資本サービス!D507,労働コスト!D507))</f>
        <v>0.27013824566586569</v>
      </c>
      <c r="E507" s="2">
        <f>IF(logVir!E507="","",資本サービス!E507/SUM(資本サービス!E507,労働コスト!E507))</f>
        <v>0.27200551050781668</v>
      </c>
      <c r="F507" s="2">
        <f>IF(logVir!F507="","",資本サービス!F507/SUM(資本サービス!F507,労働コスト!F507))</f>
        <v>0.26635678454161382</v>
      </c>
      <c r="G507" s="2">
        <f>IF(logVir!G507="","",資本サービス!G507/SUM(資本サービス!G507,労働コスト!G507))</f>
        <v>0.25196794199538863</v>
      </c>
      <c r="I507" s="3">
        <v>17</v>
      </c>
      <c r="J507" s="3">
        <v>8</v>
      </c>
      <c r="K507" s="2" cm="1">
        <f t="array" ref="K507">IF(C507="","",0.5*(C507+SUMPRODUCT(($B$1461:$B$1491=$J507)*1,C$1461:C$1491)))</f>
        <v>0.39955840342475718</v>
      </c>
      <c r="L507" s="2" cm="1">
        <f t="array" ref="L507">IF(D507="","",0.5*(D507+SUMPRODUCT(($B$1461:$B$1491=$J507)*1,D$1461:D$1491)))</f>
        <v>0.335619219672735</v>
      </c>
      <c r="M507" s="2" cm="1">
        <f t="array" ref="M507">IF(E507="","",0.5*(E507+SUMPRODUCT(($B$1461:$B$1491=$J507)*1,E$1461:E$1491)))</f>
        <v>0.33631064282644141</v>
      </c>
      <c r="N507" s="2" cm="1">
        <f t="array" ref="N507">IF(F507="","",0.5*(F507+SUMPRODUCT(($B$1461:$B$1491=$J507)*1,F$1461:F$1491)))</f>
        <v>0.33800684978508899</v>
      </c>
      <c r="O507" s="2" cm="1">
        <f t="array" ref="O507">IF(G507="","",0.5*(G507+SUMPRODUCT(($B$1461:$B$1491=$J507)*1,G$1461:G$1491)))</f>
        <v>0.31653868978713123</v>
      </c>
    </row>
    <row r="508" spans="1:15" x14ac:dyDescent="0.55000000000000004">
      <c r="A508" s="3">
        <v>17</v>
      </c>
      <c r="B508" s="3">
        <v>9</v>
      </c>
      <c r="C508" s="2">
        <f>IF(logVir!C508="","",資本サービス!C508/SUM(資本サービス!C508,労働コスト!C508))</f>
        <v>0.21918488375856138</v>
      </c>
      <c r="D508" s="2">
        <f>IF(logVir!D508="","",資本サービス!D508/SUM(資本サービス!D508,労働コスト!D508))</f>
        <v>0.18228841012768632</v>
      </c>
      <c r="E508" s="2">
        <f>IF(logVir!E508="","",資本サービス!E508/SUM(資本サービス!E508,労働コスト!E508))</f>
        <v>0.17000349884740432</v>
      </c>
      <c r="F508" s="2">
        <f>IF(logVir!F508="","",資本サービス!F508/SUM(資本サービス!F508,労働コスト!F508))</f>
        <v>0.16666570453579591</v>
      </c>
      <c r="G508" s="2">
        <f>IF(logVir!G508="","",資本サービス!G508/SUM(資本サービス!G508,労働コスト!G508))</f>
        <v>0.14045509573575699</v>
      </c>
      <c r="I508" s="3">
        <v>17</v>
      </c>
      <c r="J508" s="3">
        <v>9</v>
      </c>
      <c r="K508" s="2" cm="1">
        <f t="array" ref="K508">IF(C508="","",0.5*(C508+SUMPRODUCT(($B$1461:$B$1491=$J508)*1,C$1461:C$1491)))</f>
        <v>0.2115860023372913</v>
      </c>
      <c r="L508" s="2" cm="1">
        <f t="array" ref="L508">IF(D508="","",0.5*(D508+SUMPRODUCT(($B$1461:$B$1491=$J508)*1,D$1461:D$1491)))</f>
        <v>0.18758058656253782</v>
      </c>
      <c r="M508" s="2" cm="1">
        <f t="array" ref="M508">IF(E508="","",0.5*(E508+SUMPRODUCT(($B$1461:$B$1491=$J508)*1,E$1461:E$1491)))</f>
        <v>0.16842952445043774</v>
      </c>
      <c r="N508" s="2" cm="1">
        <f t="array" ref="N508">IF(F508="","",0.5*(F508+SUMPRODUCT(($B$1461:$B$1491=$J508)*1,F$1461:F$1491)))</f>
        <v>0.16539407556515109</v>
      </c>
      <c r="O508" s="2" cm="1">
        <f t="array" ref="O508">IF(G508="","",0.5*(G508+SUMPRODUCT(($B$1461:$B$1491=$J508)*1,G$1461:G$1491)))</f>
        <v>0.14140954522780913</v>
      </c>
    </row>
    <row r="509" spans="1:15" x14ac:dyDescent="0.55000000000000004">
      <c r="A509" s="3">
        <v>17</v>
      </c>
      <c r="B509" s="3">
        <v>10</v>
      </c>
      <c r="C509" s="2">
        <f>IF(logVir!C509="","",資本サービス!C509/SUM(資本サービス!C509,労働コスト!C509))</f>
        <v>0.39820690574251777</v>
      </c>
      <c r="D509" s="2">
        <f>IF(logVir!D509="","",資本サービス!D509/SUM(資本サービス!D509,労働コスト!D509))</f>
        <v>0.37132352826370807</v>
      </c>
      <c r="E509" s="2">
        <f>IF(logVir!E509="","",資本サービス!E509/SUM(資本サービス!E509,労働コスト!E509))</f>
        <v>0.31229276179227422</v>
      </c>
      <c r="F509" s="2">
        <f>IF(logVir!F509="","",資本サービス!F509/SUM(資本サービス!F509,労働コスト!F509))</f>
        <v>0.32093887993584069</v>
      </c>
      <c r="G509" s="2">
        <f>IF(logVir!G509="","",資本サービス!G509/SUM(資本サービス!G509,労働コスト!G509))</f>
        <v>0.27240597837157715</v>
      </c>
      <c r="I509" s="3">
        <v>17</v>
      </c>
      <c r="J509" s="3">
        <v>10</v>
      </c>
      <c r="K509" s="2" cm="1">
        <f t="array" ref="K509">IF(C509="","",0.5*(C509+SUMPRODUCT(($B$1461:$B$1491=$J509)*1,C$1461:C$1491)))</f>
        <v>0.38584902073141203</v>
      </c>
      <c r="L509" s="2" cm="1">
        <f t="array" ref="L509">IF(D509="","",0.5*(D509+SUMPRODUCT(($B$1461:$B$1491=$J509)*1,D$1461:D$1491)))</f>
        <v>0.36421299751728131</v>
      </c>
      <c r="M509" s="2" cm="1">
        <f t="array" ref="M509">IF(E509="","",0.5*(E509+SUMPRODUCT(($B$1461:$B$1491=$J509)*1,E$1461:E$1491)))</f>
        <v>0.31640508306869863</v>
      </c>
      <c r="N509" s="2" cm="1">
        <f t="array" ref="N509">IF(F509="","",0.5*(F509+SUMPRODUCT(($B$1461:$B$1491=$J509)*1,F$1461:F$1491)))</f>
        <v>0.32088126061487415</v>
      </c>
      <c r="O509" s="2" cm="1">
        <f t="array" ref="O509">IF(G509="","",0.5*(G509+SUMPRODUCT(($B$1461:$B$1491=$J509)*1,G$1461:G$1491)))</f>
        <v>0.2786792379923263</v>
      </c>
    </row>
    <row r="510" spans="1:15" x14ac:dyDescent="0.55000000000000004">
      <c r="A510" s="3">
        <v>17</v>
      </c>
      <c r="B510" s="3">
        <v>11</v>
      </c>
      <c r="C510" s="2">
        <f>IF(logVir!C510="","",資本サービス!C510/SUM(資本サービス!C510,労働コスト!C510))</f>
        <v>0.39960339415526691</v>
      </c>
      <c r="D510" s="2">
        <f>IF(logVir!D510="","",資本サービス!D510/SUM(資本サービス!D510,労働コスト!D510))</f>
        <v>0.47614945171079959</v>
      </c>
      <c r="E510" s="2">
        <f>IF(logVir!E510="","",資本サービス!E510/SUM(資本サービス!E510,労働コスト!E510))</f>
        <v>0.56905678198498877</v>
      </c>
      <c r="F510" s="2">
        <f>IF(logVir!F510="","",資本サービス!F510/SUM(資本サービス!F510,労働コスト!F510))</f>
        <v>0.56838626544256099</v>
      </c>
      <c r="G510" s="2">
        <f>IF(logVir!G510="","",資本サービス!G510/SUM(資本サービス!G510,労働コスト!G510))</f>
        <v>0.52153395167778216</v>
      </c>
      <c r="I510" s="3">
        <v>17</v>
      </c>
      <c r="J510" s="3">
        <v>11</v>
      </c>
      <c r="K510" s="2" cm="1">
        <f t="array" ref="K510">IF(C510="","",0.5*(C510+SUMPRODUCT(($B$1461:$B$1491=$J510)*1,C$1461:C$1491)))</f>
        <v>0.41738633183014207</v>
      </c>
      <c r="L510" s="2" cm="1">
        <f t="array" ref="L510">IF(D510="","",0.5*(D510+SUMPRODUCT(($B$1461:$B$1491=$J510)*1,D$1461:D$1491)))</f>
        <v>0.45407775548012774</v>
      </c>
      <c r="M510" s="2" cm="1">
        <f t="array" ref="M510">IF(E510="","",0.5*(E510+SUMPRODUCT(($B$1461:$B$1491=$J510)*1,E$1461:E$1491)))</f>
        <v>0.4942983171075111</v>
      </c>
      <c r="N510" s="2" cm="1">
        <f t="array" ref="N510">IF(F510="","",0.5*(F510+SUMPRODUCT(($B$1461:$B$1491=$J510)*1,F$1461:F$1491)))</f>
        <v>0.49785743112874364</v>
      </c>
      <c r="O510" s="2" cm="1">
        <f t="array" ref="O510">IF(G510="","",0.5*(G510+SUMPRODUCT(($B$1461:$B$1491=$J510)*1,G$1461:G$1491)))</f>
        <v>0.46379481345303369</v>
      </c>
    </row>
    <row r="511" spans="1:15" x14ac:dyDescent="0.55000000000000004">
      <c r="A511" s="3">
        <v>17</v>
      </c>
      <c r="B511" s="3">
        <v>12</v>
      </c>
      <c r="C511" s="2">
        <f>IF(logVir!C511="","",資本サービス!C511/SUM(資本サービス!C511,労働コスト!C511))</f>
        <v>0.44330303477544952</v>
      </c>
      <c r="D511" s="2">
        <f>IF(logVir!D511="","",資本サービス!D511/SUM(資本サービス!D511,労働コスト!D511))</f>
        <v>0.40081996417865945</v>
      </c>
      <c r="E511" s="2">
        <f>IF(logVir!E511="","",資本サービス!E511/SUM(資本サービス!E511,労働コスト!E511))</f>
        <v>0.38550370052387406</v>
      </c>
      <c r="F511" s="2">
        <f>IF(logVir!F511="","",資本サービス!F511/SUM(資本サービス!F511,労働コスト!F511))</f>
        <v>0.39353402730689135</v>
      </c>
      <c r="G511" s="2">
        <f>IF(logVir!G511="","",資本サービス!G511/SUM(資本サービス!G511,労働コスト!G511))</f>
        <v>0.36631466953653574</v>
      </c>
      <c r="I511" s="3">
        <v>17</v>
      </c>
      <c r="J511" s="3">
        <v>12</v>
      </c>
      <c r="K511" s="2" cm="1">
        <f t="array" ref="K511">IF(C511="","",0.5*(C511+SUMPRODUCT(($B$1461:$B$1491=$J511)*1,C$1461:C$1491)))</f>
        <v>0.4772589604929704</v>
      </c>
      <c r="L511" s="2" cm="1">
        <f t="array" ref="L511">IF(D511="","",0.5*(D511+SUMPRODUCT(($B$1461:$B$1491=$J511)*1,D$1461:D$1491)))</f>
        <v>0.44390406860662229</v>
      </c>
      <c r="M511" s="2" cm="1">
        <f t="array" ref="M511">IF(E511="","",0.5*(E511+SUMPRODUCT(($B$1461:$B$1491=$J511)*1,E$1461:E$1491)))</f>
        <v>0.43566251323497196</v>
      </c>
      <c r="N511" s="2" cm="1">
        <f t="array" ref="N511">IF(F511="","",0.5*(F511+SUMPRODUCT(($B$1461:$B$1491=$J511)*1,F$1461:F$1491)))</f>
        <v>0.43739226604617965</v>
      </c>
      <c r="O511" s="2" cm="1">
        <f t="array" ref="O511">IF(G511="","",0.5*(G511+SUMPRODUCT(($B$1461:$B$1491=$J511)*1,G$1461:G$1491)))</f>
        <v>0.40215849070650045</v>
      </c>
    </row>
    <row r="512" spans="1:15" x14ac:dyDescent="0.55000000000000004">
      <c r="A512" s="3">
        <v>17</v>
      </c>
      <c r="B512" s="3">
        <v>13</v>
      </c>
      <c r="C512" s="2">
        <f>IF(logVir!C512="","",資本サービス!C512/SUM(資本サービス!C512,労働コスト!C512))</f>
        <v>0.65054162434654939</v>
      </c>
      <c r="D512" s="2">
        <f>IF(logVir!D512="","",資本サービス!D512/SUM(資本サービス!D512,労働コスト!D512))</f>
        <v>0.59433077183077287</v>
      </c>
      <c r="E512" s="2">
        <f>IF(logVir!E512="","",資本サービス!E512/SUM(資本サービス!E512,労働コスト!E512))</f>
        <v>0.57950899560047453</v>
      </c>
      <c r="F512" s="2">
        <f>IF(logVir!F512="","",資本サービス!F512/SUM(資本サービス!F512,労働コスト!F512))</f>
        <v>0.60929156557925812</v>
      </c>
      <c r="G512" s="2">
        <f>IF(logVir!G512="","",資本サービス!G512/SUM(資本サービス!G512,労働コスト!G512))</f>
        <v>0.62125647607963308</v>
      </c>
      <c r="I512" s="3">
        <v>17</v>
      </c>
      <c r="J512" s="3">
        <v>13</v>
      </c>
      <c r="K512" s="2" cm="1">
        <f t="array" ref="K512">IF(C512="","",0.5*(C512+SUMPRODUCT(($B$1461:$B$1491=$J512)*1,C$1461:C$1491)))</f>
        <v>0.62449159051534076</v>
      </c>
      <c r="L512" s="2" cm="1">
        <f t="array" ref="L512">IF(D512="","",0.5*(D512+SUMPRODUCT(($B$1461:$B$1491=$J512)*1,D$1461:D$1491)))</f>
        <v>0.61129927665460437</v>
      </c>
      <c r="M512" s="2" cm="1">
        <f t="array" ref="M512">IF(E512="","",0.5*(E512+SUMPRODUCT(($B$1461:$B$1491=$J512)*1,E$1461:E$1491)))</f>
        <v>0.58420304512821297</v>
      </c>
      <c r="N512" s="2" cm="1">
        <f t="array" ref="N512">IF(F512="","",0.5*(F512+SUMPRODUCT(($B$1461:$B$1491=$J512)*1,F$1461:F$1491)))</f>
        <v>0.6064837941594603</v>
      </c>
      <c r="O512" s="2" cm="1">
        <f t="array" ref="O512">IF(G512="","",0.5*(G512+SUMPRODUCT(($B$1461:$B$1491=$J512)*1,G$1461:G$1491)))</f>
        <v>0.59474595706105238</v>
      </c>
    </row>
    <row r="513" spans="1:15" x14ac:dyDescent="0.55000000000000004">
      <c r="A513" s="3">
        <v>17</v>
      </c>
      <c r="B513" s="3">
        <v>14</v>
      </c>
      <c r="C513" s="2">
        <f>IF(logVir!C513="","",資本サービス!C513/SUM(資本サービス!C513,労働コスト!C513))</f>
        <v>0.361026624380274</v>
      </c>
      <c r="D513" s="2">
        <f>IF(logVir!D513="","",資本サービス!D513/SUM(資本サービス!D513,労働コスト!D513))</f>
        <v>0.25349363006910719</v>
      </c>
      <c r="E513" s="2">
        <f>IF(logVir!E513="","",資本サービス!E513/SUM(資本サービス!E513,労働コスト!E513))</f>
        <v>0.36881719878624869</v>
      </c>
      <c r="F513" s="2">
        <f>IF(logVir!F513="","",資本サービス!F513/SUM(資本サービス!F513,労働コスト!F513))</f>
        <v>0.38692659978752103</v>
      </c>
      <c r="G513" s="2">
        <f>IF(logVir!G513="","",資本サービス!G513/SUM(資本サービス!G513,労働コスト!G513))</f>
        <v>0.38426553429719368</v>
      </c>
      <c r="I513" s="3">
        <v>17</v>
      </c>
      <c r="J513" s="3">
        <v>14</v>
      </c>
      <c r="K513" s="2" cm="1">
        <f t="array" ref="K513">IF(C513="","",0.5*(C513+SUMPRODUCT(($B$1461:$B$1491=$J513)*1,C$1461:C$1491)))</f>
        <v>0.38508555234377223</v>
      </c>
      <c r="L513" s="2" cm="1">
        <f t="array" ref="L513">IF(D513="","",0.5*(D513+SUMPRODUCT(($B$1461:$B$1491=$J513)*1,D$1461:D$1491)))</f>
        <v>0.3115664953640237</v>
      </c>
      <c r="M513" s="2" cm="1">
        <f t="array" ref="M513">IF(E513="","",0.5*(E513+SUMPRODUCT(($B$1461:$B$1491=$J513)*1,E$1461:E$1491)))</f>
        <v>0.37818947114033263</v>
      </c>
      <c r="N513" s="2" cm="1">
        <f t="array" ref="N513">IF(F513="","",0.5*(F513+SUMPRODUCT(($B$1461:$B$1491=$J513)*1,F$1461:F$1491)))</f>
        <v>0.39384693393320946</v>
      </c>
      <c r="O513" s="2" cm="1">
        <f t="array" ref="O513">IF(G513="","",0.5*(G513+SUMPRODUCT(($B$1461:$B$1491=$J513)*1,G$1461:G$1491)))</f>
        <v>0.37925179826187605</v>
      </c>
    </row>
    <row r="514" spans="1:15" x14ac:dyDescent="0.55000000000000004">
      <c r="A514" s="3">
        <v>17</v>
      </c>
      <c r="B514" s="3">
        <v>15</v>
      </c>
      <c r="C514" s="2">
        <f>IF(logVir!C514="","",資本サービス!C514/SUM(資本サービス!C514,労働コスト!C514))</f>
        <v>0.31196734814893357</v>
      </c>
      <c r="D514" s="2">
        <f>IF(logVir!D514="","",資本サービス!D514/SUM(資本サービス!D514,労働コスト!D514))</f>
        <v>0.2362181956804657</v>
      </c>
      <c r="E514" s="2">
        <f>IF(logVir!E514="","",資本サービス!E514/SUM(資本サービス!E514,労働コスト!E514))</f>
        <v>0.25637751717892959</v>
      </c>
      <c r="F514" s="2">
        <f>IF(logVir!F514="","",資本サービス!F514/SUM(資本サービス!F514,労働コスト!F514))</f>
        <v>0.25570122601615941</v>
      </c>
      <c r="G514" s="2">
        <f>IF(logVir!G514="","",資本サービス!G514/SUM(資本サービス!G514,労働コスト!G514))</f>
        <v>0.23642120981738371</v>
      </c>
      <c r="I514" s="3">
        <v>17</v>
      </c>
      <c r="J514" s="3">
        <v>15</v>
      </c>
      <c r="K514" s="2" cm="1">
        <f t="array" ref="K514">IF(C514="","",0.5*(C514+SUMPRODUCT(($B$1461:$B$1491=$J514)*1,C$1461:C$1491)))</f>
        <v>0.28628660193222244</v>
      </c>
      <c r="L514" s="2" cm="1">
        <f t="array" ref="L514">IF(D514="","",0.5*(D514+SUMPRODUCT(($B$1461:$B$1491=$J514)*1,D$1461:D$1491)))</f>
        <v>0.22704452604894748</v>
      </c>
      <c r="M514" s="2" cm="1">
        <f t="array" ref="M514">IF(E514="","",0.5*(E514+SUMPRODUCT(($B$1461:$B$1491=$J514)*1,E$1461:E$1491)))</f>
        <v>0.25018303142057224</v>
      </c>
      <c r="N514" s="2" cm="1">
        <f t="array" ref="N514">IF(F514="","",0.5*(F514+SUMPRODUCT(($B$1461:$B$1491=$J514)*1,F$1461:F$1491)))</f>
        <v>0.25431145343288764</v>
      </c>
      <c r="O514" s="2" cm="1">
        <f t="array" ref="O514">IF(G514="","",0.5*(G514+SUMPRODUCT(($B$1461:$B$1491=$J514)*1,G$1461:G$1491)))</f>
        <v>0.23133424411876405</v>
      </c>
    </row>
    <row r="515" spans="1:15" x14ac:dyDescent="0.55000000000000004">
      <c r="A515" s="3">
        <v>17</v>
      </c>
      <c r="B515" s="3">
        <v>16</v>
      </c>
      <c r="C515" s="2">
        <f>IF(logVir!C515="","",資本サービス!C515/SUM(資本サービス!C515,労働コスト!C515))</f>
        <v>0.32231091846215137</v>
      </c>
      <c r="D515" s="2">
        <f>IF(logVir!D515="","",資本サービス!D515/SUM(資本サービス!D515,労働コスト!D515))</f>
        <v>0.29457241926384342</v>
      </c>
      <c r="E515" s="2">
        <f>IF(logVir!E515="","",資本サービス!E515/SUM(資本サービス!E515,労働コスト!E515))</f>
        <v>0.26464272480648571</v>
      </c>
      <c r="F515" s="2">
        <f>IF(logVir!F515="","",資本サービス!F515/SUM(資本サービス!F515,労働コスト!F515))</f>
        <v>0.27218364958891761</v>
      </c>
      <c r="G515" s="2">
        <f>IF(logVir!G515="","",資本サービス!G515/SUM(資本サービス!G515,労働コスト!G515))</f>
        <v>0.27868076470752901</v>
      </c>
      <c r="I515" s="3">
        <v>17</v>
      </c>
      <c r="J515" s="3">
        <v>16</v>
      </c>
      <c r="K515" s="2" cm="1">
        <f t="array" ref="K515">IF(C515="","",0.5*(C515+SUMPRODUCT(($B$1461:$B$1491=$J515)*1,C$1461:C$1491)))</f>
        <v>0.32443219227628317</v>
      </c>
      <c r="L515" s="2" cm="1">
        <f t="array" ref="L515">IF(D515="","",0.5*(D515+SUMPRODUCT(($B$1461:$B$1491=$J515)*1,D$1461:D$1491)))</f>
        <v>0.29604581746059938</v>
      </c>
      <c r="M515" s="2" cm="1">
        <f t="array" ref="M515">IF(E515="","",0.5*(E515+SUMPRODUCT(($B$1461:$B$1491=$J515)*1,E$1461:E$1491)))</f>
        <v>0.26824672842796599</v>
      </c>
      <c r="N515" s="2" cm="1">
        <f t="array" ref="N515">IF(F515="","",0.5*(F515+SUMPRODUCT(($B$1461:$B$1491=$J515)*1,F$1461:F$1491)))</f>
        <v>0.27227434073528645</v>
      </c>
      <c r="O515" s="2" cm="1">
        <f t="array" ref="O515">IF(G515="","",0.5*(G515+SUMPRODUCT(($B$1461:$B$1491=$J515)*1,G$1461:G$1491)))</f>
        <v>0.26159774686999215</v>
      </c>
    </row>
    <row r="516" spans="1:15" x14ac:dyDescent="0.55000000000000004">
      <c r="A516" s="3">
        <v>17</v>
      </c>
      <c r="B516" s="3">
        <v>17</v>
      </c>
      <c r="C516" s="2">
        <f>IF(logVir!C516="","",資本サービス!C516/SUM(資本サービス!C516,労働コスト!C516))</f>
        <v>0.73255087741009428</v>
      </c>
      <c r="D516" s="2">
        <f>IF(logVir!D516="","",資本サービス!D516/SUM(資本サービス!D516,労働コスト!D516))</f>
        <v>0.69151649899210177</v>
      </c>
      <c r="E516" s="2">
        <f>IF(logVir!E516="","",資本サービス!E516/SUM(資本サービス!E516,労働コスト!E516))</f>
        <v>0.67149341678623153</v>
      </c>
      <c r="F516" s="2">
        <f>IF(logVir!F516="","",資本サービス!F516/SUM(資本サービス!F516,労働コスト!F516))</f>
        <v>0.6216969757217472</v>
      </c>
      <c r="G516" s="2">
        <f>IF(logVir!G516="","",資本サービス!G516/SUM(資本サービス!G516,労働コスト!G516))</f>
        <v>0.63310662536219831</v>
      </c>
      <c r="I516" s="3">
        <v>17</v>
      </c>
      <c r="J516" s="3">
        <v>17</v>
      </c>
      <c r="K516" s="2" cm="1">
        <f t="array" ref="K516">IF(C516="","",0.5*(C516+SUMPRODUCT(($B$1461:$B$1491=$J516)*1,C$1461:C$1491)))</f>
        <v>0.69458280186080068</v>
      </c>
      <c r="L516" s="2" cm="1">
        <f t="array" ref="L516">IF(D516="","",0.5*(D516+SUMPRODUCT(($B$1461:$B$1491=$J516)*1,D$1461:D$1491)))</f>
        <v>0.66628163760232406</v>
      </c>
      <c r="M516" s="2" cm="1">
        <f t="array" ref="M516">IF(E516="","",0.5*(E516+SUMPRODUCT(($B$1461:$B$1491=$J516)*1,E$1461:E$1491)))</f>
        <v>0.64277876078065499</v>
      </c>
      <c r="N516" s="2" cm="1">
        <f t="array" ref="N516">IF(F516="","",0.5*(F516+SUMPRODUCT(($B$1461:$B$1491=$J516)*1,F$1461:F$1491)))</f>
        <v>0.60381411364867232</v>
      </c>
      <c r="O516" s="2" cm="1">
        <f t="array" ref="O516">IF(G516="","",0.5*(G516+SUMPRODUCT(($B$1461:$B$1491=$J516)*1,G$1461:G$1491)))</f>
        <v>0.60760812788209395</v>
      </c>
    </row>
    <row r="517" spans="1:15" x14ac:dyDescent="0.55000000000000004">
      <c r="A517" s="3">
        <v>17</v>
      </c>
      <c r="B517" s="3">
        <v>18</v>
      </c>
      <c r="C517" s="2">
        <f>IF(logVir!C517="","",資本サービス!C517/SUM(資本サービス!C517,労働コスト!C517))</f>
        <v>0.12792046970732215</v>
      </c>
      <c r="D517" s="2">
        <f>IF(logVir!D517="","",資本サービス!D517/SUM(資本サービス!D517,労働コスト!D517))</f>
        <v>0.10132774868874599</v>
      </c>
      <c r="E517" s="2">
        <f>IF(logVir!E517="","",資本サービス!E517/SUM(資本サービス!E517,労働コスト!E517))</f>
        <v>9.40867259104749E-2</v>
      </c>
      <c r="F517" s="2">
        <f>IF(logVir!F517="","",資本サービス!F517/SUM(資本サービス!F517,労働コスト!F517))</f>
        <v>8.7888777726640943E-2</v>
      </c>
      <c r="G517" s="2">
        <f>IF(logVir!G517="","",資本サービス!G517/SUM(資本サービス!G517,労働コスト!G517))</f>
        <v>8.9118935881045372E-2</v>
      </c>
      <c r="I517" s="3">
        <v>17</v>
      </c>
      <c r="J517" s="3">
        <v>18</v>
      </c>
      <c r="K517" s="2" cm="1">
        <f t="array" ref="K517">IF(C517="","",0.5*(C517+SUMPRODUCT(($B$1461:$B$1491=$J517)*1,C$1461:C$1491)))</f>
        <v>0.13571166926808045</v>
      </c>
      <c r="L517" s="2" cm="1">
        <f t="array" ref="L517">IF(D517="","",0.5*(D517+SUMPRODUCT(($B$1461:$B$1491=$J517)*1,D$1461:D$1491)))</f>
        <v>0.10519636880104499</v>
      </c>
      <c r="M517" s="2" cm="1">
        <f t="array" ref="M517">IF(E517="","",0.5*(E517+SUMPRODUCT(($B$1461:$B$1491=$J517)*1,E$1461:E$1491)))</f>
        <v>9.8881423216793093E-2</v>
      </c>
      <c r="N517" s="2" cm="1">
        <f t="array" ref="N517">IF(F517="","",0.5*(F517+SUMPRODUCT(($B$1461:$B$1491=$J517)*1,F$1461:F$1491)))</f>
        <v>9.4986495197397269E-2</v>
      </c>
      <c r="O517" s="2" cm="1">
        <f t="array" ref="O517">IF(G517="","",0.5*(G517+SUMPRODUCT(($B$1461:$B$1491=$J517)*1,G$1461:G$1491)))</f>
        <v>9.53172553220685E-2</v>
      </c>
    </row>
    <row r="518" spans="1:15" x14ac:dyDescent="0.55000000000000004">
      <c r="A518" s="3">
        <v>17</v>
      </c>
      <c r="B518" s="3">
        <v>19</v>
      </c>
      <c r="C518" s="2">
        <f>IF(logVir!C518="","",資本サービス!C518/SUM(資本サービス!C518,労働コスト!C518))</f>
        <v>0.16250522563787717</v>
      </c>
      <c r="D518" s="2">
        <f>IF(logVir!D518="","",資本サービス!D518/SUM(資本サービス!D518,労働コスト!D518))</f>
        <v>0.11618214394218332</v>
      </c>
      <c r="E518" s="2">
        <f>IF(logVir!E518="","",資本サービス!E518/SUM(資本サービス!E518,労働コスト!E518))</f>
        <v>0.11415246802962017</v>
      </c>
      <c r="F518" s="2">
        <f>IF(logVir!F518="","",資本サービス!F518/SUM(資本サービス!F518,労働コスト!F518))</f>
        <v>0.10424318746900701</v>
      </c>
      <c r="G518" s="2">
        <f>IF(logVir!G518="","",資本サービス!G518/SUM(資本サービス!G518,労働コスト!G518))</f>
        <v>0.13266494197275988</v>
      </c>
      <c r="I518" s="3">
        <v>17</v>
      </c>
      <c r="J518" s="3">
        <v>19</v>
      </c>
      <c r="K518" s="2" cm="1">
        <f t="array" ref="K518">IF(C518="","",0.5*(C518+SUMPRODUCT(($B$1461:$B$1491=$J518)*1,C$1461:C$1491)))</f>
        <v>0.16759561428879755</v>
      </c>
      <c r="L518" s="2" cm="1">
        <f t="array" ref="L518">IF(D518="","",0.5*(D518+SUMPRODUCT(($B$1461:$B$1491=$J518)*1,D$1461:D$1491)))</f>
        <v>0.12442210648389208</v>
      </c>
      <c r="M518" s="2" cm="1">
        <f t="array" ref="M518">IF(E518="","",0.5*(E518+SUMPRODUCT(($B$1461:$B$1491=$J518)*1,E$1461:E$1491)))</f>
        <v>0.122372464180625</v>
      </c>
      <c r="N518" s="2" cm="1">
        <f t="array" ref="N518">IF(F518="","",0.5*(F518+SUMPRODUCT(($B$1461:$B$1491=$J518)*1,F$1461:F$1491)))</f>
        <v>0.11729639409635116</v>
      </c>
      <c r="O518" s="2" cm="1">
        <f t="array" ref="O518">IF(G518="","",0.5*(G518+SUMPRODUCT(($B$1461:$B$1491=$J518)*1,G$1461:G$1491)))</f>
        <v>0.12897517339574197</v>
      </c>
    </row>
    <row r="519" spans="1:15" x14ac:dyDescent="0.55000000000000004">
      <c r="A519" s="3">
        <v>17</v>
      </c>
      <c r="B519" s="3">
        <v>20</v>
      </c>
      <c r="C519" s="2">
        <f>IF(logVir!C519="","",資本サービス!C519/SUM(資本サービス!C519,労働コスト!C519))</f>
        <v>0.26658233382660956</v>
      </c>
      <c r="D519" s="2">
        <f>IF(logVir!D519="","",資本サービス!D519/SUM(資本サービス!D519,労働コスト!D519))</f>
        <v>0.25297464038055334</v>
      </c>
      <c r="E519" s="2">
        <f>IF(logVir!E519="","",資本サービス!E519/SUM(資本サービス!E519,労働コスト!E519))</f>
        <v>0.21323399358782413</v>
      </c>
      <c r="F519" s="2">
        <f>IF(logVir!F519="","",資本サービス!F519/SUM(資本サービス!F519,労働コスト!F519))</f>
        <v>0.21714708734348384</v>
      </c>
      <c r="G519" s="2">
        <f>IF(logVir!G519="","",資本サービス!G519/SUM(資本サービス!G519,労働コスト!G519))</f>
        <v>0.29994073634769164</v>
      </c>
      <c r="I519" s="3">
        <v>17</v>
      </c>
      <c r="J519" s="3">
        <v>20</v>
      </c>
      <c r="K519" s="2" cm="1">
        <f t="array" ref="K519">IF(C519="","",0.5*(C519+SUMPRODUCT(($B$1461:$B$1491=$J519)*1,C$1461:C$1491)))</f>
        <v>0.2604899731976596</v>
      </c>
      <c r="L519" s="2" cm="1">
        <f t="array" ref="L519">IF(D519="","",0.5*(D519+SUMPRODUCT(($B$1461:$B$1491=$J519)*1,D$1461:D$1491)))</f>
        <v>0.24912580283418184</v>
      </c>
      <c r="M519" s="2" cm="1">
        <f t="array" ref="M519">IF(E519="","",0.5*(E519+SUMPRODUCT(($B$1461:$B$1491=$J519)*1,E$1461:E$1491)))</f>
        <v>0.2323820141979808</v>
      </c>
      <c r="N519" s="2" cm="1">
        <f t="array" ref="N519">IF(F519="","",0.5*(F519+SUMPRODUCT(($B$1461:$B$1491=$J519)*1,F$1461:F$1491)))</f>
        <v>0.23512996399079567</v>
      </c>
      <c r="O519" s="2" cm="1">
        <f t="array" ref="O519">IF(G519="","",0.5*(G519+SUMPRODUCT(($B$1461:$B$1491=$J519)*1,G$1461:G$1491)))</f>
        <v>0.26882128782717951</v>
      </c>
    </row>
    <row r="520" spans="1:15" x14ac:dyDescent="0.55000000000000004">
      <c r="A520" s="3">
        <v>17</v>
      </c>
      <c r="B520" s="3">
        <v>21</v>
      </c>
      <c r="C520" s="2">
        <f>IF(logVir!C520="","",資本サービス!C520/SUM(資本サービス!C520,労働コスト!C520))</f>
        <v>0.36655858868742047</v>
      </c>
      <c r="D520" s="2">
        <f>IF(logVir!D520="","",資本サービス!D520/SUM(資本サービス!D520,労働コスト!D520))</f>
        <v>0.29207460421514014</v>
      </c>
      <c r="E520" s="2">
        <f>IF(logVir!E520="","",資本サービス!E520/SUM(資本サービス!E520,労働コスト!E520))</f>
        <v>0.34971870851255371</v>
      </c>
      <c r="F520" s="2">
        <f>IF(logVir!F520="","",資本サービス!F520/SUM(資本サービス!F520,労働コスト!F520))</f>
        <v>0.34567663997405651</v>
      </c>
      <c r="G520" s="2">
        <f>IF(logVir!G520="","",資本サービス!G520/SUM(資本サービス!G520,労働コスト!G520))</f>
        <v>0.32416326272095325</v>
      </c>
      <c r="I520" s="3">
        <v>17</v>
      </c>
      <c r="J520" s="3">
        <v>21</v>
      </c>
      <c r="K520" s="2" cm="1">
        <f t="array" ref="K520">IF(C520="","",0.5*(C520+SUMPRODUCT(($B$1461:$B$1491=$J520)*1,C$1461:C$1491)))</f>
        <v>0.35070771066577211</v>
      </c>
      <c r="L520" s="2" cm="1">
        <f t="array" ref="L520">IF(D520="","",0.5*(D520+SUMPRODUCT(($B$1461:$B$1491=$J520)*1,D$1461:D$1491)))</f>
        <v>0.29491217392109093</v>
      </c>
      <c r="M520" s="2" cm="1">
        <f t="array" ref="M520">IF(E520="","",0.5*(E520+SUMPRODUCT(($B$1461:$B$1491=$J520)*1,E$1461:E$1491)))</f>
        <v>0.31981361113281442</v>
      </c>
      <c r="N520" s="2" cm="1">
        <f t="array" ref="N520">IF(F520="","",0.5*(F520+SUMPRODUCT(($B$1461:$B$1491=$J520)*1,F$1461:F$1491)))</f>
        <v>0.31649541188926356</v>
      </c>
      <c r="O520" s="2" cm="1">
        <f t="array" ref="O520">IF(G520="","",0.5*(G520+SUMPRODUCT(($B$1461:$B$1491=$J520)*1,G$1461:G$1491)))</f>
        <v>0.2975742943797608</v>
      </c>
    </row>
    <row r="521" spans="1:15" x14ac:dyDescent="0.55000000000000004">
      <c r="A521" s="3">
        <v>17</v>
      </c>
      <c r="B521" s="3">
        <v>22</v>
      </c>
      <c r="C521" s="2">
        <f>IF(logVir!C521="","",資本サービス!C521/SUM(資本サービス!C521,労働コスト!C521))</f>
        <v>0.23542056392873711</v>
      </c>
      <c r="D521" s="2">
        <f>IF(logVir!D521="","",資本サービス!D521/SUM(資本サービス!D521,労働コスト!D521))</f>
        <v>0.16216203136415033</v>
      </c>
      <c r="E521" s="2">
        <f>IF(logVir!E521="","",資本サービス!E521/SUM(資本サービス!E521,労働コスト!E521))</f>
        <v>0.1626725086618189</v>
      </c>
      <c r="F521" s="2">
        <f>IF(logVir!F521="","",資本サービス!F521/SUM(資本サービス!F521,労働コスト!F521))</f>
        <v>0.20291201242288126</v>
      </c>
      <c r="G521" s="2">
        <f>IF(logVir!G521="","",資本サービス!G521/SUM(資本サービス!G521,労働コスト!G521))</f>
        <v>0.16090700024836552</v>
      </c>
      <c r="I521" s="3">
        <v>17</v>
      </c>
      <c r="J521" s="3">
        <v>22</v>
      </c>
      <c r="K521" s="2" cm="1">
        <f t="array" ref="K521">IF(C521="","",0.5*(C521+SUMPRODUCT(($B$1461:$B$1491=$J521)*1,C$1461:C$1491)))</f>
        <v>0.22974014721949376</v>
      </c>
      <c r="L521" s="2" cm="1">
        <f t="array" ref="L521">IF(D521="","",0.5*(D521+SUMPRODUCT(($B$1461:$B$1491=$J521)*1,D$1461:D$1491)))</f>
        <v>0.17335733834419154</v>
      </c>
      <c r="M521" s="2" cm="1">
        <f t="array" ref="M521">IF(E521="","",0.5*(E521+SUMPRODUCT(($B$1461:$B$1491=$J521)*1,E$1461:E$1491)))</f>
        <v>0.16012654462223558</v>
      </c>
      <c r="N521" s="2" cm="1">
        <f t="array" ref="N521">IF(F521="","",0.5*(F521+SUMPRODUCT(($B$1461:$B$1491=$J521)*1,F$1461:F$1491)))</f>
        <v>0.18266585521017292</v>
      </c>
      <c r="O521" s="2" cm="1">
        <f t="array" ref="O521">IF(G521="","",0.5*(G521+SUMPRODUCT(($B$1461:$B$1491=$J521)*1,G$1461:G$1491)))</f>
        <v>0.16104369791196427</v>
      </c>
    </row>
    <row r="522" spans="1:15" x14ac:dyDescent="0.55000000000000004">
      <c r="A522" s="3">
        <v>17</v>
      </c>
      <c r="B522" s="3">
        <v>23</v>
      </c>
      <c r="C522" s="2">
        <f>IF(logVir!C522="","",資本サービス!C522/SUM(資本サービス!C522,労働コスト!C522))</f>
        <v>0.6145792801904284</v>
      </c>
      <c r="D522" s="2">
        <f>IF(logVir!D522="","",資本サービス!D522/SUM(資本サービス!D522,労働コスト!D522))</f>
        <v>0.55203300691515755</v>
      </c>
      <c r="E522" s="2">
        <f>IF(logVir!E522="","",資本サービス!E522/SUM(資本サービス!E522,労働コスト!E522))</f>
        <v>0.51579364101778979</v>
      </c>
      <c r="F522" s="2">
        <f>IF(logVir!F522="","",資本サービス!F522/SUM(資本サービス!F522,労働コスト!F522))</f>
        <v>0.50433347068798717</v>
      </c>
      <c r="G522" s="2">
        <f>IF(logVir!G522="","",資本サービス!G522/SUM(資本サービス!G522,労働コスト!G522))</f>
        <v>0.46951763388468776</v>
      </c>
      <c r="I522" s="3">
        <v>17</v>
      </c>
      <c r="J522" s="3">
        <v>23</v>
      </c>
      <c r="K522" s="2" cm="1">
        <f t="array" ref="K522">IF(C522="","",0.5*(C522+SUMPRODUCT(($B$1461:$B$1491=$J522)*1,C$1461:C$1491)))</f>
        <v>0.66518497235434548</v>
      </c>
      <c r="L522" s="2" cm="1">
        <f t="array" ref="L522">IF(D522="","",0.5*(D522+SUMPRODUCT(($B$1461:$B$1491=$J522)*1,D$1461:D$1491)))</f>
        <v>0.61907531379564174</v>
      </c>
      <c r="M522" s="2" cm="1">
        <f t="array" ref="M522">IF(E522="","",0.5*(E522+SUMPRODUCT(($B$1461:$B$1491=$J522)*1,E$1461:E$1491)))</f>
        <v>0.58429300814763763</v>
      </c>
      <c r="N522" s="2" cm="1">
        <f t="array" ref="N522">IF(F522="","",0.5*(F522+SUMPRODUCT(($B$1461:$B$1491=$J522)*1,F$1461:F$1491)))</f>
        <v>0.56449796570086175</v>
      </c>
      <c r="O522" s="2" cm="1">
        <f t="array" ref="O522">IF(G522="","",0.5*(G522+SUMPRODUCT(($B$1461:$B$1491=$J522)*1,G$1461:G$1491)))</f>
        <v>0.53582328413483393</v>
      </c>
    </row>
    <row r="523" spans="1:15" x14ac:dyDescent="0.55000000000000004">
      <c r="A523" s="3">
        <v>17</v>
      </c>
      <c r="B523" s="3">
        <v>24</v>
      </c>
      <c r="C523" s="2">
        <f>IF(logVir!C523="","",資本サービス!C523/SUM(資本サービス!C523,労働コスト!C523))</f>
        <v>0.26884273658039609</v>
      </c>
      <c r="D523" s="2">
        <f>IF(logVir!D523="","",資本サービス!D523/SUM(資本サービス!D523,労働コスト!D523))</f>
        <v>0.25042890867294537</v>
      </c>
      <c r="E523" s="2">
        <f>IF(logVir!E523="","",資本サービス!E523/SUM(資本サービス!E523,労働コスト!E523))</f>
        <v>0.22467074991702021</v>
      </c>
      <c r="F523" s="2">
        <f>IF(logVir!F523="","",資本サービス!F523/SUM(資本サービス!F523,労働コスト!F523))</f>
        <v>0.21863306127052565</v>
      </c>
      <c r="G523" s="2">
        <f>IF(logVir!G523="","",資本サービス!G523/SUM(資本サービス!G523,労働コスト!G523))</f>
        <v>0.19656767035499659</v>
      </c>
      <c r="I523" s="3">
        <v>17</v>
      </c>
      <c r="J523" s="3">
        <v>24</v>
      </c>
      <c r="K523" s="2" cm="1">
        <f t="array" ref="K523">IF(C523="","",0.5*(C523+SUMPRODUCT(($B$1461:$B$1491=$J523)*1,C$1461:C$1491)))</f>
        <v>0.27851158008411153</v>
      </c>
      <c r="L523" s="2" cm="1">
        <f t="array" ref="L523">IF(D523="","",0.5*(D523+SUMPRODUCT(($B$1461:$B$1491=$J523)*1,D$1461:D$1491)))</f>
        <v>0.25669257387715927</v>
      </c>
      <c r="M523" s="2" cm="1">
        <f t="array" ref="M523">IF(E523="","",0.5*(E523+SUMPRODUCT(($B$1461:$B$1491=$J523)*1,E$1461:E$1491)))</f>
        <v>0.23670873512511134</v>
      </c>
      <c r="N523" s="2" cm="1">
        <f t="array" ref="N523">IF(F523="","",0.5*(F523+SUMPRODUCT(($B$1461:$B$1491=$J523)*1,F$1461:F$1491)))</f>
        <v>0.22507503806005902</v>
      </c>
      <c r="O523" s="2" cm="1">
        <f t="array" ref="O523">IF(G523="","",0.5*(G523+SUMPRODUCT(($B$1461:$B$1491=$J523)*1,G$1461:G$1491)))</f>
        <v>0.20826295095030337</v>
      </c>
    </row>
    <row r="524" spans="1:15" x14ac:dyDescent="0.55000000000000004">
      <c r="A524" s="3">
        <v>17</v>
      </c>
      <c r="B524" s="3">
        <v>25</v>
      </c>
      <c r="C524" s="2">
        <f>IF(logVir!C524="","",資本サービス!C524/SUM(資本サービス!C524,労働コスト!C524))</f>
        <v>0.20683617732657372</v>
      </c>
      <c r="D524" s="2">
        <f>IF(logVir!D524="","",資本サービス!D524/SUM(資本サービス!D524,労働コスト!D524))</f>
        <v>0.19238827858295521</v>
      </c>
      <c r="E524" s="2">
        <f>IF(logVir!E524="","",資本サービス!E524/SUM(資本サービス!E524,労働コスト!E524))</f>
        <v>0.21365196037756262</v>
      </c>
      <c r="F524" s="2">
        <f>IF(logVir!F524="","",資本サービス!F524/SUM(資本サービス!F524,労働コスト!F524))</f>
        <v>0.2120401129533088</v>
      </c>
      <c r="G524" s="2">
        <f>IF(logVir!G524="","",資本サービス!G524/SUM(資本サービス!G524,労働コスト!G524))</f>
        <v>0.20646227805650208</v>
      </c>
      <c r="I524" s="3">
        <v>17</v>
      </c>
      <c r="J524" s="3">
        <v>25</v>
      </c>
      <c r="K524" s="2" cm="1">
        <f t="array" ref="K524">IF(C524="","",0.5*(C524+SUMPRODUCT(($B$1461:$B$1491=$J524)*1,C$1461:C$1491)))</f>
        <v>0.20268256727729611</v>
      </c>
      <c r="L524" s="2" cm="1">
        <f t="array" ref="L524">IF(D524="","",0.5*(D524+SUMPRODUCT(($B$1461:$B$1491=$J524)*1,D$1461:D$1491)))</f>
        <v>0.1947214942238803</v>
      </c>
      <c r="M524" s="2" cm="1">
        <f t="array" ref="M524">IF(E524="","",0.5*(E524+SUMPRODUCT(($B$1461:$B$1491=$J524)*1,E$1461:E$1491)))</f>
        <v>0.20573608264549392</v>
      </c>
      <c r="N524" s="2" cm="1">
        <f t="array" ref="N524">IF(F524="","",0.5*(F524+SUMPRODUCT(($B$1461:$B$1491=$J524)*1,F$1461:F$1491)))</f>
        <v>0.20552916254549003</v>
      </c>
      <c r="O524" s="2" cm="1">
        <f t="array" ref="O524">IF(G524="","",0.5*(G524+SUMPRODUCT(($B$1461:$B$1491=$J524)*1,G$1461:G$1491)))</f>
        <v>0.20206487503491563</v>
      </c>
    </row>
    <row r="525" spans="1:15" x14ac:dyDescent="0.55000000000000004">
      <c r="A525" s="3">
        <v>17</v>
      </c>
      <c r="B525" s="3">
        <v>26</v>
      </c>
      <c r="C525" s="2">
        <f>IF(logVir!C525="","",資本サービス!C525/SUM(資本サービス!C525,労働コスト!C525))</f>
        <v>0.76407198530705178</v>
      </c>
      <c r="D525" s="2">
        <f>IF(logVir!D525="","",資本サービス!D525/SUM(資本サービス!D525,労働コスト!D525))</f>
        <v>0.60784581086824674</v>
      </c>
      <c r="E525" s="2">
        <f>IF(logVir!E525="","",資本サービス!E525/SUM(資本サービス!E525,労働コスト!E525))</f>
        <v>0.60853019523262153</v>
      </c>
      <c r="F525" s="2">
        <f>IF(logVir!F525="","",資本サービス!F525/SUM(資本サービス!F525,労働コスト!F525))</f>
        <v>0.59795619613589435</v>
      </c>
      <c r="G525" s="2">
        <f>IF(logVir!G525="","",資本サービス!G525/SUM(資本サービス!G525,労働コスト!G525))</f>
        <v>0.51904268082138583</v>
      </c>
      <c r="I525" s="3">
        <v>17</v>
      </c>
      <c r="J525" s="3">
        <v>26</v>
      </c>
      <c r="K525" s="2" cm="1">
        <f t="array" ref="K525">IF(C525="","",0.5*(C525+SUMPRODUCT(($B$1461:$B$1491=$J525)*1,C$1461:C$1491)))</f>
        <v>0.72759827489986351</v>
      </c>
      <c r="L525" s="2" cm="1">
        <f t="array" ref="L525">IF(D525="","",0.5*(D525+SUMPRODUCT(($B$1461:$B$1491=$J525)*1,D$1461:D$1491)))</f>
        <v>0.61609618409664968</v>
      </c>
      <c r="M525" s="2" cm="1">
        <f t="array" ref="M525">IF(E525="","",0.5*(E525+SUMPRODUCT(($B$1461:$B$1491=$J525)*1,E$1461:E$1491)))</f>
        <v>0.58120064822425077</v>
      </c>
      <c r="N525" s="2" cm="1">
        <f t="array" ref="N525">IF(F525="","",0.5*(F525+SUMPRODUCT(($B$1461:$B$1491=$J525)*1,F$1461:F$1491)))</f>
        <v>0.58832468334394172</v>
      </c>
      <c r="O525" s="2" cm="1">
        <f t="array" ref="O525">IF(G525="","",0.5*(G525+SUMPRODUCT(($B$1461:$B$1491=$J525)*1,G$1461:G$1491)))</f>
        <v>0.54733840028081848</v>
      </c>
    </row>
    <row r="526" spans="1:15" x14ac:dyDescent="0.55000000000000004">
      <c r="A526" s="3">
        <v>17</v>
      </c>
      <c r="B526" s="3">
        <v>27</v>
      </c>
      <c r="C526" s="2">
        <f>IF(logVir!C526="","",資本サービス!C526/SUM(資本サービス!C526,労働コスト!C526))</f>
        <v>0.24732791573305657</v>
      </c>
      <c r="D526" s="2">
        <f>IF(logVir!D526="","",資本サービス!D526/SUM(資本サービス!D526,労働コスト!D526))</f>
        <v>0.20598750361111473</v>
      </c>
      <c r="E526" s="2">
        <f>IF(logVir!E526="","",資本サービス!E526/SUM(資本サービス!E526,労働コスト!E526))</f>
        <v>0.18574429110936228</v>
      </c>
      <c r="F526" s="2">
        <f>IF(logVir!F526="","",資本サービス!F526/SUM(資本サービス!F526,労働コスト!F526))</f>
        <v>0.18754882639645365</v>
      </c>
      <c r="G526" s="2">
        <f>IF(logVir!G526="","",資本サービス!G526/SUM(資本サービス!G526,労働コスト!G526))</f>
        <v>0.17650712216458159</v>
      </c>
      <c r="I526" s="3">
        <v>17</v>
      </c>
      <c r="J526" s="3">
        <v>27</v>
      </c>
      <c r="K526" s="2" cm="1">
        <f t="array" ref="K526">IF(C526="","",0.5*(C526+SUMPRODUCT(($B$1461:$B$1491=$J526)*1,C$1461:C$1491)))</f>
        <v>0.2292089029073987</v>
      </c>
      <c r="L526" s="2" cm="1">
        <f t="array" ref="L526">IF(D526="","",0.5*(D526+SUMPRODUCT(($B$1461:$B$1491=$J526)*1,D$1461:D$1491)))</f>
        <v>0.20578233531846951</v>
      </c>
      <c r="M526" s="2" cm="1">
        <f t="array" ref="M526">IF(E526="","",0.5*(E526+SUMPRODUCT(($B$1461:$B$1491=$J526)*1,E$1461:E$1491)))</f>
        <v>0.19463444142973385</v>
      </c>
      <c r="N526" s="2" cm="1">
        <f t="array" ref="N526">IF(F526="","",0.5*(F526+SUMPRODUCT(($B$1461:$B$1491=$J526)*1,F$1461:F$1491)))</f>
        <v>0.19373938516838779</v>
      </c>
      <c r="O526" s="2" cm="1">
        <f t="array" ref="O526">IF(G526="","",0.5*(G526+SUMPRODUCT(($B$1461:$B$1491=$J526)*1,G$1461:G$1491)))</f>
        <v>0.18168815394317428</v>
      </c>
    </row>
    <row r="527" spans="1:15" x14ac:dyDescent="0.55000000000000004">
      <c r="A527" s="3">
        <v>17</v>
      </c>
      <c r="B527" s="3">
        <v>28</v>
      </c>
      <c r="C527" s="2">
        <f>IF(logVir!C527="","",資本サービス!C527/SUM(資本サービス!C527,労働コスト!C527))</f>
        <v>0.45499820962644716</v>
      </c>
      <c r="D527" s="2">
        <f>IF(logVir!D527="","",資本サービス!D527/SUM(資本サービス!D527,労働コスト!D527))</f>
        <v>0.41178861451078252</v>
      </c>
      <c r="E527" s="2">
        <f>IF(logVir!E527="","",資本サービス!E527/SUM(資本サービス!E527,労働コスト!E527))</f>
        <v>0.36430967251598972</v>
      </c>
      <c r="F527" s="2">
        <f>IF(logVir!F527="","",資本サービス!F527/SUM(資本サービス!F527,労働コスト!F527))</f>
        <v>0.36781587760950485</v>
      </c>
      <c r="G527" s="2">
        <f>IF(logVir!G527="","",資本サービス!G527/SUM(資本サービス!G527,労働コスト!G527))</f>
        <v>0.37591837333602834</v>
      </c>
      <c r="I527" s="3">
        <v>17</v>
      </c>
      <c r="J527" s="3">
        <v>28</v>
      </c>
      <c r="K527" s="2" cm="1">
        <f t="array" ref="K527">IF(C527="","",0.5*(C527+SUMPRODUCT(($B$1461:$B$1491=$J527)*1,C$1461:C$1491)))</f>
        <v>0.42860919160810518</v>
      </c>
      <c r="L527" s="2" cm="1">
        <f t="array" ref="L527">IF(D527="","",0.5*(D527+SUMPRODUCT(($B$1461:$B$1491=$J527)*1,D$1461:D$1491)))</f>
        <v>0.38420166449026505</v>
      </c>
      <c r="M527" s="2" cm="1">
        <f t="array" ref="M527">IF(E527="","",0.5*(E527+SUMPRODUCT(($B$1461:$B$1491=$J527)*1,E$1461:E$1491)))</f>
        <v>0.34517642556706163</v>
      </c>
      <c r="N527" s="2" cm="1">
        <f t="array" ref="N527">IF(F527="","",0.5*(F527+SUMPRODUCT(($B$1461:$B$1491=$J527)*1,F$1461:F$1491)))</f>
        <v>0.35028705696034002</v>
      </c>
      <c r="O527" s="2" cm="1">
        <f t="array" ref="O527">IF(G527="","",0.5*(G527+SUMPRODUCT(($B$1461:$B$1491=$J527)*1,G$1461:G$1491)))</f>
        <v>0.36045302457517331</v>
      </c>
    </row>
    <row r="528" spans="1:15" x14ac:dyDescent="0.55000000000000004">
      <c r="A528" s="3">
        <v>17</v>
      </c>
      <c r="B528" s="3">
        <v>29</v>
      </c>
      <c r="C528" s="2">
        <f>IF(logVir!C528="","",資本サービス!C528/SUM(資本サービス!C528,労働コスト!C528))</f>
        <v>0.28317869657988726</v>
      </c>
      <c r="D528" s="2">
        <f>IF(logVir!D528="","",資本サービス!D528/SUM(資本サービス!D528,労働コスト!D528))</f>
        <v>0.26323351632603131</v>
      </c>
      <c r="E528" s="2">
        <f>IF(logVir!E528="","",資本サービス!E528/SUM(資本サービス!E528,労働コスト!E528))</f>
        <v>0.26119213236512073</v>
      </c>
      <c r="F528" s="2">
        <f>IF(logVir!F528="","",資本サービス!F528/SUM(資本サービス!F528,労働コスト!F528))</f>
        <v>0.30808997831370866</v>
      </c>
      <c r="G528" s="2">
        <f>IF(logVir!G528="","",資本サービス!G528/SUM(資本サービス!G528,労働コスト!G528))</f>
        <v>0.20206122191805642</v>
      </c>
      <c r="I528" s="3">
        <v>17</v>
      </c>
      <c r="J528" s="3">
        <v>29</v>
      </c>
      <c r="K528" s="2" cm="1">
        <f t="array" ref="K528">IF(C528="","",0.5*(C528+SUMPRODUCT(($B$1461:$B$1491=$J528)*1,C$1461:C$1491)))</f>
        <v>0.23736180135644064</v>
      </c>
      <c r="L528" s="2" cm="1">
        <f t="array" ref="L528">IF(D528="","",0.5*(D528+SUMPRODUCT(($B$1461:$B$1491=$J528)*1,D$1461:D$1491)))</f>
        <v>0.22849591375826178</v>
      </c>
      <c r="M528" s="2" cm="1">
        <f t="array" ref="M528">IF(E528="","",0.5*(E528+SUMPRODUCT(($B$1461:$B$1491=$J528)*1,E$1461:E$1491)))</f>
        <v>0.21028170447325634</v>
      </c>
      <c r="N528" s="2" cm="1">
        <f t="array" ref="N528">IF(F528="","",0.5*(F528+SUMPRODUCT(($B$1461:$B$1491=$J528)*1,F$1461:F$1491)))</f>
        <v>0.24183672431021713</v>
      </c>
      <c r="O528" s="2" cm="1">
        <f t="array" ref="O528">IF(G528="","",0.5*(G528+SUMPRODUCT(($B$1461:$B$1491=$J528)*1,G$1461:G$1491)))</f>
        <v>0.18293101067589213</v>
      </c>
    </row>
    <row r="529" spans="1:15" x14ac:dyDescent="0.55000000000000004">
      <c r="A529" s="3">
        <v>17</v>
      </c>
      <c r="B529" s="3">
        <v>30</v>
      </c>
      <c r="C529" s="2">
        <f>IF(logVir!C529="","",資本サービス!C529/SUM(資本サービス!C529,労働コスト!C529))</f>
        <v>0.15811428741425845</v>
      </c>
      <c r="D529" s="2">
        <f>IF(logVir!D529="","",資本サービス!D529/SUM(資本サービス!D529,労働コスト!D529))</f>
        <v>0.12708089341477044</v>
      </c>
      <c r="E529" s="2">
        <f>IF(logVir!E529="","",資本サービス!E529/SUM(資本サービス!E529,労働コスト!E529))</f>
        <v>0.12635850511845118</v>
      </c>
      <c r="F529" s="2">
        <f>IF(logVir!F529="","",資本サービス!F529/SUM(資本サービス!F529,労働コスト!F529))</f>
        <v>0.13784447637836961</v>
      </c>
      <c r="G529" s="2">
        <f>IF(logVir!G529="","",資本サービス!G529/SUM(資本サービス!G529,労働コスト!G529))</f>
        <v>0.11528666159679005</v>
      </c>
      <c r="I529" s="3">
        <v>17</v>
      </c>
      <c r="J529" s="3">
        <v>30</v>
      </c>
      <c r="K529" s="2" cm="1">
        <f t="array" ref="K529">IF(C529="","",0.5*(C529+SUMPRODUCT(($B$1461:$B$1491=$J529)*1,C$1461:C$1491)))</f>
        <v>0.14626200234982684</v>
      </c>
      <c r="L529" s="2" cm="1">
        <f t="array" ref="L529">IF(D529="","",0.5*(D529+SUMPRODUCT(($B$1461:$B$1491=$J529)*1,D$1461:D$1491)))</f>
        <v>0.12018095762783251</v>
      </c>
      <c r="M529" s="2" cm="1">
        <f t="array" ref="M529">IF(E529="","",0.5*(E529+SUMPRODUCT(($B$1461:$B$1491=$J529)*1,E$1461:E$1491)))</f>
        <v>0.11440693655323683</v>
      </c>
      <c r="N529" s="2" cm="1">
        <f t="array" ref="N529">IF(F529="","",0.5*(F529+SUMPRODUCT(($B$1461:$B$1491=$J529)*1,F$1461:F$1491)))</f>
        <v>0.1180679706167011</v>
      </c>
      <c r="O529" s="2" cm="1">
        <f t="array" ref="O529">IF(G529="","",0.5*(G529+SUMPRODUCT(($B$1461:$B$1491=$J529)*1,G$1461:G$1491)))</f>
        <v>0.10051670771744839</v>
      </c>
    </row>
    <row r="530" spans="1:15" x14ac:dyDescent="0.55000000000000004">
      <c r="A530" s="3">
        <v>17</v>
      </c>
      <c r="B530" s="3">
        <v>31</v>
      </c>
      <c r="C530" s="2">
        <f>IF(logVir!C530="","",資本サービス!C530/SUM(資本サービス!C530,労働コスト!C530))</f>
        <v>0.23681942235018305</v>
      </c>
      <c r="D530" s="2">
        <f>IF(logVir!D530="","",資本サービス!D530/SUM(資本サービス!D530,労働コスト!D530))</f>
        <v>0.23406046504688566</v>
      </c>
      <c r="E530" s="2">
        <f>IF(logVir!E530="","",資本サービス!E530/SUM(資本サービス!E530,労働コスト!E530))</f>
        <v>0.20239769561278659</v>
      </c>
      <c r="F530" s="2">
        <f>IF(logVir!F530="","",資本サービス!F530/SUM(資本サービス!F530,労働コスト!F530))</f>
        <v>0.18557762269073874</v>
      </c>
      <c r="G530" s="2">
        <f>IF(logVir!G530="","",資本サービス!G530/SUM(資本サービス!G530,労働コスト!G530))</f>
        <v>0.19543565480144745</v>
      </c>
      <c r="I530" s="3">
        <v>17</v>
      </c>
      <c r="J530" s="3">
        <v>31</v>
      </c>
      <c r="K530" s="2" cm="1">
        <f t="array" ref="K530">IF(C530="","",0.5*(C530+SUMPRODUCT(($B$1461:$B$1491=$J530)*1,C$1461:C$1491)))</f>
        <v>0.23389685985797293</v>
      </c>
      <c r="L530" s="2" cm="1">
        <f t="array" ref="L530">IF(D530="","",0.5*(D530+SUMPRODUCT(($B$1461:$B$1491=$J530)*1,D$1461:D$1491)))</f>
        <v>0.23920216423158017</v>
      </c>
      <c r="M530" s="2" cm="1">
        <f t="array" ref="M530">IF(E530="","",0.5*(E530+SUMPRODUCT(($B$1461:$B$1491=$J530)*1,E$1461:E$1491)))</f>
        <v>0.2085616216183751</v>
      </c>
      <c r="N530" s="2" cm="1">
        <f t="array" ref="N530">IF(F530="","",0.5*(F530+SUMPRODUCT(($B$1461:$B$1491=$J530)*1,F$1461:F$1491)))</f>
        <v>0.195891922718405</v>
      </c>
      <c r="O530" s="2" cm="1">
        <f t="array" ref="O530">IF(G530="","",0.5*(G530+SUMPRODUCT(($B$1461:$B$1491=$J530)*1,G$1461:G$1491)))</f>
        <v>0.19793616957032251</v>
      </c>
    </row>
    <row r="531" spans="1:15" x14ac:dyDescent="0.55000000000000004">
      <c r="A531" s="3">
        <v>18</v>
      </c>
      <c r="B531" s="3">
        <v>1</v>
      </c>
      <c r="C531" s="2">
        <f>IF(logVir!C531="","",資本サービス!C531/SUM(資本サービス!C531,労働コスト!C531))</f>
        <v>0.55034830730944739</v>
      </c>
      <c r="D531" s="2">
        <f>IF(logVir!D531="","",資本サービス!D531/SUM(資本サービス!D531,労働コスト!D531))</f>
        <v>0.34104984720755338</v>
      </c>
      <c r="E531" s="2">
        <f>IF(logVir!E531="","",資本サービス!E531/SUM(資本サービス!E531,労働コスト!E531))</f>
        <v>0.45922065653272287</v>
      </c>
      <c r="F531" s="2">
        <f>IF(logVir!F531="","",資本サービス!F531/SUM(資本サービス!F531,労働コスト!F531))</f>
        <v>0.4640357585336593</v>
      </c>
      <c r="G531" s="2">
        <f>IF(logVir!G531="","",資本サービス!G531/SUM(資本サービス!G531,労働コスト!G531))</f>
        <v>0.42299494131534893</v>
      </c>
      <c r="I531" s="3">
        <v>18</v>
      </c>
      <c r="J531" s="3">
        <v>1</v>
      </c>
      <c r="K531" s="2" cm="1">
        <f t="array" ref="K531">IF(C531="","",0.5*(C531+SUMPRODUCT(($B$1461:$B$1491=$J531)*1,C$1461:C$1491)))</f>
        <v>0.51310577863542439</v>
      </c>
      <c r="L531" s="2" cm="1">
        <f t="array" ref="L531">IF(D531="","",0.5*(D531+SUMPRODUCT(($B$1461:$B$1491=$J531)*1,D$1461:D$1491)))</f>
        <v>0.34594313597693477</v>
      </c>
      <c r="M531" s="2" cm="1">
        <f t="array" ref="M531">IF(E531="","",0.5*(E531+SUMPRODUCT(($B$1461:$B$1491=$J531)*1,E$1461:E$1491)))</f>
        <v>0.39872593534696404</v>
      </c>
      <c r="N531" s="2" cm="1">
        <f t="array" ref="N531">IF(F531="","",0.5*(F531+SUMPRODUCT(($B$1461:$B$1491=$J531)*1,F$1461:F$1491)))</f>
        <v>0.40319712662752771</v>
      </c>
      <c r="O531" s="2" cm="1">
        <f t="array" ref="O531">IF(G531="","",0.5*(G531+SUMPRODUCT(($B$1461:$B$1491=$J531)*1,G$1461:G$1491)))</f>
        <v>0.37121516490131357</v>
      </c>
    </row>
    <row r="532" spans="1:15" x14ac:dyDescent="0.55000000000000004">
      <c r="A532" s="3">
        <v>18</v>
      </c>
      <c r="B532" s="3">
        <v>2</v>
      </c>
      <c r="C532" s="2">
        <f>IF(logVir!C532="","",資本サービス!C532/SUM(資本サービス!C532,労働コスト!C532))</f>
        <v>0.44381329304240008</v>
      </c>
      <c r="D532" s="2">
        <f>IF(logVir!D532="","",資本サービス!D532/SUM(資本サービス!D532,労働コスト!D532))</f>
        <v>0.45047932635688287</v>
      </c>
      <c r="E532" s="2">
        <f>IF(logVir!E532="","",資本サービス!E532/SUM(資本サービス!E532,労働コスト!E532))</f>
        <v>0.5114724914693527</v>
      </c>
      <c r="F532" s="2">
        <f>IF(logVir!F532="","",資本サービス!F532/SUM(資本サービス!F532,労働コスト!F532))</f>
        <v>0.47926448005261946</v>
      </c>
      <c r="G532" s="2">
        <f>IF(logVir!G532="","",資本サービス!G532/SUM(資本サービス!G532,労働コスト!G532))</f>
        <v>0.41491925488029857</v>
      </c>
      <c r="I532" s="3">
        <v>18</v>
      </c>
      <c r="J532" s="3">
        <v>2</v>
      </c>
      <c r="K532" s="2" cm="1">
        <f t="array" ref="K532">IF(C532="","",0.5*(C532+SUMPRODUCT(($B$1461:$B$1491=$J532)*1,C$1461:C$1491)))</f>
        <v>0.45962988020347123</v>
      </c>
      <c r="L532" s="2" cm="1">
        <f t="array" ref="L532">IF(D532="","",0.5*(D532+SUMPRODUCT(($B$1461:$B$1491=$J532)*1,D$1461:D$1491)))</f>
        <v>0.42893064654332491</v>
      </c>
      <c r="M532" s="2" cm="1">
        <f t="array" ref="M532">IF(E532="","",0.5*(E532+SUMPRODUCT(($B$1461:$B$1491=$J532)*1,E$1461:E$1491)))</f>
        <v>0.49658854824618071</v>
      </c>
      <c r="N532" s="2" cm="1">
        <f t="array" ref="N532">IF(F532="","",0.5*(F532+SUMPRODUCT(($B$1461:$B$1491=$J532)*1,F$1461:F$1491)))</f>
        <v>0.48163852744610158</v>
      </c>
      <c r="O532" s="2" cm="1">
        <f t="array" ref="O532">IF(G532="","",0.5*(G532+SUMPRODUCT(($B$1461:$B$1491=$J532)*1,G$1461:G$1491)))</f>
        <v>0.4109121551790294</v>
      </c>
    </row>
    <row r="533" spans="1:15" x14ac:dyDescent="0.55000000000000004">
      <c r="A533" s="3">
        <v>18</v>
      </c>
      <c r="B533" s="3">
        <v>3</v>
      </c>
      <c r="C533" s="2">
        <f>IF(logVir!C533="","",資本サービス!C533/SUM(資本サービス!C533,労働コスト!C533))</f>
        <v>0.21193452997565027</v>
      </c>
      <c r="D533" s="2">
        <f>IF(logVir!D533="","",資本サービス!D533/SUM(資本サービス!D533,労働コスト!D533))</f>
        <v>0.18585980684228801</v>
      </c>
      <c r="E533" s="2">
        <f>IF(logVir!E533="","",資本サービス!E533/SUM(資本サービス!E533,労働コスト!E533))</f>
        <v>0.1864633108637847</v>
      </c>
      <c r="F533" s="2">
        <f>IF(logVir!F533="","",資本サービス!F533/SUM(資本サービス!F533,労働コスト!F533))</f>
        <v>0.20833517319428882</v>
      </c>
      <c r="G533" s="2">
        <f>IF(logVir!G533="","",資本サービス!G533/SUM(資本サービス!G533,労働コスト!G533))</f>
        <v>0.17904143972621692</v>
      </c>
      <c r="I533" s="3">
        <v>18</v>
      </c>
      <c r="J533" s="3">
        <v>3</v>
      </c>
      <c r="K533" s="2" cm="1">
        <f t="array" ref="K533">IF(C533="","",0.5*(C533+SUMPRODUCT(($B$1461:$B$1491=$J533)*1,C$1461:C$1491)))</f>
        <v>0.25728324108582978</v>
      </c>
      <c r="L533" s="2" cm="1">
        <f t="array" ref="L533">IF(D533="","",0.5*(D533+SUMPRODUCT(($B$1461:$B$1491=$J533)*1,D$1461:D$1491)))</f>
        <v>0.22671932770287784</v>
      </c>
      <c r="M533" s="2" cm="1">
        <f t="array" ref="M533">IF(E533="","",0.5*(E533+SUMPRODUCT(($B$1461:$B$1491=$J533)*1,E$1461:E$1491)))</f>
        <v>0.21894225898630315</v>
      </c>
      <c r="N533" s="2" cm="1">
        <f t="array" ref="N533">IF(F533="","",0.5*(F533+SUMPRODUCT(($B$1461:$B$1491=$J533)*1,F$1461:F$1491)))</f>
        <v>0.23074245280437339</v>
      </c>
      <c r="O533" s="2" cm="1">
        <f t="array" ref="O533">IF(G533="","",0.5*(G533+SUMPRODUCT(($B$1461:$B$1491=$J533)*1,G$1461:G$1491)))</f>
        <v>0.19967570287394371</v>
      </c>
    </row>
    <row r="534" spans="1:15" x14ac:dyDescent="0.55000000000000004">
      <c r="A534" s="3">
        <v>18</v>
      </c>
      <c r="B534" s="3">
        <v>4</v>
      </c>
      <c r="C534" s="2">
        <f>IF(logVir!C534="","",資本サービス!C534/SUM(資本サービス!C534,労働コスト!C534))</f>
        <v>0.36608645473327711</v>
      </c>
      <c r="D534" s="2">
        <f>IF(logVir!D534="","",資本サービス!D534/SUM(資本サービス!D534,労働コスト!D534))</f>
        <v>0.39855296775045301</v>
      </c>
      <c r="E534" s="2">
        <f>IF(logVir!E534="","",資本サービス!E534/SUM(資本サービス!E534,労働コスト!E534))</f>
        <v>0.40322708760167103</v>
      </c>
      <c r="F534" s="2">
        <f>IF(logVir!F534="","",資本サービス!F534/SUM(資本サービス!F534,労働コスト!F534))</f>
        <v>0.40008702820181663</v>
      </c>
      <c r="G534" s="2">
        <f>IF(logVir!G534="","",資本サービス!G534/SUM(資本サービス!G534,労働コスト!G534))</f>
        <v>0.37282434319319901</v>
      </c>
      <c r="I534" s="3">
        <v>18</v>
      </c>
      <c r="J534" s="3">
        <v>4</v>
      </c>
      <c r="K534" s="2" cm="1">
        <f t="array" ref="K534">IF(C534="","",0.5*(C534+SUMPRODUCT(($B$1461:$B$1491=$J534)*1,C$1461:C$1491)))</f>
        <v>0.30212232997370037</v>
      </c>
      <c r="L534" s="2" cm="1">
        <f t="array" ref="L534">IF(D534="","",0.5*(D534+SUMPRODUCT(($B$1461:$B$1491=$J534)*1,D$1461:D$1491)))</f>
        <v>0.32997326751818967</v>
      </c>
      <c r="M534" s="2" cm="1">
        <f t="array" ref="M534">IF(E534="","",0.5*(E534+SUMPRODUCT(($B$1461:$B$1491=$J534)*1,E$1461:E$1491)))</f>
        <v>0.32464085432946599</v>
      </c>
      <c r="N534" s="2" cm="1">
        <f t="array" ref="N534">IF(F534="","",0.5*(F534+SUMPRODUCT(($B$1461:$B$1491=$J534)*1,F$1461:F$1491)))</f>
        <v>0.32640394542314932</v>
      </c>
      <c r="O534" s="2" cm="1">
        <f t="array" ref="O534">IF(G534="","",0.5*(G534+SUMPRODUCT(($B$1461:$B$1491=$J534)*1,G$1461:G$1491)))</f>
        <v>0.30137444134198255</v>
      </c>
    </row>
    <row r="535" spans="1:15" x14ac:dyDescent="0.55000000000000004">
      <c r="A535" s="3">
        <v>18</v>
      </c>
      <c r="B535" s="3">
        <v>5</v>
      </c>
      <c r="C535" s="2">
        <f>IF(logVir!C535="","",資本サービス!C535/SUM(資本サービス!C535,労働コスト!C535))</f>
        <v>0.26814607622559489</v>
      </c>
      <c r="D535" s="2">
        <f>IF(logVir!D535="","",資本サービス!D535/SUM(資本サービス!D535,労働コスト!D535))</f>
        <v>0.29649196282182494</v>
      </c>
      <c r="E535" s="2">
        <f>IF(logVir!E535="","",資本サービス!E535/SUM(資本サービス!E535,労働コスト!E535))</f>
        <v>0.35973750517858266</v>
      </c>
      <c r="F535" s="2">
        <f>IF(logVir!F535="","",資本サービス!F535/SUM(資本サービス!F535,労働コスト!F535))</f>
        <v>0.33709697026724</v>
      </c>
      <c r="G535" s="2">
        <f>IF(logVir!G535="","",資本サービス!G535/SUM(資本サービス!G535,労働コスト!G535))</f>
        <v>0.33852661289089958</v>
      </c>
      <c r="I535" s="3">
        <v>18</v>
      </c>
      <c r="J535" s="3">
        <v>5</v>
      </c>
      <c r="K535" s="2" cm="1">
        <f t="array" ref="K535">IF(C535="","",0.5*(C535+SUMPRODUCT(($B$1461:$B$1491=$J535)*1,C$1461:C$1491)))</f>
        <v>0.31160199908033492</v>
      </c>
      <c r="L535" s="2" cm="1">
        <f t="array" ref="L535">IF(D535="","",0.5*(D535+SUMPRODUCT(($B$1461:$B$1491=$J535)*1,D$1461:D$1491)))</f>
        <v>0.30890303193025925</v>
      </c>
      <c r="M535" s="2" cm="1">
        <f t="array" ref="M535">IF(E535="","",0.5*(E535+SUMPRODUCT(($B$1461:$B$1491=$J535)*1,E$1461:E$1491)))</f>
        <v>0.32773502529326431</v>
      </c>
      <c r="N535" s="2" cm="1">
        <f t="array" ref="N535">IF(F535="","",0.5*(F535+SUMPRODUCT(($B$1461:$B$1491=$J535)*1,F$1461:F$1491)))</f>
        <v>0.31291771059641027</v>
      </c>
      <c r="O535" s="2" cm="1">
        <f t="array" ref="O535">IF(G535="","",0.5*(G535+SUMPRODUCT(($B$1461:$B$1491=$J535)*1,G$1461:G$1491)))</f>
        <v>0.30223131214374277</v>
      </c>
    </row>
    <row r="536" spans="1:15" x14ac:dyDescent="0.55000000000000004">
      <c r="A536" s="3">
        <v>18</v>
      </c>
      <c r="B536" s="3">
        <v>6</v>
      </c>
      <c r="C536" s="2">
        <f>IF(logVir!C536="","",資本サービス!C536/SUM(資本サービス!C536,労働コスト!C536))</f>
        <v>0.64745979347357197</v>
      </c>
      <c r="D536" s="2">
        <f>IF(logVir!D536="","",資本サービス!D536/SUM(資本サービス!D536,労働コスト!D536))</f>
        <v>0.60079465023419831</v>
      </c>
      <c r="E536" s="2">
        <f>IF(logVir!E536="","",資本サービス!E536/SUM(資本サービス!E536,労働コスト!E536))</f>
        <v>0.60979520618860572</v>
      </c>
      <c r="F536" s="2">
        <f>IF(logVir!F536="","",資本サービス!F536/SUM(資本サービス!F536,労働コスト!F536))</f>
        <v>0.59958537981015947</v>
      </c>
      <c r="G536" s="2">
        <f>IF(logVir!G536="","",資本サービス!G536/SUM(資本サービス!G536,労働コスト!G536))</f>
        <v>0.60781328036372995</v>
      </c>
      <c r="I536" s="3">
        <v>18</v>
      </c>
      <c r="J536" s="3">
        <v>6</v>
      </c>
      <c r="K536" s="2" cm="1">
        <f t="array" ref="K536">IF(C536="","",0.5*(C536+SUMPRODUCT(($B$1461:$B$1491=$J536)*1,C$1461:C$1491)))</f>
        <v>0.6333750295307421</v>
      </c>
      <c r="L536" s="2" cm="1">
        <f t="array" ref="L536">IF(D536="","",0.5*(D536+SUMPRODUCT(($B$1461:$B$1491=$J536)*1,D$1461:D$1491)))</f>
        <v>0.5933651179442031</v>
      </c>
      <c r="M536" s="2" cm="1">
        <f t="array" ref="M536">IF(E536="","",0.5*(E536+SUMPRODUCT(($B$1461:$B$1491=$J536)*1,E$1461:E$1491)))</f>
        <v>0.59915793501242576</v>
      </c>
      <c r="N536" s="2" cm="1">
        <f t="array" ref="N536">IF(F536="","",0.5*(F536+SUMPRODUCT(($B$1461:$B$1491=$J536)*1,F$1461:F$1491)))</f>
        <v>0.59876668398281385</v>
      </c>
      <c r="O536" s="2" cm="1">
        <f t="array" ref="O536">IF(G536="","",0.5*(G536+SUMPRODUCT(($B$1461:$B$1491=$J536)*1,G$1461:G$1491)))</f>
        <v>0.58533075604315465</v>
      </c>
    </row>
    <row r="537" spans="1:15" x14ac:dyDescent="0.55000000000000004">
      <c r="A537" s="3">
        <v>18</v>
      </c>
      <c r="B537" s="3">
        <v>7</v>
      </c>
      <c r="C537" s="2">
        <f>IF(logVir!C537="","",資本サービス!C537/SUM(資本サービス!C537,労働コスト!C537))</f>
        <v>0.49428933998161401</v>
      </c>
      <c r="D537" s="2">
        <f>IF(logVir!D537="","",資本サービス!D537/SUM(資本サービス!D537,労働コスト!D537))</f>
        <v>0.39777340957802698</v>
      </c>
      <c r="E537" s="2">
        <f>IF(logVir!E537="","",資本サービス!E537/SUM(資本サービス!E537,労働コスト!E537))</f>
        <v>0.42258810496882138</v>
      </c>
      <c r="F537" s="2">
        <f>IF(logVir!F537="","",資本サービス!F537/SUM(資本サービス!F537,労働コスト!F537))</f>
        <v>0.43652506443315675</v>
      </c>
      <c r="G537" s="2">
        <f>IF(logVir!G537="","",資本サービス!G537/SUM(資本サービス!G537,労働コスト!G537))</f>
        <v>0.44728655425796571</v>
      </c>
      <c r="I537" s="3">
        <v>18</v>
      </c>
      <c r="J537" s="3">
        <v>7</v>
      </c>
      <c r="K537" s="2" cm="1">
        <f t="array" ref="K537">IF(C537="","",0.5*(C537+SUMPRODUCT(($B$1461:$B$1491=$J537)*1,C$1461:C$1491)))</f>
        <v>0.43721785233494959</v>
      </c>
      <c r="L537" s="2" cm="1">
        <f t="array" ref="L537">IF(D537="","",0.5*(D537+SUMPRODUCT(($B$1461:$B$1491=$J537)*1,D$1461:D$1491)))</f>
        <v>0.36747413240800308</v>
      </c>
      <c r="M537" s="2" cm="1">
        <f t="array" ref="M537">IF(E537="","",0.5*(E537+SUMPRODUCT(($B$1461:$B$1491=$J537)*1,E$1461:E$1491)))</f>
        <v>0.37285269145682742</v>
      </c>
      <c r="N537" s="2" cm="1">
        <f t="array" ref="N537">IF(F537="","",0.5*(F537+SUMPRODUCT(($B$1461:$B$1491=$J537)*1,F$1461:F$1491)))</f>
        <v>0.37968326914637607</v>
      </c>
      <c r="O537" s="2" cm="1">
        <f t="array" ref="O537">IF(G537="","",0.5*(G537+SUMPRODUCT(($B$1461:$B$1491=$J537)*1,G$1461:G$1491)))</f>
        <v>0.37200083011565316</v>
      </c>
    </row>
    <row r="538" spans="1:15" x14ac:dyDescent="0.55000000000000004">
      <c r="A538" s="3">
        <v>18</v>
      </c>
      <c r="B538" s="3">
        <v>8</v>
      </c>
      <c r="C538" s="2">
        <f>IF(logVir!C538="","",資本サービス!C538/SUM(資本サービス!C538,労働コスト!C538))</f>
        <v>0.49246635453600446</v>
      </c>
      <c r="D538" s="2">
        <f>IF(logVir!D538="","",資本サービス!D538/SUM(資本サービス!D538,労働コスト!D538))</f>
        <v>0.41597553924166547</v>
      </c>
      <c r="E538" s="2">
        <f>IF(logVir!E538="","",資本サービス!E538/SUM(資本サービス!E538,労働コスト!E538))</f>
        <v>0.43113062376823469</v>
      </c>
      <c r="F538" s="2">
        <f>IF(logVir!F538="","",資本サービス!F538/SUM(資本サービス!F538,労働コスト!F538))</f>
        <v>0.45187795174560741</v>
      </c>
      <c r="G538" s="2">
        <f>IF(logVir!G538="","",資本サービス!G538/SUM(資本サービス!G538,労働コスト!G538))</f>
        <v>0.42121197394318788</v>
      </c>
      <c r="I538" s="3">
        <v>18</v>
      </c>
      <c r="J538" s="3">
        <v>8</v>
      </c>
      <c r="K538" s="2" cm="1">
        <f t="array" ref="K538">IF(C538="","",0.5*(C538+SUMPRODUCT(($B$1461:$B$1491=$J538)*1,C$1461:C$1491)))</f>
        <v>0.47131814101427938</v>
      </c>
      <c r="L538" s="2" cm="1">
        <f t="array" ref="L538">IF(D538="","",0.5*(D538+SUMPRODUCT(($B$1461:$B$1491=$J538)*1,D$1461:D$1491)))</f>
        <v>0.40853786646063484</v>
      </c>
      <c r="M538" s="2" cm="1">
        <f t="array" ref="M538">IF(E538="","",0.5*(E538+SUMPRODUCT(($B$1461:$B$1491=$J538)*1,E$1461:E$1491)))</f>
        <v>0.41587319945665041</v>
      </c>
      <c r="N538" s="2" cm="1">
        <f t="array" ref="N538">IF(F538="","",0.5*(F538+SUMPRODUCT(($B$1461:$B$1491=$J538)*1,F$1461:F$1491)))</f>
        <v>0.43076743338708579</v>
      </c>
      <c r="O538" s="2" cm="1">
        <f t="array" ref="O538">IF(G538="","",0.5*(G538+SUMPRODUCT(($B$1461:$B$1491=$J538)*1,G$1461:G$1491)))</f>
        <v>0.40116070576103086</v>
      </c>
    </row>
    <row r="539" spans="1:15" x14ac:dyDescent="0.55000000000000004">
      <c r="A539" s="3">
        <v>18</v>
      </c>
      <c r="B539" s="3">
        <v>9</v>
      </c>
      <c r="C539" s="2">
        <f>IF(logVir!C539="","",資本サービス!C539/SUM(資本サービス!C539,労働コスト!C539))</f>
        <v>0.20223331151205115</v>
      </c>
      <c r="D539" s="2">
        <f>IF(logVir!D539="","",資本サービス!D539/SUM(資本サービス!D539,労働コスト!D539))</f>
        <v>0.15083326766795105</v>
      </c>
      <c r="E539" s="2">
        <f>IF(logVir!E539="","",資本サービス!E539/SUM(資本サービス!E539,労働コスト!E539))</f>
        <v>0.15328233226871388</v>
      </c>
      <c r="F539" s="2">
        <f>IF(logVir!F539="","",資本サービス!F539/SUM(資本サービス!F539,労働コスト!F539))</f>
        <v>0.1439271087429605</v>
      </c>
      <c r="G539" s="2">
        <f>IF(logVir!G539="","",資本サービス!G539/SUM(資本サービス!G539,労働コスト!G539))</f>
        <v>0.16210744471260596</v>
      </c>
      <c r="I539" s="3">
        <v>18</v>
      </c>
      <c r="J539" s="3">
        <v>9</v>
      </c>
      <c r="K539" s="2" cm="1">
        <f t="array" ref="K539">IF(C539="","",0.5*(C539+SUMPRODUCT(($B$1461:$B$1491=$J539)*1,C$1461:C$1491)))</f>
        <v>0.20311021621403619</v>
      </c>
      <c r="L539" s="2" cm="1">
        <f t="array" ref="L539">IF(D539="","",0.5*(D539+SUMPRODUCT(($B$1461:$B$1491=$J539)*1,D$1461:D$1491)))</f>
        <v>0.17185301533267017</v>
      </c>
      <c r="M539" s="2" cm="1">
        <f t="array" ref="M539">IF(E539="","",0.5*(E539+SUMPRODUCT(($B$1461:$B$1491=$J539)*1,E$1461:E$1491)))</f>
        <v>0.16006894116109252</v>
      </c>
      <c r="N539" s="2" cm="1">
        <f t="array" ref="N539">IF(F539="","",0.5*(F539+SUMPRODUCT(($B$1461:$B$1491=$J539)*1,F$1461:F$1491)))</f>
        <v>0.1540247776687334</v>
      </c>
      <c r="O539" s="2" cm="1">
        <f t="array" ref="O539">IF(G539="","",0.5*(G539+SUMPRODUCT(($B$1461:$B$1491=$J539)*1,G$1461:G$1491)))</f>
        <v>0.15223571971623362</v>
      </c>
    </row>
    <row r="540" spans="1:15" x14ac:dyDescent="0.55000000000000004">
      <c r="A540" s="3">
        <v>18</v>
      </c>
      <c r="B540" s="3">
        <v>10</v>
      </c>
      <c r="C540" s="2">
        <f>IF(logVir!C540="","",資本サービス!C540/SUM(資本サービス!C540,労働コスト!C540))</f>
        <v>0.36634261983600441</v>
      </c>
      <c r="D540" s="2">
        <f>IF(logVir!D540="","",資本サービス!D540/SUM(資本サービス!D540,労働コスト!D540))</f>
        <v>0.30032679481866015</v>
      </c>
      <c r="E540" s="2">
        <f>IF(logVir!E540="","",資本サービス!E540/SUM(資本サービス!E540,労働コスト!E540))</f>
        <v>0.29925109841253217</v>
      </c>
      <c r="F540" s="2">
        <f>IF(logVir!F540="","",資本サービス!F540/SUM(資本サービス!F540,労働コスト!F540))</f>
        <v>0.28826363539728517</v>
      </c>
      <c r="G540" s="2">
        <f>IF(logVir!G540="","",資本サービス!G540/SUM(資本サービス!G540,労働コスト!G540))</f>
        <v>0.26451793446643895</v>
      </c>
      <c r="I540" s="3">
        <v>18</v>
      </c>
      <c r="J540" s="3">
        <v>10</v>
      </c>
      <c r="K540" s="2" cm="1">
        <f t="array" ref="K540">IF(C540="","",0.5*(C540+SUMPRODUCT(($B$1461:$B$1491=$J540)*1,C$1461:C$1491)))</f>
        <v>0.3699168777781553</v>
      </c>
      <c r="L540" s="2" cm="1">
        <f t="array" ref="L540">IF(D540="","",0.5*(D540+SUMPRODUCT(($B$1461:$B$1491=$J540)*1,D$1461:D$1491)))</f>
        <v>0.32871463079475732</v>
      </c>
      <c r="M540" s="2" cm="1">
        <f t="array" ref="M540">IF(E540="","",0.5*(E540+SUMPRODUCT(($B$1461:$B$1491=$J540)*1,E$1461:E$1491)))</f>
        <v>0.30988425137882764</v>
      </c>
      <c r="N540" s="2" cm="1">
        <f t="array" ref="N540">IF(F540="","",0.5*(F540+SUMPRODUCT(($B$1461:$B$1491=$J540)*1,F$1461:F$1491)))</f>
        <v>0.30454363834559639</v>
      </c>
      <c r="O540" s="2" cm="1">
        <f t="array" ref="O540">IF(G540="","",0.5*(G540+SUMPRODUCT(($B$1461:$B$1491=$J540)*1,G$1461:G$1491)))</f>
        <v>0.2747352160397572</v>
      </c>
    </row>
    <row r="541" spans="1:15" x14ac:dyDescent="0.55000000000000004">
      <c r="A541" s="3">
        <v>18</v>
      </c>
      <c r="B541" s="3">
        <v>11</v>
      </c>
      <c r="C541" s="2">
        <f>IF(logVir!C541="","",資本サービス!C541/SUM(資本サービス!C541,労働コスト!C541))</f>
        <v>0.51398645391947928</v>
      </c>
      <c r="D541" s="2">
        <f>IF(logVir!D541="","",資本サービス!D541/SUM(資本サービス!D541,労働コスト!D541))</f>
        <v>0.45525720378305012</v>
      </c>
      <c r="E541" s="2">
        <f>IF(logVir!E541="","",資本サービス!E541/SUM(資本サービス!E541,労働コスト!E541))</f>
        <v>0.47784363513232125</v>
      </c>
      <c r="F541" s="2">
        <f>IF(logVir!F541="","",資本サービス!F541/SUM(資本サービス!F541,労働コスト!F541))</f>
        <v>0.43373417233366779</v>
      </c>
      <c r="G541" s="2">
        <f>IF(logVir!G541="","",資本サービス!G541/SUM(資本サービス!G541,労働コスト!G541))</f>
        <v>0.43444690809623193</v>
      </c>
      <c r="I541" s="3">
        <v>18</v>
      </c>
      <c r="J541" s="3">
        <v>11</v>
      </c>
      <c r="K541" s="2" cm="1">
        <f t="array" ref="K541">IF(C541="","",0.5*(C541+SUMPRODUCT(($B$1461:$B$1491=$J541)*1,C$1461:C$1491)))</f>
        <v>0.47457786171224825</v>
      </c>
      <c r="L541" s="2" cm="1">
        <f t="array" ref="L541">IF(D541="","",0.5*(D541+SUMPRODUCT(($B$1461:$B$1491=$J541)*1,D$1461:D$1491)))</f>
        <v>0.44363163151625307</v>
      </c>
      <c r="M541" s="2" cm="1">
        <f t="array" ref="M541">IF(E541="","",0.5*(E541+SUMPRODUCT(($B$1461:$B$1491=$J541)*1,E$1461:E$1491)))</f>
        <v>0.44869174368117737</v>
      </c>
      <c r="N541" s="2" cm="1">
        <f t="array" ref="N541">IF(F541="","",0.5*(F541+SUMPRODUCT(($B$1461:$B$1491=$J541)*1,F$1461:F$1491)))</f>
        <v>0.43053138457429707</v>
      </c>
      <c r="O541" s="2" cm="1">
        <f t="array" ref="O541">IF(G541="","",0.5*(G541+SUMPRODUCT(($B$1461:$B$1491=$J541)*1,G$1461:G$1491)))</f>
        <v>0.42025129166225861</v>
      </c>
    </row>
    <row r="542" spans="1:15" x14ac:dyDescent="0.55000000000000004">
      <c r="A542" s="3">
        <v>18</v>
      </c>
      <c r="B542" s="3">
        <v>12</v>
      </c>
      <c r="C542" s="2">
        <f>IF(logVir!C542="","",資本サービス!C542/SUM(資本サービス!C542,労働コスト!C542))</f>
        <v>0.61215557549865363</v>
      </c>
      <c r="D542" s="2">
        <f>IF(logVir!D542="","",資本サービス!D542/SUM(資本サービス!D542,労働コスト!D542))</f>
        <v>0.52789073577151491</v>
      </c>
      <c r="E542" s="2">
        <f>IF(logVir!E542="","",資本サービス!E542/SUM(資本サービス!E542,労働コスト!E542))</f>
        <v>0.5960004806700242</v>
      </c>
      <c r="F542" s="2">
        <f>IF(logVir!F542="","",資本サービス!F542/SUM(資本サービス!F542,労働コスト!F542))</f>
        <v>0.59963301255291812</v>
      </c>
      <c r="G542" s="2">
        <f>IF(logVir!G542="","",資本サービス!G542/SUM(資本サービス!G542,労働コスト!G542))</f>
        <v>0.59206002781526468</v>
      </c>
      <c r="I542" s="3">
        <v>18</v>
      </c>
      <c r="J542" s="3">
        <v>12</v>
      </c>
      <c r="K542" s="2" cm="1">
        <f t="array" ref="K542">IF(C542="","",0.5*(C542+SUMPRODUCT(($B$1461:$B$1491=$J542)*1,C$1461:C$1491)))</f>
        <v>0.56168523085457245</v>
      </c>
      <c r="L542" s="2" cm="1">
        <f t="array" ref="L542">IF(D542="","",0.5*(D542+SUMPRODUCT(($B$1461:$B$1491=$J542)*1,D$1461:D$1491)))</f>
        <v>0.50743945440305005</v>
      </c>
      <c r="M542" s="2" cm="1">
        <f t="array" ref="M542">IF(E542="","",0.5*(E542+SUMPRODUCT(($B$1461:$B$1491=$J542)*1,E$1461:E$1491)))</f>
        <v>0.54091090330804703</v>
      </c>
      <c r="N542" s="2" cm="1">
        <f t="array" ref="N542">IF(F542="","",0.5*(F542+SUMPRODUCT(($B$1461:$B$1491=$J542)*1,F$1461:F$1491)))</f>
        <v>0.54044175866919297</v>
      </c>
      <c r="O542" s="2" cm="1">
        <f t="array" ref="O542">IF(G542="","",0.5*(G542+SUMPRODUCT(($B$1461:$B$1491=$J542)*1,G$1461:G$1491)))</f>
        <v>0.51503116984586494</v>
      </c>
    </row>
    <row r="543" spans="1:15" x14ac:dyDescent="0.55000000000000004">
      <c r="A543" s="3">
        <v>18</v>
      </c>
      <c r="B543" s="3">
        <v>13</v>
      </c>
      <c r="C543" s="2">
        <f>IF(logVir!C543="","",資本サービス!C543/SUM(資本サービス!C543,労働コスト!C543))</f>
        <v>0.63484654563533105</v>
      </c>
      <c r="D543" s="2">
        <f>IF(logVir!D543="","",資本サービス!D543/SUM(資本サービス!D543,労働コスト!D543))</f>
        <v>0.65044043712804511</v>
      </c>
      <c r="E543" s="2">
        <f>IF(logVir!E543="","",資本サービス!E543/SUM(資本サービス!E543,労働コスト!E543))</f>
        <v>0.60255707876752473</v>
      </c>
      <c r="F543" s="2">
        <f>IF(logVir!F543="","",資本サービス!F543/SUM(資本サービス!F543,労働コスト!F543))</f>
        <v>0.59668697220752198</v>
      </c>
      <c r="G543" s="2">
        <f>IF(logVir!G543="","",資本サービス!G543/SUM(資本サービス!G543,労働コスト!G543))</f>
        <v>0.47898893068588572</v>
      </c>
      <c r="I543" s="3">
        <v>18</v>
      </c>
      <c r="J543" s="3">
        <v>13</v>
      </c>
      <c r="K543" s="2" cm="1">
        <f t="array" ref="K543">IF(C543="","",0.5*(C543+SUMPRODUCT(($B$1461:$B$1491=$J543)*1,C$1461:C$1491)))</f>
        <v>0.61664405115973153</v>
      </c>
      <c r="L543" s="2" cm="1">
        <f t="array" ref="L543">IF(D543="","",0.5*(D543+SUMPRODUCT(($B$1461:$B$1491=$J543)*1,D$1461:D$1491)))</f>
        <v>0.63935410930324055</v>
      </c>
      <c r="M543" s="2" cm="1">
        <f t="array" ref="M543">IF(E543="","",0.5*(E543+SUMPRODUCT(($B$1461:$B$1491=$J543)*1,E$1461:E$1491)))</f>
        <v>0.59572708671173802</v>
      </c>
      <c r="N543" s="2" cm="1">
        <f t="array" ref="N543">IF(F543="","",0.5*(F543+SUMPRODUCT(($B$1461:$B$1491=$J543)*1,F$1461:F$1491)))</f>
        <v>0.60018149747359217</v>
      </c>
      <c r="O543" s="2" cm="1">
        <f t="array" ref="O543">IF(G543="","",0.5*(G543+SUMPRODUCT(($B$1461:$B$1491=$J543)*1,G$1461:G$1491)))</f>
        <v>0.52361218436417867</v>
      </c>
    </row>
    <row r="544" spans="1:15" x14ac:dyDescent="0.55000000000000004">
      <c r="A544" s="3">
        <v>18</v>
      </c>
      <c r="B544" s="3">
        <v>14</v>
      </c>
      <c r="C544" s="2">
        <f>IF(logVir!C544="","",資本サービス!C544/SUM(資本サービス!C544,労働コスト!C544))</f>
        <v>0.36784288874818044</v>
      </c>
      <c r="D544" s="2">
        <f>IF(logVir!D544="","",資本サービス!D544/SUM(資本サービス!D544,労働コスト!D544))</f>
        <v>0.36984562537066068</v>
      </c>
      <c r="E544" s="2">
        <f>IF(logVir!E544="","",資本サービス!E544/SUM(資本サービス!E544,労働コスト!E544))</f>
        <v>0.41772550968224642</v>
      </c>
      <c r="F544" s="2">
        <f>IF(logVir!F544="","",資本サービス!F544/SUM(資本サービス!F544,労働コスト!F544))</f>
        <v>0.44448521215390718</v>
      </c>
      <c r="G544" s="2">
        <f>IF(logVir!G544="","",資本サービス!G544/SUM(資本サービス!G544,労働コスト!G544))</f>
        <v>0.41471497070152696</v>
      </c>
      <c r="I544" s="3">
        <v>18</v>
      </c>
      <c r="J544" s="3">
        <v>14</v>
      </c>
      <c r="K544" s="2" cm="1">
        <f t="array" ref="K544">IF(C544="","",0.5*(C544+SUMPRODUCT(($B$1461:$B$1491=$J544)*1,C$1461:C$1491)))</f>
        <v>0.38849368452772548</v>
      </c>
      <c r="L544" s="2" cm="1">
        <f t="array" ref="L544">IF(D544="","",0.5*(D544+SUMPRODUCT(($B$1461:$B$1491=$J544)*1,D$1461:D$1491)))</f>
        <v>0.36974249301480044</v>
      </c>
      <c r="M544" s="2" cm="1">
        <f t="array" ref="M544">IF(E544="","",0.5*(E544+SUMPRODUCT(($B$1461:$B$1491=$J544)*1,E$1461:E$1491)))</f>
        <v>0.40264362658833147</v>
      </c>
      <c r="N544" s="2" cm="1">
        <f t="array" ref="N544">IF(F544="","",0.5*(F544+SUMPRODUCT(($B$1461:$B$1491=$J544)*1,F$1461:F$1491)))</f>
        <v>0.42262624011640254</v>
      </c>
      <c r="O544" s="2" cm="1">
        <f t="array" ref="O544">IF(G544="","",0.5*(G544+SUMPRODUCT(($B$1461:$B$1491=$J544)*1,G$1461:G$1491)))</f>
        <v>0.39447651646404269</v>
      </c>
    </row>
    <row r="545" spans="1:15" x14ac:dyDescent="0.55000000000000004">
      <c r="A545" s="3">
        <v>18</v>
      </c>
      <c r="B545" s="3">
        <v>15</v>
      </c>
      <c r="C545" s="2">
        <f>IF(logVir!C545="","",資本サービス!C545/SUM(資本サービス!C545,労働コスト!C545))</f>
        <v>0.33957398409335793</v>
      </c>
      <c r="D545" s="2">
        <f>IF(logVir!D545="","",資本サービス!D545/SUM(資本サービス!D545,労働コスト!D545))</f>
        <v>0.2800079658622896</v>
      </c>
      <c r="E545" s="2">
        <f>IF(logVir!E545="","",資本サービス!E545/SUM(資本サービス!E545,労働コスト!E545))</f>
        <v>0.2795471709396784</v>
      </c>
      <c r="F545" s="2">
        <f>IF(logVir!F545="","",資本サービス!F545/SUM(資本サービス!F545,労働コスト!F545))</f>
        <v>0.26530279872710211</v>
      </c>
      <c r="G545" s="2">
        <f>IF(logVir!G545="","",資本サービス!G545/SUM(資本サービス!G545,労働コスト!G545))</f>
        <v>0.23403803001607454</v>
      </c>
      <c r="I545" s="3">
        <v>18</v>
      </c>
      <c r="J545" s="3">
        <v>15</v>
      </c>
      <c r="K545" s="2" cm="1">
        <f t="array" ref="K545">IF(C545="","",0.5*(C545+SUMPRODUCT(($B$1461:$B$1491=$J545)*1,C$1461:C$1491)))</f>
        <v>0.30008991990443457</v>
      </c>
      <c r="L545" s="2" cm="1">
        <f t="array" ref="L545">IF(D545="","",0.5*(D545+SUMPRODUCT(($B$1461:$B$1491=$J545)*1,D$1461:D$1491)))</f>
        <v>0.24893941113985946</v>
      </c>
      <c r="M545" s="2" cm="1">
        <f t="array" ref="M545">IF(E545="","",0.5*(E545+SUMPRODUCT(($B$1461:$B$1491=$J545)*1,E$1461:E$1491)))</f>
        <v>0.26176785830094662</v>
      </c>
      <c r="N545" s="2" cm="1">
        <f t="array" ref="N545">IF(F545="","",0.5*(F545+SUMPRODUCT(($B$1461:$B$1491=$J545)*1,F$1461:F$1491)))</f>
        <v>0.25911223978835901</v>
      </c>
      <c r="O545" s="2" cm="1">
        <f t="array" ref="O545">IF(G545="","",0.5*(G545+SUMPRODUCT(($B$1461:$B$1491=$J545)*1,G$1461:G$1491)))</f>
        <v>0.23014265421810948</v>
      </c>
    </row>
    <row r="546" spans="1:15" x14ac:dyDescent="0.55000000000000004">
      <c r="A546" s="3">
        <v>18</v>
      </c>
      <c r="B546" s="3">
        <v>16</v>
      </c>
      <c r="C546" s="2">
        <f>IF(logVir!C546="","",資本サービス!C546/SUM(資本サービス!C546,労働コスト!C546))</f>
        <v>0.29618577169464794</v>
      </c>
      <c r="D546" s="2">
        <f>IF(logVir!D546="","",資本サービス!D546/SUM(資本サービス!D546,労働コスト!D546))</f>
        <v>0.25621294741088213</v>
      </c>
      <c r="E546" s="2">
        <f>IF(logVir!E546="","",資本サービス!E546/SUM(資本サービス!E546,労働コスト!E546))</f>
        <v>0.23854080749296633</v>
      </c>
      <c r="F546" s="2">
        <f>IF(logVir!F546="","",資本サービス!F546/SUM(資本サービス!F546,労働コスト!F546))</f>
        <v>0.26278908211282836</v>
      </c>
      <c r="G546" s="2">
        <f>IF(logVir!G546="","",資本サービス!G546/SUM(資本サービス!G546,労働コスト!G546))</f>
        <v>0.25454010841208841</v>
      </c>
      <c r="I546" s="3">
        <v>18</v>
      </c>
      <c r="J546" s="3">
        <v>16</v>
      </c>
      <c r="K546" s="2" cm="1">
        <f t="array" ref="K546">IF(C546="","",0.5*(C546+SUMPRODUCT(($B$1461:$B$1491=$J546)*1,C$1461:C$1491)))</f>
        <v>0.31136961889253145</v>
      </c>
      <c r="L546" s="2" cm="1">
        <f t="array" ref="L546">IF(D546="","",0.5*(D546+SUMPRODUCT(($B$1461:$B$1491=$J546)*1,D$1461:D$1491)))</f>
        <v>0.27686608153411874</v>
      </c>
      <c r="M546" s="2" cm="1">
        <f t="array" ref="M546">IF(E546="","",0.5*(E546+SUMPRODUCT(($B$1461:$B$1491=$J546)*1,E$1461:E$1491)))</f>
        <v>0.25519576977120628</v>
      </c>
      <c r="N546" s="2" cm="1">
        <f t="array" ref="N546">IF(F546="","",0.5*(F546+SUMPRODUCT(($B$1461:$B$1491=$J546)*1,F$1461:F$1491)))</f>
        <v>0.26757705699724182</v>
      </c>
      <c r="O546" s="2" cm="1">
        <f t="array" ref="O546">IF(G546="","",0.5*(G546+SUMPRODUCT(($B$1461:$B$1491=$J546)*1,G$1461:G$1491)))</f>
        <v>0.24952741872227188</v>
      </c>
    </row>
    <row r="547" spans="1:15" x14ac:dyDescent="0.55000000000000004">
      <c r="A547" s="3">
        <v>18</v>
      </c>
      <c r="B547" s="3">
        <v>17</v>
      </c>
      <c r="C547" s="2">
        <f>IF(logVir!C547="","",資本サービス!C547/SUM(資本サービス!C547,労働コスト!C547))</f>
        <v>0.6874528364625645</v>
      </c>
      <c r="D547" s="2">
        <f>IF(logVir!D547="","",資本サービス!D547/SUM(資本サービス!D547,労働コスト!D547))</f>
        <v>0.65621325900166938</v>
      </c>
      <c r="E547" s="2">
        <f>IF(logVir!E547="","",資本サービス!E547/SUM(資本サービス!E547,労働コスト!E547))</f>
        <v>0.64098301867861507</v>
      </c>
      <c r="F547" s="2">
        <f>IF(logVir!F547="","",資本サービス!F547/SUM(資本サービス!F547,労働コスト!F547))</f>
        <v>0.61008724818380988</v>
      </c>
      <c r="G547" s="2">
        <f>IF(logVir!G547="","",資本サービス!G547/SUM(資本サービス!G547,労働コスト!G547))</f>
        <v>0.6459545218688667</v>
      </c>
      <c r="I547" s="3">
        <v>18</v>
      </c>
      <c r="J547" s="3">
        <v>17</v>
      </c>
      <c r="K547" s="2" cm="1">
        <f t="array" ref="K547">IF(C547="","",0.5*(C547+SUMPRODUCT(($B$1461:$B$1491=$J547)*1,C$1461:C$1491)))</f>
        <v>0.67203378138703573</v>
      </c>
      <c r="L547" s="2" cm="1">
        <f t="array" ref="L547">IF(D547="","",0.5*(D547+SUMPRODUCT(($B$1461:$B$1491=$J547)*1,D$1461:D$1491)))</f>
        <v>0.64863001760710781</v>
      </c>
      <c r="M547" s="2" cm="1">
        <f t="array" ref="M547">IF(E547="","",0.5*(E547+SUMPRODUCT(($B$1461:$B$1491=$J547)*1,E$1461:E$1491)))</f>
        <v>0.62752356172684687</v>
      </c>
      <c r="N547" s="2" cm="1">
        <f t="array" ref="N547">IF(F547="","",0.5*(F547+SUMPRODUCT(($B$1461:$B$1491=$J547)*1,F$1461:F$1491)))</f>
        <v>0.59800924987970361</v>
      </c>
      <c r="O547" s="2" cm="1">
        <f t="array" ref="O547">IF(G547="","",0.5*(G547+SUMPRODUCT(($B$1461:$B$1491=$J547)*1,G$1461:G$1491)))</f>
        <v>0.6140320761354281</v>
      </c>
    </row>
    <row r="548" spans="1:15" x14ac:dyDescent="0.55000000000000004">
      <c r="A548" s="3">
        <v>18</v>
      </c>
      <c r="B548" s="3">
        <v>18</v>
      </c>
      <c r="C548" s="2">
        <f>IF(logVir!C548="","",資本サービス!C548/SUM(資本サービス!C548,労働コスト!C548))</f>
        <v>0.13013695090828842</v>
      </c>
      <c r="D548" s="2">
        <f>IF(logVir!D548="","",資本サービス!D548/SUM(資本サービス!D548,労働コスト!D548))</f>
        <v>0.10971982677820186</v>
      </c>
      <c r="E548" s="2">
        <f>IF(logVir!E548="","",資本サービス!E548/SUM(資本サービス!E548,労働コスト!E548))</f>
        <v>0.10592584485286345</v>
      </c>
      <c r="F548" s="2">
        <f>IF(logVir!F548="","",資本サービス!F548/SUM(資本サービス!F548,労働コスト!F548))</f>
        <v>0.10089865153746835</v>
      </c>
      <c r="G548" s="2">
        <f>IF(logVir!G548="","",資本サービス!G548/SUM(資本サービス!G548,労働コスト!G548))</f>
        <v>0.12046428077766673</v>
      </c>
      <c r="I548" s="3">
        <v>18</v>
      </c>
      <c r="J548" s="3">
        <v>18</v>
      </c>
      <c r="K548" s="2" cm="1">
        <f t="array" ref="K548">IF(C548="","",0.5*(C548+SUMPRODUCT(($B$1461:$B$1491=$J548)*1,C$1461:C$1491)))</f>
        <v>0.13681990986856357</v>
      </c>
      <c r="L548" s="2" cm="1">
        <f t="array" ref="L548">IF(D548="","",0.5*(D548+SUMPRODUCT(($B$1461:$B$1491=$J548)*1,D$1461:D$1491)))</f>
        <v>0.10939240784577292</v>
      </c>
      <c r="M548" s="2" cm="1">
        <f t="array" ref="M548">IF(E548="","",0.5*(E548+SUMPRODUCT(($B$1461:$B$1491=$J548)*1,E$1461:E$1491)))</f>
        <v>0.10480098268798738</v>
      </c>
      <c r="N548" s="2" cm="1">
        <f t="array" ref="N548">IF(F548="","",0.5*(F548+SUMPRODUCT(($B$1461:$B$1491=$J548)*1,F$1461:F$1491)))</f>
        <v>0.10149143210281097</v>
      </c>
      <c r="O548" s="2" cm="1">
        <f t="array" ref="O548">IF(G548="","",0.5*(G548+SUMPRODUCT(($B$1461:$B$1491=$J548)*1,G$1461:G$1491)))</f>
        <v>0.11098992777037917</v>
      </c>
    </row>
    <row r="549" spans="1:15" x14ac:dyDescent="0.55000000000000004">
      <c r="A549" s="3">
        <v>18</v>
      </c>
      <c r="B549" s="3">
        <v>19</v>
      </c>
      <c r="C549" s="2">
        <f>IF(logVir!C549="","",資本サービス!C549/SUM(資本サービス!C549,労働コスト!C549))</f>
        <v>0.15592153673624068</v>
      </c>
      <c r="D549" s="2">
        <f>IF(logVir!D549="","",資本サービス!D549/SUM(資本サービス!D549,労働コスト!D549))</f>
        <v>0.12120812613698857</v>
      </c>
      <c r="E549" s="2">
        <f>IF(logVir!E549="","",資本サービス!E549/SUM(資本サービス!E549,労働コスト!E549))</f>
        <v>9.0741522987999729E-2</v>
      </c>
      <c r="F549" s="2">
        <f>IF(logVir!F549="","",資本サービス!F549/SUM(資本サービス!F549,労働コスト!F549))</f>
        <v>0.11900626632412066</v>
      </c>
      <c r="G549" s="2">
        <f>IF(logVir!G549="","",資本サービス!G549/SUM(資本サービス!G549,労働コスト!G549))</f>
        <v>0.11070931644062941</v>
      </c>
      <c r="I549" s="3">
        <v>18</v>
      </c>
      <c r="J549" s="3">
        <v>19</v>
      </c>
      <c r="K549" s="2" cm="1">
        <f t="array" ref="K549">IF(C549="","",0.5*(C549+SUMPRODUCT(($B$1461:$B$1491=$J549)*1,C$1461:C$1491)))</f>
        <v>0.16430376983797931</v>
      </c>
      <c r="L549" s="2" cm="1">
        <f t="array" ref="L549">IF(D549="","",0.5*(D549+SUMPRODUCT(($B$1461:$B$1491=$J549)*1,D$1461:D$1491)))</f>
        <v>0.1269350975812947</v>
      </c>
      <c r="M549" s="2" cm="1">
        <f t="array" ref="M549">IF(E549="","",0.5*(E549+SUMPRODUCT(($B$1461:$B$1491=$J549)*1,E$1461:E$1491)))</f>
        <v>0.11066699165981478</v>
      </c>
      <c r="N549" s="2" cm="1">
        <f t="array" ref="N549">IF(F549="","",0.5*(F549+SUMPRODUCT(($B$1461:$B$1491=$J549)*1,F$1461:F$1491)))</f>
        <v>0.12467793352390799</v>
      </c>
      <c r="O549" s="2" cm="1">
        <f t="array" ref="O549">IF(G549="","",0.5*(G549+SUMPRODUCT(($B$1461:$B$1491=$J549)*1,G$1461:G$1491)))</f>
        <v>0.11799736062967672</v>
      </c>
    </row>
    <row r="550" spans="1:15" x14ac:dyDescent="0.55000000000000004">
      <c r="A550" s="3">
        <v>18</v>
      </c>
      <c r="B550" s="3">
        <v>20</v>
      </c>
      <c r="C550" s="2">
        <f>IF(logVir!C550="","",資本サービス!C550/SUM(資本サービス!C550,労働コスト!C550))</f>
        <v>0.37748497160855099</v>
      </c>
      <c r="D550" s="2">
        <f>IF(logVir!D550="","",資本サービス!D550/SUM(資本サービス!D550,労働コスト!D550))</f>
        <v>0.29176742511588794</v>
      </c>
      <c r="E550" s="2">
        <f>IF(logVir!E550="","",資本サービス!E550/SUM(資本サービス!E550,労働コスト!E550))</f>
        <v>0.22093927364341967</v>
      </c>
      <c r="F550" s="2">
        <f>IF(logVir!F550="","",資本サービス!F550/SUM(資本サービス!F550,労働コスト!F550))</f>
        <v>0.26515059526875545</v>
      </c>
      <c r="G550" s="2">
        <f>IF(logVir!G550="","",資本サービス!G550/SUM(資本サービス!G550,労働コスト!G550))</f>
        <v>0.23173036962430102</v>
      </c>
      <c r="I550" s="3">
        <v>18</v>
      </c>
      <c r="J550" s="3">
        <v>20</v>
      </c>
      <c r="K550" s="2" cm="1">
        <f t="array" ref="K550">IF(C550="","",0.5*(C550+SUMPRODUCT(($B$1461:$B$1491=$J550)*1,C$1461:C$1491)))</f>
        <v>0.31594129208863031</v>
      </c>
      <c r="L550" s="2" cm="1">
        <f t="array" ref="L550">IF(D550="","",0.5*(D550+SUMPRODUCT(($B$1461:$B$1491=$J550)*1,D$1461:D$1491)))</f>
        <v>0.26852219520184917</v>
      </c>
      <c r="M550" s="2" cm="1">
        <f t="array" ref="M550">IF(E550="","",0.5*(E550+SUMPRODUCT(($B$1461:$B$1491=$J550)*1,E$1461:E$1491)))</f>
        <v>0.23623465422577855</v>
      </c>
      <c r="N550" s="2" cm="1">
        <f t="array" ref="N550">IF(F550="","",0.5*(F550+SUMPRODUCT(($B$1461:$B$1491=$J550)*1,F$1461:F$1491)))</f>
        <v>0.25913171795343148</v>
      </c>
      <c r="O550" s="2" cm="1">
        <f t="array" ref="O550">IF(G550="","",0.5*(G550+SUMPRODUCT(($B$1461:$B$1491=$J550)*1,G$1461:G$1491)))</f>
        <v>0.23471610446548419</v>
      </c>
    </row>
    <row r="551" spans="1:15" x14ac:dyDescent="0.55000000000000004">
      <c r="A551" s="3">
        <v>18</v>
      </c>
      <c r="B551" s="3">
        <v>21</v>
      </c>
      <c r="C551" s="2">
        <f>IF(logVir!C551="","",資本サービス!C551/SUM(資本サービス!C551,労働コスト!C551))</f>
        <v>0.50715748401374638</v>
      </c>
      <c r="D551" s="2">
        <f>IF(logVir!D551="","",資本サービス!D551/SUM(資本サービス!D551,労働コスト!D551))</f>
        <v>0.45121759504225895</v>
      </c>
      <c r="E551" s="2">
        <f>IF(logVir!E551="","",資本サービス!E551/SUM(資本サービス!E551,労働コスト!E551))</f>
        <v>0.53817847396901297</v>
      </c>
      <c r="F551" s="2">
        <f>IF(logVir!F551="","",資本サービス!F551/SUM(資本サービス!F551,労働コスト!F551))</f>
        <v>0.53836440315365508</v>
      </c>
      <c r="G551" s="2">
        <f>IF(logVir!G551="","",資本サービス!G551/SUM(資本サービス!G551,労働コスト!G551))</f>
        <v>0.52299575711219048</v>
      </c>
      <c r="I551" s="3">
        <v>18</v>
      </c>
      <c r="J551" s="3">
        <v>21</v>
      </c>
      <c r="K551" s="2" cm="1">
        <f t="array" ref="K551">IF(C551="","",0.5*(C551+SUMPRODUCT(($B$1461:$B$1491=$J551)*1,C$1461:C$1491)))</f>
        <v>0.42100715832893504</v>
      </c>
      <c r="L551" s="2" cm="1">
        <f t="array" ref="L551">IF(D551="","",0.5*(D551+SUMPRODUCT(($B$1461:$B$1491=$J551)*1,D$1461:D$1491)))</f>
        <v>0.37448366933465027</v>
      </c>
      <c r="M551" s="2" cm="1">
        <f t="array" ref="M551">IF(E551="","",0.5*(E551+SUMPRODUCT(($B$1461:$B$1491=$J551)*1,E$1461:E$1491)))</f>
        <v>0.41404349386104405</v>
      </c>
      <c r="N551" s="2" cm="1">
        <f t="array" ref="N551">IF(F551="","",0.5*(F551+SUMPRODUCT(($B$1461:$B$1491=$J551)*1,F$1461:F$1491)))</f>
        <v>0.41283929347906284</v>
      </c>
      <c r="O551" s="2" cm="1">
        <f t="array" ref="O551">IF(G551="","",0.5*(G551+SUMPRODUCT(($B$1461:$B$1491=$J551)*1,G$1461:G$1491)))</f>
        <v>0.39699054157537939</v>
      </c>
    </row>
    <row r="552" spans="1:15" x14ac:dyDescent="0.55000000000000004">
      <c r="A552" s="3">
        <v>18</v>
      </c>
      <c r="B552" s="3">
        <v>22</v>
      </c>
      <c r="C552" s="2">
        <f>IF(logVir!C552="","",資本サービス!C552/SUM(資本サービス!C552,労働コスト!C552))</f>
        <v>0.25358176036971719</v>
      </c>
      <c r="D552" s="2">
        <f>IF(logVir!D552="","",資本サービス!D552/SUM(資本サービス!D552,労働コスト!D552))</f>
        <v>0.24343216794989</v>
      </c>
      <c r="E552" s="2">
        <f>IF(logVir!E552="","",資本サービス!E552/SUM(資本サービス!E552,労働コスト!E552))</f>
        <v>0.15819491452372211</v>
      </c>
      <c r="F552" s="2">
        <f>IF(logVir!F552="","",資本サービス!F552/SUM(資本サービス!F552,労働コスト!F552))</f>
        <v>0.19176453201063431</v>
      </c>
      <c r="G552" s="2">
        <f>IF(logVir!G552="","",資本サービス!G552/SUM(資本サービス!G552,労働コスト!G552))</f>
        <v>0.16986030351837672</v>
      </c>
      <c r="I552" s="3">
        <v>18</v>
      </c>
      <c r="J552" s="3">
        <v>22</v>
      </c>
      <c r="K552" s="2" cm="1">
        <f t="array" ref="K552">IF(C552="","",0.5*(C552+SUMPRODUCT(($B$1461:$B$1491=$J552)*1,C$1461:C$1491)))</f>
        <v>0.2388207454399838</v>
      </c>
      <c r="L552" s="2" cm="1">
        <f t="array" ref="L552">IF(D552="","",0.5*(D552+SUMPRODUCT(($B$1461:$B$1491=$J552)*1,D$1461:D$1491)))</f>
        <v>0.21399240663706137</v>
      </c>
      <c r="M552" s="2" cm="1">
        <f t="array" ref="M552">IF(E552="","",0.5*(E552+SUMPRODUCT(($B$1461:$B$1491=$J552)*1,E$1461:E$1491)))</f>
        <v>0.15788774755318719</v>
      </c>
      <c r="N552" s="2" cm="1">
        <f t="array" ref="N552">IF(F552="","",0.5*(F552+SUMPRODUCT(($B$1461:$B$1491=$J552)*1,F$1461:F$1491)))</f>
        <v>0.17709211500404945</v>
      </c>
      <c r="O552" s="2" cm="1">
        <f t="array" ref="O552">IF(G552="","",0.5*(G552+SUMPRODUCT(($B$1461:$B$1491=$J552)*1,G$1461:G$1491)))</f>
        <v>0.16552034954696987</v>
      </c>
    </row>
    <row r="553" spans="1:15" x14ac:dyDescent="0.55000000000000004">
      <c r="A553" s="3">
        <v>18</v>
      </c>
      <c r="B553" s="3">
        <v>23</v>
      </c>
      <c r="C553" s="2">
        <f>IF(logVir!C553="","",資本サービス!C553/SUM(資本サービス!C553,労働コスト!C553))</f>
        <v>0.67641017338403309</v>
      </c>
      <c r="D553" s="2">
        <f>IF(logVir!D553="","",資本サービス!D553/SUM(資本サービス!D553,労働コスト!D553))</f>
        <v>0.70332766036688643</v>
      </c>
      <c r="E553" s="2">
        <f>IF(logVir!E553="","",資本サービス!E553/SUM(資本サービス!E553,労働コスト!E553))</f>
        <v>0.59353185328286329</v>
      </c>
      <c r="F553" s="2">
        <f>IF(logVir!F553="","",資本サービス!F553/SUM(資本サービス!F553,労働コスト!F553))</f>
        <v>0.56957187346982541</v>
      </c>
      <c r="G553" s="2">
        <f>IF(logVir!G553="","",資本サービス!G553/SUM(資本サービス!G553,労働コスト!G553))</f>
        <v>0.58243683213987474</v>
      </c>
      <c r="I553" s="3">
        <v>18</v>
      </c>
      <c r="J553" s="3">
        <v>23</v>
      </c>
      <c r="K553" s="2" cm="1">
        <f t="array" ref="K553">IF(C553="","",0.5*(C553+SUMPRODUCT(($B$1461:$B$1491=$J553)*1,C$1461:C$1491)))</f>
        <v>0.69610041895114783</v>
      </c>
      <c r="L553" s="2" cm="1">
        <f t="array" ref="L553">IF(D553="","",0.5*(D553+SUMPRODUCT(($B$1461:$B$1491=$J553)*1,D$1461:D$1491)))</f>
        <v>0.69472264052150623</v>
      </c>
      <c r="M553" s="2" cm="1">
        <f t="array" ref="M553">IF(E553="","",0.5*(E553+SUMPRODUCT(($B$1461:$B$1491=$J553)*1,E$1461:E$1491)))</f>
        <v>0.62316211428017443</v>
      </c>
      <c r="N553" s="2" cm="1">
        <f t="array" ref="N553">IF(F553="","",0.5*(F553+SUMPRODUCT(($B$1461:$B$1491=$J553)*1,F$1461:F$1491)))</f>
        <v>0.59711716709178075</v>
      </c>
      <c r="O553" s="2" cm="1">
        <f t="array" ref="O553">IF(G553="","",0.5*(G553+SUMPRODUCT(($B$1461:$B$1491=$J553)*1,G$1461:G$1491)))</f>
        <v>0.5922828832624274</v>
      </c>
    </row>
    <row r="554" spans="1:15" x14ac:dyDescent="0.55000000000000004">
      <c r="A554" s="3">
        <v>18</v>
      </c>
      <c r="B554" s="3">
        <v>24</v>
      </c>
      <c r="C554" s="2">
        <f>IF(logVir!C554="","",資本サービス!C554/SUM(資本サービス!C554,労働コスト!C554))</f>
        <v>0.30381240925948189</v>
      </c>
      <c r="D554" s="2">
        <f>IF(logVir!D554="","",資本サービス!D554/SUM(資本サービス!D554,労働コスト!D554))</f>
        <v>0.31536493458048209</v>
      </c>
      <c r="E554" s="2">
        <f>IF(logVir!E554="","",資本サービス!E554/SUM(資本サービス!E554,労働コスト!E554))</f>
        <v>0.22270889858988066</v>
      </c>
      <c r="F554" s="2">
        <f>IF(logVir!F554="","",資本サービス!F554/SUM(資本サービス!F554,労働コスト!F554))</f>
        <v>0.21374080817248345</v>
      </c>
      <c r="G554" s="2">
        <f>IF(logVir!G554="","",資本サービス!G554/SUM(資本サービス!G554,労働コスト!G554))</f>
        <v>0.23351376095999324</v>
      </c>
      <c r="I554" s="3">
        <v>18</v>
      </c>
      <c r="J554" s="3">
        <v>24</v>
      </c>
      <c r="K554" s="2" cm="1">
        <f t="array" ref="K554">IF(C554="","",0.5*(C554+SUMPRODUCT(($B$1461:$B$1491=$J554)*1,C$1461:C$1491)))</f>
        <v>0.29599641642365443</v>
      </c>
      <c r="L554" s="2" cm="1">
        <f t="array" ref="L554">IF(D554="","",0.5*(D554+SUMPRODUCT(($B$1461:$B$1491=$J554)*1,D$1461:D$1491)))</f>
        <v>0.28916058683092766</v>
      </c>
      <c r="M554" s="2" cm="1">
        <f t="array" ref="M554">IF(E554="","",0.5*(E554+SUMPRODUCT(($B$1461:$B$1491=$J554)*1,E$1461:E$1491)))</f>
        <v>0.23572780946154157</v>
      </c>
      <c r="N554" s="2" cm="1">
        <f t="array" ref="N554">IF(F554="","",0.5*(F554+SUMPRODUCT(($B$1461:$B$1491=$J554)*1,F$1461:F$1491)))</f>
        <v>0.22262891151103792</v>
      </c>
      <c r="O554" s="2" cm="1">
        <f t="array" ref="O554">IF(G554="","",0.5*(G554+SUMPRODUCT(($B$1461:$B$1491=$J554)*1,G$1461:G$1491)))</f>
        <v>0.22673599625280169</v>
      </c>
    </row>
    <row r="555" spans="1:15" x14ac:dyDescent="0.55000000000000004">
      <c r="A555" s="3">
        <v>18</v>
      </c>
      <c r="B555" s="3">
        <v>25</v>
      </c>
      <c r="C555" s="2">
        <f>IF(logVir!C555="","",資本サービス!C555/SUM(資本サービス!C555,労働コスト!C555))</f>
        <v>0.18278594538237905</v>
      </c>
      <c r="D555" s="2">
        <f>IF(logVir!D555="","",資本サービス!D555/SUM(資本サービス!D555,労働コスト!D555))</f>
        <v>0.16650848450007694</v>
      </c>
      <c r="E555" s="2">
        <f>IF(logVir!E555="","",資本サービス!E555/SUM(資本サービス!E555,労働コスト!E555))</f>
        <v>0.23773490889779578</v>
      </c>
      <c r="F555" s="2">
        <f>IF(logVir!F555="","",資本サービス!F555/SUM(資本サービス!F555,労働コスト!F555))</f>
        <v>0.2458465610194859</v>
      </c>
      <c r="G555" s="2">
        <f>IF(logVir!G555="","",資本サービス!G555/SUM(資本サービス!G555,労働コスト!G555))</f>
        <v>0.22175313664227084</v>
      </c>
      <c r="I555" s="3">
        <v>18</v>
      </c>
      <c r="J555" s="3">
        <v>25</v>
      </c>
      <c r="K555" s="2" cm="1">
        <f t="array" ref="K555">IF(C555="","",0.5*(C555+SUMPRODUCT(($B$1461:$B$1491=$J555)*1,C$1461:C$1491)))</f>
        <v>0.19065745130519876</v>
      </c>
      <c r="L555" s="2" cm="1">
        <f t="array" ref="L555">IF(D555="","",0.5*(D555+SUMPRODUCT(($B$1461:$B$1491=$J555)*1,D$1461:D$1491)))</f>
        <v>0.18178159718244116</v>
      </c>
      <c r="M555" s="2" cm="1">
        <f t="array" ref="M555">IF(E555="","",0.5*(E555+SUMPRODUCT(($B$1461:$B$1491=$J555)*1,E$1461:E$1491)))</f>
        <v>0.21777755690561051</v>
      </c>
      <c r="N555" s="2" cm="1">
        <f t="array" ref="N555">IF(F555="","",0.5*(F555+SUMPRODUCT(($B$1461:$B$1491=$J555)*1,F$1461:F$1491)))</f>
        <v>0.22243238657857861</v>
      </c>
      <c r="O555" s="2" cm="1">
        <f t="array" ref="O555">IF(G555="","",0.5*(G555+SUMPRODUCT(($B$1461:$B$1491=$J555)*1,G$1461:G$1491)))</f>
        <v>0.20971030432780002</v>
      </c>
    </row>
    <row r="556" spans="1:15" x14ac:dyDescent="0.55000000000000004">
      <c r="A556" s="3">
        <v>18</v>
      </c>
      <c r="B556" s="3">
        <v>26</v>
      </c>
      <c r="C556" s="2">
        <f>IF(logVir!C556="","",資本サービス!C556/SUM(資本サービス!C556,労働コスト!C556))</f>
        <v>0.83023245441566917</v>
      </c>
      <c r="D556" s="2">
        <f>IF(logVir!D556="","",資本サービス!D556/SUM(資本サービス!D556,労働コスト!D556))</f>
        <v>0.67980664182751926</v>
      </c>
      <c r="E556" s="2">
        <f>IF(logVir!E556="","",資本サービス!E556/SUM(資本サービス!E556,労働コスト!E556))</f>
        <v>0.60564433972100973</v>
      </c>
      <c r="F556" s="2">
        <f>IF(logVir!F556="","",資本サービス!F556/SUM(資本サービス!F556,労働コスト!F556))</f>
        <v>0.63784367659631214</v>
      </c>
      <c r="G556" s="2">
        <f>IF(logVir!G556="","",資本サービス!G556/SUM(資本サービス!G556,労働コスト!G556))</f>
        <v>0.62601689806491057</v>
      </c>
      <c r="I556" s="3">
        <v>18</v>
      </c>
      <c r="J556" s="3">
        <v>26</v>
      </c>
      <c r="K556" s="2" cm="1">
        <f t="array" ref="K556">IF(C556="","",0.5*(C556+SUMPRODUCT(($B$1461:$B$1491=$J556)*1,C$1461:C$1491)))</f>
        <v>0.76067850945417215</v>
      </c>
      <c r="L556" s="2" cm="1">
        <f t="array" ref="L556">IF(D556="","",0.5*(D556+SUMPRODUCT(($B$1461:$B$1491=$J556)*1,D$1461:D$1491)))</f>
        <v>0.65207659957628605</v>
      </c>
      <c r="M556" s="2" cm="1">
        <f t="array" ref="M556">IF(E556="","",0.5*(E556+SUMPRODUCT(($B$1461:$B$1491=$J556)*1,E$1461:E$1491)))</f>
        <v>0.57975772046844487</v>
      </c>
      <c r="N556" s="2" cm="1">
        <f t="array" ref="N556">IF(F556="","",0.5*(F556+SUMPRODUCT(($B$1461:$B$1491=$J556)*1,F$1461:F$1491)))</f>
        <v>0.60826842357415067</v>
      </c>
      <c r="O556" s="2" cm="1">
        <f t="array" ref="O556">IF(G556="","",0.5*(G556+SUMPRODUCT(($B$1461:$B$1491=$J556)*1,G$1461:G$1491)))</f>
        <v>0.60082550890258091</v>
      </c>
    </row>
    <row r="557" spans="1:15" x14ac:dyDescent="0.55000000000000004">
      <c r="A557" s="3">
        <v>18</v>
      </c>
      <c r="B557" s="3">
        <v>27</v>
      </c>
      <c r="C557" s="2">
        <f>IF(logVir!C557="","",資本サービス!C557/SUM(資本サービス!C557,労働コスト!C557))</f>
        <v>0.21018890199560658</v>
      </c>
      <c r="D557" s="2">
        <f>IF(logVir!D557="","",資本サービス!D557/SUM(資本サービス!D557,労働コスト!D557))</f>
        <v>0.232590430066836</v>
      </c>
      <c r="E557" s="2">
        <f>IF(logVir!E557="","",資本サービス!E557/SUM(資本サービス!E557,労働コスト!E557))</f>
        <v>0.18315156394569093</v>
      </c>
      <c r="F557" s="2">
        <f>IF(logVir!F557="","",資本サービス!F557/SUM(資本サービス!F557,労働コスト!F557))</f>
        <v>0.21839028621430531</v>
      </c>
      <c r="G557" s="2">
        <f>IF(logVir!G557="","",資本サービス!G557/SUM(資本サービス!G557,労働コスト!G557))</f>
        <v>0.23117798243012913</v>
      </c>
      <c r="I557" s="3">
        <v>18</v>
      </c>
      <c r="J557" s="3">
        <v>27</v>
      </c>
      <c r="K557" s="2" cm="1">
        <f t="array" ref="K557">IF(C557="","",0.5*(C557+SUMPRODUCT(($B$1461:$B$1491=$J557)*1,C$1461:C$1491)))</f>
        <v>0.21063939603867371</v>
      </c>
      <c r="L557" s="2" cm="1">
        <f t="array" ref="L557">IF(D557="","",0.5*(D557+SUMPRODUCT(($B$1461:$B$1491=$J557)*1,D$1461:D$1491)))</f>
        <v>0.21908379854633014</v>
      </c>
      <c r="M557" s="2" cm="1">
        <f t="array" ref="M557">IF(E557="","",0.5*(E557+SUMPRODUCT(($B$1461:$B$1491=$J557)*1,E$1461:E$1491)))</f>
        <v>0.19333807784789819</v>
      </c>
      <c r="N557" s="2" cm="1">
        <f t="array" ref="N557">IF(F557="","",0.5*(F557+SUMPRODUCT(($B$1461:$B$1491=$J557)*1,F$1461:F$1491)))</f>
        <v>0.20916011507731364</v>
      </c>
      <c r="O557" s="2" cm="1">
        <f t="array" ref="O557">IF(G557="","",0.5*(G557+SUMPRODUCT(($B$1461:$B$1491=$J557)*1,G$1461:G$1491)))</f>
        <v>0.20902358407594807</v>
      </c>
    </row>
    <row r="558" spans="1:15" x14ac:dyDescent="0.55000000000000004">
      <c r="A558" s="3">
        <v>18</v>
      </c>
      <c r="B558" s="3">
        <v>28</v>
      </c>
      <c r="C558" s="2">
        <f>IF(logVir!C558="","",資本サービス!C558/SUM(資本サービス!C558,労働コスト!C558))</f>
        <v>0.45230507823632543</v>
      </c>
      <c r="D558" s="2">
        <f>IF(logVir!D558="","",資本サービス!D558/SUM(資本サービス!D558,労働コスト!D558))</f>
        <v>0.39408125160633334</v>
      </c>
      <c r="E558" s="2">
        <f>IF(logVir!E558="","",資本サービス!E558/SUM(資本サービス!E558,労働コスト!E558))</f>
        <v>0.35757242837876863</v>
      </c>
      <c r="F558" s="2">
        <f>IF(logVir!F558="","",資本サービス!F558/SUM(資本サービス!F558,労働コスト!F558))</f>
        <v>0.37091180778556343</v>
      </c>
      <c r="G558" s="2">
        <f>IF(logVir!G558="","",資本サービス!G558/SUM(資本サービス!G558,労働コスト!G558))</f>
        <v>0.38311287628557594</v>
      </c>
      <c r="I558" s="3">
        <v>18</v>
      </c>
      <c r="J558" s="3">
        <v>28</v>
      </c>
      <c r="K558" s="2" cm="1">
        <f t="array" ref="K558">IF(C558="","",0.5*(C558+SUMPRODUCT(($B$1461:$B$1491=$J558)*1,C$1461:C$1491)))</f>
        <v>0.42726262591304431</v>
      </c>
      <c r="L558" s="2" cm="1">
        <f t="array" ref="L558">IF(D558="","",0.5*(D558+SUMPRODUCT(($B$1461:$B$1491=$J558)*1,D$1461:D$1491)))</f>
        <v>0.37534798303804051</v>
      </c>
      <c r="M558" s="2" cm="1">
        <f t="array" ref="M558">IF(E558="","",0.5*(E558+SUMPRODUCT(($B$1461:$B$1491=$J558)*1,E$1461:E$1491)))</f>
        <v>0.34180780349845108</v>
      </c>
      <c r="N558" s="2" cm="1">
        <f t="array" ref="N558">IF(F558="","",0.5*(F558+SUMPRODUCT(($B$1461:$B$1491=$J558)*1,F$1461:F$1491)))</f>
        <v>0.35183502204836931</v>
      </c>
      <c r="O558" s="2" cm="1">
        <f t="array" ref="O558">IF(G558="","",0.5*(G558+SUMPRODUCT(($B$1461:$B$1491=$J558)*1,G$1461:G$1491)))</f>
        <v>0.36405027604994711</v>
      </c>
    </row>
    <row r="559" spans="1:15" x14ac:dyDescent="0.55000000000000004">
      <c r="A559" s="3">
        <v>18</v>
      </c>
      <c r="B559" s="3">
        <v>29</v>
      </c>
      <c r="C559" s="2">
        <f>IF(logVir!C559="","",資本サービス!C559/SUM(資本サービス!C559,労働コスト!C559))</f>
        <v>0.18969178607411427</v>
      </c>
      <c r="D559" s="2">
        <f>IF(logVir!D559="","",資本サービス!D559/SUM(資本サービス!D559,労働コスト!D559))</f>
        <v>0.16919132113913948</v>
      </c>
      <c r="E559" s="2">
        <f>IF(logVir!E559="","",資本サービス!E559/SUM(資本サービス!E559,労働コスト!E559))</f>
        <v>7.8578240595418666E-2</v>
      </c>
      <c r="F559" s="2">
        <f>IF(logVir!F559="","",資本サービス!F559/SUM(資本サービス!F559,労働コスト!F559))</f>
        <v>0.11995687878010994</v>
      </c>
      <c r="G559" s="2">
        <f>IF(logVir!G559="","",資本サービス!G559/SUM(資本サービス!G559,労働コスト!G559))</f>
        <v>7.7309484950081761E-2</v>
      </c>
      <c r="I559" s="3">
        <v>18</v>
      </c>
      <c r="J559" s="3">
        <v>29</v>
      </c>
      <c r="K559" s="2" cm="1">
        <f t="array" ref="K559">IF(C559="","",0.5*(C559+SUMPRODUCT(($B$1461:$B$1491=$J559)*1,C$1461:C$1491)))</f>
        <v>0.19061834610355413</v>
      </c>
      <c r="L559" s="2" cm="1">
        <f t="array" ref="L559">IF(D559="","",0.5*(D559+SUMPRODUCT(($B$1461:$B$1491=$J559)*1,D$1461:D$1491)))</f>
        <v>0.18147481616481587</v>
      </c>
      <c r="M559" s="2" cm="1">
        <f t="array" ref="M559">IF(E559="","",0.5*(E559+SUMPRODUCT(($B$1461:$B$1491=$J559)*1,E$1461:E$1491)))</f>
        <v>0.11897475858840531</v>
      </c>
      <c r="N559" s="2" cm="1">
        <f t="array" ref="N559">IF(F559="","",0.5*(F559+SUMPRODUCT(($B$1461:$B$1491=$J559)*1,F$1461:F$1491)))</f>
        <v>0.14777017454341779</v>
      </c>
      <c r="O559" s="2" cm="1">
        <f t="array" ref="O559">IF(G559="","",0.5*(G559+SUMPRODUCT(($B$1461:$B$1491=$J559)*1,G$1461:G$1491)))</f>
        <v>0.1205551421919048</v>
      </c>
    </row>
    <row r="560" spans="1:15" x14ac:dyDescent="0.55000000000000004">
      <c r="A560" s="3">
        <v>18</v>
      </c>
      <c r="B560" s="3">
        <v>30</v>
      </c>
      <c r="C560" s="2">
        <f>IF(logVir!C560="","",資本サービス!C560/SUM(資本サービス!C560,労働コスト!C560))</f>
        <v>0.27691977285633451</v>
      </c>
      <c r="D560" s="2">
        <f>IF(logVir!D560="","",資本サービス!D560/SUM(資本サービス!D560,労働コスト!D560))</f>
        <v>0.20457550312705242</v>
      </c>
      <c r="E560" s="2">
        <f>IF(logVir!E560="","",資本サービス!E560/SUM(資本サービス!E560,労働コスト!E560))</f>
        <v>0.14818660693360416</v>
      </c>
      <c r="F560" s="2">
        <f>IF(logVir!F560="","",資本サービス!F560/SUM(資本サービス!F560,労働コスト!F560))</f>
        <v>0.11784478605867976</v>
      </c>
      <c r="G560" s="2">
        <f>IF(logVir!G560="","",資本サービス!G560/SUM(資本サービス!G560,労働コスト!G560))</f>
        <v>0.10039792404679719</v>
      </c>
      <c r="I560" s="3">
        <v>18</v>
      </c>
      <c r="J560" s="3">
        <v>30</v>
      </c>
      <c r="K560" s="2" cm="1">
        <f t="array" ref="K560">IF(C560="","",0.5*(C560+SUMPRODUCT(($B$1461:$B$1491=$J560)*1,C$1461:C$1491)))</f>
        <v>0.20566474507086488</v>
      </c>
      <c r="L560" s="2" cm="1">
        <f t="array" ref="L560">IF(D560="","",0.5*(D560+SUMPRODUCT(($B$1461:$B$1491=$J560)*1,D$1461:D$1491)))</f>
        <v>0.15892826248397351</v>
      </c>
      <c r="M560" s="2" cm="1">
        <f t="array" ref="M560">IF(E560="","",0.5*(E560+SUMPRODUCT(($B$1461:$B$1491=$J560)*1,E$1461:E$1491)))</f>
        <v>0.12532098746081333</v>
      </c>
      <c r="N560" s="2" cm="1">
        <f t="array" ref="N560">IF(F560="","",0.5*(F560+SUMPRODUCT(($B$1461:$B$1491=$J560)*1,F$1461:F$1491)))</f>
        <v>0.10806812545685618</v>
      </c>
      <c r="O560" s="2" cm="1">
        <f t="array" ref="O560">IF(G560="","",0.5*(G560+SUMPRODUCT(($B$1461:$B$1491=$J560)*1,G$1461:G$1491)))</f>
        <v>9.3072338942451954E-2</v>
      </c>
    </row>
    <row r="561" spans="1:15" x14ac:dyDescent="0.55000000000000004">
      <c r="A561" s="3">
        <v>18</v>
      </c>
      <c r="B561" s="3">
        <v>31</v>
      </c>
      <c r="C561" s="2">
        <f>IF(logVir!C561="","",資本サービス!C561/SUM(資本サービス!C561,労働コスト!C561))</f>
        <v>0.22554356768987471</v>
      </c>
      <c r="D561" s="2">
        <f>IF(logVir!D561="","",資本サービス!D561/SUM(資本サービス!D561,労働コスト!D561))</f>
        <v>0.22705661122346213</v>
      </c>
      <c r="E561" s="2">
        <f>IF(logVir!E561="","",資本サービス!E561/SUM(資本サービス!E561,労働コスト!E561))</f>
        <v>0.194372350024139</v>
      </c>
      <c r="F561" s="2">
        <f>IF(logVir!F561="","",資本サービス!F561/SUM(資本サービス!F561,労働コスト!F561))</f>
        <v>0.18988124910068976</v>
      </c>
      <c r="G561" s="2">
        <f>IF(logVir!G561="","",資本サービス!G561/SUM(資本サービス!G561,労働コスト!G561))</f>
        <v>0.20652960508434515</v>
      </c>
      <c r="I561" s="3">
        <v>18</v>
      </c>
      <c r="J561" s="3">
        <v>31</v>
      </c>
      <c r="K561" s="2" cm="1">
        <f t="array" ref="K561">IF(C561="","",0.5*(C561+SUMPRODUCT(($B$1461:$B$1491=$J561)*1,C$1461:C$1491)))</f>
        <v>0.22825893252781876</v>
      </c>
      <c r="L561" s="2" cm="1">
        <f t="array" ref="L561">IF(D561="","",0.5*(D561+SUMPRODUCT(($B$1461:$B$1491=$J561)*1,D$1461:D$1491)))</f>
        <v>0.23570023731986839</v>
      </c>
      <c r="M561" s="2" cm="1">
        <f t="array" ref="M561">IF(E561="","",0.5*(E561+SUMPRODUCT(($B$1461:$B$1491=$J561)*1,E$1461:E$1491)))</f>
        <v>0.20454894882405134</v>
      </c>
      <c r="N561" s="2" cm="1">
        <f t="array" ref="N561">IF(F561="","",0.5*(F561+SUMPRODUCT(($B$1461:$B$1491=$J561)*1,F$1461:F$1491)))</f>
        <v>0.19804373592338048</v>
      </c>
      <c r="O561" s="2" cm="1">
        <f t="array" ref="O561">IF(G561="","",0.5*(G561+SUMPRODUCT(($B$1461:$B$1491=$J561)*1,G$1461:G$1491)))</f>
        <v>0.20348314471177137</v>
      </c>
    </row>
    <row r="562" spans="1:15" x14ac:dyDescent="0.55000000000000004">
      <c r="A562" s="3">
        <v>19</v>
      </c>
      <c r="B562" s="3">
        <v>1</v>
      </c>
      <c r="C562" s="2">
        <f>IF(logVir!C562="","",資本サービス!C562/SUM(資本サービス!C562,労働コスト!C562))</f>
        <v>0.30293014188335671</v>
      </c>
      <c r="D562" s="2">
        <f>IF(logVir!D562="","",資本サービス!D562/SUM(資本サービス!D562,労働コスト!D562))</f>
        <v>0.23106360208219656</v>
      </c>
      <c r="E562" s="2">
        <f>IF(logVir!E562="","",資本サービス!E562/SUM(資本サービス!E562,労働コスト!E562))</f>
        <v>0.18180363353304124</v>
      </c>
      <c r="F562" s="2">
        <f>IF(logVir!F562="","",資本サービス!F562/SUM(資本サービス!F562,労働コスト!F562))</f>
        <v>0.17904000684009549</v>
      </c>
      <c r="G562" s="2">
        <f>IF(logVir!G562="","",資本サービス!G562/SUM(資本サービス!G562,労働コスト!G562))</f>
        <v>0.15566302788923966</v>
      </c>
      <c r="I562" s="3">
        <v>19</v>
      </c>
      <c r="J562" s="3">
        <v>1</v>
      </c>
      <c r="K562" s="2" cm="1">
        <f t="array" ref="K562">IF(C562="","",0.5*(C562+SUMPRODUCT(($B$1461:$B$1491=$J562)*1,C$1461:C$1491)))</f>
        <v>0.38939669592237902</v>
      </c>
      <c r="L562" s="2" cm="1">
        <f t="array" ref="L562">IF(D562="","",0.5*(D562+SUMPRODUCT(($B$1461:$B$1491=$J562)*1,D$1461:D$1491)))</f>
        <v>0.29095001341425636</v>
      </c>
      <c r="M562" s="2" cm="1">
        <f t="array" ref="M562">IF(E562="","",0.5*(E562+SUMPRODUCT(($B$1461:$B$1491=$J562)*1,E$1461:E$1491)))</f>
        <v>0.26001742384712323</v>
      </c>
      <c r="N562" s="2" cm="1">
        <f t="array" ref="N562">IF(F562="","",0.5*(F562+SUMPRODUCT(($B$1461:$B$1491=$J562)*1,F$1461:F$1491)))</f>
        <v>0.26069925078074579</v>
      </c>
      <c r="O562" s="2" cm="1">
        <f t="array" ref="O562">IF(G562="","",0.5*(G562+SUMPRODUCT(($B$1461:$B$1491=$J562)*1,G$1461:G$1491)))</f>
        <v>0.23754920818825892</v>
      </c>
    </row>
    <row r="563" spans="1:15" x14ac:dyDescent="0.55000000000000004">
      <c r="A563" s="3">
        <v>19</v>
      </c>
      <c r="B563" s="3">
        <v>2</v>
      </c>
      <c r="C563" s="2">
        <f>IF(logVir!C563="","",資本サービス!C563/SUM(資本サービス!C563,労働コスト!C563))</f>
        <v>0.3752947635101852</v>
      </c>
      <c r="D563" s="2">
        <f>IF(logVir!D563="","",資本サービス!D563/SUM(資本サービス!D563,労働コスト!D563))</f>
        <v>0.37352793814603868</v>
      </c>
      <c r="E563" s="2">
        <f>IF(logVir!E563="","",資本サービス!E563/SUM(資本サービス!E563,労働コスト!E563))</f>
        <v>0.48997409652044044</v>
      </c>
      <c r="F563" s="2">
        <f>IF(logVir!F563="","",資本サービス!F563/SUM(資本サービス!F563,労働コスト!F563))</f>
        <v>0.48374861793039559</v>
      </c>
      <c r="G563" s="2">
        <f>IF(logVir!G563="","",資本サービス!G563/SUM(資本サービス!G563,労働コスト!G563))</f>
        <v>0.38312731675285849</v>
      </c>
      <c r="I563" s="3">
        <v>19</v>
      </c>
      <c r="J563" s="3">
        <v>2</v>
      </c>
      <c r="K563" s="2" cm="1">
        <f t="array" ref="K563">IF(C563="","",0.5*(C563+SUMPRODUCT(($B$1461:$B$1491=$J563)*1,C$1461:C$1491)))</f>
        <v>0.42537061543736376</v>
      </c>
      <c r="L563" s="2" cm="1">
        <f t="array" ref="L563">IF(D563="","",0.5*(D563+SUMPRODUCT(($B$1461:$B$1491=$J563)*1,D$1461:D$1491)))</f>
        <v>0.39045495243790285</v>
      </c>
      <c r="M563" s="2" cm="1">
        <f t="array" ref="M563">IF(E563="","",0.5*(E563+SUMPRODUCT(($B$1461:$B$1491=$J563)*1,E$1461:E$1491)))</f>
        <v>0.48583935077172458</v>
      </c>
      <c r="N563" s="2" cm="1">
        <f t="array" ref="N563">IF(F563="","",0.5*(F563+SUMPRODUCT(($B$1461:$B$1491=$J563)*1,F$1461:F$1491)))</f>
        <v>0.48388059638498965</v>
      </c>
      <c r="O563" s="2" cm="1">
        <f t="array" ref="O563">IF(G563="","",0.5*(G563+SUMPRODUCT(($B$1461:$B$1491=$J563)*1,G$1461:G$1491)))</f>
        <v>0.39501618611530936</v>
      </c>
    </row>
    <row r="564" spans="1:15" x14ac:dyDescent="0.55000000000000004">
      <c r="A564" s="3">
        <v>19</v>
      </c>
      <c r="B564" s="3">
        <v>3</v>
      </c>
      <c r="C564" s="2">
        <f>IF(logVir!C564="","",資本サービス!C564/SUM(資本サービス!C564,労働コスト!C564))</f>
        <v>0.32086641169705737</v>
      </c>
      <c r="D564" s="2">
        <f>IF(logVir!D564="","",資本サービス!D564/SUM(資本サービス!D564,労働コスト!D564))</f>
        <v>0.30677132000406065</v>
      </c>
      <c r="E564" s="2">
        <f>IF(logVir!E564="","",資本サービス!E564/SUM(資本サービス!E564,労働コスト!E564))</f>
        <v>0.2959896772734098</v>
      </c>
      <c r="F564" s="2">
        <f>IF(logVir!F564="","",資本サービス!F564/SUM(資本サービス!F564,労働コスト!F564))</f>
        <v>0.30073274802337835</v>
      </c>
      <c r="G564" s="2">
        <f>IF(logVir!G564="","",資本サービス!G564/SUM(資本サービス!G564,労働コスト!G564))</f>
        <v>0.2804846835634871</v>
      </c>
      <c r="I564" s="3">
        <v>19</v>
      </c>
      <c r="J564" s="3">
        <v>3</v>
      </c>
      <c r="K564" s="2" cm="1">
        <f t="array" ref="K564">IF(C564="","",0.5*(C564+SUMPRODUCT(($B$1461:$B$1491=$J564)*1,C$1461:C$1491)))</f>
        <v>0.31174918194653334</v>
      </c>
      <c r="L564" s="2" cm="1">
        <f t="array" ref="L564">IF(D564="","",0.5*(D564+SUMPRODUCT(($B$1461:$B$1491=$J564)*1,D$1461:D$1491)))</f>
        <v>0.28717508428376415</v>
      </c>
      <c r="M564" s="2" cm="1">
        <f t="array" ref="M564">IF(E564="","",0.5*(E564+SUMPRODUCT(($B$1461:$B$1491=$J564)*1,E$1461:E$1491)))</f>
        <v>0.2737054421911157</v>
      </c>
      <c r="N564" s="2" cm="1">
        <f t="array" ref="N564">IF(F564="","",0.5*(F564+SUMPRODUCT(($B$1461:$B$1491=$J564)*1,F$1461:F$1491)))</f>
        <v>0.27694124021891814</v>
      </c>
      <c r="O564" s="2" cm="1">
        <f t="array" ref="O564">IF(G564="","",0.5*(G564+SUMPRODUCT(($B$1461:$B$1491=$J564)*1,G$1461:G$1491)))</f>
        <v>0.25039732479257881</v>
      </c>
    </row>
    <row r="565" spans="1:15" x14ac:dyDescent="0.55000000000000004">
      <c r="A565" s="3">
        <v>19</v>
      </c>
      <c r="B565" s="3">
        <v>4</v>
      </c>
      <c r="C565" s="2">
        <f>IF(logVir!C565="","",資本サービス!C565/SUM(資本サービス!C565,労働コスト!C565))</f>
        <v>0.30701830861014695</v>
      </c>
      <c r="D565" s="2">
        <f>IF(logVir!D565="","",資本サービス!D565/SUM(資本サービス!D565,労働コスト!D565))</f>
        <v>0.29050160524323787</v>
      </c>
      <c r="E565" s="2">
        <f>IF(logVir!E565="","",資本サービス!E565/SUM(資本サービス!E565,労働コスト!E565))</f>
        <v>0.28479505570244806</v>
      </c>
      <c r="F565" s="2">
        <f>IF(logVir!F565="","",資本サービス!F565/SUM(資本サービス!F565,労働コスト!F565))</f>
        <v>0.27681794300144946</v>
      </c>
      <c r="G565" s="2">
        <f>IF(logVir!G565="","",資本サービス!G565/SUM(資本サービス!G565,労働コスト!G565))</f>
        <v>0.25861988226744453</v>
      </c>
      <c r="I565" s="3">
        <v>19</v>
      </c>
      <c r="J565" s="3">
        <v>4</v>
      </c>
      <c r="K565" s="2" cm="1">
        <f t="array" ref="K565">IF(C565="","",0.5*(C565+SUMPRODUCT(($B$1461:$B$1491=$J565)*1,C$1461:C$1491)))</f>
        <v>0.27258825691213528</v>
      </c>
      <c r="L565" s="2" cm="1">
        <f t="array" ref="L565">IF(D565="","",0.5*(D565+SUMPRODUCT(($B$1461:$B$1491=$J565)*1,D$1461:D$1491)))</f>
        <v>0.27594758626458205</v>
      </c>
      <c r="M565" s="2" cm="1">
        <f t="array" ref="M565">IF(E565="","",0.5*(E565+SUMPRODUCT(($B$1461:$B$1491=$J565)*1,E$1461:E$1491)))</f>
        <v>0.26542483837985453</v>
      </c>
      <c r="N565" s="2" cm="1">
        <f t="array" ref="N565">IF(F565="","",0.5*(F565+SUMPRODUCT(($B$1461:$B$1491=$J565)*1,F$1461:F$1491)))</f>
        <v>0.26476940282296568</v>
      </c>
      <c r="O565" s="2" cm="1">
        <f t="array" ref="O565">IF(G565="","",0.5*(G565+SUMPRODUCT(($B$1461:$B$1491=$J565)*1,G$1461:G$1491)))</f>
        <v>0.24427221087910528</v>
      </c>
    </row>
    <row r="566" spans="1:15" x14ac:dyDescent="0.55000000000000004">
      <c r="A566" s="3">
        <v>19</v>
      </c>
      <c r="B566" s="3">
        <v>5</v>
      </c>
      <c r="C566" s="2">
        <f>IF(logVir!C566="","",資本サービス!C566/SUM(資本サービス!C566,労働コスト!C566))</f>
        <v>0.36158551286702645</v>
      </c>
      <c r="D566" s="2">
        <f>IF(logVir!D566="","",資本サービス!D566/SUM(資本サービス!D566,労働コスト!D566))</f>
        <v>0.27330608939641615</v>
      </c>
      <c r="E566" s="2">
        <f>IF(logVir!E566="","",資本サービス!E566/SUM(資本サービス!E566,労働コスト!E566))</f>
        <v>0.22752746799753962</v>
      </c>
      <c r="F566" s="2">
        <f>IF(logVir!F566="","",資本サービス!F566/SUM(資本サービス!F566,労働コスト!F566))</f>
        <v>0.20463261281429843</v>
      </c>
      <c r="G566" s="2">
        <f>IF(logVir!G566="","",資本サービス!G566/SUM(資本サービス!G566,労働コスト!G566))</f>
        <v>0.18954813579807853</v>
      </c>
      <c r="I566" s="3">
        <v>19</v>
      </c>
      <c r="J566" s="3">
        <v>5</v>
      </c>
      <c r="K566" s="2" cm="1">
        <f t="array" ref="K566">IF(C566="","",0.5*(C566+SUMPRODUCT(($B$1461:$B$1491=$J566)*1,C$1461:C$1491)))</f>
        <v>0.35832171740105073</v>
      </c>
      <c r="L566" s="2" cm="1">
        <f t="array" ref="L566">IF(D566="","",0.5*(D566+SUMPRODUCT(($B$1461:$B$1491=$J566)*1,D$1461:D$1491)))</f>
        <v>0.29731009521755491</v>
      </c>
      <c r="M566" s="2" cm="1">
        <f t="array" ref="M566">IF(E566="","",0.5*(E566+SUMPRODUCT(($B$1461:$B$1491=$J566)*1,E$1461:E$1491)))</f>
        <v>0.26163000670274278</v>
      </c>
      <c r="N566" s="2" cm="1">
        <f t="array" ref="N566">IF(F566="","",0.5*(F566+SUMPRODUCT(($B$1461:$B$1491=$J566)*1,F$1461:F$1491)))</f>
        <v>0.24668553186993952</v>
      </c>
      <c r="O566" s="2" cm="1">
        <f t="array" ref="O566">IF(G566="","",0.5*(G566+SUMPRODUCT(($B$1461:$B$1491=$J566)*1,G$1461:G$1491)))</f>
        <v>0.22774207359733223</v>
      </c>
    </row>
    <row r="567" spans="1:15" x14ac:dyDescent="0.55000000000000004">
      <c r="A567" s="3">
        <v>19</v>
      </c>
      <c r="B567" s="3">
        <v>6</v>
      </c>
      <c r="C567" s="2">
        <f>IF(logVir!C567="","",資本サービス!C567/SUM(資本サービス!C567,労働コスト!C567))</f>
        <v>0.50908621353621397</v>
      </c>
      <c r="D567" s="2">
        <f>IF(logVir!D567="","",資本サービス!D567/SUM(資本サービス!D567,労働コスト!D567))</f>
        <v>0.49603471318862918</v>
      </c>
      <c r="E567" s="2">
        <f>IF(logVir!E567="","",資本サービス!E567/SUM(資本サービス!E567,労働コスト!E567))</f>
        <v>0.43844520646203533</v>
      </c>
      <c r="F567" s="2">
        <f>IF(logVir!F567="","",資本サービス!F567/SUM(資本サービス!F567,労働コスト!F567))</f>
        <v>0.46306723887303503</v>
      </c>
      <c r="G567" s="2">
        <f>IF(logVir!G567="","",資本サービス!G567/SUM(資本サービス!G567,労働コスト!G567))</f>
        <v>0.46073443638398986</v>
      </c>
      <c r="I567" s="3">
        <v>19</v>
      </c>
      <c r="J567" s="3">
        <v>6</v>
      </c>
      <c r="K567" s="2" cm="1">
        <f t="array" ref="K567">IF(C567="","",0.5*(C567+SUMPRODUCT(($B$1461:$B$1491=$J567)*1,C$1461:C$1491)))</f>
        <v>0.5641882395620631</v>
      </c>
      <c r="L567" s="2" cm="1">
        <f t="array" ref="L567">IF(D567="","",0.5*(D567+SUMPRODUCT(($B$1461:$B$1491=$J567)*1,D$1461:D$1491)))</f>
        <v>0.54098514942141851</v>
      </c>
      <c r="M567" s="2" cm="1">
        <f t="array" ref="M567">IF(E567="","",0.5*(E567+SUMPRODUCT(($B$1461:$B$1491=$J567)*1,E$1461:E$1491)))</f>
        <v>0.51348293514914056</v>
      </c>
      <c r="N567" s="2" cm="1">
        <f t="array" ref="N567">IF(F567="","",0.5*(F567+SUMPRODUCT(($B$1461:$B$1491=$J567)*1,F$1461:F$1491)))</f>
        <v>0.53050761351425157</v>
      </c>
      <c r="O567" s="2" cm="1">
        <f t="array" ref="O567">IF(G567="","",0.5*(G567+SUMPRODUCT(($B$1461:$B$1491=$J567)*1,G$1461:G$1491)))</f>
        <v>0.51179133405328459</v>
      </c>
    </row>
    <row r="568" spans="1:15" x14ac:dyDescent="0.55000000000000004">
      <c r="A568" s="3">
        <v>19</v>
      </c>
      <c r="B568" s="3">
        <v>7</v>
      </c>
      <c r="C568" s="2">
        <f>IF(logVir!C568="","",資本サービス!C568/SUM(資本サービス!C568,労働コスト!C568))</f>
        <v>0.75745166739970393</v>
      </c>
      <c r="D568" s="2">
        <f>IF(logVir!D568="","",資本サービス!D568/SUM(資本サービス!D568,労働コスト!D568))</f>
        <v>0.65854578102457428</v>
      </c>
      <c r="E568" s="2">
        <f>IF(logVir!E568="","",資本サービス!E568/SUM(資本サービス!E568,労働コスト!E568))</f>
        <v>0.57089465557825292</v>
      </c>
      <c r="F568" s="2">
        <f>IF(logVir!F568="","",資本サービス!F568/SUM(資本サービス!F568,労働コスト!F568))</f>
        <v>0.53173711745979291</v>
      </c>
      <c r="G568" s="2">
        <f>IF(logVir!G568="","",資本サービス!G568/SUM(資本サービス!G568,労働コスト!G568))</f>
        <v>0.50693146382858423</v>
      </c>
      <c r="I568" s="3">
        <v>19</v>
      </c>
      <c r="J568" s="3">
        <v>7</v>
      </c>
      <c r="K568" s="2" cm="1">
        <f t="array" ref="K568">IF(C568="","",0.5*(C568+SUMPRODUCT(($B$1461:$B$1491=$J568)*1,C$1461:C$1491)))</f>
        <v>0.56879901604399452</v>
      </c>
      <c r="L568" s="2" cm="1">
        <f t="array" ref="L568">IF(D568="","",0.5*(D568+SUMPRODUCT(($B$1461:$B$1491=$J568)*1,D$1461:D$1491)))</f>
        <v>0.49786031813127674</v>
      </c>
      <c r="M568" s="2" cm="1">
        <f t="array" ref="M568">IF(E568="","",0.5*(E568+SUMPRODUCT(($B$1461:$B$1491=$J568)*1,E$1461:E$1491)))</f>
        <v>0.44700596676154314</v>
      </c>
      <c r="N568" s="2" cm="1">
        <f t="array" ref="N568">IF(F568="","",0.5*(F568+SUMPRODUCT(($B$1461:$B$1491=$J568)*1,F$1461:F$1491)))</f>
        <v>0.42728929565969415</v>
      </c>
      <c r="O568" s="2" cm="1">
        <f t="array" ref="O568">IF(G568="","",0.5*(G568+SUMPRODUCT(($B$1461:$B$1491=$J568)*1,G$1461:G$1491)))</f>
        <v>0.40182328490096242</v>
      </c>
    </row>
    <row r="569" spans="1:15" x14ac:dyDescent="0.55000000000000004">
      <c r="A569" s="3">
        <v>19</v>
      </c>
      <c r="B569" s="3">
        <v>8</v>
      </c>
      <c r="C569" s="2">
        <f>IF(logVir!C569="","",資本サービス!C569/SUM(資本サービス!C569,労働コスト!C569))</f>
        <v>0.41903207518134677</v>
      </c>
      <c r="D569" s="2">
        <f>IF(logVir!D569="","",資本サービス!D569/SUM(資本サービス!D569,労働コスト!D569))</f>
        <v>0.32035104817627891</v>
      </c>
      <c r="E569" s="2">
        <f>IF(logVir!E569="","",資本サービス!E569/SUM(資本サービス!E569,労働コスト!E569))</f>
        <v>0.32999529490668639</v>
      </c>
      <c r="F569" s="2">
        <f>IF(logVir!F569="","",資本サービス!F569/SUM(資本サービス!F569,労働コスト!F569))</f>
        <v>0.3223597277187954</v>
      </c>
      <c r="G569" s="2">
        <f>IF(logVir!G569="","",資本サービス!G569/SUM(資本サービス!G569,労働コスト!G569))</f>
        <v>0.31750432561263536</v>
      </c>
      <c r="I569" s="3">
        <v>19</v>
      </c>
      <c r="J569" s="3">
        <v>8</v>
      </c>
      <c r="K569" s="2" cm="1">
        <f t="array" ref="K569">IF(C569="","",0.5*(C569+SUMPRODUCT(($B$1461:$B$1491=$J569)*1,C$1461:C$1491)))</f>
        <v>0.43460100133695051</v>
      </c>
      <c r="L569" s="2" cm="1">
        <f t="array" ref="L569">IF(D569="","",0.5*(D569+SUMPRODUCT(($B$1461:$B$1491=$J569)*1,D$1461:D$1491)))</f>
        <v>0.36072562092794158</v>
      </c>
      <c r="M569" s="2" cm="1">
        <f t="array" ref="M569">IF(E569="","",0.5*(E569+SUMPRODUCT(($B$1461:$B$1491=$J569)*1,E$1461:E$1491)))</f>
        <v>0.36530553502587626</v>
      </c>
      <c r="N569" s="2" cm="1">
        <f t="array" ref="N569">IF(F569="","",0.5*(F569+SUMPRODUCT(($B$1461:$B$1491=$J569)*1,F$1461:F$1491)))</f>
        <v>0.36600832137367978</v>
      </c>
      <c r="O569" s="2" cm="1">
        <f t="array" ref="O569">IF(G569="","",0.5*(G569+SUMPRODUCT(($B$1461:$B$1491=$J569)*1,G$1461:G$1491)))</f>
        <v>0.34930688159575463</v>
      </c>
    </row>
    <row r="570" spans="1:15" x14ac:dyDescent="0.55000000000000004">
      <c r="A570" s="3">
        <v>19</v>
      </c>
      <c r="B570" s="3">
        <v>9</v>
      </c>
      <c r="C570" s="2">
        <f>IF(logVir!C570="","",資本サービス!C570/SUM(資本サービス!C570,労働コスト!C570))</f>
        <v>0.26869452410214117</v>
      </c>
      <c r="D570" s="2">
        <f>IF(logVir!D570="","",資本サービス!D570/SUM(資本サービス!D570,労働コスト!D570))</f>
        <v>0.20510206810018489</v>
      </c>
      <c r="E570" s="2">
        <f>IF(logVir!E570="","",資本サービス!E570/SUM(資本サービス!E570,労働コスト!E570))</f>
        <v>0.14887917940181075</v>
      </c>
      <c r="F570" s="2">
        <f>IF(logVir!F570="","",資本サービス!F570/SUM(資本サービス!F570,労働コスト!F570))</f>
        <v>0.14576688350647385</v>
      </c>
      <c r="G570" s="2">
        <f>IF(logVir!G570="","",資本サービス!G570/SUM(資本サービス!G570,労働コスト!G570))</f>
        <v>0.12981077418629594</v>
      </c>
      <c r="I570" s="3">
        <v>19</v>
      </c>
      <c r="J570" s="3">
        <v>9</v>
      </c>
      <c r="K570" s="2" cm="1">
        <f t="array" ref="K570">IF(C570="","",0.5*(C570+SUMPRODUCT(($B$1461:$B$1491=$J570)*1,C$1461:C$1491)))</f>
        <v>0.2363408225090812</v>
      </c>
      <c r="L570" s="2" cm="1">
        <f t="array" ref="L570">IF(D570="","",0.5*(D570+SUMPRODUCT(($B$1461:$B$1491=$J570)*1,D$1461:D$1491)))</f>
        <v>0.1989874155487871</v>
      </c>
      <c r="M570" s="2" cm="1">
        <f t="array" ref="M570">IF(E570="","",0.5*(E570+SUMPRODUCT(($B$1461:$B$1491=$J570)*1,E$1461:E$1491)))</f>
        <v>0.15786736472764096</v>
      </c>
      <c r="N570" s="2" cm="1">
        <f t="array" ref="N570">IF(F570="","",0.5*(F570+SUMPRODUCT(($B$1461:$B$1491=$J570)*1,F$1461:F$1491)))</f>
        <v>0.15494466505049007</v>
      </c>
      <c r="O570" s="2" cm="1">
        <f t="array" ref="O570">IF(G570="","",0.5*(G570+SUMPRODUCT(($B$1461:$B$1491=$J570)*1,G$1461:G$1491)))</f>
        <v>0.13608738445307861</v>
      </c>
    </row>
    <row r="571" spans="1:15" x14ac:dyDescent="0.55000000000000004">
      <c r="A571" s="3">
        <v>19</v>
      </c>
      <c r="B571" s="3">
        <v>10</v>
      </c>
      <c r="C571" s="2">
        <f>IF(logVir!C571="","",資本サービス!C571/SUM(資本サービス!C571,労働コスト!C571))</f>
        <v>0.52948523153773075</v>
      </c>
      <c r="D571" s="2">
        <f>IF(logVir!D571="","",資本サービス!D571/SUM(資本サービス!D571,労働コスト!D571))</f>
        <v>0.42506851935351436</v>
      </c>
      <c r="E571" s="2">
        <f>IF(logVir!E571="","",資本サービス!E571/SUM(資本サービス!E571,労働コスト!E571))</f>
        <v>0.44388433206590971</v>
      </c>
      <c r="F571" s="2">
        <f>IF(logVir!F571="","",資本サービス!F571/SUM(資本サービス!F571,労働コスト!F571))</f>
        <v>0.45832295897525871</v>
      </c>
      <c r="G571" s="2">
        <f>IF(logVir!G571="","",資本サービス!G571/SUM(資本サービス!G571,労働コスト!G571))</f>
        <v>0.45104186498393606</v>
      </c>
      <c r="I571" s="3">
        <v>19</v>
      </c>
      <c r="J571" s="3">
        <v>10</v>
      </c>
      <c r="K571" s="2" cm="1">
        <f t="array" ref="K571">IF(C571="","",0.5*(C571+SUMPRODUCT(($B$1461:$B$1491=$J571)*1,C$1461:C$1491)))</f>
        <v>0.45148818362901849</v>
      </c>
      <c r="L571" s="2" cm="1">
        <f t="array" ref="L571">IF(D571="","",0.5*(D571+SUMPRODUCT(($B$1461:$B$1491=$J571)*1,D$1461:D$1491)))</f>
        <v>0.39108549306218443</v>
      </c>
      <c r="M571" s="2" cm="1">
        <f t="array" ref="M571">IF(E571="","",0.5*(E571+SUMPRODUCT(($B$1461:$B$1491=$J571)*1,E$1461:E$1491)))</f>
        <v>0.38220086820551641</v>
      </c>
      <c r="N571" s="2" cm="1">
        <f t="array" ref="N571">IF(F571="","",0.5*(F571+SUMPRODUCT(($B$1461:$B$1491=$J571)*1,F$1461:F$1491)))</f>
        <v>0.38957330013458313</v>
      </c>
      <c r="O571" s="2" cm="1">
        <f t="array" ref="O571">IF(G571="","",0.5*(G571+SUMPRODUCT(($B$1461:$B$1491=$J571)*1,G$1461:G$1491)))</f>
        <v>0.36799718129850578</v>
      </c>
    </row>
    <row r="572" spans="1:15" x14ac:dyDescent="0.55000000000000004">
      <c r="A572" s="3">
        <v>19</v>
      </c>
      <c r="B572" s="3">
        <v>11</v>
      </c>
      <c r="C572" s="2">
        <f>IF(logVir!C572="","",資本サービス!C572/SUM(資本サービス!C572,労働コスト!C572))</f>
        <v>0.35542444538066964</v>
      </c>
      <c r="D572" s="2">
        <f>IF(logVir!D572="","",資本サービス!D572/SUM(資本サービス!D572,労働コスト!D572))</f>
        <v>0.37359635326199969</v>
      </c>
      <c r="E572" s="2">
        <f>IF(logVir!E572="","",資本サービス!E572/SUM(資本サービス!E572,労働コスト!E572))</f>
        <v>0.3682068019746994</v>
      </c>
      <c r="F572" s="2">
        <f>IF(logVir!F572="","",資本サービス!F572/SUM(資本サービス!F572,労働コスト!F572))</f>
        <v>0.35394150706718114</v>
      </c>
      <c r="G572" s="2">
        <f>IF(logVir!G572="","",資本サービス!G572/SUM(資本サービス!G572,労働コスト!G572))</f>
        <v>0.34127061460650548</v>
      </c>
      <c r="I572" s="3">
        <v>19</v>
      </c>
      <c r="J572" s="3">
        <v>11</v>
      </c>
      <c r="K572" s="2" cm="1">
        <f t="array" ref="K572">IF(C572="","",0.5*(C572+SUMPRODUCT(($B$1461:$B$1491=$J572)*1,C$1461:C$1491)))</f>
        <v>0.39529685744284349</v>
      </c>
      <c r="L572" s="2" cm="1">
        <f t="array" ref="L572">IF(D572="","",0.5*(D572+SUMPRODUCT(($B$1461:$B$1491=$J572)*1,D$1461:D$1491)))</f>
        <v>0.4028012062557278</v>
      </c>
      <c r="M572" s="2" cm="1">
        <f t="array" ref="M572">IF(E572="","",0.5*(E572+SUMPRODUCT(($B$1461:$B$1491=$J572)*1,E$1461:E$1491)))</f>
        <v>0.39387332710236644</v>
      </c>
      <c r="N572" s="2" cm="1">
        <f t="array" ref="N572">IF(F572="","",0.5*(F572+SUMPRODUCT(($B$1461:$B$1491=$J572)*1,F$1461:F$1491)))</f>
        <v>0.39063505194105375</v>
      </c>
      <c r="O572" s="2" cm="1">
        <f t="array" ref="O572">IF(G572="","",0.5*(G572+SUMPRODUCT(($B$1461:$B$1491=$J572)*1,G$1461:G$1491)))</f>
        <v>0.37366314491739538</v>
      </c>
    </row>
    <row r="573" spans="1:15" x14ac:dyDescent="0.55000000000000004">
      <c r="A573" s="3">
        <v>19</v>
      </c>
      <c r="B573" s="3">
        <v>12</v>
      </c>
      <c r="C573" s="2">
        <f>IF(logVir!C573="","",資本サービス!C573/SUM(資本サービス!C573,労働コスト!C573))</f>
        <v>0.73335316662229255</v>
      </c>
      <c r="D573" s="2">
        <f>IF(logVir!D573="","",資本サービス!D573/SUM(資本サービス!D573,労働コスト!D573))</f>
        <v>0.7098982338190637</v>
      </c>
      <c r="E573" s="2">
        <f>IF(logVir!E573="","",資本サービス!E573/SUM(資本サービス!E573,労働コスト!E573))</f>
        <v>0.64767623593809065</v>
      </c>
      <c r="F573" s="2">
        <f>IF(logVir!F573="","",資本サービス!F573/SUM(資本サービス!F573,労働コスト!F573))</f>
        <v>0.6138426164403985</v>
      </c>
      <c r="G573" s="2">
        <f>IF(logVir!G573="","",資本サービス!G573/SUM(資本サービス!G573,労働コスト!G573))</f>
        <v>0.58541512167092502</v>
      </c>
      <c r="I573" s="3">
        <v>19</v>
      </c>
      <c r="J573" s="3">
        <v>12</v>
      </c>
      <c r="K573" s="2" cm="1">
        <f t="array" ref="K573">IF(C573="","",0.5*(C573+SUMPRODUCT(($B$1461:$B$1491=$J573)*1,C$1461:C$1491)))</f>
        <v>0.62228402641639191</v>
      </c>
      <c r="L573" s="2" cm="1">
        <f t="array" ref="L573">IF(D573="","",0.5*(D573+SUMPRODUCT(($B$1461:$B$1491=$J573)*1,D$1461:D$1491)))</f>
        <v>0.59844320342682444</v>
      </c>
      <c r="M573" s="2" cm="1">
        <f t="array" ref="M573">IF(E573="","",0.5*(E573+SUMPRODUCT(($B$1461:$B$1491=$J573)*1,E$1461:E$1491)))</f>
        <v>0.56674878094208025</v>
      </c>
      <c r="N573" s="2" cm="1">
        <f t="array" ref="N573">IF(F573="","",0.5*(F573+SUMPRODUCT(($B$1461:$B$1491=$J573)*1,F$1461:F$1491)))</f>
        <v>0.54754656061293316</v>
      </c>
      <c r="O573" s="2" cm="1">
        <f t="array" ref="O573">IF(G573="","",0.5*(G573+SUMPRODUCT(($B$1461:$B$1491=$J573)*1,G$1461:G$1491)))</f>
        <v>0.51170871677369512</v>
      </c>
    </row>
    <row r="574" spans="1:15" x14ac:dyDescent="0.55000000000000004">
      <c r="A574" s="3">
        <v>19</v>
      </c>
      <c r="B574" s="3">
        <v>13</v>
      </c>
      <c r="C574" s="2">
        <f>IF(logVir!C574="","",資本サービス!C574/SUM(資本サービス!C574,労働コスト!C574))</f>
        <v>0.75875376938543282</v>
      </c>
      <c r="D574" s="2">
        <f>IF(logVir!D574="","",資本サービス!D574/SUM(資本サービス!D574,労働コスト!D574))</f>
        <v>0.70030647618837971</v>
      </c>
      <c r="E574" s="2">
        <f>IF(logVir!E574="","",資本サービス!E574/SUM(資本サービス!E574,労働コスト!E574))</f>
        <v>0.63755183063024246</v>
      </c>
      <c r="F574" s="2">
        <f>IF(logVir!F574="","",資本サービス!F574/SUM(資本サービス!F574,労働コスト!F574))</f>
        <v>0.59652719396214271</v>
      </c>
      <c r="G574" s="2">
        <f>IF(logVir!G574="","",資本サービス!G574/SUM(資本サービス!G574,労働コスト!G574))</f>
        <v>0.56910483555409896</v>
      </c>
      <c r="I574" s="3">
        <v>19</v>
      </c>
      <c r="J574" s="3">
        <v>13</v>
      </c>
      <c r="K574" s="2" cm="1">
        <f t="array" ref="K574">IF(C574="","",0.5*(C574+SUMPRODUCT(($B$1461:$B$1491=$J574)*1,C$1461:C$1491)))</f>
        <v>0.67859766303478242</v>
      </c>
      <c r="L574" s="2" cm="1">
        <f t="array" ref="L574">IF(D574="","",0.5*(D574+SUMPRODUCT(($B$1461:$B$1491=$J574)*1,D$1461:D$1491)))</f>
        <v>0.66428712883340779</v>
      </c>
      <c r="M574" s="2" cm="1">
        <f t="array" ref="M574">IF(E574="","",0.5*(E574+SUMPRODUCT(($B$1461:$B$1491=$J574)*1,E$1461:E$1491)))</f>
        <v>0.61322446264309693</v>
      </c>
      <c r="N574" s="2" cm="1">
        <f t="array" ref="N574">IF(F574="","",0.5*(F574+SUMPRODUCT(($B$1461:$B$1491=$J574)*1,F$1461:F$1491)))</f>
        <v>0.60010160835090254</v>
      </c>
      <c r="O574" s="2" cm="1">
        <f t="array" ref="O574">IF(G574="","",0.5*(G574+SUMPRODUCT(($B$1461:$B$1491=$J574)*1,G$1461:G$1491)))</f>
        <v>0.56867013679828537</v>
      </c>
    </row>
    <row r="575" spans="1:15" x14ac:dyDescent="0.55000000000000004">
      <c r="A575" s="3">
        <v>19</v>
      </c>
      <c r="B575" s="3">
        <v>14</v>
      </c>
      <c r="C575" s="2">
        <f>IF(logVir!C575="","",資本サービス!C575/SUM(資本サービス!C575,労働コスト!C575))</f>
        <v>0.3387411298630979</v>
      </c>
      <c r="D575" s="2">
        <f>IF(logVir!D575="","",資本サービス!D575/SUM(資本サービス!D575,労働コスト!D575))</f>
        <v>0.29931946283613531</v>
      </c>
      <c r="E575" s="2">
        <f>IF(logVir!E575="","",資本サービス!E575/SUM(資本サービス!E575,労働コスト!E575))</f>
        <v>0.30333835900189754</v>
      </c>
      <c r="F575" s="2">
        <f>IF(logVir!F575="","",資本サービス!F575/SUM(資本サービス!F575,労働コスト!F575))</f>
        <v>0.31819543093211483</v>
      </c>
      <c r="G575" s="2">
        <f>IF(logVir!G575="","",資本サービス!G575/SUM(資本サービス!G575,労働コスト!G575))</f>
        <v>0.30857787525490626</v>
      </c>
      <c r="I575" s="3">
        <v>19</v>
      </c>
      <c r="J575" s="3">
        <v>14</v>
      </c>
      <c r="K575" s="2" cm="1">
        <f t="array" ref="K575">IF(C575="","",0.5*(C575+SUMPRODUCT(($B$1461:$B$1491=$J575)*1,C$1461:C$1491)))</f>
        <v>0.37394280508518418</v>
      </c>
      <c r="L575" s="2" cm="1">
        <f t="array" ref="L575">IF(D575="","",0.5*(D575+SUMPRODUCT(($B$1461:$B$1491=$J575)*1,D$1461:D$1491)))</f>
        <v>0.3344794117475377</v>
      </c>
      <c r="M575" s="2" cm="1">
        <f t="array" ref="M575">IF(E575="","",0.5*(E575+SUMPRODUCT(($B$1461:$B$1491=$J575)*1,E$1461:E$1491)))</f>
        <v>0.34545005124815703</v>
      </c>
      <c r="N575" s="2" cm="1">
        <f t="array" ref="N575">IF(F575="","",0.5*(F575+SUMPRODUCT(($B$1461:$B$1491=$J575)*1,F$1461:F$1491)))</f>
        <v>0.35948134950550636</v>
      </c>
      <c r="O575" s="2" cm="1">
        <f t="array" ref="O575">IF(G575="","",0.5*(G575+SUMPRODUCT(($B$1461:$B$1491=$J575)*1,G$1461:G$1491)))</f>
        <v>0.34140796874073231</v>
      </c>
    </row>
    <row r="576" spans="1:15" x14ac:dyDescent="0.55000000000000004">
      <c r="A576" s="3">
        <v>19</v>
      </c>
      <c r="B576" s="3">
        <v>15</v>
      </c>
      <c r="C576" s="2">
        <f>IF(logVir!C576="","",資本サービス!C576/SUM(資本サービス!C576,労働コスト!C576))</f>
        <v>0.33963417157612891</v>
      </c>
      <c r="D576" s="2">
        <f>IF(logVir!D576="","",資本サービス!D576/SUM(資本サービス!D576,労働コスト!D576))</f>
        <v>0.35826654864681545</v>
      </c>
      <c r="E576" s="2">
        <f>IF(logVir!E576="","",資本サービス!E576/SUM(資本サービス!E576,労働コスト!E576))</f>
        <v>0.3622438097275712</v>
      </c>
      <c r="F576" s="2">
        <f>IF(logVir!F576="","",資本サービス!F576/SUM(資本サービス!F576,労働コスト!F576))</f>
        <v>0.32641396264922728</v>
      </c>
      <c r="G576" s="2">
        <f>IF(logVir!G576="","",資本サービス!G576/SUM(資本サービス!G576,労働コスト!G576))</f>
        <v>0.28106112681047435</v>
      </c>
      <c r="I576" s="3">
        <v>19</v>
      </c>
      <c r="J576" s="3">
        <v>15</v>
      </c>
      <c r="K576" s="2" cm="1">
        <f t="array" ref="K576">IF(C576="","",0.5*(C576+SUMPRODUCT(($B$1461:$B$1491=$J576)*1,C$1461:C$1491)))</f>
        <v>0.30012001364582008</v>
      </c>
      <c r="L576" s="2" cm="1">
        <f t="array" ref="L576">IF(D576="","",0.5*(D576+SUMPRODUCT(($B$1461:$B$1491=$J576)*1,D$1461:D$1491)))</f>
        <v>0.28806870253212236</v>
      </c>
      <c r="M576" s="2" cm="1">
        <f t="array" ref="M576">IF(E576="","",0.5*(E576+SUMPRODUCT(($B$1461:$B$1491=$J576)*1,E$1461:E$1491)))</f>
        <v>0.30311617769489302</v>
      </c>
      <c r="N576" s="2" cm="1">
        <f t="array" ref="N576">IF(F576="","",0.5*(F576+SUMPRODUCT(($B$1461:$B$1491=$J576)*1,F$1461:F$1491)))</f>
        <v>0.28966782174942163</v>
      </c>
      <c r="O576" s="2" cm="1">
        <f t="array" ref="O576">IF(G576="","",0.5*(G576+SUMPRODUCT(($B$1461:$B$1491=$J576)*1,G$1461:G$1491)))</f>
        <v>0.25365420261530935</v>
      </c>
    </row>
    <row r="577" spans="1:15" x14ac:dyDescent="0.55000000000000004">
      <c r="A577" s="3">
        <v>19</v>
      </c>
      <c r="B577" s="3">
        <v>16</v>
      </c>
      <c r="C577" s="2">
        <f>IF(logVir!C577="","",資本サービス!C577/SUM(資本サービス!C577,労働コスト!C577))</f>
        <v>0.30983347686291002</v>
      </c>
      <c r="D577" s="2">
        <f>IF(logVir!D577="","",資本サービス!D577/SUM(資本サービス!D577,労働コスト!D577))</f>
        <v>0.2403319492101573</v>
      </c>
      <c r="E577" s="2">
        <f>IF(logVir!E577="","",資本サービス!E577/SUM(資本サービス!E577,労働コスト!E577))</f>
        <v>0.23598497109760991</v>
      </c>
      <c r="F577" s="2">
        <f>IF(logVir!F577="","",資本サービス!F577/SUM(資本サービス!F577,労働コスト!F577))</f>
        <v>0.22225814401775121</v>
      </c>
      <c r="G577" s="2">
        <f>IF(logVir!G577="","",資本サービス!G577/SUM(資本サービス!G577,労働コスト!G577))</f>
        <v>0.20791473223461832</v>
      </c>
      <c r="I577" s="3">
        <v>19</v>
      </c>
      <c r="J577" s="3">
        <v>16</v>
      </c>
      <c r="K577" s="2" cm="1">
        <f t="array" ref="K577">IF(C577="","",0.5*(C577+SUMPRODUCT(($B$1461:$B$1491=$J577)*1,C$1461:C$1491)))</f>
        <v>0.31819347147666244</v>
      </c>
      <c r="L577" s="2" cm="1">
        <f t="array" ref="L577">IF(D577="","",0.5*(D577+SUMPRODUCT(($B$1461:$B$1491=$J577)*1,D$1461:D$1491)))</f>
        <v>0.26892558243375631</v>
      </c>
      <c r="M577" s="2" cm="1">
        <f t="array" ref="M577">IF(E577="","",0.5*(E577+SUMPRODUCT(($B$1461:$B$1491=$J577)*1,E$1461:E$1491)))</f>
        <v>0.25391785157352809</v>
      </c>
      <c r="N577" s="2" cm="1">
        <f t="array" ref="N577">IF(F577="","",0.5*(F577+SUMPRODUCT(($B$1461:$B$1491=$J577)*1,F$1461:F$1491)))</f>
        <v>0.24731158794970326</v>
      </c>
      <c r="O577" s="2" cm="1">
        <f t="array" ref="O577">IF(G577="","",0.5*(G577+SUMPRODUCT(($B$1461:$B$1491=$J577)*1,G$1461:G$1491)))</f>
        <v>0.22621473063353684</v>
      </c>
    </row>
    <row r="578" spans="1:15" x14ac:dyDescent="0.55000000000000004">
      <c r="A578" s="3">
        <v>19</v>
      </c>
      <c r="B578" s="3">
        <v>17</v>
      </c>
      <c r="C578" s="2">
        <f>IF(logVir!C578="","",資本サービス!C578/SUM(資本サービス!C578,労働コスト!C578))</f>
        <v>0.63086478992300166</v>
      </c>
      <c r="D578" s="2">
        <f>IF(logVir!D578="","",資本サービス!D578/SUM(資本サービス!D578,労働コスト!D578))</f>
        <v>0.62581527438822504</v>
      </c>
      <c r="E578" s="2">
        <f>IF(logVir!E578="","",資本サービス!E578/SUM(資本サービス!E578,労働コスト!E578))</f>
        <v>0.64073561976867088</v>
      </c>
      <c r="F578" s="2">
        <f>IF(logVir!F578="","",資本サービス!F578/SUM(資本サービス!F578,労働コスト!F578))</f>
        <v>0.61220861692509809</v>
      </c>
      <c r="G578" s="2">
        <f>IF(logVir!G578="","",資本サービス!G578/SUM(資本サービス!G578,労働コスト!G578))</f>
        <v>0.57828109916076598</v>
      </c>
      <c r="I578" s="3">
        <v>19</v>
      </c>
      <c r="J578" s="3">
        <v>17</v>
      </c>
      <c r="K578" s="2" cm="1">
        <f t="array" ref="K578">IF(C578="","",0.5*(C578+SUMPRODUCT(($B$1461:$B$1491=$J578)*1,C$1461:C$1491)))</f>
        <v>0.64373975811725437</v>
      </c>
      <c r="L578" s="2" cm="1">
        <f t="array" ref="L578">IF(D578="","",0.5*(D578+SUMPRODUCT(($B$1461:$B$1491=$J578)*1,D$1461:D$1491)))</f>
        <v>0.63343102530038564</v>
      </c>
      <c r="M578" s="2" cm="1">
        <f t="array" ref="M578">IF(E578="","",0.5*(E578+SUMPRODUCT(($B$1461:$B$1491=$J578)*1,E$1461:E$1491)))</f>
        <v>0.62739986227187472</v>
      </c>
      <c r="N578" s="2" cm="1">
        <f t="array" ref="N578">IF(F578="","",0.5*(F578+SUMPRODUCT(($B$1461:$B$1491=$J578)*1,F$1461:F$1491)))</f>
        <v>0.59906993425034771</v>
      </c>
      <c r="O578" s="2" cm="1">
        <f t="array" ref="O578">IF(G578="","",0.5*(G578+SUMPRODUCT(($B$1461:$B$1491=$J578)*1,G$1461:G$1491)))</f>
        <v>0.58019536478137779</v>
      </c>
    </row>
    <row r="579" spans="1:15" x14ac:dyDescent="0.55000000000000004">
      <c r="A579" s="3">
        <v>19</v>
      </c>
      <c r="B579" s="3">
        <v>18</v>
      </c>
      <c r="C579" s="2">
        <f>IF(logVir!C579="","",資本サービス!C579/SUM(資本サービス!C579,労働コスト!C579))</f>
        <v>0.17699641017899045</v>
      </c>
      <c r="D579" s="2">
        <f>IF(logVir!D579="","",資本サービス!D579/SUM(資本サービス!D579,労働コスト!D579))</f>
        <v>0.13257733669803304</v>
      </c>
      <c r="E579" s="2">
        <f>IF(logVir!E579="","",資本サービス!E579/SUM(資本サービス!E579,労働コスト!E579))</f>
        <v>0.10700003467376729</v>
      </c>
      <c r="F579" s="2">
        <f>IF(logVir!F579="","",資本サービス!F579/SUM(資本サービス!F579,労働コスト!F579))</f>
        <v>0.11331802138900571</v>
      </c>
      <c r="G579" s="2">
        <f>IF(logVir!G579="","",資本サービス!G579/SUM(資本サービス!G579,労働コスト!G579))</f>
        <v>0.12975791702920236</v>
      </c>
      <c r="I579" s="3">
        <v>19</v>
      </c>
      <c r="J579" s="3">
        <v>18</v>
      </c>
      <c r="K579" s="2" cm="1">
        <f t="array" ref="K579">IF(C579="","",0.5*(C579+SUMPRODUCT(($B$1461:$B$1491=$J579)*1,C$1461:C$1491)))</f>
        <v>0.1602496395039146</v>
      </c>
      <c r="L579" s="2" cm="1">
        <f t="array" ref="L579">IF(D579="","",0.5*(D579+SUMPRODUCT(($B$1461:$B$1491=$J579)*1,D$1461:D$1491)))</f>
        <v>0.12082116280568851</v>
      </c>
      <c r="M579" s="2" cm="1">
        <f t="array" ref="M579">IF(E579="","",0.5*(E579+SUMPRODUCT(($B$1461:$B$1491=$J579)*1,E$1461:E$1491)))</f>
        <v>0.10533807759843929</v>
      </c>
      <c r="N579" s="2" cm="1">
        <f t="array" ref="N579">IF(F579="","",0.5*(F579+SUMPRODUCT(($B$1461:$B$1491=$J579)*1,F$1461:F$1491)))</f>
        <v>0.10770111702857965</v>
      </c>
      <c r="O579" s="2" cm="1">
        <f t="array" ref="O579">IF(G579="","",0.5*(G579+SUMPRODUCT(($B$1461:$B$1491=$J579)*1,G$1461:G$1491)))</f>
        <v>0.11563674589614699</v>
      </c>
    </row>
    <row r="580" spans="1:15" x14ac:dyDescent="0.55000000000000004">
      <c r="A580" s="3">
        <v>19</v>
      </c>
      <c r="B580" s="3">
        <v>19</v>
      </c>
      <c r="C580" s="2">
        <f>IF(logVir!C580="","",資本サービス!C580/SUM(資本サービス!C580,労働コスト!C580))</f>
        <v>0.18514827393333133</v>
      </c>
      <c r="D580" s="2">
        <f>IF(logVir!D580="","",資本サービス!D580/SUM(資本サービス!D580,労働コスト!D580))</f>
        <v>0.17883193833596681</v>
      </c>
      <c r="E580" s="2">
        <f>IF(logVir!E580="","",資本サービス!E580/SUM(資本サービス!E580,労働コスト!E580))</f>
        <v>0.16303856573280287</v>
      </c>
      <c r="F580" s="2">
        <f>IF(logVir!F580="","",資本サービス!F580/SUM(資本サービス!F580,労働コスト!F580))</f>
        <v>0.15761809996029252</v>
      </c>
      <c r="G580" s="2">
        <f>IF(logVir!G580="","",資本サービス!G580/SUM(資本サービス!G580,労働コスト!G580))</f>
        <v>0.16474046370777845</v>
      </c>
      <c r="I580" s="3">
        <v>19</v>
      </c>
      <c r="J580" s="3">
        <v>19</v>
      </c>
      <c r="K580" s="2" cm="1">
        <f t="array" ref="K580">IF(C580="","",0.5*(C580+SUMPRODUCT(($B$1461:$B$1491=$J580)*1,C$1461:C$1491)))</f>
        <v>0.17891713843652463</v>
      </c>
      <c r="L580" s="2" cm="1">
        <f t="array" ref="L580">IF(D580="","",0.5*(D580+SUMPRODUCT(($B$1461:$B$1491=$J580)*1,D$1461:D$1491)))</f>
        <v>0.15574700368078381</v>
      </c>
      <c r="M580" s="2" cm="1">
        <f t="array" ref="M580">IF(E580="","",0.5*(E580+SUMPRODUCT(($B$1461:$B$1491=$J580)*1,E$1461:E$1491)))</f>
        <v>0.14681551303221635</v>
      </c>
      <c r="N580" s="2" cm="1">
        <f t="array" ref="N580">IF(F580="","",0.5*(F580+SUMPRODUCT(($B$1461:$B$1491=$J580)*1,F$1461:F$1491)))</f>
        <v>0.1439838503419939</v>
      </c>
      <c r="O580" s="2" cm="1">
        <f t="array" ref="O580">IF(G580="","",0.5*(G580+SUMPRODUCT(($B$1461:$B$1491=$J580)*1,G$1461:G$1491)))</f>
        <v>0.14501293426325124</v>
      </c>
    </row>
    <row r="581" spans="1:15" x14ac:dyDescent="0.55000000000000004">
      <c r="A581" s="3">
        <v>19</v>
      </c>
      <c r="B581" s="3">
        <v>20</v>
      </c>
      <c r="C581" s="2">
        <f>IF(logVir!C581="","",資本サービス!C581/SUM(資本サービス!C581,労働コスト!C581))</f>
        <v>0.26214794642443578</v>
      </c>
      <c r="D581" s="2">
        <f>IF(logVir!D581="","",資本サービス!D581/SUM(資本サービス!D581,労働コスト!D581))</f>
        <v>0.2976993586463027</v>
      </c>
      <c r="E581" s="2">
        <f>IF(logVir!E581="","",資本サービス!E581/SUM(資本サービス!E581,労働コスト!E581))</f>
        <v>0.3084872547481245</v>
      </c>
      <c r="F581" s="2">
        <f>IF(logVir!F581="","",資本サービス!F581/SUM(資本サービス!F581,労働コスト!F581))</f>
        <v>0.30613463448933437</v>
      </c>
      <c r="G581" s="2">
        <f>IF(logVir!G581="","",資本サービス!G581/SUM(資本サービス!G581,労働コスト!G581))</f>
        <v>0.2976505543352046</v>
      </c>
      <c r="I581" s="3">
        <v>19</v>
      </c>
      <c r="J581" s="3">
        <v>20</v>
      </c>
      <c r="K581" s="2" cm="1">
        <f t="array" ref="K581">IF(C581="","",0.5*(C581+SUMPRODUCT(($B$1461:$B$1491=$J581)*1,C$1461:C$1491)))</f>
        <v>0.25827277949657268</v>
      </c>
      <c r="L581" s="2" cm="1">
        <f t="array" ref="L581">IF(D581="","",0.5*(D581+SUMPRODUCT(($B$1461:$B$1491=$J581)*1,D$1461:D$1491)))</f>
        <v>0.2714881619670565</v>
      </c>
      <c r="M581" s="2" cm="1">
        <f t="array" ref="M581">IF(E581="","",0.5*(E581+SUMPRODUCT(($B$1461:$B$1491=$J581)*1,E$1461:E$1491)))</f>
        <v>0.28000864477813098</v>
      </c>
      <c r="N581" s="2" cm="1">
        <f t="array" ref="N581">IF(F581="","",0.5*(F581+SUMPRODUCT(($B$1461:$B$1491=$J581)*1,F$1461:F$1491)))</f>
        <v>0.27962373756372094</v>
      </c>
      <c r="O581" s="2" cm="1">
        <f t="array" ref="O581">IF(G581="","",0.5*(G581+SUMPRODUCT(($B$1461:$B$1491=$J581)*1,G$1461:G$1491)))</f>
        <v>0.26767619682093602</v>
      </c>
    </row>
    <row r="582" spans="1:15" x14ac:dyDescent="0.55000000000000004">
      <c r="A582" s="3">
        <v>19</v>
      </c>
      <c r="B582" s="3">
        <v>21</v>
      </c>
      <c r="C582" s="2">
        <f>IF(logVir!C582="","",資本サービス!C582/SUM(資本サービス!C582,労働コスト!C582))</f>
        <v>0.36133460614664126</v>
      </c>
      <c r="D582" s="2">
        <f>IF(logVir!D582="","",資本サービス!D582/SUM(資本サービス!D582,労働コスト!D582))</f>
        <v>0.43332556360001778</v>
      </c>
      <c r="E582" s="2">
        <f>IF(logVir!E582="","",資本サービス!E582/SUM(資本サービス!E582,労働コスト!E582))</f>
        <v>0.39522756972787576</v>
      </c>
      <c r="F582" s="2">
        <f>IF(logVir!F582="","",資本サービス!F582/SUM(資本サービス!F582,労働コスト!F582))</f>
        <v>0.39206946302186224</v>
      </c>
      <c r="G582" s="2">
        <f>IF(logVir!G582="","",資本サービス!G582/SUM(資本サービス!G582,労働コスト!G582))</f>
        <v>0.34776807262562826</v>
      </c>
      <c r="I582" s="3">
        <v>19</v>
      </c>
      <c r="J582" s="3">
        <v>21</v>
      </c>
      <c r="K582" s="2" cm="1">
        <f t="array" ref="K582">IF(C582="","",0.5*(C582+SUMPRODUCT(($B$1461:$B$1491=$J582)*1,C$1461:C$1491)))</f>
        <v>0.34809571939538247</v>
      </c>
      <c r="L582" s="2" cm="1">
        <f t="array" ref="L582">IF(D582="","",0.5*(D582+SUMPRODUCT(($B$1461:$B$1491=$J582)*1,D$1461:D$1491)))</f>
        <v>0.36553765361352974</v>
      </c>
      <c r="M582" s="2" cm="1">
        <f t="array" ref="M582">IF(E582="","",0.5*(E582+SUMPRODUCT(($B$1461:$B$1491=$J582)*1,E$1461:E$1491)))</f>
        <v>0.34256804174047545</v>
      </c>
      <c r="N582" s="2" cm="1">
        <f t="array" ref="N582">IF(F582="","",0.5*(F582+SUMPRODUCT(($B$1461:$B$1491=$J582)*1,F$1461:F$1491)))</f>
        <v>0.33969182341316639</v>
      </c>
      <c r="O582" s="2" cm="1">
        <f t="array" ref="O582">IF(G582="","",0.5*(G582+SUMPRODUCT(($B$1461:$B$1491=$J582)*1,G$1461:G$1491)))</f>
        <v>0.30937669933209833</v>
      </c>
    </row>
    <row r="583" spans="1:15" x14ac:dyDescent="0.55000000000000004">
      <c r="A583" s="3">
        <v>19</v>
      </c>
      <c r="B583" s="3">
        <v>22</v>
      </c>
      <c r="C583" s="2">
        <f>IF(logVir!C583="","",資本サービス!C583/SUM(資本サービス!C583,労働コスト!C583))</f>
        <v>0.30418498064018412</v>
      </c>
      <c r="D583" s="2">
        <f>IF(logVir!D583="","",資本サービス!D583/SUM(資本サービス!D583,労働コスト!D583))</f>
        <v>0.22124938119802681</v>
      </c>
      <c r="E583" s="2">
        <f>IF(logVir!E583="","",資本サービス!E583/SUM(資本サービス!E583,労働コスト!E583))</f>
        <v>0.18564651971035412</v>
      </c>
      <c r="F583" s="2">
        <f>IF(logVir!F583="","",資本サービス!F583/SUM(資本サービス!F583,労働コスト!F583))</f>
        <v>0.20770341392571864</v>
      </c>
      <c r="G583" s="2">
        <f>IF(logVir!G583="","",資本サービス!G583/SUM(資本サービス!G583,労働コスト!G583))</f>
        <v>0.13055237903752084</v>
      </c>
      <c r="I583" s="3">
        <v>19</v>
      </c>
      <c r="J583" s="3">
        <v>22</v>
      </c>
      <c r="K583" s="2" cm="1">
        <f t="array" ref="K583">IF(C583="","",0.5*(C583+SUMPRODUCT(($B$1461:$B$1491=$J583)*1,C$1461:C$1491)))</f>
        <v>0.26412235557521724</v>
      </c>
      <c r="L583" s="2" cm="1">
        <f t="array" ref="L583">IF(D583="","",0.5*(D583+SUMPRODUCT(($B$1461:$B$1491=$J583)*1,D$1461:D$1491)))</f>
        <v>0.2029010132611298</v>
      </c>
      <c r="M583" s="2" cm="1">
        <f t="array" ref="M583">IF(E583="","",0.5*(E583+SUMPRODUCT(($B$1461:$B$1491=$J583)*1,E$1461:E$1491)))</f>
        <v>0.1716135501465032</v>
      </c>
      <c r="N583" s="2" cm="1">
        <f t="array" ref="N583">IF(F583="","",0.5*(F583+SUMPRODUCT(($B$1461:$B$1491=$J583)*1,F$1461:F$1491)))</f>
        <v>0.18506155596159163</v>
      </c>
      <c r="O583" s="2" cm="1">
        <f t="array" ref="O583">IF(G583="","",0.5*(G583+SUMPRODUCT(($B$1461:$B$1491=$J583)*1,G$1461:G$1491)))</f>
        <v>0.14586638730654194</v>
      </c>
    </row>
    <row r="584" spans="1:15" x14ac:dyDescent="0.55000000000000004">
      <c r="A584" s="3">
        <v>19</v>
      </c>
      <c r="B584" s="3">
        <v>23</v>
      </c>
      <c r="C584" s="2">
        <f>IF(logVir!C584="","",資本サービス!C584/SUM(資本サービス!C584,労働コスト!C584))</f>
        <v>0.66560005952435874</v>
      </c>
      <c r="D584" s="2">
        <f>IF(logVir!D584="","",資本サービス!D584/SUM(資本サービス!D584,労働コスト!D584))</f>
        <v>0.69339156119257539</v>
      </c>
      <c r="E584" s="2">
        <f>IF(logVir!E584="","",資本サービス!E584/SUM(資本サービス!E584,労働コスト!E584))</f>
        <v>0.69216768371612969</v>
      </c>
      <c r="F584" s="2">
        <f>IF(logVir!F584="","",資本サービス!F584/SUM(資本サービス!F584,労働コスト!F584))</f>
        <v>0.63988648344452959</v>
      </c>
      <c r="G584" s="2">
        <f>IF(logVir!G584="","",資本サービス!G584/SUM(資本サービス!G584,労働コスト!G584))</f>
        <v>0.61257737621301089</v>
      </c>
      <c r="I584" s="3">
        <v>19</v>
      </c>
      <c r="J584" s="3">
        <v>23</v>
      </c>
      <c r="K584" s="2" cm="1">
        <f t="array" ref="K584">IF(C584="","",0.5*(C584+SUMPRODUCT(($B$1461:$B$1491=$J584)*1,C$1461:C$1491)))</f>
        <v>0.69069536202131065</v>
      </c>
      <c r="L584" s="2" cm="1">
        <f t="array" ref="L584">IF(D584="","",0.5*(D584+SUMPRODUCT(($B$1461:$B$1491=$J584)*1,D$1461:D$1491)))</f>
        <v>0.68975459093435076</v>
      </c>
      <c r="M584" s="2" cm="1">
        <f t="array" ref="M584">IF(E584="","",0.5*(E584+SUMPRODUCT(($B$1461:$B$1491=$J584)*1,E$1461:E$1491)))</f>
        <v>0.67248002949680763</v>
      </c>
      <c r="N584" s="2" cm="1">
        <f t="array" ref="N584">IF(F584="","",0.5*(F584+SUMPRODUCT(($B$1461:$B$1491=$J584)*1,F$1461:F$1491)))</f>
        <v>0.6322744720791329</v>
      </c>
      <c r="O584" s="2" cm="1">
        <f t="array" ref="O584">IF(G584="","",0.5*(G584+SUMPRODUCT(($B$1461:$B$1491=$J584)*1,G$1461:G$1491)))</f>
        <v>0.60735315529899547</v>
      </c>
    </row>
    <row r="585" spans="1:15" x14ac:dyDescent="0.55000000000000004">
      <c r="A585" s="3">
        <v>19</v>
      </c>
      <c r="B585" s="3">
        <v>24</v>
      </c>
      <c r="C585" s="2">
        <f>IF(logVir!C585="","",資本サービス!C585/SUM(資本サービス!C585,労働コスト!C585))</f>
        <v>0.25558839568215846</v>
      </c>
      <c r="D585" s="2">
        <f>IF(logVir!D585="","",資本サービス!D585/SUM(資本サービス!D585,労働コスト!D585))</f>
        <v>0.25998343283661418</v>
      </c>
      <c r="E585" s="2">
        <f>IF(logVir!E585="","",資本サービス!E585/SUM(資本サービス!E585,労働コスト!E585))</f>
        <v>0.27292171461855691</v>
      </c>
      <c r="F585" s="2">
        <f>IF(logVir!F585="","",資本サービス!F585/SUM(資本サービス!F585,労働コスト!F585))</f>
        <v>0.25269699707063731</v>
      </c>
      <c r="G585" s="2">
        <f>IF(logVir!G585="","",資本サービス!G585/SUM(資本サービス!G585,労働コスト!G585))</f>
        <v>0.22595727870400192</v>
      </c>
      <c r="I585" s="3">
        <v>19</v>
      </c>
      <c r="J585" s="3">
        <v>24</v>
      </c>
      <c r="K585" s="2" cm="1">
        <f t="array" ref="K585">IF(C585="","",0.5*(C585+SUMPRODUCT(($B$1461:$B$1491=$J585)*1,C$1461:C$1491)))</f>
        <v>0.27188440963499272</v>
      </c>
      <c r="L585" s="2" cm="1">
        <f t="array" ref="L585">IF(D585="","",0.5*(D585+SUMPRODUCT(($B$1461:$B$1491=$J585)*1,D$1461:D$1491)))</f>
        <v>0.2614698359589937</v>
      </c>
      <c r="M585" s="2" cm="1">
        <f t="array" ref="M585">IF(E585="","",0.5*(E585+SUMPRODUCT(($B$1461:$B$1491=$J585)*1,E$1461:E$1491)))</f>
        <v>0.2608342174758797</v>
      </c>
      <c r="N585" s="2" cm="1">
        <f t="array" ref="N585">IF(F585="","",0.5*(F585+SUMPRODUCT(($B$1461:$B$1491=$J585)*1,F$1461:F$1491)))</f>
        <v>0.24210700596011486</v>
      </c>
      <c r="O585" s="2" cm="1">
        <f t="array" ref="O585">IF(G585="","",0.5*(G585+SUMPRODUCT(($B$1461:$B$1491=$J585)*1,G$1461:G$1491)))</f>
        <v>0.22295775512480603</v>
      </c>
    </row>
    <row r="586" spans="1:15" x14ac:dyDescent="0.55000000000000004">
      <c r="A586" s="3">
        <v>19</v>
      </c>
      <c r="B586" s="3">
        <v>25</v>
      </c>
      <c r="C586" s="2">
        <f>IF(logVir!C586="","",資本サービス!C586/SUM(資本サービス!C586,労働コスト!C586))</f>
        <v>0.2003301599926996</v>
      </c>
      <c r="D586" s="2">
        <f>IF(logVir!D586="","",資本サービス!D586/SUM(資本サービス!D586,労働コスト!D586))</f>
        <v>0.20457190923240648</v>
      </c>
      <c r="E586" s="2">
        <f>IF(logVir!E586="","",資本サービス!E586/SUM(資本サービス!E586,労働コスト!E586))</f>
        <v>0.16914096773974127</v>
      </c>
      <c r="F586" s="2">
        <f>IF(logVir!F586="","",資本サービス!F586/SUM(資本サービス!F586,労働コスト!F586))</f>
        <v>0.15508266446497571</v>
      </c>
      <c r="G586" s="2">
        <f>IF(logVir!G586="","",資本サービス!G586/SUM(資本サービス!G586,労働コスト!G586))</f>
        <v>0.16301156520795299</v>
      </c>
      <c r="I586" s="3">
        <v>19</v>
      </c>
      <c r="J586" s="3">
        <v>25</v>
      </c>
      <c r="K586" s="2" cm="1">
        <f t="array" ref="K586">IF(C586="","",0.5*(C586+SUMPRODUCT(($B$1461:$B$1491=$J586)*1,C$1461:C$1491)))</f>
        <v>0.19942955861035905</v>
      </c>
      <c r="L586" s="2" cm="1">
        <f t="array" ref="L586">IF(D586="","",0.5*(D586+SUMPRODUCT(($B$1461:$B$1491=$J586)*1,D$1461:D$1491)))</f>
        <v>0.20081330954860593</v>
      </c>
      <c r="M586" s="2" cm="1">
        <f t="array" ref="M586">IF(E586="","",0.5*(E586+SUMPRODUCT(($B$1461:$B$1491=$J586)*1,E$1461:E$1491)))</f>
        <v>0.18348058632658326</v>
      </c>
      <c r="N586" s="2" cm="1">
        <f t="array" ref="N586">IF(F586="","",0.5*(F586+SUMPRODUCT(($B$1461:$B$1491=$J586)*1,F$1461:F$1491)))</f>
        <v>0.1770504383013235</v>
      </c>
      <c r="O586" s="2" cm="1">
        <f t="array" ref="O586">IF(G586="","",0.5*(G586+SUMPRODUCT(($B$1461:$B$1491=$J586)*1,G$1461:G$1491)))</f>
        <v>0.18033951861064107</v>
      </c>
    </row>
    <row r="587" spans="1:15" x14ac:dyDescent="0.55000000000000004">
      <c r="A587" s="3">
        <v>19</v>
      </c>
      <c r="B587" s="3">
        <v>26</v>
      </c>
      <c r="C587" s="2">
        <f>IF(logVir!C587="","",資本サービス!C587/SUM(資本サービス!C587,労働コスト!C587))</f>
        <v>0.67350863209998402</v>
      </c>
      <c r="D587" s="2">
        <f>IF(logVir!D587="","",資本サービス!D587/SUM(資本サービス!D587,労働コスト!D587))</f>
        <v>0.65835170755790962</v>
      </c>
      <c r="E587" s="2">
        <f>IF(logVir!E587="","",資本サービス!E587/SUM(資本サービス!E587,労働コスト!E587))</f>
        <v>0.44442697077390397</v>
      </c>
      <c r="F587" s="2">
        <f>IF(logVir!F587="","",資本サービス!F587/SUM(資本サービス!F587,労働コスト!F587))</f>
        <v>0.41170690223188228</v>
      </c>
      <c r="G587" s="2">
        <f>IF(logVir!G587="","",資本サービス!G587/SUM(資本サービス!G587,労働コスト!G587))</f>
        <v>0.55515508628607257</v>
      </c>
      <c r="I587" s="3">
        <v>19</v>
      </c>
      <c r="J587" s="3">
        <v>26</v>
      </c>
      <c r="K587" s="2" cm="1">
        <f t="array" ref="K587">IF(C587="","",0.5*(C587+SUMPRODUCT(($B$1461:$B$1491=$J587)*1,C$1461:C$1491)))</f>
        <v>0.68231659829632962</v>
      </c>
      <c r="L587" s="2" cm="1">
        <f t="array" ref="L587">IF(D587="","",0.5*(D587+SUMPRODUCT(($B$1461:$B$1491=$J587)*1,D$1461:D$1491)))</f>
        <v>0.64134913244148117</v>
      </c>
      <c r="M587" s="2" cm="1">
        <f t="array" ref="M587">IF(E587="","",0.5*(E587+SUMPRODUCT(($B$1461:$B$1491=$J587)*1,E$1461:E$1491)))</f>
        <v>0.49914903599489202</v>
      </c>
      <c r="N587" s="2" cm="1">
        <f t="array" ref="N587">IF(F587="","",0.5*(F587+SUMPRODUCT(($B$1461:$B$1491=$J587)*1,F$1461:F$1491)))</f>
        <v>0.49520003639193577</v>
      </c>
      <c r="O587" s="2" cm="1">
        <f t="array" ref="O587">IF(G587="","",0.5*(G587+SUMPRODUCT(($B$1461:$B$1491=$J587)*1,G$1461:G$1491)))</f>
        <v>0.5653946030131618</v>
      </c>
    </row>
    <row r="588" spans="1:15" x14ac:dyDescent="0.55000000000000004">
      <c r="A588" s="3">
        <v>19</v>
      </c>
      <c r="B588" s="3">
        <v>27</v>
      </c>
      <c r="C588" s="2">
        <f>IF(logVir!C588="","",資本サービス!C588/SUM(資本サービス!C588,労働コスト!C588))</f>
        <v>0.19450618484689441</v>
      </c>
      <c r="D588" s="2">
        <f>IF(logVir!D588="","",資本サービス!D588/SUM(資本サービス!D588,労働コスト!D588))</f>
        <v>0.2491721405627306</v>
      </c>
      <c r="E588" s="2">
        <f>IF(logVir!E588="","",資本サービス!E588/SUM(資本サービス!E588,労働コスト!E588))</f>
        <v>0.22723966595015643</v>
      </c>
      <c r="F588" s="2">
        <f>IF(logVir!F588="","",資本サービス!F588/SUM(資本サービス!F588,労働コスト!F588))</f>
        <v>0.2035639056331032</v>
      </c>
      <c r="G588" s="2">
        <f>IF(logVir!G588="","",資本サービス!G588/SUM(資本サービス!G588,労働コスト!G588))</f>
        <v>0.25112659793602377</v>
      </c>
      <c r="I588" s="3">
        <v>19</v>
      </c>
      <c r="J588" s="3">
        <v>27</v>
      </c>
      <c r="K588" s="2" cm="1">
        <f t="array" ref="K588">IF(C588="","",0.5*(C588+SUMPRODUCT(($B$1461:$B$1491=$J588)*1,C$1461:C$1491)))</f>
        <v>0.20279803746431763</v>
      </c>
      <c r="L588" s="2" cm="1">
        <f t="array" ref="L588">IF(D588="","",0.5*(D588+SUMPRODUCT(($B$1461:$B$1491=$J588)*1,D$1461:D$1491)))</f>
        <v>0.22737465379427743</v>
      </c>
      <c r="M588" s="2" cm="1">
        <f t="array" ref="M588">IF(E588="","",0.5*(E588+SUMPRODUCT(($B$1461:$B$1491=$J588)*1,E$1461:E$1491)))</f>
        <v>0.21538212885013094</v>
      </c>
      <c r="N588" s="2" cm="1">
        <f t="array" ref="N588">IF(F588="","",0.5*(F588+SUMPRODUCT(($B$1461:$B$1491=$J588)*1,F$1461:F$1491)))</f>
        <v>0.20174692478671258</v>
      </c>
      <c r="O588" s="2" cm="1">
        <f t="array" ref="O588">IF(G588="","",0.5*(G588+SUMPRODUCT(($B$1461:$B$1491=$J588)*1,G$1461:G$1491)))</f>
        <v>0.2189978918288954</v>
      </c>
    </row>
    <row r="589" spans="1:15" x14ac:dyDescent="0.55000000000000004">
      <c r="A589" s="3">
        <v>19</v>
      </c>
      <c r="B589" s="3">
        <v>28</v>
      </c>
      <c r="C589" s="2">
        <f>IF(logVir!C589="","",資本サービス!C589/SUM(資本サービス!C589,労働コスト!C589))</f>
        <v>0.43413314099677008</v>
      </c>
      <c r="D589" s="2">
        <f>IF(logVir!D589="","",資本サービス!D589/SUM(資本サービス!D589,労働コスト!D589))</f>
        <v>0.41085650533520834</v>
      </c>
      <c r="E589" s="2">
        <f>IF(logVir!E589="","",資本サービス!E589/SUM(資本サービス!E589,労働コスト!E589))</f>
        <v>0.36117460443897098</v>
      </c>
      <c r="F589" s="2">
        <f>IF(logVir!F589="","",資本サービス!F589/SUM(資本サービス!F589,労働コスト!F589))</f>
        <v>0.37471293439818315</v>
      </c>
      <c r="G589" s="2">
        <f>IF(logVir!G589="","",資本サービス!G589/SUM(資本サービス!G589,労働コスト!G589))</f>
        <v>0.39337379327640887</v>
      </c>
      <c r="I589" s="3">
        <v>19</v>
      </c>
      <c r="J589" s="3">
        <v>28</v>
      </c>
      <c r="K589" s="2" cm="1">
        <f t="array" ref="K589">IF(C589="","",0.5*(C589+SUMPRODUCT(($B$1461:$B$1491=$J589)*1,C$1461:C$1491)))</f>
        <v>0.41817665729326664</v>
      </c>
      <c r="L589" s="2" cm="1">
        <f t="array" ref="L589">IF(D589="","",0.5*(D589+SUMPRODUCT(($B$1461:$B$1491=$J589)*1,D$1461:D$1491)))</f>
        <v>0.38373560990247801</v>
      </c>
      <c r="M589" s="2" cm="1">
        <f t="array" ref="M589">IF(E589="","",0.5*(E589+SUMPRODUCT(($B$1461:$B$1491=$J589)*1,E$1461:E$1491)))</f>
        <v>0.34360889152855223</v>
      </c>
      <c r="N589" s="2" cm="1">
        <f t="array" ref="N589">IF(F589="","",0.5*(F589+SUMPRODUCT(($B$1461:$B$1491=$J589)*1,F$1461:F$1491)))</f>
        <v>0.35373558535467919</v>
      </c>
      <c r="O589" s="2" cm="1">
        <f t="array" ref="O589">IF(G589="","",0.5*(G589+SUMPRODUCT(($B$1461:$B$1491=$J589)*1,G$1461:G$1491)))</f>
        <v>0.3691807345453636</v>
      </c>
    </row>
    <row r="590" spans="1:15" x14ac:dyDescent="0.55000000000000004">
      <c r="A590" s="3">
        <v>19</v>
      </c>
      <c r="B590" s="3">
        <v>29</v>
      </c>
      <c r="C590" s="2">
        <f>IF(logVir!C590="","",資本サービス!C590/SUM(資本サービス!C590,労働コスト!C590))</f>
        <v>0.14953868305825554</v>
      </c>
      <c r="D590" s="2">
        <f>IF(logVir!D590="","",資本サービス!D590/SUM(資本サービス!D590,労働コスト!D590))</f>
        <v>0.16922492753180851</v>
      </c>
      <c r="E590" s="2">
        <f>IF(logVir!E590="","",資本サービス!E590/SUM(資本サービス!E590,労働コスト!E590))</f>
        <v>0.12705813256015749</v>
      </c>
      <c r="F590" s="2">
        <f>IF(logVir!F590="","",資本サービス!F590/SUM(資本サービス!F590,労働コスト!F590))</f>
        <v>0.13541103105621977</v>
      </c>
      <c r="G590" s="2">
        <f>IF(logVir!G590="","",資本サービス!G590/SUM(資本サービス!G590,労働コスト!G590))</f>
        <v>0.10994814832664082</v>
      </c>
      <c r="I590" s="3">
        <v>19</v>
      </c>
      <c r="J590" s="3">
        <v>29</v>
      </c>
      <c r="K590" s="2" cm="1">
        <f t="array" ref="K590">IF(C590="","",0.5*(C590+SUMPRODUCT(($B$1461:$B$1491=$J590)*1,C$1461:C$1491)))</f>
        <v>0.17054179459562477</v>
      </c>
      <c r="L590" s="2" cm="1">
        <f t="array" ref="L590">IF(D590="","",0.5*(D590+SUMPRODUCT(($B$1461:$B$1491=$J590)*1,D$1461:D$1491)))</f>
        <v>0.18149161936115038</v>
      </c>
      <c r="M590" s="2" cm="1">
        <f t="array" ref="M590">IF(E590="","",0.5*(E590+SUMPRODUCT(($B$1461:$B$1491=$J590)*1,E$1461:E$1491)))</f>
        <v>0.14321470457077473</v>
      </c>
      <c r="N590" s="2" cm="1">
        <f t="array" ref="N590">IF(F590="","",0.5*(F590+SUMPRODUCT(($B$1461:$B$1491=$J590)*1,F$1461:F$1491)))</f>
        <v>0.15549725068147269</v>
      </c>
      <c r="O590" s="2" cm="1">
        <f t="array" ref="O590">IF(G590="","",0.5*(G590+SUMPRODUCT(($B$1461:$B$1491=$J590)*1,G$1461:G$1491)))</f>
        <v>0.13687447388018434</v>
      </c>
    </row>
    <row r="591" spans="1:15" x14ac:dyDescent="0.55000000000000004">
      <c r="A591" s="3">
        <v>19</v>
      </c>
      <c r="B591" s="3">
        <v>30</v>
      </c>
      <c r="C591" s="2">
        <f>IF(logVir!C591="","",資本サービス!C591/SUM(資本サービス!C591,労働コスト!C591))</f>
        <v>0.15794403723725656</v>
      </c>
      <c r="D591" s="2">
        <f>IF(logVir!D591="","",資本サービス!D591/SUM(資本サービス!D591,労働コスト!D591))</f>
        <v>0.1650584448157838</v>
      </c>
      <c r="E591" s="2">
        <f>IF(logVir!E591="","",資本サービス!E591/SUM(資本サービス!E591,労働コスト!E591))</f>
        <v>0.15272812709075828</v>
      </c>
      <c r="F591" s="2">
        <f>IF(logVir!F591="","",資本サービス!F591/SUM(資本サービス!F591,労働コスト!F591))</f>
        <v>0.1532759104250378</v>
      </c>
      <c r="G591" s="2">
        <f>IF(logVir!G591="","",資本サービス!G591/SUM(資本サービス!G591,労働コスト!G591))</f>
        <v>0.11601691824815941</v>
      </c>
      <c r="I591" s="3">
        <v>19</v>
      </c>
      <c r="J591" s="3">
        <v>30</v>
      </c>
      <c r="K591" s="2" cm="1">
        <f t="array" ref="K591">IF(C591="","",0.5*(C591+SUMPRODUCT(($B$1461:$B$1491=$J591)*1,C$1461:C$1491)))</f>
        <v>0.14617687726132589</v>
      </c>
      <c r="L591" s="2" cm="1">
        <f t="array" ref="L591">IF(D591="","",0.5*(D591+SUMPRODUCT(($B$1461:$B$1491=$J591)*1,D$1461:D$1491)))</f>
        <v>0.13916973332833921</v>
      </c>
      <c r="M591" s="2" cm="1">
        <f t="array" ref="M591">IF(E591="","",0.5*(E591+SUMPRODUCT(($B$1461:$B$1491=$J591)*1,E$1461:E$1491)))</f>
        <v>0.1275917475393904</v>
      </c>
      <c r="N591" s="2" cm="1">
        <f t="array" ref="N591">IF(F591="","",0.5*(F591+SUMPRODUCT(($B$1461:$B$1491=$J591)*1,F$1461:F$1491)))</f>
        <v>0.1257836876400352</v>
      </c>
      <c r="O591" s="2" cm="1">
        <f t="array" ref="O591">IF(G591="","",0.5*(G591+SUMPRODUCT(($B$1461:$B$1491=$J591)*1,G$1461:G$1491)))</f>
        <v>0.10088183604313307</v>
      </c>
    </row>
    <row r="592" spans="1:15" x14ac:dyDescent="0.55000000000000004">
      <c r="A592" s="3">
        <v>19</v>
      </c>
      <c r="B592" s="3">
        <v>31</v>
      </c>
      <c r="C592" s="2">
        <f>IF(logVir!C592="","",資本サービス!C592/SUM(資本サービス!C592,労働コスト!C592))</f>
        <v>0.21648842193557033</v>
      </c>
      <c r="D592" s="2">
        <f>IF(logVir!D592="","",資本サービス!D592/SUM(資本サービス!D592,労働コスト!D592))</f>
        <v>0.24706853937395432</v>
      </c>
      <c r="E592" s="2">
        <f>IF(logVir!E592="","",資本サービス!E592/SUM(資本サービス!E592,労働コスト!E592))</f>
        <v>0.2301130353737737</v>
      </c>
      <c r="F592" s="2">
        <f>IF(logVir!F592="","",資本サービス!F592/SUM(資本サービス!F592,労働コスト!F592))</f>
        <v>0.22179450300431475</v>
      </c>
      <c r="G592" s="2">
        <f>IF(logVir!G592="","",資本サービス!G592/SUM(資本サービス!G592,労働コスト!G592))</f>
        <v>0.20177109269791774</v>
      </c>
      <c r="I592" s="3">
        <v>19</v>
      </c>
      <c r="J592" s="3">
        <v>31</v>
      </c>
      <c r="K592" s="2" cm="1">
        <f t="array" ref="K592">IF(C592="","",0.5*(C592+SUMPRODUCT(($B$1461:$B$1491=$J592)*1,C$1461:C$1491)))</f>
        <v>0.22373135965066659</v>
      </c>
      <c r="L592" s="2" cm="1">
        <f t="array" ref="L592">IF(D592="","",0.5*(D592+SUMPRODUCT(($B$1461:$B$1491=$J592)*1,D$1461:D$1491)))</f>
        <v>0.24570620139511451</v>
      </c>
      <c r="M592" s="2" cm="1">
        <f t="array" ref="M592">IF(E592="","",0.5*(E592+SUMPRODUCT(($B$1461:$B$1491=$J592)*1,E$1461:E$1491)))</f>
        <v>0.22241929149886869</v>
      </c>
      <c r="N592" s="2" cm="1">
        <f t="array" ref="N592">IF(F592="","",0.5*(F592+SUMPRODUCT(($B$1461:$B$1491=$J592)*1,F$1461:F$1491)))</f>
        <v>0.21400036287519297</v>
      </c>
      <c r="O592" s="2" cm="1">
        <f t="array" ref="O592">IF(G592="","",0.5*(G592+SUMPRODUCT(($B$1461:$B$1491=$J592)*1,G$1461:G$1491)))</f>
        <v>0.20110388851855765</v>
      </c>
    </row>
    <row r="593" spans="1:15" x14ac:dyDescent="0.55000000000000004">
      <c r="A593" s="3">
        <v>20</v>
      </c>
      <c r="B593" s="3">
        <v>1</v>
      </c>
      <c r="C593" s="2">
        <f>IF(logVir!C593="","",資本サービス!C593/SUM(資本サービス!C593,労働コスト!C593))</f>
        <v>0.42490109867381032</v>
      </c>
      <c r="D593" s="2">
        <f>IF(logVir!D593="","",資本サービス!D593/SUM(資本サービス!D593,労働コスト!D593))</f>
        <v>0.23706017366080712</v>
      </c>
      <c r="E593" s="2">
        <f>IF(logVir!E593="","",資本サービス!E593/SUM(資本サービス!E593,労働コスト!E593))</f>
        <v>0.20890298268973748</v>
      </c>
      <c r="F593" s="2">
        <f>IF(logVir!F593="","",資本サービス!F593/SUM(資本サービス!F593,労働コスト!F593))</f>
        <v>0.20337635852224897</v>
      </c>
      <c r="G593" s="2">
        <f>IF(logVir!G593="","",資本サービス!G593/SUM(資本サービス!G593,労働コスト!G593))</f>
        <v>0.17195844359896517</v>
      </c>
      <c r="I593" s="3">
        <v>20</v>
      </c>
      <c r="J593" s="3">
        <v>1</v>
      </c>
      <c r="K593" s="2" cm="1">
        <f t="array" ref="K593">IF(C593="","",0.5*(C593+SUMPRODUCT(($B$1461:$B$1491=$J593)*1,C$1461:C$1491)))</f>
        <v>0.45038217431760585</v>
      </c>
      <c r="L593" s="2" cm="1">
        <f t="array" ref="L593">IF(D593="","",0.5*(D593+SUMPRODUCT(($B$1461:$B$1491=$J593)*1,D$1461:D$1491)))</f>
        <v>0.29394829920356164</v>
      </c>
      <c r="M593" s="2" cm="1">
        <f t="array" ref="M593">IF(E593="","",0.5*(E593+SUMPRODUCT(($B$1461:$B$1491=$J593)*1,E$1461:E$1491)))</f>
        <v>0.27356709842547133</v>
      </c>
      <c r="N593" s="2" cm="1">
        <f t="array" ref="N593">IF(F593="","",0.5*(F593+SUMPRODUCT(($B$1461:$B$1491=$J593)*1,F$1461:F$1491)))</f>
        <v>0.27286742662182256</v>
      </c>
      <c r="O593" s="2" cm="1">
        <f t="array" ref="O593">IF(G593="","",0.5*(G593+SUMPRODUCT(($B$1461:$B$1491=$J593)*1,G$1461:G$1491)))</f>
        <v>0.24569691604312169</v>
      </c>
    </row>
    <row r="594" spans="1:15" x14ac:dyDescent="0.55000000000000004">
      <c r="A594" s="3">
        <v>20</v>
      </c>
      <c r="B594" s="3">
        <v>2</v>
      </c>
      <c r="C594" s="2">
        <f>IF(logVir!C594="","",資本サービス!C594/SUM(資本サービス!C594,労働コスト!C594))</f>
        <v>0.46711712835221098</v>
      </c>
      <c r="D594" s="2">
        <f>IF(logVir!D594="","",資本サービス!D594/SUM(資本サービス!D594,労働コスト!D594))</f>
        <v>0.34299567338097486</v>
      </c>
      <c r="E594" s="2">
        <f>IF(logVir!E594="","",資本サービス!E594/SUM(資本サービス!E594,労働コスト!E594))</f>
        <v>0.4820533817525936</v>
      </c>
      <c r="F594" s="2">
        <f>IF(logVir!F594="","",資本サービス!F594/SUM(資本サービス!F594,労働コスト!F594))</f>
        <v>0.52173705459234976</v>
      </c>
      <c r="G594" s="2">
        <f>IF(logVir!G594="","",資本サービス!G594/SUM(資本サービス!G594,労働コスト!G594))</f>
        <v>0.40820753298640761</v>
      </c>
      <c r="I594" s="3">
        <v>20</v>
      </c>
      <c r="J594" s="3">
        <v>2</v>
      </c>
      <c r="K594" s="2" cm="1">
        <f t="array" ref="K594">IF(C594="","",0.5*(C594+SUMPRODUCT(($B$1461:$B$1491=$J594)*1,C$1461:C$1491)))</f>
        <v>0.47128179785837665</v>
      </c>
      <c r="L594" s="2" cm="1">
        <f t="array" ref="L594">IF(D594="","",0.5*(D594+SUMPRODUCT(($B$1461:$B$1491=$J594)*1,D$1461:D$1491)))</f>
        <v>0.37518882005537091</v>
      </c>
      <c r="M594" s="2" cm="1">
        <f t="array" ref="M594">IF(E594="","",0.5*(E594+SUMPRODUCT(($B$1461:$B$1491=$J594)*1,E$1461:E$1491)))</f>
        <v>0.48187899338780116</v>
      </c>
      <c r="N594" s="2" cm="1">
        <f t="array" ref="N594">IF(F594="","",0.5*(F594+SUMPRODUCT(($B$1461:$B$1491=$J594)*1,F$1461:F$1491)))</f>
        <v>0.50287481471596673</v>
      </c>
      <c r="O594" s="2" cm="1">
        <f t="array" ref="O594">IF(G594="","",0.5*(G594+SUMPRODUCT(($B$1461:$B$1491=$J594)*1,G$1461:G$1491)))</f>
        <v>0.40755629423208395</v>
      </c>
    </row>
    <row r="595" spans="1:15" x14ac:dyDescent="0.55000000000000004">
      <c r="A595" s="3">
        <v>20</v>
      </c>
      <c r="B595" s="3">
        <v>3</v>
      </c>
      <c r="C595" s="2">
        <f>IF(logVir!C595="","",資本サービス!C595/SUM(資本サービス!C595,労働コスト!C595))</f>
        <v>0.34228499168253701</v>
      </c>
      <c r="D595" s="2">
        <f>IF(logVir!D595="","",資本サービス!D595/SUM(資本サービス!D595,労働コスト!D595))</f>
        <v>0.27991282657120414</v>
      </c>
      <c r="E595" s="2">
        <f>IF(logVir!E595="","",資本サービス!E595/SUM(資本サービス!E595,労働コスト!E595))</f>
        <v>0.28184379633763279</v>
      </c>
      <c r="F595" s="2">
        <f>IF(logVir!F595="","",資本サービス!F595/SUM(資本サービス!F595,労働コスト!F595))</f>
        <v>0.27295522678897982</v>
      </c>
      <c r="G595" s="2">
        <f>IF(logVir!G595="","",資本サービス!G595/SUM(資本サービス!G595,労働コスト!G595))</f>
        <v>0.2286742666538219</v>
      </c>
      <c r="I595" s="3">
        <v>20</v>
      </c>
      <c r="J595" s="3">
        <v>3</v>
      </c>
      <c r="K595" s="2" cm="1">
        <f t="array" ref="K595">IF(C595="","",0.5*(C595+SUMPRODUCT(($B$1461:$B$1491=$J595)*1,C$1461:C$1491)))</f>
        <v>0.32245847193927313</v>
      </c>
      <c r="L595" s="2" cm="1">
        <f t="array" ref="L595">IF(D595="","",0.5*(D595+SUMPRODUCT(($B$1461:$B$1491=$J595)*1,D$1461:D$1491)))</f>
        <v>0.27374583756733595</v>
      </c>
      <c r="M595" s="2" cm="1">
        <f t="array" ref="M595">IF(E595="","",0.5*(E595+SUMPRODUCT(($B$1461:$B$1491=$J595)*1,E$1461:E$1491)))</f>
        <v>0.26663250172322717</v>
      </c>
      <c r="N595" s="2" cm="1">
        <f t="array" ref="N595">IF(F595="","",0.5*(F595+SUMPRODUCT(($B$1461:$B$1491=$J595)*1,F$1461:F$1491)))</f>
        <v>0.26305247960171885</v>
      </c>
      <c r="O595" s="2" cm="1">
        <f t="array" ref="O595">IF(G595="","",0.5*(G595+SUMPRODUCT(($B$1461:$B$1491=$J595)*1,G$1461:G$1491)))</f>
        <v>0.22449211633774621</v>
      </c>
    </row>
    <row r="596" spans="1:15" x14ac:dyDescent="0.55000000000000004">
      <c r="A596" s="3">
        <v>20</v>
      </c>
      <c r="B596" s="3">
        <v>4</v>
      </c>
      <c r="C596" s="2">
        <f>IF(logVir!C596="","",資本サービス!C596/SUM(資本サービス!C596,労働コスト!C596))</f>
        <v>0.21785699678049711</v>
      </c>
      <c r="D596" s="2">
        <f>IF(logVir!D596="","",資本サービス!D596/SUM(資本サービス!D596,労働コスト!D596))</f>
        <v>0.22223164186678768</v>
      </c>
      <c r="E596" s="2">
        <f>IF(logVir!E596="","",資本サービス!E596/SUM(資本サービス!E596,労働コスト!E596))</f>
        <v>0.22181246487072012</v>
      </c>
      <c r="F596" s="2">
        <f>IF(logVir!F596="","",資本サービス!F596/SUM(資本サービス!F596,労働コスト!F596))</f>
        <v>0.21554797008645779</v>
      </c>
      <c r="G596" s="2">
        <f>IF(logVir!G596="","",資本サービス!G596/SUM(資本サービス!G596,労働コスト!G596))</f>
        <v>0.17617841965138215</v>
      </c>
      <c r="I596" s="3">
        <v>20</v>
      </c>
      <c r="J596" s="3">
        <v>4</v>
      </c>
      <c r="K596" s="2" cm="1">
        <f t="array" ref="K596">IF(C596="","",0.5*(C596+SUMPRODUCT(($B$1461:$B$1491=$J596)*1,C$1461:C$1491)))</f>
        <v>0.22800760099731038</v>
      </c>
      <c r="L596" s="2" cm="1">
        <f t="array" ref="L596">IF(D596="","",0.5*(D596+SUMPRODUCT(($B$1461:$B$1491=$J596)*1,D$1461:D$1491)))</f>
        <v>0.24181260457635698</v>
      </c>
      <c r="M596" s="2" cm="1">
        <f t="array" ref="M596">IF(E596="","",0.5*(E596+SUMPRODUCT(($B$1461:$B$1491=$J596)*1,E$1461:E$1491)))</f>
        <v>0.23393354296399055</v>
      </c>
      <c r="N596" s="2" cm="1">
        <f t="array" ref="N596">IF(F596="","",0.5*(F596+SUMPRODUCT(($B$1461:$B$1491=$J596)*1,F$1461:F$1491)))</f>
        <v>0.23413441636546989</v>
      </c>
      <c r="O596" s="2" cm="1">
        <f t="array" ref="O596">IF(G596="","",0.5*(G596+SUMPRODUCT(($B$1461:$B$1491=$J596)*1,G$1461:G$1491)))</f>
        <v>0.20305147957107408</v>
      </c>
    </row>
    <row r="597" spans="1:15" x14ac:dyDescent="0.55000000000000004">
      <c r="A597" s="3">
        <v>20</v>
      </c>
      <c r="B597" s="3">
        <v>5</v>
      </c>
      <c r="C597" s="2">
        <f>IF(logVir!C597="","",資本サービス!C597/SUM(資本サービス!C597,労働コスト!C597))</f>
        <v>0.18086406375167408</v>
      </c>
      <c r="D597" s="2">
        <f>IF(logVir!D597="","",資本サービス!D597/SUM(資本サービス!D597,労働コスト!D597))</f>
        <v>0.15389038751330383</v>
      </c>
      <c r="E597" s="2">
        <f>IF(logVir!E597="","",資本サービス!E597/SUM(資本サービス!E597,労働コスト!E597))</f>
        <v>0.17553943763573629</v>
      </c>
      <c r="F597" s="2">
        <f>IF(logVir!F597="","",資本サービス!F597/SUM(資本サービス!F597,労働コスト!F597))</f>
        <v>0.16338485773126979</v>
      </c>
      <c r="G597" s="2">
        <f>IF(logVir!G597="","",資本サービス!G597/SUM(資本サービス!G597,労働コスト!G597))</f>
        <v>0.1486701406726855</v>
      </c>
      <c r="I597" s="3">
        <v>20</v>
      </c>
      <c r="J597" s="3">
        <v>5</v>
      </c>
      <c r="K597" s="2" cm="1">
        <f t="array" ref="K597">IF(C597="","",0.5*(C597+SUMPRODUCT(($B$1461:$B$1491=$J597)*1,C$1461:C$1491)))</f>
        <v>0.26796099284337455</v>
      </c>
      <c r="L597" s="2" cm="1">
        <f t="array" ref="L597">IF(D597="","",0.5*(D597+SUMPRODUCT(($B$1461:$B$1491=$J597)*1,D$1461:D$1491)))</f>
        <v>0.23760224427599874</v>
      </c>
      <c r="M597" s="2" cm="1">
        <f t="array" ref="M597">IF(E597="","",0.5*(E597+SUMPRODUCT(($B$1461:$B$1491=$J597)*1,E$1461:E$1491)))</f>
        <v>0.23563599152184111</v>
      </c>
      <c r="N597" s="2" cm="1">
        <f t="array" ref="N597">IF(F597="","",0.5*(F597+SUMPRODUCT(($B$1461:$B$1491=$J597)*1,F$1461:F$1491)))</f>
        <v>0.22606165432842518</v>
      </c>
      <c r="O597" s="2" cm="1">
        <f t="array" ref="O597">IF(G597="","",0.5*(G597+SUMPRODUCT(($B$1461:$B$1491=$J597)*1,G$1461:G$1491)))</f>
        <v>0.20730307603463571</v>
      </c>
    </row>
    <row r="598" spans="1:15" x14ac:dyDescent="0.55000000000000004">
      <c r="A598" s="3">
        <v>20</v>
      </c>
      <c r="B598" s="3">
        <v>6</v>
      </c>
      <c r="C598" s="2">
        <f>IF(logVir!C598="","",資本サービス!C598/SUM(資本サービス!C598,労働コスト!C598))</f>
        <v>0.59574267473210285</v>
      </c>
      <c r="D598" s="2">
        <f>IF(logVir!D598="","",資本サービス!D598/SUM(資本サービス!D598,労働コスト!D598))</f>
        <v>0.5108624261349588</v>
      </c>
      <c r="E598" s="2">
        <f>IF(logVir!E598="","",資本サービス!E598/SUM(資本サービス!E598,労働コスト!E598))</f>
        <v>0.55392918171489369</v>
      </c>
      <c r="F598" s="2">
        <f>IF(logVir!F598="","",資本サービス!F598/SUM(資本サービス!F598,労働コスト!F598))</f>
        <v>0.56550725212620245</v>
      </c>
      <c r="G598" s="2">
        <f>IF(logVir!G598="","",資本サービス!G598/SUM(資本サービス!G598,労働コスト!G598))</f>
        <v>0.4914471534380711</v>
      </c>
      <c r="I598" s="3">
        <v>20</v>
      </c>
      <c r="J598" s="3">
        <v>6</v>
      </c>
      <c r="K598" s="2" cm="1">
        <f t="array" ref="K598">IF(C598="","",0.5*(C598+SUMPRODUCT(($B$1461:$B$1491=$J598)*1,C$1461:C$1491)))</f>
        <v>0.60751647016000754</v>
      </c>
      <c r="L598" s="2" cm="1">
        <f t="array" ref="L598">IF(D598="","",0.5*(D598+SUMPRODUCT(($B$1461:$B$1491=$J598)*1,D$1461:D$1491)))</f>
        <v>0.54839900589458335</v>
      </c>
      <c r="M598" s="2" cm="1">
        <f t="array" ref="M598">IF(E598="","",0.5*(E598+SUMPRODUCT(($B$1461:$B$1491=$J598)*1,E$1461:E$1491)))</f>
        <v>0.57122492277556969</v>
      </c>
      <c r="N598" s="2" cm="1">
        <f t="array" ref="N598">IF(F598="","",0.5*(F598+SUMPRODUCT(($B$1461:$B$1491=$J598)*1,F$1461:F$1491)))</f>
        <v>0.58172762014083523</v>
      </c>
      <c r="O598" s="2" cm="1">
        <f t="array" ref="O598">IF(G598="","",0.5*(G598+SUMPRODUCT(($B$1461:$B$1491=$J598)*1,G$1461:G$1491)))</f>
        <v>0.52714769258032512</v>
      </c>
    </row>
    <row r="599" spans="1:15" x14ac:dyDescent="0.55000000000000004">
      <c r="A599" s="3">
        <v>20</v>
      </c>
      <c r="B599" s="3">
        <v>7</v>
      </c>
      <c r="C599" s="2">
        <f>IF(logVir!C599="","",資本サービス!C599/SUM(資本サービス!C599,労働コスト!C599))</f>
        <v>0.41481074413610752</v>
      </c>
      <c r="D599" s="2">
        <f>IF(logVir!D599="","",資本サービス!D599/SUM(資本サービス!D599,労働コスト!D599))</f>
        <v>0.37683668796248321</v>
      </c>
      <c r="E599" s="2">
        <f>IF(logVir!E599="","",資本サービス!E599/SUM(資本サービス!E599,労働コスト!E599))</f>
        <v>0.39965930700237162</v>
      </c>
      <c r="F599" s="2">
        <f>IF(logVir!F599="","",資本サービス!F599/SUM(資本サービス!F599,労働コスト!F599))</f>
        <v>0.36293460242772035</v>
      </c>
      <c r="G599" s="2">
        <f>IF(logVir!G599="","",資本サービス!G599/SUM(資本サービス!G599,労働コスト!G599))</f>
        <v>0.31657808631889772</v>
      </c>
      <c r="I599" s="3">
        <v>20</v>
      </c>
      <c r="J599" s="3">
        <v>7</v>
      </c>
      <c r="K599" s="2" cm="1">
        <f t="array" ref="K599">IF(C599="","",0.5*(C599+SUMPRODUCT(($B$1461:$B$1491=$J599)*1,C$1461:C$1491)))</f>
        <v>0.39747855441219637</v>
      </c>
      <c r="L599" s="2" cm="1">
        <f t="array" ref="L599">IF(D599="","",0.5*(D599+SUMPRODUCT(($B$1461:$B$1491=$J599)*1,D$1461:D$1491)))</f>
        <v>0.35700577160023117</v>
      </c>
      <c r="M599" s="2" cm="1">
        <f t="array" ref="M599">IF(E599="","",0.5*(E599+SUMPRODUCT(($B$1461:$B$1491=$J599)*1,E$1461:E$1491)))</f>
        <v>0.36138829247360249</v>
      </c>
      <c r="N599" s="2" cm="1">
        <f t="array" ref="N599">IF(F599="","",0.5*(F599+SUMPRODUCT(($B$1461:$B$1491=$J599)*1,F$1461:F$1491)))</f>
        <v>0.34288803814365787</v>
      </c>
      <c r="O599" s="2" cm="1">
        <f t="array" ref="O599">IF(G599="","",0.5*(G599+SUMPRODUCT(($B$1461:$B$1491=$J599)*1,G$1461:G$1491)))</f>
        <v>0.30664659614611917</v>
      </c>
    </row>
    <row r="600" spans="1:15" x14ac:dyDescent="0.55000000000000004">
      <c r="A600" s="3">
        <v>20</v>
      </c>
      <c r="B600" s="3">
        <v>8</v>
      </c>
      <c r="C600" s="2">
        <f>IF(logVir!C600="","",資本サービス!C600/SUM(資本サービス!C600,労働コスト!C600))</f>
        <v>0.32864790661492999</v>
      </c>
      <c r="D600" s="2">
        <f>IF(logVir!D600="","",資本サービス!D600/SUM(資本サービス!D600,労働コスト!D600))</f>
        <v>0.29508791244916222</v>
      </c>
      <c r="E600" s="2">
        <f>IF(logVir!E600="","",資本サービス!E600/SUM(資本サービス!E600,労働コスト!E600))</f>
        <v>0.35982897480674042</v>
      </c>
      <c r="F600" s="2">
        <f>IF(logVir!F600="","",資本サービス!F600/SUM(資本サービス!F600,労働コスト!F600))</f>
        <v>0.35494116282572441</v>
      </c>
      <c r="G600" s="2">
        <f>IF(logVir!G600="","",資本サービス!G600/SUM(資本サービス!G600,労働コスト!G600))</f>
        <v>0.30380780605424063</v>
      </c>
      <c r="I600" s="3">
        <v>20</v>
      </c>
      <c r="J600" s="3">
        <v>8</v>
      </c>
      <c r="K600" s="2" cm="1">
        <f t="array" ref="K600">IF(C600="","",0.5*(C600+SUMPRODUCT(($B$1461:$B$1491=$J600)*1,C$1461:C$1491)))</f>
        <v>0.38940891705374214</v>
      </c>
      <c r="L600" s="2" cm="1">
        <f t="array" ref="L600">IF(D600="","",0.5*(D600+SUMPRODUCT(($B$1461:$B$1491=$J600)*1,D$1461:D$1491)))</f>
        <v>0.34809405306438324</v>
      </c>
      <c r="M600" s="2" cm="1">
        <f t="array" ref="M600">IF(E600="","",0.5*(E600+SUMPRODUCT(($B$1461:$B$1491=$J600)*1,E$1461:E$1491)))</f>
        <v>0.38022237497590328</v>
      </c>
      <c r="N600" s="2" cm="1">
        <f t="array" ref="N600">IF(F600="","",0.5*(F600+SUMPRODUCT(($B$1461:$B$1491=$J600)*1,F$1461:F$1491)))</f>
        <v>0.38229903892714423</v>
      </c>
      <c r="O600" s="2" cm="1">
        <f t="array" ref="O600">IF(G600="","",0.5*(G600+SUMPRODUCT(($B$1461:$B$1491=$J600)*1,G$1461:G$1491)))</f>
        <v>0.34245862181655723</v>
      </c>
    </row>
    <row r="601" spans="1:15" x14ac:dyDescent="0.55000000000000004">
      <c r="A601" s="3">
        <v>20</v>
      </c>
      <c r="B601" s="3">
        <v>9</v>
      </c>
      <c r="C601" s="2">
        <f>IF(logVir!C601="","",資本サービス!C601/SUM(資本サービス!C601,労働コスト!C601))</f>
        <v>0.21005697786016148</v>
      </c>
      <c r="D601" s="2">
        <f>IF(logVir!D601="","",資本サービス!D601/SUM(資本サービス!D601,労働コスト!D601))</f>
        <v>0.19994630804853311</v>
      </c>
      <c r="E601" s="2">
        <f>IF(logVir!E601="","",資本サービス!E601/SUM(資本サービス!E601,労働コスト!E601))</f>
        <v>0.18367981222304791</v>
      </c>
      <c r="F601" s="2">
        <f>IF(logVir!F601="","",資本サービス!F601/SUM(資本サービス!F601,労働コスト!F601))</f>
        <v>0.16727348727454175</v>
      </c>
      <c r="G601" s="2">
        <f>IF(logVir!G601="","",資本サービス!G601/SUM(資本サービス!G601,労働コスト!G601))</f>
        <v>0.14405348035522347</v>
      </c>
      <c r="I601" s="3">
        <v>20</v>
      </c>
      <c r="J601" s="3">
        <v>9</v>
      </c>
      <c r="K601" s="2" cm="1">
        <f t="array" ref="K601">IF(C601="","",0.5*(C601+SUMPRODUCT(($B$1461:$B$1491=$J601)*1,C$1461:C$1491)))</f>
        <v>0.20702204938809135</v>
      </c>
      <c r="L601" s="2" cm="1">
        <f t="array" ref="L601">IF(D601="","",0.5*(D601+SUMPRODUCT(($B$1461:$B$1491=$J601)*1,D$1461:D$1491)))</f>
        <v>0.1964095355229612</v>
      </c>
      <c r="M601" s="2" cm="1">
        <f t="array" ref="M601">IF(E601="","",0.5*(E601+SUMPRODUCT(($B$1461:$B$1491=$J601)*1,E$1461:E$1491)))</f>
        <v>0.17526768113825952</v>
      </c>
      <c r="N601" s="2" cm="1">
        <f t="array" ref="N601">IF(F601="","",0.5*(F601+SUMPRODUCT(($B$1461:$B$1491=$J601)*1,F$1461:F$1491)))</f>
        <v>0.16569796693452402</v>
      </c>
      <c r="O601" s="2" cm="1">
        <f t="array" ref="O601">IF(G601="","",0.5*(G601+SUMPRODUCT(($B$1461:$B$1491=$J601)*1,G$1461:G$1491)))</f>
        <v>0.14320873753754237</v>
      </c>
    </row>
    <row r="602" spans="1:15" x14ac:dyDescent="0.55000000000000004">
      <c r="A602" s="3">
        <v>20</v>
      </c>
      <c r="B602" s="3">
        <v>10</v>
      </c>
      <c r="C602" s="2">
        <f>IF(logVir!C602="","",資本サービス!C602/SUM(資本サービス!C602,労働コスト!C602))</f>
        <v>0.33247502715855382</v>
      </c>
      <c r="D602" s="2">
        <f>IF(logVir!D602="","",資本サービス!D602/SUM(資本サービス!D602,労働コスト!D602))</f>
        <v>0.32641415995124484</v>
      </c>
      <c r="E602" s="2">
        <f>IF(logVir!E602="","",資本サービス!E602/SUM(資本サービス!E602,労働コスト!E602))</f>
        <v>0.3105321634521816</v>
      </c>
      <c r="F602" s="2">
        <f>IF(logVir!F602="","",資本サービス!F602/SUM(資本サービス!F602,労働コスト!F602))</f>
        <v>0.29737341162287118</v>
      </c>
      <c r="G602" s="2">
        <f>IF(logVir!G602="","",資本サービス!G602/SUM(資本サービス!G602,労働コスト!G602))</f>
        <v>0.27273945818781997</v>
      </c>
      <c r="I602" s="3">
        <v>20</v>
      </c>
      <c r="J602" s="3">
        <v>10</v>
      </c>
      <c r="K602" s="2" cm="1">
        <f t="array" ref="K602">IF(C602="","",0.5*(C602+SUMPRODUCT(($B$1461:$B$1491=$J602)*1,C$1461:C$1491)))</f>
        <v>0.35298308143943002</v>
      </c>
      <c r="L602" s="2" cm="1">
        <f t="array" ref="L602">IF(D602="","",0.5*(D602+SUMPRODUCT(($B$1461:$B$1491=$J602)*1,D$1461:D$1491)))</f>
        <v>0.34175831336104967</v>
      </c>
      <c r="M602" s="2" cm="1">
        <f t="array" ref="M602">IF(E602="","",0.5*(E602+SUMPRODUCT(($B$1461:$B$1491=$J602)*1,E$1461:E$1491)))</f>
        <v>0.31552478389865235</v>
      </c>
      <c r="N602" s="2" cm="1">
        <f t="array" ref="N602">IF(F602="","",0.5*(F602+SUMPRODUCT(($B$1461:$B$1491=$J602)*1,F$1461:F$1491)))</f>
        <v>0.30909852645838942</v>
      </c>
      <c r="O602" s="2" cm="1">
        <f t="array" ref="O602">IF(G602="","",0.5*(G602+SUMPRODUCT(($B$1461:$B$1491=$J602)*1,G$1461:G$1491)))</f>
        <v>0.27884597790044774</v>
      </c>
    </row>
    <row r="603" spans="1:15" x14ac:dyDescent="0.55000000000000004">
      <c r="A603" s="3">
        <v>20</v>
      </c>
      <c r="B603" s="3">
        <v>11</v>
      </c>
      <c r="C603" s="2">
        <f>IF(logVir!C603="","",資本サービス!C603/SUM(資本サービス!C603,労働コスト!C603))</f>
        <v>0.35229005893193055</v>
      </c>
      <c r="D603" s="2">
        <f>IF(logVir!D603="","",資本サービス!D603/SUM(資本サービス!D603,労働コスト!D603))</f>
        <v>0.34876800102386901</v>
      </c>
      <c r="E603" s="2">
        <f>IF(logVir!E603="","",資本サービス!E603/SUM(資本サービス!E603,労働コスト!E603))</f>
        <v>0.37800089941710435</v>
      </c>
      <c r="F603" s="2">
        <f>IF(logVir!F603="","",資本サービス!F603/SUM(資本サービス!F603,労働コスト!F603))</f>
        <v>0.37716680203503311</v>
      </c>
      <c r="G603" s="2">
        <f>IF(logVir!G603="","",資本サービス!G603/SUM(資本サービス!G603,労働コスト!G603))</f>
        <v>0.35797895144700831</v>
      </c>
      <c r="I603" s="3">
        <v>20</v>
      </c>
      <c r="J603" s="3">
        <v>11</v>
      </c>
      <c r="K603" s="2" cm="1">
        <f t="array" ref="K603">IF(C603="","",0.5*(C603+SUMPRODUCT(($B$1461:$B$1491=$J603)*1,C$1461:C$1491)))</f>
        <v>0.39372966421847388</v>
      </c>
      <c r="L603" s="2" cm="1">
        <f t="array" ref="L603">IF(D603="","",0.5*(D603+SUMPRODUCT(($B$1461:$B$1491=$J603)*1,D$1461:D$1491)))</f>
        <v>0.39038703013666248</v>
      </c>
      <c r="M603" s="2" cm="1">
        <f t="array" ref="M603">IF(E603="","",0.5*(E603+SUMPRODUCT(($B$1461:$B$1491=$J603)*1,E$1461:E$1491)))</f>
        <v>0.39877037582356889</v>
      </c>
      <c r="N603" s="2" cm="1">
        <f t="array" ref="N603">IF(F603="","",0.5*(F603+SUMPRODUCT(($B$1461:$B$1491=$J603)*1,F$1461:F$1491)))</f>
        <v>0.40224769942497973</v>
      </c>
      <c r="O603" s="2" cm="1">
        <f t="array" ref="O603">IF(G603="","",0.5*(G603+SUMPRODUCT(($B$1461:$B$1491=$J603)*1,G$1461:G$1491)))</f>
        <v>0.38201731333764677</v>
      </c>
    </row>
    <row r="604" spans="1:15" x14ac:dyDescent="0.55000000000000004">
      <c r="A604" s="3">
        <v>20</v>
      </c>
      <c r="B604" s="3">
        <v>12</v>
      </c>
      <c r="C604" s="2">
        <f>IF(logVir!C604="","",資本サービス!C604/SUM(資本サービス!C604,労働コスト!C604))</f>
        <v>0.5077238786423075</v>
      </c>
      <c r="D604" s="2">
        <f>IF(logVir!D604="","",資本サービス!D604/SUM(資本サービス!D604,労働コスト!D604))</f>
        <v>0.47388399283430793</v>
      </c>
      <c r="E604" s="2">
        <f>IF(logVir!E604="","",資本サービス!E604/SUM(資本サービス!E604,労働コスト!E604))</f>
        <v>0.4874541621818228</v>
      </c>
      <c r="F604" s="2">
        <f>IF(logVir!F604="","",資本サービス!F604/SUM(資本サービス!F604,労働コスト!F604))</f>
        <v>0.44485981138132291</v>
      </c>
      <c r="G604" s="2">
        <f>IF(logVir!G604="","",資本サービス!G604/SUM(資本サービス!G604,労働コスト!G604))</f>
        <v>0.39103438237996846</v>
      </c>
      <c r="I604" s="3">
        <v>20</v>
      </c>
      <c r="J604" s="3">
        <v>12</v>
      </c>
      <c r="K604" s="2" cm="1">
        <f t="array" ref="K604">IF(C604="","",0.5*(C604+SUMPRODUCT(($B$1461:$B$1491=$J604)*1,C$1461:C$1491)))</f>
        <v>0.50946938242639939</v>
      </c>
      <c r="L604" s="2" cm="1">
        <f t="array" ref="L604">IF(D604="","",0.5*(D604+SUMPRODUCT(($B$1461:$B$1491=$J604)*1,D$1461:D$1491)))</f>
        <v>0.48043608293444651</v>
      </c>
      <c r="M604" s="2" cm="1">
        <f t="array" ref="M604">IF(E604="","",0.5*(E604+SUMPRODUCT(($B$1461:$B$1491=$J604)*1,E$1461:E$1491)))</f>
        <v>0.48663774406394633</v>
      </c>
      <c r="N604" s="2" cm="1">
        <f t="array" ref="N604">IF(F604="","",0.5*(F604+SUMPRODUCT(($B$1461:$B$1491=$J604)*1,F$1461:F$1491)))</f>
        <v>0.46305515808339537</v>
      </c>
      <c r="O604" s="2" cm="1">
        <f t="array" ref="O604">IF(G604="","",0.5*(G604+SUMPRODUCT(($B$1461:$B$1491=$J604)*1,G$1461:G$1491)))</f>
        <v>0.41451834712821684</v>
      </c>
    </row>
    <row r="605" spans="1:15" x14ac:dyDescent="0.55000000000000004">
      <c r="A605" s="3">
        <v>20</v>
      </c>
      <c r="B605" s="3">
        <v>13</v>
      </c>
      <c r="C605" s="2">
        <f>IF(logVir!C605="","",資本サービス!C605/SUM(資本サービス!C605,労働コスト!C605))</f>
        <v>0.67632107751598269</v>
      </c>
      <c r="D605" s="2">
        <f>IF(logVir!D605="","",資本サービス!D605/SUM(資本サービス!D605,労働コスト!D605))</f>
        <v>0.63955961085031598</v>
      </c>
      <c r="E605" s="2">
        <f>IF(logVir!E605="","",資本サービス!E605/SUM(資本サービス!E605,労働コスト!E605))</f>
        <v>0.68317390049904947</v>
      </c>
      <c r="F605" s="2">
        <f>IF(logVir!F605="","",資本サービス!F605/SUM(資本サービス!F605,労働コスト!F605))</f>
        <v>0.67731302364054913</v>
      </c>
      <c r="G605" s="2">
        <f>IF(logVir!G605="","",資本サービス!G605/SUM(資本サービス!G605,労働コスト!G605))</f>
        <v>0.61818467673488242</v>
      </c>
      <c r="I605" s="3">
        <v>20</v>
      </c>
      <c r="J605" s="3">
        <v>13</v>
      </c>
      <c r="K605" s="2" cm="1">
        <f t="array" ref="K605">IF(C605="","",0.5*(C605+SUMPRODUCT(($B$1461:$B$1491=$J605)*1,C$1461:C$1491)))</f>
        <v>0.6373813171000573</v>
      </c>
      <c r="L605" s="2" cm="1">
        <f t="array" ref="L605">IF(D605="","",0.5*(D605+SUMPRODUCT(($B$1461:$B$1491=$J605)*1,D$1461:D$1491)))</f>
        <v>0.63391369616437598</v>
      </c>
      <c r="M605" s="2" cm="1">
        <f t="array" ref="M605">IF(E605="","",0.5*(E605+SUMPRODUCT(($B$1461:$B$1491=$J605)*1,E$1461:E$1491)))</f>
        <v>0.63603549757750044</v>
      </c>
      <c r="N605" s="2" cm="1">
        <f t="array" ref="N605">IF(F605="","",0.5*(F605+SUMPRODUCT(($B$1461:$B$1491=$J605)*1,F$1461:F$1491)))</f>
        <v>0.6404945231901058</v>
      </c>
      <c r="O605" s="2" cm="1">
        <f t="array" ref="O605">IF(G605="","",0.5*(G605+SUMPRODUCT(($B$1461:$B$1491=$J605)*1,G$1461:G$1491)))</f>
        <v>0.59321005738867705</v>
      </c>
    </row>
    <row r="606" spans="1:15" x14ac:dyDescent="0.55000000000000004">
      <c r="A606" s="3">
        <v>20</v>
      </c>
      <c r="B606" s="3">
        <v>14</v>
      </c>
      <c r="C606" s="2">
        <f>IF(logVir!C606="","",資本サービス!C606/SUM(資本サービス!C606,労働コスト!C606))</f>
        <v>0.34755850084569873</v>
      </c>
      <c r="D606" s="2">
        <f>IF(logVir!D606="","",資本サービス!D606/SUM(資本サービス!D606,労働コスト!D606))</f>
        <v>0.31474664857858015</v>
      </c>
      <c r="E606" s="2">
        <f>IF(logVir!E606="","",資本サービス!E606/SUM(資本サービス!E606,労働コスト!E606))</f>
        <v>0.37052709508687215</v>
      </c>
      <c r="F606" s="2">
        <f>IF(logVir!F606="","",資本サービス!F606/SUM(資本サービス!F606,労働コスト!F606))</f>
        <v>0.35968377483112735</v>
      </c>
      <c r="G606" s="2">
        <f>IF(logVir!G606="","",資本サービス!G606/SUM(資本サービス!G606,労働コスト!G606))</f>
        <v>0.32257853992728247</v>
      </c>
      <c r="I606" s="3">
        <v>20</v>
      </c>
      <c r="J606" s="3">
        <v>14</v>
      </c>
      <c r="K606" s="2" cm="1">
        <f t="array" ref="K606">IF(C606="","",0.5*(C606+SUMPRODUCT(($B$1461:$B$1491=$J606)*1,C$1461:C$1491)))</f>
        <v>0.37835149057648459</v>
      </c>
      <c r="L606" s="2" cm="1">
        <f t="array" ref="L606">IF(D606="","",0.5*(D606+SUMPRODUCT(($B$1461:$B$1491=$J606)*1,D$1461:D$1491)))</f>
        <v>0.34219300461876012</v>
      </c>
      <c r="M606" s="2" cm="1">
        <f t="array" ref="M606">IF(E606="","",0.5*(E606+SUMPRODUCT(($B$1461:$B$1491=$J606)*1,E$1461:E$1491)))</f>
        <v>0.37904441929064436</v>
      </c>
      <c r="N606" s="2" cm="1">
        <f t="array" ref="N606">IF(F606="","",0.5*(F606+SUMPRODUCT(($B$1461:$B$1491=$J606)*1,F$1461:F$1491)))</f>
        <v>0.38022552145501265</v>
      </c>
      <c r="O606" s="2" cm="1">
        <f t="array" ref="O606">IF(G606="","",0.5*(G606+SUMPRODUCT(($B$1461:$B$1491=$J606)*1,G$1461:G$1491)))</f>
        <v>0.34840830107692045</v>
      </c>
    </row>
    <row r="607" spans="1:15" x14ac:dyDescent="0.55000000000000004">
      <c r="A607" s="3">
        <v>20</v>
      </c>
      <c r="B607" s="3">
        <v>15</v>
      </c>
      <c r="C607" s="2">
        <f>IF(logVir!C607="","",資本サービス!C607/SUM(資本サービス!C607,労働コスト!C607))</f>
        <v>0.29706041902037345</v>
      </c>
      <c r="D607" s="2">
        <f>IF(logVir!D607="","",資本サービス!D607/SUM(資本サービス!D607,労働コスト!D607))</f>
        <v>0.24599736027726449</v>
      </c>
      <c r="E607" s="2">
        <f>IF(logVir!E607="","",資本サービス!E607/SUM(資本サービス!E607,労働コスト!E607))</f>
        <v>0.24879955369119514</v>
      </c>
      <c r="F607" s="2">
        <f>IF(logVir!F607="","",資本サービス!F607/SUM(資本サービス!F607,労働コスト!F607))</f>
        <v>0.24819355121723963</v>
      </c>
      <c r="G607" s="2">
        <f>IF(logVir!G607="","",資本サービス!G607/SUM(資本サービス!G607,労働コスト!G607))</f>
        <v>0.2079792713449683</v>
      </c>
      <c r="I607" s="3">
        <v>20</v>
      </c>
      <c r="J607" s="3">
        <v>15</v>
      </c>
      <c r="K607" s="2" cm="1">
        <f t="array" ref="K607">IF(C607="","",0.5*(C607+SUMPRODUCT(($B$1461:$B$1491=$J607)*1,C$1461:C$1491)))</f>
        <v>0.27883313736794235</v>
      </c>
      <c r="L607" s="2" cm="1">
        <f t="array" ref="L607">IF(D607="","",0.5*(D607+SUMPRODUCT(($B$1461:$B$1491=$J607)*1,D$1461:D$1491)))</f>
        <v>0.2319341083473469</v>
      </c>
      <c r="M607" s="2" cm="1">
        <f t="array" ref="M607">IF(E607="","",0.5*(E607+SUMPRODUCT(($B$1461:$B$1491=$J607)*1,E$1461:E$1491)))</f>
        <v>0.246394049676705</v>
      </c>
      <c r="N607" s="2" cm="1">
        <f t="array" ref="N607">IF(F607="","",0.5*(F607+SUMPRODUCT(($B$1461:$B$1491=$J607)*1,F$1461:F$1491)))</f>
        <v>0.25055761603342774</v>
      </c>
      <c r="O607" s="2" cm="1">
        <f t="array" ref="O607">IF(G607="","",0.5*(G607+SUMPRODUCT(($B$1461:$B$1491=$J607)*1,G$1461:G$1491)))</f>
        <v>0.21711327488255633</v>
      </c>
    </row>
    <row r="608" spans="1:15" x14ac:dyDescent="0.55000000000000004">
      <c r="A608" s="3">
        <v>20</v>
      </c>
      <c r="B608" s="3">
        <v>16</v>
      </c>
      <c r="C608" s="2">
        <f>IF(logVir!C608="","",資本サービス!C608/SUM(資本サービス!C608,労働コスト!C608))</f>
        <v>0.33389058742227085</v>
      </c>
      <c r="D608" s="2">
        <f>IF(logVir!D608="","",資本サービス!D608/SUM(資本サービス!D608,労働コスト!D608))</f>
        <v>0.29511764361590309</v>
      </c>
      <c r="E608" s="2">
        <f>IF(logVir!E608="","",資本サービス!E608/SUM(資本サービス!E608,労働コスト!E608))</f>
        <v>0.28858211048316906</v>
      </c>
      <c r="F608" s="2">
        <f>IF(logVir!F608="","",資本サービス!F608/SUM(資本サービス!F608,労働コスト!F608))</f>
        <v>0.26936033947802318</v>
      </c>
      <c r="G608" s="2">
        <f>IF(logVir!G608="","",資本サービス!G608/SUM(資本サービス!G608,労働コスト!G608))</f>
        <v>0.2352768638405946</v>
      </c>
      <c r="I608" s="3">
        <v>20</v>
      </c>
      <c r="J608" s="3">
        <v>16</v>
      </c>
      <c r="K608" s="2" cm="1">
        <f t="array" ref="K608">IF(C608="","",0.5*(C608+SUMPRODUCT(($B$1461:$B$1491=$J608)*1,C$1461:C$1491)))</f>
        <v>0.33022202675634288</v>
      </c>
      <c r="L608" s="2" cm="1">
        <f t="array" ref="L608">IF(D608="","",0.5*(D608+SUMPRODUCT(($B$1461:$B$1491=$J608)*1,D$1461:D$1491)))</f>
        <v>0.29631842963662924</v>
      </c>
      <c r="M608" s="2" cm="1">
        <f t="array" ref="M608">IF(E608="","",0.5*(E608+SUMPRODUCT(($B$1461:$B$1491=$J608)*1,E$1461:E$1491)))</f>
        <v>0.28021642126630764</v>
      </c>
      <c r="N608" s="2" cm="1">
        <f t="array" ref="N608">IF(F608="","",0.5*(F608+SUMPRODUCT(($B$1461:$B$1491=$J608)*1,F$1461:F$1491)))</f>
        <v>0.27086268567983923</v>
      </c>
      <c r="O608" s="2" cm="1">
        <f t="array" ref="O608">IF(G608="","",0.5*(G608+SUMPRODUCT(($B$1461:$B$1491=$J608)*1,G$1461:G$1491)))</f>
        <v>0.23989579643652498</v>
      </c>
    </row>
    <row r="609" spans="1:15" x14ac:dyDescent="0.55000000000000004">
      <c r="A609" s="3">
        <v>20</v>
      </c>
      <c r="B609" s="3">
        <v>17</v>
      </c>
      <c r="C609" s="2">
        <f>IF(logVir!C609="","",資本サービス!C609/SUM(資本サービス!C609,労働コスト!C609))</f>
        <v>0.60700301629838327</v>
      </c>
      <c r="D609" s="2">
        <f>IF(logVir!D609="","",資本サービス!D609/SUM(資本サービス!D609,労働コスト!D609))</f>
        <v>0.59540963166332295</v>
      </c>
      <c r="E609" s="2">
        <f>IF(logVir!E609="","",資本サービス!E609/SUM(資本サービス!E609,労働コスト!E609))</f>
        <v>0.44721155019099967</v>
      </c>
      <c r="F609" s="2">
        <f>IF(logVir!F609="","",資本サービス!F609/SUM(資本サービス!F609,労働コスト!F609))</f>
        <v>0.53677353017692064</v>
      </c>
      <c r="G609" s="2">
        <f>IF(logVir!G609="","",資本サービス!G609/SUM(資本サービス!G609,労働コスト!G609))</f>
        <v>0.53609388683823755</v>
      </c>
      <c r="I609" s="3">
        <v>20</v>
      </c>
      <c r="J609" s="3">
        <v>17</v>
      </c>
      <c r="K609" s="2" cm="1">
        <f t="array" ref="K609">IF(C609="","",0.5*(C609+SUMPRODUCT(($B$1461:$B$1491=$J609)*1,C$1461:C$1491)))</f>
        <v>0.63180887130494512</v>
      </c>
      <c r="L609" s="2" cm="1">
        <f t="array" ref="L609">IF(D609="","",0.5*(D609+SUMPRODUCT(($B$1461:$B$1491=$J609)*1,D$1461:D$1491)))</f>
        <v>0.61822820393793465</v>
      </c>
      <c r="M609" s="2" cm="1">
        <f t="array" ref="M609">IF(E609="","",0.5*(E609+SUMPRODUCT(($B$1461:$B$1491=$J609)*1,E$1461:E$1491)))</f>
        <v>0.53063782748303912</v>
      </c>
      <c r="N609" s="2" cm="1">
        <f t="array" ref="N609">IF(F609="","",0.5*(F609+SUMPRODUCT(($B$1461:$B$1491=$J609)*1,F$1461:F$1491)))</f>
        <v>0.56135239087625899</v>
      </c>
      <c r="O609" s="2" cm="1">
        <f t="array" ref="O609">IF(G609="","",0.5*(G609+SUMPRODUCT(($B$1461:$B$1491=$J609)*1,G$1461:G$1491)))</f>
        <v>0.55910175862011358</v>
      </c>
    </row>
    <row r="610" spans="1:15" x14ac:dyDescent="0.55000000000000004">
      <c r="A610" s="3">
        <v>20</v>
      </c>
      <c r="B610" s="3">
        <v>18</v>
      </c>
      <c r="C610" s="2">
        <f>IF(logVir!C610="","",資本サービス!C610/SUM(資本サービス!C610,労働コスト!C610))</f>
        <v>0.14408075559445119</v>
      </c>
      <c r="D610" s="2">
        <f>IF(logVir!D610="","",資本サービス!D610/SUM(資本サービス!D610,労働コスト!D610))</f>
        <v>0.10032926558860403</v>
      </c>
      <c r="E610" s="2">
        <f>IF(logVir!E610="","",資本サービス!E610/SUM(資本サービス!E610,労働コスト!E610))</f>
        <v>9.4406943311327027E-2</v>
      </c>
      <c r="F610" s="2">
        <f>IF(logVir!F610="","",資本サービス!F610/SUM(資本サービス!F610,労働コスト!F610))</f>
        <v>9.492268876539138E-2</v>
      </c>
      <c r="G610" s="2">
        <f>IF(logVir!G610="","",資本サービス!G610/SUM(資本サービス!G610,労働コスト!G610))</f>
        <v>9.2841354619879746E-2</v>
      </c>
      <c r="I610" s="3">
        <v>20</v>
      </c>
      <c r="J610" s="3">
        <v>18</v>
      </c>
      <c r="K610" s="2" cm="1">
        <f t="array" ref="K610">IF(C610="","",0.5*(C610+SUMPRODUCT(($B$1461:$B$1491=$J610)*1,C$1461:C$1491)))</f>
        <v>0.14379181221164497</v>
      </c>
      <c r="L610" s="2" cm="1">
        <f t="array" ref="L610">IF(D610="","",0.5*(D610+SUMPRODUCT(($B$1461:$B$1491=$J610)*1,D$1461:D$1491)))</f>
        <v>0.10469712725097401</v>
      </c>
      <c r="M610" s="2" cm="1">
        <f t="array" ref="M610">IF(E610="","",0.5*(E610+SUMPRODUCT(($B$1461:$B$1491=$J610)*1,E$1461:E$1491)))</f>
        <v>9.904153191721915E-2</v>
      </c>
      <c r="N610" s="2" cm="1">
        <f t="array" ref="N610">IF(F610="","",0.5*(F610+SUMPRODUCT(($B$1461:$B$1491=$J610)*1,F$1461:F$1491)))</f>
        <v>9.8503450716772495E-2</v>
      </c>
      <c r="O610" s="2" cm="1">
        <f t="array" ref="O610">IF(G610="","",0.5*(G610+SUMPRODUCT(($B$1461:$B$1491=$J610)*1,G$1461:G$1491)))</f>
        <v>9.717846469148568E-2</v>
      </c>
    </row>
    <row r="611" spans="1:15" x14ac:dyDescent="0.55000000000000004">
      <c r="A611" s="3">
        <v>20</v>
      </c>
      <c r="B611" s="3">
        <v>19</v>
      </c>
      <c r="C611" s="2">
        <f>IF(logVir!C611="","",資本サービス!C611/SUM(資本サービス!C611,労働コスト!C611))</f>
        <v>0.16460335735416445</v>
      </c>
      <c r="D611" s="2">
        <f>IF(logVir!D611="","",資本サービス!D611/SUM(資本サービス!D611,労働コスト!D611))</f>
        <v>0.13590421467052105</v>
      </c>
      <c r="E611" s="2">
        <f>IF(logVir!E611="","",資本サービス!E611/SUM(資本サービス!E611,労働コスト!E611))</f>
        <v>0.1289650060379402</v>
      </c>
      <c r="F611" s="2">
        <f>IF(logVir!F611="","",資本サービス!F611/SUM(資本サービス!F611,労働コスト!F611))</f>
        <v>0.11941741598180307</v>
      </c>
      <c r="G611" s="2">
        <f>IF(logVir!G611="","",資本サービス!G611/SUM(資本サービス!G611,労働コスト!G611))</f>
        <v>0.11677734634791227</v>
      </c>
      <c r="I611" s="3">
        <v>20</v>
      </c>
      <c r="J611" s="3">
        <v>19</v>
      </c>
      <c r="K611" s="2" cm="1">
        <f t="array" ref="K611">IF(C611="","",0.5*(C611+SUMPRODUCT(($B$1461:$B$1491=$J611)*1,C$1461:C$1491)))</f>
        <v>0.1686446801469412</v>
      </c>
      <c r="L611" s="2" cm="1">
        <f t="array" ref="L611">IF(D611="","",0.5*(D611+SUMPRODUCT(($B$1461:$B$1491=$J611)*1,D$1461:D$1491)))</f>
        <v>0.13428314184806095</v>
      </c>
      <c r="M611" s="2" cm="1">
        <f t="array" ref="M611">IF(E611="","",0.5*(E611+SUMPRODUCT(($B$1461:$B$1491=$J611)*1,E$1461:E$1491)))</f>
        <v>0.129778733184785</v>
      </c>
      <c r="N611" s="2" cm="1">
        <f t="array" ref="N611">IF(F611="","",0.5*(F611+SUMPRODUCT(($B$1461:$B$1491=$J611)*1,F$1461:F$1491)))</f>
        <v>0.1248835083527492</v>
      </c>
      <c r="O611" s="2" cm="1">
        <f t="array" ref="O611">IF(G611="","",0.5*(G611+SUMPRODUCT(($B$1461:$B$1491=$J611)*1,G$1461:G$1491)))</f>
        <v>0.12103137558331817</v>
      </c>
    </row>
    <row r="612" spans="1:15" x14ac:dyDescent="0.55000000000000004">
      <c r="A612" s="3">
        <v>20</v>
      </c>
      <c r="B612" s="3">
        <v>20</v>
      </c>
      <c r="C612" s="2">
        <f>IF(logVir!C612="","",資本サービス!C612/SUM(資本サービス!C612,労働コスト!C612))</f>
        <v>0.20775010607120412</v>
      </c>
      <c r="D612" s="2">
        <f>IF(logVir!D612="","",資本サービス!D612/SUM(資本サービス!D612,労働コスト!D612))</f>
        <v>0.19774502621478407</v>
      </c>
      <c r="E612" s="2">
        <f>IF(logVir!E612="","",資本サービス!E612/SUM(資本サービス!E612,労働コスト!E612))</f>
        <v>0.20092622535492166</v>
      </c>
      <c r="F612" s="2">
        <f>IF(logVir!F612="","",資本サービス!F612/SUM(資本サービス!F612,労働コスト!F612))</f>
        <v>0.18473921751116751</v>
      </c>
      <c r="G612" s="2">
        <f>IF(logVir!G612="","",資本サービス!G612/SUM(資本サービス!G612,労働コスト!G612))</f>
        <v>0.18993323606545862</v>
      </c>
      <c r="I612" s="3">
        <v>20</v>
      </c>
      <c r="J612" s="3">
        <v>20</v>
      </c>
      <c r="K612" s="2" cm="1">
        <f t="array" ref="K612">IF(C612="","",0.5*(C612+SUMPRODUCT(($B$1461:$B$1491=$J612)*1,C$1461:C$1491)))</f>
        <v>0.23107385931995689</v>
      </c>
      <c r="L612" s="2" cm="1">
        <f t="array" ref="L612">IF(D612="","",0.5*(D612+SUMPRODUCT(($B$1461:$B$1491=$J612)*1,D$1461:D$1491)))</f>
        <v>0.22151099575129721</v>
      </c>
      <c r="M612" s="2" cm="1">
        <f t="array" ref="M612">IF(E612="","",0.5*(E612+SUMPRODUCT(($B$1461:$B$1491=$J612)*1,E$1461:E$1491)))</f>
        <v>0.22622813008152956</v>
      </c>
      <c r="N612" s="2" cm="1">
        <f t="array" ref="N612">IF(F612="","",0.5*(F612+SUMPRODUCT(($B$1461:$B$1491=$J612)*1,F$1461:F$1491)))</f>
        <v>0.21892602907463748</v>
      </c>
      <c r="O612" s="2" cm="1">
        <f t="array" ref="O612">IF(G612="","",0.5*(G612+SUMPRODUCT(($B$1461:$B$1491=$J612)*1,G$1461:G$1491)))</f>
        <v>0.21381753768606299</v>
      </c>
    </row>
    <row r="613" spans="1:15" x14ac:dyDescent="0.55000000000000004">
      <c r="A613" s="3">
        <v>20</v>
      </c>
      <c r="B613" s="3">
        <v>21</v>
      </c>
      <c r="C613" s="2">
        <f>IF(logVir!C613="","",資本サービス!C613/SUM(資本サービス!C613,労働コスト!C613))</f>
        <v>0.32656318016525943</v>
      </c>
      <c r="D613" s="2">
        <f>IF(logVir!D613="","",資本サービス!D613/SUM(資本サービス!D613,労働コスト!D613))</f>
        <v>0.28061860386036791</v>
      </c>
      <c r="E613" s="2">
        <f>IF(logVir!E613="","",資本サービス!E613/SUM(資本サービス!E613,労働コスト!E613))</f>
        <v>0.287893181888913</v>
      </c>
      <c r="F613" s="2">
        <f>IF(logVir!F613="","",資本サービス!F613/SUM(資本サービス!F613,労働コスト!F613))</f>
        <v>0.30005011231757817</v>
      </c>
      <c r="G613" s="2">
        <f>IF(logVir!G613="","",資本サービス!G613/SUM(資本サービス!G613,労働コスト!G613))</f>
        <v>0.35356510937264712</v>
      </c>
      <c r="I613" s="3">
        <v>20</v>
      </c>
      <c r="J613" s="3">
        <v>21</v>
      </c>
      <c r="K613" s="2" cm="1">
        <f t="array" ref="K613">IF(C613="","",0.5*(C613+SUMPRODUCT(($B$1461:$B$1491=$J613)*1,C$1461:C$1491)))</f>
        <v>0.33071000640469156</v>
      </c>
      <c r="L613" s="2" cm="1">
        <f t="array" ref="L613">IF(D613="","",0.5*(D613+SUMPRODUCT(($B$1461:$B$1491=$J613)*1,D$1461:D$1491)))</f>
        <v>0.28918417374370475</v>
      </c>
      <c r="M613" s="2" cm="1">
        <f t="array" ref="M613">IF(E613="","",0.5*(E613+SUMPRODUCT(($B$1461:$B$1491=$J613)*1,E$1461:E$1491)))</f>
        <v>0.28890084782099407</v>
      </c>
      <c r="N613" s="2" cm="1">
        <f t="array" ref="N613">IF(F613="","",0.5*(F613+SUMPRODUCT(($B$1461:$B$1491=$J613)*1,F$1461:F$1491)))</f>
        <v>0.29368214806102438</v>
      </c>
      <c r="O613" s="2" cm="1">
        <f t="array" ref="O613">IF(G613="","",0.5*(G613+SUMPRODUCT(($B$1461:$B$1491=$J613)*1,G$1461:G$1491)))</f>
        <v>0.31227521770560773</v>
      </c>
    </row>
    <row r="614" spans="1:15" x14ac:dyDescent="0.55000000000000004">
      <c r="A614" s="3">
        <v>20</v>
      </c>
      <c r="B614" s="3">
        <v>22</v>
      </c>
      <c r="C614" s="2">
        <f>IF(logVir!C614="","",資本サービス!C614/SUM(資本サービス!C614,労働コスト!C614))</f>
        <v>0.14675971778094471</v>
      </c>
      <c r="D614" s="2">
        <f>IF(logVir!D614="","",資本サービス!D614/SUM(資本サービス!D614,労働コスト!D614))</f>
        <v>0.17424748023854764</v>
      </c>
      <c r="E614" s="2">
        <f>IF(logVir!E614="","",資本サービス!E614/SUM(資本サービス!E614,労働コスト!E614))</f>
        <v>0.13290862946869972</v>
      </c>
      <c r="F614" s="2">
        <f>IF(logVir!F614="","",資本サービス!F614/SUM(資本サービス!F614,労働コスト!F614))</f>
        <v>0.13967434409287002</v>
      </c>
      <c r="G614" s="2">
        <f>IF(logVir!G614="","",資本サービス!G614/SUM(資本サービス!G614,労働コスト!G614))</f>
        <v>0.17873480281336621</v>
      </c>
      <c r="I614" s="3">
        <v>20</v>
      </c>
      <c r="J614" s="3">
        <v>22</v>
      </c>
      <c r="K614" s="2" cm="1">
        <f t="array" ref="K614">IF(C614="","",0.5*(C614+SUMPRODUCT(($B$1461:$B$1491=$J614)*1,C$1461:C$1491)))</f>
        <v>0.18540972414559756</v>
      </c>
      <c r="L614" s="2" cm="1">
        <f t="array" ref="L614">IF(D614="","",0.5*(D614+SUMPRODUCT(($B$1461:$B$1491=$J614)*1,D$1461:D$1491)))</f>
        <v>0.1794000627813902</v>
      </c>
      <c r="M614" s="2" cm="1">
        <f t="array" ref="M614">IF(E614="","",0.5*(E614+SUMPRODUCT(($B$1461:$B$1491=$J614)*1,E$1461:E$1491)))</f>
        <v>0.14524460502567599</v>
      </c>
      <c r="N614" s="2" cm="1">
        <f t="array" ref="N614">IF(F614="","",0.5*(F614+SUMPRODUCT(($B$1461:$B$1491=$J614)*1,F$1461:F$1491)))</f>
        <v>0.15104702104516732</v>
      </c>
      <c r="O614" s="2" cm="1">
        <f t="array" ref="O614">IF(G614="","",0.5*(G614+SUMPRODUCT(($B$1461:$B$1491=$J614)*1,G$1461:G$1491)))</f>
        <v>0.16995759919446463</v>
      </c>
    </row>
    <row r="615" spans="1:15" x14ac:dyDescent="0.55000000000000004">
      <c r="A615" s="3">
        <v>20</v>
      </c>
      <c r="B615" s="3">
        <v>23</v>
      </c>
      <c r="C615" s="2">
        <f>IF(logVir!C615="","",資本サービス!C615/SUM(資本サービス!C615,労働コスト!C615))</f>
        <v>0.72170386715181911</v>
      </c>
      <c r="D615" s="2">
        <f>IF(logVir!D615="","",資本サービス!D615/SUM(資本サービス!D615,労働コスト!D615))</f>
        <v>0.70173728759100984</v>
      </c>
      <c r="E615" s="2">
        <f>IF(logVir!E615="","",資本サービス!E615/SUM(資本サービス!E615,労働コスト!E615))</f>
        <v>0.63374792338440156</v>
      </c>
      <c r="F615" s="2">
        <f>IF(logVir!F615="","",資本サービス!F615/SUM(資本サービス!F615,労働コスト!F615))</f>
        <v>0.58332889124168386</v>
      </c>
      <c r="G615" s="2">
        <f>IF(logVir!G615="","",資本サービス!G615/SUM(資本サービス!G615,労働コスト!G615))</f>
        <v>0.55338612745503257</v>
      </c>
      <c r="I615" s="3">
        <v>20</v>
      </c>
      <c r="J615" s="3">
        <v>23</v>
      </c>
      <c r="K615" s="2" cm="1">
        <f t="array" ref="K615">IF(C615="","",0.5*(C615+SUMPRODUCT(($B$1461:$B$1491=$J615)*1,C$1461:C$1491)))</f>
        <v>0.71874726583504089</v>
      </c>
      <c r="L615" s="2" cm="1">
        <f t="array" ref="L615">IF(D615="","",0.5*(D615+SUMPRODUCT(($B$1461:$B$1491=$J615)*1,D$1461:D$1491)))</f>
        <v>0.69392745413356793</v>
      </c>
      <c r="M615" s="2" cm="1">
        <f t="array" ref="M615">IF(E615="","",0.5*(E615+SUMPRODUCT(($B$1461:$B$1491=$J615)*1,E$1461:E$1491)))</f>
        <v>0.64327014933094362</v>
      </c>
      <c r="N615" s="2" cm="1">
        <f t="array" ref="N615">IF(F615="","",0.5*(F615+SUMPRODUCT(($B$1461:$B$1491=$J615)*1,F$1461:F$1491)))</f>
        <v>0.60399567597771009</v>
      </c>
      <c r="O615" s="2" cm="1">
        <f t="array" ref="O615">IF(G615="","",0.5*(G615+SUMPRODUCT(($B$1461:$B$1491=$J615)*1,G$1461:G$1491)))</f>
        <v>0.57775753092000626</v>
      </c>
    </row>
    <row r="616" spans="1:15" x14ac:dyDescent="0.55000000000000004">
      <c r="A616" s="3">
        <v>20</v>
      </c>
      <c r="B616" s="3">
        <v>24</v>
      </c>
      <c r="C616" s="2">
        <f>IF(logVir!C616="","",資本サービス!C616/SUM(資本サービス!C616,労働コスト!C616))</f>
        <v>0.26851878606025048</v>
      </c>
      <c r="D616" s="2">
        <f>IF(logVir!D616="","",資本サービス!D616/SUM(資本サービス!D616,労働コスト!D616))</f>
        <v>0.3224987668710142</v>
      </c>
      <c r="E616" s="2">
        <f>IF(logVir!E616="","",資本サービス!E616/SUM(資本サービス!E616,労働コスト!E616))</f>
        <v>0.26032187392649636</v>
      </c>
      <c r="F616" s="2">
        <f>IF(logVir!F616="","",資本サービス!F616/SUM(資本サービス!F616,労働コスト!F616))</f>
        <v>0.2334990529894953</v>
      </c>
      <c r="G616" s="2">
        <f>IF(logVir!G616="","",資本サービス!G616/SUM(資本サービス!G616,労働コスト!G616))</f>
        <v>0.22052921928786554</v>
      </c>
      <c r="I616" s="3">
        <v>20</v>
      </c>
      <c r="J616" s="3">
        <v>24</v>
      </c>
      <c r="K616" s="2" cm="1">
        <f t="array" ref="K616">IF(C616="","",0.5*(C616+SUMPRODUCT(($B$1461:$B$1491=$J616)*1,C$1461:C$1491)))</f>
        <v>0.2783496048240387</v>
      </c>
      <c r="L616" s="2" cm="1">
        <f t="array" ref="L616">IF(D616="","",0.5*(D616+SUMPRODUCT(($B$1461:$B$1491=$J616)*1,D$1461:D$1491)))</f>
        <v>0.29272750297619371</v>
      </c>
      <c r="M616" s="2" cm="1">
        <f t="array" ref="M616">IF(E616="","",0.5*(E616+SUMPRODUCT(($B$1461:$B$1491=$J616)*1,E$1461:E$1491)))</f>
        <v>0.25453429712984943</v>
      </c>
      <c r="N616" s="2" cm="1">
        <f t="array" ref="N616">IF(F616="","",0.5*(F616+SUMPRODUCT(($B$1461:$B$1491=$J616)*1,F$1461:F$1491)))</f>
        <v>0.23250803391954383</v>
      </c>
      <c r="O616" s="2" cm="1">
        <f t="array" ref="O616">IF(G616="","",0.5*(G616+SUMPRODUCT(($B$1461:$B$1491=$J616)*1,G$1461:G$1491)))</f>
        <v>0.22024372541673784</v>
      </c>
    </row>
    <row r="617" spans="1:15" x14ac:dyDescent="0.55000000000000004">
      <c r="A617" s="3">
        <v>20</v>
      </c>
      <c r="B617" s="3">
        <v>25</v>
      </c>
      <c r="C617" s="2">
        <f>IF(logVir!C617="","",資本サービス!C617/SUM(資本サービス!C617,労働コスト!C617))</f>
        <v>0.20196721270572415</v>
      </c>
      <c r="D617" s="2">
        <f>IF(logVir!D617="","",資本サービス!D617/SUM(資本サービス!D617,労働コスト!D617))</f>
        <v>0.18400492074449279</v>
      </c>
      <c r="E617" s="2">
        <f>IF(logVir!E617="","",資本サービス!E617/SUM(資本サービス!E617,労働コスト!E617))</f>
        <v>0.1860174172315659</v>
      </c>
      <c r="F617" s="2">
        <f>IF(logVir!F617="","",資本サービス!F617/SUM(資本サービス!F617,労働コスト!F617))</f>
        <v>0.19099966140641003</v>
      </c>
      <c r="G617" s="2">
        <f>IF(logVir!G617="","",資本サービス!G617/SUM(資本サービス!G617,労働コスト!G617))</f>
        <v>0.19137004853315648</v>
      </c>
      <c r="I617" s="3">
        <v>20</v>
      </c>
      <c r="J617" s="3">
        <v>25</v>
      </c>
      <c r="K617" s="2" cm="1">
        <f t="array" ref="K617">IF(C617="","",0.5*(C617+SUMPRODUCT(($B$1461:$B$1491=$J617)*1,C$1461:C$1491)))</f>
        <v>0.2002480849668713</v>
      </c>
      <c r="L617" s="2" cm="1">
        <f t="array" ref="L617">IF(D617="","",0.5*(D617+SUMPRODUCT(($B$1461:$B$1491=$J617)*1,D$1461:D$1491)))</f>
        <v>0.19052981530464908</v>
      </c>
      <c r="M617" s="2" cm="1">
        <f t="array" ref="M617">IF(E617="","",0.5*(E617+SUMPRODUCT(($B$1461:$B$1491=$J617)*1,E$1461:E$1491)))</f>
        <v>0.19191881107249556</v>
      </c>
      <c r="N617" s="2" cm="1">
        <f t="array" ref="N617">IF(F617="","",0.5*(F617+SUMPRODUCT(($B$1461:$B$1491=$J617)*1,F$1461:F$1491)))</f>
        <v>0.19500893677204068</v>
      </c>
      <c r="O617" s="2" cm="1">
        <f t="array" ref="O617">IF(G617="","",0.5*(G617+SUMPRODUCT(($B$1461:$B$1491=$J617)*1,G$1461:G$1491)))</f>
        <v>0.19451876027324283</v>
      </c>
    </row>
    <row r="618" spans="1:15" x14ac:dyDescent="0.55000000000000004">
      <c r="A618" s="3">
        <v>20</v>
      </c>
      <c r="B618" s="3">
        <v>26</v>
      </c>
      <c r="C618" s="2">
        <f>IF(logVir!C618="","",資本サービス!C618/SUM(資本サービス!C618,労働コスト!C618))</f>
        <v>0.6756544011747847</v>
      </c>
      <c r="D618" s="2">
        <f>IF(logVir!D618="","",資本サービス!D618/SUM(資本サービス!D618,労働コスト!D618))</f>
        <v>0.67053109478713535</v>
      </c>
      <c r="E618" s="2">
        <f>IF(logVir!E618="","",資本サービス!E618/SUM(資本サービス!E618,労働コスト!E618))</f>
        <v>0.52545838584181526</v>
      </c>
      <c r="F618" s="2">
        <f>IF(logVir!F618="","",資本サービス!F618/SUM(資本サービス!F618,労働コスト!F618))</f>
        <v>0.58353927495646141</v>
      </c>
      <c r="G618" s="2">
        <f>IF(logVir!G618="","",資本サービス!G618/SUM(資本サービス!G618,労働コスト!G618))</f>
        <v>0.65312596220789421</v>
      </c>
      <c r="I618" s="3">
        <v>20</v>
      </c>
      <c r="J618" s="3">
        <v>26</v>
      </c>
      <c r="K618" s="2" cm="1">
        <f t="array" ref="K618">IF(C618="","",0.5*(C618+SUMPRODUCT(($B$1461:$B$1491=$J618)*1,C$1461:C$1491)))</f>
        <v>0.68338948283372991</v>
      </c>
      <c r="L618" s="2" cm="1">
        <f t="array" ref="L618">IF(D618="","",0.5*(D618+SUMPRODUCT(($B$1461:$B$1491=$J618)*1,D$1461:D$1491)))</f>
        <v>0.64743882605609404</v>
      </c>
      <c r="M618" s="2" cm="1">
        <f t="array" ref="M618">IF(E618="","",0.5*(E618+SUMPRODUCT(($B$1461:$B$1491=$J618)*1,E$1461:E$1491)))</f>
        <v>0.53966474352884763</v>
      </c>
      <c r="N618" s="2" cm="1">
        <f t="array" ref="N618">IF(F618="","",0.5*(F618+SUMPRODUCT(($B$1461:$B$1491=$J618)*1,F$1461:F$1491)))</f>
        <v>0.58111622275422525</v>
      </c>
      <c r="O618" s="2" cm="1">
        <f t="array" ref="O618">IF(G618="","",0.5*(G618+SUMPRODUCT(($B$1461:$B$1491=$J618)*1,G$1461:G$1491)))</f>
        <v>0.61438004097407273</v>
      </c>
    </row>
    <row r="619" spans="1:15" x14ac:dyDescent="0.55000000000000004">
      <c r="A619" s="3">
        <v>20</v>
      </c>
      <c r="B619" s="3">
        <v>27</v>
      </c>
      <c r="C619" s="2">
        <f>IF(logVir!C619="","",資本サービス!C619/SUM(資本サービス!C619,労働コスト!C619))</f>
        <v>0.22454853686272902</v>
      </c>
      <c r="D619" s="2">
        <f>IF(logVir!D619="","",資本サービス!D619/SUM(資本サービス!D619,労働コスト!D619))</f>
        <v>0.19082240630801439</v>
      </c>
      <c r="E619" s="2">
        <f>IF(logVir!E619="","",資本サービス!E619/SUM(資本サービス!E619,労働コスト!E619))</f>
        <v>0.19184323120548991</v>
      </c>
      <c r="F619" s="2">
        <f>IF(logVir!F619="","",資本サービス!F619/SUM(資本サービス!F619,労働コスト!F619))</f>
        <v>0.19828884910521111</v>
      </c>
      <c r="G619" s="2">
        <f>IF(logVir!G619="","",資本サービス!G619/SUM(資本サービス!G619,労働コスト!G619))</f>
        <v>0.16043333649641894</v>
      </c>
      <c r="I619" s="3">
        <v>20</v>
      </c>
      <c r="J619" s="3">
        <v>27</v>
      </c>
      <c r="K619" s="2" cm="1">
        <f t="array" ref="K619">IF(C619="","",0.5*(C619+SUMPRODUCT(($B$1461:$B$1491=$J619)*1,C$1461:C$1491)))</f>
        <v>0.21781921347223493</v>
      </c>
      <c r="L619" s="2" cm="1">
        <f t="array" ref="L619">IF(D619="","",0.5*(D619+SUMPRODUCT(($B$1461:$B$1491=$J619)*1,D$1461:D$1491)))</f>
        <v>0.19819978666691934</v>
      </c>
      <c r="M619" s="2" cm="1">
        <f t="array" ref="M619">IF(E619="","",0.5*(E619+SUMPRODUCT(($B$1461:$B$1491=$J619)*1,E$1461:E$1491)))</f>
        <v>0.19768391147779768</v>
      </c>
      <c r="N619" s="2" cm="1">
        <f t="array" ref="N619">IF(F619="","",0.5*(F619+SUMPRODUCT(($B$1461:$B$1491=$J619)*1,F$1461:F$1491)))</f>
        <v>0.19910939652276655</v>
      </c>
      <c r="O619" s="2" cm="1">
        <f t="array" ref="O619">IF(G619="","",0.5*(G619+SUMPRODUCT(($B$1461:$B$1491=$J619)*1,G$1461:G$1491)))</f>
        <v>0.17365126110909296</v>
      </c>
    </row>
    <row r="620" spans="1:15" x14ac:dyDescent="0.55000000000000004">
      <c r="A620" s="3">
        <v>20</v>
      </c>
      <c r="B620" s="3">
        <v>28</v>
      </c>
      <c r="C620" s="2">
        <f>IF(logVir!C620="","",資本サービス!C620/SUM(資本サービス!C620,労働コスト!C620))</f>
        <v>0.41944546858303466</v>
      </c>
      <c r="D620" s="2">
        <f>IF(logVir!D620="","",資本サービス!D620/SUM(資本サービス!D620,労働コスト!D620))</f>
        <v>0.38012476707484161</v>
      </c>
      <c r="E620" s="2">
        <f>IF(logVir!E620="","",資本サービス!E620/SUM(資本サービス!E620,労働コスト!E620))</f>
        <v>0.33116914538873293</v>
      </c>
      <c r="F620" s="2">
        <f>IF(logVir!F620="","",資本サービス!F620/SUM(資本サービス!F620,労働コスト!F620))</f>
        <v>0.34713246752871418</v>
      </c>
      <c r="G620" s="2">
        <f>IF(logVir!G620="","",資本サービス!G620/SUM(資本サービス!G620,労働コスト!G620))</f>
        <v>0.35752584732194143</v>
      </c>
      <c r="I620" s="3">
        <v>20</v>
      </c>
      <c r="J620" s="3">
        <v>28</v>
      </c>
      <c r="K620" s="2" cm="1">
        <f t="array" ref="K620">IF(C620="","",0.5*(C620+SUMPRODUCT(($B$1461:$B$1491=$J620)*1,C$1461:C$1491)))</f>
        <v>0.41083282108639896</v>
      </c>
      <c r="L620" s="2" cm="1">
        <f t="array" ref="L620">IF(D620="","",0.5*(D620+SUMPRODUCT(($B$1461:$B$1491=$J620)*1,D$1461:D$1491)))</f>
        <v>0.36836974077229462</v>
      </c>
      <c r="M620" s="2" cm="1">
        <f t="array" ref="M620">IF(E620="","",0.5*(E620+SUMPRODUCT(($B$1461:$B$1491=$J620)*1,E$1461:E$1491)))</f>
        <v>0.32860616200343323</v>
      </c>
      <c r="N620" s="2" cm="1">
        <f t="array" ref="N620">IF(F620="","",0.5*(F620+SUMPRODUCT(($B$1461:$B$1491=$J620)*1,F$1461:F$1491)))</f>
        <v>0.33994535191994468</v>
      </c>
      <c r="O620" s="2" cm="1">
        <f t="array" ref="O620">IF(G620="","",0.5*(G620+SUMPRODUCT(($B$1461:$B$1491=$J620)*1,G$1461:G$1491)))</f>
        <v>0.35125676156812985</v>
      </c>
    </row>
    <row r="621" spans="1:15" x14ac:dyDescent="0.55000000000000004">
      <c r="A621" s="3">
        <v>20</v>
      </c>
      <c r="B621" s="3">
        <v>29</v>
      </c>
      <c r="C621" s="2">
        <f>IF(logVir!C621="","",資本サービス!C621/SUM(資本サービス!C621,労働コスト!C621))</f>
        <v>0.18894917437159442</v>
      </c>
      <c r="D621" s="2">
        <f>IF(logVir!D621="","",資本サービス!D621/SUM(資本サービス!D621,労働コスト!D621))</f>
        <v>0.15672244577773889</v>
      </c>
      <c r="E621" s="2">
        <f>IF(logVir!E621="","",資本サービス!E621/SUM(資本サービス!E621,労働コスト!E621))</f>
        <v>0.13968819932962662</v>
      </c>
      <c r="F621" s="2">
        <f>IF(logVir!F621="","",資本サービス!F621/SUM(資本サービス!F621,労働コスト!F621))</f>
        <v>0.14399238463582337</v>
      </c>
      <c r="G621" s="2">
        <f>IF(logVir!G621="","",資本サービス!G621/SUM(資本サービス!G621,労働コスト!G621))</f>
        <v>0.16527490661353483</v>
      </c>
      <c r="I621" s="3">
        <v>20</v>
      </c>
      <c r="J621" s="3">
        <v>29</v>
      </c>
      <c r="K621" s="2" cm="1">
        <f t="array" ref="K621">IF(C621="","",0.5*(C621+SUMPRODUCT(($B$1461:$B$1491=$J621)*1,C$1461:C$1491)))</f>
        <v>0.19024704025229422</v>
      </c>
      <c r="L621" s="2" cm="1">
        <f t="array" ref="L621">IF(D621="","",0.5*(D621+SUMPRODUCT(($B$1461:$B$1491=$J621)*1,D$1461:D$1491)))</f>
        <v>0.17524037848411556</v>
      </c>
      <c r="M621" s="2" cm="1">
        <f t="array" ref="M621">IF(E621="","",0.5*(E621+SUMPRODUCT(($B$1461:$B$1491=$J621)*1,E$1461:E$1491)))</f>
        <v>0.14952973795550928</v>
      </c>
      <c r="N621" s="2" cm="1">
        <f t="array" ref="N621">IF(F621="","",0.5*(F621+SUMPRODUCT(($B$1461:$B$1491=$J621)*1,F$1461:F$1491)))</f>
        <v>0.15978792747127452</v>
      </c>
      <c r="O621" s="2" cm="1">
        <f t="array" ref="O621">IF(G621="","",0.5*(G621+SUMPRODUCT(($B$1461:$B$1491=$J621)*1,G$1461:G$1491)))</f>
        <v>0.16453785302363133</v>
      </c>
    </row>
    <row r="622" spans="1:15" x14ac:dyDescent="0.55000000000000004">
      <c r="A622" s="3">
        <v>20</v>
      </c>
      <c r="B622" s="3">
        <v>30</v>
      </c>
      <c r="C622" s="2">
        <f>IF(logVir!C622="","",資本サービス!C622/SUM(資本サービス!C622,労働コスト!C622))</f>
        <v>0.10519259612331168</v>
      </c>
      <c r="D622" s="2">
        <f>IF(logVir!D622="","",資本サービス!D622/SUM(資本サービス!D622,労働コスト!D622))</f>
        <v>8.7791293201701065E-2</v>
      </c>
      <c r="E622" s="2">
        <f>IF(logVir!E622="","",資本サービス!E622/SUM(資本サービス!E622,労働コスト!E622))</f>
        <v>8.7274746809386294E-2</v>
      </c>
      <c r="F622" s="2">
        <f>IF(logVir!F622="","",資本サービス!F622/SUM(資本サービス!F622,労働コスト!F622))</f>
        <v>7.9803602062343534E-2</v>
      </c>
      <c r="G622" s="2">
        <f>IF(logVir!G622="","",資本サービス!G622/SUM(資本サービス!G622,労働コスト!G622))</f>
        <v>8.1854277942018994E-2</v>
      </c>
      <c r="I622" s="3">
        <v>20</v>
      </c>
      <c r="J622" s="3">
        <v>30</v>
      </c>
      <c r="K622" s="2" cm="1">
        <f t="array" ref="K622">IF(C622="","",0.5*(C622+SUMPRODUCT(($B$1461:$B$1491=$J622)*1,C$1461:C$1491)))</f>
        <v>0.11980115670435346</v>
      </c>
      <c r="L622" s="2" cm="1">
        <f t="array" ref="L622">IF(D622="","",0.5*(D622+SUMPRODUCT(($B$1461:$B$1491=$J622)*1,D$1461:D$1491)))</f>
        <v>0.10053615752129783</v>
      </c>
      <c r="M622" s="2" cm="1">
        <f t="array" ref="M622">IF(E622="","",0.5*(E622+SUMPRODUCT(($B$1461:$B$1491=$J622)*1,E$1461:E$1491)))</f>
        <v>9.4865057398704405E-2</v>
      </c>
      <c r="N622" s="2" cm="1">
        <f t="array" ref="N622">IF(F622="","",0.5*(F622+SUMPRODUCT(($B$1461:$B$1491=$J622)*1,F$1461:F$1491)))</f>
        <v>8.9047533458688072E-2</v>
      </c>
      <c r="O622" s="2" cm="1">
        <f t="array" ref="O622">IF(G622="","",0.5*(G622+SUMPRODUCT(($B$1461:$B$1491=$J622)*1,G$1461:G$1491)))</f>
        <v>8.3800515890062863E-2</v>
      </c>
    </row>
    <row r="623" spans="1:15" x14ac:dyDescent="0.55000000000000004">
      <c r="A623" s="3">
        <v>20</v>
      </c>
      <c r="B623" s="3">
        <v>31</v>
      </c>
      <c r="C623" s="2">
        <f>IF(logVir!C623="","",資本サービス!C623/SUM(資本サービス!C623,労働コスト!C623))</f>
        <v>0.19300480907925183</v>
      </c>
      <c r="D623" s="2">
        <f>IF(logVir!D623="","",資本サービス!D623/SUM(資本サービス!D623,労働コスト!D623))</f>
        <v>0.21297182992801392</v>
      </c>
      <c r="E623" s="2">
        <f>IF(logVir!E623="","",資本サービス!E623/SUM(資本サービス!E623,労働コスト!E623))</f>
        <v>0.20900822579268019</v>
      </c>
      <c r="F623" s="2">
        <f>IF(logVir!F623="","",資本サービス!F623/SUM(資本サービス!F623,労働コスト!F623))</f>
        <v>0.18958383928975925</v>
      </c>
      <c r="G623" s="2">
        <f>IF(logVir!G623="","",資本サービス!G623/SUM(資本サービス!G623,労働コスト!G623))</f>
        <v>0.15959125275561084</v>
      </c>
      <c r="I623" s="3">
        <v>20</v>
      </c>
      <c r="J623" s="3">
        <v>31</v>
      </c>
      <c r="K623" s="2" cm="1">
        <f t="array" ref="K623">IF(C623="","",0.5*(C623+SUMPRODUCT(($B$1461:$B$1491=$J623)*1,C$1461:C$1491)))</f>
        <v>0.21198955322250734</v>
      </c>
      <c r="L623" s="2" cm="1">
        <f t="array" ref="L623">IF(D623="","",0.5*(D623+SUMPRODUCT(($B$1461:$B$1491=$J623)*1,D$1461:D$1491)))</f>
        <v>0.22865784667214428</v>
      </c>
      <c r="M623" s="2" cm="1">
        <f t="array" ref="M623">IF(E623="","",0.5*(E623+SUMPRODUCT(($B$1461:$B$1491=$J623)*1,E$1461:E$1491)))</f>
        <v>0.21186688670832193</v>
      </c>
      <c r="N623" s="2" cm="1">
        <f t="array" ref="N623">IF(F623="","",0.5*(F623+SUMPRODUCT(($B$1461:$B$1491=$J623)*1,F$1461:F$1491)))</f>
        <v>0.19789503101791522</v>
      </c>
      <c r="O623" s="2" cm="1">
        <f t="array" ref="O623">IF(G623="","",0.5*(G623+SUMPRODUCT(($B$1461:$B$1491=$J623)*1,G$1461:G$1491)))</f>
        <v>0.1800139685474042</v>
      </c>
    </row>
    <row r="624" spans="1:15" x14ac:dyDescent="0.55000000000000004">
      <c r="A624" s="3">
        <v>21</v>
      </c>
      <c r="B624" s="3">
        <v>1</v>
      </c>
      <c r="C624" s="2">
        <f>IF(logVir!C624="","",資本サービス!C624/SUM(資本サービス!C624,労働コスト!C624))</f>
        <v>0.43363359935027146</v>
      </c>
      <c r="D624" s="2">
        <f>IF(logVir!D624="","",資本サービス!D624/SUM(資本サービス!D624,労働コスト!D624))</f>
        <v>0.2863513435106802</v>
      </c>
      <c r="E624" s="2">
        <f>IF(logVir!E624="","",資本サービス!E624/SUM(資本サービス!E624,労働コスト!E624))</f>
        <v>0.29781933418842532</v>
      </c>
      <c r="F624" s="2">
        <f>IF(logVir!F624="","",資本サービス!F624/SUM(資本サービス!F624,労働コスト!F624))</f>
        <v>0.36693199500104579</v>
      </c>
      <c r="G624" s="2">
        <f>IF(logVir!G624="","",資本サービス!G624/SUM(資本サービス!G624,労働コスト!G624))</f>
        <v>0.313026283931089</v>
      </c>
      <c r="I624" s="3">
        <v>21</v>
      </c>
      <c r="J624" s="3">
        <v>1</v>
      </c>
      <c r="K624" s="2" cm="1">
        <f t="array" ref="K624">IF(C624="","",0.5*(C624+SUMPRODUCT(($B$1461:$B$1491=$J624)*1,C$1461:C$1491)))</f>
        <v>0.45474842465583643</v>
      </c>
      <c r="L624" s="2" cm="1">
        <f t="array" ref="L624">IF(D624="","",0.5*(D624+SUMPRODUCT(($B$1461:$B$1491=$J624)*1,D$1461:D$1491)))</f>
        <v>0.31859388412849821</v>
      </c>
      <c r="M624" s="2" cm="1">
        <f t="array" ref="M624">IF(E624="","",0.5*(E624+SUMPRODUCT(($B$1461:$B$1491=$J624)*1,E$1461:E$1491)))</f>
        <v>0.3180252741748153</v>
      </c>
      <c r="N624" s="2" cm="1">
        <f t="array" ref="N624">IF(F624="","",0.5*(F624+SUMPRODUCT(($B$1461:$B$1491=$J624)*1,F$1461:F$1491)))</f>
        <v>0.35464524486122095</v>
      </c>
      <c r="O624" s="2" cm="1">
        <f t="array" ref="O624">IF(G624="","",0.5*(G624+SUMPRODUCT(($B$1461:$B$1491=$J624)*1,G$1461:G$1491)))</f>
        <v>0.31623083620918357</v>
      </c>
    </row>
    <row r="625" spans="1:15" x14ac:dyDescent="0.55000000000000004">
      <c r="A625" s="3">
        <v>21</v>
      </c>
      <c r="B625" s="3">
        <v>2</v>
      </c>
      <c r="C625" s="2">
        <f>IF(logVir!C625="","",資本サービス!C625/SUM(資本サービス!C625,労働コスト!C625))</f>
        <v>0.45595088260491284</v>
      </c>
      <c r="D625" s="2">
        <f>IF(logVir!D625="","",資本サービス!D625/SUM(資本サービス!D625,労働コスト!D625))</f>
        <v>0.42507445988216092</v>
      </c>
      <c r="E625" s="2">
        <f>IF(logVir!E625="","",資本サービス!E625/SUM(資本サービス!E625,労働コスト!E625))</f>
        <v>0.53371475911268718</v>
      </c>
      <c r="F625" s="2">
        <f>IF(logVir!F625="","",資本サービス!F625/SUM(資本サービス!F625,労働コスト!F625))</f>
        <v>0.54846178867122564</v>
      </c>
      <c r="G625" s="2">
        <f>IF(logVir!G625="","",資本サービス!G625/SUM(資本サービス!G625,労働コスト!G625))</f>
        <v>0.47582408982552649</v>
      </c>
      <c r="I625" s="3">
        <v>21</v>
      </c>
      <c r="J625" s="3">
        <v>2</v>
      </c>
      <c r="K625" s="2" cm="1">
        <f t="array" ref="K625">IF(C625="","",0.5*(C625+SUMPRODUCT(($B$1461:$B$1491=$J625)*1,C$1461:C$1491)))</f>
        <v>0.46569867498472761</v>
      </c>
      <c r="L625" s="2" cm="1">
        <f t="array" ref="L625">IF(D625="","",0.5*(D625+SUMPRODUCT(($B$1461:$B$1491=$J625)*1,D$1461:D$1491)))</f>
        <v>0.41622821330596393</v>
      </c>
      <c r="M625" s="2" cm="1">
        <f t="array" ref="M625">IF(E625="","",0.5*(E625+SUMPRODUCT(($B$1461:$B$1491=$J625)*1,E$1461:E$1491)))</f>
        <v>0.50770968206784794</v>
      </c>
      <c r="N625" s="2" cm="1">
        <f t="array" ref="N625">IF(F625="","",0.5*(F625+SUMPRODUCT(($B$1461:$B$1491=$J625)*1,F$1461:F$1491)))</f>
        <v>0.51623718175540467</v>
      </c>
      <c r="O625" s="2" cm="1">
        <f t="array" ref="O625">IF(G625="","",0.5*(G625+SUMPRODUCT(($B$1461:$B$1491=$J625)*1,G$1461:G$1491)))</f>
        <v>0.44136457265164336</v>
      </c>
    </row>
    <row r="626" spans="1:15" x14ac:dyDescent="0.55000000000000004">
      <c r="A626" s="3">
        <v>21</v>
      </c>
      <c r="B626" s="3">
        <v>3</v>
      </c>
      <c r="C626" s="2">
        <f>IF(logVir!C626="","",資本サービス!C626/SUM(資本サービス!C626,労働コスト!C626))</f>
        <v>0.28562474453080439</v>
      </c>
      <c r="D626" s="2">
        <f>IF(logVir!D626="","",資本サービス!D626/SUM(資本サービス!D626,労働コスト!D626))</f>
        <v>0.24366841875419087</v>
      </c>
      <c r="E626" s="2">
        <f>IF(logVir!E626="","",資本サービス!E626/SUM(資本サービス!E626,労働コスト!E626))</f>
        <v>0.22719803224021226</v>
      </c>
      <c r="F626" s="2">
        <f>IF(logVir!F626="","",資本サービス!F626/SUM(資本サービス!F626,労働コスト!F626))</f>
        <v>0.22462457287500295</v>
      </c>
      <c r="G626" s="2">
        <f>IF(logVir!G626="","",資本サービス!G626/SUM(資本サービス!G626,労働コスト!G626))</f>
        <v>0.19194068152109756</v>
      </c>
      <c r="I626" s="3">
        <v>21</v>
      </c>
      <c r="J626" s="3">
        <v>3</v>
      </c>
      <c r="K626" s="2" cm="1">
        <f t="array" ref="K626">IF(C626="","",0.5*(C626+SUMPRODUCT(($B$1461:$B$1491=$J626)*1,C$1461:C$1491)))</f>
        <v>0.29412834836340684</v>
      </c>
      <c r="L626" s="2" cm="1">
        <f t="array" ref="L626">IF(D626="","",0.5*(D626+SUMPRODUCT(($B$1461:$B$1491=$J626)*1,D$1461:D$1491)))</f>
        <v>0.25562363365882929</v>
      </c>
      <c r="M626" s="2" cm="1">
        <f t="array" ref="M626">IF(E626="","",0.5*(E626+SUMPRODUCT(($B$1461:$B$1491=$J626)*1,E$1461:E$1491)))</f>
        <v>0.23930961967451692</v>
      </c>
      <c r="N626" s="2" cm="1">
        <f t="array" ref="N626">IF(F626="","",0.5*(F626+SUMPRODUCT(($B$1461:$B$1491=$J626)*1,F$1461:F$1491)))</f>
        <v>0.23888715264473043</v>
      </c>
      <c r="O626" s="2" cm="1">
        <f t="array" ref="O626">IF(G626="","",0.5*(G626+SUMPRODUCT(($B$1461:$B$1491=$J626)*1,G$1461:G$1491)))</f>
        <v>0.20612532377138404</v>
      </c>
    </row>
    <row r="627" spans="1:15" x14ac:dyDescent="0.55000000000000004">
      <c r="A627" s="3">
        <v>21</v>
      </c>
      <c r="B627" s="3">
        <v>4</v>
      </c>
      <c r="C627" s="2">
        <f>IF(logVir!C627="","",資本サービス!C627/SUM(資本サービス!C627,労働コスト!C627))</f>
        <v>0.26103867992284258</v>
      </c>
      <c r="D627" s="2">
        <f>IF(logVir!D627="","",資本サービス!D627/SUM(資本サービス!D627,労働コスト!D627))</f>
        <v>0.31354666457914532</v>
      </c>
      <c r="E627" s="2">
        <f>IF(logVir!E627="","",資本サービス!E627/SUM(資本サービス!E627,労働コスト!E627))</f>
        <v>0.30171002474933389</v>
      </c>
      <c r="F627" s="2">
        <f>IF(logVir!F627="","",資本サービス!F627/SUM(資本サービス!F627,労働コスト!F627))</f>
        <v>0.30451446291184298</v>
      </c>
      <c r="G627" s="2">
        <f>IF(logVir!G627="","",資本サービス!G627/SUM(資本サービス!G627,労働コスト!G627))</f>
        <v>0.26026352926393553</v>
      </c>
      <c r="I627" s="3">
        <v>21</v>
      </c>
      <c r="J627" s="3">
        <v>4</v>
      </c>
      <c r="K627" s="2" cm="1">
        <f t="array" ref="K627">IF(C627="","",0.5*(C627+SUMPRODUCT(($B$1461:$B$1491=$J627)*1,C$1461:C$1491)))</f>
        <v>0.24959844256848313</v>
      </c>
      <c r="L627" s="2" cm="1">
        <f t="array" ref="L627">IF(D627="","",0.5*(D627+SUMPRODUCT(($B$1461:$B$1491=$J627)*1,D$1461:D$1491)))</f>
        <v>0.2874701159325358</v>
      </c>
      <c r="M627" s="2" cm="1">
        <f t="array" ref="M627">IF(E627="","",0.5*(E627+SUMPRODUCT(($B$1461:$B$1491=$J627)*1,E$1461:E$1491)))</f>
        <v>0.27388232290329745</v>
      </c>
      <c r="N627" s="2" cm="1">
        <f t="array" ref="N627">IF(F627="","",0.5*(F627+SUMPRODUCT(($B$1461:$B$1491=$J627)*1,F$1461:F$1491)))</f>
        <v>0.27861766277816247</v>
      </c>
      <c r="O627" s="2" cm="1">
        <f t="array" ref="O627">IF(G627="","",0.5*(G627+SUMPRODUCT(($B$1461:$B$1491=$J627)*1,G$1461:G$1491)))</f>
        <v>0.24509403437735078</v>
      </c>
    </row>
    <row r="628" spans="1:15" x14ac:dyDescent="0.55000000000000004">
      <c r="A628" s="3">
        <v>21</v>
      </c>
      <c r="B628" s="3">
        <v>5</v>
      </c>
      <c r="C628" s="2">
        <f>IF(logVir!C628="","",資本サービス!C628/SUM(資本サービス!C628,労働コスト!C628))</f>
        <v>0.35350548297619538</v>
      </c>
      <c r="D628" s="2">
        <f>IF(logVir!D628="","",資本サービス!D628/SUM(資本サービス!D628,労働コスト!D628))</f>
        <v>0.27909088248371516</v>
      </c>
      <c r="E628" s="2">
        <f>IF(logVir!E628="","",資本サービス!E628/SUM(資本サービス!E628,労働コスト!E628))</f>
        <v>0.2823160282742076</v>
      </c>
      <c r="F628" s="2">
        <f>IF(logVir!F628="","",資本サービス!F628/SUM(資本サービス!F628,労働コスト!F628))</f>
        <v>0.27408118797202574</v>
      </c>
      <c r="G628" s="2">
        <f>IF(logVir!G628="","",資本サービス!G628/SUM(資本サービス!G628,労働コスト!G628))</f>
        <v>0.23947018761234015</v>
      </c>
      <c r="I628" s="3">
        <v>21</v>
      </c>
      <c r="J628" s="3">
        <v>5</v>
      </c>
      <c r="K628" s="2" cm="1">
        <f t="array" ref="K628">IF(C628="","",0.5*(C628+SUMPRODUCT(($B$1461:$B$1491=$J628)*1,C$1461:C$1491)))</f>
        <v>0.35428170245563517</v>
      </c>
      <c r="L628" s="2" cm="1">
        <f t="array" ref="L628">IF(D628="","",0.5*(D628+SUMPRODUCT(($B$1461:$B$1491=$J628)*1,D$1461:D$1491)))</f>
        <v>0.30020249176120439</v>
      </c>
      <c r="M628" s="2" cm="1">
        <f t="array" ref="M628">IF(E628="","",0.5*(E628+SUMPRODUCT(($B$1461:$B$1491=$J628)*1,E$1461:E$1491)))</f>
        <v>0.28902428684107678</v>
      </c>
      <c r="N628" s="2" cm="1">
        <f t="array" ref="N628">IF(F628="","",0.5*(F628+SUMPRODUCT(($B$1461:$B$1491=$J628)*1,F$1461:F$1491)))</f>
        <v>0.28140981944880317</v>
      </c>
      <c r="O628" s="2" cm="1">
        <f t="array" ref="O628">IF(G628="","",0.5*(G628+SUMPRODUCT(($B$1461:$B$1491=$J628)*1,G$1461:G$1491)))</f>
        <v>0.25270309950446301</v>
      </c>
    </row>
    <row r="629" spans="1:15" x14ac:dyDescent="0.55000000000000004">
      <c r="A629" s="3">
        <v>21</v>
      </c>
      <c r="B629" s="3">
        <v>6</v>
      </c>
      <c r="C629" s="2">
        <f>IF(logVir!C629="","",資本サービス!C629/SUM(資本サービス!C629,労働コスト!C629))</f>
        <v>0.56933759868530465</v>
      </c>
      <c r="D629" s="2">
        <f>IF(logVir!D629="","",資本サービス!D629/SUM(資本サービス!D629,労働コスト!D629))</f>
        <v>0.53132277522672267</v>
      </c>
      <c r="E629" s="2">
        <f>IF(logVir!E629="","",資本サービス!E629/SUM(資本サービス!E629,労働コスト!E629))</f>
        <v>0.57061282554143422</v>
      </c>
      <c r="F629" s="2">
        <f>IF(logVir!F629="","",資本サービス!F629/SUM(資本サービス!F629,労働コスト!F629))</f>
        <v>0.57704493411639723</v>
      </c>
      <c r="G629" s="2">
        <f>IF(logVir!G629="","",資本サービス!G629/SUM(資本サービス!G629,労働コスト!G629))</f>
        <v>0.53758514014042225</v>
      </c>
      <c r="I629" s="3">
        <v>21</v>
      </c>
      <c r="J629" s="3">
        <v>6</v>
      </c>
      <c r="K629" s="2" cm="1">
        <f t="array" ref="K629">IF(C629="","",0.5*(C629+SUMPRODUCT(($B$1461:$B$1491=$J629)*1,C$1461:C$1491)))</f>
        <v>0.59431393213660844</v>
      </c>
      <c r="L629" s="2" cm="1">
        <f t="array" ref="L629">IF(D629="","",0.5*(D629+SUMPRODUCT(($B$1461:$B$1491=$J629)*1,D$1461:D$1491)))</f>
        <v>0.55862918044046528</v>
      </c>
      <c r="M629" s="2" cm="1">
        <f t="array" ref="M629">IF(E629="","",0.5*(E629+SUMPRODUCT(($B$1461:$B$1491=$J629)*1,E$1461:E$1491)))</f>
        <v>0.57956674468883995</v>
      </c>
      <c r="N629" s="2" cm="1">
        <f t="array" ref="N629">IF(F629="","",0.5*(F629+SUMPRODUCT(($B$1461:$B$1491=$J629)*1,F$1461:F$1491)))</f>
        <v>0.58749646113593268</v>
      </c>
      <c r="O629" s="2" cm="1">
        <f t="array" ref="O629">IF(G629="","",0.5*(G629+SUMPRODUCT(($B$1461:$B$1491=$J629)*1,G$1461:G$1491)))</f>
        <v>0.55021668593150075</v>
      </c>
    </row>
    <row r="630" spans="1:15" x14ac:dyDescent="0.55000000000000004">
      <c r="A630" s="3">
        <v>21</v>
      </c>
      <c r="B630" s="3">
        <v>7</v>
      </c>
      <c r="C630" s="2">
        <f>IF(logVir!C630="","",資本サービス!C630/SUM(資本サービス!C630,労働コスト!C630))</f>
        <v>0.32622257421979262</v>
      </c>
      <c r="D630" s="2">
        <f>IF(logVir!D630="","",資本サービス!D630/SUM(資本サービス!D630,労働コスト!D630))</f>
        <v>0.28357811431277624</v>
      </c>
      <c r="E630" s="2">
        <f>IF(logVir!E630="","",資本サービス!E630/SUM(資本サービス!E630,労働コスト!E630))</f>
        <v>0.26110125888285257</v>
      </c>
      <c r="F630" s="2">
        <f>IF(logVir!F630="","",資本サービス!F630/SUM(資本サービス!F630,労働コスト!F630))</f>
        <v>0.27147918696098788</v>
      </c>
      <c r="G630" s="2">
        <f>IF(logVir!G630="","",資本サービス!G630/SUM(資本サービス!G630,労働コスト!G630))</f>
        <v>0.24267383735095388</v>
      </c>
      <c r="I630" s="3">
        <v>21</v>
      </c>
      <c r="J630" s="3">
        <v>7</v>
      </c>
      <c r="K630" s="2" cm="1">
        <f t="array" ref="K630">IF(C630="","",0.5*(C630+SUMPRODUCT(($B$1461:$B$1491=$J630)*1,C$1461:C$1491)))</f>
        <v>0.35318446945403892</v>
      </c>
      <c r="L630" s="2" cm="1">
        <f t="array" ref="L630">IF(D630="","",0.5*(D630+SUMPRODUCT(($B$1461:$B$1491=$J630)*1,D$1461:D$1491)))</f>
        <v>0.31037648477537771</v>
      </c>
      <c r="M630" s="2" cm="1">
        <f t="array" ref="M630">IF(E630="","",0.5*(E630+SUMPRODUCT(($B$1461:$B$1491=$J630)*1,E$1461:E$1491)))</f>
        <v>0.29210926841384299</v>
      </c>
      <c r="N630" s="2" cm="1">
        <f t="array" ref="N630">IF(F630="","",0.5*(F630+SUMPRODUCT(($B$1461:$B$1491=$J630)*1,F$1461:F$1491)))</f>
        <v>0.29716033041029166</v>
      </c>
      <c r="O630" s="2" cm="1">
        <f t="array" ref="O630">IF(G630="","",0.5*(G630+SUMPRODUCT(($B$1461:$B$1491=$J630)*1,G$1461:G$1491)))</f>
        <v>0.26969447166214722</v>
      </c>
    </row>
    <row r="631" spans="1:15" x14ac:dyDescent="0.55000000000000004">
      <c r="A631" s="3">
        <v>21</v>
      </c>
      <c r="B631" s="3">
        <v>8</v>
      </c>
      <c r="C631" s="2">
        <f>IF(logVir!C631="","",資本サービス!C631/SUM(資本サービス!C631,労働コスト!C631))</f>
        <v>0.33138148622869618</v>
      </c>
      <c r="D631" s="2">
        <f>IF(logVir!D631="","",資本サービス!D631/SUM(資本サービス!D631,労働コスト!D631))</f>
        <v>0.28357775661393581</v>
      </c>
      <c r="E631" s="2">
        <f>IF(logVir!E631="","",資本サービス!E631/SUM(資本サービス!E631,労働コスト!E631))</f>
        <v>0.31341874202614911</v>
      </c>
      <c r="F631" s="2">
        <f>IF(logVir!F631="","",資本サービス!F631/SUM(資本サービス!F631,労働コスト!F631))</f>
        <v>0.3216921392909689</v>
      </c>
      <c r="G631" s="2">
        <f>IF(logVir!G631="","",資本サービス!G631/SUM(資本サービス!G631,労働コスト!G631))</f>
        <v>0.28641034767853674</v>
      </c>
      <c r="I631" s="3">
        <v>21</v>
      </c>
      <c r="J631" s="3">
        <v>8</v>
      </c>
      <c r="K631" s="2" cm="1">
        <f t="array" ref="K631">IF(C631="","",0.5*(C631+SUMPRODUCT(($B$1461:$B$1491=$J631)*1,C$1461:C$1491)))</f>
        <v>0.39077570686062524</v>
      </c>
      <c r="L631" s="2" cm="1">
        <f t="array" ref="L631">IF(D631="","",0.5*(D631+SUMPRODUCT(($B$1461:$B$1491=$J631)*1,D$1461:D$1491)))</f>
        <v>0.34233897514677003</v>
      </c>
      <c r="M631" s="2" cm="1">
        <f t="array" ref="M631">IF(E631="","",0.5*(E631+SUMPRODUCT(($B$1461:$B$1491=$J631)*1,E$1461:E$1491)))</f>
        <v>0.35701725858560762</v>
      </c>
      <c r="N631" s="2" cm="1">
        <f t="array" ref="N631">IF(F631="","",0.5*(F631+SUMPRODUCT(($B$1461:$B$1491=$J631)*1,F$1461:F$1491)))</f>
        <v>0.3656745271597665</v>
      </c>
      <c r="O631" s="2" cm="1">
        <f t="array" ref="O631">IF(G631="","",0.5*(G631+SUMPRODUCT(($B$1461:$B$1491=$J631)*1,G$1461:G$1491)))</f>
        <v>0.33375989262870531</v>
      </c>
    </row>
    <row r="632" spans="1:15" x14ac:dyDescent="0.55000000000000004">
      <c r="A632" s="3">
        <v>21</v>
      </c>
      <c r="B632" s="3">
        <v>9</v>
      </c>
      <c r="C632" s="2">
        <f>IF(logVir!C632="","",資本サービス!C632/SUM(資本サービス!C632,労働コスト!C632))</f>
        <v>0.19052262627289535</v>
      </c>
      <c r="D632" s="2">
        <f>IF(logVir!D632="","",資本サービス!D632/SUM(資本サービス!D632,労働コスト!D632))</f>
        <v>0.19792480386110675</v>
      </c>
      <c r="E632" s="2">
        <f>IF(logVir!E632="","",資本サービス!E632/SUM(資本サービス!E632,労働コスト!E632))</f>
        <v>0.18030614567811118</v>
      </c>
      <c r="F632" s="2">
        <f>IF(logVir!F632="","",資本サービス!F632/SUM(資本サービス!F632,労働コスト!F632))</f>
        <v>0.1845038680848026</v>
      </c>
      <c r="G632" s="2">
        <f>IF(logVir!G632="","",資本サービス!G632/SUM(資本サービス!G632,労働コスト!G632))</f>
        <v>0.15423715468347576</v>
      </c>
      <c r="I632" s="3">
        <v>21</v>
      </c>
      <c r="J632" s="3">
        <v>9</v>
      </c>
      <c r="K632" s="2" cm="1">
        <f t="array" ref="K632">IF(C632="","",0.5*(C632+SUMPRODUCT(($B$1461:$B$1491=$J632)*1,C$1461:C$1491)))</f>
        <v>0.19725487359445829</v>
      </c>
      <c r="L632" s="2" cm="1">
        <f t="array" ref="L632">IF(D632="","",0.5*(D632+SUMPRODUCT(($B$1461:$B$1491=$J632)*1,D$1461:D$1491)))</f>
        <v>0.19539878342924805</v>
      </c>
      <c r="M632" s="2" cm="1">
        <f t="array" ref="M632">IF(E632="","",0.5*(E632+SUMPRODUCT(($B$1461:$B$1491=$J632)*1,E$1461:E$1491)))</f>
        <v>0.17358084786579117</v>
      </c>
      <c r="N632" s="2" cm="1">
        <f t="array" ref="N632">IF(F632="","",0.5*(F632+SUMPRODUCT(($B$1461:$B$1491=$J632)*1,F$1461:F$1491)))</f>
        <v>0.17431315733965444</v>
      </c>
      <c r="O632" s="2" cm="1">
        <f t="array" ref="O632">IF(G632="","",0.5*(G632+SUMPRODUCT(($B$1461:$B$1491=$J632)*1,G$1461:G$1491)))</f>
        <v>0.14830057470166852</v>
      </c>
    </row>
    <row r="633" spans="1:15" x14ac:dyDescent="0.55000000000000004">
      <c r="A633" s="3">
        <v>21</v>
      </c>
      <c r="B633" s="3">
        <v>10</v>
      </c>
      <c r="C633" s="2">
        <f>IF(logVir!C633="","",資本サービス!C633/SUM(資本サービス!C633,労働コスト!C633))</f>
        <v>0.37016198615296386</v>
      </c>
      <c r="D633" s="2">
        <f>IF(logVir!D633="","",資本サービス!D633/SUM(資本サービス!D633,労働コスト!D633))</f>
        <v>0.33683714712297719</v>
      </c>
      <c r="E633" s="2">
        <f>IF(logVir!E633="","",資本サービス!E633/SUM(資本サービス!E633,労働コスト!E633))</f>
        <v>0.33817731361096387</v>
      </c>
      <c r="F633" s="2">
        <f>IF(logVir!F633="","",資本サービス!F633/SUM(資本サービス!F633,労働コスト!F633))</f>
        <v>0.33124620830656498</v>
      </c>
      <c r="G633" s="2">
        <f>IF(logVir!G633="","",資本サービス!G633/SUM(資本サービス!G633,労働コスト!G633))</f>
        <v>0.27203905988993277</v>
      </c>
      <c r="I633" s="3">
        <v>21</v>
      </c>
      <c r="J633" s="3">
        <v>10</v>
      </c>
      <c r="K633" s="2" cm="1">
        <f t="array" ref="K633">IF(C633="","",0.5*(C633+SUMPRODUCT(($B$1461:$B$1491=$J633)*1,C$1461:C$1491)))</f>
        <v>0.37182656093663502</v>
      </c>
      <c r="L633" s="2" cm="1">
        <f t="array" ref="L633">IF(D633="","",0.5*(D633+SUMPRODUCT(($B$1461:$B$1491=$J633)*1,D$1461:D$1491)))</f>
        <v>0.34696980694691582</v>
      </c>
      <c r="M633" s="2" cm="1">
        <f t="array" ref="M633">IF(E633="","",0.5*(E633+SUMPRODUCT(($B$1461:$B$1491=$J633)*1,E$1461:E$1491)))</f>
        <v>0.32934735897804346</v>
      </c>
      <c r="N633" s="2" cm="1">
        <f t="array" ref="N633">IF(F633="","",0.5*(F633+SUMPRODUCT(($B$1461:$B$1491=$J633)*1,F$1461:F$1491)))</f>
        <v>0.32603492480023633</v>
      </c>
      <c r="O633" s="2" cm="1">
        <f t="array" ref="O633">IF(G633="","",0.5*(G633+SUMPRODUCT(($B$1461:$B$1491=$J633)*1,G$1461:G$1491)))</f>
        <v>0.27849577875150411</v>
      </c>
    </row>
    <row r="634" spans="1:15" x14ac:dyDescent="0.55000000000000004">
      <c r="A634" s="3">
        <v>21</v>
      </c>
      <c r="B634" s="3">
        <v>11</v>
      </c>
      <c r="C634" s="2">
        <f>IF(logVir!C634="","",資本サービス!C634/SUM(資本サービス!C634,労働コスト!C634))</f>
        <v>0.40480154364213361</v>
      </c>
      <c r="D634" s="2">
        <f>IF(logVir!D634="","",資本サービス!D634/SUM(資本サービス!D634,労働コスト!D634))</f>
        <v>0.39038319596908289</v>
      </c>
      <c r="E634" s="2">
        <f>IF(logVir!E634="","",資本サービス!E634/SUM(資本サービス!E634,労働コスト!E634))</f>
        <v>0.35961999839343056</v>
      </c>
      <c r="F634" s="2">
        <f>IF(logVir!F634="","",資本サービス!F634/SUM(資本サービス!F634,労働コスト!F634))</f>
        <v>0.40268652570316266</v>
      </c>
      <c r="G634" s="2">
        <f>IF(logVir!G634="","",資本サービス!G634/SUM(資本サービス!G634,労働コスト!G634))</f>
        <v>0.38496627936286082</v>
      </c>
      <c r="I634" s="3">
        <v>21</v>
      </c>
      <c r="J634" s="3">
        <v>11</v>
      </c>
      <c r="K634" s="2" cm="1">
        <f t="array" ref="K634">IF(C634="","",0.5*(C634+SUMPRODUCT(($B$1461:$B$1491=$J634)*1,C$1461:C$1491)))</f>
        <v>0.41998540657357541</v>
      </c>
      <c r="L634" s="2" cm="1">
        <f t="array" ref="L634">IF(D634="","",0.5*(D634+SUMPRODUCT(($B$1461:$B$1491=$J634)*1,D$1461:D$1491)))</f>
        <v>0.41119462760926939</v>
      </c>
      <c r="M634" s="2" cm="1">
        <f t="array" ref="M634">IF(E634="","",0.5*(E634+SUMPRODUCT(($B$1461:$B$1491=$J634)*1,E$1461:E$1491)))</f>
        <v>0.38957992531173202</v>
      </c>
      <c r="N634" s="2" cm="1">
        <f t="array" ref="N634">IF(F634="","",0.5*(F634+SUMPRODUCT(($B$1461:$B$1491=$J634)*1,F$1461:F$1491)))</f>
        <v>0.41500756125904448</v>
      </c>
      <c r="O634" s="2" cm="1">
        <f t="array" ref="O634">IF(G634="","",0.5*(G634+SUMPRODUCT(($B$1461:$B$1491=$J634)*1,G$1461:G$1491)))</f>
        <v>0.39551097729557305</v>
      </c>
    </row>
    <row r="635" spans="1:15" x14ac:dyDescent="0.55000000000000004">
      <c r="A635" s="3">
        <v>21</v>
      </c>
      <c r="B635" s="3">
        <v>12</v>
      </c>
      <c r="C635" s="2">
        <f>IF(logVir!C635="","",資本サービス!C635/SUM(資本サービス!C635,労働コスト!C635))</f>
        <v>0.50582160879070115</v>
      </c>
      <c r="D635" s="2">
        <f>IF(logVir!D635="","",資本サービス!D635/SUM(資本サービス!D635,労働コスト!D635))</f>
        <v>0.44809706656926329</v>
      </c>
      <c r="E635" s="2">
        <f>IF(logVir!E635="","",資本サービス!E635/SUM(資本サービス!E635,労働コスト!E635))</f>
        <v>0.41554828080079526</v>
      </c>
      <c r="F635" s="2">
        <f>IF(logVir!F635="","",資本サービス!F635/SUM(資本サービス!F635,労働コスト!F635))</f>
        <v>0.41642399051534806</v>
      </c>
      <c r="G635" s="2">
        <f>IF(logVir!G635="","",資本サービス!G635/SUM(資本サービス!G635,労働コスト!G635))</f>
        <v>0.37699642261588118</v>
      </c>
      <c r="I635" s="3">
        <v>21</v>
      </c>
      <c r="J635" s="3">
        <v>12</v>
      </c>
      <c r="K635" s="2" cm="1">
        <f t="array" ref="K635">IF(C635="","",0.5*(C635+SUMPRODUCT(($B$1461:$B$1491=$J635)*1,C$1461:C$1491)))</f>
        <v>0.50851824750059627</v>
      </c>
      <c r="L635" s="2" cm="1">
        <f t="array" ref="L635">IF(D635="","",0.5*(D635+SUMPRODUCT(($B$1461:$B$1491=$J635)*1,D$1461:D$1491)))</f>
        <v>0.46754261980192424</v>
      </c>
      <c r="M635" s="2" cm="1">
        <f t="array" ref="M635">IF(E635="","",0.5*(E635+SUMPRODUCT(($B$1461:$B$1491=$J635)*1,E$1461:E$1491)))</f>
        <v>0.45068480337343253</v>
      </c>
      <c r="N635" s="2" cm="1">
        <f t="array" ref="N635">IF(F635="","",0.5*(F635+SUMPRODUCT(($B$1461:$B$1491=$J635)*1,F$1461:F$1491)))</f>
        <v>0.448837247650408</v>
      </c>
      <c r="O635" s="2" cm="1">
        <f t="array" ref="O635">IF(G635="","",0.5*(G635+SUMPRODUCT(($B$1461:$B$1491=$J635)*1,G$1461:G$1491)))</f>
        <v>0.40749936724617319</v>
      </c>
    </row>
    <row r="636" spans="1:15" x14ac:dyDescent="0.55000000000000004">
      <c r="A636" s="3">
        <v>21</v>
      </c>
      <c r="B636" s="3">
        <v>13</v>
      </c>
      <c r="C636" s="2">
        <f>IF(logVir!C636="","",資本サービス!C636/SUM(資本サービス!C636,労働コスト!C636))</f>
        <v>0.55567948229945097</v>
      </c>
      <c r="D636" s="2">
        <f>IF(logVir!D636="","",資本サービス!D636/SUM(資本サービス!D636,労働コスト!D636))</f>
        <v>0.75321258661053858</v>
      </c>
      <c r="E636" s="2">
        <f>IF(logVir!E636="","",資本サービス!E636/SUM(資本サービス!E636,労働コスト!E636))</f>
        <v>0.66798488066979078</v>
      </c>
      <c r="F636" s="2">
        <f>IF(logVir!F636="","",資本サービス!F636/SUM(資本サービス!F636,労働コスト!F636))</f>
        <v>0.7199809774711986</v>
      </c>
      <c r="G636" s="2">
        <f>IF(logVir!G636="","",資本サービス!G636/SUM(資本サービス!G636,労働コスト!G636))</f>
        <v>0.83209521574063505</v>
      </c>
      <c r="I636" s="3">
        <v>21</v>
      </c>
      <c r="J636" s="3">
        <v>13</v>
      </c>
      <c r="K636" s="2" cm="1">
        <f t="array" ref="K636">IF(C636="","",0.5*(C636+SUMPRODUCT(($B$1461:$B$1491=$J636)*1,C$1461:C$1491)))</f>
        <v>0.57706051949179149</v>
      </c>
      <c r="L636" s="2" cm="1">
        <f t="array" ref="L636">IF(D636="","",0.5*(D636+SUMPRODUCT(($B$1461:$B$1491=$J636)*1,D$1461:D$1491)))</f>
        <v>0.69074018404448734</v>
      </c>
      <c r="M636" s="2" cm="1">
        <f t="array" ref="M636">IF(E636="","",0.5*(E636+SUMPRODUCT(($B$1461:$B$1491=$J636)*1,E$1461:E$1491)))</f>
        <v>0.62844098766287104</v>
      </c>
      <c r="N636" s="2" cm="1">
        <f t="array" ref="N636">IF(F636="","",0.5*(F636+SUMPRODUCT(($B$1461:$B$1491=$J636)*1,F$1461:F$1491)))</f>
        <v>0.66182850010543048</v>
      </c>
      <c r="O636" s="2" cm="1">
        <f t="array" ref="O636">IF(G636="","",0.5*(G636+SUMPRODUCT(($B$1461:$B$1491=$J636)*1,G$1461:G$1491)))</f>
        <v>0.70016532689155331</v>
      </c>
    </row>
    <row r="637" spans="1:15" x14ac:dyDescent="0.55000000000000004">
      <c r="A637" s="3">
        <v>21</v>
      </c>
      <c r="B637" s="3">
        <v>14</v>
      </c>
      <c r="C637" s="2">
        <f>IF(logVir!C637="","",資本サービス!C637/SUM(資本サービス!C637,労働コスト!C637))</f>
        <v>0.46034230162793993</v>
      </c>
      <c r="D637" s="2">
        <f>IF(logVir!D637="","",資本サービス!D637/SUM(資本サービス!D637,労働コスト!D637))</f>
        <v>0.37722747684649199</v>
      </c>
      <c r="E637" s="2">
        <f>IF(logVir!E637="","",資本サービス!E637/SUM(資本サービス!E637,労働コスト!E637))</f>
        <v>0.45657166369543667</v>
      </c>
      <c r="F637" s="2">
        <f>IF(logVir!F637="","",資本サービス!F637/SUM(資本サービス!F637,労働コスト!F637))</f>
        <v>0.47547927804413459</v>
      </c>
      <c r="G637" s="2">
        <f>IF(logVir!G637="","",資本サービス!G637/SUM(資本サービス!G637,労働コスト!G637))</f>
        <v>0.45187714042131732</v>
      </c>
      <c r="I637" s="3">
        <v>21</v>
      </c>
      <c r="J637" s="3">
        <v>14</v>
      </c>
      <c r="K637" s="2" cm="1">
        <f t="array" ref="K637">IF(C637="","",0.5*(C637+SUMPRODUCT(($B$1461:$B$1491=$J637)*1,C$1461:C$1491)))</f>
        <v>0.43474339096760517</v>
      </c>
      <c r="L637" s="2" cm="1">
        <f t="array" ref="L637">IF(D637="","",0.5*(D637+SUMPRODUCT(($B$1461:$B$1491=$J637)*1,D$1461:D$1491)))</f>
        <v>0.37343341875271607</v>
      </c>
      <c r="M637" s="2" cm="1">
        <f t="array" ref="M637">IF(E637="","",0.5*(E637+SUMPRODUCT(($B$1461:$B$1491=$J637)*1,E$1461:E$1491)))</f>
        <v>0.4220667035949266</v>
      </c>
      <c r="N637" s="2" cm="1">
        <f t="array" ref="N637">IF(F637="","",0.5*(F637+SUMPRODUCT(($B$1461:$B$1491=$J637)*1,F$1461:F$1491)))</f>
        <v>0.43812327306151622</v>
      </c>
      <c r="O637" s="2" cm="1">
        <f t="array" ref="O637">IF(G637="","",0.5*(G637+SUMPRODUCT(($B$1461:$B$1491=$J637)*1,G$1461:G$1491)))</f>
        <v>0.41305760132393787</v>
      </c>
    </row>
    <row r="638" spans="1:15" x14ac:dyDescent="0.55000000000000004">
      <c r="A638" s="3">
        <v>21</v>
      </c>
      <c r="B638" s="3">
        <v>15</v>
      </c>
      <c r="C638" s="2">
        <f>IF(logVir!C638="","",資本サービス!C638/SUM(資本サービス!C638,労働コスト!C638))</f>
        <v>0.30077210877658073</v>
      </c>
      <c r="D638" s="2">
        <f>IF(logVir!D638="","",資本サービス!D638/SUM(資本サービス!D638,労働コスト!D638))</f>
        <v>0.2380872295229349</v>
      </c>
      <c r="E638" s="2">
        <f>IF(logVir!E638="","",資本サービス!E638/SUM(資本サービス!E638,労働コスト!E638))</f>
        <v>0.23925104884277584</v>
      </c>
      <c r="F638" s="2">
        <f>IF(logVir!F638="","",資本サービス!F638/SUM(資本サービス!F638,労働コスト!F638))</f>
        <v>0.24770968930562612</v>
      </c>
      <c r="G638" s="2">
        <f>IF(logVir!G638="","",資本サービス!G638/SUM(資本サービス!G638,労働コスト!G638))</f>
        <v>0.20909581945640179</v>
      </c>
      <c r="I638" s="3">
        <v>21</v>
      </c>
      <c r="J638" s="3">
        <v>15</v>
      </c>
      <c r="K638" s="2" cm="1">
        <f t="array" ref="K638">IF(C638="","",0.5*(C638+SUMPRODUCT(($B$1461:$B$1491=$J638)*1,C$1461:C$1491)))</f>
        <v>0.28068898224604599</v>
      </c>
      <c r="L638" s="2" cm="1">
        <f t="array" ref="L638">IF(D638="","",0.5*(D638+SUMPRODUCT(($B$1461:$B$1491=$J638)*1,D$1461:D$1491)))</f>
        <v>0.22797904297018209</v>
      </c>
      <c r="M638" s="2" cm="1">
        <f t="array" ref="M638">IF(E638="","",0.5*(E638+SUMPRODUCT(($B$1461:$B$1491=$J638)*1,E$1461:E$1491)))</f>
        <v>0.24161979725249536</v>
      </c>
      <c r="N638" s="2" cm="1">
        <f t="array" ref="N638">IF(F638="","",0.5*(F638+SUMPRODUCT(($B$1461:$B$1491=$J638)*1,F$1461:F$1491)))</f>
        <v>0.25031568507762103</v>
      </c>
      <c r="O638" s="2" cm="1">
        <f t="array" ref="O638">IF(G638="","",0.5*(G638+SUMPRODUCT(($B$1461:$B$1491=$J638)*1,G$1461:G$1491)))</f>
        <v>0.21767154893827309</v>
      </c>
    </row>
    <row r="639" spans="1:15" x14ac:dyDescent="0.55000000000000004">
      <c r="A639" s="3">
        <v>21</v>
      </c>
      <c r="B639" s="3">
        <v>16</v>
      </c>
      <c r="C639" s="2">
        <f>IF(logVir!C639="","",資本サービス!C639/SUM(資本サービス!C639,労働コスト!C639))</f>
        <v>0.35086168510584698</v>
      </c>
      <c r="D639" s="2">
        <f>IF(logVir!D639="","",資本サービス!D639/SUM(資本サービス!D639,労働コスト!D639))</f>
        <v>0.31489460774953704</v>
      </c>
      <c r="E639" s="2">
        <f>IF(logVir!E639="","",資本サービス!E639/SUM(資本サービス!E639,労働コスト!E639))</f>
        <v>0.28916538077894555</v>
      </c>
      <c r="F639" s="2">
        <f>IF(logVir!F639="","",資本サービス!F639/SUM(資本サービス!F639,労働コスト!F639))</f>
        <v>0.28838444530613666</v>
      </c>
      <c r="G639" s="2">
        <f>IF(logVir!G639="","",資本サービス!G639/SUM(資本サービス!G639,労働コスト!G639))</f>
        <v>0.26390327595437829</v>
      </c>
      <c r="I639" s="3">
        <v>21</v>
      </c>
      <c r="J639" s="3">
        <v>16</v>
      </c>
      <c r="K639" s="2" cm="1">
        <f t="array" ref="K639">IF(C639="","",0.5*(C639+SUMPRODUCT(($B$1461:$B$1491=$J639)*1,C$1461:C$1491)))</f>
        <v>0.33870757559813092</v>
      </c>
      <c r="L639" s="2" cm="1">
        <f t="array" ref="L639">IF(D639="","",0.5*(D639+SUMPRODUCT(($B$1461:$B$1491=$J639)*1,D$1461:D$1491)))</f>
        <v>0.30620691170344616</v>
      </c>
      <c r="M639" s="2" cm="1">
        <f t="array" ref="M639">IF(E639="","",0.5*(E639+SUMPRODUCT(($B$1461:$B$1491=$J639)*1,E$1461:E$1491)))</f>
        <v>0.28050805641419591</v>
      </c>
      <c r="N639" s="2" cm="1">
        <f t="array" ref="N639">IF(F639="","",0.5*(F639+SUMPRODUCT(($B$1461:$B$1491=$J639)*1,F$1461:F$1491)))</f>
        <v>0.28037473859389594</v>
      </c>
      <c r="O639" s="2" cm="1">
        <f t="array" ref="O639">IF(G639="","",0.5*(G639+SUMPRODUCT(($B$1461:$B$1491=$J639)*1,G$1461:G$1491)))</f>
        <v>0.25420900249341682</v>
      </c>
    </row>
    <row r="640" spans="1:15" x14ac:dyDescent="0.55000000000000004">
      <c r="A640" s="3">
        <v>21</v>
      </c>
      <c r="B640" s="3">
        <v>17</v>
      </c>
      <c r="C640" s="2">
        <f>IF(logVir!C640="","",資本サービス!C640/SUM(資本サービス!C640,労働コスト!C640))</f>
        <v>0.59122347317509705</v>
      </c>
      <c r="D640" s="2">
        <f>IF(logVir!D640="","",資本サービス!D640/SUM(資本サービス!D640,労働コスト!D640))</f>
        <v>0.61113834102368503</v>
      </c>
      <c r="E640" s="2">
        <f>IF(logVir!E640="","",資本サービス!E640/SUM(資本サービス!E640,労働コスト!E640))</f>
        <v>0.60406043482940985</v>
      </c>
      <c r="F640" s="2">
        <f>IF(logVir!F640="","",資本サービス!F640/SUM(資本サービス!F640,労働コスト!F640))</f>
        <v>0.57647629127337363</v>
      </c>
      <c r="G640" s="2">
        <f>IF(logVir!G640="","",資本サービス!G640/SUM(資本サービス!G640,労働コスト!G640))</f>
        <v>0.56901308126291283</v>
      </c>
      <c r="I640" s="3">
        <v>21</v>
      </c>
      <c r="J640" s="3">
        <v>17</v>
      </c>
      <c r="K640" s="2" cm="1">
        <f t="array" ref="K640">IF(C640="","",0.5*(C640+SUMPRODUCT(($B$1461:$B$1491=$J640)*1,C$1461:C$1491)))</f>
        <v>0.62391909974330195</v>
      </c>
      <c r="L640" s="2" cm="1">
        <f t="array" ref="L640">IF(D640="","",0.5*(D640+SUMPRODUCT(($B$1461:$B$1491=$J640)*1,D$1461:D$1491)))</f>
        <v>0.62609255861811564</v>
      </c>
      <c r="M640" s="2" cm="1">
        <f t="array" ref="M640">IF(E640="","",0.5*(E640+SUMPRODUCT(($B$1461:$B$1491=$J640)*1,E$1461:E$1491)))</f>
        <v>0.6090622698022442</v>
      </c>
      <c r="N640" s="2" cm="1">
        <f t="array" ref="N640">IF(F640="","",0.5*(F640+SUMPRODUCT(($B$1461:$B$1491=$J640)*1,F$1461:F$1491)))</f>
        <v>0.58120377142448554</v>
      </c>
      <c r="O640" s="2" cm="1">
        <f t="array" ref="O640">IF(G640="","",0.5*(G640+SUMPRODUCT(($B$1461:$B$1491=$J640)*1,G$1461:G$1491)))</f>
        <v>0.57556135583245127</v>
      </c>
    </row>
    <row r="641" spans="1:15" x14ac:dyDescent="0.55000000000000004">
      <c r="A641" s="3">
        <v>21</v>
      </c>
      <c r="B641" s="3">
        <v>18</v>
      </c>
      <c r="C641" s="2">
        <f>IF(logVir!C641="","",資本サービス!C641/SUM(資本サービス!C641,労働コスト!C641))</f>
        <v>0.13886076414290266</v>
      </c>
      <c r="D641" s="2">
        <f>IF(logVir!D641="","",資本サービス!D641/SUM(資本サービス!D641,労働コスト!D641))</f>
        <v>8.6336739350670294E-2</v>
      </c>
      <c r="E641" s="2">
        <f>IF(logVir!E641="","",資本サービス!E641/SUM(資本サービス!E641,労働コスト!E641))</f>
        <v>9.1871665282956358E-2</v>
      </c>
      <c r="F641" s="2">
        <f>IF(logVir!F641="","",資本サービス!F641/SUM(資本サービス!F641,労働コスト!F641))</f>
        <v>0.10077626248517116</v>
      </c>
      <c r="G641" s="2">
        <f>IF(logVir!G641="","",資本サービス!G641/SUM(資本サービス!G641,労働コスト!G641))</f>
        <v>0.10094666902031338</v>
      </c>
      <c r="I641" s="3">
        <v>21</v>
      </c>
      <c r="J641" s="3">
        <v>18</v>
      </c>
      <c r="K641" s="2" cm="1">
        <f t="array" ref="K641">IF(C641="","",0.5*(C641+SUMPRODUCT(($B$1461:$B$1491=$J641)*1,C$1461:C$1491)))</f>
        <v>0.14118181648587069</v>
      </c>
      <c r="L641" s="2" cm="1">
        <f t="array" ref="L641">IF(D641="","",0.5*(D641+SUMPRODUCT(($B$1461:$B$1491=$J641)*1,D$1461:D$1491)))</f>
        <v>9.770086413200714E-2</v>
      </c>
      <c r="M641" s="2" cm="1">
        <f t="array" ref="M641">IF(E641="","",0.5*(E641+SUMPRODUCT(($B$1461:$B$1491=$J641)*1,E$1461:E$1491)))</f>
        <v>9.7773892903033816E-2</v>
      </c>
      <c r="N641" s="2" cm="1">
        <f t="array" ref="N641">IF(F641="","",0.5*(F641+SUMPRODUCT(($B$1461:$B$1491=$J641)*1,F$1461:F$1491)))</f>
        <v>0.10143023757666238</v>
      </c>
      <c r="O641" s="2" cm="1">
        <f t="array" ref="O641">IF(G641="","",0.5*(G641+SUMPRODUCT(($B$1461:$B$1491=$J641)*1,G$1461:G$1491)))</f>
        <v>0.1012311218917025</v>
      </c>
    </row>
    <row r="642" spans="1:15" x14ac:dyDescent="0.55000000000000004">
      <c r="A642" s="3">
        <v>21</v>
      </c>
      <c r="B642" s="3">
        <v>19</v>
      </c>
      <c r="C642" s="2">
        <f>IF(logVir!C642="","",資本サービス!C642/SUM(資本サービス!C642,労働コスト!C642))</f>
        <v>0.17791380541713031</v>
      </c>
      <c r="D642" s="2">
        <f>IF(logVir!D642="","",資本サービス!D642/SUM(資本サービス!D642,労働コスト!D642))</f>
        <v>0.15159672053178111</v>
      </c>
      <c r="E642" s="2">
        <f>IF(logVir!E642="","",資本サービス!E642/SUM(資本サービス!E642,労働コスト!E642))</f>
        <v>0.11776770687393884</v>
      </c>
      <c r="F642" s="2">
        <f>IF(logVir!F642="","",資本サービス!F642/SUM(資本サービス!F642,労働コスト!F642))</f>
        <v>0.12440287158327511</v>
      </c>
      <c r="G642" s="2">
        <f>IF(logVir!G642="","",資本サービス!G642/SUM(資本サービス!G642,労働コスト!G642))</f>
        <v>0.10161648789210417</v>
      </c>
      <c r="I642" s="3">
        <v>21</v>
      </c>
      <c r="J642" s="3">
        <v>19</v>
      </c>
      <c r="K642" s="2" cm="1">
        <f t="array" ref="K642">IF(C642="","",0.5*(C642+SUMPRODUCT(($B$1461:$B$1491=$J642)*1,C$1461:C$1491)))</f>
        <v>0.17529990417842412</v>
      </c>
      <c r="L642" s="2" cm="1">
        <f t="array" ref="L642">IF(D642="","",0.5*(D642+SUMPRODUCT(($B$1461:$B$1491=$J642)*1,D$1461:D$1491)))</f>
        <v>0.14212939477869097</v>
      </c>
      <c r="M642" s="2" cm="1">
        <f t="array" ref="M642">IF(E642="","",0.5*(E642+SUMPRODUCT(($B$1461:$B$1491=$J642)*1,E$1461:E$1491)))</f>
        <v>0.12418008360278433</v>
      </c>
      <c r="N642" s="2" cm="1">
        <f t="array" ref="N642">IF(F642="","",0.5*(F642+SUMPRODUCT(($B$1461:$B$1491=$J642)*1,F$1461:F$1491)))</f>
        <v>0.1273762361534852</v>
      </c>
      <c r="O642" s="2" cm="1">
        <f t="array" ref="O642">IF(G642="","",0.5*(G642+SUMPRODUCT(($B$1461:$B$1491=$J642)*1,G$1461:G$1491)))</f>
        <v>0.11345094635541411</v>
      </c>
    </row>
    <row r="643" spans="1:15" x14ac:dyDescent="0.55000000000000004">
      <c r="A643" s="3">
        <v>21</v>
      </c>
      <c r="B643" s="3">
        <v>20</v>
      </c>
      <c r="C643" s="2">
        <f>IF(logVir!C643="","",資本サービス!C643/SUM(資本サービス!C643,労働コスト!C643))</f>
        <v>0.27902815072027692</v>
      </c>
      <c r="D643" s="2">
        <f>IF(logVir!D643="","",資本サービス!D643/SUM(資本サービス!D643,労働コスト!D643))</f>
        <v>0.29993191207755815</v>
      </c>
      <c r="E643" s="2">
        <f>IF(logVir!E643="","",資本サービス!E643/SUM(資本サービス!E643,労働コスト!E643))</f>
        <v>0.29649944342045104</v>
      </c>
      <c r="F643" s="2">
        <f>IF(logVir!F643="","",資本サービス!F643/SUM(資本サービス!F643,労働コスト!F643))</f>
        <v>0.29803937887969112</v>
      </c>
      <c r="G643" s="2">
        <f>IF(logVir!G643="","",資本サービス!G643/SUM(資本サービス!G643,労働コスト!G643))</f>
        <v>0.25904229846587318</v>
      </c>
      <c r="I643" s="3">
        <v>21</v>
      </c>
      <c r="J643" s="3">
        <v>20</v>
      </c>
      <c r="K643" s="2" cm="1">
        <f t="array" ref="K643">IF(C643="","",0.5*(C643+SUMPRODUCT(($B$1461:$B$1491=$J643)*1,C$1461:C$1491)))</f>
        <v>0.26671288164449325</v>
      </c>
      <c r="L643" s="2" cm="1">
        <f t="array" ref="L643">IF(D643="","",0.5*(D643+SUMPRODUCT(($B$1461:$B$1491=$J643)*1,D$1461:D$1491)))</f>
        <v>0.27260443868268425</v>
      </c>
      <c r="M643" s="2" cm="1">
        <f t="array" ref="M643">IF(E643="","",0.5*(E643+SUMPRODUCT(($B$1461:$B$1491=$J643)*1,E$1461:E$1491)))</f>
        <v>0.27401473911429425</v>
      </c>
      <c r="N643" s="2" cm="1">
        <f t="array" ref="N643">IF(F643="","",0.5*(F643+SUMPRODUCT(($B$1461:$B$1491=$J643)*1,F$1461:F$1491)))</f>
        <v>0.27557610975889929</v>
      </c>
      <c r="O643" s="2" cm="1">
        <f t="array" ref="O643">IF(G643="","",0.5*(G643+SUMPRODUCT(($B$1461:$B$1491=$J643)*1,G$1461:G$1491)))</f>
        <v>0.24837206888627028</v>
      </c>
    </row>
    <row r="644" spans="1:15" x14ac:dyDescent="0.55000000000000004">
      <c r="A644" s="3">
        <v>21</v>
      </c>
      <c r="B644" s="3">
        <v>21</v>
      </c>
      <c r="C644" s="2">
        <f>IF(logVir!C644="","",資本サービス!C644/SUM(資本サービス!C644,労働コスト!C644))</f>
        <v>0.29130273950975233</v>
      </c>
      <c r="D644" s="2">
        <f>IF(logVir!D644="","",資本サービス!D644/SUM(資本サービス!D644,労働コスト!D644))</f>
        <v>0.22076896374306892</v>
      </c>
      <c r="E644" s="2">
        <f>IF(logVir!E644="","",資本サービス!E644/SUM(資本サービス!E644,労働コスト!E644))</f>
        <v>0.22731179278928779</v>
      </c>
      <c r="F644" s="2">
        <f>IF(logVir!F644="","",資本サービス!F644/SUM(資本サービス!F644,労働コスト!F644))</f>
        <v>0.21162195006924109</v>
      </c>
      <c r="G644" s="2">
        <f>IF(logVir!G644="","",資本サービス!G644/SUM(資本サービス!G644,労働コスト!G644))</f>
        <v>0.23902882969028005</v>
      </c>
      <c r="I644" s="3">
        <v>21</v>
      </c>
      <c r="J644" s="3">
        <v>21</v>
      </c>
      <c r="K644" s="2" cm="1">
        <f t="array" ref="K644">IF(C644="","",0.5*(C644+SUMPRODUCT(($B$1461:$B$1491=$J644)*1,C$1461:C$1491)))</f>
        <v>0.31307978607693798</v>
      </c>
      <c r="L644" s="2" cm="1">
        <f t="array" ref="L644">IF(D644="","",0.5*(D644+SUMPRODUCT(($B$1461:$B$1491=$J644)*1,D$1461:D$1491)))</f>
        <v>0.25925935368505526</v>
      </c>
      <c r="M644" s="2" cm="1">
        <f t="array" ref="M644">IF(E644="","",0.5*(E644+SUMPRODUCT(($B$1461:$B$1491=$J644)*1,E$1461:E$1491)))</f>
        <v>0.25861015327118148</v>
      </c>
      <c r="N644" s="2" cm="1">
        <f t="array" ref="N644">IF(F644="","",0.5*(F644+SUMPRODUCT(($B$1461:$B$1491=$J644)*1,F$1461:F$1491)))</f>
        <v>0.24946806693685586</v>
      </c>
      <c r="O644" s="2" cm="1">
        <f t="array" ref="O644">IF(G644="","",0.5*(G644+SUMPRODUCT(($B$1461:$B$1491=$J644)*1,G$1461:G$1491)))</f>
        <v>0.25500707786442423</v>
      </c>
    </row>
    <row r="645" spans="1:15" x14ac:dyDescent="0.55000000000000004">
      <c r="A645" s="3">
        <v>21</v>
      </c>
      <c r="B645" s="3">
        <v>22</v>
      </c>
      <c r="C645" s="2">
        <f>IF(logVir!C645="","",資本サービス!C645/SUM(資本サービス!C645,労働コスト!C645))</f>
        <v>0.18441734867654921</v>
      </c>
      <c r="D645" s="2">
        <f>IF(logVir!D645="","",資本サービス!D645/SUM(資本サービス!D645,労働コスト!D645))</f>
        <v>0.16967320101495201</v>
      </c>
      <c r="E645" s="2">
        <f>IF(logVir!E645="","",資本サービス!E645/SUM(資本サービス!E645,労働コスト!E645))</f>
        <v>0.13621209252642311</v>
      </c>
      <c r="F645" s="2">
        <f>IF(logVir!F645="","",資本サービス!F645/SUM(資本サービス!F645,労働コスト!F645))</f>
        <v>0.12130550919697754</v>
      </c>
      <c r="G645" s="2">
        <f>IF(logVir!G645="","",資本サービス!G645/SUM(資本サービス!G645,労働コスト!G645))</f>
        <v>0.16076837754630341</v>
      </c>
      <c r="I645" s="3">
        <v>21</v>
      </c>
      <c r="J645" s="3">
        <v>22</v>
      </c>
      <c r="K645" s="2" cm="1">
        <f t="array" ref="K645">IF(C645="","",0.5*(C645+SUMPRODUCT(($B$1461:$B$1491=$J645)*1,C$1461:C$1491)))</f>
        <v>0.20423853959339983</v>
      </c>
      <c r="L645" s="2" cm="1">
        <f t="array" ref="L645">IF(D645="","",0.5*(D645+SUMPRODUCT(($B$1461:$B$1491=$J645)*1,D$1461:D$1491)))</f>
        <v>0.17711292316959237</v>
      </c>
      <c r="M645" s="2" cm="1">
        <f t="array" ref="M645">IF(E645="","",0.5*(E645+SUMPRODUCT(($B$1461:$B$1491=$J645)*1,E$1461:E$1491)))</f>
        <v>0.14689633655453768</v>
      </c>
      <c r="N645" s="2" cm="1">
        <f t="array" ref="N645">IF(F645="","",0.5*(F645+SUMPRODUCT(($B$1461:$B$1491=$J645)*1,F$1461:F$1491)))</f>
        <v>0.14186260359722105</v>
      </c>
      <c r="O645" s="2" cm="1">
        <f t="array" ref="O645">IF(G645="","",0.5*(G645+SUMPRODUCT(($B$1461:$B$1491=$J645)*1,G$1461:G$1491)))</f>
        <v>0.16097438656093321</v>
      </c>
    </row>
    <row r="646" spans="1:15" x14ac:dyDescent="0.55000000000000004">
      <c r="A646" s="3">
        <v>21</v>
      </c>
      <c r="B646" s="3">
        <v>23</v>
      </c>
      <c r="C646" s="2">
        <f>IF(logVir!C646="","",資本サービス!C646/SUM(資本サービス!C646,労働コスト!C646))</f>
        <v>0.77318681781902265</v>
      </c>
      <c r="D646" s="2">
        <f>IF(logVir!D646="","",資本サービス!D646/SUM(資本サービス!D646,労働コスト!D646))</f>
        <v>0.77902708146348709</v>
      </c>
      <c r="E646" s="2">
        <f>IF(logVir!E646="","",資本サービス!E646/SUM(資本サービス!E646,労働コスト!E646))</f>
        <v>0.7585574816166939</v>
      </c>
      <c r="F646" s="2">
        <f>IF(logVir!F646="","",資本サービス!F646/SUM(資本サービス!F646,労働コスト!F646))</f>
        <v>0.70525947891065688</v>
      </c>
      <c r="G646" s="2">
        <f>IF(logVir!G646="","",資本サービス!G646/SUM(資本サービス!G646,労働コスト!G646))</f>
        <v>0.69969384556462577</v>
      </c>
      <c r="I646" s="3">
        <v>21</v>
      </c>
      <c r="J646" s="3">
        <v>23</v>
      </c>
      <c r="K646" s="2" cm="1">
        <f t="array" ref="K646">IF(C646="","",0.5*(C646+SUMPRODUCT(($B$1461:$B$1491=$J646)*1,C$1461:C$1491)))</f>
        <v>0.74448874116864261</v>
      </c>
      <c r="L646" s="2" cm="1">
        <f t="array" ref="L646">IF(D646="","",0.5*(D646+SUMPRODUCT(($B$1461:$B$1491=$J646)*1,D$1461:D$1491)))</f>
        <v>0.73257235106980656</v>
      </c>
      <c r="M646" s="2" cm="1">
        <f t="array" ref="M646">IF(E646="","",0.5*(E646+SUMPRODUCT(($B$1461:$B$1491=$J646)*1,E$1461:E$1491)))</f>
        <v>0.70567492844708979</v>
      </c>
      <c r="N646" s="2" cm="1">
        <f t="array" ref="N646">IF(F646="","",0.5*(F646+SUMPRODUCT(($B$1461:$B$1491=$J646)*1,F$1461:F$1491)))</f>
        <v>0.66496096981219655</v>
      </c>
      <c r="O646" s="2" cm="1">
        <f t="array" ref="O646">IF(G646="","",0.5*(G646+SUMPRODUCT(($B$1461:$B$1491=$J646)*1,G$1461:G$1491)))</f>
        <v>0.65091138997480291</v>
      </c>
    </row>
    <row r="647" spans="1:15" x14ac:dyDescent="0.55000000000000004">
      <c r="A647" s="3">
        <v>21</v>
      </c>
      <c r="B647" s="3">
        <v>24</v>
      </c>
      <c r="C647" s="2">
        <f>IF(logVir!C647="","",資本サービス!C647/SUM(資本サービス!C647,労働コスト!C647))</f>
        <v>0.2891946714779467</v>
      </c>
      <c r="D647" s="2">
        <f>IF(logVir!D647="","",資本サービス!D647/SUM(資本サービス!D647,労働コスト!D647))</f>
        <v>0.27588922531543064</v>
      </c>
      <c r="E647" s="2">
        <f>IF(logVir!E647="","",資本サービス!E647/SUM(資本サービス!E647,労働コスト!E647))</f>
        <v>0.24101331576630661</v>
      </c>
      <c r="F647" s="2">
        <f>IF(logVir!F647="","",資本サービス!F647/SUM(資本サービス!F647,労働コスト!F647))</f>
        <v>0.19203880692959435</v>
      </c>
      <c r="G647" s="2">
        <f>IF(logVir!G647="","",資本サービス!G647/SUM(資本サービス!G647,労働コスト!G647))</f>
        <v>0.18516583713186752</v>
      </c>
      <c r="I647" s="3">
        <v>21</v>
      </c>
      <c r="J647" s="3">
        <v>24</v>
      </c>
      <c r="K647" s="2" cm="1">
        <f t="array" ref="K647">IF(C647="","",0.5*(C647+SUMPRODUCT(($B$1461:$B$1491=$J647)*1,C$1461:C$1491)))</f>
        <v>0.28868754753288683</v>
      </c>
      <c r="L647" s="2" cm="1">
        <f t="array" ref="L647">IF(D647="","",0.5*(D647+SUMPRODUCT(($B$1461:$B$1491=$J647)*1,D$1461:D$1491)))</f>
        <v>0.26942273219840196</v>
      </c>
      <c r="M647" s="2" cm="1">
        <f t="array" ref="M647">IF(E647="","",0.5*(E647+SUMPRODUCT(($B$1461:$B$1491=$J647)*1,E$1461:E$1491)))</f>
        <v>0.24488001804975454</v>
      </c>
      <c r="N647" s="2" cm="1">
        <f t="array" ref="N647">IF(F647="","",0.5*(F647+SUMPRODUCT(($B$1461:$B$1491=$J647)*1,F$1461:F$1491)))</f>
        <v>0.21177791088959336</v>
      </c>
      <c r="O647" s="2" cm="1">
        <f t="array" ref="O647">IF(G647="","",0.5*(G647+SUMPRODUCT(($B$1461:$B$1491=$J647)*1,G$1461:G$1491)))</f>
        <v>0.20256203433873882</v>
      </c>
    </row>
    <row r="648" spans="1:15" x14ac:dyDescent="0.55000000000000004">
      <c r="A648" s="3">
        <v>21</v>
      </c>
      <c r="B648" s="3">
        <v>25</v>
      </c>
      <c r="C648" s="2">
        <f>IF(logVir!C648="","",資本サービス!C648/SUM(資本サービス!C648,労働コスト!C648))</f>
        <v>0.18382377579494003</v>
      </c>
      <c r="D648" s="2">
        <f>IF(logVir!D648="","",資本サービス!D648/SUM(資本サービス!D648,労働コスト!D648))</f>
        <v>0.18693012449943722</v>
      </c>
      <c r="E648" s="2">
        <f>IF(logVir!E648="","",資本サービス!E648/SUM(資本サービス!E648,労働コスト!E648))</f>
        <v>0.18213343531193499</v>
      </c>
      <c r="F648" s="2">
        <f>IF(logVir!F648="","",資本サービス!F648/SUM(資本サービス!F648,労働コスト!F648))</f>
        <v>0.19795970431486151</v>
      </c>
      <c r="G648" s="2">
        <f>IF(logVir!G648="","",資本サービス!G648/SUM(資本サービス!G648,労働コスト!G648))</f>
        <v>0.1893421682585017</v>
      </c>
      <c r="I648" s="3">
        <v>21</v>
      </c>
      <c r="J648" s="3">
        <v>25</v>
      </c>
      <c r="K648" s="2" cm="1">
        <f t="array" ref="K648">IF(C648="","",0.5*(C648+SUMPRODUCT(($B$1461:$B$1491=$J648)*1,C$1461:C$1491)))</f>
        <v>0.19117636651147923</v>
      </c>
      <c r="L648" s="2" cm="1">
        <f t="array" ref="L648">IF(D648="","",0.5*(D648+SUMPRODUCT(($B$1461:$B$1491=$J648)*1,D$1461:D$1491)))</f>
        <v>0.19199241718212129</v>
      </c>
      <c r="M648" s="2" cm="1">
        <f t="array" ref="M648">IF(E648="","",0.5*(E648+SUMPRODUCT(($B$1461:$B$1491=$J648)*1,E$1461:E$1491)))</f>
        <v>0.18997682011268011</v>
      </c>
      <c r="N648" s="2" cm="1">
        <f t="array" ref="N648">IF(F648="","",0.5*(F648+SUMPRODUCT(($B$1461:$B$1491=$J648)*1,F$1461:F$1491)))</f>
        <v>0.19848895822626639</v>
      </c>
      <c r="O648" s="2" cm="1">
        <f t="array" ref="O648">IF(G648="","",0.5*(G648+SUMPRODUCT(($B$1461:$B$1491=$J648)*1,G$1461:G$1491)))</f>
        <v>0.19350482013591544</v>
      </c>
    </row>
    <row r="649" spans="1:15" x14ac:dyDescent="0.55000000000000004">
      <c r="A649" s="3">
        <v>21</v>
      </c>
      <c r="B649" s="3">
        <v>26</v>
      </c>
      <c r="C649" s="2">
        <f>IF(logVir!C649="","",資本サービス!C649/SUM(資本サービス!C649,労働コスト!C649))</f>
        <v>0.74239705027242431</v>
      </c>
      <c r="D649" s="2">
        <f>IF(logVir!D649="","",資本サービス!D649/SUM(資本サービス!D649,労働コスト!D649))</f>
        <v>0.59851087737789033</v>
      </c>
      <c r="E649" s="2">
        <f>IF(logVir!E649="","",資本サービス!E649/SUM(資本サービス!E649,労働コスト!E649))</f>
        <v>0.62919702291013557</v>
      </c>
      <c r="F649" s="2">
        <f>IF(logVir!F649="","",資本サービス!F649/SUM(資本サービス!F649,労働コスト!F649))</f>
        <v>0.62235001637264109</v>
      </c>
      <c r="G649" s="2">
        <f>IF(logVir!G649="","",資本サービス!G649/SUM(資本サービス!G649,労働コスト!G649))</f>
        <v>0.51245643121981521</v>
      </c>
      <c r="I649" s="3">
        <v>21</v>
      </c>
      <c r="J649" s="3">
        <v>26</v>
      </c>
      <c r="K649" s="2" cm="1">
        <f t="array" ref="K649">IF(C649="","",0.5*(C649+SUMPRODUCT(($B$1461:$B$1491=$J649)*1,C$1461:C$1491)))</f>
        <v>0.71676080738254977</v>
      </c>
      <c r="L649" s="2" cm="1">
        <f t="array" ref="L649">IF(D649="","",0.5*(D649+SUMPRODUCT(($B$1461:$B$1491=$J649)*1,D$1461:D$1491)))</f>
        <v>0.61142871735147153</v>
      </c>
      <c r="M649" s="2" cm="1">
        <f t="array" ref="M649">IF(E649="","",0.5*(E649+SUMPRODUCT(($B$1461:$B$1491=$J649)*1,E$1461:E$1491)))</f>
        <v>0.59153406206300785</v>
      </c>
      <c r="N649" s="2" cm="1">
        <f t="array" ref="N649">IF(F649="","",0.5*(F649+SUMPRODUCT(($B$1461:$B$1491=$J649)*1,F$1461:F$1491)))</f>
        <v>0.60052159346231515</v>
      </c>
      <c r="O649" s="2" cm="1">
        <f t="array" ref="O649">IF(G649="","",0.5*(G649+SUMPRODUCT(($B$1461:$B$1491=$J649)*1,G$1461:G$1491)))</f>
        <v>0.54404527548003312</v>
      </c>
    </row>
    <row r="650" spans="1:15" x14ac:dyDescent="0.55000000000000004">
      <c r="A650" s="3">
        <v>21</v>
      </c>
      <c r="B650" s="3">
        <v>27</v>
      </c>
      <c r="C650" s="2">
        <f>IF(logVir!C650="","",資本サービス!C650/SUM(資本サービス!C650,労働コスト!C650))</f>
        <v>0.2109371983363138</v>
      </c>
      <c r="D650" s="2">
        <f>IF(logVir!D650="","",資本サービス!D650/SUM(資本サービス!D650,労働コスト!D650))</f>
        <v>0.16509325208481765</v>
      </c>
      <c r="E650" s="2">
        <f>IF(logVir!E650="","",資本サービス!E650/SUM(資本サービス!E650,労働コスト!E650))</f>
        <v>0.16920380511064934</v>
      </c>
      <c r="F650" s="2">
        <f>IF(logVir!F650="","",資本サービス!F650/SUM(資本サービス!F650,労働コスト!F650))</f>
        <v>0.16437747045020476</v>
      </c>
      <c r="G650" s="2">
        <f>IF(logVir!G650="","",資本サービス!G650/SUM(資本サービス!G650,労働コスト!G650))</f>
        <v>0.14875409342945825</v>
      </c>
      <c r="I650" s="3">
        <v>21</v>
      </c>
      <c r="J650" s="3">
        <v>27</v>
      </c>
      <c r="K650" s="2" cm="1">
        <f t="array" ref="K650">IF(C650="","",0.5*(C650+SUMPRODUCT(($B$1461:$B$1491=$J650)*1,C$1461:C$1491)))</f>
        <v>0.21101354420902735</v>
      </c>
      <c r="L650" s="2" cm="1">
        <f t="array" ref="L650">IF(D650="","",0.5*(D650+SUMPRODUCT(($B$1461:$B$1491=$J650)*1,D$1461:D$1491)))</f>
        <v>0.18533520955532096</v>
      </c>
      <c r="M650" s="2" cm="1">
        <f t="array" ref="M650">IF(E650="","",0.5*(E650+SUMPRODUCT(($B$1461:$B$1491=$J650)*1,E$1461:E$1491)))</f>
        <v>0.18636419843037738</v>
      </c>
      <c r="N650" s="2" cm="1">
        <f t="array" ref="N650">IF(F650="","",0.5*(F650+SUMPRODUCT(($B$1461:$B$1491=$J650)*1,F$1461:F$1491)))</f>
        <v>0.18215370719526336</v>
      </c>
      <c r="O650" s="2" cm="1">
        <f t="array" ref="O650">IF(G650="","",0.5*(G650+SUMPRODUCT(($B$1461:$B$1491=$J650)*1,G$1461:G$1491)))</f>
        <v>0.16781163957561263</v>
      </c>
    </row>
    <row r="651" spans="1:15" x14ac:dyDescent="0.55000000000000004">
      <c r="A651" s="3">
        <v>21</v>
      </c>
      <c r="B651" s="3">
        <v>28</v>
      </c>
      <c r="C651" s="2">
        <f>IF(logVir!C651="","",資本サービス!C651/SUM(資本サービス!C651,労働コスト!C651))</f>
        <v>0.36414917919177614</v>
      </c>
      <c r="D651" s="2">
        <f>IF(logVir!D651="","",資本サービス!D651/SUM(資本サービス!D651,労働コスト!D651))</f>
        <v>0.32659134393878647</v>
      </c>
      <c r="E651" s="2">
        <f>IF(logVir!E651="","",資本サービス!E651/SUM(資本サービス!E651,労働コスト!E651))</f>
        <v>0.30542018523353143</v>
      </c>
      <c r="F651" s="2">
        <f>IF(logVir!F651="","",資本サービス!F651/SUM(資本サービス!F651,労働コスト!F651))</f>
        <v>0.32023390065264001</v>
      </c>
      <c r="G651" s="2">
        <f>IF(logVir!G651="","",資本サービス!G651/SUM(資本サービス!G651,労働コスト!G651))</f>
        <v>0.36748245397126872</v>
      </c>
      <c r="I651" s="3">
        <v>21</v>
      </c>
      <c r="J651" s="3">
        <v>28</v>
      </c>
      <c r="K651" s="2" cm="1">
        <f t="array" ref="K651">IF(C651="","",0.5*(C651+SUMPRODUCT(($B$1461:$B$1491=$J651)*1,C$1461:C$1491)))</f>
        <v>0.3831846763907697</v>
      </c>
      <c r="L651" s="2" cm="1">
        <f t="array" ref="L651">IF(D651="","",0.5*(D651+SUMPRODUCT(($B$1461:$B$1491=$J651)*1,D$1461:D$1491)))</f>
        <v>0.34160302920426705</v>
      </c>
      <c r="M651" s="2" cm="1">
        <f t="array" ref="M651">IF(E651="","",0.5*(E651+SUMPRODUCT(($B$1461:$B$1491=$J651)*1,E$1461:E$1491)))</f>
        <v>0.31573168192583245</v>
      </c>
      <c r="N651" s="2" cm="1">
        <f t="array" ref="N651">IF(F651="","",0.5*(F651+SUMPRODUCT(($B$1461:$B$1491=$J651)*1,F$1461:F$1491)))</f>
        <v>0.3264960684819076</v>
      </c>
      <c r="O651" s="2" cm="1">
        <f t="array" ref="O651">IF(G651="","",0.5*(G651+SUMPRODUCT(($B$1461:$B$1491=$J651)*1,G$1461:G$1491)))</f>
        <v>0.3562350648927935</v>
      </c>
    </row>
    <row r="652" spans="1:15" x14ac:dyDescent="0.55000000000000004">
      <c r="A652" s="3">
        <v>21</v>
      </c>
      <c r="B652" s="3">
        <v>29</v>
      </c>
      <c r="C652" s="2">
        <f>IF(logVir!C652="","",資本サービス!C652/SUM(資本サービス!C652,労働コスト!C652))</f>
        <v>0.13831305228165891</v>
      </c>
      <c r="D652" s="2">
        <f>IF(logVir!D652="","",資本サービス!D652/SUM(資本サービス!D652,労働コスト!D652))</f>
        <v>0.16225927035576909</v>
      </c>
      <c r="E652" s="2">
        <f>IF(logVir!E652="","",資本サービス!E652/SUM(資本サービス!E652,労働コスト!E652))</f>
        <v>0.10651928707530706</v>
      </c>
      <c r="F652" s="2">
        <f>IF(logVir!F652="","",資本サービス!F652/SUM(資本サービス!F652,労働コスト!F652))</f>
        <v>0.1082856598444344</v>
      </c>
      <c r="G652" s="2">
        <f>IF(logVir!G652="","",資本サービス!G652/SUM(資本サービス!G652,労働コスト!G652))</f>
        <v>0.1260332128617532</v>
      </c>
      <c r="I652" s="3">
        <v>21</v>
      </c>
      <c r="J652" s="3">
        <v>29</v>
      </c>
      <c r="K652" s="2" cm="1">
        <f t="array" ref="K652">IF(C652="","",0.5*(C652+SUMPRODUCT(($B$1461:$B$1491=$J652)*1,C$1461:C$1491)))</f>
        <v>0.16492897920732646</v>
      </c>
      <c r="L652" s="2" cm="1">
        <f t="array" ref="L652">IF(D652="","",0.5*(D652+SUMPRODUCT(($B$1461:$B$1491=$J652)*1,D$1461:D$1491)))</f>
        <v>0.17800879077313067</v>
      </c>
      <c r="M652" s="2" cm="1">
        <f t="array" ref="M652">IF(E652="","",0.5*(E652+SUMPRODUCT(($B$1461:$B$1491=$J652)*1,E$1461:E$1491)))</f>
        <v>0.13294528182834953</v>
      </c>
      <c r="N652" s="2" cm="1">
        <f t="array" ref="N652">IF(F652="","",0.5*(F652+SUMPRODUCT(($B$1461:$B$1491=$J652)*1,F$1461:F$1491)))</f>
        <v>0.14193456507558003</v>
      </c>
      <c r="O652" s="2" cm="1">
        <f t="array" ref="O652">IF(G652="","",0.5*(G652+SUMPRODUCT(($B$1461:$B$1491=$J652)*1,G$1461:G$1491)))</f>
        <v>0.14491700614774053</v>
      </c>
    </row>
    <row r="653" spans="1:15" x14ac:dyDescent="0.55000000000000004">
      <c r="A653" s="3">
        <v>21</v>
      </c>
      <c r="B653" s="3">
        <v>30</v>
      </c>
      <c r="C653" s="2">
        <f>IF(logVir!C653="","",資本サービス!C653/SUM(資本サービス!C653,労働コスト!C653))</f>
        <v>0.16165763868220379</v>
      </c>
      <c r="D653" s="2">
        <f>IF(logVir!D653="","",資本サービス!D653/SUM(資本サービス!D653,労働コスト!D653))</f>
        <v>9.6579949360637657E-2</v>
      </c>
      <c r="E653" s="2">
        <f>IF(logVir!E653="","",資本サービス!E653/SUM(資本サービス!E653,労働コスト!E653))</f>
        <v>9.6912838791735442E-2</v>
      </c>
      <c r="F653" s="2">
        <f>IF(logVir!F653="","",資本サービス!F653/SUM(資本サービス!F653,労働コスト!F653))</f>
        <v>8.6577483909801412E-2</v>
      </c>
      <c r="G653" s="2">
        <f>IF(logVir!G653="","",資本サービス!G653/SUM(資本サービス!G653,労働コスト!G653))</f>
        <v>8.6509156076052265E-2</v>
      </c>
      <c r="I653" s="3">
        <v>21</v>
      </c>
      <c r="J653" s="3">
        <v>30</v>
      </c>
      <c r="K653" s="2" cm="1">
        <f t="array" ref="K653">IF(C653="","",0.5*(C653+SUMPRODUCT(($B$1461:$B$1491=$J653)*1,C$1461:C$1491)))</f>
        <v>0.14803367798379952</v>
      </c>
      <c r="L653" s="2" cm="1">
        <f t="array" ref="L653">IF(D653="","",0.5*(D653+SUMPRODUCT(($B$1461:$B$1491=$J653)*1,D$1461:D$1491)))</f>
        <v>0.10493048560076612</v>
      </c>
      <c r="M653" s="2" cm="1">
        <f t="array" ref="M653">IF(E653="","",0.5*(E653+SUMPRODUCT(($B$1461:$B$1491=$J653)*1,E$1461:E$1491)))</f>
        <v>9.9684103389878972E-2</v>
      </c>
      <c r="N653" s="2" cm="1">
        <f t="array" ref="N653">IF(F653="","",0.5*(F653+SUMPRODUCT(($B$1461:$B$1491=$J653)*1,F$1461:F$1491)))</f>
        <v>9.2434474382417003E-2</v>
      </c>
      <c r="O653" s="2" cm="1">
        <f t="array" ref="O653">IF(G653="","",0.5*(G653+SUMPRODUCT(($B$1461:$B$1491=$J653)*1,G$1461:G$1491)))</f>
        <v>8.6127954957079506E-2</v>
      </c>
    </row>
    <row r="654" spans="1:15" x14ac:dyDescent="0.55000000000000004">
      <c r="A654" s="3">
        <v>21</v>
      </c>
      <c r="B654" s="3">
        <v>31</v>
      </c>
      <c r="C654" s="2">
        <f>IF(logVir!C654="","",資本サービス!C654/SUM(資本サービス!C654,労働コスト!C654))</f>
        <v>0.27373073724632746</v>
      </c>
      <c r="D654" s="2">
        <f>IF(logVir!D654="","",資本サービス!D654/SUM(資本サービス!D654,労働コスト!D654))</f>
        <v>0.24522942963227015</v>
      </c>
      <c r="E654" s="2">
        <f>IF(logVir!E654="","",資本サービス!E654/SUM(資本サービス!E654,労働コスト!E654))</f>
        <v>0.19660993728105511</v>
      </c>
      <c r="F654" s="2">
        <f>IF(logVir!F654="","",資本サービス!F654/SUM(資本サービス!F654,労働コスト!F654))</f>
        <v>0.18828352801757181</v>
      </c>
      <c r="G654" s="2">
        <f>IF(logVir!G654="","",資本サービス!G654/SUM(資本サービス!G654,労働コスト!G654))</f>
        <v>0.19484042634449522</v>
      </c>
      <c r="I654" s="3">
        <v>21</v>
      </c>
      <c r="J654" s="3">
        <v>31</v>
      </c>
      <c r="K654" s="2" cm="1">
        <f t="array" ref="K654">IF(C654="","",0.5*(C654+SUMPRODUCT(($B$1461:$B$1491=$J654)*1,C$1461:C$1491)))</f>
        <v>0.25235251730604513</v>
      </c>
      <c r="L654" s="2" cm="1">
        <f t="array" ref="L654">IF(D654="","",0.5*(D654+SUMPRODUCT(($B$1461:$B$1491=$J654)*1,D$1461:D$1491)))</f>
        <v>0.2447866465242724</v>
      </c>
      <c r="M654" s="2" cm="1">
        <f t="array" ref="M654">IF(E654="","",0.5*(E654+SUMPRODUCT(($B$1461:$B$1491=$J654)*1,E$1461:E$1491)))</f>
        <v>0.20566774245250938</v>
      </c>
      <c r="N654" s="2" cm="1">
        <f t="array" ref="N654">IF(F654="","",0.5*(F654+SUMPRODUCT(($B$1461:$B$1491=$J654)*1,F$1461:F$1491)))</f>
        <v>0.19724487538182151</v>
      </c>
      <c r="O654" s="2" cm="1">
        <f t="array" ref="O654">IF(G654="","",0.5*(G654+SUMPRODUCT(($B$1461:$B$1491=$J654)*1,G$1461:G$1491)))</f>
        <v>0.19763855534184638</v>
      </c>
    </row>
    <row r="655" spans="1:15" x14ac:dyDescent="0.55000000000000004">
      <c r="A655" s="3">
        <v>22</v>
      </c>
      <c r="B655" s="3">
        <v>1</v>
      </c>
      <c r="C655" s="2">
        <f>IF(logVir!C655="","",資本サービス!C655/SUM(資本サービス!C655,労働コスト!C655))</f>
        <v>0.43030779705759337</v>
      </c>
      <c r="D655" s="2">
        <f>IF(logVir!D655="","",資本サービス!D655/SUM(資本サービス!D655,労働コスト!D655))</f>
        <v>0.38690135732451303</v>
      </c>
      <c r="E655" s="2">
        <f>IF(logVir!E655="","",資本サービス!E655/SUM(資本サービス!E655,労働コスト!E655))</f>
        <v>0.33163125249378861</v>
      </c>
      <c r="F655" s="2">
        <f>IF(logVir!F655="","",資本サービス!F655/SUM(資本サービス!F655,労働コスト!F655))</f>
        <v>0.35138576358889589</v>
      </c>
      <c r="G655" s="2">
        <f>IF(logVir!G655="","",資本サービス!G655/SUM(資本サービス!G655,労働コスト!G655))</f>
        <v>0.35390029857947358</v>
      </c>
      <c r="I655" s="3">
        <v>22</v>
      </c>
      <c r="J655" s="3">
        <v>1</v>
      </c>
      <c r="K655" s="2" cm="1">
        <f t="array" ref="K655">IF(C655="","",0.5*(C655+SUMPRODUCT(($B$1461:$B$1491=$J655)*1,C$1461:C$1491)))</f>
        <v>0.45308552350949738</v>
      </c>
      <c r="L655" s="2" cm="1">
        <f t="array" ref="L655">IF(D655="","",0.5*(D655+SUMPRODUCT(($B$1461:$B$1491=$J655)*1,D$1461:D$1491)))</f>
        <v>0.36886889103541459</v>
      </c>
      <c r="M655" s="2" cm="1">
        <f t="array" ref="M655">IF(E655="","",0.5*(E655+SUMPRODUCT(($B$1461:$B$1491=$J655)*1,E$1461:E$1491)))</f>
        <v>0.33493123332749691</v>
      </c>
      <c r="N655" s="2" cm="1">
        <f t="array" ref="N655">IF(F655="","",0.5*(F655+SUMPRODUCT(($B$1461:$B$1491=$J655)*1,F$1461:F$1491)))</f>
        <v>0.34687212915514598</v>
      </c>
      <c r="O655" s="2" cm="1">
        <f t="array" ref="O655">IF(G655="","",0.5*(G655+SUMPRODUCT(($B$1461:$B$1491=$J655)*1,G$1461:G$1491)))</f>
        <v>0.33666784353337587</v>
      </c>
    </row>
    <row r="656" spans="1:15" x14ac:dyDescent="0.55000000000000004">
      <c r="A656" s="3">
        <v>22</v>
      </c>
      <c r="B656" s="3">
        <v>2</v>
      </c>
      <c r="C656" s="2">
        <f>IF(logVir!C656="","",資本サービス!C656/SUM(資本サービス!C656,労働コスト!C656))</f>
        <v>0.39487750517879833</v>
      </c>
      <c r="D656" s="2">
        <f>IF(logVir!D656="","",資本サービス!D656/SUM(資本サービス!D656,労働コスト!D656))</f>
        <v>0.48949763802047669</v>
      </c>
      <c r="E656" s="2">
        <f>IF(logVir!E656="","",資本サービス!E656/SUM(資本サービス!E656,労働コスト!E656))</f>
        <v>0.50847712397867051</v>
      </c>
      <c r="F656" s="2">
        <f>IF(logVir!F656="","",資本サービス!F656/SUM(資本サービス!F656,労働コスト!F656))</f>
        <v>0.51120181531439512</v>
      </c>
      <c r="G656" s="2">
        <f>IF(logVir!G656="","",資本サービス!G656/SUM(資本サービス!G656,労働コスト!G656))</f>
        <v>0.36407828553601845</v>
      </c>
      <c r="I656" s="3">
        <v>22</v>
      </c>
      <c r="J656" s="3">
        <v>2</v>
      </c>
      <c r="K656" s="2" cm="1">
        <f t="array" ref="K656">IF(C656="","",0.5*(C656+SUMPRODUCT(($B$1461:$B$1491=$J656)*1,C$1461:C$1491)))</f>
        <v>0.43516198627167035</v>
      </c>
      <c r="L656" s="2" cm="1">
        <f t="array" ref="L656">IF(D656="","",0.5*(D656+SUMPRODUCT(($B$1461:$B$1491=$J656)*1,D$1461:D$1491)))</f>
        <v>0.44843980237512182</v>
      </c>
      <c r="M656" s="2" cm="1">
        <f t="array" ref="M656">IF(E656="","",0.5*(E656+SUMPRODUCT(($B$1461:$B$1491=$J656)*1,E$1461:E$1491)))</f>
        <v>0.49509086450083961</v>
      </c>
      <c r="N656" s="2" cm="1">
        <f t="array" ref="N656">IF(F656="","",0.5*(F656+SUMPRODUCT(($B$1461:$B$1491=$J656)*1,F$1461:F$1491)))</f>
        <v>0.49760719507698942</v>
      </c>
      <c r="O656" s="2" cm="1">
        <f t="array" ref="O656">IF(G656="","",0.5*(G656+SUMPRODUCT(($B$1461:$B$1491=$J656)*1,G$1461:G$1491)))</f>
        <v>0.38549167050688937</v>
      </c>
    </row>
    <row r="657" spans="1:15" x14ac:dyDescent="0.55000000000000004">
      <c r="A657" s="3">
        <v>22</v>
      </c>
      <c r="B657" s="3">
        <v>3</v>
      </c>
      <c r="C657" s="2">
        <f>IF(logVir!C657="","",資本サービス!C657/SUM(資本サービス!C657,労働コスト!C657))</f>
        <v>0.36245349764954227</v>
      </c>
      <c r="D657" s="2">
        <f>IF(logVir!D657="","",資本サービス!D657/SUM(資本サービス!D657,労働コスト!D657))</f>
        <v>0.3462441334669345</v>
      </c>
      <c r="E657" s="2">
        <f>IF(logVir!E657="","",資本サービス!E657/SUM(資本サービス!E657,労働コスト!E657))</f>
        <v>0.3207013149099267</v>
      </c>
      <c r="F657" s="2">
        <f>IF(logVir!F657="","",資本サービス!F657/SUM(資本サービス!F657,労働コスト!F657))</f>
        <v>0.31892000262219217</v>
      </c>
      <c r="G657" s="2">
        <f>IF(logVir!G657="","",資本サービス!G657/SUM(資本サービス!G657,労働コスト!G657))</f>
        <v>0.27331759980750886</v>
      </c>
      <c r="I657" s="3">
        <v>22</v>
      </c>
      <c r="J657" s="3">
        <v>3</v>
      </c>
      <c r="K657" s="2" cm="1">
        <f t="array" ref="K657">IF(C657="","",0.5*(C657+SUMPRODUCT(($B$1461:$B$1491=$J657)*1,C$1461:C$1491)))</f>
        <v>0.33254272492277576</v>
      </c>
      <c r="L657" s="2" cm="1">
        <f t="array" ref="L657">IF(D657="","",0.5*(D657+SUMPRODUCT(($B$1461:$B$1491=$J657)*1,D$1461:D$1491)))</f>
        <v>0.3069114910152011</v>
      </c>
      <c r="M657" s="2" cm="1">
        <f t="array" ref="M657">IF(E657="","",0.5*(E657+SUMPRODUCT(($B$1461:$B$1491=$J657)*1,E$1461:E$1491)))</f>
        <v>0.28606126100937412</v>
      </c>
      <c r="N657" s="2" cm="1">
        <f t="array" ref="N657">IF(F657="","",0.5*(F657+SUMPRODUCT(($B$1461:$B$1491=$J657)*1,F$1461:F$1491)))</f>
        <v>0.28603486751832508</v>
      </c>
      <c r="O657" s="2" cm="1">
        <f t="array" ref="O657">IF(G657="","",0.5*(G657+SUMPRODUCT(($B$1461:$B$1491=$J657)*1,G$1461:G$1491)))</f>
        <v>0.24681378291458969</v>
      </c>
    </row>
    <row r="658" spans="1:15" x14ac:dyDescent="0.55000000000000004">
      <c r="A658" s="3">
        <v>22</v>
      </c>
      <c r="B658" s="3">
        <v>4</v>
      </c>
      <c r="C658" s="2">
        <f>IF(logVir!C658="","",資本サービス!C658/SUM(資本サービス!C658,労働コスト!C658))</f>
        <v>0.45638872510907169</v>
      </c>
      <c r="D658" s="2">
        <f>IF(logVir!D658="","",資本サービス!D658/SUM(資本サービス!D658,労働コスト!D658))</f>
        <v>0.43701938509771648</v>
      </c>
      <c r="E658" s="2">
        <f>IF(logVir!E658="","",資本サービス!E658/SUM(資本サービス!E658,労働コスト!E658))</f>
        <v>0.41658654418841962</v>
      </c>
      <c r="F658" s="2">
        <f>IF(logVir!F658="","",資本サービス!F658/SUM(資本サービス!F658,労働コスト!F658))</f>
        <v>0.41912452995960303</v>
      </c>
      <c r="G658" s="2">
        <f>IF(logVir!G658="","",資本サービス!G658/SUM(資本サービス!G658,労働コスト!G658))</f>
        <v>0.36810612395656783</v>
      </c>
      <c r="I658" s="3">
        <v>22</v>
      </c>
      <c r="J658" s="3">
        <v>4</v>
      </c>
      <c r="K658" s="2" cm="1">
        <f t="array" ref="K658">IF(C658="","",0.5*(C658+SUMPRODUCT(($B$1461:$B$1491=$J658)*1,C$1461:C$1491)))</f>
        <v>0.34727346516159768</v>
      </c>
      <c r="L658" s="2" cm="1">
        <f t="array" ref="L658">IF(D658="","",0.5*(D658+SUMPRODUCT(($B$1461:$B$1491=$J658)*1,D$1461:D$1491)))</f>
        <v>0.34920647619182138</v>
      </c>
      <c r="M658" s="2" cm="1">
        <f t="array" ref="M658">IF(E658="","",0.5*(E658+SUMPRODUCT(($B$1461:$B$1491=$J658)*1,E$1461:E$1491)))</f>
        <v>0.33132058262284031</v>
      </c>
      <c r="N658" s="2" cm="1">
        <f t="array" ref="N658">IF(F658="","",0.5*(F658+SUMPRODUCT(($B$1461:$B$1491=$J658)*1,F$1461:F$1491)))</f>
        <v>0.33592269630204252</v>
      </c>
      <c r="O658" s="2" cm="1">
        <f t="array" ref="O658">IF(G658="","",0.5*(G658+SUMPRODUCT(($B$1461:$B$1491=$J658)*1,G$1461:G$1491)))</f>
        <v>0.2990153317236669</v>
      </c>
    </row>
    <row r="659" spans="1:15" x14ac:dyDescent="0.55000000000000004">
      <c r="A659" s="3">
        <v>22</v>
      </c>
      <c r="B659" s="3">
        <v>5</v>
      </c>
      <c r="C659" s="2">
        <f>IF(logVir!C659="","",資本サービス!C659/SUM(資本サービス!C659,労働コスト!C659))</f>
        <v>0.46058556549931912</v>
      </c>
      <c r="D659" s="2">
        <f>IF(logVir!D659="","",資本サービス!D659/SUM(資本サービス!D659,労働コスト!D659))</f>
        <v>0.39640218341884964</v>
      </c>
      <c r="E659" s="2">
        <f>IF(logVir!E659="","",資本サービス!E659/SUM(資本サービス!E659,労働コスト!E659))</f>
        <v>0.36151269543825504</v>
      </c>
      <c r="F659" s="2">
        <f>IF(logVir!F659="","",資本サービス!F659/SUM(資本サービス!F659,労働コスト!F659))</f>
        <v>0.35436157118267758</v>
      </c>
      <c r="G659" s="2">
        <f>IF(logVir!G659="","",資本サービス!G659/SUM(資本サービス!G659,労働コスト!G659))</f>
        <v>0.32137220232001301</v>
      </c>
      <c r="I659" s="3">
        <v>22</v>
      </c>
      <c r="J659" s="3">
        <v>5</v>
      </c>
      <c r="K659" s="2" cm="1">
        <f t="array" ref="K659">IF(C659="","",0.5*(C659+SUMPRODUCT(($B$1461:$B$1491=$J659)*1,C$1461:C$1491)))</f>
        <v>0.40782174371719704</v>
      </c>
      <c r="L659" s="2" cm="1">
        <f t="array" ref="L659">IF(D659="","",0.5*(D659+SUMPRODUCT(($B$1461:$B$1491=$J659)*1,D$1461:D$1491)))</f>
        <v>0.35885814222877166</v>
      </c>
      <c r="M659" s="2" cm="1">
        <f t="array" ref="M659">IF(E659="","",0.5*(E659+SUMPRODUCT(($B$1461:$B$1491=$J659)*1,E$1461:E$1491)))</f>
        <v>0.32862262042310053</v>
      </c>
      <c r="N659" s="2" cm="1">
        <f t="array" ref="N659">IF(F659="","",0.5*(F659+SUMPRODUCT(($B$1461:$B$1491=$J659)*1,F$1461:F$1491)))</f>
        <v>0.32155001105412906</v>
      </c>
      <c r="O659" s="2" cm="1">
        <f t="array" ref="O659">IF(G659="","",0.5*(G659+SUMPRODUCT(($B$1461:$B$1491=$J659)*1,G$1461:G$1491)))</f>
        <v>0.29365410685829946</v>
      </c>
    </row>
    <row r="660" spans="1:15" x14ac:dyDescent="0.55000000000000004">
      <c r="A660" s="3">
        <v>22</v>
      </c>
      <c r="B660" s="3">
        <v>6</v>
      </c>
      <c r="C660" s="2">
        <f>IF(logVir!C660="","",資本サービス!C660/SUM(資本サービス!C660,労働コスト!C660))</f>
        <v>0.63995439307539947</v>
      </c>
      <c r="D660" s="2">
        <f>IF(logVir!D660="","",資本サービス!D660/SUM(資本サービス!D660,労働コスト!D660))</f>
        <v>0.6016735059571835</v>
      </c>
      <c r="E660" s="2">
        <f>IF(logVir!E660="","",資本サービス!E660/SUM(資本サービス!E660,労働コスト!E660))</f>
        <v>0.62640418859842606</v>
      </c>
      <c r="F660" s="2">
        <f>IF(logVir!F660="","",資本サービス!F660/SUM(資本サービス!F660,労働コスト!F660))</f>
        <v>0.63770932249278667</v>
      </c>
      <c r="G660" s="2">
        <f>IF(logVir!G660="","",資本サービス!G660/SUM(資本サービス!G660,労働コスト!G660))</f>
        <v>0.59574128723748299</v>
      </c>
      <c r="I660" s="3">
        <v>22</v>
      </c>
      <c r="J660" s="3">
        <v>6</v>
      </c>
      <c r="K660" s="2" cm="1">
        <f t="array" ref="K660">IF(C660="","",0.5*(C660+SUMPRODUCT(($B$1461:$B$1491=$J660)*1,C$1461:C$1491)))</f>
        <v>0.62962232933165585</v>
      </c>
      <c r="L660" s="2" cm="1">
        <f t="array" ref="L660">IF(D660="","",0.5*(D660+SUMPRODUCT(($B$1461:$B$1491=$J660)*1,D$1461:D$1491)))</f>
        <v>0.59380454580569575</v>
      </c>
      <c r="M660" s="2" cm="1">
        <f t="array" ref="M660">IF(E660="","",0.5*(E660+SUMPRODUCT(($B$1461:$B$1491=$J660)*1,E$1461:E$1491)))</f>
        <v>0.60746242621733593</v>
      </c>
      <c r="N660" s="2" cm="1">
        <f t="array" ref="N660">IF(F660="","",0.5*(F660+SUMPRODUCT(($B$1461:$B$1491=$J660)*1,F$1461:F$1491)))</f>
        <v>0.61782865532412745</v>
      </c>
      <c r="O660" s="2" cm="1">
        <f t="array" ref="O660">IF(G660="","",0.5*(G660+SUMPRODUCT(($B$1461:$B$1491=$J660)*1,G$1461:G$1491)))</f>
        <v>0.57929475948003106</v>
      </c>
    </row>
    <row r="661" spans="1:15" x14ac:dyDescent="0.55000000000000004">
      <c r="A661" s="3">
        <v>22</v>
      </c>
      <c r="B661" s="3">
        <v>7</v>
      </c>
      <c r="C661" s="2">
        <f>IF(logVir!C661="","",資本サービス!C661/SUM(資本サービス!C661,労働コスト!C661))</f>
        <v>0.37836618289664292</v>
      </c>
      <c r="D661" s="2">
        <f>IF(logVir!D661="","",資本サービス!D661/SUM(資本サービス!D661,労働コスト!D661))</f>
        <v>0.38476385807922847</v>
      </c>
      <c r="E661" s="2">
        <f>IF(logVir!E661="","",資本サービス!E661/SUM(資本サービス!E661,労働コスト!E661))</f>
        <v>0.34334600136125087</v>
      </c>
      <c r="F661" s="2">
        <f>IF(logVir!F661="","",資本サービス!F661/SUM(資本サービス!F661,労働コスト!F661))</f>
        <v>0.33270758814231305</v>
      </c>
      <c r="G661" s="2">
        <f>IF(logVir!G661="","",資本サービス!G661/SUM(資本サービス!G661,労働コスト!G661))</f>
        <v>0.2574666156204628</v>
      </c>
      <c r="I661" s="3">
        <v>22</v>
      </c>
      <c r="J661" s="3">
        <v>7</v>
      </c>
      <c r="K661" s="2" cm="1">
        <f t="array" ref="K661">IF(C661="","",0.5*(C661+SUMPRODUCT(($B$1461:$B$1491=$J661)*1,C$1461:C$1491)))</f>
        <v>0.37925627379246407</v>
      </c>
      <c r="L661" s="2" cm="1">
        <f t="array" ref="L661">IF(D661="","",0.5*(D661+SUMPRODUCT(($B$1461:$B$1491=$J661)*1,D$1461:D$1491)))</f>
        <v>0.36096935665860386</v>
      </c>
      <c r="M661" s="2" cm="1">
        <f t="array" ref="M661">IF(E661="","",0.5*(E661+SUMPRODUCT(($B$1461:$B$1491=$J661)*1,E$1461:E$1491)))</f>
        <v>0.33323163965304214</v>
      </c>
      <c r="N661" s="2" cm="1">
        <f t="array" ref="N661">IF(F661="","",0.5*(F661+SUMPRODUCT(($B$1461:$B$1491=$J661)*1,F$1461:F$1491)))</f>
        <v>0.32777453100095422</v>
      </c>
      <c r="O661" s="2" cm="1">
        <f t="array" ref="O661">IF(G661="","",0.5*(G661+SUMPRODUCT(($B$1461:$B$1491=$J661)*1,G$1461:G$1491)))</f>
        <v>0.27709086079690171</v>
      </c>
    </row>
    <row r="662" spans="1:15" x14ac:dyDescent="0.55000000000000004">
      <c r="A662" s="3">
        <v>22</v>
      </c>
      <c r="B662" s="3">
        <v>8</v>
      </c>
      <c r="C662" s="2">
        <f>IF(logVir!C662="","",資本サービス!C662/SUM(資本サービス!C662,労働コスト!C662))</f>
        <v>0.34237897959449615</v>
      </c>
      <c r="D662" s="2">
        <f>IF(logVir!D662="","",資本サービス!D662/SUM(資本サービス!D662,労働コスト!D662))</f>
        <v>0.30473483953655683</v>
      </c>
      <c r="E662" s="2">
        <f>IF(logVir!E662="","",資本サービス!E662/SUM(資本サービス!E662,労働コスト!E662))</f>
        <v>0.32898313922674804</v>
      </c>
      <c r="F662" s="2">
        <f>IF(logVir!F662="","",資本サービス!F662/SUM(資本サービス!F662,労働コスト!F662))</f>
        <v>0.33415837021529204</v>
      </c>
      <c r="G662" s="2">
        <f>IF(logVir!G662="","",資本サービス!G662/SUM(資本サービス!G662,労働コスト!G662))</f>
        <v>0.28095250828897916</v>
      </c>
      <c r="I662" s="3">
        <v>22</v>
      </c>
      <c r="J662" s="3">
        <v>8</v>
      </c>
      <c r="K662" s="2" cm="1">
        <f t="array" ref="K662">IF(C662="","",0.5*(C662+SUMPRODUCT(($B$1461:$B$1491=$J662)*1,C$1461:C$1491)))</f>
        <v>0.3962744535435252</v>
      </c>
      <c r="L662" s="2" cm="1">
        <f t="array" ref="L662">IF(D662="","",0.5*(D662+SUMPRODUCT(($B$1461:$B$1491=$J662)*1,D$1461:D$1491)))</f>
        <v>0.35291751660808057</v>
      </c>
      <c r="M662" s="2" cm="1">
        <f t="array" ref="M662">IF(E662="","",0.5*(E662+SUMPRODUCT(($B$1461:$B$1491=$J662)*1,E$1461:E$1491)))</f>
        <v>0.36479945718590712</v>
      </c>
      <c r="N662" s="2" cm="1">
        <f t="array" ref="N662">IF(F662="","",0.5*(F662+SUMPRODUCT(($B$1461:$B$1491=$J662)*1,F$1461:F$1491)))</f>
        <v>0.3719076426219281</v>
      </c>
      <c r="O662" s="2" cm="1">
        <f t="array" ref="O662">IF(G662="","",0.5*(G662+SUMPRODUCT(($B$1461:$B$1491=$J662)*1,G$1461:G$1491)))</f>
        <v>0.33103097293392647</v>
      </c>
    </row>
    <row r="663" spans="1:15" x14ac:dyDescent="0.55000000000000004">
      <c r="A663" s="3">
        <v>22</v>
      </c>
      <c r="B663" s="3">
        <v>9</v>
      </c>
      <c r="C663" s="2">
        <f>IF(logVir!C663="","",資本サービス!C663/SUM(資本サービス!C663,労働コスト!C663))</f>
        <v>0.18430425265421019</v>
      </c>
      <c r="D663" s="2">
        <f>IF(logVir!D663="","",資本サービス!D663/SUM(資本サービス!D663,労働コスト!D663))</f>
        <v>0.17284330597232472</v>
      </c>
      <c r="E663" s="2">
        <f>IF(logVir!E663="","",資本サービス!E663/SUM(資本サービス!E663,労働コスト!E663))</f>
        <v>0.14717648838146555</v>
      </c>
      <c r="F663" s="2">
        <f>IF(logVir!F663="","",資本サービス!F663/SUM(資本サービス!F663,労働コスト!F663))</f>
        <v>0.1457821030724509</v>
      </c>
      <c r="G663" s="2">
        <f>IF(logVir!G663="","",資本サービス!G663/SUM(資本サービス!G663,労働コスト!G663))</f>
        <v>0.12031467115908387</v>
      </c>
      <c r="I663" s="3">
        <v>22</v>
      </c>
      <c r="J663" s="3">
        <v>9</v>
      </c>
      <c r="K663" s="2" cm="1">
        <f t="array" ref="K663">IF(C663="","",0.5*(C663+SUMPRODUCT(($B$1461:$B$1491=$J663)*1,C$1461:C$1491)))</f>
        <v>0.19414568678511571</v>
      </c>
      <c r="L663" s="2" cm="1">
        <f t="array" ref="L663">IF(D663="","",0.5*(D663+SUMPRODUCT(($B$1461:$B$1491=$J663)*1,D$1461:D$1491)))</f>
        <v>0.18285803448485702</v>
      </c>
      <c r="M663" s="2" cm="1">
        <f t="array" ref="M663">IF(E663="","",0.5*(E663+SUMPRODUCT(($B$1461:$B$1491=$J663)*1,E$1461:E$1491)))</f>
        <v>0.15701601921746836</v>
      </c>
      <c r="N663" s="2" cm="1">
        <f t="array" ref="N663">IF(F663="","",0.5*(F663+SUMPRODUCT(($B$1461:$B$1491=$J663)*1,F$1461:F$1491)))</f>
        <v>0.15495227483347859</v>
      </c>
      <c r="O663" s="2" cm="1">
        <f t="array" ref="O663">IF(G663="","",0.5*(G663+SUMPRODUCT(($B$1461:$B$1491=$J663)*1,G$1461:G$1491)))</f>
        <v>0.13133933293947259</v>
      </c>
    </row>
    <row r="664" spans="1:15" x14ac:dyDescent="0.55000000000000004">
      <c r="A664" s="3">
        <v>22</v>
      </c>
      <c r="B664" s="3">
        <v>10</v>
      </c>
      <c r="C664" s="2">
        <f>IF(logVir!C664="","",資本サービス!C664/SUM(資本サービス!C664,労働コスト!C664))</f>
        <v>0.36404712399143502</v>
      </c>
      <c r="D664" s="2">
        <f>IF(logVir!D664="","",資本サービス!D664/SUM(資本サービス!D664,労働コスト!D664))</f>
        <v>0.35483985688707492</v>
      </c>
      <c r="E664" s="2">
        <f>IF(logVir!E664="","",資本サービス!E664/SUM(資本サービス!E664,労働コスト!E664))</f>
        <v>0.31008388471940079</v>
      </c>
      <c r="F664" s="2">
        <f>IF(logVir!F664="","",資本サービス!F664/SUM(資本サービス!F664,労働コスト!F664))</f>
        <v>0.31269113336006787</v>
      </c>
      <c r="G664" s="2">
        <f>IF(logVir!G664="","",資本サービス!G664/SUM(資本サービス!G664,労働コスト!G664))</f>
        <v>0.26985135271844035</v>
      </c>
      <c r="I664" s="3">
        <v>22</v>
      </c>
      <c r="J664" s="3">
        <v>10</v>
      </c>
      <c r="K664" s="2" cm="1">
        <f t="array" ref="K664">IF(C664="","",0.5*(C664+SUMPRODUCT(($B$1461:$B$1491=$J664)*1,C$1461:C$1491)))</f>
        <v>0.36876912985587063</v>
      </c>
      <c r="L664" s="2" cm="1">
        <f t="array" ref="L664">IF(D664="","",0.5*(D664+SUMPRODUCT(($B$1461:$B$1491=$J664)*1,D$1461:D$1491)))</f>
        <v>0.35597116182896471</v>
      </c>
      <c r="M664" s="2" cm="1">
        <f t="array" ref="M664">IF(E664="","",0.5*(E664+SUMPRODUCT(($B$1461:$B$1491=$J664)*1,E$1461:E$1491)))</f>
        <v>0.31530064453226192</v>
      </c>
      <c r="N664" s="2" cm="1">
        <f t="array" ref="N664">IF(F664="","",0.5*(F664+SUMPRODUCT(($B$1461:$B$1491=$J664)*1,F$1461:F$1491)))</f>
        <v>0.31675738732698777</v>
      </c>
      <c r="O664" s="2" cm="1">
        <f t="array" ref="O664">IF(G664="","",0.5*(G664+SUMPRODUCT(($B$1461:$B$1491=$J664)*1,G$1461:G$1491)))</f>
        <v>0.2774019251657579</v>
      </c>
    </row>
    <row r="665" spans="1:15" x14ac:dyDescent="0.55000000000000004">
      <c r="A665" s="3">
        <v>22</v>
      </c>
      <c r="B665" s="3">
        <v>11</v>
      </c>
      <c r="C665" s="2">
        <f>IF(logVir!C665="","",資本サービス!C665/SUM(資本サービス!C665,労働コスト!C665))</f>
        <v>0.34562367196475946</v>
      </c>
      <c r="D665" s="2">
        <f>IF(logVir!D665="","",資本サービス!D665/SUM(資本サービス!D665,労働コスト!D665))</f>
        <v>0.33091789067194377</v>
      </c>
      <c r="E665" s="2">
        <f>IF(logVir!E665="","",資本サービス!E665/SUM(資本サービス!E665,労働コスト!E665))</f>
        <v>0.30645436853517</v>
      </c>
      <c r="F665" s="2">
        <f>IF(logVir!F665="","",資本サービス!F665/SUM(資本サービス!F665,労働コスト!F665))</f>
        <v>0.33007681731525207</v>
      </c>
      <c r="G665" s="2">
        <f>IF(logVir!G665="","",資本サービス!G665/SUM(資本サービス!G665,労働コスト!G665))</f>
        <v>0.30761071663828071</v>
      </c>
      <c r="I665" s="3">
        <v>22</v>
      </c>
      <c r="J665" s="3">
        <v>11</v>
      </c>
      <c r="K665" s="2" cm="1">
        <f t="array" ref="K665">IF(C665="","",0.5*(C665+SUMPRODUCT(($B$1461:$B$1491=$J665)*1,C$1461:C$1491)))</f>
        <v>0.39039647073488837</v>
      </c>
      <c r="L665" s="2" cm="1">
        <f t="array" ref="L665">IF(D665="","",0.5*(D665+SUMPRODUCT(($B$1461:$B$1491=$J665)*1,D$1461:D$1491)))</f>
        <v>0.38146197496069989</v>
      </c>
      <c r="M665" s="2" cm="1">
        <f t="array" ref="M665">IF(E665="","",0.5*(E665+SUMPRODUCT(($B$1461:$B$1491=$J665)*1,E$1461:E$1491)))</f>
        <v>0.36299711038260174</v>
      </c>
      <c r="N665" s="2" cm="1">
        <f t="array" ref="N665">IF(F665="","",0.5*(F665+SUMPRODUCT(($B$1461:$B$1491=$J665)*1,F$1461:F$1491)))</f>
        <v>0.37870270706508918</v>
      </c>
      <c r="O665" s="2" cm="1">
        <f t="array" ref="O665">IF(G665="","",0.5*(G665+SUMPRODUCT(($B$1461:$B$1491=$J665)*1,G$1461:G$1491)))</f>
        <v>0.356833195933283</v>
      </c>
    </row>
    <row r="666" spans="1:15" x14ac:dyDescent="0.55000000000000004">
      <c r="A666" s="3">
        <v>22</v>
      </c>
      <c r="B666" s="3">
        <v>12</v>
      </c>
      <c r="C666" s="2">
        <f>IF(logVir!C666="","",資本サービス!C666/SUM(資本サービス!C666,労働コスト!C666))</f>
        <v>0.54612788435588244</v>
      </c>
      <c r="D666" s="2">
        <f>IF(logVir!D666="","",資本サービス!D666/SUM(資本サービス!D666,労働コスト!D666))</f>
        <v>0.51340698649299521</v>
      </c>
      <c r="E666" s="2">
        <f>IF(logVir!E666="","",資本サービス!E666/SUM(資本サービス!E666,労働コスト!E666))</f>
        <v>0.55727186066656809</v>
      </c>
      <c r="F666" s="2">
        <f>IF(logVir!F666="","",資本サービス!F666/SUM(資本サービス!F666,労働コスト!F666))</f>
        <v>0.56207324211028531</v>
      </c>
      <c r="G666" s="2">
        <f>IF(logVir!G666="","",資本サービス!G666/SUM(資本サービス!G666,労働コスト!G666))</f>
        <v>0.51794842766490279</v>
      </c>
      <c r="I666" s="3">
        <v>22</v>
      </c>
      <c r="J666" s="3">
        <v>12</v>
      </c>
      <c r="K666" s="2" cm="1">
        <f t="array" ref="K666">IF(C666="","",0.5*(C666+SUMPRODUCT(($B$1461:$B$1491=$J666)*1,C$1461:C$1491)))</f>
        <v>0.5286713852831868</v>
      </c>
      <c r="L666" s="2" cm="1">
        <f t="array" ref="L666">IF(D666="","",0.5*(D666+SUMPRODUCT(($B$1461:$B$1491=$J666)*1,D$1461:D$1491)))</f>
        <v>0.5001975797637902</v>
      </c>
      <c r="M666" s="2" cm="1">
        <f t="array" ref="M666">IF(E666="","",0.5*(E666+SUMPRODUCT(($B$1461:$B$1491=$J666)*1,E$1461:E$1491)))</f>
        <v>0.52154659330631892</v>
      </c>
      <c r="N666" s="2" cm="1">
        <f t="array" ref="N666">IF(F666="","",0.5*(F666+SUMPRODUCT(($B$1461:$B$1491=$J666)*1,F$1461:F$1491)))</f>
        <v>0.52166187344787662</v>
      </c>
      <c r="O666" s="2" cm="1">
        <f t="array" ref="O666">IF(G666="","",0.5*(G666+SUMPRODUCT(($B$1461:$B$1491=$J666)*1,G$1461:G$1491)))</f>
        <v>0.477975369770684</v>
      </c>
    </row>
    <row r="667" spans="1:15" x14ac:dyDescent="0.55000000000000004">
      <c r="A667" s="3">
        <v>22</v>
      </c>
      <c r="B667" s="3">
        <v>13</v>
      </c>
      <c r="C667" s="2">
        <f>IF(logVir!C667="","",資本サービス!C667/SUM(資本サービス!C667,労働コスト!C667))</f>
        <v>0.67367320643849582</v>
      </c>
      <c r="D667" s="2">
        <f>IF(logVir!D667="","",資本サービス!D667/SUM(資本サービス!D667,労働コスト!D667))</f>
        <v>0.71915563185622333</v>
      </c>
      <c r="E667" s="2">
        <f>IF(logVir!E667="","",資本サービス!E667/SUM(資本サービス!E667,労働コスト!E667))</f>
        <v>0.67056870520203149</v>
      </c>
      <c r="F667" s="2">
        <f>IF(logVir!F667="","",資本サービス!F667/SUM(資本サービス!F667,労働コスト!F667))</f>
        <v>0.66764981017524871</v>
      </c>
      <c r="G667" s="2">
        <f>IF(logVir!G667="","",資本サービス!G667/SUM(資本サービス!G667,労働コスト!G667))</f>
        <v>0.62145490973164497</v>
      </c>
      <c r="I667" s="3">
        <v>22</v>
      </c>
      <c r="J667" s="3">
        <v>13</v>
      </c>
      <c r="K667" s="2" cm="1">
        <f t="array" ref="K667">IF(C667="","",0.5*(C667+SUMPRODUCT(($B$1461:$B$1491=$J667)*1,C$1461:C$1491)))</f>
        <v>0.63605738156131397</v>
      </c>
      <c r="L667" s="2" cm="1">
        <f t="array" ref="L667">IF(D667="","",0.5*(D667+SUMPRODUCT(($B$1461:$B$1491=$J667)*1,D$1461:D$1491)))</f>
        <v>0.67371170666732971</v>
      </c>
      <c r="M667" s="2" cm="1">
        <f t="array" ref="M667">IF(E667="","",0.5*(E667+SUMPRODUCT(($B$1461:$B$1491=$J667)*1,E$1461:E$1491)))</f>
        <v>0.6297328999289914</v>
      </c>
      <c r="N667" s="2" cm="1">
        <f t="array" ref="N667">IF(F667="","",0.5*(F667+SUMPRODUCT(($B$1461:$B$1491=$J667)*1,F$1461:F$1491)))</f>
        <v>0.63566291645745565</v>
      </c>
      <c r="O667" s="2" cm="1">
        <f t="array" ref="O667">IF(G667="","",0.5*(G667+SUMPRODUCT(($B$1461:$B$1491=$J667)*1,G$1461:G$1491)))</f>
        <v>0.59484517388705838</v>
      </c>
    </row>
    <row r="668" spans="1:15" x14ac:dyDescent="0.55000000000000004">
      <c r="A668" s="3">
        <v>22</v>
      </c>
      <c r="B668" s="3">
        <v>14</v>
      </c>
      <c r="C668" s="2">
        <f>IF(logVir!C668="","",資本サービス!C668/SUM(資本サービス!C668,労働コスト!C668))</f>
        <v>0.42443674682694771</v>
      </c>
      <c r="D668" s="2">
        <f>IF(logVir!D668="","",資本サービス!D668/SUM(資本サービス!D668,労働コスト!D668))</f>
        <v>0.41937995315891979</v>
      </c>
      <c r="E668" s="2">
        <f>IF(logVir!E668="","",資本サービス!E668/SUM(資本サービス!E668,労働コスト!E668))</f>
        <v>0.43835983837585735</v>
      </c>
      <c r="F668" s="2">
        <f>IF(logVir!F668="","",資本サービス!F668/SUM(資本サービス!F668,労働コスト!F668))</f>
        <v>0.45399463654608513</v>
      </c>
      <c r="G668" s="2">
        <f>IF(logVir!G668="","",資本サービス!G668/SUM(資本サービス!G668,労働コスト!G668))</f>
        <v>0.40792162994900499</v>
      </c>
      <c r="I668" s="3">
        <v>22</v>
      </c>
      <c r="J668" s="3">
        <v>14</v>
      </c>
      <c r="K668" s="2" cm="1">
        <f t="array" ref="K668">IF(C668="","",0.5*(C668+SUMPRODUCT(($B$1461:$B$1491=$J668)*1,C$1461:C$1491)))</f>
        <v>0.41679061356710911</v>
      </c>
      <c r="L668" s="2" cm="1">
        <f t="array" ref="L668">IF(D668="","",0.5*(D668+SUMPRODUCT(($B$1461:$B$1491=$J668)*1,D$1461:D$1491)))</f>
        <v>0.39450965690892997</v>
      </c>
      <c r="M668" s="2" cm="1">
        <f t="array" ref="M668">IF(E668="","",0.5*(E668+SUMPRODUCT(($B$1461:$B$1491=$J668)*1,E$1461:E$1491)))</f>
        <v>0.41296079093513693</v>
      </c>
      <c r="N668" s="2" cm="1">
        <f t="array" ref="N668">IF(F668="","",0.5*(F668+SUMPRODUCT(($B$1461:$B$1491=$J668)*1,F$1461:F$1491)))</f>
        <v>0.42738095231249151</v>
      </c>
      <c r="O668" s="2" cm="1">
        <f t="array" ref="O668">IF(G668="","",0.5*(G668+SUMPRODUCT(($B$1461:$B$1491=$J668)*1,G$1461:G$1491)))</f>
        <v>0.39107984608778168</v>
      </c>
    </row>
    <row r="669" spans="1:15" x14ac:dyDescent="0.55000000000000004">
      <c r="A669" s="3">
        <v>22</v>
      </c>
      <c r="B669" s="3">
        <v>15</v>
      </c>
      <c r="C669" s="2">
        <f>IF(logVir!C669="","",資本サービス!C669/SUM(資本サービス!C669,労働コスト!C669))</f>
        <v>0.22354075697416403</v>
      </c>
      <c r="D669" s="2">
        <f>IF(logVir!D669="","",資本サービス!D669/SUM(資本サービス!D669,労働コスト!D669))</f>
        <v>0.186078399155992</v>
      </c>
      <c r="E669" s="2">
        <f>IF(logVir!E669="","",資本サービス!E669/SUM(資本サービス!E669,労働コスト!E669))</f>
        <v>0.20800636411597778</v>
      </c>
      <c r="F669" s="2">
        <f>IF(logVir!F669="","",資本サービス!F669/SUM(資本サービス!F669,労働コスト!F669))</f>
        <v>0.218624685326861</v>
      </c>
      <c r="G669" s="2">
        <f>IF(logVir!G669="","",資本サービス!G669/SUM(資本サービス!G669,労働コスト!G669))</f>
        <v>0.19657029122512765</v>
      </c>
      <c r="I669" s="3">
        <v>22</v>
      </c>
      <c r="J669" s="3">
        <v>15</v>
      </c>
      <c r="K669" s="2" cm="1">
        <f t="array" ref="K669">IF(C669="","",0.5*(C669+SUMPRODUCT(($B$1461:$B$1491=$J669)*1,C$1461:C$1491)))</f>
        <v>0.24207330634483765</v>
      </c>
      <c r="L669" s="2" cm="1">
        <f t="array" ref="L669">IF(D669="","",0.5*(D669+SUMPRODUCT(($B$1461:$B$1491=$J669)*1,D$1461:D$1491)))</f>
        <v>0.20197462778671066</v>
      </c>
      <c r="M669" s="2" cm="1">
        <f t="array" ref="M669">IF(E669="","",0.5*(E669+SUMPRODUCT(($B$1461:$B$1491=$J669)*1,E$1461:E$1491)))</f>
        <v>0.22599745488909634</v>
      </c>
      <c r="N669" s="2" cm="1">
        <f t="array" ref="N669">IF(F669="","",0.5*(F669+SUMPRODUCT(($B$1461:$B$1491=$J669)*1,F$1461:F$1491)))</f>
        <v>0.23577318308823847</v>
      </c>
      <c r="O669" s="2" cm="1">
        <f t="array" ref="O669">IF(G669="","",0.5*(G669+SUMPRODUCT(($B$1461:$B$1491=$J669)*1,G$1461:G$1491)))</f>
        <v>0.21140878482263603</v>
      </c>
    </row>
    <row r="670" spans="1:15" x14ac:dyDescent="0.55000000000000004">
      <c r="A670" s="3">
        <v>22</v>
      </c>
      <c r="B670" s="3">
        <v>16</v>
      </c>
      <c r="C670" s="2">
        <f>IF(logVir!C670="","",資本サービス!C670/SUM(資本サービス!C670,労働コスト!C670))</f>
        <v>0.33979274052982794</v>
      </c>
      <c r="D670" s="2">
        <f>IF(logVir!D670="","",資本サービス!D670/SUM(資本サービス!D670,労働コスト!D670))</f>
        <v>0.31650906098964271</v>
      </c>
      <c r="E670" s="2">
        <f>IF(logVir!E670="","",資本サービス!E670/SUM(資本サービス!E670,労働コスト!E670))</f>
        <v>0.27377247869627325</v>
      </c>
      <c r="F670" s="2">
        <f>IF(logVir!F670="","",資本サービス!F670/SUM(資本サービス!F670,労働コスト!F670))</f>
        <v>0.27554845164779029</v>
      </c>
      <c r="G670" s="2">
        <f>IF(logVir!G670="","",資本サービス!G670/SUM(資本サービス!G670,労働コスト!G670))</f>
        <v>0.24503484252875049</v>
      </c>
      <c r="I670" s="3">
        <v>22</v>
      </c>
      <c r="J670" s="3">
        <v>16</v>
      </c>
      <c r="K670" s="2" cm="1">
        <f t="array" ref="K670">IF(C670="","",0.5*(C670+SUMPRODUCT(($B$1461:$B$1491=$J670)*1,C$1461:C$1491)))</f>
        <v>0.3331731033101214</v>
      </c>
      <c r="L670" s="2" cm="1">
        <f t="array" ref="L670">IF(D670="","",0.5*(D670+SUMPRODUCT(($B$1461:$B$1491=$J670)*1,D$1461:D$1491)))</f>
        <v>0.307014138323499</v>
      </c>
      <c r="M670" s="2" cm="1">
        <f t="array" ref="M670">IF(E670="","",0.5*(E670+SUMPRODUCT(($B$1461:$B$1491=$J670)*1,E$1461:E$1491)))</f>
        <v>0.27281160537285976</v>
      </c>
      <c r="N670" s="2" cm="1">
        <f t="array" ref="N670">IF(F670="","",0.5*(F670+SUMPRODUCT(($B$1461:$B$1491=$J670)*1,F$1461:F$1491)))</f>
        <v>0.27395674176472279</v>
      </c>
      <c r="O670" s="2" cm="1">
        <f t="array" ref="O670">IF(G670="","",0.5*(G670+SUMPRODUCT(($B$1461:$B$1491=$J670)*1,G$1461:G$1491)))</f>
        <v>0.24477478578060291</v>
      </c>
    </row>
    <row r="671" spans="1:15" x14ac:dyDescent="0.55000000000000004">
      <c r="A671" s="3">
        <v>22</v>
      </c>
      <c r="B671" s="3">
        <v>17</v>
      </c>
      <c r="C671" s="2">
        <f>IF(logVir!C671="","",資本サービス!C671/SUM(資本サービス!C671,労働コスト!C671))</f>
        <v>0.6292652909101708</v>
      </c>
      <c r="D671" s="2">
        <f>IF(logVir!D671="","",資本サービス!D671/SUM(資本サービス!D671,労働コスト!D671))</f>
        <v>0.65269615632767708</v>
      </c>
      <c r="E671" s="2">
        <f>IF(logVir!E671="","",資本サービス!E671/SUM(資本サービス!E671,労働コスト!E671))</f>
        <v>0.55607752566493673</v>
      </c>
      <c r="F671" s="2">
        <f>IF(logVir!F671="","",資本サービス!F671/SUM(資本サービス!F671,労働コスト!F671))</f>
        <v>0.55431725628829331</v>
      </c>
      <c r="G671" s="2">
        <f>IF(logVir!G671="","",資本サービス!G671/SUM(資本サービス!G671,労働コスト!G671))</f>
        <v>0.56339455280351414</v>
      </c>
      <c r="I671" s="3">
        <v>22</v>
      </c>
      <c r="J671" s="3">
        <v>17</v>
      </c>
      <c r="K671" s="2" cm="1">
        <f t="array" ref="K671">IF(C671="","",0.5*(C671+SUMPRODUCT(($B$1461:$B$1491=$J671)*1,C$1461:C$1491)))</f>
        <v>0.64294000861083889</v>
      </c>
      <c r="L671" s="2" cm="1">
        <f t="array" ref="L671">IF(D671="","",0.5*(D671+SUMPRODUCT(($B$1461:$B$1491=$J671)*1,D$1461:D$1491)))</f>
        <v>0.64687146627011172</v>
      </c>
      <c r="M671" s="2" cm="1">
        <f t="array" ref="M671">IF(E671="","",0.5*(E671+SUMPRODUCT(($B$1461:$B$1491=$J671)*1,E$1461:E$1491)))</f>
        <v>0.5850708152200077</v>
      </c>
      <c r="N671" s="2" cm="1">
        <f t="array" ref="N671">IF(F671="","",0.5*(F671+SUMPRODUCT(($B$1461:$B$1491=$J671)*1,F$1461:F$1491)))</f>
        <v>0.57012425393194532</v>
      </c>
      <c r="O671" s="2" cm="1">
        <f t="array" ref="O671">IF(G671="","",0.5*(G671+SUMPRODUCT(($B$1461:$B$1491=$J671)*1,G$1461:G$1491)))</f>
        <v>0.57275209160275187</v>
      </c>
    </row>
    <row r="672" spans="1:15" x14ac:dyDescent="0.55000000000000004">
      <c r="A672" s="3">
        <v>22</v>
      </c>
      <c r="B672" s="3">
        <v>18</v>
      </c>
      <c r="C672" s="2">
        <f>IF(logVir!C672="","",資本サービス!C672/SUM(資本サービス!C672,労働コスト!C672))</f>
        <v>0.12129730378197463</v>
      </c>
      <c r="D672" s="2">
        <f>IF(logVir!D672="","",資本サービス!D672/SUM(資本サービス!D672,労働コスト!D672))</f>
        <v>0.11395568752530816</v>
      </c>
      <c r="E672" s="2">
        <f>IF(logVir!E672="","",資本サービス!E672/SUM(資本サービス!E672,労働コスト!E672))</f>
        <v>9.8642809362310568E-2</v>
      </c>
      <c r="F672" s="2">
        <f>IF(logVir!F672="","",資本サービス!F672/SUM(資本サービス!F672,労働コスト!F672))</f>
        <v>9.6497516664996549E-2</v>
      </c>
      <c r="G672" s="2">
        <f>IF(logVir!G672="","",資本サービス!G672/SUM(資本サービス!G672,労働コスト!G672))</f>
        <v>9.9330725782395421E-2</v>
      </c>
      <c r="I672" s="3">
        <v>22</v>
      </c>
      <c r="J672" s="3">
        <v>18</v>
      </c>
      <c r="K672" s="2" cm="1">
        <f t="array" ref="K672">IF(C672="","",0.5*(C672+SUMPRODUCT(($B$1461:$B$1491=$J672)*1,C$1461:C$1491)))</f>
        <v>0.1324000863054067</v>
      </c>
      <c r="L672" s="2" cm="1">
        <f t="array" ref="L672">IF(D672="","",0.5*(D672+SUMPRODUCT(($B$1461:$B$1491=$J672)*1,D$1461:D$1491)))</f>
        <v>0.11151033821932607</v>
      </c>
      <c r="M672" s="2" cm="1">
        <f t="array" ref="M672">IF(E672="","",0.5*(E672+SUMPRODUCT(($B$1461:$B$1491=$J672)*1,E$1461:E$1491)))</f>
        <v>0.10115946494271093</v>
      </c>
      <c r="N672" s="2" cm="1">
        <f t="array" ref="N672">IF(F672="","",0.5*(F672+SUMPRODUCT(($B$1461:$B$1491=$J672)*1,F$1461:F$1491)))</f>
        <v>9.9290864666575079E-2</v>
      </c>
      <c r="O672" s="2" cm="1">
        <f t="array" ref="O672">IF(G672="","",0.5*(G672+SUMPRODUCT(($B$1461:$B$1491=$J672)*1,G$1461:G$1491)))</f>
        <v>0.10042315027274351</v>
      </c>
    </row>
    <row r="673" spans="1:15" x14ac:dyDescent="0.55000000000000004">
      <c r="A673" s="3">
        <v>22</v>
      </c>
      <c r="B673" s="3">
        <v>19</v>
      </c>
      <c r="C673" s="2">
        <f>IF(logVir!C673="","",資本サービス!C673/SUM(資本サービス!C673,労働コスト!C673))</f>
        <v>0.11522327337320926</v>
      </c>
      <c r="D673" s="2">
        <f>IF(logVir!D673="","",資本サービス!D673/SUM(資本サービス!D673,労働コスト!D673))</f>
        <v>0.10387385259470812</v>
      </c>
      <c r="E673" s="2">
        <f>IF(logVir!E673="","",資本サービス!E673/SUM(資本サービス!E673,労働コスト!E673))</f>
        <v>0.10248004103904299</v>
      </c>
      <c r="F673" s="2">
        <f>IF(logVir!F673="","",資本サービス!F673/SUM(資本サービス!F673,労働コスト!F673))</f>
        <v>0.10712417597253594</v>
      </c>
      <c r="G673" s="2">
        <f>IF(logVir!G673="","",資本サービス!G673/SUM(資本サービス!G673,労働コスト!G673))</f>
        <v>0.13491734251819412</v>
      </c>
      <c r="I673" s="3">
        <v>22</v>
      </c>
      <c r="J673" s="3">
        <v>19</v>
      </c>
      <c r="K673" s="2" cm="1">
        <f t="array" ref="K673">IF(C673="","",0.5*(C673+SUMPRODUCT(($B$1461:$B$1491=$J673)*1,C$1461:C$1491)))</f>
        <v>0.14395463815646359</v>
      </c>
      <c r="L673" s="2" cm="1">
        <f t="array" ref="L673">IF(D673="","",0.5*(D673+SUMPRODUCT(($B$1461:$B$1491=$J673)*1,D$1461:D$1491)))</f>
        <v>0.11826796081015448</v>
      </c>
      <c r="M673" s="2" cm="1">
        <f t="array" ref="M673">IF(E673="","",0.5*(E673+SUMPRODUCT(($B$1461:$B$1491=$J673)*1,E$1461:E$1491)))</f>
        <v>0.11653625068533641</v>
      </c>
      <c r="N673" s="2" cm="1">
        <f t="array" ref="N673">IF(F673="","",0.5*(F673+SUMPRODUCT(($B$1461:$B$1491=$J673)*1,F$1461:F$1491)))</f>
        <v>0.11873688834811563</v>
      </c>
      <c r="O673" s="2" cm="1">
        <f t="array" ref="O673">IF(G673="","",0.5*(G673+SUMPRODUCT(($B$1461:$B$1491=$J673)*1,G$1461:G$1491)))</f>
        <v>0.13010137366845909</v>
      </c>
    </row>
    <row r="674" spans="1:15" x14ac:dyDescent="0.55000000000000004">
      <c r="A674" s="3">
        <v>22</v>
      </c>
      <c r="B674" s="3">
        <v>20</v>
      </c>
      <c r="C674" s="2">
        <f>IF(logVir!C674="","",資本サービス!C674/SUM(資本サービス!C674,労働コスト!C674))</f>
        <v>0.18459575390696109</v>
      </c>
      <c r="D674" s="2">
        <f>IF(logVir!D674="","",資本サービス!D674/SUM(資本サービス!D674,労働コスト!D674))</f>
        <v>0.19144037735967856</v>
      </c>
      <c r="E674" s="2">
        <f>IF(logVir!E674="","",資本サービス!E674/SUM(資本サービス!E674,労働コスト!E674))</f>
        <v>0.18481908561674687</v>
      </c>
      <c r="F674" s="2">
        <f>IF(logVir!F674="","",資本サービス!F674/SUM(資本サービス!F674,労働コスト!F674))</f>
        <v>0.19328477833788488</v>
      </c>
      <c r="G674" s="2">
        <f>IF(logVir!G674="","",資本サービス!G674/SUM(資本サービス!G674,労働コスト!G674))</f>
        <v>0.20360383705196305</v>
      </c>
      <c r="I674" s="3">
        <v>22</v>
      </c>
      <c r="J674" s="3">
        <v>20</v>
      </c>
      <c r="K674" s="2" cm="1">
        <f t="array" ref="K674">IF(C674="","",0.5*(C674+SUMPRODUCT(($B$1461:$B$1491=$J674)*1,C$1461:C$1491)))</f>
        <v>0.21949668323783536</v>
      </c>
      <c r="L674" s="2" cm="1">
        <f t="array" ref="L674">IF(D674="","",0.5*(D674+SUMPRODUCT(($B$1461:$B$1491=$J674)*1,D$1461:D$1491)))</f>
        <v>0.21835867132374445</v>
      </c>
      <c r="M674" s="2" cm="1">
        <f t="array" ref="M674">IF(E674="","",0.5*(E674+SUMPRODUCT(($B$1461:$B$1491=$J674)*1,E$1461:E$1491)))</f>
        <v>0.21817456021244216</v>
      </c>
      <c r="N674" s="2" cm="1">
        <f t="array" ref="N674">IF(F674="","",0.5*(F674+SUMPRODUCT(($B$1461:$B$1491=$J674)*1,F$1461:F$1491)))</f>
        <v>0.22319880948799617</v>
      </c>
      <c r="O674" s="2" cm="1">
        <f t="array" ref="O674">IF(G674="","",0.5*(G674+SUMPRODUCT(($B$1461:$B$1491=$J674)*1,G$1461:G$1491)))</f>
        <v>0.22065283817931522</v>
      </c>
    </row>
    <row r="675" spans="1:15" x14ac:dyDescent="0.55000000000000004">
      <c r="A675" s="3">
        <v>22</v>
      </c>
      <c r="B675" s="3">
        <v>21</v>
      </c>
      <c r="C675" s="2">
        <f>IF(logVir!C675="","",資本サービス!C675/SUM(資本サービス!C675,労働コスト!C675))</f>
        <v>0.3032059219953524</v>
      </c>
      <c r="D675" s="2">
        <f>IF(logVir!D675="","",資本サービス!D675/SUM(資本サービス!D675,労働コスト!D675))</f>
        <v>0.2722472286079074</v>
      </c>
      <c r="E675" s="2">
        <f>IF(logVir!E675="","",資本サービス!E675/SUM(資本サービス!E675,労働コスト!E675))</f>
        <v>0.26098453840668823</v>
      </c>
      <c r="F675" s="2">
        <f>IF(logVir!F675="","",資本サービス!F675/SUM(資本サービス!F675,労働コスト!F675))</f>
        <v>0.27057866358059746</v>
      </c>
      <c r="G675" s="2">
        <f>IF(logVir!G675="","",資本サービス!G675/SUM(資本サービス!G675,労働コスト!G675))</f>
        <v>0.28086218573598948</v>
      </c>
      <c r="I675" s="3">
        <v>22</v>
      </c>
      <c r="J675" s="3">
        <v>21</v>
      </c>
      <c r="K675" s="2" cm="1">
        <f t="array" ref="K675">IF(C675="","",0.5*(C675+SUMPRODUCT(($B$1461:$B$1491=$J675)*1,C$1461:C$1491)))</f>
        <v>0.31903137731973807</v>
      </c>
      <c r="L675" s="2" cm="1">
        <f t="array" ref="L675">IF(D675="","",0.5*(D675+SUMPRODUCT(($B$1461:$B$1491=$J675)*1,D$1461:D$1491)))</f>
        <v>0.28499848611747453</v>
      </c>
      <c r="M675" s="2" cm="1">
        <f t="array" ref="M675">IF(E675="","",0.5*(E675+SUMPRODUCT(($B$1461:$B$1491=$J675)*1,E$1461:E$1491)))</f>
        <v>0.27544652607988168</v>
      </c>
      <c r="N675" s="2" cm="1">
        <f t="array" ref="N675">IF(F675="","",0.5*(F675+SUMPRODUCT(($B$1461:$B$1491=$J675)*1,F$1461:F$1491)))</f>
        <v>0.27894642369253403</v>
      </c>
      <c r="O675" s="2" cm="1">
        <f t="array" ref="O675">IF(G675="","",0.5*(G675+SUMPRODUCT(($B$1461:$B$1491=$J675)*1,G$1461:G$1491)))</f>
        <v>0.27592375588727891</v>
      </c>
    </row>
    <row r="676" spans="1:15" x14ac:dyDescent="0.55000000000000004">
      <c r="A676" s="3">
        <v>22</v>
      </c>
      <c r="B676" s="3">
        <v>22</v>
      </c>
      <c r="C676" s="2">
        <f>IF(logVir!C676="","",資本サービス!C676/SUM(資本サービス!C676,労働コスト!C676))</f>
        <v>0.2069010577620955</v>
      </c>
      <c r="D676" s="2">
        <f>IF(logVir!D676="","",資本サービス!D676/SUM(資本サービス!D676,労働コスト!D676))</f>
        <v>0.19531140848469639</v>
      </c>
      <c r="E676" s="2">
        <f>IF(logVir!E676="","",資本サービス!E676/SUM(資本サービス!E676,労働コスト!E676))</f>
        <v>0.14064552135180058</v>
      </c>
      <c r="F676" s="2">
        <f>IF(logVir!F676="","",資本サービス!F676/SUM(資本サービス!F676,労働コスト!F676))</f>
        <v>0.15986121559379668</v>
      </c>
      <c r="G676" s="2">
        <f>IF(logVir!G676="","",資本サービス!G676/SUM(資本サービス!G676,労働コスト!G676))</f>
        <v>0.14946083250163131</v>
      </c>
      <c r="I676" s="3">
        <v>22</v>
      </c>
      <c r="J676" s="3">
        <v>22</v>
      </c>
      <c r="K676" s="2" cm="1">
        <f t="array" ref="K676">IF(C676="","",0.5*(C676+SUMPRODUCT(($B$1461:$B$1491=$J676)*1,C$1461:C$1491)))</f>
        <v>0.21548039413617295</v>
      </c>
      <c r="L676" s="2" cm="1">
        <f t="array" ref="L676">IF(D676="","",0.5*(D676+SUMPRODUCT(($B$1461:$B$1491=$J676)*1,D$1461:D$1491)))</f>
        <v>0.18993202690446459</v>
      </c>
      <c r="M676" s="2" cm="1">
        <f t="array" ref="M676">IF(E676="","",0.5*(E676+SUMPRODUCT(($B$1461:$B$1491=$J676)*1,E$1461:E$1491)))</f>
        <v>0.14911305096722643</v>
      </c>
      <c r="N676" s="2" cm="1">
        <f t="array" ref="N676">IF(F676="","",0.5*(F676+SUMPRODUCT(($B$1461:$B$1491=$J676)*1,F$1461:F$1491)))</f>
        <v>0.16114045679563063</v>
      </c>
      <c r="O676" s="2" cm="1">
        <f t="array" ref="O676">IF(G676="","",0.5*(G676+SUMPRODUCT(($B$1461:$B$1491=$J676)*1,G$1461:G$1491)))</f>
        <v>0.15532061403859715</v>
      </c>
    </row>
    <row r="677" spans="1:15" x14ac:dyDescent="0.55000000000000004">
      <c r="A677" s="3">
        <v>22</v>
      </c>
      <c r="B677" s="3">
        <v>23</v>
      </c>
      <c r="C677" s="2">
        <f>IF(logVir!C677="","",資本サービス!C677/SUM(資本サービス!C677,労働コスト!C677))</f>
        <v>0.76635145156837747</v>
      </c>
      <c r="D677" s="2">
        <f>IF(logVir!D677="","",資本サービス!D677/SUM(資本サービス!D677,労働コスト!D677))</f>
        <v>0.70800694987060986</v>
      </c>
      <c r="E677" s="2">
        <f>IF(logVir!E677="","",資本サービス!E677/SUM(資本サービス!E677,労働コスト!E677))</f>
        <v>0.71732606904074026</v>
      </c>
      <c r="F677" s="2">
        <f>IF(logVir!F677="","",資本サービス!F677/SUM(資本サービス!F677,労働コスト!F677))</f>
        <v>0.68545997414703841</v>
      </c>
      <c r="G677" s="2">
        <f>IF(logVir!G677="","",資本サービス!G677/SUM(資本サービス!G677,労働コスト!G677))</f>
        <v>0.67467908655310227</v>
      </c>
      <c r="I677" s="3">
        <v>22</v>
      </c>
      <c r="J677" s="3">
        <v>23</v>
      </c>
      <c r="K677" s="2" cm="1">
        <f t="array" ref="K677">IF(C677="","",0.5*(C677+SUMPRODUCT(($B$1461:$B$1491=$J677)*1,C$1461:C$1491)))</f>
        <v>0.74107105804331996</v>
      </c>
      <c r="L677" s="2" cm="1">
        <f t="array" ref="L677">IF(D677="","",0.5*(D677+SUMPRODUCT(($B$1461:$B$1491=$J677)*1,D$1461:D$1491)))</f>
        <v>0.69706228527336789</v>
      </c>
      <c r="M677" s="2" cm="1">
        <f t="array" ref="M677">IF(E677="","",0.5*(E677+SUMPRODUCT(($B$1461:$B$1491=$J677)*1,E$1461:E$1491)))</f>
        <v>0.68505922215911297</v>
      </c>
      <c r="N677" s="2" cm="1">
        <f t="array" ref="N677">IF(F677="","",0.5*(F677+SUMPRODUCT(($B$1461:$B$1491=$J677)*1,F$1461:F$1491)))</f>
        <v>0.65506121743038737</v>
      </c>
      <c r="O677" s="2" cm="1">
        <f t="array" ref="O677">IF(G677="","",0.5*(G677+SUMPRODUCT(($B$1461:$B$1491=$J677)*1,G$1461:G$1491)))</f>
        <v>0.63840401046904116</v>
      </c>
    </row>
    <row r="678" spans="1:15" x14ac:dyDescent="0.55000000000000004">
      <c r="A678" s="3">
        <v>22</v>
      </c>
      <c r="B678" s="3">
        <v>24</v>
      </c>
      <c r="C678" s="2">
        <f>IF(logVir!C678="","",資本サービス!C678/SUM(資本サービス!C678,労働コスト!C678))</f>
        <v>0.32005360243994574</v>
      </c>
      <c r="D678" s="2">
        <f>IF(logVir!D678="","",資本サービス!D678/SUM(資本サービス!D678,労働コスト!D678))</f>
        <v>0.23412886944272665</v>
      </c>
      <c r="E678" s="2">
        <f>IF(logVir!E678="","",資本サービス!E678/SUM(資本サービス!E678,労働コスト!E678))</f>
        <v>0.24584444797192179</v>
      </c>
      <c r="F678" s="2">
        <f>IF(logVir!F678="","",資本サービス!F678/SUM(資本サービス!F678,労働コスト!F678))</f>
        <v>0.21565648380958119</v>
      </c>
      <c r="G678" s="2">
        <f>IF(logVir!G678="","",資本サービス!G678/SUM(資本サービス!G678,労働コスト!G678))</f>
        <v>0.21088815819578249</v>
      </c>
      <c r="I678" s="3">
        <v>22</v>
      </c>
      <c r="J678" s="3">
        <v>24</v>
      </c>
      <c r="K678" s="2" cm="1">
        <f t="array" ref="K678">IF(C678="","",0.5*(C678+SUMPRODUCT(($B$1461:$B$1491=$J678)*1,C$1461:C$1491)))</f>
        <v>0.30411701301388638</v>
      </c>
      <c r="L678" s="2" cm="1">
        <f t="array" ref="L678">IF(D678="","",0.5*(D678+SUMPRODUCT(($B$1461:$B$1491=$J678)*1,D$1461:D$1491)))</f>
        <v>0.24854255426204994</v>
      </c>
      <c r="M678" s="2" cm="1">
        <f t="array" ref="M678">IF(E678="","",0.5*(E678+SUMPRODUCT(($B$1461:$B$1491=$J678)*1,E$1461:E$1491)))</f>
        <v>0.24729558415256214</v>
      </c>
      <c r="N678" s="2" cm="1">
        <f t="array" ref="N678">IF(F678="","",0.5*(F678+SUMPRODUCT(($B$1461:$B$1491=$J678)*1,F$1461:F$1491)))</f>
        <v>0.22358674932958678</v>
      </c>
      <c r="O678" s="2" cm="1">
        <f t="array" ref="O678">IF(G678="","",0.5*(G678+SUMPRODUCT(($B$1461:$B$1491=$J678)*1,G$1461:G$1491)))</f>
        <v>0.21542319487069633</v>
      </c>
    </row>
    <row r="679" spans="1:15" x14ac:dyDescent="0.55000000000000004">
      <c r="A679" s="3">
        <v>22</v>
      </c>
      <c r="B679" s="3">
        <v>25</v>
      </c>
      <c r="C679" s="2">
        <f>IF(logVir!C679="","",資本サービス!C679/SUM(資本サービス!C679,労働コスト!C679))</f>
        <v>0.21530132787640488</v>
      </c>
      <c r="D679" s="2">
        <f>IF(logVir!D679="","",資本サービス!D679/SUM(資本サービス!D679,労働コスト!D679))</f>
        <v>0.22902962409046951</v>
      </c>
      <c r="E679" s="2">
        <f>IF(logVir!E679="","",資本サービス!E679/SUM(資本サービス!E679,労働コスト!E679))</f>
        <v>0.21320951180384706</v>
      </c>
      <c r="F679" s="2">
        <f>IF(logVir!F679="","",資本サービス!F679/SUM(資本サービス!F679,労働コスト!F679))</f>
        <v>0.21293600809486563</v>
      </c>
      <c r="G679" s="2">
        <f>IF(logVir!G679="","",資本サービス!G679/SUM(資本サービス!G679,労働コスト!G679))</f>
        <v>0.22463768615111859</v>
      </c>
      <c r="I679" s="3">
        <v>22</v>
      </c>
      <c r="J679" s="3">
        <v>25</v>
      </c>
      <c r="K679" s="2" cm="1">
        <f t="array" ref="K679">IF(C679="","",0.5*(C679+SUMPRODUCT(($B$1461:$B$1491=$J679)*1,C$1461:C$1491)))</f>
        <v>0.20691514255221166</v>
      </c>
      <c r="L679" s="2" cm="1">
        <f t="array" ref="L679">IF(D679="","",0.5*(D679+SUMPRODUCT(($B$1461:$B$1491=$J679)*1,D$1461:D$1491)))</f>
        <v>0.21304216697763745</v>
      </c>
      <c r="M679" s="2" cm="1">
        <f t="array" ref="M679">IF(E679="","",0.5*(E679+SUMPRODUCT(($B$1461:$B$1491=$J679)*1,E$1461:E$1491)))</f>
        <v>0.20551485835863614</v>
      </c>
      <c r="N679" s="2" cm="1">
        <f t="array" ref="N679">IF(F679="","",0.5*(F679+SUMPRODUCT(($B$1461:$B$1491=$J679)*1,F$1461:F$1491)))</f>
        <v>0.20597711011626846</v>
      </c>
      <c r="O679" s="2" cm="1">
        <f t="array" ref="O679">IF(G679="","",0.5*(G679+SUMPRODUCT(($B$1461:$B$1491=$J679)*1,G$1461:G$1491)))</f>
        <v>0.2111525790822239</v>
      </c>
    </row>
    <row r="680" spans="1:15" x14ac:dyDescent="0.55000000000000004">
      <c r="A680" s="3">
        <v>22</v>
      </c>
      <c r="B680" s="3">
        <v>26</v>
      </c>
      <c r="C680" s="2">
        <f>IF(logVir!C680="","",資本サービス!C680/SUM(資本サービス!C680,労働コスト!C680))</f>
        <v>0.59459230521463791</v>
      </c>
      <c r="D680" s="2">
        <f>IF(logVir!D680="","",資本サービス!D680/SUM(資本サービス!D680,労働コスト!D680))</f>
        <v>0.5382818874712797</v>
      </c>
      <c r="E680" s="2">
        <f>IF(logVir!E680="","",資本サービス!E680/SUM(資本サービス!E680,労働コスト!E680))</f>
        <v>0.52461045438608223</v>
      </c>
      <c r="F680" s="2">
        <f>IF(logVir!F680="","",資本サービス!F680/SUM(資本サービス!F680,労働コスト!F680))</f>
        <v>0.57548809425807268</v>
      </c>
      <c r="G680" s="2">
        <f>IF(logVir!G680="","",資本サービス!G680/SUM(資本サービス!G680,労働コスト!G680))</f>
        <v>0.58188631886695774</v>
      </c>
      <c r="I680" s="3">
        <v>22</v>
      </c>
      <c r="J680" s="3">
        <v>26</v>
      </c>
      <c r="K680" s="2" cm="1">
        <f t="array" ref="K680">IF(C680="","",0.5*(C680+SUMPRODUCT(($B$1461:$B$1491=$J680)*1,C$1461:C$1491)))</f>
        <v>0.64285843485365657</v>
      </c>
      <c r="L680" s="2" cm="1">
        <f t="array" ref="L680">IF(D680="","",0.5*(D680+SUMPRODUCT(($B$1461:$B$1491=$J680)*1,D$1461:D$1491)))</f>
        <v>0.58131422239816621</v>
      </c>
      <c r="M680" s="2" cm="1">
        <f t="array" ref="M680">IF(E680="","",0.5*(E680+SUMPRODUCT(($B$1461:$B$1491=$J680)*1,E$1461:E$1491)))</f>
        <v>0.53924077780098112</v>
      </c>
      <c r="N680" s="2" cm="1">
        <f t="array" ref="N680">IF(F680="","",0.5*(F680+SUMPRODUCT(($B$1461:$B$1491=$J680)*1,F$1461:F$1491)))</f>
        <v>0.57709063240503089</v>
      </c>
      <c r="O680" s="2" cm="1">
        <f t="array" ref="O680">IF(G680="","",0.5*(G680+SUMPRODUCT(($B$1461:$B$1491=$J680)*1,G$1461:G$1491)))</f>
        <v>0.57876021930360444</v>
      </c>
    </row>
    <row r="681" spans="1:15" x14ac:dyDescent="0.55000000000000004">
      <c r="A681" s="3">
        <v>22</v>
      </c>
      <c r="B681" s="3">
        <v>27</v>
      </c>
      <c r="C681" s="2">
        <f>IF(logVir!C681="","",資本サービス!C681/SUM(資本サービス!C681,労働コスト!C681))</f>
        <v>0.20261620166427918</v>
      </c>
      <c r="D681" s="2">
        <f>IF(logVir!D681="","",資本サービス!D681/SUM(資本サービス!D681,労働コスト!D681))</f>
        <v>0.20765365282840206</v>
      </c>
      <c r="E681" s="2">
        <f>IF(logVir!E681="","",資本サービス!E681/SUM(資本サービス!E681,労働コスト!E681))</f>
        <v>0.19567723089126307</v>
      </c>
      <c r="F681" s="2">
        <f>IF(logVir!F681="","",資本サービス!F681/SUM(資本サービス!F681,労働コスト!F681))</f>
        <v>0.19230784151346164</v>
      </c>
      <c r="G681" s="2">
        <f>IF(logVir!G681="","",資本サービス!G681/SUM(資本サービス!G681,労働コスト!G681))</f>
        <v>0.15716199413216519</v>
      </c>
      <c r="I681" s="3">
        <v>22</v>
      </c>
      <c r="J681" s="3">
        <v>27</v>
      </c>
      <c r="K681" s="2" cm="1">
        <f t="array" ref="K681">IF(C681="","",0.5*(C681+SUMPRODUCT(($B$1461:$B$1491=$J681)*1,C$1461:C$1491)))</f>
        <v>0.20685304587301001</v>
      </c>
      <c r="L681" s="2" cm="1">
        <f t="array" ref="L681">IF(D681="","",0.5*(D681+SUMPRODUCT(($B$1461:$B$1491=$J681)*1,D$1461:D$1491)))</f>
        <v>0.20661540992711316</v>
      </c>
      <c r="M681" s="2" cm="1">
        <f t="array" ref="M681">IF(E681="","",0.5*(E681+SUMPRODUCT(($B$1461:$B$1491=$J681)*1,E$1461:E$1491)))</f>
        <v>0.19960091132068425</v>
      </c>
      <c r="N681" s="2" cm="1">
        <f t="array" ref="N681">IF(F681="","",0.5*(F681+SUMPRODUCT(($B$1461:$B$1491=$J681)*1,F$1461:F$1491)))</f>
        <v>0.19611889272689181</v>
      </c>
      <c r="O681" s="2" cm="1">
        <f t="array" ref="O681">IF(G681="","",0.5*(G681+SUMPRODUCT(($B$1461:$B$1491=$J681)*1,G$1461:G$1491)))</f>
        <v>0.17201558992696608</v>
      </c>
    </row>
    <row r="682" spans="1:15" x14ac:dyDescent="0.55000000000000004">
      <c r="A682" s="3">
        <v>22</v>
      </c>
      <c r="B682" s="3">
        <v>28</v>
      </c>
      <c r="C682" s="2">
        <f>IF(logVir!C682="","",資本サービス!C682/SUM(資本サービス!C682,労働コスト!C682))</f>
        <v>0.37544814222752482</v>
      </c>
      <c r="D682" s="2">
        <f>IF(logVir!D682="","",資本サービス!D682/SUM(資本サービス!D682,労働コスト!D682))</f>
        <v>0.32272717276296808</v>
      </c>
      <c r="E682" s="2">
        <f>IF(logVir!E682="","",資本サービス!E682/SUM(資本サービス!E682,労働コスト!E682))</f>
        <v>0.28036978530706758</v>
      </c>
      <c r="F682" s="2">
        <f>IF(logVir!F682="","",資本サービス!F682/SUM(資本サービス!F682,労働コスト!F682))</f>
        <v>0.28278927761091061</v>
      </c>
      <c r="G682" s="2">
        <f>IF(logVir!G682="","",資本サービス!G682/SUM(資本サービス!G682,労働コスト!G682))</f>
        <v>0.29147794483241612</v>
      </c>
      <c r="I682" s="3">
        <v>22</v>
      </c>
      <c r="J682" s="3">
        <v>28</v>
      </c>
      <c r="K682" s="2" cm="1">
        <f t="array" ref="K682">IF(C682="","",0.5*(C682+SUMPRODUCT(($B$1461:$B$1491=$J682)*1,C$1461:C$1491)))</f>
        <v>0.38883415790864401</v>
      </c>
      <c r="L682" s="2" cm="1">
        <f t="array" ref="L682">IF(D682="","",0.5*(D682+SUMPRODUCT(($B$1461:$B$1491=$J682)*1,D$1461:D$1491)))</f>
        <v>0.33967094361635786</v>
      </c>
      <c r="M682" s="2" cm="1">
        <f t="array" ref="M682">IF(E682="","",0.5*(E682+SUMPRODUCT(($B$1461:$B$1491=$J682)*1,E$1461:E$1491)))</f>
        <v>0.30320648196260058</v>
      </c>
      <c r="N682" s="2" cm="1">
        <f t="array" ref="N682">IF(F682="","",0.5*(F682+SUMPRODUCT(($B$1461:$B$1491=$J682)*1,F$1461:F$1491)))</f>
        <v>0.30777375696104292</v>
      </c>
      <c r="O682" s="2" cm="1">
        <f t="array" ref="O682">IF(G682="","",0.5*(G682+SUMPRODUCT(($B$1461:$B$1491=$J682)*1,G$1461:G$1491)))</f>
        <v>0.3182328103233672</v>
      </c>
    </row>
    <row r="683" spans="1:15" x14ac:dyDescent="0.55000000000000004">
      <c r="A683" s="3">
        <v>22</v>
      </c>
      <c r="B683" s="3">
        <v>29</v>
      </c>
      <c r="C683" s="2">
        <f>IF(logVir!C683="","",資本サービス!C683/SUM(資本サービス!C683,労働コスト!C683))</f>
        <v>0.1345869580782072</v>
      </c>
      <c r="D683" s="2">
        <f>IF(logVir!D683="","",資本サービス!D683/SUM(資本サービス!D683,労働コスト!D683))</f>
        <v>0.14658619602374562</v>
      </c>
      <c r="E683" s="2">
        <f>IF(logVir!E683="","",資本サービス!E683/SUM(資本サービス!E683,労働コスト!E683))</f>
        <v>0.15913597152727219</v>
      </c>
      <c r="F683" s="2">
        <f>IF(logVir!F683="","",資本サービス!F683/SUM(資本サービス!F683,労働コスト!F683))</f>
        <v>0.11983466179489036</v>
      </c>
      <c r="G683" s="2">
        <f>IF(logVir!G683="","",資本サービス!G683/SUM(資本サービス!G683,労働コスト!G683))</f>
        <v>0.10580100994534437</v>
      </c>
      <c r="I683" s="3">
        <v>22</v>
      </c>
      <c r="J683" s="3">
        <v>29</v>
      </c>
      <c r="K683" s="2" cm="1">
        <f t="array" ref="K683">IF(C683="","",0.5*(C683+SUMPRODUCT(($B$1461:$B$1491=$J683)*1,C$1461:C$1491)))</f>
        <v>0.16306593210560061</v>
      </c>
      <c r="L683" s="2" cm="1">
        <f t="array" ref="L683">IF(D683="","",0.5*(D683+SUMPRODUCT(($B$1461:$B$1491=$J683)*1,D$1461:D$1491)))</f>
        <v>0.17017225360711893</v>
      </c>
      <c r="M683" s="2" cm="1">
        <f t="array" ref="M683">IF(E683="","",0.5*(E683+SUMPRODUCT(($B$1461:$B$1491=$J683)*1,E$1461:E$1491)))</f>
        <v>0.15925362405433208</v>
      </c>
      <c r="N683" s="2" cm="1">
        <f t="array" ref="N683">IF(F683="","",0.5*(F683+SUMPRODUCT(($B$1461:$B$1491=$J683)*1,F$1461:F$1491)))</f>
        <v>0.147709066050808</v>
      </c>
      <c r="O683" s="2" cm="1">
        <f t="array" ref="O683">IF(G683="","",0.5*(G683+SUMPRODUCT(($B$1461:$B$1491=$J683)*1,G$1461:G$1491)))</f>
        <v>0.13480090468953612</v>
      </c>
    </row>
    <row r="684" spans="1:15" x14ac:dyDescent="0.55000000000000004">
      <c r="A684" s="3">
        <v>22</v>
      </c>
      <c r="B684" s="3">
        <v>30</v>
      </c>
      <c r="C684" s="2">
        <f>IF(logVir!C684="","",資本サービス!C684/SUM(資本サービス!C684,労働コスト!C684))</f>
        <v>0.13847600730470519</v>
      </c>
      <c r="D684" s="2">
        <f>IF(logVir!D684="","",資本サービス!D684/SUM(資本サービス!D684,労働コスト!D684))</f>
        <v>0.14600533671429744</v>
      </c>
      <c r="E684" s="2">
        <f>IF(logVir!E684="","",資本サービス!E684/SUM(資本サービス!E684,労働コスト!E684))</f>
        <v>0.11258710283074375</v>
      </c>
      <c r="F684" s="2">
        <f>IF(logVir!F684="","",資本サービス!F684/SUM(資本サービス!F684,労働コスト!F684))</f>
        <v>0.10362994805021399</v>
      </c>
      <c r="G684" s="2">
        <f>IF(logVir!G684="","",資本サービス!G684/SUM(資本サービス!G684,労働コスト!G684))</f>
        <v>8.9508028870952661E-2</v>
      </c>
      <c r="I684" s="3">
        <v>22</v>
      </c>
      <c r="J684" s="3">
        <v>30</v>
      </c>
      <c r="K684" s="2" cm="1">
        <f t="array" ref="K684">IF(C684="","",0.5*(C684+SUMPRODUCT(($B$1461:$B$1491=$J684)*1,C$1461:C$1491)))</f>
        <v>0.1364428622950502</v>
      </c>
      <c r="L684" s="2" cm="1">
        <f t="array" ref="L684">IF(D684="","",0.5*(D684+SUMPRODUCT(($B$1461:$B$1491=$J684)*1,D$1461:D$1491)))</f>
        <v>0.129643179277596</v>
      </c>
      <c r="M684" s="2" cm="1">
        <f t="array" ref="M684">IF(E684="","",0.5*(E684+SUMPRODUCT(($B$1461:$B$1491=$J684)*1,E$1461:E$1491)))</f>
        <v>0.10752123540938313</v>
      </c>
      <c r="N684" s="2" cm="1">
        <f t="array" ref="N684">IF(F684="","",0.5*(F684+SUMPRODUCT(($B$1461:$B$1491=$J684)*1,F$1461:F$1491)))</f>
        <v>0.10096070645262328</v>
      </c>
      <c r="O684" s="2" cm="1">
        <f t="array" ref="O684">IF(G684="","",0.5*(G684+SUMPRODUCT(($B$1461:$B$1491=$J684)*1,G$1461:G$1491)))</f>
        <v>8.7627391354529696E-2</v>
      </c>
    </row>
    <row r="685" spans="1:15" x14ac:dyDescent="0.55000000000000004">
      <c r="A685" s="3">
        <v>22</v>
      </c>
      <c r="B685" s="3">
        <v>31</v>
      </c>
      <c r="C685" s="2">
        <f>IF(logVir!C685="","",資本サービス!C685/SUM(資本サービス!C685,労働コスト!C685))</f>
        <v>0.26761445741796991</v>
      </c>
      <c r="D685" s="2">
        <f>IF(logVir!D685="","",資本サービス!D685/SUM(資本サービス!D685,労働コスト!D685))</f>
        <v>0.26769549592836811</v>
      </c>
      <c r="E685" s="2">
        <f>IF(logVir!E685="","",資本サービス!E685/SUM(資本サービス!E685,労働コスト!E685))</f>
        <v>0.25254392404832271</v>
      </c>
      <c r="F685" s="2">
        <f>IF(logVir!F685="","",資本サービス!F685/SUM(資本サービス!F685,労働コスト!F685))</f>
        <v>0.23999117633789008</v>
      </c>
      <c r="G685" s="2">
        <f>IF(logVir!G685="","",資本サービス!G685/SUM(資本サービス!G685,労働コスト!G685))</f>
        <v>0.20406977416804353</v>
      </c>
      <c r="I685" s="3">
        <v>22</v>
      </c>
      <c r="J685" s="3">
        <v>31</v>
      </c>
      <c r="K685" s="2" cm="1">
        <f t="array" ref="K685">IF(C685="","",0.5*(C685+SUMPRODUCT(($B$1461:$B$1491=$J685)*1,C$1461:C$1491)))</f>
        <v>0.24929437739186638</v>
      </c>
      <c r="L685" s="2" cm="1">
        <f t="array" ref="L685">IF(D685="","",0.5*(D685+SUMPRODUCT(($B$1461:$B$1491=$J685)*1,D$1461:D$1491)))</f>
        <v>0.25601967967232142</v>
      </c>
      <c r="M685" s="2" cm="1">
        <f t="array" ref="M685">IF(E685="","",0.5*(E685+SUMPRODUCT(($B$1461:$B$1491=$J685)*1,E$1461:E$1491)))</f>
        <v>0.23363473583614319</v>
      </c>
      <c r="N685" s="2" cm="1">
        <f t="array" ref="N685">IF(F685="","",0.5*(F685+SUMPRODUCT(($B$1461:$B$1491=$J685)*1,F$1461:F$1491)))</f>
        <v>0.22309869954198064</v>
      </c>
      <c r="O685" s="2" cm="1">
        <f t="array" ref="O685">IF(G685="","",0.5*(G685+SUMPRODUCT(($B$1461:$B$1491=$J685)*1,G$1461:G$1491)))</f>
        <v>0.20225322925362055</v>
      </c>
    </row>
    <row r="686" spans="1:15" x14ac:dyDescent="0.55000000000000004">
      <c r="A686" s="3">
        <v>23</v>
      </c>
      <c r="B686" s="3">
        <v>1</v>
      </c>
      <c r="C686" s="2">
        <f>IF(logVir!C686="","",資本サービス!C686/SUM(資本サービス!C686,労働コスト!C686))</f>
        <v>0.45449978196030011</v>
      </c>
      <c r="D686" s="2">
        <f>IF(logVir!D686="","",資本サービス!D686/SUM(資本サービス!D686,労働コスト!D686))</f>
        <v>0.48167399549464984</v>
      </c>
      <c r="E686" s="2">
        <f>IF(logVir!E686="","",資本サービス!E686/SUM(資本サービス!E686,労働コスト!E686))</f>
        <v>0.49901419161951771</v>
      </c>
      <c r="F686" s="2">
        <f>IF(logVir!F686="","",資本サービス!F686/SUM(資本サービス!F686,労働コスト!F686))</f>
        <v>0.48813632945812602</v>
      </c>
      <c r="G686" s="2">
        <f>IF(logVir!G686="","",資本サービス!G686/SUM(資本サービス!G686,労働コスト!G686))</f>
        <v>0.4414729637062903</v>
      </c>
      <c r="I686" s="3">
        <v>23</v>
      </c>
      <c r="J686" s="3">
        <v>1</v>
      </c>
      <c r="K686" s="2" cm="1">
        <f t="array" ref="K686">IF(C686="","",0.5*(C686+SUMPRODUCT(($B$1461:$B$1491=$J686)*1,C$1461:C$1491)))</f>
        <v>0.46518151596085078</v>
      </c>
      <c r="L686" s="2" cm="1">
        <f t="array" ref="L686">IF(D686="","",0.5*(D686+SUMPRODUCT(($B$1461:$B$1491=$J686)*1,D$1461:D$1491)))</f>
        <v>0.416255210120483</v>
      </c>
      <c r="M686" s="2" cm="1">
        <f t="array" ref="M686">IF(E686="","",0.5*(E686+SUMPRODUCT(($B$1461:$B$1491=$J686)*1,E$1461:E$1491)))</f>
        <v>0.41862270289036146</v>
      </c>
      <c r="N686" s="2" cm="1">
        <f t="array" ref="N686">IF(F686="","",0.5*(F686+SUMPRODUCT(($B$1461:$B$1491=$J686)*1,F$1461:F$1491)))</f>
        <v>0.41524741208976107</v>
      </c>
      <c r="O686" s="2" cm="1">
        <f t="array" ref="O686">IF(G686="","",0.5*(G686+SUMPRODUCT(($B$1461:$B$1491=$J686)*1,G$1461:G$1491)))</f>
        <v>0.38045417609678422</v>
      </c>
    </row>
    <row r="687" spans="1:15" x14ac:dyDescent="0.55000000000000004">
      <c r="A687" s="3">
        <v>23</v>
      </c>
      <c r="B687" s="3">
        <v>2</v>
      </c>
      <c r="C687" s="2">
        <f>IF(logVir!C687="","",資本サービス!C687/SUM(資本サービス!C687,労働コスト!C687))</f>
        <v>0.36088469118731975</v>
      </c>
      <c r="D687" s="2">
        <f>IF(logVir!D687="","",資本サービス!D687/SUM(資本サービス!D687,労働コスト!D687))</f>
        <v>0.40765946746956905</v>
      </c>
      <c r="E687" s="2">
        <f>IF(logVir!E687="","",資本サービス!E687/SUM(資本サービス!E687,労働コスト!E687))</f>
        <v>0.44793879117154001</v>
      </c>
      <c r="F687" s="2">
        <f>IF(logVir!F687="","",資本サービス!F687/SUM(資本サービス!F687,労働コスト!F687))</f>
        <v>0.46056475929760948</v>
      </c>
      <c r="G687" s="2">
        <f>IF(logVir!G687="","",資本サービス!G687/SUM(資本サービス!G687,労働コスト!G687))</f>
        <v>0.30423671656490492</v>
      </c>
      <c r="I687" s="3">
        <v>23</v>
      </c>
      <c r="J687" s="3">
        <v>2</v>
      </c>
      <c r="K687" s="2" cm="1">
        <f t="array" ref="K687">IF(C687="","",0.5*(C687+SUMPRODUCT(($B$1461:$B$1491=$J687)*1,C$1461:C$1491)))</f>
        <v>0.41816557927593107</v>
      </c>
      <c r="L687" s="2" cm="1">
        <f t="array" ref="L687">IF(D687="","",0.5*(D687+SUMPRODUCT(($B$1461:$B$1491=$J687)*1,D$1461:D$1491)))</f>
        <v>0.40752071709966797</v>
      </c>
      <c r="M687" s="2" cm="1">
        <f t="array" ref="M687">IF(E687="","",0.5*(E687+SUMPRODUCT(($B$1461:$B$1491=$J687)*1,E$1461:E$1491)))</f>
        <v>0.46482169809727436</v>
      </c>
      <c r="N687" s="2" cm="1">
        <f t="array" ref="N687">IF(F687="","",0.5*(F687+SUMPRODUCT(($B$1461:$B$1491=$J687)*1,F$1461:F$1491)))</f>
        <v>0.47228866706859662</v>
      </c>
      <c r="O687" s="2" cm="1">
        <f t="array" ref="O687">IF(G687="","",0.5*(G687+SUMPRODUCT(($B$1461:$B$1491=$J687)*1,G$1461:G$1491)))</f>
        <v>0.35557088602133258</v>
      </c>
    </row>
    <row r="688" spans="1:15" x14ac:dyDescent="0.55000000000000004">
      <c r="A688" s="3">
        <v>23</v>
      </c>
      <c r="B688" s="3">
        <v>3</v>
      </c>
      <c r="C688" s="2">
        <f>IF(logVir!C688="","",資本サービス!C688/SUM(資本サービス!C688,労働コスト!C688))</f>
        <v>0.26999628031623518</v>
      </c>
      <c r="D688" s="2">
        <f>IF(logVir!D688="","",資本サービス!D688/SUM(資本サービス!D688,労働コスト!D688))</f>
        <v>0.23060037723344071</v>
      </c>
      <c r="E688" s="2">
        <f>IF(logVir!E688="","",資本サービス!E688/SUM(資本サービス!E688,労働コスト!E688))</f>
        <v>0.21248171225149939</v>
      </c>
      <c r="F688" s="2">
        <f>IF(logVir!F688="","",資本サービス!F688/SUM(資本サービス!F688,労働コスト!F688))</f>
        <v>0.21166007895605116</v>
      </c>
      <c r="G688" s="2">
        <f>IF(logVir!G688="","",資本サービス!G688/SUM(資本サービス!G688,労働コスト!G688))</f>
        <v>0.17932853111950892</v>
      </c>
      <c r="I688" s="3">
        <v>23</v>
      </c>
      <c r="J688" s="3">
        <v>3</v>
      </c>
      <c r="K688" s="2" cm="1">
        <f t="array" ref="K688">IF(C688="","",0.5*(C688+SUMPRODUCT(($B$1461:$B$1491=$J688)*1,C$1461:C$1491)))</f>
        <v>0.28631411625612224</v>
      </c>
      <c r="L688" s="2" cm="1">
        <f t="array" ref="L688">IF(D688="","",0.5*(D688+SUMPRODUCT(($B$1461:$B$1491=$J688)*1,D$1461:D$1491)))</f>
        <v>0.24908961289845422</v>
      </c>
      <c r="M688" s="2" cm="1">
        <f t="array" ref="M688">IF(E688="","",0.5*(E688+SUMPRODUCT(($B$1461:$B$1491=$J688)*1,E$1461:E$1491)))</f>
        <v>0.23195145968016051</v>
      </c>
      <c r="N688" s="2" cm="1">
        <f t="array" ref="N688">IF(F688="","",0.5*(F688+SUMPRODUCT(($B$1461:$B$1491=$J688)*1,F$1461:F$1491)))</f>
        <v>0.23240490568525454</v>
      </c>
      <c r="O688" s="2" cm="1">
        <f t="array" ref="O688">IF(G688="","",0.5*(G688+SUMPRODUCT(($B$1461:$B$1491=$J688)*1,G$1461:G$1491)))</f>
        <v>0.19981924857058972</v>
      </c>
    </row>
    <row r="689" spans="1:15" x14ac:dyDescent="0.55000000000000004">
      <c r="A689" s="3">
        <v>23</v>
      </c>
      <c r="B689" s="3">
        <v>4</v>
      </c>
      <c r="C689" s="2">
        <f>IF(logVir!C689="","",資本サービス!C689/SUM(資本サービス!C689,労働コスト!C689))</f>
        <v>0.35527720934369389</v>
      </c>
      <c r="D689" s="2">
        <f>IF(logVir!D689="","",資本サービス!D689/SUM(資本サービス!D689,労働コスト!D689))</f>
        <v>0.37026407248131332</v>
      </c>
      <c r="E689" s="2">
        <f>IF(logVir!E689="","",資本サービス!E689/SUM(資本サービス!E689,労働コスト!E689))</f>
        <v>0.36145475929237147</v>
      </c>
      <c r="F689" s="2">
        <f>IF(logVir!F689="","",資本サービス!F689/SUM(資本サービス!F689,労働コスト!F689))</f>
        <v>0.36857143379730362</v>
      </c>
      <c r="G689" s="2">
        <f>IF(logVir!G689="","",資本サービス!G689/SUM(資本サービス!G689,労働コスト!G689))</f>
        <v>0.33814267574534074</v>
      </c>
      <c r="I689" s="3">
        <v>23</v>
      </c>
      <c r="J689" s="3">
        <v>4</v>
      </c>
      <c r="K689" s="2" cm="1">
        <f t="array" ref="K689">IF(C689="","",0.5*(C689+SUMPRODUCT(($B$1461:$B$1491=$J689)*1,C$1461:C$1491)))</f>
        <v>0.29671770727890878</v>
      </c>
      <c r="L689" s="2" cm="1">
        <f t="array" ref="L689">IF(D689="","",0.5*(D689+SUMPRODUCT(($B$1461:$B$1491=$J689)*1,D$1461:D$1491)))</f>
        <v>0.31582881988361977</v>
      </c>
      <c r="M689" s="2" cm="1">
        <f t="array" ref="M689">IF(E689="","",0.5*(E689+SUMPRODUCT(($B$1461:$B$1491=$J689)*1,E$1461:E$1491)))</f>
        <v>0.30375469017481627</v>
      </c>
      <c r="N689" s="2" cm="1">
        <f t="array" ref="N689">IF(F689="","",0.5*(F689+SUMPRODUCT(($B$1461:$B$1491=$J689)*1,F$1461:F$1491)))</f>
        <v>0.31064614822089276</v>
      </c>
      <c r="O689" s="2" cm="1">
        <f t="array" ref="O689">IF(G689="","",0.5*(G689+SUMPRODUCT(($B$1461:$B$1491=$J689)*1,G$1461:G$1491)))</f>
        <v>0.28403360761805341</v>
      </c>
    </row>
    <row r="690" spans="1:15" x14ac:dyDescent="0.55000000000000004">
      <c r="A690" s="3">
        <v>23</v>
      </c>
      <c r="B690" s="3">
        <v>5</v>
      </c>
      <c r="C690" s="2">
        <f>IF(logVir!C690="","",資本サービス!C690/SUM(資本サービス!C690,労働コスト!C690))</f>
        <v>0.2216926775342265</v>
      </c>
      <c r="D690" s="2">
        <f>IF(logVir!D690="","",資本サービス!D690/SUM(資本サービス!D690,労働コスト!D690))</f>
        <v>0.20155565545711285</v>
      </c>
      <c r="E690" s="2">
        <f>IF(logVir!E690="","",資本サービス!E690/SUM(資本サービス!E690,労働コスト!E690))</f>
        <v>0.18034233189003018</v>
      </c>
      <c r="F690" s="2">
        <f>IF(logVir!F690="","",資本サービス!F690/SUM(資本サービス!F690,労働コスト!F690))</f>
        <v>0.17549878231545149</v>
      </c>
      <c r="G690" s="2">
        <f>IF(logVir!G690="","",資本サービス!G690/SUM(資本サービス!G690,労働コスト!G690))</f>
        <v>0.17451889722709313</v>
      </c>
      <c r="I690" s="3">
        <v>23</v>
      </c>
      <c r="J690" s="3">
        <v>5</v>
      </c>
      <c r="K690" s="2" cm="1">
        <f t="array" ref="K690">IF(C690="","",0.5*(C690+SUMPRODUCT(($B$1461:$B$1491=$J690)*1,C$1461:C$1491)))</f>
        <v>0.28837529973465076</v>
      </c>
      <c r="L690" s="2" cm="1">
        <f t="array" ref="L690">IF(D690="","",0.5*(D690+SUMPRODUCT(($B$1461:$B$1491=$J690)*1,D$1461:D$1491)))</f>
        <v>0.26143487824790324</v>
      </c>
      <c r="M690" s="2" cm="1">
        <f t="array" ref="M690">IF(E690="","",0.5*(E690+SUMPRODUCT(($B$1461:$B$1491=$J690)*1,E$1461:E$1491)))</f>
        <v>0.23803743864898808</v>
      </c>
      <c r="N690" s="2" cm="1">
        <f t="array" ref="N690">IF(F690="","",0.5*(F690+SUMPRODUCT(($B$1461:$B$1491=$J690)*1,F$1461:F$1491)))</f>
        <v>0.23211861662051603</v>
      </c>
      <c r="O690" s="2" cm="1">
        <f t="array" ref="O690">IF(G690="","",0.5*(G690+SUMPRODUCT(($B$1461:$B$1491=$J690)*1,G$1461:G$1491)))</f>
        <v>0.22022745431183952</v>
      </c>
    </row>
    <row r="691" spans="1:15" x14ac:dyDescent="0.55000000000000004">
      <c r="A691" s="3">
        <v>23</v>
      </c>
      <c r="B691" s="3">
        <v>6</v>
      </c>
      <c r="C691" s="2">
        <f>IF(logVir!C691="","",資本サービス!C691/SUM(資本サービス!C691,労働コスト!C691))</f>
        <v>0.55879710102085767</v>
      </c>
      <c r="D691" s="2">
        <f>IF(logVir!D691="","",資本サービス!D691/SUM(資本サービス!D691,労働コスト!D691))</f>
        <v>0.52320238869332369</v>
      </c>
      <c r="E691" s="2">
        <f>IF(logVir!E691="","",資本サービス!E691/SUM(資本サービス!E691,労働コスト!E691))</f>
        <v>0.51768104934550074</v>
      </c>
      <c r="F691" s="2">
        <f>IF(logVir!F691="","",資本サービス!F691/SUM(資本サービス!F691,労働コスト!F691))</f>
        <v>0.51947999132300726</v>
      </c>
      <c r="G691" s="2">
        <f>IF(logVir!G691="","",資本サービス!G691/SUM(資本サービス!G691,労働コスト!G691))</f>
        <v>0.48501158170481151</v>
      </c>
      <c r="I691" s="3">
        <v>23</v>
      </c>
      <c r="J691" s="3">
        <v>6</v>
      </c>
      <c r="K691" s="2" cm="1">
        <f t="array" ref="K691">IF(C691="","",0.5*(C691+SUMPRODUCT(($B$1461:$B$1491=$J691)*1,C$1461:C$1491)))</f>
        <v>0.58904368330438495</v>
      </c>
      <c r="L691" s="2" cm="1">
        <f t="array" ref="L691">IF(D691="","",0.5*(D691+SUMPRODUCT(($B$1461:$B$1491=$J691)*1,D$1461:D$1491)))</f>
        <v>0.55456898717376579</v>
      </c>
      <c r="M691" s="2" cm="1">
        <f t="array" ref="M691">IF(E691="","",0.5*(E691+SUMPRODUCT(($B$1461:$B$1491=$J691)*1,E$1461:E$1491)))</f>
        <v>0.55310085659087327</v>
      </c>
      <c r="N691" s="2" cm="1">
        <f t="array" ref="N691">IF(F691="","",0.5*(F691+SUMPRODUCT(($B$1461:$B$1491=$J691)*1,F$1461:F$1491)))</f>
        <v>0.55871398973923769</v>
      </c>
      <c r="O691" s="2" cm="1">
        <f t="array" ref="O691">IF(G691="","",0.5*(G691+SUMPRODUCT(($B$1461:$B$1491=$J691)*1,G$1461:G$1491)))</f>
        <v>0.52392990671369533</v>
      </c>
    </row>
    <row r="692" spans="1:15" x14ac:dyDescent="0.55000000000000004">
      <c r="A692" s="3">
        <v>23</v>
      </c>
      <c r="B692" s="3">
        <v>7</v>
      </c>
      <c r="C692" s="2">
        <f>IF(logVir!C692="","",資本サービス!C692/SUM(資本サービス!C692,労働コスト!C692))</f>
        <v>0.33445835660001244</v>
      </c>
      <c r="D692" s="2">
        <f>IF(logVir!D692="","",資本サービス!D692/SUM(資本サービス!D692,労働コスト!D692))</f>
        <v>0.29598199570897543</v>
      </c>
      <c r="E692" s="2">
        <f>IF(logVir!E692="","",資本サービス!E692/SUM(資本サービス!E692,労働コスト!E692))</f>
        <v>0.26668208349829142</v>
      </c>
      <c r="F692" s="2">
        <f>IF(logVir!F692="","",資本サービス!F692/SUM(資本サービス!F692,労働コスト!F692))</f>
        <v>0.28020549522355198</v>
      </c>
      <c r="G692" s="2">
        <f>IF(logVir!G692="","",資本サービス!G692/SUM(資本サービス!G692,労働コスト!G692))</f>
        <v>0.28191309349676924</v>
      </c>
      <c r="I692" s="3">
        <v>23</v>
      </c>
      <c r="J692" s="3">
        <v>7</v>
      </c>
      <c r="K692" s="2" cm="1">
        <f t="array" ref="K692">IF(C692="","",0.5*(C692+SUMPRODUCT(($B$1461:$B$1491=$J692)*1,C$1461:C$1491)))</f>
        <v>0.35730236064414878</v>
      </c>
      <c r="L692" s="2" cm="1">
        <f t="array" ref="L692">IF(D692="","",0.5*(D692+SUMPRODUCT(($B$1461:$B$1491=$J692)*1,D$1461:D$1491)))</f>
        <v>0.31657842547347731</v>
      </c>
      <c r="M692" s="2" cm="1">
        <f t="array" ref="M692">IF(E692="","",0.5*(E692+SUMPRODUCT(($B$1461:$B$1491=$J692)*1,E$1461:E$1491)))</f>
        <v>0.29489968072156242</v>
      </c>
      <c r="N692" s="2" cm="1">
        <f t="array" ref="N692">IF(F692="","",0.5*(F692+SUMPRODUCT(($B$1461:$B$1491=$J692)*1,F$1461:F$1491)))</f>
        <v>0.30152348454157368</v>
      </c>
      <c r="O692" s="2" cm="1">
        <f t="array" ref="O692">IF(G692="","",0.5*(G692+SUMPRODUCT(($B$1461:$B$1491=$J692)*1,G$1461:G$1491)))</f>
        <v>0.28931409973505495</v>
      </c>
    </row>
    <row r="693" spans="1:15" x14ac:dyDescent="0.55000000000000004">
      <c r="A693" s="3">
        <v>23</v>
      </c>
      <c r="B693" s="3">
        <v>8</v>
      </c>
      <c r="C693" s="2">
        <f>IF(logVir!C693="","",資本サービス!C693/SUM(資本サービス!C693,労働コスト!C693))</f>
        <v>0.46137878675797389</v>
      </c>
      <c r="D693" s="2">
        <f>IF(logVir!D693="","",資本サービス!D693/SUM(資本サービス!D693,労働コスト!D693))</f>
        <v>0.38428870850771191</v>
      </c>
      <c r="E693" s="2">
        <f>IF(logVir!E693="","",資本サービス!E693/SUM(資本サービス!E693,労働コスト!E693))</f>
        <v>0.39014430498014696</v>
      </c>
      <c r="F693" s="2">
        <f>IF(logVir!F693="","",資本サービス!F693/SUM(資本サービス!F693,労働コスト!F693))</f>
        <v>0.39199248923358121</v>
      </c>
      <c r="G693" s="2">
        <f>IF(logVir!G693="","",資本サービス!G693/SUM(資本サービス!G693,労働コスト!G693))</f>
        <v>0.39452226562881304</v>
      </c>
      <c r="I693" s="3">
        <v>23</v>
      </c>
      <c r="J693" s="3">
        <v>8</v>
      </c>
      <c r="K693" s="2" cm="1">
        <f t="array" ref="K693">IF(C693="","",0.5*(C693+SUMPRODUCT(($B$1461:$B$1491=$J693)*1,C$1461:C$1491)))</f>
        <v>0.45577435712526404</v>
      </c>
      <c r="L693" s="2" cm="1">
        <f t="array" ref="L693">IF(D693="","",0.5*(D693+SUMPRODUCT(($B$1461:$B$1491=$J693)*1,D$1461:D$1491)))</f>
        <v>0.39269445109365808</v>
      </c>
      <c r="M693" s="2" cm="1">
        <f t="array" ref="M693">IF(E693="","",0.5*(E693+SUMPRODUCT(($B$1461:$B$1491=$J693)*1,E$1461:E$1491)))</f>
        <v>0.39538004006260652</v>
      </c>
      <c r="N693" s="2" cm="1">
        <f t="array" ref="N693">IF(F693="","",0.5*(F693+SUMPRODUCT(($B$1461:$B$1491=$J693)*1,F$1461:F$1491)))</f>
        <v>0.40082470213107269</v>
      </c>
      <c r="O693" s="2" cm="1">
        <f t="array" ref="O693">IF(G693="","",0.5*(G693+SUMPRODUCT(($B$1461:$B$1491=$J693)*1,G$1461:G$1491)))</f>
        <v>0.38781585160384346</v>
      </c>
    </row>
    <row r="694" spans="1:15" x14ac:dyDescent="0.55000000000000004">
      <c r="A694" s="3">
        <v>23</v>
      </c>
      <c r="B694" s="3">
        <v>9</v>
      </c>
      <c r="C694" s="2">
        <f>IF(logVir!C694="","",資本サービス!C694/SUM(資本サービス!C694,労働コスト!C694))</f>
        <v>0.15738004497587407</v>
      </c>
      <c r="D694" s="2">
        <f>IF(logVir!D694="","",資本サービス!D694/SUM(資本サービス!D694,労働コスト!D694))</f>
        <v>0.14825695613388365</v>
      </c>
      <c r="E694" s="2">
        <f>IF(logVir!E694="","",資本サービス!E694/SUM(資本サービス!E694,労働コスト!E694))</f>
        <v>0.13184980372900212</v>
      </c>
      <c r="F694" s="2">
        <f>IF(logVir!F694="","",資本サービス!F694/SUM(資本サービス!F694,労働コスト!F694))</f>
        <v>0.12688327313953562</v>
      </c>
      <c r="G694" s="2">
        <f>IF(logVir!G694="","",資本サービス!G694/SUM(資本サービス!G694,労働コスト!G694))</f>
        <v>0.11521944585209364</v>
      </c>
      <c r="I694" s="3">
        <v>23</v>
      </c>
      <c r="J694" s="3">
        <v>9</v>
      </c>
      <c r="K694" s="2" cm="1">
        <f t="array" ref="K694">IF(C694="","",0.5*(C694+SUMPRODUCT(($B$1461:$B$1491=$J694)*1,C$1461:C$1491)))</f>
        <v>0.18068358294594766</v>
      </c>
      <c r="L694" s="2" cm="1">
        <f t="array" ref="L694">IF(D694="","",0.5*(D694+SUMPRODUCT(($B$1461:$B$1491=$J694)*1,D$1461:D$1491)))</f>
        <v>0.1705648595656365</v>
      </c>
      <c r="M694" s="2" cm="1">
        <f t="array" ref="M694">IF(E694="","",0.5*(E694+SUMPRODUCT(($B$1461:$B$1491=$J694)*1,E$1461:E$1491)))</f>
        <v>0.14935267689123666</v>
      </c>
      <c r="N694" s="2" cm="1">
        <f t="array" ref="N694">IF(F694="","",0.5*(F694+SUMPRODUCT(($B$1461:$B$1491=$J694)*1,F$1461:F$1491)))</f>
        <v>0.14550285986702094</v>
      </c>
      <c r="O694" s="2" cm="1">
        <f t="array" ref="O694">IF(G694="","",0.5*(G694+SUMPRODUCT(($B$1461:$B$1491=$J694)*1,G$1461:G$1491)))</f>
        <v>0.12879172028597746</v>
      </c>
    </row>
    <row r="695" spans="1:15" x14ac:dyDescent="0.55000000000000004">
      <c r="A695" s="3">
        <v>23</v>
      </c>
      <c r="B695" s="3">
        <v>10</v>
      </c>
      <c r="C695" s="2">
        <f>IF(logVir!C695="","",資本サービス!C695/SUM(資本サービス!C695,労働コスト!C695))</f>
        <v>0.36118664905553716</v>
      </c>
      <c r="D695" s="2">
        <f>IF(logVir!D695="","",資本サービス!D695/SUM(資本サービス!D695,労働コスト!D695))</f>
        <v>0.33998448373083529</v>
      </c>
      <c r="E695" s="2">
        <f>IF(logVir!E695="","",資本サービス!E695/SUM(資本サービス!E695,労働コスト!E695))</f>
        <v>0.29988110280271524</v>
      </c>
      <c r="F695" s="2">
        <f>IF(logVir!F695="","",資本サービス!F695/SUM(資本サービス!F695,労働コスト!F695))</f>
        <v>0.29534572460011366</v>
      </c>
      <c r="G695" s="2">
        <f>IF(logVir!G695="","",資本サービス!G695/SUM(資本サービス!G695,労働コスト!G695))</f>
        <v>0.27282578573693783</v>
      </c>
      <c r="I695" s="3">
        <v>23</v>
      </c>
      <c r="J695" s="3">
        <v>10</v>
      </c>
      <c r="K695" s="2" cm="1">
        <f t="array" ref="K695">IF(C695="","",0.5*(C695+SUMPRODUCT(($B$1461:$B$1491=$J695)*1,C$1461:C$1491)))</f>
        <v>0.36733889238792172</v>
      </c>
      <c r="L695" s="2" cm="1">
        <f t="array" ref="L695">IF(D695="","",0.5*(D695+SUMPRODUCT(($B$1461:$B$1491=$J695)*1,D$1461:D$1491)))</f>
        <v>0.34854347525084489</v>
      </c>
      <c r="M695" s="2" cm="1">
        <f t="array" ref="M695">IF(E695="","",0.5*(E695+SUMPRODUCT(($B$1461:$B$1491=$J695)*1,E$1461:E$1491)))</f>
        <v>0.3101992535739192</v>
      </c>
      <c r="N695" s="2" cm="1">
        <f t="array" ref="N695">IF(F695="","",0.5*(F695+SUMPRODUCT(($B$1461:$B$1491=$J695)*1,F$1461:F$1491)))</f>
        <v>0.30808468294701064</v>
      </c>
      <c r="O695" s="2" cm="1">
        <f t="array" ref="O695">IF(G695="","",0.5*(G695+SUMPRODUCT(($B$1461:$B$1491=$J695)*1,G$1461:G$1491)))</f>
        <v>0.27888914167500667</v>
      </c>
    </row>
    <row r="696" spans="1:15" x14ac:dyDescent="0.55000000000000004">
      <c r="A696" s="3">
        <v>23</v>
      </c>
      <c r="B696" s="3">
        <v>11</v>
      </c>
      <c r="C696" s="2">
        <f>IF(logVir!C696="","",資本サービス!C696/SUM(資本サービス!C696,労働コスト!C696))</f>
        <v>0.44763727730865494</v>
      </c>
      <c r="D696" s="2">
        <f>IF(logVir!D696="","",資本サービス!D696/SUM(資本サービス!D696,労働コスト!D696))</f>
        <v>0.31882453659871945</v>
      </c>
      <c r="E696" s="2">
        <f>IF(logVir!E696="","",資本サービス!E696/SUM(資本サービス!E696,労働コスト!E696))</f>
        <v>0.29629602234680946</v>
      </c>
      <c r="F696" s="2">
        <f>IF(logVir!F696="","",資本サービス!F696/SUM(資本サービス!F696,労働コスト!F696))</f>
        <v>0.30959353919463856</v>
      </c>
      <c r="G696" s="2">
        <f>IF(logVir!G696="","",資本サービス!G696/SUM(資本サービス!G696,労働コスト!G696))</f>
        <v>0.30703099429117575</v>
      </c>
      <c r="I696" s="3">
        <v>23</v>
      </c>
      <c r="J696" s="3">
        <v>11</v>
      </c>
      <c r="K696" s="2" cm="1">
        <f t="array" ref="K696">IF(C696="","",0.5*(C696+SUMPRODUCT(($B$1461:$B$1491=$J696)*1,C$1461:C$1491)))</f>
        <v>0.44140327340683611</v>
      </c>
      <c r="L696" s="2" cm="1">
        <f t="array" ref="L696">IF(D696="","",0.5*(D696+SUMPRODUCT(($B$1461:$B$1491=$J696)*1,D$1461:D$1491)))</f>
        <v>0.37541529792408768</v>
      </c>
      <c r="M696" s="2" cm="1">
        <f t="array" ref="M696">IF(E696="","",0.5*(E696+SUMPRODUCT(($B$1461:$B$1491=$J696)*1,E$1461:E$1491)))</f>
        <v>0.35791793728842147</v>
      </c>
      <c r="N696" s="2" cm="1">
        <f t="array" ref="N696">IF(F696="","",0.5*(F696+SUMPRODUCT(($B$1461:$B$1491=$J696)*1,F$1461:F$1491)))</f>
        <v>0.3684610680047824</v>
      </c>
      <c r="O696" s="2" cm="1">
        <f t="array" ref="O696">IF(G696="","",0.5*(G696+SUMPRODUCT(($B$1461:$B$1491=$J696)*1,G$1461:G$1491)))</f>
        <v>0.35654333475973049</v>
      </c>
    </row>
    <row r="697" spans="1:15" x14ac:dyDescent="0.55000000000000004">
      <c r="A697" s="3">
        <v>23</v>
      </c>
      <c r="B697" s="3">
        <v>12</v>
      </c>
      <c r="C697" s="2">
        <f>IF(logVir!C697="","",資本サービス!C697/SUM(資本サービス!C697,労働コスト!C697))</f>
        <v>0.50262202785886267</v>
      </c>
      <c r="D697" s="2">
        <f>IF(logVir!D697="","",資本サービス!D697/SUM(資本サービス!D697,労働コスト!D697))</f>
        <v>0.48049443146707493</v>
      </c>
      <c r="E697" s="2">
        <f>IF(logVir!E697="","",資本サービス!E697/SUM(資本サービス!E697,労働コスト!E697))</f>
        <v>0.50441355675160759</v>
      </c>
      <c r="F697" s="2">
        <f>IF(logVir!F697="","",資本サービス!F697/SUM(資本サービス!F697,労働コスト!F697))</f>
        <v>0.50146711248146658</v>
      </c>
      <c r="G697" s="2">
        <f>IF(logVir!G697="","",資本サービス!G697/SUM(資本サービス!G697,労働コスト!G697))</f>
        <v>0.49581833124975766</v>
      </c>
      <c r="I697" s="3">
        <v>23</v>
      </c>
      <c r="J697" s="3">
        <v>12</v>
      </c>
      <c r="K697" s="2" cm="1">
        <f t="array" ref="K697">IF(C697="","",0.5*(C697+SUMPRODUCT(($B$1461:$B$1491=$J697)*1,C$1461:C$1491)))</f>
        <v>0.50691845703467697</v>
      </c>
      <c r="L697" s="2" cm="1">
        <f t="array" ref="L697">IF(D697="","",0.5*(D697+SUMPRODUCT(($B$1461:$B$1491=$J697)*1,D$1461:D$1491)))</f>
        <v>0.48374130225083001</v>
      </c>
      <c r="M697" s="2" cm="1">
        <f t="array" ref="M697">IF(E697="","",0.5*(E697+SUMPRODUCT(($B$1461:$B$1491=$J697)*1,E$1461:E$1491)))</f>
        <v>0.49511744134883873</v>
      </c>
      <c r="N697" s="2" cm="1">
        <f t="array" ref="N697">IF(F697="","",0.5*(F697+SUMPRODUCT(($B$1461:$B$1491=$J697)*1,F$1461:F$1491)))</f>
        <v>0.49135880863346726</v>
      </c>
      <c r="O697" s="2" cm="1">
        <f t="array" ref="O697">IF(G697="","",0.5*(G697+SUMPRODUCT(($B$1461:$B$1491=$J697)*1,G$1461:G$1491)))</f>
        <v>0.46691032156311141</v>
      </c>
    </row>
    <row r="698" spans="1:15" x14ac:dyDescent="0.55000000000000004">
      <c r="A698" s="3">
        <v>23</v>
      </c>
      <c r="B698" s="3">
        <v>13</v>
      </c>
      <c r="C698" s="2">
        <f>IF(logVir!C698="","",資本サービス!C698/SUM(資本サービス!C698,労働コスト!C698))</f>
        <v>0.62907535283427107</v>
      </c>
      <c r="D698" s="2">
        <f>IF(logVir!D698="","",資本サービス!D698/SUM(資本サービス!D698,労働コスト!D698))</f>
        <v>0.59947600775986298</v>
      </c>
      <c r="E698" s="2">
        <f>IF(logVir!E698="","",資本サービス!E698/SUM(資本サービス!E698,労働コスト!E698))</f>
        <v>0.61239448406614638</v>
      </c>
      <c r="F698" s="2">
        <f>IF(logVir!F698="","",資本サービス!F698/SUM(資本サービス!F698,労働コスト!F698))</f>
        <v>0.5810992114980047</v>
      </c>
      <c r="G698" s="2">
        <f>IF(logVir!G698="","",資本サービス!G698/SUM(資本サービス!G698,労働コスト!G698))</f>
        <v>0.51990299555548725</v>
      </c>
      <c r="I698" s="3">
        <v>23</v>
      </c>
      <c r="J698" s="3">
        <v>13</v>
      </c>
      <c r="K698" s="2" cm="1">
        <f t="array" ref="K698">IF(C698="","",0.5*(C698+SUMPRODUCT(($B$1461:$B$1491=$J698)*1,C$1461:C$1491)))</f>
        <v>0.61375845475920154</v>
      </c>
      <c r="L698" s="2" cm="1">
        <f t="array" ref="L698">IF(D698="","",0.5*(D698+SUMPRODUCT(($B$1461:$B$1491=$J698)*1,D$1461:D$1491)))</f>
        <v>0.61387189461914948</v>
      </c>
      <c r="M698" s="2" cm="1">
        <f t="array" ref="M698">IF(E698="","",0.5*(E698+SUMPRODUCT(($B$1461:$B$1491=$J698)*1,E$1461:E$1491)))</f>
        <v>0.60064578936104884</v>
      </c>
      <c r="N698" s="2" cm="1">
        <f t="array" ref="N698">IF(F698="","",0.5*(F698+SUMPRODUCT(($B$1461:$B$1491=$J698)*1,F$1461:F$1491)))</f>
        <v>0.59238761711883359</v>
      </c>
      <c r="O698" s="2" cm="1">
        <f t="array" ref="O698">IF(G698="","",0.5*(G698+SUMPRODUCT(($B$1461:$B$1491=$J698)*1,G$1461:G$1491)))</f>
        <v>0.54406921679897946</v>
      </c>
    </row>
    <row r="699" spans="1:15" x14ac:dyDescent="0.55000000000000004">
      <c r="A699" s="3">
        <v>23</v>
      </c>
      <c r="B699" s="3">
        <v>14</v>
      </c>
      <c r="C699" s="2">
        <f>IF(logVir!C699="","",資本サービス!C699/SUM(資本サービス!C699,労働コスト!C699))</f>
        <v>0.42749160795669683</v>
      </c>
      <c r="D699" s="2">
        <f>IF(logVir!D699="","",資本サービス!D699/SUM(資本サービス!D699,労働コスト!D699))</f>
        <v>0.39686217135542251</v>
      </c>
      <c r="E699" s="2">
        <f>IF(logVir!E699="","",資本サービス!E699/SUM(資本サービス!E699,労働コスト!E699))</f>
        <v>0.43036498965941034</v>
      </c>
      <c r="F699" s="2">
        <f>IF(logVir!F699="","",資本サービス!F699/SUM(資本サービス!F699,労働コスト!F699))</f>
        <v>0.45109563153192184</v>
      </c>
      <c r="G699" s="2">
        <f>IF(logVir!G699="","",資本サービス!G699/SUM(資本サービス!G699,労働コスト!G699))</f>
        <v>0.43688707871779447</v>
      </c>
      <c r="I699" s="3">
        <v>23</v>
      </c>
      <c r="J699" s="3">
        <v>14</v>
      </c>
      <c r="K699" s="2" cm="1">
        <f t="array" ref="K699">IF(C699="","",0.5*(C699+SUMPRODUCT(($B$1461:$B$1491=$J699)*1,C$1461:C$1491)))</f>
        <v>0.41831804413198365</v>
      </c>
      <c r="L699" s="2" cm="1">
        <f t="array" ref="L699">IF(D699="","",0.5*(D699+SUMPRODUCT(($B$1461:$B$1491=$J699)*1,D$1461:D$1491)))</f>
        <v>0.38325076600718133</v>
      </c>
      <c r="M699" s="2" cm="1">
        <f t="array" ref="M699">IF(E699="","",0.5*(E699+SUMPRODUCT(($B$1461:$B$1491=$J699)*1,E$1461:E$1491)))</f>
        <v>0.40896336657691346</v>
      </c>
      <c r="N699" s="2" cm="1">
        <f t="array" ref="N699">IF(F699="","",0.5*(F699+SUMPRODUCT(($B$1461:$B$1491=$J699)*1,F$1461:F$1491)))</f>
        <v>0.42593144980540987</v>
      </c>
      <c r="O699" s="2" cm="1">
        <f t="array" ref="O699">IF(G699="","",0.5*(G699+SUMPRODUCT(($B$1461:$B$1491=$J699)*1,G$1461:G$1491)))</f>
        <v>0.40556257047217642</v>
      </c>
    </row>
    <row r="700" spans="1:15" x14ac:dyDescent="0.55000000000000004">
      <c r="A700" s="3">
        <v>23</v>
      </c>
      <c r="B700" s="3">
        <v>15</v>
      </c>
      <c r="C700" s="2">
        <f>IF(logVir!C700="","",資本サービス!C700/SUM(資本サービス!C700,労働コスト!C700))</f>
        <v>0.20277967918585654</v>
      </c>
      <c r="D700" s="2">
        <f>IF(logVir!D700="","",資本サービス!D700/SUM(資本サービス!D700,労働コスト!D700))</f>
        <v>0.15755795423092356</v>
      </c>
      <c r="E700" s="2">
        <f>IF(logVir!E700="","",資本サービス!E700/SUM(資本サービス!E700,労働コスト!E700))</f>
        <v>0.16433855132349232</v>
      </c>
      <c r="F700" s="2">
        <f>IF(logVir!F700="","",資本サービス!F700/SUM(資本サービス!F700,労働コスト!F700))</f>
        <v>0.16381891834083537</v>
      </c>
      <c r="G700" s="2">
        <f>IF(logVir!G700="","",資本サービス!G700/SUM(資本サービス!G700,労働コスト!G700))</f>
        <v>0.15617847687149278</v>
      </c>
      <c r="I700" s="3">
        <v>23</v>
      </c>
      <c r="J700" s="3">
        <v>15</v>
      </c>
      <c r="K700" s="2" cm="1">
        <f t="array" ref="K700">IF(C700="","",0.5*(C700+SUMPRODUCT(($B$1461:$B$1491=$J700)*1,C$1461:C$1491)))</f>
        <v>0.2316927674506839</v>
      </c>
      <c r="L700" s="2" cm="1">
        <f t="array" ref="L700">IF(D700="","",0.5*(D700+SUMPRODUCT(($B$1461:$B$1491=$J700)*1,D$1461:D$1491)))</f>
        <v>0.18771440532417644</v>
      </c>
      <c r="M700" s="2" cm="1">
        <f t="array" ref="M700">IF(E700="","",0.5*(E700+SUMPRODUCT(($B$1461:$B$1491=$J700)*1,E$1461:E$1491)))</f>
        <v>0.20416354849285359</v>
      </c>
      <c r="N700" s="2" cm="1">
        <f t="array" ref="N700">IF(F700="","",0.5*(F700+SUMPRODUCT(($B$1461:$B$1491=$J700)*1,F$1461:F$1491)))</f>
        <v>0.20837029959522563</v>
      </c>
      <c r="O700" s="2" cm="1">
        <f t="array" ref="O700">IF(G700="","",0.5*(G700+SUMPRODUCT(($B$1461:$B$1491=$J700)*1,G$1461:G$1491)))</f>
        <v>0.19121287764581857</v>
      </c>
    </row>
    <row r="701" spans="1:15" x14ac:dyDescent="0.55000000000000004">
      <c r="A701" s="3">
        <v>23</v>
      </c>
      <c r="B701" s="3">
        <v>16</v>
      </c>
      <c r="C701" s="2">
        <f>IF(logVir!C701="","",資本サービス!C701/SUM(資本サービス!C701,労働コスト!C701))</f>
        <v>0.33599299771799734</v>
      </c>
      <c r="D701" s="2">
        <f>IF(logVir!D701="","",資本サービス!D701/SUM(資本サービス!D701,労働コスト!D701))</f>
        <v>0.30975659779734455</v>
      </c>
      <c r="E701" s="2">
        <f>IF(logVir!E701="","",資本サービス!E701/SUM(資本サービス!E701,労働コスト!E701))</f>
        <v>0.27444740356313235</v>
      </c>
      <c r="F701" s="2">
        <f>IF(logVir!F701="","",資本サービス!F701/SUM(資本サービス!F701,労働コスト!F701))</f>
        <v>0.27236944491853821</v>
      </c>
      <c r="G701" s="2">
        <f>IF(logVir!G701="","",資本サービス!G701/SUM(資本サービス!G701,労働コスト!G701))</f>
        <v>0.2539278959902348</v>
      </c>
      <c r="I701" s="3">
        <v>23</v>
      </c>
      <c r="J701" s="3">
        <v>16</v>
      </c>
      <c r="K701" s="2" cm="1">
        <f t="array" ref="K701">IF(C701="","",0.5*(C701+SUMPRODUCT(($B$1461:$B$1491=$J701)*1,C$1461:C$1491)))</f>
        <v>0.3312732319042061</v>
      </c>
      <c r="L701" s="2" cm="1">
        <f t="array" ref="L701">IF(D701="","",0.5*(D701+SUMPRODUCT(($B$1461:$B$1491=$J701)*1,D$1461:D$1491)))</f>
        <v>0.30363790672734992</v>
      </c>
      <c r="M701" s="2" cm="1">
        <f t="array" ref="M701">IF(E701="","",0.5*(E701+SUMPRODUCT(($B$1461:$B$1491=$J701)*1,E$1461:E$1491)))</f>
        <v>0.27314906780628934</v>
      </c>
      <c r="N701" s="2" cm="1">
        <f t="array" ref="N701">IF(F701="","",0.5*(F701+SUMPRODUCT(($B$1461:$B$1491=$J701)*1,F$1461:F$1491)))</f>
        <v>0.27236723840009675</v>
      </c>
      <c r="O701" s="2" cm="1">
        <f t="array" ref="O701">IF(G701="","",0.5*(G701+SUMPRODUCT(($B$1461:$B$1491=$J701)*1,G$1461:G$1491)))</f>
        <v>0.24922131251134508</v>
      </c>
    </row>
    <row r="702" spans="1:15" x14ac:dyDescent="0.55000000000000004">
      <c r="A702" s="3">
        <v>23</v>
      </c>
      <c r="B702" s="3">
        <v>17</v>
      </c>
      <c r="C702" s="2">
        <f>IF(logVir!C702="","",資本サービス!C702/SUM(資本サービス!C702,労働コスト!C702))</f>
        <v>0.63295171423922214</v>
      </c>
      <c r="D702" s="2">
        <f>IF(logVir!D702="","",資本サービス!D702/SUM(資本サービス!D702,労働コスト!D702))</f>
        <v>0.61545790675751033</v>
      </c>
      <c r="E702" s="2">
        <f>IF(logVir!E702="","",資本サービス!E702/SUM(資本サービス!E702,労働コスト!E702))</f>
        <v>0.59991845171048941</v>
      </c>
      <c r="F702" s="2">
        <f>IF(logVir!F702="","",資本サービス!F702/SUM(資本サービス!F702,労働コスト!F702))</f>
        <v>0.58709242454590316</v>
      </c>
      <c r="G702" s="2">
        <f>IF(logVir!G702="","",資本サービス!G702/SUM(資本サービス!G702,労働コスト!G702))</f>
        <v>0.56579288099137082</v>
      </c>
      <c r="I702" s="3">
        <v>23</v>
      </c>
      <c r="J702" s="3">
        <v>17</v>
      </c>
      <c r="K702" s="2" cm="1">
        <f t="array" ref="K702">IF(C702="","",0.5*(C702+SUMPRODUCT(($B$1461:$B$1491=$J702)*1,C$1461:C$1491)))</f>
        <v>0.6447832202753645</v>
      </c>
      <c r="L702" s="2" cm="1">
        <f t="array" ref="L702">IF(D702="","",0.5*(D702+SUMPRODUCT(($B$1461:$B$1491=$J702)*1,D$1461:D$1491)))</f>
        <v>0.62825234148502829</v>
      </c>
      <c r="M702" s="2" cm="1">
        <f t="array" ref="M702">IF(E702="","",0.5*(E702+SUMPRODUCT(($B$1461:$B$1491=$J702)*1,E$1461:E$1491)))</f>
        <v>0.60699127824278398</v>
      </c>
      <c r="N702" s="2" cm="1">
        <f t="array" ref="N702">IF(F702="","",0.5*(F702+SUMPRODUCT(($B$1461:$B$1491=$J702)*1,F$1461:F$1491)))</f>
        <v>0.58651183806075025</v>
      </c>
      <c r="O702" s="2" cm="1">
        <f t="array" ref="O702">IF(G702="","",0.5*(G702+SUMPRODUCT(($B$1461:$B$1491=$J702)*1,G$1461:G$1491)))</f>
        <v>0.57395125569668015</v>
      </c>
    </row>
    <row r="703" spans="1:15" x14ac:dyDescent="0.55000000000000004">
      <c r="A703" s="3">
        <v>23</v>
      </c>
      <c r="B703" s="3">
        <v>18</v>
      </c>
      <c r="C703" s="2">
        <f>IF(logVir!C703="","",資本サービス!C703/SUM(資本サービス!C703,労働コスト!C703))</f>
        <v>0.11968248321993459</v>
      </c>
      <c r="D703" s="2">
        <f>IF(logVir!D703="","",資本サービス!D703/SUM(資本サービス!D703,労働コスト!D703))</f>
        <v>8.590826788517951E-2</v>
      </c>
      <c r="E703" s="2">
        <f>IF(logVir!E703="","",資本サービス!E703/SUM(資本サービス!E703,労働コスト!E703))</f>
        <v>8.5930722447128224E-2</v>
      </c>
      <c r="F703" s="2">
        <f>IF(logVir!F703="","",資本サービス!F703/SUM(資本サービス!F703,労働コスト!F703))</f>
        <v>8.7350452930242239E-2</v>
      </c>
      <c r="G703" s="2">
        <f>IF(logVir!G703="","",資本サービス!G703/SUM(資本サービス!G703,労働コスト!G703))</f>
        <v>9.597767292018361E-2</v>
      </c>
      <c r="I703" s="3">
        <v>23</v>
      </c>
      <c r="J703" s="3">
        <v>18</v>
      </c>
      <c r="K703" s="2" cm="1">
        <f t="array" ref="K703">IF(C703="","",0.5*(C703+SUMPRODUCT(($B$1461:$B$1491=$J703)*1,C$1461:C$1491)))</f>
        <v>0.13159267602438668</v>
      </c>
      <c r="L703" s="2" cm="1">
        <f t="array" ref="L703">IF(D703="","",0.5*(D703+SUMPRODUCT(($B$1461:$B$1491=$J703)*1,D$1461:D$1491)))</f>
        <v>9.7486628399261754E-2</v>
      </c>
      <c r="M703" s="2" cm="1">
        <f t="array" ref="M703">IF(E703="","",0.5*(E703+SUMPRODUCT(($B$1461:$B$1491=$J703)*1,E$1461:E$1491)))</f>
        <v>9.4803421485119749E-2</v>
      </c>
      <c r="N703" s="2" cm="1">
        <f t="array" ref="N703">IF(F703="","",0.5*(F703+SUMPRODUCT(($B$1461:$B$1491=$J703)*1,F$1461:F$1491)))</f>
        <v>9.4717332799197917E-2</v>
      </c>
      <c r="O703" s="2" cm="1">
        <f t="array" ref="O703">IF(G703="","",0.5*(G703+SUMPRODUCT(($B$1461:$B$1491=$J703)*1,G$1461:G$1491)))</f>
        <v>9.8746623841637612E-2</v>
      </c>
    </row>
    <row r="704" spans="1:15" x14ac:dyDescent="0.55000000000000004">
      <c r="A704" s="3">
        <v>23</v>
      </c>
      <c r="B704" s="3">
        <v>19</v>
      </c>
      <c r="C704" s="2">
        <f>IF(logVir!C704="","",資本サービス!C704/SUM(資本サービス!C704,労働コスト!C704))</f>
        <v>0.19732337411705334</v>
      </c>
      <c r="D704" s="2">
        <f>IF(logVir!D704="","",資本サービス!D704/SUM(資本サービス!D704,労働コスト!D704))</f>
        <v>0.1623796366102869</v>
      </c>
      <c r="E704" s="2">
        <f>IF(logVir!E704="","",資本サービス!E704/SUM(資本サービス!E704,労働コスト!E704))</f>
        <v>0.16366987798225921</v>
      </c>
      <c r="F704" s="2">
        <f>IF(logVir!F704="","",資本サービス!F704/SUM(資本サービス!F704,労働コスト!F704))</f>
        <v>0.15503195306254544</v>
      </c>
      <c r="G704" s="2">
        <f>IF(logVir!G704="","",資本サービス!G704/SUM(資本サービス!G704,労働コスト!G704))</f>
        <v>0.15888140499885636</v>
      </c>
      <c r="I704" s="3">
        <v>23</v>
      </c>
      <c r="J704" s="3">
        <v>19</v>
      </c>
      <c r="K704" s="2" cm="1">
        <f t="array" ref="K704">IF(C704="","",0.5*(C704+SUMPRODUCT(($B$1461:$B$1491=$J704)*1,C$1461:C$1491)))</f>
        <v>0.18500468852838564</v>
      </c>
      <c r="L704" s="2" cm="1">
        <f t="array" ref="L704">IF(D704="","",0.5*(D704+SUMPRODUCT(($B$1461:$B$1491=$J704)*1,D$1461:D$1491)))</f>
        <v>0.14752085281794386</v>
      </c>
      <c r="M704" s="2" cm="1">
        <f t="array" ref="M704">IF(E704="","",0.5*(E704+SUMPRODUCT(($B$1461:$B$1491=$J704)*1,E$1461:E$1491)))</f>
        <v>0.14713116915694452</v>
      </c>
      <c r="N704" s="2" cm="1">
        <f t="array" ref="N704">IF(F704="","",0.5*(F704+SUMPRODUCT(($B$1461:$B$1491=$J704)*1,F$1461:F$1491)))</f>
        <v>0.14269077689312037</v>
      </c>
      <c r="O704" s="2" cm="1">
        <f t="array" ref="O704">IF(G704="","",0.5*(G704+SUMPRODUCT(($B$1461:$B$1491=$J704)*1,G$1461:G$1491)))</f>
        <v>0.14208340490879021</v>
      </c>
    </row>
    <row r="705" spans="1:15" x14ac:dyDescent="0.55000000000000004">
      <c r="A705" s="3">
        <v>23</v>
      </c>
      <c r="B705" s="3">
        <v>20</v>
      </c>
      <c r="C705" s="2">
        <f>IF(logVir!C705="","",資本サービス!C705/SUM(資本サービス!C705,労働コスト!C705))</f>
        <v>0.1860820642277532</v>
      </c>
      <c r="D705" s="2">
        <f>IF(logVir!D705="","",資本サービス!D705/SUM(資本サービス!D705,労働コスト!D705))</f>
        <v>0.17439288401679245</v>
      </c>
      <c r="E705" s="2">
        <f>IF(logVir!E705="","",資本サービス!E705/SUM(資本サービス!E705,労働コスト!E705))</f>
        <v>0.17788244971411471</v>
      </c>
      <c r="F705" s="2">
        <f>IF(logVir!F705="","",資本サービス!F705/SUM(資本サービス!F705,労働コスト!F705))</f>
        <v>0.18047570036226629</v>
      </c>
      <c r="G705" s="2">
        <f>IF(logVir!G705="","",資本サービス!G705/SUM(資本サービス!G705,労働コスト!G705))</f>
        <v>0.18337985667274592</v>
      </c>
      <c r="I705" s="3">
        <v>23</v>
      </c>
      <c r="J705" s="3">
        <v>20</v>
      </c>
      <c r="K705" s="2" cm="1">
        <f t="array" ref="K705">IF(C705="","",0.5*(C705+SUMPRODUCT(($B$1461:$B$1491=$J705)*1,C$1461:C$1491)))</f>
        <v>0.22023983839823141</v>
      </c>
      <c r="L705" s="2" cm="1">
        <f t="array" ref="L705">IF(D705="","",0.5*(D705+SUMPRODUCT(($B$1461:$B$1491=$J705)*1,D$1461:D$1491)))</f>
        <v>0.20983492465230141</v>
      </c>
      <c r="M705" s="2" cm="1">
        <f t="array" ref="M705">IF(E705="","",0.5*(E705+SUMPRODUCT(($B$1461:$B$1491=$J705)*1,E$1461:E$1491)))</f>
        <v>0.21470624226112608</v>
      </c>
      <c r="N705" s="2" cm="1">
        <f t="array" ref="N705">IF(F705="","",0.5*(F705+SUMPRODUCT(($B$1461:$B$1491=$J705)*1,F$1461:F$1491)))</f>
        <v>0.21679427050018688</v>
      </c>
      <c r="O705" s="2" cm="1">
        <f t="array" ref="O705">IF(G705="","",0.5*(G705+SUMPRODUCT(($B$1461:$B$1491=$J705)*1,G$1461:G$1491)))</f>
        <v>0.21054084798970665</v>
      </c>
    </row>
    <row r="706" spans="1:15" x14ac:dyDescent="0.55000000000000004">
      <c r="A706" s="3">
        <v>23</v>
      </c>
      <c r="B706" s="3">
        <v>21</v>
      </c>
      <c r="C706" s="2">
        <f>IF(logVir!C706="","",資本サービス!C706/SUM(資本サービス!C706,労働コスト!C706))</f>
        <v>0.3148691924458602</v>
      </c>
      <c r="D706" s="2">
        <f>IF(logVir!D706="","",資本サービス!D706/SUM(資本サービス!D706,労働コスト!D706))</f>
        <v>0.26164834505895235</v>
      </c>
      <c r="E706" s="2">
        <f>IF(logVir!E706="","",資本サービス!E706/SUM(資本サービス!E706,労働コスト!E706))</f>
        <v>0.23320881201968635</v>
      </c>
      <c r="F706" s="2">
        <f>IF(logVir!F706="","",資本サービス!F706/SUM(資本サービス!F706,労働コスト!F706))</f>
        <v>0.22854060855686173</v>
      </c>
      <c r="G706" s="2">
        <f>IF(logVir!G706="","",資本サービス!G706/SUM(資本サービス!G706,労働コスト!G706))</f>
        <v>0.18964169556154514</v>
      </c>
      <c r="I706" s="3">
        <v>23</v>
      </c>
      <c r="J706" s="3">
        <v>21</v>
      </c>
      <c r="K706" s="2" cm="1">
        <f t="array" ref="K706">IF(C706="","",0.5*(C706+SUMPRODUCT(($B$1461:$B$1491=$J706)*1,C$1461:C$1491)))</f>
        <v>0.32486301254499195</v>
      </c>
      <c r="L706" s="2" cm="1">
        <f t="array" ref="L706">IF(D706="","",0.5*(D706+SUMPRODUCT(($B$1461:$B$1491=$J706)*1,D$1461:D$1491)))</f>
        <v>0.27969904434299697</v>
      </c>
      <c r="M706" s="2" cm="1">
        <f t="array" ref="M706">IF(E706="","",0.5*(E706+SUMPRODUCT(($B$1461:$B$1491=$J706)*1,E$1461:E$1491)))</f>
        <v>0.26155866288638074</v>
      </c>
      <c r="N706" s="2" cm="1">
        <f t="array" ref="N706">IF(F706="","",0.5*(F706+SUMPRODUCT(($B$1461:$B$1491=$J706)*1,F$1461:F$1491)))</f>
        <v>0.25792739618066618</v>
      </c>
      <c r="O706" s="2" cm="1">
        <f t="array" ref="O706">IF(G706="","",0.5*(G706+SUMPRODUCT(($B$1461:$B$1491=$J706)*1,G$1461:G$1491)))</f>
        <v>0.23031351080005674</v>
      </c>
    </row>
    <row r="707" spans="1:15" x14ac:dyDescent="0.55000000000000004">
      <c r="A707" s="3">
        <v>23</v>
      </c>
      <c r="B707" s="3">
        <v>22</v>
      </c>
      <c r="C707" s="2">
        <f>IF(logVir!C707="","",資本サービス!C707/SUM(資本サービス!C707,労働コスト!C707))</f>
        <v>0.18201286044890344</v>
      </c>
      <c r="D707" s="2">
        <f>IF(logVir!D707="","",資本サービス!D707/SUM(資本サービス!D707,労働コスト!D707))</f>
        <v>0.15449222032567764</v>
      </c>
      <c r="E707" s="2">
        <f>IF(logVir!E707="","",資本サービス!E707/SUM(資本サービス!E707,労働コスト!E707))</f>
        <v>0.13592751154266425</v>
      </c>
      <c r="F707" s="2">
        <f>IF(logVir!F707="","",資本サービス!F707/SUM(資本サービス!F707,労働コスト!F707))</f>
        <v>0.1428184348747624</v>
      </c>
      <c r="G707" s="2">
        <f>IF(logVir!G707="","",資本サービス!G707/SUM(資本サービス!G707,労働コスト!G707))</f>
        <v>0.16063017723182127</v>
      </c>
      <c r="I707" s="3">
        <v>23</v>
      </c>
      <c r="J707" s="3">
        <v>22</v>
      </c>
      <c r="K707" s="2" cm="1">
        <f t="array" ref="K707">IF(C707="","",0.5*(C707+SUMPRODUCT(($B$1461:$B$1491=$J707)*1,C$1461:C$1491)))</f>
        <v>0.20303629547957691</v>
      </c>
      <c r="L707" s="2" cm="1">
        <f t="array" ref="L707">IF(D707="","",0.5*(D707+SUMPRODUCT(($B$1461:$B$1491=$J707)*1,D$1461:D$1491)))</f>
        <v>0.16952243282495522</v>
      </c>
      <c r="M707" s="2" cm="1">
        <f t="array" ref="M707">IF(E707="","",0.5*(E707+SUMPRODUCT(($B$1461:$B$1491=$J707)*1,E$1461:E$1491)))</f>
        <v>0.14675404606265824</v>
      </c>
      <c r="N707" s="2" cm="1">
        <f t="array" ref="N707">IF(F707="","",0.5*(F707+SUMPRODUCT(($B$1461:$B$1491=$J707)*1,F$1461:F$1491)))</f>
        <v>0.1526190664361135</v>
      </c>
      <c r="O707" s="2" cm="1">
        <f t="array" ref="O707">IF(G707="","",0.5*(G707+SUMPRODUCT(($B$1461:$B$1491=$J707)*1,G$1461:G$1491)))</f>
        <v>0.16090528640369214</v>
      </c>
    </row>
    <row r="708" spans="1:15" x14ac:dyDescent="0.55000000000000004">
      <c r="A708" s="3">
        <v>23</v>
      </c>
      <c r="B708" s="3">
        <v>23</v>
      </c>
      <c r="C708" s="2">
        <f>IF(logVir!C708="","",資本サービス!C708/SUM(資本サービス!C708,労働コスト!C708))</f>
        <v>0.69573018043377055</v>
      </c>
      <c r="D708" s="2">
        <f>IF(logVir!D708="","",資本サービス!D708/SUM(資本サービス!D708,労働コスト!D708))</f>
        <v>0.62714827134844353</v>
      </c>
      <c r="E708" s="2">
        <f>IF(logVir!E708="","",資本サービス!E708/SUM(資本サービス!E708,労働コスト!E708))</f>
        <v>0.60726866100245491</v>
      </c>
      <c r="F708" s="2">
        <f>IF(logVir!F708="","",資本サービス!F708/SUM(資本サービス!F708,労働コスト!F708))</f>
        <v>0.58739669426610475</v>
      </c>
      <c r="G708" s="2">
        <f>IF(logVir!G708="","",資本サービス!G708/SUM(資本サービス!G708,労働コスト!G708))</f>
        <v>0.53985999087199676</v>
      </c>
      <c r="I708" s="3">
        <v>23</v>
      </c>
      <c r="J708" s="3">
        <v>23</v>
      </c>
      <c r="K708" s="2" cm="1">
        <f t="array" ref="K708">IF(C708="","",0.5*(C708+SUMPRODUCT(($B$1461:$B$1491=$J708)*1,C$1461:C$1491)))</f>
        <v>0.70576042247601656</v>
      </c>
      <c r="L708" s="2" cm="1">
        <f t="array" ref="L708">IF(D708="","",0.5*(D708+SUMPRODUCT(($B$1461:$B$1491=$J708)*1,D$1461:D$1491)))</f>
        <v>0.65663294601228483</v>
      </c>
      <c r="M708" s="2" cm="1">
        <f t="array" ref="M708">IF(E708="","",0.5*(E708+SUMPRODUCT(($B$1461:$B$1491=$J708)*1,E$1461:E$1491)))</f>
        <v>0.63003051813997024</v>
      </c>
      <c r="N708" s="2" cm="1">
        <f t="array" ref="N708">IF(F708="","",0.5*(F708+SUMPRODUCT(($B$1461:$B$1491=$J708)*1,F$1461:F$1491)))</f>
        <v>0.60602957748992048</v>
      </c>
      <c r="O708" s="2" cm="1">
        <f t="array" ref="O708">IF(G708="","",0.5*(G708+SUMPRODUCT(($B$1461:$B$1491=$J708)*1,G$1461:G$1491)))</f>
        <v>0.57099446262848841</v>
      </c>
    </row>
    <row r="709" spans="1:15" x14ac:dyDescent="0.55000000000000004">
      <c r="A709" s="3">
        <v>23</v>
      </c>
      <c r="B709" s="3">
        <v>24</v>
      </c>
      <c r="C709" s="2">
        <f>IF(logVir!C709="","",資本サービス!C709/SUM(資本サービス!C709,労働コスト!C709))</f>
        <v>0.29735661244528699</v>
      </c>
      <c r="D709" s="2">
        <f>IF(logVir!D709="","",資本サービス!D709/SUM(資本サービス!D709,労働コスト!D709))</f>
        <v>0.23524148505625198</v>
      </c>
      <c r="E709" s="2">
        <f>IF(logVir!E709="","",資本サービス!E709/SUM(資本サービス!E709,労働コスト!E709))</f>
        <v>0.23978351982428964</v>
      </c>
      <c r="F709" s="2">
        <f>IF(logVir!F709="","",資本サービス!F709/SUM(資本サービス!F709,労働コスト!F709))</f>
        <v>0.23536722319412157</v>
      </c>
      <c r="G709" s="2">
        <f>IF(logVir!G709="","",資本サービス!G709/SUM(資本サービス!G709,労働コスト!G709))</f>
        <v>0.21019374488049353</v>
      </c>
      <c r="I709" s="3">
        <v>23</v>
      </c>
      <c r="J709" s="3">
        <v>24</v>
      </c>
      <c r="K709" s="2" cm="1">
        <f t="array" ref="K709">IF(C709="","",0.5*(C709+SUMPRODUCT(($B$1461:$B$1491=$J709)*1,C$1461:C$1491)))</f>
        <v>0.29276851801655701</v>
      </c>
      <c r="L709" s="2" cm="1">
        <f t="array" ref="L709">IF(D709="","",0.5*(D709+SUMPRODUCT(($B$1461:$B$1491=$J709)*1,D$1461:D$1491)))</f>
        <v>0.2490988620688126</v>
      </c>
      <c r="M709" s="2" cm="1">
        <f t="array" ref="M709">IF(E709="","",0.5*(E709+SUMPRODUCT(($B$1461:$B$1491=$J709)*1,E$1461:E$1491)))</f>
        <v>0.24426512007874607</v>
      </c>
      <c r="N709" s="2" cm="1">
        <f t="array" ref="N709">IF(F709="","",0.5*(F709+SUMPRODUCT(($B$1461:$B$1491=$J709)*1,F$1461:F$1491)))</f>
        <v>0.23344211902185696</v>
      </c>
      <c r="O709" s="2" cm="1">
        <f t="array" ref="O709">IF(G709="","",0.5*(G709+SUMPRODUCT(($B$1461:$B$1491=$J709)*1,G$1461:G$1491)))</f>
        <v>0.21507598821305185</v>
      </c>
    </row>
    <row r="710" spans="1:15" x14ac:dyDescent="0.55000000000000004">
      <c r="A710" s="3">
        <v>23</v>
      </c>
      <c r="B710" s="3">
        <v>25</v>
      </c>
      <c r="C710" s="2">
        <f>IF(logVir!C710="","",資本サービス!C710/SUM(資本サービス!C710,労働コスト!C710))</f>
        <v>0.20681635965741485</v>
      </c>
      <c r="D710" s="2">
        <f>IF(logVir!D710="","",資本サービス!D710/SUM(資本サービス!D710,労働コスト!D710))</f>
        <v>0.22843248032806168</v>
      </c>
      <c r="E710" s="2">
        <f>IF(logVir!E710="","",資本サービス!E710/SUM(資本サービス!E710,労働コスト!E710))</f>
        <v>0.22841815817598388</v>
      </c>
      <c r="F710" s="2">
        <f>IF(logVir!F710="","",資本サービス!F710/SUM(資本サービス!F710,労働コスト!F710))</f>
        <v>0.2187479459075754</v>
      </c>
      <c r="G710" s="2">
        <f>IF(logVir!G710="","",資本サービス!G710/SUM(資本サービス!G710,労働コスト!G710))</f>
        <v>0.21685028531444864</v>
      </c>
      <c r="I710" s="3">
        <v>23</v>
      </c>
      <c r="J710" s="3">
        <v>25</v>
      </c>
      <c r="K710" s="2" cm="1">
        <f t="array" ref="K710">IF(C710="","",0.5*(C710+SUMPRODUCT(($B$1461:$B$1491=$J710)*1,C$1461:C$1491)))</f>
        <v>0.20267265844271665</v>
      </c>
      <c r="L710" s="2" cm="1">
        <f t="array" ref="L710">IF(D710="","",0.5*(D710+SUMPRODUCT(($B$1461:$B$1491=$J710)*1,D$1461:D$1491)))</f>
        <v>0.21274359509643354</v>
      </c>
      <c r="M710" s="2" cm="1">
        <f t="array" ref="M710">IF(E710="","",0.5*(E710+SUMPRODUCT(($B$1461:$B$1491=$J710)*1,E$1461:E$1491)))</f>
        <v>0.21311918154470455</v>
      </c>
      <c r="N710" s="2" cm="1">
        <f t="array" ref="N710">IF(F710="","",0.5*(F710+SUMPRODUCT(($B$1461:$B$1491=$J710)*1,F$1461:F$1491)))</f>
        <v>0.20888307902262335</v>
      </c>
      <c r="O710" s="2" cm="1">
        <f t="array" ref="O710">IF(G710="","",0.5*(G710+SUMPRODUCT(($B$1461:$B$1491=$J710)*1,G$1461:G$1491)))</f>
        <v>0.20725887866388892</v>
      </c>
    </row>
    <row r="711" spans="1:15" x14ac:dyDescent="0.55000000000000004">
      <c r="A711" s="3">
        <v>23</v>
      </c>
      <c r="B711" s="3">
        <v>26</v>
      </c>
      <c r="C711" s="2">
        <f>IF(logVir!C711="","",資本サービス!C711/SUM(資本サービス!C711,労働コスト!C711))</f>
        <v>0.58238424968664926</v>
      </c>
      <c r="D711" s="2">
        <f>IF(logVir!D711="","",資本サービス!D711/SUM(資本サービス!D711,労働コスト!D711))</f>
        <v>0.61375763133413808</v>
      </c>
      <c r="E711" s="2">
        <f>IF(logVir!E711="","",資本サービス!E711/SUM(資本サービス!E711,労働コスト!E711))</f>
        <v>0.49713263657713269</v>
      </c>
      <c r="F711" s="2">
        <f>IF(logVir!F711="","",資本サービス!F711/SUM(資本サービス!F711,労働コスト!F711))</f>
        <v>0.50506341311211056</v>
      </c>
      <c r="G711" s="2">
        <f>IF(logVir!G711="","",資本サービス!G711/SUM(資本サービス!G711,労働コスト!G711))</f>
        <v>0.52453496321483684</v>
      </c>
      <c r="I711" s="3">
        <v>23</v>
      </c>
      <c r="J711" s="3">
        <v>26</v>
      </c>
      <c r="K711" s="2" cm="1">
        <f t="array" ref="K711">IF(C711="","",0.5*(C711+SUMPRODUCT(($B$1461:$B$1491=$J711)*1,C$1461:C$1491)))</f>
        <v>0.63675440708966224</v>
      </c>
      <c r="L711" s="2" cm="1">
        <f t="array" ref="L711">IF(D711="","",0.5*(D711+SUMPRODUCT(($B$1461:$B$1491=$J711)*1,D$1461:D$1491)))</f>
        <v>0.6190520943295954</v>
      </c>
      <c r="M711" s="2" cm="1">
        <f t="array" ref="M711">IF(E711="","",0.5*(E711+SUMPRODUCT(($B$1461:$B$1491=$J711)*1,E$1461:E$1491)))</f>
        <v>0.5255018688965063</v>
      </c>
      <c r="N711" s="2" cm="1">
        <f t="array" ref="N711">IF(F711="","",0.5*(F711+SUMPRODUCT(($B$1461:$B$1491=$J711)*1,F$1461:F$1491)))</f>
        <v>0.54187829183204994</v>
      </c>
      <c r="O711" s="2" cm="1">
        <f t="array" ref="O711">IF(G711="","",0.5*(G711+SUMPRODUCT(($B$1461:$B$1491=$J711)*1,G$1461:G$1491)))</f>
        <v>0.55008454147754393</v>
      </c>
    </row>
    <row r="712" spans="1:15" x14ac:dyDescent="0.55000000000000004">
      <c r="A712" s="3">
        <v>23</v>
      </c>
      <c r="B712" s="3">
        <v>27</v>
      </c>
      <c r="C712" s="2">
        <f>IF(logVir!C712="","",資本サービス!C712/SUM(資本サービス!C712,労働コスト!C712))</f>
        <v>0.22538926091889333</v>
      </c>
      <c r="D712" s="2">
        <f>IF(logVir!D712="","",資本サービス!D712/SUM(資本サービス!D712,労働コスト!D712))</f>
        <v>0.2053910304003671</v>
      </c>
      <c r="E712" s="2">
        <f>IF(logVir!E712="","",資本サービス!E712/SUM(資本サービス!E712,労働コスト!E712))</f>
        <v>0.18576524547178264</v>
      </c>
      <c r="F712" s="2">
        <f>IF(logVir!F712="","",資本サービス!F712/SUM(資本サービス!F712,労働コスト!F712))</f>
        <v>0.1899705471774826</v>
      </c>
      <c r="G712" s="2">
        <f>IF(logVir!G712="","",資本サービス!G712/SUM(資本サービス!G712,労働コスト!G712))</f>
        <v>0.17128061017223856</v>
      </c>
      <c r="I712" s="3">
        <v>23</v>
      </c>
      <c r="J712" s="3">
        <v>27</v>
      </c>
      <c r="K712" s="2" cm="1">
        <f t="array" ref="K712">IF(C712="","",0.5*(C712+SUMPRODUCT(($B$1461:$B$1491=$J712)*1,C$1461:C$1491)))</f>
        <v>0.21823957550031708</v>
      </c>
      <c r="L712" s="2" cm="1">
        <f t="array" ref="L712">IF(D712="","",0.5*(D712+SUMPRODUCT(($B$1461:$B$1491=$J712)*1,D$1461:D$1491)))</f>
        <v>0.2054840987130957</v>
      </c>
      <c r="M712" s="2" cm="1">
        <f t="array" ref="M712">IF(E712="","",0.5*(E712+SUMPRODUCT(($B$1461:$B$1491=$J712)*1,E$1461:E$1491)))</f>
        <v>0.19464491861094405</v>
      </c>
      <c r="N712" s="2" cm="1">
        <f t="array" ref="N712">IF(F712="","",0.5*(F712+SUMPRODUCT(($B$1461:$B$1491=$J712)*1,F$1461:F$1491)))</f>
        <v>0.19495024555890228</v>
      </c>
      <c r="O712" s="2" cm="1">
        <f t="array" ref="O712">IF(G712="","",0.5*(G712+SUMPRODUCT(($B$1461:$B$1491=$J712)*1,G$1461:G$1491)))</f>
        <v>0.17907489794700276</v>
      </c>
    </row>
    <row r="713" spans="1:15" x14ac:dyDescent="0.55000000000000004">
      <c r="A713" s="3">
        <v>23</v>
      </c>
      <c r="B713" s="3">
        <v>28</v>
      </c>
      <c r="C713" s="2">
        <f>IF(logVir!C713="","",資本サービス!C713/SUM(資本サービス!C713,労働コスト!C713))</f>
        <v>0.44838106007959594</v>
      </c>
      <c r="D713" s="2">
        <f>IF(logVir!D713="","",資本サービス!D713/SUM(資本サービス!D713,労働コスト!D713))</f>
        <v>0.3940087874376712</v>
      </c>
      <c r="E713" s="2">
        <f>IF(logVir!E713="","",資本サービス!E713/SUM(資本サービス!E713,労働コスト!E713))</f>
        <v>0.35047913669762515</v>
      </c>
      <c r="F713" s="2">
        <f>IF(logVir!F713="","",資本サービス!F713/SUM(資本サービス!F713,労働コスト!F713))</f>
        <v>0.34800876378079726</v>
      </c>
      <c r="G713" s="2">
        <f>IF(logVir!G713="","",資本サービス!G713/SUM(資本サービス!G713,労働コスト!G713))</f>
        <v>0.35305737199314141</v>
      </c>
      <c r="I713" s="3">
        <v>23</v>
      </c>
      <c r="J713" s="3">
        <v>28</v>
      </c>
      <c r="K713" s="2" cm="1">
        <f t="array" ref="K713">IF(C713="","",0.5*(C713+SUMPRODUCT(($B$1461:$B$1491=$J713)*1,C$1461:C$1491)))</f>
        <v>0.42530061683467957</v>
      </c>
      <c r="L713" s="2" cm="1">
        <f t="array" ref="L713">IF(D713="","",0.5*(D713+SUMPRODUCT(($B$1461:$B$1491=$J713)*1,D$1461:D$1491)))</f>
        <v>0.37531175095370939</v>
      </c>
      <c r="M713" s="2" cm="1">
        <f t="array" ref="M713">IF(E713="","",0.5*(E713+SUMPRODUCT(($B$1461:$B$1491=$J713)*1,E$1461:E$1491)))</f>
        <v>0.33826115765787934</v>
      </c>
      <c r="N713" s="2" cm="1">
        <f t="array" ref="N713">IF(F713="","",0.5*(F713+SUMPRODUCT(($B$1461:$B$1491=$J713)*1,F$1461:F$1491)))</f>
        <v>0.34038350004598622</v>
      </c>
      <c r="O713" s="2" cm="1">
        <f t="array" ref="O713">IF(G713="","",0.5*(G713+SUMPRODUCT(($B$1461:$B$1491=$J713)*1,G$1461:G$1491)))</f>
        <v>0.34902252390372984</v>
      </c>
    </row>
    <row r="714" spans="1:15" x14ac:dyDescent="0.55000000000000004">
      <c r="A714" s="3">
        <v>23</v>
      </c>
      <c r="B714" s="3">
        <v>29</v>
      </c>
      <c r="C714" s="2">
        <f>IF(logVir!C714="","",資本サービス!C714/SUM(資本サービス!C714,労働コスト!C714))</f>
        <v>0.23057136665164482</v>
      </c>
      <c r="D714" s="2">
        <f>IF(logVir!D714="","",資本サービス!D714/SUM(資本サービス!D714,労働コスト!D714))</f>
        <v>0.25706993572343168</v>
      </c>
      <c r="E714" s="2">
        <f>IF(logVir!E714="","",資本サービス!E714/SUM(資本サービス!E714,労働コスト!E714))</f>
        <v>0.18106403098287141</v>
      </c>
      <c r="F714" s="2">
        <f>IF(logVir!F714="","",資本サービス!F714/SUM(資本サービス!F714,労働コスト!F714))</f>
        <v>0.19489878661047838</v>
      </c>
      <c r="G714" s="2">
        <f>IF(logVir!G714="","",資本サービス!G714/SUM(資本サービス!G714,労働コスト!G714))</f>
        <v>0.16894173969187967</v>
      </c>
      <c r="I714" s="3">
        <v>23</v>
      </c>
      <c r="J714" s="3">
        <v>29</v>
      </c>
      <c r="K714" s="2" cm="1">
        <f t="array" ref="K714">IF(C714="","",0.5*(C714+SUMPRODUCT(($B$1461:$B$1491=$J714)*1,C$1461:C$1491)))</f>
        <v>0.21105813639231941</v>
      </c>
      <c r="L714" s="2" cm="1">
        <f t="array" ref="L714">IF(D714="","",0.5*(D714+SUMPRODUCT(($B$1461:$B$1491=$J714)*1,D$1461:D$1491)))</f>
        <v>0.22541412345696196</v>
      </c>
      <c r="M714" s="2" cm="1">
        <f t="array" ref="M714">IF(E714="","",0.5*(E714+SUMPRODUCT(($B$1461:$B$1491=$J714)*1,E$1461:E$1491)))</f>
        <v>0.17021765378213169</v>
      </c>
      <c r="N714" s="2" cm="1">
        <f t="array" ref="N714">IF(F714="","",0.5*(F714+SUMPRODUCT(($B$1461:$B$1491=$J714)*1,F$1461:F$1491)))</f>
        <v>0.18524112845860202</v>
      </c>
      <c r="O714" s="2" cm="1">
        <f t="array" ref="O714">IF(G714="","",0.5*(G714+SUMPRODUCT(($B$1461:$B$1491=$J714)*1,G$1461:G$1491)))</f>
        <v>0.16637126956280376</v>
      </c>
    </row>
    <row r="715" spans="1:15" x14ac:dyDescent="0.55000000000000004">
      <c r="A715" s="3">
        <v>23</v>
      </c>
      <c r="B715" s="3">
        <v>30</v>
      </c>
      <c r="C715" s="2">
        <f>IF(logVir!C715="","",資本サービス!C715/SUM(資本サービス!C715,労働コスト!C715))</f>
        <v>0.13484619888612259</v>
      </c>
      <c r="D715" s="2">
        <f>IF(logVir!D715="","",資本サービス!D715/SUM(資本サービス!D715,労働コスト!D715))</f>
        <v>0.11784512879497921</v>
      </c>
      <c r="E715" s="2">
        <f>IF(logVir!E715="","",資本サービス!E715/SUM(資本サービス!E715,労働コスト!E715))</f>
        <v>9.8946661361754631E-2</v>
      </c>
      <c r="F715" s="2">
        <f>IF(logVir!F715="","",資本サービス!F715/SUM(資本サービス!F715,労働コスト!F715))</f>
        <v>9.3190512242304888E-2</v>
      </c>
      <c r="G715" s="2">
        <f>IF(logVir!G715="","",資本サービス!G715/SUM(資本サービス!G715,労働コスト!G715))</f>
        <v>8.7418142152193359E-2</v>
      </c>
      <c r="I715" s="3">
        <v>23</v>
      </c>
      <c r="J715" s="3">
        <v>30</v>
      </c>
      <c r="K715" s="2" cm="1">
        <f t="array" ref="K715">IF(C715="","",0.5*(C715+SUMPRODUCT(($B$1461:$B$1491=$J715)*1,C$1461:C$1491)))</f>
        <v>0.13462795808575892</v>
      </c>
      <c r="L715" s="2" cm="1">
        <f t="array" ref="L715">IF(D715="","",0.5*(D715+SUMPRODUCT(($B$1461:$B$1491=$J715)*1,D$1461:D$1491)))</f>
        <v>0.1155630753179369</v>
      </c>
      <c r="M715" s="2" cm="1">
        <f t="array" ref="M715">IF(E715="","",0.5*(E715+SUMPRODUCT(($B$1461:$B$1491=$J715)*1,E$1461:E$1491)))</f>
        <v>0.10070101467488857</v>
      </c>
      <c r="N715" s="2" cm="1">
        <f t="array" ref="N715">IF(F715="","",0.5*(F715+SUMPRODUCT(($B$1461:$B$1491=$J715)*1,F$1461:F$1491)))</f>
        <v>9.5740988548668748E-2</v>
      </c>
      <c r="O715" s="2" cm="1">
        <f t="array" ref="O715">IF(G715="","",0.5*(G715+SUMPRODUCT(($B$1461:$B$1491=$J715)*1,G$1461:G$1491)))</f>
        <v>8.6582447995150053E-2</v>
      </c>
    </row>
    <row r="716" spans="1:15" x14ac:dyDescent="0.55000000000000004">
      <c r="A716" s="3">
        <v>23</v>
      </c>
      <c r="B716" s="3">
        <v>31</v>
      </c>
      <c r="C716" s="2">
        <f>IF(logVir!C716="","",資本サービス!C716/SUM(資本サービス!C716,労働コスト!C716))</f>
        <v>0.20860559099257792</v>
      </c>
      <c r="D716" s="2">
        <f>IF(logVir!D716="","",資本サービス!D716/SUM(資本サービス!D716,労働コスト!D716))</f>
        <v>0.2596449656473318</v>
      </c>
      <c r="E716" s="2">
        <f>IF(logVir!E716="","",資本サービス!E716/SUM(資本サービス!E716,労働コスト!E716))</f>
        <v>0.21902108500091197</v>
      </c>
      <c r="F716" s="2">
        <f>IF(logVir!F716="","",資本サービス!F716/SUM(資本サービス!F716,労働コスト!F716))</f>
        <v>0.21882440578375043</v>
      </c>
      <c r="G716" s="2">
        <f>IF(logVir!G716="","",資本サービス!G716/SUM(資本サービス!G716,労働コスト!G716))</f>
        <v>0.19747584462878695</v>
      </c>
      <c r="I716" s="3">
        <v>23</v>
      </c>
      <c r="J716" s="3">
        <v>31</v>
      </c>
      <c r="K716" s="2" cm="1">
        <f t="array" ref="K716">IF(C716="","",0.5*(C716+SUMPRODUCT(($B$1461:$B$1491=$J716)*1,C$1461:C$1491)))</f>
        <v>0.21978994417917036</v>
      </c>
      <c r="L716" s="2" cm="1">
        <f t="array" ref="L716">IF(D716="","",0.5*(D716+SUMPRODUCT(($B$1461:$B$1491=$J716)*1,D$1461:D$1491)))</f>
        <v>0.25199441453180327</v>
      </c>
      <c r="M716" s="2" cm="1">
        <f t="array" ref="M716">IF(E716="","",0.5*(E716+SUMPRODUCT(($B$1461:$B$1491=$J716)*1,E$1461:E$1491)))</f>
        <v>0.21687331631243781</v>
      </c>
      <c r="N716" s="2" cm="1">
        <f t="array" ref="N716">IF(F716="","",0.5*(F716+SUMPRODUCT(($B$1461:$B$1491=$J716)*1,F$1461:F$1491)))</f>
        <v>0.21251531426491083</v>
      </c>
      <c r="O716" s="2" cm="1">
        <f t="array" ref="O716">IF(G716="","",0.5*(G716+SUMPRODUCT(($B$1461:$B$1491=$J716)*1,G$1461:G$1491)))</f>
        <v>0.19895626448399226</v>
      </c>
    </row>
    <row r="717" spans="1:15" x14ac:dyDescent="0.55000000000000004">
      <c r="A717" s="3">
        <v>24</v>
      </c>
      <c r="B717" s="3">
        <v>1</v>
      </c>
      <c r="C717" s="2">
        <f>IF(logVir!C717="","",資本サービス!C717/SUM(資本サービス!C717,労働コスト!C717))</f>
        <v>0.49946539207024793</v>
      </c>
      <c r="D717" s="2">
        <f>IF(logVir!D717="","",資本サービス!D717/SUM(資本サービス!D717,労働コスト!D717))</f>
        <v>0.39549857561465418</v>
      </c>
      <c r="E717" s="2">
        <f>IF(logVir!E717="","",資本サービス!E717/SUM(資本サービス!E717,労働コスト!E717))</f>
        <v>0.33396660103151149</v>
      </c>
      <c r="F717" s="2">
        <f>IF(logVir!F717="","",資本サービス!F717/SUM(資本サービス!F717,労働コスト!F717))</f>
        <v>0.33821430103354216</v>
      </c>
      <c r="G717" s="2">
        <f>IF(logVir!G717="","",資本サービス!G717/SUM(資本サービス!G717,労働コスト!G717))</f>
        <v>0.30506165764628346</v>
      </c>
      <c r="I717" s="3">
        <v>24</v>
      </c>
      <c r="J717" s="3">
        <v>1</v>
      </c>
      <c r="K717" s="2" cm="1">
        <f t="array" ref="K717">IF(C717="","",0.5*(C717+SUMPRODUCT(($B$1461:$B$1491=$J717)*1,C$1461:C$1491)))</f>
        <v>0.48766432101582469</v>
      </c>
      <c r="L717" s="2" cm="1">
        <f t="array" ref="L717">IF(D717="","",0.5*(D717+SUMPRODUCT(($B$1461:$B$1491=$J717)*1,D$1461:D$1491)))</f>
        <v>0.37316750018048517</v>
      </c>
      <c r="M717" s="2" cm="1">
        <f t="array" ref="M717">IF(E717="","",0.5*(E717+SUMPRODUCT(($B$1461:$B$1491=$J717)*1,E$1461:E$1491)))</f>
        <v>0.33609890759635835</v>
      </c>
      <c r="N717" s="2" cm="1">
        <f t="array" ref="N717">IF(F717="","",0.5*(F717+SUMPRODUCT(($B$1461:$B$1491=$J717)*1,F$1461:F$1491)))</f>
        <v>0.34028639787746917</v>
      </c>
      <c r="O717" s="2" cm="1">
        <f t="array" ref="O717">IF(G717="","",0.5*(G717+SUMPRODUCT(($B$1461:$B$1491=$J717)*1,G$1461:G$1491)))</f>
        <v>0.31224852306678086</v>
      </c>
    </row>
    <row r="718" spans="1:15" x14ac:dyDescent="0.55000000000000004">
      <c r="A718" s="3">
        <v>24</v>
      </c>
      <c r="B718" s="3">
        <v>2</v>
      </c>
      <c r="C718" s="2">
        <f>IF(logVir!C718="","",資本サービス!C718/SUM(資本サービス!C718,労働コスト!C718))</f>
        <v>0.41554686881240183</v>
      </c>
      <c r="D718" s="2">
        <f>IF(logVir!D718="","",資本サービス!D718/SUM(資本サービス!D718,労働コスト!D718))</f>
        <v>0.30424934701062406</v>
      </c>
      <c r="E718" s="2">
        <f>IF(logVir!E718="","",資本サービス!E718/SUM(資本サービス!E718,労働コスト!E718))</f>
        <v>0.5420543070493079</v>
      </c>
      <c r="F718" s="2">
        <f>IF(logVir!F718="","",資本サービス!F718/SUM(資本サービス!F718,労働コスト!F718))</f>
        <v>0.42868075862545818</v>
      </c>
      <c r="G718" s="2">
        <f>IF(logVir!G718="","",資本サービス!G718/SUM(資本サービス!G718,労働コスト!G718))</f>
        <v>0.33824228219188857</v>
      </c>
      <c r="I718" s="3">
        <v>24</v>
      </c>
      <c r="J718" s="3">
        <v>2</v>
      </c>
      <c r="K718" s="2" cm="1">
        <f t="array" ref="K718">IF(C718="","",0.5*(C718+SUMPRODUCT(($B$1461:$B$1491=$J718)*1,C$1461:C$1491)))</f>
        <v>0.4454966680884721</v>
      </c>
      <c r="L718" s="2" cm="1">
        <f t="array" ref="L718">IF(D718="","",0.5*(D718+SUMPRODUCT(($B$1461:$B$1491=$J718)*1,D$1461:D$1491)))</f>
        <v>0.35581565687019551</v>
      </c>
      <c r="M718" s="2" cm="1">
        <f t="array" ref="M718">IF(E718="","",0.5*(E718+SUMPRODUCT(($B$1461:$B$1491=$J718)*1,E$1461:E$1491)))</f>
        <v>0.51187945603615825</v>
      </c>
      <c r="N718" s="2" cm="1">
        <f t="array" ref="N718">IF(F718="","",0.5*(F718+SUMPRODUCT(($B$1461:$B$1491=$J718)*1,F$1461:F$1491)))</f>
        <v>0.45634666673252094</v>
      </c>
      <c r="O718" s="2" cm="1">
        <f t="array" ref="O718">IF(G718="","",0.5*(G718+SUMPRODUCT(($B$1461:$B$1491=$J718)*1,G$1461:G$1491)))</f>
        <v>0.3725736688348244</v>
      </c>
    </row>
    <row r="719" spans="1:15" x14ac:dyDescent="0.55000000000000004">
      <c r="A719" s="3">
        <v>24</v>
      </c>
      <c r="B719" s="3">
        <v>3</v>
      </c>
      <c r="C719" s="2">
        <f>IF(logVir!C719="","",資本サービス!C719/SUM(資本サービス!C719,労働コスト!C719))</f>
        <v>0.27966817438402353</v>
      </c>
      <c r="D719" s="2">
        <f>IF(logVir!D719="","",資本サービス!D719/SUM(資本サービス!D719,労働コスト!D719))</f>
        <v>0.22984094517125847</v>
      </c>
      <c r="E719" s="2">
        <f>IF(logVir!E719="","",資本サービス!E719/SUM(資本サービス!E719,労働コスト!E719))</f>
        <v>0.23985309497270463</v>
      </c>
      <c r="F719" s="2">
        <f>IF(logVir!F719="","",資本サービス!F719/SUM(資本サービス!F719,労働コスト!F719))</f>
        <v>0.23978155645036475</v>
      </c>
      <c r="G719" s="2">
        <f>IF(logVir!G719="","",資本サービス!G719/SUM(資本サービス!G719,労働コスト!G719))</f>
        <v>0.22606122756344169</v>
      </c>
      <c r="I719" s="3">
        <v>24</v>
      </c>
      <c r="J719" s="3">
        <v>3</v>
      </c>
      <c r="K719" s="2" cm="1">
        <f t="array" ref="K719">IF(C719="","",0.5*(C719+SUMPRODUCT(($B$1461:$B$1491=$J719)*1,C$1461:C$1491)))</f>
        <v>0.29115006329001636</v>
      </c>
      <c r="L719" s="2" cm="1">
        <f t="array" ref="L719">IF(D719="","",0.5*(D719+SUMPRODUCT(($B$1461:$B$1491=$J719)*1,D$1461:D$1491)))</f>
        <v>0.24870989686736308</v>
      </c>
      <c r="M719" s="2" cm="1">
        <f t="array" ref="M719">IF(E719="","",0.5*(E719+SUMPRODUCT(($B$1461:$B$1491=$J719)*1,E$1461:E$1491)))</f>
        <v>0.24563715104076311</v>
      </c>
      <c r="N719" s="2" cm="1">
        <f t="array" ref="N719">IF(F719="","",0.5*(F719+SUMPRODUCT(($B$1461:$B$1491=$J719)*1,F$1461:F$1491)))</f>
        <v>0.24646564443241134</v>
      </c>
      <c r="O719" s="2" cm="1">
        <f t="array" ref="O719">IF(G719="","",0.5*(G719+SUMPRODUCT(($B$1461:$B$1491=$J719)*1,G$1461:G$1491)))</f>
        <v>0.22318559679255612</v>
      </c>
    </row>
    <row r="720" spans="1:15" x14ac:dyDescent="0.55000000000000004">
      <c r="A720" s="3">
        <v>24</v>
      </c>
      <c r="B720" s="3">
        <v>4</v>
      </c>
      <c r="C720" s="2">
        <f>IF(logVir!C720="","",資本サービス!C720/SUM(資本サービス!C720,労働コスト!C720))</f>
        <v>0.20813095604544485</v>
      </c>
      <c r="D720" s="2">
        <f>IF(logVir!D720="","",資本サービス!D720/SUM(資本サービス!D720,労働コスト!D720))</f>
        <v>0.19211252134345139</v>
      </c>
      <c r="E720" s="2">
        <f>IF(logVir!E720="","",資本サービス!E720/SUM(資本サービス!E720,労働コスト!E720))</f>
        <v>0.17211899093444197</v>
      </c>
      <c r="F720" s="2">
        <f>IF(logVir!F720="","",資本サービス!F720/SUM(資本サービス!F720,労働コスト!F720))</f>
        <v>0.18748224878109734</v>
      </c>
      <c r="G720" s="2">
        <f>IF(logVir!G720="","",資本サービス!G720/SUM(資本サービス!G720,労働コスト!G720))</f>
        <v>0.19059036663881215</v>
      </c>
      <c r="I720" s="3">
        <v>24</v>
      </c>
      <c r="J720" s="3">
        <v>4</v>
      </c>
      <c r="K720" s="2" cm="1">
        <f t="array" ref="K720">IF(C720="","",0.5*(C720+SUMPRODUCT(($B$1461:$B$1491=$J720)*1,C$1461:C$1491)))</f>
        <v>0.22314458062978426</v>
      </c>
      <c r="L720" s="2" cm="1">
        <f t="array" ref="L720">IF(D720="","",0.5*(D720+SUMPRODUCT(($B$1461:$B$1491=$J720)*1,D$1461:D$1491)))</f>
        <v>0.22675304431468885</v>
      </c>
      <c r="M720" s="2" cm="1">
        <f t="array" ref="M720">IF(E720="","",0.5*(E720+SUMPRODUCT(($B$1461:$B$1491=$J720)*1,E$1461:E$1491)))</f>
        <v>0.2090868059958515</v>
      </c>
      <c r="N720" s="2" cm="1">
        <f t="array" ref="N720">IF(F720="","",0.5*(F720+SUMPRODUCT(($B$1461:$B$1491=$J720)*1,F$1461:F$1491)))</f>
        <v>0.22010155571278966</v>
      </c>
      <c r="O720" s="2" cm="1">
        <f t="array" ref="O720">IF(G720="","",0.5*(G720+SUMPRODUCT(($B$1461:$B$1491=$J720)*1,G$1461:G$1491)))</f>
        <v>0.2102574530647891</v>
      </c>
    </row>
    <row r="721" spans="1:15" x14ac:dyDescent="0.55000000000000004">
      <c r="A721" s="3">
        <v>24</v>
      </c>
      <c r="B721" s="3">
        <v>5</v>
      </c>
      <c r="C721" s="2">
        <f>IF(logVir!C721="","",資本サービス!C721/SUM(資本サービス!C721,労働コスト!C721))</f>
        <v>0.25831543529031198</v>
      </c>
      <c r="D721" s="2">
        <f>IF(logVir!D721="","",資本サービス!D721/SUM(資本サービス!D721,労働コスト!D721))</f>
        <v>0.21910843503612643</v>
      </c>
      <c r="E721" s="2">
        <f>IF(logVir!E721="","",資本サービス!E721/SUM(資本サービス!E721,労働コスト!E721))</f>
        <v>0.19965888637020163</v>
      </c>
      <c r="F721" s="2">
        <f>IF(logVir!F721="","",資本サービス!F721/SUM(資本サービス!F721,労働コスト!F721))</f>
        <v>0.19344645865152663</v>
      </c>
      <c r="G721" s="2">
        <f>IF(logVir!G721="","",資本サービス!G721/SUM(資本サービス!G721,労働コスト!G721))</f>
        <v>0.18266008403485148</v>
      </c>
      <c r="I721" s="3">
        <v>24</v>
      </c>
      <c r="J721" s="3">
        <v>5</v>
      </c>
      <c r="K721" s="2" cm="1">
        <f t="array" ref="K721">IF(C721="","",0.5*(C721+SUMPRODUCT(($B$1461:$B$1491=$J721)*1,C$1461:C$1491)))</f>
        <v>0.3066866786126935</v>
      </c>
      <c r="L721" s="2" cm="1">
        <f t="array" ref="L721">IF(D721="","",0.5*(D721+SUMPRODUCT(($B$1461:$B$1491=$J721)*1,D$1461:D$1491)))</f>
        <v>0.27021126803741002</v>
      </c>
      <c r="M721" s="2" cm="1">
        <f t="array" ref="M721">IF(E721="","",0.5*(E721+SUMPRODUCT(($B$1461:$B$1491=$J721)*1,E$1461:E$1491)))</f>
        <v>0.2476957158890738</v>
      </c>
      <c r="N721" s="2" cm="1">
        <f t="array" ref="N721">IF(F721="","",0.5*(F721+SUMPRODUCT(($B$1461:$B$1491=$J721)*1,F$1461:F$1491)))</f>
        <v>0.24109245478855362</v>
      </c>
      <c r="O721" s="2" cm="1">
        <f t="array" ref="O721">IF(G721="","",0.5*(G721+SUMPRODUCT(($B$1461:$B$1491=$J721)*1,G$1461:G$1491)))</f>
        <v>0.22429804771571871</v>
      </c>
    </row>
    <row r="722" spans="1:15" x14ac:dyDescent="0.55000000000000004">
      <c r="A722" s="3">
        <v>24</v>
      </c>
      <c r="B722" s="3">
        <v>6</v>
      </c>
      <c r="C722" s="2">
        <f>IF(logVir!C722="","",資本サービス!C722/SUM(資本サービス!C722,労働コスト!C722))</f>
        <v>0.65744867007917007</v>
      </c>
      <c r="D722" s="2">
        <f>IF(logVir!D722="","",資本サービス!D722/SUM(資本サービス!D722,労働コスト!D722))</f>
        <v>0.60380440390156409</v>
      </c>
      <c r="E722" s="2">
        <f>IF(logVir!E722="","",資本サービス!E722/SUM(資本サービス!E722,労働コスト!E722))</f>
        <v>0.61442445117280708</v>
      </c>
      <c r="F722" s="2">
        <f>IF(logVir!F722="","",資本サービス!F722/SUM(資本サービス!F722,労働コスト!F722))</f>
        <v>0.61692892545404576</v>
      </c>
      <c r="G722" s="2">
        <f>IF(logVir!G722="","",資本サービス!G722/SUM(資本サービス!G722,労働コスト!G722))</f>
        <v>0.61912926713632621</v>
      </c>
      <c r="I722" s="3">
        <v>24</v>
      </c>
      <c r="J722" s="3">
        <v>6</v>
      </c>
      <c r="K722" s="2" cm="1">
        <f t="array" ref="K722">IF(C722="","",0.5*(C722+SUMPRODUCT(($B$1461:$B$1491=$J722)*1,C$1461:C$1491)))</f>
        <v>0.6383694678335412</v>
      </c>
      <c r="L722" s="2" cm="1">
        <f t="array" ref="L722">IF(D722="","",0.5*(D722+SUMPRODUCT(($B$1461:$B$1491=$J722)*1,D$1461:D$1491)))</f>
        <v>0.59486999477788594</v>
      </c>
      <c r="M722" s="2" cm="1">
        <f t="array" ref="M722">IF(E722="","",0.5*(E722+SUMPRODUCT(($B$1461:$B$1491=$J722)*1,E$1461:E$1491)))</f>
        <v>0.60147255750452644</v>
      </c>
      <c r="N722" s="2" cm="1">
        <f t="array" ref="N722">IF(F722="","",0.5*(F722+SUMPRODUCT(($B$1461:$B$1491=$J722)*1,F$1461:F$1491)))</f>
        <v>0.60743845680475694</v>
      </c>
      <c r="O722" s="2" cm="1">
        <f t="array" ref="O722">IF(G722="","",0.5*(G722+SUMPRODUCT(($B$1461:$B$1491=$J722)*1,G$1461:G$1491)))</f>
        <v>0.59098874942945279</v>
      </c>
    </row>
    <row r="723" spans="1:15" x14ac:dyDescent="0.55000000000000004">
      <c r="A723" s="3">
        <v>24</v>
      </c>
      <c r="B723" s="3">
        <v>7</v>
      </c>
      <c r="C723" s="2">
        <f>IF(logVir!C723="","",資本サービス!C723/SUM(資本サービス!C723,労働コスト!C723))</f>
        <v>0.39190157469385778</v>
      </c>
      <c r="D723" s="2">
        <f>IF(logVir!D723="","",資本サービス!D723/SUM(資本サービス!D723,労働コスト!D723))</f>
        <v>0.3453508311179227</v>
      </c>
      <c r="E723" s="2">
        <f>IF(logVir!E723="","",資本サービス!E723/SUM(資本サービス!E723,労働コスト!E723))</f>
        <v>0.34220171754307055</v>
      </c>
      <c r="F723" s="2">
        <f>IF(logVir!F723="","",資本サービス!F723/SUM(資本サービス!F723,労働コスト!F723))</f>
        <v>0.32624374021446845</v>
      </c>
      <c r="G723" s="2">
        <f>IF(logVir!G723="","",資本サービス!G723/SUM(資本サービス!G723,労働コスト!G723))</f>
        <v>0.29241148668664035</v>
      </c>
      <c r="I723" s="3">
        <v>24</v>
      </c>
      <c r="J723" s="3">
        <v>7</v>
      </c>
      <c r="K723" s="2" cm="1">
        <f t="array" ref="K723">IF(C723="","",0.5*(C723+SUMPRODUCT(($B$1461:$B$1491=$J723)*1,C$1461:C$1491)))</f>
        <v>0.38602396969107144</v>
      </c>
      <c r="L723" s="2" cm="1">
        <f t="array" ref="L723">IF(D723="","",0.5*(D723+SUMPRODUCT(($B$1461:$B$1491=$J723)*1,D$1461:D$1491)))</f>
        <v>0.34126284317795097</v>
      </c>
      <c r="M723" s="2" cm="1">
        <f t="array" ref="M723">IF(E723="","",0.5*(E723+SUMPRODUCT(($B$1461:$B$1491=$J723)*1,E$1461:E$1491)))</f>
        <v>0.33265949774395198</v>
      </c>
      <c r="N723" s="2" cm="1">
        <f t="array" ref="N723">IF(F723="","",0.5*(F723+SUMPRODUCT(($B$1461:$B$1491=$J723)*1,F$1461:F$1491)))</f>
        <v>0.32454260703703192</v>
      </c>
      <c r="O723" s="2" cm="1">
        <f t="array" ref="O723">IF(G723="","",0.5*(G723+SUMPRODUCT(($B$1461:$B$1491=$J723)*1,G$1461:G$1491)))</f>
        <v>0.29456329632999045</v>
      </c>
    </row>
    <row r="724" spans="1:15" x14ac:dyDescent="0.55000000000000004">
      <c r="A724" s="3">
        <v>24</v>
      </c>
      <c r="B724" s="3">
        <v>8</v>
      </c>
      <c r="C724" s="2">
        <f>IF(logVir!C724="","",資本サービス!C724/SUM(資本サービス!C724,労働コスト!C724))</f>
        <v>0.34227082130062281</v>
      </c>
      <c r="D724" s="2">
        <f>IF(logVir!D724="","",資本サービス!D724/SUM(資本サービス!D724,労働コスト!D724))</f>
        <v>0.28433235271377327</v>
      </c>
      <c r="E724" s="2">
        <f>IF(logVir!E724="","",資本サービス!E724/SUM(資本サービス!E724,労働コスト!E724))</f>
        <v>0.30940062369834287</v>
      </c>
      <c r="F724" s="2">
        <f>IF(logVir!F724="","",資本サービス!F724/SUM(資本サービス!F724,労働コスト!F724))</f>
        <v>0.30260265202929965</v>
      </c>
      <c r="G724" s="2">
        <f>IF(logVir!G724="","",資本サービス!G724/SUM(資本サービス!G724,労働コスト!G724))</f>
        <v>0.29355815113106892</v>
      </c>
      <c r="I724" s="3">
        <v>24</v>
      </c>
      <c r="J724" s="3">
        <v>8</v>
      </c>
      <c r="K724" s="2" cm="1">
        <f t="array" ref="K724">IF(C724="","",0.5*(C724+SUMPRODUCT(($B$1461:$B$1491=$J724)*1,C$1461:C$1491)))</f>
        <v>0.39622037439658853</v>
      </c>
      <c r="L724" s="2" cm="1">
        <f t="array" ref="L724">IF(D724="","",0.5*(D724+SUMPRODUCT(($B$1461:$B$1491=$J724)*1,D$1461:D$1491)))</f>
        <v>0.34271627319668874</v>
      </c>
      <c r="M724" s="2" cm="1">
        <f t="array" ref="M724">IF(E724="","",0.5*(E724+SUMPRODUCT(($B$1461:$B$1491=$J724)*1,E$1461:E$1491)))</f>
        <v>0.35500819942170447</v>
      </c>
      <c r="N724" s="2" cm="1">
        <f t="array" ref="N724">IF(F724="","",0.5*(F724+SUMPRODUCT(($B$1461:$B$1491=$J724)*1,F$1461:F$1491)))</f>
        <v>0.35612978352893188</v>
      </c>
      <c r="O724" s="2" cm="1">
        <f t="array" ref="O724">IF(G724="","",0.5*(G724+SUMPRODUCT(($B$1461:$B$1491=$J724)*1,G$1461:G$1491)))</f>
        <v>0.33733379435497135</v>
      </c>
    </row>
    <row r="725" spans="1:15" x14ac:dyDescent="0.55000000000000004">
      <c r="A725" s="3">
        <v>24</v>
      </c>
      <c r="B725" s="3">
        <v>9</v>
      </c>
      <c r="C725" s="2">
        <f>IF(logVir!C725="","",資本サービス!C725/SUM(資本サービス!C725,労働コスト!C725))</f>
        <v>0.18259847362295503</v>
      </c>
      <c r="D725" s="2">
        <f>IF(logVir!D725="","",資本サービス!D725/SUM(資本サービス!D725,労働コスト!D725))</f>
        <v>0.16088694343388951</v>
      </c>
      <c r="E725" s="2">
        <f>IF(logVir!E725="","",資本サービス!E725/SUM(資本サービス!E725,労働コスト!E725))</f>
        <v>0.1451928734482299</v>
      </c>
      <c r="F725" s="2">
        <f>IF(logVir!F725="","",資本サービス!F725/SUM(資本サービス!F725,労働コスト!F725))</f>
        <v>0.14267967384020488</v>
      </c>
      <c r="G725" s="2">
        <f>IF(logVir!G725="","",資本サービス!G725/SUM(資本サービス!G725,労働コスト!G725))</f>
        <v>0.12408115704498598</v>
      </c>
      <c r="I725" s="3">
        <v>24</v>
      </c>
      <c r="J725" s="3">
        <v>9</v>
      </c>
      <c r="K725" s="2" cm="1">
        <f t="array" ref="K725">IF(C725="","",0.5*(C725+SUMPRODUCT(($B$1461:$B$1491=$J725)*1,C$1461:C$1491)))</f>
        <v>0.19329279726948811</v>
      </c>
      <c r="L725" s="2" cm="1">
        <f t="array" ref="L725">IF(D725="","",0.5*(D725+SUMPRODUCT(($B$1461:$B$1491=$J725)*1,D$1461:D$1491)))</f>
        <v>0.17687985321563943</v>
      </c>
      <c r="M725" s="2" cm="1">
        <f t="array" ref="M725">IF(E725="","",0.5*(E725+SUMPRODUCT(($B$1461:$B$1491=$J725)*1,E$1461:E$1491)))</f>
        <v>0.15602421175085052</v>
      </c>
      <c r="N725" s="2" cm="1">
        <f t="array" ref="N725">IF(F725="","",0.5*(F725+SUMPRODUCT(($B$1461:$B$1491=$J725)*1,F$1461:F$1491)))</f>
        <v>0.15340106021735558</v>
      </c>
      <c r="O725" s="2" cm="1">
        <f t="array" ref="O725">IF(G725="","",0.5*(G725+SUMPRODUCT(($B$1461:$B$1491=$J725)*1,G$1461:G$1491)))</f>
        <v>0.13322257588242364</v>
      </c>
    </row>
    <row r="726" spans="1:15" x14ac:dyDescent="0.55000000000000004">
      <c r="A726" s="3">
        <v>24</v>
      </c>
      <c r="B726" s="3">
        <v>10</v>
      </c>
      <c r="C726" s="2">
        <f>IF(logVir!C726="","",資本サービス!C726/SUM(資本サービス!C726,労働コスト!C726))</f>
        <v>0.3656967671153733</v>
      </c>
      <c r="D726" s="2">
        <f>IF(logVir!D726="","",資本サービス!D726/SUM(資本サービス!D726,労働コスト!D726))</f>
        <v>0.32097581227026095</v>
      </c>
      <c r="E726" s="2">
        <f>IF(logVir!E726="","",資本サービス!E726/SUM(資本サービス!E726,労働コスト!E726))</f>
        <v>0.28986381572101899</v>
      </c>
      <c r="F726" s="2">
        <f>IF(logVir!F726="","",資本サービス!F726/SUM(資本サービス!F726,労働コスト!F726))</f>
        <v>0.28906227260205875</v>
      </c>
      <c r="G726" s="2">
        <f>IF(logVir!G726="","",資本サービス!G726/SUM(資本サービス!G726,労働コスト!G726))</f>
        <v>0.3012570574291098</v>
      </c>
      <c r="I726" s="3">
        <v>24</v>
      </c>
      <c r="J726" s="3">
        <v>10</v>
      </c>
      <c r="K726" s="2" cm="1">
        <f t="array" ref="K726">IF(C726="","",0.5*(C726+SUMPRODUCT(($B$1461:$B$1491=$J726)*1,C$1461:C$1491)))</f>
        <v>0.36959395141783979</v>
      </c>
      <c r="L726" s="2" cm="1">
        <f t="array" ref="L726">IF(D726="","",0.5*(D726+SUMPRODUCT(($B$1461:$B$1491=$J726)*1,D$1461:D$1491)))</f>
        <v>0.33903913952055775</v>
      </c>
      <c r="M726" s="2" cm="1">
        <f t="array" ref="M726">IF(E726="","",0.5*(E726+SUMPRODUCT(($B$1461:$B$1491=$J726)*1,E$1461:E$1491)))</f>
        <v>0.30519061003307102</v>
      </c>
      <c r="N726" s="2" cm="1">
        <f t="array" ref="N726">IF(F726="","",0.5*(F726+SUMPRODUCT(($B$1461:$B$1491=$J726)*1,F$1461:F$1491)))</f>
        <v>0.30494295694798318</v>
      </c>
      <c r="O726" s="2" cm="1">
        <f t="array" ref="O726">IF(G726="","",0.5*(G726+SUMPRODUCT(($B$1461:$B$1491=$J726)*1,G$1461:G$1491)))</f>
        <v>0.29310477752109265</v>
      </c>
    </row>
    <row r="727" spans="1:15" x14ac:dyDescent="0.55000000000000004">
      <c r="A727" s="3">
        <v>24</v>
      </c>
      <c r="B727" s="3">
        <v>11</v>
      </c>
      <c r="C727" s="2">
        <f>IF(logVir!C727="","",資本サービス!C727/SUM(資本サービス!C727,労働コスト!C727))</f>
        <v>0.65640623775838591</v>
      </c>
      <c r="D727" s="2">
        <f>IF(logVir!D727="","",資本サービス!D727/SUM(資本サービス!D727,労働コスト!D727))</f>
        <v>0.57726838173730544</v>
      </c>
      <c r="E727" s="2">
        <f>IF(logVir!E727="","",資本サービス!E727/SUM(資本サービス!E727,労働コスト!E727))</f>
        <v>0.59656755923099658</v>
      </c>
      <c r="F727" s="2">
        <f>IF(logVir!F727="","",資本サービス!F727/SUM(資本サービス!F727,労働コスト!F727))</f>
        <v>0.58863169942450089</v>
      </c>
      <c r="G727" s="2">
        <f>IF(logVir!G727="","",資本サービス!G727/SUM(資本サービス!G727,労働コスト!G727))</f>
        <v>0.53647812897309788</v>
      </c>
      <c r="I727" s="3">
        <v>24</v>
      </c>
      <c r="J727" s="3">
        <v>11</v>
      </c>
      <c r="K727" s="2" cm="1">
        <f t="array" ref="K727">IF(C727="","",0.5*(C727+SUMPRODUCT(($B$1461:$B$1491=$J727)*1,C$1461:C$1491)))</f>
        <v>0.54578775363170162</v>
      </c>
      <c r="L727" s="2" cm="1">
        <f t="array" ref="L727">IF(D727="","",0.5*(D727+SUMPRODUCT(($B$1461:$B$1491=$J727)*1,D$1461:D$1491)))</f>
        <v>0.50463722049338067</v>
      </c>
      <c r="M727" s="2" cm="1">
        <f t="array" ref="M727">IF(E727="","",0.5*(E727+SUMPRODUCT(($B$1461:$B$1491=$J727)*1,E$1461:E$1491)))</f>
        <v>0.508053705730515</v>
      </c>
      <c r="N727" s="2" cm="1">
        <f t="array" ref="N727">IF(F727="","",0.5*(F727+SUMPRODUCT(($B$1461:$B$1491=$J727)*1,F$1461:F$1491)))</f>
        <v>0.50798014811971359</v>
      </c>
      <c r="O727" s="2" cm="1">
        <f t="array" ref="O727">IF(G727="","",0.5*(G727+SUMPRODUCT(($B$1461:$B$1491=$J727)*1,G$1461:G$1491)))</f>
        <v>0.47126690210069155</v>
      </c>
    </row>
    <row r="728" spans="1:15" x14ac:dyDescent="0.55000000000000004">
      <c r="A728" s="3">
        <v>24</v>
      </c>
      <c r="B728" s="3">
        <v>12</v>
      </c>
      <c r="C728" s="2">
        <f>IF(logVir!C728="","",資本サービス!C728/SUM(資本サービス!C728,労働コスト!C728))</f>
        <v>0.44414831817463118</v>
      </c>
      <c r="D728" s="2">
        <f>IF(logVir!D728="","",資本サービス!D728/SUM(資本サービス!D728,労働コスト!D728))</f>
        <v>0.39821539350261242</v>
      </c>
      <c r="E728" s="2">
        <f>IF(logVir!E728="","",資本サービス!E728/SUM(資本サービス!E728,労働コスト!E728))</f>
        <v>0.41239698174460748</v>
      </c>
      <c r="F728" s="2">
        <f>IF(logVir!F728="","",資本サービス!F728/SUM(資本サービス!F728,労働コスト!F728))</f>
        <v>0.42264487431228376</v>
      </c>
      <c r="G728" s="2">
        <f>IF(logVir!G728="","",資本サービス!G728/SUM(資本サービス!G728,労働コスト!G728))</f>
        <v>0.3816855711272823</v>
      </c>
      <c r="I728" s="3">
        <v>24</v>
      </c>
      <c r="J728" s="3">
        <v>12</v>
      </c>
      <c r="K728" s="2" cm="1">
        <f t="array" ref="K728">IF(C728="","",0.5*(C728+SUMPRODUCT(($B$1461:$B$1491=$J728)*1,C$1461:C$1491)))</f>
        <v>0.47768160219256123</v>
      </c>
      <c r="L728" s="2" cm="1">
        <f t="array" ref="L728">IF(D728="","",0.5*(D728+SUMPRODUCT(($B$1461:$B$1491=$J728)*1,D$1461:D$1491)))</f>
        <v>0.44260178326859878</v>
      </c>
      <c r="M728" s="2" cm="1">
        <f t="array" ref="M728">IF(E728="","",0.5*(E728+SUMPRODUCT(($B$1461:$B$1491=$J728)*1,E$1461:E$1491)))</f>
        <v>0.44910915384533867</v>
      </c>
      <c r="N728" s="2" cm="1">
        <f t="array" ref="N728">IF(F728="","",0.5*(F728+SUMPRODUCT(($B$1461:$B$1491=$J728)*1,F$1461:F$1491)))</f>
        <v>0.45194768954887582</v>
      </c>
      <c r="O728" s="2" cm="1">
        <f t="array" ref="O728">IF(G728="","",0.5*(G728+SUMPRODUCT(($B$1461:$B$1491=$J728)*1,G$1461:G$1491)))</f>
        <v>0.40984394150187375</v>
      </c>
    </row>
    <row r="729" spans="1:15" x14ac:dyDescent="0.55000000000000004">
      <c r="A729" s="3">
        <v>24</v>
      </c>
      <c r="B729" s="3">
        <v>13</v>
      </c>
      <c r="C729" s="2">
        <f>IF(logVir!C729="","",資本サービス!C729/SUM(資本サービス!C729,労働コスト!C729))</f>
        <v>0.63774848701765219</v>
      </c>
      <c r="D729" s="2">
        <f>IF(logVir!D729="","",資本サービス!D729/SUM(資本サービス!D729,労働コスト!D729))</f>
        <v>0.59755436085163438</v>
      </c>
      <c r="E729" s="2">
        <f>IF(logVir!E729="","",資本サービス!E729/SUM(資本サービス!E729,労働コスト!E729))</f>
        <v>0.4195869012560961</v>
      </c>
      <c r="F729" s="2">
        <f>IF(logVir!F729="","",資本サービス!F729/SUM(資本サービス!F729,労働コスト!F729))</f>
        <v>0.4647464984799457</v>
      </c>
      <c r="G729" s="2">
        <f>IF(logVir!G729="","",資本サービス!G729/SUM(資本サービス!G729,労働コスト!G729))</f>
        <v>0.5821107730519286</v>
      </c>
      <c r="I729" s="3">
        <v>24</v>
      </c>
      <c r="J729" s="3">
        <v>13</v>
      </c>
      <c r="K729" s="2" cm="1">
        <f t="array" ref="K729">IF(C729="","",0.5*(C729+SUMPRODUCT(($B$1461:$B$1491=$J729)*1,C$1461:C$1491)))</f>
        <v>0.61809502185089205</v>
      </c>
      <c r="L729" s="2" cm="1">
        <f t="array" ref="L729">IF(D729="","",0.5*(D729+SUMPRODUCT(($B$1461:$B$1491=$J729)*1,D$1461:D$1491)))</f>
        <v>0.61291107116503518</v>
      </c>
      <c r="M729" s="2" cm="1">
        <f t="array" ref="M729">IF(E729="","",0.5*(E729+SUMPRODUCT(($B$1461:$B$1491=$J729)*1,E$1461:E$1491)))</f>
        <v>0.50424199795602376</v>
      </c>
      <c r="N729" s="2" cm="1">
        <f t="array" ref="N729">IF(F729="","",0.5*(F729+SUMPRODUCT(($B$1461:$B$1491=$J729)*1,F$1461:F$1491)))</f>
        <v>0.53421126060980406</v>
      </c>
      <c r="O729" s="2" cm="1">
        <f t="array" ref="O729">IF(G729="","",0.5*(G729+SUMPRODUCT(($B$1461:$B$1491=$J729)*1,G$1461:G$1491)))</f>
        <v>0.57517310554720014</v>
      </c>
    </row>
    <row r="730" spans="1:15" x14ac:dyDescent="0.55000000000000004">
      <c r="A730" s="3">
        <v>24</v>
      </c>
      <c r="B730" s="3">
        <v>14</v>
      </c>
      <c r="C730" s="2">
        <f>IF(logVir!C730="","",資本サービス!C730/SUM(資本サービス!C730,労働コスト!C730))</f>
        <v>0.37371048313367061</v>
      </c>
      <c r="D730" s="2">
        <f>IF(logVir!D730="","",資本サービス!D730/SUM(資本サービス!D730,労働コスト!D730))</f>
        <v>0.35505085529992686</v>
      </c>
      <c r="E730" s="2">
        <f>IF(logVir!E730="","",資本サービス!E730/SUM(資本サービス!E730,労働コスト!E730))</f>
        <v>0.38317270595334724</v>
      </c>
      <c r="F730" s="2">
        <f>IF(logVir!F730="","",資本サービス!F730/SUM(資本サービス!F730,労働コスト!F730))</f>
        <v>0.38703685314858099</v>
      </c>
      <c r="G730" s="2">
        <f>IF(logVir!G730="","",資本サービス!G730/SUM(資本サービス!G730,労働コスト!G730))</f>
        <v>0.38755007969340355</v>
      </c>
      <c r="I730" s="3">
        <v>24</v>
      </c>
      <c r="J730" s="3">
        <v>14</v>
      </c>
      <c r="K730" s="2" cm="1">
        <f t="array" ref="K730">IF(C730="","",0.5*(C730+SUMPRODUCT(($B$1461:$B$1491=$J730)*1,C$1461:C$1491)))</f>
        <v>0.39142748172047054</v>
      </c>
      <c r="L730" s="2" cm="1">
        <f t="array" ref="L730">IF(D730="","",0.5*(D730+SUMPRODUCT(($B$1461:$B$1491=$J730)*1,D$1461:D$1491)))</f>
        <v>0.36234510797943353</v>
      </c>
      <c r="M730" s="2" cm="1">
        <f t="array" ref="M730">IF(E730="","",0.5*(E730+SUMPRODUCT(($B$1461:$B$1491=$J730)*1,E$1461:E$1491)))</f>
        <v>0.38536722472388185</v>
      </c>
      <c r="N730" s="2" cm="1">
        <f t="array" ref="N730">IF(F730="","",0.5*(F730+SUMPRODUCT(($B$1461:$B$1491=$J730)*1,F$1461:F$1491)))</f>
        <v>0.39390206061373945</v>
      </c>
      <c r="O730" s="2" cm="1">
        <f t="array" ref="O730">IF(G730="","",0.5*(G730+SUMPRODUCT(($B$1461:$B$1491=$J730)*1,G$1461:G$1491)))</f>
        <v>0.38089407095998096</v>
      </c>
    </row>
    <row r="731" spans="1:15" x14ac:dyDescent="0.55000000000000004">
      <c r="A731" s="3">
        <v>24</v>
      </c>
      <c r="B731" s="3">
        <v>15</v>
      </c>
      <c r="C731" s="2">
        <f>IF(logVir!C731="","",資本サービス!C731/SUM(資本サービス!C731,労働コスト!C731))</f>
        <v>0.35291413718442127</v>
      </c>
      <c r="D731" s="2">
        <f>IF(logVir!D731="","",資本サービス!D731/SUM(資本サービス!D731,労働コスト!D731))</f>
        <v>0.25205352392209618</v>
      </c>
      <c r="E731" s="2">
        <f>IF(logVir!E731="","",資本サービス!E731/SUM(資本サービス!E731,労働コスト!E731))</f>
        <v>0.23376980213390394</v>
      </c>
      <c r="F731" s="2">
        <f>IF(logVir!F731="","",資本サービス!F731/SUM(資本サービス!F731,労働コスト!F731))</f>
        <v>0.22960129357788911</v>
      </c>
      <c r="G731" s="2">
        <f>IF(logVir!G731="","",資本サービス!G731/SUM(資本サービス!G731,労働コスト!G731))</f>
        <v>0.18998084978958962</v>
      </c>
      <c r="I731" s="3">
        <v>24</v>
      </c>
      <c r="J731" s="3">
        <v>15</v>
      </c>
      <c r="K731" s="2" cm="1">
        <f t="array" ref="K731">IF(C731="","",0.5*(C731+SUMPRODUCT(($B$1461:$B$1491=$J731)*1,C$1461:C$1491)))</f>
        <v>0.30675999644996627</v>
      </c>
      <c r="L731" s="2" cm="1">
        <f t="array" ref="L731">IF(D731="","",0.5*(D731+SUMPRODUCT(($B$1461:$B$1491=$J731)*1,D$1461:D$1491)))</f>
        <v>0.23496219016976272</v>
      </c>
      <c r="M731" s="2" cm="1">
        <f t="array" ref="M731">IF(E731="","",0.5*(E731+SUMPRODUCT(($B$1461:$B$1491=$J731)*1,E$1461:E$1491)))</f>
        <v>0.2388791738980594</v>
      </c>
      <c r="N731" s="2" cm="1">
        <f t="array" ref="N731">IF(F731="","",0.5*(F731+SUMPRODUCT(($B$1461:$B$1491=$J731)*1,F$1461:F$1491)))</f>
        <v>0.24126148721375251</v>
      </c>
      <c r="O731" s="2" cm="1">
        <f t="array" ref="O731">IF(G731="","",0.5*(G731+SUMPRODUCT(($B$1461:$B$1491=$J731)*1,G$1461:G$1491)))</f>
        <v>0.20811406410486699</v>
      </c>
    </row>
    <row r="732" spans="1:15" x14ac:dyDescent="0.55000000000000004">
      <c r="A732" s="3">
        <v>24</v>
      </c>
      <c r="B732" s="3">
        <v>16</v>
      </c>
      <c r="C732" s="2">
        <f>IF(logVir!C732="","",資本サービス!C732/SUM(資本サービス!C732,労働コスト!C732))</f>
        <v>0.33694188102242506</v>
      </c>
      <c r="D732" s="2">
        <f>IF(logVir!D732="","",資本サービス!D732/SUM(資本サービス!D732,労働コスト!D732))</f>
        <v>0.31060378084937568</v>
      </c>
      <c r="E732" s="2">
        <f>IF(logVir!E732="","",資本サービス!E732/SUM(資本サービス!E732,労働コスト!E732))</f>
        <v>0.28835178636860759</v>
      </c>
      <c r="F732" s="2">
        <f>IF(logVir!F732="","",資本サービス!F732/SUM(資本サービス!F732,労働コスト!F732))</f>
        <v>0.28718244796595305</v>
      </c>
      <c r="G732" s="2">
        <f>IF(logVir!G732="","",資本サービス!G732/SUM(資本サービス!G732,労働コスト!G732))</f>
        <v>0.28372334906376362</v>
      </c>
      <c r="I732" s="3">
        <v>24</v>
      </c>
      <c r="J732" s="3">
        <v>16</v>
      </c>
      <c r="K732" s="2" cm="1">
        <f t="array" ref="K732">IF(C732="","",0.5*(C732+SUMPRODUCT(($B$1461:$B$1491=$J732)*1,C$1461:C$1491)))</f>
        <v>0.33174767355641999</v>
      </c>
      <c r="L732" s="2" cm="1">
        <f t="array" ref="L732">IF(D732="","",0.5*(D732+SUMPRODUCT(($B$1461:$B$1491=$J732)*1,D$1461:D$1491)))</f>
        <v>0.30406149825336548</v>
      </c>
      <c r="M732" s="2" cm="1">
        <f t="array" ref="M732">IF(E732="","",0.5*(E732+SUMPRODUCT(($B$1461:$B$1491=$J732)*1,E$1461:E$1491)))</f>
        <v>0.28010125920902695</v>
      </c>
      <c r="N732" s="2" cm="1">
        <f t="array" ref="N732">IF(F732="","",0.5*(F732+SUMPRODUCT(($B$1461:$B$1491=$J732)*1,F$1461:F$1491)))</f>
        <v>0.27977373992380417</v>
      </c>
      <c r="O732" s="2" cm="1">
        <f t="array" ref="O732">IF(G732="","",0.5*(G732+SUMPRODUCT(($B$1461:$B$1491=$J732)*1,G$1461:G$1491)))</f>
        <v>0.26411903904810952</v>
      </c>
    </row>
    <row r="733" spans="1:15" x14ac:dyDescent="0.55000000000000004">
      <c r="A733" s="3">
        <v>24</v>
      </c>
      <c r="B733" s="3">
        <v>17</v>
      </c>
      <c r="C733" s="2">
        <f>IF(logVir!C733="","",資本サービス!C733/SUM(資本サービス!C733,労働コスト!C733))</f>
        <v>0.68149544189024169</v>
      </c>
      <c r="D733" s="2">
        <f>IF(logVir!D733="","",資本サービス!D733/SUM(資本サービス!D733,労働コスト!D733))</f>
        <v>0.6532096597335475</v>
      </c>
      <c r="E733" s="2">
        <f>IF(logVir!E733="","",資本サービス!E733/SUM(資本サービス!E733,労働コスト!E733))</f>
        <v>0.62984587394681246</v>
      </c>
      <c r="F733" s="2">
        <f>IF(logVir!F733="","",資本サービス!F733/SUM(資本サービス!F733,労働コスト!F733))</f>
        <v>0.61053262374562856</v>
      </c>
      <c r="G733" s="2">
        <f>IF(logVir!G733="","",資本サービス!G733/SUM(資本サービス!G733,労働コスト!G733))</f>
        <v>0.59540214683142823</v>
      </c>
      <c r="I733" s="3">
        <v>24</v>
      </c>
      <c r="J733" s="3">
        <v>17</v>
      </c>
      <c r="K733" s="2" cm="1">
        <f t="array" ref="K733">IF(C733="","",0.5*(C733+SUMPRODUCT(($B$1461:$B$1491=$J733)*1,C$1461:C$1491)))</f>
        <v>0.66905508410087433</v>
      </c>
      <c r="L733" s="2" cm="1">
        <f t="array" ref="L733">IF(D733="","",0.5*(D733+SUMPRODUCT(($B$1461:$B$1491=$J733)*1,D$1461:D$1491)))</f>
        <v>0.64712821797304687</v>
      </c>
      <c r="M733" s="2" cm="1">
        <f t="array" ref="M733">IF(E733="","",0.5*(E733+SUMPRODUCT(($B$1461:$B$1491=$J733)*1,E$1461:E$1491)))</f>
        <v>0.62195498936094551</v>
      </c>
      <c r="N733" s="2" cm="1">
        <f t="array" ref="N733">IF(F733="","",0.5*(F733+SUMPRODUCT(($B$1461:$B$1491=$J733)*1,F$1461:F$1491)))</f>
        <v>0.59823193766061289</v>
      </c>
      <c r="O733" s="2" cm="1">
        <f t="array" ref="O733">IF(G733="","",0.5*(G733+SUMPRODUCT(($B$1461:$B$1491=$J733)*1,G$1461:G$1491)))</f>
        <v>0.58875588861670891</v>
      </c>
    </row>
    <row r="734" spans="1:15" x14ac:dyDescent="0.55000000000000004">
      <c r="A734" s="3">
        <v>24</v>
      </c>
      <c r="B734" s="3">
        <v>18</v>
      </c>
      <c r="C734" s="2">
        <f>IF(logVir!C734="","",資本サービス!C734/SUM(資本サービス!C734,労働コスト!C734))</f>
        <v>0.14776765986280327</v>
      </c>
      <c r="D734" s="2">
        <f>IF(logVir!D734="","",資本サービス!D734/SUM(資本サービス!D734,労働コスト!D734))</f>
        <v>0.10836414599901324</v>
      </c>
      <c r="E734" s="2">
        <f>IF(logVir!E734="","",資本サービス!E734/SUM(資本サービス!E734,労働コスト!E734))</f>
        <v>0.10815879836233674</v>
      </c>
      <c r="F734" s="2">
        <f>IF(logVir!F734="","",資本サービス!F734/SUM(資本サービス!F734,労働コスト!F734))</f>
        <v>0.10368595729443147</v>
      </c>
      <c r="G734" s="2">
        <f>IF(logVir!G734="","",資本サービス!G734/SUM(資本サービス!G734,労働コスト!G734))</f>
        <v>0.11026913823519176</v>
      </c>
      <c r="I734" s="3">
        <v>24</v>
      </c>
      <c r="J734" s="3">
        <v>18</v>
      </c>
      <c r="K734" s="2" cm="1">
        <f t="array" ref="K734">IF(C734="","",0.5*(C734+SUMPRODUCT(($B$1461:$B$1491=$J734)*1,C$1461:C$1491)))</f>
        <v>0.14563526434582102</v>
      </c>
      <c r="L734" s="2" cm="1">
        <f t="array" ref="L734">IF(D734="","",0.5*(D734+SUMPRODUCT(($B$1461:$B$1491=$J734)*1,D$1461:D$1491)))</f>
        <v>0.10871456745617861</v>
      </c>
      <c r="M734" s="2" cm="1">
        <f t="array" ref="M734">IF(E734="","",0.5*(E734+SUMPRODUCT(($B$1461:$B$1491=$J734)*1,E$1461:E$1491)))</f>
        <v>0.10591745944272402</v>
      </c>
      <c r="N734" s="2" cm="1">
        <f t="array" ref="N734">IF(F734="","",0.5*(F734+SUMPRODUCT(($B$1461:$B$1491=$J734)*1,F$1461:F$1491)))</f>
        <v>0.10288508498129253</v>
      </c>
      <c r="O734" s="2" cm="1">
        <f t="array" ref="O734">IF(G734="","",0.5*(G734+SUMPRODUCT(($B$1461:$B$1491=$J734)*1,G$1461:G$1491)))</f>
        <v>0.10589235649914169</v>
      </c>
    </row>
    <row r="735" spans="1:15" x14ac:dyDescent="0.55000000000000004">
      <c r="A735" s="3">
        <v>24</v>
      </c>
      <c r="B735" s="3">
        <v>19</v>
      </c>
      <c r="C735" s="2">
        <f>IF(logVir!C735="","",資本サービス!C735/SUM(資本サービス!C735,労働コスト!C735))</f>
        <v>0.17848474776463566</v>
      </c>
      <c r="D735" s="2">
        <f>IF(logVir!D735="","",資本サービス!D735/SUM(資本サービス!D735,労働コスト!D735))</f>
        <v>0.13727386657232224</v>
      </c>
      <c r="E735" s="2">
        <f>IF(logVir!E735="","",資本サービス!E735/SUM(資本サービス!E735,労働コスト!E735))</f>
        <v>0.13788048600588607</v>
      </c>
      <c r="F735" s="2">
        <f>IF(logVir!F735="","",資本サービス!F735/SUM(資本サービス!F735,労働コスト!F735))</f>
        <v>0.13391591831908511</v>
      </c>
      <c r="G735" s="2">
        <f>IF(logVir!G735="","",資本サービス!G735/SUM(資本サービス!G735,労働コスト!G735))</f>
        <v>0.10126092346818072</v>
      </c>
      <c r="I735" s="3">
        <v>24</v>
      </c>
      <c r="J735" s="3">
        <v>19</v>
      </c>
      <c r="K735" s="2" cm="1">
        <f t="array" ref="K735">IF(C735="","",0.5*(C735+SUMPRODUCT(($B$1461:$B$1491=$J735)*1,C$1461:C$1491)))</f>
        <v>0.1755853753521768</v>
      </c>
      <c r="L735" s="2" cm="1">
        <f t="array" ref="L735">IF(D735="","",0.5*(D735+SUMPRODUCT(($B$1461:$B$1491=$J735)*1,D$1461:D$1491)))</f>
        <v>0.13496796779896153</v>
      </c>
      <c r="M735" s="2" cm="1">
        <f t="array" ref="M735">IF(E735="","",0.5*(E735+SUMPRODUCT(($B$1461:$B$1491=$J735)*1,E$1461:E$1491)))</f>
        <v>0.13423647316875795</v>
      </c>
      <c r="N735" s="2" cm="1">
        <f t="array" ref="N735">IF(F735="","",0.5*(F735+SUMPRODUCT(($B$1461:$B$1491=$J735)*1,F$1461:F$1491)))</f>
        <v>0.1321327595213902</v>
      </c>
      <c r="O735" s="2" cm="1">
        <f t="array" ref="O735">IF(G735="","",0.5*(G735+SUMPRODUCT(($B$1461:$B$1491=$J735)*1,G$1461:G$1491)))</f>
        <v>0.11327316414345238</v>
      </c>
    </row>
    <row r="736" spans="1:15" x14ac:dyDescent="0.55000000000000004">
      <c r="A736" s="3">
        <v>24</v>
      </c>
      <c r="B736" s="3">
        <v>20</v>
      </c>
      <c r="C736" s="2">
        <f>IF(logVir!C736="","",資本サービス!C736/SUM(資本サービス!C736,労働コスト!C736))</f>
        <v>0.28907850261046253</v>
      </c>
      <c r="D736" s="2">
        <f>IF(logVir!D736="","",資本サービス!D736/SUM(資本サービス!D736,労働コスト!D736))</f>
        <v>0.28213882666613566</v>
      </c>
      <c r="E736" s="2">
        <f>IF(logVir!E736="","",資本サービス!E736/SUM(資本サービス!E736,労働コスト!E736))</f>
        <v>0.33461329261221662</v>
      </c>
      <c r="F736" s="2">
        <f>IF(logVir!F736="","",資本サービス!F736/SUM(資本サービス!F736,労働コスト!F736))</f>
        <v>0.31406392929190102</v>
      </c>
      <c r="G736" s="2">
        <f>IF(logVir!G736="","",資本サービス!G736/SUM(資本サービス!G736,労働コスト!G736))</f>
        <v>0.24577523270595028</v>
      </c>
      <c r="I736" s="3">
        <v>24</v>
      </c>
      <c r="J736" s="3">
        <v>20</v>
      </c>
      <c r="K736" s="2" cm="1">
        <f t="array" ref="K736">IF(C736="","",0.5*(C736+SUMPRODUCT(($B$1461:$B$1491=$J736)*1,C$1461:C$1491)))</f>
        <v>0.27173805758958608</v>
      </c>
      <c r="L736" s="2" cm="1">
        <f t="array" ref="L736">IF(D736="","",0.5*(D736+SUMPRODUCT(($B$1461:$B$1491=$J736)*1,D$1461:D$1491)))</f>
        <v>0.26370789597697297</v>
      </c>
      <c r="M736" s="2" cm="1">
        <f t="array" ref="M736">IF(E736="","",0.5*(E736+SUMPRODUCT(($B$1461:$B$1491=$J736)*1,E$1461:E$1491)))</f>
        <v>0.29307166371017701</v>
      </c>
      <c r="N736" s="2" cm="1">
        <f t="array" ref="N736">IF(F736="","",0.5*(F736+SUMPRODUCT(($B$1461:$B$1491=$J736)*1,F$1461:F$1491)))</f>
        <v>0.28358838496500427</v>
      </c>
      <c r="O736" s="2" cm="1">
        <f t="array" ref="O736">IF(G736="","",0.5*(G736+SUMPRODUCT(($B$1461:$B$1491=$J736)*1,G$1461:G$1491)))</f>
        <v>0.24173853600630885</v>
      </c>
    </row>
    <row r="737" spans="1:15" x14ac:dyDescent="0.55000000000000004">
      <c r="A737" s="3">
        <v>24</v>
      </c>
      <c r="B737" s="3">
        <v>21</v>
      </c>
      <c r="C737" s="2">
        <f>IF(logVir!C737="","",資本サービス!C737/SUM(資本サービス!C737,労働コスト!C737))</f>
        <v>0.27597080548055913</v>
      </c>
      <c r="D737" s="2">
        <f>IF(logVir!D737="","",資本サービス!D737/SUM(資本サービス!D737,労働コスト!D737))</f>
        <v>0.2701572078111914</v>
      </c>
      <c r="E737" s="2">
        <f>IF(logVir!E737="","",資本サービス!E737/SUM(資本サービス!E737,労働コスト!E737))</f>
        <v>0.25833551218533696</v>
      </c>
      <c r="F737" s="2">
        <f>IF(logVir!F737="","",資本サービス!F737/SUM(資本サービス!F737,労働コスト!F737))</f>
        <v>0.25986266586265072</v>
      </c>
      <c r="G737" s="2">
        <f>IF(logVir!G737="","",資本サービス!G737/SUM(資本サービス!G737,労働コスト!G737))</f>
        <v>0.19994399676584701</v>
      </c>
      <c r="I737" s="3">
        <v>24</v>
      </c>
      <c r="J737" s="3">
        <v>21</v>
      </c>
      <c r="K737" s="2" cm="1">
        <f t="array" ref="K737">IF(C737="","",0.5*(C737+SUMPRODUCT(($B$1461:$B$1491=$J737)*1,C$1461:C$1491)))</f>
        <v>0.30541381906234144</v>
      </c>
      <c r="L737" s="2" cm="1">
        <f t="array" ref="L737">IF(D737="","",0.5*(D737+SUMPRODUCT(($B$1461:$B$1491=$J737)*1,D$1461:D$1491)))</f>
        <v>0.28395347571911655</v>
      </c>
      <c r="M737" s="2" cm="1">
        <f t="array" ref="M737">IF(E737="","",0.5*(E737+SUMPRODUCT(($B$1461:$B$1491=$J737)*1,E$1461:E$1491)))</f>
        <v>0.27412201296920602</v>
      </c>
      <c r="N737" s="2" cm="1">
        <f t="array" ref="N737">IF(F737="","",0.5*(F737+SUMPRODUCT(($B$1461:$B$1491=$J737)*1,F$1461:F$1491)))</f>
        <v>0.27358842483356066</v>
      </c>
      <c r="O737" s="2" cm="1">
        <f t="array" ref="O737">IF(G737="","",0.5*(G737+SUMPRODUCT(($B$1461:$B$1491=$J737)*1,G$1461:G$1491)))</f>
        <v>0.23546466140220768</v>
      </c>
    </row>
    <row r="738" spans="1:15" x14ac:dyDescent="0.55000000000000004">
      <c r="A738" s="3">
        <v>24</v>
      </c>
      <c r="B738" s="3">
        <v>22</v>
      </c>
      <c r="C738" s="2">
        <f>IF(logVir!C738="","",資本サービス!C738/SUM(資本サービス!C738,労働コスト!C738))</f>
        <v>0.29592474806384256</v>
      </c>
      <c r="D738" s="2">
        <f>IF(logVir!D738="","",資本サービス!D738/SUM(資本サービス!D738,労働コスト!D738))</f>
        <v>0.21368565594570463</v>
      </c>
      <c r="E738" s="2">
        <f>IF(logVir!E738="","",資本サービス!E738/SUM(資本サービス!E738,労働コスト!E738))</f>
        <v>0.18279263936681056</v>
      </c>
      <c r="F738" s="2">
        <f>IF(logVir!F738="","",資本サービス!F738/SUM(資本サービス!F738,労働コスト!F738))</f>
        <v>0.17859811117473984</v>
      </c>
      <c r="G738" s="2">
        <f>IF(logVir!G738="","",資本サービス!G738/SUM(資本サービス!G738,労働コスト!G738))</f>
        <v>0.17223656232123041</v>
      </c>
      <c r="I738" s="3">
        <v>24</v>
      </c>
      <c r="J738" s="3">
        <v>22</v>
      </c>
      <c r="K738" s="2" cm="1">
        <f t="array" ref="K738">IF(C738="","",0.5*(C738+SUMPRODUCT(($B$1461:$B$1491=$J738)*1,C$1461:C$1491)))</f>
        <v>0.25999223928704651</v>
      </c>
      <c r="L738" s="2" cm="1">
        <f t="array" ref="L738">IF(D738="","",0.5*(D738+SUMPRODUCT(($B$1461:$B$1491=$J738)*1,D$1461:D$1491)))</f>
        <v>0.19911915063496871</v>
      </c>
      <c r="M738" s="2" cm="1">
        <f t="array" ref="M738">IF(E738="","",0.5*(E738+SUMPRODUCT(($B$1461:$B$1491=$J738)*1,E$1461:E$1491)))</f>
        <v>0.1701866099747314</v>
      </c>
      <c r="N738" s="2" cm="1">
        <f t="array" ref="N738">IF(F738="","",0.5*(F738+SUMPRODUCT(($B$1461:$B$1491=$J738)*1,F$1461:F$1491)))</f>
        <v>0.17050890458610221</v>
      </c>
      <c r="O738" s="2" cm="1">
        <f t="array" ref="O738">IF(G738="","",0.5*(G738+SUMPRODUCT(($B$1461:$B$1491=$J738)*1,G$1461:G$1491)))</f>
        <v>0.16670847894839672</v>
      </c>
    </row>
    <row r="739" spans="1:15" x14ac:dyDescent="0.55000000000000004">
      <c r="A739" s="3">
        <v>24</v>
      </c>
      <c r="B739" s="3">
        <v>23</v>
      </c>
      <c r="C739" s="2">
        <f>IF(logVir!C739="","",資本サービス!C739/SUM(資本サービス!C739,労働コスト!C739))</f>
        <v>0.75999704838241333</v>
      </c>
      <c r="D739" s="2">
        <f>IF(logVir!D739="","",資本サービス!D739/SUM(資本サービス!D739,労働コスト!D739))</f>
        <v>0.72779926742953149</v>
      </c>
      <c r="E739" s="2">
        <f>IF(logVir!E739="","",資本サービス!E739/SUM(資本サービス!E739,労働コスト!E739))</f>
        <v>0.67514386150098649</v>
      </c>
      <c r="F739" s="2">
        <f>IF(logVir!F739="","",資本サービス!F739/SUM(資本サービス!F739,労働コスト!F739))</f>
        <v>0.72455316267868652</v>
      </c>
      <c r="G739" s="2">
        <f>IF(logVir!G739="","",資本サービス!G739/SUM(資本サービス!G739,労働コスト!G739))</f>
        <v>0.71149683877292946</v>
      </c>
      <c r="I739" s="3">
        <v>24</v>
      </c>
      <c r="J739" s="3">
        <v>23</v>
      </c>
      <c r="K739" s="2" cm="1">
        <f t="array" ref="K739">IF(C739="","",0.5*(C739+SUMPRODUCT(($B$1461:$B$1491=$J739)*1,C$1461:C$1491)))</f>
        <v>0.73789385645033789</v>
      </c>
      <c r="L739" s="2" cm="1">
        <f t="array" ref="L739">IF(D739="","",0.5*(D739+SUMPRODUCT(($B$1461:$B$1491=$J739)*1,D$1461:D$1491)))</f>
        <v>0.70695844405282871</v>
      </c>
      <c r="M739" s="2" cm="1">
        <f t="array" ref="M739">IF(E739="","",0.5*(E739+SUMPRODUCT(($B$1461:$B$1491=$J739)*1,E$1461:E$1491)))</f>
        <v>0.66396811838923608</v>
      </c>
      <c r="N739" s="2" cm="1">
        <f t="array" ref="N739">IF(F739="","",0.5*(F739+SUMPRODUCT(($B$1461:$B$1491=$J739)*1,F$1461:F$1491)))</f>
        <v>0.67460781169621131</v>
      </c>
      <c r="O739" s="2" cm="1">
        <f t="array" ref="O739">IF(G739="","",0.5*(G739+SUMPRODUCT(($B$1461:$B$1491=$J739)*1,G$1461:G$1491)))</f>
        <v>0.65681288657895476</v>
      </c>
    </row>
    <row r="740" spans="1:15" x14ac:dyDescent="0.55000000000000004">
      <c r="A740" s="3">
        <v>24</v>
      </c>
      <c r="B740" s="3">
        <v>24</v>
      </c>
      <c r="C740" s="2">
        <f>IF(logVir!C740="","",資本サービス!C740/SUM(資本サービス!C740,労働コスト!C740))</f>
        <v>0.33800374862783444</v>
      </c>
      <c r="D740" s="2">
        <f>IF(logVir!D740="","",資本サービス!D740/SUM(資本サービス!D740,労働コスト!D740))</f>
        <v>0.31710010864268812</v>
      </c>
      <c r="E740" s="2">
        <f>IF(logVir!E740="","",資本サービス!E740/SUM(資本サービス!E740,労働コスト!E740))</f>
        <v>0.28865722278606487</v>
      </c>
      <c r="F740" s="2">
        <f>IF(logVir!F740="","",資本サービス!F740/SUM(資本サービス!F740,労働コスト!F740))</f>
        <v>0.36438727311000801</v>
      </c>
      <c r="G740" s="2">
        <f>IF(logVir!G740="","",資本サービス!G740/SUM(資本サービス!G740,労働コスト!G740))</f>
        <v>0.33022409619898058</v>
      </c>
      <c r="I740" s="3">
        <v>24</v>
      </c>
      <c r="J740" s="3">
        <v>24</v>
      </c>
      <c r="K740" s="2" cm="1">
        <f t="array" ref="K740">IF(C740="","",0.5*(C740+SUMPRODUCT(($B$1461:$B$1491=$J740)*1,C$1461:C$1491)))</f>
        <v>0.31309208610783068</v>
      </c>
      <c r="L740" s="2" cm="1">
        <f t="array" ref="L740">IF(D740="","",0.5*(D740+SUMPRODUCT(($B$1461:$B$1491=$J740)*1,D$1461:D$1491)))</f>
        <v>0.29002817386203067</v>
      </c>
      <c r="M740" s="2" cm="1">
        <f t="array" ref="M740">IF(E740="","",0.5*(E740+SUMPRODUCT(($B$1461:$B$1491=$J740)*1,E$1461:E$1491)))</f>
        <v>0.26870197155963366</v>
      </c>
      <c r="N740" s="2" cm="1">
        <f t="array" ref="N740">IF(F740="","",0.5*(F740+SUMPRODUCT(($B$1461:$B$1491=$J740)*1,F$1461:F$1491)))</f>
        <v>0.29795214397980019</v>
      </c>
      <c r="O740" s="2" cm="1">
        <f t="array" ref="O740">IF(G740="","",0.5*(G740+SUMPRODUCT(($B$1461:$B$1491=$J740)*1,G$1461:G$1491)))</f>
        <v>0.27509116387229537</v>
      </c>
    </row>
    <row r="741" spans="1:15" x14ac:dyDescent="0.55000000000000004">
      <c r="A741" s="3">
        <v>24</v>
      </c>
      <c r="B741" s="3">
        <v>25</v>
      </c>
      <c r="C741" s="2">
        <f>IF(logVir!C741="","",資本サービス!C741/SUM(資本サービス!C741,労働コスト!C741))</f>
        <v>0.20050966713683455</v>
      </c>
      <c r="D741" s="2">
        <f>IF(logVir!D741="","",資本サービス!D741/SUM(資本サービス!D741,労働コスト!D741))</f>
        <v>0.21342779097338721</v>
      </c>
      <c r="E741" s="2">
        <f>IF(logVir!E741="","",資本サービス!E741/SUM(資本サービス!E741,労働コスト!E741))</f>
        <v>0.18239524152216599</v>
      </c>
      <c r="F741" s="2">
        <f>IF(logVir!F741="","",資本サービス!F741/SUM(資本サービス!F741,労働コスト!F741))</f>
        <v>0.18281849549196291</v>
      </c>
      <c r="G741" s="2">
        <f>IF(logVir!G741="","",資本サービス!G741/SUM(資本サービス!G741,労働コスト!G741))</f>
        <v>0.19945029537548292</v>
      </c>
      <c r="I741" s="3">
        <v>24</v>
      </c>
      <c r="J741" s="3">
        <v>25</v>
      </c>
      <c r="K741" s="2" cm="1">
        <f t="array" ref="K741">IF(C741="","",0.5*(C741+SUMPRODUCT(($B$1461:$B$1491=$J741)*1,C$1461:C$1491)))</f>
        <v>0.19951931218242652</v>
      </c>
      <c r="L741" s="2" cm="1">
        <f t="array" ref="L741">IF(D741="","",0.5*(D741+SUMPRODUCT(($B$1461:$B$1491=$J741)*1,D$1461:D$1491)))</f>
        <v>0.2052412504190963</v>
      </c>
      <c r="M741" s="2" cm="1">
        <f t="array" ref="M741">IF(E741="","",0.5*(E741+SUMPRODUCT(($B$1461:$B$1491=$J741)*1,E$1461:E$1491)))</f>
        <v>0.19010772321779562</v>
      </c>
      <c r="N741" s="2" cm="1">
        <f t="array" ref="N741">IF(F741="","",0.5*(F741+SUMPRODUCT(($B$1461:$B$1491=$J741)*1,F$1461:F$1491)))</f>
        <v>0.19091835381481709</v>
      </c>
      <c r="O741" s="2" cm="1">
        <f t="array" ref="O741">IF(G741="","",0.5*(G741+SUMPRODUCT(($B$1461:$B$1491=$J741)*1,G$1461:G$1491)))</f>
        <v>0.19855888369440605</v>
      </c>
    </row>
    <row r="742" spans="1:15" x14ac:dyDescent="0.55000000000000004">
      <c r="A742" s="3">
        <v>24</v>
      </c>
      <c r="B742" s="3">
        <v>26</v>
      </c>
      <c r="C742" s="2">
        <f>IF(logVir!C742="","",資本サービス!C742/SUM(資本サービス!C742,労働コスト!C742))</f>
        <v>0.72141961528450615</v>
      </c>
      <c r="D742" s="2">
        <f>IF(logVir!D742="","",資本サービス!D742/SUM(資本サービス!D742,労働コスト!D742))</f>
        <v>0.6952463810185463</v>
      </c>
      <c r="E742" s="2">
        <f>IF(logVir!E742="","",資本サービス!E742/SUM(資本サービス!E742,労働コスト!E742))</f>
        <v>0.63493034742309162</v>
      </c>
      <c r="F742" s="2">
        <f>IF(logVir!F742="","",資本サービス!F742/SUM(資本サービス!F742,労働コスト!F742))</f>
        <v>0.66190826845591288</v>
      </c>
      <c r="G742" s="2">
        <f>IF(logVir!G742="","",資本サービス!G742/SUM(資本サービス!G742,労働コスト!G742))</f>
        <v>0.64476026577603296</v>
      </c>
      <c r="I742" s="3">
        <v>24</v>
      </c>
      <c r="J742" s="3">
        <v>26</v>
      </c>
      <c r="K742" s="2" cm="1">
        <f t="array" ref="K742">IF(C742="","",0.5*(C742+SUMPRODUCT(($B$1461:$B$1491=$J742)*1,C$1461:C$1491)))</f>
        <v>0.70627208988859069</v>
      </c>
      <c r="L742" s="2" cm="1">
        <f t="array" ref="L742">IF(D742="","",0.5*(D742+SUMPRODUCT(($B$1461:$B$1491=$J742)*1,D$1461:D$1491)))</f>
        <v>0.65979646917179946</v>
      </c>
      <c r="M742" s="2" cm="1">
        <f t="array" ref="M742">IF(E742="","",0.5*(E742+SUMPRODUCT(($B$1461:$B$1491=$J742)*1,E$1461:E$1491)))</f>
        <v>0.59440072431948576</v>
      </c>
      <c r="N742" s="2" cm="1">
        <f t="array" ref="N742">IF(F742="","",0.5*(F742+SUMPRODUCT(($B$1461:$B$1491=$J742)*1,F$1461:F$1491)))</f>
        <v>0.62030071950395105</v>
      </c>
      <c r="O742" s="2" cm="1">
        <f t="array" ref="O742">IF(G742="","",0.5*(G742+SUMPRODUCT(($B$1461:$B$1491=$J742)*1,G$1461:G$1491)))</f>
        <v>0.61019719275814199</v>
      </c>
    </row>
    <row r="743" spans="1:15" x14ac:dyDescent="0.55000000000000004">
      <c r="A743" s="3">
        <v>24</v>
      </c>
      <c r="B743" s="3">
        <v>27</v>
      </c>
      <c r="C743" s="2">
        <f>IF(logVir!C743="","",資本サービス!C743/SUM(資本サービス!C743,労働コスト!C743))</f>
        <v>0.15486694562043576</v>
      </c>
      <c r="D743" s="2">
        <f>IF(logVir!D743="","",資本サービス!D743/SUM(資本サービス!D743,労働コスト!D743))</f>
        <v>0.17318605709861104</v>
      </c>
      <c r="E743" s="2">
        <f>IF(logVir!E743="","",資本サービス!E743/SUM(資本サービス!E743,労働コスト!E743))</f>
        <v>0.15326087652596129</v>
      </c>
      <c r="F743" s="2">
        <f>IF(logVir!F743="","",資本サービス!F743/SUM(資本サービス!F743,労働コスト!F743))</f>
        <v>0.21092272842150761</v>
      </c>
      <c r="G743" s="2">
        <f>IF(logVir!G743="","",資本サービス!G743/SUM(資本サービス!G743,労働コスト!G743))</f>
        <v>0.19508456715175768</v>
      </c>
      <c r="I743" s="3">
        <v>24</v>
      </c>
      <c r="J743" s="3">
        <v>27</v>
      </c>
      <c r="K743" s="2" cm="1">
        <f t="array" ref="K743">IF(C743="","",0.5*(C743+SUMPRODUCT(($B$1461:$B$1491=$J743)*1,C$1461:C$1491)))</f>
        <v>0.18297841785108832</v>
      </c>
      <c r="L743" s="2" cm="1">
        <f t="array" ref="L743">IF(D743="","",0.5*(D743+SUMPRODUCT(($B$1461:$B$1491=$J743)*1,D$1461:D$1491)))</f>
        <v>0.18938161206221765</v>
      </c>
      <c r="M743" s="2" cm="1">
        <f t="array" ref="M743">IF(E743="","",0.5*(E743+SUMPRODUCT(($B$1461:$B$1491=$J743)*1,E$1461:E$1491)))</f>
        <v>0.17839273413803336</v>
      </c>
      <c r="N743" s="2" cm="1">
        <f t="array" ref="N743">IF(F743="","",0.5*(F743+SUMPRODUCT(($B$1461:$B$1491=$J743)*1,F$1461:F$1491)))</f>
        <v>0.20542633618091477</v>
      </c>
      <c r="O743" s="2" cm="1">
        <f t="array" ref="O743">IF(G743="","",0.5*(G743+SUMPRODUCT(($B$1461:$B$1491=$J743)*1,G$1461:G$1491)))</f>
        <v>0.19097687643676234</v>
      </c>
    </row>
    <row r="744" spans="1:15" x14ac:dyDescent="0.55000000000000004">
      <c r="A744" s="3">
        <v>24</v>
      </c>
      <c r="B744" s="3">
        <v>28</v>
      </c>
      <c r="C744" s="2">
        <f>IF(logVir!C744="","",資本サービス!C744/SUM(資本サービス!C744,労働コスト!C744))</f>
        <v>0.43340819297870814</v>
      </c>
      <c r="D744" s="2">
        <f>IF(logVir!D744="","",資本サービス!D744/SUM(資本サービス!D744,労働コスト!D744))</f>
        <v>0.38032814641998669</v>
      </c>
      <c r="E744" s="2">
        <f>IF(logVir!E744="","",資本サービス!E744/SUM(資本サービス!E744,労働コスト!E744))</f>
        <v>0.35462351465851694</v>
      </c>
      <c r="F744" s="2">
        <f>IF(logVir!F744="","",資本サービス!F744/SUM(資本サービス!F744,労働コスト!F744))</f>
        <v>0.35514978152924287</v>
      </c>
      <c r="G744" s="2">
        <f>IF(logVir!G744="","",資本サービス!G744/SUM(資本サービス!G744,労働コスト!G744))</f>
        <v>0.3577192212753364</v>
      </c>
      <c r="I744" s="3">
        <v>24</v>
      </c>
      <c r="J744" s="3">
        <v>28</v>
      </c>
      <c r="K744" s="2" cm="1">
        <f t="array" ref="K744">IF(C744="","",0.5*(C744+SUMPRODUCT(($B$1461:$B$1491=$J744)*1,C$1461:C$1491)))</f>
        <v>0.4178141832842357</v>
      </c>
      <c r="L744" s="2" cm="1">
        <f t="array" ref="L744">IF(D744="","",0.5*(D744+SUMPRODUCT(($B$1461:$B$1491=$J744)*1,D$1461:D$1491)))</f>
        <v>0.36847143044486719</v>
      </c>
      <c r="M744" s="2" cm="1">
        <f t="array" ref="M744">IF(E744="","",0.5*(E744+SUMPRODUCT(($B$1461:$B$1491=$J744)*1,E$1461:E$1491)))</f>
        <v>0.34033334663832526</v>
      </c>
      <c r="N744" s="2" cm="1">
        <f t="array" ref="N744">IF(F744="","",0.5*(F744+SUMPRODUCT(($B$1461:$B$1491=$J744)*1,F$1461:F$1491)))</f>
        <v>0.343954008920209</v>
      </c>
      <c r="O744" s="2" cm="1">
        <f t="array" ref="O744">IF(G744="","",0.5*(G744+SUMPRODUCT(($B$1461:$B$1491=$J744)*1,G$1461:G$1491)))</f>
        <v>0.35135344854482731</v>
      </c>
    </row>
    <row r="745" spans="1:15" x14ac:dyDescent="0.55000000000000004">
      <c r="A745" s="3">
        <v>24</v>
      </c>
      <c r="B745" s="3">
        <v>29</v>
      </c>
      <c r="C745" s="2">
        <f>IF(logVir!C745="","",資本サービス!C745/SUM(資本サービス!C745,労働コスト!C745))</f>
        <v>0.14940816758945602</v>
      </c>
      <c r="D745" s="2">
        <f>IF(logVir!D745="","",資本サービス!D745/SUM(資本サービス!D745,労働コスト!D745))</f>
        <v>0.15165843558731029</v>
      </c>
      <c r="E745" s="2">
        <f>IF(logVir!E745="","",資本サービス!E745/SUM(資本サービス!E745,労働コスト!E745))</f>
        <v>0.10763007923963119</v>
      </c>
      <c r="F745" s="2">
        <f>IF(logVir!F745="","",資本サービス!F745/SUM(資本サービス!F745,労働コスト!F745))</f>
        <v>0.10912011202430326</v>
      </c>
      <c r="G745" s="2">
        <f>IF(logVir!G745="","",資本サービス!G745/SUM(資本サービス!G745,労働コスト!G745))</f>
        <v>0.1145506346202244</v>
      </c>
      <c r="I745" s="3">
        <v>24</v>
      </c>
      <c r="J745" s="3">
        <v>29</v>
      </c>
      <c r="K745" s="2" cm="1">
        <f t="array" ref="K745">IF(C745="","",0.5*(C745+SUMPRODUCT(($B$1461:$B$1491=$J745)*1,C$1461:C$1491)))</f>
        <v>0.17047653686122499</v>
      </c>
      <c r="L745" s="2" cm="1">
        <f t="array" ref="L745">IF(D745="","",0.5*(D745+SUMPRODUCT(($B$1461:$B$1491=$J745)*1,D$1461:D$1491)))</f>
        <v>0.17270837338890127</v>
      </c>
      <c r="M745" s="2" cm="1">
        <f t="array" ref="M745">IF(E745="","",0.5*(E745+SUMPRODUCT(($B$1461:$B$1491=$J745)*1,E$1461:E$1491)))</f>
        <v>0.13350067791051157</v>
      </c>
      <c r="N745" s="2" cm="1">
        <f t="array" ref="N745">IF(F745="","",0.5*(F745+SUMPRODUCT(($B$1461:$B$1491=$J745)*1,F$1461:F$1491)))</f>
        <v>0.14235179116551444</v>
      </c>
      <c r="O745" s="2" cm="1">
        <f t="array" ref="O745">IF(G745="","",0.5*(G745+SUMPRODUCT(($B$1461:$B$1491=$J745)*1,G$1461:G$1491)))</f>
        <v>0.13917571702697612</v>
      </c>
    </row>
    <row r="746" spans="1:15" x14ac:dyDescent="0.55000000000000004">
      <c r="A746" s="3">
        <v>24</v>
      </c>
      <c r="B746" s="3">
        <v>30</v>
      </c>
      <c r="C746" s="2">
        <f>IF(logVir!C746="","",資本サービス!C746/SUM(資本サービス!C746,労働コスト!C746))</f>
        <v>0.1388248521286658</v>
      </c>
      <c r="D746" s="2">
        <f>IF(logVir!D746="","",資本サービス!D746/SUM(資本サービス!D746,労働コスト!D746))</f>
        <v>0.12788635195137887</v>
      </c>
      <c r="E746" s="2">
        <f>IF(logVir!E746="","",資本サービス!E746/SUM(資本サービス!E746,労働コスト!E746))</f>
        <v>9.3472760519591885E-2</v>
      </c>
      <c r="F746" s="2">
        <f>IF(logVir!F746="","",資本サービス!F746/SUM(資本サービス!F746,労働コスト!F746))</f>
        <v>8.1352884631021666E-2</v>
      </c>
      <c r="G746" s="2">
        <f>IF(logVir!G746="","",資本サービス!G746/SUM(資本サービス!G746,労働コスト!G746))</f>
        <v>6.9532074159292745E-2</v>
      </c>
      <c r="I746" s="3">
        <v>24</v>
      </c>
      <c r="J746" s="3">
        <v>30</v>
      </c>
      <c r="K746" s="2" cm="1">
        <f t="array" ref="K746">IF(C746="","",0.5*(C746+SUMPRODUCT(($B$1461:$B$1491=$J746)*1,C$1461:C$1491)))</f>
        <v>0.13661728470703052</v>
      </c>
      <c r="L746" s="2" cm="1">
        <f t="array" ref="L746">IF(D746="","",0.5*(D746+SUMPRODUCT(($B$1461:$B$1491=$J746)*1,D$1461:D$1491)))</f>
        <v>0.12058368689613673</v>
      </c>
      <c r="M746" s="2" cm="1">
        <f t="array" ref="M746">IF(E746="","",0.5*(E746+SUMPRODUCT(($B$1461:$B$1491=$J746)*1,E$1461:E$1491)))</f>
        <v>9.7964064253807187E-2</v>
      </c>
      <c r="N746" s="2" cm="1">
        <f t="array" ref="N746">IF(F746="","",0.5*(F746+SUMPRODUCT(($B$1461:$B$1491=$J746)*1,F$1461:F$1491)))</f>
        <v>8.9822174743027131E-2</v>
      </c>
      <c r="O746" s="2" cm="1">
        <f t="array" ref="O746">IF(G746="","",0.5*(G746+SUMPRODUCT(($B$1461:$B$1491=$J746)*1,G$1461:G$1491)))</f>
        <v>7.7639413998699738E-2</v>
      </c>
    </row>
    <row r="747" spans="1:15" x14ac:dyDescent="0.55000000000000004">
      <c r="A747" s="3">
        <v>24</v>
      </c>
      <c r="B747" s="3">
        <v>31</v>
      </c>
      <c r="C747" s="2">
        <f>IF(logVir!C747="","",資本サービス!C747/SUM(資本サービス!C747,労働コスト!C747))</f>
        <v>0.2349452139868308</v>
      </c>
      <c r="D747" s="2">
        <f>IF(logVir!D747="","",資本サービス!D747/SUM(資本サービス!D747,労働コスト!D747))</f>
        <v>0.25626792360044703</v>
      </c>
      <c r="E747" s="2">
        <f>IF(logVir!E747="","",資本サービス!E747/SUM(資本サービス!E747,労働コスト!E747))</f>
        <v>0.23280740839332867</v>
      </c>
      <c r="F747" s="2">
        <f>IF(logVir!F747="","",資本サービス!F747/SUM(資本サービス!F747,労働コスト!F747))</f>
        <v>0.25199229948380708</v>
      </c>
      <c r="G747" s="2">
        <f>IF(logVir!G747="","",資本サービス!G747/SUM(資本サービス!G747,労働コスト!G747))</f>
        <v>0.252317320945878</v>
      </c>
      <c r="I747" s="3">
        <v>24</v>
      </c>
      <c r="J747" s="3">
        <v>31</v>
      </c>
      <c r="K747" s="2" cm="1">
        <f t="array" ref="K747">IF(C747="","",0.5*(C747+SUMPRODUCT(($B$1461:$B$1491=$J747)*1,C$1461:C$1491)))</f>
        <v>0.23295975567629681</v>
      </c>
      <c r="L747" s="2" cm="1">
        <f t="array" ref="L747">IF(D747="","",0.5*(D747+SUMPRODUCT(($B$1461:$B$1491=$J747)*1,D$1461:D$1491)))</f>
        <v>0.25030589350836085</v>
      </c>
      <c r="M747" s="2" cm="1">
        <f t="array" ref="M747">IF(E747="","",0.5*(E747+SUMPRODUCT(($B$1461:$B$1491=$J747)*1,E$1461:E$1491)))</f>
        <v>0.22376647800864616</v>
      </c>
      <c r="N747" s="2" cm="1">
        <f t="array" ref="N747">IF(F747="","",0.5*(F747+SUMPRODUCT(($B$1461:$B$1491=$J747)*1,F$1461:F$1491)))</f>
        <v>0.22909926111493917</v>
      </c>
      <c r="O747" s="2" cm="1">
        <f t="array" ref="O747">IF(G747="","",0.5*(G747+SUMPRODUCT(($B$1461:$B$1491=$J747)*1,G$1461:G$1491)))</f>
        <v>0.22637700264253779</v>
      </c>
    </row>
    <row r="748" spans="1:15" x14ac:dyDescent="0.55000000000000004">
      <c r="A748" s="3">
        <v>25</v>
      </c>
      <c r="B748" s="3">
        <v>1</v>
      </c>
      <c r="C748" s="2">
        <f>IF(logVir!C748="","",資本サービス!C748/SUM(資本サービス!C748,労働コスト!C748))</f>
        <v>0.65581341465112808</v>
      </c>
      <c r="D748" s="2">
        <f>IF(logVir!D748="","",資本サービス!D748/SUM(資本サービス!D748,労働コスト!D748))</f>
        <v>0.45763116418455363</v>
      </c>
      <c r="E748" s="2">
        <f>IF(logVir!E748="","",資本サービス!E748/SUM(資本サービス!E748,労働コスト!E748))</f>
        <v>0.46044582699899478</v>
      </c>
      <c r="F748" s="2">
        <f>IF(logVir!F748="","",資本サービス!F748/SUM(資本サービス!F748,労働コスト!F748))</f>
        <v>0.45948687800576699</v>
      </c>
      <c r="G748" s="2">
        <f>IF(logVir!G748="","",資本サービス!G748/SUM(資本サービス!G748,労働コスト!G748))</f>
        <v>0.4039731248179253</v>
      </c>
      <c r="I748" s="3">
        <v>25</v>
      </c>
      <c r="J748" s="3">
        <v>1</v>
      </c>
      <c r="K748" s="2" cm="1">
        <f t="array" ref="K748">IF(C748="","",0.5*(C748+SUMPRODUCT(($B$1461:$B$1491=$J748)*1,C$1461:C$1491)))</f>
        <v>0.56583833230626479</v>
      </c>
      <c r="L748" s="2" cm="1">
        <f t="array" ref="L748">IF(D748="","",0.5*(D748+SUMPRODUCT(($B$1461:$B$1491=$J748)*1,D$1461:D$1491)))</f>
        <v>0.40423379446543489</v>
      </c>
      <c r="M748" s="2" cm="1">
        <f t="array" ref="M748">IF(E748="","",0.5*(E748+SUMPRODUCT(($B$1461:$B$1491=$J748)*1,E$1461:E$1491)))</f>
        <v>0.3993385205801</v>
      </c>
      <c r="N748" s="2" cm="1">
        <f t="array" ref="N748">IF(F748="","",0.5*(F748+SUMPRODUCT(($B$1461:$B$1491=$J748)*1,F$1461:F$1491)))</f>
        <v>0.40092268636358153</v>
      </c>
      <c r="O748" s="2" cm="1">
        <f t="array" ref="O748">IF(G748="","",0.5*(G748+SUMPRODUCT(($B$1461:$B$1491=$J748)*1,G$1461:G$1491)))</f>
        <v>0.36170425665260175</v>
      </c>
    </row>
    <row r="749" spans="1:15" x14ac:dyDescent="0.55000000000000004">
      <c r="A749" s="3">
        <v>25</v>
      </c>
      <c r="B749" s="3">
        <v>2</v>
      </c>
      <c r="C749" s="2">
        <f>IF(logVir!C749="","",資本サービス!C749/SUM(資本サービス!C749,労働コスト!C749))</f>
        <v>0.43243939600839998</v>
      </c>
      <c r="D749" s="2">
        <f>IF(logVir!D749="","",資本サービス!D749/SUM(資本サービス!D749,労働コスト!D749))</f>
        <v>0.30186257176174963</v>
      </c>
      <c r="E749" s="2">
        <f>IF(logVir!E749="","",資本サービス!E749/SUM(資本サービス!E749,労働コスト!E749))</f>
        <v>0.44981221504553986</v>
      </c>
      <c r="F749" s="2">
        <f>IF(logVir!F749="","",資本サービス!F749/SUM(資本サービス!F749,労働コスト!F749))</f>
        <v>0.43619087420496783</v>
      </c>
      <c r="G749" s="2">
        <f>IF(logVir!G749="","",資本サービス!G749/SUM(資本サービス!G749,労働コスト!G749))</f>
        <v>0.38478882492563066</v>
      </c>
      <c r="I749" s="3">
        <v>25</v>
      </c>
      <c r="J749" s="3">
        <v>2</v>
      </c>
      <c r="K749" s="2" cm="1">
        <f t="array" ref="K749">IF(C749="","",0.5*(C749+SUMPRODUCT(($B$1461:$B$1491=$J749)*1,C$1461:C$1491)))</f>
        <v>0.45394293168647115</v>
      </c>
      <c r="L749" s="2" cm="1">
        <f t="array" ref="L749">IF(D749="","",0.5*(D749+SUMPRODUCT(($B$1461:$B$1491=$J749)*1,D$1461:D$1491)))</f>
        <v>0.35462226924575829</v>
      </c>
      <c r="M749" s="2" cm="1">
        <f t="array" ref="M749">IF(E749="","",0.5*(E749+SUMPRODUCT(($B$1461:$B$1491=$J749)*1,E$1461:E$1491)))</f>
        <v>0.46575841003427426</v>
      </c>
      <c r="N749" s="2" cm="1">
        <f t="array" ref="N749">IF(F749="","",0.5*(F749+SUMPRODUCT(($B$1461:$B$1491=$J749)*1,F$1461:F$1491)))</f>
        <v>0.46010172452227577</v>
      </c>
      <c r="O749" s="2" cm="1">
        <f t="array" ref="O749">IF(G749="","",0.5*(G749+SUMPRODUCT(($B$1461:$B$1491=$J749)*1,G$1461:G$1491)))</f>
        <v>0.39584694020169542</v>
      </c>
    </row>
    <row r="750" spans="1:15" x14ac:dyDescent="0.55000000000000004">
      <c r="A750" s="3">
        <v>25</v>
      </c>
      <c r="B750" s="3">
        <v>3</v>
      </c>
      <c r="C750" s="2">
        <f>IF(logVir!C750="","",資本サービス!C750/SUM(資本サービス!C750,労働コスト!C750))</f>
        <v>0.32021985348552529</v>
      </c>
      <c r="D750" s="2">
        <f>IF(logVir!D750="","",資本サービス!D750/SUM(資本サービス!D750,労働コスト!D750))</f>
        <v>0.33940824557729476</v>
      </c>
      <c r="E750" s="2">
        <f>IF(logVir!E750="","",資本サービス!E750/SUM(資本サービス!E750,労働コスト!E750))</f>
        <v>0.32877130384655756</v>
      </c>
      <c r="F750" s="2">
        <f>IF(logVir!F750="","",資本サービス!F750/SUM(資本サービス!F750,労働コスト!F750))</f>
        <v>0.34875855628647223</v>
      </c>
      <c r="G750" s="2">
        <f>IF(logVir!G750="","",資本サービス!G750/SUM(資本サービス!G750,労働コスト!G750))</f>
        <v>0.29516901131879308</v>
      </c>
      <c r="I750" s="3">
        <v>25</v>
      </c>
      <c r="J750" s="3">
        <v>3</v>
      </c>
      <c r="K750" s="2" cm="1">
        <f t="array" ref="K750">IF(C750="","",0.5*(C750+SUMPRODUCT(($B$1461:$B$1491=$J750)*1,C$1461:C$1491)))</f>
        <v>0.31142590284076727</v>
      </c>
      <c r="L750" s="2" cm="1">
        <f t="array" ref="L750">IF(D750="","",0.5*(D750+SUMPRODUCT(($B$1461:$B$1491=$J750)*1,D$1461:D$1491)))</f>
        <v>0.30349354707038123</v>
      </c>
      <c r="M750" s="2" cm="1">
        <f t="array" ref="M750">IF(E750="","",0.5*(E750+SUMPRODUCT(($B$1461:$B$1491=$J750)*1,E$1461:E$1491)))</f>
        <v>0.29009625547768958</v>
      </c>
      <c r="N750" s="2" cm="1">
        <f t="array" ref="N750">IF(F750="","",0.5*(F750+SUMPRODUCT(($B$1461:$B$1491=$J750)*1,F$1461:F$1491)))</f>
        <v>0.30095414435046508</v>
      </c>
      <c r="O750" s="2" cm="1">
        <f t="array" ref="O750">IF(G750="","",0.5*(G750+SUMPRODUCT(($B$1461:$B$1491=$J750)*1,G$1461:G$1491)))</f>
        <v>0.25773948867023178</v>
      </c>
    </row>
    <row r="751" spans="1:15" x14ac:dyDescent="0.55000000000000004">
      <c r="A751" s="3">
        <v>25</v>
      </c>
      <c r="B751" s="3">
        <v>4</v>
      </c>
      <c r="C751" s="2">
        <f>IF(logVir!C751="","",資本サービス!C751/SUM(資本サービス!C751,労働コスト!C751))</f>
        <v>0.4922301250999736</v>
      </c>
      <c r="D751" s="2">
        <f>IF(logVir!D751="","",資本サービス!D751/SUM(資本サービス!D751,労働コスト!D751))</f>
        <v>0.51575513212518254</v>
      </c>
      <c r="E751" s="2">
        <f>IF(logVir!E751="","",資本サービス!E751/SUM(資本サービス!E751,労働コスト!E751))</f>
        <v>0.47913380515702253</v>
      </c>
      <c r="F751" s="2">
        <f>IF(logVir!F751="","",資本サービス!F751/SUM(資本サービス!F751,労働コスト!F751))</f>
        <v>0.49497937151533578</v>
      </c>
      <c r="G751" s="2">
        <f>IF(logVir!G751="","",資本サービス!G751/SUM(資本サービス!G751,労働コスト!G751))</f>
        <v>0.43857839804217164</v>
      </c>
      <c r="I751" s="3">
        <v>25</v>
      </c>
      <c r="J751" s="3">
        <v>4</v>
      </c>
      <c r="K751" s="2" cm="1">
        <f t="array" ref="K751">IF(C751="","",0.5*(C751+SUMPRODUCT(($B$1461:$B$1491=$J751)*1,C$1461:C$1491)))</f>
        <v>0.36519416515704861</v>
      </c>
      <c r="L751" s="2" cm="1">
        <f t="array" ref="L751">IF(D751="","",0.5*(D751+SUMPRODUCT(($B$1461:$B$1491=$J751)*1,D$1461:D$1491)))</f>
        <v>0.38857434970555438</v>
      </c>
      <c r="M751" s="2" cm="1">
        <f t="array" ref="M751">IF(E751="","",0.5*(E751+SUMPRODUCT(($B$1461:$B$1491=$J751)*1,E$1461:E$1491)))</f>
        <v>0.36259421310714179</v>
      </c>
      <c r="N751" s="2" cm="1">
        <f t="array" ref="N751">IF(F751="","",0.5*(F751+SUMPRODUCT(($B$1461:$B$1491=$J751)*1,F$1461:F$1491)))</f>
        <v>0.37385011707990889</v>
      </c>
      <c r="O751" s="2" cm="1">
        <f t="array" ref="O751">IF(G751="","",0.5*(G751+SUMPRODUCT(($B$1461:$B$1491=$J751)*1,G$1461:G$1491)))</f>
        <v>0.33425146876646883</v>
      </c>
    </row>
    <row r="752" spans="1:15" x14ac:dyDescent="0.55000000000000004">
      <c r="A752" s="3">
        <v>25</v>
      </c>
      <c r="B752" s="3">
        <v>5</v>
      </c>
      <c r="C752" s="2">
        <f>IF(logVir!C752="","",資本サービス!C752/SUM(資本サービス!C752,労働コスト!C752))</f>
        <v>0.24977242433422864</v>
      </c>
      <c r="D752" s="2">
        <f>IF(logVir!D752="","",資本サービス!D752/SUM(資本サービス!D752,労働コスト!D752))</f>
        <v>0.19701836189606875</v>
      </c>
      <c r="E752" s="2">
        <f>IF(logVir!E752="","",資本サービス!E752/SUM(資本サービス!E752,労働コスト!E752))</f>
        <v>0.17744143688059852</v>
      </c>
      <c r="F752" s="2">
        <f>IF(logVir!F752="","",資本サービス!F752/SUM(資本サービス!F752,労働コスト!F752))</f>
        <v>0.19203504395939069</v>
      </c>
      <c r="G752" s="2">
        <f>IF(logVir!G752="","",資本サービス!G752/SUM(資本サービス!G752,労働コスト!G752))</f>
        <v>0.19107584202856157</v>
      </c>
      <c r="I752" s="3">
        <v>25</v>
      </c>
      <c r="J752" s="3">
        <v>5</v>
      </c>
      <c r="K752" s="2" cm="1">
        <f t="array" ref="K752">IF(C752="","",0.5*(C752+SUMPRODUCT(($B$1461:$B$1491=$J752)*1,C$1461:C$1491)))</f>
        <v>0.30241517313465183</v>
      </c>
      <c r="L752" s="2" cm="1">
        <f t="array" ref="L752">IF(D752="","",0.5*(D752+SUMPRODUCT(($B$1461:$B$1491=$J752)*1,D$1461:D$1491)))</f>
        <v>0.25916623146738116</v>
      </c>
      <c r="M752" s="2" cm="1">
        <f t="array" ref="M752">IF(E752="","",0.5*(E752+SUMPRODUCT(($B$1461:$B$1491=$J752)*1,E$1461:E$1491)))</f>
        <v>0.23658699114427223</v>
      </c>
      <c r="N752" s="2" cm="1">
        <f t="array" ref="N752">IF(F752="","",0.5*(F752+SUMPRODUCT(($B$1461:$B$1491=$J752)*1,F$1461:F$1491)))</f>
        <v>0.24038674744248564</v>
      </c>
      <c r="O752" s="2" cm="1">
        <f t="array" ref="O752">IF(G752="","",0.5*(G752+SUMPRODUCT(($B$1461:$B$1491=$J752)*1,G$1461:G$1491)))</f>
        <v>0.22850592671257375</v>
      </c>
    </row>
    <row r="753" spans="1:15" x14ac:dyDescent="0.55000000000000004">
      <c r="A753" s="3">
        <v>25</v>
      </c>
      <c r="B753" s="3">
        <v>6</v>
      </c>
      <c r="C753" s="2">
        <f>IF(logVir!C753="","",資本サービス!C753/SUM(資本サービス!C753,労働コスト!C753))</f>
        <v>0.54256007461149103</v>
      </c>
      <c r="D753" s="2">
        <f>IF(logVir!D753="","",資本サービス!D753/SUM(資本サービス!D753,労働コスト!D753))</f>
        <v>0.51276234089340378</v>
      </c>
      <c r="E753" s="2">
        <f>IF(logVir!E753="","",資本サービス!E753/SUM(資本サービス!E753,労働コスト!E753))</f>
        <v>0.53164766349357306</v>
      </c>
      <c r="F753" s="2">
        <f>IF(logVir!F753="","",資本サービス!F753/SUM(資本サービス!F753,労働コスト!F753))</f>
        <v>0.53487950427177799</v>
      </c>
      <c r="G753" s="2">
        <f>IF(logVir!G753="","",資本サービス!G753/SUM(資本サービス!G753,労働コスト!G753))</f>
        <v>0.50078591889019597</v>
      </c>
      <c r="I753" s="3">
        <v>25</v>
      </c>
      <c r="J753" s="3">
        <v>6</v>
      </c>
      <c r="K753" s="2" cm="1">
        <f t="array" ref="K753">IF(C753="","",0.5*(C753+SUMPRODUCT(($B$1461:$B$1491=$J753)*1,C$1461:C$1491)))</f>
        <v>0.58092517009970157</v>
      </c>
      <c r="L753" s="2" cm="1">
        <f t="array" ref="L753">IF(D753="","",0.5*(D753+SUMPRODUCT(($B$1461:$B$1491=$J753)*1,D$1461:D$1491)))</f>
        <v>0.54934896327380578</v>
      </c>
      <c r="M753" s="2" cm="1">
        <f t="array" ref="M753">IF(E753="","",0.5*(E753+SUMPRODUCT(($B$1461:$B$1491=$J753)*1,E$1461:E$1491)))</f>
        <v>0.56008416366490943</v>
      </c>
      <c r="N753" s="2" cm="1">
        <f t="array" ref="N753">IF(F753="","",0.5*(F753+SUMPRODUCT(($B$1461:$B$1491=$J753)*1,F$1461:F$1491)))</f>
        <v>0.56641374621362306</v>
      </c>
      <c r="O753" s="2" cm="1">
        <f t="array" ref="O753">IF(G753="","",0.5*(G753+SUMPRODUCT(($B$1461:$B$1491=$J753)*1,G$1461:G$1491)))</f>
        <v>0.53181707530638755</v>
      </c>
    </row>
    <row r="754" spans="1:15" x14ac:dyDescent="0.55000000000000004">
      <c r="A754" s="3">
        <v>25</v>
      </c>
      <c r="B754" s="3">
        <v>7</v>
      </c>
      <c r="C754" s="2">
        <f>IF(logVir!C754="","",資本サービス!C754/SUM(資本サービス!C754,労働コスト!C754))</f>
        <v>0.644152537392918</v>
      </c>
      <c r="D754" s="2">
        <f>IF(logVir!D754="","",資本サービス!D754/SUM(資本サービス!D754,労働コスト!D754))</f>
        <v>0.60307435751578364</v>
      </c>
      <c r="E754" s="2">
        <f>IF(logVir!E754="","",資本サービス!E754/SUM(資本サービス!E754,労働コスト!E754))</f>
        <v>0.5249566949419413</v>
      </c>
      <c r="F754" s="2">
        <f>IF(logVir!F754="","",資本サービス!F754/SUM(資本サービス!F754,労働コスト!F754))</f>
        <v>0.53713200152059382</v>
      </c>
      <c r="G754" s="2">
        <f>IF(logVir!G754="","",資本サービス!G754/SUM(資本サービス!G754,労働コスト!G754))</f>
        <v>0.4941685865578298</v>
      </c>
      <c r="I754" s="3">
        <v>25</v>
      </c>
      <c r="J754" s="3">
        <v>7</v>
      </c>
      <c r="K754" s="2" cm="1">
        <f t="array" ref="K754">IF(C754="","",0.5*(C754+SUMPRODUCT(($B$1461:$B$1491=$J754)*1,C$1461:C$1491)))</f>
        <v>0.51214945104060161</v>
      </c>
      <c r="L754" s="2" cm="1">
        <f t="array" ref="L754">IF(D754="","",0.5*(D754+SUMPRODUCT(($B$1461:$B$1491=$J754)*1,D$1461:D$1491)))</f>
        <v>0.47012460637688142</v>
      </c>
      <c r="M754" s="2" cm="1">
        <f t="array" ref="M754">IF(E754="","",0.5*(E754+SUMPRODUCT(($B$1461:$B$1491=$J754)*1,E$1461:E$1491)))</f>
        <v>0.42403698644338739</v>
      </c>
      <c r="N754" s="2" cm="1">
        <f t="array" ref="N754">IF(F754="","",0.5*(F754+SUMPRODUCT(($B$1461:$B$1491=$J754)*1,F$1461:F$1491)))</f>
        <v>0.4299867376900946</v>
      </c>
      <c r="O754" s="2" cm="1">
        <f t="array" ref="O754">IF(G754="","",0.5*(G754+SUMPRODUCT(($B$1461:$B$1491=$J754)*1,G$1461:G$1491)))</f>
        <v>0.39544184626558521</v>
      </c>
    </row>
    <row r="755" spans="1:15" x14ac:dyDescent="0.55000000000000004">
      <c r="A755" s="3">
        <v>25</v>
      </c>
      <c r="B755" s="3">
        <v>8</v>
      </c>
      <c r="C755" s="2">
        <f>IF(logVir!C755="","",資本サービス!C755/SUM(資本サービス!C755,労働コスト!C755))</f>
        <v>0.2894558859519375</v>
      </c>
      <c r="D755" s="2">
        <f>IF(logVir!D755="","",資本サービス!D755/SUM(資本サービス!D755,労働コスト!D755))</f>
        <v>0.27365974223025835</v>
      </c>
      <c r="E755" s="2">
        <f>IF(logVir!E755="","",資本サービス!E755/SUM(資本サービス!E755,労働コスト!E755))</f>
        <v>0.25623073405991365</v>
      </c>
      <c r="F755" s="2">
        <f>IF(logVir!F755="","",資本サービス!F755/SUM(資本サービス!F755,労働コスト!F755))</f>
        <v>0.27274085229218126</v>
      </c>
      <c r="G755" s="2">
        <f>IF(logVir!G755="","",資本サービス!G755/SUM(資本サービス!G755,労働コスト!G755))</f>
        <v>0.24946587177968271</v>
      </c>
      <c r="I755" s="3">
        <v>25</v>
      </c>
      <c r="J755" s="3">
        <v>8</v>
      </c>
      <c r="K755" s="2" cm="1">
        <f t="array" ref="K755">IF(C755="","",0.5*(C755+SUMPRODUCT(($B$1461:$B$1491=$J755)*1,C$1461:C$1491)))</f>
        <v>0.36981290672224587</v>
      </c>
      <c r="L755" s="2" cm="1">
        <f t="array" ref="L755">IF(D755="","",0.5*(D755+SUMPRODUCT(($B$1461:$B$1491=$J755)*1,D$1461:D$1491)))</f>
        <v>0.3373799679549313</v>
      </c>
      <c r="M755" s="2" cm="1">
        <f t="array" ref="M755">IF(E755="","",0.5*(E755+SUMPRODUCT(($B$1461:$B$1491=$J755)*1,E$1461:E$1491)))</f>
        <v>0.32842325460248989</v>
      </c>
      <c r="N755" s="2" cm="1">
        <f t="array" ref="N755">IF(F755="","",0.5*(F755+SUMPRODUCT(($B$1461:$B$1491=$J755)*1,F$1461:F$1491)))</f>
        <v>0.34119888366037265</v>
      </c>
      <c r="O755" s="2" cm="1">
        <f t="array" ref="O755">IF(G755="","",0.5*(G755+SUMPRODUCT(($B$1461:$B$1491=$J755)*1,G$1461:G$1491)))</f>
        <v>0.31528765467927827</v>
      </c>
    </row>
    <row r="756" spans="1:15" x14ac:dyDescent="0.55000000000000004">
      <c r="A756" s="3">
        <v>25</v>
      </c>
      <c r="B756" s="3">
        <v>9</v>
      </c>
      <c r="C756" s="2">
        <f>IF(logVir!C756="","",資本サービス!C756/SUM(資本サービス!C756,労働コスト!C756))</f>
        <v>0.27569448922924938</v>
      </c>
      <c r="D756" s="2">
        <f>IF(logVir!D756="","",資本サービス!D756/SUM(資本サービス!D756,労働コスト!D756))</f>
        <v>0.25303471794352284</v>
      </c>
      <c r="E756" s="2">
        <f>IF(logVir!E756="","",資本サービス!E756/SUM(資本サービス!E756,労働コスト!E756))</f>
        <v>0.19488530266008297</v>
      </c>
      <c r="F756" s="2">
        <f>IF(logVir!F756="","",資本サービス!F756/SUM(資本サービス!F756,労働コスト!F756))</f>
        <v>0.20091522685640953</v>
      </c>
      <c r="G756" s="2">
        <f>IF(logVir!G756="","",資本サービス!G756/SUM(資本サービス!G756,労働コスト!G756))</f>
        <v>0.18152088767799307</v>
      </c>
      <c r="I756" s="3">
        <v>25</v>
      </c>
      <c r="J756" s="3">
        <v>9</v>
      </c>
      <c r="K756" s="2" cm="1">
        <f t="array" ref="K756">IF(C756="","",0.5*(C756+SUMPRODUCT(($B$1461:$B$1491=$J756)*1,C$1461:C$1491)))</f>
        <v>0.2398408050726353</v>
      </c>
      <c r="L756" s="2" cm="1">
        <f t="array" ref="L756">IF(D756="","",0.5*(D756+SUMPRODUCT(($B$1461:$B$1491=$J756)*1,D$1461:D$1491)))</f>
        <v>0.22295374047045607</v>
      </c>
      <c r="M756" s="2" cm="1">
        <f t="array" ref="M756">IF(E756="","",0.5*(E756+SUMPRODUCT(($B$1461:$B$1491=$J756)*1,E$1461:E$1491)))</f>
        <v>0.18087042635677708</v>
      </c>
      <c r="N756" s="2" cm="1">
        <f t="array" ref="N756">IF(F756="","",0.5*(F756+SUMPRODUCT(($B$1461:$B$1491=$J756)*1,F$1461:F$1491)))</f>
        <v>0.18251883672545791</v>
      </c>
      <c r="O756" s="2" cm="1">
        <f t="array" ref="O756">IF(G756="","",0.5*(G756+SUMPRODUCT(($B$1461:$B$1491=$J756)*1,G$1461:G$1491)))</f>
        <v>0.1619424411989272</v>
      </c>
    </row>
    <row r="757" spans="1:15" x14ac:dyDescent="0.55000000000000004">
      <c r="A757" s="3">
        <v>25</v>
      </c>
      <c r="B757" s="3">
        <v>10</v>
      </c>
      <c r="C757" s="2">
        <f>IF(logVir!C757="","",資本サービス!C757/SUM(資本サービス!C757,労働コスト!C757))</f>
        <v>0.40805697031608557</v>
      </c>
      <c r="D757" s="2">
        <f>IF(logVir!D757="","",資本サービス!D757/SUM(資本サービス!D757,労働コスト!D757))</f>
        <v>0.36984040373779903</v>
      </c>
      <c r="E757" s="2">
        <f>IF(logVir!E757="","",資本サービス!E757/SUM(資本サービス!E757,労働コスト!E757))</f>
        <v>0.31378396505323863</v>
      </c>
      <c r="F757" s="2">
        <f>IF(logVir!F757="","",資本サービス!F757/SUM(資本サービス!F757,労働コスト!F757))</f>
        <v>0.31373782985349624</v>
      </c>
      <c r="G757" s="2">
        <f>IF(logVir!G757="","",資本サービス!G757/SUM(資本サービス!G757,労働コスト!G757))</f>
        <v>0.28089421583774166</v>
      </c>
      <c r="I757" s="3">
        <v>25</v>
      </c>
      <c r="J757" s="3">
        <v>10</v>
      </c>
      <c r="K757" s="2" cm="1">
        <f t="array" ref="K757">IF(C757="","",0.5*(C757+SUMPRODUCT(($B$1461:$B$1491=$J757)*1,C$1461:C$1491)))</f>
        <v>0.3907740530181959</v>
      </c>
      <c r="L757" s="2" cm="1">
        <f t="array" ref="L757">IF(D757="","",0.5*(D757+SUMPRODUCT(($B$1461:$B$1491=$J757)*1,D$1461:D$1491)))</f>
        <v>0.36347143525432679</v>
      </c>
      <c r="M757" s="2" cm="1">
        <f t="array" ref="M757">IF(E757="","",0.5*(E757+SUMPRODUCT(($B$1461:$B$1491=$J757)*1,E$1461:E$1491)))</f>
        <v>0.31715068469918084</v>
      </c>
      <c r="N757" s="2" cm="1">
        <f t="array" ref="N757">IF(F757="","",0.5*(F757+SUMPRODUCT(($B$1461:$B$1491=$J757)*1,F$1461:F$1491)))</f>
        <v>0.31728073557370196</v>
      </c>
      <c r="O757" s="2" cm="1">
        <f t="array" ref="O757">IF(G757="","",0.5*(G757+SUMPRODUCT(($B$1461:$B$1491=$J757)*1,G$1461:G$1491)))</f>
        <v>0.28292335672540858</v>
      </c>
    </row>
    <row r="758" spans="1:15" x14ac:dyDescent="0.55000000000000004">
      <c r="A758" s="3">
        <v>25</v>
      </c>
      <c r="B758" s="3">
        <v>11</v>
      </c>
      <c r="C758" s="2">
        <f>IF(logVir!C758="","",資本サービス!C758/SUM(資本サービス!C758,労働コスト!C758))</f>
        <v>0.41272535549379707</v>
      </c>
      <c r="D758" s="2">
        <f>IF(logVir!D758="","",資本サービス!D758/SUM(資本サービス!D758,労働コスト!D758))</f>
        <v>0.36176549639469363</v>
      </c>
      <c r="E758" s="2">
        <f>IF(logVir!E758="","",資本サービス!E758/SUM(資本サービス!E758,労働コスト!E758))</f>
        <v>0.38675886747259502</v>
      </c>
      <c r="F758" s="2">
        <f>IF(logVir!F758="","",資本サービス!F758/SUM(資本サービス!F758,労働コスト!F758))</f>
        <v>0.38549413544261807</v>
      </c>
      <c r="G758" s="2">
        <f>IF(logVir!G758="","",資本サービス!G758/SUM(資本サービス!G758,労働コスト!G758))</f>
        <v>0.38081308173971545</v>
      </c>
      <c r="I758" s="3">
        <v>25</v>
      </c>
      <c r="J758" s="3">
        <v>11</v>
      </c>
      <c r="K758" s="2" cm="1">
        <f t="array" ref="K758">IF(C758="","",0.5*(C758+SUMPRODUCT(($B$1461:$B$1491=$J758)*1,C$1461:C$1491)))</f>
        <v>0.4239473124994072</v>
      </c>
      <c r="L758" s="2" cm="1">
        <f t="array" ref="L758">IF(D758="","",0.5*(D758+SUMPRODUCT(($B$1461:$B$1491=$J758)*1,D$1461:D$1491)))</f>
        <v>0.39688577782207479</v>
      </c>
      <c r="M758" s="2" cm="1">
        <f t="array" ref="M758">IF(E758="","",0.5*(E758+SUMPRODUCT(($B$1461:$B$1491=$J758)*1,E$1461:E$1491)))</f>
        <v>0.40314935985131423</v>
      </c>
      <c r="N758" s="2" cm="1">
        <f t="array" ref="N758">IF(F758="","",0.5*(F758+SUMPRODUCT(($B$1461:$B$1491=$J758)*1,F$1461:F$1491)))</f>
        <v>0.40641136612877216</v>
      </c>
      <c r="O758" s="2" cm="1">
        <f t="array" ref="O758">IF(G758="","",0.5*(G758+SUMPRODUCT(($B$1461:$B$1491=$J758)*1,G$1461:G$1491)))</f>
        <v>0.39343437848400031</v>
      </c>
    </row>
    <row r="759" spans="1:15" x14ac:dyDescent="0.55000000000000004">
      <c r="A759" s="3">
        <v>25</v>
      </c>
      <c r="B759" s="3">
        <v>12</v>
      </c>
      <c r="C759" s="2">
        <f>IF(logVir!C759="","",資本サービス!C759/SUM(資本サービス!C759,労働コスト!C759))</f>
        <v>0.5707934289936577</v>
      </c>
      <c r="D759" s="2">
        <f>IF(logVir!D759="","",資本サービス!D759/SUM(資本サービス!D759,労働コスト!D759))</f>
        <v>0.57078082864350455</v>
      </c>
      <c r="E759" s="2">
        <f>IF(logVir!E759="","",資本サービス!E759/SUM(資本サービス!E759,労働コスト!E759))</f>
        <v>0.54423046551222232</v>
      </c>
      <c r="F759" s="2">
        <f>IF(logVir!F759="","",資本サービス!F759/SUM(資本サービス!F759,労働コスト!F759))</f>
        <v>0.54633206194092487</v>
      </c>
      <c r="G759" s="2">
        <f>IF(logVir!G759="","",資本サービス!G759/SUM(資本サービス!G759,労働コスト!G759))</f>
        <v>0.52222367000069736</v>
      </c>
      <c r="I759" s="3">
        <v>25</v>
      </c>
      <c r="J759" s="3">
        <v>12</v>
      </c>
      <c r="K759" s="2" cm="1">
        <f t="array" ref="K759">IF(C759="","",0.5*(C759+SUMPRODUCT(($B$1461:$B$1491=$J759)*1,C$1461:C$1491)))</f>
        <v>0.54100415760207454</v>
      </c>
      <c r="L759" s="2" cm="1">
        <f t="array" ref="L759">IF(D759="","",0.5*(D759+SUMPRODUCT(($B$1461:$B$1491=$J759)*1,D$1461:D$1491)))</f>
        <v>0.52888450083904481</v>
      </c>
      <c r="M759" s="2" cm="1">
        <f t="array" ref="M759">IF(E759="","",0.5*(E759+SUMPRODUCT(($B$1461:$B$1491=$J759)*1,E$1461:E$1491)))</f>
        <v>0.51502589572914603</v>
      </c>
      <c r="N759" s="2" cm="1">
        <f t="array" ref="N759">IF(F759="","",0.5*(F759+SUMPRODUCT(($B$1461:$B$1491=$J759)*1,F$1461:F$1491)))</f>
        <v>0.51379128336319635</v>
      </c>
      <c r="O759" s="2" cm="1">
        <f t="array" ref="O759">IF(G759="","",0.5*(G759+SUMPRODUCT(($B$1461:$B$1491=$J759)*1,G$1461:G$1491)))</f>
        <v>0.48011299093858129</v>
      </c>
    </row>
    <row r="760" spans="1:15" x14ac:dyDescent="0.55000000000000004">
      <c r="A760" s="3">
        <v>25</v>
      </c>
      <c r="B760" s="3">
        <v>13</v>
      </c>
      <c r="C760" s="2">
        <f>IF(logVir!C760="","",資本サービス!C760/SUM(資本サービス!C760,労働コスト!C760))</f>
        <v>0.5829642857276347</v>
      </c>
      <c r="D760" s="2">
        <f>IF(logVir!D760="","",資本サービス!D760/SUM(資本サービス!D760,労働コスト!D760))</f>
        <v>0.61660389047503961</v>
      </c>
      <c r="E760" s="2">
        <f>IF(logVir!E760="","",資本サービス!E760/SUM(資本サービス!E760,労働コスト!E760))</f>
        <v>0.54195129336734937</v>
      </c>
      <c r="F760" s="2">
        <f>IF(logVir!F760="","",資本サービス!F760/SUM(資本サービス!F760,労働コスト!F760))</f>
        <v>0.5432228919436215</v>
      </c>
      <c r="G760" s="2">
        <f>IF(logVir!G760="","",資本サービス!G760/SUM(資本サービス!G760,労働コスト!G760))</f>
        <v>0.49352818142208332</v>
      </c>
      <c r="I760" s="3">
        <v>25</v>
      </c>
      <c r="J760" s="3">
        <v>13</v>
      </c>
      <c r="K760" s="2" cm="1">
        <f t="array" ref="K760">IF(C760="","",0.5*(C760+SUMPRODUCT(($B$1461:$B$1491=$J760)*1,C$1461:C$1491)))</f>
        <v>0.59070292120588341</v>
      </c>
      <c r="L760" s="2" cm="1">
        <f t="array" ref="L760">IF(D760="","",0.5*(D760+SUMPRODUCT(($B$1461:$B$1491=$J760)*1,D$1461:D$1491)))</f>
        <v>0.62243583597673779</v>
      </c>
      <c r="M760" s="2" cm="1">
        <f t="array" ref="M760">IF(E760="","",0.5*(E760+SUMPRODUCT(($B$1461:$B$1491=$J760)*1,E$1461:E$1491)))</f>
        <v>0.56542419401165034</v>
      </c>
      <c r="N760" s="2" cm="1">
        <f t="array" ref="N760">IF(F760="","",0.5*(F760+SUMPRODUCT(($B$1461:$B$1491=$J760)*1,F$1461:F$1491)))</f>
        <v>0.57344945734164199</v>
      </c>
      <c r="O760" s="2" cm="1">
        <f t="array" ref="O760">IF(G760="","",0.5*(G760+SUMPRODUCT(($B$1461:$B$1491=$J760)*1,G$1461:G$1491)))</f>
        <v>0.5308818097322775</v>
      </c>
    </row>
    <row r="761" spans="1:15" x14ac:dyDescent="0.55000000000000004">
      <c r="A761" s="3">
        <v>25</v>
      </c>
      <c r="B761" s="3">
        <v>14</v>
      </c>
      <c r="C761" s="2">
        <f>IF(logVir!C761="","",資本サービス!C761/SUM(資本サービス!C761,労働コスト!C761))</f>
        <v>0.38388425079624788</v>
      </c>
      <c r="D761" s="2">
        <f>IF(logVir!D761="","",資本サービス!D761/SUM(資本サービス!D761,労働コスト!D761))</f>
        <v>0.34163643638950486</v>
      </c>
      <c r="E761" s="2">
        <f>IF(logVir!E761="","",資本サービス!E761/SUM(資本サービス!E761,労働コスト!E761))</f>
        <v>0.40241867162623146</v>
      </c>
      <c r="F761" s="2">
        <f>IF(logVir!F761="","",資本サービス!F761/SUM(資本サービス!F761,労働コスト!F761))</f>
        <v>0.48311305862693421</v>
      </c>
      <c r="G761" s="2">
        <f>IF(logVir!G761="","",資本サービス!G761/SUM(資本サービス!G761,労働コスト!G761))</f>
        <v>0.48512784762255667</v>
      </c>
      <c r="I761" s="3">
        <v>25</v>
      </c>
      <c r="J761" s="3">
        <v>14</v>
      </c>
      <c r="K761" s="2" cm="1">
        <f t="array" ref="K761">IF(C761="","",0.5*(C761+SUMPRODUCT(($B$1461:$B$1491=$J761)*1,C$1461:C$1491)))</f>
        <v>0.39651436555175917</v>
      </c>
      <c r="L761" s="2" cm="1">
        <f t="array" ref="L761">IF(D761="","",0.5*(D761+SUMPRODUCT(($B$1461:$B$1491=$J761)*1,D$1461:D$1491)))</f>
        <v>0.35563789852422251</v>
      </c>
      <c r="M761" s="2" cm="1">
        <f t="array" ref="M761">IF(E761="","",0.5*(E761+SUMPRODUCT(($B$1461:$B$1491=$J761)*1,E$1461:E$1491)))</f>
        <v>0.39499020756032399</v>
      </c>
      <c r="N761" s="2" cm="1">
        <f t="array" ref="N761">IF(F761="","",0.5*(F761+SUMPRODUCT(($B$1461:$B$1491=$J761)*1,F$1461:F$1491)))</f>
        <v>0.44194016335291608</v>
      </c>
      <c r="O761" s="2" cm="1">
        <f t="array" ref="O761">IF(G761="","",0.5*(G761+SUMPRODUCT(($B$1461:$B$1491=$J761)*1,G$1461:G$1491)))</f>
        <v>0.42968295492455755</v>
      </c>
    </row>
    <row r="762" spans="1:15" x14ac:dyDescent="0.55000000000000004">
      <c r="A762" s="3">
        <v>25</v>
      </c>
      <c r="B762" s="3">
        <v>15</v>
      </c>
      <c r="C762" s="2">
        <f>IF(logVir!C762="","",資本サービス!C762/SUM(資本サービス!C762,労働コスト!C762))</f>
        <v>0.38348930837422768</v>
      </c>
      <c r="D762" s="2">
        <f>IF(logVir!D762="","",資本サービス!D762/SUM(資本サービス!D762,労働コスト!D762))</f>
        <v>0.34340353881198321</v>
      </c>
      <c r="E762" s="2">
        <f>IF(logVir!E762="","",資本サービス!E762/SUM(資本サービス!E762,労働コスト!E762))</f>
        <v>0.34086874597245365</v>
      </c>
      <c r="F762" s="2">
        <f>IF(logVir!F762="","",資本サービス!F762/SUM(資本サービス!F762,労働コスト!F762))</f>
        <v>0.36895761002990762</v>
      </c>
      <c r="G762" s="2">
        <f>IF(logVir!G762="","",資本サービス!G762/SUM(資本サービス!G762,労働コスト!G762))</f>
        <v>0.35525005110066954</v>
      </c>
      <c r="I762" s="3">
        <v>25</v>
      </c>
      <c r="J762" s="3">
        <v>15</v>
      </c>
      <c r="K762" s="2" cm="1">
        <f t="array" ref="K762">IF(C762="","",0.5*(C762+SUMPRODUCT(($B$1461:$B$1491=$J762)*1,C$1461:C$1491)))</f>
        <v>0.3220475820448695</v>
      </c>
      <c r="L762" s="2" cm="1">
        <f t="array" ref="L762">IF(D762="","",0.5*(D762+SUMPRODUCT(($B$1461:$B$1491=$J762)*1,D$1461:D$1491)))</f>
        <v>0.28063719761470624</v>
      </c>
      <c r="M762" s="2" cm="1">
        <f t="array" ref="M762">IF(E762="","",0.5*(E762+SUMPRODUCT(($B$1461:$B$1491=$J762)*1,E$1461:E$1491)))</f>
        <v>0.29242864581733424</v>
      </c>
      <c r="N762" s="2" cm="1">
        <f t="array" ref="N762">IF(F762="","",0.5*(F762+SUMPRODUCT(($B$1461:$B$1491=$J762)*1,F$1461:F$1491)))</f>
        <v>0.31093964543976177</v>
      </c>
      <c r="O762" s="2" cm="1">
        <f t="array" ref="O762">IF(G762="","",0.5*(G762+SUMPRODUCT(($B$1461:$B$1491=$J762)*1,G$1461:G$1491)))</f>
        <v>0.29074866476040695</v>
      </c>
    </row>
    <row r="763" spans="1:15" x14ac:dyDescent="0.55000000000000004">
      <c r="A763" s="3">
        <v>25</v>
      </c>
      <c r="B763" s="3">
        <v>16</v>
      </c>
      <c r="C763" s="2">
        <f>IF(logVir!C763="","",資本サービス!C763/SUM(資本サービス!C763,労働コスト!C763))</f>
        <v>0.55834402195215349</v>
      </c>
      <c r="D763" s="2">
        <f>IF(logVir!D763="","",資本サービス!D763/SUM(資本サービス!D763,労働コスト!D763))</f>
        <v>0.50754478558440386</v>
      </c>
      <c r="E763" s="2">
        <f>IF(logVir!E763="","",資本サービス!E763/SUM(資本サービス!E763,労働コスト!E763))</f>
        <v>0.44877501726970093</v>
      </c>
      <c r="F763" s="2">
        <f>IF(logVir!F763="","",資本サービス!F763/SUM(資本サービス!F763,労働コスト!F763))</f>
        <v>0.44104643664375837</v>
      </c>
      <c r="G763" s="2">
        <f>IF(logVir!G763="","",資本サービス!G763/SUM(資本サービス!G763,労働コスト!G763))</f>
        <v>0.40512962725197948</v>
      </c>
      <c r="I763" s="3">
        <v>25</v>
      </c>
      <c r="J763" s="3">
        <v>16</v>
      </c>
      <c r="K763" s="2" cm="1">
        <f t="array" ref="K763">IF(C763="","",0.5*(C763+SUMPRODUCT(($B$1461:$B$1491=$J763)*1,C$1461:C$1491)))</f>
        <v>0.4424487440212842</v>
      </c>
      <c r="L763" s="2" cm="1">
        <f t="array" ref="L763">IF(D763="","",0.5*(D763+SUMPRODUCT(($B$1461:$B$1491=$J763)*1,D$1461:D$1491)))</f>
        <v>0.40253200062087957</v>
      </c>
      <c r="M763" s="2" cm="1">
        <f t="array" ref="M763">IF(E763="","",0.5*(E763+SUMPRODUCT(($B$1461:$B$1491=$J763)*1,E$1461:E$1491)))</f>
        <v>0.36031287465957362</v>
      </c>
      <c r="N763" s="2" cm="1">
        <f t="array" ref="N763">IF(F763="","",0.5*(F763+SUMPRODUCT(($B$1461:$B$1491=$J763)*1,F$1461:F$1491)))</f>
        <v>0.3567057342627068</v>
      </c>
      <c r="O763" s="2" cm="1">
        <f t="array" ref="O763">IF(G763="","",0.5*(G763+SUMPRODUCT(($B$1461:$B$1491=$J763)*1,G$1461:G$1491)))</f>
        <v>0.32482217814221742</v>
      </c>
    </row>
    <row r="764" spans="1:15" x14ac:dyDescent="0.55000000000000004">
      <c r="A764" s="3">
        <v>25</v>
      </c>
      <c r="B764" s="3">
        <v>17</v>
      </c>
      <c r="C764" s="2">
        <f>IF(logVir!C764="","",資本サービス!C764/SUM(資本サービス!C764,労働コスト!C764))</f>
        <v>0.67335700272209653</v>
      </c>
      <c r="D764" s="2">
        <f>IF(logVir!D764="","",資本サービス!D764/SUM(資本サービス!D764,労働コスト!D764))</f>
        <v>0.63479239272502186</v>
      </c>
      <c r="E764" s="2">
        <f>IF(logVir!E764="","",資本サービス!E764/SUM(資本サービス!E764,労働コスト!E764))</f>
        <v>0.62541415646423348</v>
      </c>
      <c r="F764" s="2">
        <f>IF(logVir!F764="","",資本サービス!F764/SUM(資本サービス!F764,労働コスト!F764))</f>
        <v>0.62562234011170237</v>
      </c>
      <c r="G764" s="2">
        <f>IF(logVir!G764="","",資本サービス!G764/SUM(資本サービス!G764,労働コスト!G764))</f>
        <v>0.56305680225486743</v>
      </c>
      <c r="I764" s="3">
        <v>25</v>
      </c>
      <c r="J764" s="3">
        <v>17</v>
      </c>
      <c r="K764" s="2" cm="1">
        <f t="array" ref="K764">IF(C764="","",0.5*(C764+SUMPRODUCT(($B$1461:$B$1491=$J764)*1,C$1461:C$1491)))</f>
        <v>0.66498586451680175</v>
      </c>
      <c r="L764" s="2" cm="1">
        <f t="array" ref="L764">IF(D764="","",0.5*(D764+SUMPRODUCT(($B$1461:$B$1491=$J764)*1,D$1461:D$1491)))</f>
        <v>0.63791958446878416</v>
      </c>
      <c r="M764" s="2" cm="1">
        <f t="array" ref="M764">IF(E764="","",0.5*(E764+SUMPRODUCT(($B$1461:$B$1491=$J764)*1,E$1461:E$1491)))</f>
        <v>0.61973913061965602</v>
      </c>
      <c r="N764" s="2" cm="1">
        <f t="array" ref="N764">IF(F764="","",0.5*(F764+SUMPRODUCT(($B$1461:$B$1491=$J764)*1,F$1461:F$1491)))</f>
        <v>0.60577679584364985</v>
      </c>
      <c r="O764" s="2" cm="1">
        <f t="array" ref="O764">IF(G764="","",0.5*(G764+SUMPRODUCT(($B$1461:$B$1491=$J764)*1,G$1461:G$1491)))</f>
        <v>0.57258321632842857</v>
      </c>
    </row>
    <row r="765" spans="1:15" x14ac:dyDescent="0.55000000000000004">
      <c r="A765" s="3">
        <v>25</v>
      </c>
      <c r="B765" s="3">
        <v>18</v>
      </c>
      <c r="C765" s="2">
        <f>IF(logVir!C765="","",資本サービス!C765/SUM(資本サービス!C765,労働コスト!C765))</f>
        <v>0.17069511625435702</v>
      </c>
      <c r="D765" s="2">
        <f>IF(logVir!D765="","",資本サービス!D765/SUM(資本サービス!D765,労働コスト!D765))</f>
        <v>0.12136005203814759</v>
      </c>
      <c r="E765" s="2">
        <f>IF(logVir!E765="","",資本サービス!E765/SUM(資本サービス!E765,労働コスト!E765))</f>
        <v>0.11826623398533841</v>
      </c>
      <c r="F765" s="2">
        <f>IF(logVir!F765="","",資本サービス!F765/SUM(資本サービス!F765,労働コスト!F765))</f>
        <v>0.12174263852478633</v>
      </c>
      <c r="G765" s="2">
        <f>IF(logVir!G765="","",資本サービス!G765/SUM(資本サービス!G765,労働コスト!G765))</f>
        <v>0.10975041185943298</v>
      </c>
      <c r="I765" s="3">
        <v>25</v>
      </c>
      <c r="J765" s="3">
        <v>18</v>
      </c>
      <c r="K765" s="2" cm="1">
        <f t="array" ref="K765">IF(C765="","",0.5*(C765+SUMPRODUCT(($B$1461:$B$1491=$J765)*1,C$1461:C$1491)))</f>
        <v>0.15709899254159787</v>
      </c>
      <c r="L765" s="2" cm="1">
        <f t="array" ref="L765">IF(D765="","",0.5*(D765+SUMPRODUCT(($B$1461:$B$1491=$J765)*1,D$1461:D$1491)))</f>
        <v>0.11521252047574579</v>
      </c>
      <c r="M765" s="2" cm="1">
        <f t="array" ref="M765">IF(E765="","",0.5*(E765+SUMPRODUCT(($B$1461:$B$1491=$J765)*1,E$1461:E$1491)))</f>
        <v>0.11097117725422484</v>
      </c>
      <c r="N765" s="2" cm="1">
        <f t="array" ref="N765">IF(F765="","",0.5*(F765+SUMPRODUCT(($B$1461:$B$1491=$J765)*1,F$1461:F$1491)))</f>
        <v>0.11191342559646997</v>
      </c>
      <c r="O765" s="2" cm="1">
        <f t="array" ref="O765">IF(G765="","",0.5*(G765+SUMPRODUCT(($B$1461:$B$1491=$J765)*1,G$1461:G$1491)))</f>
        <v>0.1056329933112623</v>
      </c>
    </row>
    <row r="766" spans="1:15" x14ac:dyDescent="0.55000000000000004">
      <c r="A766" s="3">
        <v>25</v>
      </c>
      <c r="B766" s="3">
        <v>19</v>
      </c>
      <c r="C766" s="2">
        <f>IF(logVir!C766="","",資本サービス!C766/SUM(資本サービス!C766,労働コスト!C766))</f>
        <v>0.22150885106473389</v>
      </c>
      <c r="D766" s="2">
        <f>IF(logVir!D766="","",資本サービス!D766/SUM(資本サービス!D766,労働コスト!D766))</f>
        <v>0.1438439631381718</v>
      </c>
      <c r="E766" s="2">
        <f>IF(logVir!E766="","",資本サービス!E766/SUM(資本サービス!E766,労働コスト!E766))</f>
        <v>0.12922351144338404</v>
      </c>
      <c r="F766" s="2">
        <f>IF(logVir!F766="","",資本サービス!F766/SUM(資本サービス!F766,労働コスト!F766))</f>
        <v>0.14269101341829665</v>
      </c>
      <c r="G766" s="2">
        <f>IF(logVir!G766="","",資本サービス!G766/SUM(資本サービス!G766,労働コスト!G766))</f>
        <v>0.15527074934915538</v>
      </c>
      <c r="I766" s="3">
        <v>25</v>
      </c>
      <c r="J766" s="3">
        <v>19</v>
      </c>
      <c r="K766" s="2" cm="1">
        <f t="array" ref="K766">IF(C766="","",0.5*(C766+SUMPRODUCT(($B$1461:$B$1491=$J766)*1,C$1461:C$1491)))</f>
        <v>0.19709742700222593</v>
      </c>
      <c r="L766" s="2" cm="1">
        <f t="array" ref="L766">IF(D766="","",0.5*(D766+SUMPRODUCT(($B$1461:$B$1491=$J766)*1,D$1461:D$1491)))</f>
        <v>0.13825301608188634</v>
      </c>
      <c r="M766" s="2" cm="1">
        <f t="array" ref="M766">IF(E766="","",0.5*(E766+SUMPRODUCT(($B$1461:$B$1491=$J766)*1,E$1461:E$1491)))</f>
        <v>0.12990798588750693</v>
      </c>
      <c r="N766" s="2" cm="1">
        <f t="array" ref="N766">IF(F766="","",0.5*(F766+SUMPRODUCT(($B$1461:$B$1491=$J766)*1,F$1461:F$1491)))</f>
        <v>0.13652030707099599</v>
      </c>
      <c r="O766" s="2" cm="1">
        <f t="array" ref="O766">IF(G766="","",0.5*(G766+SUMPRODUCT(($B$1461:$B$1491=$J766)*1,G$1461:G$1491)))</f>
        <v>0.14027807708393972</v>
      </c>
    </row>
    <row r="767" spans="1:15" x14ac:dyDescent="0.55000000000000004">
      <c r="A767" s="3">
        <v>25</v>
      </c>
      <c r="B767" s="3">
        <v>20</v>
      </c>
      <c r="C767" s="2">
        <f>IF(logVir!C767="","",資本サービス!C767/SUM(資本サービス!C767,労働コスト!C767))</f>
        <v>0.34001184220065189</v>
      </c>
      <c r="D767" s="2">
        <f>IF(logVir!D767="","",資本サービス!D767/SUM(資本サービス!D767,労働コスト!D767))</f>
        <v>0.30819632543701736</v>
      </c>
      <c r="E767" s="2">
        <f>IF(logVir!E767="","",資本サービス!E767/SUM(資本サービス!E767,労働コスト!E767))</f>
        <v>0.3199652412560981</v>
      </c>
      <c r="F767" s="2">
        <f>IF(logVir!F767="","",資本サービス!F767/SUM(資本サービス!F767,労働コスト!F767))</f>
        <v>0.34809130342720124</v>
      </c>
      <c r="G767" s="2">
        <f>IF(logVir!G767="","",資本サービス!G767/SUM(資本サービス!G767,労働コスト!G767))</f>
        <v>0.34440025674817404</v>
      </c>
      <c r="I767" s="3">
        <v>25</v>
      </c>
      <c r="J767" s="3">
        <v>20</v>
      </c>
      <c r="K767" s="2" cm="1">
        <f t="array" ref="K767">IF(C767="","",0.5*(C767+SUMPRODUCT(($B$1461:$B$1491=$J767)*1,C$1461:C$1491)))</f>
        <v>0.29720472738468073</v>
      </c>
      <c r="L767" s="2" cm="1">
        <f t="array" ref="L767">IF(D767="","",0.5*(D767+SUMPRODUCT(($B$1461:$B$1491=$J767)*1,D$1461:D$1491)))</f>
        <v>0.27673664536241382</v>
      </c>
      <c r="M767" s="2" cm="1">
        <f t="array" ref="M767">IF(E767="","",0.5*(E767+SUMPRODUCT(($B$1461:$B$1491=$J767)*1,E$1461:E$1491)))</f>
        <v>0.28574763803211778</v>
      </c>
      <c r="N767" s="2" cm="1">
        <f t="array" ref="N767">IF(F767="","",0.5*(F767+SUMPRODUCT(($B$1461:$B$1491=$J767)*1,F$1461:F$1491)))</f>
        <v>0.30060207203265432</v>
      </c>
      <c r="O767" s="2" cm="1">
        <f t="array" ref="O767">IF(G767="","",0.5*(G767+SUMPRODUCT(($B$1461:$B$1491=$J767)*1,G$1461:G$1491)))</f>
        <v>0.29105104802742071</v>
      </c>
    </row>
    <row r="768" spans="1:15" x14ac:dyDescent="0.55000000000000004">
      <c r="A768" s="3">
        <v>25</v>
      </c>
      <c r="B768" s="3">
        <v>21</v>
      </c>
      <c r="C768" s="2">
        <f>IF(logVir!C768="","",資本サービス!C768/SUM(資本サービス!C768,労働コスト!C768))</f>
        <v>0.29658613931822891</v>
      </c>
      <c r="D768" s="2">
        <f>IF(logVir!D768="","",資本サービス!D768/SUM(資本サービス!D768,労働コスト!D768))</f>
        <v>0.2248517414520132</v>
      </c>
      <c r="E768" s="2">
        <f>IF(logVir!E768="","",資本サービス!E768/SUM(資本サービス!E768,労働コスト!E768))</f>
        <v>0.23163060701424629</v>
      </c>
      <c r="F768" s="2">
        <f>IF(logVir!F768="","",資本サービス!F768/SUM(資本サービス!F768,労働コスト!F768))</f>
        <v>0.22923146050907919</v>
      </c>
      <c r="G768" s="2">
        <f>IF(logVir!G768="","",資本サービス!G768/SUM(資本サービス!G768,労働コスト!G768))</f>
        <v>0.25418136613901493</v>
      </c>
      <c r="I768" s="3">
        <v>25</v>
      </c>
      <c r="J768" s="3">
        <v>21</v>
      </c>
      <c r="K768" s="2" cm="1">
        <f t="array" ref="K768">IF(C768="","",0.5*(C768+SUMPRODUCT(($B$1461:$B$1491=$J768)*1,C$1461:C$1491)))</f>
        <v>0.31572148598117633</v>
      </c>
      <c r="L768" s="2" cm="1">
        <f t="array" ref="L768">IF(D768="","",0.5*(D768+SUMPRODUCT(($B$1461:$B$1491=$J768)*1,D$1461:D$1491)))</f>
        <v>0.2613007425395274</v>
      </c>
      <c r="M768" s="2" cm="1">
        <f t="array" ref="M768">IF(E768="","",0.5*(E768+SUMPRODUCT(($B$1461:$B$1491=$J768)*1,E$1461:E$1491)))</f>
        <v>0.26076956038366073</v>
      </c>
      <c r="N768" s="2" cm="1">
        <f t="array" ref="N768">IF(F768="","",0.5*(F768+SUMPRODUCT(($B$1461:$B$1491=$J768)*1,F$1461:F$1491)))</f>
        <v>0.25827282215677488</v>
      </c>
      <c r="O768" s="2" cm="1">
        <f t="array" ref="O768">IF(G768="","",0.5*(G768+SUMPRODUCT(($B$1461:$B$1491=$J768)*1,G$1461:G$1491)))</f>
        <v>0.26258334608879164</v>
      </c>
    </row>
    <row r="769" spans="1:15" x14ac:dyDescent="0.55000000000000004">
      <c r="A769" s="3">
        <v>25</v>
      </c>
      <c r="B769" s="3">
        <v>22</v>
      </c>
      <c r="C769" s="2">
        <f>IF(logVir!C769="","",資本サービス!C769/SUM(資本サービス!C769,労働コスト!C769))</f>
        <v>0.19775712276518315</v>
      </c>
      <c r="D769" s="2">
        <f>IF(logVir!D769="","",資本サービス!D769/SUM(資本サービス!D769,労働コスト!D769))</f>
        <v>0.17911699473505924</v>
      </c>
      <c r="E769" s="2">
        <f>IF(logVir!E769="","",資本サービス!E769/SUM(資本サービス!E769,労働コスト!E769))</f>
        <v>0.15658277285740746</v>
      </c>
      <c r="F769" s="2">
        <f>IF(logVir!F769="","",資本サービス!F769/SUM(資本サービス!F769,労働コスト!F769))</f>
        <v>0.17864350943200052</v>
      </c>
      <c r="G769" s="2">
        <f>IF(logVir!G769="","",資本サービス!G769/SUM(資本サービス!G769,労働コスト!G769))</f>
        <v>0.19024327179230299</v>
      </c>
      <c r="I769" s="3">
        <v>25</v>
      </c>
      <c r="J769" s="3">
        <v>22</v>
      </c>
      <c r="K769" s="2" cm="1">
        <f t="array" ref="K769">IF(C769="","",0.5*(C769+SUMPRODUCT(($B$1461:$B$1491=$J769)*1,C$1461:C$1491)))</f>
        <v>0.21090842663771678</v>
      </c>
      <c r="L769" s="2" cm="1">
        <f t="array" ref="L769">IF(D769="","",0.5*(D769+SUMPRODUCT(($B$1461:$B$1491=$J769)*1,D$1461:D$1491)))</f>
        <v>0.18183482002964602</v>
      </c>
      <c r="M769" s="2" cm="1">
        <f t="array" ref="M769">IF(E769="","",0.5*(E769+SUMPRODUCT(($B$1461:$B$1491=$J769)*1,E$1461:E$1491)))</f>
        <v>0.15708167672002987</v>
      </c>
      <c r="N769" s="2" cm="1">
        <f t="array" ref="N769">IF(F769="","",0.5*(F769+SUMPRODUCT(($B$1461:$B$1491=$J769)*1,F$1461:F$1491)))</f>
        <v>0.17053160371473255</v>
      </c>
      <c r="O769" s="2" cm="1">
        <f t="array" ref="O769">IF(G769="","",0.5*(G769+SUMPRODUCT(($B$1461:$B$1491=$J769)*1,G$1461:G$1491)))</f>
        <v>0.17571183368393301</v>
      </c>
    </row>
    <row r="770" spans="1:15" x14ac:dyDescent="0.55000000000000004">
      <c r="A770" s="3">
        <v>25</v>
      </c>
      <c r="B770" s="3">
        <v>23</v>
      </c>
      <c r="C770" s="2">
        <f>IF(logVir!C770="","",資本サービス!C770/SUM(資本サービス!C770,労働コスト!C770))</f>
        <v>0.77738890531833493</v>
      </c>
      <c r="D770" s="2">
        <f>IF(logVir!D770="","",資本サービス!D770/SUM(資本サービス!D770,労働コスト!D770))</f>
        <v>0.79038387364587437</v>
      </c>
      <c r="E770" s="2">
        <f>IF(logVir!E770="","",資本サービス!E770/SUM(資本サービス!E770,労働コスト!E770))</f>
        <v>0.77452855156805389</v>
      </c>
      <c r="F770" s="2">
        <f>IF(logVir!F770="","",資本サービス!F770/SUM(資本サービス!F770,労働コスト!F770))</f>
        <v>0.72475422020777747</v>
      </c>
      <c r="G770" s="2">
        <f>IF(logVir!G770="","",資本サービス!G770/SUM(資本サービス!G770,労働コスト!G770))</f>
        <v>0.68728164049203067</v>
      </c>
      <c r="I770" s="3">
        <v>25</v>
      </c>
      <c r="J770" s="3">
        <v>23</v>
      </c>
      <c r="K770" s="2" cm="1">
        <f t="array" ref="K770">IF(C770="","",0.5*(C770+SUMPRODUCT(($B$1461:$B$1491=$J770)*1,C$1461:C$1491)))</f>
        <v>0.74658978491829875</v>
      </c>
      <c r="L770" s="2" cm="1">
        <f t="array" ref="L770">IF(D770="","",0.5*(D770+SUMPRODUCT(($B$1461:$B$1491=$J770)*1,D$1461:D$1491)))</f>
        <v>0.73825074716100025</v>
      </c>
      <c r="M770" s="2" cm="1">
        <f t="array" ref="M770">IF(E770="","",0.5*(E770+SUMPRODUCT(($B$1461:$B$1491=$J770)*1,E$1461:E$1491)))</f>
        <v>0.71366046342276968</v>
      </c>
      <c r="N770" s="2" cm="1">
        <f t="array" ref="N770">IF(F770="","",0.5*(F770+SUMPRODUCT(($B$1461:$B$1491=$J770)*1,F$1461:F$1491)))</f>
        <v>0.67470834046075678</v>
      </c>
      <c r="O770" s="2" cm="1">
        <f t="array" ref="O770">IF(G770="","",0.5*(G770+SUMPRODUCT(($B$1461:$B$1491=$J770)*1,G$1461:G$1491)))</f>
        <v>0.6447052874385053</v>
      </c>
    </row>
    <row r="771" spans="1:15" x14ac:dyDescent="0.55000000000000004">
      <c r="A771" s="3">
        <v>25</v>
      </c>
      <c r="B771" s="3">
        <v>24</v>
      </c>
      <c r="C771" s="2">
        <f>IF(logVir!C771="","",資本サービス!C771/SUM(資本サービス!C771,労働コスト!C771))</f>
        <v>0.25893929702908036</v>
      </c>
      <c r="D771" s="2">
        <f>IF(logVir!D771="","",資本サービス!D771/SUM(資本サービス!D771,労働コスト!D771))</f>
        <v>0.24736799305479137</v>
      </c>
      <c r="E771" s="2">
        <f>IF(logVir!E771="","",資本サービス!E771/SUM(資本サービス!E771,労働コスト!E771))</f>
        <v>0.19796653916139267</v>
      </c>
      <c r="F771" s="2">
        <f>IF(logVir!F771="","",資本サービス!F771/SUM(資本サービス!F771,労働コスト!F771))</f>
        <v>0.16256956476887049</v>
      </c>
      <c r="G771" s="2">
        <f>IF(logVir!G771="","",資本サービス!G771/SUM(資本サービス!G771,労働コスト!G771))</f>
        <v>0.14221500213977067</v>
      </c>
      <c r="I771" s="3">
        <v>25</v>
      </c>
      <c r="J771" s="3">
        <v>24</v>
      </c>
      <c r="K771" s="2" cm="1">
        <f t="array" ref="K771">IF(C771="","",0.5*(C771+SUMPRODUCT(($B$1461:$B$1491=$J771)*1,C$1461:C$1491)))</f>
        <v>0.2735598603084537</v>
      </c>
      <c r="L771" s="2" cm="1">
        <f t="array" ref="L771">IF(D771="","",0.5*(D771+SUMPRODUCT(($B$1461:$B$1491=$J771)*1,D$1461:D$1491)))</f>
        <v>0.25516211606808231</v>
      </c>
      <c r="M771" s="2" cm="1">
        <f t="array" ref="M771">IF(E771="","",0.5*(E771+SUMPRODUCT(($B$1461:$B$1491=$J771)*1,E$1461:E$1491)))</f>
        <v>0.22335662974729759</v>
      </c>
      <c r="N771" s="2" cm="1">
        <f t="array" ref="N771">IF(F771="","",0.5*(F771+SUMPRODUCT(($B$1461:$B$1491=$J771)*1,F$1461:F$1491)))</f>
        <v>0.19704328980923144</v>
      </c>
      <c r="O771" s="2" cm="1">
        <f t="array" ref="O771">IF(G771="","",0.5*(G771+SUMPRODUCT(($B$1461:$B$1491=$J771)*1,G$1461:G$1491)))</f>
        <v>0.1810866168426904</v>
      </c>
    </row>
    <row r="772" spans="1:15" x14ac:dyDescent="0.55000000000000004">
      <c r="A772" s="3">
        <v>25</v>
      </c>
      <c r="B772" s="3">
        <v>25</v>
      </c>
      <c r="C772" s="2">
        <f>IF(logVir!C772="","",資本サービス!C772/SUM(資本サービス!C772,労働コスト!C772))</f>
        <v>0.21337200254381361</v>
      </c>
      <c r="D772" s="2">
        <f>IF(logVir!D772="","",資本サービス!D772/SUM(資本サービス!D772,労働コスト!D772))</f>
        <v>0.19740506670996161</v>
      </c>
      <c r="E772" s="2">
        <f>IF(logVir!E772="","",資本サービス!E772/SUM(資本サービス!E772,労働コスト!E772))</f>
        <v>0.21293885117122283</v>
      </c>
      <c r="F772" s="2">
        <f>IF(logVir!F772="","",資本サービス!F772/SUM(資本サービス!F772,労働コスト!F772))</f>
        <v>0.21897685867826761</v>
      </c>
      <c r="G772" s="2">
        <f>IF(logVir!G772="","",資本サービス!G772/SUM(資本サービス!G772,労働コスト!G772))</f>
        <v>0.19255402569064486</v>
      </c>
      <c r="I772" s="3">
        <v>25</v>
      </c>
      <c r="J772" s="3">
        <v>25</v>
      </c>
      <c r="K772" s="2" cm="1">
        <f t="array" ref="K772">IF(C772="","",0.5*(C772+SUMPRODUCT(($B$1461:$B$1491=$J772)*1,C$1461:C$1491)))</f>
        <v>0.20595047988591603</v>
      </c>
      <c r="L772" s="2" cm="1">
        <f t="array" ref="L772">IF(D772="","",0.5*(D772+SUMPRODUCT(($B$1461:$B$1491=$J772)*1,D$1461:D$1491)))</f>
        <v>0.1972298882873835</v>
      </c>
      <c r="M772" s="2" cm="1">
        <f t="array" ref="M772">IF(E772="","",0.5*(E772+SUMPRODUCT(($B$1461:$B$1491=$J772)*1,E$1461:E$1491)))</f>
        <v>0.20537952804232401</v>
      </c>
      <c r="N772" s="2" cm="1">
        <f t="array" ref="N772">IF(F772="","",0.5*(F772+SUMPRODUCT(($B$1461:$B$1491=$J772)*1,F$1461:F$1491)))</f>
        <v>0.20899753540796945</v>
      </c>
      <c r="O772" s="2" cm="1">
        <f t="array" ref="O772">IF(G772="","",0.5*(G772+SUMPRODUCT(($B$1461:$B$1491=$J772)*1,G$1461:G$1491)))</f>
        <v>0.19511074885198704</v>
      </c>
    </row>
    <row r="773" spans="1:15" x14ac:dyDescent="0.55000000000000004">
      <c r="A773" s="3">
        <v>25</v>
      </c>
      <c r="B773" s="3">
        <v>26</v>
      </c>
      <c r="C773" s="2">
        <f>IF(logVir!C773="","",資本サービス!C773/SUM(資本サービス!C773,労働コスト!C773))</f>
        <v>0.78850128331575997</v>
      </c>
      <c r="D773" s="2">
        <f>IF(logVir!D773="","",資本サービス!D773/SUM(資本サービス!D773,労働コスト!D773))</f>
        <v>0.58825224305464374</v>
      </c>
      <c r="E773" s="2">
        <f>IF(logVir!E773="","",資本サービス!E773/SUM(資本サービス!E773,労働コスト!E773))</f>
        <v>0.4885523485802053</v>
      </c>
      <c r="F773" s="2">
        <f>IF(logVir!F773="","",資本サービス!F773/SUM(資本サービス!F773,労働コスト!F773))</f>
        <v>0.62002782288514746</v>
      </c>
      <c r="G773" s="2">
        <f>IF(logVir!G773="","",資本サービス!G773/SUM(資本サービス!G773,労働コスト!G773))</f>
        <v>0.57978476642064214</v>
      </c>
      <c r="I773" s="3">
        <v>25</v>
      </c>
      <c r="J773" s="3">
        <v>26</v>
      </c>
      <c r="K773" s="2" cm="1">
        <f t="array" ref="K773">IF(C773="","",0.5*(C773+SUMPRODUCT(($B$1461:$B$1491=$J773)*1,C$1461:C$1491)))</f>
        <v>0.7398129239042176</v>
      </c>
      <c r="L773" s="2" cm="1">
        <f t="array" ref="L773">IF(D773="","",0.5*(D773+SUMPRODUCT(($B$1461:$B$1491=$J773)*1,D$1461:D$1491)))</f>
        <v>0.60629940018984829</v>
      </c>
      <c r="M773" s="2" cm="1">
        <f t="array" ref="M773">IF(E773="","",0.5*(E773+SUMPRODUCT(($B$1461:$B$1491=$J773)*1,E$1461:E$1491)))</f>
        <v>0.52121172489804268</v>
      </c>
      <c r="N773" s="2" cm="1">
        <f t="array" ref="N773">IF(F773="","",0.5*(F773+SUMPRODUCT(($B$1461:$B$1491=$J773)*1,F$1461:F$1491)))</f>
        <v>0.59936049671856839</v>
      </c>
      <c r="O773" s="2" cm="1">
        <f t="array" ref="O773">IF(G773="","",0.5*(G773+SUMPRODUCT(($B$1461:$B$1491=$J773)*1,G$1461:G$1491)))</f>
        <v>0.57770944308044658</v>
      </c>
    </row>
    <row r="774" spans="1:15" x14ac:dyDescent="0.55000000000000004">
      <c r="A774" s="3">
        <v>25</v>
      </c>
      <c r="B774" s="3">
        <v>27</v>
      </c>
      <c r="C774" s="2">
        <f>IF(logVir!C774="","",資本サービス!C774/SUM(資本サービス!C774,労働コスト!C774))</f>
        <v>0.15454993790865457</v>
      </c>
      <c r="D774" s="2">
        <f>IF(logVir!D774="","",資本サービス!D774/SUM(資本サービス!D774,労働コスト!D774))</f>
        <v>0.15377478397585317</v>
      </c>
      <c r="E774" s="2">
        <f>IF(logVir!E774="","",資本サービス!E774/SUM(資本サービス!E774,労働コスト!E774))</f>
        <v>0.17417344245108463</v>
      </c>
      <c r="F774" s="2">
        <f>IF(logVir!F774="","",資本サービス!F774/SUM(資本サービス!F774,労働コスト!F774))</f>
        <v>0.16145629000130704</v>
      </c>
      <c r="G774" s="2">
        <f>IF(logVir!G774="","",資本サービス!G774/SUM(資本サービス!G774,労働コスト!G774))</f>
        <v>0.14426013695373613</v>
      </c>
      <c r="I774" s="3">
        <v>25</v>
      </c>
      <c r="J774" s="3">
        <v>27</v>
      </c>
      <c r="K774" s="2" cm="1">
        <f t="array" ref="K774">IF(C774="","",0.5*(C774+SUMPRODUCT(($B$1461:$B$1491=$J774)*1,C$1461:C$1491)))</f>
        <v>0.1828199139951977</v>
      </c>
      <c r="L774" s="2" cm="1">
        <f t="array" ref="L774">IF(D774="","",0.5*(D774+SUMPRODUCT(($B$1461:$B$1491=$J774)*1,D$1461:D$1491)))</f>
        <v>0.17967597550083872</v>
      </c>
      <c r="M774" s="2" cm="1">
        <f t="array" ref="M774">IF(E774="","",0.5*(E774+SUMPRODUCT(($B$1461:$B$1491=$J774)*1,E$1461:E$1491)))</f>
        <v>0.18884901710059504</v>
      </c>
      <c r="N774" s="2" cm="1">
        <f t="array" ref="N774">IF(F774="","",0.5*(F774+SUMPRODUCT(($B$1461:$B$1491=$J774)*1,F$1461:F$1491)))</f>
        <v>0.1806931169708145</v>
      </c>
      <c r="O774" s="2" cm="1">
        <f t="array" ref="O774">IF(G774="","",0.5*(G774+SUMPRODUCT(($B$1461:$B$1491=$J774)*1,G$1461:G$1491)))</f>
        <v>0.16556466133775155</v>
      </c>
    </row>
    <row r="775" spans="1:15" x14ac:dyDescent="0.55000000000000004">
      <c r="A775" s="3">
        <v>25</v>
      </c>
      <c r="B775" s="3">
        <v>28</v>
      </c>
      <c r="C775" s="2">
        <f>IF(logVir!C775="","",資本サービス!C775/SUM(資本サービス!C775,労働コスト!C775))</f>
        <v>0.40197384484636467</v>
      </c>
      <c r="D775" s="2">
        <f>IF(logVir!D775="","",資本サービス!D775/SUM(資本サービス!D775,労働コスト!D775))</f>
        <v>0.35515359684469583</v>
      </c>
      <c r="E775" s="2">
        <f>IF(logVir!E775="","",資本サービス!E775/SUM(資本サービス!E775,労働コスト!E775))</f>
        <v>0.32737985490919008</v>
      </c>
      <c r="F775" s="2">
        <f>IF(logVir!F775="","",資本サービス!F775/SUM(資本サービス!F775,労働コスト!F775))</f>
        <v>0.34219786310447486</v>
      </c>
      <c r="G775" s="2">
        <f>IF(logVir!G775="","",資本サービス!G775/SUM(資本サービス!G775,労働コスト!G775))</f>
        <v>0.34757340308761409</v>
      </c>
      <c r="I775" s="3">
        <v>25</v>
      </c>
      <c r="J775" s="3">
        <v>28</v>
      </c>
      <c r="K775" s="2" cm="1">
        <f t="array" ref="K775">IF(C775="","",0.5*(C775+SUMPRODUCT(($B$1461:$B$1491=$J775)*1,C$1461:C$1491)))</f>
        <v>0.40209700921806391</v>
      </c>
      <c r="L775" s="2" cm="1">
        <f t="array" ref="L775">IF(D775="","",0.5*(D775+SUMPRODUCT(($B$1461:$B$1491=$J775)*1,D$1461:D$1491)))</f>
        <v>0.35588415565722176</v>
      </c>
      <c r="M775" s="2" cm="1">
        <f t="array" ref="M775">IF(E775="","",0.5*(E775+SUMPRODUCT(($B$1461:$B$1491=$J775)*1,E$1461:E$1491)))</f>
        <v>0.32671151676366184</v>
      </c>
      <c r="N775" s="2" cm="1">
        <f t="array" ref="N775">IF(F775="","",0.5*(F775+SUMPRODUCT(($B$1461:$B$1491=$J775)*1,F$1461:F$1491)))</f>
        <v>0.33747804970782502</v>
      </c>
      <c r="O775" s="2" cm="1">
        <f t="array" ref="O775">IF(G775="","",0.5*(G775+SUMPRODUCT(($B$1461:$B$1491=$J775)*1,G$1461:G$1491)))</f>
        <v>0.34628053945096615</v>
      </c>
    </row>
    <row r="776" spans="1:15" x14ac:dyDescent="0.55000000000000004">
      <c r="A776" s="3">
        <v>25</v>
      </c>
      <c r="B776" s="3">
        <v>29</v>
      </c>
      <c r="C776" s="2">
        <f>IF(logVir!C776="","",資本サービス!C776/SUM(資本サービス!C776,労働コスト!C776))</f>
        <v>0.17326839032942642</v>
      </c>
      <c r="D776" s="2">
        <f>IF(logVir!D776="","",資本サービス!D776/SUM(資本サービス!D776,労働コスト!D776))</f>
        <v>0.18068688065563768</v>
      </c>
      <c r="E776" s="2">
        <f>IF(logVir!E776="","",資本サービス!E776/SUM(資本サービス!E776,労働コスト!E776))</f>
        <v>0.19124031521434362</v>
      </c>
      <c r="F776" s="2">
        <f>IF(logVir!F776="","",資本サービス!F776/SUM(資本サービス!F776,労働コスト!F776))</f>
        <v>0.2211507189786682</v>
      </c>
      <c r="G776" s="2">
        <f>IF(logVir!G776="","",資本サービス!G776/SUM(資本サービス!G776,労働コスト!G776))</f>
        <v>0.15949811307056924</v>
      </c>
      <c r="I776" s="3">
        <v>25</v>
      </c>
      <c r="J776" s="3">
        <v>29</v>
      </c>
      <c r="K776" s="2" cm="1">
        <f t="array" ref="K776">IF(C776="","",0.5*(C776+SUMPRODUCT(($B$1461:$B$1491=$J776)*1,C$1461:C$1491)))</f>
        <v>0.18240664823121022</v>
      </c>
      <c r="L776" s="2" cm="1">
        <f t="array" ref="L776">IF(D776="","",0.5*(D776+SUMPRODUCT(($B$1461:$B$1491=$J776)*1,D$1461:D$1491)))</f>
        <v>0.18722259592306495</v>
      </c>
      <c r="M776" s="2" cm="1">
        <f t="array" ref="M776">IF(E776="","",0.5*(E776+SUMPRODUCT(($B$1461:$B$1491=$J776)*1,E$1461:E$1491)))</f>
        <v>0.17530579589786779</v>
      </c>
      <c r="N776" s="2" cm="1">
        <f t="array" ref="N776">IF(F776="","",0.5*(F776+SUMPRODUCT(($B$1461:$B$1491=$J776)*1,F$1461:F$1491)))</f>
        <v>0.19836709464269692</v>
      </c>
      <c r="O776" s="2" cm="1">
        <f t="array" ref="O776">IF(G776="","",0.5*(G776+SUMPRODUCT(($B$1461:$B$1491=$J776)*1,G$1461:G$1491)))</f>
        <v>0.16164945625214855</v>
      </c>
    </row>
    <row r="777" spans="1:15" x14ac:dyDescent="0.55000000000000004">
      <c r="A777" s="3">
        <v>25</v>
      </c>
      <c r="B777" s="3">
        <v>30</v>
      </c>
      <c r="C777" s="2">
        <f>IF(logVir!C777="","",資本サービス!C777/SUM(資本サービス!C777,労働コスト!C777))</f>
        <v>0.15446101194631798</v>
      </c>
      <c r="D777" s="2">
        <f>IF(logVir!D777="","",資本サービス!D777/SUM(資本サービス!D777,労働コスト!D777))</f>
        <v>0.11098041512323946</v>
      </c>
      <c r="E777" s="2">
        <f>IF(logVir!E777="","",資本サービス!E777/SUM(資本サービス!E777,労働コスト!E777))</f>
        <v>0.1057032062480142</v>
      </c>
      <c r="F777" s="2">
        <f>IF(logVir!F777="","",資本サービス!F777/SUM(資本サービス!F777,労働コスト!F777))</f>
        <v>0.11567606638281362</v>
      </c>
      <c r="G777" s="2">
        <f>IF(logVir!G777="","",資本サービス!G777/SUM(資本サービス!G777,労働コスト!G777))</f>
        <v>8.2950793726739039E-2</v>
      </c>
      <c r="I777" s="3">
        <v>25</v>
      </c>
      <c r="J777" s="3">
        <v>30</v>
      </c>
      <c r="K777" s="2" cm="1">
        <f t="array" ref="K777">IF(C777="","",0.5*(C777+SUMPRODUCT(($B$1461:$B$1491=$J777)*1,C$1461:C$1491)))</f>
        <v>0.1444353646158566</v>
      </c>
      <c r="L777" s="2" cm="1">
        <f t="array" ref="L777">IF(D777="","",0.5*(D777+SUMPRODUCT(($B$1461:$B$1491=$J777)*1,D$1461:D$1491)))</f>
        <v>0.11213071848206702</v>
      </c>
      <c r="M777" s="2" cm="1">
        <f t="array" ref="M777">IF(E777="","",0.5*(E777+SUMPRODUCT(($B$1461:$B$1491=$J777)*1,E$1461:E$1491)))</f>
        <v>0.10407928711801835</v>
      </c>
      <c r="N777" s="2" cm="1">
        <f t="array" ref="N777">IF(F777="","",0.5*(F777+SUMPRODUCT(($B$1461:$B$1491=$J777)*1,F$1461:F$1491)))</f>
        <v>0.10698376561892312</v>
      </c>
      <c r="O777" s="2" cm="1">
        <f t="array" ref="O777">IF(G777="","",0.5*(G777+SUMPRODUCT(($B$1461:$B$1491=$J777)*1,G$1461:G$1491)))</f>
        <v>8.4348773782422892E-2</v>
      </c>
    </row>
    <row r="778" spans="1:15" x14ac:dyDescent="0.55000000000000004">
      <c r="A778" s="3">
        <v>25</v>
      </c>
      <c r="B778" s="3">
        <v>31</v>
      </c>
      <c r="C778" s="2">
        <f>IF(logVir!C778="","",資本サービス!C778/SUM(資本サービス!C778,労働コスト!C778))</f>
        <v>0.26118483543221843</v>
      </c>
      <c r="D778" s="2">
        <f>IF(logVir!D778="","",資本サービス!D778/SUM(資本サービス!D778,労働コスト!D778))</f>
        <v>0.26419573191658907</v>
      </c>
      <c r="E778" s="2">
        <f>IF(logVir!E778="","",資本サービス!E778/SUM(資本サービス!E778,労働コスト!E778))</f>
        <v>0.24023763229692405</v>
      </c>
      <c r="F778" s="2">
        <f>IF(logVir!F778="","",資本サービス!F778/SUM(資本サービス!F778,労働コスト!F778))</f>
        <v>0.22440587532307599</v>
      </c>
      <c r="G778" s="2">
        <f>IF(logVir!G778="","",資本サービス!G778/SUM(資本サービス!G778,労働コスト!G778))</f>
        <v>0.20405569768009135</v>
      </c>
      <c r="I778" s="3">
        <v>25</v>
      </c>
      <c r="J778" s="3">
        <v>31</v>
      </c>
      <c r="K778" s="2" cm="1">
        <f t="array" ref="K778">IF(C778="","",0.5*(C778+SUMPRODUCT(($B$1461:$B$1491=$J778)*1,C$1461:C$1491)))</f>
        <v>0.24607956639899065</v>
      </c>
      <c r="L778" s="2" cm="1">
        <f t="array" ref="L778">IF(D778="","",0.5*(D778+SUMPRODUCT(($B$1461:$B$1491=$J778)*1,D$1461:D$1491)))</f>
        <v>0.25426979766643187</v>
      </c>
      <c r="M778" s="2" cm="1">
        <f t="array" ref="M778">IF(E778="","",0.5*(E778+SUMPRODUCT(($B$1461:$B$1491=$J778)*1,E$1461:E$1491)))</f>
        <v>0.22748158996044385</v>
      </c>
      <c r="N778" s="2" cm="1">
        <f t="array" ref="N778">IF(F778="","",0.5*(F778+SUMPRODUCT(($B$1461:$B$1491=$J778)*1,F$1461:F$1491)))</f>
        <v>0.21530604903457362</v>
      </c>
      <c r="O778" s="2" cm="1">
        <f t="array" ref="O778">IF(G778="","",0.5*(G778+SUMPRODUCT(($B$1461:$B$1491=$J778)*1,G$1461:G$1491)))</f>
        <v>0.20224619100964447</v>
      </c>
    </row>
    <row r="779" spans="1:15" x14ac:dyDescent="0.55000000000000004">
      <c r="A779" s="3">
        <v>26</v>
      </c>
      <c r="B779" s="3">
        <v>1</v>
      </c>
      <c r="C779" s="2">
        <f>IF(logVir!C779="","",資本サービス!C779/SUM(資本サービス!C779,労働コスト!C779))</f>
        <v>0.42478431517987392</v>
      </c>
      <c r="D779" s="2">
        <f>IF(logVir!D779="","",資本サービス!D779/SUM(資本サービス!D779,労働コスト!D779))</f>
        <v>0.38077865268124944</v>
      </c>
      <c r="E779" s="2">
        <f>IF(logVir!E779="","",資本サービス!E779/SUM(資本サービス!E779,労働コスト!E779))</f>
        <v>0.50444176668693463</v>
      </c>
      <c r="F779" s="2">
        <f>IF(logVir!F779="","",資本サービス!F779/SUM(資本サービス!F779,労働コスト!F779))</f>
        <v>0.49848862040082947</v>
      </c>
      <c r="G779" s="2">
        <f>IF(logVir!G779="","",資本サービス!G779/SUM(資本サービス!G779,労働コスト!G779))</f>
        <v>0.44691572560410048</v>
      </c>
      <c r="I779" s="3">
        <v>26</v>
      </c>
      <c r="J779" s="3">
        <v>1</v>
      </c>
      <c r="K779" s="2" cm="1">
        <f t="array" ref="K779">IF(C779="","",0.5*(C779+SUMPRODUCT(($B$1461:$B$1491=$J779)*1,C$1461:C$1491)))</f>
        <v>0.45032378257063765</v>
      </c>
      <c r="L779" s="2" cm="1">
        <f t="array" ref="L779">IF(D779="","",0.5*(D779+SUMPRODUCT(($B$1461:$B$1491=$J779)*1,D$1461:D$1491)))</f>
        <v>0.3658075387137828</v>
      </c>
      <c r="M779" s="2" cm="1">
        <f t="array" ref="M779">IF(E779="","",0.5*(E779+SUMPRODUCT(($B$1461:$B$1491=$J779)*1,E$1461:E$1491)))</f>
        <v>0.42133649042406995</v>
      </c>
      <c r="N779" s="2" cm="1">
        <f t="array" ref="N779">IF(F779="","",0.5*(F779+SUMPRODUCT(($B$1461:$B$1491=$J779)*1,F$1461:F$1491)))</f>
        <v>0.42042355756111283</v>
      </c>
      <c r="O779" s="2" cm="1">
        <f t="array" ref="O779">IF(G779="","",0.5*(G779+SUMPRODUCT(($B$1461:$B$1491=$J779)*1,G$1461:G$1491)))</f>
        <v>0.38317555704568934</v>
      </c>
    </row>
    <row r="780" spans="1:15" x14ac:dyDescent="0.55000000000000004">
      <c r="A780" s="3">
        <v>26</v>
      </c>
      <c r="B780" s="3">
        <v>2</v>
      </c>
      <c r="C780" s="2">
        <f>IF(logVir!C780="","",資本サービス!C780/SUM(資本サービス!C780,労働コスト!C780))</f>
        <v>0.54023116910097335</v>
      </c>
      <c r="D780" s="2">
        <f>IF(logVir!D780="","",資本サービス!D780/SUM(資本サービス!D780,労働コスト!D780))</f>
        <v>0.44870763548304737</v>
      </c>
      <c r="E780" s="2">
        <f>IF(logVir!E780="","",資本サービス!E780/SUM(資本サービス!E780,労働コスト!E780))</f>
        <v>0.51120439911614979</v>
      </c>
      <c r="F780" s="2">
        <f>IF(logVir!F780="","",資本サービス!F780/SUM(資本サービス!F780,労働コスト!F780))</f>
        <v>0.46717551319376371</v>
      </c>
      <c r="G780" s="2">
        <f>IF(logVir!G780="","",資本サービス!G780/SUM(資本サービス!G780,労働コスト!G780))</f>
        <v>0.41981032447977357</v>
      </c>
      <c r="I780" s="3">
        <v>26</v>
      </c>
      <c r="J780" s="3">
        <v>2</v>
      </c>
      <c r="K780" s="2" cm="1">
        <f t="array" ref="K780">IF(C780="","",0.5*(C780+SUMPRODUCT(($B$1461:$B$1491=$J780)*1,C$1461:C$1491)))</f>
        <v>0.50783881823275789</v>
      </c>
      <c r="L780" s="2" cm="1">
        <f t="array" ref="L780">IF(D780="","",0.5*(D780+SUMPRODUCT(($B$1461:$B$1491=$J780)*1,D$1461:D$1491)))</f>
        <v>0.42804480110640719</v>
      </c>
      <c r="M780" s="2" cm="1">
        <f t="array" ref="M780">IF(E780="","",0.5*(E780+SUMPRODUCT(($B$1461:$B$1491=$J780)*1,E$1461:E$1491)))</f>
        <v>0.4964545020695792</v>
      </c>
      <c r="N780" s="2" cm="1">
        <f t="array" ref="N780">IF(F780="","",0.5*(F780+SUMPRODUCT(($B$1461:$B$1491=$J780)*1,F$1461:F$1491)))</f>
        <v>0.47559404401667371</v>
      </c>
      <c r="O780" s="2" cm="1">
        <f t="array" ref="O780">IF(G780="","",0.5*(G780+SUMPRODUCT(($B$1461:$B$1491=$J780)*1,G$1461:G$1491)))</f>
        <v>0.41335768997876687</v>
      </c>
    </row>
    <row r="781" spans="1:15" x14ac:dyDescent="0.55000000000000004">
      <c r="A781" s="3">
        <v>26</v>
      </c>
      <c r="B781" s="3">
        <v>3</v>
      </c>
      <c r="C781" s="2">
        <f>IF(logVir!C781="","",資本サービス!C781/SUM(資本サービス!C781,労働コスト!C781))</f>
        <v>0.33586411651947473</v>
      </c>
      <c r="D781" s="2">
        <f>IF(logVir!D781="","",資本サービス!D781/SUM(資本サービス!D781,労働コスト!D781))</f>
        <v>0.3604342070230574</v>
      </c>
      <c r="E781" s="2">
        <f>IF(logVir!E781="","",資本サービス!E781/SUM(資本サービス!E781,労働コスト!E781))</f>
        <v>0.32361913000143333</v>
      </c>
      <c r="F781" s="2">
        <f>IF(logVir!F781="","",資本サービス!F781/SUM(資本サービス!F781,労働コスト!F781))</f>
        <v>0.3272978836800402</v>
      </c>
      <c r="G781" s="2">
        <f>IF(logVir!G781="","",資本サービス!G781/SUM(資本サービス!G781,労働コスト!G781))</f>
        <v>0.28419524846609229</v>
      </c>
      <c r="I781" s="3">
        <v>26</v>
      </c>
      <c r="J781" s="3">
        <v>3</v>
      </c>
      <c r="K781" s="2" cm="1">
        <f t="array" ref="K781">IF(C781="","",0.5*(C781+SUMPRODUCT(($B$1461:$B$1491=$J781)*1,C$1461:C$1491)))</f>
        <v>0.31924803435774196</v>
      </c>
      <c r="L781" s="2" cm="1">
        <f t="array" ref="L781">IF(D781="","",0.5*(D781+SUMPRODUCT(($B$1461:$B$1491=$J781)*1,D$1461:D$1491)))</f>
        <v>0.31400652779326255</v>
      </c>
      <c r="M781" s="2" cm="1">
        <f t="array" ref="M781">IF(E781="","",0.5*(E781+SUMPRODUCT(($B$1461:$B$1491=$J781)*1,E$1461:E$1491)))</f>
        <v>0.28752016855512746</v>
      </c>
      <c r="N781" s="2" cm="1">
        <f t="array" ref="N781">IF(F781="","",0.5*(F781+SUMPRODUCT(($B$1461:$B$1491=$J781)*1,F$1461:F$1491)))</f>
        <v>0.29022380804724907</v>
      </c>
      <c r="O781" s="2" cm="1">
        <f t="array" ref="O781">IF(G781="","",0.5*(G781+SUMPRODUCT(($B$1461:$B$1491=$J781)*1,G$1461:G$1491)))</f>
        <v>0.25225260724388143</v>
      </c>
    </row>
    <row r="782" spans="1:15" x14ac:dyDescent="0.55000000000000004">
      <c r="A782" s="3">
        <v>26</v>
      </c>
      <c r="B782" s="3">
        <v>4</v>
      </c>
      <c r="C782" s="2">
        <f>IF(logVir!C782="","",資本サービス!C782/SUM(資本サービス!C782,労働コスト!C782))</f>
        <v>0.2303296080774985</v>
      </c>
      <c r="D782" s="2">
        <f>IF(logVir!D782="","",資本サービス!D782/SUM(資本サービス!D782,労働コスト!D782))</f>
        <v>0.27446780416119637</v>
      </c>
      <c r="E782" s="2">
        <f>IF(logVir!E782="","",資本サービス!E782/SUM(資本サービス!E782,労働コスト!E782))</f>
        <v>0.24901038995213617</v>
      </c>
      <c r="F782" s="2">
        <f>IF(logVir!F782="","",資本サービス!F782/SUM(資本サービス!F782,労働コスト!F782))</f>
        <v>0.26834091195202014</v>
      </c>
      <c r="G782" s="2">
        <f>IF(logVir!G782="","",資本サービス!G782/SUM(資本サービス!G782,労働コスト!G782))</f>
        <v>0.22853761179414886</v>
      </c>
      <c r="I782" s="3">
        <v>26</v>
      </c>
      <c r="J782" s="3">
        <v>4</v>
      </c>
      <c r="K782" s="2" cm="1">
        <f t="array" ref="K782">IF(C782="","",0.5*(C782+SUMPRODUCT(($B$1461:$B$1491=$J782)*1,C$1461:C$1491)))</f>
        <v>0.23424390664581107</v>
      </c>
      <c r="L782" s="2" cm="1">
        <f t="array" ref="L782">IF(D782="","",0.5*(D782+SUMPRODUCT(($B$1461:$B$1491=$J782)*1,D$1461:D$1491)))</f>
        <v>0.26793068572356132</v>
      </c>
      <c r="M782" s="2" cm="1">
        <f t="array" ref="M782">IF(E782="","",0.5*(E782+SUMPRODUCT(($B$1461:$B$1491=$J782)*1,E$1461:E$1491)))</f>
        <v>0.24753250550469857</v>
      </c>
      <c r="N782" s="2" cm="1">
        <f t="array" ref="N782">IF(F782="","",0.5*(F782+SUMPRODUCT(($B$1461:$B$1491=$J782)*1,F$1461:F$1491)))</f>
        <v>0.26053088729825102</v>
      </c>
      <c r="O782" s="2" cm="1">
        <f t="array" ref="O782">IF(G782="","",0.5*(G782+SUMPRODUCT(($B$1461:$B$1491=$J782)*1,G$1461:G$1491)))</f>
        <v>0.22923107564245743</v>
      </c>
    </row>
    <row r="783" spans="1:15" x14ac:dyDescent="0.55000000000000004">
      <c r="A783" s="3">
        <v>26</v>
      </c>
      <c r="B783" s="3">
        <v>5</v>
      </c>
      <c r="C783" s="2">
        <f>IF(logVir!C783="","",資本サービス!C783/SUM(資本サービス!C783,労働コスト!C783))</f>
        <v>0.35135886824612184</v>
      </c>
      <c r="D783" s="2">
        <f>IF(logVir!D783="","",資本サービス!D783/SUM(資本サービス!D783,労働コスト!D783))</f>
        <v>0.30134764937976871</v>
      </c>
      <c r="E783" s="2">
        <f>IF(logVir!E783="","",資本サービス!E783/SUM(資本サービス!E783,労働コスト!E783))</f>
        <v>0.29482097520848155</v>
      </c>
      <c r="F783" s="2">
        <f>IF(logVir!F783="","",資本サービス!F783/SUM(資本サービス!F783,労働コスト!F783))</f>
        <v>0.29804869749642965</v>
      </c>
      <c r="G783" s="2">
        <f>IF(logVir!G783="","",資本サービス!G783/SUM(資本サービス!G783,労働コスト!G783))</f>
        <v>0.2580383580620218</v>
      </c>
      <c r="I783" s="3">
        <v>26</v>
      </c>
      <c r="J783" s="3">
        <v>5</v>
      </c>
      <c r="K783" s="2" cm="1">
        <f t="array" ref="K783">IF(C783="","",0.5*(C783+SUMPRODUCT(($B$1461:$B$1491=$J783)*1,C$1461:C$1491)))</f>
        <v>0.35320839509059843</v>
      </c>
      <c r="L783" s="2" cm="1">
        <f t="array" ref="L783">IF(D783="","",0.5*(D783+SUMPRODUCT(($B$1461:$B$1491=$J783)*1,D$1461:D$1491)))</f>
        <v>0.31133087520923119</v>
      </c>
      <c r="M783" s="2" cm="1">
        <f t="array" ref="M783">IF(E783="","",0.5*(E783+SUMPRODUCT(($B$1461:$B$1491=$J783)*1,E$1461:E$1491)))</f>
        <v>0.29527676030821376</v>
      </c>
      <c r="N783" s="2" cm="1">
        <f t="array" ref="N783">IF(F783="","",0.5*(F783+SUMPRODUCT(($B$1461:$B$1491=$J783)*1,F$1461:F$1491)))</f>
        <v>0.29339357421100509</v>
      </c>
      <c r="O783" s="2" cm="1">
        <f t="array" ref="O783">IF(G783="","",0.5*(G783+SUMPRODUCT(($B$1461:$B$1491=$J783)*1,G$1461:G$1491)))</f>
        <v>0.26198718472930382</v>
      </c>
    </row>
    <row r="784" spans="1:15" x14ac:dyDescent="0.55000000000000004">
      <c r="A784" s="3">
        <v>26</v>
      </c>
      <c r="B784" s="3">
        <v>6</v>
      </c>
      <c r="C784" s="2">
        <f>IF(logVir!C784="","",資本サービス!C784/SUM(資本サービス!C784,労働コスト!C784))</f>
        <v>0.5897664367738974</v>
      </c>
      <c r="D784" s="2">
        <f>IF(logVir!D784="","",資本サービス!D784/SUM(資本サービス!D784,労働コスト!D784))</f>
        <v>0.53928552889945958</v>
      </c>
      <c r="E784" s="2">
        <f>IF(logVir!E784="","",資本サービス!E784/SUM(資本サービス!E784,労働コスト!E784))</f>
        <v>0.54629293997812445</v>
      </c>
      <c r="F784" s="2">
        <f>IF(logVir!F784="","",資本サービス!F784/SUM(資本サービス!F784,労働コスト!F784))</f>
        <v>0.57132253651736842</v>
      </c>
      <c r="G784" s="2">
        <f>IF(logVir!G784="","",資本サービス!G784/SUM(資本サービス!G784,労働コスト!G784))</f>
        <v>0.49977326245371201</v>
      </c>
      <c r="I784" s="3">
        <v>26</v>
      </c>
      <c r="J784" s="3">
        <v>6</v>
      </c>
      <c r="K784" s="2" cm="1">
        <f t="array" ref="K784">IF(C784="","",0.5*(C784+SUMPRODUCT(($B$1461:$B$1491=$J784)*1,C$1461:C$1491)))</f>
        <v>0.60452835118090475</v>
      </c>
      <c r="L784" s="2" cm="1">
        <f t="array" ref="L784">IF(D784="","",0.5*(D784+SUMPRODUCT(($B$1461:$B$1491=$J784)*1,D$1461:D$1491)))</f>
        <v>0.56261055727683373</v>
      </c>
      <c r="M784" s="2" cm="1">
        <f t="array" ref="M784">IF(E784="","",0.5*(E784+SUMPRODUCT(($B$1461:$B$1491=$J784)*1,E$1461:E$1491)))</f>
        <v>0.56740680190718518</v>
      </c>
      <c r="N784" s="2" cm="1">
        <f t="array" ref="N784">IF(F784="","",0.5*(F784+SUMPRODUCT(($B$1461:$B$1491=$J784)*1,F$1461:F$1491)))</f>
        <v>0.58463526233641827</v>
      </c>
      <c r="O784" s="2" cm="1">
        <f t="array" ref="O784">IF(G784="","",0.5*(G784+SUMPRODUCT(($B$1461:$B$1491=$J784)*1,G$1461:G$1491)))</f>
        <v>0.53131074708814563</v>
      </c>
    </row>
    <row r="785" spans="1:15" x14ac:dyDescent="0.55000000000000004">
      <c r="A785" s="3">
        <v>26</v>
      </c>
      <c r="B785" s="3">
        <v>7</v>
      </c>
      <c r="C785" s="2">
        <f>IF(logVir!C785="","",資本サービス!C785/SUM(資本サービス!C785,労働コスト!C785))</f>
        <v>0.35442199898279009</v>
      </c>
      <c r="D785" s="2">
        <f>IF(logVir!D785="","",資本サービス!D785/SUM(資本サービス!D785,労働コスト!D785))</f>
        <v>0.33053461974413301</v>
      </c>
      <c r="E785" s="2">
        <f>IF(logVir!E785="","",資本サービス!E785/SUM(資本サービス!E785,労働コスト!E785))</f>
        <v>0.30252654388700317</v>
      </c>
      <c r="F785" s="2">
        <f>IF(logVir!F785="","",資本サービス!F785/SUM(資本サービス!F785,労働コスト!F785))</f>
        <v>0.3170121830965773</v>
      </c>
      <c r="G785" s="2">
        <f>IF(logVir!G785="","",資本サービス!G785/SUM(資本サービス!G785,労働コスト!G785))</f>
        <v>0.26159736513234966</v>
      </c>
      <c r="I785" s="3">
        <v>26</v>
      </c>
      <c r="J785" s="3">
        <v>7</v>
      </c>
      <c r="K785" s="2" cm="1">
        <f t="array" ref="K785">IF(C785="","",0.5*(C785+SUMPRODUCT(($B$1461:$B$1491=$J785)*1,C$1461:C$1491)))</f>
        <v>0.36728418183553763</v>
      </c>
      <c r="L785" s="2" cm="1">
        <f t="array" ref="L785">IF(D785="","",0.5*(D785+SUMPRODUCT(($B$1461:$B$1491=$J785)*1,D$1461:D$1491)))</f>
        <v>0.3338547374910561</v>
      </c>
      <c r="M785" s="2" cm="1">
        <f t="array" ref="M785">IF(E785="","",0.5*(E785+SUMPRODUCT(($B$1461:$B$1491=$J785)*1,E$1461:E$1491)))</f>
        <v>0.31282191091591827</v>
      </c>
      <c r="N785" s="2" cm="1">
        <f t="array" ref="N785">IF(F785="","",0.5*(F785+SUMPRODUCT(($B$1461:$B$1491=$J785)*1,F$1461:F$1491)))</f>
        <v>0.31992682847808634</v>
      </c>
      <c r="O785" s="2" cm="1">
        <f t="array" ref="O785">IF(G785="","",0.5*(G785+SUMPRODUCT(($B$1461:$B$1491=$J785)*1,G$1461:G$1491)))</f>
        <v>0.27915623555284513</v>
      </c>
    </row>
    <row r="786" spans="1:15" x14ac:dyDescent="0.55000000000000004">
      <c r="A786" s="3">
        <v>26</v>
      </c>
      <c r="B786" s="3">
        <v>8</v>
      </c>
      <c r="C786" s="2">
        <f>IF(logVir!C786="","",資本サービス!C786/SUM(資本サービス!C786,労働コスト!C786))</f>
        <v>0.36913754087341888</v>
      </c>
      <c r="D786" s="2">
        <f>IF(logVir!D786="","",資本サービス!D786/SUM(資本サービス!D786,労働コスト!D786))</f>
        <v>0.36824386095079054</v>
      </c>
      <c r="E786" s="2">
        <f>IF(logVir!E786="","",資本サービス!E786/SUM(資本サービス!E786,労働コスト!E786))</f>
        <v>0.33163499287175857</v>
      </c>
      <c r="F786" s="2">
        <f>IF(logVir!F786="","",資本サービス!F786/SUM(資本サービス!F786,労働コスト!F786))</f>
        <v>0.34255455210797758</v>
      </c>
      <c r="G786" s="2">
        <f>IF(logVir!G786="","",資本サービス!G786/SUM(資本サービス!G786,労働コスト!G786))</f>
        <v>0.28506788971489772</v>
      </c>
      <c r="I786" s="3">
        <v>26</v>
      </c>
      <c r="J786" s="3">
        <v>8</v>
      </c>
      <c r="K786" s="2" cm="1">
        <f t="array" ref="K786">IF(C786="","",0.5*(C786+SUMPRODUCT(($B$1461:$B$1491=$J786)*1,C$1461:C$1491)))</f>
        <v>0.40965373418298656</v>
      </c>
      <c r="L786" s="2" cm="1">
        <f t="array" ref="L786">IF(D786="","",0.5*(D786+SUMPRODUCT(($B$1461:$B$1491=$J786)*1,D$1461:D$1491)))</f>
        <v>0.3846720273151974</v>
      </c>
      <c r="M786" s="2" cm="1">
        <f t="array" ref="M786">IF(E786="","",0.5*(E786+SUMPRODUCT(($B$1461:$B$1491=$J786)*1,E$1461:E$1491)))</f>
        <v>0.36612538400841232</v>
      </c>
      <c r="N786" s="2" cm="1">
        <f t="array" ref="N786">IF(F786="","",0.5*(F786+SUMPRODUCT(($B$1461:$B$1491=$J786)*1,F$1461:F$1491)))</f>
        <v>0.37610573356827082</v>
      </c>
      <c r="O786" s="2" cm="1">
        <f t="array" ref="O786">IF(G786="","",0.5*(G786+SUMPRODUCT(($B$1461:$B$1491=$J786)*1,G$1461:G$1491)))</f>
        <v>0.33308866364688577</v>
      </c>
    </row>
    <row r="787" spans="1:15" x14ac:dyDescent="0.55000000000000004">
      <c r="A787" s="3">
        <v>26</v>
      </c>
      <c r="B787" s="3">
        <v>9</v>
      </c>
      <c r="C787" s="2">
        <f>IF(logVir!C787="","",資本サービス!C787/SUM(資本サービス!C787,労働コスト!C787))</f>
        <v>0.18543003822791918</v>
      </c>
      <c r="D787" s="2">
        <f>IF(logVir!D787="","",資本サービス!D787/SUM(資本サービス!D787,労働コスト!D787))</f>
        <v>0.18281477965744575</v>
      </c>
      <c r="E787" s="2">
        <f>IF(logVir!E787="","",資本サービス!E787/SUM(資本サービス!E787,労働コスト!E787))</f>
        <v>0.15046385626739689</v>
      </c>
      <c r="F787" s="2">
        <f>IF(logVir!F787="","",資本サービス!F787/SUM(資本サービス!F787,労働コスト!F787))</f>
        <v>0.16346655220606074</v>
      </c>
      <c r="G787" s="2">
        <f>IF(logVir!G787="","",資本サービス!G787/SUM(資本サービス!G787,労働コスト!G787))</f>
        <v>0.13406714728754932</v>
      </c>
      <c r="I787" s="3">
        <v>26</v>
      </c>
      <c r="J787" s="3">
        <v>9</v>
      </c>
      <c r="K787" s="2" cm="1">
        <f t="array" ref="K787">IF(C787="","",0.5*(C787+SUMPRODUCT(($B$1461:$B$1491=$J787)*1,C$1461:C$1491)))</f>
        <v>0.19470857957197019</v>
      </c>
      <c r="L787" s="2" cm="1">
        <f t="array" ref="L787">IF(D787="","",0.5*(D787+SUMPRODUCT(($B$1461:$B$1491=$J787)*1,D$1461:D$1491)))</f>
        <v>0.18784377132741753</v>
      </c>
      <c r="M787" s="2" cm="1">
        <f t="array" ref="M787">IF(E787="","",0.5*(E787+SUMPRODUCT(($B$1461:$B$1491=$J787)*1,E$1461:E$1491)))</f>
        <v>0.15865970316043404</v>
      </c>
      <c r="N787" s="2" cm="1">
        <f t="array" ref="N787">IF(F787="","",0.5*(F787+SUMPRODUCT(($B$1461:$B$1491=$J787)*1,F$1461:F$1491)))</f>
        <v>0.16379449940028351</v>
      </c>
      <c r="O787" s="2" cm="1">
        <f t="array" ref="O787">IF(G787="","",0.5*(G787+SUMPRODUCT(($B$1461:$B$1491=$J787)*1,G$1461:G$1491)))</f>
        <v>0.1382155710037053</v>
      </c>
    </row>
    <row r="788" spans="1:15" x14ac:dyDescent="0.55000000000000004">
      <c r="A788" s="3">
        <v>26</v>
      </c>
      <c r="B788" s="3">
        <v>10</v>
      </c>
      <c r="C788" s="2">
        <f>IF(logVir!C788="","",資本サービス!C788/SUM(資本サービス!C788,労働コスト!C788))</f>
        <v>0.37418985177561065</v>
      </c>
      <c r="D788" s="2">
        <f>IF(logVir!D788="","",資本サービス!D788/SUM(資本サービス!D788,労働コスト!D788))</f>
        <v>0.36812309850903768</v>
      </c>
      <c r="E788" s="2">
        <f>IF(logVir!E788="","",資本サービス!E788/SUM(資本サービス!E788,労働コスト!E788))</f>
        <v>0.32125457762274218</v>
      </c>
      <c r="F788" s="2">
        <f>IF(logVir!F788="","",資本サービス!F788/SUM(資本サービス!F788,労働コスト!F788))</f>
        <v>0.34743317356133768</v>
      </c>
      <c r="G788" s="2">
        <f>IF(logVir!G788="","",資本サービス!G788/SUM(資本サービス!G788,労働コスト!G788))</f>
        <v>0.27410763139888261</v>
      </c>
      <c r="I788" s="3">
        <v>26</v>
      </c>
      <c r="J788" s="3">
        <v>10</v>
      </c>
      <c r="K788" s="2" cm="1">
        <f t="array" ref="K788">IF(C788="","",0.5*(C788+SUMPRODUCT(($B$1461:$B$1491=$J788)*1,C$1461:C$1491)))</f>
        <v>0.37384049374795847</v>
      </c>
      <c r="L788" s="2" cm="1">
        <f t="array" ref="L788">IF(D788="","",0.5*(D788+SUMPRODUCT(($B$1461:$B$1491=$J788)*1,D$1461:D$1491)))</f>
        <v>0.36261278263994612</v>
      </c>
      <c r="M788" s="2" cm="1">
        <f t="array" ref="M788">IF(E788="","",0.5*(E788+SUMPRODUCT(($B$1461:$B$1491=$J788)*1,E$1461:E$1491)))</f>
        <v>0.32088599098393267</v>
      </c>
      <c r="N788" s="2" cm="1">
        <f t="array" ref="N788">IF(F788="","",0.5*(F788+SUMPRODUCT(($B$1461:$B$1491=$J788)*1,F$1461:F$1491)))</f>
        <v>0.33412840742762262</v>
      </c>
      <c r="O788" s="2" cm="1">
        <f t="array" ref="O788">IF(G788="","",0.5*(G788+SUMPRODUCT(($B$1461:$B$1491=$J788)*1,G$1461:G$1491)))</f>
        <v>0.27953006450597906</v>
      </c>
    </row>
    <row r="789" spans="1:15" x14ac:dyDescent="0.55000000000000004">
      <c r="A789" s="3">
        <v>26</v>
      </c>
      <c r="B789" s="3">
        <v>11</v>
      </c>
      <c r="C789" s="2">
        <f>IF(logVir!C789="","",資本サービス!C789/SUM(資本サービス!C789,労働コスト!C789))</f>
        <v>0.40631651477269604</v>
      </c>
      <c r="D789" s="2">
        <f>IF(logVir!D789="","",資本サービス!D789/SUM(資本サービス!D789,労働コスト!D789))</f>
        <v>0.37510720250750584</v>
      </c>
      <c r="E789" s="2">
        <f>IF(logVir!E789="","",資本サービス!E789/SUM(資本サービス!E789,労働コスト!E789))</f>
        <v>0.36623676741614464</v>
      </c>
      <c r="F789" s="2">
        <f>IF(logVir!F789="","",資本サービス!F789/SUM(資本サービス!F789,労働コスト!F789))</f>
        <v>0.39295107296469645</v>
      </c>
      <c r="G789" s="2">
        <f>IF(logVir!G789="","",資本サービス!G789/SUM(資本サービス!G789,労働コスト!G789))</f>
        <v>0.37050021616723772</v>
      </c>
      <c r="I789" s="3">
        <v>26</v>
      </c>
      <c r="J789" s="3">
        <v>11</v>
      </c>
      <c r="K789" s="2" cm="1">
        <f t="array" ref="K789">IF(C789="","",0.5*(C789+SUMPRODUCT(($B$1461:$B$1491=$J789)*1,C$1461:C$1491)))</f>
        <v>0.42074289213885663</v>
      </c>
      <c r="L789" s="2" cm="1">
        <f t="array" ref="L789">IF(D789="","",0.5*(D789+SUMPRODUCT(($B$1461:$B$1491=$J789)*1,D$1461:D$1491)))</f>
        <v>0.40355663087848093</v>
      </c>
      <c r="M789" s="2" cm="1">
        <f t="array" ref="M789">IF(E789="","",0.5*(E789+SUMPRODUCT(($B$1461:$B$1491=$J789)*1,E$1461:E$1491)))</f>
        <v>0.39288830982308903</v>
      </c>
      <c r="N789" s="2" cm="1">
        <f t="array" ref="N789">IF(F789="","",0.5*(F789+SUMPRODUCT(($B$1461:$B$1491=$J789)*1,F$1461:F$1491)))</f>
        <v>0.41013983488981137</v>
      </c>
      <c r="O789" s="2" cm="1">
        <f t="array" ref="O789">IF(G789="","",0.5*(G789+SUMPRODUCT(($B$1461:$B$1491=$J789)*1,G$1461:G$1491)))</f>
        <v>0.38827794569776147</v>
      </c>
    </row>
    <row r="790" spans="1:15" x14ac:dyDescent="0.55000000000000004">
      <c r="A790" s="3">
        <v>26</v>
      </c>
      <c r="B790" s="3">
        <v>12</v>
      </c>
      <c r="C790" s="2">
        <f>IF(logVir!C790="","",資本サービス!C790/SUM(資本サービス!C790,労働コスト!C790))</f>
        <v>0.57658674199088467</v>
      </c>
      <c r="D790" s="2">
        <f>IF(logVir!D790="","",資本サービス!D790/SUM(資本サービス!D790,労働コスト!D790))</f>
        <v>0.53852990347518392</v>
      </c>
      <c r="E790" s="2">
        <f>IF(logVir!E790="","",資本サービス!E790/SUM(資本サービス!E790,労働コスト!E790))</f>
        <v>0.50255618029853666</v>
      </c>
      <c r="F790" s="2">
        <f>IF(logVir!F790="","",資本サービス!F790/SUM(資本サービス!F790,労働コスト!F790))</f>
        <v>0.51384517522330264</v>
      </c>
      <c r="G790" s="2">
        <f>IF(logVir!G790="","",資本サービス!G790/SUM(資本サービス!G790,労働コスト!G790))</f>
        <v>0.46001133680157963</v>
      </c>
      <c r="I790" s="3">
        <v>26</v>
      </c>
      <c r="J790" s="3">
        <v>12</v>
      </c>
      <c r="K790" s="2" cm="1">
        <f t="array" ref="K790">IF(C790="","",0.5*(C790+SUMPRODUCT(($B$1461:$B$1491=$J790)*1,C$1461:C$1491)))</f>
        <v>0.54390081410068802</v>
      </c>
      <c r="L790" s="2" cm="1">
        <f t="array" ref="L790">IF(D790="","",0.5*(D790+SUMPRODUCT(($B$1461:$B$1491=$J790)*1,D$1461:D$1491)))</f>
        <v>0.51275903825488456</v>
      </c>
      <c r="M790" s="2" cm="1">
        <f t="array" ref="M790">IF(E790="","",0.5*(E790+SUMPRODUCT(($B$1461:$B$1491=$J790)*1,E$1461:E$1491)))</f>
        <v>0.49418875312230326</v>
      </c>
      <c r="N790" s="2" cm="1">
        <f t="array" ref="N790">IF(F790="","",0.5*(F790+SUMPRODUCT(($B$1461:$B$1491=$J790)*1,F$1461:F$1491)))</f>
        <v>0.49754784000438523</v>
      </c>
      <c r="O790" s="2" cm="1">
        <f t="array" ref="O790">IF(G790="","",0.5*(G790+SUMPRODUCT(($B$1461:$B$1491=$J790)*1,G$1461:G$1491)))</f>
        <v>0.44900682433902239</v>
      </c>
    </row>
    <row r="791" spans="1:15" x14ac:dyDescent="0.55000000000000004">
      <c r="A791" s="3">
        <v>26</v>
      </c>
      <c r="B791" s="3">
        <v>13</v>
      </c>
      <c r="C791" s="2">
        <f>IF(logVir!C791="","",資本サービス!C791/SUM(資本サービス!C791,労働コスト!C791))</f>
        <v>0.57691086935943137</v>
      </c>
      <c r="D791" s="2">
        <f>IF(logVir!D791="","",資本サービス!D791/SUM(資本サービス!D791,労働コスト!D791))</f>
        <v>0.70170037252059092</v>
      </c>
      <c r="E791" s="2">
        <f>IF(logVir!E791="","",資本サービス!E791/SUM(資本サービス!E791,労働コスト!E791))</f>
        <v>0.57718353676418344</v>
      </c>
      <c r="F791" s="2">
        <f>IF(logVir!F791="","",資本サービス!F791/SUM(資本サービス!F791,労働コスト!F791))</f>
        <v>0.53206493937241539</v>
      </c>
      <c r="G791" s="2">
        <f>IF(logVir!G791="","",資本サービス!G791/SUM(資本サービス!G791,労働コスト!G791))</f>
        <v>0.48242912910689506</v>
      </c>
      <c r="I791" s="3">
        <v>26</v>
      </c>
      <c r="J791" s="3">
        <v>13</v>
      </c>
      <c r="K791" s="2" cm="1">
        <f t="array" ref="K791">IF(C791="","",0.5*(C791+SUMPRODUCT(($B$1461:$B$1491=$J791)*1,C$1461:C$1491)))</f>
        <v>0.58767621302178163</v>
      </c>
      <c r="L791" s="2" cm="1">
        <f t="array" ref="L791">IF(D791="","",0.5*(D791+SUMPRODUCT(($B$1461:$B$1491=$J791)*1,D$1461:D$1491)))</f>
        <v>0.66498407699951345</v>
      </c>
      <c r="M791" s="2" cm="1">
        <f t="array" ref="M791">IF(E791="","",0.5*(E791+SUMPRODUCT(($B$1461:$B$1491=$J791)*1,E$1461:E$1491)))</f>
        <v>0.58304031571006742</v>
      </c>
      <c r="N791" s="2" cm="1">
        <f t="array" ref="N791">IF(F791="","",0.5*(F791+SUMPRODUCT(($B$1461:$B$1491=$J791)*1,F$1461:F$1491)))</f>
        <v>0.56787048105603888</v>
      </c>
      <c r="O791" s="2" cm="1">
        <f t="array" ref="O791">IF(G791="","",0.5*(G791+SUMPRODUCT(($B$1461:$B$1491=$J791)*1,G$1461:G$1491)))</f>
        <v>0.52533228357468342</v>
      </c>
    </row>
    <row r="792" spans="1:15" x14ac:dyDescent="0.55000000000000004">
      <c r="A792" s="3">
        <v>26</v>
      </c>
      <c r="B792" s="3">
        <v>14</v>
      </c>
      <c r="C792" s="2">
        <f>IF(logVir!C792="","",資本サービス!C792/SUM(資本サービス!C792,労働コスト!C792))</f>
        <v>0.45351545371588259</v>
      </c>
      <c r="D792" s="2">
        <f>IF(logVir!D792="","",資本サービス!D792/SUM(資本サービス!D792,労働コスト!D792))</f>
        <v>0.41621156384196412</v>
      </c>
      <c r="E792" s="2">
        <f>IF(logVir!E792="","",資本サービス!E792/SUM(資本サービス!E792,労働コスト!E792))</f>
        <v>0.39844474281868214</v>
      </c>
      <c r="F792" s="2">
        <f>IF(logVir!F792="","",資本サービス!F792/SUM(資本サービス!F792,労働コスト!F792))</f>
        <v>0.50380657699917031</v>
      </c>
      <c r="G792" s="2">
        <f>IF(logVir!G792="","",資本サービス!G792/SUM(資本サービス!G792,労働コスト!G792))</f>
        <v>0.47516977624575157</v>
      </c>
      <c r="I792" s="3">
        <v>26</v>
      </c>
      <c r="J792" s="3">
        <v>14</v>
      </c>
      <c r="K792" s="2" cm="1">
        <f t="array" ref="K792">IF(C792="","",0.5*(C792+SUMPRODUCT(($B$1461:$B$1491=$J792)*1,C$1461:C$1491)))</f>
        <v>0.43132996701157655</v>
      </c>
      <c r="L792" s="2" cm="1">
        <f t="array" ref="L792">IF(D792="","",0.5*(D792+SUMPRODUCT(($B$1461:$B$1491=$J792)*1,D$1461:D$1491)))</f>
        <v>0.39292546225045211</v>
      </c>
      <c r="M792" s="2" cm="1">
        <f t="array" ref="M792">IF(E792="","",0.5*(E792+SUMPRODUCT(($B$1461:$B$1491=$J792)*1,E$1461:E$1491)))</f>
        <v>0.39300324315654933</v>
      </c>
      <c r="N792" s="2" cm="1">
        <f t="array" ref="N792">IF(F792="","",0.5*(F792+SUMPRODUCT(($B$1461:$B$1491=$J792)*1,F$1461:F$1491)))</f>
        <v>0.45228692253903413</v>
      </c>
      <c r="O792" s="2" cm="1">
        <f t="array" ref="O792">IF(G792="","",0.5*(G792+SUMPRODUCT(($B$1461:$B$1491=$J792)*1,G$1461:G$1491)))</f>
        <v>0.42470391923615497</v>
      </c>
    </row>
    <row r="793" spans="1:15" x14ac:dyDescent="0.55000000000000004">
      <c r="A793" s="3">
        <v>26</v>
      </c>
      <c r="B793" s="3">
        <v>15</v>
      </c>
      <c r="C793" s="2">
        <f>IF(logVir!C793="","",資本サービス!C793/SUM(資本サービス!C793,労働コスト!C793))</f>
        <v>0.2471544533731318</v>
      </c>
      <c r="D793" s="2">
        <f>IF(logVir!D793="","",資本サービス!D793/SUM(資本サービス!D793,労働コスト!D793))</f>
        <v>0.20827307179659071</v>
      </c>
      <c r="E793" s="2">
        <f>IF(logVir!E793="","",資本サービス!E793/SUM(資本サービス!E793,労働コスト!E793))</f>
        <v>0.26235303179241909</v>
      </c>
      <c r="F793" s="2">
        <f>IF(logVir!F793="","",資本サービス!F793/SUM(資本サービス!F793,労働コスト!F793))</f>
        <v>0.29357331239294515</v>
      </c>
      <c r="G793" s="2">
        <f>IF(logVir!G793="","",資本サービス!G793/SUM(資本サービス!G793,労働コスト!G793))</f>
        <v>0.25879521071617412</v>
      </c>
      <c r="I793" s="3">
        <v>26</v>
      </c>
      <c r="J793" s="3">
        <v>15</v>
      </c>
      <c r="K793" s="2" cm="1">
        <f t="array" ref="K793">IF(C793="","",0.5*(C793+SUMPRODUCT(($B$1461:$B$1491=$J793)*1,C$1461:C$1491)))</f>
        <v>0.25388015454432156</v>
      </c>
      <c r="L793" s="2" cm="1">
        <f t="array" ref="L793">IF(D793="","",0.5*(D793+SUMPRODUCT(($B$1461:$B$1491=$J793)*1,D$1461:D$1491)))</f>
        <v>0.21307196410701001</v>
      </c>
      <c r="M793" s="2" cm="1">
        <f t="array" ref="M793">IF(E793="","",0.5*(E793+SUMPRODUCT(($B$1461:$B$1491=$J793)*1,E$1461:E$1491)))</f>
        <v>0.25317078872731696</v>
      </c>
      <c r="N793" s="2" cm="1">
        <f t="array" ref="N793">IF(F793="","",0.5*(F793+SUMPRODUCT(($B$1461:$B$1491=$J793)*1,F$1461:F$1491)))</f>
        <v>0.27324749662128056</v>
      </c>
      <c r="O793" s="2" cm="1">
        <f t="array" ref="O793">IF(G793="","",0.5*(G793+SUMPRODUCT(($B$1461:$B$1491=$J793)*1,G$1461:G$1491)))</f>
        <v>0.24252124456815927</v>
      </c>
    </row>
    <row r="794" spans="1:15" x14ac:dyDescent="0.55000000000000004">
      <c r="A794" s="3">
        <v>26</v>
      </c>
      <c r="B794" s="3">
        <v>16</v>
      </c>
      <c r="C794" s="2">
        <f>IF(logVir!C794="","",資本サービス!C794/SUM(資本サービス!C794,労働コスト!C794))</f>
        <v>0.34832124161515882</v>
      </c>
      <c r="D794" s="2">
        <f>IF(logVir!D794="","",資本サービス!D794/SUM(資本サービス!D794,労働コスト!D794))</f>
        <v>0.33197486866572445</v>
      </c>
      <c r="E794" s="2">
        <f>IF(logVir!E794="","",資本サービス!E794/SUM(資本サービス!E794,労働コスト!E794))</f>
        <v>0.29300759279615896</v>
      </c>
      <c r="F794" s="2">
        <f>IF(logVir!F794="","",資本サービス!F794/SUM(資本サービス!F794,労働コスト!F794))</f>
        <v>0.30265757806542443</v>
      </c>
      <c r="G794" s="2">
        <f>IF(logVir!G794="","",資本サービス!G794/SUM(資本サービス!G794,労働コスト!G794))</f>
        <v>0.23908228995603828</v>
      </c>
      <c r="I794" s="3">
        <v>26</v>
      </c>
      <c r="J794" s="3">
        <v>16</v>
      </c>
      <c r="K794" s="2" cm="1">
        <f t="array" ref="K794">IF(C794="","",0.5*(C794+SUMPRODUCT(($B$1461:$B$1491=$J794)*1,C$1461:C$1491)))</f>
        <v>0.33743735385278684</v>
      </c>
      <c r="L794" s="2" cm="1">
        <f t="array" ref="L794">IF(D794="","",0.5*(D794+SUMPRODUCT(($B$1461:$B$1491=$J794)*1,D$1461:D$1491)))</f>
        <v>0.31474704216153992</v>
      </c>
      <c r="M794" s="2" cm="1">
        <f t="array" ref="M794">IF(E794="","",0.5*(E794+SUMPRODUCT(($B$1461:$B$1491=$J794)*1,E$1461:E$1491)))</f>
        <v>0.28242916242280258</v>
      </c>
      <c r="N794" s="2" cm="1">
        <f t="array" ref="N794">IF(F794="","",0.5*(F794+SUMPRODUCT(($B$1461:$B$1491=$J794)*1,F$1461:F$1491)))</f>
        <v>0.28751130497353983</v>
      </c>
      <c r="O794" s="2" cm="1">
        <f t="array" ref="O794">IF(G794="","",0.5*(G794+SUMPRODUCT(($B$1461:$B$1491=$J794)*1,G$1461:G$1491)))</f>
        <v>0.2417985094942468</v>
      </c>
    </row>
    <row r="795" spans="1:15" x14ac:dyDescent="0.55000000000000004">
      <c r="A795" s="3">
        <v>26</v>
      </c>
      <c r="B795" s="3">
        <v>17</v>
      </c>
      <c r="C795" s="2">
        <f>IF(logVir!C795="","",資本サービス!C795/SUM(資本サービス!C795,労働コスト!C795))</f>
        <v>0.72266377720561203</v>
      </c>
      <c r="D795" s="2">
        <f>IF(logVir!D795="","",資本サービス!D795/SUM(資本サービス!D795,労働コスト!D795))</f>
        <v>0.68531577754952311</v>
      </c>
      <c r="E795" s="2">
        <f>IF(logVir!E795="","",資本サービス!E795/SUM(資本サービス!E795,労働コスト!E795))</f>
        <v>0.68945962485230505</v>
      </c>
      <c r="F795" s="2">
        <f>IF(logVir!F795="","",資本サービス!F795/SUM(資本サービス!F795,労働コスト!F795))</f>
        <v>0.68643681304833026</v>
      </c>
      <c r="G795" s="2">
        <f>IF(logVir!G795="","",資本サービス!G795/SUM(資本サービス!G795,労働コスト!G795))</f>
        <v>0.68443948085861317</v>
      </c>
      <c r="I795" s="3">
        <v>26</v>
      </c>
      <c r="J795" s="3">
        <v>17</v>
      </c>
      <c r="K795" s="2" cm="1">
        <f t="array" ref="K795">IF(C795="","",0.5*(C795+SUMPRODUCT(($B$1461:$B$1491=$J795)*1,C$1461:C$1491)))</f>
        <v>0.68963925175855945</v>
      </c>
      <c r="L795" s="2" cm="1">
        <f t="array" ref="L795">IF(D795="","",0.5*(D795+SUMPRODUCT(($B$1461:$B$1491=$J795)*1,D$1461:D$1491)))</f>
        <v>0.66318127688103479</v>
      </c>
      <c r="M795" s="2" cm="1">
        <f t="array" ref="M795">IF(E795="","",0.5*(E795+SUMPRODUCT(($B$1461:$B$1491=$J795)*1,E$1461:E$1491)))</f>
        <v>0.6517618648136918</v>
      </c>
      <c r="N795" s="2" cm="1">
        <f t="array" ref="N795">IF(F795="","",0.5*(F795+SUMPRODUCT(($B$1461:$B$1491=$J795)*1,F$1461:F$1491)))</f>
        <v>0.63618403231196385</v>
      </c>
      <c r="O795" s="2" cm="1">
        <f t="array" ref="O795">IF(G795="","",0.5*(G795+SUMPRODUCT(($B$1461:$B$1491=$J795)*1,G$1461:G$1491)))</f>
        <v>0.63327455563030144</v>
      </c>
    </row>
    <row r="796" spans="1:15" x14ac:dyDescent="0.55000000000000004">
      <c r="A796" s="3">
        <v>26</v>
      </c>
      <c r="B796" s="3">
        <v>18</v>
      </c>
      <c r="C796" s="2">
        <f>IF(logVir!C796="","",資本サービス!C796/SUM(資本サービス!C796,労働コスト!C796))</f>
        <v>0.13380376933979432</v>
      </c>
      <c r="D796" s="2">
        <f>IF(logVir!D796="","",資本サービス!D796/SUM(資本サービス!D796,労働コスト!D796))</f>
        <v>0.11927395511986701</v>
      </c>
      <c r="E796" s="2">
        <f>IF(logVir!E796="","",資本サービス!E796/SUM(資本サービス!E796,労働コスト!E796))</f>
        <v>0.12027662414070033</v>
      </c>
      <c r="F796" s="2">
        <f>IF(logVir!F796="","",資本サービス!F796/SUM(資本サービス!F796,労働コスト!F796))</f>
        <v>0.11324116747636161</v>
      </c>
      <c r="G796" s="2">
        <f>IF(logVir!G796="","",資本サービス!G796/SUM(資本サービス!G796,労働コスト!G796))</f>
        <v>0.11644556432609467</v>
      </c>
      <c r="I796" s="3">
        <v>26</v>
      </c>
      <c r="J796" s="3">
        <v>18</v>
      </c>
      <c r="K796" s="2" cm="1">
        <f t="array" ref="K796">IF(C796="","",0.5*(C796+SUMPRODUCT(($B$1461:$B$1491=$J796)*1,C$1461:C$1491)))</f>
        <v>0.13865331908431655</v>
      </c>
      <c r="L796" s="2" cm="1">
        <f t="array" ref="L796">IF(D796="","",0.5*(D796+SUMPRODUCT(($B$1461:$B$1491=$J796)*1,D$1461:D$1491)))</f>
        <v>0.11416947201660549</v>
      </c>
      <c r="M796" s="2" cm="1">
        <f t="array" ref="M796">IF(E796="","",0.5*(E796+SUMPRODUCT(($B$1461:$B$1491=$J796)*1,E$1461:E$1491)))</f>
        <v>0.1119763723319058</v>
      </c>
      <c r="N796" s="2" cm="1">
        <f t="array" ref="N796">IF(F796="","",0.5*(F796+SUMPRODUCT(($B$1461:$B$1491=$J796)*1,F$1461:F$1491)))</f>
        <v>0.10766269007225759</v>
      </c>
      <c r="O796" s="2" cm="1">
        <f t="array" ref="O796">IF(G796="","",0.5*(G796+SUMPRODUCT(($B$1461:$B$1491=$J796)*1,G$1461:G$1491)))</f>
        <v>0.10898056954459315</v>
      </c>
    </row>
    <row r="797" spans="1:15" x14ac:dyDescent="0.55000000000000004">
      <c r="A797" s="3">
        <v>26</v>
      </c>
      <c r="B797" s="3">
        <v>19</v>
      </c>
      <c r="C797" s="2">
        <f>IF(logVir!C797="","",資本サービス!C797/SUM(資本サービス!C797,労働コスト!C797))</f>
        <v>0.17988710066444311</v>
      </c>
      <c r="D797" s="2">
        <f>IF(logVir!D797="","",資本サービス!D797/SUM(資本サービス!D797,労働コスト!D797))</f>
        <v>0.14256260090710629</v>
      </c>
      <c r="E797" s="2">
        <f>IF(logVir!E797="","",資本サービス!E797/SUM(資本サービス!E797,労働コスト!E797))</f>
        <v>0.14453467423367375</v>
      </c>
      <c r="F797" s="2">
        <f>IF(logVir!F797="","",資本サービス!F797/SUM(資本サービス!F797,労働コスト!F797))</f>
        <v>0.14693112375181991</v>
      </c>
      <c r="G797" s="2">
        <f>IF(logVir!G797="","",資本サービス!G797/SUM(資本サービス!G797,労働コスト!G797))</f>
        <v>0.12617752835332305</v>
      </c>
      <c r="I797" s="3">
        <v>26</v>
      </c>
      <c r="J797" s="3">
        <v>19</v>
      </c>
      <c r="K797" s="2" cm="1">
        <f t="array" ref="K797">IF(C797="","",0.5*(C797+SUMPRODUCT(($B$1461:$B$1491=$J797)*1,C$1461:C$1491)))</f>
        <v>0.17628655180208053</v>
      </c>
      <c r="L797" s="2" cm="1">
        <f t="array" ref="L797">IF(D797="","",0.5*(D797+SUMPRODUCT(($B$1461:$B$1491=$J797)*1,D$1461:D$1491)))</f>
        <v>0.13761233496635356</v>
      </c>
      <c r="M797" s="2" cm="1">
        <f t="array" ref="M797">IF(E797="","",0.5*(E797+SUMPRODUCT(($B$1461:$B$1491=$J797)*1,E$1461:E$1491)))</f>
        <v>0.13756356728265179</v>
      </c>
      <c r="N797" s="2" cm="1">
        <f t="array" ref="N797">IF(F797="","",0.5*(F797+SUMPRODUCT(($B$1461:$B$1491=$J797)*1,F$1461:F$1491)))</f>
        <v>0.13864036223775761</v>
      </c>
      <c r="O797" s="2" cm="1">
        <f t="array" ref="O797">IF(G797="","",0.5*(G797+SUMPRODUCT(($B$1461:$B$1491=$J797)*1,G$1461:G$1491)))</f>
        <v>0.12573146658602355</v>
      </c>
    </row>
    <row r="798" spans="1:15" x14ac:dyDescent="0.55000000000000004">
      <c r="A798" s="3">
        <v>26</v>
      </c>
      <c r="B798" s="3">
        <v>20</v>
      </c>
      <c r="C798" s="2">
        <f>IF(logVir!C798="","",資本サービス!C798/SUM(資本サービス!C798,労働コスト!C798))</f>
        <v>0.22467506451951955</v>
      </c>
      <c r="D798" s="2">
        <f>IF(logVir!D798="","",資本サービス!D798/SUM(資本サービス!D798,労働コスト!D798))</f>
        <v>0.22037080003088225</v>
      </c>
      <c r="E798" s="2">
        <f>IF(logVir!E798="","",資本サービス!E798/SUM(資本サービス!E798,労働コスト!E798))</f>
        <v>0.24898423062340841</v>
      </c>
      <c r="F798" s="2">
        <f>IF(logVir!F798="","",資本サービス!F798/SUM(資本サービス!F798,労働コスト!F798))</f>
        <v>0.24234895556190311</v>
      </c>
      <c r="G798" s="2">
        <f>IF(logVir!G798="","",資本サービス!G798/SUM(資本サービス!G798,労働コスト!G798))</f>
        <v>0.19813419695648085</v>
      </c>
      <c r="I798" s="3">
        <v>26</v>
      </c>
      <c r="J798" s="3">
        <v>20</v>
      </c>
      <c r="K798" s="2" cm="1">
        <f t="array" ref="K798">IF(C798="","",0.5*(C798+SUMPRODUCT(($B$1461:$B$1491=$J798)*1,C$1461:C$1491)))</f>
        <v>0.2395363385441146</v>
      </c>
      <c r="L798" s="2" cm="1">
        <f t="array" ref="L798">IF(D798="","",0.5*(D798+SUMPRODUCT(($B$1461:$B$1491=$J798)*1,D$1461:D$1491)))</f>
        <v>0.23282388265934628</v>
      </c>
      <c r="M798" s="2" cm="1">
        <f t="array" ref="M798">IF(E798="","",0.5*(E798+SUMPRODUCT(($B$1461:$B$1491=$J798)*1,E$1461:E$1491)))</f>
        <v>0.25025713271577293</v>
      </c>
      <c r="N798" s="2" cm="1">
        <f t="array" ref="N798">IF(F798="","",0.5*(F798+SUMPRODUCT(($B$1461:$B$1491=$J798)*1,F$1461:F$1491)))</f>
        <v>0.24773089810000529</v>
      </c>
      <c r="O798" s="2" cm="1">
        <f t="array" ref="O798">IF(G798="","",0.5*(G798+SUMPRODUCT(($B$1461:$B$1491=$J798)*1,G$1461:G$1491)))</f>
        <v>0.21791801813157413</v>
      </c>
    </row>
    <row r="799" spans="1:15" x14ac:dyDescent="0.55000000000000004">
      <c r="A799" s="3">
        <v>26</v>
      </c>
      <c r="B799" s="3">
        <v>21</v>
      </c>
      <c r="C799" s="2">
        <f>IF(logVir!C799="","",資本サービス!C799/SUM(資本サービス!C799,労働コスト!C799))</f>
        <v>0.29982843053913338</v>
      </c>
      <c r="D799" s="2">
        <f>IF(logVir!D799="","",資本サービス!D799/SUM(資本サービス!D799,労働コスト!D799))</f>
        <v>0.24590648490883052</v>
      </c>
      <c r="E799" s="2">
        <f>IF(logVir!E799="","",資本サービス!E799/SUM(資本サービス!E799,労働コスト!E799))</f>
        <v>0.22865765180762207</v>
      </c>
      <c r="F799" s="2">
        <f>IF(logVir!F799="","",資本サービス!F799/SUM(資本サービス!F799,労働コスト!F799))</f>
        <v>0.22997637637962065</v>
      </c>
      <c r="G799" s="2">
        <f>IF(logVir!G799="","",資本サービス!G799/SUM(資本サービス!G799,労働コスト!G799))</f>
        <v>0.24001391000731975</v>
      </c>
      <c r="I799" s="3">
        <v>26</v>
      </c>
      <c r="J799" s="3">
        <v>21</v>
      </c>
      <c r="K799" s="2" cm="1">
        <f t="array" ref="K799">IF(C799="","",0.5*(C799+SUMPRODUCT(($B$1461:$B$1491=$J799)*1,C$1461:C$1491)))</f>
        <v>0.31734263159162857</v>
      </c>
      <c r="L799" s="2" cm="1">
        <f t="array" ref="L799">IF(D799="","",0.5*(D799+SUMPRODUCT(($B$1461:$B$1491=$J799)*1,D$1461:D$1491)))</f>
        <v>0.27182811426793607</v>
      </c>
      <c r="M799" s="2" cm="1">
        <f t="array" ref="M799">IF(E799="","",0.5*(E799+SUMPRODUCT(($B$1461:$B$1491=$J799)*1,E$1461:E$1491)))</f>
        <v>0.25928308278034862</v>
      </c>
      <c r="N799" s="2" cm="1">
        <f t="array" ref="N799">IF(F799="","",0.5*(F799+SUMPRODUCT(($B$1461:$B$1491=$J799)*1,F$1461:F$1491)))</f>
        <v>0.25864528009204563</v>
      </c>
      <c r="O799" s="2" cm="1">
        <f t="array" ref="O799">IF(G799="","",0.5*(G799+SUMPRODUCT(($B$1461:$B$1491=$J799)*1,G$1461:G$1491)))</f>
        <v>0.25549961802294407</v>
      </c>
    </row>
    <row r="800" spans="1:15" x14ac:dyDescent="0.55000000000000004">
      <c r="A800" s="3">
        <v>26</v>
      </c>
      <c r="B800" s="3">
        <v>22</v>
      </c>
      <c r="C800" s="2">
        <f>IF(logVir!C800="","",資本サービス!C800/SUM(資本サービス!C800,労働コスト!C800))</f>
        <v>0.16227425889529881</v>
      </c>
      <c r="D800" s="2">
        <f>IF(logVir!D800="","",資本サービス!D800/SUM(資本サービス!D800,労働コスト!D800))</f>
        <v>0.17310291196513175</v>
      </c>
      <c r="E800" s="2">
        <f>IF(logVir!E800="","",資本サービス!E800/SUM(資本サービス!E800,労働コスト!E800))</f>
        <v>0.18800211109019846</v>
      </c>
      <c r="F800" s="2">
        <f>IF(logVir!F800="","",資本サービス!F800/SUM(資本サービス!F800,労働コスト!F800))</f>
        <v>0.23111258425993625</v>
      </c>
      <c r="G800" s="2">
        <f>IF(logVir!G800="","",資本サービス!G800/SUM(資本サービス!G800,労働コスト!G800))</f>
        <v>0.2755661240046558</v>
      </c>
      <c r="I800" s="3">
        <v>26</v>
      </c>
      <c r="J800" s="3">
        <v>22</v>
      </c>
      <c r="K800" s="2" cm="1">
        <f t="array" ref="K800">IF(C800="","",0.5*(C800+SUMPRODUCT(($B$1461:$B$1491=$J800)*1,C$1461:C$1491)))</f>
        <v>0.1931669947027746</v>
      </c>
      <c r="L800" s="2" cm="1">
        <f t="array" ref="L800">IF(D800="","",0.5*(D800+SUMPRODUCT(($B$1461:$B$1491=$J800)*1,D$1461:D$1491)))</f>
        <v>0.17882777864468224</v>
      </c>
      <c r="M800" s="2" cm="1">
        <f t="array" ref="M800">IF(E800="","",0.5*(E800+SUMPRODUCT(($B$1461:$B$1491=$J800)*1,E$1461:E$1491)))</f>
        <v>0.17279134583642536</v>
      </c>
      <c r="N800" s="2" cm="1">
        <f t="array" ref="N800">IF(F800="","",0.5*(F800+SUMPRODUCT(($B$1461:$B$1491=$J800)*1,F$1461:F$1491)))</f>
        <v>0.19676614112870042</v>
      </c>
      <c r="O800" s="2" cm="1">
        <f t="array" ref="O800">IF(G800="","",0.5*(G800+SUMPRODUCT(($B$1461:$B$1491=$J800)*1,G$1461:G$1491)))</f>
        <v>0.21837325979010941</v>
      </c>
    </row>
    <row r="801" spans="1:15" x14ac:dyDescent="0.55000000000000004">
      <c r="A801" s="3">
        <v>26</v>
      </c>
      <c r="B801" s="3">
        <v>23</v>
      </c>
      <c r="C801" s="2">
        <f>IF(logVir!C801="","",資本サービス!C801/SUM(資本サービス!C801,労働コスト!C801))</f>
        <v>0.74896687137464302</v>
      </c>
      <c r="D801" s="2">
        <f>IF(logVir!D801="","",資本サービス!D801/SUM(資本サービス!D801,労働コスト!D801))</f>
        <v>0.71916885561452126</v>
      </c>
      <c r="E801" s="2">
        <f>IF(logVir!E801="","",資本サービス!E801/SUM(資本サービス!E801,労働コスト!E801))</f>
        <v>0.69930141293891301</v>
      </c>
      <c r="F801" s="2">
        <f>IF(logVir!F801="","",資本サービス!F801/SUM(資本サービス!F801,労働コスト!F801))</f>
        <v>0.66016558803764236</v>
      </c>
      <c r="G801" s="2">
        <f>IF(logVir!G801="","",資本サービス!G801/SUM(資本サービス!G801,労働コスト!G801))</f>
        <v>0.62631333993454574</v>
      </c>
      <c r="I801" s="3">
        <v>26</v>
      </c>
      <c r="J801" s="3">
        <v>23</v>
      </c>
      <c r="K801" s="2" cm="1">
        <f t="array" ref="K801">IF(C801="","",0.5*(C801+SUMPRODUCT(($B$1461:$B$1491=$J801)*1,C$1461:C$1491)))</f>
        <v>0.73237876794645285</v>
      </c>
      <c r="L801" s="2" cm="1">
        <f t="array" ref="L801">IF(D801="","",0.5*(D801+SUMPRODUCT(($B$1461:$B$1491=$J801)*1,D$1461:D$1491)))</f>
        <v>0.70264323814532359</v>
      </c>
      <c r="M801" s="2" cm="1">
        <f t="array" ref="M801">IF(E801="","",0.5*(E801+SUMPRODUCT(($B$1461:$B$1491=$J801)*1,E$1461:E$1491)))</f>
        <v>0.67604689410819929</v>
      </c>
      <c r="N801" s="2" cm="1">
        <f t="array" ref="N801">IF(F801="","",0.5*(F801+SUMPRODUCT(($B$1461:$B$1491=$J801)*1,F$1461:F$1491)))</f>
        <v>0.64241402437568929</v>
      </c>
      <c r="O801" s="2" cm="1">
        <f t="array" ref="O801">IF(G801="","",0.5*(G801+SUMPRODUCT(($B$1461:$B$1491=$J801)*1,G$1461:G$1491)))</f>
        <v>0.6142211371597629</v>
      </c>
    </row>
    <row r="802" spans="1:15" x14ac:dyDescent="0.55000000000000004">
      <c r="A802" s="3">
        <v>26</v>
      </c>
      <c r="B802" s="3">
        <v>24</v>
      </c>
      <c r="C802" s="2">
        <f>IF(logVir!C802="","",資本サービス!C802/SUM(資本サービス!C802,労働コスト!C802))</f>
        <v>0.29634338971313484</v>
      </c>
      <c r="D802" s="2">
        <f>IF(logVir!D802="","",資本サービス!D802/SUM(資本サービス!D802,労働コスト!D802))</f>
        <v>0.2603501746644315</v>
      </c>
      <c r="E802" s="2">
        <f>IF(logVir!E802="","",資本サービス!E802/SUM(資本サービス!E802,労働コスト!E802))</f>
        <v>0.23023654966180038</v>
      </c>
      <c r="F802" s="2">
        <f>IF(logVir!F802="","",資本サービス!F802/SUM(資本サービス!F802,労働コスト!F802))</f>
        <v>0.19888007608177746</v>
      </c>
      <c r="G802" s="2">
        <f>IF(logVir!G802="","",資本サービス!G802/SUM(資本サービス!G802,労働コスト!G802))</f>
        <v>0.19638423211112005</v>
      </c>
      <c r="I802" s="3">
        <v>26</v>
      </c>
      <c r="J802" s="3">
        <v>24</v>
      </c>
      <c r="K802" s="2" cm="1">
        <f t="array" ref="K802">IF(C802="","",0.5*(C802+SUMPRODUCT(($B$1461:$B$1491=$J802)*1,C$1461:C$1491)))</f>
        <v>0.29226190665048091</v>
      </c>
      <c r="L802" s="2" cm="1">
        <f t="array" ref="L802">IF(D802="","",0.5*(D802+SUMPRODUCT(($B$1461:$B$1491=$J802)*1,D$1461:D$1491)))</f>
        <v>0.26165320687290239</v>
      </c>
      <c r="M802" s="2" cm="1">
        <f t="array" ref="M802">IF(E802="","",0.5*(E802+SUMPRODUCT(($B$1461:$B$1491=$J802)*1,E$1461:E$1491)))</f>
        <v>0.23949163499750142</v>
      </c>
      <c r="N802" s="2" cm="1">
        <f t="array" ref="N802">IF(F802="","",0.5*(F802+SUMPRODUCT(($B$1461:$B$1491=$J802)*1,F$1461:F$1491)))</f>
        <v>0.21519854546568493</v>
      </c>
      <c r="O802" s="2" cm="1">
        <f t="array" ref="O802">IF(G802="","",0.5*(G802+SUMPRODUCT(($B$1461:$B$1491=$J802)*1,G$1461:G$1491)))</f>
        <v>0.20817123182836511</v>
      </c>
    </row>
    <row r="803" spans="1:15" x14ac:dyDescent="0.55000000000000004">
      <c r="A803" s="3">
        <v>26</v>
      </c>
      <c r="B803" s="3">
        <v>25</v>
      </c>
      <c r="C803" s="2">
        <f>IF(logVir!C803="","",資本サービス!C803/SUM(資本サービス!C803,労働コスト!C803))</f>
        <v>0.20551785845070483</v>
      </c>
      <c r="D803" s="2">
        <f>IF(logVir!D803="","",資本サービス!D803/SUM(資本サービス!D803,労働コスト!D803))</f>
        <v>0.20435815147255579</v>
      </c>
      <c r="E803" s="2">
        <f>IF(logVir!E803="","",資本サービス!E803/SUM(資本サービス!E803,労働コスト!E803))</f>
        <v>0.23373928856854184</v>
      </c>
      <c r="F803" s="2">
        <f>IF(logVir!F803="","",資本サービス!F803/SUM(資本サービス!F803,労働コスト!F803))</f>
        <v>0.21537540660260854</v>
      </c>
      <c r="G803" s="2">
        <f>IF(logVir!G803="","",資本サービス!G803/SUM(資本サービス!G803,労働コスト!G803))</f>
        <v>0.18573184452665495</v>
      </c>
      <c r="I803" s="3">
        <v>26</v>
      </c>
      <c r="J803" s="3">
        <v>25</v>
      </c>
      <c r="K803" s="2" cm="1">
        <f t="array" ref="K803">IF(C803="","",0.5*(C803+SUMPRODUCT(($B$1461:$B$1491=$J803)*1,C$1461:C$1491)))</f>
        <v>0.20202340783936165</v>
      </c>
      <c r="L803" s="2" cm="1">
        <f t="array" ref="L803">IF(D803="","",0.5*(D803+SUMPRODUCT(($B$1461:$B$1491=$J803)*1,D$1461:D$1491)))</f>
        <v>0.2007064306686806</v>
      </c>
      <c r="M803" s="2" cm="1">
        <f t="array" ref="M803">IF(E803="","",0.5*(E803+SUMPRODUCT(($B$1461:$B$1491=$J803)*1,E$1461:E$1491)))</f>
        <v>0.21577974674098355</v>
      </c>
      <c r="N803" s="2" cm="1">
        <f t="array" ref="N803">IF(F803="","",0.5*(F803+SUMPRODUCT(($B$1461:$B$1491=$J803)*1,F$1461:F$1491)))</f>
        <v>0.2071968093701399</v>
      </c>
      <c r="O803" s="2" cm="1">
        <f t="array" ref="O803">IF(G803="","",0.5*(G803+SUMPRODUCT(($B$1461:$B$1491=$J803)*1,G$1461:G$1491)))</f>
        <v>0.19169965826999208</v>
      </c>
    </row>
    <row r="804" spans="1:15" x14ac:dyDescent="0.55000000000000004">
      <c r="A804" s="3">
        <v>26</v>
      </c>
      <c r="B804" s="3">
        <v>26</v>
      </c>
      <c r="C804" s="2">
        <f>IF(logVir!C804="","",資本サービス!C804/SUM(資本サービス!C804,労働コスト!C804))</f>
        <v>0.63033908479477518</v>
      </c>
      <c r="D804" s="2">
        <f>IF(logVir!D804="","",資本サービス!D804/SUM(資本サービス!D804,労働コスト!D804))</f>
        <v>0.49004453253371782</v>
      </c>
      <c r="E804" s="2">
        <f>IF(logVir!E804="","",資本サービス!E804/SUM(資本サービス!E804,労働コスト!E804))</f>
        <v>0.46345268615482066</v>
      </c>
      <c r="F804" s="2">
        <f>IF(logVir!F804="","",資本サービス!F804/SUM(資本サービス!F804,労働コスト!F804))</f>
        <v>0.50240405208262895</v>
      </c>
      <c r="G804" s="2">
        <f>IF(logVir!G804="","",資本サービス!G804/SUM(資本サービス!G804,労働コスト!G804))</f>
        <v>0.44895140601954653</v>
      </c>
      <c r="I804" s="3">
        <v>26</v>
      </c>
      <c r="J804" s="3">
        <v>26</v>
      </c>
      <c r="K804" s="2" cm="1">
        <f t="array" ref="K804">IF(C804="","",0.5*(C804+SUMPRODUCT(($B$1461:$B$1491=$J804)*1,C$1461:C$1491)))</f>
        <v>0.66073182464372526</v>
      </c>
      <c r="L804" s="2" cm="1">
        <f t="array" ref="L804">IF(D804="","",0.5*(D804+SUMPRODUCT(($B$1461:$B$1491=$J804)*1,D$1461:D$1491)))</f>
        <v>0.55719554492938528</v>
      </c>
      <c r="M804" s="2" cm="1">
        <f t="array" ref="M804">IF(E804="","",0.5*(E804+SUMPRODUCT(($B$1461:$B$1491=$J804)*1,E$1461:E$1491)))</f>
        <v>0.50866189368535031</v>
      </c>
      <c r="N804" s="2" cm="1">
        <f t="array" ref="N804">IF(F804="","",0.5*(F804+SUMPRODUCT(($B$1461:$B$1491=$J804)*1,F$1461:F$1491)))</f>
        <v>0.54054861131730902</v>
      </c>
      <c r="O804" s="2" cm="1">
        <f t="array" ref="O804">IF(G804="","",0.5*(G804+SUMPRODUCT(($B$1461:$B$1491=$J804)*1,G$1461:G$1491)))</f>
        <v>0.51229276287989878</v>
      </c>
    </row>
    <row r="805" spans="1:15" x14ac:dyDescent="0.55000000000000004">
      <c r="A805" s="3">
        <v>26</v>
      </c>
      <c r="B805" s="3">
        <v>27</v>
      </c>
      <c r="C805" s="2">
        <f>IF(logVir!C805="","",資本サービス!C805/SUM(資本サービス!C805,労働コスト!C805))</f>
        <v>0.19933622701213877</v>
      </c>
      <c r="D805" s="2">
        <f>IF(logVir!D805="","",資本サービス!D805/SUM(資本サービス!D805,労働コスト!D805))</f>
        <v>0.19714835703031117</v>
      </c>
      <c r="E805" s="2">
        <f>IF(logVir!E805="","",資本サービス!E805/SUM(資本サービス!E805,労働コスト!E805))</f>
        <v>0.22598651655316743</v>
      </c>
      <c r="F805" s="2">
        <f>IF(logVir!F805="","",資本サービス!F805/SUM(資本サービス!F805,労働コスト!F805))</f>
        <v>0.21841295288411652</v>
      </c>
      <c r="G805" s="2">
        <f>IF(logVir!G805="","",資本サービス!G805/SUM(資本サービス!G805,労働コスト!G805))</f>
        <v>0.21288245902735695</v>
      </c>
      <c r="I805" s="3">
        <v>26</v>
      </c>
      <c r="J805" s="3">
        <v>27</v>
      </c>
      <c r="K805" s="2" cm="1">
        <f t="array" ref="K805">IF(C805="","",0.5*(C805+SUMPRODUCT(($B$1461:$B$1491=$J805)*1,C$1461:C$1491)))</f>
        <v>0.20521305854693983</v>
      </c>
      <c r="L805" s="2" cm="1">
        <f t="array" ref="L805">IF(D805="","",0.5*(D805+SUMPRODUCT(($B$1461:$B$1491=$J805)*1,D$1461:D$1491)))</f>
        <v>0.20136276202806772</v>
      </c>
      <c r="M805" s="2" cm="1">
        <f t="array" ref="M805">IF(E805="","",0.5*(E805+SUMPRODUCT(($B$1461:$B$1491=$J805)*1,E$1461:E$1491)))</f>
        <v>0.21475555415163644</v>
      </c>
      <c r="N805" s="2" cm="1">
        <f t="array" ref="N805">IF(F805="","",0.5*(F805+SUMPRODUCT(($B$1461:$B$1491=$J805)*1,F$1461:F$1491)))</f>
        <v>0.20917144841221924</v>
      </c>
      <c r="O805" s="2" cm="1">
        <f t="array" ref="O805">IF(G805="","",0.5*(G805+SUMPRODUCT(($B$1461:$B$1491=$J805)*1,G$1461:G$1491)))</f>
        <v>0.19987582237456197</v>
      </c>
    </row>
    <row r="806" spans="1:15" x14ac:dyDescent="0.55000000000000004">
      <c r="A806" s="3">
        <v>26</v>
      </c>
      <c r="B806" s="3">
        <v>28</v>
      </c>
      <c r="C806" s="2">
        <f>IF(logVir!C806="","",資本サービス!C806/SUM(資本サービス!C806,労働コスト!C806))</f>
        <v>0.42424305650523575</v>
      </c>
      <c r="D806" s="2">
        <f>IF(logVir!D806="","",資本サービス!D806/SUM(資本サービス!D806,労働コスト!D806))</f>
        <v>0.36233466030026223</v>
      </c>
      <c r="E806" s="2">
        <f>IF(logVir!E806="","",資本サービス!E806/SUM(資本サービス!E806,労働コスト!E806))</f>
        <v>0.34304021099753196</v>
      </c>
      <c r="F806" s="2">
        <f>IF(logVir!F806="","",資本サービス!F806/SUM(資本サービス!F806,労働コスト!F806))</f>
        <v>0.34540419386426452</v>
      </c>
      <c r="G806" s="2">
        <f>IF(logVir!G806="","",資本サービス!G806/SUM(資本サービス!G806,労働コスト!G806))</f>
        <v>0.36204172538010249</v>
      </c>
      <c r="I806" s="3">
        <v>26</v>
      </c>
      <c r="J806" s="3">
        <v>28</v>
      </c>
      <c r="K806" s="2" cm="1">
        <f t="array" ref="K806">IF(C806="","",0.5*(C806+SUMPRODUCT(($B$1461:$B$1491=$J806)*1,C$1461:C$1491)))</f>
        <v>0.4132316150474995</v>
      </c>
      <c r="L806" s="2" cm="1">
        <f t="array" ref="L806">IF(D806="","",0.5*(D806+SUMPRODUCT(($B$1461:$B$1491=$J806)*1,D$1461:D$1491)))</f>
        <v>0.35947468738500493</v>
      </c>
      <c r="M806" s="2" cm="1">
        <f t="array" ref="M806">IF(E806="","",0.5*(E806+SUMPRODUCT(($B$1461:$B$1491=$J806)*1,E$1461:E$1491)))</f>
        <v>0.33454169480783275</v>
      </c>
      <c r="N806" s="2" cm="1">
        <f t="array" ref="N806">IF(F806="","",0.5*(F806+SUMPRODUCT(($B$1461:$B$1491=$J806)*1,F$1461:F$1491)))</f>
        <v>0.33908121508771982</v>
      </c>
      <c r="O806" s="2" cm="1">
        <f t="array" ref="O806">IF(G806="","",0.5*(G806+SUMPRODUCT(($B$1461:$B$1491=$J806)*1,G$1461:G$1491)))</f>
        <v>0.35351470059721035</v>
      </c>
    </row>
    <row r="807" spans="1:15" x14ac:dyDescent="0.55000000000000004">
      <c r="A807" s="3">
        <v>26</v>
      </c>
      <c r="B807" s="3">
        <v>29</v>
      </c>
      <c r="C807" s="2">
        <f>IF(logVir!C807="","",資本サービス!C807/SUM(資本サービス!C807,労働コスト!C807))</f>
        <v>0.35650134057458926</v>
      </c>
      <c r="D807" s="2">
        <f>IF(logVir!D807="","",資本サービス!D807/SUM(資本サービス!D807,労働コスト!D807))</f>
        <v>0.35979164983449013</v>
      </c>
      <c r="E807" s="2">
        <f>IF(logVir!E807="","",資本サービス!E807/SUM(資本サービス!E807,労働コスト!E807))</f>
        <v>0.33111461310181256</v>
      </c>
      <c r="F807" s="2">
        <f>IF(logVir!F807="","",資本サービス!F807/SUM(資本サービス!F807,労働コスト!F807))</f>
        <v>0.3539660680953996</v>
      </c>
      <c r="G807" s="2">
        <f>IF(logVir!G807="","",資本サービス!G807/SUM(資本サービス!G807,労働コスト!G807))</f>
        <v>0.27573530638038402</v>
      </c>
      <c r="I807" s="3">
        <v>26</v>
      </c>
      <c r="J807" s="3">
        <v>29</v>
      </c>
      <c r="K807" s="2" cm="1">
        <f t="array" ref="K807">IF(C807="","",0.5*(C807+SUMPRODUCT(($B$1461:$B$1491=$J807)*1,C$1461:C$1491)))</f>
        <v>0.27402312335379164</v>
      </c>
      <c r="L807" s="2" cm="1">
        <f t="array" ref="L807">IF(D807="","",0.5*(D807+SUMPRODUCT(($B$1461:$B$1491=$J807)*1,D$1461:D$1491)))</f>
        <v>0.27677498051249116</v>
      </c>
      <c r="M807" s="2" cm="1">
        <f t="array" ref="M807">IF(E807="","",0.5*(E807+SUMPRODUCT(($B$1461:$B$1491=$J807)*1,E$1461:E$1491)))</f>
        <v>0.24524294484160225</v>
      </c>
      <c r="N807" s="2" cm="1">
        <f t="array" ref="N807">IF(F807="","",0.5*(F807+SUMPRODUCT(($B$1461:$B$1491=$J807)*1,F$1461:F$1491)))</f>
        <v>0.26477476920106263</v>
      </c>
      <c r="O807" s="2" cm="1">
        <f t="array" ref="O807">IF(G807="","",0.5*(G807+SUMPRODUCT(($B$1461:$B$1491=$J807)*1,G$1461:G$1491)))</f>
        <v>0.21976805290705592</v>
      </c>
    </row>
    <row r="808" spans="1:15" x14ac:dyDescent="0.55000000000000004">
      <c r="A808" s="3">
        <v>26</v>
      </c>
      <c r="B808" s="3">
        <v>30</v>
      </c>
      <c r="C808" s="2">
        <f>IF(logVir!C808="","",資本サービス!C808/SUM(資本サービス!C808,労働コスト!C808))</f>
        <v>0.1566385986931122</v>
      </c>
      <c r="D808" s="2">
        <f>IF(logVir!D808="","",資本サービス!D808/SUM(資本サービス!D808,労働コスト!D808))</f>
        <v>0.16310319137913268</v>
      </c>
      <c r="E808" s="2">
        <f>IF(logVir!E808="","",資本サービス!E808/SUM(資本サービス!E808,労働コスト!E808))</f>
        <v>0.2216933954128486</v>
      </c>
      <c r="F808" s="2">
        <f>IF(logVir!F808="","",資本サービス!F808/SUM(資本サービス!F808,労働コスト!F808))</f>
        <v>0.23713140716897319</v>
      </c>
      <c r="G808" s="2">
        <f>IF(logVir!G808="","",資本サービス!G808/SUM(資本サービス!G808,労働コスト!G808))</f>
        <v>0.20719730522204721</v>
      </c>
      <c r="I808" s="3">
        <v>26</v>
      </c>
      <c r="J808" s="3">
        <v>30</v>
      </c>
      <c r="K808" s="2" cm="1">
        <f t="array" ref="K808">IF(C808="","",0.5*(C808+SUMPRODUCT(($B$1461:$B$1491=$J808)*1,C$1461:C$1491)))</f>
        <v>0.14552415798925372</v>
      </c>
      <c r="L808" s="2" cm="1">
        <f t="array" ref="L808">IF(D808="","",0.5*(D808+SUMPRODUCT(($B$1461:$B$1491=$J808)*1,D$1461:D$1491)))</f>
        <v>0.13819210661001363</v>
      </c>
      <c r="M808" s="2" cm="1">
        <f t="array" ref="M808">IF(E808="","",0.5*(E808+SUMPRODUCT(($B$1461:$B$1491=$J808)*1,E$1461:E$1491)))</f>
        <v>0.16207438170043556</v>
      </c>
      <c r="N808" s="2" cm="1">
        <f t="array" ref="N808">IF(F808="","",0.5*(F808+SUMPRODUCT(($B$1461:$B$1491=$J808)*1,F$1461:F$1491)))</f>
        <v>0.16771143601200289</v>
      </c>
      <c r="O808" s="2" cm="1">
        <f t="array" ref="O808">IF(G808="","",0.5*(G808+SUMPRODUCT(($B$1461:$B$1491=$J808)*1,G$1461:G$1491)))</f>
        <v>0.14647202953007699</v>
      </c>
    </row>
    <row r="809" spans="1:15" x14ac:dyDescent="0.55000000000000004">
      <c r="A809" s="3">
        <v>26</v>
      </c>
      <c r="B809" s="3">
        <v>31</v>
      </c>
      <c r="C809" s="2">
        <f>IF(logVir!C809="","",資本サービス!C809/SUM(資本サービス!C809,労働コスト!C809))</f>
        <v>0.24786081436527588</v>
      </c>
      <c r="D809" s="2">
        <f>IF(logVir!D809="","",資本サービス!D809/SUM(資本サービス!D809,労働コスト!D809))</f>
        <v>0.27723488981088834</v>
      </c>
      <c r="E809" s="2">
        <f>IF(logVir!E809="","",資本サービス!E809/SUM(資本サービス!E809,労働コスト!E809))</f>
        <v>0.23995398248921518</v>
      </c>
      <c r="F809" s="2">
        <f>IF(logVir!F809="","",資本サービス!F809/SUM(資本サービス!F809,労働コスト!F809))</f>
        <v>0.23100183257883697</v>
      </c>
      <c r="G809" s="2">
        <f>IF(logVir!G809="","",資本サービス!G809/SUM(資本サービス!G809,労働コスト!G809))</f>
        <v>0.25600531441150565</v>
      </c>
      <c r="I809" s="3">
        <v>26</v>
      </c>
      <c r="J809" s="3">
        <v>31</v>
      </c>
      <c r="K809" s="2" cm="1">
        <f t="array" ref="K809">IF(C809="","",0.5*(C809+SUMPRODUCT(($B$1461:$B$1491=$J809)*1,C$1461:C$1491)))</f>
        <v>0.23941755586551935</v>
      </c>
      <c r="L809" s="2" cm="1">
        <f t="array" ref="L809">IF(D809="","",0.5*(D809+SUMPRODUCT(($B$1461:$B$1491=$J809)*1,D$1461:D$1491)))</f>
        <v>0.26078937661358148</v>
      </c>
      <c r="M809" s="2" cm="1">
        <f t="array" ref="M809">IF(E809="","",0.5*(E809+SUMPRODUCT(($B$1461:$B$1491=$J809)*1,E$1461:E$1491)))</f>
        <v>0.22733976505658943</v>
      </c>
      <c r="N809" s="2" cm="1">
        <f t="array" ref="N809">IF(F809="","",0.5*(F809+SUMPRODUCT(($B$1461:$B$1491=$J809)*1,F$1461:F$1491)))</f>
        <v>0.2186040276624541</v>
      </c>
      <c r="O809" s="2" cm="1">
        <f t="array" ref="O809">IF(G809="","",0.5*(G809+SUMPRODUCT(($B$1461:$B$1491=$J809)*1,G$1461:G$1491)))</f>
        <v>0.22822099937535162</v>
      </c>
    </row>
    <row r="810" spans="1:15" x14ac:dyDescent="0.55000000000000004">
      <c r="A810" s="3">
        <v>27</v>
      </c>
      <c r="B810" s="3">
        <v>1</v>
      </c>
      <c r="C810" s="2">
        <f>IF(logVir!C810="","",資本サービス!C810/SUM(資本サービス!C810,労働コスト!C810))</f>
        <v>0.29723174754656384</v>
      </c>
      <c r="D810" s="2">
        <f>IF(logVir!D810="","",資本サービス!D810/SUM(資本サービス!D810,労働コスト!D810))</f>
        <v>0.72352538053229032</v>
      </c>
      <c r="E810" s="2">
        <f>IF(logVir!E810="","",資本サービス!E810/SUM(資本サービス!E810,労働コスト!E810))</f>
        <v>0.73586707688970932</v>
      </c>
      <c r="F810" s="2">
        <f>IF(logVir!F810="","",資本サービス!F810/SUM(資本サービス!F810,労働コスト!F810))</f>
        <v>0.74441085251637917</v>
      </c>
      <c r="G810" s="2">
        <f>IF(logVir!G810="","",資本サービス!G810/SUM(資本サービス!G810,労働コスト!G810))</f>
        <v>0.71038788332251401</v>
      </c>
      <c r="I810" s="3">
        <v>27</v>
      </c>
      <c r="J810" s="3">
        <v>1</v>
      </c>
      <c r="K810" s="2" cm="1">
        <f t="array" ref="K810">IF(C810="","",0.5*(C810+SUMPRODUCT(($B$1461:$B$1491=$J810)*1,C$1461:C$1491)))</f>
        <v>0.38654749875398264</v>
      </c>
      <c r="L810" s="2" cm="1">
        <f t="array" ref="L810">IF(D810="","",0.5*(D810+SUMPRODUCT(($B$1461:$B$1491=$J810)*1,D$1461:D$1491)))</f>
        <v>0.53718090263930329</v>
      </c>
      <c r="M810" s="2" cm="1">
        <f t="array" ref="M810">IF(E810="","",0.5*(E810+SUMPRODUCT(($B$1461:$B$1491=$J810)*1,E$1461:E$1491)))</f>
        <v>0.53704914552545724</v>
      </c>
      <c r="N810" s="2" cm="1">
        <f t="array" ref="N810">IF(F810="","",0.5*(F810+SUMPRODUCT(($B$1461:$B$1491=$J810)*1,F$1461:F$1491)))</f>
        <v>0.54338467361888765</v>
      </c>
      <c r="O810" s="2" cm="1">
        <f t="array" ref="O810">IF(G810="","",0.5*(G810+SUMPRODUCT(($B$1461:$B$1491=$J810)*1,G$1461:G$1491)))</f>
        <v>0.51491163590489608</v>
      </c>
    </row>
    <row r="811" spans="1:15" x14ac:dyDescent="0.55000000000000004">
      <c r="A811" s="3">
        <v>27</v>
      </c>
      <c r="B811" s="3">
        <v>2</v>
      </c>
      <c r="C811" s="2">
        <f>IF(logVir!C811="","",資本サービス!C811/SUM(資本サービス!C811,労働コスト!C811))</f>
        <v>0.42709951566173404</v>
      </c>
      <c r="D811" s="2">
        <f>IF(logVir!D811="","",資本サービス!D811/SUM(資本サービス!D811,労働コスト!D811))</f>
        <v>0.32842199374655584</v>
      </c>
      <c r="E811" s="2">
        <f>IF(logVir!E811="","",資本サービス!E811/SUM(資本サービス!E811,労働コスト!E811))</f>
        <v>0.53545687676986919</v>
      </c>
      <c r="F811" s="2">
        <f>IF(logVir!F811="","",資本サービス!F811/SUM(資本サービス!F811,労働コスト!F811))</f>
        <v>0.56888126968696795</v>
      </c>
      <c r="G811" s="2">
        <f>IF(logVir!G811="","",資本サービス!G811/SUM(資本サービス!G811,労働コスト!G811))</f>
        <v>0.48944322116642802</v>
      </c>
      <c r="I811" s="3">
        <v>27</v>
      </c>
      <c r="J811" s="3">
        <v>2</v>
      </c>
      <c r="K811" s="2" cm="1">
        <f t="array" ref="K811">IF(C811="","",0.5*(C811+SUMPRODUCT(($B$1461:$B$1491=$J811)*1,C$1461:C$1491)))</f>
        <v>0.45127299151313821</v>
      </c>
      <c r="L811" s="2" cm="1">
        <f t="array" ref="L811">IF(D811="","",0.5*(D811+SUMPRODUCT(($B$1461:$B$1491=$J811)*1,D$1461:D$1491)))</f>
        <v>0.3679019802381614</v>
      </c>
      <c r="M811" s="2" cm="1">
        <f t="array" ref="M811">IF(E811="","",0.5*(E811+SUMPRODUCT(($B$1461:$B$1491=$J811)*1,E$1461:E$1491)))</f>
        <v>0.5085807408964389</v>
      </c>
      <c r="N811" s="2" cm="1">
        <f t="array" ref="N811">IF(F811="","",0.5*(F811+SUMPRODUCT(($B$1461:$B$1491=$J811)*1,F$1461:F$1491)))</f>
        <v>0.52644692226327583</v>
      </c>
      <c r="O811" s="2" cm="1">
        <f t="array" ref="O811">IF(G811="","",0.5*(G811+SUMPRODUCT(($B$1461:$B$1491=$J811)*1,G$1461:G$1491)))</f>
        <v>0.44817413832209413</v>
      </c>
    </row>
    <row r="812" spans="1:15" x14ac:dyDescent="0.55000000000000004">
      <c r="A812" s="3">
        <v>27</v>
      </c>
      <c r="B812" s="3">
        <v>3</v>
      </c>
      <c r="C812" s="2">
        <f>IF(logVir!C812="","",資本サービス!C812/SUM(資本サービス!C812,労働コスト!C812))</f>
        <v>0.26337311430407373</v>
      </c>
      <c r="D812" s="2">
        <f>IF(logVir!D812="","",資本サービス!D812/SUM(資本サービス!D812,労働コスト!D812))</f>
        <v>0.22641280622940449</v>
      </c>
      <c r="E812" s="2">
        <f>IF(logVir!E812="","",資本サービス!E812/SUM(資本サービス!E812,労働コスト!E812))</f>
        <v>0.20695789869994682</v>
      </c>
      <c r="F812" s="2">
        <f>IF(logVir!F812="","",資本サービス!F812/SUM(資本サービス!F812,労働コスト!F812))</f>
        <v>0.20562843738599429</v>
      </c>
      <c r="G812" s="2">
        <f>IF(logVir!G812="","",資本サービス!G812/SUM(資本サービス!G812,労働コスト!G812))</f>
        <v>0.18514509430893844</v>
      </c>
      <c r="I812" s="3">
        <v>27</v>
      </c>
      <c r="J812" s="3">
        <v>3</v>
      </c>
      <c r="K812" s="2" cm="1">
        <f t="array" ref="K812">IF(C812="","",0.5*(C812+SUMPRODUCT(($B$1461:$B$1491=$J812)*1,C$1461:C$1491)))</f>
        <v>0.28300253325004149</v>
      </c>
      <c r="L812" s="2" cm="1">
        <f t="array" ref="L812">IF(D812="","",0.5*(D812+SUMPRODUCT(($B$1461:$B$1491=$J812)*1,D$1461:D$1491)))</f>
        <v>0.24699582739643611</v>
      </c>
      <c r="M812" s="2" cm="1">
        <f t="array" ref="M812">IF(E812="","",0.5*(E812+SUMPRODUCT(($B$1461:$B$1491=$J812)*1,E$1461:E$1491)))</f>
        <v>0.2291895529043842</v>
      </c>
      <c r="N812" s="2" cm="1">
        <f t="array" ref="N812">IF(F812="","",0.5*(F812+SUMPRODUCT(($B$1461:$B$1491=$J812)*1,F$1461:F$1491)))</f>
        <v>0.22938908490022611</v>
      </c>
      <c r="O812" s="2" cm="1">
        <f t="array" ref="O812">IF(G812="","",0.5*(G812+SUMPRODUCT(($B$1461:$B$1491=$J812)*1,G$1461:G$1491)))</f>
        <v>0.20272753016530448</v>
      </c>
    </row>
    <row r="813" spans="1:15" x14ac:dyDescent="0.55000000000000004">
      <c r="A813" s="3">
        <v>27</v>
      </c>
      <c r="B813" s="3">
        <v>4</v>
      </c>
      <c r="C813" s="2">
        <f>IF(logVir!C813="","",資本サービス!C813/SUM(資本サービス!C813,労働コスト!C813))</f>
        <v>0.25334645319986054</v>
      </c>
      <c r="D813" s="2">
        <f>IF(logVir!D813="","",資本サービス!D813/SUM(資本サービス!D813,労働コスト!D813))</f>
        <v>0.28740820404560535</v>
      </c>
      <c r="E813" s="2">
        <f>IF(logVir!E813="","",資本サービス!E813/SUM(資本サービス!E813,労働コスト!E813))</f>
        <v>0.27448205229087097</v>
      </c>
      <c r="F813" s="2">
        <f>IF(logVir!F813="","",資本サービス!F813/SUM(資本サービス!F813,労働コスト!F813))</f>
        <v>0.28105989253485508</v>
      </c>
      <c r="G813" s="2">
        <f>IF(logVir!G813="","",資本サービス!G813/SUM(資本サービス!G813,労働コスト!G813))</f>
        <v>0.2462017959489668</v>
      </c>
      <c r="I813" s="3">
        <v>27</v>
      </c>
      <c r="J813" s="3">
        <v>4</v>
      </c>
      <c r="K813" s="2" cm="1">
        <f t="array" ref="K813">IF(C813="","",0.5*(C813+SUMPRODUCT(($B$1461:$B$1491=$J813)*1,C$1461:C$1491)))</f>
        <v>0.24575232920699208</v>
      </c>
      <c r="L813" s="2" cm="1">
        <f t="array" ref="L813">IF(D813="","",0.5*(D813+SUMPRODUCT(($B$1461:$B$1491=$J813)*1,D$1461:D$1491)))</f>
        <v>0.27440088566576581</v>
      </c>
      <c r="M813" s="2" cm="1">
        <f t="array" ref="M813">IF(E813="","",0.5*(E813+SUMPRODUCT(($B$1461:$B$1491=$J813)*1,E$1461:E$1491)))</f>
        <v>0.26026833667406601</v>
      </c>
      <c r="N813" s="2" cm="1">
        <f t="array" ref="N813">IF(F813="","",0.5*(F813+SUMPRODUCT(($B$1461:$B$1491=$J813)*1,F$1461:F$1491)))</f>
        <v>0.26689037758966849</v>
      </c>
      <c r="O813" s="2" cm="1">
        <f t="array" ref="O813">IF(G813="","",0.5*(G813+SUMPRODUCT(($B$1461:$B$1491=$J813)*1,G$1461:G$1491)))</f>
        <v>0.23806316771986641</v>
      </c>
    </row>
    <row r="814" spans="1:15" x14ac:dyDescent="0.55000000000000004">
      <c r="A814" s="3">
        <v>27</v>
      </c>
      <c r="B814" s="3">
        <v>5</v>
      </c>
      <c r="C814" s="2">
        <f>IF(logVir!C814="","",資本サービス!C814/SUM(資本サービス!C814,労働コスト!C814))</f>
        <v>0.17506754056271501</v>
      </c>
      <c r="D814" s="2">
        <f>IF(logVir!D814="","",資本サービス!D814/SUM(資本サービス!D814,労働コスト!D814))</f>
        <v>0.17255465487565749</v>
      </c>
      <c r="E814" s="2">
        <f>IF(logVir!E814="","",資本サービス!E814/SUM(資本サービス!E814,労働コスト!E814))</f>
        <v>0.16104791426507217</v>
      </c>
      <c r="F814" s="2">
        <f>IF(logVir!F814="","",資本サービス!F814/SUM(資本サービス!F814,労働コスト!F814))</f>
        <v>0.15342503490789872</v>
      </c>
      <c r="G814" s="2">
        <f>IF(logVir!G814="","",資本サービス!G814/SUM(資本サービス!G814,労働コスト!G814))</f>
        <v>0.13863811323385553</v>
      </c>
      <c r="I814" s="3">
        <v>27</v>
      </c>
      <c r="J814" s="3">
        <v>5</v>
      </c>
      <c r="K814" s="2" cm="1">
        <f t="array" ref="K814">IF(C814="","",0.5*(C814+SUMPRODUCT(($B$1461:$B$1491=$J814)*1,C$1461:C$1491)))</f>
        <v>0.26506273124889501</v>
      </c>
      <c r="L814" s="2" cm="1">
        <f t="array" ref="L814">IF(D814="","",0.5*(D814+SUMPRODUCT(($B$1461:$B$1491=$J814)*1,D$1461:D$1491)))</f>
        <v>0.24693437795717554</v>
      </c>
      <c r="M814" s="2" cm="1">
        <f t="array" ref="M814">IF(E814="","",0.5*(E814+SUMPRODUCT(($B$1461:$B$1491=$J814)*1,E$1461:E$1491)))</f>
        <v>0.22839022983650908</v>
      </c>
      <c r="N814" s="2" cm="1">
        <f t="array" ref="N814">IF(F814="","",0.5*(F814+SUMPRODUCT(($B$1461:$B$1491=$J814)*1,F$1461:F$1491)))</f>
        <v>0.22108174291673965</v>
      </c>
      <c r="O814" s="2" cm="1">
        <f t="array" ref="O814">IF(G814="","",0.5*(G814+SUMPRODUCT(($B$1461:$B$1491=$J814)*1,G$1461:G$1491)))</f>
        <v>0.2022870623152207</v>
      </c>
    </row>
    <row r="815" spans="1:15" x14ac:dyDescent="0.55000000000000004">
      <c r="A815" s="3">
        <v>27</v>
      </c>
      <c r="B815" s="3">
        <v>6</v>
      </c>
      <c r="C815" s="2">
        <f>IF(logVir!C815="","",資本サービス!C815/SUM(資本サービス!C815,労働コスト!C815))</f>
        <v>0.60808126836809384</v>
      </c>
      <c r="D815" s="2">
        <f>IF(logVir!D815="","",資本サービス!D815/SUM(資本サービス!D815,労働コスト!D815))</f>
        <v>0.57986463117267495</v>
      </c>
      <c r="E815" s="2">
        <f>IF(logVir!E815="","",資本サービス!E815/SUM(資本サービス!E815,労働コスト!E815))</f>
        <v>0.58002222698323269</v>
      </c>
      <c r="F815" s="2">
        <f>IF(logVir!F815="","",資本サービス!F815/SUM(資本サービス!F815,労働コスト!F815))</f>
        <v>0.59136267505790108</v>
      </c>
      <c r="G815" s="2">
        <f>IF(logVir!G815="","",資本サービス!G815/SUM(資本サービス!G815,労働コスト!G815))</f>
        <v>0.54816902131347955</v>
      </c>
      <c r="I815" s="3">
        <v>27</v>
      </c>
      <c r="J815" s="3">
        <v>6</v>
      </c>
      <c r="K815" s="2" cm="1">
        <f t="array" ref="K815">IF(C815="","",0.5*(C815+SUMPRODUCT(($B$1461:$B$1491=$J815)*1,C$1461:C$1491)))</f>
        <v>0.61368576697800303</v>
      </c>
      <c r="L815" s="2" cm="1">
        <f t="array" ref="L815">IF(D815="","",0.5*(D815+SUMPRODUCT(($B$1461:$B$1491=$J815)*1,D$1461:D$1491)))</f>
        <v>0.58290010841344142</v>
      </c>
      <c r="M815" s="2" cm="1">
        <f t="array" ref="M815">IF(E815="","",0.5*(E815+SUMPRODUCT(($B$1461:$B$1491=$J815)*1,E$1461:E$1491)))</f>
        <v>0.5842714454097393</v>
      </c>
      <c r="N815" s="2" cm="1">
        <f t="array" ref="N815">IF(F815="","",0.5*(F815+SUMPRODUCT(($B$1461:$B$1491=$J815)*1,F$1461:F$1491)))</f>
        <v>0.5946553316066846</v>
      </c>
      <c r="O815" s="2" cm="1">
        <f t="array" ref="O815">IF(G815="","",0.5*(G815+SUMPRODUCT(($B$1461:$B$1491=$J815)*1,G$1461:G$1491)))</f>
        <v>0.55550862651802935</v>
      </c>
    </row>
    <row r="816" spans="1:15" x14ac:dyDescent="0.55000000000000004">
      <c r="A816" s="3">
        <v>27</v>
      </c>
      <c r="B816" s="3">
        <v>7</v>
      </c>
      <c r="C816" s="2">
        <f>IF(logVir!C816="","",資本サービス!C816/SUM(資本サービス!C816,労働コスト!C816))</f>
        <v>0.4536996256654301</v>
      </c>
      <c r="D816" s="2">
        <f>IF(logVir!D816="","",資本サービス!D816/SUM(資本サービス!D816,労働コスト!D816))</f>
        <v>0.37961089886224048</v>
      </c>
      <c r="E816" s="2">
        <f>IF(logVir!E816="","",資本サービス!E816/SUM(資本サービス!E816,労働コスト!E816))</f>
        <v>0.35523902762555948</v>
      </c>
      <c r="F816" s="2">
        <f>IF(logVir!F816="","",資本サービス!F816/SUM(資本サービス!F816,労働コスト!F816))</f>
        <v>0.35565257090178631</v>
      </c>
      <c r="G816" s="2">
        <f>IF(logVir!G816="","",資本サービス!G816/SUM(資本サービス!G816,労働コスト!G816))</f>
        <v>0.31419813828508536</v>
      </c>
      <c r="I816" s="3">
        <v>27</v>
      </c>
      <c r="J816" s="3">
        <v>7</v>
      </c>
      <c r="K816" s="2" cm="1">
        <f t="array" ref="K816">IF(C816="","",0.5*(C816+SUMPRODUCT(($B$1461:$B$1491=$J816)*1,C$1461:C$1491)))</f>
        <v>0.4169229951768576</v>
      </c>
      <c r="L816" s="2" cm="1">
        <f t="array" ref="L816">IF(D816="","",0.5*(D816+SUMPRODUCT(($B$1461:$B$1491=$J816)*1,D$1461:D$1491)))</f>
        <v>0.3583928770501098</v>
      </c>
      <c r="M816" s="2" cm="1">
        <f t="array" ref="M816">IF(E816="","",0.5*(E816+SUMPRODUCT(($B$1461:$B$1491=$J816)*1,E$1461:E$1491)))</f>
        <v>0.33917815278519647</v>
      </c>
      <c r="N816" s="2" cm="1">
        <f t="array" ref="N816">IF(F816="","",0.5*(F816+SUMPRODUCT(($B$1461:$B$1491=$J816)*1,F$1461:F$1491)))</f>
        <v>0.33924702238069082</v>
      </c>
      <c r="O816" s="2" cm="1">
        <f t="array" ref="O816">IF(G816="","",0.5*(G816+SUMPRODUCT(($B$1461:$B$1491=$J816)*1,G$1461:G$1491)))</f>
        <v>0.30545662212921298</v>
      </c>
    </row>
    <row r="817" spans="1:15" x14ac:dyDescent="0.55000000000000004">
      <c r="A817" s="3">
        <v>27</v>
      </c>
      <c r="B817" s="3">
        <v>8</v>
      </c>
      <c r="C817" s="2">
        <f>IF(logVir!C817="","",資本サービス!C817/SUM(資本サービス!C817,労働コスト!C817))</f>
        <v>0.40542366132914709</v>
      </c>
      <c r="D817" s="2">
        <f>IF(logVir!D817="","",資本サービス!D817/SUM(資本サービス!D817,労働コスト!D817))</f>
        <v>0.3539986602222025</v>
      </c>
      <c r="E817" s="2">
        <f>IF(logVir!E817="","",資本サービス!E817/SUM(資本サービス!E817,労働コスト!E817))</f>
        <v>0.36524298198370458</v>
      </c>
      <c r="F817" s="2">
        <f>IF(logVir!F817="","",資本サービス!F817/SUM(資本サービス!F817,労働コスト!F817))</f>
        <v>0.37893070697384479</v>
      </c>
      <c r="G817" s="2">
        <f>IF(logVir!G817="","",資本サービス!G817/SUM(資本サービス!G817,労働コスト!G817))</f>
        <v>0.34812383166425714</v>
      </c>
      <c r="I817" s="3">
        <v>27</v>
      </c>
      <c r="J817" s="3">
        <v>8</v>
      </c>
      <c r="K817" s="2" cm="1">
        <f t="array" ref="K817">IF(C817="","",0.5*(C817+SUMPRODUCT(($B$1461:$B$1491=$J817)*1,C$1461:C$1491)))</f>
        <v>0.42779679441085067</v>
      </c>
      <c r="L817" s="2" cm="1">
        <f t="array" ref="L817">IF(D817="","",0.5*(D817+SUMPRODUCT(($B$1461:$B$1491=$J817)*1,D$1461:D$1491)))</f>
        <v>0.37754942695090338</v>
      </c>
      <c r="M817" s="2" cm="1">
        <f t="array" ref="M817">IF(E817="","",0.5*(E817+SUMPRODUCT(($B$1461:$B$1491=$J817)*1,E$1461:E$1491)))</f>
        <v>0.38292937856438536</v>
      </c>
      <c r="N817" s="2" cm="1">
        <f t="array" ref="N817">IF(F817="","",0.5*(F817+SUMPRODUCT(($B$1461:$B$1491=$J817)*1,F$1461:F$1491)))</f>
        <v>0.39429381100120442</v>
      </c>
      <c r="O817" s="2" cm="1">
        <f t="array" ref="O817">IF(G817="","",0.5*(G817+SUMPRODUCT(($B$1461:$B$1491=$J817)*1,G$1461:G$1491)))</f>
        <v>0.36461663462156546</v>
      </c>
    </row>
    <row r="818" spans="1:15" x14ac:dyDescent="0.55000000000000004">
      <c r="A818" s="3">
        <v>27</v>
      </c>
      <c r="B818" s="3">
        <v>9</v>
      </c>
      <c r="C818" s="2">
        <f>IF(logVir!C818="","",資本サービス!C818/SUM(資本サービス!C818,労働コスト!C818))</f>
        <v>0.19293965582366049</v>
      </c>
      <c r="D818" s="2">
        <f>IF(logVir!D818="","",資本サービス!D818/SUM(資本サービス!D818,労働コスト!D818))</f>
        <v>0.18145056621100045</v>
      </c>
      <c r="E818" s="2">
        <f>IF(logVir!E818="","",資本サービス!E818/SUM(資本サービス!E818,労働コスト!E818))</f>
        <v>0.15346258445719538</v>
      </c>
      <c r="F818" s="2">
        <f>IF(logVir!F818="","",資本サービス!F818/SUM(資本サービス!F818,労働コスト!F818))</f>
        <v>0.15310468199476171</v>
      </c>
      <c r="G818" s="2">
        <f>IF(logVir!G818="","",資本サービス!G818/SUM(資本サービス!G818,労働コスト!G818))</f>
        <v>0.13088105155563795</v>
      </c>
      <c r="I818" s="3">
        <v>27</v>
      </c>
      <c r="J818" s="3">
        <v>9</v>
      </c>
      <c r="K818" s="2" cm="1">
        <f t="array" ref="K818">IF(C818="","",0.5*(C818+SUMPRODUCT(($B$1461:$B$1491=$J818)*1,C$1461:C$1491)))</f>
        <v>0.19846338836984084</v>
      </c>
      <c r="L818" s="2" cm="1">
        <f t="array" ref="L818">IF(D818="","",0.5*(D818+SUMPRODUCT(($B$1461:$B$1491=$J818)*1,D$1461:D$1491)))</f>
        <v>0.18716166460419487</v>
      </c>
      <c r="M818" s="2" cm="1">
        <f t="array" ref="M818">IF(E818="","",0.5*(E818+SUMPRODUCT(($B$1461:$B$1491=$J818)*1,E$1461:E$1491)))</f>
        <v>0.16015906725533327</v>
      </c>
      <c r="N818" s="2" cm="1">
        <f t="array" ref="N818">IF(F818="","",0.5*(F818+SUMPRODUCT(($B$1461:$B$1491=$J818)*1,F$1461:F$1491)))</f>
        <v>0.158613564294634</v>
      </c>
      <c r="O818" s="2" cm="1">
        <f t="array" ref="O818">IF(G818="","",0.5*(G818+SUMPRODUCT(($B$1461:$B$1491=$J818)*1,G$1461:G$1491)))</f>
        <v>0.13662252313774964</v>
      </c>
    </row>
    <row r="819" spans="1:15" x14ac:dyDescent="0.55000000000000004">
      <c r="A819" s="3">
        <v>27</v>
      </c>
      <c r="B819" s="3">
        <v>10</v>
      </c>
      <c r="C819" s="2">
        <f>IF(logVir!C819="","",資本サービス!C819/SUM(資本サービス!C819,労働コスト!C819))</f>
        <v>0.33830716103734754</v>
      </c>
      <c r="D819" s="2">
        <f>IF(logVir!D819="","",資本サービス!D819/SUM(資本サービス!D819,労働コスト!D819))</f>
        <v>0.32310218330264651</v>
      </c>
      <c r="E819" s="2">
        <f>IF(logVir!E819="","",資本サービス!E819/SUM(資本サービス!E819,労働コスト!E819))</f>
        <v>0.29567578838035857</v>
      </c>
      <c r="F819" s="2">
        <f>IF(logVir!F819="","",資本サービス!F819/SUM(資本サービス!F819,労働コスト!F819))</f>
        <v>0.29385170360407153</v>
      </c>
      <c r="G819" s="2">
        <f>IF(logVir!G819="","",資本サービス!G819/SUM(資本サービス!G819,労働コスト!G819))</f>
        <v>0.26326027222393389</v>
      </c>
      <c r="I819" s="3">
        <v>27</v>
      </c>
      <c r="J819" s="3">
        <v>10</v>
      </c>
      <c r="K819" s="2" cm="1">
        <f t="array" ref="K819">IF(C819="","",0.5*(C819+SUMPRODUCT(($B$1461:$B$1491=$J819)*1,C$1461:C$1491)))</f>
        <v>0.35589914837882686</v>
      </c>
      <c r="L819" s="2" cm="1">
        <f t="array" ref="L819">IF(D819="","",0.5*(D819+SUMPRODUCT(($B$1461:$B$1491=$J819)*1,D$1461:D$1491)))</f>
        <v>0.34010232503675053</v>
      </c>
      <c r="M819" s="2" cm="1">
        <f t="array" ref="M819">IF(E819="","",0.5*(E819+SUMPRODUCT(($B$1461:$B$1491=$J819)*1,E$1461:E$1491)))</f>
        <v>0.30809659636274084</v>
      </c>
      <c r="N819" s="2" cm="1">
        <f t="array" ref="N819">IF(F819="","",0.5*(F819+SUMPRODUCT(($B$1461:$B$1491=$J819)*1,F$1461:F$1491)))</f>
        <v>0.30733767244898957</v>
      </c>
      <c r="O819" s="2" cm="1">
        <f t="array" ref="O819">IF(G819="","",0.5*(G819+SUMPRODUCT(($B$1461:$B$1491=$J819)*1,G$1461:G$1491)))</f>
        <v>0.2741063849185047</v>
      </c>
    </row>
    <row r="820" spans="1:15" x14ac:dyDescent="0.55000000000000004">
      <c r="A820" s="3">
        <v>27</v>
      </c>
      <c r="B820" s="3">
        <v>11</v>
      </c>
      <c r="C820" s="2">
        <f>IF(logVir!C820="","",資本サービス!C820/SUM(資本サービス!C820,労働コスト!C820))</f>
        <v>0.59613014426505428</v>
      </c>
      <c r="D820" s="2">
        <f>IF(logVir!D820="","",資本サービス!D820/SUM(資本サービス!D820,労働コスト!D820))</f>
        <v>0.5474432298781241</v>
      </c>
      <c r="E820" s="2">
        <f>IF(logVir!E820="","",資本サービス!E820/SUM(資本サービス!E820,労働コスト!E820))</f>
        <v>0.56992212738423498</v>
      </c>
      <c r="F820" s="2">
        <f>IF(logVir!F820="","",資本サービス!F820/SUM(資本サービス!F820,労働コスト!F820))</f>
        <v>0.55562619171345984</v>
      </c>
      <c r="G820" s="2">
        <f>IF(logVir!G820="","",資本サービス!G820/SUM(資本サービス!G820,労働コスト!G820))</f>
        <v>0.50442915697882651</v>
      </c>
      <c r="I820" s="3">
        <v>27</v>
      </c>
      <c r="J820" s="3">
        <v>11</v>
      </c>
      <c r="K820" s="2" cm="1">
        <f t="array" ref="K820">IF(C820="","",0.5*(C820+SUMPRODUCT(($B$1461:$B$1491=$J820)*1,C$1461:C$1491)))</f>
        <v>0.51564970688503575</v>
      </c>
      <c r="L820" s="2" cm="1">
        <f t="array" ref="L820">IF(D820="","",0.5*(D820+SUMPRODUCT(($B$1461:$B$1491=$J820)*1,D$1461:D$1491)))</f>
        <v>0.48972464456379006</v>
      </c>
      <c r="M820" s="2" cm="1">
        <f t="array" ref="M820">IF(E820="","",0.5*(E820+SUMPRODUCT(($B$1461:$B$1491=$J820)*1,E$1461:E$1491)))</f>
        <v>0.4947309898071342</v>
      </c>
      <c r="N820" s="2" cm="1">
        <f t="array" ref="N820">IF(F820="","",0.5*(F820+SUMPRODUCT(($B$1461:$B$1491=$J820)*1,F$1461:F$1491)))</f>
        <v>0.49147739426419307</v>
      </c>
      <c r="O820" s="2" cm="1">
        <f t="array" ref="O820">IF(G820="","",0.5*(G820+SUMPRODUCT(($B$1461:$B$1491=$J820)*1,G$1461:G$1491)))</f>
        <v>0.45524241610355587</v>
      </c>
    </row>
    <row r="821" spans="1:15" x14ac:dyDescent="0.55000000000000004">
      <c r="A821" s="3">
        <v>27</v>
      </c>
      <c r="B821" s="3">
        <v>12</v>
      </c>
      <c r="C821" s="2">
        <f>IF(logVir!C821="","",資本サービス!C821/SUM(資本サービス!C821,労働コスト!C821))</f>
        <v>0.52430540594309905</v>
      </c>
      <c r="D821" s="2">
        <f>IF(logVir!D821="","",資本サービス!D821/SUM(資本サービス!D821,労働コスト!D821))</f>
        <v>0.50031452271642751</v>
      </c>
      <c r="E821" s="2">
        <f>IF(logVir!E821="","",資本サービス!E821/SUM(資本サービス!E821,労働コスト!E821))</f>
        <v>0.47943151119657473</v>
      </c>
      <c r="F821" s="2">
        <f>IF(logVir!F821="","",資本サービス!F821/SUM(資本サービス!F821,労働コスト!F821))</f>
        <v>0.47326221226700593</v>
      </c>
      <c r="G821" s="2">
        <f>IF(logVir!G821="","",資本サービス!G821/SUM(資本サービス!G821,労働コスト!G821))</f>
        <v>0.45127104979064991</v>
      </c>
      <c r="I821" s="3">
        <v>27</v>
      </c>
      <c r="J821" s="3">
        <v>12</v>
      </c>
      <c r="K821" s="2" cm="1">
        <f t="array" ref="K821">IF(C821="","",0.5*(C821+SUMPRODUCT(($B$1461:$B$1491=$J821)*1,C$1461:C$1491)))</f>
        <v>0.5177601460767951</v>
      </c>
      <c r="L821" s="2" cm="1">
        <f t="array" ref="L821">IF(D821="","",0.5*(D821+SUMPRODUCT(($B$1461:$B$1491=$J821)*1,D$1461:D$1491)))</f>
        <v>0.49365134787550635</v>
      </c>
      <c r="M821" s="2" cm="1">
        <f t="array" ref="M821">IF(E821="","",0.5*(E821+SUMPRODUCT(($B$1461:$B$1491=$J821)*1,E$1461:E$1491)))</f>
        <v>0.48262641857132227</v>
      </c>
      <c r="N821" s="2" cm="1">
        <f t="array" ref="N821">IF(F821="","",0.5*(F821+SUMPRODUCT(($B$1461:$B$1491=$J821)*1,F$1461:F$1491)))</f>
        <v>0.47725635852623693</v>
      </c>
      <c r="O821" s="2" cm="1">
        <f t="array" ref="O821">IF(G821="","",0.5*(G821+SUMPRODUCT(($B$1461:$B$1491=$J821)*1,G$1461:G$1491)))</f>
        <v>0.44463668083355756</v>
      </c>
    </row>
    <row r="822" spans="1:15" x14ac:dyDescent="0.55000000000000004">
      <c r="A822" s="3">
        <v>27</v>
      </c>
      <c r="B822" s="3">
        <v>13</v>
      </c>
      <c r="C822" s="2">
        <f>IF(logVir!C822="","",資本サービス!C822/SUM(資本サービス!C822,労働コスト!C822))</f>
        <v>0.59718082744700973</v>
      </c>
      <c r="D822" s="2">
        <f>IF(logVir!D822="","",資本サービス!D822/SUM(資本サービス!D822,労働コスト!D822))</f>
        <v>0.63779644345856501</v>
      </c>
      <c r="E822" s="2">
        <f>IF(logVir!E822="","",資本サービス!E822/SUM(資本サービス!E822,労働コスト!E822))</f>
        <v>0.6718987978942762</v>
      </c>
      <c r="F822" s="2">
        <f>IF(logVir!F822="","",資本サービス!F822/SUM(資本サービス!F822,労働コスト!F822))</f>
        <v>0.67812735004839431</v>
      </c>
      <c r="G822" s="2">
        <f>IF(logVir!G822="","",資本サービス!G822/SUM(資本サービス!G822,労働コスト!G822))</f>
        <v>0.60975395569978807</v>
      </c>
      <c r="I822" s="3">
        <v>27</v>
      </c>
      <c r="J822" s="3">
        <v>13</v>
      </c>
      <c r="K822" s="2" cm="1">
        <f t="array" ref="K822">IF(C822="","",0.5*(C822+SUMPRODUCT(($B$1461:$B$1491=$J822)*1,C$1461:C$1491)))</f>
        <v>0.59781119206557087</v>
      </c>
      <c r="L822" s="2" cm="1">
        <f t="array" ref="L822">IF(D822="","",0.5*(D822+SUMPRODUCT(($B$1461:$B$1491=$J822)*1,D$1461:D$1491)))</f>
        <v>0.63303211246850055</v>
      </c>
      <c r="M822" s="2" cm="1">
        <f t="array" ref="M822">IF(E822="","",0.5*(E822+SUMPRODUCT(($B$1461:$B$1491=$J822)*1,E$1461:E$1491)))</f>
        <v>0.6303979462751137</v>
      </c>
      <c r="N822" s="2" cm="1">
        <f t="array" ref="N822">IF(F822="","",0.5*(F822+SUMPRODUCT(($B$1461:$B$1491=$J822)*1,F$1461:F$1491)))</f>
        <v>0.64090168639402845</v>
      </c>
      <c r="O822" s="2" cm="1">
        <f t="array" ref="O822">IF(G822="","",0.5*(G822+SUMPRODUCT(($B$1461:$B$1491=$J822)*1,G$1461:G$1491)))</f>
        <v>0.58899469687112993</v>
      </c>
    </row>
    <row r="823" spans="1:15" x14ac:dyDescent="0.55000000000000004">
      <c r="A823" s="3">
        <v>27</v>
      </c>
      <c r="B823" s="3">
        <v>14</v>
      </c>
      <c r="C823" s="2">
        <f>IF(logVir!C823="","",資本サービス!C823/SUM(資本サービス!C823,労働コスト!C823))</f>
        <v>0.40924480885487069</v>
      </c>
      <c r="D823" s="2">
        <f>IF(logVir!D823="","",資本サービス!D823/SUM(資本サービス!D823,労働コスト!D823))</f>
        <v>0.40897033553794843</v>
      </c>
      <c r="E823" s="2">
        <f>IF(logVir!E823="","",資本サービス!E823/SUM(資本サービス!E823,労働コスト!E823))</f>
        <v>0.43891834240551553</v>
      </c>
      <c r="F823" s="2">
        <f>IF(logVir!F823="","",資本サービス!F823/SUM(資本サービス!F823,労働コスト!F823))</f>
        <v>0.46887414058762089</v>
      </c>
      <c r="G823" s="2">
        <f>IF(logVir!G823="","",資本サービス!G823/SUM(資本サービス!G823,労働コスト!G823))</f>
        <v>0.45978266008906682</v>
      </c>
      <c r="I823" s="3">
        <v>27</v>
      </c>
      <c r="J823" s="3">
        <v>14</v>
      </c>
      <c r="K823" s="2" cm="1">
        <f t="array" ref="K823">IF(C823="","",0.5*(C823+SUMPRODUCT(($B$1461:$B$1491=$J823)*1,C$1461:C$1491)))</f>
        <v>0.40919464458107058</v>
      </c>
      <c r="L823" s="2" cm="1">
        <f t="array" ref="L823">IF(D823="","",0.5*(D823+SUMPRODUCT(($B$1461:$B$1491=$J823)*1,D$1461:D$1491)))</f>
        <v>0.38930484809844429</v>
      </c>
      <c r="M823" s="2" cm="1">
        <f t="array" ref="M823">IF(E823="","",0.5*(E823+SUMPRODUCT(($B$1461:$B$1491=$J823)*1,E$1461:E$1491)))</f>
        <v>0.41324004294996602</v>
      </c>
      <c r="N823" s="2" cm="1">
        <f t="array" ref="N823">IF(F823="","",0.5*(F823+SUMPRODUCT(($B$1461:$B$1491=$J823)*1,F$1461:F$1491)))</f>
        <v>0.43482070433325937</v>
      </c>
      <c r="O823" s="2" cm="1">
        <f t="array" ref="O823">IF(G823="","",0.5*(G823+SUMPRODUCT(($B$1461:$B$1491=$J823)*1,G$1461:G$1491)))</f>
        <v>0.41701036115781259</v>
      </c>
    </row>
    <row r="824" spans="1:15" x14ac:dyDescent="0.55000000000000004">
      <c r="A824" s="3">
        <v>27</v>
      </c>
      <c r="B824" s="3">
        <v>15</v>
      </c>
      <c r="C824" s="2">
        <f>IF(logVir!C824="","",資本サービス!C824/SUM(資本サービス!C824,労働コスト!C824))</f>
        <v>0.21128532546261372</v>
      </c>
      <c r="D824" s="2">
        <f>IF(logVir!D824="","",資本サービス!D824/SUM(資本サービス!D824,労働コスト!D824))</f>
        <v>0.17778627701372623</v>
      </c>
      <c r="E824" s="2">
        <f>IF(logVir!E824="","",資本サービス!E824/SUM(資本サービス!E824,労働コスト!E824))</f>
        <v>0.1811798634640866</v>
      </c>
      <c r="F824" s="2">
        <f>IF(logVir!F824="","",資本サービス!F824/SUM(資本サービス!F824,労働コスト!F824))</f>
        <v>0.18188877308168827</v>
      </c>
      <c r="G824" s="2">
        <f>IF(logVir!G824="","",資本サービス!G824/SUM(資本サービス!G824,労働コスト!G824))</f>
        <v>0.16410398501064533</v>
      </c>
      <c r="I824" s="3">
        <v>27</v>
      </c>
      <c r="J824" s="3">
        <v>15</v>
      </c>
      <c r="K824" s="2" cm="1">
        <f t="array" ref="K824">IF(C824="","",0.5*(C824+SUMPRODUCT(($B$1461:$B$1491=$J824)*1,C$1461:C$1491)))</f>
        <v>0.2359455905890625</v>
      </c>
      <c r="L824" s="2" cm="1">
        <f t="array" ref="L824">IF(D824="","",0.5*(D824+SUMPRODUCT(($B$1461:$B$1491=$J824)*1,D$1461:D$1491)))</f>
        <v>0.19782856671557775</v>
      </c>
      <c r="M824" s="2" cm="1">
        <f t="array" ref="M824">IF(E824="","",0.5*(E824+SUMPRODUCT(($B$1461:$B$1491=$J824)*1,E$1461:E$1491)))</f>
        <v>0.21258420456315075</v>
      </c>
      <c r="N824" s="2" cm="1">
        <f t="array" ref="N824">IF(F824="","",0.5*(F824+SUMPRODUCT(($B$1461:$B$1491=$J824)*1,F$1461:F$1491)))</f>
        <v>0.21740522696565209</v>
      </c>
      <c r="O824" s="2" cm="1">
        <f t="array" ref="O824">IF(G824="","",0.5*(G824+SUMPRODUCT(($B$1461:$B$1491=$J824)*1,G$1461:G$1491)))</f>
        <v>0.19517563171539487</v>
      </c>
    </row>
    <row r="825" spans="1:15" x14ac:dyDescent="0.55000000000000004">
      <c r="A825" s="3">
        <v>27</v>
      </c>
      <c r="B825" s="3">
        <v>16</v>
      </c>
      <c r="C825" s="2">
        <f>IF(logVir!C825="","",資本サービス!C825/SUM(資本サービス!C825,労働コスト!C825))</f>
        <v>0.27043490831004513</v>
      </c>
      <c r="D825" s="2">
        <f>IF(logVir!D825="","",資本サービス!D825/SUM(資本サービス!D825,労働コスト!D825))</f>
        <v>0.24190634574305803</v>
      </c>
      <c r="E825" s="2">
        <f>IF(logVir!E825="","",資本サービス!E825/SUM(資本サービス!E825,労働コスト!E825))</f>
        <v>0.21172539169456939</v>
      </c>
      <c r="F825" s="2">
        <f>IF(logVir!F825="","",資本サービス!F825/SUM(資本サービス!F825,労働コスト!F825))</f>
        <v>0.21724460889668562</v>
      </c>
      <c r="G825" s="2">
        <f>IF(logVir!G825="","",資本サービス!G825/SUM(資本サービス!G825,労働コスト!G825))</f>
        <v>0.19830383746856267</v>
      </c>
      <c r="I825" s="3">
        <v>27</v>
      </c>
      <c r="J825" s="3">
        <v>16</v>
      </c>
      <c r="K825" s="2" cm="1">
        <f t="array" ref="K825">IF(C825="","",0.5*(C825+SUMPRODUCT(($B$1461:$B$1491=$J825)*1,C$1461:C$1491)))</f>
        <v>0.29849418720023002</v>
      </c>
      <c r="L825" s="2" cm="1">
        <f t="array" ref="L825">IF(D825="","",0.5*(D825+SUMPRODUCT(($B$1461:$B$1491=$J825)*1,D$1461:D$1491)))</f>
        <v>0.26971278070020666</v>
      </c>
      <c r="M825" s="2" cm="1">
        <f t="array" ref="M825">IF(E825="","",0.5*(E825+SUMPRODUCT(($B$1461:$B$1491=$J825)*1,E$1461:E$1491)))</f>
        <v>0.24178806187200783</v>
      </c>
      <c r="N825" s="2" cm="1">
        <f t="array" ref="N825">IF(F825="","",0.5*(F825+SUMPRODUCT(($B$1461:$B$1491=$J825)*1,F$1461:F$1491)))</f>
        <v>0.24480482038917045</v>
      </c>
      <c r="O825" s="2" cm="1">
        <f t="array" ref="O825">IF(G825="","",0.5*(G825+SUMPRODUCT(($B$1461:$B$1491=$J825)*1,G$1461:G$1491)))</f>
        <v>0.22140928325050901</v>
      </c>
    </row>
    <row r="826" spans="1:15" x14ac:dyDescent="0.55000000000000004">
      <c r="A826" s="3">
        <v>27</v>
      </c>
      <c r="B826" s="3">
        <v>17</v>
      </c>
      <c r="C826" s="2">
        <f>IF(logVir!C826="","",資本サービス!C826/SUM(資本サービス!C826,労働コスト!C826))</f>
        <v>0.64190806803185374</v>
      </c>
      <c r="D826" s="2">
        <f>IF(logVir!D826="","",資本サービス!D826/SUM(資本サービス!D826,労働コスト!D826))</f>
        <v>0.64018964534376099</v>
      </c>
      <c r="E826" s="2">
        <f>IF(logVir!E826="","",資本サービス!E826/SUM(資本サービス!E826,労働コスト!E826))</f>
        <v>0.5828545383302004</v>
      </c>
      <c r="F826" s="2">
        <f>IF(logVir!F826="","",資本サービス!F826/SUM(資本サービス!F826,労働コスト!F826))</f>
        <v>0.54490841188757599</v>
      </c>
      <c r="G826" s="2">
        <f>IF(logVir!G826="","",資本サービス!G826/SUM(資本サービス!G826,労働コスト!G826))</f>
        <v>0.54826969312436891</v>
      </c>
      <c r="I826" s="3">
        <v>27</v>
      </c>
      <c r="J826" s="3">
        <v>17</v>
      </c>
      <c r="K826" s="2" cm="1">
        <f t="array" ref="K826">IF(C826="","",0.5*(C826+SUMPRODUCT(($B$1461:$B$1491=$J826)*1,C$1461:C$1491)))</f>
        <v>0.6492613971716803</v>
      </c>
      <c r="L826" s="2" cm="1">
        <f t="array" ref="L826">IF(D826="","",0.5*(D826+SUMPRODUCT(($B$1461:$B$1491=$J826)*1,D$1461:D$1491)))</f>
        <v>0.64061821077815373</v>
      </c>
      <c r="M826" s="2" cm="1">
        <f t="array" ref="M826">IF(E826="","",0.5*(E826+SUMPRODUCT(($B$1461:$B$1491=$J826)*1,E$1461:E$1491)))</f>
        <v>0.59845932155263948</v>
      </c>
      <c r="N826" s="2" cm="1">
        <f t="array" ref="N826">IF(F826="","",0.5*(F826+SUMPRODUCT(($B$1461:$B$1491=$J826)*1,F$1461:F$1491)))</f>
        <v>0.56541983173158661</v>
      </c>
      <c r="O826" s="2" cm="1">
        <f t="array" ref="O826">IF(G826="","",0.5*(G826+SUMPRODUCT(($B$1461:$B$1491=$J826)*1,G$1461:G$1491)))</f>
        <v>0.56518966176317931</v>
      </c>
    </row>
    <row r="827" spans="1:15" x14ac:dyDescent="0.55000000000000004">
      <c r="A827" s="3">
        <v>27</v>
      </c>
      <c r="B827" s="3">
        <v>18</v>
      </c>
      <c r="C827" s="2">
        <f>IF(logVir!C827="","",資本サービス!C827/SUM(資本サービス!C827,労働コスト!C827))</f>
        <v>0.10852101172310565</v>
      </c>
      <c r="D827" s="2">
        <f>IF(logVir!D827="","",資本サービス!D827/SUM(資本サービス!D827,労働コスト!D827))</f>
        <v>8.4128112306124755E-2</v>
      </c>
      <c r="E827" s="2">
        <f>IF(logVir!E827="","",資本サービス!E827/SUM(資本サービス!E827,労働コスト!E827))</f>
        <v>8.3798402857760246E-2</v>
      </c>
      <c r="F827" s="2">
        <f>IF(logVir!F827="","",資本サービス!F827/SUM(資本サービス!F827,労働コスト!F827))</f>
        <v>8.2452756250210715E-2</v>
      </c>
      <c r="G827" s="2">
        <f>IF(logVir!G827="","",資本サービス!G827/SUM(資本サービス!G827,労働コスト!G827))</f>
        <v>8.4097479873430941E-2</v>
      </c>
      <c r="I827" s="3">
        <v>27</v>
      </c>
      <c r="J827" s="3">
        <v>18</v>
      </c>
      <c r="K827" s="2" cm="1">
        <f t="array" ref="K827">IF(C827="","",0.5*(C827+SUMPRODUCT(($B$1461:$B$1491=$J827)*1,C$1461:C$1491)))</f>
        <v>0.12601194027597221</v>
      </c>
      <c r="L827" s="2" cm="1">
        <f t="array" ref="L827">IF(D827="","",0.5*(D827+SUMPRODUCT(($B$1461:$B$1491=$J827)*1,D$1461:D$1491)))</f>
        <v>9.6596550609734377E-2</v>
      </c>
      <c r="M827" s="2" cm="1">
        <f t="array" ref="M827">IF(E827="","",0.5*(E827+SUMPRODUCT(($B$1461:$B$1491=$J827)*1,E$1461:E$1491)))</f>
        <v>9.3737261690435766E-2</v>
      </c>
      <c r="N827" s="2" cm="1">
        <f t="array" ref="N827">IF(F827="","",0.5*(F827+SUMPRODUCT(($B$1461:$B$1491=$J827)*1,F$1461:F$1491)))</f>
        <v>9.2268484459182148E-2</v>
      </c>
      <c r="O827" s="2" cm="1">
        <f t="array" ref="O827">IF(G827="","",0.5*(G827+SUMPRODUCT(($B$1461:$B$1491=$J827)*1,G$1461:G$1491)))</f>
        <v>9.2806527318261278E-2</v>
      </c>
    </row>
    <row r="828" spans="1:15" x14ac:dyDescent="0.55000000000000004">
      <c r="A828" s="3">
        <v>27</v>
      </c>
      <c r="B828" s="3">
        <v>19</v>
      </c>
      <c r="C828" s="2">
        <f>IF(logVir!C828="","",資本サービス!C828/SUM(資本サービス!C828,労働コスト!C828))</f>
        <v>0.16770496875229829</v>
      </c>
      <c r="D828" s="2">
        <f>IF(logVir!D828="","",資本サービス!D828/SUM(資本サービス!D828,労働コスト!D828))</f>
        <v>0.13124607896296478</v>
      </c>
      <c r="E828" s="2">
        <f>IF(logVir!E828="","",資本サービス!E828/SUM(資本サービス!E828,労働コスト!E828))</f>
        <v>0.13117865820185412</v>
      </c>
      <c r="F828" s="2">
        <f>IF(logVir!F828="","",資本サービス!F828/SUM(資本サービス!F828,労働コスト!F828))</f>
        <v>0.13273836674513495</v>
      </c>
      <c r="G828" s="2">
        <f>IF(logVir!G828="","",資本サービス!G828/SUM(資本サービス!G828,労働コスト!G828))</f>
        <v>0.12696583526390046</v>
      </c>
      <c r="I828" s="3">
        <v>27</v>
      </c>
      <c r="J828" s="3">
        <v>19</v>
      </c>
      <c r="K828" s="2" cm="1">
        <f t="array" ref="K828">IF(C828="","",0.5*(C828+SUMPRODUCT(($B$1461:$B$1491=$J828)*1,C$1461:C$1491)))</f>
        <v>0.17019548584600813</v>
      </c>
      <c r="L828" s="2" cm="1">
        <f t="array" ref="L828">IF(D828="","",0.5*(D828+SUMPRODUCT(($B$1461:$B$1491=$J828)*1,D$1461:D$1491)))</f>
        <v>0.13195407399428283</v>
      </c>
      <c r="M828" s="2" cm="1">
        <f t="array" ref="M828">IF(E828="","",0.5*(E828+SUMPRODUCT(($B$1461:$B$1491=$J828)*1,E$1461:E$1491)))</f>
        <v>0.13088555926674197</v>
      </c>
      <c r="N828" s="2" cm="1">
        <f t="array" ref="N828">IF(F828="","",0.5*(F828+SUMPRODUCT(($B$1461:$B$1491=$J828)*1,F$1461:F$1491)))</f>
        <v>0.13154398373441512</v>
      </c>
      <c r="O828" s="2" cm="1">
        <f t="array" ref="O828">IF(G828="","",0.5*(G828+SUMPRODUCT(($B$1461:$B$1491=$J828)*1,G$1461:G$1491)))</f>
        <v>0.12612562004131225</v>
      </c>
    </row>
    <row r="829" spans="1:15" x14ac:dyDescent="0.55000000000000004">
      <c r="A829" s="3">
        <v>27</v>
      </c>
      <c r="B829" s="3">
        <v>20</v>
      </c>
      <c r="C829" s="2">
        <f>IF(logVir!C829="","",資本サービス!C829/SUM(資本サービス!C829,労働コスト!C829))</f>
        <v>0.21501697727295294</v>
      </c>
      <c r="D829" s="2">
        <f>IF(logVir!D829="","",資本サービス!D829/SUM(資本サービス!D829,労働コスト!D829))</f>
        <v>0.21942255743095399</v>
      </c>
      <c r="E829" s="2">
        <f>IF(logVir!E829="","",資本サービス!E829/SUM(資本サービス!E829,労働コスト!E829))</f>
        <v>0.20301649377481321</v>
      </c>
      <c r="F829" s="2">
        <f>IF(logVir!F829="","",資本サービス!F829/SUM(資本サービス!F829,労働コスト!F829))</f>
        <v>0.20489917002277122</v>
      </c>
      <c r="G829" s="2">
        <f>IF(logVir!G829="","",資本サービス!G829/SUM(資本サービス!G829,労働コスト!G829))</f>
        <v>0.20756205439180297</v>
      </c>
      <c r="I829" s="3">
        <v>27</v>
      </c>
      <c r="J829" s="3">
        <v>20</v>
      </c>
      <c r="K829" s="2" cm="1">
        <f t="array" ref="K829">IF(C829="","",0.5*(C829+SUMPRODUCT(($B$1461:$B$1491=$J829)*1,C$1461:C$1491)))</f>
        <v>0.23470729492083128</v>
      </c>
      <c r="L829" s="2" cm="1">
        <f t="array" ref="L829">IF(D829="","",0.5*(D829+SUMPRODUCT(($B$1461:$B$1491=$J829)*1,D$1461:D$1491)))</f>
        <v>0.23234976135938218</v>
      </c>
      <c r="M829" s="2" cm="1">
        <f t="array" ref="M829">IF(E829="","",0.5*(E829+SUMPRODUCT(($B$1461:$B$1491=$J829)*1,E$1461:E$1491)))</f>
        <v>0.22727326429147532</v>
      </c>
      <c r="N829" s="2" cm="1">
        <f t="array" ref="N829">IF(F829="","",0.5*(F829+SUMPRODUCT(($B$1461:$B$1491=$J829)*1,F$1461:F$1491)))</f>
        <v>0.22900600533043936</v>
      </c>
      <c r="O829" s="2" cm="1">
        <f t="array" ref="O829">IF(G829="","",0.5*(G829+SUMPRODUCT(($B$1461:$B$1491=$J829)*1,G$1461:G$1491)))</f>
        <v>0.22263194684923518</v>
      </c>
    </row>
    <row r="830" spans="1:15" x14ac:dyDescent="0.55000000000000004">
      <c r="A830" s="3">
        <v>27</v>
      </c>
      <c r="B830" s="3">
        <v>21</v>
      </c>
      <c r="C830" s="2">
        <f>IF(logVir!C830="","",資本サービス!C830/SUM(資本サービス!C830,労働コスト!C830))</f>
        <v>0.30476532247902588</v>
      </c>
      <c r="D830" s="2">
        <f>IF(logVir!D830="","",資本サービス!D830/SUM(資本サービス!D830,労働コスト!D830))</f>
        <v>0.24772424341461804</v>
      </c>
      <c r="E830" s="2">
        <f>IF(logVir!E830="","",資本サービス!E830/SUM(資本サービス!E830,労働コスト!E830))</f>
        <v>0.23736538236913859</v>
      </c>
      <c r="F830" s="2">
        <f>IF(logVir!F830="","",資本サービス!F830/SUM(資本サービス!F830,労働コスト!F830))</f>
        <v>0.2290537753999328</v>
      </c>
      <c r="G830" s="2">
        <f>IF(logVir!G830="","",資本サービス!G830/SUM(資本サービス!G830,労働コスト!G830))</f>
        <v>0.1824817575763959</v>
      </c>
      <c r="I830" s="3">
        <v>27</v>
      </c>
      <c r="J830" s="3">
        <v>21</v>
      </c>
      <c r="K830" s="2" cm="1">
        <f t="array" ref="K830">IF(C830="","",0.5*(C830+SUMPRODUCT(($B$1461:$B$1491=$J830)*1,C$1461:C$1491)))</f>
        <v>0.31981107756157479</v>
      </c>
      <c r="L830" s="2" cm="1">
        <f t="array" ref="L830">IF(D830="","",0.5*(D830+SUMPRODUCT(($B$1461:$B$1491=$J830)*1,D$1461:D$1491)))</f>
        <v>0.27273699352082986</v>
      </c>
      <c r="M830" s="2" cm="1">
        <f t="array" ref="M830">IF(E830="","",0.5*(E830+SUMPRODUCT(($B$1461:$B$1491=$J830)*1,E$1461:E$1491)))</f>
        <v>0.26363694806110688</v>
      </c>
      <c r="N830" s="2" cm="1">
        <f t="array" ref="N830">IF(F830="","",0.5*(F830+SUMPRODUCT(($B$1461:$B$1491=$J830)*1,F$1461:F$1491)))</f>
        <v>0.25818397960220169</v>
      </c>
      <c r="O830" s="2" cm="1">
        <f t="array" ref="O830">IF(G830="","",0.5*(G830+SUMPRODUCT(($B$1461:$B$1491=$J830)*1,G$1461:G$1491)))</f>
        <v>0.22673354180748212</v>
      </c>
    </row>
    <row r="831" spans="1:15" x14ac:dyDescent="0.55000000000000004">
      <c r="A831" s="3">
        <v>27</v>
      </c>
      <c r="B831" s="3">
        <v>22</v>
      </c>
      <c r="C831" s="2">
        <f>IF(logVir!C831="","",資本サービス!C831/SUM(資本サービス!C831,労働コスト!C831))</f>
        <v>0.17399051996160766</v>
      </c>
      <c r="D831" s="2">
        <f>IF(logVir!D831="","",資本サービス!D831/SUM(資本サービス!D831,労働コスト!D831))</f>
        <v>0.17022339041016835</v>
      </c>
      <c r="E831" s="2">
        <f>IF(logVir!E831="","",資本サービス!E831/SUM(資本サービス!E831,労働コスト!E831))</f>
        <v>0.14738659395048026</v>
      </c>
      <c r="F831" s="2">
        <f>IF(logVir!F831="","",資本サービス!F831/SUM(資本サービス!F831,労働コスト!F831))</f>
        <v>0.15553285654056051</v>
      </c>
      <c r="G831" s="2">
        <f>IF(logVir!G831="","",資本サービス!G831/SUM(資本サービス!G831,労働コスト!G831))</f>
        <v>0.15305401265897367</v>
      </c>
      <c r="I831" s="3">
        <v>27</v>
      </c>
      <c r="J831" s="3">
        <v>22</v>
      </c>
      <c r="K831" s="2" cm="1">
        <f t="array" ref="K831">IF(C831="","",0.5*(C831+SUMPRODUCT(($B$1461:$B$1491=$J831)*1,C$1461:C$1491)))</f>
        <v>0.19902512523592902</v>
      </c>
      <c r="L831" s="2" cm="1">
        <f t="array" ref="L831">IF(D831="","",0.5*(D831+SUMPRODUCT(($B$1461:$B$1491=$J831)*1,D$1461:D$1491)))</f>
        <v>0.17738801786720054</v>
      </c>
      <c r="M831" s="2" cm="1">
        <f t="array" ref="M831">IF(E831="","",0.5*(E831+SUMPRODUCT(($B$1461:$B$1491=$J831)*1,E$1461:E$1491)))</f>
        <v>0.15248358726656625</v>
      </c>
      <c r="N831" s="2" cm="1">
        <f t="array" ref="N831">IF(F831="","",0.5*(F831+SUMPRODUCT(($B$1461:$B$1491=$J831)*1,F$1461:F$1491)))</f>
        <v>0.15897627726901253</v>
      </c>
      <c r="O831" s="2" cm="1">
        <f t="array" ref="O831">IF(G831="","",0.5*(G831+SUMPRODUCT(($B$1461:$B$1491=$J831)*1,G$1461:G$1491)))</f>
        <v>0.15711720411726834</v>
      </c>
    </row>
    <row r="832" spans="1:15" x14ac:dyDescent="0.55000000000000004">
      <c r="A832" s="3">
        <v>27</v>
      </c>
      <c r="B832" s="3">
        <v>23</v>
      </c>
      <c r="C832" s="2">
        <f>IF(logVir!C832="","",資本サービス!C832/SUM(資本サービス!C832,労働コスト!C832))</f>
        <v>0.65375509889616834</v>
      </c>
      <c r="D832" s="2">
        <f>IF(logVir!D832="","",資本サービス!D832/SUM(資本サービス!D832,労働コスト!D832))</f>
        <v>0.5772638847451097</v>
      </c>
      <c r="E832" s="2">
        <f>IF(logVir!E832="","",資本サービス!E832/SUM(資本サービス!E832,労働コスト!E832))</f>
        <v>0.53601788579372944</v>
      </c>
      <c r="F832" s="2">
        <f>IF(logVir!F832="","",資本サービス!F832/SUM(資本サービス!F832,労働コスト!F832))</f>
        <v>0.49692575986393811</v>
      </c>
      <c r="G832" s="2">
        <f>IF(logVir!G832="","",資本サービス!G832/SUM(資本サービス!G832,労働コスト!G832))</f>
        <v>0.48190285439426295</v>
      </c>
      <c r="I832" s="3">
        <v>27</v>
      </c>
      <c r="J832" s="3">
        <v>23</v>
      </c>
      <c r="K832" s="2" cm="1">
        <f t="array" ref="K832">IF(C832="","",0.5*(C832+SUMPRODUCT(($B$1461:$B$1491=$J832)*1,C$1461:C$1491)))</f>
        <v>0.6847728817072154</v>
      </c>
      <c r="L832" s="2" cm="1">
        <f t="array" ref="L832">IF(D832="","",0.5*(D832+SUMPRODUCT(($B$1461:$B$1491=$J832)*1,D$1461:D$1491)))</f>
        <v>0.63169075271061792</v>
      </c>
      <c r="M832" s="2" cm="1">
        <f t="array" ref="M832">IF(E832="","",0.5*(E832+SUMPRODUCT(($B$1461:$B$1491=$J832)*1,E$1461:E$1491)))</f>
        <v>0.59440513053560751</v>
      </c>
      <c r="N832" s="2" cm="1">
        <f t="array" ref="N832">IF(F832="","",0.5*(F832+SUMPRODUCT(($B$1461:$B$1491=$J832)*1,F$1461:F$1491)))</f>
        <v>0.56079411028883719</v>
      </c>
      <c r="O832" s="2" cm="1">
        <f t="array" ref="O832">IF(G832="","",0.5*(G832+SUMPRODUCT(($B$1461:$B$1491=$J832)*1,G$1461:G$1491)))</f>
        <v>0.5420158943896215</v>
      </c>
    </row>
    <row r="833" spans="1:15" x14ac:dyDescent="0.55000000000000004">
      <c r="A833" s="3">
        <v>27</v>
      </c>
      <c r="B833" s="3">
        <v>24</v>
      </c>
      <c r="C833" s="2">
        <f>IF(logVir!C833="","",資本サービス!C833/SUM(資本サービス!C833,労働コスト!C833))</f>
        <v>0.29974898005479839</v>
      </c>
      <c r="D833" s="2">
        <f>IF(logVir!D833="","",資本サービス!D833/SUM(資本サービス!D833,労働コスト!D833))</f>
        <v>0.27679848395371742</v>
      </c>
      <c r="E833" s="2">
        <f>IF(logVir!E833="","",資本サービス!E833/SUM(資本サービス!E833,労働コスト!E833))</f>
        <v>0.25792042530926662</v>
      </c>
      <c r="F833" s="2">
        <f>IF(logVir!F833="","",資本サービス!F833/SUM(資本サービス!F833,労働コスト!F833))</f>
        <v>0.23431940786260716</v>
      </c>
      <c r="G833" s="2">
        <f>IF(logVir!G833="","",資本サービス!G833/SUM(資本サービス!G833,労働コスト!G833))</f>
        <v>0.22387838486815786</v>
      </c>
      <c r="I833" s="3">
        <v>27</v>
      </c>
      <c r="J833" s="3">
        <v>24</v>
      </c>
      <c r="K833" s="2" cm="1">
        <f t="array" ref="K833">IF(C833="","",0.5*(C833+SUMPRODUCT(($B$1461:$B$1491=$J833)*1,C$1461:C$1491)))</f>
        <v>0.29396470182131268</v>
      </c>
      <c r="L833" s="2" cm="1">
        <f t="array" ref="L833">IF(D833="","",0.5*(D833+SUMPRODUCT(($B$1461:$B$1491=$J833)*1,D$1461:D$1491)))</f>
        <v>0.26987736151754532</v>
      </c>
      <c r="M833" s="2" cm="1">
        <f t="array" ref="M833">IF(E833="","",0.5*(E833+SUMPRODUCT(($B$1461:$B$1491=$J833)*1,E$1461:E$1491)))</f>
        <v>0.25333357282123453</v>
      </c>
      <c r="N833" s="2" cm="1">
        <f t="array" ref="N833">IF(F833="","",0.5*(F833+SUMPRODUCT(($B$1461:$B$1491=$J833)*1,F$1461:F$1491)))</f>
        <v>0.23291821135609977</v>
      </c>
      <c r="O833" s="2" cm="1">
        <f t="array" ref="O833">IF(G833="","",0.5*(G833+SUMPRODUCT(($B$1461:$B$1491=$J833)*1,G$1461:G$1491)))</f>
        <v>0.22191830820688402</v>
      </c>
    </row>
    <row r="834" spans="1:15" x14ac:dyDescent="0.55000000000000004">
      <c r="A834" s="3">
        <v>27</v>
      </c>
      <c r="B834" s="3">
        <v>25</v>
      </c>
      <c r="C834" s="2">
        <f>IF(logVir!C834="","",資本サービス!C834/SUM(資本サービス!C834,労働コスト!C834))</f>
        <v>0.19743132202672534</v>
      </c>
      <c r="D834" s="2">
        <f>IF(logVir!D834="","",資本サービス!D834/SUM(資本サービス!D834,労働コスト!D834))</f>
        <v>0.21434635257400764</v>
      </c>
      <c r="E834" s="2">
        <f>IF(logVir!E834="","",資本サービス!E834/SUM(資本サービス!E834,労働コスト!E834))</f>
        <v>0.20797412471385929</v>
      </c>
      <c r="F834" s="2">
        <f>IF(logVir!F834="","",資本サービス!F834/SUM(資本サービス!F834,労働コスト!F834))</f>
        <v>0.20277864324828396</v>
      </c>
      <c r="G834" s="2">
        <f>IF(logVir!G834="","",資本サービス!G834/SUM(資本サービス!G834,労働コスト!G834))</f>
        <v>0.20125078577088948</v>
      </c>
      <c r="I834" s="3">
        <v>27</v>
      </c>
      <c r="J834" s="3">
        <v>25</v>
      </c>
      <c r="K834" s="2" cm="1">
        <f t="array" ref="K834">IF(C834="","",0.5*(C834+SUMPRODUCT(($B$1461:$B$1491=$J834)*1,C$1461:C$1491)))</f>
        <v>0.1979801396273719</v>
      </c>
      <c r="L834" s="2" cm="1">
        <f t="array" ref="L834">IF(D834="","",0.5*(D834+SUMPRODUCT(($B$1461:$B$1491=$J834)*1,D$1461:D$1491)))</f>
        <v>0.20570053121940651</v>
      </c>
      <c r="M834" s="2" cm="1">
        <f t="array" ref="M834">IF(E834="","",0.5*(E834+SUMPRODUCT(($B$1461:$B$1491=$J834)*1,E$1461:E$1491)))</f>
        <v>0.20289716481364226</v>
      </c>
      <c r="N834" s="2" cm="1">
        <f t="array" ref="N834">IF(F834="","",0.5*(F834+SUMPRODUCT(($B$1461:$B$1491=$J834)*1,F$1461:F$1491)))</f>
        <v>0.20089842769297761</v>
      </c>
      <c r="O834" s="2" cm="1">
        <f t="array" ref="O834">IF(G834="","",0.5*(G834+SUMPRODUCT(($B$1461:$B$1491=$J834)*1,G$1461:G$1491)))</f>
        <v>0.19945912889210932</v>
      </c>
    </row>
    <row r="835" spans="1:15" x14ac:dyDescent="0.55000000000000004">
      <c r="A835" s="3">
        <v>27</v>
      </c>
      <c r="B835" s="3">
        <v>26</v>
      </c>
      <c r="C835" s="2">
        <f>IF(logVir!C835="","",資本サービス!C835/SUM(資本サービス!C835,労働コスト!C835))</f>
        <v>0.42281472924931002</v>
      </c>
      <c r="D835" s="2">
        <f>IF(logVir!D835="","",資本サービス!D835/SUM(資本サービス!D835,労働コスト!D835))</f>
        <v>0.41268613895193379</v>
      </c>
      <c r="E835" s="2">
        <f>IF(logVir!E835="","",資本サービス!E835/SUM(資本サービス!E835,労働コスト!E835))</f>
        <v>0.33941972437253665</v>
      </c>
      <c r="F835" s="2">
        <f>IF(logVir!F835="","",資本サービス!F835/SUM(資本サービス!F835,労働コスト!F835))</f>
        <v>0.36932271459386917</v>
      </c>
      <c r="G835" s="2">
        <f>IF(logVir!G835="","",資本サービス!G835/SUM(資本サービス!G835,労働コスト!G835))</f>
        <v>0.38155178740601298</v>
      </c>
      <c r="I835" s="3">
        <v>27</v>
      </c>
      <c r="J835" s="3">
        <v>26</v>
      </c>
      <c r="K835" s="2" cm="1">
        <f t="array" ref="K835">IF(C835="","",0.5*(C835+SUMPRODUCT(($B$1461:$B$1491=$J835)*1,C$1461:C$1491)))</f>
        <v>0.5569696468709926</v>
      </c>
      <c r="L835" s="2" cm="1">
        <f t="array" ref="L835">IF(D835="","",0.5*(D835+SUMPRODUCT(($B$1461:$B$1491=$J835)*1,D$1461:D$1491)))</f>
        <v>0.51851634813849323</v>
      </c>
      <c r="M835" s="2" cm="1">
        <f t="array" ref="M835">IF(E835="","",0.5*(E835+SUMPRODUCT(($B$1461:$B$1491=$J835)*1,E$1461:E$1491)))</f>
        <v>0.44664541279420833</v>
      </c>
      <c r="N835" s="2" cm="1">
        <f t="array" ref="N835">IF(F835="","",0.5*(F835+SUMPRODUCT(($B$1461:$B$1491=$J835)*1,F$1461:F$1491)))</f>
        <v>0.47400794257292922</v>
      </c>
      <c r="O835" s="2" cm="1">
        <f t="array" ref="O835">IF(G835="","",0.5*(G835+SUMPRODUCT(($B$1461:$B$1491=$J835)*1,G$1461:G$1491)))</f>
        <v>0.47859295357313203</v>
      </c>
    </row>
    <row r="836" spans="1:15" x14ac:dyDescent="0.55000000000000004">
      <c r="A836" s="3">
        <v>27</v>
      </c>
      <c r="B836" s="3">
        <v>27</v>
      </c>
      <c r="C836" s="2">
        <f>IF(logVir!C836="","",資本サービス!C836/SUM(資本サービス!C836,労働コスト!C836))</f>
        <v>0.26334455598411832</v>
      </c>
      <c r="D836" s="2">
        <f>IF(logVir!D836="","",資本サービス!D836/SUM(資本サービス!D836,労働コスト!D836))</f>
        <v>0.20196993992801279</v>
      </c>
      <c r="E836" s="2">
        <f>IF(logVir!E836="","",資本サービス!E836/SUM(資本サービス!E836,労働コスト!E836))</f>
        <v>0.17070881669479909</v>
      </c>
      <c r="F836" s="2">
        <f>IF(logVir!F836="","",資本サービス!F836/SUM(資本サービス!F836,労働コスト!F836))</f>
        <v>0.16359468223789925</v>
      </c>
      <c r="G836" s="2">
        <f>IF(logVir!G836="","",資本サービス!G836/SUM(資本サービス!G836,労働コスト!G836))</f>
        <v>0.15326700317386704</v>
      </c>
      <c r="I836" s="3">
        <v>27</v>
      </c>
      <c r="J836" s="3">
        <v>27</v>
      </c>
      <c r="K836" s="2" cm="1">
        <f t="array" ref="K836">IF(C836="","",0.5*(C836+SUMPRODUCT(($B$1461:$B$1491=$J836)*1,C$1461:C$1491)))</f>
        <v>0.23721722303292958</v>
      </c>
      <c r="L836" s="2" cm="1">
        <f t="array" ref="L836">IF(D836="","",0.5*(D836+SUMPRODUCT(($B$1461:$B$1491=$J836)*1,D$1461:D$1491)))</f>
        <v>0.20377355347691853</v>
      </c>
      <c r="M836" s="2" cm="1">
        <f t="array" ref="M836">IF(E836="","",0.5*(E836+SUMPRODUCT(($B$1461:$B$1491=$J836)*1,E$1461:E$1491)))</f>
        <v>0.18711670422245227</v>
      </c>
      <c r="N836" s="2" cm="1">
        <f t="array" ref="N836">IF(F836="","",0.5*(F836+SUMPRODUCT(($B$1461:$B$1491=$J836)*1,F$1461:F$1491)))</f>
        <v>0.18176231308911062</v>
      </c>
      <c r="O836" s="2" cm="1">
        <f t="array" ref="O836">IF(G836="","",0.5*(G836+SUMPRODUCT(($B$1461:$B$1491=$J836)*1,G$1461:G$1491)))</f>
        <v>0.17006809444781701</v>
      </c>
    </row>
    <row r="837" spans="1:15" x14ac:dyDescent="0.55000000000000004">
      <c r="A837" s="3">
        <v>27</v>
      </c>
      <c r="B837" s="3">
        <v>28</v>
      </c>
      <c r="C837" s="2">
        <f>IF(logVir!C837="","",資本サービス!C837/SUM(資本サービス!C837,労働コスト!C837))</f>
        <v>0.42976435474364449</v>
      </c>
      <c r="D837" s="2">
        <f>IF(logVir!D837="","",資本サービス!D837/SUM(資本サービス!D837,労働コスト!D837))</f>
        <v>0.37495779749771913</v>
      </c>
      <c r="E837" s="2">
        <f>IF(logVir!E837="","",資本サービス!E837/SUM(資本サービス!E837,労働コスト!E837))</f>
        <v>0.34495213156204085</v>
      </c>
      <c r="F837" s="2">
        <f>IF(logVir!F837="","",資本サービス!F837/SUM(資本サービス!F837,労働コスト!F837))</f>
        <v>0.34612758360355028</v>
      </c>
      <c r="G837" s="2">
        <f>IF(logVir!G837="","",資本サービス!G837/SUM(資本サービス!G837,労働コスト!G837))</f>
        <v>0.3546527575801709</v>
      </c>
      <c r="I837" s="3">
        <v>27</v>
      </c>
      <c r="J837" s="3">
        <v>28</v>
      </c>
      <c r="K837" s="2" cm="1">
        <f t="array" ref="K837">IF(C837="","",0.5*(C837+SUMPRODUCT(($B$1461:$B$1491=$J837)*1,C$1461:C$1491)))</f>
        <v>0.41599226416670387</v>
      </c>
      <c r="L837" s="2" cm="1">
        <f t="array" ref="L837">IF(D837="","",0.5*(D837+SUMPRODUCT(($B$1461:$B$1491=$J837)*1,D$1461:D$1491)))</f>
        <v>0.36578625598373338</v>
      </c>
      <c r="M837" s="2" cm="1">
        <f t="array" ref="M837">IF(E837="","",0.5*(E837+SUMPRODUCT(($B$1461:$B$1491=$J837)*1,E$1461:E$1491)))</f>
        <v>0.33549765509008722</v>
      </c>
      <c r="N837" s="2" cm="1">
        <f t="array" ref="N837">IF(F837="","",0.5*(F837+SUMPRODUCT(($B$1461:$B$1491=$J837)*1,F$1461:F$1491)))</f>
        <v>0.3394429099573627</v>
      </c>
      <c r="O837" s="2" cm="1">
        <f t="array" ref="O837">IF(G837="","",0.5*(G837+SUMPRODUCT(($B$1461:$B$1491=$J837)*1,G$1461:G$1491)))</f>
        <v>0.34982021669724461</v>
      </c>
    </row>
    <row r="838" spans="1:15" x14ac:dyDescent="0.55000000000000004">
      <c r="A838" s="3">
        <v>27</v>
      </c>
      <c r="B838" s="3">
        <v>29</v>
      </c>
      <c r="C838" s="2">
        <f>IF(logVir!C838="","",資本サービス!C838/SUM(資本サービス!C838,労働コスト!C838))</f>
        <v>0.22758441503756574</v>
      </c>
      <c r="D838" s="2">
        <f>IF(logVir!D838="","",資本サービス!D838/SUM(資本サービス!D838,労働コスト!D838))</f>
        <v>0.21007838220763506</v>
      </c>
      <c r="E838" s="2">
        <f>IF(logVir!E838="","",資本サービス!E838/SUM(資本サービス!E838,労働コスト!E838))</f>
        <v>0.20279514954757463</v>
      </c>
      <c r="F838" s="2">
        <f>IF(logVir!F838="","",資本サービス!F838/SUM(資本サービス!F838,労働コスト!F838))</f>
        <v>0.21462977003619377</v>
      </c>
      <c r="G838" s="2">
        <f>IF(logVir!G838="","",資本サービス!G838/SUM(資本サービス!G838,労働コスト!G838))</f>
        <v>0.18894944735751606</v>
      </c>
      <c r="I838" s="3">
        <v>27</v>
      </c>
      <c r="J838" s="3">
        <v>29</v>
      </c>
      <c r="K838" s="2" cm="1">
        <f t="array" ref="K838">IF(C838="","",0.5*(C838+SUMPRODUCT(($B$1461:$B$1491=$J838)*1,C$1461:C$1491)))</f>
        <v>0.20956466058527987</v>
      </c>
      <c r="L838" s="2" cm="1">
        <f t="array" ref="L838">IF(D838="","",0.5*(D838+SUMPRODUCT(($B$1461:$B$1491=$J838)*1,D$1461:D$1491)))</f>
        <v>0.20191834669906367</v>
      </c>
      <c r="M838" s="2" cm="1">
        <f t="array" ref="M838">IF(E838="","",0.5*(E838+SUMPRODUCT(($B$1461:$B$1491=$J838)*1,E$1461:E$1491)))</f>
        <v>0.1810832130644833</v>
      </c>
      <c r="N838" s="2" cm="1">
        <f t="array" ref="N838">IF(F838="","",0.5*(F838+SUMPRODUCT(($B$1461:$B$1491=$J838)*1,F$1461:F$1491)))</f>
        <v>0.19510662017145969</v>
      </c>
      <c r="O838" s="2" cm="1">
        <f t="array" ref="O838">IF(G838="","",0.5*(G838+SUMPRODUCT(($B$1461:$B$1491=$J838)*1,G$1461:G$1491)))</f>
        <v>0.17637512339562195</v>
      </c>
    </row>
    <row r="839" spans="1:15" x14ac:dyDescent="0.55000000000000004">
      <c r="A839" s="3">
        <v>27</v>
      </c>
      <c r="B839" s="3">
        <v>30</v>
      </c>
      <c r="C839" s="2">
        <f>IF(logVir!C839="","",資本サービス!C839/SUM(資本サービス!C839,労働コスト!C839))</f>
        <v>0.11453477437550652</v>
      </c>
      <c r="D839" s="2">
        <f>IF(logVir!D839="","",資本サービス!D839/SUM(資本サービス!D839,労働コスト!D839))</f>
        <v>0.11314635884269762</v>
      </c>
      <c r="E839" s="2">
        <f>IF(logVir!E839="","",資本サービス!E839/SUM(資本サービス!E839,労働コスト!E839))</f>
        <v>0.12871990648794124</v>
      </c>
      <c r="F839" s="2">
        <f>IF(logVir!F839="","",資本サービス!F839/SUM(資本サービス!F839,労働コスト!F839))</f>
        <v>0.1340156257226271</v>
      </c>
      <c r="G839" s="2">
        <f>IF(logVir!G839="","",資本サービス!G839/SUM(資本サービス!G839,労働コスト!G839))</f>
        <v>0.11004463953725596</v>
      </c>
      <c r="I839" s="3">
        <v>27</v>
      </c>
      <c r="J839" s="3">
        <v>30</v>
      </c>
      <c r="K839" s="2" cm="1">
        <f t="array" ref="K839">IF(C839="","",0.5*(C839+SUMPRODUCT(($B$1461:$B$1491=$J839)*1,C$1461:C$1491)))</f>
        <v>0.12447224583045088</v>
      </c>
      <c r="L839" s="2" cm="1">
        <f t="array" ref="L839">IF(D839="","",0.5*(D839+SUMPRODUCT(($B$1461:$B$1491=$J839)*1,D$1461:D$1491)))</f>
        <v>0.1132136903417961</v>
      </c>
      <c r="M839" s="2" cm="1">
        <f t="array" ref="M839">IF(E839="","",0.5*(E839+SUMPRODUCT(($B$1461:$B$1491=$J839)*1,E$1461:E$1491)))</f>
        <v>0.11558763723798188</v>
      </c>
      <c r="N839" s="2" cm="1">
        <f t="array" ref="N839">IF(F839="","",0.5*(F839+SUMPRODUCT(($B$1461:$B$1491=$J839)*1,F$1461:F$1491)))</f>
        <v>0.11615354528882985</v>
      </c>
      <c r="O839" s="2" cm="1">
        <f t="array" ref="O839">IF(G839="","",0.5*(G839+SUMPRODUCT(($B$1461:$B$1491=$J839)*1,G$1461:G$1491)))</f>
        <v>9.7895696687681347E-2</v>
      </c>
    </row>
    <row r="840" spans="1:15" x14ac:dyDescent="0.55000000000000004">
      <c r="A840" s="3">
        <v>27</v>
      </c>
      <c r="B840" s="3">
        <v>31</v>
      </c>
      <c r="C840" s="2">
        <f>IF(logVir!C840="","",資本サービス!C840/SUM(資本サービス!C840,労働コスト!C840))</f>
        <v>0.26597781358134825</v>
      </c>
      <c r="D840" s="2">
        <f>IF(logVir!D840="","",資本サービス!D840/SUM(資本サービス!D840,労働コスト!D840))</f>
        <v>0.25012950067423556</v>
      </c>
      <c r="E840" s="2">
        <f>IF(logVir!E840="","",資本サービス!E840/SUM(資本サービス!E840,労働コスト!E840))</f>
        <v>0.19648386154375286</v>
      </c>
      <c r="F840" s="2">
        <f>IF(logVir!F840="","",資本サービス!F840/SUM(資本サービス!F840,労働コスト!F840))</f>
        <v>0.19060310492626892</v>
      </c>
      <c r="G840" s="2">
        <f>IF(logVir!G840="","",資本サービス!G840/SUM(資本サービス!G840,労働コスト!G840))</f>
        <v>0.1905639558312886</v>
      </c>
      <c r="I840" s="3">
        <v>27</v>
      </c>
      <c r="J840" s="3">
        <v>31</v>
      </c>
      <c r="K840" s="2" cm="1">
        <f t="array" ref="K840">IF(C840="","",0.5*(C840+SUMPRODUCT(($B$1461:$B$1491=$J840)*1,C$1461:C$1491)))</f>
        <v>0.24847605547355556</v>
      </c>
      <c r="L840" s="2" cm="1">
        <f t="array" ref="L840">IF(D840="","",0.5*(D840+SUMPRODUCT(($B$1461:$B$1491=$J840)*1,D$1461:D$1491)))</f>
        <v>0.24723668204525512</v>
      </c>
      <c r="M840" s="2" cm="1">
        <f t="array" ref="M840">IF(E840="","",0.5*(E840+SUMPRODUCT(($B$1461:$B$1491=$J840)*1,E$1461:E$1491)))</f>
        <v>0.20560470458385827</v>
      </c>
      <c r="N840" s="2" cm="1">
        <f t="array" ref="N840">IF(F840="","",0.5*(F840+SUMPRODUCT(($B$1461:$B$1491=$J840)*1,F$1461:F$1491)))</f>
        <v>0.19840466383617006</v>
      </c>
      <c r="O840" s="2" cm="1">
        <f t="array" ref="O840">IF(G840="","",0.5*(G840+SUMPRODUCT(($B$1461:$B$1491=$J840)*1,G$1461:G$1491)))</f>
        <v>0.1955003200852431</v>
      </c>
    </row>
    <row r="841" spans="1:15" x14ac:dyDescent="0.55000000000000004">
      <c r="A841" s="3">
        <v>28</v>
      </c>
      <c r="B841" s="3">
        <v>1</v>
      </c>
      <c r="C841" s="2">
        <f>IF(logVir!C841="","",資本サービス!C841/SUM(資本サービス!C841,労働コスト!C841))</f>
        <v>0.53228107863961671</v>
      </c>
      <c r="D841" s="2">
        <f>IF(logVir!D841="","",資本サービス!D841/SUM(資本サービス!D841,労働コスト!D841))</f>
        <v>0.40700253477525128</v>
      </c>
      <c r="E841" s="2">
        <f>IF(logVir!E841="","",資本サービス!E841/SUM(資本サービス!E841,労働コスト!E841))</f>
        <v>0.37879436455903387</v>
      </c>
      <c r="F841" s="2">
        <f>IF(logVir!F841="","",資本サービス!F841/SUM(資本サービス!F841,労働コスト!F841))</f>
        <v>0.3899028601492634</v>
      </c>
      <c r="G841" s="2">
        <f>IF(logVir!G841="","",資本サービス!G841/SUM(資本サービス!G841,労働コスト!G841))</f>
        <v>0.3642812991107755</v>
      </c>
      <c r="I841" s="3">
        <v>28</v>
      </c>
      <c r="J841" s="3">
        <v>1</v>
      </c>
      <c r="K841" s="2" cm="1">
        <f t="array" ref="K841">IF(C841="","",0.5*(C841+SUMPRODUCT(($B$1461:$B$1491=$J841)*1,C$1461:C$1491)))</f>
        <v>0.50407216430050905</v>
      </c>
      <c r="L841" s="2" cm="1">
        <f t="array" ref="L841">IF(D841="","",0.5*(D841+SUMPRODUCT(($B$1461:$B$1491=$J841)*1,D$1461:D$1491)))</f>
        <v>0.37891947976078372</v>
      </c>
      <c r="M841" s="2" cm="1">
        <f t="array" ref="M841">IF(E841="","",0.5*(E841+SUMPRODUCT(($B$1461:$B$1491=$J841)*1,E$1461:E$1491)))</f>
        <v>0.35851278936011954</v>
      </c>
      <c r="N841" s="2" cm="1">
        <f t="array" ref="N841">IF(F841="","",0.5*(F841+SUMPRODUCT(($B$1461:$B$1491=$J841)*1,F$1461:F$1491)))</f>
        <v>0.36613067743532979</v>
      </c>
      <c r="O841" s="2" cm="1">
        <f t="array" ref="O841">IF(G841="","",0.5*(G841+SUMPRODUCT(($B$1461:$B$1491=$J841)*1,G$1461:G$1491)))</f>
        <v>0.34185834379902685</v>
      </c>
    </row>
    <row r="842" spans="1:15" x14ac:dyDescent="0.55000000000000004">
      <c r="A842" s="3">
        <v>28</v>
      </c>
      <c r="B842" s="3">
        <v>2</v>
      </c>
      <c r="C842" s="2">
        <f>IF(logVir!C842="","",資本サービス!C842/SUM(資本サービス!C842,労働コスト!C842))</f>
        <v>0.62163905255633867</v>
      </c>
      <c r="D842" s="2">
        <f>IF(logVir!D842="","",資本サービス!D842/SUM(資本サービス!D842,労働コスト!D842))</f>
        <v>0.57805133785477369</v>
      </c>
      <c r="E842" s="2">
        <f>IF(logVir!E842="","",資本サービス!E842/SUM(資本サービス!E842,労働コスト!E842))</f>
        <v>0.63502001673697928</v>
      </c>
      <c r="F842" s="2">
        <f>IF(logVir!F842="","",資本サービス!F842/SUM(資本サービス!F842,労働コスト!F842))</f>
        <v>0.62505274118748699</v>
      </c>
      <c r="G842" s="2">
        <f>IF(logVir!G842="","",資本サービス!G842/SUM(資本サービス!G842,労働コスト!G842))</f>
        <v>0.58836263480354467</v>
      </c>
      <c r="I842" s="3">
        <v>28</v>
      </c>
      <c r="J842" s="3">
        <v>2</v>
      </c>
      <c r="K842" s="2" cm="1">
        <f t="array" ref="K842">IF(C842="","",0.5*(C842+SUMPRODUCT(($B$1461:$B$1491=$J842)*1,C$1461:C$1491)))</f>
        <v>0.54854275996044055</v>
      </c>
      <c r="L842" s="2" cm="1">
        <f t="array" ref="L842">IF(D842="","",0.5*(D842+SUMPRODUCT(($B$1461:$B$1491=$J842)*1,D$1461:D$1491)))</f>
        <v>0.49271665229227035</v>
      </c>
      <c r="M842" s="2" cm="1">
        <f t="array" ref="M842">IF(E842="","",0.5*(E842+SUMPRODUCT(($B$1461:$B$1491=$J842)*1,E$1461:E$1491)))</f>
        <v>0.55836231087999399</v>
      </c>
      <c r="N842" s="2" cm="1">
        <f t="array" ref="N842">IF(F842="","",0.5*(F842+SUMPRODUCT(($B$1461:$B$1491=$J842)*1,F$1461:F$1491)))</f>
        <v>0.55453265801353535</v>
      </c>
      <c r="O842" s="2" cm="1">
        <f t="array" ref="O842">IF(G842="","",0.5*(G842+SUMPRODUCT(($B$1461:$B$1491=$J842)*1,G$1461:G$1491)))</f>
        <v>0.49763384514065245</v>
      </c>
    </row>
    <row r="843" spans="1:15" x14ac:dyDescent="0.55000000000000004">
      <c r="A843" s="3">
        <v>28</v>
      </c>
      <c r="B843" s="3">
        <v>3</v>
      </c>
      <c r="C843" s="2">
        <f>IF(logVir!C843="","",資本サービス!C843/SUM(資本サービス!C843,労働コスト!C843))</f>
        <v>0.35367791521944958</v>
      </c>
      <c r="D843" s="2">
        <f>IF(logVir!D843="","",資本サービス!D843/SUM(資本サービス!D843,労働コスト!D843))</f>
        <v>0.30618772619408341</v>
      </c>
      <c r="E843" s="2">
        <f>IF(logVir!E843="","",資本サービス!E843/SUM(資本サービス!E843,労働コスト!E843))</f>
        <v>0.27771379652924005</v>
      </c>
      <c r="F843" s="2">
        <f>IF(logVir!F843="","",資本サービス!F843/SUM(資本サービス!F843,労働コスト!F843))</f>
        <v>0.28334169185046271</v>
      </c>
      <c r="G843" s="2">
        <f>IF(logVir!G843="","",資本サービス!G843/SUM(資本サービス!G843,労働コスト!G843))</f>
        <v>0.24860388345070689</v>
      </c>
      <c r="I843" s="3">
        <v>28</v>
      </c>
      <c r="J843" s="3">
        <v>3</v>
      </c>
      <c r="K843" s="2" cm="1">
        <f t="array" ref="K843">IF(C843="","",0.5*(C843+SUMPRODUCT(($B$1461:$B$1491=$J843)*1,C$1461:C$1491)))</f>
        <v>0.32815493370772941</v>
      </c>
      <c r="L843" s="2" cm="1">
        <f t="array" ref="L843">IF(D843="","",0.5*(D843+SUMPRODUCT(($B$1461:$B$1491=$J843)*1,D$1461:D$1491)))</f>
        <v>0.28688328737877555</v>
      </c>
      <c r="M843" s="2" cm="1">
        <f t="array" ref="M843">IF(E843="","",0.5*(E843+SUMPRODUCT(($B$1461:$B$1491=$J843)*1,E$1461:E$1491)))</f>
        <v>0.26456750181903083</v>
      </c>
      <c r="N843" s="2" cm="1">
        <f t="array" ref="N843">IF(F843="","",0.5*(F843+SUMPRODUCT(($B$1461:$B$1491=$J843)*1,F$1461:F$1491)))</f>
        <v>0.26824571213246029</v>
      </c>
      <c r="O843" s="2" cm="1">
        <f t="array" ref="O843">IF(G843="","",0.5*(G843+SUMPRODUCT(($B$1461:$B$1491=$J843)*1,G$1461:G$1491)))</f>
        <v>0.2344569247361887</v>
      </c>
    </row>
    <row r="844" spans="1:15" x14ac:dyDescent="0.55000000000000004">
      <c r="A844" s="3">
        <v>28</v>
      </c>
      <c r="B844" s="3">
        <v>4</v>
      </c>
      <c r="C844" s="2">
        <f>IF(logVir!C844="","",資本サービス!C844/SUM(資本サービス!C844,労働コスト!C844))</f>
        <v>0.32177308809690403</v>
      </c>
      <c r="D844" s="2">
        <f>IF(logVir!D844="","",資本サービス!D844/SUM(資本サービス!D844,労働コスト!D844))</f>
        <v>0.36130535339547365</v>
      </c>
      <c r="E844" s="2">
        <f>IF(logVir!E844="","",資本サービス!E844/SUM(資本サービス!E844,労働コスト!E844))</f>
        <v>0.31759729381313351</v>
      </c>
      <c r="F844" s="2">
        <f>IF(logVir!F844="","",資本サービス!F844/SUM(資本サービス!F844,労働コスト!F844))</f>
        <v>0.32737458468952257</v>
      </c>
      <c r="G844" s="2">
        <f>IF(logVir!G844="","",資本サービス!G844/SUM(資本サービス!G844,労働コスト!G844))</f>
        <v>0.29765137531454211</v>
      </c>
      <c r="I844" s="3">
        <v>28</v>
      </c>
      <c r="J844" s="3">
        <v>4</v>
      </c>
      <c r="K844" s="2" cm="1">
        <f t="array" ref="K844">IF(C844="","",0.5*(C844+SUMPRODUCT(($B$1461:$B$1491=$J844)*1,C$1461:C$1491)))</f>
        <v>0.27996564665551382</v>
      </c>
      <c r="L844" s="2" cm="1">
        <f t="array" ref="L844">IF(D844="","",0.5*(D844+SUMPRODUCT(($B$1461:$B$1491=$J844)*1,D$1461:D$1491)))</f>
        <v>0.31134946034069999</v>
      </c>
      <c r="M844" s="2" cm="1">
        <f t="array" ref="M844">IF(E844="","",0.5*(E844+SUMPRODUCT(($B$1461:$B$1491=$J844)*1,E$1461:E$1491)))</f>
        <v>0.28182595743519723</v>
      </c>
      <c r="N844" s="2" cm="1">
        <f t="array" ref="N844">IF(F844="","",0.5*(F844+SUMPRODUCT(($B$1461:$B$1491=$J844)*1,F$1461:F$1491)))</f>
        <v>0.29004772366700227</v>
      </c>
      <c r="O844" s="2" cm="1">
        <f t="array" ref="O844">IF(G844="","",0.5*(G844+SUMPRODUCT(($B$1461:$B$1491=$J844)*1,G$1461:G$1491)))</f>
        <v>0.26378795740265404</v>
      </c>
    </row>
    <row r="845" spans="1:15" x14ac:dyDescent="0.55000000000000004">
      <c r="A845" s="3">
        <v>28</v>
      </c>
      <c r="B845" s="3">
        <v>5</v>
      </c>
      <c r="C845" s="2">
        <f>IF(logVir!C845="","",資本サービス!C845/SUM(資本サービス!C845,労働コスト!C845))</f>
        <v>0.35318353852463308</v>
      </c>
      <c r="D845" s="2">
        <f>IF(logVir!D845="","",資本サービス!D845/SUM(資本サービス!D845,労働コスト!D845))</f>
        <v>0.33805253561843907</v>
      </c>
      <c r="E845" s="2">
        <f>IF(logVir!E845="","",資本サービス!E845/SUM(資本サービス!E845,労働コスト!E845))</f>
        <v>0.30781259950115647</v>
      </c>
      <c r="F845" s="2">
        <f>IF(logVir!F845="","",資本サービス!F845/SUM(資本サービス!F845,労働コスト!F845))</f>
        <v>0.30952467753090807</v>
      </c>
      <c r="G845" s="2">
        <f>IF(logVir!G845="","",資本サービス!G845/SUM(資本サービス!G845,労働コスト!G845))</f>
        <v>0.30851768933867235</v>
      </c>
      <c r="I845" s="3">
        <v>28</v>
      </c>
      <c r="J845" s="3">
        <v>5</v>
      </c>
      <c r="K845" s="2" cm="1">
        <f t="array" ref="K845">IF(C845="","",0.5*(C845+SUMPRODUCT(($B$1461:$B$1491=$J845)*1,C$1461:C$1491)))</f>
        <v>0.35412073022985402</v>
      </c>
      <c r="L845" s="2" cm="1">
        <f t="array" ref="L845">IF(D845="","",0.5*(D845+SUMPRODUCT(($B$1461:$B$1491=$J845)*1,D$1461:D$1491)))</f>
        <v>0.32968331832856634</v>
      </c>
      <c r="M845" s="2" cm="1">
        <f t="array" ref="M845">IF(E845="","",0.5*(E845+SUMPRODUCT(($B$1461:$B$1491=$J845)*1,E$1461:E$1491)))</f>
        <v>0.30177257245455125</v>
      </c>
      <c r="N845" s="2" cm="1">
        <f t="array" ref="N845">IF(F845="","",0.5*(F845+SUMPRODUCT(($B$1461:$B$1491=$J845)*1,F$1461:F$1491)))</f>
        <v>0.29913156422824433</v>
      </c>
      <c r="O845" s="2" cm="1">
        <f t="array" ref="O845">IF(G845="","",0.5*(G845+SUMPRODUCT(($B$1461:$B$1491=$J845)*1,G$1461:G$1491)))</f>
        <v>0.28722685036762913</v>
      </c>
    </row>
    <row r="846" spans="1:15" x14ac:dyDescent="0.55000000000000004">
      <c r="A846" s="3">
        <v>28</v>
      </c>
      <c r="B846" s="3">
        <v>6</v>
      </c>
      <c r="C846" s="2">
        <f>IF(logVir!C846="","",資本サービス!C846/SUM(資本サービス!C846,労働コスト!C846))</f>
        <v>0.62258845247469252</v>
      </c>
      <c r="D846" s="2">
        <f>IF(logVir!D846="","",資本サービス!D846/SUM(資本サービス!D846,労働コスト!D846))</f>
        <v>0.59142764340493614</v>
      </c>
      <c r="E846" s="2">
        <f>IF(logVir!E846="","",資本サービス!E846/SUM(資本サービス!E846,労働コスト!E846))</f>
        <v>0.57434028447131547</v>
      </c>
      <c r="F846" s="2">
        <f>IF(logVir!F846="","",資本サービス!F846/SUM(資本サービス!F846,労働コスト!F846))</f>
        <v>0.60177048484514606</v>
      </c>
      <c r="G846" s="2">
        <f>IF(logVir!G846="","",資本サービス!G846/SUM(資本サービス!G846,労働コスト!G846))</f>
        <v>0.58845305775456302</v>
      </c>
      <c r="I846" s="3">
        <v>28</v>
      </c>
      <c r="J846" s="3">
        <v>6</v>
      </c>
      <c r="K846" s="2" cm="1">
        <f t="array" ref="K846">IF(C846="","",0.5*(C846+SUMPRODUCT(($B$1461:$B$1491=$J846)*1,C$1461:C$1491)))</f>
        <v>0.62093935903130237</v>
      </c>
      <c r="L846" s="2" cm="1">
        <f t="array" ref="L846">IF(D846="","",0.5*(D846+SUMPRODUCT(($B$1461:$B$1491=$J846)*1,D$1461:D$1491)))</f>
        <v>0.58868161452957202</v>
      </c>
      <c r="M846" s="2" cm="1">
        <f t="array" ref="M846">IF(E846="","",0.5*(E846+SUMPRODUCT(($B$1461:$B$1491=$J846)*1,E$1461:E$1491)))</f>
        <v>0.58143047415378057</v>
      </c>
      <c r="N846" s="2" cm="1">
        <f t="array" ref="N846">IF(F846="","",0.5*(F846+SUMPRODUCT(($B$1461:$B$1491=$J846)*1,F$1461:F$1491)))</f>
        <v>0.59985923650030704</v>
      </c>
      <c r="O846" s="2" cm="1">
        <f t="array" ref="O846">IF(G846="","",0.5*(G846+SUMPRODUCT(($B$1461:$B$1491=$J846)*1,G$1461:G$1491)))</f>
        <v>0.57565064473857119</v>
      </c>
    </row>
    <row r="847" spans="1:15" x14ac:dyDescent="0.55000000000000004">
      <c r="A847" s="3">
        <v>28</v>
      </c>
      <c r="B847" s="3">
        <v>7</v>
      </c>
      <c r="C847" s="2">
        <f>IF(logVir!C847="","",資本サービス!C847/SUM(資本サービス!C847,労働コスト!C847))</f>
        <v>0.51451092663436304</v>
      </c>
      <c r="D847" s="2">
        <f>IF(logVir!D847="","",資本サービス!D847/SUM(資本サービス!D847,労働コスト!D847))</f>
        <v>0.45929525099294871</v>
      </c>
      <c r="E847" s="2">
        <f>IF(logVir!E847="","",資本サービス!E847/SUM(資本サービス!E847,労働コスト!E847))</f>
        <v>0.39181559963710288</v>
      </c>
      <c r="F847" s="2">
        <f>IF(logVir!F847="","",資本サービス!F847/SUM(資本サービス!F847,労働コスト!F847))</f>
        <v>0.39943405335501375</v>
      </c>
      <c r="G847" s="2">
        <f>IF(logVir!G847="","",資本サービス!G847/SUM(資本サービス!G847,労働コスト!G847))</f>
        <v>0.36540657372125945</v>
      </c>
      <c r="I847" s="3">
        <v>28</v>
      </c>
      <c r="J847" s="3">
        <v>7</v>
      </c>
      <c r="K847" s="2" cm="1">
        <f t="array" ref="K847">IF(C847="","",0.5*(C847+SUMPRODUCT(($B$1461:$B$1491=$J847)*1,C$1461:C$1491)))</f>
        <v>0.44732864566132413</v>
      </c>
      <c r="L847" s="2" cm="1">
        <f t="array" ref="L847">IF(D847="","",0.5*(D847+SUMPRODUCT(($B$1461:$B$1491=$J847)*1,D$1461:D$1491)))</f>
        <v>0.39823505311546392</v>
      </c>
      <c r="M847" s="2" cm="1">
        <f t="array" ref="M847">IF(E847="","",0.5*(E847+SUMPRODUCT(($B$1461:$B$1491=$J847)*1,E$1461:E$1491)))</f>
        <v>0.35746643879096818</v>
      </c>
      <c r="N847" s="2" cm="1">
        <f t="array" ref="N847">IF(F847="","",0.5*(F847+SUMPRODUCT(($B$1461:$B$1491=$J847)*1,F$1461:F$1491)))</f>
        <v>0.36113776360730454</v>
      </c>
      <c r="O847" s="2" cm="1">
        <f t="array" ref="O847">IF(G847="","",0.5*(G847+SUMPRODUCT(($B$1461:$B$1491=$J847)*1,G$1461:G$1491)))</f>
        <v>0.33106083984730006</v>
      </c>
    </row>
    <row r="848" spans="1:15" x14ac:dyDescent="0.55000000000000004">
      <c r="A848" s="3">
        <v>28</v>
      </c>
      <c r="B848" s="3">
        <v>8</v>
      </c>
      <c r="C848" s="2">
        <f>IF(logVir!C848="","",資本サービス!C848/SUM(資本サービス!C848,労働コスト!C848))</f>
        <v>0.53272634556308163</v>
      </c>
      <c r="D848" s="2">
        <f>IF(logVir!D848="","",資本サービス!D848/SUM(資本サービス!D848,労働コスト!D848))</f>
        <v>0.48278733418983089</v>
      </c>
      <c r="E848" s="2">
        <f>IF(logVir!E848="","",資本サービス!E848/SUM(資本サービス!E848,労働コスト!E848))</f>
        <v>0.45107088836155473</v>
      </c>
      <c r="F848" s="2">
        <f>IF(logVir!F848="","",資本サービス!F848/SUM(資本サービス!F848,労働コスト!F848))</f>
        <v>0.46948988978288719</v>
      </c>
      <c r="G848" s="2">
        <f>IF(logVir!G848="","",資本サービス!G848/SUM(資本サービス!G848,労働コスト!G848))</f>
        <v>0.45348315763517016</v>
      </c>
      <c r="I848" s="3">
        <v>28</v>
      </c>
      <c r="J848" s="3">
        <v>8</v>
      </c>
      <c r="K848" s="2" cm="1">
        <f t="array" ref="K848">IF(C848="","",0.5*(C848+SUMPRODUCT(($B$1461:$B$1491=$J848)*1,C$1461:C$1491)))</f>
        <v>0.49144813652781794</v>
      </c>
      <c r="L848" s="2" cm="1">
        <f t="array" ref="L848">IF(D848="","",0.5*(D848+SUMPRODUCT(($B$1461:$B$1491=$J848)*1,D$1461:D$1491)))</f>
        <v>0.44194376393471757</v>
      </c>
      <c r="M848" s="2" cm="1">
        <f t="array" ref="M848">IF(E848="","",0.5*(E848+SUMPRODUCT(($B$1461:$B$1491=$J848)*1,E$1461:E$1491)))</f>
        <v>0.42584333175331046</v>
      </c>
      <c r="N848" s="2" cm="1">
        <f t="array" ref="N848">IF(F848="","",0.5*(F848+SUMPRODUCT(($B$1461:$B$1491=$J848)*1,F$1461:F$1491)))</f>
        <v>0.43957340240572562</v>
      </c>
      <c r="O848" s="2" cm="1">
        <f t="array" ref="O848">IF(G848="","",0.5*(G848+SUMPRODUCT(($B$1461:$B$1491=$J848)*1,G$1461:G$1491)))</f>
        <v>0.41729629760702203</v>
      </c>
    </row>
    <row r="849" spans="1:15" x14ac:dyDescent="0.55000000000000004">
      <c r="A849" s="3">
        <v>28</v>
      </c>
      <c r="B849" s="3">
        <v>9</v>
      </c>
      <c r="C849" s="2">
        <f>IF(logVir!C849="","",資本サービス!C849/SUM(資本サービス!C849,労働コスト!C849))</f>
        <v>0.1860598953057799</v>
      </c>
      <c r="D849" s="2">
        <f>IF(logVir!D849="","",資本サービス!D849/SUM(資本サービス!D849,労働コスト!D849))</f>
        <v>0.19257266858329394</v>
      </c>
      <c r="E849" s="2">
        <f>IF(logVir!E849="","",資本サービス!E849/SUM(資本サービス!E849,労働コスト!E849))</f>
        <v>0.15001614892272883</v>
      </c>
      <c r="F849" s="2">
        <f>IF(logVir!F849="","",資本サービス!F849/SUM(資本サービス!F849,労働コスト!F849))</f>
        <v>0.15276706334298051</v>
      </c>
      <c r="G849" s="2">
        <f>IF(logVir!G849="","",資本サービス!G849/SUM(資本サービス!G849,労働コスト!G849))</f>
        <v>0.14007400627491493</v>
      </c>
      <c r="I849" s="3">
        <v>28</v>
      </c>
      <c r="J849" s="3">
        <v>9</v>
      </c>
      <c r="K849" s="2" cm="1">
        <f t="array" ref="K849">IF(C849="","",0.5*(C849+SUMPRODUCT(($B$1461:$B$1491=$J849)*1,C$1461:C$1491)))</f>
        <v>0.19502350811090058</v>
      </c>
      <c r="L849" s="2" cm="1">
        <f t="array" ref="L849">IF(D849="","",0.5*(D849+SUMPRODUCT(($B$1461:$B$1491=$J849)*1,D$1461:D$1491)))</f>
        <v>0.19272271579034161</v>
      </c>
      <c r="M849" s="2" cm="1">
        <f t="array" ref="M849">IF(E849="","",0.5*(E849+SUMPRODUCT(($B$1461:$B$1491=$J849)*1,E$1461:E$1491)))</f>
        <v>0.15843584948809999</v>
      </c>
      <c r="N849" s="2" cm="1">
        <f t="array" ref="N849">IF(F849="","",0.5*(F849+SUMPRODUCT(($B$1461:$B$1491=$J849)*1,F$1461:F$1491)))</f>
        <v>0.15844475496874338</v>
      </c>
      <c r="O849" s="2" cm="1">
        <f t="array" ref="O849">IF(G849="","",0.5*(G849+SUMPRODUCT(($B$1461:$B$1491=$J849)*1,G$1461:G$1491)))</f>
        <v>0.14121900049738811</v>
      </c>
    </row>
    <row r="850" spans="1:15" x14ac:dyDescent="0.55000000000000004">
      <c r="A850" s="3">
        <v>28</v>
      </c>
      <c r="B850" s="3">
        <v>10</v>
      </c>
      <c r="C850" s="2">
        <f>IF(logVir!C850="","",資本サービス!C850/SUM(資本サービス!C850,労働コスト!C850))</f>
        <v>0.43765775082373953</v>
      </c>
      <c r="D850" s="2">
        <f>IF(logVir!D850="","",資本サービス!D850/SUM(資本サービス!D850,労働コスト!D850))</f>
        <v>0.42211251193117172</v>
      </c>
      <c r="E850" s="2">
        <f>IF(logVir!E850="","",資本サービス!E850/SUM(資本サービス!E850,労働コスト!E850))</f>
        <v>0.35466163584897098</v>
      </c>
      <c r="F850" s="2">
        <f>IF(logVir!F850="","",資本サービス!F850/SUM(資本サービス!F850,労働コスト!F850))</f>
        <v>0.3675476812182692</v>
      </c>
      <c r="G850" s="2">
        <f>IF(logVir!G850="","",資本サービス!G850/SUM(資本サービス!G850,労働コスト!G850))</f>
        <v>0.3360338022283007</v>
      </c>
      <c r="I850" s="3">
        <v>28</v>
      </c>
      <c r="J850" s="3">
        <v>10</v>
      </c>
      <c r="K850" s="2" cm="1">
        <f t="array" ref="K850">IF(C850="","",0.5*(C850+SUMPRODUCT(($B$1461:$B$1491=$J850)*1,C$1461:C$1491)))</f>
        <v>0.40557444327202286</v>
      </c>
      <c r="L850" s="2" cm="1">
        <f t="array" ref="L850">IF(D850="","",0.5*(D850+SUMPRODUCT(($B$1461:$B$1491=$J850)*1,D$1461:D$1491)))</f>
        <v>0.38960748935101308</v>
      </c>
      <c r="M850" s="2" cm="1">
        <f t="array" ref="M850">IF(E850="","",0.5*(E850+SUMPRODUCT(($B$1461:$B$1491=$J850)*1,E$1461:E$1491)))</f>
        <v>0.33758952009704701</v>
      </c>
      <c r="N850" s="2" cm="1">
        <f t="array" ref="N850">IF(F850="","",0.5*(F850+SUMPRODUCT(($B$1461:$B$1491=$J850)*1,F$1461:F$1491)))</f>
        <v>0.3441856612560884</v>
      </c>
      <c r="O850" s="2" cm="1">
        <f t="array" ref="O850">IF(G850="","",0.5*(G850+SUMPRODUCT(($B$1461:$B$1491=$J850)*1,G$1461:G$1491)))</f>
        <v>0.31049314992068811</v>
      </c>
    </row>
    <row r="851" spans="1:15" x14ac:dyDescent="0.55000000000000004">
      <c r="A851" s="3">
        <v>28</v>
      </c>
      <c r="B851" s="3">
        <v>11</v>
      </c>
      <c r="C851" s="2">
        <f>IF(logVir!C851="","",資本サービス!C851/SUM(資本サービス!C851,労働コスト!C851))</f>
        <v>0.48266609687107942</v>
      </c>
      <c r="D851" s="2">
        <f>IF(logVir!D851="","",資本サービス!D851/SUM(資本サービス!D851,労働コスト!D851))</f>
        <v>0.46872882398997762</v>
      </c>
      <c r="E851" s="2">
        <f>IF(logVir!E851="","",資本サービス!E851/SUM(資本サービス!E851,労働コスト!E851))</f>
        <v>0.37287646484145043</v>
      </c>
      <c r="F851" s="2">
        <f>IF(logVir!F851="","",資本サービス!F851/SUM(資本サービス!F851,労働コスト!F851))</f>
        <v>0.40445943447636179</v>
      </c>
      <c r="G851" s="2">
        <f>IF(logVir!G851="","",資本サービス!G851/SUM(資本サービス!G851,労働コスト!G851))</f>
        <v>0.4210913887426585</v>
      </c>
      <c r="I851" s="3">
        <v>28</v>
      </c>
      <c r="J851" s="3">
        <v>11</v>
      </c>
      <c r="K851" s="2" cm="1">
        <f t="array" ref="K851">IF(C851="","",0.5*(C851+SUMPRODUCT(($B$1461:$B$1491=$J851)*1,C$1461:C$1491)))</f>
        <v>0.45891768318804838</v>
      </c>
      <c r="L851" s="2" cm="1">
        <f t="array" ref="L851">IF(D851="","",0.5*(D851+SUMPRODUCT(($B$1461:$B$1491=$J851)*1,D$1461:D$1491)))</f>
        <v>0.45036744161971676</v>
      </c>
      <c r="M851" s="2" cm="1">
        <f t="array" ref="M851">IF(E851="","",0.5*(E851+SUMPRODUCT(($B$1461:$B$1491=$J851)*1,E$1461:E$1491)))</f>
        <v>0.39620815853574193</v>
      </c>
      <c r="N851" s="2" cm="1">
        <f t="array" ref="N851">IF(F851="","",0.5*(F851+SUMPRODUCT(($B$1461:$B$1491=$J851)*1,F$1461:F$1491)))</f>
        <v>0.41589401564564404</v>
      </c>
      <c r="O851" s="2" cm="1">
        <f t="array" ref="O851">IF(G851="","",0.5*(G851+SUMPRODUCT(($B$1461:$B$1491=$J851)*1,G$1461:G$1491)))</f>
        <v>0.41357353198547187</v>
      </c>
    </row>
    <row r="852" spans="1:15" x14ac:dyDescent="0.55000000000000004">
      <c r="A852" s="3">
        <v>28</v>
      </c>
      <c r="B852" s="3">
        <v>12</v>
      </c>
      <c r="C852" s="2">
        <f>IF(logVir!C852="","",資本サービス!C852/SUM(資本サービス!C852,労働コスト!C852))</f>
        <v>0.5301277680377936</v>
      </c>
      <c r="D852" s="2">
        <f>IF(logVir!D852="","",資本サービス!D852/SUM(資本サービス!D852,労働コスト!D852))</f>
        <v>0.53260486545209773</v>
      </c>
      <c r="E852" s="2">
        <f>IF(logVir!E852="","",資本サービス!E852/SUM(資本サービス!E852,労働コスト!E852))</f>
        <v>0.49261675373498442</v>
      </c>
      <c r="F852" s="2">
        <f>IF(logVir!F852="","",資本サービス!F852/SUM(資本サービス!F852,労働コスト!F852))</f>
        <v>0.5028471079776724</v>
      </c>
      <c r="G852" s="2">
        <f>IF(logVir!G852="","",資本サービス!G852/SUM(資本サービス!G852,労働コスト!G852))</f>
        <v>0.46659651336881192</v>
      </c>
      <c r="I852" s="3">
        <v>28</v>
      </c>
      <c r="J852" s="3">
        <v>12</v>
      </c>
      <c r="K852" s="2" cm="1">
        <f t="array" ref="K852">IF(C852="","",0.5*(C852+SUMPRODUCT(($B$1461:$B$1491=$J852)*1,C$1461:C$1491)))</f>
        <v>0.52067132712414244</v>
      </c>
      <c r="L852" s="2" cm="1">
        <f t="array" ref="L852">IF(D852="","",0.5*(D852+SUMPRODUCT(($B$1461:$B$1491=$J852)*1,D$1461:D$1491)))</f>
        <v>0.50979651924334146</v>
      </c>
      <c r="M852" s="2" cm="1">
        <f t="array" ref="M852">IF(E852="","",0.5*(E852+SUMPRODUCT(($B$1461:$B$1491=$J852)*1,E$1461:E$1491)))</f>
        <v>0.48921903984052711</v>
      </c>
      <c r="N852" s="2" cm="1">
        <f t="array" ref="N852">IF(F852="","",0.5*(F852+SUMPRODUCT(($B$1461:$B$1491=$J852)*1,F$1461:F$1491)))</f>
        <v>0.49204880638157011</v>
      </c>
      <c r="O852" s="2" cm="1">
        <f t="array" ref="O852">IF(G852="","",0.5*(G852+SUMPRODUCT(($B$1461:$B$1491=$J852)*1,G$1461:G$1491)))</f>
        <v>0.45229941262263856</v>
      </c>
    </row>
    <row r="853" spans="1:15" x14ac:dyDescent="0.55000000000000004">
      <c r="A853" s="3">
        <v>28</v>
      </c>
      <c r="B853" s="3">
        <v>13</v>
      </c>
      <c r="C853" s="2">
        <f>IF(logVir!C853="","",資本サービス!C853/SUM(資本サービス!C853,労働コスト!C853))</f>
        <v>0.6920038110098724</v>
      </c>
      <c r="D853" s="2">
        <f>IF(logVir!D853="","",資本サービス!D853/SUM(資本サービス!D853,労働コスト!D853))</f>
        <v>0.64032792218502854</v>
      </c>
      <c r="E853" s="2">
        <f>IF(logVir!E853="","",資本サービス!E853/SUM(資本サービス!E853,労働コスト!E853))</f>
        <v>0.62870562998832458</v>
      </c>
      <c r="F853" s="2">
        <f>IF(logVir!F853="","",資本サービス!F853/SUM(資本サービス!F853,労働コスト!F853))</f>
        <v>0.62312131495021561</v>
      </c>
      <c r="G853" s="2">
        <f>IF(logVir!G853="","",資本サービス!G853/SUM(資本サービス!G853,労働コスト!G853))</f>
        <v>0.60709490528203869</v>
      </c>
      <c r="I853" s="3">
        <v>28</v>
      </c>
      <c r="J853" s="3">
        <v>13</v>
      </c>
      <c r="K853" s="2" cm="1">
        <f t="array" ref="K853">IF(C853="","",0.5*(C853+SUMPRODUCT(($B$1461:$B$1491=$J853)*1,C$1461:C$1491)))</f>
        <v>0.64522268384700221</v>
      </c>
      <c r="L853" s="2" cm="1">
        <f t="array" ref="L853">IF(D853="","",0.5*(D853+SUMPRODUCT(($B$1461:$B$1491=$J853)*1,D$1461:D$1491)))</f>
        <v>0.63429785183173226</v>
      </c>
      <c r="M853" s="2" cm="1">
        <f t="array" ref="M853">IF(E853="","",0.5*(E853+SUMPRODUCT(($B$1461:$B$1491=$J853)*1,E$1461:E$1491)))</f>
        <v>0.608801362322138</v>
      </c>
      <c r="N853" s="2" cm="1">
        <f t="array" ref="N853">IF(F853="","",0.5*(F853+SUMPRODUCT(($B$1461:$B$1491=$J853)*1,F$1461:F$1491)))</f>
        <v>0.6133986688449391</v>
      </c>
      <c r="O853" s="2" cm="1">
        <f t="array" ref="O853">IF(G853="","",0.5*(G853+SUMPRODUCT(($B$1461:$B$1491=$J853)*1,G$1461:G$1491)))</f>
        <v>0.58766517166225518</v>
      </c>
    </row>
    <row r="854" spans="1:15" x14ac:dyDescent="0.55000000000000004">
      <c r="A854" s="3">
        <v>28</v>
      </c>
      <c r="B854" s="3">
        <v>14</v>
      </c>
      <c r="C854" s="2">
        <f>IF(logVir!C854="","",資本サービス!C854/SUM(資本サービス!C854,労働コスト!C854))</f>
        <v>0.41420157897073928</v>
      </c>
      <c r="D854" s="2">
        <f>IF(logVir!D854="","",資本サービス!D854/SUM(資本サービス!D854,労働コスト!D854))</f>
        <v>0.40285824219521871</v>
      </c>
      <c r="E854" s="2">
        <f>IF(logVir!E854="","",資本サービス!E854/SUM(資本サービス!E854,労働コスト!E854))</f>
        <v>0.39516378962314425</v>
      </c>
      <c r="F854" s="2">
        <f>IF(logVir!F854="","",資本サービス!F854/SUM(資本サービス!F854,労働コスト!F854))</f>
        <v>0.43347007618235794</v>
      </c>
      <c r="G854" s="2">
        <f>IF(logVir!G854="","",資本サービス!G854/SUM(資本サービス!G854,労働コスト!G854))</f>
        <v>0.43720514955978412</v>
      </c>
      <c r="I854" s="3">
        <v>28</v>
      </c>
      <c r="J854" s="3">
        <v>14</v>
      </c>
      <c r="K854" s="2" cm="1">
        <f t="array" ref="K854">IF(C854="","",0.5*(C854+SUMPRODUCT(($B$1461:$B$1491=$J854)*1,C$1461:C$1491)))</f>
        <v>0.41167302963900487</v>
      </c>
      <c r="L854" s="2" cm="1">
        <f t="array" ref="L854">IF(D854="","",0.5*(D854+SUMPRODUCT(($B$1461:$B$1491=$J854)*1,D$1461:D$1491)))</f>
        <v>0.3862488014270794</v>
      </c>
      <c r="M854" s="2" cm="1">
        <f t="array" ref="M854">IF(E854="","",0.5*(E854+SUMPRODUCT(($B$1461:$B$1491=$J854)*1,E$1461:E$1491)))</f>
        <v>0.39136276655878038</v>
      </c>
      <c r="N854" s="2" cm="1">
        <f t="array" ref="N854">IF(F854="","",0.5*(F854+SUMPRODUCT(($B$1461:$B$1491=$J854)*1,F$1461:F$1491)))</f>
        <v>0.41711867213062792</v>
      </c>
      <c r="O854" s="2" cm="1">
        <f t="array" ref="O854">IF(G854="","",0.5*(G854+SUMPRODUCT(($B$1461:$B$1491=$J854)*1,G$1461:G$1491)))</f>
        <v>0.40572160589317124</v>
      </c>
    </row>
    <row r="855" spans="1:15" x14ac:dyDescent="0.55000000000000004">
      <c r="A855" s="3">
        <v>28</v>
      </c>
      <c r="B855" s="3">
        <v>15</v>
      </c>
      <c r="C855" s="2">
        <f>IF(logVir!C855="","",資本サービス!C855/SUM(資本サービス!C855,労働コスト!C855))</f>
        <v>0.18770738107634238</v>
      </c>
      <c r="D855" s="2">
        <f>IF(logVir!D855="","",資本サービス!D855/SUM(資本サービス!D855,労働コスト!D855))</f>
        <v>0.14543084831079056</v>
      </c>
      <c r="E855" s="2">
        <f>IF(logVir!E855="","",資本サービス!E855/SUM(資本サービス!E855,労働コスト!E855))</f>
        <v>0.16081293827456722</v>
      </c>
      <c r="F855" s="2">
        <f>IF(logVir!F855="","",資本サービス!F855/SUM(資本サービス!F855,労働コスト!F855))</f>
        <v>0.16533405328047054</v>
      </c>
      <c r="G855" s="2">
        <f>IF(logVir!G855="","",資本サービス!G855/SUM(資本サービス!G855,労働コスト!G855))</f>
        <v>0.17212878737097084</v>
      </c>
      <c r="I855" s="3">
        <v>28</v>
      </c>
      <c r="J855" s="3">
        <v>15</v>
      </c>
      <c r="K855" s="2" cm="1">
        <f t="array" ref="K855">IF(C855="","",0.5*(C855+SUMPRODUCT(($B$1461:$B$1491=$J855)*1,C$1461:C$1491)))</f>
        <v>0.22415661839592682</v>
      </c>
      <c r="L855" s="2" cm="1">
        <f t="array" ref="L855">IF(D855="","",0.5*(D855+SUMPRODUCT(($B$1461:$B$1491=$J855)*1,D$1461:D$1491)))</f>
        <v>0.18165085236410994</v>
      </c>
      <c r="M855" s="2" cm="1">
        <f t="array" ref="M855">IF(E855="","",0.5*(E855+SUMPRODUCT(($B$1461:$B$1491=$J855)*1,E$1461:E$1491)))</f>
        <v>0.20240074196839103</v>
      </c>
      <c r="N855" s="2" cm="1">
        <f t="array" ref="N855">IF(F855="","",0.5*(F855+SUMPRODUCT(($B$1461:$B$1491=$J855)*1,F$1461:F$1491)))</f>
        <v>0.20912786706504322</v>
      </c>
      <c r="O855" s="2" cm="1">
        <f t="array" ref="O855">IF(G855="","",0.5*(G855+SUMPRODUCT(($B$1461:$B$1491=$J855)*1,G$1461:G$1491)))</f>
        <v>0.19918803289555762</v>
      </c>
    </row>
    <row r="856" spans="1:15" x14ac:dyDescent="0.55000000000000004">
      <c r="A856" s="3">
        <v>28</v>
      </c>
      <c r="B856" s="3">
        <v>16</v>
      </c>
      <c r="C856" s="2">
        <f>IF(logVir!C856="","",資本サービス!C856/SUM(資本サービス!C856,労働コスト!C856))</f>
        <v>0.32442697678216936</v>
      </c>
      <c r="D856" s="2">
        <f>IF(logVir!D856="","",資本サービス!D856/SUM(資本サービス!D856,労働コスト!D856))</f>
        <v>0.28053743338611231</v>
      </c>
      <c r="E856" s="2">
        <f>IF(logVir!E856="","",資本サービス!E856/SUM(資本サービス!E856,労働コスト!E856))</f>
        <v>0.23842005177172829</v>
      </c>
      <c r="F856" s="2">
        <f>IF(logVir!F856="","",資本サービス!F856/SUM(資本サービス!F856,労働コスト!F856))</f>
        <v>0.24972034712934646</v>
      </c>
      <c r="G856" s="2">
        <f>IF(logVir!G856="","",資本サービス!G856/SUM(資本サービス!G856,労働コスト!G856))</f>
        <v>0.23199218323566834</v>
      </c>
      <c r="I856" s="3">
        <v>28</v>
      </c>
      <c r="J856" s="3">
        <v>16</v>
      </c>
      <c r="K856" s="2" cm="1">
        <f t="array" ref="K856">IF(C856="","",0.5*(C856+SUMPRODUCT(($B$1461:$B$1491=$J856)*1,C$1461:C$1491)))</f>
        <v>0.32549022143629214</v>
      </c>
      <c r="L856" s="2" cm="1">
        <f t="array" ref="L856">IF(D856="","",0.5*(D856+SUMPRODUCT(($B$1461:$B$1491=$J856)*1,D$1461:D$1491)))</f>
        <v>0.28902832452173383</v>
      </c>
      <c r="M856" s="2" cm="1">
        <f t="array" ref="M856">IF(E856="","",0.5*(E856+SUMPRODUCT(($B$1461:$B$1491=$J856)*1,E$1461:E$1491)))</f>
        <v>0.25513539191058726</v>
      </c>
      <c r="N856" s="2" cm="1">
        <f t="array" ref="N856">IF(F856="","",0.5*(F856+SUMPRODUCT(($B$1461:$B$1491=$J856)*1,F$1461:F$1491)))</f>
        <v>0.26104268950550086</v>
      </c>
      <c r="O856" s="2" cm="1">
        <f t="array" ref="O856">IF(G856="","",0.5*(G856+SUMPRODUCT(($B$1461:$B$1491=$J856)*1,G$1461:G$1491)))</f>
        <v>0.23825345613406185</v>
      </c>
    </row>
    <row r="857" spans="1:15" x14ac:dyDescent="0.55000000000000004">
      <c r="A857" s="3">
        <v>28</v>
      </c>
      <c r="B857" s="3">
        <v>17</v>
      </c>
      <c r="C857" s="2">
        <f>IF(logVir!C857="","",資本サービス!C857/SUM(資本サービス!C857,労働コスト!C857))</f>
        <v>0.71012070391719062</v>
      </c>
      <c r="D857" s="2">
        <f>IF(logVir!D857="","",資本サービス!D857/SUM(資本サービス!D857,労働コスト!D857))</f>
        <v>0.69018588464913988</v>
      </c>
      <c r="E857" s="2">
        <f>IF(logVir!E857="","",資本サービス!E857/SUM(資本サービス!E857,労働コスト!E857))</f>
        <v>0.61847955836367563</v>
      </c>
      <c r="F857" s="2">
        <f>IF(logVir!F857="","",資本サービス!F857/SUM(資本サービス!F857,労働コスト!F857))</f>
        <v>0.58464336730698796</v>
      </c>
      <c r="G857" s="2">
        <f>IF(logVir!G857="","",資本サービス!G857/SUM(資本サービス!G857,労働コスト!G857))</f>
        <v>0.61463091669245273</v>
      </c>
      <c r="I857" s="3">
        <v>28</v>
      </c>
      <c r="J857" s="3">
        <v>17</v>
      </c>
      <c r="K857" s="2" cm="1">
        <f t="array" ref="K857">IF(C857="","",0.5*(C857+SUMPRODUCT(($B$1461:$B$1491=$J857)*1,C$1461:C$1491)))</f>
        <v>0.68336771511434879</v>
      </c>
      <c r="L857" s="2" cm="1">
        <f t="array" ref="L857">IF(D857="","",0.5*(D857+SUMPRODUCT(($B$1461:$B$1491=$J857)*1,D$1461:D$1491)))</f>
        <v>0.66561633043084312</v>
      </c>
      <c r="M857" s="2" cm="1">
        <f t="array" ref="M857">IF(E857="","",0.5*(E857+SUMPRODUCT(($B$1461:$B$1491=$J857)*1,E$1461:E$1491)))</f>
        <v>0.61627183156937715</v>
      </c>
      <c r="N857" s="2" cm="1">
        <f t="array" ref="N857">IF(F857="","",0.5*(F857+SUMPRODUCT(($B$1461:$B$1491=$J857)*1,F$1461:F$1491)))</f>
        <v>0.5852873094412927</v>
      </c>
      <c r="O857" s="2" cm="1">
        <f t="array" ref="O857">IF(G857="","",0.5*(G857+SUMPRODUCT(($B$1461:$B$1491=$J857)*1,G$1461:G$1491)))</f>
        <v>0.59837027354722117</v>
      </c>
    </row>
    <row r="858" spans="1:15" x14ac:dyDescent="0.55000000000000004">
      <c r="A858" s="3">
        <v>28</v>
      </c>
      <c r="B858" s="3">
        <v>18</v>
      </c>
      <c r="C858" s="2">
        <f>IF(logVir!C858="","",資本サービス!C858/SUM(資本サービス!C858,労働コスト!C858))</f>
        <v>0.14769542970287194</v>
      </c>
      <c r="D858" s="2">
        <f>IF(logVir!D858="","",資本サービス!D858/SUM(資本サービス!D858,労働コスト!D858))</f>
        <v>0.10602972731898472</v>
      </c>
      <c r="E858" s="2">
        <f>IF(logVir!E858="","",資本サービス!E858/SUM(資本サービス!E858,労働コスト!E858))</f>
        <v>9.2201445027655704E-2</v>
      </c>
      <c r="F858" s="2">
        <f>IF(logVir!F858="","",資本サービス!F858/SUM(資本サービス!F858,労働コスト!F858))</f>
        <v>8.5215748317109097E-2</v>
      </c>
      <c r="G858" s="2">
        <f>IF(logVir!G858="","",資本サービス!G858/SUM(資本サービス!G858,労働コスト!G858))</f>
        <v>9.641681385979449E-2</v>
      </c>
      <c r="I858" s="3">
        <v>28</v>
      </c>
      <c r="J858" s="3">
        <v>18</v>
      </c>
      <c r="K858" s="2" cm="1">
        <f t="array" ref="K858">IF(C858="","",0.5*(C858+SUMPRODUCT(($B$1461:$B$1491=$J858)*1,C$1461:C$1491)))</f>
        <v>0.14559914926585535</v>
      </c>
      <c r="L858" s="2" cm="1">
        <f t="array" ref="L858">IF(D858="","",0.5*(D858+SUMPRODUCT(($B$1461:$B$1491=$J858)*1,D$1461:D$1491)))</f>
        <v>0.10754735811616435</v>
      </c>
      <c r="M858" s="2" cm="1">
        <f t="array" ref="M858">IF(E858="","",0.5*(E858+SUMPRODUCT(($B$1461:$B$1491=$J858)*1,E$1461:E$1491)))</f>
        <v>9.7938782775383496E-2</v>
      </c>
      <c r="N858" s="2" cm="1">
        <f t="array" ref="N858">IF(F858="","",0.5*(F858+SUMPRODUCT(($B$1461:$B$1491=$J858)*1,F$1461:F$1491)))</f>
        <v>9.3649980492631346E-2</v>
      </c>
      <c r="O858" s="2" cm="1">
        <f t="array" ref="O858">IF(G858="","",0.5*(G858+SUMPRODUCT(($B$1461:$B$1491=$J858)*1,G$1461:G$1491)))</f>
        <v>9.8966194311443045E-2</v>
      </c>
    </row>
    <row r="859" spans="1:15" x14ac:dyDescent="0.55000000000000004">
      <c r="A859" s="3">
        <v>28</v>
      </c>
      <c r="B859" s="3">
        <v>19</v>
      </c>
      <c r="C859" s="2">
        <f>IF(logVir!C859="","",資本サービス!C859/SUM(資本サービス!C859,労働コスト!C859))</f>
        <v>0.1911693441858183</v>
      </c>
      <c r="D859" s="2">
        <f>IF(logVir!D859="","",資本サービス!D859/SUM(資本サービス!D859,労働コスト!D859))</f>
        <v>0.15770541973674393</v>
      </c>
      <c r="E859" s="2">
        <f>IF(logVir!E859="","",資本サービス!E859/SUM(資本サービス!E859,労働コスト!E859))</f>
        <v>0.14671074983475255</v>
      </c>
      <c r="F859" s="2">
        <f>IF(logVir!F859="","",資本サービス!F859/SUM(資本サービス!F859,労働コスト!F859))</f>
        <v>0.14899852803465302</v>
      </c>
      <c r="G859" s="2">
        <f>IF(logVir!G859="","",資本サービス!G859/SUM(資本サービス!G859,労働コスト!G859))</f>
        <v>0.13342706541961047</v>
      </c>
      <c r="I859" s="3">
        <v>28</v>
      </c>
      <c r="J859" s="3">
        <v>19</v>
      </c>
      <c r="K859" s="2" cm="1">
        <f t="array" ref="K859">IF(C859="","",0.5*(C859+SUMPRODUCT(($B$1461:$B$1491=$J859)*1,C$1461:C$1491)))</f>
        <v>0.18192767356276812</v>
      </c>
      <c r="L859" s="2" cm="1">
        <f t="array" ref="L859">IF(D859="","",0.5*(D859+SUMPRODUCT(($B$1461:$B$1491=$J859)*1,D$1461:D$1491)))</f>
        <v>0.14518374438117237</v>
      </c>
      <c r="M859" s="2" cm="1">
        <f t="array" ref="M859">IF(E859="","",0.5*(E859+SUMPRODUCT(($B$1461:$B$1491=$J859)*1,E$1461:E$1491)))</f>
        <v>0.13865160508319119</v>
      </c>
      <c r="N859" s="2" cm="1">
        <f t="array" ref="N859">IF(F859="","",0.5*(F859+SUMPRODUCT(($B$1461:$B$1491=$J859)*1,F$1461:F$1491)))</f>
        <v>0.13967406437917418</v>
      </c>
      <c r="O859" s="2" cm="1">
        <f t="array" ref="O859">IF(G859="","",0.5*(G859+SUMPRODUCT(($B$1461:$B$1491=$J859)*1,G$1461:G$1491)))</f>
        <v>0.12935623511916727</v>
      </c>
    </row>
    <row r="860" spans="1:15" x14ac:dyDescent="0.55000000000000004">
      <c r="A860" s="3">
        <v>28</v>
      </c>
      <c r="B860" s="3">
        <v>20</v>
      </c>
      <c r="C860" s="2">
        <f>IF(logVir!C860="","",資本サービス!C860/SUM(資本サービス!C860,労働コスト!C860))</f>
        <v>0.2657538466373312</v>
      </c>
      <c r="D860" s="2">
        <f>IF(logVir!D860="","",資本サービス!D860/SUM(資本サービス!D860,労働コスト!D860))</f>
        <v>0.21845778723209883</v>
      </c>
      <c r="E860" s="2">
        <f>IF(logVir!E860="","",資本サービス!E860/SUM(資本サービス!E860,労働コスト!E860))</f>
        <v>0.20458417332897427</v>
      </c>
      <c r="F860" s="2">
        <f>IF(logVir!F860="","",資本サービス!F860/SUM(資本サービス!F860,労働コスト!F860))</f>
        <v>0.20156566987537711</v>
      </c>
      <c r="G860" s="2">
        <f>IF(logVir!G860="","",資本サービス!G860/SUM(資本サービス!G860,労働コスト!G860))</f>
        <v>0.17595528998344667</v>
      </c>
      <c r="I860" s="3">
        <v>28</v>
      </c>
      <c r="J860" s="3">
        <v>20</v>
      </c>
      <c r="K860" s="2" cm="1">
        <f t="array" ref="K860">IF(C860="","",0.5*(C860+SUMPRODUCT(($B$1461:$B$1491=$J860)*1,C$1461:C$1491)))</f>
        <v>0.26007572960302039</v>
      </c>
      <c r="L860" s="2" cm="1">
        <f t="array" ref="L860">IF(D860="","",0.5*(D860+SUMPRODUCT(($B$1461:$B$1491=$J860)*1,D$1461:D$1491)))</f>
        <v>0.23186737625995457</v>
      </c>
      <c r="M860" s="2" cm="1">
        <f t="array" ref="M860">IF(E860="","",0.5*(E860+SUMPRODUCT(($B$1461:$B$1491=$J860)*1,E$1461:E$1491)))</f>
        <v>0.22805710406855587</v>
      </c>
      <c r="N860" s="2" cm="1">
        <f t="array" ref="N860">IF(F860="","",0.5*(F860+SUMPRODUCT(($B$1461:$B$1491=$J860)*1,F$1461:F$1491)))</f>
        <v>0.22733925525674228</v>
      </c>
      <c r="O860" s="2" cm="1">
        <f t="array" ref="O860">IF(G860="","",0.5*(G860+SUMPRODUCT(($B$1461:$B$1491=$J860)*1,G$1461:G$1491)))</f>
        <v>0.20682856464505703</v>
      </c>
    </row>
    <row r="861" spans="1:15" x14ac:dyDescent="0.55000000000000004">
      <c r="A861" s="3">
        <v>28</v>
      </c>
      <c r="B861" s="3">
        <v>21</v>
      </c>
      <c r="C861" s="2">
        <f>IF(logVir!C861="","",資本サービス!C861/SUM(資本サービス!C861,労働コスト!C861))</f>
        <v>0.34993838487927009</v>
      </c>
      <c r="D861" s="2">
        <f>IF(logVir!D861="","",資本サービス!D861/SUM(資本サービス!D861,労働コスト!D861))</f>
        <v>0.36569962431946074</v>
      </c>
      <c r="E861" s="2">
        <f>IF(logVir!E861="","",資本サービス!E861/SUM(資本サービス!E861,労働コスト!E861))</f>
        <v>0.25363783616009694</v>
      </c>
      <c r="F861" s="2">
        <f>IF(logVir!F861="","",資本サービス!F861/SUM(資本サービス!F861,労働コスト!F861))</f>
        <v>0.27513736848922615</v>
      </c>
      <c r="G861" s="2">
        <f>IF(logVir!G861="","",資本サービス!G861/SUM(資本サービス!G861,労働コスト!G861))</f>
        <v>0.23613894630312343</v>
      </c>
      <c r="I861" s="3">
        <v>28</v>
      </c>
      <c r="J861" s="3">
        <v>21</v>
      </c>
      <c r="K861" s="2" cm="1">
        <f t="array" ref="K861">IF(C861="","",0.5*(C861+SUMPRODUCT(($B$1461:$B$1491=$J861)*1,C$1461:C$1491)))</f>
        <v>0.34239760876169689</v>
      </c>
      <c r="L861" s="2" cm="1">
        <f t="array" ref="L861">IF(D861="","",0.5*(D861+SUMPRODUCT(($B$1461:$B$1491=$J861)*1,D$1461:D$1491)))</f>
        <v>0.33172468397325117</v>
      </c>
      <c r="M861" s="2" cm="1">
        <f t="array" ref="M861">IF(E861="","",0.5*(E861+SUMPRODUCT(($B$1461:$B$1491=$J861)*1,E$1461:E$1491)))</f>
        <v>0.27177317495658604</v>
      </c>
      <c r="N861" s="2" cm="1">
        <f t="array" ref="N861">IF(F861="","",0.5*(F861+SUMPRODUCT(($B$1461:$B$1491=$J861)*1,F$1461:F$1491)))</f>
        <v>0.28122577614684841</v>
      </c>
      <c r="O861" s="2" cm="1">
        <f t="array" ref="O861">IF(G861="","",0.5*(G861+SUMPRODUCT(($B$1461:$B$1491=$J861)*1,G$1461:G$1491)))</f>
        <v>0.25356213617084589</v>
      </c>
    </row>
    <row r="862" spans="1:15" x14ac:dyDescent="0.55000000000000004">
      <c r="A862" s="3">
        <v>28</v>
      </c>
      <c r="B862" s="3">
        <v>22</v>
      </c>
      <c r="C862" s="2">
        <f>IF(logVir!C862="","",資本サービス!C862/SUM(資本サービス!C862,労働コスト!C862))</f>
        <v>0.22628972187757473</v>
      </c>
      <c r="D862" s="2">
        <f>IF(logVir!D862="","",資本サービス!D862/SUM(資本サービス!D862,労働コスト!D862))</f>
        <v>0.2086718257813448</v>
      </c>
      <c r="E862" s="2">
        <f>IF(logVir!E862="","",資本サービス!E862/SUM(資本サービス!E862,労働コスト!E862))</f>
        <v>0.18747811046482102</v>
      </c>
      <c r="F862" s="2">
        <f>IF(logVir!F862="","",資本サービス!F862/SUM(資本サービス!F862,労働コスト!F862))</f>
        <v>0.18162495334592824</v>
      </c>
      <c r="G862" s="2">
        <f>IF(logVir!G862="","",資本サービス!G862/SUM(資本サービス!G862,労働コスト!G862))</f>
        <v>0.13718652884132143</v>
      </c>
      <c r="I862" s="3">
        <v>28</v>
      </c>
      <c r="J862" s="3">
        <v>22</v>
      </c>
      <c r="K862" s="2" cm="1">
        <f t="array" ref="K862">IF(C862="","",0.5*(C862+SUMPRODUCT(($B$1461:$B$1491=$J862)*1,C$1461:C$1491)))</f>
        <v>0.22517472619391257</v>
      </c>
      <c r="L862" s="2" cm="1">
        <f t="array" ref="L862">IF(D862="","",0.5*(D862+SUMPRODUCT(($B$1461:$B$1491=$J862)*1,D$1461:D$1491)))</f>
        <v>0.19661223555278878</v>
      </c>
      <c r="M862" s="2" cm="1">
        <f t="array" ref="M862">IF(E862="","",0.5*(E862+SUMPRODUCT(($B$1461:$B$1491=$J862)*1,E$1461:E$1491)))</f>
        <v>0.17252934552373664</v>
      </c>
      <c r="N862" s="2" cm="1">
        <f t="array" ref="N862">IF(F862="","",0.5*(F862+SUMPRODUCT(($B$1461:$B$1491=$J862)*1,F$1461:F$1491)))</f>
        <v>0.1720223256716964</v>
      </c>
      <c r="O862" s="2" cm="1">
        <f t="array" ref="O862">IF(G862="","",0.5*(G862+SUMPRODUCT(($B$1461:$B$1491=$J862)*1,G$1461:G$1491)))</f>
        <v>0.14918346220844222</v>
      </c>
    </row>
    <row r="863" spans="1:15" x14ac:dyDescent="0.55000000000000004">
      <c r="A863" s="3">
        <v>28</v>
      </c>
      <c r="B863" s="3">
        <v>23</v>
      </c>
      <c r="C863" s="2">
        <f>IF(logVir!C863="","",資本サービス!C863/SUM(資本サービス!C863,労働コスト!C863))</f>
        <v>0.76245328557648917</v>
      </c>
      <c r="D863" s="2">
        <f>IF(logVir!D863="","",資本サービス!D863/SUM(資本サービス!D863,労働コスト!D863))</f>
        <v>0.71799430917317986</v>
      </c>
      <c r="E863" s="2">
        <f>IF(logVir!E863="","",資本サービス!E863/SUM(資本サービス!E863,労働コスト!E863))</f>
        <v>0.67568227398745251</v>
      </c>
      <c r="F863" s="2">
        <f>IF(logVir!F863="","",資本サービス!F863/SUM(資本サービス!F863,労働コスト!F863))</f>
        <v>0.6428863039947279</v>
      </c>
      <c r="G863" s="2">
        <f>IF(logVir!G863="","",資本サービス!G863/SUM(資本サービス!G863,労働コスト!G863))</f>
        <v>0.6693524706297439</v>
      </c>
      <c r="I863" s="3">
        <v>28</v>
      </c>
      <c r="J863" s="3">
        <v>23</v>
      </c>
      <c r="K863" s="2" cm="1">
        <f t="array" ref="K863">IF(C863="","",0.5*(C863+SUMPRODUCT(($B$1461:$B$1491=$J863)*1,C$1461:C$1491)))</f>
        <v>0.73912197504737587</v>
      </c>
      <c r="L863" s="2" cm="1">
        <f t="array" ref="L863">IF(D863="","",0.5*(D863+SUMPRODUCT(($B$1461:$B$1491=$J863)*1,D$1461:D$1491)))</f>
        <v>0.70205596492465294</v>
      </c>
      <c r="M863" s="2" cm="1">
        <f t="array" ref="M863">IF(E863="","",0.5*(E863+SUMPRODUCT(($B$1461:$B$1491=$J863)*1,E$1461:E$1491)))</f>
        <v>0.66423732463246909</v>
      </c>
      <c r="N863" s="2" cm="1">
        <f t="array" ref="N863">IF(F863="","",0.5*(F863+SUMPRODUCT(($B$1461:$B$1491=$J863)*1,F$1461:F$1491)))</f>
        <v>0.63377438235423211</v>
      </c>
      <c r="O863" s="2" cm="1">
        <f t="array" ref="O863">IF(G863="","",0.5*(G863+SUMPRODUCT(($B$1461:$B$1491=$J863)*1,G$1461:G$1491)))</f>
        <v>0.63574070250736203</v>
      </c>
    </row>
    <row r="864" spans="1:15" x14ac:dyDescent="0.55000000000000004">
      <c r="A864" s="3">
        <v>28</v>
      </c>
      <c r="B864" s="3">
        <v>24</v>
      </c>
      <c r="C864" s="2">
        <f>IF(logVir!C864="","",資本サービス!C864/SUM(資本サービス!C864,労働コスト!C864))</f>
        <v>0.30851745802005565</v>
      </c>
      <c r="D864" s="2">
        <f>IF(logVir!D864="","",資本サービス!D864/SUM(資本サービス!D864,労働コスト!D864))</f>
        <v>0.28235744247883587</v>
      </c>
      <c r="E864" s="2">
        <f>IF(logVir!E864="","",資本サービス!E864/SUM(資本サービス!E864,労働コスト!E864))</f>
        <v>0.22094400493909327</v>
      </c>
      <c r="F864" s="2">
        <f>IF(logVir!F864="","",資本サービス!F864/SUM(資本サービス!F864,労働コスト!F864))</f>
        <v>0.19853850838630419</v>
      </c>
      <c r="G864" s="2">
        <f>IF(logVir!G864="","",資本サービス!G864/SUM(資本サービス!G864,労働コスト!G864))</f>
        <v>0.22814487872377168</v>
      </c>
      <c r="I864" s="3">
        <v>28</v>
      </c>
      <c r="J864" s="3">
        <v>24</v>
      </c>
      <c r="K864" s="2" cm="1">
        <f t="array" ref="K864">IF(C864="","",0.5*(C864+SUMPRODUCT(($B$1461:$B$1491=$J864)*1,C$1461:C$1491)))</f>
        <v>0.29834894080394131</v>
      </c>
      <c r="L864" s="2" cm="1">
        <f t="array" ref="L864">IF(D864="","",0.5*(D864+SUMPRODUCT(($B$1461:$B$1491=$J864)*1,D$1461:D$1491)))</f>
        <v>0.27265684078010455</v>
      </c>
      <c r="M864" s="2" cm="1">
        <f t="array" ref="M864">IF(E864="","",0.5*(E864+SUMPRODUCT(($B$1461:$B$1491=$J864)*1,E$1461:E$1491)))</f>
        <v>0.23484536263614786</v>
      </c>
      <c r="N864" s="2" cm="1">
        <f t="array" ref="N864">IF(F864="","",0.5*(F864+SUMPRODUCT(($B$1461:$B$1491=$J864)*1,F$1461:F$1491)))</f>
        <v>0.21502776161794829</v>
      </c>
      <c r="O864" s="2" cm="1">
        <f t="array" ref="O864">IF(G864="","",0.5*(G864+SUMPRODUCT(($B$1461:$B$1491=$J864)*1,G$1461:G$1491)))</f>
        <v>0.22405155513469091</v>
      </c>
    </row>
    <row r="865" spans="1:15" x14ac:dyDescent="0.55000000000000004">
      <c r="A865" s="3">
        <v>28</v>
      </c>
      <c r="B865" s="3">
        <v>25</v>
      </c>
      <c r="C865" s="2">
        <f>IF(logVir!C865="","",資本サービス!C865/SUM(資本サービス!C865,労働コスト!C865))</f>
        <v>0.21254798725200877</v>
      </c>
      <c r="D865" s="2">
        <f>IF(logVir!D865="","",資本サービス!D865/SUM(資本サービス!D865,労働コスト!D865))</f>
        <v>0.20979460626633364</v>
      </c>
      <c r="E865" s="2">
        <f>IF(logVir!E865="","",資本サービス!E865/SUM(資本サービス!E865,労働コスト!E865))</f>
        <v>0.20398637679483703</v>
      </c>
      <c r="F865" s="2">
        <f>IF(logVir!F865="","",資本サービス!F865/SUM(資本サービス!F865,労働コスト!F865))</f>
        <v>0.22042826033287938</v>
      </c>
      <c r="G865" s="2">
        <f>IF(logVir!G865="","",資本サービス!G865/SUM(資本サービス!G865,労働コスト!G865))</f>
        <v>0.20638796304773707</v>
      </c>
      <c r="I865" s="3">
        <v>28</v>
      </c>
      <c r="J865" s="3">
        <v>25</v>
      </c>
      <c r="K865" s="2" cm="1">
        <f t="array" ref="K865">IF(C865="","",0.5*(C865+SUMPRODUCT(($B$1461:$B$1491=$J865)*1,C$1461:C$1491)))</f>
        <v>0.20553847224001362</v>
      </c>
      <c r="L865" s="2" cm="1">
        <f t="array" ref="L865">IF(D865="","",0.5*(D865+SUMPRODUCT(($B$1461:$B$1491=$J865)*1,D$1461:D$1491)))</f>
        <v>0.20342465806556953</v>
      </c>
      <c r="M865" s="2" cm="1">
        <f t="array" ref="M865">IF(E865="","",0.5*(E865+SUMPRODUCT(($B$1461:$B$1491=$J865)*1,E$1461:E$1491)))</f>
        <v>0.20090329085413111</v>
      </c>
      <c r="N865" s="2" cm="1">
        <f t="array" ref="N865">IF(F865="","",0.5*(F865+SUMPRODUCT(($B$1461:$B$1491=$J865)*1,F$1461:F$1491)))</f>
        <v>0.20972323623527533</v>
      </c>
      <c r="O865" s="2" cm="1">
        <f t="array" ref="O865">IF(G865="","",0.5*(G865+SUMPRODUCT(($B$1461:$B$1491=$J865)*1,G$1461:G$1491)))</f>
        <v>0.20202771753053311</v>
      </c>
    </row>
    <row r="866" spans="1:15" x14ac:dyDescent="0.55000000000000004">
      <c r="A866" s="3">
        <v>28</v>
      </c>
      <c r="B866" s="3">
        <v>26</v>
      </c>
      <c r="C866" s="2">
        <f>IF(logVir!C866="","",資本サービス!C866/SUM(資本サービス!C866,労働コスト!C866))</f>
        <v>0.6254676594449543</v>
      </c>
      <c r="D866" s="2">
        <f>IF(logVir!D866="","",資本サービス!D866/SUM(資本サービス!D866,労働コスト!D866))</f>
        <v>0.55862378649082922</v>
      </c>
      <c r="E866" s="2">
        <f>IF(logVir!E866="","",資本サービス!E866/SUM(資本サービス!E866,労働コスト!E866))</f>
        <v>0.45340174407528605</v>
      </c>
      <c r="F866" s="2">
        <f>IF(logVir!F866="","",資本サービス!F866/SUM(資本サービス!F866,労働コスト!F866))</f>
        <v>0.49933981019342921</v>
      </c>
      <c r="G866" s="2">
        <f>IF(logVir!G866="","",資本サービス!G866/SUM(資本サービス!G866,労働コスト!G866))</f>
        <v>0.51068482574431806</v>
      </c>
      <c r="I866" s="3">
        <v>28</v>
      </c>
      <c r="J866" s="3">
        <v>26</v>
      </c>
      <c r="K866" s="2" cm="1">
        <f t="array" ref="K866">IF(C866="","",0.5*(C866+SUMPRODUCT(($B$1461:$B$1491=$J866)*1,C$1461:C$1491)))</f>
        <v>0.65829611196881477</v>
      </c>
      <c r="L866" s="2" cm="1">
        <f t="array" ref="L866">IF(D866="","",0.5*(D866+SUMPRODUCT(($B$1461:$B$1491=$J866)*1,D$1461:D$1491)))</f>
        <v>0.59148517190794103</v>
      </c>
      <c r="M866" s="2" cm="1">
        <f t="array" ref="M866">IF(E866="","",0.5*(E866+SUMPRODUCT(($B$1461:$B$1491=$J866)*1,E$1461:E$1491)))</f>
        <v>0.50363642264558306</v>
      </c>
      <c r="N866" s="2" cm="1">
        <f t="array" ref="N866">IF(F866="","",0.5*(F866+SUMPRODUCT(($B$1461:$B$1491=$J866)*1,F$1461:F$1491)))</f>
        <v>0.53901649037270927</v>
      </c>
      <c r="O866" s="2" cm="1">
        <f t="array" ref="O866">IF(G866="","",0.5*(G866+SUMPRODUCT(($B$1461:$B$1491=$J866)*1,G$1461:G$1491)))</f>
        <v>0.5431594727422846</v>
      </c>
    </row>
    <row r="867" spans="1:15" x14ac:dyDescent="0.55000000000000004">
      <c r="A867" s="3">
        <v>28</v>
      </c>
      <c r="B867" s="3">
        <v>27</v>
      </c>
      <c r="C867" s="2">
        <f>IF(logVir!C867="","",資本サービス!C867/SUM(資本サービス!C867,労働コスト!C867))</f>
        <v>0.18802498636340409</v>
      </c>
      <c r="D867" s="2">
        <f>IF(logVir!D867="","",資本サービス!D867/SUM(資本サービス!D867,労働コスト!D867))</f>
        <v>0.1641319321014495</v>
      </c>
      <c r="E867" s="2">
        <f>IF(logVir!E867="","",資本サービス!E867/SUM(資本サービス!E867,労働コスト!E867))</f>
        <v>0.16749737930518202</v>
      </c>
      <c r="F867" s="2">
        <f>IF(logVir!F867="","",資本サービス!F867/SUM(資本サービス!F867,労働コスト!F867))</f>
        <v>0.16175345511215278</v>
      </c>
      <c r="G867" s="2">
        <f>IF(logVir!G867="","",資本サービス!G867/SUM(資本サービス!G867,労働コスト!G867))</f>
        <v>0.13473568700599678</v>
      </c>
      <c r="I867" s="3">
        <v>28</v>
      </c>
      <c r="J867" s="3">
        <v>27</v>
      </c>
      <c r="K867" s="2" cm="1">
        <f t="array" ref="K867">IF(C867="","",0.5*(C867+SUMPRODUCT(($B$1461:$B$1491=$J867)*1,C$1461:C$1491)))</f>
        <v>0.19955743822257249</v>
      </c>
      <c r="L867" s="2" cm="1">
        <f t="array" ref="L867">IF(D867="","",0.5*(D867+SUMPRODUCT(($B$1461:$B$1491=$J867)*1,D$1461:D$1491)))</f>
        <v>0.18485454956363689</v>
      </c>
      <c r="M867" s="2" cm="1">
        <f t="array" ref="M867">IF(E867="","",0.5*(E867+SUMPRODUCT(($B$1461:$B$1491=$J867)*1,E$1461:E$1491)))</f>
        <v>0.18551098552764372</v>
      </c>
      <c r="N867" s="2" cm="1">
        <f t="array" ref="N867">IF(F867="","",0.5*(F867+SUMPRODUCT(($B$1461:$B$1491=$J867)*1,F$1461:F$1491)))</f>
        <v>0.18084169952623735</v>
      </c>
      <c r="O867" s="2" cm="1">
        <f t="array" ref="O867">IF(G867="","",0.5*(G867+SUMPRODUCT(($B$1461:$B$1491=$J867)*1,G$1461:G$1491)))</f>
        <v>0.16080243636388189</v>
      </c>
    </row>
    <row r="868" spans="1:15" x14ac:dyDescent="0.55000000000000004">
      <c r="A868" s="3">
        <v>28</v>
      </c>
      <c r="B868" s="3">
        <v>28</v>
      </c>
      <c r="C868" s="2">
        <f>IF(logVir!C868="","",資本サービス!C868/SUM(資本サービス!C868,労働コスト!C868))</f>
        <v>0.40989445234464394</v>
      </c>
      <c r="D868" s="2">
        <f>IF(logVir!D868="","",資本サービス!D868/SUM(資本サービス!D868,労働コスト!D868))</f>
        <v>0.36230934015610949</v>
      </c>
      <c r="E868" s="2">
        <f>IF(logVir!E868="","",資本サービス!E868/SUM(資本サービス!E868,労働コスト!E868))</f>
        <v>0.33625450511296856</v>
      </c>
      <c r="F868" s="2">
        <f>IF(logVir!F868="","",資本サービス!F868/SUM(資本サービス!F868,労働コスト!F868))</f>
        <v>0.33721670398973091</v>
      </c>
      <c r="G868" s="2">
        <f>IF(logVir!G868="","",資本サービス!G868/SUM(資本サービス!G868,労働コスト!G868))</f>
        <v>0.35292724181603657</v>
      </c>
      <c r="I868" s="3">
        <v>28</v>
      </c>
      <c r="J868" s="3">
        <v>28</v>
      </c>
      <c r="K868" s="2" cm="1">
        <f t="array" ref="K868">IF(C868="","",0.5*(C868+SUMPRODUCT(($B$1461:$B$1491=$J868)*1,C$1461:C$1491)))</f>
        <v>0.4060573129672036</v>
      </c>
      <c r="L868" s="2" cm="1">
        <f t="array" ref="L868">IF(D868="","",0.5*(D868+SUMPRODUCT(($B$1461:$B$1491=$J868)*1,D$1461:D$1491)))</f>
        <v>0.35946202731292853</v>
      </c>
      <c r="M868" s="2" cm="1">
        <f t="array" ref="M868">IF(E868="","",0.5*(E868+SUMPRODUCT(($B$1461:$B$1491=$J868)*1,E$1461:E$1491)))</f>
        <v>0.33114884186555105</v>
      </c>
      <c r="N868" s="2" cm="1">
        <f t="array" ref="N868">IF(F868="","",0.5*(F868+SUMPRODUCT(($B$1461:$B$1491=$J868)*1,F$1461:F$1491)))</f>
        <v>0.33498747015045305</v>
      </c>
      <c r="O868" s="2" cm="1">
        <f t="array" ref="O868">IF(G868="","",0.5*(G868+SUMPRODUCT(($B$1461:$B$1491=$J868)*1,G$1461:G$1491)))</f>
        <v>0.34895745881517742</v>
      </c>
    </row>
    <row r="869" spans="1:15" x14ac:dyDescent="0.55000000000000004">
      <c r="A869" s="3">
        <v>28</v>
      </c>
      <c r="B869" s="3">
        <v>29</v>
      </c>
      <c r="C869" s="2">
        <f>IF(logVir!C869="","",資本サービス!C869/SUM(資本サービス!C869,労働コスト!C869))</f>
        <v>0.19113282078819457</v>
      </c>
      <c r="D869" s="2">
        <f>IF(logVir!D869="","",資本サービス!D869/SUM(資本サービス!D869,労働コスト!D869))</f>
        <v>0.19184286082697083</v>
      </c>
      <c r="E869" s="2">
        <f>IF(logVir!E869="","",資本サービス!E869/SUM(資本サービス!E869,労働コスト!E869))</f>
        <v>0.15997172883971239</v>
      </c>
      <c r="F869" s="2">
        <f>IF(logVir!F869="","",資本サービス!F869/SUM(資本サービス!F869,労働コスト!F869))</f>
        <v>0.19998228456267833</v>
      </c>
      <c r="G869" s="2">
        <f>IF(logVir!G869="","",資本サービス!G869/SUM(資本サービス!G869,労働コスト!G869))</f>
        <v>0.21949692984207217</v>
      </c>
      <c r="I869" s="3">
        <v>28</v>
      </c>
      <c r="J869" s="3">
        <v>29</v>
      </c>
      <c r="K869" s="2" cm="1">
        <f t="array" ref="K869">IF(C869="","",0.5*(C869+SUMPRODUCT(($B$1461:$B$1491=$J869)*1,C$1461:C$1491)))</f>
        <v>0.19133886346059428</v>
      </c>
      <c r="L869" s="2" cm="1">
        <f t="array" ref="L869">IF(D869="","",0.5*(D869+SUMPRODUCT(($B$1461:$B$1491=$J869)*1,D$1461:D$1491)))</f>
        <v>0.19280058600873154</v>
      </c>
      <c r="M869" s="2" cm="1">
        <f t="array" ref="M869">IF(E869="","",0.5*(E869+SUMPRODUCT(($B$1461:$B$1491=$J869)*1,E$1461:E$1491)))</f>
        <v>0.15967150271055219</v>
      </c>
      <c r="N869" s="2" cm="1">
        <f t="array" ref="N869">IF(F869="","",0.5*(F869+SUMPRODUCT(($B$1461:$B$1491=$J869)*1,F$1461:F$1491)))</f>
        <v>0.18778287743470198</v>
      </c>
      <c r="O869" s="2" cm="1">
        <f t="array" ref="O869">IF(G869="","",0.5*(G869+SUMPRODUCT(($B$1461:$B$1491=$J869)*1,G$1461:G$1491)))</f>
        <v>0.19164886463790001</v>
      </c>
    </row>
    <row r="870" spans="1:15" x14ac:dyDescent="0.55000000000000004">
      <c r="A870" s="3">
        <v>28</v>
      </c>
      <c r="B870" s="3">
        <v>30</v>
      </c>
      <c r="C870" s="2">
        <f>IF(logVir!C870="","",資本サービス!C870/SUM(資本サービス!C870,労働コスト!C870))</f>
        <v>0.15009017870859759</v>
      </c>
      <c r="D870" s="2">
        <f>IF(logVir!D870="","",資本サービス!D870/SUM(資本サービス!D870,労働コスト!D870))</f>
        <v>0.12288915010361294</v>
      </c>
      <c r="E870" s="2">
        <f>IF(logVir!E870="","",資本サービス!E870/SUM(資本サービス!E870,労働コスト!E870))</f>
        <v>0.10317123107606808</v>
      </c>
      <c r="F870" s="2">
        <f>IF(logVir!F870="","",資本サービス!F870/SUM(資本サービス!F870,労働コスト!F870))</f>
        <v>9.0123817873118267E-2</v>
      </c>
      <c r="G870" s="2">
        <f>IF(logVir!G870="","",資本サービス!G870/SUM(資本サービス!G870,労働コスト!G870))</f>
        <v>7.0864933315467199E-2</v>
      </c>
      <c r="I870" s="3">
        <v>28</v>
      </c>
      <c r="J870" s="3">
        <v>30</v>
      </c>
      <c r="K870" s="2" cm="1">
        <f t="array" ref="K870">IF(C870="","",0.5*(C870+SUMPRODUCT(($B$1461:$B$1491=$J870)*1,C$1461:C$1491)))</f>
        <v>0.14224994799699642</v>
      </c>
      <c r="L870" s="2" cm="1">
        <f t="array" ref="L870">IF(D870="","",0.5*(D870+SUMPRODUCT(($B$1461:$B$1491=$J870)*1,D$1461:D$1491)))</f>
        <v>0.11808508597225376</v>
      </c>
      <c r="M870" s="2" cm="1">
        <f t="array" ref="M870">IF(E870="","",0.5*(E870+SUMPRODUCT(($B$1461:$B$1491=$J870)*1,E$1461:E$1491)))</f>
        <v>0.10281329953204529</v>
      </c>
      <c r="N870" s="2" cm="1">
        <f t="array" ref="N870">IF(F870="","",0.5*(F870+SUMPRODUCT(($B$1461:$B$1491=$J870)*1,F$1461:F$1491)))</f>
        <v>9.4207641364075431E-2</v>
      </c>
      <c r="O870" s="2" cm="1">
        <f t="array" ref="O870">IF(G870="","",0.5*(G870+SUMPRODUCT(($B$1461:$B$1491=$J870)*1,G$1461:G$1491)))</f>
        <v>7.8305843576786965E-2</v>
      </c>
    </row>
    <row r="871" spans="1:15" x14ac:dyDescent="0.55000000000000004">
      <c r="A871" s="3">
        <v>28</v>
      </c>
      <c r="B871" s="3">
        <v>31</v>
      </c>
      <c r="C871" s="2">
        <f>IF(logVir!C871="","",資本サービス!C871/SUM(資本サービス!C871,労働コスト!C871))</f>
        <v>0.24768114881131284</v>
      </c>
      <c r="D871" s="2">
        <f>IF(logVir!D871="","",資本サービス!D871/SUM(資本サービス!D871,労働コスト!D871))</f>
        <v>0.25957437620446094</v>
      </c>
      <c r="E871" s="2">
        <f>IF(logVir!E871="","",資本サービス!E871/SUM(資本サービス!E871,労働コスト!E871))</f>
        <v>0.2044831336268659</v>
      </c>
      <c r="F871" s="2">
        <f>IF(logVir!F871="","",資本サービス!F871/SUM(資本サービス!F871,労働コスト!F871))</f>
        <v>0.20525855010319727</v>
      </c>
      <c r="G871" s="2">
        <f>IF(logVir!G871="","",資本サービス!G871/SUM(資本サービス!G871,労働コスト!G871))</f>
        <v>0.18856396134303807</v>
      </c>
      <c r="I871" s="3">
        <v>28</v>
      </c>
      <c r="J871" s="3">
        <v>31</v>
      </c>
      <c r="K871" s="2" cm="1">
        <f t="array" ref="K871">IF(C871="","",0.5*(C871+SUMPRODUCT(($B$1461:$B$1491=$J871)*1,C$1461:C$1491)))</f>
        <v>0.23932772308853784</v>
      </c>
      <c r="L871" s="2" cm="1">
        <f t="array" ref="L871">IF(D871="","",0.5*(D871+SUMPRODUCT(($B$1461:$B$1491=$J871)*1,D$1461:D$1491)))</f>
        <v>0.25195911981036778</v>
      </c>
      <c r="M871" s="2" cm="1">
        <f t="array" ref="M871">IF(E871="","",0.5*(E871+SUMPRODUCT(($B$1461:$B$1491=$J871)*1,E$1461:E$1491)))</f>
        <v>0.20960434062541478</v>
      </c>
      <c r="N871" s="2" cm="1">
        <f t="array" ref="N871">IF(F871="","",0.5*(F871+SUMPRODUCT(($B$1461:$B$1491=$J871)*1,F$1461:F$1491)))</f>
        <v>0.20573238642463426</v>
      </c>
      <c r="O871" s="2" cm="1">
        <f t="array" ref="O871">IF(G871="","",0.5*(G871+SUMPRODUCT(($B$1461:$B$1491=$J871)*1,G$1461:G$1491)))</f>
        <v>0.19450032284111782</v>
      </c>
    </row>
    <row r="872" spans="1:15" x14ac:dyDescent="0.55000000000000004">
      <c r="A872" s="3">
        <v>29</v>
      </c>
      <c r="B872" s="3">
        <v>1</v>
      </c>
      <c r="C872" s="2">
        <f>IF(logVir!C872="","",資本サービス!C872/SUM(資本サービス!C872,労働コスト!C872))</f>
        <v>0.43444282297343889</v>
      </c>
      <c r="D872" s="2">
        <f>IF(logVir!D872="","",資本サービス!D872/SUM(資本サービス!D872,労働コスト!D872))</f>
        <v>0.32600138201328865</v>
      </c>
      <c r="E872" s="2">
        <f>IF(logVir!E872="","",資本サービス!E872/SUM(資本サービス!E872,労働コスト!E872))</f>
        <v>0.34876403981970722</v>
      </c>
      <c r="F872" s="2">
        <f>IF(logVir!F872="","",資本サービス!F872/SUM(資本サービス!F872,労働コスト!F872))</f>
        <v>0.38013554140903477</v>
      </c>
      <c r="G872" s="2">
        <f>IF(logVir!G872="","",資本サービス!G872/SUM(資本サービス!G872,労働コスト!G872))</f>
        <v>0.31834751757097146</v>
      </c>
      <c r="I872" s="3">
        <v>29</v>
      </c>
      <c r="J872" s="3">
        <v>1</v>
      </c>
      <c r="K872" s="2" cm="1">
        <f t="array" ref="K872">IF(C872="","",0.5*(C872+SUMPRODUCT(($B$1461:$B$1491=$J872)*1,C$1461:C$1491)))</f>
        <v>0.45515303646742011</v>
      </c>
      <c r="L872" s="2" cm="1">
        <f t="array" ref="L872">IF(D872="","",0.5*(D872+SUMPRODUCT(($B$1461:$B$1491=$J872)*1,D$1461:D$1491)))</f>
        <v>0.3384189033798024</v>
      </c>
      <c r="M872" s="2" cm="1">
        <f t="array" ref="M872">IF(E872="","",0.5*(E872+SUMPRODUCT(($B$1461:$B$1491=$J872)*1,E$1461:E$1491)))</f>
        <v>0.34349762699045622</v>
      </c>
      <c r="N872" s="2" cm="1">
        <f t="array" ref="N872">IF(F872="","",0.5*(F872+SUMPRODUCT(($B$1461:$B$1491=$J872)*1,F$1461:F$1491)))</f>
        <v>0.36124701806521542</v>
      </c>
      <c r="O872" s="2" cm="1">
        <f t="array" ref="O872">IF(G872="","",0.5*(G872+SUMPRODUCT(($B$1461:$B$1491=$J872)*1,G$1461:G$1491)))</f>
        <v>0.31889145302912481</v>
      </c>
    </row>
    <row r="873" spans="1:15" x14ac:dyDescent="0.55000000000000004">
      <c r="A873" s="3">
        <v>29</v>
      </c>
      <c r="B873" s="3">
        <v>2</v>
      </c>
      <c r="C873" s="2">
        <f>IF(logVir!C873="","",資本サービス!C873/SUM(資本サービス!C873,労働コスト!C873))</f>
        <v>0.43582005794687834</v>
      </c>
      <c r="D873" s="2">
        <f>IF(logVir!D873="","",資本サービス!D873/SUM(資本サービス!D873,労働コスト!D873))</f>
        <v>0.34339148977570144</v>
      </c>
      <c r="E873" s="2">
        <f>IF(logVir!E873="","",資本サービス!E873/SUM(資本サービス!E873,労働コスト!E873))</f>
        <v>0.25457540072788515</v>
      </c>
      <c r="F873" s="2">
        <f>IF(logVir!F873="","",資本サービス!F873/SUM(資本サービス!F873,労働コスト!F873))</f>
        <v>0.21313016792204503</v>
      </c>
      <c r="G873" s="2">
        <f>IF(logVir!G873="","",資本サービス!G873/SUM(資本サービス!G873,労働コスト!G873))</f>
        <v>0.16637973743319254</v>
      </c>
      <c r="I873" s="3">
        <v>29</v>
      </c>
      <c r="J873" s="3">
        <v>2</v>
      </c>
      <c r="K873" s="2" cm="1">
        <f t="array" ref="K873">IF(C873="","",0.5*(C873+SUMPRODUCT(($B$1461:$B$1491=$J873)*1,C$1461:C$1491)))</f>
        <v>0.45563326265571036</v>
      </c>
      <c r="L873" s="2" cm="1">
        <f t="array" ref="L873">IF(D873="","",0.5*(D873+SUMPRODUCT(($B$1461:$B$1491=$J873)*1,D$1461:D$1491)))</f>
        <v>0.37538672825273423</v>
      </c>
      <c r="M873" s="2" cm="1">
        <f t="array" ref="M873">IF(E873="","",0.5*(E873+SUMPRODUCT(($B$1461:$B$1491=$J873)*1,E$1461:E$1491)))</f>
        <v>0.3681400028754469</v>
      </c>
      <c r="N873" s="2" cm="1">
        <f t="array" ref="N873">IF(F873="","",0.5*(F873+SUMPRODUCT(($B$1461:$B$1491=$J873)*1,F$1461:F$1491)))</f>
        <v>0.3485713713808144</v>
      </c>
      <c r="O873" s="2" cm="1">
        <f t="array" ref="O873">IF(G873="","",0.5*(G873+SUMPRODUCT(($B$1461:$B$1491=$J873)*1,G$1461:G$1491)))</f>
        <v>0.2866423964554764</v>
      </c>
    </row>
    <row r="874" spans="1:15" x14ac:dyDescent="0.55000000000000004">
      <c r="A874" s="3">
        <v>29</v>
      </c>
      <c r="B874" s="3">
        <v>3</v>
      </c>
      <c r="C874" s="2">
        <f>IF(logVir!C874="","",資本サービス!C874/SUM(資本サービス!C874,労働コスト!C874))</f>
        <v>0.33025639446757138</v>
      </c>
      <c r="D874" s="2">
        <f>IF(logVir!D874="","",資本サービス!D874/SUM(資本サービス!D874,労働コスト!D874))</f>
        <v>0.28206023208712544</v>
      </c>
      <c r="E874" s="2">
        <f>IF(logVir!E874="","",資本サービス!E874/SUM(資本サービス!E874,労働コスト!E874))</f>
        <v>0.27868787009237117</v>
      </c>
      <c r="F874" s="2">
        <f>IF(logVir!F874="","",資本サービス!F874/SUM(資本サービス!F874,労働コスト!F874))</f>
        <v>0.26373944524650234</v>
      </c>
      <c r="G874" s="2">
        <f>IF(logVir!G874="","",資本サービス!G874/SUM(資本サービス!G874,労働コスト!G874))</f>
        <v>0.23568415735278317</v>
      </c>
      <c r="I874" s="3">
        <v>29</v>
      </c>
      <c r="J874" s="3">
        <v>3</v>
      </c>
      <c r="K874" s="2" cm="1">
        <f t="array" ref="K874">IF(C874="","",0.5*(C874+SUMPRODUCT(($B$1461:$B$1491=$J874)*1,C$1461:C$1491)))</f>
        <v>0.31644417333179031</v>
      </c>
      <c r="L874" s="2" cm="1">
        <f t="array" ref="L874">IF(D874="","",0.5*(D874+SUMPRODUCT(($B$1461:$B$1491=$J874)*1,D$1461:D$1491)))</f>
        <v>0.27481954032529654</v>
      </c>
      <c r="M874" s="2" cm="1">
        <f t="array" ref="M874">IF(E874="","",0.5*(E874+SUMPRODUCT(($B$1461:$B$1491=$J874)*1,E$1461:E$1491)))</f>
        <v>0.26505453860059636</v>
      </c>
      <c r="N874" s="2" cm="1">
        <f t="array" ref="N874">IF(F874="","",0.5*(F874+SUMPRODUCT(($B$1461:$B$1491=$J874)*1,F$1461:F$1491)))</f>
        <v>0.25844458883048016</v>
      </c>
      <c r="O874" s="2" cm="1">
        <f t="array" ref="O874">IF(G874="","",0.5*(G874+SUMPRODUCT(($B$1461:$B$1491=$J874)*1,G$1461:G$1491)))</f>
        <v>0.22799706168722683</v>
      </c>
    </row>
    <row r="875" spans="1:15" x14ac:dyDescent="0.55000000000000004">
      <c r="A875" s="3">
        <v>29</v>
      </c>
      <c r="B875" s="3">
        <v>4</v>
      </c>
      <c r="C875" s="2">
        <f>IF(logVir!C875="","",資本サービス!C875/SUM(資本サービス!C875,労働コスト!C875))</f>
        <v>0.22248363863853682</v>
      </c>
      <c r="D875" s="2">
        <f>IF(logVir!D875="","",資本サービス!D875/SUM(資本サービス!D875,労働コスト!D875))</f>
        <v>0.26203864313021713</v>
      </c>
      <c r="E875" s="2">
        <f>IF(logVir!E875="","",資本サービス!E875/SUM(資本サービス!E875,労働コスト!E875))</f>
        <v>0.23704607607073408</v>
      </c>
      <c r="F875" s="2">
        <f>IF(logVir!F875="","",資本サービス!F875/SUM(資本サービス!F875,労働コスト!F875))</f>
        <v>0.22375412943724834</v>
      </c>
      <c r="G875" s="2">
        <f>IF(logVir!G875="","",資本サービス!G875/SUM(資本サービス!G875,労働コスト!G875))</f>
        <v>0.20690125929271144</v>
      </c>
      <c r="I875" s="3">
        <v>29</v>
      </c>
      <c r="J875" s="3">
        <v>4</v>
      </c>
      <c r="K875" s="2" cm="1">
        <f t="array" ref="K875">IF(C875="","",0.5*(C875+SUMPRODUCT(($B$1461:$B$1491=$J875)*1,C$1461:C$1491)))</f>
        <v>0.23032092192633025</v>
      </c>
      <c r="L875" s="2" cm="1">
        <f t="array" ref="L875">IF(D875="","",0.5*(D875+SUMPRODUCT(($B$1461:$B$1491=$J875)*1,D$1461:D$1491)))</f>
        <v>0.2617161052080717</v>
      </c>
      <c r="M875" s="2" cm="1">
        <f t="array" ref="M875">IF(E875="","",0.5*(E875+SUMPRODUCT(($B$1461:$B$1491=$J875)*1,E$1461:E$1491)))</f>
        <v>0.24155034856399754</v>
      </c>
      <c r="N875" s="2" cm="1">
        <f t="array" ref="N875">IF(F875="","",0.5*(F875+SUMPRODUCT(($B$1461:$B$1491=$J875)*1,F$1461:F$1491)))</f>
        <v>0.23823749604086514</v>
      </c>
      <c r="O875" s="2" cm="1">
        <f t="array" ref="O875">IF(G875="","",0.5*(G875+SUMPRODUCT(($B$1461:$B$1491=$J875)*1,G$1461:G$1491)))</f>
        <v>0.21841289939173875</v>
      </c>
    </row>
    <row r="876" spans="1:15" x14ac:dyDescent="0.55000000000000004">
      <c r="A876" s="3">
        <v>29</v>
      </c>
      <c r="B876" s="3">
        <v>5</v>
      </c>
      <c r="C876" s="2">
        <f>IF(logVir!C876="","",資本サービス!C876/SUM(資本サービス!C876,労働コスト!C876))</f>
        <v>0.14904425123956394</v>
      </c>
      <c r="D876" s="2">
        <f>IF(logVir!D876="","",資本サービス!D876/SUM(資本サービス!D876,労働コスト!D876))</f>
        <v>0.14935435094055111</v>
      </c>
      <c r="E876" s="2">
        <f>IF(logVir!E876="","",資本サービス!E876/SUM(資本サービス!E876,労働コスト!E876))</f>
        <v>0.16278133178055659</v>
      </c>
      <c r="F876" s="2">
        <f>IF(logVir!F876="","",資本サービス!F876/SUM(資本サービス!F876,労働コスト!F876))</f>
        <v>0.14632963323381012</v>
      </c>
      <c r="G876" s="2">
        <f>IF(logVir!G876="","",資本サービス!G876/SUM(資本サービス!G876,労働コスト!G876))</f>
        <v>0.14578540805797324</v>
      </c>
      <c r="I876" s="3">
        <v>29</v>
      </c>
      <c r="J876" s="3">
        <v>5</v>
      </c>
      <c r="K876" s="2" cm="1">
        <f t="array" ref="K876">IF(C876="","",0.5*(C876+SUMPRODUCT(($B$1461:$B$1491=$J876)*1,C$1461:C$1491)))</f>
        <v>0.25205108658731945</v>
      </c>
      <c r="L876" s="2" cm="1">
        <f t="array" ref="L876">IF(D876="","",0.5*(D876+SUMPRODUCT(($B$1461:$B$1491=$J876)*1,D$1461:D$1491)))</f>
        <v>0.23533422598962236</v>
      </c>
      <c r="M876" s="2" cm="1">
        <f t="array" ref="M876">IF(E876="","",0.5*(E876+SUMPRODUCT(($B$1461:$B$1491=$J876)*1,E$1461:E$1491)))</f>
        <v>0.22925693859425128</v>
      </c>
      <c r="N876" s="2" cm="1">
        <f t="array" ref="N876">IF(F876="","",0.5*(F876+SUMPRODUCT(($B$1461:$B$1491=$J876)*1,F$1461:F$1491)))</f>
        <v>0.21753404207969534</v>
      </c>
      <c r="O876" s="2" cm="1">
        <f t="array" ref="O876">IF(G876="","",0.5*(G876+SUMPRODUCT(($B$1461:$B$1491=$J876)*1,G$1461:G$1491)))</f>
        <v>0.20586070972727957</v>
      </c>
    </row>
    <row r="877" spans="1:15" x14ac:dyDescent="0.55000000000000004">
      <c r="A877" s="3">
        <v>29</v>
      </c>
      <c r="B877" s="3">
        <v>6</v>
      </c>
      <c r="C877" s="2">
        <f>IF(logVir!C877="","",資本サービス!C877/SUM(資本サービス!C877,労働コスト!C877))</f>
        <v>0.49830259081900169</v>
      </c>
      <c r="D877" s="2">
        <f>IF(logVir!D877="","",資本サービス!D877/SUM(資本サービス!D877,労働コスト!D877))</f>
        <v>0.48819349847638766</v>
      </c>
      <c r="E877" s="2">
        <f>IF(logVir!E877="","",資本サービス!E877/SUM(資本サービス!E877,労働コスト!E877))</f>
        <v>0.51933188197055524</v>
      </c>
      <c r="F877" s="2">
        <f>IF(logVir!F877="","",資本サービス!F877/SUM(資本サービス!F877,労働コスト!F877))</f>
        <v>0.50226010437195057</v>
      </c>
      <c r="G877" s="2">
        <f>IF(logVir!G877="","",資本サービス!G877/SUM(資本サービス!G877,労働コスト!G877))</f>
        <v>0.50831940821609523</v>
      </c>
      <c r="I877" s="3">
        <v>29</v>
      </c>
      <c r="J877" s="3">
        <v>6</v>
      </c>
      <c r="K877" s="2" cm="1">
        <f t="array" ref="K877">IF(C877="","",0.5*(C877+SUMPRODUCT(($B$1461:$B$1491=$J877)*1,C$1461:C$1491)))</f>
        <v>0.55879642820345699</v>
      </c>
      <c r="L877" s="2" cm="1">
        <f t="array" ref="L877">IF(D877="","",0.5*(D877+SUMPRODUCT(($B$1461:$B$1491=$J877)*1,D$1461:D$1491)))</f>
        <v>0.53706454206529775</v>
      </c>
      <c r="M877" s="2" cm="1">
        <f t="array" ref="M877">IF(E877="","",0.5*(E877+SUMPRODUCT(($B$1461:$B$1491=$J877)*1,E$1461:E$1491)))</f>
        <v>0.55392627290340046</v>
      </c>
      <c r="N877" s="2" cm="1">
        <f t="array" ref="N877">IF(F877="","",0.5*(F877+SUMPRODUCT(($B$1461:$B$1491=$J877)*1,F$1461:F$1491)))</f>
        <v>0.55010404626370935</v>
      </c>
      <c r="O877" s="2" cm="1">
        <f t="array" ref="O877">IF(G877="","",0.5*(G877+SUMPRODUCT(($B$1461:$B$1491=$J877)*1,G$1461:G$1491)))</f>
        <v>0.53558381996933724</v>
      </c>
    </row>
    <row r="878" spans="1:15" x14ac:dyDescent="0.55000000000000004">
      <c r="A878" s="3">
        <v>29</v>
      </c>
      <c r="B878" s="3">
        <v>7</v>
      </c>
      <c r="C878" s="2">
        <f>IF(logVir!C878="","",資本サービス!C878/SUM(資本サービス!C878,労働コスト!C878))</f>
        <v>0.18035290819039185</v>
      </c>
      <c r="D878" s="2">
        <f>IF(logVir!D878="","",資本サービス!D878/SUM(資本サービス!D878,労働コスト!D878))</f>
        <v>0.14496093312424665</v>
      </c>
      <c r="E878" s="2">
        <f>IF(logVir!E878="","",資本サービス!E878/SUM(資本サービス!E878,労働コスト!E878))</f>
        <v>0.1801509852551445</v>
      </c>
      <c r="F878" s="2">
        <f>IF(logVir!F878="","",資本サービス!F878/SUM(資本サービス!F878,労働コスト!F878))</f>
        <v>0.18615216781193195</v>
      </c>
      <c r="G878" s="2">
        <f>IF(logVir!G878="","",資本サービス!G878/SUM(資本サービス!G878,労働コスト!G878))</f>
        <v>0.19756817653046471</v>
      </c>
      <c r="I878" s="3">
        <v>29</v>
      </c>
      <c r="J878" s="3">
        <v>7</v>
      </c>
      <c r="K878" s="2" cm="1">
        <f t="array" ref="K878">IF(C878="","",0.5*(C878+SUMPRODUCT(($B$1461:$B$1491=$J878)*1,C$1461:C$1491)))</f>
        <v>0.28024963643933853</v>
      </c>
      <c r="L878" s="2" cm="1">
        <f t="array" ref="L878">IF(D878="","",0.5*(D878+SUMPRODUCT(($B$1461:$B$1491=$J878)*1,D$1461:D$1491)))</f>
        <v>0.24106789418111291</v>
      </c>
      <c r="M878" s="2" cm="1">
        <f t="array" ref="M878">IF(E878="","",0.5*(E878+SUMPRODUCT(($B$1461:$B$1491=$J878)*1,E$1461:E$1491)))</f>
        <v>0.25163413159998893</v>
      </c>
      <c r="N878" s="2" cm="1">
        <f t="array" ref="N878">IF(F878="","",0.5*(F878+SUMPRODUCT(($B$1461:$B$1491=$J878)*1,F$1461:F$1491)))</f>
        <v>0.25449682083576364</v>
      </c>
      <c r="O878" s="2" cm="1">
        <f t="array" ref="O878">IF(G878="","",0.5*(G878+SUMPRODUCT(($B$1461:$B$1491=$J878)*1,G$1461:G$1491)))</f>
        <v>0.24714164125190266</v>
      </c>
    </row>
    <row r="879" spans="1:15" x14ac:dyDescent="0.55000000000000004">
      <c r="A879" s="3">
        <v>29</v>
      </c>
      <c r="B879" s="3">
        <v>8</v>
      </c>
      <c r="C879" s="2">
        <f>IF(logVir!C879="","",資本サービス!C879/SUM(資本サービス!C879,労働コスト!C879))</f>
        <v>0.32805096349316659</v>
      </c>
      <c r="D879" s="2">
        <f>IF(logVir!D879="","",資本サービス!D879/SUM(資本サービス!D879,労働コスト!D879))</f>
        <v>0.27187616906659673</v>
      </c>
      <c r="E879" s="2">
        <f>IF(logVir!E879="","",資本サービス!E879/SUM(資本サービス!E879,労働コスト!E879))</f>
        <v>0.33380397338397039</v>
      </c>
      <c r="F879" s="2">
        <f>IF(logVir!F879="","",資本サービス!F879/SUM(資本サービス!F879,労働コスト!F879))</f>
        <v>0.32797929327035341</v>
      </c>
      <c r="G879" s="2">
        <f>IF(logVir!G879="","",資本サービス!G879/SUM(資本サービス!G879,労働コスト!G879))</f>
        <v>0.34748654562434556</v>
      </c>
      <c r="I879" s="3">
        <v>29</v>
      </c>
      <c r="J879" s="3">
        <v>8</v>
      </c>
      <c r="K879" s="2" cm="1">
        <f t="array" ref="K879">IF(C879="","",0.5*(C879+SUMPRODUCT(($B$1461:$B$1491=$J879)*1,C$1461:C$1491)))</f>
        <v>0.38911044549286045</v>
      </c>
      <c r="L879" s="2" cm="1">
        <f t="array" ref="L879">IF(D879="","",0.5*(D879+SUMPRODUCT(($B$1461:$B$1491=$J879)*1,D$1461:D$1491)))</f>
        <v>0.33648818137310049</v>
      </c>
      <c r="M879" s="2" cm="1">
        <f t="array" ref="M879">IF(E879="","",0.5*(E879+SUMPRODUCT(($B$1461:$B$1491=$J879)*1,E$1461:E$1491)))</f>
        <v>0.36720987426451823</v>
      </c>
      <c r="N879" s="2" cm="1">
        <f t="array" ref="N879">IF(F879="","",0.5*(F879+SUMPRODUCT(($B$1461:$B$1491=$J879)*1,F$1461:F$1491)))</f>
        <v>0.36881810414945876</v>
      </c>
      <c r="O879" s="2" cm="1">
        <f t="array" ref="O879">IF(G879="","",0.5*(G879+SUMPRODUCT(($B$1461:$B$1491=$J879)*1,G$1461:G$1491)))</f>
        <v>0.36429799160160969</v>
      </c>
    </row>
    <row r="880" spans="1:15" x14ac:dyDescent="0.55000000000000004">
      <c r="A880" s="3">
        <v>29</v>
      </c>
      <c r="B880" s="3">
        <v>9</v>
      </c>
      <c r="C880" s="2">
        <f>IF(logVir!C880="","",資本サービス!C880/SUM(資本サービス!C880,労働コスト!C880))</f>
        <v>0.28487618780896945</v>
      </c>
      <c r="D880" s="2">
        <f>IF(logVir!D880="","",資本サービス!D880/SUM(資本サービス!D880,労働コスト!D880))</f>
        <v>0.29446776069056363</v>
      </c>
      <c r="E880" s="2">
        <f>IF(logVir!E880="","",資本サービス!E880/SUM(資本サービス!E880,労働コスト!E880))</f>
        <v>0.26112148877987612</v>
      </c>
      <c r="F880" s="2">
        <f>IF(logVir!F880="","",資本サービス!F880/SUM(資本サービス!F880,労働コスト!F880))</f>
        <v>0.2270573414700118</v>
      </c>
      <c r="G880" s="2">
        <f>IF(logVir!G880="","",資本サービス!G880/SUM(資本サービス!G880,労働コスト!G880))</f>
        <v>0.20378888321795327</v>
      </c>
      <c r="I880" s="3">
        <v>29</v>
      </c>
      <c r="J880" s="3">
        <v>9</v>
      </c>
      <c r="K880" s="2" cm="1">
        <f t="array" ref="K880">IF(C880="","",0.5*(C880+SUMPRODUCT(($B$1461:$B$1491=$J880)*1,C$1461:C$1491)))</f>
        <v>0.24443165436249534</v>
      </c>
      <c r="L880" s="2" cm="1">
        <f t="array" ref="L880">IF(D880="","",0.5*(D880+SUMPRODUCT(($B$1461:$B$1491=$J880)*1,D$1461:D$1491)))</f>
        <v>0.24367026184397647</v>
      </c>
      <c r="M880" s="2" cm="1">
        <f t="array" ref="M880">IF(E880="","",0.5*(E880+SUMPRODUCT(($B$1461:$B$1491=$J880)*1,E$1461:E$1491)))</f>
        <v>0.21398851941667363</v>
      </c>
      <c r="N880" s="2" cm="1">
        <f t="array" ref="N880">IF(F880="","",0.5*(F880+SUMPRODUCT(($B$1461:$B$1491=$J880)*1,F$1461:F$1491)))</f>
        <v>0.19558989403225904</v>
      </c>
      <c r="O880" s="2" cm="1">
        <f t="array" ref="O880">IF(G880="","",0.5*(G880+SUMPRODUCT(($B$1461:$B$1491=$J880)*1,G$1461:G$1491)))</f>
        <v>0.17307643896890729</v>
      </c>
    </row>
    <row r="881" spans="1:15" x14ac:dyDescent="0.55000000000000004">
      <c r="A881" s="3">
        <v>29</v>
      </c>
      <c r="B881" s="3">
        <v>10</v>
      </c>
      <c r="C881" s="2">
        <f>IF(logVir!C881="","",資本サービス!C881/SUM(資本サービス!C881,労働コスト!C881))</f>
        <v>0.40681330998450554</v>
      </c>
      <c r="D881" s="2">
        <f>IF(logVir!D881="","",資本サービス!D881/SUM(資本サービス!D881,労働コスト!D881))</f>
        <v>0.42993305122760439</v>
      </c>
      <c r="E881" s="2">
        <f>IF(logVir!E881="","",資本サービス!E881/SUM(資本サービス!E881,労働コスト!E881))</f>
        <v>0.4155228533515628</v>
      </c>
      <c r="F881" s="2">
        <f>IF(logVir!F881="","",資本サービス!F881/SUM(資本サービス!F881,労働コスト!F881))</f>
        <v>0.39251603654808442</v>
      </c>
      <c r="G881" s="2">
        <f>IF(logVir!G881="","",資本サービス!G881/SUM(資本サービス!G881,労働コスト!G881))</f>
        <v>0.37069242927807966</v>
      </c>
      <c r="I881" s="3">
        <v>29</v>
      </c>
      <c r="J881" s="3">
        <v>10</v>
      </c>
      <c r="K881" s="2" cm="1">
        <f t="array" ref="K881">IF(C881="","",0.5*(C881+SUMPRODUCT(($B$1461:$B$1491=$J881)*1,C$1461:C$1491)))</f>
        <v>0.39015222285240592</v>
      </c>
      <c r="L881" s="2" cm="1">
        <f t="array" ref="L881">IF(D881="","",0.5*(D881+SUMPRODUCT(($B$1461:$B$1491=$J881)*1,D$1461:D$1491)))</f>
        <v>0.39351775899922947</v>
      </c>
      <c r="M881" s="2" cm="1">
        <f t="array" ref="M881">IF(E881="","",0.5*(E881+SUMPRODUCT(($B$1461:$B$1491=$J881)*1,E$1461:E$1491)))</f>
        <v>0.36802012884834295</v>
      </c>
      <c r="N881" s="2" cm="1">
        <f t="array" ref="N881">IF(F881="","",0.5*(F881+SUMPRODUCT(($B$1461:$B$1491=$J881)*1,F$1461:F$1491)))</f>
        <v>0.35666983892099602</v>
      </c>
      <c r="O881" s="2" cm="1">
        <f t="array" ref="O881">IF(G881="","",0.5*(G881+SUMPRODUCT(($B$1461:$B$1491=$J881)*1,G$1461:G$1491)))</f>
        <v>0.32782246344557753</v>
      </c>
    </row>
    <row r="882" spans="1:15" x14ac:dyDescent="0.55000000000000004">
      <c r="A882" s="3">
        <v>29</v>
      </c>
      <c r="B882" s="3">
        <v>11</v>
      </c>
      <c r="C882" s="2">
        <f>IF(logVir!C882="","",資本サービス!C882/SUM(資本サービス!C882,労働コスト!C882))</f>
        <v>0.74206860560949439</v>
      </c>
      <c r="D882" s="2">
        <f>IF(logVir!D882="","",資本サービス!D882/SUM(資本サービス!D882,労働コスト!D882))</f>
        <v>0.66557687748746341</v>
      </c>
      <c r="E882" s="2">
        <f>IF(logVir!E882="","",資本サービス!E882/SUM(資本サービス!E882,労働コスト!E882))</f>
        <v>0.45342773881824655</v>
      </c>
      <c r="F882" s="2">
        <f>IF(logVir!F882="","",資本サービス!F882/SUM(資本サービス!F882,労働コスト!F882))</f>
        <v>0.60181428955813676</v>
      </c>
      <c r="G882" s="2">
        <f>IF(logVir!G882="","",資本サービス!G882/SUM(資本サービス!G882,労働コスト!G882))</f>
        <v>0.46727849685278766</v>
      </c>
      <c r="I882" s="3">
        <v>29</v>
      </c>
      <c r="J882" s="3">
        <v>11</v>
      </c>
      <c r="K882" s="2" cm="1">
        <f t="array" ref="K882">IF(C882="","",0.5*(C882+SUMPRODUCT(($B$1461:$B$1491=$J882)*1,C$1461:C$1491)))</f>
        <v>0.58861893755725581</v>
      </c>
      <c r="L882" s="2" cm="1">
        <f t="array" ref="L882">IF(D882="","",0.5*(D882+SUMPRODUCT(($B$1461:$B$1491=$J882)*1,D$1461:D$1491)))</f>
        <v>0.54879146836845971</v>
      </c>
      <c r="M882" s="2" cm="1">
        <f t="array" ref="M882">IF(E882="","",0.5*(E882+SUMPRODUCT(($B$1461:$B$1491=$J882)*1,E$1461:E$1491)))</f>
        <v>0.43648379552413996</v>
      </c>
      <c r="N882" s="2" cm="1">
        <f t="array" ref="N882">IF(F882="","",0.5*(F882+SUMPRODUCT(($B$1461:$B$1491=$J882)*1,F$1461:F$1491)))</f>
        <v>0.51457144318653159</v>
      </c>
      <c r="O882" s="2" cm="1">
        <f t="array" ref="O882">IF(G882="","",0.5*(G882+SUMPRODUCT(($B$1461:$B$1491=$J882)*1,G$1461:G$1491)))</f>
        <v>0.43666708604053645</v>
      </c>
    </row>
    <row r="883" spans="1:15" x14ac:dyDescent="0.55000000000000004">
      <c r="A883" s="3">
        <v>29</v>
      </c>
      <c r="B883" s="3">
        <v>12</v>
      </c>
      <c r="C883" s="2">
        <f>IF(logVir!C883="","",資本サービス!C883/SUM(資本サービス!C883,労働コスト!C883))</f>
        <v>0.64781837461695702</v>
      </c>
      <c r="D883" s="2">
        <f>IF(logVir!D883="","",資本サービス!D883/SUM(資本サービス!D883,労働コスト!D883))</f>
        <v>0.71593517133295204</v>
      </c>
      <c r="E883" s="2">
        <f>IF(logVir!E883="","",資本サービス!E883/SUM(資本サービス!E883,労働コスト!E883))</f>
        <v>0.73103480104514407</v>
      </c>
      <c r="F883" s="2">
        <f>IF(logVir!F883="","",資本サービス!F883/SUM(資本サービス!F883,労働コスト!F883))</f>
        <v>0.7058950026996671</v>
      </c>
      <c r="G883" s="2">
        <f>IF(logVir!G883="","",資本サービス!G883/SUM(資本サービス!G883,労働コスト!G883))</f>
        <v>0.69455979756133535</v>
      </c>
      <c r="I883" s="3">
        <v>29</v>
      </c>
      <c r="J883" s="3">
        <v>12</v>
      </c>
      <c r="K883" s="2" cm="1">
        <f t="array" ref="K883">IF(C883="","",0.5*(C883+SUMPRODUCT(($B$1461:$B$1491=$J883)*1,C$1461:C$1491)))</f>
        <v>0.57951663041372414</v>
      </c>
      <c r="L883" s="2" cm="1">
        <f t="array" ref="L883">IF(D883="","",0.5*(D883+SUMPRODUCT(($B$1461:$B$1491=$J883)*1,D$1461:D$1491)))</f>
        <v>0.60146167218376856</v>
      </c>
      <c r="M883" s="2" cm="1">
        <f t="array" ref="M883">IF(E883="","",0.5*(E883+SUMPRODUCT(($B$1461:$B$1491=$J883)*1,E$1461:E$1491)))</f>
        <v>0.60842806349560696</v>
      </c>
      <c r="N883" s="2" cm="1">
        <f t="array" ref="N883">IF(F883="","",0.5*(F883+SUMPRODUCT(($B$1461:$B$1491=$J883)*1,F$1461:F$1491)))</f>
        <v>0.59357275374256746</v>
      </c>
      <c r="O883" s="2" cm="1">
        <f t="array" ref="O883">IF(G883="","",0.5*(G883+SUMPRODUCT(($B$1461:$B$1491=$J883)*1,G$1461:G$1491)))</f>
        <v>0.56628105471890033</v>
      </c>
    </row>
    <row r="884" spans="1:15" x14ac:dyDescent="0.55000000000000004">
      <c r="A884" s="3">
        <v>29</v>
      </c>
      <c r="B884" s="3">
        <v>13</v>
      </c>
      <c r="C884" s="2">
        <f>IF(logVir!C884="","",資本サービス!C884/SUM(資本サービス!C884,労働コスト!C884))</f>
        <v>0.58680502466673101</v>
      </c>
      <c r="D884" s="2">
        <f>IF(logVir!D884="","",資本サービス!D884/SUM(資本サービス!D884,労働コスト!D884))</f>
        <v>0.78756577076232048</v>
      </c>
      <c r="E884" s="2">
        <f>IF(logVir!E884="","",資本サービス!E884/SUM(資本サービス!E884,労働コスト!E884))</f>
        <v>0.73464092496846956</v>
      </c>
      <c r="F884" s="2">
        <f>IF(logVir!F884="","",資本サービス!F884/SUM(資本サービス!F884,労働コスト!F884))</f>
        <v>0.66392473671121055</v>
      </c>
      <c r="G884" s="2" t="str">
        <f>IF(logVir!G884="","",資本サービス!G884/SUM(資本サービス!G884,労働コスト!G884))</f>
        <v/>
      </c>
      <c r="I884" s="3">
        <v>29</v>
      </c>
      <c r="J884" s="3">
        <v>13</v>
      </c>
      <c r="K884" s="2" cm="1">
        <f t="array" ref="K884">IF(C884="","",0.5*(C884+SUMPRODUCT(($B$1461:$B$1491=$J884)*1,C$1461:C$1491)))</f>
        <v>0.59262329067543151</v>
      </c>
      <c r="L884" s="2" cm="1">
        <f t="array" ref="L884">IF(D884="","",0.5*(D884+SUMPRODUCT(($B$1461:$B$1491=$J884)*1,D$1461:D$1491)))</f>
        <v>0.70791677612037818</v>
      </c>
      <c r="M884" s="2" cm="1">
        <f t="array" ref="M884">IF(E884="","",0.5*(E884+SUMPRODUCT(($B$1461:$B$1491=$J884)*1,E$1461:E$1491)))</f>
        <v>0.66176900981221043</v>
      </c>
      <c r="N884" s="2" cm="1">
        <f t="array" ref="N884">IF(F884="","",0.5*(F884+SUMPRODUCT(($B$1461:$B$1491=$J884)*1,F$1461:F$1491)))</f>
        <v>0.63380037972543657</v>
      </c>
      <c r="O884" s="2" t="str" cm="1">
        <f t="array" ref="O884">IF(G884="","",0.5*(G884+SUMPRODUCT(($B$1461:$B$1491=$J884)*1,G$1461:G$1491)))</f>
        <v/>
      </c>
    </row>
    <row r="885" spans="1:15" x14ac:dyDescent="0.55000000000000004">
      <c r="A885" s="3">
        <v>29</v>
      </c>
      <c r="B885" s="3">
        <v>14</v>
      </c>
      <c r="C885" s="2">
        <f>IF(logVir!C885="","",資本サービス!C885/SUM(資本サービス!C885,労働コスト!C885))</f>
        <v>0.47792519542140421</v>
      </c>
      <c r="D885" s="2">
        <f>IF(logVir!D885="","",資本サービス!D885/SUM(資本サービス!D885,労働コスト!D885))</f>
        <v>0.43895210556778258</v>
      </c>
      <c r="E885" s="2">
        <f>IF(logVir!E885="","",資本サービス!E885/SUM(資本サービス!E885,労働コスト!E885))</f>
        <v>0.47367455058364055</v>
      </c>
      <c r="F885" s="2">
        <f>IF(logVir!F885="","",資本サービス!F885/SUM(資本サービス!F885,労働コスト!F885))</f>
        <v>0.46860583197187672</v>
      </c>
      <c r="G885" s="2">
        <f>IF(logVir!G885="","",資本サービス!G885/SUM(資本サービス!G885,労働コスト!G885))</f>
        <v>0.46689259570743297</v>
      </c>
      <c r="I885" s="3">
        <v>29</v>
      </c>
      <c r="J885" s="3">
        <v>14</v>
      </c>
      <c r="K885" s="2" cm="1">
        <f t="array" ref="K885">IF(C885="","",0.5*(C885+SUMPRODUCT(($B$1461:$B$1491=$J885)*1,C$1461:C$1491)))</f>
        <v>0.44353483786433734</v>
      </c>
      <c r="L885" s="2" cm="1">
        <f t="array" ref="L885">IF(D885="","",0.5*(D885+SUMPRODUCT(($B$1461:$B$1491=$J885)*1,D$1461:D$1491)))</f>
        <v>0.40429573311336137</v>
      </c>
      <c r="M885" s="2" cm="1">
        <f t="array" ref="M885">IF(E885="","",0.5*(E885+SUMPRODUCT(($B$1461:$B$1491=$J885)*1,E$1461:E$1491)))</f>
        <v>0.43061814703902856</v>
      </c>
      <c r="N885" s="2" cm="1">
        <f t="array" ref="N885">IF(F885="","",0.5*(F885+SUMPRODUCT(($B$1461:$B$1491=$J885)*1,F$1461:F$1491)))</f>
        <v>0.43468655002538731</v>
      </c>
      <c r="O885" s="2" cm="1">
        <f t="array" ref="O885">IF(G885="","",0.5*(G885+SUMPRODUCT(($B$1461:$B$1491=$J885)*1,G$1461:G$1491)))</f>
        <v>0.42056532896699567</v>
      </c>
    </row>
    <row r="886" spans="1:15" x14ac:dyDescent="0.55000000000000004">
      <c r="A886" s="3">
        <v>29</v>
      </c>
      <c r="B886" s="3">
        <v>15</v>
      </c>
      <c r="C886" s="2">
        <f>IF(logVir!C886="","",資本サービス!C886/SUM(資本サービス!C886,労働コスト!C886))</f>
        <v>0.28701614356369509</v>
      </c>
      <c r="D886" s="2">
        <f>IF(logVir!D886="","",資本サービス!D886/SUM(資本サービス!D886,労働コスト!D886))</f>
        <v>0.21621577146291343</v>
      </c>
      <c r="E886" s="2">
        <f>IF(logVir!E886="","",資本サービス!E886/SUM(資本サービス!E886,労働コスト!E886))</f>
        <v>0.26732709475336108</v>
      </c>
      <c r="F886" s="2">
        <f>IF(logVir!F886="","",資本サービス!F886/SUM(資本サービス!F886,労働コスト!F886))</f>
        <v>0.27733338127041535</v>
      </c>
      <c r="G886" s="2">
        <f>IF(logVir!G886="","",資本サービス!G886/SUM(資本サービス!G886,労働コスト!G886))</f>
        <v>0.25058101714479036</v>
      </c>
      <c r="I886" s="3">
        <v>29</v>
      </c>
      <c r="J886" s="3">
        <v>15</v>
      </c>
      <c r="K886" s="2" cm="1">
        <f t="array" ref="K886">IF(C886="","",0.5*(C886+SUMPRODUCT(($B$1461:$B$1491=$J886)*1,C$1461:C$1491)))</f>
        <v>0.2738109996396032</v>
      </c>
      <c r="L886" s="2" cm="1">
        <f t="array" ref="L886">IF(D886="","",0.5*(D886+SUMPRODUCT(($B$1461:$B$1491=$J886)*1,D$1461:D$1491)))</f>
        <v>0.21704331394017135</v>
      </c>
      <c r="M886" s="2" cm="1">
        <f t="array" ref="M886">IF(E886="","",0.5*(E886+SUMPRODUCT(($B$1461:$B$1491=$J886)*1,E$1461:E$1491)))</f>
        <v>0.25565782020778799</v>
      </c>
      <c r="N886" s="2" cm="1">
        <f t="array" ref="N886">IF(F886="","",0.5*(F886+SUMPRODUCT(($B$1461:$B$1491=$J886)*1,F$1461:F$1491)))</f>
        <v>0.26512753106001563</v>
      </c>
      <c r="O886" s="2" cm="1">
        <f t="array" ref="O886">IF(G886="","",0.5*(G886+SUMPRODUCT(($B$1461:$B$1491=$J886)*1,G$1461:G$1491)))</f>
        <v>0.23841414778246739</v>
      </c>
    </row>
    <row r="887" spans="1:15" x14ac:dyDescent="0.55000000000000004">
      <c r="A887" s="3">
        <v>29</v>
      </c>
      <c r="B887" s="3">
        <v>16</v>
      </c>
      <c r="C887" s="2">
        <f>IF(logVir!C887="","",資本サービス!C887/SUM(資本サービス!C887,労働コスト!C887))</f>
        <v>0.26189972733540245</v>
      </c>
      <c r="D887" s="2">
        <f>IF(logVir!D887="","",資本サービス!D887/SUM(資本サービス!D887,労働コスト!D887))</f>
        <v>0.28333632595023212</v>
      </c>
      <c r="E887" s="2">
        <f>IF(logVir!E887="","",資本サービス!E887/SUM(資本サービス!E887,労働コスト!E887))</f>
        <v>0.28798095132494667</v>
      </c>
      <c r="F887" s="2">
        <f>IF(logVir!F887="","",資本サービス!F887/SUM(資本サービス!F887,労働コスト!F887))</f>
        <v>0.26929688689519871</v>
      </c>
      <c r="G887" s="2">
        <f>IF(logVir!G887="","",資本サービス!G887/SUM(資本サービス!G887,労働コスト!G887))</f>
        <v>0.26498422324223253</v>
      </c>
      <c r="I887" s="3">
        <v>29</v>
      </c>
      <c r="J887" s="3">
        <v>16</v>
      </c>
      <c r="K887" s="2" cm="1">
        <f t="array" ref="K887">IF(C887="","",0.5*(C887+SUMPRODUCT(($B$1461:$B$1491=$J887)*1,C$1461:C$1491)))</f>
        <v>0.29422659671290868</v>
      </c>
      <c r="L887" s="2" cm="1">
        <f t="array" ref="L887">IF(D887="","",0.5*(D887+SUMPRODUCT(($B$1461:$B$1491=$J887)*1,D$1461:D$1491)))</f>
        <v>0.29042777080379373</v>
      </c>
      <c r="M887" s="2" cm="1">
        <f t="array" ref="M887">IF(E887="","",0.5*(E887+SUMPRODUCT(($B$1461:$B$1491=$J887)*1,E$1461:E$1491)))</f>
        <v>0.27991584168719646</v>
      </c>
      <c r="N887" s="2" cm="1">
        <f t="array" ref="N887">IF(F887="","",0.5*(F887+SUMPRODUCT(($B$1461:$B$1491=$J887)*1,F$1461:F$1491)))</f>
        <v>0.270830959388427</v>
      </c>
      <c r="O887" s="2" cm="1">
        <f t="array" ref="O887">IF(G887="","",0.5*(G887+SUMPRODUCT(($B$1461:$B$1491=$J887)*1,G$1461:G$1491)))</f>
        <v>0.25474947613734394</v>
      </c>
    </row>
    <row r="888" spans="1:15" x14ac:dyDescent="0.55000000000000004">
      <c r="A888" s="3">
        <v>29</v>
      </c>
      <c r="B888" s="3">
        <v>17</v>
      </c>
      <c r="C888" s="2">
        <f>IF(logVir!C888="","",資本サービス!C888/SUM(資本サービス!C888,労働コスト!C888))</f>
        <v>0.66237631440557621</v>
      </c>
      <c r="D888" s="2">
        <f>IF(logVir!D888="","",資本サービス!D888/SUM(資本サービス!D888,労働コスト!D888))</f>
        <v>0.62297781393221785</v>
      </c>
      <c r="E888" s="2">
        <f>IF(logVir!E888="","",資本サービス!E888/SUM(資本サービス!E888,労働コスト!E888))</f>
        <v>0.57675973161011518</v>
      </c>
      <c r="F888" s="2">
        <f>IF(logVir!F888="","",資本サービス!F888/SUM(資本サービス!F888,労働コスト!F888))</f>
        <v>0.53045644230732802</v>
      </c>
      <c r="G888" s="2">
        <f>IF(logVir!G888="","",資本サービス!G888/SUM(資本サービス!G888,労働コスト!G888))</f>
        <v>0.5605428871669248</v>
      </c>
      <c r="I888" s="3">
        <v>29</v>
      </c>
      <c r="J888" s="3">
        <v>17</v>
      </c>
      <c r="K888" s="2" cm="1">
        <f t="array" ref="K888">IF(C888="","",0.5*(C888+SUMPRODUCT(($B$1461:$B$1491=$J888)*1,C$1461:C$1491)))</f>
        <v>0.65949552035854153</v>
      </c>
      <c r="L888" s="2" cm="1">
        <f t="array" ref="L888">IF(D888="","",0.5*(D888+SUMPRODUCT(($B$1461:$B$1491=$J888)*1,D$1461:D$1491)))</f>
        <v>0.6320122950723821</v>
      </c>
      <c r="M888" s="2" cm="1">
        <f t="array" ref="M888">IF(E888="","",0.5*(E888+SUMPRODUCT(($B$1461:$B$1491=$J888)*1,E$1461:E$1491)))</f>
        <v>0.59541191819259687</v>
      </c>
      <c r="N888" s="2" cm="1">
        <f t="array" ref="N888">IF(F888="","",0.5*(F888+SUMPRODUCT(($B$1461:$B$1491=$J888)*1,F$1461:F$1491)))</f>
        <v>0.55819384694146268</v>
      </c>
      <c r="O888" s="2" cm="1">
        <f t="array" ref="O888">IF(G888="","",0.5*(G888+SUMPRODUCT(($B$1461:$B$1491=$J888)*1,G$1461:G$1491)))</f>
        <v>0.5713262587844572</v>
      </c>
    </row>
    <row r="889" spans="1:15" x14ac:dyDescent="0.55000000000000004">
      <c r="A889" s="3">
        <v>29</v>
      </c>
      <c r="B889" s="3">
        <v>18</v>
      </c>
      <c r="C889" s="2">
        <f>IF(logVir!C889="","",資本サービス!C889/SUM(資本サービス!C889,労働コスト!C889))</f>
        <v>0.15668040756177798</v>
      </c>
      <c r="D889" s="2">
        <f>IF(logVir!D889="","",資本サービス!D889/SUM(資本サービス!D889,労働コスト!D889))</f>
        <v>0.12825818778771678</v>
      </c>
      <c r="E889" s="2">
        <f>IF(logVir!E889="","",資本サービス!E889/SUM(資本サービス!E889,労働コスト!E889))</f>
        <v>8.9396786040325762E-2</v>
      </c>
      <c r="F889" s="2">
        <f>IF(logVir!F889="","",資本サービス!F889/SUM(資本サービス!F889,労働コスト!F889))</f>
        <v>0.10081541993709782</v>
      </c>
      <c r="G889" s="2">
        <f>IF(logVir!G889="","",資本サービス!G889/SUM(資本サービス!G889,労働コスト!G889))</f>
        <v>0.11708577865100421</v>
      </c>
      <c r="I889" s="3">
        <v>29</v>
      </c>
      <c r="J889" s="3">
        <v>18</v>
      </c>
      <c r="K889" s="2" cm="1">
        <f t="array" ref="K889">IF(C889="","",0.5*(C889+SUMPRODUCT(($B$1461:$B$1491=$J889)*1,C$1461:C$1491)))</f>
        <v>0.15009163819530835</v>
      </c>
      <c r="L889" s="2" cm="1">
        <f t="array" ref="L889">IF(D889="","",0.5*(D889+SUMPRODUCT(($B$1461:$B$1491=$J889)*1,D$1461:D$1491)))</f>
        <v>0.11866158835053038</v>
      </c>
      <c r="M889" s="2" cm="1">
        <f t="array" ref="M889">IF(E889="","",0.5*(E889+SUMPRODUCT(($B$1461:$B$1491=$J889)*1,E$1461:E$1491)))</f>
        <v>9.6536453281718532E-2</v>
      </c>
      <c r="N889" s="2" cm="1">
        <f t="array" ref="N889">IF(F889="","",0.5*(F889+SUMPRODUCT(($B$1461:$B$1491=$J889)*1,F$1461:F$1491)))</f>
        <v>0.1014498163026257</v>
      </c>
      <c r="O889" s="2" cm="1">
        <f t="array" ref="O889">IF(G889="","",0.5*(G889+SUMPRODUCT(($B$1461:$B$1491=$J889)*1,G$1461:G$1491)))</f>
        <v>0.10930067670704791</v>
      </c>
    </row>
    <row r="890" spans="1:15" x14ac:dyDescent="0.55000000000000004">
      <c r="A890" s="3">
        <v>29</v>
      </c>
      <c r="B890" s="3">
        <v>19</v>
      </c>
      <c r="C890" s="2">
        <f>IF(logVir!C890="","",資本サービス!C890/SUM(資本サービス!C890,労働コスト!C890))</f>
        <v>0.15766932937467285</v>
      </c>
      <c r="D890" s="2">
        <f>IF(logVir!D890="","",資本サービス!D890/SUM(資本サービス!D890,労働コスト!D890))</f>
        <v>0.12286760762856984</v>
      </c>
      <c r="E890" s="2">
        <f>IF(logVir!E890="","",資本サービス!E890/SUM(資本サービス!E890,労働コスト!E890))</f>
        <v>0.16965525294159145</v>
      </c>
      <c r="F890" s="2">
        <f>IF(logVir!F890="","",資本サービス!F890/SUM(資本サービス!F890,労働コスト!F890))</f>
        <v>0.14365935848864358</v>
      </c>
      <c r="G890" s="2">
        <f>IF(logVir!G890="","",資本サービス!G890/SUM(資本サービス!G890,労働コスト!G890))</f>
        <v>0.15134366219822959</v>
      </c>
      <c r="I890" s="3">
        <v>29</v>
      </c>
      <c r="J890" s="3">
        <v>19</v>
      </c>
      <c r="K890" s="2" cm="1">
        <f t="array" ref="K890">IF(C890="","",0.5*(C890+SUMPRODUCT(($B$1461:$B$1491=$J890)*1,C$1461:C$1491)))</f>
        <v>0.1651776661571954</v>
      </c>
      <c r="L890" s="2" cm="1">
        <f t="array" ref="L890">IF(D890="","",0.5*(D890+SUMPRODUCT(($B$1461:$B$1491=$J890)*1,D$1461:D$1491)))</f>
        <v>0.12776483832708535</v>
      </c>
      <c r="M890" s="2" cm="1">
        <f t="array" ref="M890">IF(E890="","",0.5*(E890+SUMPRODUCT(($B$1461:$B$1491=$J890)*1,E$1461:E$1491)))</f>
        <v>0.15012385663661065</v>
      </c>
      <c r="N890" s="2" cm="1">
        <f t="array" ref="N890">IF(F890="","",0.5*(F890+SUMPRODUCT(($B$1461:$B$1491=$J890)*1,F$1461:F$1491)))</f>
        <v>0.13700447960616946</v>
      </c>
      <c r="O890" s="2" cm="1">
        <f t="array" ref="O890">IF(G890="","",0.5*(G890+SUMPRODUCT(($B$1461:$B$1491=$J890)*1,G$1461:G$1491)))</f>
        <v>0.13831453350847683</v>
      </c>
    </row>
    <row r="891" spans="1:15" x14ac:dyDescent="0.55000000000000004">
      <c r="A891" s="3">
        <v>29</v>
      </c>
      <c r="B891" s="3">
        <v>20</v>
      </c>
      <c r="C891" s="2">
        <f>IF(logVir!C891="","",資本サービス!C891/SUM(資本サービス!C891,労働コスト!C891))</f>
        <v>0.3930417427013766</v>
      </c>
      <c r="D891" s="2">
        <f>IF(logVir!D891="","",資本サービス!D891/SUM(資本サービス!D891,労働コスト!D891))</f>
        <v>0.43039813306621244</v>
      </c>
      <c r="E891" s="2">
        <f>IF(logVir!E891="","",資本サービス!E891/SUM(資本サービス!E891,労働コスト!E891))</f>
        <v>0.47961150741192421</v>
      </c>
      <c r="F891" s="2">
        <f>IF(logVir!F891="","",資本サービス!F891/SUM(資本サービス!F891,労働コスト!F891))</f>
        <v>0.43135132286390671</v>
      </c>
      <c r="G891" s="2">
        <f>IF(logVir!G891="","",資本サービス!G891/SUM(資本サービス!G891,労働コスト!G891))</f>
        <v>0.40720282117086842</v>
      </c>
      <c r="I891" s="3">
        <v>29</v>
      </c>
      <c r="J891" s="3">
        <v>20</v>
      </c>
      <c r="K891" s="2" cm="1">
        <f t="array" ref="K891">IF(C891="","",0.5*(C891+SUMPRODUCT(($B$1461:$B$1491=$J891)*1,C$1461:C$1491)))</f>
        <v>0.32371967763504311</v>
      </c>
      <c r="L891" s="2" cm="1">
        <f t="array" ref="L891">IF(D891="","",0.5*(D891+SUMPRODUCT(($B$1461:$B$1491=$J891)*1,D$1461:D$1491)))</f>
        <v>0.33783754917701136</v>
      </c>
      <c r="M891" s="2" cm="1">
        <f t="array" ref="M891">IF(E891="","",0.5*(E891+SUMPRODUCT(($B$1461:$B$1491=$J891)*1,E$1461:E$1491)))</f>
        <v>0.36557077111003083</v>
      </c>
      <c r="N891" s="2" cm="1">
        <f t="array" ref="N891">IF(F891="","",0.5*(F891+SUMPRODUCT(($B$1461:$B$1491=$J891)*1,F$1461:F$1491)))</f>
        <v>0.34223208175100706</v>
      </c>
      <c r="O891" s="2" cm="1">
        <f t="array" ref="O891">IF(G891="","",0.5*(G891+SUMPRODUCT(($B$1461:$B$1491=$J891)*1,G$1461:G$1491)))</f>
        <v>0.3224523302387679</v>
      </c>
    </row>
    <row r="892" spans="1:15" x14ac:dyDescent="0.55000000000000004">
      <c r="A892" s="3">
        <v>29</v>
      </c>
      <c r="B892" s="3">
        <v>21</v>
      </c>
      <c r="C892" s="2">
        <f>IF(logVir!C892="","",資本サービス!C892/SUM(資本サービス!C892,労働コスト!C892))</f>
        <v>0.29986796946475536</v>
      </c>
      <c r="D892" s="2">
        <f>IF(logVir!D892="","",資本サービス!D892/SUM(資本サービス!D892,労働コスト!D892))</f>
        <v>0.23596520809625451</v>
      </c>
      <c r="E892" s="2">
        <f>IF(logVir!E892="","",資本サービス!E892/SUM(資本サービス!E892,労働コスト!E892))</f>
        <v>0.1851004263271474</v>
      </c>
      <c r="F892" s="2">
        <f>IF(logVir!F892="","",資本サービス!F892/SUM(資本サービス!F892,労働コスト!F892))</f>
        <v>0.18732443673694837</v>
      </c>
      <c r="G892" s="2">
        <f>IF(logVir!G892="","",資本サービス!G892/SUM(資本サービス!G892,労働コスト!G892))</f>
        <v>0.16170403324135257</v>
      </c>
      <c r="I892" s="3">
        <v>29</v>
      </c>
      <c r="J892" s="3">
        <v>21</v>
      </c>
      <c r="K892" s="2" cm="1">
        <f t="array" ref="K892">IF(C892="","",0.5*(C892+SUMPRODUCT(($B$1461:$B$1491=$J892)*1,C$1461:C$1491)))</f>
        <v>0.31736240105443952</v>
      </c>
      <c r="L892" s="2" cm="1">
        <f t="array" ref="L892">IF(D892="","",0.5*(D892+SUMPRODUCT(($B$1461:$B$1491=$J892)*1,D$1461:D$1491)))</f>
        <v>0.2668574758616481</v>
      </c>
      <c r="M892" s="2" cm="1">
        <f t="array" ref="M892">IF(E892="","",0.5*(E892+SUMPRODUCT(($B$1461:$B$1491=$J892)*1,E$1461:E$1491)))</f>
        <v>0.23750447004011127</v>
      </c>
      <c r="N892" s="2" cm="1">
        <f t="array" ref="N892">IF(F892="","",0.5*(F892+SUMPRODUCT(($B$1461:$B$1491=$J892)*1,F$1461:F$1491)))</f>
        <v>0.23731931027070949</v>
      </c>
      <c r="O892" s="2" cm="1">
        <f t="array" ref="O892">IF(G892="","",0.5*(G892+SUMPRODUCT(($B$1461:$B$1491=$J892)*1,G$1461:G$1491)))</f>
        <v>0.21634467963996046</v>
      </c>
    </row>
    <row r="893" spans="1:15" x14ac:dyDescent="0.55000000000000004">
      <c r="A893" s="3">
        <v>29</v>
      </c>
      <c r="B893" s="3">
        <v>22</v>
      </c>
      <c r="C893" s="2">
        <f>IF(logVir!C893="","",資本サービス!C893/SUM(資本サービス!C893,労働コスト!C893))</f>
        <v>0.29492233361404813</v>
      </c>
      <c r="D893" s="2">
        <f>IF(logVir!D893="","",資本サービス!D893/SUM(資本サービス!D893,労働コスト!D893))</f>
        <v>0.20321115780932716</v>
      </c>
      <c r="E893" s="2">
        <f>IF(logVir!E893="","",資本サービス!E893/SUM(資本サービス!E893,労働コスト!E893))</f>
        <v>0.2233166530168546</v>
      </c>
      <c r="F893" s="2">
        <f>IF(logVir!F893="","",資本サービス!F893/SUM(資本サービス!F893,労働コスト!F893))</f>
        <v>0.20923767442477026</v>
      </c>
      <c r="G893" s="2">
        <f>IF(logVir!G893="","",資本サービス!G893/SUM(資本サービス!G893,労働コスト!G893))</f>
        <v>0.16614043656014135</v>
      </c>
      <c r="I893" s="3">
        <v>29</v>
      </c>
      <c r="J893" s="3">
        <v>22</v>
      </c>
      <c r="K893" s="2" cm="1">
        <f t="array" ref="K893">IF(C893="","",0.5*(C893+SUMPRODUCT(($B$1461:$B$1491=$J893)*1,C$1461:C$1491)))</f>
        <v>0.2594910320621493</v>
      </c>
      <c r="L893" s="2" cm="1">
        <f t="array" ref="L893">IF(D893="","",0.5*(D893+SUMPRODUCT(($B$1461:$B$1491=$J893)*1,D$1461:D$1491)))</f>
        <v>0.19388190156677998</v>
      </c>
      <c r="M893" s="2" cm="1">
        <f t="array" ref="M893">IF(E893="","",0.5*(E893+SUMPRODUCT(($B$1461:$B$1491=$J893)*1,E$1461:E$1491)))</f>
        <v>0.19044861679975345</v>
      </c>
      <c r="N893" s="2" cm="1">
        <f t="array" ref="N893">IF(F893="","",0.5*(F893+SUMPRODUCT(($B$1461:$B$1491=$J893)*1,F$1461:F$1491)))</f>
        <v>0.18582868621111742</v>
      </c>
      <c r="O893" s="2" cm="1">
        <f t="array" ref="O893">IF(G893="","",0.5*(G893+SUMPRODUCT(($B$1461:$B$1491=$J893)*1,G$1461:G$1491)))</f>
        <v>0.1636604160678522</v>
      </c>
    </row>
    <row r="894" spans="1:15" x14ac:dyDescent="0.55000000000000004">
      <c r="A894" s="3">
        <v>29</v>
      </c>
      <c r="B894" s="3">
        <v>23</v>
      </c>
      <c r="C894" s="2">
        <f>IF(logVir!C894="","",資本サービス!C894/SUM(資本サービス!C894,労働コスト!C894))</f>
        <v>0.7888326274004801</v>
      </c>
      <c r="D894" s="2">
        <f>IF(logVir!D894="","",資本サービス!D894/SUM(資本サービス!D894,労働コスト!D894))</f>
        <v>0.7629841414969758</v>
      </c>
      <c r="E894" s="2">
        <f>IF(logVir!E894="","",資本サービス!E894/SUM(資本サービス!E894,労働コスト!E894))</f>
        <v>0.69355899208139604</v>
      </c>
      <c r="F894" s="2">
        <f>IF(logVir!F894="","",資本サービス!F894/SUM(資本サービス!F894,労働コスト!F894))</f>
        <v>0.65081013362177509</v>
      </c>
      <c r="G894" s="2">
        <f>IF(logVir!G894="","",資本サービス!G894/SUM(資本サービス!G894,労働コスト!G894))</f>
        <v>0.72514479077745542</v>
      </c>
      <c r="I894" s="3">
        <v>29</v>
      </c>
      <c r="J894" s="3">
        <v>23</v>
      </c>
      <c r="K894" s="2" cm="1">
        <f t="array" ref="K894">IF(C894="","",0.5*(C894+SUMPRODUCT(($B$1461:$B$1491=$J894)*1,C$1461:C$1491)))</f>
        <v>0.75231164595937128</v>
      </c>
      <c r="L894" s="2" cm="1">
        <f t="array" ref="L894">IF(D894="","",0.5*(D894+SUMPRODUCT(($B$1461:$B$1491=$J894)*1,D$1461:D$1491)))</f>
        <v>0.72455088108655086</v>
      </c>
      <c r="M894" s="2" cm="1">
        <f t="array" ref="M894">IF(E894="","",0.5*(E894+SUMPRODUCT(($B$1461:$B$1491=$J894)*1,E$1461:E$1491)))</f>
        <v>0.67317568367944081</v>
      </c>
      <c r="N894" s="2" cm="1">
        <f t="array" ref="N894">IF(F894="","",0.5*(F894+SUMPRODUCT(($B$1461:$B$1491=$J894)*1,F$1461:F$1491)))</f>
        <v>0.63773629716775559</v>
      </c>
      <c r="O894" s="2" cm="1">
        <f t="array" ref="O894">IF(G894="","",0.5*(G894+SUMPRODUCT(($B$1461:$B$1491=$J894)*1,G$1461:G$1491)))</f>
        <v>0.66363686258121768</v>
      </c>
    </row>
    <row r="895" spans="1:15" x14ac:dyDescent="0.55000000000000004">
      <c r="A895" s="3">
        <v>29</v>
      </c>
      <c r="B895" s="3">
        <v>24</v>
      </c>
      <c r="C895" s="2">
        <f>IF(logVir!C895="","",資本サービス!C895/SUM(資本サービス!C895,労働コスト!C895))</f>
        <v>0.19637295814100486</v>
      </c>
      <c r="D895" s="2">
        <f>IF(logVir!D895="","",資本サービス!D895/SUM(資本サービス!D895,労働コスト!D895))</f>
        <v>0.2160622730623058</v>
      </c>
      <c r="E895" s="2">
        <f>IF(logVir!E895="","",資本サービス!E895/SUM(資本サービス!E895,労働コスト!E895))</f>
        <v>0.18200396190059193</v>
      </c>
      <c r="F895" s="2">
        <f>IF(logVir!F895="","",資本サービス!F895/SUM(資本サービス!F895,労働コスト!F895))</f>
        <v>0.17742116772088815</v>
      </c>
      <c r="G895" s="2">
        <f>IF(logVir!G895="","",資本サービス!G895/SUM(資本サービス!G895,労働コスト!G895))</f>
        <v>0.28143291064222953</v>
      </c>
      <c r="I895" s="3">
        <v>29</v>
      </c>
      <c r="J895" s="3">
        <v>24</v>
      </c>
      <c r="K895" s="2" cm="1">
        <f t="array" ref="K895">IF(C895="","",0.5*(C895+SUMPRODUCT(($B$1461:$B$1491=$J895)*1,C$1461:C$1491)))</f>
        <v>0.24227669086441592</v>
      </c>
      <c r="L895" s="2" cm="1">
        <f t="array" ref="L895">IF(D895="","",0.5*(D895+SUMPRODUCT(($B$1461:$B$1491=$J895)*1,D$1461:D$1491)))</f>
        <v>0.23950925607183951</v>
      </c>
      <c r="M895" s="2" cm="1">
        <f t="array" ref="M895">IF(E895="","",0.5*(E895+SUMPRODUCT(($B$1461:$B$1491=$J895)*1,E$1461:E$1491)))</f>
        <v>0.21537534111689721</v>
      </c>
      <c r="N895" s="2" cm="1">
        <f t="array" ref="N895">IF(F895="","",0.5*(F895+SUMPRODUCT(($B$1461:$B$1491=$J895)*1,F$1461:F$1491)))</f>
        <v>0.20446909128524027</v>
      </c>
      <c r="O895" s="2" cm="1">
        <f t="array" ref="O895">IF(G895="","",0.5*(G895+SUMPRODUCT(($B$1461:$B$1491=$J895)*1,G$1461:G$1491)))</f>
        <v>0.25069557109391982</v>
      </c>
    </row>
    <row r="896" spans="1:15" x14ac:dyDescent="0.55000000000000004">
      <c r="A896" s="3">
        <v>29</v>
      </c>
      <c r="B896" s="3">
        <v>25</v>
      </c>
      <c r="C896" s="2">
        <f>IF(logVir!C896="","",資本サービス!C896/SUM(資本サービス!C896,労働コスト!C896))</f>
        <v>0.22753264669465106</v>
      </c>
      <c r="D896" s="2">
        <f>IF(logVir!D896="","",資本サービス!D896/SUM(資本サービス!D896,労働コスト!D896))</f>
        <v>0.17415419916106972</v>
      </c>
      <c r="E896" s="2">
        <f>IF(logVir!E896="","",資本サービス!E896/SUM(資本サービス!E896,労働コスト!E896))</f>
        <v>0.20712659958568405</v>
      </c>
      <c r="F896" s="2">
        <f>IF(logVir!F896="","",資本サービス!F896/SUM(資本サービス!F896,労働コスト!F896))</f>
        <v>0.20981164985971518</v>
      </c>
      <c r="G896" s="2">
        <f>IF(logVir!G896="","",資本サービス!G896/SUM(資本サービス!G896,労働コスト!G896))</f>
        <v>0.24462034527267715</v>
      </c>
      <c r="I896" s="3">
        <v>29</v>
      </c>
      <c r="J896" s="3">
        <v>25</v>
      </c>
      <c r="K896" s="2" cm="1">
        <f t="array" ref="K896">IF(C896="","",0.5*(C896+SUMPRODUCT(($B$1461:$B$1491=$J896)*1,C$1461:C$1491)))</f>
        <v>0.21303080196133478</v>
      </c>
      <c r="L896" s="2" cm="1">
        <f t="array" ref="L896">IF(D896="","",0.5*(D896+SUMPRODUCT(($B$1461:$B$1491=$J896)*1,D$1461:D$1491)))</f>
        <v>0.18560445451293756</v>
      </c>
      <c r="M896" s="2" cm="1">
        <f t="array" ref="M896">IF(E896="","",0.5*(E896+SUMPRODUCT(($B$1461:$B$1491=$J896)*1,E$1461:E$1491)))</f>
        <v>0.20247340224955462</v>
      </c>
      <c r="N896" s="2" cm="1">
        <f t="array" ref="N896">IF(F896="","",0.5*(F896+SUMPRODUCT(($B$1461:$B$1491=$J896)*1,F$1461:F$1491)))</f>
        <v>0.20441493099869323</v>
      </c>
      <c r="O896" s="2" cm="1">
        <f t="array" ref="O896">IF(G896="","",0.5*(G896+SUMPRODUCT(($B$1461:$B$1491=$J896)*1,G$1461:G$1491)))</f>
        <v>0.22114390864300315</v>
      </c>
    </row>
    <row r="897" spans="1:15" x14ac:dyDescent="0.55000000000000004">
      <c r="A897" s="3">
        <v>29</v>
      </c>
      <c r="B897" s="3">
        <v>26</v>
      </c>
      <c r="C897" s="2">
        <f>IF(logVir!C897="","",資本サービス!C897/SUM(資本サービス!C897,労働コスト!C897))</f>
        <v>0.6119967044544008</v>
      </c>
      <c r="D897" s="2">
        <f>IF(logVir!D897="","",資本サービス!D897/SUM(資本サービス!D897,労働コスト!D897))</f>
        <v>0.50276005548656</v>
      </c>
      <c r="E897" s="2">
        <f>IF(logVir!E897="","",資本サービス!E897/SUM(資本サービス!E897,労働コスト!E897))</f>
        <v>0.46367190637146555</v>
      </c>
      <c r="F897" s="2">
        <f>IF(logVir!F897="","",資本サービス!F897/SUM(資本サービス!F897,労働コスト!F897))</f>
        <v>0.44623082147894377</v>
      </c>
      <c r="G897" s="2">
        <f>IF(logVir!G897="","",資本サービス!G897/SUM(資本サービス!G897,労働コスト!G897))</f>
        <v>0.52332555058447394</v>
      </c>
      <c r="I897" s="3">
        <v>29</v>
      </c>
      <c r="J897" s="3">
        <v>26</v>
      </c>
      <c r="K897" s="2" cm="1">
        <f t="array" ref="K897">IF(C897="","",0.5*(C897+SUMPRODUCT(($B$1461:$B$1491=$J897)*1,C$1461:C$1491)))</f>
        <v>0.65156063447353807</v>
      </c>
      <c r="L897" s="2" cm="1">
        <f t="array" ref="L897">IF(D897="","",0.5*(D897+SUMPRODUCT(($B$1461:$B$1491=$J897)*1,D$1461:D$1491)))</f>
        <v>0.56355330640580636</v>
      </c>
      <c r="M897" s="2" cm="1">
        <f t="array" ref="M897">IF(E897="","",0.5*(E897+SUMPRODUCT(($B$1461:$B$1491=$J897)*1,E$1461:E$1491)))</f>
        <v>0.50877150379367275</v>
      </c>
      <c r="N897" s="2" cm="1">
        <f t="array" ref="N897">IF(F897="","",0.5*(F897+SUMPRODUCT(($B$1461:$B$1491=$J897)*1,F$1461:F$1491)))</f>
        <v>0.51246199601546649</v>
      </c>
      <c r="O897" s="2" cm="1">
        <f t="array" ref="O897">IF(G897="","",0.5*(G897+SUMPRODUCT(($B$1461:$B$1491=$J897)*1,G$1461:G$1491)))</f>
        <v>0.54947983516236254</v>
      </c>
    </row>
    <row r="898" spans="1:15" x14ac:dyDescent="0.55000000000000004">
      <c r="A898" s="3">
        <v>29</v>
      </c>
      <c r="B898" s="3">
        <v>27</v>
      </c>
      <c r="C898" s="2">
        <f>IF(logVir!C898="","",資本サービス!C898/SUM(資本サービス!C898,労働コスト!C898))</f>
        <v>0.15375490597327923</v>
      </c>
      <c r="D898" s="2">
        <f>IF(logVir!D898="","",資本サービス!D898/SUM(資本サービス!D898,労働コスト!D898))</f>
        <v>0.15099992393348763</v>
      </c>
      <c r="E898" s="2">
        <f>IF(logVir!E898="","",資本サービス!E898/SUM(資本サービス!E898,労働コスト!E898))</f>
        <v>0.16744128945612441</v>
      </c>
      <c r="F898" s="2">
        <f>IF(logVir!F898="","",資本サービス!F898/SUM(資本サービス!F898,労働コスト!F898))</f>
        <v>0.18726158736909582</v>
      </c>
      <c r="G898" s="2">
        <f>IF(logVir!G898="","",資本サービス!G898/SUM(資本サービス!G898,労働コスト!G898))</f>
        <v>0.15742307472912548</v>
      </c>
      <c r="I898" s="3">
        <v>29</v>
      </c>
      <c r="J898" s="3">
        <v>27</v>
      </c>
      <c r="K898" s="2" cm="1">
        <f t="array" ref="K898">IF(C898="","",0.5*(C898+SUMPRODUCT(($B$1461:$B$1491=$J898)*1,C$1461:C$1491)))</f>
        <v>0.18242239802751004</v>
      </c>
      <c r="L898" s="2" cm="1">
        <f t="array" ref="L898">IF(D898="","",0.5*(D898+SUMPRODUCT(($B$1461:$B$1491=$J898)*1,D$1461:D$1491)))</f>
        <v>0.17828854547965595</v>
      </c>
      <c r="M898" s="2" cm="1">
        <f t="array" ref="M898">IF(E898="","",0.5*(E898+SUMPRODUCT(($B$1461:$B$1491=$J898)*1,E$1461:E$1491)))</f>
        <v>0.18548294060311493</v>
      </c>
      <c r="N898" s="2" cm="1">
        <f t="array" ref="N898">IF(F898="","",0.5*(F898+SUMPRODUCT(($B$1461:$B$1491=$J898)*1,F$1461:F$1491)))</f>
        <v>0.19359576565470887</v>
      </c>
      <c r="O898" s="2" cm="1">
        <f t="array" ref="O898">IF(G898="","",0.5*(G898+SUMPRODUCT(($B$1461:$B$1491=$J898)*1,G$1461:G$1491)))</f>
        <v>0.17214613022544623</v>
      </c>
    </row>
    <row r="899" spans="1:15" x14ac:dyDescent="0.55000000000000004">
      <c r="A899" s="3">
        <v>29</v>
      </c>
      <c r="B899" s="3">
        <v>28</v>
      </c>
      <c r="C899" s="2">
        <f>IF(logVir!C899="","",資本サービス!C899/SUM(資本サービス!C899,労働コスト!C899))</f>
        <v>0.39024899843786898</v>
      </c>
      <c r="D899" s="2">
        <f>IF(logVir!D899="","",資本サービス!D899/SUM(資本サービス!D899,労働コスト!D899))</f>
        <v>0.34078950885780362</v>
      </c>
      <c r="E899" s="2">
        <f>IF(logVir!E899="","",資本サービス!E899/SUM(資本サービス!E899,労働コスト!E899))</f>
        <v>0.30088877113754164</v>
      </c>
      <c r="F899" s="2">
        <f>IF(logVir!F899="","",資本サービス!F899/SUM(資本サービス!F899,労働コスト!F899))</f>
        <v>0.3224586243534055</v>
      </c>
      <c r="G899" s="2">
        <f>IF(logVir!G899="","",資本サービス!G899/SUM(資本サービス!G899,労働コスト!G899))</f>
        <v>0.33873181290317111</v>
      </c>
      <c r="I899" s="3">
        <v>29</v>
      </c>
      <c r="J899" s="3">
        <v>28</v>
      </c>
      <c r="K899" s="2" cm="1">
        <f t="array" ref="K899">IF(C899="","",0.5*(C899+SUMPRODUCT(($B$1461:$B$1491=$J899)*1,C$1461:C$1491)))</f>
        <v>0.39623458601381611</v>
      </c>
      <c r="L899" s="2" cm="1">
        <f t="array" ref="L899">IF(D899="","",0.5*(D899+SUMPRODUCT(($B$1461:$B$1491=$J899)*1,D$1461:D$1491)))</f>
        <v>0.34870211166377563</v>
      </c>
      <c r="M899" s="2" cm="1">
        <f t="array" ref="M899">IF(E899="","",0.5*(E899+SUMPRODUCT(($B$1461:$B$1491=$J899)*1,E$1461:E$1491)))</f>
        <v>0.31346597487783756</v>
      </c>
      <c r="N899" s="2" cm="1">
        <f t="array" ref="N899">IF(F899="","",0.5*(F899+SUMPRODUCT(($B$1461:$B$1491=$J899)*1,F$1461:F$1491)))</f>
        <v>0.32760843033229037</v>
      </c>
      <c r="O899" s="2" cm="1">
        <f t="array" ref="O899">IF(G899="","",0.5*(G899+SUMPRODUCT(($B$1461:$B$1491=$J899)*1,G$1461:G$1491)))</f>
        <v>0.34185974435874467</v>
      </c>
    </row>
    <row r="900" spans="1:15" x14ac:dyDescent="0.55000000000000004">
      <c r="A900" s="3">
        <v>29</v>
      </c>
      <c r="B900" s="3">
        <v>29</v>
      </c>
      <c r="C900" s="2">
        <f>IF(logVir!C900="","",資本サービス!C900/SUM(資本サービス!C900,労働コスト!C900))</f>
        <v>0.26913118252155849</v>
      </c>
      <c r="D900" s="2">
        <f>IF(logVir!D900="","",資本サービス!D900/SUM(資本サービス!D900,労働コスト!D900))</f>
        <v>0.26892654182620263</v>
      </c>
      <c r="E900" s="2">
        <f>IF(logVir!E900="","",資本サービス!E900/SUM(資本サービス!E900,労働コスト!E900))</f>
        <v>0.19816900789986547</v>
      </c>
      <c r="F900" s="2">
        <f>IF(logVir!F900="","",資本サービス!F900/SUM(資本サービス!F900,労働コスト!F900))</f>
        <v>0.21585210630387985</v>
      </c>
      <c r="G900" s="2">
        <f>IF(logVir!G900="","",資本サービス!G900/SUM(資本サービス!G900,労働コスト!G900))</f>
        <v>0.18969336561701758</v>
      </c>
      <c r="I900" s="3">
        <v>29</v>
      </c>
      <c r="J900" s="3">
        <v>29</v>
      </c>
      <c r="K900" s="2" cm="1">
        <f t="array" ref="K900">IF(C900="","",0.5*(C900+SUMPRODUCT(($B$1461:$B$1491=$J900)*1,C$1461:C$1491)))</f>
        <v>0.23033804432727623</v>
      </c>
      <c r="L900" s="2" cm="1">
        <f t="array" ref="L900">IF(D900="","",0.5*(D900+SUMPRODUCT(($B$1461:$B$1491=$J900)*1,D$1461:D$1491)))</f>
        <v>0.23134242650834744</v>
      </c>
      <c r="M900" s="2" cm="1">
        <f t="array" ref="M900">IF(E900="","",0.5*(E900+SUMPRODUCT(($B$1461:$B$1491=$J900)*1,E$1461:E$1491)))</f>
        <v>0.1787701422406287</v>
      </c>
      <c r="N900" s="2" cm="1">
        <f t="array" ref="N900">IF(F900="","",0.5*(F900+SUMPRODUCT(($B$1461:$B$1491=$J900)*1,F$1461:F$1491)))</f>
        <v>0.19571778830530273</v>
      </c>
      <c r="O900" s="2" cm="1">
        <f t="array" ref="O900">IF(G900="","",0.5*(G900+SUMPRODUCT(($B$1461:$B$1491=$J900)*1,G$1461:G$1491)))</f>
        <v>0.17674708252537272</v>
      </c>
    </row>
    <row r="901" spans="1:15" x14ac:dyDescent="0.55000000000000004">
      <c r="A901" s="3">
        <v>29</v>
      </c>
      <c r="B901" s="3">
        <v>30</v>
      </c>
      <c r="C901" s="2">
        <f>IF(logVir!C901="","",資本サービス!C901/SUM(資本サービス!C901,労働コスト!C901))</f>
        <v>0.15868725107139661</v>
      </c>
      <c r="D901" s="2">
        <f>IF(logVir!D901="","",資本サービス!D901/SUM(資本サービス!D901,労働コスト!D901))</f>
        <v>0.1334681682280606</v>
      </c>
      <c r="E901" s="2">
        <f>IF(logVir!E901="","",資本サービス!E901/SUM(資本サービス!E901,労働コスト!E901))</f>
        <v>0.10445142838498239</v>
      </c>
      <c r="F901" s="2">
        <f>IF(logVir!F901="","",資本サービス!F901/SUM(資本サービス!F901,労働コスト!F901))</f>
        <v>0.10149495291541255</v>
      </c>
      <c r="G901" s="2">
        <f>IF(logVir!G901="","",資本サービス!G901/SUM(資本サービス!G901,労働コスト!G901))</f>
        <v>8.3216587198251826E-2</v>
      </c>
      <c r="I901" s="3">
        <v>29</v>
      </c>
      <c r="J901" s="3">
        <v>30</v>
      </c>
      <c r="K901" s="2" cm="1">
        <f t="array" ref="K901">IF(C901="","",0.5*(C901+SUMPRODUCT(($B$1461:$B$1491=$J901)*1,C$1461:C$1491)))</f>
        <v>0.14654848417839594</v>
      </c>
      <c r="L901" s="2" cm="1">
        <f t="array" ref="L901">IF(D901="","",0.5*(D901+SUMPRODUCT(($B$1461:$B$1491=$J901)*1,D$1461:D$1491)))</f>
        <v>0.12337459503447759</v>
      </c>
      <c r="M901" s="2" cm="1">
        <f t="array" ref="M901">IF(E901="","",0.5*(E901+SUMPRODUCT(($B$1461:$B$1491=$J901)*1,E$1461:E$1491)))</f>
        <v>0.10345339818650245</v>
      </c>
      <c r="N901" s="2" cm="1">
        <f t="array" ref="N901">IF(F901="","",0.5*(F901+SUMPRODUCT(($B$1461:$B$1491=$J901)*1,F$1461:F$1491)))</f>
        <v>9.9893208885222573E-2</v>
      </c>
      <c r="O901" s="2" cm="1">
        <f t="array" ref="O901">IF(G901="","",0.5*(G901+SUMPRODUCT(($B$1461:$B$1491=$J901)*1,G$1461:G$1491)))</f>
        <v>8.4481670518179286E-2</v>
      </c>
    </row>
    <row r="902" spans="1:15" x14ac:dyDescent="0.55000000000000004">
      <c r="A902" s="3">
        <v>29</v>
      </c>
      <c r="B902" s="3">
        <v>31</v>
      </c>
      <c r="C902" s="2">
        <f>IF(logVir!C902="","",資本サービス!C902/SUM(資本サービス!C902,労働コスト!C902))</f>
        <v>0.22932309149127683</v>
      </c>
      <c r="D902" s="2">
        <f>IF(logVir!D902="","",資本サービス!D902/SUM(資本サービス!D902,労働コスト!D902))</f>
        <v>0.20233475430867071</v>
      </c>
      <c r="E902" s="2">
        <f>IF(logVir!E902="","",資本サービス!E902/SUM(資本サービス!E902,労働コスト!E902))</f>
        <v>0.20970139813768748</v>
      </c>
      <c r="F902" s="2">
        <f>IF(logVir!F902="","",資本サービス!F902/SUM(資本サービス!F902,労働コスト!F902))</f>
        <v>0.18425346835588907</v>
      </c>
      <c r="G902" s="2">
        <f>IF(logVir!G902="","",資本サービス!G902/SUM(資本サービス!G902,労働コスト!G902))</f>
        <v>0.19365136042423747</v>
      </c>
      <c r="I902" s="3">
        <v>29</v>
      </c>
      <c r="J902" s="3">
        <v>31</v>
      </c>
      <c r="K902" s="2" cm="1">
        <f t="array" ref="K902">IF(C902="","",0.5*(C902+SUMPRODUCT(($B$1461:$B$1491=$J902)*1,C$1461:C$1491)))</f>
        <v>0.23014869442851982</v>
      </c>
      <c r="L902" s="2" cm="1">
        <f t="array" ref="L902">IF(D902="","",0.5*(D902+SUMPRODUCT(($B$1461:$B$1491=$J902)*1,D$1461:D$1491)))</f>
        <v>0.22333930886247269</v>
      </c>
      <c r="M902" s="2" cm="1">
        <f t="array" ref="M902">IF(E902="","",0.5*(E902+SUMPRODUCT(($B$1461:$B$1491=$J902)*1,E$1461:E$1491)))</f>
        <v>0.21221347288082557</v>
      </c>
      <c r="N902" s="2" cm="1">
        <f t="array" ref="N902">IF(F902="","",0.5*(F902+SUMPRODUCT(($B$1461:$B$1491=$J902)*1,F$1461:F$1491)))</f>
        <v>0.19522984555098016</v>
      </c>
      <c r="O902" s="2" cm="1">
        <f t="array" ref="O902">IF(G902="","",0.5*(G902+SUMPRODUCT(($B$1461:$B$1491=$J902)*1,G$1461:G$1491)))</f>
        <v>0.19704402238171753</v>
      </c>
    </row>
    <row r="903" spans="1:15" x14ac:dyDescent="0.55000000000000004">
      <c r="A903" s="3">
        <v>30</v>
      </c>
      <c r="B903" s="3">
        <v>1</v>
      </c>
      <c r="C903" s="2">
        <f>IF(logVir!C903="","",資本サービス!C903/SUM(資本サービス!C903,労働コスト!C903))</f>
        <v>0.47676216045625558</v>
      </c>
      <c r="D903" s="2">
        <f>IF(logVir!D903="","",資本サービス!D903/SUM(資本サービス!D903,労働コスト!D903))</f>
        <v>0.26443738479608841</v>
      </c>
      <c r="E903" s="2">
        <f>IF(logVir!E903="","",資本サービス!E903/SUM(資本サービス!E903,労働コスト!E903))</f>
        <v>0.23307873200409396</v>
      </c>
      <c r="F903" s="2">
        <f>IF(logVir!F903="","",資本サービス!F903/SUM(資本サービス!F903,労働コスト!F903))</f>
        <v>0.24416683159562635</v>
      </c>
      <c r="G903" s="2">
        <f>IF(logVir!G903="","",資本サービス!G903/SUM(資本サービス!G903,労働コスト!G903))</f>
        <v>0.21446852833231178</v>
      </c>
      <c r="I903" s="3">
        <v>30</v>
      </c>
      <c r="J903" s="3">
        <v>1</v>
      </c>
      <c r="K903" s="2" cm="1">
        <f t="array" ref="K903">IF(C903="","",0.5*(C903+SUMPRODUCT(($B$1461:$B$1491=$J903)*1,C$1461:C$1491)))</f>
        <v>0.47631270520882851</v>
      </c>
      <c r="L903" s="2" cm="1">
        <f t="array" ref="L903">IF(D903="","",0.5*(D903+SUMPRODUCT(($B$1461:$B$1491=$J903)*1,D$1461:D$1491)))</f>
        <v>0.30763690477120231</v>
      </c>
      <c r="M903" s="2" cm="1">
        <f t="array" ref="M903">IF(E903="","",0.5*(E903+SUMPRODUCT(($B$1461:$B$1491=$J903)*1,E$1461:E$1491)))</f>
        <v>0.28565497308264959</v>
      </c>
      <c r="N903" s="2" cm="1">
        <f t="array" ref="N903">IF(F903="","",0.5*(F903+SUMPRODUCT(($B$1461:$B$1491=$J903)*1,F$1461:F$1491)))</f>
        <v>0.29326266315851124</v>
      </c>
      <c r="O903" s="2" cm="1">
        <f t="array" ref="O903">IF(G903="","",0.5*(G903+SUMPRODUCT(($B$1461:$B$1491=$J903)*1,G$1461:G$1491)))</f>
        <v>0.26695195840979502</v>
      </c>
    </row>
    <row r="904" spans="1:15" x14ac:dyDescent="0.55000000000000004">
      <c r="A904" s="3">
        <v>30</v>
      </c>
      <c r="B904" s="3">
        <v>2</v>
      </c>
      <c r="C904" s="2">
        <f>IF(logVir!C904="","",資本サービス!C904/SUM(資本サービス!C904,労働コスト!C904))</f>
        <v>0.74207920554417739</v>
      </c>
      <c r="D904" s="2">
        <f>IF(logVir!D904="","",資本サービス!D904/SUM(資本サービス!D904,労働コスト!D904))</f>
        <v>0.5450922423192669</v>
      </c>
      <c r="E904" s="2">
        <f>IF(logVir!E904="","",資本サービス!E904/SUM(資本サービス!E904,労働コスト!E904))</f>
        <v>0.60263444847749215</v>
      </c>
      <c r="F904" s="2">
        <f>IF(logVir!F904="","",資本サービス!F904/SUM(資本サービス!F904,労働コスト!F904))</f>
        <v>0.58219088714733103</v>
      </c>
      <c r="G904" s="2">
        <f>IF(logVir!G904="","",資本サービス!G904/SUM(資本サービス!G904,労働コスト!G904))</f>
        <v>0.47871940668856372</v>
      </c>
      <c r="I904" s="3">
        <v>30</v>
      </c>
      <c r="J904" s="3">
        <v>2</v>
      </c>
      <c r="K904" s="2" cm="1">
        <f t="array" ref="K904">IF(C904="","",0.5*(C904+SUMPRODUCT(($B$1461:$B$1491=$J904)*1,C$1461:C$1491)))</f>
        <v>0.60876283645435991</v>
      </c>
      <c r="L904" s="2" cm="1">
        <f t="array" ref="L904">IF(D904="","",0.5*(D904+SUMPRODUCT(($B$1461:$B$1491=$J904)*1,D$1461:D$1491)))</f>
        <v>0.47623710452451695</v>
      </c>
      <c r="M904" s="2" cm="1">
        <f t="array" ref="M904">IF(E904="","",0.5*(E904+SUMPRODUCT(($B$1461:$B$1491=$J904)*1,E$1461:E$1491)))</f>
        <v>0.54216952675025043</v>
      </c>
      <c r="N904" s="2" cm="1">
        <f t="array" ref="N904">IF(F904="","",0.5*(F904+SUMPRODUCT(($B$1461:$B$1491=$J904)*1,F$1461:F$1491)))</f>
        <v>0.53310173099345737</v>
      </c>
      <c r="O904" s="2" cm="1">
        <f t="array" ref="O904">IF(G904="","",0.5*(G904+SUMPRODUCT(($B$1461:$B$1491=$J904)*1,G$1461:G$1491)))</f>
        <v>0.44281223108316198</v>
      </c>
    </row>
    <row r="905" spans="1:15" x14ac:dyDescent="0.55000000000000004">
      <c r="A905" s="3">
        <v>30</v>
      </c>
      <c r="B905" s="3">
        <v>3</v>
      </c>
      <c r="C905" s="2">
        <f>IF(logVir!C905="","",資本サービス!C905/SUM(資本サービス!C905,労働コスト!C905))</f>
        <v>0.23734776628339735</v>
      </c>
      <c r="D905" s="2">
        <f>IF(logVir!D905="","",資本サービス!D905/SUM(資本サービス!D905,労働コスト!D905))</f>
        <v>0.22851405012608803</v>
      </c>
      <c r="E905" s="2">
        <f>IF(logVir!E905="","",資本サービス!E905/SUM(資本サービス!E905,労働コスト!E905))</f>
        <v>0.20826490286366059</v>
      </c>
      <c r="F905" s="2">
        <f>IF(logVir!F905="","",資本サービス!F905/SUM(資本サービス!F905,労働コスト!F905))</f>
        <v>0.20524666153892474</v>
      </c>
      <c r="G905" s="2">
        <f>IF(logVir!G905="","",資本サービス!G905/SUM(資本サービス!G905,労働コスト!G905))</f>
        <v>0.16519041960609379</v>
      </c>
      <c r="I905" s="3">
        <v>30</v>
      </c>
      <c r="J905" s="3">
        <v>3</v>
      </c>
      <c r="K905" s="2" cm="1">
        <f t="array" ref="K905">IF(C905="","",0.5*(C905+SUMPRODUCT(($B$1461:$B$1491=$J905)*1,C$1461:C$1491)))</f>
        <v>0.26998985923970331</v>
      </c>
      <c r="L905" s="2" cm="1">
        <f t="array" ref="L905">IF(D905="","",0.5*(D905+SUMPRODUCT(($B$1461:$B$1491=$J905)*1,D$1461:D$1491)))</f>
        <v>0.24804644934477788</v>
      </c>
      <c r="M905" s="2" cm="1">
        <f t="array" ref="M905">IF(E905="","",0.5*(E905+SUMPRODUCT(($B$1461:$B$1491=$J905)*1,E$1461:E$1491)))</f>
        <v>0.22984305498624108</v>
      </c>
      <c r="N905" s="2" cm="1">
        <f t="array" ref="N905">IF(F905="","",0.5*(F905+SUMPRODUCT(($B$1461:$B$1491=$J905)*1,F$1461:F$1491)))</f>
        <v>0.22919819697669133</v>
      </c>
      <c r="O905" s="2" cm="1">
        <f t="array" ref="O905">IF(G905="","",0.5*(G905+SUMPRODUCT(($B$1461:$B$1491=$J905)*1,G$1461:G$1491)))</f>
        <v>0.19275019281388217</v>
      </c>
    </row>
    <row r="906" spans="1:15" x14ac:dyDescent="0.55000000000000004">
      <c r="A906" s="3">
        <v>30</v>
      </c>
      <c r="B906" s="3">
        <v>4</v>
      </c>
      <c r="C906" s="2">
        <f>IF(logVir!C906="","",資本サービス!C906/SUM(資本サービス!C906,労働コスト!C906))</f>
        <v>0.25181752363827786</v>
      </c>
      <c r="D906" s="2">
        <f>IF(logVir!D906="","",資本サービス!D906/SUM(資本サービス!D906,労働コスト!D906))</f>
        <v>0.25465042919430353</v>
      </c>
      <c r="E906" s="2">
        <f>IF(logVir!E906="","",資本サービス!E906/SUM(資本サービス!E906,労働コスト!E906))</f>
        <v>0.24006875848738915</v>
      </c>
      <c r="F906" s="2">
        <f>IF(logVir!F906="","",資本サービス!F906/SUM(資本サービス!F906,労働コスト!F906))</f>
        <v>0.2503789776424985</v>
      </c>
      <c r="G906" s="2">
        <f>IF(logVir!G906="","",資本サービス!G906/SUM(資本サービス!G906,労働コスト!G906))</f>
        <v>0.20270388978504594</v>
      </c>
      <c r="I906" s="3">
        <v>30</v>
      </c>
      <c r="J906" s="3">
        <v>4</v>
      </c>
      <c r="K906" s="2" cm="1">
        <f t="array" ref="K906">IF(C906="","",0.5*(C906+SUMPRODUCT(($B$1461:$B$1491=$J906)*1,C$1461:C$1491)))</f>
        <v>0.24498786442620074</v>
      </c>
      <c r="L906" s="2" cm="1">
        <f t="array" ref="L906">IF(D906="","",0.5*(D906+SUMPRODUCT(($B$1461:$B$1491=$J906)*1,D$1461:D$1491)))</f>
        <v>0.2580219982401149</v>
      </c>
      <c r="M906" s="2" cm="1">
        <f t="array" ref="M906">IF(E906="","",0.5*(E906+SUMPRODUCT(($B$1461:$B$1491=$J906)*1,E$1461:E$1491)))</f>
        <v>0.24306168977232506</v>
      </c>
      <c r="N906" s="2" cm="1">
        <f t="array" ref="N906">IF(F906="","",0.5*(F906+SUMPRODUCT(($B$1461:$B$1491=$J906)*1,F$1461:F$1491)))</f>
        <v>0.2515499201434902</v>
      </c>
      <c r="O906" s="2" cm="1">
        <f t="array" ref="O906">IF(G906="","",0.5*(G906+SUMPRODUCT(($B$1461:$B$1491=$J906)*1,G$1461:G$1491)))</f>
        <v>0.21631421463790598</v>
      </c>
    </row>
    <row r="907" spans="1:15" x14ac:dyDescent="0.55000000000000004">
      <c r="A907" s="3">
        <v>30</v>
      </c>
      <c r="B907" s="3">
        <v>5</v>
      </c>
      <c r="C907" s="2">
        <f>IF(logVir!C907="","",資本サービス!C907/SUM(資本サービス!C907,労働コスト!C907))</f>
        <v>0.23503189285465745</v>
      </c>
      <c r="D907" s="2">
        <f>IF(logVir!D907="","",資本サービス!D907/SUM(資本サービス!D907,労働コスト!D907))</f>
        <v>0.17775080483082709</v>
      </c>
      <c r="E907" s="2">
        <f>IF(logVir!E907="","",資本サービス!E907/SUM(資本サービス!E907,労働コスト!E907))</f>
        <v>0.27383004253675347</v>
      </c>
      <c r="F907" s="2">
        <f>IF(logVir!F907="","",資本サービス!F907/SUM(資本サービス!F907,労働コスト!F907))</f>
        <v>0.30410853575267099</v>
      </c>
      <c r="G907" s="2">
        <f>IF(logVir!G907="","",資本サービス!G907/SUM(資本サービス!G907,労働コスト!G907))</f>
        <v>0.32180564400973666</v>
      </c>
      <c r="I907" s="3">
        <v>30</v>
      </c>
      <c r="J907" s="3">
        <v>5</v>
      </c>
      <c r="K907" s="2" cm="1">
        <f t="array" ref="K907">IF(C907="","",0.5*(C907+SUMPRODUCT(($B$1461:$B$1491=$J907)*1,C$1461:C$1491)))</f>
        <v>0.29504490739486622</v>
      </c>
      <c r="L907" s="2" cm="1">
        <f t="array" ref="L907">IF(D907="","",0.5*(D907+SUMPRODUCT(($B$1461:$B$1491=$J907)*1,D$1461:D$1491)))</f>
        <v>0.24953245293476034</v>
      </c>
      <c r="M907" s="2" cm="1">
        <f t="array" ref="M907">IF(E907="","",0.5*(E907+SUMPRODUCT(($B$1461:$B$1491=$J907)*1,E$1461:E$1491)))</f>
        <v>0.28478129397234975</v>
      </c>
      <c r="N907" s="2" cm="1">
        <f t="array" ref="N907">IF(F907="","",0.5*(F907+SUMPRODUCT(($B$1461:$B$1491=$J907)*1,F$1461:F$1491)))</f>
        <v>0.29642349333912577</v>
      </c>
      <c r="O907" s="2" cm="1">
        <f t="array" ref="O907">IF(G907="","",0.5*(G907+SUMPRODUCT(($B$1461:$B$1491=$J907)*1,G$1461:G$1491)))</f>
        <v>0.29387082770316131</v>
      </c>
    </row>
    <row r="908" spans="1:15" x14ac:dyDescent="0.55000000000000004">
      <c r="A908" s="3">
        <v>30</v>
      </c>
      <c r="B908" s="3">
        <v>6</v>
      </c>
      <c r="C908" s="2">
        <f>IF(logVir!C908="","",資本サービス!C908/SUM(資本サービス!C908,労働コスト!C908))</f>
        <v>0.71603597790549656</v>
      </c>
      <c r="D908" s="2">
        <f>IF(logVir!D908="","",資本サービス!D908/SUM(資本サービス!D908,労働コスト!D908))</f>
        <v>0.67575527873788965</v>
      </c>
      <c r="E908" s="2">
        <f>IF(logVir!E908="","",資本サービス!E908/SUM(資本サービス!E908,労働コスト!E908))</f>
        <v>0.69593568571283204</v>
      </c>
      <c r="F908" s="2">
        <f>IF(logVir!F908="","",資本サービス!F908/SUM(資本サービス!F908,労働コスト!F908))</f>
        <v>0.69231172692060328</v>
      </c>
      <c r="G908" s="2">
        <f>IF(logVir!G908="","",資本サービス!G908/SUM(資本サービス!G908,労働コスト!G908))</f>
        <v>0.65025713224443205</v>
      </c>
      <c r="I908" s="3">
        <v>30</v>
      </c>
      <c r="J908" s="3">
        <v>6</v>
      </c>
      <c r="K908" s="2" cm="1">
        <f t="array" ref="K908">IF(C908="","",0.5*(C908+SUMPRODUCT(($B$1461:$B$1491=$J908)*1,C$1461:C$1491)))</f>
        <v>0.66766312174670439</v>
      </c>
      <c r="L908" s="2" cm="1">
        <f t="array" ref="L908">IF(D908="","",0.5*(D908+SUMPRODUCT(($B$1461:$B$1491=$J908)*1,D$1461:D$1491)))</f>
        <v>0.63084543219604883</v>
      </c>
      <c r="M908" s="2" cm="1">
        <f t="array" ref="M908">IF(E908="","",0.5*(E908+SUMPRODUCT(($B$1461:$B$1491=$J908)*1,E$1461:E$1491)))</f>
        <v>0.64222817477453886</v>
      </c>
      <c r="N908" s="2" cm="1">
        <f t="array" ref="N908">IF(F908="","",0.5*(F908+SUMPRODUCT(($B$1461:$B$1491=$J908)*1,F$1461:F$1491)))</f>
        <v>0.64512985753803576</v>
      </c>
      <c r="O908" s="2" cm="1">
        <f t="array" ref="O908">IF(G908="","",0.5*(G908+SUMPRODUCT(($B$1461:$B$1491=$J908)*1,G$1461:G$1491)))</f>
        <v>0.60655268198350565</v>
      </c>
    </row>
    <row r="909" spans="1:15" x14ac:dyDescent="0.55000000000000004">
      <c r="A909" s="3">
        <v>30</v>
      </c>
      <c r="B909" s="3">
        <v>7</v>
      </c>
      <c r="C909" s="2">
        <f>IF(logVir!C909="","",資本サービス!C909/SUM(資本サービス!C909,労働コスト!C909))</f>
        <v>0.38309321113860362</v>
      </c>
      <c r="D909" s="2">
        <f>IF(logVir!D909="","",資本サービス!D909/SUM(資本サービス!D909,労働コスト!D909))</f>
        <v>0.38960649777256134</v>
      </c>
      <c r="E909" s="2">
        <f>IF(logVir!E909="","",資本サービス!E909/SUM(資本サービス!E909,労働コスト!E909))</f>
        <v>0.38576177962864244</v>
      </c>
      <c r="F909" s="2">
        <f>IF(logVir!F909="","",資本サービス!F909/SUM(資本サービス!F909,労働コスト!F909))</f>
        <v>0.37797207023437618</v>
      </c>
      <c r="G909" s="2">
        <f>IF(logVir!G909="","",資本サービス!G909/SUM(資本サービス!G909,労働コスト!G909))</f>
        <v>0.29976774191397543</v>
      </c>
      <c r="I909" s="3">
        <v>30</v>
      </c>
      <c r="J909" s="3">
        <v>7</v>
      </c>
      <c r="K909" s="2" cm="1">
        <f t="array" ref="K909">IF(C909="","",0.5*(C909+SUMPRODUCT(($B$1461:$B$1491=$J909)*1,C$1461:C$1491)))</f>
        <v>0.38161978791344442</v>
      </c>
      <c r="L909" s="2" cm="1">
        <f t="array" ref="L909">IF(D909="","",0.5*(D909+SUMPRODUCT(($B$1461:$B$1491=$J909)*1,D$1461:D$1491)))</f>
        <v>0.36339067650527024</v>
      </c>
      <c r="M909" s="2" cm="1">
        <f t="array" ref="M909">IF(E909="","",0.5*(E909+SUMPRODUCT(($B$1461:$B$1491=$J909)*1,E$1461:E$1491)))</f>
        <v>0.3544395287867379</v>
      </c>
      <c r="N909" s="2" cm="1">
        <f t="array" ref="N909">IF(F909="","",0.5*(F909+SUMPRODUCT(($B$1461:$B$1491=$J909)*1,F$1461:F$1491)))</f>
        <v>0.35040677204698578</v>
      </c>
      <c r="O909" s="2" cm="1">
        <f t="array" ref="O909">IF(G909="","",0.5*(G909+SUMPRODUCT(($B$1461:$B$1491=$J909)*1,G$1461:G$1491)))</f>
        <v>0.29824142394365805</v>
      </c>
    </row>
    <row r="910" spans="1:15" x14ac:dyDescent="0.55000000000000004">
      <c r="A910" s="3">
        <v>30</v>
      </c>
      <c r="B910" s="3">
        <v>8</v>
      </c>
      <c r="C910" s="2">
        <f>IF(logVir!C910="","",資本サービス!C910/SUM(資本サービス!C910,労働コスト!C910))</f>
        <v>0.73060031908883849</v>
      </c>
      <c r="D910" s="2">
        <f>IF(logVir!D910="","",資本サービス!D910/SUM(資本サービス!D910,労働コスト!D910))</f>
        <v>0.64984105969672057</v>
      </c>
      <c r="E910" s="2">
        <f>IF(logVir!E910="","",資本サービス!E910/SUM(資本サービス!E910,労働コスト!E910))</f>
        <v>0.66170672248228823</v>
      </c>
      <c r="F910" s="2">
        <f>IF(logVir!F910="","",資本サービス!F910/SUM(資本サービス!F910,労働コスト!F910))</f>
        <v>0.67904199280709421</v>
      </c>
      <c r="G910" s="2">
        <f>IF(logVir!G910="","",資本サービス!G910/SUM(資本サービス!G910,労働コスト!G910))</f>
        <v>0.60347919226656754</v>
      </c>
      <c r="I910" s="3">
        <v>30</v>
      </c>
      <c r="J910" s="3">
        <v>8</v>
      </c>
      <c r="K910" s="2" cm="1">
        <f t="array" ref="K910">IF(C910="","",0.5*(C910+SUMPRODUCT(($B$1461:$B$1491=$J910)*1,C$1461:C$1491)))</f>
        <v>0.59038512329069637</v>
      </c>
      <c r="L910" s="2" cm="1">
        <f t="array" ref="L910">IF(D910="","",0.5*(D910+SUMPRODUCT(($B$1461:$B$1491=$J910)*1,D$1461:D$1491)))</f>
        <v>0.52547062668816236</v>
      </c>
      <c r="M910" s="2" cm="1">
        <f t="array" ref="M910">IF(E910="","",0.5*(E910+SUMPRODUCT(($B$1461:$B$1491=$J910)*1,E$1461:E$1491)))</f>
        <v>0.53116124881367721</v>
      </c>
      <c r="N910" s="2" cm="1">
        <f t="array" ref="N910">IF(F910="","",0.5*(F910+SUMPRODUCT(($B$1461:$B$1491=$J910)*1,F$1461:F$1491)))</f>
        <v>0.54434945391782918</v>
      </c>
      <c r="O910" s="2" cm="1">
        <f t="array" ref="O910">IF(G910="","",0.5*(G910+SUMPRODUCT(($B$1461:$B$1491=$J910)*1,G$1461:G$1491)))</f>
        <v>0.49229431492272069</v>
      </c>
    </row>
    <row r="911" spans="1:15" x14ac:dyDescent="0.55000000000000004">
      <c r="A911" s="3">
        <v>30</v>
      </c>
      <c r="B911" s="3">
        <v>9</v>
      </c>
      <c r="C911" s="2">
        <f>IF(logVir!C911="","",資本サービス!C911/SUM(資本サービス!C911,労働コスト!C911))</f>
        <v>0.2526930654532431</v>
      </c>
      <c r="D911" s="2">
        <f>IF(logVir!D911="","",資本サービス!D911/SUM(資本サービス!D911,労働コスト!D911))</f>
        <v>0.18600665837544356</v>
      </c>
      <c r="E911" s="2">
        <f>IF(logVir!E911="","",資本サービス!E911/SUM(資本サービス!E911,労働コスト!E911))</f>
        <v>0.19315237683949496</v>
      </c>
      <c r="F911" s="2">
        <f>IF(logVir!F911="","",資本サービス!F911/SUM(資本サービス!F911,労働コスト!F911))</f>
        <v>0.20619990814191938</v>
      </c>
      <c r="G911" s="2">
        <f>IF(logVir!G911="","",資本サービス!G911/SUM(資本サービス!G911,労働コスト!G911))</f>
        <v>0.17043787500513549</v>
      </c>
      <c r="I911" s="3">
        <v>30</v>
      </c>
      <c r="J911" s="3">
        <v>9</v>
      </c>
      <c r="K911" s="2" cm="1">
        <f t="array" ref="K911">IF(C911="","",0.5*(C911+SUMPRODUCT(($B$1461:$B$1491=$J911)*1,C$1461:C$1491)))</f>
        <v>0.22834009318463216</v>
      </c>
      <c r="L911" s="2" cm="1">
        <f t="array" ref="L911">IF(D911="","",0.5*(D911+SUMPRODUCT(($B$1461:$B$1491=$J911)*1,D$1461:D$1491)))</f>
        <v>0.18943971068641643</v>
      </c>
      <c r="M911" s="2" cm="1">
        <f t="array" ref="M911">IF(E911="","",0.5*(E911+SUMPRODUCT(($B$1461:$B$1491=$J911)*1,E$1461:E$1491)))</f>
        <v>0.18000396344648306</v>
      </c>
      <c r="N911" s="2" cm="1">
        <f t="array" ref="N911">IF(F911="","",0.5*(F911+SUMPRODUCT(($B$1461:$B$1491=$J911)*1,F$1461:F$1491)))</f>
        <v>0.18516117736821283</v>
      </c>
      <c r="O911" s="2" cm="1">
        <f t="array" ref="O911">IF(G911="","",0.5*(G911+SUMPRODUCT(($B$1461:$B$1491=$J911)*1,G$1461:G$1491)))</f>
        <v>0.1564009348624984</v>
      </c>
    </row>
    <row r="912" spans="1:15" x14ac:dyDescent="0.55000000000000004">
      <c r="A912" s="3">
        <v>30</v>
      </c>
      <c r="B912" s="3">
        <v>10</v>
      </c>
      <c r="C912" s="2">
        <f>IF(logVir!C912="","",資本サービス!C912/SUM(資本サービス!C912,労働コスト!C912))</f>
        <v>0.43256386224533933</v>
      </c>
      <c r="D912" s="2">
        <f>IF(logVir!D912="","",資本サービス!D912/SUM(資本サービス!D912,労働コスト!D912))</f>
        <v>0.41182968864175623</v>
      </c>
      <c r="E912" s="2">
        <f>IF(logVir!E912="","",資本サービス!E912/SUM(資本サービス!E912,労働コスト!E912))</f>
        <v>0.35935354689965565</v>
      </c>
      <c r="F912" s="2">
        <f>IF(logVir!F912="","",資本サービス!F912/SUM(資本サービス!F912,労働コスト!F912))</f>
        <v>0.35908296232622061</v>
      </c>
      <c r="G912" s="2">
        <f>IF(logVir!G912="","",資本サービス!G912/SUM(資本サービス!G912,労働コスト!G912))</f>
        <v>0.30285266218890039</v>
      </c>
      <c r="I912" s="3">
        <v>30</v>
      </c>
      <c r="J912" s="3">
        <v>10</v>
      </c>
      <c r="K912" s="2" cm="1">
        <f t="array" ref="K912">IF(C912="","",0.5*(C912+SUMPRODUCT(($B$1461:$B$1491=$J912)*1,C$1461:C$1491)))</f>
        <v>0.40302749898282275</v>
      </c>
      <c r="L912" s="2" cm="1">
        <f t="array" ref="L912">IF(D912="","",0.5*(D912+SUMPRODUCT(($B$1461:$B$1491=$J912)*1,D$1461:D$1491)))</f>
        <v>0.38446607770630536</v>
      </c>
      <c r="M912" s="2" cm="1">
        <f t="array" ref="M912">IF(E912="","",0.5*(E912+SUMPRODUCT(($B$1461:$B$1491=$J912)*1,E$1461:E$1491)))</f>
        <v>0.33993547562238935</v>
      </c>
      <c r="N912" s="2" cm="1">
        <f t="array" ref="N912">IF(F912="","",0.5*(F912+SUMPRODUCT(($B$1461:$B$1491=$J912)*1,F$1461:F$1491)))</f>
        <v>0.33995330181006411</v>
      </c>
      <c r="O912" s="2" cm="1">
        <f t="array" ref="O912">IF(G912="","",0.5*(G912+SUMPRODUCT(($B$1461:$B$1491=$J912)*1,G$1461:G$1491)))</f>
        <v>0.29390257990098789</v>
      </c>
    </row>
    <row r="913" spans="1:15" x14ac:dyDescent="0.55000000000000004">
      <c r="A913" s="3">
        <v>30</v>
      </c>
      <c r="B913" s="3">
        <v>11</v>
      </c>
      <c r="C913" s="2">
        <f>IF(logVir!C913="","",資本サービス!C913/SUM(資本サービス!C913,労働コスト!C913))</f>
        <v>0.23936739028781409</v>
      </c>
      <c r="D913" s="2">
        <f>IF(logVir!D913="","",資本サービス!D913/SUM(資本サービス!D913,労働コスト!D913))</f>
        <v>0.28373072147741835</v>
      </c>
      <c r="E913" s="2">
        <f>IF(logVir!E913="","",資本サービス!E913/SUM(資本サービス!E913,労働コスト!E913))</f>
        <v>0.37421201017794836</v>
      </c>
      <c r="F913" s="2">
        <f>IF(logVir!F913="","",資本サービス!F913/SUM(資本サービス!F913,労働コスト!F913))</f>
        <v>0.35316213784307654</v>
      </c>
      <c r="G913" s="2">
        <f>IF(logVir!G913="","",資本サービス!G913/SUM(資本サービス!G913,労働コスト!G913))</f>
        <v>0.32305318675847111</v>
      </c>
      <c r="I913" s="3">
        <v>30</v>
      </c>
      <c r="J913" s="3">
        <v>11</v>
      </c>
      <c r="K913" s="2" cm="1">
        <f t="array" ref="K913">IF(C913="","",0.5*(C913+SUMPRODUCT(($B$1461:$B$1491=$J913)*1,C$1461:C$1491)))</f>
        <v>0.3372683298964157</v>
      </c>
      <c r="L913" s="2" cm="1">
        <f t="array" ref="L913">IF(D913="","",0.5*(D913+SUMPRODUCT(($B$1461:$B$1491=$J913)*1,D$1461:D$1491)))</f>
        <v>0.35786839036343715</v>
      </c>
      <c r="M913" s="2" cm="1">
        <f t="array" ref="M913">IF(E913="","",0.5*(E913+SUMPRODUCT(($B$1461:$B$1491=$J913)*1,E$1461:E$1491)))</f>
        <v>0.39687593120399089</v>
      </c>
      <c r="N913" s="2" cm="1">
        <f t="array" ref="N913">IF(F913="","",0.5*(F913+SUMPRODUCT(($B$1461:$B$1491=$J913)*1,F$1461:F$1491)))</f>
        <v>0.39024536732900139</v>
      </c>
      <c r="O913" s="2" cm="1">
        <f t="array" ref="O913">IF(G913="","",0.5*(G913+SUMPRODUCT(($B$1461:$B$1491=$J913)*1,G$1461:G$1491)))</f>
        <v>0.36455443099337814</v>
      </c>
    </row>
    <row r="914" spans="1:15" x14ac:dyDescent="0.55000000000000004">
      <c r="A914" s="3">
        <v>30</v>
      </c>
      <c r="B914" s="3">
        <v>12</v>
      </c>
      <c r="C914" s="2">
        <f>IF(logVir!C914="","",資本サービス!C914/SUM(資本サービス!C914,労働コスト!C914))</f>
        <v>0.63021761945328836</v>
      </c>
      <c r="D914" s="2">
        <f>IF(logVir!D914="","",資本サービス!D914/SUM(資本サービス!D914,労働コスト!D914))</f>
        <v>0.57913629527931798</v>
      </c>
      <c r="E914" s="2">
        <f>IF(logVir!E914="","",資本サービス!E914/SUM(資本サービス!E914,労働コスト!E914))</f>
        <v>0.55977222969795626</v>
      </c>
      <c r="F914" s="2">
        <f>IF(logVir!F914="","",資本サービス!F914/SUM(資本サービス!F914,労働コスト!F914))</f>
        <v>0.53498318796092226</v>
      </c>
      <c r="G914" s="2">
        <f>IF(logVir!G914="","",資本サービス!G914/SUM(資本サービス!G914,労働コスト!G914))</f>
        <v>0.46908647101822903</v>
      </c>
      <c r="I914" s="3">
        <v>30</v>
      </c>
      <c r="J914" s="3">
        <v>12</v>
      </c>
      <c r="K914" s="2" cm="1">
        <f t="array" ref="K914">IF(C914="","",0.5*(C914+SUMPRODUCT(($B$1461:$B$1491=$J914)*1,C$1461:C$1491)))</f>
        <v>0.57071625283188987</v>
      </c>
      <c r="L914" s="2" cm="1">
        <f t="array" ref="L914">IF(D914="","",0.5*(D914+SUMPRODUCT(($B$1461:$B$1491=$J914)*1,D$1461:D$1491)))</f>
        <v>0.53306223415695153</v>
      </c>
      <c r="M914" s="2" cm="1">
        <f t="array" ref="M914">IF(E914="","",0.5*(E914+SUMPRODUCT(($B$1461:$B$1491=$J914)*1,E$1461:E$1491)))</f>
        <v>0.52279677782201306</v>
      </c>
      <c r="N914" s="2" cm="1">
        <f t="array" ref="N914">IF(F914="","",0.5*(F914+SUMPRODUCT(($B$1461:$B$1491=$J914)*1,F$1461:F$1491)))</f>
        <v>0.5081168463731951</v>
      </c>
      <c r="O914" s="2" cm="1">
        <f t="array" ref="O914">IF(G914="","",0.5*(G914+SUMPRODUCT(($B$1461:$B$1491=$J914)*1,G$1461:G$1491)))</f>
        <v>0.45354439144734715</v>
      </c>
    </row>
    <row r="915" spans="1:15" x14ac:dyDescent="0.55000000000000004">
      <c r="A915" s="3">
        <v>30</v>
      </c>
      <c r="B915" s="3">
        <v>13</v>
      </c>
      <c r="C915" s="2">
        <f>IF(logVir!C915="","",資本サービス!C915/SUM(資本サービス!C915,労働コスト!C915))</f>
        <v>0.51808512881176505</v>
      </c>
      <c r="D915" s="2">
        <f>IF(logVir!D915="","",資本サービス!D915/SUM(資本サービス!D915,労働コスト!D915))</f>
        <v>0.42425133823429384</v>
      </c>
      <c r="E915" s="2">
        <f>IF(logVir!E915="","",資本サービス!E915/SUM(資本サービス!E915,労働コスト!E915))</f>
        <v>0.47925578837544752</v>
      </c>
      <c r="F915" s="2">
        <f>IF(logVir!F915="","",資本サービス!F915/SUM(資本サービス!F915,労働コスト!F915))</f>
        <v>0.50585201073878838</v>
      </c>
      <c r="G915" s="2">
        <f>IF(logVir!G915="","",資本サービス!G915/SUM(資本サービス!G915,労働コスト!G915))</f>
        <v>0.43474428306577639</v>
      </c>
      <c r="I915" s="3">
        <v>30</v>
      </c>
      <c r="J915" s="3">
        <v>13</v>
      </c>
      <c r="K915" s="2" cm="1">
        <f t="array" ref="K915">IF(C915="","",0.5*(C915+SUMPRODUCT(($B$1461:$B$1491=$J915)*1,C$1461:C$1491)))</f>
        <v>0.55826334274794853</v>
      </c>
      <c r="L915" s="2" cm="1">
        <f t="array" ref="L915">IF(D915="","",0.5*(D915+SUMPRODUCT(($B$1461:$B$1491=$J915)*1,D$1461:D$1491)))</f>
        <v>0.52625955985636486</v>
      </c>
      <c r="M915" s="2" cm="1">
        <f t="array" ref="M915">IF(E915="","",0.5*(E915+SUMPRODUCT(($B$1461:$B$1491=$J915)*1,E$1461:E$1491)))</f>
        <v>0.53407644151569944</v>
      </c>
      <c r="N915" s="2" cm="1">
        <f t="array" ref="N915">IF(F915="","",0.5*(F915+SUMPRODUCT(($B$1461:$B$1491=$J915)*1,F$1461:F$1491)))</f>
        <v>0.55476401673922537</v>
      </c>
      <c r="O915" s="2" cm="1">
        <f t="array" ref="O915">IF(G915="","",0.5*(G915+SUMPRODUCT(($B$1461:$B$1491=$J915)*1,G$1461:G$1491)))</f>
        <v>0.50148986055412403</v>
      </c>
    </row>
    <row r="916" spans="1:15" x14ac:dyDescent="0.55000000000000004">
      <c r="A916" s="3">
        <v>30</v>
      </c>
      <c r="B916" s="3">
        <v>14</v>
      </c>
      <c r="C916" s="2">
        <f>IF(logVir!C916="","",資本サービス!C916/SUM(資本サービス!C916,労働コスト!C916))</f>
        <v>0.2813380864401952</v>
      </c>
      <c r="D916" s="2">
        <f>IF(logVir!D916="","",資本サービス!D916/SUM(資本サービス!D916,労働コスト!D916))</f>
        <v>0.25342714357026064</v>
      </c>
      <c r="E916" s="2">
        <f>IF(logVir!E916="","",資本サービス!E916/SUM(資本サービス!E916,労働コスト!E916))</f>
        <v>0.35872047516964456</v>
      </c>
      <c r="F916" s="2">
        <f>IF(logVir!F916="","",資本サービス!F916/SUM(資本サービス!F916,労働コスト!F916))</f>
        <v>0.36045351175849338</v>
      </c>
      <c r="G916" s="2">
        <f>IF(logVir!G916="","",資本サービス!G916/SUM(資本サービス!G916,労働コスト!G916))</f>
        <v>0.30534196126414204</v>
      </c>
      <c r="I916" s="3">
        <v>30</v>
      </c>
      <c r="J916" s="3">
        <v>14</v>
      </c>
      <c r="K916" s="2" cm="1">
        <f t="array" ref="K916">IF(C916="","",0.5*(C916+SUMPRODUCT(($B$1461:$B$1491=$J916)*1,C$1461:C$1491)))</f>
        <v>0.34524128337373283</v>
      </c>
      <c r="L916" s="2" cm="1">
        <f t="array" ref="L916">IF(D916="","",0.5*(D916+SUMPRODUCT(($B$1461:$B$1491=$J916)*1,D$1461:D$1491)))</f>
        <v>0.31153325211460037</v>
      </c>
      <c r="M916" s="2" cm="1">
        <f t="array" ref="M916">IF(E916="","",0.5*(E916+SUMPRODUCT(($B$1461:$B$1491=$J916)*1,E$1461:E$1491)))</f>
        <v>0.37314110933203054</v>
      </c>
      <c r="N916" s="2" cm="1">
        <f t="array" ref="N916">IF(F916="","",0.5*(F916+SUMPRODUCT(($B$1461:$B$1491=$J916)*1,F$1461:F$1491)))</f>
        <v>0.38061038991869567</v>
      </c>
      <c r="O916" s="2" cm="1">
        <f t="array" ref="O916">IF(G916="","",0.5*(G916+SUMPRODUCT(($B$1461:$B$1491=$J916)*1,G$1461:G$1491)))</f>
        <v>0.33979001174535017</v>
      </c>
    </row>
    <row r="917" spans="1:15" x14ac:dyDescent="0.55000000000000004">
      <c r="A917" s="3">
        <v>30</v>
      </c>
      <c r="B917" s="3">
        <v>15</v>
      </c>
      <c r="C917" s="2">
        <f>IF(logVir!C917="","",資本サービス!C917/SUM(資本サービス!C917,労働コスト!C917))</f>
        <v>0.21130510096542537</v>
      </c>
      <c r="D917" s="2">
        <f>IF(logVir!D917="","",資本サービス!D917/SUM(資本サービス!D917,労働コスト!D917))</f>
        <v>0.21318552911455826</v>
      </c>
      <c r="E917" s="2">
        <f>IF(logVir!E917="","",資本サービス!E917/SUM(資本サービス!E917,労働コスト!E917))</f>
        <v>0.27973596834884468</v>
      </c>
      <c r="F917" s="2">
        <f>IF(logVir!F917="","",資本サービス!F917/SUM(資本サービス!F917,労働コスト!F917))</f>
        <v>0.31571143515336514</v>
      </c>
      <c r="G917" s="2">
        <f>IF(logVir!G917="","",資本サービス!G917/SUM(資本サービス!G917,労働コスト!G917))</f>
        <v>0.25606655124445199</v>
      </c>
      <c r="I917" s="3">
        <v>30</v>
      </c>
      <c r="J917" s="3">
        <v>15</v>
      </c>
      <c r="K917" s="2" cm="1">
        <f t="array" ref="K917">IF(C917="","",0.5*(C917+SUMPRODUCT(($B$1461:$B$1491=$J917)*1,C$1461:C$1491)))</f>
        <v>0.23595547834046832</v>
      </c>
      <c r="L917" s="2" cm="1">
        <f t="array" ref="L917">IF(D917="","",0.5*(D917+SUMPRODUCT(($B$1461:$B$1491=$J917)*1,D$1461:D$1491)))</f>
        <v>0.21552819276599378</v>
      </c>
      <c r="M917" s="2" cm="1">
        <f t="array" ref="M917">IF(E917="","",0.5*(E917+SUMPRODUCT(($B$1461:$B$1491=$J917)*1,E$1461:E$1491)))</f>
        <v>0.26186225700552979</v>
      </c>
      <c r="N917" s="2" cm="1">
        <f t="array" ref="N917">IF(F917="","",0.5*(F917+SUMPRODUCT(($B$1461:$B$1491=$J917)*1,F$1461:F$1491)))</f>
        <v>0.28431655800149053</v>
      </c>
      <c r="O917" s="2" cm="1">
        <f t="array" ref="O917">IF(G917="","",0.5*(G917+SUMPRODUCT(($B$1461:$B$1491=$J917)*1,G$1461:G$1491)))</f>
        <v>0.24115691483229817</v>
      </c>
    </row>
    <row r="918" spans="1:15" x14ac:dyDescent="0.55000000000000004">
      <c r="A918" s="3">
        <v>30</v>
      </c>
      <c r="B918" s="3">
        <v>16</v>
      </c>
      <c r="C918" s="2">
        <f>IF(logVir!C918="","",資本サービス!C918/SUM(資本サービス!C918,労働コスト!C918))</f>
        <v>0.30948784257356154</v>
      </c>
      <c r="D918" s="2">
        <f>IF(logVir!D918="","",資本サービス!D918/SUM(資本サービス!D918,労働コスト!D918))</f>
        <v>0.23518367197626816</v>
      </c>
      <c r="E918" s="2">
        <f>IF(logVir!E918="","",資本サービス!E918/SUM(資本サービス!E918,労働コスト!E918))</f>
        <v>0.20123050706730791</v>
      </c>
      <c r="F918" s="2">
        <f>IF(logVir!F918="","",資本サービス!F918/SUM(資本サービス!F918,労働コスト!F918))</f>
        <v>0.20059322689051021</v>
      </c>
      <c r="G918" s="2">
        <f>IF(logVir!G918="","",資本サービス!G918/SUM(資本サービス!G918,労働コスト!G918))</f>
        <v>0.18454566887946594</v>
      </c>
      <c r="I918" s="3">
        <v>30</v>
      </c>
      <c r="J918" s="3">
        <v>16</v>
      </c>
      <c r="K918" s="2" cm="1">
        <f t="array" ref="K918">IF(C918="","",0.5*(C918+SUMPRODUCT(($B$1461:$B$1491=$J918)*1,C$1461:C$1491)))</f>
        <v>0.31802065433198823</v>
      </c>
      <c r="L918" s="2" cm="1">
        <f t="array" ref="L918">IF(D918="","",0.5*(D918+SUMPRODUCT(($B$1461:$B$1491=$J918)*1,D$1461:D$1491)))</f>
        <v>0.26635144381681175</v>
      </c>
      <c r="M918" s="2" cm="1">
        <f t="array" ref="M918">IF(E918="","",0.5*(E918+SUMPRODUCT(($B$1461:$B$1491=$J918)*1,E$1461:E$1491)))</f>
        <v>0.23654061955837707</v>
      </c>
      <c r="N918" s="2" cm="1">
        <f t="array" ref="N918">IF(F918="","",0.5*(F918+SUMPRODUCT(($B$1461:$B$1491=$J918)*1,F$1461:F$1491)))</f>
        <v>0.23647912938608273</v>
      </c>
      <c r="O918" s="2" cm="1">
        <f t="array" ref="O918">IF(G918="","",0.5*(G918+SUMPRODUCT(($B$1461:$B$1491=$J918)*1,G$1461:G$1491)))</f>
        <v>0.21453019895596065</v>
      </c>
    </row>
    <row r="919" spans="1:15" x14ac:dyDescent="0.55000000000000004">
      <c r="A919" s="3">
        <v>30</v>
      </c>
      <c r="B919" s="3">
        <v>17</v>
      </c>
      <c r="C919" s="2">
        <f>IF(logVir!C919="","",資本サービス!C919/SUM(資本サービス!C919,労働コスト!C919))</f>
        <v>0.57874772130227969</v>
      </c>
      <c r="D919" s="2">
        <f>IF(logVir!D919="","",資本サービス!D919/SUM(資本サービス!D919,労働コスト!D919))</f>
        <v>0.59814521792172248</v>
      </c>
      <c r="E919" s="2">
        <f>IF(logVir!E919="","",資本サービス!E919/SUM(資本サービス!E919,労働コスト!E919))</f>
        <v>0.66473382340763332</v>
      </c>
      <c r="F919" s="2">
        <f>IF(logVir!F919="","",資本サービス!F919/SUM(資本サービス!F919,労働コスト!F919))</f>
        <v>0.55176032454576651</v>
      </c>
      <c r="G919" s="2">
        <f>IF(logVir!G919="","",資本サービス!G919/SUM(資本サービス!G919,労働コスト!G919))</f>
        <v>0.53144005149973483</v>
      </c>
      <c r="I919" s="3">
        <v>30</v>
      </c>
      <c r="J919" s="3">
        <v>17</v>
      </c>
      <c r="K919" s="2" cm="1">
        <f t="array" ref="K919">IF(C919="","",0.5*(C919+SUMPRODUCT(($B$1461:$B$1491=$J919)*1,C$1461:C$1491)))</f>
        <v>0.61768122380689339</v>
      </c>
      <c r="L919" s="2" cm="1">
        <f t="array" ref="L919">IF(D919="","",0.5*(D919+SUMPRODUCT(($B$1461:$B$1491=$J919)*1,D$1461:D$1491)))</f>
        <v>0.61959599706713442</v>
      </c>
      <c r="M919" s="2" cm="1">
        <f t="array" ref="M919">IF(E919="","",0.5*(E919+SUMPRODUCT(($B$1461:$B$1491=$J919)*1,E$1461:E$1491)))</f>
        <v>0.63939896409135599</v>
      </c>
      <c r="N919" s="2" cm="1">
        <f t="array" ref="N919">IF(F919="","",0.5*(F919+SUMPRODUCT(($B$1461:$B$1491=$J919)*1,F$1461:F$1491)))</f>
        <v>0.56884578806068187</v>
      </c>
      <c r="O919" s="2" cm="1">
        <f t="array" ref="O919">IF(G919="","",0.5*(G919+SUMPRODUCT(($B$1461:$B$1491=$J919)*1,G$1461:G$1491)))</f>
        <v>0.55677484095086216</v>
      </c>
    </row>
    <row r="920" spans="1:15" x14ac:dyDescent="0.55000000000000004">
      <c r="A920" s="3">
        <v>30</v>
      </c>
      <c r="B920" s="3">
        <v>18</v>
      </c>
      <c r="C920" s="2">
        <f>IF(logVir!C920="","",資本サービス!C920/SUM(資本サービス!C920,労働コスト!C920))</f>
        <v>0.15620619708758815</v>
      </c>
      <c r="D920" s="2">
        <f>IF(logVir!D920="","",資本サービス!D920/SUM(資本サービス!D920,労働コスト!D920))</f>
        <v>0.12862173405944899</v>
      </c>
      <c r="E920" s="2">
        <f>IF(logVir!E920="","",資本サービス!E920/SUM(資本サービス!E920,労働コスト!E920))</f>
        <v>0.12265404394868643</v>
      </c>
      <c r="F920" s="2">
        <f>IF(logVir!F920="","",資本サービス!F920/SUM(資本サービス!F920,労働コスト!F920))</f>
        <v>0.12089523189248033</v>
      </c>
      <c r="G920" s="2">
        <f>IF(logVir!G920="","",資本サービス!G920/SUM(資本サービス!G920,労働コスト!G920))</f>
        <v>0.12701949479135505</v>
      </c>
      <c r="I920" s="3">
        <v>30</v>
      </c>
      <c r="J920" s="3">
        <v>18</v>
      </c>
      <c r="K920" s="2" cm="1">
        <f t="array" ref="K920">IF(C920="","",0.5*(C920+SUMPRODUCT(($B$1461:$B$1491=$J920)*1,C$1461:C$1491)))</f>
        <v>0.14985453295821344</v>
      </c>
      <c r="L920" s="2" cm="1">
        <f t="array" ref="L920">IF(D920="","",0.5*(D920+SUMPRODUCT(($B$1461:$B$1491=$J920)*1,D$1461:D$1491)))</f>
        <v>0.11884336148639649</v>
      </c>
      <c r="M920" s="2" cm="1">
        <f t="array" ref="M920">IF(E920="","",0.5*(E920+SUMPRODUCT(($B$1461:$B$1491=$J920)*1,E$1461:E$1491)))</f>
        <v>0.11316508223589886</v>
      </c>
      <c r="N920" s="2" cm="1">
        <f t="array" ref="N920">IF(F920="","",0.5*(F920+SUMPRODUCT(($B$1461:$B$1491=$J920)*1,F$1461:F$1491)))</f>
        <v>0.11148972228031696</v>
      </c>
      <c r="O920" s="2" cm="1">
        <f t="array" ref="O920">IF(G920="","",0.5*(G920+SUMPRODUCT(($B$1461:$B$1491=$J920)*1,G$1461:G$1491)))</f>
        <v>0.11426753477722333</v>
      </c>
    </row>
    <row r="921" spans="1:15" x14ac:dyDescent="0.55000000000000004">
      <c r="A921" s="3">
        <v>30</v>
      </c>
      <c r="B921" s="3">
        <v>19</v>
      </c>
      <c r="C921" s="2">
        <f>IF(logVir!C921="","",資本サービス!C921/SUM(資本サービス!C921,労働コスト!C921))</f>
        <v>0.17126323497501308</v>
      </c>
      <c r="D921" s="2">
        <f>IF(logVir!D921="","",資本サービス!D921/SUM(資本サービス!D921,労働コスト!D921))</f>
        <v>0.12451214991811825</v>
      </c>
      <c r="E921" s="2">
        <f>IF(logVir!E921="","",資本サービス!E921/SUM(資本サービス!E921,労働コスト!E921))</f>
        <v>0.1295146308081247</v>
      </c>
      <c r="F921" s="2">
        <f>IF(logVir!F921="","",資本サービス!F921/SUM(資本サービス!F921,労働コスト!F921))</f>
        <v>0.14155968826555279</v>
      </c>
      <c r="G921" s="2">
        <f>IF(logVir!G921="","",資本サービス!G921/SUM(資本サービス!G921,労働コスト!G921))</f>
        <v>0.10314279426766448</v>
      </c>
      <c r="I921" s="3">
        <v>30</v>
      </c>
      <c r="J921" s="3">
        <v>19</v>
      </c>
      <c r="K921" s="2" cm="1">
        <f t="array" ref="K921">IF(C921="","",0.5*(C921+SUMPRODUCT(($B$1461:$B$1491=$J921)*1,C$1461:C$1491)))</f>
        <v>0.17197461895736552</v>
      </c>
      <c r="L921" s="2" cm="1">
        <f t="array" ref="L921">IF(D921="","",0.5*(D921+SUMPRODUCT(($B$1461:$B$1491=$J921)*1,D$1461:D$1491)))</f>
        <v>0.12858710947185956</v>
      </c>
      <c r="M921" s="2" cm="1">
        <f t="array" ref="M921">IF(E921="","",0.5*(E921+SUMPRODUCT(($B$1461:$B$1491=$J921)*1,E$1461:E$1491)))</f>
        <v>0.13005354556987725</v>
      </c>
      <c r="N921" s="2" cm="1">
        <f t="array" ref="N921">IF(F921="","",0.5*(F921+SUMPRODUCT(($B$1461:$B$1491=$J921)*1,F$1461:F$1491)))</f>
        <v>0.13595464449462405</v>
      </c>
      <c r="O921" s="2" cm="1">
        <f t="array" ref="O921">IF(G921="","",0.5*(G921+SUMPRODUCT(($B$1461:$B$1491=$J921)*1,G$1461:G$1491)))</f>
        <v>0.11421409954319427</v>
      </c>
    </row>
    <row r="922" spans="1:15" x14ac:dyDescent="0.55000000000000004">
      <c r="A922" s="3">
        <v>30</v>
      </c>
      <c r="B922" s="3">
        <v>20</v>
      </c>
      <c r="C922" s="2">
        <f>IF(logVir!C922="","",資本サービス!C922/SUM(資本サービス!C922,労働コスト!C922))</f>
        <v>0.28183605921467531</v>
      </c>
      <c r="D922" s="2">
        <f>IF(logVir!D922="","",資本サービス!D922/SUM(資本サービス!D922,労働コスト!D922))</f>
        <v>0.34139222154092136</v>
      </c>
      <c r="E922" s="2">
        <f>IF(logVir!E922="","",資本サービス!E922/SUM(資本サービス!E922,労働コスト!E922))</f>
        <v>0.32754526863213546</v>
      </c>
      <c r="F922" s="2">
        <f>IF(logVir!F922="","",資本サービス!F922/SUM(資本サービス!F922,労働コスト!F922))</f>
        <v>0.33345159673182995</v>
      </c>
      <c r="G922" s="2">
        <f>IF(logVir!G922="","",資本サービス!G922/SUM(資本サービス!G922,労働コスト!G922))</f>
        <v>0.27481939607124151</v>
      </c>
      <c r="I922" s="3">
        <v>30</v>
      </c>
      <c r="J922" s="3">
        <v>20</v>
      </c>
      <c r="K922" s="2" cm="1">
        <f t="array" ref="K922">IF(C922="","",0.5*(C922+SUMPRODUCT(($B$1461:$B$1491=$J922)*1,C$1461:C$1491)))</f>
        <v>0.26811683589169244</v>
      </c>
      <c r="L922" s="2" cm="1">
        <f t="array" ref="L922">IF(D922="","",0.5*(D922+SUMPRODUCT(($B$1461:$B$1491=$J922)*1,D$1461:D$1491)))</f>
        <v>0.29333459341436585</v>
      </c>
      <c r="M922" s="2" cm="1">
        <f t="array" ref="M922">IF(E922="","",0.5*(E922+SUMPRODUCT(($B$1461:$B$1491=$J922)*1,E$1461:E$1491)))</f>
        <v>0.28953765172013646</v>
      </c>
      <c r="N922" s="2" cm="1">
        <f t="array" ref="N922">IF(F922="","",0.5*(F922+SUMPRODUCT(($B$1461:$B$1491=$J922)*1,F$1461:F$1491)))</f>
        <v>0.29328221868496873</v>
      </c>
      <c r="O922" s="2" cm="1">
        <f t="array" ref="O922">IF(G922="","",0.5*(G922+SUMPRODUCT(($B$1461:$B$1491=$J922)*1,G$1461:G$1491)))</f>
        <v>0.25626061768895447</v>
      </c>
    </row>
    <row r="923" spans="1:15" x14ac:dyDescent="0.55000000000000004">
      <c r="A923" s="3">
        <v>30</v>
      </c>
      <c r="B923" s="3">
        <v>21</v>
      </c>
      <c r="C923" s="2">
        <f>IF(logVir!C923="","",資本サービス!C923/SUM(資本サービス!C923,労働コスト!C923))</f>
        <v>0.39888551744542783</v>
      </c>
      <c r="D923" s="2">
        <f>IF(logVir!D923="","",資本サービス!D923/SUM(資本サービス!D923,労働コスト!D923))</f>
        <v>0.2953527789671801</v>
      </c>
      <c r="E923" s="2">
        <f>IF(logVir!E923="","",資本サービス!E923/SUM(資本サービス!E923,労働コスト!E923))</f>
        <v>0.39362642287006144</v>
      </c>
      <c r="F923" s="2">
        <f>IF(logVir!F923="","",資本サービス!F923/SUM(資本サービス!F923,労働コスト!F923))</f>
        <v>0.41638835567394317</v>
      </c>
      <c r="G923" s="2">
        <f>IF(logVir!G923="","",資本サービス!G923/SUM(資本サービス!G923,労働コスト!G923))</f>
        <v>0.36584733434202671</v>
      </c>
      <c r="I923" s="3">
        <v>30</v>
      </c>
      <c r="J923" s="3">
        <v>21</v>
      </c>
      <c r="K923" s="2" cm="1">
        <f t="array" ref="K923">IF(C923="","",0.5*(C923+SUMPRODUCT(($B$1461:$B$1491=$J923)*1,C$1461:C$1491)))</f>
        <v>0.36687117504477573</v>
      </c>
      <c r="L923" s="2" cm="1">
        <f t="array" ref="L923">IF(D923="","",0.5*(D923+SUMPRODUCT(($B$1461:$B$1491=$J923)*1,D$1461:D$1491)))</f>
        <v>0.29655126129711085</v>
      </c>
      <c r="M923" s="2" cm="1">
        <f t="array" ref="M923">IF(E923="","",0.5*(E923+SUMPRODUCT(($B$1461:$B$1491=$J923)*1,E$1461:E$1491)))</f>
        <v>0.34176746831156829</v>
      </c>
      <c r="N923" s="2" cm="1">
        <f t="array" ref="N923">IF(F923="","",0.5*(F923+SUMPRODUCT(($B$1461:$B$1491=$J923)*1,F$1461:F$1491)))</f>
        <v>0.35185126973920688</v>
      </c>
      <c r="O923" s="2" cm="1">
        <f t="array" ref="O923">IF(G923="","",0.5*(G923+SUMPRODUCT(($B$1461:$B$1491=$J923)*1,G$1461:G$1491)))</f>
        <v>0.31841633019029753</v>
      </c>
    </row>
    <row r="924" spans="1:15" x14ac:dyDescent="0.55000000000000004">
      <c r="A924" s="3">
        <v>30</v>
      </c>
      <c r="B924" s="3">
        <v>22</v>
      </c>
      <c r="C924" s="2">
        <f>IF(logVir!C924="","",資本サービス!C924/SUM(資本サービス!C924,労働コスト!C924))</f>
        <v>0.24554756398854419</v>
      </c>
      <c r="D924" s="2">
        <f>IF(logVir!D924="","",資本サービス!D924/SUM(資本サービス!D924,労働コスト!D924))</f>
        <v>0.22691393231428128</v>
      </c>
      <c r="E924" s="2">
        <f>IF(logVir!E924="","",資本サービス!E924/SUM(資本サービス!E924,労働コスト!E924))</f>
        <v>0.182672226893204</v>
      </c>
      <c r="F924" s="2">
        <f>IF(logVir!F924="","",資本サービス!F924/SUM(資本サービス!F924,労働コスト!F924))</f>
        <v>0.15864847595561291</v>
      </c>
      <c r="G924" s="2">
        <f>IF(logVir!G924="","",資本サービス!G924/SUM(資本サービス!G924,労働コスト!G924))</f>
        <v>0.16511930668797864</v>
      </c>
      <c r="I924" s="3">
        <v>30</v>
      </c>
      <c r="J924" s="3">
        <v>22</v>
      </c>
      <c r="K924" s="2" cm="1">
        <f t="array" ref="K924">IF(C924="","",0.5*(C924+SUMPRODUCT(($B$1461:$B$1491=$J924)*1,C$1461:C$1491)))</f>
        <v>0.23480364724939728</v>
      </c>
      <c r="L924" s="2" cm="1">
        <f t="array" ref="L924">IF(D924="","",0.5*(D924+SUMPRODUCT(($B$1461:$B$1491=$J924)*1,D$1461:D$1491)))</f>
        <v>0.20573328881925701</v>
      </c>
      <c r="M924" s="2" cm="1">
        <f t="array" ref="M924">IF(E924="","",0.5*(E924+SUMPRODUCT(($B$1461:$B$1491=$J924)*1,E$1461:E$1491)))</f>
        <v>0.17012640373792814</v>
      </c>
      <c r="N924" s="2" cm="1">
        <f t="array" ref="N924">IF(F924="","",0.5*(F924+SUMPRODUCT(($B$1461:$B$1491=$J924)*1,F$1461:F$1491)))</f>
        <v>0.16053408697653876</v>
      </c>
      <c r="O924" s="2" cm="1">
        <f t="array" ref="O924">IF(G924="","",0.5*(G924+SUMPRODUCT(($B$1461:$B$1491=$J924)*1,G$1461:G$1491)))</f>
        <v>0.16314985113177083</v>
      </c>
    </row>
    <row r="925" spans="1:15" x14ac:dyDescent="0.55000000000000004">
      <c r="A925" s="3">
        <v>30</v>
      </c>
      <c r="B925" s="3">
        <v>23</v>
      </c>
      <c r="C925" s="2">
        <f>IF(logVir!C925="","",資本サービス!C925/SUM(資本サービス!C925,労働コスト!C925))</f>
        <v>0.71956497824886456</v>
      </c>
      <c r="D925" s="2">
        <f>IF(logVir!D925="","",資本サービス!D925/SUM(資本サービス!D925,労働コスト!D925))</f>
        <v>0.79254687413804803</v>
      </c>
      <c r="E925" s="2">
        <f>IF(logVir!E925="","",資本サービス!E925/SUM(資本サービス!E925,労働コスト!E925))</f>
        <v>0.73136946004332459</v>
      </c>
      <c r="F925" s="2">
        <f>IF(logVir!F925="","",資本サービス!F925/SUM(資本サービス!F925,労働コスト!F925))</f>
        <v>0.65227091066911569</v>
      </c>
      <c r="G925" s="2">
        <f>IF(logVir!G925="","",資本サービス!G925/SUM(資本サービス!G925,労働コスト!G925))</f>
        <v>0.64724155512840587</v>
      </c>
      <c r="I925" s="3">
        <v>30</v>
      </c>
      <c r="J925" s="3">
        <v>23</v>
      </c>
      <c r="K925" s="2" cm="1">
        <f t="array" ref="K925">IF(C925="","",0.5*(C925+SUMPRODUCT(($B$1461:$B$1491=$J925)*1,C$1461:C$1491)))</f>
        <v>0.71767782138356351</v>
      </c>
      <c r="L925" s="2" cm="1">
        <f t="array" ref="L925">IF(D925="","",0.5*(D925+SUMPRODUCT(($B$1461:$B$1491=$J925)*1,D$1461:D$1491)))</f>
        <v>0.73933224740708703</v>
      </c>
      <c r="M925" s="2" cm="1">
        <f t="array" ref="M925">IF(E925="","",0.5*(E925+SUMPRODUCT(($B$1461:$B$1491=$J925)*1,E$1461:E$1491)))</f>
        <v>0.69208091766040503</v>
      </c>
      <c r="N925" s="2" cm="1">
        <f t="array" ref="N925">IF(F925="","",0.5*(F925+SUMPRODUCT(($B$1461:$B$1491=$J925)*1,F$1461:F$1491)))</f>
        <v>0.63846668569142595</v>
      </c>
      <c r="O925" s="2" cm="1">
        <f t="array" ref="O925">IF(G925="","",0.5*(G925+SUMPRODUCT(($B$1461:$B$1491=$J925)*1,G$1461:G$1491)))</f>
        <v>0.62468524475669296</v>
      </c>
    </row>
    <row r="926" spans="1:15" x14ac:dyDescent="0.55000000000000004">
      <c r="A926" s="3">
        <v>30</v>
      </c>
      <c r="B926" s="3">
        <v>24</v>
      </c>
      <c r="C926" s="2">
        <f>IF(logVir!C926="","",資本サービス!C926/SUM(資本サービス!C926,労働コスト!C926))</f>
        <v>0.24555959766672858</v>
      </c>
      <c r="D926" s="2">
        <f>IF(logVir!D926="","",資本サービス!D926/SUM(資本サービス!D926,労働コスト!D926))</f>
        <v>0.32614138087500727</v>
      </c>
      <c r="E926" s="2">
        <f>IF(logVir!E926="","",資本サービス!E926/SUM(資本サービス!E926,労働コスト!E926))</f>
        <v>0.28491460999475543</v>
      </c>
      <c r="F926" s="2">
        <f>IF(logVir!F926="","",資本サービス!F926/SUM(資本サービス!F926,労働コスト!F926))</f>
        <v>0.21593001697583591</v>
      </c>
      <c r="G926" s="2">
        <f>IF(logVir!G926="","",資本サービス!G926/SUM(資本サービス!G926,労働コスト!G926))</f>
        <v>0.21972952607393451</v>
      </c>
      <c r="I926" s="3">
        <v>30</v>
      </c>
      <c r="J926" s="3">
        <v>24</v>
      </c>
      <c r="K926" s="2" cm="1">
        <f t="array" ref="K926">IF(C926="","",0.5*(C926+SUMPRODUCT(($B$1461:$B$1491=$J926)*1,C$1461:C$1491)))</f>
        <v>0.26687001062727778</v>
      </c>
      <c r="L926" s="2" cm="1">
        <f t="array" ref="L926">IF(D926="","",0.5*(D926+SUMPRODUCT(($B$1461:$B$1491=$J926)*1,D$1461:D$1491)))</f>
        <v>0.29454880997819022</v>
      </c>
      <c r="M926" s="2" cm="1">
        <f t="array" ref="M926">IF(E926="","",0.5*(E926+SUMPRODUCT(($B$1461:$B$1491=$J926)*1,E$1461:E$1491)))</f>
        <v>0.26683066516397896</v>
      </c>
      <c r="N926" s="2" cm="1">
        <f t="array" ref="N926">IF(F926="","",0.5*(F926+SUMPRODUCT(($B$1461:$B$1491=$J926)*1,F$1461:F$1491)))</f>
        <v>0.22372351591271417</v>
      </c>
      <c r="O926" s="2" cm="1">
        <f t="array" ref="O926">IF(G926="","",0.5*(G926+SUMPRODUCT(($B$1461:$B$1491=$J926)*1,G$1461:G$1491)))</f>
        <v>0.21984387880977233</v>
      </c>
    </row>
    <row r="927" spans="1:15" x14ac:dyDescent="0.55000000000000004">
      <c r="A927" s="3">
        <v>30</v>
      </c>
      <c r="B927" s="3">
        <v>25</v>
      </c>
      <c r="C927" s="2">
        <f>IF(logVir!C927="","",資本サービス!C927/SUM(資本サービス!C927,労働コスト!C927))</f>
        <v>0.16355622011653315</v>
      </c>
      <c r="D927" s="2">
        <f>IF(logVir!D927="","",資本サービス!D927/SUM(資本サービス!D927,労働コスト!D927))</f>
        <v>0.16952072995858788</v>
      </c>
      <c r="E927" s="2">
        <f>IF(logVir!E927="","",資本サービス!E927/SUM(資本サービス!E927,労働コスト!E927))</f>
        <v>0.15377571710521964</v>
      </c>
      <c r="F927" s="2">
        <f>IF(logVir!F927="","",資本サービス!F927/SUM(資本サービス!F927,労働コスト!F927))</f>
        <v>0.18548789977782226</v>
      </c>
      <c r="G927" s="2">
        <f>IF(logVir!G927="","",資本サービス!G927/SUM(資本サービス!G927,労働コスト!G927))</f>
        <v>0.20197846886843254</v>
      </c>
      <c r="I927" s="3">
        <v>30</v>
      </c>
      <c r="J927" s="3">
        <v>25</v>
      </c>
      <c r="K927" s="2" cm="1">
        <f t="array" ref="K927">IF(C927="","",0.5*(C927+SUMPRODUCT(($B$1461:$B$1491=$J927)*1,C$1461:C$1491)))</f>
        <v>0.18104258867227579</v>
      </c>
      <c r="L927" s="2" cm="1">
        <f t="array" ref="L927">IF(D927="","",0.5*(D927+SUMPRODUCT(($B$1461:$B$1491=$J927)*1,D$1461:D$1491)))</f>
        <v>0.18328771991169662</v>
      </c>
      <c r="M927" s="2" cm="1">
        <f t="array" ref="M927">IF(E927="","",0.5*(E927+SUMPRODUCT(($B$1461:$B$1491=$J927)*1,E$1461:E$1491)))</f>
        <v>0.17579796100932243</v>
      </c>
      <c r="N927" s="2" cm="1">
        <f t="array" ref="N927">IF(F927="","",0.5*(F927+SUMPRODUCT(($B$1461:$B$1491=$J927)*1,F$1461:F$1491)))</f>
        <v>0.19225305595774678</v>
      </c>
      <c r="O927" s="2" cm="1">
        <f t="array" ref="O927">IF(G927="","",0.5*(G927+SUMPRODUCT(($B$1461:$B$1491=$J927)*1,G$1461:G$1491)))</f>
        <v>0.19982297044088088</v>
      </c>
    </row>
    <row r="928" spans="1:15" x14ac:dyDescent="0.55000000000000004">
      <c r="A928" s="3">
        <v>30</v>
      </c>
      <c r="B928" s="3">
        <v>26</v>
      </c>
      <c r="C928" s="2">
        <f>IF(logVir!C928="","",資本サービス!C928/SUM(資本サービス!C928,労働コスト!C928))</f>
        <v>0.65916891595199967</v>
      </c>
      <c r="D928" s="2">
        <f>IF(logVir!D928="","",資本サービス!D928/SUM(資本サービス!D928,労働コスト!D928))</f>
        <v>0.65400115332863762</v>
      </c>
      <c r="E928" s="2">
        <f>IF(logVir!E928="","",資本サービス!E928/SUM(資本サービス!E928,労働コスト!E928))</f>
        <v>0.52500198981497181</v>
      </c>
      <c r="F928" s="2">
        <f>IF(logVir!F928="","",資本サービス!F928/SUM(資本サービス!F928,労働コスト!F928))</f>
        <v>0.58680378426217961</v>
      </c>
      <c r="G928" s="2">
        <f>IF(logVir!G928="","",資本サービス!G928/SUM(資本サービス!G928,労働コスト!G928))</f>
        <v>0.53230015936939823</v>
      </c>
      <c r="I928" s="3">
        <v>30</v>
      </c>
      <c r="J928" s="3">
        <v>26</v>
      </c>
      <c r="K928" s="2" cm="1">
        <f t="array" ref="K928">IF(C928="","",0.5*(C928+SUMPRODUCT(($B$1461:$B$1491=$J928)*1,C$1461:C$1491)))</f>
        <v>0.67514674022233745</v>
      </c>
      <c r="L928" s="2" cm="1">
        <f t="array" ref="L928">IF(D928="","",0.5*(D928+SUMPRODUCT(($B$1461:$B$1491=$J928)*1,D$1461:D$1491)))</f>
        <v>0.63917385532684512</v>
      </c>
      <c r="M928" s="2" cm="1">
        <f t="array" ref="M928">IF(E928="","",0.5*(E928+SUMPRODUCT(($B$1461:$B$1491=$J928)*1,E$1461:E$1491)))</f>
        <v>0.53943654551542597</v>
      </c>
      <c r="N928" s="2" cm="1">
        <f t="array" ref="N928">IF(F928="","",0.5*(F928+SUMPRODUCT(($B$1461:$B$1491=$J928)*1,F$1461:F$1491)))</f>
        <v>0.58274847740708435</v>
      </c>
      <c r="O928" s="2" cm="1">
        <f t="array" ref="O928">IF(G928="","",0.5*(G928+SUMPRODUCT(($B$1461:$B$1491=$J928)*1,G$1461:G$1491)))</f>
        <v>0.55396713955482468</v>
      </c>
    </row>
    <row r="929" spans="1:15" x14ac:dyDescent="0.55000000000000004">
      <c r="A929" s="3">
        <v>30</v>
      </c>
      <c r="B929" s="3">
        <v>27</v>
      </c>
      <c r="C929" s="2">
        <f>IF(logVir!C929="","",資本サービス!C929/SUM(資本サービス!C929,労働コスト!C929))</f>
        <v>0.1884740486734108</v>
      </c>
      <c r="D929" s="2">
        <f>IF(logVir!D929="","",資本サービス!D929/SUM(資本サービス!D929,労働コスト!D929))</f>
        <v>0.23718440320179174</v>
      </c>
      <c r="E929" s="2">
        <f>IF(logVir!E929="","",資本サービス!E929/SUM(資本サービス!E929,労働コスト!E929))</f>
        <v>0.18926485973827228</v>
      </c>
      <c r="F929" s="2">
        <f>IF(logVir!F929="","",資本サービス!F929/SUM(資本サービス!F929,労働コスト!F929))</f>
        <v>0.19540286162808471</v>
      </c>
      <c r="G929" s="2">
        <f>IF(logVir!G929="","",資本サービス!G929/SUM(資本サービス!G929,労働コスト!G929))</f>
        <v>0.17410952877967875</v>
      </c>
      <c r="I929" s="3">
        <v>30</v>
      </c>
      <c r="J929" s="3">
        <v>27</v>
      </c>
      <c r="K929" s="2" cm="1">
        <f t="array" ref="K929">IF(C929="","",0.5*(C929+SUMPRODUCT(($B$1461:$B$1491=$J929)*1,C$1461:C$1491)))</f>
        <v>0.19978196937757584</v>
      </c>
      <c r="L929" s="2" cm="1">
        <f t="array" ref="L929">IF(D929="","",0.5*(D929+SUMPRODUCT(($B$1461:$B$1491=$J929)*1,D$1461:D$1491)))</f>
        <v>0.22138078511380799</v>
      </c>
      <c r="M929" s="2" cm="1">
        <f t="array" ref="M929">IF(E929="","",0.5*(E929+SUMPRODUCT(($B$1461:$B$1491=$J929)*1,E$1461:E$1491)))</f>
        <v>0.19639472574418887</v>
      </c>
      <c r="N929" s="2" cm="1">
        <f t="array" ref="N929">IF(F929="","",0.5*(F929+SUMPRODUCT(($B$1461:$B$1491=$J929)*1,F$1461:F$1491)))</f>
        <v>0.19766640278420333</v>
      </c>
      <c r="O929" s="2" cm="1">
        <f t="array" ref="O929">IF(G929="","",0.5*(G929+SUMPRODUCT(($B$1461:$B$1491=$J929)*1,G$1461:G$1491)))</f>
        <v>0.18048935725072288</v>
      </c>
    </row>
    <row r="930" spans="1:15" x14ac:dyDescent="0.55000000000000004">
      <c r="A930" s="3">
        <v>30</v>
      </c>
      <c r="B930" s="3">
        <v>28</v>
      </c>
      <c r="C930" s="2">
        <f>IF(logVir!C930="","",資本サービス!C930/SUM(資本サービス!C930,労働コスト!C930))</f>
        <v>0.36417511216645077</v>
      </c>
      <c r="D930" s="2">
        <f>IF(logVir!D930="","",資本サービス!D930/SUM(資本サービス!D930,労働コスト!D930))</f>
        <v>0.32995279490427282</v>
      </c>
      <c r="E930" s="2">
        <f>IF(logVir!E930="","",資本サービス!E930/SUM(資本サービス!E930,労働コスト!E930))</f>
        <v>0.31851919235347353</v>
      </c>
      <c r="F930" s="2">
        <f>IF(logVir!F930="","",資本サービス!F930/SUM(資本サービス!F930,労働コスト!F930))</f>
        <v>0.31831989017849105</v>
      </c>
      <c r="G930" s="2">
        <f>IF(logVir!G930="","",資本サービス!G930/SUM(資本サービス!G930,労働コスト!G930))</f>
        <v>0.33073599534092929</v>
      </c>
      <c r="I930" s="3">
        <v>30</v>
      </c>
      <c r="J930" s="3">
        <v>28</v>
      </c>
      <c r="K930" s="2" cm="1">
        <f t="array" ref="K930">IF(C930="","",0.5*(C930+SUMPRODUCT(($B$1461:$B$1491=$J930)*1,C$1461:C$1491)))</f>
        <v>0.38319764287810698</v>
      </c>
      <c r="L930" s="2" cm="1">
        <f t="array" ref="L930">IF(D930="","",0.5*(D930+SUMPRODUCT(($B$1461:$B$1491=$J930)*1,D$1461:D$1491)))</f>
        <v>0.34328375468701022</v>
      </c>
      <c r="M930" s="2" cm="1">
        <f t="array" ref="M930">IF(E930="","",0.5*(E930+SUMPRODUCT(($B$1461:$B$1491=$J930)*1,E$1461:E$1491)))</f>
        <v>0.32228118548580353</v>
      </c>
      <c r="N930" s="2" cm="1">
        <f t="array" ref="N930">IF(F930="","",0.5*(F930+SUMPRODUCT(($B$1461:$B$1491=$J930)*1,F$1461:F$1491)))</f>
        <v>0.32553906324483312</v>
      </c>
      <c r="O930" s="2" cm="1">
        <f t="array" ref="O930">IF(G930="","",0.5*(G930+SUMPRODUCT(($B$1461:$B$1491=$J930)*1,G$1461:G$1491)))</f>
        <v>0.33786183557762378</v>
      </c>
    </row>
    <row r="931" spans="1:15" x14ac:dyDescent="0.55000000000000004">
      <c r="A931" s="3">
        <v>30</v>
      </c>
      <c r="B931" s="3">
        <v>29</v>
      </c>
      <c r="C931" s="2">
        <f>IF(logVir!C931="","",資本サービス!C931/SUM(資本サービス!C931,労働コスト!C931))</f>
        <v>0.13198741811784606</v>
      </c>
      <c r="D931" s="2">
        <f>IF(logVir!D931="","",資本サービス!D931/SUM(資本サービス!D931,労働コスト!D931))</f>
        <v>0.14354201886693393</v>
      </c>
      <c r="E931" s="2">
        <f>IF(logVir!E931="","",資本サービス!E931/SUM(資本サービス!E931,労働コスト!E931))</f>
        <v>0.11450131186628709</v>
      </c>
      <c r="F931" s="2">
        <f>IF(logVir!F931="","",資本サービス!F931/SUM(資本サービス!F931,労働コスト!F931))</f>
        <v>0.12167225843347326</v>
      </c>
      <c r="G931" s="2">
        <f>IF(logVir!G931="","",資本サービス!G931/SUM(資本サービス!G931,労働コスト!G931))</f>
        <v>0.1404625839392511</v>
      </c>
      <c r="I931" s="3">
        <v>30</v>
      </c>
      <c r="J931" s="3">
        <v>29</v>
      </c>
      <c r="K931" s="2" cm="1">
        <f t="array" ref="K931">IF(C931="","",0.5*(C931+SUMPRODUCT(($B$1461:$B$1491=$J931)*1,C$1461:C$1491)))</f>
        <v>0.16176616212542003</v>
      </c>
      <c r="L931" s="2" cm="1">
        <f t="array" ref="L931">IF(D931="","",0.5*(D931+SUMPRODUCT(($B$1461:$B$1491=$J931)*1,D$1461:D$1491)))</f>
        <v>0.16865016502871311</v>
      </c>
      <c r="M931" s="2" cm="1">
        <f t="array" ref="M931">IF(E931="","",0.5*(E931+SUMPRODUCT(($B$1461:$B$1491=$J931)*1,E$1461:E$1491)))</f>
        <v>0.13693629422383952</v>
      </c>
      <c r="N931" s="2" cm="1">
        <f t="array" ref="N931">IF(F931="","",0.5*(F931+SUMPRODUCT(($B$1461:$B$1491=$J931)*1,F$1461:F$1491)))</f>
        <v>0.14862786437009945</v>
      </c>
      <c r="O931" s="2" cm="1">
        <f t="array" ref="O931">IF(G931="","",0.5*(G931+SUMPRODUCT(($B$1461:$B$1491=$J931)*1,G$1461:G$1491)))</f>
        <v>0.15213169168648949</v>
      </c>
    </row>
    <row r="932" spans="1:15" x14ac:dyDescent="0.55000000000000004">
      <c r="A932" s="3">
        <v>30</v>
      </c>
      <c r="B932" s="3">
        <v>30</v>
      </c>
      <c r="C932" s="2">
        <f>IF(logVir!C932="","",資本サービス!C932/SUM(資本サービス!C932,労働コスト!C932))</f>
        <v>0.12478170079416293</v>
      </c>
      <c r="D932" s="2">
        <f>IF(logVir!D932="","",資本サービス!D932/SUM(資本サービス!D932,労働コスト!D932))</f>
        <v>0.12547061654226416</v>
      </c>
      <c r="E932" s="2">
        <f>IF(logVir!E932="","",資本サービス!E932/SUM(資本サービス!E932,労働コスト!E932))</f>
        <v>9.6238760967683745E-2</v>
      </c>
      <c r="F932" s="2">
        <f>IF(logVir!F932="","",資本サービス!F932/SUM(資本サービス!F932,労働コスト!F932))</f>
        <v>9.5754160903943036E-2</v>
      </c>
      <c r="G932" s="2">
        <f>IF(logVir!G932="","",資本サービス!G932/SUM(資本サービス!G932,労働コスト!G932))</f>
        <v>7.6793617992092583E-2</v>
      </c>
      <c r="I932" s="3">
        <v>30</v>
      </c>
      <c r="J932" s="3">
        <v>30</v>
      </c>
      <c r="K932" s="2" cm="1">
        <f t="array" ref="K932">IF(C932="","",0.5*(C932+SUMPRODUCT(($B$1461:$B$1491=$J932)*1,C$1461:C$1491)))</f>
        <v>0.12959570903977907</v>
      </c>
      <c r="L932" s="2" cm="1">
        <f t="array" ref="L932">IF(D932="","",0.5*(D932+SUMPRODUCT(($B$1461:$B$1491=$J932)*1,D$1461:D$1491)))</f>
        <v>0.11937581919157937</v>
      </c>
      <c r="M932" s="2" cm="1">
        <f t="array" ref="M932">IF(E932="","",0.5*(E932+SUMPRODUCT(($B$1461:$B$1491=$J932)*1,E$1461:E$1491)))</f>
        <v>9.9347064477853131E-2</v>
      </c>
      <c r="N932" s="2" cm="1">
        <f t="array" ref="N932">IF(F932="","",0.5*(F932+SUMPRODUCT(($B$1461:$B$1491=$J932)*1,F$1461:F$1491)))</f>
        <v>9.7022812879487816E-2</v>
      </c>
      <c r="O932" s="2" cm="1">
        <f t="array" ref="O932">IF(G932="","",0.5*(G932+SUMPRODUCT(($B$1461:$B$1491=$J932)*1,G$1461:G$1491)))</f>
        <v>8.1270185915099658E-2</v>
      </c>
    </row>
    <row r="933" spans="1:15" x14ac:dyDescent="0.55000000000000004">
      <c r="A933" s="3">
        <v>30</v>
      </c>
      <c r="B933" s="3">
        <v>31</v>
      </c>
      <c r="C933" s="2">
        <f>IF(logVir!C933="","",資本サービス!C933/SUM(資本サービス!C933,労働コスト!C933))</f>
        <v>0.23154304679375026</v>
      </c>
      <c r="D933" s="2">
        <f>IF(logVir!D933="","",資本サービス!D933/SUM(資本サービス!D933,労働コスト!D933))</f>
        <v>0.2764681006453758</v>
      </c>
      <c r="E933" s="2">
        <f>IF(logVir!E933="","",資本サービス!E933/SUM(資本サービス!E933,労働コスト!E933))</f>
        <v>0.21961774277667698</v>
      </c>
      <c r="F933" s="2">
        <f>IF(logVir!F933="","",資本サービス!F933/SUM(資本サービス!F933,労働コスト!F933))</f>
        <v>0.21487863832102538</v>
      </c>
      <c r="G933" s="2">
        <f>IF(logVir!G933="","",資本サービス!G933/SUM(資本サービス!G933,労働コスト!G933))</f>
        <v>0.19263632764282479</v>
      </c>
      <c r="I933" s="3">
        <v>30</v>
      </c>
      <c r="J933" s="3">
        <v>31</v>
      </c>
      <c r="K933" s="2" cm="1">
        <f t="array" ref="K933">IF(C933="","",0.5*(C933+SUMPRODUCT(($B$1461:$B$1491=$J933)*1,C$1461:C$1491)))</f>
        <v>0.23125867207975653</v>
      </c>
      <c r="L933" s="2" cm="1">
        <f t="array" ref="L933">IF(D933="","",0.5*(D933+SUMPRODUCT(($B$1461:$B$1491=$J933)*1,D$1461:D$1491)))</f>
        <v>0.26040598203082521</v>
      </c>
      <c r="M933" s="2" cm="1">
        <f t="array" ref="M933">IF(E933="","",0.5*(E933+SUMPRODUCT(($B$1461:$B$1491=$J933)*1,E$1461:E$1491)))</f>
        <v>0.21717164520032031</v>
      </c>
      <c r="N933" s="2" cm="1">
        <f t="array" ref="N933">IF(F933="","",0.5*(F933+SUMPRODUCT(($B$1461:$B$1491=$J933)*1,F$1461:F$1491)))</f>
        <v>0.21054243053354832</v>
      </c>
      <c r="O933" s="2" cm="1">
        <f t="array" ref="O933">IF(G933="","",0.5*(G933+SUMPRODUCT(($B$1461:$B$1491=$J933)*1,G$1461:G$1491)))</f>
        <v>0.19653650599101119</v>
      </c>
    </row>
    <row r="934" spans="1:15" x14ac:dyDescent="0.55000000000000004">
      <c r="A934" s="3">
        <v>31</v>
      </c>
      <c r="B934" s="3">
        <v>1</v>
      </c>
      <c r="C934" s="2">
        <f>IF(logVir!C934="","",資本サービス!C934/SUM(資本サービス!C934,労働コスト!C934))</f>
        <v>0.46183440029742345</v>
      </c>
      <c r="D934" s="2">
        <f>IF(logVir!D934="","",資本サービス!D934/SUM(資本サービス!D934,労働コスト!D934))</f>
        <v>0.26971983285262763</v>
      </c>
      <c r="E934" s="2">
        <f>IF(logVir!E934="","",資本サービス!E934/SUM(資本サービス!E934,労働コスト!E934))</f>
        <v>0.23678799214274249</v>
      </c>
      <c r="F934" s="2">
        <f>IF(logVir!F934="","",資本サービス!F934/SUM(資本サービス!F934,労働コスト!F934))</f>
        <v>0.24295899918952871</v>
      </c>
      <c r="G934" s="2">
        <f>IF(logVir!G934="","",資本サービス!G934/SUM(資本サービス!G934,労働コスト!G934))</f>
        <v>0.19718080081616143</v>
      </c>
      <c r="I934" s="3">
        <v>31</v>
      </c>
      <c r="J934" s="3">
        <v>1</v>
      </c>
      <c r="K934" s="2" cm="1">
        <f t="array" ref="K934">IF(C934="","",0.5*(C934+SUMPRODUCT(($B$1461:$B$1491=$J934)*1,C$1461:C$1491)))</f>
        <v>0.46884882512941239</v>
      </c>
      <c r="L934" s="2" cm="1">
        <f t="array" ref="L934">IF(D934="","",0.5*(D934+SUMPRODUCT(($B$1461:$B$1491=$J934)*1,D$1461:D$1491)))</f>
        <v>0.31027812879947192</v>
      </c>
      <c r="M934" s="2" cm="1">
        <f t="array" ref="M934">IF(E934="","",0.5*(E934+SUMPRODUCT(($B$1461:$B$1491=$J934)*1,E$1461:E$1491)))</f>
        <v>0.28750960315197382</v>
      </c>
      <c r="N934" s="2" cm="1">
        <f t="array" ref="N934">IF(F934="","",0.5*(F934+SUMPRODUCT(($B$1461:$B$1491=$J934)*1,F$1461:F$1491)))</f>
        <v>0.2926587469554624</v>
      </c>
      <c r="O934" s="2" cm="1">
        <f t="array" ref="O934">IF(G934="","",0.5*(G934+SUMPRODUCT(($B$1461:$B$1491=$J934)*1,G$1461:G$1491)))</f>
        <v>0.25830809465171983</v>
      </c>
    </row>
    <row r="935" spans="1:15" x14ac:dyDescent="0.55000000000000004">
      <c r="A935" s="3">
        <v>31</v>
      </c>
      <c r="B935" s="3">
        <v>2</v>
      </c>
      <c r="C935" s="2">
        <f>IF(logVir!C935="","",資本サービス!C935/SUM(資本サービス!C935,労働コスト!C935))</f>
        <v>0.5850456459740222</v>
      </c>
      <c r="D935" s="2">
        <f>IF(logVir!D935="","",資本サービス!D935/SUM(資本サービス!D935,労働コスト!D935))</f>
        <v>0.61945534306102013</v>
      </c>
      <c r="E935" s="2">
        <f>IF(logVir!E935="","",資本サービス!E935/SUM(資本サービス!E935,労働コスト!E935))</f>
        <v>0.89261672025526362</v>
      </c>
      <c r="F935" s="2">
        <f>IF(logVir!F935="","",資本サービス!F935/SUM(資本サービス!F935,労働コスト!F935))</f>
        <v>0.83682718903522846</v>
      </c>
      <c r="G935" s="2">
        <f>IF(logVir!G935="","",資本サービス!G935/SUM(資本サービス!G935,労働コスト!G935))</f>
        <v>0.75509241174076813</v>
      </c>
      <c r="I935" s="3">
        <v>31</v>
      </c>
      <c r="J935" s="3">
        <v>2</v>
      </c>
      <c r="K935" s="2" cm="1">
        <f t="array" ref="K935">IF(C935="","",0.5*(C935+SUMPRODUCT(($B$1461:$B$1491=$J935)*1,C$1461:C$1491)))</f>
        <v>0.53024605666928226</v>
      </c>
      <c r="L935" s="2" cm="1">
        <f t="array" ref="L935">IF(D935="","",0.5*(D935+SUMPRODUCT(($B$1461:$B$1491=$J935)*1,D$1461:D$1491)))</f>
        <v>0.51341865489539351</v>
      </c>
      <c r="M935" s="2" cm="1">
        <f t="array" ref="M935">IF(E935="","",0.5*(E935+SUMPRODUCT(($B$1461:$B$1491=$J935)*1,E$1461:E$1491)))</f>
        <v>0.68716066263913611</v>
      </c>
      <c r="N935" s="2" cm="1">
        <f t="array" ref="N935">IF(F935="","",0.5*(F935+SUMPRODUCT(($B$1461:$B$1491=$J935)*1,F$1461:F$1491)))</f>
        <v>0.66041988193740608</v>
      </c>
      <c r="O935" s="2" cm="1">
        <f t="array" ref="O935">IF(G935="","",0.5*(G935+SUMPRODUCT(($B$1461:$B$1491=$J935)*1,G$1461:G$1491)))</f>
        <v>0.58099873360926413</v>
      </c>
    </row>
    <row r="936" spans="1:15" x14ac:dyDescent="0.55000000000000004">
      <c r="A936" s="3">
        <v>31</v>
      </c>
      <c r="B936" s="3">
        <v>3</v>
      </c>
      <c r="C936" s="2">
        <f>IF(logVir!C936="","",資本サービス!C936/SUM(資本サービス!C936,労働コスト!C936))</f>
        <v>0.4430707860853923</v>
      </c>
      <c r="D936" s="2">
        <f>IF(logVir!D936="","",資本サービス!D936/SUM(資本サービス!D936,労働コスト!D936))</f>
        <v>0.36671586417504726</v>
      </c>
      <c r="E936" s="2">
        <f>IF(logVir!E936="","",資本サービス!E936/SUM(資本サービス!E936,労働コスト!E936))</f>
        <v>0.34343360289129082</v>
      </c>
      <c r="F936" s="2">
        <f>IF(logVir!F936="","",資本サービス!F936/SUM(資本サービス!F936,労働コスト!F936))</f>
        <v>0.33380261458755361</v>
      </c>
      <c r="G936" s="2">
        <f>IF(logVir!G936="","",資本サービス!G936/SUM(資本サービス!G936,労働コスト!G936))</f>
        <v>0.30152802068699591</v>
      </c>
      <c r="I936" s="3">
        <v>31</v>
      </c>
      <c r="J936" s="3">
        <v>3</v>
      </c>
      <c r="K936" s="2" cm="1">
        <f t="array" ref="K936">IF(C936="","",0.5*(C936+SUMPRODUCT(($B$1461:$B$1491=$J936)*1,C$1461:C$1491)))</f>
        <v>0.37285136914070077</v>
      </c>
      <c r="L936" s="2" cm="1">
        <f t="array" ref="L936">IF(D936="","",0.5*(D936+SUMPRODUCT(($B$1461:$B$1491=$J936)*1,D$1461:D$1491)))</f>
        <v>0.3171473563692575</v>
      </c>
      <c r="M936" s="2" cm="1">
        <f t="array" ref="M936">IF(E936="","",0.5*(E936+SUMPRODUCT(($B$1461:$B$1491=$J936)*1,E$1461:E$1491)))</f>
        <v>0.29742740500005621</v>
      </c>
      <c r="N936" s="2" cm="1">
        <f t="array" ref="N936">IF(F936="","",0.5*(F936+SUMPRODUCT(($B$1461:$B$1491=$J936)*1,F$1461:F$1491)))</f>
        <v>0.29347617350100574</v>
      </c>
      <c r="O936" s="2" cm="1">
        <f t="array" ref="O936">IF(G936="","",0.5*(G936+SUMPRODUCT(($B$1461:$B$1491=$J936)*1,G$1461:G$1491)))</f>
        <v>0.26091899335433322</v>
      </c>
    </row>
    <row r="937" spans="1:15" x14ac:dyDescent="0.55000000000000004">
      <c r="A937" s="3">
        <v>31</v>
      </c>
      <c r="B937" s="3">
        <v>4</v>
      </c>
      <c r="C937" s="2">
        <f>IF(logVir!C937="","",資本サービス!C937/SUM(資本サービス!C937,労働コスト!C937))</f>
        <v>0.15328192658983925</v>
      </c>
      <c r="D937" s="2">
        <f>IF(logVir!D937="","",資本サービス!D937/SUM(資本サービス!D937,労働コスト!D937))</f>
        <v>0.16806368108916017</v>
      </c>
      <c r="E937" s="2">
        <f>IF(logVir!E937="","",資本サービス!E937/SUM(資本サービス!E937,労働コスト!E937))</f>
        <v>0.15289215009117821</v>
      </c>
      <c r="F937" s="2">
        <f>IF(logVir!F937="","",資本サービス!F937/SUM(資本サービス!F937,労働コスト!F937))</f>
        <v>0.14562476302630437</v>
      </c>
      <c r="G937" s="2">
        <f>IF(logVir!G937="","",資本サービス!G937/SUM(資本サービス!G937,労働コスト!G937))</f>
        <v>0.13395014588838944</v>
      </c>
      <c r="I937" s="3">
        <v>31</v>
      </c>
      <c r="J937" s="3">
        <v>4</v>
      </c>
      <c r="K937" s="2" cm="1">
        <f t="array" ref="K937">IF(C937="","",0.5*(C937+SUMPRODUCT(($B$1461:$B$1491=$J937)*1,C$1461:C$1491)))</f>
        <v>0.19572006590198143</v>
      </c>
      <c r="L937" s="2" cm="1">
        <f t="array" ref="L937">IF(D937="","",0.5*(D937+SUMPRODUCT(($B$1461:$B$1491=$J937)*1,D$1461:D$1491)))</f>
        <v>0.21472862418754324</v>
      </c>
      <c r="M937" s="2" cm="1">
        <f t="array" ref="M937">IF(E937="","",0.5*(E937+SUMPRODUCT(($B$1461:$B$1491=$J937)*1,E$1461:E$1491)))</f>
        <v>0.19947338557421962</v>
      </c>
      <c r="N937" s="2" cm="1">
        <f t="array" ref="N937">IF(F937="","",0.5*(F937+SUMPRODUCT(($B$1461:$B$1491=$J937)*1,F$1461:F$1491)))</f>
        <v>0.19917281283539318</v>
      </c>
      <c r="O937" s="2" cm="1">
        <f t="array" ref="O937">IF(G937="","",0.5*(G937+SUMPRODUCT(($B$1461:$B$1491=$J937)*1,G$1461:G$1491)))</f>
        <v>0.18193734268957773</v>
      </c>
    </row>
    <row r="938" spans="1:15" x14ac:dyDescent="0.55000000000000004">
      <c r="A938" s="3">
        <v>31</v>
      </c>
      <c r="B938" s="3">
        <v>5</v>
      </c>
      <c r="C938" s="2">
        <f>IF(logVir!C938="","",資本サービス!C938/SUM(資本サービス!C938,労働コスト!C938))</f>
        <v>0.51302363938417139</v>
      </c>
      <c r="D938" s="2">
        <f>IF(logVir!D938="","",資本サービス!D938/SUM(資本サービス!D938,労働コスト!D938))</f>
        <v>0.45566654758512776</v>
      </c>
      <c r="E938" s="2">
        <f>IF(logVir!E938="","",資本サービス!E938/SUM(資本サービス!E938,労働コスト!E938))</f>
        <v>0.44043049050574873</v>
      </c>
      <c r="F938" s="2">
        <f>IF(logVir!F938="","",資本サービス!F938/SUM(資本サービス!F938,労働コスト!F938))</f>
        <v>0.41232482397295001</v>
      </c>
      <c r="G938" s="2">
        <f>IF(logVir!G938="","",資本サービス!G938/SUM(資本サービス!G938,労働コスト!G938))</f>
        <v>0.38235193969048675</v>
      </c>
      <c r="I938" s="3">
        <v>31</v>
      </c>
      <c r="J938" s="3">
        <v>5</v>
      </c>
      <c r="K938" s="2" cm="1">
        <f t="array" ref="K938">IF(C938="","",0.5*(C938+SUMPRODUCT(($B$1461:$B$1491=$J938)*1,C$1461:C$1491)))</f>
        <v>0.4340407806596232</v>
      </c>
      <c r="L938" s="2" cm="1">
        <f t="array" ref="L938">IF(D938="","",0.5*(D938+SUMPRODUCT(($B$1461:$B$1491=$J938)*1,D$1461:D$1491)))</f>
        <v>0.38849032431191066</v>
      </c>
      <c r="M938" s="2" cm="1">
        <f t="array" ref="M938">IF(E938="","",0.5*(E938+SUMPRODUCT(($B$1461:$B$1491=$J938)*1,E$1461:E$1491)))</f>
        <v>0.36808151795684735</v>
      </c>
      <c r="N938" s="2" cm="1">
        <f t="array" ref="N938">IF(F938="","",0.5*(F938+SUMPRODUCT(($B$1461:$B$1491=$J938)*1,F$1461:F$1491)))</f>
        <v>0.3505316374492653</v>
      </c>
      <c r="O938" s="2" cm="1">
        <f t="array" ref="O938">IF(G938="","",0.5*(G938+SUMPRODUCT(($B$1461:$B$1491=$J938)*1,G$1461:G$1491)))</f>
        <v>0.32414397554353636</v>
      </c>
    </row>
    <row r="939" spans="1:15" x14ac:dyDescent="0.55000000000000004">
      <c r="A939" s="3">
        <v>31</v>
      </c>
      <c r="B939" s="3">
        <v>6</v>
      </c>
      <c r="C939" s="2">
        <f>IF(logVir!C939="","",資本サービス!C939/SUM(資本サービス!C939,労働コスト!C939))</f>
        <v>0.64458997335741375</v>
      </c>
      <c r="D939" s="2">
        <f>IF(logVir!D939="","",資本サービス!D939/SUM(資本サービス!D939,労働コスト!D939))</f>
        <v>0.53720536328271251</v>
      </c>
      <c r="E939" s="2">
        <f>IF(logVir!E939="","",資本サービス!E939/SUM(資本サービス!E939,労働コスト!E939))</f>
        <v>0.49078872967069809</v>
      </c>
      <c r="F939" s="2">
        <f>IF(logVir!F939="","",資本サービス!F939/SUM(資本サービス!F939,労働コスト!F939))</f>
        <v>0.51266698942033606</v>
      </c>
      <c r="G939" s="2">
        <f>IF(logVir!G939="","",資本サービス!G939/SUM(資本サービス!G939,労働コスト!G939))</f>
        <v>0.48762231748410628</v>
      </c>
      <c r="I939" s="3">
        <v>31</v>
      </c>
      <c r="J939" s="3">
        <v>6</v>
      </c>
      <c r="K939" s="2" cm="1">
        <f t="array" ref="K939">IF(C939="","",0.5*(C939+SUMPRODUCT(($B$1461:$B$1491=$J939)*1,C$1461:C$1491)))</f>
        <v>0.63194011947266304</v>
      </c>
      <c r="L939" s="2" cm="1">
        <f t="array" ref="L939">IF(D939="","",0.5*(D939+SUMPRODUCT(($B$1461:$B$1491=$J939)*1,D$1461:D$1491)))</f>
        <v>0.5615704744684602</v>
      </c>
      <c r="M939" s="2" cm="1">
        <f t="array" ref="M939">IF(E939="","",0.5*(E939+SUMPRODUCT(($B$1461:$B$1491=$J939)*1,E$1461:E$1491)))</f>
        <v>0.53965469675347189</v>
      </c>
      <c r="N939" s="2" cm="1">
        <f t="array" ref="N939">IF(F939="","",0.5*(F939+SUMPRODUCT(($B$1461:$B$1491=$J939)*1,F$1461:F$1491)))</f>
        <v>0.55530748878790215</v>
      </c>
      <c r="O939" s="2" cm="1">
        <f t="array" ref="O939">IF(G939="","",0.5*(G939+SUMPRODUCT(($B$1461:$B$1491=$J939)*1,G$1461:G$1491)))</f>
        <v>0.52523527460334274</v>
      </c>
    </row>
    <row r="940" spans="1:15" x14ac:dyDescent="0.55000000000000004">
      <c r="A940" s="3">
        <v>31</v>
      </c>
      <c r="B940" s="3">
        <v>7</v>
      </c>
      <c r="C940" s="2">
        <f>IF(logVir!C940="","",資本サービス!C940/SUM(資本サービス!C940,労働コスト!C940))</f>
        <v>0.41409342268676325</v>
      </c>
      <c r="D940" s="2">
        <f>IF(logVir!D940="","",資本サービス!D940/SUM(資本サービス!D940,労働コスト!D940))</f>
        <v>0.29990322472029562</v>
      </c>
      <c r="E940" s="2">
        <f>IF(logVir!E940="","",資本サービス!E940/SUM(資本サービス!E940,労働コスト!E940))</f>
        <v>0.29971605008845031</v>
      </c>
      <c r="F940" s="2">
        <f>IF(logVir!F940="","",資本サービス!F940/SUM(資本サービス!F940,労働コスト!F940))</f>
        <v>0.30059397953987543</v>
      </c>
      <c r="G940" s="2">
        <f>IF(logVir!G940="","",資本サービス!G940/SUM(資本サービス!G940,労働コスト!G940))</f>
        <v>0.29680817757179589</v>
      </c>
      <c r="I940" s="3">
        <v>31</v>
      </c>
      <c r="J940" s="3">
        <v>7</v>
      </c>
      <c r="K940" s="2" cm="1">
        <f t="array" ref="K940">IF(C940="","",0.5*(C940+SUMPRODUCT(($B$1461:$B$1491=$J940)*1,C$1461:C$1491)))</f>
        <v>0.39711989368752421</v>
      </c>
      <c r="L940" s="2" cm="1">
        <f t="array" ref="L940">IF(D940="","",0.5*(D940+SUMPRODUCT(($B$1461:$B$1491=$J940)*1,D$1461:D$1491)))</f>
        <v>0.31853903997913741</v>
      </c>
      <c r="M940" s="2" cm="1">
        <f t="array" ref="M940">IF(E940="","",0.5*(E940+SUMPRODUCT(($B$1461:$B$1491=$J940)*1,E$1461:E$1491)))</f>
        <v>0.31141666401664186</v>
      </c>
      <c r="N940" s="2" cm="1">
        <f t="array" ref="N940">IF(F940="","",0.5*(F940+SUMPRODUCT(($B$1461:$B$1491=$J940)*1,F$1461:F$1491)))</f>
        <v>0.31171772669973541</v>
      </c>
      <c r="O940" s="2" cm="1">
        <f t="array" ref="O940">IF(G940="","",0.5*(G940+SUMPRODUCT(($B$1461:$B$1491=$J940)*1,G$1461:G$1491)))</f>
        <v>0.29676164177256825</v>
      </c>
    </row>
    <row r="941" spans="1:15" x14ac:dyDescent="0.55000000000000004">
      <c r="A941" s="3">
        <v>31</v>
      </c>
      <c r="B941" s="3">
        <v>8</v>
      </c>
      <c r="C941" s="2">
        <f>IF(logVir!C941="","",資本サービス!C941/SUM(資本サービス!C941,労働コスト!C941))</f>
        <v>0.28685069193717222</v>
      </c>
      <c r="D941" s="2">
        <f>IF(logVir!D941="","",資本サービス!D941/SUM(資本サービス!D941,労働コスト!D941))</f>
        <v>0.29622404055653101</v>
      </c>
      <c r="E941" s="2">
        <f>IF(logVir!E941="","",資本サービス!E941/SUM(資本サービス!E941,労働コスト!E941))</f>
        <v>0.33097428394122846</v>
      </c>
      <c r="F941" s="2">
        <f>IF(logVir!F941="","",資本サービス!F941/SUM(資本サービス!F941,労働コスト!F941))</f>
        <v>0.31906491164928885</v>
      </c>
      <c r="G941" s="2">
        <f>IF(logVir!G941="","",資本サービス!G941/SUM(資本サービス!G941,労働コスト!G941))</f>
        <v>0.30010611874045323</v>
      </c>
      <c r="I941" s="3">
        <v>31</v>
      </c>
      <c r="J941" s="3">
        <v>8</v>
      </c>
      <c r="K941" s="2" cm="1">
        <f t="array" ref="K941">IF(C941="","",0.5*(C941+SUMPRODUCT(($B$1461:$B$1491=$J941)*1,C$1461:C$1491)))</f>
        <v>0.3685103097148632</v>
      </c>
      <c r="L941" s="2" cm="1">
        <f t="array" ref="L941">IF(D941="","",0.5*(D941+SUMPRODUCT(($B$1461:$B$1491=$J941)*1,D$1461:D$1491)))</f>
        <v>0.3486621171180676</v>
      </c>
      <c r="M941" s="2" cm="1">
        <f t="array" ref="M941">IF(E941="","",0.5*(E941+SUMPRODUCT(($B$1461:$B$1491=$J941)*1,E$1461:E$1491)))</f>
        <v>0.3657950295431473</v>
      </c>
      <c r="N941" s="2" cm="1">
        <f t="array" ref="N941">IF(F941="","",0.5*(F941+SUMPRODUCT(($B$1461:$B$1491=$J941)*1,F$1461:F$1491)))</f>
        <v>0.36436091333892651</v>
      </c>
      <c r="O941" s="2" cm="1">
        <f t="array" ref="O941">IF(G941="","",0.5*(G941+SUMPRODUCT(($B$1461:$B$1491=$J941)*1,G$1461:G$1491)))</f>
        <v>0.34060777815966353</v>
      </c>
    </row>
    <row r="942" spans="1:15" x14ac:dyDescent="0.55000000000000004">
      <c r="A942" s="3">
        <v>31</v>
      </c>
      <c r="B942" s="3">
        <v>9</v>
      </c>
      <c r="C942" s="2">
        <f>IF(logVir!C942="","",資本サービス!C942/SUM(資本サービス!C942,労働コスト!C942))</f>
        <v>0.18635461898770891</v>
      </c>
      <c r="D942" s="2">
        <f>IF(logVir!D942="","",資本サービス!D942/SUM(資本サービス!D942,労働コスト!D942))</f>
        <v>0.20674195367756093</v>
      </c>
      <c r="E942" s="2">
        <f>IF(logVir!E942="","",資本サービス!E942/SUM(資本サービス!E942,労働コスト!E942))</f>
        <v>0.20845367094397138</v>
      </c>
      <c r="F942" s="2">
        <f>IF(logVir!F942="","",資本サービス!F942/SUM(資本サービス!F942,労働コスト!F942))</f>
        <v>0.18787196685319305</v>
      </c>
      <c r="G942" s="2">
        <f>IF(logVir!G942="","",資本サービス!G942/SUM(資本サービス!G942,労働コスト!G942))</f>
        <v>0.16136652736812132</v>
      </c>
      <c r="I942" s="3">
        <v>31</v>
      </c>
      <c r="J942" s="3">
        <v>9</v>
      </c>
      <c r="K942" s="2" cm="1">
        <f t="array" ref="K942">IF(C942="","",0.5*(C942+SUMPRODUCT(($B$1461:$B$1491=$J942)*1,C$1461:C$1491)))</f>
        <v>0.19517086995186506</v>
      </c>
      <c r="L942" s="2" cm="1">
        <f t="array" ref="L942">IF(D942="","",0.5*(D942+SUMPRODUCT(($B$1461:$B$1491=$J942)*1,D$1461:D$1491)))</f>
        <v>0.19980735833747512</v>
      </c>
      <c r="M942" s="2" cm="1">
        <f t="array" ref="M942">IF(E942="","",0.5*(E942+SUMPRODUCT(($B$1461:$B$1491=$J942)*1,E$1461:E$1491)))</f>
        <v>0.18765461049872129</v>
      </c>
      <c r="N942" s="2" cm="1">
        <f t="array" ref="N942">IF(F942="","",0.5*(F942+SUMPRODUCT(($B$1461:$B$1491=$J942)*1,F$1461:F$1491)))</f>
        <v>0.17599720672384966</v>
      </c>
      <c r="O942" s="2" cm="1">
        <f t="array" ref="O942">IF(G942="","",0.5*(G942+SUMPRODUCT(($B$1461:$B$1491=$J942)*1,G$1461:G$1491)))</f>
        <v>0.15186526104399131</v>
      </c>
    </row>
    <row r="943" spans="1:15" x14ac:dyDescent="0.55000000000000004">
      <c r="A943" s="3">
        <v>31</v>
      </c>
      <c r="B943" s="3">
        <v>10</v>
      </c>
      <c r="C943" s="2">
        <f>IF(logVir!C943="","",資本サービス!C943/SUM(資本サービス!C943,労働コスト!C943))</f>
        <v>0.34215873873351471</v>
      </c>
      <c r="D943" s="2">
        <f>IF(logVir!D943="","",資本サービス!D943/SUM(資本サービス!D943,労働コスト!D943))</f>
        <v>0.33003606586396322</v>
      </c>
      <c r="E943" s="2">
        <f>IF(logVir!E943="","",資本サービス!E943/SUM(資本サービス!E943,労働コスト!E943))</f>
        <v>0.34278539023568838</v>
      </c>
      <c r="F943" s="2">
        <f>IF(logVir!F943="","",資本サービス!F943/SUM(資本サービス!F943,労働コスト!F943))</f>
        <v>0.32216905275081476</v>
      </c>
      <c r="G943" s="2">
        <f>IF(logVir!G943="","",資本サービス!G943/SUM(資本サービス!G943,労働コスト!G943))</f>
        <v>0.31324993307019711</v>
      </c>
      <c r="I943" s="3">
        <v>31</v>
      </c>
      <c r="J943" s="3">
        <v>10</v>
      </c>
      <c r="K943" s="2" cm="1">
        <f t="array" ref="K943">IF(C943="","",0.5*(C943+SUMPRODUCT(($B$1461:$B$1491=$J943)*1,C$1461:C$1491)))</f>
        <v>0.35782493722691044</v>
      </c>
      <c r="L943" s="2" cm="1">
        <f t="array" ref="L943">IF(D943="","",0.5*(D943+SUMPRODUCT(($B$1461:$B$1491=$J943)*1,D$1461:D$1491)))</f>
        <v>0.34356926631740886</v>
      </c>
      <c r="M943" s="2" cm="1">
        <f t="array" ref="M943">IF(E943="","",0.5*(E943+SUMPRODUCT(($B$1461:$B$1491=$J943)*1,E$1461:E$1491)))</f>
        <v>0.33165139729040571</v>
      </c>
      <c r="N943" s="2" cm="1">
        <f t="array" ref="N943">IF(F943="","",0.5*(F943+SUMPRODUCT(($B$1461:$B$1491=$J943)*1,F$1461:F$1491)))</f>
        <v>0.32149634702236118</v>
      </c>
      <c r="O943" s="2" cm="1">
        <f t="array" ref="O943">IF(G943="","",0.5*(G943+SUMPRODUCT(($B$1461:$B$1491=$J943)*1,G$1461:G$1491)))</f>
        <v>0.29910121534163625</v>
      </c>
    </row>
    <row r="944" spans="1:15" x14ac:dyDescent="0.55000000000000004">
      <c r="A944" s="3">
        <v>31</v>
      </c>
      <c r="B944" s="3">
        <v>11</v>
      </c>
      <c r="C944" s="2">
        <f>IF(logVir!C944="","",資本サービス!C944/SUM(資本サービス!C944,労働コスト!C944))</f>
        <v>0.48250499781282441</v>
      </c>
      <c r="D944" s="2">
        <f>IF(logVir!D944="","",資本サービス!D944/SUM(資本サービス!D944,労働コスト!D944))</f>
        <v>0.43109912568354403</v>
      </c>
      <c r="E944" s="2">
        <f>IF(logVir!E944="","",資本サービス!E944/SUM(資本サービス!E944,労働コスト!E944))</f>
        <v>0.38099067856694774</v>
      </c>
      <c r="F944" s="2">
        <f>IF(logVir!F944="","",資本サービス!F944/SUM(資本サービス!F944,労働コスト!F944))</f>
        <v>0.36737022941866787</v>
      </c>
      <c r="G944" s="2">
        <f>IF(logVir!G944="","",資本サービス!G944/SUM(資本サービス!G944,労働コスト!G944))</f>
        <v>0.37915299889760545</v>
      </c>
      <c r="I944" s="3">
        <v>31</v>
      </c>
      <c r="J944" s="3">
        <v>11</v>
      </c>
      <c r="K944" s="2" cm="1">
        <f t="array" ref="K944">IF(C944="","",0.5*(C944+SUMPRODUCT(($B$1461:$B$1491=$J944)*1,C$1461:C$1491)))</f>
        <v>0.45883713365892087</v>
      </c>
      <c r="L944" s="2" cm="1">
        <f t="array" ref="L944">IF(D944="","",0.5*(D944+SUMPRODUCT(($B$1461:$B$1491=$J944)*1,D$1461:D$1491)))</f>
        <v>0.43155259246650002</v>
      </c>
      <c r="M944" s="2" cm="1">
        <f t="array" ref="M944">IF(E944="","",0.5*(E944+SUMPRODUCT(($B$1461:$B$1491=$J944)*1,E$1461:E$1491)))</f>
        <v>0.40026526539849061</v>
      </c>
      <c r="N944" s="2" cm="1">
        <f t="array" ref="N944">IF(F944="","",0.5*(F944+SUMPRODUCT(($B$1461:$B$1491=$J944)*1,F$1461:F$1491)))</f>
        <v>0.39734941311679706</v>
      </c>
      <c r="O944" s="2" cm="1">
        <f t="array" ref="O944">IF(G944="","",0.5*(G944+SUMPRODUCT(($B$1461:$B$1491=$J944)*1,G$1461:G$1491)))</f>
        <v>0.39260433706294534</v>
      </c>
    </row>
    <row r="945" spans="1:15" x14ac:dyDescent="0.55000000000000004">
      <c r="A945" s="3">
        <v>31</v>
      </c>
      <c r="B945" s="3">
        <v>12</v>
      </c>
      <c r="C945" s="2">
        <f>IF(logVir!C945="","",資本サービス!C945/SUM(資本サービス!C945,労働コスト!C945))</f>
        <v>0.4717057732335721</v>
      </c>
      <c r="D945" s="2">
        <f>IF(logVir!D945="","",資本サービス!D945/SUM(資本サービス!D945,労働コスト!D945))</f>
        <v>0.49729242385359607</v>
      </c>
      <c r="E945" s="2">
        <f>IF(logVir!E945="","",資本サービス!E945/SUM(資本サービス!E945,労働コスト!E945))</f>
        <v>0.49896540714659354</v>
      </c>
      <c r="F945" s="2">
        <f>IF(logVir!F945="","",資本サービス!F945/SUM(資本サービス!F945,労働コスト!F945))</f>
        <v>0.46847195852224083</v>
      </c>
      <c r="G945" s="2">
        <f>IF(logVir!G945="","",資本サービス!G945/SUM(資本サービス!G945,労働コスト!G945))</f>
        <v>0.42059222819155057</v>
      </c>
      <c r="I945" s="3">
        <v>31</v>
      </c>
      <c r="J945" s="3">
        <v>12</v>
      </c>
      <c r="K945" s="2" cm="1">
        <f t="array" ref="K945">IF(C945="","",0.5*(C945+SUMPRODUCT(($B$1461:$B$1491=$J945)*1,C$1461:C$1491)))</f>
        <v>0.49146032972203169</v>
      </c>
      <c r="L945" s="2" cm="1">
        <f t="array" ref="L945">IF(D945="","",0.5*(D945+SUMPRODUCT(($B$1461:$B$1491=$J945)*1,D$1461:D$1491)))</f>
        <v>0.49214029844409057</v>
      </c>
      <c r="M945" s="2" cm="1">
        <f t="array" ref="M945">IF(E945="","",0.5*(E945+SUMPRODUCT(($B$1461:$B$1491=$J945)*1,E$1461:E$1491)))</f>
        <v>0.4923933665463317</v>
      </c>
      <c r="N945" s="2" cm="1">
        <f t="array" ref="N945">IF(F945="","",0.5*(F945+SUMPRODUCT(($B$1461:$B$1491=$J945)*1,F$1461:F$1491)))</f>
        <v>0.47486123165385435</v>
      </c>
      <c r="O945" s="2" cm="1">
        <f t="array" ref="O945">IF(G945="","",0.5*(G945+SUMPRODUCT(($B$1461:$B$1491=$J945)*1,G$1461:G$1491)))</f>
        <v>0.42929727003400786</v>
      </c>
    </row>
    <row r="946" spans="1:15" x14ac:dyDescent="0.55000000000000004">
      <c r="A946" s="3">
        <v>31</v>
      </c>
      <c r="B946" s="3">
        <v>13</v>
      </c>
      <c r="C946" s="2">
        <f>IF(logVir!C946="","",資本サービス!C946/SUM(資本サービス!C946,労働コスト!C946))</f>
        <v>0.62119480358239754</v>
      </c>
      <c r="D946" s="2">
        <f>IF(logVir!D946="","",資本サービス!D946/SUM(資本サービス!D946,労働コスト!D946))</f>
        <v>0.78987242789620438</v>
      </c>
      <c r="E946" s="2">
        <f>IF(logVir!E946="","",資本サービス!E946/SUM(資本サービス!E946,労働コスト!E946))</f>
        <v>0.67357615101976298</v>
      </c>
      <c r="F946" s="2">
        <f>IF(logVir!F946="","",資本サービス!F946/SUM(資本サービス!F946,労働コスト!F946))</f>
        <v>0.76428776249787123</v>
      </c>
      <c r="G946" s="2">
        <f>IF(logVir!G946="","",資本サービス!G946/SUM(資本サービス!G946,労働コスト!G946))</f>
        <v>0.8452028316327409</v>
      </c>
      <c r="I946" s="3">
        <v>31</v>
      </c>
      <c r="J946" s="3">
        <v>13</v>
      </c>
      <c r="K946" s="2" cm="1">
        <f t="array" ref="K946">IF(C946="","",0.5*(C946+SUMPRODUCT(($B$1461:$B$1491=$J946)*1,C$1461:C$1491)))</f>
        <v>0.60981818013326472</v>
      </c>
      <c r="L946" s="2" cm="1">
        <f t="array" ref="L946">IF(D946="","",0.5*(D946+SUMPRODUCT(($B$1461:$B$1491=$J946)*1,D$1461:D$1491)))</f>
        <v>0.70907010468732024</v>
      </c>
      <c r="M946" s="2" cm="1">
        <f t="array" ref="M946">IF(E946="","",0.5*(E946+SUMPRODUCT(($B$1461:$B$1491=$J946)*1,E$1461:E$1491)))</f>
        <v>0.6312366228378572</v>
      </c>
      <c r="N946" s="2" cm="1">
        <f t="array" ref="N946">IF(F946="","",0.5*(F946+SUMPRODUCT(($B$1461:$B$1491=$J946)*1,F$1461:F$1491)))</f>
        <v>0.68398189261876685</v>
      </c>
      <c r="O946" s="2" cm="1">
        <f t="array" ref="O946">IF(G946="","",0.5*(G946+SUMPRODUCT(($B$1461:$B$1491=$J946)*1,G$1461:G$1491)))</f>
        <v>0.70671913483760629</v>
      </c>
    </row>
    <row r="947" spans="1:15" x14ac:dyDescent="0.55000000000000004">
      <c r="A947" s="3">
        <v>31</v>
      </c>
      <c r="B947" s="3">
        <v>14</v>
      </c>
      <c r="C947" s="2">
        <f>IF(logVir!C947="","",資本サービス!C947/SUM(資本サービス!C947,労働コスト!C947))</f>
        <v>0.24819951654759309</v>
      </c>
      <c r="D947" s="2">
        <f>IF(logVir!D947="","",資本サービス!D947/SUM(資本サービス!D947,労働コスト!D947))</f>
        <v>0.24665358678771876</v>
      </c>
      <c r="E947" s="2">
        <f>IF(logVir!E947="","",資本サービス!E947/SUM(資本サービス!E947,労働コスト!E947))</f>
        <v>0.28335387889449271</v>
      </c>
      <c r="F947" s="2">
        <f>IF(logVir!F947="","",資本サービス!F947/SUM(資本サービス!F947,労働コスト!F947))</f>
        <v>0.30215237619825841</v>
      </c>
      <c r="G947" s="2">
        <f>IF(logVir!G947="","",資本サービス!G947/SUM(資本サービス!G947,労働コスト!G947))</f>
        <v>0.35999816423497133</v>
      </c>
      <c r="I947" s="3">
        <v>31</v>
      </c>
      <c r="J947" s="3">
        <v>14</v>
      </c>
      <c r="K947" s="2" cm="1">
        <f t="array" ref="K947">IF(C947="","",0.5*(C947+SUMPRODUCT(($B$1461:$B$1491=$J947)*1,C$1461:C$1491)))</f>
        <v>0.32867199842743178</v>
      </c>
      <c r="L947" s="2" cm="1">
        <f t="array" ref="L947">IF(D947="","",0.5*(D947+SUMPRODUCT(($B$1461:$B$1491=$J947)*1,D$1461:D$1491)))</f>
        <v>0.30814647372332948</v>
      </c>
      <c r="M947" s="2" cm="1">
        <f t="array" ref="M947">IF(E947="","",0.5*(E947+SUMPRODUCT(($B$1461:$B$1491=$J947)*1,E$1461:E$1491)))</f>
        <v>0.33545781119445461</v>
      </c>
      <c r="N947" s="2" cm="1">
        <f t="array" ref="N947">IF(F947="","",0.5*(F947+SUMPRODUCT(($B$1461:$B$1491=$J947)*1,F$1461:F$1491)))</f>
        <v>0.35145982213857818</v>
      </c>
      <c r="O947" s="2" cm="1">
        <f t="array" ref="O947">IF(G947="","",0.5*(G947+SUMPRODUCT(($B$1461:$B$1491=$J947)*1,G$1461:G$1491)))</f>
        <v>0.36711811323076482</v>
      </c>
    </row>
    <row r="948" spans="1:15" x14ac:dyDescent="0.55000000000000004">
      <c r="A948" s="3">
        <v>31</v>
      </c>
      <c r="B948" s="3">
        <v>15</v>
      </c>
      <c r="C948" s="2">
        <f>IF(logVir!C948="","",資本サービス!C948/SUM(資本サービス!C948,労働コスト!C948))</f>
        <v>0.23319038569602094</v>
      </c>
      <c r="D948" s="2">
        <f>IF(logVir!D948="","",資本サービス!D948/SUM(資本サービス!D948,労働コスト!D948))</f>
        <v>0.18348815150309869</v>
      </c>
      <c r="E948" s="2">
        <f>IF(logVir!E948="","",資本サービス!E948/SUM(資本サービス!E948,労働コスト!E948))</f>
        <v>0.37940181109144527</v>
      </c>
      <c r="F948" s="2">
        <f>IF(logVir!F948="","",資本サービス!F948/SUM(資本サービス!F948,労働コスト!F948))</f>
        <v>0.35839931879099196</v>
      </c>
      <c r="G948" s="2">
        <f>IF(logVir!G948="","",資本サービス!G948/SUM(資本サービス!G948,労働コスト!G948))</f>
        <v>0.3265979340914909</v>
      </c>
      <c r="I948" s="3">
        <v>31</v>
      </c>
      <c r="J948" s="3">
        <v>15</v>
      </c>
      <c r="K948" s="2" cm="1">
        <f t="array" ref="K948">IF(C948="","",0.5*(C948+SUMPRODUCT(($B$1461:$B$1491=$J948)*1,C$1461:C$1491)))</f>
        <v>0.24689812070576611</v>
      </c>
      <c r="L948" s="2" cm="1">
        <f t="array" ref="L948">IF(D948="","",0.5*(D948+SUMPRODUCT(($B$1461:$B$1491=$J948)*1,D$1461:D$1491)))</f>
        <v>0.20067950396026399</v>
      </c>
      <c r="M948" s="2" cm="1">
        <f t="array" ref="M948">IF(E948="","",0.5*(E948+SUMPRODUCT(($B$1461:$B$1491=$J948)*1,E$1461:E$1491)))</f>
        <v>0.31169517837683008</v>
      </c>
      <c r="N948" s="2" cm="1">
        <f t="array" ref="N948">IF(F948="","",0.5*(F948+SUMPRODUCT(($B$1461:$B$1491=$J948)*1,F$1461:F$1491)))</f>
        <v>0.30566049982030397</v>
      </c>
      <c r="O948" s="2" cm="1">
        <f t="array" ref="O948">IF(G948="","",0.5*(G948+SUMPRODUCT(($B$1461:$B$1491=$J948)*1,G$1461:G$1491)))</f>
        <v>0.27642260625581766</v>
      </c>
    </row>
    <row r="949" spans="1:15" x14ac:dyDescent="0.55000000000000004">
      <c r="A949" s="3">
        <v>31</v>
      </c>
      <c r="B949" s="3">
        <v>16</v>
      </c>
      <c r="C949" s="2">
        <f>IF(logVir!C949="","",資本サービス!C949/SUM(資本サービス!C949,労働コスト!C949))</f>
        <v>0.34430060518210298</v>
      </c>
      <c r="D949" s="2">
        <f>IF(logVir!D949="","",資本サービス!D949/SUM(資本サービス!D949,労働コスト!D949))</f>
        <v>0.30118746204106583</v>
      </c>
      <c r="E949" s="2">
        <f>IF(logVir!E949="","",資本サービス!E949/SUM(資本サービス!E949,労働コスト!E949))</f>
        <v>0.26959150441594548</v>
      </c>
      <c r="F949" s="2">
        <f>IF(logVir!F949="","",資本サービス!F949/SUM(資本サービス!F949,労働コスト!F949))</f>
        <v>0.29354692317223136</v>
      </c>
      <c r="G949" s="2">
        <f>IF(logVir!G949="","",資本サービス!G949/SUM(資本サービス!G949,労働コスト!G949))</f>
        <v>0.24807812818637481</v>
      </c>
      <c r="I949" s="3">
        <v>31</v>
      </c>
      <c r="J949" s="3">
        <v>16</v>
      </c>
      <c r="K949" s="2" cm="1">
        <f t="array" ref="K949">IF(C949="","",0.5*(C949+SUMPRODUCT(($B$1461:$B$1491=$J949)*1,C$1461:C$1491)))</f>
        <v>0.33542703563625897</v>
      </c>
      <c r="L949" s="2" cm="1">
        <f t="array" ref="L949">IF(D949="","",0.5*(D949+SUMPRODUCT(($B$1461:$B$1491=$J949)*1,D$1461:D$1491)))</f>
        <v>0.29935333884921056</v>
      </c>
      <c r="M949" s="2" cm="1">
        <f t="array" ref="M949">IF(E949="","",0.5*(E949+SUMPRODUCT(($B$1461:$B$1491=$J949)*1,E$1461:E$1491)))</f>
        <v>0.27072111823269585</v>
      </c>
      <c r="N949" s="2" cm="1">
        <f t="array" ref="N949">IF(F949="","",0.5*(F949+SUMPRODUCT(($B$1461:$B$1491=$J949)*1,F$1461:F$1491)))</f>
        <v>0.28295597752694335</v>
      </c>
      <c r="O949" s="2" cm="1">
        <f t="array" ref="O949">IF(G949="","",0.5*(G949+SUMPRODUCT(($B$1461:$B$1491=$J949)*1,G$1461:G$1491)))</f>
        <v>0.24629642860941509</v>
      </c>
    </row>
    <row r="950" spans="1:15" x14ac:dyDescent="0.55000000000000004">
      <c r="A950" s="3">
        <v>31</v>
      </c>
      <c r="B950" s="3">
        <v>17</v>
      </c>
      <c r="C950" s="2">
        <f>IF(logVir!C950="","",資本サービス!C950/SUM(資本サービス!C950,労働コスト!C950))</f>
        <v>0.58720187127893475</v>
      </c>
      <c r="D950" s="2">
        <f>IF(logVir!D950="","",資本サービス!D950/SUM(資本サービス!D950,労働コスト!D950))</f>
        <v>0.60348978526468511</v>
      </c>
      <c r="E950" s="2">
        <f>IF(logVir!E950="","",資本サービス!E950/SUM(資本サービス!E950,労働コスト!E950))</f>
        <v>0.57481388389250176</v>
      </c>
      <c r="F950" s="2">
        <f>IF(logVir!F950="","",資本サービス!F950/SUM(資本サービス!F950,労働コスト!F950))</f>
        <v>0.59401981060487041</v>
      </c>
      <c r="G950" s="2">
        <f>IF(logVir!G950="","",資本サービス!G950/SUM(資本サービス!G950,労働コスト!G950))</f>
        <v>0.54393145456907332</v>
      </c>
      <c r="I950" s="3">
        <v>31</v>
      </c>
      <c r="J950" s="3">
        <v>17</v>
      </c>
      <c r="K950" s="2" cm="1">
        <f t="array" ref="K950">IF(C950="","",0.5*(C950+SUMPRODUCT(($B$1461:$B$1491=$J950)*1,C$1461:C$1491)))</f>
        <v>0.62190829879522092</v>
      </c>
      <c r="L950" s="2" cm="1">
        <f t="array" ref="L950">IF(D950="","",0.5*(D950+SUMPRODUCT(($B$1461:$B$1491=$J950)*1,D$1461:D$1491)))</f>
        <v>0.62226828073861573</v>
      </c>
      <c r="M950" s="2" cm="1">
        <f t="array" ref="M950">IF(E950="","",0.5*(E950+SUMPRODUCT(($B$1461:$B$1491=$J950)*1,E$1461:E$1491)))</f>
        <v>0.59443899433379022</v>
      </c>
      <c r="N950" s="2" cm="1">
        <f t="array" ref="N950">IF(F950="","",0.5*(F950+SUMPRODUCT(($B$1461:$B$1491=$J950)*1,F$1461:F$1491)))</f>
        <v>0.58997553109023393</v>
      </c>
      <c r="O950" s="2" cm="1">
        <f t="array" ref="O950">IF(G950="","",0.5*(G950+SUMPRODUCT(($B$1461:$B$1491=$J950)*1,G$1461:G$1491)))</f>
        <v>0.56302054248553146</v>
      </c>
    </row>
    <row r="951" spans="1:15" x14ac:dyDescent="0.55000000000000004">
      <c r="A951" s="3">
        <v>31</v>
      </c>
      <c r="B951" s="3">
        <v>18</v>
      </c>
      <c r="C951" s="2">
        <f>IF(logVir!C951="","",資本サービス!C951/SUM(資本サービス!C951,労働コスト!C951))</f>
        <v>0.18735289577688224</v>
      </c>
      <c r="D951" s="2">
        <f>IF(logVir!D951="","",資本サービス!D951/SUM(資本サービス!D951,労働コスト!D951))</f>
        <v>0.12245473375042516</v>
      </c>
      <c r="E951" s="2">
        <f>IF(logVir!E951="","",資本サービス!E951/SUM(資本サービス!E951,労働コスト!E951))</f>
        <v>0.14117654782704872</v>
      </c>
      <c r="F951" s="2">
        <f>IF(logVir!F951="","",資本サービス!F951/SUM(資本サービス!F951,労働コスト!F951))</f>
        <v>0.1230313883135806</v>
      </c>
      <c r="G951" s="2">
        <f>IF(logVir!G951="","",資本サービス!G951/SUM(資本サービス!G951,労働コスト!G951))</f>
        <v>0.11118778765982545</v>
      </c>
      <c r="I951" s="3">
        <v>31</v>
      </c>
      <c r="J951" s="3">
        <v>18</v>
      </c>
      <c r="K951" s="2" cm="1">
        <f t="array" ref="K951">IF(C951="","",0.5*(C951+SUMPRODUCT(($B$1461:$B$1491=$J951)*1,C$1461:C$1491)))</f>
        <v>0.16542788230286049</v>
      </c>
      <c r="L951" s="2" cm="1">
        <f t="array" ref="L951">IF(D951="","",0.5*(D951+SUMPRODUCT(($B$1461:$B$1491=$J951)*1,D$1461:D$1491)))</f>
        <v>0.11575986133188457</v>
      </c>
      <c r="M951" s="2" cm="1">
        <f t="array" ref="M951">IF(E951="","",0.5*(E951+SUMPRODUCT(($B$1461:$B$1491=$J951)*1,E$1461:E$1491)))</f>
        <v>0.12242633417508</v>
      </c>
      <c r="N951" s="2" cm="1">
        <f t="array" ref="N951">IF(F951="","",0.5*(F951+SUMPRODUCT(($B$1461:$B$1491=$J951)*1,F$1461:F$1491)))</f>
        <v>0.1125578004908671</v>
      </c>
      <c r="O951" s="2" cm="1">
        <f t="array" ref="O951">IF(G951="","",0.5*(G951+SUMPRODUCT(($B$1461:$B$1491=$J951)*1,G$1461:G$1491)))</f>
        <v>0.10635168121145853</v>
      </c>
    </row>
    <row r="952" spans="1:15" x14ac:dyDescent="0.55000000000000004">
      <c r="A952" s="3">
        <v>31</v>
      </c>
      <c r="B952" s="3">
        <v>19</v>
      </c>
      <c r="C952" s="2">
        <f>IF(logVir!C952="","",資本サービス!C952/SUM(資本サービス!C952,労働コスト!C952))</f>
        <v>0.14853820282401753</v>
      </c>
      <c r="D952" s="2">
        <f>IF(logVir!D952="","",資本サービス!D952/SUM(資本サービス!D952,労働コスト!D952))</f>
        <v>8.9499048880087348E-2</v>
      </c>
      <c r="E952" s="2">
        <f>IF(logVir!E952="","",資本サービス!E952/SUM(資本サービス!E952,労働コスト!E952))</f>
        <v>9.5184048200031998E-2</v>
      </c>
      <c r="F952" s="2">
        <f>IF(logVir!F952="","",資本サービス!F952/SUM(資本サービス!F952,労働コスト!F952))</f>
        <v>0.10503388934274771</v>
      </c>
      <c r="G952" s="2">
        <f>IF(logVir!G952="","",資本サービス!G952/SUM(資本サービス!G952,労働コスト!G952))</f>
        <v>7.493967166360524E-2</v>
      </c>
      <c r="I952" s="3">
        <v>31</v>
      </c>
      <c r="J952" s="3">
        <v>19</v>
      </c>
      <c r="K952" s="2" cm="1">
        <f t="array" ref="K952">IF(C952="","",0.5*(C952+SUMPRODUCT(($B$1461:$B$1491=$J952)*1,C$1461:C$1491)))</f>
        <v>0.16061210288186772</v>
      </c>
      <c r="L952" s="2" cm="1">
        <f t="array" ref="L952">IF(D952="","",0.5*(D952+SUMPRODUCT(($B$1461:$B$1491=$J952)*1,D$1461:D$1491)))</f>
        <v>0.11108055895284411</v>
      </c>
      <c r="M952" s="2" cm="1">
        <f t="array" ref="M952">IF(E952="","",0.5*(E952+SUMPRODUCT(($B$1461:$B$1491=$J952)*1,E$1461:E$1491)))</f>
        <v>0.11288825426583091</v>
      </c>
      <c r="N952" s="2" cm="1">
        <f t="array" ref="N952">IF(F952="","",0.5*(F952+SUMPRODUCT(($B$1461:$B$1491=$J952)*1,F$1461:F$1491)))</f>
        <v>0.11769174503322151</v>
      </c>
      <c r="O952" s="2" cm="1">
        <f t="array" ref="O952">IF(G952="","",0.5*(G952+SUMPRODUCT(($B$1461:$B$1491=$J952)*1,G$1461:G$1491)))</f>
        <v>0.10011253824116464</v>
      </c>
    </row>
    <row r="953" spans="1:15" x14ac:dyDescent="0.55000000000000004">
      <c r="A953" s="3">
        <v>31</v>
      </c>
      <c r="B953" s="3">
        <v>20</v>
      </c>
      <c r="C953" s="2">
        <f>IF(logVir!C953="","",資本サービス!C953/SUM(資本サービス!C953,労働コスト!C953))</f>
        <v>0.20498416362691324</v>
      </c>
      <c r="D953" s="2">
        <f>IF(logVir!D953="","",資本サービス!D953/SUM(資本サービス!D953,労働コスト!D953))</f>
        <v>0.17447901474510724</v>
      </c>
      <c r="E953" s="2">
        <f>IF(logVir!E953="","",資本サービス!E953/SUM(資本サービス!E953,労働コスト!E953))</f>
        <v>0.22484962782400572</v>
      </c>
      <c r="F953" s="2">
        <f>IF(logVir!F953="","",資本サービス!F953/SUM(資本サービス!F953,労働コスト!F953))</f>
        <v>0.22711776963940883</v>
      </c>
      <c r="G953" s="2">
        <f>IF(logVir!G953="","",資本サービス!G953/SUM(資本サービス!G953,労働コスト!G953))</f>
        <v>0.19101484705564886</v>
      </c>
      <c r="I953" s="3">
        <v>31</v>
      </c>
      <c r="J953" s="3">
        <v>20</v>
      </c>
      <c r="K953" s="2" cm="1">
        <f t="array" ref="K953">IF(C953="","",0.5*(C953+SUMPRODUCT(($B$1461:$B$1491=$J953)*1,C$1461:C$1491)))</f>
        <v>0.22969088809781144</v>
      </c>
      <c r="L953" s="2" cm="1">
        <f t="array" ref="L953">IF(D953="","",0.5*(D953+SUMPRODUCT(($B$1461:$B$1491=$J953)*1,D$1461:D$1491)))</f>
        <v>0.20987799001645879</v>
      </c>
      <c r="M953" s="2" cm="1">
        <f t="array" ref="M953">IF(E953="","",0.5*(E953+SUMPRODUCT(($B$1461:$B$1491=$J953)*1,E$1461:E$1491)))</f>
        <v>0.23818983131607158</v>
      </c>
      <c r="N953" s="2" cm="1">
        <f t="array" ref="N953">IF(F953="","",0.5*(F953+SUMPRODUCT(($B$1461:$B$1491=$J953)*1,F$1461:F$1491)))</f>
        <v>0.24011530513875814</v>
      </c>
      <c r="O953" s="2" cm="1">
        <f t="array" ref="O953">IF(G953="","",0.5*(G953+SUMPRODUCT(($B$1461:$B$1491=$J953)*1,G$1461:G$1491)))</f>
        <v>0.21435834318115812</v>
      </c>
    </row>
    <row r="954" spans="1:15" x14ac:dyDescent="0.55000000000000004">
      <c r="A954" s="3">
        <v>31</v>
      </c>
      <c r="B954" s="3">
        <v>21</v>
      </c>
      <c r="C954" s="2">
        <f>IF(logVir!C954="","",資本サービス!C954/SUM(資本サービス!C954,労働コスト!C954))</f>
        <v>0.2942957360843651</v>
      </c>
      <c r="D954" s="2">
        <f>IF(logVir!D954="","",資本サービス!D954/SUM(資本サービス!D954,労働コスト!D954))</f>
        <v>0.23090767300263759</v>
      </c>
      <c r="E954" s="2">
        <f>IF(logVir!E954="","",資本サービス!E954/SUM(資本サービス!E954,労働コスト!E954))</f>
        <v>0.22175616974940907</v>
      </c>
      <c r="F954" s="2">
        <f>IF(logVir!F954="","",資本サービス!F954/SUM(資本サービス!F954,労働コスト!F954))</f>
        <v>0.23150742078066883</v>
      </c>
      <c r="G954" s="2">
        <f>IF(logVir!G954="","",資本サービス!G954/SUM(資本サービス!G954,労働コスト!G954))</f>
        <v>0.1901255781456416</v>
      </c>
      <c r="I954" s="3">
        <v>31</v>
      </c>
      <c r="J954" s="3">
        <v>21</v>
      </c>
      <c r="K954" s="2" cm="1">
        <f t="array" ref="K954">IF(C954="","",0.5*(C954+SUMPRODUCT(($B$1461:$B$1491=$J954)*1,C$1461:C$1491)))</f>
        <v>0.3145762843642444</v>
      </c>
      <c r="L954" s="2" cm="1">
        <f t="array" ref="L954">IF(D954="","",0.5*(D954+SUMPRODUCT(($B$1461:$B$1491=$J954)*1,D$1461:D$1491)))</f>
        <v>0.26432870831483962</v>
      </c>
      <c r="M954" s="2" cm="1">
        <f t="array" ref="M954">IF(E954="","",0.5*(E954+SUMPRODUCT(($B$1461:$B$1491=$J954)*1,E$1461:E$1491)))</f>
        <v>0.25583234175124209</v>
      </c>
      <c r="N954" s="2" cm="1">
        <f t="array" ref="N954">IF(F954="","",0.5*(F954+SUMPRODUCT(($B$1461:$B$1491=$J954)*1,F$1461:F$1491)))</f>
        <v>0.25941080229256974</v>
      </c>
      <c r="O954" s="2" cm="1">
        <f t="array" ref="O954">IF(G954="","",0.5*(G954+SUMPRODUCT(($B$1461:$B$1491=$J954)*1,G$1461:G$1491)))</f>
        <v>0.23055545209210498</v>
      </c>
    </row>
    <row r="955" spans="1:15" x14ac:dyDescent="0.55000000000000004">
      <c r="A955" s="3">
        <v>31</v>
      </c>
      <c r="B955" s="3">
        <v>22</v>
      </c>
      <c r="C955" s="2">
        <f>IF(logVir!C955="","",資本サービス!C955/SUM(資本サービス!C955,労働コスト!C955))</f>
        <v>0.26813690969249465</v>
      </c>
      <c r="D955" s="2">
        <f>IF(logVir!D955="","",資本サービス!D955/SUM(資本サービス!D955,労働コスト!D955))</f>
        <v>0.16357998113061184</v>
      </c>
      <c r="E955" s="2">
        <f>IF(logVir!E955="","",資本サービス!E955/SUM(資本サービス!E955,労働コスト!E955))</f>
        <v>0.15782769010117545</v>
      </c>
      <c r="F955" s="2">
        <f>IF(logVir!F955="","",資本サービス!F955/SUM(資本サービス!F955,労働コスト!F955))</f>
        <v>0.18556112277757122</v>
      </c>
      <c r="G955" s="2">
        <f>IF(logVir!G955="","",資本サービス!G955/SUM(資本サービス!G955,労働コスト!G955))</f>
        <v>0.15777585641510367</v>
      </c>
      <c r="I955" s="3">
        <v>31</v>
      </c>
      <c r="J955" s="3">
        <v>22</v>
      </c>
      <c r="K955" s="2" cm="1">
        <f t="array" ref="K955">IF(C955="","",0.5*(C955+SUMPRODUCT(($B$1461:$B$1491=$J955)*1,C$1461:C$1491)))</f>
        <v>0.24609832010137253</v>
      </c>
      <c r="L955" s="2" cm="1">
        <f t="array" ref="L955">IF(D955="","",0.5*(D955+SUMPRODUCT(($B$1461:$B$1491=$J955)*1,D$1461:D$1491)))</f>
        <v>0.1740663132274223</v>
      </c>
      <c r="M955" s="2" cm="1">
        <f t="array" ref="M955">IF(E955="","",0.5*(E955+SUMPRODUCT(($B$1461:$B$1491=$J955)*1,E$1461:E$1491)))</f>
        <v>0.15770413534191385</v>
      </c>
      <c r="N955" s="2" cm="1">
        <f t="array" ref="N955">IF(F955="","",0.5*(F955+SUMPRODUCT(($B$1461:$B$1491=$J955)*1,F$1461:F$1491)))</f>
        <v>0.17399041038751789</v>
      </c>
      <c r="O955" s="2" cm="1">
        <f t="array" ref="O955">IF(G955="","",0.5*(G955+SUMPRODUCT(($B$1461:$B$1491=$J955)*1,G$1461:G$1491)))</f>
        <v>0.15947812599533334</v>
      </c>
    </row>
    <row r="956" spans="1:15" x14ac:dyDescent="0.55000000000000004">
      <c r="A956" s="3">
        <v>31</v>
      </c>
      <c r="B956" s="3">
        <v>23</v>
      </c>
      <c r="C956" s="2">
        <f>IF(logVir!C956="","",資本サービス!C956/SUM(資本サービス!C956,労働コスト!C956))</f>
        <v>0.69316793594592307</v>
      </c>
      <c r="D956" s="2">
        <f>IF(logVir!D956="","",資本サービス!D956/SUM(資本サービス!D956,労働コスト!D956))</f>
        <v>0.66701290901925447</v>
      </c>
      <c r="E956" s="2">
        <f>IF(logVir!E956="","",資本サービス!E956/SUM(資本サービス!E956,労働コスト!E956))</f>
        <v>0.62059237185506178</v>
      </c>
      <c r="F956" s="2">
        <f>IF(logVir!F956="","",資本サービス!F956/SUM(資本サービス!F956,労働コスト!F956))</f>
        <v>0.59292821685439556</v>
      </c>
      <c r="G956" s="2">
        <f>IF(logVir!G956="","",資本サービス!G956/SUM(資本サービス!G956,労働コスト!G956))</f>
        <v>0.50483173389430847</v>
      </c>
      <c r="I956" s="3">
        <v>31</v>
      </c>
      <c r="J956" s="3">
        <v>23</v>
      </c>
      <c r="K956" s="2" cm="1">
        <f t="array" ref="K956">IF(C956="","",0.5*(C956+SUMPRODUCT(($B$1461:$B$1491=$J956)*1,C$1461:C$1491)))</f>
        <v>0.70447930023209282</v>
      </c>
      <c r="L956" s="2" cm="1">
        <f t="array" ref="L956">IF(D956="","",0.5*(D956+SUMPRODUCT(($B$1461:$B$1491=$J956)*1,D$1461:D$1491)))</f>
        <v>0.67656526484769031</v>
      </c>
      <c r="M956" s="2" cm="1">
        <f t="array" ref="M956">IF(E956="","",0.5*(E956+SUMPRODUCT(($B$1461:$B$1491=$J956)*1,E$1461:E$1491)))</f>
        <v>0.63669237356627373</v>
      </c>
      <c r="N956" s="2" cm="1">
        <f t="array" ref="N956">IF(F956="","",0.5*(F956+SUMPRODUCT(($B$1461:$B$1491=$J956)*1,F$1461:F$1491)))</f>
        <v>0.60879533878406589</v>
      </c>
      <c r="O956" s="2" cm="1">
        <f t="array" ref="O956">IF(G956="","",0.5*(G956+SUMPRODUCT(($B$1461:$B$1491=$J956)*1,G$1461:G$1491)))</f>
        <v>0.55348033413964426</v>
      </c>
    </row>
    <row r="957" spans="1:15" x14ac:dyDescent="0.55000000000000004">
      <c r="A957" s="3">
        <v>31</v>
      </c>
      <c r="B957" s="3">
        <v>24</v>
      </c>
      <c r="C957" s="2">
        <f>IF(logVir!C957="","",資本サービス!C957/SUM(資本サービス!C957,労働コスト!C957))</f>
        <v>0.33566770574994947</v>
      </c>
      <c r="D957" s="2">
        <f>IF(logVir!D957="","",資本サービス!D957/SUM(資本サービス!D957,労働コスト!D957))</f>
        <v>0.24020704521742031</v>
      </c>
      <c r="E957" s="2">
        <f>IF(logVir!E957="","",資本サービス!E957/SUM(資本サービス!E957,労働コスト!E957))</f>
        <v>0.29174384153061106</v>
      </c>
      <c r="F957" s="2">
        <f>IF(logVir!F957="","",資本サービス!F957/SUM(資本サービス!F957,労働コスト!F957))</f>
        <v>0.2962733176653366</v>
      </c>
      <c r="G957" s="2">
        <f>IF(logVir!G957="","",資本サービス!G957/SUM(資本サービス!G957,労働コスト!G957))</f>
        <v>0.24303604743472293</v>
      </c>
      <c r="I957" s="3">
        <v>31</v>
      </c>
      <c r="J957" s="3">
        <v>24</v>
      </c>
      <c r="K957" s="2" cm="1">
        <f t="array" ref="K957">IF(C957="","",0.5*(C957+SUMPRODUCT(($B$1461:$B$1491=$J957)*1,C$1461:C$1491)))</f>
        <v>0.31192406466888822</v>
      </c>
      <c r="L957" s="2" cm="1">
        <f t="array" ref="L957">IF(D957="","",0.5*(D957+SUMPRODUCT(($B$1461:$B$1491=$J957)*1,D$1461:D$1491)))</f>
        <v>0.25158164214939677</v>
      </c>
      <c r="M957" s="2" cm="1">
        <f t="array" ref="M957">IF(E957="","",0.5*(E957+SUMPRODUCT(($B$1461:$B$1491=$J957)*1,E$1461:E$1491)))</f>
        <v>0.27024528093190675</v>
      </c>
      <c r="N957" s="2" cm="1">
        <f t="array" ref="N957">IF(F957="","",0.5*(F957+SUMPRODUCT(($B$1461:$B$1491=$J957)*1,F$1461:F$1491)))</f>
        <v>0.26389516625746451</v>
      </c>
      <c r="O957" s="2" cm="1">
        <f t="array" ref="O957">IF(G957="","",0.5*(G957+SUMPRODUCT(($B$1461:$B$1491=$J957)*1,G$1461:G$1491)))</f>
        <v>0.23149713949016654</v>
      </c>
    </row>
    <row r="958" spans="1:15" x14ac:dyDescent="0.55000000000000004">
      <c r="A958" s="3">
        <v>31</v>
      </c>
      <c r="B958" s="3">
        <v>25</v>
      </c>
      <c r="C958" s="2">
        <f>IF(logVir!C958="","",資本サービス!C958/SUM(資本サービス!C958,労働コスト!C958))</f>
        <v>0.18547979603170875</v>
      </c>
      <c r="D958" s="2">
        <f>IF(logVir!D958="","",資本サービス!D958/SUM(資本サービス!D958,労働コスト!D958))</f>
        <v>0.16595927233414787</v>
      </c>
      <c r="E958" s="2">
        <f>IF(logVir!E958="","",資本サービス!E958/SUM(資本サービス!E958,労働コスト!E958))</f>
        <v>0.21110166654352142</v>
      </c>
      <c r="F958" s="2">
        <f>IF(logVir!F958="","",資本サービス!F958/SUM(資本サービス!F958,労働コスト!F958))</f>
        <v>0.21862074061961573</v>
      </c>
      <c r="G958" s="2">
        <f>IF(logVir!G958="","",資本サービス!G958/SUM(資本サービス!G958,労働コスト!G958))</f>
        <v>0.20147062934757234</v>
      </c>
      <c r="I958" s="3">
        <v>31</v>
      </c>
      <c r="J958" s="3">
        <v>25</v>
      </c>
      <c r="K958" s="2" cm="1">
        <f t="array" ref="K958">IF(C958="","",0.5*(C958+SUMPRODUCT(($B$1461:$B$1491=$J958)*1,C$1461:C$1491)))</f>
        <v>0.19200437662986361</v>
      </c>
      <c r="L958" s="2" cm="1">
        <f t="array" ref="L958">IF(D958="","",0.5*(D958+SUMPRODUCT(($B$1461:$B$1491=$J958)*1,D$1461:D$1491)))</f>
        <v>0.18150699109947663</v>
      </c>
      <c r="M958" s="2" cm="1">
        <f t="array" ref="M958">IF(E958="","",0.5*(E958+SUMPRODUCT(($B$1461:$B$1491=$J958)*1,E$1461:E$1491)))</f>
        <v>0.20446093572847332</v>
      </c>
      <c r="N958" s="2" cm="1">
        <f t="array" ref="N958">IF(F958="","",0.5*(F958+SUMPRODUCT(($B$1461:$B$1491=$J958)*1,F$1461:F$1491)))</f>
        <v>0.20881947637864351</v>
      </c>
      <c r="O958" s="2" cm="1">
        <f t="array" ref="O958">IF(G958="","",0.5*(G958+SUMPRODUCT(($B$1461:$B$1491=$J958)*1,G$1461:G$1491)))</f>
        <v>0.19956905068045078</v>
      </c>
    </row>
    <row r="959" spans="1:15" x14ac:dyDescent="0.55000000000000004">
      <c r="A959" s="3">
        <v>31</v>
      </c>
      <c r="B959" s="3">
        <v>26</v>
      </c>
      <c r="C959" s="2">
        <f>IF(logVir!C959="","",資本サービス!C959/SUM(資本サービス!C959,労働コスト!C959))</f>
        <v>0.75885822186857399</v>
      </c>
      <c r="D959" s="2">
        <f>IF(logVir!D959="","",資本サービス!D959/SUM(資本サービス!D959,労働コスト!D959))</f>
        <v>0.69728382992541194</v>
      </c>
      <c r="E959" s="2">
        <f>IF(logVir!E959="","",資本サービス!E959/SUM(資本サービス!E959,労働コスト!E959))</f>
        <v>0.57699077633462581</v>
      </c>
      <c r="F959" s="2">
        <f>IF(logVir!F959="","",資本サービス!F959/SUM(資本サービス!F959,労働コスト!F959))</f>
        <v>0.56951000788324047</v>
      </c>
      <c r="G959" s="2">
        <f>IF(logVir!G959="","",資本サービス!G959/SUM(資本サービス!G959,労働コスト!G959))</f>
        <v>0.53697658541043947</v>
      </c>
      <c r="I959" s="3">
        <v>31</v>
      </c>
      <c r="J959" s="3">
        <v>26</v>
      </c>
      <c r="K959" s="2" cm="1">
        <f t="array" ref="K959">IF(C959="","",0.5*(C959+SUMPRODUCT(($B$1461:$B$1491=$J959)*1,C$1461:C$1491)))</f>
        <v>0.72499139318062467</v>
      </c>
      <c r="L959" s="2" cm="1">
        <f t="array" ref="L959">IF(D959="","",0.5*(D959+SUMPRODUCT(($B$1461:$B$1491=$J959)*1,D$1461:D$1491)))</f>
        <v>0.66081519362523233</v>
      </c>
      <c r="M959" s="2" cm="1">
        <f t="array" ref="M959">IF(E959="","",0.5*(E959+SUMPRODUCT(($B$1461:$B$1491=$J959)*1,E$1461:E$1491)))</f>
        <v>0.56543093877525297</v>
      </c>
      <c r="N959" s="2" cm="1">
        <f t="array" ref="N959">IF(F959="","",0.5*(F959+SUMPRODUCT(($B$1461:$B$1491=$J959)*1,F$1461:F$1491)))</f>
        <v>0.57410158921761489</v>
      </c>
      <c r="O959" s="2" cm="1">
        <f t="array" ref="O959">IF(G959="","",0.5*(G959+SUMPRODUCT(($B$1461:$B$1491=$J959)*1,G$1461:G$1491)))</f>
        <v>0.5563053525753453</v>
      </c>
    </row>
    <row r="960" spans="1:15" x14ac:dyDescent="0.55000000000000004">
      <c r="A960" s="3">
        <v>31</v>
      </c>
      <c r="B960" s="3">
        <v>27</v>
      </c>
      <c r="C960" s="2">
        <f>IF(logVir!C960="","",資本サービス!C960/SUM(資本サービス!C960,労働コスト!C960))</f>
        <v>0.20924943936334398</v>
      </c>
      <c r="D960" s="2">
        <f>IF(logVir!D960="","",資本サービス!D960/SUM(資本サービス!D960,労働コスト!D960))</f>
        <v>0.26260991392766592</v>
      </c>
      <c r="E960" s="2">
        <f>IF(logVir!E960="","",資本サービス!E960/SUM(資本サービス!E960,労働コスト!E960))</f>
        <v>0.25863909776309585</v>
      </c>
      <c r="F960" s="2">
        <f>IF(logVir!F960="","",資本サービス!F960/SUM(資本サービス!F960,労働コスト!F960))</f>
        <v>0.2412278950934976</v>
      </c>
      <c r="G960" s="2">
        <f>IF(logVir!G960="","",資本サービス!G960/SUM(資本サービス!G960,労働コスト!G960))</f>
        <v>0.25425524938276395</v>
      </c>
      <c r="I960" s="3">
        <v>31</v>
      </c>
      <c r="J960" s="3">
        <v>27</v>
      </c>
      <c r="K960" s="2" cm="1">
        <f t="array" ref="K960">IF(C960="","",0.5*(C960+SUMPRODUCT(($B$1461:$B$1491=$J960)*1,C$1461:C$1491)))</f>
        <v>0.21016966472254242</v>
      </c>
      <c r="L960" s="2" cm="1">
        <f t="array" ref="L960">IF(D960="","",0.5*(D960+SUMPRODUCT(($B$1461:$B$1491=$J960)*1,D$1461:D$1491)))</f>
        <v>0.23409354047674508</v>
      </c>
      <c r="M960" s="2" cm="1">
        <f t="array" ref="M960">IF(E960="","",0.5*(E960+SUMPRODUCT(($B$1461:$B$1491=$J960)*1,E$1461:E$1491)))</f>
        <v>0.23108184475660065</v>
      </c>
      <c r="N960" s="2" cm="1">
        <f t="array" ref="N960">IF(F960="","",0.5*(F960+SUMPRODUCT(($B$1461:$B$1491=$J960)*1,F$1461:F$1491)))</f>
        <v>0.22057891951690978</v>
      </c>
      <c r="O960" s="2" cm="1">
        <f t="array" ref="O960">IF(G960="","",0.5*(G960+SUMPRODUCT(($B$1461:$B$1491=$J960)*1,G$1461:G$1491)))</f>
        <v>0.22056221755226546</v>
      </c>
    </row>
    <row r="961" spans="1:15" x14ac:dyDescent="0.55000000000000004">
      <c r="A961" s="3">
        <v>31</v>
      </c>
      <c r="B961" s="3">
        <v>28</v>
      </c>
      <c r="C961" s="2">
        <f>IF(logVir!C961="","",資本サービス!C961/SUM(資本サービス!C961,労働コスト!C961))</f>
        <v>0.36547769610073694</v>
      </c>
      <c r="D961" s="2">
        <f>IF(logVir!D961="","",資本サービス!D961/SUM(資本サービス!D961,労働コスト!D961))</f>
        <v>0.31893748030436492</v>
      </c>
      <c r="E961" s="2">
        <f>IF(logVir!E961="","",資本サービス!E961/SUM(資本サービス!E961,労働コスト!E961))</f>
        <v>0.2804973268693266</v>
      </c>
      <c r="F961" s="2">
        <f>IF(logVir!F961="","",資本サービス!F961/SUM(資本サービス!F961,労働コスト!F961))</f>
        <v>0.29569822694004338</v>
      </c>
      <c r="G961" s="2">
        <f>IF(logVir!G961="","",資本サービス!G961/SUM(資本サービス!G961,労働コスト!G961))</f>
        <v>0.30227496302676232</v>
      </c>
      <c r="I961" s="3">
        <v>31</v>
      </c>
      <c r="J961" s="3">
        <v>28</v>
      </c>
      <c r="K961" s="2" cm="1">
        <f t="array" ref="K961">IF(C961="","",0.5*(C961+SUMPRODUCT(($B$1461:$B$1491=$J961)*1,C$1461:C$1491)))</f>
        <v>0.38384893484525007</v>
      </c>
      <c r="L961" s="2" cm="1">
        <f t="array" ref="L961">IF(D961="","",0.5*(D961+SUMPRODUCT(($B$1461:$B$1491=$J961)*1,D$1461:D$1491)))</f>
        <v>0.33777609738705627</v>
      </c>
      <c r="M961" s="2" cm="1">
        <f t="array" ref="M961">IF(E961="","",0.5*(E961+SUMPRODUCT(($B$1461:$B$1491=$J961)*1,E$1461:E$1491)))</f>
        <v>0.3032702527437301</v>
      </c>
      <c r="N961" s="2" cm="1">
        <f t="array" ref="N961">IF(F961="","",0.5*(F961+SUMPRODUCT(($B$1461:$B$1491=$J961)*1,F$1461:F$1491)))</f>
        <v>0.31422823162560931</v>
      </c>
      <c r="O961" s="2" cm="1">
        <f t="array" ref="O961">IF(G961="","",0.5*(G961+SUMPRODUCT(($B$1461:$B$1491=$J961)*1,G$1461:G$1491)))</f>
        <v>0.3236313194205403</v>
      </c>
    </row>
    <row r="962" spans="1:15" x14ac:dyDescent="0.55000000000000004">
      <c r="A962" s="3">
        <v>31</v>
      </c>
      <c r="B962" s="3">
        <v>29</v>
      </c>
      <c r="C962" s="2">
        <f>IF(logVir!C962="","",資本サービス!C962/SUM(資本サービス!C962,労働コスト!C962))</f>
        <v>0.14851407444280973</v>
      </c>
      <c r="D962" s="2">
        <f>IF(logVir!D962="","",資本サービス!D962/SUM(資本サービス!D962,労働コスト!D962))</f>
        <v>0.17607834593389257</v>
      </c>
      <c r="E962" s="2">
        <f>IF(logVir!E962="","",資本サービス!E962/SUM(資本サービス!E962,労働コスト!E962))</f>
        <v>0.17224654117592225</v>
      </c>
      <c r="F962" s="2">
        <f>IF(logVir!F962="","",資本サービス!F962/SUM(資本サービス!F962,労働コスト!F962))</f>
        <v>0.17326342758086891</v>
      </c>
      <c r="G962" s="2">
        <f>IF(logVir!G962="","",資本サービス!G962/SUM(資本サービス!G962,労働コスト!G962))</f>
        <v>0.18930861183429673</v>
      </c>
      <c r="I962" s="3">
        <v>31</v>
      </c>
      <c r="J962" s="3">
        <v>29</v>
      </c>
      <c r="K962" s="2" cm="1">
        <f t="array" ref="K962">IF(C962="","",0.5*(C962+SUMPRODUCT(($B$1461:$B$1491=$J962)*1,C$1461:C$1491)))</f>
        <v>0.17002949028790187</v>
      </c>
      <c r="L962" s="2" cm="1">
        <f t="array" ref="L962">IF(D962="","",0.5*(D962+SUMPRODUCT(($B$1461:$B$1491=$J962)*1,D$1461:D$1491)))</f>
        <v>0.18491832856219242</v>
      </c>
      <c r="M962" s="2" cm="1">
        <f t="array" ref="M962">IF(E962="","",0.5*(E962+SUMPRODUCT(($B$1461:$B$1491=$J962)*1,E$1461:E$1491)))</f>
        <v>0.16580890887865712</v>
      </c>
      <c r="N962" s="2" cm="1">
        <f t="array" ref="N962">IF(F962="","",0.5*(F962+SUMPRODUCT(($B$1461:$B$1491=$J962)*1,F$1461:F$1491)))</f>
        <v>0.17442344894379727</v>
      </c>
      <c r="O962" s="2" cm="1">
        <f t="array" ref="O962">IF(G962="","",0.5*(G962+SUMPRODUCT(($B$1461:$B$1491=$J962)*1,G$1461:G$1491)))</f>
        <v>0.17655470563401229</v>
      </c>
    </row>
    <row r="963" spans="1:15" x14ac:dyDescent="0.55000000000000004">
      <c r="A963" s="3">
        <v>31</v>
      </c>
      <c r="B963" s="3">
        <v>30</v>
      </c>
      <c r="C963" s="2">
        <f>IF(logVir!C963="","",資本サービス!C963/SUM(資本サービス!C963,労働コスト!C963))</f>
        <v>0.1133266672916934</v>
      </c>
      <c r="D963" s="2">
        <f>IF(logVir!D963="","",資本サービス!D963/SUM(資本サービス!D963,労働コスト!D963))</f>
        <v>8.3534453284127952E-2</v>
      </c>
      <c r="E963" s="2">
        <f>IF(logVir!E963="","",資本サービス!E963/SUM(資本サービス!E963,労働コスト!E963))</f>
        <v>6.948798784074732E-2</v>
      </c>
      <c r="F963" s="2">
        <f>IF(logVir!F963="","",資本サービス!F963/SUM(資本サービス!F963,労働コスト!F963))</f>
        <v>7.0122814261519256E-2</v>
      </c>
      <c r="G963" s="2">
        <f>IF(logVir!G963="","",資本サービス!G963/SUM(資本サービス!G963,労働コスト!G963))</f>
        <v>5.9996349424740338E-2</v>
      </c>
      <c r="I963" s="3">
        <v>31</v>
      </c>
      <c r="J963" s="3">
        <v>30</v>
      </c>
      <c r="K963" s="2" cm="1">
        <f t="array" ref="K963">IF(C963="","",0.5*(C963+SUMPRODUCT(($B$1461:$B$1491=$J963)*1,C$1461:C$1491)))</f>
        <v>0.12386819228854432</v>
      </c>
      <c r="L963" s="2" cm="1">
        <f t="array" ref="L963">IF(D963="","",0.5*(D963+SUMPRODUCT(($B$1461:$B$1491=$J963)*1,D$1461:D$1491)))</f>
        <v>9.8407737562511269E-2</v>
      </c>
      <c r="M963" s="2" cm="1">
        <f t="array" ref="M963">IF(E963="","",0.5*(E963+SUMPRODUCT(($B$1461:$B$1491=$J963)*1,E$1461:E$1491)))</f>
        <v>8.5971677914384911E-2</v>
      </c>
      <c r="N963" s="2" cm="1">
        <f t="array" ref="N963">IF(F963="","",0.5*(F963+SUMPRODUCT(($B$1461:$B$1491=$J963)*1,F$1461:F$1491)))</f>
        <v>8.4207139558275926E-2</v>
      </c>
      <c r="O963" s="2" cm="1">
        <f t="array" ref="O963">IF(G963="","",0.5*(G963+SUMPRODUCT(($B$1461:$B$1491=$J963)*1,G$1461:G$1491)))</f>
        <v>7.2871551631423531E-2</v>
      </c>
    </row>
    <row r="964" spans="1:15" x14ac:dyDescent="0.55000000000000004">
      <c r="A964" s="3">
        <v>31</v>
      </c>
      <c r="B964" s="3">
        <v>31</v>
      </c>
      <c r="C964" s="2">
        <f>IF(logVir!C964="","",資本サービス!C964/SUM(資本サービス!C964,労働コスト!C964))</f>
        <v>0.21872793797738688</v>
      </c>
      <c r="D964" s="2">
        <f>IF(logVir!D964="","",資本サービス!D964/SUM(資本サービス!D964,労働コスト!D964))</f>
        <v>0.22682295322490381</v>
      </c>
      <c r="E964" s="2">
        <f>IF(logVir!E964="","",資本サービス!E964/SUM(資本サービス!E964,労働コスト!E964))</f>
        <v>0.26202509343341629</v>
      </c>
      <c r="F964" s="2">
        <f>IF(logVir!F964="","",資本サービス!F964/SUM(資本サービス!F964,労働コスト!F964))</f>
        <v>0.2335870781211361</v>
      </c>
      <c r="G964" s="2">
        <f>IF(logVir!G964="","",資本サービス!G964/SUM(資本サービス!G964,労働コスト!G964))</f>
        <v>0.21314249352130618</v>
      </c>
      <c r="I964" s="3">
        <v>31</v>
      </c>
      <c r="J964" s="3">
        <v>31</v>
      </c>
      <c r="K964" s="2" cm="1">
        <f t="array" ref="K964">IF(C964="","",0.5*(C964+SUMPRODUCT(($B$1461:$B$1491=$J964)*1,C$1461:C$1491)))</f>
        <v>0.22485111767157484</v>
      </c>
      <c r="L964" s="2" cm="1">
        <f t="array" ref="L964">IF(D964="","",0.5*(D964+SUMPRODUCT(($B$1461:$B$1491=$J964)*1,D$1461:D$1491)))</f>
        <v>0.23558340832058924</v>
      </c>
      <c r="M964" s="2" cm="1">
        <f t="array" ref="M964">IF(E964="","",0.5*(E964+SUMPRODUCT(($B$1461:$B$1491=$J964)*1,E$1461:E$1491)))</f>
        <v>0.23837532052868998</v>
      </c>
      <c r="N964" s="2" cm="1">
        <f t="array" ref="N964">IF(F964="","",0.5*(F964+SUMPRODUCT(($B$1461:$B$1491=$J964)*1,F$1461:F$1491)))</f>
        <v>0.21989665043360368</v>
      </c>
      <c r="O964" s="2" cm="1">
        <f t="array" ref="O964">IF(G964="","",0.5*(G964+SUMPRODUCT(($B$1461:$B$1491=$J964)*1,G$1461:G$1491)))</f>
        <v>0.20678958893025187</v>
      </c>
    </row>
    <row r="965" spans="1:15" x14ac:dyDescent="0.55000000000000004">
      <c r="A965" s="3">
        <v>32</v>
      </c>
      <c r="B965" s="3">
        <v>1</v>
      </c>
      <c r="C965" s="2">
        <f>IF(logVir!C965="","",資本サービス!C965/SUM(資本サービス!C965,労働コスト!C965))</f>
        <v>0.44230984883262969</v>
      </c>
      <c r="D965" s="2">
        <f>IF(logVir!D965="","",資本サービス!D965/SUM(資本サービス!D965,労働コスト!D965))</f>
        <v>0.3296698941965322</v>
      </c>
      <c r="E965" s="2">
        <f>IF(logVir!E965="","",資本サービス!E965/SUM(資本サービス!E965,労働コスト!E965))</f>
        <v>0.2552125325364405</v>
      </c>
      <c r="F965" s="2">
        <f>IF(logVir!F965="","",資本サービス!F965/SUM(資本サービス!F965,労働コスト!F965))</f>
        <v>0.24747709195594095</v>
      </c>
      <c r="G965" s="2">
        <f>IF(logVir!G965="","",資本サービス!G965/SUM(資本サービス!G965,労働コスト!G965))</f>
        <v>0.23928277426969241</v>
      </c>
      <c r="I965" s="3">
        <v>32</v>
      </c>
      <c r="J965" s="3">
        <v>1</v>
      </c>
      <c r="K965" s="2" cm="1">
        <f t="array" ref="K965">IF(C965="","",0.5*(C965+SUMPRODUCT(($B$1461:$B$1491=$J965)*1,C$1461:C$1491)))</f>
        <v>0.45908654939701554</v>
      </c>
      <c r="L965" s="2" cm="1">
        <f t="array" ref="L965">IF(D965="","",0.5*(D965+SUMPRODUCT(($B$1461:$B$1491=$J965)*1,D$1461:D$1491)))</f>
        <v>0.3402531594714242</v>
      </c>
      <c r="M965" s="2" cm="1">
        <f t="array" ref="M965">IF(E965="","",0.5*(E965+SUMPRODUCT(($B$1461:$B$1491=$J965)*1,E$1461:E$1491)))</f>
        <v>0.29672187334882283</v>
      </c>
      <c r="N965" s="2" cm="1">
        <f t="array" ref="N965">IF(F965="","",0.5*(F965+SUMPRODUCT(($B$1461:$B$1491=$J965)*1,F$1461:F$1491)))</f>
        <v>0.29491779333866852</v>
      </c>
      <c r="O965" s="2" cm="1">
        <f t="array" ref="O965">IF(G965="","",0.5*(G965+SUMPRODUCT(($B$1461:$B$1491=$J965)*1,G$1461:G$1491)))</f>
        <v>0.27935908137848531</v>
      </c>
    </row>
    <row r="966" spans="1:15" x14ac:dyDescent="0.55000000000000004">
      <c r="A966" s="3">
        <v>32</v>
      </c>
      <c r="B966" s="3">
        <v>2</v>
      </c>
      <c r="C966" s="2">
        <f>IF(logVir!C966="","",資本サービス!C966/SUM(資本サービス!C966,労働コスト!C966))</f>
        <v>0.42523119757203331</v>
      </c>
      <c r="D966" s="2">
        <f>IF(logVir!D966="","",資本サービス!D966/SUM(資本サービス!D966,労働コスト!D966))</f>
        <v>0.3162230144809059</v>
      </c>
      <c r="E966" s="2">
        <f>IF(logVir!E966="","",資本サービス!E966/SUM(資本サービス!E966,労働コスト!E966))</f>
        <v>0.46428909548533265</v>
      </c>
      <c r="F966" s="2">
        <f>IF(logVir!F966="","",資本サービス!F966/SUM(資本サービス!F966,労働コスト!F966))</f>
        <v>0.49709314237948515</v>
      </c>
      <c r="G966" s="2">
        <f>IF(logVir!G966="","",資本サービス!G966/SUM(資本サービス!G966,労働コスト!G966))</f>
        <v>0.44462221288457932</v>
      </c>
      <c r="I966" s="3">
        <v>32</v>
      </c>
      <c r="J966" s="3">
        <v>2</v>
      </c>
      <c r="K966" s="2" cm="1">
        <f t="array" ref="K966">IF(C966="","",0.5*(C966+SUMPRODUCT(($B$1461:$B$1491=$J966)*1,C$1461:C$1491)))</f>
        <v>0.45033883246828788</v>
      </c>
      <c r="L966" s="2" cm="1">
        <f t="array" ref="L966">IF(D966="","",0.5*(D966+SUMPRODUCT(($B$1461:$B$1491=$J966)*1,D$1461:D$1491)))</f>
        <v>0.36180249060533642</v>
      </c>
      <c r="M966" s="2" cm="1">
        <f t="array" ref="M966">IF(E966="","",0.5*(E966+SUMPRODUCT(($B$1461:$B$1491=$J966)*1,E$1461:E$1491)))</f>
        <v>0.47299685025417065</v>
      </c>
      <c r="N966" s="2" cm="1">
        <f t="array" ref="N966">IF(F966="","",0.5*(F966+SUMPRODUCT(($B$1461:$B$1491=$J966)*1,F$1461:F$1491)))</f>
        <v>0.49055285860953446</v>
      </c>
      <c r="O966" s="2" cm="1">
        <f t="array" ref="O966">IF(G966="","",0.5*(G966+SUMPRODUCT(($B$1461:$B$1491=$J966)*1,G$1461:G$1491)))</f>
        <v>0.4257636341811698</v>
      </c>
    </row>
    <row r="967" spans="1:15" x14ac:dyDescent="0.55000000000000004">
      <c r="A967" s="3">
        <v>32</v>
      </c>
      <c r="B967" s="3">
        <v>3</v>
      </c>
      <c r="C967" s="2">
        <f>IF(logVir!C967="","",資本サービス!C967/SUM(資本サービス!C967,労働コスト!C967))</f>
        <v>0.19420480896794676</v>
      </c>
      <c r="D967" s="2">
        <f>IF(logVir!D967="","",資本サービス!D967/SUM(資本サービス!D967,労働コスト!D967))</f>
        <v>0.20004538698634358</v>
      </c>
      <c r="E967" s="2">
        <f>IF(logVir!E967="","",資本サービス!E967/SUM(資本サービス!E967,労働コスト!E967))</f>
        <v>0.18383699475436721</v>
      </c>
      <c r="F967" s="2">
        <f>IF(logVir!F967="","",資本サービス!F967/SUM(資本サービス!F967,労働コスト!F967))</f>
        <v>0.18243365105001857</v>
      </c>
      <c r="G967" s="2">
        <f>IF(logVir!G967="","",資本サービス!G967/SUM(資本サービス!G967,労働コスト!G967))</f>
        <v>0.15143476653915558</v>
      </c>
      <c r="I967" s="3">
        <v>32</v>
      </c>
      <c r="J967" s="3">
        <v>3</v>
      </c>
      <c r="K967" s="2" cm="1">
        <f t="array" ref="K967">IF(C967="","",0.5*(C967+SUMPRODUCT(($B$1461:$B$1491=$J967)*1,C$1461:C$1491)))</f>
        <v>0.24841838058197802</v>
      </c>
      <c r="L967" s="2" cm="1">
        <f t="array" ref="L967">IF(D967="","",0.5*(D967+SUMPRODUCT(($B$1461:$B$1491=$J967)*1,D$1461:D$1491)))</f>
        <v>0.23381211777490563</v>
      </c>
      <c r="M967" s="2" cm="1">
        <f t="array" ref="M967">IF(E967="","",0.5*(E967+SUMPRODUCT(($B$1461:$B$1491=$J967)*1,E$1461:E$1491)))</f>
        <v>0.2176291009315944</v>
      </c>
      <c r="N967" s="2" cm="1">
        <f t="array" ref="N967">IF(F967="","",0.5*(F967+SUMPRODUCT(($B$1461:$B$1491=$J967)*1,F$1461:F$1491)))</f>
        <v>0.21779169173223825</v>
      </c>
      <c r="O967" s="2" cm="1">
        <f t="array" ref="O967">IF(G967="","",0.5*(G967+SUMPRODUCT(($B$1461:$B$1491=$J967)*1,G$1461:G$1491)))</f>
        <v>0.18587236628041304</v>
      </c>
    </row>
    <row r="968" spans="1:15" x14ac:dyDescent="0.55000000000000004">
      <c r="A968" s="3">
        <v>32</v>
      </c>
      <c r="B968" s="3">
        <v>4</v>
      </c>
      <c r="C968" s="2">
        <f>IF(logVir!C968="","",資本サービス!C968/SUM(資本サービス!C968,労働コスト!C968))</f>
        <v>0.20455657364059737</v>
      </c>
      <c r="D968" s="2">
        <f>IF(logVir!D968="","",資本サービス!D968/SUM(資本サービス!D968,労働コスト!D968))</f>
        <v>0.22641499677542989</v>
      </c>
      <c r="E968" s="2">
        <f>IF(logVir!E968="","",資本サービス!E968/SUM(資本サービス!E968,労働コスト!E968))</f>
        <v>0.1854183528308726</v>
      </c>
      <c r="F968" s="2">
        <f>IF(logVir!F968="","",資本サービス!F968/SUM(資本サービス!F968,労働コスト!F968))</f>
        <v>0.19918121230960417</v>
      </c>
      <c r="G968" s="2">
        <f>IF(logVir!G968="","",資本サービス!G968/SUM(資本サービス!G968,労働コスト!G968))</f>
        <v>0.16930957214455433</v>
      </c>
      <c r="I968" s="3">
        <v>32</v>
      </c>
      <c r="J968" s="3">
        <v>4</v>
      </c>
      <c r="K968" s="2" cm="1">
        <f t="array" ref="K968">IF(C968="","",0.5*(C968+SUMPRODUCT(($B$1461:$B$1491=$J968)*1,C$1461:C$1491)))</f>
        <v>0.2213573894273605</v>
      </c>
      <c r="L968" s="2" cm="1">
        <f t="array" ref="L968">IF(D968="","",0.5*(D968+SUMPRODUCT(($B$1461:$B$1491=$J968)*1,D$1461:D$1491)))</f>
        <v>0.2439042820306781</v>
      </c>
      <c r="M968" s="2" cm="1">
        <f t="array" ref="M968">IF(E968="","",0.5*(E968+SUMPRODUCT(($B$1461:$B$1491=$J968)*1,E$1461:E$1491)))</f>
        <v>0.2157364869440668</v>
      </c>
      <c r="N968" s="2" cm="1">
        <f t="array" ref="N968">IF(F968="","",0.5*(F968+SUMPRODUCT(($B$1461:$B$1491=$J968)*1,F$1461:F$1491)))</f>
        <v>0.22595103747704307</v>
      </c>
      <c r="O968" s="2" cm="1">
        <f t="array" ref="O968">IF(G968="","",0.5*(G968+SUMPRODUCT(($B$1461:$B$1491=$J968)*1,G$1461:G$1491)))</f>
        <v>0.19961705581766018</v>
      </c>
    </row>
    <row r="969" spans="1:15" x14ac:dyDescent="0.55000000000000004">
      <c r="A969" s="3">
        <v>32</v>
      </c>
      <c r="B969" s="3">
        <v>5</v>
      </c>
      <c r="C969" s="2">
        <f>IF(logVir!C969="","",資本サービス!C969/SUM(資本サービス!C969,労働コスト!C969))</f>
        <v>0.26001223245377508</v>
      </c>
      <c r="D969" s="2">
        <f>IF(logVir!D969="","",資本サービス!D969/SUM(資本サービス!D969,労働コスト!D969))</f>
        <v>0.28912056254900864</v>
      </c>
      <c r="E969" s="2">
        <f>IF(logVir!E969="","",資本サービス!E969/SUM(資本サービス!E969,労働コスト!E969))</f>
        <v>0.28225472695722598</v>
      </c>
      <c r="F969" s="2">
        <f>IF(logVir!F969="","",資本サービス!F969/SUM(資本サービス!F969,労働コスト!F969))</f>
        <v>0.27378050577036778</v>
      </c>
      <c r="G969" s="2">
        <f>IF(logVir!G969="","",資本サービス!G969/SUM(資本サービス!G969,労働コスト!G969))</f>
        <v>0.28446841591812599</v>
      </c>
      <c r="I969" s="3">
        <v>32</v>
      </c>
      <c r="J969" s="3">
        <v>5</v>
      </c>
      <c r="K969" s="2" cm="1">
        <f t="array" ref="K969">IF(C969="","",0.5*(C969+SUMPRODUCT(($B$1461:$B$1491=$J969)*1,C$1461:C$1491)))</f>
        <v>0.30753507719442508</v>
      </c>
      <c r="L969" s="2" cm="1">
        <f t="array" ref="L969">IF(D969="","",0.5*(D969+SUMPRODUCT(($B$1461:$B$1491=$J969)*1,D$1461:D$1491)))</f>
        <v>0.30521733179385113</v>
      </c>
      <c r="M969" s="2" cm="1">
        <f t="array" ref="M969">IF(E969="","",0.5*(E969+SUMPRODUCT(($B$1461:$B$1491=$J969)*1,E$1461:E$1491)))</f>
        <v>0.288993636182586</v>
      </c>
      <c r="N969" s="2" cm="1">
        <f t="array" ref="N969">IF(F969="","",0.5*(F969+SUMPRODUCT(($B$1461:$B$1491=$J969)*1,F$1461:F$1491)))</f>
        <v>0.28125947834797416</v>
      </c>
      <c r="O969" s="2" cm="1">
        <f t="array" ref="O969">IF(G969="","",0.5*(G969+SUMPRODUCT(($B$1461:$B$1491=$J969)*1,G$1461:G$1491)))</f>
        <v>0.27520221365735598</v>
      </c>
    </row>
    <row r="970" spans="1:15" x14ac:dyDescent="0.55000000000000004">
      <c r="A970" s="3">
        <v>32</v>
      </c>
      <c r="B970" s="3">
        <v>6</v>
      </c>
      <c r="C970" s="2">
        <f>IF(logVir!C970="","",資本サービス!C970/SUM(資本サービス!C970,労働コスト!C970))</f>
        <v>0.57364806872525276</v>
      </c>
      <c r="D970" s="2">
        <f>IF(logVir!D970="","",資本サービス!D970/SUM(資本サービス!D970,労働コスト!D970))</f>
        <v>0.51664680444550748</v>
      </c>
      <c r="E970" s="2">
        <f>IF(logVir!E970="","",資本サービス!E970/SUM(資本サービス!E970,労働コスト!E970))</f>
        <v>0.4842264039338266</v>
      </c>
      <c r="F970" s="2">
        <f>IF(logVir!F970="","",資本サービス!F970/SUM(資本サービス!F970,労働コスト!F970))</f>
        <v>0.49561658773052197</v>
      </c>
      <c r="G970" s="2">
        <f>IF(logVir!G970="","",資本サービス!G970/SUM(資本サービス!G970,労働コスト!G970))</f>
        <v>0.44646948610289122</v>
      </c>
      <c r="I970" s="3">
        <v>32</v>
      </c>
      <c r="J970" s="3">
        <v>6</v>
      </c>
      <c r="K970" s="2" cm="1">
        <f t="array" ref="K970">IF(C970="","",0.5*(C970+SUMPRODUCT(($B$1461:$B$1491=$J970)*1,C$1461:C$1491)))</f>
        <v>0.59646916715658249</v>
      </c>
      <c r="L970" s="2" cm="1">
        <f t="array" ref="L970">IF(D970="","",0.5*(D970+SUMPRODUCT(($B$1461:$B$1491=$J970)*1,D$1461:D$1491)))</f>
        <v>0.55129119504985769</v>
      </c>
      <c r="M970" s="2" cm="1">
        <f t="array" ref="M970">IF(E970="","",0.5*(E970+SUMPRODUCT(($B$1461:$B$1491=$J970)*1,E$1461:E$1491)))</f>
        <v>0.53637353388503617</v>
      </c>
      <c r="N970" s="2" cm="1">
        <f t="array" ref="N970">IF(F970="","",0.5*(F970+SUMPRODUCT(($B$1461:$B$1491=$J970)*1,F$1461:F$1491)))</f>
        <v>0.5467822879429951</v>
      </c>
      <c r="O970" s="2" cm="1">
        <f t="array" ref="O970">IF(G970="","",0.5*(G970+SUMPRODUCT(($B$1461:$B$1491=$J970)*1,G$1461:G$1491)))</f>
        <v>0.50465885891273521</v>
      </c>
    </row>
    <row r="971" spans="1:15" x14ac:dyDescent="0.55000000000000004">
      <c r="A971" s="3">
        <v>32</v>
      </c>
      <c r="B971" s="3">
        <v>7</v>
      </c>
      <c r="C971" s="2">
        <f>IF(logVir!C971="","",資本サービス!C971/SUM(資本サービス!C971,労働コスト!C971))</f>
        <v>0.42856021492345237</v>
      </c>
      <c r="D971" s="2">
        <f>IF(logVir!D971="","",資本サービス!D971/SUM(資本サービス!D971,労働コスト!D971))</f>
        <v>0.33072173884521561</v>
      </c>
      <c r="E971" s="2">
        <f>IF(logVir!E971="","",資本サービス!E971/SUM(資本サービス!E971,労働コスト!E971))</f>
        <v>0.30849740324803615</v>
      </c>
      <c r="F971" s="2">
        <f>IF(logVir!F971="","",資本サービス!F971/SUM(資本サービス!F971,労働コスト!F971))</f>
        <v>0.30179297216567436</v>
      </c>
      <c r="G971" s="2">
        <f>IF(logVir!G971="","",資本サービス!G971/SUM(資本サービス!G971,労働コスト!G971))</f>
        <v>0.25003648489174207</v>
      </c>
      <c r="I971" s="3">
        <v>32</v>
      </c>
      <c r="J971" s="3">
        <v>7</v>
      </c>
      <c r="K971" s="2" cm="1">
        <f t="array" ref="K971">IF(C971="","",0.5*(C971+SUMPRODUCT(($B$1461:$B$1491=$J971)*1,C$1461:C$1491)))</f>
        <v>0.40435328980586877</v>
      </c>
      <c r="L971" s="2" cm="1">
        <f t="array" ref="L971">IF(D971="","",0.5*(D971+SUMPRODUCT(($B$1461:$B$1491=$J971)*1,D$1461:D$1491)))</f>
        <v>0.3339482970415974</v>
      </c>
      <c r="M971" s="2" cm="1">
        <f t="array" ref="M971">IF(E971="","",0.5*(E971+SUMPRODUCT(($B$1461:$B$1491=$J971)*1,E$1461:E$1491)))</f>
        <v>0.31580734059643478</v>
      </c>
      <c r="N971" s="2" cm="1">
        <f t="array" ref="N971">IF(F971="","",0.5*(F971+SUMPRODUCT(($B$1461:$B$1491=$J971)*1,F$1461:F$1491)))</f>
        <v>0.31231722301263487</v>
      </c>
      <c r="O971" s="2" cm="1">
        <f t="array" ref="O971">IF(G971="","",0.5*(G971+SUMPRODUCT(($B$1461:$B$1491=$J971)*1,G$1461:G$1491)))</f>
        <v>0.27337579543254131</v>
      </c>
    </row>
    <row r="972" spans="1:15" x14ac:dyDescent="0.55000000000000004">
      <c r="A972" s="3">
        <v>32</v>
      </c>
      <c r="B972" s="3">
        <v>8</v>
      </c>
      <c r="C972" s="2">
        <f>IF(logVir!C972="","",資本サービス!C972/SUM(資本サービス!C972,労働コスト!C972))</f>
        <v>0.37967673265741925</v>
      </c>
      <c r="D972" s="2">
        <f>IF(logVir!D972="","",資本サービス!D972/SUM(資本サービス!D972,労働コスト!D972))</f>
        <v>0.34379588920670362</v>
      </c>
      <c r="E972" s="2">
        <f>IF(logVir!E972="","",資本サービス!E972/SUM(資本サービス!E972,労働コスト!E972))</f>
        <v>0.35802809285173776</v>
      </c>
      <c r="F972" s="2">
        <f>IF(logVir!F972="","",資本サービス!F972/SUM(資本サービス!F972,労働コスト!F972))</f>
        <v>0.38217483605058189</v>
      </c>
      <c r="G972" s="2">
        <f>IF(logVir!G972="","",資本サービス!G972/SUM(資本サービス!G972,労働コスト!G972))</f>
        <v>0.34554682070122889</v>
      </c>
      <c r="I972" s="3">
        <v>32</v>
      </c>
      <c r="J972" s="3">
        <v>8</v>
      </c>
      <c r="K972" s="2" cm="1">
        <f t="array" ref="K972">IF(C972="","",0.5*(C972+SUMPRODUCT(($B$1461:$B$1491=$J972)*1,C$1461:C$1491)))</f>
        <v>0.41492333007498672</v>
      </c>
      <c r="L972" s="2" cm="1">
        <f t="array" ref="L972">IF(D972="","",0.5*(D972+SUMPRODUCT(($B$1461:$B$1491=$J972)*1,D$1461:D$1491)))</f>
        <v>0.37244804144315391</v>
      </c>
      <c r="M972" s="2" cm="1">
        <f t="array" ref="M972">IF(E972="","",0.5*(E972+SUMPRODUCT(($B$1461:$B$1491=$J972)*1,E$1461:E$1491)))</f>
        <v>0.37932193399840197</v>
      </c>
      <c r="N972" s="2" cm="1">
        <f t="array" ref="N972">IF(F972="","",0.5*(F972+SUMPRODUCT(($B$1461:$B$1491=$J972)*1,F$1461:F$1491)))</f>
        <v>0.39591587553957297</v>
      </c>
      <c r="O972" s="2" cm="1">
        <f t="array" ref="O972">IF(G972="","",0.5*(G972+SUMPRODUCT(($B$1461:$B$1491=$J972)*1,G$1461:G$1491)))</f>
        <v>0.36332812914005136</v>
      </c>
    </row>
    <row r="973" spans="1:15" x14ac:dyDescent="0.55000000000000004">
      <c r="A973" s="3">
        <v>32</v>
      </c>
      <c r="B973" s="3">
        <v>9</v>
      </c>
      <c r="C973" s="2">
        <f>IF(logVir!C973="","",資本サービス!C973/SUM(資本サービス!C973,労働コスト!C973))</f>
        <v>0.15714197369669125</v>
      </c>
      <c r="D973" s="2">
        <f>IF(logVir!D973="","",資本サービス!D973/SUM(資本サービス!D973,労働コスト!D973))</f>
        <v>0.19893692980914615</v>
      </c>
      <c r="E973" s="2">
        <f>IF(logVir!E973="","",資本サービス!E973/SUM(資本サービス!E973,労働コスト!E973))</f>
        <v>0.14637811000248771</v>
      </c>
      <c r="F973" s="2">
        <f>IF(logVir!F973="","",資本サービス!F973/SUM(資本サービス!F973,労働コスト!F973))</f>
        <v>0.14587639381064907</v>
      </c>
      <c r="G973" s="2">
        <f>IF(logVir!G973="","",資本サービス!G973/SUM(資本サービス!G973,労働コスト!G973))</f>
        <v>0.10593694598341589</v>
      </c>
      <c r="I973" s="3">
        <v>32</v>
      </c>
      <c r="J973" s="3">
        <v>9</v>
      </c>
      <c r="K973" s="2" cm="1">
        <f t="array" ref="K973">IF(C973="","",0.5*(C973+SUMPRODUCT(($B$1461:$B$1491=$J973)*1,C$1461:C$1491)))</f>
        <v>0.18056454730635624</v>
      </c>
      <c r="L973" s="2" cm="1">
        <f t="array" ref="L973">IF(D973="","",0.5*(D973+SUMPRODUCT(($B$1461:$B$1491=$J973)*1,D$1461:D$1491)))</f>
        <v>0.19590484640326772</v>
      </c>
      <c r="M973" s="2" cm="1">
        <f t="array" ref="M973">IF(E973="","",0.5*(E973+SUMPRODUCT(($B$1461:$B$1491=$J973)*1,E$1461:E$1491)))</f>
        <v>0.15661683002797944</v>
      </c>
      <c r="N973" s="2" cm="1">
        <f t="array" ref="N973">IF(F973="","",0.5*(F973+SUMPRODUCT(($B$1461:$B$1491=$J973)*1,F$1461:F$1491)))</f>
        <v>0.15499942020257768</v>
      </c>
      <c r="O973" s="2" cm="1">
        <f t="array" ref="O973">IF(G973="","",0.5*(G973+SUMPRODUCT(($B$1461:$B$1491=$J973)*1,G$1461:G$1491)))</f>
        <v>0.12415047035163859</v>
      </c>
    </row>
    <row r="974" spans="1:15" x14ac:dyDescent="0.55000000000000004">
      <c r="A974" s="3">
        <v>32</v>
      </c>
      <c r="B974" s="3">
        <v>10</v>
      </c>
      <c r="C974" s="2">
        <f>IF(logVir!C974="","",資本サービス!C974/SUM(資本サービス!C974,労働コスト!C974))</f>
        <v>0.32275567346994449</v>
      </c>
      <c r="D974" s="2">
        <f>IF(logVir!D974="","",資本サービス!D974/SUM(資本サービス!D974,労働コスト!D974))</f>
        <v>0.37596748571680572</v>
      </c>
      <c r="E974" s="2">
        <f>IF(logVir!E974="","",資本サービス!E974/SUM(資本サービス!E974,労働コスト!E974))</f>
        <v>0.30172802213370953</v>
      </c>
      <c r="F974" s="2">
        <f>IF(logVir!F974="","",資本サービス!F974/SUM(資本サービス!F974,労働コスト!F974))</f>
        <v>0.31078010172230514</v>
      </c>
      <c r="G974" s="2">
        <f>IF(logVir!G974="","",資本サービス!G974/SUM(資本サービス!G974,労働コスト!G974))</f>
        <v>0.27182087089648571</v>
      </c>
      <c r="I974" s="3">
        <v>32</v>
      </c>
      <c r="J974" s="3">
        <v>10</v>
      </c>
      <c r="K974" s="2" cm="1">
        <f t="array" ref="K974">IF(C974="","",0.5*(C974+SUMPRODUCT(($B$1461:$B$1491=$J974)*1,C$1461:C$1491)))</f>
        <v>0.34812340459512536</v>
      </c>
      <c r="L974" s="2" cm="1">
        <f t="array" ref="L974">IF(D974="","",0.5*(D974+SUMPRODUCT(($B$1461:$B$1491=$J974)*1,D$1461:D$1491)))</f>
        <v>0.36653497624383014</v>
      </c>
      <c r="M974" s="2" cm="1">
        <f t="array" ref="M974">IF(E974="","",0.5*(E974+SUMPRODUCT(($B$1461:$B$1491=$J974)*1,E$1461:E$1491)))</f>
        <v>0.31112271323941632</v>
      </c>
      <c r="N974" s="2" cm="1">
        <f t="array" ref="N974">IF(F974="","",0.5*(F974+SUMPRODUCT(($B$1461:$B$1491=$J974)*1,F$1461:F$1491)))</f>
        <v>0.31580187150810635</v>
      </c>
      <c r="O974" s="2" cm="1">
        <f t="array" ref="O974">IF(G974="","",0.5*(G974+SUMPRODUCT(($B$1461:$B$1491=$J974)*1,G$1461:G$1491)))</f>
        <v>0.27838668425478058</v>
      </c>
    </row>
    <row r="975" spans="1:15" x14ac:dyDescent="0.55000000000000004">
      <c r="A975" s="3">
        <v>32</v>
      </c>
      <c r="B975" s="3">
        <v>11</v>
      </c>
      <c r="C975" s="2">
        <f>IF(logVir!C975="","",資本サービス!C975/SUM(資本サービス!C975,労働コスト!C975))</f>
        <v>0.6932439252514303</v>
      </c>
      <c r="D975" s="2">
        <f>IF(logVir!D975="","",資本サービス!D975/SUM(資本サービス!D975,労働コスト!D975))</f>
        <v>0.58653238975479671</v>
      </c>
      <c r="E975" s="2">
        <f>IF(logVir!E975="","",資本サービス!E975/SUM(資本サービス!E975,労働コスト!E975))</f>
        <v>0.51033090864204977</v>
      </c>
      <c r="F975" s="2">
        <f>IF(logVir!F975="","",資本サービス!F975/SUM(資本サービス!F975,労働コスト!F975))</f>
        <v>0.50277906559444308</v>
      </c>
      <c r="G975" s="2">
        <f>IF(logVir!G975="","",資本サービス!G975/SUM(資本サービス!G975,労働コスト!G975))</f>
        <v>0.42759840387124637</v>
      </c>
      <c r="I975" s="3">
        <v>32</v>
      </c>
      <c r="J975" s="3">
        <v>11</v>
      </c>
      <c r="K975" s="2" cm="1">
        <f t="array" ref="K975">IF(C975="","",0.5*(C975+SUMPRODUCT(($B$1461:$B$1491=$J975)*1,C$1461:C$1491)))</f>
        <v>0.56420659737822376</v>
      </c>
      <c r="L975" s="2" cm="1">
        <f t="array" ref="L975">IF(D975="","",0.5*(D975+SUMPRODUCT(($B$1461:$B$1491=$J975)*1,D$1461:D$1491)))</f>
        <v>0.50926922450212631</v>
      </c>
      <c r="M975" s="2" cm="1">
        <f t="array" ref="M975">IF(E975="","",0.5*(E975+SUMPRODUCT(($B$1461:$B$1491=$J975)*1,E$1461:E$1491)))</f>
        <v>0.4649353804360416</v>
      </c>
      <c r="N975" s="2" cm="1">
        <f t="array" ref="N975">IF(F975="","",0.5*(F975+SUMPRODUCT(($B$1461:$B$1491=$J975)*1,F$1461:F$1491)))</f>
        <v>0.46505383120468469</v>
      </c>
      <c r="O975" s="2" cm="1">
        <f t="array" ref="O975">IF(G975="","",0.5*(G975+SUMPRODUCT(($B$1461:$B$1491=$J975)*1,G$1461:G$1491)))</f>
        <v>0.4168270395497658</v>
      </c>
    </row>
    <row r="976" spans="1:15" x14ac:dyDescent="0.55000000000000004">
      <c r="A976" s="3">
        <v>32</v>
      </c>
      <c r="B976" s="3">
        <v>12</v>
      </c>
      <c r="C976" s="2">
        <f>IF(logVir!C976="","",資本サービス!C976/SUM(資本サービス!C976,労働コスト!C976))</f>
        <v>0.37661339717826603</v>
      </c>
      <c r="D976" s="2">
        <f>IF(logVir!D976="","",資本サービス!D976/SUM(資本サービス!D976,労働コスト!D976))</f>
        <v>0.37777604299002687</v>
      </c>
      <c r="E976" s="2">
        <f>IF(logVir!E976="","",資本サービス!E976/SUM(資本サービス!E976,労働コスト!E976))</f>
        <v>0.3694587031613954</v>
      </c>
      <c r="F976" s="2">
        <f>IF(logVir!F976="","",資本サービス!F976/SUM(資本サービス!F976,労働コスト!F976))</f>
        <v>0.34096149305853268</v>
      </c>
      <c r="G976" s="2">
        <f>IF(logVir!G976="","",資本サービス!G976/SUM(資本サービス!G976,労働コスト!G976))</f>
        <v>0.29425428408843041</v>
      </c>
      <c r="I976" s="3">
        <v>32</v>
      </c>
      <c r="J976" s="3">
        <v>12</v>
      </c>
      <c r="K976" s="2" cm="1">
        <f t="array" ref="K976">IF(C976="","",0.5*(C976+SUMPRODUCT(($B$1461:$B$1491=$J976)*1,C$1461:C$1491)))</f>
        <v>0.44391414169437865</v>
      </c>
      <c r="L976" s="2" cm="1">
        <f t="array" ref="L976">IF(D976="","",0.5*(D976+SUMPRODUCT(($B$1461:$B$1491=$J976)*1,D$1461:D$1491)))</f>
        <v>0.43238210801230603</v>
      </c>
      <c r="M976" s="2" cm="1">
        <f t="array" ref="M976">IF(E976="","",0.5*(E976+SUMPRODUCT(($B$1461:$B$1491=$J976)*1,E$1461:E$1491)))</f>
        <v>0.42764001455373257</v>
      </c>
      <c r="N976" s="2" cm="1">
        <f t="array" ref="N976">IF(F976="","",0.5*(F976+SUMPRODUCT(($B$1461:$B$1491=$J976)*1,F$1461:F$1491)))</f>
        <v>0.41110599892200028</v>
      </c>
      <c r="O976" s="2" cm="1">
        <f t="array" ref="O976">IF(G976="","",0.5*(G976+SUMPRODUCT(($B$1461:$B$1491=$J976)*1,G$1461:G$1491)))</f>
        <v>0.36612829798244784</v>
      </c>
    </row>
    <row r="977" spans="1:15" x14ac:dyDescent="0.55000000000000004">
      <c r="A977" s="3">
        <v>32</v>
      </c>
      <c r="B977" s="3">
        <v>13</v>
      </c>
      <c r="C977" s="2">
        <f>IF(logVir!C977="","",資本サービス!C977/SUM(資本サービス!C977,労働コスト!C977))</f>
        <v>0.43931402661988844</v>
      </c>
      <c r="D977" s="2">
        <f>IF(logVir!D977="","",資本サービス!D977/SUM(資本サービス!D977,労働コスト!D977))</f>
        <v>0.45797077229300159</v>
      </c>
      <c r="E977" s="2">
        <f>IF(logVir!E977="","",資本サービス!E977/SUM(資本サービス!E977,労働コスト!E977))</f>
        <v>0.40459045724849663</v>
      </c>
      <c r="F977" s="2">
        <f>IF(logVir!F977="","",資本サービス!F977/SUM(資本サービス!F977,労働コスト!F977))</f>
        <v>0.42780670751018635</v>
      </c>
      <c r="G977" s="2">
        <f>IF(logVir!G977="","",資本サービス!G977/SUM(資本サービス!G977,労働コスト!G977))</f>
        <v>0.38315953942266817</v>
      </c>
      <c r="I977" s="3">
        <v>32</v>
      </c>
      <c r="J977" s="3">
        <v>13</v>
      </c>
      <c r="K977" s="2" cm="1">
        <f t="array" ref="K977">IF(C977="","",0.5*(C977+SUMPRODUCT(($B$1461:$B$1491=$J977)*1,C$1461:C$1491)))</f>
        <v>0.5188777916520102</v>
      </c>
      <c r="L977" s="2" cm="1">
        <f t="array" ref="L977">IF(D977="","",0.5*(D977+SUMPRODUCT(($B$1461:$B$1491=$J977)*1,D$1461:D$1491)))</f>
        <v>0.54311927688571882</v>
      </c>
      <c r="M977" s="2" cm="1">
        <f t="array" ref="M977">IF(E977="","",0.5*(E977+SUMPRODUCT(($B$1461:$B$1491=$J977)*1,E$1461:E$1491)))</f>
        <v>0.49674377595222396</v>
      </c>
      <c r="N977" s="2" cm="1">
        <f t="array" ref="N977">IF(F977="","",0.5*(F977+SUMPRODUCT(($B$1461:$B$1491=$J977)*1,F$1461:F$1491)))</f>
        <v>0.51574136512492441</v>
      </c>
      <c r="O977" s="2" cm="1">
        <f t="array" ref="O977">IF(G977="","",0.5*(G977+SUMPRODUCT(($B$1461:$B$1491=$J977)*1,G$1461:G$1491)))</f>
        <v>0.4756974887325699</v>
      </c>
    </row>
    <row r="978" spans="1:15" x14ac:dyDescent="0.55000000000000004">
      <c r="A978" s="3">
        <v>32</v>
      </c>
      <c r="B978" s="3">
        <v>14</v>
      </c>
      <c r="C978" s="2">
        <f>IF(logVir!C978="","",資本サービス!C978/SUM(資本サービス!C978,労働コスト!C978))</f>
        <v>0.36475409472349446</v>
      </c>
      <c r="D978" s="2">
        <f>IF(logVir!D978="","",資本サービス!D978/SUM(資本サービス!D978,労働コスト!D978))</f>
        <v>0.303069587590443</v>
      </c>
      <c r="E978" s="2">
        <f>IF(logVir!E978="","",資本サービス!E978/SUM(資本サービス!E978,労働コスト!E978))</f>
        <v>0.35024944943270048</v>
      </c>
      <c r="F978" s="2">
        <f>IF(logVir!F978="","",資本サービス!F978/SUM(資本サービス!F978,労働コスト!F978))</f>
        <v>0.35008391684811868</v>
      </c>
      <c r="G978" s="2">
        <f>IF(logVir!G978="","",資本サービス!G978/SUM(資本サービス!G978,労働コスト!G978))</f>
        <v>0.30796871991169539</v>
      </c>
      <c r="I978" s="3">
        <v>32</v>
      </c>
      <c r="J978" s="3">
        <v>14</v>
      </c>
      <c r="K978" s="2" cm="1">
        <f t="array" ref="K978">IF(C978="","",0.5*(C978+SUMPRODUCT(($B$1461:$B$1491=$J978)*1,C$1461:C$1491)))</f>
        <v>0.38694928751538249</v>
      </c>
      <c r="L978" s="2" cm="1">
        <f t="array" ref="L978">IF(D978="","",0.5*(D978+SUMPRODUCT(($B$1461:$B$1491=$J978)*1,D$1461:D$1491)))</f>
        <v>0.33635447412469155</v>
      </c>
      <c r="M978" s="2" cm="1">
        <f t="array" ref="M978">IF(E978="","",0.5*(E978+SUMPRODUCT(($B$1461:$B$1491=$J978)*1,E$1461:E$1491)))</f>
        <v>0.36890559646355847</v>
      </c>
      <c r="N978" s="2" cm="1">
        <f t="array" ref="N978">IF(F978="","",0.5*(F978+SUMPRODUCT(($B$1461:$B$1491=$J978)*1,F$1461:F$1491)))</f>
        <v>0.37542559246350826</v>
      </c>
      <c r="O978" s="2" cm="1">
        <f t="array" ref="O978">IF(G978="","",0.5*(G978+SUMPRODUCT(($B$1461:$B$1491=$J978)*1,G$1461:G$1491)))</f>
        <v>0.3411033910691269</v>
      </c>
    </row>
    <row r="979" spans="1:15" x14ac:dyDescent="0.55000000000000004">
      <c r="A979" s="3">
        <v>32</v>
      </c>
      <c r="B979" s="3">
        <v>15</v>
      </c>
      <c r="C979" s="2">
        <f>IF(logVir!C979="","",資本サービス!C979/SUM(資本サービス!C979,労働コスト!C979))</f>
        <v>0.18733234020717099</v>
      </c>
      <c r="D979" s="2">
        <f>IF(logVir!D979="","",資本サービス!D979/SUM(資本サービス!D979,労働コスト!D979))</f>
        <v>0.12603160298906674</v>
      </c>
      <c r="E979" s="2">
        <f>IF(logVir!E979="","",資本サービス!E979/SUM(資本サービス!E979,労働コスト!E979))</f>
        <v>0.17279784225880826</v>
      </c>
      <c r="F979" s="2">
        <f>IF(logVir!F979="","",資本サービス!F979/SUM(資本サービス!F979,労働コスト!F979))</f>
        <v>0.213012663883796</v>
      </c>
      <c r="G979" s="2">
        <f>IF(logVir!G979="","",資本サービス!G979/SUM(資本サービス!G979,労働コスト!G979))</f>
        <v>0.17686882491013894</v>
      </c>
      <c r="I979" s="3">
        <v>32</v>
      </c>
      <c r="J979" s="3">
        <v>15</v>
      </c>
      <c r="K979" s="2" cm="1">
        <f t="array" ref="K979">IF(C979="","",0.5*(C979+SUMPRODUCT(($B$1461:$B$1491=$J979)*1,C$1461:C$1491)))</f>
        <v>0.22396909796134112</v>
      </c>
      <c r="L979" s="2" cm="1">
        <f t="array" ref="L979">IF(D979="","",0.5*(D979+SUMPRODUCT(($B$1461:$B$1491=$J979)*1,D$1461:D$1491)))</f>
        <v>0.171951229703248</v>
      </c>
      <c r="M979" s="2" cm="1">
        <f t="array" ref="M979">IF(E979="","",0.5*(E979+SUMPRODUCT(($B$1461:$B$1491=$J979)*1,E$1461:E$1491)))</f>
        <v>0.20839319396051156</v>
      </c>
      <c r="N979" s="2" cm="1">
        <f t="array" ref="N979">IF(F979="","",0.5*(F979+SUMPRODUCT(($B$1461:$B$1491=$J979)*1,F$1461:F$1491)))</f>
        <v>0.23296717236670594</v>
      </c>
      <c r="O979" s="2" cm="1">
        <f t="array" ref="O979">IF(G979="","",0.5*(G979+SUMPRODUCT(($B$1461:$B$1491=$J979)*1,G$1461:G$1491)))</f>
        <v>0.20155805166514168</v>
      </c>
    </row>
    <row r="980" spans="1:15" x14ac:dyDescent="0.55000000000000004">
      <c r="A980" s="3">
        <v>32</v>
      </c>
      <c r="B980" s="3">
        <v>16</v>
      </c>
      <c r="C980" s="2">
        <f>IF(logVir!C980="","",資本サービス!C980/SUM(資本サービス!C980,労働コスト!C980))</f>
        <v>0.30025790801077235</v>
      </c>
      <c r="D980" s="2">
        <f>IF(logVir!D980="","",資本サービス!D980/SUM(資本サービス!D980,労働コスト!D980))</f>
        <v>0.28619015347032173</v>
      </c>
      <c r="E980" s="2">
        <f>IF(logVir!E980="","",資本サービス!E980/SUM(資本サービス!E980,労働コスト!E980))</f>
        <v>0.3035555956758284</v>
      </c>
      <c r="F980" s="2">
        <f>IF(logVir!F980="","",資本サービス!F980/SUM(資本サービス!F980,労働コスト!F980))</f>
        <v>0.31325943387012384</v>
      </c>
      <c r="G980" s="2">
        <f>IF(logVir!G980="","",資本サービス!G980/SUM(資本サービス!G980,労働コスト!G980))</f>
        <v>0.26929231063083908</v>
      </c>
      <c r="I980" s="3">
        <v>32</v>
      </c>
      <c r="J980" s="3">
        <v>16</v>
      </c>
      <c r="K980" s="2" cm="1">
        <f t="array" ref="K980">IF(C980="","",0.5*(C980+SUMPRODUCT(($B$1461:$B$1491=$J980)*1,C$1461:C$1491)))</f>
        <v>0.31340568705059363</v>
      </c>
      <c r="L980" s="2" cm="1">
        <f t="array" ref="L980">IF(D980="","",0.5*(D980+SUMPRODUCT(($B$1461:$B$1491=$J980)*1,D$1461:D$1491)))</f>
        <v>0.29185468456383856</v>
      </c>
      <c r="M980" s="2" cm="1">
        <f t="array" ref="M980">IF(E980="","",0.5*(E980+SUMPRODUCT(($B$1461:$B$1491=$J980)*1,E$1461:E$1491)))</f>
        <v>0.28770316386263733</v>
      </c>
      <c r="N980" s="2" cm="1">
        <f t="array" ref="N980">IF(F980="","",0.5*(F980+SUMPRODUCT(($B$1461:$B$1491=$J980)*1,F$1461:F$1491)))</f>
        <v>0.29281223287588953</v>
      </c>
      <c r="O980" s="2" cm="1">
        <f t="array" ref="O980">IF(G980="","",0.5*(G980+SUMPRODUCT(($B$1461:$B$1491=$J980)*1,G$1461:G$1491)))</f>
        <v>0.25690351983164722</v>
      </c>
    </row>
    <row r="981" spans="1:15" x14ac:dyDescent="0.55000000000000004">
      <c r="A981" s="3">
        <v>32</v>
      </c>
      <c r="B981" s="3">
        <v>17</v>
      </c>
      <c r="C981" s="2">
        <f>IF(logVir!C981="","",資本サービス!C981/SUM(資本サービス!C981,労働コスト!C981))</f>
        <v>0.62929608006904991</v>
      </c>
      <c r="D981" s="2">
        <f>IF(logVir!D981="","",資本サービス!D981/SUM(資本サービス!D981,労働コスト!D981))</f>
        <v>0.61754210763770723</v>
      </c>
      <c r="E981" s="2">
        <f>IF(logVir!E981="","",資本サービス!E981/SUM(資本サービス!E981,労働コスト!E981))</f>
        <v>0.57786013016791193</v>
      </c>
      <c r="F981" s="2">
        <f>IF(logVir!F981="","",資本サービス!F981/SUM(資本サービス!F981,労働コスト!F981))</f>
        <v>0.55824952225290414</v>
      </c>
      <c r="G981" s="2">
        <f>IF(logVir!G981="","",資本サービス!G981/SUM(資本サービス!G981,労働コスト!G981))</f>
        <v>0.5527763238260005</v>
      </c>
      <c r="I981" s="3">
        <v>32</v>
      </c>
      <c r="J981" s="3">
        <v>17</v>
      </c>
      <c r="K981" s="2" cm="1">
        <f t="array" ref="K981">IF(C981="","",0.5*(C981+SUMPRODUCT(($B$1461:$B$1491=$J981)*1,C$1461:C$1491)))</f>
        <v>0.64295540319027844</v>
      </c>
      <c r="L981" s="2" cm="1">
        <f t="array" ref="L981">IF(D981="","",0.5*(D981+SUMPRODUCT(($B$1461:$B$1491=$J981)*1,D$1461:D$1491)))</f>
        <v>0.62929444192512674</v>
      </c>
      <c r="M981" s="2" cm="1">
        <f t="array" ref="M981">IF(E981="","",0.5*(E981+SUMPRODUCT(($B$1461:$B$1491=$J981)*1,E$1461:E$1491)))</f>
        <v>0.5959621174714953</v>
      </c>
      <c r="N981" s="2" cm="1">
        <f t="array" ref="N981">IF(F981="","",0.5*(F981+SUMPRODUCT(($B$1461:$B$1491=$J981)*1,F$1461:F$1491)))</f>
        <v>0.57209038691425074</v>
      </c>
      <c r="O981" s="2" cm="1">
        <f t="array" ref="O981">IF(G981="","",0.5*(G981+SUMPRODUCT(($B$1461:$B$1491=$J981)*1,G$1461:G$1491)))</f>
        <v>0.56744297711399505</v>
      </c>
    </row>
    <row r="982" spans="1:15" x14ac:dyDescent="0.55000000000000004">
      <c r="A982" s="3">
        <v>32</v>
      </c>
      <c r="B982" s="3">
        <v>18</v>
      </c>
      <c r="C982" s="2">
        <f>IF(logVir!C982="","",資本サービス!C982/SUM(資本サービス!C982,労働コスト!C982))</f>
        <v>0.15305483645950552</v>
      </c>
      <c r="D982" s="2">
        <f>IF(logVir!D982="","",資本サービス!D982/SUM(資本サービス!D982,労働コスト!D982))</f>
        <v>0.13336004579699332</v>
      </c>
      <c r="E982" s="2">
        <f>IF(logVir!E982="","",資本サービス!E982/SUM(資本サービス!E982,労働コスト!E982))</f>
        <v>0.12486687151855501</v>
      </c>
      <c r="F982" s="2">
        <f>IF(logVir!F982="","",資本サービス!F982/SUM(資本サービス!F982,労働コスト!F982))</f>
        <v>0.11977722602808255</v>
      </c>
      <c r="G982" s="2">
        <f>IF(logVir!G982="","",資本サービス!G982/SUM(資本サービス!G982,労働コスト!G982))</f>
        <v>0.11262649867644857</v>
      </c>
      <c r="I982" s="3">
        <v>32</v>
      </c>
      <c r="J982" s="3">
        <v>18</v>
      </c>
      <c r="K982" s="2" cm="1">
        <f t="array" ref="K982">IF(C982="","",0.5*(C982+SUMPRODUCT(($B$1461:$B$1491=$J982)*1,C$1461:C$1491)))</f>
        <v>0.14827885264417212</v>
      </c>
      <c r="L982" s="2" cm="1">
        <f t="array" ref="L982">IF(D982="","",0.5*(D982+SUMPRODUCT(($B$1461:$B$1491=$J982)*1,D$1461:D$1491)))</f>
        <v>0.12121251735516865</v>
      </c>
      <c r="M982" s="2" cm="1">
        <f t="array" ref="M982">IF(E982="","",0.5*(E982+SUMPRODUCT(($B$1461:$B$1491=$J982)*1,E$1461:E$1491)))</f>
        <v>0.11427149602083314</v>
      </c>
      <c r="N982" s="2" cm="1">
        <f t="array" ref="N982">IF(F982="","",0.5*(F982+SUMPRODUCT(($B$1461:$B$1491=$J982)*1,F$1461:F$1491)))</f>
        <v>0.11093071934811807</v>
      </c>
      <c r="O982" s="2" cm="1">
        <f t="array" ref="O982">IF(G982="","",0.5*(G982+SUMPRODUCT(($B$1461:$B$1491=$J982)*1,G$1461:G$1491)))</f>
        <v>0.10707103671977009</v>
      </c>
    </row>
    <row r="983" spans="1:15" x14ac:dyDescent="0.55000000000000004">
      <c r="A983" s="3">
        <v>32</v>
      </c>
      <c r="B983" s="3">
        <v>19</v>
      </c>
      <c r="C983" s="2">
        <f>IF(logVir!C983="","",資本サービス!C983/SUM(資本サービス!C983,労働コスト!C983))</f>
        <v>0.13941242127381476</v>
      </c>
      <c r="D983" s="2">
        <f>IF(logVir!D983="","",資本サービス!D983/SUM(資本サービス!D983,労働コスト!D983))</f>
        <v>0.10536939953872476</v>
      </c>
      <c r="E983" s="2">
        <f>IF(logVir!E983="","",資本サービス!E983/SUM(資本サービス!E983,労働コスト!E983))</f>
        <v>0.10457746303220398</v>
      </c>
      <c r="F983" s="2">
        <f>IF(logVir!F983="","",資本サービス!F983/SUM(資本サービス!F983,労働コスト!F983))</f>
        <v>0.10312859524741248</v>
      </c>
      <c r="G983" s="2">
        <f>IF(logVir!G983="","",資本サービス!G983/SUM(資本サービス!G983,労働コスト!G983))</f>
        <v>0.10024383709699612</v>
      </c>
      <c r="I983" s="3">
        <v>32</v>
      </c>
      <c r="J983" s="3">
        <v>19</v>
      </c>
      <c r="K983" s="2" cm="1">
        <f t="array" ref="K983">IF(C983="","",0.5*(C983+SUMPRODUCT(($B$1461:$B$1491=$J983)*1,C$1461:C$1491)))</f>
        <v>0.15604921210676637</v>
      </c>
      <c r="L983" s="2" cm="1">
        <f t="array" ref="L983">IF(D983="","",0.5*(D983+SUMPRODUCT(($B$1461:$B$1491=$J983)*1,D$1461:D$1491)))</f>
        <v>0.11901573428216281</v>
      </c>
      <c r="M983" s="2" cm="1">
        <f t="array" ref="M983">IF(E983="","",0.5*(E983+SUMPRODUCT(($B$1461:$B$1491=$J983)*1,E$1461:E$1491)))</f>
        <v>0.1175849616819169</v>
      </c>
      <c r="N983" s="2" cm="1">
        <f t="array" ref="N983">IF(F983="","",0.5*(F983+SUMPRODUCT(($B$1461:$B$1491=$J983)*1,F$1461:F$1491)))</f>
        <v>0.1167390979855539</v>
      </c>
      <c r="O983" s="2" cm="1">
        <f t="array" ref="O983">IF(G983="","",0.5*(G983+SUMPRODUCT(($B$1461:$B$1491=$J983)*1,G$1461:G$1491)))</f>
        <v>0.11276462095786008</v>
      </c>
    </row>
    <row r="984" spans="1:15" x14ac:dyDescent="0.55000000000000004">
      <c r="A984" s="3">
        <v>32</v>
      </c>
      <c r="B984" s="3">
        <v>20</v>
      </c>
      <c r="C984" s="2">
        <f>IF(logVir!C984="","",資本サービス!C984/SUM(資本サービス!C984,労働コスト!C984))</f>
        <v>0.19641165840228342</v>
      </c>
      <c r="D984" s="2">
        <f>IF(logVir!D984="","",資本サービス!D984/SUM(資本サービス!D984,労働コスト!D984))</f>
        <v>0.29025464588190941</v>
      </c>
      <c r="E984" s="2">
        <f>IF(logVir!E984="","",資本サービス!E984/SUM(資本サービス!E984,労働コスト!E984))</f>
        <v>0.25287134640718539</v>
      </c>
      <c r="F984" s="2">
        <f>IF(logVir!F984="","",資本サービス!F984/SUM(資本サービス!F984,労働コスト!F984))</f>
        <v>0.23680074902284759</v>
      </c>
      <c r="G984" s="2">
        <f>IF(logVir!G984="","",資本サービス!G984/SUM(資本サービス!G984,労働コスト!G984))</f>
        <v>0.23896744477195039</v>
      </c>
      <c r="I984" s="3">
        <v>32</v>
      </c>
      <c r="J984" s="3">
        <v>20</v>
      </c>
      <c r="K984" s="2" cm="1">
        <f t="array" ref="K984">IF(C984="","",0.5*(C984+SUMPRODUCT(($B$1461:$B$1491=$J984)*1,C$1461:C$1491)))</f>
        <v>0.22540463548549652</v>
      </c>
      <c r="L984" s="2" cm="1">
        <f t="array" ref="L984">IF(D984="","",0.5*(D984+SUMPRODUCT(($B$1461:$B$1491=$J984)*1,D$1461:D$1491)))</f>
        <v>0.26776580558485985</v>
      </c>
      <c r="M984" s="2" cm="1">
        <f t="array" ref="M984">IF(E984="","",0.5*(E984+SUMPRODUCT(($B$1461:$B$1491=$J984)*1,E$1461:E$1491)))</f>
        <v>0.25220069060766143</v>
      </c>
      <c r="N984" s="2" cm="1">
        <f t="array" ref="N984">IF(F984="","",0.5*(F984+SUMPRODUCT(($B$1461:$B$1491=$J984)*1,F$1461:F$1491)))</f>
        <v>0.24495679483047753</v>
      </c>
      <c r="O984" s="2" cm="1">
        <f t="array" ref="O984">IF(G984="","",0.5*(G984+SUMPRODUCT(($B$1461:$B$1491=$J984)*1,G$1461:G$1491)))</f>
        <v>0.23833464203930887</v>
      </c>
    </row>
    <row r="985" spans="1:15" x14ac:dyDescent="0.55000000000000004">
      <c r="A985" s="3">
        <v>32</v>
      </c>
      <c r="B985" s="3">
        <v>21</v>
      </c>
      <c r="C985" s="2">
        <f>IF(logVir!C985="","",資本サービス!C985/SUM(資本サービス!C985,労働コスト!C985))</f>
        <v>0.40959679040836006</v>
      </c>
      <c r="D985" s="2">
        <f>IF(logVir!D985="","",資本サービス!D985/SUM(資本サービス!D985,労働コスト!D985))</f>
        <v>0.35431043390299571</v>
      </c>
      <c r="E985" s="2">
        <f>IF(logVir!E985="","",資本サービス!E985/SUM(資本サービス!E985,労働コスト!E985))</f>
        <v>0.30079391150555923</v>
      </c>
      <c r="F985" s="2">
        <f>IF(logVir!F985="","",資本サービス!F985/SUM(資本サービス!F985,労働コスト!F985))</f>
        <v>0.27947346262540751</v>
      </c>
      <c r="G985" s="2">
        <f>IF(logVir!G985="","",資本サービス!G985/SUM(資本サービス!G985,労働コスト!G985))</f>
        <v>0.26230145365849505</v>
      </c>
      <c r="I985" s="3">
        <v>32</v>
      </c>
      <c r="J985" s="3">
        <v>21</v>
      </c>
      <c r="K985" s="2" cm="1">
        <f t="array" ref="K985">IF(C985="","",0.5*(C985+SUMPRODUCT(($B$1461:$B$1491=$J985)*1,C$1461:C$1491)))</f>
        <v>0.37222681152624187</v>
      </c>
      <c r="L985" s="2" cm="1">
        <f t="array" ref="L985">IF(D985="","",0.5*(D985+SUMPRODUCT(($B$1461:$B$1491=$J985)*1,D$1461:D$1491)))</f>
        <v>0.32603008876501871</v>
      </c>
      <c r="M985" s="2" cm="1">
        <f t="array" ref="M985">IF(E985="","",0.5*(E985+SUMPRODUCT(($B$1461:$B$1491=$J985)*1,E$1461:E$1491)))</f>
        <v>0.29535121262931718</v>
      </c>
      <c r="N985" s="2" cm="1">
        <f t="array" ref="N985">IF(F985="","",0.5*(F985+SUMPRODUCT(($B$1461:$B$1491=$J985)*1,F$1461:F$1491)))</f>
        <v>0.28339382321493906</v>
      </c>
      <c r="O985" s="2" cm="1">
        <f t="array" ref="O985">IF(G985="","",0.5*(G985+SUMPRODUCT(($B$1461:$B$1491=$J985)*1,G$1461:G$1491)))</f>
        <v>0.2666433898485317</v>
      </c>
    </row>
    <row r="986" spans="1:15" x14ac:dyDescent="0.55000000000000004">
      <c r="A986" s="3">
        <v>32</v>
      </c>
      <c r="B986" s="3">
        <v>22</v>
      </c>
      <c r="C986" s="2">
        <f>IF(logVir!C986="","",資本サービス!C986/SUM(資本サービス!C986,労働コスト!C986))</f>
        <v>0.20030741774278907</v>
      </c>
      <c r="D986" s="2">
        <f>IF(logVir!D986="","",資本サービス!D986/SUM(資本サービス!D986,労働コスト!D986))</f>
        <v>0.13468605912072185</v>
      </c>
      <c r="E986" s="2">
        <f>IF(logVir!E986="","",資本サービス!E986/SUM(資本サービス!E986,労働コスト!E986))</f>
        <v>0.15066157128637533</v>
      </c>
      <c r="F986" s="2">
        <f>IF(logVir!F986="","",資本サービス!F986/SUM(資本サービス!F986,労働コスト!F986))</f>
        <v>0.18656260177258996</v>
      </c>
      <c r="G986" s="2">
        <f>IF(logVir!G986="","",資本サービス!G986/SUM(資本サービス!G986,労働コスト!G986))</f>
        <v>0.19417265633256392</v>
      </c>
      <c r="I986" s="3">
        <v>32</v>
      </c>
      <c r="J986" s="3">
        <v>22</v>
      </c>
      <c r="K986" s="2" cm="1">
        <f t="array" ref="K986">IF(C986="","",0.5*(C986+SUMPRODUCT(($B$1461:$B$1491=$J986)*1,C$1461:C$1491)))</f>
        <v>0.21218357412651973</v>
      </c>
      <c r="L986" s="2" cm="1">
        <f t="array" ref="L986">IF(D986="","",0.5*(D986+SUMPRODUCT(($B$1461:$B$1491=$J986)*1,D$1461:D$1491)))</f>
        <v>0.15961935222247731</v>
      </c>
      <c r="M986" s="2" cm="1">
        <f t="array" ref="M986">IF(E986="","",0.5*(E986+SUMPRODUCT(($B$1461:$B$1491=$J986)*1,E$1461:E$1491)))</f>
        <v>0.1541210759345138</v>
      </c>
      <c r="N986" s="2" cm="1">
        <f t="array" ref="N986">IF(F986="","",0.5*(F986+SUMPRODUCT(($B$1461:$B$1491=$J986)*1,F$1461:F$1491)))</f>
        <v>0.17449114988502729</v>
      </c>
      <c r="O986" s="2" cm="1">
        <f t="array" ref="O986">IF(G986="","",0.5*(G986+SUMPRODUCT(($B$1461:$B$1491=$J986)*1,G$1461:G$1491)))</f>
        <v>0.17767652595406347</v>
      </c>
    </row>
    <row r="987" spans="1:15" x14ac:dyDescent="0.55000000000000004">
      <c r="A987" s="3">
        <v>32</v>
      </c>
      <c r="B987" s="3">
        <v>23</v>
      </c>
      <c r="C987" s="2">
        <f>IF(logVir!C987="","",資本サービス!C987/SUM(資本サービス!C987,労働コスト!C987))</f>
        <v>0.75162703588763002</v>
      </c>
      <c r="D987" s="2">
        <f>IF(logVir!D987="","",資本サービス!D987/SUM(資本サービス!D987,労働コスト!D987))</f>
        <v>0.72234835054985025</v>
      </c>
      <c r="E987" s="2">
        <f>IF(logVir!E987="","",資本サービス!E987/SUM(資本サービス!E987,労働コスト!E987))</f>
        <v>0.6815286214730224</v>
      </c>
      <c r="F987" s="2">
        <f>IF(logVir!F987="","",資本サービス!F987/SUM(資本サービス!F987,労働コスト!F987))</f>
        <v>0.6900268619686194</v>
      </c>
      <c r="G987" s="2">
        <f>IF(logVir!G987="","",資本サービス!G987/SUM(資本サービス!G987,労働コスト!G987))</f>
        <v>0.62507554396490672</v>
      </c>
      <c r="I987" s="3">
        <v>32</v>
      </c>
      <c r="J987" s="3">
        <v>23</v>
      </c>
      <c r="K987" s="2" cm="1">
        <f t="array" ref="K987">IF(C987="","",0.5*(C987+SUMPRODUCT(($B$1461:$B$1491=$J987)*1,C$1461:C$1491)))</f>
        <v>0.73370885020294629</v>
      </c>
      <c r="L987" s="2" cm="1">
        <f t="array" ref="L987">IF(D987="","",0.5*(D987+SUMPRODUCT(($B$1461:$B$1491=$J987)*1,D$1461:D$1491)))</f>
        <v>0.70423298561298808</v>
      </c>
      <c r="M987" s="2" cm="1">
        <f t="array" ref="M987">IF(E987="","",0.5*(E987+SUMPRODUCT(($B$1461:$B$1491=$J987)*1,E$1461:E$1491)))</f>
        <v>0.66716049837525393</v>
      </c>
      <c r="N987" s="2" cm="1">
        <f t="array" ref="N987">IF(F987="","",0.5*(F987+SUMPRODUCT(($B$1461:$B$1491=$J987)*1,F$1461:F$1491)))</f>
        <v>0.65734466134117775</v>
      </c>
      <c r="O987" s="2" cm="1">
        <f t="array" ref="O987">IF(G987="","",0.5*(G987+SUMPRODUCT(($B$1461:$B$1491=$J987)*1,G$1461:G$1491)))</f>
        <v>0.61360223917494339</v>
      </c>
    </row>
    <row r="988" spans="1:15" x14ac:dyDescent="0.55000000000000004">
      <c r="A988" s="3">
        <v>32</v>
      </c>
      <c r="B988" s="3">
        <v>24</v>
      </c>
      <c r="C988" s="2">
        <f>IF(logVir!C988="","",資本サービス!C988/SUM(資本サービス!C988,労働コスト!C988))</f>
        <v>0.31875128851913259</v>
      </c>
      <c r="D988" s="2">
        <f>IF(logVir!D988="","",資本サービス!D988/SUM(資本サービス!D988,労働コスト!D988))</f>
        <v>0.31765133579034222</v>
      </c>
      <c r="E988" s="2">
        <f>IF(logVir!E988="","",資本サービス!E988/SUM(資本サービス!E988,労働コスト!E988))</f>
        <v>0.26560983130312577</v>
      </c>
      <c r="F988" s="2">
        <f>IF(logVir!F988="","",資本サービス!F988/SUM(資本サービス!F988,労働コスト!F988))</f>
        <v>0.26633243438049636</v>
      </c>
      <c r="G988" s="2">
        <f>IF(logVir!G988="","",資本サービス!G988/SUM(資本サービス!G988,労働コスト!G988))</f>
        <v>0.21624152222452023</v>
      </c>
      <c r="I988" s="3">
        <v>32</v>
      </c>
      <c r="J988" s="3">
        <v>24</v>
      </c>
      <c r="K988" s="2" cm="1">
        <f t="array" ref="K988">IF(C988="","",0.5*(C988+SUMPRODUCT(($B$1461:$B$1491=$J988)*1,C$1461:C$1491)))</f>
        <v>0.30346585605347975</v>
      </c>
      <c r="L988" s="2" cm="1">
        <f t="array" ref="L988">IF(D988="","",0.5*(D988+SUMPRODUCT(($B$1461:$B$1491=$J988)*1,D$1461:D$1491)))</f>
        <v>0.29030378743585772</v>
      </c>
      <c r="M988" s="2" cm="1">
        <f t="array" ref="M988">IF(E988="","",0.5*(E988+SUMPRODUCT(($B$1461:$B$1491=$J988)*1,E$1461:E$1491)))</f>
        <v>0.2571782758181641</v>
      </c>
      <c r="N988" s="2" cm="1">
        <f t="array" ref="N988">IF(F988="","",0.5*(F988+SUMPRODUCT(($B$1461:$B$1491=$J988)*1,F$1461:F$1491)))</f>
        <v>0.24892472461504439</v>
      </c>
      <c r="O988" s="2" cm="1">
        <f t="array" ref="O988">IF(G988="","",0.5*(G988+SUMPRODUCT(($B$1461:$B$1491=$J988)*1,G$1461:G$1491)))</f>
        <v>0.21809987688506519</v>
      </c>
    </row>
    <row r="989" spans="1:15" x14ac:dyDescent="0.55000000000000004">
      <c r="A989" s="3">
        <v>32</v>
      </c>
      <c r="B989" s="3">
        <v>25</v>
      </c>
      <c r="C989" s="2">
        <f>IF(logVir!C989="","",資本サービス!C989/SUM(資本サービス!C989,労働コスト!C989))</f>
        <v>0.19461739044788803</v>
      </c>
      <c r="D989" s="2">
        <f>IF(logVir!D989="","",資本サービス!D989/SUM(資本サービス!D989,労働コスト!D989))</f>
        <v>0.24285592327977229</v>
      </c>
      <c r="E989" s="2">
        <f>IF(logVir!E989="","",資本サービス!E989/SUM(資本サービス!E989,労働コスト!E989))</f>
        <v>0.19019298449977837</v>
      </c>
      <c r="F989" s="2">
        <f>IF(logVir!F989="","",資本サービス!F989/SUM(資本サービス!F989,労働コスト!F989))</f>
        <v>0.18739498344738165</v>
      </c>
      <c r="G989" s="2">
        <f>IF(logVir!G989="","",資本サービス!G989/SUM(資本サービス!G989,労働コスト!G989))</f>
        <v>0.18926705691849463</v>
      </c>
      <c r="I989" s="3">
        <v>32</v>
      </c>
      <c r="J989" s="3">
        <v>25</v>
      </c>
      <c r="K989" s="2" cm="1">
        <f t="array" ref="K989">IF(C989="","",0.5*(C989+SUMPRODUCT(($B$1461:$B$1491=$J989)*1,C$1461:C$1491)))</f>
        <v>0.19657317383795325</v>
      </c>
      <c r="L989" s="2" cm="1">
        <f t="array" ref="L989">IF(D989="","",0.5*(D989+SUMPRODUCT(($B$1461:$B$1491=$J989)*1,D$1461:D$1491)))</f>
        <v>0.21995531657228884</v>
      </c>
      <c r="M989" s="2" cm="1">
        <f t="array" ref="M989">IF(E989="","",0.5*(E989+SUMPRODUCT(($B$1461:$B$1491=$J989)*1,E$1461:E$1491)))</f>
        <v>0.19400659470660181</v>
      </c>
      <c r="N989" s="2" cm="1">
        <f t="array" ref="N989">IF(F989="","",0.5*(F989+SUMPRODUCT(($B$1461:$B$1491=$J989)*1,F$1461:F$1491)))</f>
        <v>0.19320659779252647</v>
      </c>
      <c r="O989" s="2" cm="1">
        <f t="array" ref="O989">IF(G989="","",0.5*(G989+SUMPRODUCT(($B$1461:$B$1491=$J989)*1,G$1461:G$1491)))</f>
        <v>0.19346726446591189</v>
      </c>
    </row>
    <row r="990" spans="1:15" x14ac:dyDescent="0.55000000000000004">
      <c r="A990" s="3">
        <v>32</v>
      </c>
      <c r="B990" s="3">
        <v>26</v>
      </c>
      <c r="C990" s="2">
        <f>IF(logVir!C990="","",資本サービス!C990/SUM(資本サービス!C990,労働コスト!C990))</f>
        <v>0.7155522806338861</v>
      </c>
      <c r="D990" s="2">
        <f>IF(logVir!D990="","",資本サービス!D990/SUM(資本サービス!D990,労働コスト!D990))</f>
        <v>0.76109753802403346</v>
      </c>
      <c r="E990" s="2">
        <f>IF(logVir!E990="","",資本サービス!E990/SUM(資本サービス!E990,労働コスト!E990))</f>
        <v>0.63903412100444368</v>
      </c>
      <c r="F990" s="2">
        <f>IF(logVir!F990="","",資本サービス!F990/SUM(資本サービス!F990,労働コスト!F990))</f>
        <v>0.64888334403765358</v>
      </c>
      <c r="G990" s="2">
        <f>IF(logVir!G990="","",資本サービス!G990/SUM(資本サービス!G990,労働コスト!G990))</f>
        <v>0.66538273013778171</v>
      </c>
      <c r="I990" s="3">
        <v>32</v>
      </c>
      <c r="J990" s="3">
        <v>26</v>
      </c>
      <c r="K990" s="2" cm="1">
        <f t="array" ref="K990">IF(C990="","",0.5*(C990+SUMPRODUCT(($B$1461:$B$1491=$J990)*1,C$1461:C$1491)))</f>
        <v>0.70333842256328061</v>
      </c>
      <c r="L990" s="2" cm="1">
        <f t="array" ref="L990">IF(D990="","",0.5*(D990+SUMPRODUCT(($B$1461:$B$1491=$J990)*1,D$1461:D$1491)))</f>
        <v>0.69272204767454304</v>
      </c>
      <c r="M990" s="2" cm="1">
        <f t="array" ref="M990">IF(E990="","",0.5*(E990+SUMPRODUCT(($B$1461:$B$1491=$J990)*1,E$1461:E$1491)))</f>
        <v>0.59645261111016179</v>
      </c>
      <c r="N990" s="2" cm="1">
        <f t="array" ref="N990">IF(F990="","",0.5*(F990+SUMPRODUCT(($B$1461:$B$1491=$J990)*1,F$1461:F$1491)))</f>
        <v>0.61378825729482145</v>
      </c>
      <c r="O990" s="2" cm="1">
        <f t="array" ref="O990">IF(G990="","",0.5*(G990+SUMPRODUCT(($B$1461:$B$1491=$J990)*1,G$1461:G$1491)))</f>
        <v>0.62050842493901648</v>
      </c>
    </row>
    <row r="991" spans="1:15" x14ac:dyDescent="0.55000000000000004">
      <c r="A991" s="3">
        <v>32</v>
      </c>
      <c r="B991" s="3">
        <v>27</v>
      </c>
      <c r="C991" s="2">
        <f>IF(logVir!C991="","",資本サービス!C991/SUM(資本サービス!C991,労働コスト!C991))</f>
        <v>0.25385555010271055</v>
      </c>
      <c r="D991" s="2">
        <f>IF(logVir!D991="","",資本サービス!D991/SUM(資本サービス!D991,労働コスト!D991))</f>
        <v>0.21558065476047281</v>
      </c>
      <c r="E991" s="2">
        <f>IF(logVir!E991="","",資本サービス!E991/SUM(資本サービス!E991,労働コスト!E991))</f>
        <v>0.19006348525860983</v>
      </c>
      <c r="F991" s="2">
        <f>IF(logVir!F991="","",資本サービス!F991/SUM(資本サービス!F991,労働コスト!F991))</f>
        <v>0.17412643986148432</v>
      </c>
      <c r="G991" s="2">
        <f>IF(logVir!G991="","",資本サービス!G991/SUM(資本サービス!G991,労働コスト!G991))</f>
        <v>0.15611701242315673</v>
      </c>
      <c r="I991" s="3">
        <v>32</v>
      </c>
      <c r="J991" s="3">
        <v>27</v>
      </c>
      <c r="K991" s="2" cm="1">
        <f t="array" ref="K991">IF(C991="","",0.5*(C991+SUMPRODUCT(($B$1461:$B$1491=$J991)*1,C$1461:C$1491)))</f>
        <v>0.23247272009222569</v>
      </c>
      <c r="L991" s="2" cm="1">
        <f t="array" ref="L991">IF(D991="","",0.5*(D991+SUMPRODUCT(($B$1461:$B$1491=$J991)*1,D$1461:D$1491)))</f>
        <v>0.21057891089314854</v>
      </c>
      <c r="M991" s="2" cm="1">
        <f t="array" ref="M991">IF(E991="","",0.5*(E991+SUMPRODUCT(($B$1461:$B$1491=$J991)*1,E$1461:E$1491)))</f>
        <v>0.19679403850435764</v>
      </c>
      <c r="N991" s="2" cm="1">
        <f t="array" ref="N991">IF(F991="","",0.5*(F991+SUMPRODUCT(($B$1461:$B$1491=$J991)*1,F$1461:F$1491)))</f>
        <v>0.18702819190090314</v>
      </c>
      <c r="O991" s="2" cm="1">
        <f t="array" ref="O991">IF(G991="","",0.5*(G991+SUMPRODUCT(($B$1461:$B$1491=$J991)*1,G$1461:G$1491)))</f>
        <v>0.17149309907246185</v>
      </c>
    </row>
    <row r="992" spans="1:15" x14ac:dyDescent="0.55000000000000004">
      <c r="A992" s="3">
        <v>32</v>
      </c>
      <c r="B992" s="3">
        <v>28</v>
      </c>
      <c r="C992" s="2">
        <f>IF(logVir!C992="","",資本サービス!C992/SUM(資本サービス!C992,労働コスト!C992))</f>
        <v>0.42400194601223723</v>
      </c>
      <c r="D992" s="2">
        <f>IF(logVir!D992="","",資本サービス!D992/SUM(資本サービス!D992,労働コスト!D992))</f>
        <v>0.40180212485352979</v>
      </c>
      <c r="E992" s="2">
        <f>IF(logVir!E992="","",資本サービス!E992/SUM(資本サービス!E992,労働コスト!E992))</f>
        <v>0.36419070566860229</v>
      </c>
      <c r="F992" s="2">
        <f>IF(logVir!F992="","",資本サービス!F992/SUM(資本サービス!F992,労働コスト!F992))</f>
        <v>0.37182365544087859</v>
      </c>
      <c r="G992" s="2">
        <f>IF(logVir!G992="","",資本サービス!G992/SUM(資本サービス!G992,労働コスト!G992))</f>
        <v>0.38877786975881079</v>
      </c>
      <c r="I992" s="3">
        <v>32</v>
      </c>
      <c r="J992" s="3">
        <v>28</v>
      </c>
      <c r="K992" s="2" cm="1">
        <f t="array" ref="K992">IF(C992="","",0.5*(C992+SUMPRODUCT(($B$1461:$B$1491=$J992)*1,C$1461:C$1491)))</f>
        <v>0.41311105980100021</v>
      </c>
      <c r="L992" s="2" cm="1">
        <f t="array" ref="L992">IF(D992="","",0.5*(D992+SUMPRODUCT(($B$1461:$B$1491=$J992)*1,D$1461:D$1491)))</f>
        <v>0.37920841966163871</v>
      </c>
      <c r="M992" s="2" cm="1">
        <f t="array" ref="M992">IF(E992="","",0.5*(E992+SUMPRODUCT(($B$1461:$B$1491=$J992)*1,E$1461:E$1491)))</f>
        <v>0.34511694214336791</v>
      </c>
      <c r="N992" s="2" cm="1">
        <f t="array" ref="N992">IF(F992="","",0.5*(F992+SUMPRODUCT(($B$1461:$B$1491=$J992)*1,F$1461:F$1491)))</f>
        <v>0.35229094587602688</v>
      </c>
      <c r="O992" s="2" cm="1">
        <f t="array" ref="O992">IF(G992="","",0.5*(G992+SUMPRODUCT(($B$1461:$B$1491=$J992)*1,G$1461:G$1491)))</f>
        <v>0.36688277278656456</v>
      </c>
    </row>
    <row r="993" spans="1:15" x14ac:dyDescent="0.55000000000000004">
      <c r="A993" s="3">
        <v>32</v>
      </c>
      <c r="B993" s="3">
        <v>29</v>
      </c>
      <c r="C993" s="2">
        <f>IF(logVir!C993="","",資本サービス!C993/SUM(資本サービス!C993,労働コスト!C993))</f>
        <v>0.16564082352280973</v>
      </c>
      <c r="D993" s="2">
        <f>IF(logVir!D993="","",資本サービス!D993/SUM(資本サービス!D993,労働コスト!D993))</f>
        <v>0.14971411716646904</v>
      </c>
      <c r="E993" s="2">
        <f>IF(logVir!E993="","",資本サービス!E993/SUM(資本サービス!E993,労働コスト!E993))</f>
        <v>0.13547324712882008</v>
      </c>
      <c r="F993" s="2">
        <f>IF(logVir!F993="","",資本サービス!F993/SUM(資本サービス!F993,労働コスト!F993))</f>
        <v>0.16547255991334212</v>
      </c>
      <c r="G993" s="2">
        <f>IF(logVir!G993="","",資本サービス!G993/SUM(資本サービス!G993,労働コスト!G993))</f>
        <v>0.14833253516511841</v>
      </c>
      <c r="I993" s="3">
        <v>32</v>
      </c>
      <c r="J993" s="3">
        <v>29</v>
      </c>
      <c r="K993" s="2" cm="1">
        <f t="array" ref="K993">IF(C993="","",0.5*(C993+SUMPRODUCT(($B$1461:$B$1491=$J993)*1,C$1461:C$1491)))</f>
        <v>0.17859286482790188</v>
      </c>
      <c r="L993" s="2" cm="1">
        <f t="array" ref="L993">IF(D993="","",0.5*(D993+SUMPRODUCT(($B$1461:$B$1491=$J993)*1,D$1461:D$1491)))</f>
        <v>0.17173621417848065</v>
      </c>
      <c r="M993" s="2" cm="1">
        <f t="array" ref="M993">IF(E993="","",0.5*(E993+SUMPRODUCT(($B$1461:$B$1491=$J993)*1,E$1461:E$1491)))</f>
        <v>0.14742226185510604</v>
      </c>
      <c r="N993" s="2" cm="1">
        <f t="array" ref="N993">IF(F993="","",0.5*(F993+SUMPRODUCT(($B$1461:$B$1491=$J993)*1,F$1461:F$1491)))</f>
        <v>0.17052801511003388</v>
      </c>
      <c r="O993" s="2" cm="1">
        <f t="array" ref="O993">IF(G993="","",0.5*(G993+SUMPRODUCT(($B$1461:$B$1491=$J993)*1,G$1461:G$1491)))</f>
        <v>0.15606666729942315</v>
      </c>
    </row>
    <row r="994" spans="1:15" x14ac:dyDescent="0.55000000000000004">
      <c r="A994" s="3">
        <v>32</v>
      </c>
      <c r="B994" s="3">
        <v>30</v>
      </c>
      <c r="C994" s="2">
        <f>IF(logVir!C994="","",資本サービス!C994/SUM(資本サービス!C994,労働コスト!C994))</f>
        <v>0.23833908969475859</v>
      </c>
      <c r="D994" s="2">
        <f>IF(logVir!D994="","",資本サービス!D994/SUM(資本サービス!D994,労働コスト!D994))</f>
        <v>0.1738769827066427</v>
      </c>
      <c r="E994" s="2">
        <f>IF(logVir!E994="","",資本サービス!E994/SUM(資本サービス!E994,労働コスト!E994))</f>
        <v>0.13446454327214458</v>
      </c>
      <c r="F994" s="2">
        <f>IF(logVir!F994="","",資本サービス!F994/SUM(資本サービス!F994,労働コスト!F994))</f>
        <v>0.12463541331144207</v>
      </c>
      <c r="G994" s="2">
        <f>IF(logVir!G994="","",資本サービス!G994/SUM(資本サービス!G994,労働コスト!G994))</f>
        <v>0.10289612810614766</v>
      </c>
      <c r="I994" s="3">
        <v>32</v>
      </c>
      <c r="J994" s="3">
        <v>30</v>
      </c>
      <c r="K994" s="2" cm="1">
        <f t="array" ref="K994">IF(C994="","",0.5*(C994+SUMPRODUCT(($B$1461:$B$1491=$J994)*1,C$1461:C$1491)))</f>
        <v>0.18637440349007692</v>
      </c>
      <c r="L994" s="2" cm="1">
        <f t="array" ref="L994">IF(D994="","",0.5*(D994+SUMPRODUCT(($B$1461:$B$1491=$J994)*1,D$1461:D$1491)))</f>
        <v>0.14357900227376863</v>
      </c>
      <c r="M994" s="2" cm="1">
        <f t="array" ref="M994">IF(E994="","",0.5*(E994+SUMPRODUCT(($B$1461:$B$1491=$J994)*1,E$1461:E$1491)))</f>
        <v>0.11845995563008355</v>
      </c>
      <c r="N994" s="2" cm="1">
        <f t="array" ref="N994">IF(F994="","",0.5*(F994+SUMPRODUCT(($B$1461:$B$1491=$J994)*1,F$1461:F$1491)))</f>
        <v>0.11146343908323733</v>
      </c>
      <c r="O994" s="2" cm="1">
        <f t="array" ref="O994">IF(G994="","",0.5*(G994+SUMPRODUCT(($B$1461:$B$1491=$J994)*1,G$1461:G$1491)))</f>
        <v>9.4321440972127191E-2</v>
      </c>
    </row>
    <row r="995" spans="1:15" x14ac:dyDescent="0.55000000000000004">
      <c r="A995" s="3">
        <v>32</v>
      </c>
      <c r="B995" s="3">
        <v>31</v>
      </c>
      <c r="C995" s="2">
        <f>IF(logVir!C995="","",資本サービス!C995/SUM(資本サービス!C995,労働コスト!C995))</f>
        <v>0.19477252439747239</v>
      </c>
      <c r="D995" s="2">
        <f>IF(logVir!D995="","",資本サービス!D995/SUM(資本サービス!D995,労働コスト!D995))</f>
        <v>0.23246267516865537</v>
      </c>
      <c r="E995" s="2">
        <f>IF(logVir!E995="","",資本サービス!E995/SUM(資本サービス!E995,労働コスト!E995))</f>
        <v>0.13791232410343032</v>
      </c>
      <c r="F995" s="2">
        <f>IF(logVir!F995="","",資本サービス!F995/SUM(資本サービス!F995,労働コスト!F995))</f>
        <v>0.14435118403973668</v>
      </c>
      <c r="G995" s="2">
        <f>IF(logVir!G995="","",資本サービス!G995/SUM(資本サービス!G995,労働コスト!G995))</f>
        <v>0.1182782003645599</v>
      </c>
      <c r="I995" s="3">
        <v>32</v>
      </c>
      <c r="J995" s="3">
        <v>31</v>
      </c>
      <c r="K995" s="2" cm="1">
        <f t="array" ref="K995">IF(C995="","",0.5*(C995+SUMPRODUCT(($B$1461:$B$1491=$J995)*1,C$1461:C$1491)))</f>
        <v>0.2128734108816176</v>
      </c>
      <c r="L995" s="2" cm="1">
        <f t="array" ref="L995">IF(D995="","",0.5*(D995+SUMPRODUCT(($B$1461:$B$1491=$J995)*1,D$1461:D$1491)))</f>
        <v>0.23840326929246503</v>
      </c>
      <c r="M995" s="2" cm="1">
        <f t="array" ref="M995">IF(E995="","",0.5*(E995+SUMPRODUCT(($B$1461:$B$1491=$J995)*1,E$1461:E$1491)))</f>
        <v>0.17631893586369699</v>
      </c>
      <c r="N995" s="2" cm="1">
        <f t="array" ref="N995">IF(F995="","",0.5*(F995+SUMPRODUCT(($B$1461:$B$1491=$J995)*1,F$1461:F$1491)))</f>
        <v>0.17527870339290397</v>
      </c>
      <c r="O995" s="2" cm="1">
        <f t="array" ref="O995">IF(G995="","",0.5*(G995+SUMPRODUCT(($B$1461:$B$1491=$J995)*1,G$1461:G$1491)))</f>
        <v>0.15935744235187874</v>
      </c>
    </row>
    <row r="996" spans="1:15" x14ac:dyDescent="0.55000000000000004">
      <c r="A996" s="3">
        <v>33</v>
      </c>
      <c r="B996" s="3">
        <v>1</v>
      </c>
      <c r="C996" s="2">
        <f>IF(logVir!C996="","",資本サービス!C996/SUM(資本サービス!C996,労働コスト!C996))</f>
        <v>0.47193736113278806</v>
      </c>
      <c r="D996" s="2">
        <f>IF(logVir!D996="","",資本サービス!D996/SUM(資本サービス!D996,労働コスト!D996))</f>
        <v>0.30033383493874549</v>
      </c>
      <c r="E996" s="2">
        <f>IF(logVir!E996="","",資本サービス!E996/SUM(資本サービス!E996,労働コスト!E996))</f>
        <v>0.26041923615778317</v>
      </c>
      <c r="F996" s="2">
        <f>IF(logVir!F996="","",資本サービス!F996/SUM(資本サービス!F996,労働コスト!F996))</f>
        <v>0.24588473420223431</v>
      </c>
      <c r="G996" s="2">
        <f>IF(logVir!G996="","",資本サービス!G996/SUM(資本サービス!G996,労働コスト!G996))</f>
        <v>0.22516911679975021</v>
      </c>
      <c r="I996" s="3">
        <v>33</v>
      </c>
      <c r="J996" s="3">
        <v>1</v>
      </c>
      <c r="K996" s="2" cm="1">
        <f t="array" ref="K996">IF(C996="","",0.5*(C996+SUMPRODUCT(($B$1461:$B$1491=$J996)*1,C$1461:C$1491)))</f>
        <v>0.47390030554709472</v>
      </c>
      <c r="L996" s="2" cm="1">
        <f t="array" ref="L996">IF(D996="","",0.5*(D996+SUMPRODUCT(($B$1461:$B$1491=$J996)*1,D$1461:D$1491)))</f>
        <v>0.32558512984253085</v>
      </c>
      <c r="M996" s="2" cm="1">
        <f t="array" ref="M996">IF(E996="","",0.5*(E996+SUMPRODUCT(($B$1461:$B$1491=$J996)*1,E$1461:E$1491)))</f>
        <v>0.29932522515949422</v>
      </c>
      <c r="N996" s="2" cm="1">
        <f t="array" ref="N996">IF(F996="","",0.5*(F996+SUMPRODUCT(($B$1461:$B$1491=$J996)*1,F$1461:F$1491)))</f>
        <v>0.29412161446181523</v>
      </c>
      <c r="O996" s="2" cm="1">
        <f t="array" ref="O996">IF(G996="","",0.5*(G996+SUMPRODUCT(($B$1461:$B$1491=$J996)*1,G$1461:G$1491)))</f>
        <v>0.27230225264351421</v>
      </c>
    </row>
    <row r="997" spans="1:15" x14ac:dyDescent="0.55000000000000004">
      <c r="A997" s="3">
        <v>33</v>
      </c>
      <c r="B997" s="3">
        <v>2</v>
      </c>
      <c r="C997" s="2">
        <f>IF(logVir!C997="","",資本サービス!C997/SUM(資本サービス!C997,労働コスト!C997))</f>
        <v>0.56836771574116507</v>
      </c>
      <c r="D997" s="2">
        <f>IF(logVir!D997="","",資本サービス!D997/SUM(資本サービス!D997,労働コスト!D997))</f>
        <v>0.5740361623985859</v>
      </c>
      <c r="E997" s="2">
        <f>IF(logVir!E997="","",資本サービス!E997/SUM(資本サービス!E997,労働コスト!E997))</f>
        <v>0.41295010799664872</v>
      </c>
      <c r="F997" s="2">
        <f>IF(logVir!F997="","",資本サービス!F997/SUM(資本サービス!F997,労働コスト!F997))</f>
        <v>0.36604521624717928</v>
      </c>
      <c r="G997" s="2">
        <f>IF(logVir!G997="","",資本サービス!G997/SUM(資本サービス!G997,労働コスト!G997))</f>
        <v>0.33626381047884918</v>
      </c>
      <c r="I997" s="3">
        <v>33</v>
      </c>
      <c r="J997" s="3">
        <v>2</v>
      </c>
      <c r="K997" s="2" cm="1">
        <f t="array" ref="K997">IF(C997="","",0.5*(C997+SUMPRODUCT(($B$1461:$B$1491=$J997)*1,C$1461:C$1491)))</f>
        <v>0.52190709155285375</v>
      </c>
      <c r="L997" s="2" cm="1">
        <f t="array" ref="L997">IF(D997="","",0.5*(D997+SUMPRODUCT(($B$1461:$B$1491=$J997)*1,D$1461:D$1491)))</f>
        <v>0.4907090645641764</v>
      </c>
      <c r="M997" s="2" cm="1">
        <f t="array" ref="M997">IF(E997="","",0.5*(E997+SUMPRODUCT(($B$1461:$B$1491=$J997)*1,E$1461:E$1491)))</f>
        <v>0.44732735650982869</v>
      </c>
      <c r="N997" s="2" cm="1">
        <f t="array" ref="N997">IF(F997="","",0.5*(F997+SUMPRODUCT(($B$1461:$B$1491=$J997)*1,F$1461:F$1491)))</f>
        <v>0.42502889554338152</v>
      </c>
      <c r="O997" s="2" cm="1">
        <f t="array" ref="O997">IF(G997="","",0.5*(G997+SUMPRODUCT(($B$1461:$B$1491=$J997)*1,G$1461:G$1491)))</f>
        <v>0.37158443297830468</v>
      </c>
    </row>
    <row r="998" spans="1:15" x14ac:dyDescent="0.55000000000000004">
      <c r="A998" s="3">
        <v>33</v>
      </c>
      <c r="B998" s="3">
        <v>3</v>
      </c>
      <c r="C998" s="2">
        <f>IF(logVir!C998="","",資本サービス!C998/SUM(資本サービス!C998,労働コスト!C998))</f>
        <v>0.45155465524537913</v>
      </c>
      <c r="D998" s="2">
        <f>IF(logVir!D998="","",資本サービス!D998/SUM(資本サービス!D998,労働コスト!D998))</f>
        <v>0.38215337877098082</v>
      </c>
      <c r="E998" s="2">
        <f>IF(logVir!E998="","",資本サービス!E998/SUM(資本サービス!E998,労働コスト!E998))</f>
        <v>0.33888258685480604</v>
      </c>
      <c r="F998" s="2">
        <f>IF(logVir!F998="","",資本サービス!F998/SUM(資本サービス!F998,労働コスト!F998))</f>
        <v>0.34011096071187336</v>
      </c>
      <c r="G998" s="2">
        <f>IF(logVir!G998="","",資本サービス!G998/SUM(資本サービス!G998,労働コスト!G998))</f>
        <v>0.28625789709223121</v>
      </c>
      <c r="I998" s="3">
        <v>33</v>
      </c>
      <c r="J998" s="3">
        <v>3</v>
      </c>
      <c r="K998" s="2" cm="1">
        <f t="array" ref="K998">IF(C998="","",0.5*(C998+SUMPRODUCT(($B$1461:$B$1491=$J998)*1,C$1461:C$1491)))</f>
        <v>0.37709330372069416</v>
      </c>
      <c r="L998" s="2" cm="1">
        <f t="array" ref="L998">IF(D998="","",0.5*(D998+SUMPRODUCT(($B$1461:$B$1491=$J998)*1,D$1461:D$1491)))</f>
        <v>0.32486611366722429</v>
      </c>
      <c r="M998" s="2" cm="1">
        <f t="array" ref="M998">IF(E998="","",0.5*(E998+SUMPRODUCT(($B$1461:$B$1491=$J998)*1,E$1461:E$1491)))</f>
        <v>0.29515189698181382</v>
      </c>
      <c r="N998" s="2" cm="1">
        <f t="array" ref="N998">IF(F998="","",0.5*(F998+SUMPRODUCT(($B$1461:$B$1491=$J998)*1,F$1461:F$1491)))</f>
        <v>0.29663034656316567</v>
      </c>
      <c r="O998" s="2" cm="1">
        <f t="array" ref="O998">IF(G998="","",0.5*(G998+SUMPRODUCT(($B$1461:$B$1491=$J998)*1,G$1461:G$1491)))</f>
        <v>0.25328393155695084</v>
      </c>
    </row>
    <row r="999" spans="1:15" x14ac:dyDescent="0.55000000000000004">
      <c r="A999" s="3">
        <v>33</v>
      </c>
      <c r="B999" s="3">
        <v>4</v>
      </c>
      <c r="C999" s="2">
        <f>IF(logVir!C999="","",資本サービス!C999/SUM(資本サービス!C999,労働コスト!C999))</f>
        <v>0.34280647389694052</v>
      </c>
      <c r="D999" s="2">
        <f>IF(logVir!D999="","",資本サービス!D999/SUM(資本サービス!D999,労働コスト!D999))</f>
        <v>0.35914856705997222</v>
      </c>
      <c r="E999" s="2">
        <f>IF(logVir!E999="","",資本サービス!E999/SUM(資本サービス!E999,労働コスト!E999))</f>
        <v>0.34914696578202936</v>
      </c>
      <c r="F999" s="2">
        <f>IF(logVir!F999="","",資本サービス!F999/SUM(資本サービス!F999,労働コスト!F999))</f>
        <v>0.35212400087906487</v>
      </c>
      <c r="G999" s="2">
        <f>IF(logVir!G999="","",資本サービス!G999/SUM(資本サービス!G999,労働コスト!G999))</f>
        <v>0.30902575108474761</v>
      </c>
      <c r="I999" s="3">
        <v>33</v>
      </c>
      <c r="J999" s="3">
        <v>4</v>
      </c>
      <c r="K999" s="2" cm="1">
        <f t="array" ref="K999">IF(C999="","",0.5*(C999+SUMPRODUCT(($B$1461:$B$1491=$J999)*1,C$1461:C$1491)))</f>
        <v>0.2904823395555321</v>
      </c>
      <c r="L999" s="2" cm="1">
        <f t="array" ref="L999">IF(D999="","",0.5*(D999+SUMPRODUCT(($B$1461:$B$1491=$J999)*1,D$1461:D$1491)))</f>
        <v>0.31027106717294928</v>
      </c>
      <c r="M999" s="2" cm="1">
        <f t="array" ref="M999">IF(E999="","",0.5*(E999+SUMPRODUCT(($B$1461:$B$1491=$J999)*1,E$1461:E$1491)))</f>
        <v>0.29760079341964518</v>
      </c>
      <c r="N999" s="2" cm="1">
        <f t="array" ref="N999">IF(F999="","",0.5*(F999+SUMPRODUCT(($B$1461:$B$1491=$J999)*1,F$1461:F$1491)))</f>
        <v>0.30242243176177341</v>
      </c>
      <c r="O999" s="2" cm="1">
        <f t="array" ref="O999">IF(G999="","",0.5*(G999+SUMPRODUCT(($B$1461:$B$1491=$J999)*1,G$1461:G$1491)))</f>
        <v>0.26947514528775685</v>
      </c>
    </row>
    <row r="1000" spans="1:15" x14ac:dyDescent="0.55000000000000004">
      <c r="A1000" s="3">
        <v>33</v>
      </c>
      <c r="B1000" s="3">
        <v>5</v>
      </c>
      <c r="C1000" s="2">
        <f>IF(logVir!C1000="","",資本サービス!C1000/SUM(資本サービス!C1000,労働コスト!C1000))</f>
        <v>0.21849780473309205</v>
      </c>
      <c r="D1000" s="2">
        <f>IF(logVir!D1000="","",資本サービス!D1000/SUM(資本サービス!D1000,労働コスト!D1000))</f>
        <v>0.19002841054316097</v>
      </c>
      <c r="E1000" s="2">
        <f>IF(logVir!E1000="","",資本サービス!E1000/SUM(資本サービス!E1000,労働コスト!E1000))</f>
        <v>0.18732347266902832</v>
      </c>
      <c r="F1000" s="2">
        <f>IF(logVir!F1000="","",資本サービス!F1000/SUM(資本サービス!F1000,労働コスト!F1000))</f>
        <v>0.20475325200381755</v>
      </c>
      <c r="G1000" s="2">
        <f>IF(logVir!G1000="","",資本サービス!G1000/SUM(資本サービス!G1000,労働コスト!G1000))</f>
        <v>0.19697173620902486</v>
      </c>
      <c r="I1000" s="3">
        <v>33</v>
      </c>
      <c r="J1000" s="3">
        <v>5</v>
      </c>
      <c r="K1000" s="2" cm="1">
        <f t="array" ref="K1000">IF(C1000="","",0.5*(C1000+SUMPRODUCT(($B$1461:$B$1491=$J1000)*1,C$1461:C$1491)))</f>
        <v>0.2867778633340835</v>
      </c>
      <c r="L1000" s="2" cm="1">
        <f t="array" ref="L1000">IF(D1000="","",0.5*(D1000+SUMPRODUCT(($B$1461:$B$1491=$J1000)*1,D$1461:D$1491)))</f>
        <v>0.25567125579092731</v>
      </c>
      <c r="M1000" s="2" cm="1">
        <f t="array" ref="M1000">IF(E1000="","",0.5*(E1000+SUMPRODUCT(($B$1461:$B$1491=$J1000)*1,E$1461:E$1491)))</f>
        <v>0.24152800903848715</v>
      </c>
      <c r="N1000" s="2" cm="1">
        <f t="array" ref="N1000">IF(F1000="","",0.5*(F1000+SUMPRODUCT(($B$1461:$B$1491=$J1000)*1,F$1461:F$1491)))</f>
        <v>0.24674585146469907</v>
      </c>
      <c r="O1000" s="2" cm="1">
        <f t="array" ref="O1000">IF(G1000="","",0.5*(G1000+SUMPRODUCT(($B$1461:$B$1491=$J1000)*1,G$1461:G$1491)))</f>
        <v>0.23145387380280538</v>
      </c>
    </row>
    <row r="1001" spans="1:15" x14ac:dyDescent="0.55000000000000004">
      <c r="A1001" s="3">
        <v>33</v>
      </c>
      <c r="B1001" s="3">
        <v>6</v>
      </c>
      <c r="C1001" s="2">
        <f>IF(logVir!C1001="","",資本サービス!C1001/SUM(資本サービス!C1001,労働コスト!C1001))</f>
        <v>0.63996346808819637</v>
      </c>
      <c r="D1001" s="2">
        <f>IF(logVir!D1001="","",資本サービス!D1001/SUM(資本サービス!D1001,労働コスト!D1001))</f>
        <v>0.61423640368137</v>
      </c>
      <c r="E1001" s="2">
        <f>IF(logVir!E1001="","",資本サービス!E1001/SUM(資本サービス!E1001,労働コスト!E1001))</f>
        <v>0.64005521740987226</v>
      </c>
      <c r="F1001" s="2">
        <f>IF(logVir!F1001="","",資本サービス!F1001/SUM(資本サービス!F1001,労働コスト!F1001))</f>
        <v>0.64486307576704371</v>
      </c>
      <c r="G1001" s="2">
        <f>IF(logVir!G1001="","",資本サービス!G1001/SUM(資本サービス!G1001,労働コスト!G1001))</f>
        <v>0.62112836453065057</v>
      </c>
      <c r="I1001" s="3">
        <v>33</v>
      </c>
      <c r="J1001" s="3">
        <v>6</v>
      </c>
      <c r="K1001" s="2" cm="1">
        <f t="array" ref="K1001">IF(C1001="","",0.5*(C1001+SUMPRODUCT(($B$1461:$B$1491=$J1001)*1,C$1461:C$1491)))</f>
        <v>0.62962686683805424</v>
      </c>
      <c r="L1001" s="2" cm="1">
        <f t="array" ref="L1001">IF(D1001="","",0.5*(D1001+SUMPRODUCT(($B$1461:$B$1491=$J1001)*1,D$1461:D$1491)))</f>
        <v>0.600085994667789</v>
      </c>
      <c r="M1001" s="2" cm="1">
        <f t="array" ref="M1001">IF(E1001="","",0.5*(E1001+SUMPRODUCT(($B$1461:$B$1491=$J1001)*1,E$1461:E$1491)))</f>
        <v>0.61428794062305903</v>
      </c>
      <c r="N1001" s="2" cm="1">
        <f t="array" ref="N1001">IF(F1001="","",0.5*(F1001+SUMPRODUCT(($B$1461:$B$1491=$J1001)*1,F$1461:F$1491)))</f>
        <v>0.62140553196125592</v>
      </c>
      <c r="O1001" s="2" cm="1">
        <f t="array" ref="O1001">IF(G1001="","",0.5*(G1001+SUMPRODUCT(($B$1461:$B$1491=$J1001)*1,G$1461:G$1491)))</f>
        <v>0.59198829812661491</v>
      </c>
    </row>
    <row r="1002" spans="1:15" x14ac:dyDescent="0.55000000000000004">
      <c r="A1002" s="3">
        <v>33</v>
      </c>
      <c r="B1002" s="3">
        <v>7</v>
      </c>
      <c r="C1002" s="2">
        <f>IF(logVir!C1002="","",資本サービス!C1002/SUM(資本サービス!C1002,労働コスト!C1002))</f>
        <v>0.26325734556458552</v>
      </c>
      <c r="D1002" s="2">
        <f>IF(logVir!D1002="","",資本サービス!D1002/SUM(資本サービス!D1002,労働コスト!D1002))</f>
        <v>0.23855192916869192</v>
      </c>
      <c r="E1002" s="2">
        <f>IF(logVir!E1002="","",資本サービス!E1002/SUM(資本サービス!E1002,労働コスト!E1002))</f>
        <v>0.25572280803428937</v>
      </c>
      <c r="F1002" s="2">
        <f>IF(logVir!F1002="","",資本サービス!F1002/SUM(資本サービス!F1002,労働コスト!F1002))</f>
        <v>0.2530024289198135</v>
      </c>
      <c r="G1002" s="2">
        <f>IF(logVir!G1002="","",資本サービス!G1002/SUM(資本サービス!G1002,労働コスト!G1002))</f>
        <v>0.23740091529896501</v>
      </c>
      <c r="I1002" s="3">
        <v>33</v>
      </c>
      <c r="J1002" s="3">
        <v>7</v>
      </c>
      <c r="K1002" s="2" cm="1">
        <f t="array" ref="K1002">IF(C1002="","",0.5*(C1002+SUMPRODUCT(($B$1461:$B$1491=$J1002)*1,C$1461:C$1491)))</f>
        <v>0.32170185512643534</v>
      </c>
      <c r="L1002" s="2" cm="1">
        <f t="array" ref="L1002">IF(D1002="","",0.5*(D1002+SUMPRODUCT(($B$1461:$B$1491=$J1002)*1,D$1461:D$1491)))</f>
        <v>0.28786339220333557</v>
      </c>
      <c r="M1002" s="2" cm="1">
        <f t="array" ref="M1002">IF(E1002="","",0.5*(E1002+SUMPRODUCT(($B$1461:$B$1491=$J1002)*1,E$1461:E$1491)))</f>
        <v>0.28942004298956137</v>
      </c>
      <c r="N1002" s="2" cm="1">
        <f t="array" ref="N1002">IF(F1002="","",0.5*(F1002+SUMPRODUCT(($B$1461:$B$1491=$J1002)*1,F$1461:F$1491)))</f>
        <v>0.28792195138970444</v>
      </c>
      <c r="O1002" s="2" cm="1">
        <f t="array" ref="O1002">IF(G1002="","",0.5*(G1002+SUMPRODUCT(($B$1461:$B$1491=$J1002)*1,G$1461:G$1491)))</f>
        <v>0.26705801063615281</v>
      </c>
    </row>
    <row r="1003" spans="1:15" x14ac:dyDescent="0.55000000000000004">
      <c r="A1003" s="3">
        <v>33</v>
      </c>
      <c r="B1003" s="3">
        <v>8</v>
      </c>
      <c r="C1003" s="2">
        <f>IF(logVir!C1003="","",資本サービス!C1003/SUM(資本サービス!C1003,労働コスト!C1003))</f>
        <v>0.49050062602847583</v>
      </c>
      <c r="D1003" s="2">
        <f>IF(logVir!D1003="","",資本サービス!D1003/SUM(資本サービス!D1003,労働コスト!D1003))</f>
        <v>0.47491348804864497</v>
      </c>
      <c r="E1003" s="2">
        <f>IF(logVir!E1003="","",資本サービス!E1003/SUM(資本サービス!E1003,労働コスト!E1003))</f>
        <v>0.51793552095346673</v>
      </c>
      <c r="F1003" s="2">
        <f>IF(logVir!F1003="","",資本サービス!F1003/SUM(資本サービス!F1003,労働コスト!F1003))</f>
        <v>0.51390580395639973</v>
      </c>
      <c r="G1003" s="2">
        <f>IF(logVir!G1003="","",資本サービス!G1003/SUM(資本サービス!G1003,労働コスト!G1003))</f>
        <v>0.52726495976956522</v>
      </c>
      <c r="I1003" s="3">
        <v>33</v>
      </c>
      <c r="J1003" s="3">
        <v>8</v>
      </c>
      <c r="K1003" s="2" cm="1">
        <f t="array" ref="K1003">IF(C1003="","",0.5*(C1003+SUMPRODUCT(($B$1461:$B$1491=$J1003)*1,C$1461:C$1491)))</f>
        <v>0.47033527676051501</v>
      </c>
      <c r="L1003" s="2" cm="1">
        <f t="array" ref="L1003">IF(D1003="","",0.5*(D1003+SUMPRODUCT(($B$1461:$B$1491=$J1003)*1,D$1461:D$1491)))</f>
        <v>0.43800684086412461</v>
      </c>
      <c r="M1003" s="2" cm="1">
        <f t="array" ref="M1003">IF(E1003="","",0.5*(E1003+SUMPRODUCT(($B$1461:$B$1491=$J1003)*1,E$1461:E$1491)))</f>
        <v>0.45927564804926646</v>
      </c>
      <c r="N1003" s="2" cm="1">
        <f t="array" ref="N1003">IF(F1003="","",0.5*(F1003+SUMPRODUCT(($B$1461:$B$1491=$J1003)*1,F$1461:F$1491)))</f>
        <v>0.46178135949248189</v>
      </c>
      <c r="O1003" s="2" cm="1">
        <f t="array" ref="O1003">IF(G1003="","",0.5*(G1003+SUMPRODUCT(($B$1461:$B$1491=$J1003)*1,G$1461:G$1491)))</f>
        <v>0.45418719867421953</v>
      </c>
    </row>
    <row r="1004" spans="1:15" x14ac:dyDescent="0.55000000000000004">
      <c r="A1004" s="3">
        <v>33</v>
      </c>
      <c r="B1004" s="3">
        <v>9</v>
      </c>
      <c r="C1004" s="2">
        <f>IF(logVir!C1004="","",資本サービス!C1004/SUM(資本サービス!C1004,労働コスト!C1004))</f>
        <v>0.19658459491006253</v>
      </c>
      <c r="D1004" s="2">
        <f>IF(logVir!D1004="","",資本サービス!D1004/SUM(資本サービス!D1004,労働コスト!D1004))</f>
        <v>0.21818869805198321</v>
      </c>
      <c r="E1004" s="2">
        <f>IF(logVir!E1004="","",資本サービス!E1004/SUM(資本サービス!E1004,労働コスト!E1004))</f>
        <v>0.20774583536201274</v>
      </c>
      <c r="F1004" s="2">
        <f>IF(logVir!F1004="","",資本サービス!F1004/SUM(資本サービス!F1004,労働コスト!F1004))</f>
        <v>0.19088610193631925</v>
      </c>
      <c r="G1004" s="2">
        <f>IF(logVir!G1004="","",資本サービス!G1004/SUM(資本サービス!G1004,労働コスト!G1004))</f>
        <v>0.16397682763045984</v>
      </c>
      <c r="I1004" s="3">
        <v>33</v>
      </c>
      <c r="J1004" s="3">
        <v>9</v>
      </c>
      <c r="K1004" s="2" cm="1">
        <f t="array" ref="K1004">IF(C1004="","",0.5*(C1004+SUMPRODUCT(($B$1461:$B$1491=$J1004)*1,C$1461:C$1491)))</f>
        <v>0.20028585791304188</v>
      </c>
      <c r="L1004" s="2" cm="1">
        <f t="array" ref="L1004">IF(D1004="","",0.5*(D1004+SUMPRODUCT(($B$1461:$B$1491=$J1004)*1,D$1461:D$1491)))</f>
        <v>0.20553073052468626</v>
      </c>
      <c r="M1004" s="2" cm="1">
        <f t="array" ref="M1004">IF(E1004="","",0.5*(E1004+SUMPRODUCT(($B$1461:$B$1491=$J1004)*1,E$1461:E$1491)))</f>
        <v>0.18730069270774197</v>
      </c>
      <c r="N1004" s="2" cm="1">
        <f t="array" ref="N1004">IF(F1004="","",0.5*(F1004+SUMPRODUCT(($B$1461:$B$1491=$J1004)*1,F$1461:F$1491)))</f>
        <v>0.17750427426541276</v>
      </c>
      <c r="O1004" s="2" cm="1">
        <f t="array" ref="O1004">IF(G1004="","",0.5*(G1004+SUMPRODUCT(($B$1461:$B$1491=$J1004)*1,G$1461:G$1491)))</f>
        <v>0.15317041117516056</v>
      </c>
    </row>
    <row r="1005" spans="1:15" x14ac:dyDescent="0.55000000000000004">
      <c r="A1005" s="3">
        <v>33</v>
      </c>
      <c r="B1005" s="3">
        <v>10</v>
      </c>
      <c r="C1005" s="2">
        <f>IF(logVir!C1005="","",資本サービス!C1005/SUM(資本サービス!C1005,労働コスト!C1005))</f>
        <v>0.36281852548228094</v>
      </c>
      <c r="D1005" s="2">
        <f>IF(logVir!D1005="","",資本サービス!D1005/SUM(資本サービス!D1005,労働コスト!D1005))</f>
        <v>0.34393498007848999</v>
      </c>
      <c r="E1005" s="2">
        <f>IF(logVir!E1005="","",資本サービス!E1005/SUM(資本サービス!E1005,労働コスト!E1005))</f>
        <v>0.31693500057737528</v>
      </c>
      <c r="F1005" s="2">
        <f>IF(logVir!F1005="","",資本サービス!F1005/SUM(資本サービス!F1005,労働コスト!F1005))</f>
        <v>0.29664121959168421</v>
      </c>
      <c r="G1005" s="2">
        <f>IF(logVir!G1005="","",資本サービス!G1005/SUM(資本サービス!G1005,労働コスト!G1005))</f>
        <v>0.25791546741638888</v>
      </c>
      <c r="I1005" s="3">
        <v>33</v>
      </c>
      <c r="J1005" s="3">
        <v>10</v>
      </c>
      <c r="K1005" s="2" cm="1">
        <f t="array" ref="K1005">IF(C1005="","",0.5*(C1005+SUMPRODUCT(($B$1461:$B$1491=$J1005)*1,C$1461:C$1491)))</f>
        <v>0.36815483060129361</v>
      </c>
      <c r="L1005" s="2" cm="1">
        <f t="array" ref="L1005">IF(D1005="","",0.5*(D1005+SUMPRODUCT(($B$1461:$B$1491=$J1005)*1,D$1461:D$1491)))</f>
        <v>0.35051872342467227</v>
      </c>
      <c r="M1005" s="2" cm="1">
        <f t="array" ref="M1005">IF(E1005="","",0.5*(E1005+SUMPRODUCT(($B$1461:$B$1491=$J1005)*1,E$1461:E$1491)))</f>
        <v>0.31872620246124916</v>
      </c>
      <c r="N1005" s="2" cm="1">
        <f t="array" ref="N1005">IF(F1005="","",0.5*(F1005+SUMPRODUCT(($B$1461:$B$1491=$J1005)*1,F$1461:F$1491)))</f>
        <v>0.30873243044279591</v>
      </c>
      <c r="O1005" s="2" cm="1">
        <f t="array" ref="O1005">IF(G1005="","",0.5*(G1005+SUMPRODUCT(($B$1461:$B$1491=$J1005)*1,G$1461:G$1491)))</f>
        <v>0.27143398251473216</v>
      </c>
    </row>
    <row r="1006" spans="1:15" x14ac:dyDescent="0.55000000000000004">
      <c r="A1006" s="3">
        <v>33</v>
      </c>
      <c r="B1006" s="3">
        <v>11</v>
      </c>
      <c r="C1006" s="2">
        <f>IF(logVir!C1006="","",資本サービス!C1006/SUM(資本サービス!C1006,労働コスト!C1006))</f>
        <v>0.37048222762812999</v>
      </c>
      <c r="D1006" s="2">
        <f>IF(logVir!D1006="","",資本サービス!D1006/SUM(資本サービス!D1006,労働コスト!D1006))</f>
        <v>0.3838682206669406</v>
      </c>
      <c r="E1006" s="2">
        <f>IF(logVir!E1006="","",資本サービス!E1006/SUM(資本サービス!E1006,労働コスト!E1006))</f>
        <v>0.38021333991716905</v>
      </c>
      <c r="F1006" s="2">
        <f>IF(logVir!F1006="","",資本サービス!F1006/SUM(資本サービス!F1006,労働コスト!F1006))</f>
        <v>0.40739259666777722</v>
      </c>
      <c r="G1006" s="2">
        <f>IF(logVir!G1006="","",資本サービス!G1006/SUM(資本サービス!G1006,労働コスト!G1006))</f>
        <v>0.41033738257530616</v>
      </c>
      <c r="I1006" s="3">
        <v>33</v>
      </c>
      <c r="J1006" s="3">
        <v>11</v>
      </c>
      <c r="K1006" s="2" cm="1">
        <f t="array" ref="K1006">IF(C1006="","",0.5*(C1006+SUMPRODUCT(($B$1461:$B$1491=$J1006)*1,C$1461:C$1491)))</f>
        <v>0.4028257485665736</v>
      </c>
      <c r="L1006" s="2" cm="1">
        <f t="array" ref="L1006">IF(D1006="","",0.5*(D1006+SUMPRODUCT(($B$1461:$B$1491=$J1006)*1,D$1461:D$1491)))</f>
        <v>0.40793713995819825</v>
      </c>
      <c r="M1006" s="2" cm="1">
        <f t="array" ref="M1006">IF(E1006="","",0.5*(E1006+SUMPRODUCT(($B$1461:$B$1491=$J1006)*1,E$1461:E$1491)))</f>
        <v>0.39987659607360126</v>
      </c>
      <c r="N1006" s="2" cm="1">
        <f t="array" ref="N1006">IF(F1006="","",0.5*(F1006+SUMPRODUCT(($B$1461:$B$1491=$J1006)*1,F$1461:F$1491)))</f>
        <v>0.41736059674135173</v>
      </c>
      <c r="O1006" s="2" cm="1">
        <f t="array" ref="O1006">IF(G1006="","",0.5*(G1006+SUMPRODUCT(($B$1461:$B$1491=$J1006)*1,G$1461:G$1491)))</f>
        <v>0.4081965289017957</v>
      </c>
    </row>
    <row r="1007" spans="1:15" x14ac:dyDescent="0.55000000000000004">
      <c r="A1007" s="3">
        <v>33</v>
      </c>
      <c r="B1007" s="3">
        <v>12</v>
      </c>
      <c r="C1007" s="2">
        <f>IF(logVir!C1007="","",資本サービス!C1007/SUM(資本サービス!C1007,労働コスト!C1007))</f>
        <v>0.41085928074097444</v>
      </c>
      <c r="D1007" s="2">
        <f>IF(logVir!D1007="","",資本サービス!D1007/SUM(資本サービス!D1007,労働コスト!D1007))</f>
        <v>0.37293891005521518</v>
      </c>
      <c r="E1007" s="2">
        <f>IF(logVir!E1007="","",資本サービス!E1007/SUM(資本サービス!E1007,労働コスト!E1007))</f>
        <v>0.43594922935157365</v>
      </c>
      <c r="F1007" s="2">
        <f>IF(logVir!F1007="","",資本サービス!F1007/SUM(資本サービス!F1007,労働コスト!F1007))</f>
        <v>0.4299417919269693</v>
      </c>
      <c r="G1007" s="2">
        <f>IF(logVir!G1007="","",資本サービス!G1007/SUM(資本サービス!G1007,労働コスト!G1007))</f>
        <v>0.38586183159720788</v>
      </c>
      <c r="I1007" s="3">
        <v>33</v>
      </c>
      <c r="J1007" s="3">
        <v>12</v>
      </c>
      <c r="K1007" s="2" cm="1">
        <f t="array" ref="K1007">IF(C1007="","",0.5*(C1007+SUMPRODUCT(($B$1461:$B$1491=$J1007)*1,C$1461:C$1491)))</f>
        <v>0.46103708347573286</v>
      </c>
      <c r="L1007" s="2" cm="1">
        <f t="array" ref="L1007">IF(D1007="","",0.5*(D1007+SUMPRODUCT(($B$1461:$B$1491=$J1007)*1,D$1461:D$1491)))</f>
        <v>0.42996354154490013</v>
      </c>
      <c r="M1007" s="2" cm="1">
        <f t="array" ref="M1007">IF(E1007="","",0.5*(E1007+SUMPRODUCT(($B$1461:$B$1491=$J1007)*1,E$1461:E$1491)))</f>
        <v>0.4608852776488217</v>
      </c>
      <c r="N1007" s="2" cm="1">
        <f t="array" ref="N1007">IF(F1007="","",0.5*(F1007+SUMPRODUCT(($B$1461:$B$1491=$J1007)*1,F$1461:F$1491)))</f>
        <v>0.45559614835621859</v>
      </c>
      <c r="O1007" s="2" cm="1">
        <f t="array" ref="O1007">IF(G1007="","",0.5*(G1007+SUMPRODUCT(($B$1461:$B$1491=$J1007)*1,G$1461:G$1491)))</f>
        <v>0.41193207173683655</v>
      </c>
    </row>
    <row r="1008" spans="1:15" x14ac:dyDescent="0.55000000000000004">
      <c r="A1008" s="3">
        <v>33</v>
      </c>
      <c r="B1008" s="3">
        <v>13</v>
      </c>
      <c r="C1008" s="2">
        <f>IF(logVir!C1008="","",資本サービス!C1008/SUM(資本サービス!C1008,労働コスト!C1008))</f>
        <v>0.4397182535315291</v>
      </c>
      <c r="D1008" s="2">
        <f>IF(logVir!D1008="","",資本サービス!D1008/SUM(資本サービス!D1008,労働コスト!D1008))</f>
        <v>0.39717722031434388</v>
      </c>
      <c r="E1008" s="2">
        <f>IF(logVir!E1008="","",資本サービス!E1008/SUM(資本サービス!E1008,労働コスト!E1008))</f>
        <v>0.44371354287281672</v>
      </c>
      <c r="F1008" s="2">
        <f>IF(logVir!F1008="","",資本サービス!F1008/SUM(資本サービス!F1008,労働コスト!F1008))</f>
        <v>0.50168010093002913</v>
      </c>
      <c r="G1008" s="2">
        <f>IF(logVir!G1008="","",資本サービス!G1008/SUM(資本サービス!G1008,労働コスト!G1008))</f>
        <v>0.48507006503104705</v>
      </c>
      <c r="I1008" s="3">
        <v>33</v>
      </c>
      <c r="J1008" s="3">
        <v>13</v>
      </c>
      <c r="K1008" s="2" cm="1">
        <f t="array" ref="K1008">IF(C1008="","",0.5*(C1008+SUMPRODUCT(($B$1461:$B$1491=$J1008)*1,C$1461:C$1491)))</f>
        <v>0.51907990510783053</v>
      </c>
      <c r="L1008" s="2" cm="1">
        <f t="array" ref="L1008">IF(D1008="","",0.5*(D1008+SUMPRODUCT(($B$1461:$B$1491=$J1008)*1,D$1461:D$1491)))</f>
        <v>0.51272250089638993</v>
      </c>
      <c r="M1008" s="2" cm="1">
        <f t="array" ref="M1008">IF(E1008="","",0.5*(E1008+SUMPRODUCT(($B$1461:$B$1491=$J1008)*1,E$1461:E$1491)))</f>
        <v>0.51630531876438401</v>
      </c>
      <c r="N1008" s="2" cm="1">
        <f t="array" ref="N1008">IF(F1008="","",0.5*(F1008+SUMPRODUCT(($B$1461:$B$1491=$J1008)*1,F$1461:F$1491)))</f>
        <v>0.5526780618348458</v>
      </c>
      <c r="O1008" s="2" cm="1">
        <f t="array" ref="O1008">IF(G1008="","",0.5*(G1008+SUMPRODUCT(($B$1461:$B$1491=$J1008)*1,G$1461:G$1491)))</f>
        <v>0.52665275153675939</v>
      </c>
    </row>
    <row r="1009" spans="1:15" x14ac:dyDescent="0.55000000000000004">
      <c r="A1009" s="3">
        <v>33</v>
      </c>
      <c r="B1009" s="3">
        <v>14</v>
      </c>
      <c r="C1009" s="2">
        <f>IF(logVir!C1009="","",資本サービス!C1009/SUM(資本サービス!C1009,労働コスト!C1009))</f>
        <v>0.33268098461346218</v>
      </c>
      <c r="D1009" s="2">
        <f>IF(logVir!D1009="","",資本サービス!D1009/SUM(資本サービス!D1009,労働コスト!D1009))</f>
        <v>0.36028346963559404</v>
      </c>
      <c r="E1009" s="2">
        <f>IF(logVir!E1009="","",資本サービス!E1009/SUM(資本サービス!E1009,労働コスト!E1009))</f>
        <v>0.38498255223035804</v>
      </c>
      <c r="F1009" s="2">
        <f>IF(logVir!F1009="","",資本サービス!F1009/SUM(資本サービス!F1009,労働コスト!F1009))</f>
        <v>0.39030571458036062</v>
      </c>
      <c r="G1009" s="2">
        <f>IF(logVir!G1009="","",資本サービス!G1009/SUM(資本サービス!G1009,労働コスト!G1009))</f>
        <v>0.35556358208341998</v>
      </c>
      <c r="I1009" s="3">
        <v>33</v>
      </c>
      <c r="J1009" s="3">
        <v>14</v>
      </c>
      <c r="K1009" s="2" cm="1">
        <f t="array" ref="K1009">IF(C1009="","",0.5*(C1009+SUMPRODUCT(($B$1461:$B$1491=$J1009)*1,C$1461:C$1491)))</f>
        <v>0.37091273246036632</v>
      </c>
      <c r="L1009" s="2" cm="1">
        <f t="array" ref="L1009">IF(D1009="","",0.5*(D1009+SUMPRODUCT(($B$1461:$B$1491=$J1009)*1,D$1461:D$1491)))</f>
        <v>0.3649614151472671</v>
      </c>
      <c r="M1009" s="2" cm="1">
        <f t="array" ref="M1009">IF(E1009="","",0.5*(E1009+SUMPRODUCT(($B$1461:$B$1491=$J1009)*1,E$1461:E$1491)))</f>
        <v>0.38627214786238728</v>
      </c>
      <c r="N1009" s="2" cm="1">
        <f t="array" ref="N1009">IF(F1009="","",0.5*(F1009+SUMPRODUCT(($B$1461:$B$1491=$J1009)*1,F$1461:F$1491)))</f>
        <v>0.39553649132962926</v>
      </c>
      <c r="O1009" s="2" cm="1">
        <f t="array" ref="O1009">IF(G1009="","",0.5*(G1009+SUMPRODUCT(($B$1461:$B$1491=$J1009)*1,G$1461:G$1491)))</f>
        <v>0.3649008221549892</v>
      </c>
    </row>
    <row r="1010" spans="1:15" x14ac:dyDescent="0.55000000000000004">
      <c r="A1010" s="3">
        <v>33</v>
      </c>
      <c r="B1010" s="3">
        <v>15</v>
      </c>
      <c r="C1010" s="2">
        <f>IF(logVir!C1010="","",資本サービス!C1010/SUM(資本サービス!C1010,労働コスト!C1010))</f>
        <v>0.23279207708264818</v>
      </c>
      <c r="D1010" s="2">
        <f>IF(logVir!D1010="","",資本サービス!D1010/SUM(資本サービス!D1010,労働コスト!D1010))</f>
        <v>0.18965272987317713</v>
      </c>
      <c r="E1010" s="2">
        <f>IF(logVir!E1010="","",資本サービス!E1010/SUM(資本サービス!E1010,労働コスト!E1010))</f>
        <v>0.24256688328967579</v>
      </c>
      <c r="F1010" s="2">
        <f>IF(logVir!F1010="","",資本サービス!F1010/SUM(資本サービス!F1010,労働コスト!F1010))</f>
        <v>0.23847689243493783</v>
      </c>
      <c r="G1010" s="2">
        <f>IF(logVir!G1010="","",資本サービス!G1010/SUM(資本サービス!G1010,労働コスト!G1010))</f>
        <v>0.25963685551037136</v>
      </c>
      <c r="I1010" s="3">
        <v>33</v>
      </c>
      <c r="J1010" s="3">
        <v>15</v>
      </c>
      <c r="K1010" s="2" cm="1">
        <f t="array" ref="K1010">IF(C1010="","",0.5*(C1010+SUMPRODUCT(($B$1461:$B$1491=$J1010)*1,C$1461:C$1491)))</f>
        <v>0.24669896639907973</v>
      </c>
      <c r="L1010" s="2" cm="1">
        <f t="array" ref="L1010">IF(D1010="","",0.5*(D1010+SUMPRODUCT(($B$1461:$B$1491=$J1010)*1,D$1461:D$1491)))</f>
        <v>0.20376179314530321</v>
      </c>
      <c r="M1010" s="2" cm="1">
        <f t="array" ref="M1010">IF(E1010="","",0.5*(E1010+SUMPRODUCT(($B$1461:$B$1491=$J1010)*1,E$1461:E$1491)))</f>
        <v>0.24327771447594532</v>
      </c>
      <c r="N1010" s="2" cm="1">
        <f t="array" ref="N1010">IF(F1010="","",0.5*(F1010+SUMPRODUCT(($B$1461:$B$1491=$J1010)*1,F$1461:F$1491)))</f>
        <v>0.24569928664227686</v>
      </c>
      <c r="O1010" s="2" cm="1">
        <f t="array" ref="O1010">IF(G1010="","",0.5*(G1010+SUMPRODUCT(($B$1461:$B$1491=$J1010)*1,G$1461:G$1491)))</f>
        <v>0.24294206696525789</v>
      </c>
    </row>
    <row r="1011" spans="1:15" x14ac:dyDescent="0.55000000000000004">
      <c r="A1011" s="3">
        <v>33</v>
      </c>
      <c r="B1011" s="3">
        <v>16</v>
      </c>
      <c r="C1011" s="2">
        <f>IF(logVir!C1011="","",資本サービス!C1011/SUM(資本サービス!C1011,労働コスト!C1011))</f>
        <v>0.34652387420026409</v>
      </c>
      <c r="D1011" s="2">
        <f>IF(logVir!D1011="","",資本サービス!D1011/SUM(資本サービス!D1011,労働コスト!D1011))</f>
        <v>0.31825927078738692</v>
      </c>
      <c r="E1011" s="2">
        <f>IF(logVir!E1011="","",資本サービス!E1011/SUM(資本サービス!E1011,労働コスト!E1011))</f>
        <v>0.29589707171314877</v>
      </c>
      <c r="F1011" s="2">
        <f>IF(logVir!F1011="","",資本サービス!F1011/SUM(資本サービス!F1011,労働コスト!F1011))</f>
        <v>0.29089524995385729</v>
      </c>
      <c r="G1011" s="2">
        <f>IF(logVir!G1011="","",資本サービス!G1011/SUM(資本サービス!G1011,労働コスト!G1011))</f>
        <v>0.26322839922025471</v>
      </c>
      <c r="I1011" s="3">
        <v>33</v>
      </c>
      <c r="J1011" s="3">
        <v>16</v>
      </c>
      <c r="K1011" s="2" cm="1">
        <f t="array" ref="K1011">IF(C1011="","",0.5*(C1011+SUMPRODUCT(($B$1461:$B$1491=$J1011)*1,C$1461:C$1491)))</f>
        <v>0.3365386701453395</v>
      </c>
      <c r="L1011" s="2" cm="1">
        <f t="array" ref="L1011">IF(D1011="","",0.5*(D1011+SUMPRODUCT(($B$1461:$B$1491=$J1011)*1,D$1461:D$1491)))</f>
        <v>0.3078892432223711</v>
      </c>
      <c r="M1011" s="2" cm="1">
        <f t="array" ref="M1011">IF(E1011="","",0.5*(E1011+SUMPRODUCT(($B$1461:$B$1491=$J1011)*1,E$1461:E$1491)))</f>
        <v>0.28387390188129752</v>
      </c>
      <c r="N1011" s="2" cm="1">
        <f t="array" ref="N1011">IF(F1011="","",0.5*(F1011+SUMPRODUCT(($B$1461:$B$1491=$J1011)*1,F$1461:F$1491)))</f>
        <v>0.28163014091775629</v>
      </c>
      <c r="O1011" s="2" cm="1">
        <f t="array" ref="O1011">IF(G1011="","",0.5*(G1011+SUMPRODUCT(($B$1461:$B$1491=$J1011)*1,G$1461:G$1491)))</f>
        <v>0.25387156412635503</v>
      </c>
    </row>
    <row r="1012" spans="1:15" x14ac:dyDescent="0.55000000000000004">
      <c r="A1012" s="3">
        <v>33</v>
      </c>
      <c r="B1012" s="3">
        <v>17</v>
      </c>
      <c r="C1012" s="2">
        <f>IF(logVir!C1012="","",資本サービス!C1012/SUM(資本サービス!C1012,労働コスト!C1012))</f>
        <v>0.67945042244080389</v>
      </c>
      <c r="D1012" s="2">
        <f>IF(logVir!D1012="","",資本サービス!D1012/SUM(資本サービス!D1012,労働コスト!D1012))</f>
        <v>0.64549073983578753</v>
      </c>
      <c r="E1012" s="2">
        <f>IF(logVir!E1012="","",資本サービス!E1012/SUM(資本サービス!E1012,労働コスト!E1012))</f>
        <v>0.61133540039858025</v>
      </c>
      <c r="F1012" s="2">
        <f>IF(logVir!F1012="","",資本サービス!F1012/SUM(資本サービス!F1012,労働コスト!F1012))</f>
        <v>0.58402750033734718</v>
      </c>
      <c r="G1012" s="2">
        <f>IF(logVir!G1012="","",資本サービス!G1012/SUM(資本サービス!G1012,労働コスト!G1012))</f>
        <v>0.55085547106042243</v>
      </c>
      <c r="I1012" s="3">
        <v>33</v>
      </c>
      <c r="J1012" s="3">
        <v>17</v>
      </c>
      <c r="K1012" s="2" cm="1">
        <f t="array" ref="K1012">IF(C1012="","",0.5*(C1012+SUMPRODUCT(($B$1461:$B$1491=$J1012)*1,C$1461:C$1491)))</f>
        <v>0.66803257437615549</v>
      </c>
      <c r="L1012" s="2" cm="1">
        <f t="array" ref="L1012">IF(D1012="","",0.5*(D1012+SUMPRODUCT(($B$1461:$B$1491=$J1012)*1,D$1461:D$1491)))</f>
        <v>0.64326875802416694</v>
      </c>
      <c r="M1012" s="2" cm="1">
        <f t="array" ref="M1012">IF(E1012="","",0.5*(E1012+SUMPRODUCT(($B$1461:$B$1491=$J1012)*1,E$1461:E$1491)))</f>
        <v>0.6126997525868294</v>
      </c>
      <c r="N1012" s="2" cm="1">
        <f t="array" ref="N1012">IF(F1012="","",0.5*(F1012+SUMPRODUCT(($B$1461:$B$1491=$J1012)*1,F$1461:F$1491)))</f>
        <v>0.58497937595647231</v>
      </c>
      <c r="O1012" s="2" cm="1">
        <f t="array" ref="O1012">IF(G1012="","",0.5*(G1012+SUMPRODUCT(($B$1461:$B$1491=$J1012)*1,G$1461:G$1491)))</f>
        <v>0.56648255073120601</v>
      </c>
    </row>
    <row r="1013" spans="1:15" x14ac:dyDescent="0.55000000000000004">
      <c r="A1013" s="3">
        <v>33</v>
      </c>
      <c r="B1013" s="3">
        <v>18</v>
      </c>
      <c r="C1013" s="2">
        <f>IF(logVir!C1013="","",資本サービス!C1013/SUM(資本サービス!C1013,労働コスト!C1013))</f>
        <v>0.12094713754859647</v>
      </c>
      <c r="D1013" s="2">
        <f>IF(logVir!D1013="","",資本サービス!D1013/SUM(資本サービス!D1013,労働コスト!D1013))</f>
        <v>8.5669741329637492E-2</v>
      </c>
      <c r="E1013" s="2">
        <f>IF(logVir!E1013="","",資本サービス!E1013/SUM(資本サービス!E1013,労働コスト!E1013))</f>
        <v>9.1092165683598014E-2</v>
      </c>
      <c r="F1013" s="2">
        <f>IF(logVir!F1013="","",資本サービス!F1013/SUM(資本サービス!F1013,労働コスト!F1013))</f>
        <v>8.1022233597407109E-2</v>
      </c>
      <c r="G1013" s="2">
        <f>IF(logVir!G1013="","",資本サービス!G1013/SUM(資本サービス!G1013,労働コスト!G1013))</f>
        <v>7.876887551839401E-2</v>
      </c>
      <c r="I1013" s="3">
        <v>33</v>
      </c>
      <c r="J1013" s="3">
        <v>18</v>
      </c>
      <c r="K1013" s="2" cm="1">
        <f t="array" ref="K1013">IF(C1013="","",0.5*(C1013+SUMPRODUCT(($B$1461:$B$1491=$J1013)*1,C$1461:C$1491)))</f>
        <v>0.1322250031887176</v>
      </c>
      <c r="L1013" s="2" cm="1">
        <f t="array" ref="L1013">IF(D1013="","",0.5*(D1013+SUMPRODUCT(($B$1461:$B$1491=$J1013)*1,D$1461:D$1491)))</f>
        <v>9.7367365121490745E-2</v>
      </c>
      <c r="M1013" s="2" cm="1">
        <f t="array" ref="M1013">IF(E1013="","",0.5*(E1013+SUMPRODUCT(($B$1461:$B$1491=$J1013)*1,E$1461:E$1491)))</f>
        <v>9.7384143103354651E-2</v>
      </c>
      <c r="N1013" s="2" cm="1">
        <f t="array" ref="N1013">IF(F1013="","",0.5*(F1013+SUMPRODUCT(($B$1461:$B$1491=$J1013)*1,F$1461:F$1491)))</f>
        <v>9.1553223132780359E-2</v>
      </c>
      <c r="O1013" s="2" cm="1">
        <f t="array" ref="O1013">IF(G1013="","",0.5*(G1013+SUMPRODUCT(($B$1461:$B$1491=$J1013)*1,G$1461:G$1491)))</f>
        <v>9.0142225140742813E-2</v>
      </c>
    </row>
    <row r="1014" spans="1:15" x14ac:dyDescent="0.55000000000000004">
      <c r="A1014" s="3">
        <v>33</v>
      </c>
      <c r="B1014" s="3">
        <v>19</v>
      </c>
      <c r="C1014" s="2">
        <f>IF(logVir!C1014="","",資本サービス!C1014/SUM(資本サービス!C1014,労働コスト!C1014))</f>
        <v>0.19772027520599772</v>
      </c>
      <c r="D1014" s="2">
        <f>IF(logVir!D1014="","",資本サービス!D1014/SUM(資本サービス!D1014,労働コスト!D1014))</f>
        <v>0.15531039077085701</v>
      </c>
      <c r="E1014" s="2">
        <f>IF(logVir!E1014="","",資本サービス!E1014/SUM(資本サービス!E1014,労働コスト!E1014))</f>
        <v>0.15440685212634844</v>
      </c>
      <c r="F1014" s="2">
        <f>IF(logVir!F1014="","",資本サービス!F1014/SUM(資本サービス!F1014,労働コスト!F1014))</f>
        <v>0.14400202509929935</v>
      </c>
      <c r="G1014" s="2">
        <f>IF(logVir!G1014="","",資本サービス!G1014/SUM(資本サービス!G1014,労働コスト!G1014))</f>
        <v>0.13271938799646002</v>
      </c>
      <c r="I1014" s="3">
        <v>33</v>
      </c>
      <c r="J1014" s="3">
        <v>19</v>
      </c>
      <c r="K1014" s="2" cm="1">
        <f t="array" ref="K1014">IF(C1014="","",0.5*(C1014+SUMPRODUCT(($B$1461:$B$1491=$J1014)*1,C$1461:C$1491)))</f>
        <v>0.18520313907285785</v>
      </c>
      <c r="L1014" s="2" cm="1">
        <f t="array" ref="L1014">IF(D1014="","",0.5*(D1014+SUMPRODUCT(($B$1461:$B$1491=$J1014)*1,D$1461:D$1491)))</f>
        <v>0.14398622989822893</v>
      </c>
      <c r="M1014" s="2" cm="1">
        <f t="array" ref="M1014">IF(E1014="","",0.5*(E1014+SUMPRODUCT(($B$1461:$B$1491=$J1014)*1,E$1461:E$1491)))</f>
        <v>0.14249965622898914</v>
      </c>
      <c r="N1014" s="2" cm="1">
        <f t="array" ref="N1014">IF(F1014="","",0.5*(F1014+SUMPRODUCT(($B$1461:$B$1491=$J1014)*1,F$1461:F$1491)))</f>
        <v>0.13717581291149733</v>
      </c>
      <c r="O1014" s="2" cm="1">
        <f t="array" ref="O1014">IF(G1014="","",0.5*(G1014+SUMPRODUCT(($B$1461:$B$1491=$J1014)*1,G$1461:G$1491)))</f>
        <v>0.12900239640759203</v>
      </c>
    </row>
    <row r="1015" spans="1:15" x14ac:dyDescent="0.55000000000000004">
      <c r="A1015" s="3">
        <v>33</v>
      </c>
      <c r="B1015" s="3">
        <v>20</v>
      </c>
      <c r="C1015" s="2">
        <f>IF(logVir!C1015="","",資本サービス!C1015/SUM(資本サービス!C1015,労働コスト!C1015))</f>
        <v>0.24339634207305771</v>
      </c>
      <c r="D1015" s="2">
        <f>IF(logVir!D1015="","",資本サービス!D1015/SUM(資本サービス!D1015,労働コスト!D1015))</f>
        <v>0.28119764966346922</v>
      </c>
      <c r="E1015" s="2">
        <f>IF(logVir!E1015="","",資本サービス!E1015/SUM(資本サービス!E1015,労働コスト!E1015))</f>
        <v>0.24513123394487735</v>
      </c>
      <c r="F1015" s="2">
        <f>IF(logVir!F1015="","",資本サービス!F1015/SUM(資本サービス!F1015,労働コスト!F1015))</f>
        <v>0.22759263740791993</v>
      </c>
      <c r="G1015" s="2">
        <f>IF(logVir!G1015="","",資本サービス!G1015/SUM(資本サービス!G1015,労働コスト!G1015))</f>
        <v>0.20190533331892749</v>
      </c>
      <c r="I1015" s="3">
        <v>33</v>
      </c>
      <c r="J1015" s="3">
        <v>20</v>
      </c>
      <c r="K1015" s="2" cm="1">
        <f t="array" ref="K1015">IF(C1015="","",0.5*(C1015+SUMPRODUCT(($B$1461:$B$1491=$J1015)*1,C$1461:C$1491)))</f>
        <v>0.24889697732088367</v>
      </c>
      <c r="L1015" s="2" cm="1">
        <f t="array" ref="L1015">IF(D1015="","",0.5*(D1015+SUMPRODUCT(($B$1461:$B$1491=$J1015)*1,D$1461:D$1491)))</f>
        <v>0.26323730747563978</v>
      </c>
      <c r="M1015" s="2" cm="1">
        <f t="array" ref="M1015">IF(E1015="","",0.5*(E1015+SUMPRODUCT(($B$1461:$B$1491=$J1015)*1,E$1461:E$1491)))</f>
        <v>0.2483306343765074</v>
      </c>
      <c r="N1015" s="2" cm="1">
        <f t="array" ref="N1015">IF(F1015="","",0.5*(F1015+SUMPRODUCT(($B$1461:$B$1491=$J1015)*1,F$1461:F$1491)))</f>
        <v>0.24035273902301368</v>
      </c>
      <c r="O1015" s="2" cm="1">
        <f t="array" ref="O1015">IF(G1015="","",0.5*(G1015+SUMPRODUCT(($B$1461:$B$1491=$J1015)*1,G$1461:G$1491)))</f>
        <v>0.21980358631279745</v>
      </c>
    </row>
    <row r="1016" spans="1:15" x14ac:dyDescent="0.55000000000000004">
      <c r="A1016" s="3">
        <v>33</v>
      </c>
      <c r="B1016" s="3">
        <v>21</v>
      </c>
      <c r="C1016" s="2">
        <f>IF(logVir!C1016="","",資本サービス!C1016/SUM(資本サービス!C1016,労働コスト!C1016))</f>
        <v>0.25502090018489049</v>
      </c>
      <c r="D1016" s="2">
        <f>IF(logVir!D1016="","",資本サービス!D1016/SUM(資本サービス!D1016,労働コスト!D1016))</f>
        <v>0.19256024835864691</v>
      </c>
      <c r="E1016" s="2">
        <f>IF(logVir!E1016="","",資本サービス!E1016/SUM(資本サービス!E1016,労働コスト!E1016))</f>
        <v>0.18429355319470034</v>
      </c>
      <c r="F1016" s="2">
        <f>IF(logVir!F1016="","",資本サービス!F1016/SUM(資本サービス!F1016,労働コスト!F1016))</f>
        <v>0.17606342972812219</v>
      </c>
      <c r="G1016" s="2">
        <f>IF(logVir!G1016="","",資本サービス!G1016/SUM(資本サービス!G1016,労働コスト!G1016))</f>
        <v>0.17000497189435129</v>
      </c>
      <c r="I1016" s="3">
        <v>33</v>
      </c>
      <c r="J1016" s="3">
        <v>21</v>
      </c>
      <c r="K1016" s="2" cm="1">
        <f t="array" ref="K1016">IF(C1016="","",0.5*(C1016+SUMPRODUCT(($B$1461:$B$1491=$J1016)*1,C$1461:C$1491)))</f>
        <v>0.29493886641450706</v>
      </c>
      <c r="L1016" s="2" cm="1">
        <f t="array" ref="L1016">IF(D1016="","",0.5*(D1016+SUMPRODUCT(($B$1461:$B$1491=$J1016)*1,D$1461:D$1491)))</f>
        <v>0.24515499599284429</v>
      </c>
      <c r="M1016" s="2" cm="1">
        <f t="array" ref="M1016">IF(E1016="","",0.5*(E1016+SUMPRODUCT(($B$1461:$B$1491=$J1016)*1,E$1461:E$1491)))</f>
        <v>0.23710103347388772</v>
      </c>
      <c r="N1016" s="2" cm="1">
        <f t="array" ref="N1016">IF(F1016="","",0.5*(F1016+SUMPRODUCT(($B$1461:$B$1491=$J1016)*1,F$1461:F$1491)))</f>
        <v>0.23168880676629638</v>
      </c>
      <c r="O1016" s="2" cm="1">
        <f t="array" ref="O1016">IF(G1016="","",0.5*(G1016+SUMPRODUCT(($B$1461:$B$1491=$J1016)*1,G$1461:G$1491)))</f>
        <v>0.22049514896645983</v>
      </c>
    </row>
    <row r="1017" spans="1:15" x14ac:dyDescent="0.55000000000000004">
      <c r="A1017" s="3">
        <v>33</v>
      </c>
      <c r="B1017" s="3">
        <v>22</v>
      </c>
      <c r="C1017" s="2">
        <f>IF(logVir!C1017="","",資本サービス!C1017/SUM(資本サービス!C1017,労働コスト!C1017))</f>
        <v>0.16751523716056327</v>
      </c>
      <c r="D1017" s="2">
        <f>IF(logVir!D1017="","",資本サービス!D1017/SUM(資本サービス!D1017,労働コスト!D1017))</f>
        <v>0.10972786105552432</v>
      </c>
      <c r="E1017" s="2">
        <f>IF(logVir!E1017="","",資本サービス!E1017/SUM(資本サービス!E1017,労働コスト!E1017))</f>
        <v>0.12878755538740286</v>
      </c>
      <c r="F1017" s="2">
        <f>IF(logVir!F1017="","",資本サービス!F1017/SUM(資本サービス!F1017,労働コスト!F1017))</f>
        <v>0.12206721077616781</v>
      </c>
      <c r="G1017" s="2">
        <f>IF(logVir!G1017="","",資本サービス!G1017/SUM(資本サービス!G1017,労働コスト!G1017))</f>
        <v>0.13171316024725369</v>
      </c>
      <c r="I1017" s="3">
        <v>33</v>
      </c>
      <c r="J1017" s="3">
        <v>22</v>
      </c>
      <c r="K1017" s="2" cm="1">
        <f t="array" ref="K1017">IF(C1017="","",0.5*(C1017+SUMPRODUCT(($B$1461:$B$1491=$J1017)*1,C$1461:C$1491)))</f>
        <v>0.19578748383540684</v>
      </c>
      <c r="L1017" s="2" cm="1">
        <f t="array" ref="L1017">IF(D1017="","",0.5*(D1017+SUMPRODUCT(($B$1461:$B$1491=$J1017)*1,D$1461:D$1491)))</f>
        <v>0.14714025318987856</v>
      </c>
      <c r="M1017" s="2" cm="1">
        <f t="array" ref="M1017">IF(E1017="","",0.5*(E1017+SUMPRODUCT(($B$1461:$B$1491=$J1017)*1,E$1461:E$1491)))</f>
        <v>0.14318406798502756</v>
      </c>
      <c r="N1017" s="2" cm="1">
        <f t="array" ref="N1017">IF(F1017="","",0.5*(F1017+SUMPRODUCT(($B$1461:$B$1491=$J1017)*1,F$1461:F$1491)))</f>
        <v>0.14224345438681618</v>
      </c>
      <c r="O1017" s="2" cm="1">
        <f t="array" ref="O1017">IF(G1017="","",0.5*(G1017+SUMPRODUCT(($B$1461:$B$1491=$J1017)*1,G$1461:G$1491)))</f>
        <v>0.14644677791140837</v>
      </c>
    </row>
    <row r="1018" spans="1:15" x14ac:dyDescent="0.55000000000000004">
      <c r="A1018" s="3">
        <v>33</v>
      </c>
      <c r="B1018" s="3">
        <v>23</v>
      </c>
      <c r="C1018" s="2">
        <f>IF(logVir!C1018="","",資本サービス!C1018/SUM(資本サービス!C1018,労働コスト!C1018))</f>
        <v>0.77478497136708668</v>
      </c>
      <c r="D1018" s="2">
        <f>IF(logVir!D1018="","",資本サービス!D1018/SUM(資本サービス!D1018,労働コスト!D1018))</f>
        <v>0.64985703856202848</v>
      </c>
      <c r="E1018" s="2">
        <f>IF(logVir!E1018="","",資本サービス!E1018/SUM(資本サービス!E1018,労働コスト!E1018))</f>
        <v>0.68833529048032838</v>
      </c>
      <c r="F1018" s="2">
        <f>IF(logVir!F1018="","",資本サービス!F1018/SUM(資本サービス!F1018,労働コスト!F1018))</f>
        <v>0.66463630763119763</v>
      </c>
      <c r="G1018" s="2">
        <f>IF(logVir!G1018="","",資本サービス!G1018/SUM(資本サービス!G1018,労働コスト!G1018))</f>
        <v>0.63065418865272871</v>
      </c>
      <c r="I1018" s="3">
        <v>33</v>
      </c>
      <c r="J1018" s="3">
        <v>23</v>
      </c>
      <c r="K1018" s="2" cm="1">
        <f t="array" ref="K1018">IF(C1018="","",0.5*(C1018+SUMPRODUCT(($B$1461:$B$1491=$J1018)*1,C$1461:C$1491)))</f>
        <v>0.74528781794267462</v>
      </c>
      <c r="L1018" s="2" cm="1">
        <f t="array" ref="L1018">IF(D1018="","",0.5*(D1018+SUMPRODUCT(($B$1461:$B$1491=$J1018)*1,D$1461:D$1491)))</f>
        <v>0.66798732961907725</v>
      </c>
      <c r="M1018" s="2" cm="1">
        <f t="array" ref="M1018">IF(E1018="","",0.5*(E1018+SUMPRODUCT(($B$1461:$B$1491=$J1018)*1,E$1461:E$1491)))</f>
        <v>0.67056383287890697</v>
      </c>
      <c r="N1018" s="2" cm="1">
        <f t="array" ref="N1018">IF(F1018="","",0.5*(F1018+SUMPRODUCT(($B$1461:$B$1491=$J1018)*1,F$1461:F$1491)))</f>
        <v>0.64464938417246698</v>
      </c>
      <c r="O1018" s="2" cm="1">
        <f t="array" ref="O1018">IF(G1018="","",0.5*(G1018+SUMPRODUCT(($B$1461:$B$1491=$J1018)*1,G$1461:G$1491)))</f>
        <v>0.61639156151885444</v>
      </c>
    </row>
    <row r="1019" spans="1:15" x14ac:dyDescent="0.55000000000000004">
      <c r="A1019" s="3">
        <v>33</v>
      </c>
      <c r="B1019" s="3">
        <v>24</v>
      </c>
      <c r="C1019" s="2">
        <f>IF(logVir!C1019="","",資本サービス!C1019/SUM(資本サービス!C1019,労働コスト!C1019))</f>
        <v>0.32569230202094573</v>
      </c>
      <c r="D1019" s="2">
        <f>IF(logVir!D1019="","",資本サービス!D1019/SUM(資本サービス!D1019,労働コスト!D1019))</f>
        <v>0.24663499578989947</v>
      </c>
      <c r="E1019" s="2">
        <f>IF(logVir!E1019="","",資本サービス!E1019/SUM(資本サービス!E1019,労働コスト!E1019))</f>
        <v>0.28006166745049016</v>
      </c>
      <c r="F1019" s="2">
        <f>IF(logVir!F1019="","",資本サービス!F1019/SUM(資本サービス!F1019,労働コスト!F1019))</f>
        <v>0.25722079568882611</v>
      </c>
      <c r="G1019" s="2">
        <f>IF(logVir!G1019="","",資本サービス!G1019/SUM(資本サービス!G1019,労働コスト!G1019))</f>
        <v>0.22915529590879935</v>
      </c>
      <c r="I1019" s="3">
        <v>33</v>
      </c>
      <c r="J1019" s="3">
        <v>24</v>
      </c>
      <c r="K1019" s="2" cm="1">
        <f t="array" ref="K1019">IF(C1019="","",0.5*(C1019+SUMPRODUCT(($B$1461:$B$1491=$J1019)*1,C$1461:C$1491)))</f>
        <v>0.30693636280438635</v>
      </c>
      <c r="L1019" s="2" cm="1">
        <f t="array" ref="L1019">IF(D1019="","",0.5*(D1019+SUMPRODUCT(($B$1461:$B$1491=$J1019)*1,D$1461:D$1491)))</f>
        <v>0.25479561743563633</v>
      </c>
      <c r="M1019" s="2" cm="1">
        <f t="array" ref="M1019">IF(E1019="","",0.5*(E1019+SUMPRODUCT(($B$1461:$B$1491=$J1019)*1,E$1461:E$1491)))</f>
        <v>0.26440419389184633</v>
      </c>
      <c r="N1019" s="2" cm="1">
        <f t="array" ref="N1019">IF(F1019="","",0.5*(F1019+SUMPRODUCT(($B$1461:$B$1491=$J1019)*1,F$1461:F$1491)))</f>
        <v>0.24436890526920924</v>
      </c>
      <c r="O1019" s="2" cm="1">
        <f t="array" ref="O1019">IF(G1019="","",0.5*(G1019+SUMPRODUCT(($B$1461:$B$1491=$J1019)*1,G$1461:G$1491)))</f>
        <v>0.22455676372720473</v>
      </c>
    </row>
    <row r="1020" spans="1:15" x14ac:dyDescent="0.55000000000000004">
      <c r="A1020" s="3">
        <v>33</v>
      </c>
      <c r="B1020" s="3">
        <v>25</v>
      </c>
      <c r="C1020" s="2">
        <f>IF(logVir!C1020="","",資本サービス!C1020/SUM(資本サービス!C1020,労働コスト!C1020))</f>
        <v>0.19382506355615356</v>
      </c>
      <c r="D1020" s="2">
        <f>IF(logVir!D1020="","",資本サービス!D1020/SUM(資本サービス!D1020,労働コスト!D1020))</f>
        <v>0.15082163779015686</v>
      </c>
      <c r="E1020" s="2">
        <f>IF(logVir!E1020="","",資本サービス!E1020/SUM(資本サービス!E1020,労働コスト!E1020))</f>
        <v>0.17499254115089741</v>
      </c>
      <c r="F1020" s="2">
        <f>IF(logVir!F1020="","",資本サービス!F1020/SUM(資本サービス!F1020,労働コスト!F1020))</f>
        <v>0.1751906516661538</v>
      </c>
      <c r="G1020" s="2">
        <f>IF(logVir!G1020="","",資本サービス!G1020/SUM(資本サービス!G1020,労働コスト!G1020))</f>
        <v>0.17148343404795807</v>
      </c>
      <c r="I1020" s="3">
        <v>33</v>
      </c>
      <c r="J1020" s="3">
        <v>25</v>
      </c>
      <c r="K1020" s="2" cm="1">
        <f t="array" ref="K1020">IF(C1020="","",0.5*(C1020+SUMPRODUCT(($B$1461:$B$1491=$J1020)*1,C$1461:C$1491)))</f>
        <v>0.19617701039208602</v>
      </c>
      <c r="L1020" s="2" cm="1">
        <f t="array" ref="L1020">IF(D1020="","",0.5*(D1020+SUMPRODUCT(($B$1461:$B$1491=$J1020)*1,D$1461:D$1491)))</f>
        <v>0.17393817382748111</v>
      </c>
      <c r="M1020" s="2" cm="1">
        <f t="array" ref="M1020">IF(E1020="","",0.5*(E1020+SUMPRODUCT(($B$1461:$B$1491=$J1020)*1,E$1461:E$1491)))</f>
        <v>0.18640637303216132</v>
      </c>
      <c r="N1020" s="2" cm="1">
        <f t="array" ref="N1020">IF(F1020="","",0.5*(F1020+SUMPRODUCT(($B$1461:$B$1491=$J1020)*1,F$1461:F$1491)))</f>
        <v>0.18710443190191256</v>
      </c>
      <c r="O1020" s="2" cm="1">
        <f t="array" ref="O1020">IF(G1020="","",0.5*(G1020+SUMPRODUCT(($B$1461:$B$1491=$J1020)*1,G$1461:G$1491)))</f>
        <v>0.18457545303064363</v>
      </c>
    </row>
    <row r="1021" spans="1:15" x14ac:dyDescent="0.55000000000000004">
      <c r="A1021" s="3">
        <v>33</v>
      </c>
      <c r="B1021" s="3">
        <v>26</v>
      </c>
      <c r="C1021" s="2">
        <f>IF(logVir!C1021="","",資本サービス!C1021/SUM(資本サービス!C1021,労働コスト!C1021))</f>
        <v>0.75219693592732684</v>
      </c>
      <c r="D1021" s="2">
        <f>IF(logVir!D1021="","",資本サービス!D1021/SUM(資本サービス!D1021,労働コスト!D1021))</f>
        <v>0.63662079513599124</v>
      </c>
      <c r="E1021" s="2">
        <f>IF(logVir!E1021="","",資本サービス!E1021/SUM(資本サービス!E1021,労働コスト!E1021))</f>
        <v>0.55373423235600994</v>
      </c>
      <c r="F1021" s="2">
        <f>IF(logVir!F1021="","",資本サービス!F1021/SUM(資本サービス!F1021,労働コスト!F1021))</f>
        <v>0.6342002114089369</v>
      </c>
      <c r="G1021" s="2">
        <f>IF(logVir!G1021="","",資本サービス!G1021/SUM(資本サービス!G1021,労働コスト!G1021))</f>
        <v>0.63051475371693333</v>
      </c>
      <c r="I1021" s="3">
        <v>33</v>
      </c>
      <c r="J1021" s="3">
        <v>26</v>
      </c>
      <c r="K1021" s="2" cm="1">
        <f t="array" ref="K1021">IF(C1021="","",0.5*(C1021+SUMPRODUCT(($B$1461:$B$1491=$J1021)*1,C$1461:C$1491)))</f>
        <v>0.72166075021000098</v>
      </c>
      <c r="L1021" s="2" cm="1">
        <f t="array" ref="L1021">IF(D1021="","",0.5*(D1021+SUMPRODUCT(($B$1461:$B$1491=$J1021)*1,D$1461:D$1491)))</f>
        <v>0.63048367623052193</v>
      </c>
      <c r="M1021" s="2" cm="1">
        <f t="array" ref="M1021">IF(E1021="","",0.5*(E1021+SUMPRODUCT(($B$1461:$B$1491=$J1021)*1,E$1461:E$1491)))</f>
        <v>0.55380266678594503</v>
      </c>
      <c r="N1021" s="2" cm="1">
        <f t="array" ref="N1021">IF(F1021="","",0.5*(F1021+SUMPRODUCT(($B$1461:$B$1491=$J1021)*1,F$1461:F$1491)))</f>
        <v>0.60644669098046311</v>
      </c>
      <c r="O1021" s="2" cm="1">
        <f t="array" ref="O1021">IF(G1021="","",0.5*(G1021+SUMPRODUCT(($B$1461:$B$1491=$J1021)*1,G$1461:G$1491)))</f>
        <v>0.60307443672859229</v>
      </c>
    </row>
    <row r="1022" spans="1:15" x14ac:dyDescent="0.55000000000000004">
      <c r="A1022" s="3">
        <v>33</v>
      </c>
      <c r="B1022" s="3">
        <v>27</v>
      </c>
      <c r="C1022" s="2">
        <f>IF(logVir!C1022="","",資本サービス!C1022/SUM(資本サービス!C1022,労働コスト!C1022))</f>
        <v>0.24206951588206133</v>
      </c>
      <c r="D1022" s="2">
        <f>IF(logVir!D1022="","",資本サービス!D1022/SUM(資本サービス!D1022,労働コスト!D1022))</f>
        <v>0.168052189865287</v>
      </c>
      <c r="E1022" s="2">
        <f>IF(logVir!E1022="","",資本サービス!E1022/SUM(資本サービス!E1022,労働コスト!E1022))</f>
        <v>0.20236285147864314</v>
      </c>
      <c r="F1022" s="2">
        <f>IF(logVir!F1022="","",資本サービス!F1022/SUM(資本サービス!F1022,労働コスト!F1022))</f>
        <v>0.20402307062883879</v>
      </c>
      <c r="G1022" s="2">
        <f>IF(logVir!G1022="","",資本サービス!G1022/SUM(資本サービス!G1022,労働コスト!G1022))</f>
        <v>0.18933310380183871</v>
      </c>
      <c r="I1022" s="3">
        <v>33</v>
      </c>
      <c r="J1022" s="3">
        <v>27</v>
      </c>
      <c r="K1022" s="2" cm="1">
        <f t="array" ref="K1022">IF(C1022="","",0.5*(C1022+SUMPRODUCT(($B$1461:$B$1491=$J1022)*1,C$1461:C$1491)))</f>
        <v>0.22657970298190111</v>
      </c>
      <c r="L1022" s="2" cm="1">
        <f t="array" ref="L1022">IF(D1022="","",0.5*(D1022+SUMPRODUCT(($B$1461:$B$1491=$J1022)*1,D$1461:D$1491)))</f>
        <v>0.18681467844555563</v>
      </c>
      <c r="M1022" s="2" cm="1">
        <f t="array" ref="M1022">IF(E1022="","",0.5*(E1022+SUMPRODUCT(($B$1461:$B$1491=$J1022)*1,E$1461:E$1491)))</f>
        <v>0.2029437216143743</v>
      </c>
      <c r="N1022" s="2" cm="1">
        <f t="array" ref="N1022">IF(F1022="","",0.5*(F1022+SUMPRODUCT(($B$1461:$B$1491=$J1022)*1,F$1461:F$1491)))</f>
        <v>0.20197650728458039</v>
      </c>
      <c r="O1022" s="2" cm="1">
        <f t="array" ref="O1022">IF(G1022="","",0.5*(G1022+SUMPRODUCT(($B$1461:$B$1491=$J1022)*1,G$1461:G$1491)))</f>
        <v>0.18810114476180284</v>
      </c>
    </row>
    <row r="1023" spans="1:15" x14ac:dyDescent="0.55000000000000004">
      <c r="A1023" s="3">
        <v>33</v>
      </c>
      <c r="B1023" s="3">
        <v>28</v>
      </c>
      <c r="C1023" s="2">
        <f>IF(logVir!C1023="","",資本サービス!C1023/SUM(資本サービス!C1023,労働コスト!C1023))</f>
        <v>0.39758090472538943</v>
      </c>
      <c r="D1023" s="2">
        <f>IF(logVir!D1023="","",資本サービス!D1023/SUM(資本サービス!D1023,労働コスト!D1023))</f>
        <v>0.3541571362452548</v>
      </c>
      <c r="E1023" s="2">
        <f>IF(logVir!E1023="","",資本サービス!E1023/SUM(資本サービス!E1023,労働コスト!E1023))</f>
        <v>0.31285629610822235</v>
      </c>
      <c r="F1023" s="2">
        <f>IF(logVir!F1023="","",資本サービス!F1023/SUM(資本サービス!F1023,労働コスト!F1023))</f>
        <v>0.31119413684055014</v>
      </c>
      <c r="G1023" s="2">
        <f>IF(logVir!G1023="","",資本サービス!G1023/SUM(資本サービス!G1023,労働コスト!G1023))</f>
        <v>0.31957528350072384</v>
      </c>
      <c r="I1023" s="3">
        <v>33</v>
      </c>
      <c r="J1023" s="3">
        <v>28</v>
      </c>
      <c r="K1023" s="2" cm="1">
        <f t="array" ref="K1023">IF(C1023="","",0.5*(C1023+SUMPRODUCT(($B$1461:$B$1491=$J1023)*1,C$1461:C$1491)))</f>
        <v>0.39990053915757628</v>
      </c>
      <c r="L1023" s="2" cm="1">
        <f t="array" ref="L1023">IF(D1023="","",0.5*(D1023+SUMPRODUCT(($B$1461:$B$1491=$J1023)*1,D$1461:D$1491)))</f>
        <v>0.35538592535750124</v>
      </c>
      <c r="M1023" s="2" cm="1">
        <f t="array" ref="M1023">IF(E1023="","",0.5*(E1023+SUMPRODUCT(($B$1461:$B$1491=$J1023)*1,E$1461:E$1491)))</f>
        <v>0.31944973736317794</v>
      </c>
      <c r="N1023" s="2" cm="1">
        <f t="array" ref="N1023">IF(F1023="","",0.5*(F1023+SUMPRODUCT(($B$1461:$B$1491=$J1023)*1,F$1461:F$1491)))</f>
        <v>0.32197618657586269</v>
      </c>
      <c r="O1023" s="2" cm="1">
        <f t="array" ref="O1023">IF(G1023="","",0.5*(G1023+SUMPRODUCT(($B$1461:$B$1491=$J1023)*1,G$1461:G$1491)))</f>
        <v>0.33228147965752108</v>
      </c>
    </row>
    <row r="1024" spans="1:15" x14ac:dyDescent="0.55000000000000004">
      <c r="A1024" s="3">
        <v>33</v>
      </c>
      <c r="B1024" s="3">
        <v>29</v>
      </c>
      <c r="C1024" s="2">
        <f>IF(logVir!C1024="","",資本サービス!C1024/SUM(資本サービス!C1024,労働コスト!C1024))</f>
        <v>0.15085448107133606</v>
      </c>
      <c r="D1024" s="2">
        <f>IF(logVir!D1024="","",資本サービス!D1024/SUM(資本サービス!D1024,労働コスト!D1024))</f>
        <v>0.14539686511638156</v>
      </c>
      <c r="E1024" s="2">
        <f>IF(logVir!E1024="","",資本サービス!E1024/SUM(資本サービス!E1024,労働コスト!E1024))</f>
        <v>0.15841481479073516</v>
      </c>
      <c r="F1024" s="2">
        <f>IF(logVir!F1024="","",資本サービス!F1024/SUM(資本サービス!F1024,労働コスト!F1024))</f>
        <v>0.16622256468254068</v>
      </c>
      <c r="G1024" s="2">
        <f>IF(logVir!G1024="","",資本サービス!G1024/SUM(資本サービス!G1024,労働コスト!G1024))</f>
        <v>0.15042015329631617</v>
      </c>
      <c r="I1024" s="3">
        <v>33</v>
      </c>
      <c r="J1024" s="3">
        <v>29</v>
      </c>
      <c r="K1024" s="2" cm="1">
        <f t="array" ref="K1024">IF(C1024="","",0.5*(C1024+SUMPRODUCT(($B$1461:$B$1491=$J1024)*1,C$1461:C$1491)))</f>
        <v>0.17119969360216503</v>
      </c>
      <c r="L1024" s="2" cm="1">
        <f t="array" ref="L1024">IF(D1024="","",0.5*(D1024+SUMPRODUCT(($B$1461:$B$1491=$J1024)*1,D$1461:D$1491)))</f>
        <v>0.1695775881534369</v>
      </c>
      <c r="M1024" s="2" cm="1">
        <f t="array" ref="M1024">IF(E1024="","",0.5*(E1024+SUMPRODUCT(($B$1461:$B$1491=$J1024)*1,E$1461:E$1491)))</f>
        <v>0.15889304568606355</v>
      </c>
      <c r="N1024" s="2" cm="1">
        <f t="array" ref="N1024">IF(F1024="","",0.5*(F1024+SUMPRODUCT(($B$1461:$B$1491=$J1024)*1,F$1461:F$1491)))</f>
        <v>0.17090301749463316</v>
      </c>
      <c r="O1024" s="2" cm="1">
        <f t="array" ref="O1024">IF(G1024="","",0.5*(G1024+SUMPRODUCT(($B$1461:$B$1491=$J1024)*1,G$1461:G$1491)))</f>
        <v>0.15711047636502201</v>
      </c>
    </row>
    <row r="1025" spans="1:15" x14ac:dyDescent="0.55000000000000004">
      <c r="A1025" s="3">
        <v>33</v>
      </c>
      <c r="B1025" s="3">
        <v>30</v>
      </c>
      <c r="C1025" s="2">
        <f>IF(logVir!C1025="","",資本サービス!C1025/SUM(資本サービス!C1025,労働コスト!C1025))</f>
        <v>0.20753699103175174</v>
      </c>
      <c r="D1025" s="2">
        <f>IF(logVir!D1025="","",資本サービス!D1025/SUM(資本サービス!D1025,労働コスト!D1025))</f>
        <v>0.13161764971295092</v>
      </c>
      <c r="E1025" s="2">
        <f>IF(logVir!E1025="","",資本サービス!E1025/SUM(資本サービス!E1025,労働コスト!E1025))</f>
        <v>9.8472206001072801E-2</v>
      </c>
      <c r="F1025" s="2">
        <f>IF(logVir!F1025="","",資本サービス!F1025/SUM(資本サービス!F1025,労働コスト!F1025))</f>
        <v>9.0032206693937633E-2</v>
      </c>
      <c r="G1025" s="2">
        <f>IF(logVir!G1025="","",資本サービス!G1025/SUM(資本サービス!G1025,労働コスト!G1025))</f>
        <v>7.8317985327475276E-2</v>
      </c>
      <c r="I1025" s="3">
        <v>33</v>
      </c>
      <c r="J1025" s="3">
        <v>30</v>
      </c>
      <c r="K1025" s="2" cm="1">
        <f t="array" ref="K1025">IF(C1025="","",0.5*(C1025+SUMPRODUCT(($B$1461:$B$1491=$J1025)*1,C$1461:C$1491)))</f>
        <v>0.17097335415857351</v>
      </c>
      <c r="L1025" s="2" cm="1">
        <f t="array" ref="L1025">IF(D1025="","",0.5*(D1025+SUMPRODUCT(($B$1461:$B$1491=$J1025)*1,D$1461:D$1491)))</f>
        <v>0.12244933577692275</v>
      </c>
      <c r="M1025" s="2" cm="1">
        <f t="array" ref="M1025">IF(E1025="","",0.5*(E1025+SUMPRODUCT(($B$1461:$B$1491=$J1025)*1,E$1461:E$1491)))</f>
        <v>0.10046378699454765</v>
      </c>
      <c r="N1025" s="2" cm="1">
        <f t="array" ref="N1025">IF(F1025="","",0.5*(F1025+SUMPRODUCT(($B$1461:$B$1491=$J1025)*1,F$1461:F$1491)))</f>
        <v>9.4161835774485114E-2</v>
      </c>
      <c r="O1025" s="2" cm="1">
        <f t="array" ref="O1025">IF(G1025="","",0.5*(G1025+SUMPRODUCT(($B$1461:$B$1491=$J1025)*1,G$1461:G$1491)))</f>
        <v>8.2032369582791004E-2</v>
      </c>
    </row>
    <row r="1026" spans="1:15" x14ac:dyDescent="0.55000000000000004">
      <c r="A1026" s="3">
        <v>33</v>
      </c>
      <c r="B1026" s="3">
        <v>31</v>
      </c>
      <c r="C1026" s="2">
        <f>IF(logVir!C1026="","",資本サービス!C1026/SUM(資本サービス!C1026,労働コスト!C1026))</f>
        <v>0.22572363301650625</v>
      </c>
      <c r="D1026" s="2">
        <f>IF(logVir!D1026="","",資本サービス!D1026/SUM(資本サービス!D1026,労働コスト!D1026))</f>
        <v>0.22253943062398052</v>
      </c>
      <c r="E1026" s="2">
        <f>IF(logVir!E1026="","",資本サービス!E1026/SUM(資本サービス!E1026,労働コスト!E1026))</f>
        <v>0.19549973921049552</v>
      </c>
      <c r="F1026" s="2">
        <f>IF(logVir!F1026="","",資本サービス!F1026/SUM(資本サービス!F1026,労働コスト!F1026))</f>
        <v>0.19115772817802559</v>
      </c>
      <c r="G1026" s="2">
        <f>IF(logVir!G1026="","",資本サービス!G1026/SUM(資本サービス!G1026,労働コスト!G1026))</f>
        <v>0.2022787278797126</v>
      </c>
      <c r="I1026" s="3">
        <v>33</v>
      </c>
      <c r="J1026" s="3">
        <v>31</v>
      </c>
      <c r="K1026" s="2" cm="1">
        <f t="array" ref="K1026">IF(C1026="","",0.5*(C1026+SUMPRODUCT(($B$1461:$B$1491=$J1026)*1,C$1461:C$1491)))</f>
        <v>0.22834896519113454</v>
      </c>
      <c r="L1026" s="2" cm="1">
        <f t="array" ref="L1026">IF(D1026="","",0.5*(D1026+SUMPRODUCT(($B$1461:$B$1491=$J1026)*1,D$1461:D$1491)))</f>
        <v>0.2334416470201276</v>
      </c>
      <c r="M1026" s="2" cm="1">
        <f t="array" ref="M1026">IF(E1026="","",0.5*(E1026+SUMPRODUCT(($B$1461:$B$1491=$J1026)*1,E$1461:E$1491)))</f>
        <v>0.20511264341722957</v>
      </c>
      <c r="N1026" s="2" cm="1">
        <f t="array" ref="N1026">IF(F1026="","",0.5*(F1026+SUMPRODUCT(($B$1461:$B$1491=$J1026)*1,F$1461:F$1491)))</f>
        <v>0.19868197546204841</v>
      </c>
      <c r="O1026" s="2" cm="1">
        <f t="array" ref="O1026">IF(G1026="","",0.5*(G1026+SUMPRODUCT(($B$1461:$B$1491=$J1026)*1,G$1461:G$1491)))</f>
        <v>0.20135770610945508</v>
      </c>
    </row>
    <row r="1027" spans="1:15" x14ac:dyDescent="0.55000000000000004">
      <c r="A1027" s="3">
        <v>34</v>
      </c>
      <c r="B1027" s="3">
        <v>1</v>
      </c>
      <c r="C1027" s="2">
        <f>IF(logVir!C1027="","",資本サービス!C1027/SUM(資本サービス!C1027,労働コスト!C1027))</f>
        <v>0.432631394041194</v>
      </c>
      <c r="D1027" s="2">
        <f>IF(logVir!D1027="","",資本サービス!D1027/SUM(資本サービス!D1027,労働コスト!D1027))</f>
        <v>0.27988022146108976</v>
      </c>
      <c r="E1027" s="2">
        <f>IF(logVir!E1027="","",資本サービス!E1027/SUM(資本サービス!E1027,労働コスト!E1027))</f>
        <v>0.47231245446888903</v>
      </c>
      <c r="F1027" s="2">
        <f>IF(logVir!F1027="","",資本サービス!F1027/SUM(資本サービス!F1027,労働コスト!F1027))</f>
        <v>0.45300764337004651</v>
      </c>
      <c r="G1027" s="2">
        <f>IF(logVir!G1027="","",資本サービス!G1027/SUM(資本サービス!G1027,労働コスト!G1027))</f>
        <v>0.40373459207253354</v>
      </c>
      <c r="I1027" s="3">
        <v>34</v>
      </c>
      <c r="J1027" s="3">
        <v>1</v>
      </c>
      <c r="K1027" s="2" cm="1">
        <f t="array" ref="K1027">IF(C1027="","",0.5*(C1027+SUMPRODUCT(($B$1461:$B$1491=$J1027)*1,C$1461:C$1491)))</f>
        <v>0.45424732200129769</v>
      </c>
      <c r="L1027" s="2" cm="1">
        <f t="array" ref="L1027">IF(D1027="","",0.5*(D1027+SUMPRODUCT(($B$1461:$B$1491=$J1027)*1,D$1461:D$1491)))</f>
        <v>0.31535832310370293</v>
      </c>
      <c r="M1027" s="2" cm="1">
        <f t="array" ref="M1027">IF(E1027="","",0.5*(E1027+SUMPRODUCT(($B$1461:$B$1491=$J1027)*1,E$1461:E$1491)))</f>
        <v>0.4052718343150471</v>
      </c>
      <c r="N1027" s="2" cm="1">
        <f t="array" ref="N1027">IF(F1027="","",0.5*(F1027+SUMPRODUCT(($B$1461:$B$1491=$J1027)*1,F$1461:F$1491)))</f>
        <v>0.39768306904572132</v>
      </c>
      <c r="O1027" s="2" cm="1">
        <f t="array" ref="O1027">IF(G1027="","",0.5*(G1027+SUMPRODUCT(($B$1461:$B$1491=$J1027)*1,G$1461:G$1491)))</f>
        <v>0.36158499027990587</v>
      </c>
    </row>
    <row r="1028" spans="1:15" x14ac:dyDescent="0.55000000000000004">
      <c r="A1028" s="3">
        <v>34</v>
      </c>
      <c r="B1028" s="3">
        <v>2</v>
      </c>
      <c r="C1028" s="2">
        <f>IF(logVir!C1028="","",資本サービス!C1028/SUM(資本サービス!C1028,労働コスト!C1028))</f>
        <v>0.63636074865778092</v>
      </c>
      <c r="D1028" s="2">
        <f>IF(logVir!D1028="","",資本サービス!D1028/SUM(資本サービス!D1028,労働コスト!D1028))</f>
        <v>0.52875927817590473</v>
      </c>
      <c r="E1028" s="2">
        <f>IF(logVir!E1028="","",資本サービス!E1028/SUM(資本サービス!E1028,労働コスト!E1028))</f>
        <v>0.57347817454591909</v>
      </c>
      <c r="F1028" s="2">
        <f>IF(logVir!F1028="","",資本サービス!F1028/SUM(資本サービス!F1028,労働コスト!F1028))</f>
        <v>0.58873515864549497</v>
      </c>
      <c r="G1028" s="2">
        <f>IF(logVir!G1028="","",資本サービス!G1028/SUM(資本サービス!G1028,労働コスト!G1028))</f>
        <v>0.45042961187649089</v>
      </c>
      <c r="I1028" s="3">
        <v>34</v>
      </c>
      <c r="J1028" s="3">
        <v>2</v>
      </c>
      <c r="K1028" s="2" cm="1">
        <f t="array" ref="K1028">IF(C1028="","",0.5*(C1028+SUMPRODUCT(($B$1461:$B$1491=$J1028)*1,C$1461:C$1491)))</f>
        <v>0.55590360801116168</v>
      </c>
      <c r="L1028" s="2" cm="1">
        <f t="array" ref="L1028">IF(D1028="","",0.5*(D1028+SUMPRODUCT(($B$1461:$B$1491=$J1028)*1,D$1461:D$1491)))</f>
        <v>0.46807062245283582</v>
      </c>
      <c r="M1028" s="2" cm="1">
        <f t="array" ref="M1028">IF(E1028="","",0.5*(E1028+SUMPRODUCT(($B$1461:$B$1491=$J1028)*1,E$1461:E$1491)))</f>
        <v>0.52759138978446385</v>
      </c>
      <c r="N1028" s="2" cm="1">
        <f t="array" ref="N1028">IF(F1028="","",0.5*(F1028+SUMPRODUCT(($B$1461:$B$1491=$J1028)*1,F$1461:F$1491)))</f>
        <v>0.53637386674253928</v>
      </c>
      <c r="O1028" s="2" cm="1">
        <f t="array" ref="O1028">IF(G1028="","",0.5*(G1028+SUMPRODUCT(($B$1461:$B$1491=$J1028)*1,G$1461:G$1491)))</f>
        <v>0.42866733367712556</v>
      </c>
    </row>
    <row r="1029" spans="1:15" x14ac:dyDescent="0.55000000000000004">
      <c r="A1029" s="3">
        <v>34</v>
      </c>
      <c r="B1029" s="3">
        <v>3</v>
      </c>
      <c r="C1029" s="2">
        <f>IF(logVir!C1029="","",資本サービス!C1029/SUM(資本サービス!C1029,労働コスト!C1029))</f>
        <v>0.24105904063439385</v>
      </c>
      <c r="D1029" s="2">
        <f>IF(logVir!D1029="","",資本サービス!D1029/SUM(資本サービス!D1029,労働コスト!D1029))</f>
        <v>0.19229153605990329</v>
      </c>
      <c r="E1029" s="2">
        <f>IF(logVir!E1029="","",資本サービス!E1029/SUM(資本サービス!E1029,労働コスト!E1029))</f>
        <v>0.18997425594296455</v>
      </c>
      <c r="F1029" s="2">
        <f>IF(logVir!F1029="","",資本サービス!F1029/SUM(資本サービス!F1029,労働コスト!F1029))</f>
        <v>0.19043114141654477</v>
      </c>
      <c r="G1029" s="2">
        <f>IF(logVir!G1029="","",資本サービス!G1029/SUM(資本サービス!G1029,労働コスト!G1029))</f>
        <v>0.15448448973618872</v>
      </c>
      <c r="I1029" s="3">
        <v>34</v>
      </c>
      <c r="J1029" s="3">
        <v>3</v>
      </c>
      <c r="K1029" s="2" cm="1">
        <f t="array" ref="K1029">IF(C1029="","",0.5*(C1029+SUMPRODUCT(($B$1461:$B$1491=$J1029)*1,C$1461:C$1491)))</f>
        <v>0.27184549641520156</v>
      </c>
      <c r="L1029" s="2" cm="1">
        <f t="array" ref="L1029">IF(D1029="","",0.5*(D1029+SUMPRODUCT(($B$1461:$B$1491=$J1029)*1,D$1461:D$1491)))</f>
        <v>0.22993519231168549</v>
      </c>
      <c r="M1029" s="2" cm="1">
        <f t="array" ref="M1029">IF(E1029="","",0.5*(E1029+SUMPRODUCT(($B$1461:$B$1491=$J1029)*1,E$1461:E$1491)))</f>
        <v>0.22069773152589306</v>
      </c>
      <c r="N1029" s="2" cm="1">
        <f t="array" ref="N1029">IF(F1029="","",0.5*(F1029+SUMPRODUCT(($B$1461:$B$1491=$J1029)*1,F$1461:F$1491)))</f>
        <v>0.22179043691550135</v>
      </c>
      <c r="O1029" s="2" cm="1">
        <f t="array" ref="O1029">IF(G1029="","",0.5*(G1029+SUMPRODUCT(($B$1461:$B$1491=$J1029)*1,G$1461:G$1491)))</f>
        <v>0.18739722787892962</v>
      </c>
    </row>
    <row r="1030" spans="1:15" x14ac:dyDescent="0.55000000000000004">
      <c r="A1030" s="3">
        <v>34</v>
      </c>
      <c r="B1030" s="3">
        <v>4</v>
      </c>
      <c r="C1030" s="2">
        <f>IF(logVir!C1030="","",資本サービス!C1030/SUM(資本サービス!C1030,労働コスト!C1030))</f>
        <v>0.34151204492830101</v>
      </c>
      <c r="D1030" s="2">
        <f>IF(logVir!D1030="","",資本サービス!D1030/SUM(資本サービス!D1030,労働コスト!D1030))</f>
        <v>0.34233314836849826</v>
      </c>
      <c r="E1030" s="2">
        <f>IF(logVir!E1030="","",資本サービス!E1030/SUM(資本サービス!E1030,労働コスト!E1030))</f>
        <v>0.29630653439361454</v>
      </c>
      <c r="F1030" s="2">
        <f>IF(logVir!F1030="","",資本サービス!F1030/SUM(資本サービス!F1030,労働コスト!F1030))</f>
        <v>0.28609797665900788</v>
      </c>
      <c r="G1030" s="2">
        <f>IF(logVir!G1030="","",資本サービス!G1030/SUM(資本サービス!G1030,労働コスト!G1030))</f>
        <v>0.25124470003892801</v>
      </c>
      <c r="I1030" s="3">
        <v>34</v>
      </c>
      <c r="J1030" s="3">
        <v>4</v>
      </c>
      <c r="K1030" s="2" cm="1">
        <f t="array" ref="K1030">IF(C1030="","",0.5*(C1030+SUMPRODUCT(($B$1461:$B$1491=$J1030)*1,C$1461:C$1491)))</f>
        <v>0.28983512507121234</v>
      </c>
      <c r="L1030" s="2" cm="1">
        <f t="array" ref="L1030">IF(D1030="","",0.5*(D1030+SUMPRODUCT(($B$1461:$B$1491=$J1030)*1,D$1461:D$1491)))</f>
        <v>0.3018633578272123</v>
      </c>
      <c r="M1030" s="2" cm="1">
        <f t="array" ref="M1030">IF(E1030="","",0.5*(E1030+SUMPRODUCT(($B$1461:$B$1491=$J1030)*1,E$1461:E$1491)))</f>
        <v>0.2711805777254378</v>
      </c>
      <c r="N1030" s="2" cm="1">
        <f t="array" ref="N1030">IF(F1030="","",0.5*(F1030+SUMPRODUCT(($B$1461:$B$1491=$J1030)*1,F$1461:F$1491)))</f>
        <v>0.26940941965174492</v>
      </c>
      <c r="O1030" s="2" cm="1">
        <f t="array" ref="O1030">IF(G1030="","",0.5*(G1030+SUMPRODUCT(($B$1461:$B$1491=$J1030)*1,G$1461:G$1491)))</f>
        <v>0.24058461976484702</v>
      </c>
    </row>
    <row r="1031" spans="1:15" x14ac:dyDescent="0.55000000000000004">
      <c r="A1031" s="3">
        <v>34</v>
      </c>
      <c r="B1031" s="3">
        <v>5</v>
      </c>
      <c r="C1031" s="2">
        <f>IF(logVir!C1031="","",資本サービス!C1031/SUM(資本サービス!C1031,労働コスト!C1031))</f>
        <v>0.45233172895896229</v>
      </c>
      <c r="D1031" s="2">
        <f>IF(logVir!D1031="","",資本サービス!D1031/SUM(資本サービス!D1031,労働コスト!D1031))</f>
        <v>0.42892948127288272</v>
      </c>
      <c r="E1031" s="2">
        <f>IF(logVir!E1031="","",資本サービス!E1031/SUM(資本サービス!E1031,労働コスト!E1031))</f>
        <v>0.33395601815470238</v>
      </c>
      <c r="F1031" s="2">
        <f>IF(logVir!F1031="","",資本サービス!F1031/SUM(資本サービス!F1031,労働コスト!F1031))</f>
        <v>0.33676590779186411</v>
      </c>
      <c r="G1031" s="2">
        <f>IF(logVir!G1031="","",資本サービス!G1031/SUM(資本サービス!G1031,労働コスト!G1031))</f>
        <v>0.30462089935332098</v>
      </c>
      <c r="I1031" s="3">
        <v>34</v>
      </c>
      <c r="J1031" s="3">
        <v>5</v>
      </c>
      <c r="K1031" s="2" cm="1">
        <f t="array" ref="K1031">IF(C1031="","",0.5*(C1031+SUMPRODUCT(($B$1461:$B$1491=$J1031)*1,C$1461:C$1491)))</f>
        <v>0.40369482544701862</v>
      </c>
      <c r="L1031" s="2" cm="1">
        <f t="array" ref="L1031">IF(D1031="","",0.5*(D1031+SUMPRODUCT(($B$1461:$B$1491=$J1031)*1,D$1461:D$1491)))</f>
        <v>0.37512179115578814</v>
      </c>
      <c r="M1031" s="2" cm="1">
        <f t="array" ref="M1031">IF(E1031="","",0.5*(E1031+SUMPRODUCT(($B$1461:$B$1491=$J1031)*1,E$1461:E$1491)))</f>
        <v>0.31484428178132418</v>
      </c>
      <c r="N1031" s="2" cm="1">
        <f t="array" ref="N1031">IF(F1031="","",0.5*(F1031+SUMPRODUCT(($B$1461:$B$1491=$J1031)*1,F$1461:F$1491)))</f>
        <v>0.31275217935872235</v>
      </c>
      <c r="O1031" s="2" cm="1">
        <f t="array" ref="O1031">IF(G1031="","",0.5*(G1031+SUMPRODUCT(($B$1461:$B$1491=$J1031)*1,G$1461:G$1491)))</f>
        <v>0.28527845537495344</v>
      </c>
    </row>
    <row r="1032" spans="1:15" x14ac:dyDescent="0.55000000000000004">
      <c r="A1032" s="3">
        <v>34</v>
      </c>
      <c r="B1032" s="3">
        <v>6</v>
      </c>
      <c r="C1032" s="2">
        <f>IF(logVir!C1032="","",資本サービス!C1032/SUM(資本サービス!C1032,労働コスト!C1032))</f>
        <v>0.63970551621866056</v>
      </c>
      <c r="D1032" s="2">
        <f>IF(logVir!D1032="","",資本サービス!D1032/SUM(資本サービス!D1032,労働コスト!D1032))</f>
        <v>0.59704661278238069</v>
      </c>
      <c r="E1032" s="2">
        <f>IF(logVir!E1032="","",資本サービス!E1032/SUM(資本サービス!E1032,労働コスト!E1032))</f>
        <v>0.60328452235946195</v>
      </c>
      <c r="F1032" s="2">
        <f>IF(logVir!F1032="","",資本サービス!F1032/SUM(資本サービス!F1032,労働コスト!F1032))</f>
        <v>0.61889484181134979</v>
      </c>
      <c r="G1032" s="2">
        <f>IF(logVir!G1032="","",資本サービス!G1032/SUM(資本サービス!G1032,労働コスト!G1032))</f>
        <v>0.57279901881168249</v>
      </c>
      <c r="I1032" s="3">
        <v>34</v>
      </c>
      <c r="J1032" s="3">
        <v>6</v>
      </c>
      <c r="K1032" s="2" cm="1">
        <f t="array" ref="K1032">IF(C1032="","",0.5*(C1032+SUMPRODUCT(($B$1461:$B$1491=$J1032)*1,C$1461:C$1491)))</f>
        <v>0.62949789090328645</v>
      </c>
      <c r="L1032" s="2" cm="1">
        <f t="array" ref="L1032">IF(D1032="","",0.5*(D1032+SUMPRODUCT(($B$1461:$B$1491=$J1032)*1,D$1461:D$1491)))</f>
        <v>0.59149109921829424</v>
      </c>
      <c r="M1032" s="2" cm="1">
        <f t="array" ref="M1032">IF(E1032="","",0.5*(E1032+SUMPRODUCT(($B$1461:$B$1491=$J1032)*1,E$1461:E$1491)))</f>
        <v>0.59590259309785387</v>
      </c>
      <c r="N1032" s="2" cm="1">
        <f t="array" ref="N1032">IF(F1032="","",0.5*(F1032+SUMPRODUCT(($B$1461:$B$1491=$J1032)*1,F$1461:F$1491)))</f>
        <v>0.60842141498340896</v>
      </c>
      <c r="O1032" s="2" cm="1">
        <f t="array" ref="O1032">IF(G1032="","",0.5*(G1032+SUMPRODUCT(($B$1461:$B$1491=$J1032)*1,G$1461:G$1491)))</f>
        <v>0.56782362526713093</v>
      </c>
    </row>
    <row r="1033" spans="1:15" x14ac:dyDescent="0.55000000000000004">
      <c r="A1033" s="3">
        <v>34</v>
      </c>
      <c r="B1033" s="3">
        <v>7</v>
      </c>
      <c r="C1033" s="2">
        <f>IF(logVir!C1033="","",資本サービス!C1033/SUM(資本サービス!C1033,労働コスト!C1033))</f>
        <v>0.28694711384510102</v>
      </c>
      <c r="D1033" s="2">
        <f>IF(logVir!D1033="","",資本サービス!D1033/SUM(資本サービス!D1033,労働コスト!D1033))</f>
        <v>0.25103464749941407</v>
      </c>
      <c r="E1033" s="2">
        <f>IF(logVir!E1033="","",資本サービス!E1033/SUM(資本サービス!E1033,労働コスト!E1033))</f>
        <v>0.22815312799999402</v>
      </c>
      <c r="F1033" s="2">
        <f>IF(logVir!F1033="","",資本サービス!F1033/SUM(資本サービス!F1033,労働コスト!F1033))</f>
        <v>0.23103112043437976</v>
      </c>
      <c r="G1033" s="2">
        <f>IF(logVir!G1033="","",資本サービス!G1033/SUM(資本サービス!G1033,労働コスト!G1033))</f>
        <v>0.19338760248599285</v>
      </c>
      <c r="I1033" s="3">
        <v>34</v>
      </c>
      <c r="J1033" s="3">
        <v>7</v>
      </c>
      <c r="K1033" s="2" cm="1">
        <f t="array" ref="K1033">IF(C1033="","",0.5*(C1033+SUMPRODUCT(($B$1461:$B$1491=$J1033)*1,C$1461:C$1491)))</f>
        <v>0.33354673926669309</v>
      </c>
      <c r="L1033" s="2" cm="1">
        <f t="array" ref="L1033">IF(D1033="","",0.5*(D1033+SUMPRODUCT(($B$1461:$B$1491=$J1033)*1,D$1461:D$1491)))</f>
        <v>0.29410475136869663</v>
      </c>
      <c r="M1033" s="2" cm="1">
        <f t="array" ref="M1033">IF(E1033="","",0.5*(E1033+SUMPRODUCT(($B$1461:$B$1491=$J1033)*1,E$1461:E$1491)))</f>
        <v>0.27563520297241373</v>
      </c>
      <c r="N1033" s="2" cm="1">
        <f t="array" ref="N1033">IF(F1033="","",0.5*(F1033+SUMPRODUCT(($B$1461:$B$1491=$J1033)*1,F$1461:F$1491)))</f>
        <v>0.27693629714698759</v>
      </c>
      <c r="O1033" s="2" cm="1">
        <f t="array" ref="O1033">IF(G1033="","",0.5*(G1033+SUMPRODUCT(($B$1461:$B$1491=$J1033)*1,G$1461:G$1491)))</f>
        <v>0.24505135422966673</v>
      </c>
    </row>
    <row r="1034" spans="1:15" x14ac:dyDescent="0.55000000000000004">
      <c r="A1034" s="3">
        <v>34</v>
      </c>
      <c r="B1034" s="3">
        <v>8</v>
      </c>
      <c r="C1034" s="2">
        <f>IF(logVir!C1034="","",資本サービス!C1034/SUM(資本サービス!C1034,労働コスト!C1034))</f>
        <v>0.57203995394907103</v>
      </c>
      <c r="D1034" s="2">
        <f>IF(logVir!D1034="","",資本サービス!D1034/SUM(資本サービス!D1034,労働コスト!D1034))</f>
        <v>0.48541828407146131</v>
      </c>
      <c r="E1034" s="2">
        <f>IF(logVir!E1034="","",資本サービス!E1034/SUM(資本サービス!E1034,労働コスト!E1034))</f>
        <v>0.48814356069703857</v>
      </c>
      <c r="F1034" s="2">
        <f>IF(logVir!F1034="","",資本サービス!F1034/SUM(資本サービス!F1034,労働コスト!F1034))</f>
        <v>0.50329444149124192</v>
      </c>
      <c r="G1034" s="2">
        <f>IF(logVir!G1034="","",資本サービス!G1034/SUM(資本サービス!G1034,労働コスト!G1034))</f>
        <v>0.46548506468503364</v>
      </c>
      <c r="I1034" s="3">
        <v>34</v>
      </c>
      <c r="J1034" s="3">
        <v>8</v>
      </c>
      <c r="K1034" s="2" cm="1">
        <f t="array" ref="K1034">IF(C1034="","",0.5*(C1034+SUMPRODUCT(($B$1461:$B$1491=$J1034)*1,C$1461:C$1491)))</f>
        <v>0.51110494072081258</v>
      </c>
      <c r="L1034" s="2" cm="1">
        <f t="array" ref="L1034">IF(D1034="","",0.5*(D1034+SUMPRODUCT(($B$1461:$B$1491=$J1034)*1,D$1461:D$1491)))</f>
        <v>0.44325923887553276</v>
      </c>
      <c r="M1034" s="2" cm="1">
        <f t="array" ref="M1034">IF(E1034="","",0.5*(E1034+SUMPRODUCT(($B$1461:$B$1491=$J1034)*1,E$1461:E$1491)))</f>
        <v>0.44437966792105232</v>
      </c>
      <c r="N1034" s="2" cm="1">
        <f t="array" ref="N1034">IF(F1034="","",0.5*(F1034+SUMPRODUCT(($B$1461:$B$1491=$J1034)*1,F$1461:F$1491)))</f>
        <v>0.45647567825990298</v>
      </c>
      <c r="O1034" s="2" cm="1">
        <f t="array" ref="O1034">IF(G1034="","",0.5*(G1034+SUMPRODUCT(($B$1461:$B$1491=$J1034)*1,G$1461:G$1491)))</f>
        <v>0.42329725113195371</v>
      </c>
    </row>
    <row r="1035" spans="1:15" x14ac:dyDescent="0.55000000000000004">
      <c r="A1035" s="3">
        <v>34</v>
      </c>
      <c r="B1035" s="3">
        <v>9</v>
      </c>
      <c r="C1035" s="2">
        <f>IF(logVir!C1035="","",資本サービス!C1035/SUM(資本サービス!C1035,労働コスト!C1035))</f>
        <v>0.19472470441700093</v>
      </c>
      <c r="D1035" s="2">
        <f>IF(logVir!D1035="","",資本サービス!D1035/SUM(資本サービス!D1035,労働コスト!D1035))</f>
        <v>0.18871834458587256</v>
      </c>
      <c r="E1035" s="2">
        <f>IF(logVir!E1035="","",資本サービス!E1035/SUM(資本サービス!E1035,労働コスト!E1035))</f>
        <v>0.1462406653724615</v>
      </c>
      <c r="F1035" s="2">
        <f>IF(logVir!F1035="","",資本サービス!F1035/SUM(資本サービス!F1035,労働コスト!F1035))</f>
        <v>0.14009533438896624</v>
      </c>
      <c r="G1035" s="2">
        <f>IF(logVir!G1035="","",資本サービス!G1035/SUM(資本サービス!G1035,労働コスト!G1035))</f>
        <v>0.10988997003864169</v>
      </c>
      <c r="I1035" s="3">
        <v>34</v>
      </c>
      <c r="J1035" s="3">
        <v>9</v>
      </c>
      <c r="K1035" s="2" cm="1">
        <f t="array" ref="K1035">IF(C1035="","",0.5*(C1035+SUMPRODUCT(($B$1461:$B$1491=$J1035)*1,C$1461:C$1491)))</f>
        <v>0.19935591266651109</v>
      </c>
      <c r="L1035" s="2" cm="1">
        <f t="array" ref="L1035">IF(D1035="","",0.5*(D1035+SUMPRODUCT(($B$1461:$B$1491=$J1035)*1,D$1461:D$1491)))</f>
        <v>0.19079555379163093</v>
      </c>
      <c r="M1035" s="2" cm="1">
        <f t="array" ref="M1035">IF(E1035="","",0.5*(E1035+SUMPRODUCT(($B$1461:$B$1491=$J1035)*1,E$1461:E$1491)))</f>
        <v>0.15654810771296634</v>
      </c>
      <c r="N1035" s="2" cm="1">
        <f t="array" ref="N1035">IF(F1035="","",0.5*(F1035+SUMPRODUCT(($B$1461:$B$1491=$J1035)*1,F$1461:F$1491)))</f>
        <v>0.15210889049173626</v>
      </c>
      <c r="O1035" s="2" cm="1">
        <f t="array" ref="O1035">IF(G1035="","",0.5*(G1035+SUMPRODUCT(($B$1461:$B$1491=$J1035)*1,G$1461:G$1491)))</f>
        <v>0.12612698237925149</v>
      </c>
    </row>
    <row r="1036" spans="1:15" x14ac:dyDescent="0.55000000000000004">
      <c r="A1036" s="3">
        <v>34</v>
      </c>
      <c r="B1036" s="3">
        <v>10</v>
      </c>
      <c r="C1036" s="2">
        <f>IF(logVir!C1036="","",資本サービス!C1036/SUM(資本サービス!C1036,労働コスト!C1036))</f>
        <v>0.37741228204801486</v>
      </c>
      <c r="D1036" s="2">
        <f>IF(logVir!D1036="","",資本サービス!D1036/SUM(資本サービス!D1036,労働コスト!D1036))</f>
        <v>0.35322513871042049</v>
      </c>
      <c r="E1036" s="2">
        <f>IF(logVir!E1036="","",資本サービス!E1036/SUM(資本サービス!E1036,労働コスト!E1036))</f>
        <v>0.31542527085743954</v>
      </c>
      <c r="F1036" s="2">
        <f>IF(logVir!F1036="","",資本サービス!F1036/SUM(資本サービス!F1036,労働コスト!F1036))</f>
        <v>0.32023930037223453</v>
      </c>
      <c r="G1036" s="2">
        <f>IF(logVir!G1036="","",資本サービス!G1036/SUM(資本サービス!G1036,労働コスト!G1036))</f>
        <v>0.27867489963699305</v>
      </c>
      <c r="I1036" s="3">
        <v>34</v>
      </c>
      <c r="J1036" s="3">
        <v>10</v>
      </c>
      <c r="K1036" s="2" cm="1">
        <f t="array" ref="K1036">IF(C1036="","",0.5*(C1036+SUMPRODUCT(($B$1461:$B$1491=$J1036)*1,C$1461:C$1491)))</f>
        <v>0.37545170888416057</v>
      </c>
      <c r="L1036" s="2" cm="1">
        <f t="array" ref="L1036">IF(D1036="","",0.5*(D1036+SUMPRODUCT(($B$1461:$B$1491=$J1036)*1,D$1461:D$1491)))</f>
        <v>0.35516380274063752</v>
      </c>
      <c r="M1036" s="2" cm="1">
        <f t="array" ref="M1036">IF(E1036="","",0.5*(E1036+SUMPRODUCT(($B$1461:$B$1491=$J1036)*1,E$1461:E$1491)))</f>
        <v>0.31797133760128132</v>
      </c>
      <c r="N1036" s="2" cm="1">
        <f t="array" ref="N1036">IF(F1036="","",0.5*(F1036+SUMPRODUCT(($B$1461:$B$1491=$J1036)*1,F$1461:F$1491)))</f>
        <v>0.3205314708330711</v>
      </c>
      <c r="O1036" s="2" cm="1">
        <f t="array" ref="O1036">IF(G1036="","",0.5*(G1036+SUMPRODUCT(($B$1461:$B$1491=$J1036)*1,G$1461:G$1491)))</f>
        <v>0.28181369862503425</v>
      </c>
    </row>
    <row r="1037" spans="1:15" x14ac:dyDescent="0.55000000000000004">
      <c r="A1037" s="3">
        <v>34</v>
      </c>
      <c r="B1037" s="3">
        <v>11</v>
      </c>
      <c r="C1037" s="2">
        <f>IF(logVir!C1037="","",資本サービス!C1037/SUM(資本サービス!C1037,労働コスト!C1037))</f>
        <v>0.74274045243500009</v>
      </c>
      <c r="D1037" s="2">
        <f>IF(logVir!D1037="","",資本サービス!D1037/SUM(資本サービス!D1037,労働コスト!D1037))</f>
        <v>0.73177568765595336</v>
      </c>
      <c r="E1037" s="2">
        <f>IF(logVir!E1037="","",資本サービス!E1037/SUM(資本サービス!E1037,労働コスト!E1037))</f>
        <v>0.78400542368049797</v>
      </c>
      <c r="F1037" s="2">
        <f>IF(logVir!F1037="","",資本サービス!F1037/SUM(資本サービス!F1037,労働コスト!F1037))</f>
        <v>0.83298396037883793</v>
      </c>
      <c r="G1037" s="2">
        <f>IF(logVir!G1037="","",資本サービス!G1037/SUM(資本サービス!G1037,労働コスト!G1037))</f>
        <v>0.82462962288042518</v>
      </c>
      <c r="I1037" s="3">
        <v>34</v>
      </c>
      <c r="J1037" s="3">
        <v>11</v>
      </c>
      <c r="K1037" s="2" cm="1">
        <f t="array" ref="K1037">IF(C1037="","",0.5*(C1037+SUMPRODUCT(($B$1461:$B$1491=$J1037)*1,C$1461:C$1491)))</f>
        <v>0.58895486097000871</v>
      </c>
      <c r="L1037" s="2" cm="1">
        <f t="array" ref="L1037">IF(D1037="","",0.5*(D1037+SUMPRODUCT(($B$1461:$B$1491=$J1037)*1,D$1461:D$1491)))</f>
        <v>0.58189087345270463</v>
      </c>
      <c r="M1037" s="2" cm="1">
        <f t="array" ref="M1037">IF(E1037="","",0.5*(E1037+SUMPRODUCT(($B$1461:$B$1491=$J1037)*1,E$1461:E$1491)))</f>
        <v>0.6017726379552657</v>
      </c>
      <c r="N1037" s="2" cm="1">
        <f t="array" ref="N1037">IF(F1037="","",0.5*(F1037+SUMPRODUCT(($B$1461:$B$1491=$J1037)*1,F$1461:F$1491)))</f>
        <v>0.63015627859688217</v>
      </c>
      <c r="O1037" s="2" cm="1">
        <f t="array" ref="O1037">IF(G1037="","",0.5*(G1037+SUMPRODUCT(($B$1461:$B$1491=$J1037)*1,G$1461:G$1491)))</f>
        <v>0.61534264905435521</v>
      </c>
    </row>
    <row r="1038" spans="1:15" x14ac:dyDescent="0.55000000000000004">
      <c r="A1038" s="3">
        <v>34</v>
      </c>
      <c r="B1038" s="3">
        <v>12</v>
      </c>
      <c r="C1038" s="2">
        <f>IF(logVir!C1038="","",資本サービス!C1038/SUM(資本サービス!C1038,労働コスト!C1038))</f>
        <v>0.50089688448805469</v>
      </c>
      <c r="D1038" s="2">
        <f>IF(logVir!D1038="","",資本サービス!D1038/SUM(資本サービス!D1038,労働コスト!D1038))</f>
        <v>0.452514070633036</v>
      </c>
      <c r="E1038" s="2">
        <f>IF(logVir!E1038="","",資本サービス!E1038/SUM(資本サービス!E1038,労働コスト!E1038))</f>
        <v>0.45267233987827904</v>
      </c>
      <c r="F1038" s="2">
        <f>IF(logVir!F1038="","",資本サービス!F1038/SUM(資本サービス!F1038,労働コスト!F1038))</f>
        <v>0.45521501196277953</v>
      </c>
      <c r="G1038" s="2">
        <f>IF(logVir!G1038="","",資本サービス!G1038/SUM(資本サービス!G1038,労働コスト!G1038))</f>
        <v>0.39186216909202692</v>
      </c>
      <c r="I1038" s="3">
        <v>34</v>
      </c>
      <c r="J1038" s="3">
        <v>12</v>
      </c>
      <c r="K1038" s="2" cm="1">
        <f t="array" ref="K1038">IF(C1038="","",0.5*(C1038+SUMPRODUCT(($B$1461:$B$1491=$J1038)*1,C$1461:C$1491)))</f>
        <v>0.50605588534927293</v>
      </c>
      <c r="L1038" s="2" cm="1">
        <f t="array" ref="L1038">IF(D1038="","",0.5*(D1038+SUMPRODUCT(($B$1461:$B$1491=$J1038)*1,D$1461:D$1491)))</f>
        <v>0.46975112183381057</v>
      </c>
      <c r="M1038" s="2" cm="1">
        <f t="array" ref="M1038">IF(E1038="","",0.5*(E1038+SUMPRODUCT(($B$1461:$B$1491=$J1038)*1,E$1461:E$1491)))</f>
        <v>0.46924683291217439</v>
      </c>
      <c r="N1038" s="2" cm="1">
        <f t="array" ref="N1038">IF(F1038="","",0.5*(F1038+SUMPRODUCT(($B$1461:$B$1491=$J1038)*1,F$1461:F$1491)))</f>
        <v>0.4682327583741237</v>
      </c>
      <c r="O1038" s="2" cm="1">
        <f t="array" ref="O1038">IF(G1038="","",0.5*(G1038+SUMPRODUCT(($B$1461:$B$1491=$J1038)*1,G$1461:G$1491)))</f>
        <v>0.41493224048424604</v>
      </c>
    </row>
    <row r="1039" spans="1:15" x14ac:dyDescent="0.55000000000000004">
      <c r="A1039" s="3">
        <v>34</v>
      </c>
      <c r="B1039" s="3">
        <v>13</v>
      </c>
      <c r="C1039" s="2">
        <f>IF(logVir!C1039="","",資本サービス!C1039/SUM(資本サービス!C1039,労働コスト!C1039))</f>
        <v>0.69682486522219467</v>
      </c>
      <c r="D1039" s="2">
        <f>IF(logVir!D1039="","",資本サービス!D1039/SUM(資本サービス!D1039,労働コスト!D1039))</f>
        <v>0.71626155893623522</v>
      </c>
      <c r="E1039" s="2">
        <f>IF(logVir!E1039="","",資本サービス!E1039/SUM(資本サービス!E1039,労働コスト!E1039))</f>
        <v>0.71932414335584427</v>
      </c>
      <c r="F1039" s="2">
        <f>IF(logVir!F1039="","",資本サービス!F1039/SUM(資本サービス!F1039,労働コスト!F1039))</f>
        <v>0.74925776077369211</v>
      </c>
      <c r="G1039" s="2">
        <f>IF(logVir!G1039="","",資本サービス!G1039/SUM(資本サービス!G1039,労働コスト!G1039))</f>
        <v>0.78610344539356636</v>
      </c>
      <c r="I1039" s="3">
        <v>34</v>
      </c>
      <c r="J1039" s="3">
        <v>13</v>
      </c>
      <c r="K1039" s="2" cm="1">
        <f t="array" ref="K1039">IF(C1039="","",0.5*(C1039+SUMPRODUCT(($B$1461:$B$1491=$J1039)*1,C$1461:C$1491)))</f>
        <v>0.64763321095316329</v>
      </c>
      <c r="L1039" s="2" cm="1">
        <f t="array" ref="L1039">IF(D1039="","",0.5*(D1039+SUMPRODUCT(($B$1461:$B$1491=$J1039)*1,D$1461:D$1491)))</f>
        <v>0.6722646702073356</v>
      </c>
      <c r="M1039" s="2" cm="1">
        <f t="array" ref="M1039">IF(E1039="","",0.5*(E1039+SUMPRODUCT(($B$1461:$B$1491=$J1039)*1,E$1461:E$1491)))</f>
        <v>0.65411061900589784</v>
      </c>
      <c r="N1039" s="2" cm="1">
        <f t="array" ref="N1039">IF(F1039="","",0.5*(F1039+SUMPRODUCT(($B$1461:$B$1491=$J1039)*1,F$1461:F$1491)))</f>
        <v>0.67646689175667729</v>
      </c>
      <c r="O1039" s="2" cm="1">
        <f t="array" ref="O1039">IF(G1039="","",0.5*(G1039+SUMPRODUCT(($B$1461:$B$1491=$J1039)*1,G$1461:G$1491)))</f>
        <v>0.67716944171801896</v>
      </c>
    </row>
    <row r="1040" spans="1:15" x14ac:dyDescent="0.55000000000000004">
      <c r="A1040" s="3">
        <v>34</v>
      </c>
      <c r="B1040" s="3">
        <v>14</v>
      </c>
      <c r="C1040" s="2">
        <f>IF(logVir!C1040="","",資本サービス!C1040/SUM(資本サービス!C1040,労働コスト!C1040))</f>
        <v>0.48447388081292914</v>
      </c>
      <c r="D1040" s="2">
        <f>IF(logVir!D1040="","",資本サービス!D1040/SUM(資本サービス!D1040,労働コスト!D1040))</f>
        <v>0.44977770089667835</v>
      </c>
      <c r="E1040" s="2">
        <f>IF(logVir!E1040="","",資本サービス!E1040/SUM(資本サービス!E1040,労働コスト!E1040))</f>
        <v>0.45534742567964603</v>
      </c>
      <c r="F1040" s="2">
        <f>IF(logVir!F1040="","",資本サービス!F1040/SUM(資本サービス!F1040,労働コスト!F1040))</f>
        <v>0.47886908761167435</v>
      </c>
      <c r="G1040" s="2">
        <f>IF(logVir!G1040="","",資本サービス!G1040/SUM(資本サービス!G1040,労働コスト!G1040))</f>
        <v>0.44707816634091296</v>
      </c>
      <c r="I1040" s="3">
        <v>34</v>
      </c>
      <c r="J1040" s="3">
        <v>14</v>
      </c>
      <c r="K1040" s="2" cm="1">
        <f t="array" ref="K1040">IF(C1040="","",0.5*(C1040+SUMPRODUCT(($B$1461:$B$1491=$J1040)*1,C$1461:C$1491)))</f>
        <v>0.44680918056009977</v>
      </c>
      <c r="L1040" s="2" cm="1">
        <f t="array" ref="L1040">IF(D1040="","",0.5*(D1040+SUMPRODUCT(($B$1461:$B$1491=$J1040)*1,D$1461:D$1491)))</f>
        <v>0.40970853077780922</v>
      </c>
      <c r="M1040" s="2" cm="1">
        <f t="array" ref="M1040">IF(E1040="","",0.5*(E1040+SUMPRODUCT(($B$1461:$B$1491=$J1040)*1,E$1461:E$1491)))</f>
        <v>0.42145458458703128</v>
      </c>
      <c r="N1040" s="2" cm="1">
        <f t="array" ref="N1040">IF(F1040="","",0.5*(F1040+SUMPRODUCT(($B$1461:$B$1491=$J1040)*1,F$1461:F$1491)))</f>
        <v>0.4398181778452861</v>
      </c>
      <c r="O1040" s="2" cm="1">
        <f t="array" ref="O1040">IF(G1040="","",0.5*(G1040+SUMPRODUCT(($B$1461:$B$1491=$J1040)*1,G$1461:G$1491)))</f>
        <v>0.41065811428373566</v>
      </c>
    </row>
    <row r="1041" spans="1:15" x14ac:dyDescent="0.55000000000000004">
      <c r="A1041" s="3">
        <v>34</v>
      </c>
      <c r="B1041" s="3">
        <v>15</v>
      </c>
      <c r="C1041" s="2">
        <f>IF(logVir!C1041="","",資本サービス!C1041/SUM(資本サービス!C1041,労働コスト!C1041))</f>
        <v>0.19179986522838097</v>
      </c>
      <c r="D1041" s="2">
        <f>IF(logVir!D1041="","",資本サービス!D1041/SUM(資本サービス!D1041,労働コスト!D1041))</f>
        <v>0.16834442525679919</v>
      </c>
      <c r="E1041" s="2">
        <f>IF(logVir!E1041="","",資本サービス!E1041/SUM(資本サービス!E1041,労働コスト!E1041))</f>
        <v>0.20272042284368705</v>
      </c>
      <c r="F1041" s="2">
        <f>IF(logVir!F1041="","",資本サービス!F1041/SUM(資本サービス!F1041,労働コスト!F1041))</f>
        <v>0.19981071767662581</v>
      </c>
      <c r="G1041" s="2">
        <f>IF(logVir!G1041="","",資本サービス!G1041/SUM(資本サービス!G1041,労働コスト!G1041))</f>
        <v>0.17100006104346882</v>
      </c>
      <c r="I1041" s="3">
        <v>34</v>
      </c>
      <c r="J1041" s="3">
        <v>15</v>
      </c>
      <c r="K1041" s="2" cm="1">
        <f t="array" ref="K1041">IF(C1041="","",0.5*(C1041+SUMPRODUCT(($B$1461:$B$1491=$J1041)*1,C$1461:C$1491)))</f>
        <v>0.2262028604719461</v>
      </c>
      <c r="L1041" s="2" cm="1">
        <f t="array" ref="L1041">IF(D1041="","",0.5*(D1041+SUMPRODUCT(($B$1461:$B$1491=$J1041)*1,D$1461:D$1491)))</f>
        <v>0.19310764083711424</v>
      </c>
      <c r="M1041" s="2" cm="1">
        <f t="array" ref="M1041">IF(E1041="","",0.5*(E1041+SUMPRODUCT(($B$1461:$B$1491=$J1041)*1,E$1461:E$1491)))</f>
        <v>0.22335448425295096</v>
      </c>
      <c r="N1041" s="2" cm="1">
        <f t="array" ref="N1041">IF(F1041="","",0.5*(F1041+SUMPRODUCT(($B$1461:$B$1491=$J1041)*1,F$1461:F$1491)))</f>
        <v>0.22636619926312085</v>
      </c>
      <c r="O1041" s="2" cm="1">
        <f t="array" ref="O1041">IF(G1041="","",0.5*(G1041+SUMPRODUCT(($B$1461:$B$1491=$J1041)*1,G$1461:G$1491)))</f>
        <v>0.19862366973180662</v>
      </c>
    </row>
    <row r="1042" spans="1:15" x14ac:dyDescent="0.55000000000000004">
      <c r="A1042" s="3">
        <v>34</v>
      </c>
      <c r="B1042" s="3">
        <v>16</v>
      </c>
      <c r="C1042" s="2">
        <f>IF(logVir!C1042="","",資本サービス!C1042/SUM(資本サービス!C1042,労働コスト!C1042))</f>
        <v>0.34995284067621563</v>
      </c>
      <c r="D1042" s="2">
        <f>IF(logVir!D1042="","",資本サービス!D1042/SUM(資本サービス!D1042,労働コスト!D1042))</f>
        <v>0.32225967171386433</v>
      </c>
      <c r="E1042" s="2">
        <f>IF(logVir!E1042="","",資本サービス!E1042/SUM(資本サービス!E1042,労働コスト!E1042))</f>
        <v>0.2816323124787759</v>
      </c>
      <c r="F1042" s="2">
        <f>IF(logVir!F1042="","",資本サービス!F1042/SUM(資本サービス!F1042,労働コスト!F1042))</f>
        <v>0.2879413009345963</v>
      </c>
      <c r="G1042" s="2">
        <f>IF(logVir!G1042="","",資本サービス!G1042/SUM(資本サービス!G1042,労働コスト!G1042))</f>
        <v>0.24797635074326677</v>
      </c>
      <c r="I1042" s="3">
        <v>34</v>
      </c>
      <c r="J1042" s="3">
        <v>16</v>
      </c>
      <c r="K1042" s="2" cm="1">
        <f t="array" ref="K1042">IF(C1042="","",0.5*(C1042+SUMPRODUCT(($B$1461:$B$1491=$J1042)*1,C$1461:C$1491)))</f>
        <v>0.3382531533833153</v>
      </c>
      <c r="L1042" s="2" cm="1">
        <f t="array" ref="L1042">IF(D1042="","",0.5*(D1042+SUMPRODUCT(($B$1461:$B$1491=$J1042)*1,D$1461:D$1491)))</f>
        <v>0.30988944368560983</v>
      </c>
      <c r="M1042" s="2" cm="1">
        <f t="array" ref="M1042">IF(E1042="","",0.5*(E1042+SUMPRODUCT(($B$1461:$B$1491=$J1042)*1,E$1461:E$1491)))</f>
        <v>0.27674152226411108</v>
      </c>
      <c r="N1042" s="2" cm="1">
        <f t="array" ref="N1042">IF(F1042="","",0.5*(F1042+SUMPRODUCT(($B$1461:$B$1491=$J1042)*1,F$1461:F$1491)))</f>
        <v>0.28015316640812582</v>
      </c>
      <c r="O1042" s="2" cm="1">
        <f t="array" ref="O1042">IF(G1042="","",0.5*(G1042+SUMPRODUCT(($B$1461:$B$1491=$J1042)*1,G$1461:G$1491)))</f>
        <v>0.24624553988786108</v>
      </c>
    </row>
    <row r="1043" spans="1:15" x14ac:dyDescent="0.55000000000000004">
      <c r="A1043" s="3">
        <v>34</v>
      </c>
      <c r="B1043" s="3">
        <v>17</v>
      </c>
      <c r="C1043" s="2">
        <f>IF(logVir!C1043="","",資本サービス!C1043/SUM(資本サービス!C1043,労働コスト!C1043))</f>
        <v>0.5777757997014461</v>
      </c>
      <c r="D1043" s="2">
        <f>IF(logVir!D1043="","",資本サービス!D1043/SUM(資本サービス!D1043,労働コスト!D1043))</f>
        <v>0.53611296543868259</v>
      </c>
      <c r="E1043" s="2">
        <f>IF(logVir!E1043="","",資本サービス!E1043/SUM(資本サービス!E1043,労働コスト!E1043))</f>
        <v>0.50625641486720929</v>
      </c>
      <c r="F1043" s="2">
        <f>IF(logVir!F1043="","",資本サービス!F1043/SUM(資本サービス!F1043,労働コスト!F1043))</f>
        <v>0.48471329873071761</v>
      </c>
      <c r="G1043" s="2">
        <f>IF(logVir!G1043="","",資本サービス!G1043/SUM(資本サービス!G1043,労働コスト!G1043))</f>
        <v>0.47635563372407536</v>
      </c>
      <c r="I1043" s="3">
        <v>34</v>
      </c>
      <c r="J1043" s="3">
        <v>17</v>
      </c>
      <c r="K1043" s="2" cm="1">
        <f t="array" ref="K1043">IF(C1043="","",0.5*(C1043+SUMPRODUCT(($B$1461:$B$1491=$J1043)*1,C$1461:C$1491)))</f>
        <v>0.61719526300647654</v>
      </c>
      <c r="L1043" s="2" cm="1">
        <f t="array" ref="L1043">IF(D1043="","",0.5*(D1043+SUMPRODUCT(($B$1461:$B$1491=$J1043)*1,D$1461:D$1491)))</f>
        <v>0.58857987082561447</v>
      </c>
      <c r="M1043" s="2" cm="1">
        <f t="array" ref="M1043">IF(E1043="","",0.5*(E1043+SUMPRODUCT(($B$1461:$B$1491=$J1043)*1,E$1461:E$1491)))</f>
        <v>0.56016025982114392</v>
      </c>
      <c r="N1043" s="2" cm="1">
        <f t="array" ref="N1043">IF(F1043="","",0.5*(F1043+SUMPRODUCT(($B$1461:$B$1491=$J1043)*1,F$1461:F$1491)))</f>
        <v>0.53532227515315745</v>
      </c>
      <c r="O1043" s="2" cm="1">
        <f t="array" ref="O1043">IF(G1043="","",0.5*(G1043+SUMPRODUCT(($B$1461:$B$1491=$J1043)*1,G$1461:G$1491)))</f>
        <v>0.5292326320630325</v>
      </c>
    </row>
    <row r="1044" spans="1:15" x14ac:dyDescent="0.55000000000000004">
      <c r="A1044" s="3">
        <v>34</v>
      </c>
      <c r="B1044" s="3">
        <v>18</v>
      </c>
      <c r="C1044" s="2">
        <f>IF(logVir!C1044="","",資本サービス!C1044/SUM(資本サービス!C1044,労働コスト!C1044))</f>
        <v>0.11543142110291799</v>
      </c>
      <c r="D1044" s="2">
        <f>IF(logVir!D1044="","",資本サービス!D1044/SUM(資本サービス!D1044,労働コスト!D1044))</f>
        <v>7.6986820503703826E-2</v>
      </c>
      <c r="E1044" s="2">
        <f>IF(logVir!E1044="","",資本サービス!E1044/SUM(資本サービス!E1044,労働コスト!E1044))</f>
        <v>7.2813565315140855E-2</v>
      </c>
      <c r="F1044" s="2">
        <f>IF(logVir!F1044="","",資本サービス!F1044/SUM(資本サービス!F1044,労働コスト!F1044))</f>
        <v>7.25047130064774E-2</v>
      </c>
      <c r="G1044" s="2">
        <f>IF(logVir!G1044="","",資本サービス!G1044/SUM(資本サービス!G1044,労働コスト!G1044))</f>
        <v>8.0741492252911246E-2</v>
      </c>
      <c r="I1044" s="3">
        <v>34</v>
      </c>
      <c r="J1044" s="3">
        <v>18</v>
      </c>
      <c r="K1044" s="2" cm="1">
        <f t="array" ref="K1044">IF(C1044="","",0.5*(C1044+SUMPRODUCT(($B$1461:$B$1491=$J1044)*1,C$1461:C$1491)))</f>
        <v>0.12946714496587836</v>
      </c>
      <c r="L1044" s="2" cm="1">
        <f t="array" ref="L1044">IF(D1044="","",0.5*(D1044+SUMPRODUCT(($B$1461:$B$1491=$J1044)*1,D$1461:D$1491)))</f>
        <v>9.3025904708523899E-2</v>
      </c>
      <c r="M1044" s="2" cm="1">
        <f t="array" ref="M1044">IF(E1044="","",0.5*(E1044+SUMPRODUCT(($B$1461:$B$1491=$J1044)*1,E$1461:E$1491)))</f>
        <v>8.8244842919126071E-2</v>
      </c>
      <c r="N1044" s="2" cm="1">
        <f t="array" ref="N1044">IF(F1044="","",0.5*(F1044+SUMPRODUCT(($B$1461:$B$1491=$J1044)*1,F$1461:F$1491)))</f>
        <v>8.7294462837315498E-2</v>
      </c>
      <c r="O1044" s="2" cm="1">
        <f t="array" ref="O1044">IF(G1044="","",0.5*(G1044+SUMPRODUCT(($B$1461:$B$1491=$J1044)*1,G$1461:G$1491)))</f>
        <v>9.112853350800143E-2</v>
      </c>
    </row>
    <row r="1045" spans="1:15" x14ac:dyDescent="0.55000000000000004">
      <c r="A1045" s="3">
        <v>34</v>
      </c>
      <c r="B1045" s="3">
        <v>19</v>
      </c>
      <c r="C1045" s="2">
        <f>IF(logVir!C1045="","",資本サービス!C1045/SUM(資本サービス!C1045,労働コスト!C1045))</f>
        <v>0.19133920721354714</v>
      </c>
      <c r="D1045" s="2">
        <f>IF(logVir!D1045="","",資本サービス!D1045/SUM(資本サービス!D1045,労働コスト!D1045))</f>
        <v>0.13674869599838721</v>
      </c>
      <c r="E1045" s="2">
        <f>IF(logVir!E1045="","",資本サービス!E1045/SUM(資本サービス!E1045,労働コスト!E1045))</f>
        <v>0.14406246632372646</v>
      </c>
      <c r="F1045" s="2">
        <f>IF(logVir!F1045="","",資本サービス!F1045/SUM(資本サービス!F1045,労働コスト!F1045))</f>
        <v>0.15090509466060328</v>
      </c>
      <c r="G1045" s="2">
        <f>IF(logVir!G1045="","",資本サービス!G1045/SUM(資本サービス!G1045,労働コスト!G1045))</f>
        <v>0.12825662672032556</v>
      </c>
      <c r="I1045" s="3">
        <v>34</v>
      </c>
      <c r="J1045" s="3">
        <v>19</v>
      </c>
      <c r="K1045" s="2" cm="1">
        <f t="array" ref="K1045">IF(C1045="","",0.5*(C1045+SUMPRODUCT(($B$1461:$B$1491=$J1045)*1,C$1461:C$1491)))</f>
        <v>0.18201260507663253</v>
      </c>
      <c r="L1045" s="2" cm="1">
        <f t="array" ref="L1045">IF(D1045="","",0.5*(D1045+SUMPRODUCT(($B$1461:$B$1491=$J1045)*1,D$1461:D$1491)))</f>
        <v>0.13470538251199404</v>
      </c>
      <c r="M1045" s="2" cm="1">
        <f t="array" ref="M1045">IF(E1045="","",0.5*(E1045+SUMPRODUCT(($B$1461:$B$1491=$J1045)*1,E$1461:E$1491)))</f>
        <v>0.13732746332767815</v>
      </c>
      <c r="N1045" s="2" cm="1">
        <f t="array" ref="N1045">IF(F1045="","",0.5*(F1045+SUMPRODUCT(($B$1461:$B$1491=$J1045)*1,F$1461:F$1491)))</f>
        <v>0.1406273476921493</v>
      </c>
      <c r="O1045" s="2" cm="1">
        <f t="array" ref="O1045">IF(G1045="","",0.5*(G1045+SUMPRODUCT(($B$1461:$B$1491=$J1045)*1,G$1461:G$1491)))</f>
        <v>0.12677101576952482</v>
      </c>
    </row>
    <row r="1046" spans="1:15" x14ac:dyDescent="0.55000000000000004">
      <c r="A1046" s="3">
        <v>34</v>
      </c>
      <c r="B1046" s="3">
        <v>20</v>
      </c>
      <c r="C1046" s="2">
        <f>IF(logVir!C1046="","",資本サービス!C1046/SUM(資本サービス!C1046,労働コスト!C1046))</f>
        <v>0.22016814975474841</v>
      </c>
      <c r="D1046" s="2">
        <f>IF(logVir!D1046="","",資本サービス!D1046/SUM(資本サービス!D1046,労働コスト!D1046))</f>
        <v>0.18545934893426894</v>
      </c>
      <c r="E1046" s="2">
        <f>IF(logVir!E1046="","",資本サービス!E1046/SUM(資本サービス!E1046,労働コスト!E1046))</f>
        <v>0.18821666741402709</v>
      </c>
      <c r="F1046" s="2">
        <f>IF(logVir!F1046="","",資本サービス!F1046/SUM(資本サービス!F1046,労働コスト!F1046))</f>
        <v>0.19257707899469756</v>
      </c>
      <c r="G1046" s="2">
        <f>IF(logVir!G1046="","",資本サービス!G1046/SUM(資本サービス!G1046,労働コスト!G1046))</f>
        <v>0.17138802912615231</v>
      </c>
      <c r="I1046" s="3">
        <v>34</v>
      </c>
      <c r="J1046" s="3">
        <v>20</v>
      </c>
      <c r="K1046" s="2" cm="1">
        <f t="array" ref="K1046">IF(C1046="","",0.5*(C1046+SUMPRODUCT(($B$1461:$B$1491=$J1046)*1,C$1461:C$1491)))</f>
        <v>0.23728288116172902</v>
      </c>
      <c r="L1046" s="2" cm="1">
        <f t="array" ref="L1046">IF(D1046="","",0.5*(D1046+SUMPRODUCT(($B$1461:$B$1491=$J1046)*1,D$1461:D$1491)))</f>
        <v>0.21536815711103963</v>
      </c>
      <c r="M1046" s="2" cm="1">
        <f t="array" ref="M1046">IF(E1046="","",0.5*(E1046+SUMPRODUCT(($B$1461:$B$1491=$J1046)*1,E$1461:E$1491)))</f>
        <v>0.21987335111108228</v>
      </c>
      <c r="N1046" s="2" cm="1">
        <f t="array" ref="N1046">IF(F1046="","",0.5*(F1046+SUMPRODUCT(($B$1461:$B$1491=$J1046)*1,F$1461:F$1491)))</f>
        <v>0.22284495981640251</v>
      </c>
      <c r="O1046" s="2" cm="1">
        <f t="array" ref="O1046">IF(G1046="","",0.5*(G1046+SUMPRODUCT(($B$1461:$B$1491=$J1046)*1,G$1461:G$1491)))</f>
        <v>0.20454493421640985</v>
      </c>
    </row>
    <row r="1047" spans="1:15" x14ac:dyDescent="0.55000000000000004">
      <c r="A1047" s="3">
        <v>34</v>
      </c>
      <c r="B1047" s="3">
        <v>21</v>
      </c>
      <c r="C1047" s="2">
        <f>IF(logVir!C1047="","",資本サービス!C1047/SUM(資本サービス!C1047,労働コスト!C1047))</f>
        <v>0.28203177944947555</v>
      </c>
      <c r="D1047" s="2">
        <f>IF(logVir!D1047="","",資本サービス!D1047/SUM(資本サービス!D1047,労働コスト!D1047))</f>
        <v>0.25917059288815858</v>
      </c>
      <c r="E1047" s="2">
        <f>IF(logVir!E1047="","",資本サービス!E1047/SUM(資本サービス!E1047,労働コスト!E1047))</f>
        <v>0.20110181745445266</v>
      </c>
      <c r="F1047" s="2">
        <f>IF(logVir!F1047="","",資本サービス!F1047/SUM(資本サービス!F1047,労働コスト!F1047))</f>
        <v>0.20449889840663657</v>
      </c>
      <c r="G1047" s="2">
        <f>IF(logVir!G1047="","",資本サービス!G1047/SUM(資本サービス!G1047,労働コスト!G1047))</f>
        <v>0.18334913708551417</v>
      </c>
      <c r="I1047" s="3">
        <v>34</v>
      </c>
      <c r="J1047" s="3">
        <v>21</v>
      </c>
      <c r="K1047" s="2" cm="1">
        <f t="array" ref="K1047">IF(C1047="","",0.5*(C1047+SUMPRODUCT(($B$1461:$B$1491=$J1047)*1,C$1461:C$1491)))</f>
        <v>0.30844430604679962</v>
      </c>
      <c r="L1047" s="2" cm="1">
        <f t="array" ref="L1047">IF(D1047="","",0.5*(D1047+SUMPRODUCT(($B$1461:$B$1491=$J1047)*1,D$1461:D$1491)))</f>
        <v>0.27846016825760012</v>
      </c>
      <c r="M1047" s="2" cm="1">
        <f t="array" ref="M1047">IF(E1047="","",0.5*(E1047+SUMPRODUCT(($B$1461:$B$1491=$J1047)*1,E$1461:E$1491)))</f>
        <v>0.2455051656037639</v>
      </c>
      <c r="N1047" s="2" cm="1">
        <f t="array" ref="N1047">IF(F1047="","",0.5*(F1047+SUMPRODUCT(($B$1461:$B$1491=$J1047)*1,F$1461:F$1491)))</f>
        <v>0.2459065411055536</v>
      </c>
      <c r="O1047" s="2" cm="1">
        <f t="array" ref="O1047">IF(G1047="","",0.5*(G1047+SUMPRODUCT(($B$1461:$B$1491=$J1047)*1,G$1461:G$1491)))</f>
        <v>0.22716723156204127</v>
      </c>
    </row>
    <row r="1048" spans="1:15" x14ac:dyDescent="0.55000000000000004">
      <c r="A1048" s="3">
        <v>34</v>
      </c>
      <c r="B1048" s="3">
        <v>22</v>
      </c>
      <c r="C1048" s="2">
        <f>IF(logVir!C1048="","",資本サービス!C1048/SUM(資本サービス!C1048,労働コスト!C1048))</f>
        <v>0.1967422009877966</v>
      </c>
      <c r="D1048" s="2">
        <f>IF(logVir!D1048="","",資本サービス!D1048/SUM(資本サービス!D1048,労働コスト!D1048))</f>
        <v>0.15837176871270756</v>
      </c>
      <c r="E1048" s="2">
        <f>IF(logVir!E1048="","",資本サービス!E1048/SUM(資本サービス!E1048,労働コスト!E1048))</f>
        <v>0.13044406531024683</v>
      </c>
      <c r="F1048" s="2">
        <f>IF(logVir!F1048="","",資本サービス!F1048/SUM(資本サービス!F1048,労働コスト!F1048))</f>
        <v>0.15523326076865199</v>
      </c>
      <c r="G1048" s="2">
        <f>IF(logVir!G1048="","",資本サービス!G1048/SUM(資本サービス!G1048,労働コスト!G1048))</f>
        <v>0.15225674280030557</v>
      </c>
      <c r="I1048" s="3">
        <v>34</v>
      </c>
      <c r="J1048" s="3">
        <v>22</v>
      </c>
      <c r="K1048" s="2" cm="1">
        <f t="array" ref="K1048">IF(C1048="","",0.5*(C1048+SUMPRODUCT(($B$1461:$B$1491=$J1048)*1,C$1461:C$1491)))</f>
        <v>0.21040096574902351</v>
      </c>
      <c r="L1048" s="2" cm="1">
        <f t="array" ref="L1048">IF(D1048="","",0.5*(D1048+SUMPRODUCT(($B$1461:$B$1491=$J1048)*1,D$1461:D$1491)))</f>
        <v>0.17146220701847015</v>
      </c>
      <c r="M1048" s="2" cm="1">
        <f t="array" ref="M1048">IF(E1048="","",0.5*(E1048+SUMPRODUCT(($B$1461:$B$1491=$J1048)*1,E$1461:E$1491)))</f>
        <v>0.14401232294644956</v>
      </c>
      <c r="N1048" s="2" cm="1">
        <f t="array" ref="N1048">IF(F1048="","",0.5*(F1048+SUMPRODUCT(($B$1461:$B$1491=$J1048)*1,F$1461:F$1491)))</f>
        <v>0.15882647938305827</v>
      </c>
      <c r="O1048" s="2" cm="1">
        <f t="array" ref="O1048">IF(G1048="","",0.5*(G1048+SUMPRODUCT(($B$1461:$B$1491=$J1048)*1,G$1461:G$1491)))</f>
        <v>0.15671856918793431</v>
      </c>
    </row>
    <row r="1049" spans="1:15" x14ac:dyDescent="0.55000000000000004">
      <c r="A1049" s="3">
        <v>34</v>
      </c>
      <c r="B1049" s="3">
        <v>23</v>
      </c>
      <c r="C1049" s="2">
        <f>IF(logVir!C1049="","",資本サービス!C1049/SUM(資本サービス!C1049,労働コスト!C1049))</f>
        <v>0.66030906024463742</v>
      </c>
      <c r="D1049" s="2">
        <f>IF(logVir!D1049="","",資本サービス!D1049/SUM(資本サービス!D1049,労働コスト!D1049))</f>
        <v>0.58277131887725198</v>
      </c>
      <c r="E1049" s="2">
        <f>IF(logVir!E1049="","",資本サービス!E1049/SUM(資本サービス!E1049,労働コスト!E1049))</f>
        <v>0.5921922171366033</v>
      </c>
      <c r="F1049" s="2">
        <f>IF(logVir!F1049="","",資本サービス!F1049/SUM(資本サービス!F1049,労働コスト!F1049))</f>
        <v>0.55511888263724884</v>
      </c>
      <c r="G1049" s="2">
        <f>IF(logVir!G1049="","",資本サービス!G1049/SUM(資本サービス!G1049,労働コスト!G1049))</f>
        <v>0.51675595631015347</v>
      </c>
      <c r="I1049" s="3">
        <v>34</v>
      </c>
      <c r="J1049" s="3">
        <v>23</v>
      </c>
      <c r="K1049" s="2" cm="1">
        <f t="array" ref="K1049">IF(C1049="","",0.5*(C1049+SUMPRODUCT(($B$1461:$B$1491=$J1049)*1,C$1461:C$1491)))</f>
        <v>0.68804986238144994</v>
      </c>
      <c r="L1049" s="2" cm="1">
        <f t="array" ref="L1049">IF(D1049="","",0.5*(D1049+SUMPRODUCT(($B$1461:$B$1491=$J1049)*1,D$1461:D$1491)))</f>
        <v>0.634444469776689</v>
      </c>
      <c r="M1049" s="2" cm="1">
        <f t="array" ref="M1049">IF(E1049="","",0.5*(E1049+SUMPRODUCT(($B$1461:$B$1491=$J1049)*1,E$1461:E$1491)))</f>
        <v>0.62249229620704449</v>
      </c>
      <c r="N1049" s="2" cm="1">
        <f t="array" ref="N1049">IF(F1049="","",0.5*(F1049+SUMPRODUCT(($B$1461:$B$1491=$J1049)*1,F$1461:F$1491)))</f>
        <v>0.58989067167549258</v>
      </c>
      <c r="O1049" s="2" cm="1">
        <f t="array" ref="O1049">IF(G1049="","",0.5*(G1049+SUMPRODUCT(($B$1461:$B$1491=$J1049)*1,G$1461:G$1491)))</f>
        <v>0.55944244534756682</v>
      </c>
    </row>
    <row r="1050" spans="1:15" x14ac:dyDescent="0.55000000000000004">
      <c r="A1050" s="3">
        <v>34</v>
      </c>
      <c r="B1050" s="3">
        <v>24</v>
      </c>
      <c r="C1050" s="2">
        <f>IF(logVir!C1050="","",資本サービス!C1050/SUM(資本サービス!C1050,労働コスト!C1050))</f>
        <v>0.29402453473927748</v>
      </c>
      <c r="D1050" s="2">
        <f>IF(logVir!D1050="","",資本サービス!D1050/SUM(資本サービス!D1050,労働コスト!D1050))</f>
        <v>0.26476771957836859</v>
      </c>
      <c r="E1050" s="2">
        <f>IF(logVir!E1050="","",資本サービス!E1050/SUM(資本サービス!E1050,労働コスト!E1050))</f>
        <v>0.26691261919134879</v>
      </c>
      <c r="F1050" s="2">
        <f>IF(logVir!F1050="","",資本サービス!F1050/SUM(資本サービス!F1050,労働コスト!F1050))</f>
        <v>0.22495749239647359</v>
      </c>
      <c r="G1050" s="2">
        <f>IF(logVir!G1050="","",資本サービス!G1050/SUM(資本サービス!G1050,労働コスト!G1050))</f>
        <v>0.20198127666509122</v>
      </c>
      <c r="I1050" s="3">
        <v>34</v>
      </c>
      <c r="J1050" s="3">
        <v>24</v>
      </c>
      <c r="K1050" s="2" cm="1">
        <f t="array" ref="K1050">IF(C1050="","",0.5*(C1050+SUMPRODUCT(($B$1461:$B$1491=$J1050)*1,C$1461:C$1491)))</f>
        <v>0.29110247916355225</v>
      </c>
      <c r="L1050" s="2" cm="1">
        <f t="array" ref="L1050">IF(D1050="","",0.5*(D1050+SUMPRODUCT(($B$1461:$B$1491=$J1050)*1,D$1461:D$1491)))</f>
        <v>0.26386197932987088</v>
      </c>
      <c r="M1050" s="2" cm="1">
        <f t="array" ref="M1050">IF(E1050="","",0.5*(E1050+SUMPRODUCT(($B$1461:$B$1491=$J1050)*1,E$1461:E$1491)))</f>
        <v>0.25782966976227562</v>
      </c>
      <c r="N1050" s="2" cm="1">
        <f t="array" ref="N1050">IF(F1050="","",0.5*(F1050+SUMPRODUCT(($B$1461:$B$1491=$J1050)*1,F$1461:F$1491)))</f>
        <v>0.22823725362303299</v>
      </c>
      <c r="O1050" s="2" cm="1">
        <f t="array" ref="O1050">IF(G1050="","",0.5*(G1050+SUMPRODUCT(($B$1461:$B$1491=$J1050)*1,G$1461:G$1491)))</f>
        <v>0.21096975410535068</v>
      </c>
    </row>
    <row r="1051" spans="1:15" x14ac:dyDescent="0.55000000000000004">
      <c r="A1051" s="3">
        <v>34</v>
      </c>
      <c r="B1051" s="3">
        <v>25</v>
      </c>
      <c r="C1051" s="2">
        <f>IF(logVir!C1051="","",資本サービス!C1051/SUM(資本サービス!C1051,労働コスト!C1051))</f>
        <v>0.19714399790118453</v>
      </c>
      <c r="D1051" s="2">
        <f>IF(logVir!D1051="","",資本サービス!D1051/SUM(資本サービス!D1051,労働コスト!D1051))</f>
        <v>0.17252596619373725</v>
      </c>
      <c r="E1051" s="2">
        <f>IF(logVir!E1051="","",資本サービス!E1051/SUM(資本サービス!E1051,労働コスト!E1051))</f>
        <v>0.23660365552412577</v>
      </c>
      <c r="F1051" s="2">
        <f>IF(logVir!F1051="","",資本サービス!F1051/SUM(資本サービス!F1051,労働コスト!F1051))</f>
        <v>0.20985927459718062</v>
      </c>
      <c r="G1051" s="2">
        <f>IF(logVir!G1051="","",資本サービス!G1051/SUM(資本サービス!G1051,労働コスト!G1051))</f>
        <v>0.19440767662236377</v>
      </c>
      <c r="I1051" s="3">
        <v>34</v>
      </c>
      <c r="J1051" s="3">
        <v>25</v>
      </c>
      <c r="K1051" s="2" cm="1">
        <f t="array" ref="K1051">IF(C1051="","",0.5*(C1051+SUMPRODUCT(($B$1461:$B$1491=$J1051)*1,C$1461:C$1491)))</f>
        <v>0.19783647756460149</v>
      </c>
      <c r="L1051" s="2" cm="1">
        <f t="array" ref="L1051">IF(D1051="","",0.5*(D1051+SUMPRODUCT(($B$1461:$B$1491=$J1051)*1,D$1461:D$1491)))</f>
        <v>0.18479033802927131</v>
      </c>
      <c r="M1051" s="2" cm="1">
        <f t="array" ref="M1051">IF(E1051="","",0.5*(E1051+SUMPRODUCT(($B$1461:$B$1491=$J1051)*1,E$1461:E$1491)))</f>
        <v>0.2172119302187755</v>
      </c>
      <c r="N1051" s="2" cm="1">
        <f t="array" ref="N1051">IF(F1051="","",0.5*(F1051+SUMPRODUCT(($B$1461:$B$1491=$J1051)*1,F$1461:F$1491)))</f>
        <v>0.20443874336742596</v>
      </c>
      <c r="O1051" s="2" cm="1">
        <f t="array" ref="O1051">IF(G1051="","",0.5*(G1051+SUMPRODUCT(($B$1461:$B$1491=$J1051)*1,G$1461:G$1491)))</f>
        <v>0.19603757431784646</v>
      </c>
    </row>
    <row r="1052" spans="1:15" x14ac:dyDescent="0.55000000000000004">
      <c r="A1052" s="3">
        <v>34</v>
      </c>
      <c r="B1052" s="3">
        <v>26</v>
      </c>
      <c r="C1052" s="2">
        <f>IF(logVir!C1052="","",資本サービス!C1052/SUM(資本サービス!C1052,労働コスト!C1052))</f>
        <v>0.62189618493427179</v>
      </c>
      <c r="D1052" s="2">
        <f>IF(logVir!D1052="","",資本サービス!D1052/SUM(資本サービス!D1052,労働コスト!D1052))</f>
        <v>0.47553423547461998</v>
      </c>
      <c r="E1052" s="2">
        <f>IF(logVir!E1052="","",資本サービス!E1052/SUM(資本サービス!E1052,労働コスト!E1052))</f>
        <v>0.4272919342594701</v>
      </c>
      <c r="F1052" s="2">
        <f>IF(logVir!F1052="","",資本サービス!F1052/SUM(資本サービス!F1052,労働コスト!F1052))</f>
        <v>0.40837669667195098</v>
      </c>
      <c r="G1052" s="2">
        <f>IF(logVir!G1052="","",資本サービス!G1052/SUM(資本サービス!G1052,労働コスト!G1052))</f>
        <v>0.42195962291966121</v>
      </c>
      <c r="I1052" s="3">
        <v>34</v>
      </c>
      <c r="J1052" s="3">
        <v>26</v>
      </c>
      <c r="K1052" s="2" cm="1">
        <f t="array" ref="K1052">IF(C1052="","",0.5*(C1052+SUMPRODUCT(($B$1461:$B$1491=$J1052)*1,C$1461:C$1491)))</f>
        <v>0.65651037471347351</v>
      </c>
      <c r="L1052" s="2" cm="1">
        <f t="array" ref="L1052">IF(D1052="","",0.5*(D1052+SUMPRODUCT(($B$1461:$B$1491=$J1052)*1,D$1461:D$1491)))</f>
        <v>0.54994039639983638</v>
      </c>
      <c r="M1052" s="2" cm="1">
        <f t="array" ref="M1052">IF(E1052="","",0.5*(E1052+SUMPRODUCT(($B$1461:$B$1491=$J1052)*1,E$1461:E$1491)))</f>
        <v>0.49058151773767505</v>
      </c>
      <c r="N1052" s="2" cm="1">
        <f t="array" ref="N1052">IF(F1052="","",0.5*(F1052+SUMPRODUCT(($B$1461:$B$1491=$J1052)*1,F$1461:F$1491)))</f>
        <v>0.49353493361197009</v>
      </c>
      <c r="O1052" s="2" cm="1">
        <f t="array" ref="O1052">IF(G1052="","",0.5*(G1052+SUMPRODUCT(($B$1461:$B$1491=$J1052)*1,G$1461:G$1491)))</f>
        <v>0.4987968713299562</v>
      </c>
    </row>
    <row r="1053" spans="1:15" x14ac:dyDescent="0.55000000000000004">
      <c r="A1053" s="3">
        <v>34</v>
      </c>
      <c r="B1053" s="3">
        <v>27</v>
      </c>
      <c r="C1053" s="2">
        <f>IF(logVir!C1053="","",資本サービス!C1053/SUM(資本サービス!C1053,労働コスト!C1053))</f>
        <v>0.26114436708004168</v>
      </c>
      <c r="D1053" s="2">
        <f>IF(logVir!D1053="","",資本サービス!D1053/SUM(資本サービス!D1053,労働コスト!D1053))</f>
        <v>0.18163056552732948</v>
      </c>
      <c r="E1053" s="2">
        <f>IF(logVir!E1053="","",資本サービス!E1053/SUM(資本サービス!E1053,労働コスト!E1053))</f>
        <v>0.18835719913926582</v>
      </c>
      <c r="F1053" s="2">
        <f>IF(logVir!F1053="","",資本サービス!F1053/SUM(資本サービス!F1053,労働コスト!F1053))</f>
        <v>0.18612501586041896</v>
      </c>
      <c r="G1053" s="2">
        <f>IF(logVir!G1053="","",資本サービス!G1053/SUM(資本サービス!G1053,労働コスト!G1053))</f>
        <v>0.1961748258701963</v>
      </c>
      <c r="I1053" s="3">
        <v>34</v>
      </c>
      <c r="J1053" s="3">
        <v>27</v>
      </c>
      <c r="K1053" s="2" cm="1">
        <f t="array" ref="K1053">IF(C1053="","",0.5*(C1053+SUMPRODUCT(($B$1461:$B$1491=$J1053)*1,C$1461:C$1491)))</f>
        <v>0.23611712858089129</v>
      </c>
      <c r="L1053" s="2" cm="1">
        <f t="array" ref="L1053">IF(D1053="","",0.5*(D1053+SUMPRODUCT(($B$1461:$B$1491=$J1053)*1,D$1461:D$1491)))</f>
        <v>0.19360386627657689</v>
      </c>
      <c r="M1053" s="2" cm="1">
        <f t="array" ref="M1053">IF(E1053="","",0.5*(E1053+SUMPRODUCT(($B$1461:$B$1491=$J1053)*1,E$1461:E$1491)))</f>
        <v>0.19594089544468563</v>
      </c>
      <c r="N1053" s="2" cm="1">
        <f t="array" ref="N1053">IF(F1053="","",0.5*(F1053+SUMPRODUCT(($B$1461:$B$1491=$J1053)*1,F$1461:F$1491)))</f>
        <v>0.19302747990037045</v>
      </c>
      <c r="O1053" s="2" cm="1">
        <f t="array" ref="O1053">IF(G1053="","",0.5*(G1053+SUMPRODUCT(($B$1461:$B$1491=$J1053)*1,G$1461:G$1491)))</f>
        <v>0.19152200579598166</v>
      </c>
    </row>
    <row r="1054" spans="1:15" x14ac:dyDescent="0.55000000000000004">
      <c r="A1054" s="3">
        <v>34</v>
      </c>
      <c r="B1054" s="3">
        <v>28</v>
      </c>
      <c r="C1054" s="2">
        <f>IF(logVir!C1054="","",資本サービス!C1054/SUM(資本サービス!C1054,労働コスト!C1054))</f>
        <v>0.40310703999958181</v>
      </c>
      <c r="D1054" s="2">
        <f>IF(logVir!D1054="","",資本サービス!D1054/SUM(資本サービス!D1054,労働コスト!D1054))</f>
        <v>0.35530642976803894</v>
      </c>
      <c r="E1054" s="2">
        <f>IF(logVir!E1054="","",資本サービス!E1054/SUM(資本サービス!E1054,労働コスト!E1054))</f>
        <v>0.33617598914292934</v>
      </c>
      <c r="F1054" s="2">
        <f>IF(logVir!F1054="","",資本サービス!F1054/SUM(資本サービス!F1054,労働コスト!F1054))</f>
        <v>0.33883481470610449</v>
      </c>
      <c r="G1054" s="2">
        <f>IF(logVir!G1054="","",資本サービス!G1054/SUM(資本サービス!G1054,労働コスト!G1054))</f>
        <v>0.34564480726128416</v>
      </c>
      <c r="I1054" s="3">
        <v>34</v>
      </c>
      <c r="J1054" s="3">
        <v>28</v>
      </c>
      <c r="K1054" s="2" cm="1">
        <f t="array" ref="K1054">IF(C1054="","",0.5*(C1054+SUMPRODUCT(($B$1461:$B$1491=$J1054)*1,C$1461:C$1491)))</f>
        <v>0.4026636067946725</v>
      </c>
      <c r="L1054" s="2" cm="1">
        <f t="array" ref="L1054">IF(D1054="","",0.5*(D1054+SUMPRODUCT(($B$1461:$B$1491=$J1054)*1,D$1461:D$1491)))</f>
        <v>0.35596057211889331</v>
      </c>
      <c r="M1054" s="2" cm="1">
        <f t="array" ref="M1054">IF(E1054="","",0.5*(E1054+SUMPRODUCT(($B$1461:$B$1491=$J1054)*1,E$1461:E$1491)))</f>
        <v>0.33110958388053147</v>
      </c>
      <c r="N1054" s="2" cm="1">
        <f t="array" ref="N1054">IF(F1054="","",0.5*(F1054+SUMPRODUCT(($B$1461:$B$1491=$J1054)*1,F$1461:F$1491)))</f>
        <v>0.33579652550863981</v>
      </c>
      <c r="O1054" s="2" cm="1">
        <f t="array" ref="O1054">IF(G1054="","",0.5*(G1054+SUMPRODUCT(($B$1461:$B$1491=$J1054)*1,G$1461:G$1491)))</f>
        <v>0.34531624153780122</v>
      </c>
    </row>
    <row r="1055" spans="1:15" x14ac:dyDescent="0.55000000000000004">
      <c r="A1055" s="3">
        <v>34</v>
      </c>
      <c r="B1055" s="3">
        <v>29</v>
      </c>
      <c r="C1055" s="2">
        <f>IF(logVir!C1055="","",資本サービス!C1055/SUM(資本サービス!C1055,労働コスト!C1055))</f>
        <v>0.21309509869869903</v>
      </c>
      <c r="D1055" s="2">
        <f>IF(logVir!D1055="","",資本サービス!D1055/SUM(資本サービス!D1055,労働コスト!D1055))</f>
        <v>0.1828148507440211</v>
      </c>
      <c r="E1055" s="2">
        <f>IF(logVir!E1055="","",資本サービス!E1055/SUM(資本サービス!E1055,労働コスト!E1055))</f>
        <v>0.16759337818491046</v>
      </c>
      <c r="F1055" s="2">
        <f>IF(logVir!F1055="","",資本サービス!F1055/SUM(資本サービス!F1055,労働コスト!F1055))</f>
        <v>0.17140806792813776</v>
      </c>
      <c r="G1055" s="2">
        <f>IF(logVir!G1055="","",資本サービス!G1055/SUM(資本サービス!G1055,労働コスト!G1055))</f>
        <v>0.16024338455503051</v>
      </c>
      <c r="I1055" s="3">
        <v>34</v>
      </c>
      <c r="J1055" s="3">
        <v>29</v>
      </c>
      <c r="K1055" s="2" cm="1">
        <f t="array" ref="K1055">IF(C1055="","",0.5*(C1055+SUMPRODUCT(($B$1461:$B$1491=$J1055)*1,C$1461:C$1491)))</f>
        <v>0.20232000241584652</v>
      </c>
      <c r="L1055" s="2" cm="1">
        <f t="array" ref="L1055">IF(D1055="","",0.5*(D1055+SUMPRODUCT(($B$1461:$B$1491=$J1055)*1,D$1461:D$1491)))</f>
        <v>0.18828658096725667</v>
      </c>
      <c r="M1055" s="2" cm="1">
        <f t="array" ref="M1055">IF(E1055="","",0.5*(E1055+SUMPRODUCT(($B$1461:$B$1491=$J1055)*1,E$1461:E$1491)))</f>
        <v>0.16348232738315122</v>
      </c>
      <c r="N1055" s="2" cm="1">
        <f t="array" ref="N1055">IF(F1055="","",0.5*(F1055+SUMPRODUCT(($B$1461:$B$1491=$J1055)*1,F$1461:F$1491)))</f>
        <v>0.1734957691174317</v>
      </c>
      <c r="O1055" s="2" cm="1">
        <f t="array" ref="O1055">IF(G1055="","",0.5*(G1055+SUMPRODUCT(($B$1461:$B$1491=$J1055)*1,G$1461:G$1491)))</f>
        <v>0.16202209199437917</v>
      </c>
    </row>
    <row r="1056" spans="1:15" x14ac:dyDescent="0.55000000000000004">
      <c r="A1056" s="3">
        <v>34</v>
      </c>
      <c r="B1056" s="3">
        <v>30</v>
      </c>
      <c r="C1056" s="2">
        <f>IF(logVir!C1056="","",資本サービス!C1056/SUM(資本サービス!C1056,労働コスト!C1056))</f>
        <v>0.11793956442156495</v>
      </c>
      <c r="D1056" s="2">
        <f>IF(logVir!D1056="","",資本サービス!D1056/SUM(資本サービス!D1056,労働コスト!D1056))</f>
        <v>9.0968651539030096E-2</v>
      </c>
      <c r="E1056" s="2">
        <f>IF(logVir!E1056="","",資本サービス!E1056/SUM(資本サービス!E1056,労働コスト!E1056))</f>
        <v>7.5990894317177579E-2</v>
      </c>
      <c r="F1056" s="2">
        <f>IF(logVir!F1056="","",資本サービス!F1056/SUM(資本サービス!F1056,労働コスト!F1056))</f>
        <v>7.7860442384894687E-2</v>
      </c>
      <c r="G1056" s="2">
        <f>IF(logVir!G1056="","",資本サービス!G1056/SUM(資本サービス!G1056,労働コスト!G1056))</f>
        <v>6.0490095187790263E-2</v>
      </c>
      <c r="I1056" s="3">
        <v>34</v>
      </c>
      <c r="J1056" s="3">
        <v>30</v>
      </c>
      <c r="K1056" s="2" cm="1">
        <f t="array" ref="K1056">IF(C1056="","",0.5*(C1056+SUMPRODUCT(($B$1461:$B$1491=$J1056)*1,C$1461:C$1491)))</f>
        <v>0.1261746408534801</v>
      </c>
      <c r="L1056" s="2" cm="1">
        <f t="array" ref="L1056">IF(D1056="","",0.5*(D1056+SUMPRODUCT(($B$1461:$B$1491=$J1056)*1,D$1461:D$1491)))</f>
        <v>0.10212483668996233</v>
      </c>
      <c r="M1056" s="2" cm="1">
        <f t="array" ref="M1056">IF(E1056="","",0.5*(E1056+SUMPRODUCT(($B$1461:$B$1491=$J1056)*1,E$1461:E$1491)))</f>
        <v>8.9223131152600041E-2</v>
      </c>
      <c r="N1056" s="2" cm="1">
        <f t="array" ref="N1056">IF(F1056="","",0.5*(F1056+SUMPRODUCT(($B$1461:$B$1491=$J1056)*1,F$1461:F$1491)))</f>
        <v>8.8075953619963648E-2</v>
      </c>
      <c r="O1056" s="2" cm="1">
        <f t="array" ref="O1056">IF(G1056="","",0.5*(G1056+SUMPRODUCT(($B$1461:$B$1491=$J1056)*1,G$1461:G$1491)))</f>
        <v>7.3118424512948504E-2</v>
      </c>
    </row>
    <row r="1057" spans="1:15" x14ac:dyDescent="0.55000000000000004">
      <c r="A1057" s="3">
        <v>34</v>
      </c>
      <c r="B1057" s="3">
        <v>31</v>
      </c>
      <c r="C1057" s="2">
        <f>IF(logVir!C1057="","",資本サービス!C1057/SUM(資本サービス!C1057,労働コスト!C1057))</f>
        <v>0.218527321197132</v>
      </c>
      <c r="D1057" s="2">
        <f>IF(logVir!D1057="","",資本サービス!D1057/SUM(資本サービス!D1057,労働コスト!D1057))</f>
        <v>0.18744628184511836</v>
      </c>
      <c r="E1057" s="2">
        <f>IF(logVir!E1057="","",資本サービス!E1057/SUM(資本サービス!E1057,労働コスト!E1057))</f>
        <v>0.17273113893011835</v>
      </c>
      <c r="F1057" s="2">
        <f>IF(logVir!F1057="","",資本サービス!F1057/SUM(資本サービス!F1057,労働コスト!F1057))</f>
        <v>0.17281959298597663</v>
      </c>
      <c r="G1057" s="2">
        <f>IF(logVir!G1057="","",資本サービス!G1057/SUM(資本サービス!G1057,労働コスト!G1057))</f>
        <v>0.16949741623125927</v>
      </c>
      <c r="I1057" s="3">
        <v>34</v>
      </c>
      <c r="J1057" s="3">
        <v>31</v>
      </c>
      <c r="K1057" s="2" cm="1">
        <f t="array" ref="K1057">IF(C1057="","",0.5*(C1057+SUMPRODUCT(($B$1461:$B$1491=$J1057)*1,C$1461:C$1491)))</f>
        <v>0.22475080928144742</v>
      </c>
      <c r="L1057" s="2" cm="1">
        <f t="array" ref="L1057">IF(D1057="","",0.5*(D1057+SUMPRODUCT(($B$1461:$B$1491=$J1057)*1,D$1461:D$1491)))</f>
        <v>0.21589507263069652</v>
      </c>
      <c r="M1057" s="2" cm="1">
        <f t="array" ref="M1057">IF(E1057="","",0.5*(E1057+SUMPRODUCT(($B$1461:$B$1491=$J1057)*1,E$1461:E$1491)))</f>
        <v>0.193728343277041</v>
      </c>
      <c r="N1057" s="2" cm="1">
        <f t="array" ref="N1057">IF(F1057="","",0.5*(F1057+SUMPRODUCT(($B$1461:$B$1491=$J1057)*1,F$1461:F$1491)))</f>
        <v>0.18951290786602393</v>
      </c>
      <c r="O1057" s="2" cm="1">
        <f t="array" ref="O1057">IF(G1057="","",0.5*(G1057+SUMPRODUCT(($B$1461:$B$1491=$J1057)*1,G$1461:G$1491)))</f>
        <v>0.18496705028522842</v>
      </c>
    </row>
    <row r="1058" spans="1:15" x14ac:dyDescent="0.55000000000000004">
      <c r="A1058" s="3">
        <v>35</v>
      </c>
      <c r="B1058" s="3">
        <v>1</v>
      </c>
      <c r="C1058" s="2">
        <f>IF(logVir!C1058="","",資本サービス!C1058/SUM(資本サービス!C1058,労働コスト!C1058))</f>
        <v>0.38650554534432108</v>
      </c>
      <c r="D1058" s="2">
        <f>IF(logVir!D1058="","",資本サービス!D1058/SUM(資本サービス!D1058,労働コスト!D1058))</f>
        <v>0.262117518566167</v>
      </c>
      <c r="E1058" s="2">
        <f>IF(logVir!E1058="","",資本サービス!E1058/SUM(資本サービス!E1058,労働コスト!E1058))</f>
        <v>0.29642732338786815</v>
      </c>
      <c r="F1058" s="2">
        <f>IF(logVir!F1058="","",資本サービス!F1058/SUM(資本サービス!F1058,労働コスト!F1058))</f>
        <v>0.28834116150302752</v>
      </c>
      <c r="G1058" s="2">
        <f>IF(logVir!G1058="","",資本サービス!G1058/SUM(資本サービス!G1058,労働コスト!G1058))</f>
        <v>0.24379629082673604</v>
      </c>
      <c r="I1058" s="3">
        <v>35</v>
      </c>
      <c r="J1058" s="3">
        <v>1</v>
      </c>
      <c r="K1058" s="2" cm="1">
        <f t="array" ref="K1058">IF(C1058="","",0.5*(C1058+SUMPRODUCT(($B$1461:$B$1491=$J1058)*1,C$1461:C$1491)))</f>
        <v>0.43118439765286121</v>
      </c>
      <c r="L1058" s="2" cm="1">
        <f t="array" ref="L1058">IF(D1058="","",0.5*(D1058+SUMPRODUCT(($B$1461:$B$1491=$J1058)*1,D$1461:D$1491)))</f>
        <v>0.30647697165624155</v>
      </c>
      <c r="M1058" s="2" cm="1">
        <f t="array" ref="M1058">IF(E1058="","",0.5*(E1058+SUMPRODUCT(($B$1461:$B$1491=$J1058)*1,E$1461:E$1491)))</f>
        <v>0.31732926877453671</v>
      </c>
      <c r="N1058" s="2" cm="1">
        <f t="array" ref="N1058">IF(F1058="","",0.5*(F1058+SUMPRODUCT(($B$1461:$B$1491=$J1058)*1,F$1461:F$1491)))</f>
        <v>0.31534982811221179</v>
      </c>
      <c r="O1058" s="2" cm="1">
        <f t="array" ref="O1058">IF(G1058="","",0.5*(G1058+SUMPRODUCT(($B$1461:$B$1491=$J1058)*1,G$1461:G$1491)))</f>
        <v>0.28161583965700709</v>
      </c>
    </row>
    <row r="1059" spans="1:15" x14ac:dyDescent="0.55000000000000004">
      <c r="A1059" s="3">
        <v>35</v>
      </c>
      <c r="B1059" s="3">
        <v>2</v>
      </c>
      <c r="C1059" s="2">
        <f>IF(logVir!C1059="","",資本サービス!C1059/SUM(資本サービス!C1059,労働コスト!C1059))</f>
        <v>0.43048811733247128</v>
      </c>
      <c r="D1059" s="2">
        <f>IF(logVir!D1059="","",資本サービス!D1059/SUM(資本サービス!D1059,労働コスト!D1059))</f>
        <v>0.30647823161428089</v>
      </c>
      <c r="E1059" s="2">
        <f>IF(logVir!E1059="","",資本サービス!E1059/SUM(資本サービス!E1059,労働コスト!E1059))</f>
        <v>0.34132059021248623</v>
      </c>
      <c r="F1059" s="2">
        <f>IF(logVir!F1059="","",資本サービス!F1059/SUM(資本サービス!F1059,労働コスト!F1059))</f>
        <v>0.35235812058875754</v>
      </c>
      <c r="G1059" s="2">
        <f>IF(logVir!G1059="","",資本サービス!G1059/SUM(資本サービス!G1059,労働コスト!G1059))</f>
        <v>0.25518395656405479</v>
      </c>
      <c r="I1059" s="3">
        <v>35</v>
      </c>
      <c r="J1059" s="3">
        <v>2</v>
      </c>
      <c r="K1059" s="2" cm="1">
        <f t="array" ref="K1059">IF(C1059="","",0.5*(C1059+SUMPRODUCT(($B$1461:$B$1491=$J1059)*1,C$1461:C$1491)))</f>
        <v>0.45296729234850686</v>
      </c>
      <c r="L1059" s="2" cm="1">
        <f t="array" ref="L1059">IF(D1059="","",0.5*(D1059+SUMPRODUCT(($B$1461:$B$1491=$J1059)*1,D$1461:D$1491)))</f>
        <v>0.3569300991720239</v>
      </c>
      <c r="M1059" s="2" cm="1">
        <f t="array" ref="M1059">IF(E1059="","",0.5*(E1059+SUMPRODUCT(($B$1461:$B$1491=$J1059)*1,E$1461:E$1491)))</f>
        <v>0.41151259761774744</v>
      </c>
      <c r="N1059" s="2" cm="1">
        <f t="array" ref="N1059">IF(F1059="","",0.5*(F1059+SUMPRODUCT(($B$1461:$B$1491=$J1059)*1,F$1461:F$1491)))</f>
        <v>0.4181853477141706</v>
      </c>
      <c r="O1059" s="2" cm="1">
        <f t="array" ref="O1059">IF(G1059="","",0.5*(G1059+SUMPRODUCT(($B$1461:$B$1491=$J1059)*1,G$1461:G$1491)))</f>
        <v>0.33104450602090751</v>
      </c>
    </row>
    <row r="1060" spans="1:15" x14ac:dyDescent="0.55000000000000004">
      <c r="A1060" s="3">
        <v>35</v>
      </c>
      <c r="B1060" s="3">
        <v>3</v>
      </c>
      <c r="C1060" s="2">
        <f>IF(logVir!C1060="","",資本サービス!C1060/SUM(資本サービス!C1060,労働コスト!C1060))</f>
        <v>0.23719745171352535</v>
      </c>
      <c r="D1060" s="2">
        <f>IF(logVir!D1060="","",資本サービス!D1060/SUM(資本サービス!D1060,労働コスト!D1060))</f>
        <v>0.20028994687539439</v>
      </c>
      <c r="E1060" s="2">
        <f>IF(logVir!E1060="","",資本サービス!E1060/SUM(資本サービス!E1060,労働コスト!E1060))</f>
        <v>0.19101312785143787</v>
      </c>
      <c r="F1060" s="2">
        <f>IF(logVir!F1060="","",資本サービス!F1060/SUM(資本サービス!F1060,労働コスト!F1060))</f>
        <v>0.19640557278570955</v>
      </c>
      <c r="G1060" s="2">
        <f>IF(logVir!G1060="","",資本サービス!G1060/SUM(資本サービス!G1060,労働コスト!G1060))</f>
        <v>0.15969894996172268</v>
      </c>
      <c r="I1060" s="3">
        <v>35</v>
      </c>
      <c r="J1060" s="3">
        <v>3</v>
      </c>
      <c r="K1060" s="2" cm="1">
        <f t="array" ref="K1060">IF(C1060="","",0.5*(C1060+SUMPRODUCT(($B$1461:$B$1491=$J1060)*1,C$1461:C$1491)))</f>
        <v>0.2699147019547673</v>
      </c>
      <c r="L1060" s="2" cm="1">
        <f t="array" ref="L1060">IF(D1060="","",0.5*(D1060+SUMPRODUCT(($B$1461:$B$1491=$J1060)*1,D$1461:D$1491)))</f>
        <v>0.23393439771943103</v>
      </c>
      <c r="M1060" s="2" cm="1">
        <f t="array" ref="M1060">IF(E1060="","",0.5*(E1060+SUMPRODUCT(($B$1461:$B$1491=$J1060)*1,E$1461:E$1491)))</f>
        <v>0.22121716748012973</v>
      </c>
      <c r="N1060" s="2" cm="1">
        <f t="array" ref="N1060">IF(F1060="","",0.5*(F1060+SUMPRODUCT(($B$1461:$B$1491=$J1060)*1,F$1461:F$1491)))</f>
        <v>0.22477765260008375</v>
      </c>
      <c r="O1060" s="2" cm="1">
        <f t="array" ref="O1060">IF(G1060="","",0.5*(G1060+SUMPRODUCT(($B$1461:$B$1491=$J1060)*1,G$1461:G$1491)))</f>
        <v>0.1900044579916966</v>
      </c>
    </row>
    <row r="1061" spans="1:15" x14ac:dyDescent="0.55000000000000004">
      <c r="A1061" s="3">
        <v>35</v>
      </c>
      <c r="B1061" s="3">
        <v>4</v>
      </c>
      <c r="C1061" s="2">
        <f>IF(logVir!C1061="","",資本サービス!C1061/SUM(資本サービス!C1061,労働コスト!C1061))</f>
        <v>0.37714208924121134</v>
      </c>
      <c r="D1061" s="2">
        <f>IF(logVir!D1061="","",資本サービス!D1061/SUM(資本サービス!D1061,労働コスト!D1061))</f>
        <v>0.45255484698584975</v>
      </c>
      <c r="E1061" s="2">
        <f>IF(logVir!E1061="","",資本サービス!E1061/SUM(資本サービス!E1061,労働コスト!E1061))</f>
        <v>0.45899563616406741</v>
      </c>
      <c r="F1061" s="2">
        <f>IF(logVir!F1061="","",資本サービス!F1061/SUM(資本サービス!F1061,労働コスト!F1061))</f>
        <v>0.46488284580811468</v>
      </c>
      <c r="G1061" s="2">
        <f>IF(logVir!G1061="","",資本サービス!G1061/SUM(資本サービス!G1061,労働コスト!G1061))</f>
        <v>0.45400863391118856</v>
      </c>
      <c r="I1061" s="3">
        <v>35</v>
      </c>
      <c r="J1061" s="3">
        <v>4</v>
      </c>
      <c r="K1061" s="2" cm="1">
        <f t="array" ref="K1061">IF(C1061="","",0.5*(C1061+SUMPRODUCT(($B$1461:$B$1491=$J1061)*1,C$1461:C$1491)))</f>
        <v>0.30765014722766748</v>
      </c>
      <c r="L1061" s="2" cm="1">
        <f t="array" ref="L1061">IF(D1061="","",0.5*(D1061+SUMPRODUCT(($B$1461:$B$1491=$J1061)*1,D$1461:D$1491)))</f>
        <v>0.35697420713588801</v>
      </c>
      <c r="M1061" s="2" cm="1">
        <f t="array" ref="M1061">IF(E1061="","",0.5*(E1061+SUMPRODUCT(($B$1461:$B$1491=$J1061)*1,E$1461:E$1491)))</f>
        <v>0.35252512861066421</v>
      </c>
      <c r="N1061" s="2" cm="1">
        <f t="array" ref="N1061">IF(F1061="","",0.5*(F1061+SUMPRODUCT(($B$1461:$B$1491=$J1061)*1,F$1461:F$1491)))</f>
        <v>0.35880185422629829</v>
      </c>
      <c r="O1061" s="2" cm="1">
        <f t="array" ref="O1061">IF(G1061="","",0.5*(G1061+SUMPRODUCT(($B$1461:$B$1491=$J1061)*1,G$1461:G$1491)))</f>
        <v>0.34196658670097729</v>
      </c>
    </row>
    <row r="1062" spans="1:15" x14ac:dyDescent="0.55000000000000004">
      <c r="A1062" s="3">
        <v>35</v>
      </c>
      <c r="B1062" s="3">
        <v>5</v>
      </c>
      <c r="C1062" s="2">
        <f>IF(logVir!C1062="","",資本サービス!C1062/SUM(資本サービス!C1062,労働コスト!C1062))</f>
        <v>0.38302460373788721</v>
      </c>
      <c r="D1062" s="2">
        <f>IF(logVir!D1062="","",資本サービス!D1062/SUM(資本サービス!D1062,労働コスト!D1062))</f>
        <v>0.37749441041970511</v>
      </c>
      <c r="E1062" s="2">
        <f>IF(logVir!E1062="","",資本サービス!E1062/SUM(資本サービス!E1062,労働コスト!E1062))</f>
        <v>0.34012944421511165</v>
      </c>
      <c r="F1062" s="2">
        <f>IF(logVir!F1062="","",資本サービス!F1062/SUM(資本サービス!F1062,労働コスト!F1062))</f>
        <v>0.3453145472660209</v>
      </c>
      <c r="G1062" s="2">
        <f>IF(logVir!G1062="","",資本サービス!G1062/SUM(資本サービス!G1062,労働コスト!G1062))</f>
        <v>0.34196582484246468</v>
      </c>
      <c r="I1062" s="3">
        <v>35</v>
      </c>
      <c r="J1062" s="3">
        <v>5</v>
      </c>
      <c r="K1062" s="2" cm="1">
        <f t="array" ref="K1062">IF(C1062="","",0.5*(C1062+SUMPRODUCT(($B$1461:$B$1491=$J1062)*1,C$1461:C$1491)))</f>
        <v>0.36904126283648109</v>
      </c>
      <c r="L1062" s="2" cm="1">
        <f t="array" ref="L1062">IF(D1062="","",0.5*(D1062+SUMPRODUCT(($B$1461:$B$1491=$J1062)*1,D$1461:D$1491)))</f>
        <v>0.34940425572919936</v>
      </c>
      <c r="M1062" s="2" cm="1">
        <f t="array" ref="M1062">IF(E1062="","",0.5*(E1062+SUMPRODUCT(($B$1461:$B$1491=$J1062)*1,E$1461:E$1491)))</f>
        <v>0.31793099481152881</v>
      </c>
      <c r="N1062" s="2" cm="1">
        <f t="array" ref="N1062">IF(F1062="","",0.5*(F1062+SUMPRODUCT(($B$1461:$B$1491=$J1062)*1,F$1461:F$1491)))</f>
        <v>0.31702649909580072</v>
      </c>
      <c r="O1062" s="2" cm="1">
        <f t="array" ref="O1062">IF(G1062="","",0.5*(G1062+SUMPRODUCT(($B$1461:$B$1491=$J1062)*1,G$1461:G$1491)))</f>
        <v>0.30395091811952529</v>
      </c>
    </row>
    <row r="1063" spans="1:15" x14ac:dyDescent="0.55000000000000004">
      <c r="A1063" s="3">
        <v>35</v>
      </c>
      <c r="B1063" s="3">
        <v>6</v>
      </c>
      <c r="C1063" s="2">
        <f>IF(logVir!C1063="","",資本サービス!C1063/SUM(資本サービス!C1063,労働コスト!C1063))</f>
        <v>0.68526179949889021</v>
      </c>
      <c r="D1063" s="2">
        <f>IF(logVir!D1063="","",資本サービス!D1063/SUM(資本サービス!D1063,労働コスト!D1063))</f>
        <v>0.66860121662635963</v>
      </c>
      <c r="E1063" s="2">
        <f>IF(logVir!E1063="","",資本サービス!E1063/SUM(資本サービス!E1063,労働コスト!E1063))</f>
        <v>0.66949666607208125</v>
      </c>
      <c r="F1063" s="2">
        <f>IF(logVir!F1063="","",資本サービス!F1063/SUM(資本サービス!F1063,労働コスト!F1063))</f>
        <v>0.66200359908005635</v>
      </c>
      <c r="G1063" s="2">
        <f>IF(logVir!G1063="","",資本サービス!G1063/SUM(資本サービス!G1063,労働コスト!G1063))</f>
        <v>0.61155756654501092</v>
      </c>
      <c r="I1063" s="3">
        <v>35</v>
      </c>
      <c r="J1063" s="3">
        <v>6</v>
      </c>
      <c r="K1063" s="2" cm="1">
        <f t="array" ref="K1063">IF(C1063="","",0.5*(C1063+SUMPRODUCT(($B$1461:$B$1491=$J1063)*1,C$1461:C$1491)))</f>
        <v>0.65227603254340116</v>
      </c>
      <c r="L1063" s="2" cm="1">
        <f t="array" ref="L1063">IF(D1063="","",0.5*(D1063+SUMPRODUCT(($B$1461:$B$1491=$J1063)*1,D$1461:D$1491)))</f>
        <v>0.62726840114028382</v>
      </c>
      <c r="M1063" s="2" cm="1">
        <f t="array" ref="M1063">IF(E1063="","",0.5*(E1063+SUMPRODUCT(($B$1461:$B$1491=$J1063)*1,E$1461:E$1491)))</f>
        <v>0.62900866495416352</v>
      </c>
      <c r="N1063" s="2" cm="1">
        <f t="array" ref="N1063">IF(F1063="","",0.5*(F1063+SUMPRODUCT(($B$1461:$B$1491=$J1063)*1,F$1461:F$1491)))</f>
        <v>0.62997579361776224</v>
      </c>
      <c r="O1063" s="2" cm="1">
        <f t="array" ref="O1063">IF(G1063="","",0.5*(G1063+SUMPRODUCT(($B$1461:$B$1491=$J1063)*1,G$1461:G$1491)))</f>
        <v>0.58720289913379509</v>
      </c>
    </row>
    <row r="1064" spans="1:15" x14ac:dyDescent="0.55000000000000004">
      <c r="A1064" s="3">
        <v>35</v>
      </c>
      <c r="B1064" s="3">
        <v>7</v>
      </c>
      <c r="C1064" s="2">
        <f>IF(logVir!C1064="","",資本サービス!C1064/SUM(資本サービス!C1064,労働コスト!C1064))</f>
        <v>0.45732698319383336</v>
      </c>
      <c r="D1064" s="2">
        <f>IF(logVir!D1064="","",資本サービス!D1064/SUM(資本サービス!D1064,労働コスト!D1064))</f>
        <v>0.41822789153513301</v>
      </c>
      <c r="E1064" s="2">
        <f>IF(logVir!E1064="","",資本サービス!E1064/SUM(資本サービス!E1064,労働コスト!E1064))</f>
        <v>0.40483213537280088</v>
      </c>
      <c r="F1064" s="2">
        <f>IF(logVir!F1064="","",資本サービス!F1064/SUM(資本サービス!F1064,労働コスト!F1064))</f>
        <v>0.3891296224967481</v>
      </c>
      <c r="G1064" s="2">
        <f>IF(logVir!G1064="","",資本サービス!G1064/SUM(資本サービス!G1064,労働コスト!G1064))</f>
        <v>0.36105378376581615</v>
      </c>
      <c r="I1064" s="3">
        <v>35</v>
      </c>
      <c r="J1064" s="3">
        <v>7</v>
      </c>
      <c r="K1064" s="2" cm="1">
        <f t="array" ref="K1064">IF(C1064="","",0.5*(C1064+SUMPRODUCT(($B$1461:$B$1491=$J1064)*1,C$1461:C$1491)))</f>
        <v>0.41873667394105929</v>
      </c>
      <c r="L1064" s="2" cm="1">
        <f t="array" ref="L1064">IF(D1064="","",0.5*(D1064+SUMPRODUCT(($B$1461:$B$1491=$J1064)*1,D$1461:D$1491)))</f>
        <v>0.37770137338655607</v>
      </c>
      <c r="M1064" s="2" cm="1">
        <f t="array" ref="M1064">IF(E1064="","",0.5*(E1064+SUMPRODUCT(($B$1461:$B$1491=$J1064)*1,E$1461:E$1491)))</f>
        <v>0.36397470665881715</v>
      </c>
      <c r="N1064" s="2" cm="1">
        <f t="array" ref="N1064">IF(F1064="","",0.5*(F1064+SUMPRODUCT(($B$1461:$B$1491=$J1064)*1,F$1461:F$1491)))</f>
        <v>0.35598554817817174</v>
      </c>
      <c r="O1064" s="2" cm="1">
        <f t="array" ref="O1064">IF(G1064="","",0.5*(G1064+SUMPRODUCT(($B$1461:$B$1491=$J1064)*1,G$1461:G$1491)))</f>
        <v>0.32888444486957835</v>
      </c>
    </row>
    <row r="1065" spans="1:15" x14ac:dyDescent="0.55000000000000004">
      <c r="A1065" s="3">
        <v>35</v>
      </c>
      <c r="B1065" s="3">
        <v>8</v>
      </c>
      <c r="C1065" s="2">
        <f>IF(logVir!C1065="","",資本サービス!C1065/SUM(資本サービス!C1065,労働コスト!C1065))</f>
        <v>0.44864963081685244</v>
      </c>
      <c r="D1065" s="2">
        <f>IF(logVir!D1065="","",資本サービス!D1065/SUM(資本サービス!D1065,労働コスト!D1065))</f>
        <v>0.42719176431346145</v>
      </c>
      <c r="E1065" s="2">
        <f>IF(logVir!E1065="","",資本サービス!E1065/SUM(資本サービス!E1065,労働コスト!E1065))</f>
        <v>0.38053203898312127</v>
      </c>
      <c r="F1065" s="2">
        <f>IF(logVir!F1065="","",資本サービス!F1065/SUM(資本サービス!F1065,労働コスト!F1065))</f>
        <v>0.38619503532352767</v>
      </c>
      <c r="G1065" s="2">
        <f>IF(logVir!G1065="","",資本サービス!G1065/SUM(資本サービス!G1065,労働コスト!G1065))</f>
        <v>0.37228788785192429</v>
      </c>
      <c r="I1065" s="3">
        <v>35</v>
      </c>
      <c r="J1065" s="3">
        <v>8</v>
      </c>
      <c r="K1065" s="2" cm="1">
        <f t="array" ref="K1065">IF(C1065="","",0.5*(C1065+SUMPRODUCT(($B$1461:$B$1491=$J1065)*1,C$1461:C$1491)))</f>
        <v>0.44940977915470337</v>
      </c>
      <c r="L1065" s="2" cm="1">
        <f t="array" ref="L1065">IF(D1065="","",0.5*(D1065+SUMPRODUCT(($B$1461:$B$1491=$J1065)*1,D$1461:D$1491)))</f>
        <v>0.41414597899653283</v>
      </c>
      <c r="M1065" s="2" cm="1">
        <f t="array" ref="M1065">IF(E1065="","",0.5*(E1065+SUMPRODUCT(($B$1461:$B$1491=$J1065)*1,E$1461:E$1491)))</f>
        <v>0.39057390706409367</v>
      </c>
      <c r="N1065" s="2" cm="1">
        <f t="array" ref="N1065">IF(F1065="","",0.5*(F1065+SUMPRODUCT(($B$1461:$B$1491=$J1065)*1,F$1461:F$1491)))</f>
        <v>0.39792597517604589</v>
      </c>
      <c r="O1065" s="2" cm="1">
        <f t="array" ref="O1065">IF(G1065="","",0.5*(G1065+SUMPRODUCT(($B$1461:$B$1491=$J1065)*1,G$1461:G$1491)))</f>
        <v>0.37669866271539909</v>
      </c>
    </row>
    <row r="1066" spans="1:15" x14ac:dyDescent="0.55000000000000004">
      <c r="A1066" s="3">
        <v>35</v>
      </c>
      <c r="B1066" s="3">
        <v>9</v>
      </c>
      <c r="C1066" s="2">
        <f>IF(logVir!C1066="","",資本サービス!C1066/SUM(資本サービス!C1066,労働コスト!C1066))</f>
        <v>0.16625733806197576</v>
      </c>
      <c r="D1066" s="2">
        <f>IF(logVir!D1066="","",資本サービス!D1066/SUM(資本サービス!D1066,労働コスト!D1066))</f>
        <v>0.16592911912733102</v>
      </c>
      <c r="E1066" s="2">
        <f>IF(logVir!E1066="","",資本サービス!E1066/SUM(資本サービス!E1066,労働コスト!E1066))</f>
        <v>0.13119233745196654</v>
      </c>
      <c r="F1066" s="2">
        <f>IF(logVir!F1066="","",資本サービス!F1066/SUM(資本サービス!F1066,労働コスト!F1066))</f>
        <v>0.12657353156326456</v>
      </c>
      <c r="G1066" s="2">
        <f>IF(logVir!G1066="","",資本サービス!G1066/SUM(資本サービス!G1066,労働コスト!G1066))</f>
        <v>0.1070431405675127</v>
      </c>
      <c r="I1066" s="3">
        <v>35</v>
      </c>
      <c r="J1066" s="3">
        <v>9</v>
      </c>
      <c r="K1066" s="2" cm="1">
        <f t="array" ref="K1066">IF(C1066="","",0.5*(C1066+SUMPRODUCT(($B$1461:$B$1491=$J1066)*1,C$1461:C$1491)))</f>
        <v>0.18512222948899848</v>
      </c>
      <c r="L1066" s="2" cm="1">
        <f t="array" ref="L1066">IF(D1066="","",0.5*(D1066+SUMPRODUCT(($B$1461:$B$1491=$J1066)*1,D$1461:D$1491)))</f>
        <v>0.17940094106236015</v>
      </c>
      <c r="M1066" s="2" cm="1">
        <f t="array" ref="M1066">IF(E1066="","",0.5*(E1066+SUMPRODUCT(($B$1461:$B$1491=$J1066)*1,E$1461:E$1491)))</f>
        <v>0.14902394375271885</v>
      </c>
      <c r="N1066" s="2" cm="1">
        <f t="array" ref="N1066">IF(F1066="","",0.5*(F1066+SUMPRODUCT(($B$1461:$B$1491=$J1066)*1,F$1461:F$1491)))</f>
        <v>0.14534798907888541</v>
      </c>
      <c r="O1066" s="2" cm="1">
        <f t="array" ref="O1066">IF(G1066="","",0.5*(G1066+SUMPRODUCT(($B$1461:$B$1491=$J1066)*1,G$1461:G$1491)))</f>
        <v>0.12470356764368701</v>
      </c>
    </row>
    <row r="1067" spans="1:15" x14ac:dyDescent="0.55000000000000004">
      <c r="A1067" s="3">
        <v>35</v>
      </c>
      <c r="B1067" s="3">
        <v>10</v>
      </c>
      <c r="C1067" s="2">
        <f>IF(logVir!C1067="","",資本サービス!C1067/SUM(資本サービス!C1067,労働コスト!C1067))</f>
        <v>0.32576814089359396</v>
      </c>
      <c r="D1067" s="2">
        <f>IF(logVir!D1067="","",資本サービス!D1067/SUM(資本サービス!D1067,労働コスト!D1067))</f>
        <v>0.31199050975818743</v>
      </c>
      <c r="E1067" s="2">
        <f>IF(logVir!E1067="","",資本サービス!E1067/SUM(資本サービス!E1067,労働コスト!E1067))</f>
        <v>0.29019506422286362</v>
      </c>
      <c r="F1067" s="2">
        <f>IF(logVir!F1067="","",資本サービス!F1067/SUM(資本サービス!F1067,労働コスト!F1067))</f>
        <v>0.30006684613477308</v>
      </c>
      <c r="G1067" s="2">
        <f>IF(logVir!G1067="","",資本サービス!G1067/SUM(資本サービス!G1067,労働コスト!G1067))</f>
        <v>0.2623882343043189</v>
      </c>
      <c r="I1067" s="3">
        <v>35</v>
      </c>
      <c r="J1067" s="3">
        <v>10</v>
      </c>
      <c r="K1067" s="2" cm="1">
        <f t="array" ref="K1067">IF(C1067="","",0.5*(C1067+SUMPRODUCT(($B$1461:$B$1491=$J1067)*1,C$1461:C$1491)))</f>
        <v>0.3496296383069501</v>
      </c>
      <c r="L1067" s="2" cm="1">
        <f t="array" ref="L1067">IF(D1067="","",0.5*(D1067+SUMPRODUCT(($B$1461:$B$1491=$J1067)*1,D$1461:D$1491)))</f>
        <v>0.33454648826452094</v>
      </c>
      <c r="M1067" s="2" cm="1">
        <f t="array" ref="M1067">IF(E1067="","",0.5*(E1067+SUMPRODUCT(($B$1461:$B$1491=$J1067)*1,E$1461:E$1491)))</f>
        <v>0.30535623428399339</v>
      </c>
      <c r="N1067" s="2" cm="1">
        <f t="array" ref="N1067">IF(F1067="","",0.5*(F1067+SUMPRODUCT(($B$1461:$B$1491=$J1067)*1,F$1461:F$1491)))</f>
        <v>0.31044524371434035</v>
      </c>
      <c r="O1067" s="2" cm="1">
        <f t="array" ref="O1067">IF(G1067="","",0.5*(G1067+SUMPRODUCT(($B$1461:$B$1491=$J1067)*1,G$1461:G$1491)))</f>
        <v>0.2736703659586972</v>
      </c>
    </row>
    <row r="1068" spans="1:15" x14ac:dyDescent="0.55000000000000004">
      <c r="A1068" s="3">
        <v>35</v>
      </c>
      <c r="B1068" s="3">
        <v>11</v>
      </c>
      <c r="C1068" s="2">
        <f>IF(logVir!C1068="","",資本サービス!C1068/SUM(資本サービス!C1068,労働コスト!C1068))</f>
        <v>0.45680369679184407</v>
      </c>
      <c r="D1068" s="2">
        <f>IF(logVir!D1068="","",資本サービス!D1068/SUM(資本サービス!D1068,労働コスト!D1068))</f>
        <v>0.51653001193207804</v>
      </c>
      <c r="E1068" s="2">
        <f>IF(logVir!E1068="","",資本サービス!E1068/SUM(資本サービス!E1068,労働コスト!E1068))</f>
        <v>0.44923292645663015</v>
      </c>
      <c r="F1068" s="2">
        <f>IF(logVir!F1068="","",資本サービス!F1068/SUM(資本サービス!F1068,労働コスト!F1068))</f>
        <v>0.4187867397916642</v>
      </c>
      <c r="G1068" s="2">
        <f>IF(logVir!G1068="","",資本サービス!G1068/SUM(資本サービス!G1068,労働コスト!G1068))</f>
        <v>0.37380789766292005</v>
      </c>
      <c r="I1068" s="3">
        <v>35</v>
      </c>
      <c r="J1068" s="3">
        <v>11</v>
      </c>
      <c r="K1068" s="2" cm="1">
        <f t="array" ref="K1068">IF(C1068="","",0.5*(C1068+SUMPRODUCT(($B$1461:$B$1491=$J1068)*1,C$1461:C$1491)))</f>
        <v>0.4459864831484307</v>
      </c>
      <c r="L1068" s="2" cm="1">
        <f t="array" ref="L1068">IF(D1068="","",0.5*(D1068+SUMPRODUCT(($B$1461:$B$1491=$J1068)*1,D$1461:D$1491)))</f>
        <v>0.47426803559076702</v>
      </c>
      <c r="M1068" s="2" cm="1">
        <f t="array" ref="M1068">IF(E1068="","",0.5*(E1068+SUMPRODUCT(($B$1461:$B$1491=$J1068)*1,E$1461:E$1491)))</f>
        <v>0.43438638934333179</v>
      </c>
      <c r="N1068" s="2" cm="1">
        <f t="array" ref="N1068">IF(F1068="","",0.5*(F1068+SUMPRODUCT(($B$1461:$B$1491=$J1068)*1,F$1461:F$1491)))</f>
        <v>0.42305766830329528</v>
      </c>
      <c r="O1068" s="2" cm="1">
        <f t="array" ref="O1068">IF(G1068="","",0.5*(G1068+SUMPRODUCT(($B$1461:$B$1491=$J1068)*1,G$1461:G$1491)))</f>
        <v>0.38993178644560267</v>
      </c>
    </row>
    <row r="1069" spans="1:15" x14ac:dyDescent="0.55000000000000004">
      <c r="A1069" s="3">
        <v>35</v>
      </c>
      <c r="B1069" s="3">
        <v>12</v>
      </c>
      <c r="C1069" s="2">
        <f>IF(logVir!C1069="","",資本サービス!C1069/SUM(資本サービス!C1069,労働コスト!C1069))</f>
        <v>0.47620034175280368</v>
      </c>
      <c r="D1069" s="2">
        <f>IF(logVir!D1069="","",資本サービス!D1069/SUM(資本サービス!D1069,労働コスト!D1069))</f>
        <v>0.46341772311429147</v>
      </c>
      <c r="E1069" s="2">
        <f>IF(logVir!E1069="","",資本サービス!E1069/SUM(資本サービス!E1069,労働コスト!E1069))</f>
        <v>0.39630679076820979</v>
      </c>
      <c r="F1069" s="2">
        <f>IF(logVir!F1069="","",資本サービス!F1069/SUM(資本サービス!F1069,労働コスト!F1069))</f>
        <v>0.38954142591298202</v>
      </c>
      <c r="G1069" s="2">
        <f>IF(logVir!G1069="","",資本サービス!G1069/SUM(資本サービス!G1069,労働コスト!G1069))</f>
        <v>0.29444334283907575</v>
      </c>
      <c r="I1069" s="3">
        <v>35</v>
      </c>
      <c r="J1069" s="3">
        <v>12</v>
      </c>
      <c r="K1069" s="2" cm="1">
        <f t="array" ref="K1069">IF(C1069="","",0.5*(C1069+SUMPRODUCT(($B$1461:$B$1491=$J1069)*1,C$1461:C$1491)))</f>
        <v>0.49370761398164748</v>
      </c>
      <c r="L1069" s="2" cm="1">
        <f t="array" ref="L1069">IF(D1069="","",0.5*(D1069+SUMPRODUCT(($B$1461:$B$1491=$J1069)*1,D$1461:D$1491)))</f>
        <v>0.4752029480744383</v>
      </c>
      <c r="M1069" s="2" cm="1">
        <f t="array" ref="M1069">IF(E1069="","",0.5*(E1069+SUMPRODUCT(($B$1461:$B$1491=$J1069)*1,E$1461:E$1491)))</f>
        <v>0.4410640583571398</v>
      </c>
      <c r="N1069" s="2" cm="1">
        <f t="array" ref="N1069">IF(F1069="","",0.5*(F1069+SUMPRODUCT(($B$1461:$B$1491=$J1069)*1,F$1461:F$1491)))</f>
        <v>0.43539596534922498</v>
      </c>
      <c r="O1069" s="2" cm="1">
        <f t="array" ref="O1069">IF(G1069="","",0.5*(G1069+SUMPRODUCT(($B$1461:$B$1491=$J1069)*1,G$1461:G$1491)))</f>
        <v>0.36622282735777045</v>
      </c>
    </row>
    <row r="1070" spans="1:15" x14ac:dyDescent="0.55000000000000004">
      <c r="A1070" s="3">
        <v>35</v>
      </c>
      <c r="B1070" s="3">
        <v>13</v>
      </c>
      <c r="C1070" s="2" t="str">
        <f>IF(logVir!C1070="","",資本サービス!C1070/SUM(資本サービス!C1070,労働コスト!C1070))</f>
        <v/>
      </c>
      <c r="D1070" s="2">
        <f>IF(logVir!D1070="","",資本サービス!D1070/SUM(資本サービス!D1070,労働コスト!D1070))</f>
        <v>0.58227374187862346</v>
      </c>
      <c r="E1070" s="2">
        <f>IF(logVir!E1070="","",資本サービス!E1070/SUM(資本サービス!E1070,労働コスト!E1070))</f>
        <v>0.34253404421777922</v>
      </c>
      <c r="F1070" s="2">
        <f>IF(logVir!F1070="","",資本サービス!F1070/SUM(資本サービス!F1070,労働コスト!F1070))</f>
        <v>0.42957078504623947</v>
      </c>
      <c r="G1070" s="2">
        <f>IF(logVir!G1070="","",資本サービス!G1070/SUM(資本サービス!G1070,労働コスト!G1070))</f>
        <v>0.53625103771463523</v>
      </c>
      <c r="I1070" s="3">
        <v>35</v>
      </c>
      <c r="J1070" s="3">
        <v>13</v>
      </c>
      <c r="K1070" s="2" t="str" cm="1">
        <f t="array" ref="K1070">IF(C1070="","",0.5*(C1070+SUMPRODUCT(($B$1461:$B$1491=$J1070)*1,C$1461:C$1491)))</f>
        <v/>
      </c>
      <c r="L1070" s="2" cm="1">
        <f t="array" ref="L1070">IF(D1070="","",0.5*(D1070+SUMPRODUCT(($B$1461:$B$1491=$J1070)*1,D$1461:D$1491)))</f>
        <v>0.60527076167852978</v>
      </c>
      <c r="M1070" s="2" cm="1">
        <f t="array" ref="M1070">IF(E1070="","",0.5*(E1070+SUMPRODUCT(($B$1461:$B$1491=$J1070)*1,E$1461:E$1491)))</f>
        <v>0.46571556943686526</v>
      </c>
      <c r="N1070" s="2" cm="1">
        <f t="array" ref="N1070">IF(F1070="","",0.5*(F1070+SUMPRODUCT(($B$1461:$B$1491=$J1070)*1,F$1461:F$1491)))</f>
        <v>0.51662340389295092</v>
      </c>
      <c r="O1070" s="2" cm="1">
        <f t="array" ref="O1070">IF(G1070="","",0.5*(G1070+SUMPRODUCT(($B$1461:$B$1491=$J1070)*1,G$1461:G$1491)))</f>
        <v>0.55224323787855345</v>
      </c>
    </row>
    <row r="1071" spans="1:15" x14ac:dyDescent="0.55000000000000004">
      <c r="A1071" s="3">
        <v>35</v>
      </c>
      <c r="B1071" s="3">
        <v>14</v>
      </c>
      <c r="C1071" s="2">
        <f>IF(logVir!C1071="","",資本サービス!C1071/SUM(資本サービス!C1071,労働コスト!C1071))</f>
        <v>0.39775298544583887</v>
      </c>
      <c r="D1071" s="2">
        <f>IF(logVir!D1071="","",資本サービス!D1071/SUM(資本サービス!D1071,労働コスト!D1071))</f>
        <v>0.37805207780523503</v>
      </c>
      <c r="E1071" s="2">
        <f>IF(logVir!E1071="","",資本サービス!E1071/SUM(資本サービス!E1071,労働コスト!E1071))</f>
        <v>0.40003333117944551</v>
      </c>
      <c r="F1071" s="2">
        <f>IF(logVir!F1071="","",資本サービス!F1071/SUM(資本サービス!F1071,労働コスト!F1071))</f>
        <v>0.39461324625233274</v>
      </c>
      <c r="G1071" s="2">
        <f>IF(logVir!G1071="","",資本サービス!G1071/SUM(資本サービス!G1071,労働コスト!G1071))</f>
        <v>0.36355676475788978</v>
      </c>
      <c r="I1071" s="3">
        <v>35</v>
      </c>
      <c r="J1071" s="3">
        <v>14</v>
      </c>
      <c r="K1071" s="2" cm="1">
        <f t="array" ref="K1071">IF(C1071="","",0.5*(C1071+SUMPRODUCT(($B$1461:$B$1491=$J1071)*1,C$1461:C$1491)))</f>
        <v>0.40344873287655469</v>
      </c>
      <c r="L1071" s="2" cm="1">
        <f t="array" ref="L1071">IF(D1071="","",0.5*(D1071+SUMPRODUCT(($B$1461:$B$1491=$J1071)*1,D$1461:D$1491)))</f>
        <v>0.37384571923208759</v>
      </c>
      <c r="M1071" s="2" cm="1">
        <f t="array" ref="M1071">IF(E1071="","",0.5*(E1071+SUMPRODUCT(($B$1461:$B$1491=$J1071)*1,E$1461:E$1491)))</f>
        <v>0.39379753733693101</v>
      </c>
      <c r="N1071" s="2" cm="1">
        <f t="array" ref="N1071">IF(F1071="","",0.5*(F1071+SUMPRODUCT(($B$1461:$B$1491=$J1071)*1,F$1461:F$1491)))</f>
        <v>0.39769025716561535</v>
      </c>
      <c r="O1071" s="2" cm="1">
        <f t="array" ref="O1071">IF(G1071="","",0.5*(G1071+SUMPRODUCT(($B$1461:$B$1491=$J1071)*1,G$1461:G$1491)))</f>
        <v>0.36889741349222405</v>
      </c>
    </row>
    <row r="1072" spans="1:15" x14ac:dyDescent="0.55000000000000004">
      <c r="A1072" s="3">
        <v>35</v>
      </c>
      <c r="B1072" s="3">
        <v>15</v>
      </c>
      <c r="C1072" s="2">
        <f>IF(logVir!C1072="","",資本サービス!C1072/SUM(資本サービス!C1072,労働コスト!C1072))</f>
        <v>0.20377274610288332</v>
      </c>
      <c r="D1072" s="2">
        <f>IF(logVir!D1072="","",資本サービス!D1072/SUM(資本サービス!D1072,労働コスト!D1072))</f>
        <v>0.1685981262938932</v>
      </c>
      <c r="E1072" s="2">
        <f>IF(logVir!E1072="","",資本サービス!E1072/SUM(資本サービス!E1072,労働コスト!E1072))</f>
        <v>0.23007884186052241</v>
      </c>
      <c r="F1072" s="2">
        <f>IF(logVir!F1072="","",資本サービス!F1072/SUM(資本サービス!F1072,労働コスト!F1072))</f>
        <v>0.24292054023118492</v>
      </c>
      <c r="G1072" s="2">
        <f>IF(logVir!G1072="","",資本サービス!G1072/SUM(資本サービス!G1072,労働コスト!G1072))</f>
        <v>0.20137523834686455</v>
      </c>
      <c r="I1072" s="3">
        <v>35</v>
      </c>
      <c r="J1072" s="3">
        <v>15</v>
      </c>
      <c r="K1072" s="2" cm="1">
        <f t="array" ref="K1072">IF(C1072="","",0.5*(C1072+SUMPRODUCT(($B$1461:$B$1491=$J1072)*1,C$1461:C$1491)))</f>
        <v>0.23218930090919729</v>
      </c>
      <c r="L1072" s="2" cm="1">
        <f t="array" ref="L1072">IF(D1072="","",0.5*(D1072+SUMPRODUCT(($B$1461:$B$1491=$J1072)*1,D$1461:D$1491)))</f>
        <v>0.19323449135566123</v>
      </c>
      <c r="M1072" s="2" cm="1">
        <f t="array" ref="M1072">IF(E1072="","",0.5*(E1072+SUMPRODUCT(($B$1461:$B$1491=$J1072)*1,E$1461:E$1491)))</f>
        <v>0.23703369376136862</v>
      </c>
      <c r="N1072" s="2" cm="1">
        <f t="array" ref="N1072">IF(F1072="","",0.5*(F1072+SUMPRODUCT(($B$1461:$B$1491=$J1072)*1,F$1461:F$1491)))</f>
        <v>0.24792111054040042</v>
      </c>
      <c r="O1072" s="2" cm="1">
        <f t="array" ref="O1072">IF(G1072="","",0.5*(G1072+SUMPRODUCT(($B$1461:$B$1491=$J1072)*1,G$1461:G$1491)))</f>
        <v>0.21381125838350445</v>
      </c>
    </row>
    <row r="1073" spans="1:15" x14ac:dyDescent="0.55000000000000004">
      <c r="A1073" s="3">
        <v>35</v>
      </c>
      <c r="B1073" s="3">
        <v>16</v>
      </c>
      <c r="C1073" s="2">
        <f>IF(logVir!C1073="","",資本サービス!C1073/SUM(資本サービス!C1073,労働コスト!C1073))</f>
        <v>0.32336901701934539</v>
      </c>
      <c r="D1073" s="2">
        <f>IF(logVir!D1073="","",資本サービス!D1073/SUM(資本サービス!D1073,労働コスト!D1073))</f>
        <v>0.27858359971626689</v>
      </c>
      <c r="E1073" s="2">
        <f>IF(logVir!E1073="","",資本サービス!E1073/SUM(資本サービス!E1073,労働コスト!E1073))</f>
        <v>0.23649823137662748</v>
      </c>
      <c r="F1073" s="2">
        <f>IF(logVir!F1073="","",資本サービス!F1073/SUM(資本サービス!F1073,労働コスト!F1073))</f>
        <v>0.2376068190117904</v>
      </c>
      <c r="G1073" s="2">
        <f>IF(logVir!G1073="","",資本サービス!G1073/SUM(資本サービス!G1073,労働コスト!G1073))</f>
        <v>0.21214998357576254</v>
      </c>
      <c r="I1073" s="3">
        <v>35</v>
      </c>
      <c r="J1073" s="3">
        <v>16</v>
      </c>
      <c r="K1073" s="2" cm="1">
        <f t="array" ref="K1073">IF(C1073="","",0.5*(C1073+SUMPRODUCT(($B$1461:$B$1491=$J1073)*1,C$1461:C$1491)))</f>
        <v>0.32496124155488015</v>
      </c>
      <c r="L1073" s="2" cm="1">
        <f t="array" ref="L1073">IF(D1073="","",0.5*(D1073+SUMPRODUCT(($B$1461:$B$1491=$J1073)*1,D$1461:D$1491)))</f>
        <v>0.28805140768681115</v>
      </c>
      <c r="M1073" s="2" cm="1">
        <f t="array" ref="M1073">IF(E1073="","",0.5*(E1073+SUMPRODUCT(($B$1461:$B$1491=$J1073)*1,E$1461:E$1491)))</f>
        <v>0.25417448171303686</v>
      </c>
      <c r="N1073" s="2" cm="1">
        <f t="array" ref="N1073">IF(F1073="","",0.5*(F1073+SUMPRODUCT(($B$1461:$B$1491=$J1073)*1,F$1461:F$1491)))</f>
        <v>0.25498592544672283</v>
      </c>
      <c r="O1073" s="2" cm="1">
        <f t="array" ref="O1073">IF(G1073="","",0.5*(G1073+SUMPRODUCT(($B$1461:$B$1491=$J1073)*1,G$1461:G$1491)))</f>
        <v>0.22833235630410895</v>
      </c>
    </row>
    <row r="1074" spans="1:15" x14ac:dyDescent="0.55000000000000004">
      <c r="A1074" s="3">
        <v>35</v>
      </c>
      <c r="B1074" s="3">
        <v>17</v>
      </c>
      <c r="C1074" s="2">
        <f>IF(logVir!C1074="","",資本サービス!C1074/SUM(資本サービス!C1074,労働コスト!C1074))</f>
        <v>0.68845469797219216</v>
      </c>
      <c r="D1074" s="2">
        <f>IF(logVir!D1074="","",資本サービス!D1074/SUM(資本サービス!D1074,労働コスト!D1074))</f>
        <v>0.63713411249480201</v>
      </c>
      <c r="E1074" s="2">
        <f>IF(logVir!E1074="","",資本サービス!E1074/SUM(資本サービス!E1074,労働コスト!E1074))</f>
        <v>0.61903080299368107</v>
      </c>
      <c r="F1074" s="2">
        <f>IF(logVir!F1074="","",資本サービス!F1074/SUM(資本サービス!F1074,労働コスト!F1074))</f>
        <v>0.59627033282699371</v>
      </c>
      <c r="G1074" s="2">
        <f>IF(logVir!G1074="","",資本サービス!G1074/SUM(資本サービス!G1074,労働コスト!G1074))</f>
        <v>0.60143835698426718</v>
      </c>
      <c r="I1074" s="3">
        <v>35</v>
      </c>
      <c r="J1074" s="3">
        <v>17</v>
      </c>
      <c r="K1074" s="2" cm="1">
        <f t="array" ref="K1074">IF(C1074="","",0.5*(C1074+SUMPRODUCT(($B$1461:$B$1491=$J1074)*1,C$1461:C$1491)))</f>
        <v>0.67253471214184957</v>
      </c>
      <c r="L1074" s="2" cm="1">
        <f t="array" ref="L1074">IF(D1074="","",0.5*(D1074+SUMPRODUCT(($B$1461:$B$1491=$J1074)*1,D$1461:D$1491)))</f>
        <v>0.63909044435367424</v>
      </c>
      <c r="M1074" s="2" cm="1">
        <f t="array" ref="M1074">IF(E1074="","",0.5*(E1074+SUMPRODUCT(($B$1461:$B$1491=$J1074)*1,E$1461:E$1491)))</f>
        <v>0.61654745388437981</v>
      </c>
      <c r="N1074" s="2" cm="1">
        <f t="array" ref="N1074">IF(F1074="","",0.5*(F1074+SUMPRODUCT(($B$1461:$B$1491=$J1074)*1,F$1461:F$1491)))</f>
        <v>0.59110079220129552</v>
      </c>
      <c r="O1074" s="2" cm="1">
        <f t="array" ref="O1074">IF(G1074="","",0.5*(G1074+SUMPRODUCT(($B$1461:$B$1491=$J1074)*1,G$1461:G$1491)))</f>
        <v>0.59177399369312833</v>
      </c>
    </row>
    <row r="1075" spans="1:15" x14ac:dyDescent="0.55000000000000004">
      <c r="A1075" s="3">
        <v>35</v>
      </c>
      <c r="B1075" s="3">
        <v>18</v>
      </c>
      <c r="C1075" s="2">
        <f>IF(logVir!C1075="","",資本サービス!C1075/SUM(資本サービス!C1075,労働コスト!C1075))</f>
        <v>0.13638699686133243</v>
      </c>
      <c r="D1075" s="2">
        <f>IF(logVir!D1075="","",資本サービス!D1075/SUM(資本サービス!D1075,労働コスト!D1075))</f>
        <v>9.7595380770460524E-2</v>
      </c>
      <c r="E1075" s="2">
        <f>IF(logVir!E1075="","",資本サービス!E1075/SUM(資本サービス!E1075,労働コスト!E1075))</f>
        <v>9.7543915678193385E-2</v>
      </c>
      <c r="F1075" s="2">
        <f>IF(logVir!F1075="","",資本サービス!F1075/SUM(資本サービス!F1075,労働コスト!F1075))</f>
        <v>8.7356859310441015E-2</v>
      </c>
      <c r="G1075" s="2">
        <f>IF(logVir!G1075="","",資本サービス!G1075/SUM(資本サービス!G1075,労働コスト!G1075))</f>
        <v>9.6144247024492036E-2</v>
      </c>
      <c r="I1075" s="3">
        <v>35</v>
      </c>
      <c r="J1075" s="3">
        <v>18</v>
      </c>
      <c r="K1075" s="2" cm="1">
        <f t="array" ref="K1075">IF(C1075="","",0.5*(C1075+SUMPRODUCT(($B$1461:$B$1491=$J1075)*1,C$1461:C$1491)))</f>
        <v>0.13994493284508558</v>
      </c>
      <c r="L1075" s="2" cm="1">
        <f t="array" ref="L1075">IF(D1075="","",0.5*(D1075+SUMPRODUCT(($B$1461:$B$1491=$J1075)*1,D$1461:D$1491)))</f>
        <v>0.10333018484190226</v>
      </c>
      <c r="M1075" s="2" cm="1">
        <f t="array" ref="M1075">IF(E1075="","",0.5*(E1075+SUMPRODUCT(($B$1461:$B$1491=$J1075)*1,E$1461:E$1491)))</f>
        <v>0.10061001810065234</v>
      </c>
      <c r="N1075" s="2" cm="1">
        <f t="array" ref="N1075">IF(F1075="","",0.5*(F1075+SUMPRODUCT(($B$1461:$B$1491=$J1075)*1,F$1461:F$1491)))</f>
        <v>9.4720535989297305E-2</v>
      </c>
      <c r="O1075" s="2" cm="1">
        <f t="array" ref="O1075">IF(G1075="","",0.5*(G1075+SUMPRODUCT(($B$1461:$B$1491=$J1075)*1,G$1461:G$1491)))</f>
        <v>9.8829910893791825E-2</v>
      </c>
    </row>
    <row r="1076" spans="1:15" x14ac:dyDescent="0.55000000000000004">
      <c r="A1076" s="3">
        <v>35</v>
      </c>
      <c r="B1076" s="3">
        <v>19</v>
      </c>
      <c r="C1076" s="2">
        <f>IF(logVir!C1076="","",資本サービス!C1076/SUM(資本サービス!C1076,労働コスト!C1076))</f>
        <v>0.17287060476157362</v>
      </c>
      <c r="D1076" s="2">
        <f>IF(logVir!D1076="","",資本サービス!D1076/SUM(資本サービス!D1076,労働コスト!D1076))</f>
        <v>0.13368773671297857</v>
      </c>
      <c r="E1076" s="2">
        <f>IF(logVir!E1076="","",資本サービス!E1076/SUM(資本サービス!E1076,労働コスト!E1076))</f>
        <v>0.12628326514831351</v>
      </c>
      <c r="F1076" s="2">
        <f>IF(logVir!F1076="","",資本サービス!F1076/SUM(資本サービス!F1076,労働コスト!F1076))</f>
        <v>0.12598830961880822</v>
      </c>
      <c r="G1076" s="2">
        <f>IF(logVir!G1076="","",資本サービス!G1076/SUM(資本サービス!G1076,労働コスト!G1076))</f>
        <v>0.11283722120848051</v>
      </c>
      <c r="I1076" s="3">
        <v>35</v>
      </c>
      <c r="J1076" s="3">
        <v>19</v>
      </c>
      <c r="K1076" s="2" cm="1">
        <f t="array" ref="K1076">IF(C1076="","",0.5*(C1076+SUMPRODUCT(($B$1461:$B$1491=$J1076)*1,C$1461:C$1491)))</f>
        <v>0.1727783038506458</v>
      </c>
      <c r="L1076" s="2" cm="1">
        <f t="array" ref="L1076">IF(D1076="","",0.5*(D1076+SUMPRODUCT(($B$1461:$B$1491=$J1076)*1,D$1461:D$1491)))</f>
        <v>0.13317490286928971</v>
      </c>
      <c r="M1076" s="2" cm="1">
        <f t="array" ref="M1076">IF(E1076="","",0.5*(E1076+SUMPRODUCT(($B$1461:$B$1491=$J1076)*1,E$1461:E$1491)))</f>
        <v>0.12843786273997165</v>
      </c>
      <c r="N1076" s="2" cm="1">
        <f t="array" ref="N1076">IF(F1076="","",0.5*(F1076+SUMPRODUCT(($B$1461:$B$1491=$J1076)*1,F$1461:F$1491)))</f>
        <v>0.12816895517125176</v>
      </c>
      <c r="O1076" s="2" cm="1">
        <f t="array" ref="O1076">IF(G1076="","",0.5*(G1076+SUMPRODUCT(($B$1461:$B$1491=$J1076)*1,G$1461:G$1491)))</f>
        <v>0.11906131301360229</v>
      </c>
    </row>
    <row r="1077" spans="1:15" x14ac:dyDescent="0.55000000000000004">
      <c r="A1077" s="3">
        <v>35</v>
      </c>
      <c r="B1077" s="3">
        <v>20</v>
      </c>
      <c r="C1077" s="2">
        <f>IF(logVir!C1077="","",資本サービス!C1077/SUM(資本サービス!C1077,労働コスト!C1077))</f>
        <v>0.25104744045007793</v>
      </c>
      <c r="D1077" s="2">
        <f>IF(logVir!D1077="","",資本サービス!D1077/SUM(資本サービス!D1077,労働コスト!D1077))</f>
        <v>0.19638284277142179</v>
      </c>
      <c r="E1077" s="2">
        <f>IF(logVir!E1077="","",資本サービス!E1077/SUM(資本サービス!E1077,労働コスト!E1077))</f>
        <v>0.21185143199086123</v>
      </c>
      <c r="F1077" s="2">
        <f>IF(logVir!F1077="","",資本サービス!F1077/SUM(資本サービス!F1077,労働コスト!F1077))</f>
        <v>0.21184108298436202</v>
      </c>
      <c r="G1077" s="2">
        <f>IF(logVir!G1077="","",資本サービス!G1077/SUM(資本サービス!G1077,労働コスト!G1077))</f>
        <v>0.19918213108258631</v>
      </c>
      <c r="I1077" s="3">
        <v>35</v>
      </c>
      <c r="J1077" s="3">
        <v>20</v>
      </c>
      <c r="K1077" s="2" cm="1">
        <f t="array" ref="K1077">IF(C1077="","",0.5*(C1077+SUMPRODUCT(($B$1461:$B$1491=$J1077)*1,C$1461:C$1491)))</f>
        <v>0.25272252650939375</v>
      </c>
      <c r="L1077" s="2" cm="1">
        <f t="array" ref="L1077">IF(D1077="","",0.5*(D1077+SUMPRODUCT(($B$1461:$B$1491=$J1077)*1,D$1461:D$1491)))</f>
        <v>0.22082990402961605</v>
      </c>
      <c r="M1077" s="2" cm="1">
        <f t="array" ref="M1077">IF(E1077="","",0.5*(E1077+SUMPRODUCT(($B$1461:$B$1491=$J1077)*1,E$1461:E$1491)))</f>
        <v>0.23169073339949936</v>
      </c>
      <c r="N1077" s="2" cm="1">
        <f t="array" ref="N1077">IF(F1077="","",0.5*(F1077+SUMPRODUCT(($B$1461:$B$1491=$J1077)*1,F$1461:F$1491)))</f>
        <v>0.23247696181123473</v>
      </c>
      <c r="O1077" s="2" cm="1">
        <f t="array" ref="O1077">IF(G1077="","",0.5*(G1077+SUMPRODUCT(($B$1461:$B$1491=$J1077)*1,G$1461:G$1491)))</f>
        <v>0.21844198519462685</v>
      </c>
    </row>
    <row r="1078" spans="1:15" x14ac:dyDescent="0.55000000000000004">
      <c r="A1078" s="3">
        <v>35</v>
      </c>
      <c r="B1078" s="3">
        <v>21</v>
      </c>
      <c r="C1078" s="2">
        <f>IF(logVir!C1078="","",資本サービス!C1078/SUM(資本サービス!C1078,労働コスト!C1078))</f>
        <v>0.37455140791981339</v>
      </c>
      <c r="D1078" s="2">
        <f>IF(logVir!D1078="","",資本サービス!D1078/SUM(資本サービス!D1078,労働コスト!D1078))</f>
        <v>0.29527337430135003</v>
      </c>
      <c r="E1078" s="2">
        <f>IF(logVir!E1078="","",資本サービス!E1078/SUM(資本サービス!E1078,労働コスト!E1078))</f>
        <v>0.34599307522099526</v>
      </c>
      <c r="F1078" s="2">
        <f>IF(logVir!F1078="","",資本サービス!F1078/SUM(資本サービス!F1078,労働コスト!F1078))</f>
        <v>0.30981655589521484</v>
      </c>
      <c r="G1078" s="2">
        <f>IF(logVir!G1078="","",資本サービス!G1078/SUM(資本サービス!G1078,労働コスト!G1078))</f>
        <v>0.27596469293751513</v>
      </c>
      <c r="I1078" s="3">
        <v>35</v>
      </c>
      <c r="J1078" s="3">
        <v>21</v>
      </c>
      <c r="K1078" s="2" cm="1">
        <f t="array" ref="K1078">IF(C1078="","",0.5*(C1078+SUMPRODUCT(($B$1461:$B$1491=$J1078)*1,C$1461:C$1491)))</f>
        <v>0.35470412028196852</v>
      </c>
      <c r="L1078" s="2" cm="1">
        <f t="array" ref="L1078">IF(D1078="","",0.5*(D1078+SUMPRODUCT(($B$1461:$B$1491=$J1078)*1,D$1461:D$1491)))</f>
        <v>0.29651155896419584</v>
      </c>
      <c r="M1078" s="2" cm="1">
        <f t="array" ref="M1078">IF(E1078="","",0.5*(E1078+SUMPRODUCT(($B$1461:$B$1491=$J1078)*1,E$1461:E$1491)))</f>
        <v>0.31795079448703523</v>
      </c>
      <c r="N1078" s="2" cm="1">
        <f t="array" ref="N1078">IF(F1078="","",0.5*(F1078+SUMPRODUCT(($B$1461:$B$1491=$J1078)*1,F$1461:F$1491)))</f>
        <v>0.29856536984984272</v>
      </c>
      <c r="O1078" s="2" cm="1">
        <f t="array" ref="O1078">IF(G1078="","",0.5*(G1078+SUMPRODUCT(($B$1461:$B$1491=$J1078)*1,G$1461:G$1491)))</f>
        <v>0.27347500948804171</v>
      </c>
    </row>
    <row r="1079" spans="1:15" x14ac:dyDescent="0.55000000000000004">
      <c r="A1079" s="3">
        <v>35</v>
      </c>
      <c r="B1079" s="3">
        <v>22</v>
      </c>
      <c r="C1079" s="2">
        <f>IF(logVir!C1079="","",資本サービス!C1079/SUM(資本サービス!C1079,労働コスト!C1079))</f>
        <v>0.24035085522596583</v>
      </c>
      <c r="D1079" s="2">
        <f>IF(logVir!D1079="","",資本サービス!D1079/SUM(資本サービス!D1079,労働コスト!D1079))</f>
        <v>0.16581254335575718</v>
      </c>
      <c r="E1079" s="2">
        <f>IF(logVir!E1079="","",資本サービス!E1079/SUM(資本サービス!E1079,労働コスト!E1079))</f>
        <v>0.13030900146020344</v>
      </c>
      <c r="F1079" s="2">
        <f>IF(logVir!F1079="","",資本サービス!F1079/SUM(資本サービス!F1079,労働コスト!F1079))</f>
        <v>0.13381653096272231</v>
      </c>
      <c r="G1079" s="2">
        <f>IF(logVir!G1079="","",資本サービス!G1079/SUM(資本サービス!G1079,労働コスト!G1079))</f>
        <v>0.13909501462559254</v>
      </c>
      <c r="I1079" s="3">
        <v>35</v>
      </c>
      <c r="J1079" s="3">
        <v>22</v>
      </c>
      <c r="K1079" s="2" cm="1">
        <f t="array" ref="K1079">IF(C1079="","",0.5*(C1079+SUMPRODUCT(($B$1461:$B$1491=$J1079)*1,C$1461:C$1491)))</f>
        <v>0.23220529286810812</v>
      </c>
      <c r="L1079" s="2" cm="1">
        <f t="array" ref="L1079">IF(D1079="","",0.5*(D1079+SUMPRODUCT(($B$1461:$B$1491=$J1079)*1,D$1461:D$1491)))</f>
        <v>0.17518259433999497</v>
      </c>
      <c r="M1079" s="2" cm="1">
        <f t="array" ref="M1079">IF(E1079="","",0.5*(E1079+SUMPRODUCT(($B$1461:$B$1491=$J1079)*1,E$1461:E$1491)))</f>
        <v>0.14394479102142785</v>
      </c>
      <c r="N1079" s="2" cm="1">
        <f t="array" ref="N1079">IF(F1079="","",0.5*(F1079+SUMPRODUCT(($B$1461:$B$1491=$J1079)*1,F$1461:F$1491)))</f>
        <v>0.14811811448009343</v>
      </c>
      <c r="O1079" s="2" cm="1">
        <f t="array" ref="O1079">IF(G1079="","",0.5*(G1079+SUMPRODUCT(($B$1461:$B$1491=$J1079)*1,G$1461:G$1491)))</f>
        <v>0.15013770510057778</v>
      </c>
    </row>
    <row r="1080" spans="1:15" x14ac:dyDescent="0.55000000000000004">
      <c r="A1080" s="3">
        <v>35</v>
      </c>
      <c r="B1080" s="3">
        <v>23</v>
      </c>
      <c r="C1080" s="2">
        <f>IF(logVir!C1080="","",資本サービス!C1080/SUM(資本サービス!C1080,労働コスト!C1080))</f>
        <v>0.72404500423842488</v>
      </c>
      <c r="D1080" s="2">
        <f>IF(logVir!D1080="","",資本サービス!D1080/SUM(資本サービス!D1080,労働コスト!D1080))</f>
        <v>0.72674249259616253</v>
      </c>
      <c r="E1080" s="2">
        <f>IF(logVir!E1080="","",資本サービス!E1080/SUM(資本サービス!E1080,労働コスト!E1080))</f>
        <v>0.6956904324805161</v>
      </c>
      <c r="F1080" s="2">
        <f>IF(logVir!F1080="","",資本サービス!F1080/SUM(資本サービス!F1080,労働コスト!F1080))</f>
        <v>0.67883666438756229</v>
      </c>
      <c r="G1080" s="2">
        <f>IF(logVir!G1080="","",資本サービス!G1080/SUM(資本サービス!G1080,労働コスト!G1080))</f>
        <v>0.63345485310569416</v>
      </c>
      <c r="I1080" s="3">
        <v>35</v>
      </c>
      <c r="J1080" s="3">
        <v>23</v>
      </c>
      <c r="K1080" s="2" cm="1">
        <f t="array" ref="K1080">IF(C1080="","",0.5*(C1080+SUMPRODUCT(($B$1461:$B$1491=$J1080)*1,C$1461:C$1491)))</f>
        <v>0.71991783437834367</v>
      </c>
      <c r="L1080" s="2" cm="1">
        <f t="array" ref="L1080">IF(D1080="","",0.5*(D1080+SUMPRODUCT(($B$1461:$B$1491=$J1080)*1,D$1461:D$1491)))</f>
        <v>0.70643005663614433</v>
      </c>
      <c r="M1080" s="2" cm="1">
        <f t="array" ref="M1080">IF(E1080="","",0.5*(E1080+SUMPRODUCT(($B$1461:$B$1491=$J1080)*1,E$1461:E$1491)))</f>
        <v>0.67424140387900078</v>
      </c>
      <c r="N1080" s="2" cm="1">
        <f t="array" ref="N1080">IF(F1080="","",0.5*(F1080+SUMPRODUCT(($B$1461:$B$1491=$J1080)*1,F$1461:F$1491)))</f>
        <v>0.65174956255064931</v>
      </c>
      <c r="O1080" s="2" cm="1">
        <f t="array" ref="O1080">IF(G1080="","",0.5*(G1080+SUMPRODUCT(($B$1461:$B$1491=$J1080)*1,G$1461:G$1491)))</f>
        <v>0.61779189374533705</v>
      </c>
    </row>
    <row r="1081" spans="1:15" x14ac:dyDescent="0.55000000000000004">
      <c r="A1081" s="3">
        <v>35</v>
      </c>
      <c r="B1081" s="3">
        <v>24</v>
      </c>
      <c r="C1081" s="2">
        <f>IF(logVir!C1081="","",資本サービス!C1081/SUM(資本サービス!C1081,労働コスト!C1081))</f>
        <v>0.30057361011362088</v>
      </c>
      <c r="D1081" s="2">
        <f>IF(logVir!D1081="","",資本サービス!D1081/SUM(資本サービス!D1081,労働コスト!D1081))</f>
        <v>0.26665255553866102</v>
      </c>
      <c r="E1081" s="2">
        <f>IF(logVir!E1081="","",資本サービス!E1081/SUM(資本サービス!E1081,労働コスト!E1081))</f>
        <v>0.26043914583170114</v>
      </c>
      <c r="F1081" s="2">
        <f>IF(logVir!F1081="","",資本サービス!F1081/SUM(資本サービス!F1081,労働コスト!F1081))</f>
        <v>0.26275923184600203</v>
      </c>
      <c r="G1081" s="2">
        <f>IF(logVir!G1081="","",資本サービス!G1081/SUM(資本サービス!G1081,労働コスト!G1081))</f>
        <v>0.22918642349818932</v>
      </c>
      <c r="I1081" s="3">
        <v>35</v>
      </c>
      <c r="J1081" s="3">
        <v>24</v>
      </c>
      <c r="K1081" s="2" cm="1">
        <f t="array" ref="K1081">IF(C1081="","",0.5*(C1081+SUMPRODUCT(($B$1461:$B$1491=$J1081)*1,C$1461:C$1491)))</f>
        <v>0.29437701685072393</v>
      </c>
      <c r="L1081" s="2" cm="1">
        <f t="array" ref="L1081">IF(D1081="","",0.5*(D1081+SUMPRODUCT(($B$1461:$B$1491=$J1081)*1,D$1461:D$1491)))</f>
        <v>0.26480439731001715</v>
      </c>
      <c r="M1081" s="2" cm="1">
        <f t="array" ref="M1081">IF(E1081="","",0.5*(E1081+SUMPRODUCT(($B$1461:$B$1491=$J1081)*1,E$1461:E$1491)))</f>
        <v>0.25459293308245179</v>
      </c>
      <c r="N1081" s="2" cm="1">
        <f t="array" ref="N1081">IF(F1081="","",0.5*(F1081+SUMPRODUCT(($B$1461:$B$1491=$J1081)*1,F$1461:F$1491)))</f>
        <v>0.24713812334779722</v>
      </c>
      <c r="O1081" s="2" cm="1">
        <f t="array" ref="O1081">IF(G1081="","",0.5*(G1081+SUMPRODUCT(($B$1461:$B$1491=$J1081)*1,G$1461:G$1491)))</f>
        <v>0.22457232752189973</v>
      </c>
    </row>
    <row r="1082" spans="1:15" x14ac:dyDescent="0.55000000000000004">
      <c r="A1082" s="3">
        <v>35</v>
      </c>
      <c r="B1082" s="3">
        <v>25</v>
      </c>
      <c r="C1082" s="2">
        <f>IF(logVir!C1082="","",資本サービス!C1082/SUM(資本サービス!C1082,労働コスト!C1082))</f>
        <v>0.18795866002487555</v>
      </c>
      <c r="D1082" s="2">
        <f>IF(logVir!D1082="","",資本サービス!D1082/SUM(資本サービス!D1082,労働コスト!D1082))</f>
        <v>0.15917988296610755</v>
      </c>
      <c r="E1082" s="2">
        <f>IF(logVir!E1082="","",資本サービス!E1082/SUM(資本サービス!E1082,労働コスト!E1082))</f>
        <v>0.21658885928744362</v>
      </c>
      <c r="F1082" s="2">
        <f>IF(logVir!F1082="","",資本サービス!F1082/SUM(資本サービス!F1082,労働コスト!F1082))</f>
        <v>0.20997977217278624</v>
      </c>
      <c r="G1082" s="2">
        <f>IF(logVir!G1082="","",資本サービス!G1082/SUM(資本サービス!G1082,労働コスト!G1082))</f>
        <v>0.196258803895067</v>
      </c>
      <c r="I1082" s="3">
        <v>35</v>
      </c>
      <c r="J1082" s="3">
        <v>25</v>
      </c>
      <c r="K1082" s="2" cm="1">
        <f t="array" ref="K1082">IF(C1082="","",0.5*(C1082+SUMPRODUCT(($B$1461:$B$1491=$J1082)*1,C$1461:C$1491)))</f>
        <v>0.19324380862644702</v>
      </c>
      <c r="L1082" s="2" cm="1">
        <f t="array" ref="L1082">IF(D1082="","",0.5*(D1082+SUMPRODUCT(($B$1461:$B$1491=$J1082)*1,D$1461:D$1491)))</f>
        <v>0.17811729641545648</v>
      </c>
      <c r="M1082" s="2" cm="1">
        <f t="array" ref="M1082">IF(E1082="","",0.5*(E1082+SUMPRODUCT(($B$1461:$B$1491=$J1082)*1,E$1461:E$1491)))</f>
        <v>0.20720453210043444</v>
      </c>
      <c r="N1082" s="2" cm="1">
        <f t="array" ref="N1082">IF(F1082="","",0.5*(F1082+SUMPRODUCT(($B$1461:$B$1491=$J1082)*1,F$1461:F$1491)))</f>
        <v>0.20449899215522876</v>
      </c>
      <c r="O1082" s="2" cm="1">
        <f t="array" ref="O1082">IF(G1082="","",0.5*(G1082+SUMPRODUCT(($B$1461:$B$1491=$J1082)*1,G$1461:G$1491)))</f>
        <v>0.19696313795419809</v>
      </c>
    </row>
    <row r="1083" spans="1:15" x14ac:dyDescent="0.55000000000000004">
      <c r="A1083" s="3">
        <v>35</v>
      </c>
      <c r="B1083" s="3">
        <v>26</v>
      </c>
      <c r="C1083" s="2">
        <f>IF(logVir!C1083="","",資本サービス!C1083/SUM(資本サービス!C1083,労働コスト!C1083))</f>
        <v>0.74329299532415705</v>
      </c>
      <c r="D1083" s="2">
        <f>IF(logVir!D1083="","",資本サービス!D1083/SUM(資本サービス!D1083,労働コスト!D1083))</f>
        <v>0.62809271510900477</v>
      </c>
      <c r="E1083" s="2">
        <f>IF(logVir!E1083="","",資本サービス!E1083/SUM(資本サービス!E1083,労働コスト!E1083))</f>
        <v>0.64472318603131307</v>
      </c>
      <c r="F1083" s="2">
        <f>IF(logVir!F1083="","",資本サービス!F1083/SUM(資本サービス!F1083,労働コスト!F1083))</f>
        <v>0.63354909300101159</v>
      </c>
      <c r="G1083" s="2">
        <f>IF(logVir!G1083="","",資本サービス!G1083/SUM(資本サービス!G1083,労働コスト!G1083))</f>
        <v>0.62594990965554964</v>
      </c>
      <c r="I1083" s="3">
        <v>35</v>
      </c>
      <c r="J1083" s="3">
        <v>26</v>
      </c>
      <c r="K1083" s="2" cm="1">
        <f t="array" ref="K1083">IF(C1083="","",0.5*(C1083+SUMPRODUCT(($B$1461:$B$1491=$J1083)*1,C$1461:C$1491)))</f>
        <v>0.71720877990841614</v>
      </c>
      <c r="L1083" s="2" cm="1">
        <f t="array" ref="L1083">IF(D1083="","",0.5*(D1083+SUMPRODUCT(($B$1461:$B$1491=$J1083)*1,D$1461:D$1491)))</f>
        <v>0.6262196362170287</v>
      </c>
      <c r="M1083" s="2" cm="1">
        <f t="array" ref="M1083">IF(E1083="","",0.5*(E1083+SUMPRODUCT(($B$1461:$B$1491=$J1083)*1,E$1461:E$1491)))</f>
        <v>0.59929714362359654</v>
      </c>
      <c r="N1083" s="2" cm="1">
        <f t="array" ref="N1083">IF(F1083="","",0.5*(F1083+SUMPRODUCT(($B$1461:$B$1491=$J1083)*1,F$1461:F$1491)))</f>
        <v>0.6061211317765004</v>
      </c>
      <c r="O1083" s="2" cm="1">
        <f t="array" ref="O1083">IF(G1083="","",0.5*(G1083+SUMPRODUCT(($B$1461:$B$1491=$J1083)*1,G$1461:G$1491)))</f>
        <v>0.60079201469790044</v>
      </c>
    </row>
    <row r="1084" spans="1:15" x14ac:dyDescent="0.55000000000000004">
      <c r="A1084" s="3">
        <v>35</v>
      </c>
      <c r="B1084" s="3">
        <v>27</v>
      </c>
      <c r="C1084" s="2">
        <f>IF(logVir!C1084="","",資本サービス!C1084/SUM(資本サービス!C1084,労働コスト!C1084))</f>
        <v>0.22819335135777066</v>
      </c>
      <c r="D1084" s="2">
        <f>IF(logVir!D1084="","",資本サービス!D1084/SUM(資本サービス!D1084,労働コスト!D1084))</f>
        <v>0.20781207530922613</v>
      </c>
      <c r="E1084" s="2">
        <f>IF(logVir!E1084="","",資本サービス!E1084/SUM(資本サービス!E1084,労働コスト!E1084))</f>
        <v>0.21147645693022285</v>
      </c>
      <c r="F1084" s="2">
        <f>IF(logVir!F1084="","",資本サービス!F1084/SUM(資本サービス!F1084,労働コスト!F1084))</f>
        <v>0.21251658838655113</v>
      </c>
      <c r="G1084" s="2">
        <f>IF(logVir!G1084="","",資本サービス!G1084/SUM(資本サービス!G1084,労働コスト!G1084))</f>
        <v>0.17449328290080407</v>
      </c>
      <c r="I1084" s="3">
        <v>35</v>
      </c>
      <c r="J1084" s="3">
        <v>27</v>
      </c>
      <c r="K1084" s="2" cm="1">
        <f t="array" ref="K1084">IF(C1084="","",0.5*(C1084+SUMPRODUCT(($B$1461:$B$1491=$J1084)*1,C$1461:C$1491)))</f>
        <v>0.21964162071975576</v>
      </c>
      <c r="L1084" s="2" cm="1">
        <f t="array" ref="L1084">IF(D1084="","",0.5*(D1084+SUMPRODUCT(($B$1461:$B$1491=$J1084)*1,D$1461:D$1491)))</f>
        <v>0.20669462116752518</v>
      </c>
      <c r="M1084" s="2" cm="1">
        <f t="array" ref="M1084">IF(E1084="","",0.5*(E1084+SUMPRODUCT(($B$1461:$B$1491=$J1084)*1,E$1461:E$1491)))</f>
        <v>0.20750052434016414</v>
      </c>
      <c r="N1084" s="2" cm="1">
        <f t="array" ref="N1084">IF(F1084="","",0.5*(F1084+SUMPRODUCT(($B$1461:$B$1491=$J1084)*1,F$1461:F$1491)))</f>
        <v>0.20622326616343656</v>
      </c>
      <c r="O1084" s="2" cm="1">
        <f t="array" ref="O1084">IF(G1084="","",0.5*(G1084+SUMPRODUCT(($B$1461:$B$1491=$J1084)*1,G$1461:G$1491)))</f>
        <v>0.18068123431128552</v>
      </c>
    </row>
    <row r="1085" spans="1:15" x14ac:dyDescent="0.55000000000000004">
      <c r="A1085" s="3">
        <v>35</v>
      </c>
      <c r="B1085" s="3">
        <v>28</v>
      </c>
      <c r="C1085" s="2">
        <f>IF(logVir!C1085="","",資本サービス!C1085/SUM(資本サービス!C1085,労働コスト!C1085))</f>
        <v>0.37123841895494858</v>
      </c>
      <c r="D1085" s="2">
        <f>IF(logVir!D1085="","",資本サービス!D1085/SUM(資本サービス!D1085,労働コスト!D1085))</f>
        <v>0.33507426697391923</v>
      </c>
      <c r="E1085" s="2">
        <f>IF(logVir!E1085="","",資本サービス!E1085/SUM(資本サービス!E1085,労働コスト!E1085))</f>
        <v>0.30540755089700611</v>
      </c>
      <c r="F1085" s="2">
        <f>IF(logVir!F1085="","",資本サービス!F1085/SUM(資本サービス!F1085,労働コスト!F1085))</f>
        <v>0.30989411306170833</v>
      </c>
      <c r="G1085" s="2">
        <f>IF(logVir!G1085="","",資本サービス!G1085/SUM(資本サービス!G1085,労働コスト!G1085))</f>
        <v>0.32525170223620564</v>
      </c>
      <c r="I1085" s="3">
        <v>35</v>
      </c>
      <c r="J1085" s="3">
        <v>28</v>
      </c>
      <c r="K1085" s="2" cm="1">
        <f t="array" ref="K1085">IF(C1085="","",0.5*(C1085+SUMPRODUCT(($B$1461:$B$1491=$J1085)*1,C$1461:C$1491)))</f>
        <v>0.38672929627235586</v>
      </c>
      <c r="L1085" s="2" cm="1">
        <f t="array" ref="L1085">IF(D1085="","",0.5*(D1085+SUMPRODUCT(($B$1461:$B$1491=$J1085)*1,D$1461:D$1491)))</f>
        <v>0.34584449072183343</v>
      </c>
      <c r="M1085" s="2" cm="1">
        <f t="array" ref="M1085">IF(E1085="","",0.5*(E1085+SUMPRODUCT(($B$1461:$B$1491=$J1085)*1,E$1461:E$1491)))</f>
        <v>0.31572536475756985</v>
      </c>
      <c r="N1085" s="2" cm="1">
        <f t="array" ref="N1085">IF(F1085="","",0.5*(F1085+SUMPRODUCT(($B$1461:$B$1491=$J1085)*1,F$1461:F$1491)))</f>
        <v>0.32132617468644176</v>
      </c>
      <c r="O1085" s="2" cm="1">
        <f t="array" ref="O1085">IF(G1085="","",0.5*(G1085+SUMPRODUCT(($B$1461:$B$1491=$J1085)*1,G$1461:G$1491)))</f>
        <v>0.33511968902526196</v>
      </c>
    </row>
    <row r="1086" spans="1:15" x14ac:dyDescent="0.55000000000000004">
      <c r="A1086" s="3">
        <v>35</v>
      </c>
      <c r="B1086" s="3">
        <v>29</v>
      </c>
      <c r="C1086" s="2">
        <f>IF(logVir!C1086="","",資本サービス!C1086/SUM(資本サービス!C1086,労働コスト!C1086))</f>
        <v>0.17736767210684129</v>
      </c>
      <c r="D1086" s="2">
        <f>IF(logVir!D1086="","",資本サービス!D1086/SUM(資本サービス!D1086,労働コスト!D1086))</f>
        <v>0.18397907072260727</v>
      </c>
      <c r="E1086" s="2">
        <f>IF(logVir!E1086="","",資本サービス!E1086/SUM(資本サービス!E1086,労働コスト!E1086))</f>
        <v>0.19267625131913102</v>
      </c>
      <c r="F1086" s="2">
        <f>IF(logVir!F1086="","",資本サービス!F1086/SUM(資本サービス!F1086,労働コスト!F1086))</f>
        <v>0.19271008715791085</v>
      </c>
      <c r="G1086" s="2">
        <f>IF(logVir!G1086="","",資本サービス!G1086/SUM(資本サービス!G1086,労働コスト!G1086))</f>
        <v>0.15625573390921979</v>
      </c>
      <c r="I1086" s="3">
        <v>35</v>
      </c>
      <c r="J1086" s="3">
        <v>29</v>
      </c>
      <c r="K1086" s="2" cm="1">
        <f t="array" ref="K1086">IF(C1086="","",0.5*(C1086+SUMPRODUCT(($B$1461:$B$1491=$J1086)*1,C$1461:C$1491)))</f>
        <v>0.18445628911991763</v>
      </c>
      <c r="L1086" s="2" cm="1">
        <f t="array" ref="L1086">IF(D1086="","",0.5*(D1086+SUMPRODUCT(($B$1461:$B$1491=$J1086)*1,D$1461:D$1491)))</f>
        <v>0.18886869095654976</v>
      </c>
      <c r="M1086" s="2" cm="1">
        <f t="array" ref="M1086">IF(E1086="","",0.5*(E1086+SUMPRODUCT(($B$1461:$B$1491=$J1086)*1,E$1461:E$1491)))</f>
        <v>0.17602376395026148</v>
      </c>
      <c r="N1086" s="2" cm="1">
        <f t="array" ref="N1086">IF(F1086="","",0.5*(F1086+SUMPRODUCT(($B$1461:$B$1491=$J1086)*1,F$1461:F$1491)))</f>
        <v>0.18414677873231824</v>
      </c>
      <c r="O1086" s="2" cm="1">
        <f t="array" ref="O1086">IF(G1086="","",0.5*(G1086+SUMPRODUCT(($B$1461:$B$1491=$J1086)*1,G$1461:G$1491)))</f>
        <v>0.16002826667147382</v>
      </c>
    </row>
    <row r="1087" spans="1:15" x14ac:dyDescent="0.55000000000000004">
      <c r="A1087" s="3">
        <v>35</v>
      </c>
      <c r="B1087" s="3">
        <v>30</v>
      </c>
      <c r="C1087" s="2">
        <f>IF(logVir!C1087="","",資本サービス!C1087/SUM(資本サービス!C1087,労働コスト!C1087))</f>
        <v>0.11290290462682445</v>
      </c>
      <c r="D1087" s="2">
        <f>IF(logVir!D1087="","",資本サービス!D1087/SUM(資本サービス!D1087,労働コスト!D1087))</f>
        <v>8.1228641425628079E-2</v>
      </c>
      <c r="E1087" s="2">
        <f>IF(logVir!E1087="","",資本サービス!E1087/SUM(資本サービス!E1087,労働コスト!E1087))</f>
        <v>6.7036826240097769E-2</v>
      </c>
      <c r="F1087" s="2">
        <f>IF(logVir!F1087="","",資本サービス!F1087/SUM(資本サービス!F1087,労働コスト!F1087))</f>
        <v>6.2814195190210628E-2</v>
      </c>
      <c r="G1087" s="2">
        <f>IF(logVir!G1087="","",資本サービス!G1087/SUM(資本サービス!G1087,労働コスト!G1087))</f>
        <v>5.617426011362138E-2</v>
      </c>
      <c r="I1087" s="3">
        <v>35</v>
      </c>
      <c r="J1087" s="3">
        <v>30</v>
      </c>
      <c r="K1087" s="2" cm="1">
        <f t="array" ref="K1087">IF(C1087="","",0.5*(C1087+SUMPRODUCT(($B$1461:$B$1491=$J1087)*1,C$1461:C$1491)))</f>
        <v>0.12365631095610985</v>
      </c>
      <c r="L1087" s="2" cm="1">
        <f t="array" ref="L1087">IF(D1087="","",0.5*(D1087+SUMPRODUCT(($B$1461:$B$1491=$J1087)*1,D$1461:D$1491)))</f>
        <v>9.7254831633261332E-2</v>
      </c>
      <c r="M1087" s="2" cm="1">
        <f t="array" ref="M1087">IF(E1087="","",0.5*(E1087+SUMPRODUCT(($B$1461:$B$1491=$J1087)*1,E$1461:E$1491)))</f>
        <v>8.4746097114060143E-2</v>
      </c>
      <c r="N1087" s="2" cm="1">
        <f t="array" ref="N1087">IF(F1087="","",0.5*(F1087+SUMPRODUCT(($B$1461:$B$1491=$J1087)*1,F$1461:F$1491)))</f>
        <v>8.0552830022621619E-2</v>
      </c>
      <c r="O1087" s="2" cm="1">
        <f t="array" ref="O1087">IF(G1087="","",0.5*(G1087+SUMPRODUCT(($B$1461:$B$1491=$J1087)*1,G$1461:G$1491)))</f>
        <v>7.0960506975864063E-2</v>
      </c>
    </row>
    <row r="1088" spans="1:15" x14ac:dyDescent="0.55000000000000004">
      <c r="A1088" s="3">
        <v>35</v>
      </c>
      <c r="B1088" s="3">
        <v>31</v>
      </c>
      <c r="C1088" s="2">
        <f>IF(logVir!C1088="","",資本サービス!C1088/SUM(資本サービス!C1088,労働コスト!C1088))</f>
        <v>0.25383909335449845</v>
      </c>
      <c r="D1088" s="2">
        <f>IF(logVir!D1088="","",資本サービス!D1088/SUM(資本サービス!D1088,労働コスト!D1088))</f>
        <v>0.25891403574475452</v>
      </c>
      <c r="E1088" s="2">
        <f>IF(logVir!E1088="","",資本サービス!E1088/SUM(資本サービス!E1088,労働コスト!E1088))</f>
        <v>0.21344526584503107</v>
      </c>
      <c r="F1088" s="2">
        <f>IF(logVir!F1088="","",資本サービス!F1088/SUM(資本サービス!F1088,労働コスト!F1088))</f>
        <v>0.20832272371409852</v>
      </c>
      <c r="G1088" s="2">
        <f>IF(logVir!G1088="","",資本サービス!G1088/SUM(資本サービス!G1088,労働コスト!G1088))</f>
        <v>0.19066968574496618</v>
      </c>
      <c r="I1088" s="3">
        <v>35</v>
      </c>
      <c r="J1088" s="3">
        <v>31</v>
      </c>
      <c r="K1088" s="2" cm="1">
        <f t="array" ref="K1088">IF(C1088="","",0.5*(C1088+SUMPRODUCT(($B$1461:$B$1491=$J1088)*1,C$1461:C$1491)))</f>
        <v>0.24240669536013065</v>
      </c>
      <c r="L1088" s="2" cm="1">
        <f t="array" ref="L1088">IF(D1088="","",0.5*(D1088+SUMPRODUCT(($B$1461:$B$1491=$J1088)*1,D$1461:D$1491)))</f>
        <v>0.25162894958051463</v>
      </c>
      <c r="M1088" s="2" cm="1">
        <f t="array" ref="M1088">IF(E1088="","",0.5*(E1088+SUMPRODUCT(($B$1461:$B$1491=$J1088)*1,E$1461:E$1491)))</f>
        <v>0.21408540673449736</v>
      </c>
      <c r="N1088" s="2" cm="1">
        <f t="array" ref="N1088">IF(F1088="","",0.5*(F1088+SUMPRODUCT(($B$1461:$B$1491=$J1088)*1,F$1461:F$1491)))</f>
        <v>0.20726447323008487</v>
      </c>
      <c r="O1088" s="2" cm="1">
        <f t="array" ref="O1088">IF(G1088="","",0.5*(G1088+SUMPRODUCT(($B$1461:$B$1491=$J1088)*1,G$1461:G$1491)))</f>
        <v>0.19555318504208186</v>
      </c>
    </row>
    <row r="1089" spans="1:15" x14ac:dyDescent="0.55000000000000004">
      <c r="A1089" s="3">
        <v>36</v>
      </c>
      <c r="B1089" s="3">
        <v>1</v>
      </c>
      <c r="C1089" s="2">
        <f>IF(logVir!C1089="","",資本サービス!C1089/SUM(資本サービス!C1089,労働コスト!C1089))</f>
        <v>0.50202977777336566</v>
      </c>
      <c r="D1089" s="2">
        <f>IF(logVir!D1089="","",資本サービス!D1089/SUM(資本サービス!D1089,労働コスト!D1089))</f>
        <v>0.30646046453305881</v>
      </c>
      <c r="E1089" s="2">
        <f>IF(logVir!E1089="","",資本サービス!E1089/SUM(資本サービス!E1089,労働コスト!E1089))</f>
        <v>0.2931411892020851</v>
      </c>
      <c r="F1089" s="2">
        <f>IF(logVir!F1089="","",資本サービス!F1089/SUM(資本サービス!F1089,労働コスト!F1089))</f>
        <v>0.32520222289341288</v>
      </c>
      <c r="G1089" s="2">
        <f>IF(logVir!G1089="","",資本サービス!G1089/SUM(資本サービス!G1089,労働コスト!G1089))</f>
        <v>0.28778876385699709</v>
      </c>
      <c r="I1089" s="3">
        <v>36</v>
      </c>
      <c r="J1089" s="3">
        <v>1</v>
      </c>
      <c r="K1089" s="2" cm="1">
        <f t="array" ref="K1089">IF(C1089="","",0.5*(C1089+SUMPRODUCT(($B$1461:$B$1491=$J1089)*1,C$1461:C$1491)))</f>
        <v>0.48894651386738353</v>
      </c>
      <c r="L1089" s="2" cm="1">
        <f t="array" ref="L1089">IF(D1089="","",0.5*(D1089+SUMPRODUCT(($B$1461:$B$1491=$J1089)*1,D$1461:D$1491)))</f>
        <v>0.32864844463968745</v>
      </c>
      <c r="M1089" s="2" cm="1">
        <f t="array" ref="M1089">IF(E1089="","",0.5*(E1089+SUMPRODUCT(($B$1461:$B$1491=$J1089)*1,E$1461:E$1491)))</f>
        <v>0.31568620168164518</v>
      </c>
      <c r="N1089" s="2" cm="1">
        <f t="array" ref="N1089">IF(F1089="","",0.5*(F1089+SUMPRODUCT(($B$1461:$B$1491=$J1089)*1,F$1461:F$1491)))</f>
        <v>0.33378035880740453</v>
      </c>
      <c r="O1089" s="2" cm="1">
        <f t="array" ref="O1089">IF(G1089="","",0.5*(G1089+SUMPRODUCT(($B$1461:$B$1491=$J1089)*1,G$1461:G$1491)))</f>
        <v>0.30361207617213765</v>
      </c>
    </row>
    <row r="1090" spans="1:15" x14ac:dyDescent="0.55000000000000004">
      <c r="A1090" s="3">
        <v>36</v>
      </c>
      <c r="B1090" s="3">
        <v>2</v>
      </c>
      <c r="C1090" s="2">
        <f>IF(logVir!C1090="","",資本サービス!C1090/SUM(資本サービス!C1090,労働コスト!C1090))</f>
        <v>0.51391430545823613</v>
      </c>
      <c r="D1090" s="2">
        <f>IF(logVir!D1090="","",資本サービス!D1090/SUM(資本サービス!D1090,労働コスト!D1090))</f>
        <v>0.38735798075522887</v>
      </c>
      <c r="E1090" s="2">
        <f>IF(logVir!E1090="","",資本サービス!E1090/SUM(資本サービス!E1090,労働コスト!E1090))</f>
        <v>0.51162620364888811</v>
      </c>
      <c r="F1090" s="2">
        <f>IF(logVir!F1090="","",資本サービス!F1090/SUM(資本サービス!F1090,労働コスト!F1090))</f>
        <v>0.52107578780042585</v>
      </c>
      <c r="G1090" s="2">
        <f>IF(logVir!G1090="","",資本サービス!G1090/SUM(資本サービス!G1090,労働コスト!G1090))</f>
        <v>0.45987832818173274</v>
      </c>
      <c r="I1090" s="3">
        <v>36</v>
      </c>
      <c r="J1090" s="3">
        <v>2</v>
      </c>
      <c r="K1090" s="2" cm="1">
        <f t="array" ref="K1090">IF(C1090="","",0.5*(C1090+SUMPRODUCT(($B$1461:$B$1491=$J1090)*1,C$1461:C$1491)))</f>
        <v>0.49468038641138923</v>
      </c>
      <c r="L1090" s="2" cm="1">
        <f t="array" ref="L1090">IF(D1090="","",0.5*(D1090+SUMPRODUCT(($B$1461:$B$1491=$J1090)*1,D$1461:D$1491)))</f>
        <v>0.39736997374249794</v>
      </c>
      <c r="M1090" s="2" cm="1">
        <f t="array" ref="M1090">IF(E1090="","",0.5*(E1090+SUMPRODUCT(($B$1461:$B$1491=$J1090)*1,E$1461:E$1491)))</f>
        <v>0.49666540433594841</v>
      </c>
      <c r="N1090" s="2" cm="1">
        <f t="array" ref="N1090">IF(F1090="","",0.5*(F1090+SUMPRODUCT(($B$1461:$B$1491=$J1090)*1,F$1461:F$1491)))</f>
        <v>0.50254418132000478</v>
      </c>
      <c r="O1090" s="2" cm="1">
        <f t="array" ref="O1090">IF(G1090="","",0.5*(G1090+SUMPRODUCT(($B$1461:$B$1491=$J1090)*1,G$1461:G$1491)))</f>
        <v>0.43339169182974646</v>
      </c>
    </row>
    <row r="1091" spans="1:15" x14ac:dyDescent="0.55000000000000004">
      <c r="A1091" s="3">
        <v>36</v>
      </c>
      <c r="B1091" s="3">
        <v>3</v>
      </c>
      <c r="C1091" s="2">
        <f>IF(logVir!C1091="","",資本サービス!C1091/SUM(資本サービス!C1091,労働コスト!C1091))</f>
        <v>0.29210121998989019</v>
      </c>
      <c r="D1091" s="2">
        <f>IF(logVir!D1091="","",資本サービス!D1091/SUM(資本サービス!D1091,労働コスト!D1091))</f>
        <v>0.25006312676383807</v>
      </c>
      <c r="E1091" s="2">
        <f>IF(logVir!E1091="","",資本サービス!E1091/SUM(資本サービス!E1091,労働コスト!E1091))</f>
        <v>0.20340571078015385</v>
      </c>
      <c r="F1091" s="2">
        <f>IF(logVir!F1091="","",資本サービス!F1091/SUM(資本サービス!F1091,労働コスト!F1091))</f>
        <v>0.21534121812664234</v>
      </c>
      <c r="G1091" s="2">
        <f>IF(logVir!G1091="","",資本サービス!G1091/SUM(資本サービス!G1091,労働コスト!G1091))</f>
        <v>0.18368900794378371</v>
      </c>
      <c r="I1091" s="3">
        <v>36</v>
      </c>
      <c r="J1091" s="3">
        <v>3</v>
      </c>
      <c r="K1091" s="2" cm="1">
        <f t="array" ref="K1091">IF(C1091="","",0.5*(C1091+SUMPRODUCT(($B$1461:$B$1491=$J1091)*1,C$1461:C$1491)))</f>
        <v>0.29736658609294975</v>
      </c>
      <c r="L1091" s="2" cm="1">
        <f t="array" ref="L1091">IF(D1091="","",0.5*(D1091+SUMPRODUCT(($B$1461:$B$1491=$J1091)*1,D$1461:D$1491)))</f>
        <v>0.25882098766365291</v>
      </c>
      <c r="M1091" s="2" cm="1">
        <f t="array" ref="M1091">IF(E1091="","",0.5*(E1091+SUMPRODUCT(($B$1461:$B$1491=$J1091)*1,E$1461:E$1491)))</f>
        <v>0.22741345894448772</v>
      </c>
      <c r="N1091" s="2" cm="1">
        <f t="array" ref="N1091">IF(F1091="","",0.5*(F1091+SUMPRODUCT(($B$1461:$B$1491=$J1091)*1,F$1461:F$1491)))</f>
        <v>0.23424547527055012</v>
      </c>
      <c r="O1091" s="2" cm="1">
        <f t="array" ref="O1091">IF(G1091="","",0.5*(G1091+SUMPRODUCT(($B$1461:$B$1491=$J1091)*1,G$1461:G$1491)))</f>
        <v>0.20199948698272713</v>
      </c>
    </row>
    <row r="1092" spans="1:15" x14ac:dyDescent="0.55000000000000004">
      <c r="A1092" s="3">
        <v>36</v>
      </c>
      <c r="B1092" s="3">
        <v>4</v>
      </c>
      <c r="C1092" s="2">
        <f>IF(logVir!C1092="","",資本サービス!C1092/SUM(資本サービス!C1092,労働コスト!C1092))</f>
        <v>0.22974648013944735</v>
      </c>
      <c r="D1092" s="2">
        <f>IF(logVir!D1092="","",資本サービス!D1092/SUM(資本サービス!D1092,労働コスト!D1092))</f>
        <v>0.29074699065583465</v>
      </c>
      <c r="E1092" s="2">
        <f>IF(logVir!E1092="","",資本サービス!E1092/SUM(資本サービス!E1092,労働コスト!E1092))</f>
        <v>0.23248076152339583</v>
      </c>
      <c r="F1092" s="2">
        <f>IF(logVir!F1092="","",資本サービス!F1092/SUM(資本サービス!F1092,労働コスト!F1092))</f>
        <v>0.2406919416654156</v>
      </c>
      <c r="G1092" s="2">
        <f>IF(logVir!G1092="","",資本サービス!G1092/SUM(資本サービス!G1092,労働コスト!G1092))</f>
        <v>0.20804664771460071</v>
      </c>
      <c r="I1092" s="3">
        <v>36</v>
      </c>
      <c r="J1092" s="3">
        <v>4</v>
      </c>
      <c r="K1092" s="2" cm="1">
        <f t="array" ref="K1092">IF(C1092="","",0.5*(C1092+SUMPRODUCT(($B$1461:$B$1491=$J1092)*1,C$1461:C$1491)))</f>
        <v>0.2339523426767855</v>
      </c>
      <c r="L1092" s="2" cm="1">
        <f t="array" ref="L1092">IF(D1092="","",0.5*(D1092+SUMPRODUCT(($B$1461:$B$1491=$J1092)*1,D$1461:D$1491)))</f>
        <v>0.27607027897088043</v>
      </c>
      <c r="M1092" s="2" cm="1">
        <f t="array" ref="M1092">IF(E1092="","",0.5*(E1092+SUMPRODUCT(($B$1461:$B$1491=$J1092)*1,E$1461:E$1491)))</f>
        <v>0.23926769129032843</v>
      </c>
      <c r="N1092" s="2" cm="1">
        <f t="array" ref="N1092">IF(F1092="","",0.5*(F1092+SUMPRODUCT(($B$1461:$B$1491=$J1092)*1,F$1461:F$1491)))</f>
        <v>0.24670640215494877</v>
      </c>
      <c r="O1092" s="2" cm="1">
        <f t="array" ref="O1092">IF(G1092="","",0.5*(G1092+SUMPRODUCT(($B$1461:$B$1491=$J1092)*1,G$1461:G$1491)))</f>
        <v>0.21898559360268338</v>
      </c>
    </row>
    <row r="1093" spans="1:15" x14ac:dyDescent="0.55000000000000004">
      <c r="A1093" s="3">
        <v>36</v>
      </c>
      <c r="B1093" s="3">
        <v>5</v>
      </c>
      <c r="C1093" s="2">
        <f>IF(logVir!C1093="","",資本サービス!C1093/SUM(資本サービス!C1093,労働コスト!C1093))</f>
        <v>0.58508981068092991</v>
      </c>
      <c r="D1093" s="2">
        <f>IF(logVir!D1093="","",資本サービス!D1093/SUM(資本サービス!D1093,労働コスト!D1093))</f>
        <v>0.52321485164769932</v>
      </c>
      <c r="E1093" s="2">
        <f>IF(logVir!E1093="","",資本サービス!E1093/SUM(資本サービス!E1093,労働コスト!E1093))</f>
        <v>0.40845231006874938</v>
      </c>
      <c r="F1093" s="2">
        <f>IF(logVir!F1093="","",資本サービス!F1093/SUM(資本サービス!F1093,労働コスト!F1093))</f>
        <v>0.3990210776122885</v>
      </c>
      <c r="G1093" s="2">
        <f>IF(logVir!G1093="","",資本サービス!G1093/SUM(資本サービス!G1093,労働コスト!G1093))</f>
        <v>0.38179298350879048</v>
      </c>
      <c r="I1093" s="3">
        <v>36</v>
      </c>
      <c r="J1093" s="3">
        <v>5</v>
      </c>
      <c r="K1093" s="2" cm="1">
        <f t="array" ref="K1093">IF(C1093="","",0.5*(C1093+SUMPRODUCT(($B$1461:$B$1491=$J1093)*1,C$1461:C$1491)))</f>
        <v>0.47007386630800246</v>
      </c>
      <c r="L1093" s="2" cm="1">
        <f t="array" ref="L1093">IF(D1093="","",0.5*(D1093+SUMPRODUCT(($B$1461:$B$1491=$J1093)*1,D$1461:D$1491)))</f>
        <v>0.42226447634319647</v>
      </c>
      <c r="M1093" s="2" cm="1">
        <f t="array" ref="M1093">IF(E1093="","",0.5*(E1093+SUMPRODUCT(($B$1461:$B$1491=$J1093)*1,E$1461:E$1491)))</f>
        <v>0.3520924277383477</v>
      </c>
      <c r="N1093" s="2" cm="1">
        <f t="array" ref="N1093">IF(F1093="","",0.5*(F1093+SUMPRODUCT(($B$1461:$B$1491=$J1093)*1,F$1461:F$1491)))</f>
        <v>0.34387976426893452</v>
      </c>
      <c r="O1093" s="2" cm="1">
        <f t="array" ref="O1093">IF(G1093="","",0.5*(G1093+SUMPRODUCT(($B$1461:$B$1491=$J1093)*1,G$1461:G$1491)))</f>
        <v>0.32386449745268819</v>
      </c>
    </row>
    <row r="1094" spans="1:15" x14ac:dyDescent="0.55000000000000004">
      <c r="A1094" s="3">
        <v>36</v>
      </c>
      <c r="B1094" s="3">
        <v>6</v>
      </c>
      <c r="C1094" s="2">
        <f>IF(logVir!C1094="","",資本サービス!C1094/SUM(資本サービス!C1094,労働コスト!C1094))</f>
        <v>0.65043125363041276</v>
      </c>
      <c r="D1094" s="2">
        <f>IF(logVir!D1094="","",資本サービス!D1094/SUM(資本サービス!D1094,労働コスト!D1094))</f>
        <v>0.62417712392748836</v>
      </c>
      <c r="E1094" s="2">
        <f>IF(logVir!E1094="","",資本サービス!E1094/SUM(資本サービス!E1094,労働コスト!E1094))</f>
        <v>0.60414167860408041</v>
      </c>
      <c r="F1094" s="2">
        <f>IF(logVir!F1094="","",資本サービス!F1094/SUM(資本サービス!F1094,労働コスト!F1094))</f>
        <v>0.64012811719616025</v>
      </c>
      <c r="G1094" s="2">
        <f>IF(logVir!G1094="","",資本サービス!G1094/SUM(資本サービス!G1094,労働コスト!G1094))</f>
        <v>0.5900896921994313</v>
      </c>
      <c r="I1094" s="3">
        <v>36</v>
      </c>
      <c r="J1094" s="3">
        <v>6</v>
      </c>
      <c r="K1094" s="2" cm="1">
        <f t="array" ref="K1094">IF(C1094="","",0.5*(C1094+SUMPRODUCT(($B$1461:$B$1491=$J1094)*1,C$1461:C$1491)))</f>
        <v>0.63486075960916244</v>
      </c>
      <c r="L1094" s="2" cm="1">
        <f t="array" ref="L1094">IF(D1094="","",0.5*(D1094+SUMPRODUCT(($B$1461:$B$1491=$J1094)*1,D$1461:D$1491)))</f>
        <v>0.60505635479084807</v>
      </c>
      <c r="M1094" s="2" cm="1">
        <f t="array" ref="M1094">IF(E1094="","",0.5*(E1094+SUMPRODUCT(($B$1461:$B$1491=$J1094)*1,E$1461:E$1491)))</f>
        <v>0.5963311712201631</v>
      </c>
      <c r="N1094" s="2" cm="1">
        <f t="array" ref="N1094">IF(F1094="","",0.5*(F1094+SUMPRODUCT(($B$1461:$B$1491=$J1094)*1,F$1461:F$1491)))</f>
        <v>0.61903805267581413</v>
      </c>
      <c r="O1094" s="2" cm="1">
        <f t="array" ref="O1094">IF(G1094="","",0.5*(G1094+SUMPRODUCT(($B$1461:$B$1491=$J1094)*1,G$1461:G$1491)))</f>
        <v>0.57646896196100528</v>
      </c>
    </row>
    <row r="1095" spans="1:15" x14ac:dyDescent="0.55000000000000004">
      <c r="A1095" s="3">
        <v>36</v>
      </c>
      <c r="B1095" s="3">
        <v>7</v>
      </c>
      <c r="C1095" s="2">
        <f>IF(logVir!C1095="","",資本サービス!C1095/SUM(資本サービス!C1095,労働コスト!C1095))</f>
        <v>0.36187837239980974</v>
      </c>
      <c r="D1095" s="2">
        <f>IF(logVir!D1095="","",資本サービス!D1095/SUM(資本サービス!D1095,労働コスト!D1095))</f>
        <v>0.28675559652662735</v>
      </c>
      <c r="E1095" s="2">
        <f>IF(logVir!E1095="","",資本サービス!E1095/SUM(資本サービス!E1095,労働コスト!E1095))</f>
        <v>0.26374921819706154</v>
      </c>
      <c r="F1095" s="2">
        <f>IF(logVir!F1095="","",資本サービス!F1095/SUM(資本サービス!F1095,労働コスト!F1095))</f>
        <v>0.25642064141522447</v>
      </c>
      <c r="G1095" s="2">
        <f>IF(logVir!G1095="","",資本サービス!G1095/SUM(資本サービス!G1095,労働コスト!G1095))</f>
        <v>0.21261158070255051</v>
      </c>
      <c r="I1095" s="3">
        <v>36</v>
      </c>
      <c r="J1095" s="3">
        <v>7</v>
      </c>
      <c r="K1095" s="2" cm="1">
        <f t="array" ref="K1095">IF(C1095="","",0.5*(C1095+SUMPRODUCT(($B$1461:$B$1491=$J1095)*1,C$1461:C$1491)))</f>
        <v>0.37101236854404746</v>
      </c>
      <c r="L1095" s="2" cm="1">
        <f t="array" ref="L1095">IF(D1095="","",0.5*(D1095+SUMPRODUCT(($B$1461:$B$1491=$J1095)*1,D$1461:D$1491)))</f>
        <v>0.31196522588230324</v>
      </c>
      <c r="M1095" s="2" cm="1">
        <f t="array" ref="M1095">IF(E1095="","",0.5*(E1095+SUMPRODUCT(($B$1461:$B$1491=$J1095)*1,E$1461:E$1491)))</f>
        <v>0.29343324807094751</v>
      </c>
      <c r="N1095" s="2" cm="1">
        <f t="array" ref="N1095">IF(F1095="","",0.5*(F1095+SUMPRODUCT(($B$1461:$B$1491=$J1095)*1,F$1461:F$1491)))</f>
        <v>0.28963105763740993</v>
      </c>
      <c r="O1095" s="2" cm="1">
        <f t="array" ref="O1095">IF(G1095="","",0.5*(G1095+SUMPRODUCT(($B$1461:$B$1491=$J1095)*1,G$1461:G$1491)))</f>
        <v>0.25466334333794555</v>
      </c>
    </row>
    <row r="1096" spans="1:15" x14ac:dyDescent="0.55000000000000004">
      <c r="A1096" s="3">
        <v>36</v>
      </c>
      <c r="B1096" s="3">
        <v>8</v>
      </c>
      <c r="C1096" s="2">
        <f>IF(logVir!C1096="","",資本サービス!C1096/SUM(資本サービス!C1096,労働コスト!C1096))</f>
        <v>0.37975047007814239</v>
      </c>
      <c r="D1096" s="2" t="str">
        <f>IF(logVir!D1096="","",資本サービス!D1096/SUM(資本サービス!D1096,労働コスト!D1096))</f>
        <v/>
      </c>
      <c r="E1096" s="2">
        <f>IF(logVir!E1096="","",資本サービス!E1096/SUM(資本サービス!E1096,労働コスト!E1096))</f>
        <v>0.30907528293103648</v>
      </c>
      <c r="F1096" s="2" t="str">
        <f>IF(logVir!F1096="","",資本サービス!F1096/SUM(資本サービス!F1096,労働コスト!F1096))</f>
        <v/>
      </c>
      <c r="G1096" s="2">
        <f>IF(logVir!G1096="","",資本サービス!G1096/SUM(資本サービス!G1096,労働コスト!G1096))</f>
        <v>0.28990776060983087</v>
      </c>
      <c r="I1096" s="3">
        <v>36</v>
      </c>
      <c r="J1096" s="3">
        <v>8</v>
      </c>
      <c r="K1096" s="2" cm="1">
        <f t="array" ref="K1096">IF(C1096="","",0.5*(C1096+SUMPRODUCT(($B$1461:$B$1491=$J1096)*1,C$1461:C$1491)))</f>
        <v>0.41496019878534829</v>
      </c>
      <c r="L1096" s="2" t="str" cm="1">
        <f t="array" ref="L1096">IF(D1096="","",0.5*(D1096+SUMPRODUCT(($B$1461:$B$1491=$J1096)*1,D$1461:D$1491)))</f>
        <v/>
      </c>
      <c r="M1096" s="2" cm="1">
        <f t="array" ref="M1096">IF(E1096="","",0.5*(E1096+SUMPRODUCT(($B$1461:$B$1491=$J1096)*1,E$1461:E$1491)))</f>
        <v>0.35484552903805133</v>
      </c>
      <c r="N1096" s="2" t="str" cm="1">
        <f t="array" ref="N1096">IF(F1096="","",0.5*(F1096+SUMPRODUCT(($B$1461:$B$1491=$J1096)*1,F$1461:F$1491)))</f>
        <v/>
      </c>
      <c r="O1096" s="2" cm="1">
        <f t="array" ref="O1096">IF(G1096="","",0.5*(G1096+SUMPRODUCT(($B$1461:$B$1491=$J1096)*1,G$1461:G$1491)))</f>
        <v>0.33550859909435238</v>
      </c>
    </row>
    <row r="1097" spans="1:15" x14ac:dyDescent="0.55000000000000004">
      <c r="A1097" s="3">
        <v>36</v>
      </c>
      <c r="B1097" s="3">
        <v>9</v>
      </c>
      <c r="C1097" s="2">
        <f>IF(logVir!C1097="","",資本サービス!C1097/SUM(資本サービス!C1097,労働コスト!C1097))</f>
        <v>0.15885765757384482</v>
      </c>
      <c r="D1097" s="2">
        <f>IF(logVir!D1097="","",資本サービス!D1097/SUM(資本サービス!D1097,労働コスト!D1097))</f>
        <v>0.19205736735273138</v>
      </c>
      <c r="E1097" s="2">
        <f>IF(logVir!E1097="","",資本サービス!E1097/SUM(資本サービス!E1097,労働コスト!E1097))</f>
        <v>0.12984222846698271</v>
      </c>
      <c r="F1097" s="2">
        <f>IF(logVir!F1097="","",資本サービス!F1097/SUM(資本サービス!F1097,労働コスト!F1097))</f>
        <v>0.12289380265711614</v>
      </c>
      <c r="G1097" s="2">
        <f>IF(logVir!G1097="","",資本サービス!G1097/SUM(資本サービス!G1097,労働コスト!G1097))</f>
        <v>0.11614463098482718</v>
      </c>
      <c r="I1097" s="3">
        <v>36</v>
      </c>
      <c r="J1097" s="3">
        <v>9</v>
      </c>
      <c r="K1097" s="2" cm="1">
        <f t="array" ref="K1097">IF(C1097="","",0.5*(C1097+SUMPRODUCT(($B$1461:$B$1491=$J1097)*1,C$1461:C$1491)))</f>
        <v>0.18142238924493304</v>
      </c>
      <c r="L1097" s="2" cm="1">
        <f t="array" ref="L1097">IF(D1097="","",0.5*(D1097+SUMPRODUCT(($B$1461:$B$1491=$J1097)*1,D$1461:D$1491)))</f>
        <v>0.19246506517506035</v>
      </c>
      <c r="M1097" s="2" cm="1">
        <f t="array" ref="M1097">IF(E1097="","",0.5*(E1097+SUMPRODUCT(($B$1461:$B$1491=$J1097)*1,E$1461:E$1491)))</f>
        <v>0.14834888926022693</v>
      </c>
      <c r="N1097" s="2" cm="1">
        <f t="array" ref="N1097">IF(F1097="","",0.5*(F1097+SUMPRODUCT(($B$1461:$B$1491=$J1097)*1,F$1461:F$1491)))</f>
        <v>0.1435081246258112</v>
      </c>
      <c r="O1097" s="2" cm="1">
        <f t="array" ref="O1097">IF(G1097="","",0.5*(G1097+SUMPRODUCT(($B$1461:$B$1491=$J1097)*1,G$1461:G$1491)))</f>
        <v>0.12925431285234423</v>
      </c>
    </row>
    <row r="1098" spans="1:15" x14ac:dyDescent="0.55000000000000004">
      <c r="A1098" s="3">
        <v>36</v>
      </c>
      <c r="B1098" s="3">
        <v>10</v>
      </c>
      <c r="C1098" s="2">
        <f>IF(logVir!C1098="","",資本サービス!C1098/SUM(資本サービス!C1098,労働コスト!C1098))</f>
        <v>0.4207014485479898</v>
      </c>
      <c r="D1098" s="2">
        <f>IF(logVir!D1098="","",資本サービス!D1098/SUM(資本サービス!D1098,労働コスト!D1098))</f>
        <v>0.34823705324744175</v>
      </c>
      <c r="E1098" s="2">
        <f>IF(logVir!E1098="","",資本サービス!E1098/SUM(資本サービス!E1098,労働コスト!E1098))</f>
        <v>0.28373522436556786</v>
      </c>
      <c r="F1098" s="2">
        <f>IF(logVir!F1098="","",資本サービス!F1098/SUM(資本サービス!F1098,労働コスト!F1098))</f>
        <v>0.28162074933673092</v>
      </c>
      <c r="G1098" s="2">
        <f>IF(logVir!G1098="","",資本サービス!G1098/SUM(資本サービス!G1098,労働コスト!G1098))</f>
        <v>0.24669653334135491</v>
      </c>
      <c r="I1098" s="3">
        <v>36</v>
      </c>
      <c r="J1098" s="3">
        <v>10</v>
      </c>
      <c r="K1098" s="2" cm="1">
        <f t="array" ref="K1098">IF(C1098="","",0.5*(C1098+SUMPRODUCT(($B$1461:$B$1491=$J1098)*1,C$1461:C$1491)))</f>
        <v>0.39709629213414799</v>
      </c>
      <c r="L1098" s="2" cm="1">
        <f t="array" ref="L1098">IF(D1098="","",0.5*(D1098+SUMPRODUCT(($B$1461:$B$1491=$J1098)*1,D$1461:D$1491)))</f>
        <v>0.35266976000914813</v>
      </c>
      <c r="M1098" s="2" cm="1">
        <f t="array" ref="M1098">IF(E1098="","",0.5*(E1098+SUMPRODUCT(($B$1461:$B$1491=$J1098)*1,E$1461:E$1491)))</f>
        <v>0.30212631435534548</v>
      </c>
      <c r="N1098" s="2" cm="1">
        <f t="array" ref="N1098">IF(F1098="","",0.5*(F1098+SUMPRODUCT(($B$1461:$B$1491=$J1098)*1,F$1461:F$1491)))</f>
        <v>0.30122219531531924</v>
      </c>
      <c r="O1098" s="2" cm="1">
        <f t="array" ref="O1098">IF(G1098="","",0.5*(G1098+SUMPRODUCT(($B$1461:$B$1491=$J1098)*1,G$1461:G$1491)))</f>
        <v>0.2658245154772152</v>
      </c>
    </row>
    <row r="1099" spans="1:15" x14ac:dyDescent="0.55000000000000004">
      <c r="A1099" s="3">
        <v>36</v>
      </c>
      <c r="B1099" s="3">
        <v>11</v>
      </c>
      <c r="C1099" s="2">
        <f>IF(logVir!C1099="","",資本サービス!C1099/SUM(資本サービス!C1099,労働コスト!C1099))</f>
        <v>0.37787990297798252</v>
      </c>
      <c r="D1099" s="2">
        <f>IF(logVir!D1099="","",資本サービス!D1099/SUM(資本サービス!D1099,労働コスト!D1099))</f>
        <v>0.4482320068519956</v>
      </c>
      <c r="E1099" s="2">
        <f>IF(logVir!E1099="","",資本サービス!E1099/SUM(資本サービス!E1099,労働コスト!E1099))</f>
        <v>0.43261809285363528</v>
      </c>
      <c r="F1099" s="2">
        <f>IF(logVir!F1099="","",資本サービス!F1099/SUM(資本サービス!F1099,労働コスト!F1099))</f>
        <v>0.44107407800181198</v>
      </c>
      <c r="G1099" s="2">
        <f>IF(logVir!G1099="","",資本サービス!G1099/SUM(資本サービス!G1099,労働コスト!G1099))</f>
        <v>0.54179816806688208</v>
      </c>
      <c r="I1099" s="3">
        <v>36</v>
      </c>
      <c r="J1099" s="3">
        <v>11</v>
      </c>
      <c r="K1099" s="2" cm="1">
        <f t="array" ref="K1099">IF(C1099="","",0.5*(C1099+SUMPRODUCT(($B$1461:$B$1491=$J1099)*1,C$1461:C$1491)))</f>
        <v>0.4065245862414999</v>
      </c>
      <c r="L1099" s="2" cm="1">
        <f t="array" ref="L1099">IF(D1099="","",0.5*(D1099+SUMPRODUCT(($B$1461:$B$1491=$J1099)*1,D$1461:D$1491)))</f>
        <v>0.44011903305072575</v>
      </c>
      <c r="M1099" s="2" cm="1">
        <f t="array" ref="M1099">IF(E1099="","",0.5*(E1099+SUMPRODUCT(($B$1461:$B$1491=$J1099)*1,E$1461:E$1491)))</f>
        <v>0.42607897254183436</v>
      </c>
      <c r="N1099" s="2" cm="1">
        <f t="array" ref="N1099">IF(F1099="","",0.5*(F1099+SUMPRODUCT(($B$1461:$B$1491=$J1099)*1,F$1461:F$1491)))</f>
        <v>0.43420133740836914</v>
      </c>
      <c r="O1099" s="2" cm="1">
        <f t="array" ref="O1099">IF(G1099="","",0.5*(G1099+SUMPRODUCT(($B$1461:$B$1491=$J1099)*1,G$1461:G$1491)))</f>
        <v>0.47392692164758365</v>
      </c>
    </row>
    <row r="1100" spans="1:15" x14ac:dyDescent="0.55000000000000004">
      <c r="A1100" s="3">
        <v>36</v>
      </c>
      <c r="B1100" s="3">
        <v>12</v>
      </c>
      <c r="C1100" s="2">
        <f>IF(logVir!C1100="","",資本サービス!C1100/SUM(資本サービス!C1100,労働コスト!C1100))</f>
        <v>0.6582617443918094</v>
      </c>
      <c r="D1100" s="2">
        <f>IF(logVir!D1100="","",資本サービス!D1100/SUM(資本サービス!D1100,労働コスト!D1100))</f>
        <v>0.60770582475694901</v>
      </c>
      <c r="E1100" s="2">
        <f>IF(logVir!E1100="","",資本サービス!E1100/SUM(資本サービス!E1100,労働コスト!E1100))</f>
        <v>0.52963720844407225</v>
      </c>
      <c r="F1100" s="2">
        <f>IF(logVir!F1100="","",資本サービス!F1100/SUM(資本サービス!F1100,労働コスト!F1100))</f>
        <v>0.57085789320854985</v>
      </c>
      <c r="G1100" s="2">
        <f>IF(logVir!G1100="","",資本サービス!G1100/SUM(資本サービス!G1100,労働コスト!G1100))</f>
        <v>0.3336840127215866</v>
      </c>
      <c r="I1100" s="3">
        <v>36</v>
      </c>
      <c r="J1100" s="3">
        <v>12</v>
      </c>
      <c r="K1100" s="2" cm="1">
        <f t="array" ref="K1100">IF(C1100="","",0.5*(C1100+SUMPRODUCT(($B$1461:$B$1491=$J1100)*1,C$1461:C$1491)))</f>
        <v>0.58473831530115028</v>
      </c>
      <c r="L1100" s="2" cm="1">
        <f t="array" ref="L1100">IF(D1100="","",0.5*(D1100+SUMPRODUCT(($B$1461:$B$1491=$J1100)*1,D$1461:D$1491)))</f>
        <v>0.5473469988957671</v>
      </c>
      <c r="M1100" s="2" cm="1">
        <f t="array" ref="M1100">IF(E1100="","",0.5*(E1100+SUMPRODUCT(($B$1461:$B$1491=$J1100)*1,E$1461:E$1491)))</f>
        <v>0.50772926719507105</v>
      </c>
      <c r="N1100" s="2" cm="1">
        <f t="array" ref="N1100">IF(F1100="","",0.5*(F1100+SUMPRODUCT(($B$1461:$B$1491=$J1100)*1,F$1461:F$1491)))</f>
        <v>0.52605419899700889</v>
      </c>
      <c r="O1100" s="2" cm="1">
        <f t="array" ref="O1100">IF(G1100="","",0.5*(G1100+SUMPRODUCT(($B$1461:$B$1491=$J1100)*1,G$1461:G$1491)))</f>
        <v>0.38584316229902593</v>
      </c>
    </row>
    <row r="1101" spans="1:15" x14ac:dyDescent="0.55000000000000004">
      <c r="A1101" s="3">
        <v>36</v>
      </c>
      <c r="B1101" s="3">
        <v>13</v>
      </c>
      <c r="C1101" s="2">
        <f>IF(logVir!C1101="","",資本サービス!C1101/SUM(資本サービス!C1101,労働コスト!C1101))</f>
        <v>0.61318336353041047</v>
      </c>
      <c r="D1101" s="2">
        <f>IF(logVir!D1101="","",資本サービス!D1101/SUM(資本サービス!D1101,労働コスト!D1101))</f>
        <v>0.89716662701261196</v>
      </c>
      <c r="E1101" s="2">
        <f>IF(logVir!E1101="","",資本サービス!E1101/SUM(資本サービス!E1101,労働コスト!E1101))</f>
        <v>0.47174563705233946</v>
      </c>
      <c r="F1101" s="2">
        <f>IF(logVir!F1101="","",資本サービス!F1101/SUM(資本サービス!F1101,労働コスト!F1101))</f>
        <v>0.44484167892933002</v>
      </c>
      <c r="G1101" s="2" t="str">
        <f>IF(logVir!G1101="","",資本サービス!G1101/SUM(資本サービス!G1101,労働コスト!G1101))</f>
        <v/>
      </c>
      <c r="I1101" s="3">
        <v>36</v>
      </c>
      <c r="J1101" s="3">
        <v>13</v>
      </c>
      <c r="K1101" s="2" cm="1">
        <f t="array" ref="K1101">IF(C1101="","",0.5*(C1101+SUMPRODUCT(($B$1461:$B$1491=$J1101)*1,C$1461:C$1491)))</f>
        <v>0.60581246010727119</v>
      </c>
      <c r="L1101" s="2" cm="1">
        <f t="array" ref="L1101">IF(D1101="","",0.5*(D1101+SUMPRODUCT(($B$1461:$B$1491=$J1101)*1,D$1461:D$1491)))</f>
        <v>0.76271720424552392</v>
      </c>
      <c r="M1101" s="2" cm="1">
        <f t="array" ref="M1101">IF(E1101="","",0.5*(E1101+SUMPRODUCT(($B$1461:$B$1491=$J1101)*1,E$1461:E$1491)))</f>
        <v>0.53032136585414535</v>
      </c>
      <c r="N1101" s="2" cm="1">
        <f t="array" ref="N1101">IF(F1101="","",0.5*(F1101+SUMPRODUCT(($B$1461:$B$1491=$J1101)*1,F$1461:F$1491)))</f>
        <v>0.5242588508344963</v>
      </c>
      <c r="O1101" s="2" t="str" cm="1">
        <f t="array" ref="O1101">IF(G1101="","",0.5*(G1101+SUMPRODUCT(($B$1461:$B$1491=$J1101)*1,G$1461:G$1491)))</f>
        <v/>
      </c>
    </row>
    <row r="1102" spans="1:15" x14ac:dyDescent="0.55000000000000004">
      <c r="A1102" s="3">
        <v>36</v>
      </c>
      <c r="B1102" s="3">
        <v>14</v>
      </c>
      <c r="C1102" s="2">
        <f>IF(logVir!C1102="","",資本サービス!C1102/SUM(資本サービス!C1102,労働コスト!C1102))</f>
        <v>0.32773261728018144</v>
      </c>
      <c r="D1102" s="2">
        <f>IF(logVir!D1102="","",資本サービス!D1102/SUM(資本サービス!D1102,労働コスト!D1102))</f>
        <v>0.28307024712682688</v>
      </c>
      <c r="E1102" s="2">
        <f>IF(logVir!E1102="","",資本サービス!E1102/SUM(資本サービス!E1102,労働コスト!E1102))</f>
        <v>0.26930227289465813</v>
      </c>
      <c r="F1102" s="2">
        <f>IF(logVir!F1102="","",資本サービス!F1102/SUM(資本サービス!F1102,労働コスト!F1102))</f>
        <v>0.29181734014323563</v>
      </c>
      <c r="G1102" s="2">
        <f>IF(logVir!G1102="","",資本サービス!G1102/SUM(資本サービス!G1102,労働コスト!G1102))</f>
        <v>0.26523227987870007</v>
      </c>
      <c r="I1102" s="3">
        <v>36</v>
      </c>
      <c r="J1102" s="3">
        <v>14</v>
      </c>
      <c r="K1102" s="2" cm="1">
        <f t="array" ref="K1102">IF(C1102="","",0.5*(C1102+SUMPRODUCT(($B$1461:$B$1491=$J1102)*1,C$1461:C$1491)))</f>
        <v>0.36843854879372595</v>
      </c>
      <c r="L1102" s="2" cm="1">
        <f t="array" ref="L1102">IF(D1102="","",0.5*(D1102+SUMPRODUCT(($B$1461:$B$1491=$J1102)*1,D$1461:D$1491)))</f>
        <v>0.32635480389288352</v>
      </c>
      <c r="M1102" s="2" cm="1">
        <f t="array" ref="M1102">IF(E1102="","",0.5*(E1102+SUMPRODUCT(($B$1461:$B$1491=$J1102)*1,E$1461:E$1491)))</f>
        <v>0.32843200819453733</v>
      </c>
      <c r="N1102" s="2" cm="1">
        <f t="array" ref="N1102">IF(F1102="","",0.5*(F1102+SUMPRODUCT(($B$1461:$B$1491=$J1102)*1,F$1461:F$1491)))</f>
        <v>0.34629230411106676</v>
      </c>
      <c r="O1102" s="2" cm="1">
        <f t="array" ref="O1102">IF(G1102="","",0.5*(G1102+SUMPRODUCT(($B$1461:$B$1491=$J1102)*1,G$1461:G$1491)))</f>
        <v>0.31973517105262922</v>
      </c>
    </row>
    <row r="1103" spans="1:15" x14ac:dyDescent="0.55000000000000004">
      <c r="A1103" s="3">
        <v>36</v>
      </c>
      <c r="B1103" s="3">
        <v>15</v>
      </c>
      <c r="C1103" s="2">
        <f>IF(logVir!C1103="","",資本サービス!C1103/SUM(資本サービス!C1103,労働コスト!C1103))</f>
        <v>0.20042091401590614</v>
      </c>
      <c r="D1103" s="2">
        <f>IF(logVir!D1103="","",資本サービス!D1103/SUM(資本サービス!D1103,労働コスト!D1103))</f>
        <v>0.13669909757769294</v>
      </c>
      <c r="E1103" s="2">
        <f>IF(logVir!E1103="","",資本サービス!E1103/SUM(資本サービス!E1103,労働コスト!E1103))</f>
        <v>0.16172900331005674</v>
      </c>
      <c r="F1103" s="2">
        <f>IF(logVir!F1103="","",資本サービス!F1103/SUM(資本サービス!F1103,労働コスト!F1103))</f>
        <v>0.18140250871965424</v>
      </c>
      <c r="G1103" s="2">
        <f>IF(logVir!G1103="","",資本サービス!G1103/SUM(資本サービス!G1103,労働コスト!G1103))</f>
        <v>0.16712955750850222</v>
      </c>
      <c r="I1103" s="3">
        <v>36</v>
      </c>
      <c r="J1103" s="3">
        <v>15</v>
      </c>
      <c r="K1103" s="2" cm="1">
        <f t="array" ref="K1103">IF(C1103="","",0.5*(C1103+SUMPRODUCT(($B$1461:$B$1491=$J1103)*1,C$1461:C$1491)))</f>
        <v>0.23051338486570871</v>
      </c>
      <c r="L1103" s="2" cm="1">
        <f t="array" ref="L1103">IF(D1103="","",0.5*(D1103+SUMPRODUCT(($B$1461:$B$1491=$J1103)*1,D$1461:D$1491)))</f>
        <v>0.17728497699756113</v>
      </c>
      <c r="M1103" s="2" cm="1">
        <f t="array" ref="M1103">IF(E1103="","",0.5*(E1103+SUMPRODUCT(($B$1461:$B$1491=$J1103)*1,E$1461:E$1491)))</f>
        <v>0.20285877448613582</v>
      </c>
      <c r="N1103" s="2" cm="1">
        <f t="array" ref="N1103">IF(F1103="","",0.5*(F1103+SUMPRODUCT(($B$1461:$B$1491=$J1103)*1,F$1461:F$1491)))</f>
        <v>0.21716209478463508</v>
      </c>
      <c r="O1103" s="2" cm="1">
        <f t="array" ref="O1103">IF(G1103="","",0.5*(G1103+SUMPRODUCT(($B$1461:$B$1491=$J1103)*1,G$1461:G$1491)))</f>
        <v>0.19668841796432329</v>
      </c>
    </row>
    <row r="1104" spans="1:15" x14ac:dyDescent="0.55000000000000004">
      <c r="A1104" s="3">
        <v>36</v>
      </c>
      <c r="B1104" s="3">
        <v>16</v>
      </c>
      <c r="C1104" s="2">
        <f>IF(logVir!C1104="","",資本サービス!C1104/SUM(資本サービス!C1104,労働コスト!C1104))</f>
        <v>0.29529755016774145</v>
      </c>
      <c r="D1104" s="2">
        <f>IF(logVir!D1104="","",資本サービス!D1104/SUM(資本サービス!D1104,労働コスト!D1104))</f>
        <v>0.29631316413380954</v>
      </c>
      <c r="E1104" s="2">
        <f>IF(logVir!E1104="","",資本サービス!E1104/SUM(資本サービス!E1104,労働コスト!E1104))</f>
        <v>0.26131328135285037</v>
      </c>
      <c r="F1104" s="2">
        <f>IF(logVir!F1104="","",資本サービス!F1104/SUM(資本サービス!F1104,労働コスト!F1104))</f>
        <v>0.25860203903096424</v>
      </c>
      <c r="G1104" s="2">
        <f>IF(logVir!G1104="","",資本サービス!G1104/SUM(資本サービス!G1104,労働コスト!G1104))</f>
        <v>0.22848948930096621</v>
      </c>
      <c r="I1104" s="3">
        <v>36</v>
      </c>
      <c r="J1104" s="3">
        <v>16</v>
      </c>
      <c r="K1104" s="2" cm="1">
        <f t="array" ref="K1104">IF(C1104="","",0.5*(C1104+SUMPRODUCT(($B$1461:$B$1491=$J1104)*1,C$1461:C$1491)))</f>
        <v>0.31092550812907815</v>
      </c>
      <c r="L1104" s="2" cm="1">
        <f t="array" ref="L1104">IF(D1104="","",0.5*(D1104+SUMPRODUCT(($B$1461:$B$1491=$J1104)*1,D$1461:D$1491)))</f>
        <v>0.29691618989558244</v>
      </c>
      <c r="M1104" s="2" cm="1">
        <f t="array" ref="M1104">IF(E1104="","",0.5*(E1104+SUMPRODUCT(($B$1461:$B$1491=$J1104)*1,E$1461:E$1491)))</f>
        <v>0.26658200670114829</v>
      </c>
      <c r="N1104" s="2" cm="1">
        <f t="array" ref="N1104">IF(F1104="","",0.5*(F1104+SUMPRODUCT(($B$1461:$B$1491=$J1104)*1,F$1461:F$1491)))</f>
        <v>0.26548353545630976</v>
      </c>
      <c r="O1104" s="2" cm="1">
        <f t="array" ref="O1104">IF(G1104="","",0.5*(G1104+SUMPRODUCT(($B$1461:$B$1491=$J1104)*1,G$1461:G$1491)))</f>
        <v>0.23650210916671077</v>
      </c>
    </row>
    <row r="1105" spans="1:15" x14ac:dyDescent="0.55000000000000004">
      <c r="A1105" s="3">
        <v>36</v>
      </c>
      <c r="B1105" s="3">
        <v>17</v>
      </c>
      <c r="C1105" s="2">
        <f>IF(logVir!C1105="","",資本サービス!C1105/SUM(資本サービス!C1105,労働コスト!C1105))</f>
        <v>0.74092963578307491</v>
      </c>
      <c r="D1105" s="2">
        <f>IF(logVir!D1105="","",資本サービス!D1105/SUM(資本サービス!D1105,労働コスト!D1105))</f>
        <v>0.70215275047646042</v>
      </c>
      <c r="E1105" s="2">
        <f>IF(logVir!E1105="","",資本サービス!E1105/SUM(資本サービス!E1105,労働コスト!E1105))</f>
        <v>0.67846672054436918</v>
      </c>
      <c r="F1105" s="2">
        <f>IF(logVir!F1105="","",資本サービス!F1105/SUM(資本サービス!F1105,労働コスト!F1105))</f>
        <v>0.59946649365796079</v>
      </c>
      <c r="G1105" s="2">
        <f>IF(logVir!G1105="","",資本サービス!G1105/SUM(資本サービス!G1105,労働コスト!G1105))</f>
        <v>0.60891168102006454</v>
      </c>
      <c r="I1105" s="3">
        <v>36</v>
      </c>
      <c r="J1105" s="3">
        <v>17</v>
      </c>
      <c r="K1105" s="2" cm="1">
        <f t="array" ref="K1105">IF(C1105="","",0.5*(C1105+SUMPRODUCT(($B$1461:$B$1491=$J1105)*1,C$1461:C$1491)))</f>
        <v>0.69877218104729089</v>
      </c>
      <c r="L1105" s="2" cm="1">
        <f t="array" ref="L1105">IF(D1105="","",0.5*(D1105+SUMPRODUCT(($B$1461:$B$1491=$J1105)*1,D$1461:D$1491)))</f>
        <v>0.67159976334450344</v>
      </c>
      <c r="M1105" s="2" cm="1">
        <f t="array" ref="M1105">IF(E1105="","",0.5*(E1105+SUMPRODUCT(($B$1461:$B$1491=$J1105)*1,E$1461:E$1491)))</f>
        <v>0.64626541265972381</v>
      </c>
      <c r="N1105" s="2" cm="1">
        <f t="array" ref="N1105">IF(F1105="","",0.5*(F1105+SUMPRODUCT(($B$1461:$B$1491=$J1105)*1,F$1461:F$1491)))</f>
        <v>0.592698872616779</v>
      </c>
      <c r="O1105" s="2" cm="1">
        <f t="array" ref="O1105">IF(G1105="","",0.5*(G1105+SUMPRODUCT(($B$1461:$B$1491=$J1105)*1,G$1461:G$1491)))</f>
        <v>0.59551065571102701</v>
      </c>
    </row>
    <row r="1106" spans="1:15" x14ac:dyDescent="0.55000000000000004">
      <c r="A1106" s="3">
        <v>36</v>
      </c>
      <c r="B1106" s="3">
        <v>18</v>
      </c>
      <c r="C1106" s="2">
        <f>IF(logVir!C1106="","",資本サービス!C1106/SUM(資本サービス!C1106,労働コスト!C1106))</f>
        <v>0.1514550252363018</v>
      </c>
      <c r="D1106" s="2">
        <f>IF(logVir!D1106="","",資本サービス!D1106/SUM(資本サービス!D1106,労働コスト!D1106))</f>
        <v>0.1046307629227199</v>
      </c>
      <c r="E1106" s="2">
        <f>IF(logVir!E1106="","",資本サービス!E1106/SUM(資本サービス!E1106,労働コスト!E1106))</f>
        <v>0.11084224757415713</v>
      </c>
      <c r="F1106" s="2">
        <f>IF(logVir!F1106="","",資本サービス!F1106/SUM(資本サービス!F1106,労働コスト!F1106))</f>
        <v>0.11090019011707714</v>
      </c>
      <c r="G1106" s="2">
        <f>IF(logVir!G1106="","",資本サービス!G1106/SUM(資本サービス!G1106,労働コスト!G1106))</f>
        <v>0.10999612573433862</v>
      </c>
      <c r="I1106" s="3">
        <v>36</v>
      </c>
      <c r="J1106" s="3">
        <v>18</v>
      </c>
      <c r="K1106" s="2" cm="1">
        <f t="array" ref="K1106">IF(C1106="","",0.5*(C1106+SUMPRODUCT(($B$1461:$B$1491=$J1106)*1,C$1461:C$1491)))</f>
        <v>0.14747894703257028</v>
      </c>
      <c r="L1106" s="2" cm="1">
        <f t="array" ref="L1106">IF(D1106="","",0.5*(D1106+SUMPRODUCT(($B$1461:$B$1491=$J1106)*1,D$1461:D$1491)))</f>
        <v>0.10684787591803194</v>
      </c>
      <c r="M1106" s="2" cm="1">
        <f t="array" ref="M1106">IF(E1106="","",0.5*(E1106+SUMPRODUCT(($B$1461:$B$1491=$J1106)*1,E$1461:E$1491)))</f>
        <v>0.10725918404863422</v>
      </c>
      <c r="N1106" s="2" cm="1">
        <f t="array" ref="N1106">IF(F1106="","",0.5*(F1106+SUMPRODUCT(($B$1461:$B$1491=$J1106)*1,F$1461:F$1491)))</f>
        <v>0.10649220139261537</v>
      </c>
      <c r="O1106" s="2" cm="1">
        <f t="array" ref="O1106">IF(G1106="","",0.5*(G1106+SUMPRODUCT(($B$1461:$B$1491=$J1106)*1,G$1461:G$1491)))</f>
        <v>0.10575585024871512</v>
      </c>
    </row>
    <row r="1107" spans="1:15" x14ac:dyDescent="0.55000000000000004">
      <c r="A1107" s="3">
        <v>36</v>
      </c>
      <c r="B1107" s="3">
        <v>19</v>
      </c>
      <c r="C1107" s="2">
        <f>IF(logVir!C1107="","",資本サービス!C1107/SUM(資本サービス!C1107,労働コスト!C1107))</f>
        <v>0.16549496652375234</v>
      </c>
      <c r="D1107" s="2">
        <f>IF(logVir!D1107="","",資本サービス!D1107/SUM(資本サービス!D1107,労働コスト!D1107))</f>
        <v>0.11516958461967046</v>
      </c>
      <c r="E1107" s="2">
        <f>IF(logVir!E1107="","",資本サービス!E1107/SUM(資本サービス!E1107,労働コスト!E1107))</f>
        <v>0.1293868539480757</v>
      </c>
      <c r="F1107" s="2">
        <f>IF(logVir!F1107="","",資本サービス!F1107/SUM(資本サービス!F1107,労働コスト!F1107))</f>
        <v>0.11699929087195414</v>
      </c>
      <c r="G1107" s="2">
        <f>IF(logVir!G1107="","",資本サービス!G1107/SUM(資本サービス!G1107,労働コスト!G1107))</f>
        <v>0.12326127701673659</v>
      </c>
      <c r="I1107" s="3">
        <v>36</v>
      </c>
      <c r="J1107" s="3">
        <v>19</v>
      </c>
      <c r="K1107" s="2" cm="1">
        <f t="array" ref="K1107">IF(C1107="","",0.5*(C1107+SUMPRODUCT(($B$1461:$B$1491=$J1107)*1,C$1461:C$1491)))</f>
        <v>0.16909048473173516</v>
      </c>
      <c r="L1107" s="2" cm="1">
        <f t="array" ref="L1107">IF(D1107="","",0.5*(D1107+SUMPRODUCT(($B$1461:$B$1491=$J1107)*1,D$1461:D$1491)))</f>
        <v>0.12391582682263566</v>
      </c>
      <c r="M1107" s="2" cm="1">
        <f t="array" ref="M1107">IF(E1107="","",0.5*(E1107+SUMPRODUCT(($B$1461:$B$1491=$J1107)*1,E$1461:E$1491)))</f>
        <v>0.12998965713985278</v>
      </c>
      <c r="N1107" s="2" cm="1">
        <f t="array" ref="N1107">IF(F1107="","",0.5*(F1107+SUMPRODUCT(($B$1461:$B$1491=$J1107)*1,F$1461:F$1491)))</f>
        <v>0.12367444579782472</v>
      </c>
      <c r="O1107" s="2" cm="1">
        <f t="array" ref="O1107">IF(G1107="","",0.5*(G1107+SUMPRODUCT(($B$1461:$B$1491=$J1107)*1,G$1461:G$1491)))</f>
        <v>0.12427334091773032</v>
      </c>
    </row>
    <row r="1108" spans="1:15" x14ac:dyDescent="0.55000000000000004">
      <c r="A1108" s="3">
        <v>36</v>
      </c>
      <c r="B1108" s="3">
        <v>20</v>
      </c>
      <c r="C1108" s="2">
        <f>IF(logVir!C1108="","",資本サービス!C1108/SUM(資本サービス!C1108,労働コスト!C1108))</f>
        <v>0.30606040478787788</v>
      </c>
      <c r="D1108" s="2">
        <f>IF(logVir!D1108="","",資本サービス!D1108/SUM(資本サービス!D1108,労働コスト!D1108))</f>
        <v>0.27959187531662133</v>
      </c>
      <c r="E1108" s="2">
        <f>IF(logVir!E1108="","",資本サービス!E1108/SUM(資本サービス!E1108,労働コスト!E1108))</f>
        <v>0.39960176723856622</v>
      </c>
      <c r="F1108" s="2">
        <f>IF(logVir!F1108="","",資本サービス!F1108/SUM(資本サービス!F1108,労働コスト!F1108))</f>
        <v>0.37216804427165479</v>
      </c>
      <c r="G1108" s="2">
        <f>IF(logVir!G1108="","",資本サービス!G1108/SUM(資本サービス!G1108,労働コスト!G1108))</f>
        <v>0.36309736591617636</v>
      </c>
      <c r="I1108" s="3">
        <v>36</v>
      </c>
      <c r="J1108" s="3">
        <v>20</v>
      </c>
      <c r="K1108" s="2" cm="1">
        <f t="array" ref="K1108">IF(C1108="","",0.5*(C1108+SUMPRODUCT(($B$1461:$B$1491=$J1108)*1,C$1461:C$1491)))</f>
        <v>0.28022900867829376</v>
      </c>
      <c r="L1108" s="2" cm="1">
        <f t="array" ref="L1108">IF(D1108="","",0.5*(D1108+SUMPRODUCT(($B$1461:$B$1491=$J1108)*1,D$1461:D$1491)))</f>
        <v>0.26243442030221587</v>
      </c>
      <c r="M1108" s="2" cm="1">
        <f t="array" ref="M1108">IF(E1108="","",0.5*(E1108+SUMPRODUCT(($B$1461:$B$1491=$J1108)*1,E$1461:E$1491)))</f>
        <v>0.32556590102335181</v>
      </c>
      <c r="N1108" s="2" cm="1">
        <f t="array" ref="N1108">IF(F1108="","",0.5*(F1108+SUMPRODUCT(($B$1461:$B$1491=$J1108)*1,F$1461:F$1491)))</f>
        <v>0.3126404424548811</v>
      </c>
      <c r="O1108" s="2" cm="1">
        <f t="array" ref="O1108">IF(G1108="","",0.5*(G1108+SUMPRODUCT(($B$1461:$B$1491=$J1108)*1,G$1461:G$1491)))</f>
        <v>0.30039960261142185</v>
      </c>
    </row>
    <row r="1109" spans="1:15" x14ac:dyDescent="0.55000000000000004">
      <c r="A1109" s="3">
        <v>36</v>
      </c>
      <c r="B1109" s="3">
        <v>21</v>
      </c>
      <c r="C1109" s="2">
        <f>IF(logVir!C1109="","",資本サービス!C1109/SUM(資本サービス!C1109,労働コスト!C1109))</f>
        <v>0.40427158885358316</v>
      </c>
      <c r="D1109" s="2">
        <f>IF(logVir!D1109="","",資本サービス!D1109/SUM(資本サービス!D1109,労働コスト!D1109))</f>
        <v>0.44455549002408096</v>
      </c>
      <c r="E1109" s="2">
        <f>IF(logVir!E1109="","",資本サービス!E1109/SUM(資本サービス!E1109,労働コスト!E1109))</f>
        <v>0.4155615139727995</v>
      </c>
      <c r="F1109" s="2">
        <f>IF(logVir!F1109="","",資本サービス!F1109/SUM(資本サービス!F1109,労働コスト!F1109))</f>
        <v>0.4190636746912228</v>
      </c>
      <c r="G1109" s="2">
        <f>IF(logVir!G1109="","",資本サービス!G1109/SUM(資本サービス!G1109,労働コスト!G1109))</f>
        <v>0.41807515155639424</v>
      </c>
      <c r="I1109" s="3">
        <v>36</v>
      </c>
      <c r="J1109" s="3">
        <v>21</v>
      </c>
      <c r="K1109" s="2" cm="1">
        <f t="array" ref="K1109">IF(C1109="","",0.5*(C1109+SUMPRODUCT(($B$1461:$B$1491=$J1109)*1,C$1461:C$1491)))</f>
        <v>0.36956421074885343</v>
      </c>
      <c r="L1109" s="2" cm="1">
        <f t="array" ref="L1109">IF(D1109="","",0.5*(D1109+SUMPRODUCT(($B$1461:$B$1491=$J1109)*1,D$1461:D$1491)))</f>
        <v>0.37115261682556133</v>
      </c>
      <c r="M1109" s="2" cm="1">
        <f t="array" ref="M1109">IF(E1109="","",0.5*(E1109+SUMPRODUCT(($B$1461:$B$1491=$J1109)*1,E$1461:E$1491)))</f>
        <v>0.35273501386293732</v>
      </c>
      <c r="N1109" s="2" cm="1">
        <f t="array" ref="N1109">IF(F1109="","",0.5*(F1109+SUMPRODUCT(($B$1461:$B$1491=$J1109)*1,F$1461:F$1491)))</f>
        <v>0.35318892924784673</v>
      </c>
      <c r="O1109" s="2" cm="1">
        <f t="array" ref="O1109">IF(G1109="","",0.5*(G1109+SUMPRODUCT(($B$1461:$B$1491=$J1109)*1,G$1461:G$1491)))</f>
        <v>0.34453023879748129</v>
      </c>
    </row>
    <row r="1110" spans="1:15" x14ac:dyDescent="0.55000000000000004">
      <c r="A1110" s="3">
        <v>36</v>
      </c>
      <c r="B1110" s="3">
        <v>22</v>
      </c>
      <c r="C1110" s="2">
        <f>IF(logVir!C1110="","",資本サービス!C1110/SUM(資本サービス!C1110,労働コスト!C1110))</f>
        <v>0.26883044788416705</v>
      </c>
      <c r="D1110" s="2">
        <f>IF(logVir!D1110="","",資本サービス!D1110/SUM(資本サービス!D1110,労働コスト!D1110))</f>
        <v>0.23234659434492488</v>
      </c>
      <c r="E1110" s="2">
        <f>IF(logVir!E1110="","",資本サービス!E1110/SUM(資本サービス!E1110,労働コスト!E1110))</f>
        <v>0.17844000727105955</v>
      </c>
      <c r="F1110" s="2">
        <f>IF(logVir!F1110="","",資本サービス!F1110/SUM(資本サービス!F1110,労働コスト!F1110))</f>
        <v>0.15605425971328135</v>
      </c>
      <c r="G1110" s="2">
        <f>IF(logVir!G1110="","",資本サービス!G1110/SUM(資本サービス!G1110,労働コスト!G1110))</f>
        <v>0.16351954712985112</v>
      </c>
      <c r="I1110" s="3">
        <v>36</v>
      </c>
      <c r="J1110" s="3">
        <v>22</v>
      </c>
      <c r="K1110" s="2" cm="1">
        <f t="array" ref="K1110">IF(C1110="","",0.5*(C1110+SUMPRODUCT(($B$1461:$B$1491=$J1110)*1,C$1461:C$1491)))</f>
        <v>0.24644508919720873</v>
      </c>
      <c r="L1110" s="2" cm="1">
        <f t="array" ref="L1110">IF(D1110="","",0.5*(D1110+SUMPRODUCT(($B$1461:$B$1491=$J1110)*1,D$1461:D$1491)))</f>
        <v>0.20844961983457883</v>
      </c>
      <c r="M1110" s="2" cm="1">
        <f t="array" ref="M1110">IF(E1110="","",0.5*(E1110+SUMPRODUCT(($B$1461:$B$1491=$J1110)*1,E$1461:E$1491)))</f>
        <v>0.1680102939268559</v>
      </c>
      <c r="N1110" s="2" cm="1">
        <f t="array" ref="N1110">IF(F1110="","",0.5*(F1110+SUMPRODUCT(($B$1461:$B$1491=$J1110)*1,F$1461:F$1491)))</f>
        <v>0.15923697885537297</v>
      </c>
      <c r="O1110" s="2" cm="1">
        <f t="array" ref="O1110">IF(G1110="","",0.5*(G1110+SUMPRODUCT(($B$1461:$B$1491=$J1110)*1,G$1461:G$1491)))</f>
        <v>0.16234997135270707</v>
      </c>
    </row>
    <row r="1111" spans="1:15" x14ac:dyDescent="0.55000000000000004">
      <c r="A1111" s="3">
        <v>36</v>
      </c>
      <c r="B1111" s="3">
        <v>23</v>
      </c>
      <c r="C1111" s="2">
        <f>IF(logVir!C1111="","",資本サービス!C1111/SUM(資本サービス!C1111,労働コスト!C1111))</f>
        <v>0.68530702020129619</v>
      </c>
      <c r="D1111" s="2">
        <f>IF(logVir!D1111="","",資本サービス!D1111/SUM(資本サービス!D1111,労働コスト!D1111))</f>
        <v>0.64859843620407509</v>
      </c>
      <c r="E1111" s="2">
        <f>IF(logVir!E1111="","",資本サービス!E1111/SUM(資本サービス!E1111,労働コスト!E1111))</f>
        <v>0.57308627876864049</v>
      </c>
      <c r="F1111" s="2">
        <f>IF(logVir!F1111="","",資本サービス!F1111/SUM(資本サービス!F1111,労働コスト!F1111))</f>
        <v>0.59774983329739884</v>
      </c>
      <c r="G1111" s="2">
        <f>IF(logVir!G1111="","",資本サービス!G1111/SUM(資本サービス!G1111,労働コスト!G1111))</f>
        <v>0.53425871010890547</v>
      </c>
      <c r="I1111" s="3">
        <v>36</v>
      </c>
      <c r="J1111" s="3">
        <v>23</v>
      </c>
      <c r="K1111" s="2" cm="1">
        <f t="array" ref="K1111">IF(C1111="","",0.5*(C1111+SUMPRODUCT(($B$1461:$B$1491=$J1111)*1,C$1461:C$1491)))</f>
        <v>0.70054884235977943</v>
      </c>
      <c r="L1111" s="2" cm="1">
        <f t="array" ref="L1111">IF(D1111="","",0.5*(D1111+SUMPRODUCT(($B$1461:$B$1491=$J1111)*1,D$1461:D$1491)))</f>
        <v>0.66735802844010061</v>
      </c>
      <c r="M1111" s="2" cm="1">
        <f t="array" ref="M1111">IF(E1111="","",0.5*(E1111+SUMPRODUCT(($B$1461:$B$1491=$J1111)*1,E$1461:E$1491)))</f>
        <v>0.61293932702306297</v>
      </c>
      <c r="N1111" s="2" cm="1">
        <f t="array" ref="N1111">IF(F1111="","",0.5*(F1111+SUMPRODUCT(($B$1461:$B$1491=$J1111)*1,F$1461:F$1491)))</f>
        <v>0.61120614700556752</v>
      </c>
      <c r="O1111" s="2" cm="1">
        <f t="array" ref="O1111">IF(G1111="","",0.5*(G1111+SUMPRODUCT(($B$1461:$B$1491=$J1111)*1,G$1461:G$1491)))</f>
        <v>0.5681938222469427</v>
      </c>
    </row>
    <row r="1112" spans="1:15" x14ac:dyDescent="0.55000000000000004">
      <c r="A1112" s="3">
        <v>36</v>
      </c>
      <c r="B1112" s="3">
        <v>24</v>
      </c>
      <c r="C1112" s="2">
        <f>IF(logVir!C1112="","",資本サービス!C1112/SUM(資本サービス!C1112,労働コスト!C1112))</f>
        <v>0.30363418951010557</v>
      </c>
      <c r="D1112" s="2">
        <f>IF(logVir!D1112="","",資本サービス!D1112/SUM(資本サービス!D1112,労働コスト!D1112))</f>
        <v>0.30471274223122274</v>
      </c>
      <c r="E1112" s="2">
        <f>IF(logVir!E1112="","",資本サービス!E1112/SUM(資本サービス!E1112,労働コスト!E1112))</f>
        <v>0.21771287217621571</v>
      </c>
      <c r="F1112" s="2">
        <f>IF(logVir!F1112="","",資本サービス!F1112/SUM(資本サービス!F1112,労働コスト!F1112))</f>
        <v>0.22358593126367318</v>
      </c>
      <c r="G1112" s="2">
        <f>IF(logVir!G1112="","",資本サービス!G1112/SUM(資本サービス!G1112,労働コスト!G1112))</f>
        <v>0.177185860195572</v>
      </c>
      <c r="I1112" s="3">
        <v>36</v>
      </c>
      <c r="J1112" s="3">
        <v>24</v>
      </c>
      <c r="K1112" s="2" cm="1">
        <f t="array" ref="K1112">IF(C1112="","",0.5*(C1112+SUMPRODUCT(($B$1461:$B$1491=$J1112)*1,C$1461:C$1491)))</f>
        <v>0.29590730654896624</v>
      </c>
      <c r="L1112" s="2" cm="1">
        <f t="array" ref="L1112">IF(D1112="","",0.5*(D1112+SUMPRODUCT(($B$1461:$B$1491=$J1112)*1,D$1461:D$1491)))</f>
        <v>0.28383449065629796</v>
      </c>
      <c r="M1112" s="2" cm="1">
        <f t="array" ref="M1112">IF(E1112="","",0.5*(E1112+SUMPRODUCT(($B$1461:$B$1491=$J1112)*1,E$1461:E$1491)))</f>
        <v>0.23322979625470908</v>
      </c>
      <c r="N1112" s="2" cm="1">
        <f t="array" ref="N1112">IF(F1112="","",0.5*(F1112+SUMPRODUCT(($B$1461:$B$1491=$J1112)*1,F$1461:F$1491)))</f>
        <v>0.22755147305663279</v>
      </c>
      <c r="O1112" s="2" cm="1">
        <f t="array" ref="O1112">IF(G1112="","",0.5*(G1112+SUMPRODUCT(($B$1461:$B$1491=$J1112)*1,G$1461:G$1491)))</f>
        <v>0.19857204587059107</v>
      </c>
    </row>
    <row r="1113" spans="1:15" x14ac:dyDescent="0.55000000000000004">
      <c r="A1113" s="3">
        <v>36</v>
      </c>
      <c r="B1113" s="3">
        <v>25</v>
      </c>
      <c r="C1113" s="2">
        <f>IF(logVir!C1113="","",資本サービス!C1113/SUM(資本サービス!C1113,労働コスト!C1113))</f>
        <v>0.17475364886816894</v>
      </c>
      <c r="D1113" s="2">
        <f>IF(logVir!D1113="","",資本サービス!D1113/SUM(資本サービス!D1113,労働コスト!D1113))</f>
        <v>0.17801385675861706</v>
      </c>
      <c r="E1113" s="2">
        <f>IF(logVir!E1113="","",資本サービス!E1113/SUM(資本サービス!E1113,労働コスト!E1113))</f>
        <v>0.17789193030551406</v>
      </c>
      <c r="F1113" s="2">
        <f>IF(logVir!F1113="","",資本サービス!F1113/SUM(資本サービス!F1113,労働コスト!F1113))</f>
        <v>0.20643841127909163</v>
      </c>
      <c r="G1113" s="2">
        <f>IF(logVir!G1113="","",資本サービス!G1113/SUM(資本サービス!G1113,労働コスト!G1113))</f>
        <v>0.18690004784768163</v>
      </c>
      <c r="I1113" s="3">
        <v>36</v>
      </c>
      <c r="J1113" s="3">
        <v>25</v>
      </c>
      <c r="K1113" s="2" cm="1">
        <f t="array" ref="K1113">IF(C1113="","",0.5*(C1113+SUMPRODUCT(($B$1461:$B$1491=$J1113)*1,C$1461:C$1491)))</f>
        <v>0.1866413030480937</v>
      </c>
      <c r="L1113" s="2" cm="1">
        <f t="array" ref="L1113">IF(D1113="","",0.5*(D1113+SUMPRODUCT(($B$1461:$B$1491=$J1113)*1,D$1461:D$1491)))</f>
        <v>0.18753428331171124</v>
      </c>
      <c r="M1113" s="2" cm="1">
        <f t="array" ref="M1113">IF(E1113="","",0.5*(E1113+SUMPRODUCT(($B$1461:$B$1491=$J1113)*1,E$1461:E$1491)))</f>
        <v>0.18785606760946966</v>
      </c>
      <c r="N1113" s="2" cm="1">
        <f t="array" ref="N1113">IF(F1113="","",0.5*(F1113+SUMPRODUCT(($B$1461:$B$1491=$J1113)*1,F$1461:F$1491)))</f>
        <v>0.20272831170838146</v>
      </c>
      <c r="O1113" s="2" cm="1">
        <f t="array" ref="O1113">IF(G1113="","",0.5*(G1113+SUMPRODUCT(($B$1461:$B$1491=$J1113)*1,G$1461:G$1491)))</f>
        <v>0.19228375993050539</v>
      </c>
    </row>
    <row r="1114" spans="1:15" x14ac:dyDescent="0.55000000000000004">
      <c r="A1114" s="3">
        <v>36</v>
      </c>
      <c r="B1114" s="3">
        <v>26</v>
      </c>
      <c r="C1114" s="2">
        <f>IF(logVir!C1114="","",資本サービス!C1114/SUM(資本サービス!C1114,労働コスト!C1114))</f>
        <v>0.71077778844528894</v>
      </c>
      <c r="D1114" s="2">
        <f>IF(logVir!D1114="","",資本サービス!D1114/SUM(資本サービス!D1114,労働コスト!D1114))</f>
        <v>0.66318410740478362</v>
      </c>
      <c r="E1114" s="2">
        <f>IF(logVir!E1114="","",資本サービス!E1114/SUM(資本サービス!E1114,労働コスト!E1114))</f>
        <v>0.64093437891884175</v>
      </c>
      <c r="F1114" s="2">
        <f>IF(logVir!F1114="","",資本サービス!F1114/SUM(資本サービス!F1114,労働コスト!F1114))</f>
        <v>0.69081688818020859</v>
      </c>
      <c r="G1114" s="2">
        <f>IF(logVir!G1114="","",資本サービス!G1114/SUM(資本サービス!G1114,労働コスト!G1114))</f>
        <v>0.61494107371118134</v>
      </c>
      <c r="I1114" s="3">
        <v>36</v>
      </c>
      <c r="J1114" s="3">
        <v>26</v>
      </c>
      <c r="K1114" s="2" cm="1">
        <f t="array" ref="K1114">IF(C1114="","",0.5*(C1114+SUMPRODUCT(($B$1461:$B$1491=$J1114)*1,C$1461:C$1491)))</f>
        <v>0.70095117646898208</v>
      </c>
      <c r="L1114" s="2" cm="1">
        <f t="array" ref="L1114">IF(D1114="","",0.5*(D1114+SUMPRODUCT(($B$1461:$B$1491=$J1114)*1,D$1461:D$1491)))</f>
        <v>0.64376533236491817</v>
      </c>
      <c r="M1114" s="2" cm="1">
        <f t="array" ref="M1114">IF(E1114="","",0.5*(E1114+SUMPRODUCT(($B$1461:$B$1491=$J1114)*1,E$1461:E$1491)))</f>
        <v>0.59740274006736094</v>
      </c>
      <c r="N1114" s="2" cm="1">
        <f t="array" ref="N1114">IF(F1114="","",0.5*(F1114+SUMPRODUCT(($B$1461:$B$1491=$J1114)*1,F$1461:F$1491)))</f>
        <v>0.63475502936609884</v>
      </c>
      <c r="O1114" s="2" cm="1">
        <f t="array" ref="O1114">IF(G1114="","",0.5*(G1114+SUMPRODUCT(($B$1461:$B$1491=$J1114)*1,G$1461:G$1491)))</f>
        <v>0.59528759672571629</v>
      </c>
    </row>
    <row r="1115" spans="1:15" x14ac:dyDescent="0.55000000000000004">
      <c r="A1115" s="3">
        <v>36</v>
      </c>
      <c r="B1115" s="3">
        <v>27</v>
      </c>
      <c r="C1115" s="2">
        <f>IF(logVir!C1115="","",資本サービス!C1115/SUM(資本サービス!C1115,労働コスト!C1115))</f>
        <v>0.194395822555713</v>
      </c>
      <c r="D1115" s="2">
        <f>IF(logVir!D1115="","",資本サービス!D1115/SUM(資本サービス!D1115,労働コスト!D1115))</f>
        <v>0.20825756446523733</v>
      </c>
      <c r="E1115" s="2">
        <f>IF(logVir!E1115="","",資本サービス!E1115/SUM(資本サービス!E1115,労働コスト!E1115))</f>
        <v>0.22667841850305545</v>
      </c>
      <c r="F1115" s="2">
        <f>IF(logVir!F1115="","",資本サービス!F1115/SUM(資本サービス!F1115,労働コスト!F1115))</f>
        <v>0.20860406455701058</v>
      </c>
      <c r="G1115" s="2">
        <f>IF(logVir!G1115="","",資本サービス!G1115/SUM(資本サービス!G1115,労働コスト!G1115))</f>
        <v>0.18547399203476869</v>
      </c>
      <c r="I1115" s="3">
        <v>36</v>
      </c>
      <c r="J1115" s="3">
        <v>27</v>
      </c>
      <c r="K1115" s="2" cm="1">
        <f t="array" ref="K1115">IF(C1115="","",0.5*(C1115+SUMPRODUCT(($B$1461:$B$1491=$J1115)*1,C$1461:C$1491)))</f>
        <v>0.20274285631872693</v>
      </c>
      <c r="L1115" s="2" cm="1">
        <f t="array" ref="L1115">IF(D1115="","",0.5*(D1115+SUMPRODUCT(($B$1461:$B$1491=$J1115)*1,D$1461:D$1491)))</f>
        <v>0.2069173657455308</v>
      </c>
      <c r="M1115" s="2" cm="1">
        <f t="array" ref="M1115">IF(E1115="","",0.5*(E1115+SUMPRODUCT(($B$1461:$B$1491=$J1115)*1,E$1461:E$1491)))</f>
        <v>0.21510150512658044</v>
      </c>
      <c r="N1115" s="2" cm="1">
        <f t="array" ref="N1115">IF(F1115="","",0.5*(F1115+SUMPRODUCT(($B$1461:$B$1491=$J1115)*1,F$1461:F$1491)))</f>
        <v>0.20426700424866628</v>
      </c>
      <c r="O1115" s="2" cm="1">
        <f t="array" ref="O1115">IF(G1115="","",0.5*(G1115+SUMPRODUCT(($B$1461:$B$1491=$J1115)*1,G$1461:G$1491)))</f>
        <v>0.18617158887826785</v>
      </c>
    </row>
    <row r="1116" spans="1:15" x14ac:dyDescent="0.55000000000000004">
      <c r="A1116" s="3">
        <v>36</v>
      </c>
      <c r="B1116" s="3">
        <v>28</v>
      </c>
      <c r="C1116" s="2">
        <f>IF(logVir!C1116="","",資本サービス!C1116/SUM(資本サービス!C1116,労働コスト!C1116))</f>
        <v>0.34830236263457653</v>
      </c>
      <c r="D1116" s="2">
        <f>IF(logVir!D1116="","",資本サービス!D1116/SUM(資本サービス!D1116,労働コスト!D1116))</f>
        <v>0.33240111586655519</v>
      </c>
      <c r="E1116" s="2">
        <f>IF(logVir!E1116="","",資本サービス!E1116/SUM(資本サービス!E1116,労働コスト!E1116))</f>
        <v>0.3185089720381955</v>
      </c>
      <c r="F1116" s="2">
        <f>IF(logVir!F1116="","",資本サービス!F1116/SUM(資本サービス!F1116,労働コスト!F1116))</f>
        <v>0.32377570810002276</v>
      </c>
      <c r="G1116" s="2">
        <f>IF(logVir!G1116="","",資本サービス!G1116/SUM(資本サービス!G1116,労働コスト!G1116))</f>
        <v>0.3326866134353329</v>
      </c>
      <c r="I1116" s="3">
        <v>36</v>
      </c>
      <c r="J1116" s="3">
        <v>28</v>
      </c>
      <c r="K1116" s="2" cm="1">
        <f t="array" ref="K1116">IF(C1116="","",0.5*(C1116+SUMPRODUCT(($B$1461:$B$1491=$J1116)*1,C$1461:C$1491)))</f>
        <v>0.37526126811216987</v>
      </c>
      <c r="L1116" s="2" cm="1">
        <f t="array" ref="L1116">IF(D1116="","",0.5*(D1116+SUMPRODUCT(($B$1461:$B$1491=$J1116)*1,D$1461:D$1491)))</f>
        <v>0.34450791516815138</v>
      </c>
      <c r="M1116" s="2" cm="1">
        <f t="array" ref="M1116">IF(E1116="","",0.5*(E1116+SUMPRODUCT(($B$1461:$B$1491=$J1116)*1,E$1461:E$1491)))</f>
        <v>0.32227607532816449</v>
      </c>
      <c r="N1116" s="2" cm="1">
        <f t="array" ref="N1116">IF(F1116="","",0.5*(F1116+SUMPRODUCT(($B$1461:$B$1491=$J1116)*1,F$1461:F$1491)))</f>
        <v>0.32826697220559897</v>
      </c>
      <c r="O1116" s="2" cm="1">
        <f t="array" ref="O1116">IF(G1116="","",0.5*(G1116+SUMPRODUCT(($B$1461:$B$1491=$J1116)*1,G$1461:G$1491)))</f>
        <v>0.33883714462482561</v>
      </c>
    </row>
    <row r="1117" spans="1:15" x14ac:dyDescent="0.55000000000000004">
      <c r="A1117" s="3">
        <v>36</v>
      </c>
      <c r="B1117" s="3">
        <v>29</v>
      </c>
      <c r="C1117" s="2">
        <f>IF(logVir!C1117="","",資本サービス!C1117/SUM(資本サービス!C1117,労働コスト!C1117))</f>
        <v>0.3049393638995887</v>
      </c>
      <c r="D1117" s="2">
        <f>IF(logVir!D1117="","",資本サービス!D1117/SUM(資本サービス!D1117,労働コスト!D1117))</f>
        <v>0.17213159213203091</v>
      </c>
      <c r="E1117" s="2">
        <f>IF(logVir!E1117="","",資本サービス!E1117/SUM(資本サービス!E1117,労働コスト!E1117))</f>
        <v>0.15734056742789715</v>
      </c>
      <c r="F1117" s="2">
        <f>IF(logVir!F1117="","",資本サービス!F1117/SUM(資本サービス!F1117,労働コスト!F1117))</f>
        <v>0.16311425593950107</v>
      </c>
      <c r="G1117" s="2">
        <f>IF(logVir!G1117="","",資本サービス!G1117/SUM(資本サービス!G1117,労働コスト!G1117))</f>
        <v>0.13624080272628969</v>
      </c>
      <c r="I1117" s="3">
        <v>36</v>
      </c>
      <c r="J1117" s="3">
        <v>29</v>
      </c>
      <c r="K1117" s="2" cm="1">
        <f t="array" ref="K1117">IF(C1117="","",0.5*(C1117+SUMPRODUCT(($B$1461:$B$1491=$J1117)*1,C$1461:C$1491)))</f>
        <v>0.24824213501629133</v>
      </c>
      <c r="L1117" s="2" cm="1">
        <f t="array" ref="L1117">IF(D1117="","",0.5*(D1117+SUMPRODUCT(($B$1461:$B$1491=$J1117)*1,D$1461:D$1491)))</f>
        <v>0.18294495166126157</v>
      </c>
      <c r="M1117" s="2" cm="1">
        <f t="array" ref="M1117">IF(E1117="","",0.5*(E1117+SUMPRODUCT(($B$1461:$B$1491=$J1117)*1,E$1461:E$1491)))</f>
        <v>0.15835592200464454</v>
      </c>
      <c r="N1117" s="2" cm="1">
        <f t="array" ref="N1117">IF(F1117="","",0.5*(F1117+SUMPRODUCT(($B$1461:$B$1491=$J1117)*1,F$1461:F$1491)))</f>
        <v>0.16934886312311337</v>
      </c>
      <c r="O1117" s="2" cm="1">
        <f t="array" ref="O1117">IF(G1117="","",0.5*(G1117+SUMPRODUCT(($B$1461:$B$1491=$J1117)*1,G$1461:G$1491)))</f>
        <v>0.15002080108000876</v>
      </c>
    </row>
    <row r="1118" spans="1:15" x14ac:dyDescent="0.55000000000000004">
      <c r="A1118" s="3">
        <v>36</v>
      </c>
      <c r="B1118" s="3">
        <v>30</v>
      </c>
      <c r="C1118" s="2">
        <f>IF(logVir!C1118="","",資本サービス!C1118/SUM(資本サービス!C1118,労働コスト!C1118))</f>
        <v>0.14220334109994423</v>
      </c>
      <c r="D1118" s="2">
        <f>IF(logVir!D1118="","",資本サービス!D1118/SUM(資本サービス!D1118,労働コスト!D1118))</f>
        <v>9.6338061595251004E-2</v>
      </c>
      <c r="E1118" s="2">
        <f>IF(logVir!E1118="","",資本サービス!E1118/SUM(資本サービス!E1118,労働コスト!E1118))</f>
        <v>8.8639252597664947E-2</v>
      </c>
      <c r="F1118" s="2">
        <f>IF(logVir!F1118="","",資本サービス!F1118/SUM(資本サービス!F1118,労働コスト!F1118))</f>
        <v>7.5679626728831273E-2</v>
      </c>
      <c r="G1118" s="2">
        <f>IF(logVir!G1118="","",資本サービス!G1118/SUM(資本サービス!G1118,労働コスト!G1118))</f>
        <v>6.6097516784678192E-2</v>
      </c>
      <c r="I1118" s="3">
        <v>36</v>
      </c>
      <c r="J1118" s="3">
        <v>30</v>
      </c>
      <c r="K1118" s="2" cm="1">
        <f t="array" ref="K1118">IF(C1118="","",0.5*(C1118+SUMPRODUCT(($B$1461:$B$1491=$J1118)*1,C$1461:C$1491)))</f>
        <v>0.13830652919266972</v>
      </c>
      <c r="L1118" s="2" cm="1">
        <f t="array" ref="L1118">IF(D1118="","",0.5*(D1118+SUMPRODUCT(($B$1461:$B$1491=$J1118)*1,D$1461:D$1491)))</f>
        <v>0.1048095417180728</v>
      </c>
      <c r="M1118" s="2" cm="1">
        <f t="array" ref="M1118">IF(E1118="","",0.5*(E1118+SUMPRODUCT(($B$1461:$B$1491=$J1118)*1,E$1461:E$1491)))</f>
        <v>9.5547310292843718E-2</v>
      </c>
      <c r="N1118" s="2" cm="1">
        <f t="array" ref="N1118">IF(F1118="","",0.5*(F1118+SUMPRODUCT(($B$1461:$B$1491=$J1118)*1,F$1461:F$1491)))</f>
        <v>8.6985545791931934E-2</v>
      </c>
      <c r="O1118" s="2" cm="1">
        <f t="array" ref="O1118">IF(G1118="","",0.5*(G1118+SUMPRODUCT(($B$1461:$B$1491=$J1118)*1,G$1461:G$1491)))</f>
        <v>7.5922135311392469E-2</v>
      </c>
    </row>
    <row r="1119" spans="1:15" x14ac:dyDescent="0.55000000000000004">
      <c r="A1119" s="3">
        <v>36</v>
      </c>
      <c r="B1119" s="3">
        <v>31</v>
      </c>
      <c r="C1119" s="2">
        <f>IF(logVir!C1119="","",資本サービス!C1119/SUM(資本サービス!C1119,労働コスト!C1119))</f>
        <v>0.22810229068153087</v>
      </c>
      <c r="D1119" s="2">
        <f>IF(logVir!D1119="","",資本サービス!D1119/SUM(資本サービス!D1119,労働コスト!D1119))</f>
        <v>0.23797452151009582</v>
      </c>
      <c r="E1119" s="2">
        <f>IF(logVir!E1119="","",資本サービス!E1119/SUM(資本サービス!E1119,労働コスト!E1119))</f>
        <v>0.24986162467687562</v>
      </c>
      <c r="F1119" s="2">
        <f>IF(logVir!F1119="","",資本サービス!F1119/SUM(資本サービス!F1119,労働コスト!F1119))</f>
        <v>0.22937204659110558</v>
      </c>
      <c r="G1119" s="2">
        <f>IF(logVir!G1119="","",資本サービス!G1119/SUM(資本サービス!G1119,労働コスト!G1119))</f>
        <v>0.20890875487965543</v>
      </c>
      <c r="I1119" s="3">
        <v>36</v>
      </c>
      <c r="J1119" s="3">
        <v>31</v>
      </c>
      <c r="K1119" s="2" cm="1">
        <f t="array" ref="K1119">IF(C1119="","",0.5*(C1119+SUMPRODUCT(($B$1461:$B$1491=$J1119)*1,C$1461:C$1491)))</f>
        <v>0.22953829402364684</v>
      </c>
      <c r="L1119" s="2" cm="1">
        <f t="array" ref="L1119">IF(D1119="","",0.5*(D1119+SUMPRODUCT(($B$1461:$B$1491=$J1119)*1,D$1461:D$1491)))</f>
        <v>0.24115919246318523</v>
      </c>
      <c r="M1119" s="2" cm="1">
        <f t="array" ref="M1119">IF(E1119="","",0.5*(E1119+SUMPRODUCT(($B$1461:$B$1491=$J1119)*1,E$1461:E$1491)))</f>
        <v>0.23229358615041962</v>
      </c>
      <c r="N1119" s="2" cm="1">
        <f t="array" ref="N1119">IF(F1119="","",0.5*(F1119+SUMPRODUCT(($B$1461:$B$1491=$J1119)*1,F$1461:F$1491)))</f>
        <v>0.2177891346685884</v>
      </c>
      <c r="O1119" s="2" cm="1">
        <f t="array" ref="O1119">IF(G1119="","",0.5*(G1119+SUMPRODUCT(($B$1461:$B$1491=$J1119)*1,G$1461:G$1491)))</f>
        <v>0.20467271960942651</v>
      </c>
    </row>
    <row r="1120" spans="1:15" x14ac:dyDescent="0.55000000000000004">
      <c r="A1120" s="3">
        <v>37</v>
      </c>
      <c r="B1120" s="3">
        <v>1</v>
      </c>
      <c r="C1120" s="2">
        <f>IF(logVir!C1120="","",資本サービス!C1120/SUM(資本サービス!C1120,労働コスト!C1120))</f>
        <v>0.43295856167910907</v>
      </c>
      <c r="D1120" s="2">
        <f>IF(logVir!D1120="","",資本サービス!D1120/SUM(資本サービス!D1120,労働コスト!D1120))</f>
        <v>0.31085808725172803</v>
      </c>
      <c r="E1120" s="2">
        <f>IF(logVir!E1120="","",資本サービス!E1120/SUM(資本サービス!E1120,労働コスト!E1120))</f>
        <v>0.33283592309415827</v>
      </c>
      <c r="F1120" s="2">
        <f>IF(logVir!F1120="","",資本サービス!F1120/SUM(資本サービス!F1120,労働コスト!F1120))</f>
        <v>0.37192018087953421</v>
      </c>
      <c r="G1120" s="2">
        <f>IF(logVir!G1120="","",資本サービス!G1120/SUM(資本サービス!G1120,労働コスト!G1120))</f>
        <v>0.32020280871713791</v>
      </c>
      <c r="I1120" s="3">
        <v>37</v>
      </c>
      <c r="J1120" s="3">
        <v>1</v>
      </c>
      <c r="K1120" s="2" cm="1">
        <f t="array" ref="K1120">IF(C1120="","",0.5*(C1120+SUMPRODUCT(($B$1461:$B$1491=$J1120)*1,C$1461:C$1491)))</f>
        <v>0.45441090582025523</v>
      </c>
      <c r="L1120" s="2" cm="1">
        <f t="array" ref="L1120">IF(D1120="","",0.5*(D1120+SUMPRODUCT(($B$1461:$B$1491=$J1120)*1,D$1461:D$1491)))</f>
        <v>0.33084725599902209</v>
      </c>
      <c r="M1120" s="2" cm="1">
        <f t="array" ref="M1120">IF(E1120="","",0.5*(E1120+SUMPRODUCT(($B$1461:$B$1491=$J1120)*1,E$1461:E$1491)))</f>
        <v>0.33553356862768174</v>
      </c>
      <c r="N1120" s="2" cm="1">
        <f t="array" ref="N1120">IF(F1120="","",0.5*(F1120+SUMPRODUCT(($B$1461:$B$1491=$J1120)*1,F$1461:F$1491)))</f>
        <v>0.35713933780046514</v>
      </c>
      <c r="O1120" s="2" cm="1">
        <f t="array" ref="O1120">IF(G1120="","",0.5*(G1120+SUMPRODUCT(($B$1461:$B$1491=$J1120)*1,G$1461:G$1491)))</f>
        <v>0.31981909860220803</v>
      </c>
    </row>
    <row r="1121" spans="1:15" x14ac:dyDescent="0.55000000000000004">
      <c r="A1121" s="3">
        <v>37</v>
      </c>
      <c r="B1121" s="3">
        <v>2</v>
      </c>
      <c r="C1121" s="2">
        <f>IF(logVir!C1121="","",資本サービス!C1121/SUM(資本サービス!C1121,労働コスト!C1121))</f>
        <v>0.56001445586901999</v>
      </c>
      <c r="D1121" s="2">
        <f>IF(logVir!D1121="","",資本サービス!D1121/SUM(資本サービス!D1121,労働コスト!D1121))</f>
        <v>0.38608421328223891</v>
      </c>
      <c r="E1121" s="2">
        <f>IF(logVir!E1121="","",資本サービス!E1121/SUM(資本サービス!E1121,労働コスト!E1121))</f>
        <v>0.55604449988819837</v>
      </c>
      <c r="F1121" s="2">
        <f>IF(logVir!F1121="","",資本サービス!F1121/SUM(資本サービス!F1121,労働コスト!F1121))</f>
        <v>0.62576655168870932</v>
      </c>
      <c r="G1121" s="2">
        <f>IF(logVir!G1121="","",資本サービス!G1121/SUM(資本サービス!G1121,労働コスト!G1121))</f>
        <v>0.56775085928243951</v>
      </c>
      <c r="I1121" s="3">
        <v>37</v>
      </c>
      <c r="J1121" s="3">
        <v>2</v>
      </c>
      <c r="K1121" s="2" cm="1">
        <f t="array" ref="K1121">IF(C1121="","",0.5*(C1121+SUMPRODUCT(($B$1461:$B$1491=$J1121)*1,C$1461:C$1491)))</f>
        <v>0.51773046161678116</v>
      </c>
      <c r="L1121" s="2" cm="1">
        <f t="array" ref="L1121">IF(D1121="","",0.5*(D1121+SUMPRODUCT(($B$1461:$B$1491=$J1121)*1,D$1461:D$1491)))</f>
        <v>0.39673309000600293</v>
      </c>
      <c r="M1121" s="2" cm="1">
        <f t="array" ref="M1121">IF(E1121="","",0.5*(E1121+SUMPRODUCT(($B$1461:$B$1491=$J1121)*1,E$1461:E$1491)))</f>
        <v>0.51887455245560354</v>
      </c>
      <c r="N1121" s="2" cm="1">
        <f t="array" ref="N1121">IF(F1121="","",0.5*(F1121+SUMPRODUCT(($B$1461:$B$1491=$J1121)*1,F$1461:F$1491)))</f>
        <v>0.55488956326414651</v>
      </c>
      <c r="O1121" s="2" cm="1">
        <f t="array" ref="O1121">IF(G1121="","",0.5*(G1121+SUMPRODUCT(($B$1461:$B$1491=$J1121)*1,G$1461:G$1491)))</f>
        <v>0.48732795738009987</v>
      </c>
    </row>
    <row r="1122" spans="1:15" x14ac:dyDescent="0.55000000000000004">
      <c r="A1122" s="3">
        <v>37</v>
      </c>
      <c r="B1122" s="3">
        <v>3</v>
      </c>
      <c r="C1122" s="2">
        <f>IF(logVir!C1122="","",資本サービス!C1122/SUM(資本サービス!C1122,労働コスト!C1122))</f>
        <v>0.26138931376242081</v>
      </c>
      <c r="D1122" s="2">
        <f>IF(logVir!D1122="","",資本サービス!D1122/SUM(資本サービス!D1122,労働コスト!D1122))</f>
        <v>0.22814967470350861</v>
      </c>
      <c r="E1122" s="2">
        <f>IF(logVir!E1122="","",資本サービス!E1122/SUM(資本サービス!E1122,労働コスト!E1122))</f>
        <v>0.21960281086406389</v>
      </c>
      <c r="F1122" s="2">
        <f>IF(logVir!F1122="","",資本サービス!F1122/SUM(資本サービス!F1122,労働コスト!F1122))</f>
        <v>0.21750049192810464</v>
      </c>
      <c r="G1122" s="2">
        <f>IF(logVir!G1122="","",資本サービス!G1122/SUM(資本サービス!G1122,労働コスト!G1122))</f>
        <v>0.16184243588998787</v>
      </c>
      <c r="I1122" s="3">
        <v>37</v>
      </c>
      <c r="J1122" s="3">
        <v>3</v>
      </c>
      <c r="K1122" s="2" cm="1">
        <f t="array" ref="K1122">IF(C1122="","",0.5*(C1122+SUMPRODUCT(($B$1461:$B$1491=$J1122)*1,C$1461:C$1491)))</f>
        <v>0.28201063297921503</v>
      </c>
      <c r="L1122" s="2" cm="1">
        <f t="array" ref="L1122">IF(D1122="","",0.5*(D1122+SUMPRODUCT(($B$1461:$B$1491=$J1122)*1,D$1461:D$1491)))</f>
        <v>0.24786426163348815</v>
      </c>
      <c r="M1122" s="2" cm="1">
        <f t="array" ref="M1122">IF(E1122="","",0.5*(E1122+SUMPRODUCT(($B$1461:$B$1491=$J1122)*1,E$1461:E$1491)))</f>
        <v>0.23551200898644276</v>
      </c>
      <c r="N1122" s="2" cm="1">
        <f t="array" ref="N1122">IF(F1122="","",0.5*(F1122+SUMPRODUCT(($B$1461:$B$1491=$J1122)*1,F$1461:F$1491)))</f>
        <v>0.23532511217128127</v>
      </c>
      <c r="O1122" s="2" cm="1">
        <f t="array" ref="O1122">IF(G1122="","",0.5*(G1122+SUMPRODUCT(($B$1461:$B$1491=$J1122)*1,G$1461:G$1491)))</f>
        <v>0.1910762009558292</v>
      </c>
    </row>
    <row r="1123" spans="1:15" x14ac:dyDescent="0.55000000000000004">
      <c r="A1123" s="3">
        <v>37</v>
      </c>
      <c r="B1123" s="3">
        <v>4</v>
      </c>
      <c r="C1123" s="2">
        <f>IF(logVir!C1123="","",資本サービス!C1123/SUM(資本サービス!C1123,労働コスト!C1123))</f>
        <v>0.31876031393220361</v>
      </c>
      <c r="D1123" s="2">
        <f>IF(logVir!D1123="","",資本サービス!D1123/SUM(資本サービス!D1123,労働コスト!D1123))</f>
        <v>0.34043315378631622</v>
      </c>
      <c r="E1123" s="2">
        <f>IF(logVir!E1123="","",資本サービス!E1123/SUM(資本サービス!E1123,労働コスト!E1123))</f>
        <v>0.34300121382917426</v>
      </c>
      <c r="F1123" s="2">
        <f>IF(logVir!F1123="","",資本サービス!F1123/SUM(資本サービス!F1123,労働コスト!F1123))</f>
        <v>0.35616326945246779</v>
      </c>
      <c r="G1123" s="2">
        <f>IF(logVir!G1123="","",資本サービス!G1123/SUM(資本サービス!G1123,労働コスト!G1123))</f>
        <v>0.31775355495223728</v>
      </c>
      <c r="I1123" s="3">
        <v>37</v>
      </c>
      <c r="J1123" s="3">
        <v>4</v>
      </c>
      <c r="K1123" s="2" cm="1">
        <f t="array" ref="K1123">IF(C1123="","",0.5*(C1123+SUMPRODUCT(($B$1461:$B$1491=$J1123)*1,C$1461:C$1491)))</f>
        <v>0.27845925957316364</v>
      </c>
      <c r="L1123" s="2" cm="1">
        <f t="array" ref="L1123">IF(D1123="","",0.5*(D1123+SUMPRODUCT(($B$1461:$B$1491=$J1123)*1,D$1461:D$1491)))</f>
        <v>0.30091336053612128</v>
      </c>
      <c r="M1123" s="2" cm="1">
        <f t="array" ref="M1123">IF(E1123="","",0.5*(E1123+SUMPRODUCT(($B$1461:$B$1491=$J1123)*1,E$1461:E$1491)))</f>
        <v>0.2945279174432176</v>
      </c>
      <c r="N1123" s="2" cm="1">
        <f t="array" ref="N1123">IF(F1123="","",0.5*(F1123+SUMPRODUCT(($B$1461:$B$1491=$J1123)*1,F$1461:F$1491)))</f>
        <v>0.3044420660484749</v>
      </c>
      <c r="O1123" s="2" cm="1">
        <f t="array" ref="O1123">IF(G1123="","",0.5*(G1123+SUMPRODUCT(($B$1461:$B$1491=$J1123)*1,G$1461:G$1491)))</f>
        <v>0.27383904722150165</v>
      </c>
    </row>
    <row r="1124" spans="1:15" x14ac:dyDescent="0.55000000000000004">
      <c r="A1124" s="3">
        <v>37</v>
      </c>
      <c r="B1124" s="3">
        <v>5</v>
      </c>
      <c r="C1124" s="2">
        <f>IF(logVir!C1124="","",資本サービス!C1124/SUM(資本サービス!C1124,労働コスト!C1124))</f>
        <v>0.30056408381153138</v>
      </c>
      <c r="D1124" s="2">
        <f>IF(logVir!D1124="","",資本サービス!D1124/SUM(資本サービス!D1124,労働コスト!D1124))</f>
        <v>0.29864388990349516</v>
      </c>
      <c r="E1124" s="2">
        <f>IF(logVir!E1124="","",資本サービス!E1124/SUM(資本サービス!E1124,労働コスト!E1124))</f>
        <v>0.27906002627543242</v>
      </c>
      <c r="F1124" s="2">
        <f>IF(logVir!F1124="","",資本サービス!F1124/SUM(資本サービス!F1124,労働コスト!F1124))</f>
        <v>0.27720038630459076</v>
      </c>
      <c r="G1124" s="2">
        <f>IF(logVir!G1124="","",資本サービス!G1124/SUM(資本サービス!G1124,労働コスト!G1124))</f>
        <v>0.27478136580347345</v>
      </c>
      <c r="I1124" s="3">
        <v>37</v>
      </c>
      <c r="J1124" s="3">
        <v>5</v>
      </c>
      <c r="K1124" s="2" cm="1">
        <f t="array" ref="K1124">IF(C1124="","",0.5*(C1124+SUMPRODUCT(($B$1461:$B$1491=$J1124)*1,C$1461:C$1491)))</f>
        <v>0.32781100287330323</v>
      </c>
      <c r="L1124" s="2" cm="1">
        <f t="array" ref="L1124">IF(D1124="","",0.5*(D1124+SUMPRODUCT(($B$1461:$B$1491=$J1124)*1,D$1461:D$1491)))</f>
        <v>0.30997899547109442</v>
      </c>
      <c r="M1124" s="2" cm="1">
        <f t="array" ref="M1124">IF(E1124="","",0.5*(E1124+SUMPRODUCT(($B$1461:$B$1491=$J1124)*1,E$1461:E$1491)))</f>
        <v>0.28739628584168919</v>
      </c>
      <c r="N1124" s="2" cm="1">
        <f t="array" ref="N1124">IF(F1124="","",0.5*(F1124+SUMPRODUCT(($B$1461:$B$1491=$J1124)*1,F$1461:F$1491)))</f>
        <v>0.28296941861508568</v>
      </c>
      <c r="O1124" s="2" cm="1">
        <f t="array" ref="O1124">IF(G1124="","",0.5*(G1124+SUMPRODUCT(($B$1461:$B$1491=$J1124)*1,G$1461:G$1491)))</f>
        <v>0.27035868860002965</v>
      </c>
    </row>
    <row r="1125" spans="1:15" x14ac:dyDescent="0.55000000000000004">
      <c r="A1125" s="3">
        <v>37</v>
      </c>
      <c r="B1125" s="3">
        <v>6</v>
      </c>
      <c r="C1125" s="2">
        <f>IF(logVir!C1125="","",資本サービス!C1125/SUM(資本サービス!C1125,労働コスト!C1125))</f>
        <v>0.68278357764662245</v>
      </c>
      <c r="D1125" s="2">
        <f>IF(logVir!D1125="","",資本サービス!D1125/SUM(資本サービス!D1125,労働コスト!D1125))</f>
        <v>0.65785829735097645</v>
      </c>
      <c r="E1125" s="2">
        <f>IF(logVir!E1125="","",資本サービス!E1125/SUM(資本サービス!E1125,労働コスト!E1125))</f>
        <v>0.64381352051087537</v>
      </c>
      <c r="F1125" s="2">
        <f>IF(logVir!F1125="","",資本サービス!F1125/SUM(資本サービス!F1125,労働コスト!F1125))</f>
        <v>0.64973399332615556</v>
      </c>
      <c r="G1125" s="2">
        <f>IF(logVir!G1125="","",資本サービス!G1125/SUM(資本サービス!G1125,労働コスト!G1125))</f>
        <v>0.60119445895273405</v>
      </c>
      <c r="I1125" s="3">
        <v>37</v>
      </c>
      <c r="J1125" s="3">
        <v>6</v>
      </c>
      <c r="K1125" s="2" cm="1">
        <f t="array" ref="K1125">IF(C1125="","",0.5*(C1125+SUMPRODUCT(($B$1461:$B$1491=$J1125)*1,C$1461:C$1491)))</f>
        <v>0.65103692161726734</v>
      </c>
      <c r="L1125" s="2" cm="1">
        <f t="array" ref="L1125">IF(D1125="","",0.5*(D1125+SUMPRODUCT(($B$1461:$B$1491=$J1125)*1,D$1461:D$1491)))</f>
        <v>0.62189694150259212</v>
      </c>
      <c r="M1125" s="2" cm="1">
        <f t="array" ref="M1125">IF(E1125="","",0.5*(E1125+SUMPRODUCT(($B$1461:$B$1491=$J1125)*1,E$1461:E$1491)))</f>
        <v>0.61616709217356058</v>
      </c>
      <c r="N1125" s="2" cm="1">
        <f t="array" ref="N1125">IF(F1125="","",0.5*(F1125+SUMPRODUCT(($B$1461:$B$1491=$J1125)*1,F$1461:F$1491)))</f>
        <v>0.62384099074081178</v>
      </c>
      <c r="O1125" s="2" cm="1">
        <f t="array" ref="O1125">IF(G1125="","",0.5*(G1125+SUMPRODUCT(($B$1461:$B$1491=$J1125)*1,G$1461:G$1491)))</f>
        <v>0.58202134533765659</v>
      </c>
    </row>
    <row r="1126" spans="1:15" x14ac:dyDescent="0.55000000000000004">
      <c r="A1126" s="3">
        <v>37</v>
      </c>
      <c r="B1126" s="3">
        <v>7</v>
      </c>
      <c r="C1126" s="2">
        <f>IF(logVir!C1126="","",資本サービス!C1126/SUM(資本サービス!C1126,労働コスト!C1126))</f>
        <v>0.47996833108787063</v>
      </c>
      <c r="D1126" s="2">
        <f>IF(logVir!D1126="","",資本サービス!D1126/SUM(資本サービス!D1126,労働コスト!D1126))</f>
        <v>0.40434963366962012</v>
      </c>
      <c r="E1126" s="2">
        <f>IF(logVir!E1126="","",資本サービス!E1126/SUM(資本サービス!E1126,労働コスト!E1126))</f>
        <v>0.35525302861322833</v>
      </c>
      <c r="F1126" s="2">
        <f>IF(logVir!F1126="","",資本サービス!F1126/SUM(資本サービス!F1126,労働コスト!F1126))</f>
        <v>0.35480069287030169</v>
      </c>
      <c r="G1126" s="2">
        <f>IF(logVir!G1126="","",資本サービス!G1126/SUM(資本サービス!G1126,労働コスト!G1126))</f>
        <v>0.32573201663575563</v>
      </c>
      <c r="I1126" s="3">
        <v>37</v>
      </c>
      <c r="J1126" s="3">
        <v>7</v>
      </c>
      <c r="K1126" s="2" cm="1">
        <f t="array" ref="K1126">IF(C1126="","",0.5*(C1126+SUMPRODUCT(($B$1461:$B$1491=$J1126)*1,C$1461:C$1491)))</f>
        <v>0.43005734788807792</v>
      </c>
      <c r="L1126" s="2" cm="1">
        <f t="array" ref="L1126">IF(D1126="","",0.5*(D1126+SUMPRODUCT(($B$1461:$B$1491=$J1126)*1,D$1461:D$1491)))</f>
        <v>0.37076224445379968</v>
      </c>
      <c r="M1126" s="2" cm="1">
        <f t="array" ref="M1126">IF(E1126="","",0.5*(E1126+SUMPRODUCT(($B$1461:$B$1491=$J1126)*1,E$1461:E$1491)))</f>
        <v>0.33918515327903087</v>
      </c>
      <c r="N1126" s="2" cm="1">
        <f t="array" ref="N1126">IF(F1126="","",0.5*(F1126+SUMPRODUCT(($B$1461:$B$1491=$J1126)*1,F$1461:F$1491)))</f>
        <v>0.33882108336494854</v>
      </c>
      <c r="O1126" s="2" cm="1">
        <f t="array" ref="O1126">IF(G1126="","",0.5*(G1126+SUMPRODUCT(($B$1461:$B$1491=$J1126)*1,G$1461:G$1491)))</f>
        <v>0.31122356130454809</v>
      </c>
    </row>
    <row r="1127" spans="1:15" x14ac:dyDescent="0.55000000000000004">
      <c r="A1127" s="3">
        <v>37</v>
      </c>
      <c r="B1127" s="3">
        <v>8</v>
      </c>
      <c r="C1127" s="2">
        <f>IF(logVir!C1127="","",資本サービス!C1127/SUM(資本サービス!C1127,労働コスト!C1127))</f>
        <v>0.5027939094993007</v>
      </c>
      <c r="D1127" s="2">
        <f>IF(logVir!D1127="","",資本サービス!D1127/SUM(資本サービス!D1127,労働コスト!D1127))</f>
        <v>0.45193988171461458</v>
      </c>
      <c r="E1127" s="2">
        <f>IF(logVir!E1127="","",資本サービス!E1127/SUM(資本サービス!E1127,労働コスト!E1127))</f>
        <v>0.45855260342844706</v>
      </c>
      <c r="F1127" s="2">
        <f>IF(logVir!F1127="","",資本サービス!F1127/SUM(資本サービス!F1127,労働コスト!F1127))</f>
        <v>0.45158442567387475</v>
      </c>
      <c r="G1127" s="2">
        <f>IF(logVir!G1127="","",資本サービス!G1127/SUM(資本サービス!G1127,労働コスト!G1127))</f>
        <v>0.39838112887670679</v>
      </c>
      <c r="I1127" s="3">
        <v>37</v>
      </c>
      <c r="J1127" s="3">
        <v>8</v>
      </c>
      <c r="K1127" s="2" cm="1">
        <f t="array" ref="K1127">IF(C1127="","",0.5*(C1127+SUMPRODUCT(($B$1461:$B$1491=$J1127)*1,C$1461:C$1491)))</f>
        <v>0.47648191849592747</v>
      </c>
      <c r="L1127" s="2" cm="1">
        <f t="array" ref="L1127">IF(D1127="","",0.5*(D1127+SUMPRODUCT(($B$1461:$B$1491=$J1127)*1,D$1461:D$1491)))</f>
        <v>0.42652003769710944</v>
      </c>
      <c r="M1127" s="2" cm="1">
        <f t="array" ref="M1127">IF(E1127="","",0.5*(E1127+SUMPRODUCT(($B$1461:$B$1491=$J1127)*1,E$1461:E$1491)))</f>
        <v>0.42958418928675657</v>
      </c>
      <c r="N1127" s="2" cm="1">
        <f t="array" ref="N1127">IF(F1127="","",0.5*(F1127+SUMPRODUCT(($B$1461:$B$1491=$J1127)*1,F$1461:F$1491)))</f>
        <v>0.43062067035121943</v>
      </c>
      <c r="O1127" s="2" cm="1">
        <f t="array" ref="O1127">IF(G1127="","",0.5*(G1127+SUMPRODUCT(($B$1461:$B$1491=$J1127)*1,G$1461:G$1491)))</f>
        <v>0.38974528322779034</v>
      </c>
    </row>
    <row r="1128" spans="1:15" x14ac:dyDescent="0.55000000000000004">
      <c r="A1128" s="3">
        <v>37</v>
      </c>
      <c r="B1128" s="3">
        <v>9</v>
      </c>
      <c r="C1128" s="2">
        <f>IF(logVir!C1128="","",資本サービス!C1128/SUM(資本サービス!C1128,労働コスト!C1128))</f>
        <v>0.17870915487049202</v>
      </c>
      <c r="D1128" s="2">
        <f>IF(logVir!D1128="","",資本サービス!D1128/SUM(資本サービス!D1128,労働コスト!D1128))</f>
        <v>0.20366322370914441</v>
      </c>
      <c r="E1128" s="2">
        <f>IF(logVir!E1128="","",資本サービス!E1128/SUM(資本サービス!E1128,労働コスト!E1128))</f>
        <v>0.16621635439373031</v>
      </c>
      <c r="F1128" s="2">
        <f>IF(logVir!F1128="","",資本サービス!F1128/SUM(資本サービス!F1128,労働コスト!F1128))</f>
        <v>0.16397744774584358</v>
      </c>
      <c r="G1128" s="2">
        <f>IF(logVir!G1128="","",資本サービス!G1128/SUM(資本サービス!G1128,労働コスト!G1128))</f>
        <v>0.14445161137279611</v>
      </c>
      <c r="I1128" s="3">
        <v>37</v>
      </c>
      <c r="J1128" s="3">
        <v>9</v>
      </c>
      <c r="K1128" s="2" cm="1">
        <f t="array" ref="K1128">IF(C1128="","",0.5*(C1128+SUMPRODUCT(($B$1461:$B$1491=$J1128)*1,C$1461:C$1491)))</f>
        <v>0.19134813789325661</v>
      </c>
      <c r="L1128" s="2" cm="1">
        <f t="array" ref="L1128">IF(D1128="","",0.5*(D1128+SUMPRODUCT(($B$1461:$B$1491=$J1128)*1,D$1461:D$1491)))</f>
        <v>0.19826799335326686</v>
      </c>
      <c r="M1128" s="2" cm="1">
        <f t="array" ref="M1128">IF(E1128="","",0.5*(E1128+SUMPRODUCT(($B$1461:$B$1491=$J1128)*1,E$1461:E$1491)))</f>
        <v>0.16653595222360074</v>
      </c>
      <c r="N1128" s="2" cm="1">
        <f t="array" ref="N1128">IF(F1128="","",0.5*(F1128+SUMPRODUCT(($B$1461:$B$1491=$J1128)*1,F$1461:F$1491)))</f>
        <v>0.16404994717017493</v>
      </c>
      <c r="O1128" s="2" cm="1">
        <f t="array" ref="O1128">IF(G1128="","",0.5*(G1128+SUMPRODUCT(($B$1461:$B$1491=$J1128)*1,G$1461:G$1491)))</f>
        <v>0.14340780304632872</v>
      </c>
    </row>
    <row r="1129" spans="1:15" x14ac:dyDescent="0.55000000000000004">
      <c r="A1129" s="3">
        <v>37</v>
      </c>
      <c r="B1129" s="3">
        <v>10</v>
      </c>
      <c r="C1129" s="2">
        <f>IF(logVir!C1129="","",資本サービス!C1129/SUM(資本サービス!C1129,労働コスト!C1129))</f>
        <v>0.42965894699543589</v>
      </c>
      <c r="D1129" s="2">
        <f>IF(logVir!D1129="","",資本サービス!D1129/SUM(資本サービス!D1129,労働コスト!D1129))</f>
        <v>0.35592232014820824</v>
      </c>
      <c r="E1129" s="2">
        <f>IF(logVir!E1129="","",資本サービス!E1129/SUM(資本サービス!E1129,労働コスト!E1129))</f>
        <v>0.34677520976108051</v>
      </c>
      <c r="F1129" s="2">
        <f>IF(logVir!F1129="","",資本サービス!F1129/SUM(資本サービス!F1129,労働コスト!F1129))</f>
        <v>0.35078442669403659</v>
      </c>
      <c r="G1129" s="2">
        <f>IF(logVir!G1129="","",資本サービス!G1129/SUM(資本サービス!G1129,労働コスト!G1129))</f>
        <v>0.29811711628812554</v>
      </c>
      <c r="I1129" s="3">
        <v>37</v>
      </c>
      <c r="J1129" s="3">
        <v>10</v>
      </c>
      <c r="K1129" s="2" cm="1">
        <f t="array" ref="K1129">IF(C1129="","",0.5*(C1129+SUMPRODUCT(($B$1461:$B$1491=$J1129)*1,C$1461:C$1491)))</f>
        <v>0.40157504135787103</v>
      </c>
      <c r="L1129" s="2" cm="1">
        <f t="array" ref="L1129">IF(D1129="","",0.5*(D1129+SUMPRODUCT(($B$1461:$B$1491=$J1129)*1,D$1461:D$1491)))</f>
        <v>0.35651239345953134</v>
      </c>
      <c r="M1129" s="2" cm="1">
        <f t="array" ref="M1129">IF(E1129="","",0.5*(E1129+SUMPRODUCT(($B$1461:$B$1491=$J1129)*1,E$1461:E$1491)))</f>
        <v>0.33364630705310183</v>
      </c>
      <c r="N1129" s="2" cm="1">
        <f t="array" ref="N1129">IF(F1129="","",0.5*(F1129+SUMPRODUCT(($B$1461:$B$1491=$J1129)*1,F$1461:F$1491)))</f>
        <v>0.33580403399397207</v>
      </c>
      <c r="O1129" s="2" cm="1">
        <f t="array" ref="O1129">IF(G1129="","",0.5*(G1129+SUMPRODUCT(($B$1461:$B$1491=$J1129)*1,G$1461:G$1491)))</f>
        <v>0.29153480695060052</v>
      </c>
    </row>
    <row r="1130" spans="1:15" x14ac:dyDescent="0.55000000000000004">
      <c r="A1130" s="3">
        <v>37</v>
      </c>
      <c r="B1130" s="3">
        <v>11</v>
      </c>
      <c r="C1130" s="2">
        <f>IF(logVir!C1130="","",資本サービス!C1130/SUM(資本サービス!C1130,労働コスト!C1130))</f>
        <v>0.3129445700062482</v>
      </c>
      <c r="D1130" s="2">
        <f>IF(logVir!D1130="","",資本サービス!D1130/SUM(資本サービス!D1130,労働コスト!D1130))</f>
        <v>0.27647641780122933</v>
      </c>
      <c r="E1130" s="2">
        <f>IF(logVir!E1130="","",資本サービス!E1130/SUM(資本サービス!E1130,労働コスト!E1130))</f>
        <v>0.25955016031516609</v>
      </c>
      <c r="F1130" s="2">
        <f>IF(logVir!F1130="","",資本サービス!F1130/SUM(資本サービス!F1130,労働コスト!F1130))</f>
        <v>0.26370851014174379</v>
      </c>
      <c r="G1130" s="2">
        <f>IF(logVir!G1130="","",資本サービス!G1130/SUM(資本サービス!G1130,労働コスト!G1130))</f>
        <v>0.27193358749897462</v>
      </c>
      <c r="I1130" s="3">
        <v>37</v>
      </c>
      <c r="J1130" s="3">
        <v>11</v>
      </c>
      <c r="K1130" s="2" cm="1">
        <f t="array" ref="K1130">IF(C1130="","",0.5*(C1130+SUMPRODUCT(($B$1461:$B$1491=$J1130)*1,C$1461:C$1491)))</f>
        <v>0.37405691975563271</v>
      </c>
      <c r="L1130" s="2" cm="1">
        <f t="array" ref="L1130">IF(D1130="","",0.5*(D1130+SUMPRODUCT(($B$1461:$B$1491=$J1130)*1,D$1461:D$1491)))</f>
        <v>0.35424123852534262</v>
      </c>
      <c r="M1130" s="2" cm="1">
        <f t="array" ref="M1130">IF(E1130="","",0.5*(E1130+SUMPRODUCT(($B$1461:$B$1491=$J1130)*1,E$1461:E$1491)))</f>
        <v>0.33954500627259976</v>
      </c>
      <c r="N1130" s="2" cm="1">
        <f t="array" ref="N1130">IF(F1130="","",0.5*(F1130+SUMPRODUCT(($B$1461:$B$1491=$J1130)*1,F$1461:F$1491)))</f>
        <v>0.34551855347833504</v>
      </c>
      <c r="O1130" s="2" cm="1">
        <f t="array" ref="O1130">IF(G1130="","",0.5*(G1130+SUMPRODUCT(($B$1461:$B$1491=$J1130)*1,G$1461:G$1491)))</f>
        <v>0.33899463136362995</v>
      </c>
    </row>
    <row r="1131" spans="1:15" x14ac:dyDescent="0.55000000000000004">
      <c r="A1131" s="3">
        <v>37</v>
      </c>
      <c r="B1131" s="3">
        <v>12</v>
      </c>
      <c r="C1131" s="2">
        <f>IF(logVir!C1131="","",資本サービス!C1131/SUM(資本サービス!C1131,労働コスト!C1131))</f>
        <v>0.50976869753730136</v>
      </c>
      <c r="D1131" s="2">
        <f>IF(logVir!D1131="","",資本サービス!D1131/SUM(資本サービス!D1131,労働コスト!D1131))</f>
        <v>0.47339817957514663</v>
      </c>
      <c r="E1131" s="2">
        <f>IF(logVir!E1131="","",資本サービス!E1131/SUM(資本サービス!E1131,労働コスト!E1131))</f>
        <v>0.46649731145682727</v>
      </c>
      <c r="F1131" s="2">
        <f>IF(logVir!F1131="","",資本サービス!F1131/SUM(資本サービス!F1131,労働コスト!F1131))</f>
        <v>0.45756388415511806</v>
      </c>
      <c r="G1131" s="2">
        <f>IF(logVir!G1131="","",資本サービス!G1131/SUM(資本サービス!G1131,労働コスト!G1131))</f>
        <v>0.44008225992657996</v>
      </c>
      <c r="I1131" s="3">
        <v>37</v>
      </c>
      <c r="J1131" s="3">
        <v>12</v>
      </c>
      <c r="K1131" s="2" cm="1">
        <f t="array" ref="K1131">IF(C1131="","",0.5*(C1131+SUMPRODUCT(($B$1461:$B$1491=$J1131)*1,C$1461:C$1491)))</f>
        <v>0.51049179187389626</v>
      </c>
      <c r="L1131" s="2" cm="1">
        <f t="array" ref="L1131">IF(D1131="","",0.5*(D1131+SUMPRODUCT(($B$1461:$B$1491=$J1131)*1,D$1461:D$1491)))</f>
        <v>0.48019317630486591</v>
      </c>
      <c r="M1131" s="2" cm="1">
        <f t="array" ref="M1131">IF(E1131="","",0.5*(E1131+SUMPRODUCT(($B$1461:$B$1491=$J1131)*1,E$1461:E$1491)))</f>
        <v>0.47615931870144856</v>
      </c>
      <c r="N1131" s="2" cm="1">
        <f t="array" ref="N1131">IF(F1131="","",0.5*(F1131+SUMPRODUCT(($B$1461:$B$1491=$J1131)*1,F$1461:F$1491)))</f>
        <v>0.469407194470293</v>
      </c>
      <c r="O1131" s="2" cm="1">
        <f t="array" ref="O1131">IF(G1131="","",0.5*(G1131+SUMPRODUCT(($B$1461:$B$1491=$J1131)*1,G$1461:G$1491)))</f>
        <v>0.43904228590152261</v>
      </c>
    </row>
    <row r="1132" spans="1:15" x14ac:dyDescent="0.55000000000000004">
      <c r="A1132" s="3">
        <v>37</v>
      </c>
      <c r="B1132" s="3">
        <v>13</v>
      </c>
      <c r="C1132" s="2">
        <f>IF(logVir!C1132="","",資本サービス!C1132/SUM(資本サービス!C1132,労働コスト!C1132))</f>
        <v>0.53151325119779469</v>
      </c>
      <c r="D1132" s="2">
        <f>IF(logVir!D1132="","",資本サービス!D1132/SUM(資本サービス!D1132,労働コスト!D1132))</f>
        <v>0.67803927410134135</v>
      </c>
      <c r="E1132" s="2" t="str">
        <f>IF(logVir!E1132="","",資本サービス!E1132/SUM(資本サービス!E1132,労働コスト!E1132))</f>
        <v/>
      </c>
      <c r="F1132" s="2" t="str">
        <f>IF(logVir!F1132="","",資本サービス!F1132/SUM(資本サービス!F1132,労働コスト!F1132))</f>
        <v/>
      </c>
      <c r="G1132" s="2" t="str">
        <f>IF(logVir!G1132="","",資本サービス!G1132/SUM(資本サービス!G1132,労働コスト!G1132))</f>
        <v/>
      </c>
      <c r="I1132" s="3">
        <v>37</v>
      </c>
      <c r="J1132" s="3">
        <v>13</v>
      </c>
      <c r="K1132" s="2" cm="1">
        <f t="array" ref="K1132">IF(C1132="","",0.5*(C1132+SUMPRODUCT(($B$1461:$B$1491=$J1132)*1,C$1461:C$1491)))</f>
        <v>0.56497740394096341</v>
      </c>
      <c r="L1132" s="2" cm="1">
        <f t="array" ref="L1132">IF(D1132="","",0.5*(D1132+SUMPRODUCT(($B$1461:$B$1491=$J1132)*1,D$1461:D$1491)))</f>
        <v>0.65315352778988867</v>
      </c>
      <c r="M1132" s="2" t="str" cm="1">
        <f t="array" ref="M1132">IF(E1132="","",0.5*(E1132+SUMPRODUCT(($B$1461:$B$1491=$J1132)*1,E$1461:E$1491)))</f>
        <v/>
      </c>
      <c r="N1132" s="2" t="str" cm="1">
        <f t="array" ref="N1132">IF(F1132="","",0.5*(F1132+SUMPRODUCT(($B$1461:$B$1491=$J1132)*1,F$1461:F$1491)))</f>
        <v/>
      </c>
      <c r="O1132" s="2" t="str" cm="1">
        <f t="array" ref="O1132">IF(G1132="","",0.5*(G1132+SUMPRODUCT(($B$1461:$B$1491=$J1132)*1,G$1461:G$1491)))</f>
        <v/>
      </c>
    </row>
    <row r="1133" spans="1:15" x14ac:dyDescent="0.55000000000000004">
      <c r="A1133" s="3">
        <v>37</v>
      </c>
      <c r="B1133" s="3">
        <v>14</v>
      </c>
      <c r="C1133" s="2">
        <f>IF(logVir!C1133="","",資本サービス!C1133/SUM(資本サービス!C1133,労働コスト!C1133))</f>
        <v>0.46249471746236781</v>
      </c>
      <c r="D1133" s="2">
        <f>IF(logVir!D1133="","",資本サービス!D1133/SUM(資本サービス!D1133,労働コスト!D1133))</f>
        <v>0.44102562561345449</v>
      </c>
      <c r="E1133" s="2">
        <f>IF(logVir!E1133="","",資本サービス!E1133/SUM(資本サービス!E1133,労働コスト!E1133))</f>
        <v>0.43975699616547348</v>
      </c>
      <c r="F1133" s="2">
        <f>IF(logVir!F1133="","",資本サービス!F1133/SUM(資本サービス!F1133,労働コスト!F1133))</f>
        <v>0.42946830048596679</v>
      </c>
      <c r="G1133" s="2">
        <f>IF(logVir!G1133="","",資本サービス!G1133/SUM(資本サービス!G1133,労働コスト!G1133))</f>
        <v>0.396383659433031</v>
      </c>
      <c r="I1133" s="3">
        <v>37</v>
      </c>
      <c r="J1133" s="3">
        <v>14</v>
      </c>
      <c r="K1133" s="2" cm="1">
        <f t="array" ref="K1133">IF(C1133="","",0.5*(C1133+SUMPRODUCT(($B$1461:$B$1491=$J1133)*1,C$1461:C$1491)))</f>
        <v>0.43581959888481914</v>
      </c>
      <c r="L1133" s="2" cm="1">
        <f t="array" ref="L1133">IF(D1133="","",0.5*(D1133+SUMPRODUCT(($B$1461:$B$1491=$J1133)*1,D$1461:D$1491)))</f>
        <v>0.40533249313619735</v>
      </c>
      <c r="M1133" s="2" cm="1">
        <f t="array" ref="M1133">IF(E1133="","",0.5*(E1133+SUMPRODUCT(($B$1461:$B$1491=$J1133)*1,E$1461:E$1491)))</f>
        <v>0.413659369829945</v>
      </c>
      <c r="N1133" s="2" cm="1">
        <f t="array" ref="N1133">IF(F1133="","",0.5*(F1133+SUMPRODUCT(($B$1461:$B$1491=$J1133)*1,F$1461:F$1491)))</f>
        <v>0.41511778428243234</v>
      </c>
      <c r="O1133" s="2" cm="1">
        <f t="array" ref="O1133">IF(G1133="","",0.5*(G1133+SUMPRODUCT(($B$1461:$B$1491=$J1133)*1,G$1461:G$1491)))</f>
        <v>0.38531086082979471</v>
      </c>
    </row>
    <row r="1134" spans="1:15" x14ac:dyDescent="0.55000000000000004">
      <c r="A1134" s="3">
        <v>37</v>
      </c>
      <c r="B1134" s="3">
        <v>15</v>
      </c>
      <c r="C1134" s="2">
        <f>IF(logVir!C1134="","",資本サービス!C1134/SUM(資本サービス!C1134,労働コスト!C1134))</f>
        <v>0.27993417645527618</v>
      </c>
      <c r="D1134" s="2">
        <f>IF(logVir!D1134="","",資本サービス!D1134/SUM(資本サービス!D1134,労働コスト!D1134))</f>
        <v>0.23739557642465395</v>
      </c>
      <c r="E1134" s="2">
        <f>IF(logVir!E1134="","",資本サービス!E1134/SUM(資本サービス!E1134,労働コスト!E1134))</f>
        <v>0.24453757629710868</v>
      </c>
      <c r="F1134" s="2">
        <f>IF(logVir!F1134="","",資本サービス!F1134/SUM(資本サービス!F1134,労働コスト!F1134))</f>
        <v>0.24501386741378953</v>
      </c>
      <c r="G1134" s="2">
        <f>IF(logVir!G1134="","",資本サービス!G1134/SUM(資本サービス!G1134,労働コスト!G1134))</f>
        <v>0.24102626959344184</v>
      </c>
      <c r="I1134" s="3">
        <v>37</v>
      </c>
      <c r="J1134" s="3">
        <v>15</v>
      </c>
      <c r="K1134" s="2" cm="1">
        <f t="array" ref="K1134">IF(C1134="","",0.5*(C1134+SUMPRODUCT(($B$1461:$B$1491=$J1134)*1,C$1461:C$1491)))</f>
        <v>0.27027001608539369</v>
      </c>
      <c r="L1134" s="2" cm="1">
        <f t="array" ref="L1134">IF(D1134="","",0.5*(D1134+SUMPRODUCT(($B$1461:$B$1491=$J1134)*1,D$1461:D$1491)))</f>
        <v>0.22763321642104162</v>
      </c>
      <c r="M1134" s="2" cm="1">
        <f t="array" ref="M1134">IF(E1134="","",0.5*(E1134+SUMPRODUCT(($B$1461:$B$1491=$J1134)*1,E$1461:E$1491)))</f>
        <v>0.24426306097966177</v>
      </c>
      <c r="N1134" s="2" cm="1">
        <f t="array" ref="N1134">IF(F1134="","",0.5*(F1134+SUMPRODUCT(($B$1461:$B$1491=$J1134)*1,F$1461:F$1491)))</f>
        <v>0.24896777413170273</v>
      </c>
      <c r="O1134" s="2" cm="1">
        <f t="array" ref="O1134">IF(G1134="","",0.5*(G1134+SUMPRODUCT(($B$1461:$B$1491=$J1134)*1,G$1461:G$1491)))</f>
        <v>0.23363677400679311</v>
      </c>
    </row>
    <row r="1135" spans="1:15" x14ac:dyDescent="0.55000000000000004">
      <c r="A1135" s="3">
        <v>37</v>
      </c>
      <c r="B1135" s="3">
        <v>16</v>
      </c>
      <c r="C1135" s="2">
        <f>IF(logVir!C1135="","",資本サービス!C1135/SUM(資本サービス!C1135,労働コスト!C1135))</f>
        <v>0.39062455668864421</v>
      </c>
      <c r="D1135" s="2">
        <f>IF(logVir!D1135="","",資本サービス!D1135/SUM(資本サービス!D1135,労働コスト!D1135))</f>
        <v>0.31974501850435272</v>
      </c>
      <c r="E1135" s="2">
        <f>IF(logVir!E1135="","",資本サービス!E1135/SUM(資本サービス!E1135,労働コスト!E1135))</f>
        <v>0.26171845267127691</v>
      </c>
      <c r="F1135" s="2">
        <f>IF(logVir!F1135="","",資本サービス!F1135/SUM(資本サービス!F1135,労働コスト!F1135))</f>
        <v>0.27084755447329534</v>
      </c>
      <c r="G1135" s="2">
        <f>IF(logVir!G1135="","",資本サービス!G1135/SUM(資本サービス!G1135,労働コスト!G1135))</f>
        <v>0.24564903507677419</v>
      </c>
      <c r="I1135" s="3">
        <v>37</v>
      </c>
      <c r="J1135" s="3">
        <v>16</v>
      </c>
      <c r="K1135" s="2" cm="1">
        <f t="array" ref="K1135">IF(C1135="","",0.5*(C1135+SUMPRODUCT(($B$1461:$B$1491=$J1135)*1,C$1461:C$1491)))</f>
        <v>0.35858901138952959</v>
      </c>
      <c r="L1135" s="2" cm="1">
        <f t="array" ref="L1135">IF(D1135="","",0.5*(D1135+SUMPRODUCT(($B$1461:$B$1491=$J1135)*1,D$1461:D$1491)))</f>
        <v>0.30863211708085403</v>
      </c>
      <c r="M1135" s="2" cm="1">
        <f t="array" ref="M1135">IF(E1135="","",0.5*(E1135+SUMPRODUCT(($B$1461:$B$1491=$J1135)*1,E$1461:E$1491)))</f>
        <v>0.26678459236036156</v>
      </c>
      <c r="N1135" s="2" cm="1">
        <f t="array" ref="N1135">IF(F1135="","",0.5*(F1135+SUMPRODUCT(($B$1461:$B$1491=$J1135)*1,F$1461:F$1491)))</f>
        <v>0.27160629317747531</v>
      </c>
      <c r="O1135" s="2" cm="1">
        <f t="array" ref="O1135">IF(G1135="","",0.5*(G1135+SUMPRODUCT(($B$1461:$B$1491=$J1135)*1,G$1461:G$1491)))</f>
        <v>0.24508188205461479</v>
      </c>
    </row>
    <row r="1136" spans="1:15" x14ac:dyDescent="0.55000000000000004">
      <c r="A1136" s="3">
        <v>37</v>
      </c>
      <c r="B1136" s="3">
        <v>17</v>
      </c>
      <c r="C1136" s="2">
        <f>IF(logVir!C1136="","",資本サービス!C1136/SUM(資本サービス!C1136,労働コスト!C1136))</f>
        <v>0.6045570570861778</v>
      </c>
      <c r="D1136" s="2">
        <f>IF(logVir!D1136="","",資本サービス!D1136/SUM(資本サービス!D1136,労働コスト!D1136))</f>
        <v>0.59341573746798892</v>
      </c>
      <c r="E1136" s="2">
        <f>IF(logVir!E1136="","",資本サービス!E1136/SUM(資本サービス!E1136,労働コスト!E1136))</f>
        <v>0.55229049632701499</v>
      </c>
      <c r="F1136" s="2">
        <f>IF(logVir!F1136="","",資本サービス!F1136/SUM(資本サービス!F1136,労働コスト!F1136))</f>
        <v>0.5432197308538812</v>
      </c>
      <c r="G1136" s="2">
        <f>IF(logVir!G1136="","",資本サービス!G1136/SUM(資本サービス!G1136,労働コスト!G1136))</f>
        <v>0.53263305189295229</v>
      </c>
      <c r="I1136" s="3">
        <v>37</v>
      </c>
      <c r="J1136" s="3">
        <v>17</v>
      </c>
      <c r="K1136" s="2" cm="1">
        <f t="array" ref="K1136">IF(C1136="","",0.5*(C1136+SUMPRODUCT(($B$1461:$B$1491=$J1136)*1,C$1461:C$1491)))</f>
        <v>0.63058589169884238</v>
      </c>
      <c r="L1136" s="2" cm="1">
        <f t="array" ref="L1136">IF(D1136="","",0.5*(D1136+SUMPRODUCT(($B$1461:$B$1491=$J1136)*1,D$1461:D$1491)))</f>
        <v>0.61723125684026758</v>
      </c>
      <c r="M1136" s="2" cm="1">
        <f t="array" ref="M1136">IF(E1136="","",0.5*(E1136+SUMPRODUCT(($B$1461:$B$1491=$J1136)*1,E$1461:E$1491)))</f>
        <v>0.58317730055104677</v>
      </c>
      <c r="N1136" s="2" cm="1">
        <f t="array" ref="N1136">IF(F1136="","",0.5*(F1136+SUMPRODUCT(($B$1461:$B$1491=$J1136)*1,F$1461:F$1491)))</f>
        <v>0.56457549121473927</v>
      </c>
      <c r="O1136" s="2" cm="1">
        <f t="array" ref="O1136">IF(G1136="","",0.5*(G1136+SUMPRODUCT(($B$1461:$B$1491=$J1136)*1,G$1461:G$1491)))</f>
        <v>0.557371341147471</v>
      </c>
    </row>
    <row r="1137" spans="1:15" x14ac:dyDescent="0.55000000000000004">
      <c r="A1137" s="3">
        <v>37</v>
      </c>
      <c r="B1137" s="3">
        <v>18</v>
      </c>
      <c r="C1137" s="2">
        <f>IF(logVir!C1137="","",資本サービス!C1137/SUM(資本サービス!C1137,労働コスト!C1137))</f>
        <v>0.10285096167848413</v>
      </c>
      <c r="D1137" s="2">
        <f>IF(logVir!D1137="","",資本サービス!D1137/SUM(資本サービス!D1137,労働コスト!D1137))</f>
        <v>9.4410268558309945E-2</v>
      </c>
      <c r="E1137" s="2">
        <f>IF(logVir!E1137="","",資本サービス!E1137/SUM(資本サービス!E1137,労働コスト!E1137))</f>
        <v>9.7393960945264937E-2</v>
      </c>
      <c r="F1137" s="2">
        <f>IF(logVir!F1137="","",資本サービス!F1137/SUM(資本サービス!F1137,労働コスト!F1137))</f>
        <v>9.2533410308863306E-2</v>
      </c>
      <c r="G1137" s="2">
        <f>IF(logVir!G1137="","",資本サービス!G1137/SUM(資本サービス!G1137,労働コスト!G1137))</f>
        <v>7.8101706485480982E-2</v>
      </c>
      <c r="I1137" s="3">
        <v>37</v>
      </c>
      <c r="J1137" s="3">
        <v>18</v>
      </c>
      <c r="K1137" s="2" cm="1">
        <f t="array" ref="K1137">IF(C1137="","",0.5*(C1137+SUMPRODUCT(($B$1461:$B$1491=$J1137)*1,C$1461:C$1491)))</f>
        <v>0.12317691525366145</v>
      </c>
      <c r="L1137" s="2" cm="1">
        <f t="array" ref="L1137">IF(D1137="","",0.5*(D1137+SUMPRODUCT(($B$1461:$B$1491=$J1137)*1,D$1461:D$1491)))</f>
        <v>0.10173762873582697</v>
      </c>
      <c r="M1137" s="2" cm="1">
        <f t="array" ref="M1137">IF(E1137="","",0.5*(E1137+SUMPRODUCT(($B$1461:$B$1491=$J1137)*1,E$1461:E$1491)))</f>
        <v>0.10053504073418812</v>
      </c>
      <c r="N1137" s="2" cm="1">
        <f t="array" ref="N1137">IF(F1137="","",0.5*(F1137+SUMPRODUCT(($B$1461:$B$1491=$J1137)*1,F$1461:F$1491)))</f>
        <v>9.7308811488508451E-2</v>
      </c>
      <c r="O1137" s="2" cm="1">
        <f t="array" ref="O1137">IF(G1137="","",0.5*(G1137+SUMPRODUCT(($B$1461:$B$1491=$J1137)*1,G$1461:G$1491)))</f>
        <v>8.9808640624286298E-2</v>
      </c>
    </row>
    <row r="1138" spans="1:15" x14ac:dyDescent="0.55000000000000004">
      <c r="A1138" s="3">
        <v>37</v>
      </c>
      <c r="B1138" s="3">
        <v>19</v>
      </c>
      <c r="C1138" s="2">
        <f>IF(logVir!C1138="","",資本サービス!C1138/SUM(資本サービス!C1138,労働コスト!C1138))</f>
        <v>0.15142364551065399</v>
      </c>
      <c r="D1138" s="2">
        <f>IF(logVir!D1138="","",資本サービス!D1138/SUM(資本サービス!D1138,労働コスト!D1138))</f>
        <v>0.14448994133995041</v>
      </c>
      <c r="E1138" s="2">
        <f>IF(logVir!E1138="","",資本サービス!E1138/SUM(資本サービス!E1138,労働コスト!E1138))</f>
        <v>0.13083328442385236</v>
      </c>
      <c r="F1138" s="2">
        <f>IF(logVir!F1138="","",資本サービス!F1138/SUM(資本サービス!F1138,労働コスト!F1138))</f>
        <v>0.13220021405381335</v>
      </c>
      <c r="G1138" s="2">
        <f>IF(logVir!G1138="","",資本サービス!G1138/SUM(資本サービス!G1138,労働コスト!G1138))</f>
        <v>0.12945369756226072</v>
      </c>
      <c r="I1138" s="3">
        <v>37</v>
      </c>
      <c r="J1138" s="3">
        <v>19</v>
      </c>
      <c r="K1138" s="2" cm="1">
        <f t="array" ref="K1138">IF(C1138="","",0.5*(C1138+SUMPRODUCT(($B$1461:$B$1491=$J1138)*1,C$1461:C$1491)))</f>
        <v>0.16205482422518597</v>
      </c>
      <c r="L1138" s="2" cm="1">
        <f t="array" ref="L1138">IF(D1138="","",0.5*(D1138+SUMPRODUCT(($B$1461:$B$1491=$J1138)*1,D$1461:D$1491)))</f>
        <v>0.13857600518277563</v>
      </c>
      <c r="M1138" s="2" cm="1">
        <f t="array" ref="M1138">IF(E1138="","",0.5*(E1138+SUMPRODUCT(($B$1461:$B$1491=$J1138)*1,E$1461:E$1491)))</f>
        <v>0.1307128723777411</v>
      </c>
      <c r="N1138" s="2" cm="1">
        <f t="array" ref="N1138">IF(F1138="","",0.5*(F1138+SUMPRODUCT(($B$1461:$B$1491=$J1138)*1,F$1461:F$1491)))</f>
        <v>0.13127490738875433</v>
      </c>
      <c r="O1138" s="2" cm="1">
        <f t="array" ref="O1138">IF(G1138="","",0.5*(G1138+SUMPRODUCT(($B$1461:$B$1491=$J1138)*1,G$1461:G$1491)))</f>
        <v>0.12736955119049237</v>
      </c>
    </row>
    <row r="1139" spans="1:15" x14ac:dyDescent="0.55000000000000004">
      <c r="A1139" s="3">
        <v>37</v>
      </c>
      <c r="B1139" s="3">
        <v>20</v>
      </c>
      <c r="C1139" s="2">
        <f>IF(logVir!C1139="","",資本サービス!C1139/SUM(資本サービス!C1139,労働コスト!C1139))</f>
        <v>0.24002485787156308</v>
      </c>
      <c r="D1139" s="2">
        <f>IF(logVir!D1139="","",資本サービス!D1139/SUM(資本サービス!D1139,労働コスト!D1139))</f>
        <v>0.23728885402173644</v>
      </c>
      <c r="E1139" s="2">
        <f>IF(logVir!E1139="","",資本サービス!E1139/SUM(資本サービス!E1139,労働コスト!E1139))</f>
        <v>0.22819479833754153</v>
      </c>
      <c r="F1139" s="2">
        <f>IF(logVir!F1139="","",資本サービス!F1139/SUM(資本サービス!F1139,労働コスト!F1139))</f>
        <v>0.23042974698430277</v>
      </c>
      <c r="G1139" s="2">
        <f>IF(logVir!G1139="","",資本サービス!G1139/SUM(資本サービス!G1139,労働コスト!G1139))</f>
        <v>0.2252673852322595</v>
      </c>
      <c r="I1139" s="3">
        <v>37</v>
      </c>
      <c r="J1139" s="3">
        <v>20</v>
      </c>
      <c r="K1139" s="2" cm="1">
        <f t="array" ref="K1139">IF(C1139="","",0.5*(C1139+SUMPRODUCT(($B$1461:$B$1491=$J1139)*1,C$1461:C$1491)))</f>
        <v>0.24721123522013635</v>
      </c>
      <c r="L1139" s="2" cm="1">
        <f t="array" ref="L1139">IF(D1139="","",0.5*(D1139+SUMPRODUCT(($B$1461:$B$1491=$J1139)*1,D$1461:D$1491)))</f>
        <v>0.24128290965477339</v>
      </c>
      <c r="M1139" s="2" cm="1">
        <f t="array" ref="M1139">IF(E1139="","",0.5*(E1139+SUMPRODUCT(($B$1461:$B$1491=$J1139)*1,E$1461:E$1491)))</f>
        <v>0.23986241657283949</v>
      </c>
      <c r="N1139" s="2" cm="1">
        <f t="array" ref="N1139">IF(F1139="","",0.5*(F1139+SUMPRODUCT(($B$1461:$B$1491=$J1139)*1,F$1461:F$1491)))</f>
        <v>0.2417712938112051</v>
      </c>
      <c r="O1139" s="2" cm="1">
        <f t="array" ref="O1139">IF(G1139="","",0.5*(G1139+SUMPRODUCT(($B$1461:$B$1491=$J1139)*1,G$1461:G$1491)))</f>
        <v>0.23148461226946343</v>
      </c>
    </row>
    <row r="1140" spans="1:15" x14ac:dyDescent="0.55000000000000004">
      <c r="A1140" s="3">
        <v>37</v>
      </c>
      <c r="B1140" s="3">
        <v>21</v>
      </c>
      <c r="C1140" s="2">
        <f>IF(logVir!C1140="","",資本サービス!C1140/SUM(資本サービス!C1140,労働コスト!C1140))</f>
        <v>0.25229305001871111</v>
      </c>
      <c r="D1140" s="2">
        <f>IF(logVir!D1140="","",資本サービス!D1140/SUM(資本サービス!D1140,労働コスト!D1140))</f>
        <v>0.24931067676118387</v>
      </c>
      <c r="E1140" s="2">
        <f>IF(logVir!E1140="","",資本サービス!E1140/SUM(資本サービス!E1140,労働コスト!E1140))</f>
        <v>0.26676917559805063</v>
      </c>
      <c r="F1140" s="2">
        <f>IF(logVir!F1140="","",資本サービス!F1140/SUM(資本サービス!F1140,労働コスト!F1140))</f>
        <v>0.26729754060619942</v>
      </c>
      <c r="G1140" s="2">
        <f>IF(logVir!G1140="","",資本サービス!G1140/SUM(資本サービス!G1140,労働コスト!G1140))</f>
        <v>0.26713158247890134</v>
      </c>
      <c r="I1140" s="3">
        <v>37</v>
      </c>
      <c r="J1140" s="3">
        <v>21</v>
      </c>
      <c r="K1140" s="2" cm="1">
        <f t="array" ref="K1140">IF(C1140="","",0.5*(C1140+SUMPRODUCT(($B$1461:$B$1491=$J1140)*1,C$1461:C$1491)))</f>
        <v>0.29357494133141737</v>
      </c>
      <c r="L1140" s="2" cm="1">
        <f t="array" ref="L1140">IF(D1140="","",0.5*(D1140+SUMPRODUCT(($B$1461:$B$1491=$J1140)*1,D$1461:D$1491)))</f>
        <v>0.27353021019411278</v>
      </c>
      <c r="M1140" s="2" cm="1">
        <f t="array" ref="M1140">IF(E1140="","",0.5*(E1140+SUMPRODUCT(($B$1461:$B$1491=$J1140)*1,E$1461:E$1491)))</f>
        <v>0.27833884467556291</v>
      </c>
      <c r="N1140" s="2" cm="1">
        <f t="array" ref="N1140">IF(F1140="","",0.5*(F1140+SUMPRODUCT(($B$1461:$B$1491=$J1140)*1,F$1461:F$1491)))</f>
        <v>0.27730586220533504</v>
      </c>
      <c r="O1140" s="2" cm="1">
        <f t="array" ref="O1140">IF(G1140="","",0.5*(G1140+SUMPRODUCT(($B$1461:$B$1491=$J1140)*1,G$1461:G$1491)))</f>
        <v>0.26905845425873487</v>
      </c>
    </row>
    <row r="1141" spans="1:15" x14ac:dyDescent="0.55000000000000004">
      <c r="A1141" s="3">
        <v>37</v>
      </c>
      <c r="B1141" s="3">
        <v>22</v>
      </c>
      <c r="C1141" s="2">
        <f>IF(logVir!C1141="","",資本サービス!C1141/SUM(資本サービス!C1141,労働コスト!C1141))</f>
        <v>0.23755678670629121</v>
      </c>
      <c r="D1141" s="2">
        <f>IF(logVir!D1141="","",資本サービス!D1141/SUM(資本サービス!D1141,労働コスト!D1141))</f>
        <v>0.18630449254857748</v>
      </c>
      <c r="E1141" s="2">
        <f>IF(logVir!E1141="","",資本サービス!E1141/SUM(資本サービス!E1141,労働コスト!E1141))</f>
        <v>0.1454970110290742</v>
      </c>
      <c r="F1141" s="2">
        <f>IF(logVir!F1141="","",資本サービス!F1141/SUM(資本サービス!F1141,労働コスト!F1141))</f>
        <v>0.17861440601193893</v>
      </c>
      <c r="G1141" s="2">
        <f>IF(logVir!G1141="","",資本サービス!G1141/SUM(資本サービス!G1141,労働コスト!G1141))</f>
        <v>0.13956124705279122</v>
      </c>
      <c r="I1141" s="3">
        <v>37</v>
      </c>
      <c r="J1141" s="3">
        <v>22</v>
      </c>
      <c r="K1141" s="2" cm="1">
        <f t="array" ref="K1141">IF(C1141="","",0.5*(C1141+SUMPRODUCT(($B$1461:$B$1491=$J1141)*1,C$1461:C$1491)))</f>
        <v>0.23080825860827081</v>
      </c>
      <c r="L1141" s="2" cm="1">
        <f t="array" ref="L1141">IF(D1141="","",0.5*(D1141+SUMPRODUCT(($B$1461:$B$1491=$J1141)*1,D$1461:D$1491)))</f>
        <v>0.18542856893640514</v>
      </c>
      <c r="M1141" s="2" cm="1">
        <f t="array" ref="M1141">IF(E1141="","",0.5*(E1141+SUMPRODUCT(($B$1461:$B$1491=$J1141)*1,E$1461:E$1491)))</f>
        <v>0.15153879580586321</v>
      </c>
      <c r="N1141" s="2" cm="1">
        <f t="array" ref="N1141">IF(F1141="","",0.5*(F1141+SUMPRODUCT(($B$1461:$B$1491=$J1141)*1,F$1461:F$1491)))</f>
        <v>0.17051705200470174</v>
      </c>
      <c r="O1141" s="2" cm="1">
        <f t="array" ref="O1141">IF(G1141="","",0.5*(G1141+SUMPRODUCT(($B$1461:$B$1491=$J1141)*1,G$1461:G$1491)))</f>
        <v>0.15037082131417712</v>
      </c>
    </row>
    <row r="1142" spans="1:15" x14ac:dyDescent="0.55000000000000004">
      <c r="A1142" s="3">
        <v>37</v>
      </c>
      <c r="B1142" s="3">
        <v>23</v>
      </c>
      <c r="C1142" s="2">
        <f>IF(logVir!C1142="","",資本サービス!C1142/SUM(資本サービス!C1142,労働コスト!C1142))</f>
        <v>0.65423570071657844</v>
      </c>
      <c r="D1142" s="2">
        <f>IF(logVir!D1142="","",資本サービス!D1142/SUM(資本サービス!D1142,労働コスト!D1142))</f>
        <v>0.68383819611108243</v>
      </c>
      <c r="E1142" s="2">
        <f>IF(logVir!E1142="","",資本サービス!E1142/SUM(資本サービス!E1142,労働コスト!E1142))</f>
        <v>0.53261070896619289</v>
      </c>
      <c r="F1142" s="2">
        <f>IF(logVir!F1142="","",資本サービス!F1142/SUM(資本サービス!F1142,労働コスト!F1142))</f>
        <v>0.48030757151970543</v>
      </c>
      <c r="G1142" s="2">
        <f>IF(logVir!G1142="","",資本サービス!G1142/SUM(資本サービス!G1142,労働コスト!G1142))</f>
        <v>0.49794566809249152</v>
      </c>
      <c r="I1142" s="3">
        <v>37</v>
      </c>
      <c r="J1142" s="3">
        <v>23</v>
      </c>
      <c r="K1142" s="2" cm="1">
        <f t="array" ref="K1142">IF(C1142="","",0.5*(C1142+SUMPRODUCT(($B$1461:$B$1491=$J1142)*1,C$1461:C$1491)))</f>
        <v>0.6850131826174205</v>
      </c>
      <c r="L1142" s="2" cm="1">
        <f t="array" ref="L1142">IF(D1142="","",0.5*(D1142+SUMPRODUCT(($B$1461:$B$1491=$J1142)*1,D$1461:D$1491)))</f>
        <v>0.68497790839360428</v>
      </c>
      <c r="M1142" s="2" cm="1">
        <f t="array" ref="M1142">IF(E1142="","",0.5*(E1142+SUMPRODUCT(($B$1461:$B$1491=$J1142)*1,E$1461:E$1491)))</f>
        <v>0.59270154212183923</v>
      </c>
      <c r="N1142" s="2" cm="1">
        <f t="array" ref="N1142">IF(F1142="","",0.5*(F1142+SUMPRODUCT(($B$1461:$B$1491=$J1142)*1,F$1461:F$1491)))</f>
        <v>0.55248501611672085</v>
      </c>
      <c r="O1142" s="2" cm="1">
        <f t="array" ref="O1142">IF(G1142="","",0.5*(G1142+SUMPRODUCT(($B$1461:$B$1491=$J1142)*1,G$1461:G$1491)))</f>
        <v>0.55003730123873584</v>
      </c>
    </row>
    <row r="1143" spans="1:15" x14ac:dyDescent="0.55000000000000004">
      <c r="A1143" s="3">
        <v>37</v>
      </c>
      <c r="B1143" s="3">
        <v>24</v>
      </c>
      <c r="C1143" s="2">
        <f>IF(logVir!C1143="","",資本サービス!C1143/SUM(資本サービス!C1143,労働コスト!C1143))</f>
        <v>0.33622448107326081</v>
      </c>
      <c r="D1143" s="2">
        <f>IF(logVir!D1143="","",資本サービス!D1143/SUM(資本サービス!D1143,労働コスト!D1143))</f>
        <v>0.26282123145901082</v>
      </c>
      <c r="E1143" s="2">
        <f>IF(logVir!E1143="","",資本サービス!E1143/SUM(資本サービス!E1143,労働コスト!E1143))</f>
        <v>0.20689918515050995</v>
      </c>
      <c r="F1143" s="2">
        <f>IF(logVir!F1143="","",資本サービス!F1143/SUM(資本サービス!F1143,労働コスト!F1143))</f>
        <v>0.19123774779209804</v>
      </c>
      <c r="G1143" s="2">
        <f>IF(logVir!G1143="","",資本サービス!G1143/SUM(資本サービス!G1143,労働コスト!G1143))</f>
        <v>0.20797969908880806</v>
      </c>
      <c r="I1143" s="3">
        <v>37</v>
      </c>
      <c r="J1143" s="3">
        <v>24</v>
      </c>
      <c r="K1143" s="2" cm="1">
        <f t="array" ref="K1143">IF(C1143="","",0.5*(C1143+SUMPRODUCT(($B$1461:$B$1491=$J1143)*1,C$1461:C$1491)))</f>
        <v>0.31220245233054389</v>
      </c>
      <c r="L1143" s="2" cm="1">
        <f t="array" ref="L1143">IF(D1143="","",0.5*(D1143+SUMPRODUCT(($B$1461:$B$1491=$J1143)*1,D$1461:D$1491)))</f>
        <v>0.26288873527019202</v>
      </c>
      <c r="M1143" s="2" cm="1">
        <f t="array" ref="M1143">IF(E1143="","",0.5*(E1143+SUMPRODUCT(($B$1461:$B$1491=$J1143)*1,E$1461:E$1491)))</f>
        <v>0.22782295274185621</v>
      </c>
      <c r="N1143" s="2" cm="1">
        <f t="array" ref="N1143">IF(F1143="","",0.5*(F1143+SUMPRODUCT(($B$1461:$B$1491=$J1143)*1,F$1461:F$1491)))</f>
        <v>0.21137738132084521</v>
      </c>
      <c r="O1143" s="2" cm="1">
        <f t="array" ref="O1143">IF(G1143="","",0.5*(G1143+SUMPRODUCT(($B$1461:$B$1491=$J1143)*1,G$1461:G$1491)))</f>
        <v>0.2139689653172091</v>
      </c>
    </row>
    <row r="1144" spans="1:15" x14ac:dyDescent="0.55000000000000004">
      <c r="A1144" s="3">
        <v>37</v>
      </c>
      <c r="B1144" s="3">
        <v>25</v>
      </c>
      <c r="C1144" s="2">
        <f>IF(logVir!C1144="","",資本サービス!C1144/SUM(資本サービス!C1144,労働コスト!C1144))</f>
        <v>0.2218427686814132</v>
      </c>
      <c r="D1144" s="2">
        <f>IF(logVir!D1144="","",資本サービス!D1144/SUM(資本サービス!D1144,労働コスト!D1144))</f>
        <v>0.21567639671392286</v>
      </c>
      <c r="E1144" s="2">
        <f>IF(logVir!E1144="","",資本サービス!E1144/SUM(資本サービス!E1144,労働コスト!E1144))</f>
        <v>0.20619377608191219</v>
      </c>
      <c r="F1144" s="2">
        <f>IF(logVir!F1144="","",資本サービス!F1144/SUM(資本サービス!F1144,労働コスト!F1144))</f>
        <v>0.23167991274172317</v>
      </c>
      <c r="G1144" s="2">
        <f>IF(logVir!G1144="","",資本サービス!G1144/SUM(資本サービス!G1144,労働コスト!G1144))</f>
        <v>0.18384107854391568</v>
      </c>
      <c r="I1144" s="3">
        <v>37</v>
      </c>
      <c r="J1144" s="3">
        <v>25</v>
      </c>
      <c r="K1144" s="2" cm="1">
        <f t="array" ref="K1144">IF(C1144="","",0.5*(C1144+SUMPRODUCT(($B$1461:$B$1491=$J1144)*1,C$1461:C$1491)))</f>
        <v>0.21018586295471584</v>
      </c>
      <c r="L1144" s="2" cm="1">
        <f t="array" ref="L1144">IF(D1144="","",0.5*(D1144+SUMPRODUCT(($B$1461:$B$1491=$J1144)*1,D$1461:D$1491)))</f>
        <v>0.20636555328936412</v>
      </c>
      <c r="M1144" s="2" cm="1">
        <f t="array" ref="M1144">IF(E1144="","",0.5*(E1144+SUMPRODUCT(($B$1461:$B$1491=$J1144)*1,E$1461:E$1491)))</f>
        <v>0.20200699049766871</v>
      </c>
      <c r="N1144" s="2" cm="1">
        <f t="array" ref="N1144">IF(F1144="","",0.5*(F1144+SUMPRODUCT(($B$1461:$B$1491=$J1144)*1,F$1461:F$1491)))</f>
        <v>0.21534906243969723</v>
      </c>
      <c r="O1144" s="2" cm="1">
        <f t="array" ref="O1144">IF(G1144="","",0.5*(G1144+SUMPRODUCT(($B$1461:$B$1491=$J1144)*1,G$1461:G$1491)))</f>
        <v>0.19075427527862243</v>
      </c>
    </row>
    <row r="1145" spans="1:15" x14ac:dyDescent="0.55000000000000004">
      <c r="A1145" s="3">
        <v>37</v>
      </c>
      <c r="B1145" s="3">
        <v>26</v>
      </c>
      <c r="C1145" s="2">
        <f>IF(logVir!C1145="","",資本サービス!C1145/SUM(資本サービス!C1145,労働コスト!C1145))</f>
        <v>0.5883931269840168</v>
      </c>
      <c r="D1145" s="2">
        <f>IF(logVir!D1145="","",資本サービス!D1145/SUM(資本サービス!D1145,労働コスト!D1145))</f>
        <v>0.64919501831088089</v>
      </c>
      <c r="E1145" s="2">
        <f>IF(logVir!E1145="","",資本サービス!E1145/SUM(資本サービス!E1145,労働コスト!E1145))</f>
        <v>0.53798645507486431</v>
      </c>
      <c r="F1145" s="2">
        <f>IF(logVir!F1145="","",資本サービス!F1145/SUM(資本サービス!F1145,労働コスト!F1145))</f>
        <v>0.55478816381762774</v>
      </c>
      <c r="G1145" s="2">
        <f>IF(logVir!G1145="","",資本サービス!G1145/SUM(資本サービス!G1145,労働コスト!G1145))</f>
        <v>0.61102428242847262</v>
      </c>
      <c r="I1145" s="3">
        <v>37</v>
      </c>
      <c r="J1145" s="3">
        <v>26</v>
      </c>
      <c r="K1145" s="2" cm="1">
        <f t="array" ref="K1145">IF(C1145="","",0.5*(C1145+SUMPRODUCT(($B$1461:$B$1491=$J1145)*1,C$1461:C$1491)))</f>
        <v>0.63975884573834607</v>
      </c>
      <c r="L1145" s="2" cm="1">
        <f t="array" ref="L1145">IF(D1145="","",0.5*(D1145+SUMPRODUCT(($B$1461:$B$1491=$J1145)*1,D$1461:D$1491)))</f>
        <v>0.63677078781796681</v>
      </c>
      <c r="M1145" s="2" cm="1">
        <f t="array" ref="M1145">IF(E1145="","",0.5*(E1145+SUMPRODUCT(($B$1461:$B$1491=$J1145)*1,E$1461:E$1491)))</f>
        <v>0.54592877814537211</v>
      </c>
      <c r="N1145" s="2" cm="1">
        <f t="array" ref="N1145">IF(F1145="","",0.5*(F1145+SUMPRODUCT(($B$1461:$B$1491=$J1145)*1,F$1461:F$1491)))</f>
        <v>0.56674066718480853</v>
      </c>
      <c r="O1145" s="2" cm="1">
        <f t="array" ref="O1145">IF(G1145="","",0.5*(G1145+SUMPRODUCT(($B$1461:$B$1491=$J1145)*1,G$1461:G$1491)))</f>
        <v>0.59332920108436182</v>
      </c>
    </row>
    <row r="1146" spans="1:15" x14ac:dyDescent="0.55000000000000004">
      <c r="A1146" s="3">
        <v>37</v>
      </c>
      <c r="B1146" s="3">
        <v>27</v>
      </c>
      <c r="C1146" s="2">
        <f>IF(logVir!C1146="","",資本サービス!C1146/SUM(資本サービス!C1146,労働コスト!C1146))</f>
        <v>0.25398103552626183</v>
      </c>
      <c r="D1146" s="2">
        <f>IF(logVir!D1146="","",資本サービス!D1146/SUM(資本サービス!D1146,労働コスト!D1146))</f>
        <v>0.2315641611458627</v>
      </c>
      <c r="E1146" s="2">
        <f>IF(logVir!E1146="","",資本サービス!E1146/SUM(資本サービス!E1146,労働コスト!E1146))</f>
        <v>0.18698431782314656</v>
      </c>
      <c r="F1146" s="2">
        <f>IF(logVir!F1146="","",資本サービス!F1146/SUM(資本サービス!F1146,労働コスト!F1146))</f>
        <v>0.17334280638116836</v>
      </c>
      <c r="G1146" s="2">
        <f>IF(logVir!G1146="","",資本サービス!G1146/SUM(資本サービス!G1146,労働コスト!G1146))</f>
        <v>0.16191576408885214</v>
      </c>
      <c r="I1146" s="3">
        <v>37</v>
      </c>
      <c r="J1146" s="3">
        <v>27</v>
      </c>
      <c r="K1146" s="2" cm="1">
        <f t="array" ref="K1146">IF(C1146="","",0.5*(C1146+SUMPRODUCT(($B$1461:$B$1491=$J1146)*1,C$1461:C$1491)))</f>
        <v>0.23253546280400134</v>
      </c>
      <c r="L1146" s="2" cm="1">
        <f t="array" ref="L1146">IF(D1146="","",0.5*(D1146+SUMPRODUCT(($B$1461:$B$1491=$J1146)*1,D$1461:D$1491)))</f>
        <v>0.21857066408584347</v>
      </c>
      <c r="M1146" s="2" cm="1">
        <f t="array" ref="M1146">IF(E1146="","",0.5*(E1146+SUMPRODUCT(($B$1461:$B$1491=$J1146)*1,E$1461:E$1491)))</f>
        <v>0.19525445478662601</v>
      </c>
      <c r="N1146" s="2" cm="1">
        <f t="array" ref="N1146">IF(F1146="","",0.5*(F1146+SUMPRODUCT(($B$1461:$B$1491=$J1146)*1,F$1461:F$1491)))</f>
        <v>0.18663637516074516</v>
      </c>
      <c r="O1146" s="2" cm="1">
        <f t="array" ref="O1146">IF(G1146="","",0.5*(G1146+SUMPRODUCT(($B$1461:$B$1491=$J1146)*1,G$1461:G$1491)))</f>
        <v>0.17439247490530957</v>
      </c>
    </row>
    <row r="1147" spans="1:15" x14ac:dyDescent="0.55000000000000004">
      <c r="A1147" s="3">
        <v>37</v>
      </c>
      <c r="B1147" s="3">
        <v>28</v>
      </c>
      <c r="C1147" s="2">
        <f>IF(logVir!C1147="","",資本サービス!C1147/SUM(資本サービス!C1147,労働コスト!C1147))</f>
        <v>0.48938256941901487</v>
      </c>
      <c r="D1147" s="2">
        <f>IF(logVir!D1147="","",資本サービス!D1147/SUM(資本サービス!D1147,労働コスト!D1147))</f>
        <v>0.43985160250534505</v>
      </c>
      <c r="E1147" s="2">
        <f>IF(logVir!E1147="","",資本サービス!E1147/SUM(資本サービス!E1147,労働コスト!E1147))</f>
        <v>0.40447627983770884</v>
      </c>
      <c r="F1147" s="2">
        <f>IF(logVir!F1147="","",資本サービス!F1147/SUM(資本サービス!F1147,労働コスト!F1147))</f>
        <v>0.41054476087658165</v>
      </c>
      <c r="G1147" s="2">
        <f>IF(logVir!G1147="","",資本サービス!G1147/SUM(資本サービス!G1147,労働コスト!G1147))</f>
        <v>0.42318785208730347</v>
      </c>
      <c r="I1147" s="3">
        <v>37</v>
      </c>
      <c r="J1147" s="3">
        <v>28</v>
      </c>
      <c r="K1147" s="2" cm="1">
        <f t="array" ref="K1147">IF(C1147="","",0.5*(C1147+SUMPRODUCT(($B$1461:$B$1491=$J1147)*1,C$1461:C$1491)))</f>
        <v>0.44580137150438903</v>
      </c>
      <c r="L1147" s="2" cm="1">
        <f t="array" ref="L1147">IF(D1147="","",0.5*(D1147+SUMPRODUCT(($B$1461:$B$1491=$J1147)*1,D$1461:D$1491)))</f>
        <v>0.39823315848754637</v>
      </c>
      <c r="M1147" s="2" cm="1">
        <f t="array" ref="M1147">IF(E1147="","",0.5*(E1147+SUMPRODUCT(($B$1461:$B$1491=$J1147)*1,E$1461:E$1491)))</f>
        <v>0.36525972922792116</v>
      </c>
      <c r="N1147" s="2" cm="1">
        <f t="array" ref="N1147">IF(F1147="","",0.5*(F1147+SUMPRODUCT(($B$1461:$B$1491=$J1147)*1,F$1461:F$1491)))</f>
        <v>0.37165149859387842</v>
      </c>
      <c r="O1147" s="2" cm="1">
        <f t="array" ref="O1147">IF(G1147="","",0.5*(G1147+SUMPRODUCT(($B$1461:$B$1491=$J1147)*1,G$1461:G$1491)))</f>
        <v>0.3840877639508109</v>
      </c>
    </row>
    <row r="1148" spans="1:15" x14ac:dyDescent="0.55000000000000004">
      <c r="A1148" s="3">
        <v>37</v>
      </c>
      <c r="B1148" s="3">
        <v>29</v>
      </c>
      <c r="C1148" s="2">
        <f>IF(logVir!C1148="","",資本サービス!C1148/SUM(資本サービス!C1148,労働コスト!C1148))</f>
        <v>0.14740845608242656</v>
      </c>
      <c r="D1148" s="2">
        <f>IF(logVir!D1148="","",資本サービス!D1148/SUM(資本サービス!D1148,労働コスト!D1148))</f>
        <v>0.17667430731709652</v>
      </c>
      <c r="E1148" s="2">
        <f>IF(logVir!E1148="","",資本サービス!E1148/SUM(資本サービス!E1148,労働コスト!E1148))</f>
        <v>0.15860556201560871</v>
      </c>
      <c r="F1148" s="2">
        <f>IF(logVir!F1148="","",資本サービス!F1148/SUM(資本サービス!F1148,労働コスト!F1148))</f>
        <v>0.22135296357062278</v>
      </c>
      <c r="G1148" s="2">
        <f>IF(logVir!G1148="","",資本サービス!G1148/SUM(資本サービス!G1148,労働コスト!G1148))</f>
        <v>0.19165956729275604</v>
      </c>
      <c r="I1148" s="3">
        <v>37</v>
      </c>
      <c r="J1148" s="3">
        <v>29</v>
      </c>
      <c r="K1148" s="2" cm="1">
        <f t="array" ref="K1148">IF(C1148="","",0.5*(C1148+SUMPRODUCT(($B$1461:$B$1491=$J1148)*1,C$1461:C$1491)))</f>
        <v>0.16947668110771028</v>
      </c>
      <c r="L1148" s="2" cm="1">
        <f t="array" ref="L1148">IF(D1148="","",0.5*(D1148+SUMPRODUCT(($B$1461:$B$1491=$J1148)*1,D$1461:D$1491)))</f>
        <v>0.1852163092537944</v>
      </c>
      <c r="M1148" s="2" cm="1">
        <f t="array" ref="M1148">IF(E1148="","",0.5*(E1148+SUMPRODUCT(($B$1461:$B$1491=$J1148)*1,E$1461:E$1491)))</f>
        <v>0.15898841929850033</v>
      </c>
      <c r="N1148" s="2" cm="1">
        <f t="array" ref="N1148">IF(F1148="","",0.5*(F1148+SUMPRODUCT(($B$1461:$B$1491=$J1148)*1,F$1461:F$1491)))</f>
        <v>0.19846821693867422</v>
      </c>
      <c r="O1148" s="2" cm="1">
        <f t="array" ref="O1148">IF(G1148="","",0.5*(G1148+SUMPRODUCT(($B$1461:$B$1491=$J1148)*1,G$1461:G$1491)))</f>
        <v>0.17773018336324195</v>
      </c>
    </row>
    <row r="1149" spans="1:15" x14ac:dyDescent="0.55000000000000004">
      <c r="A1149" s="3">
        <v>37</v>
      </c>
      <c r="B1149" s="3">
        <v>30</v>
      </c>
      <c r="C1149" s="2">
        <f>IF(logVir!C1149="","",資本サービス!C1149/SUM(資本サービス!C1149,労働コスト!C1149))</f>
        <v>0.12808434606107527</v>
      </c>
      <c r="D1149" s="2">
        <f>IF(logVir!D1149="","",資本サービス!D1149/SUM(資本サービス!D1149,労働コスト!D1149))</f>
        <v>9.3336377122658493E-2</v>
      </c>
      <c r="E1149" s="2">
        <f>IF(logVir!E1149="","",資本サービス!E1149/SUM(資本サービス!E1149,労働コスト!E1149))</f>
        <v>7.9835191984371126E-2</v>
      </c>
      <c r="F1149" s="2">
        <f>IF(logVir!F1149="","",資本サービス!F1149/SUM(資本サービス!F1149,労働コスト!F1149))</f>
        <v>8.6142293729670832E-2</v>
      </c>
      <c r="G1149" s="2">
        <f>IF(logVir!G1149="","",資本サービス!G1149/SUM(資本サービス!G1149,労働コスト!G1149))</f>
        <v>7.1114914336112972E-2</v>
      </c>
      <c r="I1149" s="3">
        <v>37</v>
      </c>
      <c r="J1149" s="3">
        <v>30</v>
      </c>
      <c r="K1149" s="2" cm="1">
        <f t="array" ref="K1149">IF(C1149="","",0.5*(C1149+SUMPRODUCT(($B$1461:$B$1491=$J1149)*1,C$1461:C$1491)))</f>
        <v>0.13124703167323526</v>
      </c>
      <c r="L1149" s="2" cm="1">
        <f t="array" ref="L1149">IF(D1149="","",0.5*(D1149+SUMPRODUCT(($B$1461:$B$1491=$J1149)*1,D$1461:D$1491)))</f>
        <v>0.10330869948177654</v>
      </c>
      <c r="M1149" s="2" cm="1">
        <f t="array" ref="M1149">IF(E1149="","",0.5*(E1149+SUMPRODUCT(($B$1461:$B$1491=$J1149)*1,E$1461:E$1491)))</f>
        <v>9.1145279986196814E-2</v>
      </c>
      <c r="N1149" s="2" cm="1">
        <f t="array" ref="N1149">IF(F1149="","",0.5*(F1149+SUMPRODUCT(($B$1461:$B$1491=$J1149)*1,F$1461:F$1491)))</f>
        <v>9.2216879292351714E-2</v>
      </c>
      <c r="O1149" s="2" cm="1">
        <f t="array" ref="O1149">IF(G1149="","",0.5*(G1149+SUMPRODUCT(($B$1461:$B$1491=$J1149)*1,G$1461:G$1491)))</f>
        <v>7.8430834087109852E-2</v>
      </c>
    </row>
    <row r="1150" spans="1:15" x14ac:dyDescent="0.55000000000000004">
      <c r="A1150" s="3">
        <v>37</v>
      </c>
      <c r="B1150" s="3">
        <v>31</v>
      </c>
      <c r="C1150" s="2">
        <f>IF(logVir!C1150="","",資本サービス!C1150/SUM(資本サービス!C1150,労働コスト!C1150))</f>
        <v>0.22779681897286513</v>
      </c>
      <c r="D1150" s="2">
        <f>IF(logVir!D1150="","",資本サービス!D1150/SUM(資本サービス!D1150,労働コスト!D1150))</f>
        <v>0.2741946344260982</v>
      </c>
      <c r="E1150" s="2">
        <f>IF(logVir!E1150="","",資本サービス!E1150/SUM(資本サービス!E1150,労働コスト!E1150))</f>
        <v>0.19593737912259104</v>
      </c>
      <c r="F1150" s="2">
        <f>IF(logVir!F1150="","",資本サービス!F1150/SUM(資本サービス!F1150,労働コスト!F1150))</f>
        <v>0.19947893868435657</v>
      </c>
      <c r="G1150" s="2">
        <f>IF(logVir!G1150="","",資本サービス!G1150/SUM(資本サービス!G1150,労働コスト!G1150))</f>
        <v>0.19952976417842974</v>
      </c>
      <c r="I1150" s="3">
        <v>37</v>
      </c>
      <c r="J1150" s="3">
        <v>31</v>
      </c>
      <c r="K1150" s="2" cm="1">
        <f t="array" ref="K1150">IF(C1150="","",0.5*(C1150+SUMPRODUCT(($B$1461:$B$1491=$J1150)*1,C$1461:C$1491)))</f>
        <v>0.229385558169314</v>
      </c>
      <c r="L1150" s="2" cm="1">
        <f t="array" ref="L1150">IF(D1150="","",0.5*(D1150+SUMPRODUCT(($B$1461:$B$1491=$J1150)*1,D$1461:D$1491)))</f>
        <v>0.25926924892118641</v>
      </c>
      <c r="M1150" s="2" cm="1">
        <f t="array" ref="M1150">IF(E1150="","",0.5*(E1150+SUMPRODUCT(($B$1461:$B$1491=$J1150)*1,E$1461:E$1491)))</f>
        <v>0.20533146337327735</v>
      </c>
      <c r="N1150" s="2" cm="1">
        <f t="array" ref="N1150">IF(F1150="","",0.5*(F1150+SUMPRODUCT(($B$1461:$B$1491=$J1150)*1,F$1461:F$1491)))</f>
        <v>0.20284258071521388</v>
      </c>
      <c r="O1150" s="2" cm="1">
        <f t="array" ref="O1150">IF(G1150="","",0.5*(G1150+SUMPRODUCT(($B$1461:$B$1491=$J1150)*1,G$1461:G$1491)))</f>
        <v>0.19998322425881365</v>
      </c>
    </row>
    <row r="1151" spans="1:15" x14ac:dyDescent="0.55000000000000004">
      <c r="A1151" s="3">
        <v>38</v>
      </c>
      <c r="B1151" s="3">
        <v>1</v>
      </c>
      <c r="C1151" s="2">
        <f>IF(logVir!C1151="","",資本サービス!C1151/SUM(資本サービス!C1151,労働コスト!C1151))</f>
        <v>0.42099661473867578</v>
      </c>
      <c r="D1151" s="2">
        <f>IF(logVir!D1151="","",資本サービス!D1151/SUM(資本サービス!D1151,労働コスト!D1151))</f>
        <v>0.30418322178189539</v>
      </c>
      <c r="E1151" s="2">
        <f>IF(logVir!E1151="","",資本サービス!E1151/SUM(資本サービス!E1151,労働コスト!E1151))</f>
        <v>0.26997312509541926</v>
      </c>
      <c r="F1151" s="2">
        <f>IF(logVir!F1151="","",資本サービス!F1151/SUM(資本サービス!F1151,労働コスト!F1151))</f>
        <v>0.26872391183504812</v>
      </c>
      <c r="G1151" s="2">
        <f>IF(logVir!G1151="","",資本サービス!G1151/SUM(資本サービス!G1151,労働コスト!G1151))</f>
        <v>0.28370012466532973</v>
      </c>
      <c r="I1151" s="3">
        <v>38</v>
      </c>
      <c r="J1151" s="3">
        <v>1</v>
      </c>
      <c r="K1151" s="2" cm="1">
        <f t="array" ref="K1151">IF(C1151="","",0.5*(C1151+SUMPRODUCT(($B$1461:$B$1491=$J1151)*1,C$1461:C$1491)))</f>
        <v>0.44842993235003858</v>
      </c>
      <c r="L1151" s="2" cm="1">
        <f t="array" ref="L1151">IF(D1151="","",0.5*(D1151+SUMPRODUCT(($B$1461:$B$1491=$J1151)*1,D$1461:D$1491)))</f>
        <v>0.32750982326410577</v>
      </c>
      <c r="M1151" s="2" cm="1">
        <f t="array" ref="M1151">IF(E1151="","",0.5*(E1151+SUMPRODUCT(($B$1461:$B$1491=$J1151)*1,E$1461:E$1491)))</f>
        <v>0.30410216962831227</v>
      </c>
      <c r="N1151" s="2" cm="1">
        <f t="array" ref="N1151">IF(F1151="","",0.5*(F1151+SUMPRODUCT(($B$1461:$B$1491=$J1151)*1,F$1461:F$1491)))</f>
        <v>0.3055412032782221</v>
      </c>
      <c r="O1151" s="2" cm="1">
        <f t="array" ref="O1151">IF(G1151="","",0.5*(G1151+SUMPRODUCT(($B$1461:$B$1491=$J1151)*1,G$1461:G$1491)))</f>
        <v>0.30156775657630397</v>
      </c>
    </row>
    <row r="1152" spans="1:15" x14ac:dyDescent="0.55000000000000004">
      <c r="A1152" s="3">
        <v>38</v>
      </c>
      <c r="B1152" s="3">
        <v>2</v>
      </c>
      <c r="C1152" s="2">
        <f>IF(logVir!C1152="","",資本サービス!C1152/SUM(資本サービス!C1152,労働コスト!C1152))</f>
        <v>0.55455167984255693</v>
      </c>
      <c r="D1152" s="2">
        <f>IF(logVir!D1152="","",資本サービス!D1152/SUM(資本サービス!D1152,労働コスト!D1152))</f>
        <v>0.42488479324159445</v>
      </c>
      <c r="E1152" s="2">
        <f>IF(logVir!E1152="","",資本サービス!E1152/SUM(資本サービス!E1152,労働コスト!E1152))</f>
        <v>0.57545880866624388</v>
      </c>
      <c r="F1152" s="2">
        <f>IF(logVir!F1152="","",資本サービス!F1152/SUM(資本サービス!F1152,労働コスト!F1152))</f>
        <v>0.57995726607587517</v>
      </c>
      <c r="G1152" s="2">
        <f>IF(logVir!G1152="","",資本サービス!G1152/SUM(資本サービス!G1152,労働コスト!G1152))</f>
        <v>0.47193725654069546</v>
      </c>
      <c r="I1152" s="3">
        <v>38</v>
      </c>
      <c r="J1152" s="3">
        <v>2</v>
      </c>
      <c r="K1152" s="2" cm="1">
        <f t="array" ref="K1152">IF(C1152="","",0.5*(C1152+SUMPRODUCT(($B$1461:$B$1491=$J1152)*1,C$1461:C$1491)))</f>
        <v>0.51499907360354968</v>
      </c>
      <c r="L1152" s="2" cm="1">
        <f t="array" ref="L1152">IF(D1152="","",0.5*(D1152+SUMPRODUCT(($B$1461:$B$1491=$J1152)*1,D$1461:D$1491)))</f>
        <v>0.41613337998568067</v>
      </c>
      <c r="M1152" s="2" cm="1">
        <f t="array" ref="M1152">IF(E1152="","",0.5*(E1152+SUMPRODUCT(($B$1461:$B$1491=$J1152)*1,E$1461:E$1491)))</f>
        <v>0.52858170684462624</v>
      </c>
      <c r="N1152" s="2" cm="1">
        <f t="array" ref="N1152">IF(F1152="","",0.5*(F1152+SUMPRODUCT(($B$1461:$B$1491=$J1152)*1,F$1461:F$1491)))</f>
        <v>0.53198492045772938</v>
      </c>
      <c r="O1152" s="2" cm="1">
        <f t="array" ref="O1152">IF(G1152="","",0.5*(G1152+SUMPRODUCT(($B$1461:$B$1491=$J1152)*1,G$1461:G$1491)))</f>
        <v>0.43942115600922782</v>
      </c>
    </row>
    <row r="1153" spans="1:15" x14ac:dyDescent="0.55000000000000004">
      <c r="A1153" s="3">
        <v>38</v>
      </c>
      <c r="B1153" s="3">
        <v>3</v>
      </c>
      <c r="C1153" s="2">
        <f>IF(logVir!C1153="","",資本サービス!C1153/SUM(資本サービス!C1153,労働コスト!C1153))</f>
        <v>0.29315995839125131</v>
      </c>
      <c r="D1153" s="2">
        <f>IF(logVir!D1153="","",資本サービス!D1153/SUM(資本サービス!D1153,労働コスト!D1153))</f>
        <v>0.26170510794076612</v>
      </c>
      <c r="E1153" s="2">
        <f>IF(logVir!E1153="","",資本サービス!E1153/SUM(資本サービス!E1153,労働コスト!E1153))</f>
        <v>0.2392413771625532</v>
      </c>
      <c r="F1153" s="2">
        <f>IF(logVir!F1153="","",資本サービス!F1153/SUM(資本サービス!F1153,労働コスト!F1153))</f>
        <v>0.24537675673972512</v>
      </c>
      <c r="G1153" s="2">
        <f>IF(logVir!G1153="","",資本サービス!G1153/SUM(資本サービス!G1153,労働コスト!G1153))</f>
        <v>0.19686934734574288</v>
      </c>
      <c r="I1153" s="3">
        <v>38</v>
      </c>
      <c r="J1153" s="3">
        <v>3</v>
      </c>
      <c r="K1153" s="2" cm="1">
        <f t="array" ref="K1153">IF(C1153="","",0.5*(C1153+SUMPRODUCT(($B$1461:$B$1491=$J1153)*1,C$1461:C$1491)))</f>
        <v>0.29789595529363028</v>
      </c>
      <c r="L1153" s="2" cm="1">
        <f t="array" ref="L1153">IF(D1153="","",0.5*(D1153+SUMPRODUCT(($B$1461:$B$1491=$J1153)*1,D$1461:D$1491)))</f>
        <v>0.26464197825211688</v>
      </c>
      <c r="M1153" s="2" cm="1">
        <f t="array" ref="M1153">IF(E1153="","",0.5*(E1153+SUMPRODUCT(($B$1461:$B$1491=$J1153)*1,E$1461:E$1491)))</f>
        <v>0.24533129213568738</v>
      </c>
      <c r="N1153" s="2" cm="1">
        <f t="array" ref="N1153">IF(F1153="","",0.5*(F1153+SUMPRODUCT(($B$1461:$B$1491=$J1153)*1,F$1461:F$1491)))</f>
        <v>0.24926324457709154</v>
      </c>
      <c r="O1153" s="2" cm="1">
        <f t="array" ref="O1153">IF(G1153="","",0.5*(G1153+SUMPRODUCT(($B$1461:$B$1491=$J1153)*1,G$1461:G$1491)))</f>
        <v>0.20858965668370671</v>
      </c>
    </row>
    <row r="1154" spans="1:15" x14ac:dyDescent="0.55000000000000004">
      <c r="A1154" s="3">
        <v>38</v>
      </c>
      <c r="B1154" s="3">
        <v>4</v>
      </c>
      <c r="C1154" s="2">
        <f>IF(logVir!C1154="","",資本サービス!C1154/SUM(資本サービス!C1154,労働コスト!C1154))</f>
        <v>0.57040832810612485</v>
      </c>
      <c r="D1154" s="2">
        <f>IF(logVir!D1154="","",資本サービス!D1154/SUM(資本サービス!D1154,労働コスト!D1154))</f>
        <v>0.61620064641285988</v>
      </c>
      <c r="E1154" s="2">
        <f>IF(logVir!E1154="","",資本サービス!E1154/SUM(資本サービス!E1154,労働コスト!E1154))</f>
        <v>0.58952100748798586</v>
      </c>
      <c r="F1154" s="2">
        <f>IF(logVir!F1154="","",資本サービス!F1154/SUM(資本サービス!F1154,労働コスト!F1154))</f>
        <v>0.60111079150568536</v>
      </c>
      <c r="G1154" s="2">
        <f>IF(logVir!G1154="","",資本サービス!G1154/SUM(資本サービス!G1154,労働コスト!G1154))</f>
        <v>0.52050081823669803</v>
      </c>
      <c r="I1154" s="3">
        <v>38</v>
      </c>
      <c r="J1154" s="3">
        <v>4</v>
      </c>
      <c r="K1154" s="2" cm="1">
        <f t="array" ref="K1154">IF(C1154="","",0.5*(C1154+SUMPRODUCT(($B$1461:$B$1491=$J1154)*1,C$1461:C$1491)))</f>
        <v>0.40428326666012426</v>
      </c>
      <c r="L1154" s="2" cm="1">
        <f t="array" ref="L1154">IF(D1154="","",0.5*(D1154+SUMPRODUCT(($B$1461:$B$1491=$J1154)*1,D$1461:D$1491)))</f>
        <v>0.4387971068493931</v>
      </c>
      <c r="M1154" s="2" cm="1">
        <f t="array" ref="M1154">IF(E1154="","",0.5*(E1154+SUMPRODUCT(($B$1461:$B$1491=$J1154)*1,E$1461:E$1491)))</f>
        <v>0.41778781427262346</v>
      </c>
      <c r="N1154" s="2" cm="1">
        <f t="array" ref="N1154">IF(F1154="","",0.5*(F1154+SUMPRODUCT(($B$1461:$B$1491=$J1154)*1,F$1461:F$1491)))</f>
        <v>0.42691582707508369</v>
      </c>
      <c r="O1154" s="2" cm="1">
        <f t="array" ref="O1154">IF(G1154="","",0.5*(G1154+SUMPRODUCT(($B$1461:$B$1491=$J1154)*1,G$1461:G$1491)))</f>
        <v>0.375212678863732</v>
      </c>
    </row>
    <row r="1155" spans="1:15" x14ac:dyDescent="0.55000000000000004">
      <c r="A1155" s="3">
        <v>38</v>
      </c>
      <c r="B1155" s="3">
        <v>5</v>
      </c>
      <c r="C1155" s="2">
        <f>IF(logVir!C1155="","",資本サービス!C1155/SUM(資本サービス!C1155,労働コスト!C1155))</f>
        <v>0.46815472940984887</v>
      </c>
      <c r="D1155" s="2">
        <f>IF(logVir!D1155="","",資本サービス!D1155/SUM(資本サービス!D1155,労働コスト!D1155))</f>
        <v>0.4329703982187183</v>
      </c>
      <c r="E1155" s="2">
        <f>IF(logVir!E1155="","",資本サービス!E1155/SUM(資本サービス!E1155,労働コスト!E1155))</f>
        <v>0.3960647666891835</v>
      </c>
      <c r="F1155" s="2">
        <f>IF(logVir!F1155="","",資本サービス!F1155/SUM(資本サービス!F1155,労働コスト!F1155))</f>
        <v>0.42178603551421134</v>
      </c>
      <c r="G1155" s="2">
        <f>IF(logVir!G1155="","",資本サービス!G1155/SUM(資本サービス!G1155,労働コスト!G1155))</f>
        <v>0.39241090576843368</v>
      </c>
      <c r="I1155" s="3">
        <v>38</v>
      </c>
      <c r="J1155" s="3">
        <v>5</v>
      </c>
      <c r="K1155" s="2" cm="1">
        <f t="array" ref="K1155">IF(C1155="","",0.5*(C1155+SUMPRODUCT(($B$1461:$B$1491=$J1155)*1,C$1461:C$1491)))</f>
        <v>0.41160632567246191</v>
      </c>
      <c r="L1155" s="2" cm="1">
        <f t="array" ref="L1155">IF(D1155="","",0.5*(D1155+SUMPRODUCT(($B$1461:$B$1491=$J1155)*1,D$1461:D$1491)))</f>
        <v>0.37714224962870596</v>
      </c>
      <c r="M1155" s="2" cm="1">
        <f t="array" ref="M1155">IF(E1155="","",0.5*(E1155+SUMPRODUCT(($B$1461:$B$1491=$J1155)*1,E$1461:E$1491)))</f>
        <v>0.34589865604856473</v>
      </c>
      <c r="N1155" s="2" cm="1">
        <f t="array" ref="N1155">IF(F1155="","",0.5*(F1155+SUMPRODUCT(($B$1461:$B$1491=$J1155)*1,F$1461:F$1491)))</f>
        <v>0.35526224321989597</v>
      </c>
      <c r="O1155" s="2" cm="1">
        <f t="array" ref="O1155">IF(G1155="","",0.5*(G1155+SUMPRODUCT(($B$1461:$B$1491=$J1155)*1,G$1461:G$1491)))</f>
        <v>0.32917345858250979</v>
      </c>
    </row>
    <row r="1156" spans="1:15" x14ac:dyDescent="0.55000000000000004">
      <c r="A1156" s="3">
        <v>38</v>
      </c>
      <c r="B1156" s="3">
        <v>6</v>
      </c>
      <c r="C1156" s="2">
        <f>IF(logVir!C1156="","",資本サービス!C1156/SUM(資本サービス!C1156,労働コスト!C1156))</f>
        <v>0.68606133192322249</v>
      </c>
      <c r="D1156" s="2">
        <f>IF(logVir!D1156="","",資本サービス!D1156/SUM(資本サービス!D1156,労働コスト!D1156))</f>
        <v>0.73567400485354772</v>
      </c>
      <c r="E1156" s="2">
        <f>IF(logVir!E1156="","",資本サービス!E1156/SUM(資本サービス!E1156,労働コスト!E1156))</f>
        <v>0.72665347779530653</v>
      </c>
      <c r="F1156" s="2">
        <f>IF(logVir!F1156="","",資本サービス!F1156/SUM(資本サービス!F1156,労働コスト!F1156))</f>
        <v>0.75656966260801017</v>
      </c>
      <c r="G1156" s="2">
        <f>IF(logVir!G1156="","",資本サービス!G1156/SUM(資本サービス!G1156,労働コスト!G1156))</f>
        <v>0.69922146413075725</v>
      </c>
      <c r="I1156" s="3">
        <v>38</v>
      </c>
      <c r="J1156" s="3">
        <v>6</v>
      </c>
      <c r="K1156" s="2" cm="1">
        <f t="array" ref="K1156">IF(C1156="","",0.5*(C1156+SUMPRODUCT(($B$1461:$B$1491=$J1156)*1,C$1461:C$1491)))</f>
        <v>0.65267579875556736</v>
      </c>
      <c r="L1156" s="2" cm="1">
        <f t="array" ref="L1156">IF(D1156="","",0.5*(D1156+SUMPRODUCT(($B$1461:$B$1491=$J1156)*1,D$1461:D$1491)))</f>
        <v>0.66080479525387781</v>
      </c>
      <c r="M1156" s="2" cm="1">
        <f t="array" ref="M1156">IF(E1156="","",0.5*(E1156+SUMPRODUCT(($B$1461:$B$1491=$J1156)*1,E$1461:E$1491)))</f>
        <v>0.65758707081577616</v>
      </c>
      <c r="N1156" s="2" cm="1">
        <f t="array" ref="N1156">IF(F1156="","",0.5*(F1156+SUMPRODUCT(($B$1461:$B$1491=$J1156)*1,F$1461:F$1491)))</f>
        <v>0.67725882538173909</v>
      </c>
      <c r="O1156" s="2" cm="1">
        <f t="array" ref="O1156">IF(G1156="","",0.5*(G1156+SUMPRODUCT(($B$1461:$B$1491=$J1156)*1,G$1461:G$1491)))</f>
        <v>0.63103484792666831</v>
      </c>
    </row>
    <row r="1157" spans="1:15" x14ac:dyDescent="0.55000000000000004">
      <c r="A1157" s="3">
        <v>38</v>
      </c>
      <c r="B1157" s="3">
        <v>7</v>
      </c>
      <c r="C1157" s="2">
        <f>IF(logVir!C1157="","",資本サービス!C1157/SUM(資本サービス!C1157,労働コスト!C1157))</f>
        <v>0.23956453362114108</v>
      </c>
      <c r="D1157" s="2">
        <f>IF(logVir!D1157="","",資本サービス!D1157/SUM(資本サービス!D1157,労働コスト!D1157))</f>
        <v>0.18816478309982063</v>
      </c>
      <c r="E1157" s="2">
        <f>IF(logVir!E1157="","",資本サービス!E1157/SUM(資本サービス!E1157,労働コスト!E1157))</f>
        <v>0.17858972576630727</v>
      </c>
      <c r="F1157" s="2">
        <f>IF(logVir!F1157="","",資本サービス!F1157/SUM(資本サービス!F1157,労働コスト!F1157))</f>
        <v>0.18966782053866613</v>
      </c>
      <c r="G1157" s="2">
        <f>IF(logVir!G1157="","",資本サービス!G1157/SUM(資本サービス!G1157,労働コスト!G1157))</f>
        <v>0.15727403322326422</v>
      </c>
      <c r="I1157" s="3">
        <v>38</v>
      </c>
      <c r="J1157" s="3">
        <v>7</v>
      </c>
      <c r="K1157" s="2" cm="1">
        <f t="array" ref="K1157">IF(C1157="","",0.5*(C1157+SUMPRODUCT(($B$1461:$B$1491=$J1157)*1,C$1461:C$1491)))</f>
        <v>0.30985544915471314</v>
      </c>
      <c r="L1157" s="2" cm="1">
        <f t="array" ref="L1157">IF(D1157="","",0.5*(D1157+SUMPRODUCT(($B$1461:$B$1491=$J1157)*1,D$1461:D$1491)))</f>
        <v>0.26266981916889992</v>
      </c>
      <c r="M1157" s="2" cm="1">
        <f t="array" ref="M1157">IF(E1157="","",0.5*(E1157+SUMPRODUCT(($B$1461:$B$1491=$J1157)*1,E$1461:E$1491)))</f>
        <v>0.25085350185557032</v>
      </c>
      <c r="N1157" s="2" cm="1">
        <f t="array" ref="N1157">IF(F1157="","",0.5*(F1157+SUMPRODUCT(($B$1461:$B$1491=$J1157)*1,F$1461:F$1491)))</f>
        <v>0.25625464719913077</v>
      </c>
      <c r="O1157" s="2" cm="1">
        <f t="array" ref="O1157">IF(G1157="","",0.5*(G1157+SUMPRODUCT(($B$1461:$B$1491=$J1157)*1,G$1461:G$1491)))</f>
        <v>0.22699456959830241</v>
      </c>
    </row>
    <row r="1158" spans="1:15" x14ac:dyDescent="0.55000000000000004">
      <c r="A1158" s="3">
        <v>38</v>
      </c>
      <c r="B1158" s="3">
        <v>8</v>
      </c>
      <c r="C1158" s="2">
        <f>IF(logVir!C1158="","",資本サービス!C1158/SUM(資本サービス!C1158,労働コスト!C1158))</f>
        <v>0.58585706087705136</v>
      </c>
      <c r="D1158" s="2">
        <f>IF(logVir!D1158="","",資本サービス!D1158/SUM(資本サービス!D1158,労働コスト!D1158))</f>
        <v>0.55116449338187157</v>
      </c>
      <c r="E1158" s="2">
        <f>IF(logVir!E1158="","",資本サービス!E1158/SUM(資本サービス!E1158,労働コスト!E1158))</f>
        <v>0.52846666474269621</v>
      </c>
      <c r="F1158" s="2">
        <f>IF(logVir!F1158="","",資本サービス!F1158/SUM(資本サービス!F1158,労働コスト!F1158))</f>
        <v>0.54954973923230255</v>
      </c>
      <c r="G1158" s="2">
        <f>IF(logVir!G1158="","",資本サービス!G1158/SUM(資本サービス!G1158,労働コスト!G1158))</f>
        <v>0.48070182658647204</v>
      </c>
      <c r="I1158" s="3">
        <v>38</v>
      </c>
      <c r="J1158" s="3">
        <v>8</v>
      </c>
      <c r="K1158" s="2" cm="1">
        <f t="array" ref="K1158">IF(C1158="","",0.5*(C1158+SUMPRODUCT(($B$1461:$B$1491=$J1158)*1,C$1461:C$1491)))</f>
        <v>0.5180134941848028</v>
      </c>
      <c r="L1158" s="2" cm="1">
        <f t="array" ref="L1158">IF(D1158="","",0.5*(D1158+SUMPRODUCT(($B$1461:$B$1491=$J1158)*1,D$1461:D$1491)))</f>
        <v>0.47613234353073791</v>
      </c>
      <c r="M1158" s="2" cm="1">
        <f t="array" ref="M1158">IF(E1158="","",0.5*(E1158+SUMPRODUCT(($B$1461:$B$1491=$J1158)*1,E$1461:E$1491)))</f>
        <v>0.4645412199438812</v>
      </c>
      <c r="N1158" s="2" cm="1">
        <f t="array" ref="N1158">IF(F1158="","",0.5*(F1158+SUMPRODUCT(($B$1461:$B$1491=$J1158)*1,F$1461:F$1491)))</f>
        <v>0.4796033271304333</v>
      </c>
      <c r="O1158" s="2" cm="1">
        <f t="array" ref="O1158">IF(G1158="","",0.5*(G1158+SUMPRODUCT(($B$1461:$B$1491=$J1158)*1,G$1461:G$1491)))</f>
        <v>0.43090563208267296</v>
      </c>
    </row>
    <row r="1159" spans="1:15" x14ac:dyDescent="0.55000000000000004">
      <c r="A1159" s="3">
        <v>38</v>
      </c>
      <c r="B1159" s="3">
        <v>9</v>
      </c>
      <c r="C1159" s="2">
        <f>IF(logVir!C1159="","",資本サービス!C1159/SUM(資本サービス!C1159,労働コスト!C1159))</f>
        <v>0.1229068194549973</v>
      </c>
      <c r="D1159" s="2">
        <f>IF(logVir!D1159="","",資本サービス!D1159/SUM(資本サービス!D1159,労働コスト!D1159))</f>
        <v>0.11587965370662212</v>
      </c>
      <c r="E1159" s="2">
        <f>IF(logVir!E1159="","",資本サービス!E1159/SUM(資本サービス!E1159,労働コスト!E1159))</f>
        <v>0.10314956144079454</v>
      </c>
      <c r="F1159" s="2">
        <f>IF(logVir!F1159="","",資本サービス!F1159/SUM(資本サービス!F1159,労働コスト!F1159))</f>
        <v>0.10855016997775054</v>
      </c>
      <c r="G1159" s="2">
        <f>IF(logVir!G1159="","",資本サービス!G1159/SUM(資本サービス!G1159,労働コスト!G1159))</f>
        <v>9.2536410661400739E-2</v>
      </c>
      <c r="I1159" s="3">
        <v>38</v>
      </c>
      <c r="J1159" s="3">
        <v>9</v>
      </c>
      <c r="K1159" s="2" cm="1">
        <f t="array" ref="K1159">IF(C1159="","",0.5*(C1159+SUMPRODUCT(($B$1461:$B$1491=$J1159)*1,C$1461:C$1491)))</f>
        <v>0.16344697018550927</v>
      </c>
      <c r="L1159" s="2" cm="1">
        <f t="array" ref="L1159">IF(D1159="","",0.5*(D1159+SUMPRODUCT(($B$1461:$B$1491=$J1159)*1,D$1461:D$1491)))</f>
        <v>0.15437620835200572</v>
      </c>
      <c r="M1159" s="2" cm="1">
        <f t="array" ref="M1159">IF(E1159="","",0.5*(E1159+SUMPRODUCT(($B$1461:$B$1491=$J1159)*1,E$1461:E$1491)))</f>
        <v>0.13500255574713285</v>
      </c>
      <c r="N1159" s="2" cm="1">
        <f t="array" ref="N1159">IF(F1159="","",0.5*(F1159+SUMPRODUCT(($B$1461:$B$1491=$J1159)*1,F$1461:F$1491)))</f>
        <v>0.13633630828612842</v>
      </c>
      <c r="O1159" s="2" cm="1">
        <f t="array" ref="O1159">IF(G1159="","",0.5*(G1159+SUMPRODUCT(($B$1461:$B$1491=$J1159)*1,G$1461:G$1491)))</f>
        <v>0.11745020269063103</v>
      </c>
    </row>
    <row r="1160" spans="1:15" x14ac:dyDescent="0.55000000000000004">
      <c r="A1160" s="3">
        <v>38</v>
      </c>
      <c r="B1160" s="3">
        <v>10</v>
      </c>
      <c r="C1160" s="2">
        <f>IF(logVir!C1160="","",資本サービス!C1160/SUM(資本サービス!C1160,労働コスト!C1160))</f>
        <v>0.36426086666636309</v>
      </c>
      <c r="D1160" s="2">
        <f>IF(logVir!D1160="","",資本サービス!D1160/SUM(資本サービス!D1160,労働コスト!D1160))</f>
        <v>0.38882859951453458</v>
      </c>
      <c r="E1160" s="2">
        <f>IF(logVir!E1160="","",資本サービス!E1160/SUM(資本サービス!E1160,労働コスト!E1160))</f>
        <v>0.357467975108271</v>
      </c>
      <c r="F1160" s="2">
        <f>IF(logVir!F1160="","",資本サービス!F1160/SUM(資本サービス!F1160,労働コスト!F1160))</f>
        <v>0.37780437867031258</v>
      </c>
      <c r="G1160" s="2">
        <f>IF(logVir!G1160="","",資本サービス!G1160/SUM(資本サービス!G1160,労働コスト!G1160))</f>
        <v>0.32654828730694263</v>
      </c>
      <c r="I1160" s="3">
        <v>38</v>
      </c>
      <c r="J1160" s="3">
        <v>10</v>
      </c>
      <c r="K1160" s="2" cm="1">
        <f t="array" ref="K1160">IF(C1160="","",0.5*(C1160+SUMPRODUCT(($B$1461:$B$1491=$J1160)*1,C$1461:C$1491)))</f>
        <v>0.36887600119333463</v>
      </c>
      <c r="L1160" s="2" cm="1">
        <f t="array" ref="L1160">IF(D1160="","",0.5*(D1160+SUMPRODUCT(($B$1461:$B$1491=$J1160)*1,D$1461:D$1491)))</f>
        <v>0.37296553314269454</v>
      </c>
      <c r="M1160" s="2" cm="1">
        <f t="array" ref="M1160">IF(E1160="","",0.5*(E1160+SUMPRODUCT(($B$1461:$B$1491=$J1160)*1,E$1461:E$1491)))</f>
        <v>0.33899268972669705</v>
      </c>
      <c r="N1160" s="2" cm="1">
        <f t="array" ref="N1160">IF(F1160="","",0.5*(F1160+SUMPRODUCT(($B$1461:$B$1491=$J1160)*1,F$1461:F$1491)))</f>
        <v>0.3493140099821101</v>
      </c>
      <c r="O1160" s="2" cm="1">
        <f t="array" ref="O1160">IF(G1160="","",0.5*(G1160+SUMPRODUCT(($B$1461:$B$1491=$J1160)*1,G$1461:G$1491)))</f>
        <v>0.30575039246000901</v>
      </c>
    </row>
    <row r="1161" spans="1:15" x14ac:dyDescent="0.55000000000000004">
      <c r="A1161" s="3">
        <v>38</v>
      </c>
      <c r="B1161" s="3">
        <v>11</v>
      </c>
      <c r="C1161" s="2">
        <f>IF(logVir!C1161="","",資本サービス!C1161/SUM(資本サービス!C1161,労働コスト!C1161))</f>
        <v>0.22464209508275407</v>
      </c>
      <c r="D1161" s="2">
        <f>IF(logVir!D1161="","",資本サービス!D1161/SUM(資本サービス!D1161,労働コスト!D1161))</f>
        <v>0.21399200167967794</v>
      </c>
      <c r="E1161" s="2">
        <f>IF(logVir!E1161="","",資本サービス!E1161/SUM(資本サービス!E1161,労働コスト!E1161))</f>
        <v>0.17949243353668212</v>
      </c>
      <c r="F1161" s="2">
        <f>IF(logVir!F1161="","",資本サービス!F1161/SUM(資本サービス!F1161,労働コスト!F1161))</f>
        <v>0.19008550772214514</v>
      </c>
      <c r="G1161" s="2">
        <f>IF(logVir!G1161="","",資本サービス!G1161/SUM(資本サービス!G1161,労働コスト!G1161))</f>
        <v>0.1455918780265486</v>
      </c>
      <c r="I1161" s="3">
        <v>38</v>
      </c>
      <c r="J1161" s="3">
        <v>11</v>
      </c>
      <c r="K1161" s="2" cm="1">
        <f t="array" ref="K1161">IF(C1161="","",0.5*(C1161+SUMPRODUCT(($B$1461:$B$1491=$J1161)*1,C$1461:C$1491)))</f>
        <v>0.32990568229388567</v>
      </c>
      <c r="L1161" s="2" cm="1">
        <f t="array" ref="L1161">IF(D1161="","",0.5*(D1161+SUMPRODUCT(($B$1461:$B$1491=$J1161)*1,D$1461:D$1491)))</f>
        <v>0.32299903046456696</v>
      </c>
      <c r="M1161" s="2" cm="1">
        <f t="array" ref="M1161">IF(E1161="","",0.5*(E1161+SUMPRODUCT(($B$1461:$B$1491=$J1161)*1,E$1461:E$1491)))</f>
        <v>0.29951614288335776</v>
      </c>
      <c r="N1161" s="2" cm="1">
        <f t="array" ref="N1161">IF(F1161="","",0.5*(F1161+SUMPRODUCT(($B$1461:$B$1491=$J1161)*1,F$1461:F$1491)))</f>
        <v>0.30870705226853573</v>
      </c>
      <c r="O1161" s="2" cm="1">
        <f t="array" ref="O1161">IF(G1161="","",0.5*(G1161+SUMPRODUCT(($B$1461:$B$1491=$J1161)*1,G$1461:G$1491)))</f>
        <v>0.27582377662741692</v>
      </c>
    </row>
    <row r="1162" spans="1:15" x14ac:dyDescent="0.55000000000000004">
      <c r="A1162" s="3">
        <v>38</v>
      </c>
      <c r="B1162" s="3">
        <v>12</v>
      </c>
      <c r="C1162" s="2">
        <f>IF(logVir!C1162="","",資本サービス!C1162/SUM(資本サービス!C1162,労働コスト!C1162))</f>
        <v>0.6200868570750806</v>
      </c>
      <c r="D1162" s="2">
        <f>IF(logVir!D1162="","",資本サービス!D1162/SUM(資本サービス!D1162,労働コスト!D1162))</f>
        <v>0.5986094330732914</v>
      </c>
      <c r="E1162" s="2">
        <f>IF(logVir!E1162="","",資本サービス!E1162/SUM(資本サービス!E1162,労働コスト!E1162))</f>
        <v>0.59524279796620383</v>
      </c>
      <c r="F1162" s="2">
        <f>IF(logVir!F1162="","",資本サービス!F1162/SUM(資本サービス!F1162,労働コスト!F1162))</f>
        <v>0.60218723592650925</v>
      </c>
      <c r="G1162" s="2">
        <f>IF(logVir!G1162="","",資本サービス!G1162/SUM(資本サービス!G1162,労働コスト!G1162))</f>
        <v>0.5454929645520592</v>
      </c>
      <c r="I1162" s="3">
        <v>38</v>
      </c>
      <c r="J1162" s="3">
        <v>12</v>
      </c>
      <c r="K1162" s="2" cm="1">
        <f t="array" ref="K1162">IF(C1162="","",0.5*(C1162+SUMPRODUCT(($B$1461:$B$1491=$J1162)*1,C$1461:C$1491)))</f>
        <v>0.56565087164278594</v>
      </c>
      <c r="L1162" s="2" cm="1">
        <f t="array" ref="L1162">IF(D1162="","",0.5*(D1162+SUMPRODUCT(($B$1461:$B$1491=$J1162)*1,D$1461:D$1491)))</f>
        <v>0.54279880305393824</v>
      </c>
      <c r="M1162" s="2" cm="1">
        <f t="array" ref="M1162">IF(E1162="","",0.5*(E1162+SUMPRODUCT(($B$1461:$B$1491=$J1162)*1,E$1461:E$1491)))</f>
        <v>0.54053206195613679</v>
      </c>
      <c r="N1162" s="2" cm="1">
        <f t="array" ref="N1162">IF(F1162="","",0.5*(F1162+SUMPRODUCT(($B$1461:$B$1491=$J1162)*1,F$1461:F$1491)))</f>
        <v>0.54171887035598854</v>
      </c>
      <c r="O1162" s="2" cm="1">
        <f t="array" ref="O1162">IF(G1162="","",0.5*(G1162+SUMPRODUCT(($B$1461:$B$1491=$J1162)*1,G$1461:G$1491)))</f>
        <v>0.49174763821426221</v>
      </c>
    </row>
    <row r="1163" spans="1:15" x14ac:dyDescent="0.55000000000000004">
      <c r="A1163" s="3">
        <v>38</v>
      </c>
      <c r="B1163" s="3">
        <v>13</v>
      </c>
      <c r="C1163" s="2">
        <f>IF(logVir!C1163="","",資本サービス!C1163/SUM(資本サービス!C1163,労働コスト!C1163))</f>
        <v>0.70935931743684166</v>
      </c>
      <c r="D1163" s="2">
        <f>IF(logVir!D1163="","",資本サービス!D1163/SUM(資本サービス!D1163,労働コスト!D1163))</f>
        <v>0.81775230892254602</v>
      </c>
      <c r="E1163" s="2">
        <f>IF(logVir!E1163="","",資本サービス!E1163/SUM(資本サービス!E1163,労働コスト!E1163))</f>
        <v>0.80927538230844687</v>
      </c>
      <c r="F1163" s="2">
        <f>IF(logVir!F1163="","",資本サービス!F1163/SUM(資本サービス!F1163,労働コスト!F1163))</f>
        <v>0.76825400697645774</v>
      </c>
      <c r="G1163" s="2">
        <f>IF(logVir!G1163="","",資本サービス!G1163/SUM(資本サービス!G1163,労働コスト!G1163))</f>
        <v>0.49356681480513431</v>
      </c>
      <c r="I1163" s="3">
        <v>38</v>
      </c>
      <c r="J1163" s="3">
        <v>13</v>
      </c>
      <c r="K1163" s="2" cm="1">
        <f t="array" ref="K1163">IF(C1163="","",0.5*(C1163+SUMPRODUCT(($B$1461:$B$1491=$J1163)*1,C$1461:C$1491)))</f>
        <v>0.65390043706048684</v>
      </c>
      <c r="L1163" s="2" cm="1">
        <f t="array" ref="L1163">IF(D1163="","",0.5*(D1163+SUMPRODUCT(($B$1461:$B$1491=$J1163)*1,D$1461:D$1491)))</f>
        <v>0.72301004520049106</v>
      </c>
      <c r="M1163" s="2" cm="1">
        <f t="array" ref="M1163">IF(E1163="","",0.5*(E1163+SUMPRODUCT(($B$1461:$B$1491=$J1163)*1,E$1461:E$1491)))</f>
        <v>0.69908623848219908</v>
      </c>
      <c r="N1163" s="2" cm="1">
        <f t="array" ref="N1163">IF(F1163="","",0.5*(F1163+SUMPRODUCT(($B$1461:$B$1491=$J1163)*1,F$1461:F$1491)))</f>
        <v>0.68596501485806005</v>
      </c>
      <c r="O1163" s="2" cm="1">
        <f t="array" ref="O1163">IF(G1163="","",0.5*(G1163+SUMPRODUCT(($B$1461:$B$1491=$J1163)*1,G$1461:G$1491)))</f>
        <v>0.53090112642380305</v>
      </c>
    </row>
    <row r="1164" spans="1:15" x14ac:dyDescent="0.55000000000000004">
      <c r="A1164" s="3">
        <v>38</v>
      </c>
      <c r="B1164" s="3">
        <v>14</v>
      </c>
      <c r="C1164" s="2">
        <f>IF(logVir!C1164="","",資本サービス!C1164/SUM(資本サービス!C1164,労働コスト!C1164))</f>
        <v>0.4955396612947256</v>
      </c>
      <c r="D1164" s="2">
        <f>IF(logVir!D1164="","",資本サービス!D1164/SUM(資本サービス!D1164,労働コスト!D1164))</f>
        <v>0.41304499150272117</v>
      </c>
      <c r="E1164" s="2">
        <f>IF(logVir!E1164="","",資本サービス!E1164/SUM(資本サービス!E1164,労働コスト!E1164))</f>
        <v>0.39291087814568393</v>
      </c>
      <c r="F1164" s="2">
        <f>IF(logVir!F1164="","",資本サービス!F1164/SUM(資本サービス!F1164,労働コスト!F1164))</f>
        <v>0.37724911034924613</v>
      </c>
      <c r="G1164" s="2">
        <f>IF(logVir!G1164="","",資本サービス!G1164/SUM(資本サービス!G1164,労働コスト!G1164))</f>
        <v>0.29846150658285842</v>
      </c>
      <c r="I1164" s="3">
        <v>38</v>
      </c>
      <c r="J1164" s="3">
        <v>14</v>
      </c>
      <c r="K1164" s="2" cm="1">
        <f t="array" ref="K1164">IF(C1164="","",0.5*(C1164+SUMPRODUCT(($B$1461:$B$1491=$J1164)*1,C$1461:C$1491)))</f>
        <v>0.45234207080099803</v>
      </c>
      <c r="L1164" s="2" cm="1">
        <f t="array" ref="L1164">IF(D1164="","",0.5*(D1164+SUMPRODUCT(($B$1461:$B$1491=$J1164)*1,D$1461:D$1491)))</f>
        <v>0.39134217608083066</v>
      </c>
      <c r="M1164" s="2" cm="1">
        <f t="array" ref="M1164">IF(E1164="","",0.5*(E1164+SUMPRODUCT(($B$1461:$B$1491=$J1164)*1,E$1461:E$1491)))</f>
        <v>0.39023631082005023</v>
      </c>
      <c r="N1164" s="2" cm="1">
        <f t="array" ref="N1164">IF(F1164="","",0.5*(F1164+SUMPRODUCT(($B$1461:$B$1491=$J1164)*1,F$1461:F$1491)))</f>
        <v>0.38900818921407199</v>
      </c>
      <c r="O1164" s="2" cm="1">
        <f t="array" ref="O1164">IF(G1164="","",0.5*(G1164+SUMPRODUCT(($B$1461:$B$1491=$J1164)*1,G$1461:G$1491)))</f>
        <v>0.33634978440470842</v>
      </c>
    </row>
    <row r="1165" spans="1:15" x14ac:dyDescent="0.55000000000000004">
      <c r="A1165" s="3">
        <v>38</v>
      </c>
      <c r="B1165" s="3">
        <v>15</v>
      </c>
      <c r="C1165" s="2">
        <f>IF(logVir!C1165="","",資本サービス!C1165/SUM(資本サービス!C1165,労働コスト!C1165))</f>
        <v>0.24853084963435917</v>
      </c>
      <c r="D1165" s="2">
        <f>IF(logVir!D1165="","",資本サービス!D1165/SUM(資本サービス!D1165,労働コスト!D1165))</f>
        <v>0.2112607347353124</v>
      </c>
      <c r="E1165" s="2">
        <f>IF(logVir!E1165="","",資本サービス!E1165/SUM(資本サービス!E1165,労働コスト!E1165))</f>
        <v>0.22436568153878031</v>
      </c>
      <c r="F1165" s="2">
        <f>IF(logVir!F1165="","",資本サービス!F1165/SUM(資本サービス!F1165,労働コスト!F1165))</f>
        <v>0.23874782154647589</v>
      </c>
      <c r="G1165" s="2">
        <f>IF(logVir!G1165="","",資本サービス!G1165/SUM(資本サービス!G1165,労働コスト!G1165))</f>
        <v>0.19570095878544594</v>
      </c>
      <c r="I1165" s="3">
        <v>38</v>
      </c>
      <c r="J1165" s="3">
        <v>15</v>
      </c>
      <c r="K1165" s="2" cm="1">
        <f t="array" ref="K1165">IF(C1165="","",0.5*(C1165+SUMPRODUCT(($B$1461:$B$1491=$J1165)*1,C$1461:C$1491)))</f>
        <v>0.25456835267493522</v>
      </c>
      <c r="L1165" s="2" cm="1">
        <f t="array" ref="L1165">IF(D1165="","",0.5*(D1165+SUMPRODUCT(($B$1461:$B$1491=$J1165)*1,D$1461:D$1491)))</f>
        <v>0.21456579557637084</v>
      </c>
      <c r="M1165" s="2" cm="1">
        <f t="array" ref="M1165">IF(E1165="","",0.5*(E1165+SUMPRODUCT(($B$1461:$B$1491=$J1165)*1,E$1461:E$1491)))</f>
        <v>0.23417711360049759</v>
      </c>
      <c r="N1165" s="2" cm="1">
        <f t="array" ref="N1165">IF(F1165="","",0.5*(F1165+SUMPRODUCT(($B$1461:$B$1491=$J1165)*1,F$1461:F$1491)))</f>
        <v>0.2458347511980459</v>
      </c>
      <c r="O1165" s="2" cm="1">
        <f t="array" ref="O1165">IF(G1165="","",0.5*(G1165+SUMPRODUCT(($B$1461:$B$1491=$J1165)*1,G$1461:G$1491)))</f>
        <v>0.21097411860279516</v>
      </c>
    </row>
    <row r="1166" spans="1:15" x14ac:dyDescent="0.55000000000000004">
      <c r="A1166" s="3">
        <v>38</v>
      </c>
      <c r="B1166" s="3">
        <v>16</v>
      </c>
      <c r="C1166" s="2">
        <f>IF(logVir!C1166="","",資本サービス!C1166/SUM(資本サービス!C1166,労働コスト!C1166))</f>
        <v>0.37618510291434598</v>
      </c>
      <c r="D1166" s="2">
        <f>IF(logVir!D1166="","",資本サービス!D1166/SUM(資本サービス!D1166,労働コスト!D1166))</f>
        <v>0.42028453782072822</v>
      </c>
      <c r="E1166" s="2">
        <f>IF(logVir!E1166="","",資本サービス!E1166/SUM(資本サービス!E1166,労働コスト!E1166))</f>
        <v>0.40405103702003009</v>
      </c>
      <c r="F1166" s="2">
        <f>IF(logVir!F1166="","",資本サービス!F1166/SUM(資本サービス!F1166,労働コスト!F1166))</f>
        <v>0.41344566906970343</v>
      </c>
      <c r="G1166" s="2">
        <f>IF(logVir!G1166="","",資本サービス!G1166/SUM(資本サービス!G1166,労働コスト!G1166))</f>
        <v>0.3435504582621326</v>
      </c>
      <c r="I1166" s="3">
        <v>38</v>
      </c>
      <c r="J1166" s="3">
        <v>16</v>
      </c>
      <c r="K1166" s="2" cm="1">
        <f t="array" ref="K1166">IF(C1166="","",0.5*(C1166+SUMPRODUCT(($B$1461:$B$1491=$J1166)*1,C$1461:C$1491)))</f>
        <v>0.35136928450238047</v>
      </c>
      <c r="L1166" s="2" cm="1">
        <f t="array" ref="L1166">IF(D1166="","",0.5*(D1166+SUMPRODUCT(($B$1461:$B$1491=$J1166)*1,D$1461:D$1491)))</f>
        <v>0.35890187673904178</v>
      </c>
      <c r="M1166" s="2" cm="1">
        <f t="array" ref="M1166">IF(E1166="","",0.5*(E1166+SUMPRODUCT(($B$1461:$B$1491=$J1166)*1,E$1461:E$1491)))</f>
        <v>0.33795088453473821</v>
      </c>
      <c r="N1166" s="2" cm="1">
        <f t="array" ref="N1166">IF(F1166="","",0.5*(F1166+SUMPRODUCT(($B$1461:$B$1491=$J1166)*1,F$1461:F$1491)))</f>
        <v>0.34290535047567938</v>
      </c>
      <c r="O1166" s="2" cm="1">
        <f t="array" ref="O1166">IF(G1166="","",0.5*(G1166+SUMPRODUCT(($B$1461:$B$1491=$J1166)*1,G$1461:G$1491)))</f>
        <v>0.29403259364729395</v>
      </c>
    </row>
    <row r="1167" spans="1:15" x14ac:dyDescent="0.55000000000000004">
      <c r="A1167" s="3">
        <v>38</v>
      </c>
      <c r="B1167" s="3">
        <v>17</v>
      </c>
      <c r="C1167" s="2">
        <f>IF(logVir!C1167="","",資本サービス!C1167/SUM(資本サービス!C1167,労働コスト!C1167))</f>
        <v>0.64147325577592806</v>
      </c>
      <c r="D1167" s="2">
        <f>IF(logVir!D1167="","",資本サービス!D1167/SUM(資本サービス!D1167,労働コスト!D1167))</f>
        <v>0.63110603901534224</v>
      </c>
      <c r="E1167" s="2">
        <f>IF(logVir!E1167="","",資本サービス!E1167/SUM(資本サービス!E1167,労働コスト!E1167))</f>
        <v>0.60465048392746956</v>
      </c>
      <c r="F1167" s="2">
        <f>IF(logVir!F1167="","",資本サービス!F1167/SUM(資本サービス!F1167,労働コスト!F1167))</f>
        <v>0.56075812843307415</v>
      </c>
      <c r="G1167" s="2">
        <f>IF(logVir!G1167="","",資本サービス!G1167/SUM(資本サービス!G1167,労働コスト!G1167))</f>
        <v>0.65916633008174186</v>
      </c>
      <c r="I1167" s="3">
        <v>38</v>
      </c>
      <c r="J1167" s="3">
        <v>17</v>
      </c>
      <c r="K1167" s="2" cm="1">
        <f t="array" ref="K1167">IF(C1167="","",0.5*(C1167+SUMPRODUCT(($B$1461:$B$1491=$J1167)*1,C$1461:C$1491)))</f>
        <v>0.64904399104371757</v>
      </c>
      <c r="L1167" s="2" cm="1">
        <f t="array" ref="L1167">IF(D1167="","",0.5*(D1167+SUMPRODUCT(($B$1461:$B$1491=$J1167)*1,D$1461:D$1491)))</f>
        <v>0.63607640761394424</v>
      </c>
      <c r="M1167" s="2" cm="1">
        <f t="array" ref="M1167">IF(E1167="","",0.5*(E1167+SUMPRODUCT(($B$1461:$B$1491=$J1167)*1,E$1461:E$1491)))</f>
        <v>0.60935729435127406</v>
      </c>
      <c r="N1167" s="2" cm="1">
        <f t="array" ref="N1167">IF(F1167="","",0.5*(F1167+SUMPRODUCT(($B$1461:$B$1491=$J1167)*1,F$1461:F$1491)))</f>
        <v>0.57334469000433574</v>
      </c>
      <c r="O1167" s="2" cm="1">
        <f t="array" ref="O1167">IF(G1167="","",0.5*(G1167+SUMPRODUCT(($B$1461:$B$1491=$J1167)*1,G$1461:G$1491)))</f>
        <v>0.62063798024186578</v>
      </c>
    </row>
    <row r="1168" spans="1:15" x14ac:dyDescent="0.55000000000000004">
      <c r="A1168" s="3">
        <v>38</v>
      </c>
      <c r="B1168" s="3">
        <v>18</v>
      </c>
      <c r="C1168" s="2">
        <f>IF(logVir!C1168="","",資本サービス!C1168/SUM(資本サービス!C1168,労働コスト!C1168))</f>
        <v>0.15019351260382072</v>
      </c>
      <c r="D1168" s="2">
        <f>IF(logVir!D1168="","",資本サービス!D1168/SUM(資本サービス!D1168,労働コスト!D1168))</f>
        <v>0.10849169828460832</v>
      </c>
      <c r="E1168" s="2">
        <f>IF(logVir!E1168="","",資本サービス!E1168/SUM(資本サービス!E1168,労働コスト!E1168))</f>
        <v>9.3530972355319833E-2</v>
      </c>
      <c r="F1168" s="2">
        <f>IF(logVir!F1168="","",資本サービス!F1168/SUM(資本サービス!F1168,労働コスト!F1168))</f>
        <v>9.4429015068408867E-2</v>
      </c>
      <c r="G1168" s="2">
        <f>IF(logVir!G1168="","",資本サービス!G1168/SUM(資本サービス!G1168,労働コスト!G1168))</f>
        <v>9.0508953111400559E-2</v>
      </c>
      <c r="I1168" s="3">
        <v>38</v>
      </c>
      <c r="J1168" s="3">
        <v>18</v>
      </c>
      <c r="K1168" s="2" cm="1">
        <f t="array" ref="K1168">IF(C1168="","",0.5*(C1168+SUMPRODUCT(($B$1461:$B$1491=$J1168)*1,C$1461:C$1491)))</f>
        <v>0.14684819071632974</v>
      </c>
      <c r="L1168" s="2" cm="1">
        <f t="array" ref="L1168">IF(D1168="","",0.5*(D1168+SUMPRODUCT(($B$1461:$B$1491=$J1168)*1,D$1461:D$1491)))</f>
        <v>0.10877834359897615</v>
      </c>
      <c r="M1168" s="2" cm="1">
        <f t="array" ref="M1168">IF(E1168="","",0.5*(E1168+SUMPRODUCT(($B$1461:$B$1491=$J1168)*1,E$1461:E$1491)))</f>
        <v>9.8603546439215567E-2</v>
      </c>
      <c r="N1168" s="2" cm="1">
        <f t="array" ref="N1168">IF(F1168="","",0.5*(F1168+SUMPRODUCT(($B$1461:$B$1491=$J1168)*1,F$1461:F$1491)))</f>
        <v>9.8256613868281231E-2</v>
      </c>
      <c r="O1168" s="2" cm="1">
        <f t="array" ref="O1168">IF(G1168="","",0.5*(G1168+SUMPRODUCT(($B$1461:$B$1491=$J1168)*1,G$1461:G$1491)))</f>
        <v>9.6012263937246087E-2</v>
      </c>
    </row>
    <row r="1169" spans="1:15" x14ac:dyDescent="0.55000000000000004">
      <c r="A1169" s="3">
        <v>38</v>
      </c>
      <c r="B1169" s="3">
        <v>19</v>
      </c>
      <c r="C1169" s="2">
        <f>IF(logVir!C1169="","",資本サービス!C1169/SUM(資本サービス!C1169,労働コスト!C1169))</f>
        <v>0.15642201561830452</v>
      </c>
      <c r="D1169" s="2">
        <f>IF(logVir!D1169="","",資本サービス!D1169/SUM(資本サービス!D1169,労働コスト!D1169))</f>
        <v>0.12422839718250826</v>
      </c>
      <c r="E1169" s="2">
        <f>IF(logVir!E1169="","",資本サービス!E1169/SUM(資本サービス!E1169,労働コスト!E1169))</f>
        <v>0.13995117471109034</v>
      </c>
      <c r="F1169" s="2">
        <f>IF(logVir!F1169="","",資本サービス!F1169/SUM(資本サービス!F1169,労働コスト!F1169))</f>
        <v>0.12898372208146511</v>
      </c>
      <c r="G1169" s="2">
        <f>IF(logVir!G1169="","",資本サービス!G1169/SUM(資本サービス!G1169,労働コスト!G1169))</f>
        <v>0.12670869961367917</v>
      </c>
      <c r="I1169" s="3">
        <v>38</v>
      </c>
      <c r="J1169" s="3">
        <v>19</v>
      </c>
      <c r="K1169" s="2" cm="1">
        <f t="array" ref="K1169">IF(C1169="","",0.5*(C1169+SUMPRODUCT(($B$1461:$B$1491=$J1169)*1,C$1461:C$1491)))</f>
        <v>0.16455400927901123</v>
      </c>
      <c r="L1169" s="2" cm="1">
        <f t="array" ref="L1169">IF(D1169="","",0.5*(D1169+SUMPRODUCT(($B$1461:$B$1491=$J1169)*1,D$1461:D$1491)))</f>
        <v>0.12844523310405456</v>
      </c>
      <c r="M1169" s="2" cm="1">
        <f t="array" ref="M1169">IF(E1169="","",0.5*(E1169+SUMPRODUCT(($B$1461:$B$1491=$J1169)*1,E$1461:E$1491)))</f>
        <v>0.13527181752136008</v>
      </c>
      <c r="N1169" s="2" cm="1">
        <f t="array" ref="N1169">IF(F1169="","",0.5*(F1169+SUMPRODUCT(($B$1461:$B$1491=$J1169)*1,F$1461:F$1491)))</f>
        <v>0.12966666140258021</v>
      </c>
      <c r="O1169" s="2" cm="1">
        <f t="array" ref="O1169">IF(G1169="","",0.5*(G1169+SUMPRODUCT(($B$1461:$B$1491=$J1169)*1,G$1461:G$1491)))</f>
        <v>0.12599705221620161</v>
      </c>
    </row>
    <row r="1170" spans="1:15" x14ac:dyDescent="0.55000000000000004">
      <c r="A1170" s="3">
        <v>38</v>
      </c>
      <c r="B1170" s="3">
        <v>20</v>
      </c>
      <c r="C1170" s="2">
        <f>IF(logVir!C1170="","",資本サービス!C1170/SUM(資本サービス!C1170,労働コスト!C1170))</f>
        <v>0.26400687242116433</v>
      </c>
      <c r="D1170" s="2">
        <f>IF(logVir!D1170="","",資本サービス!D1170/SUM(資本サービス!D1170,労働コスト!D1170))</f>
        <v>0.22144586255496218</v>
      </c>
      <c r="E1170" s="2">
        <f>IF(logVir!E1170="","",資本サービス!E1170/SUM(資本サービス!E1170,労働コスト!E1170))</f>
        <v>0.27538956986664104</v>
      </c>
      <c r="F1170" s="2">
        <f>IF(logVir!F1170="","",資本サービス!F1170/SUM(資本サービス!F1170,労働コスト!F1170))</f>
        <v>0.27758977626077935</v>
      </c>
      <c r="G1170" s="2">
        <f>IF(logVir!G1170="","",資本サービス!G1170/SUM(資本サービス!G1170,労働コスト!G1170))</f>
        <v>0.25628247218598244</v>
      </c>
      <c r="I1170" s="3">
        <v>38</v>
      </c>
      <c r="J1170" s="3">
        <v>20</v>
      </c>
      <c r="K1170" s="2" cm="1">
        <f t="array" ref="K1170">IF(C1170="","",0.5*(C1170+SUMPRODUCT(($B$1461:$B$1491=$J1170)*1,C$1461:C$1491)))</f>
        <v>0.25920224249493695</v>
      </c>
      <c r="L1170" s="2" cm="1">
        <f t="array" ref="L1170">IF(D1170="","",0.5*(D1170+SUMPRODUCT(($B$1461:$B$1491=$J1170)*1,D$1461:D$1491)))</f>
        <v>0.23336141392138626</v>
      </c>
      <c r="M1170" s="2" cm="1">
        <f t="array" ref="M1170">IF(E1170="","",0.5*(E1170+SUMPRODUCT(($B$1461:$B$1491=$J1170)*1,E$1461:E$1491)))</f>
        <v>0.26345980233738925</v>
      </c>
      <c r="N1170" s="2" cm="1">
        <f t="array" ref="N1170">IF(F1170="","",0.5*(F1170+SUMPRODUCT(($B$1461:$B$1491=$J1170)*1,F$1461:F$1491)))</f>
        <v>0.26535130844944343</v>
      </c>
      <c r="O1170" s="2" cm="1">
        <f t="array" ref="O1170">IF(G1170="","",0.5*(G1170+SUMPRODUCT(($B$1461:$B$1491=$J1170)*1,G$1461:G$1491)))</f>
        <v>0.24699215574632491</v>
      </c>
    </row>
    <row r="1171" spans="1:15" x14ac:dyDescent="0.55000000000000004">
      <c r="A1171" s="3">
        <v>38</v>
      </c>
      <c r="B1171" s="3">
        <v>21</v>
      </c>
      <c r="C1171" s="2">
        <f>IF(logVir!C1171="","",資本サービス!C1171/SUM(資本サービス!C1171,労働コスト!C1171))</f>
        <v>0.33642762821756489</v>
      </c>
      <c r="D1171" s="2">
        <f>IF(logVir!D1171="","",資本サービス!D1171/SUM(資本サービス!D1171,労働コスト!D1171))</f>
        <v>0.26281354833449305</v>
      </c>
      <c r="E1171" s="2">
        <f>IF(logVir!E1171="","",資本サービス!E1171/SUM(資本サービス!E1171,労働コスト!E1171))</f>
        <v>0.25038690171336386</v>
      </c>
      <c r="F1171" s="2">
        <f>IF(logVir!F1171="","",資本サービス!F1171/SUM(資本サービス!F1171,労働コスト!F1171))</f>
        <v>0.23662201709970929</v>
      </c>
      <c r="G1171" s="2">
        <f>IF(logVir!G1171="","",資本サービス!G1171/SUM(資本サービス!G1171,労働コスト!G1171))</f>
        <v>0.21564724177340311</v>
      </c>
      <c r="I1171" s="3">
        <v>38</v>
      </c>
      <c r="J1171" s="3">
        <v>21</v>
      </c>
      <c r="K1171" s="2" cm="1">
        <f t="array" ref="K1171">IF(C1171="","",0.5*(C1171+SUMPRODUCT(($B$1461:$B$1491=$J1171)*1,C$1461:C$1491)))</f>
        <v>0.33564223043084429</v>
      </c>
      <c r="L1171" s="2" cm="1">
        <f t="array" ref="L1171">IF(D1171="","",0.5*(D1171+SUMPRODUCT(($B$1461:$B$1491=$J1171)*1,D$1461:D$1491)))</f>
        <v>0.28028164598076732</v>
      </c>
      <c r="M1171" s="2" cm="1">
        <f t="array" ref="M1171">IF(E1171="","",0.5*(E1171+SUMPRODUCT(($B$1461:$B$1491=$J1171)*1,E$1461:E$1491)))</f>
        <v>0.2701477077332195</v>
      </c>
      <c r="N1171" s="2" cm="1">
        <f t="array" ref="N1171">IF(F1171="","",0.5*(F1171+SUMPRODUCT(($B$1461:$B$1491=$J1171)*1,F$1461:F$1491)))</f>
        <v>0.26196810045208996</v>
      </c>
      <c r="O1171" s="2" cm="1">
        <f t="array" ref="O1171">IF(G1171="","",0.5*(G1171+SUMPRODUCT(($B$1461:$B$1491=$J1171)*1,G$1461:G$1491)))</f>
        <v>0.24331628390598573</v>
      </c>
    </row>
    <row r="1172" spans="1:15" x14ac:dyDescent="0.55000000000000004">
      <c r="A1172" s="3">
        <v>38</v>
      </c>
      <c r="B1172" s="3">
        <v>22</v>
      </c>
      <c r="C1172" s="2">
        <f>IF(logVir!C1172="","",資本サービス!C1172/SUM(資本サービス!C1172,労働コスト!C1172))</f>
        <v>0.23499691821724822</v>
      </c>
      <c r="D1172" s="2">
        <f>IF(logVir!D1172="","",資本サービス!D1172/SUM(資本サービス!D1172,労働コスト!D1172))</f>
        <v>0.15888169818121187</v>
      </c>
      <c r="E1172" s="2">
        <f>IF(logVir!E1172="","",資本サービス!E1172/SUM(資本サービス!E1172,労働コスト!E1172))</f>
        <v>0.15739746544429947</v>
      </c>
      <c r="F1172" s="2">
        <f>IF(logVir!F1172="","",資本サービス!F1172/SUM(資本サービス!F1172,労働コスト!F1172))</f>
        <v>0.17497480151543637</v>
      </c>
      <c r="G1172" s="2">
        <f>IF(logVir!G1172="","",資本サービス!G1172/SUM(資本サービス!G1172,労働コスト!G1172))</f>
        <v>0.15681839077662973</v>
      </c>
      <c r="I1172" s="3">
        <v>38</v>
      </c>
      <c r="J1172" s="3">
        <v>22</v>
      </c>
      <c r="K1172" s="2" cm="1">
        <f t="array" ref="K1172">IF(C1172="","",0.5*(C1172+SUMPRODUCT(($B$1461:$B$1491=$J1172)*1,C$1461:C$1491)))</f>
        <v>0.22952832436374931</v>
      </c>
      <c r="L1172" s="2" cm="1">
        <f t="array" ref="L1172">IF(D1172="","",0.5*(D1172+SUMPRODUCT(($B$1461:$B$1491=$J1172)*1,D$1461:D$1491)))</f>
        <v>0.17171717175272233</v>
      </c>
      <c r="M1172" s="2" cm="1">
        <f t="array" ref="M1172">IF(E1172="","",0.5*(E1172+SUMPRODUCT(($B$1461:$B$1491=$J1172)*1,E$1461:E$1491)))</f>
        <v>0.15748902301347587</v>
      </c>
      <c r="N1172" s="2" cm="1">
        <f t="array" ref="N1172">IF(F1172="","",0.5*(F1172+SUMPRODUCT(($B$1461:$B$1491=$J1172)*1,F$1461:F$1491)))</f>
        <v>0.16869724975645048</v>
      </c>
      <c r="O1172" s="2" cm="1">
        <f t="array" ref="O1172">IF(G1172="","",0.5*(G1172+SUMPRODUCT(($B$1461:$B$1491=$J1172)*1,G$1461:G$1491)))</f>
        <v>0.15899939317609638</v>
      </c>
    </row>
    <row r="1173" spans="1:15" x14ac:dyDescent="0.55000000000000004">
      <c r="A1173" s="3">
        <v>38</v>
      </c>
      <c r="B1173" s="3">
        <v>23</v>
      </c>
      <c r="C1173" s="2">
        <f>IF(logVir!C1173="","",資本サービス!C1173/SUM(資本サービス!C1173,労働コスト!C1173))</f>
        <v>0.66003644543340423</v>
      </c>
      <c r="D1173" s="2">
        <f>IF(logVir!D1173="","",資本サービス!D1173/SUM(資本サービス!D1173,労働コスト!D1173))</f>
        <v>0.57379132062242877</v>
      </c>
      <c r="E1173" s="2">
        <f>IF(logVir!E1173="","",資本サービス!E1173/SUM(資本サービス!E1173,労働コスト!E1173))</f>
        <v>0.60988481519456561</v>
      </c>
      <c r="F1173" s="2">
        <f>IF(logVir!F1173="","",資本サービス!F1173/SUM(資本サービス!F1173,労働コスト!F1173))</f>
        <v>0.5657037961977488</v>
      </c>
      <c r="G1173" s="2">
        <f>IF(logVir!G1173="","",資本サービス!G1173/SUM(資本サービス!G1173,労働コスト!G1173))</f>
        <v>0.58130335918797149</v>
      </c>
      <c r="I1173" s="3">
        <v>38</v>
      </c>
      <c r="J1173" s="3">
        <v>23</v>
      </c>
      <c r="K1173" s="2" cm="1">
        <f t="array" ref="K1173">IF(C1173="","",0.5*(C1173+SUMPRODUCT(($B$1461:$B$1491=$J1173)*1,C$1461:C$1491)))</f>
        <v>0.6879135549758334</v>
      </c>
      <c r="L1173" s="2" cm="1">
        <f t="array" ref="L1173">IF(D1173="","",0.5*(D1173+SUMPRODUCT(($B$1461:$B$1491=$J1173)*1,D$1461:D$1491)))</f>
        <v>0.62995447064927745</v>
      </c>
      <c r="M1173" s="2" cm="1">
        <f t="array" ref="M1173">IF(E1173="","",0.5*(E1173+SUMPRODUCT(($B$1461:$B$1491=$J1173)*1,E$1461:E$1491)))</f>
        <v>0.63133859523602553</v>
      </c>
      <c r="N1173" s="2" cm="1">
        <f t="array" ref="N1173">IF(F1173="","",0.5*(F1173+SUMPRODUCT(($B$1461:$B$1491=$J1173)*1,F$1461:F$1491)))</f>
        <v>0.59518312845574251</v>
      </c>
      <c r="O1173" s="2" cm="1">
        <f t="array" ref="O1173">IF(G1173="","",0.5*(G1173+SUMPRODUCT(($B$1461:$B$1491=$J1173)*1,G$1461:G$1491)))</f>
        <v>0.59171614678647577</v>
      </c>
    </row>
    <row r="1174" spans="1:15" x14ac:dyDescent="0.55000000000000004">
      <c r="A1174" s="3">
        <v>38</v>
      </c>
      <c r="B1174" s="3">
        <v>24</v>
      </c>
      <c r="C1174" s="2">
        <f>IF(logVir!C1174="","",資本サービス!C1174/SUM(資本サービス!C1174,労働コスト!C1174))</f>
        <v>0.28870373248638154</v>
      </c>
      <c r="D1174" s="2">
        <f>IF(logVir!D1174="","",資本サービス!D1174/SUM(資本サービス!D1174,労働コスト!D1174))</f>
        <v>0.28041253752168471</v>
      </c>
      <c r="E1174" s="2">
        <f>IF(logVir!E1174="","",資本サービス!E1174/SUM(資本サービス!E1174,労働コスト!E1174))</f>
        <v>0.32157464496479626</v>
      </c>
      <c r="F1174" s="2">
        <f>IF(logVir!F1174="","",資本サービス!F1174/SUM(資本サービス!F1174,労働コスト!F1174))</f>
        <v>0.28147068504680539</v>
      </c>
      <c r="G1174" s="2">
        <f>IF(logVir!G1174="","",資本サービス!G1174/SUM(資本サービス!G1174,労働コスト!G1174))</f>
        <v>0.32152822135075976</v>
      </c>
      <c r="I1174" s="3">
        <v>38</v>
      </c>
      <c r="J1174" s="3">
        <v>24</v>
      </c>
      <c r="K1174" s="2" cm="1">
        <f t="array" ref="K1174">IF(C1174="","",0.5*(C1174+SUMPRODUCT(($B$1461:$B$1491=$J1174)*1,C$1461:C$1491)))</f>
        <v>0.28844207803710425</v>
      </c>
      <c r="L1174" s="2" cm="1">
        <f t="array" ref="L1174">IF(D1174="","",0.5*(D1174+SUMPRODUCT(($B$1461:$B$1491=$J1174)*1,D$1461:D$1491)))</f>
        <v>0.27168438830152897</v>
      </c>
      <c r="M1174" s="2" cm="1">
        <f t="array" ref="M1174">IF(E1174="","",0.5*(E1174+SUMPRODUCT(($B$1461:$B$1491=$J1174)*1,E$1461:E$1491)))</f>
        <v>0.28516068264899935</v>
      </c>
      <c r="N1174" s="2" cm="1">
        <f t="array" ref="N1174">IF(F1174="","",0.5*(F1174+SUMPRODUCT(($B$1461:$B$1491=$J1174)*1,F$1461:F$1491)))</f>
        <v>0.2564938499481989</v>
      </c>
      <c r="O1174" s="2" cm="1">
        <f t="array" ref="O1174">IF(G1174="","",0.5*(G1174+SUMPRODUCT(($B$1461:$B$1491=$J1174)*1,G$1461:G$1491)))</f>
        <v>0.27074322644818494</v>
      </c>
    </row>
    <row r="1175" spans="1:15" x14ac:dyDescent="0.55000000000000004">
      <c r="A1175" s="3">
        <v>38</v>
      </c>
      <c r="B1175" s="3">
        <v>25</v>
      </c>
      <c r="C1175" s="2">
        <f>IF(logVir!C1175="","",資本サービス!C1175/SUM(資本サービス!C1175,労働コスト!C1175))</f>
        <v>0.20662937553080196</v>
      </c>
      <c r="D1175" s="2">
        <f>IF(logVir!D1175="","",資本サービス!D1175/SUM(資本サービス!D1175,労働コスト!D1175))</f>
        <v>0.22376981869990806</v>
      </c>
      <c r="E1175" s="2">
        <f>IF(logVir!E1175="","",資本サービス!E1175/SUM(資本サービス!E1175,労働コスト!E1175))</f>
        <v>0.24008772860007641</v>
      </c>
      <c r="F1175" s="2">
        <f>IF(logVir!F1175="","",資本サービス!F1175/SUM(資本サービス!F1175,労働コスト!F1175))</f>
        <v>0.22398013544736034</v>
      </c>
      <c r="G1175" s="2">
        <f>IF(logVir!G1175="","",資本サービス!G1175/SUM(資本サービス!G1175,労働コスト!G1175))</f>
        <v>0.21532367850290718</v>
      </c>
      <c r="I1175" s="3">
        <v>38</v>
      </c>
      <c r="J1175" s="3">
        <v>25</v>
      </c>
      <c r="K1175" s="2" cm="1">
        <f t="array" ref="K1175">IF(C1175="","",0.5*(C1175+SUMPRODUCT(($B$1461:$B$1491=$J1175)*1,C$1461:C$1491)))</f>
        <v>0.2025791663794102</v>
      </c>
      <c r="L1175" s="2" cm="1">
        <f t="array" ref="L1175">IF(D1175="","",0.5*(D1175+SUMPRODUCT(($B$1461:$B$1491=$J1175)*1,D$1461:D$1491)))</f>
        <v>0.21041226428235671</v>
      </c>
      <c r="M1175" s="2" cm="1">
        <f t="array" ref="M1175">IF(E1175="","",0.5*(E1175+SUMPRODUCT(($B$1461:$B$1491=$J1175)*1,E$1461:E$1491)))</f>
        <v>0.21895396675675083</v>
      </c>
      <c r="N1175" s="2" cm="1">
        <f t="array" ref="N1175">IF(F1175="","",0.5*(F1175+SUMPRODUCT(($B$1461:$B$1491=$J1175)*1,F$1461:F$1491)))</f>
        <v>0.21149917379251582</v>
      </c>
      <c r="O1175" s="2" cm="1">
        <f t="array" ref="O1175">IF(G1175="","",0.5*(G1175+SUMPRODUCT(($B$1461:$B$1491=$J1175)*1,G$1461:G$1491)))</f>
        <v>0.20649557525811818</v>
      </c>
    </row>
    <row r="1176" spans="1:15" x14ac:dyDescent="0.55000000000000004">
      <c r="A1176" s="3">
        <v>38</v>
      </c>
      <c r="B1176" s="3">
        <v>26</v>
      </c>
      <c r="C1176" s="2">
        <f>IF(logVir!C1176="","",資本サービス!C1176/SUM(資本サービス!C1176,労働コスト!C1176))</f>
        <v>0.64227764408800592</v>
      </c>
      <c r="D1176" s="2">
        <f>IF(logVir!D1176="","",資本サービス!D1176/SUM(資本サービス!D1176,労働コスト!D1176))</f>
        <v>0.63682432427377589</v>
      </c>
      <c r="E1176" s="2">
        <f>IF(logVir!E1176="","",資本サービス!E1176/SUM(資本サービス!E1176,労働コスト!E1176))</f>
        <v>0.60526805875931611</v>
      </c>
      <c r="F1176" s="2">
        <f>IF(logVir!F1176="","",資本サービス!F1176/SUM(資本サービス!F1176,労働コスト!F1176))</f>
        <v>0.66784343898205567</v>
      </c>
      <c r="G1176" s="2">
        <f>IF(logVir!G1176="","",資本サービス!G1176/SUM(資本サービス!G1176,労働コスト!G1176))</f>
        <v>0.66238028706543872</v>
      </c>
      <c r="I1176" s="3">
        <v>38</v>
      </c>
      <c r="J1176" s="3">
        <v>26</v>
      </c>
      <c r="K1176" s="2" cm="1">
        <f t="array" ref="K1176">IF(C1176="","",0.5*(C1176+SUMPRODUCT(($B$1461:$B$1491=$J1176)*1,C$1461:C$1491)))</f>
        <v>0.66670110429034057</v>
      </c>
      <c r="L1176" s="2" cm="1">
        <f t="array" ref="L1176">IF(D1176="","",0.5*(D1176+SUMPRODUCT(($B$1461:$B$1491=$J1176)*1,D$1461:D$1491)))</f>
        <v>0.63058544079941425</v>
      </c>
      <c r="M1176" s="2" cm="1">
        <f t="array" ref="M1176">IF(E1176="","",0.5*(E1176+SUMPRODUCT(($B$1461:$B$1491=$J1176)*1,E$1461:E$1491)))</f>
        <v>0.57956957998759806</v>
      </c>
      <c r="N1176" s="2" cm="1">
        <f t="array" ref="N1176">IF(F1176="","",0.5*(F1176+SUMPRODUCT(($B$1461:$B$1491=$J1176)*1,F$1461:F$1491)))</f>
        <v>0.62326830476702244</v>
      </c>
      <c r="O1176" s="2" cm="1">
        <f t="array" ref="O1176">IF(G1176="","",0.5*(G1176+SUMPRODUCT(($B$1461:$B$1491=$J1176)*1,G$1461:G$1491)))</f>
        <v>0.61900720340284487</v>
      </c>
    </row>
    <row r="1177" spans="1:15" x14ac:dyDescent="0.55000000000000004">
      <c r="A1177" s="3">
        <v>38</v>
      </c>
      <c r="B1177" s="3">
        <v>27</v>
      </c>
      <c r="C1177" s="2">
        <f>IF(logVir!C1177="","",資本サービス!C1177/SUM(資本サービス!C1177,労働コスト!C1177))</f>
        <v>0.21477937177509626</v>
      </c>
      <c r="D1177" s="2">
        <f>IF(logVir!D1177="","",資本サービス!D1177/SUM(資本サービス!D1177,労働コスト!D1177))</f>
        <v>0.20242913051867256</v>
      </c>
      <c r="E1177" s="2">
        <f>IF(logVir!E1177="","",資本サービス!E1177/SUM(資本サービス!E1177,労働コスト!E1177))</f>
        <v>0.22719465539983613</v>
      </c>
      <c r="F1177" s="2">
        <f>IF(logVir!F1177="","",資本サービス!F1177/SUM(資本サービス!F1177,労働コスト!F1177))</f>
        <v>0.18441612289718012</v>
      </c>
      <c r="G1177" s="2">
        <f>IF(logVir!G1177="","",資本サービス!G1177/SUM(資本サービス!G1177,労働コスト!G1177))</f>
        <v>0.18744872885039648</v>
      </c>
      <c r="I1177" s="3">
        <v>38</v>
      </c>
      <c r="J1177" s="3">
        <v>27</v>
      </c>
      <c r="K1177" s="2" cm="1">
        <f t="array" ref="K1177">IF(C1177="","",0.5*(C1177+SUMPRODUCT(($B$1461:$B$1491=$J1177)*1,C$1461:C$1491)))</f>
        <v>0.21293463092841858</v>
      </c>
      <c r="L1177" s="2" cm="1">
        <f t="array" ref="L1177">IF(D1177="","",0.5*(D1177+SUMPRODUCT(($B$1461:$B$1491=$J1177)*1,D$1461:D$1491)))</f>
        <v>0.2040031487722484</v>
      </c>
      <c r="M1177" s="2" cm="1">
        <f t="array" ref="M1177">IF(E1177="","",0.5*(E1177+SUMPRODUCT(($B$1461:$B$1491=$J1177)*1,E$1461:E$1491)))</f>
        <v>0.21535962357497079</v>
      </c>
      <c r="N1177" s="2" cm="1">
        <f t="array" ref="N1177">IF(F1177="","",0.5*(F1177+SUMPRODUCT(($B$1461:$B$1491=$J1177)*1,F$1461:F$1491)))</f>
        <v>0.19217303341875103</v>
      </c>
      <c r="O1177" s="2" cm="1">
        <f t="array" ref="O1177">IF(G1177="","",0.5*(G1177+SUMPRODUCT(($B$1461:$B$1491=$J1177)*1,G$1461:G$1491)))</f>
        <v>0.18715895728608173</v>
      </c>
    </row>
    <row r="1178" spans="1:15" x14ac:dyDescent="0.55000000000000004">
      <c r="A1178" s="3">
        <v>38</v>
      </c>
      <c r="B1178" s="3">
        <v>28</v>
      </c>
      <c r="C1178" s="2">
        <f>IF(logVir!C1178="","",資本サービス!C1178/SUM(資本サービス!C1178,労働コスト!C1178))</f>
        <v>0.36373691280730719</v>
      </c>
      <c r="D1178" s="2">
        <f>IF(logVir!D1178="","",資本サービス!D1178/SUM(資本サービス!D1178,労働コスト!D1178))</f>
        <v>0.32706244510023302</v>
      </c>
      <c r="E1178" s="2">
        <f>IF(logVir!E1178="","",資本サービス!E1178/SUM(資本サービス!E1178,労働コスト!E1178))</f>
        <v>0.30622168080369011</v>
      </c>
      <c r="F1178" s="2">
        <f>IF(logVir!F1178="","",資本サービス!F1178/SUM(資本サービス!F1178,労働コスト!F1178))</f>
        <v>0.30748411793874797</v>
      </c>
      <c r="G1178" s="2">
        <f>IF(logVir!G1178="","",資本サービス!G1178/SUM(資本サービス!G1178,労働コスト!G1178))</f>
        <v>0.31869040361655565</v>
      </c>
      <c r="I1178" s="3">
        <v>38</v>
      </c>
      <c r="J1178" s="3">
        <v>28</v>
      </c>
      <c r="K1178" s="2" cm="1">
        <f t="array" ref="K1178">IF(C1178="","",0.5*(C1178+SUMPRODUCT(($B$1461:$B$1491=$J1178)*1,C$1461:C$1491)))</f>
        <v>0.38297854319853519</v>
      </c>
      <c r="L1178" s="2" cm="1">
        <f t="array" ref="L1178">IF(D1178="","",0.5*(D1178+SUMPRODUCT(($B$1461:$B$1491=$J1178)*1,D$1461:D$1491)))</f>
        <v>0.34183857978499033</v>
      </c>
      <c r="M1178" s="2" cm="1">
        <f t="array" ref="M1178">IF(E1178="","",0.5*(E1178+SUMPRODUCT(($B$1461:$B$1491=$J1178)*1,E$1461:E$1491)))</f>
        <v>0.31613242971091182</v>
      </c>
      <c r="N1178" s="2" cm="1">
        <f t="array" ref="N1178">IF(F1178="","",0.5*(F1178+SUMPRODUCT(($B$1461:$B$1491=$J1178)*1,F$1461:F$1491)))</f>
        <v>0.32012117712496158</v>
      </c>
      <c r="O1178" s="2" cm="1">
        <f t="array" ref="O1178">IF(G1178="","",0.5*(G1178+SUMPRODUCT(($B$1461:$B$1491=$J1178)*1,G$1461:G$1491)))</f>
        <v>0.33183903971543693</v>
      </c>
    </row>
    <row r="1179" spans="1:15" x14ac:dyDescent="0.55000000000000004">
      <c r="A1179" s="3">
        <v>38</v>
      </c>
      <c r="B1179" s="3">
        <v>29</v>
      </c>
      <c r="C1179" s="2">
        <f>IF(logVir!C1179="","",資本サービス!C1179/SUM(資本サービス!C1179,労働コスト!C1179))</f>
        <v>0.15850997063243324</v>
      </c>
      <c r="D1179" s="2">
        <f>IF(logVir!D1179="","",資本サービス!D1179/SUM(資本サービス!D1179,労働コスト!D1179))</f>
        <v>0.14050637515915657</v>
      </c>
      <c r="E1179" s="2">
        <f>IF(logVir!E1179="","",資本サービス!E1179/SUM(資本サービス!E1179,労働コスト!E1179))</f>
        <v>0.15207883191505414</v>
      </c>
      <c r="F1179" s="2">
        <f>IF(logVir!F1179="","",資本サービス!F1179/SUM(資本サービス!F1179,労働コスト!F1179))</f>
        <v>0.14314535628092073</v>
      </c>
      <c r="G1179" s="2">
        <f>IF(logVir!G1179="","",資本サービス!G1179/SUM(資本サービス!G1179,労働コスト!G1179))</f>
        <v>0.11052208420873208</v>
      </c>
      <c r="I1179" s="3">
        <v>38</v>
      </c>
      <c r="J1179" s="3">
        <v>29</v>
      </c>
      <c r="K1179" s="2" cm="1">
        <f t="array" ref="K1179">IF(C1179="","",0.5*(C1179+SUMPRODUCT(($B$1461:$B$1491=$J1179)*1,C$1461:C$1491)))</f>
        <v>0.17502743838271362</v>
      </c>
      <c r="L1179" s="2" cm="1">
        <f t="array" ref="L1179">IF(D1179="","",0.5*(D1179+SUMPRODUCT(($B$1461:$B$1491=$J1179)*1,D$1461:D$1491)))</f>
        <v>0.16713234317482439</v>
      </c>
      <c r="M1179" s="2" cm="1">
        <f t="array" ref="M1179">IF(E1179="","",0.5*(E1179+SUMPRODUCT(($B$1461:$B$1491=$J1179)*1,E$1461:E$1491)))</f>
        <v>0.15572505424822305</v>
      </c>
      <c r="N1179" s="2" cm="1">
        <f t="array" ref="N1179">IF(F1179="","",0.5*(F1179+SUMPRODUCT(($B$1461:$B$1491=$J1179)*1,F$1461:F$1491)))</f>
        <v>0.15936441329382317</v>
      </c>
      <c r="O1179" s="2" cm="1">
        <f t="array" ref="O1179">IF(G1179="","",0.5*(G1179+SUMPRODUCT(($B$1461:$B$1491=$J1179)*1,G$1461:G$1491)))</f>
        <v>0.13716144182122997</v>
      </c>
    </row>
    <row r="1180" spans="1:15" x14ac:dyDescent="0.55000000000000004">
      <c r="A1180" s="3">
        <v>38</v>
      </c>
      <c r="B1180" s="3">
        <v>30</v>
      </c>
      <c r="C1180" s="2">
        <f>IF(logVir!C1180="","",資本サービス!C1180/SUM(資本サービス!C1180,労働コスト!C1180))</f>
        <v>0.10319100882892479</v>
      </c>
      <c r="D1180" s="2">
        <f>IF(logVir!D1180="","",資本サービス!D1180/SUM(資本サービス!D1180,労働コスト!D1180))</f>
        <v>7.3710687374356515E-2</v>
      </c>
      <c r="E1180" s="2">
        <f>IF(logVir!E1180="","",資本サービス!E1180/SUM(資本サービス!E1180,労働コスト!E1180))</f>
        <v>8.044755111275903E-2</v>
      </c>
      <c r="F1180" s="2">
        <f>IF(logVir!F1180="","",資本サービス!F1180/SUM(資本サービス!F1180,労働コスト!F1180))</f>
        <v>6.9940394352507984E-2</v>
      </c>
      <c r="G1180" s="2">
        <f>IF(logVir!G1180="","",資本サービス!G1180/SUM(資本サービス!G1180,労働コスト!G1180))</f>
        <v>6.5312201794373581E-2</v>
      </c>
      <c r="I1180" s="3">
        <v>38</v>
      </c>
      <c r="J1180" s="3">
        <v>30</v>
      </c>
      <c r="K1180" s="2" cm="1">
        <f t="array" ref="K1180">IF(C1180="","",0.5*(C1180+SUMPRODUCT(($B$1461:$B$1491=$J1180)*1,C$1461:C$1491)))</f>
        <v>0.11880036305716002</v>
      </c>
      <c r="L1180" s="2" cm="1">
        <f t="array" ref="L1180">IF(D1180="","",0.5*(D1180+SUMPRODUCT(($B$1461:$B$1491=$J1180)*1,D$1461:D$1491)))</f>
        <v>9.349585460762555E-2</v>
      </c>
      <c r="M1180" s="2" cm="1">
        <f t="array" ref="M1180">IF(E1180="","",0.5*(E1180+SUMPRODUCT(($B$1461:$B$1491=$J1180)*1,E$1461:E$1491)))</f>
        <v>9.1451459550390773E-2</v>
      </c>
      <c r="N1180" s="2" cm="1">
        <f t="array" ref="N1180">IF(F1180="","",0.5*(F1180+SUMPRODUCT(($B$1461:$B$1491=$J1180)*1,F$1461:F$1491)))</f>
        <v>8.411592960377029E-2</v>
      </c>
      <c r="O1180" s="2" cm="1">
        <f t="array" ref="O1180">IF(G1180="","",0.5*(G1180+SUMPRODUCT(($B$1461:$B$1491=$J1180)*1,G$1461:G$1491)))</f>
        <v>7.5529477816240156E-2</v>
      </c>
    </row>
    <row r="1181" spans="1:15" x14ac:dyDescent="0.55000000000000004">
      <c r="A1181" s="3">
        <v>38</v>
      </c>
      <c r="B1181" s="3">
        <v>31</v>
      </c>
      <c r="C1181" s="2">
        <f>IF(logVir!C1181="","",資本サービス!C1181/SUM(資本サービス!C1181,労働コスト!C1181))</f>
        <v>0.2672533811845838</v>
      </c>
      <c r="D1181" s="2">
        <f>IF(logVir!D1181="","",資本サービス!D1181/SUM(資本サービス!D1181,労働コスト!D1181))</f>
        <v>0.22631699398061733</v>
      </c>
      <c r="E1181" s="2">
        <f>IF(logVir!E1181="","",資本サービス!E1181/SUM(資本サービス!E1181,労働コスト!E1181))</f>
        <v>0.20921318936182692</v>
      </c>
      <c r="F1181" s="2">
        <f>IF(logVir!F1181="","",資本サービス!F1181/SUM(資本サービス!F1181,労働コスト!F1181))</f>
        <v>0.20121521922273577</v>
      </c>
      <c r="G1181" s="2">
        <f>IF(logVir!G1181="","",資本サービス!G1181/SUM(資本サービス!G1181,労働コスト!G1181))</f>
        <v>0.19418850537810664</v>
      </c>
      <c r="I1181" s="3">
        <v>38</v>
      </c>
      <c r="J1181" s="3">
        <v>31</v>
      </c>
      <c r="K1181" s="2" cm="1">
        <f t="array" ref="K1181">IF(C1181="","",0.5*(C1181+SUMPRODUCT(($B$1461:$B$1491=$J1181)*1,C$1461:C$1491)))</f>
        <v>0.24911383927517333</v>
      </c>
      <c r="L1181" s="2" cm="1">
        <f t="array" ref="L1181">IF(D1181="","",0.5*(D1181+SUMPRODUCT(($B$1461:$B$1491=$J1181)*1,D$1461:D$1491)))</f>
        <v>0.235330428698446</v>
      </c>
      <c r="M1181" s="2" cm="1">
        <f t="array" ref="M1181">IF(E1181="","",0.5*(E1181+SUMPRODUCT(($B$1461:$B$1491=$J1181)*1,E$1461:E$1491)))</f>
        <v>0.21196936849289527</v>
      </c>
      <c r="N1181" s="2" cm="1">
        <f t="array" ref="N1181">IF(F1181="","",0.5*(F1181+SUMPRODUCT(($B$1461:$B$1491=$J1181)*1,F$1461:F$1491)))</f>
        <v>0.20371072098440351</v>
      </c>
      <c r="O1181" s="2" cm="1">
        <f t="array" ref="O1181">IF(G1181="","",0.5*(G1181+SUMPRODUCT(($B$1461:$B$1491=$J1181)*1,G$1461:G$1491)))</f>
        <v>0.1973125948586521</v>
      </c>
    </row>
    <row r="1182" spans="1:15" x14ac:dyDescent="0.55000000000000004">
      <c r="A1182" s="3">
        <v>39</v>
      </c>
      <c r="B1182" s="3">
        <v>1</v>
      </c>
      <c r="C1182" s="2">
        <f>IF(logVir!C1182="","",資本サービス!C1182/SUM(資本サービス!C1182,労働コスト!C1182))</f>
        <v>0.29591511608055371</v>
      </c>
      <c r="D1182" s="2">
        <f>IF(logVir!D1182="","",資本サービス!D1182/SUM(資本サービス!D1182,労働コスト!D1182))</f>
        <v>0.18084358084630245</v>
      </c>
      <c r="E1182" s="2">
        <f>IF(logVir!E1182="","",資本サービス!E1182/SUM(資本サービス!E1182,労働コスト!E1182))</f>
        <v>0.2093166901470398</v>
      </c>
      <c r="F1182" s="2">
        <f>IF(logVir!F1182="","",資本サービス!F1182/SUM(資本サービス!F1182,労働コスト!F1182))</f>
        <v>0.22453778388354806</v>
      </c>
      <c r="G1182" s="2">
        <f>IF(logVir!G1182="","",資本サービス!G1182/SUM(資本サービス!G1182,労働コスト!G1182))</f>
        <v>0.21383415338651454</v>
      </c>
      <c r="I1182" s="3">
        <v>39</v>
      </c>
      <c r="J1182" s="3">
        <v>1</v>
      </c>
      <c r="K1182" s="2" cm="1">
        <f t="array" ref="K1182">IF(C1182="","",0.5*(C1182+SUMPRODUCT(($B$1461:$B$1491=$J1182)*1,C$1461:C$1491)))</f>
        <v>0.38588918302097752</v>
      </c>
      <c r="L1182" s="2" cm="1">
        <f t="array" ref="L1182">IF(D1182="","",0.5*(D1182+SUMPRODUCT(($B$1461:$B$1491=$J1182)*1,D$1461:D$1491)))</f>
        <v>0.26584000279630932</v>
      </c>
      <c r="M1182" s="2" cm="1">
        <f t="array" ref="M1182">IF(E1182="","",0.5*(E1182+SUMPRODUCT(($B$1461:$B$1491=$J1182)*1,E$1461:E$1491)))</f>
        <v>0.27377395215412248</v>
      </c>
      <c r="N1182" s="2" cm="1">
        <f t="array" ref="N1182">IF(F1182="","",0.5*(F1182+SUMPRODUCT(($B$1461:$B$1491=$J1182)*1,F$1461:F$1491)))</f>
        <v>0.28344813930247209</v>
      </c>
      <c r="O1182" s="2" cm="1">
        <f t="array" ref="O1182">IF(G1182="","",0.5*(G1182+SUMPRODUCT(($B$1461:$B$1491=$J1182)*1,G$1461:G$1491)))</f>
        <v>0.26663477093689636</v>
      </c>
    </row>
    <row r="1183" spans="1:15" x14ac:dyDescent="0.55000000000000004">
      <c r="A1183" s="3">
        <v>39</v>
      </c>
      <c r="B1183" s="3">
        <v>2</v>
      </c>
      <c r="C1183" s="2">
        <f>IF(logVir!C1183="","",資本サービス!C1183/SUM(資本サービス!C1183,労働コスト!C1183))</f>
        <v>0.41054173773926339</v>
      </c>
      <c r="D1183" s="2">
        <f>IF(logVir!D1183="","",資本サービス!D1183/SUM(資本サービス!D1183,労働コスト!D1183))</f>
        <v>0.39188553005448951</v>
      </c>
      <c r="E1183" s="2">
        <f>IF(logVir!E1183="","",資本サービス!E1183/SUM(資本サービス!E1183,労働コスト!E1183))</f>
        <v>0.41923360684468786</v>
      </c>
      <c r="F1183" s="2">
        <f>IF(logVir!F1183="","",資本サービス!F1183/SUM(資本サービス!F1183,労働コスト!F1183))</f>
        <v>0.42432184351327379</v>
      </c>
      <c r="G1183" s="2">
        <f>IF(logVir!G1183="","",資本サービス!G1183/SUM(資本サービス!G1183,労働コスト!G1183))</f>
        <v>0.33658110446827111</v>
      </c>
      <c r="I1183" s="3">
        <v>39</v>
      </c>
      <c r="J1183" s="3">
        <v>2</v>
      </c>
      <c r="K1183" s="2" cm="1">
        <f t="array" ref="K1183">IF(C1183="","",0.5*(C1183+SUMPRODUCT(($B$1461:$B$1491=$J1183)*1,C$1461:C$1491)))</f>
        <v>0.44299410255190286</v>
      </c>
      <c r="L1183" s="2" cm="1">
        <f t="array" ref="L1183">IF(D1183="","",0.5*(D1183+SUMPRODUCT(($B$1461:$B$1491=$J1183)*1,D$1461:D$1491)))</f>
        <v>0.39963374839212823</v>
      </c>
      <c r="M1183" s="2" cm="1">
        <f t="array" ref="M1183">IF(E1183="","",0.5*(E1183+SUMPRODUCT(($B$1461:$B$1491=$J1183)*1,E$1461:E$1491)))</f>
        <v>0.45046910593384826</v>
      </c>
      <c r="N1183" s="2" cm="1">
        <f t="array" ref="N1183">IF(F1183="","",0.5*(F1183+SUMPRODUCT(($B$1461:$B$1491=$J1183)*1,F$1461:F$1491)))</f>
        <v>0.45416720917642872</v>
      </c>
      <c r="O1183" s="2" cm="1">
        <f t="array" ref="O1183">IF(G1183="","",0.5*(G1183+SUMPRODUCT(($B$1461:$B$1491=$J1183)*1,G$1461:G$1491)))</f>
        <v>0.3717430799730157</v>
      </c>
    </row>
    <row r="1184" spans="1:15" x14ac:dyDescent="0.55000000000000004">
      <c r="A1184" s="3">
        <v>39</v>
      </c>
      <c r="B1184" s="3">
        <v>3</v>
      </c>
      <c r="C1184" s="2">
        <f>IF(logVir!C1184="","",資本サービス!C1184/SUM(資本サービス!C1184,労働コスト!C1184))</f>
        <v>0.32620832964777607</v>
      </c>
      <c r="D1184" s="2">
        <f>IF(logVir!D1184="","",資本サービス!D1184/SUM(資本サービス!D1184,労働コスト!D1184))</f>
        <v>0.27865150989499865</v>
      </c>
      <c r="E1184" s="2">
        <f>IF(logVir!E1184="","",資本サービス!E1184/SUM(資本サービス!E1184,労働コスト!E1184))</f>
        <v>0.22362090318103767</v>
      </c>
      <c r="F1184" s="2">
        <f>IF(logVir!F1184="","",資本サービス!F1184/SUM(資本サービス!F1184,労働コスト!F1184))</f>
        <v>0.23573746197295825</v>
      </c>
      <c r="G1184" s="2">
        <f>IF(logVir!G1184="","",資本サービス!G1184/SUM(資本サービス!G1184,労働コスト!G1184))</f>
        <v>0.20403170022239106</v>
      </c>
      <c r="I1184" s="3">
        <v>39</v>
      </c>
      <c r="J1184" s="3">
        <v>3</v>
      </c>
      <c r="K1184" s="2" cm="1">
        <f t="array" ref="K1184">IF(C1184="","",0.5*(C1184+SUMPRODUCT(($B$1461:$B$1491=$J1184)*1,C$1461:C$1491)))</f>
        <v>0.31442014092189263</v>
      </c>
      <c r="L1184" s="2" cm="1">
        <f t="array" ref="L1184">IF(D1184="","",0.5*(D1184+SUMPRODUCT(($B$1461:$B$1491=$J1184)*1,D$1461:D$1491)))</f>
        <v>0.27311517922923317</v>
      </c>
      <c r="M1184" s="2" cm="1">
        <f t="array" ref="M1184">IF(E1184="","",0.5*(E1184+SUMPRODUCT(($B$1461:$B$1491=$J1184)*1,E$1461:E$1491)))</f>
        <v>0.23752105514492963</v>
      </c>
      <c r="N1184" s="2" cm="1">
        <f t="array" ref="N1184">IF(F1184="","",0.5*(F1184+SUMPRODUCT(($B$1461:$B$1491=$J1184)*1,F$1461:F$1491)))</f>
        <v>0.24444359719370809</v>
      </c>
      <c r="O1184" s="2" cm="1">
        <f t="array" ref="O1184">IF(G1184="","",0.5*(G1184+SUMPRODUCT(($B$1461:$B$1491=$J1184)*1,G$1461:G$1491)))</f>
        <v>0.21217083312203078</v>
      </c>
    </row>
    <row r="1185" spans="1:15" x14ac:dyDescent="0.55000000000000004">
      <c r="A1185" s="3">
        <v>39</v>
      </c>
      <c r="B1185" s="3">
        <v>4</v>
      </c>
      <c r="C1185" s="2">
        <f>IF(logVir!C1185="","",資本サービス!C1185/SUM(資本サービス!C1185,労働コスト!C1185))</f>
        <v>0.3187058261740135</v>
      </c>
      <c r="D1185" s="2">
        <f>IF(logVir!D1185="","",資本サービス!D1185/SUM(資本サービス!D1185,労働コスト!D1185))</f>
        <v>0.37608025852250054</v>
      </c>
      <c r="E1185" s="2">
        <f>IF(logVir!E1185="","",資本サービス!E1185/SUM(資本サービス!E1185,労働コスト!E1185))</f>
        <v>0.35085176549393088</v>
      </c>
      <c r="F1185" s="2">
        <f>IF(logVir!F1185="","",資本サービス!F1185/SUM(資本サービス!F1185,労働コスト!F1185))</f>
        <v>0.34316022101087618</v>
      </c>
      <c r="G1185" s="2">
        <f>IF(logVir!G1185="","",資本サービス!G1185/SUM(資本サービス!G1185,労働コスト!G1185))</f>
        <v>0.33330992765177392</v>
      </c>
      <c r="I1185" s="3">
        <v>39</v>
      </c>
      <c r="J1185" s="3">
        <v>4</v>
      </c>
      <c r="K1185" s="2" cm="1">
        <f t="array" ref="K1185">IF(C1185="","",0.5*(C1185+SUMPRODUCT(($B$1461:$B$1491=$J1185)*1,C$1461:C$1491)))</f>
        <v>0.27843201569406856</v>
      </c>
      <c r="L1185" s="2" cm="1">
        <f t="array" ref="L1185">IF(D1185="","",0.5*(D1185+SUMPRODUCT(($B$1461:$B$1491=$J1185)*1,D$1461:D$1491)))</f>
        <v>0.31873691290421341</v>
      </c>
      <c r="M1185" s="2" cm="1">
        <f t="array" ref="M1185">IF(E1185="","",0.5*(E1185+SUMPRODUCT(($B$1461:$B$1491=$J1185)*1,E$1461:E$1491)))</f>
        <v>0.29845319327559594</v>
      </c>
      <c r="N1185" s="2" cm="1">
        <f t="array" ref="N1185">IF(F1185="","",0.5*(F1185+SUMPRODUCT(($B$1461:$B$1491=$J1185)*1,F$1461:F$1491)))</f>
        <v>0.29794054182767904</v>
      </c>
      <c r="O1185" s="2" cm="1">
        <f t="array" ref="O1185">IF(G1185="","",0.5*(G1185+SUMPRODUCT(($B$1461:$B$1491=$J1185)*1,G$1461:G$1491)))</f>
        <v>0.28161723357127</v>
      </c>
    </row>
    <row r="1186" spans="1:15" x14ac:dyDescent="0.55000000000000004">
      <c r="A1186" s="3">
        <v>39</v>
      </c>
      <c r="B1186" s="3">
        <v>5</v>
      </c>
      <c r="C1186" s="2">
        <f>IF(logVir!C1186="","",資本サービス!C1186/SUM(資本サービス!C1186,労働コスト!C1186))</f>
        <v>0.33627024881784734</v>
      </c>
      <c r="D1186" s="2">
        <f>IF(logVir!D1186="","",資本サービス!D1186/SUM(資本サービス!D1186,労働コスト!D1186))</f>
        <v>0.30973869029311013</v>
      </c>
      <c r="E1186" s="2">
        <f>IF(logVir!E1186="","",資本サービス!E1186/SUM(資本サービス!E1186,労働コスト!E1186))</f>
        <v>0.26890704138269039</v>
      </c>
      <c r="F1186" s="2">
        <f>IF(logVir!F1186="","",資本サービス!F1186/SUM(資本サービス!F1186,労働コスト!F1186))</f>
        <v>0.26290986741172612</v>
      </c>
      <c r="G1186" s="2">
        <f>IF(logVir!G1186="","",資本サービス!G1186/SUM(資本サービス!G1186,労働コスト!G1186))</f>
        <v>0.25018242132149648</v>
      </c>
      <c r="I1186" s="3">
        <v>39</v>
      </c>
      <c r="J1186" s="3">
        <v>5</v>
      </c>
      <c r="K1186" s="2" cm="1">
        <f t="array" ref="K1186">IF(C1186="","",0.5*(C1186+SUMPRODUCT(($B$1461:$B$1491=$J1186)*1,C$1461:C$1491)))</f>
        <v>0.34566408537646121</v>
      </c>
      <c r="L1186" s="2" cm="1">
        <f t="array" ref="L1186">IF(D1186="","",0.5*(D1186+SUMPRODUCT(($B$1461:$B$1491=$J1186)*1,D$1461:D$1491)))</f>
        <v>0.3155263956659019</v>
      </c>
      <c r="M1186" s="2" cm="1">
        <f t="array" ref="M1186">IF(E1186="","",0.5*(E1186+SUMPRODUCT(($B$1461:$B$1491=$J1186)*1,E$1461:E$1491)))</f>
        <v>0.28231979339531821</v>
      </c>
      <c r="N1186" s="2" cm="1">
        <f t="array" ref="N1186">IF(F1186="","",0.5*(F1186+SUMPRODUCT(($B$1461:$B$1491=$J1186)*1,F$1461:F$1491)))</f>
        <v>0.27582415916865333</v>
      </c>
      <c r="O1186" s="2" cm="1">
        <f t="array" ref="O1186">IF(G1186="","",0.5*(G1186+SUMPRODUCT(($B$1461:$B$1491=$J1186)*1,G$1461:G$1491)))</f>
        <v>0.25805921635904117</v>
      </c>
    </row>
    <row r="1187" spans="1:15" x14ac:dyDescent="0.55000000000000004">
      <c r="A1187" s="3">
        <v>39</v>
      </c>
      <c r="B1187" s="3">
        <v>6</v>
      </c>
      <c r="C1187" s="2">
        <f>IF(logVir!C1187="","",資本サービス!C1187/SUM(資本サービス!C1187,労働コスト!C1187))</f>
        <v>0.56267711653638963</v>
      </c>
      <c r="D1187" s="2">
        <f>IF(logVir!D1187="","",資本サービス!D1187/SUM(資本サービス!D1187,労働コスト!D1187))</f>
        <v>0.46580676254413028</v>
      </c>
      <c r="E1187" s="2">
        <f>IF(logVir!E1187="","",資本サービス!E1187/SUM(資本サービス!E1187,労働コスト!E1187))</f>
        <v>0.50975781130094644</v>
      </c>
      <c r="F1187" s="2">
        <f>IF(logVir!F1187="","",資本サービス!F1187/SUM(資本サービス!F1187,労働コスト!F1187))</f>
        <v>0.50207951030126219</v>
      </c>
      <c r="G1187" s="2">
        <f>IF(logVir!G1187="","",資本サービス!G1187/SUM(資本サービス!G1187,労働コスト!G1187))</f>
        <v>0.4317930933121209</v>
      </c>
      <c r="I1187" s="3">
        <v>39</v>
      </c>
      <c r="J1187" s="3">
        <v>6</v>
      </c>
      <c r="K1187" s="2" cm="1">
        <f t="array" ref="K1187">IF(C1187="","",0.5*(C1187+SUMPRODUCT(($B$1461:$B$1491=$J1187)*1,C$1461:C$1491)))</f>
        <v>0.59098369106215087</v>
      </c>
      <c r="L1187" s="2" cm="1">
        <f t="array" ref="L1187">IF(D1187="","",0.5*(D1187+SUMPRODUCT(($B$1461:$B$1491=$J1187)*1,D$1461:D$1491)))</f>
        <v>0.52587117409916906</v>
      </c>
      <c r="M1187" s="2" cm="1">
        <f t="array" ref="M1187">IF(E1187="","",0.5*(E1187+SUMPRODUCT(($B$1461:$B$1491=$J1187)*1,E$1461:E$1491)))</f>
        <v>0.54913923756859617</v>
      </c>
      <c r="N1187" s="2" cm="1">
        <f t="array" ref="N1187">IF(F1187="","",0.5*(F1187+SUMPRODUCT(($B$1461:$B$1491=$J1187)*1,F$1461:F$1491)))</f>
        <v>0.55001374922836521</v>
      </c>
      <c r="O1187" s="2" cm="1">
        <f t="array" ref="O1187">IF(G1187="","",0.5*(G1187+SUMPRODUCT(($B$1461:$B$1491=$J1187)*1,G$1461:G$1491)))</f>
        <v>0.49732066251735008</v>
      </c>
    </row>
    <row r="1188" spans="1:15" x14ac:dyDescent="0.55000000000000004">
      <c r="A1188" s="3">
        <v>39</v>
      </c>
      <c r="B1188" s="3">
        <v>7</v>
      </c>
      <c r="C1188" s="2">
        <f>IF(logVir!C1188="","",資本サービス!C1188/SUM(資本サービス!C1188,労働コスト!C1188))</f>
        <v>0.72427276059933321</v>
      </c>
      <c r="D1188" s="2">
        <f>IF(logVir!D1188="","",資本サービス!D1188/SUM(資本サービス!D1188,労働コスト!D1188))</f>
        <v>0.68321517714074886</v>
      </c>
      <c r="E1188" s="2">
        <f>IF(logVir!E1188="","",資本サービス!E1188/SUM(資本サービス!E1188,労働コスト!E1188))</f>
        <v>0.72283974611382495</v>
      </c>
      <c r="F1188" s="2">
        <f>IF(logVir!F1188="","",資本サービス!F1188/SUM(資本サービス!F1188,労働コスト!F1188))</f>
        <v>0.72967554258096678</v>
      </c>
      <c r="G1188" s="2">
        <f>IF(logVir!G1188="","",資本サービス!G1188/SUM(資本サービス!G1188,労働コスト!G1188))</f>
        <v>0.68970270574351056</v>
      </c>
      <c r="I1188" s="3">
        <v>39</v>
      </c>
      <c r="J1188" s="3">
        <v>7</v>
      </c>
      <c r="K1188" s="2" cm="1">
        <f t="array" ref="K1188">IF(C1188="","",0.5*(C1188+SUMPRODUCT(($B$1461:$B$1491=$J1188)*1,C$1461:C$1491)))</f>
        <v>0.55220956264380916</v>
      </c>
      <c r="L1188" s="2" cm="1">
        <f t="array" ref="L1188">IF(D1188="","",0.5*(D1188+SUMPRODUCT(($B$1461:$B$1491=$J1188)*1,D$1461:D$1491)))</f>
        <v>0.51019501618936403</v>
      </c>
      <c r="M1188" s="2" cm="1">
        <f t="array" ref="M1188">IF(E1188="","",0.5*(E1188+SUMPRODUCT(($B$1461:$B$1491=$J1188)*1,E$1461:E$1491)))</f>
        <v>0.52297851202932921</v>
      </c>
      <c r="N1188" s="2" cm="1">
        <f t="array" ref="N1188">IF(F1188="","",0.5*(F1188+SUMPRODUCT(($B$1461:$B$1491=$J1188)*1,F$1461:F$1491)))</f>
        <v>0.52625850822028108</v>
      </c>
      <c r="O1188" s="2" cm="1">
        <f t="array" ref="O1188">IF(G1188="","",0.5*(G1188+SUMPRODUCT(($B$1461:$B$1491=$J1188)*1,G$1461:G$1491)))</f>
        <v>0.49320890585842558</v>
      </c>
    </row>
    <row r="1189" spans="1:15" x14ac:dyDescent="0.55000000000000004">
      <c r="A1189" s="3">
        <v>39</v>
      </c>
      <c r="B1189" s="3">
        <v>8</v>
      </c>
      <c r="C1189" s="2">
        <f>IF(logVir!C1189="","",資本サービス!C1189/SUM(資本サービス!C1189,労働コスト!C1189))</f>
        <v>0.61218996598812614</v>
      </c>
      <c r="D1189" s="2">
        <f>IF(logVir!D1189="","",資本サービス!D1189/SUM(資本サービス!D1189,労働コスト!D1189))</f>
        <v>0.46703400604595158</v>
      </c>
      <c r="E1189" s="2">
        <f>IF(logVir!E1189="","",資本サービス!E1189/SUM(資本サービス!E1189,労働コスト!E1189))</f>
        <v>0.42478703958327158</v>
      </c>
      <c r="F1189" s="2">
        <f>IF(logVir!F1189="","",資本サービス!F1189/SUM(資本サービス!F1189,労働コスト!F1189))</f>
        <v>0.43574259524808212</v>
      </c>
      <c r="G1189" s="2">
        <f>IF(logVir!G1189="","",資本サービス!G1189/SUM(資本サービス!G1189,労働コスト!G1189))</f>
        <v>0.39817419057561432</v>
      </c>
      <c r="I1189" s="3">
        <v>39</v>
      </c>
      <c r="J1189" s="3">
        <v>8</v>
      </c>
      <c r="K1189" s="2" cm="1">
        <f t="array" ref="K1189">IF(C1189="","",0.5*(C1189+SUMPRODUCT(($B$1461:$B$1491=$J1189)*1,C$1461:C$1491)))</f>
        <v>0.53117994674034019</v>
      </c>
      <c r="L1189" s="2" cm="1">
        <f t="array" ref="L1189">IF(D1189="","",0.5*(D1189+SUMPRODUCT(($B$1461:$B$1491=$J1189)*1,D$1461:D$1491)))</f>
        <v>0.43406709986277792</v>
      </c>
      <c r="M1189" s="2" cm="1">
        <f t="array" ref="M1189">IF(E1189="","",0.5*(E1189+SUMPRODUCT(($B$1461:$B$1491=$J1189)*1,E$1461:E$1491)))</f>
        <v>0.41270140736416883</v>
      </c>
      <c r="N1189" s="2" cm="1">
        <f t="array" ref="N1189">IF(F1189="","",0.5*(F1189+SUMPRODUCT(($B$1461:$B$1491=$J1189)*1,F$1461:F$1491)))</f>
        <v>0.42269975513832314</v>
      </c>
      <c r="O1189" s="2" cm="1">
        <f t="array" ref="O1189">IF(G1189="","",0.5*(G1189+SUMPRODUCT(($B$1461:$B$1491=$J1189)*1,G$1461:G$1491)))</f>
        <v>0.38964181407724408</v>
      </c>
    </row>
    <row r="1190" spans="1:15" x14ac:dyDescent="0.55000000000000004">
      <c r="A1190" s="3">
        <v>39</v>
      </c>
      <c r="B1190" s="3">
        <v>9</v>
      </c>
      <c r="C1190" s="2">
        <f>IF(logVir!C1190="","",資本サービス!C1190/SUM(資本サービス!C1190,労働コスト!C1190))</f>
        <v>0.18336387279670938</v>
      </c>
      <c r="D1190" s="2">
        <f>IF(logVir!D1190="","",資本サービス!D1190/SUM(資本サービス!D1190,労働コスト!D1190))</f>
        <v>0.15738103765747322</v>
      </c>
      <c r="E1190" s="2">
        <f>IF(logVir!E1190="","",資本サービス!E1190/SUM(資本サービス!E1190,労働コスト!E1190))</f>
        <v>0.12683999010855596</v>
      </c>
      <c r="F1190" s="2">
        <f>IF(logVir!F1190="","",資本サービス!F1190/SUM(資本サービス!F1190,労働コスト!F1190))</f>
        <v>0.11383286685408502</v>
      </c>
      <c r="G1190" s="2">
        <f>IF(logVir!G1190="","",資本サービス!G1190/SUM(資本サービス!G1190,労働コスト!G1190))</f>
        <v>9.2200746190710059E-2</v>
      </c>
      <c r="I1190" s="3">
        <v>39</v>
      </c>
      <c r="J1190" s="3">
        <v>9</v>
      </c>
      <c r="K1190" s="2" cm="1">
        <f t="array" ref="K1190">IF(C1190="","",0.5*(C1190+SUMPRODUCT(($B$1461:$B$1491=$J1190)*1,C$1461:C$1491)))</f>
        <v>0.19367549685636531</v>
      </c>
      <c r="L1190" s="2" cm="1">
        <f t="array" ref="L1190">IF(D1190="","",0.5*(D1190+SUMPRODUCT(($B$1461:$B$1491=$J1190)*1,D$1461:D$1491)))</f>
        <v>0.17512690032743128</v>
      </c>
      <c r="M1190" s="2" cm="1">
        <f t="array" ref="M1190">IF(E1190="","",0.5*(E1190+SUMPRODUCT(($B$1461:$B$1491=$J1190)*1,E$1461:E$1491)))</f>
        <v>0.14684777008101357</v>
      </c>
      <c r="N1190" s="2" cm="1">
        <f t="array" ref="N1190">IF(F1190="","",0.5*(F1190+SUMPRODUCT(($B$1461:$B$1491=$J1190)*1,F$1461:F$1491)))</f>
        <v>0.13897765672429566</v>
      </c>
      <c r="O1190" s="2" cm="1">
        <f t="array" ref="O1190">IF(G1190="","",0.5*(G1190+SUMPRODUCT(($B$1461:$B$1491=$J1190)*1,G$1461:G$1491)))</f>
        <v>0.11728237045528568</v>
      </c>
    </row>
    <row r="1191" spans="1:15" x14ac:dyDescent="0.55000000000000004">
      <c r="A1191" s="3">
        <v>39</v>
      </c>
      <c r="B1191" s="3">
        <v>10</v>
      </c>
      <c r="C1191" s="2">
        <f>IF(logVir!C1191="","",資本サービス!C1191/SUM(資本サービス!C1191,労働コスト!C1191))</f>
        <v>0.46602461887970936</v>
      </c>
      <c r="D1191" s="2">
        <f>IF(logVir!D1191="","",資本サービス!D1191/SUM(資本サービス!D1191,労働コスト!D1191))</f>
        <v>0.53356490613707797</v>
      </c>
      <c r="E1191" s="2">
        <f>IF(logVir!E1191="","",資本サービス!E1191/SUM(資本サービス!E1191,労働コスト!E1191))</f>
        <v>0.48586776017764854</v>
      </c>
      <c r="F1191" s="2">
        <f>IF(logVir!F1191="","",資本サービス!F1191/SUM(資本サービス!F1191,労働コスト!F1191))</f>
        <v>0.46193096764252017</v>
      </c>
      <c r="G1191" s="2">
        <f>IF(logVir!G1191="","",資本サービス!G1191/SUM(資本サービス!G1191,労働コスト!G1191))</f>
        <v>0.38996438930162586</v>
      </c>
      <c r="I1191" s="3">
        <v>39</v>
      </c>
      <c r="J1191" s="3">
        <v>10</v>
      </c>
      <c r="K1191" s="2" cm="1">
        <f t="array" ref="K1191">IF(C1191="","",0.5*(C1191+SUMPRODUCT(($B$1461:$B$1491=$J1191)*1,C$1461:C$1491)))</f>
        <v>0.4197578773000078</v>
      </c>
      <c r="L1191" s="2" cm="1">
        <f t="array" ref="L1191">IF(D1191="","",0.5*(D1191+SUMPRODUCT(($B$1461:$B$1491=$J1191)*1,D$1461:D$1491)))</f>
        <v>0.4453336864539662</v>
      </c>
      <c r="M1191" s="2" cm="1">
        <f t="array" ref="M1191">IF(E1191="","",0.5*(E1191+SUMPRODUCT(($B$1461:$B$1491=$J1191)*1,E$1461:E$1491)))</f>
        <v>0.40319258226138582</v>
      </c>
      <c r="N1191" s="2" cm="1">
        <f t="array" ref="N1191">IF(F1191="","",0.5*(F1191+SUMPRODUCT(($B$1461:$B$1491=$J1191)*1,F$1461:F$1491)))</f>
        <v>0.39137730446821389</v>
      </c>
      <c r="O1191" s="2" cm="1">
        <f t="array" ref="O1191">IF(G1191="","",0.5*(G1191+SUMPRODUCT(($B$1461:$B$1491=$J1191)*1,G$1461:G$1491)))</f>
        <v>0.33745844345735065</v>
      </c>
    </row>
    <row r="1192" spans="1:15" x14ac:dyDescent="0.55000000000000004">
      <c r="A1192" s="3">
        <v>39</v>
      </c>
      <c r="B1192" s="3">
        <v>11</v>
      </c>
      <c r="C1192" s="2">
        <f>IF(logVir!C1192="","",資本サービス!C1192/SUM(資本サービス!C1192,労働コスト!C1192))</f>
        <v>0.44113568605340225</v>
      </c>
      <c r="D1192" s="2">
        <f>IF(logVir!D1192="","",資本サービス!D1192/SUM(資本サービス!D1192,労働コスト!D1192))</f>
        <v>0.47377460431030161</v>
      </c>
      <c r="E1192" s="2">
        <f>IF(logVir!E1192="","",資本サービス!E1192/SUM(資本サービス!E1192,労働コスト!E1192))</f>
        <v>0.49496973161549312</v>
      </c>
      <c r="F1192" s="2">
        <f>IF(logVir!F1192="","",資本サービス!F1192/SUM(資本サービス!F1192,労働コスト!F1192))</f>
        <v>0.51863551291228038</v>
      </c>
      <c r="G1192" s="2">
        <f>IF(logVir!G1192="","",資本サービス!G1192/SUM(資本サービス!G1192,労働コスト!G1192))</f>
        <v>0.44513028538174754</v>
      </c>
      <c r="I1192" s="3">
        <v>39</v>
      </c>
      <c r="J1192" s="3">
        <v>11</v>
      </c>
      <c r="K1192" s="2" cm="1">
        <f t="array" ref="K1192">IF(C1192="","",0.5*(C1192+SUMPRODUCT(($B$1461:$B$1491=$J1192)*1,C$1461:C$1491)))</f>
        <v>0.43815247777920974</v>
      </c>
      <c r="L1192" s="2" cm="1">
        <f t="array" ref="L1192">IF(D1192="","",0.5*(D1192+SUMPRODUCT(($B$1461:$B$1491=$J1192)*1,D$1461:D$1491)))</f>
        <v>0.45289033177987881</v>
      </c>
      <c r="M1192" s="2" cm="1">
        <f t="array" ref="M1192">IF(E1192="","",0.5*(E1192+SUMPRODUCT(($B$1461:$B$1491=$J1192)*1,E$1461:E$1491)))</f>
        <v>0.4572547919227633</v>
      </c>
      <c r="N1192" s="2" cm="1">
        <f t="array" ref="N1192">IF(F1192="","",0.5*(F1192+SUMPRODUCT(($B$1461:$B$1491=$J1192)*1,F$1461:F$1491)))</f>
        <v>0.47298205486360334</v>
      </c>
      <c r="O1192" s="2" cm="1">
        <f t="array" ref="O1192">IF(G1192="","",0.5*(G1192+SUMPRODUCT(($B$1461:$B$1491=$J1192)*1,G$1461:G$1491)))</f>
        <v>0.42559298030501636</v>
      </c>
    </row>
    <row r="1193" spans="1:15" x14ac:dyDescent="0.55000000000000004">
      <c r="A1193" s="3">
        <v>39</v>
      </c>
      <c r="B1193" s="3">
        <v>12</v>
      </c>
      <c r="C1193" s="2">
        <f>IF(logVir!C1193="","",資本サービス!C1193/SUM(資本サービス!C1193,労働コスト!C1193))</f>
        <v>0.38067892886596899</v>
      </c>
      <c r="D1193" s="2">
        <f>IF(logVir!D1193="","",資本サービス!D1193/SUM(資本サービス!D1193,労働コスト!D1193))</f>
        <v>0.31506664903264481</v>
      </c>
      <c r="E1193" s="2">
        <f>IF(logVir!E1193="","",資本サービス!E1193/SUM(資本サービス!E1193,労働コスト!E1193))</f>
        <v>0.32171624915207225</v>
      </c>
      <c r="F1193" s="2">
        <f>IF(logVir!F1193="","",資本サービス!F1193/SUM(資本サービス!F1193,労働コスト!F1193))</f>
        <v>0.32536918139750087</v>
      </c>
      <c r="G1193" s="2">
        <f>IF(logVir!G1193="","",資本サービス!G1193/SUM(資本サービス!G1193,労働コスト!G1193))</f>
        <v>0.2706757243346401</v>
      </c>
      <c r="I1193" s="3">
        <v>39</v>
      </c>
      <c r="J1193" s="3">
        <v>12</v>
      </c>
      <c r="K1193" s="2" cm="1">
        <f t="array" ref="K1193">IF(C1193="","",0.5*(C1193+SUMPRODUCT(($B$1461:$B$1491=$J1193)*1,C$1461:C$1491)))</f>
        <v>0.44594690753823013</v>
      </c>
      <c r="L1193" s="2" cm="1">
        <f t="array" ref="L1193">IF(D1193="","",0.5*(D1193+SUMPRODUCT(($B$1461:$B$1491=$J1193)*1,D$1461:D$1491)))</f>
        <v>0.40102741103361494</v>
      </c>
      <c r="M1193" s="2" cm="1">
        <f t="array" ref="M1193">IF(E1193="","",0.5*(E1193+SUMPRODUCT(($B$1461:$B$1491=$J1193)*1,E$1461:E$1491)))</f>
        <v>0.40376878754907103</v>
      </c>
      <c r="N1193" s="2" cm="1">
        <f t="array" ref="N1193">IF(F1193="","",0.5*(F1193+SUMPRODUCT(($B$1461:$B$1491=$J1193)*1,F$1461:F$1491)))</f>
        <v>0.40330984309148438</v>
      </c>
      <c r="O1193" s="2" cm="1">
        <f t="array" ref="O1193">IF(G1193="","",0.5*(G1193+SUMPRODUCT(($B$1461:$B$1491=$J1193)*1,G$1461:G$1491)))</f>
        <v>0.35433901810555268</v>
      </c>
    </row>
    <row r="1194" spans="1:15" x14ac:dyDescent="0.55000000000000004">
      <c r="A1194" s="3">
        <v>39</v>
      </c>
      <c r="B1194" s="3">
        <v>13</v>
      </c>
      <c r="C1194" s="2">
        <f>IF(logVir!C1194="","",資本サービス!C1194/SUM(資本サービス!C1194,労働コスト!C1194))</f>
        <v>0.55494653594245524</v>
      </c>
      <c r="D1194" s="2">
        <f>IF(logVir!D1194="","",資本サービス!D1194/SUM(資本サービス!D1194,労働コスト!D1194))</f>
        <v>0.65160254356159442</v>
      </c>
      <c r="E1194" s="2">
        <f>IF(logVir!E1194="","",資本サービス!E1194/SUM(資本サービス!E1194,労働コスト!E1194))</f>
        <v>0.61314401021174614</v>
      </c>
      <c r="F1194" s="2">
        <f>IF(logVir!F1194="","",資本サービス!F1194/SUM(資本サービス!F1194,労働コスト!F1194))</f>
        <v>0.58696642527364895</v>
      </c>
      <c r="G1194" s="2">
        <f>IF(logVir!G1194="","",資本サービス!G1194/SUM(資本サービス!G1194,労働コスト!G1194))</f>
        <v>0.461121454860135</v>
      </c>
      <c r="I1194" s="3">
        <v>39</v>
      </c>
      <c r="J1194" s="3">
        <v>13</v>
      </c>
      <c r="K1194" s="2" cm="1">
        <f t="array" ref="K1194">IF(C1194="","",0.5*(C1194+SUMPRODUCT(($B$1461:$B$1491=$J1194)*1,C$1461:C$1491)))</f>
        <v>0.57669404631329368</v>
      </c>
      <c r="L1194" s="2" cm="1">
        <f t="array" ref="L1194">IF(D1194="","",0.5*(D1194+SUMPRODUCT(($B$1461:$B$1491=$J1194)*1,D$1461:D$1491)))</f>
        <v>0.63993516252001514</v>
      </c>
      <c r="M1194" s="2" cm="1">
        <f t="array" ref="M1194">IF(E1194="","",0.5*(E1194+SUMPRODUCT(($B$1461:$B$1491=$J1194)*1,E$1461:E$1491)))</f>
        <v>0.60102055243384878</v>
      </c>
      <c r="N1194" s="2" cm="1">
        <f t="array" ref="N1194">IF(F1194="","",0.5*(F1194+SUMPRODUCT(($B$1461:$B$1491=$J1194)*1,F$1461:F$1491)))</f>
        <v>0.59532122400665566</v>
      </c>
      <c r="O1194" s="2" cm="1">
        <f t="array" ref="O1194">IF(G1194="","",0.5*(G1194+SUMPRODUCT(($B$1461:$B$1491=$J1194)*1,G$1461:G$1491)))</f>
        <v>0.51467844645130334</v>
      </c>
    </row>
    <row r="1195" spans="1:15" x14ac:dyDescent="0.55000000000000004">
      <c r="A1195" s="3">
        <v>39</v>
      </c>
      <c r="B1195" s="3">
        <v>14</v>
      </c>
      <c r="C1195" s="2">
        <f>IF(logVir!C1195="","",資本サービス!C1195/SUM(資本サービス!C1195,労働コスト!C1195))</f>
        <v>0.44998865578320474</v>
      </c>
      <c r="D1195" s="2">
        <f>IF(logVir!D1195="","",資本サービス!D1195/SUM(資本サービス!D1195,労働コスト!D1195))</f>
        <v>0.33119561317643853</v>
      </c>
      <c r="E1195" s="2">
        <f>IF(logVir!E1195="","",資本サービス!E1195/SUM(資本サービス!E1195,労働コスト!E1195))</f>
        <v>0.4295566204227082</v>
      </c>
      <c r="F1195" s="2">
        <f>IF(logVir!F1195="","",資本サービス!F1195/SUM(資本サービス!F1195,労働コスト!F1195))</f>
        <v>0.43574688126721062</v>
      </c>
      <c r="G1195" s="2">
        <f>IF(logVir!G1195="","",資本サービス!G1195/SUM(資本サービス!G1195,労働コスト!G1195))</f>
        <v>0.39377688122614091</v>
      </c>
      <c r="I1195" s="3">
        <v>39</v>
      </c>
      <c r="J1195" s="3">
        <v>14</v>
      </c>
      <c r="K1195" s="2" cm="1">
        <f t="array" ref="K1195">IF(C1195="","",0.5*(C1195+SUMPRODUCT(($B$1461:$B$1491=$J1195)*1,C$1461:C$1491)))</f>
        <v>0.42956656804523763</v>
      </c>
      <c r="L1195" s="2" cm="1">
        <f t="array" ref="L1195">IF(D1195="","",0.5*(D1195+SUMPRODUCT(($B$1461:$B$1491=$J1195)*1,D$1461:D$1491)))</f>
        <v>0.35041748691768937</v>
      </c>
      <c r="M1195" s="2" cm="1">
        <f t="array" ref="M1195">IF(E1195="","",0.5*(E1195+SUMPRODUCT(($B$1461:$B$1491=$J1195)*1,E$1461:E$1491)))</f>
        <v>0.40855918195856233</v>
      </c>
      <c r="N1195" s="2" cm="1">
        <f t="array" ref="N1195">IF(F1195="","",0.5*(F1195+SUMPRODUCT(($B$1461:$B$1491=$J1195)*1,F$1461:F$1491)))</f>
        <v>0.41825707467305429</v>
      </c>
      <c r="O1195" s="2" cm="1">
        <f t="array" ref="O1195">IF(G1195="","",0.5*(G1195+SUMPRODUCT(($B$1461:$B$1491=$J1195)*1,G$1461:G$1491)))</f>
        <v>0.38400747172634964</v>
      </c>
    </row>
    <row r="1196" spans="1:15" x14ac:dyDescent="0.55000000000000004">
      <c r="A1196" s="3">
        <v>39</v>
      </c>
      <c r="B1196" s="3">
        <v>15</v>
      </c>
      <c r="C1196" s="2">
        <f>IF(logVir!C1196="","",資本サービス!C1196/SUM(資本サービス!C1196,労働コスト!C1196))</f>
        <v>0.17471131885069327</v>
      </c>
      <c r="D1196" s="2">
        <f>IF(logVir!D1196="","",資本サービス!D1196/SUM(資本サービス!D1196,労働コスト!D1196))</f>
        <v>0.16443485723316456</v>
      </c>
      <c r="E1196" s="2">
        <f>IF(logVir!E1196="","",資本サービス!E1196/SUM(資本サービス!E1196,労働コスト!E1196))</f>
        <v>0.20098069836765048</v>
      </c>
      <c r="F1196" s="2">
        <f>IF(logVir!F1196="","",資本サービス!F1196/SUM(資本サービス!F1196,労働コスト!F1196))</f>
        <v>0.21101675509208587</v>
      </c>
      <c r="G1196" s="2">
        <f>IF(logVir!G1196="","",資本サービス!G1196/SUM(資本サービス!G1196,労働コスト!G1196))</f>
        <v>0.20336462923644175</v>
      </c>
      <c r="I1196" s="3">
        <v>39</v>
      </c>
      <c r="J1196" s="3">
        <v>15</v>
      </c>
      <c r="K1196" s="2" cm="1">
        <f t="array" ref="K1196">IF(C1196="","",0.5*(C1196+SUMPRODUCT(($B$1461:$B$1491=$J1196)*1,C$1461:C$1491)))</f>
        <v>0.21765858728310228</v>
      </c>
      <c r="L1196" s="2" cm="1">
        <f t="array" ref="L1196">IF(D1196="","",0.5*(D1196+SUMPRODUCT(($B$1461:$B$1491=$J1196)*1,D$1461:D$1491)))</f>
        <v>0.19115285682529692</v>
      </c>
      <c r="M1196" s="2" cm="1">
        <f t="array" ref="M1196">IF(E1196="","",0.5*(E1196+SUMPRODUCT(($B$1461:$B$1491=$J1196)*1,E$1461:E$1491)))</f>
        <v>0.22248462201493269</v>
      </c>
      <c r="N1196" s="2" cm="1">
        <f t="array" ref="N1196">IF(F1196="","",0.5*(F1196+SUMPRODUCT(($B$1461:$B$1491=$J1196)*1,F$1461:F$1491)))</f>
        <v>0.2319692179708509</v>
      </c>
      <c r="O1196" s="2" cm="1">
        <f t="array" ref="O1196">IF(G1196="","",0.5*(G1196+SUMPRODUCT(($B$1461:$B$1491=$J1196)*1,G$1461:G$1491)))</f>
        <v>0.21480595382829307</v>
      </c>
    </row>
    <row r="1197" spans="1:15" x14ac:dyDescent="0.55000000000000004">
      <c r="A1197" s="3">
        <v>39</v>
      </c>
      <c r="B1197" s="3">
        <v>16</v>
      </c>
      <c r="C1197" s="2">
        <f>IF(logVir!C1197="","",資本サービス!C1197/SUM(資本サービス!C1197,労働コスト!C1197))</f>
        <v>0.31122788950437391</v>
      </c>
      <c r="D1197" s="2">
        <f>IF(logVir!D1197="","",資本サービス!D1197/SUM(資本サービス!D1197,労働コスト!D1197))</f>
        <v>0.26640989710002644</v>
      </c>
      <c r="E1197" s="2">
        <f>IF(logVir!E1197="","",資本サービス!E1197/SUM(資本サービス!E1197,労働コスト!E1197))</f>
        <v>0.21889306776063064</v>
      </c>
      <c r="F1197" s="2">
        <f>IF(logVir!F1197="","",資本サービス!F1197/SUM(資本サービス!F1197,労働コスト!F1197))</f>
        <v>0.21851825269567371</v>
      </c>
      <c r="G1197" s="2">
        <f>IF(logVir!G1197="","",資本サービス!G1197/SUM(資本サービス!G1197,労働コスト!G1197))</f>
        <v>0.19895816304693209</v>
      </c>
      <c r="I1197" s="3">
        <v>39</v>
      </c>
      <c r="J1197" s="3">
        <v>16</v>
      </c>
      <c r="K1197" s="2" cm="1">
        <f t="array" ref="K1197">IF(C1197="","",0.5*(C1197+SUMPRODUCT(($B$1461:$B$1491=$J1197)*1,C$1461:C$1491)))</f>
        <v>0.31889067779739444</v>
      </c>
      <c r="L1197" s="2" cm="1">
        <f t="array" ref="L1197">IF(D1197="","",0.5*(D1197+SUMPRODUCT(($B$1461:$B$1491=$J1197)*1,D$1461:D$1491)))</f>
        <v>0.28196455637869089</v>
      </c>
      <c r="M1197" s="2" cm="1">
        <f t="array" ref="M1197">IF(E1197="","",0.5*(E1197+SUMPRODUCT(($B$1461:$B$1491=$J1197)*1,E$1461:E$1491)))</f>
        <v>0.24537189990503844</v>
      </c>
      <c r="N1197" s="2" cm="1">
        <f t="array" ref="N1197">IF(F1197="","",0.5*(F1197+SUMPRODUCT(($B$1461:$B$1491=$J1197)*1,F$1461:F$1491)))</f>
        <v>0.2454416422886645</v>
      </c>
      <c r="O1197" s="2" cm="1">
        <f t="array" ref="O1197">IF(G1197="","",0.5*(G1197+SUMPRODUCT(($B$1461:$B$1491=$J1197)*1,G$1461:G$1491)))</f>
        <v>0.22173644603969372</v>
      </c>
    </row>
    <row r="1198" spans="1:15" x14ac:dyDescent="0.55000000000000004">
      <c r="A1198" s="3">
        <v>39</v>
      </c>
      <c r="B1198" s="3">
        <v>17</v>
      </c>
      <c r="C1198" s="2">
        <f>IF(logVir!C1198="","",資本サービス!C1198/SUM(資本サービス!C1198,労働コスト!C1198))</f>
        <v>0.65923442222584039</v>
      </c>
      <c r="D1198" s="2">
        <f>IF(logVir!D1198="","",資本サービス!D1198/SUM(資本サービス!D1198,労働コスト!D1198))</f>
        <v>0.63708983695102028</v>
      </c>
      <c r="E1198" s="2">
        <f>IF(logVir!E1198="","",資本サービス!E1198/SUM(資本サービス!E1198,労働コスト!E1198))</f>
        <v>0.6229083834125162</v>
      </c>
      <c r="F1198" s="2">
        <f>IF(logVir!F1198="","",資本サービス!F1198/SUM(資本サービス!F1198,労働コスト!F1198))</f>
        <v>0.62500018616704434</v>
      </c>
      <c r="G1198" s="2">
        <f>IF(logVir!G1198="","",資本サービス!G1198/SUM(資本サービス!G1198,労働コスト!G1198))</f>
        <v>0.61527076789065271</v>
      </c>
      <c r="I1198" s="3">
        <v>39</v>
      </c>
      <c r="J1198" s="3">
        <v>17</v>
      </c>
      <c r="K1198" s="2" cm="1">
        <f t="array" ref="K1198">IF(C1198="","",0.5*(C1198+SUMPRODUCT(($B$1461:$B$1491=$J1198)*1,C$1461:C$1491)))</f>
        <v>0.65792457426867368</v>
      </c>
      <c r="L1198" s="2" cm="1">
        <f t="array" ref="L1198">IF(D1198="","",0.5*(D1198+SUMPRODUCT(($B$1461:$B$1491=$J1198)*1,D$1461:D$1491)))</f>
        <v>0.63906830658178326</v>
      </c>
      <c r="M1198" s="2" cm="1">
        <f t="array" ref="M1198">IF(E1198="","",0.5*(E1198+SUMPRODUCT(($B$1461:$B$1491=$J1198)*1,E$1461:E$1491)))</f>
        <v>0.61848624409379738</v>
      </c>
      <c r="N1198" s="2" cm="1">
        <f t="array" ref="N1198">IF(F1198="","",0.5*(F1198+SUMPRODUCT(($B$1461:$B$1491=$J1198)*1,F$1461:F$1491)))</f>
        <v>0.60546571887132083</v>
      </c>
      <c r="O1198" s="2" cm="1">
        <f t="array" ref="O1198">IF(G1198="","",0.5*(G1198+SUMPRODUCT(($B$1461:$B$1491=$J1198)*1,G$1461:G$1491)))</f>
        <v>0.59869019914632116</v>
      </c>
    </row>
    <row r="1199" spans="1:15" x14ac:dyDescent="0.55000000000000004">
      <c r="A1199" s="3">
        <v>39</v>
      </c>
      <c r="B1199" s="3">
        <v>18</v>
      </c>
      <c r="C1199" s="2">
        <f>IF(logVir!C1199="","",資本サービス!C1199/SUM(資本サービス!C1199,労働コスト!C1199))</f>
        <v>0.2043156532473954</v>
      </c>
      <c r="D1199" s="2">
        <f>IF(logVir!D1199="","",資本サービス!D1199/SUM(資本サービス!D1199,労働コスト!D1199))</f>
        <v>0.14073289432767819</v>
      </c>
      <c r="E1199" s="2">
        <f>IF(logVir!E1199="","",資本サービス!E1199/SUM(資本サービス!E1199,労働コスト!E1199))</f>
        <v>0.13281329948154419</v>
      </c>
      <c r="F1199" s="2">
        <f>IF(logVir!F1199="","",資本サービス!F1199/SUM(資本サービス!F1199,労働コスト!F1199))</f>
        <v>0.129126252551929</v>
      </c>
      <c r="G1199" s="2">
        <f>IF(logVir!G1199="","",資本サービス!G1199/SUM(資本サービス!G1199,労働コスト!G1199))</f>
        <v>0.13353925846031808</v>
      </c>
      <c r="I1199" s="3">
        <v>39</v>
      </c>
      <c r="J1199" s="3">
        <v>18</v>
      </c>
      <c r="K1199" s="2" cm="1">
        <f t="array" ref="K1199">IF(C1199="","",0.5*(C1199+SUMPRODUCT(($B$1461:$B$1491=$J1199)*1,C$1461:C$1491)))</f>
        <v>0.17390926103811707</v>
      </c>
      <c r="L1199" s="2" cm="1">
        <f t="array" ref="L1199">IF(D1199="","",0.5*(D1199+SUMPRODUCT(($B$1461:$B$1491=$J1199)*1,D$1461:D$1491)))</f>
        <v>0.12489894162051109</v>
      </c>
      <c r="M1199" s="2" cm="1">
        <f t="array" ref="M1199">IF(E1199="","",0.5*(E1199+SUMPRODUCT(($B$1461:$B$1491=$J1199)*1,E$1461:E$1491)))</f>
        <v>0.11824471000232774</v>
      </c>
      <c r="N1199" s="2" cm="1">
        <f t="array" ref="N1199">IF(F1199="","",0.5*(F1199+SUMPRODUCT(($B$1461:$B$1491=$J1199)*1,F$1461:F$1491)))</f>
        <v>0.1156052326100413</v>
      </c>
      <c r="O1199" s="2" cm="1">
        <f t="array" ref="O1199">IF(G1199="","",0.5*(G1199+SUMPRODUCT(($B$1461:$B$1491=$J1199)*1,G$1461:G$1491)))</f>
        <v>0.11752741661170485</v>
      </c>
    </row>
    <row r="1200" spans="1:15" x14ac:dyDescent="0.55000000000000004">
      <c r="A1200" s="3">
        <v>39</v>
      </c>
      <c r="B1200" s="3">
        <v>19</v>
      </c>
      <c r="C1200" s="2">
        <f>IF(logVir!C1200="","",資本サービス!C1200/SUM(資本サービス!C1200,労働コスト!C1200))</f>
        <v>0.15645231027293804</v>
      </c>
      <c r="D1200" s="2">
        <f>IF(logVir!D1200="","",資本サービス!D1200/SUM(資本サービス!D1200,労働コスト!D1200))</f>
        <v>8.7147967268578874E-2</v>
      </c>
      <c r="E1200" s="2">
        <f>IF(logVir!E1200="","",資本サービス!E1200/SUM(資本サービス!E1200,労働コスト!E1200))</f>
        <v>0.11880374713488742</v>
      </c>
      <c r="F1200" s="2">
        <f>IF(logVir!F1200="","",資本サービス!F1200/SUM(資本サービス!F1200,労働コスト!F1200))</f>
        <v>0.12352266103526092</v>
      </c>
      <c r="G1200" s="2">
        <f>IF(logVir!G1200="","",資本サービス!G1200/SUM(資本サービス!G1200,労働コスト!G1200))</f>
        <v>0.11000205715787201</v>
      </c>
      <c r="I1200" s="3">
        <v>39</v>
      </c>
      <c r="J1200" s="3">
        <v>19</v>
      </c>
      <c r="K1200" s="2" cm="1">
        <f t="array" ref="K1200">IF(C1200="","",0.5*(C1200+SUMPRODUCT(($B$1461:$B$1491=$J1200)*1,C$1461:C$1491)))</f>
        <v>0.16456915660632798</v>
      </c>
      <c r="L1200" s="2" cm="1">
        <f t="array" ref="L1200">IF(D1200="","",0.5*(D1200+SUMPRODUCT(($B$1461:$B$1491=$J1200)*1,D$1461:D$1491)))</f>
        <v>0.10990501814708986</v>
      </c>
      <c r="M1200" s="2" cm="1">
        <f t="array" ref="M1200">IF(E1200="","",0.5*(E1200+SUMPRODUCT(($B$1461:$B$1491=$J1200)*1,E$1461:E$1491)))</f>
        <v>0.12469810373325863</v>
      </c>
      <c r="N1200" s="2" cm="1">
        <f t="array" ref="N1200">IF(F1200="","",0.5*(F1200+SUMPRODUCT(($B$1461:$B$1491=$J1200)*1,F$1461:F$1491)))</f>
        <v>0.12693613087947811</v>
      </c>
      <c r="O1200" s="2" cm="1">
        <f t="array" ref="O1200">IF(G1200="","",0.5*(G1200+SUMPRODUCT(($B$1461:$B$1491=$J1200)*1,G$1461:G$1491)))</f>
        <v>0.11764373098829803</v>
      </c>
    </row>
    <row r="1201" spans="1:15" x14ac:dyDescent="0.55000000000000004">
      <c r="A1201" s="3">
        <v>39</v>
      </c>
      <c r="B1201" s="3">
        <v>20</v>
      </c>
      <c r="C1201" s="2">
        <f>IF(logVir!C1201="","",資本サービス!C1201/SUM(資本サービス!C1201,労働コスト!C1201))</f>
        <v>0.24573320234956991</v>
      </c>
      <c r="D1201" s="2">
        <f>IF(logVir!D1201="","",資本サービス!D1201/SUM(資本サービス!D1201,労働コスト!D1201))</f>
        <v>0.18863780779453923</v>
      </c>
      <c r="E1201" s="2">
        <f>IF(logVir!E1201="","",資本サービス!E1201/SUM(資本サービス!E1201,労働コスト!E1201))</f>
        <v>0.2221694762121586</v>
      </c>
      <c r="F1201" s="2">
        <f>IF(logVir!F1201="","",資本サービス!F1201/SUM(資本サービス!F1201,労働コスト!F1201))</f>
        <v>0.20828843704284694</v>
      </c>
      <c r="G1201" s="2">
        <f>IF(logVir!G1201="","",資本サービス!G1201/SUM(資本サービス!G1201,労働コスト!G1201))</f>
        <v>0.18992265155859833</v>
      </c>
      <c r="I1201" s="3">
        <v>39</v>
      </c>
      <c r="J1201" s="3">
        <v>20</v>
      </c>
      <c r="K1201" s="2" cm="1">
        <f t="array" ref="K1201">IF(C1201="","",0.5*(C1201+SUMPRODUCT(($B$1461:$B$1491=$J1201)*1,C$1461:C$1491)))</f>
        <v>0.25006540745913974</v>
      </c>
      <c r="L1201" s="2" cm="1">
        <f t="array" ref="L1201">IF(D1201="","",0.5*(D1201+SUMPRODUCT(($B$1461:$B$1491=$J1201)*1,D$1461:D$1491)))</f>
        <v>0.2169573865411748</v>
      </c>
      <c r="M1201" s="2" cm="1">
        <f t="array" ref="M1201">IF(E1201="","",0.5*(E1201+SUMPRODUCT(($B$1461:$B$1491=$J1201)*1,E$1461:E$1491)))</f>
        <v>0.23684975551014803</v>
      </c>
      <c r="N1201" s="2" cm="1">
        <f t="array" ref="N1201">IF(F1201="","",0.5*(F1201+SUMPRODUCT(($B$1461:$B$1491=$J1201)*1,F$1461:F$1491)))</f>
        <v>0.2307006388404772</v>
      </c>
      <c r="O1201" s="2" cm="1">
        <f t="array" ref="O1201">IF(G1201="","",0.5*(G1201+SUMPRODUCT(($B$1461:$B$1491=$J1201)*1,G$1461:G$1491)))</f>
        <v>0.21381224543263286</v>
      </c>
    </row>
    <row r="1202" spans="1:15" x14ac:dyDescent="0.55000000000000004">
      <c r="A1202" s="3">
        <v>39</v>
      </c>
      <c r="B1202" s="3">
        <v>21</v>
      </c>
      <c r="C1202" s="2">
        <f>IF(logVir!C1202="","",資本サービス!C1202/SUM(資本サービス!C1202,労働コスト!C1202))</f>
        <v>0.43434343130089442</v>
      </c>
      <c r="D1202" s="2">
        <f>IF(logVir!D1202="","",資本サービス!D1202/SUM(資本サービス!D1202,労働コスト!D1202))</f>
        <v>0.3819994176847229</v>
      </c>
      <c r="E1202" s="2">
        <f>IF(logVir!E1202="","",資本サービス!E1202/SUM(資本サービス!E1202,労働コスト!E1202))</f>
        <v>0.36152800668261126</v>
      </c>
      <c r="F1202" s="2">
        <f>IF(logVir!F1202="","",資本サービス!F1202/SUM(資本サービス!F1202,労働コスト!F1202))</f>
        <v>0.3714082317973797</v>
      </c>
      <c r="G1202" s="2">
        <f>IF(logVir!G1202="","",資本サービス!G1202/SUM(資本サービス!G1202,労働コスト!G1202))</f>
        <v>0.34260384138527011</v>
      </c>
      <c r="I1202" s="3">
        <v>39</v>
      </c>
      <c r="J1202" s="3">
        <v>21</v>
      </c>
      <c r="K1202" s="2" cm="1">
        <f t="array" ref="K1202">IF(C1202="","",0.5*(C1202+SUMPRODUCT(($B$1461:$B$1491=$J1202)*1,C$1461:C$1491)))</f>
        <v>0.38460013197250909</v>
      </c>
      <c r="L1202" s="2" cm="1">
        <f t="array" ref="L1202">IF(D1202="","",0.5*(D1202+SUMPRODUCT(($B$1461:$B$1491=$J1202)*1,D$1461:D$1491)))</f>
        <v>0.33987458065588227</v>
      </c>
      <c r="M1202" s="2" cm="1">
        <f t="array" ref="M1202">IF(E1202="","",0.5*(E1202+SUMPRODUCT(($B$1461:$B$1491=$J1202)*1,E$1461:E$1491)))</f>
        <v>0.32571826021784323</v>
      </c>
      <c r="N1202" s="2" cm="1">
        <f t="array" ref="N1202">IF(F1202="","",0.5*(F1202+SUMPRODUCT(($B$1461:$B$1491=$J1202)*1,F$1461:F$1491)))</f>
        <v>0.32936120780092515</v>
      </c>
      <c r="O1202" s="2" cm="1">
        <f t="array" ref="O1202">IF(G1202="","",0.5*(G1202+SUMPRODUCT(($B$1461:$B$1491=$J1202)*1,G$1461:G$1491)))</f>
        <v>0.30679458371191926</v>
      </c>
    </row>
    <row r="1203" spans="1:15" x14ac:dyDescent="0.55000000000000004">
      <c r="A1203" s="3">
        <v>39</v>
      </c>
      <c r="B1203" s="3">
        <v>22</v>
      </c>
      <c r="C1203" s="2">
        <f>IF(logVir!C1203="","",資本サービス!C1203/SUM(資本サービス!C1203,労働コスト!C1203))</f>
        <v>0.19876576434705104</v>
      </c>
      <c r="D1203" s="2">
        <f>IF(logVir!D1203="","",資本サービス!D1203/SUM(資本サービス!D1203,労働コスト!D1203))</f>
        <v>0.15481832857737721</v>
      </c>
      <c r="E1203" s="2">
        <f>IF(logVir!E1203="","",資本サービス!E1203/SUM(資本サービス!E1203,労働コスト!E1203))</f>
        <v>0.17431366883811752</v>
      </c>
      <c r="F1203" s="2">
        <f>IF(logVir!F1203="","",資本サービス!F1203/SUM(資本サービス!F1203,労働コスト!F1203))</f>
        <v>0.1436009058825384</v>
      </c>
      <c r="G1203" s="2">
        <f>IF(logVir!G1203="","",資本サービス!G1203/SUM(資本サービス!G1203,労働コスト!G1203))</f>
        <v>9.5617165055914055E-2</v>
      </c>
      <c r="I1203" s="3">
        <v>39</v>
      </c>
      <c r="J1203" s="3">
        <v>22</v>
      </c>
      <c r="K1203" s="2" cm="1">
        <f t="array" ref="K1203">IF(C1203="","",0.5*(C1203+SUMPRODUCT(($B$1461:$B$1491=$J1203)*1,C$1461:C$1491)))</f>
        <v>0.21141274742865074</v>
      </c>
      <c r="L1203" s="2" cm="1">
        <f t="array" ref="L1203">IF(D1203="","",0.5*(D1203+SUMPRODUCT(($B$1461:$B$1491=$J1203)*1,D$1461:D$1491)))</f>
        <v>0.16968548695080499</v>
      </c>
      <c r="M1203" s="2" cm="1">
        <f t="array" ref="M1203">IF(E1203="","",0.5*(E1203+SUMPRODUCT(($B$1461:$B$1491=$J1203)*1,E$1461:E$1491)))</f>
        <v>0.16594712471038489</v>
      </c>
      <c r="N1203" s="2" cm="1">
        <f t="array" ref="N1203">IF(F1203="","",0.5*(F1203+SUMPRODUCT(($B$1461:$B$1491=$J1203)*1,F$1461:F$1491)))</f>
        <v>0.15301030194000148</v>
      </c>
      <c r="O1203" s="2" cm="1">
        <f t="array" ref="O1203">IF(G1203="","",0.5*(G1203+SUMPRODUCT(($B$1461:$B$1491=$J1203)*1,G$1461:G$1491)))</f>
        <v>0.12839878031573854</v>
      </c>
    </row>
    <row r="1204" spans="1:15" x14ac:dyDescent="0.55000000000000004">
      <c r="A1204" s="3">
        <v>39</v>
      </c>
      <c r="B1204" s="3">
        <v>23</v>
      </c>
      <c r="C1204" s="2">
        <f>IF(logVir!C1204="","",資本サービス!C1204/SUM(資本サービス!C1204,労働コスト!C1204))</f>
        <v>0.60303450852255802</v>
      </c>
      <c r="D1204" s="2">
        <f>IF(logVir!D1204="","",資本サービス!D1204/SUM(資本サービス!D1204,労働コスト!D1204))</f>
        <v>0.62627629954528452</v>
      </c>
      <c r="E1204" s="2">
        <f>IF(logVir!E1204="","",資本サービス!E1204/SUM(資本サービス!E1204,労働コスト!E1204))</f>
        <v>0.68001987366163807</v>
      </c>
      <c r="F1204" s="2">
        <f>IF(logVir!F1204="","",資本サービス!F1204/SUM(資本サービス!F1204,労働コスト!F1204))</f>
        <v>0.66033844551868071</v>
      </c>
      <c r="G1204" s="2">
        <f>IF(logVir!G1204="","",資本サービス!G1204/SUM(資本サービス!G1204,労働コスト!G1204))</f>
        <v>0.64170317076013184</v>
      </c>
      <c r="I1204" s="3">
        <v>39</v>
      </c>
      <c r="J1204" s="3">
        <v>23</v>
      </c>
      <c r="K1204" s="2" cm="1">
        <f t="array" ref="K1204">IF(C1204="","",0.5*(C1204+SUMPRODUCT(($B$1461:$B$1491=$J1204)*1,C$1461:C$1491)))</f>
        <v>0.65941258652041035</v>
      </c>
      <c r="L1204" s="2" cm="1">
        <f t="array" ref="L1204">IF(D1204="","",0.5*(D1204+SUMPRODUCT(($B$1461:$B$1491=$J1204)*1,D$1461:D$1491)))</f>
        <v>0.65619696011070527</v>
      </c>
      <c r="M1204" s="2" cm="1">
        <f t="array" ref="M1204">IF(E1204="","",0.5*(E1204+SUMPRODUCT(($B$1461:$B$1491=$J1204)*1,E$1461:E$1491)))</f>
        <v>0.66640612446956182</v>
      </c>
      <c r="N1204" s="2" cm="1">
        <f t="array" ref="N1204">IF(F1204="","",0.5*(F1204+SUMPRODUCT(($B$1461:$B$1491=$J1204)*1,F$1461:F$1491)))</f>
        <v>0.6425004531162084</v>
      </c>
      <c r="O1204" s="2" cm="1">
        <f t="array" ref="O1204">IF(G1204="","",0.5*(G1204+SUMPRODUCT(($B$1461:$B$1491=$J1204)*1,G$1461:G$1491)))</f>
        <v>0.621916052572556</v>
      </c>
    </row>
    <row r="1205" spans="1:15" x14ac:dyDescent="0.55000000000000004">
      <c r="A1205" s="3">
        <v>39</v>
      </c>
      <c r="B1205" s="3">
        <v>24</v>
      </c>
      <c r="C1205" s="2">
        <f>IF(logVir!C1205="","",資本サービス!C1205/SUM(資本サービス!C1205,労働コスト!C1205))</f>
        <v>0.2091486691871087</v>
      </c>
      <c r="D1205" s="2">
        <f>IF(logVir!D1205="","",資本サービス!D1205/SUM(資本サービス!D1205,労働コスト!D1205))</f>
        <v>0.19356619225652894</v>
      </c>
      <c r="E1205" s="2">
        <f>IF(logVir!E1205="","",資本サービス!E1205/SUM(資本サービス!E1205,労働コスト!E1205))</f>
        <v>0.2713353652923991</v>
      </c>
      <c r="F1205" s="2">
        <f>IF(logVir!F1205="","",資本サービス!F1205/SUM(資本サービス!F1205,労働コスト!F1205))</f>
        <v>0.26652462919966918</v>
      </c>
      <c r="G1205" s="2">
        <f>IF(logVir!G1205="","",資本サービス!G1205/SUM(資本サービス!G1205,労働コスト!G1205))</f>
        <v>0.2732577561445248</v>
      </c>
      <c r="I1205" s="3">
        <v>39</v>
      </c>
      <c r="J1205" s="3">
        <v>24</v>
      </c>
      <c r="K1205" s="2" cm="1">
        <f t="array" ref="K1205">IF(C1205="","",0.5*(C1205+SUMPRODUCT(($B$1461:$B$1491=$J1205)*1,C$1461:C$1491)))</f>
        <v>0.24866454638746782</v>
      </c>
      <c r="L1205" s="2" cm="1">
        <f t="array" ref="L1205">IF(D1205="","",0.5*(D1205+SUMPRODUCT(($B$1461:$B$1491=$J1205)*1,D$1461:D$1491)))</f>
        <v>0.22826121566895108</v>
      </c>
      <c r="M1205" s="2" cm="1">
        <f t="array" ref="M1205">IF(E1205="","",0.5*(E1205+SUMPRODUCT(($B$1461:$B$1491=$J1205)*1,E$1461:E$1491)))</f>
        <v>0.26004104281280077</v>
      </c>
      <c r="N1205" s="2" cm="1">
        <f t="array" ref="N1205">IF(F1205="","",0.5*(F1205+SUMPRODUCT(($B$1461:$B$1491=$J1205)*1,F$1461:F$1491)))</f>
        <v>0.24902082202463077</v>
      </c>
      <c r="O1205" s="2" cm="1">
        <f t="array" ref="O1205">IF(G1205="","",0.5*(G1205+SUMPRODUCT(($B$1461:$B$1491=$J1205)*1,G$1461:G$1491)))</f>
        <v>0.24660799384506749</v>
      </c>
    </row>
    <row r="1206" spans="1:15" x14ac:dyDescent="0.55000000000000004">
      <c r="A1206" s="3">
        <v>39</v>
      </c>
      <c r="B1206" s="3">
        <v>25</v>
      </c>
      <c r="C1206" s="2">
        <f>IF(logVir!C1206="","",資本サービス!C1206/SUM(資本サービス!C1206,労働コスト!C1206))</f>
        <v>0.20382946772531846</v>
      </c>
      <c r="D1206" s="2">
        <f>IF(logVir!D1206="","",資本サービス!D1206/SUM(資本サービス!D1206,労働コスト!D1206))</f>
        <v>0.18785760749859184</v>
      </c>
      <c r="E1206" s="2">
        <f>IF(logVir!E1206="","",資本サービス!E1206/SUM(資本サービス!E1206,労働コスト!E1206))</f>
        <v>0.21783429903941423</v>
      </c>
      <c r="F1206" s="2">
        <f>IF(logVir!F1206="","",資本サービス!F1206/SUM(資本サービス!F1206,労働コスト!F1206))</f>
        <v>0.2407311507652857</v>
      </c>
      <c r="G1206" s="2">
        <f>IF(logVir!G1206="","",資本サービス!G1206/SUM(資本サービス!G1206,労働コスト!G1206))</f>
        <v>0.21243640338699193</v>
      </c>
      <c r="I1206" s="3">
        <v>39</v>
      </c>
      <c r="J1206" s="3">
        <v>25</v>
      </c>
      <c r="K1206" s="2" cm="1">
        <f t="array" ref="K1206">IF(C1206="","",0.5*(C1206+SUMPRODUCT(($B$1461:$B$1491=$J1206)*1,C$1461:C$1491)))</f>
        <v>0.20117921247666848</v>
      </c>
      <c r="L1206" s="2" cm="1">
        <f t="array" ref="L1206">IF(D1206="","",0.5*(D1206+SUMPRODUCT(($B$1461:$B$1491=$J1206)*1,D$1461:D$1491)))</f>
        <v>0.19245615868169863</v>
      </c>
      <c r="M1206" s="2" cm="1">
        <f t="array" ref="M1206">IF(E1206="","",0.5*(E1206+SUMPRODUCT(($B$1461:$B$1491=$J1206)*1,E$1461:E$1491)))</f>
        <v>0.20782725197641971</v>
      </c>
      <c r="N1206" s="2" cm="1">
        <f t="array" ref="N1206">IF(F1206="","",0.5*(F1206+SUMPRODUCT(($B$1461:$B$1491=$J1206)*1,F$1461:F$1491)))</f>
        <v>0.21987468145147848</v>
      </c>
      <c r="O1206" s="2" cm="1">
        <f t="array" ref="O1206">IF(G1206="","",0.5*(G1206+SUMPRODUCT(($B$1461:$B$1491=$J1206)*1,G$1461:G$1491)))</f>
        <v>0.20505193770016056</v>
      </c>
    </row>
    <row r="1207" spans="1:15" x14ac:dyDescent="0.55000000000000004">
      <c r="A1207" s="3">
        <v>39</v>
      </c>
      <c r="B1207" s="3">
        <v>26</v>
      </c>
      <c r="C1207" s="2">
        <f>IF(logVir!C1207="","",資本サービス!C1207/SUM(資本サービス!C1207,労働コスト!C1207))</f>
        <v>0.80678840697456333</v>
      </c>
      <c r="D1207" s="2">
        <f>IF(logVir!D1207="","",資本サービス!D1207/SUM(資本サービス!D1207,労働コスト!D1207))</f>
        <v>0.74366325811780065</v>
      </c>
      <c r="E1207" s="2">
        <f>IF(logVir!E1207="","",資本サービス!E1207/SUM(資本サービス!E1207,労働コスト!E1207))</f>
        <v>0.60255346972197144</v>
      </c>
      <c r="F1207" s="2">
        <f>IF(logVir!F1207="","",資本サービス!F1207/SUM(資本サービス!F1207,労働コスト!F1207))</f>
        <v>0.63504206256517537</v>
      </c>
      <c r="G1207" s="2">
        <f>IF(logVir!G1207="","",資本サービス!G1207/SUM(資本サービス!G1207,労働コスト!G1207))</f>
        <v>0.65921017320160669</v>
      </c>
      <c r="I1207" s="3">
        <v>39</v>
      </c>
      <c r="J1207" s="3">
        <v>26</v>
      </c>
      <c r="K1207" s="2" cm="1">
        <f t="array" ref="K1207">IF(C1207="","",0.5*(C1207+SUMPRODUCT(($B$1461:$B$1491=$J1207)*1,C$1461:C$1491)))</f>
        <v>0.74895648573361928</v>
      </c>
      <c r="L1207" s="2" cm="1">
        <f t="array" ref="L1207">IF(D1207="","",0.5*(D1207+SUMPRODUCT(($B$1461:$B$1491=$J1207)*1,D$1461:D$1491)))</f>
        <v>0.68400490772142675</v>
      </c>
      <c r="M1207" s="2" cm="1">
        <f t="array" ref="M1207">IF(E1207="","",0.5*(E1207+SUMPRODUCT(($B$1461:$B$1491=$J1207)*1,E$1461:E$1491)))</f>
        <v>0.57821228546892578</v>
      </c>
      <c r="N1207" s="2" cm="1">
        <f t="array" ref="N1207">IF(F1207="","",0.5*(F1207+SUMPRODUCT(($B$1461:$B$1491=$J1207)*1,F$1461:F$1491)))</f>
        <v>0.60686761655858223</v>
      </c>
      <c r="O1207" s="2" cm="1">
        <f t="array" ref="O1207">IF(G1207="","",0.5*(G1207+SUMPRODUCT(($B$1461:$B$1491=$J1207)*1,G$1461:G$1491)))</f>
        <v>0.61742214647092886</v>
      </c>
    </row>
    <row r="1208" spans="1:15" x14ac:dyDescent="0.55000000000000004">
      <c r="A1208" s="3">
        <v>39</v>
      </c>
      <c r="B1208" s="3">
        <v>27</v>
      </c>
      <c r="C1208" s="2">
        <f>IF(logVir!C1208="","",資本サービス!C1208/SUM(資本サービス!C1208,労働コスト!C1208))</f>
        <v>0.20929245237678132</v>
      </c>
      <c r="D1208" s="2">
        <f>IF(logVir!D1208="","",資本サービス!D1208/SUM(資本サービス!D1208,労働コスト!D1208))</f>
        <v>0.17526620516512995</v>
      </c>
      <c r="E1208" s="2">
        <f>IF(logVir!E1208="","",資本サービス!E1208/SUM(資本サービス!E1208,労働コスト!E1208))</f>
        <v>0.2282109368565218</v>
      </c>
      <c r="F1208" s="2">
        <f>IF(logVir!F1208="","",資本サービス!F1208/SUM(資本サービス!F1208,労働コスト!F1208))</f>
        <v>0.20136201760441971</v>
      </c>
      <c r="G1208" s="2">
        <f>IF(logVir!G1208="","",資本サービス!G1208/SUM(資本サービス!G1208,労働コスト!G1208))</f>
        <v>0.18768769483928557</v>
      </c>
      <c r="I1208" s="3">
        <v>39</v>
      </c>
      <c r="J1208" s="3">
        <v>27</v>
      </c>
      <c r="K1208" s="2" cm="1">
        <f t="array" ref="K1208">IF(C1208="","",0.5*(C1208+SUMPRODUCT(($B$1461:$B$1491=$J1208)*1,C$1461:C$1491)))</f>
        <v>0.21019117122926109</v>
      </c>
      <c r="L1208" s="2" cm="1">
        <f t="array" ref="L1208">IF(D1208="","",0.5*(D1208+SUMPRODUCT(($B$1461:$B$1491=$J1208)*1,D$1461:D$1491)))</f>
        <v>0.19042168609547711</v>
      </c>
      <c r="M1208" s="2" cm="1">
        <f t="array" ref="M1208">IF(E1208="","",0.5*(E1208+SUMPRODUCT(($B$1461:$B$1491=$J1208)*1,E$1461:E$1491)))</f>
        <v>0.21586776430331361</v>
      </c>
      <c r="N1208" s="2" cm="1">
        <f t="array" ref="N1208">IF(F1208="","",0.5*(F1208+SUMPRODUCT(($B$1461:$B$1491=$J1208)*1,F$1461:F$1491)))</f>
        <v>0.20064598077237084</v>
      </c>
      <c r="O1208" s="2" cm="1">
        <f t="array" ref="O1208">IF(G1208="","",0.5*(G1208+SUMPRODUCT(($B$1461:$B$1491=$J1208)*1,G$1461:G$1491)))</f>
        <v>0.18727844028052629</v>
      </c>
    </row>
    <row r="1209" spans="1:15" x14ac:dyDescent="0.55000000000000004">
      <c r="A1209" s="3">
        <v>39</v>
      </c>
      <c r="B1209" s="3">
        <v>28</v>
      </c>
      <c r="C1209" s="2">
        <f>IF(logVir!C1209="","",資本サービス!C1209/SUM(資本サービス!C1209,労働コスト!C1209))</f>
        <v>0.33489564081490775</v>
      </c>
      <c r="D1209" s="2">
        <f>IF(logVir!D1209="","",資本サービス!D1209/SUM(資本サービス!D1209,労働コスト!D1209))</f>
        <v>0.32335750387055295</v>
      </c>
      <c r="E1209" s="2">
        <f>IF(logVir!E1209="","",資本サービス!E1209/SUM(資本サービス!E1209,労働コスト!E1209))</f>
        <v>0.32611244930914235</v>
      </c>
      <c r="F1209" s="2">
        <f>IF(logVir!F1209="","",資本サービス!F1209/SUM(資本サービス!F1209,労働コスト!F1209))</f>
        <v>0.33537163632667538</v>
      </c>
      <c r="G1209" s="2">
        <f>IF(logVir!G1209="","",資本サービス!G1209/SUM(資本サービス!G1209,労働コスト!G1209))</f>
        <v>0.34881091942727871</v>
      </c>
      <c r="I1209" s="3">
        <v>39</v>
      </c>
      <c r="J1209" s="3">
        <v>28</v>
      </c>
      <c r="K1209" s="2" cm="1">
        <f t="array" ref="K1209">IF(C1209="","",0.5*(C1209+SUMPRODUCT(($B$1461:$B$1491=$J1209)*1,C$1461:C$1491)))</f>
        <v>0.3685579072023355</v>
      </c>
      <c r="L1209" s="2" cm="1">
        <f t="array" ref="L1209">IF(D1209="","",0.5*(D1209+SUMPRODUCT(($B$1461:$B$1491=$J1209)*1,D$1461:D$1491)))</f>
        <v>0.33998610917015026</v>
      </c>
      <c r="M1209" s="2" cm="1">
        <f t="array" ref="M1209">IF(E1209="","",0.5*(E1209+SUMPRODUCT(($B$1461:$B$1491=$J1209)*1,E$1461:E$1491)))</f>
        <v>0.32607781396363794</v>
      </c>
      <c r="N1209" s="2" cm="1">
        <f t="array" ref="N1209">IF(F1209="","",0.5*(F1209+SUMPRODUCT(($B$1461:$B$1491=$J1209)*1,F$1461:F$1491)))</f>
        <v>0.33406493631892531</v>
      </c>
      <c r="O1209" s="2" cm="1">
        <f t="array" ref="O1209">IF(G1209="","",0.5*(G1209+SUMPRODUCT(($B$1461:$B$1491=$J1209)*1,G$1461:G$1491)))</f>
        <v>0.34689929762079852</v>
      </c>
    </row>
    <row r="1210" spans="1:15" x14ac:dyDescent="0.55000000000000004">
      <c r="A1210" s="3">
        <v>39</v>
      </c>
      <c r="B1210" s="3">
        <v>29</v>
      </c>
      <c r="C1210" s="2">
        <f>IF(logVir!C1210="","",資本サービス!C1210/SUM(資本サービス!C1210,労働コスト!C1210))</f>
        <v>0.15613185412652561</v>
      </c>
      <c r="D1210" s="2">
        <f>IF(logVir!D1210="","",資本サービス!D1210/SUM(資本サービス!D1210,労働コスト!D1210))</f>
        <v>0.15550375628377394</v>
      </c>
      <c r="E1210" s="2">
        <f>IF(logVir!E1210="","",資本サービス!E1210/SUM(資本サービス!E1210,労働コスト!E1210))</f>
        <v>9.4003749196654995E-2</v>
      </c>
      <c r="F1210" s="2">
        <f>IF(logVir!F1210="","",資本サービス!F1210/SUM(資本サービス!F1210,労働コスト!F1210))</f>
        <v>0.1300957356342497</v>
      </c>
      <c r="G1210" s="2">
        <f>IF(logVir!G1210="","",資本サービス!G1210/SUM(資本サービス!G1210,労働コスト!G1210))</f>
        <v>0.14360822036352153</v>
      </c>
      <c r="I1210" s="3">
        <v>39</v>
      </c>
      <c r="J1210" s="3">
        <v>29</v>
      </c>
      <c r="K1210" s="2" cm="1">
        <f t="array" ref="K1210">IF(C1210="","",0.5*(C1210+SUMPRODUCT(($B$1461:$B$1491=$J1210)*1,C$1461:C$1491)))</f>
        <v>0.1738383801297598</v>
      </c>
      <c r="L1210" s="2" cm="1">
        <f t="array" ref="L1210">IF(D1210="","",0.5*(D1210+SUMPRODUCT(($B$1461:$B$1491=$J1210)*1,D$1461:D$1491)))</f>
        <v>0.1746310337371331</v>
      </c>
      <c r="M1210" s="2" cm="1">
        <f t="array" ref="M1210">IF(E1210="","",0.5*(E1210+SUMPRODUCT(($B$1461:$B$1491=$J1210)*1,E$1461:E$1491)))</f>
        <v>0.12668751288902347</v>
      </c>
      <c r="N1210" s="2" cm="1">
        <f t="array" ref="N1210">IF(F1210="","",0.5*(F1210+SUMPRODUCT(($B$1461:$B$1491=$J1210)*1,F$1461:F$1491)))</f>
        <v>0.15283960297048765</v>
      </c>
      <c r="O1210" s="2" cm="1">
        <f t="array" ref="O1210">IF(G1210="","",0.5*(G1210+SUMPRODUCT(($B$1461:$B$1491=$J1210)*1,G$1461:G$1491)))</f>
        <v>0.15370450989862469</v>
      </c>
    </row>
    <row r="1211" spans="1:15" x14ac:dyDescent="0.55000000000000004">
      <c r="A1211" s="3">
        <v>39</v>
      </c>
      <c r="B1211" s="3">
        <v>30</v>
      </c>
      <c r="C1211" s="2">
        <f>IF(logVir!C1211="","",資本サービス!C1211/SUM(資本サービス!C1211,労働コスト!C1211))</f>
        <v>8.3267823519344517E-2</v>
      </c>
      <c r="D1211" s="2">
        <f>IF(logVir!D1211="","",資本サービス!D1211/SUM(資本サービス!D1211,労働コスト!D1211))</f>
        <v>4.6880543097330314E-2</v>
      </c>
      <c r="E1211" s="2">
        <f>IF(logVir!E1211="","",資本サービス!E1211/SUM(資本サービス!E1211,労働コスト!E1211))</f>
        <v>5.0136851156747424E-2</v>
      </c>
      <c r="F1211" s="2">
        <f>IF(logVir!F1211="","",資本サービス!F1211/SUM(資本サービス!F1211,労働コスト!F1211))</f>
        <v>4.8418285066751568E-2</v>
      </c>
      <c r="G1211" s="2">
        <f>IF(logVir!G1211="","",資本サービス!G1211/SUM(資本サービス!G1211,労働コスト!G1211))</f>
        <v>4.112381836510165E-2</v>
      </c>
      <c r="I1211" s="3">
        <v>39</v>
      </c>
      <c r="J1211" s="3">
        <v>30</v>
      </c>
      <c r="K1211" s="2" cm="1">
        <f t="array" ref="K1211">IF(C1211="","",0.5*(C1211+SUMPRODUCT(($B$1461:$B$1491=$J1211)*1,C$1461:C$1491)))</f>
        <v>0.10883877040236989</v>
      </c>
      <c r="L1211" s="2" cm="1">
        <f t="array" ref="L1211">IF(D1211="","",0.5*(D1211+SUMPRODUCT(($B$1461:$B$1491=$J1211)*1,D$1461:D$1491)))</f>
        <v>8.0080782469112446E-2</v>
      </c>
      <c r="M1211" s="2" cm="1">
        <f t="array" ref="M1211">IF(E1211="","",0.5*(E1211+SUMPRODUCT(($B$1461:$B$1491=$J1211)*1,E$1461:E$1491)))</f>
        <v>7.629610957238496E-2</v>
      </c>
      <c r="N1211" s="2" cm="1">
        <f t="array" ref="N1211">IF(F1211="","",0.5*(F1211+SUMPRODUCT(($B$1461:$B$1491=$J1211)*1,F$1461:F$1491)))</f>
        <v>7.3354874960892075E-2</v>
      </c>
      <c r="O1211" s="2" cm="1">
        <f t="array" ref="O1211">IF(G1211="","",0.5*(G1211+SUMPRODUCT(($B$1461:$B$1491=$J1211)*1,G$1461:G$1491)))</f>
        <v>6.3435286101604191E-2</v>
      </c>
    </row>
    <row r="1212" spans="1:15" x14ac:dyDescent="0.55000000000000004">
      <c r="A1212" s="3">
        <v>39</v>
      </c>
      <c r="B1212" s="3">
        <v>31</v>
      </c>
      <c r="C1212" s="2">
        <f>IF(logVir!C1212="","",資本サービス!C1212/SUM(資本サービス!C1212,労働コスト!C1212))</f>
        <v>0.23170708184515004</v>
      </c>
      <c r="D1212" s="2">
        <f>IF(logVir!D1212="","",資本サービス!D1212/SUM(資本サービス!D1212,労働コスト!D1212))</f>
        <v>0.22763809573947072</v>
      </c>
      <c r="E1212" s="2">
        <f>IF(logVir!E1212="","",資本サービス!E1212/SUM(資本サービス!E1212,労働コスト!E1212))</f>
        <v>0.18990527994769624</v>
      </c>
      <c r="F1212" s="2">
        <f>IF(logVir!F1212="","",資本サービス!F1212/SUM(資本サービス!F1212,労働コスト!F1212))</f>
        <v>0.19447003678046254</v>
      </c>
      <c r="G1212" s="2">
        <f>IF(logVir!G1212="","",資本サービス!G1212/SUM(資本サービス!G1212,労働コスト!G1212))</f>
        <v>0.17002725753226031</v>
      </c>
      <c r="I1212" s="3">
        <v>39</v>
      </c>
      <c r="J1212" s="3">
        <v>31</v>
      </c>
      <c r="K1212" s="2" cm="1">
        <f t="array" ref="K1212">IF(C1212="","",0.5*(C1212+SUMPRODUCT(($B$1461:$B$1491=$J1212)*1,C$1461:C$1491)))</f>
        <v>0.23134068960545645</v>
      </c>
      <c r="L1212" s="2" cm="1">
        <f t="array" ref="L1212">IF(D1212="","",0.5*(D1212+SUMPRODUCT(($B$1461:$B$1491=$J1212)*1,D$1461:D$1491)))</f>
        <v>0.23599097957787268</v>
      </c>
      <c r="M1212" s="2" cm="1">
        <f t="array" ref="M1212">IF(E1212="","",0.5*(E1212+SUMPRODUCT(($B$1461:$B$1491=$J1212)*1,E$1461:E$1491)))</f>
        <v>0.20231541378582996</v>
      </c>
      <c r="N1212" s="2" cm="1">
        <f t="array" ref="N1212">IF(F1212="","",0.5*(F1212+SUMPRODUCT(($B$1461:$B$1491=$J1212)*1,F$1461:F$1491)))</f>
        <v>0.20033812976326687</v>
      </c>
      <c r="O1212" s="2" cm="1">
        <f t="array" ref="O1212">IF(G1212="","",0.5*(G1212+SUMPRODUCT(($B$1461:$B$1491=$J1212)*1,G$1461:G$1491)))</f>
        <v>0.18523197093572893</v>
      </c>
    </row>
    <row r="1213" spans="1:15" x14ac:dyDescent="0.55000000000000004">
      <c r="A1213" s="3">
        <v>40</v>
      </c>
      <c r="B1213" s="3">
        <v>1</v>
      </c>
      <c r="C1213" s="2">
        <f>IF(logVir!C1213="","",資本サービス!C1213/SUM(資本サービス!C1213,労働コスト!C1213))</f>
        <v>0.50535044781737182</v>
      </c>
      <c r="D1213" s="2">
        <f>IF(logVir!D1213="","",資本サービス!D1213/SUM(資本サービス!D1213,労働コスト!D1213))</f>
        <v>0.38609463092655311</v>
      </c>
      <c r="E1213" s="2">
        <f>IF(logVir!E1213="","",資本サービス!E1213/SUM(資本サービス!E1213,労働コスト!E1213))</f>
        <v>0.43519478430455011</v>
      </c>
      <c r="F1213" s="2">
        <f>IF(logVir!F1213="","",資本サービス!F1213/SUM(資本サービス!F1213,労働コスト!F1213))</f>
        <v>0.43733576001399044</v>
      </c>
      <c r="G1213" s="2">
        <f>IF(logVir!G1213="","",資本サービス!G1213/SUM(資本サービス!G1213,労働コスト!G1213))</f>
        <v>0.39825360506722496</v>
      </c>
      <c r="I1213" s="3">
        <v>40</v>
      </c>
      <c r="J1213" s="3">
        <v>1</v>
      </c>
      <c r="K1213" s="2" cm="1">
        <f t="array" ref="K1213">IF(C1213="","",0.5*(C1213+SUMPRODUCT(($B$1461:$B$1491=$J1213)*1,C$1461:C$1491)))</f>
        <v>0.4906068488893866</v>
      </c>
      <c r="L1213" s="2" cm="1">
        <f t="array" ref="L1213">IF(D1213="","",0.5*(D1213+SUMPRODUCT(($B$1461:$B$1491=$J1213)*1,D$1461:D$1491)))</f>
        <v>0.3684655278364346</v>
      </c>
      <c r="M1213" s="2" cm="1">
        <f t="array" ref="M1213">IF(E1213="","",0.5*(E1213+SUMPRODUCT(($B$1461:$B$1491=$J1213)*1,E$1461:E$1491)))</f>
        <v>0.38671299923287766</v>
      </c>
      <c r="N1213" s="2" cm="1">
        <f t="array" ref="N1213">IF(F1213="","",0.5*(F1213+SUMPRODUCT(($B$1461:$B$1491=$J1213)*1,F$1461:F$1491)))</f>
        <v>0.38984712736769328</v>
      </c>
      <c r="O1213" s="2" cm="1">
        <f t="array" ref="O1213">IF(G1213="","",0.5*(G1213+SUMPRODUCT(($B$1461:$B$1491=$J1213)*1,G$1461:G$1491)))</f>
        <v>0.35884449677725161</v>
      </c>
    </row>
    <row r="1214" spans="1:15" x14ac:dyDescent="0.55000000000000004">
      <c r="A1214" s="3">
        <v>40</v>
      </c>
      <c r="B1214" s="3">
        <v>2</v>
      </c>
      <c r="C1214" s="2">
        <f>IF(logVir!C1214="","",資本サービス!C1214/SUM(資本サービス!C1214,労働コスト!C1214))</f>
        <v>0.60307357228250391</v>
      </c>
      <c r="D1214" s="2">
        <f>IF(logVir!D1214="","",資本サービス!D1214/SUM(資本サービス!D1214,労働コスト!D1214))</f>
        <v>0.51048395651179412</v>
      </c>
      <c r="E1214" s="2">
        <f>IF(logVir!E1214="","",資本サービス!E1214/SUM(資本サービス!E1214,労働コスト!E1214))</f>
        <v>0.55133941068350956</v>
      </c>
      <c r="F1214" s="2">
        <f>IF(logVir!F1214="","",資本サービス!F1214/SUM(資本サービス!F1214,労働コスト!F1214))</f>
        <v>0.5731962860090708</v>
      </c>
      <c r="G1214" s="2">
        <f>IF(logVir!G1214="","",資本サービス!G1214/SUM(資本サービス!G1214,労働コスト!G1214))</f>
        <v>0.44164445891392656</v>
      </c>
      <c r="I1214" s="3">
        <v>40</v>
      </c>
      <c r="J1214" s="3">
        <v>2</v>
      </c>
      <c r="K1214" s="2" cm="1">
        <f t="array" ref="K1214">IF(C1214="","",0.5*(C1214+SUMPRODUCT(($B$1461:$B$1491=$J1214)*1,C$1461:C$1491)))</f>
        <v>0.53926001982352312</v>
      </c>
      <c r="L1214" s="2" cm="1">
        <f t="array" ref="L1214">IF(D1214="","",0.5*(D1214+SUMPRODUCT(($B$1461:$B$1491=$J1214)*1,D$1461:D$1491)))</f>
        <v>0.45893296162078057</v>
      </c>
      <c r="M1214" s="2" cm="1">
        <f t="array" ref="M1214">IF(E1214="","",0.5*(E1214+SUMPRODUCT(($B$1461:$B$1491=$J1214)*1,E$1461:E$1491)))</f>
        <v>0.51652200785325908</v>
      </c>
      <c r="N1214" s="2" cm="1">
        <f t="array" ref="N1214">IF(F1214="","",0.5*(F1214+SUMPRODUCT(($B$1461:$B$1491=$J1214)*1,F$1461:F$1491)))</f>
        <v>0.52860443042432725</v>
      </c>
      <c r="O1214" s="2" cm="1">
        <f t="array" ref="O1214">IF(G1214="","",0.5*(G1214+SUMPRODUCT(($B$1461:$B$1491=$J1214)*1,G$1461:G$1491)))</f>
        <v>0.4242747571958434</v>
      </c>
    </row>
    <row r="1215" spans="1:15" x14ac:dyDescent="0.55000000000000004">
      <c r="A1215" s="3">
        <v>40</v>
      </c>
      <c r="B1215" s="3">
        <v>3</v>
      </c>
      <c r="C1215" s="2">
        <f>IF(logVir!C1215="","",資本サービス!C1215/SUM(資本サービス!C1215,労働コスト!C1215))</f>
        <v>0.27137265277840239</v>
      </c>
      <c r="D1215" s="2">
        <f>IF(logVir!D1215="","",資本サービス!D1215/SUM(資本サービス!D1215,労働コスト!D1215))</f>
        <v>0.24044225275897835</v>
      </c>
      <c r="E1215" s="2">
        <f>IF(logVir!E1215="","",資本サービス!E1215/SUM(資本サービス!E1215,労働コスト!E1215))</f>
        <v>0.23370322749898298</v>
      </c>
      <c r="F1215" s="2">
        <f>IF(logVir!F1215="","",資本サービス!F1215/SUM(資本サービス!F1215,労働コスト!F1215))</f>
        <v>0.22677662945341215</v>
      </c>
      <c r="G1215" s="2">
        <f>IF(logVir!G1215="","",資本サービス!G1215/SUM(資本サービス!G1215,労働コスト!G1215))</f>
        <v>0.2071881863022231</v>
      </c>
      <c r="I1215" s="3">
        <v>40</v>
      </c>
      <c r="J1215" s="3">
        <v>3</v>
      </c>
      <c r="K1215" s="2" cm="1">
        <f t="array" ref="K1215">IF(C1215="","",0.5*(C1215+SUMPRODUCT(($B$1461:$B$1491=$J1215)*1,C$1461:C$1491)))</f>
        <v>0.28700230248720582</v>
      </c>
      <c r="L1215" s="2" cm="1">
        <f t="array" ref="L1215">IF(D1215="","",0.5*(D1215+SUMPRODUCT(($B$1461:$B$1491=$J1215)*1,D$1461:D$1491)))</f>
        <v>0.25401055066122302</v>
      </c>
      <c r="M1215" s="2" cm="1">
        <f t="array" ref="M1215">IF(E1215="","",0.5*(E1215+SUMPRODUCT(($B$1461:$B$1491=$J1215)*1,E$1461:E$1491)))</f>
        <v>0.24256221730390229</v>
      </c>
      <c r="N1215" s="2" cm="1">
        <f t="array" ref="N1215">IF(F1215="","",0.5*(F1215+SUMPRODUCT(($B$1461:$B$1491=$J1215)*1,F$1461:F$1491)))</f>
        <v>0.23996318093393504</v>
      </c>
      <c r="O1215" s="2" cm="1">
        <f t="array" ref="O1215">IF(G1215="","",0.5*(G1215+SUMPRODUCT(($B$1461:$B$1491=$J1215)*1,G$1461:G$1491)))</f>
        <v>0.21374907616194683</v>
      </c>
    </row>
    <row r="1216" spans="1:15" x14ac:dyDescent="0.55000000000000004">
      <c r="A1216" s="3">
        <v>40</v>
      </c>
      <c r="B1216" s="3">
        <v>4</v>
      </c>
      <c r="C1216" s="2">
        <f>IF(logVir!C1216="","",資本サービス!C1216/SUM(資本サービス!C1216,労働コスト!C1216))</f>
        <v>0.1093699788407113</v>
      </c>
      <c r="D1216" s="2">
        <f>IF(logVir!D1216="","",資本サービス!D1216/SUM(資本サービス!D1216,労働コスト!D1216))</f>
        <v>0.15552428482203404</v>
      </c>
      <c r="E1216" s="2">
        <f>IF(logVir!E1216="","",資本サービス!E1216/SUM(資本サービス!E1216,労働コスト!E1216))</f>
        <v>0.170731017432594</v>
      </c>
      <c r="F1216" s="2">
        <f>IF(logVir!F1216="","",資本サービス!F1216/SUM(資本サービス!F1216,労働コスト!F1216))</f>
        <v>0.19503473737463117</v>
      </c>
      <c r="G1216" s="2">
        <f>IF(logVir!G1216="","",資本サービス!G1216/SUM(資本サービス!G1216,労働コスト!G1216))</f>
        <v>0.21634470437978406</v>
      </c>
      <c r="I1216" s="3">
        <v>40</v>
      </c>
      <c r="J1216" s="3">
        <v>4</v>
      </c>
      <c r="K1216" s="2" cm="1">
        <f t="array" ref="K1216">IF(C1216="","",0.5*(C1216+SUMPRODUCT(($B$1461:$B$1491=$J1216)*1,C$1461:C$1491)))</f>
        <v>0.17376409202741747</v>
      </c>
      <c r="L1216" s="2" cm="1">
        <f t="array" ref="L1216">IF(D1216="","",0.5*(D1216+SUMPRODUCT(($B$1461:$B$1491=$J1216)*1,D$1461:D$1491)))</f>
        <v>0.20845892605398014</v>
      </c>
      <c r="M1216" s="2" cm="1">
        <f t="array" ref="M1216">IF(E1216="","",0.5*(E1216+SUMPRODUCT(($B$1461:$B$1491=$J1216)*1,E$1461:E$1491)))</f>
        <v>0.2083928192449275</v>
      </c>
      <c r="N1216" s="2" cm="1">
        <f t="array" ref="N1216">IF(F1216="","",0.5*(F1216+SUMPRODUCT(($B$1461:$B$1491=$J1216)*1,F$1461:F$1491)))</f>
        <v>0.22387780000955657</v>
      </c>
      <c r="O1216" s="2" cm="1">
        <f t="array" ref="O1216">IF(G1216="","",0.5*(G1216+SUMPRODUCT(($B$1461:$B$1491=$J1216)*1,G$1461:G$1491)))</f>
        <v>0.22313462193527506</v>
      </c>
    </row>
    <row r="1217" spans="1:15" x14ac:dyDescent="0.55000000000000004">
      <c r="A1217" s="3">
        <v>40</v>
      </c>
      <c r="B1217" s="3">
        <v>5</v>
      </c>
      <c r="C1217" s="2">
        <f>IF(logVir!C1217="","",資本サービス!C1217/SUM(資本サービス!C1217,労働コスト!C1217))</f>
        <v>0.18462363684838701</v>
      </c>
      <c r="D1217" s="2">
        <f>IF(logVir!D1217="","",資本サービス!D1217/SUM(資本サービス!D1217,労働コスト!D1217))</f>
        <v>0.16458322322371585</v>
      </c>
      <c r="E1217" s="2">
        <f>IF(logVir!E1217="","",資本サービス!E1217/SUM(資本サービス!E1217,労働コスト!E1217))</f>
        <v>0.22674329069127813</v>
      </c>
      <c r="F1217" s="2">
        <f>IF(logVir!F1217="","",資本サービス!F1217/SUM(資本サービス!F1217,労働コスト!F1217))</f>
        <v>0.22646088029689773</v>
      </c>
      <c r="G1217" s="2">
        <f>IF(logVir!G1217="","",資本サービス!G1217/SUM(資本サービス!G1217,労働コスト!G1217))</f>
        <v>0.21768995635527896</v>
      </c>
      <c r="I1217" s="3">
        <v>40</v>
      </c>
      <c r="J1217" s="3">
        <v>5</v>
      </c>
      <c r="K1217" s="2" cm="1">
        <f t="array" ref="K1217">IF(C1217="","",0.5*(C1217+SUMPRODUCT(($B$1461:$B$1491=$J1217)*1,C$1461:C$1491)))</f>
        <v>0.26984077939173101</v>
      </c>
      <c r="L1217" s="2" cm="1">
        <f t="array" ref="L1217">IF(D1217="","",0.5*(D1217+SUMPRODUCT(($B$1461:$B$1491=$J1217)*1,D$1461:D$1491)))</f>
        <v>0.24294866213120475</v>
      </c>
      <c r="M1217" s="2" cm="1">
        <f t="array" ref="M1217">IF(E1217="","",0.5*(E1217+SUMPRODUCT(($B$1461:$B$1491=$J1217)*1,E$1461:E$1491)))</f>
        <v>0.26123791804961205</v>
      </c>
      <c r="N1217" s="2" cm="1">
        <f t="array" ref="N1217">IF(F1217="","",0.5*(F1217+SUMPRODUCT(($B$1461:$B$1491=$J1217)*1,F$1461:F$1491)))</f>
        <v>0.25759966561123915</v>
      </c>
      <c r="O1217" s="2" cm="1">
        <f t="array" ref="O1217">IF(G1217="","",0.5*(G1217+SUMPRODUCT(($B$1461:$B$1491=$J1217)*1,G$1461:G$1491)))</f>
        <v>0.24181298387593242</v>
      </c>
    </row>
    <row r="1218" spans="1:15" x14ac:dyDescent="0.55000000000000004">
      <c r="A1218" s="3">
        <v>40</v>
      </c>
      <c r="B1218" s="3">
        <v>6</v>
      </c>
      <c r="C1218" s="2">
        <f>IF(logVir!C1218="","",資本サービス!C1218/SUM(資本サービス!C1218,労働コスト!C1218))</f>
        <v>0.62355464345799416</v>
      </c>
      <c r="D1218" s="2">
        <f>IF(logVir!D1218="","",資本サービス!D1218/SUM(資本サービス!D1218,労働コスト!D1218))</f>
        <v>0.594901122319341</v>
      </c>
      <c r="E1218" s="2">
        <f>IF(logVir!E1218="","",資本サービス!E1218/SUM(資本サービス!E1218,労働コスト!E1218))</f>
        <v>0.60957190883588641</v>
      </c>
      <c r="F1218" s="2">
        <f>IF(logVir!F1218="","",資本サービス!F1218/SUM(資本サービス!F1218,労働コスト!F1218))</f>
        <v>0.62008911176609494</v>
      </c>
      <c r="G1218" s="2">
        <f>IF(logVir!G1218="","",資本サービス!G1218/SUM(資本サービス!G1218,労働コスト!G1218))</f>
        <v>0.58092377541709861</v>
      </c>
      <c r="I1218" s="3">
        <v>40</v>
      </c>
      <c r="J1218" s="3">
        <v>6</v>
      </c>
      <c r="K1218" s="2" cm="1">
        <f t="array" ref="K1218">IF(C1218="","",0.5*(C1218+SUMPRODUCT(($B$1461:$B$1491=$J1218)*1,C$1461:C$1491)))</f>
        <v>0.62142245452295319</v>
      </c>
      <c r="L1218" s="2" cm="1">
        <f t="array" ref="L1218">IF(D1218="","",0.5*(D1218+SUMPRODUCT(($B$1461:$B$1491=$J1218)*1,D$1461:D$1491)))</f>
        <v>0.59041835398677445</v>
      </c>
      <c r="M1218" s="2" cm="1">
        <f t="array" ref="M1218">IF(E1218="","",0.5*(E1218+SUMPRODUCT(($B$1461:$B$1491=$J1218)*1,E$1461:E$1491)))</f>
        <v>0.59904628633606616</v>
      </c>
      <c r="N1218" s="2" cm="1">
        <f t="array" ref="N1218">IF(F1218="","",0.5*(F1218+SUMPRODUCT(($B$1461:$B$1491=$J1218)*1,F$1461:F$1491)))</f>
        <v>0.60901854996078153</v>
      </c>
      <c r="O1218" s="2" cm="1">
        <f t="array" ref="O1218">IF(G1218="","",0.5*(G1218+SUMPRODUCT(($B$1461:$B$1491=$J1218)*1,G$1461:G$1491)))</f>
        <v>0.57188600356983899</v>
      </c>
    </row>
    <row r="1219" spans="1:15" x14ac:dyDescent="0.55000000000000004">
      <c r="A1219" s="3">
        <v>40</v>
      </c>
      <c r="B1219" s="3">
        <v>7</v>
      </c>
      <c r="C1219" s="2">
        <f>IF(logVir!C1219="","",資本サービス!C1219/SUM(資本サービス!C1219,労働コスト!C1219))</f>
        <v>0.39307825487625847</v>
      </c>
      <c r="D1219" s="2">
        <f>IF(logVir!D1219="","",資本サービス!D1219/SUM(資本サービス!D1219,労働コスト!D1219))</f>
        <v>0.38481456110986084</v>
      </c>
      <c r="E1219" s="2">
        <f>IF(logVir!E1219="","",資本サービス!E1219/SUM(資本サービス!E1219,労働コスト!E1219))</f>
        <v>0.35949109183520328</v>
      </c>
      <c r="F1219" s="2">
        <f>IF(logVir!F1219="","",資本サービス!F1219/SUM(資本サービス!F1219,労働コスト!F1219))</f>
        <v>0.34155367013259808</v>
      </c>
      <c r="G1219" s="2">
        <f>IF(logVir!G1219="","",資本サービス!G1219/SUM(資本サービス!G1219,労働コスト!G1219))</f>
        <v>0.30468890173078772</v>
      </c>
      <c r="I1219" s="3">
        <v>40</v>
      </c>
      <c r="J1219" s="3">
        <v>7</v>
      </c>
      <c r="K1219" s="2" cm="1">
        <f t="array" ref="K1219">IF(C1219="","",0.5*(C1219+SUMPRODUCT(($B$1461:$B$1491=$J1219)*1,C$1461:C$1491)))</f>
        <v>0.38661230978227179</v>
      </c>
      <c r="L1219" s="2" cm="1">
        <f t="array" ref="L1219">IF(D1219="","",0.5*(D1219+SUMPRODUCT(($B$1461:$B$1491=$J1219)*1,D$1461:D$1491)))</f>
        <v>0.36099470817391999</v>
      </c>
      <c r="M1219" s="2" cm="1">
        <f t="array" ref="M1219">IF(E1219="","",0.5*(E1219+SUMPRODUCT(($B$1461:$B$1491=$J1219)*1,E$1461:E$1491)))</f>
        <v>0.34130418489001835</v>
      </c>
      <c r="N1219" s="2" cm="1">
        <f t="array" ref="N1219">IF(F1219="","",0.5*(F1219+SUMPRODUCT(($B$1461:$B$1491=$J1219)*1,F$1461:F$1491)))</f>
        <v>0.33219757199609673</v>
      </c>
      <c r="O1219" s="2" cm="1">
        <f t="array" ref="O1219">IF(G1219="","",0.5*(G1219+SUMPRODUCT(($B$1461:$B$1491=$J1219)*1,G$1461:G$1491)))</f>
        <v>0.30070200385206414</v>
      </c>
    </row>
    <row r="1220" spans="1:15" x14ac:dyDescent="0.55000000000000004">
      <c r="A1220" s="3">
        <v>40</v>
      </c>
      <c r="B1220" s="3">
        <v>8</v>
      </c>
      <c r="C1220" s="2">
        <f>IF(logVir!C1220="","",資本サービス!C1220/SUM(資本サービス!C1220,労働コスト!C1220))</f>
        <v>0.57062664582112332</v>
      </c>
      <c r="D1220" s="2">
        <f>IF(logVir!D1220="","",資本サービス!D1220/SUM(資本サービス!D1220,労働コスト!D1220))</f>
        <v>0.54409852906760647</v>
      </c>
      <c r="E1220" s="2">
        <f>IF(logVir!E1220="","",資本サービス!E1220/SUM(資本サービス!E1220,労働コスト!E1220))</f>
        <v>0.55467556129582141</v>
      </c>
      <c r="F1220" s="2">
        <f>IF(logVir!F1220="","",資本サービス!F1220/SUM(資本サービス!F1220,労働コスト!F1220))</f>
        <v>0.57138604991270625</v>
      </c>
      <c r="G1220" s="2">
        <f>IF(logVir!G1220="","",資本サービス!G1220/SUM(資本サービス!G1220,労働コスト!G1220))</f>
        <v>0.53777132461391353</v>
      </c>
      <c r="I1220" s="3">
        <v>40</v>
      </c>
      <c r="J1220" s="3">
        <v>8</v>
      </c>
      <c r="K1220" s="2" cm="1">
        <f t="array" ref="K1220">IF(C1220="","",0.5*(C1220+SUMPRODUCT(($B$1461:$B$1491=$J1220)*1,C$1461:C$1491)))</f>
        <v>0.51039828665683884</v>
      </c>
      <c r="L1220" s="2" cm="1">
        <f t="array" ref="L1220">IF(D1220="","",0.5*(D1220+SUMPRODUCT(($B$1461:$B$1491=$J1220)*1,D$1461:D$1491)))</f>
        <v>0.47259936137360536</v>
      </c>
      <c r="M1220" s="2" cm="1">
        <f t="array" ref="M1220">IF(E1220="","",0.5*(E1220+SUMPRODUCT(($B$1461:$B$1491=$J1220)*1,E$1461:E$1491)))</f>
        <v>0.47764566822044374</v>
      </c>
      <c r="N1220" s="2" cm="1">
        <f t="array" ref="N1220">IF(F1220="","",0.5*(F1220+SUMPRODUCT(($B$1461:$B$1491=$J1220)*1,F$1461:F$1491)))</f>
        <v>0.49052148247063521</v>
      </c>
      <c r="O1220" s="2" cm="1">
        <f t="array" ref="O1220">IF(G1220="","",0.5*(G1220+SUMPRODUCT(($B$1461:$B$1491=$J1220)*1,G$1461:G$1491)))</f>
        <v>0.45944038109639368</v>
      </c>
    </row>
    <row r="1221" spans="1:15" x14ac:dyDescent="0.55000000000000004">
      <c r="A1221" s="3">
        <v>40</v>
      </c>
      <c r="B1221" s="3">
        <v>9</v>
      </c>
      <c r="C1221" s="2">
        <f>IF(logVir!C1221="","",資本サービス!C1221/SUM(資本サービス!C1221,労働コスト!C1221))</f>
        <v>0.18111921060366226</v>
      </c>
      <c r="D1221" s="2">
        <f>IF(logVir!D1221="","",資本サービス!D1221/SUM(資本サービス!D1221,労働コスト!D1221))</f>
        <v>0.16064888617936718</v>
      </c>
      <c r="E1221" s="2">
        <f>IF(logVir!E1221="","",資本サービス!E1221/SUM(資本サービス!E1221,労働コスト!E1221))</f>
        <v>0.15828228053908722</v>
      </c>
      <c r="F1221" s="2">
        <f>IF(logVir!F1221="","",資本サービス!F1221/SUM(資本サービス!F1221,労働コスト!F1221))</f>
        <v>0.16653213088103902</v>
      </c>
      <c r="G1221" s="2">
        <f>IF(logVir!G1221="","",資本サービス!G1221/SUM(資本サービス!G1221,労働コスト!G1221))</f>
        <v>0.14446797922172966</v>
      </c>
      <c r="I1221" s="3">
        <v>40</v>
      </c>
      <c r="J1221" s="3">
        <v>9</v>
      </c>
      <c r="K1221" s="2" cm="1">
        <f t="array" ref="K1221">IF(C1221="","",0.5*(C1221+SUMPRODUCT(($B$1461:$B$1491=$J1221)*1,C$1461:C$1491)))</f>
        <v>0.19255316575984174</v>
      </c>
      <c r="L1221" s="2" cm="1">
        <f t="array" ref="L1221">IF(D1221="","",0.5*(D1221+SUMPRODUCT(($B$1461:$B$1491=$J1221)*1,D$1461:D$1491)))</f>
        <v>0.17676082458837825</v>
      </c>
      <c r="M1221" s="2" cm="1">
        <f t="array" ref="M1221">IF(E1221="","",0.5*(E1221+SUMPRODUCT(($B$1461:$B$1491=$J1221)*1,E$1461:E$1491)))</f>
        <v>0.1625689152962792</v>
      </c>
      <c r="N1221" s="2" cm="1">
        <f t="array" ref="N1221">IF(F1221="","",0.5*(F1221+SUMPRODUCT(($B$1461:$B$1491=$J1221)*1,F$1461:F$1491)))</f>
        <v>0.16532728873777264</v>
      </c>
      <c r="O1221" s="2" cm="1">
        <f t="array" ref="O1221">IF(G1221="","",0.5*(G1221+SUMPRODUCT(($B$1461:$B$1491=$J1221)*1,G$1461:G$1491)))</f>
        <v>0.14341598697079549</v>
      </c>
    </row>
    <row r="1222" spans="1:15" x14ac:dyDescent="0.55000000000000004">
      <c r="A1222" s="3">
        <v>40</v>
      </c>
      <c r="B1222" s="3">
        <v>10</v>
      </c>
      <c r="C1222" s="2">
        <f>IF(logVir!C1222="","",資本サービス!C1222/SUM(資本サービス!C1222,労働コスト!C1222))</f>
        <v>0.34411743731707933</v>
      </c>
      <c r="D1222" s="2">
        <f>IF(logVir!D1222="","",資本サービス!D1222/SUM(資本サービス!D1222,労働コスト!D1222))</f>
        <v>0.33720021120239779</v>
      </c>
      <c r="E1222" s="2">
        <f>IF(logVir!E1222="","",資本サービス!E1222/SUM(資本サービス!E1222,労働コスト!E1222))</f>
        <v>0.31440486675501056</v>
      </c>
      <c r="F1222" s="2">
        <f>IF(logVir!F1222="","",資本サービス!F1222/SUM(資本サービス!F1222,労働コスト!F1222))</f>
        <v>0.32171640902345072</v>
      </c>
      <c r="G1222" s="2">
        <f>IF(logVir!G1222="","",資本サービス!G1222/SUM(資本サービス!G1222,労働コスト!G1222))</f>
        <v>0.266490527836095</v>
      </c>
      <c r="I1222" s="3">
        <v>40</v>
      </c>
      <c r="J1222" s="3">
        <v>10</v>
      </c>
      <c r="K1222" s="2" cm="1">
        <f t="array" ref="K1222">IF(C1222="","",0.5*(C1222+SUMPRODUCT(($B$1461:$B$1491=$J1222)*1,C$1461:C$1491)))</f>
        <v>0.35880428651869278</v>
      </c>
      <c r="L1222" s="2" cm="1">
        <f t="array" ref="L1222">IF(D1222="","",0.5*(D1222+SUMPRODUCT(($B$1461:$B$1491=$J1222)*1,D$1461:D$1491)))</f>
        <v>0.34715133898662615</v>
      </c>
      <c r="M1222" s="2" cm="1">
        <f t="array" ref="M1222">IF(E1222="","",0.5*(E1222+SUMPRODUCT(($B$1461:$B$1491=$J1222)*1,E$1461:E$1491)))</f>
        <v>0.31746113555006683</v>
      </c>
      <c r="N1222" s="2" cm="1">
        <f t="array" ref="N1222">IF(F1222="","",0.5*(F1222+SUMPRODUCT(($B$1461:$B$1491=$J1222)*1,F$1461:F$1491)))</f>
        <v>0.3212700251586792</v>
      </c>
      <c r="O1222" s="2" cm="1">
        <f t="array" ref="O1222">IF(G1222="","",0.5*(G1222+SUMPRODUCT(($B$1461:$B$1491=$J1222)*1,G$1461:G$1491)))</f>
        <v>0.27572151272458523</v>
      </c>
    </row>
    <row r="1223" spans="1:15" x14ac:dyDescent="0.55000000000000004">
      <c r="A1223" s="3">
        <v>40</v>
      </c>
      <c r="B1223" s="3">
        <v>11</v>
      </c>
      <c r="C1223" s="2">
        <f>IF(logVir!C1223="","",資本サービス!C1223/SUM(資本サービス!C1223,労働コスト!C1223))</f>
        <v>0.40638101394688991</v>
      </c>
      <c r="D1223" s="2">
        <f>IF(logVir!D1223="","",資本サービス!D1223/SUM(資本サービス!D1223,労働コスト!D1223))</f>
        <v>0.43796247470206545</v>
      </c>
      <c r="E1223" s="2">
        <f>IF(logVir!E1223="","",資本サービス!E1223/SUM(資本サービス!E1223,労働コスト!E1223))</f>
        <v>0.44709846086951627</v>
      </c>
      <c r="F1223" s="2">
        <f>IF(logVir!F1223="","",資本サービス!F1223/SUM(資本サービス!F1223,労働コスト!F1223))</f>
        <v>0.47266552019070868</v>
      </c>
      <c r="G1223" s="2">
        <f>IF(logVir!G1223="","",資本サービス!G1223/SUM(資本サービス!G1223,労働コスト!G1223))</f>
        <v>0.44362235712222725</v>
      </c>
      <c r="I1223" s="3">
        <v>40</v>
      </c>
      <c r="J1223" s="3">
        <v>11</v>
      </c>
      <c r="K1223" s="2" cm="1">
        <f t="array" ref="K1223">IF(C1223="","",0.5*(C1223+SUMPRODUCT(($B$1461:$B$1491=$J1223)*1,C$1461:C$1491)))</f>
        <v>0.42077514172595359</v>
      </c>
      <c r="L1223" s="2" cm="1">
        <f t="array" ref="L1223">IF(D1223="","",0.5*(D1223+SUMPRODUCT(($B$1461:$B$1491=$J1223)*1,D$1461:D$1491)))</f>
        <v>0.4349842669757607</v>
      </c>
      <c r="M1223" s="2" cm="1">
        <f t="array" ref="M1223">IF(E1223="","",0.5*(E1223+SUMPRODUCT(($B$1461:$B$1491=$J1223)*1,E$1461:E$1491)))</f>
        <v>0.43331915654977482</v>
      </c>
      <c r="N1223" s="2" cm="1">
        <f t="array" ref="N1223">IF(F1223="","",0.5*(F1223+SUMPRODUCT(($B$1461:$B$1491=$J1223)*1,F$1461:F$1491)))</f>
        <v>0.44999705850281746</v>
      </c>
      <c r="O1223" s="2" cm="1">
        <f t="array" ref="O1223">IF(G1223="","",0.5*(G1223+SUMPRODUCT(($B$1461:$B$1491=$J1223)*1,G$1461:G$1491)))</f>
        <v>0.42483901617525621</v>
      </c>
    </row>
    <row r="1224" spans="1:15" x14ac:dyDescent="0.55000000000000004">
      <c r="A1224" s="3">
        <v>40</v>
      </c>
      <c r="B1224" s="3">
        <v>12</v>
      </c>
      <c r="C1224" s="2">
        <f>IF(logVir!C1224="","",資本サービス!C1224/SUM(資本サービス!C1224,労働コスト!C1224))</f>
        <v>0.44080860235801816</v>
      </c>
      <c r="D1224" s="2">
        <f>IF(logVir!D1224="","",資本サービス!D1224/SUM(資本サービス!D1224,労働コスト!D1224))</f>
        <v>0.41998460358073975</v>
      </c>
      <c r="E1224" s="2">
        <f>IF(logVir!E1224="","",資本サービス!E1224/SUM(資本サービス!E1224,労働コスト!E1224))</f>
        <v>0.42241431303256005</v>
      </c>
      <c r="F1224" s="2">
        <f>IF(logVir!F1224="","",資本サービス!F1224/SUM(資本サービス!F1224,労働コスト!F1224))</f>
        <v>0.43470793709600314</v>
      </c>
      <c r="G1224" s="2">
        <f>IF(logVir!G1224="","",資本サービス!G1224/SUM(資本サービス!G1224,労働コスト!G1224))</f>
        <v>0.39140137627674876</v>
      </c>
      <c r="I1224" s="3">
        <v>40</v>
      </c>
      <c r="J1224" s="3">
        <v>12</v>
      </c>
      <c r="K1224" s="2" cm="1">
        <f t="array" ref="K1224">IF(C1224="","",0.5*(C1224+SUMPRODUCT(($B$1461:$B$1491=$J1224)*1,C$1461:C$1491)))</f>
        <v>0.47601174428425475</v>
      </c>
      <c r="L1224" s="2" cm="1">
        <f t="array" ref="L1224">IF(D1224="","",0.5*(D1224+SUMPRODUCT(($B$1461:$B$1491=$J1224)*1,D$1461:D$1491)))</f>
        <v>0.45348638830766241</v>
      </c>
      <c r="M1224" s="2" cm="1">
        <f t="array" ref="M1224">IF(E1224="","",0.5*(E1224+SUMPRODUCT(($B$1461:$B$1491=$J1224)*1,E$1461:E$1491)))</f>
        <v>0.45411781948931496</v>
      </c>
      <c r="N1224" s="2" cm="1">
        <f t="array" ref="N1224">IF(F1224="","",0.5*(F1224+SUMPRODUCT(($B$1461:$B$1491=$J1224)*1,F$1461:F$1491)))</f>
        <v>0.45797922094073551</v>
      </c>
      <c r="O1224" s="2" cm="1">
        <f t="array" ref="O1224">IF(G1224="","",0.5*(G1224+SUMPRODUCT(($B$1461:$B$1491=$J1224)*1,G$1461:G$1491)))</f>
        <v>0.41470184407660698</v>
      </c>
    </row>
    <row r="1225" spans="1:15" x14ac:dyDescent="0.55000000000000004">
      <c r="A1225" s="3">
        <v>40</v>
      </c>
      <c r="B1225" s="3">
        <v>13</v>
      </c>
      <c r="C1225" s="2">
        <f>IF(logVir!C1225="","",資本サービス!C1225/SUM(資本サービス!C1225,労働コスト!C1225))</f>
        <v>0.69936270842723536</v>
      </c>
      <c r="D1225" s="2">
        <f>IF(logVir!D1225="","",資本サービス!D1225/SUM(資本サービス!D1225,労働コスト!D1225))</f>
        <v>0.68225780686811577</v>
      </c>
      <c r="E1225" s="2">
        <f>IF(logVir!E1225="","",資本サービス!E1225/SUM(資本サービス!E1225,労働コスト!E1225))</f>
        <v>0.66307413706344898</v>
      </c>
      <c r="F1225" s="2">
        <f>IF(logVir!F1225="","",資本サービス!F1225/SUM(資本サービス!F1225,労働コスト!F1225))</f>
        <v>0.70578343167317736</v>
      </c>
      <c r="G1225" s="2">
        <f>IF(logVir!G1225="","",資本サービス!G1225/SUM(資本サービス!G1225,労働コスト!G1225))</f>
        <v>0.66030816614880639</v>
      </c>
      <c r="I1225" s="3">
        <v>40</v>
      </c>
      <c r="J1225" s="3">
        <v>13</v>
      </c>
      <c r="K1225" s="2" cm="1">
        <f t="array" ref="K1225">IF(C1225="","",0.5*(C1225+SUMPRODUCT(($B$1461:$B$1491=$J1225)*1,C$1461:C$1491)))</f>
        <v>0.64890213255568363</v>
      </c>
      <c r="L1225" s="2" cm="1">
        <f t="array" ref="L1225">IF(D1225="","",0.5*(D1225+SUMPRODUCT(($B$1461:$B$1491=$J1225)*1,D$1461:D$1491)))</f>
        <v>0.65526279417327582</v>
      </c>
      <c r="M1225" s="2" cm="1">
        <f t="array" ref="M1225">IF(E1225="","",0.5*(E1225+SUMPRODUCT(($B$1461:$B$1491=$J1225)*1,E$1461:E$1491)))</f>
        <v>0.62598561585970014</v>
      </c>
      <c r="N1225" s="2" cm="1">
        <f t="array" ref="N1225">IF(F1225="","",0.5*(F1225+SUMPRODUCT(($B$1461:$B$1491=$J1225)*1,F$1461:F$1491)))</f>
        <v>0.65472972720641986</v>
      </c>
      <c r="O1225" s="2" cm="1">
        <f t="array" ref="O1225">IF(G1225="","",0.5*(G1225+SUMPRODUCT(($B$1461:$B$1491=$J1225)*1,G$1461:G$1491)))</f>
        <v>0.61427180209563903</v>
      </c>
    </row>
    <row r="1226" spans="1:15" x14ac:dyDescent="0.55000000000000004">
      <c r="A1226" s="3">
        <v>40</v>
      </c>
      <c r="B1226" s="3">
        <v>14</v>
      </c>
      <c r="C1226" s="2">
        <f>IF(logVir!C1226="","",資本サービス!C1226/SUM(資本サービス!C1226,労働コスト!C1226))</f>
        <v>0.50259140878055175</v>
      </c>
      <c r="D1226" s="2">
        <f>IF(logVir!D1226="","",資本サービス!D1226/SUM(資本サービス!D1226,労働コスト!D1226))</f>
        <v>0.42458058965919976</v>
      </c>
      <c r="E1226" s="2">
        <f>IF(logVir!E1226="","",資本サービス!E1226/SUM(資本サービス!E1226,労働コスト!E1226))</f>
        <v>0.445089473693702</v>
      </c>
      <c r="F1226" s="2">
        <f>IF(logVir!F1226="","",資本サービス!F1226/SUM(資本サービス!F1226,労働コスト!F1226))</f>
        <v>0.44890375549198452</v>
      </c>
      <c r="G1226" s="2">
        <f>IF(logVir!G1226="","",資本サービス!G1226/SUM(資本サービス!G1226,労働コスト!G1226))</f>
        <v>0.41230151179328006</v>
      </c>
      <c r="I1226" s="3">
        <v>40</v>
      </c>
      <c r="J1226" s="3">
        <v>14</v>
      </c>
      <c r="K1226" s="2" cm="1">
        <f t="array" ref="K1226">IF(C1226="","",0.5*(C1226+SUMPRODUCT(($B$1461:$B$1491=$J1226)*1,C$1461:C$1491)))</f>
        <v>0.45586794454391111</v>
      </c>
      <c r="L1226" s="2" cm="1">
        <f t="array" ref="L1226">IF(D1226="","",0.5*(D1226+SUMPRODUCT(($B$1461:$B$1491=$J1226)*1,D$1461:D$1491)))</f>
        <v>0.39710997515906998</v>
      </c>
      <c r="M1226" s="2" cm="1">
        <f t="array" ref="M1226">IF(E1226="","",0.5*(E1226+SUMPRODUCT(($B$1461:$B$1491=$J1226)*1,E$1461:E$1491)))</f>
        <v>0.41632560859405926</v>
      </c>
      <c r="N1226" s="2" cm="1">
        <f t="array" ref="N1226">IF(F1226="","",0.5*(F1226+SUMPRODUCT(($B$1461:$B$1491=$J1226)*1,F$1461:F$1491)))</f>
        <v>0.42483551178544121</v>
      </c>
      <c r="O1226" s="2" cm="1">
        <f t="array" ref="O1226">IF(G1226="","",0.5*(G1226+SUMPRODUCT(($B$1461:$B$1491=$J1226)*1,G$1461:G$1491)))</f>
        <v>0.39326978700991921</v>
      </c>
    </row>
    <row r="1227" spans="1:15" x14ac:dyDescent="0.55000000000000004">
      <c r="A1227" s="3">
        <v>40</v>
      </c>
      <c r="B1227" s="3">
        <v>15</v>
      </c>
      <c r="C1227" s="2">
        <f>IF(logVir!C1227="","",資本サービス!C1227/SUM(資本サービス!C1227,労働コスト!C1227))</f>
        <v>0.22530171632082466</v>
      </c>
      <c r="D1227" s="2">
        <f>IF(logVir!D1227="","",資本サービス!D1227/SUM(資本サービス!D1227,労働コスト!D1227))</f>
        <v>0.19083731458439646</v>
      </c>
      <c r="E1227" s="2">
        <f>IF(logVir!E1227="","",資本サービス!E1227/SUM(資本サービス!E1227,労働コスト!E1227))</f>
        <v>0.19744219950363084</v>
      </c>
      <c r="F1227" s="2">
        <f>IF(logVir!F1227="","",資本サービス!F1227/SUM(資本サービス!F1227,労働コスト!F1227))</f>
        <v>0.2069043037894297</v>
      </c>
      <c r="G1227" s="2">
        <f>IF(logVir!G1227="","",資本サービス!G1227/SUM(資本サービス!G1227,労働コスト!G1227))</f>
        <v>0.21062997709641815</v>
      </c>
      <c r="I1227" s="3">
        <v>40</v>
      </c>
      <c r="J1227" s="3">
        <v>15</v>
      </c>
      <c r="K1227" s="2" cm="1">
        <f t="array" ref="K1227">IF(C1227="","",0.5*(C1227+SUMPRODUCT(($B$1461:$B$1491=$J1227)*1,C$1461:C$1491)))</f>
        <v>0.24295378601816797</v>
      </c>
      <c r="L1227" s="2" cm="1">
        <f t="array" ref="L1227">IF(D1227="","",0.5*(D1227+SUMPRODUCT(($B$1461:$B$1491=$J1227)*1,D$1461:D$1491)))</f>
        <v>0.20435408550091289</v>
      </c>
      <c r="M1227" s="2" cm="1">
        <f t="array" ref="M1227">IF(E1227="","",0.5*(E1227+SUMPRODUCT(($B$1461:$B$1491=$J1227)*1,E$1461:E$1491)))</f>
        <v>0.22071537258292284</v>
      </c>
      <c r="N1227" s="2" cm="1">
        <f t="array" ref="N1227">IF(F1227="","",0.5*(F1227+SUMPRODUCT(($B$1461:$B$1491=$J1227)*1,F$1461:F$1491)))</f>
        <v>0.22991299231952281</v>
      </c>
      <c r="O1227" s="2" cm="1">
        <f t="array" ref="O1227">IF(G1227="","",0.5*(G1227+SUMPRODUCT(($B$1461:$B$1491=$J1227)*1,G$1461:G$1491)))</f>
        <v>0.21843862775828127</v>
      </c>
    </row>
    <row r="1228" spans="1:15" x14ac:dyDescent="0.55000000000000004">
      <c r="A1228" s="3">
        <v>40</v>
      </c>
      <c r="B1228" s="3">
        <v>16</v>
      </c>
      <c r="C1228" s="2">
        <f>IF(logVir!C1228="","",資本サービス!C1228/SUM(資本サービス!C1228,労働コスト!C1228))</f>
        <v>0.314324743521537</v>
      </c>
      <c r="D1228" s="2">
        <f>IF(logVir!D1228="","",資本サービス!D1228/SUM(資本サービス!D1228,労働コスト!D1228))</f>
        <v>0.31139304312557153</v>
      </c>
      <c r="E1228" s="2">
        <f>IF(logVir!E1228="","",資本サービス!E1228/SUM(資本サービス!E1228,労働コスト!E1228))</f>
        <v>0.29009316391522699</v>
      </c>
      <c r="F1228" s="2">
        <f>IF(logVir!F1228="","",資本サービス!F1228/SUM(資本サービス!F1228,労働コスト!F1228))</f>
        <v>0.28671573245126197</v>
      </c>
      <c r="G1228" s="2">
        <f>IF(logVir!G1228="","",資本サービス!G1228/SUM(資本サービス!G1228,労働コスト!G1228))</f>
        <v>0.24092773459803032</v>
      </c>
      <c r="I1228" s="3">
        <v>40</v>
      </c>
      <c r="J1228" s="3">
        <v>16</v>
      </c>
      <c r="K1228" s="2" cm="1">
        <f t="array" ref="K1228">IF(C1228="","",0.5*(C1228+SUMPRODUCT(($B$1461:$B$1491=$J1228)*1,C$1461:C$1491)))</f>
        <v>0.32043910480597593</v>
      </c>
      <c r="L1228" s="2" cm="1">
        <f t="array" ref="L1228">IF(D1228="","",0.5*(D1228+SUMPRODUCT(($B$1461:$B$1491=$J1228)*1,D$1461:D$1491)))</f>
        <v>0.30445612939146344</v>
      </c>
      <c r="M1228" s="2" cm="1">
        <f t="array" ref="M1228">IF(E1228="","",0.5*(E1228+SUMPRODUCT(($B$1461:$B$1491=$J1228)*1,E$1461:E$1491)))</f>
        <v>0.2809719479823366</v>
      </c>
      <c r="N1228" s="2" cm="1">
        <f t="array" ref="N1228">IF(F1228="","",0.5*(F1228+SUMPRODUCT(($B$1461:$B$1491=$J1228)*1,F$1461:F$1491)))</f>
        <v>0.2795403821664586</v>
      </c>
      <c r="O1228" s="2" cm="1">
        <f t="array" ref="O1228">IF(G1228="","",0.5*(G1228+SUMPRODUCT(($B$1461:$B$1491=$J1228)*1,G$1461:G$1491)))</f>
        <v>0.24272123181524285</v>
      </c>
    </row>
    <row r="1229" spans="1:15" x14ac:dyDescent="0.55000000000000004">
      <c r="A1229" s="3">
        <v>40</v>
      </c>
      <c r="B1229" s="3">
        <v>17</v>
      </c>
      <c r="C1229" s="2">
        <f>IF(logVir!C1229="","",資本サービス!C1229/SUM(資本サービス!C1229,労働コスト!C1229))</f>
        <v>0.59148453691361846</v>
      </c>
      <c r="D1229" s="2">
        <f>IF(logVir!D1229="","",資本サービス!D1229/SUM(資本サービス!D1229,労働コスト!D1229))</f>
        <v>0.57600404231758728</v>
      </c>
      <c r="E1229" s="2">
        <f>IF(logVir!E1229="","",資本サービス!E1229/SUM(資本サービス!E1229,労働コスト!E1229))</f>
        <v>0.57364949264976617</v>
      </c>
      <c r="F1229" s="2">
        <f>IF(logVir!F1229="","",資本サービス!F1229/SUM(資本サービス!F1229,労働コスト!F1229))</f>
        <v>0.48972542683311293</v>
      </c>
      <c r="G1229" s="2">
        <f>IF(logVir!G1229="","",資本サービス!G1229/SUM(資本サービス!G1229,労働コスト!G1229))</f>
        <v>0.48626834191569784</v>
      </c>
      <c r="I1229" s="3">
        <v>40</v>
      </c>
      <c r="J1229" s="3">
        <v>17</v>
      </c>
      <c r="K1229" s="2" cm="1">
        <f t="array" ref="K1229">IF(C1229="","",0.5*(C1229+SUMPRODUCT(($B$1461:$B$1491=$J1229)*1,C$1461:C$1491)))</f>
        <v>0.62404963161256277</v>
      </c>
      <c r="L1229" s="2" cm="1">
        <f t="array" ref="L1229">IF(D1229="","",0.5*(D1229+SUMPRODUCT(($B$1461:$B$1491=$J1229)*1,D$1461:D$1491)))</f>
        <v>0.60852540926506682</v>
      </c>
      <c r="M1229" s="2" cm="1">
        <f t="array" ref="M1229">IF(E1229="","",0.5*(E1229+SUMPRODUCT(($B$1461:$B$1491=$J1229)*1,E$1461:E$1491)))</f>
        <v>0.59385679871242236</v>
      </c>
      <c r="N1229" s="2" cm="1">
        <f t="array" ref="N1229">IF(F1229="","",0.5*(F1229+SUMPRODUCT(($B$1461:$B$1491=$J1229)*1,F$1461:F$1491)))</f>
        <v>0.53782833920435513</v>
      </c>
      <c r="O1229" s="2" cm="1">
        <f t="array" ref="O1229">IF(G1229="","",0.5*(G1229+SUMPRODUCT(($B$1461:$B$1491=$J1229)*1,G$1461:G$1491)))</f>
        <v>0.53418898615884369</v>
      </c>
    </row>
    <row r="1230" spans="1:15" x14ac:dyDescent="0.55000000000000004">
      <c r="A1230" s="3">
        <v>40</v>
      </c>
      <c r="B1230" s="3">
        <v>18</v>
      </c>
      <c r="C1230" s="2">
        <f>IF(logVir!C1230="","",資本サービス!C1230/SUM(資本サービス!C1230,労働コスト!C1230))</f>
        <v>0.10560473923935922</v>
      </c>
      <c r="D1230" s="2">
        <f>IF(logVir!D1230="","",資本サービス!D1230/SUM(資本サービス!D1230,労働コスト!D1230))</f>
        <v>8.3146735927737983E-2</v>
      </c>
      <c r="E1230" s="2">
        <f>IF(logVir!E1230="","",資本サービス!E1230/SUM(資本サービス!E1230,労働コスト!E1230))</f>
        <v>8.2376420417728274E-2</v>
      </c>
      <c r="F1230" s="2">
        <f>IF(logVir!F1230="","",資本サービス!F1230/SUM(資本サービス!F1230,労働コスト!F1230))</f>
        <v>8.5198726789570856E-2</v>
      </c>
      <c r="G1230" s="2">
        <f>IF(logVir!G1230="","",資本サービス!G1230/SUM(資本サービス!G1230,労働コスト!G1230))</f>
        <v>8.2801666341676003E-2</v>
      </c>
      <c r="I1230" s="3">
        <v>40</v>
      </c>
      <c r="J1230" s="3">
        <v>18</v>
      </c>
      <c r="K1230" s="2" cm="1">
        <f t="array" ref="K1230">IF(C1230="","",0.5*(C1230+SUMPRODUCT(($B$1461:$B$1491=$J1230)*1,C$1461:C$1491)))</f>
        <v>0.12455380403409899</v>
      </c>
      <c r="L1230" s="2" cm="1">
        <f t="array" ref="L1230">IF(D1230="","",0.5*(D1230+SUMPRODUCT(($B$1461:$B$1491=$J1230)*1,D$1461:D$1491)))</f>
        <v>9.6105862420540977E-2</v>
      </c>
      <c r="M1230" s="2" cm="1">
        <f t="array" ref="M1230">IF(E1230="","",0.5*(E1230+SUMPRODUCT(($B$1461:$B$1491=$J1230)*1,E$1461:E$1491)))</f>
        <v>9.3026270470419781E-2</v>
      </c>
      <c r="N1230" s="2" cm="1">
        <f t="array" ref="N1230">IF(F1230="","",0.5*(F1230+SUMPRODUCT(($B$1461:$B$1491=$J1230)*1,F$1461:F$1491)))</f>
        <v>9.3641469728862226E-2</v>
      </c>
      <c r="O1230" s="2" cm="1">
        <f t="array" ref="O1230">IF(G1230="","",0.5*(G1230+SUMPRODUCT(($B$1461:$B$1491=$J1230)*1,G$1461:G$1491)))</f>
        <v>9.2158620552383802E-2</v>
      </c>
    </row>
    <row r="1231" spans="1:15" x14ac:dyDescent="0.55000000000000004">
      <c r="A1231" s="3">
        <v>40</v>
      </c>
      <c r="B1231" s="3">
        <v>19</v>
      </c>
      <c r="C1231" s="2">
        <f>IF(logVir!C1231="","",資本サービス!C1231/SUM(資本サービス!C1231,労働コスト!C1231))</f>
        <v>0.16495383489091955</v>
      </c>
      <c r="D1231" s="2">
        <f>IF(logVir!D1231="","",資本サービス!D1231/SUM(資本サービス!D1231,労働コスト!D1231))</f>
        <v>0.15875611308141879</v>
      </c>
      <c r="E1231" s="2">
        <f>IF(logVir!E1231="","",資本サービス!E1231/SUM(資本サービス!E1231,労働コスト!E1231))</f>
        <v>0.12943066784418097</v>
      </c>
      <c r="F1231" s="2">
        <f>IF(logVir!F1231="","",資本サービス!F1231/SUM(資本サービス!F1231,労働コスト!F1231))</f>
        <v>0.13266739055689811</v>
      </c>
      <c r="G1231" s="2">
        <f>IF(logVir!G1231="","",資本サービス!G1231/SUM(資本サービス!G1231,労働コスト!G1231))</f>
        <v>0.11755762959809907</v>
      </c>
      <c r="I1231" s="3">
        <v>40</v>
      </c>
      <c r="J1231" s="3">
        <v>19</v>
      </c>
      <c r="K1231" s="2" cm="1">
        <f t="array" ref="K1231">IF(C1231="","",0.5*(C1231+SUMPRODUCT(($B$1461:$B$1491=$J1231)*1,C$1461:C$1491)))</f>
        <v>0.16881991891531875</v>
      </c>
      <c r="L1231" s="2" cm="1">
        <f t="array" ref="L1231">IF(D1231="","",0.5*(D1231+SUMPRODUCT(($B$1461:$B$1491=$J1231)*1,D$1461:D$1491)))</f>
        <v>0.14570909105350982</v>
      </c>
      <c r="M1231" s="2" cm="1">
        <f t="array" ref="M1231">IF(E1231="","",0.5*(E1231+SUMPRODUCT(($B$1461:$B$1491=$J1231)*1,E$1461:E$1491)))</f>
        <v>0.1300115640879054</v>
      </c>
      <c r="N1231" s="2" cm="1">
        <f t="array" ref="N1231">IF(F1231="","",0.5*(F1231+SUMPRODUCT(($B$1461:$B$1491=$J1231)*1,F$1461:F$1491)))</f>
        <v>0.13150849564029671</v>
      </c>
      <c r="O1231" s="2" cm="1">
        <f t="array" ref="O1231">IF(G1231="","",0.5*(G1231+SUMPRODUCT(($B$1461:$B$1491=$J1231)*1,G$1461:G$1491)))</f>
        <v>0.12142151720841156</v>
      </c>
    </row>
    <row r="1232" spans="1:15" x14ac:dyDescent="0.55000000000000004">
      <c r="A1232" s="3">
        <v>40</v>
      </c>
      <c r="B1232" s="3">
        <v>20</v>
      </c>
      <c r="C1232" s="2">
        <f>IF(logVir!C1232="","",資本サービス!C1232/SUM(資本サービス!C1232,労働コスト!C1232))</f>
        <v>0.20871219386233283</v>
      </c>
      <c r="D1232" s="2">
        <f>IF(logVir!D1232="","",資本サービス!D1232/SUM(資本サービス!D1232,労働コスト!D1232))</f>
        <v>0.24973094454120837</v>
      </c>
      <c r="E1232" s="2">
        <f>IF(logVir!E1232="","",資本サービス!E1232/SUM(資本サービス!E1232,労働コスト!E1232))</f>
        <v>0.22907339720245964</v>
      </c>
      <c r="F1232" s="2">
        <f>IF(logVir!F1232="","",資本サービス!F1232/SUM(資本サービス!F1232,労働コスト!F1232))</f>
        <v>0.22986384881358723</v>
      </c>
      <c r="G1232" s="2">
        <f>IF(logVir!G1232="","",資本サービス!G1232/SUM(資本サービス!G1232,労働コスト!G1232))</f>
        <v>0.18728140565815743</v>
      </c>
      <c r="I1232" s="3">
        <v>40</v>
      </c>
      <c r="J1232" s="3">
        <v>20</v>
      </c>
      <c r="K1232" s="2" cm="1">
        <f t="array" ref="K1232">IF(C1232="","",0.5*(C1232+SUMPRODUCT(($B$1461:$B$1491=$J1232)*1,C$1461:C$1491)))</f>
        <v>0.23155490321552125</v>
      </c>
      <c r="L1232" s="2" cm="1">
        <f t="array" ref="L1232">IF(D1232="","",0.5*(D1232+SUMPRODUCT(($B$1461:$B$1491=$J1232)*1,D$1461:D$1491)))</f>
        <v>0.24750395491450936</v>
      </c>
      <c r="M1232" s="2" cm="1">
        <f t="array" ref="M1232">IF(E1232="","",0.5*(E1232+SUMPRODUCT(($B$1461:$B$1491=$J1232)*1,E$1461:E$1491)))</f>
        <v>0.24030171600529854</v>
      </c>
      <c r="N1232" s="2" cm="1">
        <f t="array" ref="N1232">IF(F1232="","",0.5*(F1232+SUMPRODUCT(($B$1461:$B$1491=$J1232)*1,F$1461:F$1491)))</f>
        <v>0.24148834472584735</v>
      </c>
      <c r="O1232" s="2" cm="1">
        <f t="array" ref="O1232">IF(G1232="","",0.5*(G1232+SUMPRODUCT(($B$1461:$B$1491=$J1232)*1,G$1461:G$1491)))</f>
        <v>0.21249162248241241</v>
      </c>
    </row>
    <row r="1233" spans="1:15" x14ac:dyDescent="0.55000000000000004">
      <c r="A1233" s="3">
        <v>40</v>
      </c>
      <c r="B1233" s="3">
        <v>21</v>
      </c>
      <c r="C1233" s="2">
        <f>IF(logVir!C1233="","",資本サービス!C1233/SUM(資本サービス!C1233,労働コスト!C1233))</f>
        <v>0.27074294156550127</v>
      </c>
      <c r="D1233" s="2">
        <f>IF(logVir!D1233="","",資本サービス!D1233/SUM(資本サービス!D1233,労働コスト!D1233))</f>
        <v>0.23499400544999394</v>
      </c>
      <c r="E1233" s="2">
        <f>IF(logVir!E1233="","",資本サービス!E1233/SUM(資本サービス!E1233,労働コスト!E1233))</f>
        <v>0.22126669348133868</v>
      </c>
      <c r="F1233" s="2">
        <f>IF(logVir!F1233="","",資本サービス!F1233/SUM(資本サービス!F1233,労働コスト!F1233))</f>
        <v>0.21515966747024234</v>
      </c>
      <c r="G1233" s="2">
        <f>IF(logVir!G1233="","",資本サービス!G1233/SUM(資本サービス!G1233,労働コスト!G1233))</f>
        <v>0.20117457346707679</v>
      </c>
      <c r="I1233" s="3">
        <v>40</v>
      </c>
      <c r="J1233" s="3">
        <v>21</v>
      </c>
      <c r="K1233" s="2" cm="1">
        <f t="array" ref="K1233">IF(C1233="","",0.5*(C1233+SUMPRODUCT(($B$1461:$B$1491=$J1233)*1,C$1461:C$1491)))</f>
        <v>0.30279988710481248</v>
      </c>
      <c r="L1233" s="2" cm="1">
        <f t="array" ref="L1233">IF(D1233="","",0.5*(D1233+SUMPRODUCT(($B$1461:$B$1491=$J1233)*1,D$1461:D$1491)))</f>
        <v>0.26637187453851779</v>
      </c>
      <c r="M1233" s="2" cm="1">
        <f t="array" ref="M1233">IF(E1233="","",0.5*(E1233+SUMPRODUCT(($B$1461:$B$1491=$J1233)*1,E$1461:E$1491)))</f>
        <v>0.25558760361720689</v>
      </c>
      <c r="N1233" s="2" cm="1">
        <f t="array" ref="N1233">IF(F1233="","",0.5*(F1233+SUMPRODUCT(($B$1461:$B$1491=$J1233)*1,F$1461:F$1491)))</f>
        <v>0.25123692563735645</v>
      </c>
      <c r="O1233" s="2" cm="1">
        <f t="array" ref="O1233">IF(G1233="","",0.5*(G1233+SUMPRODUCT(($B$1461:$B$1491=$J1233)*1,G$1461:G$1491)))</f>
        <v>0.23607994975282257</v>
      </c>
    </row>
    <row r="1234" spans="1:15" x14ac:dyDescent="0.55000000000000004">
      <c r="A1234" s="3">
        <v>40</v>
      </c>
      <c r="B1234" s="3">
        <v>22</v>
      </c>
      <c r="C1234" s="2">
        <f>IF(logVir!C1234="","",資本サービス!C1234/SUM(資本サービス!C1234,労働コスト!C1234))</f>
        <v>0.22844497219902907</v>
      </c>
      <c r="D1234" s="2">
        <f>IF(logVir!D1234="","",資本サービス!D1234/SUM(資本サービス!D1234,労働コスト!D1234))</f>
        <v>0.17441964697180234</v>
      </c>
      <c r="E1234" s="2">
        <f>IF(logVir!E1234="","",資本サービス!E1234/SUM(資本サービス!E1234,労働コスト!E1234))</f>
        <v>0.1939735595705101</v>
      </c>
      <c r="F1234" s="2">
        <f>IF(logVir!F1234="","",資本サービス!F1234/SUM(資本サービス!F1234,労働コスト!F1234))</f>
        <v>0.1670147101750985</v>
      </c>
      <c r="G1234" s="2">
        <f>IF(logVir!G1234="","",資本サービス!G1234/SUM(資本サービス!G1234,労働コスト!G1234))</f>
        <v>0.10300387544042895</v>
      </c>
      <c r="I1234" s="3">
        <v>40</v>
      </c>
      <c r="J1234" s="3">
        <v>22</v>
      </c>
      <c r="K1234" s="2" cm="1">
        <f t="array" ref="K1234">IF(C1234="","",0.5*(C1234+SUMPRODUCT(($B$1461:$B$1491=$J1234)*1,C$1461:C$1491)))</f>
        <v>0.22625235135463972</v>
      </c>
      <c r="L1234" s="2" cm="1">
        <f t="array" ref="L1234">IF(D1234="","",0.5*(D1234+SUMPRODUCT(($B$1461:$B$1491=$J1234)*1,D$1461:D$1491)))</f>
        <v>0.17948614614801756</v>
      </c>
      <c r="M1234" s="2" cm="1">
        <f t="array" ref="M1234">IF(E1234="","",0.5*(E1234+SUMPRODUCT(($B$1461:$B$1491=$J1234)*1,E$1461:E$1491)))</f>
        <v>0.17577707007658117</v>
      </c>
      <c r="N1234" s="2" cm="1">
        <f t="array" ref="N1234">IF(F1234="","",0.5*(F1234+SUMPRODUCT(($B$1461:$B$1491=$J1234)*1,F$1461:F$1491)))</f>
        <v>0.16471720408628154</v>
      </c>
      <c r="O1234" s="2" cm="1">
        <f t="array" ref="O1234">IF(G1234="","",0.5*(G1234+SUMPRODUCT(($B$1461:$B$1491=$J1234)*1,G$1461:G$1491)))</f>
        <v>0.13209213550799598</v>
      </c>
    </row>
    <row r="1235" spans="1:15" x14ac:dyDescent="0.55000000000000004">
      <c r="A1235" s="3">
        <v>40</v>
      </c>
      <c r="B1235" s="3">
        <v>23</v>
      </c>
      <c r="C1235" s="2">
        <f>IF(logVir!C1235="","",資本サービス!C1235/SUM(資本サービス!C1235,労働コスト!C1235))</f>
        <v>0.68079034262655835</v>
      </c>
      <c r="D1235" s="2">
        <f>IF(logVir!D1235="","",資本サービス!D1235/SUM(資本サービス!D1235,労働コスト!D1235))</f>
        <v>0.61505555936028389</v>
      </c>
      <c r="E1235" s="2">
        <f>IF(logVir!E1235="","",資本サービス!E1235/SUM(資本サービス!E1235,労働コスト!E1235))</f>
        <v>0.56248521013436215</v>
      </c>
      <c r="F1235" s="2">
        <f>IF(logVir!F1235="","",資本サービス!F1235/SUM(資本サービス!F1235,労働コスト!F1235))</f>
        <v>0.5076877281731339</v>
      </c>
      <c r="G1235" s="2">
        <f>IF(logVir!G1235="","",資本サービス!G1235/SUM(資本サービス!G1235,労働コスト!G1235))</f>
        <v>0.51830777187527544</v>
      </c>
      <c r="I1235" s="3">
        <v>40</v>
      </c>
      <c r="J1235" s="3">
        <v>23</v>
      </c>
      <c r="K1235" s="2" cm="1">
        <f t="array" ref="K1235">IF(C1235="","",0.5*(C1235+SUMPRODUCT(($B$1461:$B$1491=$J1235)*1,C$1461:C$1491)))</f>
        <v>0.69829050357241051</v>
      </c>
      <c r="L1235" s="2" cm="1">
        <f t="array" ref="L1235">IF(D1235="","",0.5*(D1235+SUMPRODUCT(($B$1461:$B$1491=$J1235)*1,D$1461:D$1491)))</f>
        <v>0.65058659001820496</v>
      </c>
      <c r="M1235" s="2" cm="1">
        <f t="array" ref="M1235">IF(E1235="","",0.5*(E1235+SUMPRODUCT(($B$1461:$B$1491=$J1235)*1,E$1461:E$1491)))</f>
        <v>0.60763879270592391</v>
      </c>
      <c r="N1235" s="2" cm="1">
        <f t="array" ref="N1235">IF(F1235="","",0.5*(F1235+SUMPRODUCT(($B$1461:$B$1491=$J1235)*1,F$1461:F$1491)))</f>
        <v>0.56617509444343506</v>
      </c>
      <c r="O1235" s="2" cm="1">
        <f t="array" ref="O1235">IF(G1235="","",0.5*(G1235+SUMPRODUCT(($B$1461:$B$1491=$J1235)*1,G$1461:G$1491)))</f>
        <v>0.56021835313012769</v>
      </c>
    </row>
    <row r="1236" spans="1:15" x14ac:dyDescent="0.55000000000000004">
      <c r="A1236" s="3">
        <v>40</v>
      </c>
      <c r="B1236" s="3">
        <v>24</v>
      </c>
      <c r="C1236" s="2">
        <f>IF(logVir!C1236="","",資本サービス!C1236/SUM(資本サービス!C1236,労働コスト!C1236))</f>
        <v>0.33608127316496222</v>
      </c>
      <c r="D1236" s="2">
        <f>IF(logVir!D1236="","",資本サービス!D1236/SUM(資本サービス!D1236,労働コスト!D1236))</f>
        <v>0.29816963991695739</v>
      </c>
      <c r="E1236" s="2">
        <f>IF(logVir!E1236="","",資本サービス!E1236/SUM(資本サービス!E1236,労働コスト!E1236))</f>
        <v>0.27581626456944686</v>
      </c>
      <c r="F1236" s="2">
        <f>IF(logVir!F1236="","",資本サービス!F1236/SUM(資本サービス!F1236,労働コスト!F1236))</f>
        <v>0.23869711532081064</v>
      </c>
      <c r="G1236" s="2">
        <f>IF(logVir!G1236="","",資本サービス!G1236/SUM(資本サービス!G1236,労働コスト!G1236))</f>
        <v>0.26563001372667039</v>
      </c>
      <c r="I1236" s="3">
        <v>40</v>
      </c>
      <c r="J1236" s="3">
        <v>24</v>
      </c>
      <c r="K1236" s="2" cm="1">
        <f t="array" ref="K1236">IF(C1236="","",0.5*(C1236+SUMPRODUCT(($B$1461:$B$1491=$J1236)*1,C$1461:C$1491)))</f>
        <v>0.3121308483763946</v>
      </c>
      <c r="L1236" s="2" cm="1">
        <f t="array" ref="L1236">IF(D1236="","",0.5*(D1236+SUMPRODUCT(($B$1461:$B$1491=$J1236)*1,D$1461:D$1491)))</f>
        <v>0.28056293949916533</v>
      </c>
      <c r="M1236" s="2" cm="1">
        <f t="array" ref="M1236">IF(E1236="","",0.5*(E1236+SUMPRODUCT(($B$1461:$B$1491=$J1236)*1,E$1461:E$1491)))</f>
        <v>0.26228149245132465</v>
      </c>
      <c r="N1236" s="2" cm="1">
        <f t="array" ref="N1236">IF(F1236="","",0.5*(F1236+SUMPRODUCT(($B$1461:$B$1491=$J1236)*1,F$1461:F$1491)))</f>
        <v>0.23510706508520152</v>
      </c>
      <c r="O1236" s="2" cm="1">
        <f t="array" ref="O1236">IF(G1236="","",0.5*(G1236+SUMPRODUCT(($B$1461:$B$1491=$J1236)*1,G$1461:G$1491)))</f>
        <v>0.24279412263614025</v>
      </c>
    </row>
    <row r="1237" spans="1:15" x14ac:dyDescent="0.55000000000000004">
      <c r="A1237" s="3">
        <v>40</v>
      </c>
      <c r="B1237" s="3">
        <v>25</v>
      </c>
      <c r="C1237" s="2">
        <f>IF(logVir!C1237="","",資本サービス!C1237/SUM(資本サービス!C1237,労働コスト!C1237))</f>
        <v>0.19632866602647589</v>
      </c>
      <c r="D1237" s="2">
        <f>IF(logVir!D1237="","",資本サービス!D1237/SUM(資本サービス!D1237,労働コスト!D1237))</f>
        <v>0.18683054034562233</v>
      </c>
      <c r="E1237" s="2">
        <f>IF(logVir!E1237="","",資本サービス!E1237/SUM(資本サービス!E1237,労働コスト!E1237))</f>
        <v>0.1915477234588368</v>
      </c>
      <c r="F1237" s="2">
        <f>IF(logVir!F1237="","",資本サービス!F1237/SUM(資本サービス!F1237,労働コスト!F1237))</f>
        <v>0.18959482649651474</v>
      </c>
      <c r="G1237" s="2">
        <f>IF(logVir!G1237="","",資本サービス!G1237/SUM(資本サービス!G1237,労働コスト!G1237))</f>
        <v>0.17365794271149557</v>
      </c>
      <c r="I1237" s="3">
        <v>40</v>
      </c>
      <c r="J1237" s="3">
        <v>25</v>
      </c>
      <c r="K1237" s="2" cm="1">
        <f t="array" ref="K1237">IF(C1237="","",0.5*(C1237+SUMPRODUCT(($B$1461:$B$1491=$J1237)*1,C$1461:C$1491)))</f>
        <v>0.19742881162724718</v>
      </c>
      <c r="L1237" s="2" cm="1">
        <f t="array" ref="L1237">IF(D1237="","",0.5*(D1237+SUMPRODUCT(($B$1461:$B$1491=$J1237)*1,D$1461:D$1491)))</f>
        <v>0.19194262510521387</v>
      </c>
      <c r="M1237" s="2" cm="1">
        <f t="array" ref="M1237">IF(E1237="","",0.5*(E1237+SUMPRODUCT(($B$1461:$B$1491=$J1237)*1,E$1461:E$1491)))</f>
        <v>0.19468396418613101</v>
      </c>
      <c r="N1237" s="2" cm="1">
        <f t="array" ref="N1237">IF(F1237="","",0.5*(F1237+SUMPRODUCT(($B$1461:$B$1491=$J1237)*1,F$1461:F$1491)))</f>
        <v>0.19430651931709303</v>
      </c>
      <c r="O1237" s="2" cm="1">
        <f t="array" ref="O1237">IF(G1237="","",0.5*(G1237+SUMPRODUCT(($B$1461:$B$1491=$J1237)*1,G$1461:G$1491)))</f>
        <v>0.18566270736241236</v>
      </c>
    </row>
    <row r="1238" spans="1:15" x14ac:dyDescent="0.55000000000000004">
      <c r="A1238" s="3">
        <v>40</v>
      </c>
      <c r="B1238" s="3">
        <v>26</v>
      </c>
      <c r="C1238" s="2">
        <f>IF(logVir!C1238="","",資本サービス!C1238/SUM(資本サービス!C1238,労働コスト!C1238))</f>
        <v>0.61662011319459087</v>
      </c>
      <c r="D1238" s="2">
        <f>IF(logVir!D1238="","",資本サービス!D1238/SUM(資本サービス!D1238,労働コスト!D1238))</f>
        <v>0.55395125808345946</v>
      </c>
      <c r="E1238" s="2">
        <f>IF(logVir!E1238="","",資本サービス!E1238/SUM(資本サービス!E1238,労働コスト!E1238))</f>
        <v>0.53489682775879066</v>
      </c>
      <c r="F1238" s="2">
        <f>IF(logVir!F1238="","",資本サービス!F1238/SUM(資本サービス!F1238,労働コスト!F1238))</f>
        <v>0.54313094370832771</v>
      </c>
      <c r="G1238" s="2">
        <f>IF(logVir!G1238="","",資本サービス!G1238/SUM(資本サービス!G1238,労働コスト!G1238))</f>
        <v>0.57478131955238376</v>
      </c>
      <c r="I1238" s="3">
        <v>40</v>
      </c>
      <c r="J1238" s="3">
        <v>26</v>
      </c>
      <c r="K1238" s="2" cm="1">
        <f t="array" ref="K1238">IF(C1238="","",0.5*(C1238+SUMPRODUCT(($B$1461:$B$1491=$J1238)*1,C$1461:C$1491)))</f>
        <v>0.65387233884363305</v>
      </c>
      <c r="L1238" s="2" cm="1">
        <f t="array" ref="L1238">IF(D1238="","",0.5*(D1238+SUMPRODUCT(($B$1461:$B$1491=$J1238)*1,D$1461:D$1491)))</f>
        <v>0.5891489077042561</v>
      </c>
      <c r="M1238" s="2" cm="1">
        <f t="array" ref="M1238">IF(E1238="","",0.5*(E1238+SUMPRODUCT(($B$1461:$B$1491=$J1238)*1,E$1461:E$1491)))</f>
        <v>0.54438396448733539</v>
      </c>
      <c r="N1238" s="2" cm="1">
        <f t="array" ref="N1238">IF(F1238="","",0.5*(F1238+SUMPRODUCT(($B$1461:$B$1491=$J1238)*1,F$1461:F$1491)))</f>
        <v>0.56091205713015846</v>
      </c>
      <c r="O1238" s="2" cm="1">
        <f t="array" ref="O1238">IF(G1238="","",0.5*(G1238+SUMPRODUCT(($B$1461:$B$1491=$J1238)*1,G$1461:G$1491)))</f>
        <v>0.57520771964631745</v>
      </c>
    </row>
    <row r="1239" spans="1:15" x14ac:dyDescent="0.55000000000000004">
      <c r="A1239" s="3">
        <v>40</v>
      </c>
      <c r="B1239" s="3">
        <v>27</v>
      </c>
      <c r="C1239" s="2">
        <f>IF(logVir!C1239="","",資本サービス!C1239/SUM(資本サービス!C1239,労働コスト!C1239))</f>
        <v>0.24424656553375035</v>
      </c>
      <c r="D1239" s="2">
        <f>IF(logVir!D1239="","",資本サービス!D1239/SUM(資本サービス!D1239,労働コスト!D1239))</f>
        <v>0.19023741791562129</v>
      </c>
      <c r="E1239" s="2">
        <f>IF(logVir!E1239="","",資本サービス!E1239/SUM(資本サービス!E1239,労働コスト!E1239))</f>
        <v>0.19815512089396159</v>
      </c>
      <c r="F1239" s="2">
        <f>IF(logVir!F1239="","",資本サービス!F1239/SUM(資本サービス!F1239,労働コスト!F1239))</f>
        <v>0.16637372743461018</v>
      </c>
      <c r="G1239" s="2">
        <f>IF(logVir!G1239="","",資本サービス!G1239/SUM(資本サービス!G1239,労働コスト!G1239))</f>
        <v>0.15871381689905259</v>
      </c>
      <c r="I1239" s="3">
        <v>40</v>
      </c>
      <c r="J1239" s="3">
        <v>27</v>
      </c>
      <c r="K1239" s="2" cm="1">
        <f t="array" ref="K1239">IF(C1239="","",0.5*(C1239+SUMPRODUCT(($B$1461:$B$1491=$J1239)*1,C$1461:C$1491)))</f>
        <v>0.22766822780774559</v>
      </c>
      <c r="L1239" s="2" cm="1">
        <f t="array" ref="L1239">IF(D1239="","",0.5*(D1239+SUMPRODUCT(($B$1461:$B$1491=$J1239)*1,D$1461:D$1491)))</f>
        <v>0.19790729247072278</v>
      </c>
      <c r="M1239" s="2" cm="1">
        <f t="array" ref="M1239">IF(E1239="","",0.5*(E1239+SUMPRODUCT(($B$1461:$B$1491=$J1239)*1,E$1461:E$1491)))</f>
        <v>0.20083985632203352</v>
      </c>
      <c r="N1239" s="2" cm="1">
        <f t="array" ref="N1239">IF(F1239="","",0.5*(F1239+SUMPRODUCT(($B$1461:$B$1491=$J1239)*1,F$1461:F$1491)))</f>
        <v>0.18315183568746607</v>
      </c>
      <c r="O1239" s="2" cm="1">
        <f t="array" ref="O1239">IF(G1239="","",0.5*(G1239+SUMPRODUCT(($B$1461:$B$1491=$J1239)*1,G$1461:G$1491)))</f>
        <v>0.1727915013104098</v>
      </c>
    </row>
    <row r="1240" spans="1:15" x14ac:dyDescent="0.55000000000000004">
      <c r="A1240" s="3">
        <v>40</v>
      </c>
      <c r="B1240" s="3">
        <v>28</v>
      </c>
      <c r="C1240" s="2">
        <f>IF(logVir!C1240="","",資本サービス!C1240/SUM(資本サービス!C1240,労働コスト!C1240))</f>
        <v>0.38762430029386674</v>
      </c>
      <c r="D1240" s="2">
        <f>IF(logVir!D1240="","",資本サービス!D1240/SUM(資本サービス!D1240,労働コスト!D1240))</f>
        <v>0.32798413380891522</v>
      </c>
      <c r="E1240" s="2">
        <f>IF(logVir!E1240="","",資本サービス!E1240/SUM(資本サービス!E1240,労働コスト!E1240))</f>
        <v>0.29500859968416371</v>
      </c>
      <c r="F1240" s="2">
        <f>IF(logVir!F1240="","",資本サービス!F1240/SUM(資本サービス!F1240,労働コスト!F1240))</f>
        <v>0.29882907124229874</v>
      </c>
      <c r="G1240" s="2">
        <f>IF(logVir!G1240="","",資本サービス!G1240/SUM(資本サービス!G1240,労働コスト!G1240))</f>
        <v>0.30915514520800408</v>
      </c>
      <c r="I1240" s="3">
        <v>40</v>
      </c>
      <c r="J1240" s="3">
        <v>28</v>
      </c>
      <c r="K1240" s="2" cm="1">
        <f t="array" ref="K1240">IF(C1240="","",0.5*(C1240+SUMPRODUCT(($B$1461:$B$1491=$J1240)*1,C$1461:C$1491)))</f>
        <v>0.39492223694181494</v>
      </c>
      <c r="L1240" s="2" cm="1">
        <f t="array" ref="L1240">IF(D1240="","",0.5*(D1240+SUMPRODUCT(($B$1461:$B$1491=$J1240)*1,D$1461:D$1491)))</f>
        <v>0.34229942413933145</v>
      </c>
      <c r="M1240" s="2" cm="1">
        <f t="array" ref="M1240">IF(E1240="","",0.5*(E1240+SUMPRODUCT(($B$1461:$B$1491=$J1240)*1,E$1461:E$1491)))</f>
        <v>0.31052588915114865</v>
      </c>
      <c r="N1240" s="2" cm="1">
        <f t="array" ref="N1240">IF(F1240="","",0.5*(F1240+SUMPRODUCT(($B$1461:$B$1491=$J1240)*1,F$1461:F$1491)))</f>
        <v>0.31579365377673696</v>
      </c>
      <c r="O1240" s="2" cm="1">
        <f t="array" ref="O1240">IF(G1240="","",0.5*(G1240+SUMPRODUCT(($B$1461:$B$1491=$J1240)*1,G$1461:G$1491)))</f>
        <v>0.32707141051116118</v>
      </c>
    </row>
    <row r="1241" spans="1:15" x14ac:dyDescent="0.55000000000000004">
      <c r="A1241" s="3">
        <v>40</v>
      </c>
      <c r="B1241" s="3">
        <v>29</v>
      </c>
      <c r="C1241" s="2">
        <f>IF(logVir!C1241="","",資本サービス!C1241/SUM(資本サービス!C1241,労働コスト!C1241))</f>
        <v>0.25347483567186235</v>
      </c>
      <c r="D1241" s="2">
        <f>IF(logVir!D1241="","",資本サービス!D1241/SUM(資本サービス!D1241,労働コスト!D1241))</f>
        <v>0.22999891687195545</v>
      </c>
      <c r="E1241" s="2">
        <f>IF(logVir!E1241="","",資本サービス!E1241/SUM(資本サービス!E1241,労働コスト!E1241))</f>
        <v>0.19813935622972251</v>
      </c>
      <c r="F1241" s="2">
        <f>IF(logVir!F1241="","",資本サービス!F1241/SUM(資本サービス!F1241,労働コスト!F1241))</f>
        <v>0.21001419558760978</v>
      </c>
      <c r="G1241" s="2">
        <f>IF(logVir!G1241="","",資本サービス!G1241/SUM(資本サービス!G1241,労働コスト!G1241))</f>
        <v>0.18538820928779182</v>
      </c>
      <c r="I1241" s="3">
        <v>40</v>
      </c>
      <c r="J1241" s="3">
        <v>29</v>
      </c>
      <c r="K1241" s="2" cm="1">
        <f t="array" ref="K1241">IF(C1241="","",0.5*(C1241+SUMPRODUCT(($B$1461:$B$1491=$J1241)*1,C$1461:C$1491)))</f>
        <v>0.22250987090242819</v>
      </c>
      <c r="L1241" s="2" cm="1">
        <f t="array" ref="L1241">IF(D1241="","",0.5*(D1241+SUMPRODUCT(($B$1461:$B$1491=$J1241)*1,D$1461:D$1491)))</f>
        <v>0.21187861403122385</v>
      </c>
      <c r="M1241" s="2" cm="1">
        <f t="array" ref="M1241">IF(E1241="","",0.5*(E1241+SUMPRODUCT(($B$1461:$B$1491=$J1241)*1,E$1461:E$1491)))</f>
        <v>0.17875531640555725</v>
      </c>
      <c r="N1241" s="2" cm="1">
        <f t="array" ref="N1241">IF(F1241="","",0.5*(F1241+SUMPRODUCT(($B$1461:$B$1491=$J1241)*1,F$1461:F$1491)))</f>
        <v>0.19279883294716771</v>
      </c>
      <c r="O1241" s="2" cm="1">
        <f t="array" ref="O1241">IF(G1241="","",0.5*(G1241+SUMPRODUCT(($B$1461:$B$1491=$J1241)*1,G$1461:G$1491)))</f>
        <v>0.17459450436075985</v>
      </c>
    </row>
    <row r="1242" spans="1:15" x14ac:dyDescent="0.55000000000000004">
      <c r="A1242" s="3">
        <v>40</v>
      </c>
      <c r="B1242" s="3">
        <v>30</v>
      </c>
      <c r="C1242" s="2">
        <f>IF(logVir!C1242="","",資本サービス!C1242/SUM(資本サービス!C1242,労働コスト!C1242))</f>
        <v>0.11959839121407009</v>
      </c>
      <c r="D1242" s="2">
        <f>IF(logVir!D1242="","",資本サービス!D1242/SUM(資本サービス!D1242,労働コスト!D1242))</f>
        <v>0.1015838709591889</v>
      </c>
      <c r="E1242" s="2">
        <f>IF(logVir!E1242="","",資本サービス!E1242/SUM(資本サービス!E1242,労働コスト!E1242))</f>
        <v>0.10419536705381519</v>
      </c>
      <c r="F1242" s="2">
        <f>IF(logVir!F1242="","",資本サービス!F1242/SUM(資本サービス!F1242,労働コスト!F1242))</f>
        <v>8.9242344618364292E-2</v>
      </c>
      <c r="G1242" s="2">
        <f>IF(logVir!G1242="","",資本サービス!G1242/SUM(資本サービス!G1242,労働コスト!G1242))</f>
        <v>8.4730345052055636E-2</v>
      </c>
      <c r="I1242" s="3">
        <v>40</v>
      </c>
      <c r="J1242" s="3">
        <v>30</v>
      </c>
      <c r="K1242" s="2" cm="1">
        <f t="array" ref="K1242">IF(C1242="","",0.5*(C1242+SUMPRODUCT(($B$1461:$B$1491=$J1242)*1,C$1461:C$1491)))</f>
        <v>0.12700405424973266</v>
      </c>
      <c r="L1242" s="2" cm="1">
        <f t="array" ref="L1242">IF(D1242="","",0.5*(D1242+SUMPRODUCT(($B$1461:$B$1491=$J1242)*1,D$1461:D$1491)))</f>
        <v>0.10743244640004174</v>
      </c>
      <c r="M1242" s="2" cm="1">
        <f t="array" ref="M1242">IF(E1242="","",0.5*(E1242+SUMPRODUCT(($B$1461:$B$1491=$J1242)*1,E$1461:E$1491)))</f>
        <v>0.10332536752091884</v>
      </c>
      <c r="N1242" s="2" cm="1">
        <f t="array" ref="N1242">IF(F1242="","",0.5*(F1242+SUMPRODUCT(($B$1461:$B$1491=$J1242)*1,F$1461:F$1491)))</f>
        <v>9.3766904736698437E-2</v>
      </c>
      <c r="O1242" s="2" cm="1">
        <f t="array" ref="O1242">IF(G1242="","",0.5*(G1242+SUMPRODUCT(($B$1461:$B$1491=$J1242)*1,G$1461:G$1491)))</f>
        <v>8.5238549445081191E-2</v>
      </c>
    </row>
    <row r="1243" spans="1:15" x14ac:dyDescent="0.55000000000000004">
      <c r="A1243" s="3">
        <v>40</v>
      </c>
      <c r="B1243" s="3">
        <v>31</v>
      </c>
      <c r="C1243" s="2">
        <f>IF(logVir!C1243="","",資本サービス!C1243/SUM(資本サービス!C1243,労働コスト!C1243))</f>
        <v>0.22585064851348927</v>
      </c>
      <c r="D1243" s="2">
        <f>IF(logVir!D1243="","",資本サービス!D1243/SUM(資本サービス!D1243,労働コスト!D1243))</f>
        <v>0.23833719756232671</v>
      </c>
      <c r="E1243" s="2">
        <f>IF(logVir!E1243="","",資本サービス!E1243/SUM(資本サービス!E1243,労働コスト!E1243))</f>
        <v>0.21947846288618522</v>
      </c>
      <c r="F1243" s="2">
        <f>IF(logVir!F1243="","",資本サービス!F1243/SUM(資本サービス!F1243,労働コスト!F1243))</f>
        <v>0.19740751325049874</v>
      </c>
      <c r="G1243" s="2">
        <f>IF(logVir!G1243="","",資本サービス!G1243/SUM(資本サービス!G1243,労働コスト!G1243))</f>
        <v>0.17883642809415748</v>
      </c>
      <c r="I1243" s="3">
        <v>40</v>
      </c>
      <c r="J1243" s="3">
        <v>31</v>
      </c>
      <c r="K1243" s="2" cm="1">
        <f t="array" ref="K1243">IF(C1243="","",0.5*(C1243+SUMPRODUCT(($B$1461:$B$1491=$J1243)*1,C$1461:C$1491)))</f>
        <v>0.22841247293962605</v>
      </c>
      <c r="L1243" s="2" cm="1">
        <f t="array" ref="L1243">IF(D1243="","",0.5*(D1243+SUMPRODUCT(($B$1461:$B$1491=$J1243)*1,D$1461:D$1491)))</f>
        <v>0.24134053048930071</v>
      </c>
      <c r="M1243" s="2" cm="1">
        <f t="array" ref="M1243">IF(E1243="","",0.5*(E1243+SUMPRODUCT(($B$1461:$B$1491=$J1243)*1,E$1461:E$1491)))</f>
        <v>0.21710200525507445</v>
      </c>
      <c r="N1243" s="2" cm="1">
        <f t="array" ref="N1243">IF(F1243="","",0.5*(F1243+SUMPRODUCT(($B$1461:$B$1491=$J1243)*1,F$1461:F$1491)))</f>
        <v>0.20180686799828498</v>
      </c>
      <c r="O1243" s="2" cm="1">
        <f t="array" ref="O1243">IF(G1243="","",0.5*(G1243+SUMPRODUCT(($B$1461:$B$1491=$J1243)*1,G$1461:G$1491)))</f>
        <v>0.18963655621667752</v>
      </c>
    </row>
    <row r="1244" spans="1:15" x14ac:dyDescent="0.55000000000000004">
      <c r="A1244" s="3">
        <v>41</v>
      </c>
      <c r="B1244" s="3">
        <v>1</v>
      </c>
      <c r="C1244" s="2">
        <f>IF(logVir!C1244="","",資本サービス!C1244/SUM(資本サービス!C1244,労働コスト!C1244))</f>
        <v>0.52117118055172207</v>
      </c>
      <c r="D1244" s="2">
        <f>IF(logVir!D1244="","",資本サービス!D1244/SUM(資本サービス!D1244,労働コスト!D1244))</f>
        <v>0.31170945892582985</v>
      </c>
      <c r="E1244" s="2">
        <f>IF(logVir!E1244="","",資本サービス!E1244/SUM(資本サービス!E1244,労働コスト!E1244))</f>
        <v>0.23531287245555044</v>
      </c>
      <c r="F1244" s="2">
        <f>IF(logVir!F1244="","",資本サービス!F1244/SUM(資本サービス!F1244,労働コスト!F1244))</f>
        <v>0.25444068071966713</v>
      </c>
      <c r="G1244" s="2">
        <f>IF(logVir!G1244="","",資本サービス!G1244/SUM(資本サービス!G1244,労働コスト!G1244))</f>
        <v>0.22474917243325696</v>
      </c>
      <c r="I1244" s="3">
        <v>41</v>
      </c>
      <c r="J1244" s="3">
        <v>1</v>
      </c>
      <c r="K1244" s="2" cm="1">
        <f t="array" ref="K1244">IF(C1244="","",0.5*(C1244+SUMPRODUCT(($B$1461:$B$1491=$J1244)*1,C$1461:C$1491)))</f>
        <v>0.49851721525656173</v>
      </c>
      <c r="L1244" s="2" cm="1">
        <f t="array" ref="L1244">IF(D1244="","",0.5*(D1244+SUMPRODUCT(($B$1461:$B$1491=$J1244)*1,D$1461:D$1491)))</f>
        <v>0.33127294183607303</v>
      </c>
      <c r="M1244" s="2" cm="1">
        <f t="array" ref="M1244">IF(E1244="","",0.5*(E1244+SUMPRODUCT(($B$1461:$B$1491=$J1244)*1,E$1461:E$1491)))</f>
        <v>0.2867720433083778</v>
      </c>
      <c r="N1244" s="2" cm="1">
        <f t="array" ref="N1244">IF(F1244="","",0.5*(F1244+SUMPRODUCT(($B$1461:$B$1491=$J1244)*1,F$1461:F$1491)))</f>
        <v>0.29839958772053166</v>
      </c>
      <c r="O1244" s="2" cm="1">
        <f t="array" ref="O1244">IF(G1244="","",0.5*(G1244+SUMPRODUCT(($B$1461:$B$1491=$J1244)*1,G$1461:G$1491)))</f>
        <v>0.27209228046026757</v>
      </c>
    </row>
    <row r="1245" spans="1:15" x14ac:dyDescent="0.55000000000000004">
      <c r="A1245" s="3">
        <v>41</v>
      </c>
      <c r="B1245" s="3">
        <v>2</v>
      </c>
      <c r="C1245" s="2">
        <f>IF(logVir!C1245="","",資本サービス!C1245/SUM(資本サービス!C1245,労働コスト!C1245))</f>
        <v>0.40399885342288261</v>
      </c>
      <c r="D1245" s="2">
        <f>IF(logVir!D1245="","",資本サービス!D1245/SUM(資本サービス!D1245,労働コスト!D1245))</f>
        <v>0.46551965226676567</v>
      </c>
      <c r="E1245" s="2">
        <f>IF(logVir!E1245="","",資本サービス!E1245/SUM(資本サービス!E1245,労働コスト!E1245))</f>
        <v>0.4657469217488705</v>
      </c>
      <c r="F1245" s="2">
        <f>IF(logVir!F1245="","",資本サービス!F1245/SUM(資本サービス!F1245,労働コスト!F1245))</f>
        <v>0.44402813622688242</v>
      </c>
      <c r="G1245" s="2">
        <f>IF(logVir!G1245="","",資本サービス!G1245/SUM(資本サービス!G1245,労働コスト!G1245))</f>
        <v>0.36229374160017902</v>
      </c>
      <c r="I1245" s="3">
        <v>41</v>
      </c>
      <c r="J1245" s="3">
        <v>2</v>
      </c>
      <c r="K1245" s="2" cm="1">
        <f t="array" ref="K1245">IF(C1245="","",0.5*(C1245+SUMPRODUCT(($B$1461:$B$1491=$J1245)*1,C$1461:C$1491)))</f>
        <v>0.43972266039371249</v>
      </c>
      <c r="L1245" s="2" cm="1">
        <f t="array" ref="L1245">IF(D1245="","",0.5*(D1245+SUMPRODUCT(($B$1461:$B$1491=$J1245)*1,D$1461:D$1491)))</f>
        <v>0.43645080949826631</v>
      </c>
      <c r="M1245" s="2" cm="1">
        <f t="array" ref="M1245">IF(E1245="","",0.5*(E1245+SUMPRODUCT(($B$1461:$B$1491=$J1245)*1,E$1461:E$1491)))</f>
        <v>0.47372576338593958</v>
      </c>
      <c r="N1245" s="2" cm="1">
        <f t="array" ref="N1245">IF(F1245="","",0.5*(F1245+SUMPRODUCT(($B$1461:$B$1491=$J1245)*1,F$1461:F$1491)))</f>
        <v>0.46402035553323306</v>
      </c>
      <c r="O1245" s="2" cm="1">
        <f t="array" ref="O1245">IF(G1245="","",0.5*(G1245+SUMPRODUCT(($B$1461:$B$1491=$J1245)*1,G$1461:G$1491)))</f>
        <v>0.38459939853896963</v>
      </c>
    </row>
    <row r="1246" spans="1:15" x14ac:dyDescent="0.55000000000000004">
      <c r="A1246" s="3">
        <v>41</v>
      </c>
      <c r="B1246" s="3">
        <v>3</v>
      </c>
      <c r="C1246" s="2">
        <f>IF(logVir!C1246="","",資本サービス!C1246/SUM(資本サービス!C1246,労働コスト!C1246))</f>
        <v>0.27488981473936058</v>
      </c>
      <c r="D1246" s="2">
        <f>IF(logVir!D1246="","",資本サービス!D1246/SUM(資本サービス!D1246,労働コスト!D1246))</f>
        <v>0.23134359720749403</v>
      </c>
      <c r="E1246" s="2">
        <f>IF(logVir!E1246="","",資本サービス!E1246/SUM(資本サービス!E1246,労働コスト!E1246))</f>
        <v>0.23462279095230579</v>
      </c>
      <c r="F1246" s="2">
        <f>IF(logVir!F1246="","",資本サービス!F1246/SUM(資本サービス!F1246,労働コスト!F1246))</f>
        <v>0.23820028154515635</v>
      </c>
      <c r="G1246" s="2">
        <f>IF(logVir!G1246="","",資本サービス!G1246/SUM(資本サービス!G1246,労働コスト!G1246))</f>
        <v>0.21538623227754755</v>
      </c>
      <c r="I1246" s="3">
        <v>41</v>
      </c>
      <c r="J1246" s="3">
        <v>3</v>
      </c>
      <c r="K1246" s="2" cm="1">
        <f t="array" ref="K1246">IF(C1246="","",0.5*(C1246+SUMPRODUCT(($B$1461:$B$1491=$J1246)*1,C$1461:C$1491)))</f>
        <v>0.28876088346768491</v>
      </c>
      <c r="L1246" s="2" cm="1">
        <f t="array" ref="L1246">IF(D1246="","",0.5*(D1246+SUMPRODUCT(($B$1461:$B$1491=$J1246)*1,D$1461:D$1491)))</f>
        <v>0.24946122288548087</v>
      </c>
      <c r="M1246" s="2" cm="1">
        <f t="array" ref="M1246">IF(E1246="","",0.5*(E1246+SUMPRODUCT(($B$1461:$B$1491=$J1246)*1,E$1461:E$1491)))</f>
        <v>0.24302199903056371</v>
      </c>
      <c r="N1246" s="2" cm="1">
        <f t="array" ref="N1246">IF(F1246="","",0.5*(F1246+SUMPRODUCT(($B$1461:$B$1491=$J1246)*1,F$1461:F$1491)))</f>
        <v>0.24567500697980715</v>
      </c>
      <c r="O1246" s="2" cm="1">
        <f t="array" ref="O1246">IF(G1246="","",0.5*(G1246+SUMPRODUCT(($B$1461:$B$1491=$J1246)*1,G$1461:G$1491)))</f>
        <v>0.21784809914960904</v>
      </c>
    </row>
    <row r="1247" spans="1:15" x14ac:dyDescent="0.55000000000000004">
      <c r="A1247" s="3">
        <v>41</v>
      </c>
      <c r="B1247" s="3">
        <v>4</v>
      </c>
      <c r="C1247" s="2">
        <f>IF(logVir!C1247="","",資本サービス!C1247/SUM(資本サービス!C1247,労働コスト!C1247))</f>
        <v>0.14952019249212642</v>
      </c>
      <c r="D1247" s="2">
        <f>IF(logVir!D1247="","",資本サービス!D1247/SUM(資本サービス!D1247,労働コスト!D1247))</f>
        <v>0.1478117219984077</v>
      </c>
      <c r="E1247" s="2">
        <f>IF(logVir!E1247="","",資本サービス!E1247/SUM(資本サービス!E1247,労働コスト!E1247))</f>
        <v>0.13563662540586599</v>
      </c>
      <c r="F1247" s="2">
        <f>IF(logVir!F1247="","",資本サービス!F1247/SUM(資本サービス!F1247,労働コスト!F1247))</f>
        <v>0.13493164829869725</v>
      </c>
      <c r="G1247" s="2">
        <f>IF(logVir!G1247="","",資本サービス!G1247/SUM(資本サービス!G1247,労働コスト!G1247))</f>
        <v>0.11780780489264044</v>
      </c>
      <c r="I1247" s="3">
        <v>41</v>
      </c>
      <c r="J1247" s="3">
        <v>4</v>
      </c>
      <c r="K1247" s="2" cm="1">
        <f t="array" ref="K1247">IF(C1247="","",0.5*(C1247+SUMPRODUCT(($B$1461:$B$1491=$J1247)*1,C$1461:C$1491)))</f>
        <v>0.19383919885312503</v>
      </c>
      <c r="L1247" s="2" cm="1">
        <f t="array" ref="L1247">IF(D1247="","",0.5*(D1247+SUMPRODUCT(($B$1461:$B$1491=$J1247)*1,D$1461:D$1491)))</f>
        <v>0.20460264464216699</v>
      </c>
      <c r="M1247" s="2" cm="1">
        <f t="array" ref="M1247">IF(E1247="","",0.5*(E1247+SUMPRODUCT(($B$1461:$B$1491=$J1247)*1,E$1461:E$1491)))</f>
        <v>0.19084562323156351</v>
      </c>
      <c r="N1247" s="2" cm="1">
        <f t="array" ref="N1247">IF(F1247="","",0.5*(F1247+SUMPRODUCT(($B$1461:$B$1491=$J1247)*1,F$1461:F$1491)))</f>
        <v>0.1938262554715896</v>
      </c>
      <c r="O1247" s="2" cm="1">
        <f t="array" ref="O1247">IF(G1247="","",0.5*(G1247+SUMPRODUCT(($B$1461:$B$1491=$J1247)*1,G$1461:G$1491)))</f>
        <v>0.17386617219170322</v>
      </c>
    </row>
    <row r="1248" spans="1:15" x14ac:dyDescent="0.55000000000000004">
      <c r="A1248" s="3">
        <v>41</v>
      </c>
      <c r="B1248" s="3">
        <v>5</v>
      </c>
      <c r="C1248" s="2">
        <f>IF(logVir!C1248="","",資本サービス!C1248/SUM(資本サービス!C1248,労働コスト!C1248))</f>
        <v>0.28314959931324507</v>
      </c>
      <c r="D1248" s="2">
        <f>IF(logVir!D1248="","",資本サービス!D1248/SUM(資本サービス!D1248,労働コスト!D1248))</f>
        <v>0.25144292827845288</v>
      </c>
      <c r="E1248" s="2">
        <f>IF(logVir!E1248="","",資本サービス!E1248/SUM(資本サービス!E1248,労働コスト!E1248))</f>
        <v>0.22443655894110595</v>
      </c>
      <c r="F1248" s="2">
        <f>IF(logVir!F1248="","",資本サービス!F1248/SUM(資本サービス!F1248,労働コスト!F1248))</f>
        <v>0.21085487772049125</v>
      </c>
      <c r="G1248" s="2">
        <f>IF(logVir!G1248="","",資本サービス!G1248/SUM(資本サービス!G1248,労働コスト!G1248))</f>
        <v>0.19709270053368252</v>
      </c>
      <c r="I1248" s="3">
        <v>41</v>
      </c>
      <c r="J1248" s="3">
        <v>5</v>
      </c>
      <c r="K1248" s="2" cm="1">
        <f t="array" ref="K1248">IF(C1248="","",0.5*(C1248+SUMPRODUCT(($B$1461:$B$1491=$J1248)*1,C$1461:C$1491)))</f>
        <v>0.31910376062416002</v>
      </c>
      <c r="L1248" s="2" cm="1">
        <f t="array" ref="L1248">IF(D1248="","",0.5*(D1248+SUMPRODUCT(($B$1461:$B$1491=$J1248)*1,D$1461:D$1491)))</f>
        <v>0.28637851465857322</v>
      </c>
      <c r="M1248" s="2" cm="1">
        <f t="array" ref="M1248">IF(E1248="","",0.5*(E1248+SUMPRODUCT(($B$1461:$B$1491=$J1248)*1,E$1461:E$1491)))</f>
        <v>0.26008455217452597</v>
      </c>
      <c r="N1248" s="2" cm="1">
        <f t="array" ref="N1248">IF(F1248="","",0.5*(F1248+SUMPRODUCT(($B$1461:$B$1491=$J1248)*1,F$1461:F$1491)))</f>
        <v>0.24979666432303593</v>
      </c>
      <c r="O1248" s="2" cm="1">
        <f t="array" ref="O1248">IF(G1248="","",0.5*(G1248+SUMPRODUCT(($B$1461:$B$1491=$J1248)*1,G$1461:G$1491)))</f>
        <v>0.2315143559651342</v>
      </c>
    </row>
    <row r="1249" spans="1:15" x14ac:dyDescent="0.55000000000000004">
      <c r="A1249" s="3">
        <v>41</v>
      </c>
      <c r="B1249" s="3">
        <v>6</v>
      </c>
      <c r="C1249" s="2">
        <f>IF(logVir!C1249="","",資本サービス!C1249/SUM(資本サービス!C1249,労働コスト!C1249))</f>
        <v>0.6250082757023051</v>
      </c>
      <c r="D1249" s="2">
        <f>IF(logVir!D1249="","",資本サービス!D1249/SUM(資本サービス!D1249,労働コスト!D1249))</f>
        <v>0.52758302285127934</v>
      </c>
      <c r="E1249" s="2">
        <f>IF(logVir!E1249="","",資本サービス!E1249/SUM(資本サービス!E1249,労働コスト!E1249))</f>
        <v>0.5341849698236556</v>
      </c>
      <c r="F1249" s="2">
        <f>IF(logVir!F1249="","",資本サービス!F1249/SUM(資本サービス!F1249,労働コスト!F1249))</f>
        <v>0.55841248762696694</v>
      </c>
      <c r="G1249" s="2">
        <f>IF(logVir!G1249="","",資本サービス!G1249/SUM(資本サービス!G1249,労働コスト!G1249))</f>
        <v>0.51879768116352198</v>
      </c>
      <c r="I1249" s="3">
        <v>41</v>
      </c>
      <c r="J1249" s="3">
        <v>6</v>
      </c>
      <c r="K1249" s="2" cm="1">
        <f t="array" ref="K1249">IF(C1249="","",0.5*(C1249+SUMPRODUCT(($B$1461:$B$1491=$J1249)*1,C$1461:C$1491)))</f>
        <v>0.62214927064510861</v>
      </c>
      <c r="L1249" s="2" cm="1">
        <f t="array" ref="L1249">IF(D1249="","",0.5*(D1249+SUMPRODUCT(($B$1461:$B$1491=$J1249)*1,D$1461:D$1491)))</f>
        <v>0.55675930425274367</v>
      </c>
      <c r="M1249" s="2" cm="1">
        <f t="array" ref="M1249">IF(E1249="","",0.5*(E1249+SUMPRODUCT(($B$1461:$B$1491=$J1249)*1,E$1461:E$1491)))</f>
        <v>0.56135281682995064</v>
      </c>
      <c r="N1249" s="2" cm="1">
        <f t="array" ref="N1249">IF(F1249="","",0.5*(F1249+SUMPRODUCT(($B$1461:$B$1491=$J1249)*1,F$1461:F$1491)))</f>
        <v>0.57818023789121753</v>
      </c>
      <c r="O1249" s="2" cm="1">
        <f t="array" ref="O1249">IF(G1249="","",0.5*(G1249+SUMPRODUCT(($B$1461:$B$1491=$J1249)*1,G$1461:G$1491)))</f>
        <v>0.54082295644305067</v>
      </c>
    </row>
    <row r="1250" spans="1:15" x14ac:dyDescent="0.55000000000000004">
      <c r="A1250" s="3">
        <v>41</v>
      </c>
      <c r="B1250" s="3">
        <v>7</v>
      </c>
      <c r="C1250" s="2">
        <f>IF(logVir!C1250="","",資本サービス!C1250/SUM(資本サービス!C1250,労働コスト!C1250))</f>
        <v>0.25452473402593645</v>
      </c>
      <c r="D1250" s="2">
        <f>IF(logVir!D1250="","",資本サービス!D1250/SUM(資本サービス!D1250,労働コスト!D1250))</f>
        <v>0.20502445386250778</v>
      </c>
      <c r="E1250" s="2">
        <f>IF(logVir!E1250="","",資本サービス!E1250/SUM(資本サービス!E1250,労働コスト!E1250))</f>
        <v>0.17668124688667997</v>
      </c>
      <c r="F1250" s="2">
        <f>IF(logVir!F1250="","",資本サービス!F1250/SUM(資本サービス!F1250,労働コスト!F1250))</f>
        <v>0.1694991316288397</v>
      </c>
      <c r="G1250" s="2">
        <f>IF(logVir!G1250="","",資本サービス!G1250/SUM(資本サービス!G1250,労働コスト!G1250))</f>
        <v>0.15538495255687873</v>
      </c>
      <c r="I1250" s="3">
        <v>41</v>
      </c>
      <c r="J1250" s="3">
        <v>7</v>
      </c>
      <c r="K1250" s="2" cm="1">
        <f t="array" ref="K1250">IF(C1250="","",0.5*(C1250+SUMPRODUCT(($B$1461:$B$1491=$J1250)*1,C$1461:C$1491)))</f>
        <v>0.31733554935711084</v>
      </c>
      <c r="L1250" s="2" cm="1">
        <f t="array" ref="L1250">IF(D1250="","",0.5*(D1250+SUMPRODUCT(($B$1461:$B$1491=$J1250)*1,D$1461:D$1491)))</f>
        <v>0.27109965455024349</v>
      </c>
      <c r="M1250" s="2" cm="1">
        <f t="array" ref="M1250">IF(E1250="","",0.5*(E1250+SUMPRODUCT(($B$1461:$B$1491=$J1250)*1,E$1461:E$1491)))</f>
        <v>0.24989926241575669</v>
      </c>
      <c r="N1250" s="2" cm="1">
        <f t="array" ref="N1250">IF(F1250="","",0.5*(F1250+SUMPRODUCT(($B$1461:$B$1491=$J1250)*1,F$1461:F$1491)))</f>
        <v>0.24617030274421753</v>
      </c>
      <c r="O1250" s="2" cm="1">
        <f t="array" ref="O1250">IF(G1250="","",0.5*(G1250+SUMPRODUCT(($B$1461:$B$1491=$J1250)*1,G$1461:G$1491)))</f>
        <v>0.22605002926510967</v>
      </c>
    </row>
    <row r="1251" spans="1:15" x14ac:dyDescent="0.55000000000000004">
      <c r="A1251" s="3">
        <v>41</v>
      </c>
      <c r="B1251" s="3">
        <v>8</v>
      </c>
      <c r="C1251" s="2">
        <f>IF(logVir!C1251="","",資本サービス!C1251/SUM(資本サービス!C1251,労働コスト!C1251))</f>
        <v>0.47356777807326189</v>
      </c>
      <c r="D1251" s="2">
        <f>IF(logVir!D1251="","",資本サービス!D1251/SUM(資本サービス!D1251,労働コスト!D1251))</f>
        <v>0.44161239761918875</v>
      </c>
      <c r="E1251" s="2">
        <f>IF(logVir!E1251="","",資本サービス!E1251/SUM(資本サービス!E1251,労働コスト!E1251))</f>
        <v>0.45552062122203091</v>
      </c>
      <c r="F1251" s="2">
        <f>IF(logVir!F1251="","",資本サービス!F1251/SUM(資本サービス!F1251,労働コスト!F1251))</f>
        <v>0.46742471840037292</v>
      </c>
      <c r="G1251" s="2">
        <f>IF(logVir!G1251="","",資本サービス!G1251/SUM(資本サービス!G1251,労働コスト!G1251))</f>
        <v>0.473615470460586</v>
      </c>
      <c r="I1251" s="3">
        <v>41</v>
      </c>
      <c r="J1251" s="3">
        <v>8</v>
      </c>
      <c r="K1251" s="2" cm="1">
        <f t="array" ref="K1251">IF(C1251="","",0.5*(C1251+SUMPRODUCT(($B$1461:$B$1491=$J1251)*1,C$1461:C$1491)))</f>
        <v>0.46186885278290807</v>
      </c>
      <c r="L1251" s="2" cm="1">
        <f t="array" ref="L1251">IF(D1251="","",0.5*(D1251+SUMPRODUCT(($B$1461:$B$1491=$J1251)*1,D$1461:D$1491)))</f>
        <v>0.42135629564939647</v>
      </c>
      <c r="M1251" s="2" cm="1">
        <f t="array" ref="M1251">IF(E1251="","",0.5*(E1251+SUMPRODUCT(($B$1461:$B$1491=$J1251)*1,E$1461:E$1491)))</f>
        <v>0.42806819818354852</v>
      </c>
      <c r="N1251" s="2" cm="1">
        <f t="array" ref="N1251">IF(F1251="","",0.5*(F1251+SUMPRODUCT(($B$1461:$B$1491=$J1251)*1,F$1461:F$1491)))</f>
        <v>0.43854081671446854</v>
      </c>
      <c r="O1251" s="2" cm="1">
        <f t="array" ref="O1251">IF(G1251="","",0.5*(G1251+SUMPRODUCT(($B$1461:$B$1491=$J1251)*1,G$1461:G$1491)))</f>
        <v>0.42736245401972994</v>
      </c>
    </row>
    <row r="1252" spans="1:15" x14ac:dyDescent="0.55000000000000004">
      <c r="A1252" s="3">
        <v>41</v>
      </c>
      <c r="B1252" s="3">
        <v>9</v>
      </c>
      <c r="C1252" s="2">
        <f>IF(logVir!C1252="","",資本サービス!C1252/SUM(資本サービス!C1252,労働コスト!C1252))</f>
        <v>0.34972076443097505</v>
      </c>
      <c r="D1252" s="2">
        <f>IF(logVir!D1252="","",資本サービス!D1252/SUM(資本サービス!D1252,労働コスト!D1252))</f>
        <v>0.31799917180239939</v>
      </c>
      <c r="E1252" s="2">
        <f>IF(logVir!E1252="","",資本サービス!E1252/SUM(資本サービス!E1252,労働コスト!E1252))</f>
        <v>0.27209541643106588</v>
      </c>
      <c r="F1252" s="2">
        <f>IF(logVir!F1252="","",資本サービス!F1252/SUM(資本サービス!F1252,労働コスト!F1252))</f>
        <v>0.25457360255601219</v>
      </c>
      <c r="G1252" s="2">
        <f>IF(logVir!G1252="","",資本サービス!G1252/SUM(資本サービス!G1252,労働コスト!G1252))</f>
        <v>0.21368566563846658</v>
      </c>
      <c r="I1252" s="3">
        <v>41</v>
      </c>
      <c r="J1252" s="3">
        <v>9</v>
      </c>
      <c r="K1252" s="2" cm="1">
        <f t="array" ref="K1252">IF(C1252="","",0.5*(C1252+SUMPRODUCT(($B$1461:$B$1491=$J1252)*1,C$1461:C$1491)))</f>
        <v>0.27685394267349817</v>
      </c>
      <c r="L1252" s="2" cm="1">
        <f t="array" ref="L1252">IF(D1252="","",0.5*(D1252+SUMPRODUCT(($B$1461:$B$1491=$J1252)*1,D$1461:D$1491)))</f>
        <v>0.25543596739989438</v>
      </c>
      <c r="M1252" s="2" cm="1">
        <f t="array" ref="M1252">IF(E1252="","",0.5*(E1252+SUMPRODUCT(($B$1461:$B$1491=$J1252)*1,E$1461:E$1491)))</f>
        <v>0.21947548324226851</v>
      </c>
      <c r="N1252" s="2" cm="1">
        <f t="array" ref="N1252">IF(F1252="","",0.5*(F1252+SUMPRODUCT(($B$1461:$B$1491=$J1252)*1,F$1461:F$1491)))</f>
        <v>0.20934802457525925</v>
      </c>
      <c r="O1252" s="2" cm="1">
        <f t="array" ref="O1252">IF(G1252="","",0.5*(G1252+SUMPRODUCT(($B$1461:$B$1491=$J1252)*1,G$1461:G$1491)))</f>
        <v>0.17802483017916393</v>
      </c>
    </row>
    <row r="1253" spans="1:15" x14ac:dyDescent="0.55000000000000004">
      <c r="A1253" s="3">
        <v>41</v>
      </c>
      <c r="B1253" s="3">
        <v>10</v>
      </c>
      <c r="C1253" s="2">
        <f>IF(logVir!C1253="","",資本サービス!C1253/SUM(資本サービス!C1253,労働コスト!C1253))</f>
        <v>0.36515472017546236</v>
      </c>
      <c r="D1253" s="2">
        <f>IF(logVir!D1253="","",資本サービス!D1253/SUM(資本サービス!D1253,労働コスト!D1253))</f>
        <v>0.32910244412660183</v>
      </c>
      <c r="E1253" s="2">
        <f>IF(logVir!E1253="","",資本サービス!E1253/SUM(資本サービス!E1253,労働コスト!E1253))</f>
        <v>0.29207166880797641</v>
      </c>
      <c r="F1253" s="2">
        <f>IF(logVir!F1253="","",資本サービス!F1253/SUM(資本サービス!F1253,労働コスト!F1253))</f>
        <v>0.30477881177869648</v>
      </c>
      <c r="G1253" s="2">
        <f>IF(logVir!G1253="","",資本サービス!G1253/SUM(資本サービス!G1253,労働コスト!G1253))</f>
        <v>0.27005488508012149</v>
      </c>
      <c r="I1253" s="3">
        <v>41</v>
      </c>
      <c r="J1253" s="3">
        <v>10</v>
      </c>
      <c r="K1253" s="2" cm="1">
        <f t="array" ref="K1253">IF(C1253="","",0.5*(C1253+SUMPRODUCT(($B$1461:$B$1491=$J1253)*1,C$1461:C$1491)))</f>
        <v>0.36932292794788429</v>
      </c>
      <c r="L1253" s="2" cm="1">
        <f t="array" ref="L1253">IF(D1253="","",0.5*(D1253+SUMPRODUCT(($B$1461:$B$1491=$J1253)*1,D$1461:D$1491)))</f>
        <v>0.34310245544872819</v>
      </c>
      <c r="M1253" s="2" cm="1">
        <f t="array" ref="M1253">IF(E1253="","",0.5*(E1253+SUMPRODUCT(($B$1461:$B$1491=$J1253)*1,E$1461:E$1491)))</f>
        <v>0.30629453657654976</v>
      </c>
      <c r="N1253" s="2" cm="1">
        <f t="array" ref="N1253">IF(F1253="","",0.5*(F1253+SUMPRODUCT(($B$1461:$B$1491=$J1253)*1,F$1461:F$1491)))</f>
        <v>0.31280122653630205</v>
      </c>
      <c r="O1253" s="2" cm="1">
        <f t="array" ref="O1253">IF(G1253="","",0.5*(G1253+SUMPRODUCT(($B$1461:$B$1491=$J1253)*1,G$1461:G$1491)))</f>
        <v>0.27750369134659847</v>
      </c>
    </row>
    <row r="1254" spans="1:15" x14ac:dyDescent="0.55000000000000004">
      <c r="A1254" s="3">
        <v>41</v>
      </c>
      <c r="B1254" s="3">
        <v>11</v>
      </c>
      <c r="C1254" s="2">
        <f>IF(logVir!C1254="","",資本サービス!C1254/SUM(資本サービス!C1254,労働コスト!C1254))</f>
        <v>0.6563490594705973</v>
      </c>
      <c r="D1254" s="2">
        <f>IF(logVir!D1254="","",資本サービス!D1254/SUM(資本サービス!D1254,労働コスト!D1254))</f>
        <v>0.58178179807060104</v>
      </c>
      <c r="E1254" s="2">
        <f>IF(logVir!E1254="","",資本サービス!E1254/SUM(資本サービス!E1254,労働コスト!E1254))</f>
        <v>0.56255509543090121</v>
      </c>
      <c r="F1254" s="2">
        <f>IF(logVir!F1254="","",資本サービス!F1254/SUM(資本サービス!F1254,労働コスト!F1254))</f>
        <v>0.57954270433505384</v>
      </c>
      <c r="G1254" s="2">
        <f>IF(logVir!G1254="","",資本サービス!G1254/SUM(資本サービス!G1254,労働コスト!G1254))</f>
        <v>0.54786133152155414</v>
      </c>
      <c r="I1254" s="3">
        <v>41</v>
      </c>
      <c r="J1254" s="3">
        <v>11</v>
      </c>
      <c r="K1254" s="2" cm="1">
        <f t="array" ref="K1254">IF(C1254="","",0.5*(C1254+SUMPRODUCT(($B$1461:$B$1491=$J1254)*1,C$1461:C$1491)))</f>
        <v>0.54575916448780726</v>
      </c>
      <c r="L1254" s="2" cm="1">
        <f t="array" ref="L1254">IF(D1254="","",0.5*(D1254+SUMPRODUCT(($B$1461:$B$1491=$J1254)*1,D$1461:D$1491)))</f>
        <v>0.50689392866002847</v>
      </c>
      <c r="M1254" s="2" cm="1">
        <f t="array" ref="M1254">IF(E1254="","",0.5*(E1254+SUMPRODUCT(($B$1461:$B$1491=$J1254)*1,E$1461:E$1491)))</f>
        <v>0.49104747383046732</v>
      </c>
      <c r="N1254" s="2" cm="1">
        <f t="array" ref="N1254">IF(F1254="","",0.5*(F1254+SUMPRODUCT(($B$1461:$B$1491=$J1254)*1,F$1461:F$1491)))</f>
        <v>0.50343565057499007</v>
      </c>
      <c r="O1254" s="2" cm="1">
        <f t="array" ref="O1254">IF(G1254="","",0.5*(G1254+SUMPRODUCT(($B$1461:$B$1491=$J1254)*1,G$1461:G$1491)))</f>
        <v>0.47695850337491968</v>
      </c>
    </row>
    <row r="1255" spans="1:15" x14ac:dyDescent="0.55000000000000004">
      <c r="A1255" s="3">
        <v>41</v>
      </c>
      <c r="B1255" s="3">
        <v>12</v>
      </c>
      <c r="C1255" s="2">
        <f>IF(logVir!C1255="","",資本サービス!C1255/SUM(資本サービス!C1255,労働コスト!C1255))</f>
        <v>0.51722874196284507</v>
      </c>
      <c r="D1255" s="2">
        <f>IF(logVir!D1255="","",資本サービス!D1255/SUM(資本サービス!D1255,労働コスト!D1255))</f>
        <v>0.5158211343251069</v>
      </c>
      <c r="E1255" s="2">
        <f>IF(logVir!E1255="","",資本サービス!E1255/SUM(資本サービス!E1255,労働コスト!E1255))</f>
        <v>0.53696368868426358</v>
      </c>
      <c r="F1255" s="2">
        <f>IF(logVir!F1255="","",資本サービス!F1255/SUM(資本サービス!F1255,労働コスト!F1255))</f>
        <v>0.50983303819675174</v>
      </c>
      <c r="G1255" s="2">
        <f>IF(logVir!G1255="","",資本サービス!G1255/SUM(資本サービス!G1255,労働コスト!G1255))</f>
        <v>0.50492684402157839</v>
      </c>
      <c r="I1255" s="3">
        <v>41</v>
      </c>
      <c r="J1255" s="3">
        <v>12</v>
      </c>
      <c r="K1255" s="2" cm="1">
        <f t="array" ref="K1255">IF(C1255="","",0.5*(C1255+SUMPRODUCT(($B$1461:$B$1491=$J1255)*1,C$1461:C$1491)))</f>
        <v>0.51422181408666812</v>
      </c>
      <c r="L1255" s="2" cm="1">
        <f t="array" ref="L1255">IF(D1255="","",0.5*(D1255+SUMPRODUCT(($B$1461:$B$1491=$J1255)*1,D$1461:D$1491)))</f>
        <v>0.50140465367984599</v>
      </c>
      <c r="M1255" s="2" cm="1">
        <f t="array" ref="M1255">IF(E1255="","",0.5*(E1255+SUMPRODUCT(($B$1461:$B$1491=$J1255)*1,E$1461:E$1491)))</f>
        <v>0.51139250731516672</v>
      </c>
      <c r="N1255" s="2" cm="1">
        <f t="array" ref="N1255">IF(F1255="","",0.5*(F1255+SUMPRODUCT(($B$1461:$B$1491=$J1255)*1,F$1461:F$1491)))</f>
        <v>0.49554177149110978</v>
      </c>
      <c r="O1255" s="2" cm="1">
        <f t="array" ref="O1255">IF(G1255="","",0.5*(G1255+SUMPRODUCT(($B$1461:$B$1491=$J1255)*1,G$1461:G$1491)))</f>
        <v>0.4714645779490218</v>
      </c>
    </row>
    <row r="1256" spans="1:15" x14ac:dyDescent="0.55000000000000004">
      <c r="A1256" s="3">
        <v>41</v>
      </c>
      <c r="B1256" s="3">
        <v>13</v>
      </c>
      <c r="C1256" s="2">
        <f>IF(logVir!C1256="","",資本サービス!C1256/SUM(資本サービス!C1256,労働コスト!C1256))</f>
        <v>0.73152835855996257</v>
      </c>
      <c r="D1256" s="2">
        <f>IF(logVir!D1256="","",資本サービス!D1256/SUM(資本サービス!D1256,労働コスト!D1256))</f>
        <v>0.56358873548303134</v>
      </c>
      <c r="E1256" s="2">
        <f>IF(logVir!E1256="","",資本サービス!E1256/SUM(資本サービス!E1256,労働コスト!E1256))</f>
        <v>0.65707825229156991</v>
      </c>
      <c r="F1256" s="2">
        <f>IF(logVir!F1256="","",資本サービス!F1256/SUM(資本サービス!F1256,労働コスト!F1256))</f>
        <v>0.7050800279454611</v>
      </c>
      <c r="G1256" s="2">
        <f>IF(logVir!G1256="","",資本サービス!G1256/SUM(資本サービス!G1256,労働コスト!G1256))</f>
        <v>0.62344572996374148</v>
      </c>
      <c r="I1256" s="3">
        <v>41</v>
      </c>
      <c r="J1256" s="3">
        <v>13</v>
      </c>
      <c r="K1256" s="2" cm="1">
        <f t="array" ref="K1256">IF(C1256="","",0.5*(C1256+SUMPRODUCT(($B$1461:$B$1491=$J1256)*1,C$1461:C$1491)))</f>
        <v>0.66498495762204723</v>
      </c>
      <c r="L1256" s="2" cm="1">
        <f t="array" ref="L1256">IF(D1256="","",0.5*(D1256+SUMPRODUCT(($B$1461:$B$1491=$J1256)*1,D$1461:D$1491)))</f>
        <v>0.59592825848073372</v>
      </c>
      <c r="M1256" s="2" cm="1">
        <f t="array" ref="M1256">IF(E1256="","",0.5*(E1256+SUMPRODUCT(($B$1461:$B$1491=$J1256)*1,E$1461:E$1491)))</f>
        <v>0.62298767347376061</v>
      </c>
      <c r="N1256" s="2" cm="1">
        <f t="array" ref="N1256">IF(F1256="","",0.5*(F1256+SUMPRODUCT(($B$1461:$B$1491=$J1256)*1,F$1461:F$1491)))</f>
        <v>0.65437802534256173</v>
      </c>
      <c r="O1256" s="2" cm="1">
        <f t="array" ref="O1256">IF(G1256="","",0.5*(G1256+SUMPRODUCT(($B$1461:$B$1491=$J1256)*1,G$1461:G$1491)))</f>
        <v>0.59584058400310658</v>
      </c>
    </row>
    <row r="1257" spans="1:15" x14ac:dyDescent="0.55000000000000004">
      <c r="A1257" s="3">
        <v>41</v>
      </c>
      <c r="B1257" s="3">
        <v>14</v>
      </c>
      <c r="C1257" s="2">
        <f>IF(logVir!C1257="","",資本サービス!C1257/SUM(資本サービス!C1257,労働コスト!C1257))</f>
        <v>0.3574989007843376</v>
      </c>
      <c r="D1257" s="2">
        <f>IF(logVir!D1257="","",資本サービス!D1257/SUM(資本サービス!D1257,労働コスト!D1257))</f>
        <v>0.27918048492262781</v>
      </c>
      <c r="E1257" s="2">
        <f>IF(logVir!E1257="","",資本サービス!E1257/SUM(資本サービス!E1257,労働コスト!E1257))</f>
        <v>0.30488070241374587</v>
      </c>
      <c r="F1257" s="2">
        <f>IF(logVir!F1257="","",資本サービス!F1257/SUM(資本サービス!F1257,労働コスト!F1257))</f>
        <v>0.31286208114854691</v>
      </c>
      <c r="G1257" s="2">
        <f>IF(logVir!G1257="","",資本サービス!G1257/SUM(資本サービス!G1257,労働コスト!G1257))</f>
        <v>0.30985869596642607</v>
      </c>
      <c r="I1257" s="3">
        <v>41</v>
      </c>
      <c r="J1257" s="3">
        <v>14</v>
      </c>
      <c r="K1257" s="2" cm="1">
        <f t="array" ref="K1257">IF(C1257="","",0.5*(C1257+SUMPRODUCT(($B$1461:$B$1491=$J1257)*1,C$1461:C$1491)))</f>
        <v>0.38332169054580401</v>
      </c>
      <c r="L1257" s="2" cm="1">
        <f t="array" ref="L1257">IF(D1257="","",0.5*(D1257+SUMPRODUCT(($B$1461:$B$1491=$J1257)*1,D$1461:D$1491)))</f>
        <v>0.32440992279078396</v>
      </c>
      <c r="M1257" s="2" cm="1">
        <f t="array" ref="M1257">IF(E1257="","",0.5*(E1257+SUMPRODUCT(($B$1461:$B$1491=$J1257)*1,E$1461:E$1491)))</f>
        <v>0.3462212229540812</v>
      </c>
      <c r="N1257" s="2" cm="1">
        <f t="array" ref="N1257">IF(F1257="","",0.5*(F1257+SUMPRODUCT(($B$1461:$B$1491=$J1257)*1,F$1461:F$1491)))</f>
        <v>0.3568146746137224</v>
      </c>
      <c r="O1257" s="2" cm="1">
        <f t="array" ref="O1257">IF(G1257="","",0.5*(G1257+SUMPRODUCT(($B$1461:$B$1491=$J1257)*1,G$1461:G$1491)))</f>
        <v>0.34204837909649222</v>
      </c>
    </row>
    <row r="1258" spans="1:15" x14ac:dyDescent="0.55000000000000004">
      <c r="A1258" s="3">
        <v>41</v>
      </c>
      <c r="B1258" s="3">
        <v>15</v>
      </c>
      <c r="C1258" s="2">
        <f>IF(logVir!C1258="","",資本サービス!C1258/SUM(資本サービス!C1258,労働コスト!C1258))</f>
        <v>0.25319479835299818</v>
      </c>
      <c r="D1258" s="2">
        <f>IF(logVir!D1258="","",資本サービス!D1258/SUM(資本サービス!D1258,労働コスト!D1258))</f>
        <v>0.2075623979252037</v>
      </c>
      <c r="E1258" s="2">
        <f>IF(logVir!E1258="","",資本サービス!E1258/SUM(資本サービス!E1258,労働コスト!E1258))</f>
        <v>0.27683407918135783</v>
      </c>
      <c r="F1258" s="2">
        <f>IF(logVir!F1258="","",資本サービス!F1258/SUM(資本サービス!F1258,労働コスト!F1258))</f>
        <v>0.27440896686408767</v>
      </c>
      <c r="G1258" s="2">
        <f>IF(logVir!G1258="","",資本サービス!G1258/SUM(資本サービス!G1258,労働コスト!G1258))</f>
        <v>0.25279944448539154</v>
      </c>
      <c r="I1258" s="3">
        <v>41</v>
      </c>
      <c r="J1258" s="3">
        <v>15</v>
      </c>
      <c r="K1258" s="2" cm="1">
        <f t="array" ref="K1258">IF(C1258="","",0.5*(C1258+SUMPRODUCT(($B$1461:$B$1491=$J1258)*1,C$1461:C$1491)))</f>
        <v>0.25690032703425469</v>
      </c>
      <c r="L1258" s="2" cm="1">
        <f t="array" ref="L1258">IF(D1258="","",0.5*(D1258+SUMPRODUCT(($B$1461:$B$1491=$J1258)*1,D$1461:D$1491)))</f>
        <v>0.21271662717131651</v>
      </c>
      <c r="M1258" s="2" cm="1">
        <f t="array" ref="M1258">IF(E1258="","",0.5*(E1258+SUMPRODUCT(($B$1461:$B$1491=$J1258)*1,E$1461:E$1491)))</f>
        <v>0.26041131242178633</v>
      </c>
      <c r="N1258" s="2" cm="1">
        <f t="array" ref="N1258">IF(F1258="","",0.5*(F1258+SUMPRODUCT(($B$1461:$B$1491=$J1258)*1,F$1461:F$1491)))</f>
        <v>0.26366532385685182</v>
      </c>
      <c r="O1258" s="2" cm="1">
        <f t="array" ref="O1258">IF(G1258="","",0.5*(G1258+SUMPRODUCT(($B$1461:$B$1491=$J1258)*1,G$1461:G$1491)))</f>
        <v>0.23952336145276798</v>
      </c>
    </row>
    <row r="1259" spans="1:15" x14ac:dyDescent="0.55000000000000004">
      <c r="A1259" s="3">
        <v>41</v>
      </c>
      <c r="B1259" s="3">
        <v>16</v>
      </c>
      <c r="C1259" s="2">
        <f>IF(logVir!C1259="","",資本サービス!C1259/SUM(資本サービス!C1259,労働コスト!C1259))</f>
        <v>0.30685091642446199</v>
      </c>
      <c r="D1259" s="2">
        <f>IF(logVir!D1259="","",資本サービス!D1259/SUM(資本サービス!D1259,労働コスト!D1259))</f>
        <v>0.2931076586514747</v>
      </c>
      <c r="E1259" s="2">
        <f>IF(logVir!E1259="","",資本サービス!E1259/SUM(資本サービス!E1259,労働コスト!E1259))</f>
        <v>0.27602691016209807</v>
      </c>
      <c r="F1259" s="2">
        <f>IF(logVir!F1259="","",資本サービス!F1259/SUM(資本サービス!F1259,労働コスト!F1259))</f>
        <v>0.27233689108566006</v>
      </c>
      <c r="G1259" s="2">
        <f>IF(logVir!G1259="","",資本サービス!G1259/SUM(資本サービス!G1259,労働コスト!G1259))</f>
        <v>0.25218622286608972</v>
      </c>
      <c r="I1259" s="3">
        <v>41</v>
      </c>
      <c r="J1259" s="3">
        <v>16</v>
      </c>
      <c r="K1259" s="2" cm="1">
        <f t="array" ref="K1259">IF(C1259="","",0.5*(C1259+SUMPRODUCT(($B$1461:$B$1491=$J1259)*1,C$1461:C$1491)))</f>
        <v>0.31670219125743848</v>
      </c>
      <c r="L1259" s="2" cm="1">
        <f t="array" ref="L1259">IF(D1259="","",0.5*(D1259+SUMPRODUCT(($B$1461:$B$1491=$J1259)*1,D$1461:D$1491)))</f>
        <v>0.29531343715441505</v>
      </c>
      <c r="M1259" s="2" cm="1">
        <f t="array" ref="M1259">IF(E1259="","",0.5*(E1259+SUMPRODUCT(($B$1461:$B$1491=$J1259)*1,E$1461:E$1491)))</f>
        <v>0.27393882110577217</v>
      </c>
      <c r="N1259" s="2" cm="1">
        <f t="array" ref="N1259">IF(F1259="","",0.5*(F1259+SUMPRODUCT(($B$1461:$B$1491=$J1259)*1,F$1461:F$1491)))</f>
        <v>0.27235096148365767</v>
      </c>
      <c r="O1259" s="2" cm="1">
        <f t="array" ref="O1259">IF(G1259="","",0.5*(G1259+SUMPRODUCT(($B$1461:$B$1491=$J1259)*1,G$1461:G$1491)))</f>
        <v>0.24835047594927254</v>
      </c>
    </row>
    <row r="1260" spans="1:15" x14ac:dyDescent="0.55000000000000004">
      <c r="A1260" s="3">
        <v>41</v>
      </c>
      <c r="B1260" s="3">
        <v>17</v>
      </c>
      <c r="C1260" s="2">
        <f>IF(logVir!C1260="","",資本サービス!C1260/SUM(資本サービス!C1260,労働コスト!C1260))</f>
        <v>0.66900400922831715</v>
      </c>
      <c r="D1260" s="2">
        <f>IF(logVir!D1260="","",資本サービス!D1260/SUM(資本サービス!D1260,労働コスト!D1260))</f>
        <v>0.64685031491817668</v>
      </c>
      <c r="E1260" s="2">
        <f>IF(logVir!E1260="","",資本サービス!E1260/SUM(資本サービス!E1260,労働コスト!E1260))</f>
        <v>0.61928012825187828</v>
      </c>
      <c r="F1260" s="2">
        <f>IF(logVir!F1260="","",資本サービス!F1260/SUM(資本サービス!F1260,労働コスト!F1260))</f>
        <v>0.58851544058728622</v>
      </c>
      <c r="G1260" s="2">
        <f>IF(logVir!G1260="","",資本サービス!G1260/SUM(資本サービス!G1260,労働コスト!G1260))</f>
        <v>0.58959205673881077</v>
      </c>
      <c r="I1260" s="3">
        <v>41</v>
      </c>
      <c r="J1260" s="3">
        <v>17</v>
      </c>
      <c r="K1260" s="2" cm="1">
        <f t="array" ref="K1260">IF(C1260="","",0.5*(C1260+SUMPRODUCT(($B$1461:$B$1491=$J1260)*1,C$1461:C$1491)))</f>
        <v>0.66280936776991206</v>
      </c>
      <c r="L1260" s="2" cm="1">
        <f t="array" ref="L1260">IF(D1260="","",0.5*(D1260+SUMPRODUCT(($B$1461:$B$1491=$J1260)*1,D$1461:D$1491)))</f>
        <v>0.64394854556536152</v>
      </c>
      <c r="M1260" s="2" cm="1">
        <f t="array" ref="M1260">IF(E1260="","",0.5*(E1260+SUMPRODUCT(($B$1461:$B$1491=$J1260)*1,E$1461:E$1491)))</f>
        <v>0.61667211651347842</v>
      </c>
      <c r="N1260" s="2" cm="1">
        <f t="array" ref="N1260">IF(F1260="","",0.5*(F1260+SUMPRODUCT(($B$1461:$B$1491=$J1260)*1,F$1461:F$1491)))</f>
        <v>0.58722334608144178</v>
      </c>
      <c r="O1260" s="2" cm="1">
        <f t="array" ref="O1260">IF(G1260="","",0.5*(G1260+SUMPRODUCT(($B$1461:$B$1491=$J1260)*1,G$1461:G$1491)))</f>
        <v>0.58585084357040018</v>
      </c>
    </row>
    <row r="1261" spans="1:15" x14ac:dyDescent="0.55000000000000004">
      <c r="A1261" s="3">
        <v>41</v>
      </c>
      <c r="B1261" s="3">
        <v>18</v>
      </c>
      <c r="C1261" s="2">
        <f>IF(logVir!C1261="","",資本サービス!C1261/SUM(資本サービス!C1261,労働コスト!C1261))</f>
        <v>0.16400235644888944</v>
      </c>
      <c r="D1261" s="2">
        <f>IF(logVir!D1261="","",資本サービス!D1261/SUM(資本サービス!D1261,労働コスト!D1261))</f>
        <v>0.10910844077561353</v>
      </c>
      <c r="E1261" s="2">
        <f>IF(logVir!E1261="","",資本サービス!E1261/SUM(資本サービス!E1261,労働コスト!E1261))</f>
        <v>0.10270340781744998</v>
      </c>
      <c r="F1261" s="2">
        <f>IF(logVir!F1261="","",資本サービス!F1261/SUM(資本サービス!F1261,労働コスト!F1261))</f>
        <v>9.6840219540879333E-2</v>
      </c>
      <c r="G1261" s="2">
        <f>IF(logVir!G1261="","",資本サービス!G1261/SUM(資本サービス!G1261,労働コスト!G1261))</f>
        <v>9.4372789171491792E-2</v>
      </c>
      <c r="I1261" s="3">
        <v>41</v>
      </c>
      <c r="J1261" s="3">
        <v>18</v>
      </c>
      <c r="K1261" s="2" cm="1">
        <f t="array" ref="K1261">IF(C1261="","",0.5*(C1261+SUMPRODUCT(($B$1461:$B$1491=$J1261)*1,C$1461:C$1491)))</f>
        <v>0.15375261263886408</v>
      </c>
      <c r="L1261" s="2" cm="1">
        <f t="array" ref="L1261">IF(D1261="","",0.5*(D1261+SUMPRODUCT(($B$1461:$B$1491=$J1261)*1,D$1461:D$1491)))</f>
        <v>0.10908671484447877</v>
      </c>
      <c r="M1261" s="2" cm="1">
        <f t="array" ref="M1261">IF(E1261="","",0.5*(E1261+SUMPRODUCT(($B$1461:$B$1491=$J1261)*1,E$1461:E$1491)))</f>
        <v>0.10318976417028064</v>
      </c>
      <c r="N1261" s="2" cm="1">
        <f t="array" ref="N1261">IF(F1261="","",0.5*(F1261+SUMPRODUCT(($B$1461:$B$1491=$J1261)*1,F$1461:F$1491)))</f>
        <v>9.9462216104516471E-2</v>
      </c>
      <c r="O1261" s="2" cm="1">
        <f t="array" ref="O1261">IF(G1261="","",0.5*(G1261+SUMPRODUCT(($B$1461:$B$1491=$J1261)*1,G$1461:G$1491)))</f>
        <v>9.794418196729171E-2</v>
      </c>
    </row>
    <row r="1262" spans="1:15" x14ac:dyDescent="0.55000000000000004">
      <c r="A1262" s="3">
        <v>41</v>
      </c>
      <c r="B1262" s="3">
        <v>19</v>
      </c>
      <c r="C1262" s="2">
        <f>IF(logVir!C1262="","",資本サービス!C1262/SUM(資本サービス!C1262,労働コスト!C1262))</f>
        <v>0.19584196318095218</v>
      </c>
      <c r="D1262" s="2">
        <f>IF(logVir!D1262="","",資本サービス!D1262/SUM(資本サービス!D1262,労働コスト!D1262))</f>
        <v>0.13230995637946388</v>
      </c>
      <c r="E1262" s="2">
        <f>IF(logVir!E1262="","",資本サービス!E1262/SUM(資本サービス!E1262,労働コスト!E1262))</f>
        <v>0.13749098649650146</v>
      </c>
      <c r="F1262" s="2">
        <f>IF(logVir!F1262="","",資本サービス!F1262/SUM(資本サービス!F1262,労働コスト!F1262))</f>
        <v>0.12838959422643903</v>
      </c>
      <c r="G1262" s="2">
        <f>IF(logVir!G1262="","",資本サービス!G1262/SUM(資本サービス!G1262,労働コスト!G1262))</f>
        <v>0.10623017087399088</v>
      </c>
      <c r="I1262" s="3">
        <v>41</v>
      </c>
      <c r="J1262" s="3">
        <v>19</v>
      </c>
      <c r="K1262" s="2" cm="1">
        <f t="array" ref="K1262">IF(C1262="","",0.5*(C1262+SUMPRODUCT(($B$1461:$B$1491=$J1262)*1,C$1461:C$1491)))</f>
        <v>0.18426398306033506</v>
      </c>
      <c r="L1262" s="2" cm="1">
        <f t="array" ref="L1262">IF(D1262="","",0.5*(D1262+SUMPRODUCT(($B$1461:$B$1491=$J1262)*1,D$1461:D$1491)))</f>
        <v>0.13248601270253235</v>
      </c>
      <c r="M1262" s="2" cm="1">
        <f t="array" ref="M1262">IF(E1262="","",0.5*(E1262+SUMPRODUCT(($B$1461:$B$1491=$J1262)*1,E$1461:E$1491)))</f>
        <v>0.13404172341406564</v>
      </c>
      <c r="N1262" s="2" cm="1">
        <f t="array" ref="N1262">IF(F1262="","",0.5*(F1262+SUMPRODUCT(($B$1461:$B$1491=$J1262)*1,F$1461:F$1491)))</f>
        <v>0.12936959747506716</v>
      </c>
      <c r="O1262" s="2" cm="1">
        <f t="array" ref="O1262">IF(G1262="","",0.5*(G1262+SUMPRODUCT(($B$1461:$B$1491=$J1262)*1,G$1461:G$1491)))</f>
        <v>0.11575778784635746</v>
      </c>
    </row>
    <row r="1263" spans="1:15" x14ac:dyDescent="0.55000000000000004">
      <c r="A1263" s="3">
        <v>41</v>
      </c>
      <c r="B1263" s="3">
        <v>20</v>
      </c>
      <c r="C1263" s="2">
        <f>IF(logVir!C1263="","",資本サービス!C1263/SUM(資本サービス!C1263,労働コスト!C1263))</f>
        <v>0.38186953854883843</v>
      </c>
      <c r="D1263" s="2">
        <f>IF(logVir!D1263="","",資本サービス!D1263/SUM(資本サービス!D1263,労働コスト!D1263))</f>
        <v>0.32770265991079173</v>
      </c>
      <c r="E1263" s="2">
        <f>IF(logVir!E1263="","",資本サービス!E1263/SUM(資本サービス!E1263,労働コスト!E1263))</f>
        <v>0.35798695386922863</v>
      </c>
      <c r="F1263" s="2">
        <f>IF(logVir!F1263="","",資本サービス!F1263/SUM(資本サービス!F1263,労働コスト!F1263))</f>
        <v>0.33148357292299258</v>
      </c>
      <c r="G1263" s="2">
        <f>IF(logVir!G1263="","",資本サービス!G1263/SUM(資本サービス!G1263,労働コスト!G1263))</f>
        <v>0.27078332096028873</v>
      </c>
      <c r="I1263" s="3">
        <v>41</v>
      </c>
      <c r="J1263" s="3">
        <v>20</v>
      </c>
      <c r="K1263" s="2" cm="1">
        <f t="array" ref="K1263">IF(C1263="","",0.5*(C1263+SUMPRODUCT(($B$1461:$B$1491=$J1263)*1,C$1461:C$1491)))</f>
        <v>0.31813357555877403</v>
      </c>
      <c r="L1263" s="2" cm="1">
        <f t="array" ref="L1263">IF(D1263="","",0.5*(D1263+SUMPRODUCT(($B$1461:$B$1491=$J1263)*1,D$1461:D$1491)))</f>
        <v>0.28648981259930106</v>
      </c>
      <c r="M1263" s="2" cm="1">
        <f t="array" ref="M1263">IF(E1263="","",0.5*(E1263+SUMPRODUCT(($B$1461:$B$1491=$J1263)*1,E$1461:E$1491)))</f>
        <v>0.30475849433868307</v>
      </c>
      <c r="N1263" s="2" cm="1">
        <f t="array" ref="N1263">IF(F1263="","",0.5*(F1263+SUMPRODUCT(($B$1461:$B$1491=$J1263)*1,F$1461:F$1491)))</f>
        <v>0.29229820678055002</v>
      </c>
      <c r="O1263" s="2" cm="1">
        <f t="array" ref="O1263">IF(G1263="","",0.5*(G1263+SUMPRODUCT(($B$1461:$B$1491=$J1263)*1,G$1461:G$1491)))</f>
        <v>0.25424258013347806</v>
      </c>
    </row>
    <row r="1264" spans="1:15" x14ac:dyDescent="0.55000000000000004">
      <c r="A1264" s="3">
        <v>41</v>
      </c>
      <c r="B1264" s="3">
        <v>21</v>
      </c>
      <c r="C1264" s="2">
        <f>IF(logVir!C1264="","",資本サービス!C1264/SUM(資本サービス!C1264,労働コスト!C1264))</f>
        <v>0.34591215938982045</v>
      </c>
      <c r="D1264" s="2">
        <f>IF(logVir!D1264="","",資本サービス!D1264/SUM(資本サービス!D1264,労働コスト!D1264))</f>
        <v>0.26726086840412389</v>
      </c>
      <c r="E1264" s="2">
        <f>IF(logVir!E1264="","",資本サービス!E1264/SUM(資本サービス!E1264,労働コスト!E1264))</f>
        <v>0.26676769503475545</v>
      </c>
      <c r="F1264" s="2">
        <f>IF(logVir!F1264="","",資本サービス!F1264/SUM(資本サービス!F1264,労働コスト!F1264))</f>
        <v>0.26209857565782574</v>
      </c>
      <c r="G1264" s="2">
        <f>IF(logVir!G1264="","",資本サービス!G1264/SUM(資本サービス!G1264,労働コスト!G1264))</f>
        <v>0.27871690774784663</v>
      </c>
      <c r="I1264" s="3">
        <v>41</v>
      </c>
      <c r="J1264" s="3">
        <v>21</v>
      </c>
      <c r="K1264" s="2" cm="1">
        <f t="array" ref="K1264">IF(C1264="","",0.5*(C1264+SUMPRODUCT(($B$1461:$B$1491=$J1264)*1,C$1461:C$1491)))</f>
        <v>0.34038449601697207</v>
      </c>
      <c r="L1264" s="2" cm="1">
        <f t="array" ref="L1264">IF(D1264="","",0.5*(D1264+SUMPRODUCT(($B$1461:$B$1491=$J1264)*1,D$1461:D$1491)))</f>
        <v>0.28250530601558277</v>
      </c>
      <c r="M1264" s="2" cm="1">
        <f t="array" ref="M1264">IF(E1264="","",0.5*(E1264+SUMPRODUCT(($B$1461:$B$1491=$J1264)*1,E$1461:E$1491)))</f>
        <v>0.27833810439391526</v>
      </c>
      <c r="N1264" s="2" cm="1">
        <f t="array" ref="N1264">IF(F1264="","",0.5*(F1264+SUMPRODUCT(($B$1461:$B$1491=$J1264)*1,F$1461:F$1491)))</f>
        <v>0.2747063797311482</v>
      </c>
      <c r="O1264" s="2" cm="1">
        <f t="array" ref="O1264">IF(G1264="","",0.5*(G1264+SUMPRODUCT(($B$1461:$B$1491=$J1264)*1,G$1461:G$1491)))</f>
        <v>0.27485111689320751</v>
      </c>
    </row>
    <row r="1265" spans="1:15" x14ac:dyDescent="0.55000000000000004">
      <c r="A1265" s="3">
        <v>41</v>
      </c>
      <c r="B1265" s="3">
        <v>22</v>
      </c>
      <c r="C1265" s="2">
        <f>IF(logVir!C1265="","",資本サービス!C1265/SUM(資本サービス!C1265,労働コスト!C1265))</f>
        <v>0.20441726323748444</v>
      </c>
      <c r="D1265" s="2">
        <f>IF(logVir!D1265="","",資本サービス!D1265/SUM(資本サービス!D1265,労働コスト!D1265))</f>
        <v>0.14162244529715962</v>
      </c>
      <c r="E1265" s="2">
        <f>IF(logVir!E1265="","",資本サービス!E1265/SUM(資本サービス!E1265,労働コスト!E1265))</f>
        <v>0.13239007112711867</v>
      </c>
      <c r="F1265" s="2">
        <f>IF(logVir!F1265="","",資本サービス!F1265/SUM(資本サービス!F1265,労働コスト!F1265))</f>
        <v>0.13524285393313201</v>
      </c>
      <c r="G1265" s="2">
        <f>IF(logVir!G1265="","",資本サービス!G1265/SUM(資本サービス!G1265,労働コスト!G1265))</f>
        <v>0.15400979052628896</v>
      </c>
      <c r="I1265" s="3">
        <v>41</v>
      </c>
      <c r="J1265" s="3">
        <v>22</v>
      </c>
      <c r="K1265" s="2" cm="1">
        <f t="array" ref="K1265">IF(C1265="","",0.5*(C1265+SUMPRODUCT(($B$1461:$B$1491=$J1265)*1,C$1461:C$1491)))</f>
        <v>0.21423849687386742</v>
      </c>
      <c r="L1265" s="2" cm="1">
        <f t="array" ref="L1265">IF(D1265="","",0.5*(D1265+SUMPRODUCT(($B$1461:$B$1491=$J1265)*1,D$1461:D$1491)))</f>
        <v>0.16308754531069619</v>
      </c>
      <c r="M1265" s="2" cm="1">
        <f t="array" ref="M1265">IF(E1265="","",0.5*(E1265+SUMPRODUCT(($B$1461:$B$1491=$J1265)*1,E$1461:E$1491)))</f>
        <v>0.14498532585488547</v>
      </c>
      <c r="N1265" s="2" cm="1">
        <f t="array" ref="N1265">IF(F1265="","",0.5*(F1265+SUMPRODUCT(($B$1461:$B$1491=$J1265)*1,F$1461:F$1491)))</f>
        <v>0.1488312759652983</v>
      </c>
      <c r="O1265" s="2" cm="1">
        <f t="array" ref="O1265">IF(G1265="","",0.5*(G1265+SUMPRODUCT(($B$1461:$B$1491=$J1265)*1,G$1461:G$1491)))</f>
        <v>0.15759509305092601</v>
      </c>
    </row>
    <row r="1266" spans="1:15" x14ac:dyDescent="0.55000000000000004">
      <c r="A1266" s="3">
        <v>41</v>
      </c>
      <c r="B1266" s="3">
        <v>23</v>
      </c>
      <c r="C1266" s="2">
        <f>IF(logVir!C1266="","",資本サービス!C1266/SUM(資本サービス!C1266,労働コスト!C1266))</f>
        <v>0.67265891962559565</v>
      </c>
      <c r="D1266" s="2">
        <f>IF(logVir!D1266="","",資本サービス!D1266/SUM(資本サービス!D1266,労働コスト!D1266))</f>
        <v>0.70247358365410273</v>
      </c>
      <c r="E1266" s="2">
        <f>IF(logVir!E1266="","",資本サービス!E1266/SUM(資本サービス!E1266,労働コスト!E1266))</f>
        <v>0.6947258913752038</v>
      </c>
      <c r="F1266" s="2">
        <f>IF(logVir!F1266="","",資本サービス!F1266/SUM(資本サービス!F1266,労働コスト!F1266))</f>
        <v>0.64295340944864554</v>
      </c>
      <c r="G1266" s="2">
        <f>IF(logVir!G1266="","",資本サービス!G1266/SUM(資本サービス!G1266,労働コスト!G1266))</f>
        <v>0.62369067245139698</v>
      </c>
      <c r="I1266" s="3">
        <v>41</v>
      </c>
      <c r="J1266" s="3">
        <v>23</v>
      </c>
      <c r="K1266" s="2" cm="1">
        <f t="array" ref="K1266">IF(C1266="","",0.5*(C1266+SUMPRODUCT(($B$1461:$B$1491=$J1266)*1,C$1461:C$1491)))</f>
        <v>0.69422479207192911</v>
      </c>
      <c r="L1266" s="2" cm="1">
        <f t="array" ref="L1266">IF(D1266="","",0.5*(D1266+SUMPRODUCT(($B$1461:$B$1491=$J1266)*1,D$1461:D$1491)))</f>
        <v>0.69429560216511432</v>
      </c>
      <c r="M1266" s="2" cm="1">
        <f t="array" ref="M1266">IF(E1266="","",0.5*(E1266+SUMPRODUCT(($B$1461:$B$1491=$J1266)*1,E$1461:E$1491)))</f>
        <v>0.67375913332634463</v>
      </c>
      <c r="N1266" s="2" cm="1">
        <f t="array" ref="N1266">IF(F1266="","",0.5*(F1266+SUMPRODUCT(($B$1461:$B$1491=$J1266)*1,F$1461:F$1491)))</f>
        <v>0.63380793508119093</v>
      </c>
      <c r="O1266" s="2" cm="1">
        <f t="array" ref="O1266">IF(G1266="","",0.5*(G1266+SUMPRODUCT(($B$1461:$B$1491=$J1266)*1,G$1461:G$1491)))</f>
        <v>0.61290980341818857</v>
      </c>
    </row>
    <row r="1267" spans="1:15" x14ac:dyDescent="0.55000000000000004">
      <c r="A1267" s="3">
        <v>41</v>
      </c>
      <c r="B1267" s="3">
        <v>24</v>
      </c>
      <c r="C1267" s="2">
        <f>IF(logVir!C1267="","",資本サービス!C1267/SUM(資本サービス!C1267,労働コスト!C1267))</f>
        <v>0.25203399480849104</v>
      </c>
      <c r="D1267" s="2">
        <f>IF(logVir!D1267="","",資本サービス!D1267/SUM(資本サービス!D1267,労働コスト!D1267))</f>
        <v>0.27438451850814499</v>
      </c>
      <c r="E1267" s="2">
        <f>IF(logVir!E1267="","",資本サービス!E1267/SUM(資本サービス!E1267,労働コスト!E1267))</f>
        <v>0.24711876322201609</v>
      </c>
      <c r="F1267" s="2">
        <f>IF(logVir!F1267="","",資本サービス!F1267/SUM(資本サービス!F1267,労働コスト!F1267))</f>
        <v>0.20908830974335785</v>
      </c>
      <c r="G1267" s="2">
        <f>IF(logVir!G1267="","",資本サービス!G1267/SUM(資本サービス!G1267,労働コスト!G1267))</f>
        <v>0.21008864607806382</v>
      </c>
      <c r="I1267" s="3">
        <v>41</v>
      </c>
      <c r="J1267" s="3">
        <v>24</v>
      </c>
      <c r="K1267" s="2" cm="1">
        <f t="array" ref="K1267">IF(C1267="","",0.5*(C1267+SUMPRODUCT(($B$1461:$B$1491=$J1267)*1,C$1461:C$1491)))</f>
        <v>0.270107209198159</v>
      </c>
      <c r="L1267" s="2" cm="1">
        <f t="array" ref="L1267">IF(D1267="","",0.5*(D1267+SUMPRODUCT(($B$1461:$B$1491=$J1267)*1,D$1461:D$1491)))</f>
        <v>0.26867037879475908</v>
      </c>
      <c r="M1267" s="2" cm="1">
        <f t="array" ref="M1267">IF(E1267="","",0.5*(E1267+SUMPRODUCT(($B$1461:$B$1491=$J1267)*1,E$1461:E$1491)))</f>
        <v>0.24793274177760927</v>
      </c>
      <c r="N1267" s="2" cm="1">
        <f t="array" ref="N1267">IF(F1267="","",0.5*(F1267+SUMPRODUCT(($B$1461:$B$1491=$J1267)*1,F$1461:F$1491)))</f>
        <v>0.2203026622964751</v>
      </c>
      <c r="O1267" s="2" cm="1">
        <f t="array" ref="O1267">IF(G1267="","",0.5*(G1267+SUMPRODUCT(($B$1461:$B$1491=$J1267)*1,G$1461:G$1491)))</f>
        <v>0.215023438811837</v>
      </c>
    </row>
    <row r="1268" spans="1:15" x14ac:dyDescent="0.55000000000000004">
      <c r="A1268" s="3">
        <v>41</v>
      </c>
      <c r="B1268" s="3">
        <v>25</v>
      </c>
      <c r="C1268" s="2">
        <f>IF(logVir!C1268="","",資本サービス!C1268/SUM(資本サービス!C1268,労働コスト!C1268))</f>
        <v>0.19433129797598456</v>
      </c>
      <c r="D1268" s="2">
        <f>IF(logVir!D1268="","",資本サービス!D1268/SUM(資本サービス!D1268,労働コスト!D1268))</f>
        <v>0.20848632187584001</v>
      </c>
      <c r="E1268" s="2">
        <f>IF(logVir!E1268="","",資本サービス!E1268/SUM(資本サービス!E1268,労働コスト!E1268))</f>
        <v>0.12486365257620675</v>
      </c>
      <c r="F1268" s="2">
        <f>IF(logVir!F1268="","",資本サービス!F1268/SUM(資本サービス!F1268,労働コスト!F1268))</f>
        <v>0.14967622888136303</v>
      </c>
      <c r="G1268" s="2">
        <f>IF(logVir!G1268="","",資本サービス!G1268/SUM(資本サービス!G1268,労働コスト!G1268))</f>
        <v>0.14730230395386415</v>
      </c>
      <c r="I1268" s="3">
        <v>41</v>
      </c>
      <c r="J1268" s="3">
        <v>25</v>
      </c>
      <c r="K1268" s="2" cm="1">
        <f t="array" ref="K1268">IF(C1268="","",0.5*(C1268+SUMPRODUCT(($B$1461:$B$1491=$J1268)*1,C$1461:C$1491)))</f>
        <v>0.19643012760200151</v>
      </c>
      <c r="L1268" s="2" cm="1">
        <f t="array" ref="L1268">IF(D1268="","",0.5*(D1268+SUMPRODUCT(($B$1461:$B$1491=$J1268)*1,D$1461:D$1491)))</f>
        <v>0.20277051587032269</v>
      </c>
      <c r="M1268" s="2" cm="1">
        <f t="array" ref="M1268">IF(E1268="","",0.5*(E1268+SUMPRODUCT(($B$1461:$B$1491=$J1268)*1,E$1461:E$1491)))</f>
        <v>0.16134192874481598</v>
      </c>
      <c r="N1268" s="2" cm="1">
        <f t="array" ref="N1268">IF(F1268="","",0.5*(F1268+SUMPRODUCT(($B$1461:$B$1491=$J1268)*1,F$1461:F$1491)))</f>
        <v>0.17434722050951718</v>
      </c>
      <c r="O1268" s="2" cm="1">
        <f t="array" ref="O1268">IF(G1268="","",0.5*(G1268+SUMPRODUCT(($B$1461:$B$1491=$J1268)*1,G$1461:G$1491)))</f>
        <v>0.17248488798359668</v>
      </c>
    </row>
    <row r="1269" spans="1:15" x14ac:dyDescent="0.55000000000000004">
      <c r="A1269" s="3">
        <v>41</v>
      </c>
      <c r="B1269" s="3">
        <v>26</v>
      </c>
      <c r="C1269" s="2">
        <f>IF(logVir!C1269="","",資本サービス!C1269/SUM(資本サービス!C1269,労働コスト!C1269))</f>
        <v>0.81295091462426039</v>
      </c>
      <c r="D1269" s="2">
        <f>IF(logVir!D1269="","",資本サービス!D1269/SUM(資本サービス!D1269,労働コスト!D1269))</f>
        <v>0.74786926938200127</v>
      </c>
      <c r="E1269" s="2">
        <f>IF(logVir!E1269="","",資本サービス!E1269/SUM(資本サービス!E1269,労働コスト!E1269))</f>
        <v>0.68046269742413668</v>
      </c>
      <c r="F1269" s="2">
        <f>IF(logVir!F1269="","",資本サービス!F1269/SUM(資本サービス!F1269,労働コスト!F1269))</f>
        <v>0.85196674208937817</v>
      </c>
      <c r="G1269" s="2">
        <f>IF(logVir!G1269="","",資本サービス!G1269/SUM(資本サービス!G1269,労働コスト!G1269))</f>
        <v>0.74708726426869021</v>
      </c>
      <c r="I1269" s="3">
        <v>41</v>
      </c>
      <c r="J1269" s="3">
        <v>26</v>
      </c>
      <c r="K1269" s="2" cm="1">
        <f t="array" ref="K1269">IF(C1269="","",0.5*(C1269+SUMPRODUCT(($B$1461:$B$1491=$J1269)*1,C$1461:C$1491)))</f>
        <v>0.75203773955846787</v>
      </c>
      <c r="L1269" s="2" cm="1">
        <f t="array" ref="L1269">IF(D1269="","",0.5*(D1269+SUMPRODUCT(($B$1461:$B$1491=$J1269)*1,D$1461:D$1491)))</f>
        <v>0.68610791335352705</v>
      </c>
      <c r="M1269" s="2" cm="1">
        <f t="array" ref="M1269">IF(E1269="","",0.5*(E1269+SUMPRODUCT(($B$1461:$B$1491=$J1269)*1,E$1461:E$1491)))</f>
        <v>0.61716689932000834</v>
      </c>
      <c r="N1269" s="2" cm="1">
        <f t="array" ref="N1269">IF(F1269="","",0.5*(F1269+SUMPRODUCT(($B$1461:$B$1491=$J1269)*1,F$1461:F$1491)))</f>
        <v>0.71532995632068364</v>
      </c>
      <c r="O1269" s="2" cm="1">
        <f t="array" ref="O1269">IF(G1269="","",0.5*(G1269+SUMPRODUCT(($B$1461:$B$1491=$J1269)*1,G$1461:G$1491)))</f>
        <v>0.66136069200447067</v>
      </c>
    </row>
    <row r="1270" spans="1:15" x14ac:dyDescent="0.55000000000000004">
      <c r="A1270" s="3">
        <v>41</v>
      </c>
      <c r="B1270" s="3">
        <v>27</v>
      </c>
      <c r="C1270" s="2">
        <f>IF(logVir!C1270="","",資本サービス!C1270/SUM(資本サービス!C1270,労働コスト!C1270))</f>
        <v>0.14570186126897489</v>
      </c>
      <c r="D1270" s="2">
        <f>IF(logVir!D1270="","",資本サービス!D1270/SUM(資本サービス!D1270,労働コスト!D1270))</f>
        <v>0.20116012406808795</v>
      </c>
      <c r="E1270" s="2">
        <f>IF(logVir!E1270="","",資本サービス!E1270/SUM(資本サービス!E1270,労働コスト!E1270))</f>
        <v>0.22267731736534715</v>
      </c>
      <c r="F1270" s="2">
        <f>IF(logVir!F1270="","",資本サービス!F1270/SUM(資本サービス!F1270,労働コスト!F1270))</f>
        <v>0.27276181995686288</v>
      </c>
      <c r="G1270" s="2">
        <f>IF(logVir!G1270="","",資本サービス!G1270/SUM(資本サービス!G1270,労働コスト!G1270))</f>
        <v>0.28090576554378882</v>
      </c>
      <c r="I1270" s="3">
        <v>41</v>
      </c>
      <c r="J1270" s="3">
        <v>27</v>
      </c>
      <c r="K1270" s="2" cm="1">
        <f t="array" ref="K1270">IF(C1270="","",0.5*(C1270+SUMPRODUCT(($B$1461:$B$1491=$J1270)*1,C$1461:C$1491)))</f>
        <v>0.17839587567535786</v>
      </c>
      <c r="L1270" s="2" cm="1">
        <f t="array" ref="L1270">IF(D1270="","",0.5*(D1270+SUMPRODUCT(($B$1461:$B$1491=$J1270)*1,D$1461:D$1491)))</f>
        <v>0.20336864554695611</v>
      </c>
      <c r="M1270" s="2" cm="1">
        <f t="array" ref="M1270">IF(E1270="","",0.5*(E1270+SUMPRODUCT(($B$1461:$B$1491=$J1270)*1,E$1461:E$1491)))</f>
        <v>0.21310095455772632</v>
      </c>
      <c r="N1270" s="2" cm="1">
        <f t="array" ref="N1270">IF(F1270="","",0.5*(F1270+SUMPRODUCT(($B$1461:$B$1491=$J1270)*1,F$1461:F$1491)))</f>
        <v>0.23634588194859241</v>
      </c>
      <c r="O1270" s="2" cm="1">
        <f t="array" ref="O1270">IF(G1270="","",0.5*(G1270+SUMPRODUCT(($B$1461:$B$1491=$J1270)*1,G$1461:G$1491)))</f>
        <v>0.2338874756327779</v>
      </c>
    </row>
    <row r="1271" spans="1:15" x14ac:dyDescent="0.55000000000000004">
      <c r="A1271" s="3">
        <v>41</v>
      </c>
      <c r="B1271" s="3">
        <v>28</v>
      </c>
      <c r="C1271" s="2">
        <f>IF(logVir!C1271="","",資本サービス!C1271/SUM(資本サービス!C1271,労働コスト!C1271))</f>
        <v>0.3572776600573907</v>
      </c>
      <c r="D1271" s="2">
        <f>IF(logVir!D1271="","",資本サービス!D1271/SUM(資本サービス!D1271,労働コスト!D1271))</f>
        <v>0.31173677543292894</v>
      </c>
      <c r="E1271" s="2">
        <f>IF(logVir!E1271="","",資本サービス!E1271/SUM(資本サービス!E1271,労働コスト!E1271))</f>
        <v>0.28143906092607401</v>
      </c>
      <c r="F1271" s="2">
        <f>IF(logVir!F1271="","",資本サービス!F1271/SUM(資本サービス!F1271,労働コスト!F1271))</f>
        <v>0.29608677588832089</v>
      </c>
      <c r="G1271" s="2">
        <f>IF(logVir!G1271="","",資本サービス!G1271/SUM(資本サービス!G1271,労働コスト!G1271))</f>
        <v>0.31692833343875032</v>
      </c>
      <c r="I1271" s="3">
        <v>41</v>
      </c>
      <c r="J1271" s="3">
        <v>28</v>
      </c>
      <c r="K1271" s="2" cm="1">
        <f t="array" ref="K1271">IF(C1271="","",0.5*(C1271+SUMPRODUCT(($B$1461:$B$1491=$J1271)*1,C$1461:C$1491)))</f>
        <v>0.37974891682357692</v>
      </c>
      <c r="L1271" s="2" cm="1">
        <f t="array" ref="L1271">IF(D1271="","",0.5*(D1271+SUMPRODUCT(($B$1461:$B$1491=$J1271)*1,D$1461:D$1491)))</f>
        <v>0.33417574495133828</v>
      </c>
      <c r="M1271" s="2" cm="1">
        <f t="array" ref="M1271">IF(E1271="","",0.5*(E1271+SUMPRODUCT(($B$1461:$B$1491=$J1271)*1,E$1461:E$1491)))</f>
        <v>0.30374111977210377</v>
      </c>
      <c r="N1271" s="2" cm="1">
        <f t="array" ref="N1271">IF(F1271="","",0.5*(F1271+SUMPRODUCT(($B$1461:$B$1491=$J1271)*1,F$1461:F$1491)))</f>
        <v>0.31442250609974803</v>
      </c>
      <c r="O1271" s="2" cm="1">
        <f t="array" ref="O1271">IF(G1271="","",0.5*(G1271+SUMPRODUCT(($B$1461:$B$1491=$J1271)*1,G$1461:G$1491)))</f>
        <v>0.3309580046265343</v>
      </c>
    </row>
    <row r="1272" spans="1:15" x14ac:dyDescent="0.55000000000000004">
      <c r="A1272" s="3">
        <v>41</v>
      </c>
      <c r="B1272" s="3">
        <v>29</v>
      </c>
      <c r="C1272" s="2">
        <f>IF(logVir!C1272="","",資本サービス!C1272/SUM(資本サービス!C1272,労働コスト!C1272))</f>
        <v>0.17845933319959706</v>
      </c>
      <c r="D1272" s="2">
        <f>IF(logVir!D1272="","",資本サービス!D1272/SUM(資本サービス!D1272,労働コスト!D1272))</f>
        <v>0.16100625278124955</v>
      </c>
      <c r="E1272" s="2">
        <f>IF(logVir!E1272="","",資本サービス!E1272/SUM(資本サービス!E1272,労働コスト!E1272))</f>
        <v>0.11192405214006039</v>
      </c>
      <c r="F1272" s="2">
        <f>IF(logVir!F1272="","",資本サービス!F1272/SUM(資本サービス!F1272,労働コスト!F1272))</f>
        <v>0.10850806647804619</v>
      </c>
      <c r="G1272" s="2">
        <f>IF(logVir!G1272="","",資本サービス!G1272/SUM(資本サービス!G1272,労働コスト!G1272))</f>
        <v>0.13614646823355514</v>
      </c>
      <c r="I1272" s="3">
        <v>41</v>
      </c>
      <c r="J1272" s="3">
        <v>29</v>
      </c>
      <c r="K1272" s="2" cm="1">
        <f t="array" ref="K1272">IF(C1272="","",0.5*(C1272+SUMPRODUCT(($B$1461:$B$1491=$J1272)*1,C$1461:C$1491)))</f>
        <v>0.18500211966629554</v>
      </c>
      <c r="L1272" s="2" cm="1">
        <f t="array" ref="L1272">IF(D1272="","",0.5*(D1272+SUMPRODUCT(($B$1461:$B$1491=$J1272)*1,D$1461:D$1491)))</f>
        <v>0.17738228198587092</v>
      </c>
      <c r="M1272" s="2" cm="1">
        <f t="array" ref="M1272">IF(E1272="","",0.5*(E1272+SUMPRODUCT(($B$1461:$B$1491=$J1272)*1,E$1461:E$1491)))</f>
        <v>0.13564766436072617</v>
      </c>
      <c r="N1272" s="2" cm="1">
        <f t="array" ref="N1272">IF(F1272="","",0.5*(F1272+SUMPRODUCT(($B$1461:$B$1491=$J1272)*1,F$1461:F$1491)))</f>
        <v>0.14204576839238592</v>
      </c>
      <c r="O1272" s="2" cm="1">
        <f t="array" ref="O1272">IF(G1272="","",0.5*(G1272+SUMPRODUCT(($B$1461:$B$1491=$J1272)*1,G$1461:G$1491)))</f>
        <v>0.14997363383364148</v>
      </c>
    </row>
    <row r="1273" spans="1:15" x14ac:dyDescent="0.55000000000000004">
      <c r="A1273" s="3">
        <v>41</v>
      </c>
      <c r="B1273" s="3">
        <v>30</v>
      </c>
      <c r="C1273" s="2">
        <f>IF(logVir!C1273="","",資本サービス!C1273/SUM(資本サービス!C1273,労働コスト!C1273))</f>
        <v>0.10539935662347719</v>
      </c>
      <c r="D1273" s="2">
        <f>IF(logVir!D1273="","",資本サービス!D1273/SUM(資本サービス!D1273,労働コスト!D1273))</f>
        <v>8.4280694900900427E-2</v>
      </c>
      <c r="E1273" s="2">
        <f>IF(logVir!E1273="","",資本サービス!E1273/SUM(資本サービス!E1273,労働コスト!E1273))</f>
        <v>7.3784174590493884E-2</v>
      </c>
      <c r="F1273" s="2">
        <f>IF(logVir!F1273="","",資本サービス!F1273/SUM(資本サービス!F1273,労働コスト!F1273))</f>
        <v>7.6602601177911317E-2</v>
      </c>
      <c r="G1273" s="2">
        <f>IF(logVir!G1273="","",資本サービス!G1273/SUM(資本サービス!G1273,労働コスト!G1273))</f>
        <v>6.0426595962827463E-2</v>
      </c>
      <c r="I1273" s="3">
        <v>41</v>
      </c>
      <c r="J1273" s="3">
        <v>30</v>
      </c>
      <c r="K1273" s="2" cm="1">
        <f t="array" ref="K1273">IF(C1273="","",0.5*(C1273+SUMPRODUCT(($B$1461:$B$1491=$J1273)*1,C$1461:C$1491)))</f>
        <v>0.11990453695443622</v>
      </c>
      <c r="L1273" s="2" cm="1">
        <f t="array" ref="L1273">IF(D1273="","",0.5*(D1273+SUMPRODUCT(($B$1461:$B$1491=$J1273)*1,D$1461:D$1491)))</f>
        <v>9.8780858370897506E-2</v>
      </c>
      <c r="M1273" s="2" cm="1">
        <f t="array" ref="M1273">IF(E1273="","",0.5*(E1273+SUMPRODUCT(($B$1461:$B$1491=$J1273)*1,E$1461:E$1491)))</f>
        <v>8.8119771289258186E-2</v>
      </c>
      <c r="N1273" s="2" cm="1">
        <f t="array" ref="N1273">IF(F1273="","",0.5*(F1273+SUMPRODUCT(($B$1461:$B$1491=$J1273)*1,F$1461:F$1491)))</f>
        <v>8.7447033016471956E-2</v>
      </c>
      <c r="O1273" s="2" cm="1">
        <f t="array" ref="O1273">IF(G1273="","",0.5*(G1273+SUMPRODUCT(($B$1461:$B$1491=$J1273)*1,G$1461:G$1491)))</f>
        <v>7.3086674900467094E-2</v>
      </c>
    </row>
    <row r="1274" spans="1:15" x14ac:dyDescent="0.55000000000000004">
      <c r="A1274" s="3">
        <v>41</v>
      </c>
      <c r="B1274" s="3">
        <v>31</v>
      </c>
      <c r="C1274" s="2">
        <f>IF(logVir!C1274="","",資本サービス!C1274/SUM(資本サービス!C1274,労働コスト!C1274))</f>
        <v>0.17472858890416931</v>
      </c>
      <c r="D1274" s="2">
        <f>IF(logVir!D1274="","",資本サービス!D1274/SUM(資本サービス!D1274,労働コスト!D1274))</f>
        <v>0.20565967048683359</v>
      </c>
      <c r="E1274" s="2">
        <f>IF(logVir!E1274="","",資本サービス!E1274/SUM(資本サービス!E1274,労働コスト!E1274))</f>
        <v>0.18470353369114287</v>
      </c>
      <c r="F1274" s="2">
        <f>IF(logVir!F1274="","",資本サービス!F1274/SUM(資本サービス!F1274,労働コスト!F1274))</f>
        <v>0.2383633295399108</v>
      </c>
      <c r="G1274" s="2">
        <f>IF(logVir!G1274="","",資本サービス!G1274/SUM(資本サービス!G1274,労働コスト!G1274))</f>
        <v>0.2363832111306142</v>
      </c>
      <c r="I1274" s="3">
        <v>41</v>
      </c>
      <c r="J1274" s="3">
        <v>31</v>
      </c>
      <c r="K1274" s="2" cm="1">
        <f t="array" ref="K1274">IF(C1274="","",0.5*(C1274+SUMPRODUCT(($B$1461:$B$1491=$J1274)*1,C$1461:C$1491)))</f>
        <v>0.20285144313496606</v>
      </c>
      <c r="L1274" s="2" cm="1">
        <f t="array" ref="L1274">IF(D1274="","",0.5*(D1274+SUMPRODUCT(($B$1461:$B$1491=$J1274)*1,D$1461:D$1491)))</f>
        <v>0.22500176695155413</v>
      </c>
      <c r="M1274" s="2" cm="1">
        <f t="array" ref="M1274">IF(E1274="","",0.5*(E1274+SUMPRODUCT(($B$1461:$B$1491=$J1274)*1,E$1461:E$1491)))</f>
        <v>0.19971454065755326</v>
      </c>
      <c r="N1274" s="2" cm="1">
        <f t="array" ref="N1274">IF(F1274="","",0.5*(F1274+SUMPRODUCT(($B$1461:$B$1491=$J1274)*1,F$1461:F$1491)))</f>
        <v>0.22228477614299103</v>
      </c>
      <c r="O1274" s="2" cm="1">
        <f t="array" ref="O1274">IF(G1274="","",0.5*(G1274+SUMPRODUCT(($B$1461:$B$1491=$J1274)*1,G$1461:G$1491)))</f>
        <v>0.21840994773490588</v>
      </c>
    </row>
    <row r="1275" spans="1:15" x14ac:dyDescent="0.55000000000000004">
      <c r="A1275" s="3">
        <v>42</v>
      </c>
      <c r="B1275" s="3">
        <v>1</v>
      </c>
      <c r="C1275" s="2">
        <f>IF(logVir!C1275="","",資本サービス!C1275/SUM(資本サービス!C1275,労働コスト!C1275))</f>
        <v>0.41292977297612576</v>
      </c>
      <c r="D1275" s="2">
        <f>IF(logVir!D1275="","",資本サービス!D1275/SUM(資本サービス!D1275,労働コスト!D1275))</f>
        <v>0.25270712671310702</v>
      </c>
      <c r="E1275" s="2">
        <f>IF(logVir!E1275="","",資本サービス!E1275/SUM(資本サービス!E1275,労働コスト!E1275))</f>
        <v>0.21371296884951851</v>
      </c>
      <c r="F1275" s="2">
        <f>IF(logVir!F1275="","",資本サービス!F1275/SUM(資本サービス!F1275,労働コスト!F1275))</f>
        <v>0.21536451567951481</v>
      </c>
      <c r="G1275" s="2">
        <f>IF(logVir!G1275="","",資本サービス!G1275/SUM(資本サービス!G1275,労働コスト!G1275))</f>
        <v>0.18455510783551571</v>
      </c>
      <c r="I1275" s="3">
        <v>42</v>
      </c>
      <c r="J1275" s="3">
        <v>1</v>
      </c>
      <c r="K1275" s="2" cm="1">
        <f t="array" ref="K1275">IF(C1275="","",0.5*(C1275+SUMPRODUCT(($B$1461:$B$1491=$J1275)*1,C$1461:C$1491)))</f>
        <v>0.44439651146876358</v>
      </c>
      <c r="L1275" s="2" cm="1">
        <f t="array" ref="L1275">IF(D1275="","",0.5*(D1275+SUMPRODUCT(($B$1461:$B$1491=$J1275)*1,D$1461:D$1491)))</f>
        <v>0.30177177572971159</v>
      </c>
      <c r="M1275" s="2" cm="1">
        <f t="array" ref="M1275">IF(E1275="","",0.5*(E1275+SUMPRODUCT(($B$1461:$B$1491=$J1275)*1,E$1461:E$1491)))</f>
        <v>0.27597209150536184</v>
      </c>
      <c r="N1275" s="2" cm="1">
        <f t="array" ref="N1275">IF(F1275="","",0.5*(F1275+SUMPRODUCT(($B$1461:$B$1491=$J1275)*1,F$1461:F$1491)))</f>
        <v>0.2788615052004555</v>
      </c>
      <c r="O1275" s="2" cm="1">
        <f t="array" ref="O1275">IF(G1275="","",0.5*(G1275+SUMPRODUCT(($B$1461:$B$1491=$J1275)*1,G$1461:G$1491)))</f>
        <v>0.25199524816139696</v>
      </c>
    </row>
    <row r="1276" spans="1:15" x14ac:dyDescent="0.55000000000000004">
      <c r="A1276" s="3">
        <v>42</v>
      </c>
      <c r="B1276" s="3">
        <v>2</v>
      </c>
      <c r="C1276" s="2">
        <f>IF(logVir!C1276="","",資本サービス!C1276/SUM(資本サービス!C1276,労働コスト!C1276))</f>
        <v>0.72483593481514563</v>
      </c>
      <c r="D1276" s="2">
        <f>IF(logVir!D1276="","",資本サービス!D1276/SUM(資本サービス!D1276,労働コスト!D1276))</f>
        <v>0.50306406207750898</v>
      </c>
      <c r="E1276" s="2">
        <f>IF(logVir!E1276="","",資本サービス!E1276/SUM(資本サービス!E1276,労働コスト!E1276))</f>
        <v>0.65761700256015088</v>
      </c>
      <c r="F1276" s="2">
        <f>IF(logVir!F1276="","",資本サービス!F1276/SUM(資本サービス!F1276,労働コスト!F1276))</f>
        <v>0.62587677445526546</v>
      </c>
      <c r="G1276" s="2">
        <f>IF(logVir!G1276="","",資本サービス!G1276/SUM(資本サービス!G1276,労働コスト!G1276))</f>
        <v>0.45792334505581356</v>
      </c>
      <c r="I1276" s="3">
        <v>42</v>
      </c>
      <c r="J1276" s="3">
        <v>2</v>
      </c>
      <c r="K1276" s="2" cm="1">
        <f t="array" ref="K1276">IF(C1276="","",0.5*(C1276+SUMPRODUCT(($B$1461:$B$1491=$J1276)*1,C$1461:C$1491)))</f>
        <v>0.60014120108984403</v>
      </c>
      <c r="L1276" s="2" cm="1">
        <f t="array" ref="L1276">IF(D1276="","",0.5*(D1276+SUMPRODUCT(($B$1461:$B$1491=$J1276)*1,D$1461:D$1491)))</f>
        <v>0.45522301440363799</v>
      </c>
      <c r="M1276" s="2" cm="1">
        <f t="array" ref="M1276">IF(E1276="","",0.5*(E1276+SUMPRODUCT(($B$1461:$B$1491=$J1276)*1,E$1461:E$1491)))</f>
        <v>0.5696608037915798</v>
      </c>
      <c r="N1276" s="2" cm="1">
        <f t="array" ref="N1276">IF(F1276="","",0.5*(F1276+SUMPRODUCT(($B$1461:$B$1491=$J1276)*1,F$1461:F$1491)))</f>
        <v>0.55494467464742459</v>
      </c>
      <c r="O1276" s="2" cm="1">
        <f t="array" ref="O1276">IF(G1276="","",0.5*(G1276+SUMPRODUCT(($B$1461:$B$1491=$J1276)*1,G$1461:G$1491)))</f>
        <v>0.4324142002667869</v>
      </c>
    </row>
    <row r="1277" spans="1:15" x14ac:dyDescent="0.55000000000000004">
      <c r="A1277" s="3">
        <v>42</v>
      </c>
      <c r="B1277" s="3">
        <v>3</v>
      </c>
      <c r="C1277" s="2">
        <f>IF(logVir!C1277="","",資本サービス!C1277/SUM(資本サービス!C1277,労働コスト!C1277))</f>
        <v>0.23992066883100766</v>
      </c>
      <c r="D1277" s="2">
        <f>IF(logVir!D1277="","",資本サービス!D1277/SUM(資本サービス!D1277,労働コスト!D1277))</f>
        <v>0.20370465859665507</v>
      </c>
      <c r="E1277" s="2">
        <f>IF(logVir!E1277="","",資本サービス!E1277/SUM(資本サービス!E1277,労働コスト!E1277))</f>
        <v>0.20097556194590266</v>
      </c>
      <c r="F1277" s="2">
        <f>IF(logVir!F1277="","",資本サービス!F1277/SUM(資本サービス!F1277,労働コスト!F1277))</f>
        <v>0.20684863222406641</v>
      </c>
      <c r="G1277" s="2">
        <f>IF(logVir!G1277="","",資本サービス!G1277/SUM(資本サービス!G1277,労働コスト!G1277))</f>
        <v>0.18863517661924983</v>
      </c>
      <c r="I1277" s="3">
        <v>42</v>
      </c>
      <c r="J1277" s="3">
        <v>3</v>
      </c>
      <c r="K1277" s="2" cm="1">
        <f t="array" ref="K1277">IF(C1277="","",0.5*(C1277+SUMPRODUCT(($B$1461:$B$1491=$J1277)*1,C$1461:C$1491)))</f>
        <v>0.27127631051350842</v>
      </c>
      <c r="L1277" s="2" cm="1">
        <f t="array" ref="L1277">IF(D1277="","",0.5*(D1277+SUMPRODUCT(($B$1461:$B$1491=$J1277)*1,D$1461:D$1491)))</f>
        <v>0.2356417535800614</v>
      </c>
      <c r="M1277" s="2" cm="1">
        <f t="array" ref="M1277">IF(E1277="","",0.5*(E1277+SUMPRODUCT(($B$1461:$B$1491=$J1277)*1,E$1461:E$1491)))</f>
        <v>0.22619838452736213</v>
      </c>
      <c r="N1277" s="2" cm="1">
        <f t="array" ref="N1277">IF(F1277="","",0.5*(F1277+SUMPRODUCT(($B$1461:$B$1491=$J1277)*1,F$1461:F$1491)))</f>
        <v>0.22999918231926217</v>
      </c>
      <c r="O1277" s="2" cm="1">
        <f t="array" ref="O1277">IF(G1277="","",0.5*(G1277+SUMPRODUCT(($B$1461:$B$1491=$J1277)*1,G$1461:G$1491)))</f>
        <v>0.20447257132046018</v>
      </c>
    </row>
    <row r="1278" spans="1:15" x14ac:dyDescent="0.55000000000000004">
      <c r="A1278" s="3">
        <v>42</v>
      </c>
      <c r="B1278" s="3">
        <v>4</v>
      </c>
      <c r="C1278" s="2">
        <f>IF(logVir!C1278="","",資本サービス!C1278/SUM(資本サービス!C1278,労働コスト!C1278))</f>
        <v>0.11113248068825475</v>
      </c>
      <c r="D1278" s="2">
        <f>IF(logVir!D1278="","",資本サービス!D1278/SUM(資本サービス!D1278,労働コスト!D1278))</f>
        <v>0.13145170045076845</v>
      </c>
      <c r="E1278" s="2">
        <f>IF(logVir!E1278="","",資本サービス!E1278/SUM(資本サービス!E1278,労働コスト!E1278))</f>
        <v>0.11118209812730247</v>
      </c>
      <c r="F1278" s="2">
        <f>IF(logVir!F1278="","",資本サービス!F1278/SUM(資本サービス!F1278,労働コスト!F1278))</f>
        <v>0.10829525241365848</v>
      </c>
      <c r="G1278" s="2">
        <f>IF(logVir!G1278="","",資本サービス!G1278/SUM(資本サービス!G1278,労働コスト!G1278))</f>
        <v>0.10323587821480416</v>
      </c>
      <c r="I1278" s="3">
        <v>42</v>
      </c>
      <c r="J1278" s="3">
        <v>4</v>
      </c>
      <c r="K1278" s="2" cm="1">
        <f t="array" ref="K1278">IF(C1278="","",0.5*(C1278+SUMPRODUCT(($B$1461:$B$1491=$J1278)*1,C$1461:C$1491)))</f>
        <v>0.17464534295118919</v>
      </c>
      <c r="L1278" s="2" cm="1">
        <f t="array" ref="L1278">IF(D1278="","",0.5*(D1278+SUMPRODUCT(($B$1461:$B$1491=$J1278)*1,D$1461:D$1491)))</f>
        <v>0.19642263386834735</v>
      </c>
      <c r="M1278" s="2" cm="1">
        <f t="array" ref="M1278">IF(E1278="","",0.5*(E1278+SUMPRODUCT(($B$1461:$B$1491=$J1278)*1,E$1461:E$1491)))</f>
        <v>0.17861835959228173</v>
      </c>
      <c r="N1278" s="2" cm="1">
        <f t="array" ref="N1278">IF(F1278="","",0.5*(F1278+SUMPRODUCT(($B$1461:$B$1491=$J1278)*1,F$1461:F$1491)))</f>
        <v>0.18050805752907023</v>
      </c>
      <c r="O1278" s="2" cm="1">
        <f t="array" ref="O1278">IF(G1278="","",0.5*(G1278+SUMPRODUCT(($B$1461:$B$1491=$J1278)*1,G$1461:G$1491)))</f>
        <v>0.1665802088527851</v>
      </c>
    </row>
    <row r="1279" spans="1:15" x14ac:dyDescent="0.55000000000000004">
      <c r="A1279" s="3">
        <v>42</v>
      </c>
      <c r="B1279" s="3">
        <v>5</v>
      </c>
      <c r="C1279" s="2">
        <f>IF(logVir!C1279="","",資本サービス!C1279/SUM(資本サービス!C1279,労働コスト!C1279))</f>
        <v>0.31874297916013344</v>
      </c>
      <c r="D1279" s="2">
        <f>IF(logVir!D1279="","",資本サービス!D1279/SUM(資本サービス!D1279,労働コスト!D1279))</f>
        <v>0.23100446473610731</v>
      </c>
      <c r="E1279" s="2">
        <f>IF(logVir!E1279="","",資本サービス!E1279/SUM(資本サービス!E1279,労働コスト!E1279))</f>
        <v>0.16050686772370582</v>
      </c>
      <c r="F1279" s="2">
        <f>IF(logVir!F1279="","",資本サービス!F1279/SUM(資本サービス!F1279,労働コスト!F1279))</f>
        <v>0.14715808542740788</v>
      </c>
      <c r="G1279" s="2">
        <f>IF(logVir!G1279="","",資本サービス!G1279/SUM(資本サービス!G1279,労働コスト!G1279))</f>
        <v>0.11895462588761663</v>
      </c>
      <c r="I1279" s="3">
        <v>42</v>
      </c>
      <c r="J1279" s="3">
        <v>5</v>
      </c>
      <c r="K1279" s="2" cm="1">
        <f t="array" ref="K1279">IF(C1279="","",0.5*(C1279+SUMPRODUCT(($B$1461:$B$1491=$J1279)*1,C$1461:C$1491)))</f>
        <v>0.3369004505476042</v>
      </c>
      <c r="L1279" s="2" cm="1">
        <f t="array" ref="L1279">IF(D1279="","",0.5*(D1279+SUMPRODUCT(($B$1461:$B$1491=$J1279)*1,D$1461:D$1491)))</f>
        <v>0.27615928288740044</v>
      </c>
      <c r="M1279" s="2" cm="1">
        <f t="array" ref="M1279">IF(E1279="","",0.5*(E1279+SUMPRODUCT(($B$1461:$B$1491=$J1279)*1,E$1461:E$1491)))</f>
        <v>0.22811970656582589</v>
      </c>
      <c r="N1279" s="2" cm="1">
        <f t="array" ref="N1279">IF(F1279="","",0.5*(F1279+SUMPRODUCT(($B$1461:$B$1491=$J1279)*1,F$1461:F$1491)))</f>
        <v>0.21794826817649424</v>
      </c>
      <c r="O1279" s="2" cm="1">
        <f t="array" ref="O1279">IF(G1279="","",0.5*(G1279+SUMPRODUCT(($B$1461:$B$1491=$J1279)*1,G$1461:G$1491)))</f>
        <v>0.19244531864210127</v>
      </c>
    </row>
    <row r="1280" spans="1:15" x14ac:dyDescent="0.55000000000000004">
      <c r="A1280" s="3">
        <v>42</v>
      </c>
      <c r="B1280" s="3">
        <v>6</v>
      </c>
      <c r="C1280" s="2">
        <f>IF(logVir!C1280="","",資本サービス!C1280/SUM(資本サービス!C1280,労働コスト!C1280))</f>
        <v>0.49800620592481032</v>
      </c>
      <c r="D1280" s="2">
        <f>IF(logVir!D1280="","",資本サービス!D1280/SUM(資本サービス!D1280,労働コスト!D1280))</f>
        <v>0.43457182765087399</v>
      </c>
      <c r="E1280" s="2">
        <f>IF(logVir!E1280="","",資本サービス!E1280/SUM(資本サービス!E1280,労働コスト!E1280))</f>
        <v>0.38015213949576782</v>
      </c>
      <c r="F1280" s="2">
        <f>IF(logVir!F1280="","",資本サービス!F1280/SUM(資本サービス!F1280,労働コスト!F1280))</f>
        <v>0.37626022263908898</v>
      </c>
      <c r="G1280" s="2">
        <f>IF(logVir!G1280="","",資本サービス!G1280/SUM(資本サービス!G1280,労働コスト!G1280))</f>
        <v>0.37976303390540017</v>
      </c>
      <c r="I1280" s="3">
        <v>42</v>
      </c>
      <c r="J1280" s="3">
        <v>6</v>
      </c>
      <c r="K1280" s="2" cm="1">
        <f t="array" ref="K1280">IF(C1280="","",0.5*(C1280+SUMPRODUCT(($B$1461:$B$1491=$J1280)*1,C$1461:C$1491)))</f>
        <v>0.55864823575636124</v>
      </c>
      <c r="L1280" s="2" cm="1">
        <f t="array" ref="L1280">IF(D1280="","",0.5*(D1280+SUMPRODUCT(($B$1461:$B$1491=$J1280)*1,D$1461:D$1491)))</f>
        <v>0.51025370665254099</v>
      </c>
      <c r="M1280" s="2" cm="1">
        <f t="array" ref="M1280">IF(E1280="","",0.5*(E1280+SUMPRODUCT(($B$1461:$B$1491=$J1280)*1,E$1461:E$1491)))</f>
        <v>0.48433640166600678</v>
      </c>
      <c r="N1280" s="2" cm="1">
        <f t="array" ref="N1280">IF(F1280="","",0.5*(F1280+SUMPRODUCT(($B$1461:$B$1491=$J1280)*1,F$1461:F$1491)))</f>
        <v>0.48710410539727855</v>
      </c>
      <c r="O1280" s="2" cm="1">
        <f t="array" ref="O1280">IF(G1280="","",0.5*(G1280+SUMPRODUCT(($B$1461:$B$1491=$J1280)*1,G$1461:G$1491)))</f>
        <v>0.47130563281398974</v>
      </c>
    </row>
    <row r="1281" spans="1:15" x14ac:dyDescent="0.55000000000000004">
      <c r="A1281" s="3">
        <v>42</v>
      </c>
      <c r="B1281" s="3">
        <v>7</v>
      </c>
      <c r="C1281" s="2">
        <f>IF(logVir!C1281="","",資本サービス!C1281/SUM(資本サービス!C1281,労働コスト!C1281))</f>
        <v>0.35134310050274359</v>
      </c>
      <c r="D1281" s="2">
        <f>IF(logVir!D1281="","",資本サービス!D1281/SUM(資本サービス!D1281,労働コスト!D1281))</f>
        <v>0.28515952175631221</v>
      </c>
      <c r="E1281" s="2">
        <f>IF(logVir!E1281="","",資本サービス!E1281/SUM(資本サービス!E1281,労働コスト!E1281))</f>
        <v>0.24895499243585492</v>
      </c>
      <c r="F1281" s="2">
        <f>IF(logVir!F1281="","",資本サービス!F1281/SUM(資本サービス!F1281,労働コスト!F1281))</f>
        <v>0.24966832601880451</v>
      </c>
      <c r="G1281" s="2">
        <f>IF(logVir!G1281="","",資本サービス!G1281/SUM(資本サービス!G1281,労働コスト!G1281))</f>
        <v>0.21831537240400464</v>
      </c>
      <c r="I1281" s="3">
        <v>42</v>
      </c>
      <c r="J1281" s="3">
        <v>7</v>
      </c>
      <c r="K1281" s="2" cm="1">
        <f t="array" ref="K1281">IF(C1281="","",0.5*(C1281+SUMPRODUCT(($B$1461:$B$1491=$J1281)*1,C$1461:C$1491)))</f>
        <v>0.36574473259551438</v>
      </c>
      <c r="L1281" s="2" cm="1">
        <f t="array" ref="L1281">IF(D1281="","",0.5*(D1281+SUMPRODUCT(($B$1461:$B$1491=$J1281)*1,D$1461:D$1491)))</f>
        <v>0.3111671884971457</v>
      </c>
      <c r="M1281" s="2" cm="1">
        <f t="array" ref="M1281">IF(E1281="","",0.5*(E1281+SUMPRODUCT(($B$1461:$B$1491=$J1281)*1,E$1461:E$1491)))</f>
        <v>0.28603613519034415</v>
      </c>
      <c r="N1281" s="2" cm="1">
        <f t="array" ref="N1281">IF(F1281="","",0.5*(F1281+SUMPRODUCT(($B$1461:$B$1491=$J1281)*1,F$1461:F$1491)))</f>
        <v>0.28625489993919995</v>
      </c>
      <c r="O1281" s="2" cm="1">
        <f t="array" ref="O1281">IF(G1281="","",0.5*(G1281+SUMPRODUCT(($B$1461:$B$1491=$J1281)*1,G$1461:G$1491)))</f>
        <v>0.25751523918867264</v>
      </c>
    </row>
    <row r="1282" spans="1:15" x14ac:dyDescent="0.55000000000000004">
      <c r="A1282" s="3">
        <v>42</v>
      </c>
      <c r="B1282" s="3">
        <v>8</v>
      </c>
      <c r="C1282" s="2">
        <f>IF(logVir!C1282="","",資本サービス!C1282/SUM(資本サービス!C1282,労働コスト!C1282))</f>
        <v>0.42353213802609485</v>
      </c>
      <c r="D1282" s="2">
        <f>IF(logVir!D1282="","",資本サービス!D1282/SUM(資本サービス!D1282,労働コスト!D1282))</f>
        <v>0.3742197834832382</v>
      </c>
      <c r="E1282" s="2">
        <f>IF(logVir!E1282="","",資本サービス!E1282/SUM(資本サービス!E1282,労働コスト!E1282))</f>
        <v>0.32245649151547096</v>
      </c>
      <c r="F1282" s="2">
        <f>IF(logVir!F1282="","",資本サービス!F1282/SUM(資本サービス!F1282,労働コスト!F1282))</f>
        <v>0.33282379912310378</v>
      </c>
      <c r="G1282" s="2">
        <f>IF(logVir!G1282="","",資本サービス!G1282/SUM(資本サービス!G1282,労働コスト!G1282))</f>
        <v>0.27062043796229834</v>
      </c>
      <c r="I1282" s="3">
        <v>42</v>
      </c>
      <c r="J1282" s="3">
        <v>8</v>
      </c>
      <c r="K1282" s="2" cm="1">
        <f t="array" ref="K1282">IF(C1282="","",0.5*(C1282+SUMPRODUCT(($B$1461:$B$1491=$J1282)*1,C$1461:C$1491)))</f>
        <v>0.43685103275932458</v>
      </c>
      <c r="L1282" s="2" cm="1">
        <f t="array" ref="L1282">IF(D1282="","",0.5*(D1282+SUMPRODUCT(($B$1461:$B$1491=$J1282)*1,D$1461:D$1491)))</f>
        <v>0.38765998858142126</v>
      </c>
      <c r="M1282" s="2" cm="1">
        <f t="array" ref="M1282">IF(E1282="","",0.5*(E1282+SUMPRODUCT(($B$1461:$B$1491=$J1282)*1,E$1461:E$1491)))</f>
        <v>0.36153613333026857</v>
      </c>
      <c r="N1282" s="2" cm="1">
        <f t="array" ref="N1282">IF(F1282="","",0.5*(F1282+SUMPRODUCT(($B$1461:$B$1491=$J1282)*1,F$1461:F$1491)))</f>
        <v>0.37124035707583392</v>
      </c>
      <c r="O1282" s="2" cm="1">
        <f t="array" ref="O1282">IF(G1282="","",0.5*(G1282+SUMPRODUCT(($B$1461:$B$1491=$J1282)*1,G$1461:G$1491)))</f>
        <v>0.32586493777058612</v>
      </c>
    </row>
    <row r="1283" spans="1:15" x14ac:dyDescent="0.55000000000000004">
      <c r="A1283" s="3">
        <v>42</v>
      </c>
      <c r="B1283" s="3">
        <v>9</v>
      </c>
      <c r="C1283" s="2">
        <f>IF(logVir!C1283="","",資本サービス!C1283/SUM(資本サービス!C1283,労働コスト!C1283))</f>
        <v>0.11652654244815931</v>
      </c>
      <c r="D1283" s="2">
        <f>IF(logVir!D1283="","",資本サービス!D1283/SUM(資本サービス!D1283,労働コスト!D1283))</f>
        <v>0.13450917175226379</v>
      </c>
      <c r="E1283" s="2">
        <f>IF(logVir!E1283="","",資本サービス!E1283/SUM(資本サービス!E1283,労働コスト!E1283))</f>
        <v>0.11125105180470483</v>
      </c>
      <c r="F1283" s="2">
        <f>IF(logVir!F1283="","",資本サービス!F1283/SUM(資本サービス!F1283,労働コスト!F1283))</f>
        <v>0.10877817413333703</v>
      </c>
      <c r="G1283" s="2">
        <f>IF(logVir!G1283="","",資本サービス!G1283/SUM(資本サービス!G1283,労働コスト!G1283))</f>
        <v>9.6631651088727982E-2</v>
      </c>
      <c r="I1283" s="3">
        <v>42</v>
      </c>
      <c r="J1283" s="3">
        <v>9</v>
      </c>
      <c r="K1283" s="2" cm="1">
        <f t="array" ref="K1283">IF(C1283="","",0.5*(C1283+SUMPRODUCT(($B$1461:$B$1491=$J1283)*1,C$1461:C$1491)))</f>
        <v>0.16025683168209026</v>
      </c>
      <c r="L1283" s="2" cm="1">
        <f t="array" ref="L1283">IF(D1283="","",0.5*(D1283+SUMPRODUCT(($B$1461:$B$1491=$J1283)*1,D$1461:D$1491)))</f>
        <v>0.16369096737482655</v>
      </c>
      <c r="M1283" s="2" cm="1">
        <f t="array" ref="M1283">IF(E1283="","",0.5*(E1283+SUMPRODUCT(($B$1461:$B$1491=$J1283)*1,E$1461:E$1491)))</f>
        <v>0.13905330092908799</v>
      </c>
      <c r="N1283" s="2" cm="1">
        <f t="array" ref="N1283">IF(F1283="","",0.5*(F1283+SUMPRODUCT(($B$1461:$B$1491=$J1283)*1,F$1461:F$1491)))</f>
        <v>0.13645031036392166</v>
      </c>
      <c r="O1283" s="2" cm="1">
        <f t="array" ref="O1283">IF(G1283="","",0.5*(G1283+SUMPRODUCT(($B$1461:$B$1491=$J1283)*1,G$1461:G$1491)))</f>
        <v>0.11949782290429464</v>
      </c>
    </row>
    <row r="1284" spans="1:15" x14ac:dyDescent="0.55000000000000004">
      <c r="A1284" s="3">
        <v>42</v>
      </c>
      <c r="B1284" s="3">
        <v>10</v>
      </c>
      <c r="C1284" s="2">
        <f>IF(logVir!C1284="","",資本サービス!C1284/SUM(資本サービス!C1284,労働コスト!C1284))</f>
        <v>0.63883880897876577</v>
      </c>
      <c r="D1284" s="2">
        <f>IF(logVir!D1284="","",資本サービス!D1284/SUM(資本サービス!D1284,労働コスト!D1284))</f>
        <v>0.48985618984674995</v>
      </c>
      <c r="E1284" s="2">
        <f>IF(logVir!E1284="","",資本サービス!E1284/SUM(資本サービス!E1284,労働コスト!E1284))</f>
        <v>0.43161363475365833</v>
      </c>
      <c r="F1284" s="2">
        <f>IF(logVir!F1284="","",資本サービス!F1284/SUM(資本サービス!F1284,労働コスト!F1284))</f>
        <v>0.39490300005911311</v>
      </c>
      <c r="G1284" s="2">
        <f>IF(logVir!G1284="","",資本サービス!G1284/SUM(資本サービス!G1284,労働コスト!G1284))</f>
        <v>0.41825089845623237</v>
      </c>
      <c r="I1284" s="3">
        <v>42</v>
      </c>
      <c r="J1284" s="3">
        <v>10</v>
      </c>
      <c r="K1284" s="2" cm="1">
        <f t="array" ref="K1284">IF(C1284="","",0.5*(C1284+SUMPRODUCT(($B$1461:$B$1491=$J1284)*1,C$1461:C$1491)))</f>
        <v>0.50616497234953606</v>
      </c>
      <c r="L1284" s="2" cm="1">
        <f t="array" ref="L1284">IF(D1284="","",0.5*(D1284+SUMPRODUCT(($B$1461:$B$1491=$J1284)*1,D$1461:D$1491)))</f>
        <v>0.42347932830880219</v>
      </c>
      <c r="M1284" s="2" cm="1">
        <f t="array" ref="M1284">IF(E1284="","",0.5*(E1284+SUMPRODUCT(($B$1461:$B$1491=$J1284)*1,E$1461:E$1491)))</f>
        <v>0.37606551954939071</v>
      </c>
      <c r="N1284" s="2" cm="1">
        <f t="array" ref="N1284">IF(F1284="","",0.5*(F1284+SUMPRODUCT(($B$1461:$B$1491=$J1284)*1,F$1461:F$1491)))</f>
        <v>0.35786332067651039</v>
      </c>
      <c r="O1284" s="2" cm="1">
        <f t="array" ref="O1284">IF(G1284="","",0.5*(G1284+SUMPRODUCT(($B$1461:$B$1491=$J1284)*1,G$1461:G$1491)))</f>
        <v>0.35160169803465391</v>
      </c>
    </row>
    <row r="1285" spans="1:15" x14ac:dyDescent="0.55000000000000004">
      <c r="A1285" s="3">
        <v>42</v>
      </c>
      <c r="B1285" s="3">
        <v>11</v>
      </c>
      <c r="C1285" s="2">
        <f>IF(logVir!C1285="","",資本サービス!C1285/SUM(資本サービス!C1285,労働コスト!C1285))</f>
        <v>0.53512333296065007</v>
      </c>
      <c r="D1285" s="2">
        <f>IF(logVir!D1285="","",資本サービス!D1285/SUM(資本サービス!D1285,労働コスト!D1285))</f>
        <v>0.70570471929089529</v>
      </c>
      <c r="E1285" s="2">
        <f>IF(logVir!E1285="","",資本サービス!E1285/SUM(資本サービス!E1285,労働コスト!E1285))</f>
        <v>0.68018238479388327</v>
      </c>
      <c r="F1285" s="2">
        <f>IF(logVir!F1285="","",資本サービス!F1285/SUM(資本サービス!F1285,労働コスト!F1285))</f>
        <v>0.67020953196546529</v>
      </c>
      <c r="G1285" s="2">
        <f>IF(logVir!G1285="","",資本サービス!G1285/SUM(資本サービス!G1285,労働コスト!G1285))</f>
        <v>0.6862644990198602</v>
      </c>
      <c r="I1285" s="3">
        <v>42</v>
      </c>
      <c r="J1285" s="3">
        <v>11</v>
      </c>
      <c r="K1285" s="2" cm="1">
        <f t="array" ref="K1285">IF(C1285="","",0.5*(C1285+SUMPRODUCT(($B$1461:$B$1491=$J1285)*1,C$1461:C$1491)))</f>
        <v>0.48514630123283364</v>
      </c>
      <c r="L1285" s="2" cm="1">
        <f t="array" ref="L1285">IF(D1285="","",0.5*(D1285+SUMPRODUCT(($B$1461:$B$1491=$J1285)*1,D$1461:D$1491)))</f>
        <v>0.56885538927017565</v>
      </c>
      <c r="M1285" s="2" cm="1">
        <f t="array" ref="M1285">IF(E1285="","",0.5*(E1285+SUMPRODUCT(($B$1461:$B$1491=$J1285)*1,E$1461:E$1491)))</f>
        <v>0.5498611185119584</v>
      </c>
      <c r="N1285" s="2" cm="1">
        <f t="array" ref="N1285">IF(F1285="","",0.5*(F1285+SUMPRODUCT(($B$1461:$B$1491=$J1285)*1,F$1461:F$1491)))</f>
        <v>0.54876906439019579</v>
      </c>
      <c r="O1285" s="2" cm="1">
        <f t="array" ref="O1285">IF(G1285="","",0.5*(G1285+SUMPRODUCT(($B$1461:$B$1491=$J1285)*1,G$1461:G$1491)))</f>
        <v>0.54616008712407271</v>
      </c>
    </row>
    <row r="1286" spans="1:15" x14ac:dyDescent="0.55000000000000004">
      <c r="A1286" s="3">
        <v>42</v>
      </c>
      <c r="B1286" s="3">
        <v>12</v>
      </c>
      <c r="C1286" s="2">
        <f>IF(logVir!C1286="","",資本サービス!C1286/SUM(資本サービス!C1286,労働コスト!C1286))</f>
        <v>0.46788680981621644</v>
      </c>
      <c r="D1286" s="2">
        <f>IF(logVir!D1286="","",資本サービス!D1286/SUM(資本サービス!D1286,労働コスト!D1286))</f>
        <v>0.426749062668146</v>
      </c>
      <c r="E1286" s="2">
        <f>IF(logVir!E1286="","",資本サービス!E1286/SUM(資本サービス!E1286,労働コスト!E1286))</f>
        <v>0.43154206781805066</v>
      </c>
      <c r="F1286" s="2">
        <f>IF(logVir!F1286="","",資本サービス!F1286/SUM(資本サービス!F1286,労働コスト!F1286))</f>
        <v>0.39363195205398399</v>
      </c>
      <c r="G1286" s="2">
        <f>IF(logVir!G1286="","",資本サービス!G1286/SUM(資本サービス!G1286,労働コスト!G1286))</f>
        <v>0.33368175216404211</v>
      </c>
      <c r="I1286" s="3">
        <v>42</v>
      </c>
      <c r="J1286" s="3">
        <v>12</v>
      </c>
      <c r="K1286" s="2" cm="1">
        <f t="array" ref="K1286">IF(C1286="","",0.5*(C1286+SUMPRODUCT(($B$1461:$B$1491=$J1286)*1,C$1461:C$1491)))</f>
        <v>0.48955084801335386</v>
      </c>
      <c r="L1286" s="2" cm="1">
        <f t="array" ref="L1286">IF(D1286="","",0.5*(D1286+SUMPRODUCT(($B$1461:$B$1491=$J1286)*1,D$1461:D$1491)))</f>
        <v>0.45686861785136557</v>
      </c>
      <c r="M1286" s="2" cm="1">
        <f t="array" ref="M1286">IF(E1286="","",0.5*(E1286+SUMPRODUCT(($B$1461:$B$1491=$J1286)*1,E$1461:E$1491)))</f>
        <v>0.45868169688206023</v>
      </c>
      <c r="N1286" s="2" cm="1">
        <f t="array" ref="N1286">IF(F1286="","",0.5*(F1286+SUMPRODUCT(($B$1461:$B$1491=$J1286)*1,F$1461:F$1491)))</f>
        <v>0.43744122841972594</v>
      </c>
      <c r="O1286" s="2" cm="1">
        <f t="array" ref="O1286">IF(G1286="","",0.5*(G1286+SUMPRODUCT(($B$1461:$B$1491=$J1286)*1,G$1461:G$1491)))</f>
        <v>0.38584203202025369</v>
      </c>
    </row>
    <row r="1287" spans="1:15" x14ac:dyDescent="0.55000000000000004">
      <c r="A1287" s="3">
        <v>42</v>
      </c>
      <c r="B1287" s="3">
        <v>13</v>
      </c>
      <c r="C1287" s="2">
        <f>IF(logVir!C1287="","",資本サービス!C1287/SUM(資本サービス!C1287,労働コスト!C1287))</f>
        <v>0.39927531019265849</v>
      </c>
      <c r="D1287" s="2" t="str">
        <f>IF(logVir!D1287="","",資本サービス!D1287/SUM(資本サービス!D1287,労働コスト!D1287))</f>
        <v/>
      </c>
      <c r="E1287" s="2">
        <f>IF(logVir!E1287="","",資本サービス!E1287/SUM(資本サービス!E1287,労働コスト!E1287))</f>
        <v>0.41476630232275591</v>
      </c>
      <c r="F1287" s="2">
        <f>IF(logVir!F1287="","",資本サービス!F1287/SUM(資本サービス!F1287,労働コスト!F1287))</f>
        <v>0.41142497426100072</v>
      </c>
      <c r="G1287" s="2">
        <f>IF(logVir!G1287="","",資本サービス!G1287/SUM(資本サービス!G1287,労働コスト!G1287))</f>
        <v>0.39985080676761653</v>
      </c>
      <c r="I1287" s="3">
        <v>42</v>
      </c>
      <c r="J1287" s="3">
        <v>13</v>
      </c>
      <c r="K1287" s="2" cm="1">
        <f t="array" ref="K1287">IF(C1287="","",0.5*(C1287+SUMPRODUCT(($B$1461:$B$1491=$J1287)*1,C$1461:C$1491)))</f>
        <v>0.49885843343839525</v>
      </c>
      <c r="L1287" s="2" t="str" cm="1">
        <f t="array" ref="L1287">IF(D1287="","",0.5*(D1287+SUMPRODUCT(($B$1461:$B$1491=$J1287)*1,D$1461:D$1491)))</f>
        <v/>
      </c>
      <c r="M1287" s="2" cm="1">
        <f t="array" ref="M1287">IF(E1287="","",0.5*(E1287+SUMPRODUCT(($B$1461:$B$1491=$J1287)*1,E$1461:E$1491)))</f>
        <v>0.50183169848935361</v>
      </c>
      <c r="N1287" s="2" cm="1">
        <f t="array" ref="N1287">IF(F1287="","",0.5*(F1287+SUMPRODUCT(($B$1461:$B$1491=$J1287)*1,F$1461:F$1491)))</f>
        <v>0.50755049850033163</v>
      </c>
      <c r="O1287" s="2" cm="1">
        <f t="array" ref="O1287">IF(G1287="","",0.5*(G1287+SUMPRODUCT(($B$1461:$B$1491=$J1287)*1,G$1461:G$1491)))</f>
        <v>0.4840431224050441</v>
      </c>
    </row>
    <row r="1288" spans="1:15" x14ac:dyDescent="0.55000000000000004">
      <c r="A1288" s="3">
        <v>42</v>
      </c>
      <c r="B1288" s="3">
        <v>14</v>
      </c>
      <c r="C1288" s="2">
        <f>IF(logVir!C1288="","",資本サービス!C1288/SUM(資本サービス!C1288,労働コスト!C1288))</f>
        <v>0.41395266593166413</v>
      </c>
      <c r="D1288" s="2">
        <f>IF(logVir!D1288="","",資本サービス!D1288/SUM(資本サービス!D1288,労働コスト!D1288))</f>
        <v>0.39120106144229289</v>
      </c>
      <c r="E1288" s="2">
        <f>IF(logVir!E1288="","",資本サービス!E1288/SUM(資本サービス!E1288,労働コスト!E1288))</f>
        <v>0.43396765459898728</v>
      </c>
      <c r="F1288" s="2">
        <f>IF(logVir!F1288="","",資本サービス!F1288/SUM(資本サービス!F1288,労働コスト!F1288))</f>
        <v>0.43032544304973497</v>
      </c>
      <c r="G1288" s="2">
        <f>IF(logVir!G1288="","",資本サービス!G1288/SUM(資本サービス!G1288,労働コスト!G1288))</f>
        <v>0.35594160550473775</v>
      </c>
      <c r="I1288" s="3">
        <v>42</v>
      </c>
      <c r="J1288" s="3">
        <v>14</v>
      </c>
      <c r="K1288" s="2" cm="1">
        <f t="array" ref="K1288">IF(C1288="","",0.5*(C1288+SUMPRODUCT(($B$1461:$B$1491=$J1288)*1,C$1461:C$1491)))</f>
        <v>0.4115485731194673</v>
      </c>
      <c r="L1288" s="2" cm="1">
        <f t="array" ref="L1288">IF(D1288="","",0.5*(D1288+SUMPRODUCT(($B$1461:$B$1491=$J1288)*1,D$1461:D$1491)))</f>
        <v>0.38042021105061652</v>
      </c>
      <c r="M1288" s="2" cm="1">
        <f t="array" ref="M1288">IF(E1288="","",0.5*(E1288+SUMPRODUCT(($B$1461:$B$1491=$J1288)*1,E$1461:E$1491)))</f>
        <v>0.41076469904670188</v>
      </c>
      <c r="N1288" s="2" cm="1">
        <f t="array" ref="N1288">IF(F1288="","",0.5*(F1288+SUMPRODUCT(($B$1461:$B$1491=$J1288)*1,F$1461:F$1491)))</f>
        <v>0.41554635556431641</v>
      </c>
      <c r="O1288" s="2" cm="1">
        <f t="array" ref="O1288">IF(G1288="","",0.5*(G1288+SUMPRODUCT(($B$1461:$B$1491=$J1288)*1,G$1461:G$1491)))</f>
        <v>0.36508983386564808</v>
      </c>
    </row>
    <row r="1289" spans="1:15" x14ac:dyDescent="0.55000000000000004">
      <c r="A1289" s="3">
        <v>42</v>
      </c>
      <c r="B1289" s="3">
        <v>15</v>
      </c>
      <c r="C1289" s="2">
        <f>IF(logVir!C1289="","",資本サービス!C1289/SUM(資本サービス!C1289,労働コスト!C1289))</f>
        <v>0.21221107209619094</v>
      </c>
      <c r="D1289" s="2">
        <f>IF(logVir!D1289="","",資本サービス!D1289/SUM(資本サービス!D1289,労働コスト!D1289))</f>
        <v>0.20332523918222462</v>
      </c>
      <c r="E1289" s="2">
        <f>IF(logVir!E1289="","",資本サービス!E1289/SUM(資本サービス!E1289,労働コスト!E1289))</f>
        <v>0.25363609590649566</v>
      </c>
      <c r="F1289" s="2">
        <f>IF(logVir!F1289="","",資本サービス!F1289/SUM(資本サービス!F1289,労働コスト!F1289))</f>
        <v>0.2497817230818653</v>
      </c>
      <c r="G1289" s="2">
        <f>IF(logVir!G1289="","",資本サービス!G1289/SUM(資本サービス!G1289,労働コスト!G1289))</f>
        <v>0.2622156693048277</v>
      </c>
      <c r="I1289" s="3">
        <v>42</v>
      </c>
      <c r="J1289" s="3">
        <v>15</v>
      </c>
      <c r="K1289" s="2" cm="1">
        <f t="array" ref="K1289">IF(C1289="","",0.5*(C1289+SUMPRODUCT(($B$1461:$B$1491=$J1289)*1,C$1461:C$1491)))</f>
        <v>0.2364084639058511</v>
      </c>
      <c r="L1289" s="2" cm="1">
        <f t="array" ref="L1289">IF(D1289="","",0.5*(D1289+SUMPRODUCT(($B$1461:$B$1491=$J1289)*1,D$1461:D$1491)))</f>
        <v>0.21059804779982694</v>
      </c>
      <c r="M1289" s="2" cm="1">
        <f t="array" ref="M1289">IF(E1289="","",0.5*(E1289+SUMPRODUCT(($B$1461:$B$1491=$J1289)*1,E$1461:E$1491)))</f>
        <v>0.24881232078435528</v>
      </c>
      <c r="N1289" s="2" cm="1">
        <f t="array" ref="N1289">IF(F1289="","",0.5*(F1289+SUMPRODUCT(($B$1461:$B$1491=$J1289)*1,F$1461:F$1491)))</f>
        <v>0.25135170196574064</v>
      </c>
      <c r="O1289" s="2" cm="1">
        <f t="array" ref="O1289">IF(G1289="","",0.5*(G1289+SUMPRODUCT(($B$1461:$B$1491=$J1289)*1,G$1461:G$1491)))</f>
        <v>0.24423147386248606</v>
      </c>
    </row>
    <row r="1290" spans="1:15" x14ac:dyDescent="0.55000000000000004">
      <c r="A1290" s="3">
        <v>42</v>
      </c>
      <c r="B1290" s="3">
        <v>16</v>
      </c>
      <c r="C1290" s="2">
        <f>IF(logVir!C1290="","",資本サービス!C1290/SUM(資本サービス!C1290,労働コスト!C1290))</f>
        <v>0.33490331835375692</v>
      </c>
      <c r="D1290" s="2">
        <f>IF(logVir!D1290="","",資本サービス!D1290/SUM(資本サービス!D1290,労働コスト!D1290))</f>
        <v>0.30610708637053768</v>
      </c>
      <c r="E1290" s="2">
        <f>IF(logVir!E1290="","",資本サービス!E1290/SUM(資本サービス!E1290,労働コスト!E1290))</f>
        <v>0.27281686663714388</v>
      </c>
      <c r="F1290" s="2">
        <f>IF(logVir!F1290="","",資本サービス!F1290/SUM(資本サービス!F1290,労働コスト!F1290))</f>
        <v>0.26521356859090051</v>
      </c>
      <c r="G1290" s="2">
        <f>IF(logVir!G1290="","",資本サービス!G1290/SUM(資本サービス!G1290,労働コスト!G1290))</f>
        <v>0.23998735048562814</v>
      </c>
      <c r="I1290" s="3">
        <v>42</v>
      </c>
      <c r="J1290" s="3">
        <v>16</v>
      </c>
      <c r="K1290" s="2" cm="1">
        <f t="array" ref="K1290">IF(C1290="","",0.5*(C1290+SUMPRODUCT(($B$1461:$B$1491=$J1290)*1,C$1461:C$1491)))</f>
        <v>0.33072839222208594</v>
      </c>
      <c r="L1290" s="2" cm="1">
        <f t="array" ref="L1290">IF(D1290="","",0.5*(D1290+SUMPRODUCT(($B$1461:$B$1491=$J1290)*1,D$1461:D$1491)))</f>
        <v>0.30181315101394651</v>
      </c>
      <c r="M1290" s="2" cm="1">
        <f t="array" ref="M1290">IF(E1290="","",0.5*(E1290+SUMPRODUCT(($B$1461:$B$1491=$J1290)*1,E$1461:E$1491)))</f>
        <v>0.27233379934329505</v>
      </c>
      <c r="N1290" s="2" cm="1">
        <f t="array" ref="N1290">IF(F1290="","",0.5*(F1290+SUMPRODUCT(($B$1461:$B$1491=$J1290)*1,F$1461:F$1491)))</f>
        <v>0.26878930023627789</v>
      </c>
      <c r="O1290" s="2" cm="1">
        <f t="array" ref="O1290">IF(G1290="","",0.5*(G1290+SUMPRODUCT(($B$1461:$B$1491=$J1290)*1,G$1461:G$1491)))</f>
        <v>0.24225103975904175</v>
      </c>
    </row>
    <row r="1291" spans="1:15" x14ac:dyDescent="0.55000000000000004">
      <c r="A1291" s="3">
        <v>42</v>
      </c>
      <c r="B1291" s="3">
        <v>17</v>
      </c>
      <c r="C1291" s="2">
        <f>IF(logVir!C1291="","",資本サービス!C1291/SUM(資本サービス!C1291,労働コスト!C1291))</f>
        <v>0.68817078937336462</v>
      </c>
      <c r="D1291" s="2">
        <f>IF(logVir!D1291="","",資本サービス!D1291/SUM(資本サービス!D1291,労働コスト!D1291))</f>
        <v>0.77102466349090326</v>
      </c>
      <c r="E1291" s="2">
        <f>IF(logVir!E1291="","",資本サービス!E1291/SUM(資本サービス!E1291,労働コスト!E1291))</f>
        <v>0.69588486536531446</v>
      </c>
      <c r="F1291" s="2">
        <f>IF(logVir!F1291="","",資本サービス!F1291/SUM(資本サービス!F1291,労働コスト!F1291))</f>
        <v>0.60347527602122086</v>
      </c>
      <c r="G1291" s="2">
        <f>IF(logVir!G1291="","",資本サービス!G1291/SUM(資本サービス!G1291,労働コスト!G1291))</f>
        <v>0.64317213770634696</v>
      </c>
      <c r="I1291" s="3">
        <v>42</v>
      </c>
      <c r="J1291" s="3">
        <v>17</v>
      </c>
      <c r="K1291" s="2" cm="1">
        <f t="array" ref="K1291">IF(C1291="","",0.5*(C1291+SUMPRODUCT(($B$1461:$B$1491=$J1291)*1,C$1461:C$1491)))</f>
        <v>0.6723927578424358</v>
      </c>
      <c r="L1291" s="2" cm="1">
        <f t="array" ref="L1291">IF(D1291="","",0.5*(D1291+SUMPRODUCT(($B$1461:$B$1491=$J1291)*1,D$1461:D$1491)))</f>
        <v>0.70603571985172486</v>
      </c>
      <c r="M1291" s="2" cm="1">
        <f t="array" ref="M1291">IF(E1291="","",0.5*(E1291+SUMPRODUCT(($B$1461:$B$1491=$J1291)*1,E$1461:E$1491)))</f>
        <v>0.65497448507019651</v>
      </c>
      <c r="N1291" s="2" cm="1">
        <f t="array" ref="N1291">IF(F1291="","",0.5*(F1291+SUMPRODUCT(($B$1461:$B$1491=$J1291)*1,F$1461:F$1491)))</f>
        <v>0.5947032637984091</v>
      </c>
      <c r="O1291" s="2" cm="1">
        <f t="array" ref="O1291">IF(G1291="","",0.5*(G1291+SUMPRODUCT(($B$1461:$B$1491=$J1291)*1,G$1461:G$1491)))</f>
        <v>0.61264088405416828</v>
      </c>
    </row>
    <row r="1292" spans="1:15" x14ac:dyDescent="0.55000000000000004">
      <c r="A1292" s="3">
        <v>42</v>
      </c>
      <c r="B1292" s="3">
        <v>18</v>
      </c>
      <c r="C1292" s="2">
        <f>IF(logVir!C1292="","",資本サービス!C1292/SUM(資本サービス!C1292,労働コスト!C1292))</f>
        <v>0.12406902831023627</v>
      </c>
      <c r="D1292" s="2">
        <f>IF(logVir!D1292="","",資本サービス!D1292/SUM(資本サービス!D1292,労働コスト!D1292))</f>
        <v>0.11705200808143323</v>
      </c>
      <c r="E1292" s="2">
        <f>IF(logVir!E1292="","",資本サービス!E1292/SUM(資本サービス!E1292,労働コスト!E1292))</f>
        <v>9.8194352197383192E-2</v>
      </c>
      <c r="F1292" s="2">
        <f>IF(logVir!F1292="","",資本サービス!F1292/SUM(資本サービス!F1292,労働コスト!F1292))</f>
        <v>9.5345902177127129E-2</v>
      </c>
      <c r="G1292" s="2">
        <f>IF(logVir!G1292="","",資本サービス!G1292/SUM(資本サービス!G1292,労働コスト!G1292))</f>
        <v>0.1040325845853189</v>
      </c>
      <c r="I1292" s="3">
        <v>42</v>
      </c>
      <c r="J1292" s="3">
        <v>18</v>
      </c>
      <c r="K1292" s="2" cm="1">
        <f t="array" ref="K1292">IF(C1292="","",0.5*(C1292+SUMPRODUCT(($B$1461:$B$1491=$J1292)*1,C$1461:C$1491)))</f>
        <v>0.13378594856953752</v>
      </c>
      <c r="L1292" s="2" cm="1">
        <f t="array" ref="L1292">IF(D1292="","",0.5*(D1292+SUMPRODUCT(($B$1461:$B$1491=$J1292)*1,D$1461:D$1491)))</f>
        <v>0.11305849849738861</v>
      </c>
      <c r="M1292" s="2" cm="1">
        <f t="array" ref="M1292">IF(E1292="","",0.5*(E1292+SUMPRODUCT(($B$1461:$B$1491=$J1292)*1,E$1461:E$1491)))</f>
        <v>0.10093523636024723</v>
      </c>
      <c r="N1292" s="2" cm="1">
        <f t="array" ref="N1292">IF(F1292="","",0.5*(F1292+SUMPRODUCT(($B$1461:$B$1491=$J1292)*1,F$1461:F$1491)))</f>
        <v>9.8715057422640362E-2</v>
      </c>
      <c r="O1292" s="2" cm="1">
        <f t="array" ref="O1292">IF(G1292="","",0.5*(G1292+SUMPRODUCT(($B$1461:$B$1491=$J1292)*1,G$1461:G$1491)))</f>
        <v>0.10277407967420527</v>
      </c>
    </row>
    <row r="1293" spans="1:15" x14ac:dyDescent="0.55000000000000004">
      <c r="A1293" s="3">
        <v>42</v>
      </c>
      <c r="B1293" s="3">
        <v>19</v>
      </c>
      <c r="C1293" s="2">
        <f>IF(logVir!C1293="","",資本サービス!C1293/SUM(資本サービス!C1293,労働コスト!C1293))</f>
        <v>0.13814817423588363</v>
      </c>
      <c r="D1293" s="2">
        <f>IF(logVir!D1293="","",資本サービス!D1293/SUM(資本サービス!D1293,労働コスト!D1293))</f>
        <v>0.1096613414229818</v>
      </c>
      <c r="E1293" s="2">
        <f>IF(logVir!E1293="","",資本サービス!E1293/SUM(資本サービス!E1293,労働コスト!E1293))</f>
        <v>0.11011531069851829</v>
      </c>
      <c r="F1293" s="2">
        <f>IF(logVir!F1293="","",資本サービス!F1293/SUM(資本サービス!F1293,労働コスト!F1293))</f>
        <v>0.13582022431932955</v>
      </c>
      <c r="G1293" s="2">
        <f>IF(logVir!G1293="","",資本サービス!G1293/SUM(資本サービス!G1293,労働コスト!G1293))</f>
        <v>0.1024550774357965</v>
      </c>
      <c r="I1293" s="3">
        <v>42</v>
      </c>
      <c r="J1293" s="3">
        <v>19</v>
      </c>
      <c r="K1293" s="2" cm="1">
        <f t="array" ref="K1293">IF(C1293="","",0.5*(C1293+SUMPRODUCT(($B$1461:$B$1491=$J1293)*1,C$1461:C$1491)))</f>
        <v>0.15541708858780079</v>
      </c>
      <c r="L1293" s="2" cm="1">
        <f t="array" ref="L1293">IF(D1293="","",0.5*(D1293+SUMPRODUCT(($B$1461:$B$1491=$J1293)*1,D$1461:D$1491)))</f>
        <v>0.12116170522429132</v>
      </c>
      <c r="M1293" s="2" cm="1">
        <f t="array" ref="M1293">IF(E1293="","",0.5*(E1293+SUMPRODUCT(($B$1461:$B$1491=$J1293)*1,E$1461:E$1491)))</f>
        <v>0.12035388551507406</v>
      </c>
      <c r="N1293" s="2" cm="1">
        <f t="array" ref="N1293">IF(F1293="","",0.5*(F1293+SUMPRODUCT(($B$1461:$B$1491=$J1293)*1,F$1461:F$1491)))</f>
        <v>0.13308491252151244</v>
      </c>
      <c r="O1293" s="2" cm="1">
        <f t="array" ref="O1293">IF(G1293="","",0.5*(G1293+SUMPRODUCT(($B$1461:$B$1491=$J1293)*1,G$1461:G$1491)))</f>
        <v>0.11387024112726027</v>
      </c>
    </row>
    <row r="1294" spans="1:15" x14ac:dyDescent="0.55000000000000004">
      <c r="A1294" s="3">
        <v>42</v>
      </c>
      <c r="B1294" s="3">
        <v>20</v>
      </c>
      <c r="C1294" s="2">
        <f>IF(logVir!C1294="","",資本サービス!C1294/SUM(資本サービス!C1294,労働コスト!C1294))</f>
        <v>0.16943654616794865</v>
      </c>
      <c r="D1294" s="2">
        <f>IF(logVir!D1294="","",資本サービス!D1294/SUM(資本サービス!D1294,労働コスト!D1294))</f>
        <v>0.22177674905620517</v>
      </c>
      <c r="E1294" s="2">
        <f>IF(logVir!E1294="","",資本サービス!E1294/SUM(資本サービス!E1294,労働コスト!E1294))</f>
        <v>0.2071219145773821</v>
      </c>
      <c r="F1294" s="2">
        <f>IF(logVir!F1294="","",資本サービス!F1294/SUM(資本サービス!F1294,労働コスト!F1294))</f>
        <v>0.25852944028167474</v>
      </c>
      <c r="G1294" s="2">
        <f>IF(logVir!G1294="","",資本サービス!G1294/SUM(資本サービス!G1294,労働コスト!G1294))</f>
        <v>0.23635978356349005</v>
      </c>
      <c r="I1294" s="3">
        <v>42</v>
      </c>
      <c r="J1294" s="3">
        <v>20</v>
      </c>
      <c r="K1294" s="2" cm="1">
        <f t="array" ref="K1294">IF(C1294="","",0.5*(C1294+SUMPRODUCT(($B$1461:$B$1491=$J1294)*1,C$1461:C$1491)))</f>
        <v>0.21191707936832915</v>
      </c>
      <c r="L1294" s="2" cm="1">
        <f t="array" ref="L1294">IF(D1294="","",0.5*(D1294+SUMPRODUCT(($B$1461:$B$1491=$J1294)*1,D$1461:D$1491)))</f>
        <v>0.23352685717200777</v>
      </c>
      <c r="M1294" s="2" cm="1">
        <f t="array" ref="M1294">IF(E1294="","",0.5*(E1294+SUMPRODUCT(($B$1461:$B$1491=$J1294)*1,E$1461:E$1491)))</f>
        <v>0.22932597469275978</v>
      </c>
      <c r="N1294" s="2" cm="1">
        <f t="array" ref="N1294">IF(F1294="","",0.5*(F1294+SUMPRODUCT(($B$1461:$B$1491=$J1294)*1,F$1461:F$1491)))</f>
        <v>0.25582114045989113</v>
      </c>
      <c r="O1294" s="2" cm="1">
        <f t="array" ref="O1294">IF(G1294="","",0.5*(G1294+SUMPRODUCT(($B$1461:$B$1491=$J1294)*1,G$1461:G$1491)))</f>
        <v>0.2370308114350787</v>
      </c>
    </row>
    <row r="1295" spans="1:15" x14ac:dyDescent="0.55000000000000004">
      <c r="A1295" s="3">
        <v>42</v>
      </c>
      <c r="B1295" s="3">
        <v>21</v>
      </c>
      <c r="C1295" s="2">
        <f>IF(logVir!C1295="","",資本サービス!C1295/SUM(資本サービス!C1295,労働コスト!C1295))</f>
        <v>0.35088213690408893</v>
      </c>
      <c r="D1295" s="2">
        <f>IF(logVir!D1295="","",資本サービス!D1295/SUM(資本サービス!D1295,労働コスト!D1295))</f>
        <v>0.28856621785507314</v>
      </c>
      <c r="E1295" s="2">
        <f>IF(logVir!E1295="","",資本サービス!E1295/SUM(資本サービス!E1295,労働コスト!E1295))</f>
        <v>0.40245043031243366</v>
      </c>
      <c r="F1295" s="2">
        <f>IF(logVir!F1295="","",資本サービス!F1295/SUM(資本サービス!F1295,労働コスト!F1295))</f>
        <v>0.39013790720841662</v>
      </c>
      <c r="G1295" s="2">
        <f>IF(logVir!G1295="","",資本サービス!G1295/SUM(資本サービス!G1295,労働コスト!G1295))</f>
        <v>0.38020862558265928</v>
      </c>
      <c r="I1295" s="3">
        <v>42</v>
      </c>
      <c r="J1295" s="3">
        <v>21</v>
      </c>
      <c r="K1295" s="2" cm="1">
        <f t="array" ref="K1295">IF(C1295="","",0.5*(C1295+SUMPRODUCT(($B$1461:$B$1491=$J1295)*1,C$1461:C$1491)))</f>
        <v>0.34286948477410628</v>
      </c>
      <c r="L1295" s="2" cm="1">
        <f t="array" ref="L1295">IF(D1295="","",0.5*(D1295+SUMPRODUCT(($B$1461:$B$1491=$J1295)*1,D$1461:D$1491)))</f>
        <v>0.29315798074105737</v>
      </c>
      <c r="M1295" s="2" cm="1">
        <f t="array" ref="M1295">IF(E1295="","",0.5*(E1295+SUMPRODUCT(($B$1461:$B$1491=$J1295)*1,E$1461:E$1491)))</f>
        <v>0.3461794720327544</v>
      </c>
      <c r="N1295" s="2" cm="1">
        <f t="array" ref="N1295">IF(F1295="","",0.5*(F1295+SUMPRODUCT(($B$1461:$B$1491=$J1295)*1,F$1461:F$1491)))</f>
        <v>0.33872604550644358</v>
      </c>
      <c r="O1295" s="2" cm="1">
        <f t="array" ref="O1295">IF(G1295="","",0.5*(G1295+SUMPRODUCT(($B$1461:$B$1491=$J1295)*1,G$1461:G$1491)))</f>
        <v>0.32559697581061381</v>
      </c>
    </row>
    <row r="1296" spans="1:15" x14ac:dyDescent="0.55000000000000004">
      <c r="A1296" s="3">
        <v>42</v>
      </c>
      <c r="B1296" s="3">
        <v>22</v>
      </c>
      <c r="C1296" s="2">
        <f>IF(logVir!C1296="","",資本サービス!C1296/SUM(資本サービス!C1296,労働コスト!C1296))</f>
        <v>0.18176503947340672</v>
      </c>
      <c r="D1296" s="2">
        <f>IF(logVir!D1296="","",資本サービス!D1296/SUM(資本サービス!D1296,労働コスト!D1296))</f>
        <v>0.1387221839518297</v>
      </c>
      <c r="E1296" s="2">
        <f>IF(logVir!E1296="","",資本サービス!E1296/SUM(資本サービス!E1296,労働コスト!E1296))</f>
        <v>0.13860171354642351</v>
      </c>
      <c r="F1296" s="2">
        <f>IF(logVir!F1296="","",資本サービス!F1296/SUM(資本サービス!F1296,労働コスト!F1296))</f>
        <v>0.12863374793568505</v>
      </c>
      <c r="G1296" s="2">
        <f>IF(logVir!G1296="","",資本サービス!G1296/SUM(資本サービス!G1296,労働コスト!G1296))</f>
        <v>0.27972713363335117</v>
      </c>
      <c r="I1296" s="3">
        <v>42</v>
      </c>
      <c r="J1296" s="3">
        <v>22</v>
      </c>
      <c r="K1296" s="2" cm="1">
        <f t="array" ref="K1296">IF(C1296="","",0.5*(C1296+SUMPRODUCT(($B$1461:$B$1491=$J1296)*1,C$1461:C$1491)))</f>
        <v>0.20291238499182856</v>
      </c>
      <c r="L1296" s="2" cm="1">
        <f t="array" ref="L1296">IF(D1296="","",0.5*(D1296+SUMPRODUCT(($B$1461:$B$1491=$J1296)*1,D$1461:D$1491)))</f>
        <v>0.16163741463803122</v>
      </c>
      <c r="M1296" s="2" cm="1">
        <f t="array" ref="M1296">IF(E1296="","",0.5*(E1296+SUMPRODUCT(($B$1461:$B$1491=$J1296)*1,E$1461:E$1491)))</f>
        <v>0.14809114706453788</v>
      </c>
      <c r="N1296" s="2" cm="1">
        <f t="array" ref="N1296">IF(F1296="","",0.5*(F1296+SUMPRODUCT(($B$1461:$B$1491=$J1296)*1,F$1461:F$1491)))</f>
        <v>0.14552672296657482</v>
      </c>
      <c r="O1296" s="2" cm="1">
        <f t="array" ref="O1296">IF(G1296="","",0.5*(G1296+SUMPRODUCT(($B$1461:$B$1491=$J1296)*1,G$1461:G$1491)))</f>
        <v>0.22045376460445709</v>
      </c>
    </row>
    <row r="1297" spans="1:15" x14ac:dyDescent="0.55000000000000004">
      <c r="A1297" s="3">
        <v>42</v>
      </c>
      <c r="B1297" s="3">
        <v>23</v>
      </c>
      <c r="C1297" s="2">
        <f>IF(logVir!C1297="","",資本サービス!C1297/SUM(資本サービス!C1297,労働コスト!C1297))</f>
        <v>0.69239991762727204</v>
      </c>
      <c r="D1297" s="2">
        <f>IF(logVir!D1297="","",資本サービス!D1297/SUM(資本サービス!D1297,労働コスト!D1297))</f>
        <v>0.67077570573609313</v>
      </c>
      <c r="E1297" s="2">
        <f>IF(logVir!E1297="","",資本サービス!E1297/SUM(資本サービス!E1297,労働コスト!E1297))</f>
        <v>0.69095313198789443</v>
      </c>
      <c r="F1297" s="2">
        <f>IF(logVir!F1297="","",資本サービス!F1297/SUM(資本サービス!F1297,労働コスト!F1297))</f>
        <v>0.63059434950911508</v>
      </c>
      <c r="G1297" s="2">
        <f>IF(logVir!G1297="","",資本サービス!G1297/SUM(資本サービス!G1297,労働コスト!G1297))</f>
        <v>0.62555866947458016</v>
      </c>
      <c r="I1297" s="3">
        <v>42</v>
      </c>
      <c r="J1297" s="3">
        <v>23</v>
      </c>
      <c r="K1297" s="2" cm="1">
        <f t="array" ref="K1297">IF(C1297="","",0.5*(C1297+SUMPRODUCT(($B$1461:$B$1491=$J1297)*1,C$1461:C$1491)))</f>
        <v>0.70409529107276736</v>
      </c>
      <c r="L1297" s="2" cm="1">
        <f t="array" ref="L1297">IF(D1297="","",0.5*(D1297+SUMPRODUCT(($B$1461:$B$1491=$J1297)*1,D$1461:D$1491)))</f>
        <v>0.67844666320610958</v>
      </c>
      <c r="M1297" s="2" cm="1">
        <f t="array" ref="M1297">IF(E1297="","",0.5*(E1297+SUMPRODUCT(($B$1461:$B$1491=$J1297)*1,E$1461:E$1491)))</f>
        <v>0.67187275363269006</v>
      </c>
      <c r="N1297" s="2" cm="1">
        <f t="array" ref="N1297">IF(F1297="","",0.5*(F1297+SUMPRODUCT(($B$1461:$B$1491=$J1297)*1,F$1461:F$1491)))</f>
        <v>0.62762840511142559</v>
      </c>
      <c r="O1297" s="2" cm="1">
        <f t="array" ref="O1297">IF(G1297="","",0.5*(G1297+SUMPRODUCT(($B$1461:$B$1491=$J1297)*1,G$1461:G$1491)))</f>
        <v>0.61384380192978005</v>
      </c>
    </row>
    <row r="1298" spans="1:15" x14ac:dyDescent="0.55000000000000004">
      <c r="A1298" s="3">
        <v>42</v>
      </c>
      <c r="B1298" s="3">
        <v>24</v>
      </c>
      <c r="C1298" s="2">
        <f>IF(logVir!C1298="","",資本サービス!C1298/SUM(資本サービス!C1298,労働コスト!C1298))</f>
        <v>0.26776802873219813</v>
      </c>
      <c r="D1298" s="2">
        <f>IF(logVir!D1298="","",資本サービス!D1298/SUM(資本サービス!D1298,労働コスト!D1298))</f>
        <v>0.2092735055390301</v>
      </c>
      <c r="E1298" s="2">
        <f>IF(logVir!E1298="","",資本サービス!E1298/SUM(資本サービス!E1298,労働コスト!E1298))</f>
        <v>0.26804710646479124</v>
      </c>
      <c r="F1298" s="2">
        <f>IF(logVir!F1298="","",資本サービス!F1298/SUM(資本サービス!F1298,労働コスト!F1298))</f>
        <v>0.22026518934239211</v>
      </c>
      <c r="G1298" s="2">
        <f>IF(logVir!G1298="","",資本サービス!G1298/SUM(資本サービス!G1298,労働コスト!G1298))</f>
        <v>0.22362672319622851</v>
      </c>
      <c r="I1298" s="3">
        <v>42</v>
      </c>
      <c r="J1298" s="3">
        <v>24</v>
      </c>
      <c r="K1298" s="2" cm="1">
        <f t="array" ref="K1298">IF(C1298="","",0.5*(C1298+SUMPRODUCT(($B$1461:$B$1491=$J1298)*1,C$1461:C$1491)))</f>
        <v>0.27797422616001255</v>
      </c>
      <c r="L1298" s="2" cm="1">
        <f t="array" ref="L1298">IF(D1298="","",0.5*(D1298+SUMPRODUCT(($B$1461:$B$1491=$J1298)*1,D$1461:D$1491)))</f>
        <v>0.23611487231020167</v>
      </c>
      <c r="M1298" s="2" cm="1">
        <f t="array" ref="M1298">IF(E1298="","",0.5*(E1298+SUMPRODUCT(($B$1461:$B$1491=$J1298)*1,E$1461:E$1491)))</f>
        <v>0.25839691339899684</v>
      </c>
      <c r="N1298" s="2" cm="1">
        <f t="array" ref="N1298">IF(F1298="","",0.5*(F1298+SUMPRODUCT(($B$1461:$B$1491=$J1298)*1,F$1461:F$1491)))</f>
        <v>0.22589110209599225</v>
      </c>
      <c r="O1298" s="2" cm="1">
        <f t="array" ref="O1298">IF(G1298="","",0.5*(G1298+SUMPRODUCT(($B$1461:$B$1491=$J1298)*1,G$1461:G$1491)))</f>
        <v>0.22179247737091934</v>
      </c>
    </row>
    <row r="1299" spans="1:15" x14ac:dyDescent="0.55000000000000004">
      <c r="A1299" s="3">
        <v>42</v>
      </c>
      <c r="B1299" s="3">
        <v>25</v>
      </c>
      <c r="C1299" s="2">
        <f>IF(logVir!C1299="","",資本サービス!C1299/SUM(資本サービス!C1299,労働コスト!C1299))</f>
        <v>0.17137391712161903</v>
      </c>
      <c r="D1299" s="2">
        <f>IF(logVir!D1299="","",資本サービス!D1299/SUM(資本サービス!D1299,労働コスト!D1299))</f>
        <v>0.1617288447615346</v>
      </c>
      <c r="E1299" s="2">
        <f>IF(logVir!E1299="","",資本サービス!E1299/SUM(資本サービス!E1299,労働コスト!E1299))</f>
        <v>0.149936572381035</v>
      </c>
      <c r="F1299" s="2">
        <f>IF(logVir!F1299="","",資本サービス!F1299/SUM(資本サービス!F1299,労働コスト!F1299))</f>
        <v>0.14820681069011207</v>
      </c>
      <c r="G1299" s="2">
        <f>IF(logVir!G1299="","",資本サービス!G1299/SUM(資本サービス!G1299,労働コスト!G1299))</f>
        <v>0.111891856966473</v>
      </c>
      <c r="I1299" s="3">
        <v>42</v>
      </c>
      <c r="J1299" s="3">
        <v>25</v>
      </c>
      <c r="K1299" s="2" cm="1">
        <f t="array" ref="K1299">IF(C1299="","",0.5*(C1299+SUMPRODUCT(($B$1461:$B$1491=$J1299)*1,C$1461:C$1491)))</f>
        <v>0.18495143717481877</v>
      </c>
      <c r="L1299" s="2" cm="1">
        <f t="array" ref="L1299">IF(D1299="","",0.5*(D1299+SUMPRODUCT(($B$1461:$B$1491=$J1299)*1,D$1461:D$1491)))</f>
        <v>0.17939177731316999</v>
      </c>
      <c r="M1299" s="2" cm="1">
        <f t="array" ref="M1299">IF(E1299="","",0.5*(E1299+SUMPRODUCT(($B$1461:$B$1491=$J1299)*1,E$1461:E$1491)))</f>
        <v>0.1738783886472301</v>
      </c>
      <c r="N1299" s="2" cm="1">
        <f t="array" ref="N1299">IF(F1299="","",0.5*(F1299+SUMPRODUCT(($B$1461:$B$1491=$J1299)*1,F$1461:F$1491)))</f>
        <v>0.17361251141389167</v>
      </c>
      <c r="O1299" s="2" cm="1">
        <f t="array" ref="O1299">IF(G1299="","",0.5*(G1299+SUMPRODUCT(($B$1461:$B$1491=$J1299)*1,G$1461:G$1491)))</f>
        <v>0.1547796644899011</v>
      </c>
    </row>
    <row r="1300" spans="1:15" x14ac:dyDescent="0.55000000000000004">
      <c r="A1300" s="3">
        <v>42</v>
      </c>
      <c r="B1300" s="3">
        <v>26</v>
      </c>
      <c r="C1300" s="2">
        <f>IF(logVir!C1300="","",資本サービス!C1300/SUM(資本サービス!C1300,労働コスト!C1300))</f>
        <v>0.79138489828117042</v>
      </c>
      <c r="D1300" s="2">
        <f>IF(logVir!D1300="","",資本サービス!D1300/SUM(資本サービス!D1300,労働コスト!D1300))</f>
        <v>0.77547379418186646</v>
      </c>
      <c r="E1300" s="2">
        <f>IF(logVir!E1300="","",資本サービス!E1300/SUM(資本サービス!E1300,労働コスト!E1300))</f>
        <v>0.61454074262794089</v>
      </c>
      <c r="F1300" s="2">
        <f>IF(logVir!F1300="","",資本サービス!F1300/SUM(資本サービス!F1300,労働コスト!F1300))</f>
        <v>0.5904929797536187</v>
      </c>
      <c r="G1300" s="2">
        <f>IF(logVir!G1300="","",資本サービス!G1300/SUM(資本サービス!G1300,労働コスト!G1300))</f>
        <v>0.66086309925867448</v>
      </c>
      <c r="I1300" s="3">
        <v>42</v>
      </c>
      <c r="J1300" s="3">
        <v>26</v>
      </c>
      <c r="K1300" s="2" cm="1">
        <f t="array" ref="K1300">IF(C1300="","",0.5*(C1300+SUMPRODUCT(($B$1461:$B$1491=$J1300)*1,C$1461:C$1491)))</f>
        <v>0.74125473138692288</v>
      </c>
      <c r="L1300" s="2" cm="1">
        <f t="array" ref="L1300">IF(D1300="","",0.5*(D1300+SUMPRODUCT(($B$1461:$B$1491=$J1300)*1,D$1461:D$1491)))</f>
        <v>0.6999101757534596</v>
      </c>
      <c r="M1300" s="2" cm="1">
        <f t="array" ref="M1300">IF(E1300="","",0.5*(E1300+SUMPRODUCT(($B$1461:$B$1491=$J1300)*1,E$1461:E$1491)))</f>
        <v>0.58420592192191045</v>
      </c>
      <c r="N1300" s="2" cm="1">
        <f t="array" ref="N1300">IF(F1300="","",0.5*(F1300+SUMPRODUCT(($B$1461:$B$1491=$J1300)*1,F$1461:F$1491)))</f>
        <v>0.5845930751528039</v>
      </c>
      <c r="O1300" s="2" cm="1">
        <f t="array" ref="O1300">IF(G1300="","",0.5*(G1300+SUMPRODUCT(($B$1461:$B$1491=$J1300)*1,G$1461:G$1491)))</f>
        <v>0.61824860949946281</v>
      </c>
    </row>
    <row r="1301" spans="1:15" x14ac:dyDescent="0.55000000000000004">
      <c r="A1301" s="3">
        <v>42</v>
      </c>
      <c r="B1301" s="3">
        <v>27</v>
      </c>
      <c r="C1301" s="2">
        <f>IF(logVir!C1301="","",資本サービス!C1301/SUM(資本サービス!C1301,労働コスト!C1301))</f>
        <v>0.22533828697748007</v>
      </c>
      <c r="D1301" s="2">
        <f>IF(logVir!D1301="","",資本サービス!D1301/SUM(資本サービス!D1301,労働コスト!D1301))</f>
        <v>0.22043457632474014</v>
      </c>
      <c r="E1301" s="2">
        <f>IF(logVir!E1301="","",資本サービス!E1301/SUM(資本サービス!E1301,労働コスト!E1301))</f>
        <v>0.23028340535335112</v>
      </c>
      <c r="F1301" s="2">
        <f>IF(logVir!F1301="","",資本サービス!F1301/SUM(資本サービス!F1301,労働コスト!F1301))</f>
        <v>0.20447590709532681</v>
      </c>
      <c r="G1301" s="2">
        <f>IF(logVir!G1301="","",資本サービス!G1301/SUM(資本サービス!G1301,労働コスト!G1301))</f>
        <v>0.20381183317985702</v>
      </c>
      <c r="I1301" s="3">
        <v>42</v>
      </c>
      <c r="J1301" s="3">
        <v>27</v>
      </c>
      <c r="K1301" s="2" cm="1">
        <f t="array" ref="K1301">IF(C1301="","",0.5*(C1301+SUMPRODUCT(($B$1461:$B$1491=$J1301)*1,C$1461:C$1491)))</f>
        <v>0.21821408852961047</v>
      </c>
      <c r="L1301" s="2" cm="1">
        <f t="array" ref="L1301">IF(D1301="","",0.5*(D1301+SUMPRODUCT(($B$1461:$B$1491=$J1301)*1,D$1461:D$1491)))</f>
        <v>0.2130058716752822</v>
      </c>
      <c r="M1301" s="2" cm="1">
        <f t="array" ref="M1301">IF(E1301="","",0.5*(E1301+SUMPRODUCT(($B$1461:$B$1491=$J1301)*1,E$1461:E$1491)))</f>
        <v>0.21690399855172829</v>
      </c>
      <c r="N1301" s="2" cm="1">
        <f t="array" ref="N1301">IF(F1301="","",0.5*(F1301+SUMPRODUCT(($B$1461:$B$1491=$J1301)*1,F$1461:F$1491)))</f>
        <v>0.20220292551782437</v>
      </c>
      <c r="O1301" s="2" cm="1">
        <f t="array" ref="O1301">IF(G1301="","",0.5*(G1301+SUMPRODUCT(($B$1461:$B$1491=$J1301)*1,G$1461:G$1491)))</f>
        <v>0.19534050945081199</v>
      </c>
    </row>
    <row r="1302" spans="1:15" x14ac:dyDescent="0.55000000000000004">
      <c r="A1302" s="3">
        <v>42</v>
      </c>
      <c r="B1302" s="3">
        <v>28</v>
      </c>
      <c r="C1302" s="2">
        <f>IF(logVir!C1302="","",資本サービス!C1302/SUM(資本サービス!C1302,労働コスト!C1302))</f>
        <v>0.27407188615405176</v>
      </c>
      <c r="D1302" s="2">
        <f>IF(logVir!D1302="","",資本サービス!D1302/SUM(資本サービス!D1302,労働コスト!D1302))</f>
        <v>0.23081715845568121</v>
      </c>
      <c r="E1302" s="2">
        <f>IF(logVir!E1302="","",資本サービス!E1302/SUM(資本サービス!E1302,労働コスト!E1302))</f>
        <v>0.23208519505484035</v>
      </c>
      <c r="F1302" s="2">
        <f>IF(logVir!F1302="","",資本サービス!F1302/SUM(資本サービス!F1302,労働コスト!F1302))</f>
        <v>0.23307092919851763</v>
      </c>
      <c r="G1302" s="2">
        <f>IF(logVir!G1302="","",資本サービス!G1302/SUM(資本サービス!G1302,労働コスト!G1302))</f>
        <v>0.25199663853514015</v>
      </c>
      <c r="I1302" s="3">
        <v>42</v>
      </c>
      <c r="J1302" s="3">
        <v>28</v>
      </c>
      <c r="K1302" s="2" cm="1">
        <f t="array" ref="K1302">IF(C1302="","",0.5*(C1302+SUMPRODUCT(($B$1461:$B$1491=$J1302)*1,C$1461:C$1491)))</f>
        <v>0.33814602987190745</v>
      </c>
      <c r="L1302" s="2" cm="1">
        <f t="array" ref="L1302">IF(D1302="","",0.5*(D1302+SUMPRODUCT(($B$1461:$B$1491=$J1302)*1,D$1461:D$1491)))</f>
        <v>0.29371593646271443</v>
      </c>
      <c r="M1302" s="2" cm="1">
        <f t="array" ref="M1302">IF(E1302="","",0.5*(E1302+SUMPRODUCT(($B$1461:$B$1491=$J1302)*1,E$1461:E$1491)))</f>
        <v>0.27906418683648693</v>
      </c>
      <c r="N1302" s="2" cm="1">
        <f t="array" ref="N1302">IF(F1302="","",0.5*(F1302+SUMPRODUCT(($B$1461:$B$1491=$J1302)*1,F$1461:F$1491)))</f>
        <v>0.28291458275484638</v>
      </c>
      <c r="O1302" s="2" cm="1">
        <f t="array" ref="O1302">IF(G1302="","",0.5*(G1302+SUMPRODUCT(($B$1461:$B$1491=$J1302)*1,G$1461:G$1491)))</f>
        <v>0.29849215717472921</v>
      </c>
    </row>
    <row r="1303" spans="1:15" x14ac:dyDescent="0.55000000000000004">
      <c r="A1303" s="3">
        <v>42</v>
      </c>
      <c r="B1303" s="3">
        <v>29</v>
      </c>
      <c r="C1303" s="2">
        <f>IF(logVir!C1303="","",資本サービス!C1303/SUM(資本サービス!C1303,労働コスト!C1303))</f>
        <v>0.14589094240696318</v>
      </c>
      <c r="D1303" s="2">
        <f>IF(logVir!D1303="","",資本サービス!D1303/SUM(資本サービス!D1303,労働コスト!D1303))</f>
        <v>0.20365030948754281</v>
      </c>
      <c r="E1303" s="2">
        <f>IF(logVir!E1303="","",資本サービス!E1303/SUM(資本サービス!E1303,労働コスト!E1303))</f>
        <v>7.6871002927803175E-2</v>
      </c>
      <c r="F1303" s="2">
        <f>IF(logVir!F1303="","",資本サービス!F1303/SUM(資本サービス!F1303,労働コスト!F1303))</f>
        <v>0.12772584156019445</v>
      </c>
      <c r="G1303" s="2">
        <f>IF(logVir!G1303="","",資本サービス!G1303/SUM(資本サービス!G1303,労働コスト!G1303))</f>
        <v>0.11509776532726146</v>
      </c>
      <c r="I1303" s="3">
        <v>42</v>
      </c>
      <c r="J1303" s="3">
        <v>29</v>
      </c>
      <c r="K1303" s="2" cm="1">
        <f t="array" ref="K1303">IF(C1303="","",0.5*(C1303+SUMPRODUCT(($B$1461:$B$1491=$J1303)*1,C$1461:C$1491)))</f>
        <v>0.16871792426997859</v>
      </c>
      <c r="L1303" s="2" cm="1">
        <f t="array" ref="L1303">IF(D1303="","",0.5*(D1303+SUMPRODUCT(($B$1461:$B$1491=$J1303)*1,D$1461:D$1491)))</f>
        <v>0.19870431033901753</v>
      </c>
      <c r="M1303" s="2" cm="1">
        <f t="array" ref="M1303">IF(E1303="","",0.5*(E1303+SUMPRODUCT(($B$1461:$B$1491=$J1303)*1,E$1461:E$1491)))</f>
        <v>0.11812113975459756</v>
      </c>
      <c r="N1303" s="2" cm="1">
        <f t="array" ref="N1303">IF(F1303="","",0.5*(F1303+SUMPRODUCT(($B$1461:$B$1491=$J1303)*1,F$1461:F$1491)))</f>
        <v>0.15165465593346006</v>
      </c>
      <c r="O1303" s="2" cm="1">
        <f t="array" ref="O1303">IF(G1303="","",0.5*(G1303+SUMPRODUCT(($B$1461:$B$1491=$J1303)*1,G$1461:G$1491)))</f>
        <v>0.13944928238049464</v>
      </c>
    </row>
    <row r="1304" spans="1:15" x14ac:dyDescent="0.55000000000000004">
      <c r="A1304" s="3">
        <v>42</v>
      </c>
      <c r="B1304" s="3">
        <v>30</v>
      </c>
      <c r="C1304" s="2">
        <f>IF(logVir!C1304="","",資本サービス!C1304/SUM(資本サービス!C1304,労働コスト!C1304))</f>
        <v>8.9295482917504887E-2</v>
      </c>
      <c r="D1304" s="2">
        <f>IF(logVir!D1304="","",資本サービス!D1304/SUM(資本サービス!D1304,労働コスト!D1304))</f>
        <v>9.8104326162230096E-2</v>
      </c>
      <c r="E1304" s="2">
        <f>IF(logVir!E1304="","",資本サービス!E1304/SUM(資本サービス!E1304,労働コスト!E1304))</f>
        <v>8.1930171328024076E-2</v>
      </c>
      <c r="F1304" s="2">
        <f>IF(logVir!F1304="","",資本サービス!F1304/SUM(資本サービス!F1304,労働コスト!F1304))</f>
        <v>7.3522365194567202E-2</v>
      </c>
      <c r="G1304" s="2">
        <f>IF(logVir!G1304="","",資本サービス!G1304/SUM(資本サービス!G1304,労働コスト!G1304))</f>
        <v>0.1254533037413908</v>
      </c>
      <c r="I1304" s="3">
        <v>42</v>
      </c>
      <c r="J1304" s="3">
        <v>30</v>
      </c>
      <c r="K1304" s="2" cm="1">
        <f t="array" ref="K1304">IF(C1304="","",0.5*(C1304+SUMPRODUCT(($B$1461:$B$1491=$J1304)*1,C$1461:C$1491)))</f>
        <v>0.11185260010145007</v>
      </c>
      <c r="L1304" s="2" cm="1">
        <f t="array" ref="L1304">IF(D1304="","",0.5*(D1304+SUMPRODUCT(($B$1461:$B$1491=$J1304)*1,D$1461:D$1491)))</f>
        <v>0.10569267400156235</v>
      </c>
      <c r="M1304" s="2" cm="1">
        <f t="array" ref="M1304">IF(E1304="","",0.5*(E1304+SUMPRODUCT(($B$1461:$B$1491=$J1304)*1,E$1461:E$1491)))</f>
        <v>9.2192769658023282E-2</v>
      </c>
      <c r="N1304" s="2" cm="1">
        <f t="array" ref="N1304">IF(F1304="","",0.5*(F1304+SUMPRODUCT(($B$1461:$B$1491=$J1304)*1,F$1461:F$1491)))</f>
        <v>8.5906915024799899E-2</v>
      </c>
      <c r="O1304" s="2" cm="1">
        <f t="array" ref="O1304">IF(G1304="","",0.5*(G1304+SUMPRODUCT(($B$1461:$B$1491=$J1304)*1,G$1461:G$1491)))</f>
        <v>0.10560002878974876</v>
      </c>
    </row>
    <row r="1305" spans="1:15" x14ac:dyDescent="0.55000000000000004">
      <c r="A1305" s="3">
        <v>42</v>
      </c>
      <c r="B1305" s="3">
        <v>31</v>
      </c>
      <c r="C1305" s="2">
        <f>IF(logVir!C1305="","",資本サービス!C1305/SUM(資本サービス!C1305,労働コスト!C1305))</f>
        <v>0.21409383062645315</v>
      </c>
      <c r="D1305" s="2">
        <f>IF(logVir!D1305="","",資本サービス!D1305/SUM(資本サービス!D1305,労働コスト!D1305))</f>
        <v>0.2484538313168517</v>
      </c>
      <c r="E1305" s="2">
        <f>IF(logVir!E1305="","",資本サービス!E1305/SUM(資本サービス!E1305,労働コスト!E1305))</f>
        <v>0.20792264451335626</v>
      </c>
      <c r="F1305" s="2">
        <f>IF(logVir!F1305="","",資本サービス!F1305/SUM(資本サービス!F1305,労働コスト!F1305))</f>
        <v>0.19629358937328595</v>
      </c>
      <c r="G1305" s="2">
        <f>IF(logVir!G1305="","",資本サービス!G1305/SUM(資本サービス!G1305,労働コスト!G1305))</f>
        <v>0.20216332641248375</v>
      </c>
      <c r="I1305" s="3">
        <v>42</v>
      </c>
      <c r="J1305" s="3">
        <v>31</v>
      </c>
      <c r="K1305" s="2" cm="1">
        <f t="array" ref="K1305">IF(C1305="","",0.5*(C1305+SUMPRODUCT(($B$1461:$B$1491=$J1305)*1,C$1461:C$1491)))</f>
        <v>0.22253406399610798</v>
      </c>
      <c r="L1305" s="2" cm="1">
        <f t="array" ref="L1305">IF(D1305="","",0.5*(D1305+SUMPRODUCT(($B$1461:$B$1491=$J1305)*1,D$1461:D$1491)))</f>
        <v>0.2463988473665632</v>
      </c>
      <c r="M1305" s="2" cm="1">
        <f t="array" ref="M1305">IF(E1305="","",0.5*(E1305+SUMPRODUCT(($B$1461:$B$1491=$J1305)*1,E$1461:E$1491)))</f>
        <v>0.21132409606865996</v>
      </c>
      <c r="N1305" s="2" cm="1">
        <f t="array" ref="N1305">IF(F1305="","",0.5*(F1305+SUMPRODUCT(($B$1461:$B$1491=$J1305)*1,F$1461:F$1491)))</f>
        <v>0.20124990605967857</v>
      </c>
      <c r="O1305" s="2" cm="1">
        <f t="array" ref="O1305">IF(G1305="","",0.5*(G1305+SUMPRODUCT(($B$1461:$B$1491=$J1305)*1,G$1461:G$1491)))</f>
        <v>0.20130000537584064</v>
      </c>
    </row>
    <row r="1306" spans="1:15" x14ac:dyDescent="0.55000000000000004">
      <c r="A1306" s="3">
        <v>43</v>
      </c>
      <c r="B1306" s="3">
        <v>1</v>
      </c>
      <c r="C1306" s="2">
        <f>IF(logVir!C1306="","",資本サービス!C1306/SUM(資本サービス!C1306,労働コスト!C1306))</f>
        <v>0.50522909786172199</v>
      </c>
      <c r="D1306" s="2">
        <f>IF(logVir!D1306="","",資本サービス!D1306/SUM(資本サービス!D1306,労働コスト!D1306))</f>
        <v>0.31786030159496415</v>
      </c>
      <c r="E1306" s="2">
        <f>IF(logVir!E1306="","",資本サービス!E1306/SUM(資本サービス!E1306,労働コスト!E1306))</f>
        <v>0.29108603233839675</v>
      </c>
      <c r="F1306" s="2">
        <f>IF(logVir!F1306="","",資本サービス!F1306/SUM(資本サービス!F1306,労働コスト!F1306))</f>
        <v>0.28182263672545999</v>
      </c>
      <c r="G1306" s="2">
        <f>IF(logVir!G1306="","",資本サービス!G1306/SUM(資本サービス!G1306,労働コスト!G1306))</f>
        <v>0.23546519249252446</v>
      </c>
      <c r="I1306" s="3">
        <v>43</v>
      </c>
      <c r="J1306" s="3">
        <v>1</v>
      </c>
      <c r="K1306" s="2" cm="1">
        <f t="array" ref="K1306">IF(C1306="","",0.5*(C1306+SUMPRODUCT(($B$1461:$B$1491=$J1306)*1,C$1461:C$1491)))</f>
        <v>0.49054617391156169</v>
      </c>
      <c r="L1306" s="2" cm="1">
        <f t="array" ref="L1306">IF(D1306="","",0.5*(D1306+SUMPRODUCT(($B$1461:$B$1491=$J1306)*1,D$1461:D$1491)))</f>
        <v>0.33434836317064015</v>
      </c>
      <c r="M1306" s="2" cm="1">
        <f t="array" ref="M1306">IF(E1306="","",0.5*(E1306+SUMPRODUCT(($B$1461:$B$1491=$J1306)*1,E$1461:E$1491)))</f>
        <v>0.31465862324980098</v>
      </c>
      <c r="N1306" s="2" cm="1">
        <f t="array" ref="N1306">IF(F1306="","",0.5*(F1306+SUMPRODUCT(($B$1461:$B$1491=$J1306)*1,F$1461:F$1491)))</f>
        <v>0.31209056572342808</v>
      </c>
      <c r="O1306" s="2" cm="1">
        <f t="array" ref="O1306">IF(G1306="","",0.5*(G1306+SUMPRODUCT(($B$1461:$B$1491=$J1306)*1,G$1461:G$1491)))</f>
        <v>0.27745029048990133</v>
      </c>
    </row>
    <row r="1307" spans="1:15" x14ac:dyDescent="0.55000000000000004">
      <c r="A1307" s="3">
        <v>43</v>
      </c>
      <c r="B1307" s="3">
        <v>2</v>
      </c>
      <c r="C1307" s="2">
        <f>IF(logVir!C1307="","",資本サービス!C1307/SUM(資本サービス!C1307,労働コスト!C1307))</f>
        <v>0.47014807227295219</v>
      </c>
      <c r="D1307" s="2">
        <f>IF(logVir!D1307="","",資本サービス!D1307/SUM(資本サービス!D1307,労働コスト!D1307))</f>
        <v>0.53497832023562553</v>
      </c>
      <c r="E1307" s="2">
        <f>IF(logVir!E1307="","",資本サービス!E1307/SUM(資本サービス!E1307,労働コスト!E1307))</f>
        <v>0.53614372664539878</v>
      </c>
      <c r="F1307" s="2">
        <f>IF(logVir!F1307="","",資本サービス!F1307/SUM(資本サービス!F1307,労働コスト!F1307))</f>
        <v>0.54362772615560162</v>
      </c>
      <c r="G1307" s="2">
        <f>IF(logVir!G1307="","",資本サービス!G1307/SUM(資本サービス!G1307,労働コスト!G1307))</f>
        <v>0.41807731188391783</v>
      </c>
      <c r="I1307" s="3">
        <v>43</v>
      </c>
      <c r="J1307" s="3">
        <v>2</v>
      </c>
      <c r="K1307" s="2" cm="1">
        <f t="array" ref="K1307">IF(C1307="","",0.5*(C1307+SUMPRODUCT(($B$1461:$B$1491=$J1307)*1,C$1461:C$1491)))</f>
        <v>0.47279726981874726</v>
      </c>
      <c r="L1307" s="2" cm="1">
        <f t="array" ref="L1307">IF(D1307="","",0.5*(D1307+SUMPRODUCT(($B$1461:$B$1491=$J1307)*1,D$1461:D$1491)))</f>
        <v>0.47118014348269621</v>
      </c>
      <c r="M1307" s="2" cm="1">
        <f t="array" ref="M1307">IF(E1307="","",0.5*(E1307+SUMPRODUCT(($B$1461:$B$1491=$J1307)*1,E$1461:E$1491)))</f>
        <v>0.50892416583420375</v>
      </c>
      <c r="N1307" s="2" cm="1">
        <f t="array" ref="N1307">IF(F1307="","",0.5*(F1307+SUMPRODUCT(($B$1461:$B$1491=$J1307)*1,F$1461:F$1491)))</f>
        <v>0.51382015049759266</v>
      </c>
      <c r="O1307" s="2" cm="1">
        <f t="array" ref="O1307">IF(G1307="","",0.5*(G1307+SUMPRODUCT(($B$1461:$B$1491=$J1307)*1,G$1461:G$1491)))</f>
        <v>0.41249118368083904</v>
      </c>
    </row>
    <row r="1308" spans="1:15" x14ac:dyDescent="0.55000000000000004">
      <c r="A1308" s="3">
        <v>43</v>
      </c>
      <c r="B1308" s="3">
        <v>3</v>
      </c>
      <c r="C1308" s="2">
        <f>IF(logVir!C1308="","",資本サービス!C1308/SUM(資本サービス!C1308,労働コスト!C1308))</f>
        <v>0.23709337645256187</v>
      </c>
      <c r="D1308" s="2">
        <f>IF(logVir!D1308="","",資本サービス!D1308/SUM(資本サービス!D1308,労働コスト!D1308))</f>
        <v>0.20921067311947922</v>
      </c>
      <c r="E1308" s="2">
        <f>IF(logVir!E1308="","",資本サービス!E1308/SUM(資本サービス!E1308,労働コスト!E1308))</f>
        <v>0.20568145891495132</v>
      </c>
      <c r="F1308" s="2">
        <f>IF(logVir!F1308="","",資本サービス!F1308/SUM(資本サービス!F1308,労働コスト!F1308))</f>
        <v>0.22177014027689532</v>
      </c>
      <c r="G1308" s="2">
        <f>IF(logVir!G1308="","",資本サービス!G1308/SUM(資本サービス!G1308,労働コスト!G1308))</f>
        <v>0.21198924922001802</v>
      </c>
      <c r="I1308" s="3">
        <v>43</v>
      </c>
      <c r="J1308" s="3">
        <v>3</v>
      </c>
      <c r="K1308" s="2" cm="1">
        <f t="array" ref="K1308">IF(C1308="","",0.5*(C1308+SUMPRODUCT(($B$1461:$B$1491=$J1308)*1,C$1461:C$1491)))</f>
        <v>0.26986266432428557</v>
      </c>
      <c r="L1308" s="2" cm="1">
        <f t="array" ref="L1308">IF(D1308="","",0.5*(D1308+SUMPRODUCT(($B$1461:$B$1491=$J1308)*1,D$1461:D$1491)))</f>
        <v>0.23839476084147346</v>
      </c>
      <c r="M1308" s="2" cm="1">
        <f t="array" ref="M1308">IF(E1308="","",0.5*(E1308+SUMPRODUCT(($B$1461:$B$1491=$J1308)*1,E$1461:E$1491)))</f>
        <v>0.22855133301188646</v>
      </c>
      <c r="N1308" s="2" cm="1">
        <f t="array" ref="N1308">IF(F1308="","",0.5*(F1308+SUMPRODUCT(($B$1461:$B$1491=$J1308)*1,F$1461:F$1491)))</f>
        <v>0.23745993634567664</v>
      </c>
      <c r="O1308" s="2" cm="1">
        <f t="array" ref="O1308">IF(G1308="","",0.5*(G1308+SUMPRODUCT(($B$1461:$B$1491=$J1308)*1,G$1461:G$1491)))</f>
        <v>0.21614960762084429</v>
      </c>
    </row>
    <row r="1309" spans="1:15" x14ac:dyDescent="0.55000000000000004">
      <c r="A1309" s="3">
        <v>43</v>
      </c>
      <c r="B1309" s="3">
        <v>4</v>
      </c>
      <c r="C1309" s="2">
        <f>IF(logVir!C1309="","",資本サービス!C1309/SUM(資本サービス!C1309,労働コスト!C1309))</f>
        <v>0.14250502062182174</v>
      </c>
      <c r="D1309" s="2">
        <f>IF(logVir!D1309="","",資本サービス!D1309/SUM(資本サービス!D1309,労働コスト!D1309))</f>
        <v>0.1792984552100611</v>
      </c>
      <c r="E1309" s="2">
        <f>IF(logVir!E1309="","",資本サービス!E1309/SUM(資本サービス!E1309,労働コスト!E1309))</f>
        <v>0.17390994735764434</v>
      </c>
      <c r="F1309" s="2">
        <f>IF(logVir!F1309="","",資本サービス!F1309/SUM(資本サービス!F1309,労働コスト!F1309))</f>
        <v>0.17900083663428393</v>
      </c>
      <c r="G1309" s="2">
        <f>IF(logVir!G1309="","",資本サービス!G1309/SUM(資本サービス!G1309,労働コスト!G1309))</f>
        <v>0.16871137883279899</v>
      </c>
      <c r="I1309" s="3">
        <v>43</v>
      </c>
      <c r="J1309" s="3">
        <v>4</v>
      </c>
      <c r="K1309" s="2" cm="1">
        <f t="array" ref="K1309">IF(C1309="","",0.5*(C1309+SUMPRODUCT(($B$1461:$B$1491=$J1309)*1,C$1461:C$1491)))</f>
        <v>0.19033161291797268</v>
      </c>
      <c r="L1309" s="2" cm="1">
        <f t="array" ref="L1309">IF(D1309="","",0.5*(D1309+SUMPRODUCT(($B$1461:$B$1491=$J1309)*1,D$1461:D$1491)))</f>
        <v>0.22034601124799369</v>
      </c>
      <c r="M1309" s="2" cm="1">
        <f t="array" ref="M1309">IF(E1309="","",0.5*(E1309+SUMPRODUCT(($B$1461:$B$1491=$J1309)*1,E$1461:E$1491)))</f>
        <v>0.20998228420745269</v>
      </c>
      <c r="N1309" s="2" cm="1">
        <f t="array" ref="N1309">IF(F1309="","",0.5*(F1309+SUMPRODUCT(($B$1461:$B$1491=$J1309)*1,F$1461:F$1491)))</f>
        <v>0.21586084963938296</v>
      </c>
      <c r="O1309" s="2" cm="1">
        <f t="array" ref="O1309">IF(G1309="","",0.5*(G1309+SUMPRODUCT(($B$1461:$B$1491=$J1309)*1,G$1461:G$1491)))</f>
        <v>0.19931795916178252</v>
      </c>
    </row>
    <row r="1310" spans="1:15" x14ac:dyDescent="0.55000000000000004">
      <c r="A1310" s="3">
        <v>43</v>
      </c>
      <c r="B1310" s="3">
        <v>5</v>
      </c>
      <c r="C1310" s="2">
        <f>IF(logVir!C1310="","",資本サービス!C1310/SUM(資本サービス!C1310,労働コスト!C1310))</f>
        <v>0.44576150401360048</v>
      </c>
      <c r="D1310" s="2">
        <f>IF(logVir!D1310="","",資本サービス!D1310/SUM(資本サービス!D1310,労働コスト!D1310))</f>
        <v>0.39417830097349482</v>
      </c>
      <c r="E1310" s="2">
        <f>IF(logVir!E1310="","",資本サービス!E1310/SUM(資本サービス!E1310,労働コスト!E1310))</f>
        <v>0.35120466616520124</v>
      </c>
      <c r="F1310" s="2">
        <f>IF(logVir!F1310="","",資本サービス!F1310/SUM(資本サービス!F1310,労働コスト!F1310))</f>
        <v>0.31804598337224177</v>
      </c>
      <c r="G1310" s="2">
        <f>IF(logVir!G1310="","",資本サービス!G1310/SUM(資本サービス!G1310,労働コスト!G1310))</f>
        <v>0.31368216194480547</v>
      </c>
      <c r="I1310" s="3">
        <v>43</v>
      </c>
      <c r="J1310" s="3">
        <v>5</v>
      </c>
      <c r="K1310" s="2" cm="1">
        <f t="array" ref="K1310">IF(C1310="","",0.5*(C1310+SUMPRODUCT(($B$1461:$B$1491=$J1310)*1,C$1461:C$1491)))</f>
        <v>0.40040971297433775</v>
      </c>
      <c r="L1310" s="2" cm="1">
        <f t="array" ref="L1310">IF(D1310="","",0.5*(D1310+SUMPRODUCT(($B$1461:$B$1491=$J1310)*1,D$1461:D$1491)))</f>
        <v>0.35774620100609422</v>
      </c>
      <c r="M1310" s="2" cm="1">
        <f t="array" ref="M1310">IF(E1310="","",0.5*(E1310+SUMPRODUCT(($B$1461:$B$1491=$J1310)*1,E$1461:E$1491)))</f>
        <v>0.3234686057865736</v>
      </c>
      <c r="N1310" s="2" cm="1">
        <f t="array" ref="N1310">IF(F1310="","",0.5*(F1310+SUMPRODUCT(($B$1461:$B$1491=$J1310)*1,F$1461:F$1491)))</f>
        <v>0.30339221714891118</v>
      </c>
      <c r="O1310" s="2" cm="1">
        <f t="array" ref="O1310">IF(G1310="","",0.5*(G1310+SUMPRODUCT(($B$1461:$B$1491=$J1310)*1,G$1461:G$1491)))</f>
        <v>0.28980908667069571</v>
      </c>
    </row>
    <row r="1311" spans="1:15" x14ac:dyDescent="0.55000000000000004">
      <c r="A1311" s="3">
        <v>43</v>
      </c>
      <c r="B1311" s="3">
        <v>6</v>
      </c>
      <c r="C1311" s="2">
        <f>IF(logVir!C1311="","",資本サービス!C1311/SUM(資本サービス!C1311,労働コスト!C1311))</f>
        <v>0.64555273092445953</v>
      </c>
      <c r="D1311" s="2">
        <f>IF(logVir!D1311="","",資本サービス!D1311/SUM(資本サービス!D1311,労働コスト!D1311))</f>
        <v>0.62348026827101632</v>
      </c>
      <c r="E1311" s="2">
        <f>IF(logVir!E1311="","",資本サービス!E1311/SUM(資本サービス!E1311,労働コスト!E1311))</f>
        <v>0.67015995143006113</v>
      </c>
      <c r="F1311" s="2">
        <f>IF(logVir!F1311="","",資本サービス!F1311/SUM(資本サービス!F1311,労働コスト!F1311))</f>
        <v>0.63262694032025524</v>
      </c>
      <c r="G1311" s="2">
        <f>IF(logVir!G1311="","",資本サービス!G1311/SUM(資本サービス!G1311,労働コスト!G1311))</f>
        <v>0.58322340564071529</v>
      </c>
      <c r="I1311" s="3">
        <v>43</v>
      </c>
      <c r="J1311" s="3">
        <v>6</v>
      </c>
      <c r="K1311" s="2" cm="1">
        <f t="array" ref="K1311">IF(C1311="","",0.5*(C1311+SUMPRODUCT(($B$1461:$B$1491=$J1311)*1,C$1461:C$1491)))</f>
        <v>0.63242149825618588</v>
      </c>
      <c r="L1311" s="2" cm="1">
        <f t="array" ref="L1311">IF(D1311="","",0.5*(D1311+SUMPRODUCT(($B$1461:$B$1491=$J1311)*1,D$1461:D$1491)))</f>
        <v>0.60470792696261211</v>
      </c>
      <c r="M1311" s="2" cm="1">
        <f t="array" ref="M1311">IF(E1311="","",0.5*(E1311+SUMPRODUCT(($B$1461:$B$1491=$J1311)*1,E$1461:E$1491)))</f>
        <v>0.62934030763315341</v>
      </c>
      <c r="N1311" s="2" cm="1">
        <f t="array" ref="N1311">IF(F1311="","",0.5*(F1311+SUMPRODUCT(($B$1461:$B$1491=$J1311)*1,F$1461:F$1491)))</f>
        <v>0.61528746423786163</v>
      </c>
      <c r="O1311" s="2" cm="1">
        <f t="array" ref="O1311">IF(G1311="","",0.5*(G1311+SUMPRODUCT(($B$1461:$B$1491=$J1311)*1,G$1461:G$1491)))</f>
        <v>0.57303581868164732</v>
      </c>
    </row>
    <row r="1312" spans="1:15" x14ac:dyDescent="0.55000000000000004">
      <c r="A1312" s="3">
        <v>43</v>
      </c>
      <c r="B1312" s="3">
        <v>7</v>
      </c>
      <c r="C1312" s="2">
        <f>IF(logVir!C1312="","",資本サービス!C1312/SUM(資本サービス!C1312,労働コスト!C1312))</f>
        <v>0.29993011332301833</v>
      </c>
      <c r="D1312" s="2">
        <f>IF(logVir!D1312="","",資本サービス!D1312/SUM(資本サービス!D1312,労働コスト!D1312))</f>
        <v>0.26025088830624654</v>
      </c>
      <c r="E1312" s="2">
        <f>IF(logVir!E1312="","",資本サービス!E1312/SUM(資本サービス!E1312,労働コスト!E1312))</f>
        <v>0.26438805479134653</v>
      </c>
      <c r="F1312" s="2">
        <f>IF(logVir!F1312="","",資本サービス!F1312/SUM(資本サービス!F1312,労働コスト!F1312))</f>
        <v>0.25004833492929879</v>
      </c>
      <c r="G1312" s="2">
        <f>IF(logVir!G1312="","",資本サービス!G1312/SUM(資本サービス!G1312,労働コスト!G1312))</f>
        <v>0.2495408977689022</v>
      </c>
      <c r="I1312" s="3">
        <v>43</v>
      </c>
      <c r="J1312" s="3">
        <v>7</v>
      </c>
      <c r="K1312" s="2" cm="1">
        <f t="array" ref="K1312">IF(C1312="","",0.5*(C1312+SUMPRODUCT(($B$1461:$B$1491=$J1312)*1,C$1461:C$1491)))</f>
        <v>0.34003823900565178</v>
      </c>
      <c r="L1312" s="2" cm="1">
        <f t="array" ref="L1312">IF(D1312="","",0.5*(D1312+SUMPRODUCT(($B$1461:$B$1491=$J1312)*1,D$1461:D$1491)))</f>
        <v>0.29871287177211286</v>
      </c>
      <c r="M1312" s="2" cm="1">
        <f t="array" ref="M1312">IF(E1312="","",0.5*(E1312+SUMPRODUCT(($B$1461:$B$1491=$J1312)*1,E$1461:E$1491)))</f>
        <v>0.29375266636808994</v>
      </c>
      <c r="N1312" s="2" cm="1">
        <f t="array" ref="N1312">IF(F1312="","",0.5*(F1312+SUMPRODUCT(($B$1461:$B$1491=$J1312)*1,F$1461:F$1491)))</f>
        <v>0.28644490439444709</v>
      </c>
      <c r="O1312" s="2" cm="1">
        <f t="array" ref="O1312">IF(G1312="","",0.5*(G1312+SUMPRODUCT(($B$1461:$B$1491=$J1312)*1,G$1461:G$1491)))</f>
        <v>0.27312800187112141</v>
      </c>
    </row>
    <row r="1313" spans="1:15" x14ac:dyDescent="0.55000000000000004">
      <c r="A1313" s="3">
        <v>43</v>
      </c>
      <c r="B1313" s="3">
        <v>8</v>
      </c>
      <c r="C1313" s="2">
        <f>IF(logVir!C1313="","",資本サービス!C1313/SUM(資本サービス!C1313,労働コスト!C1313))</f>
        <v>0.30180863250026646</v>
      </c>
      <c r="D1313" s="2">
        <f>IF(logVir!D1313="","",資本サービス!D1313/SUM(資本サービス!D1313,労働コスト!D1313))</f>
        <v>0.25995118910371412</v>
      </c>
      <c r="E1313" s="2">
        <f>IF(logVir!E1313="","",資本サービス!E1313/SUM(資本サービス!E1313,労働コスト!E1313))</f>
        <v>0.27341291911223609</v>
      </c>
      <c r="F1313" s="2">
        <f>IF(logVir!F1313="","",資本サービス!F1313/SUM(資本サービス!F1313,労働コスト!F1313))</f>
        <v>0.27147226578262934</v>
      </c>
      <c r="G1313" s="2">
        <f>IF(logVir!G1313="","",資本サービス!G1313/SUM(資本サービス!G1313,労働コスト!G1313))</f>
        <v>0.32061449152957572</v>
      </c>
      <c r="I1313" s="3">
        <v>43</v>
      </c>
      <c r="J1313" s="3">
        <v>8</v>
      </c>
      <c r="K1313" s="2" cm="1">
        <f t="array" ref="K1313">IF(C1313="","",0.5*(C1313+SUMPRODUCT(($B$1461:$B$1491=$J1313)*1,C$1461:C$1491)))</f>
        <v>0.37598927999641035</v>
      </c>
      <c r="L1313" s="2" cm="1">
        <f t="array" ref="L1313">IF(D1313="","",0.5*(D1313+SUMPRODUCT(($B$1461:$B$1491=$J1313)*1,D$1461:D$1491)))</f>
        <v>0.33052569139165922</v>
      </c>
      <c r="M1313" s="2" cm="1">
        <f t="array" ref="M1313">IF(E1313="","",0.5*(E1313+SUMPRODUCT(($B$1461:$B$1491=$J1313)*1,E$1461:E$1491)))</f>
        <v>0.33701434712865108</v>
      </c>
      <c r="N1313" s="2" cm="1">
        <f t="array" ref="N1313">IF(F1313="","",0.5*(F1313+SUMPRODUCT(($B$1461:$B$1491=$J1313)*1,F$1461:F$1491)))</f>
        <v>0.34056459040559672</v>
      </c>
      <c r="O1313" s="2" cm="1">
        <f t="array" ref="O1313">IF(G1313="","",0.5*(G1313+SUMPRODUCT(($B$1461:$B$1491=$J1313)*1,G$1461:G$1491)))</f>
        <v>0.3508619645542248</v>
      </c>
    </row>
    <row r="1314" spans="1:15" x14ac:dyDescent="0.55000000000000004">
      <c r="A1314" s="3">
        <v>43</v>
      </c>
      <c r="B1314" s="3">
        <v>9</v>
      </c>
      <c r="C1314" s="2">
        <f>IF(logVir!C1314="","",資本サービス!C1314/SUM(資本サービス!C1314,労働コスト!C1314))</f>
        <v>0.17321055822589815</v>
      </c>
      <c r="D1314" s="2">
        <f>IF(logVir!D1314="","",資本サービス!D1314/SUM(資本サービス!D1314,労働コスト!D1314))</f>
        <v>0.18515236563962539</v>
      </c>
      <c r="E1314" s="2">
        <f>IF(logVir!E1314="","",資本サービス!E1314/SUM(資本サービス!E1314,労働コスト!E1314))</f>
        <v>0.16202594525296593</v>
      </c>
      <c r="F1314" s="2">
        <f>IF(logVir!F1314="","",資本サービス!F1314/SUM(資本サービス!F1314,労働コスト!F1314))</f>
        <v>0.15188076667685438</v>
      </c>
      <c r="G1314" s="2">
        <f>IF(logVir!G1314="","",資本サービス!G1314/SUM(資本サービス!G1314,労働コスト!G1314))</f>
        <v>0.15535027333844101</v>
      </c>
      <c r="I1314" s="3">
        <v>43</v>
      </c>
      <c r="J1314" s="3">
        <v>9</v>
      </c>
      <c r="K1314" s="2" cm="1">
        <f t="array" ref="K1314">IF(C1314="","",0.5*(C1314+SUMPRODUCT(($B$1461:$B$1491=$J1314)*1,C$1461:C$1491)))</f>
        <v>0.18859883957095969</v>
      </c>
      <c r="L1314" s="2" cm="1">
        <f t="array" ref="L1314">IF(D1314="","",0.5*(D1314+SUMPRODUCT(($B$1461:$B$1491=$J1314)*1,D$1461:D$1491)))</f>
        <v>0.18901256431850735</v>
      </c>
      <c r="M1314" s="2" cm="1">
        <f t="array" ref="M1314">IF(E1314="","",0.5*(E1314+SUMPRODUCT(($B$1461:$B$1491=$J1314)*1,E$1461:E$1491)))</f>
        <v>0.16444074765321853</v>
      </c>
      <c r="N1314" s="2" cm="1">
        <f t="array" ref="N1314">IF(F1314="","",0.5*(F1314+SUMPRODUCT(($B$1461:$B$1491=$J1314)*1,F$1461:F$1491)))</f>
        <v>0.15800160663568033</v>
      </c>
      <c r="O1314" s="2" cm="1">
        <f t="array" ref="O1314">IF(G1314="","",0.5*(G1314+SUMPRODUCT(($B$1461:$B$1491=$J1314)*1,G$1461:G$1491)))</f>
        <v>0.14885713402915116</v>
      </c>
    </row>
    <row r="1315" spans="1:15" x14ac:dyDescent="0.55000000000000004">
      <c r="A1315" s="3">
        <v>43</v>
      </c>
      <c r="B1315" s="3">
        <v>10</v>
      </c>
      <c r="C1315" s="2">
        <f>IF(logVir!C1315="","",資本サービス!C1315/SUM(資本サービス!C1315,労働コスト!C1315))</f>
        <v>0.40271063254255618</v>
      </c>
      <c r="D1315" s="2">
        <f>IF(logVir!D1315="","",資本サービス!D1315/SUM(資本サービス!D1315,労働コスト!D1315))</f>
        <v>0.39284883915365421</v>
      </c>
      <c r="E1315" s="2">
        <f>IF(logVir!E1315="","",資本サービス!E1315/SUM(資本サービス!E1315,労働コスト!E1315))</f>
        <v>0.38560218246099792</v>
      </c>
      <c r="F1315" s="2">
        <f>IF(logVir!F1315="","",資本サービス!F1315/SUM(資本サービス!F1315,労働コスト!F1315))</f>
        <v>0.36696755987991947</v>
      </c>
      <c r="G1315" s="2">
        <f>IF(logVir!G1315="","",資本サービス!G1315/SUM(資本サービス!G1315,労働コスト!G1315))</f>
        <v>0.33981251956405201</v>
      </c>
      <c r="I1315" s="3">
        <v>43</v>
      </c>
      <c r="J1315" s="3">
        <v>10</v>
      </c>
      <c r="K1315" s="2" cm="1">
        <f t="array" ref="K1315">IF(C1315="","",0.5*(C1315+SUMPRODUCT(($B$1461:$B$1491=$J1315)*1,C$1461:C$1491)))</f>
        <v>0.38810088413143118</v>
      </c>
      <c r="L1315" s="2" cm="1">
        <f t="array" ref="L1315">IF(D1315="","",0.5*(D1315+SUMPRODUCT(($B$1461:$B$1491=$J1315)*1,D$1461:D$1491)))</f>
        <v>0.37497565296225432</v>
      </c>
      <c r="M1315" s="2" cm="1">
        <f t="array" ref="M1315">IF(E1315="","",0.5*(E1315+SUMPRODUCT(($B$1461:$B$1491=$J1315)*1,E$1461:E$1491)))</f>
        <v>0.35305979340306048</v>
      </c>
      <c r="N1315" s="2" cm="1">
        <f t="array" ref="N1315">IF(F1315="","",0.5*(F1315+SUMPRODUCT(($B$1461:$B$1491=$J1315)*1,F$1461:F$1491)))</f>
        <v>0.34389560058691354</v>
      </c>
      <c r="O1315" s="2" cm="1">
        <f t="array" ref="O1315">IF(G1315="","",0.5*(G1315+SUMPRODUCT(($B$1461:$B$1491=$J1315)*1,G$1461:G$1491)))</f>
        <v>0.31238250858856376</v>
      </c>
    </row>
    <row r="1316" spans="1:15" x14ac:dyDescent="0.55000000000000004">
      <c r="A1316" s="3">
        <v>43</v>
      </c>
      <c r="B1316" s="3">
        <v>11</v>
      </c>
      <c r="C1316" s="2">
        <f>IF(logVir!C1316="","",資本サービス!C1316/SUM(資本サービス!C1316,労働コスト!C1316))</f>
        <v>0.51178143685491928</v>
      </c>
      <c r="D1316" s="2">
        <f>IF(logVir!D1316="","",資本サービス!D1316/SUM(資本サービス!D1316,労働コスト!D1316))</f>
        <v>0.55888553619484105</v>
      </c>
      <c r="E1316" s="2">
        <f>IF(logVir!E1316="","",資本サービス!E1316/SUM(資本サービス!E1316,労働コスト!E1316))</f>
        <v>0.54190504457070099</v>
      </c>
      <c r="F1316" s="2">
        <f>IF(logVir!F1316="","",資本サービス!F1316/SUM(資本サービス!F1316,労働コスト!F1316))</f>
        <v>0.51245213545780566</v>
      </c>
      <c r="G1316" s="2">
        <f>IF(logVir!G1316="","",資本サービス!G1316/SUM(資本サービス!G1316,労働コスト!G1316))</f>
        <v>0.52366444647211707</v>
      </c>
      <c r="I1316" s="3">
        <v>43</v>
      </c>
      <c r="J1316" s="3">
        <v>11</v>
      </c>
      <c r="K1316" s="2" cm="1">
        <f t="array" ref="K1316">IF(C1316="","",0.5*(C1316+SUMPRODUCT(($B$1461:$B$1491=$J1316)*1,C$1461:C$1491)))</f>
        <v>0.47347535317996825</v>
      </c>
      <c r="L1316" s="2" cm="1">
        <f t="array" ref="L1316">IF(D1316="","",0.5*(D1316+SUMPRODUCT(($B$1461:$B$1491=$J1316)*1,D$1461:D$1491)))</f>
        <v>0.49544579772214847</v>
      </c>
      <c r="M1316" s="2" cm="1">
        <f t="array" ref="M1316">IF(E1316="","",0.5*(E1316+SUMPRODUCT(($B$1461:$B$1491=$J1316)*1,E$1461:E$1491)))</f>
        <v>0.48072244840036721</v>
      </c>
      <c r="N1316" s="2" cm="1">
        <f t="array" ref="N1316">IF(F1316="","",0.5*(F1316+SUMPRODUCT(($B$1461:$B$1491=$J1316)*1,F$1461:F$1491)))</f>
        <v>0.46989036613636598</v>
      </c>
      <c r="O1316" s="2" cm="1">
        <f t="array" ref="O1316">IF(G1316="","",0.5*(G1316+SUMPRODUCT(($B$1461:$B$1491=$J1316)*1,G$1461:G$1491)))</f>
        <v>0.46486006085020115</v>
      </c>
    </row>
    <row r="1317" spans="1:15" x14ac:dyDescent="0.55000000000000004">
      <c r="A1317" s="3">
        <v>43</v>
      </c>
      <c r="B1317" s="3">
        <v>12</v>
      </c>
      <c r="C1317" s="2">
        <f>IF(logVir!C1317="","",資本サービス!C1317/SUM(資本サービス!C1317,労働コスト!C1317))</f>
        <v>0.51054436383290625</v>
      </c>
      <c r="D1317" s="2">
        <f>IF(logVir!D1317="","",資本サービス!D1317/SUM(資本サービス!D1317,労働コスト!D1317))</f>
        <v>0.45675554908501242</v>
      </c>
      <c r="E1317" s="2">
        <f>IF(logVir!E1317="","",資本サービス!E1317/SUM(資本サービス!E1317,労働コスト!E1317))</f>
        <v>0.51218160011288794</v>
      </c>
      <c r="F1317" s="2">
        <f>IF(logVir!F1317="","",資本サービス!F1317/SUM(資本サービス!F1317,労働コスト!F1317))</f>
        <v>0.50992978515762166</v>
      </c>
      <c r="G1317" s="2">
        <f>IF(logVir!G1317="","",資本サービス!G1317/SUM(資本サービス!G1317,労働コスト!G1317))</f>
        <v>0.52242680129127728</v>
      </c>
      <c r="I1317" s="3">
        <v>43</v>
      </c>
      <c r="J1317" s="3">
        <v>12</v>
      </c>
      <c r="K1317" s="2" cm="1">
        <f t="array" ref="K1317">IF(C1317="","",0.5*(C1317+SUMPRODUCT(($B$1461:$B$1491=$J1317)*1,C$1461:C$1491)))</f>
        <v>0.5108796250216987</v>
      </c>
      <c r="L1317" s="2" cm="1">
        <f t="array" ref="L1317">IF(D1317="","",0.5*(D1317+SUMPRODUCT(($B$1461:$B$1491=$J1317)*1,D$1461:D$1491)))</f>
        <v>0.47187186105979878</v>
      </c>
      <c r="M1317" s="2" cm="1">
        <f t="array" ref="M1317">IF(E1317="","",0.5*(E1317+SUMPRODUCT(($B$1461:$B$1491=$J1317)*1,E$1461:E$1491)))</f>
        <v>0.4990014630294789</v>
      </c>
      <c r="N1317" s="2" cm="1">
        <f t="array" ref="N1317">IF(F1317="","",0.5*(F1317+SUMPRODUCT(($B$1461:$B$1491=$J1317)*1,F$1461:F$1491)))</f>
        <v>0.49559014497154474</v>
      </c>
      <c r="O1317" s="2" cm="1">
        <f t="array" ref="O1317">IF(G1317="","",0.5*(G1317+SUMPRODUCT(($B$1461:$B$1491=$J1317)*1,G$1461:G$1491)))</f>
        <v>0.48021455658387124</v>
      </c>
    </row>
    <row r="1318" spans="1:15" x14ac:dyDescent="0.55000000000000004">
      <c r="A1318" s="3">
        <v>43</v>
      </c>
      <c r="B1318" s="3">
        <v>13</v>
      </c>
      <c r="C1318" s="2">
        <f>IF(logVir!C1318="","",資本サービス!C1318/SUM(資本サービス!C1318,労働コスト!C1318))</f>
        <v>0.63104135805636974</v>
      </c>
      <c r="D1318" s="2">
        <f>IF(logVir!D1318="","",資本サービス!D1318/SUM(資本サービス!D1318,労働コスト!D1318))</f>
        <v>0.62436863464560644</v>
      </c>
      <c r="E1318" s="2">
        <f>IF(logVir!E1318="","",資本サービス!E1318/SUM(資本サービス!E1318,労働コスト!E1318))</f>
        <v>0.70702030506508839</v>
      </c>
      <c r="F1318" s="2">
        <f>IF(logVir!F1318="","",資本サービス!F1318/SUM(資本サービス!F1318,労働コスト!F1318))</f>
        <v>0.6338520072060122</v>
      </c>
      <c r="G1318" s="2">
        <f>IF(logVir!G1318="","",資本サービス!G1318/SUM(資本サービス!G1318,労働コスト!G1318))</f>
        <v>0.60239022500888906</v>
      </c>
      <c r="I1318" s="3">
        <v>43</v>
      </c>
      <c r="J1318" s="3">
        <v>13</v>
      </c>
      <c r="K1318" s="2" cm="1">
        <f t="array" ref="K1318">IF(C1318="","",0.5*(C1318+SUMPRODUCT(($B$1461:$B$1491=$J1318)*1,C$1461:C$1491)))</f>
        <v>0.61474145737025088</v>
      </c>
      <c r="L1318" s="2" cm="1">
        <f t="array" ref="L1318">IF(D1318="","",0.5*(D1318+SUMPRODUCT(($B$1461:$B$1491=$J1318)*1,D$1461:D$1491)))</f>
        <v>0.62631820806202121</v>
      </c>
      <c r="M1318" s="2" cm="1">
        <f t="array" ref="M1318">IF(E1318="","",0.5*(E1318+SUMPRODUCT(($B$1461:$B$1491=$J1318)*1,E$1461:E$1491)))</f>
        <v>0.64795869986051979</v>
      </c>
      <c r="N1318" s="2" cm="1">
        <f t="array" ref="N1318">IF(F1318="","",0.5*(F1318+SUMPRODUCT(($B$1461:$B$1491=$J1318)*1,F$1461:F$1491)))</f>
        <v>0.61876401497283728</v>
      </c>
      <c r="O1318" s="2" cm="1">
        <f t="array" ref="O1318">IF(G1318="","",0.5*(G1318+SUMPRODUCT(($B$1461:$B$1491=$J1318)*1,G$1461:G$1491)))</f>
        <v>0.58531283152568037</v>
      </c>
    </row>
    <row r="1319" spans="1:15" x14ac:dyDescent="0.55000000000000004">
      <c r="A1319" s="3">
        <v>43</v>
      </c>
      <c r="B1319" s="3">
        <v>14</v>
      </c>
      <c r="C1319" s="2">
        <f>IF(logVir!C1319="","",資本サービス!C1319/SUM(資本サービス!C1319,労働コスト!C1319))</f>
        <v>0.42690373639240931</v>
      </c>
      <c r="D1319" s="2">
        <f>IF(logVir!D1319="","",資本サービス!D1319/SUM(資本サービス!D1319,労働コスト!D1319))</f>
        <v>0.36885471357065447</v>
      </c>
      <c r="E1319" s="2">
        <f>IF(logVir!E1319="","",資本サービス!E1319/SUM(資本サービス!E1319,労働コスト!E1319))</f>
        <v>0.36608323204943788</v>
      </c>
      <c r="F1319" s="2">
        <f>IF(logVir!F1319="","",資本サービス!F1319/SUM(資本サービス!F1319,労働コスト!F1319))</f>
        <v>0.36649185418636965</v>
      </c>
      <c r="G1319" s="2">
        <f>IF(logVir!G1319="","",資本サービス!G1319/SUM(資本サービス!G1319,労働コスト!G1319))</f>
        <v>0.37335557091592014</v>
      </c>
      <c r="I1319" s="3">
        <v>43</v>
      </c>
      <c r="J1319" s="3">
        <v>14</v>
      </c>
      <c r="K1319" s="2" cm="1">
        <f t="array" ref="K1319">IF(C1319="","",0.5*(C1319+SUMPRODUCT(($B$1461:$B$1491=$J1319)*1,C$1461:C$1491)))</f>
        <v>0.41802410834983988</v>
      </c>
      <c r="L1319" s="2" cm="1">
        <f t="array" ref="L1319">IF(D1319="","",0.5*(D1319+SUMPRODUCT(($B$1461:$B$1491=$J1319)*1,D$1461:D$1491)))</f>
        <v>0.36924703711479734</v>
      </c>
      <c r="M1319" s="2" cm="1">
        <f t="array" ref="M1319">IF(E1319="","",0.5*(E1319+SUMPRODUCT(($B$1461:$B$1491=$J1319)*1,E$1461:E$1491)))</f>
        <v>0.37682248777192717</v>
      </c>
      <c r="N1319" s="2" cm="1">
        <f t="array" ref="N1319">IF(F1319="","",0.5*(F1319+SUMPRODUCT(($B$1461:$B$1491=$J1319)*1,F$1461:F$1491)))</f>
        <v>0.3836295611326338</v>
      </c>
      <c r="O1319" s="2" cm="1">
        <f t="array" ref="O1319">IF(G1319="","",0.5*(G1319+SUMPRODUCT(($B$1461:$B$1491=$J1319)*1,G$1461:G$1491)))</f>
        <v>0.37379681657123925</v>
      </c>
    </row>
    <row r="1320" spans="1:15" x14ac:dyDescent="0.55000000000000004">
      <c r="A1320" s="3">
        <v>43</v>
      </c>
      <c r="B1320" s="3">
        <v>15</v>
      </c>
      <c r="C1320" s="2">
        <f>IF(logVir!C1320="","",資本サービス!C1320/SUM(資本サービス!C1320,労働コスト!C1320))</f>
        <v>0.24598126246719165</v>
      </c>
      <c r="D1320" s="2">
        <f>IF(logVir!D1320="","",資本サービス!D1320/SUM(資本サービス!D1320,労働コスト!D1320))</f>
        <v>0.19240373167752323</v>
      </c>
      <c r="E1320" s="2">
        <f>IF(logVir!E1320="","",資本サービス!E1320/SUM(資本サービス!E1320,労働コスト!E1320))</f>
        <v>0.24984376428390062</v>
      </c>
      <c r="F1320" s="2">
        <f>IF(logVir!F1320="","",資本サービス!F1320/SUM(資本サービス!F1320,労働コスト!F1320))</f>
        <v>0.24944773200896445</v>
      </c>
      <c r="G1320" s="2">
        <f>IF(logVir!G1320="","",資本サービス!G1320/SUM(資本サービス!G1320,労働コスト!G1320))</f>
        <v>0.22239799607807226</v>
      </c>
      <c r="I1320" s="3">
        <v>43</v>
      </c>
      <c r="J1320" s="3">
        <v>15</v>
      </c>
      <c r="K1320" s="2" cm="1">
        <f t="array" ref="K1320">IF(C1320="","",0.5*(C1320+SUMPRODUCT(($B$1461:$B$1491=$J1320)*1,C$1461:C$1491)))</f>
        <v>0.25329355909135143</v>
      </c>
      <c r="L1320" s="2" cm="1">
        <f t="array" ref="L1320">IF(D1320="","",0.5*(D1320+SUMPRODUCT(($B$1461:$B$1491=$J1320)*1,D$1461:D$1491)))</f>
        <v>0.20513729404747627</v>
      </c>
      <c r="M1320" s="2" cm="1">
        <f t="array" ref="M1320">IF(E1320="","",0.5*(E1320+SUMPRODUCT(($B$1461:$B$1491=$J1320)*1,E$1461:E$1491)))</f>
        <v>0.24691615497305774</v>
      </c>
      <c r="N1320" s="2" cm="1">
        <f t="array" ref="N1320">IF(F1320="","",0.5*(F1320+SUMPRODUCT(($B$1461:$B$1491=$J1320)*1,F$1461:F$1491)))</f>
        <v>0.25118470642929019</v>
      </c>
      <c r="O1320" s="2" cm="1">
        <f t="array" ref="O1320">IF(G1320="","",0.5*(G1320+SUMPRODUCT(($B$1461:$B$1491=$J1320)*1,G$1461:G$1491)))</f>
        <v>0.22432263724910834</v>
      </c>
    </row>
    <row r="1321" spans="1:15" x14ac:dyDescent="0.55000000000000004">
      <c r="A1321" s="3">
        <v>43</v>
      </c>
      <c r="B1321" s="3">
        <v>16</v>
      </c>
      <c r="C1321" s="2">
        <f>IF(logVir!C1321="","",資本サービス!C1321/SUM(資本サービス!C1321,労働コスト!C1321))</f>
        <v>0.33092360404177701</v>
      </c>
      <c r="D1321" s="2">
        <f>IF(logVir!D1321="","",資本サービス!D1321/SUM(資本サービス!D1321,労働コスト!D1321))</f>
        <v>0.33056755626147261</v>
      </c>
      <c r="E1321" s="2">
        <f>IF(logVir!E1321="","",資本サービス!E1321/SUM(資本サービス!E1321,労働コスト!E1321))</f>
        <v>0.3052783411551015</v>
      </c>
      <c r="F1321" s="2">
        <f>IF(logVir!F1321="","",資本サービス!F1321/SUM(資本サービス!F1321,労働コスト!F1321))</f>
        <v>0.30564798769936291</v>
      </c>
      <c r="G1321" s="2">
        <f>IF(logVir!G1321="","",資本サービス!G1321/SUM(資本サービス!G1321,労働コスト!G1321))</f>
        <v>0.29279185055154883</v>
      </c>
      <c r="I1321" s="3">
        <v>43</v>
      </c>
      <c r="J1321" s="3">
        <v>16</v>
      </c>
      <c r="K1321" s="2" cm="1">
        <f t="array" ref="K1321">IF(C1321="","",0.5*(C1321+SUMPRODUCT(($B$1461:$B$1491=$J1321)*1,C$1461:C$1491)))</f>
        <v>0.32873853506609596</v>
      </c>
      <c r="L1321" s="2" cm="1">
        <f t="array" ref="L1321">IF(D1321="","",0.5*(D1321+SUMPRODUCT(($B$1461:$B$1491=$J1321)*1,D$1461:D$1491)))</f>
        <v>0.31404338595941395</v>
      </c>
      <c r="M1321" s="2" cm="1">
        <f t="array" ref="M1321">IF(E1321="","",0.5*(E1321+SUMPRODUCT(($B$1461:$B$1491=$J1321)*1,E$1461:E$1491)))</f>
        <v>0.28856453660227388</v>
      </c>
      <c r="N1321" s="2" cm="1">
        <f t="array" ref="N1321">IF(F1321="","",0.5*(F1321+SUMPRODUCT(($B$1461:$B$1491=$J1321)*1,F$1461:F$1491)))</f>
        <v>0.28900650979050913</v>
      </c>
      <c r="O1321" s="2" cm="1">
        <f t="array" ref="O1321">IF(G1321="","",0.5*(G1321+SUMPRODUCT(($B$1461:$B$1491=$J1321)*1,G$1461:G$1491)))</f>
        <v>0.26865328979200209</v>
      </c>
    </row>
    <row r="1322" spans="1:15" x14ac:dyDescent="0.55000000000000004">
      <c r="A1322" s="3">
        <v>43</v>
      </c>
      <c r="B1322" s="3">
        <v>17</v>
      </c>
      <c r="C1322" s="2">
        <f>IF(logVir!C1322="","",資本サービス!C1322/SUM(資本サービス!C1322,労働コスト!C1322))</f>
        <v>0.60648874116421492</v>
      </c>
      <c r="D1322" s="2">
        <f>IF(logVir!D1322="","",資本サービス!D1322/SUM(資本サービス!D1322,労働コスト!D1322))</f>
        <v>0.63155539031527541</v>
      </c>
      <c r="E1322" s="2">
        <f>IF(logVir!E1322="","",資本サービス!E1322/SUM(資本サービス!E1322,労働コスト!E1322))</f>
        <v>0.60024530455175917</v>
      </c>
      <c r="F1322" s="2">
        <f>IF(logVir!F1322="","",資本サービス!F1322/SUM(資本サービス!F1322,労働コスト!F1322))</f>
        <v>0.59933841277553168</v>
      </c>
      <c r="G1322" s="2">
        <f>IF(logVir!G1322="","",資本サービス!G1322/SUM(資本サービス!G1322,労働コスト!G1322))</f>
        <v>0.56388947941868039</v>
      </c>
      <c r="I1322" s="3">
        <v>43</v>
      </c>
      <c r="J1322" s="3">
        <v>17</v>
      </c>
      <c r="K1322" s="2" cm="1">
        <f t="array" ref="K1322">IF(C1322="","",0.5*(C1322+SUMPRODUCT(($B$1461:$B$1491=$J1322)*1,C$1461:C$1491)))</f>
        <v>0.63155173373786089</v>
      </c>
      <c r="L1322" s="2" cm="1">
        <f t="array" ref="L1322">IF(D1322="","",0.5*(D1322+SUMPRODUCT(($B$1461:$B$1491=$J1322)*1,D$1461:D$1491)))</f>
        <v>0.63630108326391088</v>
      </c>
      <c r="M1322" s="2" cm="1">
        <f t="array" ref="M1322">IF(E1322="","",0.5*(E1322+SUMPRODUCT(($B$1461:$B$1491=$J1322)*1,E$1461:E$1491)))</f>
        <v>0.60715470466341892</v>
      </c>
      <c r="N1322" s="2" cm="1">
        <f t="array" ref="N1322">IF(F1322="","",0.5*(F1322+SUMPRODUCT(($B$1461:$B$1491=$J1322)*1,F$1461:F$1491)))</f>
        <v>0.59263483217556456</v>
      </c>
      <c r="O1322" s="2" cm="1">
        <f t="array" ref="O1322">IF(G1322="","",0.5*(G1322+SUMPRODUCT(($B$1461:$B$1491=$J1322)*1,G$1461:G$1491)))</f>
        <v>0.57299955491033505</v>
      </c>
    </row>
    <row r="1323" spans="1:15" x14ac:dyDescent="0.55000000000000004">
      <c r="A1323" s="3">
        <v>43</v>
      </c>
      <c r="B1323" s="3">
        <v>18</v>
      </c>
      <c r="C1323" s="2">
        <f>IF(logVir!C1323="","",資本サービス!C1323/SUM(資本サービス!C1323,労働コスト!C1323))</f>
        <v>0.13367239771862172</v>
      </c>
      <c r="D1323" s="2">
        <f>IF(logVir!D1323="","",資本サービス!D1323/SUM(資本サービス!D1323,労働コスト!D1323))</f>
        <v>0.10658464025213249</v>
      </c>
      <c r="E1323" s="2">
        <f>IF(logVir!E1323="","",資本サービス!E1323/SUM(資本サービス!E1323,労働コスト!E1323))</f>
        <v>0.10397098358279781</v>
      </c>
      <c r="F1323" s="2">
        <f>IF(logVir!F1323="","",資本サービス!F1323/SUM(資本サービス!F1323,労働コスト!F1323))</f>
        <v>0.10473290207967836</v>
      </c>
      <c r="G1323" s="2">
        <f>IF(logVir!G1323="","",資本サービス!G1323/SUM(資本サービス!G1323,労働コスト!G1323))</f>
        <v>8.7130873011087406E-2</v>
      </c>
      <c r="I1323" s="3">
        <v>43</v>
      </c>
      <c r="J1323" s="3">
        <v>18</v>
      </c>
      <c r="K1323" s="2" cm="1">
        <f t="array" ref="K1323">IF(C1323="","",0.5*(C1323+SUMPRODUCT(($B$1461:$B$1491=$J1323)*1,C$1461:C$1491)))</f>
        <v>0.13858763327373025</v>
      </c>
      <c r="L1323" s="2" cm="1">
        <f t="array" ref="L1323">IF(D1323="","",0.5*(D1323+SUMPRODUCT(($B$1461:$B$1491=$J1323)*1,D$1461:D$1491)))</f>
        <v>0.10782481458273824</v>
      </c>
      <c r="M1323" s="2" cm="1">
        <f t="array" ref="M1323">IF(E1323="","",0.5*(E1323+SUMPRODUCT(($B$1461:$B$1491=$J1323)*1,E$1461:E$1491)))</f>
        <v>0.10382355205295454</v>
      </c>
      <c r="N1323" s="2" cm="1">
        <f t="array" ref="N1323">IF(F1323="","",0.5*(F1323+SUMPRODUCT(($B$1461:$B$1491=$J1323)*1,F$1461:F$1491)))</f>
        <v>0.10340855737391598</v>
      </c>
      <c r="O1323" s="2" cm="1">
        <f t="array" ref="O1323">IF(G1323="","",0.5*(G1323+SUMPRODUCT(($B$1461:$B$1491=$J1323)*1,G$1461:G$1491)))</f>
        <v>9.4323223887089511E-2</v>
      </c>
    </row>
    <row r="1324" spans="1:15" x14ac:dyDescent="0.55000000000000004">
      <c r="A1324" s="3">
        <v>43</v>
      </c>
      <c r="B1324" s="3">
        <v>19</v>
      </c>
      <c r="C1324" s="2">
        <f>IF(logVir!C1324="","",資本サービス!C1324/SUM(資本サービス!C1324,労働コスト!C1324))</f>
        <v>0.13550955351067748</v>
      </c>
      <c r="D1324" s="2">
        <f>IF(logVir!D1324="","",資本サービス!D1324/SUM(資本サービス!D1324,労働コスト!D1324))</f>
        <v>0.10173935100381598</v>
      </c>
      <c r="E1324" s="2">
        <f>IF(logVir!E1324="","",資本サービス!E1324/SUM(資本サービス!E1324,労働コスト!E1324))</f>
        <v>0.12093441021336793</v>
      </c>
      <c r="F1324" s="2">
        <f>IF(logVir!F1324="","",資本サービス!F1324/SUM(資本サービス!F1324,労働コスト!F1324))</f>
        <v>0.11596232675801664</v>
      </c>
      <c r="G1324" s="2">
        <f>IF(logVir!G1324="","",資本サービス!G1324/SUM(資本サービス!G1324,労働コスト!G1324))</f>
        <v>9.2552655706672524E-2</v>
      </c>
      <c r="I1324" s="3">
        <v>43</v>
      </c>
      <c r="J1324" s="3">
        <v>19</v>
      </c>
      <c r="K1324" s="2" cm="1">
        <f t="array" ref="K1324">IF(C1324="","",0.5*(C1324+SUMPRODUCT(($B$1461:$B$1491=$J1324)*1,C$1461:C$1491)))</f>
        <v>0.15409777822519771</v>
      </c>
      <c r="L1324" s="2" cm="1">
        <f t="array" ref="L1324">IF(D1324="","",0.5*(D1324+SUMPRODUCT(($B$1461:$B$1491=$J1324)*1,D$1461:D$1491)))</f>
        <v>0.11720071001470841</v>
      </c>
      <c r="M1324" s="2" cm="1">
        <f t="array" ref="M1324">IF(E1324="","",0.5*(E1324+SUMPRODUCT(($B$1461:$B$1491=$J1324)*1,E$1461:E$1491)))</f>
        <v>0.12576343527249889</v>
      </c>
      <c r="N1324" s="2" cm="1">
        <f t="array" ref="N1324">IF(F1324="","",0.5*(F1324+SUMPRODUCT(($B$1461:$B$1491=$J1324)*1,F$1461:F$1491)))</f>
        <v>0.12315596374085597</v>
      </c>
      <c r="O1324" s="2" cm="1">
        <f t="array" ref="O1324">IF(G1324="","",0.5*(G1324+SUMPRODUCT(($B$1461:$B$1491=$J1324)*1,G$1461:G$1491)))</f>
        <v>0.10891903026269828</v>
      </c>
    </row>
    <row r="1325" spans="1:15" x14ac:dyDescent="0.55000000000000004">
      <c r="A1325" s="3">
        <v>43</v>
      </c>
      <c r="B1325" s="3">
        <v>20</v>
      </c>
      <c r="C1325" s="2">
        <f>IF(logVir!C1325="","",資本サービス!C1325/SUM(資本サービス!C1325,労働コスト!C1325))</f>
        <v>0.29258668190486914</v>
      </c>
      <c r="D1325" s="2">
        <f>IF(logVir!D1325="","",資本サービス!D1325/SUM(資本サービス!D1325,労働コスト!D1325))</f>
        <v>0.2488495133857041</v>
      </c>
      <c r="E1325" s="2">
        <f>IF(logVir!E1325="","",資本サービス!E1325/SUM(資本サービス!E1325,労働コスト!E1325))</f>
        <v>0.30549488751578285</v>
      </c>
      <c r="F1325" s="2">
        <f>IF(logVir!F1325="","",資本サービス!F1325/SUM(資本サービス!F1325,労働コスト!F1325))</f>
        <v>0.34102556689794317</v>
      </c>
      <c r="G1325" s="2">
        <f>IF(logVir!G1325="","",資本サービス!G1325/SUM(資本サービス!G1325,労働コスト!G1325))</f>
        <v>0.27480638082756376</v>
      </c>
      <c r="I1325" s="3">
        <v>43</v>
      </c>
      <c r="J1325" s="3">
        <v>20</v>
      </c>
      <c r="K1325" s="2" cm="1">
        <f t="array" ref="K1325">IF(C1325="","",0.5*(C1325+SUMPRODUCT(($B$1461:$B$1491=$J1325)*1,C$1461:C$1491)))</f>
        <v>0.27349214723678938</v>
      </c>
      <c r="L1325" s="2" cm="1">
        <f t="array" ref="L1325">IF(D1325="","",0.5*(D1325+SUMPRODUCT(($B$1461:$B$1491=$J1325)*1,D$1461:D$1491)))</f>
        <v>0.24706323933675722</v>
      </c>
      <c r="M1325" s="2" cm="1">
        <f t="array" ref="M1325">IF(E1325="","",0.5*(E1325+SUMPRODUCT(($B$1461:$B$1491=$J1325)*1,E$1461:E$1491)))</f>
        <v>0.27851246116196016</v>
      </c>
      <c r="N1325" s="2" cm="1">
        <f t="array" ref="N1325">IF(F1325="","",0.5*(F1325+SUMPRODUCT(($B$1461:$B$1491=$J1325)*1,F$1461:F$1491)))</f>
        <v>0.29706920376802531</v>
      </c>
      <c r="O1325" s="2" cm="1">
        <f t="array" ref="O1325">IF(G1325="","",0.5*(G1325+SUMPRODUCT(($B$1461:$B$1491=$J1325)*1,G$1461:G$1491)))</f>
        <v>0.25625411006711557</v>
      </c>
    </row>
    <row r="1326" spans="1:15" x14ac:dyDescent="0.55000000000000004">
      <c r="A1326" s="3">
        <v>43</v>
      </c>
      <c r="B1326" s="3">
        <v>21</v>
      </c>
      <c r="C1326" s="2">
        <f>IF(logVir!C1326="","",資本サービス!C1326/SUM(資本サービス!C1326,労働コスト!C1326))</f>
        <v>0.3982422618189595</v>
      </c>
      <c r="D1326" s="2">
        <f>IF(logVir!D1326="","",資本サービス!D1326/SUM(資本サービス!D1326,労働コスト!D1326))</f>
        <v>0.30676235993032286</v>
      </c>
      <c r="E1326" s="2">
        <f>IF(logVir!E1326="","",資本サービス!E1326/SUM(資本サービス!E1326,労働コスト!E1326))</f>
        <v>0.28842719345504153</v>
      </c>
      <c r="F1326" s="2">
        <f>IF(logVir!F1326="","",資本サービス!F1326/SUM(資本サービス!F1326,労働コスト!F1326))</f>
        <v>0.25673600488999743</v>
      </c>
      <c r="G1326" s="2">
        <f>IF(logVir!G1326="","",資本サービス!G1326/SUM(資本サービス!G1326,労働コスト!G1326))</f>
        <v>0.26160698145166278</v>
      </c>
      <c r="I1326" s="3">
        <v>43</v>
      </c>
      <c r="J1326" s="3">
        <v>21</v>
      </c>
      <c r="K1326" s="2" cm="1">
        <f t="array" ref="K1326">IF(C1326="","",0.5*(C1326+SUMPRODUCT(($B$1461:$B$1491=$J1326)*1,C$1461:C$1491)))</f>
        <v>0.36654954723154159</v>
      </c>
      <c r="L1326" s="2" cm="1">
        <f t="array" ref="L1326">IF(D1326="","",0.5*(D1326+SUMPRODUCT(($B$1461:$B$1491=$J1326)*1,D$1461:D$1491)))</f>
        <v>0.30225605177868226</v>
      </c>
      <c r="M1326" s="2" cm="1">
        <f t="array" ref="M1326">IF(E1326="","",0.5*(E1326+SUMPRODUCT(($B$1461:$B$1491=$J1326)*1,E$1461:E$1491)))</f>
        <v>0.28916785360405833</v>
      </c>
      <c r="N1326" s="2" cm="1">
        <f t="array" ref="N1326">IF(F1326="","",0.5*(F1326+SUMPRODUCT(($B$1461:$B$1491=$J1326)*1,F$1461:F$1491)))</f>
        <v>0.27202509434723399</v>
      </c>
      <c r="O1326" s="2" cm="1">
        <f t="array" ref="O1326">IF(G1326="","",0.5*(G1326+SUMPRODUCT(($B$1461:$B$1491=$J1326)*1,G$1461:G$1491)))</f>
        <v>0.26629615374511556</v>
      </c>
    </row>
    <row r="1327" spans="1:15" x14ac:dyDescent="0.55000000000000004">
      <c r="A1327" s="3">
        <v>43</v>
      </c>
      <c r="B1327" s="3">
        <v>22</v>
      </c>
      <c r="C1327" s="2">
        <f>IF(logVir!C1327="","",資本サービス!C1327/SUM(資本サービス!C1327,労働コスト!C1327))</f>
        <v>0.22225297470193503</v>
      </c>
      <c r="D1327" s="2">
        <f>IF(logVir!D1327="","",資本サービス!D1327/SUM(資本サービス!D1327,労働コスト!D1327))</f>
        <v>0.14250021160100793</v>
      </c>
      <c r="E1327" s="2">
        <f>IF(logVir!E1327="","",資本サービス!E1327/SUM(資本サービス!E1327,労働コスト!E1327))</f>
        <v>0.14251117008863046</v>
      </c>
      <c r="F1327" s="2">
        <f>IF(logVir!F1327="","",資本サービス!F1327/SUM(資本サービス!F1327,労働コスト!F1327))</f>
        <v>0.13611845997613728</v>
      </c>
      <c r="G1327" s="2">
        <f>IF(logVir!G1327="","",資本サービス!G1327/SUM(資本サービス!G1327,労働コスト!G1327))</f>
        <v>0.1698140147458827</v>
      </c>
      <c r="I1327" s="3">
        <v>43</v>
      </c>
      <c r="J1327" s="3">
        <v>22</v>
      </c>
      <c r="K1327" s="2" cm="1">
        <f t="array" ref="K1327">IF(C1327="","",0.5*(C1327+SUMPRODUCT(($B$1461:$B$1491=$J1327)*1,C$1461:C$1491)))</f>
        <v>0.22315635260609273</v>
      </c>
      <c r="L1327" s="2" cm="1">
        <f t="array" ref="L1327">IF(D1327="","",0.5*(D1327+SUMPRODUCT(($B$1461:$B$1491=$J1327)*1,D$1461:D$1491)))</f>
        <v>0.16352642846262033</v>
      </c>
      <c r="M1327" s="2" cm="1">
        <f t="array" ref="M1327">IF(E1327="","",0.5*(E1327+SUMPRODUCT(($B$1461:$B$1491=$J1327)*1,E$1461:E$1491)))</f>
        <v>0.15004587533564134</v>
      </c>
      <c r="N1327" s="2" cm="1">
        <f t="array" ref="N1327">IF(F1327="","",0.5*(F1327+SUMPRODUCT(($B$1461:$B$1491=$J1327)*1,F$1461:F$1491)))</f>
        <v>0.14926907898680092</v>
      </c>
      <c r="O1327" s="2" cm="1">
        <f t="array" ref="O1327">IF(G1327="","",0.5*(G1327+SUMPRODUCT(($B$1461:$B$1491=$J1327)*1,G$1461:G$1491)))</f>
        <v>0.16549720516072286</v>
      </c>
    </row>
    <row r="1328" spans="1:15" x14ac:dyDescent="0.55000000000000004">
      <c r="A1328" s="3">
        <v>43</v>
      </c>
      <c r="B1328" s="3">
        <v>23</v>
      </c>
      <c r="C1328" s="2">
        <f>IF(logVir!C1328="","",資本サービス!C1328/SUM(資本サービス!C1328,労働コスト!C1328))</f>
        <v>0.74729211245841032</v>
      </c>
      <c r="D1328" s="2">
        <f>IF(logVir!D1328="","",資本サービス!D1328/SUM(資本サービス!D1328,労働コスト!D1328))</f>
        <v>0.71983908000938801</v>
      </c>
      <c r="E1328" s="2">
        <f>IF(logVir!E1328="","",資本サービス!E1328/SUM(資本サービス!E1328,労働コスト!E1328))</f>
        <v>0.65711727083621185</v>
      </c>
      <c r="F1328" s="2">
        <f>IF(logVir!F1328="","",資本サービス!F1328/SUM(資本サービス!F1328,労働コスト!F1328))</f>
        <v>0.63481183039347566</v>
      </c>
      <c r="G1328" s="2">
        <f>IF(logVir!G1328="","",資本サービス!G1328/SUM(資本サービス!G1328,労働コスト!G1328))</f>
        <v>0.61397871414665928</v>
      </c>
      <c r="I1328" s="3">
        <v>43</v>
      </c>
      <c r="J1328" s="3">
        <v>23</v>
      </c>
      <c r="K1328" s="2" cm="1">
        <f t="array" ref="K1328">IF(C1328="","",0.5*(C1328+SUMPRODUCT(($B$1461:$B$1491=$J1328)*1,C$1461:C$1491)))</f>
        <v>0.73154138848833639</v>
      </c>
      <c r="L1328" s="2" cm="1">
        <f t="array" ref="L1328">IF(D1328="","",0.5*(D1328+SUMPRODUCT(($B$1461:$B$1491=$J1328)*1,D$1461:D$1491)))</f>
        <v>0.70297835034275702</v>
      </c>
      <c r="M1328" s="2" cm="1">
        <f t="array" ref="M1328">IF(E1328="","",0.5*(E1328+SUMPRODUCT(($B$1461:$B$1491=$J1328)*1,E$1461:E$1491)))</f>
        <v>0.65495482305684871</v>
      </c>
      <c r="N1328" s="2" cm="1">
        <f t="array" ref="N1328">IF(F1328="","",0.5*(F1328+SUMPRODUCT(($B$1461:$B$1491=$J1328)*1,F$1461:F$1491)))</f>
        <v>0.62973714555360594</v>
      </c>
      <c r="O1328" s="2" cm="1">
        <f t="array" ref="O1328">IF(G1328="","",0.5*(G1328+SUMPRODUCT(($B$1461:$B$1491=$J1328)*1,G$1461:G$1491)))</f>
        <v>0.60805382426581966</v>
      </c>
    </row>
    <row r="1329" spans="1:15" x14ac:dyDescent="0.55000000000000004">
      <c r="A1329" s="3">
        <v>43</v>
      </c>
      <c r="B1329" s="3">
        <v>24</v>
      </c>
      <c r="C1329" s="2">
        <f>IF(logVir!C1329="","",資本サービス!C1329/SUM(資本サービス!C1329,労働コスト!C1329))</f>
        <v>0.26894209539359376</v>
      </c>
      <c r="D1329" s="2">
        <f>IF(logVir!D1329="","",資本サービス!D1329/SUM(資本サービス!D1329,労働コスト!D1329))</f>
        <v>0.25188526676161915</v>
      </c>
      <c r="E1329" s="2">
        <f>IF(logVir!E1329="","",資本サービス!E1329/SUM(資本サービス!E1329,労働コスト!E1329))</f>
        <v>0.20341954613890503</v>
      </c>
      <c r="F1329" s="2">
        <f>IF(logVir!F1329="","",資本サービス!F1329/SUM(資本サービス!F1329,労働コスト!F1329))</f>
        <v>0.1942883342723439</v>
      </c>
      <c r="G1329" s="2">
        <f>IF(logVir!G1329="","",資本サービス!G1329/SUM(資本サービス!G1329,労働コスト!G1329))</f>
        <v>0.17477464266345788</v>
      </c>
      <c r="I1329" s="3">
        <v>43</v>
      </c>
      <c r="J1329" s="3">
        <v>24</v>
      </c>
      <c r="K1329" s="2" cm="1">
        <f t="array" ref="K1329">IF(C1329="","",0.5*(C1329+SUMPRODUCT(($B$1461:$B$1491=$J1329)*1,C$1461:C$1491)))</f>
        <v>0.27856125949071037</v>
      </c>
      <c r="L1329" s="2" cm="1">
        <f t="array" ref="L1329">IF(D1329="","",0.5*(D1329+SUMPRODUCT(($B$1461:$B$1491=$J1329)*1,D$1461:D$1491)))</f>
        <v>0.25742075292149619</v>
      </c>
      <c r="M1329" s="2" cm="1">
        <f t="array" ref="M1329">IF(E1329="","",0.5*(E1329+SUMPRODUCT(($B$1461:$B$1491=$J1329)*1,E$1461:E$1491)))</f>
        <v>0.22608313323605375</v>
      </c>
      <c r="N1329" s="2" cm="1">
        <f t="array" ref="N1329">IF(F1329="","",0.5*(F1329+SUMPRODUCT(($B$1461:$B$1491=$J1329)*1,F$1461:F$1491)))</f>
        <v>0.21290267456096815</v>
      </c>
      <c r="O1329" s="2" cm="1">
        <f t="array" ref="O1329">IF(G1329="","",0.5*(G1329+SUMPRODUCT(($B$1461:$B$1491=$J1329)*1,G$1461:G$1491)))</f>
        <v>0.197366437104534</v>
      </c>
    </row>
    <row r="1330" spans="1:15" x14ac:dyDescent="0.55000000000000004">
      <c r="A1330" s="3">
        <v>43</v>
      </c>
      <c r="B1330" s="3">
        <v>25</v>
      </c>
      <c r="C1330" s="2">
        <f>IF(logVir!C1330="","",資本サービス!C1330/SUM(資本サービス!C1330,労働コスト!C1330))</f>
        <v>0.18871660790987968</v>
      </c>
      <c r="D1330" s="2">
        <f>IF(logVir!D1330="","",資本サービス!D1330/SUM(資本サービス!D1330,労働コスト!D1330))</f>
        <v>0.19695093270388939</v>
      </c>
      <c r="E1330" s="2">
        <f>IF(logVir!E1330="","",資本サービス!E1330/SUM(資本サービス!E1330,労働コスト!E1330))</f>
        <v>0.22004028667848435</v>
      </c>
      <c r="F1330" s="2">
        <f>IF(logVir!F1330="","",資本サービス!F1330/SUM(資本サービス!F1330,労働コスト!F1330))</f>
        <v>0.22306379445355562</v>
      </c>
      <c r="G1330" s="2">
        <f>IF(logVir!G1330="","",資本サービス!G1330/SUM(資本サービス!G1330,労働コスト!G1330))</f>
        <v>0.20483528550342409</v>
      </c>
      <c r="I1330" s="3">
        <v>43</v>
      </c>
      <c r="J1330" s="3">
        <v>25</v>
      </c>
      <c r="K1330" s="2" cm="1">
        <f t="array" ref="K1330">IF(C1330="","",0.5*(C1330+SUMPRODUCT(($B$1461:$B$1491=$J1330)*1,C$1461:C$1491)))</f>
        <v>0.19362278256894908</v>
      </c>
      <c r="L1330" s="2" cm="1">
        <f t="array" ref="L1330">IF(D1330="","",0.5*(D1330+SUMPRODUCT(($B$1461:$B$1491=$J1330)*1,D$1461:D$1491)))</f>
        <v>0.19700282128434737</v>
      </c>
      <c r="M1330" s="2" cm="1">
        <f t="array" ref="M1330">IF(E1330="","",0.5*(E1330+SUMPRODUCT(($B$1461:$B$1491=$J1330)*1,E$1461:E$1491)))</f>
        <v>0.20893024579595479</v>
      </c>
      <c r="N1330" s="2" cm="1">
        <f t="array" ref="N1330">IF(F1330="","",0.5*(F1330+SUMPRODUCT(($B$1461:$B$1491=$J1330)*1,F$1461:F$1491)))</f>
        <v>0.21104100329561346</v>
      </c>
      <c r="O1330" s="2" cm="1">
        <f t="array" ref="O1330">IF(G1330="","",0.5*(G1330+SUMPRODUCT(($B$1461:$B$1491=$J1330)*1,G$1461:G$1491)))</f>
        <v>0.20125137875837662</v>
      </c>
    </row>
    <row r="1331" spans="1:15" x14ac:dyDescent="0.55000000000000004">
      <c r="A1331" s="3">
        <v>43</v>
      </c>
      <c r="B1331" s="3">
        <v>26</v>
      </c>
      <c r="C1331" s="2">
        <f>IF(logVir!C1331="","",資本サービス!C1331/SUM(資本サービス!C1331,労働コスト!C1331))</f>
        <v>0.68868577546183485</v>
      </c>
      <c r="D1331" s="2">
        <f>IF(logVir!D1331="","",資本サービス!D1331/SUM(資本サービス!D1331,労働コスト!D1331))</f>
        <v>0.66600189190429948</v>
      </c>
      <c r="E1331" s="2">
        <f>IF(logVir!E1331="","",資本サービス!E1331/SUM(資本サービス!E1331,労働コスト!E1331))</f>
        <v>0.59728618024802227</v>
      </c>
      <c r="F1331" s="2">
        <f>IF(logVir!F1331="","",資本サービス!F1331/SUM(資本サービス!F1331,労働コスト!F1331))</f>
        <v>0.66145262060105048</v>
      </c>
      <c r="G1331" s="2">
        <f>IF(logVir!G1331="","",資本サービス!G1331/SUM(資本サービス!G1331,労働コスト!G1331))</f>
        <v>0.64794167946994141</v>
      </c>
      <c r="I1331" s="3">
        <v>43</v>
      </c>
      <c r="J1331" s="3">
        <v>26</v>
      </c>
      <c r="K1331" s="2" cm="1">
        <f t="array" ref="K1331">IF(C1331="","",0.5*(C1331+SUMPRODUCT(($B$1461:$B$1491=$J1331)*1,C$1461:C$1491)))</f>
        <v>0.68990516997725504</v>
      </c>
      <c r="L1331" s="2" cm="1">
        <f t="array" ref="L1331">IF(D1331="","",0.5*(D1331+SUMPRODUCT(($B$1461:$B$1491=$J1331)*1,D$1461:D$1491)))</f>
        <v>0.64517422461467611</v>
      </c>
      <c r="M1331" s="2" cm="1">
        <f t="array" ref="M1331">IF(E1331="","",0.5*(E1331+SUMPRODUCT(($B$1461:$B$1491=$J1331)*1,E$1461:E$1491)))</f>
        <v>0.5755786407319512</v>
      </c>
      <c r="N1331" s="2" cm="1">
        <f t="array" ref="N1331">IF(F1331="","",0.5*(F1331+SUMPRODUCT(($B$1461:$B$1491=$J1331)*1,F$1461:F$1491)))</f>
        <v>0.62007289557651979</v>
      </c>
      <c r="O1331" s="2" cm="1">
        <f t="array" ref="O1331">IF(G1331="","",0.5*(G1331+SUMPRODUCT(($B$1461:$B$1491=$J1331)*1,G$1461:G$1491)))</f>
        <v>0.61178789960509627</v>
      </c>
    </row>
    <row r="1332" spans="1:15" x14ac:dyDescent="0.55000000000000004">
      <c r="A1332" s="3">
        <v>43</v>
      </c>
      <c r="B1332" s="3">
        <v>27</v>
      </c>
      <c r="C1332" s="2">
        <f>IF(logVir!C1332="","",資本サービス!C1332/SUM(資本サービス!C1332,労働コスト!C1332))</f>
        <v>0.21180132236601928</v>
      </c>
      <c r="D1332" s="2">
        <f>IF(logVir!D1332="","",資本サービス!D1332/SUM(資本サービス!D1332,労働コスト!D1332))</f>
        <v>0.20089338151864011</v>
      </c>
      <c r="E1332" s="2">
        <f>IF(logVir!E1332="","",資本サービス!E1332/SUM(資本サービス!E1332,労働コスト!E1332))</f>
        <v>0.18986953155358138</v>
      </c>
      <c r="F1332" s="2">
        <f>IF(logVir!F1332="","",資本サービス!F1332/SUM(資本サービス!F1332,労働コスト!F1332))</f>
        <v>0.18349207428416622</v>
      </c>
      <c r="G1332" s="2">
        <f>IF(logVir!G1332="","",資本サービス!G1332/SUM(資本サービス!G1332,労働コスト!G1332))</f>
        <v>0.18031460942043101</v>
      </c>
      <c r="I1332" s="3">
        <v>43</v>
      </c>
      <c r="J1332" s="3">
        <v>27</v>
      </c>
      <c r="K1332" s="2" cm="1">
        <f t="array" ref="K1332">IF(C1332="","",0.5*(C1332+SUMPRODUCT(($B$1461:$B$1491=$J1332)*1,C$1461:C$1491)))</f>
        <v>0.21144560622388009</v>
      </c>
      <c r="L1332" s="2" cm="1">
        <f t="array" ref="L1332">IF(D1332="","",0.5*(D1332+SUMPRODUCT(($B$1461:$B$1491=$J1332)*1,D$1461:D$1491)))</f>
        <v>0.2032352742722322</v>
      </c>
      <c r="M1332" s="2" cm="1">
        <f t="array" ref="M1332">IF(E1332="","",0.5*(E1332+SUMPRODUCT(($B$1461:$B$1491=$J1332)*1,E$1461:E$1491)))</f>
        <v>0.19669706165184342</v>
      </c>
      <c r="N1332" s="2" cm="1">
        <f t="array" ref="N1332">IF(F1332="","",0.5*(F1332+SUMPRODUCT(($B$1461:$B$1491=$J1332)*1,F$1461:F$1491)))</f>
        <v>0.19171100911224409</v>
      </c>
      <c r="O1332" s="2" cm="1">
        <f t="array" ref="O1332">IF(G1332="","",0.5*(G1332+SUMPRODUCT(($B$1461:$B$1491=$J1332)*1,G$1461:G$1491)))</f>
        <v>0.18359189757109901</v>
      </c>
    </row>
    <row r="1333" spans="1:15" x14ac:dyDescent="0.55000000000000004">
      <c r="A1333" s="3">
        <v>43</v>
      </c>
      <c r="B1333" s="3">
        <v>28</v>
      </c>
      <c r="C1333" s="2">
        <f>IF(logVir!C1333="","",資本サービス!C1333/SUM(資本サービス!C1333,労働コスト!C1333))</f>
        <v>0.32292559184236003</v>
      </c>
      <c r="D1333" s="2">
        <f>IF(logVir!D1333="","",資本サービス!D1333/SUM(資本サービス!D1333,労働コスト!D1333))</f>
        <v>0.29053888473389322</v>
      </c>
      <c r="E1333" s="2">
        <f>IF(logVir!E1333="","",資本サービス!E1333/SUM(資本サービス!E1333,労働コスト!E1333))</f>
        <v>0.2618394134294354</v>
      </c>
      <c r="F1333" s="2">
        <f>IF(logVir!F1333="","",資本サービス!F1333/SUM(資本サービス!F1333,労働コスト!F1333))</f>
        <v>0.27719219605705547</v>
      </c>
      <c r="G1333" s="2">
        <f>IF(logVir!G1333="","",資本サービス!G1333/SUM(資本サービス!G1333,労働コスト!G1333))</f>
        <v>0.29168981296037205</v>
      </c>
      <c r="I1333" s="3">
        <v>43</v>
      </c>
      <c r="J1333" s="3">
        <v>28</v>
      </c>
      <c r="K1333" s="2" cm="1">
        <f t="array" ref="K1333">IF(C1333="","",0.5*(C1333+SUMPRODUCT(($B$1461:$B$1491=$J1333)*1,C$1461:C$1491)))</f>
        <v>0.36257288271606158</v>
      </c>
      <c r="L1333" s="2" cm="1">
        <f t="array" ref="L1333">IF(D1333="","",0.5*(D1333+SUMPRODUCT(($B$1461:$B$1491=$J1333)*1,D$1461:D$1491)))</f>
        <v>0.3235767996018204</v>
      </c>
      <c r="M1333" s="2" cm="1">
        <f t="array" ref="M1333">IF(E1333="","",0.5*(E1333+SUMPRODUCT(($B$1461:$B$1491=$J1333)*1,E$1461:E$1491)))</f>
        <v>0.29394129602378449</v>
      </c>
      <c r="N1333" s="2" cm="1">
        <f t="array" ref="N1333">IF(F1333="","",0.5*(F1333+SUMPRODUCT(($B$1461:$B$1491=$J1333)*1,F$1461:F$1491)))</f>
        <v>0.30497521618411533</v>
      </c>
      <c r="O1333" s="2" cm="1">
        <f t="array" ref="O1333">IF(G1333="","",0.5*(G1333+SUMPRODUCT(($B$1461:$B$1491=$J1333)*1,G$1461:G$1491)))</f>
        <v>0.31833874438734516</v>
      </c>
    </row>
    <row r="1334" spans="1:15" x14ac:dyDescent="0.55000000000000004">
      <c r="A1334" s="3">
        <v>43</v>
      </c>
      <c r="B1334" s="3">
        <v>29</v>
      </c>
      <c r="C1334" s="2">
        <f>IF(logVir!C1334="","",資本サービス!C1334/SUM(資本サービス!C1334,労働コスト!C1334))</f>
        <v>0.19424015011777923</v>
      </c>
      <c r="D1334" s="2">
        <f>IF(logVir!D1334="","",資本サービス!D1334/SUM(資本サービス!D1334,労働コスト!D1334))</f>
        <v>0.2145202507329193</v>
      </c>
      <c r="E1334" s="2">
        <f>IF(logVir!E1334="","",資本サービス!E1334/SUM(資本サービス!E1334,労働コスト!E1334))</f>
        <v>0.12099112911437354</v>
      </c>
      <c r="F1334" s="2">
        <f>IF(logVir!F1334="","",資本サービス!F1334/SUM(資本サービス!F1334,労働コスト!F1334))</f>
        <v>0.19537431396236951</v>
      </c>
      <c r="G1334" s="2">
        <f>IF(logVir!G1334="","",資本サービス!G1334/SUM(資本サービス!G1334,労働コスト!G1334))</f>
        <v>0.21266088123239812</v>
      </c>
      <c r="I1334" s="3">
        <v>43</v>
      </c>
      <c r="J1334" s="3">
        <v>29</v>
      </c>
      <c r="K1334" s="2" cm="1">
        <f t="array" ref="K1334">IF(C1334="","",0.5*(C1334+SUMPRODUCT(($B$1461:$B$1491=$J1334)*1,C$1461:C$1491)))</f>
        <v>0.1928925281253866</v>
      </c>
      <c r="L1334" s="2" cm="1">
        <f t="array" ref="L1334">IF(D1334="","",0.5*(D1334+SUMPRODUCT(($B$1461:$B$1491=$J1334)*1,D$1461:D$1491)))</f>
        <v>0.20413928096170578</v>
      </c>
      <c r="M1334" s="2" cm="1">
        <f t="array" ref="M1334">IF(E1334="","",0.5*(E1334+SUMPRODUCT(($B$1461:$B$1491=$J1334)*1,E$1461:E$1491)))</f>
        <v>0.14018120284788277</v>
      </c>
      <c r="N1334" s="2" cm="1">
        <f t="array" ref="N1334">IF(F1334="","",0.5*(F1334+SUMPRODUCT(($B$1461:$B$1491=$J1334)*1,F$1461:F$1491)))</f>
        <v>0.18547889213454757</v>
      </c>
      <c r="O1334" s="2" cm="1">
        <f t="array" ref="O1334">IF(G1334="","",0.5*(G1334+SUMPRODUCT(($B$1461:$B$1491=$J1334)*1,G$1461:G$1491)))</f>
        <v>0.18823084033306298</v>
      </c>
    </row>
    <row r="1335" spans="1:15" x14ac:dyDescent="0.55000000000000004">
      <c r="A1335" s="3">
        <v>43</v>
      </c>
      <c r="B1335" s="3">
        <v>30</v>
      </c>
      <c r="C1335" s="2">
        <f>IF(logVir!C1335="","",資本サービス!C1335/SUM(資本サービス!C1335,労働コスト!C1335))</f>
        <v>8.1266513011466104E-2</v>
      </c>
      <c r="D1335" s="2">
        <f>IF(logVir!D1335="","",資本サービス!D1335/SUM(資本サービス!D1335,労働コスト!D1335))</f>
        <v>6.6434194359444698E-2</v>
      </c>
      <c r="E1335" s="2">
        <f>IF(logVir!E1335="","",資本サービス!E1335/SUM(資本サービス!E1335,労働コスト!E1335))</f>
        <v>6.6428214784581385E-2</v>
      </c>
      <c r="F1335" s="2">
        <f>IF(logVir!F1335="","",資本サービス!F1335/SUM(資本サービス!F1335,労働コスト!F1335))</f>
        <v>6.8884564353898614E-2</v>
      </c>
      <c r="G1335" s="2">
        <f>IF(logVir!G1335="","",資本サービス!G1335/SUM(資本サービス!G1335,労働コスト!G1335))</f>
        <v>5.9969467438805296E-2</v>
      </c>
      <c r="I1335" s="3">
        <v>43</v>
      </c>
      <c r="J1335" s="3">
        <v>30</v>
      </c>
      <c r="K1335" s="2" cm="1">
        <f t="array" ref="K1335">IF(C1335="","",0.5*(C1335+SUMPRODUCT(($B$1461:$B$1491=$J1335)*1,C$1461:C$1491)))</f>
        <v>0.10783811514843067</v>
      </c>
      <c r="L1335" s="2" cm="1">
        <f t="array" ref="L1335">IF(D1335="","",0.5*(D1335+SUMPRODUCT(($B$1461:$B$1491=$J1335)*1,D$1461:D$1491)))</f>
        <v>8.9857608100169642E-2</v>
      </c>
      <c r="M1335" s="2" cm="1">
        <f t="array" ref="M1335">IF(E1335="","",0.5*(E1335+SUMPRODUCT(($B$1461:$B$1491=$J1335)*1,E$1461:E$1491)))</f>
        <v>8.4441791386301951E-2</v>
      </c>
      <c r="N1335" s="2" cm="1">
        <f t="array" ref="N1335">IF(F1335="","",0.5*(F1335+SUMPRODUCT(($B$1461:$B$1491=$J1335)*1,F$1461:F$1491)))</f>
        <v>8.3588014604465605E-2</v>
      </c>
      <c r="O1335" s="2" cm="1">
        <f t="array" ref="O1335">IF(G1335="","",0.5*(G1335+SUMPRODUCT(($B$1461:$B$1491=$J1335)*1,G$1461:G$1491)))</f>
        <v>7.2858110638456014E-2</v>
      </c>
    </row>
    <row r="1336" spans="1:15" x14ac:dyDescent="0.55000000000000004">
      <c r="A1336" s="3">
        <v>43</v>
      </c>
      <c r="B1336" s="3">
        <v>31</v>
      </c>
      <c r="C1336" s="2">
        <f>IF(logVir!C1336="","",資本サービス!C1336/SUM(資本サービス!C1336,労働コスト!C1336))</f>
        <v>0.20606452147397952</v>
      </c>
      <c r="D1336" s="2">
        <f>IF(logVir!D1336="","",資本サービス!D1336/SUM(資本サービス!D1336,労働コスト!D1336))</f>
        <v>0.23307988454012116</v>
      </c>
      <c r="E1336" s="2">
        <f>IF(logVir!E1336="","",資本サービス!E1336/SUM(資本サービス!E1336,労働コスト!E1336))</f>
        <v>0.19108346365153528</v>
      </c>
      <c r="F1336" s="2">
        <f>IF(logVir!F1336="","",資本サービス!F1336/SUM(資本サービス!F1336,労働コスト!F1336))</f>
        <v>0.16469630824288645</v>
      </c>
      <c r="G1336" s="2">
        <f>IF(logVir!G1336="","",資本サービス!G1336/SUM(資本サービス!G1336,労働コスト!G1336))</f>
        <v>0.18524250618332899</v>
      </c>
      <c r="I1336" s="3">
        <v>43</v>
      </c>
      <c r="J1336" s="3">
        <v>31</v>
      </c>
      <c r="K1336" s="2" cm="1">
        <f t="array" ref="K1336">IF(C1336="","",0.5*(C1336+SUMPRODUCT(($B$1461:$B$1491=$J1336)*1,C$1461:C$1491)))</f>
        <v>0.21851940941987119</v>
      </c>
      <c r="L1336" s="2" cm="1">
        <f t="array" ref="L1336">IF(D1336="","",0.5*(D1336+SUMPRODUCT(($B$1461:$B$1491=$J1336)*1,D$1461:D$1491)))</f>
        <v>0.23871187397819793</v>
      </c>
      <c r="M1336" s="2" cm="1">
        <f t="array" ref="M1336">IF(E1336="","",0.5*(E1336+SUMPRODUCT(($B$1461:$B$1491=$J1336)*1,E$1461:E$1491)))</f>
        <v>0.20290450563774948</v>
      </c>
      <c r="N1336" s="2" cm="1">
        <f t="array" ref="N1336">IF(F1336="","",0.5*(F1336+SUMPRODUCT(($B$1461:$B$1491=$J1336)*1,F$1461:F$1491)))</f>
        <v>0.18545126549447882</v>
      </c>
      <c r="O1336" s="2" cm="1">
        <f t="array" ref="O1336">IF(G1336="","",0.5*(G1336+SUMPRODUCT(($B$1461:$B$1491=$J1336)*1,G$1461:G$1491)))</f>
        <v>0.19283959526126326</v>
      </c>
    </row>
    <row r="1337" spans="1:15" x14ac:dyDescent="0.55000000000000004">
      <c r="A1337" s="3">
        <v>44</v>
      </c>
      <c r="B1337" s="3">
        <v>1</v>
      </c>
      <c r="C1337" s="2">
        <f>IF(logVir!C1337="","",資本サービス!C1337/SUM(資本サービス!C1337,労働コスト!C1337))</f>
        <v>0.53873909822338406</v>
      </c>
      <c r="D1337" s="2">
        <f>IF(logVir!D1337="","",資本サービス!D1337/SUM(資本サービス!D1337,労働コスト!D1337))</f>
        <v>0.34659549999331057</v>
      </c>
      <c r="E1337" s="2">
        <f>IF(logVir!E1337="","",資本サービス!E1337/SUM(資本サービス!E1337,労働コスト!E1337))</f>
        <v>0.28847811537668422</v>
      </c>
      <c r="F1337" s="2">
        <f>IF(logVir!F1337="","",資本サービス!F1337/SUM(資本サービス!F1337,労働コスト!F1337))</f>
        <v>0.27899038298111017</v>
      </c>
      <c r="G1337" s="2">
        <f>IF(logVir!G1337="","",資本サービス!G1337/SUM(資本サービス!G1337,労働コスト!G1337))</f>
        <v>0.26972120884549633</v>
      </c>
      <c r="I1337" s="3">
        <v>44</v>
      </c>
      <c r="J1337" s="3">
        <v>1</v>
      </c>
      <c r="K1337" s="2" cm="1">
        <f t="array" ref="K1337">IF(C1337="","",0.5*(C1337+SUMPRODUCT(($B$1461:$B$1491=$J1337)*1,C$1461:C$1491)))</f>
        <v>0.50730117409239273</v>
      </c>
      <c r="L1337" s="2" cm="1">
        <f t="array" ref="L1337">IF(D1337="","",0.5*(D1337+SUMPRODUCT(($B$1461:$B$1491=$J1337)*1,D$1461:D$1491)))</f>
        <v>0.34871596236981339</v>
      </c>
      <c r="M1337" s="2" cm="1">
        <f t="array" ref="M1337">IF(E1337="","",0.5*(E1337+SUMPRODUCT(($B$1461:$B$1491=$J1337)*1,E$1461:E$1491)))</f>
        <v>0.31335466476894469</v>
      </c>
      <c r="N1337" s="2" cm="1">
        <f t="array" ref="N1337">IF(F1337="","",0.5*(F1337+SUMPRODUCT(($B$1461:$B$1491=$J1337)*1,F$1461:F$1491)))</f>
        <v>0.31067443885125312</v>
      </c>
      <c r="O1337" s="2" cm="1">
        <f t="array" ref="O1337">IF(G1337="","",0.5*(G1337+SUMPRODUCT(($B$1461:$B$1491=$J1337)*1,G$1461:G$1491)))</f>
        <v>0.29457829866638729</v>
      </c>
    </row>
    <row r="1338" spans="1:15" x14ac:dyDescent="0.55000000000000004">
      <c r="A1338" s="3">
        <v>44</v>
      </c>
      <c r="B1338" s="3">
        <v>2</v>
      </c>
      <c r="C1338" s="2">
        <f>IF(logVir!C1338="","",資本サービス!C1338/SUM(資本サービス!C1338,労働コスト!C1338))</f>
        <v>0.42830912616294853</v>
      </c>
      <c r="D1338" s="2">
        <f>IF(logVir!D1338="","",資本サービス!D1338/SUM(資本サービス!D1338,労働コスト!D1338))</f>
        <v>0.34005596472477839</v>
      </c>
      <c r="E1338" s="2">
        <f>IF(logVir!E1338="","",資本サービス!E1338/SUM(資本サービス!E1338,労働コスト!E1338))</f>
        <v>0.41177033775371341</v>
      </c>
      <c r="F1338" s="2">
        <f>IF(logVir!F1338="","",資本サービス!F1338/SUM(資本サービス!F1338,労働コスト!F1338))</f>
        <v>0.41540830917451843</v>
      </c>
      <c r="G1338" s="2">
        <f>IF(logVir!G1338="","",資本サービス!G1338/SUM(資本サービス!G1338,労働コスト!G1338))</f>
        <v>0.34272482261409343</v>
      </c>
      <c r="I1338" s="3">
        <v>44</v>
      </c>
      <c r="J1338" s="3">
        <v>2</v>
      </c>
      <c r="K1338" s="2" cm="1">
        <f t="array" ref="K1338">IF(C1338="","",0.5*(C1338+SUMPRODUCT(($B$1461:$B$1491=$J1338)*1,C$1461:C$1491)))</f>
        <v>0.45187779676374545</v>
      </c>
      <c r="L1338" s="2" cm="1">
        <f t="array" ref="L1338">IF(D1338="","",0.5*(D1338+SUMPRODUCT(($B$1461:$B$1491=$J1338)*1,D$1461:D$1491)))</f>
        <v>0.3737189657272727</v>
      </c>
      <c r="M1338" s="2" cm="1">
        <f t="array" ref="M1338">IF(E1338="","",0.5*(E1338+SUMPRODUCT(($B$1461:$B$1491=$J1338)*1,E$1461:E$1491)))</f>
        <v>0.44673747138836106</v>
      </c>
      <c r="N1338" s="2" cm="1">
        <f t="array" ref="N1338">IF(F1338="","",0.5*(F1338+SUMPRODUCT(($B$1461:$B$1491=$J1338)*1,F$1461:F$1491)))</f>
        <v>0.44971044200705107</v>
      </c>
      <c r="O1338" s="2" cm="1">
        <f t="array" ref="O1338">IF(G1338="","",0.5*(G1338+SUMPRODUCT(($B$1461:$B$1491=$J1338)*1,G$1461:G$1491)))</f>
        <v>0.37481493904592683</v>
      </c>
    </row>
    <row r="1339" spans="1:15" x14ac:dyDescent="0.55000000000000004">
      <c r="A1339" s="3">
        <v>44</v>
      </c>
      <c r="B1339" s="3">
        <v>3</v>
      </c>
      <c r="C1339" s="2">
        <f>IF(logVir!C1339="","",資本サービス!C1339/SUM(資本サービス!C1339,労働コスト!C1339))</f>
        <v>0.38914653214337946</v>
      </c>
      <c r="D1339" s="2">
        <f>IF(logVir!D1339="","",資本サービス!D1339/SUM(資本サービス!D1339,労働コスト!D1339))</f>
        <v>0.33012780726875496</v>
      </c>
      <c r="E1339" s="2">
        <f>IF(logVir!E1339="","",資本サービス!E1339/SUM(資本サービス!E1339,労働コスト!E1339))</f>
        <v>0.29432054895074944</v>
      </c>
      <c r="F1339" s="2">
        <f>IF(logVir!F1339="","",資本サービス!F1339/SUM(資本サービス!F1339,労働コスト!F1339))</f>
        <v>0.29237879348396673</v>
      </c>
      <c r="G1339" s="2">
        <f>IF(logVir!G1339="","",資本サービス!G1339/SUM(資本サービス!G1339,労働コスト!G1339))</f>
        <v>0.29501960820224044</v>
      </c>
      <c r="I1339" s="3">
        <v>44</v>
      </c>
      <c r="J1339" s="3">
        <v>3</v>
      </c>
      <c r="K1339" s="2" cm="1">
        <f t="array" ref="K1339">IF(C1339="","",0.5*(C1339+SUMPRODUCT(($B$1461:$B$1491=$J1339)*1,C$1461:C$1491)))</f>
        <v>0.34588924216969436</v>
      </c>
      <c r="L1339" s="2" cm="1">
        <f t="array" ref="L1339">IF(D1339="","",0.5*(D1339+SUMPRODUCT(($B$1461:$B$1491=$J1339)*1,D$1461:D$1491)))</f>
        <v>0.2988533279161113</v>
      </c>
      <c r="M1339" s="2" cm="1">
        <f t="array" ref="M1339">IF(E1339="","",0.5*(E1339+SUMPRODUCT(($B$1461:$B$1491=$J1339)*1,E$1461:E$1491)))</f>
        <v>0.27287087802978549</v>
      </c>
      <c r="N1339" s="2" cm="1">
        <f t="array" ref="N1339">IF(F1339="","",0.5*(F1339+SUMPRODUCT(($B$1461:$B$1491=$J1339)*1,F$1461:F$1491)))</f>
        <v>0.2727642629492123</v>
      </c>
      <c r="O1339" s="2" cm="1">
        <f t="array" ref="O1339">IF(G1339="","",0.5*(G1339+SUMPRODUCT(($B$1461:$B$1491=$J1339)*1,G$1461:G$1491)))</f>
        <v>0.25766478711195551</v>
      </c>
    </row>
    <row r="1340" spans="1:15" x14ac:dyDescent="0.55000000000000004">
      <c r="A1340" s="3">
        <v>44</v>
      </c>
      <c r="B1340" s="3">
        <v>4</v>
      </c>
      <c r="C1340" s="2">
        <f>IF(logVir!C1340="","",資本サービス!C1340/SUM(資本サービス!C1340,労働コスト!C1340))</f>
        <v>0.17438092954573423</v>
      </c>
      <c r="D1340" s="2">
        <f>IF(logVir!D1340="","",資本サービス!D1340/SUM(資本サービス!D1340,労働コスト!D1340))</f>
        <v>0.19726852790035748</v>
      </c>
      <c r="E1340" s="2">
        <f>IF(logVir!E1340="","",資本サービス!E1340/SUM(資本サービス!E1340,労働コスト!E1340))</f>
        <v>0.15831055119334356</v>
      </c>
      <c r="F1340" s="2">
        <f>IF(logVir!F1340="","",資本サービス!F1340/SUM(資本サービス!F1340,労働コスト!F1340))</f>
        <v>0.15941467829935177</v>
      </c>
      <c r="G1340" s="2">
        <f>IF(logVir!G1340="","",資本サービス!G1340/SUM(資本サービス!G1340,労働コスト!G1340))</f>
        <v>0.16916998863511085</v>
      </c>
      <c r="I1340" s="3">
        <v>44</v>
      </c>
      <c r="J1340" s="3">
        <v>4</v>
      </c>
      <c r="K1340" s="2" cm="1">
        <f t="array" ref="K1340">IF(C1340="","",0.5*(C1340+SUMPRODUCT(($B$1461:$B$1491=$J1340)*1,C$1461:C$1491)))</f>
        <v>0.20626956737992894</v>
      </c>
      <c r="L1340" s="2" cm="1">
        <f t="array" ref="L1340">IF(D1340="","",0.5*(D1340+SUMPRODUCT(($B$1461:$B$1491=$J1340)*1,D$1461:D$1491)))</f>
        <v>0.22933104759314188</v>
      </c>
      <c r="M1340" s="2" cm="1">
        <f t="array" ref="M1340">IF(E1340="","",0.5*(E1340+SUMPRODUCT(($B$1461:$B$1491=$J1340)*1,E$1461:E$1491)))</f>
        <v>0.20218258612530227</v>
      </c>
      <c r="N1340" s="2" cm="1">
        <f t="array" ref="N1340">IF(F1340="","",0.5*(F1340+SUMPRODUCT(($B$1461:$B$1491=$J1340)*1,F$1461:F$1491)))</f>
        <v>0.20606777047191688</v>
      </c>
      <c r="O1340" s="2" cm="1">
        <f t="array" ref="O1340">IF(G1340="","",0.5*(G1340+SUMPRODUCT(($B$1461:$B$1491=$J1340)*1,G$1461:G$1491)))</f>
        <v>0.19954726406293843</v>
      </c>
    </row>
    <row r="1341" spans="1:15" x14ac:dyDescent="0.55000000000000004">
      <c r="A1341" s="3">
        <v>44</v>
      </c>
      <c r="B1341" s="3">
        <v>5</v>
      </c>
      <c r="C1341" s="2">
        <f>IF(logVir!C1341="","",資本サービス!C1341/SUM(資本サービス!C1341,労働コスト!C1341))</f>
        <v>0.49782799921585086</v>
      </c>
      <c r="D1341" s="2">
        <f>IF(logVir!D1341="","",資本サービス!D1341/SUM(資本サービス!D1341,労働コスト!D1341))</f>
        <v>0.40135860156849201</v>
      </c>
      <c r="E1341" s="2">
        <f>IF(logVir!E1341="","",資本サービス!E1341/SUM(資本サービス!E1341,労働コスト!E1341))</f>
        <v>0.31659254835436873</v>
      </c>
      <c r="F1341" s="2">
        <f>IF(logVir!F1341="","",資本サービス!F1341/SUM(資本サービス!F1341,労働コスト!F1341))</f>
        <v>0.30622956075157776</v>
      </c>
      <c r="G1341" s="2">
        <f>IF(logVir!G1341="","",資本サービス!G1341/SUM(資本サービス!G1341,労働コスト!G1341))</f>
        <v>0.29043598214245497</v>
      </c>
      <c r="I1341" s="3">
        <v>44</v>
      </c>
      <c r="J1341" s="3">
        <v>5</v>
      </c>
      <c r="K1341" s="2" cm="1">
        <f t="array" ref="K1341">IF(C1341="","",0.5*(C1341+SUMPRODUCT(($B$1461:$B$1491=$J1341)*1,C$1461:C$1491)))</f>
        <v>0.42644296057546294</v>
      </c>
      <c r="L1341" s="2" cm="1">
        <f t="array" ref="L1341">IF(D1341="","",0.5*(D1341+SUMPRODUCT(($B$1461:$B$1491=$J1341)*1,D$1461:D$1491)))</f>
        <v>0.36133635130359282</v>
      </c>
      <c r="M1341" s="2" cm="1">
        <f t="array" ref="M1341">IF(E1341="","",0.5*(E1341+SUMPRODUCT(($B$1461:$B$1491=$J1341)*1,E$1461:E$1491)))</f>
        <v>0.30616254688115735</v>
      </c>
      <c r="N1341" s="2" cm="1">
        <f t="array" ref="N1341">IF(F1341="","",0.5*(F1341+SUMPRODUCT(($B$1461:$B$1491=$J1341)*1,F$1461:F$1491)))</f>
        <v>0.29748400583857915</v>
      </c>
      <c r="O1341" s="2" cm="1">
        <f t="array" ref="O1341">IF(G1341="","",0.5*(G1341+SUMPRODUCT(($B$1461:$B$1491=$J1341)*1,G$1461:G$1491)))</f>
        <v>0.27818599676952044</v>
      </c>
    </row>
    <row r="1342" spans="1:15" x14ac:dyDescent="0.55000000000000004">
      <c r="A1342" s="3">
        <v>44</v>
      </c>
      <c r="B1342" s="3">
        <v>6</v>
      </c>
      <c r="C1342" s="2">
        <f>IF(logVir!C1342="","",資本サービス!C1342/SUM(資本サービス!C1342,労働コスト!C1342))</f>
        <v>0.68091963757890028</v>
      </c>
      <c r="D1342" s="2">
        <f>IF(logVir!D1342="","",資本サービス!D1342/SUM(資本サービス!D1342,労働コスト!D1342))</f>
        <v>0.66680109941181254</v>
      </c>
      <c r="E1342" s="2">
        <f>IF(logVir!E1342="","",資本サービス!E1342/SUM(資本サービス!E1342,労働コスト!E1342))</f>
        <v>0.67336896674382773</v>
      </c>
      <c r="F1342" s="2">
        <f>IF(logVir!F1342="","",資本サービス!F1342/SUM(資本サービス!F1342,労働コスト!F1342))</f>
        <v>0.70963944954736391</v>
      </c>
      <c r="G1342" s="2">
        <f>IF(logVir!G1342="","",資本サービス!G1342/SUM(資本サービス!G1342,労働コスト!G1342))</f>
        <v>0.70633182554097362</v>
      </c>
      <c r="I1342" s="3">
        <v>44</v>
      </c>
      <c r="J1342" s="3">
        <v>6</v>
      </c>
      <c r="K1342" s="2" cm="1">
        <f t="array" ref="K1342">IF(C1342="","",0.5*(C1342+SUMPRODUCT(($B$1461:$B$1491=$J1342)*1,C$1461:C$1491)))</f>
        <v>0.65010495158340631</v>
      </c>
      <c r="L1342" s="2" cm="1">
        <f t="array" ref="L1342">IF(D1342="","",0.5*(D1342+SUMPRODUCT(($B$1461:$B$1491=$J1342)*1,D$1461:D$1491)))</f>
        <v>0.62636834253301021</v>
      </c>
      <c r="M1342" s="2" cm="1">
        <f t="array" ref="M1342">IF(E1342="","",0.5*(E1342+SUMPRODUCT(($B$1461:$B$1491=$J1342)*1,E$1461:E$1491)))</f>
        <v>0.63094481529003676</v>
      </c>
      <c r="N1342" s="2" cm="1">
        <f t="array" ref="N1342">IF(F1342="","",0.5*(F1342+SUMPRODUCT(($B$1461:$B$1491=$J1342)*1,F$1461:F$1491)))</f>
        <v>0.65379371885141602</v>
      </c>
      <c r="O1342" s="2" cm="1">
        <f t="array" ref="O1342">IF(G1342="","",0.5*(G1342+SUMPRODUCT(($B$1461:$B$1491=$J1342)*1,G$1461:G$1491)))</f>
        <v>0.63459002863177649</v>
      </c>
    </row>
    <row r="1343" spans="1:15" x14ac:dyDescent="0.55000000000000004">
      <c r="A1343" s="3">
        <v>44</v>
      </c>
      <c r="B1343" s="3">
        <v>7</v>
      </c>
      <c r="C1343" s="2">
        <f>IF(logVir!C1343="","",資本サービス!C1343/SUM(資本サービス!C1343,労働コスト!C1343))</f>
        <v>0.38619416412190471</v>
      </c>
      <c r="D1343" s="2">
        <f>IF(logVir!D1343="","",資本サービス!D1343/SUM(資本サービス!D1343,労働コスト!D1343))</f>
        <v>0.37221474240590252</v>
      </c>
      <c r="E1343" s="2">
        <f>IF(logVir!E1343="","",資本サービス!E1343/SUM(資本サービス!E1343,労働コスト!E1343))</f>
        <v>0.35678900570920935</v>
      </c>
      <c r="F1343" s="2">
        <f>IF(logVir!F1343="","",資本サービス!F1343/SUM(資本サービス!F1343,労働コスト!F1343))</f>
        <v>0.38443047742034386</v>
      </c>
      <c r="G1343" s="2">
        <f>IF(logVir!G1343="","",資本サービス!G1343/SUM(資本サービス!G1343,労働コスト!G1343))</f>
        <v>0.37135316218445408</v>
      </c>
      <c r="I1343" s="3">
        <v>44</v>
      </c>
      <c r="J1343" s="3">
        <v>7</v>
      </c>
      <c r="K1343" s="2" cm="1">
        <f t="array" ref="K1343">IF(C1343="","",0.5*(C1343+SUMPRODUCT(($B$1461:$B$1491=$J1343)*1,C$1461:C$1491)))</f>
        <v>0.38317026440509494</v>
      </c>
      <c r="L1343" s="2" cm="1">
        <f t="array" ref="L1343">IF(D1343="","",0.5*(D1343+SUMPRODUCT(($B$1461:$B$1491=$J1343)*1,D$1461:D$1491)))</f>
        <v>0.35469479882194088</v>
      </c>
      <c r="M1343" s="2" cm="1">
        <f t="array" ref="M1343">IF(E1343="","",0.5*(E1343+SUMPRODUCT(($B$1461:$B$1491=$J1343)*1,E$1461:E$1491)))</f>
        <v>0.33995314182702141</v>
      </c>
      <c r="N1343" s="2" cm="1">
        <f t="array" ref="N1343">IF(F1343="","",0.5*(F1343+SUMPRODUCT(($B$1461:$B$1491=$J1343)*1,F$1461:F$1491)))</f>
        <v>0.35363597563996962</v>
      </c>
      <c r="O1343" s="2" cm="1">
        <f t="array" ref="O1343">IF(G1343="","",0.5*(G1343+SUMPRODUCT(($B$1461:$B$1491=$J1343)*1,G$1461:G$1491)))</f>
        <v>0.33403413407889737</v>
      </c>
    </row>
    <row r="1344" spans="1:15" x14ac:dyDescent="0.55000000000000004">
      <c r="A1344" s="3">
        <v>44</v>
      </c>
      <c r="B1344" s="3">
        <v>8</v>
      </c>
      <c r="C1344" s="2">
        <f>IF(logVir!C1344="","",資本サービス!C1344/SUM(資本サービス!C1344,労働コスト!C1344))</f>
        <v>0.74815574891927161</v>
      </c>
      <c r="D1344" s="2">
        <f>IF(logVir!D1344="","",資本サービス!D1344/SUM(資本サービス!D1344,労働コスト!D1344))</f>
        <v>0.66272660510084302</v>
      </c>
      <c r="E1344" s="2">
        <f>IF(logVir!E1344="","",資本サービス!E1344/SUM(資本サービス!E1344,労働コスト!E1344))</f>
        <v>0.61546030647039374</v>
      </c>
      <c r="F1344" s="2">
        <f>IF(logVir!F1344="","",資本サービス!F1344/SUM(資本サービス!F1344,労働コスト!F1344))</f>
        <v>0.63125985588854616</v>
      </c>
      <c r="G1344" s="2">
        <f>IF(logVir!G1344="","",資本サービス!G1344/SUM(資本サービス!G1344,労働コスト!G1344))</f>
        <v>0.62633282855092087</v>
      </c>
      <c r="I1344" s="3">
        <v>44</v>
      </c>
      <c r="J1344" s="3">
        <v>8</v>
      </c>
      <c r="K1344" s="2" cm="1">
        <f t="array" ref="K1344">IF(C1344="","",0.5*(C1344+SUMPRODUCT(($B$1461:$B$1491=$J1344)*1,C$1461:C$1491)))</f>
        <v>0.59916283820591287</v>
      </c>
      <c r="L1344" s="2" cm="1">
        <f t="array" ref="L1344">IF(D1344="","",0.5*(D1344+SUMPRODUCT(($B$1461:$B$1491=$J1344)*1,D$1461:D$1491)))</f>
        <v>0.53191339939022364</v>
      </c>
      <c r="M1344" s="2" cm="1">
        <f t="array" ref="M1344">IF(E1344="","",0.5*(E1344+SUMPRODUCT(($B$1461:$B$1491=$J1344)*1,E$1461:E$1491)))</f>
        <v>0.50803804080772996</v>
      </c>
      <c r="N1344" s="2" cm="1">
        <f t="array" ref="N1344">IF(F1344="","",0.5*(F1344+SUMPRODUCT(($B$1461:$B$1491=$J1344)*1,F$1461:F$1491)))</f>
        <v>0.52045838545855516</v>
      </c>
      <c r="O1344" s="2" cm="1">
        <f t="array" ref="O1344">IF(G1344="","",0.5*(G1344+SUMPRODUCT(($B$1461:$B$1491=$J1344)*1,G$1461:G$1491)))</f>
        <v>0.50372113306489741</v>
      </c>
    </row>
    <row r="1345" spans="1:15" x14ac:dyDescent="0.55000000000000004">
      <c r="A1345" s="3">
        <v>44</v>
      </c>
      <c r="B1345" s="3">
        <v>9</v>
      </c>
      <c r="C1345" s="2">
        <f>IF(logVir!C1345="","",資本サービス!C1345/SUM(資本サービス!C1345,労働コスト!C1345))</f>
        <v>0.16412365792574543</v>
      </c>
      <c r="D1345" s="2">
        <f>IF(logVir!D1345="","",資本サービス!D1345/SUM(資本サービス!D1345,労働コスト!D1345))</f>
        <v>0.13985626107826218</v>
      </c>
      <c r="E1345" s="2">
        <f>IF(logVir!E1345="","",資本サービス!E1345/SUM(資本サービス!E1345,労働コスト!E1345))</f>
        <v>0.12436031001163966</v>
      </c>
      <c r="F1345" s="2">
        <f>IF(logVir!F1345="","",資本サービス!F1345/SUM(資本サービス!F1345,労働コスト!F1345))</f>
        <v>0.1411917565650882</v>
      </c>
      <c r="G1345" s="2">
        <f>IF(logVir!G1345="","",資本サービス!G1345/SUM(資本サービス!G1345,労働コスト!G1345))</f>
        <v>0.13335514886098687</v>
      </c>
      <c r="I1345" s="3">
        <v>44</v>
      </c>
      <c r="J1345" s="3">
        <v>9</v>
      </c>
      <c r="K1345" s="2" cm="1">
        <f t="array" ref="K1345">IF(C1345="","",0.5*(C1345+SUMPRODUCT(($B$1461:$B$1491=$J1345)*1,C$1461:C$1491)))</f>
        <v>0.18405538942088334</v>
      </c>
      <c r="L1345" s="2" cm="1">
        <f t="array" ref="L1345">IF(D1345="","",0.5*(D1345+SUMPRODUCT(($B$1461:$B$1491=$J1345)*1,D$1461:D$1491)))</f>
        <v>0.16636451203782576</v>
      </c>
      <c r="M1345" s="2" cm="1">
        <f t="array" ref="M1345">IF(E1345="","",0.5*(E1345+SUMPRODUCT(($B$1461:$B$1491=$J1345)*1,E$1461:E$1491)))</f>
        <v>0.1456079300325554</v>
      </c>
      <c r="N1345" s="2" cm="1">
        <f t="array" ref="N1345">IF(F1345="","",0.5*(F1345+SUMPRODUCT(($B$1461:$B$1491=$J1345)*1,F$1461:F$1491)))</f>
        <v>0.15265710157979723</v>
      </c>
      <c r="O1345" s="2" cm="1">
        <f t="array" ref="O1345">IF(G1345="","",0.5*(G1345+SUMPRODUCT(($B$1461:$B$1491=$J1345)*1,G$1461:G$1491)))</f>
        <v>0.13785957179042407</v>
      </c>
    </row>
    <row r="1346" spans="1:15" x14ac:dyDescent="0.55000000000000004">
      <c r="A1346" s="3">
        <v>44</v>
      </c>
      <c r="B1346" s="3">
        <v>10</v>
      </c>
      <c r="C1346" s="2">
        <f>IF(logVir!C1346="","",資本サービス!C1346/SUM(資本サービス!C1346,労働コスト!C1346))</f>
        <v>0.3821477332942424</v>
      </c>
      <c r="D1346" s="2">
        <f>IF(logVir!D1346="","",資本サービス!D1346/SUM(資本サービス!D1346,労働コスト!D1346))</f>
        <v>0.37995444798448136</v>
      </c>
      <c r="E1346" s="2">
        <f>IF(logVir!E1346="","",資本サービス!E1346/SUM(資本サービス!E1346,労働コスト!E1346))</f>
        <v>0.31824918748943426</v>
      </c>
      <c r="F1346" s="2">
        <f>IF(logVir!F1346="","",資本サービス!F1346/SUM(資本サービス!F1346,労働コスト!F1346))</f>
        <v>0.32702378514544173</v>
      </c>
      <c r="G1346" s="2">
        <f>IF(logVir!G1346="","",資本サービス!G1346/SUM(資本サービス!G1346,労働コスト!G1346))</f>
        <v>0.28955397098298552</v>
      </c>
      <c r="I1346" s="3">
        <v>44</v>
      </c>
      <c r="J1346" s="3">
        <v>10</v>
      </c>
      <c r="K1346" s="2" cm="1">
        <f t="array" ref="K1346">IF(C1346="","",0.5*(C1346+SUMPRODUCT(($B$1461:$B$1491=$J1346)*1,C$1461:C$1491)))</f>
        <v>0.37781943450727429</v>
      </c>
      <c r="L1346" s="2" cm="1">
        <f t="array" ref="L1346">IF(D1346="","",0.5*(D1346+SUMPRODUCT(($B$1461:$B$1491=$J1346)*1,D$1461:D$1491)))</f>
        <v>0.36852845737766793</v>
      </c>
      <c r="M1346" s="2" cm="1">
        <f t="array" ref="M1346">IF(E1346="","",0.5*(E1346+SUMPRODUCT(($B$1461:$B$1491=$J1346)*1,E$1461:E$1491)))</f>
        <v>0.31938329591727865</v>
      </c>
      <c r="N1346" s="2" cm="1">
        <f t="array" ref="N1346">IF(F1346="","",0.5*(F1346+SUMPRODUCT(($B$1461:$B$1491=$J1346)*1,F$1461:F$1491)))</f>
        <v>0.32392371321967467</v>
      </c>
      <c r="O1346" s="2" cm="1">
        <f t="array" ref="O1346">IF(G1346="","",0.5*(G1346+SUMPRODUCT(($B$1461:$B$1491=$J1346)*1,G$1461:G$1491)))</f>
        <v>0.28725323429803051</v>
      </c>
    </row>
    <row r="1347" spans="1:15" x14ac:dyDescent="0.55000000000000004">
      <c r="A1347" s="3">
        <v>44</v>
      </c>
      <c r="B1347" s="3">
        <v>11</v>
      </c>
      <c r="C1347" s="2">
        <f>IF(logVir!C1347="","",資本サービス!C1347/SUM(資本サービス!C1347,労働コスト!C1347))</f>
        <v>0.58860887810901819</v>
      </c>
      <c r="D1347" s="2">
        <f>IF(logVir!D1347="","",資本サービス!D1347/SUM(資本サービス!D1347,労働コスト!D1347))</f>
        <v>0.57513538860060232</v>
      </c>
      <c r="E1347" s="2">
        <f>IF(logVir!E1347="","",資本サービス!E1347/SUM(資本サービス!E1347,労働コスト!E1347))</f>
        <v>0.56695143450521013</v>
      </c>
      <c r="F1347" s="2">
        <f>IF(logVir!F1347="","",資本サービス!F1347/SUM(資本サービス!F1347,労働コスト!F1347))</f>
        <v>0.60260853707429851</v>
      </c>
      <c r="G1347" s="2">
        <f>IF(logVir!G1347="","",資本サービス!G1347/SUM(資本サービス!G1347,労働コスト!G1347))</f>
        <v>0.59540528058997699</v>
      </c>
      <c r="I1347" s="3">
        <v>44</v>
      </c>
      <c r="J1347" s="3">
        <v>11</v>
      </c>
      <c r="K1347" s="2" cm="1">
        <f t="array" ref="K1347">IF(C1347="","",0.5*(C1347+SUMPRODUCT(($B$1461:$B$1491=$J1347)*1,C$1461:C$1491)))</f>
        <v>0.51188907380701776</v>
      </c>
      <c r="L1347" s="2" cm="1">
        <f t="array" ref="L1347">IF(D1347="","",0.5*(D1347+SUMPRODUCT(($B$1461:$B$1491=$J1347)*1,D$1461:D$1491)))</f>
        <v>0.50357072392502911</v>
      </c>
      <c r="M1347" s="2" cm="1">
        <f t="array" ref="M1347">IF(E1347="","",0.5*(E1347+SUMPRODUCT(($B$1461:$B$1491=$J1347)*1,E$1461:E$1491)))</f>
        <v>0.49324564336762178</v>
      </c>
      <c r="N1347" s="2" cm="1">
        <f t="array" ref="N1347">IF(F1347="","",0.5*(F1347+SUMPRODUCT(($B$1461:$B$1491=$J1347)*1,F$1461:F$1491)))</f>
        <v>0.51496856694461246</v>
      </c>
      <c r="O1347" s="2" cm="1">
        <f t="array" ref="O1347">IF(G1347="","",0.5*(G1347+SUMPRODUCT(($B$1461:$B$1491=$J1347)*1,G$1461:G$1491)))</f>
        <v>0.50073047790913106</v>
      </c>
    </row>
    <row r="1348" spans="1:15" x14ac:dyDescent="0.55000000000000004">
      <c r="A1348" s="3">
        <v>44</v>
      </c>
      <c r="B1348" s="3">
        <v>12</v>
      </c>
      <c r="C1348" s="2">
        <f>IF(logVir!C1348="","",資本サービス!C1348/SUM(資本サービス!C1348,労働コスト!C1348))</f>
        <v>0.4720495811968608</v>
      </c>
      <c r="D1348" s="2">
        <f>IF(logVir!D1348="","",資本サービス!D1348/SUM(資本サービス!D1348,労働コスト!D1348))</f>
        <v>0.4792664448953689</v>
      </c>
      <c r="E1348" s="2">
        <f>IF(logVir!E1348="","",資本サービス!E1348/SUM(資本サービス!E1348,労働コスト!E1348))</f>
        <v>0.42183731266529478</v>
      </c>
      <c r="F1348" s="2">
        <f>IF(logVir!F1348="","",資本サービス!F1348/SUM(資本サービス!F1348,労働コスト!F1348))</f>
        <v>0.442744308017954</v>
      </c>
      <c r="G1348" s="2">
        <f>IF(logVir!G1348="","",資本サービス!G1348/SUM(資本サービス!G1348,労働コスト!G1348))</f>
        <v>0.44327445484786582</v>
      </c>
      <c r="I1348" s="3">
        <v>44</v>
      </c>
      <c r="J1348" s="3">
        <v>12</v>
      </c>
      <c r="K1348" s="2" cm="1">
        <f t="array" ref="K1348">IF(C1348="","",0.5*(C1348+SUMPRODUCT(($B$1461:$B$1491=$J1348)*1,C$1461:C$1491)))</f>
        <v>0.49163223370367604</v>
      </c>
      <c r="L1348" s="2" cm="1">
        <f t="array" ref="L1348">IF(D1348="","",0.5*(D1348+SUMPRODUCT(($B$1461:$B$1491=$J1348)*1,D$1461:D$1491)))</f>
        <v>0.48312730896497702</v>
      </c>
      <c r="M1348" s="2" cm="1">
        <f t="array" ref="M1348">IF(E1348="","",0.5*(E1348+SUMPRODUCT(($B$1461:$B$1491=$J1348)*1,E$1461:E$1491)))</f>
        <v>0.45382931930568227</v>
      </c>
      <c r="N1348" s="2" cm="1">
        <f t="array" ref="N1348">IF(F1348="","",0.5*(F1348+SUMPRODUCT(($B$1461:$B$1491=$J1348)*1,F$1461:F$1491)))</f>
        <v>0.46199740640171094</v>
      </c>
      <c r="O1348" s="2" cm="1">
        <f t="array" ref="O1348">IF(G1348="","",0.5*(G1348+SUMPRODUCT(($B$1461:$B$1491=$J1348)*1,G$1461:G$1491)))</f>
        <v>0.44063838336216554</v>
      </c>
    </row>
    <row r="1349" spans="1:15" x14ac:dyDescent="0.55000000000000004">
      <c r="A1349" s="3">
        <v>44</v>
      </c>
      <c r="B1349" s="3">
        <v>13</v>
      </c>
      <c r="C1349" s="2">
        <f>IF(logVir!C1349="","",資本サービス!C1349/SUM(資本サービス!C1349,労働コスト!C1349))</f>
        <v>0.32788843074784008</v>
      </c>
      <c r="D1349" s="2">
        <f>IF(logVir!D1349="","",資本サービス!D1349/SUM(資本サービス!D1349,労働コスト!D1349))</f>
        <v>0.51476210314733695</v>
      </c>
      <c r="E1349" s="2">
        <f>IF(logVir!E1349="","",資本サービス!E1349/SUM(資本サービス!E1349,労働コスト!E1349))</f>
        <v>0.53251786949309832</v>
      </c>
      <c r="F1349" s="2">
        <f>IF(logVir!F1349="","",資本サービス!F1349/SUM(資本サービス!F1349,労働コスト!F1349))</f>
        <v>0.55832223447837126</v>
      </c>
      <c r="G1349" s="2">
        <f>IF(logVir!G1349="","",資本サービス!G1349/SUM(資本サービス!G1349,労働コスト!G1349))</f>
        <v>0.61335878417657774</v>
      </c>
      <c r="I1349" s="3">
        <v>44</v>
      </c>
      <c r="J1349" s="3">
        <v>13</v>
      </c>
      <c r="K1349" s="2" cm="1">
        <f t="array" ref="K1349">IF(C1349="","",0.5*(C1349+SUMPRODUCT(($B$1461:$B$1491=$J1349)*1,C$1461:C$1491)))</f>
        <v>0.46316499371598607</v>
      </c>
      <c r="L1349" s="2" cm="1">
        <f t="array" ref="L1349">IF(D1349="","",0.5*(D1349+SUMPRODUCT(($B$1461:$B$1491=$J1349)*1,D$1461:D$1491)))</f>
        <v>0.57151494231288646</v>
      </c>
      <c r="M1349" s="2" cm="1">
        <f t="array" ref="M1349">IF(E1349="","",0.5*(E1349+SUMPRODUCT(($B$1461:$B$1491=$J1349)*1,E$1461:E$1491)))</f>
        <v>0.56070748207452481</v>
      </c>
      <c r="N1349" s="2" cm="1">
        <f t="array" ref="N1349">IF(F1349="","",0.5*(F1349+SUMPRODUCT(($B$1461:$B$1491=$J1349)*1,F$1461:F$1491)))</f>
        <v>0.58099912860901681</v>
      </c>
      <c r="O1349" s="2" cm="1">
        <f t="array" ref="O1349">IF(G1349="","",0.5*(G1349+SUMPRODUCT(($B$1461:$B$1491=$J1349)*1,G$1461:G$1491)))</f>
        <v>0.59079711110952471</v>
      </c>
    </row>
    <row r="1350" spans="1:15" x14ac:dyDescent="0.55000000000000004">
      <c r="A1350" s="3">
        <v>44</v>
      </c>
      <c r="B1350" s="3">
        <v>14</v>
      </c>
      <c r="C1350" s="2">
        <f>IF(logVir!C1350="","",資本サービス!C1350/SUM(資本サービス!C1350,労働コスト!C1350))</f>
        <v>0.41673498488898419</v>
      </c>
      <c r="D1350" s="2">
        <f>IF(logVir!D1350="","",資本サービス!D1350/SUM(資本サービス!D1350,労働コスト!D1350))</f>
        <v>0.35357648628827565</v>
      </c>
      <c r="E1350" s="2">
        <f>IF(logVir!E1350="","",資本サービス!E1350/SUM(資本サービス!E1350,労働コスト!E1350))</f>
        <v>0.34553253867565292</v>
      </c>
      <c r="F1350" s="2">
        <f>IF(logVir!F1350="","",資本サービス!F1350/SUM(資本サービス!F1350,労働コスト!F1350))</f>
        <v>0.36823384504203477</v>
      </c>
      <c r="G1350" s="2">
        <f>IF(logVir!G1350="","",資本サービス!G1350/SUM(資本サービス!G1350,労働コスト!G1350))</f>
        <v>0.35409950601801049</v>
      </c>
      <c r="I1350" s="3">
        <v>44</v>
      </c>
      <c r="J1350" s="3">
        <v>14</v>
      </c>
      <c r="K1350" s="2" cm="1">
        <f t="array" ref="K1350">IF(C1350="","",0.5*(C1350+SUMPRODUCT(($B$1461:$B$1491=$J1350)*1,C$1461:C$1491)))</f>
        <v>0.41293973259812733</v>
      </c>
      <c r="L1350" s="2" cm="1">
        <f t="array" ref="L1350">IF(D1350="","",0.5*(D1350+SUMPRODUCT(($B$1461:$B$1491=$J1350)*1,D$1461:D$1491)))</f>
        <v>0.36160792347360793</v>
      </c>
      <c r="M1350" s="2" cm="1">
        <f t="array" ref="M1350">IF(E1350="","",0.5*(E1350+SUMPRODUCT(($B$1461:$B$1491=$J1350)*1,E$1461:E$1491)))</f>
        <v>0.36654714108503472</v>
      </c>
      <c r="N1350" s="2" cm="1">
        <f t="array" ref="N1350">IF(F1350="","",0.5*(F1350+SUMPRODUCT(($B$1461:$B$1491=$J1350)*1,F$1461:F$1491)))</f>
        <v>0.38450055656046633</v>
      </c>
      <c r="O1350" s="2" cm="1">
        <f t="array" ref="O1350">IF(G1350="","",0.5*(G1350+SUMPRODUCT(($B$1461:$B$1491=$J1350)*1,G$1461:G$1491)))</f>
        <v>0.36416878412228443</v>
      </c>
    </row>
    <row r="1351" spans="1:15" x14ac:dyDescent="0.55000000000000004">
      <c r="A1351" s="3">
        <v>44</v>
      </c>
      <c r="B1351" s="3">
        <v>15</v>
      </c>
      <c r="C1351" s="2">
        <f>IF(logVir!C1351="","",資本サービス!C1351/SUM(資本サービス!C1351,労働コスト!C1351))</f>
        <v>0.20138943792053443</v>
      </c>
      <c r="D1351" s="2">
        <f>IF(logVir!D1351="","",資本サービス!D1351/SUM(資本サービス!D1351,労働コスト!D1351))</f>
        <v>0.11541822149394314</v>
      </c>
      <c r="E1351" s="2">
        <f>IF(logVir!E1351="","",資本サービス!E1351/SUM(資本サービス!E1351,労働コスト!E1351))</f>
        <v>9.4859130146646639E-2</v>
      </c>
      <c r="F1351" s="2">
        <f>IF(logVir!F1351="","",資本サービス!F1351/SUM(資本サービス!F1351,労働コスト!F1351))</f>
        <v>0.10777378083347899</v>
      </c>
      <c r="G1351" s="2">
        <f>IF(logVir!G1351="","",資本サービス!G1351/SUM(資本サービス!G1351,労働コスト!G1351))</f>
        <v>0.10128539746200779</v>
      </c>
      <c r="I1351" s="3">
        <v>44</v>
      </c>
      <c r="J1351" s="3">
        <v>15</v>
      </c>
      <c r="K1351" s="2" cm="1">
        <f t="array" ref="K1351">IF(C1351="","",0.5*(C1351+SUMPRODUCT(($B$1461:$B$1491=$J1351)*1,C$1461:C$1491)))</f>
        <v>0.23099764681802284</v>
      </c>
      <c r="L1351" s="2" cm="1">
        <f t="array" ref="L1351">IF(D1351="","",0.5*(D1351+SUMPRODUCT(($B$1461:$B$1491=$J1351)*1,D$1461:D$1491)))</f>
        <v>0.16664453895568621</v>
      </c>
      <c r="M1351" s="2" cm="1">
        <f t="array" ref="M1351">IF(E1351="","",0.5*(E1351+SUMPRODUCT(($B$1461:$B$1491=$J1351)*1,E$1461:E$1491)))</f>
        <v>0.16942383790443075</v>
      </c>
      <c r="N1351" s="2" cm="1">
        <f t="array" ref="N1351">IF(F1351="","",0.5*(F1351+SUMPRODUCT(($B$1461:$B$1491=$J1351)*1,F$1461:F$1491)))</f>
        <v>0.18034773084154745</v>
      </c>
      <c r="O1351" s="2" cm="1">
        <f t="array" ref="O1351">IF(G1351="","",0.5*(G1351+SUMPRODUCT(($B$1461:$B$1491=$J1351)*1,G$1461:G$1491)))</f>
        <v>0.16376633794107609</v>
      </c>
    </row>
    <row r="1352" spans="1:15" x14ac:dyDescent="0.55000000000000004">
      <c r="A1352" s="3">
        <v>44</v>
      </c>
      <c r="B1352" s="3">
        <v>16</v>
      </c>
      <c r="C1352" s="2">
        <f>IF(logVir!C1352="","",資本サービス!C1352/SUM(資本サービス!C1352,労働コスト!C1352))</f>
        <v>0.26175312926979327</v>
      </c>
      <c r="D1352" s="2">
        <f>IF(logVir!D1352="","",資本サービス!D1352/SUM(資本サービス!D1352,労働コスト!D1352))</f>
        <v>0.22520187220698837</v>
      </c>
      <c r="E1352" s="2">
        <f>IF(logVir!E1352="","",資本サービス!E1352/SUM(資本サービス!E1352,労働コスト!E1352))</f>
        <v>0.2539745001102065</v>
      </c>
      <c r="F1352" s="2">
        <f>IF(logVir!F1352="","",資本サービス!F1352/SUM(資本サービス!F1352,労働コスト!F1352))</f>
        <v>0.26850921060930533</v>
      </c>
      <c r="G1352" s="2">
        <f>IF(logVir!G1352="","",資本サービス!G1352/SUM(資本サービス!G1352,労働コスト!G1352))</f>
        <v>0.2517567255540295</v>
      </c>
      <c r="I1352" s="3">
        <v>44</v>
      </c>
      <c r="J1352" s="3">
        <v>16</v>
      </c>
      <c r="K1352" s="2" cm="1">
        <f t="array" ref="K1352">IF(C1352="","",0.5*(C1352+SUMPRODUCT(($B$1461:$B$1491=$J1352)*1,C$1461:C$1491)))</f>
        <v>0.29415329768010412</v>
      </c>
      <c r="L1352" s="2" cm="1">
        <f t="array" ref="L1352">IF(D1352="","",0.5*(D1352+SUMPRODUCT(($B$1461:$B$1491=$J1352)*1,D$1461:D$1491)))</f>
        <v>0.26136054393217184</v>
      </c>
      <c r="M1352" s="2" cm="1">
        <f t="array" ref="M1352">IF(E1352="","",0.5*(E1352+SUMPRODUCT(($B$1461:$B$1491=$J1352)*1,E$1461:E$1491)))</f>
        <v>0.26291261607982641</v>
      </c>
      <c r="N1352" s="2" cm="1">
        <f t="array" ref="N1352">IF(F1352="","",0.5*(F1352+SUMPRODUCT(($B$1461:$B$1491=$J1352)*1,F$1461:F$1491)))</f>
        <v>0.27043712124548031</v>
      </c>
      <c r="O1352" s="2" cm="1">
        <f t="array" ref="O1352">IF(G1352="","",0.5*(G1352+SUMPRODUCT(($B$1461:$B$1491=$J1352)*1,G$1461:G$1491)))</f>
        <v>0.24813572729324243</v>
      </c>
    </row>
    <row r="1353" spans="1:15" x14ac:dyDescent="0.55000000000000004">
      <c r="A1353" s="3">
        <v>44</v>
      </c>
      <c r="B1353" s="3">
        <v>17</v>
      </c>
      <c r="C1353" s="2">
        <f>IF(logVir!C1353="","",資本サービス!C1353/SUM(資本サービス!C1353,労働コスト!C1353))</f>
        <v>0.65290724787042365</v>
      </c>
      <c r="D1353" s="2">
        <f>IF(logVir!D1353="","",資本サービス!D1353/SUM(資本サービス!D1353,労働コスト!D1353))</f>
        <v>0.666223698104353</v>
      </c>
      <c r="E1353" s="2">
        <f>IF(logVir!E1353="","",資本サービス!E1353/SUM(資本サービス!E1353,労働コスト!E1353))</f>
        <v>0.60898508344876934</v>
      </c>
      <c r="F1353" s="2">
        <f>IF(logVir!F1353="","",資本サービス!F1353/SUM(資本サービス!F1353,労働コスト!F1353))</f>
        <v>0.56317766819736548</v>
      </c>
      <c r="G1353" s="2">
        <f>IF(logVir!G1353="","",資本サービス!G1353/SUM(資本サービス!G1353,労働コスト!G1353))</f>
        <v>0.57787949584025555</v>
      </c>
      <c r="I1353" s="3">
        <v>44</v>
      </c>
      <c r="J1353" s="3">
        <v>17</v>
      </c>
      <c r="K1353" s="2" cm="1">
        <f t="array" ref="K1353">IF(C1353="","",0.5*(C1353+SUMPRODUCT(($B$1461:$B$1491=$J1353)*1,C$1461:C$1491)))</f>
        <v>0.65476098709096531</v>
      </c>
      <c r="L1353" s="2" cm="1">
        <f t="array" ref="L1353">IF(D1353="","",0.5*(D1353+SUMPRODUCT(($B$1461:$B$1491=$J1353)*1,D$1461:D$1491)))</f>
        <v>0.65363523715844973</v>
      </c>
      <c r="M1353" s="2" cm="1">
        <f t="array" ref="M1353">IF(E1353="","",0.5*(E1353+SUMPRODUCT(($B$1461:$B$1491=$J1353)*1,E$1461:E$1491)))</f>
        <v>0.61152459411192395</v>
      </c>
      <c r="N1353" s="2" cm="1">
        <f t="array" ref="N1353">IF(F1353="","",0.5*(F1353+SUMPRODUCT(($B$1461:$B$1491=$J1353)*1,F$1461:F$1491)))</f>
        <v>0.57455445988648135</v>
      </c>
      <c r="O1353" s="2" cm="1">
        <f t="array" ref="O1353">IF(G1353="","",0.5*(G1353+SUMPRODUCT(($B$1461:$B$1491=$J1353)*1,G$1461:G$1491)))</f>
        <v>0.57999456312112252</v>
      </c>
    </row>
    <row r="1354" spans="1:15" x14ac:dyDescent="0.55000000000000004">
      <c r="A1354" s="3">
        <v>44</v>
      </c>
      <c r="B1354" s="3">
        <v>18</v>
      </c>
      <c r="C1354" s="2">
        <f>IF(logVir!C1354="","",資本サービス!C1354/SUM(資本サービス!C1354,労働コスト!C1354))</f>
        <v>0.14022709844390266</v>
      </c>
      <c r="D1354" s="2">
        <f>IF(logVir!D1354="","",資本サービス!D1354/SUM(資本サービス!D1354,労働コスト!D1354))</f>
        <v>0.1008360697116283</v>
      </c>
      <c r="E1354" s="2">
        <f>IF(logVir!E1354="","",資本サービス!E1354/SUM(資本サービス!E1354,労働コスト!E1354))</f>
        <v>9.3851437557172679E-2</v>
      </c>
      <c r="F1354" s="2">
        <f>IF(logVir!F1354="","",資本サービス!F1354/SUM(資本サービス!F1354,労働コスト!F1354))</f>
        <v>9.5614744214372077E-2</v>
      </c>
      <c r="G1354" s="2">
        <f>IF(logVir!G1354="","",資本サービス!G1354/SUM(資本サービス!G1354,労働コスト!G1354))</f>
        <v>8.2447187245849929E-2</v>
      </c>
      <c r="I1354" s="3">
        <v>44</v>
      </c>
      <c r="J1354" s="3">
        <v>18</v>
      </c>
      <c r="K1354" s="2" cm="1">
        <f t="array" ref="K1354">IF(C1354="","",0.5*(C1354+SUMPRODUCT(($B$1461:$B$1491=$J1354)*1,C$1461:C$1491)))</f>
        <v>0.14186498363637071</v>
      </c>
      <c r="L1354" s="2" cm="1">
        <f t="array" ref="L1354">IF(D1354="","",0.5*(D1354+SUMPRODUCT(($B$1461:$B$1491=$J1354)*1,D$1461:D$1491)))</f>
        <v>0.10495052931248613</v>
      </c>
      <c r="M1354" s="2" cm="1">
        <f t="array" ref="M1354">IF(E1354="","",0.5*(E1354+SUMPRODUCT(($B$1461:$B$1491=$J1354)*1,E$1461:E$1491)))</f>
        <v>9.8763779040141983E-2</v>
      </c>
      <c r="N1354" s="2" cm="1">
        <f t="array" ref="N1354">IF(F1354="","",0.5*(F1354+SUMPRODUCT(($B$1461:$B$1491=$J1354)*1,F$1461:F$1491)))</f>
        <v>9.8849478441262836E-2</v>
      </c>
      <c r="O1354" s="2" cm="1">
        <f t="array" ref="O1354">IF(G1354="","",0.5*(G1354+SUMPRODUCT(($B$1461:$B$1491=$J1354)*1,G$1461:G$1491)))</f>
        <v>9.1981381004470772E-2</v>
      </c>
    </row>
    <row r="1355" spans="1:15" x14ac:dyDescent="0.55000000000000004">
      <c r="A1355" s="3">
        <v>44</v>
      </c>
      <c r="B1355" s="3">
        <v>19</v>
      </c>
      <c r="C1355" s="2">
        <f>IF(logVir!C1355="","",資本サービス!C1355/SUM(資本サービス!C1355,労働コスト!C1355))</f>
        <v>0.13601583538462703</v>
      </c>
      <c r="D1355" s="2">
        <f>IF(logVir!D1355="","",資本サービス!D1355/SUM(資本サービス!D1355,労働コスト!D1355))</f>
        <v>0.12349732033231374</v>
      </c>
      <c r="E1355" s="2">
        <f>IF(logVir!E1355="","",資本サービス!E1355/SUM(資本サービス!E1355,労働コスト!E1355))</f>
        <v>0.13372201157029248</v>
      </c>
      <c r="F1355" s="2">
        <f>IF(logVir!F1355="","",資本サービス!F1355/SUM(資本サービス!F1355,労働コスト!F1355))</f>
        <v>0.10268262324297939</v>
      </c>
      <c r="G1355" s="2">
        <f>IF(logVir!G1355="","",資本サービス!G1355/SUM(資本サービス!G1355,労働コスト!G1355))</f>
        <v>0.11395737726278921</v>
      </c>
      <c r="I1355" s="3">
        <v>44</v>
      </c>
      <c r="J1355" s="3">
        <v>19</v>
      </c>
      <c r="K1355" s="2" cm="1">
        <f t="array" ref="K1355">IF(C1355="","",0.5*(C1355+SUMPRODUCT(($B$1461:$B$1491=$J1355)*1,C$1461:C$1491)))</f>
        <v>0.15435091916217247</v>
      </c>
      <c r="L1355" s="2" cm="1">
        <f t="array" ref="L1355">IF(D1355="","",0.5*(D1355+SUMPRODUCT(($B$1461:$B$1491=$J1355)*1,D$1461:D$1491)))</f>
        <v>0.1280796946789573</v>
      </c>
      <c r="M1355" s="2" cm="1">
        <f t="array" ref="M1355">IF(E1355="","",0.5*(E1355+SUMPRODUCT(($B$1461:$B$1491=$J1355)*1,E$1461:E$1491)))</f>
        <v>0.13215723595096115</v>
      </c>
      <c r="N1355" s="2" cm="1">
        <f t="array" ref="N1355">IF(F1355="","",0.5*(F1355+SUMPRODUCT(($B$1461:$B$1491=$J1355)*1,F$1461:F$1491)))</f>
        <v>0.11651611198333735</v>
      </c>
      <c r="O1355" s="2" cm="1">
        <f t="array" ref="O1355">IF(G1355="","",0.5*(G1355+SUMPRODUCT(($B$1461:$B$1491=$J1355)*1,G$1461:G$1491)))</f>
        <v>0.11962139104075663</v>
      </c>
    </row>
    <row r="1356" spans="1:15" x14ac:dyDescent="0.55000000000000004">
      <c r="A1356" s="3">
        <v>44</v>
      </c>
      <c r="B1356" s="3">
        <v>20</v>
      </c>
      <c r="C1356" s="2">
        <f>IF(logVir!C1356="","",資本サービス!C1356/SUM(資本サービス!C1356,労働コスト!C1356))</f>
        <v>0.25941543370301184</v>
      </c>
      <c r="D1356" s="2">
        <f>IF(logVir!D1356="","",資本サービス!D1356/SUM(資本サービス!D1356,労働コスト!D1356))</f>
        <v>0.26690546723049563</v>
      </c>
      <c r="E1356" s="2">
        <f>IF(logVir!E1356="","",資本サービス!E1356/SUM(資本サービス!E1356,労働コスト!E1356))</f>
        <v>0.30608373819944729</v>
      </c>
      <c r="F1356" s="2">
        <f>IF(logVir!F1356="","",資本サービス!F1356/SUM(資本サービス!F1356,労働コスト!F1356))</f>
        <v>0.26670129019087202</v>
      </c>
      <c r="G1356" s="2">
        <f>IF(logVir!G1356="","",資本サービス!G1356/SUM(資本サービス!G1356,労働コスト!G1356))</f>
        <v>0.28233424637300641</v>
      </c>
      <c r="I1356" s="3">
        <v>44</v>
      </c>
      <c r="J1356" s="3">
        <v>20</v>
      </c>
      <c r="K1356" s="2" cm="1">
        <f t="array" ref="K1356">IF(C1356="","",0.5*(C1356+SUMPRODUCT(($B$1461:$B$1491=$J1356)*1,C$1461:C$1491)))</f>
        <v>0.25690652313586071</v>
      </c>
      <c r="L1356" s="2" cm="1">
        <f t="array" ref="L1356">IF(D1356="","",0.5*(D1356+SUMPRODUCT(($B$1461:$B$1491=$J1356)*1,D$1461:D$1491)))</f>
        <v>0.25609121625915299</v>
      </c>
      <c r="M1356" s="2" cm="1">
        <f t="array" ref="M1356">IF(E1356="","",0.5*(E1356+SUMPRODUCT(($B$1461:$B$1491=$J1356)*1,E$1461:E$1491)))</f>
        <v>0.27880688650379237</v>
      </c>
      <c r="N1356" s="2" cm="1">
        <f t="array" ref="N1356">IF(F1356="","",0.5*(F1356+SUMPRODUCT(($B$1461:$B$1491=$J1356)*1,F$1461:F$1491)))</f>
        <v>0.25990706541448971</v>
      </c>
      <c r="O1356" s="2" cm="1">
        <f t="array" ref="O1356">IF(G1356="","",0.5*(G1356+SUMPRODUCT(($B$1461:$B$1491=$J1356)*1,G$1461:G$1491)))</f>
        <v>0.26001804283983687</v>
      </c>
    </row>
    <row r="1357" spans="1:15" x14ac:dyDescent="0.55000000000000004">
      <c r="A1357" s="3">
        <v>44</v>
      </c>
      <c r="B1357" s="3">
        <v>21</v>
      </c>
      <c r="C1357" s="2">
        <f>IF(logVir!C1357="","",資本サービス!C1357/SUM(資本サービス!C1357,労働コスト!C1357))</f>
        <v>0.33834255223113174</v>
      </c>
      <c r="D1357" s="2">
        <f>IF(logVir!D1357="","",資本サービス!D1357/SUM(資本サービス!D1357,労働コスト!D1357))</f>
        <v>0.29418960623275436</v>
      </c>
      <c r="E1357" s="2">
        <f>IF(logVir!E1357="","",資本サービス!E1357/SUM(資本サービス!E1357,労働コスト!E1357))</f>
        <v>0.28708655549934325</v>
      </c>
      <c r="F1357" s="2">
        <f>IF(logVir!F1357="","",資本サービス!F1357/SUM(資本サービス!F1357,労働コスト!F1357))</f>
        <v>0.28797010180442056</v>
      </c>
      <c r="G1357" s="2">
        <f>IF(logVir!G1357="","",資本サービス!G1357/SUM(資本サービス!G1357,労働コスト!G1357))</f>
        <v>0.24153300276301162</v>
      </c>
      <c r="I1357" s="3">
        <v>44</v>
      </c>
      <c r="J1357" s="3">
        <v>21</v>
      </c>
      <c r="K1357" s="2" cm="1">
        <f t="array" ref="K1357">IF(C1357="","",0.5*(C1357+SUMPRODUCT(($B$1461:$B$1491=$J1357)*1,C$1461:C$1491)))</f>
        <v>0.33659969243762772</v>
      </c>
      <c r="L1357" s="2" cm="1">
        <f t="array" ref="L1357">IF(D1357="","",0.5*(D1357+SUMPRODUCT(($B$1461:$B$1491=$J1357)*1,D$1461:D$1491)))</f>
        <v>0.29596967492989801</v>
      </c>
      <c r="M1357" s="2" cm="1">
        <f t="array" ref="M1357">IF(E1357="","",0.5*(E1357+SUMPRODUCT(($B$1461:$B$1491=$J1357)*1,E$1461:E$1491)))</f>
        <v>0.2884975346262092</v>
      </c>
      <c r="N1357" s="2" cm="1">
        <f t="array" ref="N1357">IF(F1357="","",0.5*(F1357+SUMPRODUCT(($B$1461:$B$1491=$J1357)*1,F$1461:F$1491)))</f>
        <v>0.28764214280444556</v>
      </c>
      <c r="O1357" s="2" cm="1">
        <f t="array" ref="O1357">IF(G1357="","",0.5*(G1357+SUMPRODUCT(($B$1461:$B$1491=$J1357)*1,G$1461:G$1491)))</f>
        <v>0.25625916440079</v>
      </c>
    </row>
    <row r="1358" spans="1:15" x14ac:dyDescent="0.55000000000000004">
      <c r="A1358" s="3">
        <v>44</v>
      </c>
      <c r="B1358" s="3">
        <v>22</v>
      </c>
      <c r="C1358" s="2">
        <f>IF(logVir!C1358="","",資本サービス!C1358/SUM(資本サービス!C1358,労働コスト!C1358))</f>
        <v>0.24472068359509733</v>
      </c>
      <c r="D1358" s="2">
        <f>IF(logVir!D1358="","",資本サービス!D1358/SUM(資本サービス!D1358,労働コスト!D1358))</f>
        <v>0.22637399956901166</v>
      </c>
      <c r="E1358" s="2">
        <f>IF(logVir!E1358="","",資本サービス!E1358/SUM(資本サービス!E1358,労働コスト!E1358))</f>
        <v>0.1339070166478426</v>
      </c>
      <c r="F1358" s="2">
        <f>IF(logVir!F1358="","",資本サービス!F1358/SUM(資本サービス!F1358,労働コスト!F1358))</f>
        <v>0.17278228003154794</v>
      </c>
      <c r="G1358" s="2">
        <f>IF(logVir!G1358="","",資本サービス!G1358/SUM(資本サービス!G1358,労働コスト!G1358))</f>
        <v>0.1995830969661479</v>
      </c>
      <c r="I1358" s="3">
        <v>44</v>
      </c>
      <c r="J1358" s="3">
        <v>22</v>
      </c>
      <c r="K1358" s="2" cm="1">
        <f t="array" ref="K1358">IF(C1358="","",0.5*(C1358+SUMPRODUCT(($B$1461:$B$1491=$J1358)*1,C$1461:C$1491)))</f>
        <v>0.23439020705267388</v>
      </c>
      <c r="L1358" s="2" cm="1">
        <f t="array" ref="L1358">IF(D1358="","",0.5*(D1358+SUMPRODUCT(($B$1461:$B$1491=$J1358)*1,D$1461:D$1491)))</f>
        <v>0.20546332244662222</v>
      </c>
      <c r="M1358" s="2" cm="1">
        <f t="array" ref="M1358">IF(E1358="","",0.5*(E1358+SUMPRODUCT(($B$1461:$B$1491=$J1358)*1,E$1461:E$1491)))</f>
        <v>0.14574379861524744</v>
      </c>
      <c r="N1358" s="2" cm="1">
        <f t="array" ref="N1358">IF(F1358="","",0.5*(F1358+SUMPRODUCT(($B$1461:$B$1491=$J1358)*1,F$1461:F$1491)))</f>
        <v>0.16760098901450626</v>
      </c>
      <c r="O1358" s="2" cm="1">
        <f t="array" ref="O1358">IF(G1358="","",0.5*(G1358+SUMPRODUCT(($B$1461:$B$1491=$J1358)*1,G$1461:G$1491)))</f>
        <v>0.18038174627085546</v>
      </c>
    </row>
    <row r="1359" spans="1:15" x14ac:dyDescent="0.55000000000000004">
      <c r="A1359" s="3">
        <v>44</v>
      </c>
      <c r="B1359" s="3">
        <v>23</v>
      </c>
      <c r="C1359" s="2">
        <f>IF(logVir!C1359="","",資本サービス!C1359/SUM(資本サービス!C1359,労働コスト!C1359))</f>
        <v>0.69148990025829027</v>
      </c>
      <c r="D1359" s="2">
        <f>IF(logVir!D1359="","",資本サービス!D1359/SUM(資本サービス!D1359,労働コスト!D1359))</f>
        <v>0.73059257411435652</v>
      </c>
      <c r="E1359" s="2">
        <f>IF(logVir!E1359="","",資本サービス!E1359/SUM(資本サービス!E1359,労働コスト!E1359))</f>
        <v>0.66118109601667441</v>
      </c>
      <c r="F1359" s="2">
        <f>IF(logVir!F1359="","",資本サービス!F1359/SUM(資本サービス!F1359,労働コスト!F1359))</f>
        <v>0.6302622986082782</v>
      </c>
      <c r="G1359" s="2">
        <f>IF(logVir!G1359="","",資本サービス!G1359/SUM(資本サービス!G1359,労働コスト!G1359))</f>
        <v>0.60166122223674912</v>
      </c>
      <c r="I1359" s="3">
        <v>44</v>
      </c>
      <c r="J1359" s="3">
        <v>23</v>
      </c>
      <c r="K1359" s="2" cm="1">
        <f t="array" ref="K1359">IF(C1359="","",0.5*(C1359+SUMPRODUCT(($B$1461:$B$1491=$J1359)*1,C$1461:C$1491)))</f>
        <v>0.70364028238827636</v>
      </c>
      <c r="L1359" s="2" cm="1">
        <f t="array" ref="L1359">IF(D1359="","",0.5*(D1359+SUMPRODUCT(($B$1461:$B$1491=$J1359)*1,D$1461:D$1491)))</f>
        <v>0.70835509739524127</v>
      </c>
      <c r="M1359" s="2" cm="1">
        <f t="array" ref="M1359">IF(E1359="","",0.5*(E1359+SUMPRODUCT(($B$1461:$B$1491=$J1359)*1,E$1461:E$1491)))</f>
        <v>0.65698673564707999</v>
      </c>
      <c r="N1359" s="2" cm="1">
        <f t="array" ref="N1359">IF(F1359="","",0.5*(F1359+SUMPRODUCT(($B$1461:$B$1491=$J1359)*1,F$1461:F$1491)))</f>
        <v>0.62746237966100726</v>
      </c>
      <c r="O1359" s="2" cm="1">
        <f t="array" ref="O1359">IF(G1359="","",0.5*(G1359+SUMPRODUCT(($B$1461:$B$1491=$J1359)*1,G$1461:G$1491)))</f>
        <v>0.60189507831086453</v>
      </c>
    </row>
    <row r="1360" spans="1:15" x14ac:dyDescent="0.55000000000000004">
      <c r="A1360" s="3">
        <v>44</v>
      </c>
      <c r="B1360" s="3">
        <v>24</v>
      </c>
      <c r="C1360" s="2">
        <f>IF(logVir!C1360="","",資本サービス!C1360/SUM(資本サービス!C1360,労働コスト!C1360))</f>
        <v>0.29939040876421957</v>
      </c>
      <c r="D1360" s="2">
        <f>IF(logVir!D1360="","",資本サービス!D1360/SUM(資本サービス!D1360,労働コスト!D1360))</f>
        <v>0.27887442962836356</v>
      </c>
      <c r="E1360" s="2">
        <f>IF(logVir!E1360="","",資本サービス!E1360/SUM(資本サービス!E1360,労働コスト!E1360))</f>
        <v>0.30609793946030722</v>
      </c>
      <c r="F1360" s="2">
        <f>IF(logVir!F1360="","",資本サービス!F1360/SUM(資本サービス!F1360,労働コスト!F1360))</f>
        <v>0.28152389588569582</v>
      </c>
      <c r="G1360" s="2">
        <f>IF(logVir!G1360="","",資本サービス!G1360/SUM(資本サービス!G1360,労働コスト!G1360))</f>
        <v>0.24607716558545814</v>
      </c>
      <c r="I1360" s="3">
        <v>44</v>
      </c>
      <c r="J1360" s="3">
        <v>24</v>
      </c>
      <c r="K1360" s="2" cm="1">
        <f t="array" ref="K1360">IF(C1360="","",0.5*(C1360+SUMPRODUCT(($B$1461:$B$1491=$J1360)*1,C$1461:C$1491)))</f>
        <v>0.29378541617602327</v>
      </c>
      <c r="L1360" s="2" cm="1">
        <f t="array" ref="L1360">IF(D1360="","",0.5*(D1360+SUMPRODUCT(($B$1461:$B$1491=$J1360)*1,D$1461:D$1491)))</f>
        <v>0.27091533435486836</v>
      </c>
      <c r="M1360" s="2" cm="1">
        <f t="array" ref="M1360">IF(E1360="","",0.5*(E1360+SUMPRODUCT(($B$1461:$B$1491=$J1360)*1,E$1461:E$1491)))</f>
        <v>0.27742232989675486</v>
      </c>
      <c r="N1360" s="2" cm="1">
        <f t="array" ref="N1360">IF(F1360="","",0.5*(F1360+SUMPRODUCT(($B$1461:$B$1491=$J1360)*1,F$1461:F$1491)))</f>
        <v>0.25652045536764412</v>
      </c>
      <c r="O1360" s="2" cm="1">
        <f t="array" ref="O1360">IF(G1360="","",0.5*(G1360+SUMPRODUCT(($B$1461:$B$1491=$J1360)*1,G$1461:G$1491)))</f>
        <v>0.23301769856553414</v>
      </c>
    </row>
    <row r="1361" spans="1:15" x14ac:dyDescent="0.55000000000000004">
      <c r="A1361" s="3">
        <v>44</v>
      </c>
      <c r="B1361" s="3">
        <v>25</v>
      </c>
      <c r="C1361" s="2">
        <f>IF(logVir!C1361="","",資本サービス!C1361/SUM(資本サービス!C1361,労働コスト!C1361))</f>
        <v>0.16910503672050881</v>
      </c>
      <c r="D1361" s="2">
        <f>IF(logVir!D1361="","",資本サービス!D1361/SUM(資本サービス!D1361,労働コスト!D1361))</f>
        <v>0.2116460547812723</v>
      </c>
      <c r="E1361" s="2">
        <f>IF(logVir!E1361="","",資本サービス!E1361/SUM(資本サービス!E1361,労働コスト!E1361))</f>
        <v>0.15992751405734998</v>
      </c>
      <c r="F1361" s="2">
        <f>IF(logVir!F1361="","",資本サービス!F1361/SUM(資本サービス!F1361,労働コスト!F1361))</f>
        <v>0.1633715771811301</v>
      </c>
      <c r="G1361" s="2">
        <f>IF(logVir!G1361="","",資本サービス!G1361/SUM(資本サービス!G1361,労働コスト!G1361))</f>
        <v>0.2069771478982734</v>
      </c>
      <c r="I1361" s="3">
        <v>44</v>
      </c>
      <c r="J1361" s="3">
        <v>25</v>
      </c>
      <c r="K1361" s="2" cm="1">
        <f t="array" ref="K1361">IF(C1361="","",0.5*(C1361+SUMPRODUCT(($B$1461:$B$1491=$J1361)*1,C$1461:C$1491)))</f>
        <v>0.18381699697426362</v>
      </c>
      <c r="L1361" s="2" cm="1">
        <f t="array" ref="L1361">IF(D1361="","",0.5*(D1361+SUMPRODUCT(($B$1461:$B$1491=$J1361)*1,D$1461:D$1491)))</f>
        <v>0.20435038232303884</v>
      </c>
      <c r="M1361" s="2" cm="1">
        <f t="array" ref="M1361">IF(E1361="","",0.5*(E1361+SUMPRODUCT(($B$1461:$B$1491=$J1361)*1,E$1461:E$1491)))</f>
        <v>0.17887385948538759</v>
      </c>
      <c r="N1361" s="2" cm="1">
        <f t="array" ref="N1361">IF(F1361="","",0.5*(F1361+SUMPRODUCT(($B$1461:$B$1491=$J1361)*1,F$1461:F$1491)))</f>
        <v>0.1811948946594007</v>
      </c>
      <c r="O1361" s="2" cm="1">
        <f t="array" ref="O1361">IF(G1361="","",0.5*(G1361+SUMPRODUCT(($B$1461:$B$1491=$J1361)*1,G$1461:G$1491)))</f>
        <v>0.2023223099558013</v>
      </c>
    </row>
    <row r="1362" spans="1:15" x14ac:dyDescent="0.55000000000000004">
      <c r="A1362" s="3">
        <v>44</v>
      </c>
      <c r="B1362" s="3">
        <v>26</v>
      </c>
      <c r="C1362" s="2">
        <f>IF(logVir!C1362="","",資本サービス!C1362/SUM(資本サービス!C1362,労働コスト!C1362))</f>
        <v>0.78969417092122351</v>
      </c>
      <c r="D1362" s="2">
        <f>IF(logVir!D1362="","",資本サービス!D1362/SUM(資本サービス!D1362,労働コスト!D1362))</f>
        <v>0.72597864216136909</v>
      </c>
      <c r="E1362" s="2">
        <f>IF(logVir!E1362="","",資本サービス!E1362/SUM(資本サービス!E1362,労働コスト!E1362))</f>
        <v>0.60206593500440408</v>
      </c>
      <c r="F1362" s="2">
        <f>IF(logVir!F1362="","",資本サービス!F1362/SUM(資本サービス!F1362,労働コスト!F1362))</f>
        <v>0.58355362629207497</v>
      </c>
      <c r="G1362" s="2">
        <f>IF(logVir!G1362="","",資本サービス!G1362/SUM(資本サービス!G1362,労働コスト!G1362))</f>
        <v>0.56056158625000296</v>
      </c>
      <c r="I1362" s="3">
        <v>44</v>
      </c>
      <c r="J1362" s="3">
        <v>26</v>
      </c>
      <c r="K1362" s="2" cm="1">
        <f t="array" ref="K1362">IF(C1362="","",0.5*(C1362+SUMPRODUCT(($B$1461:$B$1491=$J1362)*1,C$1461:C$1491)))</f>
        <v>0.74040936770694943</v>
      </c>
      <c r="L1362" s="2" cm="1">
        <f t="array" ref="L1362">IF(D1362="","",0.5*(D1362+SUMPRODUCT(($B$1461:$B$1491=$J1362)*1,D$1461:D$1491)))</f>
        <v>0.67516259974321091</v>
      </c>
      <c r="M1362" s="2" cm="1">
        <f t="array" ref="M1362">IF(E1362="","",0.5*(E1362+SUMPRODUCT(($B$1461:$B$1491=$J1362)*1,E$1461:E$1491)))</f>
        <v>0.57796851811014205</v>
      </c>
      <c r="N1362" s="2" cm="1">
        <f t="array" ref="N1362">IF(F1362="","",0.5*(F1362+SUMPRODUCT(($B$1461:$B$1491=$J1362)*1,F$1461:F$1491)))</f>
        <v>0.58112339842203209</v>
      </c>
      <c r="O1362" s="2" cm="1">
        <f t="array" ref="O1362">IF(G1362="","",0.5*(G1362+SUMPRODUCT(($B$1461:$B$1491=$J1362)*1,G$1461:G$1491)))</f>
        <v>0.56809785299512705</v>
      </c>
    </row>
    <row r="1363" spans="1:15" x14ac:dyDescent="0.55000000000000004">
      <c r="A1363" s="3">
        <v>44</v>
      </c>
      <c r="B1363" s="3">
        <v>27</v>
      </c>
      <c r="C1363" s="2">
        <f>IF(logVir!C1363="","",資本サービス!C1363/SUM(資本サービス!C1363,労働コスト!C1363))</f>
        <v>0.19905674046639343</v>
      </c>
      <c r="D1363" s="2">
        <f>IF(logVir!D1363="","",資本サービス!D1363/SUM(資本サービス!D1363,労働コスト!D1363))</f>
        <v>0.21978184091472333</v>
      </c>
      <c r="E1363" s="2">
        <f>IF(logVir!E1363="","",資本サービス!E1363/SUM(資本サービス!E1363,労働コスト!E1363))</f>
        <v>0.20001910470152445</v>
      </c>
      <c r="F1363" s="2">
        <f>IF(logVir!F1363="","",資本サービス!F1363/SUM(資本サービス!F1363,労働コスト!F1363))</f>
        <v>0.1901011347365068</v>
      </c>
      <c r="G1363" s="2">
        <f>IF(logVir!G1363="","",資本サービス!G1363/SUM(資本サービス!G1363,労働コスト!G1363))</f>
        <v>0.1804838852160911</v>
      </c>
      <c r="I1363" s="3">
        <v>44</v>
      </c>
      <c r="J1363" s="3">
        <v>27</v>
      </c>
      <c r="K1363" s="2" cm="1">
        <f t="array" ref="K1363">IF(C1363="","",0.5*(C1363+SUMPRODUCT(($B$1461:$B$1491=$J1363)*1,C$1461:C$1491)))</f>
        <v>0.20507331527406714</v>
      </c>
      <c r="L1363" s="2" cm="1">
        <f t="array" ref="L1363">IF(D1363="","",0.5*(D1363+SUMPRODUCT(($B$1461:$B$1491=$J1363)*1,D$1461:D$1491)))</f>
        <v>0.2126795039702738</v>
      </c>
      <c r="M1363" s="2" cm="1">
        <f t="array" ref="M1363">IF(E1363="","",0.5*(E1363+SUMPRODUCT(($B$1461:$B$1491=$J1363)*1,E$1461:E$1491)))</f>
        <v>0.20177184822581495</v>
      </c>
      <c r="N1363" s="2" cm="1">
        <f t="array" ref="N1363">IF(F1363="","",0.5*(F1363+SUMPRODUCT(($B$1461:$B$1491=$J1363)*1,F$1461:F$1491)))</f>
        <v>0.19501553933841437</v>
      </c>
      <c r="O1363" s="2" cm="1">
        <f t="array" ref="O1363">IF(G1363="","",0.5*(G1363+SUMPRODUCT(($B$1461:$B$1491=$J1363)*1,G$1461:G$1491)))</f>
        <v>0.18367653546892904</v>
      </c>
    </row>
    <row r="1364" spans="1:15" x14ac:dyDescent="0.55000000000000004">
      <c r="A1364" s="3">
        <v>44</v>
      </c>
      <c r="B1364" s="3">
        <v>28</v>
      </c>
      <c r="C1364" s="2">
        <f>IF(logVir!C1364="","",資本サービス!C1364/SUM(資本サービス!C1364,労働コスト!C1364))</f>
        <v>0.37184797453126633</v>
      </c>
      <c r="D1364" s="2">
        <f>IF(logVir!D1364="","",資本サービス!D1364/SUM(資本サービス!D1364,労働コスト!D1364))</f>
        <v>0.34625514226437237</v>
      </c>
      <c r="E1364" s="2">
        <f>IF(logVir!E1364="","",資本サービス!E1364/SUM(資本サービス!E1364,労働コスト!E1364))</f>
        <v>0.30500140405929188</v>
      </c>
      <c r="F1364" s="2">
        <f>IF(logVir!F1364="","",資本サービス!F1364/SUM(資本サービス!F1364,労働コスト!F1364))</f>
        <v>0.29925021227262899</v>
      </c>
      <c r="G1364" s="2">
        <f>IF(logVir!G1364="","",資本サービス!G1364/SUM(資本サービス!G1364,労働コスト!G1364))</f>
        <v>0.3022271812481197</v>
      </c>
      <c r="I1364" s="3">
        <v>44</v>
      </c>
      <c r="J1364" s="3">
        <v>28</v>
      </c>
      <c r="K1364" s="2" cm="1">
        <f t="array" ref="K1364">IF(C1364="","",0.5*(C1364+SUMPRODUCT(($B$1461:$B$1491=$J1364)*1,C$1461:C$1491)))</f>
        <v>0.38703407406051477</v>
      </c>
      <c r="L1364" s="2" cm="1">
        <f t="array" ref="L1364">IF(D1364="","",0.5*(D1364+SUMPRODUCT(($B$1461:$B$1491=$J1364)*1,D$1461:D$1491)))</f>
        <v>0.35143492836706003</v>
      </c>
      <c r="M1364" s="2" cm="1">
        <f t="array" ref="M1364">IF(E1364="","",0.5*(E1364+SUMPRODUCT(($B$1461:$B$1491=$J1364)*1,E$1461:E$1491)))</f>
        <v>0.31552229133871268</v>
      </c>
      <c r="N1364" s="2" cm="1">
        <f t="array" ref="N1364">IF(F1364="","",0.5*(F1364+SUMPRODUCT(($B$1461:$B$1491=$J1364)*1,F$1461:F$1491)))</f>
        <v>0.31600422429190211</v>
      </c>
      <c r="O1364" s="2" cm="1">
        <f t="array" ref="O1364">IF(G1364="","",0.5*(G1364+SUMPRODUCT(($B$1461:$B$1491=$J1364)*1,G$1461:G$1491)))</f>
        <v>0.32360742853121899</v>
      </c>
    </row>
    <row r="1365" spans="1:15" x14ac:dyDescent="0.55000000000000004">
      <c r="A1365" s="3">
        <v>44</v>
      </c>
      <c r="B1365" s="3">
        <v>29</v>
      </c>
      <c r="C1365" s="2">
        <f>IF(logVir!C1365="","",資本サービス!C1365/SUM(資本サービス!C1365,労働コスト!C1365))</f>
        <v>0.17222754069085047</v>
      </c>
      <c r="D1365" s="2">
        <f>IF(logVir!D1365="","",資本サービス!D1365/SUM(資本サービス!D1365,労働コスト!D1365))</f>
        <v>0.17129540640152055</v>
      </c>
      <c r="E1365" s="2">
        <f>IF(logVir!E1365="","",資本サービス!E1365/SUM(資本サービス!E1365,労働コスト!E1365))</f>
        <v>0.17557479736077333</v>
      </c>
      <c r="F1365" s="2">
        <f>IF(logVir!F1365="","",資本サービス!F1365/SUM(資本サービス!F1365,労働コスト!F1365))</f>
        <v>0.17687046680265567</v>
      </c>
      <c r="G1365" s="2">
        <f>IF(logVir!G1365="","",資本サービス!G1365/SUM(資本サービス!G1365,労働コスト!G1365))</f>
        <v>0.14288318763570912</v>
      </c>
      <c r="I1365" s="3">
        <v>44</v>
      </c>
      <c r="J1365" s="3">
        <v>29</v>
      </c>
      <c r="K1365" s="2" cm="1">
        <f t="array" ref="K1365">IF(C1365="","",0.5*(C1365+SUMPRODUCT(($B$1461:$B$1491=$J1365)*1,C$1461:C$1491)))</f>
        <v>0.18188622341192223</v>
      </c>
      <c r="L1365" s="2" cm="1">
        <f t="array" ref="L1365">IF(D1365="","",0.5*(D1365+SUMPRODUCT(($B$1461:$B$1491=$J1365)*1,D$1461:D$1491)))</f>
        <v>0.18252685879600639</v>
      </c>
      <c r="M1365" s="2" cm="1">
        <f t="array" ref="M1365">IF(E1365="","",0.5*(E1365+SUMPRODUCT(($B$1461:$B$1491=$J1365)*1,E$1461:E$1491)))</f>
        <v>0.16747303697108265</v>
      </c>
      <c r="N1365" s="2" cm="1">
        <f t="array" ref="N1365">IF(F1365="","",0.5*(F1365+SUMPRODUCT(($B$1461:$B$1491=$J1365)*1,F$1461:F$1491)))</f>
        <v>0.17622696855469067</v>
      </c>
      <c r="O1365" s="2" cm="1">
        <f t="array" ref="O1365">IF(G1365="","",0.5*(G1365+SUMPRODUCT(($B$1461:$B$1491=$J1365)*1,G$1461:G$1491)))</f>
        <v>0.1533419935347185</v>
      </c>
    </row>
    <row r="1366" spans="1:15" x14ac:dyDescent="0.55000000000000004">
      <c r="A1366" s="3">
        <v>44</v>
      </c>
      <c r="B1366" s="3">
        <v>30</v>
      </c>
      <c r="C1366" s="2">
        <f>IF(logVir!C1366="","",資本サービス!C1366/SUM(資本サービス!C1366,労働コスト!C1366))</f>
        <v>0.13280946952889272</v>
      </c>
      <c r="D1366" s="2">
        <f>IF(logVir!D1366="","",資本サービス!D1366/SUM(資本サービス!D1366,労働コスト!D1366))</f>
        <v>0.10160453500274319</v>
      </c>
      <c r="E1366" s="2">
        <f>IF(logVir!E1366="","",資本サービス!E1366/SUM(資本サービス!E1366,労働コスト!E1366))</f>
        <v>9.8410909891740908E-2</v>
      </c>
      <c r="F1366" s="2">
        <f>IF(logVir!F1366="","",資本サービス!F1366/SUM(資本サービス!F1366,労働コスト!F1366))</f>
        <v>0.10744409848746501</v>
      </c>
      <c r="G1366" s="2">
        <f>IF(logVir!G1366="","",資本サービス!G1366/SUM(資本サービス!G1366,労働コスト!G1366))</f>
        <v>9.7204644215349439E-2</v>
      </c>
      <c r="I1366" s="3">
        <v>44</v>
      </c>
      <c r="J1366" s="3">
        <v>30</v>
      </c>
      <c r="K1366" s="2" cm="1">
        <f t="array" ref="K1366">IF(C1366="","",0.5*(C1366+SUMPRODUCT(($B$1461:$B$1491=$J1366)*1,C$1461:C$1491)))</f>
        <v>0.13360959340714398</v>
      </c>
      <c r="L1366" s="2" cm="1">
        <f t="array" ref="L1366">IF(D1366="","",0.5*(D1366+SUMPRODUCT(($B$1461:$B$1491=$J1366)*1,D$1461:D$1491)))</f>
        <v>0.10744277842181889</v>
      </c>
      <c r="M1366" s="2" cm="1">
        <f t="array" ref="M1366">IF(E1366="","",0.5*(E1366+SUMPRODUCT(($B$1461:$B$1491=$J1366)*1,E$1461:E$1491)))</f>
        <v>0.10043313893988171</v>
      </c>
      <c r="N1366" s="2" cm="1">
        <f t="array" ref="N1366">IF(F1366="","",0.5*(F1366+SUMPRODUCT(($B$1461:$B$1491=$J1366)*1,F$1461:F$1491)))</f>
        <v>0.1028677816712488</v>
      </c>
      <c r="O1366" s="2" cm="1">
        <f t="array" ref="O1366">IF(G1366="","",0.5*(G1366+SUMPRODUCT(($B$1461:$B$1491=$J1366)*1,G$1461:G$1491)))</f>
        <v>9.1475699026728086E-2</v>
      </c>
    </row>
    <row r="1367" spans="1:15" x14ac:dyDescent="0.55000000000000004">
      <c r="A1367" s="3">
        <v>44</v>
      </c>
      <c r="B1367" s="3">
        <v>31</v>
      </c>
      <c r="C1367" s="2">
        <f>IF(logVir!C1367="","",資本サービス!C1367/SUM(資本サービス!C1367,労働コスト!C1367))</f>
        <v>0.2330597623500974</v>
      </c>
      <c r="D1367" s="2">
        <f>IF(logVir!D1367="","",資本サービス!D1367/SUM(資本サービス!D1367,労働コスト!D1367))</f>
        <v>0.21589734096828184</v>
      </c>
      <c r="E1367" s="2">
        <f>IF(logVir!E1367="","",資本サービス!E1367/SUM(資本サービス!E1367,労働コスト!E1367))</f>
        <v>0.21501912165595749</v>
      </c>
      <c r="F1367" s="2">
        <f>IF(logVir!F1367="","",資本サービス!F1367/SUM(資本サービス!F1367,労働コスト!F1367))</f>
        <v>0.20043456044548549</v>
      </c>
      <c r="G1367" s="2">
        <f>IF(logVir!G1367="","",資本サービス!G1367/SUM(資本サービス!G1367,労働コスト!G1367))</f>
        <v>0.19669365163532937</v>
      </c>
      <c r="I1367" s="3">
        <v>44</v>
      </c>
      <c r="J1367" s="3">
        <v>31</v>
      </c>
      <c r="K1367" s="2" cm="1">
        <f t="array" ref="K1367">IF(C1367="","",0.5*(C1367+SUMPRODUCT(($B$1461:$B$1491=$J1367)*1,C$1461:C$1491)))</f>
        <v>0.2320170298579301</v>
      </c>
      <c r="L1367" s="2" cm="1">
        <f t="array" ref="L1367">IF(D1367="","",0.5*(D1367+SUMPRODUCT(($B$1461:$B$1491=$J1367)*1,D$1461:D$1491)))</f>
        <v>0.23012060219227826</v>
      </c>
      <c r="M1367" s="2" cm="1">
        <f t="array" ref="M1367">IF(E1367="","",0.5*(E1367+SUMPRODUCT(($B$1461:$B$1491=$J1367)*1,E$1461:E$1491)))</f>
        <v>0.21487233463996058</v>
      </c>
      <c r="N1367" s="2" cm="1">
        <f t="array" ref="N1367">IF(F1367="","",0.5*(F1367+SUMPRODUCT(($B$1461:$B$1491=$J1367)*1,F$1461:F$1491)))</f>
        <v>0.20332039159577836</v>
      </c>
      <c r="O1367" s="2" cm="1">
        <f t="array" ref="O1367">IF(G1367="","",0.5*(G1367+SUMPRODUCT(($B$1461:$B$1491=$J1367)*1,G$1461:G$1491)))</f>
        <v>0.19856516798726348</v>
      </c>
    </row>
    <row r="1368" spans="1:15" x14ac:dyDescent="0.55000000000000004">
      <c r="A1368" s="3">
        <v>45</v>
      </c>
      <c r="B1368" s="3">
        <v>1</v>
      </c>
      <c r="C1368" s="2">
        <f>IF(logVir!C1368="","",資本サービス!C1368/SUM(資本サービス!C1368,労働コスト!C1368))</f>
        <v>0.53618975824653103</v>
      </c>
      <c r="D1368" s="2">
        <f>IF(logVir!D1368="","",資本サービス!D1368/SUM(資本サービス!D1368,労働コスト!D1368))</f>
        <v>0.32700168800763035</v>
      </c>
      <c r="E1368" s="2">
        <f>IF(logVir!E1368="","",資本サービス!E1368/SUM(資本サービス!E1368,労働コスト!E1368))</f>
        <v>0.2530517789829097</v>
      </c>
      <c r="F1368" s="2">
        <f>IF(logVir!F1368="","",資本サービス!F1368/SUM(資本サービス!F1368,労働コスト!F1368))</f>
        <v>0.28374971075503713</v>
      </c>
      <c r="G1368" s="2">
        <f>IF(logVir!G1368="","",資本サービス!G1368/SUM(資本サービス!G1368,労働コスト!G1368))</f>
        <v>0.23777607232601169</v>
      </c>
      <c r="I1368" s="3">
        <v>45</v>
      </c>
      <c r="J1368" s="3">
        <v>1</v>
      </c>
      <c r="K1368" s="2" cm="1">
        <f t="array" ref="K1368">IF(C1368="","",0.5*(C1368+SUMPRODUCT(($B$1461:$B$1491=$J1368)*1,C$1461:C$1491)))</f>
        <v>0.50602650410396621</v>
      </c>
      <c r="L1368" s="2" cm="1">
        <f t="array" ref="L1368">IF(D1368="","",0.5*(D1368+SUMPRODUCT(($B$1461:$B$1491=$J1368)*1,D$1461:D$1491)))</f>
        <v>0.33891905637697328</v>
      </c>
      <c r="M1368" s="2" cm="1">
        <f t="array" ref="M1368">IF(E1368="","",0.5*(E1368+SUMPRODUCT(($B$1461:$B$1491=$J1368)*1,E$1461:E$1491)))</f>
        <v>0.29564149657205746</v>
      </c>
      <c r="N1368" s="2" cm="1">
        <f t="array" ref="N1368">IF(F1368="","",0.5*(F1368+SUMPRODUCT(($B$1461:$B$1491=$J1368)*1,F$1461:F$1491)))</f>
        <v>0.31305410273821666</v>
      </c>
      <c r="O1368" s="2" cm="1">
        <f t="array" ref="O1368">IF(G1368="","",0.5*(G1368+SUMPRODUCT(($B$1461:$B$1491=$J1368)*1,G$1461:G$1491)))</f>
        <v>0.27860573040664494</v>
      </c>
    </row>
    <row r="1369" spans="1:15" x14ac:dyDescent="0.55000000000000004">
      <c r="A1369" s="3">
        <v>45</v>
      </c>
      <c r="B1369" s="3">
        <v>2</v>
      </c>
      <c r="C1369" s="2">
        <f>IF(logVir!C1369="","",資本サービス!C1369/SUM(資本サービス!C1369,労働コスト!C1369))</f>
        <v>0.53797004922373193</v>
      </c>
      <c r="D1369" s="2">
        <f>IF(logVir!D1369="","",資本サービス!D1369/SUM(資本サービス!D1369,労働コスト!D1369))</f>
        <v>0.42056915862848426</v>
      </c>
      <c r="E1369" s="2">
        <f>IF(logVir!E1369="","",資本サービス!E1369/SUM(資本サービス!E1369,労働コスト!E1369))</f>
        <v>0.51064518942023873</v>
      </c>
      <c r="F1369" s="2">
        <f>IF(logVir!F1369="","",資本サービス!F1369/SUM(資本サービス!F1369,労働コスト!F1369))</f>
        <v>0.44875543329303574</v>
      </c>
      <c r="G1369" s="2">
        <f>IF(logVir!G1369="","",資本サービス!G1369/SUM(資本サービス!G1369,労働コスト!G1369))</f>
        <v>0.35466192288480125</v>
      </c>
      <c r="I1369" s="3">
        <v>45</v>
      </c>
      <c r="J1369" s="3">
        <v>2</v>
      </c>
      <c r="K1369" s="2" cm="1">
        <f t="array" ref="K1369">IF(C1369="","",0.5*(C1369+SUMPRODUCT(($B$1461:$B$1491=$J1369)*1,C$1461:C$1491)))</f>
        <v>0.50670825829413713</v>
      </c>
      <c r="L1369" s="2" cm="1">
        <f t="array" ref="L1369">IF(D1369="","",0.5*(D1369+SUMPRODUCT(($B$1461:$B$1491=$J1369)*1,D$1461:D$1491)))</f>
        <v>0.41397556267912561</v>
      </c>
      <c r="M1369" s="2" cm="1">
        <f t="array" ref="M1369">IF(E1369="","",0.5*(E1369+SUMPRODUCT(($B$1461:$B$1491=$J1369)*1,E$1461:E$1491)))</f>
        <v>0.49617489722162367</v>
      </c>
      <c r="N1369" s="2" cm="1">
        <f t="array" ref="N1369">IF(F1369="","",0.5*(F1369+SUMPRODUCT(($B$1461:$B$1491=$J1369)*1,F$1461:F$1491)))</f>
        <v>0.46638400406630975</v>
      </c>
      <c r="O1369" s="2" cm="1">
        <f t="array" ref="O1369">IF(G1369="","",0.5*(G1369+SUMPRODUCT(($B$1461:$B$1491=$J1369)*1,G$1461:G$1491)))</f>
        <v>0.38078348918128074</v>
      </c>
    </row>
    <row r="1370" spans="1:15" x14ac:dyDescent="0.55000000000000004">
      <c r="A1370" s="3">
        <v>45</v>
      </c>
      <c r="B1370" s="3">
        <v>3</v>
      </c>
      <c r="C1370" s="2">
        <f>IF(logVir!C1370="","",資本サービス!C1370/SUM(資本サービス!C1370,労働コスト!C1370))</f>
        <v>0.37419882125287457</v>
      </c>
      <c r="D1370" s="2">
        <f>IF(logVir!D1370="","",資本サービス!D1370/SUM(資本サービス!D1370,労働コスト!D1370))</f>
        <v>0.35044082456624093</v>
      </c>
      <c r="E1370" s="2">
        <f>IF(logVir!E1370="","",資本サービス!E1370/SUM(資本サービス!E1370,労働コスト!E1370))</f>
        <v>0.33918117663626146</v>
      </c>
      <c r="F1370" s="2">
        <f>IF(logVir!F1370="","",資本サービス!F1370/SUM(資本サービス!F1370,労働コスト!F1370))</f>
        <v>0.32639149425874509</v>
      </c>
      <c r="G1370" s="2">
        <f>IF(logVir!G1370="","",資本サービス!G1370/SUM(資本サービス!G1370,労働コスト!G1370))</f>
        <v>0.26757633139117915</v>
      </c>
      <c r="I1370" s="3">
        <v>45</v>
      </c>
      <c r="J1370" s="3">
        <v>3</v>
      </c>
      <c r="K1370" s="2" cm="1">
        <f t="array" ref="K1370">IF(C1370="","",0.5*(C1370+SUMPRODUCT(($B$1461:$B$1491=$J1370)*1,C$1461:C$1491)))</f>
        <v>0.33841538672444194</v>
      </c>
      <c r="L1370" s="2" cm="1">
        <f t="array" ref="L1370">IF(D1370="","",0.5*(D1370+SUMPRODUCT(($B$1461:$B$1491=$J1370)*1,D$1461:D$1491)))</f>
        <v>0.30900983656485431</v>
      </c>
      <c r="M1370" s="2" cm="1">
        <f t="array" ref="M1370">IF(E1370="","",0.5*(E1370+SUMPRODUCT(($B$1461:$B$1491=$J1370)*1,E$1461:E$1491)))</f>
        <v>0.29530119187254156</v>
      </c>
      <c r="N1370" s="2" cm="1">
        <f t="array" ref="N1370">IF(F1370="","",0.5*(F1370+SUMPRODUCT(($B$1461:$B$1491=$J1370)*1,F$1461:F$1491)))</f>
        <v>0.28977061333660148</v>
      </c>
      <c r="O1370" s="2" cm="1">
        <f t="array" ref="O1370">IF(G1370="","",0.5*(G1370+SUMPRODUCT(($B$1461:$B$1491=$J1370)*1,G$1461:G$1491)))</f>
        <v>0.24394314870642483</v>
      </c>
    </row>
    <row r="1371" spans="1:15" x14ac:dyDescent="0.55000000000000004">
      <c r="A1371" s="3">
        <v>45</v>
      </c>
      <c r="B1371" s="3">
        <v>4</v>
      </c>
      <c r="C1371" s="2">
        <f>IF(logVir!C1371="","",資本サービス!C1371/SUM(資本サービス!C1371,労働コスト!C1371))</f>
        <v>0.32970156105521525</v>
      </c>
      <c r="D1371" s="2">
        <f>IF(logVir!D1371="","",資本サービス!D1371/SUM(資本サービス!D1371,労働コスト!D1371))</f>
        <v>0.40737938187609046</v>
      </c>
      <c r="E1371" s="2">
        <f>IF(logVir!E1371="","",資本サービス!E1371/SUM(資本サービス!E1371,労働コスト!E1371))</f>
        <v>0.39882096256472888</v>
      </c>
      <c r="F1371" s="2">
        <f>IF(logVir!F1371="","",資本サービス!F1371/SUM(資本サービス!F1371,労働コスト!F1371))</f>
        <v>0.42774119649621506</v>
      </c>
      <c r="G1371" s="2">
        <f>IF(logVir!G1371="","",資本サービス!G1371/SUM(資本サービス!G1371,労働コスト!G1371))</f>
        <v>0.4490464269865484</v>
      </c>
      <c r="I1371" s="3">
        <v>45</v>
      </c>
      <c r="J1371" s="3">
        <v>4</v>
      </c>
      <c r="K1371" s="2" cm="1">
        <f t="array" ref="K1371">IF(C1371="","",0.5*(C1371+SUMPRODUCT(($B$1461:$B$1491=$J1371)*1,C$1461:C$1491)))</f>
        <v>0.28392988313466944</v>
      </c>
      <c r="L1371" s="2" cm="1">
        <f t="array" ref="L1371">IF(D1371="","",0.5*(D1371+SUMPRODUCT(($B$1461:$B$1491=$J1371)*1,D$1461:D$1491)))</f>
        <v>0.33438647458100834</v>
      </c>
      <c r="M1371" s="2" cm="1">
        <f t="array" ref="M1371">IF(E1371="","",0.5*(E1371+SUMPRODUCT(($B$1461:$B$1491=$J1371)*1,E$1461:E$1491)))</f>
        <v>0.32243779181099497</v>
      </c>
      <c r="N1371" s="2" cm="1">
        <f t="array" ref="N1371">IF(F1371="","",0.5*(F1371+SUMPRODUCT(($B$1461:$B$1491=$J1371)*1,F$1461:F$1491)))</f>
        <v>0.34023102957034851</v>
      </c>
      <c r="O1371" s="2" cm="1">
        <f t="array" ref="O1371">IF(G1371="","",0.5*(G1371+SUMPRODUCT(($B$1461:$B$1491=$J1371)*1,G$1461:G$1491)))</f>
        <v>0.33948548323865724</v>
      </c>
    </row>
    <row r="1372" spans="1:15" x14ac:dyDescent="0.55000000000000004">
      <c r="A1372" s="3">
        <v>45</v>
      </c>
      <c r="B1372" s="3">
        <v>5</v>
      </c>
      <c r="C1372" s="2">
        <f>IF(logVir!C1372="","",資本サービス!C1372/SUM(資本サービス!C1372,労働コスト!C1372))</f>
        <v>0.51058762827395787</v>
      </c>
      <c r="D1372" s="2">
        <f>IF(logVir!D1372="","",資本サービス!D1372/SUM(資本サービス!D1372,労働コスト!D1372))</f>
        <v>0.41615740958550884</v>
      </c>
      <c r="E1372" s="2">
        <f>IF(logVir!E1372="","",資本サービス!E1372/SUM(資本サービス!E1372,労働コスト!E1372))</f>
        <v>0.40403426232451856</v>
      </c>
      <c r="F1372" s="2">
        <f>IF(logVir!F1372="","",資本サービス!F1372/SUM(資本サービス!F1372,労働コスト!F1372))</f>
        <v>0.39398426081706983</v>
      </c>
      <c r="G1372" s="2">
        <f>IF(logVir!G1372="","",資本サービス!G1372/SUM(資本サービス!G1372,労働コスト!G1372))</f>
        <v>0.33293430368777438</v>
      </c>
      <c r="I1372" s="3">
        <v>45</v>
      </c>
      <c r="J1372" s="3">
        <v>5</v>
      </c>
      <c r="K1372" s="2" cm="1">
        <f t="array" ref="K1372">IF(C1372="","",0.5*(C1372+SUMPRODUCT(($B$1461:$B$1491=$J1372)*1,C$1461:C$1491)))</f>
        <v>0.43282277510451644</v>
      </c>
      <c r="L1372" s="2" cm="1">
        <f t="array" ref="L1372">IF(D1372="","",0.5*(D1372+SUMPRODUCT(($B$1461:$B$1491=$J1372)*1,D$1461:D$1491)))</f>
        <v>0.36873575531210123</v>
      </c>
      <c r="M1372" s="2" cm="1">
        <f t="array" ref="M1372">IF(E1372="","",0.5*(E1372+SUMPRODUCT(($B$1461:$B$1491=$J1372)*1,E$1461:E$1491)))</f>
        <v>0.34988340386623229</v>
      </c>
      <c r="N1372" s="2" cm="1">
        <f t="array" ref="N1372">IF(F1372="","",0.5*(F1372+SUMPRODUCT(($B$1461:$B$1491=$J1372)*1,F$1461:F$1491)))</f>
        <v>0.34136135587132521</v>
      </c>
      <c r="O1372" s="2" cm="1">
        <f t="array" ref="O1372">IF(G1372="","",0.5*(G1372+SUMPRODUCT(($B$1461:$B$1491=$J1372)*1,G$1461:G$1491)))</f>
        <v>0.29943515754218014</v>
      </c>
    </row>
    <row r="1373" spans="1:15" x14ac:dyDescent="0.55000000000000004">
      <c r="A1373" s="3">
        <v>45</v>
      </c>
      <c r="B1373" s="3">
        <v>6</v>
      </c>
      <c r="C1373" s="2">
        <f>IF(logVir!C1373="","",資本サービス!C1373/SUM(資本サービス!C1373,労働コスト!C1373))</f>
        <v>0.67300903481501484</v>
      </c>
      <c r="D1373" s="2">
        <f>IF(logVir!D1373="","",資本サービス!D1373/SUM(資本サービス!D1373,労働コスト!D1373))</f>
        <v>0.64238363538732202</v>
      </c>
      <c r="E1373" s="2">
        <f>IF(logVir!E1373="","",資本サービス!E1373/SUM(資本サービス!E1373,労働コスト!E1373))</f>
        <v>0.6252346318456441</v>
      </c>
      <c r="F1373" s="2">
        <f>IF(logVir!F1373="","",資本サービス!F1373/SUM(資本サービス!F1373,労働コスト!F1373))</f>
        <v>0.6268496762921425</v>
      </c>
      <c r="G1373" s="2">
        <f>IF(logVir!G1373="","",資本サービス!G1373/SUM(資本サービス!G1373,労働コスト!G1373))</f>
        <v>0.55461786675384972</v>
      </c>
      <c r="I1373" s="3">
        <v>45</v>
      </c>
      <c r="J1373" s="3">
        <v>6</v>
      </c>
      <c r="K1373" s="2" cm="1">
        <f t="array" ref="K1373">IF(C1373="","",0.5*(C1373+SUMPRODUCT(($B$1461:$B$1491=$J1373)*1,C$1461:C$1491)))</f>
        <v>0.64614965020146353</v>
      </c>
      <c r="L1373" s="2" cm="1">
        <f t="array" ref="L1373">IF(D1373="","",0.5*(D1373+SUMPRODUCT(($B$1461:$B$1491=$J1373)*1,D$1461:D$1491)))</f>
        <v>0.61415961052076495</v>
      </c>
      <c r="M1373" s="2" cm="1">
        <f t="array" ref="M1373">IF(E1373="","",0.5*(E1373+SUMPRODUCT(($B$1461:$B$1491=$J1373)*1,E$1461:E$1491)))</f>
        <v>0.606877647840945</v>
      </c>
      <c r="N1373" s="2" cm="1">
        <f t="array" ref="N1373">IF(F1373="","",0.5*(F1373+SUMPRODUCT(($B$1461:$B$1491=$J1373)*1,F$1461:F$1491)))</f>
        <v>0.61239883222380531</v>
      </c>
      <c r="O1373" s="2" cm="1">
        <f t="array" ref="O1373">IF(G1373="","",0.5*(G1373+SUMPRODUCT(($B$1461:$B$1491=$J1373)*1,G$1461:G$1491)))</f>
        <v>0.55873304923821454</v>
      </c>
    </row>
    <row r="1374" spans="1:15" x14ac:dyDescent="0.55000000000000004">
      <c r="A1374" s="3">
        <v>45</v>
      </c>
      <c r="B1374" s="3">
        <v>7</v>
      </c>
      <c r="C1374" s="2">
        <f>IF(logVir!C1374="","",資本サービス!C1374/SUM(資本サービス!C1374,労働コスト!C1374))</f>
        <v>0.13947381756484761</v>
      </c>
      <c r="D1374" s="2">
        <f>IF(logVir!D1374="","",資本サービス!D1374/SUM(資本サービス!D1374,労働コスト!D1374))</f>
        <v>0.14655349265841425</v>
      </c>
      <c r="E1374" s="2">
        <f>IF(logVir!E1374="","",資本サービス!E1374/SUM(資本サービス!E1374,労働コスト!E1374))</f>
        <v>0.15702952563712116</v>
      </c>
      <c r="F1374" s="2">
        <f>IF(logVir!F1374="","",資本サービス!F1374/SUM(資本サービス!F1374,労働コスト!F1374))</f>
        <v>0.16713690596207165</v>
      </c>
      <c r="G1374" s="2">
        <f>IF(logVir!G1374="","",資本サービス!G1374/SUM(資本サービス!G1374,労働コスト!G1374))</f>
        <v>0.146840353163181</v>
      </c>
      <c r="I1374" s="3">
        <v>45</v>
      </c>
      <c r="J1374" s="3">
        <v>7</v>
      </c>
      <c r="K1374" s="2" cm="1">
        <f t="array" ref="K1374">IF(C1374="","",0.5*(C1374+SUMPRODUCT(($B$1461:$B$1491=$J1374)*1,C$1461:C$1491)))</f>
        <v>0.25981009112656639</v>
      </c>
      <c r="L1374" s="2" cm="1">
        <f t="array" ref="L1374">IF(D1374="","",0.5*(D1374+SUMPRODUCT(($B$1461:$B$1491=$J1374)*1,D$1461:D$1491)))</f>
        <v>0.2418641739481967</v>
      </c>
      <c r="M1374" s="2" cm="1">
        <f t="array" ref="M1374">IF(E1374="","",0.5*(E1374+SUMPRODUCT(($B$1461:$B$1491=$J1374)*1,E$1461:E$1491)))</f>
        <v>0.2400734017909773</v>
      </c>
      <c r="N1374" s="2" cm="1">
        <f t="array" ref="N1374">IF(F1374="","",0.5*(F1374+SUMPRODUCT(($B$1461:$B$1491=$J1374)*1,F$1461:F$1491)))</f>
        <v>0.24498918991083352</v>
      </c>
      <c r="O1374" s="2" cm="1">
        <f t="array" ref="O1374">IF(G1374="","",0.5*(G1374+SUMPRODUCT(($B$1461:$B$1491=$J1374)*1,G$1461:G$1491)))</f>
        <v>0.22177772956826081</v>
      </c>
    </row>
    <row r="1375" spans="1:15" x14ac:dyDescent="0.55000000000000004">
      <c r="A1375" s="3">
        <v>45</v>
      </c>
      <c r="B1375" s="3">
        <v>8</v>
      </c>
      <c r="C1375" s="2">
        <f>IF(logVir!C1375="","",資本サービス!C1375/SUM(資本サービス!C1375,労働コスト!C1375))</f>
        <v>0.52363173259750562</v>
      </c>
      <c r="D1375" s="2">
        <f>IF(logVir!D1375="","",資本サービス!D1375/SUM(資本サービス!D1375,労働コスト!D1375))</f>
        <v>0.46957563404419006</v>
      </c>
      <c r="E1375" s="2">
        <f>IF(logVir!E1375="","",資本サービス!E1375/SUM(資本サービス!E1375,労働コスト!E1375))</f>
        <v>0.42951762698789903</v>
      </c>
      <c r="F1375" s="2">
        <f>IF(logVir!F1375="","",資本サービス!F1375/SUM(資本サービス!F1375,労働コスト!F1375))</f>
        <v>0.43774737550346732</v>
      </c>
      <c r="G1375" s="2">
        <f>IF(logVir!G1375="","",資本サービス!G1375/SUM(資本サービス!G1375,労働コスト!G1375))</f>
        <v>0.40173669365128145</v>
      </c>
      <c r="I1375" s="3">
        <v>45</v>
      </c>
      <c r="J1375" s="3">
        <v>8</v>
      </c>
      <c r="K1375" s="2" cm="1">
        <f t="array" ref="K1375">IF(C1375="","",0.5*(C1375+SUMPRODUCT(($B$1461:$B$1491=$J1375)*1,C$1461:C$1491)))</f>
        <v>0.48690083004502993</v>
      </c>
      <c r="L1375" s="2" cm="1">
        <f t="array" ref="L1375">IF(D1375="","",0.5*(D1375+SUMPRODUCT(($B$1461:$B$1491=$J1375)*1,D$1461:D$1491)))</f>
        <v>0.43533791386189713</v>
      </c>
      <c r="M1375" s="2" cm="1">
        <f t="array" ref="M1375">IF(E1375="","",0.5*(E1375+SUMPRODUCT(($B$1461:$B$1491=$J1375)*1,E$1461:E$1491)))</f>
        <v>0.41506670106648258</v>
      </c>
      <c r="N1375" s="2" cm="1">
        <f t="array" ref="N1375">IF(F1375="","",0.5*(F1375+SUMPRODUCT(($B$1461:$B$1491=$J1375)*1,F$1461:F$1491)))</f>
        <v>0.42370214526601568</v>
      </c>
      <c r="O1375" s="2" cm="1">
        <f t="array" ref="O1375">IF(G1375="","",0.5*(G1375+SUMPRODUCT(($B$1461:$B$1491=$J1375)*1,G$1461:G$1491)))</f>
        <v>0.39142306561507767</v>
      </c>
    </row>
    <row r="1376" spans="1:15" x14ac:dyDescent="0.55000000000000004">
      <c r="A1376" s="3">
        <v>45</v>
      </c>
      <c r="B1376" s="3">
        <v>9</v>
      </c>
      <c r="C1376" s="2">
        <f>IF(logVir!C1376="","",資本サービス!C1376/SUM(資本サービス!C1376,労働コスト!C1376))</f>
        <v>0.18264011587352899</v>
      </c>
      <c r="D1376" s="2">
        <f>IF(logVir!D1376="","",資本サービス!D1376/SUM(資本サービス!D1376,労働コスト!D1376))</f>
        <v>0.17873917042572088</v>
      </c>
      <c r="E1376" s="2">
        <f>IF(logVir!E1376="","",資本サービス!E1376/SUM(資本サービス!E1376,労働コスト!E1376))</f>
        <v>0.14904435535297786</v>
      </c>
      <c r="F1376" s="2">
        <f>IF(logVir!F1376="","",資本サービス!F1376/SUM(資本サービス!F1376,労働コスト!F1376))</f>
        <v>0.16173306194865869</v>
      </c>
      <c r="G1376" s="2">
        <f>IF(logVir!G1376="","",資本サービス!G1376/SUM(資本サービス!G1376,労働コスト!G1376))</f>
        <v>0.13112205072777805</v>
      </c>
      <c r="I1376" s="3">
        <v>45</v>
      </c>
      <c r="J1376" s="3">
        <v>9</v>
      </c>
      <c r="K1376" s="2" cm="1">
        <f t="array" ref="K1376">IF(C1376="","",0.5*(C1376+SUMPRODUCT(($B$1461:$B$1491=$J1376)*1,C$1461:C$1491)))</f>
        <v>0.19331361839477512</v>
      </c>
      <c r="L1376" s="2" cm="1">
        <f t="array" ref="L1376">IF(D1376="","",0.5*(D1376+SUMPRODUCT(($B$1461:$B$1491=$J1376)*1,D$1461:D$1491)))</f>
        <v>0.18580596671155508</v>
      </c>
      <c r="M1376" s="2" cm="1">
        <f t="array" ref="M1376">IF(E1376="","",0.5*(E1376+SUMPRODUCT(($B$1461:$B$1491=$J1376)*1,E$1461:E$1491)))</f>
        <v>0.15794995270322451</v>
      </c>
      <c r="N1376" s="2" cm="1">
        <f t="array" ref="N1376">IF(F1376="","",0.5*(F1376+SUMPRODUCT(($B$1461:$B$1491=$J1376)*1,F$1461:F$1491)))</f>
        <v>0.16292775427158249</v>
      </c>
      <c r="O1376" s="2" cm="1">
        <f t="array" ref="O1376">IF(G1376="","",0.5*(G1376+SUMPRODUCT(($B$1461:$B$1491=$J1376)*1,G$1461:G$1491)))</f>
        <v>0.13674302272381966</v>
      </c>
    </row>
    <row r="1377" spans="1:15" x14ac:dyDescent="0.55000000000000004">
      <c r="A1377" s="3">
        <v>45</v>
      </c>
      <c r="B1377" s="3">
        <v>10</v>
      </c>
      <c r="C1377" s="2">
        <f>IF(logVir!C1377="","",資本サービス!C1377/SUM(資本サービス!C1377,労働コスト!C1377))</f>
        <v>0.37889594957116951</v>
      </c>
      <c r="D1377" s="2">
        <f>IF(logVir!D1377="","",資本サービス!D1377/SUM(資本サービス!D1377,労働コスト!D1377))</f>
        <v>0.39055256299238267</v>
      </c>
      <c r="E1377" s="2">
        <f>IF(logVir!E1377="","",資本サービス!E1377/SUM(資本サービス!E1377,労働コスト!E1377))</f>
        <v>0.30213980925617451</v>
      </c>
      <c r="F1377" s="2">
        <f>IF(logVir!F1377="","",資本サービス!F1377/SUM(資本サービス!F1377,労働コスト!F1377))</f>
        <v>0.2928547810601782</v>
      </c>
      <c r="G1377" s="2">
        <f>IF(logVir!G1377="","",資本サービス!G1377/SUM(資本サービス!G1377,労働コスト!G1377))</f>
        <v>0.25090134814725018</v>
      </c>
      <c r="I1377" s="3">
        <v>45</v>
      </c>
      <c r="J1377" s="3">
        <v>10</v>
      </c>
      <c r="K1377" s="2" cm="1">
        <f t="array" ref="K1377">IF(C1377="","",0.5*(C1377+SUMPRODUCT(($B$1461:$B$1491=$J1377)*1,C$1461:C$1491)))</f>
        <v>0.3761935426457379</v>
      </c>
      <c r="L1377" s="2" cm="1">
        <f t="array" ref="L1377">IF(D1377="","",0.5*(D1377+SUMPRODUCT(($B$1461:$B$1491=$J1377)*1,D$1461:D$1491)))</f>
        <v>0.37382751488161858</v>
      </c>
      <c r="M1377" s="2" cm="1">
        <f t="array" ref="M1377">IF(E1377="","",0.5*(E1377+SUMPRODUCT(($B$1461:$B$1491=$J1377)*1,E$1461:E$1491)))</f>
        <v>0.31132860680064878</v>
      </c>
      <c r="N1377" s="2" cm="1">
        <f t="array" ref="N1377">IF(F1377="","",0.5*(F1377+SUMPRODUCT(($B$1461:$B$1491=$J1377)*1,F$1461:F$1491)))</f>
        <v>0.30683921117704294</v>
      </c>
      <c r="O1377" s="2" cm="1">
        <f t="array" ref="O1377">IF(G1377="","",0.5*(G1377+SUMPRODUCT(($B$1461:$B$1491=$J1377)*1,G$1461:G$1491)))</f>
        <v>0.26792692288016284</v>
      </c>
    </row>
    <row r="1378" spans="1:15" x14ac:dyDescent="0.55000000000000004">
      <c r="A1378" s="3">
        <v>45</v>
      </c>
      <c r="B1378" s="3">
        <v>11</v>
      </c>
      <c r="C1378" s="2">
        <f>IF(logVir!C1378="","",資本サービス!C1378/SUM(資本サービス!C1378,労働コスト!C1378))</f>
        <v>0.42015458906937392</v>
      </c>
      <c r="D1378" s="2">
        <f>IF(logVir!D1378="","",資本サービス!D1378/SUM(資本サービス!D1378,労働コスト!D1378))</f>
        <v>0.45887173386203539</v>
      </c>
      <c r="E1378" s="2">
        <f>IF(logVir!E1378="","",資本サービス!E1378/SUM(資本サービス!E1378,労働コスト!E1378))</f>
        <v>0.36978933113096119</v>
      </c>
      <c r="F1378" s="2">
        <f>IF(logVir!F1378="","",資本サービス!F1378/SUM(資本サービス!F1378,労働コスト!F1378))</f>
        <v>0.36865573124704037</v>
      </c>
      <c r="G1378" s="2">
        <f>IF(logVir!G1378="","",資本サービス!G1378/SUM(資本サービス!G1378,労働コスト!G1378))</f>
        <v>0.326024046761763</v>
      </c>
      <c r="I1378" s="3">
        <v>45</v>
      </c>
      <c r="J1378" s="3">
        <v>11</v>
      </c>
      <c r="K1378" s="2" cm="1">
        <f t="array" ref="K1378">IF(C1378="","",0.5*(C1378+SUMPRODUCT(($B$1461:$B$1491=$J1378)*1,C$1461:C$1491)))</f>
        <v>0.4276619292871956</v>
      </c>
      <c r="L1378" s="2" cm="1">
        <f t="array" ref="L1378">IF(D1378="","",0.5*(D1378+SUMPRODUCT(($B$1461:$B$1491=$J1378)*1,D$1461:D$1491)))</f>
        <v>0.44543889655574564</v>
      </c>
      <c r="M1378" s="2" cm="1">
        <f t="array" ref="M1378">IF(E1378="","",0.5*(E1378+SUMPRODUCT(($B$1461:$B$1491=$J1378)*1,E$1461:E$1491)))</f>
        <v>0.39466459168049728</v>
      </c>
      <c r="N1378" s="2" cm="1">
        <f t="array" ref="N1378">IF(F1378="","",0.5*(F1378+SUMPRODUCT(($B$1461:$B$1491=$J1378)*1,F$1461:F$1491)))</f>
        <v>0.39799216403098336</v>
      </c>
      <c r="O1378" s="2" cm="1">
        <f t="array" ref="O1378">IF(G1378="","",0.5*(G1378+SUMPRODUCT(($B$1461:$B$1491=$J1378)*1,G$1461:G$1491)))</f>
        <v>0.36603986099502411</v>
      </c>
    </row>
    <row r="1379" spans="1:15" x14ac:dyDescent="0.55000000000000004">
      <c r="A1379" s="3">
        <v>45</v>
      </c>
      <c r="B1379" s="3">
        <v>12</v>
      </c>
      <c r="C1379" s="2">
        <f>IF(logVir!C1379="","",資本サービス!C1379/SUM(資本サービス!C1379,労働コスト!C1379))</f>
        <v>0.43767253178385429</v>
      </c>
      <c r="D1379" s="2">
        <f>IF(logVir!D1379="","",資本サービス!D1379/SUM(資本サービス!D1379,労働コスト!D1379))</f>
        <v>0.51884938010147075</v>
      </c>
      <c r="E1379" s="2">
        <f>IF(logVir!E1379="","",資本サービス!E1379/SUM(資本サービス!E1379,労働コスト!E1379))</f>
        <v>0.5185272795606205</v>
      </c>
      <c r="F1379" s="2">
        <f>IF(logVir!F1379="","",資本サービス!F1379/SUM(資本サービス!F1379,労働コスト!F1379))</f>
        <v>0.48796407471140141</v>
      </c>
      <c r="G1379" s="2">
        <f>IF(logVir!G1379="","",資本サービス!G1379/SUM(資本サービス!G1379,労働コスト!G1379))</f>
        <v>0.4294621147023191</v>
      </c>
      <c r="I1379" s="3">
        <v>45</v>
      </c>
      <c r="J1379" s="3">
        <v>12</v>
      </c>
      <c r="K1379" s="2" cm="1">
        <f t="array" ref="K1379">IF(C1379="","",0.5*(C1379+SUMPRODUCT(($B$1461:$B$1491=$J1379)*1,C$1461:C$1491)))</f>
        <v>0.47444370899717281</v>
      </c>
      <c r="L1379" s="2" cm="1">
        <f t="array" ref="L1379">IF(D1379="","",0.5*(D1379+SUMPRODUCT(($B$1461:$B$1491=$J1379)*1,D$1461:D$1491)))</f>
        <v>0.50291877656802797</v>
      </c>
      <c r="M1379" s="2" cm="1">
        <f t="array" ref="M1379">IF(E1379="","",0.5*(E1379+SUMPRODUCT(($B$1461:$B$1491=$J1379)*1,E$1461:E$1491)))</f>
        <v>0.50217430275334518</v>
      </c>
      <c r="N1379" s="2" cm="1">
        <f t="array" ref="N1379">IF(F1379="","",0.5*(F1379+SUMPRODUCT(($B$1461:$B$1491=$J1379)*1,F$1461:F$1491)))</f>
        <v>0.48460728974843464</v>
      </c>
      <c r="O1379" s="2" cm="1">
        <f t="array" ref="O1379">IF(G1379="","",0.5*(G1379+SUMPRODUCT(($B$1461:$B$1491=$J1379)*1,G$1461:G$1491)))</f>
        <v>0.43373221328939215</v>
      </c>
    </row>
    <row r="1380" spans="1:15" x14ac:dyDescent="0.55000000000000004">
      <c r="A1380" s="3">
        <v>45</v>
      </c>
      <c r="B1380" s="3">
        <v>13</v>
      </c>
      <c r="C1380" s="2">
        <f>IF(logVir!C1380="","",資本サービス!C1380/SUM(資本サービス!C1380,労働コスト!C1380))</f>
        <v>0.5272147274085206</v>
      </c>
      <c r="D1380" s="2">
        <f>IF(logVir!D1380="","",資本サービス!D1380/SUM(資本サービス!D1380,労働コスト!D1380))</f>
        <v>0.57038726444158117</v>
      </c>
      <c r="E1380" s="2">
        <f>IF(logVir!E1380="","",資本サービス!E1380/SUM(資本サービス!E1380,労働コスト!E1380))</f>
        <v>0.42886279452301734</v>
      </c>
      <c r="F1380" s="2">
        <f>IF(logVir!F1380="","",資本サービス!F1380/SUM(資本サービス!F1380,労働コスト!F1380))</f>
        <v>0.39186642686033674</v>
      </c>
      <c r="G1380" s="2">
        <f>IF(logVir!G1380="","",資本サービス!G1380/SUM(資本サービス!G1380,労働コスト!G1380))</f>
        <v>0.3018489684627681</v>
      </c>
      <c r="I1380" s="3">
        <v>45</v>
      </c>
      <c r="J1380" s="3">
        <v>13</v>
      </c>
      <c r="K1380" s="2" cm="1">
        <f t="array" ref="K1380">IF(C1380="","",0.5*(C1380+SUMPRODUCT(($B$1461:$B$1491=$J1380)*1,C$1461:C$1491)))</f>
        <v>0.56282814204632636</v>
      </c>
      <c r="L1380" s="2" cm="1">
        <f t="array" ref="L1380">IF(D1380="","",0.5*(D1380+SUMPRODUCT(($B$1461:$B$1491=$J1380)*1,D$1461:D$1491)))</f>
        <v>0.59932752296000857</v>
      </c>
      <c r="M1380" s="2" cm="1">
        <f t="array" ref="M1380">IF(E1380="","",0.5*(E1380+SUMPRODUCT(($B$1461:$B$1491=$J1380)*1,E$1461:E$1491)))</f>
        <v>0.50887994458948427</v>
      </c>
      <c r="N1380" s="2" cm="1">
        <f t="array" ref="N1380">IF(F1380="","",0.5*(F1380+SUMPRODUCT(($B$1461:$B$1491=$J1380)*1,F$1461:F$1491)))</f>
        <v>0.49777122479999958</v>
      </c>
      <c r="O1380" s="2" cm="1">
        <f t="array" ref="O1380">IF(G1380="","",0.5*(G1380+SUMPRODUCT(($B$1461:$B$1491=$J1380)*1,G$1461:G$1491)))</f>
        <v>0.43504220325261989</v>
      </c>
    </row>
    <row r="1381" spans="1:15" x14ac:dyDescent="0.55000000000000004">
      <c r="A1381" s="3">
        <v>45</v>
      </c>
      <c r="B1381" s="3">
        <v>14</v>
      </c>
      <c r="C1381" s="2">
        <f>IF(logVir!C1381="","",資本サービス!C1381/SUM(資本サービス!C1381,労働コスト!C1381))</f>
        <v>0.38338253833670072</v>
      </c>
      <c r="D1381" s="2">
        <f>IF(logVir!D1381="","",資本サービス!D1381/SUM(資本サービス!D1381,労働コスト!D1381))</f>
        <v>0.37497207742535227</v>
      </c>
      <c r="E1381" s="2">
        <f>IF(logVir!E1381="","",資本サービス!E1381/SUM(資本サービス!E1381,労働コスト!E1381))</f>
        <v>0.3583662926934898</v>
      </c>
      <c r="F1381" s="2">
        <f>IF(logVir!F1381="","",資本サービス!F1381/SUM(資本サービス!F1381,労働コスト!F1381))</f>
        <v>0.35185102496827747</v>
      </c>
      <c r="G1381" s="2">
        <f>IF(logVir!G1381="","",資本サービス!G1381/SUM(資本サービス!G1381,労働コスト!G1381))</f>
        <v>0.33019580637628515</v>
      </c>
      <c r="I1381" s="3">
        <v>45</v>
      </c>
      <c r="J1381" s="3">
        <v>14</v>
      </c>
      <c r="K1381" s="2" cm="1">
        <f t="array" ref="K1381">IF(C1381="","",0.5*(C1381+SUMPRODUCT(($B$1461:$B$1491=$J1381)*1,C$1461:C$1491)))</f>
        <v>0.39626350932198562</v>
      </c>
      <c r="L1381" s="2" cm="1">
        <f t="array" ref="L1381">IF(D1381="","",0.5*(D1381+SUMPRODUCT(($B$1461:$B$1491=$J1381)*1,D$1461:D$1491)))</f>
        <v>0.37230571904214621</v>
      </c>
      <c r="M1381" s="2" cm="1">
        <f t="array" ref="M1381">IF(E1381="","",0.5*(E1381+SUMPRODUCT(($B$1461:$B$1491=$J1381)*1,E$1461:E$1491)))</f>
        <v>0.37296401809395319</v>
      </c>
      <c r="N1381" s="2" cm="1">
        <f t="array" ref="N1381">IF(F1381="","",0.5*(F1381+SUMPRODUCT(($B$1461:$B$1491=$J1381)*1,F$1461:F$1491)))</f>
        <v>0.37630914652358771</v>
      </c>
      <c r="O1381" s="2" cm="1">
        <f t="array" ref="O1381">IF(G1381="","",0.5*(G1381+SUMPRODUCT(($B$1461:$B$1491=$J1381)*1,G$1461:G$1491)))</f>
        <v>0.35221693430142176</v>
      </c>
    </row>
    <row r="1382" spans="1:15" x14ac:dyDescent="0.55000000000000004">
      <c r="A1382" s="3">
        <v>45</v>
      </c>
      <c r="B1382" s="3">
        <v>15</v>
      </c>
      <c r="C1382" s="2">
        <f>IF(logVir!C1382="","",資本サービス!C1382/SUM(資本サービス!C1382,労働コスト!C1382))</f>
        <v>0.31571331035432193</v>
      </c>
      <c r="D1382" s="2">
        <f>IF(logVir!D1382="","",資本サービス!D1382/SUM(資本サービス!D1382,労働コスト!D1382))</f>
        <v>0.29948310291036995</v>
      </c>
      <c r="E1382" s="2">
        <f>IF(logVir!E1382="","",資本サービス!E1382/SUM(資本サービス!E1382,労働コスト!E1382))</f>
        <v>0.24575611358277766</v>
      </c>
      <c r="F1382" s="2">
        <f>IF(logVir!F1382="","",資本サービス!F1382/SUM(資本サービス!F1382,労働コスト!F1382))</f>
        <v>0.2342774747804838</v>
      </c>
      <c r="G1382" s="2">
        <f>IF(logVir!G1382="","",資本サービス!G1382/SUM(資本サービス!G1382,労働コスト!G1382))</f>
        <v>0.20216733986282998</v>
      </c>
      <c r="I1382" s="3">
        <v>45</v>
      </c>
      <c r="J1382" s="3">
        <v>15</v>
      </c>
      <c r="K1382" s="2" cm="1">
        <f t="array" ref="K1382">IF(C1382="","",0.5*(C1382+SUMPRODUCT(($B$1461:$B$1491=$J1382)*1,C$1461:C$1491)))</f>
        <v>0.28815958303491662</v>
      </c>
      <c r="L1382" s="2" cm="1">
        <f t="array" ref="L1382">IF(D1382="","",0.5*(D1382+SUMPRODUCT(($B$1461:$B$1491=$J1382)*1,D$1461:D$1491)))</f>
        <v>0.25867697966389963</v>
      </c>
      <c r="M1382" s="2" cm="1">
        <f t="array" ref="M1382">IF(E1382="","",0.5*(E1382+SUMPRODUCT(($B$1461:$B$1491=$J1382)*1,E$1461:E$1491)))</f>
        <v>0.24487232962249628</v>
      </c>
      <c r="N1382" s="2" cm="1">
        <f t="array" ref="N1382">IF(F1382="","",0.5*(F1382+SUMPRODUCT(($B$1461:$B$1491=$J1382)*1,F$1461:F$1491)))</f>
        <v>0.24359957781504987</v>
      </c>
      <c r="O1382" s="2" cm="1">
        <f t="array" ref="O1382">IF(G1382="","",0.5*(G1382+SUMPRODUCT(($B$1461:$B$1491=$J1382)*1,G$1461:G$1491)))</f>
        <v>0.21420730914148717</v>
      </c>
    </row>
    <row r="1383" spans="1:15" x14ac:dyDescent="0.55000000000000004">
      <c r="A1383" s="3">
        <v>45</v>
      </c>
      <c r="B1383" s="3">
        <v>16</v>
      </c>
      <c r="C1383" s="2">
        <f>IF(logVir!C1383="","",資本サービス!C1383/SUM(資本サービス!C1383,労働コスト!C1383))</f>
        <v>0.41191443033185321</v>
      </c>
      <c r="D1383" s="2">
        <f>IF(logVir!D1383="","",資本サービス!D1383/SUM(資本サービス!D1383,労働コスト!D1383))</f>
        <v>0.45571946007942571</v>
      </c>
      <c r="E1383" s="2">
        <f>IF(logVir!E1383="","",資本サービス!E1383/SUM(資本サービス!E1383,労働コスト!E1383))</f>
        <v>0.41372829827317648</v>
      </c>
      <c r="F1383" s="2">
        <f>IF(logVir!F1383="","",資本サービス!F1383/SUM(資本サービス!F1383,労働コスト!F1383))</f>
        <v>0.40973449284882446</v>
      </c>
      <c r="G1383" s="2">
        <f>IF(logVir!G1383="","",資本サービス!G1383/SUM(資本サービス!G1383,労働コスト!G1383))</f>
        <v>0.35600704582595782</v>
      </c>
      <c r="I1383" s="3">
        <v>45</v>
      </c>
      <c r="J1383" s="3">
        <v>16</v>
      </c>
      <c r="K1383" s="2" cm="1">
        <f t="array" ref="K1383">IF(C1383="","",0.5*(C1383+SUMPRODUCT(($B$1461:$B$1491=$J1383)*1,C$1461:C$1491)))</f>
        <v>0.36923394821113409</v>
      </c>
      <c r="L1383" s="2" cm="1">
        <f t="array" ref="L1383">IF(D1383="","",0.5*(D1383+SUMPRODUCT(($B$1461:$B$1491=$J1383)*1,D$1461:D$1491)))</f>
        <v>0.37661933786839052</v>
      </c>
      <c r="M1383" s="2" cm="1">
        <f t="array" ref="M1383">IF(E1383="","",0.5*(E1383+SUMPRODUCT(($B$1461:$B$1491=$J1383)*1,E$1461:E$1491)))</f>
        <v>0.3427895151613114</v>
      </c>
      <c r="N1383" s="2" cm="1">
        <f t="array" ref="N1383">IF(F1383="","",0.5*(F1383+SUMPRODUCT(($B$1461:$B$1491=$J1383)*1,F$1461:F$1491)))</f>
        <v>0.34104976236523987</v>
      </c>
      <c r="O1383" s="2" cm="1">
        <f t="array" ref="O1383">IF(G1383="","",0.5*(G1383+SUMPRODUCT(($B$1461:$B$1491=$J1383)*1,G$1461:G$1491)))</f>
        <v>0.30026088742920659</v>
      </c>
    </row>
    <row r="1384" spans="1:15" x14ac:dyDescent="0.55000000000000004">
      <c r="A1384" s="3">
        <v>45</v>
      </c>
      <c r="B1384" s="3">
        <v>17</v>
      </c>
      <c r="C1384" s="2">
        <f>IF(logVir!C1384="","",資本サービス!C1384/SUM(資本サービス!C1384,労働コスト!C1384))</f>
        <v>0.67381671309235447</v>
      </c>
      <c r="D1384" s="2">
        <f>IF(logVir!D1384="","",資本サービス!D1384/SUM(資本サービス!D1384,労働コスト!D1384))</f>
        <v>0.67336116528303869</v>
      </c>
      <c r="E1384" s="2">
        <f>IF(logVir!E1384="","",資本サービス!E1384/SUM(資本サービス!E1384,労働コスト!E1384))</f>
        <v>0.61184464617325085</v>
      </c>
      <c r="F1384" s="2">
        <f>IF(logVir!F1384="","",資本サービス!F1384/SUM(資本サービス!F1384,労働コスト!F1384))</f>
        <v>0.6405273309248567</v>
      </c>
      <c r="G1384" s="2">
        <f>IF(logVir!G1384="","",資本サービス!G1384/SUM(資本サービス!G1384,労働コスト!G1384))</f>
        <v>0.53831349061626299</v>
      </c>
      <c r="I1384" s="3">
        <v>45</v>
      </c>
      <c r="J1384" s="3">
        <v>17</v>
      </c>
      <c r="K1384" s="2" cm="1">
        <f t="array" ref="K1384">IF(C1384="","",0.5*(C1384+SUMPRODUCT(($B$1461:$B$1491=$J1384)*1,C$1461:C$1491)))</f>
        <v>0.66521571970193072</v>
      </c>
      <c r="L1384" s="2" cm="1">
        <f t="array" ref="L1384">IF(D1384="","",0.5*(D1384+SUMPRODUCT(($B$1461:$B$1491=$J1384)*1,D$1461:D$1491)))</f>
        <v>0.65720397074779258</v>
      </c>
      <c r="M1384" s="2" cm="1">
        <f t="array" ref="M1384">IF(E1384="","",0.5*(E1384+SUMPRODUCT(($B$1461:$B$1491=$J1384)*1,E$1461:E$1491)))</f>
        <v>0.61295437547416465</v>
      </c>
      <c r="N1384" s="2" cm="1">
        <f t="array" ref="N1384">IF(F1384="","",0.5*(F1384+SUMPRODUCT(($B$1461:$B$1491=$J1384)*1,F$1461:F$1491)))</f>
        <v>0.61322929125022707</v>
      </c>
      <c r="O1384" s="2" cm="1">
        <f t="array" ref="O1384">IF(G1384="","",0.5*(G1384+SUMPRODUCT(($B$1461:$B$1491=$J1384)*1,G$1461:G$1491)))</f>
        <v>0.56021156050912624</v>
      </c>
    </row>
    <row r="1385" spans="1:15" x14ac:dyDescent="0.55000000000000004">
      <c r="A1385" s="3">
        <v>45</v>
      </c>
      <c r="B1385" s="3">
        <v>18</v>
      </c>
      <c r="C1385" s="2">
        <f>IF(logVir!C1385="","",資本サービス!C1385/SUM(資本サービス!C1385,労働コスト!C1385))</f>
        <v>0.18266779918766779</v>
      </c>
      <c r="D1385" s="2">
        <f>IF(logVir!D1385="","",資本サービス!D1385/SUM(資本サービス!D1385,労働コスト!D1385))</f>
        <v>0.14386938144389266</v>
      </c>
      <c r="E1385" s="2">
        <f>IF(logVir!E1385="","",資本サービス!E1385/SUM(資本サービス!E1385,労働コスト!E1385))</f>
        <v>9.8580354534469866E-2</v>
      </c>
      <c r="F1385" s="2">
        <f>IF(logVir!F1385="","",資本サービス!F1385/SUM(資本サービス!F1385,労働コスト!F1385))</f>
        <v>0.10121506030935642</v>
      </c>
      <c r="G1385" s="2">
        <f>IF(logVir!G1385="","",資本サービス!G1385/SUM(資本サービス!G1385,労働コスト!G1385))</f>
        <v>0.12097781713053628</v>
      </c>
      <c r="I1385" s="3">
        <v>45</v>
      </c>
      <c r="J1385" s="3">
        <v>18</v>
      </c>
      <c r="K1385" s="2" cm="1">
        <f t="array" ref="K1385">IF(C1385="","",0.5*(C1385+SUMPRODUCT(($B$1461:$B$1491=$J1385)*1,C$1461:C$1491)))</f>
        <v>0.16308533400825326</v>
      </c>
      <c r="L1385" s="2" cm="1">
        <f t="array" ref="L1385">IF(D1385="","",0.5*(D1385+SUMPRODUCT(($B$1461:$B$1491=$J1385)*1,D$1461:D$1491)))</f>
        <v>0.12646718517861832</v>
      </c>
      <c r="M1385" s="2" cm="1">
        <f t="array" ref="M1385">IF(E1385="","",0.5*(E1385+SUMPRODUCT(($B$1461:$B$1491=$J1385)*1,E$1461:E$1491)))</f>
        <v>0.10112823752879058</v>
      </c>
      <c r="N1385" s="2" cm="1">
        <f t="array" ref="N1385">IF(F1385="","",0.5*(F1385+SUMPRODUCT(($B$1461:$B$1491=$J1385)*1,F$1461:F$1491)))</f>
        <v>0.10164963648875501</v>
      </c>
      <c r="O1385" s="2" cm="1">
        <f t="array" ref="O1385">IF(G1385="","",0.5*(G1385+SUMPRODUCT(($B$1461:$B$1491=$J1385)*1,G$1461:G$1491)))</f>
        <v>0.11124669594681394</v>
      </c>
    </row>
    <row r="1386" spans="1:15" x14ac:dyDescent="0.55000000000000004">
      <c r="A1386" s="3">
        <v>45</v>
      </c>
      <c r="B1386" s="3">
        <v>19</v>
      </c>
      <c r="C1386" s="2">
        <f>IF(logVir!C1386="","",資本サービス!C1386/SUM(資本サービス!C1386,労働コスト!C1386))</f>
        <v>0.17179730124976048</v>
      </c>
      <c r="D1386" s="2">
        <f>IF(logVir!D1386="","",資本サービス!D1386/SUM(資本サービス!D1386,労働コスト!D1386))</f>
        <v>0.10073075042675431</v>
      </c>
      <c r="E1386" s="2">
        <f>IF(logVir!E1386="","",資本サービス!E1386/SUM(資本サービス!E1386,労働コスト!E1386))</f>
        <v>0.12690134072290327</v>
      </c>
      <c r="F1386" s="2">
        <f>IF(logVir!F1386="","",資本サービス!F1386/SUM(資本サービス!F1386,労働コスト!F1386))</f>
        <v>0.13127778959165981</v>
      </c>
      <c r="G1386" s="2">
        <f>IF(logVir!G1386="","",資本サービス!G1386/SUM(資本サービス!G1386,労働コスト!G1386))</f>
        <v>0.11929817091941444</v>
      </c>
      <c r="I1386" s="3">
        <v>45</v>
      </c>
      <c r="J1386" s="3">
        <v>19</v>
      </c>
      <c r="K1386" s="2" cm="1">
        <f t="array" ref="K1386">IF(C1386="","",0.5*(C1386+SUMPRODUCT(($B$1461:$B$1491=$J1386)*1,C$1461:C$1491)))</f>
        <v>0.17224165209473921</v>
      </c>
      <c r="L1386" s="2" cm="1">
        <f t="array" ref="L1386">IF(D1386="","",0.5*(D1386+SUMPRODUCT(($B$1461:$B$1491=$J1386)*1,D$1461:D$1491)))</f>
        <v>0.11669640972617758</v>
      </c>
      <c r="M1386" s="2" cm="1">
        <f t="array" ref="M1386">IF(E1386="","",0.5*(E1386+SUMPRODUCT(($B$1461:$B$1491=$J1386)*1,E$1461:E$1491)))</f>
        <v>0.12874690052726656</v>
      </c>
      <c r="N1386" s="2" cm="1">
        <f t="array" ref="N1386">IF(F1386="","",0.5*(F1386+SUMPRODUCT(($B$1461:$B$1491=$J1386)*1,F$1461:F$1491)))</f>
        <v>0.13081369515767755</v>
      </c>
      <c r="O1386" s="2" cm="1">
        <f t="array" ref="O1386">IF(G1386="","",0.5*(G1386+SUMPRODUCT(($B$1461:$B$1491=$J1386)*1,G$1461:G$1491)))</f>
        <v>0.12229178786906925</v>
      </c>
    </row>
    <row r="1387" spans="1:15" x14ac:dyDescent="0.55000000000000004">
      <c r="A1387" s="3">
        <v>45</v>
      </c>
      <c r="B1387" s="3">
        <v>20</v>
      </c>
      <c r="C1387" s="2">
        <f>IF(logVir!C1387="","",資本サービス!C1387/SUM(資本サービス!C1387,労働コスト!C1387))</f>
        <v>0.28099480985839254</v>
      </c>
      <c r="D1387" s="2">
        <f>IF(logVir!D1387="","",資本サービス!D1387/SUM(資本サービス!D1387,労働コスト!D1387))</f>
        <v>0.18803887404622796</v>
      </c>
      <c r="E1387" s="2">
        <f>IF(logVir!E1387="","",資本サービス!E1387/SUM(資本サービス!E1387,労働コスト!E1387))</f>
        <v>0.24147004122645807</v>
      </c>
      <c r="F1387" s="2">
        <f>IF(logVir!F1387="","",資本サービス!F1387/SUM(資本サービス!F1387,労働コスト!F1387))</f>
        <v>0.2902712211371376</v>
      </c>
      <c r="G1387" s="2">
        <f>IF(logVir!G1387="","",資本サービス!G1387/SUM(資本サービス!G1387,労働コスト!G1387))</f>
        <v>0.25460903168538618</v>
      </c>
      <c r="I1387" s="3">
        <v>45</v>
      </c>
      <c r="J1387" s="3">
        <v>20</v>
      </c>
      <c r="K1387" s="2" cm="1">
        <f t="array" ref="K1387">IF(C1387="","",0.5*(C1387+SUMPRODUCT(($B$1461:$B$1491=$J1387)*1,C$1461:C$1491)))</f>
        <v>0.26769621121355108</v>
      </c>
      <c r="L1387" s="2" cm="1">
        <f t="array" ref="L1387">IF(D1387="","",0.5*(D1387+SUMPRODUCT(($B$1461:$B$1491=$J1387)*1,D$1461:D$1491)))</f>
        <v>0.21665791966701914</v>
      </c>
      <c r="M1387" s="2" cm="1">
        <f t="array" ref="M1387">IF(E1387="","",0.5*(E1387+SUMPRODUCT(($B$1461:$B$1491=$J1387)*1,E$1461:E$1491)))</f>
        <v>0.24650003801729775</v>
      </c>
      <c r="N1387" s="2" cm="1">
        <f t="array" ref="N1387">IF(F1387="","",0.5*(F1387+SUMPRODUCT(($B$1461:$B$1491=$J1387)*1,F$1461:F$1491)))</f>
        <v>0.2716920308876225</v>
      </c>
      <c r="O1387" s="2" cm="1">
        <f t="array" ref="O1387">IF(G1387="","",0.5*(G1387+SUMPRODUCT(($B$1461:$B$1491=$J1387)*1,G$1461:G$1491)))</f>
        <v>0.24615543549602678</v>
      </c>
    </row>
    <row r="1388" spans="1:15" x14ac:dyDescent="0.55000000000000004">
      <c r="A1388" s="3">
        <v>45</v>
      </c>
      <c r="B1388" s="3">
        <v>21</v>
      </c>
      <c r="C1388" s="2">
        <f>IF(logVir!C1388="","",資本サービス!C1388/SUM(資本サービス!C1388,労働コスト!C1388))</f>
        <v>0.38123665129991485</v>
      </c>
      <c r="D1388" s="2">
        <f>IF(logVir!D1388="","",資本サービス!D1388/SUM(資本サービス!D1388,労働コスト!D1388))</f>
        <v>0.33254422894722202</v>
      </c>
      <c r="E1388" s="2">
        <f>IF(logVir!E1388="","",資本サービス!E1388/SUM(資本サービス!E1388,労働コスト!E1388))</f>
        <v>0.29902143139654896</v>
      </c>
      <c r="F1388" s="2">
        <f>IF(logVir!F1388="","",資本サービス!F1388/SUM(資本サービス!F1388,労働コスト!F1388))</f>
        <v>0.28496929244288166</v>
      </c>
      <c r="G1388" s="2">
        <f>IF(logVir!G1388="","",資本サービス!G1388/SUM(資本サービス!G1388,労働コスト!G1388))</f>
        <v>0.2619977984970433</v>
      </c>
      <c r="I1388" s="3">
        <v>45</v>
      </c>
      <c r="J1388" s="3">
        <v>21</v>
      </c>
      <c r="K1388" s="2" cm="1">
        <f t="array" ref="K1388">IF(C1388="","",0.5*(C1388+SUMPRODUCT(($B$1461:$B$1491=$J1388)*1,C$1461:C$1491)))</f>
        <v>0.35804674197201924</v>
      </c>
      <c r="L1388" s="2" cm="1">
        <f t="array" ref="L1388">IF(D1388="","",0.5*(D1388+SUMPRODUCT(($B$1461:$B$1491=$J1388)*1,D$1461:D$1491)))</f>
        <v>0.31514698628713184</v>
      </c>
      <c r="M1388" s="2" cm="1">
        <f t="array" ref="M1388">IF(E1388="","",0.5*(E1388+SUMPRODUCT(($B$1461:$B$1491=$J1388)*1,E$1461:E$1491)))</f>
        <v>0.29446497257481208</v>
      </c>
      <c r="N1388" s="2" cm="1">
        <f t="array" ref="N1388">IF(F1388="","",0.5*(F1388+SUMPRODUCT(($B$1461:$B$1491=$J1388)*1,F$1461:F$1491)))</f>
        <v>0.28614173812367616</v>
      </c>
      <c r="O1388" s="2" cm="1">
        <f t="array" ref="O1388">IF(G1388="","",0.5*(G1388+SUMPRODUCT(($B$1461:$B$1491=$J1388)*1,G$1461:G$1491)))</f>
        <v>0.26649156226780579</v>
      </c>
    </row>
    <row r="1389" spans="1:15" x14ac:dyDescent="0.55000000000000004">
      <c r="A1389" s="3">
        <v>45</v>
      </c>
      <c r="B1389" s="3">
        <v>22</v>
      </c>
      <c r="C1389" s="2">
        <f>IF(logVir!C1389="","",資本サービス!C1389/SUM(資本サービス!C1389,労働コスト!C1389))</f>
        <v>0.19567809946579603</v>
      </c>
      <c r="D1389" s="2">
        <f>IF(logVir!D1389="","",資本サービス!D1389/SUM(資本サービス!D1389,労働コスト!D1389))</f>
        <v>0.25153633729577007</v>
      </c>
      <c r="E1389" s="2">
        <f>IF(logVir!E1389="","",資本サービス!E1389/SUM(資本サービス!E1389,労働コスト!E1389))</f>
        <v>0.21935841332805667</v>
      </c>
      <c r="F1389" s="2">
        <f>IF(logVir!F1389="","",資本サービス!F1389/SUM(資本サービス!F1389,労働コスト!F1389))</f>
        <v>0.20557515453630726</v>
      </c>
      <c r="G1389" s="2">
        <f>IF(logVir!G1389="","",資本サービス!G1389/SUM(資本サービス!G1389,労働コスト!G1389))</f>
        <v>0.20120036472945382</v>
      </c>
      <c r="I1389" s="3">
        <v>45</v>
      </c>
      <c r="J1389" s="3">
        <v>22</v>
      </c>
      <c r="K1389" s="2" cm="1">
        <f t="array" ref="K1389">IF(C1389="","",0.5*(C1389+SUMPRODUCT(($B$1461:$B$1491=$J1389)*1,C$1461:C$1491)))</f>
        <v>0.20986891498802324</v>
      </c>
      <c r="L1389" s="2" cm="1">
        <f t="array" ref="L1389">IF(D1389="","",0.5*(D1389+SUMPRODUCT(($B$1461:$B$1491=$J1389)*1,D$1461:D$1491)))</f>
        <v>0.21804449131000142</v>
      </c>
      <c r="M1389" s="2" cm="1">
        <f t="array" ref="M1389">IF(E1389="","",0.5*(E1389+SUMPRODUCT(($B$1461:$B$1491=$J1389)*1,E$1461:E$1491)))</f>
        <v>0.18846949695535448</v>
      </c>
      <c r="N1389" s="2" cm="1">
        <f t="array" ref="N1389">IF(F1389="","",0.5*(F1389+SUMPRODUCT(($B$1461:$B$1491=$J1389)*1,F$1461:F$1491)))</f>
        <v>0.18399742626688592</v>
      </c>
      <c r="O1389" s="2" cm="1">
        <f t="array" ref="O1389">IF(G1389="","",0.5*(G1389+SUMPRODUCT(($B$1461:$B$1491=$J1389)*1,G$1461:G$1491)))</f>
        <v>0.18119038015250843</v>
      </c>
    </row>
    <row r="1390" spans="1:15" x14ac:dyDescent="0.55000000000000004">
      <c r="A1390" s="3">
        <v>45</v>
      </c>
      <c r="B1390" s="3">
        <v>23</v>
      </c>
      <c r="C1390" s="2">
        <f>IF(logVir!C1390="","",資本サービス!C1390/SUM(資本サービス!C1390,労働コスト!C1390))</f>
        <v>0.73284845467129134</v>
      </c>
      <c r="D1390" s="2">
        <f>IF(logVir!D1390="","",資本サービス!D1390/SUM(資本サービス!D1390,労働コスト!D1390))</f>
        <v>0.69763793211196734</v>
      </c>
      <c r="E1390" s="2">
        <f>IF(logVir!E1390="","",資本サービス!E1390/SUM(資本サービス!E1390,労働コスト!E1390))</f>
        <v>0.64837228208382458</v>
      </c>
      <c r="F1390" s="2">
        <f>IF(logVir!F1390="","",資本サービス!F1390/SUM(資本サービス!F1390,労働コスト!F1390))</f>
        <v>0.61850264763995555</v>
      </c>
      <c r="G1390" s="2">
        <f>IF(logVir!G1390="","",資本サービス!G1390/SUM(資本サービス!G1390,労働コスト!G1390))</f>
        <v>0.51636853239777913</v>
      </c>
      <c r="I1390" s="3">
        <v>45</v>
      </c>
      <c r="J1390" s="3">
        <v>23</v>
      </c>
      <c r="K1390" s="2" cm="1">
        <f t="array" ref="K1390">IF(C1390="","",0.5*(C1390+SUMPRODUCT(($B$1461:$B$1491=$J1390)*1,C$1461:C$1491)))</f>
        <v>0.7243195595947769</v>
      </c>
      <c r="L1390" s="2" cm="1">
        <f t="array" ref="L1390">IF(D1390="","",0.5*(D1390+SUMPRODUCT(($B$1461:$B$1491=$J1390)*1,D$1461:D$1491)))</f>
        <v>0.69187777639404668</v>
      </c>
      <c r="M1390" s="2" cm="1">
        <f t="array" ref="M1390">IF(E1390="","",0.5*(E1390+SUMPRODUCT(($B$1461:$B$1491=$J1390)*1,E$1461:E$1491)))</f>
        <v>0.65058232868065513</v>
      </c>
      <c r="N1390" s="2" cm="1">
        <f t="array" ref="N1390">IF(F1390="","",0.5*(F1390+SUMPRODUCT(($B$1461:$B$1491=$J1390)*1,F$1461:F$1491)))</f>
        <v>0.62158255417684583</v>
      </c>
      <c r="O1390" s="2" cm="1">
        <f t="array" ref="O1390">IF(G1390="","",0.5*(G1390+SUMPRODUCT(($B$1461:$B$1491=$J1390)*1,G$1461:G$1491)))</f>
        <v>0.55924873339137959</v>
      </c>
    </row>
    <row r="1391" spans="1:15" x14ac:dyDescent="0.55000000000000004">
      <c r="A1391" s="3">
        <v>45</v>
      </c>
      <c r="B1391" s="3">
        <v>24</v>
      </c>
      <c r="C1391" s="2">
        <f>IF(logVir!C1391="","",資本サービス!C1391/SUM(資本サービス!C1391,労働コスト!C1391))</f>
        <v>0.32528183544035821</v>
      </c>
      <c r="D1391" s="2">
        <f>IF(logVir!D1391="","",資本サービス!D1391/SUM(資本サービス!D1391,労働コスト!D1391))</f>
        <v>0.30129686121761567</v>
      </c>
      <c r="E1391" s="2">
        <f>IF(logVir!E1391="","",資本サービス!E1391/SUM(資本サービス!E1391,労働コスト!E1391))</f>
        <v>0.2868698766935141</v>
      </c>
      <c r="F1391" s="2">
        <f>IF(logVir!F1391="","",資本サービス!F1391/SUM(資本サービス!F1391,労働コスト!F1391))</f>
        <v>0.27116760394104839</v>
      </c>
      <c r="G1391" s="2">
        <f>IF(logVir!G1391="","",資本サービス!G1391/SUM(資本サービス!G1391,労働コスト!G1391))</f>
        <v>0.17762808411008446</v>
      </c>
      <c r="I1391" s="3">
        <v>45</v>
      </c>
      <c r="J1391" s="3">
        <v>24</v>
      </c>
      <c r="K1391" s="2" cm="1">
        <f t="array" ref="K1391">IF(C1391="","",0.5*(C1391+SUMPRODUCT(($B$1461:$B$1491=$J1391)*1,C$1461:C$1491)))</f>
        <v>0.30673112951409259</v>
      </c>
      <c r="L1391" s="2" cm="1">
        <f t="array" ref="L1391">IF(D1391="","",0.5*(D1391+SUMPRODUCT(($B$1461:$B$1491=$J1391)*1,D$1461:D$1491)))</f>
        <v>0.28212655014949445</v>
      </c>
      <c r="M1391" s="2" cm="1">
        <f t="array" ref="M1391">IF(E1391="","",0.5*(E1391+SUMPRODUCT(($B$1461:$B$1491=$J1391)*1,E$1461:E$1491)))</f>
        <v>0.2678082985133583</v>
      </c>
      <c r="N1391" s="2" cm="1">
        <f t="array" ref="N1391">IF(F1391="","",0.5*(F1391+SUMPRODUCT(($B$1461:$B$1491=$J1391)*1,F$1461:F$1491)))</f>
        <v>0.25134230939532037</v>
      </c>
      <c r="O1391" s="2" cm="1">
        <f t="array" ref="O1391">IF(G1391="","",0.5*(G1391+SUMPRODUCT(($B$1461:$B$1491=$J1391)*1,G$1461:G$1491)))</f>
        <v>0.19879315782784729</v>
      </c>
    </row>
    <row r="1392" spans="1:15" x14ac:dyDescent="0.55000000000000004">
      <c r="A1392" s="3">
        <v>45</v>
      </c>
      <c r="B1392" s="3">
        <v>25</v>
      </c>
      <c r="C1392" s="2">
        <f>IF(logVir!C1392="","",資本サービス!C1392/SUM(資本サービス!C1392,労働コスト!C1392))</f>
        <v>0.22562388546178277</v>
      </c>
      <c r="D1392" s="2">
        <f>IF(logVir!D1392="","",資本サービス!D1392/SUM(資本サービス!D1392,労働コスト!D1392))</f>
        <v>0.2088450406264093</v>
      </c>
      <c r="E1392" s="2">
        <f>IF(logVir!E1392="","",資本サービス!E1392/SUM(資本サービス!E1392,労働コスト!E1392))</f>
        <v>0.17326757448366151</v>
      </c>
      <c r="F1392" s="2">
        <f>IF(logVir!F1392="","",資本サービス!F1392/SUM(資本サービス!F1392,労働コスト!F1392))</f>
        <v>0.21694048637645699</v>
      </c>
      <c r="G1392" s="2">
        <f>IF(logVir!G1392="","",資本サービス!G1392/SUM(資本サービス!G1392,労働コスト!G1392))</f>
        <v>0.20110237849831017</v>
      </c>
      <c r="I1392" s="3">
        <v>45</v>
      </c>
      <c r="J1392" s="3">
        <v>25</v>
      </c>
      <c r="K1392" s="2" cm="1">
        <f t="array" ref="K1392">IF(C1392="","",0.5*(C1392+SUMPRODUCT(($B$1461:$B$1491=$J1392)*1,C$1461:C$1491)))</f>
        <v>0.21207642134490062</v>
      </c>
      <c r="L1392" s="2" cm="1">
        <f t="array" ref="L1392">IF(D1392="","",0.5*(D1392+SUMPRODUCT(($B$1461:$B$1491=$J1392)*1,D$1461:D$1491)))</f>
        <v>0.20294987524560734</v>
      </c>
      <c r="M1392" s="2" cm="1">
        <f t="array" ref="M1392">IF(E1392="","",0.5*(E1392+SUMPRODUCT(($B$1461:$B$1491=$J1392)*1,E$1461:E$1491)))</f>
        <v>0.18554388969854335</v>
      </c>
      <c r="N1392" s="2" cm="1">
        <f t="array" ref="N1392">IF(F1392="","",0.5*(F1392+SUMPRODUCT(($B$1461:$B$1491=$J1392)*1,F$1461:F$1491)))</f>
        <v>0.20797934925706413</v>
      </c>
      <c r="O1392" s="2" cm="1">
        <f t="array" ref="O1392">IF(G1392="","",0.5*(G1392+SUMPRODUCT(($B$1461:$B$1491=$J1392)*1,G$1461:G$1491)))</f>
        <v>0.19938492525581969</v>
      </c>
    </row>
    <row r="1393" spans="1:15" x14ac:dyDescent="0.55000000000000004">
      <c r="A1393" s="3">
        <v>45</v>
      </c>
      <c r="B1393" s="3">
        <v>26</v>
      </c>
      <c r="C1393" s="2">
        <f>IF(logVir!C1393="","",資本サービス!C1393/SUM(資本サービス!C1393,労働コスト!C1393))</f>
        <v>0.87905363124533009</v>
      </c>
      <c r="D1393" s="2">
        <f>IF(logVir!D1393="","",資本サービス!D1393/SUM(資本サービス!D1393,労働コスト!D1393))</f>
        <v>0.73350989136501754</v>
      </c>
      <c r="E1393" s="2">
        <f>IF(logVir!E1393="","",資本サービス!E1393/SUM(資本サービス!E1393,労働コスト!E1393))</f>
        <v>0.63449280329297497</v>
      </c>
      <c r="F1393" s="2">
        <f>IF(logVir!F1393="","",資本サービス!F1393/SUM(資本サービス!F1393,労働コスト!F1393))</f>
        <v>0.73818642008680535</v>
      </c>
      <c r="G1393" s="2">
        <f>IF(logVir!G1393="","",資本サービス!G1393/SUM(資本サービス!G1393,労働コスト!G1393))</f>
        <v>0.72352965413297643</v>
      </c>
      <c r="I1393" s="3">
        <v>45</v>
      </c>
      <c r="J1393" s="3">
        <v>26</v>
      </c>
      <c r="K1393" s="2" cm="1">
        <f t="array" ref="K1393">IF(C1393="","",0.5*(C1393+SUMPRODUCT(($B$1461:$B$1491=$J1393)*1,C$1461:C$1491)))</f>
        <v>0.78508909786900261</v>
      </c>
      <c r="L1393" s="2" cm="1">
        <f t="array" ref="L1393">IF(D1393="","",0.5*(D1393+SUMPRODUCT(($B$1461:$B$1491=$J1393)*1,D$1461:D$1491)))</f>
        <v>0.67892822434503519</v>
      </c>
      <c r="M1393" s="2" cm="1">
        <f t="array" ref="M1393">IF(E1393="","",0.5*(E1393+SUMPRODUCT(($B$1461:$B$1491=$J1393)*1,E$1461:E$1491)))</f>
        <v>0.59418195225442749</v>
      </c>
      <c r="N1393" s="2" cm="1">
        <f t="array" ref="N1393">IF(F1393="","",0.5*(F1393+SUMPRODUCT(($B$1461:$B$1491=$J1393)*1,F$1461:F$1491)))</f>
        <v>0.65843979531939723</v>
      </c>
      <c r="O1393" s="2" cm="1">
        <f t="array" ref="O1393">IF(G1393="","",0.5*(G1393+SUMPRODUCT(($B$1461:$B$1491=$J1393)*1,G$1461:G$1491)))</f>
        <v>0.64958188693661378</v>
      </c>
    </row>
    <row r="1394" spans="1:15" x14ac:dyDescent="0.55000000000000004">
      <c r="A1394" s="3">
        <v>45</v>
      </c>
      <c r="B1394" s="3">
        <v>27</v>
      </c>
      <c r="C1394" s="2">
        <f>IF(logVir!C1394="","",資本サービス!C1394/SUM(資本サービス!C1394,労働コスト!C1394))</f>
        <v>0.19896878056275322</v>
      </c>
      <c r="D1394" s="2">
        <f>IF(logVir!D1394="","",資本サービス!D1394/SUM(資本サービス!D1394,労働コスト!D1394))</f>
        <v>0.21635519534710573</v>
      </c>
      <c r="E1394" s="2">
        <f>IF(logVir!E1394="","",資本サービス!E1394/SUM(資本サービス!E1394,労働コスト!E1394))</f>
        <v>0.24064910110954837</v>
      </c>
      <c r="F1394" s="2">
        <f>IF(logVir!F1394="","",資本サービス!F1394/SUM(資本サービス!F1394,労働コスト!F1394))</f>
        <v>0.23010117596403104</v>
      </c>
      <c r="G1394" s="2">
        <f>IF(logVir!G1394="","",資本サービス!G1394/SUM(資本サービス!G1394,労働コスト!G1394))</f>
        <v>0.23575784152574941</v>
      </c>
      <c r="I1394" s="3">
        <v>45</v>
      </c>
      <c r="J1394" s="3">
        <v>27</v>
      </c>
      <c r="K1394" s="2" cm="1">
        <f t="array" ref="K1394">IF(C1394="","",0.5*(C1394+SUMPRODUCT(($B$1461:$B$1491=$J1394)*1,C$1461:C$1491)))</f>
        <v>0.20502933532224704</v>
      </c>
      <c r="L1394" s="2" cm="1">
        <f t="array" ref="L1394">IF(D1394="","",0.5*(D1394+SUMPRODUCT(($B$1461:$B$1491=$J1394)*1,D$1461:D$1491)))</f>
        <v>0.21096618118646498</v>
      </c>
      <c r="M1394" s="2" cm="1">
        <f t="array" ref="M1394">IF(E1394="","",0.5*(E1394+SUMPRODUCT(($B$1461:$B$1491=$J1394)*1,E$1461:E$1491)))</f>
        <v>0.2220868464298269</v>
      </c>
      <c r="N1394" s="2" cm="1">
        <f t="array" ref="N1394">IF(F1394="","",0.5*(F1394+SUMPRODUCT(($B$1461:$B$1491=$J1394)*1,F$1461:F$1491)))</f>
        <v>0.2150155599521765</v>
      </c>
      <c r="O1394" s="2" cm="1">
        <f t="array" ref="O1394">IF(G1394="","",0.5*(G1394+SUMPRODUCT(($B$1461:$B$1491=$J1394)*1,G$1461:G$1491)))</f>
        <v>0.21131351362375822</v>
      </c>
    </row>
    <row r="1395" spans="1:15" x14ac:dyDescent="0.55000000000000004">
      <c r="A1395" s="3">
        <v>45</v>
      </c>
      <c r="B1395" s="3">
        <v>28</v>
      </c>
      <c r="C1395" s="2">
        <f>IF(logVir!C1395="","",資本サービス!C1395/SUM(資本サービス!C1395,労働コスト!C1395))</f>
        <v>0.3378098086758875</v>
      </c>
      <c r="D1395" s="2">
        <f>IF(logVir!D1395="","",資本サービス!D1395/SUM(資本サービス!D1395,労働コスト!D1395))</f>
        <v>0.29720419255148084</v>
      </c>
      <c r="E1395" s="2">
        <f>IF(logVir!E1395="","",資本サービス!E1395/SUM(資本サービス!E1395,労働コスト!E1395))</f>
        <v>0.27614596288959725</v>
      </c>
      <c r="F1395" s="2">
        <f>IF(logVir!F1395="","",資本サービス!F1395/SUM(資本サービス!F1395,労働コスト!F1395))</f>
        <v>0.27693184171394747</v>
      </c>
      <c r="G1395" s="2">
        <f>IF(logVir!G1395="","",資本サービス!G1395/SUM(資本サービス!G1395,労働コスト!G1395))</f>
        <v>0.28968185883572911</v>
      </c>
      <c r="I1395" s="3">
        <v>45</v>
      </c>
      <c r="J1395" s="3">
        <v>28</v>
      </c>
      <c r="K1395" s="2" cm="1">
        <f t="array" ref="K1395">IF(C1395="","",0.5*(C1395+SUMPRODUCT(($B$1461:$B$1491=$J1395)*1,C$1461:C$1491)))</f>
        <v>0.37001499113282532</v>
      </c>
      <c r="L1395" s="2" cm="1">
        <f t="array" ref="L1395">IF(D1395="","",0.5*(D1395+SUMPRODUCT(($B$1461:$B$1491=$J1395)*1,D$1461:D$1491)))</f>
        <v>0.32690945351061423</v>
      </c>
      <c r="M1395" s="2" cm="1">
        <f t="array" ref="M1395">IF(E1395="","",0.5*(E1395+SUMPRODUCT(($B$1461:$B$1491=$J1395)*1,E$1461:E$1491)))</f>
        <v>0.30109457075386536</v>
      </c>
      <c r="N1395" s="2" cm="1">
        <f t="array" ref="N1395">IF(F1395="","",0.5*(F1395+SUMPRODUCT(($B$1461:$B$1491=$J1395)*1,F$1461:F$1491)))</f>
        <v>0.30484503901256133</v>
      </c>
      <c r="O1395" s="2" cm="1">
        <f t="array" ref="O1395">IF(G1395="","",0.5*(G1395+SUMPRODUCT(($B$1461:$B$1491=$J1395)*1,G$1461:G$1491)))</f>
        <v>0.31733476732502369</v>
      </c>
    </row>
    <row r="1396" spans="1:15" x14ac:dyDescent="0.55000000000000004">
      <c r="A1396" s="3">
        <v>45</v>
      </c>
      <c r="B1396" s="3">
        <v>29</v>
      </c>
      <c r="C1396" s="2">
        <f>IF(logVir!C1396="","",資本サービス!C1396/SUM(資本サービス!C1396,労働コスト!C1396))</f>
        <v>0.1787543430289851</v>
      </c>
      <c r="D1396" s="2">
        <f>IF(logVir!D1396="","",資本サービス!D1396/SUM(資本サービス!D1396,労働コスト!D1396))</f>
        <v>0.13667070157866321</v>
      </c>
      <c r="E1396" s="2">
        <f>IF(logVir!E1396="","",資本サービス!E1396/SUM(資本サービス!E1396,労働コスト!E1396))</f>
        <v>0.12336515926645053</v>
      </c>
      <c r="F1396" s="2">
        <f>IF(logVir!F1396="","",資本サービス!F1396/SUM(資本サービス!F1396,労働コスト!F1396))</f>
        <v>0.12975130875787197</v>
      </c>
      <c r="G1396" s="2">
        <f>IF(logVir!G1396="","",資本サービス!G1396/SUM(資本サービス!G1396,労働コスト!G1396))</f>
        <v>8.9260096797149913E-2</v>
      </c>
      <c r="I1396" s="3">
        <v>45</v>
      </c>
      <c r="J1396" s="3">
        <v>29</v>
      </c>
      <c r="K1396" s="2" cm="1">
        <f t="array" ref="K1396">IF(C1396="","",0.5*(C1396+SUMPRODUCT(($B$1461:$B$1491=$J1396)*1,C$1461:C$1491)))</f>
        <v>0.18514962458098955</v>
      </c>
      <c r="L1396" s="2" cm="1">
        <f t="array" ref="L1396">IF(D1396="","",0.5*(D1396+SUMPRODUCT(($B$1461:$B$1491=$J1396)*1,D$1461:D$1491)))</f>
        <v>0.16521450638457774</v>
      </c>
      <c r="M1396" s="2" cm="1">
        <f t="array" ref="M1396">IF(E1396="","",0.5*(E1396+SUMPRODUCT(($B$1461:$B$1491=$J1396)*1,E$1461:E$1491)))</f>
        <v>0.14136821792392124</v>
      </c>
      <c r="N1396" s="2" cm="1">
        <f t="array" ref="N1396">IF(F1396="","",0.5*(F1396+SUMPRODUCT(($B$1461:$B$1491=$J1396)*1,F$1461:F$1491)))</f>
        <v>0.1526673895322988</v>
      </c>
      <c r="O1396" s="2" cm="1">
        <f t="array" ref="O1396">IF(G1396="","",0.5*(G1396+SUMPRODUCT(($B$1461:$B$1491=$J1396)*1,G$1461:G$1491)))</f>
        <v>0.1265304481154389</v>
      </c>
    </row>
    <row r="1397" spans="1:15" x14ac:dyDescent="0.55000000000000004">
      <c r="A1397" s="3">
        <v>45</v>
      </c>
      <c r="B1397" s="3">
        <v>30</v>
      </c>
      <c r="C1397" s="2">
        <f>IF(logVir!C1397="","",資本サービス!C1397/SUM(資本サービス!C1397,労働コスト!C1397))</f>
        <v>9.3920279904848775E-2</v>
      </c>
      <c r="D1397" s="2">
        <f>IF(logVir!D1397="","",資本サービス!D1397/SUM(資本サービス!D1397,労働コスト!D1397))</f>
        <v>9.9420788082405481E-2</v>
      </c>
      <c r="E1397" s="2">
        <f>IF(logVir!E1397="","",資本サービス!E1397/SUM(資本サービス!E1397,労働コスト!E1397))</f>
        <v>9.392576412571467E-2</v>
      </c>
      <c r="F1397" s="2">
        <f>IF(logVir!F1397="","",資本サービス!F1397/SUM(資本サービス!F1397,労働コスト!F1397))</f>
        <v>9.0902464897774371E-2</v>
      </c>
      <c r="G1397" s="2">
        <f>IF(logVir!G1397="","",資本サービス!G1397/SUM(資本サービス!G1397,労働コスト!G1397))</f>
        <v>8.1396458090297871E-2</v>
      </c>
      <c r="I1397" s="3">
        <v>45</v>
      </c>
      <c r="J1397" s="3">
        <v>30</v>
      </c>
      <c r="K1397" s="2" cm="1">
        <f t="array" ref="K1397">IF(C1397="","",0.5*(C1397+SUMPRODUCT(($B$1461:$B$1491=$J1397)*1,C$1461:C$1491)))</f>
        <v>0.11416499859512201</v>
      </c>
      <c r="L1397" s="2" cm="1">
        <f t="array" ref="L1397">IF(D1397="","",0.5*(D1397+SUMPRODUCT(($B$1461:$B$1491=$J1397)*1,D$1461:D$1491)))</f>
        <v>0.10635090496165003</v>
      </c>
      <c r="M1397" s="2" cm="1">
        <f t="array" ref="M1397">IF(E1397="","",0.5*(E1397+SUMPRODUCT(($B$1461:$B$1491=$J1397)*1,E$1461:E$1491)))</f>
        <v>9.8190566056868586E-2</v>
      </c>
      <c r="N1397" s="2" cm="1">
        <f t="array" ref="N1397">IF(F1397="","",0.5*(F1397+SUMPRODUCT(($B$1461:$B$1491=$J1397)*1,F$1461:F$1491)))</f>
        <v>9.4596964876403483E-2</v>
      </c>
      <c r="O1397" s="2" cm="1">
        <f t="array" ref="O1397">IF(G1397="","",0.5*(G1397+SUMPRODUCT(($B$1461:$B$1491=$J1397)*1,G$1461:G$1491)))</f>
        <v>8.3571605964202295E-2</v>
      </c>
    </row>
    <row r="1398" spans="1:15" x14ac:dyDescent="0.55000000000000004">
      <c r="A1398" s="3">
        <v>45</v>
      </c>
      <c r="B1398" s="3">
        <v>31</v>
      </c>
      <c r="C1398" s="2">
        <f>IF(logVir!C1398="","",資本サービス!C1398/SUM(資本サービス!C1398,労働コスト!C1398))</f>
        <v>0.22482975919015763</v>
      </c>
      <c r="D1398" s="2">
        <f>IF(logVir!D1398="","",資本サービス!D1398/SUM(資本サービス!D1398,労働コスト!D1398))</f>
        <v>0.24568887470096573</v>
      </c>
      <c r="E1398" s="2">
        <f>IF(logVir!E1398="","",資本サービス!E1398/SUM(資本サービス!E1398,労働コスト!E1398))</f>
        <v>0.22026739522991237</v>
      </c>
      <c r="F1398" s="2">
        <f>IF(logVir!F1398="","",資本サービス!F1398/SUM(資本サービス!F1398,労働コスト!F1398))</f>
        <v>0.20356732450143789</v>
      </c>
      <c r="G1398" s="2">
        <f>IF(logVir!G1398="","",資本サービス!G1398/SUM(資本サービス!G1398,労働コスト!G1398))</f>
        <v>0.22400333175541998</v>
      </c>
      <c r="I1398" s="3">
        <v>45</v>
      </c>
      <c r="J1398" s="3">
        <v>31</v>
      </c>
      <c r="K1398" s="2" cm="1">
        <f t="array" ref="K1398">IF(C1398="","",0.5*(C1398+SUMPRODUCT(($B$1461:$B$1491=$J1398)*1,C$1461:C$1491)))</f>
        <v>0.22790202827796024</v>
      </c>
      <c r="L1398" s="2" cm="1">
        <f t="array" ref="L1398">IF(D1398="","",0.5*(D1398+SUMPRODUCT(($B$1461:$B$1491=$J1398)*1,D$1461:D$1491)))</f>
        <v>0.2450163690586202</v>
      </c>
      <c r="M1398" s="2" cm="1">
        <f t="array" ref="M1398">IF(E1398="","",0.5*(E1398+SUMPRODUCT(($B$1461:$B$1491=$J1398)*1,E$1461:E$1491)))</f>
        <v>0.21749647142693801</v>
      </c>
      <c r="N1398" s="2" cm="1">
        <f t="array" ref="N1398">IF(F1398="","",0.5*(F1398+SUMPRODUCT(($B$1461:$B$1491=$J1398)*1,F$1461:F$1491)))</f>
        <v>0.20488677362375457</v>
      </c>
      <c r="O1398" s="2" cm="1">
        <f t="array" ref="O1398">IF(G1398="","",0.5*(G1398+SUMPRODUCT(($B$1461:$B$1491=$J1398)*1,G$1461:G$1491)))</f>
        <v>0.21222000804730878</v>
      </c>
    </row>
    <row r="1399" spans="1:15" x14ac:dyDescent="0.55000000000000004">
      <c r="A1399" s="3">
        <v>46</v>
      </c>
      <c r="B1399" s="3">
        <v>1</v>
      </c>
      <c r="C1399" s="2">
        <f>IF(logVir!C1399="","",資本サービス!C1399/SUM(資本サービス!C1399,労働コスト!C1399))</f>
        <v>0.55264682494352846</v>
      </c>
      <c r="D1399" s="2">
        <f>IF(logVir!D1399="","",資本サービス!D1399/SUM(資本サービス!D1399,労働コスト!D1399))</f>
        <v>0.3471455201695175</v>
      </c>
      <c r="E1399" s="2">
        <f>IF(logVir!E1399="","",資本サービス!E1399/SUM(資本サービス!E1399,労働コスト!E1399))</f>
        <v>0.32742766266670531</v>
      </c>
      <c r="F1399" s="2">
        <f>IF(logVir!F1399="","",資本サービス!F1399/SUM(資本サービス!F1399,労働コスト!F1399))</f>
        <v>0.31446452241662071</v>
      </c>
      <c r="G1399" s="2">
        <f>IF(logVir!G1399="","",資本サービス!G1399/SUM(資本サービス!G1399,労働コスト!G1399))</f>
        <v>0.27563873003633443</v>
      </c>
      <c r="I1399" s="3">
        <v>46</v>
      </c>
      <c r="J1399" s="3">
        <v>1</v>
      </c>
      <c r="K1399" s="2" cm="1">
        <f t="array" ref="K1399">IF(C1399="","",0.5*(C1399+SUMPRODUCT(($B$1461:$B$1491=$J1399)*1,C$1461:C$1491)))</f>
        <v>0.51425503745246492</v>
      </c>
      <c r="L1399" s="2" cm="1">
        <f t="array" ref="L1399">IF(D1399="","",0.5*(D1399+SUMPRODUCT(($B$1461:$B$1491=$J1399)*1,D$1461:D$1491)))</f>
        <v>0.34899097245791683</v>
      </c>
      <c r="M1399" s="2" cm="1">
        <f t="array" ref="M1399">IF(E1399="","",0.5*(E1399+SUMPRODUCT(($B$1461:$B$1491=$J1399)*1,E$1461:E$1491)))</f>
        <v>0.33282943841395529</v>
      </c>
      <c r="N1399" s="2" cm="1">
        <f t="array" ref="N1399">IF(F1399="","",0.5*(F1399+SUMPRODUCT(($B$1461:$B$1491=$J1399)*1,F$1461:F$1491)))</f>
        <v>0.32841150856900841</v>
      </c>
      <c r="O1399" s="2" cm="1">
        <f t="array" ref="O1399">IF(G1399="","",0.5*(G1399+SUMPRODUCT(($B$1461:$B$1491=$J1399)*1,G$1461:G$1491)))</f>
        <v>0.29753705926180629</v>
      </c>
    </row>
    <row r="1400" spans="1:15" x14ac:dyDescent="0.55000000000000004">
      <c r="A1400" s="3">
        <v>46</v>
      </c>
      <c r="B1400" s="3">
        <v>2</v>
      </c>
      <c r="C1400" s="2">
        <f>IF(logVir!C1400="","",資本サービス!C1400/SUM(資本サービス!C1400,労働コスト!C1400))</f>
        <v>0.41863350772138841</v>
      </c>
      <c r="D1400" s="2">
        <f>IF(logVir!D1400="","",資本サービス!D1400/SUM(資本サービス!D1400,労働コスト!D1400))</f>
        <v>0.43724758950937331</v>
      </c>
      <c r="E1400" s="2">
        <f>IF(logVir!E1400="","",資本サービス!E1400/SUM(資本サービス!E1400,労働コスト!E1400))</f>
        <v>0.45741071951903928</v>
      </c>
      <c r="F1400" s="2">
        <f>IF(logVir!F1400="","",資本サービス!F1400/SUM(資本サービス!F1400,労働コスト!F1400))</f>
        <v>0.45824272435624741</v>
      </c>
      <c r="G1400" s="2">
        <f>IF(logVir!G1400="","",資本サービス!G1400/SUM(資本サービス!G1400,労働コスト!G1400))</f>
        <v>0.39766680937940019</v>
      </c>
      <c r="I1400" s="3">
        <v>46</v>
      </c>
      <c r="J1400" s="3">
        <v>2</v>
      </c>
      <c r="K1400" s="2" cm="1">
        <f t="array" ref="K1400">IF(C1400="","",0.5*(C1400+SUMPRODUCT(($B$1461:$B$1491=$J1400)*1,C$1461:C$1491)))</f>
        <v>0.44703998754296537</v>
      </c>
      <c r="L1400" s="2" cm="1">
        <f t="array" ref="L1400">IF(D1400="","",0.5*(D1400+SUMPRODUCT(($B$1461:$B$1491=$J1400)*1,D$1461:D$1491)))</f>
        <v>0.42231477811957013</v>
      </c>
      <c r="M1400" s="2" cm="1">
        <f t="array" ref="M1400">IF(E1400="","",0.5*(E1400+SUMPRODUCT(($B$1461:$B$1491=$J1400)*1,E$1461:E$1491)))</f>
        <v>0.46955766227102397</v>
      </c>
      <c r="N1400" s="2" cm="1">
        <f t="array" ref="N1400">IF(F1400="","",0.5*(F1400+SUMPRODUCT(($B$1461:$B$1491=$J1400)*1,F$1461:F$1491)))</f>
        <v>0.47112764959791553</v>
      </c>
      <c r="O1400" s="2" cm="1">
        <f t="array" ref="O1400">IF(G1400="","",0.5*(G1400+SUMPRODUCT(($B$1461:$B$1491=$J1400)*1,G$1461:G$1491)))</f>
        <v>0.40228593242858024</v>
      </c>
    </row>
    <row r="1401" spans="1:15" x14ac:dyDescent="0.55000000000000004">
      <c r="A1401" s="3">
        <v>46</v>
      </c>
      <c r="B1401" s="3">
        <v>3</v>
      </c>
      <c r="C1401" s="2">
        <f>IF(logVir!C1401="","",資本サービス!C1401/SUM(資本サービス!C1401,労働コスト!C1401))</f>
        <v>0.30774160093822145</v>
      </c>
      <c r="D1401" s="2">
        <f>IF(logVir!D1401="","",資本サービス!D1401/SUM(資本サービス!D1401,労働コスト!D1401))</f>
        <v>0.26999775646332835</v>
      </c>
      <c r="E1401" s="2">
        <f>IF(logVir!E1401="","",資本サービス!E1401/SUM(資本サービス!E1401,労働コスト!E1401))</f>
        <v>0.26713892403403305</v>
      </c>
      <c r="F1401" s="2">
        <f>IF(logVir!F1401="","",資本サービス!F1401/SUM(資本サービス!F1401,労働コスト!F1401))</f>
        <v>0.27700219083043648</v>
      </c>
      <c r="G1401" s="2">
        <f>IF(logVir!G1401="","",資本サービス!G1401/SUM(資本サービス!G1401,労働コスト!G1401))</f>
        <v>0.2272492166576113</v>
      </c>
      <c r="I1401" s="3">
        <v>46</v>
      </c>
      <c r="J1401" s="3">
        <v>3</v>
      </c>
      <c r="K1401" s="2" cm="1">
        <f t="array" ref="K1401">IF(C1401="","",0.5*(C1401+SUMPRODUCT(($B$1461:$B$1491=$J1401)*1,C$1461:C$1491)))</f>
        <v>0.30518677656711535</v>
      </c>
      <c r="L1401" s="2" cm="1">
        <f t="array" ref="L1401">IF(D1401="","",0.5*(D1401+SUMPRODUCT(($B$1461:$B$1491=$J1401)*1,D$1461:D$1491)))</f>
        <v>0.26878830251339803</v>
      </c>
      <c r="M1401" s="2" cm="1">
        <f t="array" ref="M1401">IF(E1401="","",0.5*(E1401+SUMPRODUCT(($B$1461:$B$1491=$J1401)*1,E$1461:E$1491)))</f>
        <v>0.25928006557142735</v>
      </c>
      <c r="N1401" s="2" cm="1">
        <f t="array" ref="N1401">IF(F1401="","",0.5*(F1401+SUMPRODUCT(($B$1461:$B$1491=$J1401)*1,F$1461:F$1491)))</f>
        <v>0.26507596162244718</v>
      </c>
      <c r="O1401" s="2" cm="1">
        <f t="array" ref="O1401">IF(G1401="","",0.5*(G1401+SUMPRODUCT(($B$1461:$B$1491=$J1401)*1,G$1461:G$1491)))</f>
        <v>0.22377959133964093</v>
      </c>
    </row>
    <row r="1402" spans="1:15" x14ac:dyDescent="0.55000000000000004">
      <c r="A1402" s="3">
        <v>46</v>
      </c>
      <c r="B1402" s="3">
        <v>4</v>
      </c>
      <c r="C1402" s="2">
        <f>IF(logVir!C1402="","",資本サービス!C1402/SUM(資本サービス!C1402,労働コスト!C1402))</f>
        <v>0.16853494981107128</v>
      </c>
      <c r="D1402" s="2">
        <f>IF(logVir!D1402="","",資本サービス!D1402/SUM(資本サービス!D1402,労働コスト!D1402))</f>
        <v>0.18357780224151513</v>
      </c>
      <c r="E1402" s="2">
        <f>IF(logVir!E1402="","",資本サービス!E1402/SUM(資本サービス!E1402,労働コスト!E1402))</f>
        <v>0.164087722877337</v>
      </c>
      <c r="F1402" s="2">
        <f>IF(logVir!F1402="","",資本サービス!F1402/SUM(資本サービス!F1402,労働コスト!F1402))</f>
        <v>0.16782886610034864</v>
      </c>
      <c r="G1402" s="2">
        <f>IF(logVir!G1402="","",資本サービス!G1402/SUM(資本サービス!G1402,労働コスト!G1402))</f>
        <v>0.13509672926097693</v>
      </c>
      <c r="I1402" s="3">
        <v>46</v>
      </c>
      <c r="J1402" s="3">
        <v>4</v>
      </c>
      <c r="K1402" s="2" cm="1">
        <f t="array" ref="K1402">IF(C1402="","",0.5*(C1402+SUMPRODUCT(($B$1461:$B$1491=$J1402)*1,C$1461:C$1491)))</f>
        <v>0.20334657751259747</v>
      </c>
      <c r="L1402" s="2" cm="1">
        <f t="array" ref="L1402">IF(D1402="","",0.5*(D1402+SUMPRODUCT(($B$1461:$B$1491=$J1402)*1,D$1461:D$1491)))</f>
        <v>0.22248568476372071</v>
      </c>
      <c r="M1402" s="2" cm="1">
        <f t="array" ref="M1402">IF(E1402="","",0.5*(E1402+SUMPRODUCT(($B$1461:$B$1491=$J1402)*1,E$1461:E$1491)))</f>
        <v>0.20507117196729902</v>
      </c>
      <c r="N1402" s="2" cm="1">
        <f t="array" ref="N1402">IF(F1402="","",0.5*(F1402+SUMPRODUCT(($B$1461:$B$1491=$J1402)*1,F$1461:F$1491)))</f>
        <v>0.2102748643724153</v>
      </c>
      <c r="O1402" s="2" cm="1">
        <f t="array" ref="O1402">IF(G1402="","",0.5*(G1402+SUMPRODUCT(($B$1461:$B$1491=$J1402)*1,G$1461:G$1491)))</f>
        <v>0.18251063437587148</v>
      </c>
    </row>
    <row r="1403" spans="1:15" x14ac:dyDescent="0.55000000000000004">
      <c r="A1403" s="3">
        <v>46</v>
      </c>
      <c r="B1403" s="3">
        <v>5</v>
      </c>
      <c r="C1403" s="2">
        <f>IF(logVir!C1403="","",資本サービス!C1403/SUM(資本サービス!C1403,労働コスト!C1403))</f>
        <v>0.61164715493186694</v>
      </c>
      <c r="D1403" s="2">
        <f>IF(logVir!D1403="","",資本サービス!D1403/SUM(資本サービス!D1403,労働コスト!D1403))</f>
        <v>0.62398266929084845</v>
      </c>
      <c r="E1403" s="2">
        <f>IF(logVir!E1403="","",資本サービス!E1403/SUM(資本サービス!E1403,労働コスト!E1403))</f>
        <v>0.52224057160848814</v>
      </c>
      <c r="F1403" s="2">
        <f>IF(logVir!F1403="","",資本サービス!F1403/SUM(資本サービス!F1403,労働コスト!F1403))</f>
        <v>0.49485944562607281</v>
      </c>
      <c r="G1403" s="2">
        <f>IF(logVir!G1403="","",資本サービス!G1403/SUM(資本サービス!G1403,労働コスト!G1403))</f>
        <v>0.44065625535280228</v>
      </c>
      <c r="I1403" s="3">
        <v>46</v>
      </c>
      <c r="J1403" s="3">
        <v>5</v>
      </c>
      <c r="K1403" s="2" cm="1">
        <f t="array" ref="K1403">IF(C1403="","",0.5*(C1403+SUMPRODUCT(($B$1461:$B$1491=$J1403)*1,C$1461:C$1491)))</f>
        <v>0.48335253843347098</v>
      </c>
      <c r="L1403" s="2" cm="1">
        <f t="array" ref="L1403">IF(D1403="","",0.5*(D1403+SUMPRODUCT(($B$1461:$B$1491=$J1403)*1,D$1461:D$1491)))</f>
        <v>0.47264838516477103</v>
      </c>
      <c r="M1403" s="2" cm="1">
        <f t="array" ref="M1403">IF(E1403="","",0.5*(E1403+SUMPRODUCT(($B$1461:$B$1491=$J1403)*1,E$1461:E$1491)))</f>
        <v>0.40898655850821708</v>
      </c>
      <c r="N1403" s="2" cm="1">
        <f t="array" ref="N1403">IF(F1403="","",0.5*(F1403+SUMPRODUCT(($B$1461:$B$1491=$J1403)*1,F$1461:F$1491)))</f>
        <v>0.39179894827582673</v>
      </c>
      <c r="O1403" s="2" cm="1">
        <f t="array" ref="O1403">IF(G1403="","",0.5*(G1403+SUMPRODUCT(($B$1461:$B$1491=$J1403)*1,G$1461:G$1491)))</f>
        <v>0.35329613337469412</v>
      </c>
    </row>
    <row r="1404" spans="1:15" x14ac:dyDescent="0.55000000000000004">
      <c r="A1404" s="3">
        <v>46</v>
      </c>
      <c r="B1404" s="3">
        <v>6</v>
      </c>
      <c r="C1404" s="2">
        <f>IF(logVir!C1404="","",資本サービス!C1404/SUM(資本サービス!C1404,労働コスト!C1404))</f>
        <v>0.61614895888691912</v>
      </c>
      <c r="D1404" s="2">
        <f>IF(logVir!D1404="","",資本サービス!D1404/SUM(資本サービス!D1404,労働コスト!D1404))</f>
        <v>0.6261578604583159</v>
      </c>
      <c r="E1404" s="2">
        <f>IF(logVir!E1404="","",資本サービス!E1404/SUM(資本サービス!E1404,労働コスト!E1404))</f>
        <v>0.57097895884113514</v>
      </c>
      <c r="F1404" s="2">
        <f>IF(logVir!F1404="","",資本サービス!F1404/SUM(資本サービス!F1404,労働コスト!F1404))</f>
        <v>0.58794581582973571</v>
      </c>
      <c r="G1404" s="2">
        <f>IF(logVir!G1404="","",資本サービス!G1404/SUM(資本サービス!G1404,労働コスト!G1404))</f>
        <v>0.5445412737549743</v>
      </c>
      <c r="I1404" s="3">
        <v>46</v>
      </c>
      <c r="J1404" s="3">
        <v>6</v>
      </c>
      <c r="K1404" s="2" cm="1">
        <f t="array" ref="K1404">IF(C1404="","",0.5*(C1404+SUMPRODUCT(($B$1461:$B$1491=$J1404)*1,C$1461:C$1491)))</f>
        <v>0.61771961223741567</v>
      </c>
      <c r="L1404" s="2" cm="1">
        <f t="array" ref="L1404">IF(D1404="","",0.5*(D1404+SUMPRODUCT(($B$1461:$B$1491=$J1404)*1,D$1461:D$1491)))</f>
        <v>0.60604672305626184</v>
      </c>
      <c r="M1404" s="2" cm="1">
        <f t="array" ref="M1404">IF(E1404="","",0.5*(E1404+SUMPRODUCT(($B$1461:$B$1491=$J1404)*1,E$1461:E$1491)))</f>
        <v>0.57974981133869052</v>
      </c>
      <c r="N1404" s="2" cm="1">
        <f t="array" ref="N1404">IF(F1404="","",0.5*(F1404+SUMPRODUCT(($B$1461:$B$1491=$J1404)*1,F$1461:F$1491)))</f>
        <v>0.59294690199260192</v>
      </c>
      <c r="O1404" s="2" cm="1">
        <f t="array" ref="O1404">IF(G1404="","",0.5*(G1404+SUMPRODUCT(($B$1461:$B$1491=$J1404)*1,G$1461:G$1491)))</f>
        <v>0.55369475273877677</v>
      </c>
    </row>
    <row r="1405" spans="1:15" x14ac:dyDescent="0.55000000000000004">
      <c r="A1405" s="3">
        <v>46</v>
      </c>
      <c r="B1405" s="3">
        <v>7</v>
      </c>
      <c r="C1405" s="2">
        <f>IF(logVir!C1405="","",資本サービス!C1405/SUM(資本サービス!C1405,労働コスト!C1405))</f>
        <v>0.32727672087976778</v>
      </c>
      <c r="D1405" s="2">
        <f>IF(logVir!D1405="","",資本サービス!D1405/SUM(資本サービス!D1405,労働コスト!D1405))</f>
        <v>0.33538597854157221</v>
      </c>
      <c r="E1405" s="2">
        <f>IF(logVir!E1405="","",資本サービス!E1405/SUM(資本サービス!E1405,労働コスト!E1405))</f>
        <v>0.37459984899866311</v>
      </c>
      <c r="F1405" s="2">
        <f>IF(logVir!F1405="","",資本サービス!F1405/SUM(資本サービス!F1405,労働コスト!F1405))</f>
        <v>0.40683244022542037</v>
      </c>
      <c r="G1405" s="2">
        <f>IF(logVir!G1405="","",資本サービス!G1405/SUM(資本サービス!G1405,労働コスト!G1405))</f>
        <v>0.40453550449115772</v>
      </c>
      <c r="I1405" s="3">
        <v>46</v>
      </c>
      <c r="J1405" s="3">
        <v>7</v>
      </c>
      <c r="K1405" s="2" cm="1">
        <f t="array" ref="K1405">IF(C1405="","",0.5*(C1405+SUMPRODUCT(($B$1461:$B$1491=$J1405)*1,C$1461:C$1491)))</f>
        <v>0.3537115427840265</v>
      </c>
      <c r="L1405" s="2" cm="1">
        <f t="array" ref="L1405">IF(D1405="","",0.5*(D1405+SUMPRODUCT(($B$1461:$B$1491=$J1405)*1,D$1461:D$1491)))</f>
        <v>0.33628041688977572</v>
      </c>
      <c r="M1405" s="2" cm="1">
        <f t="array" ref="M1405">IF(E1405="","",0.5*(E1405+SUMPRODUCT(($B$1461:$B$1491=$J1405)*1,E$1461:E$1491)))</f>
        <v>0.34885856347174826</v>
      </c>
      <c r="N1405" s="2" cm="1">
        <f t="array" ref="N1405">IF(F1405="","",0.5*(F1405+SUMPRODUCT(($B$1461:$B$1491=$J1405)*1,F$1461:F$1491)))</f>
        <v>0.36483695704250785</v>
      </c>
      <c r="O1405" s="2" cm="1">
        <f t="array" ref="O1405">IF(G1405="","",0.5*(G1405+SUMPRODUCT(($B$1461:$B$1491=$J1405)*1,G$1461:G$1491)))</f>
        <v>0.35062530523224916</v>
      </c>
    </row>
    <row r="1406" spans="1:15" x14ac:dyDescent="0.55000000000000004">
      <c r="A1406" s="3">
        <v>46</v>
      </c>
      <c r="B1406" s="3">
        <v>8</v>
      </c>
      <c r="C1406" s="2">
        <f>IF(logVir!C1406="","",資本サービス!C1406/SUM(資本サービス!C1406,労働コスト!C1406))</f>
        <v>0.49772124983484939</v>
      </c>
      <c r="D1406" s="2">
        <f>IF(logVir!D1406="","",資本サービス!D1406/SUM(資本サービス!D1406,労働コスト!D1406))</f>
        <v>0.36868689196000892</v>
      </c>
      <c r="E1406" s="2">
        <f>IF(logVir!E1406="","",資本サービス!E1406/SUM(資本サービス!E1406,労働コスト!E1406))</f>
        <v>0.4160653682250422</v>
      </c>
      <c r="F1406" s="2">
        <f>IF(logVir!F1406="","",資本サービス!F1406/SUM(資本サービス!F1406,労働コスト!F1406))</f>
        <v>0.42947064199696078</v>
      </c>
      <c r="G1406" s="2">
        <f>IF(logVir!G1406="","",資本サービス!G1406/SUM(資本サービス!G1406,労働コスト!G1406))</f>
        <v>0.40890548699194412</v>
      </c>
      <c r="I1406" s="3">
        <v>46</v>
      </c>
      <c r="J1406" s="3">
        <v>8</v>
      </c>
      <c r="K1406" s="2" cm="1">
        <f t="array" ref="K1406">IF(C1406="","",0.5*(C1406+SUMPRODUCT(($B$1461:$B$1491=$J1406)*1,C$1461:C$1491)))</f>
        <v>0.47394558866370184</v>
      </c>
      <c r="L1406" s="2" cm="1">
        <f t="array" ref="L1406">IF(D1406="","",0.5*(D1406+SUMPRODUCT(($B$1461:$B$1491=$J1406)*1,D$1461:D$1491)))</f>
        <v>0.38489354281980659</v>
      </c>
      <c r="M1406" s="2" cm="1">
        <f t="array" ref="M1406">IF(E1406="","",0.5*(E1406+SUMPRODUCT(($B$1461:$B$1491=$J1406)*1,E$1461:E$1491)))</f>
        <v>0.40834057168505417</v>
      </c>
      <c r="N1406" s="2" cm="1">
        <f t="array" ref="N1406">IF(F1406="","",0.5*(F1406+SUMPRODUCT(($B$1461:$B$1491=$J1406)*1,F$1461:F$1491)))</f>
        <v>0.41956377851276244</v>
      </c>
      <c r="O1406" s="2" cm="1">
        <f t="array" ref="O1406">IF(G1406="","",0.5*(G1406+SUMPRODUCT(($B$1461:$B$1491=$J1406)*1,G$1461:G$1491)))</f>
        <v>0.39500746228540895</v>
      </c>
    </row>
    <row r="1407" spans="1:15" x14ac:dyDescent="0.55000000000000004">
      <c r="A1407" s="3">
        <v>46</v>
      </c>
      <c r="B1407" s="3">
        <v>9</v>
      </c>
      <c r="C1407" s="2">
        <f>IF(logVir!C1407="","",資本サービス!C1407/SUM(資本サービス!C1407,労働コスト!C1407))</f>
        <v>0.22669140200247304</v>
      </c>
      <c r="D1407" s="2">
        <f>IF(logVir!D1407="","",資本サービス!D1407/SUM(資本サービス!D1407,労働コスト!D1407))</f>
        <v>0.20271071918663749</v>
      </c>
      <c r="E1407" s="2">
        <f>IF(logVir!E1407="","",資本サービス!E1407/SUM(資本サービス!E1407,労働コスト!E1407))</f>
        <v>0.16726174164288754</v>
      </c>
      <c r="F1407" s="2">
        <f>IF(logVir!F1407="","",資本サービス!F1407/SUM(資本サービス!F1407,労働コスト!F1407))</f>
        <v>0.16645356927229935</v>
      </c>
      <c r="G1407" s="2">
        <f>IF(logVir!G1407="","",資本サービス!G1407/SUM(資本サービス!G1407,労働コスト!G1407))</f>
        <v>0.14483497207180587</v>
      </c>
      <c r="I1407" s="3">
        <v>46</v>
      </c>
      <c r="J1407" s="3">
        <v>9</v>
      </c>
      <c r="K1407" s="2" cm="1">
        <f t="array" ref="K1407">IF(C1407="","",0.5*(C1407+SUMPRODUCT(($B$1461:$B$1491=$J1407)*1,C$1461:C$1491)))</f>
        <v>0.21533926145924714</v>
      </c>
      <c r="L1407" s="2" cm="1">
        <f t="array" ref="L1407">IF(D1407="","",0.5*(D1407+SUMPRODUCT(($B$1461:$B$1491=$J1407)*1,D$1461:D$1491)))</f>
        <v>0.19779174109201342</v>
      </c>
      <c r="M1407" s="2" cm="1">
        <f t="array" ref="M1407">IF(E1407="","",0.5*(E1407+SUMPRODUCT(($B$1461:$B$1491=$J1407)*1,E$1461:E$1491)))</f>
        <v>0.16705864584817937</v>
      </c>
      <c r="N1407" s="2" cm="1">
        <f t="array" ref="N1407">IF(F1407="","",0.5*(F1407+SUMPRODUCT(($B$1461:$B$1491=$J1407)*1,F$1461:F$1491)))</f>
        <v>0.16528800793340281</v>
      </c>
      <c r="O1407" s="2" cm="1">
        <f t="array" ref="O1407">IF(G1407="","",0.5*(G1407+SUMPRODUCT(($B$1461:$B$1491=$J1407)*1,G$1461:G$1491)))</f>
        <v>0.14359948339583359</v>
      </c>
    </row>
    <row r="1408" spans="1:15" x14ac:dyDescent="0.55000000000000004">
      <c r="A1408" s="3">
        <v>46</v>
      </c>
      <c r="B1408" s="3">
        <v>10</v>
      </c>
      <c r="C1408" s="2">
        <f>IF(logVir!C1408="","",資本サービス!C1408/SUM(資本サービス!C1408,労働コスト!C1408))</f>
        <v>0.38783445246981779</v>
      </c>
      <c r="D1408" s="2">
        <f>IF(logVir!D1408="","",資本サービス!D1408/SUM(資本サービス!D1408,労働コスト!D1408))</f>
        <v>0.3508577000812062</v>
      </c>
      <c r="E1408" s="2">
        <f>IF(logVir!E1408="","",資本サービス!E1408/SUM(資本サービス!E1408,労働コスト!E1408))</f>
        <v>0.28238146868575603</v>
      </c>
      <c r="F1408" s="2">
        <f>IF(logVir!F1408="","",資本サービス!F1408/SUM(資本サービス!F1408,労働コスト!F1408))</f>
        <v>0.28518757785732812</v>
      </c>
      <c r="G1408" s="2">
        <f>IF(logVir!G1408="","",資本サービス!G1408/SUM(資本サービス!G1408,労働コスト!G1408))</f>
        <v>0.23594007635513956</v>
      </c>
      <c r="I1408" s="3">
        <v>46</v>
      </c>
      <c r="J1408" s="3">
        <v>10</v>
      </c>
      <c r="K1408" s="2" cm="1">
        <f t="array" ref="K1408">IF(C1408="","",0.5*(C1408+SUMPRODUCT(($B$1461:$B$1491=$J1408)*1,C$1461:C$1491)))</f>
        <v>0.38066279409506198</v>
      </c>
      <c r="L1408" s="2" cm="1">
        <f t="array" ref="L1408">IF(D1408="","",0.5*(D1408+SUMPRODUCT(($B$1461:$B$1491=$J1408)*1,D$1461:D$1491)))</f>
        <v>0.35398008342603038</v>
      </c>
      <c r="M1408" s="2" cm="1">
        <f t="array" ref="M1408">IF(E1408="","",0.5*(E1408+SUMPRODUCT(($B$1461:$B$1491=$J1408)*1,E$1461:E$1491)))</f>
        <v>0.30144943651543954</v>
      </c>
      <c r="N1408" s="2" cm="1">
        <f t="array" ref="N1408">IF(F1408="","",0.5*(F1408+SUMPRODUCT(($B$1461:$B$1491=$J1408)*1,F$1461:F$1491)))</f>
        <v>0.30300560957561784</v>
      </c>
      <c r="O1408" s="2" cm="1">
        <f t="array" ref="O1408">IF(G1408="","",0.5*(G1408+SUMPRODUCT(($B$1461:$B$1491=$J1408)*1,G$1461:G$1491)))</f>
        <v>0.26044628698410749</v>
      </c>
    </row>
    <row r="1409" spans="1:15" x14ac:dyDescent="0.55000000000000004">
      <c r="A1409" s="3">
        <v>46</v>
      </c>
      <c r="B1409" s="3">
        <v>11</v>
      </c>
      <c r="C1409" s="2">
        <f>IF(logVir!C1409="","",資本サービス!C1409/SUM(資本サービス!C1409,労働コスト!C1409))</f>
        <v>0.36218613592846172</v>
      </c>
      <c r="D1409" s="2">
        <f>IF(logVir!D1409="","",資本サービス!D1409/SUM(資本サービス!D1409,労働コスト!D1409))</f>
        <v>0.4125027809103628</v>
      </c>
      <c r="E1409" s="2">
        <f>IF(logVir!E1409="","",資本サービス!E1409/SUM(資本サービス!E1409,労働コスト!E1409))</f>
        <v>0.36451899997298404</v>
      </c>
      <c r="F1409" s="2">
        <f>IF(logVir!F1409="","",資本サービス!F1409/SUM(資本サービス!F1409,労働コスト!F1409))</f>
        <v>0.38076222862602888</v>
      </c>
      <c r="G1409" s="2">
        <f>IF(logVir!G1409="","",資本サービス!G1409/SUM(資本サービス!G1409,労働コスト!G1409))</f>
        <v>0.36984407997918095</v>
      </c>
      <c r="I1409" s="3">
        <v>46</v>
      </c>
      <c r="J1409" s="3">
        <v>11</v>
      </c>
      <c r="K1409" s="2" cm="1">
        <f t="array" ref="K1409">IF(C1409="","",0.5*(C1409+SUMPRODUCT(($B$1461:$B$1491=$J1409)*1,C$1461:C$1491)))</f>
        <v>0.39867770271673952</v>
      </c>
      <c r="L1409" s="2" cm="1">
        <f t="array" ref="L1409">IF(D1409="","",0.5*(D1409+SUMPRODUCT(($B$1461:$B$1491=$J1409)*1,D$1461:D$1491)))</f>
        <v>0.42225442007990938</v>
      </c>
      <c r="M1409" s="2" cm="1">
        <f t="array" ref="M1409">IF(E1409="","",0.5*(E1409+SUMPRODUCT(($B$1461:$B$1491=$J1409)*1,E$1461:E$1491)))</f>
        <v>0.3920294261015087</v>
      </c>
      <c r="N1409" s="2" cm="1">
        <f t="array" ref="N1409">IF(F1409="","",0.5*(F1409+SUMPRODUCT(($B$1461:$B$1491=$J1409)*1,F$1461:F$1491)))</f>
        <v>0.40404541272047756</v>
      </c>
      <c r="O1409" s="2" cm="1">
        <f t="array" ref="O1409">IF(G1409="","",0.5*(G1409+SUMPRODUCT(($B$1461:$B$1491=$J1409)*1,G$1461:G$1491)))</f>
        <v>0.38794987760373312</v>
      </c>
    </row>
    <row r="1410" spans="1:15" x14ac:dyDescent="0.55000000000000004">
      <c r="A1410" s="3">
        <v>46</v>
      </c>
      <c r="B1410" s="3">
        <v>12</v>
      </c>
      <c r="C1410" s="2">
        <f>IF(logVir!C1410="","",資本サービス!C1410/SUM(資本サービス!C1410,労働コスト!C1410))</f>
        <v>0.54765337557800398</v>
      </c>
      <c r="D1410" s="2">
        <f>IF(logVir!D1410="","",資本サービス!D1410/SUM(資本サービス!D1410,労働コスト!D1410))</f>
        <v>0.56862657146263451</v>
      </c>
      <c r="E1410" s="2">
        <f>IF(logVir!E1410="","",資本サービス!E1410/SUM(資本サービス!E1410,労働コスト!E1410))</f>
        <v>0.56925117793191471</v>
      </c>
      <c r="F1410" s="2">
        <f>IF(logVir!F1410="","",資本サービス!F1410/SUM(資本サービス!F1410,労働コスト!F1410))</f>
        <v>0.60194064229380195</v>
      </c>
      <c r="G1410" s="2">
        <f>IF(logVir!G1410="","",資本サービス!G1410/SUM(資本サービス!G1410,労働コスト!G1410))</f>
        <v>0.54909516054013896</v>
      </c>
      <c r="I1410" s="3">
        <v>46</v>
      </c>
      <c r="J1410" s="3">
        <v>12</v>
      </c>
      <c r="K1410" s="2" cm="1">
        <f t="array" ref="K1410">IF(C1410="","",0.5*(C1410+SUMPRODUCT(($B$1461:$B$1491=$J1410)*1,C$1461:C$1491)))</f>
        <v>0.52943413089424762</v>
      </c>
      <c r="L1410" s="2" cm="1">
        <f t="array" ref="L1410">IF(D1410="","",0.5*(D1410+SUMPRODUCT(($B$1461:$B$1491=$J1410)*1,D$1461:D$1491)))</f>
        <v>0.52780737224860985</v>
      </c>
      <c r="M1410" s="2" cm="1">
        <f t="array" ref="M1410">IF(E1410="","",0.5*(E1410+SUMPRODUCT(($B$1461:$B$1491=$J1410)*1,E$1461:E$1491)))</f>
        <v>0.52753625193899223</v>
      </c>
      <c r="N1410" s="2" cm="1">
        <f t="array" ref="N1410">IF(F1410="","",0.5*(F1410+SUMPRODUCT(($B$1461:$B$1491=$J1410)*1,F$1461:F$1491)))</f>
        <v>0.54159557353963494</v>
      </c>
      <c r="O1410" s="2" cm="1">
        <f t="array" ref="O1410">IF(G1410="","",0.5*(G1410+SUMPRODUCT(($B$1461:$B$1491=$J1410)*1,G$1461:G$1491)))</f>
        <v>0.49354873620830209</v>
      </c>
    </row>
    <row r="1411" spans="1:15" x14ac:dyDescent="0.55000000000000004">
      <c r="A1411" s="3">
        <v>46</v>
      </c>
      <c r="B1411" s="3">
        <v>13</v>
      </c>
      <c r="C1411" s="2">
        <f>IF(logVir!C1411="","",資本サービス!C1411/SUM(資本サービス!C1411,労働コスト!C1411))</f>
        <v>0.66101619592651428</v>
      </c>
      <c r="D1411" s="2">
        <f>IF(logVir!D1411="","",資本サービス!D1411/SUM(資本サービス!D1411,労働コスト!D1411))</f>
        <v>0.57431747647691467</v>
      </c>
      <c r="E1411" s="2">
        <f>IF(logVir!E1411="","",資本サービス!E1411/SUM(資本サービス!E1411,労働コスト!E1411))</f>
        <v>0.60847945353592969</v>
      </c>
      <c r="F1411" s="2">
        <f>IF(logVir!F1411="","",資本サービス!F1411/SUM(資本サービス!F1411,労働コスト!F1411))</f>
        <v>0.62450088499095935</v>
      </c>
      <c r="G1411" s="2">
        <f>IF(logVir!G1411="","",資本サービス!G1411/SUM(資本サービス!G1411,労働コスト!G1411))</f>
        <v>0.62109111877062328</v>
      </c>
      <c r="I1411" s="3">
        <v>46</v>
      </c>
      <c r="J1411" s="3">
        <v>13</v>
      </c>
      <c r="K1411" s="2" cm="1">
        <f t="array" ref="K1411">IF(C1411="","",0.5*(C1411+SUMPRODUCT(($B$1461:$B$1491=$J1411)*1,C$1461:C$1491)))</f>
        <v>0.62972887630532315</v>
      </c>
      <c r="L1411" s="2" cm="1">
        <f t="array" ref="L1411">IF(D1411="","",0.5*(D1411+SUMPRODUCT(($B$1461:$B$1491=$J1411)*1,D$1461:D$1491)))</f>
        <v>0.60129262897767533</v>
      </c>
      <c r="M1411" s="2" cm="1">
        <f t="array" ref="M1411">IF(E1411="","",0.5*(E1411+SUMPRODUCT(($B$1461:$B$1491=$J1411)*1,E$1461:E$1491)))</f>
        <v>0.5986882740959405</v>
      </c>
      <c r="N1411" s="2" cm="1">
        <f t="array" ref="N1411">IF(F1411="","",0.5*(F1411+SUMPRODUCT(($B$1461:$B$1491=$J1411)*1,F$1461:F$1491)))</f>
        <v>0.61408845386531086</v>
      </c>
      <c r="O1411" s="2" cm="1">
        <f t="array" ref="O1411">IF(G1411="","",0.5*(G1411+SUMPRODUCT(($B$1461:$B$1491=$J1411)*1,G$1461:G$1491)))</f>
        <v>0.59466327840654754</v>
      </c>
    </row>
    <row r="1412" spans="1:15" x14ac:dyDescent="0.55000000000000004">
      <c r="A1412" s="3">
        <v>46</v>
      </c>
      <c r="B1412" s="3">
        <v>14</v>
      </c>
      <c r="C1412" s="2">
        <f>IF(logVir!C1412="","",資本サービス!C1412/SUM(資本サービス!C1412,労働コスト!C1412))</f>
        <v>0.22983798117158832</v>
      </c>
      <c r="D1412" s="2">
        <f>IF(logVir!D1412="","",資本サービス!D1412/SUM(資本サービス!D1412,労働コスト!D1412))</f>
        <v>0.17378860530336132</v>
      </c>
      <c r="E1412" s="2">
        <f>IF(logVir!E1412="","",資本サービス!E1412/SUM(資本サービス!E1412,労働コスト!E1412))</f>
        <v>0.21170515156630482</v>
      </c>
      <c r="F1412" s="2">
        <f>IF(logVir!F1412="","",資本サービス!F1412/SUM(資本サービス!F1412,労働コスト!F1412))</f>
        <v>0.20918205174805052</v>
      </c>
      <c r="G1412" s="2">
        <f>IF(logVir!G1412="","",資本サービス!G1412/SUM(資本サービス!G1412,労働コスト!G1412))</f>
        <v>0.1850639675278084</v>
      </c>
      <c r="I1412" s="3">
        <v>46</v>
      </c>
      <c r="J1412" s="3">
        <v>14</v>
      </c>
      <c r="K1412" s="2" cm="1">
        <f t="array" ref="K1412">IF(C1412="","",0.5*(C1412+SUMPRODUCT(($B$1461:$B$1491=$J1412)*1,C$1461:C$1491)))</f>
        <v>0.31949123073942942</v>
      </c>
      <c r="L1412" s="2" cm="1">
        <f t="array" ref="L1412">IF(D1412="","",0.5*(D1412+SUMPRODUCT(($B$1461:$B$1491=$J1412)*1,D$1461:D$1491)))</f>
        <v>0.27171398298115074</v>
      </c>
      <c r="M1412" s="2" cm="1">
        <f t="array" ref="M1412">IF(E1412="","",0.5*(E1412+SUMPRODUCT(($B$1461:$B$1491=$J1412)*1,E$1461:E$1491)))</f>
        <v>0.2996334475303607</v>
      </c>
      <c r="N1412" s="2" cm="1">
        <f t="array" ref="N1412">IF(F1412="","",0.5*(F1412+SUMPRODUCT(($B$1461:$B$1491=$J1412)*1,F$1461:F$1491)))</f>
        <v>0.30497465991347422</v>
      </c>
      <c r="O1412" s="2" cm="1">
        <f t="array" ref="O1412">IF(G1412="","",0.5*(G1412+SUMPRODUCT(($B$1461:$B$1491=$J1412)*1,G$1461:G$1491)))</f>
        <v>0.27965101487718336</v>
      </c>
    </row>
    <row r="1413" spans="1:15" x14ac:dyDescent="0.55000000000000004">
      <c r="A1413" s="3">
        <v>46</v>
      </c>
      <c r="B1413" s="3">
        <v>15</v>
      </c>
      <c r="C1413" s="2">
        <f>IF(logVir!C1413="","",資本サービス!C1413/SUM(資本サービス!C1413,労働コスト!C1413))</f>
        <v>0.2866992401351971</v>
      </c>
      <c r="D1413" s="2">
        <f>IF(logVir!D1413="","",資本サービス!D1413/SUM(資本サービス!D1413,労働コスト!D1413))</f>
        <v>0.21826219237111444</v>
      </c>
      <c r="E1413" s="2">
        <f>IF(logVir!E1413="","",資本サービス!E1413/SUM(資本サービス!E1413,労働コスト!E1413))</f>
        <v>0.2773369940437731</v>
      </c>
      <c r="F1413" s="2">
        <f>IF(logVir!F1413="","",資本サービス!F1413/SUM(資本サービス!F1413,労働コスト!F1413))</f>
        <v>0.27740432914651703</v>
      </c>
      <c r="G1413" s="2">
        <f>IF(logVir!G1413="","",資本サービス!G1413/SUM(資本サービス!G1413,労働コスト!G1413))</f>
        <v>0.25169953343253937</v>
      </c>
      <c r="I1413" s="3">
        <v>46</v>
      </c>
      <c r="J1413" s="3">
        <v>15</v>
      </c>
      <c r="K1413" s="2" cm="1">
        <f t="array" ref="K1413">IF(C1413="","",0.5*(C1413+SUMPRODUCT(($B$1461:$B$1491=$J1413)*1,C$1461:C$1491)))</f>
        <v>0.27365254792535421</v>
      </c>
      <c r="L1413" s="2" cm="1">
        <f t="array" ref="L1413">IF(D1413="","",0.5*(D1413+SUMPRODUCT(($B$1461:$B$1491=$J1413)*1,D$1461:D$1491)))</f>
        <v>0.21806652439427188</v>
      </c>
      <c r="M1413" s="2" cm="1">
        <f t="array" ref="M1413">IF(E1413="","",0.5*(E1413+SUMPRODUCT(($B$1461:$B$1491=$J1413)*1,E$1461:E$1491)))</f>
        <v>0.26066276985299397</v>
      </c>
      <c r="N1413" s="2" cm="1">
        <f t="array" ref="N1413">IF(F1413="","",0.5*(F1413+SUMPRODUCT(($B$1461:$B$1491=$J1413)*1,F$1461:F$1491)))</f>
        <v>0.26516300499806644</v>
      </c>
      <c r="O1413" s="2" cm="1">
        <f t="array" ref="O1413">IF(G1413="","",0.5*(G1413+SUMPRODUCT(($B$1461:$B$1491=$J1413)*1,G$1461:G$1491)))</f>
        <v>0.23897340592634186</v>
      </c>
    </row>
    <row r="1414" spans="1:15" x14ac:dyDescent="0.55000000000000004">
      <c r="A1414" s="3">
        <v>46</v>
      </c>
      <c r="B1414" s="3">
        <v>16</v>
      </c>
      <c r="C1414" s="2">
        <f>IF(logVir!C1414="","",資本サービス!C1414/SUM(資本サービス!C1414,労働コスト!C1414))</f>
        <v>0.25828251166685123</v>
      </c>
      <c r="D1414" s="2">
        <f>IF(logVir!D1414="","",資本サービス!D1414/SUM(資本サービス!D1414,労働コスト!D1414))</f>
        <v>0.24754872492468791</v>
      </c>
      <c r="E1414" s="2">
        <f>IF(logVir!E1414="","",資本サービス!E1414/SUM(資本サービス!E1414,労働コスト!E1414))</f>
        <v>0.24269014652066623</v>
      </c>
      <c r="F1414" s="2">
        <f>IF(logVir!F1414="","",資本サービス!F1414/SUM(資本サービス!F1414,労働コスト!F1414))</f>
        <v>0.238095631535161</v>
      </c>
      <c r="G1414" s="2">
        <f>IF(logVir!G1414="","",資本サービス!G1414/SUM(資本サービス!G1414,労働コスト!G1414))</f>
        <v>0.2117998211183281</v>
      </c>
      <c r="I1414" s="3">
        <v>46</v>
      </c>
      <c r="J1414" s="3">
        <v>16</v>
      </c>
      <c r="K1414" s="2" cm="1">
        <f t="array" ref="K1414">IF(C1414="","",0.5*(C1414+SUMPRODUCT(($B$1461:$B$1491=$J1414)*1,C$1461:C$1491)))</f>
        <v>0.29241798887863307</v>
      </c>
      <c r="L1414" s="2" cm="1">
        <f t="array" ref="L1414">IF(D1414="","",0.5*(D1414+SUMPRODUCT(($B$1461:$B$1491=$J1414)*1,D$1461:D$1491)))</f>
        <v>0.27253397029102161</v>
      </c>
      <c r="M1414" s="2" cm="1">
        <f t="array" ref="M1414">IF(E1414="","",0.5*(E1414+SUMPRODUCT(($B$1461:$B$1491=$J1414)*1,E$1461:E$1491)))</f>
        <v>0.25727043928505622</v>
      </c>
      <c r="N1414" s="2" cm="1">
        <f t="array" ref="N1414">IF(F1414="","",0.5*(F1414+SUMPRODUCT(($B$1461:$B$1491=$J1414)*1,F$1461:F$1491)))</f>
        <v>0.25523033170840814</v>
      </c>
      <c r="O1414" s="2" cm="1">
        <f t="array" ref="O1414">IF(G1414="","",0.5*(G1414+SUMPRODUCT(($B$1461:$B$1491=$J1414)*1,G$1461:G$1491)))</f>
        <v>0.22815727507539174</v>
      </c>
    </row>
    <row r="1415" spans="1:15" x14ac:dyDescent="0.55000000000000004">
      <c r="A1415" s="3">
        <v>46</v>
      </c>
      <c r="B1415" s="3">
        <v>17</v>
      </c>
      <c r="C1415" s="2">
        <f>IF(logVir!C1415="","",資本サービス!C1415/SUM(資本サービス!C1415,労働コスト!C1415))</f>
        <v>0.63259432929422932</v>
      </c>
      <c r="D1415" s="2">
        <f>IF(logVir!D1415="","",資本サービス!D1415/SUM(資本サービス!D1415,労働コスト!D1415))</f>
        <v>0.61401810676017776</v>
      </c>
      <c r="E1415" s="2">
        <f>IF(logVir!E1415="","",資本サービス!E1415/SUM(資本サービス!E1415,労働コスト!E1415))</f>
        <v>0.56356098700774404</v>
      </c>
      <c r="F1415" s="2">
        <f>IF(logVir!F1415="","",資本サービス!F1415/SUM(資本サービス!F1415,労働コスト!F1415))</f>
        <v>0.55895883790943934</v>
      </c>
      <c r="G1415" s="2">
        <f>IF(logVir!G1415="","",資本サービス!G1415/SUM(資本サービス!G1415,労働コスト!G1415))</f>
        <v>0.57842205405544045</v>
      </c>
      <c r="I1415" s="3">
        <v>46</v>
      </c>
      <c r="J1415" s="3">
        <v>17</v>
      </c>
      <c r="K1415" s="2" cm="1">
        <f t="array" ref="K1415">IF(C1415="","",0.5*(C1415+SUMPRODUCT(($B$1461:$B$1491=$J1415)*1,C$1461:C$1491)))</f>
        <v>0.64460452780286814</v>
      </c>
      <c r="L1415" s="2" cm="1">
        <f t="array" ref="L1415">IF(D1415="","",0.5*(D1415+SUMPRODUCT(($B$1461:$B$1491=$J1415)*1,D$1461:D$1491)))</f>
        <v>0.62753244148636211</v>
      </c>
      <c r="M1415" s="2" cm="1">
        <f t="array" ref="M1415">IF(E1415="","",0.5*(E1415+SUMPRODUCT(($B$1461:$B$1491=$J1415)*1,E$1461:E$1491)))</f>
        <v>0.5888125458914113</v>
      </c>
      <c r="N1415" s="2" cm="1">
        <f t="array" ref="N1415">IF(F1415="","",0.5*(F1415+SUMPRODUCT(($B$1461:$B$1491=$J1415)*1,F$1461:F$1491)))</f>
        <v>0.57244504474251834</v>
      </c>
      <c r="O1415" s="2" cm="1">
        <f t="array" ref="O1415">IF(G1415="","",0.5*(G1415+SUMPRODUCT(($B$1461:$B$1491=$J1415)*1,G$1461:G$1491)))</f>
        <v>0.58026584222871502</v>
      </c>
    </row>
    <row r="1416" spans="1:15" x14ac:dyDescent="0.55000000000000004">
      <c r="A1416" s="3">
        <v>46</v>
      </c>
      <c r="B1416" s="3">
        <v>18</v>
      </c>
      <c r="C1416" s="2">
        <f>IF(logVir!C1416="","",資本サービス!C1416/SUM(資本サービス!C1416,労働コスト!C1416))</f>
        <v>0.16262587812256116</v>
      </c>
      <c r="D1416" s="2">
        <f>IF(logVir!D1416="","",資本サービス!D1416/SUM(資本サービス!D1416,労働コスト!D1416))</f>
        <v>0.12808470520735216</v>
      </c>
      <c r="E1416" s="2">
        <f>IF(logVir!E1416="","",資本サービス!E1416/SUM(資本サービス!E1416,労働コスト!E1416))</f>
        <v>0.13715960401285321</v>
      </c>
      <c r="F1416" s="2">
        <f>IF(logVir!F1416="","",資本サービス!F1416/SUM(資本サービス!F1416,労働コスト!F1416))</f>
        <v>0.13051517257348816</v>
      </c>
      <c r="G1416" s="2">
        <f>IF(logVir!G1416="","",資本サービス!G1416/SUM(資本サービス!G1416,労働コスト!G1416))</f>
        <v>0.11680714330916395</v>
      </c>
      <c r="I1416" s="3">
        <v>46</v>
      </c>
      <c r="J1416" s="3">
        <v>18</v>
      </c>
      <c r="K1416" s="2" cm="1">
        <f t="array" ref="K1416">IF(C1416="","",0.5*(C1416+SUMPRODUCT(($B$1461:$B$1491=$J1416)*1,C$1461:C$1491)))</f>
        <v>0.15306437347569996</v>
      </c>
      <c r="L1416" s="2" cm="1">
        <f t="array" ref="L1416">IF(D1416="","",0.5*(D1416+SUMPRODUCT(($B$1461:$B$1491=$J1416)*1,D$1461:D$1491)))</f>
        <v>0.11857484706034807</v>
      </c>
      <c r="M1416" s="2" cm="1">
        <f t="array" ref="M1416">IF(E1416="","",0.5*(E1416+SUMPRODUCT(($B$1461:$B$1491=$J1416)*1,E$1461:E$1491)))</f>
        <v>0.12041786226798225</v>
      </c>
      <c r="N1416" s="2" cm="1">
        <f t="array" ref="N1416">IF(F1416="","",0.5*(F1416+SUMPRODUCT(($B$1461:$B$1491=$J1416)*1,F$1461:F$1491)))</f>
        <v>0.11629969262082088</v>
      </c>
      <c r="O1416" s="2" cm="1">
        <f t="array" ref="O1416">IF(G1416="","",0.5*(G1416+SUMPRODUCT(($B$1461:$B$1491=$J1416)*1,G$1461:G$1491)))</f>
        <v>0.10916135903612778</v>
      </c>
    </row>
    <row r="1417" spans="1:15" x14ac:dyDescent="0.55000000000000004">
      <c r="A1417" s="3">
        <v>46</v>
      </c>
      <c r="B1417" s="3">
        <v>19</v>
      </c>
      <c r="C1417" s="2">
        <f>IF(logVir!C1417="","",資本サービス!C1417/SUM(資本サービス!C1417,労働コスト!C1417))</f>
        <v>0.19018099546588338</v>
      </c>
      <c r="D1417" s="2">
        <f>IF(logVir!D1417="","",資本サービス!D1417/SUM(資本サービス!D1417,労働コスト!D1417))</f>
        <v>0.16101979998647656</v>
      </c>
      <c r="E1417" s="2">
        <f>IF(logVir!E1417="","",資本サービス!E1417/SUM(資本サービス!E1417,労働コスト!E1417))</f>
        <v>0.15757665487291983</v>
      </c>
      <c r="F1417" s="2">
        <f>IF(logVir!F1417="","",資本サービス!F1417/SUM(資本サービス!F1417,労働コスト!F1417))</f>
        <v>0.13925847790404294</v>
      </c>
      <c r="G1417" s="2">
        <f>IF(logVir!G1417="","",資本サービス!G1417/SUM(資本サービス!G1417,労働コスト!G1417))</f>
        <v>0.17900746757046229</v>
      </c>
      <c r="I1417" s="3">
        <v>46</v>
      </c>
      <c r="J1417" s="3">
        <v>19</v>
      </c>
      <c r="K1417" s="2" cm="1">
        <f t="array" ref="K1417">IF(C1417="","",0.5*(C1417+SUMPRODUCT(($B$1461:$B$1491=$J1417)*1,C$1461:C$1491)))</f>
        <v>0.18143349920280066</v>
      </c>
      <c r="L1417" s="2" cm="1">
        <f t="array" ref="L1417">IF(D1417="","",0.5*(D1417+SUMPRODUCT(($B$1461:$B$1491=$J1417)*1,D$1461:D$1491)))</f>
        <v>0.14684093450603869</v>
      </c>
      <c r="M1417" s="2" cm="1">
        <f t="array" ref="M1417">IF(E1417="","",0.5*(E1417+SUMPRODUCT(($B$1461:$B$1491=$J1417)*1,E$1461:E$1491)))</f>
        <v>0.14408455760227484</v>
      </c>
      <c r="N1417" s="2" cm="1">
        <f t="array" ref="N1417">IF(F1417="","",0.5*(F1417+SUMPRODUCT(($B$1461:$B$1491=$J1417)*1,F$1461:F$1491)))</f>
        <v>0.13480403931386914</v>
      </c>
      <c r="O1417" s="2" cm="1">
        <f t="array" ref="O1417">IF(G1417="","",0.5*(G1417+SUMPRODUCT(($B$1461:$B$1491=$J1417)*1,G$1461:G$1491)))</f>
        <v>0.15214643619459317</v>
      </c>
    </row>
    <row r="1418" spans="1:15" x14ac:dyDescent="0.55000000000000004">
      <c r="A1418" s="3">
        <v>46</v>
      </c>
      <c r="B1418" s="3">
        <v>20</v>
      </c>
      <c r="C1418" s="2">
        <f>IF(logVir!C1418="","",資本サービス!C1418/SUM(資本サービス!C1418,労働コスト!C1418))</f>
        <v>0.22257246760578248</v>
      </c>
      <c r="D1418" s="2">
        <f>IF(logVir!D1418="","",資本サービス!D1418/SUM(資本サービス!D1418,労働コスト!D1418))</f>
        <v>0.25442979041247793</v>
      </c>
      <c r="E1418" s="2">
        <f>IF(logVir!E1418="","",資本サービス!E1418/SUM(資本サービス!E1418,労働コスト!E1418))</f>
        <v>0.28489545763388913</v>
      </c>
      <c r="F1418" s="2">
        <f>IF(logVir!F1418="","",資本サービス!F1418/SUM(資本サービス!F1418,労働コスト!F1418))</f>
        <v>0.28541414659927594</v>
      </c>
      <c r="G1418" s="2">
        <f>IF(logVir!G1418="","",資本サービス!G1418/SUM(資本サービス!G1418,労働コスト!G1418))</f>
        <v>0.30920225241273508</v>
      </c>
      <c r="I1418" s="3">
        <v>46</v>
      </c>
      <c r="J1418" s="3">
        <v>20</v>
      </c>
      <c r="K1418" s="2" cm="1">
        <f t="array" ref="K1418">IF(C1418="","",0.5*(C1418+SUMPRODUCT(($B$1461:$B$1491=$J1418)*1,C$1461:C$1491)))</f>
        <v>0.23848504008724605</v>
      </c>
      <c r="L1418" s="2" cm="1">
        <f t="array" ref="L1418">IF(D1418="","",0.5*(D1418+SUMPRODUCT(($B$1461:$B$1491=$J1418)*1,D$1461:D$1491)))</f>
        <v>0.24985337785014414</v>
      </c>
      <c r="M1418" s="2" cm="1">
        <f t="array" ref="M1418">IF(E1418="","",0.5*(E1418+SUMPRODUCT(($B$1461:$B$1491=$J1418)*1,E$1461:E$1491)))</f>
        <v>0.26821274622101332</v>
      </c>
      <c r="N1418" s="2" cm="1">
        <f t="array" ref="N1418">IF(F1418="","",0.5*(F1418+SUMPRODUCT(($B$1461:$B$1491=$J1418)*1,F$1461:F$1491)))</f>
        <v>0.26926349361869173</v>
      </c>
      <c r="O1418" s="2" cm="1">
        <f t="array" ref="O1418">IF(G1418="","",0.5*(G1418+SUMPRODUCT(($B$1461:$B$1491=$J1418)*1,G$1461:G$1491)))</f>
        <v>0.27345204585970123</v>
      </c>
    </row>
    <row r="1419" spans="1:15" x14ac:dyDescent="0.55000000000000004">
      <c r="A1419" s="3">
        <v>46</v>
      </c>
      <c r="B1419" s="3">
        <v>21</v>
      </c>
      <c r="C1419" s="2">
        <f>IF(logVir!C1419="","",資本サービス!C1419/SUM(資本サービス!C1419,労働コスト!C1419))</f>
        <v>0.37502514434743794</v>
      </c>
      <c r="D1419" s="2">
        <f>IF(logVir!D1419="","",資本サービス!D1419/SUM(資本サービス!D1419,労働コスト!D1419))</f>
        <v>0.34965296423108355</v>
      </c>
      <c r="E1419" s="2">
        <f>IF(logVir!E1419="","",資本サービス!E1419/SUM(資本サービス!E1419,労働コスト!E1419))</f>
        <v>0.33829618248782201</v>
      </c>
      <c r="F1419" s="2">
        <f>IF(logVir!F1419="","",資本サービス!F1419/SUM(資本サービス!F1419,労働コスト!F1419))</f>
        <v>0.33785045095835253</v>
      </c>
      <c r="G1419" s="2">
        <f>IF(logVir!G1419="","",資本サービス!G1419/SUM(資本サービス!G1419,労働コスト!G1419))</f>
        <v>0.2946815261125289</v>
      </c>
      <c r="I1419" s="3">
        <v>46</v>
      </c>
      <c r="J1419" s="3">
        <v>21</v>
      </c>
      <c r="K1419" s="2" cm="1">
        <f t="array" ref="K1419">IF(C1419="","",0.5*(C1419+SUMPRODUCT(($B$1461:$B$1491=$J1419)*1,C$1461:C$1491)))</f>
        <v>0.35494098849578082</v>
      </c>
      <c r="L1419" s="2" cm="1">
        <f t="array" ref="L1419">IF(D1419="","",0.5*(D1419+SUMPRODUCT(($B$1461:$B$1491=$J1419)*1,D$1461:D$1491)))</f>
        <v>0.32370135392906263</v>
      </c>
      <c r="M1419" s="2" cm="1">
        <f t="array" ref="M1419">IF(E1419="","",0.5*(E1419+SUMPRODUCT(($B$1461:$B$1491=$J1419)*1,E$1461:E$1491)))</f>
        <v>0.31410234812044857</v>
      </c>
      <c r="N1419" s="2" cm="1">
        <f t="array" ref="N1419">IF(F1419="","",0.5*(F1419+SUMPRODUCT(($B$1461:$B$1491=$J1419)*1,F$1461:F$1491)))</f>
        <v>0.31258231738141157</v>
      </c>
      <c r="O1419" s="2" cm="1">
        <f t="array" ref="O1419">IF(G1419="","",0.5*(G1419+SUMPRODUCT(($B$1461:$B$1491=$J1419)*1,G$1461:G$1491)))</f>
        <v>0.28283342607554862</v>
      </c>
    </row>
    <row r="1420" spans="1:15" x14ac:dyDescent="0.55000000000000004">
      <c r="A1420" s="3">
        <v>46</v>
      </c>
      <c r="B1420" s="3">
        <v>22</v>
      </c>
      <c r="C1420" s="2">
        <f>IF(logVir!C1420="","",資本サービス!C1420/SUM(資本サービス!C1420,労働コスト!C1420))</f>
        <v>0.28051295780051766</v>
      </c>
      <c r="D1420" s="2">
        <f>IF(logVir!D1420="","",資本サービス!D1420/SUM(資本サービス!D1420,労働コスト!D1420))</f>
        <v>0.18840238930780587</v>
      </c>
      <c r="E1420" s="2">
        <f>IF(logVir!E1420="","",資本サービス!E1420/SUM(資本サービス!E1420,労働コスト!E1420))</f>
        <v>0.12010747651165209</v>
      </c>
      <c r="F1420" s="2">
        <f>IF(logVir!F1420="","",資本サービス!F1420/SUM(資本サービス!F1420,労働コスト!F1420))</f>
        <v>0.1451982211886246</v>
      </c>
      <c r="G1420" s="2">
        <f>IF(logVir!G1420="","",資本サービス!G1420/SUM(資本サービス!G1420,労働コスト!G1420))</f>
        <v>0.13161956186863369</v>
      </c>
      <c r="I1420" s="3">
        <v>46</v>
      </c>
      <c r="J1420" s="3">
        <v>22</v>
      </c>
      <c r="K1420" s="2" cm="1">
        <f t="array" ref="K1420">IF(C1420="","",0.5*(C1420+SUMPRODUCT(($B$1461:$B$1491=$J1420)*1,C$1461:C$1491)))</f>
        <v>0.25228634415538403</v>
      </c>
      <c r="L1420" s="2" cm="1">
        <f t="array" ref="L1420">IF(D1420="","",0.5*(D1420+SUMPRODUCT(($B$1461:$B$1491=$J1420)*1,D$1461:D$1491)))</f>
        <v>0.1864775173160193</v>
      </c>
      <c r="M1420" s="2" cm="1">
        <f t="array" ref="M1420">IF(E1420="","",0.5*(E1420+SUMPRODUCT(($B$1461:$B$1491=$J1420)*1,E$1461:E$1491)))</f>
        <v>0.13884402854715217</v>
      </c>
      <c r="N1420" s="2" cm="1">
        <f t="array" ref="N1420">IF(F1420="","",0.5*(F1420+SUMPRODUCT(($B$1461:$B$1491=$J1420)*1,F$1461:F$1491)))</f>
        <v>0.15380895959304458</v>
      </c>
      <c r="O1420" s="2" cm="1">
        <f t="array" ref="O1420">IF(G1420="","",0.5*(G1420+SUMPRODUCT(($B$1461:$B$1491=$J1420)*1,G$1461:G$1491)))</f>
        <v>0.14639997872209837</v>
      </c>
    </row>
    <row r="1421" spans="1:15" x14ac:dyDescent="0.55000000000000004">
      <c r="A1421" s="3">
        <v>46</v>
      </c>
      <c r="B1421" s="3">
        <v>23</v>
      </c>
      <c r="C1421" s="2">
        <f>IF(logVir!C1421="","",資本サービス!C1421/SUM(資本サービス!C1421,労働コスト!C1421))</f>
        <v>0.75140794537131239</v>
      </c>
      <c r="D1421" s="2">
        <f>IF(logVir!D1421="","",資本サービス!D1421/SUM(資本サービス!D1421,労働コスト!D1421))</f>
        <v>0.72513541113879465</v>
      </c>
      <c r="E1421" s="2">
        <f>IF(logVir!E1421="","",資本サービス!E1421/SUM(資本サービス!E1421,労働コスト!E1421))</f>
        <v>0.67461156644181197</v>
      </c>
      <c r="F1421" s="2">
        <f>IF(logVir!F1421="","",資本サービス!F1421/SUM(資本サービス!F1421,労働コスト!F1421))</f>
        <v>0.60827080253880295</v>
      </c>
      <c r="G1421" s="2">
        <f>IF(logVir!G1421="","",資本サービス!G1421/SUM(資本サービス!G1421,労働コスト!G1421))</f>
        <v>0.616349631218024</v>
      </c>
      <c r="I1421" s="3">
        <v>46</v>
      </c>
      <c r="J1421" s="3">
        <v>23</v>
      </c>
      <c r="K1421" s="2" cm="1">
        <f t="array" ref="K1421">IF(C1421="","",0.5*(C1421+SUMPRODUCT(($B$1461:$B$1491=$J1421)*1,C$1461:C$1491)))</f>
        <v>0.73359930494478753</v>
      </c>
      <c r="L1421" s="2" cm="1">
        <f t="array" ref="L1421">IF(D1421="","",0.5*(D1421+SUMPRODUCT(($B$1461:$B$1491=$J1421)*1,D$1461:D$1491)))</f>
        <v>0.70562651590746039</v>
      </c>
      <c r="M1421" s="2" cm="1">
        <f t="array" ref="M1421">IF(E1421="","",0.5*(E1421+SUMPRODUCT(($B$1461:$B$1491=$J1421)*1,E$1461:E$1491)))</f>
        <v>0.66370197085964877</v>
      </c>
      <c r="N1421" s="2" cm="1">
        <f t="array" ref="N1421">IF(F1421="","",0.5*(F1421+SUMPRODUCT(($B$1461:$B$1491=$J1421)*1,F$1461:F$1491)))</f>
        <v>0.61646663162626958</v>
      </c>
      <c r="O1421" s="2" cm="1">
        <f t="array" ref="O1421">IF(G1421="","",0.5*(G1421+SUMPRODUCT(($B$1461:$B$1491=$J1421)*1,G$1461:G$1491)))</f>
        <v>0.60923928280150208</v>
      </c>
    </row>
    <row r="1422" spans="1:15" x14ac:dyDescent="0.55000000000000004">
      <c r="A1422" s="3">
        <v>46</v>
      </c>
      <c r="B1422" s="3">
        <v>24</v>
      </c>
      <c r="C1422" s="2">
        <f>IF(logVir!C1422="","",資本サービス!C1422/SUM(資本サービス!C1422,労働コスト!C1422))</f>
        <v>0.30207866056596805</v>
      </c>
      <c r="D1422" s="2">
        <f>IF(logVir!D1422="","",資本サービス!D1422/SUM(資本サービス!D1422,労働コスト!D1422))</f>
        <v>0.2501417136090569</v>
      </c>
      <c r="E1422" s="2">
        <f>IF(logVir!E1422="","",資本サービス!E1422/SUM(資本サービス!E1422,労働コスト!E1422))</f>
        <v>0.21365116524740257</v>
      </c>
      <c r="F1422" s="2">
        <f>IF(logVir!F1422="","",資本サービス!F1422/SUM(資本サービス!F1422,労働コスト!F1422))</f>
        <v>0.1795699651869247</v>
      </c>
      <c r="G1422" s="2">
        <f>IF(logVir!G1422="","",資本サービス!G1422/SUM(資本サービス!G1422,労働コスト!G1422))</f>
        <v>0.19485958649759064</v>
      </c>
      <c r="I1422" s="3">
        <v>46</v>
      </c>
      <c r="J1422" s="3">
        <v>24</v>
      </c>
      <c r="K1422" s="2" cm="1">
        <f t="array" ref="K1422">IF(C1422="","",0.5*(C1422+SUMPRODUCT(($B$1461:$B$1491=$J1422)*1,C$1461:C$1491)))</f>
        <v>0.29512954207689751</v>
      </c>
      <c r="L1422" s="2" cm="1">
        <f t="array" ref="L1422">IF(D1422="","",0.5*(D1422+SUMPRODUCT(($B$1461:$B$1491=$J1422)*1,D$1461:D$1491)))</f>
        <v>0.25654897634521506</v>
      </c>
      <c r="M1422" s="2" cm="1">
        <f t="array" ref="M1422">IF(E1422="","",0.5*(E1422+SUMPRODUCT(($B$1461:$B$1491=$J1422)*1,E$1461:E$1491)))</f>
        <v>0.23119894279030251</v>
      </c>
      <c r="N1422" s="2" cm="1">
        <f t="array" ref="N1422">IF(F1422="","",0.5*(F1422+SUMPRODUCT(($B$1461:$B$1491=$J1422)*1,F$1461:F$1491)))</f>
        <v>0.20554349001825856</v>
      </c>
      <c r="O1422" s="2" cm="1">
        <f t="array" ref="O1422">IF(G1422="","",0.5*(G1422+SUMPRODUCT(($B$1461:$B$1491=$J1422)*1,G$1461:G$1491)))</f>
        <v>0.20740890902160039</v>
      </c>
    </row>
    <row r="1423" spans="1:15" x14ac:dyDescent="0.55000000000000004">
      <c r="A1423" s="3">
        <v>46</v>
      </c>
      <c r="B1423" s="3">
        <v>25</v>
      </c>
      <c r="C1423" s="2">
        <f>IF(logVir!C1423="","",資本サービス!C1423/SUM(資本サービス!C1423,労働コスト!C1423))</f>
        <v>0.21316948588491477</v>
      </c>
      <c r="D1423" s="2">
        <f>IF(logVir!D1423="","",資本サービス!D1423/SUM(資本サービス!D1423,労働コスト!D1423))</f>
        <v>0.19055381164975257</v>
      </c>
      <c r="E1423" s="2">
        <f>IF(logVir!E1423="","",資本サービス!E1423/SUM(資本サービス!E1423,労働コスト!E1423))</f>
        <v>0.25715128813395849</v>
      </c>
      <c r="F1423" s="2">
        <f>IF(logVir!F1423="","",資本サービス!F1423/SUM(資本サービス!F1423,労働コスト!F1423))</f>
        <v>0.22695997619593411</v>
      </c>
      <c r="G1423" s="2">
        <f>IF(logVir!G1423="","",資本サービス!G1423/SUM(資本サービス!G1423,労働コスト!G1423))</f>
        <v>0.23586976769957341</v>
      </c>
      <c r="I1423" s="3">
        <v>46</v>
      </c>
      <c r="J1423" s="3">
        <v>25</v>
      </c>
      <c r="K1423" s="2" cm="1">
        <f t="array" ref="K1423">IF(C1423="","",0.5*(C1423+SUMPRODUCT(($B$1461:$B$1491=$J1423)*1,C$1461:C$1491)))</f>
        <v>0.20584922155646662</v>
      </c>
      <c r="L1423" s="2" cm="1">
        <f t="array" ref="L1423">IF(D1423="","",0.5*(D1423+SUMPRODUCT(($B$1461:$B$1491=$J1423)*1,D$1461:D$1491)))</f>
        <v>0.19380426075727897</v>
      </c>
      <c r="M1423" s="2" cm="1">
        <f t="array" ref="M1423">IF(E1423="","",0.5*(E1423+SUMPRODUCT(($B$1461:$B$1491=$J1423)*1,E$1461:E$1491)))</f>
        <v>0.22748574652369186</v>
      </c>
      <c r="N1423" s="2" cm="1">
        <f t="array" ref="N1423">IF(F1423="","",0.5*(F1423+SUMPRODUCT(($B$1461:$B$1491=$J1423)*1,F$1461:F$1491)))</f>
        <v>0.2129890941668027</v>
      </c>
      <c r="O1423" s="2" cm="1">
        <f t="array" ref="O1423">IF(G1423="","",0.5*(G1423+SUMPRODUCT(($B$1461:$B$1491=$J1423)*1,G$1461:G$1491)))</f>
        <v>0.21676861985645129</v>
      </c>
    </row>
    <row r="1424" spans="1:15" x14ac:dyDescent="0.55000000000000004">
      <c r="A1424" s="3">
        <v>46</v>
      </c>
      <c r="B1424" s="3">
        <v>26</v>
      </c>
      <c r="C1424" s="2">
        <f>IF(logVir!C1424="","",資本サービス!C1424/SUM(資本サービス!C1424,労働コスト!C1424))</f>
        <v>0.75366706496944003</v>
      </c>
      <c r="D1424" s="2">
        <f>IF(logVir!D1424="","",資本サービス!D1424/SUM(資本サービス!D1424,労働コスト!D1424))</f>
        <v>0.68970918688617255</v>
      </c>
      <c r="E1424" s="2">
        <f>IF(logVir!E1424="","",資本サービス!E1424/SUM(資本サービス!E1424,労働コスト!E1424))</f>
        <v>0.64903731596119429</v>
      </c>
      <c r="F1424" s="2">
        <f>IF(logVir!F1424="","",資本サービス!F1424/SUM(資本サービス!F1424,労働コスト!F1424))</f>
        <v>0.66900672152842233</v>
      </c>
      <c r="G1424" s="2">
        <f>IF(logVir!G1424="","",資本サービス!G1424/SUM(資本サービス!G1424,労働コスト!G1424))</f>
        <v>0.58217844322245726</v>
      </c>
      <c r="I1424" s="3">
        <v>46</v>
      </c>
      <c r="J1424" s="3">
        <v>26</v>
      </c>
      <c r="K1424" s="2" cm="1">
        <f t="array" ref="K1424">IF(C1424="","",0.5*(C1424+SUMPRODUCT(($B$1461:$B$1491=$J1424)*1,C$1461:C$1491)))</f>
        <v>0.72239581473105763</v>
      </c>
      <c r="L1424" s="2" cm="1">
        <f t="array" ref="L1424">IF(D1424="","",0.5*(D1424+SUMPRODUCT(($B$1461:$B$1491=$J1424)*1,D$1461:D$1491)))</f>
        <v>0.65702787210561264</v>
      </c>
      <c r="M1424" s="2" cm="1">
        <f t="array" ref="M1424">IF(E1424="","",0.5*(E1424+SUMPRODUCT(($B$1461:$B$1491=$J1424)*1,E$1461:E$1491)))</f>
        <v>0.60145420858853715</v>
      </c>
      <c r="N1424" s="2" cm="1">
        <f t="array" ref="N1424">IF(F1424="","",0.5*(F1424+SUMPRODUCT(($B$1461:$B$1491=$J1424)*1,F$1461:F$1491)))</f>
        <v>0.62384994604020583</v>
      </c>
      <c r="O1424" s="2" cm="1">
        <f t="array" ref="O1424">IF(G1424="","",0.5*(G1424+SUMPRODUCT(($B$1461:$B$1491=$J1424)*1,G$1461:G$1491)))</f>
        <v>0.57890628148135415</v>
      </c>
    </row>
    <row r="1425" spans="1:15" x14ac:dyDescent="0.55000000000000004">
      <c r="A1425" s="3">
        <v>46</v>
      </c>
      <c r="B1425" s="3">
        <v>27</v>
      </c>
      <c r="C1425" s="2">
        <f>IF(logVir!C1425="","",資本サービス!C1425/SUM(資本サービス!C1425,労働コスト!C1425))</f>
        <v>0.26317168196123403</v>
      </c>
      <c r="D1425" s="2">
        <f>IF(logVir!D1425="","",資本サービス!D1425/SUM(資本サービス!D1425,労働コスト!D1425))</f>
        <v>0.21272855191225076</v>
      </c>
      <c r="E1425" s="2">
        <f>IF(logVir!E1425="","",資本サービス!E1425/SUM(資本サービス!E1425,労働コスト!E1425))</f>
        <v>0.24444648074676242</v>
      </c>
      <c r="F1425" s="2">
        <f>IF(logVir!F1425="","",資本サービス!F1425/SUM(資本サービス!F1425,労働コスト!F1425))</f>
        <v>0.23585775626949732</v>
      </c>
      <c r="G1425" s="2">
        <f>IF(logVir!G1425="","",資本サービス!G1425/SUM(資本サービス!G1425,労働コスト!G1425))</f>
        <v>0.25094769326886396</v>
      </c>
      <c r="I1425" s="3">
        <v>46</v>
      </c>
      <c r="J1425" s="3">
        <v>27</v>
      </c>
      <c r="K1425" s="2" cm="1">
        <f t="array" ref="K1425">IF(C1425="","",0.5*(C1425+SUMPRODUCT(($B$1461:$B$1491=$J1425)*1,C$1461:C$1491)))</f>
        <v>0.23713078602148746</v>
      </c>
      <c r="L1425" s="2" cm="1">
        <f t="array" ref="L1425">IF(D1425="","",0.5*(D1425+SUMPRODUCT(($B$1461:$B$1491=$J1425)*1,D$1461:D$1491)))</f>
        <v>0.2091528594690375</v>
      </c>
      <c r="M1425" s="2" cm="1">
        <f t="array" ref="M1425">IF(E1425="","",0.5*(E1425+SUMPRODUCT(($B$1461:$B$1491=$J1425)*1,E$1461:E$1491)))</f>
        <v>0.22398553624843393</v>
      </c>
      <c r="N1425" s="2" cm="1">
        <f t="array" ref="N1425">IF(F1425="","",0.5*(F1425+SUMPRODUCT(($B$1461:$B$1491=$J1425)*1,F$1461:F$1491)))</f>
        <v>0.21789385010490964</v>
      </c>
      <c r="O1425" s="2" cm="1">
        <f t="array" ref="O1425">IF(G1425="","",0.5*(G1425+SUMPRODUCT(($B$1461:$B$1491=$J1425)*1,G$1461:G$1491)))</f>
        <v>0.21890843949531547</v>
      </c>
    </row>
    <row r="1426" spans="1:15" x14ac:dyDescent="0.55000000000000004">
      <c r="A1426" s="3">
        <v>46</v>
      </c>
      <c r="B1426" s="3">
        <v>28</v>
      </c>
      <c r="C1426" s="2">
        <f>IF(logVir!C1426="","",資本サービス!C1426/SUM(資本サービス!C1426,労働コスト!C1426))</f>
        <v>0.35172736768929008</v>
      </c>
      <c r="D1426" s="2">
        <f>IF(logVir!D1426="","",資本サービス!D1426/SUM(資本サービス!D1426,労働コスト!D1426))</f>
        <v>0.30676668943275059</v>
      </c>
      <c r="E1426" s="2">
        <f>IF(logVir!E1426="","",資本サービス!E1426/SUM(資本サービス!E1426,労働コスト!E1426))</f>
        <v>0.27781443522192106</v>
      </c>
      <c r="F1426" s="2">
        <f>IF(logVir!F1426="","",資本サービス!F1426/SUM(資本サービス!F1426,労働コスト!F1426))</f>
        <v>0.28084853344153737</v>
      </c>
      <c r="G1426" s="2">
        <f>IF(logVir!G1426="","",資本サービス!G1426/SUM(資本サービス!G1426,労働コスト!G1426))</f>
        <v>0.29131704171572548</v>
      </c>
      <c r="I1426" s="3">
        <v>46</v>
      </c>
      <c r="J1426" s="3">
        <v>28</v>
      </c>
      <c r="K1426" s="2" cm="1">
        <f t="array" ref="K1426">IF(C1426="","",0.5*(C1426+SUMPRODUCT(($B$1461:$B$1491=$J1426)*1,C$1461:C$1491)))</f>
        <v>0.37697377063952664</v>
      </c>
      <c r="L1426" s="2" cm="1">
        <f t="array" ref="L1426">IF(D1426="","",0.5*(D1426+SUMPRODUCT(($B$1461:$B$1491=$J1426)*1,D$1461:D$1491)))</f>
        <v>0.33169070195124911</v>
      </c>
      <c r="M1426" s="2" cm="1">
        <f t="array" ref="M1426">IF(E1426="","",0.5*(E1426+SUMPRODUCT(($B$1461:$B$1491=$J1426)*1,E$1461:E$1491)))</f>
        <v>0.30192880692002733</v>
      </c>
      <c r="N1426" s="2" cm="1">
        <f t="array" ref="N1426">IF(F1426="","",0.5*(F1426+SUMPRODUCT(($B$1461:$B$1491=$J1426)*1,F$1461:F$1491)))</f>
        <v>0.30680338487635628</v>
      </c>
      <c r="O1426" s="2" cm="1">
        <f t="array" ref="O1426">IF(G1426="","",0.5*(G1426+SUMPRODUCT(($B$1461:$B$1491=$J1426)*1,G$1461:G$1491)))</f>
        <v>0.3181523587650219</v>
      </c>
    </row>
    <row r="1427" spans="1:15" x14ac:dyDescent="0.55000000000000004">
      <c r="A1427" s="3">
        <v>46</v>
      </c>
      <c r="B1427" s="3">
        <v>29</v>
      </c>
      <c r="C1427" s="2">
        <f>IF(logVir!C1427="","",資本サービス!C1427/SUM(資本サービス!C1427,労働コスト!C1427))</f>
        <v>0.13964912636060789</v>
      </c>
      <c r="D1427" s="2">
        <f>IF(logVir!D1427="","",資本サービス!D1427/SUM(資本サービス!D1427,労働コスト!D1427))</f>
        <v>0.12310190266245688</v>
      </c>
      <c r="E1427" s="2">
        <f>IF(logVir!E1427="","",資本サービス!E1427/SUM(資本サービス!E1427,労働コスト!E1427))</f>
        <v>8.0289199019305965E-2</v>
      </c>
      <c r="F1427" s="2">
        <f>IF(logVir!F1427="","",資本サービス!F1427/SUM(資本サービス!F1427,労働コスト!F1427))</f>
        <v>9.5460471761019725E-2</v>
      </c>
      <c r="G1427" s="2">
        <f>IF(logVir!G1427="","",資本サービス!G1427/SUM(資本サービス!G1427,労働コスト!G1427))</f>
        <v>0.1037003294864917</v>
      </c>
      <c r="I1427" s="3">
        <v>46</v>
      </c>
      <c r="J1427" s="3">
        <v>29</v>
      </c>
      <c r="K1427" s="2" cm="1">
        <f t="array" ref="K1427">IF(C1427="","",0.5*(C1427+SUMPRODUCT(($B$1461:$B$1491=$J1427)*1,C$1461:C$1491)))</f>
        <v>0.16559701624680095</v>
      </c>
      <c r="L1427" s="2" cm="1">
        <f t="array" ref="L1427">IF(D1427="","",0.5*(D1427+SUMPRODUCT(($B$1461:$B$1491=$J1427)*1,D$1461:D$1491)))</f>
        <v>0.15843010692647458</v>
      </c>
      <c r="M1427" s="2" cm="1">
        <f t="array" ref="M1427">IF(E1427="","",0.5*(E1427+SUMPRODUCT(($B$1461:$B$1491=$J1427)*1,E$1461:E$1491)))</f>
        <v>0.11983023780034896</v>
      </c>
      <c r="N1427" s="2" cm="1">
        <f t="array" ref="N1427">IF(F1427="","",0.5*(F1427+SUMPRODUCT(($B$1461:$B$1491=$J1427)*1,F$1461:F$1491)))</f>
        <v>0.13552197103387267</v>
      </c>
      <c r="O1427" s="2" cm="1">
        <f t="array" ref="O1427">IF(G1427="","",0.5*(G1427+SUMPRODUCT(($B$1461:$B$1491=$J1427)*1,G$1461:G$1491)))</f>
        <v>0.13375056446010977</v>
      </c>
    </row>
    <row r="1428" spans="1:15" x14ac:dyDescent="0.55000000000000004">
      <c r="A1428" s="3">
        <v>46</v>
      </c>
      <c r="B1428" s="3">
        <v>30</v>
      </c>
      <c r="C1428" s="2">
        <f>IF(logVir!C1428="","",資本サービス!C1428/SUM(資本サービス!C1428,労働コスト!C1428))</f>
        <v>9.386146291116744E-2</v>
      </c>
      <c r="D1428" s="2">
        <f>IF(logVir!D1428="","",資本サービス!D1428/SUM(資本サービス!D1428,労働コスト!D1428))</f>
        <v>0.10522272888333917</v>
      </c>
      <c r="E1428" s="2">
        <f>IF(logVir!E1428="","",資本サービス!E1428/SUM(資本サービス!E1428,労働コスト!E1428))</f>
        <v>7.8178548834225231E-2</v>
      </c>
      <c r="F1428" s="2">
        <f>IF(logVir!F1428="","",資本サービス!F1428/SUM(資本サービス!F1428,労働コスト!F1428))</f>
        <v>7.4453452770117529E-2</v>
      </c>
      <c r="G1428" s="2">
        <f>IF(logVir!G1428="","",資本サービス!G1428/SUM(資本サービス!G1428,労働コスト!G1428))</f>
        <v>6.6793869293536146E-2</v>
      </c>
      <c r="I1428" s="3">
        <v>46</v>
      </c>
      <c r="J1428" s="3">
        <v>30</v>
      </c>
      <c r="K1428" s="2" cm="1">
        <f t="array" ref="K1428">IF(C1428="","",0.5*(C1428+SUMPRODUCT(($B$1461:$B$1491=$J1428)*1,C$1461:C$1491)))</f>
        <v>0.11413559009828134</v>
      </c>
      <c r="L1428" s="2" cm="1">
        <f t="array" ref="L1428">IF(D1428="","",0.5*(D1428+SUMPRODUCT(($B$1461:$B$1491=$J1428)*1,D$1461:D$1491)))</f>
        <v>0.10925187536211688</v>
      </c>
      <c r="M1428" s="2" cm="1">
        <f t="array" ref="M1428">IF(E1428="","",0.5*(E1428+SUMPRODUCT(($B$1461:$B$1491=$J1428)*1,E$1461:E$1491)))</f>
        <v>9.031695841112386E-2</v>
      </c>
      <c r="N1428" s="2" cm="1">
        <f t="array" ref="N1428">IF(F1428="","",0.5*(F1428+SUMPRODUCT(($B$1461:$B$1491=$J1428)*1,F$1461:F$1491)))</f>
        <v>8.6372458812575062E-2</v>
      </c>
      <c r="O1428" s="2" cm="1">
        <f t="array" ref="O1428">IF(G1428="","",0.5*(G1428+SUMPRODUCT(($B$1461:$B$1491=$J1428)*1,G$1461:G$1491)))</f>
        <v>7.6270311565821439E-2</v>
      </c>
    </row>
    <row r="1429" spans="1:15" x14ac:dyDescent="0.55000000000000004">
      <c r="A1429" s="3">
        <v>46</v>
      </c>
      <c r="B1429" s="3">
        <v>31</v>
      </c>
      <c r="C1429" s="2">
        <f>IF(logVir!C1429="","",資本サービス!C1429/SUM(資本サービス!C1429,労働コスト!C1429))</f>
        <v>0.23726339560193974</v>
      </c>
      <c r="D1429" s="2">
        <f>IF(logVir!D1429="","",資本サービス!D1429/SUM(資本サービス!D1429,労働コスト!D1429))</f>
        <v>0.2492206395626444</v>
      </c>
      <c r="E1429" s="2">
        <f>IF(logVir!E1429="","",資本サービス!E1429/SUM(資本サービス!E1429,労働コスト!E1429))</f>
        <v>0.25046900197992394</v>
      </c>
      <c r="F1429" s="2">
        <f>IF(logVir!F1429="","",資本サービス!F1429/SUM(資本サービス!F1429,労働コスト!F1429))</f>
        <v>0.23414659139424204</v>
      </c>
      <c r="G1429" s="2">
        <f>IF(logVir!G1429="","",資本サービス!G1429/SUM(資本サービス!G1429,労働コスト!G1429))</f>
        <v>0.27167910785486249</v>
      </c>
      <c r="I1429" s="3">
        <v>46</v>
      </c>
      <c r="J1429" s="3">
        <v>31</v>
      </c>
      <c r="K1429" s="2" cm="1">
        <f t="array" ref="K1429">IF(C1429="","",0.5*(C1429+SUMPRODUCT(($B$1461:$B$1491=$J1429)*1,C$1461:C$1491)))</f>
        <v>0.23411884648385128</v>
      </c>
      <c r="L1429" s="2" cm="1">
        <f t="array" ref="L1429">IF(D1429="","",0.5*(D1429+SUMPRODUCT(($B$1461:$B$1491=$J1429)*1,D$1461:D$1491)))</f>
        <v>0.24678225148945954</v>
      </c>
      <c r="M1429" s="2" cm="1">
        <f t="array" ref="M1429">IF(E1429="","",0.5*(E1429+SUMPRODUCT(($B$1461:$B$1491=$J1429)*1,E$1461:E$1491)))</f>
        <v>0.23259727480194381</v>
      </c>
      <c r="N1429" s="2" cm="1">
        <f t="array" ref="N1429">IF(F1429="","",0.5*(F1429+SUMPRODUCT(($B$1461:$B$1491=$J1429)*1,F$1461:F$1491)))</f>
        <v>0.22017640707015662</v>
      </c>
      <c r="O1429" s="2" cm="1">
        <f t="array" ref="O1429">IF(G1429="","",0.5*(G1429+SUMPRODUCT(($B$1461:$B$1491=$J1429)*1,G$1461:G$1491)))</f>
        <v>0.23605789609703004</v>
      </c>
    </row>
    <row r="1430" spans="1:15" x14ac:dyDescent="0.55000000000000004">
      <c r="A1430" s="3">
        <v>47</v>
      </c>
      <c r="B1430" s="3">
        <v>1</v>
      </c>
      <c r="C1430" s="2">
        <f>IF(logVir!C1430="","",資本サービス!C1430/SUM(資本サービス!C1430,労働コスト!C1430))</f>
        <v>0.60880177957567327</v>
      </c>
      <c r="D1430" s="2">
        <f>IF(logVir!D1430="","",資本サービス!D1430/SUM(資本サービス!D1430,労働コスト!D1430))</f>
        <v>0.47711709168098676</v>
      </c>
      <c r="E1430" s="2">
        <f>IF(logVir!E1430="","",資本サービス!E1430/SUM(資本サービス!E1430,労働コスト!E1430))</f>
        <v>0.50997846003120206</v>
      </c>
      <c r="F1430" s="2">
        <f>IF(logVir!F1430="","",資本サービス!F1430/SUM(資本サービス!F1430,労働コスト!F1430))</f>
        <v>0.48615440909714824</v>
      </c>
      <c r="G1430" s="2">
        <f>IF(logVir!G1430="","",資本サービス!G1430/SUM(資本サービス!G1430,労働コスト!G1430))</f>
        <v>0.61529166197840146</v>
      </c>
      <c r="I1430" s="3">
        <v>47</v>
      </c>
      <c r="J1430" s="3">
        <v>1</v>
      </c>
      <c r="K1430" s="2" cm="1">
        <f t="array" ref="K1430">IF(C1430="","",0.5*(C1430+SUMPRODUCT(($B$1461:$B$1491=$J1430)*1,C$1461:C$1491)))</f>
        <v>0.54233251476853739</v>
      </c>
      <c r="L1430" s="2" cm="1">
        <f t="array" ref="L1430">IF(D1430="","",0.5*(D1430+SUMPRODUCT(($B$1461:$B$1491=$J1430)*1,D$1461:D$1491)))</f>
        <v>0.41397675821365143</v>
      </c>
      <c r="M1430" s="2" cm="1">
        <f t="array" ref="M1430">IF(E1430="","",0.5*(E1430+SUMPRODUCT(($B$1461:$B$1491=$J1430)*1,E$1461:E$1491)))</f>
        <v>0.42410483709620361</v>
      </c>
      <c r="N1430" s="2" cm="1">
        <f t="array" ref="N1430">IF(F1430="","",0.5*(F1430+SUMPRODUCT(($B$1461:$B$1491=$J1430)*1,F$1461:F$1491)))</f>
        <v>0.41425645190927218</v>
      </c>
      <c r="O1430" s="2" cm="1">
        <f t="array" ref="O1430">IF(G1430="","",0.5*(G1430+SUMPRODUCT(($B$1461:$B$1491=$J1430)*1,G$1461:G$1491)))</f>
        <v>0.46736352523283986</v>
      </c>
    </row>
    <row r="1431" spans="1:15" x14ac:dyDescent="0.55000000000000004">
      <c r="A1431" s="3">
        <v>47</v>
      </c>
      <c r="B1431" s="3">
        <v>2</v>
      </c>
      <c r="C1431" s="2">
        <f>IF(logVir!C1431="","",資本サービス!C1431/SUM(資本サービス!C1431,労働コスト!C1431))</f>
        <v>0.37244094843280356</v>
      </c>
      <c r="D1431" s="2">
        <f>IF(logVir!D1431="","",資本サービス!D1431/SUM(資本サービス!D1431,労働コスト!D1431))</f>
        <v>0.3739206996526323</v>
      </c>
      <c r="E1431" s="2">
        <f>IF(logVir!E1431="","",資本サービス!E1431/SUM(資本サービス!E1431,労働コスト!E1431))</f>
        <v>0.47060412663441614</v>
      </c>
      <c r="F1431" s="2">
        <f>IF(logVir!F1431="","",資本サービス!F1431/SUM(資本サービス!F1431,労働コスト!F1431))</f>
        <v>0.55411111082870224</v>
      </c>
      <c r="G1431" s="2">
        <f>IF(logVir!G1431="","",資本サービス!G1431/SUM(資本サービス!G1431,労働コスト!G1431))</f>
        <v>0.43710335097824327</v>
      </c>
      <c r="I1431" s="3">
        <v>47</v>
      </c>
      <c r="J1431" s="3">
        <v>2</v>
      </c>
      <c r="K1431" s="2" cm="1">
        <f t="array" ref="K1431">IF(C1431="","",0.5*(C1431+SUMPRODUCT(($B$1461:$B$1491=$J1431)*1,C$1461:C$1491)))</f>
        <v>0.42394370789867297</v>
      </c>
      <c r="L1431" s="2" cm="1">
        <f t="array" ref="L1431">IF(D1431="","",0.5*(D1431+SUMPRODUCT(($B$1461:$B$1491=$J1431)*1,D$1461:D$1491)))</f>
        <v>0.3906513331911996</v>
      </c>
      <c r="M1431" s="2" cm="1">
        <f t="array" ref="M1431">IF(E1431="","",0.5*(E1431+SUMPRODUCT(($B$1461:$B$1491=$J1431)*1,E$1461:E$1491)))</f>
        <v>0.4761543658287124</v>
      </c>
      <c r="N1431" s="2" cm="1">
        <f t="array" ref="N1431">IF(F1431="","",0.5*(F1431+SUMPRODUCT(($B$1461:$B$1491=$J1431)*1,F$1461:F$1491)))</f>
        <v>0.51906184283414292</v>
      </c>
      <c r="O1431" s="2" cm="1">
        <f t="array" ref="O1431">IF(G1431="","",0.5*(G1431+SUMPRODUCT(($B$1461:$B$1491=$J1431)*1,G$1461:G$1491)))</f>
        <v>0.42200420322800175</v>
      </c>
    </row>
    <row r="1432" spans="1:15" x14ac:dyDescent="0.55000000000000004">
      <c r="A1432" s="3">
        <v>47</v>
      </c>
      <c r="B1432" s="3">
        <v>3</v>
      </c>
      <c r="C1432" s="2">
        <f>IF(logVir!C1432="","",資本サービス!C1432/SUM(資本サービス!C1432,労働コスト!C1432))</f>
        <v>0.3845919553603282</v>
      </c>
      <c r="D1432" s="2">
        <f>IF(logVir!D1432="","",資本サービス!D1432/SUM(資本サービス!D1432,労働コスト!D1432))</f>
        <v>0.32785882632084845</v>
      </c>
      <c r="E1432" s="2">
        <f>IF(logVir!E1432="","",資本サービス!E1432/SUM(資本サービス!E1432,労働コスト!E1432))</f>
        <v>0.31252026350091844</v>
      </c>
      <c r="F1432" s="2">
        <f>IF(logVir!F1432="","",資本サービス!F1432/SUM(資本サービス!F1432,労働コスト!F1432))</f>
        <v>0.30113494070328684</v>
      </c>
      <c r="G1432" s="2">
        <f>IF(logVir!G1432="","",資本サービス!G1432/SUM(資本サービス!G1432,労働コスト!G1432))</f>
        <v>0.29509197440764906</v>
      </c>
      <c r="I1432" s="3">
        <v>47</v>
      </c>
      <c r="J1432" s="3">
        <v>3</v>
      </c>
      <c r="K1432" s="2" cm="1">
        <f t="array" ref="K1432">IF(C1432="","",0.5*(C1432+SUMPRODUCT(($B$1461:$B$1491=$J1432)*1,C$1461:C$1491)))</f>
        <v>0.34361195377816872</v>
      </c>
      <c r="L1432" s="2" cm="1">
        <f t="array" ref="L1432">IF(D1432="","",0.5*(D1432+SUMPRODUCT(($B$1461:$B$1491=$J1432)*1,D$1461:D$1491)))</f>
        <v>0.2977188374421581</v>
      </c>
      <c r="M1432" s="2" cm="1">
        <f t="array" ref="M1432">IF(E1432="","",0.5*(E1432+SUMPRODUCT(($B$1461:$B$1491=$J1432)*1,E$1461:E$1491)))</f>
        <v>0.28197073530487005</v>
      </c>
      <c r="N1432" s="2" cm="1">
        <f t="array" ref="N1432">IF(F1432="","",0.5*(F1432+SUMPRODUCT(($B$1461:$B$1491=$J1432)*1,F$1461:F$1491)))</f>
        <v>0.27714233655887238</v>
      </c>
      <c r="O1432" s="2" cm="1">
        <f t="array" ref="O1432">IF(G1432="","",0.5*(G1432+SUMPRODUCT(($B$1461:$B$1491=$J1432)*1,G$1461:G$1491)))</f>
        <v>0.25770097021465976</v>
      </c>
    </row>
    <row r="1433" spans="1:15" x14ac:dyDescent="0.55000000000000004">
      <c r="A1433" s="3">
        <v>47</v>
      </c>
      <c r="B1433" s="3">
        <v>4</v>
      </c>
      <c r="C1433" s="2">
        <f>IF(logVir!C1433="","",資本サービス!C1433/SUM(資本サービス!C1433,労働コスト!C1433))</f>
        <v>0.1128530592671782</v>
      </c>
      <c r="D1433" s="2">
        <f>IF(logVir!D1433="","",資本サービス!D1433/SUM(資本サービス!D1433,労働コスト!D1433))</f>
        <v>0.12922018305997976</v>
      </c>
      <c r="E1433" s="2">
        <f>IF(logVir!E1433="","",資本サービス!E1433/SUM(資本サービス!E1433,労働コスト!E1433))</f>
        <v>0.13822375040269017</v>
      </c>
      <c r="F1433" s="2">
        <f>IF(logVir!F1433="","",資本サービス!F1433/SUM(資本サービス!F1433,労働コスト!F1433))</f>
        <v>0.12648095130866147</v>
      </c>
      <c r="G1433" s="2">
        <f>IF(logVir!G1433="","",資本サービス!G1433/SUM(資本サービス!G1433,労働コスト!G1433))</f>
        <v>0.10824966989463986</v>
      </c>
      <c r="I1433" s="3">
        <v>47</v>
      </c>
      <c r="J1433" s="3">
        <v>4</v>
      </c>
      <c r="K1433" s="2" cm="1">
        <f t="array" ref="K1433">IF(C1433="","",0.5*(C1433+SUMPRODUCT(($B$1461:$B$1491=$J1433)*1,C$1461:C$1491)))</f>
        <v>0.17550563224065091</v>
      </c>
      <c r="L1433" s="2" cm="1">
        <f t="array" ref="L1433">IF(D1433="","",0.5*(D1433+SUMPRODUCT(($B$1461:$B$1491=$J1433)*1,D$1461:D$1491)))</f>
        <v>0.19530687517295303</v>
      </c>
      <c r="M1433" s="2" cm="1">
        <f t="array" ref="M1433">IF(E1433="","",0.5*(E1433+SUMPRODUCT(($B$1461:$B$1491=$J1433)*1,E$1461:E$1491)))</f>
        <v>0.19213918572997557</v>
      </c>
      <c r="N1433" s="2" cm="1">
        <f t="array" ref="N1433">IF(F1433="","",0.5*(F1433+SUMPRODUCT(($B$1461:$B$1491=$J1433)*1,F$1461:F$1491)))</f>
        <v>0.18960090697657173</v>
      </c>
      <c r="O1433" s="2" cm="1">
        <f t="array" ref="O1433">IF(G1433="","",0.5*(G1433+SUMPRODUCT(($B$1461:$B$1491=$J1433)*1,G$1461:G$1491)))</f>
        <v>0.16908710469270294</v>
      </c>
    </row>
    <row r="1434" spans="1:15" x14ac:dyDescent="0.55000000000000004">
      <c r="A1434" s="3">
        <v>47</v>
      </c>
      <c r="B1434" s="3">
        <v>5</v>
      </c>
      <c r="C1434" s="2">
        <f>IF(logVir!C1434="","",資本サービス!C1434/SUM(資本サービス!C1434,労働コスト!C1434))</f>
        <v>0.24502155951927398</v>
      </c>
      <c r="D1434" s="2">
        <f>IF(logVir!D1434="","",資本サービス!D1434/SUM(資本サービス!D1434,労働コスト!D1434))</f>
        <v>0.21797057737324224</v>
      </c>
      <c r="E1434" s="2">
        <f>IF(logVir!E1434="","",資本サービス!E1434/SUM(資本サービス!E1434,労働コスト!E1434))</f>
        <v>0.22656456450021722</v>
      </c>
      <c r="F1434" s="2">
        <f>IF(logVir!F1434="","",資本サービス!F1434/SUM(資本サービス!F1434,労働コスト!F1434))</f>
        <v>0.19063223630860887</v>
      </c>
      <c r="G1434" s="2">
        <f>IF(logVir!G1434="","",資本サービス!G1434/SUM(資本サービス!G1434,労働コスト!G1434))</f>
        <v>0.1683681852928719</v>
      </c>
      <c r="I1434" s="3">
        <v>47</v>
      </c>
      <c r="J1434" s="3">
        <v>5</v>
      </c>
      <c r="K1434" s="2" cm="1">
        <f t="array" ref="K1434">IF(C1434="","",0.5*(C1434+SUMPRODUCT(($B$1461:$B$1491=$J1434)*1,C$1461:C$1491)))</f>
        <v>0.30003974072717449</v>
      </c>
      <c r="L1434" s="2" cm="1">
        <f t="array" ref="L1434">IF(D1434="","",0.5*(D1434+SUMPRODUCT(($B$1461:$B$1491=$J1434)*1,D$1461:D$1491)))</f>
        <v>0.26964233920596792</v>
      </c>
      <c r="M1434" s="2" cm="1">
        <f t="array" ref="M1434">IF(E1434="","",0.5*(E1434+SUMPRODUCT(($B$1461:$B$1491=$J1434)*1,E$1461:E$1491)))</f>
        <v>0.26114855495408162</v>
      </c>
      <c r="N1434" s="2" cm="1">
        <f t="array" ref="N1434">IF(F1434="","",0.5*(F1434+SUMPRODUCT(($B$1461:$B$1491=$J1434)*1,F$1461:F$1491)))</f>
        <v>0.23968534361709473</v>
      </c>
      <c r="O1434" s="2" cm="1">
        <f t="array" ref="O1434">IF(G1434="","",0.5*(G1434+SUMPRODUCT(($B$1461:$B$1491=$J1434)*1,G$1461:G$1491)))</f>
        <v>0.2171520983447289</v>
      </c>
    </row>
    <row r="1435" spans="1:15" x14ac:dyDescent="0.55000000000000004">
      <c r="A1435" s="3">
        <v>47</v>
      </c>
      <c r="B1435" s="3">
        <v>6</v>
      </c>
      <c r="C1435" s="2">
        <f>IF(logVir!C1435="","",資本サービス!C1435/SUM(資本サービス!C1435,労働コスト!C1435))</f>
        <v>0.7709940738495854</v>
      </c>
      <c r="D1435" s="2">
        <f>IF(logVir!D1435="","",資本サービス!D1435/SUM(資本サービス!D1435,労働コスト!D1435))</f>
        <v>0.70709855450653847</v>
      </c>
      <c r="E1435" s="2">
        <f>IF(logVir!E1435="","",資本サービス!E1435/SUM(資本サービス!E1435,労働コスト!E1435))</f>
        <v>0.7511996473553253</v>
      </c>
      <c r="F1435" s="2">
        <f>IF(logVir!F1435="","",資本サービス!F1435/SUM(資本サービス!F1435,労働コスト!F1435))</f>
        <v>0.74343735248947207</v>
      </c>
      <c r="G1435" s="2">
        <f>IF(logVir!G1435="","",資本サービス!G1435/SUM(資本サービス!G1435,労働コスト!G1435))</f>
        <v>0.69881344423607228</v>
      </c>
      <c r="I1435" s="3">
        <v>47</v>
      </c>
      <c r="J1435" s="3">
        <v>6</v>
      </c>
      <c r="K1435" s="2" cm="1">
        <f t="array" ref="K1435">IF(C1435="","",0.5*(C1435+SUMPRODUCT(($B$1461:$B$1491=$J1435)*1,C$1461:C$1491)))</f>
        <v>0.69514216971874876</v>
      </c>
      <c r="L1435" s="2" cm="1">
        <f t="array" ref="L1435">IF(D1435="","",0.5*(D1435+SUMPRODUCT(($B$1461:$B$1491=$J1435)*1,D$1461:D$1491)))</f>
        <v>0.64651707008037318</v>
      </c>
      <c r="M1435" s="2" cm="1">
        <f t="array" ref="M1435">IF(E1435="","",0.5*(E1435+SUMPRODUCT(($B$1461:$B$1491=$J1435)*1,E$1461:E$1491)))</f>
        <v>0.66986015559578549</v>
      </c>
      <c r="N1435" s="2" cm="1">
        <f t="array" ref="N1435">IF(F1435="","",0.5*(F1435+SUMPRODUCT(($B$1461:$B$1491=$J1435)*1,F$1461:F$1491)))</f>
        <v>0.67069267032247004</v>
      </c>
      <c r="O1435" s="2" cm="1">
        <f t="array" ref="O1435">IF(G1435="","",0.5*(G1435+SUMPRODUCT(($B$1461:$B$1491=$J1435)*1,G$1461:G$1491)))</f>
        <v>0.63083083797932571</v>
      </c>
    </row>
    <row r="1436" spans="1:15" x14ac:dyDescent="0.55000000000000004">
      <c r="A1436" s="3">
        <v>47</v>
      </c>
      <c r="B1436" s="3">
        <v>7</v>
      </c>
      <c r="C1436" s="2">
        <f>IF(logVir!C1436="","",資本サービス!C1436/SUM(資本サービス!C1436,労働コスト!C1436))</f>
        <v>0.3222018594967449</v>
      </c>
      <c r="D1436" s="2">
        <f>IF(logVir!D1436="","",資本サービス!D1436/SUM(資本サービス!D1436,労働コスト!D1436))</f>
        <v>0.30558518012721658</v>
      </c>
      <c r="E1436" s="2">
        <f>IF(logVir!E1436="","",資本サービス!E1436/SUM(資本サービス!E1436,労働コスト!E1436))</f>
        <v>0.39768145678859745</v>
      </c>
      <c r="F1436" s="2">
        <f>IF(logVir!F1436="","",資本サービス!F1436/SUM(資本サービス!F1436,労働コスト!F1436))</f>
        <v>0.37282349330184777</v>
      </c>
      <c r="G1436" s="2">
        <f>IF(logVir!G1436="","",資本サービス!G1436/SUM(資本サービス!G1436,労働コスト!G1436))</f>
        <v>0.34239585246241744</v>
      </c>
      <c r="I1436" s="3">
        <v>47</v>
      </c>
      <c r="J1436" s="3">
        <v>7</v>
      </c>
      <c r="K1436" s="2" cm="1">
        <f t="array" ref="K1436">IF(C1436="","",0.5*(C1436+SUMPRODUCT(($B$1461:$B$1491=$J1436)*1,C$1461:C$1491)))</f>
        <v>0.35117411209251503</v>
      </c>
      <c r="L1436" s="2" cm="1">
        <f t="array" ref="L1436">IF(D1436="","",0.5*(D1436+SUMPRODUCT(($B$1461:$B$1491=$J1436)*1,D$1461:D$1491)))</f>
        <v>0.32138001768259788</v>
      </c>
      <c r="M1436" s="2" cm="1">
        <f t="array" ref="M1436">IF(E1436="","",0.5*(E1436+SUMPRODUCT(($B$1461:$B$1491=$J1436)*1,E$1461:E$1491)))</f>
        <v>0.36039936736671541</v>
      </c>
      <c r="N1436" s="2" cm="1">
        <f t="array" ref="N1436">IF(F1436="","",0.5*(F1436+SUMPRODUCT(($B$1461:$B$1491=$J1436)*1,F$1461:F$1491)))</f>
        <v>0.34783248358072161</v>
      </c>
      <c r="O1436" s="2" cm="1">
        <f t="array" ref="O1436">IF(G1436="","",0.5*(G1436+SUMPRODUCT(($B$1461:$B$1491=$J1436)*1,G$1461:G$1491)))</f>
        <v>0.31955547921787902</v>
      </c>
    </row>
    <row r="1437" spans="1:15" x14ac:dyDescent="0.55000000000000004">
      <c r="A1437" s="3">
        <v>47</v>
      </c>
      <c r="B1437" s="3">
        <v>8</v>
      </c>
      <c r="C1437" s="2">
        <f>IF(logVir!C1437="","",資本サービス!C1437/SUM(資本サービス!C1437,労働コスト!C1437))</f>
        <v>0.38550503568817623</v>
      </c>
      <c r="D1437" s="2">
        <f>IF(logVir!D1437="","",資本サービス!D1437/SUM(資本サービス!D1437,労働コスト!D1437))</f>
        <v>0.44031729293959854</v>
      </c>
      <c r="E1437" s="2">
        <f>IF(logVir!E1437="","",資本サービス!E1437/SUM(資本サービス!E1437,労働コスト!E1437))</f>
        <v>0.50017337051355637</v>
      </c>
      <c r="F1437" s="2">
        <f>IF(logVir!F1437="","",資本サービス!F1437/SUM(資本サービス!F1437,労働コスト!F1437))</f>
        <v>0.44729682313052432</v>
      </c>
      <c r="G1437" s="2">
        <f>IF(logVir!G1437="","",資本サービス!G1437/SUM(資本サービス!G1437,労働コスト!G1437))</f>
        <v>0.44013070996767523</v>
      </c>
      <c r="I1437" s="3">
        <v>47</v>
      </c>
      <c r="J1437" s="3">
        <v>8</v>
      </c>
      <c r="K1437" s="2" cm="1">
        <f t="array" ref="K1437">IF(C1437="","",0.5*(C1437+SUMPRODUCT(($B$1461:$B$1491=$J1437)*1,C$1461:C$1491)))</f>
        <v>0.41783748159036527</v>
      </c>
      <c r="L1437" s="2" cm="1">
        <f t="array" ref="L1437">IF(D1437="","",0.5*(D1437+SUMPRODUCT(($B$1461:$B$1491=$J1437)*1,D$1461:D$1491)))</f>
        <v>0.4207087433096014</v>
      </c>
      <c r="M1437" s="2" cm="1">
        <f t="array" ref="M1437">IF(E1437="","",0.5*(E1437+SUMPRODUCT(($B$1461:$B$1491=$J1437)*1,E$1461:E$1491)))</f>
        <v>0.45039457282931128</v>
      </c>
      <c r="N1437" s="2" cm="1">
        <f t="array" ref="N1437">IF(F1437="","",0.5*(F1437+SUMPRODUCT(($B$1461:$B$1491=$J1437)*1,F$1461:F$1491)))</f>
        <v>0.42847686907954419</v>
      </c>
      <c r="O1437" s="2" cm="1">
        <f t="array" ref="O1437">IF(G1437="","",0.5*(G1437+SUMPRODUCT(($B$1461:$B$1491=$J1437)*1,G$1461:G$1491)))</f>
        <v>0.41062007377327453</v>
      </c>
    </row>
    <row r="1438" spans="1:15" x14ac:dyDescent="0.55000000000000004">
      <c r="A1438" s="3">
        <v>47</v>
      </c>
      <c r="B1438" s="3">
        <v>9</v>
      </c>
      <c r="C1438" s="2">
        <f>IF(logVir!C1438="","",資本サービス!C1438/SUM(資本サービス!C1438,労働コスト!C1438))</f>
        <v>0.14965463962062509</v>
      </c>
      <c r="D1438" s="2">
        <f>IF(logVir!D1438="","",資本サービス!D1438/SUM(資本サービス!D1438,労働コスト!D1438))</f>
        <v>0.16031413061568039</v>
      </c>
      <c r="E1438" s="2">
        <f>IF(logVir!E1438="","",資本サービス!E1438/SUM(資本サービス!E1438,労働コスト!E1438))</f>
        <v>0.1944263893992402</v>
      </c>
      <c r="F1438" s="2">
        <f>IF(logVir!F1438="","",資本サービス!F1438/SUM(資本サービス!F1438,労働コスト!F1438))</f>
        <v>0.17652556392112032</v>
      </c>
      <c r="G1438" s="2">
        <f>IF(logVir!G1438="","",資本サービス!G1438/SUM(資本サービス!G1438,労働コスト!G1438))</f>
        <v>0.16906811773462174</v>
      </c>
      <c r="I1438" s="3">
        <v>47</v>
      </c>
      <c r="J1438" s="3">
        <v>9</v>
      </c>
      <c r="K1438" s="2" cm="1">
        <f t="array" ref="K1438">IF(C1438="","",0.5*(C1438+SUMPRODUCT(($B$1461:$B$1491=$J1438)*1,C$1461:C$1491)))</f>
        <v>0.17682088026832316</v>
      </c>
      <c r="L1438" s="2" cm="1">
        <f t="array" ref="L1438">IF(D1438="","",0.5*(D1438+SUMPRODUCT(($B$1461:$B$1491=$J1438)*1,D$1461:D$1491)))</f>
        <v>0.17659344680653485</v>
      </c>
      <c r="M1438" s="2" cm="1">
        <f t="array" ref="M1438">IF(E1438="","",0.5*(E1438+SUMPRODUCT(($B$1461:$B$1491=$J1438)*1,E$1461:E$1491)))</f>
        <v>0.18064096972635568</v>
      </c>
      <c r="N1438" s="2" cm="1">
        <f t="array" ref="N1438">IF(F1438="","",0.5*(F1438+SUMPRODUCT(($B$1461:$B$1491=$J1438)*1,F$1461:F$1491)))</f>
        <v>0.1703240052578133</v>
      </c>
      <c r="O1438" s="2" cm="1">
        <f t="array" ref="O1438">IF(G1438="","",0.5*(G1438+SUMPRODUCT(($B$1461:$B$1491=$J1438)*1,G$1461:G$1491)))</f>
        <v>0.15571605622724152</v>
      </c>
    </row>
    <row r="1439" spans="1:15" x14ac:dyDescent="0.55000000000000004">
      <c r="A1439" s="3">
        <v>47</v>
      </c>
      <c r="B1439" s="3">
        <v>10</v>
      </c>
      <c r="C1439" s="2">
        <f>IF(logVir!C1439="","",資本サービス!C1439/SUM(資本サービス!C1439,労働コスト!C1439))</f>
        <v>0.25183279280854398</v>
      </c>
      <c r="D1439" s="2">
        <f>IF(logVir!D1439="","",資本サービス!D1439/SUM(資本サービス!D1439,労働コスト!D1439))</f>
        <v>0.23155802154709704</v>
      </c>
      <c r="E1439" s="2">
        <f>IF(logVir!E1439="","",資本サービス!E1439/SUM(資本サービス!E1439,労働コスト!E1439))</f>
        <v>0.21063806872396812</v>
      </c>
      <c r="F1439" s="2">
        <f>IF(logVir!F1439="","",資本サービス!F1439/SUM(資本サービス!F1439,労働コスト!F1439))</f>
        <v>0.2203820325898414</v>
      </c>
      <c r="G1439" s="2">
        <f>IF(logVir!G1439="","",資本サービス!G1439/SUM(資本サービス!G1439,労働コスト!G1439))</f>
        <v>0.23087859428251023</v>
      </c>
      <c r="I1439" s="3">
        <v>47</v>
      </c>
      <c r="J1439" s="3">
        <v>10</v>
      </c>
      <c r="K1439" s="2" cm="1">
        <f t="array" ref="K1439">IF(C1439="","",0.5*(C1439+SUMPRODUCT(($B$1461:$B$1491=$J1439)*1,C$1461:C$1491)))</f>
        <v>0.31266196426442511</v>
      </c>
      <c r="L1439" s="2" cm="1">
        <f t="array" ref="L1439">IF(D1439="","",0.5*(D1439+SUMPRODUCT(($B$1461:$B$1491=$J1439)*1,D$1461:D$1491)))</f>
        <v>0.2943302441589758</v>
      </c>
      <c r="M1439" s="2" cm="1">
        <f t="array" ref="M1439">IF(E1439="","",0.5*(E1439+SUMPRODUCT(($B$1461:$B$1491=$J1439)*1,E$1461:E$1491)))</f>
        <v>0.26557773653454564</v>
      </c>
      <c r="N1439" s="2" cm="1">
        <f t="array" ref="N1439">IF(F1439="","",0.5*(F1439+SUMPRODUCT(($B$1461:$B$1491=$J1439)*1,F$1461:F$1491)))</f>
        <v>0.27060283694187448</v>
      </c>
      <c r="O1439" s="2" cm="1">
        <f t="array" ref="O1439">IF(G1439="","",0.5*(G1439+SUMPRODUCT(($B$1461:$B$1491=$J1439)*1,G$1461:G$1491)))</f>
        <v>0.25791554594779287</v>
      </c>
    </row>
    <row r="1440" spans="1:15" x14ac:dyDescent="0.55000000000000004">
      <c r="A1440" s="3">
        <v>47</v>
      </c>
      <c r="B1440" s="3">
        <v>11</v>
      </c>
      <c r="C1440" s="2">
        <f>IF(logVir!C1440="","",資本サービス!C1440/SUM(資本サービス!C1440,労働コスト!C1440))</f>
        <v>0.26041461410203809</v>
      </c>
      <c r="D1440" s="2">
        <f>IF(logVir!D1440="","",資本サービス!D1440/SUM(資本サービス!D1440,労働コスト!D1440))</f>
        <v>0.37375433417884668</v>
      </c>
      <c r="E1440" s="2">
        <f>IF(logVir!E1440="","",資本サービス!E1440/SUM(資本サービス!E1440,労働コスト!E1440))</f>
        <v>0.39830065566124245</v>
      </c>
      <c r="F1440" s="2">
        <f>IF(logVir!F1440="","",資本サービス!F1440/SUM(資本サービス!F1440,労働コスト!F1440))</f>
        <v>0.34813171088376499</v>
      </c>
      <c r="G1440" s="2">
        <f>IF(logVir!G1440="","",資本サービス!G1440/SUM(資本サービス!G1440,労働コスト!G1440))</f>
        <v>0.31265590652704878</v>
      </c>
      <c r="I1440" s="3">
        <v>47</v>
      </c>
      <c r="J1440" s="3">
        <v>11</v>
      </c>
      <c r="K1440" s="2" cm="1">
        <f t="array" ref="K1440">IF(C1440="","",0.5*(C1440+SUMPRODUCT(($B$1461:$B$1491=$J1440)*1,C$1461:C$1491)))</f>
        <v>0.34779194180352768</v>
      </c>
      <c r="L1440" s="2" cm="1">
        <f t="array" ref="L1440">IF(D1440="","",0.5*(D1440+SUMPRODUCT(($B$1461:$B$1491=$J1440)*1,D$1461:D$1491)))</f>
        <v>0.40288019671415132</v>
      </c>
      <c r="M1440" s="2" cm="1">
        <f t="array" ref="M1440">IF(E1440="","",0.5*(E1440+SUMPRODUCT(($B$1461:$B$1491=$J1440)*1,E$1461:E$1491)))</f>
        <v>0.40892025394563791</v>
      </c>
      <c r="N1440" s="2" cm="1">
        <f t="array" ref="N1440">IF(F1440="","",0.5*(F1440+SUMPRODUCT(($B$1461:$B$1491=$J1440)*1,F$1461:F$1491)))</f>
        <v>0.38773015384934562</v>
      </c>
      <c r="O1440" s="2" cm="1">
        <f t="array" ref="O1440">IF(G1440="","",0.5*(G1440+SUMPRODUCT(($B$1461:$B$1491=$J1440)*1,G$1461:G$1491)))</f>
        <v>0.359355790877667</v>
      </c>
    </row>
    <row r="1441" spans="1:15" x14ac:dyDescent="0.55000000000000004">
      <c r="A1441" s="3">
        <v>47</v>
      </c>
      <c r="B1441" s="3">
        <v>12</v>
      </c>
      <c r="C1441" s="2">
        <f>IF(logVir!C1441="","",資本サービス!C1441/SUM(資本サービス!C1441,労働コスト!C1441))</f>
        <v>0.51742859422269727</v>
      </c>
      <c r="D1441" s="2">
        <f>IF(logVir!D1441="","",資本サービス!D1441/SUM(資本サービス!D1441,労働コスト!D1441))</f>
        <v>0.33676308071185951</v>
      </c>
      <c r="E1441" s="2">
        <f>IF(logVir!E1441="","",資本サービス!E1441/SUM(資本サービス!E1441,労働コスト!E1441))</f>
        <v>0.43765804221302274</v>
      </c>
      <c r="F1441" s="2">
        <f>IF(logVir!F1441="","",資本サービス!F1441/SUM(資本サービス!F1441,労働コスト!F1441))</f>
        <v>0.38755905551957204</v>
      </c>
      <c r="G1441" s="2">
        <f>IF(logVir!G1441="","",資本サービス!G1441/SUM(資本サービス!G1441,労働コスト!G1441))</f>
        <v>0.37645304330797874</v>
      </c>
      <c r="I1441" s="3">
        <v>47</v>
      </c>
      <c r="J1441" s="3">
        <v>12</v>
      </c>
      <c r="K1441" s="2" cm="1">
        <f t="array" ref="K1441">IF(C1441="","",0.5*(C1441+SUMPRODUCT(($B$1461:$B$1491=$J1441)*1,C$1461:C$1491)))</f>
        <v>0.51432174021659427</v>
      </c>
      <c r="L1441" s="2" cm="1">
        <f t="array" ref="L1441">IF(D1441="","",0.5*(D1441+SUMPRODUCT(($B$1461:$B$1491=$J1441)*1,D$1461:D$1491)))</f>
        <v>0.41187562687322232</v>
      </c>
      <c r="M1441" s="2" cm="1">
        <f t="array" ref="M1441">IF(E1441="","",0.5*(E1441+SUMPRODUCT(($B$1461:$B$1491=$J1441)*1,E$1461:E$1491)))</f>
        <v>0.46173968407954624</v>
      </c>
      <c r="N1441" s="2" cm="1">
        <f t="array" ref="N1441">IF(F1441="","",0.5*(F1441+SUMPRODUCT(($B$1461:$B$1491=$J1441)*1,F$1461:F$1491)))</f>
        <v>0.43440478015251993</v>
      </c>
      <c r="O1441" s="2" cm="1">
        <f t="array" ref="O1441">IF(G1441="","",0.5*(G1441+SUMPRODUCT(($B$1461:$B$1491=$J1441)*1,G$1461:G$1491)))</f>
        <v>0.407227677592222</v>
      </c>
    </row>
    <row r="1442" spans="1:15" x14ac:dyDescent="0.55000000000000004">
      <c r="A1442" s="3">
        <v>47</v>
      </c>
      <c r="B1442" s="3">
        <v>13</v>
      </c>
      <c r="C1442" s="2" t="str">
        <f>IF(logVir!C1442="","",資本サービス!C1442/SUM(資本サービス!C1442,労働コスト!C1442))</f>
        <v/>
      </c>
      <c r="D1442" s="2">
        <f>IF(logVir!D1442="","",資本サービス!D1442/SUM(資本サービス!D1442,労働コスト!D1442))</f>
        <v>0.4531900869542968</v>
      </c>
      <c r="E1442" s="2">
        <f>IF(logVir!E1442="","",資本サービス!E1442/SUM(資本サービス!E1442,労働コスト!E1442))</f>
        <v>0.59617816284001779</v>
      </c>
      <c r="F1442" s="2">
        <f>IF(logVir!F1442="","",資本サービス!F1442/SUM(資本サービス!F1442,労働コスト!F1442))</f>
        <v>0.6258397515690215</v>
      </c>
      <c r="G1442" s="2">
        <f>IF(logVir!G1442="","",資本サービス!G1442/SUM(資本サービス!G1442,労働コスト!G1442))</f>
        <v>0.4615528910674444</v>
      </c>
      <c r="I1442" s="3">
        <v>47</v>
      </c>
      <c r="J1442" s="3">
        <v>13</v>
      </c>
      <c r="K1442" s="2" t="str" cm="1">
        <f t="array" ref="K1442">IF(C1442="","",0.5*(C1442+SUMPRODUCT(($B$1461:$B$1491=$J1442)*1,C$1461:C$1491)))</f>
        <v/>
      </c>
      <c r="L1442" s="2" cm="1">
        <f t="array" ref="L1442">IF(D1442="","",0.5*(D1442+SUMPRODUCT(($B$1461:$B$1491=$J1442)*1,D$1461:D$1491)))</f>
        <v>0.54072893421636636</v>
      </c>
      <c r="M1442" s="2" cm="1">
        <f t="array" ref="M1442">IF(E1442="","",0.5*(E1442+SUMPRODUCT(($B$1461:$B$1491=$J1442)*1,E$1461:E$1491)))</f>
        <v>0.59253762874798455</v>
      </c>
      <c r="N1442" s="2" cm="1">
        <f t="array" ref="N1442">IF(F1442="","",0.5*(F1442+SUMPRODUCT(($B$1461:$B$1491=$J1442)*1,F$1461:F$1491)))</f>
        <v>0.61475788715434199</v>
      </c>
      <c r="O1442" s="2" cm="1">
        <f t="array" ref="O1442">IF(G1442="","",0.5*(G1442+SUMPRODUCT(($B$1461:$B$1491=$J1442)*1,G$1461:G$1491)))</f>
        <v>0.51489416455495807</v>
      </c>
    </row>
    <row r="1443" spans="1:15" x14ac:dyDescent="0.55000000000000004">
      <c r="A1443" s="3">
        <v>47</v>
      </c>
      <c r="B1443" s="3">
        <v>14</v>
      </c>
      <c r="C1443" s="2">
        <f>IF(logVir!C1443="","",資本サービス!C1443/SUM(資本サービス!C1443,労働コスト!C1443))</f>
        <v>0.4522428595260064</v>
      </c>
      <c r="D1443" s="2">
        <f>IF(logVir!D1443="","",資本サービス!D1443/SUM(資本サービス!D1443,労働コスト!D1443))</f>
        <v>0.3692400216011833</v>
      </c>
      <c r="E1443" s="2">
        <f>IF(logVir!E1443="","",資本サービス!E1443/SUM(資本サービス!E1443,労働コスト!E1443))</f>
        <v>0.37436383975012816</v>
      </c>
      <c r="F1443" s="2">
        <f>IF(logVir!F1443="","",資本サービス!F1443/SUM(資本サービス!F1443,労働コスト!F1443))</f>
        <v>0.3143406346937172</v>
      </c>
      <c r="G1443" s="2">
        <f>IF(logVir!G1443="","",資本サービス!G1443/SUM(資本サービス!G1443,労働コスト!G1443))</f>
        <v>0.28039243355462307</v>
      </c>
      <c r="I1443" s="3">
        <v>47</v>
      </c>
      <c r="J1443" s="3">
        <v>14</v>
      </c>
      <c r="K1443" s="2" cm="1">
        <f t="array" ref="K1443">IF(C1443="","",0.5*(C1443+SUMPRODUCT(($B$1461:$B$1491=$J1443)*1,C$1461:C$1491)))</f>
        <v>0.43069366991663843</v>
      </c>
      <c r="L1443" s="2" cm="1">
        <f t="array" ref="L1443">IF(D1443="","",0.5*(D1443+SUMPRODUCT(($B$1461:$B$1491=$J1443)*1,D$1461:D$1491)))</f>
        <v>0.3694396911300617</v>
      </c>
      <c r="M1443" s="2" cm="1">
        <f t="array" ref="M1443">IF(E1443="","",0.5*(E1443+SUMPRODUCT(($B$1461:$B$1491=$J1443)*1,E$1461:E$1491)))</f>
        <v>0.38096279162227231</v>
      </c>
      <c r="N1443" s="2" cm="1">
        <f t="array" ref="N1443">IF(F1443="","",0.5*(F1443+SUMPRODUCT(($B$1461:$B$1491=$J1443)*1,F$1461:F$1491)))</f>
        <v>0.35755395138630752</v>
      </c>
      <c r="O1443" s="2" cm="1">
        <f t="array" ref="O1443">IF(G1443="","",0.5*(G1443+SUMPRODUCT(($B$1461:$B$1491=$J1443)*1,G$1461:G$1491)))</f>
        <v>0.32731524789059074</v>
      </c>
    </row>
    <row r="1444" spans="1:15" x14ac:dyDescent="0.55000000000000004">
      <c r="A1444" s="3">
        <v>47</v>
      </c>
      <c r="B1444" s="3">
        <v>15</v>
      </c>
      <c r="C1444" s="2">
        <f>IF(logVir!C1444="","",資本サービス!C1444/SUM(資本サービス!C1444,労働コスト!C1444))</f>
        <v>0.42755057269246038</v>
      </c>
      <c r="D1444" s="2">
        <f>IF(logVir!D1444="","",資本サービス!D1444/SUM(資本サービス!D1444,労働コスト!D1444))</f>
        <v>0.33849475436701421</v>
      </c>
      <c r="E1444" s="2">
        <f>IF(logVir!E1444="","",資本サービス!E1444/SUM(資本サービス!E1444,労働コスト!E1444))</f>
        <v>0.3474808988820538</v>
      </c>
      <c r="F1444" s="2">
        <f>IF(logVir!F1444="","",資本サービス!F1444/SUM(資本サービス!F1444,労働コスト!F1444))</f>
        <v>0.32544720189912113</v>
      </c>
      <c r="G1444" s="2">
        <f>IF(logVir!G1444="","",資本サービス!G1444/SUM(資本サービス!G1444,労働コスト!G1444))</f>
        <v>0.2819936162734098</v>
      </c>
      <c r="I1444" s="3">
        <v>47</v>
      </c>
      <c r="J1444" s="3">
        <v>15</v>
      </c>
      <c r="K1444" s="2" cm="1">
        <f t="array" ref="K1444">IF(C1444="","",0.5*(C1444+SUMPRODUCT(($B$1461:$B$1491=$J1444)*1,C$1461:C$1491)))</f>
        <v>0.34407821420398582</v>
      </c>
      <c r="L1444" s="2" cm="1">
        <f t="array" ref="L1444">IF(D1444="","",0.5*(D1444+SUMPRODUCT(($B$1461:$B$1491=$J1444)*1,D$1461:D$1491)))</f>
        <v>0.27818280539222173</v>
      </c>
      <c r="M1444" s="2" cm="1">
        <f t="array" ref="M1444">IF(E1444="","",0.5*(E1444+SUMPRODUCT(($B$1461:$B$1491=$J1444)*1,E$1461:E$1491)))</f>
        <v>0.29573472227213432</v>
      </c>
      <c r="N1444" s="2" cm="1">
        <f t="array" ref="N1444">IF(F1444="","",0.5*(F1444+SUMPRODUCT(($B$1461:$B$1491=$J1444)*1,F$1461:F$1491)))</f>
        <v>0.28918444137436849</v>
      </c>
      <c r="O1444" s="2" cm="1">
        <f t="array" ref="O1444">IF(G1444="","",0.5*(G1444+SUMPRODUCT(($B$1461:$B$1491=$J1444)*1,G$1461:G$1491)))</f>
        <v>0.25412044734677708</v>
      </c>
    </row>
    <row r="1445" spans="1:15" x14ac:dyDescent="0.55000000000000004">
      <c r="A1445" s="3">
        <v>47</v>
      </c>
      <c r="B1445" s="3">
        <v>16</v>
      </c>
      <c r="C1445" s="2">
        <f>IF(logVir!C1445="","",資本サービス!C1445/SUM(資本サービス!C1445,労働コスト!C1445))</f>
        <v>0.2641988952948976</v>
      </c>
      <c r="D1445" s="2">
        <f>IF(logVir!D1445="","",資本サービス!D1445/SUM(資本サービス!D1445,労働コスト!D1445))</f>
        <v>0.22157580973206897</v>
      </c>
      <c r="E1445" s="2">
        <f>IF(logVir!E1445="","",資本サービス!E1445/SUM(資本サービス!E1445,労働コスト!E1445))</f>
        <v>0.19099011176292063</v>
      </c>
      <c r="F1445" s="2">
        <f>IF(logVir!F1445="","",資本サービス!F1445/SUM(資本サービス!F1445,労働コスト!F1445))</f>
        <v>0.15803931593992659</v>
      </c>
      <c r="G1445" s="2">
        <f>IF(logVir!G1445="","",資本サービス!G1445/SUM(資本サービス!G1445,労働コスト!G1445))</f>
        <v>0.12764519413953476</v>
      </c>
      <c r="I1445" s="3">
        <v>47</v>
      </c>
      <c r="J1445" s="3">
        <v>16</v>
      </c>
      <c r="K1445" s="2" cm="1">
        <f t="array" ref="K1445">IF(C1445="","",0.5*(C1445+SUMPRODUCT(($B$1461:$B$1491=$J1445)*1,C$1461:C$1491)))</f>
        <v>0.29537618069265625</v>
      </c>
      <c r="L1445" s="2" cm="1">
        <f t="array" ref="L1445">IF(D1445="","",0.5*(D1445+SUMPRODUCT(($B$1461:$B$1491=$J1445)*1,D$1461:D$1491)))</f>
        <v>0.25954751269471216</v>
      </c>
      <c r="M1445" s="2" cm="1">
        <f t="array" ref="M1445">IF(E1445="","",0.5*(E1445+SUMPRODUCT(($B$1461:$B$1491=$J1445)*1,E$1461:E$1491)))</f>
        <v>0.23142042190618345</v>
      </c>
      <c r="N1445" s="2" cm="1">
        <f t="array" ref="N1445">IF(F1445="","",0.5*(F1445+SUMPRODUCT(($B$1461:$B$1491=$J1445)*1,F$1461:F$1491)))</f>
        <v>0.21520217391079094</v>
      </c>
      <c r="O1445" s="2" cm="1">
        <f t="array" ref="O1445">IF(G1445="","",0.5*(G1445+SUMPRODUCT(($B$1461:$B$1491=$J1445)*1,G$1461:G$1491)))</f>
        <v>0.18607996158599505</v>
      </c>
    </row>
    <row r="1446" spans="1:15" x14ac:dyDescent="0.55000000000000004">
      <c r="A1446" s="3">
        <v>47</v>
      </c>
      <c r="B1446" s="3">
        <v>17</v>
      </c>
      <c r="C1446" s="2">
        <f>IF(logVir!C1446="","",資本サービス!C1446/SUM(資本サービス!C1446,労働コスト!C1446))</f>
        <v>0.74335770904495524</v>
      </c>
      <c r="D1446" s="2">
        <f>IF(logVir!D1446="","",資本サービス!D1446/SUM(資本サービス!D1446,労働コスト!D1446))</f>
        <v>0.68324960011401292</v>
      </c>
      <c r="E1446" s="2">
        <f>IF(logVir!E1446="","",資本サービス!E1446/SUM(資本サービス!E1446,労働コスト!E1446))</f>
        <v>0.62647003274580892</v>
      </c>
      <c r="F1446" s="2">
        <f>IF(logVir!F1446="","",資本サービス!F1446/SUM(資本サービス!F1446,労働コスト!F1446))</f>
        <v>0.60554338583375922</v>
      </c>
      <c r="G1446" s="2">
        <f>IF(logVir!G1446="","",資本サービス!G1446/SUM(資本サービス!G1446,労働コスト!G1446))</f>
        <v>0.57888383814168487</v>
      </c>
      <c r="I1446" s="3">
        <v>47</v>
      </c>
      <c r="J1446" s="3">
        <v>17</v>
      </c>
      <c r="K1446" s="2" cm="1">
        <f t="array" ref="K1446">IF(C1446="","",0.5*(C1446+SUMPRODUCT(($B$1461:$B$1491=$J1446)*1,C$1461:C$1491)))</f>
        <v>0.6999862176782311</v>
      </c>
      <c r="L1446" s="2" cm="1">
        <f t="array" ref="L1446">IF(D1446="","",0.5*(D1446+SUMPRODUCT(($B$1461:$B$1491=$J1446)*1,D$1461:D$1491)))</f>
        <v>0.66214818816327958</v>
      </c>
      <c r="M1446" s="2" cm="1">
        <f t="array" ref="M1446">IF(E1446="","",0.5*(E1446+SUMPRODUCT(($B$1461:$B$1491=$J1446)*1,E$1461:E$1491)))</f>
        <v>0.62026706876044368</v>
      </c>
      <c r="N1446" s="2" cm="1">
        <f t="array" ref="N1446">IF(F1446="","",0.5*(F1446+SUMPRODUCT(($B$1461:$B$1491=$J1446)*1,F$1461:F$1491)))</f>
        <v>0.59573731870467828</v>
      </c>
      <c r="O1446" s="2" cm="1">
        <f t="array" ref="O1446">IF(G1446="","",0.5*(G1446+SUMPRODUCT(($B$1461:$B$1491=$J1446)*1,G$1461:G$1491)))</f>
        <v>0.58049673427183723</v>
      </c>
    </row>
    <row r="1447" spans="1:15" x14ac:dyDescent="0.55000000000000004">
      <c r="A1447" s="3">
        <v>47</v>
      </c>
      <c r="B1447" s="3">
        <v>18</v>
      </c>
      <c r="C1447" s="2">
        <f>IF(logVir!C1447="","",資本サービス!C1447/SUM(資本サービス!C1447,労働コスト!C1447))</f>
        <v>0.14330933215803729</v>
      </c>
      <c r="D1447" s="2">
        <f>IF(logVir!D1447="","",資本サービス!D1447/SUM(資本サービス!D1447,労働コスト!D1447))</f>
        <v>0.12853300817670291</v>
      </c>
      <c r="E1447" s="2">
        <f>IF(logVir!E1447="","",資本サービス!E1447/SUM(資本サービス!E1447,労働コスト!E1447))</f>
        <v>0.12841726052262012</v>
      </c>
      <c r="F1447" s="2">
        <f>IF(logVir!F1447="","",資本サービス!F1447/SUM(資本サービス!F1447,労働コスト!F1447))</f>
        <v>0.11952367219761618</v>
      </c>
      <c r="G1447" s="2">
        <f>IF(logVir!G1447="","",資本サービス!G1447/SUM(資本サービス!G1447,労働コスト!G1447))</f>
        <v>0.12321510415318179</v>
      </c>
      <c r="I1447" s="3">
        <v>47</v>
      </c>
      <c r="J1447" s="3">
        <v>18</v>
      </c>
      <c r="K1447" s="2" cm="1">
        <f t="array" ref="K1447">IF(C1447="","",0.5*(C1447+SUMPRODUCT(($B$1461:$B$1491=$J1447)*1,C$1461:C$1491)))</f>
        <v>0.14340610049343802</v>
      </c>
      <c r="L1447" s="2" cm="1">
        <f t="array" ref="L1447">IF(D1447="","",0.5*(D1447+SUMPRODUCT(($B$1461:$B$1491=$J1447)*1,D$1461:D$1491)))</f>
        <v>0.11879899854502345</v>
      </c>
      <c r="M1447" s="2" cm="1">
        <f t="array" ref="M1447">IF(E1447="","",0.5*(E1447+SUMPRODUCT(($B$1461:$B$1491=$J1447)*1,E$1461:E$1491)))</f>
        <v>0.1160466905228657</v>
      </c>
      <c r="N1447" s="2" cm="1">
        <f t="array" ref="N1447">IF(F1447="","",0.5*(F1447+SUMPRODUCT(($B$1461:$B$1491=$J1447)*1,F$1461:F$1491)))</f>
        <v>0.11080394243288488</v>
      </c>
      <c r="O1447" s="2" cm="1">
        <f t="array" ref="O1447">IF(G1447="","",0.5*(G1447+SUMPRODUCT(($B$1461:$B$1491=$J1447)*1,G$1461:G$1491)))</f>
        <v>0.1123653394581367</v>
      </c>
    </row>
    <row r="1448" spans="1:15" x14ac:dyDescent="0.55000000000000004">
      <c r="A1448" s="3">
        <v>47</v>
      </c>
      <c r="B1448" s="3">
        <v>19</v>
      </c>
      <c r="C1448" s="2">
        <f>IF(logVir!C1448="","",資本サービス!C1448/SUM(資本サービス!C1448,労働コスト!C1448))</f>
        <v>0.20148483284624649</v>
      </c>
      <c r="D1448" s="2">
        <f>IF(logVir!D1448="","",資本サービス!D1448/SUM(資本サービス!D1448,労働コスト!D1448))</f>
        <v>0.14050563294322296</v>
      </c>
      <c r="E1448" s="2">
        <f>IF(logVir!E1448="","",資本サービス!E1448/SUM(資本サービス!E1448,労働コスト!E1448))</f>
        <v>0.15330092246164503</v>
      </c>
      <c r="F1448" s="2">
        <f>IF(logVir!F1448="","",資本サービス!F1448/SUM(資本サービス!F1448,労働コスト!F1448))</f>
        <v>0.1302635638823581</v>
      </c>
      <c r="G1448" s="2">
        <f>IF(logVir!G1448="","",資本サービス!G1448/SUM(資本サービス!G1448,労働コスト!G1448))</f>
        <v>0.12341088678646238</v>
      </c>
      <c r="I1448" s="3">
        <v>47</v>
      </c>
      <c r="J1448" s="3">
        <v>19</v>
      </c>
      <c r="K1448" s="2" cm="1">
        <f t="array" ref="K1448">IF(C1448="","",0.5*(C1448+SUMPRODUCT(($B$1461:$B$1491=$J1448)*1,C$1461:C$1491)))</f>
        <v>0.18708541789298222</v>
      </c>
      <c r="L1448" s="2" cm="1">
        <f t="array" ref="L1448">IF(D1448="","",0.5*(D1448+SUMPRODUCT(($B$1461:$B$1491=$J1448)*1,D$1461:D$1491)))</f>
        <v>0.13658385098441189</v>
      </c>
      <c r="M1448" s="2" cm="1">
        <f t="array" ref="M1448">IF(E1448="","",0.5*(E1448+SUMPRODUCT(($B$1461:$B$1491=$J1448)*1,E$1461:E$1491)))</f>
        <v>0.14194669139663743</v>
      </c>
      <c r="N1448" s="2" cm="1">
        <f t="array" ref="N1448">IF(F1448="","",0.5*(F1448+SUMPRODUCT(($B$1461:$B$1491=$J1448)*1,F$1461:F$1491)))</f>
        <v>0.13030658230302672</v>
      </c>
      <c r="O1448" s="2" cm="1">
        <f t="array" ref="O1448">IF(G1448="","",0.5*(G1448+SUMPRODUCT(($B$1461:$B$1491=$J1448)*1,G$1461:G$1491)))</f>
        <v>0.12434814580259321</v>
      </c>
    </row>
    <row r="1449" spans="1:15" x14ac:dyDescent="0.55000000000000004">
      <c r="A1449" s="3">
        <v>47</v>
      </c>
      <c r="B1449" s="3">
        <v>20</v>
      </c>
      <c r="C1449" s="2">
        <f>IF(logVir!C1449="","",資本サービス!C1449/SUM(資本サービス!C1449,労働コスト!C1449))</f>
        <v>0.33466140304591169</v>
      </c>
      <c r="D1449" s="2">
        <f>IF(logVir!D1449="","",資本サービス!D1449/SUM(資本サービス!D1449,労働コスト!D1449))</f>
        <v>0.29682374810330359</v>
      </c>
      <c r="E1449" s="2">
        <f>IF(logVir!E1449="","",資本サービス!E1449/SUM(資本サービス!E1449,労働コスト!E1449))</f>
        <v>0.43082187743324285</v>
      </c>
      <c r="F1449" s="2">
        <f>IF(logVir!F1449="","",資本サービス!F1449/SUM(資本サービス!F1449,労働コスト!F1449))</f>
        <v>0.41019352507556739</v>
      </c>
      <c r="G1449" s="2">
        <f>IF(logVir!G1449="","",資本サービス!G1449/SUM(資本サービス!G1449,労働コスト!G1449))</f>
        <v>0.35517386206840923</v>
      </c>
      <c r="I1449" s="3">
        <v>47</v>
      </c>
      <c r="J1449" s="3">
        <v>20</v>
      </c>
      <c r="K1449" s="2" cm="1">
        <f t="array" ref="K1449">IF(C1449="","",0.5*(C1449+SUMPRODUCT(($B$1461:$B$1491=$J1449)*1,C$1461:C$1491)))</f>
        <v>0.29452950780731069</v>
      </c>
      <c r="L1449" s="2" cm="1">
        <f t="array" ref="L1449">IF(D1449="","",0.5*(D1449+SUMPRODUCT(($B$1461:$B$1491=$J1449)*1,D$1461:D$1491)))</f>
        <v>0.27105035669555699</v>
      </c>
      <c r="M1449" s="2" cm="1">
        <f t="array" ref="M1449">IF(E1449="","",0.5*(E1449+SUMPRODUCT(($B$1461:$B$1491=$J1449)*1,E$1461:E$1491)))</f>
        <v>0.34117595612069018</v>
      </c>
      <c r="N1449" s="2" cm="1">
        <f t="array" ref="N1449">IF(F1449="","",0.5*(F1449+SUMPRODUCT(($B$1461:$B$1491=$J1449)*1,F$1461:F$1491)))</f>
        <v>0.33165318285683743</v>
      </c>
      <c r="O1449" s="2" cm="1">
        <f t="array" ref="O1449">IF(G1449="","",0.5*(G1449+SUMPRODUCT(($B$1461:$B$1491=$J1449)*1,G$1461:G$1491)))</f>
        <v>0.29643785068753831</v>
      </c>
    </row>
    <row r="1450" spans="1:15" x14ac:dyDescent="0.55000000000000004">
      <c r="A1450" s="3">
        <v>47</v>
      </c>
      <c r="B1450" s="3">
        <v>21</v>
      </c>
      <c r="C1450" s="2">
        <f>IF(logVir!C1450="","",資本サービス!C1450/SUM(資本サービス!C1450,労働コスト!C1450))</f>
        <v>0.40768516877171773</v>
      </c>
      <c r="D1450" s="2">
        <f>IF(logVir!D1450="","",資本サービス!D1450/SUM(資本サービス!D1450,労働コスト!D1450))</f>
        <v>0.37451688218466644</v>
      </c>
      <c r="E1450" s="2">
        <f>IF(logVir!E1450="","",資本サービス!E1450/SUM(資本サービス!E1450,労働コスト!E1450))</f>
        <v>0.32946333102539571</v>
      </c>
      <c r="F1450" s="2">
        <f>IF(logVir!F1450="","",資本サービス!F1450/SUM(資本サービス!F1450,労働コスト!F1450))</f>
        <v>0.32964004194702146</v>
      </c>
      <c r="G1450" s="2">
        <f>IF(logVir!G1450="","",資本サービス!G1450/SUM(資本サービス!G1450,労働コスト!G1450))</f>
        <v>0.35466128431876787</v>
      </c>
      <c r="I1450" s="3">
        <v>47</v>
      </c>
      <c r="J1450" s="3">
        <v>21</v>
      </c>
      <c r="K1450" s="2" cm="1">
        <f t="array" ref="K1450">IF(C1450="","",0.5*(C1450+SUMPRODUCT(($B$1461:$B$1491=$J1450)*1,C$1461:C$1491)))</f>
        <v>0.37127100070792074</v>
      </c>
      <c r="L1450" s="2" cm="1">
        <f t="array" ref="L1450">IF(D1450="","",0.5*(D1450+SUMPRODUCT(($B$1461:$B$1491=$J1450)*1,D$1461:D$1491)))</f>
        <v>0.33613331290585402</v>
      </c>
      <c r="M1450" s="2" cm="1">
        <f t="array" ref="M1450">IF(E1450="","",0.5*(E1450+SUMPRODUCT(($B$1461:$B$1491=$J1450)*1,E$1461:E$1491)))</f>
        <v>0.30968592238923542</v>
      </c>
      <c r="N1450" s="2" cm="1">
        <f t="array" ref="N1450">IF(F1450="","",0.5*(F1450+SUMPRODUCT(($B$1461:$B$1491=$J1450)*1,F$1461:F$1491)))</f>
        <v>0.30847711287574603</v>
      </c>
      <c r="O1450" s="2" cm="1">
        <f t="array" ref="O1450">IF(G1450="","",0.5*(G1450+SUMPRODUCT(($B$1461:$B$1491=$J1450)*1,G$1461:G$1491)))</f>
        <v>0.31282330517866808</v>
      </c>
    </row>
    <row r="1451" spans="1:15" x14ac:dyDescent="0.55000000000000004">
      <c r="A1451" s="3">
        <v>47</v>
      </c>
      <c r="B1451" s="3">
        <v>22</v>
      </c>
      <c r="C1451" s="2">
        <f>IF(logVir!C1451="","",資本サービス!C1451/SUM(資本サービス!C1451,労働コスト!C1451))</f>
        <v>0.3007431835896614</v>
      </c>
      <c r="D1451" s="2">
        <f>IF(logVir!D1451="","",資本サービス!D1451/SUM(資本サービス!D1451,労働コスト!D1451))</f>
        <v>0.3733419220664877</v>
      </c>
      <c r="E1451" s="2">
        <f>IF(logVir!E1451="","",資本サービス!E1451/SUM(資本サービス!E1451,労働コスト!E1451))</f>
        <v>0.28481806963853978</v>
      </c>
      <c r="F1451" s="2">
        <f>IF(logVir!F1451="","",資本サービス!F1451/SUM(資本サービス!F1451,労働コスト!F1451))</f>
        <v>0.30015995887900887</v>
      </c>
      <c r="G1451" s="2">
        <f>IF(logVir!G1451="","",資本サービス!G1451/SUM(資本サービス!G1451,労働コスト!G1451))</f>
        <v>0.33698925377653716</v>
      </c>
      <c r="I1451" s="3">
        <v>47</v>
      </c>
      <c r="J1451" s="3">
        <v>22</v>
      </c>
      <c r="K1451" s="2" cm="1">
        <f t="array" ref="K1451">IF(C1451="","",0.5*(C1451+SUMPRODUCT(($B$1461:$B$1491=$J1451)*1,C$1461:C$1491)))</f>
        <v>0.26240145704995588</v>
      </c>
      <c r="L1451" s="2" cm="1">
        <f t="array" ref="L1451">IF(D1451="","",0.5*(D1451+SUMPRODUCT(($B$1461:$B$1491=$J1451)*1,D$1461:D$1491)))</f>
        <v>0.27894728369536026</v>
      </c>
      <c r="M1451" s="2" cm="1">
        <f t="array" ref="M1451">IF(E1451="","",0.5*(E1451+SUMPRODUCT(($B$1461:$B$1491=$J1451)*1,E$1461:E$1491)))</f>
        <v>0.22119932511059603</v>
      </c>
      <c r="N1451" s="2" cm="1">
        <f t="array" ref="N1451">IF(F1451="","",0.5*(F1451+SUMPRODUCT(($B$1461:$B$1491=$J1451)*1,F$1461:F$1491)))</f>
        <v>0.23128982843823673</v>
      </c>
      <c r="O1451" s="2" cm="1">
        <f t="array" ref="O1451">IF(G1451="","",0.5*(G1451+SUMPRODUCT(($B$1461:$B$1491=$J1451)*1,G$1461:G$1491)))</f>
        <v>0.24908482467605009</v>
      </c>
    </row>
    <row r="1452" spans="1:15" x14ac:dyDescent="0.55000000000000004">
      <c r="A1452" s="3">
        <v>47</v>
      </c>
      <c r="B1452" s="3">
        <v>23</v>
      </c>
      <c r="C1452" s="2">
        <f>IF(logVir!C1452="","",資本サービス!C1452/SUM(資本サービス!C1452,労働コスト!C1452))</f>
        <v>0.77368793640985301</v>
      </c>
      <c r="D1452" s="2">
        <f>IF(logVir!D1452="","",資本サービス!D1452/SUM(資本サービス!D1452,労働コスト!D1452))</f>
        <v>0.65638298942812612</v>
      </c>
      <c r="E1452" s="2">
        <f>IF(logVir!E1452="","",資本サービス!E1452/SUM(資本サービス!E1452,労働コスト!E1452))</f>
        <v>0.64298736654715338</v>
      </c>
      <c r="F1452" s="2">
        <f>IF(logVir!F1452="","",資本サービス!F1452/SUM(資本サービス!F1452,労働コスト!F1452))</f>
        <v>0.62602754970479912</v>
      </c>
      <c r="G1452" s="2">
        <f>IF(logVir!G1452="","",資本サービス!G1452/SUM(資本サービス!G1452,労働コスト!G1452))</f>
        <v>0.63785359578922429</v>
      </c>
      <c r="I1452" s="3">
        <v>47</v>
      </c>
      <c r="J1452" s="3">
        <v>23</v>
      </c>
      <c r="K1452" s="2" cm="1">
        <f t="array" ref="K1452">IF(C1452="","",0.5*(C1452+SUMPRODUCT(($B$1461:$B$1491=$J1452)*1,C$1461:C$1491)))</f>
        <v>0.74473930046405779</v>
      </c>
      <c r="L1452" s="2" cm="1">
        <f t="array" ref="L1452">IF(D1452="","",0.5*(D1452+SUMPRODUCT(($B$1461:$B$1491=$J1452)*1,D$1461:D$1491)))</f>
        <v>0.67125030505212613</v>
      </c>
      <c r="M1452" s="2" cm="1">
        <f t="array" ref="M1452">IF(E1452="","",0.5*(E1452+SUMPRODUCT(($B$1461:$B$1491=$J1452)*1,E$1461:E$1491)))</f>
        <v>0.64788987091231953</v>
      </c>
      <c r="N1452" s="2" cm="1">
        <f t="array" ref="N1452">IF(F1452="","",0.5*(F1452+SUMPRODUCT(($B$1461:$B$1491=$J1452)*1,F$1461:F$1491)))</f>
        <v>0.62534500520926772</v>
      </c>
      <c r="O1452" s="2" cm="1">
        <f t="array" ref="O1452">IF(G1452="","",0.5*(G1452+SUMPRODUCT(($B$1461:$B$1491=$J1452)*1,G$1461:G$1491)))</f>
        <v>0.61999126508710223</v>
      </c>
    </row>
    <row r="1453" spans="1:15" x14ac:dyDescent="0.55000000000000004">
      <c r="A1453" s="3">
        <v>47</v>
      </c>
      <c r="B1453" s="3">
        <v>24</v>
      </c>
      <c r="C1453" s="2">
        <f>IF(logVir!C1453="","",資本サービス!C1453/SUM(資本サービス!C1453,労働コスト!C1453))</f>
        <v>0.31123306111926502</v>
      </c>
      <c r="D1453" s="2">
        <f>IF(logVir!D1453="","",資本サービス!D1453/SUM(資本サービス!D1453,労働コスト!D1453))</f>
        <v>0.23731522230680002</v>
      </c>
      <c r="E1453" s="2">
        <f>IF(logVir!E1453="","",資本サービス!E1453/SUM(資本サービス!E1453,労働コスト!E1453))</f>
        <v>0.23890012574496836</v>
      </c>
      <c r="F1453" s="2">
        <f>IF(logVir!F1453="","",資本サービス!F1453/SUM(資本サービス!F1453,労働コスト!F1453))</f>
        <v>0.22636423345688095</v>
      </c>
      <c r="G1453" s="2">
        <f>IF(logVir!G1453="","",資本サービス!G1453/SUM(資本サービス!G1453,労働コスト!G1453))</f>
        <v>0.24024889745273939</v>
      </c>
      <c r="I1453" s="3">
        <v>47</v>
      </c>
      <c r="J1453" s="3">
        <v>24</v>
      </c>
      <c r="K1453" s="2" cm="1">
        <f t="array" ref="K1453">IF(C1453="","",0.5*(C1453+SUMPRODUCT(($B$1461:$B$1491=$J1453)*1,C$1461:C$1491)))</f>
        <v>0.299706742353546</v>
      </c>
      <c r="L1453" s="2" cm="1">
        <f t="array" ref="L1453">IF(D1453="","",0.5*(D1453+SUMPRODUCT(($B$1461:$B$1491=$J1453)*1,D$1461:D$1491)))</f>
        <v>0.25013573069408662</v>
      </c>
      <c r="M1453" s="2" cm="1">
        <f t="array" ref="M1453">IF(E1453="","",0.5*(E1453+SUMPRODUCT(($B$1461:$B$1491=$J1453)*1,E$1461:E$1491)))</f>
        <v>0.24382342303908541</v>
      </c>
      <c r="N1453" s="2" cm="1">
        <f t="array" ref="N1453">IF(F1453="","",0.5*(F1453+SUMPRODUCT(($B$1461:$B$1491=$J1453)*1,F$1461:F$1491)))</f>
        <v>0.22894062415323668</v>
      </c>
      <c r="O1453" s="2" cm="1">
        <f t="array" ref="O1453">IF(G1453="","",0.5*(G1453+SUMPRODUCT(($B$1461:$B$1491=$J1453)*1,G$1461:G$1491)))</f>
        <v>0.23010356449917477</v>
      </c>
    </row>
    <row r="1454" spans="1:15" x14ac:dyDescent="0.55000000000000004">
      <c r="A1454" s="3">
        <v>47</v>
      </c>
      <c r="B1454" s="3">
        <v>25</v>
      </c>
      <c r="C1454" s="2">
        <f>IF(logVir!C1454="","",資本サービス!C1454/SUM(資本サービス!C1454,労働コスト!C1454))</f>
        <v>0.19045889286281259</v>
      </c>
      <c r="D1454" s="2">
        <f>IF(logVir!D1454="","",資本サービス!D1454/SUM(資本サービス!D1454,労働コスト!D1454))</f>
        <v>0.24058459368413135</v>
      </c>
      <c r="E1454" s="2">
        <f>IF(logVir!E1454="","",資本サービス!E1454/SUM(資本サービス!E1454,労働コスト!E1454))</f>
        <v>0.26870305156436247</v>
      </c>
      <c r="F1454" s="2">
        <f>IF(logVir!F1454="","",資本サービス!F1454/SUM(資本サービス!F1454,労働コスト!F1454))</f>
        <v>0.23518631922733096</v>
      </c>
      <c r="G1454" s="2">
        <f>IF(logVir!G1454="","",資本サービス!G1454/SUM(資本サービス!G1454,労働コスト!G1454))</f>
        <v>0.35077725570728235</v>
      </c>
      <c r="I1454" s="3">
        <v>47</v>
      </c>
      <c r="J1454" s="3">
        <v>25</v>
      </c>
      <c r="K1454" s="2" cm="1">
        <f t="array" ref="K1454">IF(C1454="","",0.5*(C1454+SUMPRODUCT(($B$1461:$B$1491=$J1454)*1,C$1461:C$1491)))</f>
        <v>0.19449392504541552</v>
      </c>
      <c r="L1454" s="2" cm="1">
        <f t="array" ref="L1454">IF(D1454="","",0.5*(D1454+SUMPRODUCT(($B$1461:$B$1491=$J1454)*1,D$1461:D$1491)))</f>
        <v>0.21881965177446838</v>
      </c>
      <c r="M1454" s="2" cm="1">
        <f t="array" ref="M1454">IF(E1454="","",0.5*(E1454+SUMPRODUCT(($B$1461:$B$1491=$J1454)*1,E$1461:E$1491)))</f>
        <v>0.23326162823889385</v>
      </c>
      <c r="N1454" s="2" cm="1">
        <f t="array" ref="N1454">IF(F1454="","",0.5*(F1454+SUMPRODUCT(($B$1461:$B$1491=$J1454)*1,F$1461:F$1491)))</f>
        <v>0.21710226568250113</v>
      </c>
      <c r="O1454" s="2" cm="1">
        <f t="array" ref="O1454">IF(G1454="","",0.5*(G1454+SUMPRODUCT(($B$1461:$B$1491=$J1454)*1,G$1461:G$1491)))</f>
        <v>0.27422236386030574</v>
      </c>
    </row>
    <row r="1455" spans="1:15" x14ac:dyDescent="0.55000000000000004">
      <c r="A1455" s="3">
        <v>47</v>
      </c>
      <c r="B1455" s="3">
        <v>26</v>
      </c>
      <c r="C1455" s="2">
        <f>IF(logVir!C1455="","",資本サービス!C1455/SUM(資本サービス!C1455,労働コスト!C1455))</f>
        <v>0.79421122340049877</v>
      </c>
      <c r="D1455" s="2">
        <f>IF(logVir!D1455="","",資本サービス!D1455/SUM(資本サービス!D1455,労働コスト!D1455))</f>
        <v>0.77841882212310654</v>
      </c>
      <c r="E1455" s="2">
        <f>IF(logVir!E1455="","",資本サービス!E1455/SUM(資本サービス!E1455,労働コスト!E1455))</f>
        <v>0.73135767558909881</v>
      </c>
      <c r="F1455" s="2">
        <f>IF(logVir!F1455="","",資本サービス!F1455/SUM(資本サービス!F1455,労働コスト!F1455))</f>
        <v>0.72325552405449733</v>
      </c>
      <c r="G1455" s="2">
        <f>IF(logVir!G1455="","",資本サービス!G1455/SUM(資本サービス!G1455,労働コスト!G1455))</f>
        <v>0.71241327795434106</v>
      </c>
      <c r="I1455" s="3">
        <v>47</v>
      </c>
      <c r="J1455" s="3">
        <v>26</v>
      </c>
      <c r="K1455" s="2" cm="1">
        <f t="array" ref="K1455">IF(C1455="","",0.5*(C1455+SUMPRODUCT(($B$1461:$B$1491=$J1455)*1,C$1461:C$1491)))</f>
        <v>0.74266789394658694</v>
      </c>
      <c r="L1455" s="2" cm="1">
        <f t="array" ref="L1455">IF(D1455="","",0.5*(D1455+SUMPRODUCT(($B$1461:$B$1491=$J1455)*1,D$1461:D$1491)))</f>
        <v>0.70138268972407958</v>
      </c>
      <c r="M1455" s="2" cm="1">
        <f t="array" ref="M1455">IF(E1455="","",0.5*(E1455+SUMPRODUCT(($B$1461:$B$1491=$J1455)*1,E$1461:E$1491)))</f>
        <v>0.64261438840248941</v>
      </c>
      <c r="N1455" s="2" cm="1">
        <f t="array" ref="N1455">IF(F1455="","",0.5*(F1455+SUMPRODUCT(($B$1461:$B$1491=$J1455)*1,F$1461:F$1491)))</f>
        <v>0.65097434730324322</v>
      </c>
      <c r="O1455" s="2" cm="1">
        <f t="array" ref="O1455">IF(G1455="","",0.5*(G1455+SUMPRODUCT(($B$1461:$B$1491=$J1455)*1,G$1461:G$1491)))</f>
        <v>0.64402369884729604</v>
      </c>
    </row>
    <row r="1456" spans="1:15" x14ac:dyDescent="0.55000000000000004">
      <c r="A1456" s="3">
        <v>47</v>
      </c>
      <c r="B1456" s="3">
        <v>27</v>
      </c>
      <c r="C1456" s="2">
        <f>IF(logVir!C1456="","",資本サービス!C1456/SUM(資本サービス!C1456,労働コスト!C1456))</f>
        <v>0.25662222038880284</v>
      </c>
      <c r="D1456" s="2">
        <f>IF(logVir!D1456="","",資本サービス!D1456/SUM(資本サービス!D1456,労働コスト!D1456))</f>
        <v>0.25241167689295912</v>
      </c>
      <c r="E1456" s="2">
        <f>IF(logVir!E1456="","",資本サービス!E1456/SUM(資本サービス!E1456,労働コスト!E1456))</f>
        <v>0.27382992980263493</v>
      </c>
      <c r="F1456" s="2">
        <f>IF(logVir!F1456="","",資本サービス!F1456/SUM(資本サービス!F1456,労働コスト!F1456))</f>
        <v>0.24142910133162471</v>
      </c>
      <c r="G1456" s="2">
        <f>IF(logVir!G1456="","",資本サービス!G1456/SUM(資本サービス!G1456,労働コスト!G1456))</f>
        <v>0.200969032994362</v>
      </c>
      <c r="I1456" s="3">
        <v>47</v>
      </c>
      <c r="J1456" s="3">
        <v>27</v>
      </c>
      <c r="K1456" s="2" cm="1">
        <f t="array" ref="K1456">IF(C1456="","",0.5*(C1456+SUMPRODUCT(($B$1461:$B$1491=$J1456)*1,C$1461:C$1491)))</f>
        <v>0.23385605523527186</v>
      </c>
      <c r="L1456" s="2" cm="1">
        <f t="array" ref="L1456">IF(D1456="","",0.5*(D1456+SUMPRODUCT(($B$1461:$B$1491=$J1456)*1,D$1461:D$1491)))</f>
        <v>0.22899442195939168</v>
      </c>
      <c r="M1456" s="2" cm="1">
        <f t="array" ref="M1456">IF(E1456="","",0.5*(E1456+SUMPRODUCT(($B$1461:$B$1491=$J1456)*1,E$1461:E$1491)))</f>
        <v>0.23867726077637019</v>
      </c>
      <c r="N1456" s="2" cm="1">
        <f t="array" ref="N1456">IF(F1456="","",0.5*(F1456+SUMPRODUCT(($B$1461:$B$1491=$J1456)*1,F$1461:F$1491)))</f>
        <v>0.22067952263597335</v>
      </c>
      <c r="O1456" s="2" cm="1">
        <f t="array" ref="O1456">IF(G1456="","",0.5*(G1456+SUMPRODUCT(($B$1461:$B$1491=$J1456)*1,G$1461:G$1491)))</f>
        <v>0.1939191093580645</v>
      </c>
    </row>
    <row r="1457" spans="1:15" x14ac:dyDescent="0.55000000000000004">
      <c r="A1457" s="3">
        <v>47</v>
      </c>
      <c r="B1457" s="3">
        <v>28</v>
      </c>
      <c r="C1457" s="2">
        <f>IF(logVir!C1457="","",資本サービス!C1457/SUM(資本サービス!C1457,労働コスト!C1457))</f>
        <v>0.39322071704338674</v>
      </c>
      <c r="D1457" s="2">
        <f>IF(logVir!D1457="","",資本サービス!D1457/SUM(資本サービス!D1457,労働コスト!D1457))</f>
        <v>0.34045129030558874</v>
      </c>
      <c r="E1457" s="2">
        <f>IF(logVir!E1457="","",資本サービス!E1457/SUM(資本サービス!E1457,労働コスト!E1457))</f>
        <v>0.30390123491378573</v>
      </c>
      <c r="F1457" s="2">
        <f>IF(logVir!F1457="","",資本サービス!F1457/SUM(資本サービス!F1457,労働コスト!F1457))</f>
        <v>0.31032493325599092</v>
      </c>
      <c r="G1457" s="2">
        <f>IF(logVir!G1457="","",資本サービス!G1457/SUM(資本サービス!G1457,労働コスト!G1457))</f>
        <v>0.33003251651184873</v>
      </c>
      <c r="I1457" s="3">
        <v>47</v>
      </c>
      <c r="J1457" s="3">
        <v>28</v>
      </c>
      <c r="K1457" s="2" cm="1">
        <f t="array" ref="K1457">IF(C1457="","",0.5*(C1457+SUMPRODUCT(($B$1461:$B$1491=$J1457)*1,C$1461:C$1491)))</f>
        <v>0.39772044531657497</v>
      </c>
      <c r="L1457" s="2" cm="1">
        <f t="array" ref="L1457">IF(D1457="","",0.5*(D1457+SUMPRODUCT(($B$1461:$B$1491=$J1457)*1,D$1461:D$1491)))</f>
        <v>0.34853300238766816</v>
      </c>
      <c r="M1457" s="2" cm="1">
        <f t="array" ref="M1457">IF(E1457="","",0.5*(E1457+SUMPRODUCT(($B$1461:$B$1491=$J1457)*1,E$1461:E$1491)))</f>
        <v>0.31497220676595961</v>
      </c>
      <c r="N1457" s="2" cm="1">
        <f t="array" ref="N1457">IF(F1457="","",0.5*(F1457+SUMPRODUCT(($B$1461:$B$1491=$J1457)*1,F$1461:F$1491)))</f>
        <v>0.32154158478358308</v>
      </c>
      <c r="O1457" s="2" cm="1">
        <f t="array" ref="O1457">IF(G1457="","",0.5*(G1457+SUMPRODUCT(($B$1461:$B$1491=$J1457)*1,G$1461:G$1491)))</f>
        <v>0.33751009616308347</v>
      </c>
    </row>
    <row r="1458" spans="1:15" x14ac:dyDescent="0.55000000000000004">
      <c r="A1458" s="3">
        <v>47</v>
      </c>
      <c r="B1458" s="3">
        <v>29</v>
      </c>
      <c r="C1458" s="2">
        <f>IF(logVir!C1458="","",資本サービス!C1458/SUM(資本サービス!C1458,労働コスト!C1458))</f>
        <v>0.21924596894775758</v>
      </c>
      <c r="D1458" s="2">
        <f>IF(logVir!D1458="","",資本サービス!D1458/SUM(資本サービス!D1458,労働コスト!D1458))</f>
        <v>0.31437457993691376</v>
      </c>
      <c r="E1458" s="2">
        <f>IF(logVir!E1458="","",資本サービス!E1458/SUM(資本サービス!E1458,労働コスト!E1458))</f>
        <v>0.22942039165758921</v>
      </c>
      <c r="F1458" s="2">
        <f>IF(logVir!F1458="","",資本サービス!F1458/SUM(資本サービス!F1458,労働コスト!F1458))</f>
        <v>0.26608889250803985</v>
      </c>
      <c r="G1458" s="2">
        <f>IF(logVir!G1458="","",資本サービス!G1458/SUM(資本サービス!G1458,労働コスト!G1458))</f>
        <v>0.3331577612049631</v>
      </c>
      <c r="I1458" s="3">
        <v>47</v>
      </c>
      <c r="J1458" s="3">
        <v>29</v>
      </c>
      <c r="K1458" s="2" cm="1">
        <f t="array" ref="K1458">IF(C1458="","",0.5*(C1458+SUMPRODUCT(($B$1461:$B$1491=$J1458)*1,C$1461:C$1491)))</f>
        <v>0.20539543754037579</v>
      </c>
      <c r="L1458" s="2" cm="1">
        <f t="array" ref="L1458">IF(D1458="","",0.5*(D1458+SUMPRODUCT(($B$1461:$B$1491=$J1458)*1,D$1461:D$1491)))</f>
        <v>0.254066445563703</v>
      </c>
      <c r="M1458" s="2" cm="1">
        <f t="array" ref="M1458">IF(E1458="","",0.5*(E1458+SUMPRODUCT(($B$1461:$B$1491=$J1458)*1,E$1461:E$1491)))</f>
        <v>0.19439583411949057</v>
      </c>
      <c r="N1458" s="2" cm="1">
        <f t="array" ref="N1458">IF(F1458="","",0.5*(F1458+SUMPRODUCT(($B$1461:$B$1491=$J1458)*1,F$1461:F$1491)))</f>
        <v>0.22083618140738276</v>
      </c>
      <c r="O1458" s="2" cm="1">
        <f t="array" ref="O1458">IF(G1458="","",0.5*(G1458+SUMPRODUCT(($B$1461:$B$1491=$J1458)*1,G$1461:G$1491)))</f>
        <v>0.24847928031934546</v>
      </c>
    </row>
    <row r="1459" spans="1:15" x14ac:dyDescent="0.55000000000000004">
      <c r="A1459" s="3">
        <v>47</v>
      </c>
      <c r="B1459" s="3">
        <v>30</v>
      </c>
      <c r="C1459" s="2">
        <f>IF(logVir!C1459="","",資本サービス!C1459/SUM(資本サービス!C1459,労働コスト!C1459))</f>
        <v>0.10803821001473979</v>
      </c>
      <c r="D1459" s="2">
        <f>IF(logVir!D1459="","",資本サービス!D1459/SUM(資本サービス!D1459,労働コスト!D1459))</f>
        <v>0.2118827243068844</v>
      </c>
      <c r="E1459" s="2">
        <f>IF(logVir!E1459="","",資本サービス!E1459/SUM(資本サービス!E1459,労働コスト!E1459))</f>
        <v>0.2985727604082451</v>
      </c>
      <c r="F1459" s="2">
        <f>IF(logVir!F1459="","",資本サービス!F1459/SUM(資本サービス!F1459,労働コスト!F1459))</f>
        <v>0.31423729379271942</v>
      </c>
      <c r="G1459" s="2">
        <f>IF(logVir!G1459="","",資本サービス!G1459/SUM(資本サービス!G1459,労働コスト!G1459))</f>
        <v>0.26996081887620083</v>
      </c>
      <c r="I1459" s="3">
        <v>47</v>
      </c>
      <c r="J1459" s="3">
        <v>30</v>
      </c>
      <c r="K1459" s="2" cm="1">
        <f t="array" ref="K1459">IF(C1459="","",0.5*(C1459+SUMPRODUCT(($B$1461:$B$1491=$J1459)*1,C$1461:C$1491)))</f>
        <v>0.12122396365006752</v>
      </c>
      <c r="L1459" s="2" cm="1">
        <f t="array" ref="L1459">IF(D1459="","",0.5*(D1459+SUMPRODUCT(($B$1461:$B$1491=$J1459)*1,D$1461:D$1491)))</f>
        <v>0.16258187307388949</v>
      </c>
      <c r="M1459" s="2" cm="1">
        <f t="array" ref="M1459">IF(E1459="","",0.5*(E1459+SUMPRODUCT(($B$1461:$B$1491=$J1459)*1,E$1461:E$1491)))</f>
        <v>0.20051406419813381</v>
      </c>
      <c r="N1459" s="2" cm="1">
        <f t="array" ref="N1459">IF(F1459="","",0.5*(F1459+SUMPRODUCT(($B$1461:$B$1491=$J1459)*1,F$1461:F$1491)))</f>
        <v>0.20626437932387601</v>
      </c>
      <c r="O1459" s="2" cm="1">
        <f t="array" ref="O1459">IF(G1459="","",0.5*(G1459+SUMPRODUCT(($B$1461:$B$1491=$J1459)*1,G$1461:G$1491)))</f>
        <v>0.17785378635715376</v>
      </c>
    </row>
    <row r="1460" spans="1:15" x14ac:dyDescent="0.55000000000000004">
      <c r="A1460" s="3">
        <v>47</v>
      </c>
      <c r="B1460" s="3">
        <v>31</v>
      </c>
      <c r="C1460" s="2">
        <f>IF(logVir!C1460="","",資本サービス!C1460/SUM(資本サービス!C1460,労働コスト!C1460))</f>
        <v>0.2382170332161811</v>
      </c>
      <c r="D1460" s="2">
        <f>IF(logVir!D1460="","",資本サービス!D1460/SUM(資本サービス!D1460,労働コスト!D1460))</f>
        <v>0.27076482018965203</v>
      </c>
      <c r="E1460" s="2">
        <f>IF(logVir!E1460="","",資本サービス!E1460/SUM(資本サービス!E1460,労働コスト!E1460))</f>
        <v>0.25057712904564167</v>
      </c>
      <c r="F1460" s="2">
        <f>IF(logVir!F1460="","",資本サービス!F1460/SUM(資本サービス!F1460,労働コスト!F1460))</f>
        <v>0.24777287405874529</v>
      </c>
      <c r="G1460" s="2">
        <f>IF(logVir!G1460="","",資本サービス!G1460/SUM(資本サービス!G1460,労働コスト!G1460))</f>
        <v>0.25155167937034123</v>
      </c>
      <c r="I1460" s="3">
        <v>47</v>
      </c>
      <c r="J1460" s="3">
        <v>31</v>
      </c>
      <c r="K1460" s="2" cm="1">
        <f t="array" ref="K1460">IF(C1460="","",0.5*(C1460+SUMPRODUCT(($B$1461:$B$1491=$J1460)*1,C$1461:C$1491)))</f>
        <v>0.23459566529097198</v>
      </c>
      <c r="L1460" s="2" cm="1">
        <f t="array" ref="L1460">IF(D1460="","",0.5*(D1460+SUMPRODUCT(($B$1461:$B$1491=$J1460)*1,D$1461:D$1491)))</f>
        <v>0.25755434180296333</v>
      </c>
      <c r="M1460" s="2" cm="1">
        <f t="array" ref="M1460">IF(E1460="","",0.5*(E1460+SUMPRODUCT(($B$1461:$B$1491=$J1460)*1,E$1461:E$1491)))</f>
        <v>0.23265133833480267</v>
      </c>
      <c r="N1460" s="2" cm="1">
        <f t="array" ref="N1460">IF(F1460="","",0.5*(F1460+SUMPRODUCT(($B$1461:$B$1491=$J1460)*1,F$1461:F$1491)))</f>
        <v>0.22698954840240826</v>
      </c>
      <c r="O1460" s="2" cm="1">
        <f t="array" ref="O1460">IF(G1460="","",0.5*(G1460+SUMPRODUCT(($B$1461:$B$1491=$J1460)*1,G$1461:G$1491)))</f>
        <v>0.22599418185476938</v>
      </c>
    </row>
    <row r="1461" spans="1:15" x14ac:dyDescent="0.55000000000000004">
      <c r="A1461" s="3" t="s">
        <v>66</v>
      </c>
      <c r="B1461" s="3">
        <v>1</v>
      </c>
      <c r="C1461" s="2">
        <f>AVERAGEIF($B$4:$B$1460,$B1461,C$4:C$1460)</f>
        <v>0.47586324996140139</v>
      </c>
      <c r="D1461" s="2">
        <f>AVERAGEIF($B$4:$B$1460,$B1461,D$4:D$1460)</f>
        <v>0.35083642474631616</v>
      </c>
      <c r="E1461" s="2">
        <f>AVERAGEIF($B$4:$B$1460,$B1461,E$4:E$1460)</f>
        <v>0.33823121416120522</v>
      </c>
      <c r="F1461" s="2">
        <f>AVERAGEIF($B$4:$B$1460,$B1461,F$4:F$1460)</f>
        <v>0.34235849472139612</v>
      </c>
      <c r="G1461" s="2">
        <f>AVERAGEIF($B$4:$B$1460,$B1461,G$4:G$1460)</f>
        <v>0.3194353884872782</v>
      </c>
    </row>
    <row r="1462" spans="1:15" x14ac:dyDescent="0.55000000000000004">
      <c r="A1462" s="3" t="s">
        <v>66</v>
      </c>
      <c r="B1462" s="3">
        <v>2</v>
      </c>
      <c r="C1462" s="2">
        <f t="shared" ref="C1462:G1491" si="0">AVERAGEIF($B$4:$B$1460,$B1462,C$4:C$1460)</f>
        <v>0.47544646736454238</v>
      </c>
      <c r="D1462" s="2">
        <f t="shared" si="0"/>
        <v>0.40738196672976695</v>
      </c>
      <c r="E1462" s="2">
        <f t="shared" si="0"/>
        <v>0.48170460502300866</v>
      </c>
      <c r="F1462" s="2">
        <f t="shared" si="0"/>
        <v>0.48401257483958371</v>
      </c>
      <c r="G1462" s="2">
        <f t="shared" si="0"/>
        <v>0.40690505547776024</v>
      </c>
    </row>
    <row r="1463" spans="1:15" x14ac:dyDescent="0.55000000000000004">
      <c r="A1463" s="3" t="s">
        <v>66</v>
      </c>
      <c r="B1463" s="3">
        <v>3</v>
      </c>
      <c r="C1463" s="2">
        <f t="shared" si="0"/>
        <v>0.30263195219600925</v>
      </c>
      <c r="D1463" s="2">
        <f t="shared" si="0"/>
        <v>0.2675788485634677</v>
      </c>
      <c r="E1463" s="2">
        <f t="shared" si="0"/>
        <v>0.2514212071088216</v>
      </c>
      <c r="F1463" s="2">
        <f t="shared" si="0"/>
        <v>0.25314973241445793</v>
      </c>
      <c r="G1463" s="2">
        <f t="shared" si="0"/>
        <v>0.22030996602167052</v>
      </c>
    </row>
    <row r="1464" spans="1:15" x14ac:dyDescent="0.55000000000000004">
      <c r="A1464" s="3" t="s">
        <v>66</v>
      </c>
      <c r="B1464" s="3">
        <v>4</v>
      </c>
      <c r="C1464" s="2">
        <f t="shared" si="0"/>
        <v>0.23815820521412365</v>
      </c>
      <c r="D1464" s="2">
        <f t="shared" si="0"/>
        <v>0.26139356728592628</v>
      </c>
      <c r="E1464" s="2">
        <f t="shared" si="0"/>
        <v>0.246054621057261</v>
      </c>
      <c r="F1464" s="2">
        <f t="shared" si="0"/>
        <v>0.25272086264448196</v>
      </c>
      <c r="G1464" s="2">
        <f t="shared" si="0"/>
        <v>0.22992453949076602</v>
      </c>
    </row>
    <row r="1465" spans="1:15" x14ac:dyDescent="0.55000000000000004">
      <c r="A1465" s="3" t="s">
        <v>66</v>
      </c>
      <c r="B1465" s="3">
        <v>5</v>
      </c>
      <c r="C1465" s="2">
        <f t="shared" si="0"/>
        <v>0.35505792193507502</v>
      </c>
      <c r="D1465" s="2">
        <f t="shared" si="0"/>
        <v>0.32131410103869362</v>
      </c>
      <c r="E1465" s="2">
        <f t="shared" si="0"/>
        <v>0.29573254540794597</v>
      </c>
      <c r="F1465" s="2">
        <f t="shared" si="0"/>
        <v>0.28873845092558059</v>
      </c>
      <c r="G1465" s="2">
        <f t="shared" si="0"/>
        <v>0.2659360113965859</v>
      </c>
    </row>
    <row r="1466" spans="1:15" x14ac:dyDescent="0.55000000000000004">
      <c r="A1466" s="3" t="s">
        <v>66</v>
      </c>
      <c r="B1466" s="3">
        <v>6</v>
      </c>
      <c r="C1466" s="2">
        <f t="shared" si="0"/>
        <v>0.61929026558791223</v>
      </c>
      <c r="D1466" s="2">
        <f t="shared" si="0"/>
        <v>0.58593558565420789</v>
      </c>
      <c r="E1466" s="2">
        <f t="shared" si="0"/>
        <v>0.58852066383624579</v>
      </c>
      <c r="F1466" s="2">
        <f t="shared" si="0"/>
        <v>0.59794798815546812</v>
      </c>
      <c r="G1466" s="2">
        <f t="shared" si="0"/>
        <v>0.56284823172257925</v>
      </c>
    </row>
    <row r="1467" spans="1:15" x14ac:dyDescent="0.55000000000000004">
      <c r="A1467" s="3" t="s">
        <v>66</v>
      </c>
      <c r="B1467" s="3">
        <v>7</v>
      </c>
      <c r="C1467" s="2">
        <f t="shared" si="0"/>
        <v>0.38014636468828517</v>
      </c>
      <c r="D1467" s="2">
        <f t="shared" si="0"/>
        <v>0.33717485523797919</v>
      </c>
      <c r="E1467" s="2">
        <f t="shared" si="0"/>
        <v>0.32311727794483341</v>
      </c>
      <c r="F1467" s="2">
        <f t="shared" si="0"/>
        <v>0.32284147385959538</v>
      </c>
      <c r="G1467" s="2">
        <f t="shared" si="0"/>
        <v>0.29671510597334061</v>
      </c>
    </row>
    <row r="1468" spans="1:15" x14ac:dyDescent="0.55000000000000004">
      <c r="A1468" s="3" t="s">
        <v>66</v>
      </c>
      <c r="B1468" s="3">
        <v>8</v>
      </c>
      <c r="C1468" s="2">
        <f t="shared" si="0"/>
        <v>0.45016992749255424</v>
      </c>
      <c r="D1468" s="2">
        <f t="shared" si="0"/>
        <v>0.40110019367960426</v>
      </c>
      <c r="E1468" s="2">
        <f t="shared" si="0"/>
        <v>0.40061577514506613</v>
      </c>
      <c r="F1468" s="2">
        <f t="shared" si="0"/>
        <v>0.40965691502856411</v>
      </c>
      <c r="G1468" s="2">
        <f t="shared" si="0"/>
        <v>0.38110943757887383</v>
      </c>
    </row>
    <row r="1469" spans="1:15" x14ac:dyDescent="0.55000000000000004">
      <c r="A1469" s="3" t="s">
        <v>66</v>
      </c>
      <c r="B1469" s="3">
        <v>9</v>
      </c>
      <c r="C1469" s="2">
        <f t="shared" si="0"/>
        <v>0.20398712091602123</v>
      </c>
      <c r="D1469" s="2">
        <f t="shared" si="0"/>
        <v>0.19287276299738931</v>
      </c>
      <c r="E1469" s="2">
        <f t="shared" si="0"/>
        <v>0.16685555005347116</v>
      </c>
      <c r="F1469" s="2">
        <f t="shared" si="0"/>
        <v>0.16412244659450628</v>
      </c>
      <c r="G1469" s="2">
        <f t="shared" si="0"/>
        <v>0.1423639947198613</v>
      </c>
    </row>
    <row r="1470" spans="1:15" x14ac:dyDescent="0.55000000000000004">
      <c r="A1470" s="3" t="s">
        <v>66</v>
      </c>
      <c r="B1470" s="3">
        <v>10</v>
      </c>
      <c r="C1470" s="2">
        <f t="shared" si="0"/>
        <v>0.37349113572030623</v>
      </c>
      <c r="D1470" s="2">
        <f t="shared" si="0"/>
        <v>0.3571024667708545</v>
      </c>
      <c r="E1470" s="2">
        <f t="shared" si="0"/>
        <v>0.3205174043451231</v>
      </c>
      <c r="F1470" s="2">
        <f t="shared" si="0"/>
        <v>0.32082364129390761</v>
      </c>
      <c r="G1470" s="2">
        <f t="shared" si="0"/>
        <v>0.28495249761307545</v>
      </c>
    </row>
    <row r="1471" spans="1:15" x14ac:dyDescent="0.55000000000000004">
      <c r="A1471" s="3" t="s">
        <v>66</v>
      </c>
      <c r="B1471" s="3">
        <v>11</v>
      </c>
      <c r="C1471" s="2">
        <f t="shared" si="0"/>
        <v>0.43516926950501728</v>
      </c>
      <c r="D1471" s="2">
        <f t="shared" si="0"/>
        <v>0.43200605924945595</v>
      </c>
      <c r="E1471" s="2">
        <f t="shared" si="0"/>
        <v>0.41953985223003343</v>
      </c>
      <c r="F1471" s="2">
        <f t="shared" si="0"/>
        <v>0.4273285968149263</v>
      </c>
      <c r="G1471" s="2">
        <f t="shared" si="0"/>
        <v>0.40605567522828523</v>
      </c>
    </row>
    <row r="1472" spans="1:15" x14ac:dyDescent="0.55000000000000004">
      <c r="A1472" s="3" t="s">
        <v>66</v>
      </c>
      <c r="B1472" s="3">
        <v>12</v>
      </c>
      <c r="C1472" s="2">
        <f t="shared" si="0"/>
        <v>0.51121488621049127</v>
      </c>
      <c r="D1472" s="2">
        <f t="shared" si="0"/>
        <v>0.48698817303458514</v>
      </c>
      <c r="E1472" s="2">
        <f t="shared" si="0"/>
        <v>0.4858213259460698</v>
      </c>
      <c r="F1472" s="2">
        <f t="shared" si="0"/>
        <v>0.48125050478546788</v>
      </c>
      <c r="G1472" s="2">
        <f t="shared" si="0"/>
        <v>0.43800231187646521</v>
      </c>
    </row>
    <row r="1473" spans="1:7" x14ac:dyDescent="0.55000000000000004">
      <c r="A1473" s="3" t="s">
        <v>66</v>
      </c>
      <c r="B1473" s="3">
        <v>13</v>
      </c>
      <c r="C1473" s="2">
        <f t="shared" si="0"/>
        <v>0.59844155668413201</v>
      </c>
      <c r="D1473" s="2">
        <f t="shared" si="0"/>
        <v>0.62826778147843598</v>
      </c>
      <c r="E1473" s="2">
        <f t="shared" si="0"/>
        <v>0.5888970946559513</v>
      </c>
      <c r="F1473" s="2">
        <f t="shared" si="0"/>
        <v>0.60367602273966248</v>
      </c>
      <c r="G1473" s="2">
        <f t="shared" si="0"/>
        <v>0.56823543804247167</v>
      </c>
    </row>
    <row r="1474" spans="1:7" x14ac:dyDescent="0.55000000000000004">
      <c r="A1474" s="3" t="s">
        <v>66</v>
      </c>
      <c r="B1474" s="3">
        <v>14</v>
      </c>
      <c r="C1474" s="2">
        <f t="shared" si="0"/>
        <v>0.40914448030727046</v>
      </c>
      <c r="D1474" s="2">
        <f t="shared" si="0"/>
        <v>0.36963936065894015</v>
      </c>
      <c r="E1474" s="2">
        <f t="shared" si="0"/>
        <v>0.38756174349441652</v>
      </c>
      <c r="F1474" s="2">
        <f t="shared" si="0"/>
        <v>0.4007672680788979</v>
      </c>
      <c r="G1474" s="2">
        <f t="shared" si="0"/>
        <v>0.37423806222655837</v>
      </c>
    </row>
    <row r="1475" spans="1:7" x14ac:dyDescent="0.55000000000000004">
      <c r="A1475" s="3" t="s">
        <v>66</v>
      </c>
      <c r="B1475" s="3">
        <v>15</v>
      </c>
      <c r="C1475" s="2">
        <f t="shared" si="0"/>
        <v>0.26060585571551126</v>
      </c>
      <c r="D1475" s="2">
        <f t="shared" si="0"/>
        <v>0.21787085641742929</v>
      </c>
      <c r="E1475" s="2">
        <f t="shared" si="0"/>
        <v>0.24398854566221487</v>
      </c>
      <c r="F1475" s="2">
        <f t="shared" si="0"/>
        <v>0.25292168084961592</v>
      </c>
      <c r="G1475" s="2">
        <f t="shared" si="0"/>
        <v>0.22624727842014439</v>
      </c>
    </row>
    <row r="1476" spans="1:7" x14ac:dyDescent="0.55000000000000004">
      <c r="A1476" s="3" t="s">
        <v>66</v>
      </c>
      <c r="B1476" s="3">
        <v>16</v>
      </c>
      <c r="C1476" s="2">
        <f t="shared" si="0"/>
        <v>0.32655346609041491</v>
      </c>
      <c r="D1476" s="2">
        <f t="shared" si="0"/>
        <v>0.29751921565735534</v>
      </c>
      <c r="E1476" s="2">
        <f t="shared" si="0"/>
        <v>0.27185073204944626</v>
      </c>
      <c r="F1476" s="2">
        <f t="shared" si="0"/>
        <v>0.27236503188165528</v>
      </c>
      <c r="G1476" s="2">
        <f t="shared" si="0"/>
        <v>0.24451472903245536</v>
      </c>
    </row>
    <row r="1477" spans="1:7" x14ac:dyDescent="0.55000000000000004">
      <c r="A1477" s="3" t="s">
        <v>66</v>
      </c>
      <c r="B1477" s="3">
        <v>17</v>
      </c>
      <c r="C1477" s="2">
        <f t="shared" si="0"/>
        <v>0.65661472631150697</v>
      </c>
      <c r="D1477" s="2">
        <f t="shared" si="0"/>
        <v>0.64104677621254635</v>
      </c>
      <c r="E1477" s="2">
        <f t="shared" si="0"/>
        <v>0.61406410477507856</v>
      </c>
      <c r="F1477" s="2">
        <f t="shared" si="0"/>
        <v>0.58593125157559733</v>
      </c>
      <c r="G1477" s="2">
        <f t="shared" si="0"/>
        <v>0.5821096304019896</v>
      </c>
    </row>
    <row r="1478" spans="1:7" x14ac:dyDescent="0.55000000000000004">
      <c r="A1478" s="3" t="s">
        <v>66</v>
      </c>
      <c r="B1478" s="3">
        <v>18</v>
      </c>
      <c r="C1478" s="2">
        <f t="shared" si="0"/>
        <v>0.14350286882883875</v>
      </c>
      <c r="D1478" s="2">
        <f t="shared" si="0"/>
        <v>0.10906498891334399</v>
      </c>
      <c r="E1478" s="2">
        <f t="shared" si="0"/>
        <v>0.10367612052311129</v>
      </c>
      <c r="F1478" s="2">
        <f t="shared" si="0"/>
        <v>0.1020842126681536</v>
      </c>
      <c r="G1478" s="2">
        <f t="shared" si="0"/>
        <v>0.10151557476309161</v>
      </c>
    </row>
    <row r="1479" spans="1:7" x14ac:dyDescent="0.55000000000000004">
      <c r="A1479" s="3" t="s">
        <v>66</v>
      </c>
      <c r="B1479" s="3">
        <v>19</v>
      </c>
      <c r="C1479" s="2">
        <f t="shared" si="0"/>
        <v>0.17268600293971795</v>
      </c>
      <c r="D1479" s="2">
        <f t="shared" si="0"/>
        <v>0.13266206902560085</v>
      </c>
      <c r="E1479" s="2">
        <f t="shared" si="0"/>
        <v>0.13059246033162983</v>
      </c>
      <c r="F1479" s="2">
        <f t="shared" si="0"/>
        <v>0.13034960072369531</v>
      </c>
      <c r="G1479" s="2">
        <f t="shared" si="0"/>
        <v>0.12528540481872405</v>
      </c>
    </row>
    <row r="1480" spans="1:7" x14ac:dyDescent="0.55000000000000004">
      <c r="A1480" s="3" t="s">
        <v>66</v>
      </c>
      <c r="B1480" s="3">
        <v>20</v>
      </c>
      <c r="C1480" s="2">
        <f t="shared" si="0"/>
        <v>0.25439761256870963</v>
      </c>
      <c r="D1480" s="2">
        <f t="shared" si="0"/>
        <v>0.24527696528781034</v>
      </c>
      <c r="E1480" s="2">
        <f t="shared" si="0"/>
        <v>0.25153003480813746</v>
      </c>
      <c r="F1480" s="2">
        <f t="shared" si="0"/>
        <v>0.25311284063810746</v>
      </c>
      <c r="G1480" s="2">
        <f t="shared" si="0"/>
        <v>0.23770183930666738</v>
      </c>
    </row>
    <row r="1481" spans="1:7" x14ac:dyDescent="0.55000000000000004">
      <c r="A1481" s="3" t="s">
        <v>66</v>
      </c>
      <c r="B1481" s="3">
        <v>21</v>
      </c>
      <c r="C1481" s="2">
        <f t="shared" si="0"/>
        <v>0.33485683264412369</v>
      </c>
      <c r="D1481" s="2">
        <f t="shared" si="0"/>
        <v>0.29774974362704165</v>
      </c>
      <c r="E1481" s="2">
        <f t="shared" si="0"/>
        <v>0.28990851375307514</v>
      </c>
      <c r="F1481" s="2">
        <f t="shared" si="0"/>
        <v>0.2873141838044706</v>
      </c>
      <c r="G1481" s="2">
        <f t="shared" si="0"/>
        <v>0.27098532603856834</v>
      </c>
    </row>
    <row r="1482" spans="1:7" x14ac:dyDescent="0.55000000000000004">
      <c r="A1482" s="3" t="s">
        <v>66</v>
      </c>
      <c r="B1482" s="3">
        <v>22</v>
      </c>
      <c r="C1482" s="2">
        <f t="shared" si="0"/>
        <v>0.22405973051025041</v>
      </c>
      <c r="D1482" s="2">
        <f t="shared" si="0"/>
        <v>0.18455264532423277</v>
      </c>
      <c r="E1482" s="2">
        <f t="shared" si="0"/>
        <v>0.15758058058265226</v>
      </c>
      <c r="F1482" s="2">
        <f t="shared" si="0"/>
        <v>0.16241969799746458</v>
      </c>
      <c r="G1482" s="2">
        <f t="shared" si="0"/>
        <v>0.16118039557556302</v>
      </c>
    </row>
    <row r="1483" spans="1:7" x14ac:dyDescent="0.55000000000000004">
      <c r="A1483" s="3" t="s">
        <v>66</v>
      </c>
      <c r="B1483" s="3">
        <v>23</v>
      </c>
      <c r="C1483" s="2">
        <f t="shared" si="0"/>
        <v>0.71579066451826256</v>
      </c>
      <c r="D1483" s="2">
        <f t="shared" si="0"/>
        <v>0.68611762067612603</v>
      </c>
      <c r="E1483" s="2">
        <f t="shared" si="0"/>
        <v>0.65279237527748557</v>
      </c>
      <c r="F1483" s="2">
        <f t="shared" si="0"/>
        <v>0.62466246071373621</v>
      </c>
      <c r="G1483" s="2">
        <f t="shared" si="0"/>
        <v>0.60212893438498005</v>
      </c>
    </row>
    <row r="1484" spans="1:7" x14ac:dyDescent="0.55000000000000004">
      <c r="A1484" s="3" t="s">
        <v>66</v>
      </c>
      <c r="B1484" s="3">
        <v>24</v>
      </c>
      <c r="C1484" s="2">
        <f t="shared" si="0"/>
        <v>0.28818042358782697</v>
      </c>
      <c r="D1484" s="2">
        <f t="shared" si="0"/>
        <v>0.26295623908137322</v>
      </c>
      <c r="E1484" s="2">
        <f t="shared" si="0"/>
        <v>0.24874672033320247</v>
      </c>
      <c r="F1484" s="2">
        <f t="shared" si="0"/>
        <v>0.23151701484959239</v>
      </c>
      <c r="G1484" s="2">
        <f t="shared" si="0"/>
        <v>0.21995823154561014</v>
      </c>
    </row>
    <row r="1485" spans="1:7" x14ac:dyDescent="0.55000000000000004">
      <c r="A1485" s="3" t="s">
        <v>66</v>
      </c>
      <c r="B1485" s="3">
        <v>25</v>
      </c>
      <c r="C1485" s="2">
        <f t="shared" si="0"/>
        <v>0.19852895722801847</v>
      </c>
      <c r="D1485" s="2">
        <f t="shared" si="0"/>
        <v>0.19705470986480539</v>
      </c>
      <c r="E1485" s="2">
        <f t="shared" si="0"/>
        <v>0.19782020491342522</v>
      </c>
      <c r="F1485" s="2">
        <f t="shared" si="0"/>
        <v>0.19901821213767129</v>
      </c>
      <c r="G1485" s="2">
        <f t="shared" si="0"/>
        <v>0.19766747201332918</v>
      </c>
    </row>
    <row r="1486" spans="1:7" x14ac:dyDescent="0.55000000000000004">
      <c r="A1486" s="3" t="s">
        <v>66</v>
      </c>
      <c r="B1486" s="3">
        <v>26</v>
      </c>
      <c r="C1486" s="2">
        <f t="shared" si="0"/>
        <v>0.69112456449267523</v>
      </c>
      <c r="D1486" s="2">
        <f t="shared" si="0"/>
        <v>0.62434655732505273</v>
      </c>
      <c r="E1486" s="2">
        <f t="shared" si="0"/>
        <v>0.55387110121588001</v>
      </c>
      <c r="F1486" s="2">
        <f t="shared" si="0"/>
        <v>0.57869317055198921</v>
      </c>
      <c r="G1486" s="2">
        <f t="shared" si="0"/>
        <v>0.57563411974025114</v>
      </c>
    </row>
    <row r="1487" spans="1:7" x14ac:dyDescent="0.55000000000000004">
      <c r="A1487" s="3" t="s">
        <v>66</v>
      </c>
      <c r="B1487" s="3">
        <v>27</v>
      </c>
      <c r="C1487" s="2">
        <f t="shared" si="0"/>
        <v>0.21108989008174087</v>
      </c>
      <c r="D1487" s="2">
        <f t="shared" si="0"/>
        <v>0.20557716702582426</v>
      </c>
      <c r="E1487" s="2">
        <f t="shared" si="0"/>
        <v>0.20352459175010545</v>
      </c>
      <c r="F1487" s="2">
        <f t="shared" si="0"/>
        <v>0.19992994394032196</v>
      </c>
      <c r="G1487" s="2">
        <f t="shared" si="0"/>
        <v>0.186869185721767</v>
      </c>
    </row>
    <row r="1488" spans="1:7" x14ac:dyDescent="0.55000000000000004">
      <c r="A1488" s="3" t="s">
        <v>66</v>
      </c>
      <c r="B1488" s="3">
        <v>28</v>
      </c>
      <c r="C1488" s="2">
        <f t="shared" si="0"/>
        <v>0.4022201735897632</v>
      </c>
      <c r="D1488" s="2">
        <f t="shared" si="0"/>
        <v>0.35661471446974763</v>
      </c>
      <c r="E1488" s="2">
        <f t="shared" si="0"/>
        <v>0.32604317861813353</v>
      </c>
      <c r="F1488" s="2">
        <f t="shared" si="0"/>
        <v>0.33275823631117518</v>
      </c>
      <c r="G1488" s="2">
        <f t="shared" si="0"/>
        <v>0.34498767581431827</v>
      </c>
    </row>
    <row r="1489" spans="1:7" x14ac:dyDescent="0.55000000000000004">
      <c r="A1489" s="3" t="s">
        <v>66</v>
      </c>
      <c r="B1489" s="3">
        <v>29</v>
      </c>
      <c r="C1489" s="2">
        <f t="shared" si="0"/>
        <v>0.19154490613299399</v>
      </c>
      <c r="D1489" s="2">
        <f t="shared" si="0"/>
        <v>0.19375831119049225</v>
      </c>
      <c r="E1489" s="2">
        <f t="shared" si="0"/>
        <v>0.15937127658139197</v>
      </c>
      <c r="F1489" s="2">
        <f t="shared" si="0"/>
        <v>0.17558347030672564</v>
      </c>
      <c r="G1489" s="2">
        <f t="shared" si="0"/>
        <v>0.16380079943372786</v>
      </c>
    </row>
    <row r="1490" spans="1:7" x14ac:dyDescent="0.55000000000000004">
      <c r="A1490" s="3" t="s">
        <v>66</v>
      </c>
      <c r="B1490" s="3">
        <v>30</v>
      </c>
      <c r="C1490" s="2">
        <f t="shared" si="0"/>
        <v>0.13440971728539525</v>
      </c>
      <c r="D1490" s="2">
        <f t="shared" si="0"/>
        <v>0.11328102184089459</v>
      </c>
      <c r="E1490" s="2">
        <f t="shared" si="0"/>
        <v>0.1024553679880225</v>
      </c>
      <c r="F1490" s="2">
        <f t="shared" si="0"/>
        <v>9.8291464855032595E-2</v>
      </c>
      <c r="G1490" s="2">
        <f t="shared" si="0"/>
        <v>8.5746753838106732E-2</v>
      </c>
    </row>
    <row r="1491" spans="1:7" x14ac:dyDescent="0.55000000000000004">
      <c r="A1491" s="3" t="s">
        <v>66</v>
      </c>
      <c r="B1491" s="3">
        <v>31</v>
      </c>
      <c r="C1491" s="2">
        <f t="shared" si="0"/>
        <v>0.23097429736576283</v>
      </c>
      <c r="D1491" s="2">
        <f t="shared" si="0"/>
        <v>0.24434386341627468</v>
      </c>
      <c r="E1491" s="2">
        <f t="shared" si="0"/>
        <v>0.21472554762396365</v>
      </c>
      <c r="F1491" s="2">
        <f t="shared" si="0"/>
        <v>0.20620622274607123</v>
      </c>
      <c r="G1491" s="2">
        <f t="shared" si="0"/>
        <v>0.20043668433919756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A3191-C707-4A41-8DF3-BA5F1D59AD5B}">
  <dimension ref="A1:O1491"/>
  <sheetViews>
    <sheetView workbookViewId="0"/>
  </sheetViews>
  <sheetFormatPr defaultColWidth="8.83203125" defaultRowHeight="18" x14ac:dyDescent="0.55000000000000004"/>
  <sheetData>
    <row r="1" spans="1:15" x14ac:dyDescent="0.55000000000000004">
      <c r="A1" t="s">
        <v>108</v>
      </c>
      <c r="I1" s="4" t="s">
        <v>60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3">
        <v>1</v>
      </c>
      <c r="C4" s="2">
        <f>IF(logVir!C4="","",労働コスト!C4/SUM(資本サービス!C4,労働コスト!C4))</f>
        <v>0.44208772632296622</v>
      </c>
      <c r="D4" s="2">
        <f>IF(logVir!D4="","",労働コスト!D4/SUM(資本サービス!D4,労働コスト!D4))</f>
        <v>0.62795840559052241</v>
      </c>
      <c r="E4" s="2">
        <f>IF(logVir!E4="","",労働コスト!E4/SUM(資本サービス!E4,労働コスト!E4))</f>
        <v>0.72285334312269556</v>
      </c>
      <c r="F4" s="2">
        <f>IF(logVir!F4="","",労働コスト!F4/SUM(資本サービス!F4,労働コスト!F4))</f>
        <v>0.73412570899723062</v>
      </c>
      <c r="G4" s="2">
        <f>IF(logVir!G4="","",労働コスト!G4/SUM(資本サービス!G4,労働コスト!G4))</f>
        <v>0.74157537671916485</v>
      </c>
      <c r="I4" s="3">
        <v>1</v>
      </c>
      <c r="J4" s="3">
        <v>1</v>
      </c>
      <c r="K4" s="2" cm="1">
        <f t="array" ref="K4">IF(C4="","",0.5*(C4+SUMPRODUCT(($B$1461:$B$1491=$J4)*1,C$1461:C$1491)))</f>
        <v>0.48311223818078236</v>
      </c>
      <c r="L4" s="2" cm="1">
        <f t="array" ref="L4">IF(D4="","",0.5*(D4+SUMPRODUCT(($B$1461:$B$1491=$J4)*1,D$1461:D$1491)))</f>
        <v>0.63856099042210301</v>
      </c>
      <c r="M4" s="2" cm="1">
        <f t="array" ref="M4">IF(E4="","",0.5*(E4+SUMPRODUCT(($B$1461:$B$1491=$J4)*1,E$1461:E$1491)))</f>
        <v>0.69231106448074531</v>
      </c>
      <c r="N4" s="2" cm="1">
        <f t="array" ref="N4">IF(F4="","",0.5*(F4+SUMPRODUCT(($B$1461:$B$1491=$J4)*1,F$1461:F$1491)))</f>
        <v>0.6958836071379173</v>
      </c>
      <c r="O4" s="2" cm="1">
        <f t="array" ref="O4">IF(G4="","",0.5*(G4+SUMPRODUCT(($B$1461:$B$1491=$J4)*1,G$1461:G$1491)))</f>
        <v>0.71106999411594329</v>
      </c>
    </row>
    <row r="5" spans="1:15" x14ac:dyDescent="0.55000000000000004">
      <c r="A5" s="3">
        <v>1</v>
      </c>
      <c r="B5" s="3">
        <v>2</v>
      </c>
      <c r="C5" s="2">
        <f>IF(logVir!C5="","",労働コスト!C5/SUM(資本サービス!C5,労働コスト!C5))</f>
        <v>0.55964635607830115</v>
      </c>
      <c r="D5" s="2">
        <f>IF(logVir!D5="","",労働コスト!D5/SUM(資本サービス!D5,労働コスト!D5))</f>
        <v>0.61384157399663597</v>
      </c>
      <c r="E5" s="2">
        <f>IF(logVir!E5="","",労働コスト!E5/SUM(資本サービス!E5,労働コスト!E5))</f>
        <v>0.6044767634377729</v>
      </c>
      <c r="F5" s="2">
        <f>IF(logVir!F5="","",労働コスト!F5/SUM(資本サービス!F5,労働コスト!F5))</f>
        <v>0.61207197900759969</v>
      </c>
      <c r="G5" s="2">
        <f>IF(logVir!G5="","",労働コスト!G5/SUM(資本サービス!G5,労働コスト!G5))</f>
        <v>0.65303165407461994</v>
      </c>
      <c r="I5" s="3">
        <v>1</v>
      </c>
      <c r="J5" s="3">
        <v>2</v>
      </c>
      <c r="K5" s="2" cm="1">
        <f t="array" ref="K5">IF(C5="","",0.5*(C5+SUMPRODUCT(($B$1461:$B$1491=$J5)*1,C$1461:C$1491)))</f>
        <v>0.54209994435687947</v>
      </c>
      <c r="L5" s="2" cm="1">
        <f t="array" ref="L5">IF(D5="","",0.5*(D5+SUMPRODUCT(($B$1461:$B$1491=$J5)*1,D$1461:D$1491)))</f>
        <v>0.60322980363343448</v>
      </c>
      <c r="M5" s="2" cm="1">
        <f t="array" ref="M5">IF(E5="","",0.5*(E5+SUMPRODUCT(($B$1461:$B$1491=$J5)*1,E$1461:E$1491)))</f>
        <v>0.56138607920738215</v>
      </c>
      <c r="N5" s="2" cm="1">
        <f t="array" ref="N5">IF(F5="","",0.5*(F5+SUMPRODUCT(($B$1461:$B$1491=$J5)*1,F$1461:F$1491)))</f>
        <v>0.56402970208400804</v>
      </c>
      <c r="O5" s="2" cm="1">
        <f t="array" ref="O5">IF(G5="","",0.5*(G5+SUMPRODUCT(($B$1461:$B$1491=$J5)*1,G$1461:G$1491)))</f>
        <v>0.62306329929842996</v>
      </c>
    </row>
    <row r="6" spans="1:15" x14ac:dyDescent="0.55000000000000004">
      <c r="A6" s="3">
        <v>1</v>
      </c>
      <c r="B6" s="3">
        <v>3</v>
      </c>
      <c r="C6" s="2">
        <f>IF(logVir!C6="","",労働コスト!C6/SUM(資本サービス!C6,労働コスト!C6))</f>
        <v>0.66806281601948736</v>
      </c>
      <c r="D6" s="2">
        <f>IF(logVir!D6="","",労働コスト!D6/SUM(資本サービス!D6,労働コスト!D6))</f>
        <v>0.72745999416396756</v>
      </c>
      <c r="E6" s="2">
        <f>IF(logVir!E6="","",労働コスト!E6/SUM(資本サービス!E6,労働コスト!E6))</f>
        <v>0.74251252235205556</v>
      </c>
      <c r="F6" s="2">
        <f>IF(logVir!F6="","",労働コスト!F6/SUM(資本サービス!F6,労働コスト!F6))</f>
        <v>0.74088825398637703</v>
      </c>
      <c r="G6" s="2">
        <f>IF(logVir!G6="","",労働コスト!G6/SUM(資本サービス!G6,労働コスト!G6))</f>
        <v>0.76977587670517611</v>
      </c>
      <c r="I6" s="3">
        <v>1</v>
      </c>
      <c r="J6" s="3">
        <v>3</v>
      </c>
      <c r="K6" s="2" cm="1">
        <f t="array" ref="K6">IF(C6="","",0.5*(C6+SUMPRODUCT(($B$1461:$B$1491=$J6)*1,C$1461:C$1491)))</f>
        <v>0.682715431911739</v>
      </c>
      <c r="L6" s="2" cm="1">
        <f t="array" ref="L6">IF(D6="","",0.5*(D6+SUMPRODUCT(($B$1461:$B$1491=$J6)*1,D$1461:D$1491)))</f>
        <v>0.72994057280024993</v>
      </c>
      <c r="M6" s="2" cm="1">
        <f t="array" ref="M6">IF(E6="","",0.5*(E6+SUMPRODUCT(($B$1461:$B$1491=$J6)*1,E$1461:E$1491)))</f>
        <v>0.74554565762161684</v>
      </c>
      <c r="N6" s="2" cm="1">
        <f t="array" ref="N6">IF(F6="","",0.5*(F6+SUMPRODUCT(($B$1461:$B$1491=$J6)*1,F$1461:F$1491)))</f>
        <v>0.7438692607859595</v>
      </c>
      <c r="O6" s="2" cm="1">
        <f t="array" ref="O6">IF(G6="","",0.5*(G6+SUMPRODUCT(($B$1461:$B$1491=$J6)*1,G$1461:G$1491)))</f>
        <v>0.77473295534175302</v>
      </c>
    </row>
    <row r="7" spans="1:15" x14ac:dyDescent="0.55000000000000004">
      <c r="A7" s="3">
        <v>1</v>
      </c>
      <c r="B7" s="3">
        <v>4</v>
      </c>
      <c r="C7" s="2">
        <f>IF(logVir!C7="","",労働コスト!C7/SUM(資本サービス!C7,労働コスト!C7))</f>
        <v>0.93612569404903578</v>
      </c>
      <c r="D7" s="2">
        <f>IF(logVir!D7="","",労働コスト!D7/SUM(資本サービス!D7,労働コスト!D7))</f>
        <v>0.90760005698164115</v>
      </c>
      <c r="E7" s="2">
        <f>IF(logVir!E7="","",労働コスト!E7/SUM(資本サービス!E7,労働コスト!E7))</f>
        <v>0.87694101275572078</v>
      </c>
      <c r="F7" s="2">
        <f>IF(logVir!F7="","",労働コスト!F7/SUM(資本サービス!F7,労働コスト!F7))</f>
        <v>0.85779522131130581</v>
      </c>
      <c r="G7" s="2">
        <f>IF(logVir!G7="","",労働コスト!G7/SUM(資本サービス!G7,労働コスト!G7))</f>
        <v>0.85748415339231987</v>
      </c>
      <c r="I7" s="3">
        <v>1</v>
      </c>
      <c r="J7" s="3">
        <v>4</v>
      </c>
      <c r="K7" s="2" cm="1">
        <f t="array" ref="K7">IF(C7="","",0.5*(C7+SUMPRODUCT(($B$1461:$B$1491=$J7)*1,C$1461:C$1491)))</f>
        <v>0.84898374441745617</v>
      </c>
      <c r="L7" s="2" cm="1">
        <f t="array" ref="L7">IF(D7="","",0.5*(D7+SUMPRODUCT(($B$1461:$B$1491=$J7)*1,D$1461:D$1491)))</f>
        <v>0.82310324484785757</v>
      </c>
      <c r="M7" s="2" cm="1">
        <f t="array" ref="M7">IF(E7="","",0.5*(E7+SUMPRODUCT(($B$1461:$B$1491=$J7)*1,E$1461:E$1491)))</f>
        <v>0.81544319584922986</v>
      </c>
      <c r="N7" s="2" cm="1">
        <f t="array" ref="N7">IF(F7="","",0.5*(F7+SUMPRODUCT(($B$1461:$B$1491=$J7)*1,F$1461:F$1491)))</f>
        <v>0.80253717933341195</v>
      </c>
      <c r="O7" s="2" cm="1">
        <f t="array" ref="O7">IF(G7="","",0.5*(G7+SUMPRODUCT(($B$1461:$B$1491=$J7)*1,G$1461:G$1491)))</f>
        <v>0.81377980695077701</v>
      </c>
    </row>
    <row r="8" spans="1:15" x14ac:dyDescent="0.55000000000000004">
      <c r="A8" s="3">
        <v>1</v>
      </c>
      <c r="B8" s="3">
        <v>5</v>
      </c>
      <c r="C8" s="2">
        <f>IF(logVir!C8="","",労働コスト!C8/SUM(資本サービス!C8,労働コスト!C8))</f>
        <v>0.43265135897151441</v>
      </c>
      <c r="D8" s="2">
        <f>IF(logVir!D8="","",労働コスト!D8/SUM(資本サービス!D8,労働コスト!D8))</f>
        <v>0.50430190476653869</v>
      </c>
      <c r="E8" s="2">
        <f>IF(logVir!E8="","",労働コスト!E8/SUM(資本サービス!E8,労働コスト!E8))</f>
        <v>0.56944719812814104</v>
      </c>
      <c r="F8" s="2">
        <f>IF(logVir!F8="","",労働コスト!F8/SUM(資本サービス!F8,労働コスト!F8))</f>
        <v>0.55390318668408411</v>
      </c>
      <c r="G8" s="2">
        <f>IF(logVir!G8="","",労働コスト!G8/SUM(資本サービス!G8,労働コスト!G8))</f>
        <v>0.57791650141580131</v>
      </c>
      <c r="I8" s="3">
        <v>1</v>
      </c>
      <c r="J8" s="3">
        <v>5</v>
      </c>
      <c r="K8" s="2" cm="1">
        <f t="array" ref="K8">IF(C8="","",0.5*(C8+SUMPRODUCT(($B$1461:$B$1491=$J8)*1,C$1461:C$1491)))</f>
        <v>0.53879671851821964</v>
      </c>
      <c r="L8" s="2" cm="1">
        <f t="array" ref="L8">IF(D8="","",0.5*(D8+SUMPRODUCT(($B$1461:$B$1491=$J8)*1,D$1461:D$1491)))</f>
        <v>0.59149390186392259</v>
      </c>
      <c r="M8" s="2" cm="1">
        <f t="array" ref="M8">IF(E8="","",0.5*(E8+SUMPRODUCT(($B$1461:$B$1491=$J8)*1,E$1461:E$1491)))</f>
        <v>0.63685732636009762</v>
      </c>
      <c r="N8" s="2" cm="1">
        <f t="array" ref="N8">IF(F8="","",0.5*(F8+SUMPRODUCT(($B$1461:$B$1491=$J8)*1,F$1461:F$1491)))</f>
        <v>0.63258236787925193</v>
      </c>
      <c r="O8" s="2" cm="1">
        <f t="array" ref="O8">IF(G8="","",0.5*(G8+SUMPRODUCT(($B$1461:$B$1491=$J8)*1,G$1461:G$1491)))</f>
        <v>0.65599024500960779</v>
      </c>
    </row>
    <row r="9" spans="1:15" x14ac:dyDescent="0.55000000000000004">
      <c r="A9" s="3">
        <v>1</v>
      </c>
      <c r="B9" s="3">
        <v>6</v>
      </c>
      <c r="C9" s="2">
        <f>IF(logVir!C9="","",労働コスト!C9/SUM(資本サービス!C9,労働コスト!C9))</f>
        <v>0.34158347889615442</v>
      </c>
      <c r="D9" s="2">
        <f>IF(logVir!D9="","",労働コスト!D9/SUM(資本サービス!D9,労働コスト!D9))</f>
        <v>0.4105425005976312</v>
      </c>
      <c r="E9" s="2">
        <f>IF(logVir!E9="","",労働コスト!E9/SUM(資本サービス!E9,労働コスト!E9))</f>
        <v>0.41780426543382165</v>
      </c>
      <c r="F9" s="2">
        <f>IF(logVir!F9="","",労働コスト!F9/SUM(資本サービス!F9,労働コスト!F9))</f>
        <v>0.39205022356887165</v>
      </c>
      <c r="G9" s="2">
        <f>IF(logVir!G9="","",労働コスト!G9/SUM(資本サービス!G9,労働コスト!G9))</f>
        <v>0.44054118359873029</v>
      </c>
      <c r="I9" s="3">
        <v>1</v>
      </c>
      <c r="J9" s="3">
        <v>6</v>
      </c>
      <c r="K9" s="2" cm="1">
        <f t="array" ref="K9">IF(C9="","",0.5*(C9+SUMPRODUCT(($B$1461:$B$1491=$J9)*1,C$1461:C$1491)))</f>
        <v>0.36114660665412102</v>
      </c>
      <c r="L9" s="2" cm="1">
        <f t="array" ref="L9">IF(D9="","",0.5*(D9+SUMPRODUCT(($B$1461:$B$1491=$J9)*1,D$1461:D$1491)))</f>
        <v>0.41230345747171165</v>
      </c>
      <c r="M9" s="2" cm="1">
        <f t="array" ref="M9">IF(E9="","",0.5*(E9+SUMPRODUCT(($B$1461:$B$1491=$J9)*1,E$1461:E$1491)))</f>
        <v>0.41464180079878799</v>
      </c>
      <c r="N9" s="2" cm="1">
        <f t="array" ref="N9">IF(F9="","",0.5*(F9+SUMPRODUCT(($B$1461:$B$1491=$J9)*1,F$1461:F$1491)))</f>
        <v>0.39705111770670165</v>
      </c>
      <c r="O9" s="2" cm="1">
        <f t="array" ref="O9">IF(G9="","",0.5*(G9+SUMPRODUCT(($B$1461:$B$1491=$J9)*1,G$1461:G$1491)))</f>
        <v>0.43884647593807558</v>
      </c>
    </row>
    <row r="10" spans="1:15" x14ac:dyDescent="0.55000000000000004">
      <c r="A10" s="3">
        <v>1</v>
      </c>
      <c r="B10" s="3">
        <v>7</v>
      </c>
      <c r="C10" s="2">
        <f>IF(logVir!C10="","",労働コスト!C10/SUM(資本サービス!C10,労働コスト!C10))</f>
        <v>0.56607440210068327</v>
      </c>
      <c r="D10" s="2">
        <f>IF(logVir!D10="","",労働コスト!D10/SUM(資本サービス!D10,労働コスト!D10))</f>
        <v>0.56265416179465155</v>
      </c>
      <c r="E10" s="2">
        <f>IF(logVir!E10="","",労働コスト!E10/SUM(資本サービス!E10,労働コスト!E10))</f>
        <v>0.60743187406761912</v>
      </c>
      <c r="F10" s="2">
        <f>IF(logVir!F10="","",労働コスト!F10/SUM(資本サービス!F10,労働コスト!F10))</f>
        <v>0.59109271740047831</v>
      </c>
      <c r="G10" s="2">
        <f>IF(logVir!G10="","",労働コスト!G10/SUM(資本サービス!G10,労働コスト!G10))</f>
        <v>0.63397311523990685</v>
      </c>
      <c r="I10" s="3">
        <v>1</v>
      </c>
      <c r="J10" s="3">
        <v>7</v>
      </c>
      <c r="K10" s="2" cm="1">
        <f t="array" ref="K10">IF(C10="","",0.5*(C10+SUMPRODUCT(($B$1461:$B$1491=$J10)*1,C$1461:C$1491)))</f>
        <v>0.59296401870619908</v>
      </c>
      <c r="L10" s="2" cm="1">
        <f t="array" ref="L10">IF(D10="","",0.5*(D10+SUMPRODUCT(($B$1461:$B$1491=$J10)*1,D$1461:D$1491)))</f>
        <v>0.61273965327833624</v>
      </c>
      <c r="M10" s="2" cm="1">
        <f t="array" ref="M10">IF(E10="","",0.5*(E10+SUMPRODUCT(($B$1461:$B$1491=$J10)*1,E$1461:E$1491)))</f>
        <v>0.64215729806139299</v>
      </c>
      <c r="N10" s="2" cm="1">
        <f t="array" ref="N10">IF(F10="","",0.5*(F10+SUMPRODUCT(($B$1461:$B$1491=$J10)*1,F$1461:F$1491)))</f>
        <v>0.63412562177044141</v>
      </c>
      <c r="O10" s="2" cm="1">
        <f t="array" ref="O10">IF(G10="","",0.5*(G10+SUMPRODUCT(($B$1461:$B$1491=$J10)*1,G$1461:G$1491)))</f>
        <v>0.66862900463328323</v>
      </c>
    </row>
    <row r="11" spans="1:15" x14ac:dyDescent="0.55000000000000004">
      <c r="A11" s="3">
        <v>1</v>
      </c>
      <c r="B11" s="3">
        <v>8</v>
      </c>
      <c r="C11" s="2">
        <f>IF(logVir!C11="","",労働コスト!C11/SUM(資本サービス!C11,労働コスト!C11))</f>
        <v>0.39747549174957897</v>
      </c>
      <c r="D11" s="2">
        <f>IF(logVir!D11="","",労働コスト!D11/SUM(資本サービス!D11,労働コスト!D11))</f>
        <v>0.42930525850914159</v>
      </c>
      <c r="E11" s="2">
        <f>IF(logVir!E11="","",労働コスト!E11/SUM(資本サービス!E11,労働コスト!E11))</f>
        <v>0.49176427188043625</v>
      </c>
      <c r="F11" s="2">
        <f>IF(logVir!F11="","",労働コスト!F11/SUM(資本サービス!F11,労働コスト!F11))</f>
        <v>0.48287604265809275</v>
      </c>
      <c r="G11" s="2">
        <f>IF(logVir!G11="","",労働コスト!G11/SUM(資本サービス!G11,労働コスト!G11))</f>
        <v>0.56520843910407914</v>
      </c>
      <c r="I11" s="3">
        <v>1</v>
      </c>
      <c r="J11" s="3">
        <v>8</v>
      </c>
      <c r="K11" s="2" cm="1">
        <f t="array" ref="K11">IF(C11="","",0.5*(C11+SUMPRODUCT(($B$1461:$B$1491=$J11)*1,C$1461:C$1491)))</f>
        <v>0.47365278212851242</v>
      </c>
      <c r="L11" s="2" cm="1">
        <f t="array" ref="L11">IF(D11="","",0.5*(D11+SUMPRODUCT(($B$1461:$B$1491=$J11)*1,D$1461:D$1491)))</f>
        <v>0.51410253241476855</v>
      </c>
      <c r="M11" s="2" cm="1">
        <f t="array" ref="M11">IF(E11="","",0.5*(E11+SUMPRODUCT(($B$1461:$B$1491=$J11)*1,E$1461:E$1491)))</f>
        <v>0.54557424836768509</v>
      </c>
      <c r="N11" s="2" cm="1">
        <f t="array" ref="N11">IF(F11="","",0.5*(F11+SUMPRODUCT(($B$1461:$B$1491=$J11)*1,F$1461:F$1491)))</f>
        <v>0.53660956381476421</v>
      </c>
      <c r="O11" s="2" cm="1">
        <f t="array" ref="O11">IF(G11="","",0.5*(G11+SUMPRODUCT(($B$1461:$B$1491=$J11)*1,G$1461:G$1491)))</f>
        <v>0.59204950076260254</v>
      </c>
    </row>
    <row r="12" spans="1:15" x14ac:dyDescent="0.55000000000000004">
      <c r="A12" s="3">
        <v>1</v>
      </c>
      <c r="B12" s="3">
        <v>9</v>
      </c>
      <c r="C12" s="2">
        <f>IF(logVir!C12="","",労働コスト!C12/SUM(資本サービス!C12,労働コスト!C12))</f>
        <v>0.7746456334110744</v>
      </c>
      <c r="D12" s="2">
        <f>IF(logVir!D12="","",労働コスト!D12/SUM(資本サービス!D12,労働コスト!D12))</f>
        <v>0.74102548696152704</v>
      </c>
      <c r="E12" s="2">
        <f>IF(logVir!E12="","",労働コスト!E12/SUM(資本サービス!E12,労働コスト!E12))</f>
        <v>0.79303580543909402</v>
      </c>
      <c r="F12" s="2">
        <f>IF(logVir!F12="","",労働コスト!F12/SUM(資本サービス!F12,労働コスト!F12))</f>
        <v>0.78819446011799099</v>
      </c>
      <c r="G12" s="2">
        <f>IF(logVir!G12="","",労働コスト!G12/SUM(資本サービス!G12,労働コスト!G12))</f>
        <v>0.82888407505143469</v>
      </c>
      <c r="I12" s="3">
        <v>1</v>
      </c>
      <c r="J12" s="3">
        <v>9</v>
      </c>
      <c r="K12" s="2" cm="1">
        <f t="array" ref="K12">IF(C12="","",0.5*(C12+SUMPRODUCT(($B$1461:$B$1491=$J12)*1,C$1461:C$1491)))</f>
        <v>0.78532925624752659</v>
      </c>
      <c r="L12" s="2" cm="1">
        <f t="array" ref="L12">IF(D12="","",0.5*(D12+SUMPRODUCT(($B$1461:$B$1491=$J12)*1,D$1461:D$1491)))</f>
        <v>0.77407636198206875</v>
      </c>
      <c r="M12" s="2" cm="1">
        <f t="array" ref="M12">IF(E12="","",0.5*(E12+SUMPRODUCT(($B$1461:$B$1491=$J12)*1,E$1461:E$1491)))</f>
        <v>0.81309012769281153</v>
      </c>
      <c r="N12" s="2" cm="1">
        <f t="array" ref="N12">IF(F12="","",0.5*(F12+SUMPRODUCT(($B$1461:$B$1491=$J12)*1,F$1461:F$1491)))</f>
        <v>0.81203600676174248</v>
      </c>
      <c r="O12" s="2" cm="1">
        <f t="array" ref="O12">IF(G12="","",0.5*(G12+SUMPRODUCT(($B$1461:$B$1491=$J12)*1,G$1461:G$1491)))</f>
        <v>0.84326004016578671</v>
      </c>
    </row>
    <row r="13" spans="1:15" x14ac:dyDescent="0.55000000000000004">
      <c r="A13" s="3">
        <v>1</v>
      </c>
      <c r="B13" s="3">
        <v>10</v>
      </c>
      <c r="C13" s="2">
        <f>IF(logVir!C13="","",労働コスト!C13/SUM(資本サービス!C13,労働コスト!C13))</f>
        <v>0.67981123327979509</v>
      </c>
      <c r="D13" s="2">
        <f>IF(logVir!D13="","",労働コスト!D13/SUM(資本サービス!D13,労働コスト!D13))</f>
        <v>0.7052374883143665</v>
      </c>
      <c r="E13" s="2">
        <f>IF(logVir!E13="","",労働コスト!E13/SUM(資本サービス!E13,労働コスト!E13))</f>
        <v>0.7532743309496015</v>
      </c>
      <c r="F13" s="2">
        <f>IF(logVir!F13="","",労働コスト!F13/SUM(資本サービス!F13,労働コスト!F13))</f>
        <v>0.74345568483352054</v>
      </c>
      <c r="G13" s="2">
        <f>IF(logVir!G13="","",労働コスト!G13/SUM(資本サービス!G13,労働コスト!G13))</f>
        <v>0.78603971645796444</v>
      </c>
      <c r="I13" s="3">
        <v>1</v>
      </c>
      <c r="J13" s="3">
        <v>10</v>
      </c>
      <c r="K13" s="2" cm="1">
        <f t="array" ref="K13">IF(C13="","",0.5*(C13+SUMPRODUCT(($B$1461:$B$1491=$J13)*1,C$1461:C$1491)))</f>
        <v>0.65316004877974443</v>
      </c>
      <c r="L13" s="2" cm="1">
        <f t="array" ref="L13">IF(D13="","",0.5*(D13+SUMPRODUCT(($B$1461:$B$1491=$J13)*1,D$1461:D$1491)))</f>
        <v>0.67406751077175586</v>
      </c>
      <c r="M13" s="2" cm="1">
        <f t="array" ref="M13">IF(E13="","",0.5*(E13+SUMPRODUCT(($B$1461:$B$1491=$J13)*1,E$1461:E$1491)))</f>
        <v>0.7163784633022392</v>
      </c>
      <c r="N13" s="2" cm="1">
        <f t="array" ref="N13">IF(F13="","",0.5*(F13+SUMPRODUCT(($B$1461:$B$1491=$J13)*1,F$1461:F$1491)))</f>
        <v>0.71131602176980635</v>
      </c>
      <c r="O13" s="2" cm="1">
        <f t="array" ref="O13">IF(G13="","",0.5*(G13+SUMPRODUCT(($B$1461:$B$1491=$J13)*1,G$1461:G$1491)))</f>
        <v>0.75054360942244458</v>
      </c>
    </row>
    <row r="14" spans="1:15" x14ac:dyDescent="0.55000000000000004">
      <c r="A14" s="3">
        <v>1</v>
      </c>
      <c r="B14" s="3">
        <v>11</v>
      </c>
      <c r="C14" s="2">
        <f>IF(logVir!C14="","",労働コスト!C14/SUM(資本サービス!C14,労働コスト!C14))</f>
        <v>0.50543418592570111</v>
      </c>
      <c r="D14" s="2">
        <f>IF(logVir!D14="","",労働コスト!D14/SUM(資本サービス!D14,労働コスト!D14))</f>
        <v>0.57707331473098777</v>
      </c>
      <c r="E14" s="2">
        <f>IF(logVir!E14="","",労働コスト!E14/SUM(資本サービス!E14,労働コスト!E14))</f>
        <v>0.5771821944293718</v>
      </c>
      <c r="F14" s="2">
        <f>IF(logVir!F14="","",労働コスト!F14/SUM(資本サービス!F14,労働コスト!F14))</f>
        <v>0.56168325192236213</v>
      </c>
      <c r="G14" s="2">
        <f>IF(logVir!G14="","",労働コスト!G14/SUM(資本サービス!G14,労働コスト!G14))</f>
        <v>0.58122305840487609</v>
      </c>
      <c r="I14" s="3">
        <v>1</v>
      </c>
      <c r="J14" s="3">
        <v>11</v>
      </c>
      <c r="K14" s="2" cm="1">
        <f t="array" ref="K14">IF(C14="","",0.5*(C14+SUMPRODUCT(($B$1461:$B$1491=$J14)*1,C$1461:C$1491)))</f>
        <v>0.53513245821034183</v>
      </c>
      <c r="L14" s="2" cm="1">
        <f t="array" ref="L14">IF(D14="","",0.5*(D14+SUMPRODUCT(($B$1461:$B$1491=$J14)*1,D$1461:D$1491)))</f>
        <v>0.57253362774076588</v>
      </c>
      <c r="M14" s="2" cm="1">
        <f t="array" ref="M14">IF(E14="","",0.5*(E14+SUMPRODUCT(($B$1461:$B$1491=$J14)*1,E$1461:E$1491)))</f>
        <v>0.57882117109966913</v>
      </c>
      <c r="N14" s="2" cm="1">
        <f t="array" ref="N14">IF(F14="","",0.5*(F14+SUMPRODUCT(($B$1461:$B$1491=$J14)*1,F$1461:F$1491)))</f>
        <v>0.56717732755371797</v>
      </c>
      <c r="O14" s="2" cm="1">
        <f t="array" ref="O14">IF(G14="","",0.5*(G14+SUMPRODUCT(($B$1461:$B$1491=$J14)*1,G$1461:G$1491)))</f>
        <v>0.58758369158829538</v>
      </c>
    </row>
    <row r="15" spans="1:15" x14ac:dyDescent="0.55000000000000004">
      <c r="A15" s="3">
        <v>1</v>
      </c>
      <c r="B15" s="3">
        <v>12</v>
      </c>
      <c r="C15" s="2">
        <f>IF(logVir!C15="","",労働コスト!C15/SUM(資本サービス!C15,労働コスト!C15))</f>
        <v>0.51044497517712173</v>
      </c>
      <c r="D15" s="2">
        <f>IF(logVir!D15="","",労働コスト!D15/SUM(資本サービス!D15,労働コスト!D15))</f>
        <v>0.48900377961131769</v>
      </c>
      <c r="E15" s="2">
        <f>IF(logVir!E15="","",労働コスト!E15/SUM(資本サービス!E15,労働コスト!E15))</f>
        <v>0.56316745674446567</v>
      </c>
      <c r="F15" s="2">
        <f>IF(logVir!F15="","",労働コスト!F15/SUM(資本サービス!F15,労働コスト!F15))</f>
        <v>0.56470772776751732</v>
      </c>
      <c r="G15" s="2">
        <f>IF(logVir!G15="","",労働コスト!G15/SUM(資本サービス!G15,労働コスト!G15))</f>
        <v>0.6336677513753417</v>
      </c>
      <c r="I15" s="3">
        <v>1</v>
      </c>
      <c r="J15" s="3">
        <v>12</v>
      </c>
      <c r="K15" s="2" cm="1">
        <f t="array" ref="K15">IF(C15="","",0.5*(C15+SUMPRODUCT(($B$1461:$B$1491=$J15)*1,C$1461:C$1491)))</f>
        <v>0.49961504448331523</v>
      </c>
      <c r="L15" s="2" cm="1">
        <f t="array" ref="L15">IF(D15="","",0.5*(D15+SUMPRODUCT(($B$1461:$B$1491=$J15)*1,D$1461:D$1491)))</f>
        <v>0.50100780328836625</v>
      </c>
      <c r="M15" s="2" cm="1">
        <f t="array" ref="M15">IF(E15="","",0.5*(E15+SUMPRODUCT(($B$1461:$B$1491=$J15)*1,E$1461:E$1491)))</f>
        <v>0.5386730653991979</v>
      </c>
      <c r="N15" s="2" cm="1">
        <f t="array" ref="N15">IF(F15="","",0.5*(F15+SUMPRODUCT(($B$1461:$B$1491=$J15)*1,F$1461:F$1491)))</f>
        <v>0.54172861149102469</v>
      </c>
      <c r="O15" s="2" cm="1">
        <f t="array" ref="O15">IF(G15="","",0.5*(G15+SUMPRODUCT(($B$1461:$B$1491=$J15)*1,G$1461:G$1491)))</f>
        <v>0.59783271974943819</v>
      </c>
    </row>
    <row r="16" spans="1:15" x14ac:dyDescent="0.55000000000000004">
      <c r="A16" s="3">
        <v>1</v>
      </c>
      <c r="B16" s="3">
        <v>13</v>
      </c>
      <c r="C16" s="2">
        <f>IF(logVir!C16="","",労働コスト!C16/SUM(資本サービス!C16,労働コスト!C16))</f>
        <v>0.43769252803988157</v>
      </c>
      <c r="D16" s="2">
        <f>IF(logVir!D16="","",労働コスト!D16/SUM(資本サービス!D16,労働コスト!D16))</f>
        <v>0.39329416487332097</v>
      </c>
      <c r="E16" s="2">
        <f>IF(logVir!E16="","",労働コスト!E16/SUM(資本サービス!E16,労働コスト!E16))</f>
        <v>0.43630297961928016</v>
      </c>
      <c r="F16" s="2">
        <f>IF(logVir!F16="","",労働コスト!F16/SUM(資本サービス!F16,労働コスト!F16))</f>
        <v>0.29336065690233953</v>
      </c>
      <c r="G16" s="2">
        <f>IF(logVir!G16="","",労働コスト!G16/SUM(資本サービス!G16,労働コスト!G16))</f>
        <v>0.37214805490342184</v>
      </c>
      <c r="I16" s="3">
        <v>1</v>
      </c>
      <c r="J16" s="3">
        <v>13</v>
      </c>
      <c r="K16" s="2" cm="1">
        <f t="array" ref="K16">IF(C16="","",0.5*(C16+SUMPRODUCT(($B$1461:$B$1491=$J16)*1,C$1461:C$1491)))</f>
        <v>0.41962548567787472</v>
      </c>
      <c r="L16" s="2" cm="1">
        <f t="array" ref="L16">IF(D16="","",0.5*(D16+SUMPRODUCT(($B$1461:$B$1491=$J16)*1,D$1461:D$1491)))</f>
        <v>0.38251319169744247</v>
      </c>
      <c r="M16" s="2" cm="1">
        <f t="array" ref="M16">IF(E16="","",0.5*(E16+SUMPRODUCT(($B$1461:$B$1491=$J16)*1,E$1461:E$1491)))</f>
        <v>0.4237029424816644</v>
      </c>
      <c r="N16" s="2" cm="1">
        <f t="array" ref="N16">IF(F16="","",0.5*(F16+SUMPRODUCT(($B$1461:$B$1491=$J16)*1,F$1461:F$1491)))</f>
        <v>0.34484231708133839</v>
      </c>
      <c r="O16" s="2" cm="1">
        <f t="array" ref="O16">IF(G16="","",0.5*(G16+SUMPRODUCT(($B$1461:$B$1491=$J16)*1,G$1461:G$1491)))</f>
        <v>0.40195630843047492</v>
      </c>
    </row>
    <row r="17" spans="1:15" x14ac:dyDescent="0.55000000000000004">
      <c r="A17" s="3">
        <v>1</v>
      </c>
      <c r="B17" s="3">
        <v>14</v>
      </c>
      <c r="C17" s="2">
        <f>IF(logVir!C17="","",労働コスト!C17/SUM(資本サービス!C17,労働コスト!C17))</f>
        <v>0.47447778551525316</v>
      </c>
      <c r="D17" s="2">
        <f>IF(logVir!D17="","",労働コスト!D17/SUM(資本サービス!D17,労働コスト!D17))</f>
        <v>0.50515355278567409</v>
      </c>
      <c r="E17" s="2">
        <f>IF(logVir!E17="","",労働コスト!E17/SUM(資本サービス!E17,労働コスト!E17))</f>
        <v>0.46195340220973313</v>
      </c>
      <c r="F17" s="2">
        <f>IF(logVir!F17="","",労働コスト!F17/SUM(資本サービス!F17,労働コスト!F17))</f>
        <v>0.44386309714976607</v>
      </c>
      <c r="G17" s="2">
        <f>IF(logVir!G17="","",労働コスト!G17/SUM(資本サービス!G17,労働コスト!G17))</f>
        <v>0.50660916789030497</v>
      </c>
      <c r="I17" s="3">
        <v>1</v>
      </c>
      <c r="J17" s="3">
        <v>14</v>
      </c>
      <c r="K17" s="2" cm="1">
        <f t="array" ref="K17">IF(C17="","",0.5*(C17+SUMPRODUCT(($B$1461:$B$1491=$J17)*1,C$1461:C$1491)))</f>
        <v>0.53266665260399149</v>
      </c>
      <c r="L17" s="2" cm="1">
        <f t="array" ref="L17">IF(D17="","",0.5*(D17+SUMPRODUCT(($B$1461:$B$1491=$J17)*1,D$1461:D$1491)))</f>
        <v>0.56775709606336688</v>
      </c>
      <c r="M17" s="2" cm="1">
        <f t="array" ref="M17">IF(E17="","",0.5*(E17+SUMPRODUCT(($B$1461:$B$1491=$J17)*1,E$1461:E$1491)))</f>
        <v>0.53719582935765819</v>
      </c>
      <c r="N17" s="2" cm="1">
        <f t="array" ref="N17">IF(F17="","",0.5*(F17+SUMPRODUCT(($B$1461:$B$1491=$J17)*1,F$1461:F$1491)))</f>
        <v>0.52154791453543403</v>
      </c>
      <c r="O17" s="2" cm="1">
        <f t="array" ref="O17">IF(G17="","",0.5*(G17+SUMPRODUCT(($B$1461:$B$1491=$J17)*1,G$1461:G$1491)))</f>
        <v>0.56618555283187333</v>
      </c>
    </row>
    <row r="18" spans="1:15" x14ac:dyDescent="0.55000000000000004">
      <c r="A18" s="3">
        <v>1</v>
      </c>
      <c r="B18" s="3">
        <v>15</v>
      </c>
      <c r="C18" s="2">
        <f>IF(logVir!C18="","",労働コスト!C18/SUM(資本サービス!C18,労働コスト!C18))</f>
        <v>0.76780853969238172</v>
      </c>
      <c r="D18" s="2">
        <f>IF(logVir!D18="","",労働コスト!D18/SUM(資本サービス!D18,労働コスト!D18))</f>
        <v>0.81284203871940119</v>
      </c>
      <c r="E18" s="2">
        <f>IF(logVir!E18="","",労働コスト!E18/SUM(資本サービス!E18,労働コスト!E18))</f>
        <v>0.79289455347193782</v>
      </c>
      <c r="F18" s="2">
        <f>IF(logVir!F18="","",労働コスト!F18/SUM(資本サービス!F18,労働コスト!F18))</f>
        <v>0.76606549577875782</v>
      </c>
      <c r="G18" s="2">
        <f>IF(logVir!G18="","",労働コスト!G18/SUM(資本サービス!G18,労働コスト!G18))</f>
        <v>0.80007144446649081</v>
      </c>
      <c r="I18" s="3">
        <v>1</v>
      </c>
      <c r="J18" s="3">
        <v>15</v>
      </c>
      <c r="K18" s="2" cm="1">
        <f t="array" ref="K18">IF(C18="","",0.5*(C18+SUMPRODUCT(($B$1461:$B$1491=$J18)*1,C$1461:C$1491)))</f>
        <v>0.7536013419884352</v>
      </c>
      <c r="L18" s="2" cm="1">
        <f t="array" ref="L18">IF(D18="","",0.5*(D18+SUMPRODUCT(($B$1461:$B$1491=$J18)*1,D$1461:D$1491)))</f>
        <v>0.79748559115098594</v>
      </c>
      <c r="M18" s="2" cm="1">
        <f t="array" ref="M18">IF(E18="","",0.5*(E18+SUMPRODUCT(($B$1461:$B$1491=$J18)*1,E$1461:E$1491)))</f>
        <v>0.77445300390486138</v>
      </c>
      <c r="N18" s="2" cm="1">
        <f t="array" ref="N18">IF(F18="","",0.5*(F18+SUMPRODUCT(($B$1461:$B$1491=$J18)*1,F$1461:F$1491)))</f>
        <v>0.75657190746457093</v>
      </c>
      <c r="O18" s="2" cm="1">
        <f t="array" ref="O18">IF(G18="","",0.5*(G18+SUMPRODUCT(($B$1461:$B$1491=$J18)*1,G$1461:G$1491)))</f>
        <v>0.78691208302317328</v>
      </c>
    </row>
    <row r="19" spans="1:15" x14ac:dyDescent="0.55000000000000004">
      <c r="A19" s="3">
        <v>1</v>
      </c>
      <c r="B19" s="3">
        <v>16</v>
      </c>
      <c r="C19" s="2">
        <f>IF(logVir!C19="","",労働コスト!C19/SUM(資本サービス!C19,労働コスト!C19))</f>
        <v>0.73227605181878574</v>
      </c>
      <c r="D19" s="2">
        <f>IF(logVir!D19="","",労働コスト!D19/SUM(資本サービス!D19,労働コスト!D19))</f>
        <v>0.7539777178568825</v>
      </c>
      <c r="E19" s="2">
        <f>IF(logVir!E19="","",労働コスト!E19/SUM(資本サービス!E19,労働コスト!E19))</f>
        <v>0.78863007132027219</v>
      </c>
      <c r="F19" s="2">
        <f>IF(logVir!F19="","",労働コスト!F19/SUM(資本サービス!F19,労働コスト!F19))</f>
        <v>0.7854810024683021</v>
      </c>
      <c r="G19" s="2">
        <f>IF(logVir!G19="","",労働コスト!G19/SUM(資本サービス!G19,労働コスト!G19))</f>
        <v>0.81458572723741529</v>
      </c>
      <c r="I19" s="3">
        <v>1</v>
      </c>
      <c r="J19" s="3">
        <v>16</v>
      </c>
      <c r="K19" s="2" cm="1">
        <f t="array" ref="K19">IF(C19="","",0.5*(C19+SUMPRODUCT(($B$1461:$B$1491=$J19)*1,C$1461:C$1491)))</f>
        <v>0.70286129286418531</v>
      </c>
      <c r="L19" s="2" cm="1">
        <f t="array" ref="L19">IF(D19="","",0.5*(D19+SUMPRODUCT(($B$1461:$B$1491=$J19)*1,D$1461:D$1491)))</f>
        <v>0.72822925109976366</v>
      </c>
      <c r="M19" s="2" cm="1">
        <f t="array" ref="M19">IF(E19="","",0.5*(E19+SUMPRODUCT(($B$1461:$B$1491=$J19)*1,E$1461:E$1491)))</f>
        <v>0.75838966963541288</v>
      </c>
      <c r="N19" s="2" cm="1">
        <f t="array" ref="N19">IF(F19="","",0.5*(F19+SUMPRODUCT(($B$1461:$B$1491=$J19)*1,F$1461:F$1491)))</f>
        <v>0.75655798529332341</v>
      </c>
      <c r="O19" s="2" cm="1">
        <f t="array" ref="O19">IF(G19="","",0.5*(G19+SUMPRODUCT(($B$1461:$B$1491=$J19)*1,G$1461:G$1491)))</f>
        <v>0.78503549910248005</v>
      </c>
    </row>
    <row r="20" spans="1:15" x14ac:dyDescent="0.55000000000000004">
      <c r="A20" s="3">
        <v>1</v>
      </c>
      <c r="B20" s="3">
        <v>17</v>
      </c>
      <c r="C20" s="2">
        <f>IF(logVir!C20="","",労働コスト!C20/SUM(資本サービス!C20,労働コスト!C20))</f>
        <v>0.37592500524707273</v>
      </c>
      <c r="D20" s="2">
        <f>IF(logVir!D20="","",労働コスト!D20/SUM(資本サービス!D20,労働コスト!D20))</f>
        <v>0.3894881870436997</v>
      </c>
      <c r="E20" s="2">
        <f>IF(logVir!E20="","",労働コスト!E20/SUM(資本サービス!E20,労働コスト!E20))</f>
        <v>0.41885412899659297</v>
      </c>
      <c r="F20" s="2">
        <f>IF(logVir!F20="","",労働コスト!F20/SUM(資本サービス!F20,労働コスト!F20))</f>
        <v>0.43767872037943495</v>
      </c>
      <c r="G20" s="2">
        <f>IF(logVir!G20="","",労働コスト!G20/SUM(資本サービス!G20,労働コスト!G20))</f>
        <v>0.43645898059743193</v>
      </c>
      <c r="I20" s="3">
        <v>1</v>
      </c>
      <c r="J20" s="3">
        <v>17</v>
      </c>
      <c r="K20" s="2" cm="1">
        <f t="array" ref="K20">IF(C20="","",0.5*(C20+SUMPRODUCT(($B$1461:$B$1491=$J20)*1,C$1461:C$1491)))</f>
        <v>0.35965513946778288</v>
      </c>
      <c r="L20" s="2" cm="1">
        <f t="array" ref="L20">IF(D20="","",0.5*(D20+SUMPRODUCT(($B$1461:$B$1491=$J20)*1,D$1461:D$1491)))</f>
        <v>0.37422070541557662</v>
      </c>
      <c r="M20" s="2" cm="1">
        <f t="array" ref="M20">IF(E20="","",0.5*(E20+SUMPRODUCT(($B$1461:$B$1491=$J20)*1,E$1461:E$1491)))</f>
        <v>0.40239501211075723</v>
      </c>
      <c r="N20" s="2" cm="1">
        <f t="array" ref="N20">IF(F20="","",0.5*(F20+SUMPRODUCT(($B$1461:$B$1491=$J20)*1,F$1461:F$1491)))</f>
        <v>0.42587373440191878</v>
      </c>
      <c r="O20" s="2" cm="1">
        <f t="array" ref="O20">IF(G20="","",0.5*(G20+SUMPRODUCT(($B$1461:$B$1491=$J20)*1,G$1461:G$1491)))</f>
        <v>0.42717467509772117</v>
      </c>
    </row>
    <row r="21" spans="1:15" x14ac:dyDescent="0.55000000000000004">
      <c r="A21" s="3">
        <v>1</v>
      </c>
      <c r="B21" s="3">
        <v>18</v>
      </c>
      <c r="C21" s="2">
        <f>IF(logVir!C21="","",労働コスト!C21/SUM(資本サービス!C21,労働コスト!C21))</f>
        <v>0.84016607216128969</v>
      </c>
      <c r="D21" s="2">
        <f>IF(logVir!D21="","",労働コスト!D21/SUM(資本サービス!D21,労働コスト!D21))</f>
        <v>0.87270852236737995</v>
      </c>
      <c r="E21" s="2">
        <f>IF(logVir!E21="","",労働コスト!E21/SUM(資本サービス!E21,労働コスト!E21))</f>
        <v>0.89151150197016127</v>
      </c>
      <c r="F21" s="2">
        <f>IF(logVir!F21="","",労働コスト!F21/SUM(資本サービス!F21,労働コスト!F21))</f>
        <v>0.89398906246766696</v>
      </c>
      <c r="G21" s="2">
        <f>IF(logVir!G21="","",労働コスト!G21/SUM(資本サービス!G21,労働コスト!G21))</f>
        <v>0.89392214513310586</v>
      </c>
      <c r="I21" s="3">
        <v>1</v>
      </c>
      <c r="J21" s="3">
        <v>18</v>
      </c>
      <c r="K21" s="2" cm="1">
        <f t="array" ref="K21">IF(C21="","",0.5*(C21+SUMPRODUCT(($B$1461:$B$1491=$J21)*1,C$1461:C$1491)))</f>
        <v>0.84833160166622523</v>
      </c>
      <c r="L21" s="2" cm="1">
        <f t="array" ref="L21">IF(D21="","",0.5*(D21+SUMPRODUCT(($B$1461:$B$1491=$J21)*1,D$1461:D$1491)))</f>
        <v>0.88182176672701784</v>
      </c>
      <c r="M21" s="2" cm="1">
        <f t="array" ref="M21">IF(E21="","",0.5*(E21+SUMPRODUCT(($B$1461:$B$1491=$J21)*1,E$1461:E$1491)))</f>
        <v>0.89391769072352512</v>
      </c>
      <c r="N21" s="2" cm="1">
        <f t="array" ref="N21">IF(F21="","",0.5*(F21+SUMPRODUCT(($B$1461:$B$1491=$J21)*1,F$1461:F$1491)))</f>
        <v>0.89595242489975679</v>
      </c>
      <c r="O21" s="2" cm="1">
        <f t="array" ref="O21">IF(G21="","",0.5*(G21+SUMPRODUCT(($B$1461:$B$1491=$J21)*1,G$1461:G$1491)))</f>
        <v>0.89620328518500703</v>
      </c>
    </row>
    <row r="22" spans="1:15" x14ac:dyDescent="0.55000000000000004">
      <c r="A22" s="3">
        <v>1</v>
      </c>
      <c r="B22" s="3">
        <v>19</v>
      </c>
      <c r="C22" s="2">
        <f>IF(logVir!C22="","",労働コスト!C22/SUM(資本サービス!C22,労働コスト!C22))</f>
        <v>0.79883303039162101</v>
      </c>
      <c r="D22" s="2">
        <f>IF(logVir!D22="","",労働コスト!D22/SUM(資本サービス!D22,労働コスト!D22))</f>
        <v>0.83037320728496</v>
      </c>
      <c r="E22" s="2">
        <f>IF(logVir!E22="","",労働コスト!E22/SUM(資本サービス!E22,労働コスト!E22))</f>
        <v>0.8288711255244724</v>
      </c>
      <c r="F22" s="2">
        <f>IF(logVir!F22="","",労働コスト!F22/SUM(資本サービス!F22,労働コスト!F22))</f>
        <v>0.83269817327093354</v>
      </c>
      <c r="G22" s="2">
        <f>IF(logVir!G22="","",労働コスト!G22/SUM(資本サービス!G22,労働コスト!G22))</f>
        <v>0.84761560807962011</v>
      </c>
      <c r="I22" s="3">
        <v>1</v>
      </c>
      <c r="J22" s="3">
        <v>19</v>
      </c>
      <c r="K22" s="2" cm="1">
        <f t="array" ref="K22">IF(C22="","",0.5*(C22+SUMPRODUCT(($B$1461:$B$1491=$J22)*1,C$1461:C$1491)))</f>
        <v>0.81307351372595149</v>
      </c>
      <c r="L22" s="2" cm="1">
        <f t="array" ref="L22">IF(D22="","",0.5*(D22+SUMPRODUCT(($B$1461:$B$1491=$J22)*1,D$1461:D$1491)))</f>
        <v>0.84885556912967952</v>
      </c>
      <c r="M22" s="2" cm="1">
        <f t="array" ref="M22">IF(E22="","",0.5*(E22+SUMPRODUCT(($B$1461:$B$1491=$J22)*1,E$1461:E$1491)))</f>
        <v>0.84913933259642116</v>
      </c>
      <c r="N22" s="2" cm="1">
        <f t="array" ref="N22">IF(F22="","",0.5*(F22+SUMPRODUCT(($B$1461:$B$1491=$J22)*1,F$1461:F$1491)))</f>
        <v>0.85117428627361913</v>
      </c>
      <c r="O22" s="2" cm="1">
        <f t="array" ref="O22">IF(G22="","",0.5*(G22+SUMPRODUCT(($B$1461:$B$1491=$J22)*1,G$1461:G$1491)))</f>
        <v>0.86116510163044802</v>
      </c>
    </row>
    <row r="23" spans="1:15" x14ac:dyDescent="0.55000000000000004">
      <c r="A23" s="3">
        <v>1</v>
      </c>
      <c r="B23" s="3">
        <v>20</v>
      </c>
      <c r="C23" s="2">
        <f>IF(logVir!C23="","",労働コスト!C23/SUM(資本サービス!C23,労働コスト!C23))</f>
        <v>0.78417699388754236</v>
      </c>
      <c r="D23" s="2">
        <f>IF(logVir!D23="","",労働コスト!D23/SUM(資本サービス!D23,労働コスト!D23))</f>
        <v>0.78128628925491383</v>
      </c>
      <c r="E23" s="2">
        <f>IF(logVir!E23="","",労働コスト!E23/SUM(資本サービス!E23,労働コスト!E23))</f>
        <v>0.78659977130383074</v>
      </c>
      <c r="F23" s="2">
        <f>IF(logVir!F23="","",労働コスト!F23/SUM(資本サービス!F23,労働コスト!F23))</f>
        <v>0.79479561011895961</v>
      </c>
      <c r="G23" s="2">
        <f>IF(logVir!G23="","",労働コスト!G23/SUM(資本サービス!G23,労働コスト!G23))</f>
        <v>0.81870337042179009</v>
      </c>
      <c r="I23" s="3">
        <v>1</v>
      </c>
      <c r="J23" s="3">
        <v>20</v>
      </c>
      <c r="K23" s="2" cm="1">
        <f t="array" ref="K23">IF(C23="","",0.5*(C23+SUMPRODUCT(($B$1461:$B$1491=$J23)*1,C$1461:C$1491)))</f>
        <v>0.76488969065941637</v>
      </c>
      <c r="L23" s="2" cm="1">
        <f t="array" ref="L23">IF(D23="","",0.5*(D23+SUMPRODUCT(($B$1461:$B$1491=$J23)*1,D$1461:D$1491)))</f>
        <v>0.76800466198355188</v>
      </c>
      <c r="M23" s="2" cm="1">
        <f t="array" ref="M23">IF(E23="","",0.5*(E23+SUMPRODUCT(($B$1461:$B$1491=$J23)*1,E$1461:E$1491)))</f>
        <v>0.76753486824784656</v>
      </c>
      <c r="N23" s="2" cm="1">
        <f t="array" ref="N23">IF(F23="","",0.5*(F23+SUMPRODUCT(($B$1461:$B$1491=$J23)*1,F$1461:F$1491)))</f>
        <v>0.77084138474042618</v>
      </c>
      <c r="O23" s="2" cm="1">
        <f t="array" ref="O23">IF(G23="","",0.5*(G23+SUMPRODUCT(($B$1461:$B$1491=$J23)*1,G$1461:G$1491)))</f>
        <v>0.79050076555756132</v>
      </c>
    </row>
    <row r="24" spans="1:15" x14ac:dyDescent="0.55000000000000004">
      <c r="A24" s="3">
        <v>1</v>
      </c>
      <c r="B24" s="3">
        <v>21</v>
      </c>
      <c r="C24" s="2">
        <f>IF(logVir!C24="","",労働コスト!C24/SUM(資本サービス!C24,労働コスト!C24))</f>
        <v>0.6784057840412413</v>
      </c>
      <c r="D24" s="2">
        <f>IF(logVir!D24="","",労働コスト!D24/SUM(資本サービス!D24,労働コスト!D24))</f>
        <v>0.70515997247709006</v>
      </c>
      <c r="E24" s="2">
        <f>IF(logVir!E24="","",労働コスト!E24/SUM(資本サービス!E24,労働コスト!E24))</f>
        <v>0.72240479274413671</v>
      </c>
      <c r="F24" s="2">
        <f>IF(logVir!F24="","",労働コスト!F24/SUM(資本サービス!F24,労働コスト!F24))</f>
        <v>0.73121645954576386</v>
      </c>
      <c r="G24" s="2">
        <f>IF(logVir!G24="","",労働コスト!G24/SUM(資本サービス!G24,労働コスト!G24))</f>
        <v>0.75327847609702581</v>
      </c>
      <c r="I24" s="3">
        <v>1</v>
      </c>
      <c r="J24" s="3">
        <v>21</v>
      </c>
      <c r="K24" s="2" cm="1">
        <f t="array" ref="K24">IF(C24="","",0.5*(C24+SUMPRODUCT(($B$1461:$B$1491=$J24)*1,C$1461:C$1491)))</f>
        <v>0.67177447569855875</v>
      </c>
      <c r="L24" s="2" cm="1">
        <f t="array" ref="L24">IF(D24="","",0.5*(D24+SUMPRODUCT(($B$1461:$B$1491=$J24)*1,D$1461:D$1491)))</f>
        <v>0.70370511442502437</v>
      </c>
      <c r="M24" s="2" cm="1">
        <f t="array" ref="M24">IF(E24="","",0.5*(E24+SUMPRODUCT(($B$1461:$B$1491=$J24)*1,E$1461:E$1491)))</f>
        <v>0.71624813949553068</v>
      </c>
      <c r="N24" s="2" cm="1">
        <f t="array" ref="N24">IF(F24="","",0.5*(F24+SUMPRODUCT(($B$1461:$B$1491=$J24)*1,F$1461:F$1491)))</f>
        <v>0.72195113787064669</v>
      </c>
      <c r="O24" s="2" cm="1">
        <f t="array" ref="O24">IF(G24="","",0.5*(G24+SUMPRODUCT(($B$1461:$B$1491=$J24)*1,G$1461:G$1491)))</f>
        <v>0.74114657502922876</v>
      </c>
    </row>
    <row r="25" spans="1:15" x14ac:dyDescent="0.55000000000000004">
      <c r="A25" s="3">
        <v>1</v>
      </c>
      <c r="B25" s="3">
        <v>22</v>
      </c>
      <c r="C25" s="2">
        <f>IF(logVir!C25="","",労働コスト!C25/SUM(資本サービス!C25,労働コスト!C25))</f>
        <v>0.75663853666681435</v>
      </c>
      <c r="D25" s="2">
        <f>IF(logVir!D25="","",労働コスト!D25/SUM(資本サービス!D25,労働コスト!D25))</f>
        <v>0.7621060124352339</v>
      </c>
      <c r="E25" s="2">
        <f>IF(logVir!E25="","",労働コスト!E25/SUM(資本サービス!E25,労働コスト!E25))</f>
        <v>0.84647265404402583</v>
      </c>
      <c r="F25" s="2">
        <f>IF(logVir!F25="","",労働コスト!F25/SUM(資本サービス!F25,労働コスト!F25))</f>
        <v>0.82916198175446354</v>
      </c>
      <c r="G25" s="2">
        <f>IF(logVir!G25="","",労働コスト!G25/SUM(資本サービス!G25,労働コスト!G25))</f>
        <v>0.78905488485310427</v>
      </c>
      <c r="I25" s="3">
        <v>1</v>
      </c>
      <c r="J25" s="3">
        <v>22</v>
      </c>
      <c r="K25" s="2" cm="1">
        <f t="array" ref="K25">IF(C25="","",0.5*(C25+SUMPRODUCT(($B$1461:$B$1491=$J25)*1,C$1461:C$1491)))</f>
        <v>0.76628940307828197</v>
      </c>
      <c r="L25" s="2" cm="1">
        <f t="array" ref="L25">IF(D25="","",0.5*(D25+SUMPRODUCT(($B$1461:$B$1491=$J25)*1,D$1461:D$1491)))</f>
        <v>0.78877668355550057</v>
      </c>
      <c r="M25" s="2" cm="1">
        <f t="array" ref="M25">IF(E25="","",0.5*(E25+SUMPRODUCT(($B$1461:$B$1491=$J25)*1,E$1461:E$1491)))</f>
        <v>0.84444603673068686</v>
      </c>
      <c r="N25" s="2" cm="1">
        <f t="array" ref="N25">IF(F25="","",0.5*(F25+SUMPRODUCT(($B$1461:$B$1491=$J25)*1,F$1461:F$1491)))</f>
        <v>0.83337114187849948</v>
      </c>
      <c r="O25" s="2" cm="1">
        <f t="array" ref="O25">IF(G25="","",0.5*(G25+SUMPRODUCT(($B$1461:$B$1491=$J25)*1,G$1461:G$1491)))</f>
        <v>0.81393724463877071</v>
      </c>
    </row>
    <row r="26" spans="1:15" x14ac:dyDescent="0.55000000000000004">
      <c r="A26" s="3">
        <v>1</v>
      </c>
      <c r="B26" s="3">
        <v>23</v>
      </c>
      <c r="C26" s="2">
        <f>IF(logVir!C26="","",労働コスト!C26/SUM(資本サービス!C26,労働コスト!C26))</f>
        <v>0.30714933958313922</v>
      </c>
      <c r="D26" s="2">
        <f>IF(logVir!D26="","",労働コスト!D26/SUM(資本サービス!D26,労働コスト!D26))</f>
        <v>0.32233132789650087</v>
      </c>
      <c r="E26" s="2">
        <f>IF(logVir!E26="","",労働コスト!E26/SUM(資本サービス!E26,労働コスト!E26))</f>
        <v>0.42188335435138424</v>
      </c>
      <c r="F26" s="2">
        <f>IF(logVir!F26="","",労働コスト!F26/SUM(資本サービス!F26,労働コスト!F26))</f>
        <v>0.4492237812518769</v>
      </c>
      <c r="G26" s="2">
        <f>IF(logVir!G26="","",労働コスト!G26/SUM(資本サービス!G26,労働コスト!G26))</f>
        <v>0.45266937360467635</v>
      </c>
      <c r="I26" s="3">
        <v>1</v>
      </c>
      <c r="J26" s="3">
        <v>23</v>
      </c>
      <c r="K26" s="2" cm="1">
        <f t="array" ref="K26">IF(C26="","",0.5*(C26+SUMPRODUCT(($B$1461:$B$1491=$J26)*1,C$1461:C$1491)))</f>
        <v>0.2956793375324383</v>
      </c>
      <c r="L26" s="2" cm="1">
        <f t="array" ref="L26">IF(D26="","",0.5*(D26+SUMPRODUCT(($B$1461:$B$1491=$J26)*1,D$1461:D$1491)))</f>
        <v>0.31810685361018759</v>
      </c>
      <c r="M26" s="2" cm="1">
        <f t="array" ref="M26">IF(E26="","",0.5*(E26+SUMPRODUCT(($B$1461:$B$1491=$J26)*1,E$1461:E$1491)))</f>
        <v>0.38454548953694923</v>
      </c>
      <c r="N26" s="2" cm="1">
        <f t="array" ref="N26">IF(F26="","",0.5*(F26+SUMPRODUCT(($B$1461:$B$1491=$J26)*1,F$1461:F$1491)))</f>
        <v>0.41228066026907029</v>
      </c>
      <c r="O26" s="2" cm="1">
        <f t="array" ref="O26">IF(G26="","",0.5*(G26+SUMPRODUCT(($B$1461:$B$1491=$J26)*1,G$1461:G$1491)))</f>
        <v>0.42527021960984812</v>
      </c>
    </row>
    <row r="27" spans="1:15" x14ac:dyDescent="0.55000000000000004">
      <c r="A27" s="3">
        <v>1</v>
      </c>
      <c r="B27" s="3">
        <v>24</v>
      </c>
      <c r="C27" s="2">
        <f>IF(logVir!C27="","",労働コスト!C27/SUM(資本サービス!C27,労働コスト!C27))</f>
        <v>0.71862707437045792</v>
      </c>
      <c r="D27" s="2">
        <f>IF(logVir!D27="","",労働コスト!D27/SUM(資本サービス!D27,労働コスト!D27))</f>
        <v>0.7386394116771573</v>
      </c>
      <c r="E27" s="2">
        <f>IF(logVir!E27="","",労働コスト!E27/SUM(資本サービス!E27,労働コスト!E27))</f>
        <v>0.78568355140805679</v>
      </c>
      <c r="F27" s="2">
        <f>IF(logVir!F27="","",労働コスト!F27/SUM(資本サービス!F27,労働コスト!F27))</f>
        <v>0.78579210741265249</v>
      </c>
      <c r="G27" s="2">
        <f>IF(logVir!G27="","",労働コスト!G27/SUM(資本サービス!G27,労働コスト!G27))</f>
        <v>0.76890614192373208</v>
      </c>
      <c r="I27" s="3">
        <v>1</v>
      </c>
      <c r="J27" s="3">
        <v>24</v>
      </c>
      <c r="K27" s="2" cm="1">
        <f t="array" ref="K27">IF(C27="","",0.5*(C27+SUMPRODUCT(($B$1461:$B$1491=$J27)*1,C$1461:C$1491)))</f>
        <v>0.71522332539131539</v>
      </c>
      <c r="L27" s="2" cm="1">
        <f t="array" ref="L27">IF(D27="","",0.5*(D27+SUMPRODUCT(($B$1461:$B$1491=$J27)*1,D$1461:D$1491)))</f>
        <v>0.73784158629789198</v>
      </c>
      <c r="M27" s="2" cm="1">
        <f t="array" ref="M27">IF(E27="","",0.5*(E27+SUMPRODUCT(($B$1461:$B$1491=$J27)*1,E$1461:E$1491)))</f>
        <v>0.76846841553742717</v>
      </c>
      <c r="N27" s="2" cm="1">
        <f t="array" ref="N27">IF(F27="","",0.5*(F27+SUMPRODUCT(($B$1461:$B$1491=$J27)*1,F$1461:F$1491)))</f>
        <v>0.77713754628152998</v>
      </c>
      <c r="O27" s="2" cm="1">
        <f t="array" ref="O27">IF(G27="","",0.5*(G27+SUMPRODUCT(($B$1461:$B$1491=$J27)*1,G$1461:G$1491)))</f>
        <v>0.77447395518906093</v>
      </c>
    </row>
    <row r="28" spans="1:15" x14ac:dyDescent="0.55000000000000004">
      <c r="A28" s="3">
        <v>1</v>
      </c>
      <c r="B28" s="3">
        <v>25</v>
      </c>
      <c r="C28" s="2">
        <f>IF(logVir!C28="","",労働コスト!C28/SUM(資本サービス!C28,労働コスト!C28))</f>
        <v>0.75322857532403642</v>
      </c>
      <c r="D28" s="2">
        <f>IF(logVir!D28="","",労働コスト!D28/SUM(資本サービス!D28,労働コスト!D28))</f>
        <v>0.76581982983277241</v>
      </c>
      <c r="E28" s="2">
        <f>IF(logVir!E28="","",労働コスト!E28/SUM(資本サービス!E28,労働コスト!E28))</f>
        <v>0.78620829386918001</v>
      </c>
      <c r="F28" s="2">
        <f>IF(logVir!F28="","",労働コスト!F28/SUM(資本サービス!F28,労働コスト!F28))</f>
        <v>0.80078566699760867</v>
      </c>
      <c r="G28" s="2">
        <f>IF(logVir!G28="","",労働コスト!G28/SUM(資本サービス!G28,労働コスト!G28))</f>
        <v>0.7920275880049934</v>
      </c>
      <c r="I28" s="3">
        <v>1</v>
      </c>
      <c r="J28" s="3">
        <v>25</v>
      </c>
      <c r="K28" s="2" cm="1">
        <f t="array" ref="K28">IF(C28="","",0.5*(C28+SUMPRODUCT(($B$1461:$B$1491=$J28)*1,C$1461:C$1491)))</f>
        <v>0.77734980904800899</v>
      </c>
      <c r="L28" s="2" cm="1">
        <f t="array" ref="L28">IF(D28="","",0.5*(D28+SUMPRODUCT(($B$1461:$B$1491=$J28)*1,D$1461:D$1491)))</f>
        <v>0.78438255998398354</v>
      </c>
      <c r="M28" s="2" cm="1">
        <f t="array" ref="M28">IF(E28="","",0.5*(E28+SUMPRODUCT(($B$1461:$B$1491=$J28)*1,E$1461:E$1491)))</f>
        <v>0.79419404447787723</v>
      </c>
      <c r="N28" s="2" cm="1">
        <f t="array" ref="N28">IF(F28="","",0.5*(F28+SUMPRODUCT(($B$1461:$B$1491=$J28)*1,F$1461:F$1491)))</f>
        <v>0.80088372742996872</v>
      </c>
      <c r="O28" s="2" cm="1">
        <f t="array" ref="O28">IF(G28="","",0.5*(G28+SUMPRODUCT(($B$1461:$B$1491=$J28)*1,G$1461:G$1491)))</f>
        <v>0.79718005799583214</v>
      </c>
    </row>
    <row r="29" spans="1:15" x14ac:dyDescent="0.55000000000000004">
      <c r="A29" s="3">
        <v>1</v>
      </c>
      <c r="B29" s="3">
        <v>26</v>
      </c>
      <c r="C29" s="2">
        <f>IF(logVir!C29="","",労働コスト!C29/SUM(資本サービス!C29,労働コスト!C29))</f>
        <v>0.23863834709433676</v>
      </c>
      <c r="D29" s="2">
        <f>IF(logVir!D29="","",労働コスト!D29/SUM(資本サービス!D29,労働コスト!D29))</f>
        <v>0.33051651717166991</v>
      </c>
      <c r="E29" s="2">
        <f>IF(logVir!E29="","",労働コスト!E29/SUM(資本サービス!E29,労働コスト!E29))</f>
        <v>0.38284232266104501</v>
      </c>
      <c r="F29" s="2">
        <f>IF(logVir!F29="","",労働コスト!F29/SUM(資本サービス!F29,労働コスト!F29))</f>
        <v>0.37742414376064953</v>
      </c>
      <c r="G29" s="2">
        <f>IF(logVir!G29="","",労働コスト!G29/SUM(資本サービス!G29,労働コスト!G29))</f>
        <v>0.38699349157608276</v>
      </c>
      <c r="I29" s="3">
        <v>1</v>
      </c>
      <c r="J29" s="3">
        <v>26</v>
      </c>
      <c r="K29" s="2" cm="1">
        <f t="array" ref="K29">IF(C29="","",0.5*(C29+SUMPRODUCT(($B$1461:$B$1491=$J29)*1,C$1461:C$1491)))</f>
        <v>0.27375689130083075</v>
      </c>
      <c r="L29" s="2" cm="1">
        <f t="array" ref="L29">IF(D29="","",0.5*(D29+SUMPRODUCT(($B$1461:$B$1491=$J29)*1,D$1461:D$1491)))</f>
        <v>0.35308497992330856</v>
      </c>
      <c r="M29" s="2" cm="1">
        <f t="array" ref="M29">IF(E29="","",0.5*(E29+SUMPRODUCT(($B$1461:$B$1491=$J29)*1,E$1461:E$1491)))</f>
        <v>0.4144856107225825</v>
      </c>
      <c r="N29" s="2" cm="1">
        <f t="array" ref="N29">IF(F29="","",0.5*(F29+SUMPRODUCT(($B$1461:$B$1491=$J29)*1,F$1461:F$1491)))</f>
        <v>0.39936548660433019</v>
      </c>
      <c r="O29" s="2" cm="1">
        <f t="array" ref="O29">IF(G29="","",0.5*(G29+SUMPRODUCT(($B$1461:$B$1491=$J29)*1,G$1461:G$1491)))</f>
        <v>0.40567968591791581</v>
      </c>
    </row>
    <row r="30" spans="1:15" x14ac:dyDescent="0.55000000000000004">
      <c r="A30" s="3">
        <v>1</v>
      </c>
      <c r="B30" s="3">
        <v>27</v>
      </c>
      <c r="C30" s="2">
        <f>IF(logVir!C30="","",労働コスト!C30/SUM(資本サービス!C30,労働コスト!C30))</f>
        <v>0.77758488387531466</v>
      </c>
      <c r="D30" s="2">
        <f>IF(logVir!D30="","",労働コスト!D30/SUM(資本サービス!D30,労働コスト!D30))</f>
        <v>0.80015545483294104</v>
      </c>
      <c r="E30" s="2">
        <f>IF(logVir!E30="","",労働コスト!E30/SUM(資本サービス!E30,労働コスト!E30))</f>
        <v>0.79624234704570884</v>
      </c>
      <c r="F30" s="2">
        <f>IF(logVir!F30="","",労働コスト!F30/SUM(資本サービス!F30,労働コスト!F30))</f>
        <v>0.79687719359111353</v>
      </c>
      <c r="G30" s="2">
        <f>IF(logVir!G30="","",労働コスト!G30/SUM(資本サービス!G30,労働コスト!G30))</f>
        <v>0.81898831557879037</v>
      </c>
      <c r="I30" s="3">
        <v>1</v>
      </c>
      <c r="J30" s="3">
        <v>27</v>
      </c>
      <c r="K30" s="2" cm="1">
        <f t="array" ref="K30">IF(C30="","",0.5*(C30+SUMPRODUCT(($B$1461:$B$1491=$J30)*1,C$1461:C$1491)))</f>
        <v>0.78324749689678674</v>
      </c>
      <c r="L30" s="2" cm="1">
        <f t="array" ref="L30">IF(D30="","",0.5*(D30+SUMPRODUCT(($B$1461:$B$1491=$J30)*1,D$1461:D$1491)))</f>
        <v>0.79728914390355854</v>
      </c>
      <c r="M30" s="2" cm="1">
        <f t="array" ref="M30">IF(E30="","",0.5*(E30+SUMPRODUCT(($B$1461:$B$1491=$J30)*1,E$1461:E$1491)))</f>
        <v>0.79635887764780167</v>
      </c>
      <c r="N30" s="2" cm="1">
        <f t="array" ref="N30">IF(F30="","",0.5*(F30+SUMPRODUCT(($B$1461:$B$1491=$J30)*1,F$1461:F$1491)))</f>
        <v>0.79847362482539563</v>
      </c>
      <c r="O30" s="2" cm="1">
        <f t="array" ref="O30">IF(G30="","",0.5*(G30+SUMPRODUCT(($B$1461:$B$1491=$J30)*1,G$1461:G$1491)))</f>
        <v>0.81605956492851184</v>
      </c>
    </row>
    <row r="31" spans="1:15" x14ac:dyDescent="0.55000000000000004">
      <c r="A31" s="3">
        <v>1</v>
      </c>
      <c r="B31" s="3">
        <v>28</v>
      </c>
      <c r="C31" s="2">
        <f>IF(logVir!C31="","",労働コスト!C31/SUM(資本サービス!C31,労働コスト!C31))</f>
        <v>0.63269928672294196</v>
      </c>
      <c r="D31" s="2">
        <f>IF(logVir!D31="","",労働コスト!D31/SUM(資本サービス!D31,労働コスト!D31))</f>
        <v>0.66774162665277348</v>
      </c>
      <c r="E31" s="2">
        <f>IF(logVir!E31="","",労働コスト!E31/SUM(資本サービス!E31,労働コスト!E31))</f>
        <v>0.70922891951612799</v>
      </c>
      <c r="F31" s="2">
        <f>IF(logVir!F31="","",労働コスト!F31/SUM(資本サービス!F31,労働コスト!F31))</f>
        <v>0.69667974357552986</v>
      </c>
      <c r="G31" s="2">
        <f>IF(logVir!G31="","",労働コスト!G31/SUM(資本サービス!G31,労働コスト!G31))</f>
        <v>0.68395560356182394</v>
      </c>
      <c r="I31" s="3">
        <v>1</v>
      </c>
      <c r="J31" s="3">
        <v>28</v>
      </c>
      <c r="K31" s="2" cm="1">
        <f t="array" ref="K31">IF(C31="","",0.5*(C31+SUMPRODUCT(($B$1461:$B$1491=$J31)*1,C$1461:C$1491)))</f>
        <v>0.61523955656658935</v>
      </c>
      <c r="L31" s="2" cm="1">
        <f t="array" ref="L31">IF(D31="","",0.5*(D31+SUMPRODUCT(($B$1461:$B$1491=$J31)*1,D$1461:D$1491)))</f>
        <v>0.6555634560915129</v>
      </c>
      <c r="M31" s="2" cm="1">
        <f t="array" ref="M31">IF(E31="","",0.5*(E31+SUMPRODUCT(($B$1461:$B$1491=$J31)*1,E$1461:E$1491)))</f>
        <v>0.69159287044899709</v>
      </c>
      <c r="N31" s="2" cm="1">
        <f t="array" ref="N31">IF(F31="","",0.5*(F31+SUMPRODUCT(($B$1461:$B$1491=$J31)*1,F$1461:F$1491)))</f>
        <v>0.68196075363217723</v>
      </c>
      <c r="O31" s="2" cm="1">
        <f t="array" ref="O31">IF(G31="","",0.5*(G31+SUMPRODUCT(($B$1461:$B$1491=$J31)*1,G$1461:G$1491)))</f>
        <v>0.66948396387375286</v>
      </c>
    </row>
    <row r="32" spans="1:15" x14ac:dyDescent="0.55000000000000004">
      <c r="A32" s="3">
        <v>1</v>
      </c>
      <c r="B32" s="3">
        <v>29</v>
      </c>
      <c r="C32" s="2">
        <f>IF(logVir!C32="","",労働コスト!C32/SUM(資本サービス!C32,労働コスト!C32))</f>
        <v>0.81177968609507523</v>
      </c>
      <c r="D32" s="2">
        <f>IF(logVir!D32="","",労働コスト!D32/SUM(資本サービス!D32,労働コスト!D32))</f>
        <v>0.75882061252542388</v>
      </c>
      <c r="E32" s="2">
        <f>IF(logVir!E32="","",労働コスト!E32/SUM(資本サービス!E32,労働コスト!E32))</f>
        <v>0.86586548223558946</v>
      </c>
      <c r="F32" s="2">
        <f>IF(logVir!F32="","",労働コスト!F32/SUM(資本サービス!F32,労働コスト!F32))</f>
        <v>0.82092410343130184</v>
      </c>
      <c r="G32" s="2">
        <f>IF(logVir!G32="","",労働コスト!G32/SUM(資本サービス!G32,労働コスト!G32))</f>
        <v>0.80913479004466893</v>
      </c>
      <c r="I32" s="3">
        <v>1</v>
      </c>
      <c r="J32" s="3">
        <v>29</v>
      </c>
      <c r="K32" s="2" cm="1">
        <f t="array" ref="K32">IF(C32="","",0.5*(C32+SUMPRODUCT(($B$1461:$B$1491=$J32)*1,C$1461:C$1491)))</f>
        <v>0.81011738998104077</v>
      </c>
      <c r="L32" s="2" cm="1">
        <f t="array" ref="L32">IF(D32="","",0.5*(D32+SUMPRODUCT(($B$1461:$B$1491=$J32)*1,D$1461:D$1491)))</f>
        <v>0.78253115066746581</v>
      </c>
      <c r="M32" s="2" cm="1">
        <f t="array" ref="M32">IF(E32="","",0.5*(E32+SUMPRODUCT(($B$1461:$B$1491=$J32)*1,E$1461:E$1491)))</f>
        <v>0.8532471028270987</v>
      </c>
      <c r="N32" s="2" cm="1">
        <f t="array" ref="N32">IF(F32="","",0.5*(F32+SUMPRODUCT(($B$1461:$B$1491=$J32)*1,F$1461:F$1491)))</f>
        <v>0.82267031656228806</v>
      </c>
      <c r="O32" s="2" cm="1">
        <f t="array" ref="O32">IF(G32="","",0.5*(G32+SUMPRODUCT(($B$1461:$B$1491=$J32)*1,G$1461:G$1491)))</f>
        <v>0.82266699530547061</v>
      </c>
    </row>
    <row r="33" spans="1:15" x14ac:dyDescent="0.55000000000000004">
      <c r="A33" s="3">
        <v>1</v>
      </c>
      <c r="B33" s="3">
        <v>30</v>
      </c>
      <c r="C33" s="2">
        <f>IF(logVir!C33="","",労働コスト!C33/SUM(資本サービス!C33,労働コスト!C33))</f>
        <v>0.88957763229267095</v>
      </c>
      <c r="D33" s="2">
        <f>IF(logVir!D33="","",労働コスト!D33/SUM(資本サービス!D33,労働コスト!D33))</f>
        <v>0.89234520471715717</v>
      </c>
      <c r="E33" s="2">
        <f>IF(logVir!E33="","",労働コスト!E33/SUM(資本サービス!E33,労働コスト!E33))</f>
        <v>0.87994680389485025</v>
      </c>
      <c r="F33" s="2">
        <f>IF(logVir!F33="","",労働コスト!F33/SUM(資本サービス!F33,労働コスト!F33))</f>
        <v>0.88223890481812051</v>
      </c>
      <c r="G33" s="2">
        <f>IF(logVir!G33="","",労働コスト!G33/SUM(資本サービス!G33,労働コスト!G33))</f>
        <v>0.89228700872059152</v>
      </c>
      <c r="I33" s="3">
        <v>1</v>
      </c>
      <c r="J33" s="3">
        <v>30</v>
      </c>
      <c r="K33" s="2" cm="1">
        <f t="array" ref="K33">IF(C33="","",0.5*(C33+SUMPRODUCT(($B$1461:$B$1491=$J33)*1,C$1461:C$1491)))</f>
        <v>0.87758395750363782</v>
      </c>
      <c r="L33" s="2" cm="1">
        <f t="array" ref="L33">IF(D33="","",0.5*(D33+SUMPRODUCT(($B$1461:$B$1491=$J33)*1,D$1461:D$1491)))</f>
        <v>0.88953209143813139</v>
      </c>
      <c r="M33" s="2" cm="1">
        <f t="array" ref="M33">IF(E33="","",0.5*(E33+SUMPRODUCT(($B$1461:$B$1491=$J33)*1,E$1461:E$1491)))</f>
        <v>0.88874571795341384</v>
      </c>
      <c r="N33" s="2" cm="1">
        <f t="array" ref="N33">IF(F33="","",0.5*(F33+SUMPRODUCT(($B$1461:$B$1491=$J33)*1,F$1461:F$1491)))</f>
        <v>0.89197371998154384</v>
      </c>
      <c r="O33" s="2" cm="1">
        <f t="array" ref="O33">IF(G33="","",0.5*(G33+SUMPRODUCT(($B$1461:$B$1491=$J33)*1,G$1461:G$1491)))</f>
        <v>0.90327012744124247</v>
      </c>
    </row>
    <row r="34" spans="1:15" x14ac:dyDescent="0.55000000000000004">
      <c r="A34" s="3">
        <v>1</v>
      </c>
      <c r="B34" s="3">
        <v>31</v>
      </c>
      <c r="C34" s="2">
        <f>IF(logVir!C34="","",労働コスト!C34/SUM(資本サービス!C34,労働コスト!C34))</f>
        <v>0.77022320629151508</v>
      </c>
      <c r="D34" s="2">
        <f>IF(logVir!D34="","",労働コスト!D34/SUM(資本サービス!D34,労働コスト!D34))</f>
        <v>0.75625217256284261</v>
      </c>
      <c r="E34" s="2">
        <f>IF(logVir!E34="","",労働コスト!E34/SUM(資本サービス!E34,労働コスト!E34))</f>
        <v>0.79297709962624252</v>
      </c>
      <c r="F34" s="2">
        <f>IF(logVir!F34="","",労働コスト!F34/SUM(資本サービス!F34,労働コスト!F34))</f>
        <v>0.78793115389224944</v>
      </c>
      <c r="G34" s="2">
        <f>IF(logVir!G34="","",労働コスト!G34/SUM(資本サービス!G34,労働コスト!G34))</f>
        <v>0.79971204270516172</v>
      </c>
      <c r="I34" s="3">
        <v>1</v>
      </c>
      <c r="J34" s="3">
        <v>31</v>
      </c>
      <c r="K34" s="2" cm="1">
        <f t="array" ref="K34">IF(C34="","",0.5*(C34+SUMPRODUCT(($B$1461:$B$1491=$J34)*1,C$1461:C$1491)))</f>
        <v>0.76962445446287608</v>
      </c>
      <c r="L34" s="2" cm="1">
        <f t="array" ref="L34">IF(D34="","",0.5*(D34+SUMPRODUCT(($B$1461:$B$1491=$J34)*1,D$1461:D$1491)))</f>
        <v>0.75595415457328385</v>
      </c>
      <c r="M34" s="2" cm="1">
        <f t="array" ref="M34">IF(E34="","",0.5*(E34+SUMPRODUCT(($B$1461:$B$1491=$J34)*1,E$1461:E$1491)))</f>
        <v>0.78912577600113953</v>
      </c>
      <c r="N34" s="2" cm="1">
        <f t="array" ref="N34">IF(F34="","",0.5*(F34+SUMPRODUCT(($B$1461:$B$1491=$J34)*1,F$1461:F$1491)))</f>
        <v>0.79086246557308915</v>
      </c>
      <c r="O34" s="2" cm="1">
        <f t="array" ref="O34">IF(G34="","",0.5*(G34+SUMPRODUCT(($B$1461:$B$1491=$J34)*1,G$1461:G$1491)))</f>
        <v>0.79963767918298212</v>
      </c>
    </row>
    <row r="35" spans="1:15" x14ac:dyDescent="0.55000000000000004">
      <c r="A35" s="3">
        <v>2</v>
      </c>
      <c r="B35" s="3">
        <v>1</v>
      </c>
      <c r="C35" s="2">
        <f>IF(logVir!C35="","",労働コスト!C35/SUM(資本サービス!C35,労働コスト!C35))</f>
        <v>0.53730151282419625</v>
      </c>
      <c r="D35" s="2">
        <f>IF(logVir!D35="","",労働コスト!D35/SUM(資本サービス!D35,労働コスト!D35))</f>
        <v>0.72667106977103435</v>
      </c>
      <c r="E35" s="2">
        <f>IF(logVir!E35="","",労働コスト!E35/SUM(資本サービス!E35,労働コスト!E35))</f>
        <v>0.77003587023203224</v>
      </c>
      <c r="F35" s="2">
        <f>IF(logVir!F35="","",労働コスト!F35/SUM(資本サービス!F35,労働コスト!F35))</f>
        <v>0.77780823736692206</v>
      </c>
      <c r="G35" s="2">
        <f>IF(logVir!G35="","",労働コスト!G35/SUM(資本サービス!G35,労働コスト!G35))</f>
        <v>0.80801178421967779</v>
      </c>
      <c r="I35" s="3">
        <v>2</v>
      </c>
      <c r="J35" s="3">
        <v>1</v>
      </c>
      <c r="K35" s="2" cm="1">
        <f t="array" ref="K35">IF(C35="","",0.5*(C35+SUMPRODUCT(($B$1461:$B$1491=$J35)*1,C$1461:C$1491)))</f>
        <v>0.53071913143139737</v>
      </c>
      <c r="L35" s="2" cm="1">
        <f t="array" ref="L35">IF(D35="","",0.5*(D35+SUMPRODUCT(($B$1461:$B$1491=$J35)*1,D$1461:D$1491)))</f>
        <v>0.68791732251235904</v>
      </c>
      <c r="M35" s="2" cm="1">
        <f t="array" ref="M35">IF(E35="","",0.5*(E35+SUMPRODUCT(($B$1461:$B$1491=$J35)*1,E$1461:E$1491)))</f>
        <v>0.71590232803541354</v>
      </c>
      <c r="N35" s="2" cm="1">
        <f t="array" ref="N35">IF(F35="","",0.5*(F35+SUMPRODUCT(($B$1461:$B$1491=$J35)*1,F$1461:F$1491)))</f>
        <v>0.71772487132276297</v>
      </c>
      <c r="O35" s="2" cm="1">
        <f t="array" ref="O35">IF(G35="","",0.5*(G35+SUMPRODUCT(($B$1461:$B$1491=$J35)*1,G$1461:G$1491)))</f>
        <v>0.74428819786619982</v>
      </c>
    </row>
    <row r="36" spans="1:15" x14ac:dyDescent="0.55000000000000004">
      <c r="A36" s="3">
        <v>2</v>
      </c>
      <c r="B36" s="3">
        <v>2</v>
      </c>
      <c r="C36" s="2">
        <f>IF(logVir!C36="","",労働コスト!C36/SUM(資本サービス!C36,労働コスト!C36))</f>
        <v>0.34312489121126577</v>
      </c>
      <c r="D36" s="2">
        <f>IF(logVir!D36="","",労働コスト!D36/SUM(資本サービス!D36,労働コスト!D36))</f>
        <v>0.57229332534351152</v>
      </c>
      <c r="E36" s="2">
        <f>IF(logVir!E36="","",労働コスト!E36/SUM(資本サービス!E36,労働コスト!E36))</f>
        <v>0.60532233506843436</v>
      </c>
      <c r="F36" s="2">
        <f>IF(logVir!F36="","",労働コスト!F36/SUM(資本サービス!F36,労働コスト!F36))</f>
        <v>0.56318998851973989</v>
      </c>
      <c r="G36" s="2">
        <f>IF(logVir!G36="","",労働コスト!G36/SUM(資本サービス!G36,労働コスト!G36))</f>
        <v>0.60690786917653561</v>
      </c>
      <c r="I36" s="3">
        <v>2</v>
      </c>
      <c r="J36" s="3">
        <v>2</v>
      </c>
      <c r="K36" s="2" cm="1">
        <f t="array" ref="K36">IF(C36="","",0.5*(C36+SUMPRODUCT(($B$1461:$B$1491=$J36)*1,C$1461:C$1491)))</f>
        <v>0.43383921192336172</v>
      </c>
      <c r="L36" s="2" cm="1">
        <f t="array" ref="L36">IF(D36="","",0.5*(D36+SUMPRODUCT(($B$1461:$B$1491=$J36)*1,D$1461:D$1491)))</f>
        <v>0.58245567930687225</v>
      </c>
      <c r="M36" s="2" cm="1">
        <f t="array" ref="M36">IF(E36="","",0.5*(E36+SUMPRODUCT(($B$1461:$B$1491=$J36)*1,E$1461:E$1491)))</f>
        <v>0.56180886502271288</v>
      </c>
      <c r="N36" s="2" cm="1">
        <f t="array" ref="N36">IF(F36="","",0.5*(F36+SUMPRODUCT(($B$1461:$B$1491=$J36)*1,F$1461:F$1491)))</f>
        <v>0.5395887068400782</v>
      </c>
      <c r="O36" s="2" cm="1">
        <f t="array" ref="O36">IF(G36="","",0.5*(G36+SUMPRODUCT(($B$1461:$B$1491=$J36)*1,G$1461:G$1491)))</f>
        <v>0.60000140684938774</v>
      </c>
    </row>
    <row r="37" spans="1:15" x14ac:dyDescent="0.55000000000000004">
      <c r="A37" s="3">
        <v>2</v>
      </c>
      <c r="B37" s="3">
        <v>3</v>
      </c>
      <c r="C37" s="2">
        <f>IF(logVir!C37="","",労働コスト!C37/SUM(資本サービス!C37,労働コスト!C37))</f>
        <v>0.73249928322021707</v>
      </c>
      <c r="D37" s="2">
        <f>IF(logVir!D37="","",労働コスト!D37/SUM(資本サービス!D37,労働コスト!D37))</f>
        <v>0.74191474986136008</v>
      </c>
      <c r="E37" s="2">
        <f>IF(logVir!E37="","",労働コスト!E37/SUM(資本サービス!E37,労働コスト!E37))</f>
        <v>0.77037089456066499</v>
      </c>
      <c r="F37" s="2">
        <f>IF(logVir!F37="","",労働コスト!F37/SUM(資本サービス!F37,労働コスト!F37))</f>
        <v>0.77366418995090402</v>
      </c>
      <c r="G37" s="2">
        <f>IF(logVir!G37="","",労働コスト!G37/SUM(資本サービス!G37,労働コスト!G37))</f>
        <v>0.79765272602262993</v>
      </c>
      <c r="I37" s="3">
        <v>2</v>
      </c>
      <c r="J37" s="3">
        <v>3</v>
      </c>
      <c r="K37" s="2" cm="1">
        <f t="array" ref="K37">IF(C37="","",0.5*(C37+SUMPRODUCT(($B$1461:$B$1491=$J37)*1,C$1461:C$1491)))</f>
        <v>0.71493366551210391</v>
      </c>
      <c r="L37" s="2" cm="1">
        <f t="array" ref="L37">IF(D37="","",0.5*(D37+SUMPRODUCT(($B$1461:$B$1491=$J37)*1,D$1461:D$1491)))</f>
        <v>0.73716795064894614</v>
      </c>
      <c r="M37" s="2" cm="1">
        <f t="array" ref="M37">IF(E37="","",0.5*(E37+SUMPRODUCT(($B$1461:$B$1491=$J37)*1,E$1461:E$1491)))</f>
        <v>0.75947484372592156</v>
      </c>
      <c r="N37" s="2" cm="1">
        <f t="array" ref="N37">IF(F37="","",0.5*(F37+SUMPRODUCT(($B$1461:$B$1491=$J37)*1,F$1461:F$1491)))</f>
        <v>0.76025722876822299</v>
      </c>
      <c r="O37" s="2" cm="1">
        <f t="array" ref="O37">IF(G37="","",0.5*(G37+SUMPRODUCT(($B$1461:$B$1491=$J37)*1,G$1461:G$1491)))</f>
        <v>0.78867138000047987</v>
      </c>
    </row>
    <row r="38" spans="1:15" x14ac:dyDescent="0.55000000000000004">
      <c r="A38" s="3">
        <v>2</v>
      </c>
      <c r="B38" s="3">
        <v>4</v>
      </c>
      <c r="C38" s="2">
        <f>IF(logVir!C38="","",労働コスト!C38/SUM(資本サービス!C38,労働コスト!C38))</f>
        <v>0.9123264532312696</v>
      </c>
      <c r="D38" s="2">
        <f>IF(logVir!D38="","",労働コスト!D38/SUM(資本サービス!D38,労働コスト!D38))</f>
        <v>0.88998286121221759</v>
      </c>
      <c r="E38" s="2">
        <f>IF(logVir!E38="","",労働コスト!E38/SUM(資本サービス!E38,労働コスト!E38))</f>
        <v>0.88394029294933696</v>
      </c>
      <c r="F38" s="2">
        <f>IF(logVir!F38="","",労働コスト!F38/SUM(資本サービス!F38,労働コスト!F38))</f>
        <v>0.88447970215350191</v>
      </c>
      <c r="G38" s="2">
        <f>IF(logVir!G38="","",労働コスト!G38/SUM(資本サービス!G38,労働コスト!G38))</f>
        <v>0.88553258626159592</v>
      </c>
      <c r="I38" s="3">
        <v>2</v>
      </c>
      <c r="J38" s="3">
        <v>4</v>
      </c>
      <c r="K38" s="2" cm="1">
        <f t="array" ref="K38">IF(C38="","",0.5*(C38+SUMPRODUCT(($B$1461:$B$1491=$J38)*1,C$1461:C$1491)))</f>
        <v>0.83708412400857313</v>
      </c>
      <c r="L38" s="2" cm="1">
        <f t="array" ref="L38">IF(D38="","",0.5*(D38+SUMPRODUCT(($B$1461:$B$1491=$J38)*1,D$1461:D$1491)))</f>
        <v>0.8142946469631458</v>
      </c>
      <c r="M38" s="2" cm="1">
        <f t="array" ref="M38">IF(E38="","",0.5*(E38+SUMPRODUCT(($B$1461:$B$1491=$J38)*1,E$1461:E$1491)))</f>
        <v>0.81894283594603801</v>
      </c>
      <c r="N38" s="2" cm="1">
        <f t="array" ref="N38">IF(F38="","",0.5*(F38+SUMPRODUCT(($B$1461:$B$1491=$J38)*1,F$1461:F$1491)))</f>
        <v>0.81587941975450995</v>
      </c>
      <c r="O38" s="2" cm="1">
        <f t="array" ref="O38">IF(G38="","",0.5*(G38+SUMPRODUCT(($B$1461:$B$1491=$J38)*1,G$1461:G$1491)))</f>
        <v>0.82780402338541503</v>
      </c>
    </row>
    <row r="39" spans="1:15" x14ac:dyDescent="0.55000000000000004">
      <c r="A39" s="3">
        <v>2</v>
      </c>
      <c r="B39" s="3">
        <v>5</v>
      </c>
      <c r="C39" s="2">
        <f>IF(logVir!C39="","",労働コスト!C39/SUM(資本サービス!C39,労働コスト!C39))</f>
        <v>0.38809373312522749</v>
      </c>
      <c r="D39" s="2">
        <f>IF(logVir!D39="","",労働コスト!D39/SUM(資本サービス!D39,労働コスト!D39))</f>
        <v>0.42057497072601996</v>
      </c>
      <c r="E39" s="2">
        <f>IF(logVir!E39="","",労働コスト!E39/SUM(資本サービス!E39,労働コスト!E39))</f>
        <v>0.45855086786472599</v>
      </c>
      <c r="F39" s="2">
        <f>IF(logVir!F39="","",労働コスト!F39/SUM(資本サービス!F39,労働コスト!F39))</f>
        <v>0.47654897889572934</v>
      </c>
      <c r="G39" s="2">
        <f>IF(logVir!G39="","",労働コスト!G39/SUM(資本サービス!G39,労働コスト!G39))</f>
        <v>0.51858747158586094</v>
      </c>
      <c r="I39" s="3">
        <v>2</v>
      </c>
      <c r="J39" s="3">
        <v>5</v>
      </c>
      <c r="K39" s="2" cm="1">
        <f t="array" ref="K39">IF(C39="","",0.5*(C39+SUMPRODUCT(($B$1461:$B$1491=$J39)*1,C$1461:C$1491)))</f>
        <v>0.51651790559507615</v>
      </c>
      <c r="L39" s="2" cm="1">
        <f t="array" ref="L39">IF(D39="","",0.5*(D39+SUMPRODUCT(($B$1461:$B$1491=$J39)*1,D$1461:D$1491)))</f>
        <v>0.54963043484366325</v>
      </c>
      <c r="M39" s="2" cm="1">
        <f t="array" ref="M39">IF(E39="","",0.5*(E39+SUMPRODUCT(($B$1461:$B$1491=$J39)*1,E$1461:E$1491)))</f>
        <v>0.58140916122839004</v>
      </c>
      <c r="N39" s="2" cm="1">
        <f t="array" ref="N39">IF(F39="","",0.5*(F39+SUMPRODUCT(($B$1461:$B$1491=$J39)*1,F$1461:F$1491)))</f>
        <v>0.59390526398507448</v>
      </c>
      <c r="O39" s="2" cm="1">
        <f t="array" ref="O39">IF(G39="","",0.5*(G39+SUMPRODUCT(($B$1461:$B$1491=$J39)*1,G$1461:G$1491)))</f>
        <v>0.62632573009463754</v>
      </c>
    </row>
    <row r="40" spans="1:15" x14ac:dyDescent="0.55000000000000004">
      <c r="A40" s="3">
        <v>2</v>
      </c>
      <c r="B40" s="3">
        <v>6</v>
      </c>
      <c r="C40" s="2">
        <f>IF(logVir!C40="","",労働コスト!C40/SUM(資本サービス!C40,労働コスト!C40))</f>
        <v>0.37215489310898203</v>
      </c>
      <c r="D40" s="2">
        <f>IF(logVir!D40="","",労働コスト!D40/SUM(資本サービス!D40,労働コスト!D40))</f>
        <v>0.35253452570107258</v>
      </c>
      <c r="E40" s="2">
        <f>IF(logVir!E40="","",労働コスト!E40/SUM(資本サービス!E40,労働コスト!E40))</f>
        <v>0.3387765327034839</v>
      </c>
      <c r="F40" s="2">
        <f>IF(logVir!F40="","",労働コスト!F40/SUM(資本サービス!F40,労働コスト!F40))</f>
        <v>0.32862381955993758</v>
      </c>
      <c r="G40" s="2">
        <f>IF(logVir!G40="","",労働コスト!G40/SUM(資本サービス!G40,労働コスト!G40))</f>
        <v>0.32720629831348075</v>
      </c>
      <c r="I40" s="3">
        <v>2</v>
      </c>
      <c r="J40" s="3">
        <v>6</v>
      </c>
      <c r="K40" s="2" cm="1">
        <f t="array" ref="K40">IF(C40="","",0.5*(C40+SUMPRODUCT(($B$1461:$B$1491=$J40)*1,C$1461:C$1491)))</f>
        <v>0.37643231376053482</v>
      </c>
      <c r="L40" s="2" cm="1">
        <f t="array" ref="L40">IF(D40="","",0.5*(D40+SUMPRODUCT(($B$1461:$B$1491=$J40)*1,D$1461:D$1491)))</f>
        <v>0.38329947002343234</v>
      </c>
      <c r="M40" s="2" cm="1">
        <f t="array" ref="M40">IF(E40="","",0.5*(E40+SUMPRODUCT(($B$1461:$B$1491=$J40)*1,E$1461:E$1491)))</f>
        <v>0.37512793443361914</v>
      </c>
      <c r="N40" s="2" cm="1">
        <f t="array" ref="N40">IF(F40="","",0.5*(F40+SUMPRODUCT(($B$1461:$B$1491=$J40)*1,F$1461:F$1491)))</f>
        <v>0.36533791570223462</v>
      </c>
      <c r="O40" s="2" cm="1">
        <f t="array" ref="O40">IF(G40="","",0.5*(G40+SUMPRODUCT(($B$1461:$B$1491=$J40)*1,G$1461:G$1491)))</f>
        <v>0.38217903329545078</v>
      </c>
    </row>
    <row r="41" spans="1:15" x14ac:dyDescent="0.55000000000000004">
      <c r="A41" s="3">
        <v>2</v>
      </c>
      <c r="B41" s="3">
        <v>7</v>
      </c>
      <c r="C41" s="2">
        <f>IF(logVir!C41="","",労働コスト!C41/SUM(資本サービス!C41,労働コスト!C41))</f>
        <v>0.52609404678240013</v>
      </c>
      <c r="D41" s="2">
        <f>IF(logVir!D41="","",労働コスト!D41/SUM(資本サービス!D41,労働コスト!D41))</f>
        <v>0.56975914934242899</v>
      </c>
      <c r="E41" s="2">
        <f>IF(logVir!E41="","",労働コスト!E41/SUM(資本サービス!E41,労働コスト!E41))</f>
        <v>0.56533505809610307</v>
      </c>
      <c r="F41" s="2">
        <f>IF(logVir!F41="","",労働コスト!F41/SUM(資本サービス!F41,労働コスト!F41))</f>
        <v>0.56950065681195594</v>
      </c>
      <c r="G41" s="2">
        <f>IF(logVir!G41="","",労働コスト!G41/SUM(資本サービス!G41,労働コスト!G41))</f>
        <v>0.50738985625962252</v>
      </c>
      <c r="I41" s="3">
        <v>2</v>
      </c>
      <c r="J41" s="3">
        <v>7</v>
      </c>
      <c r="K41" s="2" cm="1">
        <f t="array" ref="K41">IF(C41="","",0.5*(C41+SUMPRODUCT(($B$1461:$B$1491=$J41)*1,C$1461:C$1491)))</f>
        <v>0.57297384104705751</v>
      </c>
      <c r="L41" s="2" cm="1">
        <f t="array" ref="L41">IF(D41="","",0.5*(D41+SUMPRODUCT(($B$1461:$B$1491=$J41)*1,D$1461:D$1491)))</f>
        <v>0.6162921470522249</v>
      </c>
      <c r="M41" s="2" cm="1">
        <f t="array" ref="M41">IF(E41="","",0.5*(E41+SUMPRODUCT(($B$1461:$B$1491=$J41)*1,E$1461:E$1491)))</f>
        <v>0.62110889007563497</v>
      </c>
      <c r="N41" s="2" cm="1">
        <f t="array" ref="N41">IF(F41="","",0.5*(F41+SUMPRODUCT(($B$1461:$B$1491=$J41)*1,F$1461:F$1491)))</f>
        <v>0.62332959147618028</v>
      </c>
      <c r="O41" s="2" cm="1">
        <f t="array" ref="O41">IF(G41="","",0.5*(G41+SUMPRODUCT(($B$1461:$B$1491=$J41)*1,G$1461:G$1491)))</f>
        <v>0.60533737514314101</v>
      </c>
    </row>
    <row r="42" spans="1:15" x14ac:dyDescent="0.55000000000000004">
      <c r="A42" s="3">
        <v>2</v>
      </c>
      <c r="B42" s="3">
        <v>8</v>
      </c>
      <c r="C42" s="2">
        <f>IF(logVir!C42="","",労働コスト!C42/SUM(資本サービス!C42,労働コスト!C42))</f>
        <v>0.2009406870527907</v>
      </c>
      <c r="D42" s="2">
        <f>IF(logVir!D42="","",労働コスト!D42/SUM(資本サービス!D42,労働コスト!D42))</f>
        <v>0.24932726562085719</v>
      </c>
      <c r="E42" s="2">
        <f>IF(logVir!E42="","",労働コスト!E42/SUM(資本サービス!E42,労働コスト!E42))</f>
        <v>0.28751789933423555</v>
      </c>
      <c r="F42" s="2">
        <f>IF(logVir!F42="","",労働コスト!F42/SUM(資本サービス!F42,労働コスト!F42))</f>
        <v>0.30838051981025472</v>
      </c>
      <c r="G42" s="2">
        <f>IF(logVir!G42="","",労働コスト!G42/SUM(資本サービス!G42,労働コスト!G42))</f>
        <v>0.36289675086009571</v>
      </c>
      <c r="I42" s="3">
        <v>2</v>
      </c>
      <c r="J42" s="3">
        <v>8</v>
      </c>
      <c r="K42" s="2" cm="1">
        <f t="array" ref="K42">IF(C42="","",0.5*(C42+SUMPRODUCT(($B$1461:$B$1491=$J42)*1,C$1461:C$1491)))</f>
        <v>0.37538537978011827</v>
      </c>
      <c r="L42" s="2" cm="1">
        <f t="array" ref="L42">IF(D42="","",0.5*(D42+SUMPRODUCT(($B$1461:$B$1491=$J42)*1,D$1461:D$1491)))</f>
        <v>0.4241135359706264</v>
      </c>
      <c r="M42" s="2" cm="1">
        <f t="array" ref="M42">IF(E42="","",0.5*(E42+SUMPRODUCT(($B$1461:$B$1491=$J42)*1,E$1461:E$1491)))</f>
        <v>0.44345106209458468</v>
      </c>
      <c r="N42" s="2" cm="1">
        <f t="array" ref="N42">IF(F42="","",0.5*(F42+SUMPRODUCT(($B$1461:$B$1491=$J42)*1,F$1461:F$1491)))</f>
        <v>0.44936180239084522</v>
      </c>
      <c r="O42" s="2" cm="1">
        <f t="array" ref="O42">IF(G42="","",0.5*(G42+SUMPRODUCT(($B$1461:$B$1491=$J42)*1,G$1461:G$1491)))</f>
        <v>0.49089365664061091</v>
      </c>
    </row>
    <row r="43" spans="1:15" x14ac:dyDescent="0.55000000000000004">
      <c r="A43" s="3">
        <v>2</v>
      </c>
      <c r="B43" s="3">
        <v>9</v>
      </c>
      <c r="C43" s="2">
        <f>IF(logVir!C43="","",労働コスト!C43/SUM(資本サービス!C43,労働コスト!C43))</f>
        <v>0.76685836975907984</v>
      </c>
      <c r="D43" s="2">
        <f>IF(logVir!D43="","",労働コスト!D43/SUM(資本サービス!D43,労働コスト!D43))</f>
        <v>0.81997603853319623</v>
      </c>
      <c r="E43" s="2">
        <f>IF(logVir!E43="","",労働コスト!E43/SUM(資本サービス!E43,労働コスト!E43))</f>
        <v>0.83805580252887668</v>
      </c>
      <c r="F43" s="2">
        <f>IF(logVir!F43="","",労働コスト!F43/SUM(資本サービス!F43,労働コスト!F43))</f>
        <v>0.83550431132526537</v>
      </c>
      <c r="G43" s="2">
        <f>IF(logVir!G43="","",労働コスト!G43/SUM(資本サービス!G43,労働コスト!G43))</f>
        <v>0.84212610236342511</v>
      </c>
      <c r="I43" s="3">
        <v>2</v>
      </c>
      <c r="J43" s="3">
        <v>9</v>
      </c>
      <c r="K43" s="2" cm="1">
        <f t="array" ref="K43">IF(C43="","",0.5*(C43+SUMPRODUCT(($B$1461:$B$1491=$J43)*1,C$1461:C$1491)))</f>
        <v>0.78143562442152925</v>
      </c>
      <c r="L43" s="2" cm="1">
        <f t="array" ref="L43">IF(D43="","",0.5*(D43+SUMPRODUCT(($B$1461:$B$1491=$J43)*1,D$1461:D$1491)))</f>
        <v>0.81355163776790329</v>
      </c>
      <c r="M43" s="2" cm="1">
        <f t="array" ref="M43">IF(E43="","",0.5*(E43+SUMPRODUCT(($B$1461:$B$1491=$J43)*1,E$1461:E$1491)))</f>
        <v>0.83560012623770286</v>
      </c>
      <c r="N43" s="2" cm="1">
        <f t="array" ref="N43">IF(F43="","",0.5*(F43+SUMPRODUCT(($B$1461:$B$1491=$J43)*1,F$1461:F$1491)))</f>
        <v>0.83569093236537961</v>
      </c>
      <c r="O43" s="2" cm="1">
        <f t="array" ref="O43">IF(G43="","",0.5*(G43+SUMPRODUCT(($B$1461:$B$1491=$J43)*1,G$1461:G$1491)))</f>
        <v>0.84988105382178192</v>
      </c>
    </row>
    <row r="44" spans="1:15" x14ac:dyDescent="0.55000000000000004">
      <c r="A44" s="3">
        <v>2</v>
      </c>
      <c r="B44" s="3">
        <v>10</v>
      </c>
      <c r="C44" s="2">
        <f>IF(logVir!C44="","",労働コスト!C44/SUM(資本サービス!C44,労働コスト!C44))</f>
        <v>0.70739526518745022</v>
      </c>
      <c r="D44" s="2">
        <f>IF(logVir!D44="","",労働コスト!D44/SUM(資本サービス!D44,労働コスト!D44))</f>
        <v>0.74080612209940189</v>
      </c>
      <c r="E44" s="2">
        <f>IF(logVir!E44="","",労働コスト!E44/SUM(資本サービス!E44,労働コスト!E44))</f>
        <v>0.7618924776178051</v>
      </c>
      <c r="F44" s="2">
        <f>IF(logVir!F44="","",労働コスト!F44/SUM(資本サービス!F44,労働コスト!F44))</f>
        <v>0.7689622920416227</v>
      </c>
      <c r="G44" s="2">
        <f>IF(logVir!G44="","",労働コスト!G44/SUM(資本サービス!G44,労働コスト!G44))</f>
        <v>0.80147530273318124</v>
      </c>
      <c r="I44" s="3">
        <v>2</v>
      </c>
      <c r="J44" s="3">
        <v>10</v>
      </c>
      <c r="K44" s="2" cm="1">
        <f t="array" ref="K44">IF(C44="","",0.5*(C44+SUMPRODUCT(($B$1461:$B$1491=$J44)*1,C$1461:C$1491)))</f>
        <v>0.66695206473357194</v>
      </c>
      <c r="L44" s="2" cm="1">
        <f t="array" ref="L44">IF(D44="","",0.5*(D44+SUMPRODUCT(($B$1461:$B$1491=$J44)*1,D$1461:D$1491)))</f>
        <v>0.69185182766427356</v>
      </c>
      <c r="M44" s="2" cm="1">
        <f t="array" ref="M44">IF(E44="","",0.5*(E44+SUMPRODUCT(($B$1461:$B$1491=$J44)*1,E$1461:E$1491)))</f>
        <v>0.720687536636341</v>
      </c>
      <c r="N44" s="2" cm="1">
        <f t="array" ref="N44">IF(F44="","",0.5*(F44+SUMPRODUCT(($B$1461:$B$1491=$J44)*1,F$1461:F$1491)))</f>
        <v>0.72406932537385749</v>
      </c>
      <c r="O44" s="2" cm="1">
        <f t="array" ref="O44">IF(G44="","",0.5*(G44+SUMPRODUCT(($B$1461:$B$1491=$J44)*1,G$1461:G$1491)))</f>
        <v>0.75826140256005292</v>
      </c>
    </row>
    <row r="45" spans="1:15" x14ac:dyDescent="0.55000000000000004">
      <c r="A45" s="3">
        <v>2</v>
      </c>
      <c r="B45" s="3">
        <v>11</v>
      </c>
      <c r="C45" s="2">
        <f>IF(logVir!C45="","",労働コスト!C45/SUM(資本サービス!C45,労働コスト!C45))</f>
        <v>0.73353591900295134</v>
      </c>
      <c r="D45" s="2">
        <f>IF(logVir!D45="","",労働コスト!D45/SUM(資本サービス!D45,労働コスト!D45))</f>
        <v>0.75251842038163885</v>
      </c>
      <c r="E45" s="2">
        <f>IF(logVir!E45="","",労働コスト!E45/SUM(資本サービス!E45,労働コスト!E45))</f>
        <v>0.76122800955831893</v>
      </c>
      <c r="F45" s="2">
        <f>IF(logVir!F45="","",労働コスト!F45/SUM(資本サービス!F45,労働コスト!F45))</f>
        <v>0.76473808030182677</v>
      </c>
      <c r="G45" s="2">
        <f>IF(logVir!G45="","",労働コスト!G45/SUM(資本サービス!G45,労働コスト!G45))</f>
        <v>0.75848616526300805</v>
      </c>
      <c r="I45" s="3">
        <v>2</v>
      </c>
      <c r="J45" s="3">
        <v>11</v>
      </c>
      <c r="K45" s="2" cm="1">
        <f t="array" ref="K45">IF(C45="","",0.5*(C45+SUMPRODUCT(($B$1461:$B$1491=$J45)*1,C$1461:C$1491)))</f>
        <v>0.64918332474896689</v>
      </c>
      <c r="L45" s="2" cm="1">
        <f t="array" ref="L45">IF(D45="","",0.5*(D45+SUMPRODUCT(($B$1461:$B$1491=$J45)*1,D$1461:D$1491)))</f>
        <v>0.66025618056609137</v>
      </c>
      <c r="M45" s="2" cm="1">
        <f t="array" ref="M45">IF(E45="","",0.5*(E45+SUMPRODUCT(($B$1461:$B$1491=$J45)*1,E$1461:E$1491)))</f>
        <v>0.67084407866414275</v>
      </c>
      <c r="N45" s="2" cm="1">
        <f t="array" ref="N45">IF(F45="","",0.5*(F45+SUMPRODUCT(($B$1461:$B$1491=$J45)*1,F$1461:F$1491)))</f>
        <v>0.66870474174345018</v>
      </c>
      <c r="O45" s="2" cm="1">
        <f t="array" ref="O45">IF(G45="","",0.5*(G45+SUMPRODUCT(($B$1461:$B$1491=$J45)*1,G$1461:G$1491)))</f>
        <v>0.6762152450173613</v>
      </c>
    </row>
    <row r="46" spans="1:15" x14ac:dyDescent="0.55000000000000004">
      <c r="A46" s="3">
        <v>2</v>
      </c>
      <c r="B46" s="3">
        <v>12</v>
      </c>
      <c r="C46" s="2">
        <f>IF(logVir!C46="","",労働コスト!C46/SUM(資本サービス!C46,労働コスト!C46))</f>
        <v>0.56702349325017731</v>
      </c>
      <c r="D46" s="2">
        <f>IF(logVir!D46="","",労働コスト!D46/SUM(資本サービス!D46,労働コスト!D46))</f>
        <v>0.54994746028876518</v>
      </c>
      <c r="E46" s="2">
        <f>IF(logVir!E46="","",労働コスト!E46/SUM(資本サービス!E46,労働コスト!E46))</f>
        <v>0.54191825966798834</v>
      </c>
      <c r="F46" s="2">
        <f>IF(logVir!F46="","",労働コスト!F46/SUM(資本サービス!F46,労働コスト!F46))</f>
        <v>0.53793534591745218</v>
      </c>
      <c r="G46" s="2">
        <f>IF(logVir!G46="","",労働コスト!G46/SUM(資本サービス!G46,労働コスト!G46))</f>
        <v>0.54607752357225814</v>
      </c>
      <c r="I46" s="3">
        <v>2</v>
      </c>
      <c r="J46" s="3">
        <v>12</v>
      </c>
      <c r="K46" s="2" cm="1">
        <f t="array" ref="K46">IF(C46="","",0.5*(C46+SUMPRODUCT(($B$1461:$B$1491=$J46)*1,C$1461:C$1491)))</f>
        <v>0.52790430351984297</v>
      </c>
      <c r="L46" s="2" cm="1">
        <f t="array" ref="L46">IF(D46="","",0.5*(D46+SUMPRODUCT(($B$1461:$B$1491=$J46)*1,D$1461:D$1491)))</f>
        <v>0.53147964362708999</v>
      </c>
      <c r="M46" s="2" cm="1">
        <f t="array" ref="M46">IF(E46="","",0.5*(E46+SUMPRODUCT(($B$1461:$B$1491=$J46)*1,E$1461:E$1491)))</f>
        <v>0.5280484668609593</v>
      </c>
      <c r="N46" s="2" cm="1">
        <f t="array" ref="N46">IF(F46="","",0.5*(F46+SUMPRODUCT(($B$1461:$B$1491=$J46)*1,F$1461:F$1491)))</f>
        <v>0.52834242056599212</v>
      </c>
      <c r="O46" s="2" cm="1">
        <f t="array" ref="O46">IF(G46="","",0.5*(G46+SUMPRODUCT(($B$1461:$B$1491=$J46)*1,G$1461:G$1491)))</f>
        <v>0.55403760584789641</v>
      </c>
    </row>
    <row r="47" spans="1:15" x14ac:dyDescent="0.55000000000000004">
      <c r="A47" s="3">
        <v>2</v>
      </c>
      <c r="B47" s="3">
        <v>13</v>
      </c>
      <c r="C47" s="2">
        <f>IF(logVir!C47="","",労働コスト!C47/SUM(資本サービス!C47,労働コスト!C47))</f>
        <v>0.74378464227704855</v>
      </c>
      <c r="D47" s="2">
        <f>IF(logVir!D47="","",労働コスト!D47/SUM(資本サービス!D47,労働コスト!D47))</f>
        <v>0.44334895070882813</v>
      </c>
      <c r="E47" s="2">
        <f>IF(logVir!E47="","",労働コスト!E47/SUM(資本サービス!E47,労働コスト!E47))</f>
        <v>0.65880023027256018</v>
      </c>
      <c r="F47" s="2">
        <f>IF(logVir!F47="","",労働コスト!F47/SUM(資本サービス!F47,労働コスト!F47))</f>
        <v>0.54775211214298836</v>
      </c>
      <c r="G47" s="2">
        <f>IF(logVir!G47="","",労働コスト!G47/SUM(資本サービス!G47,労働コスト!G47))</f>
        <v>0.34981540014525031</v>
      </c>
      <c r="I47" s="3">
        <v>2</v>
      </c>
      <c r="J47" s="3">
        <v>13</v>
      </c>
      <c r="K47" s="2" cm="1">
        <f t="array" ref="K47">IF(C47="","",0.5*(C47+SUMPRODUCT(($B$1461:$B$1491=$J47)*1,C$1461:C$1491)))</f>
        <v>0.57267154279645816</v>
      </c>
      <c r="L47" s="2" cm="1">
        <f t="array" ref="L47">IF(D47="","",0.5*(D47+SUMPRODUCT(($B$1461:$B$1491=$J47)*1,D$1461:D$1491)))</f>
        <v>0.40754058461519604</v>
      </c>
      <c r="M47" s="2" cm="1">
        <f t="array" ref="M47">IF(E47="","",0.5*(E47+SUMPRODUCT(($B$1461:$B$1491=$J47)*1,E$1461:E$1491)))</f>
        <v>0.53495156780830444</v>
      </c>
      <c r="N47" s="2" cm="1">
        <f t="array" ref="N47">IF(F47="","",0.5*(F47+SUMPRODUCT(($B$1461:$B$1491=$J47)*1,F$1461:F$1491)))</f>
        <v>0.47203804470166283</v>
      </c>
      <c r="O47" s="2" cm="1">
        <f t="array" ref="O47">IF(G47="","",0.5*(G47+SUMPRODUCT(($B$1461:$B$1491=$J47)*1,G$1461:G$1491)))</f>
        <v>0.39078998105138912</v>
      </c>
    </row>
    <row r="48" spans="1:15" x14ac:dyDescent="0.55000000000000004">
      <c r="A48" s="3">
        <v>2</v>
      </c>
      <c r="B48" s="3">
        <v>14</v>
      </c>
      <c r="C48" s="2">
        <f>IF(logVir!C48="","",労働コスト!C48/SUM(資本サービス!C48,労働コスト!C48))</f>
        <v>0.69245222114311955</v>
      </c>
      <c r="D48" s="2">
        <f>IF(logVir!D48="","",労働コスト!D48/SUM(資本サービス!D48,労働コスト!D48))</f>
        <v>0.71424243740306992</v>
      </c>
      <c r="E48" s="2">
        <f>IF(logVir!E48="","",労働コスト!E48/SUM(資本サービス!E48,労働コスト!E48))</f>
        <v>0.75518700435836472</v>
      </c>
      <c r="F48" s="2">
        <f>IF(logVir!F48="","",労働コスト!F48/SUM(資本サービス!F48,労働コスト!F48))</f>
        <v>0.75551143777603924</v>
      </c>
      <c r="G48" s="2">
        <f>IF(logVir!G48="","",労働コスト!G48/SUM(資本サービス!G48,労働コスト!G48))</f>
        <v>0.81466778989642052</v>
      </c>
      <c r="I48" s="3">
        <v>2</v>
      </c>
      <c r="J48" s="3">
        <v>14</v>
      </c>
      <c r="K48" s="2" cm="1">
        <f t="array" ref="K48">IF(C48="","",0.5*(C48+SUMPRODUCT(($B$1461:$B$1491=$J48)*1,C$1461:C$1491)))</f>
        <v>0.64165387041792465</v>
      </c>
      <c r="L48" s="2" cm="1">
        <f t="array" ref="L48">IF(D48="","",0.5*(D48+SUMPRODUCT(($B$1461:$B$1491=$J48)*1,D$1461:D$1491)))</f>
        <v>0.67230153837206486</v>
      </c>
      <c r="M48" s="2" cm="1">
        <f t="array" ref="M48">IF(E48="","",0.5*(E48+SUMPRODUCT(($B$1461:$B$1491=$J48)*1,E$1461:E$1491)))</f>
        <v>0.68381263043197404</v>
      </c>
      <c r="N48" s="2" cm="1">
        <f t="array" ref="N48">IF(F48="","",0.5*(F48+SUMPRODUCT(($B$1461:$B$1491=$J48)*1,F$1461:F$1491)))</f>
        <v>0.6773720848485707</v>
      </c>
      <c r="O48" s="2" cm="1">
        <f t="array" ref="O48">IF(G48="","",0.5*(G48+SUMPRODUCT(($B$1461:$B$1491=$J48)*1,G$1461:G$1491)))</f>
        <v>0.72021486383493116</v>
      </c>
    </row>
    <row r="49" spans="1:15" x14ac:dyDescent="0.55000000000000004">
      <c r="A49" s="3">
        <v>2</v>
      </c>
      <c r="B49" s="3">
        <v>15</v>
      </c>
      <c r="C49" s="2">
        <f>IF(logVir!C49="","",労働コスト!C49/SUM(資本サービス!C49,労働コスト!C49))</f>
        <v>0.60872816887484926</v>
      </c>
      <c r="D49" s="2">
        <f>IF(logVir!D49="","",労働コスト!D49/SUM(資本サービス!D49,労働コスト!D49))</f>
        <v>0.68636832590552899</v>
      </c>
      <c r="E49" s="2">
        <f>IF(logVir!E49="","",労働コスト!E49/SUM(資本サービス!E49,労働コスト!E49))</f>
        <v>0.67711484850220027</v>
      </c>
      <c r="F49" s="2">
        <f>IF(logVir!F49="","",労働コスト!F49/SUM(資本サービス!F49,労働コスト!F49))</f>
        <v>0.65555485312736983</v>
      </c>
      <c r="G49" s="2">
        <f>IF(logVir!G49="","",労働コスト!G49/SUM(資本サービス!G49,労働コスト!G49))</f>
        <v>0.7216684981651712</v>
      </c>
      <c r="I49" s="3">
        <v>2</v>
      </c>
      <c r="J49" s="3">
        <v>15</v>
      </c>
      <c r="K49" s="2" cm="1">
        <f t="array" ref="K49">IF(C49="","",0.5*(C49+SUMPRODUCT(($B$1461:$B$1491=$J49)*1,C$1461:C$1491)))</f>
        <v>0.67406115657966903</v>
      </c>
      <c r="L49" s="2" cm="1">
        <f t="array" ref="L49">IF(D49="","",0.5*(D49+SUMPRODUCT(($B$1461:$B$1491=$J49)*1,D$1461:D$1491)))</f>
        <v>0.73424873474404984</v>
      </c>
      <c r="M49" s="2" cm="1">
        <f t="array" ref="M49">IF(E49="","",0.5*(E49+SUMPRODUCT(($B$1461:$B$1491=$J49)*1,E$1461:E$1491)))</f>
        <v>0.71656315141999261</v>
      </c>
      <c r="N49" s="2" cm="1">
        <f t="array" ref="N49">IF(F49="","",0.5*(F49+SUMPRODUCT(($B$1461:$B$1491=$J49)*1,F$1461:F$1491)))</f>
        <v>0.70131658613887682</v>
      </c>
      <c r="O49" s="2" cm="1">
        <f t="array" ref="O49">IF(G49="","",0.5*(G49+SUMPRODUCT(($B$1461:$B$1491=$J49)*1,G$1461:G$1491)))</f>
        <v>0.74771060987251348</v>
      </c>
    </row>
    <row r="50" spans="1:15" x14ac:dyDescent="0.55000000000000004">
      <c r="A50" s="3">
        <v>2</v>
      </c>
      <c r="B50" s="3">
        <v>16</v>
      </c>
      <c r="C50" s="2">
        <f>IF(logVir!C50="","",労働コスト!C50/SUM(資本サービス!C50,労働コスト!C50))</f>
        <v>0.6682427569244942</v>
      </c>
      <c r="D50" s="2">
        <f>IF(logVir!D50="","",労働コスト!D50/SUM(資本サービス!D50,労働コスト!D50))</f>
        <v>0.74742995199231566</v>
      </c>
      <c r="E50" s="2">
        <f>IF(logVir!E50="","",労働コスト!E50/SUM(資本サービス!E50,労働コスト!E50))</f>
        <v>0.74951290439054463</v>
      </c>
      <c r="F50" s="2">
        <f>IF(logVir!F50="","",労働コスト!F50/SUM(資本サービス!F50,労働コスト!F50))</f>
        <v>0.7652103520647956</v>
      </c>
      <c r="G50" s="2">
        <f>IF(logVir!G50="","",労働コスト!G50/SUM(資本サービス!G50,労働コスト!G50))</f>
        <v>0.80726288320043749</v>
      </c>
      <c r="I50" s="3">
        <v>2</v>
      </c>
      <c r="J50" s="3">
        <v>16</v>
      </c>
      <c r="K50" s="2" cm="1">
        <f t="array" ref="K50">IF(C50="","",0.5*(C50+SUMPRODUCT(($B$1461:$B$1491=$J50)*1,C$1461:C$1491)))</f>
        <v>0.67084464541703959</v>
      </c>
      <c r="L50" s="2" cm="1">
        <f t="array" ref="L50">IF(D50="","",0.5*(D50+SUMPRODUCT(($B$1461:$B$1491=$J50)*1,D$1461:D$1491)))</f>
        <v>0.72495536816748019</v>
      </c>
      <c r="M50" s="2" cm="1">
        <f t="array" ref="M50">IF(E50="","",0.5*(E50+SUMPRODUCT(($B$1461:$B$1491=$J50)*1,E$1461:E$1491)))</f>
        <v>0.73883108617054916</v>
      </c>
      <c r="N50" s="2" cm="1">
        <f t="array" ref="N50">IF(F50="","",0.5*(F50+SUMPRODUCT(($B$1461:$B$1491=$J50)*1,F$1461:F$1491)))</f>
        <v>0.74642266009157021</v>
      </c>
      <c r="O50" s="2" cm="1">
        <f t="array" ref="O50">IF(G50="","",0.5*(G50+SUMPRODUCT(($B$1461:$B$1491=$J50)*1,G$1461:G$1491)))</f>
        <v>0.7813740770839912</v>
      </c>
    </row>
    <row r="51" spans="1:15" x14ac:dyDescent="0.55000000000000004">
      <c r="A51" s="3">
        <v>2</v>
      </c>
      <c r="B51" s="3">
        <v>17</v>
      </c>
      <c r="C51" s="2">
        <f>IF(logVir!C51="","",労働コスト!C51/SUM(資本サービス!C51,労働コスト!C51))</f>
        <v>0.30309693867892246</v>
      </c>
      <c r="D51" s="2">
        <f>IF(logVir!D51="","",労働コスト!D51/SUM(資本サービス!D51,労働コスト!D51))</f>
        <v>0.27531027719006862</v>
      </c>
      <c r="E51" s="2">
        <f>IF(logVir!E51="","",労働コスト!E51/SUM(資本サービス!E51,労働コスト!E51))</f>
        <v>0.3249091837566444</v>
      </c>
      <c r="F51" s="2">
        <f>IF(logVir!F51="","",労働コスト!F51/SUM(資本サービス!F51,労働コスト!F51))</f>
        <v>0.36755869226475396</v>
      </c>
      <c r="G51" s="2">
        <f>IF(logVir!G51="","",労働コスト!G51/SUM(資本サービス!G51,労働コスト!G51))</f>
        <v>0.33724713627370062</v>
      </c>
      <c r="I51" s="3">
        <v>2</v>
      </c>
      <c r="J51" s="3">
        <v>17</v>
      </c>
      <c r="K51" s="2" cm="1">
        <f t="array" ref="K51">IF(C51="","",0.5*(C51+SUMPRODUCT(($B$1461:$B$1491=$J51)*1,C$1461:C$1491)))</f>
        <v>0.32324110618370772</v>
      </c>
      <c r="L51" s="2" cm="1">
        <f t="array" ref="L51">IF(D51="","",0.5*(D51+SUMPRODUCT(($B$1461:$B$1491=$J51)*1,D$1461:D$1491)))</f>
        <v>0.31713175048876108</v>
      </c>
      <c r="M51" s="2" cm="1">
        <f t="array" ref="M51">IF(E51="","",0.5*(E51+SUMPRODUCT(($B$1461:$B$1491=$J51)*1,E$1461:E$1491)))</f>
        <v>0.35542253949078295</v>
      </c>
      <c r="N51" s="2" cm="1">
        <f t="array" ref="N51">IF(F51="","",0.5*(F51+SUMPRODUCT(($B$1461:$B$1491=$J51)*1,F$1461:F$1491)))</f>
        <v>0.39081372034457829</v>
      </c>
      <c r="O51" s="2" cm="1">
        <f t="array" ref="O51">IF(G51="","",0.5*(G51+SUMPRODUCT(($B$1461:$B$1491=$J51)*1,G$1461:G$1491)))</f>
        <v>0.37756875293585551</v>
      </c>
    </row>
    <row r="52" spans="1:15" x14ac:dyDescent="0.55000000000000004">
      <c r="A52" s="3">
        <v>2</v>
      </c>
      <c r="B52" s="3">
        <v>18</v>
      </c>
      <c r="C52" s="2">
        <f>IF(logVir!C52="","",労働コスト!C52/SUM(資本サービス!C52,労働コスト!C52))</f>
        <v>0.84334032916733948</v>
      </c>
      <c r="D52" s="2">
        <f>IF(logVir!D52="","",労働コスト!D52/SUM(資本サービス!D52,労働コスト!D52))</f>
        <v>0.87558951786462424</v>
      </c>
      <c r="E52" s="2">
        <f>IF(logVir!E52="","",労働コスト!E52/SUM(資本サービス!E52,労働コスト!E52))</f>
        <v>0.89100649543361998</v>
      </c>
      <c r="F52" s="2">
        <f>IF(logVir!F52="","",労働コスト!F52/SUM(資本サービス!F52,労働コスト!F52))</f>
        <v>0.89318397262645455</v>
      </c>
      <c r="G52" s="2">
        <f>IF(logVir!G52="","",労働コスト!G52/SUM(資本サービス!G52,労働コスト!G52))</f>
        <v>0.90352377362437097</v>
      </c>
      <c r="I52" s="3">
        <v>2</v>
      </c>
      <c r="J52" s="3">
        <v>18</v>
      </c>
      <c r="K52" s="2" cm="1">
        <f t="array" ref="K52">IF(C52="","",0.5*(C52+SUMPRODUCT(($B$1461:$B$1491=$J52)*1,C$1461:C$1491)))</f>
        <v>0.84991873016925013</v>
      </c>
      <c r="L52" s="2" cm="1">
        <f t="array" ref="L52">IF(D52="","",0.5*(D52+SUMPRODUCT(($B$1461:$B$1491=$J52)*1,D$1461:D$1491)))</f>
        <v>0.88326226447564005</v>
      </c>
      <c r="M52" s="2" cm="1">
        <f t="array" ref="M52">IF(E52="","",0.5*(E52+SUMPRODUCT(($B$1461:$B$1491=$J52)*1,E$1461:E$1491)))</f>
        <v>0.89366518745525436</v>
      </c>
      <c r="N52" s="2" cm="1">
        <f t="array" ref="N52">IF(F52="","",0.5*(F52+SUMPRODUCT(($B$1461:$B$1491=$J52)*1,F$1461:F$1491)))</f>
        <v>0.89554987997915059</v>
      </c>
      <c r="O52" s="2" cm="1">
        <f t="array" ref="O52">IF(G52="","",0.5*(G52+SUMPRODUCT(($B$1461:$B$1491=$J52)*1,G$1461:G$1491)))</f>
        <v>0.90100409943063964</v>
      </c>
    </row>
    <row r="53" spans="1:15" x14ac:dyDescent="0.55000000000000004">
      <c r="A53" s="3">
        <v>2</v>
      </c>
      <c r="B53" s="3">
        <v>19</v>
      </c>
      <c r="C53" s="2">
        <f>IF(logVir!C53="","",労働コスト!C53/SUM(資本サービス!C53,労働コスト!C53))</f>
        <v>0.82406360706515669</v>
      </c>
      <c r="D53" s="2">
        <f>IF(logVir!D53="","",労働コスト!D53/SUM(資本サービス!D53,労働コスト!D53))</f>
        <v>0.84947021766643005</v>
      </c>
      <c r="E53" s="2">
        <f>IF(logVir!E53="","",労働コスト!E53/SUM(資本サービス!E53,労働コスト!E53))</f>
        <v>0.88954215382508339</v>
      </c>
      <c r="F53" s="2">
        <f>IF(logVir!F53="","",労働コスト!F53/SUM(資本サービス!F53,労働コスト!F53))</f>
        <v>0.87469402080811465</v>
      </c>
      <c r="G53" s="2">
        <f>IF(logVir!G53="","",労働コスト!G53/SUM(資本サービス!G53,労働コスト!G53))</f>
        <v>0.86581381964582382</v>
      </c>
      <c r="I53" s="3">
        <v>2</v>
      </c>
      <c r="J53" s="3">
        <v>19</v>
      </c>
      <c r="K53" s="2" cm="1">
        <f t="array" ref="K53">IF(C53="","",0.5*(C53+SUMPRODUCT(($B$1461:$B$1491=$J53)*1,C$1461:C$1491)))</f>
        <v>0.82568880206271933</v>
      </c>
      <c r="L53" s="2" cm="1">
        <f t="array" ref="L53">IF(D53="","",0.5*(D53+SUMPRODUCT(($B$1461:$B$1491=$J53)*1,D$1461:D$1491)))</f>
        <v>0.85840407432041466</v>
      </c>
      <c r="M53" s="2" cm="1">
        <f t="array" ref="M53">IF(E53="","",0.5*(E53+SUMPRODUCT(($B$1461:$B$1491=$J53)*1,E$1461:E$1491)))</f>
        <v>0.8794748467467266</v>
      </c>
      <c r="N53" s="2" cm="1">
        <f t="array" ref="N53">IF(F53="","",0.5*(F53+SUMPRODUCT(($B$1461:$B$1491=$J53)*1,F$1461:F$1491)))</f>
        <v>0.87217221004220968</v>
      </c>
      <c r="O53" s="2" cm="1">
        <f t="array" ref="O53">IF(G53="","",0.5*(G53+SUMPRODUCT(($B$1461:$B$1491=$J53)*1,G$1461:G$1491)))</f>
        <v>0.87026420741354982</v>
      </c>
    </row>
    <row r="54" spans="1:15" x14ac:dyDescent="0.55000000000000004">
      <c r="A54" s="3">
        <v>2</v>
      </c>
      <c r="B54" s="3">
        <v>20</v>
      </c>
      <c r="C54" s="2">
        <f>IF(logVir!C54="","",労働コスト!C54/SUM(資本サービス!C54,労働コスト!C54))</f>
        <v>0.73668344890179982</v>
      </c>
      <c r="D54" s="2">
        <f>IF(logVir!D54="","",労働コスト!D54/SUM(資本サービス!D54,労働コスト!D54))</f>
        <v>0.72347326930188693</v>
      </c>
      <c r="E54" s="2">
        <f>IF(logVir!E54="","",労働コスト!E54/SUM(資本サービス!E54,労働コスト!E54))</f>
        <v>0.77161189992453438</v>
      </c>
      <c r="F54" s="2">
        <f>IF(logVir!F54="","",労働コスト!F54/SUM(資本サービス!F54,労働コスト!F54))</f>
        <v>0.76637742346368232</v>
      </c>
      <c r="G54" s="2">
        <f>IF(logVir!G54="","",労働コスト!G54/SUM(資本サービス!G54,労働コスト!G54))</f>
        <v>0.77189999227134254</v>
      </c>
      <c r="I54" s="3">
        <v>2</v>
      </c>
      <c r="J54" s="3">
        <v>20</v>
      </c>
      <c r="K54" s="2" cm="1">
        <f t="array" ref="K54">IF(C54="","",0.5*(C54+SUMPRODUCT(($B$1461:$B$1491=$J54)*1,C$1461:C$1491)))</f>
        <v>0.74114291816654509</v>
      </c>
      <c r="L54" s="2" cm="1">
        <f t="array" ref="L54">IF(D54="","",0.5*(D54+SUMPRODUCT(($B$1461:$B$1491=$J54)*1,D$1461:D$1491)))</f>
        <v>0.73909815200703843</v>
      </c>
      <c r="M54" s="2" cm="1">
        <f t="array" ref="M54">IF(E54="","",0.5*(E54+SUMPRODUCT(($B$1461:$B$1491=$J54)*1,E$1461:E$1491)))</f>
        <v>0.76004093255819838</v>
      </c>
      <c r="N54" s="2" cm="1">
        <f t="array" ref="N54">IF(F54="","",0.5*(F54+SUMPRODUCT(($B$1461:$B$1491=$J54)*1,F$1461:F$1491)))</f>
        <v>0.75663229141278754</v>
      </c>
      <c r="O54" s="2" cm="1">
        <f t="array" ref="O54">IF(G54="","",0.5*(G54+SUMPRODUCT(($B$1461:$B$1491=$J54)*1,G$1461:G$1491)))</f>
        <v>0.76709907648233755</v>
      </c>
    </row>
    <row r="55" spans="1:15" x14ac:dyDescent="0.55000000000000004">
      <c r="A55" s="3">
        <v>2</v>
      </c>
      <c r="B55" s="3">
        <v>21</v>
      </c>
      <c r="C55" s="2">
        <f>IF(logVir!C55="","",労働コスト!C55/SUM(資本サービス!C55,労働コスト!C55))</f>
        <v>0.62806280000183157</v>
      </c>
      <c r="D55" s="2">
        <f>IF(logVir!D55="","",労働コスト!D55/SUM(資本サービス!D55,労働コスト!D55))</f>
        <v>0.59185835748949522</v>
      </c>
      <c r="E55" s="2">
        <f>IF(logVir!E55="","",労働コスト!E55/SUM(資本サービス!E55,労働コスト!E55))</f>
        <v>0.62974851889871153</v>
      </c>
      <c r="F55" s="2">
        <f>IF(logVir!F55="","",労働コスト!F55/SUM(資本サービス!F55,労働コスト!F55))</f>
        <v>0.63114515071623001</v>
      </c>
      <c r="G55" s="2">
        <f>IF(logVir!G55="","",労働コスト!G55/SUM(資本サービス!G55,労働コスト!G55))</f>
        <v>0.6487149756014069</v>
      </c>
      <c r="I55" s="3">
        <v>2</v>
      </c>
      <c r="J55" s="3">
        <v>21</v>
      </c>
      <c r="K55" s="2" cm="1">
        <f t="array" ref="K55">IF(C55="","",0.5*(C55+SUMPRODUCT(($B$1461:$B$1491=$J55)*1,C$1461:C$1491)))</f>
        <v>0.64660298367885383</v>
      </c>
      <c r="L55" s="2" cm="1">
        <f t="array" ref="L55">IF(D55="","",0.5*(D55+SUMPRODUCT(($B$1461:$B$1491=$J55)*1,D$1461:D$1491)))</f>
        <v>0.6470543069312269</v>
      </c>
      <c r="M55" s="2" cm="1">
        <f t="array" ref="M55">IF(E55="","",0.5*(E55+SUMPRODUCT(($B$1461:$B$1491=$J55)*1,E$1461:E$1491)))</f>
        <v>0.66992000257281814</v>
      </c>
      <c r="N55" s="2" cm="1">
        <f t="array" ref="N55">IF(F55="","",0.5*(F55+SUMPRODUCT(($B$1461:$B$1491=$J55)*1,F$1461:F$1491)))</f>
        <v>0.6719154834558797</v>
      </c>
      <c r="O55" s="2" cm="1">
        <f t="array" ref="O55">IF(G55="","",0.5*(G55+SUMPRODUCT(($B$1461:$B$1491=$J55)*1,G$1461:G$1491)))</f>
        <v>0.6888648247814193</v>
      </c>
    </row>
    <row r="56" spans="1:15" x14ac:dyDescent="0.55000000000000004">
      <c r="A56" s="3">
        <v>2</v>
      </c>
      <c r="B56" s="3">
        <v>22</v>
      </c>
      <c r="C56" s="2">
        <f>IF(logVir!C56="","",労働コスト!C56/SUM(資本サービス!C56,労働コスト!C56))</f>
        <v>0.80982075650482488</v>
      </c>
      <c r="D56" s="2">
        <f>IF(logVir!D56="","",労働コスト!D56/SUM(資本サービス!D56,労働コスト!D56))</f>
        <v>0.8414315950840402</v>
      </c>
      <c r="E56" s="2">
        <f>IF(logVir!E56="","",労働コスト!E56/SUM(資本サービス!E56,労働コスト!E56))</f>
        <v>0.84603148908093762</v>
      </c>
      <c r="F56" s="2">
        <f>IF(logVir!F56="","",労働コスト!F56/SUM(資本サービス!F56,労働コスト!F56))</f>
        <v>0.88098633141977745</v>
      </c>
      <c r="G56" s="2">
        <f>IF(logVir!G56="","",労働コスト!G56/SUM(資本サービス!G56,労働コスト!G56))</f>
        <v>0.87876527494464018</v>
      </c>
      <c r="I56" s="3">
        <v>2</v>
      </c>
      <c r="J56" s="3">
        <v>22</v>
      </c>
      <c r="K56" s="2" cm="1">
        <f t="array" ref="K56">IF(C56="","",0.5*(C56+SUMPRODUCT(($B$1461:$B$1491=$J56)*1,C$1461:C$1491)))</f>
        <v>0.79288051299728723</v>
      </c>
      <c r="L56" s="2" cm="1">
        <f t="array" ref="L56">IF(D56="","",0.5*(D56+SUMPRODUCT(($B$1461:$B$1491=$J56)*1,D$1461:D$1491)))</f>
        <v>0.82843947487990377</v>
      </c>
      <c r="M56" s="2" cm="1">
        <f t="array" ref="M56">IF(E56="","",0.5*(E56+SUMPRODUCT(($B$1461:$B$1491=$J56)*1,E$1461:E$1491)))</f>
        <v>0.84422545424914275</v>
      </c>
      <c r="N56" s="2" cm="1">
        <f t="array" ref="N56">IF(F56="","",0.5*(F56+SUMPRODUCT(($B$1461:$B$1491=$J56)*1,F$1461:F$1491)))</f>
        <v>0.85928331671115643</v>
      </c>
      <c r="O56" s="2" cm="1">
        <f t="array" ref="O56">IF(G56="","",0.5*(G56+SUMPRODUCT(($B$1461:$B$1491=$J56)*1,G$1461:G$1491)))</f>
        <v>0.85879243968453856</v>
      </c>
    </row>
    <row r="57" spans="1:15" x14ac:dyDescent="0.55000000000000004">
      <c r="A57" s="3">
        <v>2</v>
      </c>
      <c r="B57" s="3">
        <v>23</v>
      </c>
      <c r="C57" s="2">
        <f>IF(logVir!C57="","",労働コスト!C57/SUM(資本サービス!C57,労働コスト!C57))</f>
        <v>0.26051308095330211</v>
      </c>
      <c r="D57" s="2">
        <f>IF(logVir!D57="","",労働コスト!D57/SUM(資本サービス!D57,労働コスト!D57))</f>
        <v>0.36070091783302438</v>
      </c>
      <c r="E57" s="2">
        <f>IF(logVir!E57="","",労働コスト!E57/SUM(資本サービス!E57,労働コスト!E57))</f>
        <v>0.35525518971750714</v>
      </c>
      <c r="F57" s="2">
        <f>IF(logVir!F57="","",労働コスト!F57/SUM(資本サービス!F57,労働コスト!F57))</f>
        <v>0.36161668146771614</v>
      </c>
      <c r="G57" s="2">
        <f>IF(logVir!G57="","",労働コスト!G57/SUM(資本サービス!G57,労働コスト!G57))</f>
        <v>0.39963316335657384</v>
      </c>
      <c r="I57" s="3">
        <v>2</v>
      </c>
      <c r="J57" s="3">
        <v>23</v>
      </c>
      <c r="K57" s="2" cm="1">
        <f t="array" ref="K57">IF(C57="","",0.5*(C57+SUMPRODUCT(($B$1461:$B$1491=$J57)*1,C$1461:C$1491)))</f>
        <v>0.27236120821751975</v>
      </c>
      <c r="L57" s="2" cm="1">
        <f t="array" ref="L57">IF(D57="","",0.5*(D57+SUMPRODUCT(($B$1461:$B$1491=$J57)*1,D$1461:D$1491)))</f>
        <v>0.33729164857844934</v>
      </c>
      <c r="M57" s="2" cm="1">
        <f t="array" ref="M57">IF(E57="","",0.5*(E57+SUMPRODUCT(($B$1461:$B$1491=$J57)*1,E$1461:E$1491)))</f>
        <v>0.35123140722001067</v>
      </c>
      <c r="N57" s="2" cm="1">
        <f t="array" ref="N57">IF(F57="","",0.5*(F57+SUMPRODUCT(($B$1461:$B$1491=$J57)*1,F$1461:F$1491)))</f>
        <v>0.36847711037698994</v>
      </c>
      <c r="O57" s="2" cm="1">
        <f t="array" ref="O57">IF(G57="","",0.5*(G57+SUMPRODUCT(($B$1461:$B$1491=$J57)*1,G$1461:G$1491)))</f>
        <v>0.39875211448579684</v>
      </c>
    </row>
    <row r="58" spans="1:15" x14ac:dyDescent="0.55000000000000004">
      <c r="A58" s="3">
        <v>2</v>
      </c>
      <c r="B58" s="3">
        <v>24</v>
      </c>
      <c r="C58" s="2">
        <f>IF(logVir!C58="","",労働コスト!C58/SUM(資本サービス!C58,労働コスト!C58))</f>
        <v>0.75181143129415262</v>
      </c>
      <c r="D58" s="2">
        <f>IF(logVir!D58="","",労働コスト!D58/SUM(資本サービス!D58,労働コスト!D58))</f>
        <v>0.79268114745643137</v>
      </c>
      <c r="E58" s="2">
        <f>IF(logVir!E58="","",労働コスト!E58/SUM(資本サービス!E58,労働コスト!E58))</f>
        <v>0.72005029776581186</v>
      </c>
      <c r="F58" s="2">
        <f>IF(logVir!F58="","",労働コスト!F58/SUM(資本サービス!F58,労働コスト!F58))</f>
        <v>0.73537776629206808</v>
      </c>
      <c r="G58" s="2">
        <f>IF(logVir!G58="","",労働コスト!G58/SUM(資本サービス!G58,労働コスト!G58))</f>
        <v>0.75336112896535656</v>
      </c>
      <c r="I58" s="3">
        <v>2</v>
      </c>
      <c r="J58" s="3">
        <v>24</v>
      </c>
      <c r="K58" s="2" cm="1">
        <f t="array" ref="K58">IF(C58="","",0.5*(C58+SUMPRODUCT(($B$1461:$B$1491=$J58)*1,C$1461:C$1491)))</f>
        <v>0.73181550385316285</v>
      </c>
      <c r="L58" s="2" cm="1">
        <f t="array" ref="L58">IF(D58="","",0.5*(D58+SUMPRODUCT(($B$1461:$B$1491=$J58)*1,D$1461:D$1491)))</f>
        <v>0.76486245418752907</v>
      </c>
      <c r="M58" s="2" cm="1">
        <f t="array" ref="M58">IF(E58="","",0.5*(E58+SUMPRODUCT(($B$1461:$B$1491=$J58)*1,E$1461:E$1491)))</f>
        <v>0.73565178871630477</v>
      </c>
      <c r="N58" s="2" cm="1">
        <f t="array" ref="N58">IF(F58="","",0.5*(F58+SUMPRODUCT(($B$1461:$B$1491=$J58)*1,F$1461:F$1491)))</f>
        <v>0.75193037572123789</v>
      </c>
      <c r="O58" s="2" cm="1">
        <f t="array" ref="O58">IF(G58="","",0.5*(G58+SUMPRODUCT(($B$1461:$B$1491=$J58)*1,G$1461:G$1491)))</f>
        <v>0.76670144870987322</v>
      </c>
    </row>
    <row r="59" spans="1:15" x14ac:dyDescent="0.55000000000000004">
      <c r="A59" s="3">
        <v>2</v>
      </c>
      <c r="B59" s="3">
        <v>25</v>
      </c>
      <c r="C59" s="2">
        <f>IF(logVir!C59="","",労働コスト!C59/SUM(資本サービス!C59,労働コスト!C59))</f>
        <v>0.82898039856907424</v>
      </c>
      <c r="D59" s="2">
        <f>IF(logVir!D59="","",労働コスト!D59/SUM(資本サービス!D59,労働コスト!D59))</f>
        <v>0.81974687437666927</v>
      </c>
      <c r="E59" s="2">
        <f>IF(logVir!E59="","",労働コスト!E59/SUM(資本サービス!E59,労働コスト!E59))</f>
        <v>0.82985528106456041</v>
      </c>
      <c r="F59" s="2">
        <f>IF(logVir!F59="","",労働コスト!F59/SUM(資本サービス!F59,労働コスト!F59))</f>
        <v>0.86243396188207544</v>
      </c>
      <c r="G59" s="2">
        <f>IF(logVir!G59="","",労働コスト!G59/SUM(資本サービス!G59,労働コスト!G59))</f>
        <v>0.82256423195768025</v>
      </c>
      <c r="I59" s="3">
        <v>2</v>
      </c>
      <c r="J59" s="3">
        <v>25</v>
      </c>
      <c r="K59" s="2" cm="1">
        <f t="array" ref="K59">IF(C59="","",0.5*(C59+SUMPRODUCT(($B$1461:$B$1491=$J59)*1,C$1461:C$1491)))</f>
        <v>0.8152257206705279</v>
      </c>
      <c r="L59" s="2" cm="1">
        <f t="array" ref="L59">IF(D59="","",0.5*(D59+SUMPRODUCT(($B$1461:$B$1491=$J59)*1,D$1461:D$1491)))</f>
        <v>0.81134608225593197</v>
      </c>
      <c r="M59" s="2" cm="1">
        <f t="array" ref="M59">IF(E59="","",0.5*(E59+SUMPRODUCT(($B$1461:$B$1491=$J59)*1,E$1461:E$1491)))</f>
        <v>0.81601753807556743</v>
      </c>
      <c r="N59" s="2" cm="1">
        <f t="array" ref="N59">IF(F59="","",0.5*(F59+SUMPRODUCT(($B$1461:$B$1491=$J59)*1,F$1461:F$1491)))</f>
        <v>0.83170787487220199</v>
      </c>
      <c r="O59" s="2" cm="1">
        <f t="array" ref="O59">IF(G59="","",0.5*(G59+SUMPRODUCT(($B$1461:$B$1491=$J59)*1,G$1461:G$1491)))</f>
        <v>0.81244837997217556</v>
      </c>
    </row>
    <row r="60" spans="1:15" x14ac:dyDescent="0.55000000000000004">
      <c r="A60" s="3">
        <v>2</v>
      </c>
      <c r="B60" s="3">
        <v>26</v>
      </c>
      <c r="C60" s="2">
        <f>IF(logVir!C60="","",労働コスト!C60/SUM(資本サービス!C60,労働コスト!C60))</f>
        <v>0.25472030003237878</v>
      </c>
      <c r="D60" s="2">
        <f>IF(logVir!D60="","",労働コスト!D60/SUM(資本サービス!D60,労働コスト!D60))</f>
        <v>0.22780183501147747</v>
      </c>
      <c r="E60" s="2">
        <f>IF(logVir!E60="","",労働コスト!E60/SUM(資本サービス!E60,労働コスト!E60))</f>
        <v>0.4074148392844148</v>
      </c>
      <c r="F60" s="2">
        <f>IF(logVir!F60="","",労働コスト!F60/SUM(資本サービス!F60,労働コスト!F60))</f>
        <v>0.46300590962707888</v>
      </c>
      <c r="G60" s="2">
        <f>IF(logVir!G60="","",労働コスト!G60/SUM(資本サービス!G60,労働コスト!G60))</f>
        <v>0.42349540535635044</v>
      </c>
      <c r="I60" s="3">
        <v>2</v>
      </c>
      <c r="J60" s="3">
        <v>26</v>
      </c>
      <c r="K60" s="2" cm="1">
        <f t="array" ref="K60">IF(C60="","",0.5*(C60+SUMPRODUCT(($B$1461:$B$1491=$J60)*1,C$1461:C$1491)))</f>
        <v>0.28179786776985172</v>
      </c>
      <c r="L60" s="2" cm="1">
        <f t="array" ref="L60">IF(D60="","",0.5*(D60+SUMPRODUCT(($B$1461:$B$1491=$J60)*1,D$1461:D$1491)))</f>
        <v>0.30172763884321235</v>
      </c>
      <c r="M60" s="2" cm="1">
        <f t="array" ref="M60">IF(E60="","",0.5*(E60+SUMPRODUCT(($B$1461:$B$1491=$J60)*1,E$1461:E$1491)))</f>
        <v>0.42677186903426739</v>
      </c>
      <c r="N60" s="2" cm="1">
        <f t="array" ref="N60">IF(F60="","",0.5*(F60+SUMPRODUCT(($B$1461:$B$1491=$J60)*1,F$1461:F$1491)))</f>
        <v>0.44215636953754489</v>
      </c>
      <c r="O60" s="2" cm="1">
        <f t="array" ref="O60">IF(G60="","",0.5*(G60+SUMPRODUCT(($B$1461:$B$1491=$J60)*1,G$1461:G$1491)))</f>
        <v>0.42393064280804965</v>
      </c>
    </row>
    <row r="61" spans="1:15" x14ac:dyDescent="0.55000000000000004">
      <c r="A61" s="3">
        <v>2</v>
      </c>
      <c r="B61" s="3">
        <v>27</v>
      </c>
      <c r="C61" s="2">
        <f>IF(logVir!C61="","",労働コスト!C61/SUM(資本サービス!C61,労働コスト!C61))</f>
        <v>0.8087575826698864</v>
      </c>
      <c r="D61" s="2">
        <f>IF(logVir!D61="","",労働コスト!D61/SUM(資本サービス!D61,労働コスト!D61))</f>
        <v>0.77529653069325832</v>
      </c>
      <c r="E61" s="2">
        <f>IF(logVir!E61="","",労働コスト!E61/SUM(資本サービス!E61,労働コスト!E61))</f>
        <v>0.78789552109054284</v>
      </c>
      <c r="F61" s="2">
        <f>IF(logVir!F61="","",労働コスト!F61/SUM(資本サービス!F61,労働コスト!F61))</f>
        <v>0.79517753559651927</v>
      </c>
      <c r="G61" s="2">
        <f>IF(logVir!G61="","",労働コスト!G61/SUM(資本サービス!G61,労働コスト!G61))</f>
        <v>0.77256873123000991</v>
      </c>
      <c r="I61" s="3">
        <v>2</v>
      </c>
      <c r="J61" s="3">
        <v>27</v>
      </c>
      <c r="K61" s="2" cm="1">
        <f t="array" ref="K61">IF(C61="","",0.5*(C61+SUMPRODUCT(($B$1461:$B$1491=$J61)*1,C$1461:C$1491)))</f>
        <v>0.79883384629407261</v>
      </c>
      <c r="L61" s="2" cm="1">
        <f t="array" ref="L61">IF(D61="","",0.5*(D61+SUMPRODUCT(($B$1461:$B$1491=$J61)*1,D$1461:D$1491)))</f>
        <v>0.78485968183371713</v>
      </c>
      <c r="M61" s="2" cm="1">
        <f t="array" ref="M61">IF(E61="","",0.5*(E61+SUMPRODUCT(($B$1461:$B$1491=$J61)*1,E$1461:E$1491)))</f>
        <v>0.79218546467021866</v>
      </c>
      <c r="N61" s="2" cm="1">
        <f t="array" ref="N61">IF(F61="","",0.5*(F61+SUMPRODUCT(($B$1461:$B$1491=$J61)*1,F$1461:F$1491)))</f>
        <v>0.7976237958280985</v>
      </c>
      <c r="O61" s="2" cm="1">
        <f t="array" ref="O61">IF(G61="","",0.5*(G61+SUMPRODUCT(($B$1461:$B$1491=$J61)*1,G$1461:G$1491)))</f>
        <v>0.7928497727541215</v>
      </c>
    </row>
    <row r="62" spans="1:15" x14ac:dyDescent="0.55000000000000004">
      <c r="A62" s="3">
        <v>2</v>
      </c>
      <c r="B62" s="3">
        <v>28</v>
      </c>
      <c r="C62" s="2">
        <f>IF(logVir!C62="","",労働コスト!C62/SUM(資本サービス!C62,労働コスト!C62))</f>
        <v>0.68639347870230072</v>
      </c>
      <c r="D62" s="2">
        <f>IF(logVir!D62="","",労働コスト!D62/SUM(資本サービス!D62,労働コスト!D62))</f>
        <v>0.7251875989913934</v>
      </c>
      <c r="E62" s="2">
        <f>IF(logVir!E62="","",労働コスト!E62/SUM(資本サービス!E62,労働コスト!E62))</f>
        <v>0.75579610007541465</v>
      </c>
      <c r="F62" s="2">
        <f>IF(logVir!F62="","",労働コスト!F62/SUM(資本サービス!F62,労働コスト!F62))</f>
        <v>0.72860086833285409</v>
      </c>
      <c r="G62" s="2">
        <f>IF(logVir!G62="","",労働コスト!G62/SUM(資本サービス!G62,労働コスト!G62))</f>
        <v>0.71880772526989389</v>
      </c>
      <c r="I62" s="3">
        <v>2</v>
      </c>
      <c r="J62" s="3">
        <v>28</v>
      </c>
      <c r="K62" s="2" cm="1">
        <f t="array" ref="K62">IF(C62="","",0.5*(C62+SUMPRODUCT(($B$1461:$B$1491=$J62)*1,C$1461:C$1491)))</f>
        <v>0.64208665255626873</v>
      </c>
      <c r="L62" s="2" cm="1">
        <f t="array" ref="L62">IF(D62="","",0.5*(D62+SUMPRODUCT(($B$1461:$B$1491=$J62)*1,D$1461:D$1491)))</f>
        <v>0.6842864422608228</v>
      </c>
      <c r="M62" s="2" cm="1">
        <f t="array" ref="M62">IF(E62="","",0.5*(E62+SUMPRODUCT(($B$1461:$B$1491=$J62)*1,E$1461:E$1491)))</f>
        <v>0.71487646072864042</v>
      </c>
      <c r="N62" s="2" cm="1">
        <f t="array" ref="N62">IF(F62="","",0.5*(F62+SUMPRODUCT(($B$1461:$B$1491=$J62)*1,F$1461:F$1491)))</f>
        <v>0.6979213160108394</v>
      </c>
      <c r="O62" s="2" cm="1">
        <f t="array" ref="O62">IF(G62="","",0.5*(G62+SUMPRODUCT(($B$1461:$B$1491=$J62)*1,G$1461:G$1491)))</f>
        <v>0.68691002472778784</v>
      </c>
    </row>
    <row r="63" spans="1:15" x14ac:dyDescent="0.55000000000000004">
      <c r="A63" s="3">
        <v>2</v>
      </c>
      <c r="B63" s="3">
        <v>29</v>
      </c>
      <c r="C63" s="2">
        <f>IF(logVir!C63="","",労働コスト!C63/SUM(資本サービス!C63,労働コスト!C63))</f>
        <v>0.8512087020192215</v>
      </c>
      <c r="D63" s="2">
        <f>IF(logVir!D63="","",労働コスト!D63/SUM(資本サービス!D63,労働コスト!D63))</f>
        <v>0.85532019416945293</v>
      </c>
      <c r="E63" s="2">
        <f>IF(logVir!E63="","",労働コスト!E63/SUM(資本サービス!E63,労働コスト!E63))</f>
        <v>0.87431615431462117</v>
      </c>
      <c r="F63" s="2">
        <f>IF(logVir!F63="","",労働コスト!F63/SUM(資本サービス!F63,労働コスト!F63))</f>
        <v>0.8472526761614223</v>
      </c>
      <c r="G63" s="2">
        <f>IF(logVir!G63="","",労働コスト!G63/SUM(資本サービス!G63,労働コスト!G63))</f>
        <v>0.84830153472145853</v>
      </c>
      <c r="I63" s="3">
        <v>2</v>
      </c>
      <c r="J63" s="3">
        <v>29</v>
      </c>
      <c r="K63" s="2" cm="1">
        <f t="array" ref="K63">IF(C63="","",0.5*(C63+SUMPRODUCT(($B$1461:$B$1491=$J63)*1,C$1461:C$1491)))</f>
        <v>0.82983189794311385</v>
      </c>
      <c r="L63" s="2" cm="1">
        <f t="array" ref="L63">IF(D63="","",0.5*(D63+SUMPRODUCT(($B$1461:$B$1491=$J63)*1,D$1461:D$1491)))</f>
        <v>0.83078094148948034</v>
      </c>
      <c r="M63" s="2" cm="1">
        <f t="array" ref="M63">IF(E63="","",0.5*(E63+SUMPRODUCT(($B$1461:$B$1491=$J63)*1,E$1461:E$1491)))</f>
        <v>0.85747243886661462</v>
      </c>
      <c r="N63" s="2" cm="1">
        <f t="array" ref="N63">IF(F63="","",0.5*(F63+SUMPRODUCT(($B$1461:$B$1491=$J63)*1,F$1461:F$1491)))</f>
        <v>0.83583460292734824</v>
      </c>
      <c r="O63" s="2" cm="1">
        <f t="array" ref="O63">IF(G63="","",0.5*(G63+SUMPRODUCT(($B$1461:$B$1491=$J63)*1,G$1461:G$1491)))</f>
        <v>0.84225036764386529</v>
      </c>
    </row>
    <row r="64" spans="1:15" x14ac:dyDescent="0.55000000000000004">
      <c r="A64" s="3">
        <v>2</v>
      </c>
      <c r="B64" s="3">
        <v>30</v>
      </c>
      <c r="C64" s="2">
        <f>IF(logVir!C64="","",労働コスト!C64/SUM(資本サービス!C64,労働コスト!C64))</f>
        <v>0.79504399015472604</v>
      </c>
      <c r="D64" s="2">
        <f>IF(logVir!D64="","",労働コスト!D64/SUM(資本サービス!D64,労働コスト!D64))</f>
        <v>0.89156578276323717</v>
      </c>
      <c r="E64" s="2">
        <f>IF(logVir!E64="","",労働コスト!E64/SUM(資本サービス!E64,労働コスト!E64))</f>
        <v>0.9148077289987856</v>
      </c>
      <c r="F64" s="2">
        <f>IF(logVir!F64="","",労働コスト!F64/SUM(資本サービス!F64,労働コスト!F64))</f>
        <v>0.91958651219833643</v>
      </c>
      <c r="G64" s="2">
        <f>IF(logVir!G64="","",労働コスト!G64/SUM(資本サービス!G64,労働コスト!G64))</f>
        <v>0.932981329183733</v>
      </c>
      <c r="I64" s="3">
        <v>2</v>
      </c>
      <c r="J64" s="3">
        <v>30</v>
      </c>
      <c r="K64" s="2" cm="1">
        <f t="array" ref="K64">IF(C64="","",0.5*(C64+SUMPRODUCT(($B$1461:$B$1491=$J64)*1,C$1461:C$1491)))</f>
        <v>0.83031713643466531</v>
      </c>
      <c r="L64" s="2" cm="1">
        <f t="array" ref="L64">IF(D64="","",0.5*(D64+SUMPRODUCT(($B$1461:$B$1491=$J64)*1,D$1461:D$1491)))</f>
        <v>0.88914238046117133</v>
      </c>
      <c r="M64" s="2" cm="1">
        <f t="array" ref="M64">IF(E64="","",0.5*(E64+SUMPRODUCT(($B$1461:$B$1491=$J64)*1,E$1461:E$1491)))</f>
        <v>0.90617618050538151</v>
      </c>
      <c r="N64" s="2" cm="1">
        <f t="array" ref="N64">IF(F64="","",0.5*(F64+SUMPRODUCT(($B$1461:$B$1491=$J64)*1,F$1461:F$1491)))</f>
        <v>0.9106475236716518</v>
      </c>
      <c r="O64" s="2" cm="1">
        <f t="array" ref="O64">IF(G64="","",0.5*(G64+SUMPRODUCT(($B$1461:$B$1491=$J64)*1,G$1461:G$1491)))</f>
        <v>0.92361728767281326</v>
      </c>
    </row>
    <row r="65" spans="1:15" x14ac:dyDescent="0.55000000000000004">
      <c r="A65" s="3">
        <v>2</v>
      </c>
      <c r="B65" s="3">
        <v>31</v>
      </c>
      <c r="C65" s="2">
        <f>IF(logVir!C65="","",労働コスト!C65/SUM(資本サービス!C65,労働コスト!C65))</f>
        <v>0.79181328200201095</v>
      </c>
      <c r="D65" s="2">
        <f>IF(logVir!D65="","",労働コスト!D65/SUM(資本サービス!D65,労働コスト!D65))</f>
        <v>0.72728514335037464</v>
      </c>
      <c r="E65" s="2">
        <f>IF(logVir!E65="","",労働コスト!E65/SUM(資本サービス!E65,労働コスト!E65))</f>
        <v>0.79861171957797283</v>
      </c>
      <c r="F65" s="2">
        <f>IF(logVir!F65="","",労働コスト!F65/SUM(資本サービス!F65,労働コスト!F65))</f>
        <v>0.81471672199875589</v>
      </c>
      <c r="G65" s="2">
        <f>IF(logVir!G65="","",労働コスト!G65/SUM(資本サービス!G65,労働コスト!G65))</f>
        <v>0.78967562871073282</v>
      </c>
      <c r="I65" s="3">
        <v>2</v>
      </c>
      <c r="J65" s="3">
        <v>31</v>
      </c>
      <c r="K65" s="2" cm="1">
        <f t="array" ref="K65">IF(C65="","",0.5*(C65+SUMPRODUCT(($B$1461:$B$1491=$J65)*1,C$1461:C$1491)))</f>
        <v>0.78041949231812402</v>
      </c>
      <c r="L65" s="2" cm="1">
        <f t="array" ref="L65">IF(D65="","",0.5*(D65+SUMPRODUCT(($B$1461:$B$1491=$J65)*1,D$1461:D$1491)))</f>
        <v>0.74147063996704987</v>
      </c>
      <c r="M65" s="2" cm="1">
        <f t="array" ref="M65">IF(E65="","",0.5*(E65+SUMPRODUCT(($B$1461:$B$1491=$J65)*1,E$1461:E$1491)))</f>
        <v>0.79194308597700469</v>
      </c>
      <c r="N65" s="2" cm="1">
        <f t="array" ref="N65">IF(F65="","",0.5*(F65+SUMPRODUCT(($B$1461:$B$1491=$J65)*1,F$1461:F$1491)))</f>
        <v>0.80425524962634243</v>
      </c>
      <c r="O65" s="2" cm="1">
        <f t="array" ref="O65">IF(G65="","",0.5*(G65+SUMPRODUCT(($B$1461:$B$1491=$J65)*1,G$1461:G$1491)))</f>
        <v>0.79461947218576767</v>
      </c>
    </row>
    <row r="66" spans="1:15" x14ac:dyDescent="0.55000000000000004">
      <c r="A66" s="3">
        <v>3</v>
      </c>
      <c r="B66" s="3">
        <v>1</v>
      </c>
      <c r="C66" s="2">
        <f>IF(logVir!C66="","",労働コスト!C66/SUM(資本サービス!C66,労働コスト!C66))</f>
        <v>0.42922126022387813</v>
      </c>
      <c r="D66" s="2">
        <f>IF(logVir!D66="","",労働コスト!D66/SUM(資本サービス!D66,労働コスト!D66))</f>
        <v>0.68225370216378256</v>
      </c>
      <c r="E66" s="2">
        <f>IF(logVir!E66="","",労働コスト!E66/SUM(資本サービス!E66,労働コスト!E66))</f>
        <v>0.73376488804497242</v>
      </c>
      <c r="F66" s="2">
        <f>IF(logVir!F66="","",労働コスト!F66/SUM(資本サービス!F66,労働コスト!F66))</f>
        <v>0.74023622801367817</v>
      </c>
      <c r="G66" s="2">
        <f>IF(logVir!G66="","",労働コスト!G66/SUM(資本サービス!G66,労働コスト!G66))</f>
        <v>0.78217347966308548</v>
      </c>
      <c r="I66" s="3">
        <v>3</v>
      </c>
      <c r="J66" s="3">
        <v>1</v>
      </c>
      <c r="K66" s="2" cm="1">
        <f t="array" ref="K66">IF(C66="","",0.5*(C66+SUMPRODUCT(($B$1461:$B$1491=$J66)*1,C$1461:C$1491)))</f>
        <v>0.47667900513123829</v>
      </c>
      <c r="L66" s="2" cm="1">
        <f t="array" ref="L66">IF(D66="","",0.5*(D66+SUMPRODUCT(($B$1461:$B$1491=$J66)*1,D$1461:D$1491)))</f>
        <v>0.6657086387087332</v>
      </c>
      <c r="M66" s="2" cm="1">
        <f t="array" ref="M66">IF(E66="","",0.5*(E66+SUMPRODUCT(($B$1461:$B$1491=$J66)*1,E$1461:E$1491)))</f>
        <v>0.69776683694188368</v>
      </c>
      <c r="N66" s="2" cm="1">
        <f t="array" ref="N66">IF(F66="","",0.5*(F66+SUMPRODUCT(($B$1461:$B$1491=$J66)*1,F$1461:F$1491)))</f>
        <v>0.69893886664614102</v>
      </c>
      <c r="O66" s="2" cm="1">
        <f t="array" ref="O66">IF(G66="","",0.5*(G66+SUMPRODUCT(($B$1461:$B$1491=$J66)*1,G$1461:G$1491)))</f>
        <v>0.73136904558790361</v>
      </c>
    </row>
    <row r="67" spans="1:15" x14ac:dyDescent="0.55000000000000004">
      <c r="A67" s="3">
        <v>3</v>
      </c>
      <c r="B67" s="3">
        <v>2</v>
      </c>
      <c r="C67" s="2">
        <f>IF(logVir!C67="","",労働コスト!C67/SUM(資本サービス!C67,労働コスト!C67))</f>
        <v>0.4866430122242934</v>
      </c>
      <c r="D67" s="2">
        <f>IF(logVir!D67="","",労働コスト!D67/SUM(資本サービス!D67,労働コスト!D67))</f>
        <v>0.72461220597630915</v>
      </c>
      <c r="E67" s="2">
        <f>IF(logVir!E67="","",労働コスト!E67/SUM(資本サービス!E67,労働コスト!E67))</f>
        <v>0.57622064976712595</v>
      </c>
      <c r="F67" s="2">
        <f>IF(logVir!F67="","",労働コスト!F67/SUM(資本サービス!F67,労働コスト!F67))</f>
        <v>0.64495230449502738</v>
      </c>
      <c r="G67" s="2">
        <f>IF(logVir!G67="","",労働コスト!G67/SUM(資本サービス!G67,労働コスト!G67))</f>
        <v>0.63804654537058736</v>
      </c>
      <c r="I67" s="3">
        <v>3</v>
      </c>
      <c r="J67" s="3">
        <v>2</v>
      </c>
      <c r="K67" s="2" cm="1">
        <f t="array" ref="K67">IF(C67="","",0.5*(C67+SUMPRODUCT(($B$1461:$B$1491=$J67)*1,C$1461:C$1491)))</f>
        <v>0.50559827242987554</v>
      </c>
      <c r="L67" s="2" cm="1">
        <f t="array" ref="L67">IF(D67="","",0.5*(D67+SUMPRODUCT(($B$1461:$B$1491=$J67)*1,D$1461:D$1491)))</f>
        <v>0.65861511962327113</v>
      </c>
      <c r="M67" s="2" cm="1">
        <f t="array" ref="M67">IF(E67="","",0.5*(E67+SUMPRODUCT(($B$1461:$B$1491=$J67)*1,E$1461:E$1491)))</f>
        <v>0.54725802237205867</v>
      </c>
      <c r="N67" s="2" cm="1">
        <f t="array" ref="N67">IF(F67="","",0.5*(F67+SUMPRODUCT(($B$1461:$B$1491=$J67)*1,F$1461:F$1491)))</f>
        <v>0.58046986482772189</v>
      </c>
      <c r="O67" s="2" cm="1">
        <f t="array" ref="O67">IF(G67="","",0.5*(G67+SUMPRODUCT(($B$1461:$B$1491=$J67)*1,G$1461:G$1491)))</f>
        <v>0.61557074494641362</v>
      </c>
    </row>
    <row r="68" spans="1:15" x14ac:dyDescent="0.55000000000000004">
      <c r="A68" s="3">
        <v>3</v>
      </c>
      <c r="B68" s="3">
        <v>3</v>
      </c>
      <c r="C68" s="2">
        <f>IF(logVir!C68="","",労働コスト!C68/SUM(資本サービス!C68,労働コスト!C68))</f>
        <v>0.785656533008531</v>
      </c>
      <c r="D68" s="2">
        <f>IF(logVir!D68="","",労働コスト!D68/SUM(資本サービス!D68,労働コスト!D68))</f>
        <v>0.80570267294725828</v>
      </c>
      <c r="E68" s="2">
        <f>IF(logVir!E68="","",労働コスト!E68/SUM(資本サービス!E68,労働コスト!E68))</f>
        <v>0.78789741502656652</v>
      </c>
      <c r="F68" s="2">
        <f>IF(logVir!F68="","",労働コスト!F68/SUM(資本サービス!F68,労働コスト!F68))</f>
        <v>0.79596611446036858</v>
      </c>
      <c r="G68" s="2">
        <f>IF(logVir!G68="","",労働コスト!G68/SUM(資本サービス!G68,労働コスト!G68))</f>
        <v>0.82187734665959655</v>
      </c>
      <c r="I68" s="3">
        <v>3</v>
      </c>
      <c r="J68" s="3">
        <v>3</v>
      </c>
      <c r="K68" s="2" cm="1">
        <f t="array" ref="K68">IF(C68="","",0.5*(C68+SUMPRODUCT(($B$1461:$B$1491=$J68)*1,C$1461:C$1491)))</f>
        <v>0.74151229040626077</v>
      </c>
      <c r="L68" s="2" cm="1">
        <f t="array" ref="L68">IF(D68="","",0.5*(D68+SUMPRODUCT(($B$1461:$B$1491=$J68)*1,D$1461:D$1491)))</f>
        <v>0.76906191219189535</v>
      </c>
      <c r="M68" s="2" cm="1">
        <f t="array" ref="M68">IF(E68="","",0.5*(E68+SUMPRODUCT(($B$1461:$B$1491=$J68)*1,E$1461:E$1491)))</f>
        <v>0.76823810395887238</v>
      </c>
      <c r="N68" s="2" cm="1">
        <f t="array" ref="N68">IF(F68="","",0.5*(F68+SUMPRODUCT(($B$1461:$B$1491=$J68)*1,F$1461:F$1491)))</f>
        <v>0.77140819102295533</v>
      </c>
      <c r="O68" s="2" cm="1">
        <f t="array" ref="O68">IF(G68="","",0.5*(G68+SUMPRODUCT(($B$1461:$B$1491=$J68)*1,G$1461:G$1491)))</f>
        <v>0.80078369031896313</v>
      </c>
    </row>
    <row r="69" spans="1:15" x14ac:dyDescent="0.55000000000000004">
      <c r="A69" s="3">
        <v>3</v>
      </c>
      <c r="B69" s="3">
        <v>4</v>
      </c>
      <c r="C69" s="2">
        <f>IF(logVir!C69="","",労働コスト!C69/SUM(資本サービス!C69,労働コスト!C69))</f>
        <v>0.93754617814814478</v>
      </c>
      <c r="D69" s="2">
        <f>IF(logVir!D69="","",労働コスト!D69/SUM(資本サービス!D69,労働コスト!D69))</f>
        <v>0.94190261589619684</v>
      </c>
      <c r="E69" s="2">
        <f>IF(logVir!E69="","",労働コスト!E69/SUM(資本サービス!E69,労働コスト!E69))</f>
        <v>0.945102782614059</v>
      </c>
      <c r="F69" s="2">
        <f>IF(logVir!F69="","",労働コスト!F69/SUM(資本サービス!F69,労働コスト!F69))</f>
        <v>0.94693288961598421</v>
      </c>
      <c r="G69" s="2">
        <f>IF(logVir!G69="","",労働コスト!G69/SUM(資本サービス!G69,労働コスト!G69))</f>
        <v>0.94593244310458424</v>
      </c>
      <c r="I69" s="3">
        <v>3</v>
      </c>
      <c r="J69" s="3">
        <v>4</v>
      </c>
      <c r="K69" s="2" cm="1">
        <f t="array" ref="K69">IF(C69="","",0.5*(C69+SUMPRODUCT(($B$1461:$B$1491=$J69)*1,C$1461:C$1491)))</f>
        <v>0.84969398646701066</v>
      </c>
      <c r="L69" s="2" cm="1">
        <f t="array" ref="L69">IF(D69="","",0.5*(D69+SUMPRODUCT(($B$1461:$B$1491=$J69)*1,D$1461:D$1491)))</f>
        <v>0.84025452430513536</v>
      </c>
      <c r="M69" s="2" cm="1">
        <f t="array" ref="M69">IF(E69="","",0.5*(E69+SUMPRODUCT(($B$1461:$B$1491=$J69)*1,E$1461:E$1491)))</f>
        <v>0.84952408077839903</v>
      </c>
      <c r="N69" s="2" cm="1">
        <f t="array" ref="N69">IF(F69="","",0.5*(F69+SUMPRODUCT(($B$1461:$B$1491=$J69)*1,F$1461:F$1491)))</f>
        <v>0.8471060134857511</v>
      </c>
      <c r="O69" s="2" cm="1">
        <f t="array" ref="O69">IF(G69="","",0.5*(G69+SUMPRODUCT(($B$1461:$B$1491=$J69)*1,G$1461:G$1491)))</f>
        <v>0.85800395180690914</v>
      </c>
    </row>
    <row r="70" spans="1:15" x14ac:dyDescent="0.55000000000000004">
      <c r="A70" s="3">
        <v>3</v>
      </c>
      <c r="B70" s="3">
        <v>5</v>
      </c>
      <c r="C70" s="2">
        <f>IF(logVir!C70="","",労働コスト!C70/SUM(資本サービス!C70,労働コスト!C70))</f>
        <v>0.57552104532202764</v>
      </c>
      <c r="D70" s="2">
        <f>IF(logVir!D70="","",労働コスト!D70/SUM(資本サービス!D70,労働コスト!D70))</f>
        <v>0.68419229043860619</v>
      </c>
      <c r="E70" s="2">
        <f>IF(logVir!E70="","",労働コスト!E70/SUM(資本サービス!E70,労働コスト!E70))</f>
        <v>0.66767685526774789</v>
      </c>
      <c r="F70" s="2">
        <f>IF(logVir!F70="","",労働コスト!F70/SUM(資本サービス!F70,労働コスト!F70))</f>
        <v>0.70741314785333431</v>
      </c>
      <c r="G70" s="2">
        <f>IF(logVir!G70="","",労働コスト!G70/SUM(資本サービス!G70,労働コスト!G70))</f>
        <v>0.66054583434589142</v>
      </c>
      <c r="I70" s="3">
        <v>3</v>
      </c>
      <c r="J70" s="3">
        <v>5</v>
      </c>
      <c r="K70" s="2" cm="1">
        <f t="array" ref="K70">IF(C70="","",0.5*(C70+SUMPRODUCT(($B$1461:$B$1491=$J70)*1,C$1461:C$1491)))</f>
        <v>0.61023156169347625</v>
      </c>
      <c r="L70" s="2" cm="1">
        <f t="array" ref="L70">IF(D70="","",0.5*(D70+SUMPRODUCT(($B$1461:$B$1491=$J70)*1,D$1461:D$1491)))</f>
        <v>0.68143909469995634</v>
      </c>
      <c r="M70" s="2" cm="1">
        <f t="array" ref="M70">IF(E70="","",0.5*(E70+SUMPRODUCT(($B$1461:$B$1491=$J70)*1,E$1461:E$1491)))</f>
        <v>0.68597215492990093</v>
      </c>
      <c r="N70" s="2" cm="1">
        <f t="array" ref="N70">IF(F70="","",0.5*(F70+SUMPRODUCT(($B$1461:$B$1491=$J70)*1,F$1461:F$1491)))</f>
        <v>0.70933734846387697</v>
      </c>
      <c r="O70" s="2" cm="1">
        <f t="array" ref="O70">IF(G70="","",0.5*(G70+SUMPRODUCT(($B$1461:$B$1491=$J70)*1,G$1461:G$1491)))</f>
        <v>0.69730491147465279</v>
      </c>
    </row>
    <row r="71" spans="1:15" x14ac:dyDescent="0.55000000000000004">
      <c r="A71" s="3">
        <v>3</v>
      </c>
      <c r="B71" s="3">
        <v>6</v>
      </c>
      <c r="C71" s="2">
        <f>IF(logVir!C71="","",労働コスト!C71/SUM(資本サービス!C71,労働コスト!C71))</f>
        <v>0.37351520205670563</v>
      </c>
      <c r="D71" s="2">
        <f>IF(logVir!D71="","",労働コスト!D71/SUM(資本サービス!D71,労働コスト!D71))</f>
        <v>0.43105228745672713</v>
      </c>
      <c r="E71" s="2">
        <f>IF(logVir!E71="","",労働コスト!E71/SUM(資本サービス!E71,労働コスト!E71))</f>
        <v>0.39654315466995482</v>
      </c>
      <c r="F71" s="2">
        <f>IF(logVir!F71="","",労働コスト!F71/SUM(資本サービス!F71,労働コスト!F71))</f>
        <v>0.392648230520594</v>
      </c>
      <c r="G71" s="2">
        <f>IF(logVir!G71="","",労働コスト!G71/SUM(資本サービス!G71,労働コスト!G71))</f>
        <v>0.40376846458190502</v>
      </c>
      <c r="I71" s="3">
        <v>3</v>
      </c>
      <c r="J71" s="3">
        <v>6</v>
      </c>
      <c r="K71" s="2" cm="1">
        <f t="array" ref="K71">IF(C71="","",0.5*(C71+SUMPRODUCT(($B$1461:$B$1491=$J71)*1,C$1461:C$1491)))</f>
        <v>0.37711246823439659</v>
      </c>
      <c r="L71" s="2" cm="1">
        <f t="array" ref="L71">IF(D71="","",0.5*(D71+SUMPRODUCT(($B$1461:$B$1491=$J71)*1,D$1461:D$1491)))</f>
        <v>0.42255835090125959</v>
      </c>
      <c r="M71" s="2" cm="1">
        <f t="array" ref="M71">IF(E71="","",0.5*(E71+SUMPRODUCT(($B$1461:$B$1491=$J71)*1,E$1461:E$1491)))</f>
        <v>0.40401124541685457</v>
      </c>
      <c r="N71" s="2" cm="1">
        <f t="array" ref="N71">IF(F71="","",0.5*(F71+SUMPRODUCT(($B$1461:$B$1491=$J71)*1,F$1461:F$1491)))</f>
        <v>0.39735012118256285</v>
      </c>
      <c r="O71" s="2" cm="1">
        <f t="array" ref="O71">IF(G71="","",0.5*(G71+SUMPRODUCT(($B$1461:$B$1491=$J71)*1,G$1461:G$1491)))</f>
        <v>0.42046011642966291</v>
      </c>
    </row>
    <row r="72" spans="1:15" x14ac:dyDescent="0.55000000000000004">
      <c r="A72" s="3">
        <v>3</v>
      </c>
      <c r="B72" s="3">
        <v>7</v>
      </c>
      <c r="C72" s="2">
        <f>IF(logVir!C72="","",労働コスト!C72/SUM(資本サービス!C72,労働コスト!C72))</f>
        <v>0.58322176045643825</v>
      </c>
      <c r="D72" s="2">
        <f>IF(logVir!D72="","",労働コスト!D72/SUM(資本サービス!D72,労働コスト!D72))</f>
        <v>0.68740263784529287</v>
      </c>
      <c r="E72" s="2">
        <f>IF(logVir!E72="","",労働コスト!E72/SUM(資本サービス!E72,労働コスト!E72))</f>
        <v>0.6350332975719486</v>
      </c>
      <c r="F72" s="2">
        <f>IF(logVir!F72="","",労働コスト!F72/SUM(資本サービス!F72,労働コスト!F72))</f>
        <v>0.65484040429323975</v>
      </c>
      <c r="G72" s="2">
        <f>IF(logVir!G72="","",労働コスト!G72/SUM(資本サービス!G72,労働コスト!G72))</f>
        <v>0.61518704352026465</v>
      </c>
      <c r="I72" s="3">
        <v>3</v>
      </c>
      <c r="J72" s="3">
        <v>7</v>
      </c>
      <c r="K72" s="2" cm="1">
        <f t="array" ref="K72">IF(C72="","",0.5*(C72+SUMPRODUCT(($B$1461:$B$1491=$J72)*1,C$1461:C$1491)))</f>
        <v>0.60153769788407652</v>
      </c>
      <c r="L72" s="2" cm="1">
        <f t="array" ref="L72">IF(D72="","",0.5*(D72+SUMPRODUCT(($B$1461:$B$1491=$J72)*1,D$1461:D$1491)))</f>
        <v>0.67511389130365695</v>
      </c>
      <c r="M72" s="2" cm="1">
        <f t="array" ref="M72">IF(E72="","",0.5*(E72+SUMPRODUCT(($B$1461:$B$1491=$J72)*1,E$1461:E$1491)))</f>
        <v>0.65595800981355767</v>
      </c>
      <c r="N72" s="2" cm="1">
        <f t="array" ref="N72">IF(F72="","",0.5*(F72+SUMPRODUCT(($B$1461:$B$1491=$J72)*1,F$1461:F$1491)))</f>
        <v>0.66599946521682218</v>
      </c>
      <c r="O72" s="2" cm="1">
        <f t="array" ref="O72">IF(G72="","",0.5*(G72+SUMPRODUCT(($B$1461:$B$1491=$J72)*1,G$1461:G$1491)))</f>
        <v>0.65923596877346213</v>
      </c>
    </row>
    <row r="73" spans="1:15" x14ac:dyDescent="0.55000000000000004">
      <c r="A73" s="3">
        <v>3</v>
      </c>
      <c r="B73" s="3">
        <v>8</v>
      </c>
      <c r="C73" s="2">
        <f>IF(logVir!C73="","",労働コスト!C73/SUM(資本サービス!C73,労働コスト!C73))</f>
        <v>0.66564169289164254</v>
      </c>
      <c r="D73" s="2">
        <f>IF(logVir!D73="","",労働コスト!D73/SUM(資本サービス!D73,労働コスト!D73))</f>
        <v>0.75252330782818067</v>
      </c>
      <c r="E73" s="2">
        <f>IF(logVir!E73="","",労働コスト!E73/SUM(資本サービス!E73,労働コスト!E73))</f>
        <v>0.68625138729770441</v>
      </c>
      <c r="F73" s="2">
        <f>IF(logVir!F73="","",労働コスト!F73/SUM(資本サービス!F73,労働コスト!F73))</f>
        <v>0.68202124853589918</v>
      </c>
      <c r="G73" s="2">
        <f>IF(logVir!G73="","",労働コスト!G73/SUM(資本サービス!G73,労働コスト!G73))</f>
        <v>0.70007988884219996</v>
      </c>
      <c r="I73" s="3">
        <v>3</v>
      </c>
      <c r="J73" s="3">
        <v>8</v>
      </c>
      <c r="K73" s="2" cm="1">
        <f t="array" ref="K73">IF(C73="","",0.5*(C73+SUMPRODUCT(($B$1461:$B$1491=$J73)*1,C$1461:C$1491)))</f>
        <v>0.60773588269954426</v>
      </c>
      <c r="L73" s="2" cm="1">
        <f t="array" ref="L73">IF(D73="","",0.5*(D73+SUMPRODUCT(($B$1461:$B$1491=$J73)*1,D$1461:D$1491)))</f>
        <v>0.6757115570742882</v>
      </c>
      <c r="M73" s="2" cm="1">
        <f t="array" ref="M73">IF(E73="","",0.5*(E73+SUMPRODUCT(($B$1461:$B$1491=$J73)*1,E$1461:E$1491)))</f>
        <v>0.64281780607631911</v>
      </c>
      <c r="N73" s="2" cm="1">
        <f t="array" ref="N73">IF(F73="","",0.5*(F73+SUMPRODUCT(($B$1461:$B$1491=$J73)*1,F$1461:F$1491)))</f>
        <v>0.63618216675366746</v>
      </c>
      <c r="O73" s="2" cm="1">
        <f t="array" ref="O73">IF(G73="","",0.5*(G73+SUMPRODUCT(($B$1461:$B$1491=$J73)*1,G$1461:G$1491)))</f>
        <v>0.65948522563166301</v>
      </c>
    </row>
    <row r="74" spans="1:15" x14ac:dyDescent="0.55000000000000004">
      <c r="A74" s="3">
        <v>3</v>
      </c>
      <c r="B74" s="3">
        <v>9</v>
      </c>
      <c r="C74" s="2">
        <f>IF(logVir!C74="","",労働コスト!C74/SUM(資本サービス!C74,労働コスト!C74))</f>
        <v>0.77132247330298143</v>
      </c>
      <c r="D74" s="2">
        <f>IF(logVir!D74="","",労働コスト!D74/SUM(資本サービス!D74,労働コスト!D74))</f>
        <v>0.83097233680217419</v>
      </c>
      <c r="E74" s="2">
        <f>IF(logVir!E74="","",労働コスト!E74/SUM(資本サービス!E74,労働コスト!E74))</f>
        <v>0.82832224139587474</v>
      </c>
      <c r="F74" s="2">
        <f>IF(logVir!F74="","",労働コスト!F74/SUM(資本サービス!F74,労働コスト!F74))</f>
        <v>0.83723098488439829</v>
      </c>
      <c r="G74" s="2">
        <f>IF(logVir!G74="","",労働コスト!G74/SUM(資本サービス!G74,労働コスト!G74))</f>
        <v>0.86228211194560422</v>
      </c>
      <c r="I74" s="3">
        <v>3</v>
      </c>
      <c r="J74" s="3">
        <v>9</v>
      </c>
      <c r="K74" s="2" cm="1">
        <f t="array" ref="K74">IF(C74="","",0.5*(C74+SUMPRODUCT(($B$1461:$B$1491=$J74)*1,C$1461:C$1491)))</f>
        <v>0.7836676761934801</v>
      </c>
      <c r="L74" s="2" cm="1">
        <f t="array" ref="L74">IF(D74="","",0.5*(D74+SUMPRODUCT(($B$1461:$B$1491=$J74)*1,D$1461:D$1491)))</f>
        <v>0.81904978690239227</v>
      </c>
      <c r="M74" s="2" cm="1">
        <f t="array" ref="M74">IF(E74="","",0.5*(E74+SUMPRODUCT(($B$1461:$B$1491=$J74)*1,E$1461:E$1491)))</f>
        <v>0.83073334567120183</v>
      </c>
      <c r="N74" s="2" cm="1">
        <f t="array" ref="N74">IF(F74="","",0.5*(F74+SUMPRODUCT(($B$1461:$B$1491=$J74)*1,F$1461:F$1491)))</f>
        <v>0.83655426914494613</v>
      </c>
      <c r="O74" s="2" cm="1">
        <f t="array" ref="O74">IF(G74="","",0.5*(G74+SUMPRODUCT(($B$1461:$B$1491=$J74)*1,G$1461:G$1491)))</f>
        <v>0.85995905861287147</v>
      </c>
    </row>
    <row r="75" spans="1:15" x14ac:dyDescent="0.55000000000000004">
      <c r="A75" s="3">
        <v>3</v>
      </c>
      <c r="B75" s="3">
        <v>10</v>
      </c>
      <c r="C75" s="2">
        <f>IF(logVir!C75="","",労働コスト!C75/SUM(資本サービス!C75,労働コスト!C75))</f>
        <v>0.72514291976589584</v>
      </c>
      <c r="D75" s="2">
        <f>IF(logVir!D75="","",労働コスト!D75/SUM(資本サービス!D75,労働コスト!D75))</f>
        <v>0.71240854628407835</v>
      </c>
      <c r="E75" s="2">
        <f>IF(logVir!E75="","",労働コスト!E75/SUM(資本サービス!E75,労働コスト!E75))</f>
        <v>0.68355483617096191</v>
      </c>
      <c r="F75" s="2">
        <f>IF(logVir!F75="","",労働コスト!F75/SUM(資本サービス!F75,労働コスト!F75))</f>
        <v>0.68341860565583679</v>
      </c>
      <c r="G75" s="2">
        <f>IF(logVir!G75="","",労働コスト!G75/SUM(資本サービス!G75,労働コスト!G75))</f>
        <v>0.69131240276945405</v>
      </c>
      <c r="I75" s="3">
        <v>3</v>
      </c>
      <c r="J75" s="3">
        <v>10</v>
      </c>
      <c r="K75" s="2" cm="1">
        <f t="array" ref="K75">IF(C75="","",0.5*(C75+SUMPRODUCT(($B$1461:$B$1491=$J75)*1,C$1461:C$1491)))</f>
        <v>0.67582589202279475</v>
      </c>
      <c r="L75" s="2" cm="1">
        <f t="array" ref="L75">IF(D75="","",0.5*(D75+SUMPRODUCT(($B$1461:$B$1491=$J75)*1,D$1461:D$1491)))</f>
        <v>0.67765303975661184</v>
      </c>
      <c r="M75" s="2" cm="1">
        <f t="array" ref="M75">IF(E75="","",0.5*(E75+SUMPRODUCT(($B$1461:$B$1491=$J75)*1,E$1461:E$1491)))</f>
        <v>0.68151871591291946</v>
      </c>
      <c r="N75" s="2" cm="1">
        <f t="array" ref="N75">IF(F75="","",0.5*(F75+SUMPRODUCT(($B$1461:$B$1491=$J75)*1,F$1461:F$1491)))</f>
        <v>0.68129748218096453</v>
      </c>
      <c r="O75" s="2" cm="1">
        <f t="array" ref="O75">IF(G75="","",0.5*(G75+SUMPRODUCT(($B$1461:$B$1491=$J75)*1,G$1461:G$1491)))</f>
        <v>0.70317995257818944</v>
      </c>
    </row>
    <row r="76" spans="1:15" x14ac:dyDescent="0.55000000000000004">
      <c r="A76" s="3">
        <v>3</v>
      </c>
      <c r="B76" s="3">
        <v>11</v>
      </c>
      <c r="C76" s="2">
        <f>IF(logVir!C76="","",労働コスト!C76/SUM(資本サービス!C76,労働コスト!C76))</f>
        <v>0.58970567427363352</v>
      </c>
      <c r="D76" s="2">
        <f>IF(logVir!D76="","",労働コスト!D76/SUM(資本サービス!D76,労働コスト!D76))</f>
        <v>0.63147437037436549</v>
      </c>
      <c r="E76" s="2">
        <f>IF(logVir!E76="","",労働コスト!E76/SUM(資本サービス!E76,労働コスト!E76))</f>
        <v>0.6178109464504824</v>
      </c>
      <c r="F76" s="2">
        <f>IF(logVir!F76="","",労働コスト!F76/SUM(資本サービス!F76,労働コスト!F76))</f>
        <v>0.64567464111609085</v>
      </c>
      <c r="G76" s="2">
        <f>IF(logVir!G76="","",労働コスト!G76/SUM(資本サービス!G76,労働コスト!G76))</f>
        <v>0.70468137811628884</v>
      </c>
      <c r="I76" s="3">
        <v>3</v>
      </c>
      <c r="J76" s="3">
        <v>11</v>
      </c>
      <c r="K76" s="2" cm="1">
        <f t="array" ref="K76">IF(C76="","",0.5*(C76+SUMPRODUCT(($B$1461:$B$1491=$J76)*1,C$1461:C$1491)))</f>
        <v>0.57726820238430809</v>
      </c>
      <c r="L76" s="2" cm="1">
        <f t="array" ref="L76">IF(D76="","",0.5*(D76+SUMPRODUCT(($B$1461:$B$1491=$J76)*1,D$1461:D$1491)))</f>
        <v>0.59973415556245468</v>
      </c>
      <c r="M76" s="2" cm="1">
        <f t="array" ref="M76">IF(E76="","",0.5*(E76+SUMPRODUCT(($B$1461:$B$1491=$J76)*1,E$1461:E$1491)))</f>
        <v>0.59913554711022443</v>
      </c>
      <c r="N76" s="2" cm="1">
        <f t="array" ref="N76">IF(F76="","",0.5*(F76+SUMPRODUCT(($B$1461:$B$1491=$J76)*1,F$1461:F$1491)))</f>
        <v>0.60917302215058222</v>
      </c>
      <c r="O76" s="2" cm="1">
        <f t="array" ref="O76">IF(G76="","",0.5*(G76+SUMPRODUCT(($B$1461:$B$1491=$J76)*1,G$1461:G$1491)))</f>
        <v>0.64931285144400175</v>
      </c>
    </row>
    <row r="77" spans="1:15" x14ac:dyDescent="0.55000000000000004">
      <c r="A77" s="3">
        <v>3</v>
      </c>
      <c r="B77" s="3">
        <v>12</v>
      </c>
      <c r="C77" s="2">
        <f>IF(logVir!C77="","",労働コスト!C77/SUM(資本サービス!C77,労働コスト!C77))</f>
        <v>0.56901575732010057</v>
      </c>
      <c r="D77" s="2">
        <f>IF(logVir!D77="","",労働コスト!D77/SUM(資本サービス!D77,労働コスト!D77))</f>
        <v>0.60834111657231549</v>
      </c>
      <c r="E77" s="2">
        <f>IF(logVir!E77="","",労働コスト!E77/SUM(資本サービス!E77,労働コスト!E77))</f>
        <v>0.5411718979766591</v>
      </c>
      <c r="F77" s="2">
        <f>IF(logVir!F77="","",労働コスト!F77/SUM(資本サービス!F77,労働コスト!F77))</f>
        <v>0.56676015420770576</v>
      </c>
      <c r="G77" s="2">
        <f>IF(logVir!G77="","",労働コスト!G77/SUM(資本サービス!G77,労働コスト!G77))</f>
        <v>0.58365485078968848</v>
      </c>
      <c r="I77" s="3">
        <v>3</v>
      </c>
      <c r="J77" s="3">
        <v>12</v>
      </c>
      <c r="K77" s="2" cm="1">
        <f t="array" ref="K77">IF(C77="","",0.5*(C77+SUMPRODUCT(($B$1461:$B$1491=$J77)*1,C$1461:C$1491)))</f>
        <v>0.52890043555480459</v>
      </c>
      <c r="L77" s="2" cm="1">
        <f t="array" ref="L77">IF(D77="","",0.5*(D77+SUMPRODUCT(($B$1461:$B$1491=$J77)*1,D$1461:D$1491)))</f>
        <v>0.56067647176886515</v>
      </c>
      <c r="M77" s="2" cm="1">
        <f t="array" ref="M77">IF(E77="","",0.5*(E77+SUMPRODUCT(($B$1461:$B$1491=$J77)*1,E$1461:E$1491)))</f>
        <v>0.52767528601529468</v>
      </c>
      <c r="N77" s="2" cm="1">
        <f t="array" ref="N77">IF(F77="","",0.5*(F77+SUMPRODUCT(($B$1461:$B$1491=$J77)*1,F$1461:F$1491)))</f>
        <v>0.54275482471111891</v>
      </c>
      <c r="O77" s="2" cm="1">
        <f t="array" ref="O77">IF(G77="","",0.5*(G77+SUMPRODUCT(($B$1461:$B$1491=$J77)*1,G$1461:G$1491)))</f>
        <v>0.57282626945661153</v>
      </c>
    </row>
    <row r="78" spans="1:15" x14ac:dyDescent="0.55000000000000004">
      <c r="A78" s="3">
        <v>3</v>
      </c>
      <c r="B78" s="3">
        <v>13</v>
      </c>
      <c r="C78" s="2">
        <f>IF(logVir!C78="","",労働コスト!C78/SUM(資本サービス!C78,労働コスト!C78))</f>
        <v>0.35327840096263535</v>
      </c>
      <c r="D78" s="2">
        <f>IF(logVir!D78="","",労働コスト!D78/SUM(資本サービス!D78,労働コスト!D78))</f>
        <v>0.42064489955635143</v>
      </c>
      <c r="E78" s="2">
        <f>IF(logVir!E78="","",労働コスト!E78/SUM(資本サービス!E78,労働コスト!E78))</f>
        <v>0.34688547380401524</v>
      </c>
      <c r="F78" s="2">
        <f>IF(logVir!F78="","",労働コスト!F78/SUM(資本サービス!F78,労働コスト!F78))</f>
        <v>0.33989862220175293</v>
      </c>
      <c r="G78" s="2">
        <f>IF(logVir!G78="","",労働コスト!G78/SUM(資本サービス!G78,労働コスト!G78))</f>
        <v>0.37810028934838513</v>
      </c>
      <c r="I78" s="3">
        <v>3</v>
      </c>
      <c r="J78" s="3">
        <v>13</v>
      </c>
      <c r="K78" s="2" cm="1">
        <f t="array" ref="K78">IF(C78="","",0.5*(C78+SUMPRODUCT(($B$1461:$B$1491=$J78)*1,C$1461:C$1491)))</f>
        <v>0.37741842213925159</v>
      </c>
      <c r="L78" s="2" cm="1">
        <f t="array" ref="L78">IF(D78="","",0.5*(D78+SUMPRODUCT(($B$1461:$B$1491=$J78)*1,D$1461:D$1491)))</f>
        <v>0.39618855903895772</v>
      </c>
      <c r="M78" s="2" cm="1">
        <f t="array" ref="M78">IF(E78="","",0.5*(E78+SUMPRODUCT(($B$1461:$B$1491=$J78)*1,E$1461:E$1491)))</f>
        <v>0.37899418957403197</v>
      </c>
      <c r="N78" s="2" cm="1">
        <f t="array" ref="N78">IF(F78="","",0.5*(F78+SUMPRODUCT(($B$1461:$B$1491=$J78)*1,F$1461:F$1491)))</f>
        <v>0.36811129973104512</v>
      </c>
      <c r="O78" s="2" cm="1">
        <f t="array" ref="O78">IF(G78="","",0.5*(G78+SUMPRODUCT(($B$1461:$B$1491=$J78)*1,G$1461:G$1491)))</f>
        <v>0.40493242565295651</v>
      </c>
    </row>
    <row r="79" spans="1:15" x14ac:dyDescent="0.55000000000000004">
      <c r="A79" s="3">
        <v>3</v>
      </c>
      <c r="B79" s="3">
        <v>14</v>
      </c>
      <c r="C79" s="2">
        <f>IF(logVir!C79="","",労働コスト!C79/SUM(資本サービス!C79,労働コスト!C79))</f>
        <v>0.44518089004950051</v>
      </c>
      <c r="D79" s="2">
        <f>IF(logVir!D79="","",労働コスト!D79/SUM(資本サービス!D79,労働コスト!D79))</f>
        <v>0.5770627175687808</v>
      </c>
      <c r="E79" s="2">
        <f>IF(logVir!E79="","",労働コスト!E79/SUM(資本サービス!E79,労働コスト!E79))</f>
        <v>0.54250216451483624</v>
      </c>
      <c r="F79" s="2">
        <f>IF(logVir!F79="","",労働コスト!F79/SUM(資本サービス!F79,労働コスト!F79))</f>
        <v>0.56491159290811965</v>
      </c>
      <c r="G79" s="2">
        <f>IF(logVir!G79="","",労働コスト!G79/SUM(資本サービス!G79,労働コスト!G79))</f>
        <v>0.56930562803661855</v>
      </c>
      <c r="I79" s="3">
        <v>3</v>
      </c>
      <c r="J79" s="3">
        <v>14</v>
      </c>
      <c r="K79" s="2" cm="1">
        <f t="array" ref="K79">IF(C79="","",0.5*(C79+SUMPRODUCT(($B$1461:$B$1491=$J79)*1,C$1461:C$1491)))</f>
        <v>0.51801820487111516</v>
      </c>
      <c r="L79" s="2" cm="1">
        <f t="array" ref="L79">IF(D79="","",0.5*(D79+SUMPRODUCT(($B$1461:$B$1491=$J79)*1,D$1461:D$1491)))</f>
        <v>0.60371167845492035</v>
      </c>
      <c r="M79" s="2" cm="1">
        <f t="array" ref="M79">IF(E79="","",0.5*(E79+SUMPRODUCT(($B$1461:$B$1491=$J79)*1,E$1461:E$1491)))</f>
        <v>0.57747021051020986</v>
      </c>
      <c r="N79" s="2" cm="1">
        <f t="array" ref="N79">IF(F79="","",0.5*(F79+SUMPRODUCT(($B$1461:$B$1491=$J79)*1,F$1461:F$1491)))</f>
        <v>0.58207216241461079</v>
      </c>
      <c r="O79" s="2" cm="1">
        <f t="array" ref="O79">IF(G79="","",0.5*(G79+SUMPRODUCT(($B$1461:$B$1491=$J79)*1,G$1461:G$1491)))</f>
        <v>0.59753378290503023</v>
      </c>
    </row>
    <row r="80" spans="1:15" x14ac:dyDescent="0.55000000000000004">
      <c r="A80" s="3">
        <v>3</v>
      </c>
      <c r="B80" s="3">
        <v>15</v>
      </c>
      <c r="C80" s="2">
        <f>IF(logVir!C80="","",労働コスト!C80/SUM(資本サービス!C80,労働コスト!C80))</f>
        <v>0.71424494462455534</v>
      </c>
      <c r="D80" s="2">
        <f>IF(logVir!D80="","",労働コスト!D80/SUM(資本サービス!D80,労働コスト!D80))</f>
        <v>0.75777803573066516</v>
      </c>
      <c r="E80" s="2">
        <f>IF(logVir!E80="","",労働コスト!E80/SUM(資本サービス!E80,労働コスト!E80))</f>
        <v>0.65945080486621976</v>
      </c>
      <c r="F80" s="2">
        <f>IF(logVir!F80="","",労働コスト!F80/SUM(資本サービス!F80,労働コスト!F80))</f>
        <v>0.59900765931890898</v>
      </c>
      <c r="G80" s="2">
        <f>IF(logVir!G80="","",労働コスト!G80/SUM(資本サービス!G80,労働コスト!G80))</f>
        <v>0.65883359317265044</v>
      </c>
      <c r="I80" s="3">
        <v>3</v>
      </c>
      <c r="J80" s="3">
        <v>15</v>
      </c>
      <c r="K80" s="2" cm="1">
        <f t="array" ref="K80">IF(C80="","",0.5*(C80+SUMPRODUCT(($B$1461:$B$1491=$J80)*1,C$1461:C$1491)))</f>
        <v>0.72681954445452202</v>
      </c>
      <c r="L80" s="2" cm="1">
        <f t="array" ref="L80">IF(D80="","",0.5*(D80+SUMPRODUCT(($B$1461:$B$1491=$J80)*1,D$1461:D$1491)))</f>
        <v>0.76995358965661786</v>
      </c>
      <c r="M80" s="2" cm="1">
        <f t="array" ref="M80">IF(E80="","",0.5*(E80+SUMPRODUCT(($B$1461:$B$1491=$J80)*1,E$1461:E$1491)))</f>
        <v>0.70773112960200235</v>
      </c>
      <c r="N80" s="2" cm="1">
        <f t="array" ref="N80">IF(F80="","",0.5*(F80+SUMPRODUCT(($B$1461:$B$1491=$J80)*1,F$1461:F$1491)))</f>
        <v>0.67304298923464645</v>
      </c>
      <c r="O80" s="2" cm="1">
        <f t="array" ref="O80">IF(G80="","",0.5*(G80+SUMPRODUCT(($B$1461:$B$1491=$J80)*1,G$1461:G$1491)))</f>
        <v>0.7162931573762531</v>
      </c>
    </row>
    <row r="81" spans="1:15" x14ac:dyDescent="0.55000000000000004">
      <c r="A81" s="3">
        <v>3</v>
      </c>
      <c r="B81" s="3">
        <v>16</v>
      </c>
      <c r="C81" s="2">
        <f>IF(logVir!C81="","",労働コスト!C81/SUM(資本サービス!C81,労働コスト!C81))</f>
        <v>0.73677822572463825</v>
      </c>
      <c r="D81" s="2">
        <f>IF(logVir!D81="","",労働コスト!D81/SUM(資本サービス!D81,労働コスト!D81))</f>
        <v>0.78443736010731679</v>
      </c>
      <c r="E81" s="2">
        <f>IF(logVir!E81="","",労働コスト!E81/SUM(資本サービス!E81,労働コスト!E81))</f>
        <v>0.76342790615271394</v>
      </c>
      <c r="F81" s="2">
        <f>IF(logVir!F81="","",労働コスト!F81/SUM(資本サービス!F81,労働コスト!F81))</f>
        <v>0.77788449302593532</v>
      </c>
      <c r="G81" s="2">
        <f>IF(logVir!G81="","",労働コスト!G81/SUM(資本サービス!G81,労働コスト!G81))</f>
        <v>0.79069393162262991</v>
      </c>
      <c r="I81" s="3">
        <v>3</v>
      </c>
      <c r="J81" s="3">
        <v>16</v>
      </c>
      <c r="K81" s="2" cm="1">
        <f t="array" ref="K81">IF(C81="","",0.5*(C81+SUMPRODUCT(($B$1461:$B$1491=$J81)*1,C$1461:C$1491)))</f>
        <v>0.70511237981711161</v>
      </c>
      <c r="L81" s="2" cm="1">
        <f t="array" ref="L81">IF(D81="","",0.5*(D81+SUMPRODUCT(($B$1461:$B$1491=$J81)*1,D$1461:D$1491)))</f>
        <v>0.74345907222498075</v>
      </c>
      <c r="M81" s="2" cm="1">
        <f t="array" ref="M81">IF(E81="","",0.5*(E81+SUMPRODUCT(($B$1461:$B$1491=$J81)*1,E$1461:E$1491)))</f>
        <v>0.74578858705163376</v>
      </c>
      <c r="N81" s="2" cm="1">
        <f t="array" ref="N81">IF(F81="","",0.5*(F81+SUMPRODUCT(($B$1461:$B$1491=$J81)*1,F$1461:F$1491)))</f>
        <v>0.75275973057214007</v>
      </c>
      <c r="O81" s="2" cm="1">
        <f t="array" ref="O81">IF(G81="","",0.5*(G81+SUMPRODUCT(($B$1461:$B$1491=$J81)*1,G$1461:G$1491)))</f>
        <v>0.77308960129508741</v>
      </c>
    </row>
    <row r="82" spans="1:15" x14ac:dyDescent="0.55000000000000004">
      <c r="A82" s="3">
        <v>3</v>
      </c>
      <c r="B82" s="3">
        <v>17</v>
      </c>
      <c r="C82" s="2">
        <f>IF(logVir!C82="","",労働コスト!C82/SUM(資本サービス!C82,労働コスト!C82))</f>
        <v>0.34279854934913334</v>
      </c>
      <c r="D82" s="2">
        <f>IF(logVir!D82="","",労働コスト!D82/SUM(資本サービス!D82,労働コスト!D82))</f>
        <v>0.43099844033131485</v>
      </c>
      <c r="E82" s="2">
        <f>IF(logVir!E82="","",労働コスト!E82/SUM(資本サービス!E82,労働コスト!E82))</f>
        <v>0.36548761689711179</v>
      </c>
      <c r="F82" s="2">
        <f>IF(logVir!F82="","",労働コスト!F82/SUM(資本サービス!F82,労働コスト!F82))</f>
        <v>0.42661105384658771</v>
      </c>
      <c r="G82" s="2">
        <f>IF(logVir!G82="","",労働コスト!G82/SUM(資本サービス!G82,労働コスト!G82))</f>
        <v>0.42696750095642677</v>
      </c>
      <c r="I82" s="3">
        <v>3</v>
      </c>
      <c r="J82" s="3">
        <v>17</v>
      </c>
      <c r="K82" s="2" cm="1">
        <f t="array" ref="K82">IF(C82="","",0.5*(C82+SUMPRODUCT(($B$1461:$B$1491=$J82)*1,C$1461:C$1491)))</f>
        <v>0.34309191151881319</v>
      </c>
      <c r="L82" s="2" cm="1">
        <f t="array" ref="L82">IF(D82="","",0.5*(D82+SUMPRODUCT(($B$1461:$B$1491=$J82)*1,D$1461:D$1491)))</f>
        <v>0.39497583205938414</v>
      </c>
      <c r="M82" s="2" cm="1">
        <f t="array" ref="M82">IF(E82="","",0.5*(E82+SUMPRODUCT(($B$1461:$B$1491=$J82)*1,E$1461:E$1491)))</f>
        <v>0.37571175606101659</v>
      </c>
      <c r="N82" s="2" cm="1">
        <f t="array" ref="N82">IF(F82="","",0.5*(F82+SUMPRODUCT(($B$1461:$B$1491=$J82)*1,F$1461:F$1491)))</f>
        <v>0.42033990113549519</v>
      </c>
      <c r="O82" s="2" cm="1">
        <f t="array" ref="O82">IF(G82="","",0.5*(G82+SUMPRODUCT(($B$1461:$B$1491=$J82)*1,G$1461:G$1491)))</f>
        <v>0.42242893527721859</v>
      </c>
    </row>
    <row r="83" spans="1:15" x14ac:dyDescent="0.55000000000000004">
      <c r="A83" s="3">
        <v>3</v>
      </c>
      <c r="B83" s="3">
        <v>18</v>
      </c>
      <c r="C83" s="2">
        <f>IF(logVir!C83="","",労働コスト!C83/SUM(資本サービス!C83,労働コスト!C83))</f>
        <v>0.81863649776819425</v>
      </c>
      <c r="D83" s="2">
        <f>IF(logVir!D83="","",労働コスト!D83/SUM(資本サービス!D83,労働コスト!D83))</f>
        <v>0.86550090341628516</v>
      </c>
      <c r="E83" s="2">
        <f>IF(logVir!E83="","",労働コスト!E83/SUM(資本サービス!E83,労働コスト!E83))</f>
        <v>0.8679106062916766</v>
      </c>
      <c r="F83" s="2">
        <f>IF(logVir!F83="","",労働コスト!F83/SUM(資本サービス!F83,労働コスト!F83))</f>
        <v>0.85959381364534082</v>
      </c>
      <c r="G83" s="2">
        <f>IF(logVir!G83="","",労働コスト!G83/SUM(資本サービス!G83,労働コスト!G83))</f>
        <v>0.85848658885883999</v>
      </c>
      <c r="I83" s="3">
        <v>3</v>
      </c>
      <c r="J83" s="3">
        <v>18</v>
      </c>
      <c r="K83" s="2" cm="1">
        <f t="array" ref="K83">IF(C83="","",0.5*(C83+SUMPRODUCT(($B$1461:$B$1491=$J83)*1,C$1461:C$1491)))</f>
        <v>0.83756681446967751</v>
      </c>
      <c r="L83" s="2" cm="1">
        <f t="array" ref="L83">IF(D83="","",0.5*(D83+SUMPRODUCT(($B$1461:$B$1491=$J83)*1,D$1461:D$1491)))</f>
        <v>0.87821795725147056</v>
      </c>
      <c r="M83" s="2" cm="1">
        <f t="array" ref="M83">IF(E83="","",0.5*(E83+SUMPRODUCT(($B$1461:$B$1491=$J83)*1,E$1461:E$1491)))</f>
        <v>0.88211724288428273</v>
      </c>
      <c r="N83" s="2" cm="1">
        <f t="array" ref="N83">IF(F83="","",0.5*(F83+SUMPRODUCT(($B$1461:$B$1491=$J83)*1,F$1461:F$1491)))</f>
        <v>0.87875480048859367</v>
      </c>
      <c r="O83" s="2" cm="1">
        <f t="array" ref="O83">IF(G83="","",0.5*(G83+SUMPRODUCT(($B$1461:$B$1491=$J83)*1,G$1461:G$1491)))</f>
        <v>0.87848550704787409</v>
      </c>
    </row>
    <row r="84" spans="1:15" x14ac:dyDescent="0.55000000000000004">
      <c r="A84" s="3">
        <v>3</v>
      </c>
      <c r="B84" s="3">
        <v>19</v>
      </c>
      <c r="C84" s="2">
        <f>IF(logVir!C84="","",労働コスト!C84/SUM(資本サービス!C84,労働コスト!C84))</f>
        <v>0.85163492238223804</v>
      </c>
      <c r="D84" s="2">
        <f>IF(logVir!D84="","",労働コスト!D84/SUM(資本サービス!D84,労働コスト!D84))</f>
        <v>0.91467151931910762</v>
      </c>
      <c r="E84" s="2">
        <f>IF(logVir!E84="","",労働コスト!E84/SUM(資本サービス!E84,労働コスト!E84))</f>
        <v>0.90652332362691479</v>
      </c>
      <c r="F84" s="2">
        <f>IF(logVir!F84="","",労働コスト!F84/SUM(資本サービス!F84,労働コスト!F84))</f>
        <v>0.89548941050679209</v>
      </c>
      <c r="G84" s="2">
        <f>IF(logVir!G84="","",労働コスト!G84/SUM(資本サービス!G84,労働コスト!G84))</f>
        <v>0.91166385412389062</v>
      </c>
      <c r="I84" s="3">
        <v>3</v>
      </c>
      <c r="J84" s="3">
        <v>19</v>
      </c>
      <c r="K84" s="2" cm="1">
        <f t="array" ref="K84">IF(C84="","",0.5*(C84+SUMPRODUCT(($B$1461:$B$1491=$J84)*1,C$1461:C$1491)))</f>
        <v>0.83947445972126</v>
      </c>
      <c r="L84" s="2" cm="1">
        <f t="array" ref="L84">IF(D84="","",0.5*(D84+SUMPRODUCT(($B$1461:$B$1491=$J84)*1,D$1461:D$1491)))</f>
        <v>0.89100472514675344</v>
      </c>
      <c r="M84" s="2" cm="1">
        <f t="array" ref="M84">IF(E84="","",0.5*(E84+SUMPRODUCT(($B$1461:$B$1491=$J84)*1,E$1461:E$1491)))</f>
        <v>0.88796543164764241</v>
      </c>
      <c r="N84" s="2" cm="1">
        <f t="array" ref="N84">IF(F84="","",0.5*(F84+SUMPRODUCT(($B$1461:$B$1491=$J84)*1,F$1461:F$1491)))</f>
        <v>0.88256990489154841</v>
      </c>
      <c r="O84" s="2" cm="1">
        <f t="array" ref="O84">IF(G84="","",0.5*(G84+SUMPRODUCT(($B$1461:$B$1491=$J84)*1,G$1461:G$1491)))</f>
        <v>0.89318922465258321</v>
      </c>
    </row>
    <row r="85" spans="1:15" x14ac:dyDescent="0.55000000000000004">
      <c r="A85" s="3">
        <v>3</v>
      </c>
      <c r="B85" s="3">
        <v>20</v>
      </c>
      <c r="C85" s="2">
        <f>IF(logVir!C85="","",労働コスト!C85/SUM(資本サービス!C85,労働コスト!C85))</f>
        <v>0.77691499195523672</v>
      </c>
      <c r="D85" s="2">
        <f>IF(logVir!D85="","",労働コスト!D85/SUM(資本サービス!D85,労働コスト!D85))</f>
        <v>0.82005323522060658</v>
      </c>
      <c r="E85" s="2">
        <f>IF(logVir!E85="","",労働コスト!E85/SUM(資本サービス!E85,労働コスト!E85))</f>
        <v>0.80652136144172637</v>
      </c>
      <c r="F85" s="2">
        <f>IF(logVir!F85="","",労働コスト!F85/SUM(資本サービス!F85,労働コスト!F85))</f>
        <v>0.7853640963238252</v>
      </c>
      <c r="G85" s="2">
        <f>IF(logVir!G85="","",労働コスト!G85/SUM(資本サービス!G85,労働コスト!G85))</f>
        <v>0.84451130993711676</v>
      </c>
      <c r="I85" s="3">
        <v>3</v>
      </c>
      <c r="J85" s="3">
        <v>20</v>
      </c>
      <c r="K85" s="2" cm="1">
        <f t="array" ref="K85">IF(C85="","",0.5*(C85+SUMPRODUCT(($B$1461:$B$1491=$J85)*1,C$1461:C$1491)))</f>
        <v>0.7612586896932636</v>
      </c>
      <c r="L85" s="2" cm="1">
        <f t="array" ref="L85">IF(D85="","",0.5*(D85+SUMPRODUCT(($B$1461:$B$1491=$J85)*1,D$1461:D$1491)))</f>
        <v>0.78738813496639826</v>
      </c>
      <c r="M85" s="2" cm="1">
        <f t="array" ref="M85">IF(E85="","",0.5*(E85+SUMPRODUCT(($B$1461:$B$1491=$J85)*1,E$1461:E$1491)))</f>
        <v>0.77749566331679443</v>
      </c>
      <c r="N85" s="2" cm="1">
        <f t="array" ref="N85">IF(F85="","",0.5*(F85+SUMPRODUCT(($B$1461:$B$1491=$J85)*1,F$1461:F$1491)))</f>
        <v>0.76612562784285898</v>
      </c>
      <c r="O85" s="2" cm="1">
        <f t="array" ref="O85">IF(G85="","",0.5*(G85+SUMPRODUCT(($B$1461:$B$1491=$J85)*1,G$1461:G$1491)))</f>
        <v>0.80340473531522461</v>
      </c>
    </row>
    <row r="86" spans="1:15" x14ac:dyDescent="0.55000000000000004">
      <c r="A86" s="3">
        <v>3</v>
      </c>
      <c r="B86" s="3">
        <v>21</v>
      </c>
      <c r="C86" s="2">
        <f>IF(logVir!C86="","",労働コスト!C86/SUM(資本サービス!C86,労働コスト!C86))</f>
        <v>0.66488511755697699</v>
      </c>
      <c r="D86" s="2">
        <f>IF(logVir!D86="","",労働コスト!D86/SUM(資本サービス!D86,労働コスト!D86))</f>
        <v>0.67025957809423853</v>
      </c>
      <c r="E86" s="2">
        <f>IF(logVir!E86="","",労働コスト!E86/SUM(資本サービス!E86,労働コスト!E86))</f>
        <v>0.63982196158067084</v>
      </c>
      <c r="F86" s="2">
        <f>IF(logVir!F86="","",労働コスト!F86/SUM(資本サービス!F86,労働コスト!F86))</f>
        <v>0.66331689128214533</v>
      </c>
      <c r="G86" s="2">
        <f>IF(logVir!G86="","",労働コスト!G86/SUM(資本サービス!G86,労働コスト!G86))</f>
        <v>0.68636154748387146</v>
      </c>
      <c r="I86" s="3">
        <v>3</v>
      </c>
      <c r="J86" s="3">
        <v>21</v>
      </c>
      <c r="K86" s="2" cm="1">
        <f t="array" ref="K86">IF(C86="","",0.5*(C86+SUMPRODUCT(($B$1461:$B$1491=$J86)*1,C$1461:C$1491)))</f>
        <v>0.66501414245642665</v>
      </c>
      <c r="L86" s="2" cm="1">
        <f t="array" ref="L86">IF(D86="","",0.5*(D86+SUMPRODUCT(($B$1461:$B$1491=$J86)*1,D$1461:D$1491)))</f>
        <v>0.68625491723359855</v>
      </c>
      <c r="M86" s="2" cm="1">
        <f t="array" ref="M86">IF(E86="","",0.5*(E86+SUMPRODUCT(($B$1461:$B$1491=$J86)*1,E$1461:E$1491)))</f>
        <v>0.6749567239137978</v>
      </c>
      <c r="N86" s="2" cm="1">
        <f t="array" ref="N86">IF(F86="","",0.5*(F86+SUMPRODUCT(($B$1461:$B$1491=$J86)*1,F$1461:F$1491)))</f>
        <v>0.68800135373883742</v>
      </c>
      <c r="O86" s="2" cm="1">
        <f t="array" ref="O86">IF(G86="","",0.5*(G86+SUMPRODUCT(($B$1461:$B$1491=$J86)*1,G$1461:G$1491)))</f>
        <v>0.70768811072265159</v>
      </c>
    </row>
    <row r="87" spans="1:15" x14ac:dyDescent="0.55000000000000004">
      <c r="A87" s="3">
        <v>3</v>
      </c>
      <c r="B87" s="3">
        <v>22</v>
      </c>
      <c r="C87" s="2">
        <f>IF(logVir!C87="","",労働コスト!C87/SUM(資本サービス!C87,労働コスト!C87))</f>
        <v>0.83959624975010094</v>
      </c>
      <c r="D87" s="2">
        <f>IF(logVir!D87="","",労働コスト!D87/SUM(資本サービス!D87,労働コスト!D87))</f>
        <v>0.82906627610340222</v>
      </c>
      <c r="E87" s="2">
        <f>IF(logVir!E87="","",労働コスト!E87/SUM(資本サービス!E87,労働コスト!E87))</f>
        <v>0.88097946110273184</v>
      </c>
      <c r="F87" s="2">
        <f>IF(logVir!F87="","",労働コスト!F87/SUM(資本サービス!F87,労働コスト!F87))</f>
        <v>0.87612510708966529</v>
      </c>
      <c r="G87" s="2">
        <f>IF(logVir!G87="","",労働コスト!G87/SUM(資本サービス!G87,労働コスト!G87))</f>
        <v>0.87973842457345341</v>
      </c>
      <c r="I87" s="3">
        <v>3</v>
      </c>
      <c r="J87" s="3">
        <v>22</v>
      </c>
      <c r="K87" s="2" cm="1">
        <f t="array" ref="K87">IF(C87="","",0.5*(C87+SUMPRODUCT(($B$1461:$B$1491=$J87)*1,C$1461:C$1491)))</f>
        <v>0.80776825961992527</v>
      </c>
      <c r="L87" s="2" cm="1">
        <f t="array" ref="L87">IF(D87="","",0.5*(D87+SUMPRODUCT(($B$1461:$B$1491=$J87)*1,D$1461:D$1491)))</f>
        <v>0.82225681538958473</v>
      </c>
      <c r="M87" s="2" cm="1">
        <f t="array" ref="M87">IF(E87="","",0.5*(E87+SUMPRODUCT(($B$1461:$B$1491=$J87)*1,E$1461:E$1491)))</f>
        <v>0.86169944026003986</v>
      </c>
      <c r="N87" s="2" cm="1">
        <f t="array" ref="N87">IF(F87="","",0.5*(F87+SUMPRODUCT(($B$1461:$B$1491=$J87)*1,F$1461:F$1491)))</f>
        <v>0.8568527045461003</v>
      </c>
      <c r="O87" s="2" cm="1">
        <f t="array" ref="O87">IF(G87="","",0.5*(G87+SUMPRODUCT(($B$1461:$B$1491=$J87)*1,G$1461:G$1491)))</f>
        <v>0.85927901449894528</v>
      </c>
    </row>
    <row r="88" spans="1:15" x14ac:dyDescent="0.55000000000000004">
      <c r="A88" s="3">
        <v>3</v>
      </c>
      <c r="B88" s="3">
        <v>23</v>
      </c>
      <c r="C88" s="2">
        <f>IF(logVir!C88="","",労働コスト!C88/SUM(資本サービス!C88,労働コスト!C88))</f>
        <v>0.31429648327286386</v>
      </c>
      <c r="D88" s="2">
        <f>IF(logVir!D88="","",労働コスト!D88/SUM(資本サービス!D88,労働コスト!D88))</f>
        <v>0.28298786555450051</v>
      </c>
      <c r="E88" s="2">
        <f>IF(logVir!E88="","",労働コスト!E88/SUM(資本サービス!E88,労働コスト!E88))</f>
        <v>0.36075414506999298</v>
      </c>
      <c r="F88" s="2">
        <f>IF(logVir!F88="","",労働コスト!F88/SUM(資本サービス!F88,労働コスト!F88))</f>
        <v>0.33773002579557065</v>
      </c>
      <c r="G88" s="2">
        <f>IF(logVir!G88="","",労働コスト!G88/SUM(資本サービス!G88,労働コスト!G88))</f>
        <v>0.40637694389264417</v>
      </c>
      <c r="I88" s="3">
        <v>3</v>
      </c>
      <c r="J88" s="3">
        <v>23</v>
      </c>
      <c r="K88" s="2" cm="1">
        <f t="array" ref="K88">IF(C88="","",0.5*(C88+SUMPRODUCT(($B$1461:$B$1491=$J88)*1,C$1461:C$1491)))</f>
        <v>0.29925290937730065</v>
      </c>
      <c r="L88" s="2" cm="1">
        <f t="array" ref="L88">IF(D88="","",0.5*(D88+SUMPRODUCT(($B$1461:$B$1491=$J88)*1,D$1461:D$1491)))</f>
        <v>0.29843512243918741</v>
      </c>
      <c r="M88" s="2" cm="1">
        <f t="array" ref="M88">IF(E88="","",0.5*(E88+SUMPRODUCT(($B$1461:$B$1491=$J88)*1,E$1461:E$1491)))</f>
        <v>0.35398088489625362</v>
      </c>
      <c r="N88" s="2" cm="1">
        <f t="array" ref="N88">IF(F88="","",0.5*(F88+SUMPRODUCT(($B$1461:$B$1491=$J88)*1,F$1461:F$1491)))</f>
        <v>0.35653378254091717</v>
      </c>
      <c r="O88" s="2" cm="1">
        <f t="array" ref="O88">IF(G88="","",0.5*(G88+SUMPRODUCT(($B$1461:$B$1491=$J88)*1,G$1461:G$1491)))</f>
        <v>0.40212400475383203</v>
      </c>
    </row>
    <row r="89" spans="1:15" x14ac:dyDescent="0.55000000000000004">
      <c r="A89" s="3">
        <v>3</v>
      </c>
      <c r="B89" s="3">
        <v>24</v>
      </c>
      <c r="C89" s="2">
        <f>IF(logVir!C89="","",労働コスト!C89/SUM(資本サービス!C89,労働コスト!C89))</f>
        <v>0.72197622351231616</v>
      </c>
      <c r="D89" s="2">
        <f>IF(logVir!D89="","",労働コスト!D89/SUM(資本サービス!D89,労働コスト!D89))</f>
        <v>0.74278010395053395</v>
      </c>
      <c r="E89" s="2">
        <f>IF(logVir!E89="","",労働コスト!E89/SUM(資本サービス!E89,労働コスト!E89))</f>
        <v>0.74932297012094939</v>
      </c>
      <c r="F89" s="2">
        <f>IF(logVir!F89="","",労働コスト!F89/SUM(資本サービス!F89,労働コスト!F89))</f>
        <v>0.72038384050667414</v>
      </c>
      <c r="G89" s="2">
        <f>IF(logVir!G89="","",労働コスト!G89/SUM(資本サービス!G89,労働コスト!G89))</f>
        <v>0.79026231897476007</v>
      </c>
      <c r="I89" s="3">
        <v>3</v>
      </c>
      <c r="J89" s="3">
        <v>24</v>
      </c>
      <c r="K89" s="2" cm="1">
        <f t="array" ref="K89">IF(C89="","",0.5*(C89+SUMPRODUCT(($B$1461:$B$1491=$J89)*1,C$1461:C$1491)))</f>
        <v>0.71689789996224462</v>
      </c>
      <c r="L89" s="2" cm="1">
        <f t="array" ref="L89">IF(D89="","",0.5*(D89+SUMPRODUCT(($B$1461:$B$1491=$J89)*1,D$1461:D$1491)))</f>
        <v>0.73991193243458042</v>
      </c>
      <c r="M89" s="2" cm="1">
        <f t="array" ref="M89">IF(E89="","",0.5*(E89+SUMPRODUCT(($B$1461:$B$1491=$J89)*1,E$1461:E$1491)))</f>
        <v>0.75028812489387353</v>
      </c>
      <c r="N89" s="2" cm="1">
        <f t="array" ref="N89">IF(F89="","",0.5*(F89+SUMPRODUCT(($B$1461:$B$1491=$J89)*1,F$1461:F$1491)))</f>
        <v>0.74443341282854081</v>
      </c>
      <c r="O89" s="2" cm="1">
        <f t="array" ref="O89">IF(G89="","",0.5*(G89+SUMPRODUCT(($B$1461:$B$1491=$J89)*1,G$1461:G$1491)))</f>
        <v>0.78515204371457492</v>
      </c>
    </row>
    <row r="90" spans="1:15" x14ac:dyDescent="0.55000000000000004">
      <c r="A90" s="3">
        <v>3</v>
      </c>
      <c r="B90" s="3">
        <v>25</v>
      </c>
      <c r="C90" s="2">
        <f>IF(logVir!C90="","",労働コスト!C90/SUM(資本サービス!C90,労働コスト!C90))</f>
        <v>0.77788186662493564</v>
      </c>
      <c r="D90" s="2">
        <f>IF(logVir!D90="","",労働コスト!D90/SUM(資本サービス!D90,労働コスト!D90))</f>
        <v>0.82139082635841787</v>
      </c>
      <c r="E90" s="2">
        <f>IF(logVir!E90="","",労働コスト!E90/SUM(資本サービス!E90,労働コスト!E90))</f>
        <v>0.81940753506366881</v>
      </c>
      <c r="F90" s="2">
        <f>IF(logVir!F90="","",労働コスト!F90/SUM(資本サービス!F90,労働コスト!F90))</f>
        <v>0.79637922374867098</v>
      </c>
      <c r="G90" s="2">
        <f>IF(logVir!G90="","",労働コスト!G90/SUM(資本サービス!G90,労働コスト!G90))</f>
        <v>0.8297375714547619</v>
      </c>
      <c r="I90" s="3">
        <v>3</v>
      </c>
      <c r="J90" s="3">
        <v>25</v>
      </c>
      <c r="K90" s="2" cm="1">
        <f t="array" ref="K90">IF(C90="","",0.5*(C90+SUMPRODUCT(($B$1461:$B$1491=$J90)*1,C$1461:C$1491)))</f>
        <v>0.7896764546984586</v>
      </c>
      <c r="L90" s="2" cm="1">
        <f t="array" ref="L90">IF(D90="","",0.5*(D90+SUMPRODUCT(($B$1461:$B$1491=$J90)*1,D$1461:D$1491)))</f>
        <v>0.81216805824680627</v>
      </c>
      <c r="M90" s="2" cm="1">
        <f t="array" ref="M90">IF(E90="","",0.5*(E90+SUMPRODUCT(($B$1461:$B$1491=$J90)*1,E$1461:E$1491)))</f>
        <v>0.81079366507512174</v>
      </c>
      <c r="N90" s="2" cm="1">
        <f t="array" ref="N90">IF(F90="","",0.5*(F90+SUMPRODUCT(($B$1461:$B$1491=$J90)*1,F$1461:F$1491)))</f>
        <v>0.79868050580549976</v>
      </c>
      <c r="O90" s="2" cm="1">
        <f t="array" ref="O90">IF(G90="","",0.5*(G90+SUMPRODUCT(($B$1461:$B$1491=$J90)*1,G$1461:G$1491)))</f>
        <v>0.81603504972071628</v>
      </c>
    </row>
    <row r="91" spans="1:15" x14ac:dyDescent="0.55000000000000004">
      <c r="A91" s="3">
        <v>3</v>
      </c>
      <c r="B91" s="3">
        <v>26</v>
      </c>
      <c r="C91" s="2">
        <f>IF(logVir!C91="","",労働コスト!C91/SUM(資本サービス!C91,労働コスト!C91))</f>
        <v>0.13804893205840349</v>
      </c>
      <c r="D91" s="2">
        <f>IF(logVir!D91="","",労働コスト!D91/SUM(資本サービス!D91,労働コスト!D91))</f>
        <v>0.38227832584301169</v>
      </c>
      <c r="E91" s="2">
        <f>IF(logVir!E91="","",労働コスト!E91/SUM(資本サービス!E91,労働コスト!E91))</f>
        <v>0.31963218276037592</v>
      </c>
      <c r="F91" s="2">
        <f>IF(logVir!F91="","",労働コスト!F91/SUM(資本サービス!F91,労働コスト!F91))</f>
        <v>0.29894383098487898</v>
      </c>
      <c r="G91" s="2">
        <f>IF(logVir!G91="","",労働コスト!G91/SUM(資本サービス!G91,労働コスト!G91))</f>
        <v>0.24328535406535218</v>
      </c>
      <c r="I91" s="3">
        <v>3</v>
      </c>
      <c r="J91" s="3">
        <v>26</v>
      </c>
      <c r="K91" s="2" cm="1">
        <f t="array" ref="K91">IF(C91="","",0.5*(C91+SUMPRODUCT(($B$1461:$B$1491=$J91)*1,C$1461:C$1491)))</f>
        <v>0.22346218378286409</v>
      </c>
      <c r="L91" s="2" cm="1">
        <f t="array" ref="L91">IF(D91="","",0.5*(D91+SUMPRODUCT(($B$1461:$B$1491=$J91)*1,D$1461:D$1491)))</f>
        <v>0.37896588425897948</v>
      </c>
      <c r="M91" s="2" cm="1">
        <f t="array" ref="M91">IF(E91="","",0.5*(E91+SUMPRODUCT(($B$1461:$B$1491=$J91)*1,E$1461:E$1491)))</f>
        <v>0.38288054077224798</v>
      </c>
      <c r="N91" s="2" cm="1">
        <f t="array" ref="N91">IF(F91="","",0.5*(F91+SUMPRODUCT(($B$1461:$B$1491=$J91)*1,F$1461:F$1491)))</f>
        <v>0.36012533021644488</v>
      </c>
      <c r="O91" s="2" cm="1">
        <f t="array" ref="O91">IF(G91="","",0.5*(G91+SUMPRODUCT(($B$1461:$B$1491=$J91)*1,G$1461:G$1491)))</f>
        <v>0.33382561716255055</v>
      </c>
    </row>
    <row r="92" spans="1:15" x14ac:dyDescent="0.55000000000000004">
      <c r="A92" s="3">
        <v>3</v>
      </c>
      <c r="B92" s="3">
        <v>27</v>
      </c>
      <c r="C92" s="2">
        <f>IF(logVir!C92="","",労働コスト!C92/SUM(資本サービス!C92,労働コスト!C92))</f>
        <v>0.79307183002251069</v>
      </c>
      <c r="D92" s="2">
        <f>IF(logVir!D92="","",労働コスト!D92/SUM(資本サービス!D92,労働コスト!D92))</f>
        <v>0.77013622898912248</v>
      </c>
      <c r="E92" s="2">
        <f>IF(logVir!E92="","",労働コスト!E92/SUM(資本サービス!E92,労働コスト!E92))</f>
        <v>0.79226500491793683</v>
      </c>
      <c r="F92" s="2">
        <f>IF(logVir!F92="","",労働コスト!F92/SUM(資本サービス!F92,労働コスト!F92))</f>
        <v>0.79911323326233674</v>
      </c>
      <c r="G92" s="2">
        <f>IF(logVir!G92="","",労働コスト!G92/SUM(資本サービス!G92,労働コスト!G92))</f>
        <v>0.80916399862561639</v>
      </c>
      <c r="I92" s="3">
        <v>3</v>
      </c>
      <c r="J92" s="3">
        <v>27</v>
      </c>
      <c r="K92" s="2" cm="1">
        <f t="array" ref="K92">IF(C92="","",0.5*(C92+SUMPRODUCT(($B$1461:$B$1491=$J92)*1,C$1461:C$1491)))</f>
        <v>0.79099096997038476</v>
      </c>
      <c r="L92" s="2" cm="1">
        <f t="array" ref="L92">IF(D92="","",0.5*(D92+SUMPRODUCT(($B$1461:$B$1491=$J92)*1,D$1461:D$1491)))</f>
        <v>0.78227953098164926</v>
      </c>
      <c r="M92" s="2" cm="1">
        <f t="array" ref="M92">IF(E92="","",0.5*(E92+SUMPRODUCT(($B$1461:$B$1491=$J92)*1,E$1461:E$1491)))</f>
        <v>0.79437020658391566</v>
      </c>
      <c r="N92" s="2" cm="1">
        <f t="array" ref="N92">IF(F92="","",0.5*(F92+SUMPRODUCT(($B$1461:$B$1491=$J92)*1,F$1461:F$1491)))</f>
        <v>0.79959164466100729</v>
      </c>
      <c r="O92" s="2" cm="1">
        <f t="array" ref="O92">IF(G92="","",0.5*(G92+SUMPRODUCT(($B$1461:$B$1491=$J92)*1,G$1461:G$1491)))</f>
        <v>0.81114740645192485</v>
      </c>
    </row>
    <row r="93" spans="1:15" x14ac:dyDescent="0.55000000000000004">
      <c r="A93" s="3">
        <v>3</v>
      </c>
      <c r="B93" s="3">
        <v>28</v>
      </c>
      <c r="C93" s="2">
        <f>IF(logVir!C93="","",労働コスト!C93/SUM(資本サービス!C93,労働コスト!C93))</f>
        <v>0.63053604102580318</v>
      </c>
      <c r="D93" s="2">
        <f>IF(logVir!D93="","",労働コスト!D93/SUM(資本サービス!D93,労働コスト!D93))</f>
        <v>0.7134235807249858</v>
      </c>
      <c r="E93" s="2">
        <f>IF(logVir!E93="","",労働コスト!E93/SUM(資本サービス!E93,労働コスト!E93))</f>
        <v>0.73413702419099469</v>
      </c>
      <c r="F93" s="2">
        <f>IF(logVir!F93="","",労働コスト!F93/SUM(資本サービス!F93,労働コスト!F93))</f>
        <v>0.71901926112418291</v>
      </c>
      <c r="G93" s="2">
        <f>IF(logVir!G93="","",労働コスト!G93/SUM(資本サービス!G93,労働コスト!G93))</f>
        <v>0.70795242733284047</v>
      </c>
      <c r="I93" s="3">
        <v>3</v>
      </c>
      <c r="J93" s="3">
        <v>28</v>
      </c>
      <c r="K93" s="2" cm="1">
        <f t="array" ref="K93">IF(C93="","",0.5*(C93+SUMPRODUCT(($B$1461:$B$1491=$J93)*1,C$1461:C$1491)))</f>
        <v>0.61415793371802008</v>
      </c>
      <c r="L93" s="2" cm="1">
        <f t="array" ref="L93">IF(D93="","",0.5*(D93+SUMPRODUCT(($B$1461:$B$1491=$J93)*1,D$1461:D$1491)))</f>
        <v>0.678404433127619</v>
      </c>
      <c r="M93" s="2" cm="1">
        <f t="array" ref="M93">IF(E93="","",0.5*(E93+SUMPRODUCT(($B$1461:$B$1491=$J93)*1,E$1461:E$1491)))</f>
        <v>0.70404692278643055</v>
      </c>
      <c r="N93" s="2" cm="1">
        <f t="array" ref="N93">IF(F93="","",0.5*(F93+SUMPRODUCT(($B$1461:$B$1491=$J93)*1,F$1461:F$1491)))</f>
        <v>0.69313051240650381</v>
      </c>
      <c r="O93" s="2" cm="1">
        <f t="array" ref="O93">IF(G93="","",0.5*(G93+SUMPRODUCT(($B$1461:$B$1491=$J93)*1,G$1461:G$1491)))</f>
        <v>0.68148237575926118</v>
      </c>
    </row>
    <row r="94" spans="1:15" x14ac:dyDescent="0.55000000000000004">
      <c r="A94" s="3">
        <v>3</v>
      </c>
      <c r="B94" s="3">
        <v>29</v>
      </c>
      <c r="C94" s="2">
        <f>IF(logVir!C94="","",労働コスト!C94/SUM(資本サービス!C94,労働コスト!C94))</f>
        <v>0.85661914133178896</v>
      </c>
      <c r="D94" s="2">
        <f>IF(logVir!D94="","",労働コスト!D94/SUM(資本サービス!D94,労働コスト!D94))</f>
        <v>0.86179664720806337</v>
      </c>
      <c r="E94" s="2">
        <f>IF(logVir!E94="","",労働コスト!E94/SUM(資本サービス!E94,労働コスト!E94))</f>
        <v>0.86250077457630892</v>
      </c>
      <c r="F94" s="2">
        <f>IF(logVir!F94="","",労働コスト!F94/SUM(資本サービス!F94,労働コスト!F94))</f>
        <v>0.83923148529449587</v>
      </c>
      <c r="G94" s="2">
        <f>IF(logVir!G94="","",労働コスト!G94/SUM(資本サービス!G94,労働コスト!G94))</f>
        <v>0.85737934249887582</v>
      </c>
      <c r="I94" s="3">
        <v>3</v>
      </c>
      <c r="J94" s="3">
        <v>29</v>
      </c>
      <c r="K94" s="2" cm="1">
        <f t="array" ref="K94">IF(C94="","",0.5*(C94+SUMPRODUCT(($B$1461:$B$1491=$J94)*1,C$1461:C$1491)))</f>
        <v>0.83253711759939764</v>
      </c>
      <c r="L94" s="2" cm="1">
        <f t="array" ref="L94">IF(D94="","",0.5*(D94+SUMPRODUCT(($B$1461:$B$1491=$J94)*1,D$1461:D$1491)))</f>
        <v>0.83401916800878562</v>
      </c>
      <c r="M94" s="2" cm="1">
        <f t="array" ref="M94">IF(E94="","",0.5*(E94+SUMPRODUCT(($B$1461:$B$1491=$J94)*1,E$1461:E$1491)))</f>
        <v>0.85156474899745849</v>
      </c>
      <c r="N94" s="2" cm="1">
        <f t="array" ref="N94">IF(F94="","",0.5*(F94+SUMPRODUCT(($B$1461:$B$1491=$J94)*1,F$1461:F$1491)))</f>
        <v>0.83182400749388508</v>
      </c>
      <c r="O94" s="2" cm="1">
        <f t="array" ref="O94">IF(G94="","",0.5*(G94+SUMPRODUCT(($B$1461:$B$1491=$J94)*1,G$1461:G$1491)))</f>
        <v>0.84678927153257399</v>
      </c>
    </row>
    <row r="95" spans="1:15" x14ac:dyDescent="0.55000000000000004">
      <c r="A95" s="3">
        <v>3</v>
      </c>
      <c r="B95" s="3">
        <v>30</v>
      </c>
      <c r="C95" s="2">
        <f>IF(logVir!C95="","",労働コスト!C95/SUM(資本サービス!C95,労働コスト!C95))</f>
        <v>0.90208003625319977</v>
      </c>
      <c r="D95" s="2">
        <f>IF(logVir!D95="","",労働コスト!D95/SUM(資本サービス!D95,労働コスト!D95))</f>
        <v>0.89650636510608728</v>
      </c>
      <c r="E95" s="2">
        <f>IF(logVir!E95="","",労働コスト!E95/SUM(資本サービス!E95,労働コスト!E95))</f>
        <v>0.90596528922408381</v>
      </c>
      <c r="F95" s="2">
        <f>IF(logVir!F95="","",労働コスト!F95/SUM(資本サービス!F95,労働コスト!F95))</f>
        <v>0.91644983383404144</v>
      </c>
      <c r="G95" s="2">
        <f>IF(logVir!G95="","",労働コスト!G95/SUM(資本サービス!G95,労働コスト!G95))</f>
        <v>0.9321814023457613</v>
      </c>
      <c r="I95" s="3">
        <v>3</v>
      </c>
      <c r="J95" s="3">
        <v>30</v>
      </c>
      <c r="K95" s="2" cm="1">
        <f t="array" ref="K95">IF(C95="","",0.5*(C95+SUMPRODUCT(($B$1461:$B$1491=$J95)*1,C$1461:C$1491)))</f>
        <v>0.88383515948390223</v>
      </c>
      <c r="L95" s="2" cm="1">
        <f t="array" ref="L95">IF(D95="","",0.5*(D95+SUMPRODUCT(($B$1461:$B$1491=$J95)*1,D$1461:D$1491)))</f>
        <v>0.8916126716325965</v>
      </c>
      <c r="M95" s="2" cm="1">
        <f t="array" ref="M95">IF(E95="","",0.5*(E95+SUMPRODUCT(($B$1461:$B$1491=$J95)*1,E$1461:E$1491)))</f>
        <v>0.90175496061803062</v>
      </c>
      <c r="N95" s="2" cm="1">
        <f t="array" ref="N95">IF(F95="","",0.5*(F95+SUMPRODUCT(($B$1461:$B$1491=$J95)*1,F$1461:F$1491)))</f>
        <v>0.90907918448950431</v>
      </c>
      <c r="O95" s="2" cm="1">
        <f t="array" ref="O95">IF(G95="","",0.5*(G95+SUMPRODUCT(($B$1461:$B$1491=$J95)*1,G$1461:G$1491)))</f>
        <v>0.9232173242538273</v>
      </c>
    </row>
    <row r="96" spans="1:15" x14ac:dyDescent="0.55000000000000004">
      <c r="A96" s="3">
        <v>3</v>
      </c>
      <c r="B96" s="3">
        <v>31</v>
      </c>
      <c r="C96" s="2">
        <f>IF(logVir!C96="","",労働コスト!C96/SUM(資本サービス!C96,労働コスト!C96))</f>
        <v>0.78007864317879061</v>
      </c>
      <c r="D96" s="2">
        <f>IF(logVir!D96="","",労働コスト!D96/SUM(資本サービス!D96,労働コスト!D96))</f>
        <v>0.76502825756695225</v>
      </c>
      <c r="E96" s="2">
        <f>IF(logVir!E96="","",労働コスト!E96/SUM(資本サービス!E96,労働コスト!E96))</f>
        <v>0.79611118931454916</v>
      </c>
      <c r="F96" s="2">
        <f>IF(logVir!F96="","",労働コスト!F96/SUM(資本サービス!F96,労働コスト!F96))</f>
        <v>0.82073149895766517</v>
      </c>
      <c r="G96" s="2">
        <f>IF(logVir!G96="","",労働コスト!G96/SUM(資本サービス!G96,労働コスト!G96))</f>
        <v>0.82174049942161387</v>
      </c>
      <c r="I96" s="3">
        <v>3</v>
      </c>
      <c r="J96" s="3">
        <v>31</v>
      </c>
      <c r="K96" s="2" cm="1">
        <f t="array" ref="K96">IF(C96="","",0.5*(C96+SUMPRODUCT(($B$1461:$B$1491=$J96)*1,C$1461:C$1491)))</f>
        <v>0.7745521729065139</v>
      </c>
      <c r="L96" s="2" cm="1">
        <f t="array" ref="L96">IF(D96="","",0.5*(D96+SUMPRODUCT(($B$1461:$B$1491=$J96)*1,D$1461:D$1491)))</f>
        <v>0.76034219707533868</v>
      </c>
      <c r="M96" s="2" cm="1">
        <f t="array" ref="M96">IF(E96="","",0.5*(E96+SUMPRODUCT(($B$1461:$B$1491=$J96)*1,E$1461:E$1491)))</f>
        <v>0.7906928208452928</v>
      </c>
      <c r="N96" s="2" cm="1">
        <f t="array" ref="N96">IF(F96="","",0.5*(F96+SUMPRODUCT(($B$1461:$B$1491=$J96)*1,F$1461:F$1491)))</f>
        <v>0.80726263810579701</v>
      </c>
      <c r="O96" s="2" cm="1">
        <f t="array" ref="O96">IF(G96="","",0.5*(G96+SUMPRODUCT(($B$1461:$B$1491=$J96)*1,G$1461:G$1491)))</f>
        <v>0.81065190754120819</v>
      </c>
    </row>
    <row r="97" spans="1:15" x14ac:dyDescent="0.55000000000000004">
      <c r="A97" s="3">
        <v>4</v>
      </c>
      <c r="B97" s="3">
        <v>1</v>
      </c>
      <c r="C97" s="2">
        <f>IF(logVir!C97="","",労働コスト!C97/SUM(資本サービス!C97,労働コスト!C97))</f>
        <v>0.43055393592135832</v>
      </c>
      <c r="D97" s="2">
        <f>IF(logVir!D97="","",労働コスト!D97/SUM(資本サービス!D97,労働コスト!D97))</f>
        <v>0.53281661819350679</v>
      </c>
      <c r="E97" s="2">
        <f>IF(logVir!E97="","",労働コスト!E97/SUM(資本サービス!E97,労働コスト!E97))</f>
        <v>0.57831033666447917</v>
      </c>
      <c r="F97" s="2">
        <f>IF(logVir!F97="","",労働コスト!F97/SUM(資本サービス!F97,労働コスト!F97))</f>
        <v>0.59235754698391874</v>
      </c>
      <c r="G97" s="2">
        <f>IF(logVir!G97="","",労働コスト!G97/SUM(資本サービス!G97,労働コスト!G97))</f>
        <v>0.64589627889282664</v>
      </c>
      <c r="I97" s="3">
        <v>4</v>
      </c>
      <c r="J97" s="3">
        <v>1</v>
      </c>
      <c r="K97" s="2" cm="1">
        <f t="array" ref="K97">IF(C97="","",0.5*(C97+SUMPRODUCT(($B$1461:$B$1491=$J97)*1,C$1461:C$1491)))</f>
        <v>0.47734534297997844</v>
      </c>
      <c r="L97" s="2" cm="1">
        <f t="array" ref="L97">IF(D97="","",0.5*(D97+SUMPRODUCT(($B$1461:$B$1491=$J97)*1,D$1461:D$1491)))</f>
        <v>0.59099009672359526</v>
      </c>
      <c r="M97" s="2" cm="1">
        <f t="array" ref="M97">IF(E97="","",0.5*(E97+SUMPRODUCT(($B$1461:$B$1491=$J97)*1,E$1461:E$1491)))</f>
        <v>0.62003956125163706</v>
      </c>
      <c r="N97" s="2" cm="1">
        <f t="array" ref="N97">IF(F97="","",0.5*(F97+SUMPRODUCT(($B$1461:$B$1491=$J97)*1,F$1461:F$1491)))</f>
        <v>0.62499952613126131</v>
      </c>
      <c r="O97" s="2" cm="1">
        <f t="array" ref="O97">IF(G97="","",0.5*(G97+SUMPRODUCT(($B$1461:$B$1491=$J97)*1,G$1461:G$1491)))</f>
        <v>0.66323044520277419</v>
      </c>
    </row>
    <row r="98" spans="1:15" x14ac:dyDescent="0.55000000000000004">
      <c r="A98" s="3">
        <v>4</v>
      </c>
      <c r="B98" s="3">
        <v>2</v>
      </c>
      <c r="C98" s="2">
        <f>IF(logVir!C98="","",労働コスト!C98/SUM(資本サービス!C98,労働コスト!C98))</f>
        <v>0.52409517853263288</v>
      </c>
      <c r="D98" s="2">
        <f>IF(logVir!D98="","",労働コスト!D98/SUM(資本サービス!D98,労働コスト!D98))</f>
        <v>0.74773391621003371</v>
      </c>
      <c r="E98" s="2">
        <f>IF(logVir!E98="","",労働コスト!E98/SUM(資本サービス!E98,労働コスト!E98))</f>
        <v>0.52414231707908743</v>
      </c>
      <c r="F98" s="2">
        <f>IF(logVir!F98="","",労働コスト!F98/SUM(資本サービス!F98,労働コスト!F98))</f>
        <v>0.53830878987595931</v>
      </c>
      <c r="G98" s="2">
        <f>IF(logVir!G98="","",労働コスト!G98/SUM(資本サービス!G98,労働コスト!G98))</f>
        <v>0.55850215225131783</v>
      </c>
      <c r="I98" s="3">
        <v>4</v>
      </c>
      <c r="J98" s="3">
        <v>2</v>
      </c>
      <c r="K98" s="2" cm="1">
        <f t="array" ref="K98">IF(C98="","",0.5*(C98+SUMPRODUCT(($B$1461:$B$1491=$J98)*1,C$1461:C$1491)))</f>
        <v>0.52432435558404533</v>
      </c>
      <c r="L98" s="2" cm="1">
        <f t="array" ref="L98">IF(D98="","",0.5*(D98+SUMPRODUCT(($B$1461:$B$1491=$J98)*1,D$1461:D$1491)))</f>
        <v>0.67017597474013346</v>
      </c>
      <c r="M98" s="2" cm="1">
        <f t="array" ref="M98">IF(E98="","",0.5*(E98+SUMPRODUCT(($B$1461:$B$1491=$J98)*1,E$1461:E$1491)))</f>
        <v>0.52121885602803941</v>
      </c>
      <c r="N98" s="2" cm="1">
        <f t="array" ref="N98">IF(F98="","",0.5*(F98+SUMPRODUCT(($B$1461:$B$1491=$J98)*1,F$1461:F$1491)))</f>
        <v>0.52714810751818786</v>
      </c>
      <c r="O98" s="2" cm="1">
        <f t="array" ref="O98">IF(G98="","",0.5*(G98+SUMPRODUCT(($B$1461:$B$1491=$J98)*1,G$1461:G$1491)))</f>
        <v>0.57579854838677891</v>
      </c>
    </row>
    <row r="99" spans="1:15" x14ac:dyDescent="0.55000000000000004">
      <c r="A99" s="3">
        <v>4</v>
      </c>
      <c r="B99" s="3">
        <v>3</v>
      </c>
      <c r="C99" s="2">
        <f>IF(logVir!C99="","",労働コスト!C99/SUM(資本サービス!C99,労働コスト!C99))</f>
        <v>0.75310884025886227</v>
      </c>
      <c r="D99" s="2">
        <f>IF(logVir!D99="","",労働コスト!D99/SUM(資本サービス!D99,労働コスト!D99))</f>
        <v>0.788917520764993</v>
      </c>
      <c r="E99" s="2">
        <f>IF(logVir!E99="","",労働コスト!E99/SUM(資本サービス!E99,労働コスト!E99))</f>
        <v>0.77874896420395412</v>
      </c>
      <c r="F99" s="2">
        <f>IF(logVir!F99="","",労働コスト!F99/SUM(資本サービス!F99,労働コスト!F99))</f>
        <v>0.77226550606162292</v>
      </c>
      <c r="G99" s="2">
        <f>IF(logVir!G99="","",労働コスト!G99/SUM(資本サービス!G99,労働コスト!G99))</f>
        <v>0.79952769542166613</v>
      </c>
      <c r="I99" s="3">
        <v>4</v>
      </c>
      <c r="J99" s="3">
        <v>3</v>
      </c>
      <c r="K99" s="2" cm="1">
        <f t="array" ref="K99">IF(C99="","",0.5*(C99+SUMPRODUCT(($B$1461:$B$1491=$J99)*1,C$1461:C$1491)))</f>
        <v>0.72523844403142645</v>
      </c>
      <c r="L99" s="2" cm="1">
        <f t="array" ref="L99">IF(D99="","",0.5*(D99+SUMPRODUCT(($B$1461:$B$1491=$J99)*1,D$1461:D$1491)))</f>
        <v>0.76066933610076259</v>
      </c>
      <c r="M99" s="2" cm="1">
        <f t="array" ref="M99">IF(E99="","",0.5*(E99+SUMPRODUCT(($B$1461:$B$1491=$J99)*1,E$1461:E$1491)))</f>
        <v>0.76366387854756623</v>
      </c>
      <c r="N99" s="2" cm="1">
        <f t="array" ref="N99">IF(F99="","",0.5*(F99+SUMPRODUCT(($B$1461:$B$1491=$J99)*1,F$1461:F$1491)))</f>
        <v>0.75955788682358238</v>
      </c>
      <c r="O99" s="2" cm="1">
        <f t="array" ref="O99">IF(G99="","",0.5*(G99+SUMPRODUCT(($B$1461:$B$1491=$J99)*1,G$1461:G$1491)))</f>
        <v>0.78960886469999791</v>
      </c>
    </row>
    <row r="100" spans="1:15" x14ac:dyDescent="0.55000000000000004">
      <c r="A100" s="3">
        <v>4</v>
      </c>
      <c r="B100" s="3">
        <v>4</v>
      </c>
      <c r="C100" s="2">
        <f>IF(logVir!C100="","",労働コスト!C100/SUM(資本サービス!C100,労働コスト!C100))</f>
        <v>0.90986449983303797</v>
      </c>
      <c r="D100" s="2">
        <f>IF(logVir!D100="","",労働コスト!D100/SUM(資本サービス!D100,労働コスト!D100))</f>
        <v>0.9133319375411465</v>
      </c>
      <c r="E100" s="2">
        <f>IF(logVir!E100="","",労働コスト!E100/SUM(資本サービス!E100,労働コスト!E100))</f>
        <v>0.9108347650995976</v>
      </c>
      <c r="F100" s="2">
        <f>IF(logVir!F100="","",労働コスト!F100/SUM(資本サービス!F100,労働コスト!F100))</f>
        <v>0.90713058452181861</v>
      </c>
      <c r="G100" s="2">
        <f>IF(logVir!G100="","",労働コスト!G100/SUM(資本サービス!G100,労働コスト!G100))</f>
        <v>0.9279418543299871</v>
      </c>
      <c r="I100" s="3">
        <v>4</v>
      </c>
      <c r="J100" s="3">
        <v>4</v>
      </c>
      <c r="K100" s="2" cm="1">
        <f t="array" ref="K100">IF(C100="","",0.5*(C100+SUMPRODUCT(($B$1461:$B$1491=$J100)*1,C$1461:C$1491)))</f>
        <v>0.83585314730945726</v>
      </c>
      <c r="L100" s="2" cm="1">
        <f t="array" ref="L100">IF(D100="","",0.5*(D100+SUMPRODUCT(($B$1461:$B$1491=$J100)*1,D$1461:D$1491)))</f>
        <v>0.82596918512761031</v>
      </c>
      <c r="M100" s="2" cm="1">
        <f t="array" ref="M100">IF(E100="","",0.5*(E100+SUMPRODUCT(($B$1461:$B$1491=$J100)*1,E$1461:E$1491)))</f>
        <v>0.83239007202116833</v>
      </c>
      <c r="N100" s="2" cm="1">
        <f t="array" ref="N100">IF(F100="","",0.5*(F100+SUMPRODUCT(($B$1461:$B$1491=$J100)*1,F$1461:F$1491)))</f>
        <v>0.8272048609386683</v>
      </c>
      <c r="O100" s="2" cm="1">
        <f t="array" ref="O100">IF(G100="","",0.5*(G100+SUMPRODUCT(($B$1461:$B$1491=$J100)*1,G$1461:G$1491)))</f>
        <v>0.84900865741961062</v>
      </c>
    </row>
    <row r="101" spans="1:15" x14ac:dyDescent="0.55000000000000004">
      <c r="A101" s="3">
        <v>4</v>
      </c>
      <c r="B101" s="3">
        <v>5</v>
      </c>
      <c r="C101" s="2">
        <f>IF(logVir!C101="","",労働コスト!C101/SUM(資本サービス!C101,労働コスト!C101))</f>
        <v>0.36300768791922555</v>
      </c>
      <c r="D101" s="2">
        <f>IF(logVir!D101="","",労働コスト!D101/SUM(資本サービス!D101,労働コスト!D101))</f>
        <v>0.47650168338208815</v>
      </c>
      <c r="E101" s="2">
        <f>IF(logVir!E101="","",労働コスト!E101/SUM(資本サービス!E101,労働コスト!E101))</f>
        <v>0.50775389361067946</v>
      </c>
      <c r="F101" s="2">
        <f>IF(logVir!F101="","",労働コスト!F101/SUM(資本サービス!F101,労働コスト!F101))</f>
        <v>0.52337191804626848</v>
      </c>
      <c r="G101" s="2">
        <f>IF(logVir!G101="","",労働コスト!G101/SUM(資本サービス!G101,労働コスト!G101))</f>
        <v>0.58908263756927381</v>
      </c>
      <c r="I101" s="3">
        <v>4</v>
      </c>
      <c r="J101" s="3">
        <v>5</v>
      </c>
      <c r="K101" s="2" cm="1">
        <f t="array" ref="K101">IF(C101="","",0.5*(C101+SUMPRODUCT(($B$1461:$B$1491=$J101)*1,C$1461:C$1491)))</f>
        <v>0.50397488299207516</v>
      </c>
      <c r="L101" s="2" cm="1">
        <f t="array" ref="L101">IF(D101="","",0.5*(D101+SUMPRODUCT(($B$1461:$B$1491=$J101)*1,D$1461:D$1491)))</f>
        <v>0.57759379117169729</v>
      </c>
      <c r="M101" s="2" cm="1">
        <f t="array" ref="M101">IF(E101="","",0.5*(E101+SUMPRODUCT(($B$1461:$B$1491=$J101)*1,E$1461:E$1491)))</f>
        <v>0.60601067410136678</v>
      </c>
      <c r="N101" s="2" cm="1">
        <f t="array" ref="N101">IF(F101="","",0.5*(F101+SUMPRODUCT(($B$1461:$B$1491=$J101)*1,F$1461:F$1491)))</f>
        <v>0.617316733560344</v>
      </c>
      <c r="O101" s="2" cm="1">
        <f t="array" ref="O101">IF(G101="","",0.5*(G101+SUMPRODUCT(($B$1461:$B$1491=$J101)*1,G$1461:G$1491)))</f>
        <v>0.66157331308634393</v>
      </c>
    </row>
    <row r="102" spans="1:15" x14ac:dyDescent="0.55000000000000004">
      <c r="A102" s="3">
        <v>4</v>
      </c>
      <c r="B102" s="3">
        <v>6</v>
      </c>
      <c r="C102" s="2">
        <f>IF(logVir!C102="","",労働コスト!C102/SUM(資本サービス!C102,労働コスト!C102))</f>
        <v>0.41603708749080809</v>
      </c>
      <c r="D102" s="2">
        <f>IF(logVir!D102="","",労働コスト!D102/SUM(資本サービス!D102,労働コスト!D102))</f>
        <v>0.46451475797766756</v>
      </c>
      <c r="E102" s="2">
        <f>IF(logVir!E102="","",労働コスト!E102/SUM(資本サービス!E102,労働コスト!E102))</f>
        <v>0.44727284218756175</v>
      </c>
      <c r="F102" s="2">
        <f>IF(logVir!F102="","",労働コスト!F102/SUM(資本サービス!F102,労働コスト!F102))</f>
        <v>0.4428104648608937</v>
      </c>
      <c r="G102" s="2">
        <f>IF(logVir!G102="","",労働コスト!G102/SUM(資本サービス!G102,労働コスト!G102))</f>
        <v>0.47824139857862152</v>
      </c>
      <c r="I102" s="3">
        <v>4</v>
      </c>
      <c r="J102" s="3">
        <v>6</v>
      </c>
      <c r="K102" s="2" cm="1">
        <f t="array" ref="K102">IF(C102="","",0.5*(C102+SUMPRODUCT(($B$1461:$B$1491=$J102)*1,C$1461:C$1491)))</f>
        <v>0.39837341095144785</v>
      </c>
      <c r="L102" s="2" cm="1">
        <f t="array" ref="L102">IF(D102="","",0.5*(D102+SUMPRODUCT(($B$1461:$B$1491=$J102)*1,D$1461:D$1491)))</f>
        <v>0.43928958616172986</v>
      </c>
      <c r="M102" s="2" cm="1">
        <f t="array" ref="M102">IF(E102="","",0.5*(E102+SUMPRODUCT(($B$1461:$B$1491=$J102)*1,E$1461:E$1491)))</f>
        <v>0.42937608917565806</v>
      </c>
      <c r="N102" s="2" cm="1">
        <f t="array" ref="N102">IF(F102="","",0.5*(F102+SUMPRODUCT(($B$1461:$B$1491=$J102)*1,F$1461:F$1491)))</f>
        <v>0.42243123835271268</v>
      </c>
      <c r="O102" s="2" cm="1">
        <f t="array" ref="O102">IF(G102="","",0.5*(G102+SUMPRODUCT(($B$1461:$B$1491=$J102)*1,G$1461:G$1491)))</f>
        <v>0.45769658342802116</v>
      </c>
    </row>
    <row r="103" spans="1:15" x14ac:dyDescent="0.55000000000000004">
      <c r="A103" s="3">
        <v>4</v>
      </c>
      <c r="B103" s="3">
        <v>7</v>
      </c>
      <c r="C103" s="2">
        <f>IF(logVir!C103="","",労働コスト!C103/SUM(資本サービス!C103,労働コスト!C103))</f>
        <v>0.65442704624114956</v>
      </c>
      <c r="D103" s="2">
        <f>IF(logVir!D103="","",労働コスト!D103/SUM(資本サービス!D103,労働コスト!D103))</f>
        <v>0.77108290038728799</v>
      </c>
      <c r="E103" s="2">
        <f>IF(logVir!E103="","",労働コスト!E103/SUM(資本サービス!E103,労働コスト!E103))</f>
        <v>0.73973325818849556</v>
      </c>
      <c r="F103" s="2">
        <f>IF(logVir!F103="","",労働コスト!F103/SUM(資本サービス!F103,労働コスト!F103))</f>
        <v>0.73261220342749445</v>
      </c>
      <c r="G103" s="2">
        <f>IF(logVir!G103="","",労働コスト!G103/SUM(資本サービス!G103,労働コスト!G103))</f>
        <v>0.77458043392799114</v>
      </c>
      <c r="I103" s="3">
        <v>4</v>
      </c>
      <c r="J103" s="3">
        <v>7</v>
      </c>
      <c r="K103" s="2" cm="1">
        <f t="array" ref="K103">IF(C103="","",0.5*(C103+SUMPRODUCT(($B$1461:$B$1491=$J103)*1,C$1461:C$1491)))</f>
        <v>0.63714034077643222</v>
      </c>
      <c r="L103" s="2" cm="1">
        <f t="array" ref="L103">IF(D103="","",0.5*(D103+SUMPRODUCT(($B$1461:$B$1491=$J103)*1,D$1461:D$1491)))</f>
        <v>0.71695402257465446</v>
      </c>
      <c r="M103" s="2" cm="1">
        <f t="array" ref="M103">IF(E103="","",0.5*(E103+SUMPRODUCT(($B$1461:$B$1491=$J103)*1,E$1461:E$1491)))</f>
        <v>0.70830799012183121</v>
      </c>
      <c r="N103" s="2" cm="1">
        <f t="array" ref="N103">IF(F103="","",0.5*(F103+SUMPRODUCT(($B$1461:$B$1491=$J103)*1,F$1461:F$1491)))</f>
        <v>0.70488536478394948</v>
      </c>
      <c r="O103" s="2" cm="1">
        <f t="array" ref="O103">IF(G103="","",0.5*(G103+SUMPRODUCT(($B$1461:$B$1491=$J103)*1,G$1461:G$1491)))</f>
        <v>0.73893266397732527</v>
      </c>
    </row>
    <row r="104" spans="1:15" x14ac:dyDescent="0.55000000000000004">
      <c r="A104" s="3">
        <v>4</v>
      </c>
      <c r="B104" s="3">
        <v>8</v>
      </c>
      <c r="C104" s="2">
        <f>IF(logVir!C104="","",労働コスト!C104/SUM(資本サービス!C104,労働コスト!C104))</f>
        <v>0.48498490323049498</v>
      </c>
      <c r="D104" s="2">
        <f>IF(logVir!D104="","",労働コスト!D104/SUM(資本サービス!D104,労働コスト!D104))</f>
        <v>0.58451199926745767</v>
      </c>
      <c r="E104" s="2">
        <f>IF(logVir!E104="","",労働コスト!E104/SUM(資本サービス!E104,労働コスト!E104))</f>
        <v>0.55805123922685695</v>
      </c>
      <c r="F104" s="2">
        <f>IF(logVir!F104="","",労働コスト!F104/SUM(資本サービス!F104,労働コスト!F104))</f>
        <v>0.54731173428002222</v>
      </c>
      <c r="G104" s="2">
        <f>IF(logVir!G104="","",労働コスト!G104/SUM(資本サービス!G104,労働コスト!G104))</f>
        <v>0.57874978650604281</v>
      </c>
      <c r="I104" s="3">
        <v>4</v>
      </c>
      <c r="J104" s="3">
        <v>8</v>
      </c>
      <c r="K104" s="2" cm="1">
        <f t="array" ref="K104">IF(C104="","",0.5*(C104+SUMPRODUCT(($B$1461:$B$1491=$J104)*1,C$1461:C$1491)))</f>
        <v>0.51740748786897039</v>
      </c>
      <c r="L104" s="2" cm="1">
        <f t="array" ref="L104">IF(D104="","",0.5*(D104+SUMPRODUCT(($B$1461:$B$1491=$J104)*1,D$1461:D$1491)))</f>
        <v>0.59170590279392665</v>
      </c>
      <c r="M104" s="2" cm="1">
        <f t="array" ref="M104">IF(E104="","",0.5*(E104+SUMPRODUCT(($B$1461:$B$1491=$J104)*1,E$1461:E$1491)))</f>
        <v>0.57871773204089538</v>
      </c>
      <c r="N104" s="2" cm="1">
        <f t="array" ref="N104">IF(F104="","",0.5*(F104+SUMPRODUCT(($B$1461:$B$1491=$J104)*1,F$1461:F$1491)))</f>
        <v>0.56882740962572897</v>
      </c>
      <c r="O104" s="2" cm="1">
        <f t="array" ref="O104">IF(G104="","",0.5*(G104+SUMPRODUCT(($B$1461:$B$1491=$J104)*1,G$1461:G$1491)))</f>
        <v>0.59882017446358438</v>
      </c>
    </row>
    <row r="105" spans="1:15" x14ac:dyDescent="0.55000000000000004">
      <c r="A105" s="3">
        <v>4</v>
      </c>
      <c r="B105" s="3">
        <v>9</v>
      </c>
      <c r="C105" s="2">
        <f>IF(logVir!C105="","",労働コスト!C105/SUM(資本サービス!C105,労働コスト!C105))</f>
        <v>0.7833732962480161</v>
      </c>
      <c r="D105" s="2">
        <f>IF(logVir!D105="","",労働コスト!D105/SUM(資本サービス!D105,労働コスト!D105))</f>
        <v>0.79034643134736227</v>
      </c>
      <c r="E105" s="2">
        <f>IF(logVir!E105="","",労働コスト!E105/SUM(資本サービス!E105,労働コスト!E105))</f>
        <v>0.80868487202892891</v>
      </c>
      <c r="F105" s="2">
        <f>IF(logVir!F105="","",労働コスト!F105/SUM(資本サービス!F105,労働コスト!F105))</f>
        <v>0.82034251387163437</v>
      </c>
      <c r="G105" s="2">
        <f>IF(logVir!G105="","",労働コスト!G105/SUM(資本サービス!G105,労働コスト!G105))</f>
        <v>0.84952077269820325</v>
      </c>
      <c r="I105" s="3">
        <v>4</v>
      </c>
      <c r="J105" s="3">
        <v>9</v>
      </c>
      <c r="K105" s="2" cm="1">
        <f t="array" ref="K105">IF(C105="","",0.5*(C105+SUMPRODUCT(($B$1461:$B$1491=$J105)*1,C$1461:C$1491)))</f>
        <v>0.78969308766599744</v>
      </c>
      <c r="L105" s="2" cm="1">
        <f t="array" ref="L105">IF(D105="","",0.5*(D105+SUMPRODUCT(($B$1461:$B$1491=$J105)*1,D$1461:D$1491)))</f>
        <v>0.79873683417498631</v>
      </c>
      <c r="M105" s="2" cm="1">
        <f t="array" ref="M105">IF(E105="","",0.5*(E105+SUMPRODUCT(($B$1461:$B$1491=$J105)*1,E$1461:E$1491)))</f>
        <v>0.82091466098772892</v>
      </c>
      <c r="N105" s="2" cm="1">
        <f t="array" ref="N105">IF(F105="","",0.5*(F105+SUMPRODUCT(($B$1461:$B$1491=$J105)*1,F$1461:F$1491)))</f>
        <v>0.82811003363856406</v>
      </c>
      <c r="O105" s="2" cm="1">
        <f t="array" ref="O105">IF(G105="","",0.5*(G105+SUMPRODUCT(($B$1461:$B$1491=$J105)*1,G$1461:G$1491)))</f>
        <v>0.85357838898917104</v>
      </c>
    </row>
    <row r="106" spans="1:15" x14ac:dyDescent="0.55000000000000004">
      <c r="A106" s="3">
        <v>4</v>
      </c>
      <c r="B106" s="3">
        <v>10</v>
      </c>
      <c r="C106" s="2">
        <f>IF(logVir!C106="","",労働コスト!C106/SUM(資本サービス!C106,労働コスト!C106))</f>
        <v>0.68441162053751192</v>
      </c>
      <c r="D106" s="2">
        <f>IF(logVir!D106="","",労働コスト!D106/SUM(資本サービス!D106,労働コスト!D106))</f>
        <v>0.67212084167318842</v>
      </c>
      <c r="E106" s="2">
        <f>IF(logVir!E106="","",労働コスト!E106/SUM(資本サービス!E106,労働コスト!E106))</f>
        <v>0.640269655935924</v>
      </c>
      <c r="F106" s="2">
        <f>IF(logVir!F106="","",労働コスト!F106/SUM(資本サービス!F106,労働コスト!F106))</f>
        <v>0.63895814751572921</v>
      </c>
      <c r="G106" s="2">
        <f>IF(logVir!G106="","",労働コスト!G106/SUM(資本サービス!G106,労働コスト!G106))</f>
        <v>0.69465560921797476</v>
      </c>
      <c r="I106" s="3">
        <v>4</v>
      </c>
      <c r="J106" s="3">
        <v>10</v>
      </c>
      <c r="K106" s="2" cm="1">
        <f t="array" ref="K106">IF(C106="","",0.5*(C106+SUMPRODUCT(($B$1461:$B$1491=$J106)*1,C$1461:C$1491)))</f>
        <v>0.65546024240860279</v>
      </c>
      <c r="L106" s="2" cm="1">
        <f t="array" ref="L106">IF(D106="","",0.5*(D106+SUMPRODUCT(($B$1461:$B$1491=$J106)*1,D$1461:D$1491)))</f>
        <v>0.65750918745116682</v>
      </c>
      <c r="M106" s="2" cm="1">
        <f t="array" ref="M106">IF(E106="","",0.5*(E106+SUMPRODUCT(($B$1461:$B$1491=$J106)*1,E$1461:E$1491)))</f>
        <v>0.65987612579540045</v>
      </c>
      <c r="N106" s="2" cm="1">
        <f t="array" ref="N106">IF(F106="","",0.5*(F106+SUMPRODUCT(($B$1461:$B$1491=$J106)*1,F$1461:F$1491)))</f>
        <v>0.65906725311091074</v>
      </c>
      <c r="O106" s="2" cm="1">
        <f t="array" ref="O106">IF(G106="","",0.5*(G106+SUMPRODUCT(($B$1461:$B$1491=$J106)*1,G$1461:G$1491)))</f>
        <v>0.70485155580244974</v>
      </c>
    </row>
    <row r="107" spans="1:15" x14ac:dyDescent="0.55000000000000004">
      <c r="A107" s="3">
        <v>4</v>
      </c>
      <c r="B107" s="3">
        <v>11</v>
      </c>
      <c r="C107" s="2">
        <f>IF(logVir!C107="","",労働コスト!C107/SUM(資本サービス!C107,労働コスト!C107))</f>
        <v>0.62538399805379852</v>
      </c>
      <c r="D107" s="2">
        <f>IF(logVir!D107="","",労働コスト!D107/SUM(資本サービス!D107,労働コスト!D107))</f>
        <v>0.64357307013572485</v>
      </c>
      <c r="E107" s="2">
        <f>IF(logVir!E107="","",労働コスト!E107/SUM(資本サービス!E107,労働コスト!E107))</f>
        <v>0.60978748484356604</v>
      </c>
      <c r="F107" s="2">
        <f>IF(logVir!F107="","",労働コスト!F107/SUM(資本サービス!F107,労働コスト!F107))</f>
        <v>0.59769968274471985</v>
      </c>
      <c r="G107" s="2">
        <f>IF(logVir!G107="","",労働コスト!G107/SUM(資本サービス!G107,労働コスト!G107))</f>
        <v>0.62028051784390181</v>
      </c>
      <c r="I107" s="3">
        <v>4</v>
      </c>
      <c r="J107" s="3">
        <v>11</v>
      </c>
      <c r="K107" s="2" cm="1">
        <f t="array" ref="K107">IF(C107="","",0.5*(C107+SUMPRODUCT(($B$1461:$B$1491=$J107)*1,C$1461:C$1491)))</f>
        <v>0.59510736427439048</v>
      </c>
      <c r="L107" s="2" cm="1">
        <f t="array" ref="L107">IF(D107="","",0.5*(D107+SUMPRODUCT(($B$1461:$B$1491=$J107)*1,D$1461:D$1491)))</f>
        <v>0.60578350544313442</v>
      </c>
      <c r="M107" s="2" cm="1">
        <f t="array" ref="M107">IF(E107="","",0.5*(E107+SUMPRODUCT(($B$1461:$B$1491=$J107)*1,E$1461:E$1491)))</f>
        <v>0.59512381630676625</v>
      </c>
      <c r="N107" s="2" cm="1">
        <f t="array" ref="N107">IF(F107="","",0.5*(F107+SUMPRODUCT(($B$1461:$B$1491=$J107)*1,F$1461:F$1491)))</f>
        <v>0.58518554296489678</v>
      </c>
      <c r="O107" s="2" cm="1">
        <f t="array" ref="O107">IF(G107="","",0.5*(G107+SUMPRODUCT(($B$1461:$B$1491=$J107)*1,G$1461:G$1491)))</f>
        <v>0.60711242130780829</v>
      </c>
    </row>
    <row r="108" spans="1:15" x14ac:dyDescent="0.55000000000000004">
      <c r="A108" s="3">
        <v>4</v>
      </c>
      <c r="B108" s="3">
        <v>12</v>
      </c>
      <c r="C108" s="2">
        <f>IF(logVir!C108="","",労働コスト!C108/SUM(資本サービス!C108,労働コスト!C108))</f>
        <v>0.51011047677653676</v>
      </c>
      <c r="D108" s="2">
        <f>IF(logVir!D108="","",労働コスト!D108/SUM(資本サービス!D108,労働コスト!D108))</f>
        <v>0.53982360325500567</v>
      </c>
      <c r="E108" s="2">
        <f>IF(logVir!E108="","",労働コスト!E108/SUM(資本サービス!E108,労働コスト!E108))</f>
        <v>0.40607456986963281</v>
      </c>
      <c r="F108" s="2">
        <f>IF(logVir!F108="","",労働コスト!F108/SUM(資本サービス!F108,労働コスト!F108))</f>
        <v>0.41342524394126084</v>
      </c>
      <c r="G108" s="2">
        <f>IF(logVir!G108="","",労働コスト!G108/SUM(資本サービス!G108,労働コスト!G108))</f>
        <v>0.49141013378282361</v>
      </c>
      <c r="I108" s="3">
        <v>4</v>
      </c>
      <c r="J108" s="3">
        <v>12</v>
      </c>
      <c r="K108" s="2" cm="1">
        <f t="array" ref="K108">IF(C108="","",0.5*(C108+SUMPRODUCT(($B$1461:$B$1491=$J108)*1,C$1461:C$1491)))</f>
        <v>0.49944779528302274</v>
      </c>
      <c r="L108" s="2" cm="1">
        <f t="array" ref="L108">IF(D108="","",0.5*(D108+SUMPRODUCT(($B$1461:$B$1491=$J108)*1,D$1461:D$1491)))</f>
        <v>0.52641771511021029</v>
      </c>
      <c r="M108" s="2" cm="1">
        <f t="array" ref="M108">IF(E108="","",0.5*(E108+SUMPRODUCT(($B$1461:$B$1491=$J108)*1,E$1461:E$1491)))</f>
        <v>0.46012662196178145</v>
      </c>
      <c r="N108" s="2" cm="1">
        <f t="array" ref="N108">IF(F108="","",0.5*(F108+SUMPRODUCT(($B$1461:$B$1491=$J108)*1,F$1461:F$1491)))</f>
        <v>0.46608736957789654</v>
      </c>
      <c r="O108" s="2" cm="1">
        <f t="array" ref="O108">IF(G108="","",0.5*(G108+SUMPRODUCT(($B$1461:$B$1491=$J108)*1,G$1461:G$1491)))</f>
        <v>0.52670391095317914</v>
      </c>
    </row>
    <row r="109" spans="1:15" x14ac:dyDescent="0.55000000000000004">
      <c r="A109" s="3">
        <v>4</v>
      </c>
      <c r="B109" s="3">
        <v>13</v>
      </c>
      <c r="C109" s="2">
        <f>IF(logVir!C109="","",労働コスト!C109/SUM(資本サービス!C109,労働コスト!C109))</f>
        <v>0.45290713380898057</v>
      </c>
      <c r="D109" s="2">
        <f>IF(logVir!D109="","",労働コスト!D109/SUM(資本サービス!D109,労働コスト!D109))</f>
        <v>0.5040412601032308</v>
      </c>
      <c r="E109" s="2">
        <f>IF(logVir!E109="","",労働コスト!E109/SUM(資本サービス!E109,労働コスト!E109))</f>
        <v>0.46451275967262151</v>
      </c>
      <c r="F109" s="2">
        <f>IF(logVir!F109="","",労働コスト!F109/SUM(資本サービス!F109,労働コスト!F109))</f>
        <v>0.41790242136804762</v>
      </c>
      <c r="G109" s="2">
        <f>IF(logVir!G109="","",労働コスト!G109/SUM(資本サービス!G109,労働コスト!G109))</f>
        <v>0.47049029063543168</v>
      </c>
      <c r="I109" s="3">
        <v>4</v>
      </c>
      <c r="J109" s="3">
        <v>13</v>
      </c>
      <c r="K109" s="2" cm="1">
        <f t="array" ref="K109">IF(C109="","",0.5*(C109+SUMPRODUCT(($B$1461:$B$1491=$J109)*1,C$1461:C$1491)))</f>
        <v>0.42723278856242419</v>
      </c>
      <c r="L109" s="2" cm="1">
        <f t="array" ref="L109">IF(D109="","",0.5*(D109+SUMPRODUCT(($B$1461:$B$1491=$J109)*1,D$1461:D$1491)))</f>
        <v>0.43788673931239741</v>
      </c>
      <c r="M109" s="2" cm="1">
        <f t="array" ref="M109">IF(E109="","",0.5*(E109+SUMPRODUCT(($B$1461:$B$1491=$J109)*1,E$1461:E$1491)))</f>
        <v>0.4378078325083351</v>
      </c>
      <c r="N109" s="2" cm="1">
        <f t="array" ref="N109">IF(F109="","",0.5*(F109+SUMPRODUCT(($B$1461:$B$1491=$J109)*1,F$1461:F$1491)))</f>
        <v>0.40711319931419243</v>
      </c>
      <c r="O109" s="2" cm="1">
        <f t="array" ref="O109">IF(G109="","",0.5*(G109+SUMPRODUCT(($B$1461:$B$1491=$J109)*1,G$1461:G$1491)))</f>
        <v>0.45112742629647984</v>
      </c>
    </row>
    <row r="110" spans="1:15" x14ac:dyDescent="0.55000000000000004">
      <c r="A110" s="3">
        <v>4</v>
      </c>
      <c r="B110" s="3">
        <v>14</v>
      </c>
      <c r="C110" s="2">
        <f>IF(logVir!C110="","",労働コスト!C110/SUM(資本サービス!C110,労働コスト!C110))</f>
        <v>0.56999429466340301</v>
      </c>
      <c r="D110" s="2">
        <f>IF(logVir!D110="","",労働コスト!D110/SUM(資本サービス!D110,労働コスト!D110))</f>
        <v>0.64913118951521775</v>
      </c>
      <c r="E110" s="2">
        <f>IF(logVir!E110="","",労働コスト!E110/SUM(資本サービス!E110,労働コスト!E110))</f>
        <v>0.60529654263732668</v>
      </c>
      <c r="F110" s="2">
        <f>IF(logVir!F110="","",労働コスト!F110/SUM(資本サービス!F110,労働コスト!F110))</f>
        <v>0.58971302633570333</v>
      </c>
      <c r="G110" s="2">
        <f>IF(logVir!G110="","",労働コスト!G110/SUM(資本サービス!G110,労働コスト!G110))</f>
        <v>0.6437946898793635</v>
      </c>
      <c r="I110" s="3">
        <v>4</v>
      </c>
      <c r="J110" s="3">
        <v>14</v>
      </c>
      <c r="K110" s="2" cm="1">
        <f t="array" ref="K110">IF(C110="","",0.5*(C110+SUMPRODUCT(($B$1461:$B$1491=$J110)*1,C$1461:C$1491)))</f>
        <v>0.5804249071780665</v>
      </c>
      <c r="L110" s="2" cm="1">
        <f t="array" ref="L110">IF(D110="","",0.5*(D110+SUMPRODUCT(($B$1461:$B$1491=$J110)*1,D$1461:D$1491)))</f>
        <v>0.63974591442813877</v>
      </c>
      <c r="M110" s="2" cm="1">
        <f t="array" ref="M110">IF(E110="","",0.5*(E110+SUMPRODUCT(($B$1461:$B$1491=$J110)*1,E$1461:E$1491)))</f>
        <v>0.60886739957145508</v>
      </c>
      <c r="N110" s="2" cm="1">
        <f t="array" ref="N110">IF(F110="","",0.5*(F110+SUMPRODUCT(($B$1461:$B$1491=$J110)*1,F$1461:F$1491)))</f>
        <v>0.59447287912840263</v>
      </c>
      <c r="O110" s="2" cm="1">
        <f t="array" ref="O110">IF(G110="","",0.5*(G110+SUMPRODUCT(($B$1461:$B$1491=$J110)*1,G$1461:G$1491)))</f>
        <v>0.63477831382640271</v>
      </c>
    </row>
    <row r="111" spans="1:15" x14ac:dyDescent="0.55000000000000004">
      <c r="A111" s="3">
        <v>4</v>
      </c>
      <c r="B111" s="3">
        <v>15</v>
      </c>
      <c r="C111" s="2">
        <f>IF(logVir!C111="","",労働コスト!C111/SUM(資本サービス!C111,労働コスト!C111))</f>
        <v>0.81165350243792589</v>
      </c>
      <c r="D111" s="2">
        <f>IF(logVir!D111="","",労働コスト!D111/SUM(資本サービス!D111,労働コスト!D111))</f>
        <v>0.86002164110366086</v>
      </c>
      <c r="E111" s="2">
        <f>IF(logVir!E111="","",労働コスト!E111/SUM(資本サービス!E111,労働コスト!E111))</f>
        <v>0.81705589907395604</v>
      </c>
      <c r="F111" s="2">
        <f>IF(logVir!F111="","",労働コスト!F111/SUM(資本サービス!F111,労働コスト!F111))</f>
        <v>0.81230193806073903</v>
      </c>
      <c r="G111" s="2">
        <f>IF(logVir!G111="","",労働コスト!G111/SUM(資本サービス!G111,労働コスト!G111))</f>
        <v>0.83137155629019743</v>
      </c>
      <c r="I111" s="3">
        <v>4</v>
      </c>
      <c r="J111" s="3">
        <v>15</v>
      </c>
      <c r="K111" s="2" cm="1">
        <f t="array" ref="K111">IF(C111="","",0.5*(C111+SUMPRODUCT(($B$1461:$B$1491=$J111)*1,C$1461:C$1491)))</f>
        <v>0.77552382336120729</v>
      </c>
      <c r="L111" s="2" cm="1">
        <f t="array" ref="L111">IF(D111="","",0.5*(D111+SUMPRODUCT(($B$1461:$B$1491=$J111)*1,D$1461:D$1491)))</f>
        <v>0.82107539234311577</v>
      </c>
      <c r="M111" s="2" cm="1">
        <f t="array" ref="M111">IF(E111="","",0.5*(E111+SUMPRODUCT(($B$1461:$B$1491=$J111)*1,E$1461:E$1491)))</f>
        <v>0.78653367670587049</v>
      </c>
      <c r="N111" s="2" cm="1">
        <f t="array" ref="N111">IF(F111="","",0.5*(F111+SUMPRODUCT(($B$1461:$B$1491=$J111)*1,F$1461:F$1491)))</f>
        <v>0.77969012860556153</v>
      </c>
      <c r="O111" s="2" cm="1">
        <f t="array" ref="O111">IF(G111="","",0.5*(G111+SUMPRODUCT(($B$1461:$B$1491=$J111)*1,G$1461:G$1491)))</f>
        <v>0.80256213893502659</v>
      </c>
    </row>
    <row r="112" spans="1:15" x14ac:dyDescent="0.55000000000000004">
      <c r="A112" s="3">
        <v>4</v>
      </c>
      <c r="B112" s="3">
        <v>16</v>
      </c>
      <c r="C112" s="2">
        <f>IF(logVir!C112="","",労働コスト!C112/SUM(資本サービス!C112,労働コスト!C112))</f>
        <v>0.69079201496556963</v>
      </c>
      <c r="D112" s="2">
        <f>IF(logVir!D112="","",労働コスト!D112/SUM(資本サービス!D112,労働コスト!D112))</f>
        <v>0.72619085855084764</v>
      </c>
      <c r="E112" s="2">
        <f>IF(logVir!E112="","",労働コスト!E112/SUM(資本サービス!E112,労働コスト!E112))</f>
        <v>0.72147917843122322</v>
      </c>
      <c r="F112" s="2">
        <f>IF(logVir!F112="","",労働コスト!F112/SUM(資本サービス!F112,労働コスト!F112))</f>
        <v>0.73733446777321932</v>
      </c>
      <c r="G112" s="2">
        <f>IF(logVir!G112="","",労働コスト!G112/SUM(資本サービス!G112,労働コスト!G112))</f>
        <v>0.76615668610879528</v>
      </c>
      <c r="I112" s="3">
        <v>4</v>
      </c>
      <c r="J112" s="3">
        <v>16</v>
      </c>
      <c r="K112" s="2" cm="1">
        <f t="array" ref="K112">IF(C112="","",0.5*(C112+SUMPRODUCT(($B$1461:$B$1491=$J112)*1,C$1461:C$1491)))</f>
        <v>0.68211927443757725</v>
      </c>
      <c r="L112" s="2" cm="1">
        <f t="array" ref="L112">IF(D112="","",0.5*(D112+SUMPRODUCT(($B$1461:$B$1491=$J112)*1,D$1461:D$1491)))</f>
        <v>0.71433582144674612</v>
      </c>
      <c r="M112" s="2" cm="1">
        <f t="array" ref="M112">IF(E112="","",0.5*(E112+SUMPRODUCT(($B$1461:$B$1491=$J112)*1,E$1461:E$1491)))</f>
        <v>0.7248142231908884</v>
      </c>
      <c r="N112" s="2" cm="1">
        <f t="array" ref="N112">IF(F112="","",0.5*(F112+SUMPRODUCT(($B$1461:$B$1491=$J112)*1,F$1461:F$1491)))</f>
        <v>0.73248471794578207</v>
      </c>
      <c r="O112" s="2" cm="1">
        <f t="array" ref="O112">IF(G112="","",0.5*(G112+SUMPRODUCT(($B$1461:$B$1491=$J112)*1,G$1461:G$1491)))</f>
        <v>0.7608209785381701</v>
      </c>
    </row>
    <row r="113" spans="1:15" x14ac:dyDescent="0.55000000000000004">
      <c r="A113" s="3">
        <v>4</v>
      </c>
      <c r="B113" s="3">
        <v>17</v>
      </c>
      <c r="C113" s="2">
        <f>IF(logVir!C113="","",労働コスト!C113/SUM(資本サービス!C113,労働コスト!C113))</f>
        <v>0.4136853092733046</v>
      </c>
      <c r="D113" s="2">
        <f>IF(logVir!D113="","",労働コスト!D113/SUM(資本サービス!D113,労働コスト!D113))</f>
        <v>0.43559617799790423</v>
      </c>
      <c r="E113" s="2">
        <f>IF(logVir!E113="","",労働コスト!E113/SUM(資本サービス!E113,労働コスト!E113))</f>
        <v>0.42935227909769308</v>
      </c>
      <c r="F113" s="2">
        <f>IF(logVir!F113="","",労働コスト!F113/SUM(資本サービス!F113,労働コスト!F113))</f>
        <v>0.47573790125768162</v>
      </c>
      <c r="G113" s="2">
        <f>IF(logVir!G113="","",労働コスト!G113/SUM(資本サービス!G113,労働コスト!G113))</f>
        <v>0.47946925525736833</v>
      </c>
      <c r="I113" s="3">
        <v>4</v>
      </c>
      <c r="J113" s="3">
        <v>17</v>
      </c>
      <c r="K113" s="2" cm="1">
        <f t="array" ref="K113">IF(C113="","",0.5*(C113+SUMPRODUCT(($B$1461:$B$1491=$J113)*1,C$1461:C$1491)))</f>
        <v>0.37853529148089882</v>
      </c>
      <c r="L113" s="2" cm="1">
        <f t="array" ref="L113">IF(D113="","",0.5*(D113+SUMPRODUCT(($B$1461:$B$1491=$J113)*1,D$1461:D$1491)))</f>
        <v>0.39727470089267886</v>
      </c>
      <c r="M113" s="2" cm="1">
        <f t="array" ref="M113">IF(E113="","",0.5*(E113+SUMPRODUCT(($B$1461:$B$1491=$J113)*1,E$1461:E$1491)))</f>
        <v>0.40764408716130729</v>
      </c>
      <c r="N113" s="2" cm="1">
        <f t="array" ref="N113">IF(F113="","",0.5*(F113+SUMPRODUCT(($B$1461:$B$1491=$J113)*1,F$1461:F$1491)))</f>
        <v>0.44490332484104211</v>
      </c>
      <c r="O113" s="2" cm="1">
        <f t="array" ref="O113">IF(G113="","",0.5*(G113+SUMPRODUCT(($B$1461:$B$1491=$J113)*1,G$1461:G$1491)))</f>
        <v>0.4486798124276894</v>
      </c>
    </row>
    <row r="114" spans="1:15" x14ac:dyDescent="0.55000000000000004">
      <c r="A114" s="3">
        <v>4</v>
      </c>
      <c r="B114" s="3">
        <v>18</v>
      </c>
      <c r="C114" s="2">
        <f>IF(logVir!C114="","",労働コスト!C114/SUM(資本サービス!C114,労働コスト!C114))</f>
        <v>0.89659758879763518</v>
      </c>
      <c r="D114" s="2">
        <f>IF(logVir!D114="","",労働コスト!D114/SUM(資本サービス!D114,労働コスト!D114))</f>
        <v>0.90867964917481303</v>
      </c>
      <c r="E114" s="2">
        <f>IF(logVir!E114="","",労働コスト!E114/SUM(資本サービス!E114,労働コスト!E114))</f>
        <v>0.89218883413037442</v>
      </c>
      <c r="F114" s="2">
        <f>IF(logVir!F114="","",労働コスト!F114/SUM(資本サービス!F114,労働コスト!F114))</f>
        <v>0.8888133979001297</v>
      </c>
      <c r="G114" s="2">
        <f>IF(logVir!G114="","",労働コスト!G114/SUM(資本サービス!G114,労働コスト!G114))</f>
        <v>0.89541135966751451</v>
      </c>
      <c r="I114" s="3">
        <v>4</v>
      </c>
      <c r="J114" s="3">
        <v>18</v>
      </c>
      <c r="K114" s="2" cm="1">
        <f t="array" ref="K114">IF(C114="","",0.5*(C114+SUMPRODUCT(($B$1461:$B$1491=$J114)*1,C$1461:C$1491)))</f>
        <v>0.87654735998439803</v>
      </c>
      <c r="L114" s="2" cm="1">
        <f t="array" ref="L114">IF(D114="","",0.5*(D114+SUMPRODUCT(($B$1461:$B$1491=$J114)*1,D$1461:D$1491)))</f>
        <v>0.89980733013073444</v>
      </c>
      <c r="M114" s="2" cm="1">
        <f t="array" ref="M114">IF(E114="","",0.5*(E114+SUMPRODUCT(($B$1461:$B$1491=$J114)*1,E$1461:E$1491)))</f>
        <v>0.89425635680363169</v>
      </c>
      <c r="N114" s="2" cm="1">
        <f t="array" ref="N114">IF(F114="","",0.5*(F114+SUMPRODUCT(($B$1461:$B$1491=$J114)*1,F$1461:F$1491)))</f>
        <v>0.89336459261598811</v>
      </c>
      <c r="O114" s="2" cm="1">
        <f t="array" ref="O114">IF(G114="","",0.5*(G114+SUMPRODUCT(($B$1461:$B$1491=$J114)*1,G$1461:G$1491)))</f>
        <v>0.8969478924522114</v>
      </c>
    </row>
    <row r="115" spans="1:15" x14ac:dyDescent="0.55000000000000004">
      <c r="A115" s="3">
        <v>4</v>
      </c>
      <c r="B115" s="3">
        <v>19</v>
      </c>
      <c r="C115" s="2">
        <f>IF(logVir!C115="","",労働コスト!C115/SUM(資本サービス!C115,労働コスト!C115))</f>
        <v>0.77640515922470299</v>
      </c>
      <c r="D115" s="2">
        <f>IF(logVir!D115="","",労働コスト!D115/SUM(資本サービス!D115,労働コスト!D115))</f>
        <v>0.86884946185831269</v>
      </c>
      <c r="E115" s="2">
        <f>IF(logVir!E115="","",労働コスト!E115/SUM(資本サービス!E115,労働コスト!E115))</f>
        <v>0.86035193610531269</v>
      </c>
      <c r="F115" s="2">
        <f>IF(logVir!F115="","",労働コスト!F115/SUM(資本サービス!F115,労働コスト!F115))</f>
        <v>0.84684417881753815</v>
      </c>
      <c r="G115" s="2">
        <f>IF(logVir!G115="","",労働コスト!G115/SUM(資本サービス!G115,労働コスト!G115))</f>
        <v>0.86556746225355108</v>
      </c>
      <c r="I115" s="3">
        <v>4</v>
      </c>
      <c r="J115" s="3">
        <v>19</v>
      </c>
      <c r="K115" s="2" cm="1">
        <f t="array" ref="K115">IF(C115="","",0.5*(C115+SUMPRODUCT(($B$1461:$B$1491=$J115)*1,C$1461:C$1491)))</f>
        <v>0.80185957814249254</v>
      </c>
      <c r="L115" s="2" cm="1">
        <f t="array" ref="L115">IF(D115="","",0.5*(D115+SUMPRODUCT(($B$1461:$B$1491=$J115)*1,D$1461:D$1491)))</f>
        <v>0.86809369641635592</v>
      </c>
      <c r="M115" s="2" cm="1">
        <f t="array" ref="M115">IF(E115="","",0.5*(E115+SUMPRODUCT(($B$1461:$B$1491=$J115)*1,E$1461:E$1491)))</f>
        <v>0.86487973788684136</v>
      </c>
      <c r="N115" s="2" cm="1">
        <f t="array" ref="N115">IF(F115="","",0.5*(F115+SUMPRODUCT(($B$1461:$B$1491=$J115)*1,F$1461:F$1491)))</f>
        <v>0.85824728904692149</v>
      </c>
      <c r="O115" s="2" cm="1">
        <f t="array" ref="O115">IF(G115="","",0.5*(G115+SUMPRODUCT(($B$1461:$B$1491=$J115)*1,G$1461:G$1491)))</f>
        <v>0.87014102871741339</v>
      </c>
    </row>
    <row r="116" spans="1:15" x14ac:dyDescent="0.55000000000000004">
      <c r="A116" s="3">
        <v>4</v>
      </c>
      <c r="B116" s="3">
        <v>20</v>
      </c>
      <c r="C116" s="2">
        <f>IF(logVir!C116="","",労働コスト!C116/SUM(資本サービス!C116,労働コスト!C116))</f>
        <v>0.72828801299294177</v>
      </c>
      <c r="D116" s="2">
        <f>IF(logVir!D116="","",労働コスト!D116/SUM(資本サービス!D116,労働コスト!D116))</f>
        <v>0.81822410735886231</v>
      </c>
      <c r="E116" s="2">
        <f>IF(logVir!E116="","",労働コスト!E116/SUM(資本サービス!E116,労働コスト!E116))</f>
        <v>0.78539145096771001</v>
      </c>
      <c r="F116" s="2">
        <f>IF(logVir!F116="","",労働コスト!F116/SUM(資本サービス!F116,労働コスト!F116))</f>
        <v>0.78395020172637708</v>
      </c>
      <c r="G116" s="2">
        <f>IF(logVir!G116="","",労働コスト!G116/SUM(資本サービス!G116,労働コスト!G116))</f>
        <v>0.81608216871433881</v>
      </c>
      <c r="I116" s="3">
        <v>4</v>
      </c>
      <c r="J116" s="3">
        <v>20</v>
      </c>
      <c r="K116" s="2" cm="1">
        <f t="array" ref="K116">IF(C116="","",0.5*(C116+SUMPRODUCT(($B$1461:$B$1491=$J116)*1,C$1461:C$1491)))</f>
        <v>0.73694520021211607</v>
      </c>
      <c r="L116" s="2" cm="1">
        <f t="array" ref="L116">IF(D116="","",0.5*(D116+SUMPRODUCT(($B$1461:$B$1491=$J116)*1,D$1461:D$1491)))</f>
        <v>0.78647357103552618</v>
      </c>
      <c r="M116" s="2" cm="1">
        <f t="array" ref="M116">IF(E116="","",0.5*(E116+SUMPRODUCT(($B$1461:$B$1491=$J116)*1,E$1461:E$1491)))</f>
        <v>0.76693070807978625</v>
      </c>
      <c r="N116" s="2" cm="1">
        <f t="array" ref="N116">IF(F116="","",0.5*(F116+SUMPRODUCT(($B$1461:$B$1491=$J116)*1,F$1461:F$1491)))</f>
        <v>0.76541868054413498</v>
      </c>
      <c r="O116" s="2" cm="1">
        <f t="array" ref="O116">IF(G116="","",0.5*(G116+SUMPRODUCT(($B$1461:$B$1491=$J116)*1,G$1461:G$1491)))</f>
        <v>0.78919016470383563</v>
      </c>
    </row>
    <row r="117" spans="1:15" x14ac:dyDescent="0.55000000000000004">
      <c r="A117" s="3">
        <v>4</v>
      </c>
      <c r="B117" s="3">
        <v>21</v>
      </c>
      <c r="C117" s="2">
        <f>IF(logVir!C117="","",労働コスト!C117/SUM(資本サービス!C117,労働コスト!C117))</f>
        <v>0.68956208588918011</v>
      </c>
      <c r="D117" s="2">
        <f>IF(logVir!D117="","",労働コスト!D117/SUM(資本サービス!D117,労働コスト!D117))</f>
        <v>0.74018623528498628</v>
      </c>
      <c r="E117" s="2">
        <f>IF(logVir!E117="","",労働コスト!E117/SUM(資本サービス!E117,労働コスト!E117))</f>
        <v>0.76625166103164943</v>
      </c>
      <c r="F117" s="2">
        <f>IF(logVir!F117="","",労働コスト!F117/SUM(資本サービス!F117,労働コスト!F117))</f>
        <v>0.77417995764223246</v>
      </c>
      <c r="G117" s="2">
        <f>IF(logVir!G117="","",労働コスト!G117/SUM(資本サービス!G117,労働コスト!G117))</f>
        <v>0.74742076992753492</v>
      </c>
      <c r="I117" s="3">
        <v>4</v>
      </c>
      <c r="J117" s="3">
        <v>21</v>
      </c>
      <c r="K117" s="2" cm="1">
        <f t="array" ref="K117">IF(C117="","",0.5*(C117+SUMPRODUCT(($B$1461:$B$1491=$J117)*1,C$1461:C$1491)))</f>
        <v>0.67735262662252815</v>
      </c>
      <c r="L117" s="2" cm="1">
        <f t="array" ref="L117">IF(D117="","",0.5*(D117+SUMPRODUCT(($B$1461:$B$1491=$J117)*1,D$1461:D$1491)))</f>
        <v>0.72121824582897243</v>
      </c>
      <c r="M117" s="2" cm="1">
        <f t="array" ref="M117">IF(E117="","",0.5*(E117+SUMPRODUCT(($B$1461:$B$1491=$J117)*1,E$1461:E$1491)))</f>
        <v>0.73817157363928709</v>
      </c>
      <c r="N117" s="2" cm="1">
        <f t="array" ref="N117">IF(F117="","",0.5*(F117+SUMPRODUCT(($B$1461:$B$1491=$J117)*1,F$1461:F$1491)))</f>
        <v>0.74343288691888088</v>
      </c>
      <c r="O117" s="2" cm="1">
        <f t="array" ref="O117">IF(G117="","",0.5*(G117+SUMPRODUCT(($B$1461:$B$1491=$J117)*1,G$1461:G$1491)))</f>
        <v>0.73821772194448343</v>
      </c>
    </row>
    <row r="118" spans="1:15" x14ac:dyDescent="0.55000000000000004">
      <c r="A118" s="3">
        <v>4</v>
      </c>
      <c r="B118" s="3">
        <v>22</v>
      </c>
      <c r="C118" s="2">
        <f>IF(logVir!C118="","",労働コスト!C118/SUM(資本サービス!C118,労働コスト!C118))</f>
        <v>0.77338732450695724</v>
      </c>
      <c r="D118" s="2">
        <f>IF(logVir!D118="","",労働コスト!D118/SUM(資本サービス!D118,労働コスト!D118))</f>
        <v>0.78503162033775709</v>
      </c>
      <c r="E118" s="2">
        <f>IF(logVir!E118="","",労働コスト!E118/SUM(資本サービス!E118,労働コスト!E118))</f>
        <v>0.87000580843206166</v>
      </c>
      <c r="F118" s="2">
        <f>IF(logVir!F118="","",労働コスト!F118/SUM(資本サービス!F118,労働コスト!F118))</f>
        <v>0.87271614656675678</v>
      </c>
      <c r="G118" s="2">
        <f>IF(logVir!G118="","",労働コスト!G118/SUM(資本サービス!G118,労働コスト!G118))</f>
        <v>0.87116624285238597</v>
      </c>
      <c r="I118" s="3">
        <v>4</v>
      </c>
      <c r="J118" s="3">
        <v>22</v>
      </c>
      <c r="K118" s="2" cm="1">
        <f t="array" ref="K118">IF(C118="","",0.5*(C118+SUMPRODUCT(($B$1461:$B$1491=$J118)*1,C$1461:C$1491)))</f>
        <v>0.77466379699835342</v>
      </c>
      <c r="L118" s="2" cm="1">
        <f t="array" ref="L118">IF(D118="","",0.5*(D118+SUMPRODUCT(($B$1461:$B$1491=$J118)*1,D$1461:D$1491)))</f>
        <v>0.80023948750676221</v>
      </c>
      <c r="M118" s="2" cm="1">
        <f t="array" ref="M118">IF(E118="","",0.5*(E118+SUMPRODUCT(($B$1461:$B$1491=$J118)*1,E$1461:E$1491)))</f>
        <v>0.85621261392470482</v>
      </c>
      <c r="N118" s="2" cm="1">
        <f t="array" ref="N118">IF(F118="","",0.5*(F118+SUMPRODUCT(($B$1461:$B$1491=$J118)*1,F$1461:F$1491)))</f>
        <v>0.8551482242846461</v>
      </c>
      <c r="O118" s="2" cm="1">
        <f t="array" ref="O118">IF(G118="","",0.5*(G118+SUMPRODUCT(($B$1461:$B$1491=$J118)*1,G$1461:G$1491)))</f>
        <v>0.85499292363841151</v>
      </c>
    </row>
    <row r="119" spans="1:15" x14ac:dyDescent="0.55000000000000004">
      <c r="A119" s="3">
        <v>4</v>
      </c>
      <c r="B119" s="3">
        <v>23</v>
      </c>
      <c r="C119" s="2">
        <f>IF(logVir!C119="","",労働コスト!C119/SUM(資本サービス!C119,労働コスト!C119))</f>
        <v>0.39769189428597473</v>
      </c>
      <c r="D119" s="2">
        <f>IF(logVir!D119="","",労働コスト!D119/SUM(資本サービス!D119,労働コスト!D119))</f>
        <v>0.3594346107035965</v>
      </c>
      <c r="E119" s="2">
        <f>IF(logVir!E119="","",労働コスト!E119/SUM(資本サービス!E119,労働コスト!E119))</f>
        <v>0.39763668209785019</v>
      </c>
      <c r="F119" s="2">
        <f>IF(logVir!F119="","",労働コスト!F119/SUM(資本サービス!F119,労働コスト!F119))</f>
        <v>0.43847597918755199</v>
      </c>
      <c r="G119" s="2">
        <f>IF(logVir!G119="","",労働コスト!G119/SUM(資本サービス!G119,労働コスト!G119))</f>
        <v>0.48688386168252473</v>
      </c>
      <c r="I119" s="3">
        <v>4</v>
      </c>
      <c r="J119" s="3">
        <v>23</v>
      </c>
      <c r="K119" s="2" cm="1">
        <f t="array" ref="K119">IF(C119="","",0.5*(C119+SUMPRODUCT(($B$1461:$B$1491=$J119)*1,C$1461:C$1491)))</f>
        <v>0.34095061488385603</v>
      </c>
      <c r="L119" s="2" cm="1">
        <f t="array" ref="L119">IF(D119="","",0.5*(D119+SUMPRODUCT(($B$1461:$B$1491=$J119)*1,D$1461:D$1491)))</f>
        <v>0.3366584950137354</v>
      </c>
      <c r="M119" s="2" cm="1">
        <f t="array" ref="M119">IF(E119="","",0.5*(E119+SUMPRODUCT(($B$1461:$B$1491=$J119)*1,E$1461:E$1491)))</f>
        <v>0.37242215341018226</v>
      </c>
      <c r="N119" s="2" cm="1">
        <f t="array" ref="N119">IF(F119="","",0.5*(F119+SUMPRODUCT(($B$1461:$B$1491=$J119)*1,F$1461:F$1491)))</f>
        <v>0.40690675923690789</v>
      </c>
      <c r="O119" s="2" cm="1">
        <f t="array" ref="O119">IF(G119="","",0.5*(G119+SUMPRODUCT(($B$1461:$B$1491=$J119)*1,G$1461:G$1491)))</f>
        <v>0.44237746364877228</v>
      </c>
    </row>
    <row r="120" spans="1:15" x14ac:dyDescent="0.55000000000000004">
      <c r="A120" s="3">
        <v>4</v>
      </c>
      <c r="B120" s="3">
        <v>24</v>
      </c>
      <c r="C120" s="2">
        <f>IF(logVir!C120="","",労働コスト!C120/SUM(資本サービス!C120,労働コスト!C120))</f>
        <v>0.7195860955667629</v>
      </c>
      <c r="D120" s="2">
        <f>IF(logVir!D120="","",労働コスト!D120/SUM(資本サービス!D120,労働コスト!D120))</f>
        <v>0.72321578309924539</v>
      </c>
      <c r="E120" s="2">
        <f>IF(logVir!E120="","",労働コスト!E120/SUM(資本サービス!E120,労働コスト!E120))</f>
        <v>0.71641812113297421</v>
      </c>
      <c r="F120" s="2">
        <f>IF(logVir!F120="","",労働コスト!F120/SUM(資本サービス!F120,労働コスト!F120))</f>
        <v>0.74126698838861804</v>
      </c>
      <c r="G120" s="2">
        <f>IF(logVir!G120="","",労働コスト!G120/SUM(資本サービス!G120,労働コスト!G120))</f>
        <v>0.78575153581512647</v>
      </c>
      <c r="I120" s="3">
        <v>4</v>
      </c>
      <c r="J120" s="3">
        <v>24</v>
      </c>
      <c r="K120" s="2" cm="1">
        <f t="array" ref="K120">IF(C120="","",0.5*(C120+SUMPRODUCT(($B$1461:$B$1491=$J120)*1,C$1461:C$1491)))</f>
        <v>0.71570283598946793</v>
      </c>
      <c r="L120" s="2" cm="1">
        <f t="array" ref="L120">IF(D120="","",0.5*(D120+SUMPRODUCT(($B$1461:$B$1491=$J120)*1,D$1461:D$1491)))</f>
        <v>0.73012977200893614</v>
      </c>
      <c r="M120" s="2" cm="1">
        <f t="array" ref="M120">IF(E120="","",0.5*(E120+SUMPRODUCT(($B$1461:$B$1491=$J120)*1,E$1461:E$1491)))</f>
        <v>0.73383570039988588</v>
      </c>
      <c r="N120" s="2" cm="1">
        <f t="array" ref="N120">IF(F120="","",0.5*(F120+SUMPRODUCT(($B$1461:$B$1491=$J120)*1,F$1461:F$1491)))</f>
        <v>0.75487498676951281</v>
      </c>
      <c r="O120" s="2" cm="1">
        <f t="array" ref="O120">IF(G120="","",0.5*(G120+SUMPRODUCT(($B$1461:$B$1491=$J120)*1,G$1461:G$1491)))</f>
        <v>0.78289665213475823</v>
      </c>
    </row>
    <row r="121" spans="1:15" x14ac:dyDescent="0.55000000000000004">
      <c r="A121" s="3">
        <v>4</v>
      </c>
      <c r="B121" s="3">
        <v>25</v>
      </c>
      <c r="C121" s="2">
        <f>IF(logVir!C121="","",労働コスト!C121/SUM(資本サービス!C121,労働コスト!C121))</f>
        <v>0.78852903471064106</v>
      </c>
      <c r="D121" s="2">
        <f>IF(logVir!D121="","",労働コスト!D121/SUM(資本サービス!D121,労働コスト!D121))</f>
        <v>0.7370741933629601</v>
      </c>
      <c r="E121" s="2">
        <f>IF(logVir!E121="","",労働コスト!E121/SUM(資本サービス!E121,労働コスト!E121))</f>
        <v>0.78013031027651281</v>
      </c>
      <c r="F121" s="2">
        <f>IF(logVir!F121="","",労働コスト!F121/SUM(資本サービス!F121,労働コスト!F121))</f>
        <v>0.79477394328710738</v>
      </c>
      <c r="G121" s="2">
        <f>IF(logVir!G121="","",労働コスト!G121/SUM(資本サービス!G121,労働コスト!G121))</f>
        <v>0.82389169232449633</v>
      </c>
      <c r="I121" s="3">
        <v>4</v>
      </c>
      <c r="J121" s="3">
        <v>25</v>
      </c>
      <c r="K121" s="2" cm="1">
        <f t="array" ref="K121">IF(C121="","",0.5*(C121+SUMPRODUCT(($B$1461:$B$1491=$J121)*1,C$1461:C$1491)))</f>
        <v>0.79500003874131131</v>
      </c>
      <c r="L121" s="2" cm="1">
        <f t="array" ref="L121">IF(D121="","",0.5*(D121+SUMPRODUCT(($B$1461:$B$1491=$J121)*1,D$1461:D$1491)))</f>
        <v>0.77000974174907733</v>
      </c>
      <c r="M121" s="2" cm="1">
        <f t="array" ref="M121">IF(E121="","",0.5*(E121+SUMPRODUCT(($B$1461:$B$1491=$J121)*1,E$1461:E$1491)))</f>
        <v>0.79115505268154362</v>
      </c>
      <c r="N121" s="2" cm="1">
        <f t="array" ref="N121">IF(F121="","",0.5*(F121+SUMPRODUCT(($B$1461:$B$1491=$J121)*1,F$1461:F$1491)))</f>
        <v>0.79787786557471807</v>
      </c>
      <c r="O121" s="2" cm="1">
        <f t="array" ref="O121">IF(G121="","",0.5*(G121+SUMPRODUCT(($B$1461:$B$1491=$J121)*1,G$1461:G$1491)))</f>
        <v>0.8131121101555836</v>
      </c>
    </row>
    <row r="122" spans="1:15" x14ac:dyDescent="0.55000000000000004">
      <c r="A122" s="3">
        <v>4</v>
      </c>
      <c r="B122" s="3">
        <v>26</v>
      </c>
      <c r="C122" s="2">
        <f>IF(logVir!C122="","",労働コスト!C122/SUM(資本サービス!C122,労働コスト!C122))</f>
        <v>0.34005466241931198</v>
      </c>
      <c r="D122" s="2">
        <f>IF(logVir!D122="","",労働コスト!D122/SUM(資本サービス!D122,労働コスト!D122))</f>
        <v>0.41055179539255332</v>
      </c>
      <c r="E122" s="2">
        <f>IF(logVir!E122="","",労働コスト!E122/SUM(資本サービス!E122,労働コスト!E122))</f>
        <v>0.47267782258638968</v>
      </c>
      <c r="F122" s="2">
        <f>IF(logVir!F122="","",労働コスト!F122/SUM(資本サービス!F122,労働コスト!F122))</f>
        <v>0.40699591276157543</v>
      </c>
      <c r="G122" s="2">
        <f>IF(logVir!G122="","",労働コスト!G122/SUM(資本サービス!G122,労働コスト!G122))</f>
        <v>0.5030151949378876</v>
      </c>
      <c r="I122" s="3">
        <v>4</v>
      </c>
      <c r="J122" s="3">
        <v>26</v>
      </c>
      <c r="K122" s="2" cm="1">
        <f t="array" ref="K122">IF(C122="","",0.5*(C122+SUMPRODUCT(($B$1461:$B$1491=$J122)*1,C$1461:C$1491)))</f>
        <v>0.32446504896331835</v>
      </c>
      <c r="L122" s="2" cm="1">
        <f t="array" ref="L122">IF(D122="","",0.5*(D122+SUMPRODUCT(($B$1461:$B$1491=$J122)*1,D$1461:D$1491)))</f>
        <v>0.39310261903375027</v>
      </c>
      <c r="M122" s="2" cm="1">
        <f t="array" ref="M122">IF(E122="","",0.5*(E122+SUMPRODUCT(($B$1461:$B$1491=$J122)*1,E$1461:E$1491)))</f>
        <v>0.45940336068525484</v>
      </c>
      <c r="N122" s="2" cm="1">
        <f t="array" ref="N122">IF(F122="","",0.5*(F122+SUMPRODUCT(($B$1461:$B$1491=$J122)*1,F$1461:F$1491)))</f>
        <v>0.41415137110479316</v>
      </c>
      <c r="O122" s="2" cm="1">
        <f t="array" ref="O122">IF(G122="","",0.5*(G122+SUMPRODUCT(($B$1461:$B$1491=$J122)*1,G$1461:G$1491)))</f>
        <v>0.46369053759881823</v>
      </c>
    </row>
    <row r="123" spans="1:15" x14ac:dyDescent="0.55000000000000004">
      <c r="A123" s="3">
        <v>4</v>
      </c>
      <c r="B123" s="3">
        <v>27</v>
      </c>
      <c r="C123" s="2">
        <f>IF(logVir!C123="","",労働コスト!C123/SUM(資本サービス!C123,労働コスト!C123))</f>
        <v>0.73737481487439149</v>
      </c>
      <c r="D123" s="2">
        <f>IF(logVir!D123="","",労働コスト!D123/SUM(資本サービス!D123,労働コスト!D123))</f>
        <v>0.72188814379167698</v>
      </c>
      <c r="E123" s="2">
        <f>IF(logVir!E123="","",労働コスト!E123/SUM(資本サービス!E123,労働コスト!E123))</f>
        <v>0.69964170478189502</v>
      </c>
      <c r="F123" s="2">
        <f>IF(logVir!F123="","",労働コスト!F123/SUM(資本サービス!F123,労働コスト!F123))</f>
        <v>0.71027541144621187</v>
      </c>
      <c r="G123" s="2">
        <f>IF(logVir!G123="","",労働コスト!G123/SUM(資本サービス!G123,労働コスト!G123))</f>
        <v>0.76718238582456444</v>
      </c>
      <c r="I123" s="3">
        <v>4</v>
      </c>
      <c r="J123" s="3">
        <v>27</v>
      </c>
      <c r="K123" s="2" cm="1">
        <f t="array" ref="K123">IF(C123="","",0.5*(C123+SUMPRODUCT(($B$1461:$B$1491=$J123)*1,C$1461:C$1491)))</f>
        <v>0.76314246239632522</v>
      </c>
      <c r="L123" s="2" cm="1">
        <f t="array" ref="L123">IF(D123="","",0.5*(D123+SUMPRODUCT(($B$1461:$B$1491=$J123)*1,D$1461:D$1491)))</f>
        <v>0.75815548838292646</v>
      </c>
      <c r="M123" s="2" cm="1">
        <f t="array" ref="M123">IF(E123="","",0.5*(E123+SUMPRODUCT(($B$1461:$B$1491=$J123)*1,E$1461:E$1491)))</f>
        <v>0.74805855651589481</v>
      </c>
      <c r="N123" s="2" cm="1">
        <f t="array" ref="N123">IF(F123="","",0.5*(F123+SUMPRODUCT(($B$1461:$B$1491=$J123)*1,F$1461:F$1491)))</f>
        <v>0.7551727337529448</v>
      </c>
      <c r="O123" s="2" cm="1">
        <f t="array" ref="O123">IF(G123="","",0.5*(G123+SUMPRODUCT(($B$1461:$B$1491=$J123)*1,G$1461:G$1491)))</f>
        <v>0.79015660005139887</v>
      </c>
    </row>
    <row r="124" spans="1:15" x14ac:dyDescent="0.55000000000000004">
      <c r="A124" s="3">
        <v>4</v>
      </c>
      <c r="B124" s="3">
        <v>28</v>
      </c>
      <c r="C124" s="2">
        <f>IF(logVir!C124="","",労働コスト!C124/SUM(資本サービス!C124,労働コスト!C124))</f>
        <v>0.57559459187107254</v>
      </c>
      <c r="D124" s="2">
        <f>IF(logVir!D124="","",労働コスト!D124/SUM(資本サービス!D124,労働コスト!D124))</f>
        <v>0.66384211069986487</v>
      </c>
      <c r="E124" s="2">
        <f>IF(logVir!E124="","",労働コスト!E124/SUM(資本サービス!E124,労働コスト!E124))</f>
        <v>0.6966592546447905</v>
      </c>
      <c r="F124" s="2">
        <f>IF(logVir!F124="","",労働コスト!F124/SUM(資本サービス!F124,労働コスト!F124))</f>
        <v>0.68784105498842041</v>
      </c>
      <c r="G124" s="2">
        <f>IF(logVir!G124="","",労働コスト!G124/SUM(資本サービス!G124,労働コスト!G124))</f>
        <v>0.67427690399989981</v>
      </c>
      <c r="I124" s="3">
        <v>4</v>
      </c>
      <c r="J124" s="3">
        <v>28</v>
      </c>
      <c r="K124" s="2" cm="1">
        <f t="array" ref="K124">IF(C124="","",0.5*(C124+SUMPRODUCT(($B$1461:$B$1491=$J124)*1,C$1461:C$1491)))</f>
        <v>0.58668720914065475</v>
      </c>
      <c r="L124" s="2" cm="1">
        <f t="array" ref="L124">IF(D124="","",0.5*(D124+SUMPRODUCT(($B$1461:$B$1491=$J124)*1,D$1461:D$1491)))</f>
        <v>0.65361369811505854</v>
      </c>
      <c r="M124" s="2" cm="1">
        <f t="array" ref="M124">IF(E124="","",0.5*(E124+SUMPRODUCT(($B$1461:$B$1491=$J124)*1,E$1461:E$1491)))</f>
        <v>0.6853080380133284</v>
      </c>
      <c r="N124" s="2" cm="1">
        <f t="array" ref="N124">IF(F124="","",0.5*(F124+SUMPRODUCT(($B$1461:$B$1491=$J124)*1,F$1461:F$1491)))</f>
        <v>0.6775414093386225</v>
      </c>
      <c r="O124" s="2" cm="1">
        <f t="array" ref="O124">IF(G124="","",0.5*(G124+SUMPRODUCT(($B$1461:$B$1491=$J124)*1,G$1461:G$1491)))</f>
        <v>0.66464461409279085</v>
      </c>
    </row>
    <row r="125" spans="1:15" x14ac:dyDescent="0.55000000000000004">
      <c r="A125" s="3">
        <v>4</v>
      </c>
      <c r="B125" s="3">
        <v>29</v>
      </c>
      <c r="C125" s="2">
        <f>IF(logVir!C125="","",労働コスト!C125/SUM(資本サービス!C125,労働コスト!C125))</f>
        <v>0.74795179794516486</v>
      </c>
      <c r="D125" s="2">
        <f>IF(logVir!D125="","",労働コスト!D125/SUM(資本サービス!D125,労働コスト!D125))</f>
        <v>0.68776285483157518</v>
      </c>
      <c r="E125" s="2">
        <f>IF(logVir!E125="","",労働コスト!E125/SUM(資本サービス!E125,労働コスト!E125))</f>
        <v>0.73269952402433081</v>
      </c>
      <c r="F125" s="2">
        <f>IF(logVir!F125="","",労働コスト!F125/SUM(資本サービス!F125,労働コスト!F125))</f>
        <v>0.71842826255459713</v>
      </c>
      <c r="G125" s="2">
        <f>IF(logVir!G125="","",労働コスト!G125/SUM(資本サービス!G125,労働コスト!G125))</f>
        <v>0.62064272713022905</v>
      </c>
      <c r="I125" s="3">
        <v>4</v>
      </c>
      <c r="J125" s="3">
        <v>29</v>
      </c>
      <c r="K125" s="2" cm="1">
        <f t="array" ref="K125">IF(C125="","",0.5*(C125+SUMPRODUCT(($B$1461:$B$1491=$J125)*1,C$1461:C$1491)))</f>
        <v>0.77820344590608559</v>
      </c>
      <c r="L125" s="2" cm="1">
        <f t="array" ref="L125">IF(D125="","",0.5*(D125+SUMPRODUCT(($B$1461:$B$1491=$J125)*1,D$1461:D$1491)))</f>
        <v>0.74700227182054146</v>
      </c>
      <c r="M125" s="2" cm="1">
        <f t="array" ref="M125">IF(E125="","",0.5*(E125+SUMPRODUCT(($B$1461:$B$1491=$J125)*1,E$1461:E$1491)))</f>
        <v>0.78666412372146932</v>
      </c>
      <c r="N125" s="2" cm="1">
        <f t="array" ref="N125">IF(F125="","",0.5*(F125+SUMPRODUCT(($B$1461:$B$1491=$J125)*1,F$1461:F$1491)))</f>
        <v>0.77142239612393571</v>
      </c>
      <c r="O125" s="2" cm="1">
        <f t="array" ref="O125">IF(G125="","",0.5*(G125+SUMPRODUCT(($B$1461:$B$1491=$J125)*1,G$1461:G$1491)))</f>
        <v>0.72842096384825061</v>
      </c>
    </row>
    <row r="126" spans="1:15" x14ac:dyDescent="0.55000000000000004">
      <c r="A126" s="3">
        <v>4</v>
      </c>
      <c r="B126" s="3">
        <v>30</v>
      </c>
      <c r="C126" s="2">
        <f>IF(logVir!C126="","",労働コスト!C126/SUM(資本サービス!C126,労働コスト!C126))</f>
        <v>0.87998430641797165</v>
      </c>
      <c r="D126" s="2">
        <f>IF(logVir!D126="","",労働コスト!D126/SUM(資本サービス!D126,労働コスト!D126))</f>
        <v>0.86319604690533736</v>
      </c>
      <c r="E126" s="2">
        <f>IF(logVir!E126="","",労働コスト!E126/SUM(資本サービス!E126,労働コスト!E126))</f>
        <v>0.90397813157800244</v>
      </c>
      <c r="F126" s="2">
        <f>IF(logVir!F126="","",労働コスト!F126/SUM(資本サービス!F126,労働コスト!F126))</f>
        <v>0.91501560806450521</v>
      </c>
      <c r="G126" s="2">
        <f>IF(logVir!G126="","",労働コスト!G126/SUM(資本サービス!G126,労働コスト!G126))</f>
        <v>0.92744034867202718</v>
      </c>
      <c r="I126" s="3">
        <v>4</v>
      </c>
      <c r="J126" s="3">
        <v>30</v>
      </c>
      <c r="K126" s="2" cm="1">
        <f t="array" ref="K126">IF(C126="","",0.5*(C126+SUMPRODUCT(($B$1461:$B$1491=$J126)*1,C$1461:C$1491)))</f>
        <v>0.87278729456628823</v>
      </c>
      <c r="L126" s="2" cm="1">
        <f t="array" ref="L126">IF(D126="","",0.5*(D126+SUMPRODUCT(($B$1461:$B$1491=$J126)*1,D$1461:D$1491)))</f>
        <v>0.87495751253222154</v>
      </c>
      <c r="M126" s="2" cm="1">
        <f t="array" ref="M126">IF(E126="","",0.5*(E126+SUMPRODUCT(($B$1461:$B$1491=$J126)*1,E$1461:E$1491)))</f>
        <v>0.90076138179498999</v>
      </c>
      <c r="N126" s="2" cm="1">
        <f t="array" ref="N126">IF(F126="","",0.5*(F126+SUMPRODUCT(($B$1461:$B$1491=$J126)*1,F$1461:F$1491)))</f>
        <v>0.90836207160473625</v>
      </c>
      <c r="O126" s="2" cm="1">
        <f t="array" ref="O126">IF(G126="","",0.5*(G126+SUMPRODUCT(($B$1461:$B$1491=$J126)*1,G$1461:G$1491)))</f>
        <v>0.92084679741696029</v>
      </c>
    </row>
    <row r="127" spans="1:15" x14ac:dyDescent="0.55000000000000004">
      <c r="A127" s="3">
        <v>4</v>
      </c>
      <c r="B127" s="3">
        <v>31</v>
      </c>
      <c r="C127" s="2">
        <f>IF(logVir!C127="","",労働コスト!C127/SUM(資本サービス!C127,労働コスト!C127))</f>
        <v>0.79422802855200036</v>
      </c>
      <c r="D127" s="2">
        <f>IF(logVir!D127="","",労働コスト!D127/SUM(資本サービス!D127,労働コスト!D127))</f>
        <v>0.71734848485355007</v>
      </c>
      <c r="E127" s="2">
        <f>IF(logVir!E127="","",労働コスト!E127/SUM(資本サービス!E127,労働コスト!E127))</f>
        <v>0.72616843337876491</v>
      </c>
      <c r="F127" s="2">
        <f>IF(logVir!F127="","",労働コスト!F127/SUM(資本サービス!F127,労働コスト!F127))</f>
        <v>0.73298995514125609</v>
      </c>
      <c r="G127" s="2">
        <f>IF(logVir!G127="","",労働コスト!G127/SUM(資本サービス!G127,労働コスト!G127))</f>
        <v>0.72987677548390339</v>
      </c>
      <c r="I127" s="3">
        <v>4</v>
      </c>
      <c r="J127" s="3">
        <v>31</v>
      </c>
      <c r="K127" s="2" cm="1">
        <f t="array" ref="K127">IF(C127="","",0.5*(C127+SUMPRODUCT(($B$1461:$B$1491=$J127)*1,C$1461:C$1491)))</f>
        <v>0.78162686559311867</v>
      </c>
      <c r="L127" s="2" cm="1">
        <f t="array" ref="L127">IF(D127="","",0.5*(D127+SUMPRODUCT(($B$1461:$B$1491=$J127)*1,D$1461:D$1491)))</f>
        <v>0.73650231071863759</v>
      </c>
      <c r="M127" s="2" cm="1">
        <f t="array" ref="M127">IF(E127="","",0.5*(E127+SUMPRODUCT(($B$1461:$B$1491=$J127)*1,E$1461:E$1491)))</f>
        <v>0.75572144287740073</v>
      </c>
      <c r="N127" s="2" cm="1">
        <f t="array" ref="N127">IF(F127="","",0.5*(F127+SUMPRODUCT(($B$1461:$B$1491=$J127)*1,F$1461:F$1491)))</f>
        <v>0.76339186619759247</v>
      </c>
      <c r="O127" s="2" cm="1">
        <f t="array" ref="O127">IF(G127="","",0.5*(G127+SUMPRODUCT(($B$1461:$B$1491=$J127)*1,G$1461:G$1491)))</f>
        <v>0.76472004557235296</v>
      </c>
    </row>
    <row r="128" spans="1:15" x14ac:dyDescent="0.55000000000000004">
      <c r="A128" s="3">
        <v>5</v>
      </c>
      <c r="B128" s="3">
        <v>1</v>
      </c>
      <c r="C128" s="2">
        <f>IF(logVir!C128="","",労働コスト!C128/SUM(資本サービス!C128,労働コスト!C128))</f>
        <v>0.44571614971167633</v>
      </c>
      <c r="D128" s="2">
        <f>IF(logVir!D128="","",労働コスト!D128/SUM(資本サービス!D128,労働コスト!D128))</f>
        <v>0.67061477787211088</v>
      </c>
      <c r="E128" s="2">
        <f>IF(logVir!E128="","",労働コスト!E128/SUM(資本サービス!E128,労働コスト!E128))</f>
        <v>0.72941154833696942</v>
      </c>
      <c r="F128" s="2">
        <f>IF(logVir!F128="","",労働コスト!F128/SUM(資本サービス!F128,労働コスト!F128))</f>
        <v>0.73918527402732737</v>
      </c>
      <c r="G128" s="2">
        <f>IF(logVir!G128="","",労働コスト!G128/SUM(資本サービス!G128,労働コスト!G128))</f>
        <v>0.77814569491125374</v>
      </c>
      <c r="I128" s="3">
        <v>5</v>
      </c>
      <c r="J128" s="3">
        <v>1</v>
      </c>
      <c r="K128" s="2" cm="1">
        <f t="array" ref="K128">IF(C128="","",0.5*(C128+SUMPRODUCT(($B$1461:$B$1491=$J128)*1,C$1461:C$1491)))</f>
        <v>0.48492644987513744</v>
      </c>
      <c r="L128" s="2" cm="1">
        <f t="array" ref="L128">IF(D128="","",0.5*(D128+SUMPRODUCT(($B$1461:$B$1491=$J128)*1,D$1461:D$1491)))</f>
        <v>0.65988917656289736</v>
      </c>
      <c r="M128" s="2" cm="1">
        <f t="array" ref="M128">IF(E128="","",0.5*(E128+SUMPRODUCT(($B$1461:$B$1491=$J128)*1,E$1461:E$1491)))</f>
        <v>0.69559016708788213</v>
      </c>
      <c r="N128" s="2" cm="1">
        <f t="array" ref="N128">IF(F128="","",0.5*(F128+SUMPRODUCT(($B$1461:$B$1491=$J128)*1,F$1461:F$1491)))</f>
        <v>0.69841338965296562</v>
      </c>
      <c r="O128" s="2" cm="1">
        <f t="array" ref="O128">IF(G128="","",0.5*(G128+SUMPRODUCT(($B$1461:$B$1491=$J128)*1,G$1461:G$1491)))</f>
        <v>0.72935515321198774</v>
      </c>
    </row>
    <row r="129" spans="1:15" x14ac:dyDescent="0.55000000000000004">
      <c r="A129" s="3">
        <v>5</v>
      </c>
      <c r="B129" s="3">
        <v>2</v>
      </c>
      <c r="C129" s="2">
        <f>IF(logVir!C129="","",労働コスト!C129/SUM(資本サービス!C129,労働コスト!C129))</f>
        <v>0.44561657526435688</v>
      </c>
      <c r="D129" s="2">
        <f>IF(logVir!D129="","",労働コスト!D129/SUM(資本サービス!D129,労働コスト!D129))</f>
        <v>0.50156115123020417</v>
      </c>
      <c r="E129" s="2">
        <f>IF(logVir!E129="","",労働コスト!E129/SUM(資本サービス!E129,労働コスト!E129))</f>
        <v>0.47175919883505313</v>
      </c>
      <c r="F129" s="2">
        <f>IF(logVir!F129="","",労働コスト!F129/SUM(資本サービス!F129,労働コスト!F129))</f>
        <v>0.43633104651431615</v>
      </c>
      <c r="G129" s="2">
        <f>IF(logVir!G129="","",労働コスト!G129/SUM(資本サービス!G129,労働コスト!G129))</f>
        <v>0.51040499813511309</v>
      </c>
      <c r="I129" s="3">
        <v>5</v>
      </c>
      <c r="J129" s="3">
        <v>2</v>
      </c>
      <c r="K129" s="2" cm="1">
        <f t="array" ref="K129">IF(C129="","",0.5*(C129+SUMPRODUCT(($B$1461:$B$1491=$J129)*1,C$1461:C$1491)))</f>
        <v>0.48508505394990731</v>
      </c>
      <c r="L129" s="2" cm="1">
        <f t="array" ref="L129">IF(D129="","",0.5*(D129+SUMPRODUCT(($B$1461:$B$1491=$J129)*1,D$1461:D$1491)))</f>
        <v>0.54708959225021858</v>
      </c>
      <c r="M129" s="2" cm="1">
        <f t="array" ref="M129">IF(E129="","",0.5*(E129+SUMPRODUCT(($B$1461:$B$1491=$J129)*1,E$1461:E$1491)))</f>
        <v>0.49502729690602226</v>
      </c>
      <c r="N129" s="2" cm="1">
        <f t="array" ref="N129">IF(F129="","",0.5*(F129+SUMPRODUCT(($B$1461:$B$1491=$J129)*1,F$1461:F$1491)))</f>
        <v>0.4761592358373663</v>
      </c>
      <c r="O129" s="2" cm="1">
        <f t="array" ref="O129">IF(G129="","",0.5*(G129+SUMPRODUCT(($B$1461:$B$1491=$J129)*1,G$1461:G$1491)))</f>
        <v>0.55174997132867643</v>
      </c>
    </row>
    <row r="130" spans="1:15" x14ac:dyDescent="0.55000000000000004">
      <c r="A130" s="3">
        <v>5</v>
      </c>
      <c r="B130" s="3">
        <v>3</v>
      </c>
      <c r="C130" s="2">
        <f>IF(logVir!C130="","",労働コスト!C130/SUM(資本サービス!C130,労働コスト!C130))</f>
        <v>0.6981344963624595</v>
      </c>
      <c r="D130" s="2">
        <f>IF(logVir!D130="","",労働コスト!D130/SUM(資本サービス!D130,労働コスト!D130))</f>
        <v>0.73648191162476517</v>
      </c>
      <c r="E130" s="2">
        <f>IF(logVir!E130="","",労働コスト!E130/SUM(資本サービス!E130,労働コスト!E130))</f>
        <v>0.78871745461980192</v>
      </c>
      <c r="F130" s="2">
        <f>IF(logVir!F130="","",労働コスト!F130/SUM(資本サービス!F130,労働コスト!F130))</f>
        <v>0.76733722124056769</v>
      </c>
      <c r="G130" s="2">
        <f>IF(logVir!G130="","",労働コスト!G130/SUM(資本サービス!G130,労働コスト!G130))</f>
        <v>0.81446173528159704</v>
      </c>
      <c r="I130" s="3">
        <v>5</v>
      </c>
      <c r="J130" s="3">
        <v>3</v>
      </c>
      <c r="K130" s="2" cm="1">
        <f t="array" ref="K130">IF(C130="","",0.5*(C130+SUMPRODUCT(($B$1461:$B$1491=$J130)*1,C$1461:C$1491)))</f>
        <v>0.69775127208322507</v>
      </c>
      <c r="L130" s="2" cm="1">
        <f t="array" ref="L130">IF(D130="","",0.5*(D130+SUMPRODUCT(($B$1461:$B$1491=$J130)*1,D$1461:D$1491)))</f>
        <v>0.73445153153064879</v>
      </c>
      <c r="M130" s="2" cm="1">
        <f t="array" ref="M130">IF(E130="","",0.5*(E130+SUMPRODUCT(($B$1461:$B$1491=$J130)*1,E$1461:E$1491)))</f>
        <v>0.76864812375549008</v>
      </c>
      <c r="N130" s="2" cm="1">
        <f t="array" ref="N130">IF(F130="","",0.5*(F130+SUMPRODUCT(($B$1461:$B$1491=$J130)*1,F$1461:F$1491)))</f>
        <v>0.75709374441305477</v>
      </c>
      <c r="O130" s="2" cm="1">
        <f t="array" ref="O130">IF(G130="","",0.5*(G130+SUMPRODUCT(($B$1461:$B$1491=$J130)*1,G$1461:G$1491)))</f>
        <v>0.79707588462996348</v>
      </c>
    </row>
    <row r="131" spans="1:15" x14ac:dyDescent="0.55000000000000004">
      <c r="A131" s="3">
        <v>5</v>
      </c>
      <c r="B131" s="3">
        <v>4</v>
      </c>
      <c r="C131" s="2">
        <f>IF(logVir!C131="","",労働コスト!C131/SUM(資本サービス!C131,労働コスト!C131))</f>
        <v>0.92483644701190248</v>
      </c>
      <c r="D131" s="2">
        <f>IF(logVir!D131="","",労働コスト!D131/SUM(資本サービス!D131,労働コスト!D131))</f>
        <v>0.90683060501673107</v>
      </c>
      <c r="E131" s="2">
        <f>IF(logVir!E131="","",労働コスト!E131/SUM(資本サービス!E131,労働コスト!E131))</f>
        <v>0.92798762535959012</v>
      </c>
      <c r="F131" s="2">
        <f>IF(logVir!F131="","",労働コスト!F131/SUM(資本サービス!F131,労働コスト!F131))</f>
        <v>0.92085861462522833</v>
      </c>
      <c r="G131" s="2">
        <f>IF(logVir!G131="","",労働コスト!G131/SUM(資本サービス!G131,労働コスト!G131))</f>
        <v>0.93143981105165174</v>
      </c>
      <c r="I131" s="3">
        <v>5</v>
      </c>
      <c r="J131" s="3">
        <v>4</v>
      </c>
      <c r="K131" s="2" cm="1">
        <f t="array" ref="K131">IF(C131="","",0.5*(C131+SUMPRODUCT(($B$1461:$B$1491=$J131)*1,C$1461:C$1491)))</f>
        <v>0.84333912089888952</v>
      </c>
      <c r="L131" s="2" cm="1">
        <f t="array" ref="L131">IF(D131="","",0.5*(D131+SUMPRODUCT(($B$1461:$B$1491=$J131)*1,D$1461:D$1491)))</f>
        <v>0.82271851886540248</v>
      </c>
      <c r="M131" s="2" cm="1">
        <f t="array" ref="M131">IF(E131="","",0.5*(E131+SUMPRODUCT(($B$1461:$B$1491=$J131)*1,E$1461:E$1491)))</f>
        <v>0.84096650215116453</v>
      </c>
      <c r="N131" s="2" cm="1">
        <f t="array" ref="N131">IF(F131="","",0.5*(F131+SUMPRODUCT(($B$1461:$B$1491=$J131)*1,F$1461:F$1491)))</f>
        <v>0.83406887599037316</v>
      </c>
      <c r="O131" s="2" cm="1">
        <f t="array" ref="O131">IF(G131="","",0.5*(G131+SUMPRODUCT(($B$1461:$B$1491=$J131)*1,G$1461:G$1491)))</f>
        <v>0.85075763578044294</v>
      </c>
    </row>
    <row r="132" spans="1:15" x14ac:dyDescent="0.55000000000000004">
      <c r="A132" s="3">
        <v>5</v>
      </c>
      <c r="B132" s="3">
        <v>5</v>
      </c>
      <c r="C132" s="2">
        <f>IF(logVir!C132="","",労働コスト!C132/SUM(資本サービス!C132,労働コスト!C132))</f>
        <v>0.35661328854486646</v>
      </c>
      <c r="D132" s="2">
        <f>IF(logVir!D132="","",労働コスト!D132/SUM(資本サービス!D132,労働コスト!D132))</f>
        <v>0.33310636766556234</v>
      </c>
      <c r="E132" s="2">
        <f>IF(logVir!E132="","",労働コスト!E132/SUM(資本サービス!E132,労働コスト!E132))</f>
        <v>0.44721392534961657</v>
      </c>
      <c r="F132" s="2">
        <f>IF(logVir!F132="","",労働コスト!F132/SUM(資本サービス!F132,労働コスト!F132))</f>
        <v>0.45252160302856154</v>
      </c>
      <c r="G132" s="2" t="str">
        <f>IF(logVir!G132="","",労働コスト!G132/SUM(資本サービス!G132,労働コスト!G132))</f>
        <v/>
      </c>
      <c r="I132" s="3">
        <v>5</v>
      </c>
      <c r="J132" s="3">
        <v>5</v>
      </c>
      <c r="K132" s="2" cm="1">
        <f t="array" ref="K132">IF(C132="","",0.5*(C132+SUMPRODUCT(($B$1461:$B$1491=$J132)*1,C$1461:C$1491)))</f>
        <v>0.50077768330489569</v>
      </c>
      <c r="L132" s="2" cm="1">
        <f t="array" ref="L132">IF(D132="","",0.5*(D132+SUMPRODUCT(($B$1461:$B$1491=$J132)*1,D$1461:D$1491)))</f>
        <v>0.50589613331343442</v>
      </c>
      <c r="M132" s="2" cm="1">
        <f t="array" ref="M132">IF(E132="","",0.5*(E132+SUMPRODUCT(($B$1461:$B$1491=$J132)*1,E$1461:E$1491)))</f>
        <v>0.57574068997083527</v>
      </c>
      <c r="N132" s="2" cm="1">
        <f t="array" ref="N132">IF(F132="","",0.5*(F132+SUMPRODUCT(($B$1461:$B$1491=$J132)*1,F$1461:F$1491)))</f>
        <v>0.58189157605149056</v>
      </c>
      <c r="O132" s="2" t="str" cm="1">
        <f t="array" ref="O132">IF(G132="","",0.5*(G132+SUMPRODUCT(($B$1461:$B$1491=$J132)*1,G$1461:G$1491)))</f>
        <v/>
      </c>
    </row>
    <row r="133" spans="1:15" x14ac:dyDescent="0.55000000000000004">
      <c r="A133" s="3">
        <v>5</v>
      </c>
      <c r="B133" s="3">
        <v>6</v>
      </c>
      <c r="C133" s="2">
        <f>IF(logVir!C133="","",労働コスト!C133/SUM(資本サービス!C133,労働コスト!C133))</f>
        <v>0.34537599072324782</v>
      </c>
      <c r="D133" s="2">
        <f>IF(logVir!D133="","",労働コスト!D133/SUM(資本サービス!D133,労働コスト!D133))</f>
        <v>0.30779365003421294</v>
      </c>
      <c r="E133" s="2">
        <f>IF(logVir!E133="","",労働コスト!E133/SUM(資本サービス!E133,労働コスト!E133))</f>
        <v>0.34554159156562353</v>
      </c>
      <c r="F133" s="2">
        <f>IF(logVir!F133="","",労働コスト!F133/SUM(資本サービス!F133,労働コスト!F133))</f>
        <v>0.33514131795631397</v>
      </c>
      <c r="G133" s="2">
        <f>IF(logVir!G133="","",労働コスト!G133/SUM(資本サービス!G133,労働コスト!G133))</f>
        <v>0.40601905129927746</v>
      </c>
      <c r="I133" s="3">
        <v>5</v>
      </c>
      <c r="J133" s="3">
        <v>6</v>
      </c>
      <c r="K133" s="2" cm="1">
        <f t="array" ref="K133">IF(C133="","",0.5*(C133+SUMPRODUCT(($B$1461:$B$1491=$J133)*1,C$1461:C$1491)))</f>
        <v>0.36304286256766771</v>
      </c>
      <c r="L133" s="2" cm="1">
        <f t="array" ref="L133">IF(D133="","",0.5*(D133+SUMPRODUCT(($B$1461:$B$1491=$J133)*1,D$1461:D$1491)))</f>
        <v>0.3609290321900025</v>
      </c>
      <c r="M133" s="2" cm="1">
        <f t="array" ref="M133">IF(E133="","",0.5*(E133+SUMPRODUCT(($B$1461:$B$1491=$J133)*1,E$1461:E$1491)))</f>
        <v>0.3785104638646889</v>
      </c>
      <c r="N133" s="2" cm="1">
        <f t="array" ref="N133">IF(F133="","",0.5*(F133+SUMPRODUCT(($B$1461:$B$1491=$J133)*1,F$1461:F$1491)))</f>
        <v>0.36859666490042287</v>
      </c>
      <c r="O133" s="2" cm="1">
        <f t="array" ref="O133">IF(G133="","",0.5*(G133+SUMPRODUCT(($B$1461:$B$1491=$J133)*1,G$1461:G$1491)))</f>
        <v>0.42158540978834913</v>
      </c>
    </row>
    <row r="134" spans="1:15" x14ac:dyDescent="0.55000000000000004">
      <c r="A134" s="3">
        <v>5</v>
      </c>
      <c r="B134" s="3">
        <v>7</v>
      </c>
      <c r="C134" s="2">
        <f>IF(logVir!C134="","",労働コスト!C134/SUM(資本サービス!C134,労働コスト!C134))</f>
        <v>0.799299112768453</v>
      </c>
      <c r="D134" s="2">
        <f>IF(logVir!D134="","",労働コスト!D134/SUM(資本サービス!D134,労働コスト!D134))</f>
        <v>0.75174720494371838</v>
      </c>
      <c r="E134" s="2">
        <f>IF(logVir!E134="","",労働コスト!E134/SUM(資本サービス!E134,労働コスト!E134))</f>
        <v>0.81523036381870617</v>
      </c>
      <c r="F134" s="2">
        <f>IF(logVir!F134="","",労働コスト!F134/SUM(資本サービス!F134,労働コスト!F134))</f>
        <v>0.80050791958310796</v>
      </c>
      <c r="G134" s="2">
        <f>IF(logVir!G134="","",労働コスト!G134/SUM(資本サービス!G134,労働コスト!G134))</f>
        <v>0.81948015141364317</v>
      </c>
      <c r="I134" s="3">
        <v>5</v>
      </c>
      <c r="J134" s="3">
        <v>7</v>
      </c>
      <c r="K134" s="2" cm="1">
        <f t="array" ref="K134">IF(C134="","",0.5*(C134+SUMPRODUCT(($B$1461:$B$1491=$J134)*1,C$1461:C$1491)))</f>
        <v>0.70957637404008389</v>
      </c>
      <c r="L134" s="2" cm="1">
        <f t="array" ref="L134">IF(D134="","",0.5*(D134+SUMPRODUCT(($B$1461:$B$1491=$J134)*1,D$1461:D$1491)))</f>
        <v>0.7072861748528696</v>
      </c>
      <c r="M134" s="2" cm="1">
        <f t="array" ref="M134">IF(E134="","",0.5*(E134+SUMPRODUCT(($B$1461:$B$1491=$J134)*1,E$1461:E$1491)))</f>
        <v>0.74605654293693646</v>
      </c>
      <c r="N134" s="2" cm="1">
        <f t="array" ref="N134">IF(F134="","",0.5*(F134+SUMPRODUCT(($B$1461:$B$1491=$J134)*1,F$1461:F$1491)))</f>
        <v>0.73883322286175623</v>
      </c>
      <c r="O134" s="2" cm="1">
        <f t="array" ref="O134">IF(G134="","",0.5*(G134+SUMPRODUCT(($B$1461:$B$1491=$J134)*1,G$1461:G$1491)))</f>
        <v>0.76138252272015139</v>
      </c>
    </row>
    <row r="135" spans="1:15" x14ac:dyDescent="0.55000000000000004">
      <c r="A135" s="3">
        <v>5</v>
      </c>
      <c r="B135" s="3">
        <v>8</v>
      </c>
      <c r="C135" s="2">
        <f>IF(logVir!C135="","",労働コスト!C135/SUM(資本サービス!C135,労働コスト!C135))</f>
        <v>0.55781152945721524</v>
      </c>
      <c r="D135" s="2">
        <f>IF(logVir!D135="","",労働コスト!D135/SUM(資本サービス!D135,労働コスト!D135))</f>
        <v>0.52083964982117248</v>
      </c>
      <c r="E135" s="2">
        <f>IF(logVir!E135="","",労働コスト!E135/SUM(資本サービス!E135,労働コスト!E135))</f>
        <v>0.57144092330633955</v>
      </c>
      <c r="F135" s="2">
        <f>IF(logVir!F135="","",労働コスト!F135/SUM(資本サービス!F135,労働コスト!F135))</f>
        <v>0.57003707283860661</v>
      </c>
      <c r="G135" s="2">
        <f>IF(logVir!G135="","",労働コスト!G135/SUM(資本サービス!G135,労働コスト!G135))</f>
        <v>0.59743842383935997</v>
      </c>
      <c r="I135" s="3">
        <v>5</v>
      </c>
      <c r="J135" s="3">
        <v>8</v>
      </c>
      <c r="K135" s="2" cm="1">
        <f t="array" ref="K135">IF(C135="","",0.5*(C135+SUMPRODUCT(($B$1461:$B$1491=$J135)*1,C$1461:C$1491)))</f>
        <v>0.55382080098233055</v>
      </c>
      <c r="L135" s="2" cm="1">
        <f t="array" ref="L135">IF(D135="","",0.5*(D135+SUMPRODUCT(($B$1461:$B$1491=$J135)*1,D$1461:D$1491)))</f>
        <v>0.55986972807078406</v>
      </c>
      <c r="M135" s="2" cm="1">
        <f t="array" ref="M135">IF(E135="","",0.5*(E135+SUMPRODUCT(($B$1461:$B$1491=$J135)*1,E$1461:E$1491)))</f>
        <v>0.58541257408063663</v>
      </c>
      <c r="N135" s="2" cm="1">
        <f t="array" ref="N135">IF(F135="","",0.5*(F135+SUMPRODUCT(($B$1461:$B$1491=$J135)*1,F$1461:F$1491)))</f>
        <v>0.58019007890502117</v>
      </c>
      <c r="O135" s="2" cm="1">
        <f t="array" ref="O135">IF(G135="","",0.5*(G135+SUMPRODUCT(($B$1461:$B$1491=$J135)*1,G$1461:G$1491)))</f>
        <v>0.60816449313024301</v>
      </c>
    </row>
    <row r="136" spans="1:15" x14ac:dyDescent="0.55000000000000004">
      <c r="A136" s="3">
        <v>5</v>
      </c>
      <c r="B136" s="3">
        <v>9</v>
      </c>
      <c r="C136" s="2">
        <f>IF(logVir!C136="","",労働コスト!C136/SUM(資本サービス!C136,労働コスト!C136))</f>
        <v>0.80557967327005697</v>
      </c>
      <c r="D136" s="2">
        <f>IF(logVir!D136="","",労働コスト!D136/SUM(資本サービス!D136,労働コスト!D136))</f>
        <v>0.79229413335589471</v>
      </c>
      <c r="E136" s="2">
        <f>IF(logVir!E136="","",労働コスト!E136/SUM(資本サービス!E136,労働コスト!E136))</f>
        <v>0.84799290244266334</v>
      </c>
      <c r="F136" s="2">
        <f>IF(logVir!F136="","",労働コスト!F136/SUM(資本サービス!F136,労働コスト!F136))</f>
        <v>0.8486885798855609</v>
      </c>
      <c r="G136" s="2">
        <f>IF(logVir!G136="","",労働コスト!G136/SUM(資本サービス!G136,労働コスト!G136))</f>
        <v>0.87719578021393252</v>
      </c>
      <c r="I136" s="3">
        <v>5</v>
      </c>
      <c r="J136" s="3">
        <v>9</v>
      </c>
      <c r="K136" s="2" cm="1">
        <f t="array" ref="K136">IF(C136="","",0.5*(C136+SUMPRODUCT(($B$1461:$B$1491=$J136)*1,C$1461:C$1491)))</f>
        <v>0.80079627617701787</v>
      </c>
      <c r="L136" s="2" cm="1">
        <f t="array" ref="L136">IF(D136="","",0.5*(D136+SUMPRODUCT(($B$1461:$B$1491=$J136)*1,D$1461:D$1491)))</f>
        <v>0.79971068517925259</v>
      </c>
      <c r="M136" s="2" cm="1">
        <f t="array" ref="M136">IF(E136="","",0.5*(E136+SUMPRODUCT(($B$1461:$B$1491=$J136)*1,E$1461:E$1491)))</f>
        <v>0.84056867619459619</v>
      </c>
      <c r="N136" s="2" cm="1">
        <f t="array" ref="N136">IF(F136="","",0.5*(F136+SUMPRODUCT(($B$1461:$B$1491=$J136)*1,F$1461:F$1491)))</f>
        <v>0.84228306664552743</v>
      </c>
      <c r="O136" s="2" cm="1">
        <f t="array" ref="O136">IF(G136="","",0.5*(G136+SUMPRODUCT(($B$1461:$B$1491=$J136)*1,G$1461:G$1491)))</f>
        <v>0.86741589274703568</v>
      </c>
    </row>
    <row r="137" spans="1:15" x14ac:dyDescent="0.55000000000000004">
      <c r="A137" s="3">
        <v>5</v>
      </c>
      <c r="B137" s="3">
        <v>10</v>
      </c>
      <c r="C137" s="2">
        <f>IF(logVir!C137="","",労働コスト!C137/SUM(資本サービス!C137,労働コスト!C137))</f>
        <v>0.61713392692381686</v>
      </c>
      <c r="D137" s="2">
        <f>IF(logVir!D137="","",労働コスト!D137/SUM(資本サービス!D137,労働コスト!D137))</f>
        <v>0.59297081093910953</v>
      </c>
      <c r="E137" s="2">
        <f>IF(logVir!E137="","",労働コスト!E137/SUM(資本サービス!E137,労働コスト!E137))</f>
        <v>0.70887841157851816</v>
      </c>
      <c r="F137" s="2">
        <f>IF(logVir!F137="","",労働コスト!F137/SUM(資本サービス!F137,労働コスト!F137))</f>
        <v>0.69739883432029959</v>
      </c>
      <c r="G137" s="2">
        <f>IF(logVir!G137="","",労働コスト!G137/SUM(資本サービス!G137,労働コスト!G137))</f>
        <v>0.7456267102919053</v>
      </c>
      <c r="I137" s="3">
        <v>5</v>
      </c>
      <c r="J137" s="3">
        <v>10</v>
      </c>
      <c r="K137" s="2" cm="1">
        <f t="array" ref="K137">IF(C137="","",0.5*(C137+SUMPRODUCT(($B$1461:$B$1491=$J137)*1,C$1461:C$1491)))</f>
        <v>0.62182139560175531</v>
      </c>
      <c r="L137" s="2" cm="1">
        <f t="array" ref="L137">IF(D137="","",0.5*(D137+SUMPRODUCT(($B$1461:$B$1491=$J137)*1,D$1461:D$1491)))</f>
        <v>0.61793417208412738</v>
      </c>
      <c r="M137" s="2" cm="1">
        <f t="array" ref="M137">IF(E137="","",0.5*(E137+SUMPRODUCT(($B$1461:$B$1491=$J137)*1,E$1461:E$1491)))</f>
        <v>0.69418050361669748</v>
      </c>
      <c r="N137" s="2" cm="1">
        <f t="array" ref="N137">IF(F137="","",0.5*(F137+SUMPRODUCT(($B$1461:$B$1491=$J137)*1,F$1461:F$1491)))</f>
        <v>0.68828759651319582</v>
      </c>
      <c r="O137" s="2" cm="1">
        <f t="array" ref="O137">IF(G137="","",0.5*(G137+SUMPRODUCT(($B$1461:$B$1491=$J137)*1,G$1461:G$1491)))</f>
        <v>0.73033710633941507</v>
      </c>
    </row>
    <row r="138" spans="1:15" x14ac:dyDescent="0.55000000000000004">
      <c r="A138" s="3">
        <v>5</v>
      </c>
      <c r="B138" s="3">
        <v>11</v>
      </c>
      <c r="C138" s="2">
        <f>IF(logVir!C138="","",労働コスト!C138/SUM(資本サービス!C138,労働コスト!C138))</f>
        <v>0.5725539634477278</v>
      </c>
      <c r="D138" s="2">
        <f>IF(logVir!D138="","",労働コスト!D138/SUM(資本サービス!D138,労働コスト!D138))</f>
        <v>0.56520097882466891</v>
      </c>
      <c r="E138" s="2">
        <f>IF(logVir!E138="","",労働コスト!E138/SUM(資本サービス!E138,労働コスト!E138))</f>
        <v>0.59529942011162984</v>
      </c>
      <c r="F138" s="2">
        <f>IF(logVir!F138="","",労働コスト!F138/SUM(資本サービス!F138,労働コスト!F138))</f>
        <v>0.58429905994297482</v>
      </c>
      <c r="G138" s="2">
        <f>IF(logVir!G138="","",労働コスト!G138/SUM(資本サービス!G138,労働コスト!G138))</f>
        <v>0.62022304899615965</v>
      </c>
      <c r="I138" s="3">
        <v>5</v>
      </c>
      <c r="J138" s="3">
        <v>11</v>
      </c>
      <c r="K138" s="2" cm="1">
        <f t="array" ref="K138">IF(C138="","",0.5*(C138+SUMPRODUCT(($B$1461:$B$1491=$J138)*1,C$1461:C$1491)))</f>
        <v>0.56869234697135518</v>
      </c>
      <c r="L138" s="2" cm="1">
        <f t="array" ref="L138">IF(D138="","",0.5*(D138+SUMPRODUCT(($B$1461:$B$1491=$J138)*1,D$1461:D$1491)))</f>
        <v>0.56659745978760645</v>
      </c>
      <c r="M138" s="2" cm="1">
        <f t="array" ref="M138">IF(E138="","",0.5*(E138+SUMPRODUCT(($B$1461:$B$1491=$J138)*1,E$1461:E$1491)))</f>
        <v>0.58787978394079821</v>
      </c>
      <c r="N138" s="2" cm="1">
        <f t="array" ref="N138">IF(F138="","",0.5*(F138+SUMPRODUCT(($B$1461:$B$1491=$J138)*1,F$1461:F$1491)))</f>
        <v>0.57848523156402432</v>
      </c>
      <c r="O138" s="2" cm="1">
        <f t="array" ref="O138">IF(G138="","",0.5*(G138+SUMPRODUCT(($B$1461:$B$1491=$J138)*1,G$1461:G$1491)))</f>
        <v>0.6070836868839371</v>
      </c>
    </row>
    <row r="139" spans="1:15" x14ac:dyDescent="0.55000000000000004">
      <c r="A139" s="3">
        <v>5</v>
      </c>
      <c r="B139" s="3">
        <v>12</v>
      </c>
      <c r="C139" s="2">
        <f>IF(logVir!C139="","",労働コスト!C139/SUM(資本サービス!C139,労働コスト!C139))</f>
        <v>0.59061194494275027</v>
      </c>
      <c r="D139" s="2">
        <f>IF(logVir!D139="","",労働コスト!D139/SUM(資本サービス!D139,労働コスト!D139))</f>
        <v>0.57419401360621136</v>
      </c>
      <c r="E139" s="2">
        <f>IF(logVir!E139="","",労働コスト!E139/SUM(資本サービス!E139,労働コスト!E139))</f>
        <v>0.59113751350746846</v>
      </c>
      <c r="F139" s="2">
        <f>IF(logVir!F139="","",労働コスト!F139/SUM(資本サービス!F139,労働コスト!F139))</f>
        <v>0.5734129104603195</v>
      </c>
      <c r="G139" s="2">
        <f>IF(logVir!G139="","",労働コスト!G139/SUM(資本サービス!G139,労働コスト!G139))</f>
        <v>0.61944969168913255</v>
      </c>
      <c r="I139" s="3">
        <v>5</v>
      </c>
      <c r="J139" s="3">
        <v>12</v>
      </c>
      <c r="K139" s="2" cm="1">
        <f t="array" ref="K139">IF(C139="","",0.5*(C139+SUMPRODUCT(($B$1461:$B$1491=$J139)*1,C$1461:C$1491)))</f>
        <v>0.5396985293661295</v>
      </c>
      <c r="L139" s="2" cm="1">
        <f t="array" ref="L139">IF(D139="","",0.5*(D139+SUMPRODUCT(($B$1461:$B$1491=$J139)*1,D$1461:D$1491)))</f>
        <v>0.54360292028581303</v>
      </c>
      <c r="M139" s="2" cm="1">
        <f t="array" ref="M139">IF(E139="","",0.5*(E139+SUMPRODUCT(($B$1461:$B$1491=$J139)*1,E$1461:E$1491)))</f>
        <v>0.5526580937806993</v>
      </c>
      <c r="N139" s="2" cm="1">
        <f t="array" ref="N139">IF(F139="","",0.5*(F139+SUMPRODUCT(($B$1461:$B$1491=$J139)*1,F$1461:F$1491)))</f>
        <v>0.54608120283742578</v>
      </c>
      <c r="O139" s="2" cm="1">
        <f t="array" ref="O139">IF(G139="","",0.5*(G139+SUMPRODUCT(($B$1461:$B$1491=$J139)*1,G$1461:G$1491)))</f>
        <v>0.59072368990633362</v>
      </c>
    </row>
    <row r="140" spans="1:15" x14ac:dyDescent="0.55000000000000004">
      <c r="A140" s="3">
        <v>5</v>
      </c>
      <c r="B140" s="3">
        <v>13</v>
      </c>
      <c r="C140" s="2">
        <f>IF(logVir!C140="","",労働コスト!C140/SUM(資本サービス!C140,労働コスト!C140))</f>
        <v>0.35191492473108549</v>
      </c>
      <c r="D140" s="2">
        <f>IF(logVir!D140="","",労働コスト!D140/SUM(資本サービス!D140,労働コスト!D140))</f>
        <v>0.36497302714604801</v>
      </c>
      <c r="E140" s="2">
        <f>IF(logVir!E140="","",労働コスト!E140/SUM(資本サービス!E140,労働コスト!E140))</f>
        <v>0.4109980468325668</v>
      </c>
      <c r="F140" s="2">
        <f>IF(logVir!F140="","",労働コスト!F140/SUM(資本サービス!F140,労働コスト!F140))</f>
        <v>0.4085474788388051</v>
      </c>
      <c r="G140" s="2">
        <f>IF(logVir!G140="","",労働コスト!G140/SUM(資本サービス!G140,労働コスト!G140))</f>
        <v>0.50846151231365777</v>
      </c>
      <c r="I140" s="3">
        <v>5</v>
      </c>
      <c r="J140" s="3">
        <v>13</v>
      </c>
      <c r="K140" s="2" cm="1">
        <f t="array" ref="K140">IF(C140="","",0.5*(C140+SUMPRODUCT(($B$1461:$B$1491=$J140)*1,C$1461:C$1491)))</f>
        <v>0.37673668402347665</v>
      </c>
      <c r="L140" s="2" cm="1">
        <f t="array" ref="L140">IF(D140="","",0.5*(D140+SUMPRODUCT(($B$1461:$B$1491=$J140)*1,D$1461:D$1491)))</f>
        <v>0.36835262283380599</v>
      </c>
      <c r="M140" s="2" cm="1">
        <f t="array" ref="M140">IF(E140="","",0.5*(E140+SUMPRODUCT(($B$1461:$B$1491=$J140)*1,E$1461:E$1491)))</f>
        <v>0.41105047608830769</v>
      </c>
      <c r="N140" s="2" cm="1">
        <f t="array" ref="N140">IF(F140="","",0.5*(F140+SUMPRODUCT(($B$1461:$B$1491=$J140)*1,F$1461:F$1491)))</f>
        <v>0.40243572804957117</v>
      </c>
      <c r="O140" s="2" cm="1">
        <f t="array" ref="O140">IF(G140="","",0.5*(G140+SUMPRODUCT(($B$1461:$B$1491=$J140)*1,G$1461:G$1491)))</f>
        <v>0.47011303713559283</v>
      </c>
    </row>
    <row r="141" spans="1:15" x14ac:dyDescent="0.55000000000000004">
      <c r="A141" s="3">
        <v>5</v>
      </c>
      <c r="B141" s="3">
        <v>14</v>
      </c>
      <c r="C141" s="2">
        <f>IF(logVir!C141="","",労働コスト!C141/SUM(資本サービス!C141,労働コスト!C141))</f>
        <v>0.42026743436983577</v>
      </c>
      <c r="D141" s="2">
        <f>IF(logVir!D141="","",労働コスト!D141/SUM(資本サービス!D141,労働コスト!D141))</f>
        <v>0.44990382005050272</v>
      </c>
      <c r="E141" s="2">
        <f>IF(logVir!E141="","",労働コスト!E141/SUM(資本サービス!E141,労働コスト!E141))</f>
        <v>0.57556899133957762</v>
      </c>
      <c r="F141" s="2">
        <f>IF(logVir!F141="","",労働コスト!F141/SUM(資本サービス!F141,労働コスト!F141))</f>
        <v>0.53769123767722038</v>
      </c>
      <c r="G141" s="2">
        <f>IF(logVir!G141="","",労働コスト!G141/SUM(資本サービス!G141,労働コスト!G141))</f>
        <v>0.62592653531871578</v>
      </c>
      <c r="I141" s="3">
        <v>5</v>
      </c>
      <c r="J141" s="3">
        <v>14</v>
      </c>
      <c r="K141" s="2" cm="1">
        <f t="array" ref="K141">IF(C141="","",0.5*(C141+SUMPRODUCT(($B$1461:$B$1491=$J141)*1,C$1461:C$1491)))</f>
        <v>0.50556147703128285</v>
      </c>
      <c r="L141" s="2" cm="1">
        <f t="array" ref="L141">IF(D141="","",0.5*(D141+SUMPRODUCT(($B$1461:$B$1491=$J141)*1,D$1461:D$1491)))</f>
        <v>0.54013222969578123</v>
      </c>
      <c r="M141" s="2" cm="1">
        <f t="array" ref="M141">IF(E141="","",0.5*(E141+SUMPRODUCT(($B$1461:$B$1491=$J141)*1,E$1461:E$1491)))</f>
        <v>0.59400362392258055</v>
      </c>
      <c r="N141" s="2" cm="1">
        <f t="array" ref="N141">IF(F141="","",0.5*(F141+SUMPRODUCT(($B$1461:$B$1491=$J141)*1,F$1461:F$1491)))</f>
        <v>0.56846198479916121</v>
      </c>
      <c r="O141" s="2" cm="1">
        <f t="array" ref="O141">IF(G141="","",0.5*(G141+SUMPRODUCT(($B$1461:$B$1491=$J141)*1,G$1461:G$1491)))</f>
        <v>0.62584423654607879</v>
      </c>
    </row>
    <row r="142" spans="1:15" x14ac:dyDescent="0.55000000000000004">
      <c r="A142" s="3">
        <v>5</v>
      </c>
      <c r="B142" s="3">
        <v>15</v>
      </c>
      <c r="C142" s="2">
        <f>IF(logVir!C142="","",労働コスト!C142/SUM(資本サービス!C142,労働コスト!C142))</f>
        <v>0.71931527372073922</v>
      </c>
      <c r="D142" s="2">
        <f>IF(logVir!D142="","",労働コスト!D142/SUM(資本サービス!D142,労働コスト!D142))</f>
        <v>0.67713971312919841</v>
      </c>
      <c r="E142" s="2">
        <f>IF(logVir!E142="","",労働コスト!E142/SUM(資本サービス!E142,労働コスト!E142))</f>
        <v>0.71664966305718603</v>
      </c>
      <c r="F142" s="2">
        <f>IF(logVir!F142="","",労働コスト!F142/SUM(資本サービス!F142,労働コスト!F142))</f>
        <v>0.71763658306958267</v>
      </c>
      <c r="G142" s="2">
        <f>IF(logVir!G142="","",労働コスト!G142/SUM(資本サービス!G142,労働コスト!G142))</f>
        <v>0.76720793317421876</v>
      </c>
      <c r="I142" s="3">
        <v>5</v>
      </c>
      <c r="J142" s="3">
        <v>15</v>
      </c>
      <c r="K142" s="2" cm="1">
        <f t="array" ref="K142">IF(C142="","",0.5*(C142+SUMPRODUCT(($B$1461:$B$1491=$J142)*1,C$1461:C$1491)))</f>
        <v>0.72935470900261401</v>
      </c>
      <c r="L142" s="2" cm="1">
        <f t="array" ref="L142">IF(D142="","",0.5*(D142+SUMPRODUCT(($B$1461:$B$1491=$J142)*1,D$1461:D$1491)))</f>
        <v>0.72963442835588455</v>
      </c>
      <c r="M142" s="2" cm="1">
        <f t="array" ref="M142">IF(E142="","",0.5*(E142+SUMPRODUCT(($B$1461:$B$1491=$J142)*1,E$1461:E$1491)))</f>
        <v>0.73633055869748554</v>
      </c>
      <c r="N142" s="2" cm="1">
        <f t="array" ref="N142">IF(F142="","",0.5*(F142+SUMPRODUCT(($B$1461:$B$1491=$J142)*1,F$1461:F$1491)))</f>
        <v>0.73235745110998329</v>
      </c>
      <c r="O142" s="2" cm="1">
        <f t="array" ref="O142">IF(G142="","",0.5*(G142+SUMPRODUCT(($B$1461:$B$1491=$J142)*1,G$1461:G$1491)))</f>
        <v>0.77048032737703731</v>
      </c>
    </row>
    <row r="143" spans="1:15" x14ac:dyDescent="0.55000000000000004">
      <c r="A143" s="3">
        <v>5</v>
      </c>
      <c r="B143" s="3">
        <v>16</v>
      </c>
      <c r="C143" s="2">
        <f>IF(logVir!C143="","",労働コスト!C143/SUM(資本サービス!C143,労働コスト!C143))</f>
        <v>0.74472205631648336</v>
      </c>
      <c r="D143" s="2">
        <f>IF(logVir!D143="","",労働コスト!D143/SUM(資本サービス!D143,労働コスト!D143))</f>
        <v>0.75487676525044733</v>
      </c>
      <c r="E143" s="2">
        <f>IF(logVir!E143="","",労働コスト!E143/SUM(資本サービス!E143,労働コスト!E143))</f>
        <v>0.77417317488152138</v>
      </c>
      <c r="F143" s="2">
        <f>IF(logVir!F143="","",労働コスト!F143/SUM(資本サービス!F143,労働コスト!F143))</f>
        <v>0.76193876885328171</v>
      </c>
      <c r="G143" s="2">
        <f>IF(logVir!G143="","",労働コスト!G143/SUM(資本サービス!G143,労働コスト!G143))</f>
        <v>0.7861042904618375</v>
      </c>
      <c r="I143" s="3">
        <v>5</v>
      </c>
      <c r="J143" s="3">
        <v>16</v>
      </c>
      <c r="K143" s="2" cm="1">
        <f t="array" ref="K143">IF(C143="","",0.5*(C143+SUMPRODUCT(($B$1461:$B$1491=$J143)*1,C$1461:C$1491)))</f>
        <v>0.70908429511303417</v>
      </c>
      <c r="L143" s="2" cm="1">
        <f t="array" ref="L143">IF(D143="","",0.5*(D143+SUMPRODUCT(($B$1461:$B$1491=$J143)*1,D$1461:D$1491)))</f>
        <v>0.72867877479654597</v>
      </c>
      <c r="M143" s="2" cm="1">
        <f t="array" ref="M143">IF(E143="","",0.5*(E143+SUMPRODUCT(($B$1461:$B$1491=$J143)*1,E$1461:E$1491)))</f>
        <v>0.75116122141603747</v>
      </c>
      <c r="N143" s="2" cm="1">
        <f t="array" ref="N143">IF(F143="","",0.5*(F143+SUMPRODUCT(($B$1461:$B$1491=$J143)*1,F$1461:F$1491)))</f>
        <v>0.74478686848581321</v>
      </c>
      <c r="O143" s="2" cm="1">
        <f t="array" ref="O143">IF(G143="","",0.5*(G143+SUMPRODUCT(($B$1461:$B$1491=$J143)*1,G$1461:G$1491)))</f>
        <v>0.7707947807146911</v>
      </c>
    </row>
    <row r="144" spans="1:15" x14ac:dyDescent="0.55000000000000004">
      <c r="A144" s="3">
        <v>5</v>
      </c>
      <c r="B144" s="3">
        <v>17</v>
      </c>
      <c r="C144" s="2">
        <f>IF(logVir!C144="","",労働コスト!C144/SUM(資本サービス!C144,労働コスト!C144))</f>
        <v>0.32517296252705702</v>
      </c>
      <c r="D144" s="2">
        <f>IF(logVir!D144="","",労働コスト!D144/SUM(資本サービス!D144,労働コスト!D144))</f>
        <v>0.33066818768575817</v>
      </c>
      <c r="E144" s="2">
        <f>IF(logVir!E144="","",労働コスト!E144/SUM(資本サービス!E144,労働コスト!E144))</f>
        <v>0.33060814847169334</v>
      </c>
      <c r="F144" s="2">
        <f>IF(logVir!F144="","",労働コスト!F144/SUM(資本サービス!F144,労働コスト!F144))</f>
        <v>0.43441280641189234</v>
      </c>
      <c r="G144" s="2">
        <f>IF(logVir!G144="","",労働コスト!G144/SUM(資本サービス!G144,労働コスト!G144))</f>
        <v>0.38689706208501251</v>
      </c>
      <c r="I144" s="3">
        <v>5</v>
      </c>
      <c r="J144" s="3">
        <v>17</v>
      </c>
      <c r="K144" s="2" cm="1">
        <f t="array" ref="K144">IF(C144="","",0.5*(C144+SUMPRODUCT(($B$1461:$B$1491=$J144)*1,C$1461:C$1491)))</f>
        <v>0.334279118107775</v>
      </c>
      <c r="L144" s="2" cm="1">
        <f t="array" ref="L144">IF(D144="","",0.5*(D144+SUMPRODUCT(($B$1461:$B$1491=$J144)*1,D$1461:D$1491)))</f>
        <v>0.34481070573660583</v>
      </c>
      <c r="M144" s="2" cm="1">
        <f t="array" ref="M144">IF(E144="","",0.5*(E144+SUMPRODUCT(($B$1461:$B$1491=$J144)*1,E$1461:E$1491)))</f>
        <v>0.35827202184830742</v>
      </c>
      <c r="N144" s="2" cm="1">
        <f t="array" ref="N144">IF(F144="","",0.5*(F144+SUMPRODUCT(($B$1461:$B$1491=$J144)*1,F$1461:F$1491)))</f>
        <v>0.42424077741814747</v>
      </c>
      <c r="O144" s="2" cm="1">
        <f t="array" ref="O144">IF(G144="","",0.5*(G144+SUMPRODUCT(($B$1461:$B$1491=$J144)*1,G$1461:G$1491)))</f>
        <v>0.40239371584151146</v>
      </c>
    </row>
    <row r="145" spans="1:15" x14ac:dyDescent="0.55000000000000004">
      <c r="A145" s="3">
        <v>5</v>
      </c>
      <c r="B145" s="3">
        <v>18</v>
      </c>
      <c r="C145" s="2">
        <f>IF(logVir!C145="","",労働コスト!C145/SUM(資本サービス!C145,労働コスト!C145))</f>
        <v>0.84710351843295884</v>
      </c>
      <c r="D145" s="2">
        <f>IF(logVir!D145="","",労働コスト!D145/SUM(資本サービス!D145,労働コスト!D145))</f>
        <v>0.88141420922283742</v>
      </c>
      <c r="E145" s="2">
        <f>IF(logVir!E145="","",労働コスト!E145/SUM(資本サービス!E145,労働コスト!E145))</f>
        <v>0.88105469738582765</v>
      </c>
      <c r="F145" s="2">
        <f>IF(logVir!F145="","",労働コスト!F145/SUM(資本サービス!F145,労働コスト!F145))</f>
        <v>0.89174559278173138</v>
      </c>
      <c r="G145" s="2">
        <f>IF(logVir!G145="","",労働コスト!G145/SUM(資本サービス!G145,労働コスト!G145))</f>
        <v>0.88786285709824275</v>
      </c>
      <c r="I145" s="3">
        <v>5</v>
      </c>
      <c r="J145" s="3">
        <v>18</v>
      </c>
      <c r="K145" s="2" cm="1">
        <f t="array" ref="K145">IF(C145="","",0.5*(C145+SUMPRODUCT(($B$1461:$B$1491=$J145)*1,C$1461:C$1491)))</f>
        <v>0.85180032480205981</v>
      </c>
      <c r="L145" s="2" cm="1">
        <f t="array" ref="L145">IF(D145="","",0.5*(D145+SUMPRODUCT(($B$1461:$B$1491=$J145)*1,D$1461:D$1491)))</f>
        <v>0.88617461015474663</v>
      </c>
      <c r="M145" s="2" cm="1">
        <f t="array" ref="M145">IF(E145="","",0.5*(E145+SUMPRODUCT(($B$1461:$B$1491=$J145)*1,E$1461:E$1491)))</f>
        <v>0.88868928843135819</v>
      </c>
      <c r="N145" s="2" cm="1">
        <f t="array" ref="N145">IF(F145="","",0.5*(F145+SUMPRODUCT(($B$1461:$B$1491=$J145)*1,F$1461:F$1491)))</f>
        <v>0.89483069005678906</v>
      </c>
      <c r="O145" s="2" cm="1">
        <f t="array" ref="O145">IF(G145="","",0.5*(G145+SUMPRODUCT(($B$1461:$B$1491=$J145)*1,G$1461:G$1491)))</f>
        <v>0.89317364116757547</v>
      </c>
    </row>
    <row r="146" spans="1:15" x14ac:dyDescent="0.55000000000000004">
      <c r="A146" s="3">
        <v>5</v>
      </c>
      <c r="B146" s="3">
        <v>19</v>
      </c>
      <c r="C146" s="2">
        <f>IF(logVir!C146="","",労働コスト!C146/SUM(資本サービス!C146,労働コスト!C146))</f>
        <v>0.82470523904406412</v>
      </c>
      <c r="D146" s="2">
        <f>IF(logVir!D146="","",労働コスト!D146/SUM(資本サービス!D146,労働コスト!D146))</f>
        <v>0.84130347811987549</v>
      </c>
      <c r="E146" s="2">
        <f>IF(logVir!E146="","",労働コスト!E146/SUM(資本サービス!E146,労働コスト!E146))</f>
        <v>0.87274179083169412</v>
      </c>
      <c r="F146" s="2">
        <f>IF(logVir!F146="","",労働コスト!F146/SUM(資本サービス!F146,労働コスト!F146))</f>
        <v>0.8653138908763105</v>
      </c>
      <c r="G146" s="2">
        <f>IF(logVir!G146="","",労働コスト!G146/SUM(資本サービス!G146,労働コスト!G146))</f>
        <v>0.88016328754595485</v>
      </c>
      <c r="I146" s="3">
        <v>5</v>
      </c>
      <c r="J146" s="3">
        <v>19</v>
      </c>
      <c r="K146" s="2" cm="1">
        <f t="array" ref="K146">IF(C146="","",0.5*(C146+SUMPRODUCT(($B$1461:$B$1491=$J146)*1,C$1461:C$1491)))</f>
        <v>0.8260096180521731</v>
      </c>
      <c r="L146" s="2" cm="1">
        <f t="array" ref="L146">IF(D146="","",0.5*(D146+SUMPRODUCT(($B$1461:$B$1491=$J146)*1,D$1461:D$1491)))</f>
        <v>0.85432070454713727</v>
      </c>
      <c r="M146" s="2" cm="1">
        <f t="array" ref="M146">IF(E146="","",0.5*(E146+SUMPRODUCT(($B$1461:$B$1491=$J146)*1,E$1461:E$1491)))</f>
        <v>0.87107466525003208</v>
      </c>
      <c r="N146" s="2" cm="1">
        <f t="array" ref="N146">IF(F146="","",0.5*(F146+SUMPRODUCT(($B$1461:$B$1491=$J146)*1,F$1461:F$1491)))</f>
        <v>0.86748214507630761</v>
      </c>
      <c r="O146" s="2" cm="1">
        <f t="array" ref="O146">IF(G146="","",0.5*(G146+SUMPRODUCT(($B$1461:$B$1491=$J146)*1,G$1461:G$1491)))</f>
        <v>0.87743894136361533</v>
      </c>
    </row>
    <row r="147" spans="1:15" x14ac:dyDescent="0.55000000000000004">
      <c r="A147" s="3">
        <v>5</v>
      </c>
      <c r="B147" s="3">
        <v>20</v>
      </c>
      <c r="C147" s="2">
        <f>IF(logVir!C147="","",労働コスト!C147/SUM(資本サービス!C147,労働コスト!C147))</f>
        <v>0.74913377830319694</v>
      </c>
      <c r="D147" s="2">
        <f>IF(logVir!D147="","",労働コスト!D147/SUM(資本サービス!D147,労働コスト!D147))</f>
        <v>0.74535512179202112</v>
      </c>
      <c r="E147" s="2">
        <f>IF(logVir!E147="","",労働コスト!E147/SUM(資本サービス!E147,労働コスト!E147))</f>
        <v>0.79551911487439264</v>
      </c>
      <c r="F147" s="2">
        <f>IF(logVir!F147="","",労働コスト!F147/SUM(資本サービス!F147,労働コスト!F147))</f>
        <v>0.78212981634204681</v>
      </c>
      <c r="G147" s="2">
        <f>IF(logVir!G147="","",労働コスト!G147/SUM(資本サービス!G147,労働コスト!G147))</f>
        <v>0.76654148788072074</v>
      </c>
      <c r="I147" s="3">
        <v>5</v>
      </c>
      <c r="J147" s="3">
        <v>20</v>
      </c>
      <c r="K147" s="2" cm="1">
        <f t="array" ref="K147">IF(C147="","",0.5*(C147+SUMPRODUCT(($B$1461:$B$1491=$J147)*1,C$1461:C$1491)))</f>
        <v>0.74736808286724365</v>
      </c>
      <c r="L147" s="2" cm="1">
        <f t="array" ref="L147">IF(D147="","",0.5*(D147+SUMPRODUCT(($B$1461:$B$1491=$J147)*1,D$1461:D$1491)))</f>
        <v>0.75003907825210558</v>
      </c>
      <c r="M147" s="2" cm="1">
        <f t="array" ref="M147">IF(E147="","",0.5*(E147+SUMPRODUCT(($B$1461:$B$1491=$J147)*1,E$1461:E$1491)))</f>
        <v>0.77199454003312751</v>
      </c>
      <c r="N147" s="2" cm="1">
        <f t="array" ref="N147">IF(F147="","",0.5*(F147+SUMPRODUCT(($B$1461:$B$1491=$J147)*1,F$1461:F$1491)))</f>
        <v>0.76450848785196979</v>
      </c>
      <c r="O147" s="2" cm="1">
        <f t="array" ref="O147">IF(G147="","",0.5*(G147+SUMPRODUCT(($B$1461:$B$1491=$J147)*1,G$1461:G$1491)))</f>
        <v>0.76441982428702659</v>
      </c>
    </row>
    <row r="148" spans="1:15" x14ac:dyDescent="0.55000000000000004">
      <c r="A148" s="3">
        <v>5</v>
      </c>
      <c r="B148" s="3">
        <v>21</v>
      </c>
      <c r="C148" s="2">
        <f>IF(logVir!C148="","",労働コスト!C148/SUM(資本サービス!C148,労働コスト!C148))</f>
        <v>0.61578961749708916</v>
      </c>
      <c r="D148" s="2">
        <f>IF(logVir!D148="","",労働コスト!D148/SUM(資本サービス!D148,労働コスト!D148))</f>
        <v>0.70747895144363493</v>
      </c>
      <c r="E148" s="2">
        <f>IF(logVir!E148="","",労働コスト!E148/SUM(資本サービス!E148,労働コスト!E148))</f>
        <v>0.69812755595499254</v>
      </c>
      <c r="F148" s="2">
        <f>IF(logVir!F148="","",労働コスト!F148/SUM(資本サービス!F148,労働コスト!F148))</f>
        <v>0.71537463382543742</v>
      </c>
      <c r="G148" s="2">
        <f>IF(logVir!G148="","",労働コスト!G148/SUM(資本サービス!G148,労働コスト!G148))</f>
        <v>0.7181896685410929</v>
      </c>
      <c r="I148" s="3">
        <v>5</v>
      </c>
      <c r="J148" s="3">
        <v>21</v>
      </c>
      <c r="K148" s="2" cm="1">
        <f t="array" ref="K148">IF(C148="","",0.5*(C148+SUMPRODUCT(($B$1461:$B$1491=$J148)*1,C$1461:C$1491)))</f>
        <v>0.64046639242648262</v>
      </c>
      <c r="L148" s="2" cm="1">
        <f t="array" ref="L148">IF(D148="","",0.5*(D148+SUMPRODUCT(($B$1461:$B$1491=$J148)*1,D$1461:D$1491)))</f>
        <v>0.70486460390829675</v>
      </c>
      <c r="M148" s="2" cm="1">
        <f t="array" ref="M148">IF(E148="","",0.5*(E148+SUMPRODUCT(($B$1461:$B$1491=$J148)*1,E$1461:E$1491)))</f>
        <v>0.7041095211009587</v>
      </c>
      <c r="N148" s="2" cm="1">
        <f t="array" ref="N148">IF(F148="","",0.5*(F148+SUMPRODUCT(($B$1461:$B$1491=$J148)*1,F$1461:F$1491)))</f>
        <v>0.71403022501048341</v>
      </c>
      <c r="O148" s="2" cm="1">
        <f t="array" ref="O148">IF(G148="","",0.5*(G148+SUMPRODUCT(($B$1461:$B$1491=$J148)*1,G$1461:G$1491)))</f>
        <v>0.72360217125126236</v>
      </c>
    </row>
    <row r="149" spans="1:15" x14ac:dyDescent="0.55000000000000004">
      <c r="A149" s="3">
        <v>5</v>
      </c>
      <c r="B149" s="3">
        <v>22</v>
      </c>
      <c r="C149" s="2">
        <f>IF(logVir!C149="","",労働コスト!C149/SUM(資本サービス!C149,労働コスト!C149))</f>
        <v>0.75266958371804871</v>
      </c>
      <c r="D149" s="2">
        <f>IF(logVir!D149="","",労働コスト!D149/SUM(資本サービス!D149,労働コスト!D149))</f>
        <v>0.78598445568924014</v>
      </c>
      <c r="E149" s="2">
        <f>IF(logVir!E149="","",労働コスト!E149/SUM(資本サービス!E149,労働コスト!E149))</f>
        <v>0.88530653417783511</v>
      </c>
      <c r="F149" s="2">
        <f>IF(logVir!F149="","",労働コスト!F149/SUM(資本サービス!F149,労働コスト!F149))</f>
        <v>0.89161133499184897</v>
      </c>
      <c r="G149" s="2">
        <f>IF(logVir!G149="","",労働コスト!G149/SUM(資本サービス!G149,労働コスト!G149))</f>
        <v>0.87619583900531539</v>
      </c>
      <c r="I149" s="3">
        <v>5</v>
      </c>
      <c r="J149" s="3">
        <v>22</v>
      </c>
      <c r="K149" s="2" cm="1">
        <f t="array" ref="K149">IF(C149="","",0.5*(C149+SUMPRODUCT(($B$1461:$B$1491=$J149)*1,C$1461:C$1491)))</f>
        <v>0.76430492660389915</v>
      </c>
      <c r="L149" s="2" cm="1">
        <f t="array" ref="L149">IF(D149="","",0.5*(D149+SUMPRODUCT(($B$1461:$B$1491=$J149)*1,D$1461:D$1491)))</f>
        <v>0.80071590518250368</v>
      </c>
      <c r="M149" s="2" cm="1">
        <f t="array" ref="M149">IF(E149="","",0.5*(E149+SUMPRODUCT(($B$1461:$B$1491=$J149)*1,E$1461:E$1491)))</f>
        <v>0.8638629767975915</v>
      </c>
      <c r="N149" s="2" cm="1">
        <f t="array" ref="N149">IF(F149="","",0.5*(F149+SUMPRODUCT(($B$1461:$B$1491=$J149)*1,F$1461:F$1491)))</f>
        <v>0.86459581849719225</v>
      </c>
      <c r="O149" s="2" cm="1">
        <f t="array" ref="O149">IF(G149="","",0.5*(G149+SUMPRODUCT(($B$1461:$B$1491=$J149)*1,G$1461:G$1491)))</f>
        <v>0.85750772171487621</v>
      </c>
    </row>
    <row r="150" spans="1:15" x14ac:dyDescent="0.55000000000000004">
      <c r="A150" s="3">
        <v>5</v>
      </c>
      <c r="B150" s="3">
        <v>23</v>
      </c>
      <c r="C150" s="2">
        <f>IF(logVir!C150="","",労働コスト!C150/SUM(資本サービス!C150,労働コスト!C150))</f>
        <v>0.3327988211490045</v>
      </c>
      <c r="D150" s="2">
        <f>IF(logVir!D150="","",労働コスト!D150/SUM(資本サービス!D150,労働コスト!D150))</f>
        <v>0.40376587688823967</v>
      </c>
      <c r="E150" s="2">
        <f>IF(logVir!E150="","",労働コスト!E150/SUM(資本サービス!E150,労働コスト!E150))</f>
        <v>0.31786146344366972</v>
      </c>
      <c r="F150" s="2">
        <f>IF(logVir!F150="","",労働コスト!F150/SUM(資本サービス!F150,労働コスト!F150))</f>
        <v>0.32782362360332723</v>
      </c>
      <c r="G150" s="2">
        <f>IF(logVir!G150="","",労働コスト!G150/SUM(資本サービス!G150,労働コスト!G150))</f>
        <v>0.37160302272650392</v>
      </c>
      <c r="I150" s="3">
        <v>5</v>
      </c>
      <c r="J150" s="3">
        <v>23</v>
      </c>
      <c r="K150" s="2" cm="1">
        <f t="array" ref="K150">IF(C150="","",0.5*(C150+SUMPRODUCT(($B$1461:$B$1491=$J150)*1,C$1461:C$1491)))</f>
        <v>0.30850407831537097</v>
      </c>
      <c r="L150" s="2" cm="1">
        <f t="array" ref="L150">IF(D150="","",0.5*(D150+SUMPRODUCT(($B$1461:$B$1491=$J150)*1,D$1461:D$1491)))</f>
        <v>0.35882412810605702</v>
      </c>
      <c r="M150" s="2" cm="1">
        <f t="array" ref="M150">IF(E150="","",0.5*(E150+SUMPRODUCT(($B$1461:$B$1491=$J150)*1,E$1461:E$1491)))</f>
        <v>0.33253454408309202</v>
      </c>
      <c r="N150" s="2" cm="1">
        <f t="array" ref="N150">IF(F150="","",0.5*(F150+SUMPRODUCT(($B$1461:$B$1491=$J150)*1,F$1461:F$1491)))</f>
        <v>0.35158058144479548</v>
      </c>
      <c r="O150" s="2" cm="1">
        <f t="array" ref="O150">IF(G150="","",0.5*(G150+SUMPRODUCT(($B$1461:$B$1491=$J150)*1,G$1461:G$1491)))</f>
        <v>0.38473704417076188</v>
      </c>
    </row>
    <row r="151" spans="1:15" x14ac:dyDescent="0.55000000000000004">
      <c r="A151" s="3">
        <v>5</v>
      </c>
      <c r="B151" s="3">
        <v>24</v>
      </c>
      <c r="C151" s="2">
        <f>IF(logVir!C151="","",労働コスト!C151/SUM(資本サービス!C151,労働コスト!C151))</f>
        <v>0.718848117785304</v>
      </c>
      <c r="D151" s="2">
        <f>IF(logVir!D151="","",労働コスト!D151/SUM(資本サービス!D151,労働コスト!D151))</f>
        <v>0.74332765456270933</v>
      </c>
      <c r="E151" s="2">
        <f>IF(logVir!E151="","",労働コスト!E151/SUM(資本サービス!E151,労働コスト!E151))</f>
        <v>0.68923015697887247</v>
      </c>
      <c r="F151" s="2">
        <f>IF(logVir!F151="","",労働コスト!F151/SUM(資本サービス!F151,労働コスト!F151))</f>
        <v>0.71792447022871686</v>
      </c>
      <c r="G151" s="2">
        <f>IF(logVir!G151="","",労働コスト!G151/SUM(資本サービス!G151,労働コスト!G151))</f>
        <v>0.75356468938167265</v>
      </c>
      <c r="I151" s="3">
        <v>5</v>
      </c>
      <c r="J151" s="3">
        <v>24</v>
      </c>
      <c r="K151" s="2" cm="1">
        <f t="array" ref="K151">IF(C151="","",0.5*(C151+SUMPRODUCT(($B$1461:$B$1491=$J151)*1,C$1461:C$1491)))</f>
        <v>0.71533384709873848</v>
      </c>
      <c r="L151" s="2" cm="1">
        <f t="array" ref="L151">IF(D151="","",0.5*(D151+SUMPRODUCT(($B$1461:$B$1491=$J151)*1,D$1461:D$1491)))</f>
        <v>0.74018570774066805</v>
      </c>
      <c r="M151" s="2" cm="1">
        <f t="array" ref="M151">IF(E151="","",0.5*(E151+SUMPRODUCT(($B$1461:$B$1491=$J151)*1,E$1461:E$1491)))</f>
        <v>0.72024171832283501</v>
      </c>
      <c r="N151" s="2" cm="1">
        <f t="array" ref="N151">IF(F151="","",0.5*(F151+SUMPRODUCT(($B$1461:$B$1491=$J151)*1,F$1461:F$1491)))</f>
        <v>0.74320372768956222</v>
      </c>
      <c r="O151" s="2" cm="1">
        <f t="array" ref="O151">IF(G151="","",0.5*(G151+SUMPRODUCT(($B$1461:$B$1491=$J151)*1,G$1461:G$1491)))</f>
        <v>0.76680322891803132</v>
      </c>
    </row>
    <row r="152" spans="1:15" x14ac:dyDescent="0.55000000000000004">
      <c r="A152" s="3">
        <v>5</v>
      </c>
      <c r="B152" s="3">
        <v>25</v>
      </c>
      <c r="C152" s="2">
        <f>IF(logVir!C152="","",労働コスト!C152/SUM(資本サービス!C152,労働コスト!C152))</f>
        <v>0.81221171711041018</v>
      </c>
      <c r="D152" s="2">
        <f>IF(logVir!D152="","",労働コスト!D152/SUM(資本サービス!D152,労働コスト!D152))</f>
        <v>0.78116979594236058</v>
      </c>
      <c r="E152" s="2">
        <f>IF(logVir!E152="","",労働コスト!E152/SUM(資本サービス!E152,労働コスト!E152))</f>
        <v>0.81062247369928453</v>
      </c>
      <c r="F152" s="2">
        <f>IF(logVir!F152="","",労働コスト!F152/SUM(資本サービス!F152,労働コスト!F152))</f>
        <v>0.81720266685162379</v>
      </c>
      <c r="G152" s="2">
        <f>IF(logVir!G152="","",労働コスト!G152/SUM(資本サービス!G152,労働コスト!G152))</f>
        <v>0.77486554010119912</v>
      </c>
      <c r="I152" s="3">
        <v>5</v>
      </c>
      <c r="J152" s="3">
        <v>25</v>
      </c>
      <c r="K152" s="2" cm="1">
        <f t="array" ref="K152">IF(C152="","",0.5*(C152+SUMPRODUCT(($B$1461:$B$1491=$J152)*1,C$1461:C$1491)))</f>
        <v>0.80684137994119587</v>
      </c>
      <c r="L152" s="2" cm="1">
        <f t="array" ref="L152">IF(D152="","",0.5*(D152+SUMPRODUCT(($B$1461:$B$1491=$J152)*1,D$1461:D$1491)))</f>
        <v>0.79205754303877751</v>
      </c>
      <c r="M152" s="2" cm="1">
        <f t="array" ref="M152">IF(E152="","",0.5*(E152+SUMPRODUCT(($B$1461:$B$1491=$J152)*1,E$1461:E$1491)))</f>
        <v>0.8064011343929296</v>
      </c>
      <c r="N152" s="2" cm="1">
        <f t="array" ref="N152">IF(F152="","",0.5*(F152+SUMPRODUCT(($B$1461:$B$1491=$J152)*1,F$1461:F$1491)))</f>
        <v>0.80909222735697628</v>
      </c>
      <c r="O152" s="2" cm="1">
        <f t="array" ref="O152">IF(G152="","",0.5*(G152+SUMPRODUCT(($B$1461:$B$1491=$J152)*1,G$1461:G$1491)))</f>
        <v>0.78859903404393494</v>
      </c>
    </row>
    <row r="153" spans="1:15" x14ac:dyDescent="0.55000000000000004">
      <c r="A153" s="3">
        <v>5</v>
      </c>
      <c r="B153" s="3">
        <v>26</v>
      </c>
      <c r="C153" s="2">
        <f>IF(logVir!C153="","",労働コスト!C153/SUM(資本サービス!C153,労働コスト!C153))</f>
        <v>0.2248181825096012</v>
      </c>
      <c r="D153" s="2">
        <f>IF(logVir!D153="","",労働コスト!D153/SUM(資本サービス!D153,労働コスト!D153))</f>
        <v>0.31319803967977317</v>
      </c>
      <c r="E153" s="2">
        <f>IF(logVir!E153="","",労働コスト!E153/SUM(資本サービス!E153,労働コスト!E153))</f>
        <v>0.41942451725336544</v>
      </c>
      <c r="F153" s="2">
        <f>IF(logVir!F153="","",労働コスト!F153/SUM(資本サービス!F153,労働コスト!F153))</f>
        <v>0.40970962889773416</v>
      </c>
      <c r="G153" s="2">
        <f>IF(logVir!G153="","",労働コスト!G153/SUM(資本サービス!G153,労働コスト!G153))</f>
        <v>0.40165819193784208</v>
      </c>
      <c r="I153" s="3">
        <v>5</v>
      </c>
      <c r="J153" s="3">
        <v>26</v>
      </c>
      <c r="K153" s="2" cm="1">
        <f t="array" ref="K153">IF(C153="","",0.5*(C153+SUMPRODUCT(($B$1461:$B$1491=$J153)*1,C$1461:C$1491)))</f>
        <v>0.26684680900846297</v>
      </c>
      <c r="L153" s="2" cm="1">
        <f t="array" ref="L153">IF(D153="","",0.5*(D153+SUMPRODUCT(($B$1461:$B$1491=$J153)*1,D$1461:D$1491)))</f>
        <v>0.34442574117736019</v>
      </c>
      <c r="M153" s="2" cm="1">
        <f t="array" ref="M153">IF(E153="","",0.5*(E153+SUMPRODUCT(($B$1461:$B$1491=$J153)*1,E$1461:E$1491)))</f>
        <v>0.43277670801874268</v>
      </c>
      <c r="N153" s="2" cm="1">
        <f t="array" ref="N153">IF(F153="","",0.5*(F153+SUMPRODUCT(($B$1461:$B$1491=$J153)*1,F$1461:F$1491)))</f>
        <v>0.4155082291728725</v>
      </c>
      <c r="O153" s="2" cm="1">
        <f t="array" ref="O153">IF(G153="","",0.5*(G153+SUMPRODUCT(($B$1461:$B$1491=$J153)*1,G$1461:G$1491)))</f>
        <v>0.41301203609879544</v>
      </c>
    </row>
    <row r="154" spans="1:15" x14ac:dyDescent="0.55000000000000004">
      <c r="A154" s="3">
        <v>5</v>
      </c>
      <c r="B154" s="3">
        <v>27</v>
      </c>
      <c r="C154" s="2">
        <f>IF(logVir!C154="","",労働コスト!C154/SUM(資本サービス!C154,労働コスト!C154))</f>
        <v>0.81111024911500906</v>
      </c>
      <c r="D154" s="2">
        <f>IF(logVir!D154="","",労働コスト!D154/SUM(資本サービス!D154,労働コスト!D154))</f>
        <v>0.75154340125833097</v>
      </c>
      <c r="E154" s="2">
        <f>IF(logVir!E154="","",労働コスト!E154/SUM(資本サービス!E154,労働コスト!E154))</f>
        <v>0.78123691255848116</v>
      </c>
      <c r="F154" s="2">
        <f>IF(logVir!F154="","",労働コスト!F154/SUM(資本サービス!F154,労働コスト!F154))</f>
        <v>0.77422973377639182</v>
      </c>
      <c r="G154" s="2">
        <f>IF(logVir!G154="","",労働コスト!G154/SUM(資本サービス!G154,労働コスト!G154))</f>
        <v>0.7973592154700867</v>
      </c>
      <c r="I154" s="3">
        <v>5</v>
      </c>
      <c r="J154" s="3">
        <v>27</v>
      </c>
      <c r="K154" s="2" cm="1">
        <f t="array" ref="K154">IF(C154="","",0.5*(C154+SUMPRODUCT(($B$1461:$B$1491=$J154)*1,C$1461:C$1491)))</f>
        <v>0.80001017951663389</v>
      </c>
      <c r="L154" s="2" cm="1">
        <f t="array" ref="L154">IF(D154="","",0.5*(D154+SUMPRODUCT(($B$1461:$B$1491=$J154)*1,D$1461:D$1491)))</f>
        <v>0.77298311711625345</v>
      </c>
      <c r="M154" s="2" cm="1">
        <f t="array" ref="M154">IF(E154="","",0.5*(E154+SUMPRODUCT(($B$1461:$B$1491=$J154)*1,E$1461:E$1491)))</f>
        <v>0.78885616040418782</v>
      </c>
      <c r="N154" s="2" cm="1">
        <f t="array" ref="N154">IF(F154="","",0.5*(F154+SUMPRODUCT(($B$1461:$B$1491=$J154)*1,F$1461:F$1491)))</f>
        <v>0.78714989491803489</v>
      </c>
      <c r="O154" s="2" cm="1">
        <f t="array" ref="O154">IF(G154="","",0.5*(G154+SUMPRODUCT(($B$1461:$B$1491=$J154)*1,G$1461:G$1491)))</f>
        <v>0.80524501487415989</v>
      </c>
    </row>
    <row r="155" spans="1:15" x14ac:dyDescent="0.55000000000000004">
      <c r="A155" s="3">
        <v>5</v>
      </c>
      <c r="B155" s="3">
        <v>28</v>
      </c>
      <c r="C155" s="2">
        <f>IF(logVir!C155="","",労働コスト!C155/SUM(資本サービス!C155,労働コスト!C155))</f>
        <v>0.63730028485310986</v>
      </c>
      <c r="D155" s="2">
        <f>IF(logVir!D155="","",労働コスト!D155/SUM(資本サービス!D155,労働コスト!D155))</f>
        <v>0.6463468481235829</v>
      </c>
      <c r="E155" s="2">
        <f>IF(logVir!E155="","",労働コスト!E155/SUM(資本サービス!E155,労働コスト!E155))</f>
        <v>0.6806853131657068</v>
      </c>
      <c r="F155" s="2">
        <f>IF(logVir!F155="","",労働コスト!F155/SUM(資本サービス!F155,労働コスト!F155))</f>
        <v>0.67038432660040914</v>
      </c>
      <c r="G155" s="2">
        <f>IF(logVir!G155="","",労働コスト!G155/SUM(資本サービス!G155,労働コスト!G155))</f>
        <v>0.66086953505816659</v>
      </c>
      <c r="I155" s="3">
        <v>5</v>
      </c>
      <c r="J155" s="3">
        <v>28</v>
      </c>
      <c r="K155" s="2" cm="1">
        <f t="array" ref="K155">IF(C155="","",0.5*(C155+SUMPRODUCT(($B$1461:$B$1491=$J155)*1,C$1461:C$1491)))</f>
        <v>0.61754005563167336</v>
      </c>
      <c r="L155" s="2" cm="1">
        <f t="array" ref="L155">IF(D155="","",0.5*(D155+SUMPRODUCT(($B$1461:$B$1491=$J155)*1,D$1461:D$1491)))</f>
        <v>0.64486606682691749</v>
      </c>
      <c r="M155" s="2" cm="1">
        <f t="array" ref="M155">IF(E155="","",0.5*(E155+SUMPRODUCT(($B$1461:$B$1491=$J155)*1,E$1461:E$1491)))</f>
        <v>0.6773210672737866</v>
      </c>
      <c r="N155" s="2" cm="1">
        <f t="array" ref="N155">IF(F155="","",0.5*(F155+SUMPRODUCT(($B$1461:$B$1491=$J155)*1,F$1461:F$1491)))</f>
        <v>0.66881304514461692</v>
      </c>
      <c r="O155" s="2" cm="1">
        <f t="array" ref="O155">IF(G155="","",0.5*(G155+SUMPRODUCT(($B$1461:$B$1491=$J155)*1,G$1461:G$1491)))</f>
        <v>0.65794092962192419</v>
      </c>
    </row>
    <row r="156" spans="1:15" x14ac:dyDescent="0.55000000000000004">
      <c r="A156" s="3">
        <v>5</v>
      </c>
      <c r="B156" s="3">
        <v>29</v>
      </c>
      <c r="C156" s="2">
        <f>IF(logVir!C156="","",労働コスト!C156/SUM(資本サービス!C156,労働コスト!C156))</f>
        <v>0.82908405589217837</v>
      </c>
      <c r="D156" s="2">
        <f>IF(logVir!D156="","",労働コスト!D156/SUM(資本サービス!D156,労働コスト!D156))</f>
        <v>0.8285047238075085</v>
      </c>
      <c r="E156" s="2">
        <f>IF(logVir!E156="","",労働コスト!E156/SUM(資本サービス!E156,労働コスト!E156))</f>
        <v>0.85495945422715458</v>
      </c>
      <c r="F156" s="2">
        <f>IF(logVir!F156="","",労働コスト!F156/SUM(資本サービス!F156,労働コスト!F156))</f>
        <v>0.86282312298591457</v>
      </c>
      <c r="G156" s="2">
        <f>IF(logVir!G156="","",労働コスト!G156/SUM(資本サービス!G156,労働コスト!G156))</f>
        <v>0.87266821687896501</v>
      </c>
      <c r="I156" s="3">
        <v>5</v>
      </c>
      <c r="J156" s="3">
        <v>29</v>
      </c>
      <c r="K156" s="2" cm="1">
        <f t="array" ref="K156">IF(C156="","",0.5*(C156+SUMPRODUCT(($B$1461:$B$1491=$J156)*1,C$1461:C$1491)))</f>
        <v>0.81876957487959223</v>
      </c>
      <c r="L156" s="2" cm="1">
        <f t="array" ref="L156">IF(D156="","",0.5*(D156+SUMPRODUCT(($B$1461:$B$1491=$J156)*1,D$1461:D$1491)))</f>
        <v>0.81737320630850818</v>
      </c>
      <c r="M156" s="2" cm="1">
        <f t="array" ref="M156">IF(E156="","",0.5*(E156+SUMPRODUCT(($B$1461:$B$1491=$J156)*1,E$1461:E$1491)))</f>
        <v>0.84779408882288121</v>
      </c>
      <c r="N156" s="2" cm="1">
        <f t="array" ref="N156">IF(F156="","",0.5*(F156+SUMPRODUCT(($B$1461:$B$1491=$J156)*1,F$1461:F$1491)))</f>
        <v>0.84361982633959443</v>
      </c>
      <c r="O156" s="2" cm="1">
        <f t="array" ref="O156">IF(G156="","",0.5*(G156+SUMPRODUCT(($B$1461:$B$1491=$J156)*1,G$1461:G$1491)))</f>
        <v>0.85443370872261859</v>
      </c>
    </row>
    <row r="157" spans="1:15" x14ac:dyDescent="0.55000000000000004">
      <c r="A157" s="3">
        <v>5</v>
      </c>
      <c r="B157" s="3">
        <v>30</v>
      </c>
      <c r="C157" s="2">
        <f>IF(logVir!C157="","",労働コスト!C157/SUM(資本サービス!C157,労働コスト!C157))</f>
        <v>0.85190794871330755</v>
      </c>
      <c r="D157" s="2">
        <f>IF(logVir!D157="","",労働コスト!D157/SUM(資本サービス!D157,労働コスト!D157))</f>
        <v>0.9038152680079018</v>
      </c>
      <c r="E157" s="2">
        <f>IF(logVir!E157="","",労働コスト!E157/SUM(資本サービス!E157,労働コスト!E157))</f>
        <v>0.93445113027024229</v>
      </c>
      <c r="F157" s="2">
        <f>IF(logVir!F157="","",労働コスト!F157/SUM(資本サービス!F157,労働コスト!F157))</f>
        <v>0.92425019454364565</v>
      </c>
      <c r="G157" s="2">
        <f>IF(logVir!G157="","",労働コスト!G157/SUM(資本サービス!G157,労働コスト!G157))</f>
        <v>0.94272835273188493</v>
      </c>
      <c r="I157" s="3">
        <v>5</v>
      </c>
      <c r="J157" s="3">
        <v>30</v>
      </c>
      <c r="K157" s="2" cm="1">
        <f t="array" ref="K157">IF(C157="","",0.5*(C157+SUMPRODUCT(($B$1461:$B$1491=$J157)*1,C$1461:C$1491)))</f>
        <v>0.85874911571395618</v>
      </c>
      <c r="L157" s="2" cm="1">
        <f t="array" ref="L157">IF(D157="","",0.5*(D157+SUMPRODUCT(($B$1461:$B$1491=$J157)*1,D$1461:D$1491)))</f>
        <v>0.89526712308350365</v>
      </c>
      <c r="M157" s="2" cm="1">
        <f t="array" ref="M157">IF(E157="","",0.5*(E157+SUMPRODUCT(($B$1461:$B$1491=$J157)*1,E$1461:E$1491)))</f>
        <v>0.9159978811411098</v>
      </c>
      <c r="N157" s="2" cm="1">
        <f t="array" ref="N157">IF(F157="","",0.5*(F157+SUMPRODUCT(($B$1461:$B$1491=$J157)*1,F$1461:F$1491)))</f>
        <v>0.91297936484430653</v>
      </c>
      <c r="O157" s="2" cm="1">
        <f t="array" ref="O157">IF(G157="","",0.5*(G157+SUMPRODUCT(($B$1461:$B$1491=$J157)*1,G$1461:G$1491)))</f>
        <v>0.92849079944688917</v>
      </c>
    </row>
    <row r="158" spans="1:15" x14ac:dyDescent="0.55000000000000004">
      <c r="A158" s="3">
        <v>5</v>
      </c>
      <c r="B158" s="3">
        <v>31</v>
      </c>
      <c r="C158" s="2">
        <f>IF(logVir!C158="","",労働コスト!C158/SUM(資本サービス!C158,労働コスト!C158))</f>
        <v>0.78455398580805202</v>
      </c>
      <c r="D158" s="2">
        <f>IF(logVir!D158="","",労働コスト!D158/SUM(資本サービス!D158,労働コスト!D158))</f>
        <v>0.77893544920194224</v>
      </c>
      <c r="E158" s="2">
        <f>IF(logVir!E158="","",労働コスト!E158/SUM(資本サービス!E158,労働コスト!E158))</f>
        <v>0.81207156090707222</v>
      </c>
      <c r="F158" s="2">
        <f>IF(logVir!F158="","",労働コスト!F158/SUM(資本サービス!F158,労働コスト!F158))</f>
        <v>0.81665403552907423</v>
      </c>
      <c r="G158" s="2">
        <f>IF(logVir!G158="","",労働コスト!G158/SUM(資本サービス!G158,労働コスト!G158))</f>
        <v>0.80650598419925612</v>
      </c>
      <c r="I158" s="3">
        <v>5</v>
      </c>
      <c r="J158" s="3">
        <v>31</v>
      </c>
      <c r="K158" s="2" cm="1">
        <f t="array" ref="K158">IF(C158="","",0.5*(C158+SUMPRODUCT(($B$1461:$B$1491=$J158)*1,C$1461:C$1491)))</f>
        <v>0.7767898442211445</v>
      </c>
      <c r="L158" s="2" cm="1">
        <f t="array" ref="L158">IF(D158="","",0.5*(D158+SUMPRODUCT(($B$1461:$B$1491=$J158)*1,D$1461:D$1491)))</f>
        <v>0.76729579289283367</v>
      </c>
      <c r="M158" s="2" cm="1">
        <f t="array" ref="M158">IF(E158="","",0.5*(E158+SUMPRODUCT(($B$1461:$B$1491=$J158)*1,E$1461:E$1491)))</f>
        <v>0.79867300664155438</v>
      </c>
      <c r="N158" s="2" cm="1">
        <f t="array" ref="N158">IF(F158="","",0.5*(F158+SUMPRODUCT(($B$1461:$B$1491=$J158)*1,F$1461:F$1491)))</f>
        <v>0.80522390639150154</v>
      </c>
      <c r="O158" s="2" cm="1">
        <f t="array" ref="O158">IF(G158="","",0.5*(G158+SUMPRODUCT(($B$1461:$B$1491=$J158)*1,G$1461:G$1491)))</f>
        <v>0.80303464993002938</v>
      </c>
    </row>
    <row r="159" spans="1:15" x14ac:dyDescent="0.55000000000000004">
      <c r="A159" s="3">
        <v>6</v>
      </c>
      <c r="B159" s="3">
        <v>1</v>
      </c>
      <c r="C159" s="2">
        <f>IF(logVir!C159="","",労働コスト!C159/SUM(資本サービス!C159,労働コスト!C159))</f>
        <v>0.46030503774927323</v>
      </c>
      <c r="D159" s="2">
        <f>IF(logVir!D159="","",労働コスト!D159/SUM(資本サービス!D159,労働コスト!D159))</f>
        <v>0.68866579699663688</v>
      </c>
      <c r="E159" s="2">
        <f>IF(logVir!E159="","",労働コスト!E159/SUM(資本サービス!E159,労働コスト!E159))</f>
        <v>0.71781017910631062</v>
      </c>
      <c r="F159" s="2">
        <f>IF(logVir!F159="","",労働コスト!F159/SUM(資本サービス!F159,労働コスト!F159))</f>
        <v>0.67782266717084949</v>
      </c>
      <c r="G159" s="2">
        <f>IF(logVir!G159="","",労働コスト!G159/SUM(資本サービス!G159,労働コスト!G159))</f>
        <v>0.73676320739082091</v>
      </c>
      <c r="I159" s="3">
        <v>6</v>
      </c>
      <c r="J159" s="3">
        <v>1</v>
      </c>
      <c r="K159" s="2" cm="1">
        <f t="array" ref="K159">IF(C159="","",0.5*(C159+SUMPRODUCT(($B$1461:$B$1491=$J159)*1,C$1461:C$1491)))</f>
        <v>0.49222089389393586</v>
      </c>
      <c r="L159" s="2" cm="1">
        <f t="array" ref="L159">IF(D159="","",0.5*(D159+SUMPRODUCT(($B$1461:$B$1491=$J159)*1,D$1461:D$1491)))</f>
        <v>0.66891468612516025</v>
      </c>
      <c r="M159" s="2" cm="1">
        <f t="array" ref="M159">IF(E159="","",0.5*(E159+SUMPRODUCT(($B$1461:$B$1491=$J159)*1,E$1461:E$1491)))</f>
        <v>0.68978948247255278</v>
      </c>
      <c r="N159" s="2" cm="1">
        <f t="array" ref="N159">IF(F159="","",0.5*(F159+SUMPRODUCT(($B$1461:$B$1491=$J159)*1,F$1461:F$1491)))</f>
        <v>0.66773208622472668</v>
      </c>
      <c r="O159" s="2" cm="1">
        <f t="array" ref="O159">IF(G159="","",0.5*(G159+SUMPRODUCT(($B$1461:$B$1491=$J159)*1,G$1461:G$1491)))</f>
        <v>0.70866390945177138</v>
      </c>
    </row>
    <row r="160" spans="1:15" x14ac:dyDescent="0.55000000000000004">
      <c r="A160" s="3">
        <v>6</v>
      </c>
      <c r="B160" s="3">
        <v>2</v>
      </c>
      <c r="C160" s="2">
        <f>IF(logVir!C160="","",労働コスト!C160/SUM(資本サービス!C160,労働コスト!C160))</f>
        <v>0.46648781572932402</v>
      </c>
      <c r="D160" s="2">
        <f>IF(logVir!D160="","",労働コスト!D160/SUM(資本サービス!D160,労働コスト!D160))</f>
        <v>0.55930455895361531</v>
      </c>
      <c r="E160" s="2">
        <f>IF(logVir!E160="","",労働コスト!E160/SUM(資本サービス!E160,労働コスト!E160))</f>
        <v>0.44999666576997721</v>
      </c>
      <c r="F160" s="2">
        <f>IF(logVir!F160="","",労働コスト!F160/SUM(資本サービス!F160,労働コスト!F160))</f>
        <v>0.43454872790237525</v>
      </c>
      <c r="G160" s="2">
        <f>IF(logVir!G160="","",労働コスト!G160/SUM(資本サービス!G160,労働コスト!G160))</f>
        <v>0.48771845990965296</v>
      </c>
      <c r="I160" s="3">
        <v>6</v>
      </c>
      <c r="J160" s="3">
        <v>2</v>
      </c>
      <c r="K160" s="2" cm="1">
        <f t="array" ref="K160">IF(C160="","",0.5*(C160+SUMPRODUCT(($B$1461:$B$1491=$J160)*1,C$1461:C$1491)))</f>
        <v>0.49552067418239087</v>
      </c>
      <c r="L160" s="2" cm="1">
        <f t="array" ref="L160">IF(D160="","",0.5*(D160+SUMPRODUCT(($B$1461:$B$1491=$J160)*1,D$1461:D$1491)))</f>
        <v>0.57596129611192426</v>
      </c>
      <c r="M160" s="2" cm="1">
        <f t="array" ref="M160">IF(E160="","",0.5*(E160+SUMPRODUCT(($B$1461:$B$1491=$J160)*1,E$1461:E$1491)))</f>
        <v>0.4841460303734843</v>
      </c>
      <c r="N160" s="2" cm="1">
        <f t="array" ref="N160">IF(F160="","",0.5*(F160+SUMPRODUCT(($B$1461:$B$1491=$J160)*1,F$1461:F$1491)))</f>
        <v>0.4752680765313958</v>
      </c>
      <c r="O160" s="2" cm="1">
        <f t="array" ref="O160">IF(G160="","",0.5*(G160+SUMPRODUCT(($B$1461:$B$1491=$J160)*1,G$1461:G$1491)))</f>
        <v>0.54040670221594644</v>
      </c>
    </row>
    <row r="161" spans="1:15" x14ac:dyDescent="0.55000000000000004">
      <c r="A161" s="3">
        <v>6</v>
      </c>
      <c r="B161" s="3">
        <v>3</v>
      </c>
      <c r="C161" s="2">
        <f>IF(logVir!C161="","",労働コスト!C161/SUM(資本サービス!C161,労働コスト!C161))</f>
        <v>0.67713582294248853</v>
      </c>
      <c r="D161" s="2">
        <f>IF(logVir!D161="","",労働コスト!D161/SUM(資本サービス!D161,労働コスト!D161))</f>
        <v>0.74951494117868034</v>
      </c>
      <c r="E161" s="2">
        <f>IF(logVir!E161="","",労働コスト!E161/SUM(資本サービス!E161,労働コスト!E161))</f>
        <v>0.76403247458331824</v>
      </c>
      <c r="F161" s="2">
        <f>IF(logVir!F161="","",労働コスト!F161/SUM(資本サービス!F161,労働コスト!F161))</f>
        <v>0.74934515819040326</v>
      </c>
      <c r="G161" s="2">
        <f>IF(logVir!G161="","",労働コスト!G161/SUM(資本サービス!G161,労働コスト!G161))</f>
        <v>0.78629134291080605</v>
      </c>
      <c r="I161" s="3">
        <v>6</v>
      </c>
      <c r="J161" s="3">
        <v>3</v>
      </c>
      <c r="K161" s="2" cm="1">
        <f t="array" ref="K161">IF(C161="","",0.5*(C161+SUMPRODUCT(($B$1461:$B$1491=$J161)*1,C$1461:C$1491)))</f>
        <v>0.68725193537323959</v>
      </c>
      <c r="L161" s="2" cm="1">
        <f t="array" ref="L161">IF(D161="","",0.5*(D161+SUMPRODUCT(($B$1461:$B$1491=$J161)*1,D$1461:D$1491)))</f>
        <v>0.74096804630760627</v>
      </c>
      <c r="M161" s="2" cm="1">
        <f t="array" ref="M161">IF(E161="","",0.5*(E161+SUMPRODUCT(($B$1461:$B$1491=$J161)*1,E$1461:E$1491)))</f>
        <v>0.75630563373724824</v>
      </c>
      <c r="N161" s="2" cm="1">
        <f t="array" ref="N161">IF(F161="","",0.5*(F161+SUMPRODUCT(($B$1461:$B$1491=$J161)*1,F$1461:F$1491)))</f>
        <v>0.74809771288797267</v>
      </c>
      <c r="O161" s="2" cm="1">
        <f t="array" ref="O161">IF(G161="","",0.5*(G161+SUMPRODUCT(($B$1461:$B$1491=$J161)*1,G$1461:G$1491)))</f>
        <v>0.78299068844456787</v>
      </c>
    </row>
    <row r="162" spans="1:15" x14ac:dyDescent="0.55000000000000004">
      <c r="A162" s="3">
        <v>6</v>
      </c>
      <c r="B162" s="3">
        <v>4</v>
      </c>
      <c r="C162" s="2">
        <f>IF(logVir!C162="","",労働コスト!C162/SUM(資本サービス!C162,労働コスト!C162))</f>
        <v>0.86901763890120776</v>
      </c>
      <c r="D162" s="2">
        <f>IF(logVir!D162="","",労働コスト!D162/SUM(資本サービス!D162,労働コスト!D162))</f>
        <v>0.86985737787784845</v>
      </c>
      <c r="E162" s="2">
        <f>IF(logVir!E162="","",労働コスト!E162/SUM(資本サービス!E162,労働コスト!E162))</f>
        <v>0.88583806092357531</v>
      </c>
      <c r="F162" s="2">
        <f>IF(logVir!F162="","",労働コスト!F162/SUM(資本サービス!F162,労働コスト!F162))</f>
        <v>0.87260889712149636</v>
      </c>
      <c r="G162" s="2">
        <f>IF(logVir!G162="","",労働コスト!G162/SUM(資本サービス!G162,労働コスト!G162))</f>
        <v>0.89306672941801901</v>
      </c>
      <c r="I162" s="3">
        <v>6</v>
      </c>
      <c r="J162" s="3">
        <v>4</v>
      </c>
      <c r="K162" s="2" cm="1">
        <f t="array" ref="K162">IF(C162="","",0.5*(C162+SUMPRODUCT(($B$1461:$B$1491=$J162)*1,C$1461:C$1491)))</f>
        <v>0.81542971684354215</v>
      </c>
      <c r="L162" s="2" cm="1">
        <f t="array" ref="L162">IF(D162="","",0.5*(D162+SUMPRODUCT(($B$1461:$B$1491=$J162)*1,D$1461:D$1491)))</f>
        <v>0.80423190529596122</v>
      </c>
      <c r="M162" s="2" cm="1">
        <f t="array" ref="M162">IF(E162="","",0.5*(E162+SUMPRODUCT(($B$1461:$B$1491=$J162)*1,E$1461:E$1491)))</f>
        <v>0.81989171993315713</v>
      </c>
      <c r="N162" s="2" cm="1">
        <f t="array" ref="N162">IF(F162="","",0.5*(F162+SUMPRODUCT(($B$1461:$B$1491=$J162)*1,F$1461:F$1491)))</f>
        <v>0.80994401723850717</v>
      </c>
      <c r="O162" s="2" cm="1">
        <f t="array" ref="O162">IF(G162="","",0.5*(G162+SUMPRODUCT(($B$1461:$B$1491=$J162)*1,G$1461:G$1491)))</f>
        <v>0.83157109496362658</v>
      </c>
    </row>
    <row r="163" spans="1:15" x14ac:dyDescent="0.55000000000000004">
      <c r="A163" s="3">
        <v>6</v>
      </c>
      <c r="B163" s="3">
        <v>5</v>
      </c>
      <c r="C163" s="2">
        <f>IF(logVir!C163="","",労働コスト!C163/SUM(資本サービス!C163,労働コスト!C163))</f>
        <v>0.80693163384596389</v>
      </c>
      <c r="D163" s="2">
        <f>IF(logVir!D163="","",労働コスト!D163/SUM(資本サービス!D163,労働コスト!D163))</f>
        <v>0.81747576114719167</v>
      </c>
      <c r="E163" s="2">
        <f>IF(logVir!E163="","",労働コスト!E163/SUM(資本サービス!E163,労働コスト!E163))</f>
        <v>0.85494787389086024</v>
      </c>
      <c r="F163" s="2">
        <f>IF(logVir!F163="","",労働コスト!F163/SUM(資本サービス!F163,労働コスト!F163))</f>
        <v>0.84612314737486582</v>
      </c>
      <c r="G163" s="2">
        <f>IF(logVir!G163="","",労働コスト!G163/SUM(資本サービス!G163,労働コスト!G163))</f>
        <v>0.86478226644082767</v>
      </c>
      <c r="I163" s="3">
        <v>6</v>
      </c>
      <c r="J163" s="3">
        <v>5</v>
      </c>
      <c r="K163" s="2" cm="1">
        <f t="array" ref="K163">IF(C163="","",0.5*(C163+SUMPRODUCT(($B$1461:$B$1491=$J163)*1,C$1461:C$1491)))</f>
        <v>0.72593685595544444</v>
      </c>
      <c r="L163" s="2" cm="1">
        <f t="array" ref="L163">IF(D163="","",0.5*(D163+SUMPRODUCT(($B$1461:$B$1491=$J163)*1,D$1461:D$1491)))</f>
        <v>0.74808083005424908</v>
      </c>
      <c r="M163" s="2" cm="1">
        <f t="array" ref="M163">IF(E163="","",0.5*(E163+SUMPRODUCT(($B$1461:$B$1491=$J163)*1,E$1461:E$1491)))</f>
        <v>0.77960766424145711</v>
      </c>
      <c r="N163" s="2" cm="1">
        <f t="array" ref="N163">IF(F163="","",0.5*(F163+SUMPRODUCT(($B$1461:$B$1491=$J163)*1,F$1461:F$1491)))</f>
        <v>0.77869234822464273</v>
      </c>
      <c r="O163" s="2" cm="1">
        <f t="array" ref="O163">IF(G163="","",0.5*(G163+SUMPRODUCT(($B$1461:$B$1491=$J163)*1,G$1461:G$1491)))</f>
        <v>0.79942312752212086</v>
      </c>
    </row>
    <row r="164" spans="1:15" x14ac:dyDescent="0.55000000000000004">
      <c r="A164" s="3">
        <v>6</v>
      </c>
      <c r="B164" s="3">
        <v>6</v>
      </c>
      <c r="C164" s="2">
        <f>IF(logVir!C164="","",労働コスト!C164/SUM(資本サービス!C164,労働コスト!C164))</f>
        <v>0.43301639581953194</v>
      </c>
      <c r="D164" s="2">
        <f>IF(logVir!D164="","",労働コスト!D164/SUM(資本サービス!D164,労働コスト!D164))</f>
        <v>0.44233124621792241</v>
      </c>
      <c r="E164" s="2">
        <f>IF(logVir!E164="","",労働コスト!E164/SUM(資本サービス!E164,労働コスト!E164))</f>
        <v>0.39578555174966706</v>
      </c>
      <c r="F164" s="2">
        <f>IF(logVir!F164="","",労働コスト!F164/SUM(資本サービス!F164,労働コスト!F164))</f>
        <v>0.37377754435784694</v>
      </c>
      <c r="G164" s="2">
        <f>IF(logVir!G164="","",労働コスト!G164/SUM(資本サービス!G164,労働コスト!G164))</f>
        <v>0.43895292285465426</v>
      </c>
      <c r="I164" s="3">
        <v>6</v>
      </c>
      <c r="J164" s="3">
        <v>6</v>
      </c>
      <c r="K164" s="2" cm="1">
        <f t="array" ref="K164">IF(C164="","",0.5*(C164+SUMPRODUCT(($B$1461:$B$1491=$J164)*1,C$1461:C$1491)))</f>
        <v>0.40686306511580977</v>
      </c>
      <c r="L164" s="2" cm="1">
        <f t="array" ref="L164">IF(D164="","",0.5*(D164+SUMPRODUCT(($B$1461:$B$1491=$J164)*1,D$1461:D$1491)))</f>
        <v>0.42819783028185726</v>
      </c>
      <c r="M164" s="2" cm="1">
        <f t="array" ref="M164">IF(E164="","",0.5*(E164+SUMPRODUCT(($B$1461:$B$1491=$J164)*1,E$1461:E$1491)))</f>
        <v>0.40363244395671072</v>
      </c>
      <c r="N164" s="2" cm="1">
        <f t="array" ref="N164">IF(F164="","",0.5*(F164+SUMPRODUCT(($B$1461:$B$1491=$J164)*1,F$1461:F$1491)))</f>
        <v>0.38791477810118935</v>
      </c>
      <c r="O164" s="2" cm="1">
        <f t="array" ref="O164">IF(G164="","",0.5*(G164+SUMPRODUCT(($B$1461:$B$1491=$J164)*1,G$1461:G$1491)))</f>
        <v>0.43805234556603756</v>
      </c>
    </row>
    <row r="165" spans="1:15" x14ac:dyDescent="0.55000000000000004">
      <c r="A165" s="3">
        <v>6</v>
      </c>
      <c r="B165" s="3">
        <v>7</v>
      </c>
      <c r="C165" s="2">
        <f>IF(logVir!C165="","",労働コスト!C165/SUM(資本サービス!C165,労働コスト!C165))</f>
        <v>0.56194699137672777</v>
      </c>
      <c r="D165" s="2">
        <f>IF(logVir!D165="","",労働コスト!D165/SUM(資本サービス!D165,労働コスト!D165))</f>
        <v>0.70231841062701583</v>
      </c>
      <c r="E165" s="2">
        <f>IF(logVir!E165="","",労働コスト!E165/SUM(資本サービス!E165,労働コスト!E165))</f>
        <v>0.7230609203509164</v>
      </c>
      <c r="F165" s="2">
        <f>IF(logVir!F165="","",労働コスト!F165/SUM(資本サービス!F165,労働コスト!F165))</f>
        <v>0.71410076157928015</v>
      </c>
      <c r="G165" s="2">
        <f>IF(logVir!G165="","",労働コスト!G165/SUM(資本サービス!G165,労働コスト!G165))</f>
        <v>0.77307190849202645</v>
      </c>
      <c r="I165" s="3">
        <v>6</v>
      </c>
      <c r="J165" s="3">
        <v>7</v>
      </c>
      <c r="K165" s="2" cm="1">
        <f t="array" ref="K165">IF(C165="","",0.5*(C165+SUMPRODUCT(($B$1461:$B$1491=$J165)*1,C$1461:C$1491)))</f>
        <v>0.59090031334422122</v>
      </c>
      <c r="L165" s="2" cm="1">
        <f t="array" ref="L165">IF(D165="","",0.5*(D165+SUMPRODUCT(($B$1461:$B$1491=$J165)*1,D$1461:D$1491)))</f>
        <v>0.68257177769451838</v>
      </c>
      <c r="M165" s="2" cm="1">
        <f t="array" ref="M165">IF(E165="","",0.5*(E165+SUMPRODUCT(($B$1461:$B$1491=$J165)*1,E$1461:E$1491)))</f>
        <v>0.69997182120304158</v>
      </c>
      <c r="N165" s="2" cm="1">
        <f t="array" ref="N165">IF(F165="","",0.5*(F165+SUMPRODUCT(($B$1461:$B$1491=$J165)*1,F$1461:F$1491)))</f>
        <v>0.69562964385984238</v>
      </c>
      <c r="O165" s="2" cm="1">
        <f t="array" ref="O165">IF(G165="","",0.5*(G165+SUMPRODUCT(($B$1461:$B$1491=$J165)*1,G$1461:G$1491)))</f>
        <v>0.73817840125934298</v>
      </c>
    </row>
    <row r="166" spans="1:15" x14ac:dyDescent="0.55000000000000004">
      <c r="A166" s="3">
        <v>6</v>
      </c>
      <c r="B166" s="3">
        <v>8</v>
      </c>
      <c r="C166" s="2">
        <f>IF(logVir!C166="","",労働コスト!C166/SUM(資本サービス!C166,労働コスト!C166))</f>
        <v>0.50335407519219999</v>
      </c>
      <c r="D166" s="2">
        <f>IF(logVir!D166="","",労働コスト!D166/SUM(資本サービス!D166,労働コスト!D166))</f>
        <v>0.59793136652536383</v>
      </c>
      <c r="E166" s="2">
        <f>IF(logVir!E166="","",労働コスト!E166/SUM(資本サービス!E166,労働コスト!E166))</f>
        <v>0.62000094389505744</v>
      </c>
      <c r="F166" s="2">
        <f>IF(logVir!F166="","",労働コスト!F166/SUM(資本サービス!F166,労働コスト!F166))</f>
        <v>0.60205742007161678</v>
      </c>
      <c r="G166" s="2">
        <f>IF(logVir!G166="","",労働コスト!G166/SUM(資本サービス!G166,労働コスト!G166))</f>
        <v>0.63171498382551627</v>
      </c>
      <c r="I166" s="3">
        <v>6</v>
      </c>
      <c r="J166" s="3">
        <v>8</v>
      </c>
      <c r="K166" s="2" cm="1">
        <f t="array" ref="K166">IF(C166="","",0.5*(C166+SUMPRODUCT(($B$1461:$B$1491=$J166)*1,C$1461:C$1491)))</f>
        <v>0.52659207384982287</v>
      </c>
      <c r="L166" s="2" cm="1">
        <f t="array" ref="L166">IF(D166="","",0.5*(D166+SUMPRODUCT(($B$1461:$B$1491=$J166)*1,D$1461:D$1491)))</f>
        <v>0.59841558642287973</v>
      </c>
      <c r="M166" s="2" cm="1">
        <f t="array" ref="M166">IF(E166="","",0.5*(E166+SUMPRODUCT(($B$1461:$B$1491=$J166)*1,E$1461:E$1491)))</f>
        <v>0.60969258437499563</v>
      </c>
      <c r="N166" s="2" cm="1">
        <f t="array" ref="N166">IF(F166="","",0.5*(F166+SUMPRODUCT(($B$1461:$B$1491=$J166)*1,F$1461:F$1491)))</f>
        <v>0.5962002525215262</v>
      </c>
      <c r="O166" s="2" cm="1">
        <f t="array" ref="O166">IF(G166="","",0.5*(G166+SUMPRODUCT(($B$1461:$B$1491=$J166)*1,G$1461:G$1491)))</f>
        <v>0.62530277312332117</v>
      </c>
    </row>
    <row r="167" spans="1:15" x14ac:dyDescent="0.55000000000000004">
      <c r="A167" s="3">
        <v>6</v>
      </c>
      <c r="B167" s="3">
        <v>9</v>
      </c>
      <c r="C167" s="2">
        <f>IF(logVir!C167="","",労働コスト!C167/SUM(資本サービス!C167,労働コスト!C167))</f>
        <v>0.80664882991141296</v>
      </c>
      <c r="D167" s="2">
        <f>IF(logVir!D167="","",労働コスト!D167/SUM(資本サービス!D167,労働コスト!D167))</f>
        <v>0.8406282165795087</v>
      </c>
      <c r="E167" s="2">
        <f>IF(logVir!E167="","",労働コスト!E167/SUM(資本サービス!E167,労働コスト!E167))</f>
        <v>0.86234291584488998</v>
      </c>
      <c r="F167" s="2">
        <f>IF(logVir!F167="","",労働コスト!F167/SUM(資本サービス!F167,労働コスト!F167))</f>
        <v>0.85610593250271405</v>
      </c>
      <c r="G167" s="2">
        <f>IF(logVir!G167="","",労働コスト!G167/SUM(資本サービス!G167,労働コスト!G167))</f>
        <v>0.88450775898266198</v>
      </c>
      <c r="I167" s="3">
        <v>6</v>
      </c>
      <c r="J167" s="3">
        <v>9</v>
      </c>
      <c r="K167" s="2" cm="1">
        <f t="array" ref="K167">IF(C167="","",0.5*(C167+SUMPRODUCT(($B$1461:$B$1491=$J167)*1,C$1461:C$1491)))</f>
        <v>0.80133085449769581</v>
      </c>
      <c r="L167" s="2" cm="1">
        <f t="array" ref="L167">IF(D167="","",0.5*(D167+SUMPRODUCT(($B$1461:$B$1491=$J167)*1,D$1461:D$1491)))</f>
        <v>0.82387772679105953</v>
      </c>
      <c r="M167" s="2" cm="1">
        <f t="array" ref="M167">IF(E167="","",0.5*(E167+SUMPRODUCT(($B$1461:$B$1491=$J167)*1,E$1461:E$1491)))</f>
        <v>0.84774368289570945</v>
      </c>
      <c r="N167" s="2" cm="1">
        <f t="array" ref="N167">IF(F167="","",0.5*(F167+SUMPRODUCT(($B$1461:$B$1491=$J167)*1,F$1461:F$1491)))</f>
        <v>0.84599174295410395</v>
      </c>
      <c r="O167" s="2" cm="1">
        <f t="array" ref="O167">IF(G167="","",0.5*(G167+SUMPRODUCT(($B$1461:$B$1491=$J167)*1,G$1461:G$1491)))</f>
        <v>0.8710718821314003</v>
      </c>
    </row>
    <row r="168" spans="1:15" x14ac:dyDescent="0.55000000000000004">
      <c r="A168" s="3">
        <v>6</v>
      </c>
      <c r="B168" s="3">
        <v>10</v>
      </c>
      <c r="C168" s="2">
        <f>IF(logVir!C168="","",労働コスト!C168/SUM(資本サービス!C168,労働コスト!C168))</f>
        <v>0.69458396505812359</v>
      </c>
      <c r="D168" s="2">
        <f>IF(logVir!D168="","",労働コスト!D168/SUM(資本サービス!D168,労働コスト!D168))</f>
        <v>0.70952467962285448</v>
      </c>
      <c r="E168" s="2">
        <f>IF(logVir!E168="","",労働コスト!E168/SUM(資本サービス!E168,労働コスト!E168))</f>
        <v>0.72744797131363692</v>
      </c>
      <c r="F168" s="2">
        <f>IF(logVir!F168="","",労働コスト!F168/SUM(資本サービス!F168,労働コスト!F168))</f>
        <v>0.70701174504548359</v>
      </c>
      <c r="G168" s="2">
        <f>IF(logVir!G168="","",労働コスト!G168/SUM(資本サービス!G168,労働コスト!G168))</f>
        <v>0.76253791751090849</v>
      </c>
      <c r="I168" s="3">
        <v>6</v>
      </c>
      <c r="J168" s="3">
        <v>10</v>
      </c>
      <c r="K168" s="2" cm="1">
        <f t="array" ref="K168">IF(C168="","",0.5*(C168+SUMPRODUCT(($B$1461:$B$1491=$J168)*1,C$1461:C$1491)))</f>
        <v>0.66054641466890862</v>
      </c>
      <c r="L168" s="2" cm="1">
        <f t="array" ref="L168">IF(D168="","",0.5*(D168+SUMPRODUCT(($B$1461:$B$1491=$J168)*1,D$1461:D$1491)))</f>
        <v>0.67621110642599991</v>
      </c>
      <c r="M168" s="2" cm="1">
        <f t="array" ref="M168">IF(E168="","",0.5*(E168+SUMPRODUCT(($B$1461:$B$1491=$J168)*1,E$1461:E$1491)))</f>
        <v>0.70346528348425696</v>
      </c>
      <c r="N168" s="2" cm="1">
        <f t="array" ref="N168">IF(F168="","",0.5*(F168+SUMPRODUCT(($B$1461:$B$1491=$J168)*1,F$1461:F$1491)))</f>
        <v>0.69309405187578788</v>
      </c>
      <c r="O168" s="2" cm="1">
        <f t="array" ref="O168">IF(G168="","",0.5*(G168+SUMPRODUCT(($B$1461:$B$1491=$J168)*1,G$1461:G$1491)))</f>
        <v>0.73879270994891666</v>
      </c>
    </row>
    <row r="169" spans="1:15" x14ac:dyDescent="0.55000000000000004">
      <c r="A169" s="3">
        <v>6</v>
      </c>
      <c r="B169" s="3">
        <v>11</v>
      </c>
      <c r="C169" s="2">
        <f>IF(logVir!C169="","",労働コスト!C169/SUM(資本サービス!C169,労働コスト!C169))</f>
        <v>0.6246052088892371</v>
      </c>
      <c r="D169" s="2">
        <f>IF(logVir!D169="","",労働コスト!D169/SUM(資本サービス!D169,労働コスト!D169))</f>
        <v>0.60300042439128276</v>
      </c>
      <c r="E169" s="2">
        <f>IF(logVir!E169="","",労働コスト!E169/SUM(資本サービス!E169,労働コスト!E169))</f>
        <v>0.56554553788540907</v>
      </c>
      <c r="F169" s="2">
        <f>IF(logVir!F169="","",労働コスト!F169/SUM(資本サービス!F169,労働コスト!F169))</f>
        <v>0.54525046616138961</v>
      </c>
      <c r="G169" s="2">
        <f>IF(logVir!G169="","",労働コスト!G169/SUM(資本サービス!G169,労働コスト!G169))</f>
        <v>0.60169208601910551</v>
      </c>
      <c r="I169" s="3">
        <v>6</v>
      </c>
      <c r="J169" s="3">
        <v>11</v>
      </c>
      <c r="K169" s="2" cm="1">
        <f t="array" ref="K169">IF(C169="","",0.5*(C169+SUMPRODUCT(($B$1461:$B$1491=$J169)*1,C$1461:C$1491)))</f>
        <v>0.59471796969210988</v>
      </c>
      <c r="L169" s="2" cm="1">
        <f t="array" ref="L169">IF(D169="","",0.5*(D169+SUMPRODUCT(($B$1461:$B$1491=$J169)*1,D$1461:D$1491)))</f>
        <v>0.58549718257091343</v>
      </c>
      <c r="M169" s="2" cm="1">
        <f t="array" ref="M169">IF(E169="","",0.5*(E169+SUMPRODUCT(($B$1461:$B$1491=$J169)*1,E$1461:E$1491)))</f>
        <v>0.57300284282768787</v>
      </c>
      <c r="N169" s="2" cm="1">
        <f t="array" ref="N169">IF(F169="","",0.5*(F169+SUMPRODUCT(($B$1461:$B$1491=$J169)*1,F$1461:F$1491)))</f>
        <v>0.5589609346732316</v>
      </c>
      <c r="O169" s="2" cm="1">
        <f t="array" ref="O169">IF(G169="","",0.5*(G169+SUMPRODUCT(($B$1461:$B$1491=$J169)*1,G$1461:G$1491)))</f>
        <v>0.59781820539541008</v>
      </c>
    </row>
    <row r="170" spans="1:15" x14ac:dyDescent="0.55000000000000004">
      <c r="A170" s="3">
        <v>6</v>
      </c>
      <c r="B170" s="3">
        <v>12</v>
      </c>
      <c r="C170" s="2">
        <f>IF(logVir!C170="","",労働コスト!C170/SUM(資本サービス!C170,労働コスト!C170))</f>
        <v>0.56728849141360782</v>
      </c>
      <c r="D170" s="2">
        <f>IF(logVir!D170="","",労働コスト!D170/SUM(資本サービス!D170,労働コスト!D170))</f>
        <v>0.61084700492350008</v>
      </c>
      <c r="E170" s="2">
        <f>IF(logVir!E170="","",労働コスト!E170/SUM(資本サービス!E170,労働コスト!E170))</f>
        <v>0.60652599185946865</v>
      </c>
      <c r="F170" s="2">
        <f>IF(logVir!F170="","",労働コスト!F170/SUM(資本サービス!F170,労働コスト!F170))</f>
        <v>0.58221067139748717</v>
      </c>
      <c r="G170" s="2">
        <f>IF(logVir!G170="","",労働コスト!G170/SUM(資本サービス!G170,労働コスト!G170))</f>
        <v>0.64111566686628108</v>
      </c>
      <c r="I170" s="3">
        <v>6</v>
      </c>
      <c r="J170" s="3">
        <v>12</v>
      </c>
      <c r="K170" s="2" cm="1">
        <f t="array" ref="K170">IF(C170="","",0.5*(C170+SUMPRODUCT(($B$1461:$B$1491=$J170)*1,C$1461:C$1491)))</f>
        <v>0.52803680260155827</v>
      </c>
      <c r="L170" s="2" cm="1">
        <f t="array" ref="L170">IF(D170="","",0.5*(D170+SUMPRODUCT(($B$1461:$B$1491=$J170)*1,D$1461:D$1491)))</f>
        <v>0.56192941594445744</v>
      </c>
      <c r="M170" s="2" cm="1">
        <f t="array" ref="M170">IF(E170="","",0.5*(E170+SUMPRODUCT(($B$1461:$B$1491=$J170)*1,E$1461:E$1491)))</f>
        <v>0.56035233295669939</v>
      </c>
      <c r="N170" s="2" cm="1">
        <f t="array" ref="N170">IF(F170="","",0.5*(F170+SUMPRODUCT(($B$1461:$B$1491=$J170)*1,F$1461:F$1491)))</f>
        <v>0.55048008330600973</v>
      </c>
      <c r="O170" s="2" cm="1">
        <f t="array" ref="O170">IF(G170="","",0.5*(G170+SUMPRODUCT(($B$1461:$B$1491=$J170)*1,G$1461:G$1491)))</f>
        <v>0.60155667749490793</v>
      </c>
    </row>
    <row r="171" spans="1:15" x14ac:dyDescent="0.55000000000000004">
      <c r="A171" s="3">
        <v>6</v>
      </c>
      <c r="B171" s="3">
        <v>13</v>
      </c>
      <c r="C171" s="2">
        <f>IF(logVir!C171="","",労働コスト!C171/SUM(資本サービス!C171,労働コスト!C171))</f>
        <v>0.34901735599187089</v>
      </c>
      <c r="D171" s="2">
        <f>IF(logVir!D171="","",労働コスト!D171/SUM(資本サービス!D171,労働コスト!D171))</f>
        <v>0.31454984414693449</v>
      </c>
      <c r="E171" s="2">
        <f>IF(logVir!E171="","",労働コスト!E171/SUM(資本サービス!E171,労働コスト!E171))</f>
        <v>0.36870856470130581</v>
      </c>
      <c r="F171" s="2">
        <f>IF(logVir!F171="","",労働コスト!F171/SUM(資本サービス!F171,労働コスト!F171))</f>
        <v>0.34297185436895861</v>
      </c>
      <c r="G171" s="2">
        <f>IF(logVir!G171="","",労働コスト!G171/SUM(資本サービス!G171,労働コスト!G171))</f>
        <v>0.38474595604597445</v>
      </c>
      <c r="I171" s="3">
        <v>6</v>
      </c>
      <c r="J171" s="3">
        <v>13</v>
      </c>
      <c r="K171" s="2" cm="1">
        <f t="array" ref="K171">IF(C171="","",0.5*(C171+SUMPRODUCT(($B$1461:$B$1491=$J171)*1,C$1461:C$1491)))</f>
        <v>0.37528789965386933</v>
      </c>
      <c r="L171" s="2" cm="1">
        <f t="array" ref="L171">IF(D171="","",0.5*(D171+SUMPRODUCT(($B$1461:$B$1491=$J171)*1,D$1461:D$1491)))</f>
        <v>0.34314103133424922</v>
      </c>
      <c r="M171" s="2" cm="1">
        <f t="array" ref="M171">IF(E171="","",0.5*(E171+SUMPRODUCT(($B$1461:$B$1491=$J171)*1,E$1461:E$1491)))</f>
        <v>0.38990573502267722</v>
      </c>
      <c r="N171" s="2" cm="1">
        <f t="array" ref="N171">IF(F171="","",0.5*(F171+SUMPRODUCT(($B$1461:$B$1491=$J171)*1,F$1461:F$1491)))</f>
        <v>0.36964791581464795</v>
      </c>
      <c r="O171" s="2" cm="1">
        <f t="array" ref="O171">IF(G171="","",0.5*(G171+SUMPRODUCT(($B$1461:$B$1491=$J171)*1,G$1461:G$1491)))</f>
        <v>0.40825525900175119</v>
      </c>
    </row>
    <row r="172" spans="1:15" x14ac:dyDescent="0.55000000000000004">
      <c r="A172" s="3">
        <v>6</v>
      </c>
      <c r="B172" s="3">
        <v>14</v>
      </c>
      <c r="C172" s="2">
        <f>IF(logVir!C172="","",労働コスト!C172/SUM(資本サービス!C172,労働コスト!C172))</f>
        <v>0.70240925154336731</v>
      </c>
      <c r="D172" s="2">
        <f>IF(logVir!D172="","",労働コスト!D172/SUM(資本サービス!D172,労働コスト!D172))</f>
        <v>0.68985005401990851</v>
      </c>
      <c r="E172" s="2">
        <f>IF(logVir!E172="","",労働コスト!E172/SUM(資本サービス!E172,労働コスト!E172))</f>
        <v>0.71144939845984079</v>
      </c>
      <c r="F172" s="2">
        <f>IF(logVir!F172="","",労働コスト!F172/SUM(資本サービス!F172,労働コスト!F172))</f>
        <v>0.67629375684098969</v>
      </c>
      <c r="G172" s="2">
        <f>IF(logVir!G172="","",労働コスト!G172/SUM(資本サービス!G172,労働コスト!G172))</f>
        <v>0.71918710941735642</v>
      </c>
      <c r="I172" s="3">
        <v>6</v>
      </c>
      <c r="J172" s="3">
        <v>14</v>
      </c>
      <c r="K172" s="2" cm="1">
        <f t="array" ref="K172">IF(C172="","",0.5*(C172+SUMPRODUCT(($B$1461:$B$1491=$J172)*1,C$1461:C$1491)))</f>
        <v>0.64663238561804859</v>
      </c>
      <c r="L172" s="2" cm="1">
        <f t="array" ref="L172">IF(D172="","",0.5*(D172+SUMPRODUCT(($B$1461:$B$1491=$J172)*1,D$1461:D$1491)))</f>
        <v>0.66010534668048415</v>
      </c>
      <c r="M172" s="2" cm="1">
        <f t="array" ref="M172">IF(E172="","",0.5*(E172+SUMPRODUCT(($B$1461:$B$1491=$J172)*1,E$1461:E$1491)))</f>
        <v>0.66194382748271208</v>
      </c>
      <c r="N172" s="2" cm="1">
        <f t="array" ref="N172">IF(F172="","",0.5*(F172+SUMPRODUCT(($B$1461:$B$1491=$J172)*1,F$1461:F$1491)))</f>
        <v>0.63776324438104592</v>
      </c>
      <c r="O172" s="2" cm="1">
        <f t="array" ref="O172">IF(G172="","",0.5*(G172+SUMPRODUCT(($B$1461:$B$1491=$J172)*1,G$1461:G$1491)))</f>
        <v>0.67247452359539905</v>
      </c>
    </row>
    <row r="173" spans="1:15" x14ac:dyDescent="0.55000000000000004">
      <c r="A173" s="3">
        <v>6</v>
      </c>
      <c r="B173" s="3">
        <v>15</v>
      </c>
      <c r="C173" s="2">
        <f>IF(logVir!C173="","",労働コスト!C173/SUM(資本サービス!C173,労働コスト!C173))</f>
        <v>0.62231926803352966</v>
      </c>
      <c r="D173" s="2">
        <f>IF(logVir!D173="","",労働コスト!D173/SUM(資本サービス!D173,労働コスト!D173))</f>
        <v>0.72011453676755111</v>
      </c>
      <c r="E173" s="2">
        <f>IF(logVir!E173="","",労働コスト!E173/SUM(資本サービス!E173,労働コスト!E173))</f>
        <v>0.68566396785357175</v>
      </c>
      <c r="F173" s="2">
        <f>IF(logVir!F173="","",労働コスト!F173/SUM(資本サービス!F173,労働コスト!F173))</f>
        <v>0.64495239452232755</v>
      </c>
      <c r="G173" s="2">
        <f>IF(logVir!G173="","",労働コスト!G173/SUM(資本サービス!G173,労働コスト!G173))</f>
        <v>0.71532007577260093</v>
      </c>
      <c r="I173" s="3">
        <v>6</v>
      </c>
      <c r="J173" s="3">
        <v>15</v>
      </c>
      <c r="K173" s="2" cm="1">
        <f t="array" ref="K173">IF(C173="","",0.5*(C173+SUMPRODUCT(($B$1461:$B$1491=$J173)*1,C$1461:C$1491)))</f>
        <v>0.68085670615900917</v>
      </c>
      <c r="L173" s="2" cm="1">
        <f t="array" ref="L173">IF(D173="","",0.5*(D173+SUMPRODUCT(($B$1461:$B$1491=$J173)*1,D$1461:D$1491)))</f>
        <v>0.7511218401750609</v>
      </c>
      <c r="M173" s="2" cm="1">
        <f t="array" ref="M173">IF(E173="","",0.5*(E173+SUMPRODUCT(($B$1461:$B$1491=$J173)*1,E$1461:E$1491)))</f>
        <v>0.72083771109567829</v>
      </c>
      <c r="N173" s="2" cm="1">
        <f t="array" ref="N173">IF(F173="","",0.5*(F173+SUMPRODUCT(($B$1461:$B$1491=$J173)*1,F$1461:F$1491)))</f>
        <v>0.69601535683635574</v>
      </c>
      <c r="O173" s="2" cm="1">
        <f t="array" ref="O173">IF(G173="","",0.5*(G173+SUMPRODUCT(($B$1461:$B$1491=$J173)*1,G$1461:G$1491)))</f>
        <v>0.74453639867622834</v>
      </c>
    </row>
    <row r="174" spans="1:15" x14ac:dyDescent="0.55000000000000004">
      <c r="A174" s="3">
        <v>6</v>
      </c>
      <c r="B174" s="3">
        <v>16</v>
      </c>
      <c r="C174" s="2">
        <f>IF(logVir!C174="","",労働コスト!C174/SUM(資本サービス!C174,労働コスト!C174))</f>
        <v>0.70684813574961614</v>
      </c>
      <c r="D174" s="2">
        <f>IF(logVir!D174="","",労働コスト!D174/SUM(資本サービス!D174,労働コスト!D174))</f>
        <v>0.75119924996044218</v>
      </c>
      <c r="E174" s="2">
        <f>IF(logVir!E174="","",労働コスト!E174/SUM(資本サービス!E174,労働コスト!E174))</f>
        <v>0.75398961541452192</v>
      </c>
      <c r="F174" s="2">
        <f>IF(logVir!F174="","",労働コスト!F174/SUM(資本サービス!F174,労働コスト!F174))</f>
        <v>0.72984015763237886</v>
      </c>
      <c r="G174" s="2">
        <f>IF(logVir!G174="","",労働コスト!G174/SUM(資本サービス!G174,労働コスト!G174))</f>
        <v>0.77563555912668092</v>
      </c>
      <c r="I174" s="3">
        <v>6</v>
      </c>
      <c r="J174" s="3">
        <v>16</v>
      </c>
      <c r="K174" s="2" cm="1">
        <f t="array" ref="K174">IF(C174="","",0.5*(C174+SUMPRODUCT(($B$1461:$B$1491=$J174)*1,C$1461:C$1491)))</f>
        <v>0.69014733482960056</v>
      </c>
      <c r="L174" s="2" cm="1">
        <f t="array" ref="L174">IF(D174="","",0.5*(D174+SUMPRODUCT(($B$1461:$B$1491=$J174)*1,D$1461:D$1491)))</f>
        <v>0.72684001715154345</v>
      </c>
      <c r="M174" s="2" cm="1">
        <f t="array" ref="M174">IF(E174="","",0.5*(E174+SUMPRODUCT(($B$1461:$B$1491=$J174)*1,E$1461:E$1491)))</f>
        <v>0.74106944168253774</v>
      </c>
      <c r="N174" s="2" cm="1">
        <f t="array" ref="N174">IF(F174="","",0.5*(F174+SUMPRODUCT(($B$1461:$B$1491=$J174)*1,F$1461:F$1491)))</f>
        <v>0.72873756287536184</v>
      </c>
      <c r="O174" s="2" cm="1">
        <f t="array" ref="O174">IF(G174="","",0.5*(G174+SUMPRODUCT(($B$1461:$B$1491=$J174)*1,G$1461:G$1491)))</f>
        <v>0.76556041504711292</v>
      </c>
    </row>
    <row r="175" spans="1:15" x14ac:dyDescent="0.55000000000000004">
      <c r="A175" s="3">
        <v>6</v>
      </c>
      <c r="B175" s="3">
        <v>17</v>
      </c>
      <c r="C175" s="2">
        <f>IF(logVir!C175="","",労働コスト!C175/SUM(資本サービス!C175,労働コスト!C175))</f>
        <v>0.34497904116585443</v>
      </c>
      <c r="D175" s="2">
        <f>IF(logVir!D175="","",労働コスト!D175/SUM(資本サービス!D175,労働コスト!D175))</f>
        <v>0.41297707588584809</v>
      </c>
      <c r="E175" s="2">
        <f>IF(logVir!E175="","",労働コスト!E175/SUM(資本サービス!E175,労働コスト!E175))</f>
        <v>0.42279709883970529</v>
      </c>
      <c r="F175" s="2">
        <f>IF(logVir!F175="","",労働コスト!F175/SUM(資本サービス!F175,労働コスト!F175))</f>
        <v>0.46502173556925869</v>
      </c>
      <c r="G175" s="2">
        <f>IF(logVir!G175="","",労働コスト!G175/SUM(資本サービス!G175,労働コスト!G175))</f>
        <v>0.43946647399022498</v>
      </c>
      <c r="I175" s="3">
        <v>6</v>
      </c>
      <c r="J175" s="3">
        <v>17</v>
      </c>
      <c r="K175" s="2" cm="1">
        <f t="array" ref="K175">IF(C175="","",0.5*(C175+SUMPRODUCT(($B$1461:$B$1491=$J175)*1,C$1461:C$1491)))</f>
        <v>0.34418215742717373</v>
      </c>
      <c r="L175" s="2" cm="1">
        <f t="array" ref="L175">IF(D175="","",0.5*(D175+SUMPRODUCT(($B$1461:$B$1491=$J175)*1,D$1461:D$1491)))</f>
        <v>0.38596514983665076</v>
      </c>
      <c r="M175" s="2" cm="1">
        <f t="array" ref="M175">IF(E175="","",0.5*(E175+SUMPRODUCT(($B$1461:$B$1491=$J175)*1,E$1461:E$1491)))</f>
        <v>0.40436649703231337</v>
      </c>
      <c r="N175" s="2" cm="1">
        <f t="array" ref="N175">IF(F175="","",0.5*(F175+SUMPRODUCT(($B$1461:$B$1491=$J175)*1,F$1461:F$1491)))</f>
        <v>0.43954524199683065</v>
      </c>
      <c r="O175" s="2" cm="1">
        <f t="array" ref="O175">IF(G175="","",0.5*(G175+SUMPRODUCT(($B$1461:$B$1491=$J175)*1,G$1461:G$1491)))</f>
        <v>0.42867842179411769</v>
      </c>
    </row>
    <row r="176" spans="1:15" x14ac:dyDescent="0.55000000000000004">
      <c r="A176" s="3">
        <v>6</v>
      </c>
      <c r="B176" s="3">
        <v>18</v>
      </c>
      <c r="C176" s="2">
        <f>IF(logVir!C176="","",労働コスト!C176/SUM(資本サービス!C176,労働コスト!C176))</f>
        <v>0.84481256530382332</v>
      </c>
      <c r="D176" s="2">
        <f>IF(logVir!D176="","",労働コスト!D176/SUM(資本サービス!D176,労働コスト!D176))</f>
        <v>0.89060572063279042</v>
      </c>
      <c r="E176" s="2">
        <f>IF(logVir!E176="","",労働コスト!E176/SUM(資本サービス!E176,労働コスト!E176))</f>
        <v>0.89471001343568535</v>
      </c>
      <c r="F176" s="2">
        <f>IF(logVir!F176="","",労働コスト!F176/SUM(資本サービス!F176,労働コスト!F176))</f>
        <v>0.90249144987046881</v>
      </c>
      <c r="G176" s="2">
        <f>IF(logVir!G176="","",労働コスト!G176/SUM(資本サービス!G176,労働コスト!G176))</f>
        <v>0.90466366312703383</v>
      </c>
      <c r="I176" s="3">
        <v>6</v>
      </c>
      <c r="J176" s="3">
        <v>18</v>
      </c>
      <c r="K176" s="2" cm="1">
        <f t="array" ref="K176">IF(C176="","",0.5*(C176+SUMPRODUCT(($B$1461:$B$1491=$J176)*1,C$1461:C$1491)))</f>
        <v>0.85065484823749205</v>
      </c>
      <c r="L176" s="2" cm="1">
        <f t="array" ref="L176">IF(D176="","",0.5*(D176+SUMPRODUCT(($B$1461:$B$1491=$J176)*1,D$1461:D$1491)))</f>
        <v>0.89077036585972313</v>
      </c>
      <c r="M176" s="2" cm="1">
        <f t="array" ref="M176">IF(E176="","",0.5*(E176+SUMPRODUCT(($B$1461:$B$1491=$J176)*1,E$1461:E$1491)))</f>
        <v>0.8955169464562871</v>
      </c>
      <c r="N176" s="2" cm="1">
        <f t="array" ref="N176">IF(F176="","",0.5*(F176+SUMPRODUCT(($B$1461:$B$1491=$J176)*1,F$1461:F$1491)))</f>
        <v>0.90020361860115772</v>
      </c>
      <c r="O176" s="2" cm="1">
        <f t="array" ref="O176">IF(G176="","",0.5*(G176+SUMPRODUCT(($B$1461:$B$1491=$J176)*1,G$1461:G$1491)))</f>
        <v>0.90157404418197107</v>
      </c>
    </row>
    <row r="177" spans="1:15" x14ac:dyDescent="0.55000000000000004">
      <c r="A177" s="3">
        <v>6</v>
      </c>
      <c r="B177" s="3">
        <v>19</v>
      </c>
      <c r="C177" s="2">
        <f>IF(logVir!C177="","",労働コスト!C177/SUM(資本サービス!C177,労働コスト!C177))</f>
        <v>0.8374013721878516</v>
      </c>
      <c r="D177" s="2">
        <f>IF(logVir!D177="","",労働コスト!D177/SUM(資本サービス!D177,労働コスト!D177))</f>
        <v>0.88309927593222859</v>
      </c>
      <c r="E177" s="2">
        <f>IF(logVir!E177="","",労働コスト!E177/SUM(資本サービス!E177,労働コスト!E177))</f>
        <v>0.89788741493761171</v>
      </c>
      <c r="F177" s="2">
        <f>IF(logVir!F177="","",労働コスト!F177/SUM(資本サービス!F177,労働コスト!F177))</f>
        <v>0.87984922406104338</v>
      </c>
      <c r="G177" s="2">
        <f>IF(logVir!G177="","",労働コスト!G177/SUM(資本サービス!G177,労働コスト!G177))</f>
        <v>0.90030982143599148</v>
      </c>
      <c r="I177" s="3">
        <v>6</v>
      </c>
      <c r="J177" s="3">
        <v>19</v>
      </c>
      <c r="K177" s="2" cm="1">
        <f t="array" ref="K177">IF(C177="","",0.5*(C177+SUMPRODUCT(($B$1461:$B$1491=$J177)*1,C$1461:C$1491)))</f>
        <v>0.83235768462406678</v>
      </c>
      <c r="L177" s="2" cm="1">
        <f t="array" ref="L177">IF(D177="","",0.5*(D177+SUMPRODUCT(($B$1461:$B$1491=$J177)*1,D$1461:D$1491)))</f>
        <v>0.87521860345331381</v>
      </c>
      <c r="M177" s="2" cm="1">
        <f t="array" ref="M177">IF(E177="","",0.5*(E177+SUMPRODUCT(($B$1461:$B$1491=$J177)*1,E$1461:E$1491)))</f>
        <v>0.88364747730299076</v>
      </c>
      <c r="N177" s="2" cm="1">
        <f t="array" ref="N177">IF(F177="","",0.5*(F177+SUMPRODUCT(($B$1461:$B$1491=$J177)*1,F$1461:F$1491)))</f>
        <v>0.87474981166867405</v>
      </c>
      <c r="O177" s="2" cm="1">
        <f t="array" ref="O177">IF(G177="","",0.5*(G177+SUMPRODUCT(($B$1461:$B$1491=$J177)*1,G$1461:G$1491)))</f>
        <v>0.88751220830863364</v>
      </c>
    </row>
    <row r="178" spans="1:15" x14ac:dyDescent="0.55000000000000004">
      <c r="A178" s="3">
        <v>6</v>
      </c>
      <c r="B178" s="3">
        <v>20</v>
      </c>
      <c r="C178" s="2">
        <f>IF(logVir!C178="","",労働コスト!C178/SUM(資本サービス!C178,労働コスト!C178))</f>
        <v>0.77042622600557487</v>
      </c>
      <c r="D178" s="2">
        <f>IF(logVir!D178="","",労働コスト!D178/SUM(資本サービス!D178,労働コスト!D178))</f>
        <v>0.71501271313274617</v>
      </c>
      <c r="E178" s="2">
        <f>IF(logVir!E178="","",労働コスト!E178/SUM(資本サービス!E178,労働コスト!E178))</f>
        <v>0.75557957787186236</v>
      </c>
      <c r="F178" s="2">
        <f>IF(logVir!F178="","",労働コスト!F178/SUM(資本サービス!F178,労働コスト!F178))</f>
        <v>0.7288200701005445</v>
      </c>
      <c r="G178" s="2">
        <f>IF(logVir!G178="","",労働コスト!G178/SUM(資本サービス!G178,労働コスト!G178))</f>
        <v>0.7785289930339091</v>
      </c>
      <c r="I178" s="3">
        <v>6</v>
      </c>
      <c r="J178" s="3">
        <v>20</v>
      </c>
      <c r="K178" s="2" cm="1">
        <f t="array" ref="K178">IF(C178="","",0.5*(C178+SUMPRODUCT(($B$1461:$B$1491=$J178)*1,C$1461:C$1491)))</f>
        <v>0.75801430671843262</v>
      </c>
      <c r="L178" s="2" cm="1">
        <f t="array" ref="L178">IF(D178="","",0.5*(D178+SUMPRODUCT(($B$1461:$B$1491=$J178)*1,D$1461:D$1491)))</f>
        <v>0.73486787392246811</v>
      </c>
      <c r="M178" s="2" cm="1">
        <f t="array" ref="M178">IF(E178="","",0.5*(E178+SUMPRODUCT(($B$1461:$B$1491=$J178)*1,E$1461:E$1491)))</f>
        <v>0.75202477153186242</v>
      </c>
      <c r="N178" s="2" cm="1">
        <f t="array" ref="N178">IF(F178="","",0.5*(F178+SUMPRODUCT(($B$1461:$B$1491=$J178)*1,F$1461:F$1491)))</f>
        <v>0.73785361473121869</v>
      </c>
      <c r="O178" s="2" cm="1">
        <f t="array" ref="O178">IF(G178="","",0.5*(G178+SUMPRODUCT(($B$1461:$B$1491=$J178)*1,G$1461:G$1491)))</f>
        <v>0.77041357686362077</v>
      </c>
    </row>
    <row r="179" spans="1:15" x14ac:dyDescent="0.55000000000000004">
      <c r="A179" s="3">
        <v>6</v>
      </c>
      <c r="B179" s="3">
        <v>21</v>
      </c>
      <c r="C179" s="2">
        <f>IF(logVir!C179="","",労働コスト!C179/SUM(資本サービス!C179,労働コスト!C179))</f>
        <v>0.69133150019709033</v>
      </c>
      <c r="D179" s="2">
        <f>IF(logVir!D179="","",労働コスト!D179/SUM(資本サービス!D179,労働コスト!D179))</f>
        <v>0.67860026488467651</v>
      </c>
      <c r="E179" s="2">
        <f>IF(logVir!E179="","",労働コスト!E179/SUM(資本サービス!E179,労働コスト!E179))</f>
        <v>0.62118943507400326</v>
      </c>
      <c r="F179" s="2">
        <f>IF(logVir!F179="","",労働コスト!F179/SUM(資本サービス!F179,労働コスト!F179))</f>
        <v>0.63011142621134386</v>
      </c>
      <c r="G179" s="2">
        <f>IF(logVir!G179="","",労働コスト!G179/SUM(資本サービス!G179,労働コスト!G179))</f>
        <v>0.71751479331561796</v>
      </c>
      <c r="I179" s="3">
        <v>6</v>
      </c>
      <c r="J179" s="3">
        <v>21</v>
      </c>
      <c r="K179" s="2" cm="1">
        <f t="array" ref="K179">IF(C179="","",0.5*(C179+SUMPRODUCT(($B$1461:$B$1491=$J179)*1,C$1461:C$1491)))</f>
        <v>0.67823733377648332</v>
      </c>
      <c r="L179" s="2" cm="1">
        <f t="array" ref="L179">IF(D179="","",0.5*(D179+SUMPRODUCT(($B$1461:$B$1491=$J179)*1,D$1461:D$1491)))</f>
        <v>0.69042526062881748</v>
      </c>
      <c r="M179" s="2" cm="1">
        <f t="array" ref="M179">IF(E179="","",0.5*(E179+SUMPRODUCT(($B$1461:$B$1491=$J179)*1,E$1461:E$1491)))</f>
        <v>0.66564046066046401</v>
      </c>
      <c r="N179" s="2" cm="1">
        <f t="array" ref="N179">IF(F179="","",0.5*(F179+SUMPRODUCT(($B$1461:$B$1491=$J179)*1,F$1461:F$1491)))</f>
        <v>0.67139862120343663</v>
      </c>
      <c r="O179" s="2" cm="1">
        <f t="array" ref="O179">IF(G179="","",0.5*(G179+SUMPRODUCT(($B$1461:$B$1491=$J179)*1,G$1461:G$1491)))</f>
        <v>0.72326473363852495</v>
      </c>
    </row>
    <row r="180" spans="1:15" x14ac:dyDescent="0.55000000000000004">
      <c r="A180" s="3">
        <v>6</v>
      </c>
      <c r="B180" s="3">
        <v>22</v>
      </c>
      <c r="C180" s="2">
        <f>IF(logVir!C180="","",労働コスト!C180/SUM(資本サービス!C180,労働コスト!C180))</f>
        <v>0.76623357655640478</v>
      </c>
      <c r="D180" s="2">
        <f>IF(logVir!D180="","",労働コスト!D180/SUM(資本サービス!D180,労働コスト!D180))</f>
        <v>0.8270805658248932</v>
      </c>
      <c r="E180" s="2">
        <f>IF(logVir!E180="","",労働コスト!E180/SUM(資本サービス!E180,労働コスト!E180))</f>
        <v>0.85756354185652084</v>
      </c>
      <c r="F180" s="2">
        <f>IF(logVir!F180="","",労働コスト!F180/SUM(資本サービス!F180,労働コスト!F180))</f>
        <v>0.8496715188152455</v>
      </c>
      <c r="G180" s="2">
        <f>IF(logVir!G180="","",労働コスト!G180/SUM(資本サービス!G180,労働コスト!G180))</f>
        <v>0.87607068749970307</v>
      </c>
      <c r="I180" s="3">
        <v>6</v>
      </c>
      <c r="J180" s="3">
        <v>22</v>
      </c>
      <c r="K180" s="2" cm="1">
        <f t="array" ref="K180">IF(C180="","",0.5*(C180+SUMPRODUCT(($B$1461:$B$1491=$J180)*1,C$1461:C$1491)))</f>
        <v>0.77108692302307724</v>
      </c>
      <c r="L180" s="2" cm="1">
        <f t="array" ref="L180">IF(D180="","",0.5*(D180+SUMPRODUCT(($B$1461:$B$1491=$J180)*1,D$1461:D$1491)))</f>
        <v>0.82126396025033022</v>
      </c>
      <c r="M180" s="2" cm="1">
        <f t="array" ref="M180">IF(E180="","",0.5*(E180+SUMPRODUCT(($B$1461:$B$1491=$J180)*1,E$1461:E$1491)))</f>
        <v>0.84999148063693442</v>
      </c>
      <c r="N180" s="2" cm="1">
        <f t="array" ref="N180">IF(F180="","",0.5*(F180+SUMPRODUCT(($B$1461:$B$1491=$J180)*1,F$1461:F$1491)))</f>
        <v>0.84362591040889046</v>
      </c>
      <c r="O180" s="2" cm="1">
        <f t="array" ref="O180">IF(G180="","",0.5*(G180+SUMPRODUCT(($B$1461:$B$1491=$J180)*1,G$1461:G$1491)))</f>
        <v>0.85744514596207</v>
      </c>
    </row>
    <row r="181" spans="1:15" x14ac:dyDescent="0.55000000000000004">
      <c r="A181" s="3">
        <v>6</v>
      </c>
      <c r="B181" s="3">
        <v>23</v>
      </c>
      <c r="C181" s="2">
        <f>IF(logVir!C181="","",労働コスト!C181/SUM(資本サービス!C181,労働コスト!C181))</f>
        <v>0.27719061905753001</v>
      </c>
      <c r="D181" s="2">
        <f>IF(logVir!D181="","",労働コスト!D181/SUM(資本サービス!D181,労働コスト!D181))</f>
        <v>0.36494179947951755</v>
      </c>
      <c r="E181" s="2">
        <f>IF(logVir!E181="","",労働コスト!E181/SUM(資本サービス!E181,労働コスト!E181))</f>
        <v>0.35269746773405214</v>
      </c>
      <c r="F181" s="2">
        <f>IF(logVir!F181="","",労働コスト!F181/SUM(資本サービス!F181,労働コスト!F181))</f>
        <v>0.34656885639765617</v>
      </c>
      <c r="G181" s="2">
        <f>IF(logVir!G181="","",労働コスト!G181/SUM(資本サービス!G181,労働コスト!G181))</f>
        <v>0.41528138890232119</v>
      </c>
      <c r="I181" s="3">
        <v>6</v>
      </c>
      <c r="J181" s="3">
        <v>23</v>
      </c>
      <c r="K181" s="2" cm="1">
        <f t="array" ref="K181">IF(C181="","",0.5*(C181+SUMPRODUCT(($B$1461:$B$1491=$J181)*1,C$1461:C$1491)))</f>
        <v>0.28069997726963369</v>
      </c>
      <c r="L181" s="2" cm="1">
        <f t="array" ref="L181">IF(D181="","",0.5*(D181+SUMPRODUCT(($B$1461:$B$1491=$J181)*1,D$1461:D$1491)))</f>
        <v>0.33941208940169593</v>
      </c>
      <c r="M181" s="2" cm="1">
        <f t="array" ref="M181">IF(E181="","",0.5*(E181+SUMPRODUCT(($B$1461:$B$1491=$J181)*1,E$1461:E$1491)))</f>
        <v>0.3499525462282832</v>
      </c>
      <c r="N181" s="2" cm="1">
        <f t="array" ref="N181">IF(F181="","",0.5*(F181+SUMPRODUCT(($B$1461:$B$1491=$J181)*1,F$1461:F$1491)))</f>
        <v>0.36095319784195995</v>
      </c>
      <c r="O181" s="2" cm="1">
        <f t="array" ref="O181">IF(G181="","",0.5*(G181+SUMPRODUCT(($B$1461:$B$1491=$J181)*1,G$1461:G$1491)))</f>
        <v>0.40657622725867049</v>
      </c>
    </row>
    <row r="182" spans="1:15" x14ac:dyDescent="0.55000000000000004">
      <c r="A182" s="3">
        <v>6</v>
      </c>
      <c r="B182" s="3">
        <v>24</v>
      </c>
      <c r="C182" s="2">
        <f>IF(logVir!C182="","",労働コスト!C182/SUM(資本サービス!C182,労働コスト!C182))</f>
        <v>0.74084070600642637</v>
      </c>
      <c r="D182" s="2">
        <f>IF(logVir!D182="","",労働コスト!D182/SUM(資本サービス!D182,労働コスト!D182))</f>
        <v>0.77249255854750387</v>
      </c>
      <c r="E182" s="2">
        <f>IF(logVir!E182="","",労働コスト!E182/SUM(資本サービス!E182,労働コスト!E182))</f>
        <v>0.77605187545294763</v>
      </c>
      <c r="F182" s="2">
        <f>IF(logVir!F182="","",労働コスト!F182/SUM(資本サービス!F182,労働コスト!F182))</f>
        <v>0.77864775894378868</v>
      </c>
      <c r="G182" s="2">
        <f>IF(logVir!G182="","",労働コスト!G182/SUM(資本サービス!G182,労働コスト!G182))</f>
        <v>0.81360928861788828</v>
      </c>
      <c r="I182" s="3">
        <v>6</v>
      </c>
      <c r="J182" s="3">
        <v>24</v>
      </c>
      <c r="K182" s="2" cm="1">
        <f t="array" ref="K182">IF(C182="","",0.5*(C182+SUMPRODUCT(($B$1461:$B$1491=$J182)*1,C$1461:C$1491)))</f>
        <v>0.72633014120929973</v>
      </c>
      <c r="L182" s="2" cm="1">
        <f t="array" ref="L182">IF(D182="","",0.5*(D182+SUMPRODUCT(($B$1461:$B$1491=$J182)*1,D$1461:D$1491)))</f>
        <v>0.75476815973306532</v>
      </c>
      <c r="M182" s="2" cm="1">
        <f t="array" ref="M182">IF(E182="","",0.5*(E182+SUMPRODUCT(($B$1461:$B$1491=$J182)*1,E$1461:E$1491)))</f>
        <v>0.76365257755987259</v>
      </c>
      <c r="N182" s="2" cm="1">
        <f t="array" ref="N182">IF(F182="","",0.5*(F182+SUMPRODUCT(($B$1461:$B$1491=$J182)*1,F$1461:F$1491)))</f>
        <v>0.77356537204709808</v>
      </c>
      <c r="O182" s="2" cm="1">
        <f t="array" ref="O182">IF(G182="","",0.5*(G182+SUMPRODUCT(($B$1461:$B$1491=$J182)*1,G$1461:G$1491)))</f>
        <v>0.79682552853613908</v>
      </c>
    </row>
    <row r="183" spans="1:15" x14ac:dyDescent="0.55000000000000004">
      <c r="A183" s="3">
        <v>6</v>
      </c>
      <c r="B183" s="3">
        <v>25</v>
      </c>
      <c r="C183" s="2">
        <f>IF(logVir!C183="","",労働コスト!C183/SUM(資本サービス!C183,労働コスト!C183))</f>
        <v>0.80402489464760263</v>
      </c>
      <c r="D183" s="2">
        <f>IF(logVir!D183="","",労働コスト!D183/SUM(資本サービス!D183,労働コスト!D183))</f>
        <v>0.81151316880828406</v>
      </c>
      <c r="E183" s="2">
        <f>IF(logVir!E183="","",労働コスト!E183/SUM(資本サービス!E183,労働コスト!E183))</f>
        <v>0.80105179556053907</v>
      </c>
      <c r="F183" s="2">
        <f>IF(logVir!F183="","",労働コスト!F183/SUM(資本サービス!F183,労働コスト!F183))</f>
        <v>0.77927804458062933</v>
      </c>
      <c r="G183" s="2">
        <f>IF(logVir!G183="","",労働コスト!G183/SUM(資本サービス!G183,労働コスト!G183))</f>
        <v>0.7854278411148462</v>
      </c>
      <c r="I183" s="3">
        <v>6</v>
      </c>
      <c r="J183" s="3">
        <v>25</v>
      </c>
      <c r="K183" s="2" cm="1">
        <f t="array" ref="K183">IF(C183="","",0.5*(C183+SUMPRODUCT(($B$1461:$B$1491=$J183)*1,C$1461:C$1491)))</f>
        <v>0.80274796870979204</v>
      </c>
      <c r="L183" s="2" cm="1">
        <f t="array" ref="L183">IF(D183="","",0.5*(D183+SUMPRODUCT(($B$1461:$B$1491=$J183)*1,D$1461:D$1491)))</f>
        <v>0.80722922947173936</v>
      </c>
      <c r="M183" s="2" cm="1">
        <f t="array" ref="M183">IF(E183="","",0.5*(E183+SUMPRODUCT(($B$1461:$B$1491=$J183)*1,E$1461:E$1491)))</f>
        <v>0.80161579532355676</v>
      </c>
      <c r="N183" s="2" cm="1">
        <f t="array" ref="N183">IF(F183="","",0.5*(F183+SUMPRODUCT(($B$1461:$B$1491=$J183)*1,F$1461:F$1491)))</f>
        <v>0.79012991622147899</v>
      </c>
      <c r="O183" s="2" cm="1">
        <f t="array" ref="O183">IF(G183="","",0.5*(G183+SUMPRODUCT(($B$1461:$B$1491=$J183)*1,G$1461:G$1491)))</f>
        <v>0.79388018455075848</v>
      </c>
    </row>
    <row r="184" spans="1:15" x14ac:dyDescent="0.55000000000000004">
      <c r="A184" s="3">
        <v>6</v>
      </c>
      <c r="B184" s="3">
        <v>26</v>
      </c>
      <c r="C184" s="2">
        <f>IF(logVir!C184="","",労働コスト!C184/SUM(資本サービス!C184,労働コスト!C184))</f>
        <v>0.25615508679200971</v>
      </c>
      <c r="D184" s="2">
        <f>IF(logVir!D184="","",労働コスト!D184/SUM(資本サービス!D184,労働コスト!D184))</f>
        <v>0.35892354531301074</v>
      </c>
      <c r="E184" s="2">
        <f>IF(logVir!E184="","",労働コスト!E184/SUM(資本サービス!E184,労働コスト!E184))</f>
        <v>0.41296704887028374</v>
      </c>
      <c r="F184" s="2">
        <f>IF(logVir!F184="","",労働コスト!F184/SUM(資本サービス!F184,労働コスト!F184))</f>
        <v>0.39828213495223425</v>
      </c>
      <c r="G184" s="2">
        <f>IF(logVir!G184="","",労働コスト!G184/SUM(資本サービス!G184,労働コスト!G184))</f>
        <v>0.35281007464020614</v>
      </c>
      <c r="I184" s="3">
        <v>6</v>
      </c>
      <c r="J184" s="3">
        <v>26</v>
      </c>
      <c r="K184" s="2" cm="1">
        <f t="array" ref="K184">IF(C184="","",0.5*(C184+SUMPRODUCT(($B$1461:$B$1491=$J184)*1,C$1461:C$1491)))</f>
        <v>0.28251526114966719</v>
      </c>
      <c r="L184" s="2" cm="1">
        <f t="array" ref="L184">IF(D184="","",0.5*(D184+SUMPRODUCT(($B$1461:$B$1491=$J184)*1,D$1461:D$1491)))</f>
        <v>0.367288493993979</v>
      </c>
      <c r="M184" s="2" cm="1">
        <f t="array" ref="M184">IF(E184="","",0.5*(E184+SUMPRODUCT(($B$1461:$B$1491=$J184)*1,E$1461:E$1491)))</f>
        <v>0.42954797382720189</v>
      </c>
      <c r="N184" s="2" cm="1">
        <f t="array" ref="N184">IF(F184="","",0.5*(F184+SUMPRODUCT(($B$1461:$B$1491=$J184)*1,F$1461:F$1491)))</f>
        <v>0.40979448220012255</v>
      </c>
      <c r="O184" s="2" cm="1">
        <f t="array" ref="O184">IF(G184="","",0.5*(G184+SUMPRODUCT(($B$1461:$B$1491=$J184)*1,G$1461:G$1491)))</f>
        <v>0.38858797744997753</v>
      </c>
    </row>
    <row r="185" spans="1:15" x14ac:dyDescent="0.55000000000000004">
      <c r="A185" s="3">
        <v>6</v>
      </c>
      <c r="B185" s="3">
        <v>27</v>
      </c>
      <c r="C185" s="2">
        <f>IF(logVir!C185="","",労働コスト!C185/SUM(資本サービス!C185,労働コスト!C185))</f>
        <v>0.80384837528008268</v>
      </c>
      <c r="D185" s="2">
        <f>IF(logVir!D185="","",労働コスト!D185/SUM(資本サービス!D185,労働コスト!D185))</f>
        <v>0.75580904822105943</v>
      </c>
      <c r="E185" s="2">
        <f>IF(logVir!E185="","",労働コスト!E185/SUM(資本サービス!E185,労働コスト!E185))</f>
        <v>0.76737616868545511</v>
      </c>
      <c r="F185" s="2">
        <f>IF(logVir!F185="","",労働コスト!F185/SUM(資本サービス!F185,労働コスト!F185))</f>
        <v>0.76643511791992636</v>
      </c>
      <c r="G185" s="2">
        <f>IF(logVir!G185="","",労働コスト!G185/SUM(資本サービス!G185,労働コスト!G185))</f>
        <v>0.79627765274862461</v>
      </c>
      <c r="I185" s="3">
        <v>6</v>
      </c>
      <c r="J185" s="3">
        <v>27</v>
      </c>
      <c r="K185" s="2" cm="1">
        <f t="array" ref="K185">IF(C185="","",0.5*(C185+SUMPRODUCT(($B$1461:$B$1491=$J185)*1,C$1461:C$1491)))</f>
        <v>0.7963792425991707</v>
      </c>
      <c r="L185" s="2" cm="1">
        <f t="array" ref="L185">IF(D185="","",0.5*(D185+SUMPRODUCT(($B$1461:$B$1491=$J185)*1,D$1461:D$1491)))</f>
        <v>0.77511594059761768</v>
      </c>
      <c r="M185" s="2" cm="1">
        <f t="array" ref="M185">IF(E185="","",0.5*(E185+SUMPRODUCT(($B$1461:$B$1491=$J185)*1,E$1461:E$1491)))</f>
        <v>0.7819257884676748</v>
      </c>
      <c r="N185" s="2" cm="1">
        <f t="array" ref="N185">IF(F185="","",0.5*(F185+SUMPRODUCT(($B$1461:$B$1491=$J185)*1,F$1461:F$1491)))</f>
        <v>0.78325258698980216</v>
      </c>
      <c r="O185" s="2" cm="1">
        <f t="array" ref="O185">IF(G185="","",0.5*(G185+SUMPRODUCT(($B$1461:$B$1491=$J185)*1,G$1461:G$1491)))</f>
        <v>0.8047042335134289</v>
      </c>
    </row>
    <row r="186" spans="1:15" x14ac:dyDescent="0.55000000000000004">
      <c r="A186" s="3">
        <v>6</v>
      </c>
      <c r="B186" s="3">
        <v>28</v>
      </c>
      <c r="C186" s="2">
        <f>IF(logVir!C186="","",労働コスト!C186/SUM(資本サービス!C186,労働コスト!C186))</f>
        <v>0.6627578418793908</v>
      </c>
      <c r="D186" s="2">
        <f>IF(logVir!D186="","",労働コスト!D186/SUM(資本サービス!D186,労働コスト!D186))</f>
        <v>0.69108071244892866</v>
      </c>
      <c r="E186" s="2">
        <f>IF(logVir!E186="","",労働コスト!E186/SUM(資本サービス!E186,労働コスト!E186))</f>
        <v>0.71451828076342849</v>
      </c>
      <c r="F186" s="2">
        <f>IF(logVir!F186="","",労働コスト!F186/SUM(資本サービス!F186,労働コスト!F186))</f>
        <v>0.70149828902075984</v>
      </c>
      <c r="G186" s="2">
        <f>IF(logVir!G186="","",労働コスト!G186/SUM(資本サービス!G186,労働コスト!G186))</f>
        <v>0.68741828935469884</v>
      </c>
      <c r="I186" s="3">
        <v>6</v>
      </c>
      <c r="J186" s="3">
        <v>28</v>
      </c>
      <c r="K186" s="2" cm="1">
        <f t="array" ref="K186">IF(C186="","",0.5*(C186+SUMPRODUCT(($B$1461:$B$1491=$J186)*1,C$1461:C$1491)))</f>
        <v>0.63026883414481383</v>
      </c>
      <c r="L186" s="2" cm="1">
        <f t="array" ref="L186">IF(D186="","",0.5*(D186+SUMPRODUCT(($B$1461:$B$1491=$J186)*1,D$1461:D$1491)))</f>
        <v>0.66723299898959043</v>
      </c>
      <c r="M186" s="2" cm="1">
        <f t="array" ref="M186">IF(E186="","",0.5*(E186+SUMPRODUCT(($B$1461:$B$1491=$J186)*1,E$1461:E$1491)))</f>
        <v>0.6942375510726474</v>
      </c>
      <c r="N186" s="2" cm="1">
        <f t="array" ref="N186">IF(F186="","",0.5*(F186+SUMPRODUCT(($B$1461:$B$1491=$J186)*1,F$1461:F$1491)))</f>
        <v>0.68437002635479227</v>
      </c>
      <c r="O186" s="2" cm="1">
        <f t="array" ref="O186">IF(G186="","",0.5*(G186+SUMPRODUCT(($B$1461:$B$1491=$J186)*1,G$1461:G$1491)))</f>
        <v>0.67121530677019026</v>
      </c>
    </row>
    <row r="187" spans="1:15" x14ac:dyDescent="0.55000000000000004">
      <c r="A187" s="3">
        <v>6</v>
      </c>
      <c r="B187" s="3">
        <v>29</v>
      </c>
      <c r="C187" s="2">
        <f>IF(logVir!C187="","",労働コスト!C187/SUM(資本サービス!C187,労働コスト!C187))</f>
        <v>0.82474353700684133</v>
      </c>
      <c r="D187" s="2">
        <f>IF(logVir!D187="","",労働コスト!D187/SUM(資本サービス!D187,労働コスト!D187))</f>
        <v>0.75527594157172406</v>
      </c>
      <c r="E187" s="2">
        <f>IF(logVir!E187="","",労働コスト!E187/SUM(資本サービス!E187,労働コスト!E187))</f>
        <v>0.84846789754551821</v>
      </c>
      <c r="F187" s="2">
        <f>IF(logVir!F187="","",労働コスト!F187/SUM(資本サービス!F187,労働コスト!F187))</f>
        <v>0.82571051557678188</v>
      </c>
      <c r="G187" s="2">
        <f>IF(logVir!G187="","",労働コスト!G187/SUM(資本サービス!G187,労働コスト!G187))</f>
        <v>0.8770741976218378</v>
      </c>
      <c r="I187" s="3">
        <v>6</v>
      </c>
      <c r="J187" s="3">
        <v>29</v>
      </c>
      <c r="K187" s="2" cm="1">
        <f t="array" ref="K187">IF(C187="","",0.5*(C187+SUMPRODUCT(($B$1461:$B$1491=$J187)*1,C$1461:C$1491)))</f>
        <v>0.81659931543692377</v>
      </c>
      <c r="L187" s="2" cm="1">
        <f t="array" ref="L187">IF(D187="","",0.5*(D187+SUMPRODUCT(($B$1461:$B$1491=$J187)*1,D$1461:D$1491)))</f>
        <v>0.78075881519061596</v>
      </c>
      <c r="M187" s="2" cm="1">
        <f t="array" ref="M187">IF(E187="","",0.5*(E187+SUMPRODUCT(($B$1461:$B$1491=$J187)*1,E$1461:E$1491)))</f>
        <v>0.84454831048206302</v>
      </c>
      <c r="N187" s="2" cm="1">
        <f t="array" ref="N187">IF(F187="","",0.5*(F187+SUMPRODUCT(($B$1461:$B$1491=$J187)*1,F$1461:F$1491)))</f>
        <v>0.82506352263502802</v>
      </c>
      <c r="O187" s="2" cm="1">
        <f t="array" ref="O187">IF(G187="","",0.5*(G187+SUMPRODUCT(($B$1461:$B$1491=$J187)*1,G$1461:G$1491)))</f>
        <v>0.85663669909405504</v>
      </c>
    </row>
    <row r="188" spans="1:15" x14ac:dyDescent="0.55000000000000004">
      <c r="A188" s="3">
        <v>6</v>
      </c>
      <c r="B188" s="3">
        <v>30</v>
      </c>
      <c r="C188" s="2">
        <f>IF(logVir!C188="","",労働コスト!C188/SUM(資本サービス!C188,労働コスト!C188))</f>
        <v>0.88873939996619955</v>
      </c>
      <c r="D188" s="2">
        <f>IF(logVir!D188="","",労働コスト!D188/SUM(資本サービス!D188,労働コスト!D188))</f>
        <v>0.93000213950374311</v>
      </c>
      <c r="E188" s="2">
        <f>IF(logVir!E188="","",労働コスト!E188/SUM(資本サービス!E188,労働コスト!E188))</f>
        <v>0.9305809565897154</v>
      </c>
      <c r="F188" s="2">
        <f>IF(logVir!F188="","",労働コスト!F188/SUM(資本サービス!F188,労働コスト!F188))</f>
        <v>0.93619670558395129</v>
      </c>
      <c r="G188" s="2">
        <f>IF(logVir!G188="","",労働コスト!G188/SUM(資本サービス!G188,労働コスト!G188))</f>
        <v>0.94954329867227805</v>
      </c>
      <c r="I188" s="3">
        <v>6</v>
      </c>
      <c r="J188" s="3">
        <v>30</v>
      </c>
      <c r="K188" s="2" cm="1">
        <f t="array" ref="K188">IF(C188="","",0.5*(C188+SUMPRODUCT(($B$1461:$B$1491=$J188)*1,C$1461:C$1491)))</f>
        <v>0.87716484134040207</v>
      </c>
      <c r="L188" s="2" cm="1">
        <f t="array" ref="L188">IF(D188="","",0.5*(D188+SUMPRODUCT(($B$1461:$B$1491=$J188)*1,D$1461:D$1491)))</f>
        <v>0.9083605588314243</v>
      </c>
      <c r="M188" s="2" cm="1">
        <f t="array" ref="M188">IF(E188="","",0.5*(E188+SUMPRODUCT(($B$1461:$B$1491=$J188)*1,E$1461:E$1491)))</f>
        <v>0.91406279430084636</v>
      </c>
      <c r="N188" s="2" cm="1">
        <f t="array" ref="N188">IF(F188="","",0.5*(F188+SUMPRODUCT(($B$1461:$B$1491=$J188)*1,F$1461:F$1491)))</f>
        <v>0.91895262036445935</v>
      </c>
      <c r="O188" s="2" cm="1">
        <f t="array" ref="O188">IF(G188="","",0.5*(G188+SUMPRODUCT(($B$1461:$B$1491=$J188)*1,G$1461:G$1491)))</f>
        <v>0.93189827241708567</v>
      </c>
    </row>
    <row r="189" spans="1:15" x14ac:dyDescent="0.55000000000000004">
      <c r="A189" s="3">
        <v>6</v>
      </c>
      <c r="B189" s="3">
        <v>31</v>
      </c>
      <c r="C189" s="2">
        <f>IF(logVir!C189="","",労働コスト!C189/SUM(資本サービス!C189,労働コスト!C189))</f>
        <v>0.79402800919999228</v>
      </c>
      <c r="D189" s="2">
        <f>IF(logVir!D189="","",労働コスト!D189/SUM(資本サービス!D189,労働コスト!D189))</f>
        <v>0.73182191270473906</v>
      </c>
      <c r="E189" s="2">
        <f>IF(logVir!E189="","",労働コスト!E189/SUM(資本サービス!E189,労働コスト!E189))</f>
        <v>0.77663402755036404</v>
      </c>
      <c r="F189" s="2">
        <f>IF(logVir!F189="","",労働コスト!F189/SUM(資本サービス!F189,労働コスト!F189))</f>
        <v>0.78808183818770183</v>
      </c>
      <c r="G189" s="2">
        <f>IF(logVir!G189="","",労働コスト!G189/SUM(資本サービス!G189,労働コスト!G189))</f>
        <v>0.82338004819130794</v>
      </c>
      <c r="I189" s="3">
        <v>6</v>
      </c>
      <c r="J189" s="3">
        <v>31</v>
      </c>
      <c r="K189" s="2" cm="1">
        <f t="array" ref="K189">IF(C189="","",0.5*(C189+SUMPRODUCT(($B$1461:$B$1491=$J189)*1,C$1461:C$1491)))</f>
        <v>0.78152685591711468</v>
      </c>
      <c r="L189" s="2" cm="1">
        <f t="array" ref="L189">IF(D189="","",0.5*(D189+SUMPRODUCT(($B$1461:$B$1491=$J189)*1,D$1461:D$1491)))</f>
        <v>0.74373902464423214</v>
      </c>
      <c r="M189" s="2" cm="1">
        <f t="array" ref="M189">IF(E189="","",0.5*(E189+SUMPRODUCT(($B$1461:$B$1491=$J189)*1,E$1461:E$1491)))</f>
        <v>0.78095423996320035</v>
      </c>
      <c r="N189" s="2" cm="1">
        <f t="array" ref="N189">IF(F189="","",0.5*(F189+SUMPRODUCT(($B$1461:$B$1491=$J189)*1,F$1461:F$1491)))</f>
        <v>0.79093780772081534</v>
      </c>
      <c r="O189" s="2" cm="1">
        <f t="array" ref="O189">IF(G189="","",0.5*(G189+SUMPRODUCT(($B$1461:$B$1491=$J189)*1,G$1461:G$1491)))</f>
        <v>0.81147168192605523</v>
      </c>
    </row>
    <row r="190" spans="1:15" x14ac:dyDescent="0.55000000000000004">
      <c r="A190" s="3">
        <v>7</v>
      </c>
      <c r="B190" s="3">
        <v>1</v>
      </c>
      <c r="C190" s="2">
        <f>IF(logVir!C190="","",労働コスト!C190/SUM(資本サービス!C190,労働コスト!C190))</f>
        <v>0.55403570178985095</v>
      </c>
      <c r="D190" s="2">
        <f>IF(logVir!D190="","",労働コスト!D190/SUM(資本サービス!D190,労働コスト!D190))</f>
        <v>0.71264668149126531</v>
      </c>
      <c r="E190" s="2">
        <f>IF(logVir!E190="","",労働コスト!E190/SUM(資本サービス!E190,労働コスト!E190))</f>
        <v>0.7641105437163962</v>
      </c>
      <c r="F190" s="2">
        <f>IF(logVir!F190="","",労働コスト!F190/SUM(資本サービス!F190,労働コスト!F190))</f>
        <v>0.76604148460919008</v>
      </c>
      <c r="G190" s="2">
        <f>IF(logVir!G190="","",労働コスト!G190/SUM(資本サービス!G190,労働コスト!G190))</f>
        <v>0.81268276059197775</v>
      </c>
      <c r="I190" s="3">
        <v>7</v>
      </c>
      <c r="J190" s="3">
        <v>1</v>
      </c>
      <c r="K190" s="2" cm="1">
        <f t="array" ref="K190">IF(C190="","",0.5*(C190+SUMPRODUCT(($B$1461:$B$1491=$J190)*1,C$1461:C$1491)))</f>
        <v>0.53908622591422473</v>
      </c>
      <c r="L190" s="2" cm="1">
        <f t="array" ref="L190">IF(D190="","",0.5*(D190+SUMPRODUCT(($B$1461:$B$1491=$J190)*1,D$1461:D$1491)))</f>
        <v>0.68090512837247452</v>
      </c>
      <c r="M190" s="2" cm="1">
        <f t="array" ref="M190">IF(E190="","",0.5*(E190+SUMPRODUCT(($B$1461:$B$1491=$J190)*1,E$1461:E$1491)))</f>
        <v>0.71293966477759563</v>
      </c>
      <c r="N190" s="2" cm="1">
        <f t="array" ref="N190">IF(F190="","",0.5*(F190+SUMPRODUCT(($B$1461:$B$1491=$J190)*1,F$1461:F$1491)))</f>
        <v>0.71184149494389692</v>
      </c>
      <c r="O190" s="2" cm="1">
        <f t="array" ref="O190">IF(G190="","",0.5*(G190+SUMPRODUCT(($B$1461:$B$1491=$J190)*1,G$1461:G$1491)))</f>
        <v>0.74662368605234986</v>
      </c>
    </row>
    <row r="191" spans="1:15" x14ac:dyDescent="0.55000000000000004">
      <c r="A191" s="3">
        <v>7</v>
      </c>
      <c r="B191" s="3">
        <v>2</v>
      </c>
      <c r="C191" s="2">
        <f>IF(logVir!C191="","",労働コスト!C191/SUM(資本サービス!C191,労働コスト!C191))</f>
        <v>0.55006316440828873</v>
      </c>
      <c r="D191" s="2">
        <f>IF(logVir!D191="","",労働コスト!D191/SUM(資本サービス!D191,労働コスト!D191))</f>
        <v>0.71531729971814506</v>
      </c>
      <c r="E191" s="2">
        <f>IF(logVir!E191="","",労働コスト!E191/SUM(資本サービス!E191,労働コスト!E191))</f>
        <v>0.6251451757598192</v>
      </c>
      <c r="F191" s="2">
        <f>IF(logVir!F191="","",労働コスト!F191/SUM(資本サービス!F191,労働コスト!F191))</f>
        <v>0.62020635721693795</v>
      </c>
      <c r="G191" s="2">
        <f>IF(logVir!G191="","",労働コスト!G191/SUM(資本サービス!G191,労働コスト!G191))</f>
        <v>0.66444593935199758</v>
      </c>
      <c r="I191" s="3">
        <v>7</v>
      </c>
      <c r="J191" s="3">
        <v>2</v>
      </c>
      <c r="K191" s="2" cm="1">
        <f t="array" ref="K191">IF(C191="","",0.5*(C191+SUMPRODUCT(($B$1461:$B$1491=$J191)*1,C$1461:C$1491)))</f>
        <v>0.53730834852187326</v>
      </c>
      <c r="L191" s="2" cm="1">
        <f t="array" ref="L191">IF(D191="","",0.5*(D191+SUMPRODUCT(($B$1461:$B$1491=$J191)*1,D$1461:D$1491)))</f>
        <v>0.65396766649418914</v>
      </c>
      <c r="M191" s="2" cm="1">
        <f t="array" ref="M191">IF(E191="","",0.5*(E191+SUMPRODUCT(($B$1461:$B$1491=$J191)*1,E$1461:E$1491)))</f>
        <v>0.57172028536840536</v>
      </c>
      <c r="N191" s="2" cm="1">
        <f t="array" ref="N191">IF(F191="","",0.5*(F191+SUMPRODUCT(($B$1461:$B$1491=$J191)*1,F$1461:F$1491)))</f>
        <v>0.56809689118867723</v>
      </c>
      <c r="O191" s="2" cm="1">
        <f t="array" ref="O191">IF(G191="","",0.5*(G191+SUMPRODUCT(($B$1461:$B$1491=$J191)*1,G$1461:G$1491)))</f>
        <v>0.62877044193711873</v>
      </c>
    </row>
    <row r="192" spans="1:15" x14ac:dyDescent="0.55000000000000004">
      <c r="A192" s="3">
        <v>7</v>
      </c>
      <c r="B192" s="3">
        <v>3</v>
      </c>
      <c r="C192" s="2">
        <f>IF(logVir!C192="","",労働コスト!C192/SUM(資本サービス!C192,労働コスト!C192))</f>
        <v>0.63181609931360405</v>
      </c>
      <c r="D192" s="2">
        <f>IF(logVir!D192="","",労働コスト!D192/SUM(資本サービス!D192,労働コスト!D192))</f>
        <v>0.67244252340293476</v>
      </c>
      <c r="E192" s="2">
        <f>IF(logVir!E192="","",労働コスト!E192/SUM(資本サービス!E192,労働コスト!E192))</f>
        <v>0.70256534554590111</v>
      </c>
      <c r="F192" s="2">
        <f>IF(logVir!F192="","",労働コスト!F192/SUM(資本サービス!F192,労働コスト!F192))</f>
        <v>0.68792682331337551</v>
      </c>
      <c r="G192" s="2">
        <f>IF(logVir!G192="","",労働コスト!G192/SUM(資本サービス!G192,労働コスト!G192))</f>
        <v>0.7466181510752653</v>
      </c>
      <c r="I192" s="3">
        <v>7</v>
      </c>
      <c r="J192" s="3">
        <v>3</v>
      </c>
      <c r="K192" s="2" cm="1">
        <f t="array" ref="K192">IF(C192="","",0.5*(C192+SUMPRODUCT(($B$1461:$B$1491=$J192)*1,C$1461:C$1491)))</f>
        <v>0.66459207355879735</v>
      </c>
      <c r="L192" s="2" cm="1">
        <f t="array" ref="L192">IF(D192="","",0.5*(D192+SUMPRODUCT(($B$1461:$B$1491=$J192)*1,D$1461:D$1491)))</f>
        <v>0.70243183741973358</v>
      </c>
      <c r="M192" s="2" cm="1">
        <f t="array" ref="M192">IF(E192="","",0.5*(E192+SUMPRODUCT(($B$1461:$B$1491=$J192)*1,E$1461:E$1491)))</f>
        <v>0.72557206921853967</v>
      </c>
      <c r="N192" s="2" cm="1">
        <f t="array" ref="N192">IF(F192="","",0.5*(F192+SUMPRODUCT(($B$1461:$B$1491=$J192)*1,F$1461:F$1491)))</f>
        <v>0.71738854544945874</v>
      </c>
      <c r="O192" s="2" cm="1">
        <f t="array" ref="O192">IF(G192="","",0.5*(G192+SUMPRODUCT(($B$1461:$B$1491=$J192)*1,G$1461:G$1491)))</f>
        <v>0.76315409252679756</v>
      </c>
    </row>
    <row r="193" spans="1:15" x14ac:dyDescent="0.55000000000000004">
      <c r="A193" s="3">
        <v>7</v>
      </c>
      <c r="B193" s="3">
        <v>4</v>
      </c>
      <c r="C193" s="2">
        <f>IF(logVir!C193="","",労働コスト!C193/SUM(資本サービス!C193,労働コスト!C193))</f>
        <v>0.90689434671433855</v>
      </c>
      <c r="D193" s="2">
        <f>IF(logVir!D193="","",労働コスト!D193/SUM(資本サービス!D193,労働コスト!D193))</f>
        <v>0.8914723408209857</v>
      </c>
      <c r="E193" s="2">
        <f>IF(logVir!E193="","",労働コスト!E193/SUM(資本サービス!E193,労働コスト!E193))</f>
        <v>0.87567509748978989</v>
      </c>
      <c r="F193" s="2">
        <f>IF(logVir!F193="","",労働コスト!F193/SUM(資本サービス!F193,労働コスト!F193))</f>
        <v>0.86197049112120938</v>
      </c>
      <c r="G193" s="2">
        <f>IF(logVir!G193="","",労働コスト!G193/SUM(資本サービス!G193,労働コスト!G193))</f>
        <v>0.87595534810323017</v>
      </c>
      <c r="I193" s="3">
        <v>7</v>
      </c>
      <c r="J193" s="3">
        <v>4</v>
      </c>
      <c r="K193" s="2" cm="1">
        <f t="array" ref="K193">IF(C193="","",0.5*(C193+SUMPRODUCT(($B$1461:$B$1491=$J193)*1,C$1461:C$1491)))</f>
        <v>0.83436807075010755</v>
      </c>
      <c r="L193" s="2" cm="1">
        <f t="array" ref="L193">IF(D193="","",0.5*(D193+SUMPRODUCT(($B$1461:$B$1491=$J193)*1,D$1461:D$1491)))</f>
        <v>0.81503938676752985</v>
      </c>
      <c r="M193" s="2" cm="1">
        <f t="array" ref="M193">IF(E193="","",0.5*(E193+SUMPRODUCT(($B$1461:$B$1491=$J193)*1,E$1461:E$1491)))</f>
        <v>0.81481023821626442</v>
      </c>
      <c r="N193" s="2" cm="1">
        <f t="array" ref="N193">IF(F193="","",0.5*(F193+SUMPRODUCT(($B$1461:$B$1491=$J193)*1,F$1461:F$1491)))</f>
        <v>0.80462481423836363</v>
      </c>
      <c r="O193" s="2" cm="1">
        <f t="array" ref="O193">IF(G193="","",0.5*(G193+SUMPRODUCT(($B$1461:$B$1491=$J193)*1,G$1461:G$1491)))</f>
        <v>0.8230154043062321</v>
      </c>
    </row>
    <row r="194" spans="1:15" x14ac:dyDescent="0.55000000000000004">
      <c r="A194" s="3">
        <v>7</v>
      </c>
      <c r="B194" s="3">
        <v>5</v>
      </c>
      <c r="C194" s="2">
        <f>IF(logVir!C194="","",労働コスト!C194/SUM(資本サービス!C194,労働コスト!C194))</f>
        <v>0.61869441969064221</v>
      </c>
      <c r="D194" s="2">
        <f>IF(logVir!D194="","",労働コスト!D194/SUM(資本サービス!D194,労働コスト!D194))</f>
        <v>0.60894131959563735</v>
      </c>
      <c r="E194" s="2">
        <f>IF(logVir!E194="","",労働コスト!E194/SUM(資本サービス!E194,労働コスト!E194))</f>
        <v>0.63165553604515501</v>
      </c>
      <c r="F194" s="2">
        <f>IF(logVir!F194="","",労働コスト!F194/SUM(資本サービス!F194,労働コスト!F194))</f>
        <v>0.66004262340555231</v>
      </c>
      <c r="G194" s="2">
        <f>IF(logVir!G194="","",労働コスト!G194/SUM(資本サービス!G194,労働コスト!G194))</f>
        <v>0.68406144361935117</v>
      </c>
      <c r="I194" s="3">
        <v>7</v>
      </c>
      <c r="J194" s="3">
        <v>5</v>
      </c>
      <c r="K194" s="2" cm="1">
        <f t="array" ref="K194">IF(C194="","",0.5*(C194+SUMPRODUCT(($B$1461:$B$1491=$J194)*1,C$1461:C$1491)))</f>
        <v>0.63181824887778348</v>
      </c>
      <c r="L194" s="2" cm="1">
        <f t="array" ref="L194">IF(D194="","",0.5*(D194+SUMPRODUCT(($B$1461:$B$1491=$J194)*1,D$1461:D$1491)))</f>
        <v>0.64381360927847187</v>
      </c>
      <c r="M194" s="2" cm="1">
        <f t="array" ref="M194">IF(E194="","",0.5*(E194+SUMPRODUCT(($B$1461:$B$1491=$J194)*1,E$1461:E$1491)))</f>
        <v>0.6679614953186046</v>
      </c>
      <c r="N194" s="2" cm="1">
        <f t="array" ref="N194">IF(F194="","",0.5*(F194+SUMPRODUCT(($B$1461:$B$1491=$J194)*1,F$1461:F$1491)))</f>
        <v>0.68565208623998597</v>
      </c>
      <c r="O194" s="2" cm="1">
        <f t="array" ref="O194">IF(G194="","",0.5*(G194+SUMPRODUCT(($B$1461:$B$1491=$J194)*1,G$1461:G$1491)))</f>
        <v>0.70906271611138272</v>
      </c>
    </row>
    <row r="195" spans="1:15" x14ac:dyDescent="0.55000000000000004">
      <c r="A195" s="3">
        <v>7</v>
      </c>
      <c r="B195" s="3">
        <v>6</v>
      </c>
      <c r="C195" s="2">
        <f>IF(logVir!C195="","",労働コスト!C195/SUM(資本サービス!C195,労働コスト!C195))</f>
        <v>0.38604444588337716</v>
      </c>
      <c r="D195" s="2">
        <f>IF(logVir!D195="","",労働コスト!D195/SUM(資本サービス!D195,労働コスト!D195))</f>
        <v>0.42076505047492357</v>
      </c>
      <c r="E195" s="2">
        <f>IF(logVir!E195="","",労働コスト!E195/SUM(資本サービス!E195,労働コスト!E195))</f>
        <v>0.39930842278424905</v>
      </c>
      <c r="F195" s="2">
        <f>IF(logVir!F195="","",労働コスト!F195/SUM(資本サービス!F195,労働コスト!F195))</f>
        <v>0.3903486046910728</v>
      </c>
      <c r="G195" s="2">
        <f>IF(logVir!G195="","",労働コスト!G195/SUM(資本サービス!G195,労働コスト!G195))</f>
        <v>0.44210285819533673</v>
      </c>
      <c r="I195" s="3">
        <v>7</v>
      </c>
      <c r="J195" s="3">
        <v>6</v>
      </c>
      <c r="K195" s="2" cm="1">
        <f t="array" ref="K195">IF(C195="","",0.5*(C195+SUMPRODUCT(($B$1461:$B$1491=$J195)*1,C$1461:C$1491)))</f>
        <v>0.38337709014773236</v>
      </c>
      <c r="L195" s="2" cm="1">
        <f t="array" ref="L195">IF(D195="","",0.5*(D195+SUMPRODUCT(($B$1461:$B$1491=$J195)*1,D$1461:D$1491)))</f>
        <v>0.41741473241035787</v>
      </c>
      <c r="M195" s="2" cm="1">
        <f t="array" ref="M195">IF(E195="","",0.5*(E195+SUMPRODUCT(($B$1461:$B$1491=$J195)*1,E$1461:E$1491)))</f>
        <v>0.40539387947400168</v>
      </c>
      <c r="N195" s="2" cm="1">
        <f t="array" ref="N195">IF(F195="","",0.5*(F195+SUMPRODUCT(($B$1461:$B$1491=$J195)*1,F$1461:F$1491)))</f>
        <v>0.39620030826780228</v>
      </c>
      <c r="O195" s="2" cm="1">
        <f t="array" ref="O195">IF(G195="","",0.5*(G195+SUMPRODUCT(($B$1461:$B$1491=$J195)*1,G$1461:G$1491)))</f>
        <v>0.43962731323637877</v>
      </c>
    </row>
    <row r="196" spans="1:15" x14ac:dyDescent="0.55000000000000004">
      <c r="A196" s="3">
        <v>7</v>
      </c>
      <c r="B196" s="3">
        <v>7</v>
      </c>
      <c r="C196" s="2">
        <f>IF(logVir!C196="","",労働コスト!C196/SUM(資本サービス!C196,労働コスト!C196))</f>
        <v>0.65459765870605158</v>
      </c>
      <c r="D196" s="2">
        <f>IF(logVir!D196="","",労働コスト!D196/SUM(資本サービス!D196,労働コスト!D196))</f>
        <v>0.72322204827100967</v>
      </c>
      <c r="E196" s="2">
        <f>IF(logVir!E196="","",労働コスト!E196/SUM(資本サービス!E196,労働コスト!E196))</f>
        <v>0.70933798531889292</v>
      </c>
      <c r="F196" s="2">
        <f>IF(logVir!F196="","",労働コスト!F196/SUM(資本サービス!F196,労働コスト!F196))</f>
        <v>0.70439820393139796</v>
      </c>
      <c r="G196" s="2">
        <f>IF(logVir!G196="","",労働コスト!G196/SUM(資本サービス!G196,労働コスト!G196))</f>
        <v>0.71846621398103938</v>
      </c>
      <c r="I196" s="3">
        <v>7</v>
      </c>
      <c r="J196" s="3">
        <v>7</v>
      </c>
      <c r="K196" s="2" cm="1">
        <f t="array" ref="K196">IF(C196="","",0.5*(C196+SUMPRODUCT(($B$1461:$B$1491=$J196)*1,C$1461:C$1491)))</f>
        <v>0.63722564700888318</v>
      </c>
      <c r="L196" s="2" cm="1">
        <f t="array" ref="L196">IF(D196="","",0.5*(D196+SUMPRODUCT(($B$1461:$B$1491=$J196)*1,D$1461:D$1491)))</f>
        <v>0.69302359651651524</v>
      </c>
      <c r="M196" s="2" cm="1">
        <f t="array" ref="M196">IF(E196="","",0.5*(E196+SUMPRODUCT(($B$1461:$B$1491=$J196)*1,E$1461:E$1491)))</f>
        <v>0.69311035368702978</v>
      </c>
      <c r="N196" s="2" cm="1">
        <f t="array" ref="N196">IF(F196="","",0.5*(F196+SUMPRODUCT(($B$1461:$B$1491=$J196)*1,F$1461:F$1491)))</f>
        <v>0.69077836503590129</v>
      </c>
      <c r="O196" s="2" cm="1">
        <f t="array" ref="O196">IF(G196="","",0.5*(G196+SUMPRODUCT(($B$1461:$B$1491=$J196)*1,G$1461:G$1491)))</f>
        <v>0.71087555400384939</v>
      </c>
    </row>
    <row r="197" spans="1:15" x14ac:dyDescent="0.55000000000000004">
      <c r="A197" s="3">
        <v>7</v>
      </c>
      <c r="B197" s="3">
        <v>8</v>
      </c>
      <c r="C197" s="2">
        <f>IF(logVir!C197="","",労働コスト!C197/SUM(資本サービス!C197,労働コスト!C197))</f>
        <v>0.58485669873538493</v>
      </c>
      <c r="D197" s="2">
        <f>IF(logVir!D197="","",労働コスト!D197/SUM(資本サービス!D197,労働コスト!D197))</f>
        <v>0.60363016178353734</v>
      </c>
      <c r="E197" s="2">
        <f>IF(logVir!E197="","",労働コスト!E197/SUM(資本サービス!E197,労働コスト!E197))</f>
        <v>0.61768940493544211</v>
      </c>
      <c r="F197" s="2">
        <f>IF(logVir!F197="","",労働コスト!F197/SUM(資本サービス!F197,労働コスト!F197))</f>
        <v>0.60187871909046464</v>
      </c>
      <c r="G197" s="2">
        <f>IF(logVir!G197="","",労働コスト!G197/SUM(資本サービス!G197,労働コスト!G197))</f>
        <v>0.65619547629833119</v>
      </c>
      <c r="I197" s="3">
        <v>7</v>
      </c>
      <c r="J197" s="3">
        <v>8</v>
      </c>
      <c r="K197" s="2" cm="1">
        <f t="array" ref="K197">IF(C197="","",0.5*(C197+SUMPRODUCT(($B$1461:$B$1491=$J197)*1,C$1461:C$1491)))</f>
        <v>0.5673433856214154</v>
      </c>
      <c r="L197" s="2" cm="1">
        <f t="array" ref="L197">IF(D197="","",0.5*(D197+SUMPRODUCT(($B$1461:$B$1491=$J197)*1,D$1461:D$1491)))</f>
        <v>0.60126498405196649</v>
      </c>
      <c r="M197" s="2" cm="1">
        <f t="array" ref="M197">IF(E197="","",0.5*(E197+SUMPRODUCT(($B$1461:$B$1491=$J197)*1,E$1461:E$1491)))</f>
        <v>0.60853681489518796</v>
      </c>
      <c r="N197" s="2" cm="1">
        <f t="array" ref="N197">IF(F197="","",0.5*(F197+SUMPRODUCT(($B$1461:$B$1491=$J197)*1,F$1461:F$1491)))</f>
        <v>0.59611090203095018</v>
      </c>
      <c r="O197" s="2" cm="1">
        <f t="array" ref="O197">IF(G197="","",0.5*(G197+SUMPRODUCT(($B$1461:$B$1491=$J197)*1,G$1461:G$1491)))</f>
        <v>0.63754301935972868</v>
      </c>
    </row>
    <row r="198" spans="1:15" x14ac:dyDescent="0.55000000000000004">
      <c r="A198" s="3">
        <v>7</v>
      </c>
      <c r="B198" s="3">
        <v>9</v>
      </c>
      <c r="C198" s="2">
        <f>IF(logVir!C198="","",労働コスト!C198/SUM(資本サービス!C198,労働コスト!C198))</f>
        <v>0.71446427274341906</v>
      </c>
      <c r="D198" s="2">
        <f>IF(logVir!D198="","",労働コスト!D198/SUM(資本サービス!D198,労働コスト!D198))</f>
        <v>0.75755037159794092</v>
      </c>
      <c r="E198" s="2">
        <f>IF(logVir!E198="","",労働コスト!E198/SUM(資本サービス!E198,労働コスト!E198))</f>
        <v>0.78941819229624033</v>
      </c>
      <c r="F198" s="2">
        <f>IF(logVir!F198="","",労働コスト!F198/SUM(資本サービス!F198,労働コスト!F198))</f>
        <v>0.79488580587681201</v>
      </c>
      <c r="G198" s="2">
        <f>IF(logVir!G198="","",労働コスト!G198/SUM(資本サービス!G198,労働コスト!G198))</f>
        <v>0.83731885202518075</v>
      </c>
      <c r="I198" s="3">
        <v>7</v>
      </c>
      <c r="J198" s="3">
        <v>9</v>
      </c>
      <c r="K198" s="2" cm="1">
        <f t="array" ref="K198">IF(C198="","",0.5*(C198+SUMPRODUCT(($B$1461:$B$1491=$J198)*1,C$1461:C$1491)))</f>
        <v>0.75523857591369892</v>
      </c>
      <c r="L198" s="2" cm="1">
        <f t="array" ref="L198">IF(D198="","",0.5*(D198+SUMPRODUCT(($B$1461:$B$1491=$J198)*1,D$1461:D$1491)))</f>
        <v>0.78233880430027569</v>
      </c>
      <c r="M198" s="2" cm="1">
        <f t="array" ref="M198">IF(E198="","",0.5*(E198+SUMPRODUCT(($B$1461:$B$1491=$J198)*1,E$1461:E$1491)))</f>
        <v>0.81128132112138474</v>
      </c>
      <c r="N198" s="2" cm="1">
        <f t="array" ref="N198">IF(F198="","",0.5*(F198+SUMPRODUCT(($B$1461:$B$1491=$J198)*1,F$1461:F$1491)))</f>
        <v>0.81538167964115293</v>
      </c>
      <c r="O198" s="2" cm="1">
        <f t="array" ref="O198">IF(G198="","",0.5*(G198+SUMPRODUCT(($B$1461:$B$1491=$J198)*1,G$1461:G$1491)))</f>
        <v>0.84747742865265974</v>
      </c>
    </row>
    <row r="199" spans="1:15" x14ac:dyDescent="0.55000000000000004">
      <c r="A199" s="3">
        <v>7</v>
      </c>
      <c r="B199" s="3">
        <v>10</v>
      </c>
      <c r="C199" s="2">
        <f>IF(logVir!C199="","",労働コスト!C199/SUM(資本サービス!C199,労働コスト!C199))</f>
        <v>0.74578444892085127</v>
      </c>
      <c r="D199" s="2">
        <f>IF(logVir!D199="","",労働コスト!D199/SUM(資本サービス!D199,労働コスト!D199))</f>
        <v>0.74102467252512572</v>
      </c>
      <c r="E199" s="2">
        <f>IF(logVir!E199="","",労働コスト!E199/SUM(資本サービス!E199,労働コスト!E199))</f>
        <v>0.7494519999799345</v>
      </c>
      <c r="F199" s="2">
        <f>IF(logVir!F199="","",労働コスト!F199/SUM(資本サービス!F199,労働コスト!F199))</f>
        <v>0.74386865179892758</v>
      </c>
      <c r="G199" s="2">
        <f>IF(logVir!G199="","",労働コスト!G199/SUM(資本サービス!G199,労働コスト!G199))</f>
        <v>0.79313569819150498</v>
      </c>
      <c r="I199" s="3">
        <v>7</v>
      </c>
      <c r="J199" s="3">
        <v>10</v>
      </c>
      <c r="K199" s="2" cm="1">
        <f t="array" ref="K199">IF(C199="","",0.5*(C199+SUMPRODUCT(($B$1461:$B$1491=$J199)*1,C$1461:C$1491)))</f>
        <v>0.68614665660027252</v>
      </c>
      <c r="L199" s="2" cm="1">
        <f t="array" ref="L199">IF(D199="","",0.5*(D199+SUMPRODUCT(($B$1461:$B$1491=$J199)*1,D$1461:D$1491)))</f>
        <v>0.69196110287713553</v>
      </c>
      <c r="M199" s="2" cm="1">
        <f t="array" ref="M199">IF(E199="","",0.5*(E199+SUMPRODUCT(($B$1461:$B$1491=$J199)*1,E$1461:E$1491)))</f>
        <v>0.7144672978174057</v>
      </c>
      <c r="N199" s="2" cm="1">
        <f t="array" ref="N199">IF(F199="","",0.5*(F199+SUMPRODUCT(($B$1461:$B$1491=$J199)*1,F$1461:F$1491)))</f>
        <v>0.71152250525250982</v>
      </c>
      <c r="O199" s="2" cm="1">
        <f t="array" ref="O199">IF(G199="","",0.5*(G199+SUMPRODUCT(($B$1461:$B$1491=$J199)*1,G$1461:G$1491)))</f>
        <v>0.75409160028921485</v>
      </c>
    </row>
    <row r="200" spans="1:15" x14ac:dyDescent="0.55000000000000004">
      <c r="A200" s="3">
        <v>7</v>
      </c>
      <c r="B200" s="3">
        <v>11</v>
      </c>
      <c r="C200" s="2">
        <f>IF(logVir!C200="","",労働コスト!C200/SUM(資本サービス!C200,労働コスト!C200))</f>
        <v>0.5995918956847277</v>
      </c>
      <c r="D200" s="2">
        <f>IF(logVir!D200="","",労働コスト!D200/SUM(資本サービス!D200,労働コスト!D200))</f>
        <v>0.61682901493520326</v>
      </c>
      <c r="E200" s="2">
        <f>IF(logVir!E200="","",労働コスト!E200/SUM(資本サービス!E200,労働コスト!E200))</f>
        <v>0.57937687704333096</v>
      </c>
      <c r="F200" s="2">
        <f>IF(logVir!F200="","",労働コスト!F200/SUM(資本サービス!F200,労働コスト!F200))</f>
        <v>0.57532354284996967</v>
      </c>
      <c r="G200" s="2">
        <f>IF(logVir!G200="","",労働コスト!G200/SUM(資本サービス!G200,労働コスト!G200))</f>
        <v>0.59871386548964967</v>
      </c>
      <c r="I200" s="3">
        <v>7</v>
      </c>
      <c r="J200" s="3">
        <v>11</v>
      </c>
      <c r="K200" s="2" cm="1">
        <f t="array" ref="K200">IF(C200="","",0.5*(C200+SUMPRODUCT(($B$1461:$B$1491=$J200)*1,C$1461:C$1491)))</f>
        <v>0.58221131308985519</v>
      </c>
      <c r="L200" s="2" cm="1">
        <f t="array" ref="L200">IF(D200="","",0.5*(D200+SUMPRODUCT(($B$1461:$B$1491=$J200)*1,D$1461:D$1491)))</f>
        <v>0.59241147784287362</v>
      </c>
      <c r="M200" s="2" cm="1">
        <f t="array" ref="M200">IF(E200="","",0.5*(E200+SUMPRODUCT(($B$1461:$B$1491=$J200)*1,E$1461:E$1491)))</f>
        <v>0.57991851240664882</v>
      </c>
      <c r="N200" s="2" cm="1">
        <f t="array" ref="N200">IF(F200="","",0.5*(F200+SUMPRODUCT(($B$1461:$B$1491=$J200)*1,F$1461:F$1491)))</f>
        <v>0.57399747301752169</v>
      </c>
      <c r="O200" s="2" cm="1">
        <f t="array" ref="O200">IF(G200="","",0.5*(G200+SUMPRODUCT(($B$1461:$B$1491=$J200)*1,G$1461:G$1491)))</f>
        <v>0.59632909513068211</v>
      </c>
    </row>
    <row r="201" spans="1:15" x14ac:dyDescent="0.55000000000000004">
      <c r="A201" s="3">
        <v>7</v>
      </c>
      <c r="B201" s="3">
        <v>12</v>
      </c>
      <c r="C201" s="2">
        <f>IF(logVir!C201="","",労働コスト!C201/SUM(資本サービス!C201,労働コスト!C201))</f>
        <v>0.42694326769720981</v>
      </c>
      <c r="D201" s="2">
        <f>IF(logVir!D201="","",労働コスト!D201/SUM(資本サービス!D201,労働コスト!D201))</f>
        <v>0.4403752176890055</v>
      </c>
      <c r="E201" s="2">
        <f>IF(logVir!E201="","",労働コスト!E201/SUM(資本サービス!E201,労働コスト!E201))</f>
        <v>0.46925829610573727</v>
      </c>
      <c r="F201" s="2">
        <f>IF(logVir!F201="","",労働コスト!F201/SUM(資本サービス!F201,労働コスト!F201))</f>
        <v>0.47071957366829603</v>
      </c>
      <c r="G201" s="2">
        <f>IF(logVir!G201="","",労働コスト!G201/SUM(資本サービス!G201,労働コスト!G201))</f>
        <v>0.53407472470953921</v>
      </c>
      <c r="I201" s="3">
        <v>7</v>
      </c>
      <c r="J201" s="3">
        <v>12</v>
      </c>
      <c r="K201" s="2" cm="1">
        <f t="array" ref="K201">IF(C201="","",0.5*(C201+SUMPRODUCT(($B$1461:$B$1491=$J201)*1,C$1461:C$1491)))</f>
        <v>0.45786419074335927</v>
      </c>
      <c r="L201" s="2" cm="1">
        <f t="array" ref="L201">IF(D201="","",0.5*(D201+SUMPRODUCT(($B$1461:$B$1491=$J201)*1,D$1461:D$1491)))</f>
        <v>0.47669352232721018</v>
      </c>
      <c r="M201" s="2" cm="1">
        <f t="array" ref="M201">IF(E201="","",0.5*(E201+SUMPRODUCT(($B$1461:$B$1491=$J201)*1,E$1461:E$1491)))</f>
        <v>0.49171848507983373</v>
      </c>
      <c r="N201" s="2" cm="1">
        <f t="array" ref="N201">IF(F201="","",0.5*(F201+SUMPRODUCT(($B$1461:$B$1491=$J201)*1,F$1461:F$1491)))</f>
        <v>0.49473453444141413</v>
      </c>
      <c r="O201" s="2" cm="1">
        <f t="array" ref="O201">IF(G201="","",0.5*(G201+SUMPRODUCT(($B$1461:$B$1491=$J201)*1,G$1461:G$1491)))</f>
        <v>0.54803620641653694</v>
      </c>
    </row>
    <row r="202" spans="1:15" x14ac:dyDescent="0.55000000000000004">
      <c r="A202" s="3">
        <v>7</v>
      </c>
      <c r="B202" s="3">
        <v>13</v>
      </c>
      <c r="C202" s="2">
        <f>IF(logVir!C202="","",労働コスト!C202/SUM(資本サービス!C202,労働コスト!C202))</f>
        <v>0.31399980283553619</v>
      </c>
      <c r="D202" s="2">
        <f>IF(logVir!D202="","",労働コスト!D202/SUM(資本サービス!D202,労働コスト!D202))</f>
        <v>0.37988986832624977</v>
      </c>
      <c r="E202" s="2">
        <f>IF(logVir!E202="","",労働コスト!E202/SUM(資本サービス!E202,労働コスト!E202))</f>
        <v>0.38883183242321556</v>
      </c>
      <c r="F202" s="2">
        <f>IF(logVir!F202="","",労働コスト!F202/SUM(資本サービス!F202,労働コスト!F202))</f>
        <v>0.37230954828579921</v>
      </c>
      <c r="G202" s="2">
        <f>IF(logVir!G202="","",労働コスト!G202/SUM(資本サービス!G202,労働コスト!G202))</f>
        <v>0.43476985009695085</v>
      </c>
      <c r="I202" s="3">
        <v>7</v>
      </c>
      <c r="J202" s="3">
        <v>13</v>
      </c>
      <c r="K202" s="2" cm="1">
        <f t="array" ref="K202">IF(C202="","",0.5*(C202+SUMPRODUCT(($B$1461:$B$1491=$J202)*1,C$1461:C$1491)))</f>
        <v>0.35777912307570203</v>
      </c>
      <c r="L202" s="2" cm="1">
        <f t="array" ref="L202">IF(D202="","",0.5*(D202+SUMPRODUCT(($B$1461:$B$1491=$J202)*1,D$1461:D$1491)))</f>
        <v>0.37581104342390692</v>
      </c>
      <c r="M202" s="2" cm="1">
        <f t="array" ref="M202">IF(E202="","",0.5*(E202+SUMPRODUCT(($B$1461:$B$1491=$J202)*1,E$1461:E$1491)))</f>
        <v>0.3999673688836321</v>
      </c>
      <c r="N202" s="2" cm="1">
        <f t="array" ref="N202">IF(F202="","",0.5*(F202+SUMPRODUCT(($B$1461:$B$1491=$J202)*1,F$1461:F$1491)))</f>
        <v>0.38431676277306825</v>
      </c>
      <c r="O202" s="2" cm="1">
        <f t="array" ref="O202">IF(G202="","",0.5*(G202+SUMPRODUCT(($B$1461:$B$1491=$J202)*1,G$1461:G$1491)))</f>
        <v>0.43326720602723939</v>
      </c>
    </row>
    <row r="203" spans="1:15" x14ac:dyDescent="0.55000000000000004">
      <c r="A203" s="3">
        <v>7</v>
      </c>
      <c r="B203" s="3">
        <v>14</v>
      </c>
      <c r="C203" s="2">
        <f>IF(logVir!C203="","",労働コスト!C203/SUM(資本サービス!C203,労働コスト!C203))</f>
        <v>0.56971850790123169</v>
      </c>
      <c r="D203" s="2">
        <f>IF(logVir!D203="","",労働コスト!D203/SUM(資本サービス!D203,労働コスト!D203))</f>
        <v>0.65130247412470565</v>
      </c>
      <c r="E203" s="2">
        <f>IF(logVir!E203="","",労働コスト!E203/SUM(資本サービス!E203,労働コスト!E203))</f>
        <v>0.59190376717469395</v>
      </c>
      <c r="F203" s="2">
        <f>IF(logVir!F203="","",労働コスト!F203/SUM(資本サービス!F203,労働コスト!F203))</f>
        <v>0.57915432812761725</v>
      </c>
      <c r="G203" s="2">
        <f>IF(logVir!G203="","",労働コスト!G203/SUM(資本サービス!G203,労働コスト!G203))</f>
        <v>0.63148778093610214</v>
      </c>
      <c r="I203" s="3">
        <v>7</v>
      </c>
      <c r="J203" s="3">
        <v>14</v>
      </c>
      <c r="K203" s="2" cm="1">
        <f t="array" ref="K203">IF(C203="","",0.5*(C203+SUMPRODUCT(($B$1461:$B$1491=$J203)*1,C$1461:C$1491)))</f>
        <v>0.58028701379698078</v>
      </c>
      <c r="L203" s="2" cm="1">
        <f t="array" ref="L203">IF(D203="","",0.5*(D203+SUMPRODUCT(($B$1461:$B$1491=$J203)*1,D$1461:D$1491)))</f>
        <v>0.64083155673288272</v>
      </c>
      <c r="M203" s="2" cm="1">
        <f t="array" ref="M203">IF(E203="","",0.5*(E203+SUMPRODUCT(($B$1461:$B$1491=$J203)*1,E$1461:E$1491)))</f>
        <v>0.60217101184013866</v>
      </c>
      <c r="N203" s="2" cm="1">
        <f t="array" ref="N203">IF(F203="","",0.5*(F203+SUMPRODUCT(($B$1461:$B$1491=$J203)*1,F$1461:F$1491)))</f>
        <v>0.58919353002435959</v>
      </c>
      <c r="O203" s="2" cm="1">
        <f t="array" ref="O203">IF(G203="","",0.5*(G203+SUMPRODUCT(($B$1461:$B$1491=$J203)*1,G$1461:G$1491)))</f>
        <v>0.62862485935477197</v>
      </c>
    </row>
    <row r="204" spans="1:15" x14ac:dyDescent="0.55000000000000004">
      <c r="A204" s="3">
        <v>7</v>
      </c>
      <c r="B204" s="3">
        <v>15</v>
      </c>
      <c r="C204" s="2">
        <f>IF(logVir!C204="","",労働コスト!C204/SUM(資本サービス!C204,労働コスト!C204))</f>
        <v>0.69575909614985243</v>
      </c>
      <c r="D204" s="2">
        <f>IF(logVir!D204="","",労働コスト!D204/SUM(資本サービス!D204,労働コスト!D204))</f>
        <v>0.78301049196932693</v>
      </c>
      <c r="E204" s="2">
        <f>IF(logVir!E204="","",労働コスト!E204/SUM(資本サービス!E204,労働コスト!E204))</f>
        <v>0.70986592036873342</v>
      </c>
      <c r="F204" s="2">
        <f>IF(logVir!F204="","",労働コスト!F204/SUM(資本サービス!F204,労働コスト!F204))</f>
        <v>0.70081692189826672</v>
      </c>
      <c r="G204" s="2">
        <f>IF(logVir!G204="","",労働コスト!G204/SUM(資本サービス!G204,労働コスト!G204))</f>
        <v>0.72941772427437013</v>
      </c>
      <c r="I204" s="3">
        <v>7</v>
      </c>
      <c r="J204" s="3">
        <v>15</v>
      </c>
      <c r="K204" s="2" cm="1">
        <f t="array" ref="K204">IF(C204="","",0.5*(C204+SUMPRODUCT(($B$1461:$B$1491=$J204)*1,C$1461:C$1491)))</f>
        <v>0.7175766202171705</v>
      </c>
      <c r="L204" s="2" cm="1">
        <f t="array" ref="L204">IF(D204="","",0.5*(D204+SUMPRODUCT(($B$1461:$B$1491=$J204)*1,D$1461:D$1491)))</f>
        <v>0.78256981777594881</v>
      </c>
      <c r="M204" s="2" cm="1">
        <f t="array" ref="M204">IF(E204="","",0.5*(E204+SUMPRODUCT(($B$1461:$B$1491=$J204)*1,E$1461:E$1491)))</f>
        <v>0.73293868735325918</v>
      </c>
      <c r="N204" s="2" cm="1">
        <f t="array" ref="N204">IF(F204="","",0.5*(F204+SUMPRODUCT(($B$1461:$B$1491=$J204)*1,F$1461:F$1491)))</f>
        <v>0.72394762052432537</v>
      </c>
      <c r="O204" s="2" cm="1">
        <f t="array" ref="O204">IF(G204="","",0.5*(G204+SUMPRODUCT(($B$1461:$B$1491=$J204)*1,G$1461:G$1491)))</f>
        <v>0.75158522292711294</v>
      </c>
    </row>
    <row r="205" spans="1:15" x14ac:dyDescent="0.55000000000000004">
      <c r="A205" s="3">
        <v>7</v>
      </c>
      <c r="B205" s="3">
        <v>16</v>
      </c>
      <c r="C205" s="2">
        <f>IF(logVir!C205="","",労働コスト!C205/SUM(資本サービス!C205,労働コスト!C205))</f>
        <v>0.69266644612842154</v>
      </c>
      <c r="D205" s="2">
        <f>IF(logVir!D205="","",労働コスト!D205/SUM(資本サービス!D205,労働コスト!D205))</f>
        <v>0.72808125088941622</v>
      </c>
      <c r="E205" s="2">
        <f>IF(logVir!E205="","",労働コスト!E205/SUM(資本サービス!E205,労働コスト!E205))</f>
        <v>0.73251728919981307</v>
      </c>
      <c r="F205" s="2">
        <f>IF(logVir!F205="","",労働コスト!F205/SUM(資本サービス!F205,労働コスト!F205))</f>
        <v>0.71781543187853525</v>
      </c>
      <c r="G205" s="2">
        <f>IF(logVir!G205="","",労働コスト!G205/SUM(資本サービス!G205,労働コスト!G205))</f>
        <v>0.75607084816157843</v>
      </c>
      <c r="I205" s="3">
        <v>7</v>
      </c>
      <c r="J205" s="3">
        <v>16</v>
      </c>
      <c r="K205" s="2" cm="1">
        <f t="array" ref="K205">IF(C205="","",0.5*(C205+SUMPRODUCT(($B$1461:$B$1491=$J205)*1,C$1461:C$1491)))</f>
        <v>0.68305649001900326</v>
      </c>
      <c r="L205" s="2" cm="1">
        <f t="array" ref="L205">IF(D205="","",0.5*(D205+SUMPRODUCT(($B$1461:$B$1491=$J205)*1,D$1461:D$1491)))</f>
        <v>0.71528101761603047</v>
      </c>
      <c r="M205" s="2" cm="1">
        <f t="array" ref="M205">IF(E205="","",0.5*(E205+SUMPRODUCT(($B$1461:$B$1491=$J205)*1,E$1461:E$1491)))</f>
        <v>0.73033327857518326</v>
      </c>
      <c r="N205" s="2" cm="1">
        <f t="array" ref="N205">IF(F205="","",0.5*(F205+SUMPRODUCT(($B$1461:$B$1491=$J205)*1,F$1461:F$1491)))</f>
        <v>0.72272519999843998</v>
      </c>
      <c r="O205" s="2" cm="1">
        <f t="array" ref="O205">IF(G205="","",0.5*(G205+SUMPRODUCT(($B$1461:$B$1491=$J205)*1,G$1461:G$1491)))</f>
        <v>0.75577805956456157</v>
      </c>
    </row>
    <row r="206" spans="1:15" x14ac:dyDescent="0.55000000000000004">
      <c r="A206" s="3">
        <v>7</v>
      </c>
      <c r="B206" s="3">
        <v>17</v>
      </c>
      <c r="C206" s="2">
        <f>IF(logVir!C206="","",労働コスト!C206/SUM(資本サービス!C206,労働コスト!C206))</f>
        <v>0.29865083773404683</v>
      </c>
      <c r="D206" s="2">
        <f>IF(logVir!D206="","",労働コスト!D206/SUM(資本サービス!D206,労働コスト!D206))</f>
        <v>0.41794800145957367</v>
      </c>
      <c r="E206" s="2">
        <f>IF(logVir!E206="","",労働コスト!E206/SUM(資本サービス!E206,労働コスト!E206))</f>
        <v>0.38653798115617194</v>
      </c>
      <c r="F206" s="2">
        <f>IF(logVir!F206="","",労働コスト!F206/SUM(資本サービス!F206,労働コスト!F206))</f>
        <v>0.397054217292519</v>
      </c>
      <c r="G206" s="2">
        <f>IF(logVir!G206="","",労働コスト!G206/SUM(資本サービス!G206,労働コスト!G206))</f>
        <v>0.41171127429719945</v>
      </c>
      <c r="I206" s="3">
        <v>7</v>
      </c>
      <c r="J206" s="3">
        <v>17</v>
      </c>
      <c r="K206" s="2" cm="1">
        <f t="array" ref="K206">IF(C206="","",0.5*(C206+SUMPRODUCT(($B$1461:$B$1491=$J206)*1,C$1461:C$1491)))</f>
        <v>0.32101805571126996</v>
      </c>
      <c r="L206" s="2" cm="1">
        <f t="array" ref="L206">IF(D206="","",0.5*(D206+SUMPRODUCT(($B$1461:$B$1491=$J206)*1,D$1461:D$1491)))</f>
        <v>0.38845061262351355</v>
      </c>
      <c r="M206" s="2" cm="1">
        <f t="array" ref="M206">IF(E206="","",0.5*(E206+SUMPRODUCT(($B$1461:$B$1491=$J206)*1,E$1461:E$1491)))</f>
        <v>0.38623693819054672</v>
      </c>
      <c r="N206" s="2" cm="1">
        <f t="array" ref="N206">IF(F206="","",0.5*(F206+SUMPRODUCT(($B$1461:$B$1491=$J206)*1,F$1461:F$1491)))</f>
        <v>0.40556148285846083</v>
      </c>
      <c r="O206" s="2" cm="1">
        <f t="array" ref="O206">IF(G206="","",0.5*(G206+SUMPRODUCT(($B$1461:$B$1491=$J206)*1,G$1461:G$1491)))</f>
        <v>0.41480082194760493</v>
      </c>
    </row>
    <row r="207" spans="1:15" x14ac:dyDescent="0.55000000000000004">
      <c r="A207" s="3">
        <v>7</v>
      </c>
      <c r="B207" s="3">
        <v>18</v>
      </c>
      <c r="C207" s="2">
        <f>IF(logVir!C207="","",労働コスト!C207/SUM(資本サービス!C207,労働コスト!C207))</f>
        <v>0.85819049439124662</v>
      </c>
      <c r="D207" s="2">
        <f>IF(logVir!D207="","",労働コスト!D207/SUM(資本サービス!D207,労働コスト!D207))</f>
        <v>0.92385770500434961</v>
      </c>
      <c r="E207" s="2">
        <f>IF(logVir!E207="","",労働コスト!E207/SUM(資本サービス!E207,労働コスト!E207))</f>
        <v>0.89319281700308095</v>
      </c>
      <c r="F207" s="2">
        <f>IF(logVir!F207="","",労働コスト!F207/SUM(資本サービス!F207,労働コスト!F207))</f>
        <v>0.89093328256366211</v>
      </c>
      <c r="G207" s="2">
        <f>IF(logVir!G207="","",労働コスト!G207/SUM(資本サービス!G207,労働コスト!G207))</f>
        <v>0.90138058663190479</v>
      </c>
      <c r="I207" s="3">
        <v>7</v>
      </c>
      <c r="J207" s="3">
        <v>18</v>
      </c>
      <c r="K207" s="2" cm="1">
        <f t="array" ref="K207">IF(C207="","",0.5*(C207+SUMPRODUCT(($B$1461:$B$1491=$J207)*1,C$1461:C$1491)))</f>
        <v>0.85734381278120364</v>
      </c>
      <c r="L207" s="2" cm="1">
        <f t="array" ref="L207">IF(D207="","",0.5*(D207+SUMPRODUCT(($B$1461:$B$1491=$J207)*1,D$1461:D$1491)))</f>
        <v>0.90739635804550267</v>
      </c>
      <c r="M207" s="2" cm="1">
        <f t="array" ref="M207">IF(E207="","",0.5*(E207+SUMPRODUCT(($B$1461:$B$1491=$J207)*1,E$1461:E$1491)))</f>
        <v>0.8947583482399849</v>
      </c>
      <c r="N207" s="2" cm="1">
        <f t="array" ref="N207">IF(F207="","",0.5*(F207+SUMPRODUCT(($B$1461:$B$1491=$J207)*1,F$1461:F$1491)))</f>
        <v>0.89442453494775442</v>
      </c>
      <c r="O207" s="2" cm="1">
        <f t="array" ref="O207">IF(G207="","",0.5*(G207+SUMPRODUCT(($B$1461:$B$1491=$J207)*1,G$1461:G$1491)))</f>
        <v>0.89993250593440655</v>
      </c>
    </row>
    <row r="208" spans="1:15" x14ac:dyDescent="0.55000000000000004">
      <c r="A208" s="3">
        <v>7</v>
      </c>
      <c r="B208" s="3">
        <v>19</v>
      </c>
      <c r="C208" s="2">
        <f>IF(logVir!C208="","",労働コスト!C208/SUM(資本サービス!C208,労働コスト!C208))</f>
        <v>0.80104369503523043</v>
      </c>
      <c r="D208" s="2">
        <f>IF(logVir!D208="","",労働コスト!D208/SUM(資本サービス!D208,労働コスト!D208))</f>
        <v>0.88668750899461002</v>
      </c>
      <c r="E208" s="2">
        <f>IF(logVir!E208="","",労働コスト!E208/SUM(資本サービス!E208,労働コスト!E208))</f>
        <v>0.91342313817130272</v>
      </c>
      <c r="F208" s="2">
        <f>IF(logVir!F208="","",労働コスト!F208/SUM(資本サービス!F208,労働コスト!F208))</f>
        <v>0.90913210576667358</v>
      </c>
      <c r="G208" s="2">
        <f>IF(logVir!G208="","",労働コスト!G208/SUM(資本サービス!G208,労働コスト!G208))</f>
        <v>0.89725717592237719</v>
      </c>
      <c r="I208" s="3">
        <v>7</v>
      </c>
      <c r="J208" s="3">
        <v>19</v>
      </c>
      <c r="K208" s="2" cm="1">
        <f t="array" ref="K208">IF(C208="","",0.5*(C208+SUMPRODUCT(($B$1461:$B$1491=$J208)*1,C$1461:C$1491)))</f>
        <v>0.81417884604775626</v>
      </c>
      <c r="L208" s="2" cm="1">
        <f t="array" ref="L208">IF(D208="","",0.5*(D208+SUMPRODUCT(($B$1461:$B$1491=$J208)*1,D$1461:D$1491)))</f>
        <v>0.87701271998450459</v>
      </c>
      <c r="M208" s="2" cm="1">
        <f t="array" ref="M208">IF(E208="","",0.5*(E208+SUMPRODUCT(($B$1461:$B$1491=$J208)*1,E$1461:E$1491)))</f>
        <v>0.89141533891983626</v>
      </c>
      <c r="N208" s="2" cm="1">
        <f t="array" ref="N208">IF(F208="","",0.5*(F208+SUMPRODUCT(($B$1461:$B$1491=$J208)*1,F$1461:F$1491)))</f>
        <v>0.8893912525214891</v>
      </c>
      <c r="O208" s="2" cm="1">
        <f t="array" ref="O208">IF(G208="","",0.5*(G208+SUMPRODUCT(($B$1461:$B$1491=$J208)*1,G$1461:G$1491)))</f>
        <v>0.88598588555182656</v>
      </c>
    </row>
    <row r="209" spans="1:15" x14ac:dyDescent="0.55000000000000004">
      <c r="A209" s="3">
        <v>7</v>
      </c>
      <c r="B209" s="3">
        <v>20</v>
      </c>
      <c r="C209" s="2">
        <f>IF(logVir!C209="","",労働コスト!C209/SUM(資本サービス!C209,労働コスト!C209))</f>
        <v>0.74861039861394185</v>
      </c>
      <c r="D209" s="2">
        <f>IF(logVir!D209="","",労働コスト!D209/SUM(資本サービス!D209,労働コスト!D209))</f>
        <v>0.81911038246065881</v>
      </c>
      <c r="E209" s="2">
        <f>IF(logVir!E209="","",労働コスト!E209/SUM(資本サービス!E209,労働コスト!E209))</f>
        <v>0.83305919939897444</v>
      </c>
      <c r="F209" s="2">
        <f>IF(logVir!F209="","",労働コスト!F209/SUM(資本サービス!F209,労働コスト!F209))</f>
        <v>0.81946533305122715</v>
      </c>
      <c r="G209" s="2">
        <f>IF(logVir!G209="","",労働コスト!G209/SUM(資本サービス!G209,労働コスト!G209))</f>
        <v>0.78758567302017912</v>
      </c>
      <c r="I209" s="3">
        <v>7</v>
      </c>
      <c r="J209" s="3">
        <v>20</v>
      </c>
      <c r="K209" s="2" cm="1">
        <f t="array" ref="K209">IF(C209="","",0.5*(C209+SUMPRODUCT(($B$1461:$B$1491=$J209)*1,C$1461:C$1491)))</f>
        <v>0.74710639302261606</v>
      </c>
      <c r="L209" s="2" cm="1">
        <f t="array" ref="L209">IF(D209="","",0.5*(D209+SUMPRODUCT(($B$1461:$B$1491=$J209)*1,D$1461:D$1491)))</f>
        <v>0.78691670858642437</v>
      </c>
      <c r="M209" s="2" cm="1">
        <f t="array" ref="M209">IF(E209="","",0.5*(E209+SUMPRODUCT(($B$1461:$B$1491=$J209)*1,E$1461:E$1491)))</f>
        <v>0.79076458229541835</v>
      </c>
      <c r="N209" s="2" cm="1">
        <f t="array" ref="N209">IF(F209="","",0.5*(F209+SUMPRODUCT(($B$1461:$B$1491=$J209)*1,F$1461:F$1491)))</f>
        <v>0.7831762462065599</v>
      </c>
      <c r="O209" s="2" cm="1">
        <f t="array" ref="O209">IF(G209="","",0.5*(G209+SUMPRODUCT(($B$1461:$B$1491=$J209)*1,G$1461:G$1491)))</f>
        <v>0.77494191685675573</v>
      </c>
    </row>
    <row r="210" spans="1:15" x14ac:dyDescent="0.55000000000000004">
      <c r="A210" s="3">
        <v>7</v>
      </c>
      <c r="B210" s="3">
        <v>21</v>
      </c>
      <c r="C210" s="2">
        <f>IF(logVir!C210="","",労働コスト!C210/SUM(資本サービス!C210,労働コスト!C210))</f>
        <v>0.66692019872158281</v>
      </c>
      <c r="D210" s="2">
        <f>IF(logVir!D210="","",労働コスト!D210/SUM(資本サービス!D210,労働コスト!D210))</f>
        <v>0.68177455652561636</v>
      </c>
      <c r="E210" s="2">
        <f>IF(logVir!E210="","",労働コスト!E210/SUM(資本サービス!E210,労働コスト!E210))</f>
        <v>0.65390466391343727</v>
      </c>
      <c r="F210" s="2">
        <f>IF(logVir!F210="","",労働コスト!F210/SUM(資本サービス!F210,労働コスト!F210))</f>
        <v>0.68094879067920133</v>
      </c>
      <c r="G210" s="2">
        <f>IF(logVir!G210="","",労働コスト!G210/SUM(資本サービス!G210,労働コスト!G210))</f>
        <v>0.69204067893911236</v>
      </c>
      <c r="I210" s="3">
        <v>7</v>
      </c>
      <c r="J210" s="3">
        <v>21</v>
      </c>
      <c r="K210" s="2" cm="1">
        <f t="array" ref="K210">IF(C210="","",0.5*(C210+SUMPRODUCT(($B$1461:$B$1491=$J210)*1,C$1461:C$1491)))</f>
        <v>0.66603168303872951</v>
      </c>
      <c r="L210" s="2" cm="1">
        <f t="array" ref="L210">IF(D210="","",0.5*(D210+SUMPRODUCT(($B$1461:$B$1491=$J210)*1,D$1461:D$1491)))</f>
        <v>0.69201240644928741</v>
      </c>
      <c r="M210" s="2" cm="1">
        <f t="array" ref="M210">IF(E210="","",0.5*(E210+SUMPRODUCT(($B$1461:$B$1491=$J210)*1,E$1461:E$1491)))</f>
        <v>0.68199807508018107</v>
      </c>
      <c r="N210" s="2" cm="1">
        <f t="array" ref="N210">IF(F210="","",0.5*(F210+SUMPRODUCT(($B$1461:$B$1491=$J210)*1,F$1461:F$1491)))</f>
        <v>0.69681730343736537</v>
      </c>
      <c r="O210" s="2" cm="1">
        <f t="array" ref="O210">IF(G210="","",0.5*(G210+SUMPRODUCT(($B$1461:$B$1491=$J210)*1,G$1461:G$1491)))</f>
        <v>0.71052767645027215</v>
      </c>
    </row>
    <row r="211" spans="1:15" x14ac:dyDescent="0.55000000000000004">
      <c r="A211" s="3">
        <v>7</v>
      </c>
      <c r="B211" s="3">
        <v>22</v>
      </c>
      <c r="C211" s="2">
        <f>IF(logVir!C211="","",労働コスト!C211/SUM(資本サービス!C211,労働コスト!C211))</f>
        <v>0.71238546050901819</v>
      </c>
      <c r="D211" s="2">
        <f>IF(logVir!D211="","",労働コスト!D211/SUM(資本サービス!D211,労働コスト!D211))</f>
        <v>0.79219059484473742</v>
      </c>
      <c r="E211" s="2">
        <f>IF(logVir!E211="","",労働コスト!E211/SUM(資本サービス!E211,労働コスト!E211))</f>
        <v>0.82704370885750655</v>
      </c>
      <c r="F211" s="2">
        <f>IF(logVir!F211="","",労働コスト!F211/SUM(資本サービス!F211,労働コスト!F211))</f>
        <v>0.8228004664852856</v>
      </c>
      <c r="G211" s="2">
        <f>IF(logVir!G211="","",労働コスト!G211/SUM(資本サービス!G211,労働コスト!G211))</f>
        <v>0.82689359360635806</v>
      </c>
      <c r="I211" s="3">
        <v>7</v>
      </c>
      <c r="J211" s="3">
        <v>22</v>
      </c>
      <c r="K211" s="2" cm="1">
        <f t="array" ref="K211">IF(C211="","",0.5*(C211+SUMPRODUCT(($B$1461:$B$1491=$J211)*1,C$1461:C$1491)))</f>
        <v>0.74416286499938389</v>
      </c>
      <c r="L211" s="2" cm="1">
        <f t="array" ref="L211">IF(D211="","",0.5*(D211+SUMPRODUCT(($B$1461:$B$1491=$J211)*1,D$1461:D$1491)))</f>
        <v>0.80381897476025232</v>
      </c>
      <c r="M211" s="2" cm="1">
        <f t="array" ref="M211">IF(E211="","",0.5*(E211+SUMPRODUCT(($B$1461:$B$1491=$J211)*1,E$1461:E$1491)))</f>
        <v>0.83473156413742722</v>
      </c>
      <c r="N211" s="2" cm="1">
        <f t="array" ref="N211">IF(F211="","",0.5*(F211+SUMPRODUCT(($B$1461:$B$1491=$J211)*1,F$1461:F$1491)))</f>
        <v>0.83019038424391045</v>
      </c>
      <c r="O211" s="2" cm="1">
        <f t="array" ref="O211">IF(G211="","",0.5*(G211+SUMPRODUCT(($B$1461:$B$1491=$J211)*1,G$1461:G$1491)))</f>
        <v>0.83285659901539755</v>
      </c>
    </row>
    <row r="212" spans="1:15" x14ac:dyDescent="0.55000000000000004">
      <c r="A212" s="3">
        <v>7</v>
      </c>
      <c r="B212" s="3">
        <v>23</v>
      </c>
      <c r="C212" s="2">
        <f>IF(logVir!C212="","",労働コスト!C212/SUM(資本サービス!C212,労働コスト!C212))</f>
        <v>0.17585096842431946</v>
      </c>
      <c r="D212" s="2">
        <f>IF(logVir!D212="","",労働コスト!D212/SUM(資本サービス!D212,労働コスト!D212))</f>
        <v>0.19931290203482138</v>
      </c>
      <c r="E212" s="2">
        <f>IF(logVir!E212="","",労働コスト!E212/SUM(資本サービス!E212,労働コスト!E212))</f>
        <v>0.22099660350670605</v>
      </c>
      <c r="F212" s="2">
        <f>IF(logVir!F212="","",労働コスト!F212/SUM(資本サービス!F212,労働コスト!F212))</f>
        <v>0.24874525744906822</v>
      </c>
      <c r="G212" s="2">
        <f>IF(logVir!G212="","",労働コスト!G212/SUM(資本サービス!G212,労働コスト!G212))</f>
        <v>0.20338877574627393</v>
      </c>
      <c r="I212" s="3">
        <v>7</v>
      </c>
      <c r="J212" s="3">
        <v>23</v>
      </c>
      <c r="K212" s="2" cm="1">
        <f t="array" ref="K212">IF(C212="","",0.5*(C212+SUMPRODUCT(($B$1461:$B$1491=$J212)*1,C$1461:C$1491)))</f>
        <v>0.23003015195302842</v>
      </c>
      <c r="L212" s="2" cm="1">
        <f t="array" ref="L212">IF(D212="","",0.5*(D212+SUMPRODUCT(($B$1461:$B$1491=$J212)*1,D$1461:D$1491)))</f>
        <v>0.25659764067934787</v>
      </c>
      <c r="M212" s="2" cm="1">
        <f t="array" ref="M212">IF(E212="","",0.5*(E212+SUMPRODUCT(($B$1461:$B$1491=$J212)*1,E$1461:E$1491)))</f>
        <v>0.28410211411461017</v>
      </c>
      <c r="N212" s="2" cm="1">
        <f t="array" ref="N212">IF(F212="","",0.5*(F212+SUMPRODUCT(($B$1461:$B$1491=$J212)*1,F$1461:F$1491)))</f>
        <v>0.31204139836766598</v>
      </c>
      <c r="O212" s="2" cm="1">
        <f t="array" ref="O212">IF(G212="","",0.5*(G212+SUMPRODUCT(($B$1461:$B$1491=$J212)*1,G$1461:G$1491)))</f>
        <v>0.30062992068064687</v>
      </c>
    </row>
    <row r="213" spans="1:15" x14ac:dyDescent="0.55000000000000004">
      <c r="A213" s="3">
        <v>7</v>
      </c>
      <c r="B213" s="3">
        <v>24</v>
      </c>
      <c r="C213" s="2">
        <f>IF(logVir!C213="","",労働コスト!C213/SUM(資本サービス!C213,労働コスト!C213))</f>
        <v>0.6595603497213024</v>
      </c>
      <c r="D213" s="2">
        <f>IF(logVir!D213="","",労働コスト!D213/SUM(資本サービス!D213,労働コスト!D213))</f>
        <v>0.68587674943119314</v>
      </c>
      <c r="E213" s="2">
        <f>IF(logVir!E213="","",労働コスト!E213/SUM(資本サービス!E213,労働コスト!E213))</f>
        <v>0.72612536661450167</v>
      </c>
      <c r="F213" s="2">
        <f>IF(logVir!F213="","",労働コスト!F213/SUM(資本サービス!F213,労働コスト!F213))</f>
        <v>0.75964696559909706</v>
      </c>
      <c r="G213" s="2">
        <f>IF(logVir!G213="","",労働コスト!G213/SUM(資本サービス!G213,労働コスト!G213))</f>
        <v>0.69754818567323618</v>
      </c>
      <c r="I213" s="3">
        <v>7</v>
      </c>
      <c r="J213" s="3">
        <v>24</v>
      </c>
      <c r="K213" s="2" cm="1">
        <f t="array" ref="K213">IF(C213="","",0.5*(C213+SUMPRODUCT(($B$1461:$B$1491=$J213)*1,C$1461:C$1491)))</f>
        <v>0.68568996306673768</v>
      </c>
      <c r="L213" s="2" cm="1">
        <f t="array" ref="L213">IF(D213="","",0.5*(D213+SUMPRODUCT(($B$1461:$B$1491=$J213)*1,D$1461:D$1491)))</f>
        <v>0.71146025517490996</v>
      </c>
      <c r="M213" s="2" cm="1">
        <f t="array" ref="M213">IF(E213="","",0.5*(E213+SUMPRODUCT(($B$1461:$B$1491=$J213)*1,E$1461:E$1491)))</f>
        <v>0.73868932314064961</v>
      </c>
      <c r="N213" s="2" cm="1">
        <f t="array" ref="N213">IF(F213="","",0.5*(F213+SUMPRODUCT(($B$1461:$B$1491=$J213)*1,F$1461:F$1491)))</f>
        <v>0.76406497537475238</v>
      </c>
      <c r="O213" s="2" cm="1">
        <f t="array" ref="O213">IF(G213="","",0.5*(G213+SUMPRODUCT(($B$1461:$B$1491=$J213)*1,G$1461:G$1491)))</f>
        <v>0.73879497706381303</v>
      </c>
    </row>
    <row r="214" spans="1:15" x14ac:dyDescent="0.55000000000000004">
      <c r="A214" s="3">
        <v>7</v>
      </c>
      <c r="B214" s="3">
        <v>25</v>
      </c>
      <c r="C214" s="2">
        <f>IF(logVir!C214="","",労働コスト!C214/SUM(資本サービス!C214,労働コスト!C214))</f>
        <v>0.81865352811383396</v>
      </c>
      <c r="D214" s="2">
        <f>IF(logVir!D214="","",労働コスト!D214/SUM(資本サービス!D214,労働コスト!D214))</f>
        <v>0.79373067280856002</v>
      </c>
      <c r="E214" s="2">
        <f>IF(logVir!E214="","",労働コスト!E214/SUM(資本サービス!E214,労働コスト!E214))</f>
        <v>0.80291541923193399</v>
      </c>
      <c r="F214" s="2">
        <f>IF(logVir!F214="","",労働コスト!F214/SUM(資本サービス!F214,労働コスト!F214))</f>
        <v>0.8098929577046946</v>
      </c>
      <c r="G214" s="2">
        <f>IF(logVir!G214="","",労働コスト!G214/SUM(資本サービス!G214,労働コスト!G214))</f>
        <v>0.81870989116957238</v>
      </c>
      <c r="I214" s="3">
        <v>7</v>
      </c>
      <c r="J214" s="3">
        <v>25</v>
      </c>
      <c r="K214" s="2" cm="1">
        <f t="array" ref="K214">IF(C214="","",0.5*(C214+SUMPRODUCT(($B$1461:$B$1491=$J214)*1,C$1461:C$1491)))</f>
        <v>0.81006228544290781</v>
      </c>
      <c r="L214" s="2" cm="1">
        <f t="array" ref="L214">IF(D214="","",0.5*(D214+SUMPRODUCT(($B$1461:$B$1491=$J214)*1,D$1461:D$1491)))</f>
        <v>0.79833798147187729</v>
      </c>
      <c r="M214" s="2" cm="1">
        <f t="array" ref="M214">IF(E214="","",0.5*(E214+SUMPRODUCT(($B$1461:$B$1491=$J214)*1,E$1461:E$1491)))</f>
        <v>0.80254760715925433</v>
      </c>
      <c r="N214" s="2" cm="1">
        <f t="array" ref="N214">IF(F214="","",0.5*(F214+SUMPRODUCT(($B$1461:$B$1491=$J214)*1,F$1461:F$1491)))</f>
        <v>0.80543737278351157</v>
      </c>
      <c r="O214" s="2" cm="1">
        <f t="array" ref="O214">IF(G214="","",0.5*(G214+SUMPRODUCT(($B$1461:$B$1491=$J214)*1,G$1461:G$1491)))</f>
        <v>0.81052120957812157</v>
      </c>
    </row>
    <row r="215" spans="1:15" x14ac:dyDescent="0.55000000000000004">
      <c r="A215" s="3">
        <v>7</v>
      </c>
      <c r="B215" s="3">
        <v>26</v>
      </c>
      <c r="C215" s="2">
        <f>IF(logVir!C215="","",労働コスト!C215/SUM(資本サービス!C215,労働コスト!C215))</f>
        <v>0.2811188509848872</v>
      </c>
      <c r="D215" s="2">
        <f>IF(logVir!D215="","",労働コスト!D215/SUM(資本サービス!D215,労働コスト!D215))</f>
        <v>0.29586373702250668</v>
      </c>
      <c r="E215" s="2">
        <f>IF(logVir!E215="","",労働コスト!E215/SUM(資本サービス!E215,労働コスト!E215))</f>
        <v>0.33999441371118061</v>
      </c>
      <c r="F215" s="2">
        <f>IF(logVir!F215="","",労働コスト!F215/SUM(資本サービス!F215,労働コスト!F215))</f>
        <v>0.36718538006023332</v>
      </c>
      <c r="G215" s="2">
        <f>IF(logVir!G215="","",労働コスト!G215/SUM(資本サービス!G215,労働コスト!G215))</f>
        <v>0.43957953297105273</v>
      </c>
      <c r="I215" s="3">
        <v>7</v>
      </c>
      <c r="J215" s="3">
        <v>26</v>
      </c>
      <c r="K215" s="2" cm="1">
        <f t="array" ref="K215">IF(C215="","",0.5*(C215+SUMPRODUCT(($B$1461:$B$1491=$J215)*1,C$1461:C$1491)))</f>
        <v>0.29499714324610593</v>
      </c>
      <c r="L215" s="2" cm="1">
        <f t="array" ref="L215">IF(D215="","",0.5*(D215+SUMPRODUCT(($B$1461:$B$1491=$J215)*1,D$1461:D$1491)))</f>
        <v>0.33575858984872697</v>
      </c>
      <c r="M215" s="2" cm="1">
        <f t="array" ref="M215">IF(E215="","",0.5*(E215+SUMPRODUCT(($B$1461:$B$1491=$J215)*1,E$1461:E$1491)))</f>
        <v>0.39306165624765033</v>
      </c>
      <c r="N215" s="2" cm="1">
        <f t="array" ref="N215">IF(F215="","",0.5*(F215+SUMPRODUCT(($B$1461:$B$1491=$J215)*1,F$1461:F$1491)))</f>
        <v>0.39424610475412208</v>
      </c>
      <c r="O215" s="2" cm="1">
        <f t="array" ref="O215">IF(G215="","",0.5*(G215+SUMPRODUCT(($B$1461:$B$1491=$J215)*1,G$1461:G$1491)))</f>
        <v>0.43197270661540077</v>
      </c>
    </row>
    <row r="216" spans="1:15" x14ac:dyDescent="0.55000000000000004">
      <c r="A216" s="3">
        <v>7</v>
      </c>
      <c r="B216" s="3">
        <v>27</v>
      </c>
      <c r="C216" s="2">
        <f>IF(logVir!C216="","",労働コスト!C216/SUM(資本サービス!C216,労働コスト!C216))</f>
        <v>0.80871185273815516</v>
      </c>
      <c r="D216" s="2">
        <f>IF(logVir!D216="","",労働コスト!D216/SUM(資本サービス!D216,労働コスト!D216))</f>
        <v>0.80618125104141081</v>
      </c>
      <c r="E216" s="2">
        <f>IF(logVir!E216="","",労働コスト!E216/SUM(資本サービス!E216,労働コスト!E216))</f>
        <v>0.80971981765593892</v>
      </c>
      <c r="F216" s="2">
        <f>IF(logVir!F216="","",労働コスト!F216/SUM(資本サービス!F216,労働コスト!F216))</f>
        <v>0.79118307694383005</v>
      </c>
      <c r="G216" s="2">
        <f>IF(logVir!G216="","",労働コスト!G216/SUM(資本サービス!G216,労働コスト!G216))</f>
        <v>0.81966070578778638</v>
      </c>
      <c r="I216" s="3">
        <v>7</v>
      </c>
      <c r="J216" s="3">
        <v>27</v>
      </c>
      <c r="K216" s="2" cm="1">
        <f t="array" ref="K216">IF(C216="","",0.5*(C216+SUMPRODUCT(($B$1461:$B$1491=$J216)*1,C$1461:C$1491)))</f>
        <v>0.79881098132820694</v>
      </c>
      <c r="L216" s="2" cm="1">
        <f t="array" ref="L216">IF(D216="","",0.5*(D216+SUMPRODUCT(($B$1461:$B$1491=$J216)*1,D$1461:D$1491)))</f>
        <v>0.80030204200779331</v>
      </c>
      <c r="M216" s="2" cm="1">
        <f t="array" ref="M216">IF(E216="","",0.5*(E216+SUMPRODUCT(($B$1461:$B$1491=$J216)*1,E$1461:E$1491)))</f>
        <v>0.80309761295291671</v>
      </c>
      <c r="N216" s="2" cm="1">
        <f t="array" ref="N216">IF(F216="","",0.5*(F216+SUMPRODUCT(($B$1461:$B$1491=$J216)*1,F$1461:F$1491)))</f>
        <v>0.7956265665017539</v>
      </c>
      <c r="O216" s="2" cm="1">
        <f t="array" ref="O216">IF(G216="","",0.5*(G216+SUMPRODUCT(($B$1461:$B$1491=$J216)*1,G$1461:G$1491)))</f>
        <v>0.81639576003300984</v>
      </c>
    </row>
    <row r="217" spans="1:15" x14ac:dyDescent="0.55000000000000004">
      <c r="A217" s="3">
        <v>7</v>
      </c>
      <c r="B217" s="3">
        <v>28</v>
      </c>
      <c r="C217" s="2">
        <f>IF(logVir!C217="","",労働コスト!C217/SUM(資本サービス!C217,労働コスト!C217))</f>
        <v>0.59383962343027774</v>
      </c>
      <c r="D217" s="2">
        <f>IF(logVir!D217="","",労働コスト!D217/SUM(資本サービス!D217,労働コスト!D217))</f>
        <v>0.66935157599074946</v>
      </c>
      <c r="E217" s="2">
        <f>IF(logVir!E217="","",労働コスト!E217/SUM(資本サービス!E217,労働コスト!E217))</f>
        <v>0.68019404385695659</v>
      </c>
      <c r="F217" s="2">
        <f>IF(logVir!F217="","",労働コスト!F217/SUM(資本サービス!F217,労働コスト!F217))</f>
        <v>0.66760918951362191</v>
      </c>
      <c r="G217" s="2">
        <f>IF(logVir!G217="","",労働コスト!G217/SUM(資本サービス!G217,労働コスト!G217))</f>
        <v>0.65321253568359749</v>
      </c>
      <c r="I217" s="3">
        <v>7</v>
      </c>
      <c r="J217" s="3">
        <v>28</v>
      </c>
      <c r="K217" s="2" cm="1">
        <f t="array" ref="K217">IF(C217="","",0.5*(C217+SUMPRODUCT(($B$1461:$B$1491=$J217)*1,C$1461:C$1491)))</f>
        <v>0.5958097249202573</v>
      </c>
      <c r="L217" s="2" cm="1">
        <f t="array" ref="L217">IF(D217="","",0.5*(D217+SUMPRODUCT(($B$1461:$B$1491=$J217)*1,D$1461:D$1491)))</f>
        <v>0.65636843076050089</v>
      </c>
      <c r="M217" s="2" cm="1">
        <f t="array" ref="M217">IF(E217="","",0.5*(E217+SUMPRODUCT(($B$1461:$B$1491=$J217)*1,E$1461:E$1491)))</f>
        <v>0.6770754326194115</v>
      </c>
      <c r="N217" s="2" cm="1">
        <f t="array" ref="N217">IF(F217="","",0.5*(F217+SUMPRODUCT(($B$1461:$B$1491=$J217)*1,F$1461:F$1491)))</f>
        <v>0.66742547660122331</v>
      </c>
      <c r="O217" s="2" cm="1">
        <f t="array" ref="O217">IF(G217="","",0.5*(G217+SUMPRODUCT(($B$1461:$B$1491=$J217)*1,G$1461:G$1491)))</f>
        <v>0.65411242993463969</v>
      </c>
    </row>
    <row r="218" spans="1:15" x14ac:dyDescent="0.55000000000000004">
      <c r="A218" s="3">
        <v>7</v>
      </c>
      <c r="B218" s="3">
        <v>29</v>
      </c>
      <c r="C218" s="2">
        <f>IF(logVir!C218="","",労働コスト!C218/SUM(資本サービス!C218,労働コスト!C218))</f>
        <v>0.84255612738799757</v>
      </c>
      <c r="D218" s="2">
        <f>IF(logVir!D218="","",労働コスト!D218/SUM(資本サービス!D218,労働コスト!D218))</f>
        <v>0.85084959298841512</v>
      </c>
      <c r="E218" s="2">
        <f>IF(logVir!E218="","",労働コスト!E218/SUM(資本サービス!E218,労働コスト!E218))</f>
        <v>0.88065805250748441</v>
      </c>
      <c r="F218" s="2">
        <f>IF(logVir!F218="","",労働コスト!F218/SUM(資本サービス!F218,労働コスト!F218))</f>
        <v>0.84748207452306212</v>
      </c>
      <c r="G218" s="2">
        <f>IF(logVir!G218="","",労働コスト!G218/SUM(資本サービス!G218,労働コスト!G218))</f>
        <v>0.84590841425164376</v>
      </c>
      <c r="I218" s="3">
        <v>7</v>
      </c>
      <c r="J218" s="3">
        <v>29</v>
      </c>
      <c r="K218" s="2" cm="1">
        <f t="array" ref="K218">IF(C218="","",0.5*(C218+SUMPRODUCT(($B$1461:$B$1491=$J218)*1,C$1461:C$1491)))</f>
        <v>0.82550561062750183</v>
      </c>
      <c r="L218" s="2" cm="1">
        <f t="array" ref="L218">IF(D218="","",0.5*(D218+SUMPRODUCT(($B$1461:$B$1491=$J218)*1,D$1461:D$1491)))</f>
        <v>0.82854564089896143</v>
      </c>
      <c r="M218" s="2" cm="1">
        <f t="array" ref="M218">IF(E218="","",0.5*(E218+SUMPRODUCT(($B$1461:$B$1491=$J218)*1,E$1461:E$1491)))</f>
        <v>0.86064338796304618</v>
      </c>
      <c r="N218" s="2" cm="1">
        <f t="array" ref="N218">IF(F218="","",0.5*(F218+SUMPRODUCT(($B$1461:$B$1491=$J218)*1,F$1461:F$1491)))</f>
        <v>0.8359493021081682</v>
      </c>
      <c r="O218" s="2" cm="1">
        <f t="array" ref="O218">IF(G218="","",0.5*(G218+SUMPRODUCT(($B$1461:$B$1491=$J218)*1,G$1461:G$1491)))</f>
        <v>0.84105380740895797</v>
      </c>
    </row>
    <row r="219" spans="1:15" x14ac:dyDescent="0.55000000000000004">
      <c r="A219" s="3">
        <v>7</v>
      </c>
      <c r="B219" s="3">
        <v>30</v>
      </c>
      <c r="C219" s="2">
        <f>IF(logVir!C219="","",労働コスト!C219/SUM(資本サービス!C219,労働コスト!C219))</f>
        <v>0.86296440057090518</v>
      </c>
      <c r="D219" s="2">
        <f>IF(logVir!D219="","",労働コスト!D219/SUM(資本サービス!D219,労働コスト!D219))</f>
        <v>0.88846420945588733</v>
      </c>
      <c r="E219" s="2">
        <f>IF(logVir!E219="","",労働コスト!E219/SUM(資本サービス!E219,労働コスト!E219))</f>
        <v>0.89697491371799987</v>
      </c>
      <c r="F219" s="2">
        <f>IF(logVir!F219="","",労働コスト!F219/SUM(資本サービス!F219,労働コスト!F219))</f>
        <v>0.89209940842153701</v>
      </c>
      <c r="G219" s="2">
        <f>IF(logVir!G219="","",労働コスト!G219/SUM(資本サービス!G219,労働コスト!G219))</f>
        <v>0.91972159962826749</v>
      </c>
      <c r="I219" s="3">
        <v>7</v>
      </c>
      <c r="J219" s="3">
        <v>30</v>
      </c>
      <c r="K219" s="2" cm="1">
        <f t="array" ref="K219">IF(C219="","",0.5*(C219+SUMPRODUCT(($B$1461:$B$1491=$J219)*1,C$1461:C$1491)))</f>
        <v>0.86427734164275494</v>
      </c>
      <c r="L219" s="2" cm="1">
        <f t="array" ref="L219">IF(D219="","",0.5*(D219+SUMPRODUCT(($B$1461:$B$1491=$J219)*1,D$1461:D$1491)))</f>
        <v>0.88759159380749653</v>
      </c>
      <c r="M219" s="2" cm="1">
        <f t="array" ref="M219">IF(E219="","",0.5*(E219+SUMPRODUCT(($B$1461:$B$1491=$J219)*1,E$1461:E$1491)))</f>
        <v>0.8972597728649887</v>
      </c>
      <c r="N219" s="2" cm="1">
        <f t="array" ref="N219">IF(F219="","",0.5*(F219+SUMPRODUCT(($B$1461:$B$1491=$J219)*1,F$1461:F$1491)))</f>
        <v>0.8969039717832521</v>
      </c>
      <c r="O219" s="2" cm="1">
        <f t="array" ref="O219">IF(G219="","",0.5*(G219+SUMPRODUCT(($B$1461:$B$1491=$J219)*1,G$1461:G$1491)))</f>
        <v>0.91698742289508051</v>
      </c>
    </row>
    <row r="220" spans="1:15" x14ac:dyDescent="0.55000000000000004">
      <c r="A220" s="3">
        <v>7</v>
      </c>
      <c r="B220" s="3">
        <v>31</v>
      </c>
      <c r="C220" s="2">
        <f>IF(logVir!C220="","",労働コスト!C220/SUM(資本サービス!C220,労働コスト!C220))</f>
        <v>0.79722201202683796</v>
      </c>
      <c r="D220" s="2">
        <f>IF(logVir!D220="","",労働コスト!D220/SUM(資本サービス!D220,労働コスト!D220))</f>
        <v>0.78472258967305375</v>
      </c>
      <c r="E220" s="2">
        <f>IF(logVir!E220="","",労働コスト!E220/SUM(資本サービス!E220,労働コスト!E220))</f>
        <v>0.79182601961130072</v>
      </c>
      <c r="F220" s="2">
        <f>IF(logVir!F220="","",労働コスト!F220/SUM(資本サービス!F220,労働コスト!F220))</f>
        <v>0.81587331001562435</v>
      </c>
      <c r="G220" s="2">
        <f>IF(logVir!G220="","",労働コスト!G220/SUM(資本サービス!G220,労働コスト!G220))</f>
        <v>0.83138856194203681</v>
      </c>
      <c r="I220" s="3">
        <v>7</v>
      </c>
      <c r="J220" s="3">
        <v>31</v>
      </c>
      <c r="K220" s="2" cm="1">
        <f t="array" ref="K220">IF(C220="","",0.5*(C220+SUMPRODUCT(($B$1461:$B$1491=$J220)*1,C$1461:C$1491)))</f>
        <v>0.78312385733053747</v>
      </c>
      <c r="L220" s="2" cm="1">
        <f t="array" ref="L220">IF(D220="","",0.5*(D220+SUMPRODUCT(($B$1461:$B$1491=$J220)*1,D$1461:D$1491)))</f>
        <v>0.77018936312838937</v>
      </c>
      <c r="M220" s="2" cm="1">
        <f t="array" ref="M220">IF(E220="","",0.5*(E220+SUMPRODUCT(($B$1461:$B$1491=$J220)*1,E$1461:E$1491)))</f>
        <v>0.78855023599366869</v>
      </c>
      <c r="N220" s="2" cm="1">
        <f t="array" ref="N220">IF(F220="","",0.5*(F220+SUMPRODUCT(($B$1461:$B$1491=$J220)*1,F$1461:F$1491)))</f>
        <v>0.80483354363477666</v>
      </c>
      <c r="O220" s="2" cm="1">
        <f t="array" ref="O220">IF(G220="","",0.5*(G220+SUMPRODUCT(($B$1461:$B$1491=$J220)*1,G$1461:G$1491)))</f>
        <v>0.81547593880141966</v>
      </c>
    </row>
    <row r="221" spans="1:15" x14ac:dyDescent="0.55000000000000004">
      <c r="A221" s="3">
        <v>8</v>
      </c>
      <c r="B221" s="3">
        <v>1</v>
      </c>
      <c r="C221" s="2">
        <f>IF(logVir!C221="","",労働コスト!C221/SUM(資本サービス!C221,労働コスト!C221))</f>
        <v>0.41029661809880474</v>
      </c>
      <c r="D221" s="2">
        <f>IF(logVir!D221="","",労働コスト!D221/SUM(資本サービス!D221,労働コスト!D221))</f>
        <v>0.64785564494609993</v>
      </c>
      <c r="E221" s="2">
        <f>IF(logVir!E221="","",労働コスト!E221/SUM(資本サービス!E221,労働コスト!E221))</f>
        <v>0.73028962244427331</v>
      </c>
      <c r="F221" s="2">
        <f>IF(logVir!F221="","",労働コスト!F221/SUM(資本サービス!F221,労働コスト!F221))</f>
        <v>0.73582365203558131</v>
      </c>
      <c r="G221" s="2">
        <f>IF(logVir!G221="","",労働コスト!G221/SUM(資本サービス!G221,労働コスト!G221))</f>
        <v>0.76726091388805318</v>
      </c>
      <c r="I221" s="3">
        <v>8</v>
      </c>
      <c r="J221" s="3">
        <v>1</v>
      </c>
      <c r="K221" s="2" cm="1">
        <f t="array" ref="K221">IF(C221="","",0.5*(C221+SUMPRODUCT(($B$1461:$B$1491=$J221)*1,C$1461:C$1491)))</f>
        <v>0.46721668406870165</v>
      </c>
      <c r="L221" s="2" cm="1">
        <f t="array" ref="L221">IF(D221="","",0.5*(D221+SUMPRODUCT(($B$1461:$B$1491=$J221)*1,D$1461:D$1491)))</f>
        <v>0.64850961009989183</v>
      </c>
      <c r="M221" s="2" cm="1">
        <f t="array" ref="M221">IF(E221="","",0.5*(E221+SUMPRODUCT(($B$1461:$B$1491=$J221)*1,E$1461:E$1491)))</f>
        <v>0.69602920414153413</v>
      </c>
      <c r="N221" s="2" cm="1">
        <f t="array" ref="N221">IF(F221="","",0.5*(F221+SUMPRODUCT(($B$1461:$B$1491=$J221)*1,F$1461:F$1491)))</f>
        <v>0.69673257865709259</v>
      </c>
      <c r="O221" s="2" cm="1">
        <f t="array" ref="O221">IF(G221="","",0.5*(G221+SUMPRODUCT(($B$1461:$B$1491=$J221)*1,G$1461:G$1491)))</f>
        <v>0.72391276270038751</v>
      </c>
    </row>
    <row r="222" spans="1:15" x14ac:dyDescent="0.55000000000000004">
      <c r="A222" s="3">
        <v>8</v>
      </c>
      <c r="B222" s="3">
        <v>2</v>
      </c>
      <c r="C222" s="2">
        <f>IF(logVir!C222="","",労働コスト!C222/SUM(資本サービス!C222,労働コスト!C222))</f>
        <v>0.61978420212538321</v>
      </c>
      <c r="D222" s="2">
        <f>IF(logVir!D222="","",労働コスト!D222/SUM(資本サービス!D222,労働コスト!D222))</f>
        <v>0.61969151908753162</v>
      </c>
      <c r="E222" s="2">
        <f>IF(logVir!E222="","",労働コスト!E222/SUM(資本サービス!E222,労働コスト!E222))</f>
        <v>0.65685262943981626</v>
      </c>
      <c r="F222" s="2">
        <f>IF(logVir!F222="","",労働コスト!F222/SUM(資本サービス!F222,労働コスト!F222))</f>
        <v>0.46435688193495001</v>
      </c>
      <c r="G222" s="2">
        <f>IF(logVir!G222="","",労働コスト!G222/SUM(資本サービス!G222,労働コスト!G222))</f>
        <v>0.57681197799791906</v>
      </c>
      <c r="I222" s="3">
        <v>8</v>
      </c>
      <c r="J222" s="3">
        <v>2</v>
      </c>
      <c r="K222" s="2" cm="1">
        <f t="array" ref="K222">IF(C222="","",0.5*(C222+SUMPRODUCT(($B$1461:$B$1491=$J222)*1,C$1461:C$1491)))</f>
        <v>0.57216886738042039</v>
      </c>
      <c r="L222" s="2" cm="1">
        <f t="array" ref="L222">IF(D222="","",0.5*(D222+SUMPRODUCT(($B$1461:$B$1491=$J222)*1,D$1461:D$1491)))</f>
        <v>0.60615477617888236</v>
      </c>
      <c r="M222" s="2" cm="1">
        <f t="array" ref="M222">IF(E222="","",0.5*(E222+SUMPRODUCT(($B$1461:$B$1491=$J222)*1,E$1461:E$1491)))</f>
        <v>0.58757401220840388</v>
      </c>
      <c r="N222" s="2" cm="1">
        <f t="array" ref="N222">IF(F222="","",0.5*(F222+SUMPRODUCT(($B$1461:$B$1491=$J222)*1,F$1461:F$1491)))</f>
        <v>0.49017215354768318</v>
      </c>
      <c r="O222" s="2" cm="1">
        <f t="array" ref="O222">IF(G222="","",0.5*(G222+SUMPRODUCT(($B$1461:$B$1491=$J222)*1,G$1461:G$1491)))</f>
        <v>0.58495346126007952</v>
      </c>
    </row>
    <row r="223" spans="1:15" x14ac:dyDescent="0.55000000000000004">
      <c r="A223" s="3">
        <v>8</v>
      </c>
      <c r="B223" s="3">
        <v>3</v>
      </c>
      <c r="C223" s="2">
        <f>IF(logVir!C223="","",労働コスト!C223/SUM(資本サービス!C223,労働コスト!C223))</f>
        <v>0.5748785983895448</v>
      </c>
      <c r="D223" s="2">
        <f>IF(logVir!D223="","",労働コスト!D223/SUM(資本サービス!D223,労働コスト!D223))</f>
        <v>0.63039891974455076</v>
      </c>
      <c r="E223" s="2">
        <f>IF(logVir!E223="","",労働コスト!E223/SUM(資本サービス!E223,労働コスト!E223))</f>
        <v>0.65777534273645666</v>
      </c>
      <c r="F223" s="2">
        <f>IF(logVir!F223="","",労働コスト!F223/SUM(資本サービス!F223,労働コスト!F223))</f>
        <v>0.65555383401330325</v>
      </c>
      <c r="G223" s="2">
        <f>IF(logVir!G223="","",労働コスト!G223/SUM(資本サービス!G223,労働コスト!G223))</f>
        <v>0.70361323212931959</v>
      </c>
      <c r="I223" s="3">
        <v>8</v>
      </c>
      <c r="J223" s="3">
        <v>3</v>
      </c>
      <c r="K223" s="2" cm="1">
        <f t="array" ref="K223">IF(C223="","",0.5*(C223+SUMPRODUCT(($B$1461:$B$1491=$J223)*1,C$1461:C$1491)))</f>
        <v>0.63612332309676778</v>
      </c>
      <c r="L223" s="2" cm="1">
        <f t="array" ref="L223">IF(D223="","",0.5*(D223+SUMPRODUCT(($B$1461:$B$1491=$J223)*1,D$1461:D$1491)))</f>
        <v>0.68141003559054147</v>
      </c>
      <c r="M223" s="2" cm="1">
        <f t="array" ref="M223">IF(E223="","",0.5*(E223+SUMPRODUCT(($B$1461:$B$1491=$J223)*1,E$1461:E$1491)))</f>
        <v>0.70317706781381739</v>
      </c>
      <c r="N223" s="2" cm="1">
        <f t="array" ref="N223">IF(F223="","",0.5*(F223+SUMPRODUCT(($B$1461:$B$1491=$J223)*1,F$1461:F$1491)))</f>
        <v>0.70120205079942255</v>
      </c>
      <c r="O223" s="2" cm="1">
        <f t="array" ref="O223">IF(G223="","",0.5*(G223+SUMPRODUCT(($B$1461:$B$1491=$J223)*1,G$1461:G$1491)))</f>
        <v>0.74165163305382475</v>
      </c>
    </row>
    <row r="224" spans="1:15" x14ac:dyDescent="0.55000000000000004">
      <c r="A224" s="3">
        <v>8</v>
      </c>
      <c r="B224" s="3">
        <v>4</v>
      </c>
      <c r="C224" s="2">
        <f>IF(logVir!C224="","",労働コスト!C224/SUM(資本サービス!C224,労働コスト!C224))</f>
        <v>0.61434187136433405</v>
      </c>
      <c r="D224" s="2">
        <f>IF(logVir!D224="","",労働コスト!D224/SUM(資本サービス!D224,労働コスト!D224))</f>
        <v>0.59509574517137109</v>
      </c>
      <c r="E224" s="2">
        <f>IF(logVir!E224="","",労働コスト!E224/SUM(資本サービス!E224,労働コスト!E224))</f>
        <v>0.62473471149876569</v>
      </c>
      <c r="F224" s="2">
        <f>IF(logVir!F224="","",労働コスト!F224/SUM(資本サービス!F224,労働コスト!F224))</f>
        <v>0.60812052490456059</v>
      </c>
      <c r="G224" s="2">
        <f>IF(logVir!G224="","",労働コスト!G224/SUM(資本サービス!G224,労働コスト!G224))</f>
        <v>0.66925561493031449</v>
      </c>
      <c r="I224" s="3">
        <v>8</v>
      </c>
      <c r="J224" s="3">
        <v>4</v>
      </c>
      <c r="K224" s="2" cm="1">
        <f t="array" ref="K224">IF(C224="","",0.5*(C224+SUMPRODUCT(($B$1461:$B$1491=$J224)*1,C$1461:C$1491)))</f>
        <v>0.68809183307510535</v>
      </c>
      <c r="L224" s="2" cm="1">
        <f t="array" ref="L224">IF(D224="","",0.5*(D224+SUMPRODUCT(($B$1461:$B$1491=$J224)*1,D$1461:D$1491)))</f>
        <v>0.6668510889427226</v>
      </c>
      <c r="M224" s="2" cm="1">
        <f t="array" ref="M224">IF(E224="","",0.5*(E224+SUMPRODUCT(($B$1461:$B$1491=$J224)*1,E$1461:E$1491)))</f>
        <v>0.68934004522075232</v>
      </c>
      <c r="N224" s="2" cm="1">
        <f t="array" ref="N224">IF(F224="","",0.5*(F224+SUMPRODUCT(($B$1461:$B$1491=$J224)*1,F$1461:F$1491)))</f>
        <v>0.67769983113003929</v>
      </c>
      <c r="O224" s="2" cm="1">
        <f t="array" ref="O224">IF(G224="","",0.5*(G224+SUMPRODUCT(($B$1461:$B$1491=$J224)*1,G$1461:G$1491)))</f>
        <v>0.71966553771977426</v>
      </c>
    </row>
    <row r="225" spans="1:15" x14ac:dyDescent="0.55000000000000004">
      <c r="A225" s="3">
        <v>8</v>
      </c>
      <c r="B225" s="3">
        <v>5</v>
      </c>
      <c r="C225" s="2">
        <f>IF(logVir!C225="","",労働コスト!C225/SUM(資本サービス!C225,労働コスト!C225))</f>
        <v>0.71572181685613578</v>
      </c>
      <c r="D225" s="2">
        <f>IF(logVir!D225="","",労働コスト!D225/SUM(資本サービス!D225,労働コスト!D225))</f>
        <v>0.72646972437928758</v>
      </c>
      <c r="E225" s="2">
        <f>IF(logVir!E225="","",労働コスト!E225/SUM(資本サービス!E225,労働コスト!E225))</f>
        <v>0.76427291829091537</v>
      </c>
      <c r="F225" s="2">
        <f>IF(logVir!F225="","",労働コスト!F225/SUM(資本サービス!F225,労働コスト!F225))</f>
        <v>0.76744196275997612</v>
      </c>
      <c r="G225" s="2">
        <f>IF(logVir!G225="","",労働コスト!G225/SUM(資本サービス!G225,労働コスト!G225))</f>
        <v>0.76920127823032924</v>
      </c>
      <c r="I225" s="3">
        <v>8</v>
      </c>
      <c r="J225" s="3">
        <v>5</v>
      </c>
      <c r="K225" s="2" cm="1">
        <f t="array" ref="K225">IF(C225="","",0.5*(C225+SUMPRODUCT(($B$1461:$B$1491=$J225)*1,C$1461:C$1491)))</f>
        <v>0.68033194746053027</v>
      </c>
      <c r="L225" s="2" cm="1">
        <f t="array" ref="L225">IF(D225="","",0.5*(D225+SUMPRODUCT(($B$1461:$B$1491=$J225)*1,D$1461:D$1491)))</f>
        <v>0.70257781167029698</v>
      </c>
      <c r="M225" s="2" cm="1">
        <f t="array" ref="M225">IF(E225="","",0.5*(E225+SUMPRODUCT(($B$1461:$B$1491=$J225)*1,E$1461:E$1491)))</f>
        <v>0.73427018644148467</v>
      </c>
      <c r="N225" s="2" cm="1">
        <f t="array" ref="N225">IF(F225="","",0.5*(F225+SUMPRODUCT(($B$1461:$B$1491=$J225)*1,F$1461:F$1491)))</f>
        <v>0.73935175591719782</v>
      </c>
      <c r="O225" s="2" cm="1">
        <f t="array" ref="O225">IF(G225="","",0.5*(G225+SUMPRODUCT(($B$1461:$B$1491=$J225)*1,G$1461:G$1491)))</f>
        <v>0.7516326334168717</v>
      </c>
    </row>
    <row r="226" spans="1:15" x14ac:dyDescent="0.55000000000000004">
      <c r="A226" s="3">
        <v>8</v>
      </c>
      <c r="B226" s="3">
        <v>6</v>
      </c>
      <c r="C226" s="2">
        <f>IF(logVir!C226="","",労働コスト!C226/SUM(資本サービス!C226,労働コスト!C226))</f>
        <v>0.32382252005325685</v>
      </c>
      <c r="D226" s="2">
        <f>IF(logVir!D226="","",労働コスト!D226/SUM(資本サービス!D226,労働コスト!D226))</f>
        <v>0.35962028238498833</v>
      </c>
      <c r="E226" s="2">
        <f>IF(logVir!E226="","",労働コスト!E226/SUM(資本サービス!E226,労働コスト!E226))</f>
        <v>0.3616555599234359</v>
      </c>
      <c r="F226" s="2">
        <f>IF(logVir!F226="","",労働コスト!F226/SUM(資本サービス!F226,労働コスト!F226))</f>
        <v>0.34194333870890203</v>
      </c>
      <c r="G226" s="2">
        <f>IF(logVir!G226="","",労働コスト!G226/SUM(資本サービス!G226,労働コスト!G226))</f>
        <v>0.36743724724807503</v>
      </c>
      <c r="I226" s="3">
        <v>8</v>
      </c>
      <c r="J226" s="3">
        <v>6</v>
      </c>
      <c r="K226" s="2" cm="1">
        <f t="array" ref="K226">IF(C226="","",0.5*(C226+SUMPRODUCT(($B$1461:$B$1491=$J226)*1,C$1461:C$1491)))</f>
        <v>0.35226612723267225</v>
      </c>
      <c r="L226" s="2" cm="1">
        <f t="array" ref="L226">IF(D226="","",0.5*(D226+SUMPRODUCT(($B$1461:$B$1491=$J226)*1,D$1461:D$1491)))</f>
        <v>0.38684234836539022</v>
      </c>
      <c r="M226" s="2" cm="1">
        <f t="array" ref="M226">IF(E226="","",0.5*(E226+SUMPRODUCT(($B$1461:$B$1491=$J226)*1,E$1461:E$1491)))</f>
        <v>0.38656744804359511</v>
      </c>
      <c r="N226" s="2" cm="1">
        <f t="array" ref="N226">IF(F226="","",0.5*(F226+SUMPRODUCT(($B$1461:$B$1491=$J226)*1,F$1461:F$1491)))</f>
        <v>0.3719976752767169</v>
      </c>
      <c r="O226" s="2" cm="1">
        <f t="array" ref="O226">IF(G226="","",0.5*(G226+SUMPRODUCT(($B$1461:$B$1491=$J226)*1,G$1461:G$1491)))</f>
        <v>0.40229450776274789</v>
      </c>
    </row>
    <row r="227" spans="1:15" x14ac:dyDescent="0.55000000000000004">
      <c r="A227" s="3">
        <v>8</v>
      </c>
      <c r="B227" s="3">
        <v>7</v>
      </c>
      <c r="C227" s="2">
        <f>IF(logVir!C227="","",労働コスト!C227/SUM(資本サービス!C227,労働コスト!C227))</f>
        <v>0.70019364987311095</v>
      </c>
      <c r="D227" s="2">
        <f>IF(logVir!D227="","",労働コスト!D227/SUM(資本サービス!D227,労働コスト!D227))</f>
        <v>0.71649206511886232</v>
      </c>
      <c r="E227" s="2">
        <f>IF(logVir!E227="","",労働コスト!E227/SUM(資本サービス!E227,労働コスト!E227))</f>
        <v>0.74948430782065056</v>
      </c>
      <c r="F227" s="2">
        <f>IF(logVir!F227="","",労働コスト!F227/SUM(資本サービス!F227,労働コスト!F227))</f>
        <v>0.73850916281795076</v>
      </c>
      <c r="G227" s="2">
        <f>IF(logVir!G227="","",労働コスト!G227/SUM(資本サービス!G227,労働コスト!G227))</f>
        <v>0.75341646697075304</v>
      </c>
      <c r="I227" s="3">
        <v>8</v>
      </c>
      <c r="J227" s="3">
        <v>7</v>
      </c>
      <c r="K227" s="2" cm="1">
        <f t="array" ref="K227">IF(C227="","",0.5*(C227+SUMPRODUCT(($B$1461:$B$1491=$J227)*1,C$1461:C$1491)))</f>
        <v>0.66002364259241286</v>
      </c>
      <c r="L227" s="2" cm="1">
        <f t="array" ref="L227">IF(D227="","",0.5*(D227+SUMPRODUCT(($B$1461:$B$1491=$J227)*1,D$1461:D$1491)))</f>
        <v>0.68965860494044162</v>
      </c>
      <c r="M227" s="2" cm="1">
        <f t="array" ref="M227">IF(E227="","",0.5*(E227+SUMPRODUCT(($B$1461:$B$1491=$J227)*1,E$1461:E$1491)))</f>
        <v>0.71318351493790866</v>
      </c>
      <c r="N227" s="2" cm="1">
        <f t="array" ref="N227">IF(F227="","",0.5*(F227+SUMPRODUCT(($B$1461:$B$1491=$J227)*1,F$1461:F$1491)))</f>
        <v>0.70783384447917763</v>
      </c>
      <c r="O227" s="2" cm="1">
        <f t="array" ref="O227">IF(G227="","",0.5*(G227+SUMPRODUCT(($B$1461:$B$1491=$J227)*1,G$1461:G$1491)))</f>
        <v>0.72835068049870633</v>
      </c>
    </row>
    <row r="228" spans="1:15" x14ac:dyDescent="0.55000000000000004">
      <c r="A228" s="3">
        <v>8</v>
      </c>
      <c r="B228" s="3">
        <v>8</v>
      </c>
      <c r="C228" s="2">
        <f>IF(logVir!C228="","",労働コスト!C228/SUM(資本サービス!C228,労働コスト!C228))</f>
        <v>0.4680061403144169</v>
      </c>
      <c r="D228" s="2">
        <f>IF(logVir!D228="","",労働コスト!D228/SUM(資本サービス!D228,労働コスト!D228))</f>
        <v>0.50460608209323476</v>
      </c>
      <c r="E228" s="2">
        <f>IF(logVir!E228="","",労働コスト!E228/SUM(資本サービス!E228,労働コスト!E228))</f>
        <v>0.53295914562508107</v>
      </c>
      <c r="F228" s="2">
        <f>IF(logVir!F228="","",労働コスト!F228/SUM(資本サービス!F228,労働コスト!F228))</f>
        <v>0.50636499523179734</v>
      </c>
      <c r="G228" s="2">
        <f>IF(logVir!G228="","",労働コスト!G228/SUM(資本サービス!G228,労働コスト!G228))</f>
        <v>0.51983198258057872</v>
      </c>
      <c r="I228" s="3">
        <v>8</v>
      </c>
      <c r="J228" s="3">
        <v>8</v>
      </c>
      <c r="K228" s="2" cm="1">
        <f t="array" ref="K228">IF(C228="","",0.5*(C228+SUMPRODUCT(($B$1461:$B$1491=$J228)*1,C$1461:C$1491)))</f>
        <v>0.50891810641093138</v>
      </c>
      <c r="L228" s="2" cm="1">
        <f t="array" ref="L228">IF(D228="","",0.5*(D228+SUMPRODUCT(($B$1461:$B$1491=$J228)*1,D$1461:D$1491)))</f>
        <v>0.5517529442068152</v>
      </c>
      <c r="M228" s="2" cm="1">
        <f t="array" ref="M228">IF(E228="","",0.5*(E228+SUMPRODUCT(($B$1461:$B$1491=$J228)*1,E$1461:E$1491)))</f>
        <v>0.56617168524000738</v>
      </c>
      <c r="N228" s="2" cm="1">
        <f t="array" ref="N228">IF(F228="","",0.5*(F228+SUMPRODUCT(($B$1461:$B$1491=$J228)*1,F$1461:F$1491)))</f>
        <v>0.54835404010161648</v>
      </c>
      <c r="O228" s="2" cm="1">
        <f t="array" ref="O228">IF(G228="","",0.5*(G228+SUMPRODUCT(($B$1461:$B$1491=$J228)*1,G$1461:G$1491)))</f>
        <v>0.56936127250085233</v>
      </c>
    </row>
    <row r="229" spans="1:15" x14ac:dyDescent="0.55000000000000004">
      <c r="A229" s="3">
        <v>8</v>
      </c>
      <c r="B229" s="3">
        <v>9</v>
      </c>
      <c r="C229" s="2">
        <f>IF(logVir!C229="","",労働コスト!C229/SUM(資本サービス!C229,労働コスト!C229))</f>
        <v>0.75232979595884364</v>
      </c>
      <c r="D229" s="2">
        <f>IF(logVir!D229="","",労働コスト!D229/SUM(資本サービス!D229,労働コスト!D229))</f>
        <v>0.78135947961806829</v>
      </c>
      <c r="E229" s="2">
        <f>IF(logVir!E229="","",労働コスト!E229/SUM(資本サービス!E229,労働コスト!E229))</f>
        <v>0.82064561264286229</v>
      </c>
      <c r="F229" s="2">
        <f>IF(logVir!F229="","",労働コスト!F229/SUM(資本サービス!F229,労働コスト!F229))</f>
        <v>0.819927558775432</v>
      </c>
      <c r="G229" s="2">
        <f>IF(logVir!G229="","",労働コスト!G229/SUM(資本サービス!G229,労働コスト!G229))</f>
        <v>0.83897729384941111</v>
      </c>
      <c r="I229" s="3">
        <v>8</v>
      </c>
      <c r="J229" s="3">
        <v>9</v>
      </c>
      <c r="K229" s="2" cm="1">
        <f t="array" ref="K229">IF(C229="","",0.5*(C229+SUMPRODUCT(($B$1461:$B$1491=$J229)*1,C$1461:C$1491)))</f>
        <v>0.77417133752141121</v>
      </c>
      <c r="L229" s="2" cm="1">
        <f t="array" ref="L229">IF(D229="","",0.5*(D229+SUMPRODUCT(($B$1461:$B$1491=$J229)*1,D$1461:D$1491)))</f>
        <v>0.79424335831033943</v>
      </c>
      <c r="M229" s="2" cm="1">
        <f t="array" ref="M229">IF(E229="","",0.5*(E229+SUMPRODUCT(($B$1461:$B$1491=$J229)*1,E$1461:E$1491)))</f>
        <v>0.82689503129469566</v>
      </c>
      <c r="N229" s="2" cm="1">
        <f t="array" ref="N229">IF(F229="","",0.5*(F229+SUMPRODUCT(($B$1461:$B$1491=$J229)*1,F$1461:F$1491)))</f>
        <v>0.82790255609046293</v>
      </c>
      <c r="O229" s="2" cm="1">
        <f t="array" ref="O229">IF(G229="","",0.5*(G229+SUMPRODUCT(($B$1461:$B$1491=$J229)*1,G$1461:G$1491)))</f>
        <v>0.84830664956477486</v>
      </c>
    </row>
    <row r="230" spans="1:15" x14ac:dyDescent="0.55000000000000004">
      <c r="A230" s="3">
        <v>8</v>
      </c>
      <c r="B230" s="3">
        <v>10</v>
      </c>
      <c r="C230" s="2">
        <f>IF(logVir!C230="","",労働コスト!C230/SUM(資本サービス!C230,労働コスト!C230))</f>
        <v>0.53984021113877756</v>
      </c>
      <c r="D230" s="2">
        <f>IF(logVir!D230="","",労働コスト!D230/SUM(資本サービス!D230,労働コスト!D230))</f>
        <v>0.55981996365478692</v>
      </c>
      <c r="E230" s="2">
        <f>IF(logVir!E230="","",労働コスト!E230/SUM(資本サービス!E230,労働コスト!E230))</f>
        <v>0.62763893880245925</v>
      </c>
      <c r="F230" s="2">
        <f>IF(logVir!F230="","",労働コスト!F230/SUM(資本サービス!F230,労働コスト!F230))</f>
        <v>0.62194892888252107</v>
      </c>
      <c r="G230" s="2">
        <f>IF(logVir!G230="","",労働コスト!G230/SUM(資本サービス!G230,労働コスト!G230))</f>
        <v>0.66857950804341759</v>
      </c>
      <c r="I230" s="3">
        <v>8</v>
      </c>
      <c r="J230" s="3">
        <v>10</v>
      </c>
      <c r="K230" s="2" cm="1">
        <f t="array" ref="K230">IF(C230="","",0.5*(C230+SUMPRODUCT(($B$1461:$B$1491=$J230)*1,C$1461:C$1491)))</f>
        <v>0.58317453770923566</v>
      </c>
      <c r="L230" s="2" cm="1">
        <f t="array" ref="L230">IF(D230="","",0.5*(D230+SUMPRODUCT(($B$1461:$B$1491=$J230)*1,D$1461:D$1491)))</f>
        <v>0.60135874844196602</v>
      </c>
      <c r="M230" s="2" cm="1">
        <f t="array" ref="M230">IF(E230="","",0.5*(E230+SUMPRODUCT(($B$1461:$B$1491=$J230)*1,E$1461:E$1491)))</f>
        <v>0.65356076722866807</v>
      </c>
      <c r="N230" s="2" cm="1">
        <f t="array" ref="N230">IF(F230="","",0.5*(F230+SUMPRODUCT(($B$1461:$B$1491=$J230)*1,F$1461:F$1491)))</f>
        <v>0.65056264379430662</v>
      </c>
      <c r="O230" s="2" cm="1">
        <f t="array" ref="O230">IF(G230="","",0.5*(G230+SUMPRODUCT(($B$1461:$B$1491=$J230)*1,G$1461:G$1491)))</f>
        <v>0.69181350521517115</v>
      </c>
    </row>
    <row r="231" spans="1:15" x14ac:dyDescent="0.55000000000000004">
      <c r="A231" s="3">
        <v>8</v>
      </c>
      <c r="B231" s="3">
        <v>11</v>
      </c>
      <c r="C231" s="2">
        <f>IF(logVir!C231="","",労働コスト!C231/SUM(資本サービス!C231,労働コスト!C231))</f>
        <v>0.62483860242403289</v>
      </c>
      <c r="D231" s="2">
        <f>IF(logVir!D231="","",労働コスト!D231/SUM(資本サービス!D231,労働コスト!D231))</f>
        <v>0.62529160693995156</v>
      </c>
      <c r="E231" s="2">
        <f>IF(logVir!E231="","",労働コスト!E231/SUM(資本サービス!E231,労働コスト!E231))</f>
        <v>0.67357404950837774</v>
      </c>
      <c r="F231" s="2">
        <f>IF(logVir!F231="","",労働コスト!F231/SUM(資本サービス!F231,労働コスト!F231))</f>
        <v>0.64597117552381522</v>
      </c>
      <c r="G231" s="2">
        <f>IF(logVir!G231="","",労働コスト!G231/SUM(資本サービス!G231,労働コスト!G231))</f>
        <v>0.5796931950383567</v>
      </c>
      <c r="I231" s="3">
        <v>8</v>
      </c>
      <c r="J231" s="3">
        <v>11</v>
      </c>
      <c r="K231" s="2" cm="1">
        <f t="array" ref="K231">IF(C231="","",0.5*(C231+SUMPRODUCT(($B$1461:$B$1491=$J231)*1,C$1461:C$1491)))</f>
        <v>0.59483466645950767</v>
      </c>
      <c r="L231" s="2" cm="1">
        <f t="array" ref="L231">IF(D231="","",0.5*(D231+SUMPRODUCT(($B$1461:$B$1491=$J231)*1,D$1461:D$1491)))</f>
        <v>0.59664277384524778</v>
      </c>
      <c r="M231" s="2" cm="1">
        <f t="array" ref="M231">IF(E231="","",0.5*(E231+SUMPRODUCT(($B$1461:$B$1491=$J231)*1,E$1461:E$1491)))</f>
        <v>0.6270170986391721</v>
      </c>
      <c r="N231" s="2" cm="1">
        <f t="array" ref="N231">IF(F231="","",0.5*(F231+SUMPRODUCT(($B$1461:$B$1491=$J231)*1,F$1461:F$1491)))</f>
        <v>0.60932128935444441</v>
      </c>
      <c r="O231" s="2" cm="1">
        <f t="array" ref="O231">IF(G231="","",0.5*(G231+SUMPRODUCT(($B$1461:$B$1491=$J231)*1,G$1461:G$1491)))</f>
        <v>0.58681875990503563</v>
      </c>
    </row>
    <row r="232" spans="1:15" x14ac:dyDescent="0.55000000000000004">
      <c r="A232" s="3">
        <v>8</v>
      </c>
      <c r="B232" s="3">
        <v>12</v>
      </c>
      <c r="C232" s="2">
        <f>IF(logVir!C232="","",労働コスト!C232/SUM(資本サービス!C232,労働コスト!C232))</f>
        <v>0.48226062507444345</v>
      </c>
      <c r="D232" s="2">
        <f>IF(logVir!D232="","",労働コスト!D232/SUM(資本サービス!D232,労働コスト!D232))</f>
        <v>0.47795534983589644</v>
      </c>
      <c r="E232" s="2">
        <f>IF(logVir!E232="","",労働コスト!E232/SUM(資本サービス!E232,労働コスト!E232))</f>
        <v>0.51285555300861085</v>
      </c>
      <c r="F232" s="2">
        <f>IF(logVir!F232="","",労働コスト!F232/SUM(資本サービス!F232,労働コスト!F232))</f>
        <v>0.50446081100608176</v>
      </c>
      <c r="G232" s="2">
        <f>IF(logVir!G232="","",労働コスト!G232/SUM(資本サービス!G232,労働コスト!G232))</f>
        <v>0.54013763043293639</v>
      </c>
      <c r="I232" s="3">
        <v>8</v>
      </c>
      <c r="J232" s="3">
        <v>12</v>
      </c>
      <c r="K232" s="2" cm="1">
        <f t="array" ref="K232">IF(C232="","",0.5*(C232+SUMPRODUCT(($B$1461:$B$1491=$J232)*1,C$1461:C$1491)))</f>
        <v>0.48552286943197609</v>
      </c>
      <c r="L232" s="2" cm="1">
        <f t="array" ref="L232">IF(D232="","",0.5*(D232+SUMPRODUCT(($B$1461:$B$1491=$J232)*1,D$1461:D$1491)))</f>
        <v>0.49548358840065565</v>
      </c>
      <c r="M232" s="2" cm="1">
        <f t="array" ref="M232">IF(E232="","",0.5*(E232+SUMPRODUCT(($B$1461:$B$1491=$J232)*1,E$1461:E$1491)))</f>
        <v>0.5135171135312705</v>
      </c>
      <c r="N232" s="2" cm="1">
        <f t="array" ref="N232">IF(F232="","",0.5*(F232+SUMPRODUCT(($B$1461:$B$1491=$J232)*1,F$1461:F$1491)))</f>
        <v>0.51160515311030696</v>
      </c>
      <c r="O232" s="2" cm="1">
        <f t="array" ref="O232">IF(G232="","",0.5*(G232+SUMPRODUCT(($B$1461:$B$1491=$J232)*1,G$1461:G$1491)))</f>
        <v>0.55106765927823553</v>
      </c>
    </row>
    <row r="233" spans="1:15" x14ac:dyDescent="0.55000000000000004">
      <c r="A233" s="3">
        <v>8</v>
      </c>
      <c r="B233" s="3">
        <v>13</v>
      </c>
      <c r="C233" s="2">
        <f>IF(logVir!C233="","",労働コスト!C233/SUM(資本サービス!C233,労働コスト!C233))</f>
        <v>0.52861746400948451</v>
      </c>
      <c r="D233" s="2">
        <f>IF(logVir!D233="","",労働コスト!D233/SUM(資本サービス!D233,労働コスト!D233))</f>
        <v>0.39019809507467934</v>
      </c>
      <c r="E233" s="2">
        <f>IF(logVir!E233="","",労働コスト!E233/SUM(資本サービス!E233,労働コスト!E233))</f>
        <v>0.45261247766365686</v>
      </c>
      <c r="F233" s="2">
        <f>IF(logVir!F233="","",労働コスト!F233/SUM(資本サービス!F233,労働コスト!F233))</f>
        <v>0.42947380038537442</v>
      </c>
      <c r="G233" s="2">
        <f>IF(logVir!G233="","",労働コスト!G233/SUM(資本サービス!G233,労働コスト!G233))</f>
        <v>0.52764279316822427</v>
      </c>
      <c r="I233" s="3">
        <v>8</v>
      </c>
      <c r="J233" s="3">
        <v>13</v>
      </c>
      <c r="K233" s="2" cm="1">
        <f t="array" ref="K233">IF(C233="","",0.5*(C233+SUMPRODUCT(($B$1461:$B$1491=$J233)*1,C$1461:C$1491)))</f>
        <v>0.46508795366267619</v>
      </c>
      <c r="L233" s="2" cm="1">
        <f t="array" ref="L233">IF(D233="","",0.5*(D233+SUMPRODUCT(($B$1461:$B$1491=$J233)*1,D$1461:D$1491)))</f>
        <v>0.38096515679812171</v>
      </c>
      <c r="M233" s="2" cm="1">
        <f t="array" ref="M233">IF(E233="","",0.5*(E233+SUMPRODUCT(($B$1461:$B$1491=$J233)*1,E$1461:E$1491)))</f>
        <v>0.43185769150385278</v>
      </c>
      <c r="N233" s="2" cm="1">
        <f t="array" ref="N233">IF(F233="","",0.5*(F233+SUMPRODUCT(($B$1461:$B$1491=$J233)*1,F$1461:F$1491)))</f>
        <v>0.41289888882285586</v>
      </c>
      <c r="O233" s="2" cm="1">
        <f t="array" ref="O233">IF(G233="","",0.5*(G233+SUMPRODUCT(($B$1461:$B$1491=$J233)*1,G$1461:G$1491)))</f>
        <v>0.47970367756287613</v>
      </c>
    </row>
    <row r="234" spans="1:15" x14ac:dyDescent="0.55000000000000004">
      <c r="A234" s="3">
        <v>8</v>
      </c>
      <c r="B234" s="3">
        <v>14</v>
      </c>
      <c r="C234" s="2">
        <f>IF(logVir!C234="","",労働コスト!C234/SUM(資本サービス!C234,労働コスト!C234))</f>
        <v>0.67873034964794032</v>
      </c>
      <c r="D234" s="2">
        <f>IF(logVir!D234="","",労働コスト!D234/SUM(資本サービス!D234,労働コスト!D234))</f>
        <v>0.6525690776272044</v>
      </c>
      <c r="E234" s="2">
        <f>IF(logVir!E234="","",労働コスト!E234/SUM(資本サービス!E234,労働コスト!E234))</f>
        <v>0.62811057234789502</v>
      </c>
      <c r="F234" s="2">
        <f>IF(logVir!F234="","",労働コスト!F234/SUM(資本サービス!F234,労働コスト!F234))</f>
        <v>0.59026753589194714</v>
      </c>
      <c r="G234" s="2">
        <f>IF(logVir!G234="","",労働コスト!G234/SUM(資本サービス!G234,労働コスト!G234))</f>
        <v>0.64479576903096492</v>
      </c>
      <c r="I234" s="3">
        <v>8</v>
      </c>
      <c r="J234" s="3">
        <v>14</v>
      </c>
      <c r="K234" s="2" cm="1">
        <f t="array" ref="K234">IF(C234="","",0.5*(C234+SUMPRODUCT(($B$1461:$B$1491=$J234)*1,C$1461:C$1491)))</f>
        <v>0.63479293467033515</v>
      </c>
      <c r="L234" s="2" cm="1">
        <f t="array" ref="L234">IF(D234="","",0.5*(D234+SUMPRODUCT(($B$1461:$B$1491=$J234)*1,D$1461:D$1491)))</f>
        <v>0.64146485848413204</v>
      </c>
      <c r="M234" s="2" cm="1">
        <f t="array" ref="M234">IF(E234="","",0.5*(E234+SUMPRODUCT(($B$1461:$B$1491=$J234)*1,E$1461:E$1491)))</f>
        <v>0.62027441442673914</v>
      </c>
      <c r="N234" s="2" cm="1">
        <f t="array" ref="N234">IF(F234="","",0.5*(F234+SUMPRODUCT(($B$1461:$B$1491=$J234)*1,F$1461:F$1491)))</f>
        <v>0.59475013390652465</v>
      </c>
      <c r="O234" s="2" cm="1">
        <f t="array" ref="O234">IF(G234="","",0.5*(G234+SUMPRODUCT(($B$1461:$B$1491=$J234)*1,G$1461:G$1491)))</f>
        <v>0.63527885340220336</v>
      </c>
    </row>
    <row r="235" spans="1:15" x14ac:dyDescent="0.55000000000000004">
      <c r="A235" s="3">
        <v>8</v>
      </c>
      <c r="B235" s="3">
        <v>15</v>
      </c>
      <c r="C235" s="2">
        <f>IF(logVir!C235="","",労働コスト!C235/SUM(資本サービス!C235,労働コスト!C235))</f>
        <v>0.60623909673843179</v>
      </c>
      <c r="D235" s="2">
        <f>IF(logVir!D235="","",労働コスト!D235/SUM(資本サービス!D235,労働コスト!D235))</f>
        <v>0.71270386649758466</v>
      </c>
      <c r="E235" s="2">
        <f>IF(logVir!E235="","",労働コスト!E235/SUM(資本サービス!E235,労働コスト!E235))</f>
        <v>0.68258463292039051</v>
      </c>
      <c r="F235" s="2">
        <f>IF(logVir!F235="","",労働コスト!F235/SUM(資本サービス!F235,労働コスト!F235))</f>
        <v>0.66024374255297413</v>
      </c>
      <c r="G235" s="2">
        <f>IF(logVir!G235="","",労働コスト!G235/SUM(資本サービス!G235,労働コスト!G235))</f>
        <v>0.70038909061077614</v>
      </c>
      <c r="I235" s="3">
        <v>8</v>
      </c>
      <c r="J235" s="3">
        <v>15</v>
      </c>
      <c r="K235" s="2" cm="1">
        <f t="array" ref="K235">IF(C235="","",0.5*(C235+SUMPRODUCT(($B$1461:$B$1491=$J235)*1,C$1461:C$1491)))</f>
        <v>0.67281662051146029</v>
      </c>
      <c r="L235" s="2" cm="1">
        <f t="array" ref="L235">IF(D235="","",0.5*(D235+SUMPRODUCT(($B$1461:$B$1491=$J235)*1,D$1461:D$1491)))</f>
        <v>0.74741650504007762</v>
      </c>
      <c r="M235" s="2" cm="1">
        <f t="array" ref="M235">IF(E235="","",0.5*(E235+SUMPRODUCT(($B$1461:$B$1491=$J235)*1,E$1461:E$1491)))</f>
        <v>0.71929804362908767</v>
      </c>
      <c r="N235" s="2" cm="1">
        <f t="array" ref="N235">IF(F235="","",0.5*(F235+SUMPRODUCT(($B$1461:$B$1491=$J235)*1,F$1461:F$1491)))</f>
        <v>0.70366103085167908</v>
      </c>
      <c r="O235" s="2" cm="1">
        <f t="array" ref="O235">IF(G235="","",0.5*(G235+SUMPRODUCT(($B$1461:$B$1491=$J235)*1,G$1461:G$1491)))</f>
        <v>0.737070906095316</v>
      </c>
    </row>
    <row r="236" spans="1:15" x14ac:dyDescent="0.55000000000000004">
      <c r="A236" s="3">
        <v>8</v>
      </c>
      <c r="B236" s="3">
        <v>16</v>
      </c>
      <c r="C236" s="2">
        <f>IF(logVir!C236="","",労働コスト!C236/SUM(資本サービス!C236,労働コスト!C236))</f>
        <v>0.53223651677145978</v>
      </c>
      <c r="D236" s="2">
        <f>IF(logVir!D236="","",労働コスト!D236/SUM(資本サービス!D236,労働コスト!D236))</f>
        <v>0.61816839730994466</v>
      </c>
      <c r="E236" s="2">
        <f>IF(logVir!E236="","",労働コスト!E236/SUM(資本サービス!E236,労働コスト!E236))</f>
        <v>0.6675956508201617</v>
      </c>
      <c r="F236" s="2">
        <f>IF(logVir!F236="","",労働コスト!F236/SUM(資本サービス!F236,労働コスト!F236))</f>
        <v>0.66543843286190174</v>
      </c>
      <c r="G236" s="2">
        <f>IF(logVir!G236="","",労働コスト!G236/SUM(資本サービス!G236,労働コスト!G236))</f>
        <v>0.6928893441802062</v>
      </c>
      <c r="I236" s="3">
        <v>8</v>
      </c>
      <c r="J236" s="3">
        <v>16</v>
      </c>
      <c r="K236" s="2" cm="1">
        <f t="array" ref="K236">IF(C236="","",0.5*(C236+SUMPRODUCT(($B$1461:$B$1491=$J236)*1,C$1461:C$1491)))</f>
        <v>0.60284152534052238</v>
      </c>
      <c r="L236" s="2" cm="1">
        <f t="array" ref="L236">IF(D236="","",0.5*(D236+SUMPRODUCT(($B$1461:$B$1491=$J236)*1,D$1461:D$1491)))</f>
        <v>0.66032459082629469</v>
      </c>
      <c r="M236" s="2" cm="1">
        <f t="array" ref="M236">IF(E236="","",0.5*(E236+SUMPRODUCT(($B$1461:$B$1491=$J236)*1,E$1461:E$1491)))</f>
        <v>0.69787245938535758</v>
      </c>
      <c r="N236" s="2" cm="1">
        <f t="array" ref="N236">IF(F236="","",0.5*(F236+SUMPRODUCT(($B$1461:$B$1491=$J236)*1,F$1461:F$1491)))</f>
        <v>0.69653670049012328</v>
      </c>
      <c r="O236" s="2" cm="1">
        <f t="array" ref="O236">IF(G236="","",0.5*(G236+SUMPRODUCT(($B$1461:$B$1491=$J236)*1,G$1461:G$1491)))</f>
        <v>0.72418730757387551</v>
      </c>
    </row>
    <row r="237" spans="1:15" x14ac:dyDescent="0.55000000000000004">
      <c r="A237" s="3">
        <v>8</v>
      </c>
      <c r="B237" s="3">
        <v>17</v>
      </c>
      <c r="C237" s="2">
        <f>IF(logVir!C237="","",労働コスト!C237/SUM(資本サービス!C237,労働コスト!C237))</f>
        <v>0.29894907000609844</v>
      </c>
      <c r="D237" s="2">
        <f>IF(logVir!D237="","",労働コスト!D237/SUM(資本サービス!D237,労働コスト!D237))</f>
        <v>0.32532092969281723</v>
      </c>
      <c r="E237" s="2">
        <f>IF(logVir!E237="","",労働コスト!E237/SUM(資本サービス!E237,労働コスト!E237))</f>
        <v>0.32503354756099684</v>
      </c>
      <c r="F237" s="2">
        <f>IF(logVir!F237="","",労働コスト!F237/SUM(資本サービス!F237,労働コスト!F237))</f>
        <v>0.34620406136152371</v>
      </c>
      <c r="G237" s="2">
        <f>IF(logVir!G237="","",労働コスト!G237/SUM(資本サービス!G237,労働コスト!G237))</f>
        <v>0.35168407003961488</v>
      </c>
      <c r="I237" s="3">
        <v>8</v>
      </c>
      <c r="J237" s="3">
        <v>17</v>
      </c>
      <c r="K237" s="2" cm="1">
        <f t="array" ref="K237">IF(C237="","",0.5*(C237+SUMPRODUCT(($B$1461:$B$1491=$J237)*1,C$1461:C$1491)))</f>
        <v>0.32116717184729571</v>
      </c>
      <c r="L237" s="2" cm="1">
        <f t="array" ref="L237">IF(D237="","",0.5*(D237+SUMPRODUCT(($B$1461:$B$1491=$J237)*1,D$1461:D$1491)))</f>
        <v>0.34213707674013538</v>
      </c>
      <c r="M237" s="2" cm="1">
        <f t="array" ref="M237">IF(E237="","",0.5*(E237+SUMPRODUCT(($B$1461:$B$1491=$J237)*1,E$1461:E$1491)))</f>
        <v>0.35548472139295917</v>
      </c>
      <c r="N237" s="2" cm="1">
        <f t="array" ref="N237">IF(F237="","",0.5*(F237+SUMPRODUCT(($B$1461:$B$1491=$J237)*1,F$1461:F$1491)))</f>
        <v>0.38013640489296319</v>
      </c>
      <c r="O237" s="2" cm="1">
        <f t="array" ref="O237">IF(G237="","",0.5*(G237+SUMPRODUCT(($B$1461:$B$1491=$J237)*1,G$1461:G$1491)))</f>
        <v>0.38478721981881264</v>
      </c>
    </row>
    <row r="238" spans="1:15" x14ac:dyDescent="0.55000000000000004">
      <c r="A238" s="3">
        <v>8</v>
      </c>
      <c r="B238" s="3">
        <v>18</v>
      </c>
      <c r="C238" s="2">
        <f>IF(logVir!C238="","",労働コスト!C238/SUM(資本サービス!C238,労働コスト!C238))</f>
        <v>0.85410824452513179</v>
      </c>
      <c r="D238" s="2">
        <f>IF(logVir!D238="","",労働コスト!D238/SUM(資本サービス!D238,労働コスト!D238))</f>
        <v>0.89586684234319414</v>
      </c>
      <c r="E238" s="2">
        <f>IF(logVir!E238="","",労働コスト!E238/SUM(資本サービス!E238,労働コスト!E238))</f>
        <v>0.89676832611249513</v>
      </c>
      <c r="F238" s="2">
        <f>IF(logVir!F238="","",労働コスト!F238/SUM(資本サービス!F238,労働コスト!F238))</f>
        <v>0.90130122616326369</v>
      </c>
      <c r="G238" s="2">
        <f>IF(logVir!G238="","",労働コスト!G238/SUM(資本サービス!G238,労働コスト!G238))</f>
        <v>0.89750556050646157</v>
      </c>
      <c r="I238" s="3">
        <v>8</v>
      </c>
      <c r="J238" s="3">
        <v>18</v>
      </c>
      <c r="K238" s="2" cm="1">
        <f t="array" ref="K238">IF(C238="","",0.5*(C238+SUMPRODUCT(($B$1461:$B$1491=$J238)*1,C$1461:C$1491)))</f>
        <v>0.85530268784814623</v>
      </c>
      <c r="L238" s="2" cm="1">
        <f t="array" ref="L238">IF(D238="","",0.5*(D238+SUMPRODUCT(($B$1461:$B$1491=$J238)*1,D$1461:D$1491)))</f>
        <v>0.89340092671492499</v>
      </c>
      <c r="M238" s="2" cm="1">
        <f t="array" ref="M238">IF(E238="","",0.5*(E238+SUMPRODUCT(($B$1461:$B$1491=$J238)*1,E$1461:E$1491)))</f>
        <v>0.89654610279469193</v>
      </c>
      <c r="N238" s="2" cm="1">
        <f t="array" ref="N238">IF(F238="","",0.5*(F238+SUMPRODUCT(($B$1461:$B$1491=$J238)*1,F$1461:F$1491)))</f>
        <v>0.89960850674755521</v>
      </c>
      <c r="O238" s="2" cm="1">
        <f t="array" ref="O238">IF(G238="","",0.5*(G238+SUMPRODUCT(($B$1461:$B$1491=$J238)*1,G$1461:G$1491)))</f>
        <v>0.89799499287168494</v>
      </c>
    </row>
    <row r="239" spans="1:15" x14ac:dyDescent="0.55000000000000004">
      <c r="A239" s="3">
        <v>8</v>
      </c>
      <c r="B239" s="3">
        <v>19</v>
      </c>
      <c r="C239" s="2">
        <f>IF(logVir!C239="","",労働コスト!C239/SUM(資本サービス!C239,労働コスト!C239))</f>
        <v>0.7832104068357687</v>
      </c>
      <c r="D239" s="2">
        <f>IF(logVir!D239="","",労働コスト!D239/SUM(資本サービス!D239,労働コスト!D239))</f>
        <v>0.83681295970630243</v>
      </c>
      <c r="E239" s="2">
        <f>IF(logVir!E239="","",労働コスト!E239/SUM(資本サービス!E239,労働コスト!E239))</f>
        <v>0.87202224740153289</v>
      </c>
      <c r="F239" s="2">
        <f>IF(logVir!F239="","",労働コスト!F239/SUM(資本サービス!F239,労働コスト!F239))</f>
        <v>0.87548449055819522</v>
      </c>
      <c r="G239" s="2">
        <f>IF(logVir!G239="","",労働コスト!G239/SUM(資本サービス!G239,労働コスト!G239))</f>
        <v>0.85708909526246191</v>
      </c>
      <c r="I239" s="3">
        <v>8</v>
      </c>
      <c r="J239" s="3">
        <v>19</v>
      </c>
      <c r="K239" s="2" cm="1">
        <f t="array" ref="K239">IF(C239="","",0.5*(C239+SUMPRODUCT(($B$1461:$B$1491=$J239)*1,C$1461:C$1491)))</f>
        <v>0.80526220194802534</v>
      </c>
      <c r="L239" s="2" cm="1">
        <f t="array" ref="L239">IF(D239="","",0.5*(D239+SUMPRODUCT(($B$1461:$B$1491=$J239)*1,D$1461:D$1491)))</f>
        <v>0.85207544534035073</v>
      </c>
      <c r="M239" s="2" cm="1">
        <f t="array" ref="M239">IF(E239="","",0.5*(E239+SUMPRODUCT(($B$1461:$B$1491=$J239)*1,E$1461:E$1491)))</f>
        <v>0.87071489353495135</v>
      </c>
      <c r="N239" s="2" cm="1">
        <f t="array" ref="N239">IF(F239="","",0.5*(F239+SUMPRODUCT(($B$1461:$B$1491=$J239)*1,F$1461:F$1491)))</f>
        <v>0.87256744491725002</v>
      </c>
      <c r="O239" s="2" cm="1">
        <f t="array" ref="O239">IF(G239="","",0.5*(G239+SUMPRODUCT(($B$1461:$B$1491=$J239)*1,G$1461:G$1491)))</f>
        <v>0.86590184522186886</v>
      </c>
    </row>
    <row r="240" spans="1:15" x14ac:dyDescent="0.55000000000000004">
      <c r="A240" s="3">
        <v>8</v>
      </c>
      <c r="B240" s="3">
        <v>20</v>
      </c>
      <c r="C240" s="2">
        <f>IF(logVir!C240="","",労働コスト!C240/SUM(資本サービス!C240,労働コスト!C240))</f>
        <v>0.68555108143888721</v>
      </c>
      <c r="D240" s="2">
        <f>IF(logVir!D240="","",労働コスト!D240/SUM(資本サービス!D240,労働コスト!D240))</f>
        <v>0.70088010155471092</v>
      </c>
      <c r="E240" s="2">
        <f>IF(logVir!E240="","",労働コスト!E240/SUM(資本サービス!E240,労働コスト!E240))</f>
        <v>0.74005527339032884</v>
      </c>
      <c r="F240" s="2">
        <f>IF(logVir!F240="","",労働コスト!F240/SUM(資本サービス!F240,労働コスト!F240))</f>
        <v>0.73530765685809385</v>
      </c>
      <c r="G240" s="2">
        <f>IF(logVir!G240="","",労働コスト!G240/SUM(資本サービス!G240,労働コスト!G240))</f>
        <v>0.72625520176234504</v>
      </c>
      <c r="I240" s="3">
        <v>8</v>
      </c>
      <c r="J240" s="3">
        <v>20</v>
      </c>
      <c r="K240" s="2" cm="1">
        <f t="array" ref="K240">IF(C240="","",0.5*(C240+SUMPRODUCT(($B$1461:$B$1491=$J240)*1,C$1461:C$1491)))</f>
        <v>0.71557673443508873</v>
      </c>
      <c r="L240" s="2" cm="1">
        <f t="array" ref="L240">IF(D240="","",0.5*(D240+SUMPRODUCT(($B$1461:$B$1491=$J240)*1,D$1461:D$1491)))</f>
        <v>0.72780156813345043</v>
      </c>
      <c r="M240" s="2" cm="1">
        <f t="array" ref="M240">IF(E240="","",0.5*(E240+SUMPRODUCT(($B$1461:$B$1491=$J240)*1,E$1461:E$1491)))</f>
        <v>0.74426261929109561</v>
      </c>
      <c r="N240" s="2" cm="1">
        <f t="array" ref="N240">IF(F240="","",0.5*(F240+SUMPRODUCT(($B$1461:$B$1491=$J240)*1,F$1461:F$1491)))</f>
        <v>0.74109740810999325</v>
      </c>
      <c r="O240" s="2" cm="1">
        <f t="array" ref="O240">IF(G240="","",0.5*(G240+SUMPRODUCT(($B$1461:$B$1491=$J240)*1,G$1461:G$1491)))</f>
        <v>0.74427668122783874</v>
      </c>
    </row>
    <row r="241" spans="1:15" x14ac:dyDescent="0.55000000000000004">
      <c r="A241" s="3">
        <v>8</v>
      </c>
      <c r="B241" s="3">
        <v>21</v>
      </c>
      <c r="C241" s="2">
        <f>IF(logVir!C241="","",労働コスト!C241/SUM(資本サービス!C241,労働コスト!C241))</f>
        <v>0.74837512017840513</v>
      </c>
      <c r="D241" s="2">
        <f>IF(logVir!D241="","",労働コスト!D241/SUM(資本サービス!D241,労働コスト!D241))</f>
        <v>0.79110556860249481</v>
      </c>
      <c r="E241" s="2">
        <f>IF(logVir!E241="","",労働コスト!E241/SUM(資本サービス!E241,労働コスト!E241))</f>
        <v>0.80422348234093766</v>
      </c>
      <c r="F241" s="2">
        <f>IF(logVir!F241="","",労働コスト!F241/SUM(資本サービス!F241,労働コスト!F241))</f>
        <v>0.79126121680292272</v>
      </c>
      <c r="G241" s="2">
        <f>IF(logVir!G241="","",労働コスト!G241/SUM(資本サービス!G241,労働コスト!G241))</f>
        <v>0.79554864889420651</v>
      </c>
      <c r="I241" s="3">
        <v>8</v>
      </c>
      <c r="J241" s="3">
        <v>21</v>
      </c>
      <c r="K241" s="2" cm="1">
        <f t="array" ref="K241">IF(C241="","",0.5*(C241+SUMPRODUCT(($B$1461:$B$1491=$J241)*1,C$1461:C$1491)))</f>
        <v>0.70675914376714066</v>
      </c>
      <c r="L241" s="2" cm="1">
        <f t="array" ref="L241">IF(D241="","",0.5*(D241+SUMPRODUCT(($B$1461:$B$1491=$J241)*1,D$1461:D$1491)))</f>
        <v>0.74667791248772675</v>
      </c>
      <c r="M241" s="2" cm="1">
        <f t="array" ref="M241">IF(E241="","",0.5*(E241+SUMPRODUCT(($B$1461:$B$1491=$J241)*1,E$1461:E$1491)))</f>
        <v>0.75715748429393126</v>
      </c>
      <c r="N241" s="2" cm="1">
        <f t="array" ref="N241">IF(F241="","",0.5*(F241+SUMPRODUCT(($B$1461:$B$1491=$J241)*1,F$1461:F$1491)))</f>
        <v>0.75197351649922606</v>
      </c>
      <c r="O241" s="2" cm="1">
        <f t="array" ref="O241">IF(G241="","",0.5*(G241+SUMPRODUCT(($B$1461:$B$1491=$J241)*1,G$1461:G$1491)))</f>
        <v>0.76228166142781917</v>
      </c>
    </row>
    <row r="242" spans="1:15" x14ac:dyDescent="0.55000000000000004">
      <c r="A242" s="3">
        <v>8</v>
      </c>
      <c r="B242" s="3">
        <v>22</v>
      </c>
      <c r="C242" s="2">
        <f>IF(logVir!C242="","",労働コスト!C242/SUM(資本サービス!C242,労働コスト!C242))</f>
        <v>0.72034743904646792</v>
      </c>
      <c r="D242" s="2">
        <f>IF(logVir!D242="","",労働コスト!D242/SUM(資本サービス!D242,労働コスト!D242))</f>
        <v>0.78059963352025441</v>
      </c>
      <c r="E242" s="2">
        <f>IF(logVir!E242="","",労働コスト!E242/SUM(資本サービス!E242,労働コスト!E242))</f>
        <v>0.81474039173013013</v>
      </c>
      <c r="F242" s="2">
        <f>IF(logVir!F242="","",労働コスト!F242/SUM(資本サービス!F242,労働コスト!F242))</f>
        <v>0.81328699502047952</v>
      </c>
      <c r="G242" s="2">
        <f>IF(logVir!G242="","",労働コスト!G242/SUM(資本サービス!G242,労働コスト!G242))</f>
        <v>0.87024382812192036</v>
      </c>
      <c r="I242" s="3">
        <v>8</v>
      </c>
      <c r="J242" s="3">
        <v>22</v>
      </c>
      <c r="K242" s="2" cm="1">
        <f t="array" ref="K242">IF(C242="","",0.5*(C242+SUMPRODUCT(($B$1461:$B$1491=$J242)*1,C$1461:C$1491)))</f>
        <v>0.7481438542681087</v>
      </c>
      <c r="L242" s="2" cm="1">
        <f t="array" ref="L242">IF(D242="","",0.5*(D242+SUMPRODUCT(($B$1461:$B$1491=$J242)*1,D$1461:D$1491)))</f>
        <v>0.79802349409801088</v>
      </c>
      <c r="M242" s="2" cm="1">
        <f t="array" ref="M242">IF(E242="","",0.5*(E242+SUMPRODUCT(($B$1461:$B$1491=$J242)*1,E$1461:E$1491)))</f>
        <v>0.82857990557373906</v>
      </c>
      <c r="N242" s="2" cm="1">
        <f t="array" ref="N242">IF(F242="","",0.5*(F242+SUMPRODUCT(($B$1461:$B$1491=$J242)*1,F$1461:F$1491)))</f>
        <v>0.82543364851150747</v>
      </c>
      <c r="O242" s="2" cm="1">
        <f t="array" ref="O242">IF(G242="","",0.5*(G242+SUMPRODUCT(($B$1461:$B$1491=$J242)*1,G$1461:G$1491)))</f>
        <v>0.8545317162731787</v>
      </c>
    </row>
    <row r="243" spans="1:15" x14ac:dyDescent="0.55000000000000004">
      <c r="A243" s="3">
        <v>8</v>
      </c>
      <c r="B243" s="3">
        <v>23</v>
      </c>
      <c r="C243" s="2">
        <f>IF(logVir!C243="","",労働コスト!C243/SUM(資本サービス!C243,労働コスト!C243))</f>
        <v>0.19148074077030439</v>
      </c>
      <c r="D243" s="2">
        <f>IF(logVir!D243="","",労働コスト!D243/SUM(資本サービス!D243,労働コスト!D243))</f>
        <v>0.27268282965189378</v>
      </c>
      <c r="E243" s="2">
        <f>IF(logVir!E243="","",労働コスト!E243/SUM(資本サービス!E243,労働コスト!E243))</f>
        <v>0.25655018088127518</v>
      </c>
      <c r="F243" s="2">
        <f>IF(logVir!F243="","",労働コスト!F243/SUM(資本サービス!F243,労働コスト!F243))</f>
        <v>0.28708447560231526</v>
      </c>
      <c r="G243" s="2">
        <f>IF(logVir!G243="","",労働コスト!G243/SUM(資本サービス!G243,労働コスト!G243))</f>
        <v>0.31735976637083213</v>
      </c>
      <c r="I243" s="3">
        <v>8</v>
      </c>
      <c r="J243" s="3">
        <v>23</v>
      </c>
      <c r="K243" s="2" cm="1">
        <f t="array" ref="K243">IF(C243="","",0.5*(C243+SUMPRODUCT(($B$1461:$B$1491=$J243)*1,C$1461:C$1491)))</f>
        <v>0.23784503812602087</v>
      </c>
      <c r="L243" s="2" cm="1">
        <f t="array" ref="L243">IF(D243="","",0.5*(D243+SUMPRODUCT(($B$1461:$B$1491=$J243)*1,D$1461:D$1491)))</f>
        <v>0.29328260448788401</v>
      </c>
      <c r="M243" s="2" cm="1">
        <f t="array" ref="M243">IF(E243="","",0.5*(E243+SUMPRODUCT(($B$1461:$B$1491=$J243)*1,E$1461:E$1491)))</f>
        <v>0.30187890280189472</v>
      </c>
      <c r="N243" s="2" cm="1">
        <f t="array" ref="N243">IF(F243="","",0.5*(F243+SUMPRODUCT(($B$1461:$B$1491=$J243)*1,F$1461:F$1491)))</f>
        <v>0.3312110074442895</v>
      </c>
      <c r="O243" s="2" cm="1">
        <f t="array" ref="O243">IF(G243="","",0.5*(G243+SUMPRODUCT(($B$1461:$B$1491=$J243)*1,G$1461:G$1491)))</f>
        <v>0.35761541599292601</v>
      </c>
    </row>
    <row r="244" spans="1:15" x14ac:dyDescent="0.55000000000000004">
      <c r="A244" s="3">
        <v>8</v>
      </c>
      <c r="B244" s="3">
        <v>24</v>
      </c>
      <c r="C244" s="2">
        <f>IF(logVir!C244="","",労働コスト!C244/SUM(資本サービス!C244,労働コスト!C244))</f>
        <v>0.71013173680272845</v>
      </c>
      <c r="D244" s="2">
        <f>IF(logVir!D244="","",労働コスト!D244/SUM(資本サービス!D244,労働コスト!D244))</f>
        <v>0.77586206793388968</v>
      </c>
      <c r="E244" s="2">
        <f>IF(logVir!E244="","",労働コスト!E244/SUM(資本サービス!E244,労働コスト!E244))</f>
        <v>0.7398807013863028</v>
      </c>
      <c r="F244" s="2">
        <f>IF(logVir!F244="","",労働コスト!F244/SUM(資本サービス!F244,労働コスト!F244))</f>
        <v>0.7607019407392257</v>
      </c>
      <c r="G244" s="2">
        <f>IF(logVir!G244="","",労働コスト!G244/SUM(資本サービス!G244,労働コスト!G244))</f>
        <v>0.80274938998834944</v>
      </c>
      <c r="I244" s="3">
        <v>8</v>
      </c>
      <c r="J244" s="3">
        <v>24</v>
      </c>
      <c r="K244" s="2" cm="1">
        <f t="array" ref="K244">IF(C244="","",0.5*(C244+SUMPRODUCT(($B$1461:$B$1491=$J244)*1,C$1461:C$1491)))</f>
        <v>0.71097565660745077</v>
      </c>
      <c r="L244" s="2" cm="1">
        <f t="array" ref="L244">IF(D244="","",0.5*(D244+SUMPRODUCT(($B$1461:$B$1491=$J244)*1,D$1461:D$1491)))</f>
        <v>0.75645291442625817</v>
      </c>
      <c r="M244" s="2" cm="1">
        <f t="array" ref="M244">IF(E244="","",0.5*(E244+SUMPRODUCT(($B$1461:$B$1491=$J244)*1,E$1461:E$1491)))</f>
        <v>0.74556699052655018</v>
      </c>
      <c r="N244" s="2" cm="1">
        <f t="array" ref="N244">IF(F244="","",0.5*(F244+SUMPRODUCT(($B$1461:$B$1491=$J244)*1,F$1461:F$1491)))</f>
        <v>0.76459246294481664</v>
      </c>
      <c r="O244" s="2" cm="1">
        <f t="array" ref="O244">IF(G244="","",0.5*(G244+SUMPRODUCT(($B$1461:$B$1491=$J244)*1,G$1461:G$1491)))</f>
        <v>0.7913955792213696</v>
      </c>
    </row>
    <row r="245" spans="1:15" x14ac:dyDescent="0.55000000000000004">
      <c r="A245" s="3">
        <v>8</v>
      </c>
      <c r="B245" s="3">
        <v>25</v>
      </c>
      <c r="C245" s="2">
        <f>IF(logVir!C245="","",労働コスト!C245/SUM(資本サービス!C245,労働コスト!C245))</f>
        <v>0.79622147942177979</v>
      </c>
      <c r="D245" s="2">
        <f>IF(logVir!D245="","",労働コスト!D245/SUM(資本サービス!D245,労働コスト!D245))</f>
        <v>0.8298340625709556</v>
      </c>
      <c r="E245" s="2">
        <f>IF(logVir!E245="","",労働コスト!E245/SUM(資本サービス!E245,労働コスト!E245))</f>
        <v>0.83501545287350487</v>
      </c>
      <c r="F245" s="2">
        <f>IF(logVir!F245="","",労働コスト!F245/SUM(資本サービス!F245,労働コスト!F245))</f>
        <v>0.83344553952927858</v>
      </c>
      <c r="G245" s="2">
        <f>IF(logVir!G245="","",労働コスト!G245/SUM(資本サービス!G245,労働コスト!G245))</f>
        <v>0.81208783304824228</v>
      </c>
      <c r="I245" s="3">
        <v>8</v>
      </c>
      <c r="J245" s="3">
        <v>25</v>
      </c>
      <c r="K245" s="2" cm="1">
        <f t="array" ref="K245">IF(C245="","",0.5*(C245+SUMPRODUCT(($B$1461:$B$1491=$J245)*1,C$1461:C$1491)))</f>
        <v>0.79884626109688073</v>
      </c>
      <c r="L245" s="2" cm="1">
        <f t="array" ref="L245">IF(D245="","",0.5*(D245+SUMPRODUCT(($B$1461:$B$1491=$J245)*1,D$1461:D$1491)))</f>
        <v>0.81638967635307513</v>
      </c>
      <c r="M245" s="2" cm="1">
        <f t="array" ref="M245">IF(E245="","",0.5*(E245+SUMPRODUCT(($B$1461:$B$1491=$J245)*1,E$1461:E$1491)))</f>
        <v>0.81859762398003966</v>
      </c>
      <c r="N245" s="2" cm="1">
        <f t="array" ref="N245">IF(F245="","",0.5*(F245+SUMPRODUCT(($B$1461:$B$1491=$J245)*1,F$1461:F$1491)))</f>
        <v>0.81721366369580362</v>
      </c>
      <c r="O245" s="2" cm="1">
        <f t="array" ref="O245">IF(G245="","",0.5*(G245+SUMPRODUCT(($B$1461:$B$1491=$J245)*1,G$1461:G$1491)))</f>
        <v>0.80721018051745652</v>
      </c>
    </row>
    <row r="246" spans="1:15" x14ac:dyDescent="0.55000000000000004">
      <c r="A246" s="3">
        <v>8</v>
      </c>
      <c r="B246" s="3">
        <v>26</v>
      </c>
      <c r="C246" s="2">
        <f>IF(logVir!C246="","",労働コスト!C246/SUM(資本サービス!C246,労働コスト!C246))</f>
        <v>0.31835971251067979</v>
      </c>
      <c r="D246" s="2">
        <f>IF(logVir!D246="","",労働コスト!D246/SUM(資本サービス!D246,労働コスト!D246))</f>
        <v>0.35933094793217907</v>
      </c>
      <c r="E246" s="2">
        <f>IF(logVir!E246="","",労働コスト!E246/SUM(資本サービス!E246,労働コスト!E246))</f>
        <v>0.41580806168159185</v>
      </c>
      <c r="F246" s="2">
        <f>IF(logVir!F246="","",労働コスト!F246/SUM(資本サービス!F246,労働コスト!F246))</f>
        <v>0.4239161167299631</v>
      </c>
      <c r="G246" s="2">
        <f>IF(logVir!G246="","",労働コスト!G246/SUM(資本サービス!G246,労働コスト!G246))</f>
        <v>0.45707672988118186</v>
      </c>
      <c r="I246" s="3">
        <v>8</v>
      </c>
      <c r="J246" s="3">
        <v>26</v>
      </c>
      <c r="K246" s="2" cm="1">
        <f t="array" ref="K246">IF(C246="","",0.5*(C246+SUMPRODUCT(($B$1461:$B$1491=$J246)*1,C$1461:C$1491)))</f>
        <v>0.31361757400900225</v>
      </c>
      <c r="L246" s="2" cm="1">
        <f t="array" ref="L246">IF(D246="","",0.5*(D246+SUMPRODUCT(($B$1461:$B$1491=$J246)*1,D$1461:D$1491)))</f>
        <v>0.36749219530356314</v>
      </c>
      <c r="M246" s="2" cm="1">
        <f t="array" ref="M246">IF(E246="","",0.5*(E246+SUMPRODUCT(($B$1461:$B$1491=$J246)*1,E$1461:E$1491)))</f>
        <v>0.43096848023285594</v>
      </c>
      <c r="N246" s="2" cm="1">
        <f t="array" ref="N246">IF(F246="","",0.5*(F246+SUMPRODUCT(($B$1461:$B$1491=$J246)*1,F$1461:F$1491)))</f>
        <v>0.42261147308898694</v>
      </c>
      <c r="O246" s="2" cm="1">
        <f t="array" ref="O246">IF(G246="","",0.5*(G246+SUMPRODUCT(($B$1461:$B$1491=$J246)*1,G$1461:G$1491)))</f>
        <v>0.44072130507046536</v>
      </c>
    </row>
    <row r="247" spans="1:15" x14ac:dyDescent="0.55000000000000004">
      <c r="A247" s="3">
        <v>8</v>
      </c>
      <c r="B247" s="3">
        <v>27</v>
      </c>
      <c r="C247" s="2">
        <f>IF(logVir!C247="","",労働コスト!C247/SUM(資本サービス!C247,労働コスト!C247))</f>
        <v>0.77318760289462274</v>
      </c>
      <c r="D247" s="2">
        <f>IF(logVir!D247="","",労働コスト!D247/SUM(資本サービス!D247,労働コスト!D247))</f>
        <v>0.76781348724758747</v>
      </c>
      <c r="E247" s="2">
        <f>IF(logVir!E247="","",労働コスト!E247/SUM(資本サービス!E247,労働コスト!E247))</f>
        <v>0.78063138651269126</v>
      </c>
      <c r="F247" s="2">
        <f>IF(logVir!F247="","",労働コスト!F247/SUM(資本サービス!F247,労働コスト!F247))</f>
        <v>0.78653029530848595</v>
      </c>
      <c r="G247" s="2">
        <f>IF(logVir!G247="","",労働コスト!G247/SUM(資本サービス!G247,労働コスト!G247))</f>
        <v>0.79405248058644773</v>
      </c>
      <c r="I247" s="3">
        <v>8</v>
      </c>
      <c r="J247" s="3">
        <v>27</v>
      </c>
      <c r="K247" s="2" cm="1">
        <f t="array" ref="K247">IF(C247="","",0.5*(C247+SUMPRODUCT(($B$1461:$B$1491=$J247)*1,C$1461:C$1491)))</f>
        <v>0.78104885640644084</v>
      </c>
      <c r="L247" s="2" cm="1">
        <f t="array" ref="L247">IF(D247="","",0.5*(D247+SUMPRODUCT(($B$1461:$B$1491=$J247)*1,D$1461:D$1491)))</f>
        <v>0.78111816011088164</v>
      </c>
      <c r="M247" s="2" cm="1">
        <f t="array" ref="M247">IF(E247="","",0.5*(E247+SUMPRODUCT(($B$1461:$B$1491=$J247)*1,E$1461:E$1491)))</f>
        <v>0.78855339738129282</v>
      </c>
      <c r="N247" s="2" cm="1">
        <f t="array" ref="N247">IF(F247="","",0.5*(F247+SUMPRODUCT(($B$1461:$B$1491=$J247)*1,F$1461:F$1491)))</f>
        <v>0.79330017568408184</v>
      </c>
      <c r="O247" s="2" cm="1">
        <f t="array" ref="O247">IF(G247="","",0.5*(G247+SUMPRODUCT(($B$1461:$B$1491=$J247)*1,G$1461:G$1491)))</f>
        <v>0.80359164743234046</v>
      </c>
    </row>
    <row r="248" spans="1:15" x14ac:dyDescent="0.55000000000000004">
      <c r="A248" s="3">
        <v>8</v>
      </c>
      <c r="B248" s="3">
        <v>28</v>
      </c>
      <c r="C248" s="2">
        <f>IF(logVir!C248="","",労働コスト!C248/SUM(資本サービス!C248,労働コスト!C248))</f>
        <v>0.34735454159673002</v>
      </c>
      <c r="D248" s="2">
        <f>IF(logVir!D248="","",労働コスト!D248/SUM(資本サービス!D248,労働コスト!D248))</f>
        <v>0.41946933550087157</v>
      </c>
      <c r="E248" s="2">
        <f>IF(logVir!E248="","",労働コスト!E248/SUM(資本サービス!E248,労働コスト!E248))</f>
        <v>0.47976384244040737</v>
      </c>
      <c r="F248" s="2">
        <f>IF(logVir!F248="","",労働コスト!F248/SUM(資本サービス!F248,労働コスト!F248))</f>
        <v>0.47158420001070811</v>
      </c>
      <c r="G248" s="2">
        <f>IF(logVir!G248="","",労働コスト!G248/SUM(資本サービス!G248,労働コスト!G248))</f>
        <v>0.46939914584867948</v>
      </c>
      <c r="I248" s="3">
        <v>8</v>
      </c>
      <c r="J248" s="3">
        <v>28</v>
      </c>
      <c r="K248" s="2" cm="1">
        <f t="array" ref="K248">IF(C248="","",0.5*(C248+SUMPRODUCT(($B$1461:$B$1491=$J248)*1,C$1461:C$1491)))</f>
        <v>0.47256718400348341</v>
      </c>
      <c r="L248" s="2" cm="1">
        <f t="array" ref="L248">IF(D248="","",0.5*(D248+SUMPRODUCT(($B$1461:$B$1491=$J248)*1,D$1461:D$1491)))</f>
        <v>0.53142731051556191</v>
      </c>
      <c r="M248" s="2" cm="1">
        <f t="array" ref="M248">IF(E248="","",0.5*(E248+SUMPRODUCT(($B$1461:$B$1491=$J248)*1,E$1461:E$1491)))</f>
        <v>0.57686033191113684</v>
      </c>
      <c r="N248" s="2" cm="1">
        <f t="array" ref="N248">IF(F248="","",0.5*(F248+SUMPRODUCT(($B$1461:$B$1491=$J248)*1,F$1461:F$1491)))</f>
        <v>0.56941298184976641</v>
      </c>
      <c r="O248" s="2" cm="1">
        <f t="array" ref="O248">IF(G248="","",0.5*(G248+SUMPRODUCT(($B$1461:$B$1491=$J248)*1,G$1461:G$1491)))</f>
        <v>0.56220573501718063</v>
      </c>
    </row>
    <row r="249" spans="1:15" x14ac:dyDescent="0.55000000000000004">
      <c r="A249" s="3">
        <v>8</v>
      </c>
      <c r="B249" s="3">
        <v>29</v>
      </c>
      <c r="C249" s="2">
        <f>IF(logVir!C249="","",労働コスト!C249/SUM(資本サービス!C249,労働コスト!C249))</f>
        <v>0.76826287056519549</v>
      </c>
      <c r="D249" s="2">
        <f>IF(logVir!D249="","",労働コスト!D249/SUM(資本サービス!D249,労働コスト!D249))</f>
        <v>0.79208908246140353</v>
      </c>
      <c r="E249" s="2">
        <f>IF(logVir!E249="","",労働コスト!E249/SUM(資本サービス!E249,労働コスト!E249))</f>
        <v>0.83311258669572896</v>
      </c>
      <c r="F249" s="2">
        <f>IF(logVir!F249="","",労働コスト!F249/SUM(資本サービス!F249,労働コスト!F249))</f>
        <v>0.81943271035124632</v>
      </c>
      <c r="G249" s="2">
        <f>IF(logVir!G249="","",労働コスト!G249/SUM(資本サービス!G249,労働コスト!G249))</f>
        <v>0.84341580369166402</v>
      </c>
      <c r="I249" s="3">
        <v>8</v>
      </c>
      <c r="J249" s="3">
        <v>29</v>
      </c>
      <c r="K249" s="2" cm="1">
        <f t="array" ref="K249">IF(C249="","",0.5*(C249+SUMPRODUCT(($B$1461:$B$1491=$J249)*1,C$1461:C$1491)))</f>
        <v>0.78835898221610079</v>
      </c>
      <c r="L249" s="2" cm="1">
        <f t="array" ref="L249">IF(D249="","",0.5*(D249+SUMPRODUCT(($B$1461:$B$1491=$J249)*1,D$1461:D$1491)))</f>
        <v>0.79916538563545569</v>
      </c>
      <c r="M249" s="2" cm="1">
        <f t="array" ref="M249">IF(E249="","",0.5*(E249+SUMPRODUCT(($B$1461:$B$1491=$J249)*1,E$1461:E$1491)))</f>
        <v>0.83687065505716851</v>
      </c>
      <c r="N249" s="2" cm="1">
        <f t="array" ref="N249">IF(F249="","",0.5*(F249+SUMPRODUCT(($B$1461:$B$1491=$J249)*1,F$1461:F$1491)))</f>
        <v>0.8219246200222603</v>
      </c>
      <c r="O249" s="2" cm="1">
        <f t="array" ref="O249">IF(G249="","",0.5*(G249+SUMPRODUCT(($B$1461:$B$1491=$J249)*1,G$1461:G$1491)))</f>
        <v>0.83980750212896815</v>
      </c>
    </row>
    <row r="250" spans="1:15" x14ac:dyDescent="0.55000000000000004">
      <c r="A250" s="3">
        <v>8</v>
      </c>
      <c r="B250" s="3">
        <v>30</v>
      </c>
      <c r="C250" s="2">
        <f>IF(logVir!C250="","",労働コスト!C250/SUM(資本サービス!C250,労働コスト!C250))</f>
        <v>0.84471768740239461</v>
      </c>
      <c r="D250" s="2">
        <f>IF(logVir!D250="","",労働コスト!D250/SUM(資本サービス!D250,労働コスト!D250))</f>
        <v>0.89302630223965662</v>
      </c>
      <c r="E250" s="2">
        <f>IF(logVir!E250="","",労働コスト!E250/SUM(資本サービス!E250,労働コスト!E250))</f>
        <v>0.9233836415895923</v>
      </c>
      <c r="F250" s="2">
        <f>IF(logVir!F250="","",労働コスト!F250/SUM(資本サービス!F250,労働コスト!F250))</f>
        <v>0.92868844840827525</v>
      </c>
      <c r="G250" s="2">
        <f>IF(logVir!G250="","",労働コスト!G250/SUM(資本サービス!G250,労働コスト!G250))</f>
        <v>0.93776970639030188</v>
      </c>
      <c r="I250" s="3">
        <v>8</v>
      </c>
      <c r="J250" s="3">
        <v>30</v>
      </c>
      <c r="K250" s="2" cm="1">
        <f t="array" ref="K250">IF(C250="","",0.5*(C250+SUMPRODUCT(($B$1461:$B$1491=$J250)*1,C$1461:C$1491)))</f>
        <v>0.85515398505849971</v>
      </c>
      <c r="L250" s="2" cm="1">
        <f t="array" ref="L250">IF(D250="","",0.5*(D250+SUMPRODUCT(($B$1461:$B$1491=$J250)*1,D$1461:D$1491)))</f>
        <v>0.88987264019938106</v>
      </c>
      <c r="M250" s="2" cm="1">
        <f t="array" ref="M250">IF(E250="","",0.5*(E250+SUMPRODUCT(($B$1461:$B$1491=$J250)*1,E$1461:E$1491)))</f>
        <v>0.91046413680078486</v>
      </c>
      <c r="N250" s="2" cm="1">
        <f t="array" ref="N250">IF(F250="","",0.5*(F250+SUMPRODUCT(($B$1461:$B$1491=$J250)*1,F$1461:F$1491)))</f>
        <v>0.91519849177662127</v>
      </c>
      <c r="O250" s="2" cm="1">
        <f t="array" ref="O250">IF(G250="","",0.5*(G250+SUMPRODUCT(($B$1461:$B$1491=$J250)*1,G$1461:G$1491)))</f>
        <v>0.92601147627609759</v>
      </c>
    </row>
    <row r="251" spans="1:15" x14ac:dyDescent="0.55000000000000004">
      <c r="A251" s="3">
        <v>8</v>
      </c>
      <c r="B251" s="3">
        <v>31</v>
      </c>
      <c r="C251" s="2">
        <f>IF(logVir!C251="","",労働コスト!C251/SUM(資本サービス!C251,労働コスト!C251))</f>
        <v>0.74900471338540797</v>
      </c>
      <c r="D251" s="2">
        <f>IF(logVir!D251="","",労働コスト!D251/SUM(資本サービス!D251,労働コスト!D251))</f>
        <v>0.74720255577295513</v>
      </c>
      <c r="E251" s="2">
        <f>IF(logVir!E251="","",労働コスト!E251/SUM(資本サービス!E251,労働コスト!E251))</f>
        <v>0.80697114403324077</v>
      </c>
      <c r="F251" s="2">
        <f>IF(logVir!F251="","",労働コスト!F251/SUM(資本サービス!F251,労働コスト!F251))</f>
        <v>0.8329174065836692</v>
      </c>
      <c r="G251" s="2">
        <f>IF(logVir!G251="","",労働コスト!G251/SUM(資本サービス!G251,労働コスト!G251))</f>
        <v>0.82397167106349067</v>
      </c>
      <c r="I251" s="3">
        <v>8</v>
      </c>
      <c r="J251" s="3">
        <v>31</v>
      </c>
      <c r="K251" s="2" cm="1">
        <f t="array" ref="K251">IF(C251="","",0.5*(C251+SUMPRODUCT(($B$1461:$B$1491=$J251)*1,C$1461:C$1491)))</f>
        <v>0.75901520800982247</v>
      </c>
      <c r="L251" s="2" cm="1">
        <f t="array" ref="L251">IF(D251="","",0.5*(D251+SUMPRODUCT(($B$1461:$B$1491=$J251)*1,D$1461:D$1491)))</f>
        <v>0.75142934617834012</v>
      </c>
      <c r="M251" s="2" cm="1">
        <f t="array" ref="M251">IF(E251="","",0.5*(E251+SUMPRODUCT(($B$1461:$B$1491=$J251)*1,E$1461:E$1491)))</f>
        <v>0.7961227982046386</v>
      </c>
      <c r="N251" s="2" cm="1">
        <f t="array" ref="N251">IF(F251="","",0.5*(F251+SUMPRODUCT(($B$1461:$B$1491=$J251)*1,F$1461:F$1491)))</f>
        <v>0.81335559191879903</v>
      </c>
      <c r="O251" s="2" cm="1">
        <f t="array" ref="O251">IF(G251="","",0.5*(G251+SUMPRODUCT(($B$1461:$B$1491=$J251)*1,G$1461:G$1491)))</f>
        <v>0.8117674933621466</v>
      </c>
    </row>
    <row r="252" spans="1:15" x14ac:dyDescent="0.55000000000000004">
      <c r="A252" s="3">
        <v>9</v>
      </c>
      <c r="B252" s="3">
        <v>1</v>
      </c>
      <c r="C252" s="2">
        <f>IF(logVir!C252="","",労働コスト!C252/SUM(資本サービス!C252,労働コスト!C252))</f>
        <v>0.48219093670293461</v>
      </c>
      <c r="D252" s="2">
        <f>IF(logVir!D252="","",労働コスト!D252/SUM(資本サービス!D252,労働コスト!D252))</f>
        <v>0.68242341287316644</v>
      </c>
      <c r="E252" s="2">
        <f>IF(logVir!E252="","",労働コスト!E252/SUM(資本サービス!E252,労働コスト!E252))</f>
        <v>0.73191663590412825</v>
      </c>
      <c r="F252" s="2">
        <f>IF(logVir!F252="","",労働コスト!F252/SUM(資本サービス!F252,労働コスト!F252))</f>
        <v>0.71698127973530446</v>
      </c>
      <c r="G252" s="2">
        <f>IF(logVir!G252="","",労働コスト!G252/SUM(資本サービス!G252,労働コスト!G252))</f>
        <v>0.75561308303188401</v>
      </c>
      <c r="I252" s="3">
        <v>9</v>
      </c>
      <c r="J252" s="3">
        <v>1</v>
      </c>
      <c r="K252" s="2" cm="1">
        <f t="array" ref="K252">IF(C252="","",0.5*(C252+SUMPRODUCT(($B$1461:$B$1491=$J252)*1,C$1461:C$1491)))</f>
        <v>0.50316384337076658</v>
      </c>
      <c r="L252" s="2" cm="1">
        <f t="array" ref="L252">IF(D252="","",0.5*(D252+SUMPRODUCT(($B$1461:$B$1491=$J252)*1,D$1461:D$1491)))</f>
        <v>0.66579349406342514</v>
      </c>
      <c r="M252" s="2" cm="1">
        <f t="array" ref="M252">IF(E252="","",0.5*(E252+SUMPRODUCT(($B$1461:$B$1491=$J252)*1,E$1461:E$1491)))</f>
        <v>0.69684271087146166</v>
      </c>
      <c r="N252" s="2" cm="1">
        <f t="array" ref="N252">IF(F252="","",0.5*(F252+SUMPRODUCT(($B$1461:$B$1491=$J252)*1,F$1461:F$1491)))</f>
        <v>0.68731139250695417</v>
      </c>
      <c r="O252" s="2" cm="1">
        <f t="array" ref="O252">IF(G252="","",0.5*(G252+SUMPRODUCT(($B$1461:$B$1491=$J252)*1,G$1461:G$1491)))</f>
        <v>0.71808884727230293</v>
      </c>
    </row>
    <row r="253" spans="1:15" x14ac:dyDescent="0.55000000000000004">
      <c r="A253" s="3">
        <v>9</v>
      </c>
      <c r="B253" s="3">
        <v>2</v>
      </c>
      <c r="C253" s="2">
        <f>IF(logVir!C253="","",労働コスト!C253/SUM(資本サービス!C253,労働コスト!C253))</f>
        <v>0.57280631096661427</v>
      </c>
      <c r="D253" s="2">
        <f>IF(logVir!D253="","",労働コスト!D253/SUM(資本サービス!D253,労働コスト!D253))</f>
        <v>0.64743792534310118</v>
      </c>
      <c r="E253" s="2">
        <f>IF(logVir!E253="","",労働コスト!E253/SUM(資本サービス!E253,労働コスト!E253))</f>
        <v>0.64784057564183506</v>
      </c>
      <c r="F253" s="2">
        <f>IF(logVir!F253="","",労働コスト!F253/SUM(資本サービス!F253,労働コスト!F253))</f>
        <v>0.63340259179072833</v>
      </c>
      <c r="G253" s="2">
        <f>IF(logVir!G253="","",労働コスト!G253/SUM(資本サービス!G253,労働コスト!G253))</f>
        <v>0.71500216842338793</v>
      </c>
      <c r="I253" s="3">
        <v>9</v>
      </c>
      <c r="J253" s="3">
        <v>2</v>
      </c>
      <c r="K253" s="2" cm="1">
        <f t="array" ref="K253">IF(C253="","",0.5*(C253+SUMPRODUCT(($B$1461:$B$1491=$J253)*1,C$1461:C$1491)))</f>
        <v>0.54867992180103597</v>
      </c>
      <c r="L253" s="2" cm="1">
        <f t="array" ref="L253">IF(D253="","",0.5*(D253+SUMPRODUCT(($B$1461:$B$1491=$J253)*1,D$1461:D$1491)))</f>
        <v>0.6200279793066672</v>
      </c>
      <c r="M253" s="2" cm="1">
        <f t="array" ref="M253">IF(E253="","",0.5*(E253+SUMPRODUCT(($B$1461:$B$1491=$J253)*1,E$1461:E$1491)))</f>
        <v>0.58306798530941317</v>
      </c>
      <c r="N253" s="2" cm="1">
        <f t="array" ref="N253">IF(F253="","",0.5*(F253+SUMPRODUCT(($B$1461:$B$1491=$J253)*1,F$1461:F$1491)))</f>
        <v>0.57469500847557242</v>
      </c>
      <c r="O253" s="2" cm="1">
        <f t="array" ref="O253">IF(G253="","",0.5*(G253+SUMPRODUCT(($B$1461:$B$1491=$J253)*1,G$1461:G$1491)))</f>
        <v>0.6540485564728139</v>
      </c>
    </row>
    <row r="254" spans="1:15" x14ac:dyDescent="0.55000000000000004">
      <c r="A254" s="3">
        <v>9</v>
      </c>
      <c r="B254" s="3">
        <v>3</v>
      </c>
      <c r="C254" s="2">
        <f>IF(logVir!C254="","",労働コスト!C254/SUM(資本サービス!C254,労働コスト!C254))</f>
        <v>0.69514726270462135</v>
      </c>
      <c r="D254" s="2">
        <f>IF(logVir!D254="","",労働コスト!D254/SUM(資本サービス!D254,労働コスト!D254))</f>
        <v>0.69958296408290388</v>
      </c>
      <c r="E254" s="2">
        <f>IF(logVir!E254="","",労働コスト!E254/SUM(資本サービス!E254,労働コスト!E254))</f>
        <v>0.70803416693015808</v>
      </c>
      <c r="F254" s="2">
        <f>IF(logVir!F254="","",労働コスト!F254/SUM(資本サービス!F254,労働コスト!F254))</f>
        <v>0.70789629109799934</v>
      </c>
      <c r="G254" s="2">
        <f>IF(logVir!G254="","",労働コスト!G254/SUM(資本サービス!G254,労働コスト!G254))</f>
        <v>0.74535220640682909</v>
      </c>
      <c r="I254" s="3">
        <v>9</v>
      </c>
      <c r="J254" s="3">
        <v>3</v>
      </c>
      <c r="K254" s="2" cm="1">
        <f t="array" ref="K254">IF(C254="","",0.5*(C254+SUMPRODUCT(($B$1461:$B$1491=$J254)*1,C$1461:C$1491)))</f>
        <v>0.69625765525430605</v>
      </c>
      <c r="L254" s="2" cm="1">
        <f t="array" ref="L254">IF(D254="","",0.5*(D254+SUMPRODUCT(($B$1461:$B$1491=$J254)*1,D$1461:D$1491)))</f>
        <v>0.71600205775971815</v>
      </c>
      <c r="M254" s="2" cm="1">
        <f t="array" ref="M254">IF(E254="","",0.5*(E254+SUMPRODUCT(($B$1461:$B$1491=$J254)*1,E$1461:E$1491)))</f>
        <v>0.72830647991066821</v>
      </c>
      <c r="N254" s="2" cm="1">
        <f t="array" ref="N254">IF(F254="","",0.5*(F254+SUMPRODUCT(($B$1461:$B$1491=$J254)*1,F$1461:F$1491)))</f>
        <v>0.72737327934177065</v>
      </c>
      <c r="O254" s="2" cm="1">
        <f t="array" ref="O254">IF(G254="","",0.5*(G254+SUMPRODUCT(($B$1461:$B$1491=$J254)*1,G$1461:G$1491)))</f>
        <v>0.76252112019257945</v>
      </c>
    </row>
    <row r="255" spans="1:15" x14ac:dyDescent="0.55000000000000004">
      <c r="A255" s="3">
        <v>9</v>
      </c>
      <c r="B255" s="3">
        <v>4</v>
      </c>
      <c r="C255" s="2">
        <f>IF(logVir!C255="","",労働コスト!C255/SUM(資本サービス!C255,労働コスト!C255))</f>
        <v>0.73168944242961387</v>
      </c>
      <c r="D255" s="2">
        <f>IF(logVir!D255="","",労働コスト!D255/SUM(資本サービス!D255,労働コスト!D255))</f>
        <v>0.6821391301648313</v>
      </c>
      <c r="E255" s="2">
        <f>IF(logVir!E255="","",労働コスト!E255/SUM(資本サービス!E255,労働コスト!E255))</f>
        <v>0.6948648490085132</v>
      </c>
      <c r="F255" s="2">
        <f>IF(logVir!F255="","",労働コスト!F255/SUM(資本サービス!F255,労働コスト!F255))</f>
        <v>0.68177000611930061</v>
      </c>
      <c r="G255" s="2">
        <f>IF(logVir!G255="","",労働コスト!G255/SUM(資本サービス!G255,労働コスト!G255))</f>
        <v>0.71764692267231101</v>
      </c>
      <c r="I255" s="3">
        <v>9</v>
      </c>
      <c r="J255" s="3">
        <v>4</v>
      </c>
      <c r="K255" s="2" cm="1">
        <f t="array" ref="K255">IF(C255="","",0.5*(C255+SUMPRODUCT(($B$1461:$B$1491=$J255)*1,C$1461:C$1491)))</f>
        <v>0.74676561860774515</v>
      </c>
      <c r="L255" s="2" cm="1">
        <f t="array" ref="L255">IF(D255="","",0.5*(D255+SUMPRODUCT(($B$1461:$B$1491=$J255)*1,D$1461:D$1491)))</f>
        <v>0.71037278143945271</v>
      </c>
      <c r="M255" s="2" cm="1">
        <f t="array" ref="M255">IF(E255="","",0.5*(E255+SUMPRODUCT(($B$1461:$B$1491=$J255)*1,E$1461:E$1491)))</f>
        <v>0.72440511397562601</v>
      </c>
      <c r="N255" s="2" cm="1">
        <f t="array" ref="N255">IF(F255="","",0.5*(F255+SUMPRODUCT(($B$1461:$B$1491=$J255)*1,F$1461:F$1491)))</f>
        <v>0.71452457173740935</v>
      </c>
      <c r="O255" s="2" cm="1">
        <f t="array" ref="O255">IF(G255="","",0.5*(G255+SUMPRODUCT(($B$1461:$B$1491=$J255)*1,G$1461:G$1491)))</f>
        <v>0.74386119159077257</v>
      </c>
    </row>
    <row r="256" spans="1:15" x14ac:dyDescent="0.55000000000000004">
      <c r="A256" s="3">
        <v>9</v>
      </c>
      <c r="B256" s="3">
        <v>5</v>
      </c>
      <c r="C256" s="2">
        <f>IF(logVir!C256="","",労働コスト!C256/SUM(資本サービス!C256,労働コスト!C256))</f>
        <v>0.70086407896262282</v>
      </c>
      <c r="D256" s="2">
        <f>IF(logVir!D256="","",労働コスト!D256/SUM(資本サービス!D256,労働コスト!D256))</f>
        <v>0.67992416111636</v>
      </c>
      <c r="E256" s="2">
        <f>IF(logVir!E256="","",労働コスト!E256/SUM(資本サービス!E256,労働コスト!E256))</f>
        <v>0.69332319356912653</v>
      </c>
      <c r="F256" s="2">
        <f>IF(logVir!F256="","",労働コスト!F256/SUM(資本サービス!F256,労働コスト!F256))</f>
        <v>0.69072817407857889</v>
      </c>
      <c r="G256" s="2">
        <f>IF(logVir!G256="","",労働コスト!G256/SUM(資本サービス!G256,労働コスト!G256))</f>
        <v>0.7028369142856159</v>
      </c>
      <c r="I256" s="3">
        <v>9</v>
      </c>
      <c r="J256" s="3">
        <v>5</v>
      </c>
      <c r="K256" s="2" cm="1">
        <f t="array" ref="K256">IF(C256="","",0.5*(C256+SUMPRODUCT(($B$1461:$B$1491=$J256)*1,C$1461:C$1491)))</f>
        <v>0.67290307851377384</v>
      </c>
      <c r="L256" s="2" cm="1">
        <f t="array" ref="L256">IF(D256="","",0.5*(D256+SUMPRODUCT(($B$1461:$B$1491=$J256)*1,D$1461:D$1491)))</f>
        <v>0.67930503003883325</v>
      </c>
      <c r="M256" s="2" cm="1">
        <f t="array" ref="M256">IF(E256="","",0.5*(E256+SUMPRODUCT(($B$1461:$B$1491=$J256)*1,E$1461:E$1491)))</f>
        <v>0.69879532408059031</v>
      </c>
      <c r="N256" s="2" cm="1">
        <f t="array" ref="N256">IF(F256="","",0.5*(F256+SUMPRODUCT(($B$1461:$B$1491=$J256)*1,F$1461:F$1491)))</f>
        <v>0.70099486157649926</v>
      </c>
      <c r="O256" s="2" cm="1">
        <f t="array" ref="O256">IF(G256="","",0.5*(G256+SUMPRODUCT(($B$1461:$B$1491=$J256)*1,G$1461:G$1491)))</f>
        <v>0.71845045144451503</v>
      </c>
    </row>
    <row r="257" spans="1:15" x14ac:dyDescent="0.55000000000000004">
      <c r="A257" s="3">
        <v>9</v>
      </c>
      <c r="B257" s="3">
        <v>6</v>
      </c>
      <c r="C257" s="2">
        <f>IF(logVir!C257="","",労働コスト!C257/SUM(資本サービス!C257,労働コスト!C257))</f>
        <v>0.37347686150457315</v>
      </c>
      <c r="D257" s="2">
        <f>IF(logVir!D257="","",労働コスト!D257/SUM(資本サービス!D257,労働コスト!D257))</f>
        <v>0.43045285041041453</v>
      </c>
      <c r="E257" s="2">
        <f>IF(logVir!E257="","",労働コスト!E257/SUM(資本サービス!E257,労働コスト!E257))</f>
        <v>0.40543173255283826</v>
      </c>
      <c r="F257" s="2">
        <f>IF(logVir!F257="","",労働コスト!F257/SUM(資本サービス!F257,労働コスト!F257))</f>
        <v>0.41572284816015959</v>
      </c>
      <c r="G257" s="2">
        <f>IF(logVir!G257="","",労働コスト!G257/SUM(資本サービス!G257,労働コスト!G257))</f>
        <v>0.46699248511993474</v>
      </c>
      <c r="I257" s="3">
        <v>9</v>
      </c>
      <c r="J257" s="3">
        <v>6</v>
      </c>
      <c r="K257" s="2" cm="1">
        <f t="array" ref="K257">IF(C257="","",0.5*(C257+SUMPRODUCT(($B$1461:$B$1491=$J257)*1,C$1461:C$1491)))</f>
        <v>0.37709329795833035</v>
      </c>
      <c r="L257" s="2" cm="1">
        <f t="array" ref="L257">IF(D257="","",0.5*(D257+SUMPRODUCT(($B$1461:$B$1491=$J257)*1,D$1461:D$1491)))</f>
        <v>0.42225863237810335</v>
      </c>
      <c r="M257" s="2" cm="1">
        <f t="array" ref="M257">IF(E257="","",0.5*(E257+SUMPRODUCT(($B$1461:$B$1491=$J257)*1,E$1461:E$1491)))</f>
        <v>0.40845553435829629</v>
      </c>
      <c r="N257" s="2" cm="1">
        <f t="array" ref="N257">IF(F257="","",0.5*(F257+SUMPRODUCT(($B$1461:$B$1491=$J257)*1,F$1461:F$1491)))</f>
        <v>0.40888743000234562</v>
      </c>
      <c r="O257" s="2" cm="1">
        <f t="array" ref="O257">IF(G257="","",0.5*(G257+SUMPRODUCT(($B$1461:$B$1491=$J257)*1,G$1461:G$1491)))</f>
        <v>0.4520721266986778</v>
      </c>
    </row>
    <row r="258" spans="1:15" x14ac:dyDescent="0.55000000000000004">
      <c r="A258" s="3">
        <v>9</v>
      </c>
      <c r="B258" s="3">
        <v>7</v>
      </c>
      <c r="C258" s="2">
        <f>IF(logVir!C258="","",労働コスト!C258/SUM(資本サービス!C258,労働コスト!C258))</f>
        <v>0.64722600328458058</v>
      </c>
      <c r="D258" s="2">
        <f>IF(logVir!D258="","",労働コスト!D258/SUM(資本サービス!D258,労働コスト!D258))</f>
        <v>0.66179526439102343</v>
      </c>
      <c r="E258" s="2">
        <f>IF(logVir!E258="","",労働コスト!E258/SUM(資本サービス!E258,労働コスト!E258))</f>
        <v>0.70420103958360958</v>
      </c>
      <c r="F258" s="2">
        <f>IF(logVir!F258="","",労働コスト!F258/SUM(資本サービス!F258,労働コスト!F258))</f>
        <v>0.69446238793480985</v>
      </c>
      <c r="G258" s="2">
        <f>IF(logVir!G258="","",労働コスト!G258/SUM(資本サービス!G258,労働コスト!G258))</f>
        <v>0.73353494614040904</v>
      </c>
      <c r="I258" s="3">
        <v>9</v>
      </c>
      <c r="J258" s="3">
        <v>7</v>
      </c>
      <c r="K258" s="2" cm="1">
        <f t="array" ref="K258">IF(C258="","",0.5*(C258+SUMPRODUCT(($B$1461:$B$1491=$J258)*1,C$1461:C$1491)))</f>
        <v>0.63353981929814762</v>
      </c>
      <c r="L258" s="2" cm="1">
        <f t="array" ref="L258">IF(D258="","",0.5*(D258+SUMPRODUCT(($B$1461:$B$1491=$J258)*1,D$1461:D$1491)))</f>
        <v>0.66231020457652212</v>
      </c>
      <c r="M258" s="2" cm="1">
        <f t="array" ref="M258">IF(E258="","",0.5*(E258+SUMPRODUCT(($B$1461:$B$1491=$J258)*1,E$1461:E$1491)))</f>
        <v>0.69054188081938817</v>
      </c>
      <c r="N258" s="2" cm="1">
        <f t="array" ref="N258">IF(F258="","",0.5*(F258+SUMPRODUCT(($B$1461:$B$1491=$J258)*1,F$1461:F$1491)))</f>
        <v>0.68581045703760724</v>
      </c>
      <c r="O258" s="2" cm="1">
        <f t="array" ref="O258">IF(G258="","",0.5*(G258+SUMPRODUCT(($B$1461:$B$1491=$J258)*1,G$1461:G$1491)))</f>
        <v>0.71840992008353433</v>
      </c>
    </row>
    <row r="259" spans="1:15" x14ac:dyDescent="0.55000000000000004">
      <c r="A259" s="3">
        <v>9</v>
      </c>
      <c r="B259" s="3">
        <v>8</v>
      </c>
      <c r="C259" s="2">
        <f>IF(logVir!C259="","",労働コスト!C259/SUM(資本サービス!C259,労働コスト!C259))</f>
        <v>0.5606938853496779</v>
      </c>
      <c r="D259" s="2">
        <f>IF(logVir!D259="","",労働コスト!D259/SUM(資本サービス!D259,労働コスト!D259))</f>
        <v>0.63072818080142667</v>
      </c>
      <c r="E259" s="2">
        <f>IF(logVir!E259="","",労働コスト!E259/SUM(資本サービス!E259,労働コスト!E259))</f>
        <v>0.63116550097096613</v>
      </c>
      <c r="F259" s="2">
        <f>IF(logVir!F259="","",労働コスト!F259/SUM(資本サービス!F259,労働コスト!F259))</f>
        <v>0.63158356418715567</v>
      </c>
      <c r="G259" s="2">
        <f>IF(logVir!G259="","",労働コスト!G259/SUM(資本サービス!G259,労働コスト!G259))</f>
        <v>0.66204610157221255</v>
      </c>
      <c r="I259" s="3">
        <v>9</v>
      </c>
      <c r="J259" s="3">
        <v>8</v>
      </c>
      <c r="K259" s="2" cm="1">
        <f t="array" ref="K259">IF(C259="","",0.5*(C259+SUMPRODUCT(($B$1461:$B$1491=$J259)*1,C$1461:C$1491)))</f>
        <v>0.55526197892856188</v>
      </c>
      <c r="L259" s="2" cm="1">
        <f t="array" ref="L259">IF(D259="","",0.5*(D259+SUMPRODUCT(($B$1461:$B$1491=$J259)*1,D$1461:D$1491)))</f>
        <v>0.61481399356091115</v>
      </c>
      <c r="M259" s="2" cm="1">
        <f t="array" ref="M259">IF(E259="","",0.5*(E259+SUMPRODUCT(($B$1461:$B$1491=$J259)*1,E$1461:E$1491)))</f>
        <v>0.61527486291294997</v>
      </c>
      <c r="N259" s="2" cm="1">
        <f t="array" ref="N259">IF(F259="","",0.5*(F259+SUMPRODUCT(($B$1461:$B$1491=$J259)*1,F$1461:F$1491)))</f>
        <v>0.6109633245792957</v>
      </c>
      <c r="O259" s="2" cm="1">
        <f t="array" ref="O259">IF(G259="","",0.5*(G259+SUMPRODUCT(($B$1461:$B$1491=$J259)*1,G$1461:G$1491)))</f>
        <v>0.6404683319966693</v>
      </c>
    </row>
    <row r="260" spans="1:15" x14ac:dyDescent="0.55000000000000004">
      <c r="A260" s="3">
        <v>9</v>
      </c>
      <c r="B260" s="3">
        <v>9</v>
      </c>
      <c r="C260" s="2">
        <f>IF(logVir!C260="","",労働コスト!C260/SUM(資本サービス!C260,労働コスト!C260))</f>
        <v>0.74910604682014736</v>
      </c>
      <c r="D260" s="2">
        <f>IF(logVir!D260="","",労働コスト!D260/SUM(資本サービス!D260,労働コスト!D260))</f>
        <v>0.78416284786996504</v>
      </c>
      <c r="E260" s="2">
        <f>IF(logVir!E260="","",労働コスト!E260/SUM(資本サービス!E260,労働コスト!E260))</f>
        <v>0.80645744873888414</v>
      </c>
      <c r="F260" s="2">
        <f>IF(logVir!F260="","",労働コスト!F260/SUM(資本サービス!F260,労働コスト!F260))</f>
        <v>0.80991607521219888</v>
      </c>
      <c r="G260" s="2">
        <f>IF(logVir!G260="","",労働コスト!G260/SUM(資本サービス!G260,労働コスト!G260))</f>
        <v>0.8351492584608321</v>
      </c>
      <c r="I260" s="3">
        <v>9</v>
      </c>
      <c r="J260" s="3">
        <v>9</v>
      </c>
      <c r="K260" s="2" cm="1">
        <f t="array" ref="K260">IF(C260="","",0.5*(C260+SUMPRODUCT(($B$1461:$B$1491=$J260)*1,C$1461:C$1491)))</f>
        <v>0.77255946295206313</v>
      </c>
      <c r="L260" s="2" cm="1">
        <f t="array" ref="L260">IF(D260="","",0.5*(D260+SUMPRODUCT(($B$1461:$B$1491=$J260)*1,D$1461:D$1491)))</f>
        <v>0.79564504243628775</v>
      </c>
      <c r="M260" s="2" cm="1">
        <f t="array" ref="M260">IF(E260="","",0.5*(E260+SUMPRODUCT(($B$1461:$B$1491=$J260)*1,E$1461:E$1491)))</f>
        <v>0.81980094934270653</v>
      </c>
      <c r="N260" s="2" cm="1">
        <f t="array" ref="N260">IF(F260="","",0.5*(F260+SUMPRODUCT(($B$1461:$B$1491=$J260)*1,F$1461:F$1491)))</f>
        <v>0.82289681430884642</v>
      </c>
      <c r="O260" s="2" cm="1">
        <f t="array" ref="O260">IF(G260="","",0.5*(G260+SUMPRODUCT(($B$1461:$B$1491=$J260)*1,G$1461:G$1491)))</f>
        <v>0.84639263187048541</v>
      </c>
    </row>
    <row r="261" spans="1:15" x14ac:dyDescent="0.55000000000000004">
      <c r="A261" s="3">
        <v>9</v>
      </c>
      <c r="B261" s="3">
        <v>10</v>
      </c>
      <c r="C261" s="2">
        <f>IF(logVir!C261="","",労働コスト!C261/SUM(資本サービス!C261,労働コスト!C261))</f>
        <v>0.60405519287803122</v>
      </c>
      <c r="D261" s="2">
        <f>IF(logVir!D261="","",労働コスト!D261/SUM(資本サービス!D261,労働コスト!D261))</f>
        <v>0.62952040995670866</v>
      </c>
      <c r="E261" s="2">
        <f>IF(logVir!E261="","",労働コスト!E261/SUM(資本サービス!E261,労働コスト!E261))</f>
        <v>0.66330030887703317</v>
      </c>
      <c r="F261" s="2">
        <f>IF(logVir!F261="","",労働コスト!F261/SUM(資本サービス!F261,労働コスト!F261))</f>
        <v>0.66045218014624019</v>
      </c>
      <c r="G261" s="2">
        <f>IF(logVir!G261="","",労働コスト!G261/SUM(資本サービス!G261,労働コスト!G261))</f>
        <v>0.71244416081173934</v>
      </c>
      <c r="I261" s="3">
        <v>9</v>
      </c>
      <c r="J261" s="3">
        <v>10</v>
      </c>
      <c r="K261" s="2" cm="1">
        <f t="array" ref="K261">IF(C261="","",0.5*(C261+SUMPRODUCT(($B$1461:$B$1491=$J261)*1,C$1461:C$1491)))</f>
        <v>0.61528202857886249</v>
      </c>
      <c r="L261" s="2" cm="1">
        <f t="array" ref="L261">IF(D261="","",0.5*(D261+SUMPRODUCT(($B$1461:$B$1491=$J261)*1,D$1461:D$1491)))</f>
        <v>0.63620897159292689</v>
      </c>
      <c r="M261" s="2" cm="1">
        <f t="array" ref="M261">IF(E261="","",0.5*(E261+SUMPRODUCT(($B$1461:$B$1491=$J261)*1,E$1461:E$1491)))</f>
        <v>0.67139145226595498</v>
      </c>
      <c r="N261" s="2" cm="1">
        <f t="array" ref="N261">IF(F261="","",0.5*(F261+SUMPRODUCT(($B$1461:$B$1491=$J261)*1,F$1461:F$1491)))</f>
        <v>0.66981426942616618</v>
      </c>
      <c r="O261" s="2" cm="1">
        <f t="array" ref="O261">IF(G261="","",0.5*(G261+SUMPRODUCT(($B$1461:$B$1491=$J261)*1,G$1461:G$1491)))</f>
        <v>0.71374583159933203</v>
      </c>
    </row>
    <row r="262" spans="1:15" x14ac:dyDescent="0.55000000000000004">
      <c r="A262" s="3">
        <v>9</v>
      </c>
      <c r="B262" s="3">
        <v>11</v>
      </c>
      <c r="C262" s="2">
        <f>IF(logVir!C262="","",労働コスト!C262/SUM(資本サービス!C262,労働コスト!C262))</f>
        <v>0.69509854125885784</v>
      </c>
      <c r="D262" s="2">
        <f>IF(logVir!D262="","",労働コスト!D262/SUM(資本サービス!D262,労働コスト!D262))</f>
        <v>0.68183054459074099</v>
      </c>
      <c r="E262" s="2">
        <f>IF(logVir!E262="","",労働コスト!E262/SUM(資本サービス!E262,労働コスト!E262))</f>
        <v>0.69097790652722013</v>
      </c>
      <c r="F262" s="2">
        <f>IF(logVir!F262="","",労働コスト!F262/SUM(資本サービス!F262,労働コスト!F262))</f>
        <v>0.69881532703228566</v>
      </c>
      <c r="G262" s="2">
        <f>IF(logVir!G262="","",労働コスト!G262/SUM(資本サービス!G262,労働コスト!G262))</f>
        <v>0.74296219795141216</v>
      </c>
      <c r="I262" s="3">
        <v>9</v>
      </c>
      <c r="J262" s="3">
        <v>11</v>
      </c>
      <c r="K262" s="2" cm="1">
        <f t="array" ref="K262">IF(C262="","",0.5*(C262+SUMPRODUCT(($B$1461:$B$1491=$J262)*1,C$1461:C$1491)))</f>
        <v>0.6299646358769202</v>
      </c>
      <c r="L262" s="2" cm="1">
        <f t="array" ref="L262">IF(D262="","",0.5*(D262+SUMPRODUCT(($B$1461:$B$1491=$J262)*1,D$1461:D$1491)))</f>
        <v>0.62491224267064249</v>
      </c>
      <c r="M262" s="2" cm="1">
        <f t="array" ref="M262">IF(E262="","",0.5*(E262+SUMPRODUCT(($B$1461:$B$1491=$J262)*1,E$1461:E$1491)))</f>
        <v>0.6357190271485933</v>
      </c>
      <c r="N262" s="2" cm="1">
        <f t="array" ref="N262">IF(F262="","",0.5*(F262+SUMPRODUCT(($B$1461:$B$1491=$J262)*1,F$1461:F$1491)))</f>
        <v>0.63574336510867968</v>
      </c>
      <c r="O262" s="2" cm="1">
        <f t="array" ref="O262">IF(G262="","",0.5*(G262+SUMPRODUCT(($B$1461:$B$1491=$J262)*1,G$1461:G$1491)))</f>
        <v>0.66845326136156347</v>
      </c>
    </row>
    <row r="263" spans="1:15" x14ac:dyDescent="0.55000000000000004">
      <c r="A263" s="3">
        <v>9</v>
      </c>
      <c r="B263" s="3">
        <v>12</v>
      </c>
      <c r="C263" s="2">
        <f>IF(logVir!C263="","",労働コスト!C263/SUM(資本サービス!C263,労働コスト!C263))</f>
        <v>0.3790284584068831</v>
      </c>
      <c r="D263" s="2">
        <f>IF(logVir!D263="","",労働コスト!D263/SUM(資本サービス!D263,労働コスト!D263))</f>
        <v>0.44689786348964927</v>
      </c>
      <c r="E263" s="2">
        <f>IF(logVir!E263="","",労働コスト!E263/SUM(資本サービス!E263,労働コスト!E263))</f>
        <v>0.37269121982791525</v>
      </c>
      <c r="F263" s="2">
        <f>IF(logVir!F263="","",労働コスト!F263/SUM(資本サービス!F263,労働コスト!F263))</f>
        <v>0.38999420939868484</v>
      </c>
      <c r="G263" s="2">
        <f>IF(logVir!G263="","",労働コスト!G263/SUM(資本サービス!G263,労働コスト!G263))</f>
        <v>0.45665988795618068</v>
      </c>
      <c r="I263" s="3">
        <v>9</v>
      </c>
      <c r="J263" s="3">
        <v>12</v>
      </c>
      <c r="K263" s="2" cm="1">
        <f t="array" ref="K263">IF(C263="","",0.5*(C263+SUMPRODUCT(($B$1461:$B$1491=$J263)*1,C$1461:C$1491)))</f>
        <v>0.43390678609819588</v>
      </c>
      <c r="L263" s="2" cm="1">
        <f t="array" ref="L263">IF(D263="","",0.5*(D263+SUMPRODUCT(($B$1461:$B$1491=$J263)*1,D$1461:D$1491)))</f>
        <v>0.47995484522753207</v>
      </c>
      <c r="M263" s="2" cm="1">
        <f t="array" ref="M263">IF(E263="","",0.5*(E263+SUMPRODUCT(($B$1461:$B$1491=$J263)*1,E$1461:E$1491)))</f>
        <v>0.44343494694092267</v>
      </c>
      <c r="N263" s="2" cm="1">
        <f t="array" ref="N263">IF(F263="","",0.5*(F263+SUMPRODUCT(($B$1461:$B$1491=$J263)*1,F$1461:F$1491)))</f>
        <v>0.45437185230660848</v>
      </c>
      <c r="O263" s="2" cm="1">
        <f t="array" ref="O263">IF(G263="","",0.5*(G263+SUMPRODUCT(($B$1461:$B$1491=$J263)*1,G$1461:G$1491)))</f>
        <v>0.5093287880398577</v>
      </c>
    </row>
    <row r="264" spans="1:15" x14ac:dyDescent="0.55000000000000004">
      <c r="A264" s="3">
        <v>9</v>
      </c>
      <c r="B264" s="3">
        <v>13</v>
      </c>
      <c r="C264" s="2">
        <f>IF(logVir!C264="","",労働コスト!C264/SUM(資本サービス!C264,労働コスト!C264))</f>
        <v>0.40450948231914075</v>
      </c>
      <c r="D264" s="2">
        <f>IF(logVir!D264="","",労働コスト!D264/SUM(資本サービス!D264,労働コスト!D264))</f>
        <v>0.37616584877582626</v>
      </c>
      <c r="E264" s="2">
        <f>IF(logVir!E264="","",労働コスト!E264/SUM(資本サービス!E264,労働コスト!E264))</f>
        <v>0.37169962782016075</v>
      </c>
      <c r="F264" s="2">
        <f>IF(logVir!F264="","",労働コスト!F264/SUM(資本サービス!F264,労働コスト!F264))</f>
        <v>0.36090396088998195</v>
      </c>
      <c r="G264" s="2">
        <f>IF(logVir!G264="","",労働コスト!G264/SUM(資本サービス!G264,労働コスト!G264))</f>
        <v>0.44540627944601469</v>
      </c>
      <c r="I264" s="3">
        <v>9</v>
      </c>
      <c r="J264" s="3">
        <v>13</v>
      </c>
      <c r="K264" s="2" cm="1">
        <f t="array" ref="K264">IF(C264="","",0.5*(C264+SUMPRODUCT(($B$1461:$B$1491=$J264)*1,C$1461:C$1491)))</f>
        <v>0.40303396281750425</v>
      </c>
      <c r="L264" s="2" cm="1">
        <f t="array" ref="L264">IF(D264="","",0.5*(D264+SUMPRODUCT(($B$1461:$B$1491=$J264)*1,D$1461:D$1491)))</f>
        <v>0.37394903364869514</v>
      </c>
      <c r="M264" s="2" cm="1">
        <f t="array" ref="M264">IF(E264="","",0.5*(E264+SUMPRODUCT(($B$1461:$B$1491=$J264)*1,E$1461:E$1491)))</f>
        <v>0.39140126658210472</v>
      </c>
      <c r="N264" s="2" cm="1">
        <f t="array" ref="N264">IF(F264="","",0.5*(F264+SUMPRODUCT(($B$1461:$B$1491=$J264)*1,F$1461:F$1491)))</f>
        <v>0.37861396907515965</v>
      </c>
      <c r="O264" s="2" cm="1">
        <f t="array" ref="O264">IF(G264="","",0.5*(G264+SUMPRODUCT(($B$1461:$B$1491=$J264)*1,G$1461:G$1491)))</f>
        <v>0.43858542070177131</v>
      </c>
    </row>
    <row r="265" spans="1:15" x14ac:dyDescent="0.55000000000000004">
      <c r="A265" s="3">
        <v>9</v>
      </c>
      <c r="B265" s="3">
        <v>14</v>
      </c>
      <c r="C265" s="2">
        <f>IF(logVir!C265="","",労働コスト!C265/SUM(資本サービス!C265,労働コスト!C265))</f>
        <v>0.51106555995280345</v>
      </c>
      <c r="D265" s="2">
        <f>IF(logVir!D265="","",労働コスト!D265/SUM(資本サービス!D265,労働コスト!D265))</f>
        <v>0.54777716041622548</v>
      </c>
      <c r="E265" s="2">
        <f>IF(logVir!E265="","",労働コスト!E265/SUM(資本サービス!E265,労働コスト!E265))</f>
        <v>0.54547443285353348</v>
      </c>
      <c r="F265" s="2">
        <f>IF(logVir!F265="","",労働コスト!F265/SUM(資本サービス!F265,労働コスト!F265))</f>
        <v>0.5279358100096021</v>
      </c>
      <c r="G265" s="2">
        <f>IF(logVir!G265="","",労働コスト!G265/SUM(資本サービス!G265,労働コスト!G265))</f>
        <v>0.54657950822266843</v>
      </c>
      <c r="I265" s="3">
        <v>9</v>
      </c>
      <c r="J265" s="3">
        <v>14</v>
      </c>
      <c r="K265" s="2" cm="1">
        <f t="array" ref="K265">IF(C265="","",0.5*(C265+SUMPRODUCT(($B$1461:$B$1491=$J265)*1,C$1461:C$1491)))</f>
        <v>0.5509605398227666</v>
      </c>
      <c r="L265" s="2" cm="1">
        <f t="array" ref="L265">IF(D265="","",0.5*(D265+SUMPRODUCT(($B$1461:$B$1491=$J265)*1,D$1461:D$1491)))</f>
        <v>0.58906889987864264</v>
      </c>
      <c r="M265" s="2" cm="1">
        <f t="array" ref="M265">IF(E265="","",0.5*(E265+SUMPRODUCT(($B$1461:$B$1491=$J265)*1,E$1461:E$1491)))</f>
        <v>0.57895634467955848</v>
      </c>
      <c r="N265" s="2" cm="1">
        <f t="array" ref="N265">IF(F265="","",0.5*(F265+SUMPRODUCT(($B$1461:$B$1491=$J265)*1,F$1461:F$1491)))</f>
        <v>0.56358427096535202</v>
      </c>
      <c r="O265" s="2" cm="1">
        <f t="array" ref="O265">IF(G265="","",0.5*(G265+SUMPRODUCT(($B$1461:$B$1491=$J265)*1,G$1461:G$1491)))</f>
        <v>0.58617072299805506</v>
      </c>
    </row>
    <row r="266" spans="1:15" x14ac:dyDescent="0.55000000000000004">
      <c r="A266" s="3">
        <v>9</v>
      </c>
      <c r="B266" s="3">
        <v>15</v>
      </c>
      <c r="C266" s="2">
        <f>IF(logVir!C266="","",労働コスト!C266/SUM(資本サービス!C266,労働コスト!C266))</f>
        <v>0.83525744813012515</v>
      </c>
      <c r="D266" s="2">
        <f>IF(logVir!D266="","",労働コスト!D266/SUM(資本サービス!D266,労働コスト!D266))</f>
        <v>0.83237649843621853</v>
      </c>
      <c r="E266" s="2">
        <f>IF(logVir!E266="","",労働コスト!E266/SUM(資本サービス!E266,労働コスト!E266))</f>
        <v>0.79964298587140137</v>
      </c>
      <c r="F266" s="2">
        <f>IF(logVir!F266="","",労働コスト!F266/SUM(資本サービス!F266,労働コスト!F266))</f>
        <v>0.78417685602589027</v>
      </c>
      <c r="G266" s="2">
        <f>IF(logVir!G266="","",労働コスト!G266/SUM(資本サービス!G266,労働コスト!G266))</f>
        <v>0.80542381523118212</v>
      </c>
      <c r="I266" s="3">
        <v>9</v>
      </c>
      <c r="J266" s="3">
        <v>15</v>
      </c>
      <c r="K266" s="2" cm="1">
        <f t="array" ref="K266">IF(C266="","",0.5*(C266+SUMPRODUCT(($B$1461:$B$1491=$J266)*1,C$1461:C$1491)))</f>
        <v>0.78732579620730692</v>
      </c>
      <c r="L266" s="2" cm="1">
        <f t="array" ref="L266">IF(D266="","",0.5*(D266+SUMPRODUCT(($B$1461:$B$1491=$J266)*1,D$1461:D$1491)))</f>
        <v>0.80725282100939455</v>
      </c>
      <c r="M266" s="2" cm="1">
        <f t="array" ref="M266">IF(E266="","",0.5*(E266+SUMPRODUCT(($B$1461:$B$1491=$J266)*1,E$1461:E$1491)))</f>
        <v>0.77782722010459315</v>
      </c>
      <c r="N266" s="2" cm="1">
        <f t="array" ref="N266">IF(F266="","",0.5*(F266+SUMPRODUCT(($B$1461:$B$1491=$J266)*1,F$1461:F$1491)))</f>
        <v>0.76562758758813709</v>
      </c>
      <c r="O266" s="2" cm="1">
        <f t="array" ref="O266">IF(G266="","",0.5*(G266+SUMPRODUCT(($B$1461:$B$1491=$J266)*1,G$1461:G$1491)))</f>
        <v>0.78958826840551888</v>
      </c>
    </row>
    <row r="267" spans="1:15" x14ac:dyDescent="0.55000000000000004">
      <c r="A267" s="3">
        <v>9</v>
      </c>
      <c r="B267" s="3">
        <v>16</v>
      </c>
      <c r="C267" s="2">
        <f>IF(logVir!C267="","",労働コスト!C267/SUM(資本サービス!C267,労働コスト!C267))</f>
        <v>0.60989162302163813</v>
      </c>
      <c r="D267" s="2">
        <f>IF(logVir!D267="","",労働コスト!D267/SUM(資本サービス!D267,労働コスト!D267))</f>
        <v>0.6556863623027398</v>
      </c>
      <c r="E267" s="2">
        <f>IF(logVir!E267="","",労働コスト!E267/SUM(資本サービス!E267,労働コスト!E267))</f>
        <v>0.69016708065843035</v>
      </c>
      <c r="F267" s="2">
        <f>IF(logVir!F267="","",労働コスト!F267/SUM(資本サービス!F267,労働コスト!F267))</f>
        <v>0.69452498674839258</v>
      </c>
      <c r="G267" s="2">
        <f>IF(logVir!G267="","",労働コスト!G267/SUM(資本サービス!G267,労働コスト!G267))</f>
        <v>0.73006209019377988</v>
      </c>
      <c r="I267" s="3">
        <v>9</v>
      </c>
      <c r="J267" s="3">
        <v>16</v>
      </c>
      <c r="K267" s="2" cm="1">
        <f t="array" ref="K267">IF(C267="","",0.5*(C267+SUMPRODUCT(($B$1461:$B$1491=$J267)*1,C$1461:C$1491)))</f>
        <v>0.64166907846561161</v>
      </c>
      <c r="L267" s="2" cm="1">
        <f t="array" ref="L267">IF(D267="","",0.5*(D267+SUMPRODUCT(($B$1461:$B$1491=$J267)*1,D$1461:D$1491)))</f>
        <v>0.67908357332269231</v>
      </c>
      <c r="M267" s="2" cm="1">
        <f t="array" ref="M267">IF(E267="","",0.5*(E267+SUMPRODUCT(($B$1461:$B$1491=$J267)*1,E$1461:E$1491)))</f>
        <v>0.70915817430449191</v>
      </c>
      <c r="N267" s="2" cm="1">
        <f t="array" ref="N267">IF(F267="","",0.5*(F267+SUMPRODUCT(($B$1461:$B$1491=$J267)*1,F$1461:F$1491)))</f>
        <v>0.7110799774333687</v>
      </c>
      <c r="O267" s="2" cm="1">
        <f t="array" ref="O267">IF(G267="","",0.5*(G267+SUMPRODUCT(($B$1461:$B$1491=$J267)*1,G$1461:G$1491)))</f>
        <v>0.7427736805806624</v>
      </c>
    </row>
    <row r="268" spans="1:15" x14ac:dyDescent="0.55000000000000004">
      <c r="A268" s="3">
        <v>9</v>
      </c>
      <c r="B268" s="3">
        <v>17</v>
      </c>
      <c r="C268" s="2">
        <f>IF(logVir!C268="","",労働コスト!C268/SUM(資本サービス!C268,労働コスト!C268))</f>
        <v>0.34951997357525416</v>
      </c>
      <c r="D268" s="2">
        <f>IF(logVir!D268="","",労働コスト!D268/SUM(資本サービス!D268,労働コスト!D268))</f>
        <v>0.35025989188128415</v>
      </c>
      <c r="E268" s="2">
        <f>IF(logVir!E268="","",労働コスト!E268/SUM(資本サービス!E268,労働コスト!E268))</f>
        <v>0.37398442525472286</v>
      </c>
      <c r="F268" s="2">
        <f>IF(logVir!F268="","",労働コスト!F268/SUM(資本サービス!F268,労働コスト!F268))</f>
        <v>0.39078349569194137</v>
      </c>
      <c r="G268" s="2">
        <f>IF(logVir!G268="","",労働コスト!G268/SUM(資本サービス!G268,労働コスト!G268))</f>
        <v>0.4548597646559619</v>
      </c>
      <c r="I268" s="3">
        <v>9</v>
      </c>
      <c r="J268" s="3">
        <v>17</v>
      </c>
      <c r="K268" s="2" cm="1">
        <f t="array" ref="K268">IF(C268="","",0.5*(C268+SUMPRODUCT(($B$1461:$B$1491=$J268)*1,C$1461:C$1491)))</f>
        <v>0.34645262363187357</v>
      </c>
      <c r="L268" s="2" cm="1">
        <f t="array" ref="L268">IF(D268="","",0.5*(D268+SUMPRODUCT(($B$1461:$B$1491=$J268)*1,D$1461:D$1491)))</f>
        <v>0.35460655783436879</v>
      </c>
      <c r="M268" s="2" cm="1">
        <f t="array" ref="M268">IF(E268="","",0.5*(E268+SUMPRODUCT(($B$1461:$B$1491=$J268)*1,E$1461:E$1491)))</f>
        <v>0.37996016023982215</v>
      </c>
      <c r="N268" s="2" cm="1">
        <f t="array" ref="N268">IF(F268="","",0.5*(F268+SUMPRODUCT(($B$1461:$B$1491=$J268)*1,F$1461:F$1491)))</f>
        <v>0.40242612205817202</v>
      </c>
      <c r="O268" s="2" cm="1">
        <f t="array" ref="O268">IF(G268="","",0.5*(G268+SUMPRODUCT(($B$1461:$B$1491=$J268)*1,G$1461:G$1491)))</f>
        <v>0.43637506712698615</v>
      </c>
    </row>
    <row r="269" spans="1:15" x14ac:dyDescent="0.55000000000000004">
      <c r="A269" s="3">
        <v>9</v>
      </c>
      <c r="B269" s="3">
        <v>18</v>
      </c>
      <c r="C269" s="2">
        <f>IF(logVir!C269="","",労働コスト!C269/SUM(資本サービス!C269,労働コスト!C269))</f>
        <v>0.84993261272487997</v>
      </c>
      <c r="D269" s="2">
        <f>IF(logVir!D269="","",労働コスト!D269/SUM(資本サービス!D269,労働コスト!D269))</f>
        <v>0.90090703768226399</v>
      </c>
      <c r="E269" s="2">
        <f>IF(logVir!E269="","",労働コスト!E269/SUM(資本サービス!E269,労働コスト!E269))</f>
        <v>0.90820986313850882</v>
      </c>
      <c r="F269" s="2">
        <f>IF(logVir!F269="","",労働コスト!F269/SUM(資本サービス!F269,労働コスト!F269))</f>
        <v>0.9026688513796246</v>
      </c>
      <c r="G269" s="2">
        <f>IF(logVir!G269="","",労働コスト!G269/SUM(資本サービス!G269,労働コスト!G269))</f>
        <v>0.91604808801985893</v>
      </c>
      <c r="I269" s="3">
        <v>9</v>
      </c>
      <c r="J269" s="3">
        <v>18</v>
      </c>
      <c r="K269" s="2" cm="1">
        <f t="array" ref="K269">IF(C269="","",0.5*(C269+SUMPRODUCT(($B$1461:$B$1491=$J269)*1,C$1461:C$1491)))</f>
        <v>0.85321487194802037</v>
      </c>
      <c r="L269" s="2" cm="1">
        <f t="array" ref="L269">IF(D269="","",0.5*(D269+SUMPRODUCT(($B$1461:$B$1491=$J269)*1,D$1461:D$1491)))</f>
        <v>0.89592102438445997</v>
      </c>
      <c r="M269" s="2" cm="1">
        <f t="array" ref="M269">IF(E269="","",0.5*(E269+SUMPRODUCT(($B$1461:$B$1491=$J269)*1,E$1461:E$1491)))</f>
        <v>0.90226687130769889</v>
      </c>
      <c r="N269" s="2" cm="1">
        <f t="array" ref="N269">IF(F269="","",0.5*(F269+SUMPRODUCT(($B$1461:$B$1491=$J269)*1,F$1461:F$1491)))</f>
        <v>0.90029231935573562</v>
      </c>
      <c r="O269" s="2" cm="1">
        <f t="array" ref="O269">IF(G269="","",0.5*(G269+SUMPRODUCT(($B$1461:$B$1491=$J269)*1,G$1461:G$1491)))</f>
        <v>0.90726625662838356</v>
      </c>
    </row>
    <row r="270" spans="1:15" x14ac:dyDescent="0.55000000000000004">
      <c r="A270" s="3">
        <v>9</v>
      </c>
      <c r="B270" s="3">
        <v>19</v>
      </c>
      <c r="C270" s="2">
        <f>IF(logVir!C270="","",労働コスト!C270/SUM(資本サービス!C270,労働コスト!C270))</f>
        <v>0.8441391279096282</v>
      </c>
      <c r="D270" s="2">
        <f>IF(logVir!D270="","",労働コスト!D270/SUM(資本サービス!D270,労働コスト!D270))</f>
        <v>0.87526541117101953</v>
      </c>
      <c r="E270" s="2">
        <f>IF(logVir!E270="","",労働コスト!E270/SUM(資本サービス!E270,労働コスト!E270))</f>
        <v>0.86640442701064369</v>
      </c>
      <c r="F270" s="2">
        <f>IF(logVir!F270="","",労働コスト!F270/SUM(資本サービス!F270,労働コスト!F270))</f>
        <v>0.86138989971429258</v>
      </c>
      <c r="G270" s="2">
        <f>IF(logVir!G270="","",労働コスト!G270/SUM(資本サービス!G270,労働コスト!G270))</f>
        <v>0.89225611204106925</v>
      </c>
      <c r="I270" s="3">
        <v>9</v>
      </c>
      <c r="J270" s="3">
        <v>19</v>
      </c>
      <c r="K270" s="2" cm="1">
        <f t="array" ref="K270">IF(C270="","",0.5*(C270+SUMPRODUCT(($B$1461:$B$1491=$J270)*1,C$1461:C$1491)))</f>
        <v>0.83572656248495514</v>
      </c>
      <c r="L270" s="2" cm="1">
        <f t="array" ref="L270">IF(D270="","",0.5*(D270+SUMPRODUCT(($B$1461:$B$1491=$J270)*1,D$1461:D$1491)))</f>
        <v>0.87130167107270928</v>
      </c>
      <c r="M270" s="2" cm="1">
        <f t="array" ref="M270">IF(E270="","",0.5*(E270+SUMPRODUCT(($B$1461:$B$1491=$J270)*1,E$1461:E$1491)))</f>
        <v>0.86790598333950686</v>
      </c>
      <c r="N270" s="2" cm="1">
        <f t="array" ref="N270">IF(F270="","",0.5*(F270+SUMPRODUCT(($B$1461:$B$1491=$J270)*1,F$1461:F$1491)))</f>
        <v>0.86552014949529865</v>
      </c>
      <c r="O270" s="2" cm="1">
        <f t="array" ref="O270">IF(G270="","",0.5*(G270+SUMPRODUCT(($B$1461:$B$1491=$J270)*1,G$1461:G$1491)))</f>
        <v>0.88348535361117253</v>
      </c>
    </row>
    <row r="271" spans="1:15" x14ac:dyDescent="0.55000000000000004">
      <c r="A271" s="3">
        <v>9</v>
      </c>
      <c r="B271" s="3">
        <v>20</v>
      </c>
      <c r="C271" s="2">
        <f>IF(logVir!C271="","",労働コスト!C271/SUM(資本サービス!C271,労働コスト!C271))</f>
        <v>0.76103741462878716</v>
      </c>
      <c r="D271" s="2">
        <f>IF(logVir!D271="","",労働コスト!D271/SUM(資本サービス!D271,労働コスト!D271))</f>
        <v>0.77773130494185549</v>
      </c>
      <c r="E271" s="2">
        <f>IF(logVir!E271="","",労働コスト!E271/SUM(資本サービス!E271,労働コスト!E271))</f>
        <v>0.7511068794932958</v>
      </c>
      <c r="F271" s="2">
        <f>IF(logVir!F271="","",労働コスト!F271/SUM(資本サービス!F271,労働コスト!F271))</f>
        <v>0.75734366848879231</v>
      </c>
      <c r="G271" s="2">
        <f>IF(logVir!G271="","",労働コスト!G271/SUM(資本サービス!G271,労働コスト!G271))</f>
        <v>0.78783100592177269</v>
      </c>
      <c r="I271" s="3">
        <v>9</v>
      </c>
      <c r="J271" s="3">
        <v>20</v>
      </c>
      <c r="K271" s="2" cm="1">
        <f t="array" ref="K271">IF(C271="","",0.5*(C271+SUMPRODUCT(($B$1461:$B$1491=$J271)*1,C$1461:C$1491)))</f>
        <v>0.75331990103003876</v>
      </c>
      <c r="L271" s="2" cm="1">
        <f t="array" ref="L271">IF(D271="","",0.5*(D271+SUMPRODUCT(($B$1461:$B$1491=$J271)*1,D$1461:D$1491)))</f>
        <v>0.76622716982702266</v>
      </c>
      <c r="M271" s="2" cm="1">
        <f t="array" ref="M271">IF(E271="","",0.5*(E271+SUMPRODUCT(($B$1461:$B$1491=$J271)*1,E$1461:E$1491)))</f>
        <v>0.74978842234257903</v>
      </c>
      <c r="N271" s="2" cm="1">
        <f t="array" ref="N271">IF(F271="","",0.5*(F271+SUMPRODUCT(($B$1461:$B$1491=$J271)*1,F$1461:F$1491)))</f>
        <v>0.75211541392534254</v>
      </c>
      <c r="O271" s="2" cm="1">
        <f t="array" ref="O271">IF(G271="","",0.5*(G271+SUMPRODUCT(($B$1461:$B$1491=$J271)*1,G$1461:G$1491)))</f>
        <v>0.77506458330755257</v>
      </c>
    </row>
    <row r="272" spans="1:15" x14ac:dyDescent="0.55000000000000004">
      <c r="A272" s="3">
        <v>9</v>
      </c>
      <c r="B272" s="3">
        <v>21</v>
      </c>
      <c r="C272" s="2">
        <f>IF(logVir!C272="","",労働コスト!C272/SUM(資本サービス!C272,労働コスト!C272))</f>
        <v>0.70906842450089025</v>
      </c>
      <c r="D272" s="2">
        <f>IF(logVir!D272="","",労働コスト!D272/SUM(資本サービス!D272,労働コスト!D272))</f>
        <v>0.7559040974632032</v>
      </c>
      <c r="E272" s="2">
        <f>IF(logVir!E272="","",労働コスト!E272/SUM(資本サービス!E272,労働コスト!E272))</f>
        <v>0.74819150721196948</v>
      </c>
      <c r="F272" s="2">
        <f>IF(logVir!F272="","",労働コスト!F272/SUM(資本サービス!F272,労働コスト!F272))</f>
        <v>0.77088882068392428</v>
      </c>
      <c r="G272" s="2">
        <f>IF(logVir!G272="","",労働コスト!G272/SUM(資本サービス!G272,労働コスト!G272))</f>
        <v>0.82539927569965477</v>
      </c>
      <c r="I272" s="3">
        <v>9</v>
      </c>
      <c r="J272" s="3">
        <v>21</v>
      </c>
      <c r="K272" s="2" cm="1">
        <f t="array" ref="K272">IF(C272="","",0.5*(C272+SUMPRODUCT(($B$1461:$B$1491=$J272)*1,C$1461:C$1491)))</f>
        <v>0.68710579592838328</v>
      </c>
      <c r="L272" s="2" cm="1">
        <f t="array" ref="L272">IF(D272="","",0.5*(D272+SUMPRODUCT(($B$1461:$B$1491=$J272)*1,D$1461:D$1491)))</f>
        <v>0.72907717691808083</v>
      </c>
      <c r="M272" s="2" cm="1">
        <f t="array" ref="M272">IF(E272="","",0.5*(E272+SUMPRODUCT(($B$1461:$B$1491=$J272)*1,E$1461:E$1491)))</f>
        <v>0.72914149672944717</v>
      </c>
      <c r="N272" s="2" cm="1">
        <f t="array" ref="N272">IF(F272="","",0.5*(F272+SUMPRODUCT(($B$1461:$B$1491=$J272)*1,F$1461:F$1491)))</f>
        <v>0.74178731843972678</v>
      </c>
      <c r="O272" s="2" cm="1">
        <f t="array" ref="O272">IF(G272="","",0.5*(G272+SUMPRODUCT(($B$1461:$B$1491=$J272)*1,G$1461:G$1491)))</f>
        <v>0.77720697483054324</v>
      </c>
    </row>
    <row r="273" spans="1:15" x14ac:dyDescent="0.55000000000000004">
      <c r="A273" s="3">
        <v>9</v>
      </c>
      <c r="B273" s="3">
        <v>22</v>
      </c>
      <c r="C273" s="2">
        <f>IF(logVir!C273="","",労働コスト!C273/SUM(資本サービス!C273,労働コスト!C273))</f>
        <v>0.72058781982212095</v>
      </c>
      <c r="D273" s="2">
        <f>IF(logVir!D273="","",労働コスト!D273/SUM(資本サービス!D273,労働コスト!D273))</f>
        <v>0.79112018476797497</v>
      </c>
      <c r="E273" s="2">
        <f>IF(logVir!E273="","",労働コスト!E273/SUM(資本サービス!E273,労働コスト!E273))</f>
        <v>0.81238691773493854</v>
      </c>
      <c r="F273" s="2">
        <f>IF(logVir!F273="","",労働コスト!F273/SUM(資本サービス!F273,労働コスト!F273))</f>
        <v>0.80791752167159281</v>
      </c>
      <c r="G273" s="2">
        <f>IF(logVir!G273="","",労働コスト!G273/SUM(資本サービス!G273,労働コスト!G273))</f>
        <v>0.81808739133467978</v>
      </c>
      <c r="I273" s="3">
        <v>9</v>
      </c>
      <c r="J273" s="3">
        <v>22</v>
      </c>
      <c r="K273" s="2" cm="1">
        <f t="array" ref="K273">IF(C273="","",0.5*(C273+SUMPRODUCT(($B$1461:$B$1491=$J273)*1,C$1461:C$1491)))</f>
        <v>0.74826404465593521</v>
      </c>
      <c r="L273" s="2" cm="1">
        <f t="array" ref="L273">IF(D273="","",0.5*(D273+SUMPRODUCT(($B$1461:$B$1491=$J273)*1,D$1461:D$1491)))</f>
        <v>0.8032837697218711</v>
      </c>
      <c r="M273" s="2" cm="1">
        <f t="array" ref="M273">IF(E273="","",0.5*(E273+SUMPRODUCT(($B$1461:$B$1491=$J273)*1,E$1461:E$1491)))</f>
        <v>0.82740316857614316</v>
      </c>
      <c r="N273" s="2" cm="1">
        <f t="array" ref="N273">IF(F273="","",0.5*(F273+SUMPRODUCT(($B$1461:$B$1491=$J273)*1,F$1461:F$1491)))</f>
        <v>0.82274891183706411</v>
      </c>
      <c r="O273" s="2" cm="1">
        <f t="array" ref="O273">IF(G273="","",0.5*(G273+SUMPRODUCT(($B$1461:$B$1491=$J273)*1,G$1461:G$1491)))</f>
        <v>0.82845349787955835</v>
      </c>
    </row>
    <row r="274" spans="1:15" x14ac:dyDescent="0.55000000000000004">
      <c r="A274" s="3">
        <v>9</v>
      </c>
      <c r="B274" s="3">
        <v>23</v>
      </c>
      <c r="C274" s="2">
        <f>IF(logVir!C274="","",労働コスト!C274/SUM(資本サービス!C274,労働コスト!C274))</f>
        <v>0.23100370125898101</v>
      </c>
      <c r="D274" s="2">
        <f>IF(logVir!D274="","",労働コスト!D274/SUM(資本サービス!D274,労働コスト!D274))</f>
        <v>0.25871568314117288</v>
      </c>
      <c r="E274" s="2">
        <f>IF(logVir!E274="","",労働コスト!E274/SUM(資本サービス!E274,労働コスト!E274))</f>
        <v>0.25721497337312843</v>
      </c>
      <c r="F274" s="2">
        <f>IF(logVir!F274="","",労働コスト!F274/SUM(資本サービス!F274,労働コスト!F274))</f>
        <v>0.2592294262596429</v>
      </c>
      <c r="G274" s="2">
        <f>IF(logVir!G274="","",労働コスト!G274/SUM(資本サービス!G274,労働コスト!G274))</f>
        <v>0.32962713005097888</v>
      </c>
      <c r="I274" s="3">
        <v>9</v>
      </c>
      <c r="J274" s="3">
        <v>23</v>
      </c>
      <c r="K274" s="2" cm="1">
        <f t="array" ref="K274">IF(C274="","",0.5*(C274+SUMPRODUCT(($B$1461:$B$1491=$J274)*1,C$1461:C$1491)))</f>
        <v>0.25760651837035919</v>
      </c>
      <c r="L274" s="2" cm="1">
        <f t="array" ref="L274">IF(D274="","",0.5*(D274+SUMPRODUCT(($B$1461:$B$1491=$J274)*1,D$1461:D$1491)))</f>
        <v>0.28629903123252359</v>
      </c>
      <c r="M274" s="2" cm="1">
        <f t="array" ref="M274">IF(E274="","",0.5*(E274+SUMPRODUCT(($B$1461:$B$1491=$J274)*1,E$1461:E$1491)))</f>
        <v>0.30221129904782135</v>
      </c>
      <c r="N274" s="2" cm="1">
        <f t="array" ref="N274">IF(F274="","",0.5*(F274+SUMPRODUCT(($B$1461:$B$1491=$J274)*1,F$1461:F$1491)))</f>
        <v>0.31728348277295332</v>
      </c>
      <c r="O274" s="2" cm="1">
        <f t="array" ref="O274">IF(G274="","",0.5*(G274+SUMPRODUCT(($B$1461:$B$1491=$J274)*1,G$1461:G$1491)))</f>
        <v>0.36374909783299936</v>
      </c>
    </row>
    <row r="275" spans="1:15" x14ac:dyDescent="0.55000000000000004">
      <c r="A275" s="3">
        <v>9</v>
      </c>
      <c r="B275" s="3">
        <v>24</v>
      </c>
      <c r="C275" s="2">
        <f>IF(logVir!C275="","",労働コスト!C275/SUM(資本サービス!C275,労働コスト!C275))</f>
        <v>0.71858167583522303</v>
      </c>
      <c r="D275" s="2">
        <f>IF(logVir!D275="","",労働コスト!D275/SUM(資本サービス!D275,労働コスト!D275))</f>
        <v>0.74387785651910243</v>
      </c>
      <c r="E275" s="2">
        <f>IF(logVir!E275="","",労働コスト!E275/SUM(資本サービス!E275,労働コスト!E275))</f>
        <v>0.75058582793885054</v>
      </c>
      <c r="F275" s="2">
        <f>IF(logVir!F275="","",労働コスト!F275/SUM(資本サービス!F275,労働コスト!F275))</f>
        <v>0.76080142846133525</v>
      </c>
      <c r="G275" s="2">
        <f>IF(logVir!G275="","",労働コスト!G275/SUM(資本サービス!G275,労働コスト!G275))</f>
        <v>0.81687803546663906</v>
      </c>
      <c r="I275" s="3">
        <v>9</v>
      </c>
      <c r="J275" s="3">
        <v>24</v>
      </c>
      <c r="K275" s="2" cm="1">
        <f t="array" ref="K275">IF(C275="","",0.5*(C275+SUMPRODUCT(($B$1461:$B$1491=$J275)*1,C$1461:C$1491)))</f>
        <v>0.71520062612369806</v>
      </c>
      <c r="L275" s="2" cm="1">
        <f t="array" ref="L275">IF(D275="","",0.5*(D275+SUMPRODUCT(($B$1461:$B$1491=$J275)*1,D$1461:D$1491)))</f>
        <v>0.74046080871886466</v>
      </c>
      <c r="M275" s="2" cm="1">
        <f t="array" ref="M275">IF(E275="","",0.5*(E275+SUMPRODUCT(($B$1461:$B$1491=$J275)*1,E$1461:E$1491)))</f>
        <v>0.75091955380282405</v>
      </c>
      <c r="N275" s="2" cm="1">
        <f t="array" ref="N275">IF(F275="","",0.5*(F275+SUMPRODUCT(($B$1461:$B$1491=$J275)*1,F$1461:F$1491)))</f>
        <v>0.76464220680587136</v>
      </c>
      <c r="O275" s="2" cm="1">
        <f t="array" ref="O275">IF(G275="","",0.5*(G275+SUMPRODUCT(($B$1461:$B$1491=$J275)*1,G$1461:G$1491)))</f>
        <v>0.79845990196051453</v>
      </c>
    </row>
    <row r="276" spans="1:15" x14ac:dyDescent="0.55000000000000004">
      <c r="A276" s="3">
        <v>9</v>
      </c>
      <c r="B276" s="3">
        <v>25</v>
      </c>
      <c r="C276" s="2">
        <f>IF(logVir!C276="","",労働コスト!C276/SUM(資本サービス!C276,労働コスト!C276))</f>
        <v>0.80896730099804892</v>
      </c>
      <c r="D276" s="2">
        <f>IF(logVir!D276="","",労働コスト!D276/SUM(資本サービス!D276,労働コスト!D276))</f>
        <v>0.81683767649397843</v>
      </c>
      <c r="E276" s="2">
        <f>IF(logVir!E276="","",労働コスト!E276/SUM(資本サービス!E276,労働コスト!E276))</f>
        <v>0.82320892305147153</v>
      </c>
      <c r="F276" s="2">
        <f>IF(logVir!F276="","",労働コスト!F276/SUM(資本サービス!F276,労働コスト!F276))</f>
        <v>0.81324204855307769</v>
      </c>
      <c r="G276" s="2">
        <f>IF(logVir!G276="","",労働コスト!G276/SUM(資本サービス!G276,労働コスト!G276))</f>
        <v>0.81651042841076005</v>
      </c>
      <c r="I276" s="3">
        <v>9</v>
      </c>
      <c r="J276" s="3">
        <v>25</v>
      </c>
      <c r="K276" s="2" cm="1">
        <f t="array" ref="K276">IF(C276="","",0.5*(C276+SUMPRODUCT(($B$1461:$B$1491=$J276)*1,C$1461:C$1491)))</f>
        <v>0.80521917188501524</v>
      </c>
      <c r="L276" s="2" cm="1">
        <f t="array" ref="L276">IF(D276="","",0.5*(D276+SUMPRODUCT(($B$1461:$B$1491=$J276)*1,D$1461:D$1491)))</f>
        <v>0.80989148331458649</v>
      </c>
      <c r="M276" s="2" cm="1">
        <f t="array" ref="M276">IF(E276="","",0.5*(E276+SUMPRODUCT(($B$1461:$B$1491=$J276)*1,E$1461:E$1491)))</f>
        <v>0.81269435906902299</v>
      </c>
      <c r="N276" s="2" cm="1">
        <f t="array" ref="N276">IF(F276="","",0.5*(F276+SUMPRODUCT(($B$1461:$B$1491=$J276)*1,F$1461:F$1491)))</f>
        <v>0.80711191820770312</v>
      </c>
      <c r="O276" s="2" cm="1">
        <f t="array" ref="O276">IF(G276="","",0.5*(G276+SUMPRODUCT(($B$1461:$B$1491=$J276)*1,G$1461:G$1491)))</f>
        <v>0.80942147819871546</v>
      </c>
    </row>
    <row r="277" spans="1:15" x14ac:dyDescent="0.55000000000000004">
      <c r="A277" s="3">
        <v>9</v>
      </c>
      <c r="B277" s="3">
        <v>26</v>
      </c>
      <c r="C277" s="2">
        <f>IF(logVir!C277="","",労働コスト!C277/SUM(資本サービス!C277,労働コスト!C277))</f>
        <v>0.37493735439586268</v>
      </c>
      <c r="D277" s="2">
        <f>IF(logVir!D277="","",労働コスト!D277/SUM(資本サービス!D277,労働コスト!D277))</f>
        <v>0.39795016660235061</v>
      </c>
      <c r="E277" s="2">
        <f>IF(logVir!E277="","",労働コスト!E277/SUM(資本サービス!E277,労働コスト!E277))</f>
        <v>0.45662348511589601</v>
      </c>
      <c r="F277" s="2">
        <f>IF(logVir!F277="","",労働コスト!F277/SUM(資本サービス!F277,労働コスト!F277))</f>
        <v>0.41904346055321706</v>
      </c>
      <c r="G277" s="2">
        <f>IF(logVir!G277="","",労働コスト!G277/SUM(資本サービス!G277,労働コスト!G277))</f>
        <v>0.4677422477966654</v>
      </c>
      <c r="I277" s="3">
        <v>9</v>
      </c>
      <c r="J277" s="3">
        <v>26</v>
      </c>
      <c r="K277" s="2" cm="1">
        <f t="array" ref="K277">IF(C277="","",0.5*(C277+SUMPRODUCT(($B$1461:$B$1491=$J277)*1,C$1461:C$1491)))</f>
        <v>0.3419063949515937</v>
      </c>
      <c r="L277" s="2" cm="1">
        <f t="array" ref="L277">IF(D277="","",0.5*(D277+SUMPRODUCT(($B$1461:$B$1491=$J277)*1,D$1461:D$1491)))</f>
        <v>0.38680180463864888</v>
      </c>
      <c r="M277" s="2" cm="1">
        <f t="array" ref="M277">IF(E277="","",0.5*(E277+SUMPRODUCT(($B$1461:$B$1491=$J277)*1,E$1461:E$1491)))</f>
        <v>0.451376191950008</v>
      </c>
      <c r="N277" s="2" cm="1">
        <f t="array" ref="N277">IF(F277="","",0.5*(F277+SUMPRODUCT(($B$1461:$B$1491=$J277)*1,F$1461:F$1491)))</f>
        <v>0.42017514500061393</v>
      </c>
      <c r="O277" s="2" cm="1">
        <f t="array" ref="O277">IF(G277="","",0.5*(G277+SUMPRODUCT(($B$1461:$B$1491=$J277)*1,G$1461:G$1491)))</f>
        <v>0.44605406402820713</v>
      </c>
    </row>
    <row r="278" spans="1:15" x14ac:dyDescent="0.55000000000000004">
      <c r="A278" s="3">
        <v>9</v>
      </c>
      <c r="B278" s="3">
        <v>27</v>
      </c>
      <c r="C278" s="2">
        <f>IF(logVir!C278="","",労働コスト!C278/SUM(資本サービス!C278,労働コスト!C278))</f>
        <v>0.81404508762811545</v>
      </c>
      <c r="D278" s="2">
        <f>IF(logVir!D278="","",労働コスト!D278/SUM(資本サービス!D278,労働コスト!D278))</f>
        <v>0.81706822644891774</v>
      </c>
      <c r="E278" s="2">
        <f>IF(logVir!E278="","",労働コスト!E278/SUM(資本サービス!E278,労働コスト!E278))</f>
        <v>0.80644044223549838</v>
      </c>
      <c r="F278" s="2">
        <f>IF(logVir!F278="","",労働コスト!F278/SUM(資本サービス!F278,労働コスト!F278))</f>
        <v>0.79386067924518144</v>
      </c>
      <c r="G278" s="2">
        <f>IF(logVir!G278="","",労働コスト!G278/SUM(資本サービス!G278,労働コスト!G278))</f>
        <v>0.79858276953527962</v>
      </c>
      <c r="I278" s="3">
        <v>9</v>
      </c>
      <c r="J278" s="3">
        <v>27</v>
      </c>
      <c r="K278" s="2" cm="1">
        <f t="array" ref="K278">IF(C278="","",0.5*(C278+SUMPRODUCT(($B$1461:$B$1491=$J278)*1,C$1461:C$1491)))</f>
        <v>0.80147759877318714</v>
      </c>
      <c r="L278" s="2" cm="1">
        <f t="array" ref="L278">IF(D278="","",0.5*(D278+SUMPRODUCT(($B$1461:$B$1491=$J278)*1,D$1461:D$1491)))</f>
        <v>0.80574552971154678</v>
      </c>
      <c r="M278" s="2" cm="1">
        <f t="array" ref="M278">IF(E278="","",0.5*(E278+SUMPRODUCT(($B$1461:$B$1491=$J278)*1,E$1461:E$1491)))</f>
        <v>0.80145792524269643</v>
      </c>
      <c r="N278" s="2" cm="1">
        <f t="array" ref="N278">IF(F278="","",0.5*(F278+SUMPRODUCT(($B$1461:$B$1491=$J278)*1,F$1461:F$1491)))</f>
        <v>0.79696536765242965</v>
      </c>
      <c r="O278" s="2" cm="1">
        <f t="array" ref="O278">IF(G278="","",0.5*(G278+SUMPRODUCT(($B$1461:$B$1491=$J278)*1,G$1461:G$1491)))</f>
        <v>0.80585679190675641</v>
      </c>
    </row>
    <row r="279" spans="1:15" x14ac:dyDescent="0.55000000000000004">
      <c r="A279" s="3">
        <v>9</v>
      </c>
      <c r="B279" s="3">
        <v>28</v>
      </c>
      <c r="C279" s="2">
        <f>IF(logVir!C279="","",労働コスト!C279/SUM(資本サービス!C279,労働コスト!C279))</f>
        <v>0.51978308411423713</v>
      </c>
      <c r="D279" s="2">
        <f>IF(logVir!D279="","",労働コスト!D279/SUM(資本サービス!D279,労働コスト!D279))</f>
        <v>0.5790166336133713</v>
      </c>
      <c r="E279" s="2">
        <f>IF(logVir!E279="","",労働コスト!E279/SUM(資本サービス!E279,労働コスト!E279))</f>
        <v>0.60645121545263925</v>
      </c>
      <c r="F279" s="2">
        <f>IF(logVir!F279="","",労働コスト!F279/SUM(資本サービス!F279,労働コスト!F279))</f>
        <v>0.59555747076665455</v>
      </c>
      <c r="G279" s="2">
        <f>IF(logVir!G279="","",労働コスト!G279/SUM(資本サービス!G279,労働コスト!G279))</f>
        <v>0.57875445684855997</v>
      </c>
      <c r="I279" s="3">
        <v>9</v>
      </c>
      <c r="J279" s="3">
        <v>28</v>
      </c>
      <c r="K279" s="2" cm="1">
        <f t="array" ref="K279">IF(C279="","",0.5*(C279+SUMPRODUCT(($B$1461:$B$1491=$J279)*1,C$1461:C$1491)))</f>
        <v>0.55878145526223699</v>
      </c>
      <c r="L279" s="2" cm="1">
        <f t="array" ref="L279">IF(D279="","",0.5*(D279+SUMPRODUCT(($B$1461:$B$1491=$J279)*1,D$1461:D$1491)))</f>
        <v>0.61120095957181175</v>
      </c>
      <c r="M279" s="2" cm="1">
        <f t="array" ref="M279">IF(E279="","",0.5*(E279+SUMPRODUCT(($B$1461:$B$1491=$J279)*1,E$1461:E$1491)))</f>
        <v>0.64020401841725283</v>
      </c>
      <c r="N279" s="2" cm="1">
        <f t="array" ref="N279">IF(F279="","",0.5*(F279+SUMPRODUCT(($B$1461:$B$1491=$J279)*1,F$1461:F$1491)))</f>
        <v>0.63139961722773963</v>
      </c>
      <c r="O279" s="2" cm="1">
        <f t="array" ref="O279">IF(G279="","",0.5*(G279+SUMPRODUCT(($B$1461:$B$1491=$J279)*1,G$1461:G$1491)))</f>
        <v>0.61688339051712093</v>
      </c>
    </row>
    <row r="280" spans="1:15" x14ac:dyDescent="0.55000000000000004">
      <c r="A280" s="3">
        <v>9</v>
      </c>
      <c r="B280" s="3">
        <v>29</v>
      </c>
      <c r="C280" s="2">
        <f>IF(logVir!C280="","",労働コスト!C280/SUM(資本サービス!C280,労働コスト!C280))</f>
        <v>0.81781892686563762</v>
      </c>
      <c r="D280" s="2">
        <f>IF(logVir!D280="","",労働コスト!D280/SUM(資本サービス!D280,労働コスト!D280))</f>
        <v>0.84646329598037373</v>
      </c>
      <c r="E280" s="2">
        <f>IF(logVir!E280="","",労働コスト!E280/SUM(資本サービス!E280,労働コスト!E280))</f>
        <v>0.8660064398893228</v>
      </c>
      <c r="F280" s="2">
        <f>IF(logVir!F280="","",労働コスト!F280/SUM(資本サービス!F280,労働コスト!F280))</f>
        <v>0.86554558085560096</v>
      </c>
      <c r="G280" s="2">
        <f>IF(logVir!G280="","",労働コスト!G280/SUM(資本サービス!G280,労働コスト!G280))</f>
        <v>0.86899181457496366</v>
      </c>
      <c r="I280" s="3">
        <v>9</v>
      </c>
      <c r="J280" s="3">
        <v>29</v>
      </c>
      <c r="K280" s="2" cm="1">
        <f t="array" ref="K280">IF(C280="","",0.5*(C280+SUMPRODUCT(($B$1461:$B$1491=$J280)*1,C$1461:C$1491)))</f>
        <v>0.81313701036632191</v>
      </c>
      <c r="L280" s="2" cm="1">
        <f t="array" ref="L280">IF(D280="","",0.5*(D280+SUMPRODUCT(($B$1461:$B$1491=$J280)*1,D$1461:D$1491)))</f>
        <v>0.8263524923949408</v>
      </c>
      <c r="M280" s="2" cm="1">
        <f t="array" ref="M280">IF(E280="","",0.5*(E280+SUMPRODUCT(($B$1461:$B$1491=$J280)*1,E$1461:E$1491)))</f>
        <v>0.85331758165396532</v>
      </c>
      <c r="N280" s="2" cm="1">
        <f t="array" ref="N280">IF(F280="","",0.5*(F280+SUMPRODUCT(($B$1461:$B$1491=$J280)*1,F$1461:F$1491)))</f>
        <v>0.84498105527443768</v>
      </c>
      <c r="O280" s="2" cm="1">
        <f t="array" ref="O280">IF(G280="","",0.5*(G280+SUMPRODUCT(($B$1461:$B$1491=$J280)*1,G$1461:G$1491)))</f>
        <v>0.85259550757061797</v>
      </c>
    </row>
    <row r="281" spans="1:15" x14ac:dyDescent="0.55000000000000004">
      <c r="A281" s="3">
        <v>9</v>
      </c>
      <c r="B281" s="3">
        <v>30</v>
      </c>
      <c r="C281" s="2">
        <f>IF(logVir!C281="","",労働コスト!C281/SUM(資本サービス!C281,労働コスト!C281))</f>
        <v>0.88671217519800549</v>
      </c>
      <c r="D281" s="2">
        <f>IF(logVir!D281="","",労働コスト!D281/SUM(資本サービス!D281,労働コスト!D281))</f>
        <v>0.89250275763623399</v>
      </c>
      <c r="E281" s="2">
        <f>IF(logVir!E281="","",労働コスト!E281/SUM(資本サービス!E281,労働コスト!E281))</f>
        <v>0.90513398589524929</v>
      </c>
      <c r="F281" s="2">
        <f>IF(logVir!F281="","",労働コスト!F281/SUM(資本サービス!F281,労働コスト!F281))</f>
        <v>0.91921556423866768</v>
      </c>
      <c r="G281" s="2">
        <f>IF(logVir!G281="","",労働コスト!G281/SUM(資本サービス!G281,労働コスト!G281))</f>
        <v>0.90520255119032356</v>
      </c>
      <c r="I281" s="3">
        <v>9</v>
      </c>
      <c r="J281" s="3">
        <v>30</v>
      </c>
      <c r="K281" s="2" cm="1">
        <f t="array" ref="K281">IF(C281="","",0.5*(C281+SUMPRODUCT(($B$1461:$B$1491=$J281)*1,C$1461:C$1491)))</f>
        <v>0.87615122895630515</v>
      </c>
      <c r="L281" s="2" cm="1">
        <f t="array" ref="L281">IF(D281="","",0.5*(D281+SUMPRODUCT(($B$1461:$B$1491=$J281)*1,D$1461:D$1491)))</f>
        <v>0.88961086789766974</v>
      </c>
      <c r="M281" s="2" cm="1">
        <f t="array" ref="M281">IF(E281="","",0.5*(E281+SUMPRODUCT(($B$1461:$B$1491=$J281)*1,E$1461:E$1491)))</f>
        <v>0.90133930895361336</v>
      </c>
      <c r="N281" s="2" cm="1">
        <f t="array" ref="N281">IF(F281="","",0.5*(F281+SUMPRODUCT(($B$1461:$B$1491=$J281)*1,F$1461:F$1491)))</f>
        <v>0.91046204969181743</v>
      </c>
      <c r="O281" s="2" cm="1">
        <f t="array" ref="O281">IF(G281="","",0.5*(G281+SUMPRODUCT(($B$1461:$B$1491=$J281)*1,G$1461:G$1491)))</f>
        <v>0.90972789867610848</v>
      </c>
    </row>
    <row r="282" spans="1:15" x14ac:dyDescent="0.55000000000000004">
      <c r="A282" s="3">
        <v>9</v>
      </c>
      <c r="B282" s="3">
        <v>31</v>
      </c>
      <c r="C282" s="2">
        <f>IF(logVir!C282="","",労働コスト!C282/SUM(資本サービス!C282,労働コスト!C282))</f>
        <v>0.75888445955461059</v>
      </c>
      <c r="D282" s="2">
        <f>IF(logVir!D282="","",労働コスト!D282/SUM(資本サービス!D282,労働コスト!D282))</f>
        <v>0.73335939571540165</v>
      </c>
      <c r="E282" s="2">
        <f>IF(logVir!E282="","",労働コスト!E282/SUM(資本サービス!E282,労働コスト!E282))</f>
        <v>0.7620245078723229</v>
      </c>
      <c r="F282" s="2">
        <f>IF(logVir!F282="","",労働コスト!F282/SUM(資本サービス!F282,労働コスト!F282))</f>
        <v>0.77737076327581056</v>
      </c>
      <c r="G282" s="2">
        <f>IF(logVir!G282="","",労働コスト!G282/SUM(資本サービス!G282,労働コスト!G282))</f>
        <v>0.80201583785705488</v>
      </c>
      <c r="I282" s="3">
        <v>9</v>
      </c>
      <c r="J282" s="3">
        <v>31</v>
      </c>
      <c r="K282" s="2" cm="1">
        <f t="array" ref="K282">IF(C282="","",0.5*(C282+SUMPRODUCT(($B$1461:$B$1491=$J282)*1,C$1461:C$1491)))</f>
        <v>0.76395508109442378</v>
      </c>
      <c r="L282" s="2" cm="1">
        <f t="array" ref="L282">IF(D282="","",0.5*(D282+SUMPRODUCT(($B$1461:$B$1491=$J282)*1,D$1461:D$1491)))</f>
        <v>0.74450776614956338</v>
      </c>
      <c r="M282" s="2" cm="1">
        <f t="array" ref="M282">IF(E282="","",0.5*(E282+SUMPRODUCT(($B$1461:$B$1491=$J282)*1,E$1461:E$1491)))</f>
        <v>0.77364948012417978</v>
      </c>
      <c r="N282" s="2" cm="1">
        <f t="array" ref="N282">IF(F282="","",0.5*(F282+SUMPRODUCT(($B$1461:$B$1491=$J282)*1,F$1461:F$1491)))</f>
        <v>0.78558227026486971</v>
      </c>
      <c r="O282" s="2" cm="1">
        <f t="array" ref="O282">IF(G282="","",0.5*(G282+SUMPRODUCT(($B$1461:$B$1491=$J282)*1,G$1461:G$1491)))</f>
        <v>0.8007895767589287</v>
      </c>
    </row>
    <row r="283" spans="1:15" x14ac:dyDescent="0.55000000000000004">
      <c r="A283" s="3">
        <v>10</v>
      </c>
      <c r="B283" s="3">
        <v>1</v>
      </c>
      <c r="C283" s="2">
        <f>IF(logVir!C283="","",労働コスト!C283/SUM(資本サービス!C283,労働コスト!C283))</f>
        <v>0.43146780905601478</v>
      </c>
      <c r="D283" s="2">
        <f>IF(logVir!D283="","",労働コスト!D283/SUM(資本サービス!D283,労働コスト!D283))</f>
        <v>0.6452630058187524</v>
      </c>
      <c r="E283" s="2">
        <f>IF(logVir!E283="","",労働コスト!E283/SUM(資本サービス!E283,労働コスト!E283))</f>
        <v>0.69307796785366438</v>
      </c>
      <c r="F283" s="2">
        <f>IF(logVir!F283="","",労働コスト!F283/SUM(資本サービス!F283,労働コスト!F283))</f>
        <v>0.67050127148798366</v>
      </c>
      <c r="G283" s="2">
        <f>IF(logVir!G283="","",労働コスト!G283/SUM(資本サービス!G283,労働コスト!G283))</f>
        <v>0.69970317308014907</v>
      </c>
      <c r="I283" s="3">
        <v>10</v>
      </c>
      <c r="J283" s="3">
        <v>1</v>
      </c>
      <c r="K283" s="2" cm="1">
        <f t="array" ref="K283">IF(C283="","",0.5*(C283+SUMPRODUCT(($B$1461:$B$1491=$J283)*1,C$1461:C$1491)))</f>
        <v>0.47780227954730664</v>
      </c>
      <c r="L283" s="2" cm="1">
        <f t="array" ref="L283">IF(D283="","",0.5*(D283+SUMPRODUCT(($B$1461:$B$1491=$J283)*1,D$1461:D$1491)))</f>
        <v>0.64721329053621801</v>
      </c>
      <c r="M283" s="2" cm="1">
        <f t="array" ref="M283">IF(E283="","",0.5*(E283+SUMPRODUCT(($B$1461:$B$1491=$J283)*1,E$1461:E$1491)))</f>
        <v>0.67742337684622966</v>
      </c>
      <c r="N283" s="2" cm="1">
        <f t="array" ref="N283">IF(F283="","",0.5*(F283+SUMPRODUCT(($B$1461:$B$1491=$J283)*1,F$1461:F$1491)))</f>
        <v>0.66407138838329383</v>
      </c>
      <c r="O283" s="2" cm="1">
        <f t="array" ref="O283">IF(G283="","",0.5*(G283+SUMPRODUCT(($B$1461:$B$1491=$J283)*1,G$1461:G$1491)))</f>
        <v>0.69013389229643551</v>
      </c>
    </row>
    <row r="284" spans="1:15" x14ac:dyDescent="0.55000000000000004">
      <c r="A284" s="3">
        <v>10</v>
      </c>
      <c r="B284" s="3">
        <v>2</v>
      </c>
      <c r="C284" s="2">
        <f>IF(logVir!C284="","",労働コスト!C284/SUM(資本サービス!C284,労働コスト!C284))</f>
        <v>0.55637582916440131</v>
      </c>
      <c r="D284" s="2">
        <f>IF(logVir!D284="","",労働コスト!D284/SUM(資本サービス!D284,労働コスト!D284))</f>
        <v>0.46292325847849064</v>
      </c>
      <c r="E284" s="2">
        <f>IF(logVir!E284="","",労働コスト!E284/SUM(資本サービス!E284,労働コスト!E284))</f>
        <v>0.40146966883797003</v>
      </c>
      <c r="F284" s="2">
        <f>IF(logVir!F284="","",労働コスト!F284/SUM(資本サービス!F284,労働コスト!F284))</f>
        <v>0.53014932758604205</v>
      </c>
      <c r="G284" s="2">
        <f>IF(logVir!G284="","",労働コスト!G284/SUM(資本サービス!G284,労働コスト!G284))</f>
        <v>0.51227330846250962</v>
      </c>
      <c r="I284" s="3">
        <v>10</v>
      </c>
      <c r="J284" s="3">
        <v>2</v>
      </c>
      <c r="K284" s="2" cm="1">
        <f t="array" ref="K284">IF(C284="","",0.5*(C284+SUMPRODUCT(($B$1461:$B$1491=$J284)*1,C$1461:C$1491)))</f>
        <v>0.54046468089992949</v>
      </c>
      <c r="L284" s="2" cm="1">
        <f t="array" ref="L284">IF(D284="","",0.5*(D284+SUMPRODUCT(($B$1461:$B$1491=$J284)*1,D$1461:D$1491)))</f>
        <v>0.52777064587436184</v>
      </c>
      <c r="M284" s="2" cm="1">
        <f t="array" ref="M284">IF(E284="","",0.5*(E284+SUMPRODUCT(($B$1461:$B$1491=$J284)*1,E$1461:E$1491)))</f>
        <v>0.45988253190748074</v>
      </c>
      <c r="N284" s="2" cm="1">
        <f t="array" ref="N284">IF(F284="","",0.5*(F284+SUMPRODUCT(($B$1461:$B$1491=$J284)*1,F$1461:F$1491)))</f>
        <v>0.52306837637322923</v>
      </c>
      <c r="O284" s="2" cm="1">
        <f t="array" ref="O284">IF(G284="","",0.5*(G284+SUMPRODUCT(($B$1461:$B$1491=$J284)*1,G$1461:G$1491)))</f>
        <v>0.55268412649237475</v>
      </c>
    </row>
    <row r="285" spans="1:15" x14ac:dyDescent="0.55000000000000004">
      <c r="A285" s="3">
        <v>10</v>
      </c>
      <c r="B285" s="3">
        <v>3</v>
      </c>
      <c r="C285" s="2">
        <f>IF(logVir!C285="","",労働コスト!C285/SUM(資本サービス!C285,労働コスト!C285))</f>
        <v>0.6320802805262008</v>
      </c>
      <c r="D285" s="2">
        <f>IF(logVir!D285="","",労働コスト!D285/SUM(資本サービス!D285,労働コスト!D285))</f>
        <v>0.67243725706106405</v>
      </c>
      <c r="E285" s="2">
        <f>IF(logVir!E285="","",労働コスト!E285/SUM(資本サービス!E285,労働コスト!E285))</f>
        <v>0.68888371084214628</v>
      </c>
      <c r="F285" s="2">
        <f>IF(logVir!F285="","",労働コスト!F285/SUM(資本サービス!F285,労働コスト!F285))</f>
        <v>0.67964894923066332</v>
      </c>
      <c r="G285" s="2">
        <f>IF(logVir!G285="","",労働コスト!G285/SUM(資本サービス!G285,労働コスト!G285))</f>
        <v>0.72908807516927654</v>
      </c>
      <c r="I285" s="3">
        <v>10</v>
      </c>
      <c r="J285" s="3">
        <v>3</v>
      </c>
      <c r="K285" s="2" cm="1">
        <f t="array" ref="K285">IF(C285="","",0.5*(C285+SUMPRODUCT(($B$1461:$B$1491=$J285)*1,C$1461:C$1491)))</f>
        <v>0.66472416416509572</v>
      </c>
      <c r="L285" s="2" cm="1">
        <f t="array" ref="L285">IF(D285="","",0.5*(D285+SUMPRODUCT(($B$1461:$B$1491=$J285)*1,D$1461:D$1491)))</f>
        <v>0.70242920424879818</v>
      </c>
      <c r="M285" s="2" cm="1">
        <f t="array" ref="M285">IF(E285="","",0.5*(E285+SUMPRODUCT(($B$1461:$B$1491=$J285)*1,E$1461:E$1491)))</f>
        <v>0.7187312518666622</v>
      </c>
      <c r="N285" s="2" cm="1">
        <f t="array" ref="N285">IF(F285="","",0.5*(F285+SUMPRODUCT(($B$1461:$B$1491=$J285)*1,F$1461:F$1491)))</f>
        <v>0.71324960840810259</v>
      </c>
      <c r="O285" s="2" cm="1">
        <f t="array" ref="O285">IF(G285="","",0.5*(G285+SUMPRODUCT(($B$1461:$B$1491=$J285)*1,G$1461:G$1491)))</f>
        <v>0.75438905457380323</v>
      </c>
    </row>
    <row r="286" spans="1:15" x14ac:dyDescent="0.55000000000000004">
      <c r="A286" s="3">
        <v>10</v>
      </c>
      <c r="B286" s="3">
        <v>4</v>
      </c>
      <c r="C286" s="2">
        <f>IF(logVir!C286="","",労働コスト!C286/SUM(資本サービス!C286,労働コスト!C286))</f>
        <v>0.81687406538957619</v>
      </c>
      <c r="D286" s="2">
        <f>IF(logVir!D286="","",労働コスト!D286/SUM(資本サービス!D286,労働コスト!D286))</f>
        <v>0.7900756987385521</v>
      </c>
      <c r="E286" s="2">
        <f>IF(logVir!E286="","",労働コスト!E286/SUM(資本サービス!E286,労働コスト!E286))</f>
        <v>0.81884311340678029</v>
      </c>
      <c r="F286" s="2">
        <f>IF(logVir!F286="","",労働コスト!F286/SUM(資本サービス!F286,労働コスト!F286))</f>
        <v>0.79320352115702852</v>
      </c>
      <c r="G286" s="2">
        <f>IF(logVir!G286="","",労働コスト!G286/SUM(資本サービス!G286,労働コスト!G286))</f>
        <v>0.81674939687723791</v>
      </c>
      <c r="I286" s="3">
        <v>10</v>
      </c>
      <c r="J286" s="3">
        <v>4</v>
      </c>
      <c r="K286" s="2" cm="1">
        <f t="array" ref="K286">IF(C286="","",0.5*(C286+SUMPRODUCT(($B$1461:$B$1491=$J286)*1,C$1461:C$1491)))</f>
        <v>0.78935793008772637</v>
      </c>
      <c r="L286" s="2" cm="1">
        <f t="array" ref="L286">IF(D286="","",0.5*(D286+SUMPRODUCT(($B$1461:$B$1491=$J286)*1,D$1461:D$1491)))</f>
        <v>0.764341065726313</v>
      </c>
      <c r="M286" s="2" cm="1">
        <f t="array" ref="M286">IF(E286="","",0.5*(E286+SUMPRODUCT(($B$1461:$B$1491=$J286)*1,E$1461:E$1491)))</f>
        <v>0.78639424617475961</v>
      </c>
      <c r="N286" s="2" cm="1">
        <f t="array" ref="N286">IF(F286="","",0.5*(F286+SUMPRODUCT(($B$1461:$B$1491=$J286)*1,F$1461:F$1491)))</f>
        <v>0.77024132925627331</v>
      </c>
      <c r="O286" s="2" cm="1">
        <f t="array" ref="O286">IF(G286="","",0.5*(G286+SUMPRODUCT(($B$1461:$B$1491=$J286)*1,G$1461:G$1491)))</f>
        <v>0.79341242869323603</v>
      </c>
    </row>
    <row r="287" spans="1:15" x14ac:dyDescent="0.55000000000000004">
      <c r="A287" s="3">
        <v>10</v>
      </c>
      <c r="B287" s="3">
        <v>5</v>
      </c>
      <c r="C287" s="2">
        <f>IF(logVir!C287="","",労働コスト!C287/SUM(資本サービス!C287,労働コスト!C287))</f>
        <v>0.78571606972449581</v>
      </c>
      <c r="D287" s="2">
        <f>IF(logVir!D287="","",労働コスト!D287/SUM(資本サービス!D287,労働コスト!D287))</f>
        <v>0.71337632707640142</v>
      </c>
      <c r="E287" s="2">
        <f>IF(logVir!E287="","",労働コスト!E287/SUM(資本サービス!E287,労働コスト!E287))</f>
        <v>0.78398011872418438</v>
      </c>
      <c r="F287" s="2">
        <f>IF(logVir!F287="","",労働コスト!F287/SUM(資本サービス!F287,労働コスト!F287))</f>
        <v>0.78815039184568336</v>
      </c>
      <c r="G287" s="2">
        <f>IF(logVir!G287="","",労働コスト!G287/SUM(資本サービス!G287,労働コスト!G287))</f>
        <v>0.81922938399328871</v>
      </c>
      <c r="I287" s="3">
        <v>10</v>
      </c>
      <c r="J287" s="3">
        <v>5</v>
      </c>
      <c r="K287" s="2" cm="1">
        <f t="array" ref="K287">IF(C287="","",0.5*(C287+SUMPRODUCT(($B$1461:$B$1491=$J287)*1,C$1461:C$1491)))</f>
        <v>0.71532907389471034</v>
      </c>
      <c r="L287" s="2" cm="1">
        <f t="array" ref="L287">IF(D287="","",0.5*(D287+SUMPRODUCT(($B$1461:$B$1491=$J287)*1,D$1461:D$1491)))</f>
        <v>0.6960311130188539</v>
      </c>
      <c r="M287" s="2" cm="1">
        <f t="array" ref="M287">IF(E287="","",0.5*(E287+SUMPRODUCT(($B$1461:$B$1491=$J287)*1,E$1461:E$1491)))</f>
        <v>0.74412378665811918</v>
      </c>
      <c r="N287" s="2" cm="1">
        <f t="array" ref="N287">IF(F287="","",0.5*(F287+SUMPRODUCT(($B$1461:$B$1491=$J287)*1,F$1461:F$1491)))</f>
        <v>0.7497059704600515</v>
      </c>
      <c r="O287" s="2" cm="1">
        <f t="array" ref="O287">IF(G287="","",0.5*(G287+SUMPRODUCT(($B$1461:$B$1491=$J287)*1,G$1461:G$1491)))</f>
        <v>0.77664668629835143</v>
      </c>
    </row>
    <row r="288" spans="1:15" x14ac:dyDescent="0.55000000000000004">
      <c r="A288" s="3">
        <v>10</v>
      </c>
      <c r="B288" s="3">
        <v>6</v>
      </c>
      <c r="C288" s="2">
        <f>IF(logVir!C288="","",労働コスト!C288/SUM(資本サービス!C288,労働コスト!C288))</f>
        <v>0.36060929232043004</v>
      </c>
      <c r="D288" s="2">
        <f>IF(logVir!D288="","",労働コスト!D288/SUM(資本サービス!D288,労働コスト!D288))</f>
        <v>0.3709694711347461</v>
      </c>
      <c r="E288" s="2">
        <f>IF(logVir!E288="","",労働コスト!E288/SUM(資本サービス!E288,労働コスト!E288))</f>
        <v>0.42201394943071757</v>
      </c>
      <c r="F288" s="2">
        <f>IF(logVir!F288="","",労働コスト!F288/SUM(資本サービス!F288,労働コスト!F288))</f>
        <v>0.38533466257547899</v>
      </c>
      <c r="G288" s="2">
        <f>IF(logVir!G288="","",労働コスト!G288/SUM(資本サービス!G288,労働コスト!G288))</f>
        <v>0.42762252366634057</v>
      </c>
      <c r="I288" s="3">
        <v>10</v>
      </c>
      <c r="J288" s="3">
        <v>6</v>
      </c>
      <c r="K288" s="2" cm="1">
        <f t="array" ref="K288">IF(C288="","",0.5*(C288+SUMPRODUCT(($B$1461:$B$1491=$J288)*1,C$1461:C$1491)))</f>
        <v>0.3706595133662588</v>
      </c>
      <c r="L288" s="2" cm="1">
        <f t="array" ref="L288">IF(D288="","",0.5*(D288+SUMPRODUCT(($B$1461:$B$1491=$J288)*1,D$1461:D$1491)))</f>
        <v>0.3925169427402691</v>
      </c>
      <c r="M288" s="2" cm="1">
        <f t="array" ref="M288">IF(E288="","",0.5*(E288+SUMPRODUCT(($B$1461:$B$1491=$J288)*1,E$1461:E$1491)))</f>
        <v>0.41674664279723594</v>
      </c>
      <c r="N288" s="2" cm="1">
        <f t="array" ref="N288">IF(F288="","",0.5*(F288+SUMPRODUCT(($B$1461:$B$1491=$J288)*1,F$1461:F$1491)))</f>
        <v>0.39369333721000532</v>
      </c>
      <c r="O288" s="2" cm="1">
        <f t="array" ref="O288">IF(G288="","",0.5*(G288+SUMPRODUCT(($B$1461:$B$1491=$J288)*1,G$1461:G$1491)))</f>
        <v>0.43238714597188066</v>
      </c>
    </row>
    <row r="289" spans="1:15" x14ac:dyDescent="0.55000000000000004">
      <c r="A289" s="3">
        <v>10</v>
      </c>
      <c r="B289" s="3">
        <v>7</v>
      </c>
      <c r="C289" s="2">
        <f>IF(logVir!C289="","",労働コスト!C289/SUM(資本サービス!C289,労働コスト!C289))</f>
        <v>0.573551878854624</v>
      </c>
      <c r="D289" s="2">
        <f>IF(logVir!D289="","",労働コスト!D289/SUM(資本サービス!D289,労働コスト!D289))</f>
        <v>0.63883684908233684</v>
      </c>
      <c r="E289" s="2">
        <f>IF(logVir!E289="","",労働コスト!E289/SUM(資本サービス!E289,労働コスト!E289))</f>
        <v>0.69861328541940493</v>
      </c>
      <c r="F289" s="2">
        <f>IF(logVir!F289="","",労働コスト!F289/SUM(資本サービス!F289,労働コスト!F289))</f>
        <v>0.68552172176646442</v>
      </c>
      <c r="G289" s="2">
        <f>IF(logVir!G289="","",労働コスト!G289/SUM(資本サービス!G289,労働コスト!G289))</f>
        <v>0.74275896036388689</v>
      </c>
      <c r="I289" s="3">
        <v>10</v>
      </c>
      <c r="J289" s="3">
        <v>7</v>
      </c>
      <c r="K289" s="2" cm="1">
        <f t="array" ref="K289">IF(C289="","",0.5*(C289+SUMPRODUCT(($B$1461:$B$1491=$J289)*1,C$1461:C$1491)))</f>
        <v>0.59670275708316933</v>
      </c>
      <c r="L289" s="2" cm="1">
        <f t="array" ref="L289">IF(D289="","",0.5*(D289+SUMPRODUCT(($B$1461:$B$1491=$J289)*1,D$1461:D$1491)))</f>
        <v>0.65083099692217883</v>
      </c>
      <c r="M289" s="2" cm="1">
        <f t="array" ref="M289">IF(E289="","",0.5*(E289+SUMPRODUCT(($B$1461:$B$1491=$J289)*1,E$1461:E$1491)))</f>
        <v>0.68774800373728584</v>
      </c>
      <c r="N289" s="2" cm="1">
        <f t="array" ref="N289">IF(F289="","",0.5*(F289+SUMPRODUCT(($B$1461:$B$1491=$J289)*1,F$1461:F$1491)))</f>
        <v>0.68134012395343446</v>
      </c>
      <c r="O289" s="2" cm="1">
        <f t="array" ref="O289">IF(G289="","",0.5*(G289+SUMPRODUCT(($B$1461:$B$1491=$J289)*1,G$1461:G$1491)))</f>
        <v>0.72302192719527314</v>
      </c>
    </row>
    <row r="290" spans="1:15" x14ac:dyDescent="0.55000000000000004">
      <c r="A290" s="3">
        <v>10</v>
      </c>
      <c r="B290" s="3">
        <v>8</v>
      </c>
      <c r="C290" s="2">
        <f>IF(logVir!C290="","",労働コスト!C290/SUM(資本サービス!C290,労働コスト!C290))</f>
        <v>0.68253822283142174</v>
      </c>
      <c r="D290" s="2">
        <f>IF(logVir!D290="","",労働コスト!D290/SUM(資本サービス!D290,労働コスト!D290))</f>
        <v>0.69498364728749429</v>
      </c>
      <c r="E290" s="2">
        <f>IF(logVir!E290="","",労働コスト!E290/SUM(資本サービス!E290,労働コスト!E290))</f>
        <v>0.71963214271338827</v>
      </c>
      <c r="F290" s="2">
        <f>IF(logVir!F290="","",労働コスト!F290/SUM(資本サービス!F290,労働コスト!F290))</f>
        <v>0.6887814565288376</v>
      </c>
      <c r="G290" s="2">
        <f>IF(logVir!G290="","",労働コスト!G290/SUM(資本サービス!G290,労働コスト!G290))</f>
        <v>0.73961155203679341</v>
      </c>
      <c r="I290" s="3">
        <v>10</v>
      </c>
      <c r="J290" s="3">
        <v>8</v>
      </c>
      <c r="K290" s="2" cm="1">
        <f t="array" ref="K290">IF(C290="","",0.5*(C290+SUMPRODUCT(($B$1461:$B$1491=$J290)*1,C$1461:C$1491)))</f>
        <v>0.61618414766943386</v>
      </c>
      <c r="L290" s="2" cm="1">
        <f t="array" ref="L290">IF(D290="","",0.5*(D290+SUMPRODUCT(($B$1461:$B$1491=$J290)*1,D$1461:D$1491)))</f>
        <v>0.64694172680394502</v>
      </c>
      <c r="M290" s="2" cm="1">
        <f t="array" ref="M290">IF(E290="","",0.5*(E290+SUMPRODUCT(($B$1461:$B$1491=$J290)*1,E$1461:E$1491)))</f>
        <v>0.65950818378416098</v>
      </c>
      <c r="N290" s="2" cm="1">
        <f t="array" ref="N290">IF(F290="","",0.5*(F290+SUMPRODUCT(($B$1461:$B$1491=$J290)*1,F$1461:F$1491)))</f>
        <v>0.63956227075013672</v>
      </c>
      <c r="O290" s="2" cm="1">
        <f t="array" ref="O290">IF(G290="","",0.5*(G290+SUMPRODUCT(($B$1461:$B$1491=$J290)*1,G$1461:G$1491)))</f>
        <v>0.67925105722895973</v>
      </c>
    </row>
    <row r="291" spans="1:15" x14ac:dyDescent="0.55000000000000004">
      <c r="A291" s="3">
        <v>10</v>
      </c>
      <c r="B291" s="3">
        <v>9</v>
      </c>
      <c r="C291" s="2">
        <f>IF(logVir!C291="","",労働コスト!C291/SUM(資本サービス!C291,労働コスト!C291))</f>
        <v>0.7691025759008111</v>
      </c>
      <c r="D291" s="2">
        <f>IF(logVir!D291="","",労働コスト!D291/SUM(資本サービス!D291,労働コスト!D291))</f>
        <v>0.77101713417981432</v>
      </c>
      <c r="E291" s="2">
        <f>IF(logVir!E291="","",労働コスト!E291/SUM(資本サービス!E291,労働コスト!E291))</f>
        <v>0.77595143449007009</v>
      </c>
      <c r="F291" s="2">
        <f>IF(logVir!F291="","",労働コスト!F291/SUM(資本サービス!F291,労働コスト!F291))</f>
        <v>0.75708738566096967</v>
      </c>
      <c r="G291" s="2">
        <f>IF(logVir!G291="","",労働コスト!G291/SUM(資本サービス!G291,労働コスト!G291))</f>
        <v>0.80583076110964191</v>
      </c>
      <c r="I291" s="3">
        <v>10</v>
      </c>
      <c r="J291" s="3">
        <v>9</v>
      </c>
      <c r="K291" s="2" cm="1">
        <f t="array" ref="K291">IF(C291="","",0.5*(C291+SUMPRODUCT(($B$1461:$B$1491=$J291)*1,C$1461:C$1491)))</f>
        <v>0.78255772749239494</v>
      </c>
      <c r="L291" s="2" cm="1">
        <f t="array" ref="L291">IF(D291="","",0.5*(D291+SUMPRODUCT(($B$1461:$B$1491=$J291)*1,D$1461:D$1491)))</f>
        <v>0.78907218559121239</v>
      </c>
      <c r="M291" s="2" cm="1">
        <f t="array" ref="M291">IF(E291="","",0.5*(E291+SUMPRODUCT(($B$1461:$B$1491=$J291)*1,E$1461:E$1491)))</f>
        <v>0.80454794221829951</v>
      </c>
      <c r="N291" s="2" cm="1">
        <f t="array" ref="N291">IF(F291="","",0.5*(F291+SUMPRODUCT(($B$1461:$B$1491=$J291)*1,F$1461:F$1491)))</f>
        <v>0.79648246953323176</v>
      </c>
      <c r="O291" s="2" cm="1">
        <f t="array" ref="O291">IF(G291="","",0.5*(G291+SUMPRODUCT(($B$1461:$B$1491=$J291)*1,G$1461:G$1491)))</f>
        <v>0.83173338319489032</v>
      </c>
    </row>
    <row r="292" spans="1:15" x14ac:dyDescent="0.55000000000000004">
      <c r="A292" s="3">
        <v>10</v>
      </c>
      <c r="B292" s="3">
        <v>10</v>
      </c>
      <c r="C292" s="2">
        <f>IF(logVir!C292="","",労働コスト!C292/SUM(資本サービス!C292,労働コスト!C292))</f>
        <v>0.60752051917179617</v>
      </c>
      <c r="D292" s="2">
        <f>IF(logVir!D292="","",労働コスト!D292/SUM(資本サービス!D292,労働コスト!D292))</f>
        <v>0.62947287195947466</v>
      </c>
      <c r="E292" s="2">
        <f>IF(logVir!E292="","",労働コスト!E292/SUM(資本サービス!E292,労働コスト!E292))</f>
        <v>0.69461482030166177</v>
      </c>
      <c r="F292" s="2">
        <f>IF(logVir!F292="","",労働コスト!F292/SUM(資本サービス!F292,労働コスト!F292))</f>
        <v>0.67562117990625381</v>
      </c>
      <c r="G292" s="2">
        <f>IF(logVir!G292="","",労働コスト!G292/SUM(資本サービス!G292,労働コスト!G292))</f>
        <v>0.73900011000509591</v>
      </c>
      <c r="I292" s="3">
        <v>10</v>
      </c>
      <c r="J292" s="3">
        <v>10</v>
      </c>
      <c r="K292" s="2" cm="1">
        <f t="array" ref="K292">IF(C292="","",0.5*(C292+SUMPRODUCT(($B$1461:$B$1491=$J292)*1,C$1461:C$1491)))</f>
        <v>0.61701469172574486</v>
      </c>
      <c r="L292" s="2" cm="1">
        <f t="array" ref="L292">IF(D292="","",0.5*(D292+SUMPRODUCT(($B$1461:$B$1491=$J292)*1,D$1461:D$1491)))</f>
        <v>0.63618520259431</v>
      </c>
      <c r="M292" s="2" cm="1">
        <f t="array" ref="M292">IF(E292="","",0.5*(E292+SUMPRODUCT(($B$1461:$B$1491=$J292)*1,E$1461:E$1491)))</f>
        <v>0.68704870797826934</v>
      </c>
      <c r="N292" s="2" cm="1">
        <f t="array" ref="N292">IF(F292="","",0.5*(F292+SUMPRODUCT(($B$1461:$B$1491=$J292)*1,F$1461:F$1491)))</f>
        <v>0.67739876930617293</v>
      </c>
      <c r="O292" s="2" cm="1">
        <f t="array" ref="O292">IF(G292="","",0.5*(G292+SUMPRODUCT(($B$1461:$B$1491=$J292)*1,G$1461:G$1491)))</f>
        <v>0.72702380619601037</v>
      </c>
    </row>
    <row r="293" spans="1:15" x14ac:dyDescent="0.55000000000000004">
      <c r="A293" s="3">
        <v>10</v>
      </c>
      <c r="B293" s="3">
        <v>11</v>
      </c>
      <c r="C293" s="2">
        <f>IF(logVir!C293="","",労働コスト!C293/SUM(資本サービス!C293,労働コスト!C293))</f>
        <v>0.65290244717031609</v>
      </c>
      <c r="D293" s="2">
        <f>IF(logVir!D293="","",労働コスト!D293/SUM(資本サービス!D293,労働コスト!D293))</f>
        <v>0.61700721474166875</v>
      </c>
      <c r="E293" s="2">
        <f>IF(logVir!E293="","",労働コスト!E293/SUM(資本サービス!E293,労働コスト!E293))</f>
        <v>0.65054869117891412</v>
      </c>
      <c r="F293" s="2">
        <f>IF(logVir!F293="","",労働コスト!F293/SUM(資本サービス!F293,労働コスト!F293))</f>
        <v>0.6150302118542903</v>
      </c>
      <c r="G293" s="2">
        <f>IF(logVir!G293="","",労働コスト!G293/SUM(資本サービス!G293,労働コスト!G293))</f>
        <v>0.66878959855318776</v>
      </c>
      <c r="I293" s="3">
        <v>10</v>
      </c>
      <c r="J293" s="3">
        <v>11</v>
      </c>
      <c r="K293" s="2" cm="1">
        <f t="array" ref="K293">IF(C293="","",0.5*(C293+SUMPRODUCT(($B$1461:$B$1491=$J293)*1,C$1461:C$1491)))</f>
        <v>0.60886658883264932</v>
      </c>
      <c r="L293" s="2" cm="1">
        <f t="array" ref="L293">IF(D293="","",0.5*(D293+SUMPRODUCT(($B$1461:$B$1491=$J293)*1,D$1461:D$1491)))</f>
        <v>0.59250057774610632</v>
      </c>
      <c r="M293" s="2" cm="1">
        <f t="array" ref="M293">IF(E293="","",0.5*(E293+SUMPRODUCT(($B$1461:$B$1491=$J293)*1,E$1461:E$1491)))</f>
        <v>0.61550441947444035</v>
      </c>
      <c r="N293" s="2" cm="1">
        <f t="array" ref="N293">IF(F293="","",0.5*(F293+SUMPRODUCT(($B$1461:$B$1491=$J293)*1,F$1461:F$1491)))</f>
        <v>0.593850807519682</v>
      </c>
      <c r="O293" s="2" cm="1">
        <f t="array" ref="O293">IF(G293="","",0.5*(G293+SUMPRODUCT(($B$1461:$B$1491=$J293)*1,G$1461:G$1491)))</f>
        <v>0.63136696166245121</v>
      </c>
    </row>
    <row r="294" spans="1:15" x14ac:dyDescent="0.55000000000000004">
      <c r="A294" s="3">
        <v>10</v>
      </c>
      <c r="B294" s="3">
        <v>12</v>
      </c>
      <c r="C294" s="2">
        <f>IF(logVir!C294="","",労働コスト!C294/SUM(資本サービス!C294,労働コスト!C294))</f>
        <v>0.52112460782849501</v>
      </c>
      <c r="D294" s="2">
        <f>IF(logVir!D294="","",労働コスト!D294/SUM(資本サービス!D294,労働コスト!D294))</f>
        <v>0.52510583588339255</v>
      </c>
      <c r="E294" s="2">
        <f>IF(logVir!E294="","",労働コスト!E294/SUM(資本サービス!E294,労働コスト!E294))</f>
        <v>0.54257174129730834</v>
      </c>
      <c r="F294" s="2">
        <f>IF(logVir!F294="","",労働コスト!F294/SUM(資本サービス!F294,労働コスト!F294))</f>
        <v>0.52408432476298505</v>
      </c>
      <c r="G294" s="2">
        <f>IF(logVir!G294="","",労働コスト!G294/SUM(資本サービス!G294,労働コスト!G294))</f>
        <v>0.58098667022957362</v>
      </c>
      <c r="I294" s="3">
        <v>10</v>
      </c>
      <c r="J294" s="3">
        <v>12</v>
      </c>
      <c r="K294" s="2" cm="1">
        <f t="array" ref="K294">IF(C294="","",0.5*(C294+SUMPRODUCT(($B$1461:$B$1491=$J294)*1,C$1461:C$1491)))</f>
        <v>0.50495486080900187</v>
      </c>
      <c r="L294" s="2" cm="1">
        <f t="array" ref="L294">IF(D294="","",0.5*(D294+SUMPRODUCT(($B$1461:$B$1491=$J294)*1,D$1461:D$1491)))</f>
        <v>0.51905883142440368</v>
      </c>
      <c r="M294" s="2" cm="1">
        <f t="array" ref="M294">IF(E294="","",0.5*(E294+SUMPRODUCT(($B$1461:$B$1491=$J294)*1,E$1461:E$1491)))</f>
        <v>0.52837520767561919</v>
      </c>
      <c r="N294" s="2" cm="1">
        <f t="array" ref="N294">IF(F294="","",0.5*(F294+SUMPRODUCT(($B$1461:$B$1491=$J294)*1,F$1461:F$1491)))</f>
        <v>0.52141690998875867</v>
      </c>
      <c r="O294" s="2" cm="1">
        <f t="array" ref="O294">IF(G294="","",0.5*(G294+SUMPRODUCT(($B$1461:$B$1491=$J294)*1,G$1461:G$1491)))</f>
        <v>0.57149217917655415</v>
      </c>
    </row>
    <row r="295" spans="1:15" x14ac:dyDescent="0.55000000000000004">
      <c r="A295" s="3">
        <v>10</v>
      </c>
      <c r="B295" s="3">
        <v>13</v>
      </c>
      <c r="C295" s="2">
        <f>IF(logVir!C295="","",労働コスト!C295/SUM(資本サービス!C295,労働コスト!C295))</f>
        <v>0.30115389650805868</v>
      </c>
      <c r="D295" s="2">
        <f>IF(logVir!D295="","",労働コスト!D295/SUM(資本サービス!D295,労働コスト!D295))</f>
        <v>0.32517586795641784</v>
      </c>
      <c r="E295" s="2">
        <f>IF(logVir!E295="","",労働コスト!E295/SUM(資本サービス!E295,労働コスト!E295))</f>
        <v>0.38751698487523339</v>
      </c>
      <c r="F295" s="2">
        <f>IF(logVir!F295="","",労働コスト!F295/SUM(資本サービス!F295,労働コスト!F295))</f>
        <v>0.35875813608506174</v>
      </c>
      <c r="G295" s="2">
        <f>IF(logVir!G295="","",労働コスト!G295/SUM(資本サービス!G295,労働コスト!G295))</f>
        <v>0.43956861142973047</v>
      </c>
      <c r="I295" s="3">
        <v>10</v>
      </c>
      <c r="J295" s="3">
        <v>13</v>
      </c>
      <c r="K295" s="2" cm="1">
        <f t="array" ref="K295">IF(C295="","",0.5*(C295+SUMPRODUCT(($B$1461:$B$1491=$J295)*1,C$1461:C$1491)))</f>
        <v>0.35135616991196328</v>
      </c>
      <c r="L295" s="2" cm="1">
        <f t="array" ref="L295">IF(D295="","",0.5*(D295+SUMPRODUCT(($B$1461:$B$1491=$J295)*1,D$1461:D$1491)))</f>
        <v>0.34845404323899093</v>
      </c>
      <c r="M295" s="2" cm="1">
        <f t="array" ref="M295">IF(E295="","",0.5*(E295+SUMPRODUCT(($B$1461:$B$1491=$J295)*1,E$1461:E$1491)))</f>
        <v>0.39930994510964102</v>
      </c>
      <c r="N295" s="2" cm="1">
        <f t="array" ref="N295">IF(F295="","",0.5*(F295+SUMPRODUCT(($B$1461:$B$1491=$J295)*1,F$1461:F$1491)))</f>
        <v>0.37754105667269955</v>
      </c>
      <c r="O295" s="2" cm="1">
        <f t="array" ref="O295">IF(G295="","",0.5*(G295+SUMPRODUCT(($B$1461:$B$1491=$J295)*1,G$1461:G$1491)))</f>
        <v>0.43566658669362923</v>
      </c>
    </row>
    <row r="296" spans="1:15" x14ac:dyDescent="0.55000000000000004">
      <c r="A296" s="3">
        <v>10</v>
      </c>
      <c r="B296" s="3">
        <v>14</v>
      </c>
      <c r="C296" s="2">
        <f>IF(logVir!C296="","",労働コスト!C296/SUM(資本サービス!C296,労働コスト!C296))</f>
        <v>0.40823420310714709</v>
      </c>
      <c r="D296" s="2">
        <f>IF(logVir!D296="","",労働コスト!D296/SUM(資本サービス!D296,労働コスト!D296))</f>
        <v>0.46547812725040189</v>
      </c>
      <c r="E296" s="2">
        <f>IF(logVir!E296="","",労働コスト!E296/SUM(資本サービス!E296,労働コスト!E296))</f>
        <v>0.51032191173933539</v>
      </c>
      <c r="F296" s="2">
        <f>IF(logVir!F296="","",労働コスト!F296/SUM(資本サービス!F296,労働コスト!F296))</f>
        <v>0.47616333182853832</v>
      </c>
      <c r="G296" s="2">
        <f>IF(logVir!G296="","",労働コスト!G296/SUM(資本サービス!G296,労働コスト!G296))</f>
        <v>0.53028295517922319</v>
      </c>
      <c r="I296" s="3">
        <v>10</v>
      </c>
      <c r="J296" s="3">
        <v>14</v>
      </c>
      <c r="K296" s="2" cm="1">
        <f t="array" ref="K296">IF(C296="","",0.5*(C296+SUMPRODUCT(($B$1461:$B$1491=$J296)*1,C$1461:C$1491)))</f>
        <v>0.49954486139993848</v>
      </c>
      <c r="L296" s="2" cm="1">
        <f t="array" ref="L296">IF(D296="","",0.5*(D296+SUMPRODUCT(($B$1461:$B$1491=$J296)*1,D$1461:D$1491)))</f>
        <v>0.54791938329573087</v>
      </c>
      <c r="M296" s="2" cm="1">
        <f t="array" ref="M296">IF(E296="","",0.5*(E296+SUMPRODUCT(($B$1461:$B$1491=$J296)*1,E$1461:E$1491)))</f>
        <v>0.56138008412245943</v>
      </c>
      <c r="N296" s="2" cm="1">
        <f t="array" ref="N296">IF(F296="","",0.5*(F296+SUMPRODUCT(($B$1461:$B$1491=$J296)*1,F$1461:F$1491)))</f>
        <v>0.53769803187482013</v>
      </c>
      <c r="O296" s="2" cm="1">
        <f t="array" ref="O296">IF(G296="","",0.5*(G296+SUMPRODUCT(($B$1461:$B$1491=$J296)*1,G$1461:G$1491)))</f>
        <v>0.5780224464763325</v>
      </c>
    </row>
    <row r="297" spans="1:15" x14ac:dyDescent="0.55000000000000004">
      <c r="A297" s="3">
        <v>10</v>
      </c>
      <c r="B297" s="3">
        <v>15</v>
      </c>
      <c r="C297" s="2">
        <f>IF(logVir!C297="","",労働コスト!C297/SUM(資本サービス!C297,労働コスト!C297))</f>
        <v>0.81947042490151467</v>
      </c>
      <c r="D297" s="2">
        <f>IF(logVir!D297="","",労働コスト!D297/SUM(資本サービス!D297,労働コスト!D297))</f>
        <v>0.81317214991440856</v>
      </c>
      <c r="E297" s="2">
        <f>IF(logVir!E297="","",労働コスト!E297/SUM(資本サービス!E297,労働コスト!E297))</f>
        <v>0.81036002360869042</v>
      </c>
      <c r="F297" s="2">
        <f>IF(logVir!F297="","",労働コスト!F297/SUM(資本サービス!F297,労働コスト!F297))</f>
        <v>0.736070259995382</v>
      </c>
      <c r="G297" s="2">
        <f>IF(logVir!G297="","",労働コスト!G297/SUM(資本サービス!G297,労働コスト!G297))</f>
        <v>0.77902450255504141</v>
      </c>
      <c r="I297" s="3">
        <v>10</v>
      </c>
      <c r="J297" s="3">
        <v>15</v>
      </c>
      <c r="K297" s="2" cm="1">
        <f t="array" ref="K297">IF(C297="","",0.5*(C297+SUMPRODUCT(($B$1461:$B$1491=$J297)*1,C$1461:C$1491)))</f>
        <v>0.77943228459300173</v>
      </c>
      <c r="L297" s="2" cm="1">
        <f t="array" ref="L297">IF(D297="","",0.5*(D297+SUMPRODUCT(($B$1461:$B$1491=$J297)*1,D$1461:D$1491)))</f>
        <v>0.79765064674848962</v>
      </c>
      <c r="M297" s="2" cm="1">
        <f t="array" ref="M297">IF(E297="","",0.5*(E297+SUMPRODUCT(($B$1461:$B$1491=$J297)*1,E$1461:E$1491)))</f>
        <v>0.78318573897323773</v>
      </c>
      <c r="N297" s="2" cm="1">
        <f t="array" ref="N297">IF(F297="","",0.5*(F297+SUMPRODUCT(($B$1461:$B$1491=$J297)*1,F$1461:F$1491)))</f>
        <v>0.74157428957288296</v>
      </c>
      <c r="O297" s="2" cm="1">
        <f t="array" ref="O297">IF(G297="","",0.5*(G297+SUMPRODUCT(($B$1461:$B$1491=$J297)*1,G$1461:G$1491)))</f>
        <v>0.77638861206744858</v>
      </c>
    </row>
    <row r="298" spans="1:15" x14ac:dyDescent="0.55000000000000004">
      <c r="A298" s="3">
        <v>10</v>
      </c>
      <c r="B298" s="3">
        <v>16</v>
      </c>
      <c r="C298" s="2">
        <f>IF(logVir!C298="","",労働コスト!C298/SUM(資本サービス!C298,労働コスト!C298))</f>
        <v>0.64286339914326029</v>
      </c>
      <c r="D298" s="2">
        <f>IF(logVir!D298="","",労働コスト!D298/SUM(資本サービス!D298,労働コスト!D298))</f>
        <v>0.66157266024959116</v>
      </c>
      <c r="E298" s="2">
        <f>IF(logVir!E298="","",労働コスト!E298/SUM(資本サービス!E298,労働コスト!E298))</f>
        <v>0.70323921094281761</v>
      </c>
      <c r="F298" s="2">
        <f>IF(logVir!F298="","",労働コスト!F298/SUM(資本サービス!F298,労働コスト!F298))</f>
        <v>0.67827883927907962</v>
      </c>
      <c r="G298" s="2">
        <f>IF(logVir!G298="","",労働コスト!G298/SUM(資本サービス!G298,労働コスト!G298))</f>
        <v>0.72026704889250592</v>
      </c>
      <c r="I298" s="3">
        <v>10</v>
      </c>
      <c r="J298" s="3">
        <v>16</v>
      </c>
      <c r="K298" s="2" cm="1">
        <f t="array" ref="K298">IF(C298="","",0.5*(C298+SUMPRODUCT(($B$1461:$B$1491=$J298)*1,C$1461:C$1491)))</f>
        <v>0.65815496652642258</v>
      </c>
      <c r="L298" s="2" cm="1">
        <f t="array" ref="L298">IF(D298="","",0.5*(D298+SUMPRODUCT(($B$1461:$B$1491=$J298)*1,D$1461:D$1491)))</f>
        <v>0.68202672229611794</v>
      </c>
      <c r="M298" s="2" cm="1">
        <f t="array" ref="M298">IF(E298="","",0.5*(E298+SUMPRODUCT(($B$1461:$B$1491=$J298)*1,E$1461:E$1491)))</f>
        <v>0.71569423944668564</v>
      </c>
      <c r="N298" s="2" cm="1">
        <f t="array" ref="N298">IF(F298="","",0.5*(F298+SUMPRODUCT(($B$1461:$B$1491=$J298)*1,F$1461:F$1491)))</f>
        <v>0.70295690369871222</v>
      </c>
      <c r="O298" s="2" cm="1">
        <f t="array" ref="O298">IF(G298="","",0.5*(G298+SUMPRODUCT(($B$1461:$B$1491=$J298)*1,G$1461:G$1491)))</f>
        <v>0.73787615993002542</v>
      </c>
    </row>
    <row r="299" spans="1:15" x14ac:dyDescent="0.55000000000000004">
      <c r="A299" s="3">
        <v>10</v>
      </c>
      <c r="B299" s="3">
        <v>17</v>
      </c>
      <c r="C299" s="2">
        <f>IF(logVir!C299="","",労働コスト!C299/SUM(資本サービス!C299,労働コスト!C299))</f>
        <v>0.32270762303640199</v>
      </c>
      <c r="D299" s="2">
        <f>IF(logVir!D299="","",労働コスト!D299/SUM(資本サービス!D299,労働コスト!D299))</f>
        <v>0.30329521173214818</v>
      </c>
      <c r="E299" s="2">
        <f>IF(logVir!E299="","",労働コスト!E299/SUM(資本サービス!E299,労働コスト!E299))</f>
        <v>0.35837580357250581</v>
      </c>
      <c r="F299" s="2">
        <f>IF(logVir!F299="","",労働コスト!F299/SUM(資本サービス!F299,労働コスト!F299))</f>
        <v>0.39722395271948169</v>
      </c>
      <c r="G299" s="2">
        <f>IF(logVir!G299="","",労働コスト!G299/SUM(資本サービス!G299,労働コスト!G299))</f>
        <v>0.38744096328142158</v>
      </c>
      <c r="I299" s="3">
        <v>10</v>
      </c>
      <c r="J299" s="3">
        <v>17</v>
      </c>
      <c r="K299" s="2" cm="1">
        <f t="array" ref="K299">IF(C299="","",0.5*(C299+SUMPRODUCT(($B$1461:$B$1491=$J299)*1,C$1461:C$1491)))</f>
        <v>0.33304644836244751</v>
      </c>
      <c r="L299" s="2" cm="1">
        <f t="array" ref="L299">IF(D299="","",0.5*(D299+SUMPRODUCT(($B$1461:$B$1491=$J299)*1,D$1461:D$1491)))</f>
        <v>0.33112421775980083</v>
      </c>
      <c r="M299" s="2" cm="1">
        <f t="array" ref="M299">IF(E299="","",0.5*(E299+SUMPRODUCT(($B$1461:$B$1491=$J299)*1,E$1461:E$1491)))</f>
        <v>0.3721558493987136</v>
      </c>
      <c r="N299" s="2" cm="1">
        <f t="array" ref="N299">IF(F299="","",0.5*(F299+SUMPRODUCT(($B$1461:$B$1491=$J299)*1,F$1461:F$1491)))</f>
        <v>0.4056463505719422</v>
      </c>
      <c r="O299" s="2" cm="1">
        <f t="array" ref="O299">IF(G299="","",0.5*(G299+SUMPRODUCT(($B$1461:$B$1491=$J299)*1,G$1461:G$1491)))</f>
        <v>0.40266566643971602</v>
      </c>
    </row>
    <row r="300" spans="1:15" x14ac:dyDescent="0.55000000000000004">
      <c r="A300" s="3">
        <v>10</v>
      </c>
      <c r="B300" s="3">
        <v>18</v>
      </c>
      <c r="C300" s="2">
        <f>IF(logVir!C300="","",労働コスト!C300/SUM(資本サービス!C300,労働コスト!C300))</f>
        <v>0.86350735809270363</v>
      </c>
      <c r="D300" s="2">
        <f>IF(logVir!D300="","",労働コスト!D300/SUM(資本サービス!D300,労働コスト!D300))</f>
        <v>0.89928696738450253</v>
      </c>
      <c r="E300" s="2">
        <f>IF(logVir!E300="","",労働コスト!E300/SUM(資本サービス!E300,労働コスト!E300))</f>
        <v>0.90987684799086388</v>
      </c>
      <c r="F300" s="2">
        <f>IF(logVir!F300="","",労働コスト!F300/SUM(資本サービス!F300,労働コスト!F300))</f>
        <v>0.902828169075516</v>
      </c>
      <c r="G300" s="2">
        <f>IF(logVir!G300="","",労働コスト!G300/SUM(資本サービス!G300,労働コスト!G300))</f>
        <v>0.91225354318890917</v>
      </c>
      <c r="I300" s="3">
        <v>10</v>
      </c>
      <c r="J300" s="3">
        <v>18</v>
      </c>
      <c r="K300" s="2" cm="1">
        <f t="array" ref="K300">IF(C300="","",0.5*(C300+SUMPRODUCT(($B$1461:$B$1491=$J300)*1,C$1461:C$1491)))</f>
        <v>0.8600022446319322</v>
      </c>
      <c r="L300" s="2" cm="1">
        <f t="array" ref="L300">IF(D300="","",0.5*(D300+SUMPRODUCT(($B$1461:$B$1491=$J300)*1,D$1461:D$1491)))</f>
        <v>0.89511098923557919</v>
      </c>
      <c r="M300" s="2" cm="1">
        <f t="array" ref="M300">IF(E300="","",0.5*(E300+SUMPRODUCT(($B$1461:$B$1491=$J300)*1,E$1461:E$1491)))</f>
        <v>0.90310036373387637</v>
      </c>
      <c r="N300" s="2" cm="1">
        <f t="array" ref="N300">IF(F300="","",0.5*(F300+SUMPRODUCT(($B$1461:$B$1491=$J300)*1,F$1461:F$1491)))</f>
        <v>0.90037197820368131</v>
      </c>
      <c r="O300" s="2" cm="1">
        <f t="array" ref="O300">IF(G300="","",0.5*(G300+SUMPRODUCT(($B$1461:$B$1491=$J300)*1,G$1461:G$1491)))</f>
        <v>0.90536898421290868</v>
      </c>
    </row>
    <row r="301" spans="1:15" x14ac:dyDescent="0.55000000000000004">
      <c r="A301" s="3">
        <v>10</v>
      </c>
      <c r="B301" s="3">
        <v>19</v>
      </c>
      <c r="C301" s="2">
        <f>IF(logVir!C301="","",労働コスト!C301/SUM(資本サービス!C301,労働コスト!C301))</f>
        <v>0.82163661817410671</v>
      </c>
      <c r="D301" s="2">
        <f>IF(logVir!D301="","",労働コスト!D301/SUM(資本サービス!D301,労働コスト!D301))</f>
        <v>0.85341956287301968</v>
      </c>
      <c r="E301" s="2">
        <f>IF(logVir!E301="","",労働コスト!E301/SUM(資本サービス!E301,労働コスト!E301))</f>
        <v>0.8659825492069112</v>
      </c>
      <c r="F301" s="2">
        <f>IF(logVir!F301="","",労働コスト!F301/SUM(資本サービス!F301,労働コスト!F301))</f>
        <v>0.85267131592052736</v>
      </c>
      <c r="G301" s="2">
        <f>IF(logVir!G301="","",労働コスト!G301/SUM(資本サービス!G301,労働コスト!G301))</f>
        <v>0.84739188090693873</v>
      </c>
      <c r="I301" s="3">
        <v>10</v>
      </c>
      <c r="J301" s="3">
        <v>19</v>
      </c>
      <c r="K301" s="2" cm="1">
        <f t="array" ref="K301">IF(C301="","",0.5*(C301+SUMPRODUCT(($B$1461:$B$1491=$J301)*1,C$1461:C$1491)))</f>
        <v>0.82447530761719445</v>
      </c>
      <c r="L301" s="2" cm="1">
        <f t="array" ref="L301">IF(D301="","",0.5*(D301+SUMPRODUCT(($B$1461:$B$1491=$J301)*1,D$1461:D$1491)))</f>
        <v>0.86037874692370941</v>
      </c>
      <c r="M301" s="2" cm="1">
        <f t="array" ref="M301">IF(E301="","",0.5*(E301+SUMPRODUCT(($B$1461:$B$1491=$J301)*1,E$1461:E$1491)))</f>
        <v>0.86769504443764056</v>
      </c>
      <c r="N301" s="2" cm="1">
        <f t="array" ref="N301">IF(F301="","",0.5*(F301+SUMPRODUCT(($B$1461:$B$1491=$J301)*1,F$1461:F$1491)))</f>
        <v>0.86116085759841599</v>
      </c>
      <c r="O301" s="2" cm="1">
        <f t="array" ref="O301">IF(G301="","",0.5*(G301+SUMPRODUCT(($B$1461:$B$1491=$J301)*1,G$1461:G$1491)))</f>
        <v>0.86105323804410727</v>
      </c>
    </row>
    <row r="302" spans="1:15" x14ac:dyDescent="0.55000000000000004">
      <c r="A302" s="3">
        <v>10</v>
      </c>
      <c r="B302" s="3">
        <v>20</v>
      </c>
      <c r="C302" s="2">
        <f>IF(logVir!C302="","",労働コスト!C302/SUM(資本サービス!C302,労働コスト!C302))</f>
        <v>0.69904642779347315</v>
      </c>
      <c r="D302" s="2">
        <f>IF(logVir!D302="","",労働コスト!D302/SUM(資本サービス!D302,労働コスト!D302))</f>
        <v>0.73409361107419935</v>
      </c>
      <c r="E302" s="2">
        <f>IF(logVir!E302="","",労働コスト!E302/SUM(資本サービス!E302,労働コスト!E302))</f>
        <v>0.75624678299957826</v>
      </c>
      <c r="F302" s="2">
        <f>IF(logVir!F302="","",労働コスト!F302/SUM(資本サービス!F302,労働コスト!F302))</f>
        <v>0.74484534874281128</v>
      </c>
      <c r="G302" s="2">
        <f>IF(logVir!G302="","",労働コスト!G302/SUM(資本サービス!G302,労働コスト!G302))</f>
        <v>0.70485931722352335</v>
      </c>
      <c r="I302" s="3">
        <v>10</v>
      </c>
      <c r="J302" s="3">
        <v>20</v>
      </c>
      <c r="K302" s="2" cm="1">
        <f t="array" ref="K302">IF(C302="","",0.5*(C302+SUMPRODUCT(($B$1461:$B$1491=$J302)*1,C$1461:C$1491)))</f>
        <v>0.72232440761238181</v>
      </c>
      <c r="L302" s="2" cm="1">
        <f t="array" ref="L302">IF(D302="","",0.5*(D302+SUMPRODUCT(($B$1461:$B$1491=$J302)*1,D$1461:D$1491)))</f>
        <v>0.74440832289319459</v>
      </c>
      <c r="M302" s="2" cm="1">
        <f t="array" ref="M302">IF(E302="","",0.5*(E302+SUMPRODUCT(($B$1461:$B$1491=$J302)*1,E$1461:E$1491)))</f>
        <v>0.75235837409572026</v>
      </c>
      <c r="N302" s="2" cm="1">
        <f t="array" ref="N302">IF(F302="","",0.5*(F302+SUMPRODUCT(($B$1461:$B$1491=$J302)*1,F$1461:F$1491)))</f>
        <v>0.74586625405235196</v>
      </c>
      <c r="O302" s="2" cm="1">
        <f t="array" ref="O302">IF(G302="","",0.5*(G302+SUMPRODUCT(($B$1461:$B$1491=$J302)*1,G$1461:G$1491)))</f>
        <v>0.73357873895842785</v>
      </c>
    </row>
    <row r="303" spans="1:15" x14ac:dyDescent="0.55000000000000004">
      <c r="A303" s="3">
        <v>10</v>
      </c>
      <c r="B303" s="3">
        <v>21</v>
      </c>
      <c r="C303" s="2">
        <f>IF(logVir!C303="","",労働コスト!C303/SUM(資本サービス!C303,労働コスト!C303))</f>
        <v>0.78714768700704774</v>
      </c>
      <c r="D303" s="2">
        <f>IF(logVir!D303="","",労働コスト!D303/SUM(資本サービス!D303,労働コスト!D303))</f>
        <v>0.81553991428470063</v>
      </c>
      <c r="E303" s="2">
        <f>IF(logVir!E303="","",労働コスト!E303/SUM(資本サービス!E303,労働コスト!E303))</f>
        <v>0.81848398796790112</v>
      </c>
      <c r="F303" s="2">
        <f>IF(logVir!F303="","",労働コスト!F303/SUM(資本サービス!F303,労働コスト!F303))</f>
        <v>0.81543453476888639</v>
      </c>
      <c r="G303" s="2">
        <f>IF(logVir!G303="","",労働コスト!G303/SUM(資本サービス!G303,労働コスト!G303))</f>
        <v>0.8517897585864016</v>
      </c>
      <c r="I303" s="3">
        <v>10</v>
      </c>
      <c r="J303" s="3">
        <v>21</v>
      </c>
      <c r="K303" s="2" cm="1">
        <f t="array" ref="K303">IF(C303="","",0.5*(C303+SUMPRODUCT(($B$1461:$B$1491=$J303)*1,C$1461:C$1491)))</f>
        <v>0.72614542718146202</v>
      </c>
      <c r="L303" s="2" cm="1">
        <f t="array" ref="L303">IF(D303="","",0.5*(D303+SUMPRODUCT(($B$1461:$B$1491=$J303)*1,D$1461:D$1491)))</f>
        <v>0.75889508532882965</v>
      </c>
      <c r="M303" s="2" cm="1">
        <f t="array" ref="M303">IF(E303="","",0.5*(E303+SUMPRODUCT(($B$1461:$B$1491=$J303)*1,E$1461:E$1491)))</f>
        <v>0.76428773710741293</v>
      </c>
      <c r="N303" s="2" cm="1">
        <f t="array" ref="N303">IF(F303="","",0.5*(F303+SUMPRODUCT(($B$1461:$B$1491=$J303)*1,F$1461:F$1491)))</f>
        <v>0.76406017548220784</v>
      </c>
      <c r="O303" s="2" cm="1">
        <f t="array" ref="O303">IF(G303="","",0.5*(G303+SUMPRODUCT(($B$1461:$B$1491=$J303)*1,G$1461:G$1491)))</f>
        <v>0.79040221627391671</v>
      </c>
    </row>
    <row r="304" spans="1:15" x14ac:dyDescent="0.55000000000000004">
      <c r="A304" s="3">
        <v>10</v>
      </c>
      <c r="B304" s="3">
        <v>22</v>
      </c>
      <c r="C304" s="2">
        <f>IF(logVir!C304="","",労働コスト!C304/SUM(資本サービス!C304,労働コスト!C304))</f>
        <v>0.75522813289493229</v>
      </c>
      <c r="D304" s="2">
        <f>IF(logVir!D304="","",労働コスト!D304/SUM(資本サービス!D304,労働コスト!D304))</f>
        <v>0.84724683988713301</v>
      </c>
      <c r="E304" s="2">
        <f>IF(logVir!E304="","",労働コスト!E304/SUM(資本サービス!E304,労働コスト!E304))</f>
        <v>0.85946490599613756</v>
      </c>
      <c r="F304" s="2">
        <f>IF(logVir!F304="","",労働コスト!F304/SUM(資本サービス!F304,労働コスト!F304))</f>
        <v>0.86730771149366048</v>
      </c>
      <c r="G304" s="2">
        <f>IF(logVir!G304="","",労働コスト!G304/SUM(資本サービス!G304,労働コスト!G304))</f>
        <v>0.87438029877588719</v>
      </c>
      <c r="I304" s="3">
        <v>10</v>
      </c>
      <c r="J304" s="3">
        <v>22</v>
      </c>
      <c r="K304" s="2" cm="1">
        <f t="array" ref="K304">IF(C304="","",0.5*(C304+SUMPRODUCT(($B$1461:$B$1491=$J304)*1,C$1461:C$1491)))</f>
        <v>0.76558420119234094</v>
      </c>
      <c r="L304" s="2" cm="1">
        <f t="array" ref="L304">IF(D304="","",0.5*(D304+SUMPRODUCT(($B$1461:$B$1491=$J304)*1,D$1461:D$1491)))</f>
        <v>0.83134709728145006</v>
      </c>
      <c r="M304" s="2" cm="1">
        <f t="array" ref="M304">IF(E304="","",0.5*(E304+SUMPRODUCT(($B$1461:$B$1491=$J304)*1,E$1461:E$1491)))</f>
        <v>0.85094216270674272</v>
      </c>
      <c r="N304" s="2" cm="1">
        <f t="array" ref="N304">IF(F304="","",0.5*(F304+SUMPRODUCT(($B$1461:$B$1491=$J304)*1,F$1461:F$1491)))</f>
        <v>0.85244400674809795</v>
      </c>
      <c r="O304" s="2" cm="1">
        <f t="array" ref="O304">IF(G304="","",0.5*(G304+SUMPRODUCT(($B$1461:$B$1491=$J304)*1,G$1461:G$1491)))</f>
        <v>0.85659995160016211</v>
      </c>
    </row>
    <row r="305" spans="1:15" x14ac:dyDescent="0.55000000000000004">
      <c r="A305" s="3">
        <v>10</v>
      </c>
      <c r="B305" s="3">
        <v>23</v>
      </c>
      <c r="C305" s="2">
        <f>IF(logVir!C305="","",労働コスト!C305/SUM(資本サービス!C305,労働コスト!C305))</f>
        <v>0.20575270447147856</v>
      </c>
      <c r="D305" s="2">
        <f>IF(logVir!D305="","",労働コスト!D305/SUM(資本サービス!D305,労働コスト!D305))</f>
        <v>0.23265354393911752</v>
      </c>
      <c r="E305" s="2">
        <f>IF(logVir!E305="","",労働コスト!E305/SUM(資本サービス!E305,労働コスト!E305))</f>
        <v>0.19395022706927087</v>
      </c>
      <c r="F305" s="2">
        <f>IF(logVir!F305="","",労働コスト!F305/SUM(資本サービス!F305,労働コスト!F305))</f>
        <v>0.22582752261568956</v>
      </c>
      <c r="G305" s="2">
        <f>IF(logVir!G305="","",労働コスト!G305/SUM(資本サービス!G305,労働コスト!G305))</f>
        <v>0.24144239838977327</v>
      </c>
      <c r="I305" s="3">
        <v>10</v>
      </c>
      <c r="J305" s="3">
        <v>23</v>
      </c>
      <c r="K305" s="2" cm="1">
        <f t="array" ref="K305">IF(C305="","",0.5*(C305+SUMPRODUCT(($B$1461:$B$1491=$J305)*1,C$1461:C$1491)))</f>
        <v>0.24498101997660798</v>
      </c>
      <c r="L305" s="2" cm="1">
        <f t="array" ref="L305">IF(D305="","",0.5*(D305+SUMPRODUCT(($B$1461:$B$1491=$J305)*1,D$1461:D$1491)))</f>
        <v>0.27326796163149591</v>
      </c>
      <c r="M305" s="2" cm="1">
        <f t="array" ref="M305">IF(E305="","",0.5*(E305+SUMPRODUCT(($B$1461:$B$1491=$J305)*1,E$1461:E$1491)))</f>
        <v>0.27057892589589255</v>
      </c>
      <c r="N305" s="2" cm="1">
        <f t="array" ref="N305">IF(F305="","",0.5*(F305+SUMPRODUCT(($B$1461:$B$1491=$J305)*1,F$1461:F$1491)))</f>
        <v>0.30058253095097665</v>
      </c>
      <c r="O305" s="2" cm="1">
        <f t="array" ref="O305">IF(G305="","",0.5*(G305+SUMPRODUCT(($B$1461:$B$1491=$J305)*1,G$1461:G$1491)))</f>
        <v>0.31965673200239653</v>
      </c>
    </row>
    <row r="306" spans="1:15" x14ac:dyDescent="0.55000000000000004">
      <c r="A306" s="3">
        <v>10</v>
      </c>
      <c r="B306" s="3">
        <v>24</v>
      </c>
      <c r="C306" s="2">
        <f>IF(logVir!C306="","",労働コスト!C306/SUM(資本サービス!C306,労働コスト!C306))</f>
        <v>0.70359354369839189</v>
      </c>
      <c r="D306" s="2">
        <f>IF(logVir!D306="","",労働コスト!D306/SUM(資本サービス!D306,労働コスト!D306))</f>
        <v>0.75684933527379772</v>
      </c>
      <c r="E306" s="2">
        <f>IF(logVir!E306="","",労働コスト!E306/SUM(資本サービス!E306,労働コスト!E306))</f>
        <v>0.69930643166264761</v>
      </c>
      <c r="F306" s="2">
        <f>IF(logVir!F306="","",労働コスト!F306/SUM(資本サービス!F306,労働コスト!F306))</f>
        <v>0.73117763932775959</v>
      </c>
      <c r="G306" s="2">
        <f>IF(logVir!G306="","",労働コスト!G306/SUM(資本サービス!G306,労働コスト!G306))</f>
        <v>0.72722021025691974</v>
      </c>
      <c r="I306" s="3">
        <v>10</v>
      </c>
      <c r="J306" s="3">
        <v>24</v>
      </c>
      <c r="K306" s="2" cm="1">
        <f t="array" ref="K306">IF(C306="","",0.5*(C306+SUMPRODUCT(($B$1461:$B$1491=$J306)*1,C$1461:C$1491)))</f>
        <v>0.70770656005528243</v>
      </c>
      <c r="L306" s="2" cm="1">
        <f t="array" ref="L306">IF(D306="","",0.5*(D306+SUMPRODUCT(($B$1461:$B$1491=$J306)*1,D$1461:D$1491)))</f>
        <v>0.7469465480962123</v>
      </c>
      <c r="M306" s="2" cm="1">
        <f t="array" ref="M306">IF(E306="","",0.5*(E306+SUMPRODUCT(($B$1461:$B$1491=$J306)*1,E$1461:E$1491)))</f>
        <v>0.72527985566472264</v>
      </c>
      <c r="N306" s="2" cm="1">
        <f t="array" ref="N306">IF(F306="","",0.5*(F306+SUMPRODUCT(($B$1461:$B$1491=$J306)*1,F$1461:F$1491)))</f>
        <v>0.74983031223908359</v>
      </c>
      <c r="O306" s="2" cm="1">
        <f t="array" ref="O306">IF(G306="","",0.5*(G306+SUMPRODUCT(($B$1461:$B$1491=$J306)*1,G$1461:G$1491)))</f>
        <v>0.75363098935565476</v>
      </c>
    </row>
    <row r="307" spans="1:15" x14ac:dyDescent="0.55000000000000004">
      <c r="A307" s="3">
        <v>10</v>
      </c>
      <c r="B307" s="3">
        <v>25</v>
      </c>
      <c r="C307" s="2">
        <f>IF(logVir!C307="","",労働コスト!C307/SUM(資本サービス!C307,労働コスト!C307))</f>
        <v>0.82371043774805497</v>
      </c>
      <c r="D307" s="2">
        <f>IF(logVir!D307="","",労働コスト!D307/SUM(資本サービス!D307,労働コスト!D307))</f>
        <v>0.82612447114251786</v>
      </c>
      <c r="E307" s="2">
        <f>IF(logVir!E307="","",労働コスト!E307/SUM(資本サービス!E307,労働コスト!E307))</f>
        <v>0.82929584036782544</v>
      </c>
      <c r="F307" s="2">
        <f>IF(logVir!F307="","",労働コスト!F307/SUM(資本サービス!F307,労働コスト!F307))</f>
        <v>0.81706141731330917</v>
      </c>
      <c r="G307" s="2">
        <f>IF(logVir!G307="","",労働コスト!G307/SUM(資本サービス!G307,労働コスト!G307))</f>
        <v>0.82679411781029311</v>
      </c>
      <c r="I307" s="3">
        <v>10</v>
      </c>
      <c r="J307" s="3">
        <v>25</v>
      </c>
      <c r="K307" s="2" cm="1">
        <f t="array" ref="K307">IF(C307="","",0.5*(C307+SUMPRODUCT(($B$1461:$B$1491=$J307)*1,C$1461:C$1491)))</f>
        <v>0.81259074026001832</v>
      </c>
      <c r="L307" s="2" cm="1">
        <f t="array" ref="L307">IF(D307="","",0.5*(D307+SUMPRODUCT(($B$1461:$B$1491=$J307)*1,D$1461:D$1491)))</f>
        <v>0.81453488063885615</v>
      </c>
      <c r="M307" s="2" cm="1">
        <f t="array" ref="M307">IF(E307="","",0.5*(E307+SUMPRODUCT(($B$1461:$B$1491=$J307)*1,E$1461:E$1491)))</f>
        <v>0.8157378177272</v>
      </c>
      <c r="N307" s="2" cm="1">
        <f t="array" ref="N307">IF(F307="","",0.5*(F307+SUMPRODUCT(($B$1461:$B$1491=$J307)*1,F$1461:F$1491)))</f>
        <v>0.80902160258781897</v>
      </c>
      <c r="O307" s="2" cm="1">
        <f t="array" ref="O307">IF(G307="","",0.5*(G307+SUMPRODUCT(($B$1461:$B$1491=$J307)*1,G$1461:G$1491)))</f>
        <v>0.81456332289848188</v>
      </c>
    </row>
    <row r="308" spans="1:15" x14ac:dyDescent="0.55000000000000004">
      <c r="A308" s="3">
        <v>10</v>
      </c>
      <c r="B308" s="3">
        <v>26</v>
      </c>
      <c r="C308" s="2">
        <f>IF(logVir!C308="","",労働コスト!C308/SUM(資本サービス!C308,労働コスト!C308))</f>
        <v>0.31364272028945456</v>
      </c>
      <c r="D308" s="2">
        <f>IF(logVir!D308="","",労働コスト!D308/SUM(資本サービス!D308,労働コスト!D308))</f>
        <v>0.41682974092130093</v>
      </c>
      <c r="E308" s="2">
        <f>IF(logVir!E308="","",労働コスト!E308/SUM(資本サービス!E308,労働コスト!E308))</f>
        <v>0.45322504007658554</v>
      </c>
      <c r="F308" s="2">
        <f>IF(logVir!F308="","",労働コスト!F308/SUM(資本サービス!F308,労働コスト!F308))</f>
        <v>0.42877911719565809</v>
      </c>
      <c r="G308" s="2">
        <f>IF(logVir!G308="","",労働コスト!G308/SUM(資本サービス!G308,労働コスト!G308))</f>
        <v>0.46309598735242352</v>
      </c>
      <c r="I308" s="3">
        <v>10</v>
      </c>
      <c r="J308" s="3">
        <v>26</v>
      </c>
      <c r="K308" s="2" cm="1">
        <f t="array" ref="K308">IF(C308="","",0.5*(C308+SUMPRODUCT(($B$1461:$B$1491=$J308)*1,C$1461:C$1491)))</f>
        <v>0.31125907789838964</v>
      </c>
      <c r="L308" s="2" cm="1">
        <f t="array" ref="L308">IF(D308="","",0.5*(D308+SUMPRODUCT(($B$1461:$B$1491=$J308)*1,D$1461:D$1491)))</f>
        <v>0.39624159179812407</v>
      </c>
      <c r="M308" s="2" cm="1">
        <f t="array" ref="M308">IF(E308="","",0.5*(E308+SUMPRODUCT(($B$1461:$B$1491=$J308)*1,E$1461:E$1491)))</f>
        <v>0.44967696943035274</v>
      </c>
      <c r="N308" s="2" cm="1">
        <f t="array" ref="N308">IF(F308="","",0.5*(F308+SUMPRODUCT(($B$1461:$B$1491=$J308)*1,F$1461:F$1491)))</f>
        <v>0.42504297332183449</v>
      </c>
      <c r="O308" s="2" cm="1">
        <f t="array" ref="O308">IF(G308="","",0.5*(G308+SUMPRODUCT(($B$1461:$B$1491=$J308)*1,G$1461:G$1491)))</f>
        <v>0.44373093380608619</v>
      </c>
    </row>
    <row r="309" spans="1:15" x14ac:dyDescent="0.55000000000000004">
      <c r="A309" s="3">
        <v>10</v>
      </c>
      <c r="B309" s="3">
        <v>27</v>
      </c>
      <c r="C309" s="2">
        <f>IF(logVir!C309="","",労働コスト!C309/SUM(資本サービス!C309,労働コスト!C309))</f>
        <v>0.82366207582453688</v>
      </c>
      <c r="D309" s="2">
        <f>IF(logVir!D309="","",労働コスト!D309/SUM(資本サービス!D309,労働コスト!D309))</f>
        <v>0.80759796233436165</v>
      </c>
      <c r="E309" s="2">
        <f>IF(logVir!E309="","",労働コスト!E309/SUM(資本サービス!E309,労働コスト!E309))</f>
        <v>0.80536398442194357</v>
      </c>
      <c r="F309" s="2">
        <f>IF(logVir!F309="","",労働コスト!F309/SUM(資本サービス!F309,労働コスト!F309))</f>
        <v>0.81653001159276672</v>
      </c>
      <c r="G309" s="2">
        <f>IF(logVir!G309="","",労働コスト!G309/SUM(資本サービス!G309,労働コスト!G309))</f>
        <v>0.8278136201536771</v>
      </c>
      <c r="I309" s="3">
        <v>10</v>
      </c>
      <c r="J309" s="3">
        <v>27</v>
      </c>
      <c r="K309" s="2" cm="1">
        <f t="array" ref="K309">IF(C309="","",0.5*(C309+SUMPRODUCT(($B$1461:$B$1491=$J309)*1,C$1461:C$1491)))</f>
        <v>0.80628609287139785</v>
      </c>
      <c r="L309" s="2" cm="1">
        <f t="array" ref="L309">IF(D309="","",0.5*(D309+SUMPRODUCT(($B$1461:$B$1491=$J309)*1,D$1461:D$1491)))</f>
        <v>0.80101039765426885</v>
      </c>
      <c r="M309" s="2" cm="1">
        <f t="array" ref="M309">IF(E309="","",0.5*(E309+SUMPRODUCT(($B$1461:$B$1491=$J309)*1,E$1461:E$1491)))</f>
        <v>0.80091969633591908</v>
      </c>
      <c r="N309" s="2" cm="1">
        <f t="array" ref="N309">IF(F309="","",0.5*(F309+SUMPRODUCT(($B$1461:$B$1491=$J309)*1,F$1461:F$1491)))</f>
        <v>0.80830003382622229</v>
      </c>
      <c r="O309" s="2" cm="1">
        <f t="array" ref="O309">IF(G309="","",0.5*(G309+SUMPRODUCT(($B$1461:$B$1491=$J309)*1,G$1461:G$1491)))</f>
        <v>0.82047221721595509</v>
      </c>
    </row>
    <row r="310" spans="1:15" x14ac:dyDescent="0.55000000000000004">
      <c r="A310" s="3">
        <v>10</v>
      </c>
      <c r="B310" s="3">
        <v>28</v>
      </c>
      <c r="C310" s="2">
        <f>IF(logVir!C310="","",労働コスト!C310/SUM(資本サービス!C310,労働コスト!C310))</f>
        <v>0.54018617620085374</v>
      </c>
      <c r="D310" s="2">
        <f>IF(logVir!D310="","",労働コスト!D310/SUM(資本サービス!D310,労働コスト!D310))</f>
        <v>0.60934183261398034</v>
      </c>
      <c r="E310" s="2">
        <f>IF(logVir!E310="","",労働コスト!E310/SUM(資本サービス!E310,労働コスト!E310))</f>
        <v>0.65614067474301585</v>
      </c>
      <c r="F310" s="2">
        <f>IF(logVir!F310="","",労働コスト!F310/SUM(資本サービス!F310,労働コスト!F310))</f>
        <v>0.65014424390900682</v>
      </c>
      <c r="G310" s="2">
        <f>IF(logVir!G310="","",労働コスト!G310/SUM(資本サービス!G310,労働コスト!G310))</f>
        <v>0.63994952621001322</v>
      </c>
      <c r="I310" s="3">
        <v>10</v>
      </c>
      <c r="J310" s="3">
        <v>28</v>
      </c>
      <c r="K310" s="2" cm="1">
        <f t="array" ref="K310">IF(C310="","",0.5*(C310+SUMPRODUCT(($B$1461:$B$1491=$J310)*1,C$1461:C$1491)))</f>
        <v>0.56898300130554524</v>
      </c>
      <c r="L310" s="2" cm="1">
        <f t="array" ref="L310">IF(D310="","",0.5*(D310+SUMPRODUCT(($B$1461:$B$1491=$J310)*1,D$1461:D$1491)))</f>
        <v>0.62636355907211627</v>
      </c>
      <c r="M310" s="2" cm="1">
        <f t="array" ref="M310">IF(E310="","",0.5*(E310+SUMPRODUCT(($B$1461:$B$1491=$J310)*1,E$1461:E$1491)))</f>
        <v>0.66504874806244108</v>
      </c>
      <c r="N310" s="2" cm="1">
        <f t="array" ref="N310">IF(F310="","",0.5*(F310+SUMPRODUCT(($B$1461:$B$1491=$J310)*1,F$1461:F$1491)))</f>
        <v>0.65869300379891582</v>
      </c>
      <c r="O310" s="2" cm="1">
        <f t="array" ref="O310">IF(G310="","",0.5*(G310+SUMPRODUCT(($B$1461:$B$1491=$J310)*1,G$1461:G$1491)))</f>
        <v>0.6474809251978475</v>
      </c>
    </row>
    <row r="311" spans="1:15" x14ac:dyDescent="0.55000000000000004">
      <c r="A311" s="3">
        <v>10</v>
      </c>
      <c r="B311" s="3">
        <v>29</v>
      </c>
      <c r="C311" s="2">
        <f>IF(logVir!C311="","",労働コスト!C311/SUM(資本サービス!C311,労働コスト!C311))</f>
        <v>0.83508155416095209</v>
      </c>
      <c r="D311" s="2">
        <f>IF(logVir!D311="","",労働コスト!D311/SUM(資本サービス!D311,労働コスト!D311))</f>
        <v>0.84721150879060725</v>
      </c>
      <c r="E311" s="2">
        <f>IF(logVir!E311="","",労働コスト!E311/SUM(資本サービス!E311,労働コスト!E311))</f>
        <v>0.86393283832397538</v>
      </c>
      <c r="F311" s="2">
        <f>IF(logVir!F311="","",労働コスト!F311/SUM(資本サービス!F311,労働コスト!F311))</f>
        <v>0.86314186302754192</v>
      </c>
      <c r="G311" s="2">
        <f>IF(logVir!G311="","",労働コスト!G311/SUM(資本サービス!G311,労働コスト!G311))</f>
        <v>0.89483890751369821</v>
      </c>
      <c r="I311" s="3">
        <v>10</v>
      </c>
      <c r="J311" s="3">
        <v>29</v>
      </c>
      <c r="K311" s="2" cm="1">
        <f t="array" ref="K311">IF(C311="","",0.5*(C311+SUMPRODUCT(($B$1461:$B$1491=$J311)*1,C$1461:C$1491)))</f>
        <v>0.82176832401397915</v>
      </c>
      <c r="L311" s="2" cm="1">
        <f t="array" ref="L311">IF(D311="","",0.5*(D311+SUMPRODUCT(($B$1461:$B$1491=$J311)*1,D$1461:D$1491)))</f>
        <v>0.8267265988000575</v>
      </c>
      <c r="M311" s="2" cm="1">
        <f t="array" ref="M311">IF(E311="","",0.5*(E311+SUMPRODUCT(($B$1461:$B$1491=$J311)*1,E$1461:E$1491)))</f>
        <v>0.85228078087129167</v>
      </c>
      <c r="N311" s="2" cm="1">
        <f t="array" ref="N311">IF(F311="","",0.5*(F311+SUMPRODUCT(($B$1461:$B$1491=$J311)*1,F$1461:F$1491)))</f>
        <v>0.8437791963604081</v>
      </c>
      <c r="O311" s="2" cm="1">
        <f t="array" ref="O311">IF(G311="","",0.5*(G311+SUMPRODUCT(($B$1461:$B$1491=$J311)*1,G$1461:G$1491)))</f>
        <v>0.86551905403998519</v>
      </c>
    </row>
    <row r="312" spans="1:15" x14ac:dyDescent="0.55000000000000004">
      <c r="A312" s="3">
        <v>10</v>
      </c>
      <c r="B312" s="3">
        <v>30</v>
      </c>
      <c r="C312" s="2">
        <f>IF(logVir!C312="","",労働コスト!C312/SUM(資本サービス!C312,労働コスト!C312))</f>
        <v>0.89064322104989679</v>
      </c>
      <c r="D312" s="2">
        <f>IF(logVir!D312="","",労働コスト!D312/SUM(資本サービス!D312,労働コスト!D312))</f>
        <v>0.91473524203278145</v>
      </c>
      <c r="E312" s="2">
        <f>IF(logVir!E312="","",労働コスト!E312/SUM(資本サービス!E312,労働コスト!E312))</f>
        <v>0.92864293421196997</v>
      </c>
      <c r="F312" s="2">
        <f>IF(logVir!F312="","",労働コスト!F312/SUM(資本サービス!F312,労働コスト!F312))</f>
        <v>0.93477476668490089</v>
      </c>
      <c r="G312" s="2">
        <f>IF(logVir!G312="","",労働コスト!G312/SUM(資本サービス!G312,労働コスト!G312))</f>
        <v>0.94264185238146381</v>
      </c>
      <c r="I312" s="3">
        <v>10</v>
      </c>
      <c r="J312" s="3">
        <v>30</v>
      </c>
      <c r="K312" s="2" cm="1">
        <f t="array" ref="K312">IF(C312="","",0.5*(C312+SUMPRODUCT(($B$1461:$B$1491=$J312)*1,C$1461:C$1491)))</f>
        <v>0.8781167518822508</v>
      </c>
      <c r="L312" s="2" cm="1">
        <f t="array" ref="L312">IF(D312="","",0.5*(D312+SUMPRODUCT(($B$1461:$B$1491=$J312)*1,D$1461:D$1491)))</f>
        <v>0.90072711009594353</v>
      </c>
      <c r="M312" s="2" cm="1">
        <f t="array" ref="M312">IF(E312="","",0.5*(E312+SUMPRODUCT(($B$1461:$B$1491=$J312)*1,E$1461:E$1491)))</f>
        <v>0.91309378311197364</v>
      </c>
      <c r="N312" s="2" cm="1">
        <f t="array" ref="N312">IF(F312="","",0.5*(F312+SUMPRODUCT(($B$1461:$B$1491=$J312)*1,F$1461:F$1491)))</f>
        <v>0.91824165091493404</v>
      </c>
      <c r="O312" s="2" cm="1">
        <f t="array" ref="O312">IF(G312="","",0.5*(G312+SUMPRODUCT(($B$1461:$B$1491=$J312)*1,G$1461:G$1491)))</f>
        <v>0.92844754927167861</v>
      </c>
    </row>
    <row r="313" spans="1:15" x14ac:dyDescent="0.55000000000000004">
      <c r="A313" s="3">
        <v>10</v>
      </c>
      <c r="B313" s="3">
        <v>31</v>
      </c>
      <c r="C313" s="2">
        <f>IF(logVir!C313="","",労働コスト!C313/SUM(資本サービス!C313,労働コスト!C313))</f>
        <v>0.74593392983329687</v>
      </c>
      <c r="D313" s="2">
        <f>IF(logVir!D313="","",労働コスト!D313/SUM(資本サービス!D313,労働コスト!D313))</f>
        <v>0.71471510748410993</v>
      </c>
      <c r="E313" s="2">
        <f>IF(logVir!E313="","",労働コスト!E313/SUM(資本サービス!E313,労働コスト!E313))</f>
        <v>0.73713255268903066</v>
      </c>
      <c r="F313" s="2">
        <f>IF(logVir!F313="","",労働コスト!F313/SUM(資本サービス!F313,労働コスト!F313))</f>
        <v>0.74248655128085261</v>
      </c>
      <c r="G313" s="2">
        <f>IF(logVir!G313="","",労働コスト!G313/SUM(資本サービス!G313,労働コスト!G313))</f>
        <v>0.79330874249957883</v>
      </c>
      <c r="I313" s="3">
        <v>10</v>
      </c>
      <c r="J313" s="3">
        <v>31</v>
      </c>
      <c r="K313" s="2" cm="1">
        <f t="array" ref="K313">IF(C313="","",0.5*(C313+SUMPRODUCT(($B$1461:$B$1491=$J313)*1,C$1461:C$1491)))</f>
        <v>0.75747981623376703</v>
      </c>
      <c r="L313" s="2" cm="1">
        <f t="array" ref="L313">IF(D313="","",0.5*(D313+SUMPRODUCT(($B$1461:$B$1491=$J313)*1,D$1461:D$1491)))</f>
        <v>0.73518562203391746</v>
      </c>
      <c r="M313" s="2" cm="1">
        <f t="array" ref="M313">IF(E313="","",0.5*(E313+SUMPRODUCT(($B$1461:$B$1491=$J313)*1,E$1461:E$1491)))</f>
        <v>0.76120350253253366</v>
      </c>
      <c r="N313" s="2" cm="1">
        <f t="array" ref="N313">IF(F313="","",0.5*(F313+SUMPRODUCT(($B$1461:$B$1491=$J313)*1,F$1461:F$1491)))</f>
        <v>0.76814016426739073</v>
      </c>
      <c r="O313" s="2" cm="1">
        <f t="array" ref="O313">IF(G313="","",0.5*(G313+SUMPRODUCT(($B$1461:$B$1491=$J313)*1,G$1461:G$1491)))</f>
        <v>0.79643602908019062</v>
      </c>
    </row>
    <row r="314" spans="1:15" x14ac:dyDescent="0.55000000000000004">
      <c r="A314" s="3">
        <v>11</v>
      </c>
      <c r="B314" s="3">
        <v>1</v>
      </c>
      <c r="C314" s="2">
        <f>IF(logVir!C314="","",労働コスト!C314/SUM(資本サービス!C314,労働コスト!C314))</f>
        <v>0.53497134333220786</v>
      </c>
      <c r="D314" s="2">
        <f>IF(logVir!D314="","",労働コスト!D314/SUM(資本サービス!D314,労働コスト!D314))</f>
        <v>0.61741249926442143</v>
      </c>
      <c r="E314" s="2">
        <f>IF(logVir!E314="","",労働コスト!E314/SUM(資本サービス!E314,労働コスト!E314))</f>
        <v>0.4922656722472612</v>
      </c>
      <c r="F314" s="2">
        <f>IF(logVir!F314="","",労働コスト!F314/SUM(資本サービス!F314,労働コスト!F314))</f>
        <v>0.50583346017087893</v>
      </c>
      <c r="G314" s="2">
        <f>IF(logVir!G314="","",労働コスト!G314/SUM(資本サービス!G314,労働コスト!G314))</f>
        <v>0.5467628395334091</v>
      </c>
      <c r="I314" s="3">
        <v>11</v>
      </c>
      <c r="J314" s="3">
        <v>1</v>
      </c>
      <c r="K314" s="2" cm="1">
        <f t="array" ref="K314">IF(C314="","",0.5*(C314+SUMPRODUCT(($B$1461:$B$1491=$J314)*1,C$1461:C$1491)))</f>
        <v>0.52955404668540318</v>
      </c>
      <c r="L314" s="2" cm="1">
        <f t="array" ref="L314">IF(D314="","",0.5*(D314+SUMPRODUCT(($B$1461:$B$1491=$J314)*1,D$1461:D$1491)))</f>
        <v>0.63328803725905258</v>
      </c>
      <c r="M314" s="2" cm="1">
        <f t="array" ref="M314">IF(E314="","",0.5*(E314+SUMPRODUCT(($B$1461:$B$1491=$J314)*1,E$1461:E$1491)))</f>
        <v>0.5770172290430281</v>
      </c>
      <c r="N314" s="2" cm="1">
        <f t="array" ref="N314">IF(F314="","",0.5*(F314+SUMPRODUCT(($B$1461:$B$1491=$J314)*1,F$1461:F$1491)))</f>
        <v>0.58173748272474146</v>
      </c>
      <c r="O314" s="2" cm="1">
        <f t="array" ref="O314">IF(G314="","",0.5*(G314+SUMPRODUCT(($B$1461:$B$1491=$J314)*1,G$1461:G$1491)))</f>
        <v>0.61366372552306547</v>
      </c>
    </row>
    <row r="315" spans="1:15" x14ac:dyDescent="0.55000000000000004">
      <c r="A315" s="3">
        <v>11</v>
      </c>
      <c r="B315" s="3">
        <v>2</v>
      </c>
      <c r="C315" s="2">
        <f>IF(logVir!C315="","",労働コスト!C315/SUM(資本サービス!C315,労働コスト!C315))</f>
        <v>0.67134967085612773</v>
      </c>
      <c r="D315" s="2">
        <f>IF(logVir!D315="","",労働コスト!D315/SUM(資本サービス!D315,労働コスト!D315))</f>
        <v>0.66570946189163716</v>
      </c>
      <c r="E315" s="2">
        <f>IF(logVir!E315="","",労働コスト!E315/SUM(資本サービス!E315,労働コスト!E315))</f>
        <v>0.61296912068226317</v>
      </c>
      <c r="F315" s="2">
        <f>IF(logVir!F315="","",労働コスト!F315/SUM(資本サービス!F315,労働コスト!F315))</f>
        <v>0.6307046340027388</v>
      </c>
      <c r="G315" s="2">
        <f>IF(logVir!G315="","",労働コスト!G315/SUM(資本サービス!G315,労働コスト!G315))</f>
        <v>0.68443370656495739</v>
      </c>
      <c r="I315" s="3">
        <v>11</v>
      </c>
      <c r="J315" s="3">
        <v>2</v>
      </c>
      <c r="K315" s="2" cm="1">
        <f t="array" ref="K315">IF(C315="","",0.5*(C315+SUMPRODUCT(($B$1461:$B$1491=$J315)*1,C$1461:C$1491)))</f>
        <v>0.59795160174579265</v>
      </c>
      <c r="L315" s="2" cm="1">
        <f t="array" ref="L315">IF(D315="","",0.5*(D315+SUMPRODUCT(($B$1461:$B$1491=$J315)*1,D$1461:D$1491)))</f>
        <v>0.62916374758093507</v>
      </c>
      <c r="M315" s="2" cm="1">
        <f t="array" ref="M315">IF(E315="","",0.5*(E315+SUMPRODUCT(($B$1461:$B$1491=$J315)*1,E$1461:E$1491)))</f>
        <v>0.56563225782962734</v>
      </c>
      <c r="N315" s="2" cm="1">
        <f t="array" ref="N315">IF(F315="","",0.5*(F315+SUMPRODUCT(($B$1461:$B$1491=$J315)*1,F$1461:F$1491)))</f>
        <v>0.57334602958157754</v>
      </c>
      <c r="O315" s="2" cm="1">
        <f t="array" ref="O315">IF(G315="","",0.5*(G315+SUMPRODUCT(($B$1461:$B$1491=$J315)*1,G$1461:G$1491)))</f>
        <v>0.63876432554359863</v>
      </c>
    </row>
    <row r="316" spans="1:15" x14ac:dyDescent="0.55000000000000004">
      <c r="A316" s="3">
        <v>11</v>
      </c>
      <c r="B316" s="3">
        <v>3</v>
      </c>
      <c r="C316" s="2">
        <f>IF(logVir!C316="","",労働コスト!C316/SUM(資本サービス!C316,労働コスト!C316))</f>
        <v>0.73524490870375669</v>
      </c>
      <c r="D316" s="2">
        <f>IF(logVir!D316="","",労働コスト!D316/SUM(資本サービス!D316,労働コスト!D316))</f>
        <v>0.75254017878719726</v>
      </c>
      <c r="E316" s="2">
        <f>IF(logVir!E316="","",労働コスト!E316/SUM(資本サービス!E316,労働コスト!E316))</f>
        <v>0.76938396506492235</v>
      </c>
      <c r="F316" s="2">
        <f>IF(logVir!F316="","",労働コスト!F316/SUM(資本サービス!F316,労働コスト!F316))</f>
        <v>0.76624098655733575</v>
      </c>
      <c r="G316" s="2">
        <f>IF(logVir!G316="","",労働コスト!G316/SUM(資本サービス!G316,労働コスト!G316))</f>
        <v>0.79590786274270131</v>
      </c>
      <c r="I316" s="3">
        <v>11</v>
      </c>
      <c r="J316" s="3">
        <v>3</v>
      </c>
      <c r="K316" s="2" cm="1">
        <f t="array" ref="K316">IF(C316="","",0.5*(C316+SUMPRODUCT(($B$1461:$B$1491=$J316)*1,C$1461:C$1491)))</f>
        <v>0.71630647825387372</v>
      </c>
      <c r="L316" s="2" cm="1">
        <f t="array" ref="L316">IF(D316="","",0.5*(D316+SUMPRODUCT(($B$1461:$B$1491=$J316)*1,D$1461:D$1491)))</f>
        <v>0.74248066511186472</v>
      </c>
      <c r="M316" s="2" cm="1">
        <f t="array" ref="M316">IF(E316="","",0.5*(E316+SUMPRODUCT(($B$1461:$B$1491=$J316)*1,E$1461:E$1491)))</f>
        <v>0.75898137897805029</v>
      </c>
      <c r="N316" s="2" cm="1">
        <f t="array" ref="N316">IF(F316="","",0.5*(F316+SUMPRODUCT(($B$1461:$B$1491=$J316)*1,F$1461:F$1491)))</f>
        <v>0.7565456270714388</v>
      </c>
      <c r="O316" s="2" cm="1">
        <f t="array" ref="O316">IF(G316="","",0.5*(G316+SUMPRODUCT(($B$1461:$B$1491=$J316)*1,G$1461:G$1491)))</f>
        <v>0.78779894836051556</v>
      </c>
    </row>
    <row r="317" spans="1:15" x14ac:dyDescent="0.55000000000000004">
      <c r="A317" s="3">
        <v>11</v>
      </c>
      <c r="B317" s="3">
        <v>4</v>
      </c>
      <c r="C317" s="2">
        <f>IF(logVir!C317="","",労働コスト!C317/SUM(資本サービス!C317,労働コスト!C317))</f>
        <v>0.7796322876126407</v>
      </c>
      <c r="D317" s="2">
        <f>IF(logVir!D317="","",労働コスト!D317/SUM(資本サービス!D317,労働コスト!D317))</f>
        <v>0.7329398629283147</v>
      </c>
      <c r="E317" s="2">
        <f>IF(logVir!E317="","",労働コスト!E317/SUM(資本サービス!E317,労働コスト!E317))</f>
        <v>0.75613183670705397</v>
      </c>
      <c r="F317" s="2">
        <f>IF(logVir!F317="","",労働コスト!F317/SUM(資本サービス!F317,労働コスト!F317))</f>
        <v>0.74717793635968011</v>
      </c>
      <c r="G317" s="2">
        <f>IF(logVir!G317="","",労働コスト!G317/SUM(資本サービス!G317,労働コスト!G317))</f>
        <v>0.76948452797804068</v>
      </c>
      <c r="I317" s="3">
        <v>11</v>
      </c>
      <c r="J317" s="3">
        <v>4</v>
      </c>
      <c r="K317" s="2" cm="1">
        <f t="array" ref="K317">IF(C317="","",0.5*(C317+SUMPRODUCT(($B$1461:$B$1491=$J317)*1,C$1461:C$1491)))</f>
        <v>0.77073704119925868</v>
      </c>
      <c r="L317" s="2" cm="1">
        <f t="array" ref="L317">IF(D317="","",0.5*(D317+SUMPRODUCT(($B$1461:$B$1491=$J317)*1,D$1461:D$1491)))</f>
        <v>0.73577314782119441</v>
      </c>
      <c r="M317" s="2" cm="1">
        <f t="array" ref="M317">IF(E317="","",0.5*(E317+SUMPRODUCT(($B$1461:$B$1491=$J317)*1,E$1461:E$1491)))</f>
        <v>0.75503860782489651</v>
      </c>
      <c r="N317" s="2" cm="1">
        <f t="array" ref="N317">IF(F317="","",0.5*(F317+SUMPRODUCT(($B$1461:$B$1491=$J317)*1,F$1461:F$1491)))</f>
        <v>0.74722853685759905</v>
      </c>
      <c r="O317" s="2" cm="1">
        <f t="array" ref="O317">IF(G317="","",0.5*(G317+SUMPRODUCT(($B$1461:$B$1491=$J317)*1,G$1461:G$1491)))</f>
        <v>0.76977999424363741</v>
      </c>
    </row>
    <row r="318" spans="1:15" x14ac:dyDescent="0.55000000000000004">
      <c r="A318" s="3">
        <v>11</v>
      </c>
      <c r="B318" s="3">
        <v>5</v>
      </c>
      <c r="C318" s="2">
        <f>IF(logVir!C318="","",労働コスト!C318/SUM(資本サービス!C318,労働コスト!C318))</f>
        <v>0.7404421798167683</v>
      </c>
      <c r="D318" s="2">
        <f>IF(logVir!D318="","",労働コスト!D318/SUM(資本サービス!D318,労働コスト!D318))</f>
        <v>0.76847393087472238</v>
      </c>
      <c r="E318" s="2">
        <f>IF(logVir!E318="","",労働コスト!E318/SUM(資本サービス!E318,労働コスト!E318))</f>
        <v>0.78271321812770911</v>
      </c>
      <c r="F318" s="2">
        <f>IF(logVir!F318="","",労働コスト!F318/SUM(資本サービス!F318,労働コスト!F318))</f>
        <v>0.79308409942330749</v>
      </c>
      <c r="G318" s="2">
        <f>IF(logVir!G318="","",労働コスト!G318/SUM(資本サービス!G318,労働コスト!G318))</f>
        <v>0.79862967440371901</v>
      </c>
      <c r="I318" s="3">
        <v>11</v>
      </c>
      <c r="J318" s="3">
        <v>5</v>
      </c>
      <c r="K318" s="2" cm="1">
        <f t="array" ref="K318">IF(C318="","",0.5*(C318+SUMPRODUCT(($B$1461:$B$1491=$J318)*1,C$1461:C$1491)))</f>
        <v>0.69269212894084653</v>
      </c>
      <c r="L318" s="2" cm="1">
        <f t="array" ref="L318">IF(D318="","",0.5*(D318+SUMPRODUCT(($B$1461:$B$1491=$J318)*1,D$1461:D$1491)))</f>
        <v>0.72357991491801443</v>
      </c>
      <c r="M318" s="2" cm="1">
        <f t="array" ref="M318">IF(E318="","",0.5*(E318+SUMPRODUCT(($B$1461:$B$1491=$J318)*1,E$1461:E$1491)))</f>
        <v>0.7434903363598816</v>
      </c>
      <c r="N318" s="2" cm="1">
        <f t="array" ref="N318">IF(F318="","",0.5*(F318+SUMPRODUCT(($B$1461:$B$1491=$J318)*1,F$1461:F$1491)))</f>
        <v>0.75217282424886356</v>
      </c>
      <c r="O318" s="2" cm="1">
        <f t="array" ref="O318">IF(G318="","",0.5*(G318+SUMPRODUCT(($B$1461:$B$1491=$J318)*1,G$1461:G$1491)))</f>
        <v>0.76634683150356664</v>
      </c>
    </row>
    <row r="319" spans="1:15" x14ac:dyDescent="0.55000000000000004">
      <c r="A319" s="3">
        <v>11</v>
      </c>
      <c r="B319" s="3">
        <v>6</v>
      </c>
      <c r="C319" s="2">
        <f>IF(logVir!C319="","",労働コスト!C319/SUM(資本サービス!C319,労働コスト!C319))</f>
        <v>0.40126162957679889</v>
      </c>
      <c r="D319" s="2">
        <f>IF(logVir!D319="","",労働コスト!D319/SUM(資本サービス!D319,労働コスト!D319))</f>
        <v>0.43415291329875721</v>
      </c>
      <c r="E319" s="2">
        <f>IF(logVir!E319="","",労働コスト!E319/SUM(資本サービス!E319,労働コスト!E319))</f>
        <v>0.44151413658727151</v>
      </c>
      <c r="F319" s="2">
        <f>IF(logVir!F319="","",労働コスト!F319/SUM(資本サービス!F319,労働コスト!F319))</f>
        <v>0.4403754309843555</v>
      </c>
      <c r="G319" s="2">
        <f>IF(logVir!G319="","",労働コスト!G319/SUM(資本サービス!G319,労働コスト!G319))</f>
        <v>0.46206751518840694</v>
      </c>
      <c r="I319" s="3">
        <v>11</v>
      </c>
      <c r="J319" s="3">
        <v>6</v>
      </c>
      <c r="K319" s="2" cm="1">
        <f t="array" ref="K319">IF(C319="","",0.5*(C319+SUMPRODUCT(($B$1461:$B$1491=$J319)*1,C$1461:C$1491)))</f>
        <v>0.39098568199444328</v>
      </c>
      <c r="L319" s="2" cm="1">
        <f t="array" ref="L319">IF(D319="","",0.5*(D319+SUMPRODUCT(($B$1461:$B$1491=$J319)*1,D$1461:D$1491)))</f>
        <v>0.42410866382227463</v>
      </c>
      <c r="M319" s="2" cm="1">
        <f t="array" ref="M319">IF(E319="","",0.5*(E319+SUMPRODUCT(($B$1461:$B$1491=$J319)*1,E$1461:E$1491)))</f>
        <v>0.42649673637551289</v>
      </c>
      <c r="N319" s="2" cm="1">
        <f t="array" ref="N319">IF(F319="","",0.5*(F319+SUMPRODUCT(($B$1461:$B$1491=$J319)*1,F$1461:F$1491)))</f>
        <v>0.42121372141444358</v>
      </c>
      <c r="O319" s="2" cm="1">
        <f t="array" ref="O319">IF(G319="","",0.5*(G319+SUMPRODUCT(($B$1461:$B$1491=$J319)*1,G$1461:G$1491)))</f>
        <v>0.44960964173291385</v>
      </c>
    </row>
    <row r="320" spans="1:15" x14ac:dyDescent="0.55000000000000004">
      <c r="A320" s="3">
        <v>11</v>
      </c>
      <c r="B320" s="3">
        <v>7</v>
      </c>
      <c r="C320" s="2">
        <f>IF(logVir!C320="","",労働コスト!C320/SUM(資本サービス!C320,労働コスト!C320))</f>
        <v>0.58410748556593406</v>
      </c>
      <c r="D320" s="2">
        <f>IF(logVir!D320="","",労働コスト!D320/SUM(資本サービス!D320,労働コスト!D320))</f>
        <v>0.64619232056760978</v>
      </c>
      <c r="E320" s="2">
        <f>IF(logVir!E320="","",労働コスト!E320/SUM(資本サービス!E320,労働コスト!E320))</f>
        <v>0.67062662432447051</v>
      </c>
      <c r="F320" s="2">
        <f>IF(logVir!F320="","",労働コスト!F320/SUM(資本サービス!F320,労働コスト!F320))</f>
        <v>0.68091272596459551</v>
      </c>
      <c r="G320" s="2">
        <f>IF(logVir!G320="","",労働コスト!G320/SUM(資本サービス!G320,労働コスト!G320))</f>
        <v>0.70137921543599357</v>
      </c>
      <c r="I320" s="3">
        <v>11</v>
      </c>
      <c r="J320" s="3">
        <v>7</v>
      </c>
      <c r="K320" s="2" cm="1">
        <f t="array" ref="K320">IF(C320="","",0.5*(C320+SUMPRODUCT(($B$1461:$B$1491=$J320)*1,C$1461:C$1491)))</f>
        <v>0.60198056043882442</v>
      </c>
      <c r="L320" s="2" cm="1">
        <f t="array" ref="L320">IF(D320="","",0.5*(D320+SUMPRODUCT(($B$1461:$B$1491=$J320)*1,D$1461:D$1491)))</f>
        <v>0.65450873266481535</v>
      </c>
      <c r="M320" s="2" cm="1">
        <f t="array" ref="M320">IF(E320="","",0.5*(E320+SUMPRODUCT(($B$1461:$B$1491=$J320)*1,E$1461:E$1491)))</f>
        <v>0.67375467318981863</v>
      </c>
      <c r="N320" s="2" cm="1">
        <f t="array" ref="N320">IF(F320="","",0.5*(F320+SUMPRODUCT(($B$1461:$B$1491=$J320)*1,F$1461:F$1491)))</f>
        <v>0.67903562605250012</v>
      </c>
      <c r="O320" s="2" cm="1">
        <f t="array" ref="O320">IF(G320="","",0.5*(G320+SUMPRODUCT(($B$1461:$B$1491=$J320)*1,G$1461:G$1491)))</f>
        <v>0.70233205473132654</v>
      </c>
    </row>
    <row r="321" spans="1:15" x14ac:dyDescent="0.55000000000000004">
      <c r="A321" s="3">
        <v>11</v>
      </c>
      <c r="B321" s="3">
        <v>8</v>
      </c>
      <c r="C321" s="2">
        <f>IF(logVir!C321="","",労働コスト!C321/SUM(資本サービス!C321,労働コスト!C321))</f>
        <v>0.60501718978997798</v>
      </c>
      <c r="D321" s="2">
        <f>IF(logVir!D321="","",労働コスト!D321/SUM(資本サービス!D321,労働コスト!D321))</f>
        <v>0.68068276085696666</v>
      </c>
      <c r="E321" s="2">
        <f>IF(logVir!E321="","",労働コスト!E321/SUM(資本サービス!E321,労働コスト!E321))</f>
        <v>0.66018584821338711</v>
      </c>
      <c r="F321" s="2">
        <f>IF(logVir!F321="","",労働コスト!F321/SUM(資本サービス!F321,労働コスト!F321))</f>
        <v>0.6475631570888648</v>
      </c>
      <c r="G321" s="2">
        <f>IF(logVir!G321="","",労働コスト!G321/SUM(資本サービス!G321,労働コスト!G321))</f>
        <v>0.66970914316597163</v>
      </c>
      <c r="I321" s="3">
        <v>11</v>
      </c>
      <c r="J321" s="3">
        <v>8</v>
      </c>
      <c r="K321" s="2" cm="1">
        <f t="array" ref="K321">IF(C321="","",0.5*(C321+SUMPRODUCT(($B$1461:$B$1491=$J321)*1,C$1461:C$1491)))</f>
        <v>0.57742363114871198</v>
      </c>
      <c r="L321" s="2" cm="1">
        <f t="array" ref="L321">IF(D321="","",0.5*(D321+SUMPRODUCT(($B$1461:$B$1491=$J321)*1,D$1461:D$1491)))</f>
        <v>0.6397912835886812</v>
      </c>
      <c r="M321" s="2" cm="1">
        <f t="array" ref="M321">IF(E321="","",0.5*(E321+SUMPRODUCT(($B$1461:$B$1491=$J321)*1,E$1461:E$1491)))</f>
        <v>0.6297850365341604</v>
      </c>
      <c r="N321" s="2" cm="1">
        <f t="array" ref="N321">IF(F321="","",0.5*(F321+SUMPRODUCT(($B$1461:$B$1491=$J321)*1,F$1461:F$1491)))</f>
        <v>0.61895312103015021</v>
      </c>
      <c r="O321" s="2" cm="1">
        <f t="array" ref="O321">IF(G321="","",0.5*(G321+SUMPRODUCT(($B$1461:$B$1491=$J321)*1,G$1461:G$1491)))</f>
        <v>0.64429985279354884</v>
      </c>
    </row>
    <row r="322" spans="1:15" x14ac:dyDescent="0.55000000000000004">
      <c r="A322" s="3">
        <v>11</v>
      </c>
      <c r="B322" s="3">
        <v>9</v>
      </c>
      <c r="C322" s="2">
        <f>IF(logVir!C322="","",労働コスト!C322/SUM(資本サービス!C322,労働コスト!C322))</f>
        <v>0.76639526080156783</v>
      </c>
      <c r="D322" s="2">
        <f>IF(logVir!D322="","",労働コスト!D322/SUM(資本サービス!D322,労働コスト!D322))</f>
        <v>0.77185368913903496</v>
      </c>
      <c r="E322" s="2">
        <f>IF(logVir!E322="","",労働コスト!E322/SUM(資本サービス!E322,労働コスト!E322))</f>
        <v>0.81320894410276257</v>
      </c>
      <c r="F322" s="2">
        <f>IF(logVir!F322="","",労働コスト!F322/SUM(資本サービス!F322,労働コスト!F322))</f>
        <v>0.82349258703743966</v>
      </c>
      <c r="G322" s="2">
        <f>IF(logVir!G322="","",労働コスト!G322/SUM(資本サービス!G322,労働コスト!G322))</f>
        <v>0.84820654333130518</v>
      </c>
      <c r="I322" s="3">
        <v>11</v>
      </c>
      <c r="J322" s="3">
        <v>9</v>
      </c>
      <c r="K322" s="2" cm="1">
        <f t="array" ref="K322">IF(C322="","",0.5*(C322+SUMPRODUCT(($B$1461:$B$1491=$J322)*1,C$1461:C$1491)))</f>
        <v>0.78120406994277336</v>
      </c>
      <c r="L322" s="2" cm="1">
        <f t="array" ref="L322">IF(D322="","",0.5*(D322+SUMPRODUCT(($B$1461:$B$1491=$J322)*1,D$1461:D$1491)))</f>
        <v>0.78949046307082271</v>
      </c>
      <c r="M322" s="2" cm="1">
        <f t="array" ref="M322">IF(E322="","",0.5*(E322+SUMPRODUCT(($B$1461:$B$1491=$J322)*1,E$1461:E$1491)))</f>
        <v>0.8231766970246458</v>
      </c>
      <c r="N322" s="2" cm="1">
        <f t="array" ref="N322">IF(F322="","",0.5*(F322+SUMPRODUCT(($B$1461:$B$1491=$J322)*1,F$1461:F$1491)))</f>
        <v>0.82968507022146676</v>
      </c>
      <c r="O322" s="2" cm="1">
        <f t="array" ref="O322">IF(G322="","",0.5*(G322+SUMPRODUCT(($B$1461:$B$1491=$J322)*1,G$1461:G$1491)))</f>
        <v>0.85292127430572195</v>
      </c>
    </row>
    <row r="323" spans="1:15" x14ac:dyDescent="0.55000000000000004">
      <c r="A323" s="3">
        <v>11</v>
      </c>
      <c r="B323" s="3">
        <v>10</v>
      </c>
      <c r="C323" s="2">
        <f>IF(logVir!C323="","",労働コスト!C323/SUM(資本サービス!C323,労働コスト!C323))</f>
        <v>0.64261186756100219</v>
      </c>
      <c r="D323" s="2">
        <f>IF(logVir!D323="","",労働コスト!D323/SUM(資本サービス!D323,労働コスト!D323))</f>
        <v>0.64150931105491971</v>
      </c>
      <c r="E323" s="2">
        <f>IF(logVir!E323="","",労働コスト!E323/SUM(資本サービス!E323,労働コスト!E323))</f>
        <v>0.70341201562370037</v>
      </c>
      <c r="F323" s="2">
        <f>IF(logVir!F323="","",労働コスト!F323/SUM(資本サービス!F323,労働コスト!F323))</f>
        <v>0.71367059366940644</v>
      </c>
      <c r="G323" s="2">
        <f>IF(logVir!G323="","",労働コスト!G323/SUM(資本サービス!G323,労働コスト!G323))</f>
        <v>0.74522619955082492</v>
      </c>
      <c r="I323" s="3">
        <v>11</v>
      </c>
      <c r="J323" s="3">
        <v>10</v>
      </c>
      <c r="K323" s="2" cm="1">
        <f t="array" ref="K323">IF(C323="","",0.5*(C323+SUMPRODUCT(($B$1461:$B$1491=$J323)*1,C$1461:C$1491)))</f>
        <v>0.63456036592034792</v>
      </c>
      <c r="L323" s="2" cm="1">
        <f t="array" ref="L323">IF(D323="","",0.5*(D323+SUMPRODUCT(($B$1461:$B$1491=$J323)*1,D$1461:D$1491)))</f>
        <v>0.64220342214203252</v>
      </c>
      <c r="M323" s="2" cm="1">
        <f t="array" ref="M323">IF(E323="","",0.5*(E323+SUMPRODUCT(($B$1461:$B$1491=$J323)*1,E$1461:E$1491)))</f>
        <v>0.69144730563928869</v>
      </c>
      <c r="N323" s="2" cm="1">
        <f t="array" ref="N323">IF(F323="","",0.5*(F323+SUMPRODUCT(($B$1461:$B$1491=$J323)*1,F$1461:F$1491)))</f>
        <v>0.69642347618774925</v>
      </c>
      <c r="O323" s="2" cm="1">
        <f t="array" ref="O323">IF(G323="","",0.5*(G323+SUMPRODUCT(($B$1461:$B$1491=$J323)*1,G$1461:G$1491)))</f>
        <v>0.73013685096887482</v>
      </c>
    </row>
    <row r="324" spans="1:15" x14ac:dyDescent="0.55000000000000004">
      <c r="A324" s="3">
        <v>11</v>
      </c>
      <c r="B324" s="3">
        <v>11</v>
      </c>
      <c r="C324" s="2">
        <f>IF(logVir!C324="","",労働コスト!C324/SUM(資本サービス!C324,労働コスト!C324))</f>
        <v>0.65352948504866026</v>
      </c>
      <c r="D324" s="2">
        <f>IF(logVir!D324="","",労働コスト!D324/SUM(資本サービス!D324,労働コスト!D324))</f>
        <v>0.62302130278075141</v>
      </c>
      <c r="E324" s="2">
        <f>IF(logVir!E324="","",労働コスト!E324/SUM(資本サービス!E324,労働コスト!E324))</f>
        <v>0.62373670415359761</v>
      </c>
      <c r="F324" s="2">
        <f>IF(logVir!F324="","",労働コスト!F324/SUM(資本サービス!F324,労働コスト!F324))</f>
        <v>0.6329961801575873</v>
      </c>
      <c r="G324" s="2">
        <f>IF(logVir!G324="","",労働コスト!G324/SUM(資本サービス!G324,労働コスト!G324))</f>
        <v>0.64817767692192463</v>
      </c>
      <c r="I324" s="3">
        <v>11</v>
      </c>
      <c r="J324" s="3">
        <v>11</v>
      </c>
      <c r="K324" s="2" cm="1">
        <f t="array" ref="K324">IF(C324="","",0.5*(C324+SUMPRODUCT(($B$1461:$B$1491=$J324)*1,C$1461:C$1491)))</f>
        <v>0.60918010777182141</v>
      </c>
      <c r="L324" s="2" cm="1">
        <f t="array" ref="L324">IF(D324="","",0.5*(D324+SUMPRODUCT(($B$1461:$B$1491=$J324)*1,D$1461:D$1491)))</f>
        <v>0.59550762176564764</v>
      </c>
      <c r="M324" s="2" cm="1">
        <f t="array" ref="M324">IF(E324="","",0.5*(E324+SUMPRODUCT(($B$1461:$B$1491=$J324)*1,E$1461:E$1491)))</f>
        <v>0.60209842596178209</v>
      </c>
      <c r="N324" s="2" cm="1">
        <f t="array" ref="N324">IF(F324="","",0.5*(F324+SUMPRODUCT(($B$1461:$B$1491=$J324)*1,F$1461:F$1491)))</f>
        <v>0.60283379167133044</v>
      </c>
      <c r="O324" s="2" cm="1">
        <f t="array" ref="O324">IF(G324="","",0.5*(G324+SUMPRODUCT(($B$1461:$B$1491=$J324)*1,G$1461:G$1491)))</f>
        <v>0.62106100084681959</v>
      </c>
    </row>
    <row r="325" spans="1:15" x14ac:dyDescent="0.55000000000000004">
      <c r="A325" s="3">
        <v>11</v>
      </c>
      <c r="B325" s="3">
        <v>12</v>
      </c>
      <c r="C325" s="2">
        <f>IF(logVir!C325="","",労働コスト!C325/SUM(資本サービス!C325,労働コスト!C325))</f>
        <v>0.48728427864585688</v>
      </c>
      <c r="D325" s="2">
        <f>IF(logVir!D325="","",労働コスト!D325/SUM(資本サービス!D325,労働コスト!D325))</f>
        <v>0.52121967420620763</v>
      </c>
      <c r="E325" s="2">
        <f>IF(logVir!E325="","",労働コスト!E325/SUM(資本サービス!E325,労働コスト!E325))</f>
        <v>0.54519687272612616</v>
      </c>
      <c r="F325" s="2">
        <f>IF(logVir!F325="","",労働コスト!F325/SUM(資本サービス!F325,労働コスト!F325))</f>
        <v>0.55834832243615373</v>
      </c>
      <c r="G325" s="2">
        <f>IF(logVir!G325="","",労働コスト!G325/SUM(資本サービス!G325,労働コスト!G325))</f>
        <v>0.56891497103683608</v>
      </c>
      <c r="I325" s="3">
        <v>11</v>
      </c>
      <c r="J325" s="3">
        <v>12</v>
      </c>
      <c r="K325" s="2" cm="1">
        <f t="array" ref="K325">IF(C325="","",0.5*(C325+SUMPRODUCT(($B$1461:$B$1491=$J325)*1,C$1461:C$1491)))</f>
        <v>0.48803469621768281</v>
      </c>
      <c r="L325" s="2" cm="1">
        <f t="array" ref="L325">IF(D325="","",0.5*(D325+SUMPRODUCT(($B$1461:$B$1491=$J325)*1,D$1461:D$1491)))</f>
        <v>0.51711575058581127</v>
      </c>
      <c r="M325" s="2" cm="1">
        <f t="array" ref="M325">IF(E325="","",0.5*(E325+SUMPRODUCT(($B$1461:$B$1491=$J325)*1,E$1461:E$1491)))</f>
        <v>0.52968777339002815</v>
      </c>
      <c r="N325" s="2" cm="1">
        <f t="array" ref="N325">IF(F325="","",0.5*(F325+SUMPRODUCT(($B$1461:$B$1491=$J325)*1,F$1461:F$1491)))</f>
        <v>0.53854890882534301</v>
      </c>
      <c r="O325" s="2" cm="1">
        <f t="array" ref="O325">IF(G325="","",0.5*(G325+SUMPRODUCT(($B$1461:$B$1491=$J325)*1,G$1461:G$1491)))</f>
        <v>0.56545632958018532</v>
      </c>
    </row>
    <row r="326" spans="1:15" x14ac:dyDescent="0.55000000000000004">
      <c r="A326" s="3">
        <v>11</v>
      </c>
      <c r="B326" s="3">
        <v>13</v>
      </c>
      <c r="C326" s="2">
        <f>IF(logVir!C326="","",労働コスト!C326/SUM(資本サービス!C326,労働コスト!C326))</f>
        <v>0.2555116243616215</v>
      </c>
      <c r="D326" s="2">
        <f>IF(logVir!D326="","",労働コスト!D326/SUM(資本サービス!D326,労働コスト!D326))</f>
        <v>0.27559527997850808</v>
      </c>
      <c r="E326" s="2">
        <f>IF(logVir!E326="","",労働コスト!E326/SUM(資本サービス!E326,労働コスト!E326))</f>
        <v>0.32308901076926411</v>
      </c>
      <c r="F326" s="2">
        <f>IF(logVir!F326="","",労働コスト!F326/SUM(資本サービス!F326,労働コスト!F326))</f>
        <v>0.31410959549444101</v>
      </c>
      <c r="G326" s="2">
        <f>IF(logVir!G326="","",労働コスト!G326/SUM(資本サービス!G326,労働コスト!G326))</f>
        <v>0.3597478268998604</v>
      </c>
      <c r="I326" s="3">
        <v>11</v>
      </c>
      <c r="J326" s="3">
        <v>13</v>
      </c>
      <c r="K326" s="2" cm="1">
        <f t="array" ref="K326">IF(C326="","",0.5*(C326+SUMPRODUCT(($B$1461:$B$1491=$J326)*1,C$1461:C$1491)))</f>
        <v>0.32853503383874466</v>
      </c>
      <c r="L326" s="2" cm="1">
        <f t="array" ref="L326">IF(D326="","",0.5*(D326+SUMPRODUCT(($B$1461:$B$1491=$J326)*1,D$1461:D$1491)))</f>
        <v>0.32366374925003605</v>
      </c>
      <c r="M326" s="2" cm="1">
        <f t="array" ref="M326">IF(E326="","",0.5*(E326+SUMPRODUCT(($B$1461:$B$1491=$J326)*1,E$1461:E$1491)))</f>
        <v>0.3670959580566564</v>
      </c>
      <c r="N326" s="2" cm="1">
        <f t="array" ref="N326">IF(F326="","",0.5*(F326+SUMPRODUCT(($B$1461:$B$1491=$J326)*1,F$1461:F$1491)))</f>
        <v>0.35521678637738918</v>
      </c>
      <c r="O326" s="2" cm="1">
        <f t="array" ref="O326">IF(G326="","",0.5*(G326+SUMPRODUCT(($B$1461:$B$1491=$J326)*1,G$1461:G$1491)))</f>
        <v>0.39575619442869414</v>
      </c>
    </row>
    <row r="327" spans="1:15" x14ac:dyDescent="0.55000000000000004">
      <c r="A327" s="3">
        <v>11</v>
      </c>
      <c r="B327" s="3">
        <v>14</v>
      </c>
      <c r="C327" s="2">
        <f>IF(logVir!C327="","",労働コスト!C327/SUM(資本サービス!C327,労働コスト!C327))</f>
        <v>0.4400420806502035</v>
      </c>
      <c r="D327" s="2">
        <f>IF(logVir!D327="","",労働コスト!D327/SUM(資本サービス!D327,労働コスト!D327))</f>
        <v>0.50680972978423222</v>
      </c>
      <c r="E327" s="2">
        <f>IF(logVir!E327="","",労働コスト!E327/SUM(資本サービス!E327,労働コスト!E327))</f>
        <v>0.53606337626822476</v>
      </c>
      <c r="F327" s="2">
        <f>IF(logVir!F327="","",労働コスト!F327/SUM(資本サービス!F327,労働コスト!F327))</f>
        <v>0.52187295978594839</v>
      </c>
      <c r="G327" s="2">
        <f>IF(logVir!G327="","",労働コスト!G327/SUM(資本サービス!G327,労働コスト!G327))</f>
        <v>0.52583760115209044</v>
      </c>
      <c r="I327" s="3">
        <v>11</v>
      </c>
      <c r="J327" s="3">
        <v>14</v>
      </c>
      <c r="K327" s="2" cm="1">
        <f t="array" ref="K327">IF(C327="","",0.5*(C327+SUMPRODUCT(($B$1461:$B$1491=$J327)*1,C$1461:C$1491)))</f>
        <v>0.51544880017146666</v>
      </c>
      <c r="L327" s="2" cm="1">
        <f t="array" ref="L327">IF(D327="","",0.5*(D327+SUMPRODUCT(($B$1461:$B$1491=$J327)*1,D$1461:D$1491)))</f>
        <v>0.56858518456264595</v>
      </c>
      <c r="M327" s="2" cm="1">
        <f t="array" ref="M327">IF(E327="","",0.5*(E327+SUMPRODUCT(($B$1461:$B$1491=$J327)*1,E$1461:E$1491)))</f>
        <v>0.57425081638690401</v>
      </c>
      <c r="N327" s="2" cm="1">
        <f t="array" ref="N327">IF(F327="","",0.5*(F327+SUMPRODUCT(($B$1461:$B$1491=$J327)*1,F$1461:F$1491)))</f>
        <v>0.56055284585352516</v>
      </c>
      <c r="O327" s="2" cm="1">
        <f t="array" ref="O327">IF(G327="","",0.5*(G327+SUMPRODUCT(($B$1461:$B$1491=$J327)*1,G$1461:G$1491)))</f>
        <v>0.57579976946276612</v>
      </c>
    </row>
    <row r="328" spans="1:15" x14ac:dyDescent="0.55000000000000004">
      <c r="A328" s="3">
        <v>11</v>
      </c>
      <c r="B328" s="3">
        <v>15</v>
      </c>
      <c r="C328" s="2">
        <f>IF(logVir!C328="","",労働コスト!C328/SUM(資本サービス!C328,労働コスト!C328))</f>
        <v>0.66807453136612227</v>
      </c>
      <c r="D328" s="2">
        <f>IF(logVir!D328="","",労働コスト!D328/SUM(資本サービス!D328,労働コスト!D328))</f>
        <v>0.72255869724699817</v>
      </c>
      <c r="E328" s="2">
        <f>IF(logVir!E328="","",労働コスト!E328/SUM(資本サービス!E328,労働コスト!E328))</f>
        <v>0.72075520976806473</v>
      </c>
      <c r="F328" s="2">
        <f>IF(logVir!F328="","",労働コスト!F328/SUM(資本サービス!F328,労働コスト!F328))</f>
        <v>0.73059890892346224</v>
      </c>
      <c r="G328" s="2">
        <f>IF(logVir!G328="","",労働コスト!G328/SUM(資本サービス!G328,労働コスト!G328))</f>
        <v>0.74834492701049449</v>
      </c>
      <c r="I328" s="3">
        <v>11</v>
      </c>
      <c r="J328" s="3">
        <v>15</v>
      </c>
      <c r="K328" s="2" cm="1">
        <f t="array" ref="K328">IF(C328="","",0.5*(C328+SUMPRODUCT(($B$1461:$B$1491=$J328)*1,C$1461:C$1491)))</f>
        <v>0.70373433782530548</v>
      </c>
      <c r="L328" s="2" cm="1">
        <f t="array" ref="L328">IF(D328="","",0.5*(D328+SUMPRODUCT(($B$1461:$B$1491=$J328)*1,D$1461:D$1491)))</f>
        <v>0.75234392041478437</v>
      </c>
      <c r="M328" s="2" cm="1">
        <f t="array" ref="M328">IF(E328="","",0.5*(E328+SUMPRODUCT(($B$1461:$B$1491=$J328)*1,E$1461:E$1491)))</f>
        <v>0.73838333205292483</v>
      </c>
      <c r="N328" s="2" cm="1">
        <f t="array" ref="N328">IF(F328="","",0.5*(F328+SUMPRODUCT(($B$1461:$B$1491=$J328)*1,F$1461:F$1491)))</f>
        <v>0.73883861403692308</v>
      </c>
      <c r="O328" s="2" cm="1">
        <f t="array" ref="O328">IF(G328="","",0.5*(G328+SUMPRODUCT(($B$1461:$B$1491=$J328)*1,G$1461:G$1491)))</f>
        <v>0.76104882429517517</v>
      </c>
    </row>
    <row r="329" spans="1:15" x14ac:dyDescent="0.55000000000000004">
      <c r="A329" s="3">
        <v>11</v>
      </c>
      <c r="B329" s="3">
        <v>16</v>
      </c>
      <c r="C329" s="2">
        <f>IF(logVir!C329="","",労働コスト!C329/SUM(資本サービス!C329,労働コスト!C329))</f>
        <v>0.68244306824137735</v>
      </c>
      <c r="D329" s="2">
        <f>IF(logVir!D329="","",労働コスト!D329/SUM(資本サービス!D329,労働コスト!D329))</f>
        <v>0.69979520294734854</v>
      </c>
      <c r="E329" s="2">
        <f>IF(logVir!E329="","",労働コスト!E329/SUM(資本サービス!E329,労働コスト!E329))</f>
        <v>0.73645909345079763</v>
      </c>
      <c r="F329" s="2">
        <f>IF(logVir!F329="","",労働コスト!F329/SUM(資本サービス!F329,労働コスト!F329))</f>
        <v>0.75157717546025427</v>
      </c>
      <c r="G329" s="2">
        <f>IF(logVir!G329="","",労働コスト!G329/SUM(資本サービス!G329,労働コスト!G329))</f>
        <v>0.77563634930434899</v>
      </c>
      <c r="I329" s="3">
        <v>11</v>
      </c>
      <c r="J329" s="3">
        <v>16</v>
      </c>
      <c r="K329" s="2" cm="1">
        <f t="array" ref="K329">IF(C329="","",0.5*(C329+SUMPRODUCT(($B$1461:$B$1491=$J329)*1,C$1461:C$1491)))</f>
        <v>0.67794480107548116</v>
      </c>
      <c r="L329" s="2" cm="1">
        <f t="array" ref="L329">IF(D329="","",0.5*(D329+SUMPRODUCT(($B$1461:$B$1491=$J329)*1,D$1461:D$1491)))</f>
        <v>0.70113799364499663</v>
      </c>
      <c r="M329" s="2" cm="1">
        <f t="array" ref="M329">IF(E329="","",0.5*(E329+SUMPRODUCT(($B$1461:$B$1491=$J329)*1,E$1461:E$1491)))</f>
        <v>0.7323041807006756</v>
      </c>
      <c r="N329" s="2" cm="1">
        <f t="array" ref="N329">IF(F329="","",0.5*(F329+SUMPRODUCT(($B$1461:$B$1491=$J329)*1,F$1461:F$1491)))</f>
        <v>0.73960607178929949</v>
      </c>
      <c r="O329" s="2" cm="1">
        <f t="array" ref="O329">IF(G329="","",0.5*(G329+SUMPRODUCT(($B$1461:$B$1491=$J329)*1,G$1461:G$1491)))</f>
        <v>0.7655608101359469</v>
      </c>
    </row>
    <row r="330" spans="1:15" x14ac:dyDescent="0.55000000000000004">
      <c r="A330" s="3">
        <v>11</v>
      </c>
      <c r="B330" s="3">
        <v>17</v>
      </c>
      <c r="C330" s="2">
        <f>IF(logVir!C330="","",労働コスト!C330/SUM(資本サービス!C330,労働コスト!C330))</f>
        <v>0.33739929583222811</v>
      </c>
      <c r="D330" s="2">
        <f>IF(logVir!D330="","",労働コスト!D330/SUM(資本サービス!D330,労働コスト!D330))</f>
        <v>0.35944382532820252</v>
      </c>
      <c r="E330" s="2">
        <f>IF(logVir!E330="","",労働コスト!E330/SUM(資本サービス!E330,労働コスト!E330))</f>
        <v>0.38005026034674755</v>
      </c>
      <c r="F330" s="2">
        <f>IF(logVir!F330="","",労働コスト!F330/SUM(資本サービス!F330,労働コスト!F330))</f>
        <v>0.4086537696050685</v>
      </c>
      <c r="G330" s="2">
        <f>IF(logVir!G330="","",労働コスト!G330/SUM(資本サービス!G330,労働コスト!G330))</f>
        <v>0.40643047623345802</v>
      </c>
      <c r="I330" s="3">
        <v>11</v>
      </c>
      <c r="J330" s="3">
        <v>17</v>
      </c>
      <c r="K330" s="2" cm="1">
        <f t="array" ref="K330">IF(C330="","",0.5*(C330+SUMPRODUCT(($B$1461:$B$1491=$J330)*1,C$1461:C$1491)))</f>
        <v>0.34039228476036054</v>
      </c>
      <c r="L330" s="2" cm="1">
        <f t="array" ref="L330">IF(D330="","",0.5*(D330+SUMPRODUCT(($B$1461:$B$1491=$J330)*1,D$1461:D$1491)))</f>
        <v>0.35919852455782797</v>
      </c>
      <c r="M330" s="2" cm="1">
        <f t="array" ref="M330">IF(E330="","",0.5*(E330+SUMPRODUCT(($B$1461:$B$1491=$J330)*1,E$1461:E$1491)))</f>
        <v>0.38299307778583447</v>
      </c>
      <c r="N330" s="2" cm="1">
        <f t="array" ref="N330">IF(F330="","",0.5*(F330+SUMPRODUCT(($B$1461:$B$1491=$J330)*1,F$1461:F$1491)))</f>
        <v>0.41136125901473558</v>
      </c>
      <c r="O330" s="2" cm="1">
        <f t="array" ref="O330">IF(G330="","",0.5*(G330+SUMPRODUCT(($B$1461:$B$1491=$J330)*1,G$1461:G$1491)))</f>
        <v>0.41216042291573418</v>
      </c>
    </row>
    <row r="331" spans="1:15" x14ac:dyDescent="0.55000000000000004">
      <c r="A331" s="3">
        <v>11</v>
      </c>
      <c r="B331" s="3">
        <v>18</v>
      </c>
      <c r="C331" s="2">
        <f>IF(logVir!C331="","",労働コスト!C331/SUM(資本サービス!C331,労働コスト!C331))</f>
        <v>0.87974847111835608</v>
      </c>
      <c r="D331" s="2">
        <f>IF(logVir!D331="","",労働コスト!D331/SUM(資本サービス!D331,労働コスト!D331))</f>
        <v>0.90615431479292918</v>
      </c>
      <c r="E331" s="2">
        <f>IF(logVir!E331="","",労働コスト!E331/SUM(資本サービス!E331,労働コスト!E331))</f>
        <v>0.92406147096315527</v>
      </c>
      <c r="F331" s="2">
        <f>IF(logVir!F331="","",労働コスト!F331/SUM(資本サービス!F331,労働コスト!F331))</f>
        <v>0.9225043843543298</v>
      </c>
      <c r="G331" s="2">
        <f>IF(logVir!G331="","",労働コスト!G331/SUM(資本サービス!G331,労働コスト!G331))</f>
        <v>0.92320169572749622</v>
      </c>
      <c r="I331" s="3">
        <v>11</v>
      </c>
      <c r="J331" s="3">
        <v>18</v>
      </c>
      <c r="K331" s="2" cm="1">
        <f t="array" ref="K331">IF(C331="","",0.5*(C331+SUMPRODUCT(($B$1461:$B$1491=$J331)*1,C$1461:C$1491)))</f>
        <v>0.86812280114475837</v>
      </c>
      <c r="L331" s="2" cm="1">
        <f t="array" ref="L331">IF(D331="","",0.5*(D331+SUMPRODUCT(($B$1461:$B$1491=$J331)*1,D$1461:D$1491)))</f>
        <v>0.89854466293979252</v>
      </c>
      <c r="M331" s="2" cm="1">
        <f t="array" ref="M331">IF(E331="","",0.5*(E331+SUMPRODUCT(($B$1461:$B$1491=$J331)*1,E$1461:E$1491)))</f>
        <v>0.91019267522002201</v>
      </c>
      <c r="N331" s="2" cm="1">
        <f t="array" ref="N331">IF(F331="","",0.5*(F331+SUMPRODUCT(($B$1461:$B$1491=$J331)*1,F$1461:F$1491)))</f>
        <v>0.91021008584308816</v>
      </c>
      <c r="O331" s="2" cm="1">
        <f t="array" ref="O331">IF(G331="","",0.5*(G331+SUMPRODUCT(($B$1461:$B$1491=$J331)*1,G$1461:G$1491)))</f>
        <v>0.9108430604822022</v>
      </c>
    </row>
    <row r="332" spans="1:15" x14ac:dyDescent="0.55000000000000004">
      <c r="A332" s="3">
        <v>11</v>
      </c>
      <c r="B332" s="3">
        <v>19</v>
      </c>
      <c r="C332" s="2">
        <f>IF(logVir!C332="","",労働コスト!C332/SUM(資本サービス!C332,労働コスト!C332))</f>
        <v>0.84675951431194885</v>
      </c>
      <c r="D332" s="2">
        <f>IF(logVir!D332="","",労働コスト!D332/SUM(資本サービス!D332,労働コスト!D332))</f>
        <v>0.85964751901807435</v>
      </c>
      <c r="E332" s="2">
        <f>IF(logVir!E332="","",労働コスト!E332/SUM(資本サービス!E332,労働コスト!E332))</f>
        <v>0.85943525689249245</v>
      </c>
      <c r="F332" s="2">
        <f>IF(logVir!F332="","",労働コスト!F332/SUM(資本サービス!F332,労働コスト!F332))</f>
        <v>0.88005023854431763</v>
      </c>
      <c r="G332" s="2">
        <f>IF(logVir!G332="","",労働コスト!G332/SUM(資本サービス!G332,労働コスト!G332))</f>
        <v>0.86541805995682797</v>
      </c>
      <c r="I332" s="3">
        <v>11</v>
      </c>
      <c r="J332" s="3">
        <v>19</v>
      </c>
      <c r="K332" s="2" cm="1">
        <f t="array" ref="K332">IF(C332="","",0.5*(C332+SUMPRODUCT(($B$1461:$B$1491=$J332)*1,C$1461:C$1491)))</f>
        <v>0.83703675568611546</v>
      </c>
      <c r="L332" s="2" cm="1">
        <f t="array" ref="L332">IF(D332="","",0.5*(D332+SUMPRODUCT(($B$1461:$B$1491=$J332)*1,D$1461:D$1491)))</f>
        <v>0.86349272499623675</v>
      </c>
      <c r="M332" s="2" cm="1">
        <f t="array" ref="M332">IF(E332="","",0.5*(E332+SUMPRODUCT(($B$1461:$B$1491=$J332)*1,E$1461:E$1491)))</f>
        <v>0.86442139828043119</v>
      </c>
      <c r="N332" s="2" cm="1">
        <f t="array" ref="N332">IF(F332="","",0.5*(F332+SUMPRODUCT(($B$1461:$B$1491=$J332)*1,F$1461:F$1491)))</f>
        <v>0.87485031891031118</v>
      </c>
      <c r="O332" s="2" cm="1">
        <f t="array" ref="O332">IF(G332="","",0.5*(G332+SUMPRODUCT(($B$1461:$B$1491=$J332)*1,G$1461:G$1491)))</f>
        <v>0.87006632756905189</v>
      </c>
    </row>
    <row r="333" spans="1:15" x14ac:dyDescent="0.55000000000000004">
      <c r="A333" s="3">
        <v>11</v>
      </c>
      <c r="B333" s="3">
        <v>20</v>
      </c>
      <c r="C333" s="2">
        <f>IF(logVir!C333="","",労働コスト!C333/SUM(資本サービス!C333,労働コスト!C333))</f>
        <v>0.74044038854154826</v>
      </c>
      <c r="D333" s="2">
        <f>IF(logVir!D333="","",労働コスト!D333/SUM(資本サービス!D333,労働コスト!D333))</f>
        <v>0.71286641665824568</v>
      </c>
      <c r="E333" s="2">
        <f>IF(logVir!E333="","",労働コスト!E333/SUM(資本サービス!E333,労働コスト!E333))</f>
        <v>0.74179223034891861</v>
      </c>
      <c r="F333" s="2">
        <f>IF(logVir!F333="","",労働コスト!F333/SUM(資本サービス!F333,労働コスト!F333))</f>
        <v>0.74238622371791529</v>
      </c>
      <c r="G333" s="2">
        <f>IF(logVir!G333="","",労働コスト!G333/SUM(資本サービス!G333,労働コスト!G333))</f>
        <v>0.74939033149300016</v>
      </c>
      <c r="I333" s="3">
        <v>11</v>
      </c>
      <c r="J333" s="3">
        <v>20</v>
      </c>
      <c r="K333" s="2" cm="1">
        <f t="array" ref="K333">IF(C333="","",0.5*(C333+SUMPRODUCT(($B$1461:$B$1491=$J333)*1,C$1461:C$1491)))</f>
        <v>0.74302138798641937</v>
      </c>
      <c r="L333" s="2" cm="1">
        <f t="array" ref="L333">IF(D333="","",0.5*(D333+SUMPRODUCT(($B$1461:$B$1491=$J333)*1,D$1461:D$1491)))</f>
        <v>0.73379472568521775</v>
      </c>
      <c r="M333" s="2" cm="1">
        <f t="array" ref="M333">IF(E333="","",0.5*(E333+SUMPRODUCT(($B$1461:$B$1491=$J333)*1,E$1461:E$1491)))</f>
        <v>0.74513109777039044</v>
      </c>
      <c r="N333" s="2" cm="1">
        <f t="array" ref="N333">IF(F333="","",0.5*(F333+SUMPRODUCT(($B$1461:$B$1491=$J333)*1,F$1461:F$1491)))</f>
        <v>0.74463669153990408</v>
      </c>
      <c r="O333" s="2" cm="1">
        <f t="array" ref="O333">IF(G333="","",0.5*(G333+SUMPRODUCT(($B$1461:$B$1491=$J333)*1,G$1461:G$1491)))</f>
        <v>0.75584424609316625</v>
      </c>
    </row>
    <row r="334" spans="1:15" x14ac:dyDescent="0.55000000000000004">
      <c r="A334" s="3">
        <v>11</v>
      </c>
      <c r="B334" s="3">
        <v>21</v>
      </c>
      <c r="C334" s="2">
        <f>IF(logVir!C334="","",労働コスト!C334/SUM(資本サービス!C334,労働コスト!C334))</f>
        <v>0.80246791363197856</v>
      </c>
      <c r="D334" s="2">
        <f>IF(logVir!D334="","",労働コスト!D334/SUM(資本サービス!D334,労働コスト!D334))</f>
        <v>0.8206255701574473</v>
      </c>
      <c r="E334" s="2">
        <f>IF(logVir!E334="","",労働コスト!E334/SUM(資本サービス!E334,労働コスト!E334))</f>
        <v>0.86011593847877521</v>
      </c>
      <c r="F334" s="2">
        <f>IF(logVir!F334="","",労働コスト!F334/SUM(資本サービス!F334,労働コスト!F334))</f>
        <v>0.83813527776156815</v>
      </c>
      <c r="G334" s="2">
        <f>IF(logVir!G334="","",労働コスト!G334/SUM(資本サービス!G334,労働コスト!G334))</f>
        <v>0.83524865997356801</v>
      </c>
      <c r="I334" s="3">
        <v>11</v>
      </c>
      <c r="J334" s="3">
        <v>21</v>
      </c>
      <c r="K334" s="2" cm="1">
        <f t="array" ref="K334">IF(C334="","",0.5*(C334+SUMPRODUCT(($B$1461:$B$1491=$J334)*1,C$1461:C$1491)))</f>
        <v>0.73380554049392743</v>
      </c>
      <c r="L334" s="2" cm="1">
        <f t="array" ref="L334">IF(D334="","",0.5*(D334+SUMPRODUCT(($B$1461:$B$1491=$J334)*1,D$1461:D$1491)))</f>
        <v>0.76143791326520294</v>
      </c>
      <c r="M334" s="2" cm="1">
        <f t="array" ref="M334">IF(E334="","",0.5*(E334+SUMPRODUCT(($B$1461:$B$1491=$J334)*1,E$1461:E$1491)))</f>
        <v>0.78510371236284993</v>
      </c>
      <c r="N334" s="2" cm="1">
        <f t="array" ref="N334">IF(F334="","",0.5*(F334+SUMPRODUCT(($B$1461:$B$1491=$J334)*1,F$1461:F$1491)))</f>
        <v>0.77541054697854883</v>
      </c>
      <c r="O334" s="2" cm="1">
        <f t="array" ref="O334">IF(G334="","",0.5*(G334+SUMPRODUCT(($B$1461:$B$1491=$J334)*1,G$1461:G$1491)))</f>
        <v>0.78213166696749992</v>
      </c>
    </row>
    <row r="335" spans="1:15" x14ac:dyDescent="0.55000000000000004">
      <c r="A335" s="3">
        <v>11</v>
      </c>
      <c r="B335" s="3">
        <v>22</v>
      </c>
      <c r="C335" s="2">
        <f>IF(logVir!C335="","",労働コスト!C335/SUM(資本サービス!C335,労働コスト!C335))</f>
        <v>0.84329286055513109</v>
      </c>
      <c r="D335" s="2">
        <f>IF(logVir!D335="","",労働コスト!D335/SUM(資本サービス!D335,労働コスト!D335))</f>
        <v>0.88257486061936097</v>
      </c>
      <c r="E335" s="2">
        <f>IF(logVir!E335="","",労働コスト!E335/SUM(資本サービス!E335,労働コスト!E335))</f>
        <v>0.89783575849244113</v>
      </c>
      <c r="F335" s="2">
        <f>IF(logVir!F335="","",労働コスト!F335/SUM(資本サービス!F335,労働コスト!F335))</f>
        <v>0.89038726579277305</v>
      </c>
      <c r="G335" s="2">
        <f>IF(logVir!G335="","",労働コスト!G335/SUM(資本サービス!G335,労働コスト!G335))</f>
        <v>0.91346788239838295</v>
      </c>
      <c r="I335" s="3">
        <v>11</v>
      </c>
      <c r="J335" s="3">
        <v>22</v>
      </c>
      <c r="K335" s="2" cm="1">
        <f t="array" ref="K335">IF(C335="","",0.5*(C335+SUMPRODUCT(($B$1461:$B$1491=$J335)*1,C$1461:C$1491)))</f>
        <v>0.80961656502244028</v>
      </c>
      <c r="L335" s="2" cm="1">
        <f t="array" ref="L335">IF(D335="","",0.5*(D335+SUMPRODUCT(($B$1461:$B$1491=$J335)*1,D$1461:D$1491)))</f>
        <v>0.84901110764756416</v>
      </c>
      <c r="M335" s="2" cm="1">
        <f t="array" ref="M335">IF(E335="","",0.5*(E335+SUMPRODUCT(($B$1461:$B$1491=$J335)*1,E$1461:E$1491)))</f>
        <v>0.8701275889548945</v>
      </c>
      <c r="N335" s="2" cm="1">
        <f t="array" ref="N335">IF(F335="","",0.5*(F335+SUMPRODUCT(($B$1461:$B$1491=$J335)*1,F$1461:F$1491)))</f>
        <v>0.86398378389765429</v>
      </c>
      <c r="O335" s="2" cm="1">
        <f t="array" ref="O335">IF(G335="","",0.5*(G335+SUMPRODUCT(($B$1461:$B$1491=$J335)*1,G$1461:G$1491)))</f>
        <v>0.87614374341140999</v>
      </c>
    </row>
    <row r="336" spans="1:15" x14ac:dyDescent="0.55000000000000004">
      <c r="A336" s="3">
        <v>11</v>
      </c>
      <c r="B336" s="3">
        <v>23</v>
      </c>
      <c r="C336" s="2">
        <f>IF(logVir!C336="","",労働コスト!C336/SUM(資本サービス!C336,労働コスト!C336))</f>
        <v>0.19007608859750619</v>
      </c>
      <c r="D336" s="2">
        <f>IF(logVir!D336="","",労働コスト!D336/SUM(資本サービス!D336,労働コスト!D336))</f>
        <v>0.26960993208321904</v>
      </c>
      <c r="E336" s="2">
        <f>IF(logVir!E336="","",労働コスト!E336/SUM(資本サービス!E336,労働コスト!E336))</f>
        <v>0.35402295791070071</v>
      </c>
      <c r="F336" s="2">
        <f>IF(logVir!F336="","",労働コスト!F336/SUM(資本サービス!F336,労働コスト!F336))</f>
        <v>0.35889151869317881</v>
      </c>
      <c r="G336" s="2">
        <f>IF(logVir!G336="","",労働コスト!G336/SUM(資本サービス!G336,労働コスト!G336))</f>
        <v>0.41430108521611514</v>
      </c>
      <c r="I336" s="3">
        <v>11</v>
      </c>
      <c r="J336" s="3">
        <v>23</v>
      </c>
      <c r="K336" s="2" cm="1">
        <f t="array" ref="K336">IF(C336="","",0.5*(C336+SUMPRODUCT(($B$1461:$B$1491=$J336)*1,C$1461:C$1491)))</f>
        <v>0.23714271203962178</v>
      </c>
      <c r="L336" s="2" cm="1">
        <f t="array" ref="L336">IF(D336="","",0.5*(D336+SUMPRODUCT(($B$1461:$B$1491=$J336)*1,D$1461:D$1491)))</f>
        <v>0.29174615570354667</v>
      </c>
      <c r="M336" s="2" cm="1">
        <f t="array" ref="M336">IF(E336="","",0.5*(E336+SUMPRODUCT(($B$1461:$B$1491=$J336)*1,E$1461:E$1491)))</f>
        <v>0.35061529131660751</v>
      </c>
      <c r="N336" s="2" cm="1">
        <f t="array" ref="N336">IF(F336="","",0.5*(F336+SUMPRODUCT(($B$1461:$B$1491=$J336)*1,F$1461:F$1491)))</f>
        <v>0.3671145289897213</v>
      </c>
      <c r="O336" s="2" cm="1">
        <f t="array" ref="O336">IF(G336="","",0.5*(G336+SUMPRODUCT(($B$1461:$B$1491=$J336)*1,G$1461:G$1491)))</f>
        <v>0.40608607541556752</v>
      </c>
    </row>
    <row r="337" spans="1:15" x14ac:dyDescent="0.55000000000000004">
      <c r="A337" s="3">
        <v>11</v>
      </c>
      <c r="B337" s="3">
        <v>24</v>
      </c>
      <c r="C337" s="2">
        <f>IF(logVir!C337="","",労働コスト!C337/SUM(資本サービス!C337,労働コスト!C337))</f>
        <v>0.72995287058250768</v>
      </c>
      <c r="D337" s="2">
        <f>IF(logVir!D337="","",労働コスト!D337/SUM(資本サービス!D337,労働コスト!D337))</f>
        <v>0.77201233392295043</v>
      </c>
      <c r="E337" s="2">
        <f>IF(logVir!E337="","",労働コスト!E337/SUM(資本サービス!E337,労働コスト!E337))</f>
        <v>0.85226127948900654</v>
      </c>
      <c r="F337" s="2">
        <f>IF(logVir!F337="","",労働コスト!F337/SUM(資本サービス!F337,労働コスト!F337))</f>
        <v>0.85058953252503677</v>
      </c>
      <c r="G337" s="2">
        <f>IF(logVir!G337="","",労働コスト!G337/SUM(資本サービス!G337,労働コスト!G337))</f>
        <v>0.87623588544772291</v>
      </c>
      <c r="I337" s="3">
        <v>11</v>
      </c>
      <c r="J337" s="3">
        <v>24</v>
      </c>
      <c r="K337" s="2" cm="1">
        <f t="array" ref="K337">IF(C337="","",0.5*(C337+SUMPRODUCT(($B$1461:$B$1491=$J337)*1,C$1461:C$1491)))</f>
        <v>0.72088622349734033</v>
      </c>
      <c r="L337" s="2" cm="1">
        <f t="array" ref="L337">IF(D337="","",0.5*(D337+SUMPRODUCT(($B$1461:$B$1491=$J337)*1,D$1461:D$1491)))</f>
        <v>0.75452804742078861</v>
      </c>
      <c r="M337" s="2" cm="1">
        <f t="array" ref="M337">IF(E337="","",0.5*(E337+SUMPRODUCT(($B$1461:$B$1491=$J337)*1,E$1461:E$1491)))</f>
        <v>0.80175727957790199</v>
      </c>
      <c r="N337" s="2" cm="1">
        <f t="array" ref="N337">IF(F337="","",0.5*(F337+SUMPRODUCT(($B$1461:$B$1491=$J337)*1,F$1461:F$1491)))</f>
        <v>0.80953625883772218</v>
      </c>
      <c r="O337" s="2" cm="1">
        <f t="array" ref="O337">IF(G337="","",0.5*(G337+SUMPRODUCT(($B$1461:$B$1491=$J337)*1,G$1461:G$1491)))</f>
        <v>0.82813882695105634</v>
      </c>
    </row>
    <row r="338" spans="1:15" x14ac:dyDescent="0.55000000000000004">
      <c r="A338" s="3">
        <v>11</v>
      </c>
      <c r="B338" s="3">
        <v>25</v>
      </c>
      <c r="C338" s="2">
        <f>IF(logVir!C338="","",労働コスト!C338/SUM(資本サービス!C338,労働コスト!C338))</f>
        <v>0.78948869463817561</v>
      </c>
      <c r="D338" s="2">
        <f>IF(logVir!D338="","",労働コスト!D338/SUM(資本サービス!D338,労働コスト!D338))</f>
        <v>0.78679470680245644</v>
      </c>
      <c r="E338" s="2">
        <f>IF(logVir!E338="","",労働コスト!E338/SUM(資本サービス!E338,労働コスト!E338))</f>
        <v>0.77212905317175784</v>
      </c>
      <c r="F338" s="2">
        <f>IF(logVir!F338="","",労働コスト!F338/SUM(資本サービス!F338,労働コスト!F338))</f>
        <v>0.77909435035172292</v>
      </c>
      <c r="G338" s="2">
        <f>IF(logVir!G338="","",労働コスト!G338/SUM(資本サービス!G338,労働コスト!G338))</f>
        <v>0.77654220657289985</v>
      </c>
      <c r="I338" s="3">
        <v>11</v>
      </c>
      <c r="J338" s="3">
        <v>25</v>
      </c>
      <c r="K338" s="2" cm="1">
        <f t="array" ref="K338">IF(C338="","",0.5*(C338+SUMPRODUCT(($B$1461:$B$1491=$J338)*1,C$1461:C$1491)))</f>
        <v>0.79547986870507859</v>
      </c>
      <c r="L338" s="2" cm="1">
        <f t="array" ref="L338">IF(D338="","",0.5*(D338+SUMPRODUCT(($B$1461:$B$1491=$J338)*1,D$1461:D$1491)))</f>
        <v>0.79486999846882544</v>
      </c>
      <c r="M338" s="2" cm="1">
        <f t="array" ref="M338">IF(E338="","",0.5*(E338+SUMPRODUCT(($B$1461:$B$1491=$J338)*1,E$1461:E$1491)))</f>
        <v>0.78715442412916614</v>
      </c>
      <c r="N338" s="2" cm="1">
        <f t="array" ref="N338">IF(F338="","",0.5*(F338+SUMPRODUCT(($B$1461:$B$1491=$J338)*1,F$1461:F$1491)))</f>
        <v>0.79003806910702579</v>
      </c>
      <c r="O338" s="2" cm="1">
        <f t="array" ref="O338">IF(G338="","",0.5*(G338+SUMPRODUCT(($B$1461:$B$1491=$J338)*1,G$1461:G$1491)))</f>
        <v>0.78943736727978531</v>
      </c>
    </row>
    <row r="339" spans="1:15" x14ac:dyDescent="0.55000000000000004">
      <c r="A339" s="3">
        <v>11</v>
      </c>
      <c r="B339" s="3">
        <v>26</v>
      </c>
      <c r="C339" s="2">
        <f>IF(logVir!C339="","",労働コスト!C339/SUM(資本サービス!C339,労働コスト!C339))</f>
        <v>0.47811709615314674</v>
      </c>
      <c r="D339" s="2">
        <f>IF(logVir!D339="","",労働コスト!D339/SUM(資本サービス!D339,労働コスト!D339))</f>
        <v>0.52047623955620848</v>
      </c>
      <c r="E339" s="2">
        <f>IF(logVir!E339="","",労働コスト!E339/SUM(資本サービス!E339,労働コスト!E339))</f>
        <v>0.47509217308215201</v>
      </c>
      <c r="F339" s="2">
        <f>IF(logVir!F339="","",労働コスト!F339/SUM(資本サービス!F339,労働コスト!F339))</f>
        <v>0.50727157782323573</v>
      </c>
      <c r="G339" s="2">
        <f>IF(logVir!G339="","",労働コスト!G339/SUM(資本サービス!G339,労働コスト!G339))</f>
        <v>0.45128912110000685</v>
      </c>
      <c r="I339" s="3">
        <v>11</v>
      </c>
      <c r="J339" s="3">
        <v>26</v>
      </c>
      <c r="K339" s="2" cm="1">
        <f t="array" ref="K339">IF(C339="","",0.5*(C339+SUMPRODUCT(($B$1461:$B$1491=$J339)*1,C$1461:C$1491)))</f>
        <v>0.39349626583023573</v>
      </c>
      <c r="L339" s="2" cm="1">
        <f t="array" ref="L339">IF(D339="","",0.5*(D339+SUMPRODUCT(($B$1461:$B$1491=$J339)*1,D$1461:D$1491)))</f>
        <v>0.44806484111557787</v>
      </c>
      <c r="M339" s="2" cm="1">
        <f t="array" ref="M339">IF(E339="","",0.5*(E339+SUMPRODUCT(($B$1461:$B$1491=$J339)*1,E$1461:E$1491)))</f>
        <v>0.460610535933136</v>
      </c>
      <c r="N339" s="2" cm="1">
        <f t="array" ref="N339">IF(F339="","",0.5*(F339+SUMPRODUCT(($B$1461:$B$1491=$J339)*1,F$1461:F$1491)))</f>
        <v>0.46428920363562332</v>
      </c>
      <c r="O339" s="2" cm="1">
        <f t="array" ref="O339">IF(G339="","",0.5*(G339+SUMPRODUCT(($B$1461:$B$1491=$J339)*1,G$1461:G$1491)))</f>
        <v>0.43782750067987786</v>
      </c>
    </row>
    <row r="340" spans="1:15" x14ac:dyDescent="0.55000000000000004">
      <c r="A340" s="3">
        <v>11</v>
      </c>
      <c r="B340" s="3">
        <v>27</v>
      </c>
      <c r="C340" s="2">
        <f>IF(logVir!C340="","",労働コスト!C340/SUM(資本サービス!C340,労働コスト!C340))</f>
        <v>0.84078288946138036</v>
      </c>
      <c r="D340" s="2">
        <f>IF(logVir!D340="","",労働コスト!D340/SUM(資本サービス!D340,労働コスト!D340))</f>
        <v>0.82885776583336535</v>
      </c>
      <c r="E340" s="2">
        <f>IF(logVir!E340="","",労働コスト!E340/SUM(資本サービス!E340,労働コスト!E340))</f>
        <v>0.83737303089683179</v>
      </c>
      <c r="F340" s="2">
        <f>IF(logVir!F340="","",労働コスト!F340/SUM(資本サービス!F340,労働コスト!F340))</f>
        <v>0.84333143316730264</v>
      </c>
      <c r="G340" s="2">
        <f>IF(logVir!G340="","",労働コスト!G340/SUM(資本サービス!G340,労働コスト!G340))</f>
        <v>0.86436903067202098</v>
      </c>
      <c r="I340" s="3">
        <v>11</v>
      </c>
      <c r="J340" s="3">
        <v>27</v>
      </c>
      <c r="K340" s="2" cm="1">
        <f t="array" ref="K340">IF(C340="","",0.5*(C340+SUMPRODUCT(($B$1461:$B$1491=$J340)*1,C$1461:C$1491)))</f>
        <v>0.81484649968981959</v>
      </c>
      <c r="L340" s="2" cm="1">
        <f t="array" ref="L340">IF(D340="","",0.5*(D340+SUMPRODUCT(($B$1461:$B$1491=$J340)*1,D$1461:D$1491)))</f>
        <v>0.81164029940377058</v>
      </c>
      <c r="M340" s="2" cm="1">
        <f t="array" ref="M340">IF(E340="","",0.5*(E340+SUMPRODUCT(($B$1461:$B$1491=$J340)*1,E$1461:E$1491)))</f>
        <v>0.81692421957336314</v>
      </c>
      <c r="N340" s="2" cm="1">
        <f t="array" ref="N340">IF(F340="","",0.5*(F340+SUMPRODUCT(($B$1461:$B$1491=$J340)*1,F$1461:F$1491)))</f>
        <v>0.8217007446134903</v>
      </c>
      <c r="O340" s="2" cm="1">
        <f t="array" ref="O340">IF(G340="","",0.5*(G340+SUMPRODUCT(($B$1461:$B$1491=$J340)*1,G$1461:G$1491)))</f>
        <v>0.83874992247512714</v>
      </c>
    </row>
    <row r="341" spans="1:15" x14ac:dyDescent="0.55000000000000004">
      <c r="A341" s="3">
        <v>11</v>
      </c>
      <c r="B341" s="3">
        <v>28</v>
      </c>
      <c r="C341" s="2">
        <f>IF(logVir!C341="","",労働コスト!C341/SUM(資本サービス!C341,労働コスト!C341))</f>
        <v>0.56205700027158145</v>
      </c>
      <c r="D341" s="2">
        <f>IF(logVir!D341="","",労働コスト!D341/SUM(資本サービス!D341,労働コスト!D341))</f>
        <v>0.61296516951552527</v>
      </c>
      <c r="E341" s="2">
        <f>IF(logVir!E341="","",労働コスト!E341/SUM(資本サービス!E341,労働コスト!E341))</f>
        <v>0.6638980717265931</v>
      </c>
      <c r="F341" s="2">
        <f>IF(logVir!F341="","",労働コスト!F341/SUM(資本サービス!F341,労働コスト!F341))</f>
        <v>0.65353356916173189</v>
      </c>
      <c r="G341" s="2">
        <f>IF(logVir!G341="","",労働コスト!G341/SUM(資本サービス!G341,労働コスト!G341))</f>
        <v>0.64629594976195681</v>
      </c>
      <c r="I341" s="3">
        <v>11</v>
      </c>
      <c r="J341" s="3">
        <v>28</v>
      </c>
      <c r="K341" s="2" cm="1">
        <f t="array" ref="K341">IF(C341="","",0.5*(C341+SUMPRODUCT(($B$1461:$B$1491=$J341)*1,C$1461:C$1491)))</f>
        <v>0.57991841334090921</v>
      </c>
      <c r="L341" s="2" cm="1">
        <f t="array" ref="L341">IF(D341="","",0.5*(D341+SUMPRODUCT(($B$1461:$B$1491=$J341)*1,D$1461:D$1491)))</f>
        <v>0.62817522752288868</v>
      </c>
      <c r="M341" s="2" cm="1">
        <f t="array" ref="M341">IF(E341="","",0.5*(E341+SUMPRODUCT(($B$1461:$B$1491=$J341)*1,E$1461:E$1491)))</f>
        <v>0.66892744655422964</v>
      </c>
      <c r="N341" s="2" cm="1">
        <f t="array" ref="N341">IF(F341="","",0.5*(F341+SUMPRODUCT(($B$1461:$B$1491=$J341)*1,F$1461:F$1491)))</f>
        <v>0.66038766642527835</v>
      </c>
      <c r="O341" s="2" cm="1">
        <f t="array" ref="O341">IF(G341="","",0.5*(G341+SUMPRODUCT(($B$1461:$B$1491=$J341)*1,G$1461:G$1491)))</f>
        <v>0.65065413697381924</v>
      </c>
    </row>
    <row r="342" spans="1:15" x14ac:dyDescent="0.55000000000000004">
      <c r="A342" s="3">
        <v>11</v>
      </c>
      <c r="B342" s="3">
        <v>29</v>
      </c>
      <c r="C342" s="2">
        <f>IF(logVir!C342="","",労働コスト!C342/SUM(資本サービス!C342,労働コスト!C342))</f>
        <v>0.82943734006108272</v>
      </c>
      <c r="D342" s="2">
        <f>IF(logVir!D342="","",労働コスト!D342/SUM(資本サービス!D342,労働コスト!D342))</f>
        <v>0.8124388029845957</v>
      </c>
      <c r="E342" s="2">
        <f>IF(logVir!E342="","",労働コスト!E342/SUM(資本サービス!E342,労働コスト!E342))</f>
        <v>0.87168832291069898</v>
      </c>
      <c r="F342" s="2">
        <f>IF(logVir!F342="","",労働コスト!F342/SUM(資本サービス!F342,労働コスト!F342))</f>
        <v>0.86916714388411787</v>
      </c>
      <c r="G342" s="2">
        <f>IF(logVir!G342="","",労働コスト!G342/SUM(資本サービス!G342,労働コスト!G342))</f>
        <v>0.88398091780222443</v>
      </c>
      <c r="I342" s="3">
        <v>11</v>
      </c>
      <c r="J342" s="3">
        <v>29</v>
      </c>
      <c r="K342" s="2" cm="1">
        <f t="array" ref="K342">IF(C342="","",0.5*(C342+SUMPRODUCT(($B$1461:$B$1491=$J342)*1,C$1461:C$1491)))</f>
        <v>0.81894621696404446</v>
      </c>
      <c r="L342" s="2" cm="1">
        <f t="array" ref="L342">IF(D342="","",0.5*(D342+SUMPRODUCT(($B$1461:$B$1491=$J342)*1,D$1461:D$1491)))</f>
        <v>0.80934024589705178</v>
      </c>
      <c r="M342" s="2" cm="1">
        <f t="array" ref="M342">IF(E342="","",0.5*(E342+SUMPRODUCT(($B$1461:$B$1491=$J342)*1,E$1461:E$1491)))</f>
        <v>0.85615852316465346</v>
      </c>
      <c r="N342" s="2" cm="1">
        <f t="array" ref="N342">IF(F342="","",0.5*(F342+SUMPRODUCT(($B$1461:$B$1491=$J342)*1,F$1461:F$1491)))</f>
        <v>0.84679183678869607</v>
      </c>
      <c r="O342" s="2" cm="1">
        <f t="array" ref="O342">IF(G342="","",0.5*(G342+SUMPRODUCT(($B$1461:$B$1491=$J342)*1,G$1461:G$1491)))</f>
        <v>0.8600900591842483</v>
      </c>
    </row>
    <row r="343" spans="1:15" x14ac:dyDescent="0.55000000000000004">
      <c r="A343" s="3">
        <v>11</v>
      </c>
      <c r="B343" s="3">
        <v>30</v>
      </c>
      <c r="C343" s="2">
        <f>IF(logVir!C343="","",労働コスト!C343/SUM(資本サービス!C343,労働コスト!C343))</f>
        <v>0.88383746013576403</v>
      </c>
      <c r="D343" s="2">
        <f>IF(logVir!D343="","",労働コスト!D343/SUM(資本サービス!D343,労働コスト!D343))</f>
        <v>0.90965422740113189</v>
      </c>
      <c r="E343" s="2">
        <f>IF(logVir!E343="","",労働コスト!E343/SUM(資本サービス!E343,労働コスト!E343))</f>
        <v>0.92750983470206738</v>
      </c>
      <c r="F343" s="2">
        <f>IF(logVir!F343="","",労働コスト!F343/SUM(資本サービス!F343,労働コスト!F343))</f>
        <v>0.93472968731080797</v>
      </c>
      <c r="G343" s="2">
        <f>IF(logVir!G343="","",労働コスト!G343/SUM(資本サービス!G343,労働コスト!G343))</f>
        <v>0.95275890119267737</v>
      </c>
      <c r="I343" s="3">
        <v>11</v>
      </c>
      <c r="J343" s="3">
        <v>30</v>
      </c>
      <c r="K343" s="2" cm="1">
        <f t="array" ref="K343">IF(C343="","",0.5*(C343+SUMPRODUCT(($B$1461:$B$1491=$J343)*1,C$1461:C$1491)))</f>
        <v>0.87471387142518431</v>
      </c>
      <c r="L343" s="2" cm="1">
        <f t="array" ref="L343">IF(D343="","",0.5*(D343+SUMPRODUCT(($B$1461:$B$1491=$J343)*1,D$1461:D$1491)))</f>
        <v>0.89818660278011875</v>
      </c>
      <c r="M343" s="2" cm="1">
        <f t="array" ref="M343">IF(E343="","",0.5*(E343+SUMPRODUCT(($B$1461:$B$1491=$J343)*1,E$1461:E$1491)))</f>
        <v>0.91252723335702246</v>
      </c>
      <c r="N343" s="2" cm="1">
        <f t="array" ref="N343">IF(F343="","",0.5*(F343+SUMPRODUCT(($B$1461:$B$1491=$J343)*1,F$1461:F$1491)))</f>
        <v>0.91821911122788769</v>
      </c>
      <c r="O343" s="2" cm="1">
        <f t="array" ref="O343">IF(G343="","",0.5*(G343+SUMPRODUCT(($B$1461:$B$1491=$J343)*1,G$1461:G$1491)))</f>
        <v>0.93350607367728533</v>
      </c>
    </row>
    <row r="344" spans="1:15" x14ac:dyDescent="0.55000000000000004">
      <c r="A344" s="3">
        <v>11</v>
      </c>
      <c r="B344" s="3">
        <v>31</v>
      </c>
      <c r="C344" s="2">
        <f>IF(logVir!C344="","",労働コスト!C344/SUM(資本サービス!C344,労働コスト!C344))</f>
        <v>0.7578845320562696</v>
      </c>
      <c r="D344" s="2">
        <f>IF(logVir!D344="","",労働コスト!D344/SUM(資本サービス!D344,労働コスト!D344))</f>
        <v>0.73688072995324694</v>
      </c>
      <c r="E344" s="2">
        <f>IF(logVir!E344="","",労働コスト!E344/SUM(資本サービス!E344,労働コスト!E344))</f>
        <v>0.78537517670758761</v>
      </c>
      <c r="F344" s="2">
        <f>IF(logVir!F344="","",労働コスト!F344/SUM(資本サービス!F344,労働コスト!F344))</f>
        <v>0.79556670715440914</v>
      </c>
      <c r="G344" s="2">
        <f>IF(logVir!G344="","",労働コスト!G344/SUM(資本サービス!G344,労働コスト!G344))</f>
        <v>0.79319624591661042</v>
      </c>
      <c r="I344" s="3">
        <v>11</v>
      </c>
      <c r="J344" s="3">
        <v>31</v>
      </c>
      <c r="K344" s="2" cm="1">
        <f t="array" ref="K344">IF(C344="","",0.5*(C344+SUMPRODUCT(($B$1461:$B$1491=$J344)*1,C$1461:C$1491)))</f>
        <v>0.76345511734525329</v>
      </c>
      <c r="L344" s="2" cm="1">
        <f t="array" ref="L344">IF(D344="","",0.5*(D344+SUMPRODUCT(($B$1461:$B$1491=$J344)*1,D$1461:D$1491)))</f>
        <v>0.74626843326848602</v>
      </c>
      <c r="M344" s="2" cm="1">
        <f t="array" ref="M344">IF(E344="","",0.5*(E344+SUMPRODUCT(($B$1461:$B$1491=$J344)*1,E$1461:E$1491)))</f>
        <v>0.78532481454181213</v>
      </c>
      <c r="N344" s="2" cm="1">
        <f t="array" ref="N344">IF(F344="","",0.5*(F344+SUMPRODUCT(($B$1461:$B$1491=$J344)*1,F$1461:F$1491)))</f>
        <v>0.794680242204169</v>
      </c>
      <c r="O344" s="2" cm="1">
        <f t="array" ref="O344">IF(G344="","",0.5*(G344+SUMPRODUCT(($B$1461:$B$1491=$J344)*1,G$1461:G$1491)))</f>
        <v>0.79637978078870653</v>
      </c>
    </row>
    <row r="345" spans="1:15" x14ac:dyDescent="0.55000000000000004">
      <c r="A345" s="3">
        <v>12</v>
      </c>
      <c r="B345" s="3">
        <v>1</v>
      </c>
      <c r="C345" s="2">
        <f>IF(logVir!C345="","",労働コスト!C345/SUM(資本サービス!C345,労働コスト!C345))</f>
        <v>0.58142056357920857</v>
      </c>
      <c r="D345" s="2">
        <f>IF(logVir!D345="","",労働コスト!D345/SUM(資本サービス!D345,労働コスト!D345))</f>
        <v>0.66857653876299705</v>
      </c>
      <c r="E345" s="2">
        <f>IF(logVir!E345="","",労働コスト!E345/SUM(資本サービス!E345,労働コスト!E345))</f>
        <v>0.67443193114731792</v>
      </c>
      <c r="F345" s="2">
        <f>IF(logVir!F345="","",労働コスト!F345/SUM(資本サービス!F345,労働コスト!F345))</f>
        <v>0.68233020839081926</v>
      </c>
      <c r="G345" s="2">
        <f>IF(logVir!G345="","",労働コスト!G345/SUM(資本サービス!G345,労働コスト!G345))</f>
        <v>0.71969434452821546</v>
      </c>
      <c r="I345" s="3">
        <v>12</v>
      </c>
      <c r="J345" s="3">
        <v>1</v>
      </c>
      <c r="K345" s="2" cm="1">
        <f t="array" ref="K345">IF(C345="","",0.5*(C345+SUMPRODUCT(($B$1461:$B$1491=$J345)*1,C$1461:C$1491)))</f>
        <v>0.55277865680890348</v>
      </c>
      <c r="L345" s="2" cm="1">
        <f t="array" ref="L345">IF(D345="","",0.5*(D345+SUMPRODUCT(($B$1461:$B$1491=$J345)*1,D$1461:D$1491)))</f>
        <v>0.65887005700834034</v>
      </c>
      <c r="M345" s="2" cm="1">
        <f t="array" ref="M345">IF(E345="","",0.5*(E345+SUMPRODUCT(($B$1461:$B$1491=$J345)*1,E$1461:E$1491)))</f>
        <v>0.66810035849305649</v>
      </c>
      <c r="N345" s="2" cm="1">
        <f t="array" ref="N345">IF(F345="","",0.5*(F345+SUMPRODUCT(($B$1461:$B$1491=$J345)*1,F$1461:F$1491)))</f>
        <v>0.66998585683471157</v>
      </c>
      <c r="O345" s="2" cm="1">
        <f t="array" ref="O345">IF(G345="","",0.5*(G345+SUMPRODUCT(($B$1461:$B$1491=$J345)*1,G$1461:G$1491)))</f>
        <v>0.70012947802046865</v>
      </c>
    </row>
    <row r="346" spans="1:15" x14ac:dyDescent="0.55000000000000004">
      <c r="A346" s="3">
        <v>12</v>
      </c>
      <c r="B346" s="3">
        <v>2</v>
      </c>
      <c r="C346" s="2">
        <f>IF(logVir!C346="","",労働コスト!C346/SUM(資本サービス!C346,労働コスト!C346))</f>
        <v>0.58395934132119443</v>
      </c>
      <c r="D346" s="2">
        <f>IF(logVir!D346="","",労働コスト!D346/SUM(資本サービス!D346,労働コスト!D346))</f>
        <v>0.60172149258906737</v>
      </c>
      <c r="E346" s="2">
        <f>IF(logVir!E346="","",労働コスト!E346/SUM(資本サービス!E346,労働コスト!E346))</f>
        <v>0.5968387867027638</v>
      </c>
      <c r="F346" s="2">
        <f>IF(logVir!F346="","",労働コスト!F346/SUM(資本サービス!F346,労働コスト!F346))</f>
        <v>0.61034280248718042</v>
      </c>
      <c r="G346" s="2">
        <f>IF(logVir!G346="","",労働コスト!G346/SUM(資本サービス!G346,労働コスト!G346))</f>
        <v>0.66961362384348166</v>
      </c>
      <c r="I346" s="3">
        <v>12</v>
      </c>
      <c r="J346" s="3">
        <v>2</v>
      </c>
      <c r="K346" s="2" cm="1">
        <f t="array" ref="K346">IF(C346="","",0.5*(C346+SUMPRODUCT(($B$1461:$B$1491=$J346)*1,C$1461:C$1491)))</f>
        <v>0.55425643697832605</v>
      </c>
      <c r="L346" s="2" cm="1">
        <f t="array" ref="L346">IF(D346="","",0.5*(D346+SUMPRODUCT(($B$1461:$B$1491=$J346)*1,D$1461:D$1491)))</f>
        <v>0.59716976292965018</v>
      </c>
      <c r="M346" s="2" cm="1">
        <f t="array" ref="M346">IF(E346="","",0.5*(E346+SUMPRODUCT(($B$1461:$B$1491=$J346)*1,E$1461:E$1491)))</f>
        <v>0.55756709083987754</v>
      </c>
      <c r="N346" s="2" cm="1">
        <f t="array" ref="N346">IF(F346="","",0.5*(F346+SUMPRODUCT(($B$1461:$B$1491=$J346)*1,F$1461:F$1491)))</f>
        <v>0.56316511382379841</v>
      </c>
      <c r="O346" s="2" cm="1">
        <f t="array" ref="O346">IF(G346="","",0.5*(G346+SUMPRODUCT(($B$1461:$B$1491=$J346)*1,G$1461:G$1491)))</f>
        <v>0.63135428418286077</v>
      </c>
    </row>
    <row r="347" spans="1:15" x14ac:dyDescent="0.55000000000000004">
      <c r="A347" s="3">
        <v>12</v>
      </c>
      <c r="B347" s="3">
        <v>3</v>
      </c>
      <c r="C347" s="2">
        <f>IF(logVir!C347="","",労働コスト!C347/SUM(資本サービス!C347,労働コスト!C347))</f>
        <v>0.68879399557478871</v>
      </c>
      <c r="D347" s="2">
        <f>IF(logVir!D347="","",労働コスト!D347/SUM(資本サービス!D347,労働コスト!D347))</f>
        <v>0.72484007148047658</v>
      </c>
      <c r="E347" s="2">
        <f>IF(logVir!E347="","",労働コスト!E347/SUM(資本サービス!E347,労働コスト!E347))</f>
        <v>0.73796049648505724</v>
      </c>
      <c r="F347" s="2">
        <f>IF(logVir!F347="","",労働コスト!F347/SUM(資本サービス!F347,労働コスト!F347))</f>
        <v>0.756193012494212</v>
      </c>
      <c r="G347" s="2">
        <f>IF(logVir!G347="","",労働コスト!G347/SUM(資本サービス!G347,労働コスト!G347))</f>
        <v>0.77432316741476948</v>
      </c>
      <c r="I347" s="3">
        <v>12</v>
      </c>
      <c r="J347" s="3">
        <v>3</v>
      </c>
      <c r="K347" s="2" cm="1">
        <f t="array" ref="K347">IF(C347="","",0.5*(C347+SUMPRODUCT(($B$1461:$B$1491=$J347)*1,C$1461:C$1491)))</f>
        <v>0.69308102168938968</v>
      </c>
      <c r="L347" s="2" cm="1">
        <f t="array" ref="L347">IF(D347="","",0.5*(D347+SUMPRODUCT(($B$1461:$B$1491=$J347)*1,D$1461:D$1491)))</f>
        <v>0.72863061145850438</v>
      </c>
      <c r="M347" s="2" cm="1">
        <f t="array" ref="M347">IF(E347="","",0.5*(E347+SUMPRODUCT(($B$1461:$B$1491=$J347)*1,E$1461:E$1491)))</f>
        <v>0.74326964468811774</v>
      </c>
      <c r="N347" s="2" cm="1">
        <f t="array" ref="N347">IF(F347="","",0.5*(F347+SUMPRODUCT(($B$1461:$B$1491=$J347)*1,F$1461:F$1491)))</f>
        <v>0.75152164003987698</v>
      </c>
      <c r="O347" s="2" cm="1">
        <f t="array" ref="O347">IF(G347="","",0.5*(G347+SUMPRODUCT(($B$1461:$B$1491=$J347)*1,G$1461:G$1491)))</f>
        <v>0.7770066006965497</v>
      </c>
    </row>
    <row r="348" spans="1:15" x14ac:dyDescent="0.55000000000000004">
      <c r="A348" s="3">
        <v>12</v>
      </c>
      <c r="B348" s="3">
        <v>4</v>
      </c>
      <c r="C348" s="2">
        <f>IF(logVir!C348="","",労働コスト!C348/SUM(資本サービス!C348,労働コスト!C348))</f>
        <v>0.73069799560882753</v>
      </c>
      <c r="D348" s="2">
        <f>IF(logVir!D348="","",労働コスト!D348/SUM(資本サービス!D348,労働コスト!D348))</f>
        <v>0.76901872097491253</v>
      </c>
      <c r="E348" s="2">
        <f>IF(logVir!E348="","",労働コスト!E348/SUM(資本サービス!E348,労働コスト!E348))</f>
        <v>0.79361371530549329</v>
      </c>
      <c r="F348" s="2">
        <f>IF(logVir!F348="","",労働コスト!F348/SUM(資本サービス!F348,労働コスト!F348))</f>
        <v>0.78994093563419454</v>
      </c>
      <c r="G348" s="2">
        <f>IF(logVir!G348="","",労働コスト!G348/SUM(資本サービス!G348,労働コスト!G348))</f>
        <v>0.79520905200448422</v>
      </c>
      <c r="I348" s="3">
        <v>12</v>
      </c>
      <c r="J348" s="3">
        <v>4</v>
      </c>
      <c r="K348" s="2" cm="1">
        <f t="array" ref="K348">IF(C348="","",0.5*(C348+SUMPRODUCT(($B$1461:$B$1491=$J348)*1,C$1461:C$1491)))</f>
        <v>0.7462698951973521</v>
      </c>
      <c r="L348" s="2" cm="1">
        <f t="array" ref="L348">IF(D348="","",0.5*(D348+SUMPRODUCT(($B$1461:$B$1491=$J348)*1,D$1461:D$1491)))</f>
        <v>0.75381257684449321</v>
      </c>
      <c r="M348" s="2" cm="1">
        <f t="array" ref="M348">IF(E348="","",0.5*(E348+SUMPRODUCT(($B$1461:$B$1491=$J348)*1,E$1461:E$1491)))</f>
        <v>0.77377954712411612</v>
      </c>
      <c r="N348" s="2" cm="1">
        <f t="array" ref="N348">IF(F348="","",0.5*(F348+SUMPRODUCT(($B$1461:$B$1491=$J348)*1,F$1461:F$1491)))</f>
        <v>0.76861003649485626</v>
      </c>
      <c r="O348" s="2" cm="1">
        <f t="array" ref="O348">IF(G348="","",0.5*(G348+SUMPRODUCT(($B$1461:$B$1491=$J348)*1,G$1461:G$1491)))</f>
        <v>0.78264225625685913</v>
      </c>
    </row>
    <row r="349" spans="1:15" x14ac:dyDescent="0.55000000000000004">
      <c r="A349" s="3">
        <v>12</v>
      </c>
      <c r="B349" s="3">
        <v>5</v>
      </c>
      <c r="C349" s="2">
        <f>IF(logVir!C349="","",労働コスト!C349/SUM(資本サービス!C349,労働コスト!C349))</f>
        <v>0.82839822590025447</v>
      </c>
      <c r="D349" s="2">
        <f>IF(logVir!D349="","",労働コスト!D349/SUM(資本サービス!D349,労働コスト!D349))</f>
        <v>0.83470289417209909</v>
      </c>
      <c r="E349" s="2">
        <f>IF(logVir!E349="","",労働コスト!E349/SUM(資本サービス!E349,労働コスト!E349))</f>
        <v>0.82802977121194365</v>
      </c>
      <c r="F349" s="2">
        <f>IF(logVir!F349="","",労働コスト!F349/SUM(資本サービス!F349,労働コスト!F349))</f>
        <v>0.81927984184004454</v>
      </c>
      <c r="G349" s="2">
        <f>IF(logVir!G349="","",労働コスト!G349/SUM(資本サービス!G349,労働コスト!G349))</f>
        <v>0.8289747067906692</v>
      </c>
      <c r="I349" s="3">
        <v>12</v>
      </c>
      <c r="J349" s="3">
        <v>5</v>
      </c>
      <c r="K349" s="2" cm="1">
        <f t="array" ref="K349">IF(C349="","",0.5*(C349+SUMPRODUCT(($B$1461:$B$1491=$J349)*1,C$1461:C$1491)))</f>
        <v>0.73667015198258967</v>
      </c>
      <c r="L349" s="2" cm="1">
        <f t="array" ref="L349">IF(D349="","",0.5*(D349+SUMPRODUCT(($B$1461:$B$1491=$J349)*1,D$1461:D$1491)))</f>
        <v>0.75669439656670279</v>
      </c>
      <c r="M349" s="2" cm="1">
        <f t="array" ref="M349">IF(E349="","",0.5*(E349+SUMPRODUCT(($B$1461:$B$1491=$J349)*1,E$1461:E$1491)))</f>
        <v>0.76614861290199887</v>
      </c>
      <c r="N349" s="2" cm="1">
        <f t="array" ref="N349">IF(F349="","",0.5*(F349+SUMPRODUCT(($B$1461:$B$1491=$J349)*1,F$1461:F$1491)))</f>
        <v>0.76527069545723214</v>
      </c>
      <c r="O349" s="2" cm="1">
        <f t="array" ref="O349">IF(G349="","",0.5*(G349+SUMPRODUCT(($B$1461:$B$1491=$J349)*1,G$1461:G$1491)))</f>
        <v>0.78151934769704168</v>
      </c>
    </row>
    <row r="350" spans="1:15" x14ac:dyDescent="0.55000000000000004">
      <c r="A350" s="3">
        <v>12</v>
      </c>
      <c r="B350" s="3">
        <v>6</v>
      </c>
      <c r="C350" s="2">
        <f>IF(logVir!C350="","",労働コスト!C350/SUM(資本サービス!C350,労働コスト!C350))</f>
        <v>0.28405522848341225</v>
      </c>
      <c r="D350" s="2">
        <f>IF(logVir!D350="","",労働コスト!D350/SUM(資本サービス!D350,労働コスト!D350))</f>
        <v>0.30832414740991515</v>
      </c>
      <c r="E350" s="2">
        <f>IF(logVir!E350="","",労働コスト!E350/SUM(資本サービス!E350,労働コスト!E350))</f>
        <v>0.32343995267928594</v>
      </c>
      <c r="F350" s="2">
        <f>IF(logVir!F350="","",労働コスト!F350/SUM(資本サービス!F350,労働コスト!F350))</f>
        <v>0.30434357052567163</v>
      </c>
      <c r="G350" s="2">
        <f>IF(logVir!G350="","",労働コスト!G350/SUM(資本サービス!G350,労働コスト!G350))</f>
        <v>0.30486064704326321</v>
      </c>
      <c r="I350" s="3">
        <v>12</v>
      </c>
      <c r="J350" s="3">
        <v>6</v>
      </c>
      <c r="K350" s="2" cm="1">
        <f t="array" ref="K350">IF(C350="","",0.5*(C350+SUMPRODUCT(($B$1461:$B$1491=$J350)*1,C$1461:C$1491)))</f>
        <v>0.33238248144774996</v>
      </c>
      <c r="L350" s="2" cm="1">
        <f t="array" ref="L350">IF(D350="","",0.5*(D350+SUMPRODUCT(($B$1461:$B$1491=$J350)*1,D$1461:D$1491)))</f>
        <v>0.36119428087785366</v>
      </c>
      <c r="M350" s="2" cm="1">
        <f t="array" ref="M350">IF(E350="","",0.5*(E350+SUMPRODUCT(($B$1461:$B$1491=$J350)*1,E$1461:E$1491)))</f>
        <v>0.36745964442152013</v>
      </c>
      <c r="N350" s="2" cm="1">
        <f t="array" ref="N350">IF(F350="","",0.5*(F350+SUMPRODUCT(($B$1461:$B$1491=$J350)*1,F$1461:F$1491)))</f>
        <v>0.35319779118510164</v>
      </c>
      <c r="O350" s="2" cm="1">
        <f t="array" ref="O350">IF(G350="","",0.5*(G350+SUMPRODUCT(($B$1461:$B$1491=$J350)*1,G$1461:G$1491)))</f>
        <v>0.37100620766034198</v>
      </c>
    </row>
    <row r="351" spans="1:15" x14ac:dyDescent="0.55000000000000004">
      <c r="A351" s="3">
        <v>12</v>
      </c>
      <c r="B351" s="3">
        <v>7</v>
      </c>
      <c r="C351" s="2">
        <f>IF(logVir!C351="","",労働コスト!C351/SUM(資本サービス!C351,労働コスト!C351))</f>
        <v>0.65962976613818314</v>
      </c>
      <c r="D351" s="2">
        <f>IF(logVir!D351="","",労働コスト!D351/SUM(資本サービス!D351,労働コスト!D351))</f>
        <v>0.68367128638441033</v>
      </c>
      <c r="E351" s="2">
        <f>IF(logVir!E351="","",労働コスト!E351/SUM(資本サービス!E351,労働コスト!E351))</f>
        <v>0.72459727803095753</v>
      </c>
      <c r="F351" s="2">
        <f>IF(logVir!F351="","",労働コスト!F351/SUM(資本サービス!F351,労働コスト!F351))</f>
        <v>0.73427822141136923</v>
      </c>
      <c r="G351" s="2">
        <f>IF(logVir!G351="","",労働コスト!G351/SUM(資本サービス!G351,労働コスト!G351))</f>
        <v>0.74575698596035755</v>
      </c>
      <c r="I351" s="3">
        <v>12</v>
      </c>
      <c r="J351" s="3">
        <v>7</v>
      </c>
      <c r="K351" s="2" cm="1">
        <f t="array" ref="K351">IF(C351="","",0.5*(C351+SUMPRODUCT(($B$1461:$B$1491=$J351)*1,C$1461:C$1491)))</f>
        <v>0.63974170072494896</v>
      </c>
      <c r="L351" s="2" cm="1">
        <f t="array" ref="L351">IF(D351="","",0.5*(D351+SUMPRODUCT(($B$1461:$B$1491=$J351)*1,D$1461:D$1491)))</f>
        <v>0.67324821557321557</v>
      </c>
      <c r="M351" s="2" cm="1">
        <f t="array" ref="M351">IF(E351="","",0.5*(E351+SUMPRODUCT(($B$1461:$B$1491=$J351)*1,E$1461:E$1491)))</f>
        <v>0.70074000004306214</v>
      </c>
      <c r="N351" s="2" cm="1">
        <f t="array" ref="N351">IF(F351="","",0.5*(F351+SUMPRODUCT(($B$1461:$B$1491=$J351)*1,F$1461:F$1491)))</f>
        <v>0.70571837377588698</v>
      </c>
      <c r="O351" s="2" cm="1">
        <f t="array" ref="O351">IF(G351="","",0.5*(G351+SUMPRODUCT(($B$1461:$B$1491=$J351)*1,G$1461:G$1491)))</f>
        <v>0.72452093999350853</v>
      </c>
    </row>
    <row r="352" spans="1:15" x14ac:dyDescent="0.55000000000000004">
      <c r="A352" s="3">
        <v>12</v>
      </c>
      <c r="B352" s="3">
        <v>8</v>
      </c>
      <c r="C352" s="2">
        <f>IF(logVir!C352="","",労働コスト!C352/SUM(資本サービス!C352,労働コスト!C352))</f>
        <v>0.44889008483890647</v>
      </c>
      <c r="D352" s="2">
        <f>IF(logVir!D352="","",労働コスト!D352/SUM(資本サービス!D352,労働コスト!D352))</f>
        <v>0.47935481674103353</v>
      </c>
      <c r="E352" s="2">
        <f>IF(logVir!E352="","",労働コスト!E352/SUM(資本サービス!E352,労働コスト!E352))</f>
        <v>0.50585059822181178</v>
      </c>
      <c r="F352" s="2">
        <f>IF(logVir!F352="","",労働コスト!F352/SUM(資本サービス!F352,労働コスト!F352))</f>
        <v>0.48948180341013359</v>
      </c>
      <c r="G352" s="2">
        <f>IF(logVir!G352="","",労働コスト!G352/SUM(資本サービス!G352,労働コスト!G352))</f>
        <v>0.48283657576420685</v>
      </c>
      <c r="I352" s="3">
        <v>12</v>
      </c>
      <c r="J352" s="3">
        <v>8</v>
      </c>
      <c r="K352" s="2" cm="1">
        <f t="array" ref="K352">IF(C352="","",0.5*(C352+SUMPRODUCT(($B$1461:$B$1491=$J352)*1,C$1461:C$1491)))</f>
        <v>0.49936007867317617</v>
      </c>
      <c r="L352" s="2" cm="1">
        <f t="array" ref="L352">IF(D352="","",0.5*(D352+SUMPRODUCT(($B$1461:$B$1491=$J352)*1,D$1461:D$1491)))</f>
        <v>0.53912731153071458</v>
      </c>
      <c r="M352" s="2" cm="1">
        <f t="array" ref="M352">IF(E352="","",0.5*(E352+SUMPRODUCT(($B$1461:$B$1491=$J352)*1,E$1461:E$1491)))</f>
        <v>0.55261741153837285</v>
      </c>
      <c r="N352" s="2" cm="1">
        <f t="array" ref="N352">IF(F352="","",0.5*(F352+SUMPRODUCT(($B$1461:$B$1491=$J352)*1,F$1461:F$1491)))</f>
        <v>0.53991244419078466</v>
      </c>
      <c r="O352" s="2" cm="1">
        <f t="array" ref="O352">IF(G352="","",0.5*(G352+SUMPRODUCT(($B$1461:$B$1491=$J352)*1,G$1461:G$1491)))</f>
        <v>0.55086356909266643</v>
      </c>
    </row>
    <row r="353" spans="1:15" x14ac:dyDescent="0.55000000000000004">
      <c r="A353" s="3">
        <v>12</v>
      </c>
      <c r="B353" s="3">
        <v>9</v>
      </c>
      <c r="C353" s="2">
        <f>IF(logVir!C353="","",労働コスト!C353/SUM(資本サービス!C353,労働コスト!C353))</f>
        <v>0.73329664596511501</v>
      </c>
      <c r="D353" s="2">
        <f>IF(logVir!D353="","",労働コスト!D353/SUM(資本サービス!D353,労働コスト!D353))</f>
        <v>0.75802849541130923</v>
      </c>
      <c r="E353" s="2">
        <f>IF(logVir!E353="","",労働コスト!E353/SUM(資本サービス!E353,労働コスト!E353))</f>
        <v>0.81543954233394667</v>
      </c>
      <c r="F353" s="2">
        <f>IF(logVir!F353="","",労働コスト!F353/SUM(資本サービス!F353,労働コスト!F353))</f>
        <v>0.82377870850230472</v>
      </c>
      <c r="G353" s="2">
        <f>IF(logVir!G353="","",労働コスト!G353/SUM(資本サービス!G353,労働コスト!G353))</f>
        <v>0.84254254030175135</v>
      </c>
      <c r="I353" s="3">
        <v>12</v>
      </c>
      <c r="J353" s="3">
        <v>9</v>
      </c>
      <c r="K353" s="2" cm="1">
        <f t="array" ref="K353">IF(C353="","",0.5*(C353+SUMPRODUCT(($B$1461:$B$1491=$J353)*1,C$1461:C$1491)))</f>
        <v>0.76465476252454689</v>
      </c>
      <c r="L353" s="2" cm="1">
        <f t="array" ref="L353">IF(D353="","",0.5*(D353+SUMPRODUCT(($B$1461:$B$1491=$J353)*1,D$1461:D$1491)))</f>
        <v>0.78257786620695979</v>
      </c>
      <c r="M353" s="2" cm="1">
        <f t="array" ref="M353">IF(E353="","",0.5*(E353+SUMPRODUCT(($B$1461:$B$1491=$J353)*1,E$1461:E$1491)))</f>
        <v>0.82429199614023785</v>
      </c>
      <c r="N353" s="2" cm="1">
        <f t="array" ref="N353">IF(F353="","",0.5*(F353+SUMPRODUCT(($B$1461:$B$1491=$J353)*1,F$1461:F$1491)))</f>
        <v>0.82982813095389929</v>
      </c>
      <c r="O353" s="2" cm="1">
        <f t="array" ref="O353">IF(G353="","",0.5*(G353+SUMPRODUCT(($B$1461:$B$1491=$J353)*1,G$1461:G$1491)))</f>
        <v>0.85008927279094504</v>
      </c>
    </row>
    <row r="354" spans="1:15" x14ac:dyDescent="0.55000000000000004">
      <c r="A354" s="3">
        <v>12</v>
      </c>
      <c r="B354" s="3">
        <v>10</v>
      </c>
      <c r="C354" s="2">
        <f>IF(logVir!C354="","",労働コスト!C354/SUM(資本サービス!C354,労働コスト!C354))</f>
        <v>0.60326579513516398</v>
      </c>
      <c r="D354" s="2">
        <f>IF(logVir!D354="","",労働コスト!D354/SUM(資本サービス!D354,労働コスト!D354))</f>
        <v>0.57665621975126058</v>
      </c>
      <c r="E354" s="2">
        <f>IF(logVir!E354="","",労働コスト!E354/SUM(資本サービス!E354,労働コスト!E354))</f>
        <v>0.67526044994792267</v>
      </c>
      <c r="F354" s="2">
        <f>IF(logVir!F354="","",労働コスト!F354/SUM(資本サービス!F354,労働コスト!F354))</f>
        <v>0.68166417930910361</v>
      </c>
      <c r="G354" s="2">
        <f>IF(logVir!G354="","",労働コスト!G354/SUM(資本サービス!G354,労働コスト!G354))</f>
        <v>0.70135148607729669</v>
      </c>
      <c r="I354" s="3">
        <v>12</v>
      </c>
      <c r="J354" s="3">
        <v>10</v>
      </c>
      <c r="K354" s="2" cm="1">
        <f t="array" ref="K354">IF(C354="","",0.5*(C354+SUMPRODUCT(($B$1461:$B$1491=$J354)*1,C$1461:C$1491)))</f>
        <v>0.61488732970742888</v>
      </c>
      <c r="L354" s="2" cm="1">
        <f t="array" ref="L354">IF(D354="","",0.5*(D354+SUMPRODUCT(($B$1461:$B$1491=$J354)*1,D$1461:D$1491)))</f>
        <v>0.60977687649020296</v>
      </c>
      <c r="M354" s="2" cm="1">
        <f t="array" ref="M354">IF(E354="","",0.5*(E354+SUMPRODUCT(($B$1461:$B$1491=$J354)*1,E$1461:E$1491)))</f>
        <v>0.67737152280139978</v>
      </c>
      <c r="N354" s="2" cm="1">
        <f t="array" ref="N354">IF(F354="","",0.5*(F354+SUMPRODUCT(($B$1461:$B$1491=$J354)*1,F$1461:F$1491)))</f>
        <v>0.68042026900759789</v>
      </c>
      <c r="O354" s="2" cm="1">
        <f t="array" ref="O354">IF(G354="","",0.5*(G354+SUMPRODUCT(($B$1461:$B$1491=$J354)*1,G$1461:G$1491)))</f>
        <v>0.7081994942321107</v>
      </c>
    </row>
    <row r="355" spans="1:15" x14ac:dyDescent="0.55000000000000004">
      <c r="A355" s="3">
        <v>12</v>
      </c>
      <c r="B355" s="3">
        <v>11</v>
      </c>
      <c r="C355" s="2">
        <f>IF(logVir!C355="","",労働コスト!C355/SUM(資本サービス!C355,労働コスト!C355))</f>
        <v>0.36013698772296693</v>
      </c>
      <c r="D355" s="2">
        <f>IF(logVir!D355="","",労働コスト!D355/SUM(資本サービス!D355,労働コスト!D355))</f>
        <v>0.33107755789627441</v>
      </c>
      <c r="E355" s="2">
        <f>IF(logVir!E355="","",労働コスト!E355/SUM(資本サービス!E355,労働コスト!E355))</f>
        <v>0.38736905367517516</v>
      </c>
      <c r="F355" s="2">
        <f>IF(logVir!F355="","",労働コスト!F355/SUM(資本サービス!F355,労働コスト!F355))</f>
        <v>0.40073558383035296</v>
      </c>
      <c r="G355" s="2">
        <f>IF(logVir!G355="","",労働コスト!G355/SUM(資本サービス!G355,労働コスト!G355))</f>
        <v>0.44678486715971466</v>
      </c>
      <c r="I355" s="3">
        <v>12</v>
      </c>
      <c r="J355" s="3">
        <v>11</v>
      </c>
      <c r="K355" s="2" cm="1">
        <f t="array" ref="K355">IF(C355="","",0.5*(C355+SUMPRODUCT(($B$1461:$B$1491=$J355)*1,C$1461:C$1491)))</f>
        <v>0.46248385910897472</v>
      </c>
      <c r="L355" s="2" cm="1">
        <f t="array" ref="L355">IF(D355="","",0.5*(D355+SUMPRODUCT(($B$1461:$B$1491=$J355)*1,D$1461:D$1491)))</f>
        <v>0.44953574932340923</v>
      </c>
      <c r="M355" s="2" cm="1">
        <f t="array" ref="M355">IF(E355="","",0.5*(E355+SUMPRODUCT(($B$1461:$B$1491=$J355)*1,E$1461:E$1491)))</f>
        <v>0.48391460072257086</v>
      </c>
      <c r="N355" s="2" cm="1">
        <f t="array" ref="N355">IF(F355="","",0.5*(F355+SUMPRODUCT(($B$1461:$B$1491=$J355)*1,F$1461:F$1491)))</f>
        <v>0.48670349350771336</v>
      </c>
      <c r="O355" s="2" cm="1">
        <f t="array" ref="O355">IF(G355="","",0.5*(G355+SUMPRODUCT(($B$1461:$B$1491=$J355)*1,G$1461:G$1491)))</f>
        <v>0.5203645959657146</v>
      </c>
    </row>
    <row r="356" spans="1:15" x14ac:dyDescent="0.55000000000000004">
      <c r="A356" s="3">
        <v>12</v>
      </c>
      <c r="B356" s="3">
        <v>12</v>
      </c>
      <c r="C356" s="2">
        <f>IF(logVir!C356="","",労働コスト!C356/SUM(資本サービス!C356,労働コスト!C356))</f>
        <v>0.4221337473381781</v>
      </c>
      <c r="D356" s="2">
        <f>IF(logVir!D356="","",労働コスト!D356/SUM(資本サービス!D356,労働コスト!D356))</f>
        <v>0.43917703031477118</v>
      </c>
      <c r="E356" s="2">
        <f>IF(logVir!E356="","",労働コスト!E356/SUM(資本サービス!E356,労働コスト!E356))</f>
        <v>0.52409957669586216</v>
      </c>
      <c r="F356" s="2">
        <f>IF(logVir!F356="","",労働コスト!F356/SUM(資本サービス!F356,労働コスト!F356))</f>
        <v>0.52662941832702093</v>
      </c>
      <c r="G356" s="2">
        <f>IF(logVir!G356="","",労働コスト!G356/SUM(資本サービス!G356,労働コスト!G356))</f>
        <v>0.55798979676749416</v>
      </c>
      <c r="I356" s="3">
        <v>12</v>
      </c>
      <c r="J356" s="3">
        <v>12</v>
      </c>
      <c r="K356" s="2" cm="1">
        <f t="array" ref="K356">IF(C356="","",0.5*(C356+SUMPRODUCT(($B$1461:$B$1491=$J356)*1,C$1461:C$1491)))</f>
        <v>0.45545943056384341</v>
      </c>
      <c r="L356" s="2" cm="1">
        <f t="array" ref="L356">IF(D356="","",0.5*(D356+SUMPRODUCT(($B$1461:$B$1491=$J356)*1,D$1461:D$1491)))</f>
        <v>0.47609442864009299</v>
      </c>
      <c r="M356" s="2" cm="1">
        <f t="array" ref="M356">IF(E356="","",0.5*(E356+SUMPRODUCT(($B$1461:$B$1491=$J356)*1,E$1461:E$1491)))</f>
        <v>0.51913912537489615</v>
      </c>
      <c r="N356" s="2" cm="1">
        <f t="array" ref="N356">IF(F356="","",0.5*(F356+SUMPRODUCT(($B$1461:$B$1491=$J356)*1,F$1461:F$1491)))</f>
        <v>0.52268945677077649</v>
      </c>
      <c r="O356" s="2" cm="1">
        <f t="array" ref="O356">IF(G356="","",0.5*(G356+SUMPRODUCT(($B$1461:$B$1491=$J356)*1,G$1461:G$1491)))</f>
        <v>0.55999374244551436</v>
      </c>
    </row>
    <row r="357" spans="1:15" x14ac:dyDescent="0.55000000000000004">
      <c r="A357" s="3">
        <v>12</v>
      </c>
      <c r="B357" s="3">
        <v>13</v>
      </c>
      <c r="C357" s="2">
        <f>IF(logVir!C357="","",労働コスト!C357/SUM(資本サービス!C357,労働コスト!C357))</f>
        <v>0.28195430816965961</v>
      </c>
      <c r="D357" s="2">
        <f>IF(logVir!D357="","",労働コスト!D357/SUM(資本サービス!D357,労働コスト!D357))</f>
        <v>0.2942493076834678</v>
      </c>
      <c r="E357" s="2">
        <f>IF(logVir!E357="","",労働コスト!E357/SUM(資本サービス!E357,労働コスト!E357))</f>
        <v>0.33990100081493357</v>
      </c>
      <c r="F357" s="2">
        <f>IF(logVir!F357="","",労働コスト!F357/SUM(資本サービス!F357,労働コスト!F357))</f>
        <v>0.31905314696236742</v>
      </c>
      <c r="G357" s="2">
        <f>IF(logVir!G357="","",労働コスト!G357/SUM(資本サービス!G357,労働コスト!G357))</f>
        <v>0.36481920008074548</v>
      </c>
      <c r="I357" s="3">
        <v>12</v>
      </c>
      <c r="J357" s="3">
        <v>13</v>
      </c>
      <c r="K357" s="2" cm="1">
        <f t="array" ref="K357">IF(C357="","",0.5*(C357+SUMPRODUCT(($B$1461:$B$1491=$J357)*1,C$1461:C$1491)))</f>
        <v>0.34175637574276374</v>
      </c>
      <c r="L357" s="2" cm="1">
        <f t="array" ref="L357">IF(D357="","",0.5*(D357+SUMPRODUCT(($B$1461:$B$1491=$J357)*1,D$1461:D$1491)))</f>
        <v>0.33299076310251591</v>
      </c>
      <c r="M357" s="2" cm="1">
        <f t="array" ref="M357">IF(E357="","",0.5*(E357+SUMPRODUCT(($B$1461:$B$1491=$J357)*1,E$1461:E$1491)))</f>
        <v>0.37550195307949108</v>
      </c>
      <c r="N357" s="2" cm="1">
        <f t="array" ref="N357">IF(F357="","",0.5*(F357+SUMPRODUCT(($B$1461:$B$1491=$J357)*1,F$1461:F$1491)))</f>
        <v>0.35768856211135236</v>
      </c>
      <c r="O357" s="2" cm="1">
        <f t="array" ref="O357">IF(G357="","",0.5*(G357+SUMPRODUCT(($B$1461:$B$1491=$J357)*1,G$1461:G$1491)))</f>
        <v>0.39829188101913671</v>
      </c>
    </row>
    <row r="358" spans="1:15" x14ac:dyDescent="0.55000000000000004">
      <c r="A358" s="3">
        <v>12</v>
      </c>
      <c r="B358" s="3">
        <v>14</v>
      </c>
      <c r="C358" s="2">
        <f>IF(logVir!C358="","",労働コスト!C358/SUM(資本サービス!C358,労働コスト!C358))</f>
        <v>0.6302621582511283</v>
      </c>
      <c r="D358" s="2">
        <f>IF(logVir!D358="","",労働コスト!D358/SUM(資本サービス!D358,労働コスト!D358))</f>
        <v>0.64256806470982208</v>
      </c>
      <c r="E358" s="2">
        <f>IF(logVir!E358="","",労働コスト!E358/SUM(資本サービス!E358,労働コスト!E358))</f>
        <v>0.69155924363227084</v>
      </c>
      <c r="F358" s="2">
        <f>IF(logVir!F358="","",労働コスト!F358/SUM(資本サービス!F358,労働コスト!F358))</f>
        <v>0.67964918468245417</v>
      </c>
      <c r="G358" s="2">
        <f>IF(logVir!G358="","",労働コスト!G358/SUM(資本サービス!G358,労働コスト!G358))</f>
        <v>0.67930369697208759</v>
      </c>
      <c r="I358" s="3">
        <v>12</v>
      </c>
      <c r="J358" s="3">
        <v>14</v>
      </c>
      <c r="K358" s="2" cm="1">
        <f t="array" ref="K358">IF(C358="","",0.5*(C358+SUMPRODUCT(($B$1461:$B$1491=$J358)*1,C$1461:C$1491)))</f>
        <v>0.61055883897192909</v>
      </c>
      <c r="L358" s="2" cm="1">
        <f t="array" ref="L358">IF(D358="","",0.5*(D358+SUMPRODUCT(($B$1461:$B$1491=$J358)*1,D$1461:D$1491)))</f>
        <v>0.63646435202544094</v>
      </c>
      <c r="M358" s="2" cm="1">
        <f t="array" ref="M358">IF(E358="","",0.5*(E358+SUMPRODUCT(($B$1461:$B$1491=$J358)*1,E$1461:E$1491)))</f>
        <v>0.65199875006892705</v>
      </c>
      <c r="N358" s="2" cm="1">
        <f t="array" ref="N358">IF(F358="","",0.5*(F358+SUMPRODUCT(($B$1461:$B$1491=$J358)*1,F$1461:F$1491)))</f>
        <v>0.63944095830177816</v>
      </c>
      <c r="O358" s="2" cm="1">
        <f t="array" ref="O358">IF(G358="","",0.5*(G358+SUMPRODUCT(($B$1461:$B$1491=$J358)*1,G$1461:G$1491)))</f>
        <v>0.6525328173727647</v>
      </c>
    </row>
    <row r="359" spans="1:15" x14ac:dyDescent="0.55000000000000004">
      <c r="A359" s="3">
        <v>12</v>
      </c>
      <c r="B359" s="3">
        <v>15</v>
      </c>
      <c r="C359" s="2">
        <f>IF(logVir!C359="","",労働コスト!C359/SUM(資本サービス!C359,労働コスト!C359))</f>
        <v>0.78414139055174759</v>
      </c>
      <c r="D359" s="2">
        <f>IF(logVir!D359="","",労働コスト!D359/SUM(資本サービス!D359,労働コスト!D359))</f>
        <v>0.76820548341462513</v>
      </c>
      <c r="E359" s="2">
        <f>IF(logVir!E359="","",労働コスト!E359/SUM(資本サービス!E359,労働コスト!E359))</f>
        <v>0.76182138372134511</v>
      </c>
      <c r="F359" s="2">
        <f>IF(logVir!F359="","",労働コスト!F359/SUM(資本サービス!F359,労働コスト!F359))</f>
        <v>0.79295837535770908</v>
      </c>
      <c r="G359" s="2">
        <f>IF(logVir!G359="","",労働コスト!G359/SUM(資本サービス!G359,労働コスト!G359))</f>
        <v>0.82348696926757692</v>
      </c>
      <c r="I359" s="3">
        <v>12</v>
      </c>
      <c r="J359" s="3">
        <v>15</v>
      </c>
      <c r="K359" s="2" cm="1">
        <f t="array" ref="K359">IF(C359="","",0.5*(C359+SUMPRODUCT(($B$1461:$B$1491=$J359)*1,C$1461:C$1491)))</f>
        <v>0.76176776741811814</v>
      </c>
      <c r="L359" s="2" cm="1">
        <f t="array" ref="L359">IF(D359="","",0.5*(D359+SUMPRODUCT(($B$1461:$B$1491=$J359)*1,D$1461:D$1491)))</f>
        <v>0.77516731349859791</v>
      </c>
      <c r="M359" s="2" cm="1">
        <f t="array" ref="M359">IF(E359="","",0.5*(E359+SUMPRODUCT(($B$1461:$B$1491=$J359)*1,E$1461:E$1491)))</f>
        <v>0.75891641902956497</v>
      </c>
      <c r="N359" s="2" cm="1">
        <f t="array" ref="N359">IF(F359="","",0.5*(F359+SUMPRODUCT(($B$1461:$B$1491=$J359)*1,F$1461:F$1491)))</f>
        <v>0.7700183472540465</v>
      </c>
      <c r="O359" s="2" cm="1">
        <f t="array" ref="O359">IF(G359="","",0.5*(G359+SUMPRODUCT(($B$1461:$B$1491=$J359)*1,G$1461:G$1491)))</f>
        <v>0.79861984542371633</v>
      </c>
    </row>
    <row r="360" spans="1:15" x14ac:dyDescent="0.55000000000000004">
      <c r="A360" s="3">
        <v>12</v>
      </c>
      <c r="B360" s="3">
        <v>16</v>
      </c>
      <c r="C360" s="2">
        <f>IF(logVir!C360="","",労働コスト!C360/SUM(資本サービス!C360,労働コスト!C360))</f>
        <v>0.66682165731282306</v>
      </c>
      <c r="D360" s="2">
        <f>IF(logVir!D360="","",労働コスト!D360/SUM(資本サービス!D360,労働コスト!D360))</f>
        <v>0.70188295782833754</v>
      </c>
      <c r="E360" s="2">
        <f>IF(logVir!E360="","",労働コスト!E360/SUM(資本サービス!E360,労働コスト!E360))</f>
        <v>0.7675164849635534</v>
      </c>
      <c r="F360" s="2">
        <f>IF(logVir!F360="","",労働コスト!F360/SUM(資本サービス!F360,労働コスト!F360))</f>
        <v>0.773215026753164</v>
      </c>
      <c r="G360" s="2">
        <f>IF(logVir!G360="","",労働コスト!G360/SUM(資本サービス!G360,労働コスト!G360))</f>
        <v>0.79177629570590968</v>
      </c>
      <c r="I360" s="3">
        <v>12</v>
      </c>
      <c r="J360" s="3">
        <v>16</v>
      </c>
      <c r="K360" s="2" cm="1">
        <f t="array" ref="K360">IF(C360="","",0.5*(C360+SUMPRODUCT(($B$1461:$B$1491=$J360)*1,C$1461:C$1491)))</f>
        <v>0.67013409561120407</v>
      </c>
      <c r="L360" s="2" cm="1">
        <f t="array" ref="L360">IF(D360="","",0.5*(D360+SUMPRODUCT(($B$1461:$B$1491=$J360)*1,D$1461:D$1491)))</f>
        <v>0.70218187108549113</v>
      </c>
      <c r="M360" s="2" cm="1">
        <f t="array" ref="M360">IF(E360="","",0.5*(E360+SUMPRODUCT(($B$1461:$B$1491=$J360)*1,E$1461:E$1491)))</f>
        <v>0.74783287645705343</v>
      </c>
      <c r="N360" s="2" cm="1">
        <f t="array" ref="N360">IF(F360="","",0.5*(F360+SUMPRODUCT(($B$1461:$B$1491=$J360)*1,F$1461:F$1491)))</f>
        <v>0.75042499743575442</v>
      </c>
      <c r="O360" s="2" cm="1">
        <f t="array" ref="O360">IF(G360="","",0.5*(G360+SUMPRODUCT(($B$1461:$B$1491=$J360)*1,G$1461:G$1491)))</f>
        <v>0.7736307833367273</v>
      </c>
    </row>
    <row r="361" spans="1:15" x14ac:dyDescent="0.55000000000000004">
      <c r="A361" s="3">
        <v>12</v>
      </c>
      <c r="B361" s="3">
        <v>17</v>
      </c>
      <c r="C361" s="2">
        <f>IF(logVir!C361="","",労働コスト!C361/SUM(資本サービス!C361,労働コスト!C361))</f>
        <v>0.31818500295794749</v>
      </c>
      <c r="D361" s="2">
        <f>IF(logVir!D361="","",労働コスト!D361/SUM(資本サービス!D361,労働コスト!D361))</f>
        <v>0.32978545030422429</v>
      </c>
      <c r="E361" s="2">
        <f>IF(logVir!E361="","",労働コスト!E361/SUM(資本サービス!E361,労働コスト!E361))</f>
        <v>0.34673556592165777</v>
      </c>
      <c r="F361" s="2">
        <f>IF(logVir!F361="","",労働コスト!F361/SUM(資本サービス!F361,労働コスト!F361))</f>
        <v>0.38657345602945475</v>
      </c>
      <c r="G361" s="2">
        <f>IF(logVir!G361="","",労働コスト!G361/SUM(資本サービス!G361,労働コスト!G361))</f>
        <v>0.36846085252084482</v>
      </c>
      <c r="I361" s="3">
        <v>12</v>
      </c>
      <c r="J361" s="3">
        <v>17</v>
      </c>
      <c r="K361" s="2" cm="1">
        <f t="array" ref="K361">IF(C361="","",0.5*(C361+SUMPRODUCT(($B$1461:$B$1491=$J361)*1,C$1461:C$1491)))</f>
        <v>0.33078513832322026</v>
      </c>
      <c r="L361" s="2" cm="1">
        <f t="array" ref="L361">IF(D361="","",0.5*(D361+SUMPRODUCT(($B$1461:$B$1491=$J361)*1,D$1461:D$1491)))</f>
        <v>0.34436933704583889</v>
      </c>
      <c r="M361" s="2" cm="1">
        <f t="array" ref="M361">IF(E361="","",0.5*(E361+SUMPRODUCT(($B$1461:$B$1491=$J361)*1,E$1461:E$1491)))</f>
        <v>0.36633573057328961</v>
      </c>
      <c r="N361" s="2" cm="1">
        <f t="array" ref="N361">IF(F361="","",0.5*(F361+SUMPRODUCT(($B$1461:$B$1491=$J361)*1,F$1461:F$1491)))</f>
        <v>0.40032110222692874</v>
      </c>
      <c r="O361" s="2" cm="1">
        <f t="array" ref="O361">IF(G361="","",0.5*(G361+SUMPRODUCT(($B$1461:$B$1491=$J361)*1,G$1461:G$1491)))</f>
        <v>0.39317561105942761</v>
      </c>
    </row>
    <row r="362" spans="1:15" x14ac:dyDescent="0.55000000000000004">
      <c r="A362" s="3">
        <v>12</v>
      </c>
      <c r="B362" s="3">
        <v>18</v>
      </c>
      <c r="C362" s="2">
        <f>IF(logVir!C362="","",労働コスト!C362/SUM(資本サービス!C362,労働コスト!C362))</f>
        <v>0.8678989996570684</v>
      </c>
      <c r="D362" s="2">
        <f>IF(logVir!D362="","",労働コスト!D362/SUM(資本サービス!D362,労働コスト!D362))</f>
        <v>0.90011001539766267</v>
      </c>
      <c r="E362" s="2">
        <f>IF(logVir!E362="","",労働コスト!E362/SUM(資本サービス!E362,労働コスト!E362))</f>
        <v>0.90527886234030563</v>
      </c>
      <c r="F362" s="2">
        <f>IF(logVir!F362="","",労働コスト!F362/SUM(資本サービス!F362,労働コスト!F362))</f>
        <v>0.90777634289919384</v>
      </c>
      <c r="G362" s="2">
        <f>IF(logVir!G362="","",労働コスト!G362/SUM(資本サービス!G362,労働コスト!G362))</f>
        <v>0.9163101706036072</v>
      </c>
      <c r="I362" s="3">
        <v>12</v>
      </c>
      <c r="J362" s="3">
        <v>18</v>
      </c>
      <c r="K362" s="2" cm="1">
        <f t="array" ref="K362">IF(C362="","",0.5*(C362+SUMPRODUCT(($B$1461:$B$1491=$J362)*1,C$1461:C$1491)))</f>
        <v>0.86219806541411459</v>
      </c>
      <c r="L362" s="2" cm="1">
        <f t="array" ref="L362">IF(D362="","",0.5*(D362+SUMPRODUCT(($B$1461:$B$1491=$J362)*1,D$1461:D$1491)))</f>
        <v>0.89552251324215926</v>
      </c>
      <c r="M362" s="2" cm="1">
        <f t="array" ref="M362">IF(E362="","",0.5*(E362+SUMPRODUCT(($B$1461:$B$1491=$J362)*1,E$1461:E$1491)))</f>
        <v>0.90080137090859724</v>
      </c>
      <c r="N362" s="2" cm="1">
        <f t="array" ref="N362">IF(F362="","",0.5*(F362+SUMPRODUCT(($B$1461:$B$1491=$J362)*1,F$1461:F$1491)))</f>
        <v>0.90284606511552024</v>
      </c>
      <c r="O362" s="2" cm="1">
        <f t="array" ref="O362">IF(G362="","",0.5*(G362+SUMPRODUCT(($B$1461:$B$1491=$J362)*1,G$1461:G$1491)))</f>
        <v>0.90739729792025781</v>
      </c>
    </row>
    <row r="363" spans="1:15" x14ac:dyDescent="0.55000000000000004">
      <c r="A363" s="3">
        <v>12</v>
      </c>
      <c r="B363" s="3">
        <v>19</v>
      </c>
      <c r="C363" s="2">
        <f>IF(logVir!C363="","",労働コスト!C363/SUM(資本サービス!C363,労働コスト!C363))</f>
        <v>0.81104944097336928</v>
      </c>
      <c r="D363" s="2">
        <f>IF(logVir!D363="","",労働コスト!D363/SUM(資本サービス!D363,労働コスト!D363))</f>
        <v>0.86675183909712183</v>
      </c>
      <c r="E363" s="2">
        <f>IF(logVir!E363="","",労働コスト!E363/SUM(資本サービス!E363,労働コスト!E363))</f>
        <v>0.85380269498446071</v>
      </c>
      <c r="F363" s="2">
        <f>IF(logVir!F363="","",労働コスト!F363/SUM(資本サービス!F363,労働コスト!F363))</f>
        <v>0.87699692132291318</v>
      </c>
      <c r="G363" s="2">
        <f>IF(logVir!G363="","",労働コスト!G363/SUM(資本サービス!G363,労働コスト!G363))</f>
        <v>0.8440197051624444</v>
      </c>
      <c r="I363" s="3">
        <v>12</v>
      </c>
      <c r="J363" s="3">
        <v>19</v>
      </c>
      <c r="K363" s="2" cm="1">
        <f t="array" ref="K363">IF(C363="","",0.5*(C363+SUMPRODUCT(($B$1461:$B$1491=$J363)*1,C$1461:C$1491)))</f>
        <v>0.81918171901682568</v>
      </c>
      <c r="L363" s="2" cm="1">
        <f t="array" ref="L363">IF(D363="","",0.5*(D363+SUMPRODUCT(($B$1461:$B$1491=$J363)*1,D$1461:D$1491)))</f>
        <v>0.86704488503576049</v>
      </c>
      <c r="M363" s="2" cm="1">
        <f t="array" ref="M363">IF(E363="","",0.5*(E363+SUMPRODUCT(($B$1461:$B$1491=$J363)*1,E$1461:E$1491)))</f>
        <v>0.86160511732641532</v>
      </c>
      <c r="N363" s="2" cm="1">
        <f t="array" ref="N363">IF(F363="","",0.5*(F363+SUMPRODUCT(($B$1461:$B$1491=$J363)*1,F$1461:F$1491)))</f>
        <v>0.87332366029960895</v>
      </c>
      <c r="O363" s="2" cm="1">
        <f t="array" ref="O363">IF(G363="","",0.5*(G363+SUMPRODUCT(($B$1461:$B$1491=$J363)*1,G$1461:G$1491)))</f>
        <v>0.85936715017186005</v>
      </c>
    </row>
    <row r="364" spans="1:15" x14ac:dyDescent="0.55000000000000004">
      <c r="A364" s="3">
        <v>12</v>
      </c>
      <c r="B364" s="3">
        <v>20</v>
      </c>
      <c r="C364" s="2">
        <f>IF(logVir!C364="","",労働コスト!C364/SUM(資本サービス!C364,労働コスト!C364))</f>
        <v>0.70810469442342949</v>
      </c>
      <c r="D364" s="2">
        <f>IF(logVir!D364="","",労働コスト!D364/SUM(資本サービス!D364,労働コスト!D364))</f>
        <v>0.70779351597886908</v>
      </c>
      <c r="E364" s="2">
        <f>IF(logVir!E364="","",労働コスト!E364/SUM(資本サービス!E364,労働コスト!E364))</f>
        <v>0.72381436808879329</v>
      </c>
      <c r="F364" s="2">
        <f>IF(logVir!F364="","",労働コスト!F364/SUM(資本サービス!F364,労働コスト!F364))</f>
        <v>0.75274096348045494</v>
      </c>
      <c r="G364" s="2">
        <f>IF(logVir!G364="","",労働コスト!G364/SUM(資本サービス!G364,労働コスト!G364))</f>
        <v>0.75191158662585544</v>
      </c>
      <c r="I364" s="3">
        <v>12</v>
      </c>
      <c r="J364" s="3">
        <v>20</v>
      </c>
      <c r="K364" s="2" cm="1">
        <f t="array" ref="K364">IF(C364="","",0.5*(C364+SUMPRODUCT(($B$1461:$B$1491=$J364)*1,C$1461:C$1491)))</f>
        <v>0.72685354092735999</v>
      </c>
      <c r="L364" s="2" cm="1">
        <f t="array" ref="L364">IF(D364="","",0.5*(D364+SUMPRODUCT(($B$1461:$B$1491=$J364)*1,D$1461:D$1491)))</f>
        <v>0.73125827534552945</v>
      </c>
      <c r="M364" s="2" cm="1">
        <f t="array" ref="M364">IF(E364="","",0.5*(E364+SUMPRODUCT(($B$1461:$B$1491=$J364)*1,E$1461:E$1491)))</f>
        <v>0.73614216664032783</v>
      </c>
      <c r="N364" s="2" cm="1">
        <f t="array" ref="N364">IF(F364="","",0.5*(F364+SUMPRODUCT(($B$1461:$B$1491=$J364)*1,F$1461:F$1491)))</f>
        <v>0.74981406142117391</v>
      </c>
      <c r="O364" s="2" cm="1">
        <f t="array" ref="O364">IF(G364="","",0.5*(G364+SUMPRODUCT(($B$1461:$B$1491=$J364)*1,G$1461:G$1491)))</f>
        <v>0.757104873659594</v>
      </c>
    </row>
    <row r="365" spans="1:15" x14ac:dyDescent="0.55000000000000004">
      <c r="A365" s="3">
        <v>12</v>
      </c>
      <c r="B365" s="3">
        <v>21</v>
      </c>
      <c r="C365" s="2">
        <f>IF(logVir!C365="","",労働コスト!C365/SUM(資本サービス!C365,労働コスト!C365))</f>
        <v>0.72817718760112693</v>
      </c>
      <c r="D365" s="2">
        <f>IF(logVir!D365="","",労働コスト!D365/SUM(資本サービス!D365,労働コスト!D365))</f>
        <v>0.74193103632038948</v>
      </c>
      <c r="E365" s="2">
        <f>IF(logVir!E365="","",労働コスト!E365/SUM(資本サービス!E365,労働コスト!E365))</f>
        <v>0.81063427155569401</v>
      </c>
      <c r="F365" s="2">
        <f>IF(logVir!F365="","",労働コスト!F365/SUM(資本サービス!F365,労働コスト!F365))</f>
        <v>0.79990104251972649</v>
      </c>
      <c r="G365" s="2">
        <f>IF(logVir!G365="","",労働コスト!G365/SUM(資本サービス!G365,労働コスト!G365))</f>
        <v>0.79113116696232</v>
      </c>
      <c r="I365" s="3">
        <v>12</v>
      </c>
      <c r="J365" s="3">
        <v>21</v>
      </c>
      <c r="K365" s="2" cm="1">
        <f t="array" ref="K365">IF(C365="","",0.5*(C365+SUMPRODUCT(($B$1461:$B$1491=$J365)*1,C$1461:C$1491)))</f>
        <v>0.69666017747850151</v>
      </c>
      <c r="L365" s="2" cm="1">
        <f t="array" ref="L365">IF(D365="","",0.5*(D365+SUMPRODUCT(($B$1461:$B$1491=$J365)*1,D$1461:D$1491)))</f>
        <v>0.72209064634667408</v>
      </c>
      <c r="M365" s="2" cm="1">
        <f t="array" ref="M365">IF(E365="","",0.5*(E365+SUMPRODUCT(($B$1461:$B$1491=$J365)*1,E$1461:E$1491)))</f>
        <v>0.76036287890130938</v>
      </c>
      <c r="N365" s="2" cm="1">
        <f t="array" ref="N365">IF(F365="","",0.5*(F365+SUMPRODUCT(($B$1461:$B$1491=$J365)*1,F$1461:F$1491)))</f>
        <v>0.756293429357628</v>
      </c>
      <c r="O365" s="2" cm="1">
        <f t="array" ref="O365">IF(G365="","",0.5*(G365+SUMPRODUCT(($B$1461:$B$1491=$J365)*1,G$1461:G$1491)))</f>
        <v>0.76007292046187591</v>
      </c>
    </row>
    <row r="366" spans="1:15" x14ac:dyDescent="0.55000000000000004">
      <c r="A366" s="3">
        <v>12</v>
      </c>
      <c r="B366" s="3">
        <v>22</v>
      </c>
      <c r="C366" s="2">
        <f>IF(logVir!C366="","",労働コスト!C366/SUM(資本サービス!C366,労働コスト!C366))</f>
        <v>0.82503871767632375</v>
      </c>
      <c r="D366" s="2">
        <f>IF(logVir!D366="","",労働コスト!D366/SUM(資本サービス!D366,労働コスト!D366))</f>
        <v>0.85694102931147331</v>
      </c>
      <c r="E366" s="2">
        <f>IF(logVir!E366="","",労働コスト!E366/SUM(資本サービス!E366,労働コスト!E366))</f>
        <v>0.88648725358876668</v>
      </c>
      <c r="F366" s="2">
        <f>IF(logVir!F366="","",労働コスト!F366/SUM(資本サービス!F366,労働コスト!F366))</f>
        <v>0.88755990823807918</v>
      </c>
      <c r="G366" s="2">
        <f>IF(logVir!G366="","",労働コスト!G366/SUM(資本サービス!G366,労働コスト!G366))</f>
        <v>0.85831801228794458</v>
      </c>
      <c r="I366" s="3">
        <v>12</v>
      </c>
      <c r="J366" s="3">
        <v>22</v>
      </c>
      <c r="K366" s="2" cm="1">
        <f t="array" ref="K366">IF(C366="","",0.5*(C366+SUMPRODUCT(($B$1461:$B$1491=$J366)*1,C$1461:C$1491)))</f>
        <v>0.80048949358303667</v>
      </c>
      <c r="L366" s="2" cm="1">
        <f t="array" ref="L366">IF(D366="","",0.5*(D366+SUMPRODUCT(($B$1461:$B$1491=$J366)*1,D$1461:D$1491)))</f>
        <v>0.83619419199362022</v>
      </c>
      <c r="M366" s="2" cm="1">
        <f t="array" ref="M366">IF(E366="","",0.5*(E366+SUMPRODUCT(($B$1461:$B$1491=$J366)*1,E$1461:E$1491)))</f>
        <v>0.86445333650305733</v>
      </c>
      <c r="N366" s="2" cm="1">
        <f t="array" ref="N366">IF(F366="","",0.5*(F366+SUMPRODUCT(($B$1461:$B$1491=$J366)*1,F$1461:F$1491)))</f>
        <v>0.8625701051203073</v>
      </c>
      <c r="O366" s="2" cm="1">
        <f t="array" ref="O366">IF(G366="","",0.5*(G366+SUMPRODUCT(($B$1461:$B$1491=$J366)*1,G$1461:G$1491)))</f>
        <v>0.84856880835619086</v>
      </c>
    </row>
    <row r="367" spans="1:15" x14ac:dyDescent="0.55000000000000004">
      <c r="A367" s="3">
        <v>12</v>
      </c>
      <c r="B367" s="3">
        <v>23</v>
      </c>
      <c r="C367" s="2">
        <f>IF(logVir!C367="","",労働コスト!C367/SUM(資本サービス!C367,労働コスト!C367))</f>
        <v>0.2147937556928961</v>
      </c>
      <c r="D367" s="2">
        <f>IF(logVir!D367="","",労働コスト!D367/SUM(資本サービス!D367,労働コスト!D367))</f>
        <v>0.27133110923589299</v>
      </c>
      <c r="E367" s="2">
        <f>IF(logVir!E367="","",労働コスト!E367/SUM(資本サービス!E367,労働コスト!E367))</f>
        <v>0.33780679911812855</v>
      </c>
      <c r="F367" s="2">
        <f>IF(logVir!F367="","",労働コスト!F367/SUM(資本サービス!F367,労働コスト!F367))</f>
        <v>0.37212062718210109</v>
      </c>
      <c r="G367" s="2">
        <f>IF(logVir!G367="","",労働コスト!G367/SUM(資本サービス!G367,労働コスト!G367))</f>
        <v>0.34581460166005246</v>
      </c>
      <c r="I367" s="3">
        <v>12</v>
      </c>
      <c r="J367" s="3">
        <v>23</v>
      </c>
      <c r="K367" s="2" cm="1">
        <f t="array" ref="K367">IF(C367="","",0.5*(C367+SUMPRODUCT(($B$1461:$B$1491=$J367)*1,C$1461:C$1491)))</f>
        <v>0.24950154558731674</v>
      </c>
      <c r="L367" s="2" cm="1">
        <f t="array" ref="L367">IF(D367="","",0.5*(D367+SUMPRODUCT(($B$1461:$B$1491=$J367)*1,D$1461:D$1491)))</f>
        <v>0.29260674427988365</v>
      </c>
      <c r="M367" s="2" cm="1">
        <f t="array" ref="M367">IF(E367="","",0.5*(E367+SUMPRODUCT(($B$1461:$B$1491=$J367)*1,E$1461:E$1491)))</f>
        <v>0.34250721192032141</v>
      </c>
      <c r="N367" s="2" cm="1">
        <f t="array" ref="N367">IF(F367="","",0.5*(F367+SUMPRODUCT(($B$1461:$B$1491=$J367)*1,F$1461:F$1491)))</f>
        <v>0.37372908323418241</v>
      </c>
      <c r="O367" s="2" cm="1">
        <f t="array" ref="O367">IF(G367="","",0.5*(G367+SUMPRODUCT(($B$1461:$B$1491=$J367)*1,G$1461:G$1491)))</f>
        <v>0.37184283363753612</v>
      </c>
    </row>
    <row r="368" spans="1:15" x14ac:dyDescent="0.55000000000000004">
      <c r="A368" s="3">
        <v>12</v>
      </c>
      <c r="B368" s="3">
        <v>24</v>
      </c>
      <c r="C368" s="2">
        <f>IF(logVir!C368="","",労働コスト!C368/SUM(資本サービス!C368,労働コスト!C368))</f>
        <v>0.72531648039012708</v>
      </c>
      <c r="D368" s="2">
        <f>IF(logVir!D368="","",労働コスト!D368/SUM(資本サービス!D368,労働コスト!D368))</f>
        <v>0.75555744560279803</v>
      </c>
      <c r="E368" s="2">
        <f>IF(logVir!E368="","",労働コスト!E368/SUM(資本サービス!E368,労働コスト!E368))</f>
        <v>0.8064034835890147</v>
      </c>
      <c r="F368" s="2">
        <f>IF(logVir!F368="","",労働コスト!F368/SUM(資本サービス!F368,労働コスト!F368))</f>
        <v>0.8263513110909162</v>
      </c>
      <c r="G368" s="2">
        <f>IF(logVir!G368="","",労働コスト!G368/SUM(資本サービス!G368,労働コスト!G368))</f>
        <v>0.82166036143835453</v>
      </c>
      <c r="I368" s="3">
        <v>12</v>
      </c>
      <c r="J368" s="3">
        <v>24</v>
      </c>
      <c r="K368" s="2" cm="1">
        <f t="array" ref="K368">IF(C368="","",0.5*(C368+SUMPRODUCT(($B$1461:$B$1491=$J368)*1,C$1461:C$1491)))</f>
        <v>0.71856802840114997</v>
      </c>
      <c r="L368" s="2" cm="1">
        <f t="array" ref="L368">IF(D368="","",0.5*(D368+SUMPRODUCT(($B$1461:$B$1491=$J368)*1,D$1461:D$1491)))</f>
        <v>0.74630060326071246</v>
      </c>
      <c r="M368" s="2" cm="1">
        <f t="array" ref="M368">IF(E368="","",0.5*(E368+SUMPRODUCT(($B$1461:$B$1491=$J368)*1,E$1461:E$1491)))</f>
        <v>0.77882838162790613</v>
      </c>
      <c r="N368" s="2" cm="1">
        <f t="array" ref="N368">IF(F368="","",0.5*(F368+SUMPRODUCT(($B$1461:$B$1491=$J368)*1,F$1461:F$1491)))</f>
        <v>0.79741714812066189</v>
      </c>
      <c r="O368" s="2" cm="1">
        <f t="array" ref="O368">IF(G368="","",0.5*(G368+SUMPRODUCT(($B$1461:$B$1491=$J368)*1,G$1461:G$1491)))</f>
        <v>0.80085106494637226</v>
      </c>
    </row>
    <row r="369" spans="1:15" x14ac:dyDescent="0.55000000000000004">
      <c r="A369" s="3">
        <v>12</v>
      </c>
      <c r="B369" s="3">
        <v>25</v>
      </c>
      <c r="C369" s="2">
        <f>IF(logVir!C369="","",労働コスト!C369/SUM(資本サービス!C369,労働コスト!C369))</f>
        <v>0.8081287998135015</v>
      </c>
      <c r="D369" s="2">
        <f>IF(logVir!D369="","",労働コスト!D369/SUM(資本サービス!D369,労働コスト!D369))</f>
        <v>0.79378701258399642</v>
      </c>
      <c r="E369" s="2">
        <f>IF(logVir!E369="","",労働コスト!E369/SUM(資本サービス!E369,労働コスト!E369))</f>
        <v>0.7882742875125065</v>
      </c>
      <c r="F369" s="2">
        <f>IF(logVir!F369="","",労働コスト!F369/SUM(資本サービス!F369,労働コスト!F369))</f>
        <v>0.80173762024845674</v>
      </c>
      <c r="G369" s="2">
        <f>IF(logVir!G369="","",労働コスト!G369/SUM(資本サービス!G369,労働コスト!G369))</f>
        <v>0.80719681750452044</v>
      </c>
      <c r="I369" s="3">
        <v>12</v>
      </c>
      <c r="J369" s="3">
        <v>25</v>
      </c>
      <c r="K369" s="2" cm="1">
        <f t="array" ref="K369">IF(C369="","",0.5*(C369+SUMPRODUCT(($B$1461:$B$1491=$J369)*1,C$1461:C$1491)))</f>
        <v>0.80479992129274147</v>
      </c>
      <c r="L369" s="2" cm="1">
        <f t="array" ref="L369">IF(D369="","",0.5*(D369+SUMPRODUCT(($B$1461:$B$1491=$J369)*1,D$1461:D$1491)))</f>
        <v>0.79836615135959543</v>
      </c>
      <c r="M369" s="2" cm="1">
        <f t="array" ref="M369">IF(E369="","",0.5*(E369+SUMPRODUCT(($B$1461:$B$1491=$J369)*1,E$1461:E$1491)))</f>
        <v>0.79522704129954058</v>
      </c>
      <c r="N369" s="2" cm="1">
        <f t="array" ref="N369">IF(F369="","",0.5*(F369+SUMPRODUCT(($B$1461:$B$1491=$J369)*1,F$1461:F$1491)))</f>
        <v>0.8013597040553927</v>
      </c>
      <c r="O369" s="2" cm="1">
        <f t="array" ref="O369">IF(G369="","",0.5*(G369+SUMPRODUCT(($B$1461:$B$1491=$J369)*1,G$1461:G$1491)))</f>
        <v>0.8047646727455956</v>
      </c>
    </row>
    <row r="370" spans="1:15" x14ac:dyDescent="0.55000000000000004">
      <c r="A370" s="3">
        <v>12</v>
      </c>
      <c r="B370" s="3">
        <v>26</v>
      </c>
      <c r="C370" s="2">
        <f>IF(logVir!C370="","",労働コスト!C370/SUM(資本サービス!C370,労働コスト!C370))</f>
        <v>0.43952228015278105</v>
      </c>
      <c r="D370" s="2">
        <f>IF(logVir!D370="","",労働コスト!D370/SUM(資本サービス!D370,労働コスト!D370))</f>
        <v>0.44579637434540009</v>
      </c>
      <c r="E370" s="2">
        <f>IF(logVir!E370="","",労働コスト!E370/SUM(資本サービス!E370,労働コスト!E370))</f>
        <v>0.59732144235290319</v>
      </c>
      <c r="F370" s="2">
        <f>IF(logVir!F370="","",労働コスト!F370/SUM(資本サービス!F370,労働コスト!F370))</f>
        <v>0.54855238233274284</v>
      </c>
      <c r="G370" s="2">
        <f>IF(logVir!G370="","",労働コスト!G370/SUM(資本サービス!G370,労働コスト!G370))</f>
        <v>0.51742632639721575</v>
      </c>
      <c r="I370" s="3">
        <v>12</v>
      </c>
      <c r="J370" s="3">
        <v>26</v>
      </c>
      <c r="K370" s="2" cm="1">
        <f t="array" ref="K370">IF(C370="","",0.5*(C370+SUMPRODUCT(($B$1461:$B$1491=$J370)*1,C$1461:C$1491)))</f>
        <v>0.37419885783005291</v>
      </c>
      <c r="L370" s="2" cm="1">
        <f t="array" ref="L370">IF(D370="","",0.5*(D370+SUMPRODUCT(($B$1461:$B$1491=$J370)*1,D$1461:D$1491)))</f>
        <v>0.41072490851017363</v>
      </c>
      <c r="M370" s="2" cm="1">
        <f t="array" ref="M370">IF(E370="","",0.5*(E370+SUMPRODUCT(($B$1461:$B$1491=$J370)*1,E$1461:E$1491)))</f>
        <v>0.52172517056851153</v>
      </c>
      <c r="N370" s="2" cm="1">
        <f t="array" ref="N370">IF(F370="","",0.5*(F370+SUMPRODUCT(($B$1461:$B$1491=$J370)*1,F$1461:F$1491)))</f>
        <v>0.48492960589037681</v>
      </c>
      <c r="O370" s="2" cm="1">
        <f t="array" ref="O370">IF(G370="","",0.5*(G370+SUMPRODUCT(($B$1461:$B$1491=$J370)*1,G$1461:G$1491)))</f>
        <v>0.47089610332848231</v>
      </c>
    </row>
    <row r="371" spans="1:15" x14ac:dyDescent="0.55000000000000004">
      <c r="A371" s="3">
        <v>12</v>
      </c>
      <c r="B371" s="3">
        <v>27</v>
      </c>
      <c r="C371" s="2">
        <f>IF(logVir!C371="","",労働コスト!C371/SUM(資本サービス!C371,労働コスト!C371))</f>
        <v>0.84875339572039954</v>
      </c>
      <c r="D371" s="2">
        <f>IF(logVir!D371="","",労働コスト!D371/SUM(資本サービス!D371,労働コスト!D371))</f>
        <v>0.85778441772976488</v>
      </c>
      <c r="E371" s="2">
        <f>IF(logVir!E371="","",労働コスト!E371/SUM(資本サービス!E371,労働コスト!E371))</f>
        <v>0.81373200169722804</v>
      </c>
      <c r="F371" s="2">
        <f>IF(logVir!F371="","",労働コスト!F371/SUM(資本サービス!F371,労働コスト!F371))</f>
        <v>0.81815835470943932</v>
      </c>
      <c r="G371" s="2">
        <f>IF(logVir!G371="","",労働コスト!G371/SUM(資本サービス!G371,労働コスト!G371))</f>
        <v>0.83826132728174585</v>
      </c>
      <c r="I371" s="3">
        <v>12</v>
      </c>
      <c r="J371" s="3">
        <v>27</v>
      </c>
      <c r="K371" s="2" cm="1">
        <f t="array" ref="K371">IF(C371="","",0.5*(C371+SUMPRODUCT(($B$1461:$B$1491=$J371)*1,C$1461:C$1491)))</f>
        <v>0.81883175281932918</v>
      </c>
      <c r="L371" s="2" cm="1">
        <f t="array" ref="L371">IF(D371="","",0.5*(D371+SUMPRODUCT(($B$1461:$B$1491=$J371)*1,D$1461:D$1491)))</f>
        <v>0.82610362535197046</v>
      </c>
      <c r="M371" s="2" cm="1">
        <f t="array" ref="M371">IF(E371="","",0.5*(E371+SUMPRODUCT(($B$1461:$B$1491=$J371)*1,E$1461:E$1491)))</f>
        <v>0.80510370497356121</v>
      </c>
      <c r="N371" s="2" cm="1">
        <f t="array" ref="N371">IF(F371="","",0.5*(F371+SUMPRODUCT(($B$1461:$B$1491=$J371)*1,F$1461:F$1491)))</f>
        <v>0.80911420538455858</v>
      </c>
      <c r="O371" s="2" cm="1">
        <f t="array" ref="O371">IF(G371="","",0.5*(G371+SUMPRODUCT(($B$1461:$B$1491=$J371)*1,G$1461:G$1491)))</f>
        <v>0.82569607077998952</v>
      </c>
    </row>
    <row r="372" spans="1:15" x14ac:dyDescent="0.55000000000000004">
      <c r="A372" s="3">
        <v>12</v>
      </c>
      <c r="B372" s="3">
        <v>28</v>
      </c>
      <c r="C372" s="2">
        <f>IF(logVir!C372="","",労働コスト!C372/SUM(資本サービス!C372,労働コスト!C372))</f>
        <v>0.61818989712495453</v>
      </c>
      <c r="D372" s="2">
        <f>IF(logVir!D372="","",労働コスト!D372/SUM(資本サービス!D372,労働コスト!D372))</f>
        <v>0.67480585057045017</v>
      </c>
      <c r="E372" s="2">
        <f>IF(logVir!E372="","",労働コスト!E372/SUM(資本サービス!E372,労働コスト!E372))</f>
        <v>0.69562156845857348</v>
      </c>
      <c r="F372" s="2">
        <f>IF(logVir!F372="","",労働コスト!F372/SUM(資本サービス!F372,労働コスト!F372))</f>
        <v>0.69149761016017686</v>
      </c>
      <c r="G372" s="2">
        <f>IF(logVir!G372="","",労働コスト!G372/SUM(資本サービス!G372,労働コスト!G372))</f>
        <v>0.67823762959485068</v>
      </c>
      <c r="I372" s="3">
        <v>12</v>
      </c>
      <c r="J372" s="3">
        <v>28</v>
      </c>
      <c r="K372" s="2" cm="1">
        <f t="array" ref="K372">IF(C372="","",0.5*(C372+SUMPRODUCT(($B$1461:$B$1491=$J372)*1,C$1461:C$1491)))</f>
        <v>0.6079848617675957</v>
      </c>
      <c r="L372" s="2" cm="1">
        <f t="array" ref="L372">IF(D372="","",0.5*(D372+SUMPRODUCT(($B$1461:$B$1491=$J372)*1,D$1461:D$1491)))</f>
        <v>0.65909556805035119</v>
      </c>
      <c r="M372" s="2" cm="1">
        <f t="array" ref="M372">IF(E372="","",0.5*(E372+SUMPRODUCT(($B$1461:$B$1491=$J372)*1,E$1461:E$1491)))</f>
        <v>0.68478919492021983</v>
      </c>
      <c r="N372" s="2" cm="1">
        <f t="array" ref="N372">IF(F372="","",0.5*(F372+SUMPRODUCT(($B$1461:$B$1491=$J372)*1,F$1461:F$1491)))</f>
        <v>0.67936968692450073</v>
      </c>
      <c r="O372" s="2" cm="1">
        <f t="array" ref="O372">IF(G372="","",0.5*(G372+SUMPRODUCT(($B$1461:$B$1491=$J372)*1,G$1461:G$1491)))</f>
        <v>0.66662497689026623</v>
      </c>
    </row>
    <row r="373" spans="1:15" x14ac:dyDescent="0.55000000000000004">
      <c r="A373" s="3">
        <v>12</v>
      </c>
      <c r="B373" s="3">
        <v>29</v>
      </c>
      <c r="C373" s="2">
        <f>IF(logVir!C373="","",労働コスト!C373/SUM(資本サービス!C373,労働コスト!C373))</f>
        <v>0.79732091376083414</v>
      </c>
      <c r="D373" s="2">
        <f>IF(logVir!D373="","",労働コスト!D373/SUM(資本サービス!D373,労働コスト!D373))</f>
        <v>0.79211456949321202</v>
      </c>
      <c r="E373" s="2">
        <f>IF(logVir!E373="","",労働コスト!E373/SUM(資本サービス!E373,労働コスト!E373))</f>
        <v>0.82961711978471553</v>
      </c>
      <c r="F373" s="2">
        <f>IF(logVir!F373="","",労働コスト!F373/SUM(資本サービス!F373,労働コスト!F373))</f>
        <v>0.81696399535976649</v>
      </c>
      <c r="G373" s="2">
        <f>IF(logVir!G373="","",労働コスト!G373/SUM(資本サービス!G373,労働コスト!G373))</f>
        <v>0.81562355783173879</v>
      </c>
      <c r="I373" s="3">
        <v>12</v>
      </c>
      <c r="J373" s="3">
        <v>29</v>
      </c>
      <c r="K373" s="2" cm="1">
        <f t="array" ref="K373">IF(C373="","",0.5*(C373+SUMPRODUCT(($B$1461:$B$1491=$J373)*1,C$1461:C$1491)))</f>
        <v>0.80288800381392011</v>
      </c>
      <c r="L373" s="2" cm="1">
        <f t="array" ref="L373">IF(D373="","",0.5*(D373+SUMPRODUCT(($B$1461:$B$1491=$J373)*1,D$1461:D$1491)))</f>
        <v>0.79917812915135988</v>
      </c>
      <c r="M373" s="2" cm="1">
        <f t="array" ref="M373">IF(E373="","",0.5*(E373+SUMPRODUCT(($B$1461:$B$1491=$J373)*1,E$1461:E$1491)))</f>
        <v>0.83512292160166179</v>
      </c>
      <c r="N373" s="2" cm="1">
        <f t="array" ref="N373">IF(F373="","",0.5*(F373+SUMPRODUCT(($B$1461:$B$1491=$J373)*1,F$1461:F$1491)))</f>
        <v>0.82069026252652044</v>
      </c>
      <c r="O373" s="2" cm="1">
        <f t="array" ref="O373">IF(G373="","",0.5*(G373+SUMPRODUCT(($B$1461:$B$1491=$J373)*1,G$1461:G$1491)))</f>
        <v>0.82591137919900548</v>
      </c>
    </row>
    <row r="374" spans="1:15" x14ac:dyDescent="0.55000000000000004">
      <c r="A374" s="3">
        <v>12</v>
      </c>
      <c r="B374" s="3">
        <v>30</v>
      </c>
      <c r="C374" s="2">
        <f>IF(logVir!C374="","",労働コスト!C374/SUM(資本サービス!C374,労働コスト!C374))</f>
        <v>0.87215518034436113</v>
      </c>
      <c r="D374" s="2">
        <f>IF(logVir!D374="","",労働コスト!D374/SUM(資本サービス!D374,労働コスト!D374))</f>
        <v>0.88809637928493146</v>
      </c>
      <c r="E374" s="2">
        <f>IF(logVir!E374="","",労働コスト!E374/SUM(資本サービス!E374,労働コスト!E374))</f>
        <v>0.89847337212384626</v>
      </c>
      <c r="F374" s="2">
        <f>IF(logVir!F374="","",労働コスト!F374/SUM(資本サービス!F374,労働コスト!F374))</f>
        <v>0.90761032997978019</v>
      </c>
      <c r="G374" s="2">
        <f>IF(logVir!G374="","",労働コスト!G374/SUM(資本サービス!G374,労働コスト!G374))</f>
        <v>0.91761720273014502</v>
      </c>
      <c r="I374" s="3">
        <v>12</v>
      </c>
      <c r="J374" s="3">
        <v>30</v>
      </c>
      <c r="K374" s="2" cm="1">
        <f t="array" ref="K374">IF(C374="","",0.5*(C374+SUMPRODUCT(($B$1461:$B$1491=$J374)*1,C$1461:C$1491)))</f>
        <v>0.86887273152948286</v>
      </c>
      <c r="L374" s="2" cm="1">
        <f t="array" ref="L374">IF(D374="","",0.5*(D374+SUMPRODUCT(($B$1461:$B$1491=$J374)*1,D$1461:D$1491)))</f>
        <v>0.88740767872201853</v>
      </c>
      <c r="M374" s="2" cm="1">
        <f t="array" ref="M374">IF(E374="","",0.5*(E374+SUMPRODUCT(($B$1461:$B$1491=$J374)*1,E$1461:E$1491)))</f>
        <v>0.8980090020679119</v>
      </c>
      <c r="N374" s="2" cm="1">
        <f t="array" ref="N374">IF(F374="","",0.5*(F374+SUMPRODUCT(($B$1461:$B$1491=$J374)*1,F$1461:F$1491)))</f>
        <v>0.9046594325623738</v>
      </c>
      <c r="O374" s="2" cm="1">
        <f t="array" ref="O374">IF(G374="","",0.5*(G374+SUMPRODUCT(($B$1461:$B$1491=$J374)*1,G$1461:G$1491)))</f>
        <v>0.91593522444601927</v>
      </c>
    </row>
    <row r="375" spans="1:15" x14ac:dyDescent="0.55000000000000004">
      <c r="A375" s="3">
        <v>12</v>
      </c>
      <c r="B375" s="3">
        <v>31</v>
      </c>
      <c r="C375" s="2">
        <f>IF(logVir!C375="","",労働コスト!C375/SUM(資本サービス!C375,労働コスト!C375))</f>
        <v>0.7275186637408434</v>
      </c>
      <c r="D375" s="2">
        <f>IF(logVir!D375="","",労働コスト!D375/SUM(資本サービス!D375,労働コスト!D375))</f>
        <v>0.75261581409381773</v>
      </c>
      <c r="E375" s="2">
        <f>IF(logVir!E375="","",労働コスト!E375/SUM(資本サービス!E375,労働コスト!E375))</f>
        <v>0.76173207792256747</v>
      </c>
      <c r="F375" s="2">
        <f>IF(logVir!F375="","",労働コスト!F375/SUM(資本サービス!F375,労働コスト!F375))</f>
        <v>0.77272398550171972</v>
      </c>
      <c r="G375" s="2">
        <f>IF(logVir!G375="","",労働コスト!G375/SUM(資本サービス!G375,労働コスト!G375))</f>
        <v>0.76913723366810449</v>
      </c>
      <c r="I375" s="3">
        <v>12</v>
      </c>
      <c r="J375" s="3">
        <v>31</v>
      </c>
      <c r="K375" s="2" cm="1">
        <f t="array" ref="K375">IF(C375="","",0.5*(C375+SUMPRODUCT(($B$1461:$B$1491=$J375)*1,C$1461:C$1491)))</f>
        <v>0.7482721831875403</v>
      </c>
      <c r="L375" s="2" cm="1">
        <f t="array" ref="L375">IF(D375="","",0.5*(D375+SUMPRODUCT(($B$1461:$B$1491=$J375)*1,D$1461:D$1491)))</f>
        <v>0.75413597533877141</v>
      </c>
      <c r="M375" s="2" cm="1">
        <f t="array" ref="M375">IF(E375="","",0.5*(E375+SUMPRODUCT(($B$1461:$B$1491=$J375)*1,E$1461:E$1491)))</f>
        <v>0.77350326514930201</v>
      </c>
      <c r="N375" s="2" cm="1">
        <f t="array" ref="N375">IF(F375="","",0.5*(F375+SUMPRODUCT(($B$1461:$B$1491=$J375)*1,F$1461:F$1491)))</f>
        <v>0.78325888137782429</v>
      </c>
      <c r="O375" s="2" cm="1">
        <f t="array" ref="O375">IF(G375="","",0.5*(G375+SUMPRODUCT(($B$1461:$B$1491=$J375)*1,G$1461:G$1491)))</f>
        <v>0.78435027466445351</v>
      </c>
    </row>
    <row r="376" spans="1:15" x14ac:dyDescent="0.55000000000000004">
      <c r="A376" s="3">
        <v>13</v>
      </c>
      <c r="B376" s="3">
        <v>1</v>
      </c>
      <c r="C376" s="2">
        <f>IF(logVir!C376="","",労働コスト!C376/SUM(資本サービス!C376,労働コスト!C376))</f>
        <v>0.79003711397316534</v>
      </c>
      <c r="D376" s="2">
        <f>IF(logVir!D376="","",労働コスト!D376/SUM(資本サービス!D376,労働コスト!D376))</f>
        <v>0.28015743799578424</v>
      </c>
      <c r="E376" s="2">
        <f>IF(logVir!E376="","",労働コスト!E376/SUM(資本サービス!E376,労働コスト!E376))</f>
        <v>0.2383742836315928</v>
      </c>
      <c r="F376" s="2">
        <f>IF(logVir!F376="","",労働コスト!F376/SUM(資本サービス!F376,労働コスト!F376))</f>
        <v>0.23577467070230332</v>
      </c>
      <c r="G376" s="2">
        <f>IF(logVir!G376="","",労働コスト!G376/SUM(資本サービス!G376,労働コスト!G376))</f>
        <v>0.20853002488567443</v>
      </c>
      <c r="I376" s="3">
        <v>13</v>
      </c>
      <c r="J376" s="3">
        <v>1</v>
      </c>
      <c r="K376" s="2" cm="1">
        <f t="array" ref="K376">IF(C376="","",0.5*(C376+SUMPRODUCT(($B$1461:$B$1491=$J376)*1,C$1461:C$1491)))</f>
        <v>0.65708693200588186</v>
      </c>
      <c r="L376" s="2" cm="1">
        <f t="array" ref="L376">IF(D376="","",0.5*(D376+SUMPRODUCT(($B$1461:$B$1491=$J376)*1,D$1461:D$1491)))</f>
        <v>0.46466050662473402</v>
      </c>
      <c r="M376" s="2" cm="1">
        <f t="array" ref="M376">IF(E376="","",0.5*(E376+SUMPRODUCT(($B$1461:$B$1491=$J376)*1,E$1461:E$1491)))</f>
        <v>0.4500715347351939</v>
      </c>
      <c r="N376" s="2" cm="1">
        <f t="array" ref="N376">IF(F376="","",0.5*(F376+SUMPRODUCT(($B$1461:$B$1491=$J376)*1,F$1461:F$1491)))</f>
        <v>0.44670808799045358</v>
      </c>
      <c r="O376" s="2" cm="1">
        <f t="array" ref="O376">IF(G376="","",0.5*(G376+SUMPRODUCT(($B$1461:$B$1491=$J376)*1,G$1461:G$1491)))</f>
        <v>0.44454731819919813</v>
      </c>
    </row>
    <row r="377" spans="1:15" x14ac:dyDescent="0.55000000000000004">
      <c r="A377" s="3">
        <v>13</v>
      </c>
      <c r="B377" s="3">
        <v>2</v>
      </c>
      <c r="C377" s="2">
        <f>IF(logVir!C377="","",労働コスト!C377/SUM(資本サービス!C377,労働コスト!C377))</f>
        <v>0.68861253633280262</v>
      </c>
      <c r="D377" s="2">
        <f>IF(logVir!D377="","",労働コスト!D377/SUM(資本サービス!D377,労働コスト!D377))</f>
        <v>0.70466142808155785</v>
      </c>
      <c r="E377" s="2">
        <f>IF(logVir!E377="","",労働コスト!E377/SUM(資本サービス!E377,労働コスト!E377))</f>
        <v>0.75432822124377608</v>
      </c>
      <c r="F377" s="2">
        <f>IF(logVir!F377="","",労働コスト!F377/SUM(資本サービス!F377,労働コスト!F377))</f>
        <v>0.77568758305625196</v>
      </c>
      <c r="G377" s="2">
        <f>IF(logVir!G377="","",労働コスト!G377/SUM(資本サービス!G377,労働コスト!G377))</f>
        <v>0.80229889329981197</v>
      </c>
      <c r="I377" s="3">
        <v>13</v>
      </c>
      <c r="J377" s="3">
        <v>2</v>
      </c>
      <c r="K377" s="2" cm="1">
        <f t="array" ref="K377">IF(C377="","",0.5*(C377+SUMPRODUCT(($B$1461:$B$1491=$J377)*1,C$1461:C$1491)))</f>
        <v>0.60658303448413009</v>
      </c>
      <c r="L377" s="2" cm="1">
        <f t="array" ref="L377">IF(D377="","",0.5*(D377+SUMPRODUCT(($B$1461:$B$1491=$J377)*1,D$1461:D$1491)))</f>
        <v>0.64863973067589553</v>
      </c>
      <c r="M377" s="2" cm="1">
        <f t="array" ref="M377">IF(E377="","",0.5*(E377+SUMPRODUCT(($B$1461:$B$1491=$J377)*1,E$1461:E$1491)))</f>
        <v>0.63631180811038379</v>
      </c>
      <c r="N377" s="2" cm="1">
        <f t="array" ref="N377">IF(F377="","",0.5*(F377+SUMPRODUCT(($B$1461:$B$1491=$J377)*1,F$1461:F$1491)))</f>
        <v>0.64583750410833418</v>
      </c>
      <c r="O377" s="2" cm="1">
        <f t="array" ref="O377">IF(G377="","",0.5*(G377+SUMPRODUCT(($B$1461:$B$1491=$J377)*1,G$1461:G$1491)))</f>
        <v>0.69769691891102592</v>
      </c>
    </row>
    <row r="378" spans="1:15" x14ac:dyDescent="0.55000000000000004">
      <c r="A378" s="3">
        <v>13</v>
      </c>
      <c r="B378" s="3">
        <v>3</v>
      </c>
      <c r="C378" s="2">
        <f>IF(logVir!C378="","",労働コスト!C378/SUM(資本サービス!C378,労働コスト!C378))</f>
        <v>0.78559454633488845</v>
      </c>
      <c r="D378" s="2">
        <f>IF(logVir!D378="","",労働コスト!D378/SUM(資本サービス!D378,労働コスト!D378))</f>
        <v>0.77836984734544357</v>
      </c>
      <c r="E378" s="2">
        <f>IF(logVir!E378="","",労働コスト!E378/SUM(資本サービス!E378,労働コスト!E378))</f>
        <v>0.82124407081354267</v>
      </c>
      <c r="F378" s="2">
        <f>IF(logVir!F378="","",労働コスト!F378/SUM(資本サービス!F378,労働コスト!F378))</f>
        <v>0.83276417229346034</v>
      </c>
      <c r="G378" s="2">
        <f>IF(logVir!G378="","",労働コスト!G378/SUM(資本サービス!G378,労働コスト!G378))</f>
        <v>0.85508419516970291</v>
      </c>
      <c r="I378" s="3">
        <v>13</v>
      </c>
      <c r="J378" s="3">
        <v>3</v>
      </c>
      <c r="K378" s="2" cm="1">
        <f t="array" ref="K378">IF(C378="","",0.5*(C378+SUMPRODUCT(($B$1461:$B$1491=$J378)*1,C$1461:C$1491)))</f>
        <v>0.74148129706943955</v>
      </c>
      <c r="L378" s="2" cm="1">
        <f t="array" ref="L378">IF(D378="","",0.5*(D378+SUMPRODUCT(($B$1461:$B$1491=$J378)*1,D$1461:D$1491)))</f>
        <v>0.75539549939098793</v>
      </c>
      <c r="M378" s="2" cm="1">
        <f t="array" ref="M378">IF(E378="","",0.5*(E378+SUMPRODUCT(($B$1461:$B$1491=$J378)*1,E$1461:E$1491)))</f>
        <v>0.78491143185236045</v>
      </c>
      <c r="N378" s="2" cm="1">
        <f t="array" ref="N378">IF(F378="","",0.5*(F378+SUMPRODUCT(($B$1461:$B$1491=$J378)*1,F$1461:F$1491)))</f>
        <v>0.7898072199395012</v>
      </c>
      <c r="O378" s="2" cm="1">
        <f t="array" ref="O378">IF(G378="","",0.5*(G378+SUMPRODUCT(($B$1461:$B$1491=$J378)*1,G$1461:G$1491)))</f>
        <v>0.81738711457401636</v>
      </c>
    </row>
    <row r="379" spans="1:15" x14ac:dyDescent="0.55000000000000004">
      <c r="A379" s="3">
        <v>13</v>
      </c>
      <c r="B379" s="3">
        <v>4</v>
      </c>
      <c r="C379" s="2">
        <f>IF(logVir!C379="","",労働コスト!C379/SUM(資本サービス!C379,労働コスト!C379))</f>
        <v>0.84948119402319378</v>
      </c>
      <c r="D379" s="2">
        <f>IF(logVir!D379="","",労働コスト!D379/SUM(資本サービス!D379,労働コスト!D379))</f>
        <v>0.83838931266758299</v>
      </c>
      <c r="E379" s="2">
        <f>IF(logVir!E379="","",労働コスト!E379/SUM(資本サービス!E379,労働コスト!E379))</f>
        <v>0.85513072300089787</v>
      </c>
      <c r="F379" s="2">
        <f>IF(logVir!F379="","",労働コスト!F379/SUM(資本サービス!F379,労働コスト!F379))</f>
        <v>0.8382352997947089</v>
      </c>
      <c r="G379" s="2">
        <f>IF(logVir!G379="","",労働コスト!G379/SUM(資本サービス!G379,労働コスト!G379))</f>
        <v>0.85143912751441198</v>
      </c>
      <c r="I379" s="3">
        <v>13</v>
      </c>
      <c r="J379" s="3">
        <v>4</v>
      </c>
      <c r="K379" s="2" cm="1">
        <f t="array" ref="K379">IF(C379="","",0.5*(C379+SUMPRODUCT(($B$1461:$B$1491=$J379)*1,C$1461:C$1491)))</f>
        <v>0.80566149440453516</v>
      </c>
      <c r="L379" s="2" cm="1">
        <f t="array" ref="L379">IF(D379="","",0.5*(D379+SUMPRODUCT(($B$1461:$B$1491=$J379)*1,D$1461:D$1491)))</f>
        <v>0.78849787269082849</v>
      </c>
      <c r="M379" s="2" cm="1">
        <f t="array" ref="M379">IF(E379="","",0.5*(E379+SUMPRODUCT(($B$1461:$B$1491=$J379)*1,E$1461:E$1491)))</f>
        <v>0.80453805097181841</v>
      </c>
      <c r="N379" s="2" cm="1">
        <f t="array" ref="N379">IF(F379="","",0.5*(F379+SUMPRODUCT(($B$1461:$B$1491=$J379)*1,F$1461:F$1491)))</f>
        <v>0.7927572185751135</v>
      </c>
      <c r="O379" s="2" cm="1">
        <f t="array" ref="O379">IF(G379="","",0.5*(G379+SUMPRODUCT(($B$1461:$B$1491=$J379)*1,G$1461:G$1491)))</f>
        <v>0.81075729401182306</v>
      </c>
    </row>
    <row r="380" spans="1:15" x14ac:dyDescent="0.55000000000000004">
      <c r="A380" s="3">
        <v>13</v>
      </c>
      <c r="B380" s="3">
        <v>5</v>
      </c>
      <c r="C380" s="2">
        <f>IF(logVir!C380="","",労働コスト!C380/SUM(資本サービス!C380,労働コスト!C380))</f>
        <v>0.87562662952607062</v>
      </c>
      <c r="D380" s="2">
        <f>IF(logVir!D380="","",労働コスト!D380/SUM(資本サービス!D380,労働コスト!D380))</f>
        <v>0.88183579284196623</v>
      </c>
      <c r="E380" s="2">
        <f>IF(logVir!E380="","",労働コスト!E380/SUM(資本サービス!E380,労働コスト!E380))</f>
        <v>0.89650712475162297</v>
      </c>
      <c r="F380" s="2">
        <f>IF(logVir!F380="","",労働コスト!F380/SUM(資本サービス!F380,労働コスト!F380))</f>
        <v>0.89746792631746308</v>
      </c>
      <c r="G380" s="2">
        <f>IF(logVir!G380="","",労働コスト!G380/SUM(資本サービス!G380,労働コスト!G380))</f>
        <v>0.89938753842681018</v>
      </c>
      <c r="I380" s="3">
        <v>13</v>
      </c>
      <c r="J380" s="3">
        <v>5</v>
      </c>
      <c r="K380" s="2" cm="1">
        <f t="array" ref="K380">IF(C380="","",0.5*(C380+SUMPRODUCT(($B$1461:$B$1491=$J380)*1,C$1461:C$1491)))</f>
        <v>0.76028435379549775</v>
      </c>
      <c r="L380" s="2" cm="1">
        <f t="array" ref="L380">IF(D380="","",0.5*(D380+SUMPRODUCT(($B$1461:$B$1491=$J380)*1,D$1461:D$1491)))</f>
        <v>0.78026084590163636</v>
      </c>
      <c r="M380" s="2" cm="1">
        <f t="array" ref="M380">IF(E380="","",0.5*(E380+SUMPRODUCT(($B$1461:$B$1491=$J380)*1,E$1461:E$1491)))</f>
        <v>0.80038728967183848</v>
      </c>
      <c r="N380" s="2" cm="1">
        <f t="array" ref="N380">IF(F380="","",0.5*(F380+SUMPRODUCT(($B$1461:$B$1491=$J380)*1,F$1461:F$1491)))</f>
        <v>0.8043647376959413</v>
      </c>
      <c r="O380" s="2" cm="1">
        <f t="array" ref="O380">IF(G380="","",0.5*(G380+SUMPRODUCT(($B$1461:$B$1491=$J380)*1,G$1461:G$1491)))</f>
        <v>0.81672576351511217</v>
      </c>
    </row>
    <row r="381" spans="1:15" x14ac:dyDescent="0.55000000000000004">
      <c r="A381" s="3">
        <v>13</v>
      </c>
      <c r="B381" s="3">
        <v>6</v>
      </c>
      <c r="C381" s="2">
        <f>IF(logVir!C381="","",労働コスト!C381/SUM(資本サービス!C381,労働コスト!C381))</f>
        <v>0.60604663007437709</v>
      </c>
      <c r="D381" s="2">
        <f>IF(logVir!D381="","",労働コスト!D381/SUM(資本サービス!D381,労働コスト!D381))</f>
        <v>0.60711959670970683</v>
      </c>
      <c r="E381" s="2">
        <f>IF(logVir!E381="","",労働コスト!E381/SUM(資本サービス!E381,労働コスト!E381))</f>
        <v>0.63329092316347535</v>
      </c>
      <c r="F381" s="2">
        <f>IF(logVir!F381="","",労働コスト!F381/SUM(資本サービス!F381,労働コスト!F381))</f>
        <v>0.61918248548272348</v>
      </c>
      <c r="G381" s="2">
        <f>IF(logVir!G381="","",労働コスト!G381/SUM(資本サービス!G381,労働コスト!G381))</f>
        <v>0.62279404659326598</v>
      </c>
      <c r="I381" s="3">
        <v>13</v>
      </c>
      <c r="J381" s="3">
        <v>6</v>
      </c>
      <c r="K381" s="2" cm="1">
        <f t="array" ref="K381">IF(C381="","",0.5*(C381+SUMPRODUCT(($B$1461:$B$1491=$J381)*1,C$1461:C$1491)))</f>
        <v>0.49337818224323238</v>
      </c>
      <c r="L381" s="2" cm="1">
        <f t="array" ref="L381">IF(D381="","",0.5*(D381+SUMPRODUCT(($B$1461:$B$1491=$J381)*1,D$1461:D$1491)))</f>
        <v>0.51059200552774953</v>
      </c>
      <c r="M381" s="2" cm="1">
        <f t="array" ref="M381">IF(E381="","",0.5*(E381+SUMPRODUCT(($B$1461:$B$1491=$J381)*1,E$1461:E$1491)))</f>
        <v>0.52238512966361483</v>
      </c>
      <c r="N381" s="2" cm="1">
        <f t="array" ref="N381">IF(F381="","",0.5*(F381+SUMPRODUCT(($B$1461:$B$1491=$J381)*1,F$1461:F$1491)))</f>
        <v>0.51061724866362757</v>
      </c>
      <c r="O381" s="2" cm="1">
        <f t="array" ref="O381">IF(G381="","",0.5*(G381+SUMPRODUCT(($B$1461:$B$1491=$J381)*1,G$1461:G$1491)))</f>
        <v>0.52997290743534342</v>
      </c>
    </row>
    <row r="382" spans="1:15" x14ac:dyDescent="0.55000000000000004">
      <c r="A382" s="3">
        <v>13</v>
      </c>
      <c r="B382" s="3">
        <v>7</v>
      </c>
      <c r="C382" s="2">
        <f>IF(logVir!C382="","",労働コスト!C382/SUM(資本サービス!C382,労働コスト!C382))</f>
        <v>0.81391196020353673</v>
      </c>
      <c r="D382" s="2">
        <f>IF(logVir!D382="","",労働コスト!D382/SUM(資本サービス!D382,労働コスト!D382))</f>
        <v>0.82709252434266434</v>
      </c>
      <c r="E382" s="2">
        <f>IF(logVir!E382="","",労働コスト!E382/SUM(資本サービス!E382,労働コスト!E382))</f>
        <v>0.84727900829377234</v>
      </c>
      <c r="F382" s="2">
        <f>IF(logVir!F382="","",労働コスト!F382/SUM(資本サービス!F382,労働コスト!F382))</f>
        <v>0.84508388861563466</v>
      </c>
      <c r="G382" s="2">
        <f>IF(logVir!G382="","",労働コスト!G382/SUM(資本サービス!G382,労働コスト!G382))</f>
        <v>0.85416161046393213</v>
      </c>
      <c r="I382" s="3">
        <v>13</v>
      </c>
      <c r="J382" s="3">
        <v>7</v>
      </c>
      <c r="K382" s="2" cm="1">
        <f t="array" ref="K382">IF(C382="","",0.5*(C382+SUMPRODUCT(($B$1461:$B$1491=$J382)*1,C$1461:C$1491)))</f>
        <v>0.71688279775762576</v>
      </c>
      <c r="L382" s="2" cm="1">
        <f t="array" ref="L382">IF(D382="","",0.5*(D382+SUMPRODUCT(($B$1461:$B$1491=$J382)*1,D$1461:D$1491)))</f>
        <v>0.74495883455234257</v>
      </c>
      <c r="M382" s="2" cm="1">
        <f t="array" ref="M382">IF(E382="","",0.5*(E382+SUMPRODUCT(($B$1461:$B$1491=$J382)*1,E$1461:E$1491)))</f>
        <v>0.76208086517446949</v>
      </c>
      <c r="N382" s="2" cm="1">
        <f t="array" ref="N382">IF(F382="","",0.5*(F382+SUMPRODUCT(($B$1461:$B$1491=$J382)*1,F$1461:F$1491)))</f>
        <v>0.76112120737801958</v>
      </c>
      <c r="O382" s="2" cm="1">
        <f t="array" ref="O382">IF(G382="","",0.5*(G382+SUMPRODUCT(($B$1461:$B$1491=$J382)*1,G$1461:G$1491)))</f>
        <v>0.77872325224529582</v>
      </c>
    </row>
    <row r="383" spans="1:15" x14ac:dyDescent="0.55000000000000004">
      <c r="A383" s="3">
        <v>13</v>
      </c>
      <c r="B383" s="3">
        <v>8</v>
      </c>
      <c r="C383" s="2">
        <f>IF(logVir!C383="","",労働コスト!C383/SUM(資本サービス!C383,労働コスト!C383))</f>
        <v>0.81617063428475645</v>
      </c>
      <c r="D383" s="2">
        <f>IF(logVir!D383="","",労働コスト!D383/SUM(資本サービス!D383,労働コスト!D383))</f>
        <v>0.82840422337313935</v>
      </c>
      <c r="E383" s="2">
        <f>IF(logVir!E383="","",労働コスト!E383/SUM(資本サービス!E383,労働コスト!E383))</f>
        <v>0.8598425929741158</v>
      </c>
      <c r="F383" s="2">
        <f>IF(logVir!F383="","",労働コスト!F383/SUM(資本サービス!F383,労働コスト!F383))</f>
        <v>0.84455023742035096</v>
      </c>
      <c r="G383" s="2">
        <f>IF(logVir!G383="","",労働コスト!G383/SUM(資本サービス!G383,労働コスト!G383))</f>
        <v>0.83739101354550471</v>
      </c>
      <c r="I383" s="3">
        <v>13</v>
      </c>
      <c r="J383" s="3">
        <v>8</v>
      </c>
      <c r="K383" s="2" cm="1">
        <f t="array" ref="K383">IF(C383="","",0.5*(C383+SUMPRODUCT(($B$1461:$B$1491=$J383)*1,C$1461:C$1491)))</f>
        <v>0.6830003533961011</v>
      </c>
      <c r="L383" s="2" cm="1">
        <f t="array" ref="L383">IF(D383="","",0.5*(D383+SUMPRODUCT(($B$1461:$B$1491=$J383)*1,D$1461:D$1491)))</f>
        <v>0.71365201484676755</v>
      </c>
      <c r="M383" s="2" cm="1">
        <f t="array" ref="M383">IF(E383="","",0.5*(E383+SUMPRODUCT(($B$1461:$B$1491=$J383)*1,E$1461:E$1491)))</f>
        <v>0.72961340891452475</v>
      </c>
      <c r="N383" s="2" cm="1">
        <f t="array" ref="N383">IF(F383="","",0.5*(F383+SUMPRODUCT(($B$1461:$B$1491=$J383)*1,F$1461:F$1491)))</f>
        <v>0.7174466611958934</v>
      </c>
      <c r="O383" s="2" cm="1">
        <f t="array" ref="O383">IF(G383="","",0.5*(G383+SUMPRODUCT(($B$1461:$B$1491=$J383)*1,G$1461:G$1491)))</f>
        <v>0.72814078798331539</v>
      </c>
    </row>
    <row r="384" spans="1:15" x14ac:dyDescent="0.55000000000000004">
      <c r="A384" s="3">
        <v>13</v>
      </c>
      <c r="B384" s="3">
        <v>9</v>
      </c>
      <c r="C384" s="2">
        <f>IF(logVir!C384="","",労働コスト!C384/SUM(資本サービス!C384,労働コスト!C384))</f>
        <v>0.89622158100240989</v>
      </c>
      <c r="D384" s="2">
        <f>IF(logVir!D384="","",労働コスト!D384/SUM(資本サービス!D384,労働コスト!D384))</f>
        <v>0.90178572222543274</v>
      </c>
      <c r="E384" s="2">
        <f>IF(logVir!E384="","",労働コスト!E384/SUM(資本サービス!E384,労働コスト!E384))</f>
        <v>0.92675977409657906</v>
      </c>
      <c r="F384" s="2">
        <f>IF(logVir!F384="","",労働コスト!F384/SUM(資本サービス!F384,労働コスト!F384))</f>
        <v>0.92444371139042136</v>
      </c>
      <c r="G384" s="2">
        <f>IF(logVir!G384="","",労働コスト!G384/SUM(資本サービス!G384,労働コスト!G384))</f>
        <v>0.92597054576856874</v>
      </c>
      <c r="I384" s="3">
        <v>13</v>
      </c>
      <c r="J384" s="3">
        <v>9</v>
      </c>
      <c r="K384" s="2" cm="1">
        <f t="array" ref="K384">IF(C384="","",0.5*(C384+SUMPRODUCT(($B$1461:$B$1491=$J384)*1,C$1461:C$1491)))</f>
        <v>0.84611723004319428</v>
      </c>
      <c r="L384" s="2" cm="1">
        <f t="array" ref="L384">IF(D384="","",0.5*(D384+SUMPRODUCT(($B$1461:$B$1491=$J384)*1,D$1461:D$1491)))</f>
        <v>0.8544564796140216</v>
      </c>
      <c r="M384" s="2" cm="1">
        <f t="array" ref="M384">IF(E384="","",0.5*(E384+SUMPRODUCT(($B$1461:$B$1491=$J384)*1,E$1461:E$1491)))</f>
        <v>0.8799521120215541</v>
      </c>
      <c r="N384" s="2" cm="1">
        <f t="array" ref="N384">IF(F384="","",0.5*(F384+SUMPRODUCT(($B$1461:$B$1491=$J384)*1,F$1461:F$1491)))</f>
        <v>0.88016063239795761</v>
      </c>
      <c r="O384" s="2" cm="1">
        <f t="array" ref="O384">IF(G384="","",0.5*(G384+SUMPRODUCT(($B$1461:$B$1491=$J384)*1,G$1461:G$1491)))</f>
        <v>0.89180327552435368</v>
      </c>
    </row>
    <row r="385" spans="1:15" x14ac:dyDescent="0.55000000000000004">
      <c r="A385" s="3">
        <v>13</v>
      </c>
      <c r="B385" s="3">
        <v>10</v>
      </c>
      <c r="C385" s="2">
        <f>IF(logVir!C385="","",労働コスト!C385/SUM(資本サービス!C385,労働コスト!C385))</f>
        <v>0.75268213717420696</v>
      </c>
      <c r="D385" s="2">
        <f>IF(logVir!D385="","",労働コスト!D385/SUM(資本サービス!D385,労働コスト!D385))</f>
        <v>0.73150032031793899</v>
      </c>
      <c r="E385" s="2">
        <f>IF(logVir!E385="","",労働コスト!E385/SUM(資本サービス!E385,労働コスト!E385))</f>
        <v>0.78815825207795964</v>
      </c>
      <c r="F385" s="2">
        <f>IF(logVir!F385="","",労働コスト!F385/SUM(資本サービス!F385,労働コスト!F385))</f>
        <v>0.78367283360404139</v>
      </c>
      <c r="G385" s="2">
        <f>IF(logVir!G385="","",労働コスト!G385/SUM(資本サービス!G385,労働コスト!G385))</f>
        <v>0.80230276023817937</v>
      </c>
      <c r="I385" s="3">
        <v>13</v>
      </c>
      <c r="J385" s="3">
        <v>10</v>
      </c>
      <c r="K385" s="2" cm="1">
        <f t="array" ref="K385">IF(C385="","",0.5*(C385+SUMPRODUCT(($B$1461:$B$1491=$J385)*1,C$1461:C$1491)))</f>
        <v>0.68959550072695031</v>
      </c>
      <c r="L385" s="2" cm="1">
        <f t="array" ref="L385">IF(D385="","",0.5*(D385+SUMPRODUCT(($B$1461:$B$1491=$J385)*1,D$1461:D$1491)))</f>
        <v>0.68719892677354211</v>
      </c>
      <c r="M385" s="2" cm="1">
        <f t="array" ref="M385">IF(E385="","",0.5*(E385+SUMPRODUCT(($B$1461:$B$1491=$J385)*1,E$1461:E$1491)))</f>
        <v>0.73382042386641833</v>
      </c>
      <c r="N385" s="2" cm="1">
        <f t="array" ref="N385">IF(F385="","",0.5*(F385+SUMPRODUCT(($B$1461:$B$1491=$J385)*1,F$1461:F$1491)))</f>
        <v>0.73142459615506672</v>
      </c>
      <c r="O385" s="2" cm="1">
        <f t="array" ref="O385">IF(G385="","",0.5*(G385+SUMPRODUCT(($B$1461:$B$1491=$J385)*1,G$1461:G$1491)))</f>
        <v>0.75867513131255204</v>
      </c>
    </row>
    <row r="386" spans="1:15" x14ac:dyDescent="0.55000000000000004">
      <c r="A386" s="3">
        <v>13</v>
      </c>
      <c r="B386" s="3">
        <v>11</v>
      </c>
      <c r="C386" s="2">
        <f>IF(logVir!C386="","",労働コスト!C386/SUM(資本サービス!C386,労働コスト!C386))</f>
        <v>0.71458584667633773</v>
      </c>
      <c r="D386" s="2">
        <f>IF(logVir!D386="","",労働コスト!D386/SUM(資本サービス!D386,労働コスト!D386))</f>
        <v>0.71827596199750365</v>
      </c>
      <c r="E386" s="2">
        <f>IF(logVir!E386="","",労働コスト!E386/SUM(資本サービス!E386,労働コスト!E386))</f>
        <v>0.73293142565332858</v>
      </c>
      <c r="F386" s="2">
        <f>IF(logVir!F386="","",労働コスト!F386/SUM(資本サービス!F386,労働コスト!F386))</f>
        <v>0.71848287745388761</v>
      </c>
      <c r="G386" s="2">
        <f>IF(logVir!G386="","",労働コスト!G386/SUM(資本サービス!G386,労働コスト!G386))</f>
        <v>0.71153698935822918</v>
      </c>
      <c r="I386" s="3">
        <v>13</v>
      </c>
      <c r="J386" s="3">
        <v>11</v>
      </c>
      <c r="K386" s="2" cm="1">
        <f t="array" ref="K386">IF(C386="","",0.5*(C386+SUMPRODUCT(($B$1461:$B$1491=$J386)*1,C$1461:C$1491)))</f>
        <v>0.6397082885856602</v>
      </c>
      <c r="L386" s="2" cm="1">
        <f t="array" ref="L386">IF(D386="","",0.5*(D386+SUMPRODUCT(($B$1461:$B$1491=$J386)*1,D$1461:D$1491)))</f>
        <v>0.64313495137402388</v>
      </c>
      <c r="M386" s="2" cm="1">
        <f t="array" ref="M386">IF(E386="","",0.5*(E386+SUMPRODUCT(($B$1461:$B$1491=$J386)*1,E$1461:E$1491)))</f>
        <v>0.65669578671164763</v>
      </c>
      <c r="N386" s="2" cm="1">
        <f t="array" ref="N386">IF(F386="","",0.5*(F386+SUMPRODUCT(($B$1461:$B$1491=$J386)*1,F$1461:F$1491)))</f>
        <v>0.64557714031948066</v>
      </c>
      <c r="O386" s="2" cm="1">
        <f t="array" ref="O386">IF(G386="","",0.5*(G386+SUMPRODUCT(($B$1461:$B$1491=$J386)*1,G$1461:G$1491)))</f>
        <v>0.65274065706497186</v>
      </c>
    </row>
    <row r="387" spans="1:15" x14ac:dyDescent="0.55000000000000004">
      <c r="A387" s="3">
        <v>13</v>
      </c>
      <c r="B387" s="3">
        <v>12</v>
      </c>
      <c r="C387" s="2">
        <f>IF(logVir!C387="","",労働コスト!C387/SUM(資本サービス!C387,労働コスト!C387))</f>
        <v>0.58108721090171445</v>
      </c>
      <c r="D387" s="2">
        <f>IF(logVir!D387="","",労働コスト!D387/SUM(資本サービス!D387,労働コスト!D387))</f>
        <v>0.60847998505547951</v>
      </c>
      <c r="E387" s="2">
        <f>IF(logVir!E387="","",労働コスト!E387/SUM(資本サービス!E387,労働コスト!E387))</f>
        <v>0.62196304256298141</v>
      </c>
      <c r="F387" s="2">
        <f>IF(logVir!F387="","",労働コスト!F387/SUM(資本サービス!F387,労働コスト!F387))</f>
        <v>0.6228965538205572</v>
      </c>
      <c r="G387" s="2">
        <f>IF(logVir!G387="","",労働コスト!G387/SUM(資本サービス!G387,労働コスト!G387))</f>
        <v>0.64891427838851268</v>
      </c>
      <c r="I387" s="3">
        <v>13</v>
      </c>
      <c r="J387" s="3">
        <v>12</v>
      </c>
      <c r="K387" s="2" cm="1">
        <f t="array" ref="K387">IF(C387="","",0.5*(C387+SUMPRODUCT(($B$1461:$B$1491=$J387)*1,C$1461:C$1491)))</f>
        <v>0.53493616234561159</v>
      </c>
      <c r="L387" s="2" cm="1">
        <f t="array" ref="L387">IF(D387="","",0.5*(D387+SUMPRODUCT(($B$1461:$B$1491=$J387)*1,D$1461:D$1491)))</f>
        <v>0.56074590601044716</v>
      </c>
      <c r="M387" s="2" cm="1">
        <f t="array" ref="M387">IF(E387="","",0.5*(E387+SUMPRODUCT(($B$1461:$B$1491=$J387)*1,E$1461:E$1491)))</f>
        <v>0.56807085830845572</v>
      </c>
      <c r="N387" s="2" cm="1">
        <f t="array" ref="N387">IF(F387="","",0.5*(F387+SUMPRODUCT(($B$1461:$B$1491=$J387)*1,F$1461:F$1491)))</f>
        <v>0.57082302451754474</v>
      </c>
      <c r="O387" s="2" cm="1">
        <f t="array" ref="O387">IF(G387="","",0.5*(G387+SUMPRODUCT(($B$1461:$B$1491=$J387)*1,G$1461:G$1491)))</f>
        <v>0.60545598325602368</v>
      </c>
    </row>
    <row r="388" spans="1:15" x14ac:dyDescent="0.55000000000000004">
      <c r="A388" s="3">
        <v>13</v>
      </c>
      <c r="B388" s="3">
        <v>13</v>
      </c>
      <c r="C388" s="2">
        <f>IF(logVir!C388="","",労働コスト!C388/SUM(資本サービス!C388,労働コスト!C388))</f>
        <v>0.41840839422342746</v>
      </c>
      <c r="D388" s="2">
        <f>IF(logVir!D388="","",労働コスト!D388/SUM(資本サービス!D388,労働コスト!D388))</f>
        <v>0.43678557898066717</v>
      </c>
      <c r="E388" s="2">
        <f>IF(logVir!E388="","",労働コスト!E388/SUM(資本サービス!E388,労働コスト!E388))</f>
        <v>0.43200018753236114</v>
      </c>
      <c r="F388" s="2">
        <f>IF(logVir!F388="","",労働コスト!F388/SUM(資本サービス!F388,労働コスト!F388))</f>
        <v>0.43442214320875983</v>
      </c>
      <c r="G388" s="2">
        <f>IF(logVir!G388="","",労働コスト!G388/SUM(資本サービス!G388,労働コスト!G388))</f>
        <v>0.47252463630200064</v>
      </c>
      <c r="I388" s="3">
        <v>13</v>
      </c>
      <c r="J388" s="3">
        <v>13</v>
      </c>
      <c r="K388" s="2" cm="1">
        <f t="array" ref="K388">IF(C388="","",0.5*(C388+SUMPRODUCT(($B$1461:$B$1491=$J388)*1,C$1461:C$1491)))</f>
        <v>0.40998341876964761</v>
      </c>
      <c r="L388" s="2" cm="1">
        <f t="array" ref="L388">IF(D388="","",0.5*(D388+SUMPRODUCT(($B$1461:$B$1491=$J388)*1,D$1461:D$1491)))</f>
        <v>0.40425889875111559</v>
      </c>
      <c r="M388" s="2" cm="1">
        <f t="array" ref="M388">IF(E388="","",0.5*(E388+SUMPRODUCT(($B$1461:$B$1491=$J388)*1,E$1461:E$1491)))</f>
        <v>0.42155154643820492</v>
      </c>
      <c r="N388" s="2" cm="1">
        <f t="array" ref="N388">IF(F388="","",0.5*(F388+SUMPRODUCT(($B$1461:$B$1491=$J388)*1,F$1461:F$1491)))</f>
        <v>0.41537306023454856</v>
      </c>
      <c r="O388" s="2" cm="1">
        <f t="array" ref="O388">IF(G388="","",0.5*(G388+SUMPRODUCT(($B$1461:$B$1491=$J388)*1,G$1461:G$1491)))</f>
        <v>0.45214459912976429</v>
      </c>
    </row>
    <row r="389" spans="1:15" x14ac:dyDescent="0.55000000000000004">
      <c r="A389" s="3">
        <v>13</v>
      </c>
      <c r="B389" s="3">
        <v>14</v>
      </c>
      <c r="C389" s="2">
        <f>IF(logVir!C389="","",労働コスト!C389/SUM(資本サービス!C389,労働コスト!C389))</f>
        <v>0.6272000075666091</v>
      </c>
      <c r="D389" s="2">
        <f>IF(logVir!D389="","",労働コスト!D389/SUM(資本サービス!D389,労働コスト!D389))</f>
        <v>0.6709393679333514</v>
      </c>
      <c r="E389" s="2">
        <f>IF(logVir!E389="","",労働コスト!E389/SUM(資本サービス!E389,労働コスト!E389))</f>
        <v>0.65116956158929251</v>
      </c>
      <c r="F389" s="2">
        <f>IF(logVir!F389="","",労働コスト!F389/SUM(資本サービス!F389,労働コスト!F389))</f>
        <v>0.63460442854528276</v>
      </c>
      <c r="G389" s="2">
        <f>IF(logVir!G389="","",労働コスト!G389/SUM(資本サービス!G389,労働コスト!G389))</f>
        <v>0.61751245961154499</v>
      </c>
      <c r="I389" s="3">
        <v>13</v>
      </c>
      <c r="J389" s="3">
        <v>14</v>
      </c>
      <c r="K389" s="2" cm="1">
        <f t="array" ref="K389">IF(C389="","",0.5*(C389+SUMPRODUCT(($B$1461:$B$1491=$J389)*1,C$1461:C$1491)))</f>
        <v>0.60902776362966948</v>
      </c>
      <c r="L389" s="2" cm="1">
        <f t="array" ref="L389">IF(D389="","",0.5*(D389+SUMPRODUCT(($B$1461:$B$1491=$J389)*1,D$1461:D$1491)))</f>
        <v>0.6506500036372056</v>
      </c>
      <c r="M389" s="2" cm="1">
        <f t="array" ref="M389">IF(E389="","",0.5*(E389+SUMPRODUCT(($B$1461:$B$1491=$J389)*1,E$1461:E$1491)))</f>
        <v>0.63180390904743788</v>
      </c>
      <c r="N389" s="2" cm="1">
        <f t="array" ref="N389">IF(F389="","",0.5*(F389+SUMPRODUCT(($B$1461:$B$1491=$J389)*1,F$1461:F$1491)))</f>
        <v>0.61691858023319246</v>
      </c>
      <c r="O389" s="2" cm="1">
        <f t="array" ref="O389">IF(G389="","",0.5*(G389+SUMPRODUCT(($B$1461:$B$1491=$J389)*1,G$1461:G$1491)))</f>
        <v>0.62163719869249334</v>
      </c>
    </row>
    <row r="390" spans="1:15" x14ac:dyDescent="0.55000000000000004">
      <c r="A390" s="3">
        <v>13</v>
      </c>
      <c r="B390" s="3">
        <v>15</v>
      </c>
      <c r="C390" s="2">
        <f>IF(logVir!C390="","",労働コスト!C390/SUM(資本サービス!C390,労働コスト!C390))</f>
        <v>0.81013852609063208</v>
      </c>
      <c r="D390" s="2">
        <f>IF(logVir!D390="","",労働コスト!D390/SUM(資本サービス!D390,労働コスト!D390))</f>
        <v>0.84325670200666203</v>
      </c>
      <c r="E390" s="2">
        <f>IF(logVir!E390="","",労働コスト!E390/SUM(資本サービス!E390,労働コスト!E390))</f>
        <v>0.84930556033534255</v>
      </c>
      <c r="F390" s="2">
        <f>IF(logVir!F390="","",労働コスト!F390/SUM(資本サービス!F390,労働コスト!F390))</f>
        <v>0.84625860327051228</v>
      </c>
      <c r="G390" s="2">
        <f>IF(logVir!G390="","",労働コスト!G390/SUM(資本サービス!G390,労働コスト!G390))</f>
        <v>0.85034182766659605</v>
      </c>
      <c r="I390" s="3">
        <v>13</v>
      </c>
      <c r="J390" s="3">
        <v>15</v>
      </c>
      <c r="K390" s="2" cm="1">
        <f t="array" ref="K390">IF(C390="","",0.5*(C390+SUMPRODUCT(($B$1461:$B$1491=$J390)*1,C$1461:C$1491)))</f>
        <v>0.77476633518756044</v>
      </c>
      <c r="L390" s="2" cm="1">
        <f t="array" ref="L390">IF(D390="","",0.5*(D390+SUMPRODUCT(($B$1461:$B$1491=$J390)*1,D$1461:D$1491)))</f>
        <v>0.81269292279461636</v>
      </c>
      <c r="M390" s="2" cm="1">
        <f t="array" ref="M390">IF(E390="","",0.5*(E390+SUMPRODUCT(($B$1461:$B$1491=$J390)*1,E$1461:E$1491)))</f>
        <v>0.80265850733656374</v>
      </c>
      <c r="N390" s="2" cm="1">
        <f t="array" ref="N390">IF(F390="","",0.5*(F390+SUMPRODUCT(($B$1461:$B$1491=$J390)*1,F$1461:F$1491)))</f>
        <v>0.7966684612104481</v>
      </c>
      <c r="O390" s="2" cm="1">
        <f t="array" ref="O390">IF(G390="","",0.5*(G390+SUMPRODUCT(($B$1461:$B$1491=$J390)*1,G$1461:G$1491)))</f>
        <v>0.8120472746232259</v>
      </c>
    </row>
    <row r="391" spans="1:15" x14ac:dyDescent="0.55000000000000004">
      <c r="A391" s="3">
        <v>13</v>
      </c>
      <c r="B391" s="3">
        <v>16</v>
      </c>
      <c r="C391" s="2">
        <f>IF(logVir!C391="","",労働コスト!C391/SUM(資本サービス!C391,労働コスト!C391))</f>
        <v>0.81852105340967596</v>
      </c>
      <c r="D391" s="2">
        <f>IF(logVir!D391="","",労働コスト!D391/SUM(資本サービス!D391,労働コスト!D391))</f>
        <v>0.82673047402646771</v>
      </c>
      <c r="E391" s="2">
        <f>IF(logVir!E391="","",労働コスト!E391/SUM(資本サービス!E391,労働コスト!E391))</f>
        <v>0.86146196700888134</v>
      </c>
      <c r="F391" s="2">
        <f>IF(logVir!F391="","",労働コスト!F391/SUM(資本サービス!F391,労働コスト!F391))</f>
        <v>0.85830417775596834</v>
      </c>
      <c r="G391" s="2">
        <f>IF(logVir!G391="","",労働コスト!G391/SUM(資本サービス!G391,労働コスト!G391))</f>
        <v>0.86248662917045049</v>
      </c>
      <c r="I391" s="3">
        <v>13</v>
      </c>
      <c r="J391" s="3">
        <v>16</v>
      </c>
      <c r="K391" s="2" cm="1">
        <f t="array" ref="K391">IF(C391="","",0.5*(C391+SUMPRODUCT(($B$1461:$B$1491=$J391)*1,C$1461:C$1491)))</f>
        <v>0.74598379365963052</v>
      </c>
      <c r="L391" s="2" cm="1">
        <f t="array" ref="L391">IF(D391="","",0.5*(D391+SUMPRODUCT(($B$1461:$B$1491=$J391)*1,D$1461:D$1491)))</f>
        <v>0.76460562918455621</v>
      </c>
      <c r="M391" s="2" cm="1">
        <f t="array" ref="M391">IF(E391="","",0.5*(E391+SUMPRODUCT(($B$1461:$B$1491=$J391)*1,E$1461:E$1491)))</f>
        <v>0.79480561747971745</v>
      </c>
      <c r="N391" s="2" cm="1">
        <f t="array" ref="N391">IF(F391="","",0.5*(F391+SUMPRODUCT(($B$1461:$B$1491=$J391)*1,F$1461:F$1491)))</f>
        <v>0.79296957293715653</v>
      </c>
      <c r="O391" s="2" cm="1">
        <f t="array" ref="O391">IF(G391="","",0.5*(G391+SUMPRODUCT(($B$1461:$B$1491=$J391)*1,G$1461:G$1491)))</f>
        <v>0.80898595006899765</v>
      </c>
    </row>
    <row r="392" spans="1:15" x14ac:dyDescent="0.55000000000000004">
      <c r="A392" s="3">
        <v>13</v>
      </c>
      <c r="B392" s="3">
        <v>17</v>
      </c>
      <c r="C392" s="2">
        <f>IF(logVir!C392="","",労働コスト!C392/SUM(資本サービス!C392,労働コスト!C392))</f>
        <v>0.37850259074590464</v>
      </c>
      <c r="D392" s="2">
        <f>IF(logVir!D392="","",労働コスト!D392/SUM(資本サービス!D392,労働コスト!D392))</f>
        <v>0.34957145670568113</v>
      </c>
      <c r="E392" s="2">
        <f>IF(logVir!E392="","",労働コスト!E392/SUM(資本サービス!E392,労働コスト!E392))</f>
        <v>0.41797072890854953</v>
      </c>
      <c r="F392" s="2">
        <f>IF(logVir!F392="","",労働コスト!F392/SUM(資本サービス!F392,労働コスト!F392))</f>
        <v>0.43128836621458355</v>
      </c>
      <c r="G392" s="2">
        <f>IF(logVir!G392="","",労働コスト!G392/SUM(資本サービス!G392,労働コスト!G392))</f>
        <v>0.43329277160099267</v>
      </c>
      <c r="I392" s="3">
        <v>13</v>
      </c>
      <c r="J392" s="3">
        <v>17</v>
      </c>
      <c r="K392" s="2" cm="1">
        <f t="array" ref="K392">IF(C392="","",0.5*(C392+SUMPRODUCT(($B$1461:$B$1491=$J392)*1,C$1461:C$1491)))</f>
        <v>0.36094393221719884</v>
      </c>
      <c r="L392" s="2" cm="1">
        <f t="array" ref="L392">IF(D392="","",0.5*(D392+SUMPRODUCT(($B$1461:$B$1491=$J392)*1,D$1461:D$1491)))</f>
        <v>0.35426234024656733</v>
      </c>
      <c r="M392" s="2" cm="1">
        <f t="array" ref="M392">IF(E392="","",0.5*(E392+SUMPRODUCT(($B$1461:$B$1491=$J392)*1,E$1461:E$1491)))</f>
        <v>0.40195331206673546</v>
      </c>
      <c r="N392" s="2" cm="1">
        <f t="array" ref="N392">IF(F392="","",0.5*(F392+SUMPRODUCT(($B$1461:$B$1491=$J392)*1,F$1461:F$1491)))</f>
        <v>0.42267855731949311</v>
      </c>
      <c r="O392" s="2" cm="1">
        <f t="array" ref="O392">IF(G392="","",0.5*(G392+SUMPRODUCT(($B$1461:$B$1491=$J392)*1,G$1461:G$1491)))</f>
        <v>0.42559157059950153</v>
      </c>
    </row>
    <row r="393" spans="1:15" x14ac:dyDescent="0.55000000000000004">
      <c r="A393" s="3">
        <v>13</v>
      </c>
      <c r="B393" s="3">
        <v>18</v>
      </c>
      <c r="C393" s="2">
        <f>IF(logVir!C393="","",労働コスト!C393/SUM(資本サービス!C393,労働コスト!C393))</f>
        <v>0.85006908425193206</v>
      </c>
      <c r="D393" s="2">
        <f>IF(logVir!D393="","",労働コスト!D393/SUM(資本サービス!D393,労働コスト!D393))</f>
        <v>0.88328968976005529</v>
      </c>
      <c r="E393" s="2">
        <f>IF(logVir!E393="","",労働コスト!E393/SUM(資本サービス!E393,労働コスト!E393))</f>
        <v>0.89445474280191972</v>
      </c>
      <c r="F393" s="2">
        <f>IF(logVir!F393="","",労働コスト!F393/SUM(資本サービス!F393,労働コスト!F393))</f>
        <v>0.89494744073125365</v>
      </c>
      <c r="G393" s="2">
        <f>IF(logVir!G393="","",労働コスト!G393/SUM(資本サービス!G393,労働コスト!G393))</f>
        <v>0.90216563046370923</v>
      </c>
      <c r="I393" s="3">
        <v>13</v>
      </c>
      <c r="J393" s="3">
        <v>18</v>
      </c>
      <c r="K393" s="2" cm="1">
        <f t="array" ref="K393">IF(C393="","",0.5*(C393+SUMPRODUCT(($B$1461:$B$1491=$J393)*1,C$1461:C$1491)))</f>
        <v>0.85328310771154636</v>
      </c>
      <c r="L393" s="2" cm="1">
        <f t="array" ref="L393">IF(D393="","",0.5*(D393+SUMPRODUCT(($B$1461:$B$1491=$J393)*1,D$1461:D$1491)))</f>
        <v>0.88711235042335557</v>
      </c>
      <c r="M393" s="2" cm="1">
        <f t="array" ref="M393">IF(E393="","",0.5*(E393+SUMPRODUCT(($B$1461:$B$1491=$J393)*1,E$1461:E$1491)))</f>
        <v>0.89538931113940423</v>
      </c>
      <c r="N393" s="2" cm="1">
        <f t="array" ref="N393">IF(F393="","",0.5*(F393+SUMPRODUCT(($B$1461:$B$1491=$J393)*1,F$1461:F$1491)))</f>
        <v>0.89643161403155014</v>
      </c>
      <c r="O393" s="2" cm="1">
        <f t="array" ref="O393">IF(G393="","",0.5*(G393+SUMPRODUCT(($B$1461:$B$1491=$J393)*1,G$1461:G$1491)))</f>
        <v>0.90032502785030877</v>
      </c>
    </row>
    <row r="394" spans="1:15" x14ac:dyDescent="0.55000000000000004">
      <c r="A394" s="3">
        <v>13</v>
      </c>
      <c r="B394" s="3">
        <v>19</v>
      </c>
      <c r="C394" s="2">
        <f>IF(logVir!C394="","",労働コスト!C394/SUM(資本サービス!C394,労働コスト!C394))</f>
        <v>0.7832440893799415</v>
      </c>
      <c r="D394" s="2">
        <f>IF(logVir!D394="","",労働コスト!D394/SUM(資本サービス!D394,労働コスト!D394))</f>
        <v>0.81670281015846502</v>
      </c>
      <c r="E394" s="2">
        <f>IF(logVir!E394="","",労働コスト!E394/SUM(資本サービス!E394,労働コスト!E394))</f>
        <v>0.8324711881796556</v>
      </c>
      <c r="F394" s="2">
        <f>IF(logVir!F394="","",労働コスト!F394/SUM(資本サービス!F394,労働コスト!F394))</f>
        <v>0.8293210197218982</v>
      </c>
      <c r="G394" s="2">
        <f>IF(logVir!G394="","",労働コスト!G394/SUM(資本サービス!G394,労働コスト!G394))</f>
        <v>0.84129539774163464</v>
      </c>
      <c r="I394" s="3">
        <v>13</v>
      </c>
      <c r="J394" s="3">
        <v>19</v>
      </c>
      <c r="K394" s="2" cm="1">
        <f t="array" ref="K394">IF(C394="","",0.5*(C394+SUMPRODUCT(($B$1461:$B$1491=$J394)*1,C$1461:C$1491)))</f>
        <v>0.80527904322011179</v>
      </c>
      <c r="L394" s="2" cm="1">
        <f t="array" ref="L394">IF(D394="","",0.5*(D394+SUMPRODUCT(($B$1461:$B$1491=$J394)*1,D$1461:D$1491)))</f>
        <v>0.84202037056643209</v>
      </c>
      <c r="M394" s="2" cm="1">
        <f t="array" ref="M394">IF(E394="","",0.5*(E394+SUMPRODUCT(($B$1461:$B$1491=$J394)*1,E$1461:E$1491)))</f>
        <v>0.85093936392401281</v>
      </c>
      <c r="N394" s="2" cm="1">
        <f t="array" ref="N394">IF(F394="","",0.5*(F394+SUMPRODUCT(($B$1461:$B$1491=$J394)*1,F$1461:F$1491)))</f>
        <v>0.84948570949910152</v>
      </c>
      <c r="O394" s="2" cm="1">
        <f t="array" ref="O394">IF(G394="","",0.5*(G394+SUMPRODUCT(($B$1461:$B$1491=$J394)*1,G$1461:G$1491)))</f>
        <v>0.85800499646145523</v>
      </c>
    </row>
    <row r="395" spans="1:15" x14ac:dyDescent="0.55000000000000004">
      <c r="A395" s="3">
        <v>13</v>
      </c>
      <c r="B395" s="3">
        <v>20</v>
      </c>
      <c r="C395" s="2">
        <f>IF(logVir!C395="","",労働コスト!C395/SUM(資本サービス!C395,労働コスト!C395))</f>
        <v>0.89966526522516799</v>
      </c>
      <c r="D395" s="2">
        <f>IF(logVir!D395="","",労働コスト!D395/SUM(資本サービス!D395,労働コスト!D395))</f>
        <v>0.89780461760484898</v>
      </c>
      <c r="E395" s="2">
        <f>IF(logVir!E395="","",労働コスト!E395/SUM(資本サービス!E395,労働コスト!E395))</f>
        <v>0.90831178176249938</v>
      </c>
      <c r="F395" s="2">
        <f>IF(logVir!F395="","",労働コスト!F395/SUM(資本サービス!F395,労働コスト!F395))</f>
        <v>0.90632400995383045</v>
      </c>
      <c r="G395" s="2">
        <f>IF(logVir!G395="","",労働コスト!G395/SUM(資本サービス!G395,労働コスト!G395))</f>
        <v>0.91972021218986177</v>
      </c>
      <c r="I395" s="3">
        <v>13</v>
      </c>
      <c r="J395" s="3">
        <v>20</v>
      </c>
      <c r="K395" s="2" cm="1">
        <f t="array" ref="K395">IF(C395="","",0.5*(C395+SUMPRODUCT(($B$1461:$B$1491=$J395)*1,C$1461:C$1491)))</f>
        <v>0.82263382632822912</v>
      </c>
      <c r="L395" s="2" cm="1">
        <f t="array" ref="L395">IF(D395="","",0.5*(D395+SUMPRODUCT(($B$1461:$B$1491=$J395)*1,D$1461:D$1491)))</f>
        <v>0.82626382615851945</v>
      </c>
      <c r="M395" s="2" cm="1">
        <f t="array" ref="M395">IF(E395="","",0.5*(E395+SUMPRODUCT(($B$1461:$B$1491=$J395)*1,E$1461:E$1491)))</f>
        <v>0.82839087347718088</v>
      </c>
      <c r="N395" s="2" cm="1">
        <f t="array" ref="N395">IF(F395="","",0.5*(F395+SUMPRODUCT(($B$1461:$B$1491=$J395)*1,F$1461:F$1491)))</f>
        <v>0.8266055846578616</v>
      </c>
      <c r="O395" s="2" cm="1">
        <f t="array" ref="O395">IF(G395="","",0.5*(G395+SUMPRODUCT(($B$1461:$B$1491=$J395)*1,G$1461:G$1491)))</f>
        <v>0.84100918644159717</v>
      </c>
    </row>
    <row r="396" spans="1:15" x14ac:dyDescent="0.55000000000000004">
      <c r="A396" s="3">
        <v>13</v>
      </c>
      <c r="B396" s="3">
        <v>21</v>
      </c>
      <c r="C396" s="2">
        <f>IF(logVir!C396="","",労働コスト!C396/SUM(資本サービス!C396,労働コスト!C396))</f>
        <v>0.66926869150634249</v>
      </c>
      <c r="D396" s="2">
        <f>IF(logVir!D396="","",労働コスト!D396/SUM(資本サービス!D396,労働コスト!D396))</f>
        <v>0.71503305995200339</v>
      </c>
      <c r="E396" s="2">
        <f>IF(logVir!E396="","",労働コスト!E396/SUM(資本サービス!E396,労働コスト!E396))</f>
        <v>0.73387134141931187</v>
      </c>
      <c r="F396" s="2">
        <f>IF(logVir!F396="","",労働コスト!F396/SUM(資本サービス!F396,労働コスト!F396))</f>
        <v>0.71045920312632727</v>
      </c>
      <c r="G396" s="2">
        <f>IF(logVir!G396="","",労働コスト!G396/SUM(資本サービス!G396,労働コスト!G396))</f>
        <v>0.74797847917983762</v>
      </c>
      <c r="I396" s="3">
        <v>13</v>
      </c>
      <c r="J396" s="3">
        <v>21</v>
      </c>
      <c r="K396" s="2" cm="1">
        <f t="array" ref="K396">IF(C396="","",0.5*(C396+SUMPRODUCT(($B$1461:$B$1491=$J396)*1,C$1461:C$1491)))</f>
        <v>0.66720592943110935</v>
      </c>
      <c r="L396" s="2" cm="1">
        <f t="array" ref="L396">IF(D396="","",0.5*(D396+SUMPRODUCT(($B$1461:$B$1491=$J396)*1,D$1461:D$1491)))</f>
        <v>0.70864165816248104</v>
      </c>
      <c r="M396" s="2" cm="1">
        <f t="array" ref="M396">IF(E396="","",0.5*(E396+SUMPRODUCT(($B$1461:$B$1491=$J396)*1,E$1461:E$1491)))</f>
        <v>0.72198141383311831</v>
      </c>
      <c r="N396" s="2" cm="1">
        <f t="array" ref="N396">IF(F396="","",0.5*(F396+SUMPRODUCT(($B$1461:$B$1491=$J396)*1,F$1461:F$1491)))</f>
        <v>0.71157250966092833</v>
      </c>
      <c r="O396" s="2" cm="1">
        <f t="array" ref="O396">IF(G396="","",0.5*(G396+SUMPRODUCT(($B$1461:$B$1491=$J396)*1,G$1461:G$1491)))</f>
        <v>0.73849657657063472</v>
      </c>
    </row>
    <row r="397" spans="1:15" x14ac:dyDescent="0.55000000000000004">
      <c r="A397" s="3">
        <v>13</v>
      </c>
      <c r="B397" s="3">
        <v>22</v>
      </c>
      <c r="C397" s="2">
        <f>IF(logVir!C397="","",労働コスト!C397/SUM(資本サービス!C397,労働コスト!C397))</f>
        <v>0.85510355309037089</v>
      </c>
      <c r="D397" s="2">
        <f>IF(logVir!D397="","",労働コスト!D397/SUM(資本サービス!D397,労働コスト!D397))</f>
        <v>0.8627982352741207</v>
      </c>
      <c r="E397" s="2">
        <f>IF(logVir!E397="","",労働コスト!E397/SUM(資本サービス!E397,労働コスト!E397))</f>
        <v>0.8606170225492682</v>
      </c>
      <c r="F397" s="2">
        <f>IF(logVir!F397="","",労働コスト!F397/SUM(資本サービス!F397,労働コスト!F397))</f>
        <v>0.84948795881370565</v>
      </c>
      <c r="G397" s="2">
        <f>IF(logVir!G397="","",労働コスト!G397/SUM(資本サービス!G397,労働コスト!G397))</f>
        <v>0.88256671658609964</v>
      </c>
      <c r="I397" s="3">
        <v>13</v>
      </c>
      <c r="J397" s="3">
        <v>22</v>
      </c>
      <c r="K397" s="2" cm="1">
        <f t="array" ref="K397">IF(C397="","",0.5*(C397+SUMPRODUCT(($B$1461:$B$1491=$J397)*1,C$1461:C$1491)))</f>
        <v>0.81552191129006024</v>
      </c>
      <c r="L397" s="2" cm="1">
        <f t="array" ref="L397">IF(D397="","",0.5*(D397+SUMPRODUCT(($B$1461:$B$1491=$J397)*1,D$1461:D$1491)))</f>
        <v>0.83912279497494402</v>
      </c>
      <c r="M397" s="2" cm="1">
        <f t="array" ref="M397">IF(E397="","",0.5*(E397+SUMPRODUCT(($B$1461:$B$1491=$J397)*1,E$1461:E$1491)))</f>
        <v>0.85151822098330809</v>
      </c>
      <c r="N397" s="2" cm="1">
        <f t="array" ref="N397">IF(F397="","",0.5*(F397+SUMPRODUCT(($B$1461:$B$1491=$J397)*1,F$1461:F$1491)))</f>
        <v>0.84353413040812053</v>
      </c>
      <c r="O397" s="2" cm="1">
        <f t="array" ref="O397">IF(G397="","",0.5*(G397+SUMPRODUCT(($B$1461:$B$1491=$J397)*1,G$1461:G$1491)))</f>
        <v>0.86069316050526834</v>
      </c>
    </row>
    <row r="398" spans="1:15" x14ac:dyDescent="0.55000000000000004">
      <c r="A398" s="3">
        <v>13</v>
      </c>
      <c r="B398" s="3">
        <v>23</v>
      </c>
      <c r="C398" s="2">
        <f>IF(logVir!C398="","",労働コスト!C398/SUM(資本サービス!C398,労働コスト!C398))</f>
        <v>0.45462567070512405</v>
      </c>
      <c r="D398" s="2">
        <f>IF(logVir!D398="","",労働コスト!D398/SUM(資本サービス!D398,労働コスト!D398))</f>
        <v>0.51042372410421066</v>
      </c>
      <c r="E398" s="2">
        <f>IF(logVir!E398="","",労働コスト!E398/SUM(資本サービス!E398,労働コスト!E398))</f>
        <v>0.60002186165772076</v>
      </c>
      <c r="F398" s="2">
        <f>IF(logVir!F398="","",労働コスト!F398/SUM(資本サービス!F398,労働コスト!F398))</f>
        <v>0.63719540235035654</v>
      </c>
      <c r="G398" s="2">
        <f>IF(logVir!G398="","",労働コスト!G398/SUM(資本サービス!G398,労働コスト!G398))</f>
        <v>0.66684042872042837</v>
      </c>
      <c r="I398" s="3">
        <v>13</v>
      </c>
      <c r="J398" s="3">
        <v>23</v>
      </c>
      <c r="K398" s="2" cm="1">
        <f t="array" ref="K398">IF(C398="","",0.5*(C398+SUMPRODUCT(($B$1461:$B$1491=$J398)*1,C$1461:C$1491)))</f>
        <v>0.36941750309343069</v>
      </c>
      <c r="L398" s="2" cm="1">
        <f t="array" ref="L398">IF(D398="","",0.5*(D398+SUMPRODUCT(($B$1461:$B$1491=$J398)*1,D$1461:D$1491)))</f>
        <v>0.41215305171404248</v>
      </c>
      <c r="M398" s="2" cm="1">
        <f t="array" ref="M398">IF(E398="","",0.5*(E398+SUMPRODUCT(($B$1461:$B$1491=$J398)*1,E$1461:E$1491)))</f>
        <v>0.47361474319011754</v>
      </c>
      <c r="N398" s="2" cm="1">
        <f t="array" ref="N398">IF(F398="","",0.5*(F398+SUMPRODUCT(($B$1461:$B$1491=$J398)*1,F$1461:F$1491)))</f>
        <v>0.50626647081831011</v>
      </c>
      <c r="O398" s="2" cm="1">
        <f t="array" ref="O398">IF(G398="","",0.5*(G398+SUMPRODUCT(($B$1461:$B$1491=$J398)*1,G$1461:G$1491)))</f>
        <v>0.53235574716772405</v>
      </c>
    </row>
    <row r="399" spans="1:15" x14ac:dyDescent="0.55000000000000004">
      <c r="A399" s="3">
        <v>13</v>
      </c>
      <c r="B399" s="3">
        <v>24</v>
      </c>
      <c r="C399" s="2">
        <f>IF(logVir!C399="","",労働コスト!C399/SUM(資本サービス!C399,労働コスト!C399))</f>
        <v>0.72329492768296999</v>
      </c>
      <c r="D399" s="2">
        <f>IF(logVir!D399="","",労働コスト!D399/SUM(資本サービス!D399,労働コスト!D399))</f>
        <v>0.73275053374006172</v>
      </c>
      <c r="E399" s="2">
        <f>IF(logVir!E399="","",労働コスト!E399/SUM(資本サービス!E399,労働コスト!E399))</f>
        <v>0.76514571992672098</v>
      </c>
      <c r="F399" s="2">
        <f>IF(logVir!F399="","",労働コスト!F399/SUM(資本サービス!F399,労働コスト!F399))</f>
        <v>0.78462824572823942</v>
      </c>
      <c r="G399" s="2">
        <f>IF(logVir!G399="","",労働コスト!G399/SUM(資本サービス!G399,労働コスト!G399))</f>
        <v>0.7952933430015644</v>
      </c>
      <c r="I399" s="3">
        <v>13</v>
      </c>
      <c r="J399" s="3">
        <v>24</v>
      </c>
      <c r="K399" s="2" cm="1">
        <f t="array" ref="K399">IF(C399="","",0.5*(C399+SUMPRODUCT(($B$1461:$B$1491=$J399)*1,C$1461:C$1491)))</f>
        <v>0.71755725204757148</v>
      </c>
      <c r="L399" s="2" cm="1">
        <f t="array" ref="L399">IF(D399="","",0.5*(D399+SUMPRODUCT(($B$1461:$B$1491=$J399)*1,D$1461:D$1491)))</f>
        <v>0.73489714732934419</v>
      </c>
      <c r="M399" s="2" cm="1">
        <f t="array" ref="M399">IF(E399="","",0.5*(E399+SUMPRODUCT(($B$1461:$B$1491=$J399)*1,E$1461:E$1491)))</f>
        <v>0.75819949979675927</v>
      </c>
      <c r="N399" s="2" cm="1">
        <f t="array" ref="N399">IF(F399="","",0.5*(F399+SUMPRODUCT(($B$1461:$B$1491=$J399)*1,F$1461:F$1491)))</f>
        <v>0.7765556154393235</v>
      </c>
      <c r="O399" s="2" cm="1">
        <f t="array" ref="O399">IF(G399="","",0.5*(G399+SUMPRODUCT(($B$1461:$B$1491=$J399)*1,G$1461:G$1491)))</f>
        <v>0.78766755572797709</v>
      </c>
    </row>
    <row r="400" spans="1:15" x14ac:dyDescent="0.55000000000000004">
      <c r="A400" s="3">
        <v>13</v>
      </c>
      <c r="B400" s="3">
        <v>25</v>
      </c>
      <c r="C400" s="2">
        <f>IF(logVir!C400="","",労働コスト!C400/SUM(資本サービス!C400,労働コスト!C400))</f>
        <v>0.78596350835079665</v>
      </c>
      <c r="D400" s="2">
        <f>IF(logVir!D400="","",労働コスト!D400/SUM(資本サービス!D400,労働コスト!D400))</f>
        <v>0.81098888747331976</v>
      </c>
      <c r="E400" s="2">
        <f>IF(logVir!E400="","",労働コスト!E400/SUM(資本サービス!E400,労働コスト!E400))</f>
        <v>0.82515420288136399</v>
      </c>
      <c r="F400" s="2">
        <f>IF(logVir!F400="","",労働コスト!F400/SUM(資本サービス!F400,労働コスト!F400))</f>
        <v>0.82929119995288114</v>
      </c>
      <c r="G400" s="2">
        <f>IF(logVir!G400="","",労働コスト!G400/SUM(資本サービス!G400,労働コスト!G400))</f>
        <v>0.81909902443525506</v>
      </c>
      <c r="I400" s="3">
        <v>13</v>
      </c>
      <c r="J400" s="3">
        <v>25</v>
      </c>
      <c r="K400" s="2" cm="1">
        <f t="array" ref="K400">IF(C400="","",0.5*(C400+SUMPRODUCT(($B$1461:$B$1491=$J400)*1,C$1461:C$1491)))</f>
        <v>0.79371727556138905</v>
      </c>
      <c r="L400" s="2" cm="1">
        <f t="array" ref="L400">IF(D400="","",0.5*(D400+SUMPRODUCT(($B$1461:$B$1491=$J400)*1,D$1461:D$1491)))</f>
        <v>0.80696708880425716</v>
      </c>
      <c r="M400" s="2" cm="1">
        <f t="array" ref="M400">IF(E400="","",0.5*(E400+SUMPRODUCT(($B$1461:$B$1491=$J400)*1,E$1461:E$1491)))</f>
        <v>0.81366699898396933</v>
      </c>
      <c r="N400" s="2" cm="1">
        <f t="array" ref="N400">IF(F400="","",0.5*(F400+SUMPRODUCT(($B$1461:$B$1491=$J400)*1,F$1461:F$1491)))</f>
        <v>0.8151364939076049</v>
      </c>
      <c r="O400" s="2" cm="1">
        <f t="array" ref="O400">IF(G400="","",0.5*(G400+SUMPRODUCT(($B$1461:$B$1491=$J400)*1,G$1461:G$1491)))</f>
        <v>0.81071577621096291</v>
      </c>
    </row>
    <row r="401" spans="1:15" x14ac:dyDescent="0.55000000000000004">
      <c r="A401" s="3">
        <v>13</v>
      </c>
      <c r="B401" s="3">
        <v>26</v>
      </c>
      <c r="C401" s="2">
        <f>IF(logVir!C401="","",労働コスト!C401/SUM(資本サービス!C401,労働コスト!C401))</f>
        <v>0.64302563813431401</v>
      </c>
      <c r="D401" s="2">
        <f>IF(logVir!D401="","",労働コスト!D401/SUM(資本サービス!D401,労働コスト!D401))</f>
        <v>0.69770025057801266</v>
      </c>
      <c r="E401" s="2">
        <f>IF(logVir!E401="","",労働コスト!E401/SUM(資本サービス!E401,労働コスト!E401))</f>
        <v>0.73838810818128742</v>
      </c>
      <c r="F401" s="2">
        <f>IF(logVir!F401="","",労働コスト!F401/SUM(資本サービス!F401,労働コスト!F401))</f>
        <v>0.71290488343656755</v>
      </c>
      <c r="G401" s="2">
        <f>IF(logVir!G401="","",労働コスト!G401/SUM(資本サービス!G401,労働コスト!G401))</f>
        <v>0.72592124900702781</v>
      </c>
      <c r="I401" s="3">
        <v>13</v>
      </c>
      <c r="J401" s="3">
        <v>26</v>
      </c>
      <c r="K401" s="2" cm="1">
        <f t="array" ref="K401">IF(C401="","",0.5*(C401+SUMPRODUCT(($B$1461:$B$1491=$J401)*1,C$1461:C$1491)))</f>
        <v>0.47595053682081934</v>
      </c>
      <c r="L401" s="2" cm="1">
        <f t="array" ref="L401">IF(D401="","",0.5*(D401+SUMPRODUCT(($B$1461:$B$1491=$J401)*1,D$1461:D$1491)))</f>
        <v>0.53667684662647996</v>
      </c>
      <c r="M401" s="2" cm="1">
        <f t="array" ref="M401">IF(E401="","",0.5*(E401+SUMPRODUCT(($B$1461:$B$1491=$J401)*1,E$1461:E$1491)))</f>
        <v>0.5922585034827037</v>
      </c>
      <c r="N401" s="2" cm="1">
        <f t="array" ref="N401">IF(F401="","",0.5*(F401+SUMPRODUCT(($B$1461:$B$1491=$J401)*1,F$1461:F$1491)))</f>
        <v>0.56710585644228917</v>
      </c>
      <c r="O401" s="2" cm="1">
        <f t="array" ref="O401">IF(G401="","",0.5*(G401+SUMPRODUCT(($B$1461:$B$1491=$J401)*1,G$1461:G$1491)))</f>
        <v>0.57514356463338834</v>
      </c>
    </row>
    <row r="402" spans="1:15" x14ac:dyDescent="0.55000000000000004">
      <c r="A402" s="3">
        <v>13</v>
      </c>
      <c r="B402" s="3">
        <v>27</v>
      </c>
      <c r="C402" s="2">
        <f>IF(logVir!C402="","",労働コスト!C402/SUM(資本サービス!C402,労働コスト!C402))</f>
        <v>0.69804971375067193</v>
      </c>
      <c r="D402" s="2">
        <f>IF(logVir!D402="","",労働コスト!D402/SUM(資本サービス!D402,労働コスト!D402))</f>
        <v>0.80848283834017232</v>
      </c>
      <c r="E402" s="2">
        <f>IF(logVir!E402="","",労働コスト!E402/SUM(資本サービス!E402,労働コスト!E402))</f>
        <v>0.85319340493930207</v>
      </c>
      <c r="F402" s="2">
        <f>IF(logVir!F402="","",労働コスト!F402/SUM(資本サービス!F402,労働コスト!F402))</f>
        <v>0.85576145183856855</v>
      </c>
      <c r="G402" s="2">
        <f>IF(logVir!G402="","",労働コスト!G402/SUM(資本サービス!G402,労働コスト!G402))</f>
        <v>0.87852978377703783</v>
      </c>
      <c r="I402" s="3">
        <v>13</v>
      </c>
      <c r="J402" s="3">
        <v>27</v>
      </c>
      <c r="K402" s="2" cm="1">
        <f t="array" ref="K402">IF(C402="","",0.5*(C402+SUMPRODUCT(($B$1461:$B$1491=$J402)*1,C$1461:C$1491)))</f>
        <v>0.74347991183446538</v>
      </c>
      <c r="L402" s="2" cm="1">
        <f t="array" ref="L402">IF(D402="","",0.5*(D402+SUMPRODUCT(($B$1461:$B$1491=$J402)*1,D$1461:D$1491)))</f>
        <v>0.80145283565717418</v>
      </c>
      <c r="M402" s="2" cm="1">
        <f t="array" ref="M402">IF(E402="","",0.5*(E402+SUMPRODUCT(($B$1461:$B$1491=$J402)*1,E$1461:E$1491)))</f>
        <v>0.82483440659459828</v>
      </c>
      <c r="N402" s="2" cm="1">
        <f t="array" ref="N402">IF(F402="","",0.5*(F402+SUMPRODUCT(($B$1461:$B$1491=$J402)*1,F$1461:F$1491)))</f>
        <v>0.8279157539491232</v>
      </c>
      <c r="O402" s="2" cm="1">
        <f t="array" ref="O402">IF(G402="","",0.5*(G402+SUMPRODUCT(($B$1461:$B$1491=$J402)*1,G$1461:G$1491)))</f>
        <v>0.84583029902763551</v>
      </c>
    </row>
    <row r="403" spans="1:15" x14ac:dyDescent="0.55000000000000004">
      <c r="A403" s="3">
        <v>13</v>
      </c>
      <c r="B403" s="3">
        <v>28</v>
      </c>
      <c r="C403" s="2">
        <f>IF(logVir!C403="","",労働コスト!C403/SUM(資本サービス!C403,労働コスト!C403))</f>
        <v>0.42148013744945545</v>
      </c>
      <c r="D403" s="2">
        <f>IF(logVir!D403="","",労働コスト!D403/SUM(資本サービス!D403,労働コスト!D403))</f>
        <v>0.47418887741012289</v>
      </c>
      <c r="E403" s="2">
        <f>IF(logVir!E403="","",労働コスト!E403/SUM(資本サービス!E403,労働コスト!E403))</f>
        <v>0.50825637512311828</v>
      </c>
      <c r="F403" s="2">
        <f>IF(logVir!F403="","",労働コスト!F403/SUM(資本サービス!F403,労働コスト!F403))</f>
        <v>0.51681651872795586</v>
      </c>
      <c r="G403" s="2">
        <f>IF(logVir!G403="","",労働コスト!G403/SUM(資本サービス!G403,労働コスト!G403))</f>
        <v>0.50683524861149931</v>
      </c>
      <c r="I403" s="3">
        <v>13</v>
      </c>
      <c r="J403" s="3">
        <v>28</v>
      </c>
      <c r="K403" s="2" cm="1">
        <f t="array" ref="K403">IF(C403="","",0.5*(C403+SUMPRODUCT(($B$1461:$B$1491=$J403)*1,C$1461:C$1491)))</f>
        <v>0.50962998192984621</v>
      </c>
      <c r="L403" s="2" cm="1">
        <f t="array" ref="L403">IF(D403="","",0.5*(D403+SUMPRODUCT(($B$1461:$B$1491=$J403)*1,D$1461:D$1491)))</f>
        <v>0.55878708147018752</v>
      </c>
      <c r="M403" s="2" cm="1">
        <f t="array" ref="M403">IF(E403="","",0.5*(E403+SUMPRODUCT(($B$1461:$B$1491=$J403)*1,E$1461:E$1491)))</f>
        <v>0.59110659825249234</v>
      </c>
      <c r="N403" s="2" cm="1">
        <f t="array" ref="N403">IF(F403="","",0.5*(F403+SUMPRODUCT(($B$1461:$B$1491=$J403)*1,F$1461:F$1491)))</f>
        <v>0.59202914120839023</v>
      </c>
      <c r="O403" s="2" cm="1">
        <f t="array" ref="O403">IF(G403="","",0.5*(G403+SUMPRODUCT(($B$1461:$B$1491=$J403)*1,G$1461:G$1491)))</f>
        <v>0.58092378639859055</v>
      </c>
    </row>
    <row r="404" spans="1:15" x14ac:dyDescent="0.55000000000000004">
      <c r="A404" s="3">
        <v>13</v>
      </c>
      <c r="B404" s="3">
        <v>29</v>
      </c>
      <c r="C404" s="2">
        <f>IF(logVir!C404="","",労働コスト!C404/SUM(資本サービス!C404,労働コスト!C404))</f>
        <v>0.71041696196226511</v>
      </c>
      <c r="D404" s="2">
        <f>IF(logVir!D404="","",労働コスト!D404/SUM(資本サービス!D404,労働コスト!D404))</f>
        <v>0.67835459212519733</v>
      </c>
      <c r="E404" s="2">
        <f>IF(logVir!E404="","",労働コスト!E404/SUM(資本サービス!E404,労働コスト!E404))</f>
        <v>0.71148417631428107</v>
      </c>
      <c r="F404" s="2">
        <f>IF(logVir!F404="","",労働コスト!F404/SUM(資本サービス!F404,労働コスト!F404))</f>
        <v>0.68606993280842332</v>
      </c>
      <c r="G404" s="2">
        <f>IF(logVir!G404="","",労働コスト!G404/SUM(資本サービス!G404,労働コスト!G404))</f>
        <v>0.73111491750297453</v>
      </c>
      <c r="I404" s="3">
        <v>13</v>
      </c>
      <c r="J404" s="3">
        <v>29</v>
      </c>
      <c r="K404" s="2" cm="1">
        <f t="array" ref="K404">IF(C404="","",0.5*(C404+SUMPRODUCT(($B$1461:$B$1491=$J404)*1,C$1461:C$1491)))</f>
        <v>0.75943602791463571</v>
      </c>
      <c r="L404" s="2" cm="1">
        <f t="array" ref="L404">IF(D404="","",0.5*(D404+SUMPRODUCT(($B$1461:$B$1491=$J404)*1,D$1461:D$1491)))</f>
        <v>0.74229814046735254</v>
      </c>
      <c r="M404" s="2" cm="1">
        <f t="array" ref="M404">IF(E404="","",0.5*(E404+SUMPRODUCT(($B$1461:$B$1491=$J404)*1,E$1461:E$1491)))</f>
        <v>0.77605644986644451</v>
      </c>
      <c r="N404" s="2" cm="1">
        <f t="array" ref="N404">IF(F404="","",0.5*(F404+SUMPRODUCT(($B$1461:$B$1491=$J404)*1,F$1461:F$1491)))</f>
        <v>0.7552432312508488</v>
      </c>
      <c r="O404" s="2" cm="1">
        <f t="array" ref="O404">IF(G404="","",0.5*(G404+SUMPRODUCT(($B$1461:$B$1491=$J404)*1,G$1461:G$1491)))</f>
        <v>0.78365705903462335</v>
      </c>
    </row>
    <row r="405" spans="1:15" x14ac:dyDescent="0.55000000000000004">
      <c r="A405" s="3">
        <v>13</v>
      </c>
      <c r="B405" s="3">
        <v>30</v>
      </c>
      <c r="C405" s="2">
        <f>IF(logVir!C405="","",労働コスト!C405/SUM(資本サービス!C405,労働コスト!C405))</f>
        <v>0.87450912754986065</v>
      </c>
      <c r="D405" s="2">
        <f>IF(logVir!D405="","",労働コスト!D405/SUM(資本サービス!D405,労働コスト!D405))</f>
        <v>0.84545271705447467</v>
      </c>
      <c r="E405" s="2">
        <f>IF(logVir!E405="","",労働コスト!E405/SUM(資本サービス!E405,労働コスト!E405))</f>
        <v>0.84669356546807095</v>
      </c>
      <c r="F405" s="2">
        <f>IF(logVir!F405="","",労働コスト!F405/SUM(資本サービス!F405,労働コスト!F405))</f>
        <v>0.86095787281810854</v>
      </c>
      <c r="G405" s="2">
        <f>IF(logVir!G405="","",労働コスト!G405/SUM(資本サービス!G405,労働コスト!G405))</f>
        <v>0.87685071898345834</v>
      </c>
      <c r="I405" s="3">
        <v>13</v>
      </c>
      <c r="J405" s="3">
        <v>30</v>
      </c>
      <c r="K405" s="2" cm="1">
        <f t="array" ref="K405">IF(C405="","",0.5*(C405+SUMPRODUCT(($B$1461:$B$1491=$J405)*1,C$1461:C$1491)))</f>
        <v>0.87004970513223268</v>
      </c>
      <c r="L405" s="2" cm="1">
        <f t="array" ref="L405">IF(D405="","",0.5*(D405+SUMPRODUCT(($B$1461:$B$1491=$J405)*1,D$1461:D$1491)))</f>
        <v>0.86608584760679008</v>
      </c>
      <c r="M405" s="2" cm="1">
        <f t="array" ref="M405">IF(E405="","",0.5*(E405+SUMPRODUCT(($B$1461:$B$1491=$J405)*1,E$1461:E$1491)))</f>
        <v>0.87211909874002425</v>
      </c>
      <c r="N405" s="2" cm="1">
        <f t="array" ref="N405">IF(F405="","",0.5*(F405+SUMPRODUCT(($B$1461:$B$1491=$J405)*1,F$1461:F$1491)))</f>
        <v>0.88133320398153792</v>
      </c>
      <c r="O405" s="2" cm="1">
        <f t="array" ref="O405">IF(G405="","",0.5*(G405+SUMPRODUCT(($B$1461:$B$1491=$J405)*1,G$1461:G$1491)))</f>
        <v>0.89555198257267588</v>
      </c>
    </row>
    <row r="406" spans="1:15" x14ac:dyDescent="0.55000000000000004">
      <c r="A406" s="3">
        <v>13</v>
      </c>
      <c r="B406" s="3">
        <v>31</v>
      </c>
      <c r="C406" s="2">
        <f>IF(logVir!C406="","",労働コスト!C406/SUM(資本サービス!C406,労働コスト!C406))</f>
        <v>0.75135884502830341</v>
      </c>
      <c r="D406" s="2">
        <f>IF(logVir!D406="","",労働コスト!D406/SUM(資本サービス!D406,労働コスト!D406))</f>
        <v>0.7904768277680233</v>
      </c>
      <c r="E406" s="2">
        <f>IF(logVir!E406="","",労働コスト!E406/SUM(資本サービス!E406,労働コスト!E406))</f>
        <v>0.84060313913900009</v>
      </c>
      <c r="F406" s="2">
        <f>IF(logVir!F406="","",労働コスト!F406/SUM(資本サービス!F406,労働コスト!F406))</f>
        <v>0.85425380350252744</v>
      </c>
      <c r="G406" s="2">
        <f>IF(logVir!G406="","",労働コスト!G406/SUM(資本サービス!G406,労働コスト!G406))</f>
        <v>0.86769414421800739</v>
      </c>
      <c r="I406" s="3">
        <v>13</v>
      </c>
      <c r="J406" s="3">
        <v>31</v>
      </c>
      <c r="K406" s="2" cm="1">
        <f t="array" ref="K406">IF(C406="","",0.5*(C406+SUMPRODUCT(($B$1461:$B$1491=$J406)*1,C$1461:C$1491)))</f>
        <v>0.7601922738312703</v>
      </c>
      <c r="L406" s="2" cm="1">
        <f t="array" ref="L406">IF(D406="","",0.5*(D406+SUMPRODUCT(($B$1461:$B$1491=$J406)*1,D$1461:D$1491)))</f>
        <v>0.77306648217587415</v>
      </c>
      <c r="M406" s="2" cm="1">
        <f t="array" ref="M406">IF(E406="","",0.5*(E406+SUMPRODUCT(($B$1461:$B$1491=$J406)*1,E$1461:E$1491)))</f>
        <v>0.81293879575751826</v>
      </c>
      <c r="N406" s="2" cm="1">
        <f t="array" ref="N406">IF(F406="","",0.5*(F406+SUMPRODUCT(($B$1461:$B$1491=$J406)*1,F$1461:F$1491)))</f>
        <v>0.82402379037822815</v>
      </c>
      <c r="O406" s="2" cm="1">
        <f t="array" ref="O406">IF(G406="","",0.5*(G406+SUMPRODUCT(($B$1461:$B$1491=$J406)*1,G$1461:G$1491)))</f>
        <v>0.83362872993940496</v>
      </c>
    </row>
    <row r="407" spans="1:15" x14ac:dyDescent="0.55000000000000004">
      <c r="A407" s="3">
        <v>14</v>
      </c>
      <c r="B407" s="3">
        <v>1</v>
      </c>
      <c r="C407" s="2">
        <f>IF(logVir!C407="","",労働コスト!C407/SUM(資本サービス!C407,労働コスト!C407))</f>
        <v>0.64055041204729901</v>
      </c>
      <c r="D407" s="2">
        <f>IF(logVir!D407="","",労働コスト!D407/SUM(資本サービス!D407,労働コスト!D407))</f>
        <v>0.66433753602931833</v>
      </c>
      <c r="E407" s="2">
        <f>IF(logVir!E407="","",労働コスト!E407/SUM(資本サービス!E407,労働コスト!E407))</f>
        <v>0.7051172628479383</v>
      </c>
      <c r="F407" s="2">
        <f>IF(logVir!F407="","",労働コスト!F407/SUM(資本サービス!F407,労働コスト!F407))</f>
        <v>0.69742063435034096</v>
      </c>
      <c r="G407" s="2">
        <f>IF(logVir!G407="","",労働コスト!G407/SUM(資本サービス!G407,労働コスト!G407))</f>
        <v>0.60526487130078666</v>
      </c>
      <c r="I407" s="3">
        <v>14</v>
      </c>
      <c r="J407" s="3">
        <v>1</v>
      </c>
      <c r="K407" s="2" cm="1">
        <f t="array" ref="K407">IF(C407="","",0.5*(C407+SUMPRODUCT(($B$1461:$B$1491=$J407)*1,C$1461:C$1491)))</f>
        <v>0.5823435810429487</v>
      </c>
      <c r="L407" s="2" cm="1">
        <f t="array" ref="L407">IF(D407="","",0.5*(D407+SUMPRODUCT(($B$1461:$B$1491=$J407)*1,D$1461:D$1491)))</f>
        <v>0.65675055564150098</v>
      </c>
      <c r="M407" s="2" cm="1">
        <f t="array" ref="M407">IF(E407="","",0.5*(E407+SUMPRODUCT(($B$1461:$B$1491=$J407)*1,E$1461:E$1491)))</f>
        <v>0.68344302434336668</v>
      </c>
      <c r="N407" s="2" cm="1">
        <f t="array" ref="N407">IF(F407="","",0.5*(F407+SUMPRODUCT(($B$1461:$B$1491=$J407)*1,F$1461:F$1491)))</f>
        <v>0.67753106981447242</v>
      </c>
      <c r="O407" s="2" cm="1">
        <f t="array" ref="O407">IF(G407="","",0.5*(G407+SUMPRODUCT(($B$1461:$B$1491=$J407)*1,G$1461:G$1491)))</f>
        <v>0.6429147414067542</v>
      </c>
    </row>
    <row r="408" spans="1:15" x14ac:dyDescent="0.55000000000000004">
      <c r="A408" s="3">
        <v>14</v>
      </c>
      <c r="B408" s="3">
        <v>2</v>
      </c>
      <c r="C408" s="2">
        <f>IF(logVir!C408="","",労働コスト!C408/SUM(資本サービス!C408,労働コスト!C408))</f>
        <v>0.74921882091999459</v>
      </c>
      <c r="D408" s="2">
        <f>IF(logVir!D408="","",労働コスト!D408/SUM(資本サービス!D408,労働コスト!D408))</f>
        <v>0.71718757242882158</v>
      </c>
      <c r="E408" s="2">
        <f>IF(logVir!E408="","",労働コスト!E408/SUM(資本サービス!E408,労働コスト!E408))</f>
        <v>0.72756922845695238</v>
      </c>
      <c r="F408" s="2">
        <f>IF(logVir!F408="","",労働コスト!F408/SUM(資本サービス!F408,労働コスト!F408))</f>
        <v>0.64510738073348617</v>
      </c>
      <c r="G408" s="2">
        <f>IF(logVir!G408="","",労働コスト!G408/SUM(資本サービス!G408,労働コスト!G408))</f>
        <v>0.72000483846885566</v>
      </c>
      <c r="I408" s="3">
        <v>14</v>
      </c>
      <c r="J408" s="3">
        <v>2</v>
      </c>
      <c r="K408" s="2" cm="1">
        <f t="array" ref="K408">IF(C408="","",0.5*(C408+SUMPRODUCT(($B$1461:$B$1491=$J408)*1,C$1461:C$1491)))</f>
        <v>0.63688617677772608</v>
      </c>
      <c r="L408" s="2" cm="1">
        <f t="array" ref="L408">IF(D408="","",0.5*(D408+SUMPRODUCT(($B$1461:$B$1491=$J408)*1,D$1461:D$1491)))</f>
        <v>0.6549028028495274</v>
      </c>
      <c r="M408" s="2" cm="1">
        <f t="array" ref="M408">IF(E408="","",0.5*(E408+SUMPRODUCT(($B$1461:$B$1491=$J408)*1,E$1461:E$1491)))</f>
        <v>0.62293231171697183</v>
      </c>
      <c r="N408" s="2" cm="1">
        <f t="array" ref="N408">IF(F408="","",0.5*(F408+SUMPRODUCT(($B$1461:$B$1491=$J408)*1,F$1461:F$1491)))</f>
        <v>0.58054740294695129</v>
      </c>
      <c r="O408" s="2" cm="1">
        <f t="array" ref="O408">IF(G408="","",0.5*(G408+SUMPRODUCT(($B$1461:$B$1491=$J408)*1,G$1461:G$1491)))</f>
        <v>0.65654989149554777</v>
      </c>
    </row>
    <row r="409" spans="1:15" x14ac:dyDescent="0.55000000000000004">
      <c r="A409" s="3">
        <v>14</v>
      </c>
      <c r="B409" s="3">
        <v>3</v>
      </c>
      <c r="C409" s="2">
        <f>IF(logVir!C409="","",労働コスト!C409/SUM(資本サービス!C409,労働コスト!C409))</f>
        <v>0.69167989653805539</v>
      </c>
      <c r="D409" s="2">
        <f>IF(logVir!D409="","",労働コスト!D409/SUM(資本サービス!D409,労働コスト!D409))</f>
        <v>0.73724868596365944</v>
      </c>
      <c r="E409" s="2">
        <f>IF(logVir!E409="","",労働コスト!E409/SUM(資本サービス!E409,労働コスト!E409))</f>
        <v>0.76127930069736682</v>
      </c>
      <c r="F409" s="2">
        <f>IF(logVir!F409="","",労働コスト!F409/SUM(資本サービス!F409,労働コスト!F409))</f>
        <v>0.76537185896690241</v>
      </c>
      <c r="G409" s="2">
        <f>IF(logVir!G409="","",労働コスト!G409/SUM(資本サービス!G409,労働コスト!G409))</f>
        <v>0.79482364836249686</v>
      </c>
      <c r="I409" s="3">
        <v>14</v>
      </c>
      <c r="J409" s="3">
        <v>3</v>
      </c>
      <c r="K409" s="2" cm="1">
        <f t="array" ref="K409">IF(C409="","",0.5*(C409+SUMPRODUCT(($B$1461:$B$1491=$J409)*1,C$1461:C$1491)))</f>
        <v>0.69452397217102302</v>
      </c>
      <c r="L409" s="2" cm="1">
        <f t="array" ref="L409">IF(D409="","",0.5*(D409+SUMPRODUCT(($B$1461:$B$1491=$J409)*1,D$1461:D$1491)))</f>
        <v>0.73483491870009587</v>
      </c>
      <c r="M409" s="2" cm="1">
        <f t="array" ref="M409">IF(E409="","",0.5*(E409+SUMPRODUCT(($B$1461:$B$1491=$J409)*1,E$1461:E$1491)))</f>
        <v>0.75492904679427253</v>
      </c>
      <c r="N409" s="2" cm="1">
        <f t="array" ref="N409">IF(F409="","",0.5*(F409+SUMPRODUCT(($B$1461:$B$1491=$J409)*1,F$1461:F$1491)))</f>
        <v>0.75611106327622224</v>
      </c>
      <c r="O409" s="2" cm="1">
        <f t="array" ref="O409">IF(G409="","",0.5*(G409+SUMPRODUCT(($B$1461:$B$1491=$J409)*1,G$1461:G$1491)))</f>
        <v>0.78725684117041328</v>
      </c>
    </row>
    <row r="410" spans="1:15" x14ac:dyDescent="0.55000000000000004">
      <c r="A410" s="3">
        <v>14</v>
      </c>
      <c r="B410" s="3">
        <v>4</v>
      </c>
      <c r="C410" s="2">
        <f>IF(logVir!C410="","",労働コスト!C410/SUM(資本サービス!C410,労働コスト!C410))</f>
        <v>0.79984030857932698</v>
      </c>
      <c r="D410" s="2">
        <f>IF(logVir!D410="","",労働コスト!D410/SUM(資本サービス!D410,労働コスト!D410))</f>
        <v>0.77745946268749477</v>
      </c>
      <c r="E410" s="2">
        <f>IF(logVir!E410="","",労働コスト!E410/SUM(資本サービス!E410,労働コスト!E410))</f>
        <v>0.79829935878936742</v>
      </c>
      <c r="F410" s="2">
        <f>IF(logVir!F410="","",労働コスト!F410/SUM(資本サービス!F410,労働コスト!F410))</f>
        <v>0.7947028582219422</v>
      </c>
      <c r="G410" s="2">
        <f>IF(logVir!G410="","",労働コスト!G410/SUM(資本サービス!G410,労働コスト!G410))</f>
        <v>0.82202066528879125</v>
      </c>
      <c r="I410" s="3">
        <v>14</v>
      </c>
      <c r="J410" s="3">
        <v>4</v>
      </c>
      <c r="K410" s="2" cm="1">
        <f t="array" ref="K410">IF(C410="","",0.5*(C410+SUMPRODUCT(($B$1461:$B$1491=$J410)*1,C$1461:C$1491)))</f>
        <v>0.78084105168260176</v>
      </c>
      <c r="L410" s="2" cm="1">
        <f t="array" ref="L410">IF(D410="","",0.5*(D410+SUMPRODUCT(($B$1461:$B$1491=$J410)*1,D$1461:D$1491)))</f>
        <v>0.75803294770078433</v>
      </c>
      <c r="M410" s="2" cm="1">
        <f t="array" ref="M410">IF(E410="","",0.5*(E410+SUMPRODUCT(($B$1461:$B$1491=$J410)*1,E$1461:E$1491)))</f>
        <v>0.77612236886605324</v>
      </c>
      <c r="N410" s="2" cm="1">
        <f t="array" ref="N410">IF(F410="","",0.5*(F410+SUMPRODUCT(($B$1461:$B$1491=$J410)*1,F$1461:F$1491)))</f>
        <v>0.77099099778873015</v>
      </c>
      <c r="O410" s="2" cm="1">
        <f t="array" ref="O410">IF(G410="","",0.5*(G410+SUMPRODUCT(($B$1461:$B$1491=$J410)*1,G$1461:G$1491)))</f>
        <v>0.79604806289901275</v>
      </c>
    </row>
    <row r="411" spans="1:15" x14ac:dyDescent="0.55000000000000004">
      <c r="A411" s="3">
        <v>14</v>
      </c>
      <c r="B411" s="3">
        <v>5</v>
      </c>
      <c r="C411" s="2">
        <f>IF(logVir!C411="","",労働コスト!C411/SUM(資本サービス!C411,労働コスト!C411))</f>
        <v>0.76445770883836328</v>
      </c>
      <c r="D411" s="2">
        <f>IF(logVir!D411="","",労働コスト!D411/SUM(資本サービス!D411,労働コスト!D411))</f>
        <v>0.79161403504872541</v>
      </c>
      <c r="E411" s="2">
        <f>IF(logVir!E411="","",労働コスト!E411/SUM(資本サービス!E411,労働コスト!E411))</f>
        <v>0.81849828496781252</v>
      </c>
      <c r="F411" s="2">
        <f>IF(logVir!F411="","",労働コスト!F411/SUM(資本サービス!F411,労働コスト!F411))</f>
        <v>0.81079580664316486</v>
      </c>
      <c r="G411" s="2">
        <f>IF(logVir!G411="","",労働コスト!G411/SUM(資本サービス!G411,労働コスト!G411))</f>
        <v>0.82022412053444682</v>
      </c>
      <c r="I411" s="3">
        <v>14</v>
      </c>
      <c r="J411" s="3">
        <v>5</v>
      </c>
      <c r="K411" s="2" cm="1">
        <f t="array" ref="K411">IF(C411="","",0.5*(C411+SUMPRODUCT(($B$1461:$B$1491=$J411)*1,C$1461:C$1491)))</f>
        <v>0.70469989345164408</v>
      </c>
      <c r="L411" s="2" cm="1">
        <f t="array" ref="L411">IF(D411="","",0.5*(D411+SUMPRODUCT(($B$1461:$B$1491=$J411)*1,D$1461:D$1491)))</f>
        <v>0.73514996700501589</v>
      </c>
      <c r="M411" s="2" cm="1">
        <f t="array" ref="M411">IF(E411="","",0.5*(E411+SUMPRODUCT(($B$1461:$B$1491=$J411)*1,E$1461:E$1491)))</f>
        <v>0.7613828697799333</v>
      </c>
      <c r="N411" s="2" cm="1">
        <f t="array" ref="N411">IF(F411="","",0.5*(F411+SUMPRODUCT(($B$1461:$B$1491=$J411)*1,F$1461:F$1491)))</f>
        <v>0.76102867785879225</v>
      </c>
      <c r="O411" s="2" cm="1">
        <f t="array" ref="O411">IF(G411="","",0.5*(G411+SUMPRODUCT(($B$1461:$B$1491=$J411)*1,G$1461:G$1491)))</f>
        <v>0.77714405456893054</v>
      </c>
    </row>
    <row r="412" spans="1:15" x14ac:dyDescent="0.55000000000000004">
      <c r="A412" s="3">
        <v>14</v>
      </c>
      <c r="B412" s="3">
        <v>6</v>
      </c>
      <c r="C412" s="2">
        <f>IF(logVir!C412="","",労働コスト!C412/SUM(資本サービス!C412,労働コスト!C412))</f>
        <v>0.38696644103105066</v>
      </c>
      <c r="D412" s="2">
        <f>IF(logVir!D412="","",労働コスト!D412/SUM(資本サービス!D412,労働コスト!D412))</f>
        <v>0.40096764405682961</v>
      </c>
      <c r="E412" s="2">
        <f>IF(logVir!E412="","",労働コスト!E412/SUM(資本サービス!E412,労働コスト!E412))</f>
        <v>0.39810499324999415</v>
      </c>
      <c r="F412" s="2">
        <f>IF(logVir!F412="","",労働コスト!F412/SUM(資本サービス!F412,労働コスト!F412))</f>
        <v>0.38963947699416235</v>
      </c>
      <c r="G412" s="2">
        <f>IF(logVir!G412="","",労働コスト!G412/SUM(資本サービス!G412,労働コスト!G412))</f>
        <v>0.42847404477761325</v>
      </c>
      <c r="I412" s="3">
        <v>14</v>
      </c>
      <c r="J412" s="3">
        <v>6</v>
      </c>
      <c r="K412" s="2" cm="1">
        <f t="array" ref="K412">IF(C412="","",0.5*(C412+SUMPRODUCT(($B$1461:$B$1491=$J412)*1,C$1461:C$1491)))</f>
        <v>0.38383808772156913</v>
      </c>
      <c r="L412" s="2" cm="1">
        <f t="array" ref="L412">IF(D412="","",0.5*(D412+SUMPRODUCT(($B$1461:$B$1491=$J412)*1,D$1461:D$1491)))</f>
        <v>0.40751602920131086</v>
      </c>
      <c r="M412" s="2" cm="1">
        <f t="array" ref="M412">IF(E412="","",0.5*(E412+SUMPRODUCT(($B$1461:$B$1491=$J412)*1,E$1461:E$1491)))</f>
        <v>0.40479216470687424</v>
      </c>
      <c r="N412" s="2" cm="1">
        <f t="array" ref="N412">IF(F412="","",0.5*(F412+SUMPRODUCT(($B$1461:$B$1491=$J412)*1,F$1461:F$1491)))</f>
        <v>0.39584574441934706</v>
      </c>
      <c r="O412" s="2" cm="1">
        <f t="array" ref="O412">IF(G412="","",0.5*(G412+SUMPRODUCT(($B$1461:$B$1491=$J412)*1,G$1461:G$1491)))</f>
        <v>0.43281290652751703</v>
      </c>
    </row>
    <row r="413" spans="1:15" x14ac:dyDescent="0.55000000000000004">
      <c r="A413" s="3">
        <v>14</v>
      </c>
      <c r="B413" s="3">
        <v>7</v>
      </c>
      <c r="C413" s="2">
        <f>IF(logVir!C413="","",労働コスト!C413/SUM(資本サービス!C413,労働コスト!C413))</f>
        <v>0.57612692244296482</v>
      </c>
      <c r="D413" s="2">
        <f>IF(logVir!D413="","",労働コスト!D413/SUM(資本サービス!D413,労働コスト!D413))</f>
        <v>0.58028324565111178</v>
      </c>
      <c r="E413" s="2">
        <f>IF(logVir!E413="","",労働コスト!E413/SUM(資本サービス!E413,労働コスト!E413))</f>
        <v>0.61190920204360977</v>
      </c>
      <c r="F413" s="2">
        <f>IF(logVir!F413="","",労働コスト!F413/SUM(資本サービス!F413,労働コスト!F413))</f>
        <v>0.61907333515648877</v>
      </c>
      <c r="G413" s="2">
        <f>IF(logVir!G413="","",労働コスト!G413/SUM(資本サービス!G413,労働コスト!G413))</f>
        <v>0.66885583810428451</v>
      </c>
      <c r="I413" s="3">
        <v>14</v>
      </c>
      <c r="J413" s="3">
        <v>7</v>
      </c>
      <c r="K413" s="2" cm="1">
        <f t="array" ref="K413">IF(C413="","",0.5*(C413+SUMPRODUCT(($B$1461:$B$1491=$J413)*1,C$1461:C$1491)))</f>
        <v>0.5979902788773398</v>
      </c>
      <c r="L413" s="2" cm="1">
        <f t="array" ref="L413">IF(D413="","",0.5*(D413+SUMPRODUCT(($B$1461:$B$1491=$J413)*1,D$1461:D$1491)))</f>
        <v>0.62155419520656641</v>
      </c>
      <c r="M413" s="2" cm="1">
        <f t="array" ref="M413">IF(E413="","",0.5*(E413+SUMPRODUCT(($B$1461:$B$1491=$J413)*1,E$1461:E$1491)))</f>
        <v>0.6443959620493882</v>
      </c>
      <c r="N413" s="2" cm="1">
        <f t="array" ref="N413">IF(F413="","",0.5*(F413+SUMPRODUCT(($B$1461:$B$1491=$J413)*1,F$1461:F$1491)))</f>
        <v>0.64811593064844675</v>
      </c>
      <c r="O413" s="2" cm="1">
        <f t="array" ref="O413">IF(G413="","",0.5*(G413+SUMPRODUCT(($B$1461:$B$1491=$J413)*1,G$1461:G$1491)))</f>
        <v>0.686070366065472</v>
      </c>
    </row>
    <row r="414" spans="1:15" x14ac:dyDescent="0.55000000000000004">
      <c r="A414" s="3">
        <v>14</v>
      </c>
      <c r="B414" s="3">
        <v>8</v>
      </c>
      <c r="C414" s="2">
        <f>IF(logVir!C414="","",労働コスト!C414/SUM(資本サービス!C414,労働コスト!C414))</f>
        <v>0.53812438065015666</v>
      </c>
      <c r="D414" s="2">
        <f>IF(logVir!D414="","",労働コスト!D414/SUM(資本サービス!D414,労働コスト!D414))</f>
        <v>0.58872002146722713</v>
      </c>
      <c r="E414" s="2">
        <f>IF(logVir!E414="","",労働コスト!E414/SUM(資本サービス!E414,労働コスト!E414))</f>
        <v>0.57501514397852527</v>
      </c>
      <c r="F414" s="2">
        <f>IF(logVir!F414="","",労働コスト!F414/SUM(資本サービス!F414,労働コスト!F414))</f>
        <v>0.55494581577268487</v>
      </c>
      <c r="G414" s="2">
        <f>IF(logVir!G414="","",労働コスト!G414/SUM(資本サービス!G414,労働コスト!G414))</f>
        <v>0.58113937511915004</v>
      </c>
      <c r="I414" s="3">
        <v>14</v>
      </c>
      <c r="J414" s="3">
        <v>8</v>
      </c>
      <c r="K414" s="2" cm="1">
        <f t="array" ref="K414">IF(C414="","",0.5*(C414+SUMPRODUCT(($B$1461:$B$1491=$J414)*1,C$1461:C$1491)))</f>
        <v>0.54397722657880121</v>
      </c>
      <c r="L414" s="2" cm="1">
        <f t="array" ref="L414">IF(D414="","",0.5*(D414+SUMPRODUCT(($B$1461:$B$1491=$J414)*1,D$1461:D$1491)))</f>
        <v>0.59380991389381133</v>
      </c>
      <c r="M414" s="2" cm="1">
        <f t="array" ref="M414">IF(E414="","",0.5*(E414+SUMPRODUCT(($B$1461:$B$1491=$J414)*1,E$1461:E$1491)))</f>
        <v>0.58719968441672954</v>
      </c>
      <c r="N414" s="2" cm="1">
        <f t="array" ref="N414">IF(F414="","",0.5*(F414+SUMPRODUCT(($B$1461:$B$1491=$J414)*1,F$1461:F$1491)))</f>
        <v>0.57264445037206024</v>
      </c>
      <c r="O414" s="2" cm="1">
        <f t="array" ref="O414">IF(G414="","",0.5*(G414+SUMPRODUCT(($B$1461:$B$1491=$J414)*1,G$1461:G$1491)))</f>
        <v>0.60001496877013805</v>
      </c>
    </row>
    <row r="415" spans="1:15" x14ac:dyDescent="0.55000000000000004">
      <c r="A415" s="3">
        <v>14</v>
      </c>
      <c r="B415" s="3">
        <v>9</v>
      </c>
      <c r="C415" s="2">
        <f>IF(logVir!C415="","",労働コスト!C415/SUM(資本サービス!C415,労働コスト!C415))</f>
        <v>0.76720850945162378</v>
      </c>
      <c r="D415" s="2">
        <f>IF(logVir!D415="","",労働コスト!D415/SUM(資本サービス!D415,労働コスト!D415))</f>
        <v>0.78529695221078932</v>
      </c>
      <c r="E415" s="2">
        <f>IF(logVir!E415="","",労働コスト!E415/SUM(資本サービス!E415,労働コスト!E415))</f>
        <v>0.82480138337606712</v>
      </c>
      <c r="F415" s="2">
        <f>IF(logVir!F415="","",労働コスト!F415/SUM(資本サービス!F415,労働コスト!F415))</f>
        <v>0.81707727473490699</v>
      </c>
      <c r="G415" s="2">
        <f>IF(logVir!G415="","",労働コスト!G415/SUM(資本サービス!G415,労働コスト!G415))</f>
        <v>0.83296379381501706</v>
      </c>
      <c r="I415" s="3">
        <v>14</v>
      </c>
      <c r="J415" s="3">
        <v>9</v>
      </c>
      <c r="K415" s="2" cm="1">
        <f t="array" ref="K415">IF(C415="","",0.5*(C415+SUMPRODUCT(($B$1461:$B$1491=$J415)*1,C$1461:C$1491)))</f>
        <v>0.78161069426780128</v>
      </c>
      <c r="L415" s="2" cm="1">
        <f t="array" ref="L415">IF(D415="","",0.5*(D415+SUMPRODUCT(($B$1461:$B$1491=$J415)*1,D$1461:D$1491)))</f>
        <v>0.79621209460669995</v>
      </c>
      <c r="M415" s="2" cm="1">
        <f t="array" ref="M415">IF(E415="","",0.5*(E415+SUMPRODUCT(($B$1461:$B$1491=$J415)*1,E$1461:E$1491)))</f>
        <v>0.82897291666129802</v>
      </c>
      <c r="N415" s="2" cm="1">
        <f t="array" ref="N415">IF(F415="","",0.5*(F415+SUMPRODUCT(($B$1461:$B$1491=$J415)*1,F$1461:F$1491)))</f>
        <v>0.82647741407020048</v>
      </c>
      <c r="O415" s="2" cm="1">
        <f t="array" ref="O415">IF(G415="","",0.5*(G415+SUMPRODUCT(($B$1461:$B$1491=$J415)*1,G$1461:G$1491)))</f>
        <v>0.84529989954757789</v>
      </c>
    </row>
    <row r="416" spans="1:15" x14ac:dyDescent="0.55000000000000004">
      <c r="A416" s="3">
        <v>14</v>
      </c>
      <c r="B416" s="3">
        <v>10</v>
      </c>
      <c r="C416" s="2">
        <f>IF(logVir!C416="","",労働コスト!C416/SUM(資本サービス!C416,労働コスト!C416))</f>
        <v>0.62293051655862075</v>
      </c>
      <c r="D416" s="2">
        <f>IF(logVir!D416="","",労働コスト!D416/SUM(資本サービス!D416,労働コスト!D416))</f>
        <v>0.62607351806870271</v>
      </c>
      <c r="E416" s="2">
        <f>IF(logVir!E416="","",労働コスト!E416/SUM(資本サービス!E416,労働コスト!E416))</f>
        <v>0.65526772190433658</v>
      </c>
      <c r="F416" s="2">
        <f>IF(logVir!F416="","",労働コスト!F416/SUM(資本サービス!F416,労働コスト!F416))</f>
        <v>0.65452635934149961</v>
      </c>
      <c r="G416" s="2">
        <f>IF(logVir!G416="","",労働コスト!G416/SUM(資本サービス!G416,労働コスト!G416))</f>
        <v>0.68721332833432403</v>
      </c>
      <c r="I416" s="3">
        <v>14</v>
      </c>
      <c r="J416" s="3">
        <v>10</v>
      </c>
      <c r="K416" s="2" cm="1">
        <f t="array" ref="K416">IF(C416="","",0.5*(C416+SUMPRODUCT(($B$1461:$B$1491=$J416)*1,C$1461:C$1491)))</f>
        <v>0.6247196904191572</v>
      </c>
      <c r="L416" s="2" cm="1">
        <f t="array" ref="L416">IF(D416="","",0.5*(D416+SUMPRODUCT(($B$1461:$B$1491=$J416)*1,D$1461:D$1491)))</f>
        <v>0.63448552564892391</v>
      </c>
      <c r="M416" s="2" cm="1">
        <f t="array" ref="M416">IF(E416="","",0.5*(E416+SUMPRODUCT(($B$1461:$B$1491=$J416)*1,E$1461:E$1491)))</f>
        <v>0.66737515877960674</v>
      </c>
      <c r="N416" s="2" cm="1">
        <f t="array" ref="N416">IF(F416="","",0.5*(F416+SUMPRODUCT(($B$1461:$B$1491=$J416)*1,F$1461:F$1491)))</f>
        <v>0.66685135902379589</v>
      </c>
      <c r="O416" s="2" cm="1">
        <f t="array" ref="O416">IF(G416="","",0.5*(G416+SUMPRODUCT(($B$1461:$B$1491=$J416)*1,G$1461:G$1491)))</f>
        <v>0.70113041536062437</v>
      </c>
    </row>
    <row r="417" spans="1:15" x14ac:dyDescent="0.55000000000000004">
      <c r="A417" s="3">
        <v>14</v>
      </c>
      <c r="B417" s="3">
        <v>11</v>
      </c>
      <c r="C417" s="2">
        <f>IF(logVir!C417="","",労働コスト!C417/SUM(資本サービス!C417,労働コスト!C417))</f>
        <v>0.63547164473728646</v>
      </c>
      <c r="D417" s="2">
        <f>IF(logVir!D417="","",労働コスト!D417/SUM(資本サービス!D417,労働コスト!D417))</f>
        <v>0.64902956246238497</v>
      </c>
      <c r="E417" s="2">
        <f>IF(logVir!E417="","",労働コスト!E417/SUM(資本サービス!E417,労働コスト!E417))</f>
        <v>0.68261332448771306</v>
      </c>
      <c r="F417" s="2">
        <f>IF(logVir!F417="","",労働コスト!F417/SUM(資本サービス!F417,労働コスト!F417))</f>
        <v>0.64614089972495636</v>
      </c>
      <c r="G417" s="2">
        <f>IF(logVir!G417="","",労働コスト!G417/SUM(資本サービス!G417,労働コスト!G417))</f>
        <v>0.63916186937578645</v>
      </c>
      <c r="I417" s="3">
        <v>14</v>
      </c>
      <c r="J417" s="3">
        <v>11</v>
      </c>
      <c r="K417" s="2" cm="1">
        <f t="array" ref="K417">IF(C417="","",0.5*(C417+SUMPRODUCT(($B$1461:$B$1491=$J417)*1,C$1461:C$1491)))</f>
        <v>0.60015118761613451</v>
      </c>
      <c r="L417" s="2" cm="1">
        <f t="array" ref="L417">IF(D417="","",0.5*(D417+SUMPRODUCT(($B$1461:$B$1491=$J417)*1,D$1461:D$1491)))</f>
        <v>0.60851175160646442</v>
      </c>
      <c r="M417" s="2" cm="1">
        <f t="array" ref="M417">IF(E417="","",0.5*(E417+SUMPRODUCT(($B$1461:$B$1491=$J417)*1,E$1461:E$1491)))</f>
        <v>0.63153673612883976</v>
      </c>
      <c r="N417" s="2" cm="1">
        <f t="array" ref="N417">IF(F417="","",0.5*(F417+SUMPRODUCT(($B$1461:$B$1491=$J417)*1,F$1461:F$1491)))</f>
        <v>0.60940615145501509</v>
      </c>
      <c r="O417" s="2" cm="1">
        <f t="array" ref="O417">IF(G417="","",0.5*(G417+SUMPRODUCT(($B$1461:$B$1491=$J417)*1,G$1461:G$1491)))</f>
        <v>0.6165530970737505</v>
      </c>
    </row>
    <row r="418" spans="1:15" x14ac:dyDescent="0.55000000000000004">
      <c r="A418" s="3">
        <v>14</v>
      </c>
      <c r="B418" s="3">
        <v>12</v>
      </c>
      <c r="C418" s="2">
        <f>IF(logVir!C418="","",労働コスト!C418/SUM(資本サービス!C418,労働コスト!C418))</f>
        <v>0.46374827296123783</v>
      </c>
      <c r="D418" s="2">
        <f>IF(logVir!D418="","",労働コスト!D418/SUM(資本サービス!D418,労働コスト!D418))</f>
        <v>0.51669455975759127</v>
      </c>
      <c r="E418" s="2">
        <f>IF(logVir!E418="","",労働コスト!E418/SUM(資本サービス!E418,労働コスト!E418))</f>
        <v>0.52014357800791333</v>
      </c>
      <c r="F418" s="2">
        <f>IF(logVir!F418="","",労働コスト!F418/SUM(資本サービス!F418,労働コスト!F418))</f>
        <v>0.5144701431072618</v>
      </c>
      <c r="G418" s="2">
        <f>IF(logVir!G418="","",労働コスト!G418/SUM(資本サービス!G418,労働コスト!G418))</f>
        <v>0.54286572555543022</v>
      </c>
      <c r="I418" s="3">
        <v>14</v>
      </c>
      <c r="J418" s="3">
        <v>12</v>
      </c>
      <c r="K418" s="2" cm="1">
        <f t="array" ref="K418">IF(C418="","",0.5*(C418+SUMPRODUCT(($B$1461:$B$1491=$J418)*1,C$1461:C$1491)))</f>
        <v>0.47626669337537331</v>
      </c>
      <c r="L418" s="2" cm="1">
        <f t="array" ref="L418">IF(D418="","",0.5*(D418+SUMPRODUCT(($B$1461:$B$1491=$J418)*1,D$1461:D$1491)))</f>
        <v>0.51485319336150304</v>
      </c>
      <c r="M418" s="2" cm="1">
        <f t="array" ref="M418">IF(E418="","",0.5*(E418+SUMPRODUCT(($B$1461:$B$1491=$J418)*1,E$1461:E$1491)))</f>
        <v>0.51716112603092168</v>
      </c>
      <c r="N418" s="2" cm="1">
        <f t="array" ref="N418">IF(F418="","",0.5*(F418+SUMPRODUCT(($B$1461:$B$1491=$J418)*1,F$1461:F$1491)))</f>
        <v>0.51660981916089699</v>
      </c>
      <c r="O418" s="2" cm="1">
        <f t="array" ref="O418">IF(G418="","",0.5*(G418+SUMPRODUCT(($B$1461:$B$1491=$J418)*1,G$1461:G$1491)))</f>
        <v>0.55243170683948239</v>
      </c>
    </row>
    <row r="419" spans="1:15" x14ac:dyDescent="0.55000000000000004">
      <c r="A419" s="3">
        <v>14</v>
      </c>
      <c r="B419" s="3">
        <v>13</v>
      </c>
      <c r="C419" s="2">
        <f>IF(logVir!C419="","",労働コスト!C419/SUM(資本サービス!C419,労働コスト!C419))</f>
        <v>0.31896364239542241</v>
      </c>
      <c r="D419" s="2">
        <f>IF(logVir!D419="","",労働コスト!D419/SUM(資本サービス!D419,労働コスト!D419))</f>
        <v>0.33709879632683931</v>
      </c>
      <c r="E419" s="2">
        <f>IF(logVir!E419="","",労働コスト!E419/SUM(資本サービス!E419,労働コスト!E419))</f>
        <v>0.33903938473744544</v>
      </c>
      <c r="F419" s="2">
        <f>IF(logVir!F419="","",労働コスト!F419/SUM(資本サービス!F419,労働コスト!F419))</f>
        <v>0.32168724021437078</v>
      </c>
      <c r="G419" s="2">
        <f>IF(logVir!G419="","",労働コスト!G419/SUM(資本サービス!G419,労働コスト!G419))</f>
        <v>0.40101866314251555</v>
      </c>
      <c r="I419" s="3">
        <v>14</v>
      </c>
      <c r="J419" s="3">
        <v>13</v>
      </c>
      <c r="K419" s="2" cm="1">
        <f t="array" ref="K419">IF(C419="","",0.5*(C419+SUMPRODUCT(($B$1461:$B$1491=$J419)*1,C$1461:C$1491)))</f>
        <v>0.36026104285564509</v>
      </c>
      <c r="L419" s="2" cm="1">
        <f t="array" ref="L419">IF(D419="","",0.5*(D419+SUMPRODUCT(($B$1461:$B$1491=$J419)*1,D$1461:D$1491)))</f>
        <v>0.35441550742420169</v>
      </c>
      <c r="M419" s="2" cm="1">
        <f t="array" ref="M419">IF(E419="","",0.5*(E419+SUMPRODUCT(($B$1461:$B$1491=$J419)*1,E$1461:E$1491)))</f>
        <v>0.37507114504074701</v>
      </c>
      <c r="N419" s="2" cm="1">
        <f t="array" ref="N419">IF(F419="","",0.5*(F419+SUMPRODUCT(($B$1461:$B$1491=$J419)*1,F$1461:F$1491)))</f>
        <v>0.35900560873735404</v>
      </c>
      <c r="O419" s="2" cm="1">
        <f t="array" ref="O419">IF(G419="","",0.5*(G419+SUMPRODUCT(($B$1461:$B$1491=$J419)*1,G$1461:G$1491)))</f>
        <v>0.41639161255002177</v>
      </c>
    </row>
    <row r="420" spans="1:15" x14ac:dyDescent="0.55000000000000004">
      <c r="A420" s="3">
        <v>14</v>
      </c>
      <c r="B420" s="3">
        <v>14</v>
      </c>
      <c r="C420" s="2">
        <f>IF(logVir!C420="","",労働コスト!C420/SUM(資本サービス!C420,労働コスト!C420))</f>
        <v>0.52760007126633401</v>
      </c>
      <c r="D420" s="2">
        <f>IF(logVir!D420="","",労働コスト!D420/SUM(資本サービス!D420,労働コスト!D420))</f>
        <v>0.55717972016045414</v>
      </c>
      <c r="E420" s="2">
        <f>IF(logVir!E420="","",労働コスト!E420/SUM(資本サービス!E420,労働コスト!E420))</f>
        <v>0.56790176197195719</v>
      </c>
      <c r="F420" s="2">
        <f>IF(logVir!F420="","",労働コスト!F420/SUM(資本サービス!F420,労働コスト!F420))</f>
        <v>0.54453780676174668</v>
      </c>
      <c r="G420" s="2">
        <f>IF(logVir!G420="","",労働コスト!G420/SUM(資本サービス!G420,労働コスト!G420))</f>
        <v>0.56902665602902058</v>
      </c>
      <c r="I420" s="3">
        <v>14</v>
      </c>
      <c r="J420" s="3">
        <v>14</v>
      </c>
      <c r="K420" s="2" cm="1">
        <f t="array" ref="K420">IF(C420="","",0.5*(C420+SUMPRODUCT(($B$1461:$B$1491=$J420)*1,C$1461:C$1491)))</f>
        <v>0.55922779547953194</v>
      </c>
      <c r="L420" s="2" cm="1">
        <f t="array" ref="L420">IF(D420="","",0.5*(D420+SUMPRODUCT(($B$1461:$B$1491=$J420)*1,D$1461:D$1491)))</f>
        <v>0.59377017975075697</v>
      </c>
      <c r="M420" s="2" cm="1">
        <f t="array" ref="M420">IF(E420="","",0.5*(E420+SUMPRODUCT(($B$1461:$B$1491=$J420)*1,E$1461:E$1491)))</f>
        <v>0.59017000923877028</v>
      </c>
      <c r="N420" s="2" cm="1">
        <f t="array" ref="N420">IF(F420="","",0.5*(F420+SUMPRODUCT(($B$1461:$B$1491=$J420)*1,F$1461:F$1491)))</f>
        <v>0.57188526934142436</v>
      </c>
      <c r="O420" s="2" cm="1">
        <f t="array" ref="O420">IF(G420="","",0.5*(G420+SUMPRODUCT(($B$1461:$B$1491=$J420)*1,G$1461:G$1491)))</f>
        <v>0.59739429690123114</v>
      </c>
    </row>
    <row r="421" spans="1:15" x14ac:dyDescent="0.55000000000000004">
      <c r="A421" s="3">
        <v>14</v>
      </c>
      <c r="B421" s="3">
        <v>15</v>
      </c>
      <c r="C421" s="2">
        <f>IF(logVir!C421="","",労働コスト!C421/SUM(資本サービス!C421,労働コスト!C421))</f>
        <v>0.76210337049702426</v>
      </c>
      <c r="D421" s="2">
        <f>IF(logVir!D421="","",労働コスト!D421/SUM(資本サービス!D421,労働コスト!D421))</f>
        <v>0.77228680914776238</v>
      </c>
      <c r="E421" s="2">
        <f>IF(logVir!E421="","",労働コスト!E421/SUM(資本サービス!E421,労働コスト!E421))</f>
        <v>0.77919097598870057</v>
      </c>
      <c r="F421" s="2">
        <f>IF(logVir!F421="","",労働コスト!F421/SUM(資本サービス!F421,労働コスト!F421))</f>
        <v>0.75589063452702321</v>
      </c>
      <c r="G421" s="2">
        <f>IF(logVir!G421="","",労働コスト!G421/SUM(資本サービス!G421,労働コスト!G421))</f>
        <v>0.77601324964912877</v>
      </c>
      <c r="I421" s="3">
        <v>14</v>
      </c>
      <c r="J421" s="3">
        <v>15</v>
      </c>
      <c r="K421" s="2" cm="1">
        <f t="array" ref="K421">IF(C421="","",0.5*(C421+SUMPRODUCT(($B$1461:$B$1491=$J421)*1,C$1461:C$1491)))</f>
        <v>0.75074875739075653</v>
      </c>
      <c r="L421" s="2" cm="1">
        <f t="array" ref="L421">IF(D421="","",0.5*(D421+SUMPRODUCT(($B$1461:$B$1491=$J421)*1,D$1461:D$1491)))</f>
        <v>0.77720797636516648</v>
      </c>
      <c r="M421" s="2" cm="1">
        <f t="array" ref="M421">IF(E421="","",0.5*(E421+SUMPRODUCT(($B$1461:$B$1491=$J421)*1,E$1461:E$1491)))</f>
        <v>0.76760121516324276</v>
      </c>
      <c r="N421" s="2" cm="1">
        <f t="array" ref="N421">IF(F421="","",0.5*(F421+SUMPRODUCT(($B$1461:$B$1491=$J421)*1,F$1461:F$1491)))</f>
        <v>0.75148447683870356</v>
      </c>
      <c r="O421" s="2" cm="1">
        <f t="array" ref="O421">IF(G421="","",0.5*(G421+SUMPRODUCT(($B$1461:$B$1491=$J421)*1,G$1461:G$1491)))</f>
        <v>0.77488298561449231</v>
      </c>
    </row>
    <row r="422" spans="1:15" x14ac:dyDescent="0.55000000000000004">
      <c r="A422" s="3">
        <v>14</v>
      </c>
      <c r="B422" s="3">
        <v>16</v>
      </c>
      <c r="C422" s="2">
        <f>IF(logVir!C422="","",労働コスト!C422/SUM(資本サービス!C422,労働コスト!C422))</f>
        <v>0.62543563655478862</v>
      </c>
      <c r="D422" s="2">
        <f>IF(logVir!D422="","",労働コスト!D422/SUM(資本サービス!D422,労働コスト!D422))</f>
        <v>0.65183031344890019</v>
      </c>
      <c r="E422" s="2">
        <f>IF(logVir!E422="","",労働コスト!E422/SUM(資本サービス!E422,労働コスト!E422))</f>
        <v>0.69891345046558151</v>
      </c>
      <c r="F422" s="2">
        <f>IF(logVir!F422="","",労働コスト!F422/SUM(資本サービス!F422,労働コスト!F422))</f>
        <v>0.69071894817530499</v>
      </c>
      <c r="G422" s="2">
        <f>IF(logVir!G422="","",労働コスト!G422/SUM(資本サービス!G422,労働コスト!G422))</f>
        <v>0.7188910877422322</v>
      </c>
      <c r="I422" s="3">
        <v>14</v>
      </c>
      <c r="J422" s="3">
        <v>16</v>
      </c>
      <c r="K422" s="2" cm="1">
        <f t="array" ref="K422">IF(C422="","",0.5*(C422+SUMPRODUCT(($B$1461:$B$1491=$J422)*1,C$1461:C$1491)))</f>
        <v>0.6494410852321868</v>
      </c>
      <c r="L422" s="2" cm="1">
        <f t="array" ref="L422">IF(D422="","",0.5*(D422+SUMPRODUCT(($B$1461:$B$1491=$J422)*1,D$1461:D$1491)))</f>
        <v>0.67715554889577245</v>
      </c>
      <c r="M422" s="2" cm="1">
        <f t="array" ref="M422">IF(E422="","",0.5*(E422+SUMPRODUCT(($B$1461:$B$1491=$J422)*1,E$1461:E$1491)))</f>
        <v>0.71353135920806754</v>
      </c>
      <c r="N422" s="2" cm="1">
        <f t="array" ref="N422">IF(F422="","",0.5*(F422+SUMPRODUCT(($B$1461:$B$1491=$J422)*1,F$1461:F$1491)))</f>
        <v>0.7091769581468248</v>
      </c>
      <c r="O422" s="2" cm="1">
        <f t="array" ref="O422">IF(G422="","",0.5*(G422+SUMPRODUCT(($B$1461:$B$1491=$J422)*1,G$1461:G$1491)))</f>
        <v>0.73718817935488845</v>
      </c>
    </row>
    <row r="423" spans="1:15" x14ac:dyDescent="0.55000000000000004">
      <c r="A423" s="3">
        <v>14</v>
      </c>
      <c r="B423" s="3">
        <v>17</v>
      </c>
      <c r="C423" s="2">
        <f>IF(logVir!C423="","",労働コスト!C423/SUM(資本サービス!C423,労働コスト!C423))</f>
        <v>0.30737185007906392</v>
      </c>
      <c r="D423" s="2">
        <f>IF(logVir!D423="","",労働コスト!D423/SUM(資本サービス!D423,労働コスト!D423))</f>
        <v>0.31111450089273135</v>
      </c>
      <c r="E423" s="2">
        <f>IF(logVir!E423="","",労働コスト!E423/SUM(資本サービス!E423,労働コスト!E423))</f>
        <v>0.34822299990407807</v>
      </c>
      <c r="F423" s="2">
        <f>IF(logVir!F423="","",労働コスト!F423/SUM(資本サービス!F423,労働コスト!F423))</f>
        <v>0.3760119019904738</v>
      </c>
      <c r="G423" s="2">
        <f>IF(logVir!G423="","",労働コスト!G423/SUM(資本サービス!G423,労働コスト!G423))</f>
        <v>0.38433345262213681</v>
      </c>
      <c r="I423" s="3">
        <v>14</v>
      </c>
      <c r="J423" s="3">
        <v>17</v>
      </c>
      <c r="K423" s="2" cm="1">
        <f t="array" ref="K423">IF(C423="","",0.5*(C423+SUMPRODUCT(($B$1461:$B$1491=$J423)*1,C$1461:C$1491)))</f>
        <v>0.32537856188377845</v>
      </c>
      <c r="L423" s="2" cm="1">
        <f t="array" ref="L423">IF(D423="","",0.5*(D423+SUMPRODUCT(($B$1461:$B$1491=$J423)*1,D$1461:D$1491)))</f>
        <v>0.33503386234009241</v>
      </c>
      <c r="M423" s="2" cm="1">
        <f t="array" ref="M423">IF(E423="","",0.5*(E423+SUMPRODUCT(($B$1461:$B$1491=$J423)*1,E$1461:E$1491)))</f>
        <v>0.36707944756449973</v>
      </c>
      <c r="N423" s="2" cm="1">
        <f t="array" ref="N423">IF(F423="","",0.5*(F423+SUMPRODUCT(($B$1461:$B$1491=$J423)*1,F$1461:F$1491)))</f>
        <v>0.39504032520743826</v>
      </c>
      <c r="O423" s="2" cm="1">
        <f t="array" ref="O423">IF(G423="","",0.5*(G423+SUMPRODUCT(($B$1461:$B$1491=$J423)*1,G$1461:G$1491)))</f>
        <v>0.4011119111100736</v>
      </c>
    </row>
    <row r="424" spans="1:15" x14ac:dyDescent="0.55000000000000004">
      <c r="A424" s="3">
        <v>14</v>
      </c>
      <c r="B424" s="3">
        <v>18</v>
      </c>
      <c r="C424" s="2">
        <f>IF(logVir!C424="","",労働コスト!C424/SUM(資本サービス!C424,労働コスト!C424))</f>
        <v>0.89098591202827038</v>
      </c>
      <c r="D424" s="2">
        <f>IF(logVir!D424="","",労働コスト!D424/SUM(資本サービス!D424,労働コスト!D424))</f>
        <v>0.90066201555015635</v>
      </c>
      <c r="E424" s="2">
        <f>IF(logVir!E424="","",労働コスト!E424/SUM(資本サービス!E424,労働コスト!E424))</f>
        <v>0.90491139210139515</v>
      </c>
      <c r="F424" s="2">
        <f>IF(logVir!F424="","",労働コスト!F424/SUM(資本サービス!F424,労働コスト!F424))</f>
        <v>0.90088195858870657</v>
      </c>
      <c r="G424" s="2">
        <f>IF(logVir!G424="","",労働コスト!G424/SUM(資本サービス!G424,労働コスト!G424))</f>
        <v>0.91251503409178691</v>
      </c>
      <c r="I424" s="3">
        <v>14</v>
      </c>
      <c r="J424" s="3">
        <v>18</v>
      </c>
      <c r="K424" s="2" cm="1">
        <f t="array" ref="K424">IF(C424="","",0.5*(C424+SUMPRODUCT(($B$1461:$B$1491=$J424)*1,C$1461:C$1491)))</f>
        <v>0.87374152159971552</v>
      </c>
      <c r="L424" s="2" cm="1">
        <f t="array" ref="L424">IF(D424="","",0.5*(D424+SUMPRODUCT(($B$1461:$B$1491=$J424)*1,D$1461:D$1491)))</f>
        <v>0.8957985133184061</v>
      </c>
      <c r="M424" s="2" cm="1">
        <f t="array" ref="M424">IF(E424="","",0.5*(E424+SUMPRODUCT(($B$1461:$B$1491=$J424)*1,E$1461:E$1491)))</f>
        <v>0.900617635789142</v>
      </c>
      <c r="N424" s="2" cm="1">
        <f t="array" ref="N424">IF(F424="","",0.5*(F424+SUMPRODUCT(($B$1461:$B$1491=$J424)*1,F$1461:F$1491)))</f>
        <v>0.89939887296027665</v>
      </c>
      <c r="O424" s="2" cm="1">
        <f t="array" ref="O424">IF(G424="","",0.5*(G424+SUMPRODUCT(($B$1461:$B$1491=$J424)*1,G$1461:G$1491)))</f>
        <v>0.90549972966434766</v>
      </c>
    </row>
    <row r="425" spans="1:15" x14ac:dyDescent="0.55000000000000004">
      <c r="A425" s="3">
        <v>14</v>
      </c>
      <c r="B425" s="3">
        <v>19</v>
      </c>
      <c r="C425" s="2">
        <f>IF(logVir!C425="","",労働コスト!C425/SUM(資本サービス!C425,労働コスト!C425))</f>
        <v>0.81847366252699016</v>
      </c>
      <c r="D425" s="2">
        <f>IF(logVir!D425="","",労働コスト!D425/SUM(資本サービス!D425,労働コスト!D425))</f>
        <v>0.86022222046294017</v>
      </c>
      <c r="E425" s="2">
        <f>IF(logVir!E425="","",労働コスト!E425/SUM(資本サービス!E425,労働コスト!E425))</f>
        <v>0.87152446170786879</v>
      </c>
      <c r="F425" s="2">
        <f>IF(logVir!F425="","",労働コスト!F425/SUM(資本サービス!F425,労働コスト!F425))</f>
        <v>0.86865390890990757</v>
      </c>
      <c r="G425" s="2">
        <f>IF(logVir!G425="","",労働コスト!G425/SUM(資本サービス!G425,労働コスト!G425))</f>
        <v>0.85189506480671162</v>
      </c>
      <c r="I425" s="3">
        <v>14</v>
      </c>
      <c r="J425" s="3">
        <v>19</v>
      </c>
      <c r="K425" s="2" cm="1">
        <f t="array" ref="K425">IF(C425="","",0.5*(C425+SUMPRODUCT(($B$1461:$B$1491=$J425)*1,C$1461:C$1491)))</f>
        <v>0.82289382979363612</v>
      </c>
      <c r="L425" s="2" cm="1">
        <f t="array" ref="L425">IF(D425="","",0.5*(D425+SUMPRODUCT(($B$1461:$B$1491=$J425)*1,D$1461:D$1491)))</f>
        <v>0.86378007571866966</v>
      </c>
      <c r="M425" s="2" cm="1">
        <f t="array" ref="M425">IF(E425="","",0.5*(E425+SUMPRODUCT(($B$1461:$B$1491=$J425)*1,E$1461:E$1491)))</f>
        <v>0.8704660006881193</v>
      </c>
      <c r="N425" s="2" cm="1">
        <f t="array" ref="N425">IF(F425="","",0.5*(F425+SUMPRODUCT(($B$1461:$B$1491=$J425)*1,F$1461:F$1491)))</f>
        <v>0.8691521540931062</v>
      </c>
      <c r="O425" s="2" cm="1">
        <f t="array" ref="O425">IF(G425="","",0.5*(G425+SUMPRODUCT(($B$1461:$B$1491=$J425)*1,G$1461:G$1491)))</f>
        <v>0.86330482999399372</v>
      </c>
    </row>
    <row r="426" spans="1:15" x14ac:dyDescent="0.55000000000000004">
      <c r="A426" s="3">
        <v>14</v>
      </c>
      <c r="B426" s="3">
        <v>20</v>
      </c>
      <c r="C426" s="2">
        <f>IF(logVir!C426="","",労働コスト!C426/SUM(資本サービス!C426,労働コスト!C426))</f>
        <v>0.78747328669199179</v>
      </c>
      <c r="D426" s="2">
        <f>IF(logVir!D426="","",労働コスト!D426/SUM(資本サービス!D426,労働コスト!D426))</f>
        <v>0.79416273915565438</v>
      </c>
      <c r="E426" s="2">
        <f>IF(logVir!E426="","",労働コスト!E426/SUM(資本サービス!E426,労働コスト!E426))</f>
        <v>0.83298202581983527</v>
      </c>
      <c r="F426" s="2">
        <f>IF(logVir!F426="","",労働コスト!F426/SUM(資本サービス!F426,労働コスト!F426))</f>
        <v>0.83619318315254032</v>
      </c>
      <c r="G426" s="2">
        <f>IF(logVir!G426="","",労働コスト!G426/SUM(資本サービス!G426,労働コスト!G426))</f>
        <v>0.84342237232170969</v>
      </c>
      <c r="I426" s="3">
        <v>14</v>
      </c>
      <c r="J426" s="3">
        <v>20</v>
      </c>
      <c r="K426" s="2" cm="1">
        <f t="array" ref="K426">IF(C426="","",0.5*(C426+SUMPRODUCT(($B$1461:$B$1491=$J426)*1,C$1461:C$1491)))</f>
        <v>0.76653783706164114</v>
      </c>
      <c r="L426" s="2" cm="1">
        <f t="array" ref="L426">IF(D426="","",0.5*(D426+SUMPRODUCT(($B$1461:$B$1491=$J426)*1,D$1461:D$1491)))</f>
        <v>0.77444288693392216</v>
      </c>
      <c r="M426" s="2" cm="1">
        <f t="array" ref="M426">IF(E426="","",0.5*(E426+SUMPRODUCT(($B$1461:$B$1491=$J426)*1,E$1461:E$1491)))</f>
        <v>0.79072599550584877</v>
      </c>
      <c r="N426" s="2" cm="1">
        <f t="array" ref="N426">IF(F426="","",0.5*(F426+SUMPRODUCT(($B$1461:$B$1491=$J426)*1,F$1461:F$1491)))</f>
        <v>0.79154017125721654</v>
      </c>
      <c r="O426" s="2" cm="1">
        <f t="array" ref="O426">IF(G426="","",0.5*(G426+SUMPRODUCT(($B$1461:$B$1491=$J426)*1,G$1461:G$1491)))</f>
        <v>0.80286026650752107</v>
      </c>
    </row>
    <row r="427" spans="1:15" x14ac:dyDescent="0.55000000000000004">
      <c r="A427" s="3">
        <v>14</v>
      </c>
      <c r="B427" s="3">
        <v>21</v>
      </c>
      <c r="C427" s="2">
        <f>IF(logVir!C427="","",労働コスト!C427/SUM(資本サービス!C427,労働コスト!C427))</f>
        <v>0.66484459922433703</v>
      </c>
      <c r="D427" s="2">
        <f>IF(logVir!D427="","",労働コスト!D427/SUM(資本サービス!D427,労働コスト!D427))</f>
        <v>0.65078267683093682</v>
      </c>
      <c r="E427" s="2">
        <f>IF(logVir!E427="","",労働コスト!E427/SUM(資本サービス!E427,労働コスト!E427))</f>
        <v>0.72096388261210231</v>
      </c>
      <c r="F427" s="2">
        <f>IF(logVir!F427="","",労働コスト!F427/SUM(資本サービス!F427,労働コスト!F427))</f>
        <v>0.72499847376448856</v>
      </c>
      <c r="G427" s="2">
        <f>IF(logVir!G427="","",労働コスト!G427/SUM(資本サービス!G427,労働コスト!G427))</f>
        <v>0.70739002107280824</v>
      </c>
      <c r="I427" s="3">
        <v>14</v>
      </c>
      <c r="J427" s="3">
        <v>21</v>
      </c>
      <c r="K427" s="2" cm="1">
        <f t="array" ref="K427">IF(C427="","",0.5*(C427+SUMPRODUCT(($B$1461:$B$1491=$J427)*1,C$1461:C$1491)))</f>
        <v>0.66499388329010656</v>
      </c>
      <c r="L427" s="2" cm="1">
        <f t="array" ref="L427">IF(D427="","",0.5*(D427+SUMPRODUCT(($B$1461:$B$1491=$J427)*1,D$1461:D$1491)))</f>
        <v>0.67651646660194764</v>
      </c>
      <c r="M427" s="2" cm="1">
        <f t="array" ref="M427">IF(E427="","",0.5*(E427+SUMPRODUCT(($B$1461:$B$1491=$J427)*1,E$1461:E$1491)))</f>
        <v>0.71552768442951353</v>
      </c>
      <c r="N427" s="2" cm="1">
        <f t="array" ref="N427">IF(F427="","",0.5*(F427+SUMPRODUCT(($B$1461:$B$1491=$J427)*1,F$1461:F$1491)))</f>
        <v>0.71884214498000898</v>
      </c>
      <c r="O427" s="2" cm="1">
        <f t="array" ref="O427">IF(G427="","",0.5*(G427+SUMPRODUCT(($B$1461:$B$1491=$J427)*1,G$1461:G$1491)))</f>
        <v>0.71820234751711998</v>
      </c>
    </row>
    <row r="428" spans="1:15" x14ac:dyDescent="0.55000000000000004">
      <c r="A428" s="3">
        <v>14</v>
      </c>
      <c r="B428" s="3">
        <v>22</v>
      </c>
      <c r="C428" s="2">
        <f>IF(logVir!C428="","",労働コスト!C428/SUM(資本サービス!C428,労働コスト!C428))</f>
        <v>0.82154819049368299</v>
      </c>
      <c r="D428" s="2">
        <f>IF(logVir!D428="","",労働コスト!D428/SUM(資本サービス!D428,労働コスト!D428))</f>
        <v>0.84094067974642106</v>
      </c>
      <c r="E428" s="2">
        <f>IF(logVir!E428="","",労働コスト!E428/SUM(資本サービス!E428,労働コスト!E428))</f>
        <v>0.85402780382539767</v>
      </c>
      <c r="F428" s="2">
        <f>IF(logVir!F428="","",労働コスト!F428/SUM(資本サービス!F428,労働コスト!F428))</f>
        <v>0.85377284365892192</v>
      </c>
      <c r="G428" s="2">
        <f>IF(logVir!G428="","",労働コスト!G428/SUM(資本サービス!G428,労働コスト!G428))</f>
        <v>0.87129232664951939</v>
      </c>
      <c r="I428" s="3">
        <v>14</v>
      </c>
      <c r="J428" s="3">
        <v>22</v>
      </c>
      <c r="K428" s="2" cm="1">
        <f t="array" ref="K428">IF(C428="","",0.5*(C428+SUMPRODUCT(($B$1461:$B$1491=$J428)*1,C$1461:C$1491)))</f>
        <v>0.79874422999171624</v>
      </c>
      <c r="L428" s="2" cm="1">
        <f t="array" ref="L428">IF(D428="","",0.5*(D428+SUMPRODUCT(($B$1461:$B$1491=$J428)*1,D$1461:D$1491)))</f>
        <v>0.8281940172110942</v>
      </c>
      <c r="M428" s="2" cm="1">
        <f t="array" ref="M428">IF(E428="","",0.5*(E428+SUMPRODUCT(($B$1461:$B$1491=$J428)*1,E$1461:E$1491)))</f>
        <v>0.84822361162137283</v>
      </c>
      <c r="N428" s="2" cm="1">
        <f t="array" ref="N428">IF(F428="","",0.5*(F428+SUMPRODUCT(($B$1461:$B$1491=$J428)*1,F$1461:F$1491)))</f>
        <v>0.84567657283072872</v>
      </c>
      <c r="O428" s="2" cm="1">
        <f t="array" ref="O428">IF(G428="","",0.5*(G428+SUMPRODUCT(($B$1461:$B$1491=$J428)*1,G$1461:G$1491)))</f>
        <v>0.85505596553697827</v>
      </c>
    </row>
    <row r="429" spans="1:15" x14ac:dyDescent="0.55000000000000004">
      <c r="A429" s="3">
        <v>14</v>
      </c>
      <c r="B429" s="3">
        <v>23</v>
      </c>
      <c r="C429" s="2">
        <f>IF(logVir!C429="","",労働コスト!C429/SUM(資本サービス!C429,労働コスト!C429))</f>
        <v>0.28420276856196958</v>
      </c>
      <c r="D429" s="2">
        <f>IF(logVir!D429="","",労働コスト!D429/SUM(資本サービス!D429,労働コスト!D429))</f>
        <v>0.34051780977313312</v>
      </c>
      <c r="E429" s="2">
        <f>IF(logVir!E429="","",労働コスト!E429/SUM(資本サービス!E429,労働コスト!E429))</f>
        <v>0.45477429325853108</v>
      </c>
      <c r="F429" s="2">
        <f>IF(logVir!F429="","",労働コスト!F429/SUM(資本サービス!F429,労働コスト!F429))</f>
        <v>0.49082053050191898</v>
      </c>
      <c r="G429" s="2">
        <f>IF(logVir!G429="","",労働コスト!G429/SUM(資本サービス!G429,労働コスト!G429))</f>
        <v>0.50498062388144305</v>
      </c>
      <c r="I429" s="3">
        <v>14</v>
      </c>
      <c r="J429" s="3">
        <v>23</v>
      </c>
      <c r="K429" s="2" cm="1">
        <f t="array" ref="K429">IF(C429="","",0.5*(C429+SUMPRODUCT(($B$1461:$B$1491=$J429)*1,C$1461:C$1491)))</f>
        <v>0.28420605202185345</v>
      </c>
      <c r="L429" s="2" cm="1">
        <f t="array" ref="L429">IF(D429="","",0.5*(D429+SUMPRODUCT(($B$1461:$B$1491=$J429)*1,D$1461:D$1491)))</f>
        <v>0.32720009454850374</v>
      </c>
      <c r="M429" s="2" cm="1">
        <f t="array" ref="M429">IF(E429="","",0.5*(E429+SUMPRODUCT(($B$1461:$B$1491=$J429)*1,E$1461:E$1491)))</f>
        <v>0.40099095899052267</v>
      </c>
      <c r="N429" s="2" cm="1">
        <f t="array" ref="N429">IF(F429="","",0.5*(F429+SUMPRODUCT(($B$1461:$B$1491=$J429)*1,F$1461:F$1491)))</f>
        <v>0.43307903489409139</v>
      </c>
      <c r="O429" s="2" cm="1">
        <f t="array" ref="O429">IF(G429="","",0.5*(G429+SUMPRODUCT(($B$1461:$B$1491=$J429)*1,G$1461:G$1491)))</f>
        <v>0.45142584474823144</v>
      </c>
    </row>
    <row r="430" spans="1:15" x14ac:dyDescent="0.55000000000000004">
      <c r="A430" s="3">
        <v>14</v>
      </c>
      <c r="B430" s="3">
        <v>24</v>
      </c>
      <c r="C430" s="2">
        <f>IF(logVir!C430="","",労働コスト!C430/SUM(資本サービス!C430,労働コスト!C430))</f>
        <v>0.67806725793806499</v>
      </c>
      <c r="D430" s="2">
        <f>IF(logVir!D430="","",労働コスト!D430/SUM(資本サービス!D430,労働コスト!D430))</f>
        <v>0.74127931261734203</v>
      </c>
      <c r="E430" s="2">
        <f>IF(logVir!E430="","",労働コスト!E430/SUM(資本サービス!E430,労働コスト!E430))</f>
        <v>0.76707336982279306</v>
      </c>
      <c r="F430" s="2">
        <f>IF(logVir!F430="","",労働コスト!F430/SUM(資本サービス!F430,労働コスト!F430))</f>
        <v>0.77655993423697534</v>
      </c>
      <c r="G430" s="2">
        <f>IF(logVir!G430="","",労働コスト!G430/SUM(資本サービス!G430,労働コスト!G430))</f>
        <v>0.78943071550173805</v>
      </c>
      <c r="I430" s="3">
        <v>14</v>
      </c>
      <c r="J430" s="3">
        <v>24</v>
      </c>
      <c r="K430" s="2" cm="1">
        <f t="array" ref="K430">IF(C430="","",0.5*(C430+SUMPRODUCT(($B$1461:$B$1491=$J430)*1,C$1461:C$1491)))</f>
        <v>0.69494341717511898</v>
      </c>
      <c r="L430" s="2" cm="1">
        <f t="array" ref="L430">IF(D430="","",0.5*(D430+SUMPRODUCT(($B$1461:$B$1491=$J430)*1,D$1461:D$1491)))</f>
        <v>0.73916153676798446</v>
      </c>
      <c r="M430" s="2" cm="1">
        <f t="array" ref="M430">IF(E430="","",0.5*(E430+SUMPRODUCT(($B$1461:$B$1491=$J430)*1,E$1461:E$1491)))</f>
        <v>0.75916332474479531</v>
      </c>
      <c r="N430" s="2" cm="1">
        <f t="array" ref="N430">IF(F430="","",0.5*(F430+SUMPRODUCT(($B$1461:$B$1491=$J430)*1,F$1461:F$1491)))</f>
        <v>0.77252145969369146</v>
      </c>
      <c r="O430" s="2" cm="1">
        <f t="array" ref="O430">IF(G430="","",0.5*(G430+SUMPRODUCT(($B$1461:$B$1491=$J430)*1,G$1461:G$1491)))</f>
        <v>0.78473624197806391</v>
      </c>
    </row>
    <row r="431" spans="1:15" x14ac:dyDescent="0.55000000000000004">
      <c r="A431" s="3">
        <v>14</v>
      </c>
      <c r="B431" s="3">
        <v>25</v>
      </c>
      <c r="C431" s="2">
        <f>IF(logVir!C431="","",労働コスト!C431/SUM(資本サービス!C431,労働コスト!C431))</f>
        <v>0.77218588956553103</v>
      </c>
      <c r="D431" s="2">
        <f>IF(logVir!D431="","",労働コスト!D431/SUM(資本サービス!D431,労働コスト!D431))</f>
        <v>0.79465646428501913</v>
      </c>
      <c r="E431" s="2">
        <f>IF(logVir!E431="","",労働コスト!E431/SUM(資本サービス!E431,労働コスト!E431))</f>
        <v>0.81985025726470495</v>
      </c>
      <c r="F431" s="2">
        <f>IF(logVir!F431="","",労働コスト!F431/SUM(資本サービス!F431,労働コスト!F431))</f>
        <v>0.8260845694268214</v>
      </c>
      <c r="G431" s="2">
        <f>IF(logVir!G431="","",労働コスト!G431/SUM(資本サービス!G431,労働コスト!G431))</f>
        <v>0.8097556729058808</v>
      </c>
      <c r="I431" s="3">
        <v>14</v>
      </c>
      <c r="J431" s="3">
        <v>25</v>
      </c>
      <c r="K431" s="2" cm="1">
        <f t="array" ref="K431">IF(C431="","",0.5*(C431+SUMPRODUCT(($B$1461:$B$1491=$J431)*1,C$1461:C$1491)))</f>
        <v>0.78682846616875635</v>
      </c>
      <c r="L431" s="2" cm="1">
        <f t="array" ref="L431">IF(D431="","",0.5*(D431+SUMPRODUCT(($B$1461:$B$1491=$J431)*1,D$1461:D$1491)))</f>
        <v>0.79880087721010684</v>
      </c>
      <c r="M431" s="2" cm="1">
        <f t="array" ref="M431">IF(E431="","",0.5*(E431+SUMPRODUCT(($B$1461:$B$1491=$J431)*1,E$1461:E$1491)))</f>
        <v>0.8110150261756397</v>
      </c>
      <c r="N431" s="2" cm="1">
        <f t="array" ref="N431">IF(F431="","",0.5*(F431+SUMPRODUCT(($B$1461:$B$1491=$J431)*1,F$1461:F$1491)))</f>
        <v>0.81353317864457497</v>
      </c>
      <c r="O431" s="2" cm="1">
        <f t="array" ref="O431">IF(G431="","",0.5*(G431+SUMPRODUCT(($B$1461:$B$1491=$J431)*1,G$1461:G$1491)))</f>
        <v>0.80604410044627572</v>
      </c>
    </row>
    <row r="432" spans="1:15" x14ac:dyDescent="0.55000000000000004">
      <c r="A432" s="3">
        <v>14</v>
      </c>
      <c r="B432" s="3">
        <v>26</v>
      </c>
      <c r="C432" s="2">
        <f>IF(logVir!C432="","",労働コスト!C432/SUM(資本サービス!C432,労働コスト!C432))</f>
        <v>0.5314395091953299</v>
      </c>
      <c r="D432" s="2">
        <f>IF(logVir!D432="","",労働コスト!D432/SUM(資本サービス!D432,労働コスト!D432))</f>
        <v>0.58210330302992974</v>
      </c>
      <c r="E432" s="2">
        <f>IF(logVir!E432="","",労働コスト!E432/SUM(資本サービス!E432,労働コスト!E432))</f>
        <v>0.61385982062070199</v>
      </c>
      <c r="F432" s="2">
        <f>IF(logVir!F432="","",労働コスト!F432/SUM(資本サービス!F432,労働コスト!F432))</f>
        <v>0.61031946066196541</v>
      </c>
      <c r="G432" s="2">
        <f>IF(logVir!G432="","",労働コスト!G432/SUM(資本サービス!G432,労働コスト!G432))</f>
        <v>0.62720373326082823</v>
      </c>
      <c r="I432" s="3">
        <v>14</v>
      </c>
      <c r="J432" s="3">
        <v>26</v>
      </c>
      <c r="K432" s="2" cm="1">
        <f t="array" ref="K432">IF(C432="","",0.5*(C432+SUMPRODUCT(($B$1461:$B$1491=$J432)*1,C$1461:C$1491)))</f>
        <v>0.42015747235132728</v>
      </c>
      <c r="L432" s="2" cm="1">
        <f t="array" ref="L432">IF(D432="","",0.5*(D432+SUMPRODUCT(($B$1461:$B$1491=$J432)*1,D$1461:D$1491)))</f>
        <v>0.47887837285243851</v>
      </c>
      <c r="M432" s="2" cm="1">
        <f t="array" ref="M432">IF(E432="","",0.5*(E432+SUMPRODUCT(($B$1461:$B$1491=$J432)*1,E$1461:E$1491)))</f>
        <v>0.52999435970241104</v>
      </c>
      <c r="N432" s="2" cm="1">
        <f t="array" ref="N432">IF(F432="","",0.5*(F432+SUMPRODUCT(($B$1461:$B$1491=$J432)*1,F$1461:F$1491)))</f>
        <v>0.5158131450549881</v>
      </c>
      <c r="O432" s="2" cm="1">
        <f t="array" ref="O432">IF(G432="","",0.5*(G432+SUMPRODUCT(($B$1461:$B$1491=$J432)*1,G$1461:G$1491)))</f>
        <v>0.5257848067602886</v>
      </c>
    </row>
    <row r="433" spans="1:15" x14ac:dyDescent="0.55000000000000004">
      <c r="A433" s="3">
        <v>14</v>
      </c>
      <c r="B433" s="3">
        <v>27</v>
      </c>
      <c r="C433" s="2">
        <f>IF(logVir!C433="","",労働コスト!C433/SUM(資本サービス!C433,労働コスト!C433))</f>
        <v>0.81471488315172857</v>
      </c>
      <c r="D433" s="2">
        <f>IF(logVir!D433="","",労働コスト!D433/SUM(資本サービス!D433,労働コスト!D433))</f>
        <v>0.81456737374753196</v>
      </c>
      <c r="E433" s="2">
        <f>IF(logVir!E433="","",労働コスト!E433/SUM(資本サービス!E433,労働コスト!E433))</f>
        <v>0.81164799984693647</v>
      </c>
      <c r="F433" s="2">
        <f>IF(logVir!F433="","",労働コスト!F433/SUM(資本サービス!F433,労働コスト!F433))</f>
        <v>0.8012180109946011</v>
      </c>
      <c r="G433" s="2">
        <f>IF(logVir!G433="","",労働コスト!G433/SUM(資本サービス!G433,労働コスト!G433))</f>
        <v>0.8327619610287379</v>
      </c>
      <c r="I433" s="3">
        <v>14</v>
      </c>
      <c r="J433" s="3">
        <v>27</v>
      </c>
      <c r="K433" s="2" cm="1">
        <f t="array" ref="K433">IF(C433="","",0.5*(C433+SUMPRODUCT(($B$1461:$B$1491=$J433)*1,C$1461:C$1491)))</f>
        <v>0.80181249653499376</v>
      </c>
      <c r="L433" s="2" cm="1">
        <f t="array" ref="L433">IF(D433="","",0.5*(D433+SUMPRODUCT(($B$1461:$B$1491=$J433)*1,D$1461:D$1491)))</f>
        <v>0.80449510336085395</v>
      </c>
      <c r="M433" s="2" cm="1">
        <f t="array" ref="M433">IF(E433="","",0.5*(E433+SUMPRODUCT(($B$1461:$B$1491=$J433)*1,E$1461:E$1491)))</f>
        <v>0.80406170404841548</v>
      </c>
      <c r="N433" s="2" cm="1">
        <f t="array" ref="N433">IF(F433="","",0.5*(F433+SUMPRODUCT(($B$1461:$B$1491=$J433)*1,F$1461:F$1491)))</f>
        <v>0.80064403352713942</v>
      </c>
      <c r="O433" s="2" cm="1">
        <f t="array" ref="O433">IF(G433="","",0.5*(G433+SUMPRODUCT(($B$1461:$B$1491=$J433)*1,G$1461:G$1491)))</f>
        <v>0.82294638765348549</v>
      </c>
    </row>
    <row r="434" spans="1:15" x14ac:dyDescent="0.55000000000000004">
      <c r="A434" s="3">
        <v>14</v>
      </c>
      <c r="B434" s="3">
        <v>28</v>
      </c>
      <c r="C434" s="2">
        <f>IF(logVir!C434="","",労働コスト!C434/SUM(資本サービス!C434,労働コスト!C434))</f>
        <v>0.56460787943739477</v>
      </c>
      <c r="D434" s="2">
        <f>IF(logVir!D434="","",労働コスト!D434/SUM(資本サービス!D434,労働コスト!D434))</f>
        <v>0.61199700384296851</v>
      </c>
      <c r="E434" s="2">
        <f>IF(logVir!E434="","",労働コスト!E434/SUM(資本サービス!E434,労働コスト!E434))</f>
        <v>0.63462376735156822</v>
      </c>
      <c r="F434" s="2">
        <f>IF(logVir!F434="","",労働コスト!F434/SUM(資本サービス!F434,労働コスト!F434))</f>
        <v>0.64397964023918575</v>
      </c>
      <c r="G434" s="2">
        <f>IF(logVir!G434="","",労働コスト!G434/SUM(資本サービス!G434,労働コスト!G434))</f>
        <v>0.63862781308477035</v>
      </c>
      <c r="I434" s="3">
        <v>14</v>
      </c>
      <c r="J434" s="3">
        <v>28</v>
      </c>
      <c r="K434" s="2" cm="1">
        <f t="array" ref="K434">IF(C434="","",0.5*(C434+SUMPRODUCT(($B$1461:$B$1491=$J434)*1,C$1461:C$1491)))</f>
        <v>0.58119385292381587</v>
      </c>
      <c r="L434" s="2" cm="1">
        <f t="array" ref="L434">IF(D434="","",0.5*(D434+SUMPRODUCT(($B$1461:$B$1491=$J434)*1,D$1461:D$1491)))</f>
        <v>0.62769114468661036</v>
      </c>
      <c r="M434" s="2" cm="1">
        <f t="array" ref="M434">IF(E434="","",0.5*(E434+SUMPRODUCT(($B$1461:$B$1491=$J434)*1,E$1461:E$1491)))</f>
        <v>0.65429029436671726</v>
      </c>
      <c r="N434" s="2" cm="1">
        <f t="array" ref="N434">IF(F434="","",0.5*(F434+SUMPRODUCT(($B$1461:$B$1491=$J434)*1,F$1461:F$1491)))</f>
        <v>0.65561070196400517</v>
      </c>
      <c r="O434" s="2" cm="1">
        <f t="array" ref="O434">IF(G434="","",0.5*(G434+SUMPRODUCT(($B$1461:$B$1491=$J434)*1,G$1461:G$1491)))</f>
        <v>0.64682006863522612</v>
      </c>
    </row>
    <row r="435" spans="1:15" x14ac:dyDescent="0.55000000000000004">
      <c r="A435" s="3">
        <v>14</v>
      </c>
      <c r="B435" s="3">
        <v>29</v>
      </c>
      <c r="C435" s="2">
        <f>IF(logVir!C435="","",労働コスト!C435/SUM(資本サービス!C435,労働コスト!C435))</f>
        <v>0.77654378811759872</v>
      </c>
      <c r="D435" s="2">
        <f>IF(logVir!D435="","",労働コスト!D435/SUM(資本サービス!D435,労働コスト!D435))</f>
        <v>0.77116319006390821</v>
      </c>
      <c r="E435" s="2">
        <f>IF(logVir!E435="","",労働コスト!E435/SUM(資本サービス!E435,労働コスト!E435))</f>
        <v>0.81176720083496912</v>
      </c>
      <c r="F435" s="2">
        <f>IF(logVir!F435="","",労働コスト!F435/SUM(資本サービス!F435,労働コスト!F435))</f>
        <v>0.79401908508938357</v>
      </c>
      <c r="G435" s="2">
        <f>IF(logVir!G435="","",労働コスト!G435/SUM(資本サービス!G435,労働コスト!G435))</f>
        <v>0.77929965161303316</v>
      </c>
      <c r="I435" s="3">
        <v>14</v>
      </c>
      <c r="J435" s="3">
        <v>29</v>
      </c>
      <c r="K435" s="2" cm="1">
        <f t="array" ref="K435">IF(C435="","",0.5*(C435+SUMPRODUCT(($B$1461:$B$1491=$J435)*1,C$1461:C$1491)))</f>
        <v>0.79249944099230252</v>
      </c>
      <c r="L435" s="2" cm="1">
        <f t="array" ref="L435">IF(D435="","",0.5*(D435+SUMPRODUCT(($B$1461:$B$1491=$J435)*1,D$1461:D$1491)))</f>
        <v>0.78870243943670792</v>
      </c>
      <c r="M435" s="2" cm="1">
        <f t="array" ref="M435">IF(E435="","",0.5*(E435+SUMPRODUCT(($B$1461:$B$1491=$J435)*1,E$1461:E$1491)))</f>
        <v>0.82619796212678853</v>
      </c>
      <c r="N435" s="2" cm="1">
        <f t="array" ref="N435">IF(F435="","",0.5*(F435+SUMPRODUCT(($B$1461:$B$1491=$J435)*1,F$1461:F$1491)))</f>
        <v>0.80921780739132898</v>
      </c>
      <c r="O435" s="2" cm="1">
        <f t="array" ref="O435">IF(G435="","",0.5*(G435+SUMPRODUCT(($B$1461:$B$1491=$J435)*1,G$1461:G$1491)))</f>
        <v>0.80774942608965272</v>
      </c>
    </row>
    <row r="436" spans="1:15" x14ac:dyDescent="0.55000000000000004">
      <c r="A436" s="3">
        <v>14</v>
      </c>
      <c r="B436" s="3">
        <v>30</v>
      </c>
      <c r="C436" s="2">
        <f>IF(logVir!C436="","",労働コスト!C436/SUM(資本サービス!C436,労働コスト!C436))</f>
        <v>0.85866290693050418</v>
      </c>
      <c r="D436" s="2">
        <f>IF(logVir!D436="","",労働コスト!D436/SUM(資本サービス!D436,労働コスト!D436))</f>
        <v>0.89462836995377892</v>
      </c>
      <c r="E436" s="2">
        <f>IF(logVir!E436="","",労働コスト!E436/SUM(資本サービス!E436,労働コスト!E436))</f>
        <v>0.91626014275437029</v>
      </c>
      <c r="F436" s="2">
        <f>IF(logVir!F436="","",労働コスト!F436/SUM(資本サービス!F436,労働コスト!F436))</f>
        <v>0.91473568735126121</v>
      </c>
      <c r="G436" s="2">
        <f>IF(logVir!G436="","",労働コスト!G436/SUM(資本サービス!G436,労働コスト!G436))</f>
        <v>0.91552410332768164</v>
      </c>
      <c r="I436" s="3">
        <v>14</v>
      </c>
      <c r="J436" s="3">
        <v>30</v>
      </c>
      <c r="K436" s="2" cm="1">
        <f t="array" ref="K436">IF(C436="","",0.5*(C436+SUMPRODUCT(($B$1461:$B$1491=$J436)*1,C$1461:C$1491)))</f>
        <v>0.86212659482255449</v>
      </c>
      <c r="L436" s="2" cm="1">
        <f t="array" ref="L436">IF(D436="","",0.5*(D436+SUMPRODUCT(($B$1461:$B$1491=$J436)*1,D$1461:D$1491)))</f>
        <v>0.89067367405644227</v>
      </c>
      <c r="M436" s="2" cm="1">
        <f t="array" ref="M436">IF(E436="","",0.5*(E436+SUMPRODUCT(($B$1461:$B$1491=$J436)*1,E$1461:E$1491)))</f>
        <v>0.90690238738317386</v>
      </c>
      <c r="N436" s="2" cm="1">
        <f t="array" ref="N436">IF(F436="","",0.5*(F436+SUMPRODUCT(($B$1461:$B$1491=$J436)*1,F$1461:F$1491)))</f>
        <v>0.90822211124811425</v>
      </c>
      <c r="O436" s="2" cm="1">
        <f t="array" ref="O436">IF(G436="","",0.5*(G436+SUMPRODUCT(($B$1461:$B$1491=$J436)*1,G$1461:G$1491)))</f>
        <v>0.91488867474478752</v>
      </c>
    </row>
    <row r="437" spans="1:15" x14ac:dyDescent="0.55000000000000004">
      <c r="A437" s="3">
        <v>14</v>
      </c>
      <c r="B437" s="3">
        <v>31</v>
      </c>
      <c r="C437" s="2">
        <f>IF(logVir!C437="","",労働コスト!C437/SUM(資本サービス!C437,労働コスト!C437))</f>
        <v>0.756458092911238</v>
      </c>
      <c r="D437" s="2">
        <f>IF(logVir!D437="","",労働コスト!D437/SUM(資本サービス!D437,労働コスト!D437))</f>
        <v>0.75145202082817697</v>
      </c>
      <c r="E437" s="2">
        <f>IF(logVir!E437="","",労働コスト!E437/SUM(資本サービス!E437,労働コスト!E437))</f>
        <v>0.77791607123526196</v>
      </c>
      <c r="F437" s="2">
        <f>IF(logVir!F437="","",労働コスト!F437/SUM(資本サービス!F437,労働コスト!F437))</f>
        <v>0.77410583162757396</v>
      </c>
      <c r="G437" s="2">
        <f>IF(logVir!G437="","",労働コスト!G437/SUM(資本サービス!G437,労働コスト!G437))</f>
        <v>0.7858060050712059</v>
      </c>
      <c r="I437" s="3">
        <v>14</v>
      </c>
      <c r="J437" s="3">
        <v>31</v>
      </c>
      <c r="K437" s="2" cm="1">
        <f t="array" ref="K437">IF(C437="","",0.5*(C437+SUMPRODUCT(($B$1461:$B$1491=$J437)*1,C$1461:C$1491)))</f>
        <v>0.7627418977727376</v>
      </c>
      <c r="L437" s="2" cm="1">
        <f t="array" ref="L437">IF(D437="","",0.5*(D437+SUMPRODUCT(($B$1461:$B$1491=$J437)*1,D$1461:D$1491)))</f>
        <v>0.75355407870595104</v>
      </c>
      <c r="M437" s="2" cm="1">
        <f t="array" ref="M437">IF(E437="","",0.5*(E437+SUMPRODUCT(($B$1461:$B$1491=$J437)*1,E$1461:E$1491)))</f>
        <v>0.7815952618056492</v>
      </c>
      <c r="N437" s="2" cm="1">
        <f t="array" ref="N437">IF(F437="","",0.5*(F437+SUMPRODUCT(($B$1461:$B$1491=$J437)*1,F$1461:F$1491)))</f>
        <v>0.78394980444075135</v>
      </c>
      <c r="O437" s="2" cm="1">
        <f t="array" ref="O437">IF(G437="","",0.5*(G437+SUMPRODUCT(($B$1461:$B$1491=$J437)*1,G$1461:G$1491)))</f>
        <v>0.79268466036600427</v>
      </c>
    </row>
    <row r="438" spans="1:15" x14ac:dyDescent="0.55000000000000004">
      <c r="A438" s="3">
        <v>15</v>
      </c>
      <c r="B438" s="3">
        <v>1</v>
      </c>
      <c r="C438" s="2">
        <f>IF(logVir!C438="","",労働コスト!C438/SUM(資本サービス!C438,労働コスト!C438))</f>
        <v>0.47229131708688571</v>
      </c>
      <c r="D438" s="2">
        <f>IF(logVir!D438="","",労働コスト!D438/SUM(資本サービス!D438,労働コスト!D438))</f>
        <v>0.66064923345522319</v>
      </c>
      <c r="E438" s="2">
        <f>IF(logVir!E438="","",労働コスト!E438/SUM(資本サービス!E438,労働コスト!E438))</f>
        <v>0.71200399905282774</v>
      </c>
      <c r="F438" s="2">
        <f>IF(logVir!F438="","",労働コスト!F438/SUM(資本サービス!F438,労働コスト!F438))</f>
        <v>0.70321894358291792</v>
      </c>
      <c r="G438" s="2">
        <f>IF(logVir!G438="","",労働コスト!G438/SUM(資本サービス!G438,労働コスト!G438))</f>
        <v>0.68901591934158146</v>
      </c>
      <c r="I438" s="3">
        <v>15</v>
      </c>
      <c r="J438" s="3">
        <v>1</v>
      </c>
      <c r="K438" s="2" cm="1">
        <f t="array" ref="K438">IF(C438="","",0.5*(C438+SUMPRODUCT(($B$1461:$B$1491=$J438)*1,C$1461:C$1491)))</f>
        <v>0.49821403356274208</v>
      </c>
      <c r="L438" s="2" cm="1">
        <f t="array" ref="L438">IF(D438="","",0.5*(D438+SUMPRODUCT(($B$1461:$B$1491=$J438)*1,D$1461:D$1491)))</f>
        <v>0.65490640435445346</v>
      </c>
      <c r="M438" s="2" cm="1">
        <f t="array" ref="M438">IF(E438="","",0.5*(E438+SUMPRODUCT(($B$1461:$B$1491=$J438)*1,E$1461:E$1491)))</f>
        <v>0.68688639244581129</v>
      </c>
      <c r="N438" s="2" cm="1">
        <f t="array" ref="N438">IF(F438="","",0.5*(F438+SUMPRODUCT(($B$1461:$B$1491=$J438)*1,F$1461:F$1491)))</f>
        <v>0.68043022443076095</v>
      </c>
      <c r="O438" s="2" cm="1">
        <f t="array" ref="O438">IF(G438="","",0.5*(G438+SUMPRODUCT(($B$1461:$B$1491=$J438)*1,G$1461:G$1491)))</f>
        <v>0.6847902654271516</v>
      </c>
    </row>
    <row r="439" spans="1:15" x14ac:dyDescent="0.55000000000000004">
      <c r="A439" s="3">
        <v>15</v>
      </c>
      <c r="B439" s="3">
        <v>2</v>
      </c>
      <c r="C439" s="2">
        <f>IF(logVir!C439="","",労働コスト!C439/SUM(資本サービス!C439,労働コスト!C439))</f>
        <v>0.54147155036930472</v>
      </c>
      <c r="D439" s="2">
        <f>IF(logVir!D439="","",労働コスト!D439/SUM(資本サービス!D439,労働コスト!D439))</f>
        <v>0.49582805811395186</v>
      </c>
      <c r="E439" s="2">
        <f>IF(logVir!E439="","",労働コスト!E439/SUM(資本サービス!E439,労働コスト!E439))</f>
        <v>0.40874658566612931</v>
      </c>
      <c r="F439" s="2">
        <f>IF(logVir!F439="","",労働コスト!F439/SUM(資本サービス!F439,労働コスト!F439))</f>
        <v>0.43107362104432223</v>
      </c>
      <c r="G439" s="2">
        <f>IF(logVir!G439="","",労働コスト!G439/SUM(資本サービス!G439,労働コスト!G439))</f>
        <v>0.49707749265559309</v>
      </c>
      <c r="I439" s="3">
        <v>15</v>
      </c>
      <c r="J439" s="3">
        <v>2</v>
      </c>
      <c r="K439" s="2" cm="1">
        <f t="array" ref="K439">IF(C439="","",0.5*(C439+SUMPRODUCT(($B$1461:$B$1491=$J439)*1,C$1461:C$1491)))</f>
        <v>0.5330125415023812</v>
      </c>
      <c r="L439" s="2" cm="1">
        <f t="array" ref="L439">IF(D439="","",0.5*(D439+SUMPRODUCT(($B$1461:$B$1491=$J439)*1,D$1461:D$1491)))</f>
        <v>0.54422304569209246</v>
      </c>
      <c r="M439" s="2" cm="1">
        <f t="array" ref="M439">IF(E439="","",0.5*(E439+SUMPRODUCT(($B$1461:$B$1491=$J439)*1,E$1461:E$1491)))</f>
        <v>0.46352099032156036</v>
      </c>
      <c r="N439" s="2" cm="1">
        <f t="array" ref="N439">IF(F439="","",0.5*(F439+SUMPRODUCT(($B$1461:$B$1491=$J439)*1,F$1461:F$1491)))</f>
        <v>0.47353052310236932</v>
      </c>
      <c r="O439" s="2" cm="1">
        <f t="array" ref="O439">IF(G439="","",0.5*(G439+SUMPRODUCT(($B$1461:$B$1491=$J439)*1,G$1461:G$1491)))</f>
        <v>0.54508621858891648</v>
      </c>
    </row>
    <row r="440" spans="1:15" x14ac:dyDescent="0.55000000000000004">
      <c r="A440" s="3">
        <v>15</v>
      </c>
      <c r="B440" s="3">
        <v>3</v>
      </c>
      <c r="C440" s="2">
        <f>IF(logVir!C440="","",労働コスト!C440/SUM(資本サービス!C440,労働コスト!C440))</f>
        <v>0.67490883545809599</v>
      </c>
      <c r="D440" s="2">
        <f>IF(logVir!D440="","",労働コスト!D440/SUM(資本サービス!D440,労働コスト!D440))</f>
        <v>0.71876082050616064</v>
      </c>
      <c r="E440" s="2">
        <f>IF(logVir!E440="","",労働コスト!E440/SUM(資本サービス!E440,労働コスト!E440))</f>
        <v>0.72503444577155318</v>
      </c>
      <c r="F440" s="2">
        <f>IF(logVir!F440="","",労働コスト!F440/SUM(資本サービス!F440,労働コスト!F440))</f>
        <v>0.72985023020858564</v>
      </c>
      <c r="G440" s="2">
        <f>IF(logVir!G440="","",労働コスト!G440/SUM(資本サービス!G440,労働コスト!G440))</f>
        <v>0.75870263877141841</v>
      </c>
      <c r="I440" s="3">
        <v>15</v>
      </c>
      <c r="J440" s="3">
        <v>3</v>
      </c>
      <c r="K440" s="2" cm="1">
        <f t="array" ref="K440">IF(C440="","",0.5*(C440+SUMPRODUCT(($B$1461:$B$1491=$J440)*1,C$1461:C$1491)))</f>
        <v>0.68613844163104332</v>
      </c>
      <c r="L440" s="2" cm="1">
        <f t="array" ref="L440">IF(D440="","",0.5*(D440+SUMPRODUCT(($B$1461:$B$1491=$J440)*1,D$1461:D$1491)))</f>
        <v>0.72559098597134652</v>
      </c>
      <c r="M440" s="2" cm="1">
        <f t="array" ref="M440">IF(E440="","",0.5*(E440+SUMPRODUCT(($B$1461:$B$1491=$J440)*1,E$1461:E$1491)))</f>
        <v>0.73680661933136571</v>
      </c>
      <c r="N440" s="2" cm="1">
        <f t="array" ref="N440">IF(F440="","",0.5*(F440+SUMPRODUCT(($B$1461:$B$1491=$J440)*1,F$1461:F$1491)))</f>
        <v>0.7383502488970638</v>
      </c>
      <c r="O440" s="2" cm="1">
        <f t="array" ref="O440">IF(G440="","",0.5*(G440+SUMPRODUCT(($B$1461:$B$1491=$J440)*1,G$1461:G$1491)))</f>
        <v>0.76919633637487417</v>
      </c>
    </row>
    <row r="441" spans="1:15" x14ac:dyDescent="0.55000000000000004">
      <c r="A441" s="3">
        <v>15</v>
      </c>
      <c r="B441" s="3">
        <v>4</v>
      </c>
      <c r="C441" s="2">
        <f>IF(logVir!C441="","",労働コスト!C441/SUM(資本サービス!C441,労働コスト!C441))</f>
        <v>0.82428338758241615</v>
      </c>
      <c r="D441" s="2">
        <f>IF(logVir!D441="","",労働コスト!D441/SUM(資本サービス!D441,労働コスト!D441))</f>
        <v>0.81205890085823729</v>
      </c>
      <c r="E441" s="2">
        <f>IF(logVir!E441="","",労働コスト!E441/SUM(資本サービス!E441,労働コスト!E441))</f>
        <v>0.81680242906142142</v>
      </c>
      <c r="F441" s="2">
        <f>IF(logVir!F441="","",労働コスト!F441/SUM(資本サービス!F441,労働コスト!F441))</f>
        <v>0.81048627217771518</v>
      </c>
      <c r="G441" s="2">
        <f>IF(logVir!G441="","",労働コスト!G441/SUM(資本サービス!G441,労働コスト!G441))</f>
        <v>0.82565148978752045</v>
      </c>
      <c r="I441" s="3">
        <v>15</v>
      </c>
      <c r="J441" s="3">
        <v>4</v>
      </c>
      <c r="K441" s="2" cm="1">
        <f t="array" ref="K441">IF(C441="","",0.5*(C441+SUMPRODUCT(($B$1461:$B$1491=$J441)*1,C$1461:C$1491)))</f>
        <v>0.79306259118414635</v>
      </c>
      <c r="L441" s="2" cm="1">
        <f t="array" ref="L441">IF(D441="","",0.5*(D441+SUMPRODUCT(($B$1461:$B$1491=$J441)*1,D$1461:D$1491)))</f>
        <v>0.77533266678615564</v>
      </c>
      <c r="M441" s="2" cm="1">
        <f t="array" ref="M441">IF(E441="","",0.5*(E441+SUMPRODUCT(($B$1461:$B$1491=$J441)*1,E$1461:E$1491)))</f>
        <v>0.78537390400208018</v>
      </c>
      <c r="N441" s="2" cm="1">
        <f t="array" ref="N441">IF(F441="","",0.5*(F441+SUMPRODUCT(($B$1461:$B$1491=$J441)*1,F$1461:F$1491)))</f>
        <v>0.77888270476661658</v>
      </c>
      <c r="O441" s="2" cm="1">
        <f t="array" ref="O441">IF(G441="","",0.5*(G441+SUMPRODUCT(($B$1461:$B$1491=$J441)*1,G$1461:G$1491)))</f>
        <v>0.7978634751483773</v>
      </c>
    </row>
    <row r="442" spans="1:15" x14ac:dyDescent="0.55000000000000004">
      <c r="A442" s="3">
        <v>15</v>
      </c>
      <c r="B442" s="3">
        <v>5</v>
      </c>
      <c r="C442" s="2">
        <f>IF(logVir!C442="","",労働コスト!C442/SUM(資本サービス!C442,労働コスト!C442))</f>
        <v>0.37444764427259541</v>
      </c>
      <c r="D442" s="2">
        <f>IF(logVir!D442="","",労働コスト!D442/SUM(資本サービス!D442,労働コスト!D442))</f>
        <v>0.4659708298395967</v>
      </c>
      <c r="E442" s="2">
        <f>IF(logVir!E442="","",労働コスト!E442/SUM(資本サービス!E442,労働コスト!E442))</f>
        <v>0.49881084061540493</v>
      </c>
      <c r="F442" s="2">
        <f>IF(logVir!F442="","",労働コスト!F442/SUM(資本サービス!F442,労働コスト!F442))</f>
        <v>0.52139798848929919</v>
      </c>
      <c r="G442" s="2">
        <f>IF(logVir!G442="","",労働コスト!G442/SUM(資本サービス!G442,労働コスト!G442))</f>
        <v>0.56080905074775278</v>
      </c>
      <c r="I442" s="3">
        <v>15</v>
      </c>
      <c r="J442" s="3">
        <v>5</v>
      </c>
      <c r="K442" s="2" cm="1">
        <f t="array" ref="K442">IF(C442="","",0.5*(C442+SUMPRODUCT(($B$1461:$B$1491=$J442)*1,C$1461:C$1491)))</f>
        <v>0.50969486116876017</v>
      </c>
      <c r="L442" s="2" cm="1">
        <f t="array" ref="L442">IF(D442="","",0.5*(D442+SUMPRODUCT(($B$1461:$B$1491=$J442)*1,D$1461:D$1491)))</f>
        <v>0.57232836440045154</v>
      </c>
      <c r="M442" s="2" cm="1">
        <f t="array" ref="M442">IF(E442="","",0.5*(E442+SUMPRODUCT(($B$1461:$B$1491=$J442)*1,E$1461:E$1491)))</f>
        <v>0.60153914760372951</v>
      </c>
      <c r="N442" s="2" cm="1">
        <f t="array" ref="N442">IF(F442="","",0.5*(F442+SUMPRODUCT(($B$1461:$B$1491=$J442)*1,F$1461:F$1491)))</f>
        <v>0.61632976878185941</v>
      </c>
      <c r="O442" s="2" cm="1">
        <f t="array" ref="O442">IF(G442="","",0.5*(G442+SUMPRODUCT(($B$1461:$B$1491=$J442)*1,G$1461:G$1491)))</f>
        <v>0.64743651967558347</v>
      </c>
    </row>
    <row r="443" spans="1:15" x14ac:dyDescent="0.55000000000000004">
      <c r="A443" s="3">
        <v>15</v>
      </c>
      <c r="B443" s="3">
        <v>6</v>
      </c>
      <c r="C443" s="2">
        <f>IF(logVir!C443="","",労働コスト!C443/SUM(資本サービス!C443,労働コスト!C443))</f>
        <v>0.29807643433727632</v>
      </c>
      <c r="D443" s="2">
        <f>IF(logVir!D443="","",労働コスト!D443/SUM(資本サービス!D443,労働コスト!D443))</f>
        <v>0.29409035189067828</v>
      </c>
      <c r="E443" s="2">
        <f>IF(logVir!E443="","",労働コスト!E443/SUM(資本サービス!E443,労働コスト!E443))</f>
        <v>0.28668241099499542</v>
      </c>
      <c r="F443" s="2">
        <f>IF(logVir!F443="","",労働コスト!F443/SUM(資本サービス!F443,労働コスト!F443))</f>
        <v>0.28595394497401178</v>
      </c>
      <c r="G443" s="2">
        <f>IF(logVir!G443="","",労働コスト!G443/SUM(資本サービス!G443,労働コスト!G443))</f>
        <v>0.31372854648058074</v>
      </c>
      <c r="I443" s="3">
        <v>15</v>
      </c>
      <c r="J443" s="3">
        <v>6</v>
      </c>
      <c r="K443" s="2" cm="1">
        <f t="array" ref="K443">IF(C443="","",0.5*(C443+SUMPRODUCT(($B$1461:$B$1491=$J443)*1,C$1461:C$1491)))</f>
        <v>0.33939308437468196</v>
      </c>
      <c r="L443" s="2" cm="1">
        <f t="array" ref="L443">IF(D443="","",0.5*(D443+SUMPRODUCT(($B$1461:$B$1491=$J443)*1,D$1461:D$1491)))</f>
        <v>0.35407738311823522</v>
      </c>
      <c r="M443" s="2" cm="1">
        <f t="array" ref="M443">IF(E443="","",0.5*(E443+SUMPRODUCT(($B$1461:$B$1491=$J443)*1,E$1461:E$1491)))</f>
        <v>0.3490808735793749</v>
      </c>
      <c r="N443" s="2" cm="1">
        <f t="array" ref="N443">IF(F443="","",0.5*(F443+SUMPRODUCT(($B$1461:$B$1491=$J443)*1,F$1461:F$1491)))</f>
        <v>0.34400297840927174</v>
      </c>
      <c r="O443" s="2" cm="1">
        <f t="array" ref="O443">IF(G443="","",0.5*(G443+SUMPRODUCT(($B$1461:$B$1491=$J443)*1,G$1461:G$1491)))</f>
        <v>0.37544015737900077</v>
      </c>
    </row>
    <row r="444" spans="1:15" x14ac:dyDescent="0.55000000000000004">
      <c r="A444" s="3">
        <v>15</v>
      </c>
      <c r="B444" s="3">
        <v>7</v>
      </c>
      <c r="C444" s="2">
        <f>IF(logVir!C444="","",労働コスト!C444/SUM(資本サービス!C444,労働コスト!C444))</f>
        <v>0.60226995979470377</v>
      </c>
      <c r="D444" s="2">
        <f>IF(logVir!D444="","",労働コスト!D444/SUM(資本サービス!D444,労働コスト!D444))</f>
        <v>0.64183742207665484</v>
      </c>
      <c r="E444" s="2">
        <f>IF(logVir!E444="","",労働コスト!E444/SUM(資本サービス!E444,労働コスト!E444))</f>
        <v>0.67024640808514646</v>
      </c>
      <c r="F444" s="2">
        <f>IF(logVir!F444="","",労働コスト!F444/SUM(資本サービス!F444,労働コスト!F444))</f>
        <v>0.69278752232249086</v>
      </c>
      <c r="G444" s="2">
        <f>IF(logVir!G444="","",労働コスト!G444/SUM(資本サービス!G444,労働コスト!G444))</f>
        <v>0.72483887479842113</v>
      </c>
      <c r="I444" s="3">
        <v>15</v>
      </c>
      <c r="J444" s="3">
        <v>7</v>
      </c>
      <c r="K444" s="2" cm="1">
        <f t="array" ref="K444">IF(C444="","",0.5*(C444+SUMPRODUCT(($B$1461:$B$1491=$J444)*1,C$1461:C$1491)))</f>
        <v>0.61106179755320933</v>
      </c>
      <c r="L444" s="2" cm="1">
        <f t="array" ref="L444">IF(D444="","",0.5*(D444+SUMPRODUCT(($B$1461:$B$1491=$J444)*1,D$1461:D$1491)))</f>
        <v>0.65233128341933788</v>
      </c>
      <c r="M444" s="2" cm="1">
        <f t="array" ref="M444">IF(E444="","",0.5*(E444+SUMPRODUCT(($B$1461:$B$1491=$J444)*1,E$1461:E$1491)))</f>
        <v>0.67356456507015661</v>
      </c>
      <c r="N444" s="2" cm="1">
        <f t="array" ref="N444">IF(F444="","",0.5*(F444+SUMPRODUCT(($B$1461:$B$1491=$J444)*1,F$1461:F$1491)))</f>
        <v>0.68497302423144779</v>
      </c>
      <c r="O444" s="2" cm="1">
        <f t="array" ref="O444">IF(G444="","",0.5*(G444+SUMPRODUCT(($B$1461:$B$1491=$J444)*1,G$1461:G$1491)))</f>
        <v>0.71406188441254037</v>
      </c>
    </row>
    <row r="445" spans="1:15" x14ac:dyDescent="0.55000000000000004">
      <c r="A445" s="3">
        <v>15</v>
      </c>
      <c r="B445" s="3">
        <v>8</v>
      </c>
      <c r="C445" s="2">
        <f>IF(logVir!C445="","",労働コスト!C445/SUM(資本サービス!C445,労働コスト!C445))</f>
        <v>0.68131730285122749</v>
      </c>
      <c r="D445" s="2">
        <f>IF(logVir!D445="","",労働コスト!D445/SUM(資本サービス!D445,労働コスト!D445))</f>
        <v>0.72945257552612508</v>
      </c>
      <c r="E445" s="2">
        <f>IF(logVir!E445="","",労働コスト!E445/SUM(資本サービス!E445,労働コスト!E445))</f>
        <v>0.69801422290617343</v>
      </c>
      <c r="F445" s="2">
        <f>IF(logVir!F445="","",労働コスト!F445/SUM(資本サービス!F445,労働コスト!F445))</f>
        <v>0.69279780832821902</v>
      </c>
      <c r="G445" s="2">
        <f>IF(logVir!G445="","",労働コスト!G445/SUM(資本サービス!G445,労働コスト!G445))</f>
        <v>0.71326225870718829</v>
      </c>
      <c r="I445" s="3">
        <v>15</v>
      </c>
      <c r="J445" s="3">
        <v>8</v>
      </c>
      <c r="K445" s="2" cm="1">
        <f t="array" ref="K445">IF(C445="","",0.5*(C445+SUMPRODUCT(($B$1461:$B$1491=$J445)*1,C$1461:C$1491)))</f>
        <v>0.61557368767933673</v>
      </c>
      <c r="L445" s="2" cm="1">
        <f t="array" ref="L445">IF(D445="","",0.5*(D445+SUMPRODUCT(($B$1461:$B$1491=$J445)*1,D$1461:D$1491)))</f>
        <v>0.66417619092326041</v>
      </c>
      <c r="M445" s="2" cm="1">
        <f t="array" ref="M445">IF(E445="","",0.5*(E445+SUMPRODUCT(($B$1461:$B$1491=$J445)*1,E$1461:E$1491)))</f>
        <v>0.64869922388055357</v>
      </c>
      <c r="N445" s="2" cm="1">
        <f t="array" ref="N445">IF(F445="","",0.5*(F445+SUMPRODUCT(($B$1461:$B$1491=$J445)*1,F$1461:F$1491)))</f>
        <v>0.64157044664982732</v>
      </c>
      <c r="O445" s="2" cm="1">
        <f t="array" ref="O445">IF(G445="","",0.5*(G445+SUMPRODUCT(($B$1461:$B$1491=$J445)*1,G$1461:G$1491)))</f>
        <v>0.66607641056415723</v>
      </c>
    </row>
    <row r="446" spans="1:15" x14ac:dyDescent="0.55000000000000004">
      <c r="A446" s="3">
        <v>15</v>
      </c>
      <c r="B446" s="3">
        <v>9</v>
      </c>
      <c r="C446" s="2">
        <f>IF(logVir!C446="","",労働コスト!C446/SUM(資本サービス!C446,労働コスト!C446))</f>
        <v>0.82915424326501519</v>
      </c>
      <c r="D446" s="2">
        <f>IF(logVir!D446="","",労働コスト!D446/SUM(資本サービス!D446,労働コスト!D446))</f>
        <v>0.8289585026302313</v>
      </c>
      <c r="E446" s="2">
        <f>IF(logVir!E446="","",労働コスト!E446/SUM(資本サービス!E446,労働コスト!E446))</f>
        <v>0.84018831044220399</v>
      </c>
      <c r="F446" s="2">
        <f>IF(logVir!F446="","",労働コスト!F446/SUM(資本サービス!F446,労働コスト!F446))</f>
        <v>0.84587737019329956</v>
      </c>
      <c r="G446" s="2">
        <f>IF(logVir!G446="","",労働コスト!G446/SUM(資本サービス!G446,労働コスト!G446))</f>
        <v>0.86928904273649255</v>
      </c>
      <c r="I446" s="3">
        <v>15</v>
      </c>
      <c r="J446" s="3">
        <v>9</v>
      </c>
      <c r="K446" s="2" cm="1">
        <f t="array" ref="K446">IF(C446="","",0.5*(C446+SUMPRODUCT(($B$1461:$B$1491=$J446)*1,C$1461:C$1491)))</f>
        <v>0.81258356117449693</v>
      </c>
      <c r="L446" s="2" cm="1">
        <f t="array" ref="L446">IF(D446="","",0.5*(D446+SUMPRODUCT(($B$1461:$B$1491=$J446)*1,D$1461:D$1491)))</f>
        <v>0.81804286981642083</v>
      </c>
      <c r="M446" s="2" cm="1">
        <f t="array" ref="M446">IF(E446="","",0.5*(E446+SUMPRODUCT(($B$1461:$B$1491=$J446)*1,E$1461:E$1491)))</f>
        <v>0.83666638019436657</v>
      </c>
      <c r="N446" s="2" cm="1">
        <f t="array" ref="N446">IF(F446="","",0.5*(F446+SUMPRODUCT(($B$1461:$B$1491=$J446)*1,F$1461:F$1491)))</f>
        <v>0.84087746179939671</v>
      </c>
      <c r="O446" s="2" cm="1">
        <f t="array" ref="O446">IF(G446="","",0.5*(G446+SUMPRODUCT(($B$1461:$B$1491=$J446)*1,G$1461:G$1491)))</f>
        <v>0.86346252400831558</v>
      </c>
    </row>
    <row r="447" spans="1:15" x14ac:dyDescent="0.55000000000000004">
      <c r="A447" s="3">
        <v>15</v>
      </c>
      <c r="B447" s="3">
        <v>10</v>
      </c>
      <c r="C447" s="2">
        <f>IF(logVir!C447="","",労働コスト!C447/SUM(資本サービス!C447,労働コスト!C447))</f>
        <v>0.64228428927004966</v>
      </c>
      <c r="D447" s="2">
        <f>IF(logVir!D447="","",労働コスト!D447/SUM(資本サービス!D447,労働コスト!D447))</f>
        <v>0.63727016510856993</v>
      </c>
      <c r="E447" s="2">
        <f>IF(logVir!E447="","",労働コスト!E447/SUM(資本サービス!E447,労働コスト!E447))</f>
        <v>0.66850465700793049</v>
      </c>
      <c r="F447" s="2">
        <f>IF(logVir!F447="","",労働コスト!F447/SUM(資本サービス!F447,労働コスト!F447))</f>
        <v>0.67516933704279902</v>
      </c>
      <c r="G447" s="2">
        <f>IF(logVir!G447="","",労働コスト!G447/SUM(資本サービス!G447,労働コスト!G447))</f>
        <v>0.72065356660668312</v>
      </c>
      <c r="I447" s="3">
        <v>15</v>
      </c>
      <c r="J447" s="3">
        <v>10</v>
      </c>
      <c r="K447" s="2" cm="1">
        <f t="array" ref="K447">IF(C447="","",0.5*(C447+SUMPRODUCT(($B$1461:$B$1491=$J447)*1,C$1461:C$1491)))</f>
        <v>0.6343965767748716</v>
      </c>
      <c r="L447" s="2" cm="1">
        <f t="array" ref="L447">IF(D447="","",0.5*(D447+SUMPRODUCT(($B$1461:$B$1491=$J447)*1,D$1461:D$1491)))</f>
        <v>0.64008384916885763</v>
      </c>
      <c r="M447" s="2" cm="1">
        <f t="array" ref="M447">IF(E447="","",0.5*(E447+SUMPRODUCT(($B$1461:$B$1491=$J447)*1,E$1461:E$1491)))</f>
        <v>0.67399362633140369</v>
      </c>
      <c r="N447" s="2" cm="1">
        <f t="array" ref="N447">IF(F447="","",0.5*(F447+SUMPRODUCT(($B$1461:$B$1491=$J447)*1,F$1461:F$1491)))</f>
        <v>0.67717284787444565</v>
      </c>
      <c r="O447" s="2" cm="1">
        <f t="array" ref="O447">IF(G447="","",0.5*(G447+SUMPRODUCT(($B$1461:$B$1491=$J447)*1,G$1461:G$1491)))</f>
        <v>0.71785053449680392</v>
      </c>
    </row>
    <row r="448" spans="1:15" x14ac:dyDescent="0.55000000000000004">
      <c r="A448" s="3">
        <v>15</v>
      </c>
      <c r="B448" s="3">
        <v>11</v>
      </c>
      <c r="C448" s="2">
        <f>IF(logVir!C448="","",労働コスト!C448/SUM(資本サービス!C448,労働コスト!C448))</f>
        <v>0.64776301985855733</v>
      </c>
      <c r="D448" s="2">
        <f>IF(logVir!D448="","",労働コスト!D448/SUM(資本サービス!D448,労働コスト!D448))</f>
        <v>0.66052485084550006</v>
      </c>
      <c r="E448" s="2">
        <f>IF(logVir!E448="","",労働コスト!E448/SUM(資本サービス!E448,労働コスト!E448))</f>
        <v>0.65271342149855938</v>
      </c>
      <c r="F448" s="2">
        <f>IF(logVir!F448="","",労働コスト!F448/SUM(資本サービス!F448,労働コスト!F448))</f>
        <v>0.64658383217368764</v>
      </c>
      <c r="G448" s="2">
        <f>IF(logVir!G448="","",労働コスト!G448/SUM(資本サービス!G448,労働コスト!G448))</f>
        <v>0.65926970375974703</v>
      </c>
      <c r="I448" s="3">
        <v>15</v>
      </c>
      <c r="J448" s="3">
        <v>11</v>
      </c>
      <c r="K448" s="2" cm="1">
        <f t="array" ref="K448">IF(C448="","",0.5*(C448+SUMPRODUCT(($B$1461:$B$1491=$J448)*1,C$1461:C$1491)))</f>
        <v>0.60629687517676989</v>
      </c>
      <c r="L448" s="2" cm="1">
        <f t="array" ref="L448">IF(D448="","",0.5*(D448+SUMPRODUCT(($B$1461:$B$1491=$J448)*1,D$1461:D$1491)))</f>
        <v>0.61425939579802202</v>
      </c>
      <c r="M448" s="2" cm="1">
        <f t="array" ref="M448">IF(E448="","",0.5*(E448+SUMPRODUCT(($B$1461:$B$1491=$J448)*1,E$1461:E$1491)))</f>
        <v>0.61658678463426297</v>
      </c>
      <c r="N448" s="2" cm="1">
        <f t="array" ref="N448">IF(F448="","",0.5*(F448+SUMPRODUCT(($B$1461:$B$1491=$J448)*1,F$1461:F$1491)))</f>
        <v>0.60962761767938067</v>
      </c>
      <c r="O448" s="2" cm="1">
        <f t="array" ref="O448">IF(G448="","",0.5*(G448+SUMPRODUCT(($B$1461:$B$1491=$J448)*1,G$1461:G$1491)))</f>
        <v>0.62660701426573084</v>
      </c>
    </row>
    <row r="449" spans="1:15" x14ac:dyDescent="0.55000000000000004">
      <c r="A449" s="3">
        <v>15</v>
      </c>
      <c r="B449" s="3">
        <v>12</v>
      </c>
      <c r="C449" s="2">
        <f>IF(logVir!C449="","",労働コスト!C449/SUM(資本サービス!C449,労働コスト!C449))</f>
        <v>0.45334342634784947</v>
      </c>
      <c r="D449" s="2">
        <f>IF(logVir!D449="","",労働コスト!D449/SUM(資本サービス!D449,労働コスト!D449))</f>
        <v>0.48112178701648944</v>
      </c>
      <c r="E449" s="2">
        <f>IF(logVir!E449="","",労働コスト!E449/SUM(資本サービス!E449,労働コスト!E449))</f>
        <v>0.47077740898384879</v>
      </c>
      <c r="F449" s="2">
        <f>IF(logVir!F449="","",労働コスト!F449/SUM(資本サービス!F449,労働コスト!F449))</f>
        <v>0.48612989594286721</v>
      </c>
      <c r="G449" s="2">
        <f>IF(logVir!G449="","",労働コスト!G449/SUM(資本サービス!G449,労働コスト!G449))</f>
        <v>0.52179962096600019</v>
      </c>
      <c r="I449" s="3">
        <v>15</v>
      </c>
      <c r="J449" s="3">
        <v>12</v>
      </c>
      <c r="K449" s="2" cm="1">
        <f t="array" ref="K449">IF(C449="","",0.5*(C449+SUMPRODUCT(($B$1461:$B$1491=$J449)*1,C$1461:C$1491)))</f>
        <v>0.47106427006867913</v>
      </c>
      <c r="L449" s="2" cm="1">
        <f t="array" ref="L449">IF(D449="","",0.5*(D449+SUMPRODUCT(($B$1461:$B$1491=$J449)*1,D$1461:D$1491)))</f>
        <v>0.49706680699095213</v>
      </c>
      <c r="M449" s="2" cm="1">
        <f t="array" ref="M449">IF(E449="","",0.5*(E449+SUMPRODUCT(($B$1461:$B$1491=$J449)*1,E$1461:E$1491)))</f>
        <v>0.49247804151888946</v>
      </c>
      <c r="N449" s="2" cm="1">
        <f t="array" ref="N449">IF(F449="","",0.5*(F449+SUMPRODUCT(($B$1461:$B$1491=$J449)*1,F$1461:F$1491)))</f>
        <v>0.50243969557869972</v>
      </c>
      <c r="O449" s="2" cm="1">
        <f t="array" ref="O449">IF(G449="","",0.5*(G449+SUMPRODUCT(($B$1461:$B$1491=$J449)*1,G$1461:G$1491)))</f>
        <v>0.54189865454476749</v>
      </c>
    </row>
    <row r="450" spans="1:15" x14ac:dyDescent="0.55000000000000004">
      <c r="A450" s="3">
        <v>15</v>
      </c>
      <c r="B450" s="3">
        <v>13</v>
      </c>
      <c r="C450" s="2">
        <f>IF(logVir!C450="","",労働コスト!C450/SUM(資本サービス!C450,労働コスト!C450))</f>
        <v>0.38009285212278576</v>
      </c>
      <c r="D450" s="2">
        <f>IF(logVir!D450="","",労働コスト!D450/SUM(資本サービス!D450,労働コスト!D450))</f>
        <v>0.46048118275130356</v>
      </c>
      <c r="E450" s="2">
        <f>IF(logVir!E450="","",労働コスト!E450/SUM(資本サービス!E450,労働コスト!E450))</f>
        <v>0.4466326304458404</v>
      </c>
      <c r="F450" s="2">
        <f>IF(logVir!F450="","",労働コスト!F450/SUM(資本サービス!F450,労働コスト!F450))</f>
        <v>0.42251369661871102</v>
      </c>
      <c r="G450" s="2">
        <f>IF(logVir!G450="","",労働コスト!G450/SUM(資本サービス!G450,労働コスト!G450))</f>
        <v>0.47490705475877609</v>
      </c>
      <c r="I450" s="3">
        <v>15</v>
      </c>
      <c r="J450" s="3">
        <v>13</v>
      </c>
      <c r="K450" s="2" cm="1">
        <f t="array" ref="K450">IF(C450="","",0.5*(C450+SUMPRODUCT(($B$1461:$B$1491=$J450)*1,C$1461:C$1491)))</f>
        <v>0.39082564771932682</v>
      </c>
      <c r="L450" s="2" cm="1">
        <f t="array" ref="L450">IF(D450="","",0.5*(D450+SUMPRODUCT(($B$1461:$B$1491=$J450)*1,D$1461:D$1491)))</f>
        <v>0.41610670063643379</v>
      </c>
      <c r="M450" s="2" cm="1">
        <f t="array" ref="M450">IF(E450="","",0.5*(E450+SUMPRODUCT(($B$1461:$B$1491=$J450)*1,E$1461:E$1491)))</f>
        <v>0.42886776789494452</v>
      </c>
      <c r="N450" s="2" cm="1">
        <f t="array" ref="N450">IF(F450="","",0.5*(F450+SUMPRODUCT(($B$1461:$B$1491=$J450)*1,F$1461:F$1491)))</f>
        <v>0.40941883693952419</v>
      </c>
      <c r="O450" s="2" cm="1">
        <f t="array" ref="O450">IF(G450="","",0.5*(G450+SUMPRODUCT(($B$1461:$B$1491=$J450)*1,G$1461:G$1491)))</f>
        <v>0.45333580835815201</v>
      </c>
    </row>
    <row r="451" spans="1:15" x14ac:dyDescent="0.55000000000000004">
      <c r="A451" s="3">
        <v>15</v>
      </c>
      <c r="B451" s="3">
        <v>14</v>
      </c>
      <c r="C451" s="2">
        <f>IF(logVir!C451="","",労働コスト!C451/SUM(資本サービス!C451,労働コスト!C451))</f>
        <v>0.67493864817171634</v>
      </c>
      <c r="D451" s="2">
        <f>IF(logVir!D451="","",労働コスト!D451/SUM(資本サービス!D451,労働コスト!D451))</f>
        <v>0.68452506962413318</v>
      </c>
      <c r="E451" s="2">
        <f>IF(logVir!E451="","",労働コスト!E451/SUM(資本サービス!E451,労働コスト!E451))</f>
        <v>0.68218991882205693</v>
      </c>
      <c r="F451" s="2">
        <f>IF(logVir!F451="","",労働コスト!F451/SUM(資本サービス!F451,労働コスト!F451))</f>
        <v>0.67808171539825202</v>
      </c>
      <c r="G451" s="2">
        <f>IF(logVir!G451="","",労働コスト!G451/SUM(資本サービス!G451,労働コスト!G451))</f>
        <v>0.68512186256001606</v>
      </c>
      <c r="I451" s="3">
        <v>15</v>
      </c>
      <c r="J451" s="3">
        <v>14</v>
      </c>
      <c r="K451" s="2" cm="1">
        <f t="array" ref="K451">IF(C451="","",0.5*(C451+SUMPRODUCT(($B$1461:$B$1491=$J451)*1,C$1461:C$1491)))</f>
        <v>0.6328970839322231</v>
      </c>
      <c r="L451" s="2" cm="1">
        <f t="array" ref="L451">IF(D451="","",0.5*(D451+SUMPRODUCT(($B$1461:$B$1491=$J451)*1,D$1461:D$1491)))</f>
        <v>0.65744285448259654</v>
      </c>
      <c r="M451" s="2" cm="1">
        <f t="array" ref="M451">IF(E451="","",0.5*(E451+SUMPRODUCT(($B$1461:$B$1491=$J451)*1,E$1461:E$1491)))</f>
        <v>0.64731408766382015</v>
      </c>
      <c r="N451" s="2" cm="1">
        <f t="array" ref="N451">IF(F451="","",0.5*(F451+SUMPRODUCT(($B$1461:$B$1491=$J451)*1,F$1461:F$1491)))</f>
        <v>0.63865722365967703</v>
      </c>
      <c r="O451" s="2" cm="1">
        <f t="array" ref="O451">IF(G451="","",0.5*(G451+SUMPRODUCT(($B$1461:$B$1491=$J451)*1,G$1461:G$1491)))</f>
        <v>0.65544190016672887</v>
      </c>
    </row>
    <row r="452" spans="1:15" x14ac:dyDescent="0.55000000000000004">
      <c r="A452" s="3">
        <v>15</v>
      </c>
      <c r="B452" s="3">
        <v>15</v>
      </c>
      <c r="C452" s="2">
        <f>IF(logVir!C452="","",労働コスト!C452/SUM(資本サービス!C452,労働コスト!C452))</f>
        <v>0.73174162219945482</v>
      </c>
      <c r="D452" s="2">
        <f>IF(logVir!D452="","",労働コスト!D452/SUM(資本サービス!D452,労働コスト!D452))</f>
        <v>0.76599818509291417</v>
      </c>
      <c r="E452" s="2">
        <f>IF(logVir!E452="","",労働コスト!E452/SUM(資本サービス!E452,労働コスト!E452))</f>
        <v>0.7577065683782418</v>
      </c>
      <c r="F452" s="2">
        <f>IF(logVir!F452="","",労働コスト!F452/SUM(資本サービス!F452,労働コスト!F452))</f>
        <v>0.76217365423605121</v>
      </c>
      <c r="G452" s="2">
        <f>IF(logVir!G452="","",労働コスト!G452/SUM(資本サービス!G452,労働コスト!G452))</f>
        <v>0.79070300882100764</v>
      </c>
      <c r="I452" s="3">
        <v>15</v>
      </c>
      <c r="J452" s="3">
        <v>15</v>
      </c>
      <c r="K452" s="2" cm="1">
        <f t="array" ref="K452">IF(C452="","",0.5*(C452+SUMPRODUCT(($B$1461:$B$1491=$J452)*1,C$1461:C$1491)))</f>
        <v>0.73556788324197175</v>
      </c>
      <c r="L452" s="2" cm="1">
        <f t="array" ref="L452">IF(D452="","",0.5*(D452+SUMPRODUCT(($B$1461:$B$1491=$J452)*1,D$1461:D$1491)))</f>
        <v>0.77406366433774243</v>
      </c>
      <c r="M452" s="2" cm="1">
        <f t="array" ref="M452">IF(E452="","",0.5*(E452+SUMPRODUCT(($B$1461:$B$1491=$J452)*1,E$1461:E$1491)))</f>
        <v>0.75685901135801337</v>
      </c>
      <c r="N452" s="2" cm="1">
        <f t="array" ref="N452">IF(F452="","",0.5*(F452+SUMPRODUCT(($B$1461:$B$1491=$J452)*1,F$1461:F$1491)))</f>
        <v>0.75462598669321757</v>
      </c>
      <c r="O452" s="2" cm="1">
        <f t="array" ref="O452">IF(G452="","",0.5*(G452+SUMPRODUCT(($B$1461:$B$1491=$J452)*1,G$1461:G$1491)))</f>
        <v>0.78222786520043175</v>
      </c>
    </row>
    <row r="453" spans="1:15" x14ac:dyDescent="0.55000000000000004">
      <c r="A453" s="3">
        <v>15</v>
      </c>
      <c r="B453" s="3">
        <v>16</v>
      </c>
      <c r="C453" s="2">
        <f>IF(logVir!C453="","",労働コスト!C453/SUM(資本サービス!C453,労働コスト!C453))</f>
        <v>0.6877448372919801</v>
      </c>
      <c r="D453" s="2">
        <f>IF(logVir!D453="","",労働コスト!D453/SUM(資本サービス!D453,労働コスト!D453))</f>
        <v>0.75268290960241502</v>
      </c>
      <c r="E453" s="2">
        <f>IF(logVir!E453="","",労働コスト!E453/SUM(資本サービス!E453,労働コスト!E453))</f>
        <v>0.76474299491441466</v>
      </c>
      <c r="F453" s="2">
        <f>IF(logVir!F453="","",労働コスト!F453/SUM(資本サービス!F453,労働コスト!F453))</f>
        <v>0.77271282352770232</v>
      </c>
      <c r="G453" s="2">
        <f>IF(logVir!G453="","",労働コスト!G453/SUM(資本サービス!G453,労働コスト!G453))</f>
        <v>0.80114136635346789</v>
      </c>
      <c r="I453" s="3">
        <v>15</v>
      </c>
      <c r="J453" s="3">
        <v>16</v>
      </c>
      <c r="K453" s="2" cm="1">
        <f t="array" ref="K453">IF(C453="","",0.5*(C453+SUMPRODUCT(($B$1461:$B$1491=$J453)*1,C$1461:C$1491)))</f>
        <v>0.68059568560078254</v>
      </c>
      <c r="L453" s="2" cm="1">
        <f t="array" ref="L453">IF(D453="","",0.5*(D453+SUMPRODUCT(($B$1461:$B$1491=$J453)*1,D$1461:D$1491)))</f>
        <v>0.72758184697252992</v>
      </c>
      <c r="M453" s="2" cm="1">
        <f t="array" ref="M453">IF(E453="","",0.5*(E453+SUMPRODUCT(($B$1461:$B$1491=$J453)*1,E$1461:E$1491)))</f>
        <v>0.74644613143248417</v>
      </c>
      <c r="N453" s="2" cm="1">
        <f t="array" ref="N453">IF(F453="","",0.5*(F453+SUMPRODUCT(($B$1461:$B$1491=$J453)*1,F$1461:F$1491)))</f>
        <v>0.75017389582302352</v>
      </c>
      <c r="O453" s="2" cm="1">
        <f t="array" ref="O453">IF(G453="","",0.5*(G453+SUMPRODUCT(($B$1461:$B$1491=$J453)*1,G$1461:G$1491)))</f>
        <v>0.77831331866050635</v>
      </c>
    </row>
    <row r="454" spans="1:15" x14ac:dyDescent="0.55000000000000004">
      <c r="A454" s="3">
        <v>15</v>
      </c>
      <c r="B454" s="3">
        <v>17</v>
      </c>
      <c r="C454" s="2">
        <f>IF(logVir!C454="","",労働コスト!C454/SUM(資本サービス!C454,労働コスト!C454))</f>
        <v>0.27245856477274472</v>
      </c>
      <c r="D454" s="2">
        <f>IF(logVir!D454="","",労働コスト!D454/SUM(資本サービス!D454,労働コスト!D454))</f>
        <v>0.2645841645591685</v>
      </c>
      <c r="E454" s="2">
        <f>IF(logVir!E454="","",労働コスト!E454/SUM(資本サービス!E454,労働コスト!E454))</f>
        <v>0.29431137889060549</v>
      </c>
      <c r="F454" s="2">
        <f>IF(logVir!F454="","",労働コスト!F454/SUM(資本サービス!F454,労働コスト!F454))</f>
        <v>0.32065954074717951</v>
      </c>
      <c r="G454" s="2">
        <f>IF(logVir!G454="","",労働コスト!G454/SUM(資本サービス!G454,労働コスト!G454))</f>
        <v>0.32392340522040658</v>
      </c>
      <c r="I454" s="3">
        <v>15</v>
      </c>
      <c r="J454" s="3">
        <v>17</v>
      </c>
      <c r="K454" s="2" cm="1">
        <f t="array" ref="K454">IF(C454="","",0.5*(C454+SUMPRODUCT(($B$1461:$B$1491=$J454)*1,C$1461:C$1491)))</f>
        <v>0.30792191923061885</v>
      </c>
      <c r="L454" s="2" cm="1">
        <f t="array" ref="L454">IF(D454="","",0.5*(D454+SUMPRODUCT(($B$1461:$B$1491=$J454)*1,D$1461:D$1491)))</f>
        <v>0.31176869417331099</v>
      </c>
      <c r="M454" s="2" cm="1">
        <f t="array" ref="M454">IF(E454="","",0.5*(E454+SUMPRODUCT(($B$1461:$B$1491=$J454)*1,E$1461:E$1491)))</f>
        <v>0.34012363705776349</v>
      </c>
      <c r="N454" s="2" cm="1">
        <f t="array" ref="N454">IF(F454="","",0.5*(F454+SUMPRODUCT(($B$1461:$B$1491=$J454)*1,F$1461:F$1491)))</f>
        <v>0.36736414458579109</v>
      </c>
      <c r="O454" s="2" cm="1">
        <f t="array" ref="O454">IF(G454="","",0.5*(G454+SUMPRODUCT(($B$1461:$B$1491=$J454)*1,G$1461:G$1491)))</f>
        <v>0.37090688740920852</v>
      </c>
    </row>
    <row r="455" spans="1:15" x14ac:dyDescent="0.55000000000000004">
      <c r="A455" s="3">
        <v>15</v>
      </c>
      <c r="B455" s="3">
        <v>18</v>
      </c>
      <c r="C455" s="2">
        <f>IF(logVir!C455="","",労働コスト!C455/SUM(資本サービス!C455,労働コスト!C455))</f>
        <v>0.85453604451827569</v>
      </c>
      <c r="D455" s="2">
        <f>IF(logVir!D455="","",労働コスト!D455/SUM(資本サービス!D455,労働コスト!D455))</f>
        <v>0.88355941626235179</v>
      </c>
      <c r="E455" s="2">
        <f>IF(logVir!E455="","",労働コスト!E455/SUM(資本サービス!E455,労働コスト!E455))</f>
        <v>0.90102649756481479</v>
      </c>
      <c r="F455" s="2">
        <f>IF(logVir!F455="","",労働コスト!F455/SUM(資本サービス!F455,労働コスト!F455))</f>
        <v>0.90209907996824035</v>
      </c>
      <c r="G455" s="2">
        <f>IF(logVir!G455="","",労働コスト!G455/SUM(資本サービス!G455,労働コスト!G455))</f>
        <v>0.90188992147854974</v>
      </c>
      <c r="I455" s="3">
        <v>15</v>
      </c>
      <c r="J455" s="3">
        <v>18</v>
      </c>
      <c r="K455" s="2" cm="1">
        <f t="array" ref="K455">IF(C455="","",0.5*(C455+SUMPRODUCT(($B$1461:$B$1491=$J455)*1,C$1461:C$1491)))</f>
        <v>0.85551658784471818</v>
      </c>
      <c r="L455" s="2" cm="1">
        <f t="array" ref="L455">IF(D455="","",0.5*(D455+SUMPRODUCT(($B$1461:$B$1491=$J455)*1,D$1461:D$1491)))</f>
        <v>0.88724721367450377</v>
      </c>
      <c r="M455" s="2" cm="1">
        <f t="array" ref="M455">IF(E455="","",0.5*(E455+SUMPRODUCT(($B$1461:$B$1491=$J455)*1,E$1461:E$1491)))</f>
        <v>0.89867518852085182</v>
      </c>
      <c r="N455" s="2" cm="1">
        <f t="array" ref="N455">IF(F455="","",0.5*(F455+SUMPRODUCT(($B$1461:$B$1491=$J455)*1,F$1461:F$1491)))</f>
        <v>0.90000743365004343</v>
      </c>
      <c r="O455" s="2" cm="1">
        <f t="array" ref="O455">IF(G455="","",0.5*(G455+SUMPRODUCT(($B$1461:$B$1491=$J455)*1,G$1461:G$1491)))</f>
        <v>0.90018717335772902</v>
      </c>
    </row>
    <row r="456" spans="1:15" x14ac:dyDescent="0.55000000000000004">
      <c r="A456" s="3">
        <v>15</v>
      </c>
      <c r="B456" s="3">
        <v>19</v>
      </c>
      <c r="C456" s="2">
        <f>IF(logVir!C456="","",労働コスト!C456/SUM(資本サービス!C456,労働コスト!C456))</f>
        <v>0.84419120600513597</v>
      </c>
      <c r="D456" s="2">
        <f>IF(logVir!D456="","",労働コスト!D456/SUM(資本サービス!D456,労働コスト!D456))</f>
        <v>0.89623681747993433</v>
      </c>
      <c r="E456" s="2">
        <f>IF(logVir!E456="","",労働コスト!E456/SUM(資本サービス!E456,労働コスト!E456))</f>
        <v>0.87316434685202382</v>
      </c>
      <c r="F456" s="2">
        <f>IF(logVir!F456="","",労働コスト!F456/SUM(資本サービス!F456,労働コスト!F456))</f>
        <v>0.8894239931975837</v>
      </c>
      <c r="G456" s="2">
        <f>IF(logVir!G456="","",労働コスト!G456/SUM(資本サービス!G456,労働コスト!G456))</f>
        <v>0.88230729216990456</v>
      </c>
      <c r="I456" s="3">
        <v>15</v>
      </c>
      <c r="J456" s="3">
        <v>19</v>
      </c>
      <c r="K456" s="2" cm="1">
        <f t="array" ref="K456">IF(C456="","",0.5*(C456+SUMPRODUCT(($B$1461:$B$1491=$J456)*1,C$1461:C$1491)))</f>
        <v>0.83575260153270903</v>
      </c>
      <c r="L456" s="2" cm="1">
        <f t="array" ref="L456">IF(D456="","",0.5*(D456+SUMPRODUCT(($B$1461:$B$1491=$J456)*1,D$1461:D$1491)))</f>
        <v>0.88178737422716669</v>
      </c>
      <c r="M456" s="2" cm="1">
        <f t="array" ref="M456">IF(E456="","",0.5*(E456+SUMPRODUCT(($B$1461:$B$1491=$J456)*1,E$1461:E$1491)))</f>
        <v>0.87128594326019693</v>
      </c>
      <c r="N456" s="2" cm="1">
        <f t="array" ref="N456">IF(F456="","",0.5*(F456+SUMPRODUCT(($B$1461:$B$1491=$J456)*1,F$1461:F$1491)))</f>
        <v>0.87953719623694426</v>
      </c>
      <c r="O456" s="2" cm="1">
        <f t="array" ref="O456">IF(G456="","",0.5*(G456+SUMPRODUCT(($B$1461:$B$1491=$J456)*1,G$1461:G$1491)))</f>
        <v>0.87851094367559024</v>
      </c>
    </row>
    <row r="457" spans="1:15" x14ac:dyDescent="0.55000000000000004">
      <c r="A457" s="3">
        <v>15</v>
      </c>
      <c r="B457" s="3">
        <v>20</v>
      </c>
      <c r="C457" s="2">
        <f>IF(logVir!C457="","",労働コスト!C457/SUM(資本サービス!C457,労働コスト!C457))</f>
        <v>0.75892192740810183</v>
      </c>
      <c r="D457" s="2">
        <f>IF(logVir!D457="","",労働コスト!D457/SUM(資本サービス!D457,労働コスト!D457))</f>
        <v>0.7913553012695943</v>
      </c>
      <c r="E457" s="2">
        <f>IF(logVir!E457="","",労働コスト!E457/SUM(資本サービス!E457,労働コスト!E457))</f>
        <v>0.78092763374024532</v>
      </c>
      <c r="F457" s="2">
        <f>IF(logVir!F457="","",労働コスト!F457/SUM(資本サービス!F457,労働コスト!F457))</f>
        <v>0.79584057987729728</v>
      </c>
      <c r="G457" s="2">
        <f>IF(logVir!G457="","",労働コスト!G457/SUM(資本サービス!G457,労働コスト!G457))</f>
        <v>0.79520006177078983</v>
      </c>
      <c r="I457" s="3">
        <v>15</v>
      </c>
      <c r="J457" s="3">
        <v>20</v>
      </c>
      <c r="K457" s="2" cm="1">
        <f t="array" ref="K457">IF(C457="","",0.5*(C457+SUMPRODUCT(($B$1461:$B$1491=$J457)*1,C$1461:C$1491)))</f>
        <v>0.75226215741969615</v>
      </c>
      <c r="L457" s="2" cm="1">
        <f t="array" ref="L457">IF(D457="","",0.5*(D457+SUMPRODUCT(($B$1461:$B$1491=$J457)*1,D$1461:D$1491)))</f>
        <v>0.77303916799089212</v>
      </c>
      <c r="M457" s="2" cm="1">
        <f t="array" ref="M457">IF(E457="","",0.5*(E457+SUMPRODUCT(($B$1461:$B$1491=$J457)*1,E$1461:E$1491)))</f>
        <v>0.7646987994660539</v>
      </c>
      <c r="N457" s="2" cm="1">
        <f t="array" ref="N457">IF(F457="","",0.5*(F457+SUMPRODUCT(($B$1461:$B$1491=$J457)*1,F$1461:F$1491)))</f>
        <v>0.77136386961959502</v>
      </c>
      <c r="O457" s="2" cm="1">
        <f t="array" ref="O457">IF(G457="","",0.5*(G457+SUMPRODUCT(($B$1461:$B$1491=$J457)*1,G$1461:G$1491)))</f>
        <v>0.77874911123206114</v>
      </c>
    </row>
    <row r="458" spans="1:15" x14ac:dyDescent="0.55000000000000004">
      <c r="A458" s="3">
        <v>15</v>
      </c>
      <c r="B458" s="3">
        <v>21</v>
      </c>
      <c r="C458" s="2">
        <f>IF(logVir!C458="","",労働コスト!C458/SUM(資本サービス!C458,労働コスト!C458))</f>
        <v>0.55054244161336419</v>
      </c>
      <c r="D458" s="2">
        <f>IF(logVir!D458="","",労働コスト!D458/SUM(資本サービス!D458,労働コスト!D458))</f>
        <v>0.55314011470296376</v>
      </c>
      <c r="E458" s="2">
        <f>IF(logVir!E458="","",労働コスト!E458/SUM(資本サービス!E458,労働コスト!E458))</f>
        <v>0.59028174451236393</v>
      </c>
      <c r="F458" s="2">
        <f>IF(logVir!F458="","",労働コスト!F458/SUM(資本サービス!F458,労働コスト!F458))</f>
        <v>0.57282178137906259</v>
      </c>
      <c r="G458" s="2">
        <f>IF(logVir!G458="","",労働コスト!G458/SUM(資本サービス!G458,労働コスト!G458))</f>
        <v>0.58872453609605657</v>
      </c>
      <c r="I458" s="3">
        <v>15</v>
      </c>
      <c r="J458" s="3">
        <v>21</v>
      </c>
      <c r="K458" s="2" cm="1">
        <f t="array" ref="K458">IF(C458="","",0.5*(C458+SUMPRODUCT(($B$1461:$B$1491=$J458)*1,C$1461:C$1491)))</f>
        <v>0.60784280448462025</v>
      </c>
      <c r="L458" s="2" cm="1">
        <f t="array" ref="L458">IF(D458="","",0.5*(D458+SUMPRODUCT(($B$1461:$B$1491=$J458)*1,D$1461:D$1491)))</f>
        <v>0.62769518553796111</v>
      </c>
      <c r="M458" s="2" cm="1">
        <f t="array" ref="M458">IF(E458="","",0.5*(E458+SUMPRODUCT(($B$1461:$B$1491=$J458)*1,E$1461:E$1491)))</f>
        <v>0.65018661537964428</v>
      </c>
      <c r="N458" s="2" cm="1">
        <f t="array" ref="N458">IF(F458="","",0.5*(F458+SUMPRODUCT(($B$1461:$B$1491=$J458)*1,F$1461:F$1491)))</f>
        <v>0.64275379878729599</v>
      </c>
      <c r="O458" s="2" cm="1">
        <f t="array" ref="O458">IF(G458="","",0.5*(G458+SUMPRODUCT(($B$1461:$B$1491=$J458)*1,G$1461:G$1491)))</f>
        <v>0.65886960502874414</v>
      </c>
    </row>
    <row r="459" spans="1:15" x14ac:dyDescent="0.55000000000000004">
      <c r="A459" s="3">
        <v>15</v>
      </c>
      <c r="B459" s="3">
        <v>22</v>
      </c>
      <c r="C459" s="2">
        <f>IF(logVir!C459="","",労働コスト!C459/SUM(資本サービス!C459,労働コスト!C459))</f>
        <v>0.77748830069800245</v>
      </c>
      <c r="D459" s="2">
        <f>IF(logVir!D459="","",労働コスト!D459/SUM(資本サービス!D459,労働コスト!D459))</f>
        <v>0.81130841393844322</v>
      </c>
      <c r="E459" s="2">
        <f>IF(logVir!E459="","",労働コスト!E459/SUM(資本サービス!E459,労働コスト!E459))</f>
        <v>0.82922551044393356</v>
      </c>
      <c r="F459" s="2">
        <f>IF(logVir!F459="","",労働コスト!F459/SUM(資本サービス!F459,労働コスト!F459))</f>
        <v>0.84260169963713916</v>
      </c>
      <c r="G459" s="2">
        <f>IF(logVir!G459="","",労働コスト!G459/SUM(資本サービス!G459,労働コスト!G459))</f>
        <v>0.81757491793499604</v>
      </c>
      <c r="I459" s="3">
        <v>15</v>
      </c>
      <c r="J459" s="3">
        <v>22</v>
      </c>
      <c r="K459" s="2" cm="1">
        <f t="array" ref="K459">IF(C459="","",0.5*(C459+SUMPRODUCT(($B$1461:$B$1491=$J459)*1,C$1461:C$1491)))</f>
        <v>0.77671428509387597</v>
      </c>
      <c r="L459" s="2" cm="1">
        <f t="array" ref="L459">IF(D459="","",0.5*(D459+SUMPRODUCT(($B$1461:$B$1491=$J459)*1,D$1461:D$1491)))</f>
        <v>0.81337788430710523</v>
      </c>
      <c r="M459" s="2" cm="1">
        <f t="array" ref="M459">IF(E459="","",0.5*(E459+SUMPRODUCT(($B$1461:$B$1491=$J459)*1,E$1461:E$1491)))</f>
        <v>0.83582246493064072</v>
      </c>
      <c r="N459" s="2" cm="1">
        <f t="array" ref="N459">IF(F459="","",0.5*(F459+SUMPRODUCT(($B$1461:$B$1491=$J459)*1,F$1461:F$1491)))</f>
        <v>0.84009100081983723</v>
      </c>
      <c r="O459" s="2" cm="1">
        <f t="array" ref="O459">IF(G459="","",0.5*(G459+SUMPRODUCT(($B$1461:$B$1491=$J459)*1,G$1461:G$1491)))</f>
        <v>0.82819726117971659</v>
      </c>
    </row>
    <row r="460" spans="1:15" x14ac:dyDescent="0.55000000000000004">
      <c r="A460" s="3">
        <v>15</v>
      </c>
      <c r="B460" s="3">
        <v>23</v>
      </c>
      <c r="C460" s="2">
        <f>IF(logVir!C460="","",労働コスト!C460/SUM(資本サービス!C460,労働コスト!C460))</f>
        <v>0.26577748557216208</v>
      </c>
      <c r="D460" s="2">
        <f>IF(logVir!D460="","",労働コスト!D460/SUM(資本サービス!D460,労働コスト!D460))</f>
        <v>0.24709310466922252</v>
      </c>
      <c r="E460" s="2">
        <f>IF(logVir!E460="","",労働コスト!E460/SUM(資本サービス!E460,労働コスト!E460))</f>
        <v>0.30128238070341007</v>
      </c>
      <c r="F460" s="2">
        <f>IF(logVir!F460="","",労働コスト!F460/SUM(資本サービス!F460,労働コスト!F460))</f>
        <v>0.30625783098847131</v>
      </c>
      <c r="G460" s="2">
        <f>IF(logVir!G460="","",労働コスト!G460/SUM(資本サービス!G460,労働コスト!G460))</f>
        <v>0.31741677783488498</v>
      </c>
      <c r="I460" s="3">
        <v>15</v>
      </c>
      <c r="J460" s="3">
        <v>23</v>
      </c>
      <c r="K460" s="2" cm="1">
        <f t="array" ref="K460">IF(C460="","",0.5*(C460+SUMPRODUCT(($B$1461:$B$1491=$J460)*1,C$1461:C$1491)))</f>
        <v>0.2749934105269497</v>
      </c>
      <c r="L460" s="2" cm="1">
        <f t="array" ref="L460">IF(D460="","",0.5*(D460+SUMPRODUCT(($B$1461:$B$1491=$J460)*1,D$1461:D$1491)))</f>
        <v>0.28048774199654841</v>
      </c>
      <c r="M460" s="2" cm="1">
        <f t="array" ref="M460">IF(E460="","",0.5*(E460+SUMPRODUCT(($B$1461:$B$1491=$J460)*1,E$1461:E$1491)))</f>
        <v>0.32424500271296219</v>
      </c>
      <c r="N460" s="2" cm="1">
        <f t="array" ref="N460">IF(F460="","",0.5*(F460+SUMPRODUCT(($B$1461:$B$1491=$J460)*1,F$1461:F$1491)))</f>
        <v>0.34079768513736752</v>
      </c>
      <c r="O460" s="2" cm="1">
        <f t="array" ref="O460">IF(G460="","",0.5*(G460+SUMPRODUCT(($B$1461:$B$1491=$J460)*1,G$1461:G$1491)))</f>
        <v>0.35764392172495241</v>
      </c>
    </row>
    <row r="461" spans="1:15" x14ac:dyDescent="0.55000000000000004">
      <c r="A461" s="3">
        <v>15</v>
      </c>
      <c r="B461" s="3">
        <v>24</v>
      </c>
      <c r="C461" s="2">
        <f>IF(logVir!C461="","",労働コスト!C461/SUM(資本サービス!C461,労働コスト!C461))</f>
        <v>0.71923150429635196</v>
      </c>
      <c r="D461" s="2">
        <f>IF(logVir!D461="","",労働コスト!D461/SUM(資本サービス!D461,労働コスト!D461))</f>
        <v>0.72619010254305938</v>
      </c>
      <c r="E461" s="2">
        <f>IF(logVir!E461="","",労働コスト!E461/SUM(資本サービス!E461,労働コスト!E461))</f>
        <v>0.78143773299993258</v>
      </c>
      <c r="F461" s="2">
        <f>IF(logVir!F461="","",労働コスト!F461/SUM(資本サービス!F461,労働コスト!F461))</f>
        <v>0.77915673724869372</v>
      </c>
      <c r="G461" s="2">
        <f>IF(logVir!G461="","",労働コスト!G461/SUM(資本サービス!G461,労働コスト!G461))</f>
        <v>0.78654152530121002</v>
      </c>
      <c r="I461" s="3">
        <v>15</v>
      </c>
      <c r="J461" s="3">
        <v>24</v>
      </c>
      <c r="K461" s="2" cm="1">
        <f t="array" ref="K461">IF(C461="","",0.5*(C461+SUMPRODUCT(($B$1461:$B$1491=$J461)*1,C$1461:C$1491)))</f>
        <v>0.71552554035426241</v>
      </c>
      <c r="L461" s="2" cm="1">
        <f t="array" ref="L461">IF(D461="","",0.5*(D461+SUMPRODUCT(($B$1461:$B$1491=$J461)*1,D$1461:D$1491)))</f>
        <v>0.73161693173084308</v>
      </c>
      <c r="M461" s="2" cm="1">
        <f t="array" ref="M461">IF(E461="","",0.5*(E461+SUMPRODUCT(($B$1461:$B$1491=$J461)*1,E$1461:E$1491)))</f>
        <v>0.76634550633336507</v>
      </c>
      <c r="N461" s="2" cm="1">
        <f t="array" ref="N461">IF(F461="","",0.5*(F461+SUMPRODUCT(($B$1461:$B$1491=$J461)*1,F$1461:F$1491)))</f>
        <v>0.7738198611995506</v>
      </c>
      <c r="O461" s="2" cm="1">
        <f t="array" ref="O461">IF(G461="","",0.5*(G461+SUMPRODUCT(($B$1461:$B$1491=$J461)*1,G$1461:G$1491)))</f>
        <v>0.78329164687779995</v>
      </c>
    </row>
    <row r="462" spans="1:15" x14ac:dyDescent="0.55000000000000004">
      <c r="A462" s="3">
        <v>15</v>
      </c>
      <c r="B462" s="3">
        <v>25</v>
      </c>
      <c r="C462" s="2">
        <f>IF(logVir!C462="","",労働コスト!C462/SUM(資本サービス!C462,労働コスト!C462))</f>
        <v>0.81152368748127968</v>
      </c>
      <c r="D462" s="2">
        <f>IF(logVir!D462="","",労働コスト!D462/SUM(資本サービス!D462,労働コスト!D462))</f>
        <v>0.81158421786075019</v>
      </c>
      <c r="E462" s="2">
        <f>IF(logVir!E462="","",労働コスト!E462/SUM(資本サービス!E462,労働コスト!E462))</f>
        <v>0.82816535922048506</v>
      </c>
      <c r="F462" s="2">
        <f>IF(logVir!F462="","",労働コスト!F462/SUM(資本サービス!F462,労働コスト!F462))</f>
        <v>0.81347999041990759</v>
      </c>
      <c r="G462" s="2">
        <f>IF(logVir!G462="","",労働コスト!G462/SUM(資本サービス!G462,労働コスト!G462))</f>
        <v>0.81704730635097578</v>
      </c>
      <c r="I462" s="3">
        <v>15</v>
      </c>
      <c r="J462" s="3">
        <v>25</v>
      </c>
      <c r="K462" s="2" cm="1">
        <f t="array" ref="K462">IF(C462="","",0.5*(C462+SUMPRODUCT(($B$1461:$B$1491=$J462)*1,C$1461:C$1491)))</f>
        <v>0.80649736512663062</v>
      </c>
      <c r="L462" s="2" cm="1">
        <f t="array" ref="L462">IF(D462="","",0.5*(D462+SUMPRODUCT(($B$1461:$B$1491=$J462)*1,D$1461:D$1491)))</f>
        <v>0.80726475399797237</v>
      </c>
      <c r="M462" s="2" cm="1">
        <f t="array" ref="M462">IF(E462="","",0.5*(E462+SUMPRODUCT(($B$1461:$B$1491=$J462)*1,E$1461:E$1491)))</f>
        <v>0.81517257715352986</v>
      </c>
      <c r="N462" s="2" cm="1">
        <f t="array" ref="N462">IF(F462="","",0.5*(F462+SUMPRODUCT(($B$1461:$B$1491=$J462)*1,F$1461:F$1491)))</f>
        <v>0.80723088914111818</v>
      </c>
      <c r="O462" s="2" cm="1">
        <f t="array" ref="O462">IF(G462="","",0.5*(G462+SUMPRODUCT(($B$1461:$B$1491=$J462)*1,G$1461:G$1491)))</f>
        <v>0.80968991716882321</v>
      </c>
    </row>
    <row r="463" spans="1:15" x14ac:dyDescent="0.55000000000000004">
      <c r="A463" s="3">
        <v>15</v>
      </c>
      <c r="B463" s="3">
        <v>26</v>
      </c>
      <c r="C463" s="2">
        <f>IF(logVir!C463="","",労働コスト!C463/SUM(資本サービス!C463,労働コスト!C463))</f>
        <v>0.25115294203206145</v>
      </c>
      <c r="D463" s="2">
        <f>IF(logVir!D463="","",労働コスト!D463/SUM(資本サービス!D463,労働コスト!D463))</f>
        <v>0.39882182080565753</v>
      </c>
      <c r="E463" s="2">
        <f>IF(logVir!E463="","",労働コスト!E463/SUM(資本サービス!E463,労働コスト!E463))</f>
        <v>0.48231879353002488</v>
      </c>
      <c r="F463" s="2">
        <f>IF(logVir!F463="","",労働コスト!F463/SUM(資本サービス!F463,労働コスト!F463))</f>
        <v>0.46492341916968255</v>
      </c>
      <c r="G463" s="2">
        <f>IF(logVir!G463="","",労働コスト!G463/SUM(資本サービス!G463,労働コスト!G463))</f>
        <v>0.44423836041046033</v>
      </c>
      <c r="I463" s="3">
        <v>15</v>
      </c>
      <c r="J463" s="3">
        <v>26</v>
      </c>
      <c r="K463" s="2" cm="1">
        <f t="array" ref="K463">IF(C463="","",0.5*(C463+SUMPRODUCT(($B$1461:$B$1491=$J463)*1,C$1461:C$1491)))</f>
        <v>0.28001418876969308</v>
      </c>
      <c r="L463" s="2" cm="1">
        <f t="array" ref="L463">IF(D463="","",0.5*(D463+SUMPRODUCT(($B$1461:$B$1491=$J463)*1,D$1461:D$1491)))</f>
        <v>0.38723763174030235</v>
      </c>
      <c r="M463" s="2" cm="1">
        <f t="array" ref="M463">IF(E463="","",0.5*(E463+SUMPRODUCT(($B$1461:$B$1491=$J463)*1,E$1461:E$1491)))</f>
        <v>0.46422384615707246</v>
      </c>
      <c r="N463" s="2" cm="1">
        <f t="array" ref="N463">IF(F463="","",0.5*(F463+SUMPRODUCT(($B$1461:$B$1491=$J463)*1,F$1461:F$1491)))</f>
        <v>0.4431151243088467</v>
      </c>
      <c r="O463" s="2" cm="1">
        <f t="array" ref="O463">IF(G463="","",0.5*(G463+SUMPRODUCT(($B$1461:$B$1491=$J463)*1,G$1461:G$1491)))</f>
        <v>0.43430212033510462</v>
      </c>
    </row>
    <row r="464" spans="1:15" x14ac:dyDescent="0.55000000000000004">
      <c r="A464" s="3">
        <v>15</v>
      </c>
      <c r="B464" s="3">
        <v>27</v>
      </c>
      <c r="C464" s="2">
        <f>IF(logVir!C464="","",労働コスト!C464/SUM(資本サービス!C464,労働コスト!C464))</f>
        <v>0.78674096056057752</v>
      </c>
      <c r="D464" s="2">
        <f>IF(logVir!D464="","",労働コスト!D464/SUM(資本サービス!D464,労働コスト!D464))</f>
        <v>0.76216170919827719</v>
      </c>
      <c r="E464" s="2">
        <f>IF(logVir!E464="","",労働コスト!E464/SUM(資本サービス!E464,労働コスト!E464))</f>
        <v>0.7911468679880308</v>
      </c>
      <c r="F464" s="2">
        <f>IF(logVir!F464="","",労働コスト!F464/SUM(資本サービス!F464,労働コスト!F464))</f>
        <v>0.78257370657712122</v>
      </c>
      <c r="G464" s="2">
        <f>IF(logVir!G464="","",労働コスト!G464/SUM(資本サービス!G464,労働コスト!G464))</f>
        <v>0.82209088916378958</v>
      </c>
      <c r="I464" s="3">
        <v>15</v>
      </c>
      <c r="J464" s="3">
        <v>27</v>
      </c>
      <c r="K464" s="2" cm="1">
        <f t="array" ref="K464">IF(C464="","",0.5*(C464+SUMPRODUCT(($B$1461:$B$1491=$J464)*1,C$1461:C$1491)))</f>
        <v>0.78782553523941812</v>
      </c>
      <c r="L464" s="2" cm="1">
        <f t="array" ref="L464">IF(D464="","",0.5*(D464+SUMPRODUCT(($B$1461:$B$1491=$J464)*1,D$1461:D$1491)))</f>
        <v>0.77829227108622656</v>
      </c>
      <c r="M464" s="2" cm="1">
        <f t="array" ref="M464">IF(E464="","",0.5*(E464+SUMPRODUCT(($B$1461:$B$1491=$J464)*1,E$1461:E$1491)))</f>
        <v>0.79381113811896264</v>
      </c>
      <c r="N464" s="2" cm="1">
        <f t="array" ref="N464">IF(F464="","",0.5*(F464+SUMPRODUCT(($B$1461:$B$1491=$J464)*1,F$1461:F$1491)))</f>
        <v>0.79132188131839953</v>
      </c>
      <c r="O464" s="2" cm="1">
        <f t="array" ref="O464">IF(G464="","",0.5*(G464+SUMPRODUCT(($B$1461:$B$1491=$J464)*1,G$1461:G$1491)))</f>
        <v>0.81761085172101144</v>
      </c>
    </row>
    <row r="465" spans="1:15" x14ac:dyDescent="0.55000000000000004">
      <c r="A465" s="3">
        <v>15</v>
      </c>
      <c r="B465" s="3">
        <v>28</v>
      </c>
      <c r="C465" s="2">
        <f>IF(logVir!C465="","",労働コスト!C465/SUM(資本サービス!C465,労働コスト!C465))</f>
        <v>0.58855465154503195</v>
      </c>
      <c r="D465" s="2">
        <f>IF(logVir!D465="","",労働コスト!D465/SUM(資本サービス!D465,労働コスト!D465))</f>
        <v>0.63001408153446081</v>
      </c>
      <c r="E465" s="2">
        <f>IF(logVir!E465="","",労働コスト!E465/SUM(資本サービス!E465,労働コスト!E465))</f>
        <v>0.6484820458145667</v>
      </c>
      <c r="F465" s="2">
        <f>IF(logVir!F465="","",労働コスト!F465/SUM(資本サービス!F465,労働コスト!F465))</f>
        <v>0.64274626778587152</v>
      </c>
      <c r="G465" s="2">
        <f>IF(logVir!G465="","",労働コスト!G465/SUM(資本サービス!G465,労働コスト!G465))</f>
        <v>0.63197921775413612</v>
      </c>
      <c r="I465" s="3">
        <v>15</v>
      </c>
      <c r="J465" s="3">
        <v>28</v>
      </c>
      <c r="K465" s="2" cm="1">
        <f t="array" ref="K465">IF(C465="","",0.5*(C465+SUMPRODUCT(($B$1461:$B$1491=$J465)*1,C$1461:C$1491)))</f>
        <v>0.59316723897763435</v>
      </c>
      <c r="L465" s="2" cm="1">
        <f t="array" ref="L465">IF(D465="","",0.5*(D465+SUMPRODUCT(($B$1461:$B$1491=$J465)*1,D$1461:D$1491)))</f>
        <v>0.63669968353235651</v>
      </c>
      <c r="M465" s="2" cm="1">
        <f t="array" ref="M465">IF(E465="","",0.5*(E465+SUMPRODUCT(($B$1461:$B$1491=$J465)*1,E$1461:E$1491)))</f>
        <v>0.66121943359821644</v>
      </c>
      <c r="N465" s="2" cm="1">
        <f t="array" ref="N465">IF(F465="","",0.5*(F465+SUMPRODUCT(($B$1461:$B$1491=$J465)*1,F$1461:F$1491)))</f>
        <v>0.65499401573734817</v>
      </c>
      <c r="O465" s="2" cm="1">
        <f t="array" ref="O465">IF(G465="","",0.5*(G465+SUMPRODUCT(($B$1461:$B$1491=$J465)*1,G$1461:G$1491)))</f>
        <v>0.64349577096990895</v>
      </c>
    </row>
    <row r="466" spans="1:15" x14ac:dyDescent="0.55000000000000004">
      <c r="A466" s="3">
        <v>15</v>
      </c>
      <c r="B466" s="3">
        <v>29</v>
      </c>
      <c r="C466" s="2">
        <f>IF(logVir!C466="","",労働コスト!C466/SUM(資本サービス!C466,労働コスト!C466))</f>
        <v>0.81312279464707848</v>
      </c>
      <c r="D466" s="2">
        <f>IF(logVir!D466="","",労働コスト!D466/SUM(資本サービス!D466,労働コスト!D466))</f>
        <v>0.80873652361550952</v>
      </c>
      <c r="E466" s="2">
        <f>IF(logVir!E466="","",労働コスト!E466/SUM(資本サービス!E466,労働コスト!E466))</f>
        <v>0.82711196022469036</v>
      </c>
      <c r="F466" s="2">
        <f>IF(logVir!F466="","",労働コスト!F466/SUM(資本サービス!F466,労働コスト!F466))</f>
        <v>0.83629423756103682</v>
      </c>
      <c r="G466" s="2">
        <f>IF(logVir!G466="","",労働コスト!G466/SUM(資本サービス!G466,労働コスト!G466))</f>
        <v>0.85513428435966987</v>
      </c>
      <c r="I466" s="3">
        <v>15</v>
      </c>
      <c r="J466" s="3">
        <v>29</v>
      </c>
      <c r="K466" s="2" cm="1">
        <f t="array" ref="K466">IF(C466="","",0.5*(C466+SUMPRODUCT(($B$1461:$B$1491=$J466)*1,C$1461:C$1491)))</f>
        <v>0.8107889442570424</v>
      </c>
      <c r="L466" s="2" cm="1">
        <f t="array" ref="L466">IF(D466="","",0.5*(D466+SUMPRODUCT(($B$1461:$B$1491=$J466)*1,D$1461:D$1491)))</f>
        <v>0.80748910621250869</v>
      </c>
      <c r="M466" s="2" cm="1">
        <f t="array" ref="M466">IF(E466="","",0.5*(E466+SUMPRODUCT(($B$1461:$B$1491=$J466)*1,E$1461:E$1491)))</f>
        <v>0.8338703418216491</v>
      </c>
      <c r="N466" s="2" cm="1">
        <f t="array" ref="N466">IF(F466="","",0.5*(F466+SUMPRODUCT(($B$1461:$B$1491=$J466)*1,F$1461:F$1491)))</f>
        <v>0.83035538362715555</v>
      </c>
      <c r="O466" s="2" cm="1">
        <f t="array" ref="O466">IF(G466="","",0.5*(G466+SUMPRODUCT(($B$1461:$B$1491=$J466)*1,G$1461:G$1491)))</f>
        <v>0.84566674246297102</v>
      </c>
    </row>
    <row r="467" spans="1:15" x14ac:dyDescent="0.55000000000000004">
      <c r="A467" s="3">
        <v>15</v>
      </c>
      <c r="B467" s="3">
        <v>30</v>
      </c>
      <c r="C467" s="2">
        <f>IF(logVir!C467="","",労働コスト!C467/SUM(資本サービス!C467,労働コスト!C467))</f>
        <v>0.83819496718870157</v>
      </c>
      <c r="D467" s="2">
        <f>IF(logVir!D467="","",労働コスト!D467/SUM(資本サービス!D467,労働コスト!D467))</f>
        <v>0.85993761392599322</v>
      </c>
      <c r="E467" s="2">
        <f>IF(logVir!E467="","",労働コスト!E467/SUM(資本サービス!E467,労働コスト!E467))</f>
        <v>0.87326088201118734</v>
      </c>
      <c r="F467" s="2">
        <f>IF(logVir!F467="","",労働コスト!F467/SUM(資本サービス!F467,労働コスト!F467))</f>
        <v>0.90705228202168586</v>
      </c>
      <c r="G467" s="2">
        <f>IF(logVir!G467="","",労働コスト!G467/SUM(資本サービス!G467,労働コスト!G467))</f>
        <v>0.91759262607977543</v>
      </c>
      <c r="I467" s="3">
        <v>15</v>
      </c>
      <c r="J467" s="3">
        <v>30</v>
      </c>
      <c r="K467" s="2" cm="1">
        <f t="array" ref="K467">IF(C467="","",0.5*(C467+SUMPRODUCT(($B$1461:$B$1491=$J467)*1,C$1461:C$1491)))</f>
        <v>0.85189262495165319</v>
      </c>
      <c r="L467" s="2" cm="1">
        <f t="array" ref="L467">IF(D467="","",0.5*(D467+SUMPRODUCT(($B$1461:$B$1491=$J467)*1,D$1461:D$1491)))</f>
        <v>0.87332829604254947</v>
      </c>
      <c r="M467" s="2" cm="1">
        <f t="array" ref="M467">IF(E467="","",0.5*(E467+SUMPRODUCT(($B$1461:$B$1491=$J467)*1,E$1461:E$1491)))</f>
        <v>0.88540275701158233</v>
      </c>
      <c r="N467" s="2" cm="1">
        <f t="array" ref="N467">IF(F467="","",0.5*(F467+SUMPRODUCT(($B$1461:$B$1491=$J467)*1,F$1461:F$1491)))</f>
        <v>0.90438040858332658</v>
      </c>
      <c r="O467" s="2" cm="1">
        <f t="array" ref="O467">IF(G467="","",0.5*(G467+SUMPRODUCT(($B$1461:$B$1491=$J467)*1,G$1461:G$1491)))</f>
        <v>0.91592293612083442</v>
      </c>
    </row>
    <row r="468" spans="1:15" x14ac:dyDescent="0.55000000000000004">
      <c r="A468" s="3">
        <v>15</v>
      </c>
      <c r="B468" s="3">
        <v>31</v>
      </c>
      <c r="C468" s="2">
        <f>IF(logVir!C468="","",労働コスト!C468/SUM(資本サービス!C468,労働コスト!C468))</f>
        <v>0.78182994930075711</v>
      </c>
      <c r="D468" s="2">
        <f>IF(logVir!D468="","",労働コスト!D468/SUM(資本サービス!D468,労働コスト!D468))</f>
        <v>0.75476520114169732</v>
      </c>
      <c r="E468" s="2">
        <f>IF(logVir!E468="","",労働コスト!E468/SUM(資本サービス!E468,労働コスト!E468))</f>
        <v>0.77163861326762306</v>
      </c>
      <c r="F468" s="2">
        <f>IF(logVir!F468="","",労働コスト!F468/SUM(資本サービス!F468,労働コスト!F468))</f>
        <v>0.77234186213424116</v>
      </c>
      <c r="G468" s="2">
        <f>IF(logVir!G468="","",労働コスト!G468/SUM(資本サービス!G468,労働コスト!G468))</f>
        <v>0.77338133713032453</v>
      </c>
      <c r="I468" s="3">
        <v>15</v>
      </c>
      <c r="J468" s="3">
        <v>31</v>
      </c>
      <c r="K468" s="2" cm="1">
        <f t="array" ref="K468">IF(C468="","",0.5*(C468+SUMPRODUCT(($B$1461:$B$1491=$J468)*1,C$1461:C$1491)))</f>
        <v>0.77542782596749715</v>
      </c>
      <c r="L468" s="2" cm="1">
        <f t="array" ref="L468">IF(D468="","",0.5*(D468+SUMPRODUCT(($B$1461:$B$1491=$J468)*1,D$1461:D$1491)))</f>
        <v>0.75521066886271115</v>
      </c>
      <c r="M468" s="2" cm="1">
        <f t="array" ref="M468">IF(E468="","",0.5*(E468+SUMPRODUCT(($B$1461:$B$1491=$J468)*1,E$1461:E$1491)))</f>
        <v>0.77845653282182981</v>
      </c>
      <c r="N468" s="2" cm="1">
        <f t="array" ref="N468">IF(F468="","",0.5*(F468+SUMPRODUCT(($B$1461:$B$1491=$J468)*1,F$1461:F$1491)))</f>
        <v>0.78306781969408501</v>
      </c>
      <c r="O468" s="2" cm="1">
        <f t="array" ref="O468">IF(G468="","",0.5*(G468+SUMPRODUCT(($B$1461:$B$1491=$J468)*1,G$1461:G$1491)))</f>
        <v>0.78647232639556353</v>
      </c>
    </row>
    <row r="469" spans="1:15" x14ac:dyDescent="0.55000000000000004">
      <c r="A469" s="3">
        <v>16</v>
      </c>
      <c r="B469" s="3">
        <v>1</v>
      </c>
      <c r="C469" s="2">
        <f>IF(logVir!C469="","",労働コスト!C469/SUM(資本サービス!C469,労働コスト!C469))</f>
        <v>0.42627287416775667</v>
      </c>
      <c r="D469" s="2">
        <f>IF(logVir!D469="","",労働コスト!D469/SUM(資本サービス!D469,労働コスト!D469))</f>
        <v>0.6076460981556191</v>
      </c>
      <c r="E469" s="2">
        <f>IF(logVir!E469="","",労働コスト!E469/SUM(資本サービス!E469,労働コスト!E469))</f>
        <v>0.59574225958251104</v>
      </c>
      <c r="F469" s="2">
        <f>IF(logVir!F469="","",労働コスト!F469/SUM(資本サービス!F469,労働コスト!F469))</f>
        <v>0.58701629288902291</v>
      </c>
      <c r="G469" s="2">
        <f>IF(logVir!G469="","",労働コスト!G469/SUM(資本サービス!G469,労働コスト!G469))</f>
        <v>0.62515617739227491</v>
      </c>
      <c r="I469" s="3">
        <v>16</v>
      </c>
      <c r="J469" s="3">
        <v>1</v>
      </c>
      <c r="K469" s="2" cm="1">
        <f t="array" ref="K469">IF(C469="","",0.5*(C469+SUMPRODUCT(($B$1461:$B$1491=$J469)*1,C$1461:C$1491)))</f>
        <v>0.47520481210317755</v>
      </c>
      <c r="L469" s="2" cm="1">
        <f t="array" ref="L469">IF(D469="","",0.5*(D469+SUMPRODUCT(($B$1461:$B$1491=$J469)*1,D$1461:D$1491)))</f>
        <v>0.62840483670465141</v>
      </c>
      <c r="M469" s="2" cm="1">
        <f t="array" ref="M469">IF(E469="","",0.5*(E469+SUMPRODUCT(($B$1461:$B$1491=$J469)*1,E$1461:E$1491)))</f>
        <v>0.62875552271065294</v>
      </c>
      <c r="N469" s="2" cm="1">
        <f t="array" ref="N469">IF(F469="","",0.5*(F469+SUMPRODUCT(($B$1461:$B$1491=$J469)*1,F$1461:F$1491)))</f>
        <v>0.62232889908381339</v>
      </c>
      <c r="O469" s="2" cm="1">
        <f t="array" ref="O469">IF(G469="","",0.5*(G469+SUMPRODUCT(($B$1461:$B$1491=$J469)*1,G$1461:G$1491)))</f>
        <v>0.65286039445249844</v>
      </c>
    </row>
    <row r="470" spans="1:15" x14ac:dyDescent="0.55000000000000004">
      <c r="A470" s="3">
        <v>16</v>
      </c>
      <c r="B470" s="3">
        <v>2</v>
      </c>
      <c r="C470" s="2">
        <f>IF(logVir!C470="","",労働コスト!C470/SUM(資本サービス!C470,労働コスト!C470))</f>
        <v>0.54908919259799949</v>
      </c>
      <c r="D470" s="2">
        <f>IF(logVir!D470="","",労働コスト!D470/SUM(資本サービス!D470,労働コスト!D470))</f>
        <v>0.64380107899913264</v>
      </c>
      <c r="E470" s="2">
        <f>IF(logVir!E470="","",労働コスト!E470/SUM(資本サービス!E470,労働コスト!E470))</f>
        <v>0.50496823982683292</v>
      </c>
      <c r="F470" s="2">
        <f>IF(logVir!F470="","",労働コスト!F470/SUM(資本サービス!F470,労働コスト!F470))</f>
        <v>0.42941819318105084</v>
      </c>
      <c r="G470" s="2">
        <f>IF(logVir!G470="","",労働コスト!G470/SUM(資本サービス!G470,労働コスト!G470))</f>
        <v>0.52404549784224286</v>
      </c>
      <c r="I470" s="3">
        <v>16</v>
      </c>
      <c r="J470" s="3">
        <v>2</v>
      </c>
      <c r="K470" s="2" cm="1">
        <f t="array" ref="K470">IF(C470="","",0.5*(C470+SUMPRODUCT(($B$1461:$B$1491=$J470)*1,C$1461:C$1491)))</f>
        <v>0.53682136261672864</v>
      </c>
      <c r="L470" s="2" cm="1">
        <f t="array" ref="L470">IF(D470="","",0.5*(D470+SUMPRODUCT(($B$1461:$B$1491=$J470)*1,D$1461:D$1491)))</f>
        <v>0.61820955613468287</v>
      </c>
      <c r="M470" s="2" cm="1">
        <f t="array" ref="M470">IF(E470="","",0.5*(E470+SUMPRODUCT(($B$1461:$B$1491=$J470)*1,E$1461:E$1491)))</f>
        <v>0.5116318174019121</v>
      </c>
      <c r="N470" s="2" cm="1">
        <f t="array" ref="N470">IF(F470="","",0.5*(F470+SUMPRODUCT(($B$1461:$B$1491=$J470)*1,F$1461:F$1491)))</f>
        <v>0.4727028091707336</v>
      </c>
      <c r="O470" s="2" cm="1">
        <f t="array" ref="O470">IF(G470="","",0.5*(G470+SUMPRODUCT(($B$1461:$B$1491=$J470)*1,G$1461:G$1491)))</f>
        <v>0.55857022118224142</v>
      </c>
    </row>
    <row r="471" spans="1:15" x14ac:dyDescent="0.55000000000000004">
      <c r="A471" s="3">
        <v>16</v>
      </c>
      <c r="B471" s="3">
        <v>3</v>
      </c>
      <c r="C471" s="2">
        <f>IF(logVir!C471="","",労働コスト!C471/SUM(資本サービス!C471,労働コスト!C471))</f>
        <v>0.66754602550394004</v>
      </c>
      <c r="D471" s="2">
        <f>IF(logVir!D471="","",労働コスト!D471/SUM(資本サービス!D471,労働コスト!D471))</f>
        <v>0.74169128180134247</v>
      </c>
      <c r="E471" s="2">
        <f>IF(logVir!E471="","",労働コスト!E471/SUM(資本サービス!E471,労働コスト!E471))</f>
        <v>0.74946789694781002</v>
      </c>
      <c r="F471" s="2">
        <f>IF(logVir!F471="","",労働コスト!F471/SUM(資本サービス!F471,労働コスト!F471))</f>
        <v>0.74356518783287318</v>
      </c>
      <c r="G471" s="2">
        <f>IF(logVir!G471="","",労働コスト!G471/SUM(資本サービス!G471,労働コスト!G471))</f>
        <v>0.77961311317144666</v>
      </c>
      <c r="I471" s="3">
        <v>16</v>
      </c>
      <c r="J471" s="3">
        <v>3</v>
      </c>
      <c r="K471" s="2" cm="1">
        <f t="array" ref="K471">IF(C471="","",0.5*(C471+SUMPRODUCT(($B$1461:$B$1491=$J471)*1,C$1461:C$1491)))</f>
        <v>0.68245703665396529</v>
      </c>
      <c r="L471" s="2" cm="1">
        <f t="array" ref="L471">IF(D471="","",0.5*(D471+SUMPRODUCT(($B$1461:$B$1491=$J471)*1,D$1461:D$1491)))</f>
        <v>0.73705621661893739</v>
      </c>
      <c r="M471" s="2" cm="1">
        <f t="array" ref="M471">IF(E471="","",0.5*(E471+SUMPRODUCT(($B$1461:$B$1491=$J471)*1,E$1461:E$1491)))</f>
        <v>0.74902334491949407</v>
      </c>
      <c r="N471" s="2" cm="1">
        <f t="array" ref="N471">IF(F471="","",0.5*(F471+SUMPRODUCT(($B$1461:$B$1491=$J471)*1,F$1461:F$1491)))</f>
        <v>0.74520772770920751</v>
      </c>
      <c r="O471" s="2" cm="1">
        <f t="array" ref="O471">IF(G471="","",0.5*(G471+SUMPRODUCT(($B$1461:$B$1491=$J471)*1,G$1461:G$1491)))</f>
        <v>0.77965157357488823</v>
      </c>
    </row>
    <row r="472" spans="1:15" x14ac:dyDescent="0.55000000000000004">
      <c r="A472" s="3">
        <v>16</v>
      </c>
      <c r="B472" s="3">
        <v>4</v>
      </c>
      <c r="C472" s="2">
        <f>IF(logVir!C472="","",労働コスト!C472/SUM(資本サービス!C472,労働コスト!C472))</f>
        <v>0.72469170685464834</v>
      </c>
      <c r="D472" s="2">
        <f>IF(logVir!D472="","",労働コスト!D472/SUM(資本サービス!D472,労働コスト!D472))</f>
        <v>0.67948452054714348</v>
      </c>
      <c r="E472" s="2">
        <f>IF(logVir!E472="","",労働コスト!E472/SUM(資本サービス!E472,労働コスト!E472))</f>
        <v>0.71759078694885903</v>
      </c>
      <c r="F472" s="2">
        <f>IF(logVir!F472="","",労働コスト!F472/SUM(資本サービス!F472,労働コスト!F472))</f>
        <v>0.69847670237925352</v>
      </c>
      <c r="G472" s="2">
        <f>IF(logVir!G472="","",労働コスト!G472/SUM(資本サービス!G472,労働コスト!G472))</f>
        <v>0.71118098995964363</v>
      </c>
      <c r="I472" s="3">
        <v>16</v>
      </c>
      <c r="J472" s="3">
        <v>4</v>
      </c>
      <c r="K472" s="2" cm="1">
        <f t="array" ref="K472">IF(C472="","",0.5*(C472+SUMPRODUCT(($B$1461:$B$1491=$J472)*1,C$1461:C$1491)))</f>
        <v>0.74326675082026239</v>
      </c>
      <c r="L472" s="2" cm="1">
        <f t="array" ref="L472">IF(D472="","",0.5*(D472+SUMPRODUCT(($B$1461:$B$1491=$J472)*1,D$1461:D$1491)))</f>
        <v>0.70904547663060868</v>
      </c>
      <c r="M472" s="2" cm="1">
        <f t="array" ref="M472">IF(E472="","",0.5*(E472+SUMPRODUCT(($B$1461:$B$1491=$J472)*1,E$1461:E$1491)))</f>
        <v>0.73576808294579898</v>
      </c>
      <c r="N472" s="2" cm="1">
        <f t="array" ref="N472">IF(F472="","",0.5*(F472+SUMPRODUCT(($B$1461:$B$1491=$J472)*1,F$1461:F$1491)))</f>
        <v>0.72287791986738581</v>
      </c>
      <c r="O472" s="2" cm="1">
        <f t="array" ref="O472">IF(G472="","",0.5*(G472+SUMPRODUCT(($B$1461:$B$1491=$J472)*1,G$1461:G$1491)))</f>
        <v>0.74062822523443894</v>
      </c>
    </row>
    <row r="473" spans="1:15" x14ac:dyDescent="0.55000000000000004">
      <c r="A473" s="3">
        <v>16</v>
      </c>
      <c r="B473" s="3">
        <v>5</v>
      </c>
      <c r="C473" s="2">
        <f>IF(logVir!C473="","",労働コスト!C473/SUM(資本サービス!C473,労働コスト!C473))</f>
        <v>0.55943378959700152</v>
      </c>
      <c r="D473" s="2">
        <f>IF(logVir!D473="","",労働コスト!D473/SUM(資本サービス!D473,労働コスト!D473))</f>
        <v>0.6528616796990877</v>
      </c>
      <c r="E473" s="2">
        <f>IF(logVir!E473="","",労働コスト!E473/SUM(資本サービス!E473,労働コスト!E473))</f>
        <v>0.68143861544570694</v>
      </c>
      <c r="F473" s="2">
        <f>IF(logVir!F473="","",労働コスト!F473/SUM(資本サービス!F473,労働コスト!F473))</f>
        <v>0.69230164733636335</v>
      </c>
      <c r="G473" s="2">
        <f>IF(logVir!G473="","",労働コスト!G473/SUM(資本サービス!G473,労働コスト!G473))</f>
        <v>0.73736742851071158</v>
      </c>
      <c r="I473" s="3">
        <v>16</v>
      </c>
      <c r="J473" s="3">
        <v>5</v>
      </c>
      <c r="K473" s="2" cm="1">
        <f t="array" ref="K473">IF(C473="","",0.5*(C473+SUMPRODUCT(($B$1461:$B$1491=$J473)*1,C$1461:C$1491)))</f>
        <v>0.60218793383096325</v>
      </c>
      <c r="L473" s="2" cm="1">
        <f t="array" ref="L473">IF(D473="","",0.5*(D473+SUMPRODUCT(($B$1461:$B$1491=$J473)*1,D$1461:D$1491)))</f>
        <v>0.66577378933019715</v>
      </c>
      <c r="M473" s="2" cm="1">
        <f t="array" ref="M473">IF(E473="","",0.5*(E473+SUMPRODUCT(($B$1461:$B$1491=$J473)*1,E$1461:E$1491)))</f>
        <v>0.69285303501888051</v>
      </c>
      <c r="N473" s="2" cm="1">
        <f t="array" ref="N473">IF(F473="","",0.5*(F473+SUMPRODUCT(($B$1461:$B$1491=$J473)*1,F$1461:F$1491)))</f>
        <v>0.70178159820539143</v>
      </c>
      <c r="O473" s="2" cm="1">
        <f t="array" ref="O473">IF(G473="","",0.5*(G473+SUMPRODUCT(($B$1461:$B$1491=$J473)*1,G$1461:G$1491)))</f>
        <v>0.73571570855706292</v>
      </c>
    </row>
    <row r="474" spans="1:15" x14ac:dyDescent="0.55000000000000004">
      <c r="A474" s="3">
        <v>16</v>
      </c>
      <c r="B474" s="3">
        <v>6</v>
      </c>
      <c r="C474" s="2">
        <f>IF(logVir!C474="","",労働コスト!C474/SUM(資本サービス!C474,労働コスト!C474))</f>
        <v>0.40941349195823251</v>
      </c>
      <c r="D474" s="2">
        <f>IF(logVir!D474="","",労働コスト!D474/SUM(資本サービス!D474,労働コスト!D474))</f>
        <v>0.45068760557988469</v>
      </c>
      <c r="E474" s="2">
        <f>IF(logVir!E474="","",労働コスト!E474/SUM(資本サービス!E474,労働コスト!E474))</f>
        <v>0.42391947309088224</v>
      </c>
      <c r="F474" s="2">
        <f>IF(logVir!F474="","",労働コスト!F474/SUM(資本サービス!F474,労働コスト!F474))</f>
        <v>0.41250004924813333</v>
      </c>
      <c r="G474" s="2">
        <f>IF(logVir!G474="","",労働コスト!G474/SUM(資本サービス!G474,労働コスト!G474))</f>
        <v>0.44132388857389493</v>
      </c>
      <c r="I474" s="3">
        <v>16</v>
      </c>
      <c r="J474" s="3">
        <v>6</v>
      </c>
      <c r="K474" s="2" cm="1">
        <f t="array" ref="K474">IF(C474="","",0.5*(C474+SUMPRODUCT(($B$1461:$B$1491=$J474)*1,C$1461:C$1491)))</f>
        <v>0.39506161318516009</v>
      </c>
      <c r="L474" s="2" cm="1">
        <f t="array" ref="L474">IF(D474="","",0.5*(D474+SUMPRODUCT(($B$1461:$B$1491=$J474)*1,D$1461:D$1491)))</f>
        <v>0.43237600996283843</v>
      </c>
      <c r="M474" s="2" cm="1">
        <f t="array" ref="M474">IF(E474="","",0.5*(E474+SUMPRODUCT(($B$1461:$B$1491=$J474)*1,E$1461:E$1491)))</f>
        <v>0.41769940462731825</v>
      </c>
      <c r="N474" s="2" cm="1">
        <f t="array" ref="N474">IF(F474="","",0.5*(F474+SUMPRODUCT(($B$1461:$B$1491=$J474)*1,F$1461:F$1491)))</f>
        <v>0.40727603054633255</v>
      </c>
      <c r="O474" s="2" cm="1">
        <f t="array" ref="O474">IF(G474="","",0.5*(G474+SUMPRODUCT(($B$1461:$B$1491=$J474)*1,G$1461:G$1491)))</f>
        <v>0.43923782842565784</v>
      </c>
    </row>
    <row r="475" spans="1:15" x14ac:dyDescent="0.55000000000000004">
      <c r="A475" s="3">
        <v>16</v>
      </c>
      <c r="B475" s="3">
        <v>7</v>
      </c>
      <c r="C475" s="2">
        <f>IF(logVir!C475="","",労働コスト!C475/SUM(資本サービス!C475,労働コスト!C475))</f>
        <v>0.67278204933027685</v>
      </c>
      <c r="D475" s="2">
        <f>IF(logVir!D475="","",労働コスト!D475/SUM(資本サービス!D475,労働コスト!D475))</f>
        <v>0.70551619483097572</v>
      </c>
      <c r="E475" s="2">
        <f>IF(logVir!E475="","",労働コスト!E475/SUM(資本サービス!E475,労働コスト!E475))</f>
        <v>0.70985443583620844</v>
      </c>
      <c r="F475" s="2">
        <f>IF(logVir!F475="","",労働コスト!F475/SUM(資本サービス!F475,労働コスト!F475))</f>
        <v>0.71103967041940119</v>
      </c>
      <c r="G475" s="2">
        <f>IF(logVir!G475="","",労働コスト!G475/SUM(資本サービス!G475,労働コスト!G475))</f>
        <v>0.73551354764050747</v>
      </c>
      <c r="I475" s="3">
        <v>16</v>
      </c>
      <c r="J475" s="3">
        <v>7</v>
      </c>
      <c r="K475" s="2" cm="1">
        <f t="array" ref="K475">IF(C475="","",0.5*(C475+SUMPRODUCT(($B$1461:$B$1491=$J475)*1,C$1461:C$1491)))</f>
        <v>0.64631784232099587</v>
      </c>
      <c r="L475" s="2" cm="1">
        <f t="array" ref="L475">IF(D475="","",0.5*(D475+SUMPRODUCT(($B$1461:$B$1491=$J475)*1,D$1461:D$1491)))</f>
        <v>0.68417066979649832</v>
      </c>
      <c r="M475" s="2" cm="1">
        <f t="array" ref="M475">IF(E475="","",0.5*(E475+SUMPRODUCT(($B$1461:$B$1491=$J475)*1,E$1461:E$1491)))</f>
        <v>0.6933685789456876</v>
      </c>
      <c r="N475" s="2" cm="1">
        <f t="array" ref="N475">IF(F475="","",0.5*(F475+SUMPRODUCT(($B$1461:$B$1491=$J475)*1,F$1461:F$1491)))</f>
        <v>0.6940990982799029</v>
      </c>
      <c r="O475" s="2" cm="1">
        <f t="array" ref="O475">IF(G475="","",0.5*(G475+SUMPRODUCT(($B$1461:$B$1491=$J475)*1,G$1461:G$1491)))</f>
        <v>0.71939922083358354</v>
      </c>
    </row>
    <row r="476" spans="1:15" x14ac:dyDescent="0.55000000000000004">
      <c r="A476" s="3">
        <v>16</v>
      </c>
      <c r="B476" s="3">
        <v>8</v>
      </c>
      <c r="C476" s="2">
        <f>IF(logVir!C476="","",労働コスト!C476/SUM(資本サービス!C476,労働コスト!C476))</f>
        <v>0.55094649779287896</v>
      </c>
      <c r="D476" s="2">
        <f>IF(logVir!D476="","",労働コスト!D476/SUM(資本サービス!D476,労働コスト!D476))</f>
        <v>0.69215317315482727</v>
      </c>
      <c r="E476" s="2">
        <f>IF(logVir!E476="","",労働コスト!E476/SUM(資本サービス!E476,労働コスト!E476))</f>
        <v>0.65405216322092319</v>
      </c>
      <c r="F476" s="2">
        <f>IF(logVir!F476="","",労働コスト!F476/SUM(資本サービス!F476,労働コスト!F476))</f>
        <v>0.65226219663188434</v>
      </c>
      <c r="G476" s="2">
        <f>IF(logVir!G476="","",労働コスト!G476/SUM(資本サービス!G476,労働コスト!G476))</f>
        <v>0.68436969316849372</v>
      </c>
      <c r="I476" s="3">
        <v>16</v>
      </c>
      <c r="J476" s="3">
        <v>8</v>
      </c>
      <c r="K476" s="2" cm="1">
        <f t="array" ref="K476">IF(C476="","",0.5*(C476+SUMPRODUCT(($B$1461:$B$1491=$J476)*1,C$1461:C$1491)))</f>
        <v>0.55038828515016247</v>
      </c>
      <c r="L476" s="2" cm="1">
        <f t="array" ref="L476">IF(D476="","",0.5*(D476+SUMPRODUCT(($B$1461:$B$1491=$J476)*1,D$1461:D$1491)))</f>
        <v>0.6455264897376114</v>
      </c>
      <c r="M476" s="2" cm="1">
        <f t="array" ref="M476">IF(E476="","",0.5*(E476+SUMPRODUCT(($B$1461:$B$1491=$J476)*1,E$1461:E$1491)))</f>
        <v>0.6267181940379285</v>
      </c>
      <c r="N476" s="2" cm="1">
        <f t="array" ref="N476">IF(F476="","",0.5*(F476+SUMPRODUCT(($B$1461:$B$1491=$J476)*1,F$1461:F$1491)))</f>
        <v>0.62130264080165998</v>
      </c>
      <c r="O476" s="2" cm="1">
        <f t="array" ref="O476">IF(G476="","",0.5*(G476+SUMPRODUCT(($B$1461:$B$1491=$J476)*1,G$1461:G$1491)))</f>
        <v>0.65163012779480989</v>
      </c>
    </row>
    <row r="477" spans="1:15" x14ac:dyDescent="0.55000000000000004">
      <c r="A477" s="3">
        <v>16</v>
      </c>
      <c r="B477" s="3">
        <v>9</v>
      </c>
      <c r="C477" s="2">
        <f>IF(logVir!C477="","",労働コスト!C477/SUM(資本サービス!C477,労働コスト!C477))</f>
        <v>0.80815416164364873</v>
      </c>
      <c r="D477" s="2">
        <f>IF(logVir!D477="","",労働コスト!D477/SUM(資本サービス!D477,労働コスト!D477))</f>
        <v>0.8155797198251068</v>
      </c>
      <c r="E477" s="2">
        <f>IF(logVir!E477="","",労働コスト!E477/SUM(資本サービス!E477,労働コスト!E477))</f>
        <v>0.83476210116900451</v>
      </c>
      <c r="F477" s="2">
        <f>IF(logVir!F477="","",労働コスト!F477/SUM(資本サービス!F477,労働コスト!F477))</f>
        <v>0.8389108680373617</v>
      </c>
      <c r="G477" s="2">
        <f>IF(logVir!G477="","",労働コスト!G477/SUM(資本サービス!G477,労働コスト!G477))</f>
        <v>0.86123875974220421</v>
      </c>
      <c r="I477" s="3">
        <v>16</v>
      </c>
      <c r="J477" s="3">
        <v>9</v>
      </c>
      <c r="K477" s="2" cm="1">
        <f t="array" ref="K477">IF(C477="","",0.5*(C477+SUMPRODUCT(($B$1461:$B$1491=$J477)*1,C$1461:C$1491)))</f>
        <v>0.8020835203638137</v>
      </c>
      <c r="L477" s="2" cm="1">
        <f t="array" ref="L477">IF(D477="","",0.5*(D477+SUMPRODUCT(($B$1461:$B$1491=$J477)*1,D$1461:D$1491)))</f>
        <v>0.81135347841385863</v>
      </c>
      <c r="M477" s="2" cm="1">
        <f t="array" ref="M477">IF(E477="","",0.5*(E477+SUMPRODUCT(($B$1461:$B$1491=$J477)*1,E$1461:E$1491)))</f>
        <v>0.83395327555776677</v>
      </c>
      <c r="N477" s="2" cm="1">
        <f t="array" ref="N477">IF(F477="","",0.5*(F477+SUMPRODUCT(($B$1461:$B$1491=$J477)*1,F$1461:F$1491)))</f>
        <v>0.83739421072142783</v>
      </c>
      <c r="O477" s="2" cm="1">
        <f t="array" ref="O477">IF(G477="","",0.5*(G477+SUMPRODUCT(($B$1461:$B$1491=$J477)*1,G$1461:G$1491)))</f>
        <v>0.85943738251117141</v>
      </c>
    </row>
    <row r="478" spans="1:15" x14ac:dyDescent="0.55000000000000004">
      <c r="A478" s="3">
        <v>16</v>
      </c>
      <c r="B478" s="3">
        <v>10</v>
      </c>
      <c r="C478" s="2">
        <f>IF(logVir!C478="","",労働コスト!C478/SUM(資本サービス!C478,労働コスト!C478))</f>
        <v>0.62474569823174086</v>
      </c>
      <c r="D478" s="2">
        <f>IF(logVir!D478="","",労働コスト!D478/SUM(資本サービス!D478,労働コスト!D478))</f>
        <v>0.65461683629733836</v>
      </c>
      <c r="E478" s="2">
        <f>IF(logVir!E478="","",労働コスト!E478/SUM(資本サービス!E478,労働コスト!E478))</f>
        <v>0.67698979179597452</v>
      </c>
      <c r="F478" s="2">
        <f>IF(logVir!F478="","",労働コスト!F478/SUM(資本サービス!F478,労働コスト!F478))</f>
        <v>0.67475391829397613</v>
      </c>
      <c r="G478" s="2">
        <f>IF(logVir!G478="","",労働コスト!G478/SUM(資本サービス!G478,労働コスト!G478))</f>
        <v>0.70745619255185532</v>
      </c>
      <c r="I478" s="3">
        <v>16</v>
      </c>
      <c r="J478" s="3">
        <v>10</v>
      </c>
      <c r="K478" s="2" cm="1">
        <f t="array" ref="K478">IF(C478="","",0.5*(C478+SUMPRODUCT(($B$1461:$B$1491=$J478)*1,C$1461:C$1491)))</f>
        <v>0.62562728125571732</v>
      </c>
      <c r="L478" s="2" cm="1">
        <f t="array" ref="L478">IF(D478="","",0.5*(D478+SUMPRODUCT(($B$1461:$B$1491=$J478)*1,D$1461:D$1491)))</f>
        <v>0.64875718476324185</v>
      </c>
      <c r="M478" s="2" cm="1">
        <f t="array" ref="M478">IF(E478="","",0.5*(E478+SUMPRODUCT(($B$1461:$B$1491=$J478)*1,E$1461:E$1491)))</f>
        <v>0.67823619372542576</v>
      </c>
      <c r="N478" s="2" cm="1">
        <f t="array" ref="N478">IF(F478="","",0.5*(F478+SUMPRODUCT(($B$1461:$B$1491=$J478)*1,F$1461:F$1491)))</f>
        <v>0.67696513850003415</v>
      </c>
      <c r="O478" s="2" cm="1">
        <f t="array" ref="O478">IF(G478="","",0.5*(G478+SUMPRODUCT(($B$1461:$B$1491=$J478)*1,G$1461:G$1491)))</f>
        <v>0.71125184746939007</v>
      </c>
    </row>
    <row r="479" spans="1:15" x14ac:dyDescent="0.55000000000000004">
      <c r="A479" s="3">
        <v>16</v>
      </c>
      <c r="B479" s="3">
        <v>11</v>
      </c>
      <c r="C479" s="2">
        <f>IF(logVir!C479="","",労働コスト!C479/SUM(資本サービス!C479,労働コスト!C479))</f>
        <v>0.51033071793217166</v>
      </c>
      <c r="D479" s="2">
        <f>IF(logVir!D479="","",労働コスト!D479/SUM(資本サービス!D479,労働コスト!D479))</f>
        <v>0.54038361788564415</v>
      </c>
      <c r="E479" s="2">
        <f>IF(logVir!E479="","",労働コスト!E479/SUM(資本サービス!E479,労働コスト!E479))</f>
        <v>0.55911704382924465</v>
      </c>
      <c r="F479" s="2">
        <f>IF(logVir!F479="","",労働コスト!F479/SUM(資本サービス!F479,労働コスト!F479))</f>
        <v>0.57170002783215623</v>
      </c>
      <c r="G479" s="2">
        <f>IF(logVir!G479="","",労働コスト!G479/SUM(資本サービス!G479,労働コスト!G479))</f>
        <v>0.61751129120726866</v>
      </c>
      <c r="I479" s="3">
        <v>16</v>
      </c>
      <c r="J479" s="3">
        <v>11</v>
      </c>
      <c r="K479" s="2" cm="1">
        <f t="array" ref="K479">IF(C479="","",0.5*(C479+SUMPRODUCT(($B$1461:$B$1491=$J479)*1,C$1461:C$1491)))</f>
        <v>0.53758072421357705</v>
      </c>
      <c r="L479" s="2" cm="1">
        <f t="array" ref="L479">IF(D479="","",0.5*(D479+SUMPRODUCT(($B$1461:$B$1491=$J479)*1,D$1461:D$1491)))</f>
        <v>0.55418877931809407</v>
      </c>
      <c r="M479" s="2" cm="1">
        <f t="array" ref="M479">IF(E479="","",0.5*(E479+SUMPRODUCT(($B$1461:$B$1491=$J479)*1,E$1461:E$1491)))</f>
        <v>0.56978859579960561</v>
      </c>
      <c r="N479" s="2" cm="1">
        <f t="array" ref="N479">IF(F479="","",0.5*(F479+SUMPRODUCT(($B$1461:$B$1491=$J479)*1,F$1461:F$1491)))</f>
        <v>0.57218571550861497</v>
      </c>
      <c r="O479" s="2" cm="1">
        <f t="array" ref="O479">IF(G479="","",0.5*(G479+SUMPRODUCT(($B$1461:$B$1491=$J479)*1,G$1461:G$1491)))</f>
        <v>0.60572780798949166</v>
      </c>
    </row>
    <row r="480" spans="1:15" x14ac:dyDescent="0.55000000000000004">
      <c r="A480" s="3">
        <v>16</v>
      </c>
      <c r="B480" s="3">
        <v>12</v>
      </c>
      <c r="C480" s="2">
        <f>IF(logVir!C480="","",労働コスト!C480/SUM(資本サービス!C480,労働コスト!C480))</f>
        <v>0.53290065379444385</v>
      </c>
      <c r="D480" s="2">
        <f>IF(logVir!D480="","",労働コスト!D480/SUM(資本サービス!D480,労働コスト!D480))</f>
        <v>0.55391506131841228</v>
      </c>
      <c r="E480" s="2">
        <f>IF(logVir!E480="","",労働コスト!E480/SUM(資本サービス!E480,労働コスト!E480))</f>
        <v>0.56957342179938397</v>
      </c>
      <c r="F480" s="2">
        <f>IF(logVir!F480="","",労働コスト!F480/SUM(資本サービス!F480,労働コスト!F480))</f>
        <v>0.58510507321003313</v>
      </c>
      <c r="G480" s="2">
        <f>IF(logVir!G480="","",労働コスト!G480/SUM(資本サービス!G480,労働コスト!G480))</f>
        <v>0.64486457478504189</v>
      </c>
      <c r="I480" s="3">
        <v>16</v>
      </c>
      <c r="J480" s="3">
        <v>12</v>
      </c>
      <c r="K480" s="2" cm="1">
        <f t="array" ref="K480">IF(C480="","",0.5*(C480+SUMPRODUCT(($B$1461:$B$1491=$J480)*1,C$1461:C$1491)))</f>
        <v>0.51084288379197629</v>
      </c>
      <c r="L480" s="2" cm="1">
        <f t="array" ref="L480">IF(D480="","",0.5*(D480+SUMPRODUCT(($B$1461:$B$1491=$J480)*1,D$1461:D$1491)))</f>
        <v>0.53346344414191349</v>
      </c>
      <c r="M480" s="2" cm="1">
        <f t="array" ref="M480">IF(E480="","",0.5*(E480+SUMPRODUCT(($B$1461:$B$1491=$J480)*1,E$1461:E$1491)))</f>
        <v>0.54187604792665711</v>
      </c>
      <c r="N480" s="2" cm="1">
        <f t="array" ref="N480">IF(F480="","",0.5*(F480+SUMPRODUCT(($B$1461:$B$1491=$J480)*1,F$1461:F$1491)))</f>
        <v>0.55192728421228265</v>
      </c>
      <c r="O480" s="2" cm="1">
        <f t="array" ref="O480">IF(G480="","",0.5*(G480+SUMPRODUCT(($B$1461:$B$1491=$J480)*1,G$1461:G$1491)))</f>
        <v>0.60343113145428828</v>
      </c>
    </row>
    <row r="481" spans="1:15" x14ac:dyDescent="0.55000000000000004">
      <c r="A481" s="3">
        <v>16</v>
      </c>
      <c r="B481" s="3">
        <v>13</v>
      </c>
      <c r="C481" s="2">
        <f>IF(logVir!C481="","",労働コスト!C481/SUM(資本サービス!C481,労働コスト!C481))</f>
        <v>0.53229449533563811</v>
      </c>
      <c r="D481" s="2">
        <f>IF(logVir!D481="","",労働コスト!D481/SUM(資本サービス!D481,労働コスト!D481))</f>
        <v>0.41646028324826639</v>
      </c>
      <c r="E481" s="2">
        <f>IF(logVir!E481="","",労働コスト!E481/SUM(資本サービス!E481,労働コスト!E481))</f>
        <v>0.33604584731334597</v>
      </c>
      <c r="F481" s="2">
        <f>IF(logVir!F481="","",労働コスト!F481/SUM(資本サービス!F481,労働コスト!F481))</f>
        <v>0.33618200370806495</v>
      </c>
      <c r="G481" s="2">
        <f>IF(logVir!G481="","",労働コスト!G481/SUM(資本サービス!G481,労働コスト!G481))</f>
        <v>0.3584454543514658</v>
      </c>
      <c r="I481" s="3">
        <v>16</v>
      </c>
      <c r="J481" s="3">
        <v>13</v>
      </c>
      <c r="K481" s="2" cm="1">
        <f t="array" ref="K481">IF(C481="","",0.5*(C481+SUMPRODUCT(($B$1461:$B$1491=$J481)*1,C$1461:C$1491)))</f>
        <v>0.46692646932575299</v>
      </c>
      <c r="L481" s="2" cm="1">
        <f t="array" ref="L481">IF(D481="","",0.5*(D481+SUMPRODUCT(($B$1461:$B$1491=$J481)*1,D$1461:D$1491)))</f>
        <v>0.39409625088491518</v>
      </c>
      <c r="M481" s="2" cm="1">
        <f t="array" ref="M481">IF(E481="","",0.5*(E481+SUMPRODUCT(($B$1461:$B$1491=$J481)*1,E$1461:E$1491)))</f>
        <v>0.37357437632869728</v>
      </c>
      <c r="N481" s="2" cm="1">
        <f t="array" ref="N481">IF(F481="","",0.5*(F481+SUMPRODUCT(($B$1461:$B$1491=$J481)*1,F$1461:F$1491)))</f>
        <v>0.36625299048420112</v>
      </c>
      <c r="O481" s="2" cm="1">
        <f t="array" ref="O481">IF(G481="","",0.5*(G481+SUMPRODUCT(($B$1461:$B$1491=$J481)*1,G$1461:G$1491)))</f>
        <v>0.3951050081544969</v>
      </c>
    </row>
    <row r="482" spans="1:15" x14ac:dyDescent="0.55000000000000004">
      <c r="A482" s="3">
        <v>16</v>
      </c>
      <c r="B482" s="3">
        <v>14</v>
      </c>
      <c r="C482" s="2">
        <f>IF(logVir!C482="","",労働コスト!C482/SUM(資本サービス!C482,労働コスト!C482))</f>
        <v>0.66565780911658134</v>
      </c>
      <c r="D482" s="2">
        <f>IF(logVir!D482="","",労働コスト!D482/SUM(資本サービス!D482,労働コスト!D482))</f>
        <v>0.65200607702210733</v>
      </c>
      <c r="E482" s="2">
        <f>IF(logVir!E482="","",労働コスト!E482/SUM(資本サービス!E482,労働コスト!E482))</f>
        <v>0.60964622879827068</v>
      </c>
      <c r="F482" s="2">
        <f>IF(logVir!F482="","",労働コスト!F482/SUM(資本サービス!F482,労働コスト!F482))</f>
        <v>0.61140442773953996</v>
      </c>
      <c r="G482" s="2">
        <f>IF(logVir!G482="","",労働コスト!G482/SUM(資本サービス!G482,労働コスト!G482))</f>
        <v>0.63449352677713222</v>
      </c>
      <c r="I482" s="3">
        <v>16</v>
      </c>
      <c r="J482" s="3">
        <v>14</v>
      </c>
      <c r="K482" s="2" cm="1">
        <f t="array" ref="K482">IF(C482="","",0.5*(C482+SUMPRODUCT(($B$1461:$B$1491=$J482)*1,C$1461:C$1491)))</f>
        <v>0.62825666440465566</v>
      </c>
      <c r="L482" s="2" cm="1">
        <f t="array" ref="L482">IF(D482="","",0.5*(D482+SUMPRODUCT(($B$1461:$B$1491=$J482)*1,D$1461:D$1491)))</f>
        <v>0.64118335818158356</v>
      </c>
      <c r="M482" s="2" cm="1">
        <f t="array" ref="M482">IF(E482="","",0.5*(E482+SUMPRODUCT(($B$1461:$B$1491=$J482)*1,E$1461:E$1491)))</f>
        <v>0.61104224265192708</v>
      </c>
      <c r="N482" s="2" cm="1">
        <f t="array" ref="N482">IF(F482="","",0.5*(F482+SUMPRODUCT(($B$1461:$B$1491=$J482)*1,F$1461:F$1491)))</f>
        <v>0.605318579830321</v>
      </c>
      <c r="O482" s="2" cm="1">
        <f t="array" ref="O482">IF(G482="","",0.5*(G482+SUMPRODUCT(($B$1461:$B$1491=$J482)*1,G$1461:G$1491)))</f>
        <v>0.63012773227528696</v>
      </c>
    </row>
    <row r="483" spans="1:15" x14ac:dyDescent="0.55000000000000004">
      <c r="A483" s="3">
        <v>16</v>
      </c>
      <c r="B483" s="3">
        <v>15</v>
      </c>
      <c r="C483" s="2">
        <f>IF(logVir!C483="","",労働コスト!C483/SUM(資本サービス!C483,労働コスト!C483))</f>
        <v>0.81125597875039679</v>
      </c>
      <c r="D483" s="2">
        <f>IF(logVir!D483="","",労働コスト!D483/SUM(資本サービス!D483,労働コスト!D483))</f>
        <v>0.84249104350630666</v>
      </c>
      <c r="E483" s="2">
        <f>IF(logVir!E483="","",労働コスト!E483/SUM(資本サービス!E483,労働コスト!E483))</f>
        <v>0.79945485303754804</v>
      </c>
      <c r="F483" s="2">
        <f>IF(logVir!F483="","",労働コスト!F483/SUM(資本サービス!F483,労働コスト!F483))</f>
        <v>0.76038540796631071</v>
      </c>
      <c r="G483" s="2">
        <f>IF(logVir!G483="","",労働コスト!G483/SUM(資本サービス!G483,労働コスト!G483))</f>
        <v>0.7648996790665914</v>
      </c>
      <c r="I483" s="3">
        <v>16</v>
      </c>
      <c r="J483" s="3">
        <v>15</v>
      </c>
      <c r="K483" s="2" cm="1">
        <f t="array" ref="K483">IF(C483="","",0.5*(C483+SUMPRODUCT(($B$1461:$B$1491=$J483)*1,C$1461:C$1491)))</f>
        <v>0.77532506151744274</v>
      </c>
      <c r="L483" s="2" cm="1">
        <f t="array" ref="L483">IF(D483="","",0.5*(D483+SUMPRODUCT(($B$1461:$B$1491=$J483)*1,D$1461:D$1491)))</f>
        <v>0.81231009354443873</v>
      </c>
      <c r="M483" s="2" cm="1">
        <f t="array" ref="M483">IF(E483="","",0.5*(E483+SUMPRODUCT(($B$1461:$B$1491=$J483)*1,E$1461:E$1491)))</f>
        <v>0.77773315368766649</v>
      </c>
      <c r="N483" s="2" cm="1">
        <f t="array" ref="N483">IF(F483="","",0.5*(F483+SUMPRODUCT(($B$1461:$B$1491=$J483)*1,F$1461:F$1491)))</f>
        <v>0.75373186355834731</v>
      </c>
      <c r="O483" s="2" cm="1">
        <f t="array" ref="O483">IF(G483="","",0.5*(G483+SUMPRODUCT(($B$1461:$B$1491=$J483)*1,G$1461:G$1491)))</f>
        <v>0.76932620032322352</v>
      </c>
    </row>
    <row r="484" spans="1:15" x14ac:dyDescent="0.55000000000000004">
      <c r="A484" s="3">
        <v>16</v>
      </c>
      <c r="B484" s="3">
        <v>16</v>
      </c>
      <c r="C484" s="2">
        <f>IF(logVir!C484="","",労働コスト!C484/SUM(資本サービス!C484,労働コスト!C484))</f>
        <v>0.6333192850307896</v>
      </c>
      <c r="D484" s="2">
        <f>IF(logVir!D484="","",労働コスト!D484/SUM(資本サービス!D484,労働コスト!D484))</f>
        <v>0.6209908566134219</v>
      </c>
      <c r="E484" s="2">
        <f>IF(logVir!E484="","",労働コスト!E484/SUM(資本サービス!E484,労働コスト!E484))</f>
        <v>0.66256558887402928</v>
      </c>
      <c r="F484" s="2">
        <f>IF(logVir!F484="","",労働コスト!F484/SUM(資本サービス!F484,労働コスト!F484))</f>
        <v>0.6581595798334906</v>
      </c>
      <c r="G484" s="2">
        <f>IF(logVir!G484="","",労働コスト!G484/SUM(資本サービス!G484,労働コスト!G484))</f>
        <v>0.69566152396067593</v>
      </c>
      <c r="I484" s="3">
        <v>16</v>
      </c>
      <c r="J484" s="3">
        <v>16</v>
      </c>
      <c r="K484" s="2" cm="1">
        <f t="array" ref="K484">IF(C484="","",0.5*(C484+SUMPRODUCT(($B$1461:$B$1491=$J484)*1,C$1461:C$1491)))</f>
        <v>0.65338290947018729</v>
      </c>
      <c r="L484" s="2" cm="1">
        <f t="array" ref="L484">IF(D484="","",0.5*(D484+SUMPRODUCT(($B$1461:$B$1491=$J484)*1,D$1461:D$1491)))</f>
        <v>0.66173582047803325</v>
      </c>
      <c r="M484" s="2" cm="1">
        <f t="array" ref="M484">IF(E484="","",0.5*(E484+SUMPRODUCT(($B$1461:$B$1491=$J484)*1,E$1461:E$1491)))</f>
        <v>0.69535742841229142</v>
      </c>
      <c r="N484" s="2" cm="1">
        <f t="array" ref="N484">IF(F484="","",0.5*(F484+SUMPRODUCT(($B$1461:$B$1491=$J484)*1,F$1461:F$1491)))</f>
        <v>0.6928972739759176</v>
      </c>
      <c r="O484" s="2" cm="1">
        <f t="array" ref="O484">IF(G484="","",0.5*(G484+SUMPRODUCT(($B$1461:$B$1491=$J484)*1,G$1461:G$1491)))</f>
        <v>0.72557339746411031</v>
      </c>
    </row>
    <row r="485" spans="1:15" x14ac:dyDescent="0.55000000000000004">
      <c r="A485" s="3">
        <v>16</v>
      </c>
      <c r="B485" s="3">
        <v>17</v>
      </c>
      <c r="C485" s="2">
        <f>IF(logVir!C485="","",労働コスト!C485/SUM(資本サービス!C485,労働コスト!C485))</f>
        <v>0.39788359458644623</v>
      </c>
      <c r="D485" s="2">
        <f>IF(logVir!D485="","",労働コスト!D485/SUM(資本サービス!D485,労働コスト!D485))</f>
        <v>0.4233242552150146</v>
      </c>
      <c r="E485" s="2">
        <f>IF(logVir!E485="","",労働コスト!E485/SUM(資本サービス!E485,労働コスト!E485))</f>
        <v>0.4113165093256998</v>
      </c>
      <c r="F485" s="2">
        <f>IF(logVir!F485="","",労働コスト!F485/SUM(資本サービス!F485,労働コスト!F485))</f>
        <v>0.42775695358092075</v>
      </c>
      <c r="G485" s="2">
        <f>IF(logVir!G485="","",労働コスト!G485/SUM(資本サービス!G485,労働コスト!G485))</f>
        <v>0.49938252367297864</v>
      </c>
      <c r="I485" s="3">
        <v>16</v>
      </c>
      <c r="J485" s="3">
        <v>17</v>
      </c>
      <c r="K485" s="2" cm="1">
        <f t="array" ref="K485">IF(C485="","",0.5*(C485+SUMPRODUCT(($B$1461:$B$1491=$J485)*1,C$1461:C$1491)))</f>
        <v>0.37063443413746966</v>
      </c>
      <c r="L485" s="2" cm="1">
        <f t="array" ref="L485">IF(D485="","",0.5*(D485+SUMPRODUCT(($B$1461:$B$1491=$J485)*1,D$1461:D$1491)))</f>
        <v>0.39113873950123401</v>
      </c>
      <c r="M485" s="2" cm="1">
        <f t="array" ref="M485">IF(E485="","",0.5*(E485+SUMPRODUCT(($B$1461:$B$1491=$J485)*1,E$1461:E$1491)))</f>
        <v>0.39862620227531065</v>
      </c>
      <c r="N485" s="2" cm="1">
        <f t="array" ref="N485">IF(F485="","",0.5*(F485+SUMPRODUCT(($B$1461:$B$1491=$J485)*1,F$1461:F$1491)))</f>
        <v>0.42091285100266174</v>
      </c>
      <c r="O485" s="2" cm="1">
        <f t="array" ref="O485">IF(G485="","",0.5*(G485+SUMPRODUCT(($B$1461:$B$1491=$J485)*1,G$1461:G$1491)))</f>
        <v>0.45863644663549452</v>
      </c>
    </row>
    <row r="486" spans="1:15" x14ac:dyDescent="0.55000000000000004">
      <c r="A486" s="3">
        <v>16</v>
      </c>
      <c r="B486" s="3">
        <v>18</v>
      </c>
      <c r="C486" s="2">
        <f>IF(logVir!C486="","",労働コスト!C486/SUM(資本サービス!C486,労働コスト!C486))</f>
        <v>0.85424317131614558</v>
      </c>
      <c r="D486" s="2">
        <f>IF(logVir!D486="","",労働コスト!D486/SUM(資本サービス!D486,労働コスト!D486))</f>
        <v>0.89349111718171459</v>
      </c>
      <c r="E486" s="2">
        <f>IF(logVir!E486="","",労働コスト!E486/SUM(資本サービス!E486,労働コスト!E486))</f>
        <v>0.89100381397481376</v>
      </c>
      <c r="F486" s="2">
        <f>IF(logVir!F486="","",労働コスト!F486/SUM(資本サービス!F486,労働コスト!F486))</f>
        <v>0.89565295895694697</v>
      </c>
      <c r="G486" s="2">
        <f>IF(logVir!G486="","",労働コスト!G486/SUM(資本サービス!G486,労働コスト!G486))</f>
        <v>0.89454971541220973</v>
      </c>
      <c r="I486" s="3">
        <v>16</v>
      </c>
      <c r="J486" s="3">
        <v>18</v>
      </c>
      <c r="K486" s="2" cm="1">
        <f t="array" ref="K486">IF(C486="","",0.5*(C486+SUMPRODUCT(($B$1461:$B$1491=$J486)*1,C$1461:C$1491)))</f>
        <v>0.85537015124365312</v>
      </c>
      <c r="L486" s="2" cm="1">
        <f t="array" ref="L486">IF(D486="","",0.5*(D486+SUMPRODUCT(($B$1461:$B$1491=$J486)*1,D$1461:D$1491)))</f>
        <v>0.89221306413418522</v>
      </c>
      <c r="M486" s="2" cm="1">
        <f t="array" ref="M486">IF(E486="","",0.5*(E486+SUMPRODUCT(($B$1461:$B$1491=$J486)*1,E$1461:E$1491)))</f>
        <v>0.89366384672585131</v>
      </c>
      <c r="N486" s="2" cm="1">
        <f t="array" ref="N486">IF(F486="","",0.5*(F486+SUMPRODUCT(($B$1461:$B$1491=$J486)*1,F$1461:F$1491)))</f>
        <v>0.89678437314439674</v>
      </c>
      <c r="O486" s="2" cm="1">
        <f t="array" ref="O486">IF(G486="","",0.5*(G486+SUMPRODUCT(($B$1461:$B$1491=$J486)*1,G$1461:G$1491)))</f>
        <v>0.89651707032455907</v>
      </c>
    </row>
    <row r="487" spans="1:15" x14ac:dyDescent="0.55000000000000004">
      <c r="A487" s="3">
        <v>16</v>
      </c>
      <c r="B487" s="3">
        <v>19</v>
      </c>
      <c r="C487" s="2">
        <f>IF(logVir!C487="","",労働コスト!C487/SUM(資本サービス!C487,労働コスト!C487))</f>
        <v>0.85689933370567473</v>
      </c>
      <c r="D487" s="2">
        <f>IF(logVir!D487="","",労働コスト!D487/SUM(資本サービス!D487,労働コスト!D487))</f>
        <v>0.87522869422898142</v>
      </c>
      <c r="E487" s="2">
        <f>IF(logVir!E487="","",労働コスト!E487/SUM(資本サービス!E487,労働コスト!E487))</f>
        <v>0.88048092123714716</v>
      </c>
      <c r="F487" s="2">
        <f>IF(logVir!F487="","",労働コスト!F487/SUM(資本サービス!F487,労働コスト!F487))</f>
        <v>0.85997973385913384</v>
      </c>
      <c r="G487" s="2">
        <f>IF(logVir!G487="","",労働コスト!G487/SUM(資本サービス!G487,労働コスト!G487))</f>
        <v>0.87231011085317045</v>
      </c>
      <c r="I487" s="3">
        <v>16</v>
      </c>
      <c r="J487" s="3">
        <v>19</v>
      </c>
      <c r="K487" s="2" cm="1">
        <f t="array" ref="K487">IF(C487="","",0.5*(C487+SUMPRODUCT(($B$1461:$B$1491=$J487)*1,C$1461:C$1491)))</f>
        <v>0.8421066653829784</v>
      </c>
      <c r="L487" s="2" cm="1">
        <f t="array" ref="L487">IF(D487="","",0.5*(D487+SUMPRODUCT(($B$1461:$B$1491=$J487)*1,D$1461:D$1491)))</f>
        <v>0.87128331260169034</v>
      </c>
      <c r="M487" s="2" cm="1">
        <f t="array" ref="M487">IF(E487="","",0.5*(E487+SUMPRODUCT(($B$1461:$B$1491=$J487)*1,E$1461:E$1491)))</f>
        <v>0.8749442304527586</v>
      </c>
      <c r="N487" s="2" cm="1">
        <f t="array" ref="N487">IF(F487="","",0.5*(F487+SUMPRODUCT(($B$1461:$B$1491=$J487)*1,F$1461:F$1491)))</f>
        <v>0.86481506656771923</v>
      </c>
      <c r="O487" s="2" cm="1">
        <f t="array" ref="O487">IF(G487="","",0.5*(G487+SUMPRODUCT(($B$1461:$B$1491=$J487)*1,G$1461:G$1491)))</f>
        <v>0.87351235301722308</v>
      </c>
    </row>
    <row r="488" spans="1:15" x14ac:dyDescent="0.55000000000000004">
      <c r="A488" s="3">
        <v>16</v>
      </c>
      <c r="B488" s="3">
        <v>20</v>
      </c>
      <c r="C488" s="2">
        <f>IF(logVir!C488="","",労働コスト!C488/SUM(資本サービス!C488,労働コスト!C488))</f>
        <v>0.80400540083613126</v>
      </c>
      <c r="D488" s="2">
        <f>IF(logVir!D488="","",労働コスト!D488/SUM(資本サービス!D488,労働コスト!D488))</f>
        <v>0.76810382829946822</v>
      </c>
      <c r="E488" s="2">
        <f>IF(logVir!E488="","",労働コスト!E488/SUM(資本サービス!E488,労働コスト!E488))</f>
        <v>0.74090113320994433</v>
      </c>
      <c r="F488" s="2">
        <f>IF(logVir!F488="","",労働コスト!F488/SUM(資本サービス!F488,労働コスト!F488))</f>
        <v>0.69044357910589682</v>
      </c>
      <c r="G488" s="2">
        <f>IF(logVir!G488="","",労働コスト!G488/SUM(資本サービス!G488,労働コスト!G488))</f>
        <v>0.69227854838689684</v>
      </c>
      <c r="I488" s="3">
        <v>16</v>
      </c>
      <c r="J488" s="3">
        <v>20</v>
      </c>
      <c r="K488" s="2" cm="1">
        <f t="array" ref="K488">IF(C488="","",0.5*(C488+SUMPRODUCT(($B$1461:$B$1491=$J488)*1,C$1461:C$1491)))</f>
        <v>0.77480389413371076</v>
      </c>
      <c r="L488" s="2" cm="1">
        <f t="array" ref="L488">IF(D488="","",0.5*(D488+SUMPRODUCT(($B$1461:$B$1491=$J488)*1,D$1461:D$1491)))</f>
        <v>0.76141343150582907</v>
      </c>
      <c r="M488" s="2" cm="1">
        <f t="array" ref="M488">IF(E488="","",0.5*(E488+SUMPRODUCT(($B$1461:$B$1491=$J488)*1,E$1461:E$1491)))</f>
        <v>0.74468554920090335</v>
      </c>
      <c r="N488" s="2" cm="1">
        <f t="array" ref="N488">IF(F488="","",0.5*(F488+SUMPRODUCT(($B$1461:$B$1491=$J488)*1,F$1461:F$1491)))</f>
        <v>0.71866536923389479</v>
      </c>
      <c r="O488" s="2" cm="1">
        <f t="array" ref="O488">IF(G488="","",0.5*(G488+SUMPRODUCT(($B$1461:$B$1491=$J488)*1,G$1461:G$1491)))</f>
        <v>0.72728835454011465</v>
      </c>
    </row>
    <row r="489" spans="1:15" x14ac:dyDescent="0.55000000000000004">
      <c r="A489" s="3">
        <v>16</v>
      </c>
      <c r="B489" s="3">
        <v>21</v>
      </c>
      <c r="C489" s="2">
        <f>IF(logVir!C489="","",労働コスト!C489/SUM(資本サービス!C489,労働コスト!C489))</f>
        <v>0.57461530789435955</v>
      </c>
      <c r="D489" s="2">
        <f>IF(logVir!D489="","",労働コスト!D489/SUM(資本サービス!D489,労働コスト!D489))</f>
        <v>0.60332887660593848</v>
      </c>
      <c r="E489" s="2">
        <f>IF(logVir!E489="","",労働コスト!E489/SUM(資本サービス!E489,労働コスト!E489))</f>
        <v>0.61792566214109523</v>
      </c>
      <c r="F489" s="2">
        <f>IF(logVir!F489="","",労働コスト!F489/SUM(資本サービス!F489,労働コスト!F489))</f>
        <v>0.62022925421559338</v>
      </c>
      <c r="G489" s="2">
        <f>IF(logVir!G489="","",労働コスト!G489/SUM(資本サービス!G489,労働コスト!G489))</f>
        <v>0.6550788278671692</v>
      </c>
      <c r="I489" s="3">
        <v>16</v>
      </c>
      <c r="J489" s="3">
        <v>21</v>
      </c>
      <c r="K489" s="2" cm="1">
        <f t="array" ref="K489">IF(C489="","",0.5*(C489+SUMPRODUCT(($B$1461:$B$1491=$J489)*1,C$1461:C$1491)))</f>
        <v>0.61987923762511787</v>
      </c>
      <c r="L489" s="2" cm="1">
        <f t="array" ref="L489">IF(D489="","",0.5*(D489+SUMPRODUCT(($B$1461:$B$1491=$J489)*1,D$1461:D$1491)))</f>
        <v>0.65278956648944853</v>
      </c>
      <c r="M489" s="2" cm="1">
        <f t="array" ref="M489">IF(E489="","",0.5*(E489+SUMPRODUCT(($B$1461:$B$1491=$J489)*1,E$1461:E$1491)))</f>
        <v>0.66400857419401005</v>
      </c>
      <c r="N489" s="2" cm="1">
        <f t="array" ref="N489">IF(F489="","",0.5*(F489+SUMPRODUCT(($B$1461:$B$1491=$J489)*1,F$1461:F$1491)))</f>
        <v>0.66645753520556139</v>
      </c>
      <c r="O489" s="2" cm="1">
        <f t="array" ref="O489">IF(G489="","",0.5*(G489+SUMPRODUCT(($B$1461:$B$1491=$J489)*1,G$1461:G$1491)))</f>
        <v>0.69204675091430046</v>
      </c>
    </row>
    <row r="490" spans="1:15" x14ac:dyDescent="0.55000000000000004">
      <c r="A490" s="3">
        <v>16</v>
      </c>
      <c r="B490" s="3">
        <v>22</v>
      </c>
      <c r="C490" s="2">
        <f>IF(logVir!C490="","",労働コスト!C490/SUM(資本サービス!C490,労働コスト!C490))</f>
        <v>0.72154843432955429</v>
      </c>
      <c r="D490" s="2">
        <f>IF(logVir!D490="","",労働コスト!D490/SUM(資本サービス!D490,労働コスト!D490))</f>
        <v>0.82654689500182132</v>
      </c>
      <c r="E490" s="2">
        <f>IF(logVir!E490="","",労働コスト!E490/SUM(資本サービス!E490,労働コスト!E490))</f>
        <v>0.80530828271469845</v>
      </c>
      <c r="F490" s="2">
        <f>IF(logVir!F490="","",労働コスト!F490/SUM(資本サービス!F490,労働コスト!F490))</f>
        <v>0.81752751675739721</v>
      </c>
      <c r="G490" s="2">
        <f>IF(logVir!G490="","",労働コスト!G490/SUM(資本サービス!G490,労働コスト!G490))</f>
        <v>0.7976420744108671</v>
      </c>
      <c r="I490" s="3">
        <v>16</v>
      </c>
      <c r="J490" s="3">
        <v>22</v>
      </c>
      <c r="K490" s="2" cm="1">
        <f t="array" ref="K490">IF(C490="","",0.5*(C490+SUMPRODUCT(($B$1461:$B$1491=$J490)*1,C$1461:C$1491)))</f>
        <v>0.74874435190965194</v>
      </c>
      <c r="L490" s="2" cm="1">
        <f t="array" ref="L490">IF(D490="","",0.5*(D490+SUMPRODUCT(($B$1461:$B$1491=$J490)*1,D$1461:D$1491)))</f>
        <v>0.82099712483879428</v>
      </c>
      <c r="M490" s="2" cm="1">
        <f t="array" ref="M490">IF(E490="","",0.5*(E490+SUMPRODUCT(($B$1461:$B$1491=$J490)*1,E$1461:E$1491)))</f>
        <v>0.82386385106602322</v>
      </c>
      <c r="N490" s="2" cm="1">
        <f t="array" ref="N490">IF(F490="","",0.5*(F490+SUMPRODUCT(($B$1461:$B$1491=$J490)*1,F$1461:F$1491)))</f>
        <v>0.82755390937996631</v>
      </c>
      <c r="O490" s="2" cm="1">
        <f t="array" ref="O490">IF(G490="","",0.5*(G490+SUMPRODUCT(($B$1461:$B$1491=$J490)*1,G$1461:G$1491)))</f>
        <v>0.81823083941765207</v>
      </c>
    </row>
    <row r="491" spans="1:15" x14ac:dyDescent="0.55000000000000004">
      <c r="A491" s="3">
        <v>16</v>
      </c>
      <c r="B491" s="3">
        <v>23</v>
      </c>
      <c r="C491" s="2">
        <f>IF(logVir!C491="","",労働コスト!C491/SUM(資本サービス!C491,労働コスト!C491))</f>
        <v>0.32827850216042548</v>
      </c>
      <c r="D491" s="2">
        <f>IF(logVir!D491="","",労働コスト!D491/SUM(資本サービス!D491,労働コスト!D491))</f>
        <v>0.30791101386596892</v>
      </c>
      <c r="E491" s="2">
        <f>IF(logVir!E491="","",労働コスト!E491/SUM(資本サービス!E491,労働コスト!E491))</f>
        <v>0.34641995847947787</v>
      </c>
      <c r="F491" s="2">
        <f>IF(logVir!F491="","",労働コスト!F491/SUM(資本サービス!F491,労働コスト!F491))</f>
        <v>0.40561294837820949</v>
      </c>
      <c r="G491" s="2">
        <f>IF(logVir!G491="","",労働コスト!G491/SUM(資本サービス!G491,労働コスト!G491))</f>
        <v>0.42695711834859212</v>
      </c>
      <c r="I491" s="3">
        <v>16</v>
      </c>
      <c r="J491" s="3">
        <v>23</v>
      </c>
      <c r="K491" s="2" cm="1">
        <f t="array" ref="K491">IF(C491="","",0.5*(C491+SUMPRODUCT(($B$1461:$B$1491=$J491)*1,C$1461:C$1491)))</f>
        <v>0.30624391882108143</v>
      </c>
      <c r="L491" s="2" cm="1">
        <f t="array" ref="L491">IF(D491="","",0.5*(D491+SUMPRODUCT(($B$1461:$B$1491=$J491)*1,D$1461:D$1491)))</f>
        <v>0.31089669659492158</v>
      </c>
      <c r="M491" s="2" cm="1">
        <f t="array" ref="M491">IF(E491="","",0.5*(E491+SUMPRODUCT(($B$1461:$B$1491=$J491)*1,E$1461:E$1491)))</f>
        <v>0.34681379160099607</v>
      </c>
      <c r="N491" s="2" cm="1">
        <f t="array" ref="N491">IF(F491="","",0.5*(F491+SUMPRODUCT(($B$1461:$B$1491=$J491)*1,F$1461:F$1491)))</f>
        <v>0.39047524383223664</v>
      </c>
      <c r="O491" s="2" cm="1">
        <f t="array" ref="O491">IF(G491="","",0.5*(G491+SUMPRODUCT(($B$1461:$B$1491=$J491)*1,G$1461:G$1491)))</f>
        <v>0.41241409198180601</v>
      </c>
    </row>
    <row r="492" spans="1:15" x14ac:dyDescent="0.55000000000000004">
      <c r="A492" s="3">
        <v>16</v>
      </c>
      <c r="B492" s="3">
        <v>24</v>
      </c>
      <c r="C492" s="2">
        <f>IF(logVir!C492="","",労働コスト!C492/SUM(資本サービス!C492,労働コスト!C492))</f>
        <v>0.7381826104759871</v>
      </c>
      <c r="D492" s="2">
        <f>IF(logVir!D492="","",労働コスト!D492/SUM(資本サービス!D492,労働コスト!D492))</f>
        <v>0.73614535867565034</v>
      </c>
      <c r="E492" s="2">
        <f>IF(logVir!E492="","",労働コスト!E492/SUM(資本サービス!E492,労働コスト!E492))</f>
        <v>0.77604505285008829</v>
      </c>
      <c r="F492" s="2">
        <f>IF(logVir!F492="","",労働コスト!F492/SUM(資本サービス!F492,労働コスト!F492))</f>
        <v>0.81469899611092522</v>
      </c>
      <c r="G492" s="2">
        <f>IF(logVir!G492="","",労働コスト!G492/SUM(資本サービス!G492,労働コスト!G492))</f>
        <v>0.82026092369630044</v>
      </c>
      <c r="I492" s="3">
        <v>16</v>
      </c>
      <c r="J492" s="3">
        <v>24</v>
      </c>
      <c r="K492" s="2" cm="1">
        <f t="array" ref="K492">IF(C492="","",0.5*(C492+SUMPRODUCT(($B$1461:$B$1491=$J492)*1,C$1461:C$1491)))</f>
        <v>0.72500109344408004</v>
      </c>
      <c r="L492" s="2" cm="1">
        <f t="array" ref="L492">IF(D492="","",0.5*(D492+SUMPRODUCT(($B$1461:$B$1491=$J492)*1,D$1461:D$1491)))</f>
        <v>0.73659455979713861</v>
      </c>
      <c r="M492" s="2" cm="1">
        <f t="array" ref="M492">IF(E492="","",0.5*(E492+SUMPRODUCT(($B$1461:$B$1491=$J492)*1,E$1461:E$1491)))</f>
        <v>0.76364916625844292</v>
      </c>
      <c r="N492" s="2" cm="1">
        <f t="array" ref="N492">IF(F492="","",0.5*(F492+SUMPRODUCT(($B$1461:$B$1491=$J492)*1,F$1461:F$1491)))</f>
        <v>0.7915909906306664</v>
      </c>
      <c r="O492" s="2" cm="1">
        <f t="array" ref="O492">IF(G492="","",0.5*(G492+SUMPRODUCT(($B$1461:$B$1491=$J492)*1,G$1461:G$1491)))</f>
        <v>0.8001513460753451</v>
      </c>
    </row>
    <row r="493" spans="1:15" x14ac:dyDescent="0.55000000000000004">
      <c r="A493" s="3">
        <v>16</v>
      </c>
      <c r="B493" s="3">
        <v>25</v>
      </c>
      <c r="C493" s="2">
        <f>IF(logVir!C493="","",労働コスト!C493/SUM(資本サービス!C493,労働コスト!C493))</f>
        <v>0.82295581885433011</v>
      </c>
      <c r="D493" s="2">
        <f>IF(logVir!D493="","",労働コスト!D493/SUM(資本サービス!D493,労働コスト!D493))</f>
        <v>0.81453499740834345</v>
      </c>
      <c r="E493" s="2">
        <f>IF(logVir!E493="","",労働コスト!E493/SUM(資本サービス!E493,労働コスト!E493))</f>
        <v>0.80033354732625106</v>
      </c>
      <c r="F493" s="2">
        <f>IF(logVir!F493="","",労働コスト!F493/SUM(資本サービス!F493,労働コスト!F493))</f>
        <v>0.79812575307358047</v>
      </c>
      <c r="G493" s="2">
        <f>IF(logVir!G493="","",労働コスト!G493/SUM(資本サービス!G493,労働コスト!G493))</f>
        <v>0.80657469697527284</v>
      </c>
      <c r="I493" s="3">
        <v>16</v>
      </c>
      <c r="J493" s="3">
        <v>25</v>
      </c>
      <c r="K493" s="2" cm="1">
        <f t="array" ref="K493">IF(C493="","",0.5*(C493+SUMPRODUCT(($B$1461:$B$1491=$J493)*1,C$1461:C$1491)))</f>
        <v>0.81221343081315589</v>
      </c>
      <c r="L493" s="2" cm="1">
        <f t="array" ref="L493">IF(D493="","",0.5*(D493+SUMPRODUCT(($B$1461:$B$1491=$J493)*1,D$1461:D$1491)))</f>
        <v>0.80874014377176895</v>
      </c>
      <c r="M493" s="2" cm="1">
        <f t="array" ref="M493">IF(E493="","",0.5*(E493+SUMPRODUCT(($B$1461:$B$1491=$J493)*1,E$1461:E$1491)))</f>
        <v>0.80125667120641286</v>
      </c>
      <c r="N493" s="2" cm="1">
        <f t="array" ref="N493">IF(F493="","",0.5*(F493+SUMPRODUCT(($B$1461:$B$1491=$J493)*1,F$1461:F$1491)))</f>
        <v>0.79955377046795451</v>
      </c>
      <c r="O493" s="2" cm="1">
        <f t="array" ref="O493">IF(G493="","",0.5*(G493+SUMPRODUCT(($B$1461:$B$1491=$J493)*1,G$1461:G$1491)))</f>
        <v>0.8044536124809718</v>
      </c>
    </row>
    <row r="494" spans="1:15" x14ac:dyDescent="0.55000000000000004">
      <c r="A494" s="3">
        <v>16</v>
      </c>
      <c r="B494" s="3">
        <v>26</v>
      </c>
      <c r="C494" s="2">
        <f>IF(logVir!C494="","",労働コスト!C494/SUM(資本サービス!C494,労働コスト!C494))</f>
        <v>0.22224430203504747</v>
      </c>
      <c r="D494" s="2">
        <f>IF(logVir!D494="","",労働コスト!D494/SUM(資本サービス!D494,労働コスト!D494))</f>
        <v>0.34867768647006259</v>
      </c>
      <c r="E494" s="2">
        <f>IF(logVir!E494="","",労働コスト!E494/SUM(資本サービス!E494,労働コスト!E494))</f>
        <v>0.45655571368793912</v>
      </c>
      <c r="F494" s="2">
        <f>IF(logVir!F494="","",労働コスト!F494/SUM(資本サービス!F494,労働コスト!F494))</f>
        <v>0.38820395738661456</v>
      </c>
      <c r="G494" s="2">
        <f>IF(logVir!G494="","",労働コスト!G494/SUM(資本サービス!G494,労働コスト!G494))</f>
        <v>0.27163821587644854</v>
      </c>
      <c r="I494" s="3">
        <v>16</v>
      </c>
      <c r="J494" s="3">
        <v>26</v>
      </c>
      <c r="K494" s="2" cm="1">
        <f t="array" ref="K494">IF(C494="","",0.5*(C494+SUMPRODUCT(($B$1461:$B$1491=$J494)*1,C$1461:C$1491)))</f>
        <v>0.26555986877118609</v>
      </c>
      <c r="L494" s="2" cm="1">
        <f t="array" ref="L494">IF(D494="","",0.5*(D494+SUMPRODUCT(($B$1461:$B$1491=$J494)*1,D$1461:D$1491)))</f>
        <v>0.36216556457250493</v>
      </c>
      <c r="M494" s="2" cm="1">
        <f t="array" ref="M494">IF(E494="","",0.5*(E494+SUMPRODUCT(($B$1461:$B$1491=$J494)*1,E$1461:E$1491)))</f>
        <v>0.45134230623602956</v>
      </c>
      <c r="N494" s="2" cm="1">
        <f t="array" ref="N494">IF(F494="","",0.5*(F494+SUMPRODUCT(($B$1461:$B$1491=$J494)*1,F$1461:F$1491)))</f>
        <v>0.4047553934173127</v>
      </c>
      <c r="O494" s="2" cm="1">
        <f t="array" ref="O494">IF(G494="","",0.5*(G494+SUMPRODUCT(($B$1461:$B$1491=$J494)*1,G$1461:G$1491)))</f>
        <v>0.3480020480680987</v>
      </c>
    </row>
    <row r="495" spans="1:15" x14ac:dyDescent="0.55000000000000004">
      <c r="A495" s="3">
        <v>16</v>
      </c>
      <c r="B495" s="3">
        <v>27</v>
      </c>
      <c r="C495" s="2">
        <f>IF(logVir!C495="","",労働コスト!C495/SUM(資本サービス!C495,労働コスト!C495))</f>
        <v>0.76811314202919811</v>
      </c>
      <c r="D495" s="2">
        <f>IF(logVir!D495="","",労働コスト!D495/SUM(資本サービス!D495,労働コスト!D495))</f>
        <v>0.7948403487892951</v>
      </c>
      <c r="E495" s="2">
        <f>IF(logVir!E495="","",労働コスト!E495/SUM(資本サービス!E495,労働コスト!E495))</f>
        <v>0.80729321755871719</v>
      </c>
      <c r="F495" s="2">
        <f>IF(logVir!F495="","",労働コスト!F495/SUM(資本サービス!F495,労働コスト!F495))</f>
        <v>0.83562639132265293</v>
      </c>
      <c r="G495" s="2">
        <f>IF(logVir!G495="","",労働コスト!G495/SUM(資本サービス!G495,労働コスト!G495))</f>
        <v>0.83249372943552946</v>
      </c>
      <c r="I495" s="3">
        <v>16</v>
      </c>
      <c r="J495" s="3">
        <v>27</v>
      </c>
      <c r="K495" s="2" cm="1">
        <f t="array" ref="K495">IF(C495="","",0.5*(C495+SUMPRODUCT(($B$1461:$B$1491=$J495)*1,C$1461:C$1491)))</f>
        <v>0.77851162597372847</v>
      </c>
      <c r="L495" s="2" cm="1">
        <f t="array" ref="L495">IF(D495="","",0.5*(D495+SUMPRODUCT(($B$1461:$B$1491=$J495)*1,D$1461:D$1491)))</f>
        <v>0.79463159088173552</v>
      </c>
      <c r="M495" s="2" cm="1">
        <f t="array" ref="M495">IF(E495="","",0.5*(E495+SUMPRODUCT(($B$1461:$B$1491=$J495)*1,E$1461:E$1491)))</f>
        <v>0.80188431290430584</v>
      </c>
      <c r="N495" s="2" cm="1">
        <f t="array" ref="N495">IF(F495="","",0.5*(F495+SUMPRODUCT(($B$1461:$B$1491=$J495)*1,F$1461:F$1491)))</f>
        <v>0.81784822369116539</v>
      </c>
      <c r="O495" s="2" cm="1">
        <f t="array" ref="O495">IF(G495="","",0.5*(G495+SUMPRODUCT(($B$1461:$B$1491=$J495)*1,G$1461:G$1491)))</f>
        <v>0.82281227185688133</v>
      </c>
    </row>
    <row r="496" spans="1:15" x14ac:dyDescent="0.55000000000000004">
      <c r="A496" s="3">
        <v>16</v>
      </c>
      <c r="B496" s="3">
        <v>28</v>
      </c>
      <c r="C496" s="2">
        <f>IF(logVir!C496="","",労働コスト!C496/SUM(資本サービス!C496,労働コスト!C496))</f>
        <v>0.61111441377658759</v>
      </c>
      <c r="D496" s="2">
        <f>IF(logVir!D496="","",労働コスト!D496/SUM(資本サービス!D496,労働コスト!D496))</f>
        <v>0.63604424180867569</v>
      </c>
      <c r="E496" s="2">
        <f>IF(logVir!E496="","",労働コスト!E496/SUM(資本サービス!E496,労働コスト!E496))</f>
        <v>0.67534980316970161</v>
      </c>
      <c r="F496" s="2">
        <f>IF(logVir!F496="","",労働コスト!F496/SUM(資本サービス!F496,労働コスト!F496))</f>
        <v>0.67850597274877988</v>
      </c>
      <c r="G496" s="2">
        <f>IF(logVir!G496="","",労働コスト!G496/SUM(資本サービス!G496,労働コスト!G496))</f>
        <v>0.66326698995574607</v>
      </c>
      <c r="I496" s="3">
        <v>16</v>
      </c>
      <c r="J496" s="3">
        <v>28</v>
      </c>
      <c r="K496" s="2" cm="1">
        <f t="array" ref="K496">IF(C496="","",0.5*(C496+SUMPRODUCT(($B$1461:$B$1491=$J496)*1,C$1461:C$1491)))</f>
        <v>0.60444712009341228</v>
      </c>
      <c r="L496" s="2" cm="1">
        <f t="array" ref="L496">IF(D496="","",0.5*(D496+SUMPRODUCT(($B$1461:$B$1491=$J496)*1,D$1461:D$1491)))</f>
        <v>0.639714763669464</v>
      </c>
      <c r="M496" s="2" cm="1">
        <f t="array" ref="M496">IF(E496="","",0.5*(E496+SUMPRODUCT(($B$1461:$B$1491=$J496)*1,E$1461:E$1491)))</f>
        <v>0.67465331227578396</v>
      </c>
      <c r="N496" s="2" cm="1">
        <f t="array" ref="N496">IF(F496="","",0.5*(F496+SUMPRODUCT(($B$1461:$B$1491=$J496)*1,F$1461:F$1491)))</f>
        <v>0.67287386821880224</v>
      </c>
      <c r="O496" s="2" cm="1">
        <f t="array" ref="O496">IF(G496="","",0.5*(G496+SUMPRODUCT(($B$1461:$B$1491=$J496)*1,G$1461:G$1491)))</f>
        <v>0.65913965707071398</v>
      </c>
    </row>
    <row r="497" spans="1:15" x14ac:dyDescent="0.55000000000000004">
      <c r="A497" s="3">
        <v>16</v>
      </c>
      <c r="B497" s="3">
        <v>29</v>
      </c>
      <c r="C497" s="2">
        <f>IF(logVir!C497="","",労働コスト!C497/SUM(資本サービス!C497,労働コスト!C497))</f>
        <v>0.8036887009922391</v>
      </c>
      <c r="D497" s="2">
        <f>IF(logVir!D497="","",労働コスト!D497/SUM(資本サービス!D497,労働コスト!D497))</f>
        <v>0.81468922514139075</v>
      </c>
      <c r="E497" s="2">
        <f>IF(logVir!E497="","",労働コスト!E497/SUM(資本サービス!E497,労働コスト!E497))</f>
        <v>0.83902824728100034</v>
      </c>
      <c r="F497" s="2">
        <f>IF(logVir!F497="","",労働コスト!F497/SUM(資本サービス!F497,労働コスト!F497))</f>
        <v>0.83851138169536432</v>
      </c>
      <c r="G497" s="2">
        <f>IF(logVir!G497="","",労働コスト!G497/SUM(資本サービス!G497,労働コスト!G497))</f>
        <v>0.8464952462680726</v>
      </c>
      <c r="I497" s="3">
        <v>16</v>
      </c>
      <c r="J497" s="3">
        <v>29</v>
      </c>
      <c r="K497" s="2" cm="1">
        <f t="array" ref="K497">IF(C497="","",0.5*(C497+SUMPRODUCT(($B$1461:$B$1491=$J497)*1,C$1461:C$1491)))</f>
        <v>0.8060718974296226</v>
      </c>
      <c r="L497" s="2" cm="1">
        <f t="array" ref="L497">IF(D497="","",0.5*(D497+SUMPRODUCT(($B$1461:$B$1491=$J497)*1,D$1461:D$1491)))</f>
        <v>0.81046545697544925</v>
      </c>
      <c r="M497" s="2" cm="1">
        <f t="array" ref="M497">IF(E497="","",0.5*(E497+SUMPRODUCT(($B$1461:$B$1491=$J497)*1,E$1461:E$1491)))</f>
        <v>0.83982848534980414</v>
      </c>
      <c r="N497" s="2" cm="1">
        <f t="array" ref="N497">IF(F497="","",0.5*(F497+SUMPRODUCT(($B$1461:$B$1491=$J497)*1,F$1461:F$1491)))</f>
        <v>0.8314639556943193</v>
      </c>
      <c r="O497" s="2" cm="1">
        <f t="array" ref="O497">IF(G497="","",0.5*(G497+SUMPRODUCT(($B$1461:$B$1491=$J497)*1,G$1461:G$1491)))</f>
        <v>0.84134722341717239</v>
      </c>
    </row>
    <row r="498" spans="1:15" x14ac:dyDescent="0.55000000000000004">
      <c r="A498" s="3">
        <v>16</v>
      </c>
      <c r="B498" s="3">
        <v>30</v>
      </c>
      <c r="C498" s="2">
        <f>IF(logVir!C498="","",労働コスト!C498/SUM(資本サービス!C498,労働コスト!C498))</f>
        <v>0.8651626563419571</v>
      </c>
      <c r="D498" s="2">
        <f>IF(logVir!D498="","",労働コスト!D498/SUM(資本サービス!D498,労働コスト!D498))</f>
        <v>0.89377005960434275</v>
      </c>
      <c r="E498" s="2">
        <f>IF(logVir!E498="","",労働コスト!E498/SUM(資本サービス!E498,労働コスト!E498))</f>
        <v>0.91491688510609659</v>
      </c>
      <c r="F498" s="2">
        <f>IF(logVir!F498="","",労働コスト!F498/SUM(資本サービス!F498,労働コスト!F498))</f>
        <v>0.91534983727308672</v>
      </c>
      <c r="G498" s="2">
        <f>IF(logVir!G498="","",労働コスト!G498/SUM(資本サービス!G498,労働コスト!G498))</f>
        <v>0.93211139957322853</v>
      </c>
      <c r="I498" s="3">
        <v>16</v>
      </c>
      <c r="J498" s="3">
        <v>30</v>
      </c>
      <c r="K498" s="2" cm="1">
        <f t="array" ref="K498">IF(C498="","",0.5*(C498+SUMPRODUCT(($B$1461:$B$1491=$J498)*1,C$1461:C$1491)))</f>
        <v>0.86537646952828085</v>
      </c>
      <c r="L498" s="2" cm="1">
        <f t="array" ref="L498">IF(D498="","",0.5*(D498+SUMPRODUCT(($B$1461:$B$1491=$J498)*1,D$1461:D$1491)))</f>
        <v>0.89024451888172418</v>
      </c>
      <c r="M498" s="2" cm="1">
        <f t="array" ref="M498">IF(E498="","",0.5*(E498+SUMPRODUCT(($B$1461:$B$1491=$J498)*1,E$1461:E$1491)))</f>
        <v>0.90623075855903701</v>
      </c>
      <c r="N498" s="2" cm="1">
        <f t="array" ref="N498">IF(F498="","",0.5*(F498+SUMPRODUCT(($B$1461:$B$1491=$J498)*1,F$1461:F$1491)))</f>
        <v>0.90852918620902701</v>
      </c>
      <c r="O498" s="2" cm="1">
        <f t="array" ref="O498">IF(G498="","",0.5*(G498+SUMPRODUCT(($B$1461:$B$1491=$J498)*1,G$1461:G$1491)))</f>
        <v>0.92318232286756097</v>
      </c>
    </row>
    <row r="499" spans="1:15" x14ac:dyDescent="0.55000000000000004">
      <c r="A499" s="3">
        <v>16</v>
      </c>
      <c r="B499" s="3">
        <v>31</v>
      </c>
      <c r="C499" s="2">
        <f>IF(logVir!C499="","",労働コスト!C499/SUM(資本サービス!C499,労働コスト!C499))</f>
        <v>0.76406826461657906</v>
      </c>
      <c r="D499" s="2">
        <f>IF(logVir!D499="","",労働コスト!D499/SUM(資本サービス!D499,労働コスト!D499))</f>
        <v>0.75432125229653024</v>
      </c>
      <c r="E499" s="2">
        <f>IF(logVir!E499="","",労働コスト!E499/SUM(資本サービス!E499,労働コスト!E499))</f>
        <v>0.78350912852406551</v>
      </c>
      <c r="F499" s="2">
        <f>IF(logVir!F499="","",労働コスト!F499/SUM(資本サービス!F499,労働コスト!F499))</f>
        <v>0.80334883859246187</v>
      </c>
      <c r="G499" s="2">
        <f>IF(logVir!G499="","",労働コスト!G499/SUM(資本サービス!G499,労働コスト!G499))</f>
        <v>0.81926671488562852</v>
      </c>
      <c r="I499" s="3">
        <v>16</v>
      </c>
      <c r="J499" s="3">
        <v>31</v>
      </c>
      <c r="K499" s="2" cm="1">
        <f t="array" ref="K499">IF(C499="","",0.5*(C499+SUMPRODUCT(($B$1461:$B$1491=$J499)*1,C$1461:C$1491)))</f>
        <v>0.76654698362540807</v>
      </c>
      <c r="L499" s="2" cm="1">
        <f t="array" ref="L499">IF(D499="","",0.5*(D499+SUMPRODUCT(($B$1461:$B$1491=$J499)*1,D$1461:D$1491)))</f>
        <v>0.75498869444012762</v>
      </c>
      <c r="M499" s="2" cm="1">
        <f t="array" ref="M499">IF(E499="","",0.5*(E499+SUMPRODUCT(($B$1461:$B$1491=$J499)*1,E$1461:E$1491)))</f>
        <v>0.78439179045005103</v>
      </c>
      <c r="N499" s="2" cm="1">
        <f t="array" ref="N499">IF(F499="","",0.5*(F499+SUMPRODUCT(($B$1461:$B$1491=$J499)*1,F$1461:F$1491)))</f>
        <v>0.79857130792319531</v>
      </c>
      <c r="O499" s="2" cm="1">
        <f t="array" ref="O499">IF(G499="","",0.5*(G499+SUMPRODUCT(($B$1461:$B$1491=$J499)*1,G$1461:G$1491)))</f>
        <v>0.80941501527321558</v>
      </c>
    </row>
    <row r="500" spans="1:15" x14ac:dyDescent="0.55000000000000004">
      <c r="A500" s="3">
        <v>17</v>
      </c>
      <c r="B500" s="3">
        <v>1</v>
      </c>
      <c r="C500" s="2">
        <f>IF(logVir!C500="","",労働コスト!C500/SUM(資本サービス!C500,労働コスト!C500))</f>
        <v>0.51128517709467902</v>
      </c>
      <c r="D500" s="2">
        <f>IF(logVir!D500="","",労働コスト!D500/SUM(資本サービス!D500,労働コスト!D500))</f>
        <v>0.62401294586072231</v>
      </c>
      <c r="E500" s="2">
        <f>IF(logVir!E500="","",労働コスト!E500/SUM(資本サービス!E500,労働コスト!E500))</f>
        <v>0.66803619077314524</v>
      </c>
      <c r="F500" s="2">
        <f>IF(logVir!F500="","",労働コスト!F500/SUM(資本サービス!F500,労働コスト!F500))</f>
        <v>0.67476163273549961</v>
      </c>
      <c r="G500" s="2">
        <f>IF(logVir!G500="","",労働コスト!G500/SUM(資本サービス!G500,労働コスト!G500))</f>
        <v>0.54287868357799673</v>
      </c>
      <c r="I500" s="3">
        <v>17</v>
      </c>
      <c r="J500" s="3">
        <v>1</v>
      </c>
      <c r="K500" s="2" cm="1">
        <f t="array" ref="K500">IF(C500="","",0.5*(C500+SUMPRODUCT(($B$1461:$B$1491=$J500)*1,C$1461:C$1491)))</f>
        <v>0.51771096356663882</v>
      </c>
      <c r="L500" s="2" cm="1">
        <f t="array" ref="L500">IF(D500="","",0.5*(D500+SUMPRODUCT(($B$1461:$B$1491=$J500)*1,D$1461:D$1491)))</f>
        <v>0.63658826055720308</v>
      </c>
      <c r="M500" s="2" cm="1">
        <f t="array" ref="M500">IF(E500="","",0.5*(E500+SUMPRODUCT(($B$1461:$B$1491=$J500)*1,E$1461:E$1491)))</f>
        <v>0.6649024883059701</v>
      </c>
      <c r="N500" s="2" cm="1">
        <f t="array" ref="N500">IF(F500="","",0.5*(F500+SUMPRODUCT(($B$1461:$B$1491=$J500)*1,F$1461:F$1491)))</f>
        <v>0.66620156900705174</v>
      </c>
      <c r="O500" s="2" cm="1">
        <f t="array" ref="O500">IF(G500="","",0.5*(G500+SUMPRODUCT(($B$1461:$B$1491=$J500)*1,G$1461:G$1491)))</f>
        <v>0.61172164754535929</v>
      </c>
    </row>
    <row r="501" spans="1:15" x14ac:dyDescent="0.55000000000000004">
      <c r="A501" s="3">
        <v>17</v>
      </c>
      <c r="B501" s="3">
        <v>2</v>
      </c>
      <c r="C501" s="2">
        <f>IF(logVir!C501="","",労働コスト!C501/SUM(資本サービス!C501,労働コスト!C501))</f>
        <v>0.50239078379185587</v>
      </c>
      <c r="D501" s="2">
        <f>IF(logVir!D501="","",労働コスト!D501/SUM(資本サービス!D501,労働コスト!D501))</f>
        <v>0.71943680913824593</v>
      </c>
      <c r="E501" s="2">
        <f>IF(logVir!E501="","",労働コスト!E501/SUM(資本サービス!E501,労働コスト!E501))</f>
        <v>0.50392095214049715</v>
      </c>
      <c r="F501" s="2">
        <f>IF(logVir!F501="","",労働コスト!F501/SUM(資本サービス!F501,労働コスト!F501))</f>
        <v>0.43326427749123425</v>
      </c>
      <c r="G501" s="2">
        <f>IF(logVir!G501="","",労働コスト!G501/SUM(資本サービス!G501,労働コスト!G501))</f>
        <v>0.56081821027998258</v>
      </c>
      <c r="I501" s="3">
        <v>17</v>
      </c>
      <c r="J501" s="3">
        <v>2</v>
      </c>
      <c r="K501" s="2" cm="1">
        <f t="array" ref="K501">IF(C501="","",0.5*(C501+SUMPRODUCT(($B$1461:$B$1491=$J501)*1,C$1461:C$1491)))</f>
        <v>0.51347215821365677</v>
      </c>
      <c r="L501" s="2" cm="1">
        <f t="array" ref="L501">IF(D501="","",0.5*(D501+SUMPRODUCT(($B$1461:$B$1491=$J501)*1,D$1461:D$1491)))</f>
        <v>0.65602742120423951</v>
      </c>
      <c r="M501" s="2" cm="1">
        <f t="array" ref="M501">IF(E501="","",0.5*(E501+SUMPRODUCT(($B$1461:$B$1491=$J501)*1,E$1461:E$1491)))</f>
        <v>0.51110817355874427</v>
      </c>
      <c r="N501" s="2" cm="1">
        <f t="array" ref="N501">IF(F501="","",0.5*(F501+SUMPRODUCT(($B$1461:$B$1491=$J501)*1,F$1461:F$1491)))</f>
        <v>0.47462585132582535</v>
      </c>
      <c r="O501" s="2" cm="1">
        <f t="array" ref="O501">IF(G501="","",0.5*(G501+SUMPRODUCT(($B$1461:$B$1491=$J501)*1,G$1461:G$1491)))</f>
        <v>0.57695657740111117</v>
      </c>
    </row>
    <row r="502" spans="1:15" x14ac:dyDescent="0.55000000000000004">
      <c r="A502" s="3">
        <v>17</v>
      </c>
      <c r="B502" s="3">
        <v>3</v>
      </c>
      <c r="C502" s="2">
        <f>IF(logVir!C502="","",労働コスト!C502/SUM(資本サービス!C502,労働コスト!C502))</f>
        <v>0.8164787833774807</v>
      </c>
      <c r="D502" s="2">
        <f>IF(logVir!D502="","",労働コスト!D502/SUM(資本サービス!D502,労働コスト!D502))</f>
        <v>0.83459680055324892</v>
      </c>
      <c r="E502" s="2">
        <f>IF(logVir!E502="","",労働コスト!E502/SUM(資本サービス!E502,労働コスト!E502))</f>
        <v>0.8389959623032639</v>
      </c>
      <c r="F502" s="2">
        <f>IF(logVir!F502="","",労働コスト!F502/SUM(資本サービス!F502,労働コスト!F502))</f>
        <v>0.83614979361526998</v>
      </c>
      <c r="G502" s="2">
        <f>IF(logVir!G502="","",労働コスト!G502/SUM(資本サービス!G502,労働コスト!G502))</f>
        <v>0.85352741852119651</v>
      </c>
      <c r="I502" s="3">
        <v>17</v>
      </c>
      <c r="J502" s="3">
        <v>3</v>
      </c>
      <c r="K502" s="2" cm="1">
        <f t="array" ref="K502">IF(C502="","",0.5*(C502+SUMPRODUCT(($B$1461:$B$1491=$J502)*1,C$1461:C$1491)))</f>
        <v>0.75692341559073562</v>
      </c>
      <c r="L502" s="2" cm="1">
        <f t="array" ref="L502">IF(D502="","",0.5*(D502+SUMPRODUCT(($B$1461:$B$1491=$J502)*1,D$1461:D$1491)))</f>
        <v>0.78350897599489056</v>
      </c>
      <c r="M502" s="2" cm="1">
        <f t="array" ref="M502">IF(E502="","",0.5*(E502+SUMPRODUCT(($B$1461:$B$1491=$J502)*1,E$1461:E$1491)))</f>
        <v>0.79378737759722107</v>
      </c>
      <c r="N502" s="2" cm="1">
        <f t="array" ref="N502">IF(F502="","",0.5*(F502+SUMPRODUCT(($B$1461:$B$1491=$J502)*1,F$1461:F$1491)))</f>
        <v>0.79150003060040597</v>
      </c>
      <c r="O502" s="2" cm="1">
        <f t="array" ref="O502">IF(G502="","",0.5*(G502+SUMPRODUCT(($B$1461:$B$1491=$J502)*1,G$1461:G$1491)))</f>
        <v>0.81660872624976322</v>
      </c>
    </row>
    <row r="503" spans="1:15" x14ac:dyDescent="0.55000000000000004">
      <c r="A503" s="3">
        <v>17</v>
      </c>
      <c r="B503" s="3">
        <v>4</v>
      </c>
      <c r="C503" s="2">
        <f>IF(logVir!C503="","",労働コスト!C503/SUM(資本サービス!C503,労働コスト!C503))</f>
        <v>0.63711683386949269</v>
      </c>
      <c r="D503" s="2">
        <f>IF(logVir!D503="","",労働コスト!D503/SUM(資本サービス!D503,労働コスト!D503))</f>
        <v>0.60022595910598031</v>
      </c>
      <c r="E503" s="2">
        <f>IF(logVir!E503="","",労働コスト!E503/SUM(資本サービス!E503,労働コスト!E503))</f>
        <v>0.62166201545835953</v>
      </c>
      <c r="F503" s="2">
        <f>IF(logVir!F503="","",労働コスト!F503/SUM(資本サービス!F503,労働コスト!F503))</f>
        <v>0.61402767224386057</v>
      </c>
      <c r="G503" s="2">
        <f>IF(logVir!G503="","",労働コスト!G503/SUM(資本サービス!G503,労働コスト!G503))</f>
        <v>0.6476679348745461</v>
      </c>
      <c r="I503" s="3">
        <v>17</v>
      </c>
      <c r="J503" s="3">
        <v>4</v>
      </c>
      <c r="K503" s="2" cm="1">
        <f t="array" ref="K503">IF(C503="","",0.5*(C503+SUMPRODUCT(($B$1461:$B$1491=$J503)*1,C$1461:C$1491)))</f>
        <v>0.69947931432768462</v>
      </c>
      <c r="L503" s="2" cm="1">
        <f t="array" ref="L503">IF(D503="","",0.5*(D503+SUMPRODUCT(($B$1461:$B$1491=$J503)*1,D$1461:D$1491)))</f>
        <v>0.6694161959100271</v>
      </c>
      <c r="M503" s="2" cm="1">
        <f t="array" ref="M503">IF(E503="","",0.5*(E503+SUMPRODUCT(($B$1461:$B$1491=$J503)*1,E$1461:E$1491)))</f>
        <v>0.68780369720054924</v>
      </c>
      <c r="N503" s="2" cm="1">
        <f t="array" ref="N503">IF(F503="","",0.5*(F503+SUMPRODUCT(($B$1461:$B$1491=$J503)*1,F$1461:F$1491)))</f>
        <v>0.68065340479968928</v>
      </c>
      <c r="O503" s="2" cm="1">
        <f t="array" ref="O503">IF(G503="","",0.5*(G503+SUMPRODUCT(($B$1461:$B$1491=$J503)*1,G$1461:G$1491)))</f>
        <v>0.70887169769189007</v>
      </c>
    </row>
    <row r="504" spans="1:15" x14ac:dyDescent="0.55000000000000004">
      <c r="A504" s="3">
        <v>17</v>
      </c>
      <c r="B504" s="3">
        <v>5</v>
      </c>
      <c r="C504" s="2">
        <f>IF(logVir!C504="","",労働コスト!C504/SUM(資本サービス!C504,労働コスト!C504))</f>
        <v>0.65814063130832223</v>
      </c>
      <c r="D504" s="2">
        <f>IF(logVir!D504="","",労働コスト!D504/SUM(資本サービス!D504,労働コスト!D504))</f>
        <v>0.70032294954294216</v>
      </c>
      <c r="E504" s="2">
        <f>IF(logVir!E504="","",労働コスト!E504/SUM(資本サービス!E504,労働コスト!E504))</f>
        <v>0.74902041014911469</v>
      </c>
      <c r="F504" s="2">
        <f>IF(logVir!F504="","",労働コスト!F504/SUM(資本サービス!F504,労働コスト!F504))</f>
        <v>0.75677616025924632</v>
      </c>
      <c r="G504" s="2">
        <f>IF(logVir!G504="","",労働コスト!G504/SUM(資本サービス!G504,労働コスト!G504))</f>
        <v>0.78329520375638817</v>
      </c>
      <c r="I504" s="3">
        <v>17</v>
      </c>
      <c r="J504" s="3">
        <v>5</v>
      </c>
      <c r="K504" s="2" cm="1">
        <f t="array" ref="K504">IF(C504="","",0.5*(C504+SUMPRODUCT(($B$1461:$B$1491=$J504)*1,C$1461:C$1491)))</f>
        <v>0.65154135468662355</v>
      </c>
      <c r="L504" s="2" cm="1">
        <f t="array" ref="L504">IF(D504="","",0.5*(D504+SUMPRODUCT(($B$1461:$B$1491=$J504)*1,D$1461:D$1491)))</f>
        <v>0.68950442425212433</v>
      </c>
      <c r="M504" s="2" cm="1">
        <f t="array" ref="M504">IF(E504="","",0.5*(E504+SUMPRODUCT(($B$1461:$B$1491=$J504)*1,E$1461:E$1491)))</f>
        <v>0.72664393237058444</v>
      </c>
      <c r="N504" s="2" cm="1">
        <f t="array" ref="N504">IF(F504="","",0.5*(F504+SUMPRODUCT(($B$1461:$B$1491=$J504)*1,F$1461:F$1491)))</f>
        <v>0.73401885466683292</v>
      </c>
      <c r="O504" s="2" cm="1">
        <f t="array" ref="O504">IF(G504="","",0.5*(G504+SUMPRODUCT(($B$1461:$B$1491=$J504)*1,G$1461:G$1491)))</f>
        <v>0.75867959617990111</v>
      </c>
    </row>
    <row r="505" spans="1:15" x14ac:dyDescent="0.55000000000000004">
      <c r="A505" s="3">
        <v>17</v>
      </c>
      <c r="B505" s="3">
        <v>6</v>
      </c>
      <c r="C505" s="2">
        <f>IF(logVir!C505="","",労働コスト!C505/SUM(資本サービス!C505,労働コスト!C505))</f>
        <v>0.43537840637024522</v>
      </c>
      <c r="D505" s="2">
        <f>IF(logVir!D505="","",労働コスト!D505/SUM(資本サービス!D505,労働コスト!D505))</f>
        <v>0.47032235818846174</v>
      </c>
      <c r="E505" s="2">
        <f>IF(logVir!E505="","",労働コスト!E505/SUM(資本サービス!E505,労働コスト!E505))</f>
        <v>0.46837530059097843</v>
      </c>
      <c r="F505" s="2">
        <f>IF(logVir!F505="","",労働コスト!F505/SUM(資本サービス!F505,労働コスト!F505))</f>
        <v>0.4570960534562637</v>
      </c>
      <c r="G505" s="2">
        <f>IF(logVir!G505="","",労働コスト!G505/SUM(資本サービス!G505,労働コスト!G505))</f>
        <v>0.49610770268470422</v>
      </c>
      <c r="I505" s="3">
        <v>17</v>
      </c>
      <c r="J505" s="3">
        <v>6</v>
      </c>
      <c r="K505" s="2" cm="1">
        <f t="array" ref="K505">IF(C505="","",0.5*(C505+SUMPRODUCT(($B$1461:$B$1491=$J505)*1,C$1461:C$1491)))</f>
        <v>0.40804407039116641</v>
      </c>
      <c r="L505" s="2" cm="1">
        <f t="array" ref="L505">IF(D505="","",0.5*(D505+SUMPRODUCT(($B$1461:$B$1491=$J505)*1,D$1461:D$1491)))</f>
        <v>0.4421933862671269</v>
      </c>
      <c r="M505" s="2" cm="1">
        <f t="array" ref="M505">IF(E505="","",0.5*(E505+SUMPRODUCT(($B$1461:$B$1491=$J505)*1,E$1461:E$1491)))</f>
        <v>0.43992731837736637</v>
      </c>
      <c r="N505" s="2" cm="1">
        <f t="array" ref="N505">IF(F505="","",0.5*(F505+SUMPRODUCT(($B$1461:$B$1491=$J505)*1,F$1461:F$1491)))</f>
        <v>0.42957403265039773</v>
      </c>
      <c r="O505" s="2" cm="1">
        <f t="array" ref="O505">IF(G505="","",0.5*(G505+SUMPRODUCT(($B$1461:$B$1491=$J505)*1,G$1461:G$1491)))</f>
        <v>0.46662973548106251</v>
      </c>
    </row>
    <row r="506" spans="1:15" x14ac:dyDescent="0.55000000000000004">
      <c r="A506" s="3">
        <v>17</v>
      </c>
      <c r="B506" s="3">
        <v>7</v>
      </c>
      <c r="C506" s="2">
        <f>IF(logVir!C506="","",労働コスト!C506/SUM(資本サービス!C506,労働コスト!C506))</f>
        <v>0.71528365637611735</v>
      </c>
      <c r="D506" s="2">
        <f>IF(logVir!D506="","",労働コスト!D506/SUM(資本サービス!D506,労働コスト!D506))</f>
        <v>0.72870479492742557</v>
      </c>
      <c r="E506" s="2">
        <f>IF(logVir!E506="","",労働コスト!E506/SUM(資本サービス!E506,労働コスト!E506))</f>
        <v>0.731405816069294</v>
      </c>
      <c r="F506" s="2">
        <f>IF(logVir!F506="","",労働コスト!F506/SUM(資本サービス!F506,労働コスト!F506))</f>
        <v>0.72102466752600425</v>
      </c>
      <c r="G506" s="2">
        <f>IF(logVir!G506="","",労働コスト!G506/SUM(資本サービス!G506,労働コスト!G506))</f>
        <v>0.74705486732236648</v>
      </c>
      <c r="I506" s="3">
        <v>17</v>
      </c>
      <c r="J506" s="3">
        <v>7</v>
      </c>
      <c r="K506" s="2" cm="1">
        <f t="array" ref="K506">IF(C506="","",0.5*(C506+SUMPRODUCT(($B$1461:$B$1491=$J506)*1,C$1461:C$1491)))</f>
        <v>0.66756864584391606</v>
      </c>
      <c r="L506" s="2" cm="1">
        <f t="array" ref="L506">IF(D506="","",0.5*(D506+SUMPRODUCT(($B$1461:$B$1491=$J506)*1,D$1461:D$1491)))</f>
        <v>0.69576496984472325</v>
      </c>
      <c r="M506" s="2" cm="1">
        <f t="array" ref="M506">IF(E506="","",0.5*(E506+SUMPRODUCT(($B$1461:$B$1491=$J506)*1,E$1461:E$1491)))</f>
        <v>0.70414426906223038</v>
      </c>
      <c r="N506" s="2" cm="1">
        <f t="array" ref="N506">IF(F506="","",0.5*(F506+SUMPRODUCT(($B$1461:$B$1491=$J506)*1,F$1461:F$1491)))</f>
        <v>0.69909159683320443</v>
      </c>
      <c r="O506" s="2" cm="1">
        <f t="array" ref="O506">IF(G506="","",0.5*(G506+SUMPRODUCT(($B$1461:$B$1491=$J506)*1,G$1461:G$1491)))</f>
        <v>0.72516988067451305</v>
      </c>
    </row>
    <row r="507" spans="1:15" x14ac:dyDescent="0.55000000000000004">
      <c r="A507" s="3">
        <v>17</v>
      </c>
      <c r="B507" s="3">
        <v>8</v>
      </c>
      <c r="C507" s="2">
        <f>IF(logVir!C507="","",労働コスト!C507/SUM(資本サービス!C507,労働コスト!C507))</f>
        <v>0.65105312064303988</v>
      </c>
      <c r="D507" s="2">
        <f>IF(logVir!D507="","",労働コスト!D507/SUM(資本サービス!D507,労働コスト!D507))</f>
        <v>0.72986175433413436</v>
      </c>
      <c r="E507" s="2">
        <f>IF(logVir!E507="","",労働コスト!E507/SUM(資本サービス!E507,労働コスト!E507))</f>
        <v>0.72799448949218337</v>
      </c>
      <c r="F507" s="2">
        <f>IF(logVir!F507="","",労働コスト!F507/SUM(資本サービス!F507,労働コスト!F507))</f>
        <v>0.73364321545838618</v>
      </c>
      <c r="G507" s="2">
        <f>IF(logVir!G507="","",労働コスト!G507/SUM(資本サービス!G507,労働コスト!G507))</f>
        <v>0.74803205800461148</v>
      </c>
      <c r="I507" s="3">
        <v>17</v>
      </c>
      <c r="J507" s="3">
        <v>8</v>
      </c>
      <c r="K507" s="2" cm="1">
        <f t="array" ref="K507">IF(C507="","",0.5*(C507+SUMPRODUCT(($B$1461:$B$1491=$J507)*1,C$1461:C$1491)))</f>
        <v>0.60044159657524288</v>
      </c>
      <c r="L507" s="2" cm="1">
        <f t="array" ref="L507">IF(D507="","",0.5*(D507+SUMPRODUCT(($B$1461:$B$1491=$J507)*1,D$1461:D$1491)))</f>
        <v>0.664380780327265</v>
      </c>
      <c r="M507" s="2" cm="1">
        <f t="array" ref="M507">IF(E507="","",0.5*(E507+SUMPRODUCT(($B$1461:$B$1491=$J507)*1,E$1461:E$1491)))</f>
        <v>0.66368935717355859</v>
      </c>
      <c r="N507" s="2" cm="1">
        <f t="array" ref="N507">IF(F507="","",0.5*(F507+SUMPRODUCT(($B$1461:$B$1491=$J507)*1,F$1461:F$1491)))</f>
        <v>0.66199315021491101</v>
      </c>
      <c r="O507" s="2" cm="1">
        <f t="array" ref="O507">IF(G507="","",0.5*(G507+SUMPRODUCT(($B$1461:$B$1491=$J507)*1,G$1461:G$1491)))</f>
        <v>0.68346131021286882</v>
      </c>
    </row>
    <row r="508" spans="1:15" x14ac:dyDescent="0.55000000000000004">
      <c r="A508" s="3">
        <v>17</v>
      </c>
      <c r="B508" s="3">
        <v>9</v>
      </c>
      <c r="C508" s="2">
        <f>IF(logVir!C508="","",労働コスト!C508/SUM(資本サービス!C508,労働コスト!C508))</f>
        <v>0.78081511624143862</v>
      </c>
      <c r="D508" s="2">
        <f>IF(logVir!D508="","",労働コスト!D508/SUM(資本サービス!D508,労働コスト!D508))</f>
        <v>0.81771158987231363</v>
      </c>
      <c r="E508" s="2">
        <f>IF(logVir!E508="","",労働コスト!E508/SUM(資本サービス!E508,労働コスト!E508))</f>
        <v>0.82999650115259571</v>
      </c>
      <c r="F508" s="2">
        <f>IF(logVir!F508="","",労働コスト!F508/SUM(資本サービス!F508,労働コスト!F508))</f>
        <v>0.83333429546420412</v>
      </c>
      <c r="G508" s="2">
        <f>IF(logVir!G508="","",労働コスト!G508/SUM(資本サービス!G508,労働コスト!G508))</f>
        <v>0.85954490426424301</v>
      </c>
      <c r="I508" s="3">
        <v>17</v>
      </c>
      <c r="J508" s="3">
        <v>9</v>
      </c>
      <c r="K508" s="2" cm="1">
        <f t="array" ref="K508">IF(C508="","",0.5*(C508+SUMPRODUCT(($B$1461:$B$1491=$J508)*1,C$1461:C$1491)))</f>
        <v>0.7884139976627087</v>
      </c>
      <c r="L508" s="2" cm="1">
        <f t="array" ref="L508">IF(D508="","",0.5*(D508+SUMPRODUCT(($B$1461:$B$1491=$J508)*1,D$1461:D$1491)))</f>
        <v>0.81241941343746205</v>
      </c>
      <c r="M508" s="2" cm="1">
        <f t="array" ref="M508">IF(E508="","",0.5*(E508+SUMPRODUCT(($B$1461:$B$1491=$J508)*1,E$1461:E$1491)))</f>
        <v>0.83157047554956232</v>
      </c>
      <c r="N508" s="2" cm="1">
        <f t="array" ref="N508">IF(F508="","",0.5*(F508+SUMPRODUCT(($B$1461:$B$1491=$J508)*1,F$1461:F$1491)))</f>
        <v>0.83460592443484893</v>
      </c>
      <c r="O508" s="2" cm="1">
        <f t="array" ref="O508">IF(G508="","",0.5*(G508+SUMPRODUCT(($B$1461:$B$1491=$J508)*1,G$1461:G$1491)))</f>
        <v>0.85859045477219087</v>
      </c>
    </row>
    <row r="509" spans="1:15" x14ac:dyDescent="0.55000000000000004">
      <c r="A509" s="3">
        <v>17</v>
      </c>
      <c r="B509" s="3">
        <v>10</v>
      </c>
      <c r="C509" s="2">
        <f>IF(logVir!C509="","",労働コスト!C509/SUM(資本サービス!C509,労働コスト!C509))</f>
        <v>0.60179309425748229</v>
      </c>
      <c r="D509" s="2">
        <f>IF(logVir!D509="","",労働コスト!D509/SUM(資本サービス!D509,労働コスト!D509))</f>
        <v>0.62867647173629182</v>
      </c>
      <c r="E509" s="2">
        <f>IF(logVir!E509="","",労働コスト!E509/SUM(資本サービス!E509,労働コスト!E509))</f>
        <v>0.68770723820772572</v>
      </c>
      <c r="F509" s="2">
        <f>IF(logVir!F509="","",労働コスト!F509/SUM(資本サービス!F509,労働コスト!F509))</f>
        <v>0.67906112006415931</v>
      </c>
      <c r="G509" s="2">
        <f>IF(logVir!G509="","",労働コスト!G509/SUM(資本サービス!G509,労働コスト!G509))</f>
        <v>0.72759402162842279</v>
      </c>
      <c r="I509" s="3">
        <v>17</v>
      </c>
      <c r="J509" s="3">
        <v>10</v>
      </c>
      <c r="K509" s="2" cm="1">
        <f t="array" ref="K509">IF(C509="","",0.5*(C509+SUMPRODUCT(($B$1461:$B$1491=$J509)*1,C$1461:C$1491)))</f>
        <v>0.61415097926858797</v>
      </c>
      <c r="L509" s="2" cm="1">
        <f t="array" ref="L509">IF(D509="","",0.5*(D509+SUMPRODUCT(($B$1461:$B$1491=$J509)*1,D$1461:D$1491)))</f>
        <v>0.63578700248271858</v>
      </c>
      <c r="M509" s="2" cm="1">
        <f t="array" ref="M509">IF(E509="","",0.5*(E509+SUMPRODUCT(($B$1461:$B$1491=$J509)*1,E$1461:E$1491)))</f>
        <v>0.68359491693130137</v>
      </c>
      <c r="N509" s="2" cm="1">
        <f t="array" ref="N509">IF(F509="","",0.5*(F509+SUMPRODUCT(($B$1461:$B$1491=$J509)*1,F$1461:F$1491)))</f>
        <v>0.67911873938512568</v>
      </c>
      <c r="O509" s="2" cm="1">
        <f t="array" ref="O509">IF(G509="","",0.5*(G509+SUMPRODUCT(($B$1461:$B$1491=$J509)*1,G$1461:G$1491)))</f>
        <v>0.72132076200767381</v>
      </c>
    </row>
    <row r="510" spans="1:15" x14ac:dyDescent="0.55000000000000004">
      <c r="A510" s="3">
        <v>17</v>
      </c>
      <c r="B510" s="3">
        <v>11</v>
      </c>
      <c r="C510" s="2">
        <f>IF(logVir!C510="","",労働コスト!C510/SUM(資本サービス!C510,労働コスト!C510))</f>
        <v>0.6003966058447332</v>
      </c>
      <c r="D510" s="2">
        <f>IF(logVir!D510="","",労働コスト!D510/SUM(資本サービス!D510,労働コスト!D510))</f>
        <v>0.52385054828920052</v>
      </c>
      <c r="E510" s="2">
        <f>IF(logVir!E510="","",労働コスト!E510/SUM(資本サービス!E510,労働コスト!E510))</f>
        <v>0.43094321801501123</v>
      </c>
      <c r="F510" s="2">
        <f>IF(logVir!F510="","",労働コスト!F510/SUM(資本サービス!F510,労働コスト!F510))</f>
        <v>0.4316137345574389</v>
      </c>
      <c r="G510" s="2">
        <f>IF(logVir!G510="","",労働コスト!G510/SUM(資本サービス!G510,労働コスト!G510))</f>
        <v>0.4784660483222179</v>
      </c>
      <c r="I510" s="3">
        <v>17</v>
      </c>
      <c r="J510" s="3">
        <v>11</v>
      </c>
      <c r="K510" s="2" cm="1">
        <f t="array" ref="K510">IF(C510="","",0.5*(C510+SUMPRODUCT(($B$1461:$B$1491=$J510)*1,C$1461:C$1491)))</f>
        <v>0.58261366816985793</v>
      </c>
      <c r="L510" s="2" cm="1">
        <f t="array" ref="L510">IF(D510="","",0.5*(D510+SUMPRODUCT(($B$1461:$B$1491=$J510)*1,D$1461:D$1491)))</f>
        <v>0.54592224451987226</v>
      </c>
      <c r="M510" s="2" cm="1">
        <f t="array" ref="M510">IF(E510="","",0.5*(E510+SUMPRODUCT(($B$1461:$B$1491=$J510)*1,E$1461:E$1491)))</f>
        <v>0.50570168289248896</v>
      </c>
      <c r="N510" s="2" cm="1">
        <f t="array" ref="N510">IF(F510="","",0.5*(F510+SUMPRODUCT(($B$1461:$B$1491=$J510)*1,F$1461:F$1491)))</f>
        <v>0.5021425688712563</v>
      </c>
      <c r="O510" s="2" cm="1">
        <f t="array" ref="O510">IF(G510="","",0.5*(G510+SUMPRODUCT(($B$1461:$B$1491=$J510)*1,G$1461:G$1491)))</f>
        <v>0.53620518654696625</v>
      </c>
    </row>
    <row r="511" spans="1:15" x14ac:dyDescent="0.55000000000000004">
      <c r="A511" s="3">
        <v>17</v>
      </c>
      <c r="B511" s="3">
        <v>12</v>
      </c>
      <c r="C511" s="2">
        <f>IF(logVir!C511="","",労働コスト!C511/SUM(資本サービス!C511,労働コスト!C511))</f>
        <v>0.55669696522455048</v>
      </c>
      <c r="D511" s="2">
        <f>IF(logVir!D511="","",労働コスト!D511/SUM(資本サービス!D511,労働コスト!D511))</f>
        <v>0.59918003582134061</v>
      </c>
      <c r="E511" s="2">
        <f>IF(logVir!E511="","",労働コスト!E511/SUM(資本サービス!E511,労働コスト!E511))</f>
        <v>0.61449629947612594</v>
      </c>
      <c r="F511" s="2">
        <f>IF(logVir!F511="","",労働コスト!F511/SUM(資本サービス!F511,労働コスト!F511))</f>
        <v>0.60646597269310876</v>
      </c>
      <c r="G511" s="2">
        <f>IF(logVir!G511="","",労働コスト!G511/SUM(資本サービス!G511,労働コスト!G511))</f>
        <v>0.63368533046346431</v>
      </c>
      <c r="I511" s="3">
        <v>17</v>
      </c>
      <c r="J511" s="3">
        <v>12</v>
      </c>
      <c r="K511" s="2" cm="1">
        <f t="array" ref="K511">IF(C511="","",0.5*(C511+SUMPRODUCT(($B$1461:$B$1491=$J511)*1,C$1461:C$1491)))</f>
        <v>0.52274103950702955</v>
      </c>
      <c r="L511" s="2" cm="1">
        <f t="array" ref="L511">IF(D511="","",0.5*(D511+SUMPRODUCT(($B$1461:$B$1491=$J511)*1,D$1461:D$1491)))</f>
        <v>0.55609593139337776</v>
      </c>
      <c r="M511" s="2" cm="1">
        <f t="array" ref="M511">IF(E511="","",0.5*(E511+SUMPRODUCT(($B$1461:$B$1491=$J511)*1,E$1461:E$1491)))</f>
        <v>0.56433748676502804</v>
      </c>
      <c r="N511" s="2" cm="1">
        <f t="array" ref="N511">IF(F511="","",0.5*(F511+SUMPRODUCT(($B$1461:$B$1491=$J511)*1,F$1461:F$1491)))</f>
        <v>0.56260773395382047</v>
      </c>
      <c r="O511" s="2" cm="1">
        <f t="array" ref="O511">IF(G511="","",0.5*(G511+SUMPRODUCT(($B$1461:$B$1491=$J511)*1,G$1461:G$1491)))</f>
        <v>0.59784150929349944</v>
      </c>
    </row>
    <row r="512" spans="1:15" x14ac:dyDescent="0.55000000000000004">
      <c r="A512" s="3">
        <v>17</v>
      </c>
      <c r="B512" s="3">
        <v>13</v>
      </c>
      <c r="C512" s="2">
        <f>IF(logVir!C512="","",労働コスト!C512/SUM(資本サービス!C512,労働コスト!C512))</f>
        <v>0.34945837565345061</v>
      </c>
      <c r="D512" s="2">
        <f>IF(logVir!D512="","",労働コスト!D512/SUM(資本サービス!D512,労働コスト!D512))</f>
        <v>0.40566922816922713</v>
      </c>
      <c r="E512" s="2">
        <f>IF(logVir!E512="","",労働コスト!E512/SUM(資本サービス!E512,労働コスト!E512))</f>
        <v>0.42049100439952547</v>
      </c>
      <c r="F512" s="2">
        <f>IF(logVir!F512="","",労働コスト!F512/SUM(資本サービス!F512,労働コスト!F512))</f>
        <v>0.39070843442074193</v>
      </c>
      <c r="G512" s="2">
        <f>IF(logVir!G512="","",労働コスト!G512/SUM(資本サービス!G512,労働コスト!G512))</f>
        <v>0.37874352392036692</v>
      </c>
      <c r="I512" s="3">
        <v>17</v>
      </c>
      <c r="J512" s="3">
        <v>13</v>
      </c>
      <c r="K512" s="2" cm="1">
        <f t="array" ref="K512">IF(C512="","",0.5*(C512+SUMPRODUCT(($B$1461:$B$1491=$J512)*1,C$1461:C$1491)))</f>
        <v>0.37550840948465924</v>
      </c>
      <c r="L512" s="2" cm="1">
        <f t="array" ref="L512">IF(D512="","",0.5*(D512+SUMPRODUCT(($B$1461:$B$1491=$J512)*1,D$1461:D$1491)))</f>
        <v>0.38870072334539557</v>
      </c>
      <c r="M512" s="2" cm="1">
        <f t="array" ref="M512">IF(E512="","",0.5*(E512+SUMPRODUCT(($B$1461:$B$1491=$J512)*1,E$1461:E$1491)))</f>
        <v>0.41579695487178703</v>
      </c>
      <c r="N512" s="2" cm="1">
        <f t="array" ref="N512">IF(F512="","",0.5*(F512+SUMPRODUCT(($B$1461:$B$1491=$J512)*1,F$1461:F$1491)))</f>
        <v>0.39351620584053959</v>
      </c>
      <c r="O512" s="2" cm="1">
        <f t="array" ref="O512">IF(G512="","",0.5*(G512+SUMPRODUCT(($B$1461:$B$1491=$J512)*1,G$1461:G$1491)))</f>
        <v>0.4052540429389474</v>
      </c>
    </row>
    <row r="513" spans="1:15" x14ac:dyDescent="0.55000000000000004">
      <c r="A513" s="3">
        <v>17</v>
      </c>
      <c r="B513" s="3">
        <v>14</v>
      </c>
      <c r="C513" s="2">
        <f>IF(logVir!C513="","",労働コスト!C513/SUM(資本サービス!C513,労働コスト!C513))</f>
        <v>0.638973375619726</v>
      </c>
      <c r="D513" s="2">
        <f>IF(logVir!D513="","",労働コスト!D513/SUM(資本サービス!D513,労働コスト!D513))</f>
        <v>0.7465063699308927</v>
      </c>
      <c r="E513" s="2">
        <f>IF(logVir!E513="","",労働コスト!E513/SUM(資本サービス!E513,労働コスト!E513))</f>
        <v>0.63118280121375125</v>
      </c>
      <c r="F513" s="2">
        <f>IF(logVir!F513="","",労働コスト!F513/SUM(資本サービス!F513,労働コスト!F513))</f>
        <v>0.61307340021247891</v>
      </c>
      <c r="G513" s="2">
        <f>IF(logVir!G513="","",労働コスト!G513/SUM(資本サービス!G513,労働コスト!G513))</f>
        <v>0.61573446570280632</v>
      </c>
      <c r="I513" s="3">
        <v>17</v>
      </c>
      <c r="J513" s="3">
        <v>14</v>
      </c>
      <c r="K513" s="2" cm="1">
        <f t="array" ref="K513">IF(C513="","",0.5*(C513+SUMPRODUCT(($B$1461:$B$1491=$J513)*1,C$1461:C$1491)))</f>
        <v>0.61491444765622794</v>
      </c>
      <c r="L513" s="2" cm="1">
        <f t="array" ref="L513">IF(D513="","",0.5*(D513+SUMPRODUCT(($B$1461:$B$1491=$J513)*1,D$1461:D$1491)))</f>
        <v>0.68843350463597619</v>
      </c>
      <c r="M513" s="2" cm="1">
        <f t="array" ref="M513">IF(E513="","",0.5*(E513+SUMPRODUCT(($B$1461:$B$1491=$J513)*1,E$1461:E$1491)))</f>
        <v>0.62181052885966737</v>
      </c>
      <c r="N513" s="2" cm="1">
        <f t="array" ref="N513">IF(F513="","",0.5*(F513+SUMPRODUCT(($B$1461:$B$1491=$J513)*1,F$1461:F$1491)))</f>
        <v>0.60615306606679042</v>
      </c>
      <c r="O513" s="2" cm="1">
        <f t="array" ref="O513">IF(G513="","",0.5*(G513+SUMPRODUCT(($B$1461:$B$1491=$J513)*1,G$1461:G$1491)))</f>
        <v>0.62074820173812406</v>
      </c>
    </row>
    <row r="514" spans="1:15" x14ac:dyDescent="0.55000000000000004">
      <c r="A514" s="3">
        <v>17</v>
      </c>
      <c r="B514" s="3">
        <v>15</v>
      </c>
      <c r="C514" s="2">
        <f>IF(logVir!C514="","",労働コスト!C514/SUM(資本サービス!C514,労働コスト!C514))</f>
        <v>0.68803265185106643</v>
      </c>
      <c r="D514" s="2">
        <f>IF(logVir!D514="","",労働コスト!D514/SUM(資本サービス!D514,労働コスト!D514))</f>
        <v>0.76378180431953424</v>
      </c>
      <c r="E514" s="2">
        <f>IF(logVir!E514="","",労働コスト!E514/SUM(資本サービス!E514,労働コスト!E514))</f>
        <v>0.74362248282107035</v>
      </c>
      <c r="F514" s="2">
        <f>IF(logVir!F514="","",労働コスト!F514/SUM(資本サービス!F514,労働コスト!F514))</f>
        <v>0.74429877398384048</v>
      </c>
      <c r="G514" s="2">
        <f>IF(logVir!G514="","",労働コスト!G514/SUM(資本サービス!G514,労働コスト!G514))</f>
        <v>0.76357879018261632</v>
      </c>
      <c r="I514" s="3">
        <v>17</v>
      </c>
      <c r="J514" s="3">
        <v>15</v>
      </c>
      <c r="K514" s="2" cm="1">
        <f t="array" ref="K514">IF(C514="","",0.5*(C514+SUMPRODUCT(($B$1461:$B$1491=$J514)*1,C$1461:C$1491)))</f>
        <v>0.71371339806777756</v>
      </c>
      <c r="L514" s="2" cm="1">
        <f t="array" ref="L514">IF(D514="","",0.5*(D514+SUMPRODUCT(($B$1461:$B$1491=$J514)*1,D$1461:D$1491)))</f>
        <v>0.77295547395105246</v>
      </c>
      <c r="M514" s="2" cm="1">
        <f t="array" ref="M514">IF(E514="","",0.5*(E514+SUMPRODUCT(($B$1461:$B$1491=$J514)*1,E$1461:E$1491)))</f>
        <v>0.74981696857942759</v>
      </c>
      <c r="N514" s="2" cm="1">
        <f t="array" ref="N514">IF(F514="","",0.5*(F514+SUMPRODUCT(($B$1461:$B$1491=$J514)*1,F$1461:F$1491)))</f>
        <v>0.74568854656711214</v>
      </c>
      <c r="O514" s="2" cm="1">
        <f t="array" ref="O514">IF(G514="","",0.5*(G514+SUMPRODUCT(($B$1461:$B$1491=$J514)*1,G$1461:G$1491)))</f>
        <v>0.76866575588123598</v>
      </c>
    </row>
    <row r="515" spans="1:15" x14ac:dyDescent="0.55000000000000004">
      <c r="A515" s="3">
        <v>17</v>
      </c>
      <c r="B515" s="3">
        <v>16</v>
      </c>
      <c r="C515" s="2">
        <f>IF(logVir!C515="","",労働コスト!C515/SUM(資本サービス!C515,労働コスト!C515))</f>
        <v>0.67768908153784868</v>
      </c>
      <c r="D515" s="2">
        <f>IF(logVir!D515="","",労働コスト!D515/SUM(資本サービス!D515,労働コスト!D515))</f>
        <v>0.70542758073615663</v>
      </c>
      <c r="E515" s="2">
        <f>IF(logVir!E515="","",労働コスト!E515/SUM(資本サービス!E515,労働コスト!E515))</f>
        <v>0.73535727519351435</v>
      </c>
      <c r="F515" s="2">
        <f>IF(logVir!F515="","",労働コスト!F515/SUM(資本サービス!F515,労働コスト!F515))</f>
        <v>0.72781635041108239</v>
      </c>
      <c r="G515" s="2">
        <f>IF(logVir!G515="","",労働コスト!G515/SUM(資本サービス!G515,労働コスト!G515))</f>
        <v>0.72131923529247099</v>
      </c>
      <c r="I515" s="3">
        <v>17</v>
      </c>
      <c r="J515" s="3">
        <v>16</v>
      </c>
      <c r="K515" s="2" cm="1">
        <f t="array" ref="K515">IF(C515="","",0.5*(C515+SUMPRODUCT(($B$1461:$B$1491=$J515)*1,C$1461:C$1491)))</f>
        <v>0.67556780772371683</v>
      </c>
      <c r="L515" s="2" cm="1">
        <f t="array" ref="L515">IF(D515="","",0.5*(D515+SUMPRODUCT(($B$1461:$B$1491=$J515)*1,D$1461:D$1491)))</f>
        <v>0.70395418253940067</v>
      </c>
      <c r="M515" s="2" cm="1">
        <f t="array" ref="M515">IF(E515="","",0.5*(E515+SUMPRODUCT(($B$1461:$B$1491=$J515)*1,E$1461:E$1491)))</f>
        <v>0.73175327157203396</v>
      </c>
      <c r="N515" s="2" cm="1">
        <f t="array" ref="N515">IF(F515="","",0.5*(F515+SUMPRODUCT(($B$1461:$B$1491=$J515)*1,F$1461:F$1491)))</f>
        <v>0.72772565926471355</v>
      </c>
      <c r="O515" s="2" cm="1">
        <f t="array" ref="O515">IF(G515="","",0.5*(G515+SUMPRODUCT(($B$1461:$B$1491=$J515)*1,G$1461:G$1491)))</f>
        <v>0.73840225313000785</v>
      </c>
    </row>
    <row r="516" spans="1:15" x14ac:dyDescent="0.55000000000000004">
      <c r="A516" s="3">
        <v>17</v>
      </c>
      <c r="B516" s="3">
        <v>17</v>
      </c>
      <c r="C516" s="2">
        <f>IF(logVir!C516="","",労働コスト!C516/SUM(資本サービス!C516,労働コスト!C516))</f>
        <v>0.26744912258990572</v>
      </c>
      <c r="D516" s="2">
        <f>IF(logVir!D516="","",労働コスト!D516/SUM(資本サービス!D516,労働コスト!D516))</f>
        <v>0.30848350100789818</v>
      </c>
      <c r="E516" s="2">
        <f>IF(logVir!E516="","",労働コスト!E516/SUM(資本サービス!E516,労働コスト!E516))</f>
        <v>0.32850658321376847</v>
      </c>
      <c r="F516" s="2">
        <f>IF(logVir!F516="","",労働コスト!F516/SUM(資本サービス!F516,労働コスト!F516))</f>
        <v>0.3783030242782528</v>
      </c>
      <c r="G516" s="2">
        <f>IF(logVir!G516="","",労働コスト!G516/SUM(資本サービス!G516,労働コスト!G516))</f>
        <v>0.36689337463780181</v>
      </c>
      <c r="I516" s="3">
        <v>17</v>
      </c>
      <c r="J516" s="3">
        <v>17</v>
      </c>
      <c r="K516" s="2" cm="1">
        <f t="array" ref="K516">IF(C516="","",0.5*(C516+SUMPRODUCT(($B$1461:$B$1491=$J516)*1,C$1461:C$1491)))</f>
        <v>0.30541719813919938</v>
      </c>
      <c r="L516" s="2" cm="1">
        <f t="array" ref="L516">IF(D516="","",0.5*(D516+SUMPRODUCT(($B$1461:$B$1491=$J516)*1,D$1461:D$1491)))</f>
        <v>0.33371836239767583</v>
      </c>
      <c r="M516" s="2" cm="1">
        <f t="array" ref="M516">IF(E516="","",0.5*(E516+SUMPRODUCT(($B$1461:$B$1491=$J516)*1,E$1461:E$1491)))</f>
        <v>0.35722123921934495</v>
      </c>
      <c r="N516" s="2" cm="1">
        <f t="array" ref="N516">IF(F516="","",0.5*(F516+SUMPRODUCT(($B$1461:$B$1491=$J516)*1,F$1461:F$1491)))</f>
        <v>0.39618588635132773</v>
      </c>
      <c r="O516" s="2" cm="1">
        <f t="array" ref="O516">IF(G516="","",0.5*(G516+SUMPRODUCT(($B$1461:$B$1491=$J516)*1,G$1461:G$1491)))</f>
        <v>0.3923918721179061</v>
      </c>
    </row>
    <row r="517" spans="1:15" x14ac:dyDescent="0.55000000000000004">
      <c r="A517" s="3">
        <v>17</v>
      </c>
      <c r="B517" s="3">
        <v>18</v>
      </c>
      <c r="C517" s="2">
        <f>IF(logVir!C517="","",労働コスト!C517/SUM(資本サービス!C517,労働コスト!C517))</f>
        <v>0.87207953029267782</v>
      </c>
      <c r="D517" s="2">
        <f>IF(logVir!D517="","",労働コスト!D517/SUM(資本サービス!D517,労働コスト!D517))</f>
        <v>0.89867225131125394</v>
      </c>
      <c r="E517" s="2">
        <f>IF(logVir!E517="","",労働コスト!E517/SUM(資本サービス!E517,労働コスト!E517))</f>
        <v>0.90591327408952516</v>
      </c>
      <c r="F517" s="2">
        <f>IF(logVir!F517="","",労働コスト!F517/SUM(資本サービス!F517,労働コスト!F517))</f>
        <v>0.91211122227335906</v>
      </c>
      <c r="G517" s="2">
        <f>IF(logVir!G517="","",労働コスト!G517/SUM(資本サービス!G517,労働コスト!G517))</f>
        <v>0.91088106411895453</v>
      </c>
      <c r="I517" s="3">
        <v>17</v>
      </c>
      <c r="J517" s="3">
        <v>18</v>
      </c>
      <c r="K517" s="2" cm="1">
        <f t="array" ref="K517">IF(C517="","",0.5*(C517+SUMPRODUCT(($B$1461:$B$1491=$J517)*1,C$1461:C$1491)))</f>
        <v>0.86428833073191935</v>
      </c>
      <c r="L517" s="2" cm="1">
        <f t="array" ref="L517">IF(D517="","",0.5*(D517+SUMPRODUCT(($B$1461:$B$1491=$J517)*1,D$1461:D$1491)))</f>
        <v>0.8948036311989549</v>
      </c>
      <c r="M517" s="2" cm="1">
        <f t="array" ref="M517">IF(E517="","",0.5*(E517+SUMPRODUCT(($B$1461:$B$1491=$J517)*1,E$1461:E$1491)))</f>
        <v>0.90111857678320706</v>
      </c>
      <c r="N517" s="2" cm="1">
        <f t="array" ref="N517">IF(F517="","",0.5*(F517+SUMPRODUCT(($B$1461:$B$1491=$J517)*1,F$1461:F$1491)))</f>
        <v>0.9050135048026029</v>
      </c>
      <c r="O517" s="2" cm="1">
        <f t="array" ref="O517">IF(G517="","",0.5*(G517+SUMPRODUCT(($B$1461:$B$1491=$J517)*1,G$1461:G$1491)))</f>
        <v>0.90468274467793142</v>
      </c>
    </row>
    <row r="518" spans="1:15" x14ac:dyDescent="0.55000000000000004">
      <c r="A518" s="3">
        <v>17</v>
      </c>
      <c r="B518" s="3">
        <v>19</v>
      </c>
      <c r="C518" s="2">
        <f>IF(logVir!C518="","",労働コスト!C518/SUM(資本サービス!C518,労働コスト!C518))</f>
        <v>0.83749477436212283</v>
      </c>
      <c r="D518" s="2">
        <f>IF(logVir!D518="","",労働コスト!D518/SUM(資本サービス!D518,労働コスト!D518))</f>
        <v>0.88381785605781671</v>
      </c>
      <c r="E518" s="2">
        <f>IF(logVir!E518="","",労働コスト!E518/SUM(資本サービス!E518,労働コスト!E518))</f>
        <v>0.8858475319703798</v>
      </c>
      <c r="F518" s="2">
        <f>IF(logVir!F518="","",労働コスト!F518/SUM(資本サービス!F518,労働コスト!F518))</f>
        <v>0.89575681253099304</v>
      </c>
      <c r="G518" s="2">
        <f>IF(logVir!G518="","",労働コスト!G518/SUM(資本サービス!G518,労働コスト!G518))</f>
        <v>0.8673350580272402</v>
      </c>
      <c r="I518" s="3">
        <v>17</v>
      </c>
      <c r="J518" s="3">
        <v>19</v>
      </c>
      <c r="K518" s="2" cm="1">
        <f t="array" ref="K518">IF(C518="","",0.5*(C518+SUMPRODUCT(($B$1461:$B$1491=$J518)*1,C$1461:C$1491)))</f>
        <v>0.83240438571120245</v>
      </c>
      <c r="L518" s="2" cm="1">
        <f t="array" ref="L518">IF(D518="","",0.5*(D518+SUMPRODUCT(($B$1461:$B$1491=$J518)*1,D$1461:D$1491)))</f>
        <v>0.87557789351610793</v>
      </c>
      <c r="M518" s="2" cm="1">
        <f t="array" ref="M518">IF(E518="","",0.5*(E518+SUMPRODUCT(($B$1461:$B$1491=$J518)*1,E$1461:E$1491)))</f>
        <v>0.8776275358193748</v>
      </c>
      <c r="N518" s="2" cm="1">
        <f t="array" ref="N518">IF(F518="","",0.5*(F518+SUMPRODUCT(($B$1461:$B$1491=$J518)*1,F$1461:F$1491)))</f>
        <v>0.88270360590364882</v>
      </c>
      <c r="O518" s="2" cm="1">
        <f t="array" ref="O518">IF(G518="","",0.5*(G518+SUMPRODUCT(($B$1461:$B$1491=$J518)*1,G$1461:G$1491)))</f>
        <v>0.87102482660425795</v>
      </c>
    </row>
    <row r="519" spans="1:15" x14ac:dyDescent="0.55000000000000004">
      <c r="A519" s="3">
        <v>17</v>
      </c>
      <c r="B519" s="3">
        <v>20</v>
      </c>
      <c r="C519" s="2">
        <f>IF(logVir!C519="","",労働コスト!C519/SUM(資本サービス!C519,労働コスト!C519))</f>
        <v>0.73341766617339044</v>
      </c>
      <c r="D519" s="2">
        <f>IF(logVir!D519="","",労働コスト!D519/SUM(資本サービス!D519,労働コスト!D519))</f>
        <v>0.74702535961944672</v>
      </c>
      <c r="E519" s="2">
        <f>IF(logVir!E519="","",労働コスト!E519/SUM(資本サービス!E519,労働コスト!E519))</f>
        <v>0.78676600641217587</v>
      </c>
      <c r="F519" s="2">
        <f>IF(logVir!F519="","",労働コスト!F519/SUM(資本サービス!F519,労働コスト!F519))</f>
        <v>0.78285291265651613</v>
      </c>
      <c r="G519" s="2">
        <f>IF(logVir!G519="","",労働コスト!G519/SUM(資本サービス!G519,労働コスト!G519))</f>
        <v>0.70005926365230831</v>
      </c>
      <c r="I519" s="3">
        <v>17</v>
      </c>
      <c r="J519" s="3">
        <v>20</v>
      </c>
      <c r="K519" s="2" cm="1">
        <f t="array" ref="K519">IF(C519="","",0.5*(C519+SUMPRODUCT(($B$1461:$B$1491=$J519)*1,C$1461:C$1491)))</f>
        <v>0.73951002680234046</v>
      </c>
      <c r="L519" s="2" cm="1">
        <f t="array" ref="L519">IF(D519="","",0.5*(D519+SUMPRODUCT(($B$1461:$B$1491=$J519)*1,D$1461:D$1491)))</f>
        <v>0.75087419716581838</v>
      </c>
      <c r="M519" s="2" cm="1">
        <f t="array" ref="M519">IF(E519="","",0.5*(E519+SUMPRODUCT(($B$1461:$B$1491=$J519)*1,E$1461:E$1491)))</f>
        <v>0.76761798580201912</v>
      </c>
      <c r="N519" s="2" cm="1">
        <f t="array" ref="N519">IF(F519="","",0.5*(F519+SUMPRODUCT(($B$1461:$B$1491=$J519)*1,F$1461:F$1491)))</f>
        <v>0.76487003600920445</v>
      </c>
      <c r="O519" s="2" cm="1">
        <f t="array" ref="O519">IF(G519="","",0.5*(G519+SUMPRODUCT(($B$1461:$B$1491=$J519)*1,G$1461:G$1491)))</f>
        <v>0.73117871217282038</v>
      </c>
    </row>
    <row r="520" spans="1:15" x14ac:dyDescent="0.55000000000000004">
      <c r="A520" s="3">
        <v>17</v>
      </c>
      <c r="B520" s="3">
        <v>21</v>
      </c>
      <c r="C520" s="2">
        <f>IF(logVir!C520="","",労働コスト!C520/SUM(資本サービス!C520,労働コスト!C520))</f>
        <v>0.63344141131257958</v>
      </c>
      <c r="D520" s="2">
        <f>IF(logVir!D520="","",労働コスト!D520/SUM(資本サービス!D520,労働コスト!D520))</f>
        <v>0.70792539578485991</v>
      </c>
      <c r="E520" s="2">
        <f>IF(logVir!E520="","",労働コスト!E520/SUM(資本サービス!E520,労働コスト!E520))</f>
        <v>0.65028129148744629</v>
      </c>
      <c r="F520" s="2">
        <f>IF(logVir!F520="","",労働コスト!F520/SUM(資本サービス!F520,労働コスト!F520))</f>
        <v>0.65432336002594349</v>
      </c>
      <c r="G520" s="2">
        <f>IF(logVir!G520="","",労働コスト!G520/SUM(資本サービス!G520,労働コスト!G520))</f>
        <v>0.67583673727904681</v>
      </c>
      <c r="I520" s="3">
        <v>17</v>
      </c>
      <c r="J520" s="3">
        <v>21</v>
      </c>
      <c r="K520" s="2" cm="1">
        <f t="array" ref="K520">IF(C520="","",0.5*(C520+SUMPRODUCT(($B$1461:$B$1491=$J520)*1,C$1461:C$1491)))</f>
        <v>0.64929228933422789</v>
      </c>
      <c r="L520" s="2" cm="1">
        <f t="array" ref="L520">IF(D520="","",0.5*(D520+SUMPRODUCT(($B$1461:$B$1491=$J520)*1,D$1461:D$1491)))</f>
        <v>0.7050878260789093</v>
      </c>
      <c r="M520" s="2" cm="1">
        <f t="array" ref="M520">IF(E520="","",0.5*(E520+SUMPRODUCT(($B$1461:$B$1491=$J520)*1,E$1461:E$1491)))</f>
        <v>0.68018638886718552</v>
      </c>
      <c r="N520" s="2" cm="1">
        <f t="array" ref="N520">IF(F520="","",0.5*(F520+SUMPRODUCT(($B$1461:$B$1491=$J520)*1,F$1461:F$1491)))</f>
        <v>0.68350458811073644</v>
      </c>
      <c r="O520" s="2" cm="1">
        <f t="array" ref="O520">IF(G520="","",0.5*(G520+SUMPRODUCT(($B$1461:$B$1491=$J520)*1,G$1461:G$1491)))</f>
        <v>0.70242570562023932</v>
      </c>
    </row>
    <row r="521" spans="1:15" x14ac:dyDescent="0.55000000000000004">
      <c r="A521" s="3">
        <v>17</v>
      </c>
      <c r="B521" s="3">
        <v>22</v>
      </c>
      <c r="C521" s="2">
        <f>IF(logVir!C521="","",労働コスト!C521/SUM(資本サービス!C521,労働コスト!C521))</f>
        <v>0.76457943607126289</v>
      </c>
      <c r="D521" s="2">
        <f>IF(logVir!D521="","",労働コスト!D521/SUM(資本サービス!D521,労働コスト!D521))</f>
        <v>0.83783796863584969</v>
      </c>
      <c r="E521" s="2">
        <f>IF(logVir!E521="","",労働コスト!E521/SUM(資本サービス!E521,労働コスト!E521))</f>
        <v>0.83732749133818107</v>
      </c>
      <c r="F521" s="2">
        <f>IF(logVir!F521="","",労働コスト!F521/SUM(資本サービス!F521,労働コスト!F521))</f>
        <v>0.79708798757711874</v>
      </c>
      <c r="G521" s="2">
        <f>IF(logVir!G521="","",労働コスト!G521/SUM(資本サービス!G521,労働コスト!G521))</f>
        <v>0.83909299975163443</v>
      </c>
      <c r="I521" s="3">
        <v>17</v>
      </c>
      <c r="J521" s="3">
        <v>22</v>
      </c>
      <c r="K521" s="2" cm="1">
        <f t="array" ref="K521">IF(C521="","",0.5*(C521+SUMPRODUCT(($B$1461:$B$1491=$J521)*1,C$1461:C$1491)))</f>
        <v>0.77025985278050624</v>
      </c>
      <c r="L521" s="2" cm="1">
        <f t="array" ref="L521">IF(D521="","",0.5*(D521+SUMPRODUCT(($B$1461:$B$1491=$J521)*1,D$1461:D$1491)))</f>
        <v>0.82664266165580846</v>
      </c>
      <c r="M521" s="2" cm="1">
        <f t="array" ref="M521">IF(E521="","",0.5*(E521+SUMPRODUCT(($B$1461:$B$1491=$J521)*1,E$1461:E$1491)))</f>
        <v>0.83987345537776448</v>
      </c>
      <c r="N521" s="2" cm="1">
        <f t="array" ref="N521">IF(F521="","",0.5*(F521+SUMPRODUCT(($B$1461:$B$1491=$J521)*1,F$1461:F$1491)))</f>
        <v>0.81733414478982702</v>
      </c>
      <c r="O521" s="2" cm="1">
        <f t="array" ref="O521">IF(G521="","",0.5*(G521+SUMPRODUCT(($B$1461:$B$1491=$J521)*1,G$1461:G$1491)))</f>
        <v>0.83895630208803573</v>
      </c>
    </row>
    <row r="522" spans="1:15" x14ac:dyDescent="0.55000000000000004">
      <c r="A522" s="3">
        <v>17</v>
      </c>
      <c r="B522" s="3">
        <v>23</v>
      </c>
      <c r="C522" s="2">
        <f>IF(logVir!C522="","",労働コスト!C522/SUM(資本サービス!C522,労働コスト!C522))</f>
        <v>0.38542071980957154</v>
      </c>
      <c r="D522" s="2">
        <f>IF(logVir!D522="","",労働コスト!D522/SUM(資本サービス!D522,労働コスト!D522))</f>
        <v>0.44796699308484245</v>
      </c>
      <c r="E522" s="2">
        <f>IF(logVir!E522="","",労働コスト!E522/SUM(資本サービス!E522,労働コスト!E522))</f>
        <v>0.48420635898221015</v>
      </c>
      <c r="F522" s="2">
        <f>IF(logVir!F522="","",労働コスト!F522/SUM(資本サービス!F522,労働コスト!F522))</f>
        <v>0.49566652931201277</v>
      </c>
      <c r="G522" s="2">
        <f>IF(logVir!G522="","",労働コスト!G522/SUM(資本サービス!G522,労働コスト!G522))</f>
        <v>0.5304823661153123</v>
      </c>
      <c r="I522" s="3">
        <v>17</v>
      </c>
      <c r="J522" s="3">
        <v>23</v>
      </c>
      <c r="K522" s="2" cm="1">
        <f t="array" ref="K522">IF(C522="","",0.5*(C522+SUMPRODUCT(($B$1461:$B$1491=$J522)*1,C$1461:C$1491)))</f>
        <v>0.33481502764565446</v>
      </c>
      <c r="L522" s="2" cm="1">
        <f t="array" ref="L522">IF(D522="","",0.5*(D522+SUMPRODUCT(($B$1461:$B$1491=$J522)*1,D$1461:D$1491)))</f>
        <v>0.38092468620435838</v>
      </c>
      <c r="M522" s="2" cm="1">
        <f t="array" ref="M522">IF(E522="","",0.5*(E522+SUMPRODUCT(($B$1461:$B$1491=$J522)*1,E$1461:E$1491)))</f>
        <v>0.41570699185236221</v>
      </c>
      <c r="N522" s="2" cm="1">
        <f t="array" ref="N522">IF(F522="","",0.5*(F522+SUMPRODUCT(($B$1461:$B$1491=$J522)*1,F$1461:F$1491)))</f>
        <v>0.43550203429913825</v>
      </c>
      <c r="O522" s="2" cm="1">
        <f t="array" ref="O522">IF(G522="","",0.5*(G522+SUMPRODUCT(($B$1461:$B$1491=$J522)*1,G$1461:G$1491)))</f>
        <v>0.46417671586516607</v>
      </c>
    </row>
    <row r="523" spans="1:15" x14ac:dyDescent="0.55000000000000004">
      <c r="A523" s="3">
        <v>17</v>
      </c>
      <c r="B523" s="3">
        <v>24</v>
      </c>
      <c r="C523" s="2">
        <f>IF(logVir!C523="","",労働コスト!C523/SUM(資本サービス!C523,労働コスト!C523))</f>
        <v>0.73115726341960396</v>
      </c>
      <c r="D523" s="2">
        <f>IF(logVir!D523="","",労働コスト!D523/SUM(資本サービス!D523,労働コスト!D523))</f>
        <v>0.74957109132705457</v>
      </c>
      <c r="E523" s="2">
        <f>IF(logVir!E523="","",労働コスト!E523/SUM(資本サービス!E523,労働コスト!E523))</f>
        <v>0.7753292500829797</v>
      </c>
      <c r="F523" s="2">
        <f>IF(logVir!F523="","",労働コスト!F523/SUM(資本サービス!F523,労働コスト!F523))</f>
        <v>0.78136693872947438</v>
      </c>
      <c r="G523" s="2">
        <f>IF(logVir!G523="","",労働コスト!G523/SUM(資本サービス!G523,労働コスト!G523))</f>
        <v>0.80343232964500333</v>
      </c>
      <c r="I523" s="3">
        <v>17</v>
      </c>
      <c r="J523" s="3">
        <v>24</v>
      </c>
      <c r="K523" s="2" cm="1">
        <f t="array" ref="K523">IF(C523="","",0.5*(C523+SUMPRODUCT(($B$1461:$B$1491=$J523)*1,C$1461:C$1491)))</f>
        <v>0.72148841991588841</v>
      </c>
      <c r="L523" s="2" cm="1">
        <f t="array" ref="L523">IF(D523="","",0.5*(D523+SUMPRODUCT(($B$1461:$B$1491=$J523)*1,D$1461:D$1491)))</f>
        <v>0.74330742612284073</v>
      </c>
      <c r="M523" s="2" cm="1">
        <f t="array" ref="M523">IF(E523="","",0.5*(E523+SUMPRODUCT(($B$1461:$B$1491=$J523)*1,E$1461:E$1491)))</f>
        <v>0.76329126487488863</v>
      </c>
      <c r="N523" s="2" cm="1">
        <f t="array" ref="N523">IF(F523="","",0.5*(F523+SUMPRODUCT(($B$1461:$B$1491=$J523)*1,F$1461:F$1491)))</f>
        <v>0.77492496193994098</v>
      </c>
      <c r="O523" s="2" cm="1">
        <f t="array" ref="O523">IF(G523="","",0.5*(G523+SUMPRODUCT(($B$1461:$B$1491=$J523)*1,G$1461:G$1491)))</f>
        <v>0.79173704904969666</v>
      </c>
    </row>
    <row r="524" spans="1:15" x14ac:dyDescent="0.55000000000000004">
      <c r="A524" s="3">
        <v>17</v>
      </c>
      <c r="B524" s="3">
        <v>25</v>
      </c>
      <c r="C524" s="2">
        <f>IF(logVir!C524="","",労働コスト!C524/SUM(資本サービス!C524,労働コスト!C524))</f>
        <v>0.79316382267342622</v>
      </c>
      <c r="D524" s="2">
        <f>IF(logVir!D524="","",労働コスト!D524/SUM(資本サービス!D524,労働コスト!D524))</f>
        <v>0.80761172141704485</v>
      </c>
      <c r="E524" s="2">
        <f>IF(logVir!E524="","",労働コスト!E524/SUM(資本サービス!E524,労働コスト!E524))</f>
        <v>0.78634803962243749</v>
      </c>
      <c r="F524" s="2">
        <f>IF(logVir!F524="","",労働コスト!F524/SUM(資本サービス!F524,労働コスト!F524))</f>
        <v>0.78795988704669129</v>
      </c>
      <c r="G524" s="2">
        <f>IF(logVir!G524="","",労働コスト!G524/SUM(資本サービス!G524,労働コスト!G524))</f>
        <v>0.79353772194349792</v>
      </c>
      <c r="I524" s="3">
        <v>17</v>
      </c>
      <c r="J524" s="3">
        <v>25</v>
      </c>
      <c r="K524" s="2" cm="1">
        <f t="array" ref="K524">IF(C524="","",0.5*(C524+SUMPRODUCT(($B$1461:$B$1491=$J524)*1,C$1461:C$1491)))</f>
        <v>0.79731743272270394</v>
      </c>
      <c r="L524" s="2" cm="1">
        <f t="array" ref="L524">IF(D524="","",0.5*(D524+SUMPRODUCT(($B$1461:$B$1491=$J524)*1,D$1461:D$1491)))</f>
        <v>0.8052785057761197</v>
      </c>
      <c r="M524" s="2" cm="1">
        <f t="array" ref="M524">IF(E524="","",0.5*(E524+SUMPRODUCT(($B$1461:$B$1491=$J524)*1,E$1461:E$1491)))</f>
        <v>0.79426391735450608</v>
      </c>
      <c r="N524" s="2" cm="1">
        <f t="array" ref="N524">IF(F524="","",0.5*(F524+SUMPRODUCT(($B$1461:$B$1491=$J524)*1,F$1461:F$1491)))</f>
        <v>0.79447083745450997</v>
      </c>
      <c r="O524" s="2" cm="1">
        <f t="array" ref="O524">IF(G524="","",0.5*(G524+SUMPRODUCT(($B$1461:$B$1491=$J524)*1,G$1461:G$1491)))</f>
        <v>0.79793512496508434</v>
      </c>
    </row>
    <row r="525" spans="1:15" x14ac:dyDescent="0.55000000000000004">
      <c r="A525" s="3">
        <v>17</v>
      </c>
      <c r="B525" s="3">
        <v>26</v>
      </c>
      <c r="C525" s="2">
        <f>IF(logVir!C525="","",労働コスト!C525/SUM(資本サービス!C525,労働コスト!C525))</f>
        <v>0.2359280146929483</v>
      </c>
      <c r="D525" s="2">
        <f>IF(logVir!D525="","",労働コスト!D525/SUM(資本サービス!D525,労働コスト!D525))</f>
        <v>0.39215418913175326</v>
      </c>
      <c r="E525" s="2">
        <f>IF(logVir!E525="","",労働コスト!E525/SUM(資本サービス!E525,労働コスト!E525))</f>
        <v>0.39146980476737847</v>
      </c>
      <c r="F525" s="2">
        <f>IF(logVir!F525="","",労働コスト!F525/SUM(資本サービス!F525,労働コスト!F525))</f>
        <v>0.40204380386410565</v>
      </c>
      <c r="G525" s="2">
        <f>IF(logVir!G525="","",労働コスト!G525/SUM(資本サービス!G525,労働コスト!G525))</f>
        <v>0.48095731917861423</v>
      </c>
      <c r="I525" s="3">
        <v>17</v>
      </c>
      <c r="J525" s="3">
        <v>26</v>
      </c>
      <c r="K525" s="2" cm="1">
        <f t="array" ref="K525">IF(C525="","",0.5*(C525+SUMPRODUCT(($B$1461:$B$1491=$J525)*1,C$1461:C$1491)))</f>
        <v>0.27240172510013649</v>
      </c>
      <c r="L525" s="2" cm="1">
        <f t="array" ref="L525">IF(D525="","",0.5*(D525+SUMPRODUCT(($B$1461:$B$1491=$J525)*1,D$1461:D$1491)))</f>
        <v>0.38390381590335021</v>
      </c>
      <c r="M525" s="2" cm="1">
        <f t="array" ref="M525">IF(E525="","",0.5*(E525+SUMPRODUCT(($B$1461:$B$1491=$J525)*1,E$1461:E$1491)))</f>
        <v>0.41879935177574923</v>
      </c>
      <c r="N525" s="2" cm="1">
        <f t="array" ref="N525">IF(F525="","",0.5*(F525+SUMPRODUCT(($B$1461:$B$1491=$J525)*1,F$1461:F$1491)))</f>
        <v>0.41167531665605828</v>
      </c>
      <c r="O525" s="2" cm="1">
        <f t="array" ref="O525">IF(G525="","",0.5*(G525+SUMPRODUCT(($B$1461:$B$1491=$J525)*1,G$1461:G$1491)))</f>
        <v>0.45266159971918152</v>
      </c>
    </row>
    <row r="526" spans="1:15" x14ac:dyDescent="0.55000000000000004">
      <c r="A526" s="3">
        <v>17</v>
      </c>
      <c r="B526" s="3">
        <v>27</v>
      </c>
      <c r="C526" s="2">
        <f>IF(logVir!C526="","",労働コスト!C526/SUM(資本サービス!C526,労働コスト!C526))</f>
        <v>0.75267208426694343</v>
      </c>
      <c r="D526" s="2">
        <f>IF(logVir!D526="","",労働コスト!D526/SUM(資本サービス!D526,労働コスト!D526))</f>
        <v>0.79401249638888527</v>
      </c>
      <c r="E526" s="2">
        <f>IF(logVir!E526="","",労働コスト!E526/SUM(資本サービス!E526,労働コスト!E526))</f>
        <v>0.8142557088906377</v>
      </c>
      <c r="F526" s="2">
        <f>IF(logVir!F526="","",労働コスト!F526/SUM(資本サービス!F526,労働コスト!F526))</f>
        <v>0.81245117360354635</v>
      </c>
      <c r="G526" s="2">
        <f>IF(logVir!G526="","",労働コスト!G526/SUM(資本サービス!G526,労働コスト!G526))</f>
        <v>0.82349287783541836</v>
      </c>
      <c r="I526" s="3">
        <v>17</v>
      </c>
      <c r="J526" s="3">
        <v>27</v>
      </c>
      <c r="K526" s="2" cm="1">
        <f t="array" ref="K526">IF(C526="","",0.5*(C526+SUMPRODUCT(($B$1461:$B$1491=$J526)*1,C$1461:C$1491)))</f>
        <v>0.77079109709260107</v>
      </c>
      <c r="L526" s="2" cm="1">
        <f t="array" ref="L526">IF(D526="","",0.5*(D526+SUMPRODUCT(($B$1461:$B$1491=$J526)*1,D$1461:D$1491)))</f>
        <v>0.79421766468153066</v>
      </c>
      <c r="M526" s="2" cm="1">
        <f t="array" ref="M526">IF(E526="","",0.5*(E526+SUMPRODUCT(($B$1461:$B$1491=$J526)*1,E$1461:E$1491)))</f>
        <v>0.80536555857026615</v>
      </c>
      <c r="N526" s="2" cm="1">
        <f t="array" ref="N526">IF(F526="","",0.5*(F526+SUMPRODUCT(($B$1461:$B$1491=$J526)*1,F$1461:F$1491)))</f>
        <v>0.80626061483161204</v>
      </c>
      <c r="O526" s="2" cm="1">
        <f t="array" ref="O526">IF(G526="","",0.5*(G526+SUMPRODUCT(($B$1461:$B$1491=$J526)*1,G$1461:G$1491)))</f>
        <v>0.81831184605682572</v>
      </c>
    </row>
    <row r="527" spans="1:15" x14ac:dyDescent="0.55000000000000004">
      <c r="A527" s="3">
        <v>17</v>
      </c>
      <c r="B527" s="3">
        <v>28</v>
      </c>
      <c r="C527" s="2">
        <f>IF(logVir!C527="","",労働コスト!C527/SUM(資本サービス!C527,労働コスト!C527))</f>
        <v>0.54500179037355279</v>
      </c>
      <c r="D527" s="2">
        <f>IF(logVir!D527="","",労働コスト!D527/SUM(資本サービス!D527,労働コスト!D527))</f>
        <v>0.58821138548921759</v>
      </c>
      <c r="E527" s="2">
        <f>IF(logVir!E527="","",労働コスト!E527/SUM(資本サービス!E527,労働コスト!E527))</f>
        <v>0.63569032748401022</v>
      </c>
      <c r="F527" s="2">
        <f>IF(logVir!F527="","",労働コスト!F527/SUM(資本サービス!F527,労働コスト!F527))</f>
        <v>0.63218412239049515</v>
      </c>
      <c r="G527" s="2">
        <f>IF(logVir!G527="","",労働コスト!G527/SUM(資本サービス!G527,労働コスト!G527))</f>
        <v>0.62408162666397171</v>
      </c>
      <c r="I527" s="3">
        <v>17</v>
      </c>
      <c r="J527" s="3">
        <v>28</v>
      </c>
      <c r="K527" s="2" cm="1">
        <f t="array" ref="K527">IF(C527="","",0.5*(C527+SUMPRODUCT(($B$1461:$B$1491=$J527)*1,C$1461:C$1491)))</f>
        <v>0.57139080839189482</v>
      </c>
      <c r="L527" s="2" cm="1">
        <f t="array" ref="L527">IF(D527="","",0.5*(D527+SUMPRODUCT(($B$1461:$B$1491=$J527)*1,D$1461:D$1491)))</f>
        <v>0.61579833550973495</v>
      </c>
      <c r="M527" s="2" cm="1">
        <f t="array" ref="M527">IF(E527="","",0.5*(E527+SUMPRODUCT(($B$1461:$B$1491=$J527)*1,E$1461:E$1491)))</f>
        <v>0.65482357443293826</v>
      </c>
      <c r="N527" s="2" cm="1">
        <f t="array" ref="N527">IF(F527="","",0.5*(F527+SUMPRODUCT(($B$1461:$B$1491=$J527)*1,F$1461:F$1491)))</f>
        <v>0.64971294303965998</v>
      </c>
      <c r="O527" s="2" cm="1">
        <f t="array" ref="O527">IF(G527="","",0.5*(G527+SUMPRODUCT(($B$1461:$B$1491=$J527)*1,G$1461:G$1491)))</f>
        <v>0.63954697542482675</v>
      </c>
    </row>
    <row r="528" spans="1:15" x14ac:dyDescent="0.55000000000000004">
      <c r="A528" s="3">
        <v>17</v>
      </c>
      <c r="B528" s="3">
        <v>29</v>
      </c>
      <c r="C528" s="2">
        <f>IF(logVir!C528="","",労働コスト!C528/SUM(資本サービス!C528,労働コスト!C528))</f>
        <v>0.71682130342011285</v>
      </c>
      <c r="D528" s="2">
        <f>IF(logVir!D528="","",労働コスト!D528/SUM(資本サービス!D528,労働コスト!D528))</f>
        <v>0.73676648367396869</v>
      </c>
      <c r="E528" s="2">
        <f>IF(logVir!E528="","",労働コスト!E528/SUM(資本サービス!E528,労働コスト!E528))</f>
        <v>0.73880786763487927</v>
      </c>
      <c r="F528" s="2">
        <f>IF(logVir!F528="","",労働コスト!F528/SUM(資本サービス!F528,労働コスト!F528))</f>
        <v>0.69191002168629134</v>
      </c>
      <c r="G528" s="2">
        <f>IF(logVir!G528="","",労働コスト!G528/SUM(資本サービス!G528,労働コスト!G528))</f>
        <v>0.79793877808194358</v>
      </c>
      <c r="I528" s="3">
        <v>17</v>
      </c>
      <c r="J528" s="3">
        <v>29</v>
      </c>
      <c r="K528" s="2" cm="1">
        <f t="array" ref="K528">IF(C528="","",0.5*(C528+SUMPRODUCT(($B$1461:$B$1491=$J528)*1,C$1461:C$1491)))</f>
        <v>0.76263819864355953</v>
      </c>
      <c r="L528" s="2" cm="1">
        <f t="array" ref="L528">IF(D528="","",0.5*(D528+SUMPRODUCT(($B$1461:$B$1491=$J528)*1,D$1461:D$1491)))</f>
        <v>0.77150408624173816</v>
      </c>
      <c r="M528" s="2" cm="1">
        <f t="array" ref="M528">IF(E528="","",0.5*(E528+SUMPRODUCT(($B$1461:$B$1491=$J528)*1,E$1461:E$1491)))</f>
        <v>0.78971829552674366</v>
      </c>
      <c r="N528" s="2" cm="1">
        <f t="array" ref="N528">IF(F528="","",0.5*(F528+SUMPRODUCT(($B$1461:$B$1491=$J528)*1,F$1461:F$1491)))</f>
        <v>0.75816327568978281</v>
      </c>
      <c r="O528" s="2" cm="1">
        <f t="array" ref="O528">IF(G528="","",0.5*(G528+SUMPRODUCT(($B$1461:$B$1491=$J528)*1,G$1461:G$1491)))</f>
        <v>0.81706898932410787</v>
      </c>
    </row>
    <row r="529" spans="1:15" x14ac:dyDescent="0.55000000000000004">
      <c r="A529" s="3">
        <v>17</v>
      </c>
      <c r="B529" s="3">
        <v>30</v>
      </c>
      <c r="C529" s="2">
        <f>IF(logVir!C529="","",労働コスト!C529/SUM(資本サービス!C529,労働コスト!C529))</f>
        <v>0.84188571258574163</v>
      </c>
      <c r="D529" s="2">
        <f>IF(logVir!D529="","",労働コスト!D529/SUM(資本サービス!D529,労働コスト!D529))</f>
        <v>0.87291910658522964</v>
      </c>
      <c r="E529" s="2">
        <f>IF(logVir!E529="","",労働コスト!E529/SUM(資本サービス!E529,労働コスト!E529))</f>
        <v>0.87364149488154885</v>
      </c>
      <c r="F529" s="2">
        <f>IF(logVir!F529="","",労働コスト!F529/SUM(資本サービス!F529,労働コスト!F529))</f>
        <v>0.86215552362163039</v>
      </c>
      <c r="G529" s="2">
        <f>IF(logVir!G529="","",労働コスト!G529/SUM(資本サービス!G529,労働コスト!G529))</f>
        <v>0.88471333840320998</v>
      </c>
      <c r="I529" s="3">
        <v>17</v>
      </c>
      <c r="J529" s="3">
        <v>30</v>
      </c>
      <c r="K529" s="2" cm="1">
        <f t="array" ref="K529">IF(C529="","",0.5*(C529+SUMPRODUCT(($B$1461:$B$1491=$J529)*1,C$1461:C$1491)))</f>
        <v>0.85373799765017311</v>
      </c>
      <c r="L529" s="2" cm="1">
        <f t="array" ref="L529">IF(D529="","",0.5*(D529+SUMPRODUCT(($B$1461:$B$1491=$J529)*1,D$1461:D$1491)))</f>
        <v>0.87981904237216768</v>
      </c>
      <c r="M529" s="2" cm="1">
        <f t="array" ref="M529">IF(E529="","",0.5*(E529+SUMPRODUCT(($B$1461:$B$1491=$J529)*1,E$1461:E$1491)))</f>
        <v>0.88559306344676314</v>
      </c>
      <c r="N529" s="2" cm="1">
        <f t="array" ref="N529">IF(F529="","",0.5*(F529+SUMPRODUCT(($B$1461:$B$1491=$J529)*1,F$1461:F$1491)))</f>
        <v>0.88193202938329884</v>
      </c>
      <c r="O529" s="2" cm="1">
        <f t="array" ref="O529">IF(G529="","",0.5*(G529+SUMPRODUCT(($B$1461:$B$1491=$J529)*1,G$1461:G$1491)))</f>
        <v>0.89948329228255175</v>
      </c>
    </row>
    <row r="530" spans="1:15" x14ac:dyDescent="0.55000000000000004">
      <c r="A530" s="3">
        <v>17</v>
      </c>
      <c r="B530" s="3">
        <v>31</v>
      </c>
      <c r="C530" s="2">
        <f>IF(logVir!C530="","",労働コスト!C530/SUM(資本サービス!C530,労働コスト!C530))</f>
        <v>0.76318057764981695</v>
      </c>
      <c r="D530" s="2">
        <f>IF(logVir!D530="","",労働コスト!D530/SUM(資本サービス!D530,労働コスト!D530))</f>
        <v>0.7659395349531144</v>
      </c>
      <c r="E530" s="2">
        <f>IF(logVir!E530="","",労働コスト!E530/SUM(資本サービス!E530,労働コスト!E530))</f>
        <v>0.79760230438721347</v>
      </c>
      <c r="F530" s="2">
        <f>IF(logVir!F530="","",労働コスト!F530/SUM(資本サービス!F530,労働コスト!F530))</f>
        <v>0.81442237730926126</v>
      </c>
      <c r="G530" s="2">
        <f>IF(logVir!G530="","",労働コスト!G530/SUM(資本サービス!G530,労働コスト!G530))</f>
        <v>0.80456434519855258</v>
      </c>
      <c r="I530" s="3">
        <v>17</v>
      </c>
      <c r="J530" s="3">
        <v>31</v>
      </c>
      <c r="K530" s="2" cm="1">
        <f t="array" ref="K530">IF(C530="","",0.5*(C530+SUMPRODUCT(($B$1461:$B$1491=$J530)*1,C$1461:C$1491)))</f>
        <v>0.76610314014202707</v>
      </c>
      <c r="L530" s="2" cm="1">
        <f t="array" ref="L530">IF(D530="","",0.5*(D530+SUMPRODUCT(($B$1461:$B$1491=$J530)*1,D$1461:D$1491)))</f>
        <v>0.76079783576841975</v>
      </c>
      <c r="M530" s="2" cm="1">
        <f t="array" ref="M530">IF(E530="","",0.5*(E530+SUMPRODUCT(($B$1461:$B$1491=$J530)*1,E$1461:E$1491)))</f>
        <v>0.79143837838162501</v>
      </c>
      <c r="N530" s="2" cm="1">
        <f t="array" ref="N530">IF(F530="","",0.5*(F530+SUMPRODUCT(($B$1461:$B$1491=$J530)*1,F$1461:F$1491)))</f>
        <v>0.80410807728159506</v>
      </c>
      <c r="O530" s="2" cm="1">
        <f t="array" ref="O530">IF(G530="","",0.5*(G530+SUMPRODUCT(($B$1461:$B$1491=$J530)*1,G$1461:G$1491)))</f>
        <v>0.80206383042967755</v>
      </c>
    </row>
    <row r="531" spans="1:15" x14ac:dyDescent="0.55000000000000004">
      <c r="A531" s="3">
        <v>18</v>
      </c>
      <c r="B531" s="3">
        <v>1</v>
      </c>
      <c r="C531" s="2">
        <f>IF(logVir!C531="","",労働コスト!C531/SUM(資本サービス!C531,労働コスト!C531))</f>
        <v>0.44965169269055261</v>
      </c>
      <c r="D531" s="2">
        <f>IF(logVir!D531="","",労働コスト!D531/SUM(資本サービス!D531,労働コスト!D531))</f>
        <v>0.65895015279244662</v>
      </c>
      <c r="E531" s="2">
        <f>IF(logVir!E531="","",労働コスト!E531/SUM(資本サービス!E531,労働コスト!E531))</f>
        <v>0.54077934346727718</v>
      </c>
      <c r="F531" s="2">
        <f>IF(logVir!F531="","",労働コスト!F531/SUM(資本サービス!F531,労働コスト!F531))</f>
        <v>0.53596424146634059</v>
      </c>
      <c r="G531" s="2">
        <f>IF(logVir!G531="","",労働コスト!G531/SUM(資本サービス!G531,労働コスト!G531))</f>
        <v>0.57700505868465102</v>
      </c>
      <c r="I531" s="3">
        <v>18</v>
      </c>
      <c r="J531" s="3">
        <v>1</v>
      </c>
      <c r="K531" s="2" cm="1">
        <f t="array" ref="K531">IF(C531="","",0.5*(C531+SUMPRODUCT(($B$1461:$B$1491=$J531)*1,C$1461:C$1491)))</f>
        <v>0.48689422136457555</v>
      </c>
      <c r="L531" s="2" cm="1">
        <f t="array" ref="L531">IF(D531="","",0.5*(D531+SUMPRODUCT(($B$1461:$B$1491=$J531)*1,D$1461:D$1491)))</f>
        <v>0.65405686402306518</v>
      </c>
      <c r="M531" s="2" cm="1">
        <f t="array" ref="M531">IF(E531="","",0.5*(E531+SUMPRODUCT(($B$1461:$B$1491=$J531)*1,E$1461:E$1491)))</f>
        <v>0.60127406465303612</v>
      </c>
      <c r="N531" s="2" cm="1">
        <f t="array" ref="N531">IF(F531="","",0.5*(F531+SUMPRODUCT(($B$1461:$B$1491=$J531)*1,F$1461:F$1491)))</f>
        <v>0.59680287337247218</v>
      </c>
      <c r="O531" s="2" cm="1">
        <f t="array" ref="O531">IF(G531="","",0.5*(G531+SUMPRODUCT(($B$1461:$B$1491=$J531)*1,G$1461:G$1491)))</f>
        <v>0.62878483509868643</v>
      </c>
    </row>
    <row r="532" spans="1:15" x14ac:dyDescent="0.55000000000000004">
      <c r="A532" s="3">
        <v>18</v>
      </c>
      <c r="B532" s="3">
        <v>2</v>
      </c>
      <c r="C532" s="2">
        <f>IF(logVir!C532="","",労働コスト!C532/SUM(資本サービス!C532,労働コスト!C532))</f>
        <v>0.55618670695759997</v>
      </c>
      <c r="D532" s="2">
        <f>IF(logVir!D532="","",労働コスト!D532/SUM(資本サービス!D532,労働コスト!D532))</f>
        <v>0.54952067364311707</v>
      </c>
      <c r="E532" s="2">
        <f>IF(logVir!E532="","",労働コスト!E532/SUM(資本サービス!E532,労働コスト!E532))</f>
        <v>0.48852750853064725</v>
      </c>
      <c r="F532" s="2">
        <f>IF(logVir!F532="","",労働コスト!F532/SUM(資本サービス!F532,労働コスト!F532))</f>
        <v>0.52073551994738054</v>
      </c>
      <c r="G532" s="2">
        <f>IF(logVir!G532="","",労働コスト!G532/SUM(資本サービス!G532,労働コスト!G532))</f>
        <v>0.58508074511970132</v>
      </c>
      <c r="I532" s="3">
        <v>18</v>
      </c>
      <c r="J532" s="3">
        <v>2</v>
      </c>
      <c r="K532" s="2" cm="1">
        <f t="array" ref="K532">IF(C532="","",0.5*(C532+SUMPRODUCT(($B$1461:$B$1491=$J532)*1,C$1461:C$1491)))</f>
        <v>0.54037011979652882</v>
      </c>
      <c r="L532" s="2" cm="1">
        <f t="array" ref="L532">IF(D532="","",0.5*(D532+SUMPRODUCT(($B$1461:$B$1491=$J532)*1,D$1461:D$1491)))</f>
        <v>0.57106935345667509</v>
      </c>
      <c r="M532" s="2" cm="1">
        <f t="array" ref="M532">IF(E532="","",0.5*(E532+SUMPRODUCT(($B$1461:$B$1491=$J532)*1,E$1461:E$1491)))</f>
        <v>0.50341145175381929</v>
      </c>
      <c r="N532" s="2" cm="1">
        <f t="array" ref="N532">IF(F532="","",0.5*(F532+SUMPRODUCT(($B$1461:$B$1491=$J532)*1,F$1461:F$1491)))</f>
        <v>0.51836147255389853</v>
      </c>
      <c r="O532" s="2" cm="1">
        <f t="array" ref="O532">IF(G532="","",0.5*(G532+SUMPRODUCT(($B$1461:$B$1491=$J532)*1,G$1461:G$1491)))</f>
        <v>0.58908784482097065</v>
      </c>
    </row>
    <row r="533" spans="1:15" x14ac:dyDescent="0.55000000000000004">
      <c r="A533" s="3">
        <v>18</v>
      </c>
      <c r="B533" s="3">
        <v>3</v>
      </c>
      <c r="C533" s="2">
        <f>IF(logVir!C533="","",労働コスト!C533/SUM(資本サービス!C533,労働コスト!C533))</f>
        <v>0.78806547002434979</v>
      </c>
      <c r="D533" s="2">
        <f>IF(logVir!D533="","",労働コスト!D533/SUM(資本サービス!D533,労働コスト!D533))</f>
        <v>0.81414019315771202</v>
      </c>
      <c r="E533" s="2">
        <f>IF(logVir!E533="","",労働コスト!E533/SUM(資本サービス!E533,労働コスト!E533))</f>
        <v>0.81353668913621524</v>
      </c>
      <c r="F533" s="2">
        <f>IF(logVir!F533="","",労働コスト!F533/SUM(資本サービス!F533,労働コスト!F533))</f>
        <v>0.79166482680571126</v>
      </c>
      <c r="G533" s="2">
        <f>IF(logVir!G533="","",労働コスト!G533/SUM(資本サービス!G533,労働コスト!G533))</f>
        <v>0.82095856027378311</v>
      </c>
      <c r="I533" s="3">
        <v>18</v>
      </c>
      <c r="J533" s="3">
        <v>3</v>
      </c>
      <c r="K533" s="2" cm="1">
        <f t="array" ref="K533">IF(C533="","",0.5*(C533+SUMPRODUCT(($B$1461:$B$1491=$J533)*1,C$1461:C$1491)))</f>
        <v>0.74271675891417022</v>
      </c>
      <c r="L533" s="2" cm="1">
        <f t="array" ref="L533">IF(D533="","",0.5*(D533+SUMPRODUCT(($B$1461:$B$1491=$J533)*1,D$1461:D$1491)))</f>
        <v>0.77328067229712216</v>
      </c>
      <c r="M533" s="2" cm="1">
        <f t="array" ref="M533">IF(E533="","",0.5*(E533+SUMPRODUCT(($B$1461:$B$1491=$J533)*1,E$1461:E$1491)))</f>
        <v>0.78105774101369674</v>
      </c>
      <c r="N533" s="2" cm="1">
        <f t="array" ref="N533">IF(F533="","",0.5*(F533+SUMPRODUCT(($B$1461:$B$1491=$J533)*1,F$1461:F$1491)))</f>
        <v>0.76925754719562667</v>
      </c>
      <c r="O533" s="2" cm="1">
        <f t="array" ref="O533">IF(G533="","",0.5*(G533+SUMPRODUCT(($B$1461:$B$1491=$J533)*1,G$1461:G$1491)))</f>
        <v>0.80032429712605646</v>
      </c>
    </row>
    <row r="534" spans="1:15" x14ac:dyDescent="0.55000000000000004">
      <c r="A534" s="3">
        <v>18</v>
      </c>
      <c r="B534" s="3">
        <v>4</v>
      </c>
      <c r="C534" s="2">
        <f>IF(logVir!C534="","",労働コスト!C534/SUM(資本サービス!C534,労働コスト!C534))</f>
        <v>0.63391354526672294</v>
      </c>
      <c r="D534" s="2">
        <f>IF(logVir!D534="","",労働コスト!D534/SUM(資本サービス!D534,労働コスト!D534))</f>
        <v>0.60144703224954699</v>
      </c>
      <c r="E534" s="2">
        <f>IF(logVir!E534="","",労働コスト!E534/SUM(資本サービス!E534,労働コスト!E534))</f>
        <v>0.59677291239832897</v>
      </c>
      <c r="F534" s="2">
        <f>IF(logVir!F534="","",労働コスト!F534/SUM(資本サービス!F534,労働コスト!F534))</f>
        <v>0.59991297179818348</v>
      </c>
      <c r="G534" s="2">
        <f>IF(logVir!G534="","",労働コスト!G534/SUM(資本サービス!G534,労働コスト!G534))</f>
        <v>0.62717565680680099</v>
      </c>
      <c r="I534" s="3">
        <v>18</v>
      </c>
      <c r="J534" s="3">
        <v>4</v>
      </c>
      <c r="K534" s="2" cm="1">
        <f t="array" ref="K534">IF(C534="","",0.5*(C534+SUMPRODUCT(($B$1461:$B$1491=$J534)*1,C$1461:C$1491)))</f>
        <v>0.69787767002629975</v>
      </c>
      <c r="L534" s="2" cm="1">
        <f t="array" ref="L534">IF(D534="","",0.5*(D534+SUMPRODUCT(($B$1461:$B$1491=$J534)*1,D$1461:D$1491)))</f>
        <v>0.67002673248181055</v>
      </c>
      <c r="M534" s="2" cm="1">
        <f t="array" ref="M534">IF(E534="","",0.5*(E534+SUMPRODUCT(($B$1461:$B$1491=$J534)*1,E$1461:E$1491)))</f>
        <v>0.6753591456705339</v>
      </c>
      <c r="N534" s="2" cm="1">
        <f t="array" ref="N534">IF(F534="","",0.5*(F534+SUMPRODUCT(($B$1461:$B$1491=$J534)*1,F$1461:F$1491)))</f>
        <v>0.67359605457685068</v>
      </c>
      <c r="O534" s="2" cm="1">
        <f t="array" ref="O534">IF(G534="","",0.5*(G534+SUMPRODUCT(($B$1461:$B$1491=$J534)*1,G$1461:G$1491)))</f>
        <v>0.69862555865801756</v>
      </c>
    </row>
    <row r="535" spans="1:15" x14ac:dyDescent="0.55000000000000004">
      <c r="A535" s="3">
        <v>18</v>
      </c>
      <c r="B535" s="3">
        <v>5</v>
      </c>
      <c r="C535" s="2">
        <f>IF(logVir!C535="","",労働コスト!C535/SUM(資本サービス!C535,労働コスト!C535))</f>
        <v>0.73185392377440506</v>
      </c>
      <c r="D535" s="2">
        <f>IF(logVir!D535="","",労働コスト!D535/SUM(資本サービス!D535,労働コスト!D535))</f>
        <v>0.70350803717817512</v>
      </c>
      <c r="E535" s="2">
        <f>IF(logVir!E535="","",労働コスト!E535/SUM(資本サービス!E535,労働コスト!E535))</f>
        <v>0.64026249482141728</v>
      </c>
      <c r="F535" s="2">
        <f>IF(logVir!F535="","",労働コスト!F535/SUM(資本サービス!F535,労働コスト!F535))</f>
        <v>0.66290302973276005</v>
      </c>
      <c r="G535" s="2">
        <f>IF(logVir!G535="","",労働コスト!G535/SUM(資本サービス!G535,労働コスト!G535))</f>
        <v>0.66147338710910042</v>
      </c>
      <c r="I535" s="3">
        <v>18</v>
      </c>
      <c r="J535" s="3">
        <v>5</v>
      </c>
      <c r="K535" s="2" cm="1">
        <f t="array" ref="K535">IF(C535="","",0.5*(C535+SUMPRODUCT(($B$1461:$B$1491=$J535)*1,C$1461:C$1491)))</f>
        <v>0.68839800091966497</v>
      </c>
      <c r="L535" s="2" cm="1">
        <f t="array" ref="L535">IF(D535="","",0.5*(D535+SUMPRODUCT(($B$1461:$B$1491=$J535)*1,D$1461:D$1491)))</f>
        <v>0.69109696806974075</v>
      </c>
      <c r="M535" s="2" cm="1">
        <f t="array" ref="M535">IF(E535="","",0.5*(E535+SUMPRODUCT(($B$1461:$B$1491=$J535)*1,E$1461:E$1491)))</f>
        <v>0.67226497470673574</v>
      </c>
      <c r="N535" s="2" cm="1">
        <f t="array" ref="N535">IF(F535="","",0.5*(F535+SUMPRODUCT(($B$1461:$B$1491=$J535)*1,F$1461:F$1491)))</f>
        <v>0.68708228940358984</v>
      </c>
      <c r="O535" s="2" cm="1">
        <f t="array" ref="O535">IF(G535="","",0.5*(G535+SUMPRODUCT(($B$1461:$B$1491=$J535)*1,G$1461:G$1491)))</f>
        <v>0.69776868785625723</v>
      </c>
    </row>
    <row r="536" spans="1:15" x14ac:dyDescent="0.55000000000000004">
      <c r="A536" s="3">
        <v>18</v>
      </c>
      <c r="B536" s="3">
        <v>6</v>
      </c>
      <c r="C536" s="2">
        <f>IF(logVir!C536="","",労働コスト!C536/SUM(資本サービス!C536,労働コスト!C536))</f>
        <v>0.35254020652642803</v>
      </c>
      <c r="D536" s="2">
        <f>IF(logVir!D536="","",労働コスト!D536/SUM(資本サービス!D536,労働コスト!D536))</f>
        <v>0.39920534976580169</v>
      </c>
      <c r="E536" s="2">
        <f>IF(logVir!E536="","",労働コスト!E536/SUM(資本サービス!E536,労働コスト!E536))</f>
        <v>0.39020479381139428</v>
      </c>
      <c r="F536" s="2">
        <f>IF(logVir!F536="","",労働コスト!F536/SUM(資本サービス!F536,労働コスト!F536))</f>
        <v>0.40041462018984048</v>
      </c>
      <c r="G536" s="2">
        <f>IF(logVir!G536="","",労働コスト!G536/SUM(資本サービス!G536,労働コスト!G536))</f>
        <v>0.39218671963627005</v>
      </c>
      <c r="I536" s="3">
        <v>18</v>
      </c>
      <c r="J536" s="3">
        <v>6</v>
      </c>
      <c r="K536" s="2" cm="1">
        <f t="array" ref="K536">IF(C536="","",0.5*(C536+SUMPRODUCT(($B$1461:$B$1491=$J536)*1,C$1461:C$1491)))</f>
        <v>0.36662497046925779</v>
      </c>
      <c r="L536" s="2" cm="1">
        <f t="array" ref="L536">IF(D536="","",0.5*(D536+SUMPRODUCT(($B$1461:$B$1491=$J536)*1,D$1461:D$1491)))</f>
        <v>0.4066348820557969</v>
      </c>
      <c r="M536" s="2" cm="1">
        <f t="array" ref="M536">IF(E536="","",0.5*(E536+SUMPRODUCT(($B$1461:$B$1491=$J536)*1,E$1461:E$1491)))</f>
        <v>0.4008420649875743</v>
      </c>
      <c r="N536" s="2" cm="1">
        <f t="array" ref="N536">IF(F536="","",0.5*(F536+SUMPRODUCT(($B$1461:$B$1491=$J536)*1,F$1461:F$1491)))</f>
        <v>0.40123331601718609</v>
      </c>
      <c r="O536" s="2" cm="1">
        <f t="array" ref="O536">IF(G536="","",0.5*(G536+SUMPRODUCT(($B$1461:$B$1491=$J536)*1,G$1461:G$1491)))</f>
        <v>0.41466924395684546</v>
      </c>
    </row>
    <row r="537" spans="1:15" x14ac:dyDescent="0.55000000000000004">
      <c r="A537" s="3">
        <v>18</v>
      </c>
      <c r="B537" s="3">
        <v>7</v>
      </c>
      <c r="C537" s="2">
        <f>IF(logVir!C537="","",労働コスト!C537/SUM(資本サービス!C537,労働コスト!C537))</f>
        <v>0.50571066001838594</v>
      </c>
      <c r="D537" s="2">
        <f>IF(logVir!D537="","",労働コスト!D537/SUM(資本サービス!D537,労働コスト!D537))</f>
        <v>0.60222659042197302</v>
      </c>
      <c r="E537" s="2">
        <f>IF(logVir!E537="","",労働コスト!E537/SUM(資本サービス!E537,労働コスト!E537))</f>
        <v>0.57741189503117873</v>
      </c>
      <c r="F537" s="2">
        <f>IF(logVir!F537="","",労働コスト!F537/SUM(資本サービス!F537,労働コスト!F537))</f>
        <v>0.56347493556684314</v>
      </c>
      <c r="G537" s="2">
        <f>IF(logVir!G537="","",労働コスト!G537/SUM(資本サービス!G537,労働コスト!G537))</f>
        <v>0.55271344574203429</v>
      </c>
      <c r="I537" s="3">
        <v>18</v>
      </c>
      <c r="J537" s="3">
        <v>7</v>
      </c>
      <c r="K537" s="2" cm="1">
        <f t="array" ref="K537">IF(C537="","",0.5*(C537+SUMPRODUCT(($B$1461:$B$1491=$J537)*1,C$1461:C$1491)))</f>
        <v>0.5627821476650503</v>
      </c>
      <c r="L537" s="2" cm="1">
        <f t="array" ref="L537">IF(D537="","",0.5*(D537+SUMPRODUCT(($B$1461:$B$1491=$J537)*1,D$1461:D$1491)))</f>
        <v>0.63252586759199692</v>
      </c>
      <c r="M537" s="2" cm="1">
        <f t="array" ref="M537">IF(E537="","",0.5*(E537+SUMPRODUCT(($B$1461:$B$1491=$J537)*1,E$1461:E$1491)))</f>
        <v>0.62714730854317269</v>
      </c>
      <c r="N537" s="2" cm="1">
        <f t="array" ref="N537">IF(F537="","",0.5*(F537+SUMPRODUCT(($B$1461:$B$1491=$J537)*1,F$1461:F$1491)))</f>
        <v>0.62031673085362393</v>
      </c>
      <c r="O537" s="2" cm="1">
        <f t="array" ref="O537">IF(G537="","",0.5*(G537+SUMPRODUCT(($B$1461:$B$1491=$J537)*1,G$1461:G$1491)))</f>
        <v>0.6279991698843469</v>
      </c>
    </row>
    <row r="538" spans="1:15" x14ac:dyDescent="0.55000000000000004">
      <c r="A538" s="3">
        <v>18</v>
      </c>
      <c r="B538" s="3">
        <v>8</v>
      </c>
      <c r="C538" s="2">
        <f>IF(logVir!C538="","",労働コスト!C538/SUM(資本サービス!C538,労働コスト!C538))</f>
        <v>0.5075336454639956</v>
      </c>
      <c r="D538" s="2">
        <f>IF(logVir!D538="","",労働コスト!D538/SUM(資本サービス!D538,労働コスト!D538))</f>
        <v>0.58402446075833447</v>
      </c>
      <c r="E538" s="2">
        <f>IF(logVir!E538="","",労働コスト!E538/SUM(資本サービス!E538,労働コスト!E538))</f>
        <v>0.56886937623176537</v>
      </c>
      <c r="F538" s="2">
        <f>IF(logVir!F538="","",労働コスト!F538/SUM(資本サービス!F538,労働コスト!F538))</f>
        <v>0.54812204825439259</v>
      </c>
      <c r="G538" s="2">
        <f>IF(logVir!G538="","",労働コスト!G538/SUM(資本サービス!G538,労働コスト!G538))</f>
        <v>0.57878802605681223</v>
      </c>
      <c r="I538" s="3">
        <v>18</v>
      </c>
      <c r="J538" s="3">
        <v>8</v>
      </c>
      <c r="K538" s="2" cm="1">
        <f t="array" ref="K538">IF(C538="","",0.5*(C538+SUMPRODUCT(($B$1461:$B$1491=$J538)*1,C$1461:C$1491)))</f>
        <v>0.52868185898572073</v>
      </c>
      <c r="L538" s="2" cm="1">
        <f t="array" ref="L538">IF(D538="","",0.5*(D538+SUMPRODUCT(($B$1461:$B$1491=$J538)*1,D$1461:D$1491)))</f>
        <v>0.59146213353936505</v>
      </c>
      <c r="M538" s="2" cm="1">
        <f t="array" ref="M538">IF(E538="","",0.5*(E538+SUMPRODUCT(($B$1461:$B$1491=$J538)*1,E$1461:E$1491)))</f>
        <v>0.58412680054334953</v>
      </c>
      <c r="N538" s="2" cm="1">
        <f t="array" ref="N538">IF(F538="","",0.5*(F538+SUMPRODUCT(($B$1461:$B$1491=$J538)*1,F$1461:F$1491)))</f>
        <v>0.5692325666129141</v>
      </c>
      <c r="O538" s="2" cm="1">
        <f t="array" ref="O538">IF(G538="","",0.5*(G538+SUMPRODUCT(($B$1461:$B$1491=$J538)*1,G$1461:G$1491)))</f>
        <v>0.59883929423896909</v>
      </c>
    </row>
    <row r="539" spans="1:15" x14ac:dyDescent="0.55000000000000004">
      <c r="A539" s="3">
        <v>18</v>
      </c>
      <c r="B539" s="3">
        <v>9</v>
      </c>
      <c r="C539" s="2">
        <f>IF(logVir!C539="","",労働コスト!C539/SUM(資本サービス!C539,労働コスト!C539))</f>
        <v>0.79776668848794885</v>
      </c>
      <c r="D539" s="2">
        <f>IF(logVir!D539="","",労働コスト!D539/SUM(資本サービス!D539,労働コスト!D539))</f>
        <v>0.84916673233204898</v>
      </c>
      <c r="E539" s="2">
        <f>IF(logVir!E539="","",労働コスト!E539/SUM(資本サービス!E539,労働コスト!E539))</f>
        <v>0.84671766773128609</v>
      </c>
      <c r="F539" s="2">
        <f>IF(logVir!F539="","",労働コスト!F539/SUM(資本サービス!F539,労働コスト!F539))</f>
        <v>0.85607289125703945</v>
      </c>
      <c r="G539" s="2">
        <f>IF(logVir!G539="","",労働コスト!G539/SUM(資本サービス!G539,労働コスト!G539))</f>
        <v>0.83789255528739404</v>
      </c>
      <c r="I539" s="3">
        <v>18</v>
      </c>
      <c r="J539" s="3">
        <v>9</v>
      </c>
      <c r="K539" s="2" cm="1">
        <f t="array" ref="K539">IF(C539="","",0.5*(C539+SUMPRODUCT(($B$1461:$B$1491=$J539)*1,C$1461:C$1491)))</f>
        <v>0.79688978378596387</v>
      </c>
      <c r="L539" s="2" cm="1">
        <f t="array" ref="L539">IF(D539="","",0.5*(D539+SUMPRODUCT(($B$1461:$B$1491=$J539)*1,D$1461:D$1491)))</f>
        <v>0.82814698466732972</v>
      </c>
      <c r="M539" s="2" cm="1">
        <f t="array" ref="M539">IF(E539="","",0.5*(E539+SUMPRODUCT(($B$1461:$B$1491=$J539)*1,E$1461:E$1491)))</f>
        <v>0.83993105883890751</v>
      </c>
      <c r="N539" s="2" cm="1">
        <f t="array" ref="N539">IF(F539="","",0.5*(F539+SUMPRODUCT(($B$1461:$B$1491=$J539)*1,F$1461:F$1491)))</f>
        <v>0.84597522233126665</v>
      </c>
      <c r="O539" s="2" cm="1">
        <f t="array" ref="O539">IF(G539="","",0.5*(G539+SUMPRODUCT(($B$1461:$B$1491=$J539)*1,G$1461:G$1491)))</f>
        <v>0.84776428028376638</v>
      </c>
    </row>
    <row r="540" spans="1:15" x14ac:dyDescent="0.55000000000000004">
      <c r="A540" s="3">
        <v>18</v>
      </c>
      <c r="B540" s="3">
        <v>10</v>
      </c>
      <c r="C540" s="2">
        <f>IF(logVir!C540="","",労働コスト!C540/SUM(資本サービス!C540,労働コスト!C540))</f>
        <v>0.63365738016399564</v>
      </c>
      <c r="D540" s="2">
        <f>IF(logVir!D540="","",労働コスト!D540/SUM(資本サービス!D540,労働コスト!D540))</f>
        <v>0.69967320518133991</v>
      </c>
      <c r="E540" s="2">
        <f>IF(logVir!E540="","",労働コスト!E540/SUM(資本サービス!E540,労働コスト!E540))</f>
        <v>0.70074890158746783</v>
      </c>
      <c r="F540" s="2">
        <f>IF(logVir!F540="","",労働コスト!F540/SUM(資本サービス!F540,労働コスト!F540))</f>
        <v>0.71173636460271472</v>
      </c>
      <c r="G540" s="2">
        <f>IF(logVir!G540="","",労働コスト!G540/SUM(資本サービス!G540,労働コスト!G540))</f>
        <v>0.7354820655335611</v>
      </c>
      <c r="I540" s="3">
        <v>18</v>
      </c>
      <c r="J540" s="3">
        <v>10</v>
      </c>
      <c r="K540" s="2" cm="1">
        <f t="array" ref="K540">IF(C540="","",0.5*(C540+SUMPRODUCT(($B$1461:$B$1491=$J540)*1,C$1461:C$1491)))</f>
        <v>0.63008312222184459</v>
      </c>
      <c r="L540" s="2" cm="1">
        <f t="array" ref="L540">IF(D540="","",0.5*(D540+SUMPRODUCT(($B$1461:$B$1491=$J540)*1,D$1461:D$1491)))</f>
        <v>0.67128536920524251</v>
      </c>
      <c r="M540" s="2" cm="1">
        <f t="array" ref="M540">IF(E540="","",0.5*(E540+SUMPRODUCT(($B$1461:$B$1491=$J540)*1,E$1461:E$1491)))</f>
        <v>0.69011574862117242</v>
      </c>
      <c r="N540" s="2" cm="1">
        <f t="array" ref="N540">IF(F540="","",0.5*(F540+SUMPRODUCT(($B$1461:$B$1491=$J540)*1,F$1461:F$1491)))</f>
        <v>0.69545636165440339</v>
      </c>
      <c r="O540" s="2" cm="1">
        <f t="array" ref="O540">IF(G540="","",0.5*(G540+SUMPRODUCT(($B$1461:$B$1491=$J540)*1,G$1461:G$1491)))</f>
        <v>0.72526478396024285</v>
      </c>
    </row>
    <row r="541" spans="1:15" x14ac:dyDescent="0.55000000000000004">
      <c r="A541" s="3">
        <v>18</v>
      </c>
      <c r="B541" s="3">
        <v>11</v>
      </c>
      <c r="C541" s="2">
        <f>IF(logVir!C541="","",労働コスト!C541/SUM(資本サービス!C541,労働コスト!C541))</f>
        <v>0.48601354608052078</v>
      </c>
      <c r="D541" s="2">
        <f>IF(logVir!D541="","",労働コスト!D541/SUM(資本サービス!D541,労働コスト!D541))</f>
        <v>0.54474279621694988</v>
      </c>
      <c r="E541" s="2">
        <f>IF(logVir!E541="","",労働コスト!E541/SUM(資本サービス!E541,労働コスト!E541))</f>
        <v>0.52215636486767869</v>
      </c>
      <c r="F541" s="2">
        <f>IF(logVir!F541="","",労働コスト!F541/SUM(資本サービス!F541,労働コスト!F541))</f>
        <v>0.56626582766633227</v>
      </c>
      <c r="G541" s="2">
        <f>IF(logVir!G541="","",労働コスト!G541/SUM(資本サービス!G541,労働コスト!G541))</f>
        <v>0.56555309190376812</v>
      </c>
      <c r="I541" s="3">
        <v>18</v>
      </c>
      <c r="J541" s="3">
        <v>11</v>
      </c>
      <c r="K541" s="2" cm="1">
        <f t="array" ref="K541">IF(C541="","",0.5*(C541+SUMPRODUCT(($B$1461:$B$1491=$J541)*1,C$1461:C$1491)))</f>
        <v>0.52542213828775164</v>
      </c>
      <c r="L541" s="2" cm="1">
        <f t="array" ref="L541">IF(D541="","",0.5*(D541+SUMPRODUCT(($B$1461:$B$1491=$J541)*1,D$1461:D$1491)))</f>
        <v>0.55636836848374693</v>
      </c>
      <c r="M541" s="2" cm="1">
        <f t="array" ref="M541">IF(E541="","",0.5*(E541+SUMPRODUCT(($B$1461:$B$1491=$J541)*1,E$1461:E$1491)))</f>
        <v>0.55130825631882263</v>
      </c>
      <c r="N541" s="2" cm="1">
        <f t="array" ref="N541">IF(F541="","",0.5*(F541+SUMPRODUCT(($B$1461:$B$1491=$J541)*1,F$1461:F$1491)))</f>
        <v>0.56946861542570293</v>
      </c>
      <c r="O541" s="2" cm="1">
        <f t="array" ref="O541">IF(G541="","",0.5*(G541+SUMPRODUCT(($B$1461:$B$1491=$J541)*1,G$1461:G$1491)))</f>
        <v>0.57974870833774139</v>
      </c>
    </row>
    <row r="542" spans="1:15" x14ac:dyDescent="0.55000000000000004">
      <c r="A542" s="3">
        <v>18</v>
      </c>
      <c r="B542" s="3">
        <v>12</v>
      </c>
      <c r="C542" s="2">
        <f>IF(logVir!C542="","",労働コスト!C542/SUM(資本サービス!C542,労働コスト!C542))</f>
        <v>0.38784442450134643</v>
      </c>
      <c r="D542" s="2">
        <f>IF(logVir!D542="","",労働コスト!D542/SUM(資本サービス!D542,労働コスト!D542))</f>
        <v>0.47210926422848515</v>
      </c>
      <c r="E542" s="2">
        <f>IF(logVir!E542="","",労働コスト!E542/SUM(資本サービス!E542,労働コスト!E542))</f>
        <v>0.40399951932997574</v>
      </c>
      <c r="F542" s="2">
        <f>IF(logVir!F542="","",労働コスト!F542/SUM(資本サービス!F542,労働コスト!F542))</f>
        <v>0.40036698744708188</v>
      </c>
      <c r="G542" s="2">
        <f>IF(logVir!G542="","",労働コスト!G542/SUM(資本サービス!G542,労働コスト!G542))</f>
        <v>0.40793997218473543</v>
      </c>
      <c r="I542" s="3">
        <v>18</v>
      </c>
      <c r="J542" s="3">
        <v>12</v>
      </c>
      <c r="K542" s="2" cm="1">
        <f t="array" ref="K542">IF(C542="","",0.5*(C542+SUMPRODUCT(($B$1461:$B$1491=$J542)*1,C$1461:C$1491)))</f>
        <v>0.43831476914542755</v>
      </c>
      <c r="L542" s="2" cm="1">
        <f t="array" ref="L542">IF(D542="","",0.5*(D542+SUMPRODUCT(($B$1461:$B$1491=$J542)*1,D$1461:D$1491)))</f>
        <v>0.49256054559694995</v>
      </c>
      <c r="M542" s="2" cm="1">
        <f t="array" ref="M542">IF(E542="","",0.5*(E542+SUMPRODUCT(($B$1461:$B$1491=$J542)*1,E$1461:E$1491)))</f>
        <v>0.45908909669195297</v>
      </c>
      <c r="N542" s="2" cm="1">
        <f t="array" ref="N542">IF(F542="","",0.5*(F542+SUMPRODUCT(($B$1461:$B$1491=$J542)*1,F$1461:F$1491)))</f>
        <v>0.45955824133080703</v>
      </c>
      <c r="O542" s="2" cm="1">
        <f t="array" ref="O542">IF(G542="","",0.5*(G542+SUMPRODUCT(($B$1461:$B$1491=$J542)*1,G$1461:G$1491)))</f>
        <v>0.48496883015413506</v>
      </c>
    </row>
    <row r="543" spans="1:15" x14ac:dyDescent="0.55000000000000004">
      <c r="A543" s="3">
        <v>18</v>
      </c>
      <c r="B543" s="3">
        <v>13</v>
      </c>
      <c r="C543" s="2">
        <f>IF(logVir!C543="","",労働コスト!C543/SUM(資本サービス!C543,労働コスト!C543))</f>
        <v>0.36515345436466895</v>
      </c>
      <c r="D543" s="2">
        <f>IF(logVir!D543="","",労働コスト!D543/SUM(資本サービス!D543,労働コスト!D543))</f>
        <v>0.34955956287195494</v>
      </c>
      <c r="E543" s="2">
        <f>IF(logVir!E543="","",労働コスト!E543/SUM(資本サービス!E543,労働コスト!E543))</f>
        <v>0.39744292123247521</v>
      </c>
      <c r="F543" s="2">
        <f>IF(logVir!F543="","",労働コスト!F543/SUM(資本サービス!F543,労働コスト!F543))</f>
        <v>0.40331302779247802</v>
      </c>
      <c r="G543" s="2">
        <f>IF(logVir!G543="","",労働コスト!G543/SUM(資本サービス!G543,労働コスト!G543))</f>
        <v>0.52101106931411434</v>
      </c>
      <c r="I543" s="3">
        <v>18</v>
      </c>
      <c r="J543" s="3">
        <v>13</v>
      </c>
      <c r="K543" s="2" cm="1">
        <f t="array" ref="K543">IF(C543="","",0.5*(C543+SUMPRODUCT(($B$1461:$B$1491=$J543)*1,C$1461:C$1491)))</f>
        <v>0.38335594884026836</v>
      </c>
      <c r="L543" s="2" cm="1">
        <f t="array" ref="L543">IF(D543="","",0.5*(D543+SUMPRODUCT(($B$1461:$B$1491=$J543)*1,D$1461:D$1491)))</f>
        <v>0.36064589069675945</v>
      </c>
      <c r="M543" s="2" cm="1">
        <f t="array" ref="M543">IF(E543="","",0.5*(E543+SUMPRODUCT(($B$1461:$B$1491=$J543)*1,E$1461:E$1491)))</f>
        <v>0.40427291328826193</v>
      </c>
      <c r="N543" s="2" cm="1">
        <f t="array" ref="N543">IF(F543="","",0.5*(F543+SUMPRODUCT(($B$1461:$B$1491=$J543)*1,F$1461:F$1491)))</f>
        <v>0.39981850252640766</v>
      </c>
      <c r="O543" s="2" cm="1">
        <f t="array" ref="O543">IF(G543="","",0.5*(G543+SUMPRODUCT(($B$1461:$B$1491=$J543)*1,G$1461:G$1491)))</f>
        <v>0.47638781563582111</v>
      </c>
    </row>
    <row r="544" spans="1:15" x14ac:dyDescent="0.55000000000000004">
      <c r="A544" s="3">
        <v>18</v>
      </c>
      <c r="B544" s="3">
        <v>14</v>
      </c>
      <c r="C544" s="2">
        <f>IF(logVir!C544="","",労働コスト!C544/SUM(資本サービス!C544,労働コスト!C544))</f>
        <v>0.6321571112518195</v>
      </c>
      <c r="D544" s="2">
        <f>IF(logVir!D544="","",労働コスト!D544/SUM(資本サービス!D544,労働コスト!D544))</f>
        <v>0.63015437462933943</v>
      </c>
      <c r="E544" s="2">
        <f>IF(logVir!E544="","",労働コスト!E544/SUM(資本サービス!E544,労働コスト!E544))</f>
        <v>0.58227449031775358</v>
      </c>
      <c r="F544" s="2">
        <f>IF(logVir!F544="","",労働コスト!F544/SUM(資本サービス!F544,労働コスト!F544))</f>
        <v>0.55551478784609287</v>
      </c>
      <c r="G544" s="2">
        <f>IF(logVir!G544="","",労働コスト!G544/SUM(資本サービス!G544,労働コスト!G544))</f>
        <v>0.58528502929847304</v>
      </c>
      <c r="I544" s="3">
        <v>18</v>
      </c>
      <c r="J544" s="3">
        <v>14</v>
      </c>
      <c r="K544" s="2" cm="1">
        <f t="array" ref="K544">IF(C544="","",0.5*(C544+SUMPRODUCT(($B$1461:$B$1491=$J544)*1,C$1461:C$1491)))</f>
        <v>0.61150631547227463</v>
      </c>
      <c r="L544" s="2" cm="1">
        <f t="array" ref="L544">IF(D544="","",0.5*(D544+SUMPRODUCT(($B$1461:$B$1491=$J544)*1,D$1461:D$1491)))</f>
        <v>0.63025750698519967</v>
      </c>
      <c r="M544" s="2" cm="1">
        <f t="array" ref="M544">IF(E544="","",0.5*(E544+SUMPRODUCT(($B$1461:$B$1491=$J544)*1,E$1461:E$1491)))</f>
        <v>0.59735637341166847</v>
      </c>
      <c r="N544" s="2" cm="1">
        <f t="array" ref="N544">IF(F544="","",0.5*(F544+SUMPRODUCT(($B$1461:$B$1491=$J544)*1,F$1461:F$1491)))</f>
        <v>0.57737375988359751</v>
      </c>
      <c r="O544" s="2" cm="1">
        <f t="array" ref="O544">IF(G544="","",0.5*(G544+SUMPRODUCT(($B$1461:$B$1491=$J544)*1,G$1461:G$1491)))</f>
        <v>0.60552348353595742</v>
      </c>
    </row>
    <row r="545" spans="1:15" x14ac:dyDescent="0.55000000000000004">
      <c r="A545" s="3">
        <v>18</v>
      </c>
      <c r="B545" s="3">
        <v>15</v>
      </c>
      <c r="C545" s="2">
        <f>IF(logVir!C545="","",労働コスト!C545/SUM(資本サービス!C545,労働コスト!C545))</f>
        <v>0.66042601590664218</v>
      </c>
      <c r="D545" s="2">
        <f>IF(logVir!D545="","",労働コスト!D545/SUM(資本サービス!D545,労働コスト!D545))</f>
        <v>0.7199920341377104</v>
      </c>
      <c r="E545" s="2">
        <f>IF(logVir!E545="","",労働コスト!E545/SUM(資本サービス!E545,労働コスト!E545))</f>
        <v>0.7204528290603216</v>
      </c>
      <c r="F545" s="2">
        <f>IF(logVir!F545="","",労働コスト!F545/SUM(資本サービス!F545,労働コスト!F545))</f>
        <v>0.73469720127289795</v>
      </c>
      <c r="G545" s="2">
        <f>IF(logVir!G545="","",労働コスト!G545/SUM(資本サービス!G545,労働コスト!G545))</f>
        <v>0.76596196998392552</v>
      </c>
      <c r="I545" s="3">
        <v>18</v>
      </c>
      <c r="J545" s="3">
        <v>15</v>
      </c>
      <c r="K545" s="2" cm="1">
        <f t="array" ref="K545">IF(C545="","",0.5*(C545+SUMPRODUCT(($B$1461:$B$1491=$J545)*1,C$1461:C$1491)))</f>
        <v>0.69991008009556543</v>
      </c>
      <c r="L545" s="2" cm="1">
        <f t="array" ref="L545">IF(D545="","",0.5*(D545+SUMPRODUCT(($B$1461:$B$1491=$J545)*1,D$1461:D$1491)))</f>
        <v>0.75106058886014049</v>
      </c>
      <c r="M545" s="2" cm="1">
        <f t="array" ref="M545">IF(E545="","",0.5*(E545+SUMPRODUCT(($B$1461:$B$1491=$J545)*1,E$1461:E$1491)))</f>
        <v>0.73823214169905327</v>
      </c>
      <c r="N545" s="2" cm="1">
        <f t="array" ref="N545">IF(F545="","",0.5*(F545+SUMPRODUCT(($B$1461:$B$1491=$J545)*1,F$1461:F$1491)))</f>
        <v>0.74088776021164093</v>
      </c>
      <c r="O545" s="2" cm="1">
        <f t="array" ref="O545">IF(G545="","",0.5*(G545+SUMPRODUCT(($B$1461:$B$1491=$J545)*1,G$1461:G$1491)))</f>
        <v>0.76985734578189069</v>
      </c>
    </row>
    <row r="546" spans="1:15" x14ac:dyDescent="0.55000000000000004">
      <c r="A546" s="3">
        <v>18</v>
      </c>
      <c r="B546" s="3">
        <v>16</v>
      </c>
      <c r="C546" s="2">
        <f>IF(logVir!C546="","",労働コスト!C546/SUM(資本サービス!C546,労働コスト!C546))</f>
        <v>0.70381422830535212</v>
      </c>
      <c r="D546" s="2">
        <f>IF(logVir!D546="","",労働コスト!D546/SUM(資本サービス!D546,労働コスト!D546))</f>
        <v>0.74378705258911793</v>
      </c>
      <c r="E546" s="2">
        <f>IF(logVir!E546="","",労働コスト!E546/SUM(資本サービス!E546,労働コスト!E546))</f>
        <v>0.76145919250703364</v>
      </c>
      <c r="F546" s="2">
        <f>IF(logVir!F546="","",労働コスト!F546/SUM(資本サービス!F546,労働コスト!F546))</f>
        <v>0.73721091788717175</v>
      </c>
      <c r="G546" s="2">
        <f>IF(logVir!G546="","",労働コスト!G546/SUM(資本サービス!G546,労働コスト!G546))</f>
        <v>0.74545989158791159</v>
      </c>
      <c r="I546" s="3">
        <v>18</v>
      </c>
      <c r="J546" s="3">
        <v>16</v>
      </c>
      <c r="K546" s="2" cm="1">
        <f t="array" ref="K546">IF(C546="","",0.5*(C546+SUMPRODUCT(($B$1461:$B$1491=$J546)*1,C$1461:C$1491)))</f>
        <v>0.68863038110746855</v>
      </c>
      <c r="L546" s="2" cm="1">
        <f t="array" ref="L546">IF(D546="","",0.5*(D546+SUMPRODUCT(($B$1461:$B$1491=$J546)*1,D$1461:D$1491)))</f>
        <v>0.72313391846588138</v>
      </c>
      <c r="M546" s="2" cm="1">
        <f t="array" ref="M546">IF(E546="","",0.5*(E546+SUMPRODUCT(($B$1461:$B$1491=$J546)*1,E$1461:E$1491)))</f>
        <v>0.74480423022879361</v>
      </c>
      <c r="N546" s="2" cm="1">
        <f t="array" ref="N546">IF(F546="","",0.5*(F546+SUMPRODUCT(($B$1461:$B$1491=$J546)*1,F$1461:F$1491)))</f>
        <v>0.73242294300275823</v>
      </c>
      <c r="O546" s="2" cm="1">
        <f t="array" ref="O546">IF(G546="","",0.5*(G546+SUMPRODUCT(($B$1461:$B$1491=$J546)*1,G$1461:G$1491)))</f>
        <v>0.7504725812777282</v>
      </c>
    </row>
    <row r="547" spans="1:15" x14ac:dyDescent="0.55000000000000004">
      <c r="A547" s="3">
        <v>18</v>
      </c>
      <c r="B547" s="3">
        <v>17</v>
      </c>
      <c r="C547" s="2">
        <f>IF(logVir!C547="","",労働コスト!C547/SUM(資本サービス!C547,労働コスト!C547))</f>
        <v>0.31254716353743545</v>
      </c>
      <c r="D547" s="2">
        <f>IF(logVir!D547="","",労働コスト!D547/SUM(資本サービス!D547,労働コスト!D547))</f>
        <v>0.34378674099833068</v>
      </c>
      <c r="E547" s="2">
        <f>IF(logVir!E547="","",労働コスト!E547/SUM(資本サービス!E547,労働コスト!E547))</f>
        <v>0.35901698132138499</v>
      </c>
      <c r="F547" s="2">
        <f>IF(logVir!F547="","",労働コスト!F547/SUM(資本サービス!F547,労働コスト!F547))</f>
        <v>0.38991275181619001</v>
      </c>
      <c r="G547" s="2">
        <f>IF(logVir!G547="","",労働コスト!G547/SUM(資本サービス!G547,労働コスト!G547))</f>
        <v>0.35404547813113335</v>
      </c>
      <c r="I547" s="3">
        <v>18</v>
      </c>
      <c r="J547" s="3">
        <v>17</v>
      </c>
      <c r="K547" s="2" cm="1">
        <f t="array" ref="K547">IF(C547="","",0.5*(C547+SUMPRODUCT(($B$1461:$B$1491=$J547)*1,C$1461:C$1491)))</f>
        <v>0.32796621861296427</v>
      </c>
      <c r="L547" s="2" cm="1">
        <f t="array" ref="L547">IF(D547="","",0.5*(D547+SUMPRODUCT(($B$1461:$B$1491=$J547)*1,D$1461:D$1491)))</f>
        <v>0.35136998239289208</v>
      </c>
      <c r="M547" s="2" cm="1">
        <f t="array" ref="M547">IF(E547="","",0.5*(E547+SUMPRODUCT(($B$1461:$B$1491=$J547)*1,E$1461:E$1491)))</f>
        <v>0.37247643827315324</v>
      </c>
      <c r="N547" s="2" cm="1">
        <f t="array" ref="N547">IF(F547="","",0.5*(F547+SUMPRODUCT(($B$1461:$B$1491=$J547)*1,F$1461:F$1491)))</f>
        <v>0.40199075012029634</v>
      </c>
      <c r="O547" s="2" cm="1">
        <f t="array" ref="O547">IF(G547="","",0.5*(G547+SUMPRODUCT(($B$1461:$B$1491=$J547)*1,G$1461:G$1491)))</f>
        <v>0.3859679238645719</v>
      </c>
    </row>
    <row r="548" spans="1:15" x14ac:dyDescent="0.55000000000000004">
      <c r="A548" s="3">
        <v>18</v>
      </c>
      <c r="B548" s="3">
        <v>18</v>
      </c>
      <c r="C548" s="2">
        <f>IF(logVir!C548="","",労働コスト!C548/SUM(資本サービス!C548,労働コスト!C548))</f>
        <v>0.86986304909171164</v>
      </c>
      <c r="D548" s="2">
        <f>IF(logVir!D548="","",労働コスト!D548/SUM(資本サービス!D548,労働コスト!D548))</f>
        <v>0.8902801732217982</v>
      </c>
      <c r="E548" s="2">
        <f>IF(logVir!E548="","",労働コスト!E548/SUM(資本サービス!E548,労働コスト!E548))</f>
        <v>0.89407415514713651</v>
      </c>
      <c r="F548" s="2">
        <f>IF(logVir!F548="","",労働コスト!F548/SUM(資本サービス!F548,労働コスト!F548))</f>
        <v>0.89910134846253165</v>
      </c>
      <c r="G548" s="2">
        <f>IF(logVir!G548="","",労働コスト!G548/SUM(資本サービス!G548,労働コスト!G548))</f>
        <v>0.87953571922233331</v>
      </c>
      <c r="I548" s="3">
        <v>18</v>
      </c>
      <c r="J548" s="3">
        <v>18</v>
      </c>
      <c r="K548" s="2" cm="1">
        <f t="array" ref="K548">IF(C548="","",0.5*(C548+SUMPRODUCT(($B$1461:$B$1491=$J548)*1,C$1461:C$1491)))</f>
        <v>0.86318009013143615</v>
      </c>
      <c r="L548" s="2" cm="1">
        <f t="array" ref="L548">IF(D548="","",0.5*(D548+SUMPRODUCT(($B$1461:$B$1491=$J548)*1,D$1461:D$1491)))</f>
        <v>0.89060759215422702</v>
      </c>
      <c r="M548" s="2" cm="1">
        <f t="array" ref="M548">IF(E548="","",0.5*(E548+SUMPRODUCT(($B$1461:$B$1491=$J548)*1,E$1461:E$1491)))</f>
        <v>0.89519901731201268</v>
      </c>
      <c r="N548" s="2" cm="1">
        <f t="array" ref="N548">IF(F548="","",0.5*(F548+SUMPRODUCT(($B$1461:$B$1491=$J548)*1,F$1461:F$1491)))</f>
        <v>0.89850856789718914</v>
      </c>
      <c r="O548" s="2" cm="1">
        <f t="array" ref="O548">IF(G548="","",0.5*(G548+SUMPRODUCT(($B$1461:$B$1491=$J548)*1,G$1461:G$1491)))</f>
        <v>0.88901007222962081</v>
      </c>
    </row>
    <row r="549" spans="1:15" x14ac:dyDescent="0.55000000000000004">
      <c r="A549" s="3">
        <v>18</v>
      </c>
      <c r="B549" s="3">
        <v>19</v>
      </c>
      <c r="C549" s="2">
        <f>IF(logVir!C549="","",労働コスト!C549/SUM(資本サービス!C549,労働コスト!C549))</f>
        <v>0.84407846326375935</v>
      </c>
      <c r="D549" s="2">
        <f>IF(logVir!D549="","",労働コスト!D549/SUM(資本サービス!D549,労働コスト!D549))</f>
        <v>0.8787918738630115</v>
      </c>
      <c r="E549" s="2">
        <f>IF(logVir!E549="","",労働コスト!E549/SUM(資本サービス!E549,労働コスト!E549))</f>
        <v>0.90925847701200024</v>
      </c>
      <c r="F549" s="2">
        <f>IF(logVir!F549="","",労働コスト!F549/SUM(資本サービス!F549,労働コスト!F549))</f>
        <v>0.8809937336758793</v>
      </c>
      <c r="G549" s="2">
        <f>IF(logVir!G549="","",労働コスト!G549/SUM(資本サービス!G549,労働コスト!G549))</f>
        <v>0.88929068355937058</v>
      </c>
      <c r="I549" s="3">
        <v>18</v>
      </c>
      <c r="J549" s="3">
        <v>19</v>
      </c>
      <c r="K549" s="2" cm="1">
        <f t="array" ref="K549">IF(C549="","",0.5*(C549+SUMPRODUCT(($B$1461:$B$1491=$J549)*1,C$1461:C$1491)))</f>
        <v>0.83569623016202077</v>
      </c>
      <c r="L549" s="2" cm="1">
        <f t="array" ref="L549">IF(D549="","",0.5*(D549+SUMPRODUCT(($B$1461:$B$1491=$J549)*1,D$1461:D$1491)))</f>
        <v>0.87306490241870538</v>
      </c>
      <c r="M549" s="2" cm="1">
        <f t="array" ref="M549">IF(E549="","",0.5*(E549+SUMPRODUCT(($B$1461:$B$1491=$J549)*1,E$1461:E$1491)))</f>
        <v>0.88933300834018514</v>
      </c>
      <c r="N549" s="2" cm="1">
        <f t="array" ref="N549">IF(F549="","",0.5*(F549+SUMPRODUCT(($B$1461:$B$1491=$J549)*1,F$1461:F$1491)))</f>
        <v>0.87532206647609201</v>
      </c>
      <c r="O549" s="2" cm="1">
        <f t="array" ref="O549">IF(G549="","",0.5*(G549+SUMPRODUCT(($B$1461:$B$1491=$J549)*1,G$1461:G$1491)))</f>
        <v>0.88200263937032319</v>
      </c>
    </row>
    <row r="550" spans="1:15" x14ac:dyDescent="0.55000000000000004">
      <c r="A550" s="3">
        <v>18</v>
      </c>
      <c r="B550" s="3">
        <v>20</v>
      </c>
      <c r="C550" s="2">
        <f>IF(logVir!C550="","",労働コスト!C550/SUM(資本サービス!C550,労働コスト!C550))</f>
        <v>0.62251502839144901</v>
      </c>
      <c r="D550" s="2">
        <f>IF(logVir!D550="","",労働コスト!D550/SUM(資本サービス!D550,労働コスト!D550))</f>
        <v>0.70823257488411218</v>
      </c>
      <c r="E550" s="2">
        <f>IF(logVir!E550="","",労働コスト!E550/SUM(資本サービス!E550,労働コスト!E550))</f>
        <v>0.7790607263565803</v>
      </c>
      <c r="F550" s="2">
        <f>IF(logVir!F550="","",労働コスト!F550/SUM(資本サービス!F550,労働コスト!F550))</f>
        <v>0.73484940473124449</v>
      </c>
      <c r="G550" s="2">
        <f>IF(logVir!G550="","",労働コスト!G550/SUM(資本サービス!G550,労働コスト!G550))</f>
        <v>0.76826963037569906</v>
      </c>
      <c r="I550" s="3">
        <v>18</v>
      </c>
      <c r="J550" s="3">
        <v>20</v>
      </c>
      <c r="K550" s="2" cm="1">
        <f t="array" ref="K550">IF(C550="","",0.5*(C550+SUMPRODUCT(($B$1461:$B$1491=$J550)*1,C$1461:C$1491)))</f>
        <v>0.68405870791136969</v>
      </c>
      <c r="L550" s="2" cm="1">
        <f t="array" ref="L550">IF(D550="","",0.5*(D550+SUMPRODUCT(($B$1461:$B$1491=$J550)*1,D$1461:D$1491)))</f>
        <v>0.73147780479815105</v>
      </c>
      <c r="M550" s="2" cm="1">
        <f t="array" ref="M550">IF(E550="","",0.5*(E550+SUMPRODUCT(($B$1461:$B$1491=$J550)*1,E$1461:E$1491)))</f>
        <v>0.76376534577422128</v>
      </c>
      <c r="N550" s="2" cm="1">
        <f t="array" ref="N550">IF(F550="","",0.5*(F550+SUMPRODUCT(($B$1461:$B$1491=$J550)*1,F$1461:F$1491)))</f>
        <v>0.74086828204656863</v>
      </c>
      <c r="O550" s="2" cm="1">
        <f t="array" ref="O550">IF(G550="","",0.5*(G550+SUMPRODUCT(($B$1461:$B$1491=$J550)*1,G$1461:G$1491)))</f>
        <v>0.76528389553451581</v>
      </c>
    </row>
    <row r="551" spans="1:15" x14ac:dyDescent="0.55000000000000004">
      <c r="A551" s="3">
        <v>18</v>
      </c>
      <c r="B551" s="3">
        <v>21</v>
      </c>
      <c r="C551" s="2">
        <f>IF(logVir!C551="","",労働コスト!C551/SUM(資本サービス!C551,労働コスト!C551))</f>
        <v>0.4928425159862535</v>
      </c>
      <c r="D551" s="2">
        <f>IF(logVir!D551="","",労働コスト!D551/SUM(資本サービス!D551,労働コスト!D551))</f>
        <v>0.54878240495774111</v>
      </c>
      <c r="E551" s="2">
        <f>IF(logVir!E551="","",労働コスト!E551/SUM(資本サービス!E551,労働コスト!E551))</f>
        <v>0.46182152603098708</v>
      </c>
      <c r="F551" s="2">
        <f>IF(logVir!F551="","",労働コスト!F551/SUM(資本サービス!F551,労働コスト!F551))</f>
        <v>0.46163559684634492</v>
      </c>
      <c r="G551" s="2">
        <f>IF(logVir!G551="","",労働コスト!G551/SUM(資本サービス!G551,労働コスト!G551))</f>
        <v>0.47700424288780946</v>
      </c>
      <c r="I551" s="3">
        <v>18</v>
      </c>
      <c r="J551" s="3">
        <v>21</v>
      </c>
      <c r="K551" s="2" cm="1">
        <f t="array" ref="K551">IF(C551="","",0.5*(C551+SUMPRODUCT(($B$1461:$B$1491=$J551)*1,C$1461:C$1491)))</f>
        <v>0.5789928416710648</v>
      </c>
      <c r="L551" s="2" cm="1">
        <f t="array" ref="L551">IF(D551="","",0.5*(D551+SUMPRODUCT(($B$1461:$B$1491=$J551)*1,D$1461:D$1491)))</f>
        <v>0.62551633066534984</v>
      </c>
      <c r="M551" s="2" cm="1">
        <f t="array" ref="M551">IF(E551="","",0.5*(E551+SUMPRODUCT(($B$1461:$B$1491=$J551)*1,E$1461:E$1491)))</f>
        <v>0.58595650613895589</v>
      </c>
      <c r="N551" s="2" cm="1">
        <f t="array" ref="N551">IF(F551="","",0.5*(F551+SUMPRODUCT(($B$1461:$B$1491=$J551)*1,F$1461:F$1491)))</f>
        <v>0.58716070652093721</v>
      </c>
      <c r="O551" s="2" cm="1">
        <f t="array" ref="O551">IF(G551="","",0.5*(G551+SUMPRODUCT(($B$1461:$B$1491=$J551)*1,G$1461:G$1491)))</f>
        <v>0.60300945842462061</v>
      </c>
    </row>
    <row r="552" spans="1:15" x14ac:dyDescent="0.55000000000000004">
      <c r="A552" s="3">
        <v>18</v>
      </c>
      <c r="B552" s="3">
        <v>22</v>
      </c>
      <c r="C552" s="2">
        <f>IF(logVir!C552="","",労働コスト!C552/SUM(資本サービス!C552,労働コスト!C552))</f>
        <v>0.74641823963028275</v>
      </c>
      <c r="D552" s="2">
        <f>IF(logVir!D552="","",労働コスト!D552/SUM(資本サービス!D552,労働コスト!D552))</f>
        <v>0.75656783205010991</v>
      </c>
      <c r="E552" s="2">
        <f>IF(logVir!E552="","",労働コスト!E552/SUM(資本サービス!E552,労働コスト!E552))</f>
        <v>0.84180508547627786</v>
      </c>
      <c r="F552" s="2">
        <f>IF(logVir!F552="","",労働コスト!F552/SUM(資本サービス!F552,労働コスト!F552))</f>
        <v>0.80823546798936563</v>
      </c>
      <c r="G552" s="2">
        <f>IF(logVir!G552="","",労働コスト!G552/SUM(資本サービス!G552,労働コスト!G552))</f>
        <v>0.83013969648162322</v>
      </c>
      <c r="I552" s="3">
        <v>18</v>
      </c>
      <c r="J552" s="3">
        <v>22</v>
      </c>
      <c r="K552" s="2" cm="1">
        <f t="array" ref="K552">IF(C552="","",0.5*(C552+SUMPRODUCT(($B$1461:$B$1491=$J552)*1,C$1461:C$1491)))</f>
        <v>0.76117925456001623</v>
      </c>
      <c r="L552" s="2" cm="1">
        <f t="array" ref="L552">IF(D552="","",0.5*(D552+SUMPRODUCT(($B$1461:$B$1491=$J552)*1,D$1461:D$1491)))</f>
        <v>0.78600759336293857</v>
      </c>
      <c r="M552" s="2" cm="1">
        <f t="array" ref="M552">IF(E552="","",0.5*(E552+SUMPRODUCT(($B$1461:$B$1491=$J552)*1,E$1461:E$1491)))</f>
        <v>0.84211225244681287</v>
      </c>
      <c r="N552" s="2" cm="1">
        <f t="array" ref="N552">IF(F552="","",0.5*(F552+SUMPRODUCT(($B$1461:$B$1491=$J552)*1,F$1461:F$1491)))</f>
        <v>0.82290788499595058</v>
      </c>
      <c r="O552" s="2" cm="1">
        <f t="array" ref="O552">IF(G552="","",0.5*(G552+SUMPRODUCT(($B$1461:$B$1491=$J552)*1,G$1461:G$1491)))</f>
        <v>0.83447965045303008</v>
      </c>
    </row>
    <row r="553" spans="1:15" x14ac:dyDescent="0.55000000000000004">
      <c r="A553" s="3">
        <v>18</v>
      </c>
      <c r="B553" s="3">
        <v>23</v>
      </c>
      <c r="C553" s="2">
        <f>IF(logVir!C553="","",労働コスト!C553/SUM(資本サービス!C553,労働コスト!C553))</f>
        <v>0.32358982661596697</v>
      </c>
      <c r="D553" s="2">
        <f>IF(logVir!D553="","",労働コスト!D553/SUM(資本サービス!D553,労働コスト!D553))</f>
        <v>0.29667233963311368</v>
      </c>
      <c r="E553" s="2">
        <f>IF(logVir!E553="","",労働コスト!E553/SUM(資本サービス!E553,労働コスト!E553))</f>
        <v>0.40646814671713677</v>
      </c>
      <c r="F553" s="2">
        <f>IF(logVir!F553="","",労働コスト!F553/SUM(資本サービス!F553,労働コスト!F553))</f>
        <v>0.43042812653017454</v>
      </c>
      <c r="G553" s="2">
        <f>IF(logVir!G553="","",労働コスト!G553/SUM(資本サービス!G553,労働コスト!G553))</f>
        <v>0.41756316786012526</v>
      </c>
      <c r="I553" s="3">
        <v>18</v>
      </c>
      <c r="J553" s="3">
        <v>23</v>
      </c>
      <c r="K553" s="2" cm="1">
        <f t="array" ref="K553">IF(C553="","",0.5*(C553+SUMPRODUCT(($B$1461:$B$1491=$J553)*1,C$1461:C$1491)))</f>
        <v>0.30389958104885217</v>
      </c>
      <c r="L553" s="2" cm="1">
        <f t="array" ref="L553">IF(D553="","",0.5*(D553+SUMPRODUCT(($B$1461:$B$1491=$J553)*1,D$1461:D$1491)))</f>
        <v>0.30527735947849399</v>
      </c>
      <c r="M553" s="2" cm="1">
        <f t="array" ref="M553">IF(E553="","",0.5*(E553+SUMPRODUCT(($B$1461:$B$1491=$J553)*1,E$1461:E$1491)))</f>
        <v>0.37683788571982552</v>
      </c>
      <c r="N553" s="2" cm="1">
        <f t="array" ref="N553">IF(F553="","",0.5*(F553+SUMPRODUCT(($B$1461:$B$1491=$J553)*1,F$1461:F$1491)))</f>
        <v>0.40288283290821914</v>
      </c>
      <c r="O553" s="2" cm="1">
        <f t="array" ref="O553">IF(G553="","",0.5*(G553+SUMPRODUCT(($B$1461:$B$1491=$J553)*1,G$1461:G$1491)))</f>
        <v>0.40771711673757255</v>
      </c>
    </row>
    <row r="554" spans="1:15" x14ac:dyDescent="0.55000000000000004">
      <c r="A554" s="3">
        <v>18</v>
      </c>
      <c r="B554" s="3">
        <v>24</v>
      </c>
      <c r="C554" s="2">
        <f>IF(logVir!C554="","",労働コスト!C554/SUM(資本サービス!C554,労働コスト!C554))</f>
        <v>0.69618759074051806</v>
      </c>
      <c r="D554" s="2">
        <f>IF(logVir!D554="","",労働コスト!D554/SUM(資本サービス!D554,労働コスト!D554))</f>
        <v>0.68463506541951791</v>
      </c>
      <c r="E554" s="2">
        <f>IF(logVir!E554="","",労働コスト!E554/SUM(資本サービス!E554,労働コスト!E554))</f>
        <v>0.77729110141011937</v>
      </c>
      <c r="F554" s="2">
        <f>IF(logVir!F554="","",労働コスト!F554/SUM(資本サービス!F554,労働コスト!F554))</f>
        <v>0.78625919182751647</v>
      </c>
      <c r="G554" s="2">
        <f>IF(logVir!G554="","",労働コスト!G554/SUM(資本サービス!G554,労働コスト!G554))</f>
        <v>0.76648623904000668</v>
      </c>
      <c r="I554" s="3">
        <v>18</v>
      </c>
      <c r="J554" s="3">
        <v>24</v>
      </c>
      <c r="K554" s="2" cm="1">
        <f t="array" ref="K554">IF(C554="","",0.5*(C554+SUMPRODUCT(($B$1461:$B$1491=$J554)*1,C$1461:C$1491)))</f>
        <v>0.70400358357634552</v>
      </c>
      <c r="L554" s="2" cm="1">
        <f t="array" ref="L554">IF(D554="","",0.5*(D554+SUMPRODUCT(($B$1461:$B$1491=$J554)*1,D$1461:D$1491)))</f>
        <v>0.71083941316907229</v>
      </c>
      <c r="M554" s="2" cm="1">
        <f t="array" ref="M554">IF(E554="","",0.5*(E554+SUMPRODUCT(($B$1461:$B$1491=$J554)*1,E$1461:E$1491)))</f>
        <v>0.76427219053845841</v>
      </c>
      <c r="N554" s="2" cm="1">
        <f t="array" ref="N554">IF(F554="","",0.5*(F554+SUMPRODUCT(($B$1461:$B$1491=$J554)*1,F$1461:F$1491)))</f>
        <v>0.77737108848896197</v>
      </c>
      <c r="O554" s="2" cm="1">
        <f t="array" ref="O554">IF(G554="","",0.5*(G554+SUMPRODUCT(($B$1461:$B$1491=$J554)*1,G$1461:G$1491)))</f>
        <v>0.77326400374719828</v>
      </c>
    </row>
    <row r="555" spans="1:15" x14ac:dyDescent="0.55000000000000004">
      <c r="A555" s="3">
        <v>18</v>
      </c>
      <c r="B555" s="3">
        <v>25</v>
      </c>
      <c r="C555" s="2">
        <f>IF(logVir!C555="","",労働コスト!C555/SUM(資本サービス!C555,労働コスト!C555))</f>
        <v>0.81721405461762087</v>
      </c>
      <c r="D555" s="2">
        <f>IF(logVir!D555="","",労働コスト!D555/SUM(資本サービス!D555,労働コスト!D555))</f>
        <v>0.83349151549992306</v>
      </c>
      <c r="E555" s="2">
        <f>IF(logVir!E555="","",労働コスト!E555/SUM(資本サービス!E555,労働コスト!E555))</f>
        <v>0.7622650911022042</v>
      </c>
      <c r="F555" s="2">
        <f>IF(logVir!F555="","",労働コスト!F555/SUM(資本サービス!F555,労働コスト!F555))</f>
        <v>0.75415343898051412</v>
      </c>
      <c r="G555" s="2">
        <f>IF(logVir!G555="","",労働コスト!G555/SUM(資本サービス!G555,労働コスト!G555))</f>
        <v>0.77824686335772919</v>
      </c>
      <c r="I555" s="3">
        <v>18</v>
      </c>
      <c r="J555" s="3">
        <v>25</v>
      </c>
      <c r="K555" s="2" cm="1">
        <f t="array" ref="K555">IF(C555="","",0.5*(C555+SUMPRODUCT(($B$1461:$B$1491=$J555)*1,C$1461:C$1491)))</f>
        <v>0.80934254869480116</v>
      </c>
      <c r="L555" s="2" cm="1">
        <f t="array" ref="L555">IF(D555="","",0.5*(D555+SUMPRODUCT(($B$1461:$B$1491=$J555)*1,D$1461:D$1491)))</f>
        <v>0.81821840281755875</v>
      </c>
      <c r="M555" s="2" cm="1">
        <f t="array" ref="M555">IF(E555="","",0.5*(E555+SUMPRODUCT(($B$1461:$B$1491=$J555)*1,E$1461:E$1491)))</f>
        <v>0.78222244309438937</v>
      </c>
      <c r="N555" s="2" cm="1">
        <f t="array" ref="N555">IF(F555="","",0.5*(F555+SUMPRODUCT(($B$1461:$B$1491=$J555)*1,F$1461:F$1491)))</f>
        <v>0.77756761342142133</v>
      </c>
      <c r="O555" s="2" cm="1">
        <f t="array" ref="O555">IF(G555="","",0.5*(G555+SUMPRODUCT(($B$1461:$B$1491=$J555)*1,G$1461:G$1491)))</f>
        <v>0.79028969567219998</v>
      </c>
    </row>
    <row r="556" spans="1:15" x14ac:dyDescent="0.55000000000000004">
      <c r="A556" s="3">
        <v>18</v>
      </c>
      <c r="B556" s="3">
        <v>26</v>
      </c>
      <c r="C556" s="2">
        <f>IF(logVir!C556="","",労働コスト!C556/SUM(資本サービス!C556,労働コスト!C556))</f>
        <v>0.16976754558433088</v>
      </c>
      <c r="D556" s="2">
        <f>IF(logVir!D556="","",労働コスト!D556/SUM(資本サービス!D556,労働コスト!D556))</f>
        <v>0.32019335817248079</v>
      </c>
      <c r="E556" s="2">
        <f>IF(logVir!E556="","",労働コスト!E556/SUM(資本サービス!E556,労働コスト!E556))</f>
        <v>0.39435566027899033</v>
      </c>
      <c r="F556" s="2">
        <f>IF(logVir!F556="","",労働コスト!F556/SUM(資本サービス!F556,労働コスト!F556))</f>
        <v>0.36215632340368781</v>
      </c>
      <c r="G556" s="2">
        <f>IF(logVir!G556="","",労働コスト!G556/SUM(資本サービス!G556,労働コスト!G556))</f>
        <v>0.37398310193508955</v>
      </c>
      <c r="I556" s="3">
        <v>18</v>
      </c>
      <c r="J556" s="3">
        <v>26</v>
      </c>
      <c r="K556" s="2" cm="1">
        <f t="array" ref="K556">IF(C556="","",0.5*(C556+SUMPRODUCT(($B$1461:$B$1491=$J556)*1,C$1461:C$1491)))</f>
        <v>0.2393214905458278</v>
      </c>
      <c r="L556" s="2" cm="1">
        <f t="array" ref="L556">IF(D556="","",0.5*(D556+SUMPRODUCT(($B$1461:$B$1491=$J556)*1,D$1461:D$1491)))</f>
        <v>0.347923400423714</v>
      </c>
      <c r="M556" s="2" cm="1">
        <f t="array" ref="M556">IF(E556="","",0.5*(E556+SUMPRODUCT(($B$1461:$B$1491=$J556)*1,E$1461:E$1491)))</f>
        <v>0.42024227953155513</v>
      </c>
      <c r="N556" s="2" cm="1">
        <f t="array" ref="N556">IF(F556="","",0.5*(F556+SUMPRODUCT(($B$1461:$B$1491=$J556)*1,F$1461:F$1491)))</f>
        <v>0.39173157642584933</v>
      </c>
      <c r="O556" s="2" cm="1">
        <f t="array" ref="O556">IF(G556="","",0.5*(G556+SUMPRODUCT(($B$1461:$B$1491=$J556)*1,G$1461:G$1491)))</f>
        <v>0.3991744910974192</v>
      </c>
    </row>
    <row r="557" spans="1:15" x14ac:dyDescent="0.55000000000000004">
      <c r="A557" s="3">
        <v>18</v>
      </c>
      <c r="B557" s="3">
        <v>27</v>
      </c>
      <c r="C557" s="2">
        <f>IF(logVir!C557="","",労働コスト!C557/SUM(資本サービス!C557,労働コスト!C557))</f>
        <v>0.78981109800439342</v>
      </c>
      <c r="D557" s="2">
        <f>IF(logVir!D557="","",労働コスト!D557/SUM(資本サービス!D557,労働コスト!D557))</f>
        <v>0.767409569933164</v>
      </c>
      <c r="E557" s="2">
        <f>IF(logVir!E557="","",労働コスト!E557/SUM(資本サービス!E557,労働コスト!E557))</f>
        <v>0.81684843605430912</v>
      </c>
      <c r="F557" s="2">
        <f>IF(logVir!F557="","",労働コスト!F557/SUM(資本サービス!F557,労働コスト!F557))</f>
        <v>0.78160971378569477</v>
      </c>
      <c r="G557" s="2">
        <f>IF(logVir!G557="","",労働コスト!G557/SUM(資本サービス!G557,労働コスト!G557))</f>
        <v>0.7688220175698709</v>
      </c>
      <c r="I557" s="3">
        <v>18</v>
      </c>
      <c r="J557" s="3">
        <v>27</v>
      </c>
      <c r="K557" s="2" cm="1">
        <f t="array" ref="K557">IF(C557="","",0.5*(C557+SUMPRODUCT(($B$1461:$B$1491=$J557)*1,C$1461:C$1491)))</f>
        <v>0.78936060396132612</v>
      </c>
      <c r="L557" s="2" cm="1">
        <f t="array" ref="L557">IF(D557="","",0.5*(D557+SUMPRODUCT(($B$1461:$B$1491=$J557)*1,D$1461:D$1491)))</f>
        <v>0.78091620145366991</v>
      </c>
      <c r="M557" s="2" cm="1">
        <f t="array" ref="M557">IF(E557="","",0.5*(E557+SUMPRODUCT(($B$1461:$B$1491=$J557)*1,E$1461:E$1491)))</f>
        <v>0.80666192215210186</v>
      </c>
      <c r="N557" s="2" cm="1">
        <f t="array" ref="N557">IF(F557="","",0.5*(F557+SUMPRODUCT(($B$1461:$B$1491=$J557)*1,F$1461:F$1491)))</f>
        <v>0.79083988492268631</v>
      </c>
      <c r="O557" s="2" cm="1">
        <f t="array" ref="O557">IF(G557="","",0.5*(G557+SUMPRODUCT(($B$1461:$B$1491=$J557)*1,G$1461:G$1491)))</f>
        <v>0.79097641592405199</v>
      </c>
    </row>
    <row r="558" spans="1:15" x14ac:dyDescent="0.55000000000000004">
      <c r="A558" s="3">
        <v>18</v>
      </c>
      <c r="B558" s="3">
        <v>28</v>
      </c>
      <c r="C558" s="2">
        <f>IF(logVir!C558="","",労働コスト!C558/SUM(資本サービス!C558,労働コスト!C558))</f>
        <v>0.54769492176367451</v>
      </c>
      <c r="D558" s="2">
        <f>IF(logVir!D558="","",労働コスト!D558/SUM(資本サービス!D558,労働コスト!D558))</f>
        <v>0.60591874839366666</v>
      </c>
      <c r="E558" s="2">
        <f>IF(logVir!E558="","",労働コスト!E558/SUM(資本サービス!E558,労働コスト!E558))</f>
        <v>0.64242757162123143</v>
      </c>
      <c r="F558" s="2">
        <f>IF(logVir!F558="","",労働コスト!F558/SUM(資本サービス!F558,労働コスト!F558))</f>
        <v>0.62908819221443657</v>
      </c>
      <c r="G558" s="2">
        <f>IF(logVir!G558="","",労働コスト!G558/SUM(資本サービス!G558,労働コスト!G558))</f>
        <v>0.61688712371442411</v>
      </c>
      <c r="I558" s="3">
        <v>18</v>
      </c>
      <c r="J558" s="3">
        <v>28</v>
      </c>
      <c r="K558" s="2" cm="1">
        <f t="array" ref="K558">IF(C558="","",0.5*(C558+SUMPRODUCT(($B$1461:$B$1491=$J558)*1,C$1461:C$1491)))</f>
        <v>0.57273737408695569</v>
      </c>
      <c r="L558" s="2" cm="1">
        <f t="array" ref="L558">IF(D558="","",0.5*(D558+SUMPRODUCT(($B$1461:$B$1491=$J558)*1,D$1461:D$1491)))</f>
        <v>0.62465201696195938</v>
      </c>
      <c r="M558" s="2" cm="1">
        <f t="array" ref="M558">IF(E558="","",0.5*(E558+SUMPRODUCT(($B$1461:$B$1491=$J558)*1,E$1461:E$1491)))</f>
        <v>0.65819219650154892</v>
      </c>
      <c r="N558" s="2" cm="1">
        <f t="array" ref="N558">IF(F558="","",0.5*(F558+SUMPRODUCT(($B$1461:$B$1491=$J558)*1,F$1461:F$1491)))</f>
        <v>0.64816497795163064</v>
      </c>
      <c r="O558" s="2" cm="1">
        <f t="array" ref="O558">IF(G558="","",0.5*(G558+SUMPRODUCT(($B$1461:$B$1491=$J558)*1,G$1461:G$1491)))</f>
        <v>0.63594972395005289</v>
      </c>
    </row>
    <row r="559" spans="1:15" x14ac:dyDescent="0.55000000000000004">
      <c r="A559" s="3">
        <v>18</v>
      </c>
      <c r="B559" s="3">
        <v>29</v>
      </c>
      <c r="C559" s="2">
        <f>IF(logVir!C559="","",労働コスト!C559/SUM(資本サービス!C559,労働コスト!C559))</f>
        <v>0.8103082139258857</v>
      </c>
      <c r="D559" s="2">
        <f>IF(logVir!D559="","",労働コスト!D559/SUM(資本サービス!D559,労働コスト!D559))</f>
        <v>0.83080867886086063</v>
      </c>
      <c r="E559" s="2">
        <f>IF(logVir!E559="","",労働コスト!E559/SUM(資本サービス!E559,労働コスト!E559))</f>
        <v>0.92142175940458138</v>
      </c>
      <c r="F559" s="2">
        <f>IF(logVir!F559="","",労働コスト!F559/SUM(資本サービス!F559,労働コスト!F559))</f>
        <v>0.88004312121988992</v>
      </c>
      <c r="G559" s="2">
        <f>IF(logVir!G559="","",労働コスト!G559/SUM(資本サービス!G559,労働コスト!G559))</f>
        <v>0.92269051504991828</v>
      </c>
      <c r="I559" s="3">
        <v>18</v>
      </c>
      <c r="J559" s="3">
        <v>29</v>
      </c>
      <c r="K559" s="2" cm="1">
        <f t="array" ref="K559">IF(C559="","",0.5*(C559+SUMPRODUCT(($B$1461:$B$1491=$J559)*1,C$1461:C$1491)))</f>
        <v>0.80938165389644601</v>
      </c>
      <c r="L559" s="2" cm="1">
        <f t="array" ref="L559">IF(D559="","",0.5*(D559+SUMPRODUCT(($B$1461:$B$1491=$J559)*1,D$1461:D$1491)))</f>
        <v>0.81852518383518413</v>
      </c>
      <c r="M559" s="2" cm="1">
        <f t="array" ref="M559">IF(E559="","",0.5*(E559+SUMPRODUCT(($B$1461:$B$1491=$J559)*1,E$1461:E$1491)))</f>
        <v>0.88102524141159466</v>
      </c>
      <c r="N559" s="2" cm="1">
        <f t="array" ref="N559">IF(F559="","",0.5*(F559+SUMPRODUCT(($B$1461:$B$1491=$J559)*1,F$1461:F$1491)))</f>
        <v>0.8522298254565821</v>
      </c>
      <c r="O559" s="2" cm="1">
        <f t="array" ref="O559">IF(G559="","",0.5*(G559+SUMPRODUCT(($B$1461:$B$1491=$J559)*1,G$1461:G$1491)))</f>
        <v>0.87944485780809523</v>
      </c>
    </row>
    <row r="560" spans="1:15" x14ac:dyDescent="0.55000000000000004">
      <c r="A560" s="3">
        <v>18</v>
      </c>
      <c r="B560" s="3">
        <v>30</v>
      </c>
      <c r="C560" s="2">
        <f>IF(logVir!C560="","",労働コスト!C560/SUM(資本サービス!C560,労働コスト!C560))</f>
        <v>0.72308022714366549</v>
      </c>
      <c r="D560" s="2">
        <f>IF(logVir!D560="","",労働コスト!D560/SUM(資本サービス!D560,労働コスト!D560))</f>
        <v>0.79542449687294758</v>
      </c>
      <c r="E560" s="2">
        <f>IF(logVir!E560="","",労働コスト!E560/SUM(資本サービス!E560,労働コスト!E560))</f>
        <v>0.85181339306639581</v>
      </c>
      <c r="F560" s="2">
        <f>IF(logVir!F560="","",労働コスト!F560/SUM(資本サービス!F560,労働コスト!F560))</f>
        <v>0.88215521394132013</v>
      </c>
      <c r="G560" s="2">
        <f>IF(logVir!G560="","",労働コスト!G560/SUM(資本サービス!G560,労働コスト!G560))</f>
        <v>0.89960207595320274</v>
      </c>
      <c r="I560" s="3">
        <v>18</v>
      </c>
      <c r="J560" s="3">
        <v>30</v>
      </c>
      <c r="K560" s="2" cm="1">
        <f t="array" ref="K560">IF(C560="","",0.5*(C560+SUMPRODUCT(($B$1461:$B$1491=$J560)*1,C$1461:C$1491)))</f>
        <v>0.79433525492913515</v>
      </c>
      <c r="L560" s="2" cm="1">
        <f t="array" ref="L560">IF(D560="","",0.5*(D560+SUMPRODUCT(($B$1461:$B$1491=$J560)*1,D$1461:D$1491)))</f>
        <v>0.8410717375160266</v>
      </c>
      <c r="M560" s="2" cm="1">
        <f t="array" ref="M560">IF(E560="","",0.5*(E560+SUMPRODUCT(($B$1461:$B$1491=$J560)*1,E$1461:E$1491)))</f>
        <v>0.87467901253918656</v>
      </c>
      <c r="N560" s="2" cm="1">
        <f t="array" ref="N560">IF(F560="","",0.5*(F560+SUMPRODUCT(($B$1461:$B$1491=$J560)*1,F$1461:F$1491)))</f>
        <v>0.89193187454314371</v>
      </c>
      <c r="O560" s="2" cm="1">
        <f t="array" ref="O560">IF(G560="","",0.5*(G560+SUMPRODUCT(($B$1461:$B$1491=$J560)*1,G$1461:G$1491)))</f>
        <v>0.90692766105754807</v>
      </c>
    </row>
    <row r="561" spans="1:15" x14ac:dyDescent="0.55000000000000004">
      <c r="A561" s="3">
        <v>18</v>
      </c>
      <c r="B561" s="3">
        <v>31</v>
      </c>
      <c r="C561" s="2">
        <f>IF(logVir!C561="","",労働コスト!C561/SUM(資本サービス!C561,労働コスト!C561))</f>
        <v>0.77445643231012518</v>
      </c>
      <c r="D561" s="2">
        <f>IF(logVir!D561="","",労働コスト!D561/SUM(資本サービス!D561,労働コスト!D561))</f>
        <v>0.7729433887765379</v>
      </c>
      <c r="E561" s="2">
        <f>IF(logVir!E561="","",労働コスト!E561/SUM(資本サービス!E561,労働コスト!E561))</f>
        <v>0.805627649975861</v>
      </c>
      <c r="F561" s="2">
        <f>IF(logVir!F561="","",労働コスト!F561/SUM(資本サービス!F561,労働コスト!F561))</f>
        <v>0.81011875089931018</v>
      </c>
      <c r="G561" s="2">
        <f>IF(logVir!G561="","",労働コスト!G561/SUM(資本サービス!G561,労働コスト!G561))</f>
        <v>0.79347039491565474</v>
      </c>
      <c r="I561" s="3">
        <v>18</v>
      </c>
      <c r="J561" s="3">
        <v>31</v>
      </c>
      <c r="K561" s="2" cm="1">
        <f t="array" ref="K561">IF(C561="","",0.5*(C561+SUMPRODUCT(($B$1461:$B$1491=$J561)*1,C$1461:C$1491)))</f>
        <v>0.77174106747218119</v>
      </c>
      <c r="L561" s="2" cm="1">
        <f t="array" ref="L561">IF(D561="","",0.5*(D561+SUMPRODUCT(($B$1461:$B$1491=$J561)*1,D$1461:D$1491)))</f>
        <v>0.76429976268013156</v>
      </c>
      <c r="M561" s="2" cm="1">
        <f t="array" ref="M561">IF(E561="","",0.5*(E561+SUMPRODUCT(($B$1461:$B$1491=$J561)*1,E$1461:E$1491)))</f>
        <v>0.79545105117594872</v>
      </c>
      <c r="N561" s="2" cm="1">
        <f t="array" ref="N561">IF(F561="","",0.5*(F561+SUMPRODUCT(($B$1461:$B$1491=$J561)*1,F$1461:F$1491)))</f>
        <v>0.80195626407661957</v>
      </c>
      <c r="O561" s="2" cm="1">
        <f t="array" ref="O561">IF(G561="","",0.5*(G561+SUMPRODUCT(($B$1461:$B$1491=$J561)*1,G$1461:G$1491)))</f>
        <v>0.79651685528822869</v>
      </c>
    </row>
    <row r="562" spans="1:15" x14ac:dyDescent="0.55000000000000004">
      <c r="A562" s="3">
        <v>19</v>
      </c>
      <c r="B562" s="3">
        <v>1</v>
      </c>
      <c r="C562" s="2">
        <f>IF(logVir!C562="","",労働コスト!C562/SUM(資本サービス!C562,労働コスト!C562))</f>
        <v>0.69706985811664335</v>
      </c>
      <c r="D562" s="2">
        <f>IF(logVir!D562="","",労働コスト!D562/SUM(資本サービス!D562,労働コスト!D562))</f>
        <v>0.76893639791780344</v>
      </c>
      <c r="E562" s="2">
        <f>IF(logVir!E562="","",労働コスト!E562/SUM(資本サービス!E562,労働コスト!E562))</f>
        <v>0.81819636646695881</v>
      </c>
      <c r="F562" s="2">
        <f>IF(logVir!F562="","",労働コスト!F562/SUM(資本サービス!F562,労働コスト!F562))</f>
        <v>0.82095999315990453</v>
      </c>
      <c r="G562" s="2">
        <f>IF(logVir!G562="","",労働コスト!G562/SUM(資本サービス!G562,労働コスト!G562))</f>
        <v>0.84433697211076042</v>
      </c>
      <c r="I562" s="3">
        <v>19</v>
      </c>
      <c r="J562" s="3">
        <v>1</v>
      </c>
      <c r="K562" s="2" cm="1">
        <f t="array" ref="K562">IF(C562="","",0.5*(C562+SUMPRODUCT(($B$1461:$B$1491=$J562)*1,C$1461:C$1491)))</f>
        <v>0.61060330407762087</v>
      </c>
      <c r="L562" s="2" cm="1">
        <f t="array" ref="L562">IF(D562="","",0.5*(D562+SUMPRODUCT(($B$1461:$B$1491=$J562)*1,D$1461:D$1491)))</f>
        <v>0.70904998658574359</v>
      </c>
      <c r="M562" s="2" cm="1">
        <f t="array" ref="M562">IF(E562="","",0.5*(E562+SUMPRODUCT(($B$1461:$B$1491=$J562)*1,E$1461:E$1491)))</f>
        <v>0.73998257615287688</v>
      </c>
      <c r="N562" s="2" cm="1">
        <f t="array" ref="N562">IF(F562="","",0.5*(F562+SUMPRODUCT(($B$1461:$B$1491=$J562)*1,F$1461:F$1491)))</f>
        <v>0.73930074921925426</v>
      </c>
      <c r="O562" s="2" cm="1">
        <f t="array" ref="O562">IF(G562="","",0.5*(G562+SUMPRODUCT(($B$1461:$B$1491=$J562)*1,G$1461:G$1491)))</f>
        <v>0.76245079181174114</v>
      </c>
    </row>
    <row r="563" spans="1:15" x14ac:dyDescent="0.55000000000000004">
      <c r="A563" s="3">
        <v>19</v>
      </c>
      <c r="B563" s="3">
        <v>2</v>
      </c>
      <c r="C563" s="2">
        <f>IF(logVir!C563="","",労働コスト!C563/SUM(資本サービス!C563,労働コスト!C563))</f>
        <v>0.6247052364898148</v>
      </c>
      <c r="D563" s="2">
        <f>IF(logVir!D563="","",労働コスト!D563/SUM(資本サービス!D563,労働コスト!D563))</f>
        <v>0.62647206185396143</v>
      </c>
      <c r="E563" s="2">
        <f>IF(logVir!E563="","",労働コスト!E563/SUM(資本サービス!E563,労働コスト!E563))</f>
        <v>0.51002590347955956</v>
      </c>
      <c r="F563" s="2">
        <f>IF(logVir!F563="","",労働コスト!F563/SUM(資本サービス!F563,労働コスト!F563))</f>
        <v>0.51625138206960441</v>
      </c>
      <c r="G563" s="2">
        <f>IF(logVir!G563="","",労働コスト!G563/SUM(資本サービス!G563,労働コスト!G563))</f>
        <v>0.61687268324714151</v>
      </c>
      <c r="I563" s="3">
        <v>19</v>
      </c>
      <c r="J563" s="3">
        <v>2</v>
      </c>
      <c r="K563" s="2" cm="1">
        <f t="array" ref="K563">IF(C563="","",0.5*(C563+SUMPRODUCT(($B$1461:$B$1491=$J563)*1,C$1461:C$1491)))</f>
        <v>0.57462938456263624</v>
      </c>
      <c r="L563" s="2" cm="1">
        <f t="array" ref="L563">IF(D563="","",0.5*(D563+SUMPRODUCT(($B$1461:$B$1491=$J563)*1,D$1461:D$1491)))</f>
        <v>0.60954504756209726</v>
      </c>
      <c r="M563" s="2" cm="1">
        <f t="array" ref="M563">IF(E563="","",0.5*(E563+SUMPRODUCT(($B$1461:$B$1491=$J563)*1,E$1461:E$1491)))</f>
        <v>0.51416064922827553</v>
      </c>
      <c r="N563" s="2" cm="1">
        <f t="array" ref="N563">IF(F563="","",0.5*(F563+SUMPRODUCT(($B$1461:$B$1491=$J563)*1,F$1461:F$1491)))</f>
        <v>0.51611940361501041</v>
      </c>
      <c r="O563" s="2" cm="1">
        <f t="array" ref="O563">IF(G563="","",0.5*(G563+SUMPRODUCT(($B$1461:$B$1491=$J563)*1,G$1461:G$1491)))</f>
        <v>0.60498381388469069</v>
      </c>
    </row>
    <row r="564" spans="1:15" x14ac:dyDescent="0.55000000000000004">
      <c r="A564" s="3">
        <v>19</v>
      </c>
      <c r="B564" s="3">
        <v>3</v>
      </c>
      <c r="C564" s="2">
        <f>IF(logVir!C564="","",労働コスト!C564/SUM(資本サービス!C564,労働コスト!C564))</f>
        <v>0.67913358830294279</v>
      </c>
      <c r="D564" s="2">
        <f>IF(logVir!D564="","",労働コスト!D564/SUM(資本サービス!D564,労働コスト!D564))</f>
        <v>0.6932286799959394</v>
      </c>
      <c r="E564" s="2">
        <f>IF(logVir!E564="","",労働コスト!E564/SUM(資本サービス!E564,労働コスト!E564))</f>
        <v>0.70401032272659014</v>
      </c>
      <c r="F564" s="2">
        <f>IF(logVir!F564="","",労働コスト!F564/SUM(資本サービス!F564,労働コスト!F564))</f>
        <v>0.69926725197662176</v>
      </c>
      <c r="G564" s="2">
        <f>IF(logVir!G564="","",労働コスト!G564/SUM(資本サービス!G564,労働コスト!G564))</f>
        <v>0.7195153164365129</v>
      </c>
      <c r="I564" s="3">
        <v>19</v>
      </c>
      <c r="J564" s="3">
        <v>3</v>
      </c>
      <c r="K564" s="2" cm="1">
        <f t="array" ref="K564">IF(C564="","",0.5*(C564+SUMPRODUCT(($B$1461:$B$1491=$J564)*1,C$1461:C$1491)))</f>
        <v>0.68825081805346677</v>
      </c>
      <c r="L564" s="2" cm="1">
        <f t="array" ref="L564">IF(D564="","",0.5*(D564+SUMPRODUCT(($B$1461:$B$1491=$J564)*1,D$1461:D$1491)))</f>
        <v>0.71282491571623585</v>
      </c>
      <c r="M564" s="2" cm="1">
        <f t="array" ref="M564">IF(E564="","",0.5*(E564+SUMPRODUCT(($B$1461:$B$1491=$J564)*1,E$1461:E$1491)))</f>
        <v>0.72629455780888419</v>
      </c>
      <c r="N564" s="2" cm="1">
        <f t="array" ref="N564">IF(F564="","",0.5*(F564+SUMPRODUCT(($B$1461:$B$1491=$J564)*1,F$1461:F$1491)))</f>
        <v>0.72305875978108181</v>
      </c>
      <c r="O564" s="2" cm="1">
        <f t="array" ref="O564">IF(G564="","",0.5*(G564+SUMPRODUCT(($B$1461:$B$1491=$J564)*1,G$1461:G$1491)))</f>
        <v>0.74960267520742141</v>
      </c>
    </row>
    <row r="565" spans="1:15" x14ac:dyDescent="0.55000000000000004">
      <c r="A565" s="3">
        <v>19</v>
      </c>
      <c r="B565" s="3">
        <v>4</v>
      </c>
      <c r="C565" s="2">
        <f>IF(logVir!C565="","",労働コスト!C565/SUM(資本サービス!C565,労働コスト!C565))</f>
        <v>0.69298169138985311</v>
      </c>
      <c r="D565" s="2">
        <f>IF(logVir!D565="","",労働コスト!D565/SUM(資本サービス!D565,労働コスト!D565))</f>
        <v>0.70949839475676224</v>
      </c>
      <c r="E565" s="2">
        <f>IF(logVir!E565="","",労働コスト!E565/SUM(資本サービス!E565,労働コスト!E565))</f>
        <v>0.71520494429755199</v>
      </c>
      <c r="F565" s="2">
        <f>IF(logVir!F565="","",労働コスト!F565/SUM(資本サービス!F565,労働コスト!F565))</f>
        <v>0.72318205699855043</v>
      </c>
      <c r="G565" s="2">
        <f>IF(logVir!G565="","",労働コスト!G565/SUM(資本サービス!G565,労働コスト!G565))</f>
        <v>0.74138011773255541</v>
      </c>
      <c r="I565" s="3">
        <v>19</v>
      </c>
      <c r="J565" s="3">
        <v>4</v>
      </c>
      <c r="K565" s="2" cm="1">
        <f t="array" ref="K565">IF(C565="","",0.5*(C565+SUMPRODUCT(($B$1461:$B$1491=$J565)*1,C$1461:C$1491)))</f>
        <v>0.72741174308786483</v>
      </c>
      <c r="L565" s="2" cm="1">
        <f t="array" ref="L565">IF(D565="","",0.5*(D565+SUMPRODUCT(($B$1461:$B$1491=$J565)*1,D$1461:D$1491)))</f>
        <v>0.72405241373541807</v>
      </c>
      <c r="M565" s="2" cm="1">
        <f t="array" ref="M565">IF(E565="","",0.5*(E565+SUMPRODUCT(($B$1461:$B$1491=$J565)*1,E$1461:E$1491)))</f>
        <v>0.73457516162014547</v>
      </c>
      <c r="N565" s="2" cm="1">
        <f t="array" ref="N565">IF(F565="","",0.5*(F565+SUMPRODUCT(($B$1461:$B$1491=$J565)*1,F$1461:F$1491)))</f>
        <v>0.73523059717703421</v>
      </c>
      <c r="O565" s="2" cm="1">
        <f t="array" ref="O565">IF(G565="","",0.5*(G565+SUMPRODUCT(($B$1461:$B$1491=$J565)*1,G$1461:G$1491)))</f>
        <v>0.75572778912089478</v>
      </c>
    </row>
    <row r="566" spans="1:15" x14ac:dyDescent="0.55000000000000004">
      <c r="A566" s="3">
        <v>19</v>
      </c>
      <c r="B566" s="3">
        <v>5</v>
      </c>
      <c r="C566" s="2">
        <f>IF(logVir!C566="","",労働コスト!C566/SUM(資本サービス!C566,労働コスト!C566))</f>
        <v>0.63841448713297355</v>
      </c>
      <c r="D566" s="2">
        <f>IF(logVir!D566="","",労働コスト!D566/SUM(資本サービス!D566,労働コスト!D566))</f>
        <v>0.72669391060358379</v>
      </c>
      <c r="E566" s="2">
        <f>IF(logVir!E566="","",労働コスト!E566/SUM(資本サービス!E566,労働コスト!E566))</f>
        <v>0.77247253200246035</v>
      </c>
      <c r="F566" s="2">
        <f>IF(logVir!F566="","",労働コスト!F566/SUM(資本サービス!F566,労働コスト!F566))</f>
        <v>0.79536738718570166</v>
      </c>
      <c r="G566" s="2">
        <f>IF(logVir!G566="","",労働コスト!G566/SUM(資本サービス!G566,労働コスト!G566))</f>
        <v>0.8104518642019215</v>
      </c>
      <c r="I566" s="3">
        <v>19</v>
      </c>
      <c r="J566" s="3">
        <v>5</v>
      </c>
      <c r="K566" s="2" cm="1">
        <f t="array" ref="K566">IF(C566="","",0.5*(C566+SUMPRODUCT(($B$1461:$B$1491=$J566)*1,C$1461:C$1491)))</f>
        <v>0.64167828259894921</v>
      </c>
      <c r="L566" s="2" cm="1">
        <f t="array" ref="L566">IF(D566="","",0.5*(D566+SUMPRODUCT(($B$1461:$B$1491=$J566)*1,D$1461:D$1491)))</f>
        <v>0.70268990478244509</v>
      </c>
      <c r="M566" s="2" cm="1">
        <f t="array" ref="M566">IF(E566="","",0.5*(E566+SUMPRODUCT(($B$1461:$B$1491=$J566)*1,E$1461:E$1491)))</f>
        <v>0.73836999329725717</v>
      </c>
      <c r="N566" s="2" cm="1">
        <f t="array" ref="N566">IF(F566="","",0.5*(F566+SUMPRODUCT(($B$1461:$B$1491=$J566)*1,F$1461:F$1491)))</f>
        <v>0.75331446813006064</v>
      </c>
      <c r="O566" s="2" cm="1">
        <f t="array" ref="O566">IF(G566="","",0.5*(G566+SUMPRODUCT(($B$1461:$B$1491=$J566)*1,G$1461:G$1491)))</f>
        <v>0.77225792640266788</v>
      </c>
    </row>
    <row r="567" spans="1:15" x14ac:dyDescent="0.55000000000000004">
      <c r="A567" s="3">
        <v>19</v>
      </c>
      <c r="B567" s="3">
        <v>6</v>
      </c>
      <c r="C567" s="2">
        <f>IF(logVir!C567="","",労働コスト!C567/SUM(資本サービス!C567,労働コスト!C567))</f>
        <v>0.49091378646378597</v>
      </c>
      <c r="D567" s="2">
        <f>IF(logVir!D567="","",労働コスト!D567/SUM(資本サービス!D567,労働コスト!D567))</f>
        <v>0.50396528681137076</v>
      </c>
      <c r="E567" s="2">
        <f>IF(logVir!E567="","",労働コスト!E567/SUM(資本サービス!E567,労働コスト!E567))</f>
        <v>0.56155479353796467</v>
      </c>
      <c r="F567" s="2">
        <f>IF(logVir!F567="","",労働コスト!F567/SUM(資本サービス!F567,労働コスト!F567))</f>
        <v>0.53693276112696509</v>
      </c>
      <c r="G567" s="2">
        <f>IF(logVir!G567="","",労働コスト!G567/SUM(資本サービス!G567,労働コスト!G567))</f>
        <v>0.53926556361601008</v>
      </c>
      <c r="I567" s="3">
        <v>19</v>
      </c>
      <c r="J567" s="3">
        <v>6</v>
      </c>
      <c r="K567" s="2" cm="1">
        <f t="array" ref="K567">IF(C567="","",0.5*(C567+SUMPRODUCT(($B$1461:$B$1491=$J567)*1,C$1461:C$1491)))</f>
        <v>0.43581176043793679</v>
      </c>
      <c r="L567" s="2" cm="1">
        <f t="array" ref="L567">IF(D567="","",0.5*(D567+SUMPRODUCT(($B$1461:$B$1491=$J567)*1,D$1461:D$1491)))</f>
        <v>0.45901485057858143</v>
      </c>
      <c r="M567" s="2" cm="1">
        <f t="array" ref="M567">IF(E567="","",0.5*(E567+SUMPRODUCT(($B$1461:$B$1491=$J567)*1,E$1461:E$1491)))</f>
        <v>0.48651706485085949</v>
      </c>
      <c r="N567" s="2" cm="1">
        <f t="array" ref="N567">IF(F567="","",0.5*(F567+SUMPRODUCT(($B$1461:$B$1491=$J567)*1,F$1461:F$1491)))</f>
        <v>0.46949238648574843</v>
      </c>
      <c r="O567" s="2" cm="1">
        <f t="array" ref="O567">IF(G567="","",0.5*(G567+SUMPRODUCT(($B$1461:$B$1491=$J567)*1,G$1461:G$1491)))</f>
        <v>0.48820866594671541</v>
      </c>
    </row>
    <row r="568" spans="1:15" x14ac:dyDescent="0.55000000000000004">
      <c r="A568" s="3">
        <v>19</v>
      </c>
      <c r="B568" s="3">
        <v>7</v>
      </c>
      <c r="C568" s="2">
        <f>IF(logVir!C568="","",労働コスト!C568/SUM(資本サービス!C568,労働コスト!C568))</f>
        <v>0.24254833260029607</v>
      </c>
      <c r="D568" s="2">
        <f>IF(logVir!D568="","",労働コスト!D568/SUM(資本サービス!D568,労働コスト!D568))</f>
        <v>0.34145421897542561</v>
      </c>
      <c r="E568" s="2">
        <f>IF(logVir!E568="","",労働コスト!E568/SUM(資本サービス!E568,労働コスト!E568))</f>
        <v>0.42910534442174708</v>
      </c>
      <c r="F568" s="2">
        <f>IF(logVir!F568="","",労働コスト!F568/SUM(資本サービス!F568,労働コスト!F568))</f>
        <v>0.46826288254020715</v>
      </c>
      <c r="G568" s="2">
        <f>IF(logVir!G568="","",労働コスト!G568/SUM(資本サービス!G568,労働コスト!G568))</f>
        <v>0.49306853617141583</v>
      </c>
      <c r="I568" s="3">
        <v>19</v>
      </c>
      <c r="J568" s="3">
        <v>7</v>
      </c>
      <c r="K568" s="2" cm="1">
        <f t="array" ref="K568">IF(C568="","",0.5*(C568+SUMPRODUCT(($B$1461:$B$1491=$J568)*1,C$1461:C$1491)))</f>
        <v>0.43120098395600542</v>
      </c>
      <c r="L568" s="2" cm="1">
        <f t="array" ref="L568">IF(D568="","",0.5*(D568+SUMPRODUCT(($B$1461:$B$1491=$J568)*1,D$1461:D$1491)))</f>
        <v>0.50213968186872326</v>
      </c>
      <c r="M568" s="2" cm="1">
        <f t="array" ref="M568">IF(E568="","",0.5*(E568+SUMPRODUCT(($B$1461:$B$1491=$J568)*1,E$1461:E$1491)))</f>
        <v>0.55299403323845686</v>
      </c>
      <c r="N568" s="2" cm="1">
        <f t="array" ref="N568">IF(F568="","",0.5*(F568+SUMPRODUCT(($B$1461:$B$1491=$J568)*1,F$1461:F$1491)))</f>
        <v>0.57271070434030591</v>
      </c>
      <c r="O568" s="2" cm="1">
        <f t="array" ref="O568">IF(G568="","",0.5*(G568+SUMPRODUCT(($B$1461:$B$1491=$J568)*1,G$1461:G$1491)))</f>
        <v>0.59817671509903769</v>
      </c>
    </row>
    <row r="569" spans="1:15" x14ac:dyDescent="0.55000000000000004">
      <c r="A569" s="3">
        <v>19</v>
      </c>
      <c r="B569" s="3">
        <v>8</v>
      </c>
      <c r="C569" s="2">
        <f>IF(logVir!C569="","",労働コスト!C569/SUM(資本サービス!C569,労働コスト!C569))</f>
        <v>0.58096792481865334</v>
      </c>
      <c r="D569" s="2">
        <f>IF(logVir!D569="","",労働コスト!D569/SUM(資本サービス!D569,労働コスト!D569))</f>
        <v>0.67964895182372109</v>
      </c>
      <c r="E569" s="2">
        <f>IF(logVir!E569="","",労働コスト!E569/SUM(資本サービス!E569,労働コスト!E569))</f>
        <v>0.67000470509331367</v>
      </c>
      <c r="F569" s="2">
        <f>IF(logVir!F569="","",労働コスト!F569/SUM(資本サービス!F569,労働コスト!F569))</f>
        <v>0.67764027228120471</v>
      </c>
      <c r="G569" s="2">
        <f>IF(logVir!G569="","",労働コスト!G569/SUM(資本サービス!G569,労働コスト!G569))</f>
        <v>0.68249567438736458</v>
      </c>
      <c r="I569" s="3">
        <v>19</v>
      </c>
      <c r="J569" s="3">
        <v>8</v>
      </c>
      <c r="K569" s="2" cm="1">
        <f t="array" ref="K569">IF(C569="","",0.5*(C569+SUMPRODUCT(($B$1461:$B$1491=$J569)*1,C$1461:C$1491)))</f>
        <v>0.56539899866304966</v>
      </c>
      <c r="L569" s="2" cm="1">
        <f t="array" ref="L569">IF(D569="","",0.5*(D569+SUMPRODUCT(($B$1461:$B$1491=$J569)*1,D$1461:D$1491)))</f>
        <v>0.63927437907205831</v>
      </c>
      <c r="M569" s="2" cm="1">
        <f t="array" ref="M569">IF(E569="","",0.5*(E569+SUMPRODUCT(($B$1461:$B$1491=$J569)*1,E$1461:E$1491)))</f>
        <v>0.63469446497412374</v>
      </c>
      <c r="N569" s="2" cm="1">
        <f t="array" ref="N569">IF(F569="","",0.5*(F569+SUMPRODUCT(($B$1461:$B$1491=$J569)*1,F$1461:F$1491)))</f>
        <v>0.63399167862632022</v>
      </c>
      <c r="O569" s="2" cm="1">
        <f t="array" ref="O569">IF(G569="","",0.5*(G569+SUMPRODUCT(($B$1461:$B$1491=$J569)*1,G$1461:G$1491)))</f>
        <v>0.65069311840424526</v>
      </c>
    </row>
    <row r="570" spans="1:15" x14ac:dyDescent="0.55000000000000004">
      <c r="A570" s="3">
        <v>19</v>
      </c>
      <c r="B570" s="3">
        <v>9</v>
      </c>
      <c r="C570" s="2">
        <f>IF(logVir!C570="","",労働コスト!C570/SUM(資本サービス!C570,労働コスト!C570))</f>
        <v>0.73130547589785888</v>
      </c>
      <c r="D570" s="2">
        <f>IF(logVir!D570="","",労働コスト!D570/SUM(資本サービス!D570,労働コスト!D570))</f>
        <v>0.79489793189981517</v>
      </c>
      <c r="E570" s="2">
        <f>IF(logVir!E570="","",労働コスト!E570/SUM(資本サービス!E570,労働コスト!E570))</f>
        <v>0.85112082059818928</v>
      </c>
      <c r="F570" s="2">
        <f>IF(logVir!F570="","",労働コスト!F570/SUM(資本サービス!F570,労働コスト!F570))</f>
        <v>0.85423311649352618</v>
      </c>
      <c r="G570" s="2">
        <f>IF(logVir!G570="","",労働コスト!G570/SUM(資本サービス!G570,労働コスト!G570))</f>
        <v>0.87018922581370406</v>
      </c>
      <c r="I570" s="3">
        <v>19</v>
      </c>
      <c r="J570" s="3">
        <v>9</v>
      </c>
      <c r="K570" s="2" cm="1">
        <f t="array" ref="K570">IF(C570="","",0.5*(C570+SUMPRODUCT(($B$1461:$B$1491=$J570)*1,C$1461:C$1491)))</f>
        <v>0.76365917749091883</v>
      </c>
      <c r="L570" s="2" cm="1">
        <f t="array" ref="L570">IF(D570="","",0.5*(D570+SUMPRODUCT(($B$1461:$B$1491=$J570)*1,D$1461:D$1491)))</f>
        <v>0.80101258445121282</v>
      </c>
      <c r="M570" s="2" cm="1">
        <f t="array" ref="M570">IF(E570="","",0.5*(E570+SUMPRODUCT(($B$1461:$B$1491=$J570)*1,E$1461:E$1491)))</f>
        <v>0.84213263527235915</v>
      </c>
      <c r="N570" s="2" cm="1">
        <f t="array" ref="N570">IF(F570="","",0.5*(F570+SUMPRODUCT(($B$1461:$B$1491=$J570)*1,F$1461:F$1491)))</f>
        <v>0.84505533494951002</v>
      </c>
      <c r="O570" s="2" cm="1">
        <f t="array" ref="O570">IF(G570="","",0.5*(G570+SUMPRODUCT(($B$1461:$B$1491=$J570)*1,G$1461:G$1491)))</f>
        <v>0.86391261554692145</v>
      </c>
    </row>
    <row r="571" spans="1:15" x14ac:dyDescent="0.55000000000000004">
      <c r="A571" s="3">
        <v>19</v>
      </c>
      <c r="B571" s="3">
        <v>10</v>
      </c>
      <c r="C571" s="2">
        <f>IF(logVir!C571="","",労働コスト!C571/SUM(資本サービス!C571,労働コスト!C571))</f>
        <v>0.47051476846226925</v>
      </c>
      <c r="D571" s="2">
        <f>IF(logVir!D571="","",労働コスト!D571/SUM(資本サービス!D571,労働コスト!D571))</f>
        <v>0.57493148064648569</v>
      </c>
      <c r="E571" s="2">
        <f>IF(logVir!E571="","",労働コスト!E571/SUM(資本サービス!E571,労働コスト!E571))</f>
        <v>0.55611566793409029</v>
      </c>
      <c r="F571" s="2">
        <f>IF(logVir!F571="","",労働コスト!F571/SUM(資本サービス!F571,労働コスト!F571))</f>
        <v>0.54167704102474135</v>
      </c>
      <c r="G571" s="2">
        <f>IF(logVir!G571="","",労働コスト!G571/SUM(資本サービス!G571,労働コスト!G571))</f>
        <v>0.54895813501606394</v>
      </c>
      <c r="I571" s="3">
        <v>19</v>
      </c>
      <c r="J571" s="3">
        <v>10</v>
      </c>
      <c r="K571" s="2" cm="1">
        <f t="array" ref="K571">IF(C571="","",0.5*(C571+SUMPRODUCT(($B$1461:$B$1491=$J571)*1,C$1461:C$1491)))</f>
        <v>0.54851181637098145</v>
      </c>
      <c r="L571" s="2" cm="1">
        <f t="array" ref="L571">IF(D571="","",0.5*(D571+SUMPRODUCT(($B$1461:$B$1491=$J571)*1,D$1461:D$1491)))</f>
        <v>0.60891450693781546</v>
      </c>
      <c r="M571" s="2" cm="1">
        <f t="array" ref="M571">IF(E571="","",0.5*(E571+SUMPRODUCT(($B$1461:$B$1491=$J571)*1,E$1461:E$1491)))</f>
        <v>0.61779913179448354</v>
      </c>
      <c r="N571" s="2" cm="1">
        <f t="array" ref="N571">IF(F571="","",0.5*(F571+SUMPRODUCT(($B$1461:$B$1491=$J571)*1,F$1461:F$1491)))</f>
        <v>0.61042669986541676</v>
      </c>
      <c r="O571" s="2" cm="1">
        <f t="array" ref="O571">IF(G571="","",0.5*(G571+SUMPRODUCT(($B$1461:$B$1491=$J571)*1,G$1461:G$1491)))</f>
        <v>0.63200281870149433</v>
      </c>
    </row>
    <row r="572" spans="1:15" x14ac:dyDescent="0.55000000000000004">
      <c r="A572" s="3">
        <v>19</v>
      </c>
      <c r="B572" s="3">
        <v>11</v>
      </c>
      <c r="C572" s="2">
        <f>IF(logVir!C572="","",労働コスト!C572/SUM(資本サービス!C572,労働コスト!C572))</f>
        <v>0.64457555461933036</v>
      </c>
      <c r="D572" s="2">
        <f>IF(logVir!D572="","",労働コスト!D572/SUM(資本サービス!D572,労働コスト!D572))</f>
        <v>0.62640364673800031</v>
      </c>
      <c r="E572" s="2">
        <f>IF(logVir!E572="","",労働コスト!E572/SUM(資本サービス!E572,労働コスト!E572))</f>
        <v>0.63179319802530065</v>
      </c>
      <c r="F572" s="2">
        <f>IF(logVir!F572="","",労働コスト!F572/SUM(資本サービス!F572,労働コスト!F572))</f>
        <v>0.64605849293281881</v>
      </c>
      <c r="G572" s="2">
        <f>IF(logVir!G572="","",労働コスト!G572/SUM(資本サービス!G572,労働コスト!G572))</f>
        <v>0.65872938539349457</v>
      </c>
      <c r="I572" s="3">
        <v>19</v>
      </c>
      <c r="J572" s="3">
        <v>11</v>
      </c>
      <c r="K572" s="2" cm="1">
        <f t="array" ref="K572">IF(C572="","",0.5*(C572+SUMPRODUCT(($B$1461:$B$1491=$J572)*1,C$1461:C$1491)))</f>
        <v>0.60470314255715651</v>
      </c>
      <c r="L572" s="2" cm="1">
        <f t="array" ref="L572">IF(D572="","",0.5*(D572+SUMPRODUCT(($B$1461:$B$1491=$J572)*1,D$1461:D$1491)))</f>
        <v>0.5971987937442722</v>
      </c>
      <c r="M572" s="2" cm="1">
        <f t="array" ref="M572">IF(E572="","",0.5*(E572+SUMPRODUCT(($B$1461:$B$1491=$J572)*1,E$1461:E$1491)))</f>
        <v>0.60612667289763356</v>
      </c>
      <c r="N572" s="2" cm="1">
        <f t="array" ref="N572">IF(F572="","",0.5*(F572+SUMPRODUCT(($B$1461:$B$1491=$J572)*1,F$1461:F$1491)))</f>
        <v>0.60936494805894625</v>
      </c>
      <c r="O572" s="2" cm="1">
        <f t="array" ref="O572">IF(G572="","",0.5*(G572+SUMPRODUCT(($B$1461:$B$1491=$J572)*1,G$1461:G$1491)))</f>
        <v>0.62633685508260462</v>
      </c>
    </row>
    <row r="573" spans="1:15" x14ac:dyDescent="0.55000000000000004">
      <c r="A573" s="3">
        <v>19</v>
      </c>
      <c r="B573" s="3">
        <v>12</v>
      </c>
      <c r="C573" s="2">
        <f>IF(logVir!C573="","",労働コスト!C573/SUM(資本サービス!C573,労働コスト!C573))</f>
        <v>0.26664683337770745</v>
      </c>
      <c r="D573" s="2">
        <f>IF(logVir!D573="","",労働コスト!D573/SUM(資本サービス!D573,労働コスト!D573))</f>
        <v>0.29010176618093636</v>
      </c>
      <c r="E573" s="2">
        <f>IF(logVir!E573="","",労働コスト!E573/SUM(資本サービス!E573,労働コスト!E573))</f>
        <v>0.35232376406190929</v>
      </c>
      <c r="F573" s="2">
        <f>IF(logVir!F573="","",労働コスト!F573/SUM(資本サービス!F573,労働コスト!F573))</f>
        <v>0.3861573835596015</v>
      </c>
      <c r="G573" s="2">
        <f>IF(logVir!G573="","",労働コスト!G573/SUM(資本サービス!G573,労働コスト!G573))</f>
        <v>0.41458487832907504</v>
      </c>
      <c r="I573" s="3">
        <v>19</v>
      </c>
      <c r="J573" s="3">
        <v>12</v>
      </c>
      <c r="K573" s="2" cm="1">
        <f t="array" ref="K573">IF(C573="","",0.5*(C573+SUMPRODUCT(($B$1461:$B$1491=$J573)*1,C$1461:C$1491)))</f>
        <v>0.37771597358360809</v>
      </c>
      <c r="L573" s="2" cm="1">
        <f t="array" ref="L573">IF(D573="","",0.5*(D573+SUMPRODUCT(($B$1461:$B$1491=$J573)*1,D$1461:D$1491)))</f>
        <v>0.40155679657317556</v>
      </c>
      <c r="M573" s="2" cm="1">
        <f t="array" ref="M573">IF(E573="","",0.5*(E573+SUMPRODUCT(($B$1461:$B$1491=$J573)*1,E$1461:E$1491)))</f>
        <v>0.43325121905791975</v>
      </c>
      <c r="N573" s="2" cm="1">
        <f t="array" ref="N573">IF(F573="","",0.5*(F573+SUMPRODUCT(($B$1461:$B$1491=$J573)*1,F$1461:F$1491)))</f>
        <v>0.45245343938706684</v>
      </c>
      <c r="O573" s="2" cm="1">
        <f t="array" ref="O573">IF(G573="","",0.5*(G573+SUMPRODUCT(($B$1461:$B$1491=$J573)*1,G$1461:G$1491)))</f>
        <v>0.48829128322630488</v>
      </c>
    </row>
    <row r="574" spans="1:15" x14ac:dyDescent="0.55000000000000004">
      <c r="A574" s="3">
        <v>19</v>
      </c>
      <c r="B574" s="3">
        <v>13</v>
      </c>
      <c r="C574" s="2">
        <f>IF(logVir!C574="","",労働コスト!C574/SUM(資本サービス!C574,労働コスト!C574))</f>
        <v>0.24124623061456718</v>
      </c>
      <c r="D574" s="2">
        <f>IF(logVir!D574="","",労働コスト!D574/SUM(資本サービス!D574,労働コスト!D574))</f>
        <v>0.2996935238116204</v>
      </c>
      <c r="E574" s="2">
        <f>IF(logVir!E574="","",労働コスト!E574/SUM(資本サービス!E574,労働コスト!E574))</f>
        <v>0.36244816936975743</v>
      </c>
      <c r="F574" s="2">
        <f>IF(logVir!F574="","",労働コスト!F574/SUM(資本サービス!F574,労働コスト!F574))</f>
        <v>0.40347280603785723</v>
      </c>
      <c r="G574" s="2">
        <f>IF(logVir!G574="","",労働コスト!G574/SUM(資本サービス!G574,労働コスト!G574))</f>
        <v>0.43089516444590092</v>
      </c>
      <c r="I574" s="3">
        <v>19</v>
      </c>
      <c r="J574" s="3">
        <v>13</v>
      </c>
      <c r="K574" s="2" cm="1">
        <f t="array" ref="K574">IF(C574="","",0.5*(C574+SUMPRODUCT(($B$1461:$B$1491=$J574)*1,C$1461:C$1491)))</f>
        <v>0.32140233696521747</v>
      </c>
      <c r="L574" s="2" cm="1">
        <f t="array" ref="L574">IF(D574="","",0.5*(D574+SUMPRODUCT(($B$1461:$B$1491=$J574)*1,D$1461:D$1491)))</f>
        <v>0.33571287116659221</v>
      </c>
      <c r="M574" s="2" cm="1">
        <f t="array" ref="M574">IF(E574="","",0.5*(E574+SUMPRODUCT(($B$1461:$B$1491=$J574)*1,E$1461:E$1491)))</f>
        <v>0.38677553735690307</v>
      </c>
      <c r="N574" s="2" cm="1">
        <f t="array" ref="N574">IF(F574="","",0.5*(F574+SUMPRODUCT(($B$1461:$B$1491=$J574)*1,F$1461:F$1491)))</f>
        <v>0.39989839164909724</v>
      </c>
      <c r="O574" s="2" cm="1">
        <f t="array" ref="O574">IF(G574="","",0.5*(G574+SUMPRODUCT(($B$1461:$B$1491=$J574)*1,G$1461:G$1491)))</f>
        <v>0.4313298632017144</v>
      </c>
    </row>
    <row r="575" spans="1:15" x14ac:dyDescent="0.55000000000000004">
      <c r="A575" s="3">
        <v>19</v>
      </c>
      <c r="B575" s="3">
        <v>14</v>
      </c>
      <c r="C575" s="2">
        <f>IF(logVir!C575="","",労働コスト!C575/SUM(資本サービス!C575,労働コスト!C575))</f>
        <v>0.6612588701369021</v>
      </c>
      <c r="D575" s="2">
        <f>IF(logVir!D575="","",労働コスト!D575/SUM(資本サービス!D575,労働コスト!D575))</f>
        <v>0.70068053716386469</v>
      </c>
      <c r="E575" s="2">
        <f>IF(logVir!E575="","",労働コスト!E575/SUM(資本サービス!E575,労働コスト!E575))</f>
        <v>0.69666164099810257</v>
      </c>
      <c r="F575" s="2">
        <f>IF(logVir!F575="","",労働コスト!F575/SUM(資本サービス!F575,労働コスト!F575))</f>
        <v>0.68180456906788522</v>
      </c>
      <c r="G575" s="2">
        <f>IF(logVir!G575="","",労働コスト!G575/SUM(資本サービス!G575,労働コスト!G575))</f>
        <v>0.69142212474509379</v>
      </c>
      <c r="I575" s="3">
        <v>19</v>
      </c>
      <c r="J575" s="3">
        <v>14</v>
      </c>
      <c r="K575" s="2" cm="1">
        <f t="array" ref="K575">IF(C575="","",0.5*(C575+SUMPRODUCT(($B$1461:$B$1491=$J575)*1,C$1461:C$1491)))</f>
        <v>0.62605719491481593</v>
      </c>
      <c r="L575" s="2" cm="1">
        <f t="array" ref="L575">IF(D575="","",0.5*(D575+SUMPRODUCT(($B$1461:$B$1491=$J575)*1,D$1461:D$1491)))</f>
        <v>0.66552058825246219</v>
      </c>
      <c r="M575" s="2" cm="1">
        <f t="array" ref="M575">IF(E575="","",0.5*(E575+SUMPRODUCT(($B$1461:$B$1491=$J575)*1,E$1461:E$1491)))</f>
        <v>0.65454994875184291</v>
      </c>
      <c r="N575" s="2" cm="1">
        <f t="array" ref="N575">IF(F575="","",0.5*(F575+SUMPRODUCT(($B$1461:$B$1491=$J575)*1,F$1461:F$1491)))</f>
        <v>0.64051865049449364</v>
      </c>
      <c r="O575" s="2" cm="1">
        <f t="array" ref="O575">IF(G575="","",0.5*(G575+SUMPRODUCT(($B$1461:$B$1491=$J575)*1,G$1461:G$1491)))</f>
        <v>0.6585920312592678</v>
      </c>
    </row>
    <row r="576" spans="1:15" x14ac:dyDescent="0.55000000000000004">
      <c r="A576" s="3">
        <v>19</v>
      </c>
      <c r="B576" s="3">
        <v>15</v>
      </c>
      <c r="C576" s="2">
        <f>IF(logVir!C576="","",労働コスト!C576/SUM(資本サービス!C576,労働コスト!C576))</f>
        <v>0.66036582842387115</v>
      </c>
      <c r="D576" s="2">
        <f>IF(logVir!D576="","",労働コスト!D576/SUM(資本サービス!D576,労働コスト!D576))</f>
        <v>0.64173345135318449</v>
      </c>
      <c r="E576" s="2">
        <f>IF(logVir!E576="","",労働コスト!E576/SUM(資本サービス!E576,労働コスト!E576))</f>
        <v>0.6377561902724288</v>
      </c>
      <c r="F576" s="2">
        <f>IF(logVir!F576="","",労働コスト!F576/SUM(資本サービス!F576,労働コスト!F576))</f>
        <v>0.6735860373507726</v>
      </c>
      <c r="G576" s="2">
        <f>IF(logVir!G576="","",労働コスト!G576/SUM(資本サービス!G576,労働コスト!G576))</f>
        <v>0.71893887318952565</v>
      </c>
      <c r="I576" s="3">
        <v>19</v>
      </c>
      <c r="J576" s="3">
        <v>15</v>
      </c>
      <c r="K576" s="2" cm="1">
        <f t="array" ref="K576">IF(C576="","",0.5*(C576+SUMPRODUCT(($B$1461:$B$1491=$J576)*1,C$1461:C$1491)))</f>
        <v>0.69987998635417992</v>
      </c>
      <c r="L576" s="2" cm="1">
        <f t="array" ref="L576">IF(D576="","",0.5*(D576+SUMPRODUCT(($B$1461:$B$1491=$J576)*1,D$1461:D$1491)))</f>
        <v>0.71193129746787753</v>
      </c>
      <c r="M576" s="2" cm="1">
        <f t="array" ref="M576">IF(E576="","",0.5*(E576+SUMPRODUCT(($B$1461:$B$1491=$J576)*1,E$1461:E$1491)))</f>
        <v>0.69688382230510681</v>
      </c>
      <c r="N576" s="2" cm="1">
        <f t="array" ref="N576">IF(F576="","",0.5*(F576+SUMPRODUCT(($B$1461:$B$1491=$J576)*1,F$1461:F$1491)))</f>
        <v>0.71033217825057826</v>
      </c>
      <c r="O576" s="2" cm="1">
        <f t="array" ref="O576">IF(G576="","",0.5*(G576+SUMPRODUCT(($B$1461:$B$1491=$J576)*1,G$1461:G$1491)))</f>
        <v>0.74634579738469076</v>
      </c>
    </row>
    <row r="577" spans="1:15" x14ac:dyDescent="0.55000000000000004">
      <c r="A577" s="3">
        <v>19</v>
      </c>
      <c r="B577" s="3">
        <v>16</v>
      </c>
      <c r="C577" s="2">
        <f>IF(logVir!C577="","",労働コスト!C577/SUM(資本サービス!C577,労働コスト!C577))</f>
        <v>0.69016652313709004</v>
      </c>
      <c r="D577" s="2">
        <f>IF(logVir!D577="","",労働コスト!D577/SUM(資本サービス!D577,労働コスト!D577))</f>
        <v>0.75966805078984279</v>
      </c>
      <c r="E577" s="2">
        <f>IF(logVir!E577="","",労働コスト!E577/SUM(資本サービス!E577,労働コスト!E577))</f>
        <v>0.76401502890239004</v>
      </c>
      <c r="F577" s="2">
        <f>IF(logVir!F577="","",労働コスト!F577/SUM(資本サービス!F577,労働コスト!F577))</f>
        <v>0.77774185598224865</v>
      </c>
      <c r="G577" s="2">
        <f>IF(logVir!G577="","",労働コスト!G577/SUM(資本サービス!G577,労働コスト!G577))</f>
        <v>0.7920852677653818</v>
      </c>
      <c r="I577" s="3">
        <v>19</v>
      </c>
      <c r="J577" s="3">
        <v>16</v>
      </c>
      <c r="K577" s="2" cm="1">
        <f t="array" ref="K577">IF(C577="","",0.5*(C577+SUMPRODUCT(($B$1461:$B$1491=$J577)*1,C$1461:C$1491)))</f>
        <v>0.68180652852333745</v>
      </c>
      <c r="L577" s="2" cm="1">
        <f t="array" ref="L577">IF(D577="","",0.5*(D577+SUMPRODUCT(($B$1461:$B$1491=$J577)*1,D$1461:D$1491)))</f>
        <v>0.73107441756624381</v>
      </c>
      <c r="M577" s="2" cm="1">
        <f t="array" ref="M577">IF(E577="","",0.5*(E577+SUMPRODUCT(($B$1461:$B$1491=$J577)*1,E$1461:E$1491)))</f>
        <v>0.7460821484264718</v>
      </c>
      <c r="N577" s="2" cm="1">
        <f t="array" ref="N577">IF(F577="","",0.5*(F577+SUMPRODUCT(($B$1461:$B$1491=$J577)*1,F$1461:F$1491)))</f>
        <v>0.75268841205029668</v>
      </c>
      <c r="O577" s="2" cm="1">
        <f t="array" ref="O577">IF(G577="","",0.5*(G577+SUMPRODUCT(($B$1461:$B$1491=$J577)*1,G$1461:G$1491)))</f>
        <v>0.7737852693664633</v>
      </c>
    </row>
    <row r="578" spans="1:15" x14ac:dyDescent="0.55000000000000004">
      <c r="A578" s="3">
        <v>19</v>
      </c>
      <c r="B578" s="3">
        <v>17</v>
      </c>
      <c r="C578" s="2">
        <f>IF(logVir!C578="","",労働コスト!C578/SUM(資本サービス!C578,労働コスト!C578))</f>
        <v>0.3691352100769984</v>
      </c>
      <c r="D578" s="2">
        <f>IF(logVir!D578="","",労働コスト!D578/SUM(資本サービス!D578,労働コスト!D578))</f>
        <v>0.37418472561177485</v>
      </c>
      <c r="E578" s="2">
        <f>IF(logVir!E578="","",労働コスト!E578/SUM(資本サービス!E578,労働コスト!E578))</f>
        <v>0.35926438023132917</v>
      </c>
      <c r="F578" s="2">
        <f>IF(logVir!F578="","",労働コスト!F578/SUM(資本サービス!F578,労働コスト!F578))</f>
        <v>0.38779138307490191</v>
      </c>
      <c r="G578" s="2">
        <f>IF(logVir!G578="","",労働コスト!G578/SUM(資本サービス!G578,労働コスト!G578))</f>
        <v>0.42171890083923402</v>
      </c>
      <c r="I578" s="3">
        <v>19</v>
      </c>
      <c r="J578" s="3">
        <v>17</v>
      </c>
      <c r="K578" s="2" cm="1">
        <f t="array" ref="K578">IF(C578="","",0.5*(C578+SUMPRODUCT(($B$1461:$B$1491=$J578)*1,C$1461:C$1491)))</f>
        <v>0.35626024188274574</v>
      </c>
      <c r="L578" s="2" cm="1">
        <f t="array" ref="L578">IF(D578="","",0.5*(D578+SUMPRODUCT(($B$1461:$B$1491=$J578)*1,D$1461:D$1491)))</f>
        <v>0.36656897469961414</v>
      </c>
      <c r="M578" s="2" cm="1">
        <f t="array" ref="M578">IF(E578="","",0.5*(E578+SUMPRODUCT(($B$1461:$B$1491=$J578)*1,E$1461:E$1491)))</f>
        <v>0.37260013772812528</v>
      </c>
      <c r="N578" s="2" cm="1">
        <f t="array" ref="N578">IF(F578="","",0.5*(F578+SUMPRODUCT(($B$1461:$B$1491=$J578)*1,F$1461:F$1491)))</f>
        <v>0.40093006574965229</v>
      </c>
      <c r="O578" s="2" cm="1">
        <f t="array" ref="O578">IF(G578="","",0.5*(G578+SUMPRODUCT(($B$1461:$B$1491=$J578)*1,G$1461:G$1491)))</f>
        <v>0.41980463521862221</v>
      </c>
    </row>
    <row r="579" spans="1:15" x14ac:dyDescent="0.55000000000000004">
      <c r="A579" s="3">
        <v>19</v>
      </c>
      <c r="B579" s="3">
        <v>18</v>
      </c>
      <c r="C579" s="2">
        <f>IF(logVir!C579="","",労働コスト!C579/SUM(資本サービス!C579,労働コスト!C579))</f>
        <v>0.82300358982100963</v>
      </c>
      <c r="D579" s="2">
        <f>IF(logVir!D579="","",労働コスト!D579/SUM(資本サービス!D579,労働コスト!D579))</f>
        <v>0.86742266330196705</v>
      </c>
      <c r="E579" s="2">
        <f>IF(logVir!E579="","",労働コスト!E579/SUM(資本サービス!E579,労働コスト!E579))</f>
        <v>0.89299996532623271</v>
      </c>
      <c r="F579" s="2">
        <f>IF(logVir!F579="","",労働コスト!F579/SUM(資本サービス!F579,労働コスト!F579))</f>
        <v>0.88668197861099429</v>
      </c>
      <c r="G579" s="2">
        <f>IF(logVir!G579="","",労働コスト!G579/SUM(資本サービス!G579,労働コスト!G579))</f>
        <v>0.87024208297079764</v>
      </c>
      <c r="I579" s="3">
        <v>19</v>
      </c>
      <c r="J579" s="3">
        <v>18</v>
      </c>
      <c r="K579" s="2" cm="1">
        <f t="array" ref="K579">IF(C579="","",0.5*(C579+SUMPRODUCT(($B$1461:$B$1491=$J579)*1,C$1461:C$1491)))</f>
        <v>0.8397503604960852</v>
      </c>
      <c r="L579" s="2" cm="1">
        <f t="array" ref="L579">IF(D579="","",0.5*(D579+SUMPRODUCT(($B$1461:$B$1491=$J579)*1,D$1461:D$1491)))</f>
        <v>0.87917883719431145</v>
      </c>
      <c r="M579" s="2" cm="1">
        <f t="array" ref="M579">IF(E579="","",0.5*(E579+SUMPRODUCT(($B$1461:$B$1491=$J579)*1,E$1461:E$1491)))</f>
        <v>0.89466192240156084</v>
      </c>
      <c r="N579" s="2" cm="1">
        <f t="array" ref="N579">IF(F579="","",0.5*(F579+SUMPRODUCT(($B$1461:$B$1491=$J579)*1,F$1461:F$1491)))</f>
        <v>0.89229888297142046</v>
      </c>
      <c r="O579" s="2" cm="1">
        <f t="array" ref="O579">IF(G579="","",0.5*(G579+SUMPRODUCT(($B$1461:$B$1491=$J579)*1,G$1461:G$1491)))</f>
        <v>0.88436325410385297</v>
      </c>
    </row>
    <row r="580" spans="1:15" x14ac:dyDescent="0.55000000000000004">
      <c r="A580" s="3">
        <v>19</v>
      </c>
      <c r="B580" s="3">
        <v>19</v>
      </c>
      <c r="C580" s="2">
        <f>IF(logVir!C580="","",労働コスト!C580/SUM(資本サービス!C580,労働コスト!C580))</f>
        <v>0.81485172606666867</v>
      </c>
      <c r="D580" s="2">
        <f>IF(logVir!D580="","",労働コスト!D580/SUM(資本サービス!D580,労働コスト!D580))</f>
        <v>0.82116806166403311</v>
      </c>
      <c r="E580" s="2">
        <f>IF(logVir!E580="","",労働コスト!E580/SUM(資本サービス!E580,労働コスト!E580))</f>
        <v>0.83696143426719716</v>
      </c>
      <c r="F580" s="2">
        <f>IF(logVir!F580="","",労働コスト!F580/SUM(資本サービス!F580,労働コスト!F580))</f>
        <v>0.84238190003970748</v>
      </c>
      <c r="G580" s="2">
        <f>IF(logVir!G580="","",労働コスト!G580/SUM(資本サービス!G580,労働コスト!G580))</f>
        <v>0.8352595362922216</v>
      </c>
      <c r="I580" s="3">
        <v>19</v>
      </c>
      <c r="J580" s="3">
        <v>19</v>
      </c>
      <c r="K580" s="2" cm="1">
        <f t="array" ref="K580">IF(C580="","",0.5*(C580+SUMPRODUCT(($B$1461:$B$1491=$J580)*1,C$1461:C$1491)))</f>
        <v>0.82108286156347532</v>
      </c>
      <c r="L580" s="2" cm="1">
        <f t="array" ref="L580">IF(D580="","",0.5*(D580+SUMPRODUCT(($B$1461:$B$1491=$J580)*1,D$1461:D$1491)))</f>
        <v>0.84425299631921613</v>
      </c>
      <c r="M580" s="2" cm="1">
        <f t="array" ref="M580">IF(E580="","",0.5*(E580+SUMPRODUCT(($B$1461:$B$1491=$J580)*1,E$1461:E$1491)))</f>
        <v>0.8531844869677836</v>
      </c>
      <c r="N580" s="2" cm="1">
        <f t="array" ref="N580">IF(F580="","",0.5*(F580+SUMPRODUCT(($B$1461:$B$1491=$J580)*1,F$1461:F$1491)))</f>
        <v>0.8560161496580061</v>
      </c>
      <c r="O580" s="2" cm="1">
        <f t="array" ref="O580">IF(G580="","",0.5*(G580+SUMPRODUCT(($B$1461:$B$1491=$J580)*1,G$1461:G$1491)))</f>
        <v>0.85498706573674865</v>
      </c>
    </row>
    <row r="581" spans="1:15" x14ac:dyDescent="0.55000000000000004">
      <c r="A581" s="3">
        <v>19</v>
      </c>
      <c r="B581" s="3">
        <v>20</v>
      </c>
      <c r="C581" s="2">
        <f>IF(logVir!C581="","",労働コスト!C581/SUM(資本サービス!C581,労働コスト!C581))</f>
        <v>0.73785205357556416</v>
      </c>
      <c r="D581" s="2">
        <f>IF(logVir!D581="","",労働コスト!D581/SUM(資本サービス!D581,労働コスト!D581))</f>
        <v>0.7023006413536973</v>
      </c>
      <c r="E581" s="2">
        <f>IF(logVir!E581="","",労働コスト!E581/SUM(資本サービス!E581,労働コスト!E581))</f>
        <v>0.69151274525187545</v>
      </c>
      <c r="F581" s="2">
        <f>IF(logVir!F581="","",労働コスト!F581/SUM(資本サービス!F581,労働コスト!F581))</f>
        <v>0.69386536551066569</v>
      </c>
      <c r="G581" s="2">
        <f>IF(logVir!G581="","",労働コスト!G581/SUM(資本サービス!G581,労働コスト!G581))</f>
        <v>0.7023494456647954</v>
      </c>
      <c r="I581" s="3">
        <v>19</v>
      </c>
      <c r="J581" s="3">
        <v>20</v>
      </c>
      <c r="K581" s="2" cm="1">
        <f t="array" ref="K581">IF(C581="","",0.5*(C581+SUMPRODUCT(($B$1461:$B$1491=$J581)*1,C$1461:C$1491)))</f>
        <v>0.74172722050342732</v>
      </c>
      <c r="L581" s="2" cm="1">
        <f t="array" ref="L581">IF(D581="","",0.5*(D581+SUMPRODUCT(($B$1461:$B$1491=$J581)*1,D$1461:D$1491)))</f>
        <v>0.72851183803294361</v>
      </c>
      <c r="M581" s="2" cm="1">
        <f t="array" ref="M581">IF(E581="","",0.5*(E581+SUMPRODUCT(($B$1461:$B$1491=$J581)*1,E$1461:E$1491)))</f>
        <v>0.71999135522186886</v>
      </c>
      <c r="N581" s="2" cm="1">
        <f t="array" ref="N581">IF(F581="","",0.5*(F581+SUMPRODUCT(($B$1461:$B$1491=$J581)*1,F$1461:F$1491)))</f>
        <v>0.72037626243627928</v>
      </c>
      <c r="O581" s="2" cm="1">
        <f t="array" ref="O581">IF(G581="","",0.5*(G581+SUMPRODUCT(($B$1461:$B$1491=$J581)*1,G$1461:G$1491)))</f>
        <v>0.73232380317906398</v>
      </c>
    </row>
    <row r="582" spans="1:15" x14ac:dyDescent="0.55000000000000004">
      <c r="A582" s="3">
        <v>19</v>
      </c>
      <c r="B582" s="3">
        <v>21</v>
      </c>
      <c r="C582" s="2">
        <f>IF(logVir!C582="","",労働コスト!C582/SUM(資本サービス!C582,労働コスト!C582))</f>
        <v>0.63866539385335885</v>
      </c>
      <c r="D582" s="2">
        <f>IF(logVir!D582="","",労働コスト!D582/SUM(資本サービス!D582,労働コスト!D582))</f>
        <v>0.56667443639998227</v>
      </c>
      <c r="E582" s="2">
        <f>IF(logVir!E582="","",労働コスト!E582/SUM(資本サービス!E582,労働コスト!E582))</f>
        <v>0.60477243027212435</v>
      </c>
      <c r="F582" s="2">
        <f>IF(logVir!F582="","",労働コスト!F582/SUM(資本サービス!F582,労働コスト!F582))</f>
        <v>0.60793053697813781</v>
      </c>
      <c r="G582" s="2">
        <f>IF(logVir!G582="","",労働コスト!G582/SUM(資本サービス!G582,労働コスト!G582))</f>
        <v>0.65223192737437186</v>
      </c>
      <c r="I582" s="3">
        <v>19</v>
      </c>
      <c r="J582" s="3">
        <v>21</v>
      </c>
      <c r="K582" s="2" cm="1">
        <f t="array" ref="K582">IF(C582="","",0.5*(C582+SUMPRODUCT(($B$1461:$B$1491=$J582)*1,C$1461:C$1491)))</f>
        <v>0.65190428060461758</v>
      </c>
      <c r="L582" s="2" cm="1">
        <f t="array" ref="L582">IF(D582="","",0.5*(D582+SUMPRODUCT(($B$1461:$B$1491=$J582)*1,D$1461:D$1491)))</f>
        <v>0.63446234638647048</v>
      </c>
      <c r="M582" s="2" cm="1">
        <f t="array" ref="M582">IF(E582="","",0.5*(E582+SUMPRODUCT(($B$1461:$B$1491=$J582)*1,E$1461:E$1491)))</f>
        <v>0.6574319582595245</v>
      </c>
      <c r="N582" s="2" cm="1">
        <f t="array" ref="N582">IF(F582="","",0.5*(F582+SUMPRODUCT(($B$1461:$B$1491=$J582)*1,F$1461:F$1491)))</f>
        <v>0.66030817658683361</v>
      </c>
      <c r="O582" s="2" cm="1">
        <f t="array" ref="O582">IF(G582="","",0.5*(G582+SUMPRODUCT(($B$1461:$B$1491=$J582)*1,G$1461:G$1491)))</f>
        <v>0.6906233006679019</v>
      </c>
    </row>
    <row r="583" spans="1:15" x14ac:dyDescent="0.55000000000000004">
      <c r="A583" s="3">
        <v>19</v>
      </c>
      <c r="B583" s="3">
        <v>22</v>
      </c>
      <c r="C583" s="2">
        <f>IF(logVir!C583="","",労働コスト!C583/SUM(資本サービス!C583,労働コスト!C583))</f>
        <v>0.69581501935981582</v>
      </c>
      <c r="D583" s="2">
        <f>IF(logVir!D583="","",労働コスト!D583/SUM(資本サービス!D583,労働コスト!D583))</f>
        <v>0.77875061880197316</v>
      </c>
      <c r="E583" s="2">
        <f>IF(logVir!E583="","",労働コスト!E583/SUM(資本サービス!E583,労働コスト!E583))</f>
        <v>0.81435348028964583</v>
      </c>
      <c r="F583" s="2">
        <f>IF(logVir!F583="","",労働コスト!F583/SUM(資本サービス!F583,労働コスト!F583))</f>
        <v>0.79229658607428133</v>
      </c>
      <c r="G583" s="2">
        <f>IF(logVir!G583="","",労働コスト!G583/SUM(資本サービス!G583,労働コスト!G583))</f>
        <v>0.86944762096247918</v>
      </c>
      <c r="I583" s="3">
        <v>19</v>
      </c>
      <c r="J583" s="3">
        <v>22</v>
      </c>
      <c r="K583" s="2" cm="1">
        <f t="array" ref="K583">IF(C583="","",0.5*(C583+SUMPRODUCT(($B$1461:$B$1491=$J583)*1,C$1461:C$1491)))</f>
        <v>0.73587764442478276</v>
      </c>
      <c r="L583" s="2" cm="1">
        <f t="array" ref="L583">IF(D583="","",0.5*(D583+SUMPRODUCT(($B$1461:$B$1491=$J583)*1,D$1461:D$1491)))</f>
        <v>0.79709898673887025</v>
      </c>
      <c r="M583" s="2" cm="1">
        <f t="array" ref="M583">IF(E583="","",0.5*(E583+SUMPRODUCT(($B$1461:$B$1491=$J583)*1,E$1461:E$1491)))</f>
        <v>0.82838644985349685</v>
      </c>
      <c r="N583" s="2" cm="1">
        <f t="array" ref="N583">IF(F583="","",0.5*(F583+SUMPRODUCT(($B$1461:$B$1491=$J583)*1,F$1461:F$1491)))</f>
        <v>0.81493844403840843</v>
      </c>
      <c r="O583" s="2" cm="1">
        <f t="array" ref="O583">IF(G583="","",0.5*(G583+SUMPRODUCT(($B$1461:$B$1491=$J583)*1,G$1461:G$1491)))</f>
        <v>0.85413361269345811</v>
      </c>
    </row>
    <row r="584" spans="1:15" x14ac:dyDescent="0.55000000000000004">
      <c r="A584" s="3">
        <v>19</v>
      </c>
      <c r="B584" s="3">
        <v>23</v>
      </c>
      <c r="C584" s="2">
        <f>IF(logVir!C584="","",労働コスト!C584/SUM(資本サービス!C584,労働コスト!C584))</f>
        <v>0.33439994047564114</v>
      </c>
      <c r="D584" s="2">
        <f>IF(logVir!D584="","",労働コスト!D584/SUM(資本サービス!D584,労働コスト!D584))</f>
        <v>0.30660843880742461</v>
      </c>
      <c r="E584" s="2">
        <f>IF(logVir!E584="","",労働コスト!E584/SUM(資本サービス!E584,労働コスト!E584))</f>
        <v>0.30783231628387037</v>
      </c>
      <c r="F584" s="2">
        <f>IF(logVir!F584="","",労働コスト!F584/SUM(資本サービス!F584,労働コスト!F584))</f>
        <v>0.36011351655547041</v>
      </c>
      <c r="G584" s="2">
        <f>IF(logVir!G584="","",労働コスト!G584/SUM(資本サービス!G584,労働コスト!G584))</f>
        <v>0.38742262378698916</v>
      </c>
      <c r="I584" s="3">
        <v>19</v>
      </c>
      <c r="J584" s="3">
        <v>23</v>
      </c>
      <c r="K584" s="2" cm="1">
        <f t="array" ref="K584">IF(C584="","",0.5*(C584+SUMPRODUCT(($B$1461:$B$1491=$J584)*1,C$1461:C$1491)))</f>
        <v>0.30930463797868923</v>
      </c>
      <c r="L584" s="2" cm="1">
        <f t="array" ref="L584">IF(D584="","",0.5*(D584+SUMPRODUCT(($B$1461:$B$1491=$J584)*1,D$1461:D$1491)))</f>
        <v>0.31024540906564946</v>
      </c>
      <c r="M584" s="2" cm="1">
        <f t="array" ref="M584">IF(E584="","",0.5*(E584+SUMPRODUCT(($B$1461:$B$1491=$J584)*1,E$1461:E$1491)))</f>
        <v>0.32751997050319231</v>
      </c>
      <c r="N584" s="2" cm="1">
        <f t="array" ref="N584">IF(F584="","",0.5*(F584+SUMPRODUCT(($B$1461:$B$1491=$J584)*1,F$1461:F$1491)))</f>
        <v>0.3677255279208671</v>
      </c>
      <c r="O584" s="2" cm="1">
        <f t="array" ref="O584">IF(G584="","",0.5*(G584+SUMPRODUCT(($B$1461:$B$1491=$J584)*1,G$1461:G$1491)))</f>
        <v>0.39264684470100453</v>
      </c>
    </row>
    <row r="585" spans="1:15" x14ac:dyDescent="0.55000000000000004">
      <c r="A585" s="3">
        <v>19</v>
      </c>
      <c r="B585" s="3">
        <v>24</v>
      </c>
      <c r="C585" s="2">
        <f>IF(logVir!C585="","",労働コスト!C585/SUM(資本サービス!C585,労働コスト!C585))</f>
        <v>0.74441160431784148</v>
      </c>
      <c r="D585" s="2">
        <f>IF(logVir!D585="","",労働コスト!D585/SUM(資本サービス!D585,労働コスト!D585))</f>
        <v>0.74001656716338582</v>
      </c>
      <c r="E585" s="2">
        <f>IF(logVir!E585="","",労働コスト!E585/SUM(資本サービス!E585,労働コスト!E585))</f>
        <v>0.72707828538144315</v>
      </c>
      <c r="F585" s="2">
        <f>IF(logVir!F585="","",労働コスト!F585/SUM(資本サービス!F585,労働コスト!F585))</f>
        <v>0.7473030029293628</v>
      </c>
      <c r="G585" s="2">
        <f>IF(logVir!G585="","",労働コスト!G585/SUM(資本サービス!G585,労働コスト!G585))</f>
        <v>0.77404272129599805</v>
      </c>
      <c r="I585" s="3">
        <v>19</v>
      </c>
      <c r="J585" s="3">
        <v>24</v>
      </c>
      <c r="K585" s="2" cm="1">
        <f t="array" ref="K585">IF(C585="","",0.5*(C585+SUMPRODUCT(($B$1461:$B$1491=$J585)*1,C$1461:C$1491)))</f>
        <v>0.72811559036500717</v>
      </c>
      <c r="L585" s="2" cm="1">
        <f t="array" ref="L585">IF(D585="","",0.5*(D585+SUMPRODUCT(($B$1461:$B$1491=$J585)*1,D$1461:D$1491)))</f>
        <v>0.73853016404100624</v>
      </c>
      <c r="M585" s="2" cm="1">
        <f t="array" ref="M585">IF(E585="","",0.5*(E585+SUMPRODUCT(($B$1461:$B$1491=$J585)*1,E$1461:E$1491)))</f>
        <v>0.73916578252412035</v>
      </c>
      <c r="N585" s="2" cm="1">
        <f t="array" ref="N585">IF(F585="","",0.5*(F585+SUMPRODUCT(($B$1461:$B$1491=$J585)*1,F$1461:F$1491)))</f>
        <v>0.75789299403988519</v>
      </c>
      <c r="O585" s="2" cm="1">
        <f t="array" ref="O585">IF(G585="","",0.5*(G585+SUMPRODUCT(($B$1461:$B$1491=$J585)*1,G$1461:G$1491)))</f>
        <v>0.77704224487519391</v>
      </c>
    </row>
    <row r="586" spans="1:15" x14ac:dyDescent="0.55000000000000004">
      <c r="A586" s="3">
        <v>19</v>
      </c>
      <c r="B586" s="3">
        <v>25</v>
      </c>
      <c r="C586" s="2">
        <f>IF(logVir!C586="","",労働コスト!C586/SUM(資本サービス!C586,労働コスト!C586))</f>
        <v>0.79966984000730035</v>
      </c>
      <c r="D586" s="2">
        <f>IF(logVir!D586="","",労働コスト!D586/SUM(資本サービス!D586,労働コスト!D586))</f>
        <v>0.79542809076759358</v>
      </c>
      <c r="E586" s="2">
        <f>IF(logVir!E586="","",労働コスト!E586/SUM(資本サービス!E586,労働コスト!E586))</f>
        <v>0.8308590322602587</v>
      </c>
      <c r="F586" s="2">
        <f>IF(logVir!F586="","",労働コスト!F586/SUM(資本サービス!F586,労働コスト!F586))</f>
        <v>0.84491733553502424</v>
      </c>
      <c r="G586" s="2">
        <f>IF(logVir!G586="","",労働コスト!G586/SUM(資本サービス!G586,労働コスト!G586))</f>
        <v>0.8369884347920471</v>
      </c>
      <c r="I586" s="3">
        <v>19</v>
      </c>
      <c r="J586" s="3">
        <v>25</v>
      </c>
      <c r="K586" s="2" cm="1">
        <f t="array" ref="K586">IF(C586="","",0.5*(C586+SUMPRODUCT(($B$1461:$B$1491=$J586)*1,C$1461:C$1491)))</f>
        <v>0.80057044138964095</v>
      </c>
      <c r="L586" s="2" cm="1">
        <f t="array" ref="L586">IF(D586="","",0.5*(D586+SUMPRODUCT(($B$1461:$B$1491=$J586)*1,D$1461:D$1491)))</f>
        <v>0.79918669045139401</v>
      </c>
      <c r="M586" s="2" cm="1">
        <f t="array" ref="M586">IF(E586="","",0.5*(E586+SUMPRODUCT(($B$1461:$B$1491=$J586)*1,E$1461:E$1491)))</f>
        <v>0.81651941367341663</v>
      </c>
      <c r="N586" s="2" cm="1">
        <f t="array" ref="N586">IF(F586="","",0.5*(F586+SUMPRODUCT(($B$1461:$B$1491=$J586)*1,F$1461:F$1491)))</f>
        <v>0.82294956169867639</v>
      </c>
      <c r="O586" s="2" cm="1">
        <f t="array" ref="O586">IF(G586="","",0.5*(G586+SUMPRODUCT(($B$1461:$B$1491=$J586)*1,G$1461:G$1491)))</f>
        <v>0.81966048138935887</v>
      </c>
    </row>
    <row r="587" spans="1:15" x14ac:dyDescent="0.55000000000000004">
      <c r="A587" s="3">
        <v>19</v>
      </c>
      <c r="B587" s="3">
        <v>26</v>
      </c>
      <c r="C587" s="2">
        <f>IF(logVir!C587="","",労働コスト!C587/SUM(資本サービス!C587,労働コスト!C587))</f>
        <v>0.32649136790001593</v>
      </c>
      <c r="D587" s="2">
        <f>IF(logVir!D587="","",労働コスト!D587/SUM(資本サービス!D587,労働コスト!D587))</f>
        <v>0.34164829244209044</v>
      </c>
      <c r="E587" s="2">
        <f>IF(logVir!E587="","",労働コスト!E587/SUM(資本サービス!E587,労働コスト!E587))</f>
        <v>0.55557302922609597</v>
      </c>
      <c r="F587" s="2">
        <f>IF(logVir!F587="","",労働コスト!F587/SUM(資本サービス!F587,労働コスト!F587))</f>
        <v>0.58829309776811778</v>
      </c>
      <c r="G587" s="2">
        <f>IF(logVir!G587="","",労働コスト!G587/SUM(資本サービス!G587,労働コスト!G587))</f>
        <v>0.44484491371392743</v>
      </c>
      <c r="I587" s="3">
        <v>19</v>
      </c>
      <c r="J587" s="3">
        <v>26</v>
      </c>
      <c r="K587" s="2" cm="1">
        <f t="array" ref="K587">IF(C587="","",0.5*(C587+SUMPRODUCT(($B$1461:$B$1491=$J587)*1,C$1461:C$1491)))</f>
        <v>0.31768340170367032</v>
      </c>
      <c r="L587" s="2" cm="1">
        <f t="array" ref="L587">IF(D587="","",0.5*(D587+SUMPRODUCT(($B$1461:$B$1491=$J587)*1,D$1461:D$1491)))</f>
        <v>0.35865086755851883</v>
      </c>
      <c r="M587" s="2" cm="1">
        <f t="array" ref="M587">IF(E587="","",0.5*(E587+SUMPRODUCT(($B$1461:$B$1491=$J587)*1,E$1461:E$1491)))</f>
        <v>0.50085096400510798</v>
      </c>
      <c r="N587" s="2" cm="1">
        <f t="array" ref="N587">IF(F587="","",0.5*(F587+SUMPRODUCT(($B$1461:$B$1491=$J587)*1,F$1461:F$1491)))</f>
        <v>0.50479996360806434</v>
      </c>
      <c r="O587" s="2" cm="1">
        <f t="array" ref="O587">IF(G587="","",0.5*(G587+SUMPRODUCT(($B$1461:$B$1491=$J587)*1,G$1461:G$1491)))</f>
        <v>0.43460539698683814</v>
      </c>
    </row>
    <row r="588" spans="1:15" x14ac:dyDescent="0.55000000000000004">
      <c r="A588" s="3">
        <v>19</v>
      </c>
      <c r="B588" s="3">
        <v>27</v>
      </c>
      <c r="C588" s="2">
        <f>IF(logVir!C588="","",労働コスト!C588/SUM(資本サービス!C588,労働コスト!C588))</f>
        <v>0.80549381515310559</v>
      </c>
      <c r="D588" s="2">
        <f>IF(logVir!D588="","",労働コスト!D588/SUM(資本サービス!D588,労働コスト!D588))</f>
        <v>0.75082785943726937</v>
      </c>
      <c r="E588" s="2">
        <f>IF(logVir!E588="","",労働コスト!E588/SUM(資本サービス!E588,労働コスト!E588))</f>
        <v>0.77276033404984357</v>
      </c>
      <c r="F588" s="2">
        <f>IF(logVir!F588="","",労働コスト!F588/SUM(資本サービス!F588,労働コスト!F588))</f>
        <v>0.79643609436689689</v>
      </c>
      <c r="G588" s="2">
        <f>IF(logVir!G588="","",労働コスト!G588/SUM(資本サービス!G588,労働コスト!G588))</f>
        <v>0.74887340206397623</v>
      </c>
      <c r="I588" s="3">
        <v>19</v>
      </c>
      <c r="J588" s="3">
        <v>27</v>
      </c>
      <c r="K588" s="2" cm="1">
        <f t="array" ref="K588">IF(C588="","",0.5*(C588+SUMPRODUCT(($B$1461:$B$1491=$J588)*1,C$1461:C$1491)))</f>
        <v>0.79720196253568221</v>
      </c>
      <c r="L588" s="2" cm="1">
        <f t="array" ref="L588">IF(D588="","",0.5*(D588+SUMPRODUCT(($B$1461:$B$1491=$J588)*1,D$1461:D$1491)))</f>
        <v>0.77262534620572265</v>
      </c>
      <c r="M588" s="2" cm="1">
        <f t="array" ref="M588">IF(E588="","",0.5*(E588+SUMPRODUCT(($B$1461:$B$1491=$J588)*1,E$1461:E$1491)))</f>
        <v>0.78461787114986903</v>
      </c>
      <c r="N588" s="2" cm="1">
        <f t="array" ref="N588">IF(F588="","",0.5*(F588+SUMPRODUCT(($B$1461:$B$1491=$J588)*1,F$1461:F$1491)))</f>
        <v>0.79825307521328737</v>
      </c>
      <c r="O588" s="2" cm="1">
        <f t="array" ref="O588">IF(G588="","",0.5*(G588+SUMPRODUCT(($B$1461:$B$1491=$J588)*1,G$1461:G$1491)))</f>
        <v>0.78100210817110471</v>
      </c>
    </row>
    <row r="589" spans="1:15" x14ac:dyDescent="0.55000000000000004">
      <c r="A589" s="3">
        <v>19</v>
      </c>
      <c r="B589" s="3">
        <v>28</v>
      </c>
      <c r="C589" s="2">
        <f>IF(logVir!C589="","",労働コスト!C589/SUM(資本サービス!C589,労働コスト!C589))</f>
        <v>0.56586685900322997</v>
      </c>
      <c r="D589" s="2">
        <f>IF(logVir!D589="","",労働コスト!D589/SUM(資本サービス!D589,労働コスト!D589))</f>
        <v>0.58914349466479166</v>
      </c>
      <c r="E589" s="2">
        <f>IF(logVir!E589="","",労働コスト!E589/SUM(資本サービス!E589,労働コスト!E589))</f>
        <v>0.63882539556102902</v>
      </c>
      <c r="F589" s="2">
        <f>IF(logVir!F589="","",労働コスト!F589/SUM(資本サービス!F589,労働コスト!F589))</f>
        <v>0.62528706560181679</v>
      </c>
      <c r="G589" s="2">
        <f>IF(logVir!G589="","",労働コスト!G589/SUM(資本サービス!G589,労働コスト!G589))</f>
        <v>0.60662620672359113</v>
      </c>
      <c r="I589" s="3">
        <v>19</v>
      </c>
      <c r="J589" s="3">
        <v>28</v>
      </c>
      <c r="K589" s="2" cm="1">
        <f t="array" ref="K589">IF(C589="","",0.5*(C589+SUMPRODUCT(($B$1461:$B$1491=$J589)*1,C$1461:C$1491)))</f>
        <v>0.58182334270673342</v>
      </c>
      <c r="L589" s="2" cm="1">
        <f t="array" ref="L589">IF(D589="","",0.5*(D589+SUMPRODUCT(($B$1461:$B$1491=$J589)*1,D$1461:D$1491)))</f>
        <v>0.61626439009752199</v>
      </c>
      <c r="M589" s="2" cm="1">
        <f t="array" ref="M589">IF(E589="","",0.5*(E589+SUMPRODUCT(($B$1461:$B$1491=$J589)*1,E$1461:E$1491)))</f>
        <v>0.65639110847144766</v>
      </c>
      <c r="N589" s="2" cm="1">
        <f t="array" ref="N589">IF(F589="","",0.5*(F589+SUMPRODUCT(($B$1461:$B$1491=$J589)*1,F$1461:F$1491)))</f>
        <v>0.6462644146453207</v>
      </c>
      <c r="O589" s="2" cm="1">
        <f t="array" ref="O589">IF(G589="","",0.5*(G589+SUMPRODUCT(($B$1461:$B$1491=$J589)*1,G$1461:G$1491)))</f>
        <v>0.63081926545463651</v>
      </c>
    </row>
    <row r="590" spans="1:15" x14ac:dyDescent="0.55000000000000004">
      <c r="A590" s="3">
        <v>19</v>
      </c>
      <c r="B590" s="3">
        <v>29</v>
      </c>
      <c r="C590" s="2">
        <f>IF(logVir!C590="","",労働コスト!C590/SUM(資本サービス!C590,労働コスト!C590))</f>
        <v>0.85046131694174443</v>
      </c>
      <c r="D590" s="2">
        <f>IF(logVir!D590="","",労働コスト!D590/SUM(資本サービス!D590,労働コスト!D590))</f>
        <v>0.8307750724681916</v>
      </c>
      <c r="E590" s="2">
        <f>IF(logVir!E590="","",労働コスト!E590/SUM(資本サービス!E590,労働コスト!E590))</f>
        <v>0.87294186743984259</v>
      </c>
      <c r="F590" s="2">
        <f>IF(logVir!F590="","",労働コスト!F590/SUM(資本サービス!F590,労働コスト!F590))</f>
        <v>0.86458896894378023</v>
      </c>
      <c r="G590" s="2">
        <f>IF(logVir!G590="","",労働コスト!G590/SUM(資本サービス!G590,労働コスト!G590))</f>
        <v>0.8900518516733591</v>
      </c>
      <c r="I590" s="3">
        <v>19</v>
      </c>
      <c r="J590" s="3">
        <v>29</v>
      </c>
      <c r="K590" s="2" cm="1">
        <f t="array" ref="K590">IF(C590="","",0.5*(C590+SUMPRODUCT(($B$1461:$B$1491=$J590)*1,C$1461:C$1491)))</f>
        <v>0.82945820540437531</v>
      </c>
      <c r="L590" s="2" cm="1">
        <f t="array" ref="L590">IF(D590="","",0.5*(D590+SUMPRODUCT(($B$1461:$B$1491=$J590)*1,D$1461:D$1491)))</f>
        <v>0.81850838063884968</v>
      </c>
      <c r="M590" s="2" cm="1">
        <f t="array" ref="M590">IF(E590="","",0.5*(E590+SUMPRODUCT(($B$1461:$B$1491=$J590)*1,E$1461:E$1491)))</f>
        <v>0.85678529542922521</v>
      </c>
      <c r="N590" s="2" cm="1">
        <f t="array" ref="N590">IF(F590="","",0.5*(F590+SUMPRODUCT(($B$1461:$B$1491=$J590)*1,F$1461:F$1491)))</f>
        <v>0.84450274931852731</v>
      </c>
      <c r="O590" s="2" cm="1">
        <f t="array" ref="O590">IF(G590="","",0.5*(G590+SUMPRODUCT(($B$1461:$B$1491=$J590)*1,G$1461:G$1491)))</f>
        <v>0.86312552611981563</v>
      </c>
    </row>
    <row r="591" spans="1:15" x14ac:dyDescent="0.55000000000000004">
      <c r="A591" s="3">
        <v>19</v>
      </c>
      <c r="B591" s="3">
        <v>30</v>
      </c>
      <c r="C591" s="2">
        <f>IF(logVir!C591="","",労働コスト!C591/SUM(資本サービス!C591,労働コスト!C591))</f>
        <v>0.84205596276274353</v>
      </c>
      <c r="D591" s="2">
        <f>IF(logVir!D591="","",労働コスト!D591/SUM(資本サービス!D591,労働コスト!D591))</f>
        <v>0.83494155518421631</v>
      </c>
      <c r="E591" s="2">
        <f>IF(logVir!E591="","",労働コスト!E591/SUM(資本サービス!E591,労働コスト!E591))</f>
        <v>0.84727187290924177</v>
      </c>
      <c r="F591" s="2">
        <f>IF(logVir!F591="","",労働コスト!F591/SUM(資本サービス!F591,労働コスト!F591))</f>
        <v>0.84672408957496215</v>
      </c>
      <c r="G591" s="2">
        <f>IF(logVir!G591="","",労働コスト!G591/SUM(資本サービス!G591,労働コスト!G591))</f>
        <v>0.8839830817518407</v>
      </c>
      <c r="I591" s="3">
        <v>19</v>
      </c>
      <c r="J591" s="3">
        <v>30</v>
      </c>
      <c r="K591" s="2" cm="1">
        <f t="array" ref="K591">IF(C591="","",0.5*(C591+SUMPRODUCT(($B$1461:$B$1491=$J591)*1,C$1461:C$1491)))</f>
        <v>0.85382312273867411</v>
      </c>
      <c r="L591" s="2" cm="1">
        <f t="array" ref="L591">IF(D591="","",0.5*(D591+SUMPRODUCT(($B$1461:$B$1491=$J591)*1,D$1461:D$1491)))</f>
        <v>0.86083026667166096</v>
      </c>
      <c r="M591" s="2" cm="1">
        <f t="array" ref="M591">IF(E591="","",0.5*(E591+SUMPRODUCT(($B$1461:$B$1491=$J591)*1,E$1461:E$1491)))</f>
        <v>0.8724082524606096</v>
      </c>
      <c r="N591" s="2" cm="1">
        <f t="array" ref="N591">IF(F591="","",0.5*(F591+SUMPRODUCT(($B$1461:$B$1491=$J591)*1,F$1461:F$1491)))</f>
        <v>0.87421631235996466</v>
      </c>
      <c r="O591" s="2" cm="1">
        <f t="array" ref="O591">IF(G591="","",0.5*(G591+SUMPRODUCT(($B$1461:$B$1491=$J591)*1,G$1461:G$1491)))</f>
        <v>0.89911816395686706</v>
      </c>
    </row>
    <row r="592" spans="1:15" x14ac:dyDescent="0.55000000000000004">
      <c r="A592" s="3">
        <v>19</v>
      </c>
      <c r="B592" s="3">
        <v>31</v>
      </c>
      <c r="C592" s="2">
        <f>IF(logVir!C592="","",労働コスト!C592/SUM(資本サービス!C592,労働コスト!C592))</f>
        <v>0.78351157806442973</v>
      </c>
      <c r="D592" s="2">
        <f>IF(logVir!D592="","",労働コスト!D592/SUM(資本サービス!D592,労働コスト!D592))</f>
        <v>0.75293146062604566</v>
      </c>
      <c r="E592" s="2">
        <f>IF(logVir!E592="","",労働コスト!E592/SUM(資本サービス!E592,労働コスト!E592))</f>
        <v>0.76988696462622641</v>
      </c>
      <c r="F592" s="2">
        <f>IF(logVir!F592="","",労働コスト!F592/SUM(資本サービス!F592,労働コスト!F592))</f>
        <v>0.77820549699568531</v>
      </c>
      <c r="G592" s="2">
        <f>IF(logVir!G592="","",労働コスト!G592/SUM(資本サービス!G592,労働コスト!G592))</f>
        <v>0.79822890730208229</v>
      </c>
      <c r="I592" s="3">
        <v>19</v>
      </c>
      <c r="J592" s="3">
        <v>31</v>
      </c>
      <c r="K592" s="2" cm="1">
        <f t="array" ref="K592">IF(C592="","",0.5*(C592+SUMPRODUCT(($B$1461:$B$1491=$J592)*1,C$1461:C$1491)))</f>
        <v>0.77626864034933341</v>
      </c>
      <c r="L592" s="2" cm="1">
        <f t="array" ref="L592">IF(D592="","",0.5*(D592+SUMPRODUCT(($B$1461:$B$1491=$J592)*1,D$1461:D$1491)))</f>
        <v>0.75429379860488543</v>
      </c>
      <c r="M592" s="2" cm="1">
        <f t="array" ref="M592">IF(E592="","",0.5*(E592+SUMPRODUCT(($B$1461:$B$1491=$J592)*1,E$1461:E$1491)))</f>
        <v>0.77758070850113148</v>
      </c>
      <c r="N592" s="2" cm="1">
        <f t="array" ref="N592">IF(F592="","",0.5*(F592+SUMPRODUCT(($B$1461:$B$1491=$J592)*1,F$1461:F$1491)))</f>
        <v>0.78599963712480703</v>
      </c>
      <c r="O592" s="2" cm="1">
        <f t="array" ref="O592">IF(G592="","",0.5*(G592+SUMPRODUCT(($B$1461:$B$1491=$J592)*1,G$1461:G$1491)))</f>
        <v>0.79889611148144235</v>
      </c>
    </row>
    <row r="593" spans="1:15" x14ac:dyDescent="0.55000000000000004">
      <c r="A593" s="3">
        <v>20</v>
      </c>
      <c r="B593" s="3">
        <v>1</v>
      </c>
      <c r="C593" s="2">
        <f>IF(logVir!C593="","",労働コスト!C593/SUM(資本サービス!C593,労働コスト!C593))</f>
        <v>0.57509890132618968</v>
      </c>
      <c r="D593" s="2">
        <f>IF(logVir!D593="","",労働コスト!D593/SUM(資本サービス!D593,労働コスト!D593))</f>
        <v>0.76293982633919288</v>
      </c>
      <c r="E593" s="2">
        <f>IF(logVir!E593="","",労働コスト!E593/SUM(資本サービス!E593,労働コスト!E593))</f>
        <v>0.7910970173102625</v>
      </c>
      <c r="F593" s="2">
        <f>IF(logVir!F593="","",労働コスト!F593/SUM(資本サービス!F593,労働コスト!F593))</f>
        <v>0.79662364147775089</v>
      </c>
      <c r="G593" s="2">
        <f>IF(logVir!G593="","",労働コスト!G593/SUM(資本サービス!G593,労働コスト!G593))</f>
        <v>0.82804155640103472</v>
      </c>
      <c r="I593" s="3">
        <v>20</v>
      </c>
      <c r="J593" s="3">
        <v>1</v>
      </c>
      <c r="K593" s="2" cm="1">
        <f t="array" ref="K593">IF(C593="","",0.5*(C593+SUMPRODUCT(($B$1461:$B$1491=$J593)*1,C$1461:C$1491)))</f>
        <v>0.54961782568239403</v>
      </c>
      <c r="L593" s="2" cm="1">
        <f t="array" ref="L593">IF(D593="","",0.5*(D593+SUMPRODUCT(($B$1461:$B$1491=$J593)*1,D$1461:D$1491)))</f>
        <v>0.70605170079643831</v>
      </c>
      <c r="M593" s="2" cm="1">
        <f t="array" ref="M593">IF(E593="","",0.5*(E593+SUMPRODUCT(($B$1461:$B$1491=$J593)*1,E$1461:E$1491)))</f>
        <v>0.72643290157452878</v>
      </c>
      <c r="N593" s="2" cm="1">
        <f t="array" ref="N593">IF(F593="","",0.5*(F593+SUMPRODUCT(($B$1461:$B$1491=$J593)*1,F$1461:F$1491)))</f>
        <v>0.72713257337817738</v>
      </c>
      <c r="O593" s="2" cm="1">
        <f t="array" ref="O593">IF(G593="","",0.5*(G593+SUMPRODUCT(($B$1461:$B$1491=$J593)*1,G$1461:G$1491)))</f>
        <v>0.75430308395687828</v>
      </c>
    </row>
    <row r="594" spans="1:15" x14ac:dyDescent="0.55000000000000004">
      <c r="A594" s="3">
        <v>20</v>
      </c>
      <c r="B594" s="3">
        <v>2</v>
      </c>
      <c r="C594" s="2">
        <f>IF(logVir!C594="","",労働コスト!C594/SUM(資本サービス!C594,労働コスト!C594))</f>
        <v>0.53288287164778891</v>
      </c>
      <c r="D594" s="2">
        <f>IF(logVir!D594="","",労働コスト!D594/SUM(資本サービス!D594,労働コスト!D594))</f>
        <v>0.65700432661902508</v>
      </c>
      <c r="E594" s="2">
        <f>IF(logVir!E594="","",労働コスト!E594/SUM(資本サービス!E594,労働コスト!E594))</f>
        <v>0.5179466182474064</v>
      </c>
      <c r="F594" s="2">
        <f>IF(logVir!F594="","",労働コスト!F594/SUM(資本サービス!F594,労働コスト!F594))</f>
        <v>0.47826294540765019</v>
      </c>
      <c r="G594" s="2">
        <f>IF(logVir!G594="","",労働コスト!G594/SUM(資本サービス!G594,労働コスト!G594))</f>
        <v>0.59179246701359234</v>
      </c>
      <c r="I594" s="3">
        <v>20</v>
      </c>
      <c r="J594" s="3">
        <v>2</v>
      </c>
      <c r="K594" s="2" cm="1">
        <f t="array" ref="K594">IF(C594="","",0.5*(C594+SUMPRODUCT(($B$1461:$B$1491=$J594)*1,C$1461:C$1491)))</f>
        <v>0.52871820214162324</v>
      </c>
      <c r="L594" s="2" cm="1">
        <f t="array" ref="L594">IF(D594="","",0.5*(D594+SUMPRODUCT(($B$1461:$B$1491=$J594)*1,D$1461:D$1491)))</f>
        <v>0.62481117994462909</v>
      </c>
      <c r="M594" s="2" cm="1">
        <f t="array" ref="M594">IF(E594="","",0.5*(E594+SUMPRODUCT(($B$1461:$B$1491=$J594)*1,E$1461:E$1491)))</f>
        <v>0.51812100661219884</v>
      </c>
      <c r="N594" s="2" cm="1">
        <f t="array" ref="N594">IF(F594="","",0.5*(F594+SUMPRODUCT(($B$1461:$B$1491=$J594)*1,F$1461:F$1491)))</f>
        <v>0.49712518528403327</v>
      </c>
      <c r="O594" s="2" cm="1">
        <f t="array" ref="O594">IF(G594="","",0.5*(G594+SUMPRODUCT(($B$1461:$B$1491=$J594)*1,G$1461:G$1491)))</f>
        <v>0.59244370576791616</v>
      </c>
    </row>
    <row r="595" spans="1:15" x14ac:dyDescent="0.55000000000000004">
      <c r="A595" s="3">
        <v>20</v>
      </c>
      <c r="B595" s="3">
        <v>3</v>
      </c>
      <c r="C595" s="2">
        <f>IF(logVir!C595="","",労働コスト!C595/SUM(資本サービス!C595,労働コスト!C595))</f>
        <v>0.65771500831746288</v>
      </c>
      <c r="D595" s="2">
        <f>IF(logVir!D595="","",労働コスト!D595/SUM(資本サービス!D595,労働コスト!D595))</f>
        <v>0.72008717342879602</v>
      </c>
      <c r="E595" s="2">
        <f>IF(logVir!E595="","",労働コスト!E595/SUM(資本サービス!E595,労働コスト!E595))</f>
        <v>0.71815620366236732</v>
      </c>
      <c r="F595" s="2">
        <f>IF(logVir!F595="","",労働コスト!F595/SUM(資本サービス!F595,労働コスト!F595))</f>
        <v>0.72704477321102023</v>
      </c>
      <c r="G595" s="2">
        <f>IF(logVir!G595="","",労働コスト!G595/SUM(資本サービス!G595,労働コスト!G595))</f>
        <v>0.77132573334617816</v>
      </c>
      <c r="I595" s="3">
        <v>20</v>
      </c>
      <c r="J595" s="3">
        <v>3</v>
      </c>
      <c r="K595" s="2" cm="1">
        <f t="array" ref="K595">IF(C595="","",0.5*(C595+SUMPRODUCT(($B$1461:$B$1491=$J595)*1,C$1461:C$1491)))</f>
        <v>0.67754152806072676</v>
      </c>
      <c r="L595" s="2" cm="1">
        <f t="array" ref="L595">IF(D595="","",0.5*(D595+SUMPRODUCT(($B$1461:$B$1491=$J595)*1,D$1461:D$1491)))</f>
        <v>0.72625416243266416</v>
      </c>
      <c r="M595" s="2" cm="1">
        <f t="array" ref="M595">IF(E595="","",0.5*(E595+SUMPRODUCT(($B$1461:$B$1491=$J595)*1,E$1461:E$1491)))</f>
        <v>0.73336749827677283</v>
      </c>
      <c r="N595" s="2" cm="1">
        <f t="array" ref="N595">IF(F595="","",0.5*(F595+SUMPRODUCT(($B$1461:$B$1491=$J595)*1,F$1461:F$1491)))</f>
        <v>0.73694752039828115</v>
      </c>
      <c r="O595" s="2" cm="1">
        <f t="array" ref="O595">IF(G595="","",0.5*(G595+SUMPRODUCT(($B$1461:$B$1491=$J595)*1,G$1461:G$1491)))</f>
        <v>0.77550788366225398</v>
      </c>
    </row>
    <row r="596" spans="1:15" x14ac:dyDescent="0.55000000000000004">
      <c r="A596" s="3">
        <v>20</v>
      </c>
      <c r="B596" s="3">
        <v>4</v>
      </c>
      <c r="C596" s="2">
        <f>IF(logVir!C596="","",労働コスト!C596/SUM(資本サービス!C596,労働コスト!C596))</f>
        <v>0.78214300321950281</v>
      </c>
      <c r="D596" s="2">
        <f>IF(logVir!D596="","",労働コスト!D596/SUM(資本サービス!D596,労働コスト!D596))</f>
        <v>0.77776835813321232</v>
      </c>
      <c r="E596" s="2">
        <f>IF(logVir!E596="","",労働コスト!E596/SUM(資本サービス!E596,労働コスト!E596))</f>
        <v>0.77818753512927985</v>
      </c>
      <c r="F596" s="2">
        <f>IF(logVir!F596="","",労働コスト!F596/SUM(資本サービス!F596,労働コスト!F596))</f>
        <v>0.78445202991354213</v>
      </c>
      <c r="G596" s="2">
        <f>IF(logVir!G596="","",労働コスト!G596/SUM(資本サービス!G596,労働コスト!G596))</f>
        <v>0.82382158034861785</v>
      </c>
      <c r="I596" s="3">
        <v>20</v>
      </c>
      <c r="J596" s="3">
        <v>4</v>
      </c>
      <c r="K596" s="2" cm="1">
        <f t="array" ref="K596">IF(C596="","",0.5*(C596+SUMPRODUCT(($B$1461:$B$1491=$J596)*1,C$1461:C$1491)))</f>
        <v>0.77199239900268968</v>
      </c>
      <c r="L596" s="2" cm="1">
        <f t="array" ref="L596">IF(D596="","",0.5*(D596+SUMPRODUCT(($B$1461:$B$1491=$J596)*1,D$1461:D$1491)))</f>
        <v>0.75818739542364311</v>
      </c>
      <c r="M596" s="2" cm="1">
        <f t="array" ref="M596">IF(E596="","",0.5*(E596+SUMPRODUCT(($B$1461:$B$1491=$J596)*1,E$1461:E$1491)))</f>
        <v>0.7660664570360094</v>
      </c>
      <c r="N596" s="2" cm="1">
        <f t="array" ref="N596">IF(F596="","",0.5*(F596+SUMPRODUCT(($B$1461:$B$1491=$J596)*1,F$1461:F$1491)))</f>
        <v>0.76586558363453006</v>
      </c>
      <c r="O596" s="2" cm="1">
        <f t="array" ref="O596">IF(G596="","",0.5*(G596+SUMPRODUCT(($B$1461:$B$1491=$J596)*1,G$1461:G$1491)))</f>
        <v>0.79694852042892594</v>
      </c>
    </row>
    <row r="597" spans="1:15" x14ac:dyDescent="0.55000000000000004">
      <c r="A597" s="3">
        <v>20</v>
      </c>
      <c r="B597" s="3">
        <v>5</v>
      </c>
      <c r="C597" s="2">
        <f>IF(logVir!C597="","",労働コスト!C597/SUM(資本サービス!C597,労働コスト!C597))</f>
        <v>0.81913593624832592</v>
      </c>
      <c r="D597" s="2">
        <f>IF(logVir!D597="","",労働コスト!D597/SUM(資本サービス!D597,労働コスト!D597))</f>
        <v>0.84610961248669625</v>
      </c>
      <c r="E597" s="2">
        <f>IF(logVir!E597="","",労働コスト!E597/SUM(資本サービス!E597,労働コスト!E597))</f>
        <v>0.82446056236426368</v>
      </c>
      <c r="F597" s="2">
        <f>IF(logVir!F597="","",労働コスト!F597/SUM(資本サービス!F597,労働コスト!F597))</f>
        <v>0.83661514226873024</v>
      </c>
      <c r="G597" s="2">
        <f>IF(logVir!G597="","",労働コスト!G597/SUM(資本サービス!G597,労働コスト!G597))</f>
        <v>0.85132985932731453</v>
      </c>
      <c r="I597" s="3">
        <v>20</v>
      </c>
      <c r="J597" s="3">
        <v>5</v>
      </c>
      <c r="K597" s="2" cm="1">
        <f t="array" ref="K597">IF(C597="","",0.5*(C597+SUMPRODUCT(($B$1461:$B$1491=$J597)*1,C$1461:C$1491)))</f>
        <v>0.7320390071566254</v>
      </c>
      <c r="L597" s="2" cm="1">
        <f t="array" ref="L597">IF(D597="","",0.5*(D597+SUMPRODUCT(($B$1461:$B$1491=$J597)*1,D$1461:D$1491)))</f>
        <v>0.76239775572400137</v>
      </c>
      <c r="M597" s="2" cm="1">
        <f t="array" ref="M597">IF(E597="","",0.5*(E597+SUMPRODUCT(($B$1461:$B$1491=$J597)*1,E$1461:E$1491)))</f>
        <v>0.76436400847815889</v>
      </c>
      <c r="N597" s="2" cm="1">
        <f t="array" ref="N597">IF(F597="","",0.5*(F597+SUMPRODUCT(($B$1461:$B$1491=$J597)*1,F$1461:F$1491)))</f>
        <v>0.77393834567157493</v>
      </c>
      <c r="O597" s="2" cm="1">
        <f t="array" ref="O597">IF(G597="","",0.5*(G597+SUMPRODUCT(($B$1461:$B$1491=$J597)*1,G$1461:G$1491)))</f>
        <v>0.79269692396536429</v>
      </c>
    </row>
    <row r="598" spans="1:15" x14ac:dyDescent="0.55000000000000004">
      <c r="A598" s="3">
        <v>20</v>
      </c>
      <c r="B598" s="3">
        <v>6</v>
      </c>
      <c r="C598" s="2">
        <f>IF(logVir!C598="","",労働コスト!C598/SUM(資本サービス!C598,労働コスト!C598))</f>
        <v>0.40425732526789709</v>
      </c>
      <c r="D598" s="2">
        <f>IF(logVir!D598="","",労働コスト!D598/SUM(資本サービス!D598,労働コスト!D598))</f>
        <v>0.4891375738650412</v>
      </c>
      <c r="E598" s="2">
        <f>IF(logVir!E598="","",労働コスト!E598/SUM(資本サービス!E598,労働コスト!E598))</f>
        <v>0.44607081828510631</v>
      </c>
      <c r="F598" s="2">
        <f>IF(logVir!F598="","",労働コスト!F598/SUM(資本サービス!F598,労働コスト!F598))</f>
        <v>0.43449274787379766</v>
      </c>
      <c r="G598" s="2">
        <f>IF(logVir!G598="","",労働コスト!G598/SUM(資本サービス!G598,労働コスト!G598))</f>
        <v>0.5085528465619289</v>
      </c>
      <c r="I598" s="3">
        <v>20</v>
      </c>
      <c r="J598" s="3">
        <v>6</v>
      </c>
      <c r="K598" s="2" cm="1">
        <f t="array" ref="K598">IF(C598="","",0.5*(C598+SUMPRODUCT(($B$1461:$B$1491=$J598)*1,C$1461:C$1491)))</f>
        <v>0.39248352983999235</v>
      </c>
      <c r="L598" s="2" cm="1">
        <f t="array" ref="L598">IF(D598="","",0.5*(D598+SUMPRODUCT(($B$1461:$B$1491=$J598)*1,D$1461:D$1491)))</f>
        <v>0.45160099410541665</v>
      </c>
      <c r="M598" s="2" cm="1">
        <f t="array" ref="M598">IF(E598="","",0.5*(E598+SUMPRODUCT(($B$1461:$B$1491=$J598)*1,E$1461:E$1491)))</f>
        <v>0.42877507722443031</v>
      </c>
      <c r="N598" s="2" cm="1">
        <f t="array" ref="N598">IF(F598="","",0.5*(F598+SUMPRODUCT(($B$1461:$B$1491=$J598)*1,F$1461:F$1491)))</f>
        <v>0.41827237985916466</v>
      </c>
      <c r="O598" s="2" cm="1">
        <f t="array" ref="O598">IF(G598="","",0.5*(G598+SUMPRODUCT(($B$1461:$B$1491=$J598)*1,G$1461:G$1491)))</f>
        <v>0.47285230741967488</v>
      </c>
    </row>
    <row r="599" spans="1:15" x14ac:dyDescent="0.55000000000000004">
      <c r="A599" s="3">
        <v>20</v>
      </c>
      <c r="B599" s="3">
        <v>7</v>
      </c>
      <c r="C599" s="2">
        <f>IF(logVir!C599="","",労働コスト!C599/SUM(資本サービス!C599,労働コスト!C599))</f>
        <v>0.58518925586389248</v>
      </c>
      <c r="D599" s="2">
        <f>IF(logVir!D599="","",労働コスト!D599/SUM(資本サービス!D599,労働コスト!D599))</f>
        <v>0.62316331203751685</v>
      </c>
      <c r="E599" s="2">
        <f>IF(logVir!E599="","",労働コスト!E599/SUM(資本サービス!E599,労働コスト!E599))</f>
        <v>0.60034069299762838</v>
      </c>
      <c r="F599" s="2">
        <f>IF(logVir!F599="","",労働コスト!F599/SUM(資本サービス!F599,労働コスト!F599))</f>
        <v>0.63706539757227965</v>
      </c>
      <c r="G599" s="2">
        <f>IF(logVir!G599="","",労働コスト!G599/SUM(資本サービス!G599,労働コスト!G599))</f>
        <v>0.68342191368110228</v>
      </c>
      <c r="I599" s="3">
        <v>20</v>
      </c>
      <c r="J599" s="3">
        <v>7</v>
      </c>
      <c r="K599" s="2" cm="1">
        <f t="array" ref="K599">IF(C599="","",0.5*(C599+SUMPRODUCT(($B$1461:$B$1491=$J599)*1,C$1461:C$1491)))</f>
        <v>0.60252144558780363</v>
      </c>
      <c r="L599" s="2" cm="1">
        <f t="array" ref="L599">IF(D599="","",0.5*(D599+SUMPRODUCT(($B$1461:$B$1491=$J599)*1,D$1461:D$1491)))</f>
        <v>0.64299422839976894</v>
      </c>
      <c r="M599" s="2" cm="1">
        <f t="array" ref="M599">IF(E599="","",0.5*(E599+SUMPRODUCT(($B$1461:$B$1491=$J599)*1,E$1461:E$1491)))</f>
        <v>0.63861170752639751</v>
      </c>
      <c r="N599" s="2" cm="1">
        <f t="array" ref="N599">IF(F599="","",0.5*(F599+SUMPRODUCT(($B$1461:$B$1491=$J599)*1,F$1461:F$1491)))</f>
        <v>0.65711196185634213</v>
      </c>
      <c r="O599" s="2" cm="1">
        <f t="array" ref="O599">IF(G599="","",0.5*(G599+SUMPRODUCT(($B$1461:$B$1491=$J599)*1,G$1461:G$1491)))</f>
        <v>0.69335340385388089</v>
      </c>
    </row>
    <row r="600" spans="1:15" x14ac:dyDescent="0.55000000000000004">
      <c r="A600" s="3">
        <v>20</v>
      </c>
      <c r="B600" s="3">
        <v>8</v>
      </c>
      <c r="C600" s="2">
        <f>IF(logVir!C600="","",労働コスト!C600/SUM(資本サービス!C600,労働コスト!C600))</f>
        <v>0.67135209338507007</v>
      </c>
      <c r="D600" s="2">
        <f>IF(logVir!D600="","",労働コスト!D600/SUM(資本サービス!D600,労働コスト!D600))</f>
        <v>0.70491208755083778</v>
      </c>
      <c r="E600" s="2">
        <f>IF(logVir!E600="","",労働コスト!E600/SUM(資本サービス!E600,労働コスト!E600))</f>
        <v>0.64017102519325964</v>
      </c>
      <c r="F600" s="2">
        <f>IF(logVir!F600="","",労働コスト!F600/SUM(資本サービス!F600,労働コスト!F600))</f>
        <v>0.64505883717427559</v>
      </c>
      <c r="G600" s="2">
        <f>IF(logVir!G600="","",労働コスト!G600/SUM(資本サービス!G600,労働コスト!G600))</f>
        <v>0.69619219394575949</v>
      </c>
      <c r="I600" s="3">
        <v>20</v>
      </c>
      <c r="J600" s="3">
        <v>8</v>
      </c>
      <c r="K600" s="2" cm="1">
        <f t="array" ref="K600">IF(C600="","",0.5*(C600+SUMPRODUCT(($B$1461:$B$1491=$J600)*1,C$1461:C$1491)))</f>
        <v>0.61059108294625797</v>
      </c>
      <c r="L600" s="2" cm="1">
        <f t="array" ref="L600">IF(D600="","",0.5*(D600+SUMPRODUCT(($B$1461:$B$1491=$J600)*1,D$1461:D$1491)))</f>
        <v>0.65190594693561676</v>
      </c>
      <c r="M600" s="2" cm="1">
        <f t="array" ref="M600">IF(E600="","",0.5*(E600+SUMPRODUCT(($B$1461:$B$1491=$J600)*1,E$1461:E$1491)))</f>
        <v>0.61977762502409672</v>
      </c>
      <c r="N600" s="2" cm="1">
        <f t="array" ref="N600">IF(F600="","",0.5*(F600+SUMPRODUCT(($B$1461:$B$1491=$J600)*1,F$1461:F$1491)))</f>
        <v>0.61770096107285566</v>
      </c>
      <c r="O600" s="2" cm="1">
        <f t="array" ref="O600">IF(G600="","",0.5*(G600+SUMPRODUCT(($B$1461:$B$1491=$J600)*1,G$1461:G$1491)))</f>
        <v>0.65754137818344272</v>
      </c>
    </row>
    <row r="601" spans="1:15" x14ac:dyDescent="0.55000000000000004">
      <c r="A601" s="3">
        <v>20</v>
      </c>
      <c r="B601" s="3">
        <v>9</v>
      </c>
      <c r="C601" s="2">
        <f>IF(logVir!C601="","",労働コスト!C601/SUM(資本サービス!C601,労働コスト!C601))</f>
        <v>0.78994302213983858</v>
      </c>
      <c r="D601" s="2">
        <f>IF(logVir!D601="","",労働コスト!D601/SUM(資本サービス!D601,労働コスト!D601))</f>
        <v>0.80005369195146681</v>
      </c>
      <c r="E601" s="2">
        <f>IF(logVir!E601="","",労働コスト!E601/SUM(資本サービス!E601,労働コスト!E601))</f>
        <v>0.81632018777695214</v>
      </c>
      <c r="F601" s="2">
        <f>IF(logVir!F601="","",労働コスト!F601/SUM(資本サービス!F601,労働コスト!F601))</f>
        <v>0.83272651272545817</v>
      </c>
      <c r="G601" s="2">
        <f>IF(logVir!G601="","",労働コスト!G601/SUM(資本サービス!G601,労働コスト!G601))</f>
        <v>0.85594651964477653</v>
      </c>
      <c r="I601" s="3">
        <v>20</v>
      </c>
      <c r="J601" s="3">
        <v>9</v>
      </c>
      <c r="K601" s="2" cm="1">
        <f t="array" ref="K601">IF(C601="","",0.5*(C601+SUMPRODUCT(($B$1461:$B$1491=$J601)*1,C$1461:C$1491)))</f>
        <v>0.79297795061190868</v>
      </c>
      <c r="L601" s="2" cm="1">
        <f t="array" ref="L601">IF(D601="","",0.5*(D601+SUMPRODUCT(($B$1461:$B$1491=$J601)*1,D$1461:D$1491)))</f>
        <v>0.80359046447703864</v>
      </c>
      <c r="M601" s="2" cm="1">
        <f t="array" ref="M601">IF(E601="","",0.5*(E601+SUMPRODUCT(($B$1461:$B$1491=$J601)*1,E$1461:E$1491)))</f>
        <v>0.82473231886174059</v>
      </c>
      <c r="N601" s="2" cm="1">
        <f t="array" ref="N601">IF(F601="","",0.5*(F601+SUMPRODUCT(($B$1461:$B$1491=$J601)*1,F$1461:F$1491)))</f>
        <v>0.83430203306547601</v>
      </c>
      <c r="O601" s="2" cm="1">
        <f t="array" ref="O601">IF(G601="","",0.5*(G601+SUMPRODUCT(($B$1461:$B$1491=$J601)*1,G$1461:G$1491)))</f>
        <v>0.85679126246245763</v>
      </c>
    </row>
    <row r="602" spans="1:15" x14ac:dyDescent="0.55000000000000004">
      <c r="A602" s="3">
        <v>20</v>
      </c>
      <c r="B602" s="3">
        <v>10</v>
      </c>
      <c r="C602" s="2">
        <f>IF(logVir!C602="","",労働コスト!C602/SUM(資本サービス!C602,労働コスト!C602))</f>
        <v>0.66752497284144618</v>
      </c>
      <c r="D602" s="2">
        <f>IF(logVir!D602="","",労働コスト!D602/SUM(資本サービス!D602,労働コスト!D602))</f>
        <v>0.6735858400487551</v>
      </c>
      <c r="E602" s="2">
        <f>IF(logVir!E602="","",労働コスト!E602/SUM(資本サービス!E602,労働コスト!E602))</f>
        <v>0.6894678365478184</v>
      </c>
      <c r="F602" s="2">
        <f>IF(logVir!F602="","",労働コスト!F602/SUM(資本サービス!F602,労働コスト!F602))</f>
        <v>0.70262658837712888</v>
      </c>
      <c r="G602" s="2">
        <f>IF(logVir!G602="","",労働コスト!G602/SUM(資本サービス!G602,労働コスト!G602))</f>
        <v>0.72726054181218014</v>
      </c>
      <c r="I602" s="3">
        <v>20</v>
      </c>
      <c r="J602" s="3">
        <v>10</v>
      </c>
      <c r="K602" s="2" cm="1">
        <f t="array" ref="K602">IF(C602="","",0.5*(C602+SUMPRODUCT(($B$1461:$B$1491=$J602)*1,C$1461:C$1491)))</f>
        <v>0.64701691856056986</v>
      </c>
      <c r="L602" s="2" cm="1">
        <f t="array" ref="L602">IF(D602="","",0.5*(D602+SUMPRODUCT(($B$1461:$B$1491=$J602)*1,D$1461:D$1491)))</f>
        <v>0.65824168663895022</v>
      </c>
      <c r="M602" s="2" cm="1">
        <f t="array" ref="M602">IF(E602="","",0.5*(E602+SUMPRODUCT(($B$1461:$B$1491=$J602)*1,E$1461:E$1491)))</f>
        <v>0.68447521610134765</v>
      </c>
      <c r="N602" s="2" cm="1">
        <f t="array" ref="N602">IF(F602="","",0.5*(F602+SUMPRODUCT(($B$1461:$B$1491=$J602)*1,F$1461:F$1491)))</f>
        <v>0.69090147354161058</v>
      </c>
      <c r="O602" s="2" cm="1">
        <f t="array" ref="O602">IF(G602="","",0.5*(G602+SUMPRODUCT(($B$1461:$B$1491=$J602)*1,G$1461:G$1491)))</f>
        <v>0.72115402209955248</v>
      </c>
    </row>
    <row r="603" spans="1:15" x14ac:dyDescent="0.55000000000000004">
      <c r="A603" s="3">
        <v>20</v>
      </c>
      <c r="B603" s="3">
        <v>11</v>
      </c>
      <c r="C603" s="2">
        <f>IF(logVir!C603="","",労働コスト!C603/SUM(資本サービス!C603,労働コスト!C603))</f>
        <v>0.64770994106806945</v>
      </c>
      <c r="D603" s="2">
        <f>IF(logVir!D603="","",労働コスト!D603/SUM(資本サービス!D603,労働コスト!D603))</f>
        <v>0.65123199897613082</v>
      </c>
      <c r="E603" s="2">
        <f>IF(logVir!E603="","",労働コスト!E603/SUM(資本サービス!E603,労働コスト!E603))</f>
        <v>0.62199910058289565</v>
      </c>
      <c r="F603" s="2">
        <f>IF(logVir!F603="","",労働コスト!F603/SUM(資本サービス!F603,労働コスト!F603))</f>
        <v>0.62283319796496694</v>
      </c>
      <c r="G603" s="2">
        <f>IF(logVir!G603="","",労働コスト!G603/SUM(資本サービス!G603,労働コスト!G603))</f>
        <v>0.64202104855299158</v>
      </c>
      <c r="I603" s="3">
        <v>20</v>
      </c>
      <c r="J603" s="3">
        <v>11</v>
      </c>
      <c r="K603" s="2" cm="1">
        <f t="array" ref="K603">IF(C603="","",0.5*(C603+SUMPRODUCT(($B$1461:$B$1491=$J603)*1,C$1461:C$1491)))</f>
        <v>0.606270335781526</v>
      </c>
      <c r="L603" s="2" cm="1">
        <f t="array" ref="L603">IF(D603="","",0.5*(D603+SUMPRODUCT(($B$1461:$B$1491=$J603)*1,D$1461:D$1491)))</f>
        <v>0.60961296986333746</v>
      </c>
      <c r="M603" s="2" cm="1">
        <f t="array" ref="M603">IF(E603="","",0.5*(E603+SUMPRODUCT(($B$1461:$B$1491=$J603)*1,E$1461:E$1491)))</f>
        <v>0.60122962417643111</v>
      </c>
      <c r="N603" s="2" cm="1">
        <f t="array" ref="N603">IF(F603="","",0.5*(F603+SUMPRODUCT(($B$1461:$B$1491=$J603)*1,F$1461:F$1491)))</f>
        <v>0.59775230057502027</v>
      </c>
      <c r="O603" s="2" cm="1">
        <f t="array" ref="O603">IF(G603="","",0.5*(G603+SUMPRODUCT(($B$1461:$B$1491=$J603)*1,G$1461:G$1491)))</f>
        <v>0.61798268666235312</v>
      </c>
    </row>
    <row r="604" spans="1:15" x14ac:dyDescent="0.55000000000000004">
      <c r="A604" s="3">
        <v>20</v>
      </c>
      <c r="B604" s="3">
        <v>12</v>
      </c>
      <c r="C604" s="2">
        <f>IF(logVir!C604="","",労働コスト!C604/SUM(資本サービス!C604,労働コスト!C604))</f>
        <v>0.49227612135769255</v>
      </c>
      <c r="D604" s="2">
        <f>IF(logVir!D604="","",労働コスト!D604/SUM(資本サービス!D604,労働コスト!D604))</f>
        <v>0.52611600716569196</v>
      </c>
      <c r="E604" s="2">
        <f>IF(logVir!E604="","",労働コスト!E604/SUM(資本サービス!E604,労働コスト!E604))</f>
        <v>0.51254583781817709</v>
      </c>
      <c r="F604" s="2">
        <f>IF(logVir!F604="","",労働コスト!F604/SUM(資本サービス!F604,労働コスト!F604))</f>
        <v>0.5551401886186772</v>
      </c>
      <c r="G604" s="2">
        <f>IF(logVir!G604="","",労働コスト!G604/SUM(資本サービス!G604,労働コスト!G604))</f>
        <v>0.60896561762003165</v>
      </c>
      <c r="I604" s="3">
        <v>20</v>
      </c>
      <c r="J604" s="3">
        <v>12</v>
      </c>
      <c r="K604" s="2" cm="1">
        <f t="array" ref="K604">IF(C604="","",0.5*(C604+SUMPRODUCT(($B$1461:$B$1491=$J604)*1,C$1461:C$1491)))</f>
        <v>0.49053061757360061</v>
      </c>
      <c r="L604" s="2" cm="1">
        <f t="array" ref="L604">IF(D604="","",0.5*(D604+SUMPRODUCT(($B$1461:$B$1491=$J604)*1,D$1461:D$1491)))</f>
        <v>0.51956391706555338</v>
      </c>
      <c r="M604" s="2" cm="1">
        <f t="array" ref="M604">IF(E604="","",0.5*(E604+SUMPRODUCT(($B$1461:$B$1491=$J604)*1,E$1461:E$1491)))</f>
        <v>0.51336225593605356</v>
      </c>
      <c r="N604" s="2" cm="1">
        <f t="array" ref="N604">IF(F604="","",0.5*(F604+SUMPRODUCT(($B$1461:$B$1491=$J604)*1,F$1461:F$1491)))</f>
        <v>0.53694484191660474</v>
      </c>
      <c r="O604" s="2" cm="1">
        <f t="array" ref="O604">IF(G604="","",0.5*(G604+SUMPRODUCT(($B$1461:$B$1491=$J604)*1,G$1461:G$1491)))</f>
        <v>0.58548165287178322</v>
      </c>
    </row>
    <row r="605" spans="1:15" x14ac:dyDescent="0.55000000000000004">
      <c r="A605" s="3">
        <v>20</v>
      </c>
      <c r="B605" s="3">
        <v>13</v>
      </c>
      <c r="C605" s="2">
        <f>IF(logVir!C605="","",労働コスト!C605/SUM(資本サービス!C605,労働コスト!C605))</f>
        <v>0.32367892248401725</v>
      </c>
      <c r="D605" s="2">
        <f>IF(logVir!D605="","",労働コスト!D605/SUM(資本サービス!D605,労働コスト!D605))</f>
        <v>0.36044038914968402</v>
      </c>
      <c r="E605" s="2">
        <f>IF(logVir!E605="","",労働コスト!E605/SUM(資本サービス!E605,労働コスト!E605))</f>
        <v>0.31682609950095053</v>
      </c>
      <c r="F605" s="2">
        <f>IF(logVir!F605="","",労働コスト!F605/SUM(資本サービス!F605,労働コスト!F605))</f>
        <v>0.32268697635945098</v>
      </c>
      <c r="G605" s="2">
        <f>IF(logVir!G605="","",労働コスト!G605/SUM(資本サービス!G605,労働コスト!G605))</f>
        <v>0.38181532326511758</v>
      </c>
      <c r="I605" s="3">
        <v>20</v>
      </c>
      <c r="J605" s="3">
        <v>13</v>
      </c>
      <c r="K605" s="2" cm="1">
        <f t="array" ref="K605">IF(C605="","",0.5*(C605+SUMPRODUCT(($B$1461:$B$1491=$J605)*1,C$1461:C$1491)))</f>
        <v>0.36261868289994253</v>
      </c>
      <c r="L605" s="2" cm="1">
        <f t="array" ref="L605">IF(D605="","",0.5*(D605+SUMPRODUCT(($B$1461:$B$1491=$J605)*1,D$1461:D$1491)))</f>
        <v>0.36608630383562402</v>
      </c>
      <c r="M605" s="2" cm="1">
        <f t="array" ref="M605">IF(E605="","",0.5*(E605+SUMPRODUCT(($B$1461:$B$1491=$J605)*1,E$1461:E$1491)))</f>
        <v>0.36396450242249956</v>
      </c>
      <c r="N605" s="2" cm="1">
        <f t="array" ref="N605">IF(F605="","",0.5*(F605+SUMPRODUCT(($B$1461:$B$1491=$J605)*1,F$1461:F$1491)))</f>
        <v>0.35950547680989414</v>
      </c>
      <c r="O605" s="2" cm="1">
        <f t="array" ref="O605">IF(G605="","",0.5*(G605+SUMPRODUCT(($B$1461:$B$1491=$J605)*1,G$1461:G$1491)))</f>
        <v>0.40678994261132273</v>
      </c>
    </row>
    <row r="606" spans="1:15" x14ac:dyDescent="0.55000000000000004">
      <c r="A606" s="3">
        <v>20</v>
      </c>
      <c r="B606" s="3">
        <v>14</v>
      </c>
      <c r="C606" s="2">
        <f>IF(logVir!C606="","",労働コスト!C606/SUM(資本サービス!C606,労働コスト!C606))</f>
        <v>0.65244149915430127</v>
      </c>
      <c r="D606" s="2">
        <f>IF(logVir!D606="","",労働コスト!D606/SUM(資本サービス!D606,労働コスト!D606))</f>
        <v>0.68525335142141997</v>
      </c>
      <c r="E606" s="2">
        <f>IF(logVir!E606="","",労働コスト!E606/SUM(資本サービス!E606,労働コスト!E606))</f>
        <v>0.6294729049131278</v>
      </c>
      <c r="F606" s="2">
        <f>IF(logVir!F606="","",労働コスト!F606/SUM(資本サービス!F606,労働コスト!F606))</f>
        <v>0.64031622516887277</v>
      </c>
      <c r="G606" s="2">
        <f>IF(logVir!G606="","",労働コスト!G606/SUM(資本サービス!G606,労働コスト!G606))</f>
        <v>0.67742146007271742</v>
      </c>
      <c r="I606" s="3">
        <v>20</v>
      </c>
      <c r="J606" s="3">
        <v>14</v>
      </c>
      <c r="K606" s="2" cm="1">
        <f t="array" ref="K606">IF(C606="","",0.5*(C606+SUMPRODUCT(($B$1461:$B$1491=$J606)*1,C$1461:C$1491)))</f>
        <v>0.62164850942351557</v>
      </c>
      <c r="L606" s="2" cm="1">
        <f t="array" ref="L606">IF(D606="","",0.5*(D606+SUMPRODUCT(($B$1461:$B$1491=$J606)*1,D$1461:D$1491)))</f>
        <v>0.65780699538123988</v>
      </c>
      <c r="M606" s="2" cm="1">
        <f t="array" ref="M606">IF(E606="","",0.5*(E606+SUMPRODUCT(($B$1461:$B$1491=$J606)*1,E$1461:E$1491)))</f>
        <v>0.62095558070935564</v>
      </c>
      <c r="N606" s="2" cm="1">
        <f t="array" ref="N606">IF(F606="","",0.5*(F606+SUMPRODUCT(($B$1461:$B$1491=$J606)*1,F$1461:F$1491)))</f>
        <v>0.61977447854498746</v>
      </c>
      <c r="O606" s="2" cm="1">
        <f t="array" ref="O606">IF(G606="","",0.5*(G606+SUMPRODUCT(($B$1461:$B$1491=$J606)*1,G$1461:G$1491)))</f>
        <v>0.65159169892307967</v>
      </c>
    </row>
    <row r="607" spans="1:15" x14ac:dyDescent="0.55000000000000004">
      <c r="A607" s="3">
        <v>20</v>
      </c>
      <c r="B607" s="3">
        <v>15</v>
      </c>
      <c r="C607" s="2">
        <f>IF(logVir!C607="","",労働コスト!C607/SUM(資本サービス!C607,労働コスト!C607))</f>
        <v>0.7029395809796265</v>
      </c>
      <c r="D607" s="2">
        <f>IF(logVir!D607="","",労働コスト!D607/SUM(資本サービス!D607,労働コスト!D607))</f>
        <v>0.75400263972273551</v>
      </c>
      <c r="E607" s="2">
        <f>IF(logVir!E607="","",労働コスト!E607/SUM(資本サービス!E607,労働コスト!E607))</f>
        <v>0.75120044630880489</v>
      </c>
      <c r="F607" s="2">
        <f>IF(logVir!F607="","",労働コスト!F607/SUM(資本サービス!F607,労働コスト!F607))</f>
        <v>0.75180644878276037</v>
      </c>
      <c r="G607" s="2">
        <f>IF(logVir!G607="","",労働コスト!G607/SUM(資本サービス!G607,労働コスト!G607))</f>
        <v>0.7920207286550317</v>
      </c>
      <c r="I607" s="3">
        <v>20</v>
      </c>
      <c r="J607" s="3">
        <v>15</v>
      </c>
      <c r="K607" s="2" cm="1">
        <f t="array" ref="K607">IF(C607="","",0.5*(C607+SUMPRODUCT(($B$1461:$B$1491=$J607)*1,C$1461:C$1491)))</f>
        <v>0.72116686263205754</v>
      </c>
      <c r="L607" s="2" cm="1">
        <f t="array" ref="L607">IF(D607="","",0.5*(D607+SUMPRODUCT(($B$1461:$B$1491=$J607)*1,D$1461:D$1491)))</f>
        <v>0.76806589165265304</v>
      </c>
      <c r="M607" s="2" cm="1">
        <f t="array" ref="M607">IF(E607="","",0.5*(E607+SUMPRODUCT(($B$1461:$B$1491=$J607)*1,E$1461:E$1491)))</f>
        <v>0.75360595032329492</v>
      </c>
      <c r="N607" s="2" cm="1">
        <f t="array" ref="N607">IF(F607="","",0.5*(F607+SUMPRODUCT(($B$1461:$B$1491=$J607)*1,F$1461:F$1491)))</f>
        <v>0.74944238396657215</v>
      </c>
      <c r="O607" s="2" cm="1">
        <f t="array" ref="O607">IF(G607="","",0.5*(G607+SUMPRODUCT(($B$1461:$B$1491=$J607)*1,G$1461:G$1491)))</f>
        <v>0.78288672511744373</v>
      </c>
    </row>
    <row r="608" spans="1:15" x14ac:dyDescent="0.55000000000000004">
      <c r="A608" s="3">
        <v>20</v>
      </c>
      <c r="B608" s="3">
        <v>16</v>
      </c>
      <c r="C608" s="2">
        <f>IF(logVir!C608="","",労働コスト!C608/SUM(資本サービス!C608,労働コスト!C608))</f>
        <v>0.66610941257772904</v>
      </c>
      <c r="D608" s="2">
        <f>IF(logVir!D608="","",労働コスト!D608/SUM(資本サービス!D608,労働コスト!D608))</f>
        <v>0.70488235638409702</v>
      </c>
      <c r="E608" s="2">
        <f>IF(logVir!E608="","",労働コスト!E608/SUM(資本サービス!E608,労働コスト!E608))</f>
        <v>0.71141788951683083</v>
      </c>
      <c r="F608" s="2">
        <f>IF(logVir!F608="","",労働コスト!F608/SUM(資本サービス!F608,労働コスト!F608))</f>
        <v>0.73063966052197682</v>
      </c>
      <c r="G608" s="2">
        <f>IF(logVir!G608="","",労働コスト!G608/SUM(資本サービス!G608,労働コスト!G608))</f>
        <v>0.76472313615940546</v>
      </c>
      <c r="I608" s="3">
        <v>20</v>
      </c>
      <c r="J608" s="3">
        <v>16</v>
      </c>
      <c r="K608" s="2" cm="1">
        <f t="array" ref="K608">IF(C608="","",0.5*(C608+SUMPRODUCT(($B$1461:$B$1491=$J608)*1,C$1461:C$1491)))</f>
        <v>0.66977797324365707</v>
      </c>
      <c r="L608" s="2" cm="1">
        <f t="array" ref="L608">IF(D608="","",0.5*(D608+SUMPRODUCT(($B$1461:$B$1491=$J608)*1,D$1461:D$1491)))</f>
        <v>0.70368157036337087</v>
      </c>
      <c r="M608" s="2" cm="1">
        <f t="array" ref="M608">IF(E608="","",0.5*(E608+SUMPRODUCT(($B$1461:$B$1491=$J608)*1,E$1461:E$1491)))</f>
        <v>0.71978357873369214</v>
      </c>
      <c r="N608" s="2" cm="1">
        <f t="array" ref="N608">IF(F608="","",0.5*(F608+SUMPRODUCT(($B$1461:$B$1491=$J608)*1,F$1461:F$1491)))</f>
        <v>0.72913731432016071</v>
      </c>
      <c r="O608" s="2" cm="1">
        <f t="array" ref="O608">IF(G608="","",0.5*(G608+SUMPRODUCT(($B$1461:$B$1491=$J608)*1,G$1461:G$1491)))</f>
        <v>0.76010420356347508</v>
      </c>
    </row>
    <row r="609" spans="1:15" x14ac:dyDescent="0.55000000000000004">
      <c r="A609" s="3">
        <v>20</v>
      </c>
      <c r="B609" s="3">
        <v>17</v>
      </c>
      <c r="C609" s="2">
        <f>IF(logVir!C609="","",労働コスト!C609/SUM(資本サービス!C609,労働コスト!C609))</f>
        <v>0.39299698370161673</v>
      </c>
      <c r="D609" s="2">
        <f>IF(logVir!D609="","",労働コスト!D609/SUM(資本サービス!D609,労働コスト!D609))</f>
        <v>0.40459036833667694</v>
      </c>
      <c r="E609" s="2">
        <f>IF(logVir!E609="","",労働コスト!E609/SUM(資本サービス!E609,労働コスト!E609))</f>
        <v>0.55278844980900033</v>
      </c>
      <c r="F609" s="2">
        <f>IF(logVir!F609="","",労働コスト!F609/SUM(資本サービス!F609,労働コスト!F609))</f>
        <v>0.4632264698230793</v>
      </c>
      <c r="G609" s="2">
        <f>IF(logVir!G609="","",労働コスト!G609/SUM(資本サービス!G609,労働コスト!G609))</f>
        <v>0.46390611316176245</v>
      </c>
      <c r="I609" s="3">
        <v>20</v>
      </c>
      <c r="J609" s="3">
        <v>17</v>
      </c>
      <c r="K609" s="2" cm="1">
        <f t="array" ref="K609">IF(C609="","",0.5*(C609+SUMPRODUCT(($B$1461:$B$1491=$J609)*1,C$1461:C$1491)))</f>
        <v>0.36819112869505488</v>
      </c>
      <c r="L609" s="2" cm="1">
        <f t="array" ref="L609">IF(D609="","",0.5*(D609+SUMPRODUCT(($B$1461:$B$1491=$J609)*1,D$1461:D$1491)))</f>
        <v>0.38177179606206524</v>
      </c>
      <c r="M609" s="2" cm="1">
        <f t="array" ref="M609">IF(E609="","",0.5*(E609+SUMPRODUCT(($B$1461:$B$1491=$J609)*1,E$1461:E$1491)))</f>
        <v>0.46936217251696088</v>
      </c>
      <c r="N609" s="2" cm="1">
        <f t="array" ref="N609">IF(F609="","",0.5*(F609+SUMPRODUCT(($B$1461:$B$1491=$J609)*1,F$1461:F$1491)))</f>
        <v>0.43864760912374101</v>
      </c>
      <c r="O609" s="2" cm="1">
        <f t="array" ref="O609">IF(G609="","",0.5*(G609+SUMPRODUCT(($B$1461:$B$1491=$J609)*1,G$1461:G$1491)))</f>
        <v>0.44089824137988642</v>
      </c>
    </row>
    <row r="610" spans="1:15" x14ac:dyDescent="0.55000000000000004">
      <c r="A610" s="3">
        <v>20</v>
      </c>
      <c r="B610" s="3">
        <v>18</v>
      </c>
      <c r="C610" s="2">
        <f>IF(logVir!C610="","",労働コスト!C610/SUM(資本サービス!C610,労働コスト!C610))</f>
        <v>0.85591924440554878</v>
      </c>
      <c r="D610" s="2">
        <f>IF(logVir!D610="","",労働コスト!D610/SUM(資本サービス!D610,労働コスト!D610))</f>
        <v>0.899670734411396</v>
      </c>
      <c r="E610" s="2">
        <f>IF(logVir!E610="","",労働コスト!E610/SUM(資本サービス!E610,労働コスト!E610))</f>
        <v>0.90559305668867296</v>
      </c>
      <c r="F610" s="2">
        <f>IF(logVir!F610="","",労働コスト!F610/SUM(資本サービス!F610,労働コスト!F610))</f>
        <v>0.90507731123460866</v>
      </c>
      <c r="G610" s="2">
        <f>IF(logVir!G610="","",労働コスト!G610/SUM(資本サービス!G610,労働コスト!G610))</f>
        <v>0.90715864538012025</v>
      </c>
      <c r="I610" s="3">
        <v>20</v>
      </c>
      <c r="J610" s="3">
        <v>18</v>
      </c>
      <c r="K610" s="2" cm="1">
        <f t="array" ref="K610">IF(C610="","",0.5*(C610+SUMPRODUCT(($B$1461:$B$1491=$J610)*1,C$1461:C$1491)))</f>
        <v>0.85620818778835472</v>
      </c>
      <c r="L610" s="2" cm="1">
        <f t="array" ref="L610">IF(D610="","",0.5*(D610+SUMPRODUCT(($B$1461:$B$1491=$J610)*1,D$1461:D$1491)))</f>
        <v>0.89530287274902598</v>
      </c>
      <c r="M610" s="2" cm="1">
        <f t="array" ref="M610">IF(E610="","",0.5*(E610+SUMPRODUCT(($B$1461:$B$1491=$J610)*1,E$1461:E$1491)))</f>
        <v>0.90095846808278091</v>
      </c>
      <c r="N610" s="2" cm="1">
        <f t="array" ref="N610">IF(F610="","",0.5*(F610+SUMPRODUCT(($B$1461:$B$1491=$J610)*1,F$1461:F$1491)))</f>
        <v>0.90149654928322764</v>
      </c>
      <c r="O610" s="2" cm="1">
        <f t="array" ref="O610">IF(G610="","",0.5*(G610+SUMPRODUCT(($B$1461:$B$1491=$J610)*1,G$1461:G$1491)))</f>
        <v>0.90282153530851428</v>
      </c>
    </row>
    <row r="611" spans="1:15" x14ac:dyDescent="0.55000000000000004">
      <c r="A611" s="3">
        <v>20</v>
      </c>
      <c r="B611" s="3">
        <v>19</v>
      </c>
      <c r="C611" s="2">
        <f>IF(logVir!C611="","",労働コスト!C611/SUM(資本サービス!C611,労働コスト!C611))</f>
        <v>0.83539664264583557</v>
      </c>
      <c r="D611" s="2">
        <f>IF(logVir!D611="","",労働コスト!D611/SUM(資本サービス!D611,労働コスト!D611))</f>
        <v>0.86409578532947895</v>
      </c>
      <c r="E611" s="2">
        <f>IF(logVir!E611="","",労働コスト!E611/SUM(資本サービス!E611,労働コスト!E611))</f>
        <v>0.87103499396205974</v>
      </c>
      <c r="F611" s="2">
        <f>IF(logVir!F611="","",労働コスト!F611/SUM(資本サービス!F611,労働コスト!F611))</f>
        <v>0.880582584018197</v>
      </c>
      <c r="G611" s="2">
        <f>IF(logVir!G611="","",労働コスト!G611/SUM(資本サービス!G611,労働コスト!G611))</f>
        <v>0.88322265365208774</v>
      </c>
      <c r="I611" s="3">
        <v>20</v>
      </c>
      <c r="J611" s="3">
        <v>19</v>
      </c>
      <c r="K611" s="2" cm="1">
        <f t="array" ref="K611">IF(C611="","",0.5*(C611+SUMPRODUCT(($B$1461:$B$1491=$J611)*1,C$1461:C$1491)))</f>
        <v>0.83135531985305877</v>
      </c>
      <c r="L611" s="2" cm="1">
        <f t="array" ref="L611">IF(D611="","",0.5*(D611+SUMPRODUCT(($B$1461:$B$1491=$J611)*1,D$1461:D$1491)))</f>
        <v>0.86571685815193899</v>
      </c>
      <c r="M611" s="2" cm="1">
        <f t="array" ref="M611">IF(E611="","",0.5*(E611+SUMPRODUCT(($B$1461:$B$1491=$J611)*1,E$1461:E$1491)))</f>
        <v>0.87022126681521483</v>
      </c>
      <c r="N611" s="2" cm="1">
        <f t="array" ref="N611">IF(F611="","",0.5*(F611+SUMPRODUCT(($B$1461:$B$1491=$J611)*1,F$1461:F$1491)))</f>
        <v>0.87511649164725092</v>
      </c>
      <c r="O611" s="2" cm="1">
        <f t="array" ref="O611">IF(G611="","",0.5*(G611+SUMPRODUCT(($B$1461:$B$1491=$J611)*1,G$1461:G$1491)))</f>
        <v>0.87896862441668178</v>
      </c>
    </row>
    <row r="612" spans="1:15" x14ac:dyDescent="0.55000000000000004">
      <c r="A612" s="3">
        <v>20</v>
      </c>
      <c r="B612" s="3">
        <v>20</v>
      </c>
      <c r="C612" s="2">
        <f>IF(logVir!C612="","",労働コスト!C612/SUM(資本サービス!C612,労働コスト!C612))</f>
        <v>0.79224989392879597</v>
      </c>
      <c r="D612" s="2">
        <f>IF(logVir!D612="","",労働コスト!D612/SUM(資本サービス!D612,労働コスト!D612))</f>
        <v>0.80225497378521593</v>
      </c>
      <c r="E612" s="2">
        <f>IF(logVir!E612="","",労働コスト!E612/SUM(資本サービス!E612,労働コスト!E612))</f>
        <v>0.79907377464507845</v>
      </c>
      <c r="F612" s="2">
        <f>IF(logVir!F612="","",労働コスト!F612/SUM(資本サービス!F612,労働コスト!F612))</f>
        <v>0.81526078248883249</v>
      </c>
      <c r="G612" s="2">
        <f>IF(logVir!G612="","",労働コスト!G612/SUM(資本サービス!G612,労働コスト!G612))</f>
        <v>0.81006676393454136</v>
      </c>
      <c r="I612" s="3">
        <v>20</v>
      </c>
      <c r="J612" s="3">
        <v>20</v>
      </c>
      <c r="K612" s="2" cm="1">
        <f t="array" ref="K612">IF(C612="","",0.5*(C612+SUMPRODUCT(($B$1461:$B$1491=$J612)*1,C$1461:C$1491)))</f>
        <v>0.76892614068004317</v>
      </c>
      <c r="L612" s="2" cm="1">
        <f t="array" ref="L612">IF(D612="","",0.5*(D612+SUMPRODUCT(($B$1461:$B$1491=$J612)*1,D$1461:D$1491)))</f>
        <v>0.77848900424870293</v>
      </c>
      <c r="M612" s="2" cm="1">
        <f t="array" ref="M612">IF(E612="","",0.5*(E612+SUMPRODUCT(($B$1461:$B$1491=$J612)*1,E$1461:E$1491)))</f>
        <v>0.77377186991847036</v>
      </c>
      <c r="N612" s="2" cm="1">
        <f t="array" ref="N612">IF(F612="","",0.5*(F612+SUMPRODUCT(($B$1461:$B$1491=$J612)*1,F$1461:F$1491)))</f>
        <v>0.78107397092536268</v>
      </c>
      <c r="O612" s="2" cm="1">
        <f t="array" ref="O612">IF(G612="","",0.5*(G612+SUMPRODUCT(($B$1461:$B$1491=$J612)*1,G$1461:G$1491)))</f>
        <v>0.78618246231393685</v>
      </c>
    </row>
    <row r="613" spans="1:15" x14ac:dyDescent="0.55000000000000004">
      <c r="A613" s="3">
        <v>20</v>
      </c>
      <c r="B613" s="3">
        <v>21</v>
      </c>
      <c r="C613" s="2">
        <f>IF(logVir!C613="","",労働コスト!C613/SUM(資本サービス!C613,労働コスト!C613))</f>
        <v>0.67343681983474057</v>
      </c>
      <c r="D613" s="2">
        <f>IF(logVir!D613="","",労働コスト!D613/SUM(資本サービス!D613,労働コスト!D613))</f>
        <v>0.71938139613963203</v>
      </c>
      <c r="E613" s="2">
        <f>IF(logVir!E613="","",労働コスト!E613/SUM(資本サービス!E613,労働コスト!E613))</f>
        <v>0.712106818111087</v>
      </c>
      <c r="F613" s="2">
        <f>IF(logVir!F613="","",労働コスト!F613/SUM(資本サービス!F613,労働コスト!F613))</f>
        <v>0.69994988768242183</v>
      </c>
      <c r="G613" s="2">
        <f>IF(logVir!G613="","",労働コスト!G613/SUM(資本サービス!G613,労働コスト!G613))</f>
        <v>0.64643489062735304</v>
      </c>
      <c r="I613" s="3">
        <v>20</v>
      </c>
      <c r="J613" s="3">
        <v>21</v>
      </c>
      <c r="K613" s="2" cm="1">
        <f t="array" ref="K613">IF(C613="","",0.5*(C613+SUMPRODUCT(($B$1461:$B$1491=$J613)*1,C$1461:C$1491)))</f>
        <v>0.66928999359530839</v>
      </c>
      <c r="L613" s="2" cm="1">
        <f t="array" ref="L613">IF(D613="","",0.5*(D613+SUMPRODUCT(($B$1461:$B$1491=$J613)*1,D$1461:D$1491)))</f>
        <v>0.71081582625629536</v>
      </c>
      <c r="M613" s="2" cm="1">
        <f t="array" ref="M613">IF(E613="","",0.5*(E613+SUMPRODUCT(($B$1461:$B$1491=$J613)*1,E$1461:E$1491)))</f>
        <v>0.71109915217900588</v>
      </c>
      <c r="N613" s="2" cm="1">
        <f t="array" ref="N613">IF(F613="","",0.5*(F613+SUMPRODUCT(($B$1461:$B$1491=$J613)*1,F$1461:F$1491)))</f>
        <v>0.70631785193897567</v>
      </c>
      <c r="O613" s="2" cm="1">
        <f t="array" ref="O613">IF(G613="","",0.5*(G613+SUMPRODUCT(($B$1461:$B$1491=$J613)*1,G$1461:G$1491)))</f>
        <v>0.68772478229439238</v>
      </c>
    </row>
    <row r="614" spans="1:15" x14ac:dyDescent="0.55000000000000004">
      <c r="A614" s="3">
        <v>20</v>
      </c>
      <c r="B614" s="3">
        <v>22</v>
      </c>
      <c r="C614" s="2">
        <f>IF(logVir!C614="","",労働コスト!C614/SUM(資本サービス!C614,労働コスト!C614))</f>
        <v>0.85324028221905535</v>
      </c>
      <c r="D614" s="2">
        <f>IF(logVir!D614="","",労働コスト!D614/SUM(資本サービス!D614,労働コスト!D614))</f>
        <v>0.82575251976145236</v>
      </c>
      <c r="E614" s="2">
        <f>IF(logVir!E614="","",労働コスト!E614/SUM(資本サービス!E614,労働コスト!E614))</f>
        <v>0.86709137053130036</v>
      </c>
      <c r="F614" s="2">
        <f>IF(logVir!F614="","",労働コスト!F614/SUM(資本サービス!F614,労働コスト!F614))</f>
        <v>0.86032565590712995</v>
      </c>
      <c r="G614" s="2">
        <f>IF(logVir!G614="","",労働コスト!G614/SUM(資本サービス!G614,労働コスト!G614))</f>
        <v>0.82126519718663382</v>
      </c>
      <c r="I614" s="3">
        <v>20</v>
      </c>
      <c r="J614" s="3">
        <v>22</v>
      </c>
      <c r="K614" s="2" cm="1">
        <f t="array" ref="K614">IF(C614="","",0.5*(C614+SUMPRODUCT(($B$1461:$B$1491=$J614)*1,C$1461:C$1491)))</f>
        <v>0.81459027585440247</v>
      </c>
      <c r="L614" s="2" cm="1">
        <f t="array" ref="L614">IF(D614="","",0.5*(D614+SUMPRODUCT(($B$1461:$B$1491=$J614)*1,D$1461:D$1491)))</f>
        <v>0.8205999372186098</v>
      </c>
      <c r="M614" s="2" cm="1">
        <f t="array" ref="M614">IF(E614="","",0.5*(E614+SUMPRODUCT(($B$1461:$B$1491=$J614)*1,E$1461:E$1491)))</f>
        <v>0.85475539497432407</v>
      </c>
      <c r="N614" s="2" cm="1">
        <f t="array" ref="N614">IF(F614="","",0.5*(F614+SUMPRODUCT(($B$1461:$B$1491=$J614)*1,F$1461:F$1491)))</f>
        <v>0.84895297895483268</v>
      </c>
      <c r="O614" s="2" cm="1">
        <f t="array" ref="O614">IF(G614="","",0.5*(G614+SUMPRODUCT(($B$1461:$B$1491=$J614)*1,G$1461:G$1491)))</f>
        <v>0.83004240080553537</v>
      </c>
    </row>
    <row r="615" spans="1:15" x14ac:dyDescent="0.55000000000000004">
      <c r="A615" s="3">
        <v>20</v>
      </c>
      <c r="B615" s="3">
        <v>23</v>
      </c>
      <c r="C615" s="2">
        <f>IF(logVir!C615="","",労働コスト!C615/SUM(資本サービス!C615,労働コスト!C615))</f>
        <v>0.27829613284818078</v>
      </c>
      <c r="D615" s="2">
        <f>IF(logVir!D615="","",労働コスト!D615/SUM(資本サービス!D615,労働コスト!D615))</f>
        <v>0.29826271240899022</v>
      </c>
      <c r="E615" s="2">
        <f>IF(logVir!E615="","",労働コスト!E615/SUM(資本サービス!E615,労働コスト!E615))</f>
        <v>0.36625207661559833</v>
      </c>
      <c r="F615" s="2">
        <f>IF(logVir!F615="","",労働コスト!F615/SUM(資本サービス!F615,労働コスト!F615))</f>
        <v>0.41667110875831626</v>
      </c>
      <c r="G615" s="2">
        <f>IF(logVir!G615="","",労働コスト!G615/SUM(資本サービス!G615,労働コスト!G615))</f>
        <v>0.44661387254496748</v>
      </c>
      <c r="I615" s="3">
        <v>20</v>
      </c>
      <c r="J615" s="3">
        <v>23</v>
      </c>
      <c r="K615" s="2" cm="1">
        <f t="array" ref="K615">IF(C615="","",0.5*(C615+SUMPRODUCT(($B$1461:$B$1491=$J615)*1,C$1461:C$1491)))</f>
        <v>0.28125273416495911</v>
      </c>
      <c r="L615" s="2" cm="1">
        <f t="array" ref="L615">IF(D615="","",0.5*(D615+SUMPRODUCT(($B$1461:$B$1491=$J615)*1,D$1461:D$1491)))</f>
        <v>0.30607254586643229</v>
      </c>
      <c r="M615" s="2" cm="1">
        <f t="array" ref="M615">IF(E615="","",0.5*(E615+SUMPRODUCT(($B$1461:$B$1491=$J615)*1,E$1461:E$1491)))</f>
        <v>0.35672985066905627</v>
      </c>
      <c r="N615" s="2" cm="1">
        <f t="array" ref="N615">IF(F615="","",0.5*(F615+SUMPRODUCT(($B$1461:$B$1491=$J615)*1,F$1461:F$1491)))</f>
        <v>0.39600432402229002</v>
      </c>
      <c r="O615" s="2" cm="1">
        <f t="array" ref="O615">IF(G615="","",0.5*(G615+SUMPRODUCT(($B$1461:$B$1491=$J615)*1,G$1461:G$1491)))</f>
        <v>0.42224246907999363</v>
      </c>
    </row>
    <row r="616" spans="1:15" x14ac:dyDescent="0.55000000000000004">
      <c r="A616" s="3">
        <v>20</v>
      </c>
      <c r="B616" s="3">
        <v>24</v>
      </c>
      <c r="C616" s="2">
        <f>IF(logVir!C616="","",労働コスト!C616/SUM(資本サービス!C616,労働コスト!C616))</f>
        <v>0.73148121393974963</v>
      </c>
      <c r="D616" s="2">
        <f>IF(logVir!D616="","",労働コスト!D616/SUM(資本サービス!D616,労働コスト!D616))</f>
        <v>0.6775012331289858</v>
      </c>
      <c r="E616" s="2">
        <f>IF(logVir!E616="","",労働コスト!E616/SUM(資本サービス!E616,労働コスト!E616))</f>
        <v>0.73967812607350369</v>
      </c>
      <c r="F616" s="2">
        <f>IF(logVir!F616="","",労働コスト!F616/SUM(資本サービス!F616,労働コスト!F616))</f>
        <v>0.76650094701050464</v>
      </c>
      <c r="G616" s="2">
        <f>IF(logVir!G616="","",労働コスト!G616/SUM(資本サービス!G616,労働コスト!G616))</f>
        <v>0.77947078071213449</v>
      </c>
      <c r="I616" s="3">
        <v>20</v>
      </c>
      <c r="J616" s="3">
        <v>24</v>
      </c>
      <c r="K616" s="2" cm="1">
        <f t="array" ref="K616">IF(C616="","",0.5*(C616+SUMPRODUCT(($B$1461:$B$1491=$J616)*1,C$1461:C$1491)))</f>
        <v>0.7216503951759613</v>
      </c>
      <c r="L616" s="2" cm="1">
        <f t="array" ref="L616">IF(D616="","",0.5*(D616+SUMPRODUCT(($B$1461:$B$1491=$J616)*1,D$1461:D$1491)))</f>
        <v>0.70727249702380623</v>
      </c>
      <c r="M616" s="2" cm="1">
        <f t="array" ref="M616">IF(E616="","",0.5*(E616+SUMPRODUCT(($B$1461:$B$1491=$J616)*1,E$1461:E$1491)))</f>
        <v>0.74546570287015057</v>
      </c>
      <c r="N616" s="2" cm="1">
        <f t="array" ref="N616">IF(F616="","",0.5*(F616+SUMPRODUCT(($B$1461:$B$1491=$J616)*1,F$1461:F$1491)))</f>
        <v>0.76749196608045611</v>
      </c>
      <c r="O616" s="2" cm="1">
        <f t="array" ref="O616">IF(G616="","",0.5*(G616+SUMPRODUCT(($B$1461:$B$1491=$J616)*1,G$1461:G$1491)))</f>
        <v>0.77975627458326224</v>
      </c>
    </row>
    <row r="617" spans="1:15" x14ac:dyDescent="0.55000000000000004">
      <c r="A617" s="3">
        <v>20</v>
      </c>
      <c r="B617" s="3">
        <v>25</v>
      </c>
      <c r="C617" s="2">
        <f>IF(logVir!C617="","",労働コスト!C617/SUM(資本サービス!C617,労働コスト!C617))</f>
        <v>0.79803278729427585</v>
      </c>
      <c r="D617" s="2">
        <f>IF(logVir!D617="","",労働コスト!D617/SUM(資本サービス!D617,労働コスト!D617))</f>
        <v>0.81599507925550718</v>
      </c>
      <c r="E617" s="2">
        <f>IF(logVir!E617="","",労働コスト!E617/SUM(資本サービス!E617,労働コスト!E617))</f>
        <v>0.81398258276843405</v>
      </c>
      <c r="F617" s="2">
        <f>IF(logVir!F617="","",労働コスト!F617/SUM(資本サービス!F617,労働コスト!F617))</f>
        <v>0.80900033859359</v>
      </c>
      <c r="G617" s="2">
        <f>IF(logVir!G617="","",労働コスト!G617/SUM(資本サービス!G617,労働コスト!G617))</f>
        <v>0.80862995146684347</v>
      </c>
      <c r="I617" s="3">
        <v>20</v>
      </c>
      <c r="J617" s="3">
        <v>25</v>
      </c>
      <c r="K617" s="2" cm="1">
        <f t="array" ref="K617">IF(C617="","",0.5*(C617+SUMPRODUCT(($B$1461:$B$1491=$J617)*1,C$1461:C$1491)))</f>
        <v>0.7997519150331287</v>
      </c>
      <c r="L617" s="2" cm="1">
        <f t="array" ref="L617">IF(D617="","",0.5*(D617+SUMPRODUCT(($B$1461:$B$1491=$J617)*1,D$1461:D$1491)))</f>
        <v>0.80947018469535092</v>
      </c>
      <c r="M617" s="2" cm="1">
        <f t="array" ref="M617">IF(E617="","",0.5*(E617+SUMPRODUCT(($B$1461:$B$1491=$J617)*1,E$1461:E$1491)))</f>
        <v>0.80808118892750436</v>
      </c>
      <c r="N617" s="2" cm="1">
        <f t="array" ref="N617">IF(F617="","",0.5*(F617+SUMPRODUCT(($B$1461:$B$1491=$J617)*1,F$1461:F$1491)))</f>
        <v>0.80499106322795932</v>
      </c>
      <c r="O617" s="2" cm="1">
        <f t="array" ref="O617">IF(G617="","",0.5*(G617+SUMPRODUCT(($B$1461:$B$1491=$J617)*1,G$1461:G$1491)))</f>
        <v>0.80548123972675711</v>
      </c>
    </row>
    <row r="618" spans="1:15" x14ac:dyDescent="0.55000000000000004">
      <c r="A618" s="3">
        <v>20</v>
      </c>
      <c r="B618" s="3">
        <v>26</v>
      </c>
      <c r="C618" s="2">
        <f>IF(logVir!C618="","",労働コスト!C618/SUM(資本サービス!C618,労働コスト!C618))</f>
        <v>0.32434559882521541</v>
      </c>
      <c r="D618" s="2">
        <f>IF(logVir!D618="","",労働コスト!D618/SUM(資本サービス!D618,労働コスト!D618))</f>
        <v>0.32946890521286454</v>
      </c>
      <c r="E618" s="2">
        <f>IF(logVir!E618="","",労働コスト!E618/SUM(資本サービス!E618,労働コスト!E618))</f>
        <v>0.47454161415818469</v>
      </c>
      <c r="F618" s="2">
        <f>IF(logVir!F618="","",労働コスト!F618/SUM(資本サービス!F618,労働コスト!F618))</f>
        <v>0.41646072504353865</v>
      </c>
      <c r="G618" s="2">
        <f>IF(logVir!G618="","",労働コスト!G618/SUM(資本サービス!G618,労働コスト!G618))</f>
        <v>0.3468740377921059</v>
      </c>
      <c r="I618" s="3">
        <v>20</v>
      </c>
      <c r="J618" s="3">
        <v>26</v>
      </c>
      <c r="K618" s="2" cm="1">
        <f t="array" ref="K618">IF(C618="","",0.5*(C618+SUMPRODUCT(($B$1461:$B$1491=$J618)*1,C$1461:C$1491)))</f>
        <v>0.31661051716627009</v>
      </c>
      <c r="L618" s="2" cm="1">
        <f t="array" ref="L618">IF(D618="","",0.5*(D618+SUMPRODUCT(($B$1461:$B$1491=$J618)*1,D$1461:D$1491)))</f>
        <v>0.35256117394390585</v>
      </c>
      <c r="M618" s="2" cm="1">
        <f t="array" ref="M618">IF(E618="","",0.5*(E618+SUMPRODUCT(($B$1461:$B$1491=$J618)*1,E$1461:E$1491)))</f>
        <v>0.46033525647115237</v>
      </c>
      <c r="N618" s="2" cm="1">
        <f t="array" ref="N618">IF(F618="","",0.5*(F618+SUMPRODUCT(($B$1461:$B$1491=$J618)*1,F$1461:F$1491)))</f>
        <v>0.41888377724577475</v>
      </c>
      <c r="O618" s="2" cm="1">
        <f t="array" ref="O618">IF(G618="","",0.5*(G618+SUMPRODUCT(($B$1461:$B$1491=$J618)*1,G$1461:G$1491)))</f>
        <v>0.38561995902592738</v>
      </c>
    </row>
    <row r="619" spans="1:15" x14ac:dyDescent="0.55000000000000004">
      <c r="A619" s="3">
        <v>20</v>
      </c>
      <c r="B619" s="3">
        <v>27</v>
      </c>
      <c r="C619" s="2">
        <f>IF(logVir!C619="","",労働コスト!C619/SUM(資本サービス!C619,労働コスト!C619))</f>
        <v>0.77545146313727098</v>
      </c>
      <c r="D619" s="2">
        <f>IF(logVir!D619="","",労働コスト!D619/SUM(資本サービス!D619,労働コスト!D619))</f>
        <v>0.80917759369198561</v>
      </c>
      <c r="E619" s="2">
        <f>IF(logVir!E619="","",労働コスト!E619/SUM(資本サービス!E619,労働コスト!E619))</f>
        <v>0.80815676879451004</v>
      </c>
      <c r="F619" s="2">
        <f>IF(logVir!F619="","",労働コスト!F619/SUM(資本サービス!F619,労働コスト!F619))</f>
        <v>0.80171115089478884</v>
      </c>
      <c r="G619" s="2">
        <f>IF(logVir!G619="","",労働コスト!G619/SUM(資本サービス!G619,労働コスト!G619))</f>
        <v>0.83956666350358111</v>
      </c>
      <c r="I619" s="3">
        <v>20</v>
      </c>
      <c r="J619" s="3">
        <v>27</v>
      </c>
      <c r="K619" s="2" cm="1">
        <f t="array" ref="K619">IF(C619="","",0.5*(C619+SUMPRODUCT(($B$1461:$B$1491=$J619)*1,C$1461:C$1491)))</f>
        <v>0.7821807865277649</v>
      </c>
      <c r="L619" s="2" cm="1">
        <f t="array" ref="L619">IF(D619="","",0.5*(D619+SUMPRODUCT(($B$1461:$B$1491=$J619)*1,D$1461:D$1491)))</f>
        <v>0.80180021333308082</v>
      </c>
      <c r="M619" s="2" cm="1">
        <f t="array" ref="M619">IF(E619="","",0.5*(E619+SUMPRODUCT(($B$1461:$B$1491=$J619)*1,E$1461:E$1491)))</f>
        <v>0.80231608852220226</v>
      </c>
      <c r="N619" s="2" cm="1">
        <f t="array" ref="N619">IF(F619="","",0.5*(F619+SUMPRODUCT(($B$1461:$B$1491=$J619)*1,F$1461:F$1491)))</f>
        <v>0.8008906034772334</v>
      </c>
      <c r="O619" s="2" cm="1">
        <f t="array" ref="O619">IF(G619="","",0.5*(G619+SUMPRODUCT(($B$1461:$B$1491=$J619)*1,G$1461:G$1491)))</f>
        <v>0.82634873889090721</v>
      </c>
    </row>
    <row r="620" spans="1:15" x14ac:dyDescent="0.55000000000000004">
      <c r="A620" s="3">
        <v>20</v>
      </c>
      <c r="B620" s="3">
        <v>28</v>
      </c>
      <c r="C620" s="2">
        <f>IF(logVir!C620="","",労働コスト!C620/SUM(資本サービス!C620,労働コスト!C620))</f>
        <v>0.58055453141696534</v>
      </c>
      <c r="D620" s="2">
        <f>IF(logVir!D620="","",労働コスト!D620/SUM(資本サービス!D620,労働コスト!D620))</f>
        <v>0.61987523292515834</v>
      </c>
      <c r="E620" s="2">
        <f>IF(logVir!E620="","",労働コスト!E620/SUM(資本サービス!E620,労働コスト!E620))</f>
        <v>0.66883085461126701</v>
      </c>
      <c r="F620" s="2">
        <f>IF(logVir!F620="","",労働コスト!F620/SUM(資本サービス!F620,労働コスト!F620))</f>
        <v>0.65286753247128571</v>
      </c>
      <c r="G620" s="2">
        <f>IF(logVir!G620="","",労働コスト!G620/SUM(資本サービス!G620,労働コスト!G620))</f>
        <v>0.64247415267805863</v>
      </c>
      <c r="I620" s="3">
        <v>20</v>
      </c>
      <c r="J620" s="3">
        <v>28</v>
      </c>
      <c r="K620" s="2" cm="1">
        <f t="array" ref="K620">IF(C620="","",0.5*(C620+SUMPRODUCT(($B$1461:$B$1491=$J620)*1,C$1461:C$1491)))</f>
        <v>0.58916717891360104</v>
      </c>
      <c r="L620" s="2" cm="1">
        <f t="array" ref="L620">IF(D620="","",0.5*(D620+SUMPRODUCT(($B$1461:$B$1491=$J620)*1,D$1461:D$1491)))</f>
        <v>0.63163025922770522</v>
      </c>
      <c r="M620" s="2" cm="1">
        <f t="array" ref="M620">IF(E620="","",0.5*(E620+SUMPRODUCT(($B$1461:$B$1491=$J620)*1,E$1461:E$1491)))</f>
        <v>0.67139383799656671</v>
      </c>
      <c r="N620" s="2" cm="1">
        <f t="array" ref="N620">IF(F620="","",0.5*(F620+SUMPRODUCT(($B$1461:$B$1491=$J620)*1,F$1461:F$1491)))</f>
        <v>0.66005464808005521</v>
      </c>
      <c r="O620" s="2" cm="1">
        <f t="array" ref="O620">IF(G620="","",0.5*(G620+SUMPRODUCT(($B$1461:$B$1491=$J620)*1,G$1461:G$1491)))</f>
        <v>0.64874323843187021</v>
      </c>
    </row>
    <row r="621" spans="1:15" x14ac:dyDescent="0.55000000000000004">
      <c r="A621" s="3">
        <v>20</v>
      </c>
      <c r="B621" s="3">
        <v>29</v>
      </c>
      <c r="C621" s="2">
        <f>IF(logVir!C621="","",労働コスト!C621/SUM(資本サービス!C621,労働コスト!C621))</f>
        <v>0.81105082562840547</v>
      </c>
      <c r="D621" s="2">
        <f>IF(logVir!D621="","",労働コスト!D621/SUM(資本サービス!D621,労働コスト!D621))</f>
        <v>0.84327755422226103</v>
      </c>
      <c r="E621" s="2">
        <f>IF(logVir!E621="","",労働コスト!E621/SUM(資本サービス!E621,労働コスト!E621))</f>
        <v>0.86031180067037338</v>
      </c>
      <c r="F621" s="2">
        <f>IF(logVir!F621="","",労働コスト!F621/SUM(資本サービス!F621,労働コスト!F621))</f>
        <v>0.85600761536417658</v>
      </c>
      <c r="G621" s="2">
        <f>IF(logVir!G621="","",労働コスト!G621/SUM(資本サービス!G621,労働コスト!G621))</f>
        <v>0.83472509338646517</v>
      </c>
      <c r="I621" s="3">
        <v>20</v>
      </c>
      <c r="J621" s="3">
        <v>29</v>
      </c>
      <c r="K621" s="2" cm="1">
        <f t="array" ref="K621">IF(C621="","",0.5*(C621+SUMPRODUCT(($B$1461:$B$1491=$J621)*1,C$1461:C$1491)))</f>
        <v>0.80975295974770578</v>
      </c>
      <c r="L621" s="2" cm="1">
        <f t="array" ref="L621">IF(D621="","",0.5*(D621+SUMPRODUCT(($B$1461:$B$1491=$J621)*1,D$1461:D$1491)))</f>
        <v>0.82475962151588433</v>
      </c>
      <c r="M621" s="2" cm="1">
        <f t="array" ref="M621">IF(E621="","",0.5*(E621+SUMPRODUCT(($B$1461:$B$1491=$J621)*1,E$1461:E$1491)))</f>
        <v>0.85047026204449061</v>
      </c>
      <c r="N621" s="2" cm="1">
        <f t="array" ref="N621">IF(F621="","",0.5*(F621+SUMPRODUCT(($B$1461:$B$1491=$J621)*1,F$1461:F$1491)))</f>
        <v>0.84021207252872543</v>
      </c>
      <c r="O621" s="2" cm="1">
        <f t="array" ref="O621">IF(G621="","",0.5*(G621+SUMPRODUCT(($B$1461:$B$1491=$J621)*1,G$1461:G$1491)))</f>
        <v>0.83546214697636867</v>
      </c>
    </row>
    <row r="622" spans="1:15" x14ac:dyDescent="0.55000000000000004">
      <c r="A622" s="3">
        <v>20</v>
      </c>
      <c r="B622" s="3">
        <v>30</v>
      </c>
      <c r="C622" s="2">
        <f>IF(logVir!C622="","",労働コスト!C622/SUM(資本サービス!C622,労働コスト!C622))</f>
        <v>0.89480740387668833</v>
      </c>
      <c r="D622" s="2">
        <f>IF(logVir!D622="","",労働コスト!D622/SUM(資本サービス!D622,労働コスト!D622))</f>
        <v>0.91220870679829902</v>
      </c>
      <c r="E622" s="2">
        <f>IF(logVir!E622="","",労働コスト!E622/SUM(資本サービス!E622,労働コスト!E622))</f>
        <v>0.91272525319061371</v>
      </c>
      <c r="F622" s="2">
        <f>IF(logVir!F622="","",労働コスト!F622/SUM(資本サービス!F622,労働コスト!F622))</f>
        <v>0.9201963979376564</v>
      </c>
      <c r="G622" s="2">
        <f>IF(logVir!G622="","",労働コスト!G622/SUM(資本サービス!G622,労働コスト!G622))</f>
        <v>0.91814572205798095</v>
      </c>
      <c r="I622" s="3">
        <v>20</v>
      </c>
      <c r="J622" s="3">
        <v>30</v>
      </c>
      <c r="K622" s="2" cm="1">
        <f t="array" ref="K622">IF(C622="","",0.5*(C622+SUMPRODUCT(($B$1461:$B$1491=$J622)*1,C$1461:C$1491)))</f>
        <v>0.88019884329564646</v>
      </c>
      <c r="L622" s="2" cm="1">
        <f t="array" ref="L622">IF(D622="","",0.5*(D622+SUMPRODUCT(($B$1461:$B$1491=$J622)*1,D$1461:D$1491)))</f>
        <v>0.89946384247870226</v>
      </c>
      <c r="M622" s="2" cm="1">
        <f t="array" ref="M622">IF(E622="","",0.5*(E622+SUMPRODUCT(($B$1461:$B$1491=$J622)*1,E$1461:E$1491)))</f>
        <v>0.90513494260129557</v>
      </c>
      <c r="N622" s="2" cm="1">
        <f t="array" ref="N622">IF(F622="","",0.5*(F622+SUMPRODUCT(($B$1461:$B$1491=$J622)*1,F$1461:F$1491)))</f>
        <v>0.91095246654131179</v>
      </c>
      <c r="O622" s="2" cm="1">
        <f t="array" ref="O622">IF(G622="","",0.5*(G622+SUMPRODUCT(($B$1461:$B$1491=$J622)*1,G$1461:G$1491)))</f>
        <v>0.91619948410993723</v>
      </c>
    </row>
    <row r="623" spans="1:15" x14ac:dyDescent="0.55000000000000004">
      <c r="A623" s="3">
        <v>20</v>
      </c>
      <c r="B623" s="3">
        <v>31</v>
      </c>
      <c r="C623" s="2">
        <f>IF(logVir!C623="","",労働コスト!C623/SUM(資本サービス!C623,労働コスト!C623))</f>
        <v>0.80699519092074812</v>
      </c>
      <c r="D623" s="2">
        <f>IF(logVir!D623="","",労働コスト!D623/SUM(資本サービス!D623,労働コスト!D623))</f>
        <v>0.78702817007198611</v>
      </c>
      <c r="E623" s="2">
        <f>IF(logVir!E623="","",労働コスト!E623/SUM(資本サービス!E623,労働コスト!E623))</f>
        <v>0.79099177420731981</v>
      </c>
      <c r="F623" s="2">
        <f>IF(logVir!F623="","",労働コスト!F623/SUM(資本サービス!F623,労働コスト!F623))</f>
        <v>0.8104161607102407</v>
      </c>
      <c r="G623" s="2">
        <f>IF(logVir!G623="","",労働コスト!G623/SUM(資本サービス!G623,労働コスト!G623))</f>
        <v>0.84040874724438919</v>
      </c>
      <c r="I623" s="3">
        <v>20</v>
      </c>
      <c r="J623" s="3">
        <v>31</v>
      </c>
      <c r="K623" s="2" cm="1">
        <f t="array" ref="K623">IF(C623="","",0.5*(C623+SUMPRODUCT(($B$1461:$B$1491=$J623)*1,C$1461:C$1491)))</f>
        <v>0.78801044677749266</v>
      </c>
      <c r="L623" s="2" cm="1">
        <f t="array" ref="L623">IF(D623="","",0.5*(D623+SUMPRODUCT(($B$1461:$B$1491=$J623)*1,D$1461:D$1491)))</f>
        <v>0.77134215332785561</v>
      </c>
      <c r="M623" s="2" cm="1">
        <f t="array" ref="M623">IF(E623="","",0.5*(E623+SUMPRODUCT(($B$1461:$B$1491=$J623)*1,E$1461:E$1491)))</f>
        <v>0.78813311329167823</v>
      </c>
      <c r="N623" s="2" cm="1">
        <f t="array" ref="N623">IF(F623="","",0.5*(F623+SUMPRODUCT(($B$1461:$B$1491=$J623)*1,F$1461:F$1491)))</f>
        <v>0.80210496898208472</v>
      </c>
      <c r="O623" s="2" cm="1">
        <f t="array" ref="O623">IF(G623="","",0.5*(G623+SUMPRODUCT(($B$1461:$B$1491=$J623)*1,G$1461:G$1491)))</f>
        <v>0.81998603145259585</v>
      </c>
    </row>
    <row r="624" spans="1:15" x14ac:dyDescent="0.55000000000000004">
      <c r="A624" s="3">
        <v>21</v>
      </c>
      <c r="B624" s="3">
        <v>1</v>
      </c>
      <c r="C624" s="2">
        <f>IF(logVir!C624="","",労働コスト!C624/SUM(資本サービス!C624,労働コスト!C624))</f>
        <v>0.56636640064972865</v>
      </c>
      <c r="D624" s="2">
        <f>IF(logVir!D624="","",労働コスト!D624/SUM(資本サービス!D624,労働コスト!D624))</f>
        <v>0.71364865648931997</v>
      </c>
      <c r="E624" s="2">
        <f>IF(logVir!E624="","",労働コスト!E624/SUM(資本サービス!E624,労働コスト!E624))</f>
        <v>0.70218066581157468</v>
      </c>
      <c r="F624" s="2">
        <f>IF(logVir!F624="","",労働コスト!F624/SUM(資本サービス!F624,労働コスト!F624))</f>
        <v>0.6330680049989541</v>
      </c>
      <c r="G624" s="2">
        <f>IF(logVir!G624="","",労働コスト!G624/SUM(資本サービス!G624,労働コスト!G624))</f>
        <v>0.686973716068911</v>
      </c>
      <c r="I624" s="3">
        <v>21</v>
      </c>
      <c r="J624" s="3">
        <v>1</v>
      </c>
      <c r="K624" s="2" cm="1">
        <f t="array" ref="K624">IF(C624="","",0.5*(C624+SUMPRODUCT(($B$1461:$B$1491=$J624)*1,C$1461:C$1491)))</f>
        <v>0.54525157534416357</v>
      </c>
      <c r="L624" s="2" cm="1">
        <f t="array" ref="L624">IF(D624="","",0.5*(D624+SUMPRODUCT(($B$1461:$B$1491=$J624)*1,D$1461:D$1491)))</f>
        <v>0.68140611587150191</v>
      </c>
      <c r="M624" s="2" cm="1">
        <f t="array" ref="M624">IF(E624="","",0.5*(E624+SUMPRODUCT(($B$1461:$B$1491=$J624)*1,E$1461:E$1491)))</f>
        <v>0.68197472582518481</v>
      </c>
      <c r="N624" s="2" cm="1">
        <f t="array" ref="N624">IF(F624="","",0.5*(F624+SUMPRODUCT(($B$1461:$B$1491=$J624)*1,F$1461:F$1491)))</f>
        <v>0.64535475513877905</v>
      </c>
      <c r="O624" s="2" cm="1">
        <f t="array" ref="O624">IF(G624="","",0.5*(G624+SUMPRODUCT(($B$1461:$B$1491=$J624)*1,G$1461:G$1491)))</f>
        <v>0.68376916379081643</v>
      </c>
    </row>
    <row r="625" spans="1:15" x14ac:dyDescent="0.55000000000000004">
      <c r="A625" s="3">
        <v>21</v>
      </c>
      <c r="B625" s="3">
        <v>2</v>
      </c>
      <c r="C625" s="2">
        <f>IF(logVir!C625="","",労働コスト!C625/SUM(資本サービス!C625,労働コスト!C625))</f>
        <v>0.5440491173950871</v>
      </c>
      <c r="D625" s="2">
        <f>IF(logVir!D625="","",労働コスト!D625/SUM(資本サービス!D625,労働コスト!D625))</f>
        <v>0.57492554011783903</v>
      </c>
      <c r="E625" s="2">
        <f>IF(logVir!E625="","",労働コスト!E625/SUM(資本サービス!E625,労働コスト!E625))</f>
        <v>0.46628524088731294</v>
      </c>
      <c r="F625" s="2">
        <f>IF(logVir!F625="","",労働コスト!F625/SUM(資本サービス!F625,労働コスト!F625))</f>
        <v>0.45153821132877442</v>
      </c>
      <c r="G625" s="2">
        <f>IF(logVir!G625="","",労働コスト!G625/SUM(資本サービス!G625,労働コスト!G625))</f>
        <v>0.52417591017447351</v>
      </c>
      <c r="I625" s="3">
        <v>21</v>
      </c>
      <c r="J625" s="3">
        <v>2</v>
      </c>
      <c r="K625" s="2" cm="1">
        <f t="array" ref="K625">IF(C625="","",0.5*(C625+SUMPRODUCT(($B$1461:$B$1491=$J625)*1,C$1461:C$1491)))</f>
        <v>0.53430132501527239</v>
      </c>
      <c r="L625" s="2" cm="1">
        <f t="array" ref="L625">IF(D625="","",0.5*(D625+SUMPRODUCT(($B$1461:$B$1491=$J625)*1,D$1461:D$1491)))</f>
        <v>0.58377178669403607</v>
      </c>
      <c r="M625" s="2" cm="1">
        <f t="array" ref="M625">IF(E625="","",0.5*(E625+SUMPRODUCT(($B$1461:$B$1491=$J625)*1,E$1461:E$1491)))</f>
        <v>0.49229031793215217</v>
      </c>
      <c r="N625" s="2" cm="1">
        <f t="array" ref="N625">IF(F625="","",0.5*(F625+SUMPRODUCT(($B$1461:$B$1491=$J625)*1,F$1461:F$1491)))</f>
        <v>0.48376281824459544</v>
      </c>
      <c r="O625" s="2" cm="1">
        <f t="array" ref="O625">IF(G625="","",0.5*(G625+SUMPRODUCT(($B$1461:$B$1491=$J625)*1,G$1461:G$1491)))</f>
        <v>0.55863542734835669</v>
      </c>
    </row>
    <row r="626" spans="1:15" x14ac:dyDescent="0.55000000000000004">
      <c r="A626" s="3">
        <v>21</v>
      </c>
      <c r="B626" s="3">
        <v>3</v>
      </c>
      <c r="C626" s="2">
        <f>IF(logVir!C626="","",労働コスト!C626/SUM(資本サービス!C626,労働コスト!C626))</f>
        <v>0.71437525546919556</v>
      </c>
      <c r="D626" s="2">
        <f>IF(logVir!D626="","",労働コスト!D626/SUM(資本サービス!D626,労働コスト!D626))</f>
        <v>0.75633158124580924</v>
      </c>
      <c r="E626" s="2">
        <f>IF(logVir!E626="","",労働コスト!E626/SUM(資本サービス!E626,労働コスト!E626))</f>
        <v>0.77280196775978771</v>
      </c>
      <c r="F626" s="2">
        <f>IF(logVir!F626="","",労働コスト!F626/SUM(資本サービス!F626,労働コスト!F626))</f>
        <v>0.77537542712499707</v>
      </c>
      <c r="G626" s="2">
        <f>IF(logVir!G626="","",労働コスト!G626/SUM(資本サービス!G626,労働コスト!G626))</f>
        <v>0.80805931847890233</v>
      </c>
      <c r="I626" s="3">
        <v>21</v>
      </c>
      <c r="J626" s="3">
        <v>3</v>
      </c>
      <c r="K626" s="2" cm="1">
        <f t="array" ref="K626">IF(C626="","",0.5*(C626+SUMPRODUCT(($B$1461:$B$1491=$J626)*1,C$1461:C$1491)))</f>
        <v>0.70587165163659304</v>
      </c>
      <c r="L626" s="2" cm="1">
        <f t="array" ref="L626">IF(D626="","",0.5*(D626+SUMPRODUCT(($B$1461:$B$1491=$J626)*1,D$1461:D$1491)))</f>
        <v>0.74437636634117077</v>
      </c>
      <c r="M626" s="2" cm="1">
        <f t="array" ref="M626">IF(E626="","",0.5*(E626+SUMPRODUCT(($B$1461:$B$1491=$J626)*1,E$1461:E$1491)))</f>
        <v>0.76069038032548297</v>
      </c>
      <c r="N626" s="2" cm="1">
        <f t="array" ref="N626">IF(F626="","",0.5*(F626+SUMPRODUCT(($B$1461:$B$1491=$J626)*1,F$1461:F$1491)))</f>
        <v>0.76111284735526952</v>
      </c>
      <c r="O626" s="2" cm="1">
        <f t="array" ref="O626">IF(G626="","",0.5*(G626+SUMPRODUCT(($B$1461:$B$1491=$J626)*1,G$1461:G$1491)))</f>
        <v>0.79387467622861607</v>
      </c>
    </row>
    <row r="627" spans="1:15" x14ac:dyDescent="0.55000000000000004">
      <c r="A627" s="3">
        <v>21</v>
      </c>
      <c r="B627" s="3">
        <v>4</v>
      </c>
      <c r="C627" s="2">
        <f>IF(logVir!C627="","",労働コスト!C627/SUM(資本サービス!C627,労働コスト!C627))</f>
        <v>0.73896132007715742</v>
      </c>
      <c r="D627" s="2">
        <f>IF(logVir!D627="","",労働コスト!D627/SUM(資本サービス!D627,労働コスト!D627))</f>
        <v>0.68645333542085463</v>
      </c>
      <c r="E627" s="2">
        <f>IF(logVir!E627="","",労働コスト!E627/SUM(資本サービス!E627,労働コスト!E627))</f>
        <v>0.69828997525066605</v>
      </c>
      <c r="F627" s="2">
        <f>IF(logVir!F627="","",労働コスト!F627/SUM(資本サービス!F627,労働コスト!F627))</f>
        <v>0.69548553708815697</v>
      </c>
      <c r="G627" s="2">
        <f>IF(logVir!G627="","",労働コスト!G627/SUM(資本サービス!G627,労働コスト!G627))</f>
        <v>0.73973647073606452</v>
      </c>
      <c r="I627" s="3">
        <v>21</v>
      </c>
      <c r="J627" s="3">
        <v>4</v>
      </c>
      <c r="K627" s="2" cm="1">
        <f t="array" ref="K627">IF(C627="","",0.5*(C627+SUMPRODUCT(($B$1461:$B$1491=$J627)*1,C$1461:C$1491)))</f>
        <v>0.75040155743151704</v>
      </c>
      <c r="L627" s="2" cm="1">
        <f t="array" ref="L627">IF(D627="","",0.5*(D627+SUMPRODUCT(($B$1461:$B$1491=$J627)*1,D$1461:D$1491)))</f>
        <v>0.71252988406746431</v>
      </c>
      <c r="M627" s="2" cm="1">
        <f t="array" ref="M627">IF(E627="","",0.5*(E627+SUMPRODUCT(($B$1461:$B$1491=$J627)*1,E$1461:E$1491)))</f>
        <v>0.7261176770967025</v>
      </c>
      <c r="N627" s="2" cm="1">
        <f t="array" ref="N627">IF(F627="","",0.5*(F627+SUMPRODUCT(($B$1461:$B$1491=$J627)*1,F$1461:F$1491)))</f>
        <v>0.72138233722183753</v>
      </c>
      <c r="O627" s="2" cm="1">
        <f t="array" ref="O627">IF(G627="","",0.5*(G627+SUMPRODUCT(($B$1461:$B$1491=$J627)*1,G$1461:G$1491)))</f>
        <v>0.75490596562264933</v>
      </c>
    </row>
    <row r="628" spans="1:15" x14ac:dyDescent="0.55000000000000004">
      <c r="A628" s="3">
        <v>21</v>
      </c>
      <c r="B628" s="3">
        <v>5</v>
      </c>
      <c r="C628" s="2">
        <f>IF(logVir!C628="","",労働コスト!C628/SUM(資本サービス!C628,労働コスト!C628))</f>
        <v>0.64649451702380456</v>
      </c>
      <c r="D628" s="2">
        <f>IF(logVir!D628="","",労働コスト!D628/SUM(資本サービス!D628,労働コスト!D628))</f>
        <v>0.72090911751628484</v>
      </c>
      <c r="E628" s="2">
        <f>IF(logVir!E628="","",労働コスト!E628/SUM(資本サービス!E628,労働コスト!E628))</f>
        <v>0.71768397172579246</v>
      </c>
      <c r="F628" s="2">
        <f>IF(logVir!F628="","",労働コスト!F628/SUM(資本サービス!F628,労働コスト!F628))</f>
        <v>0.72591881202797426</v>
      </c>
      <c r="G628" s="2">
        <f>IF(logVir!G628="","",労働コスト!G628/SUM(資本サービス!G628,労働コスト!G628))</f>
        <v>0.76052981238765993</v>
      </c>
      <c r="I628" s="3">
        <v>21</v>
      </c>
      <c r="J628" s="3">
        <v>5</v>
      </c>
      <c r="K628" s="2" cm="1">
        <f t="array" ref="K628">IF(C628="","",0.5*(C628+SUMPRODUCT(($B$1461:$B$1491=$J628)*1,C$1461:C$1491)))</f>
        <v>0.64571829754436472</v>
      </c>
      <c r="L628" s="2" cm="1">
        <f t="array" ref="L628">IF(D628="","",0.5*(D628+SUMPRODUCT(($B$1461:$B$1491=$J628)*1,D$1461:D$1491)))</f>
        <v>0.69979750823879572</v>
      </c>
      <c r="M628" s="2" cm="1">
        <f t="array" ref="M628">IF(E628="","",0.5*(E628+SUMPRODUCT(($B$1461:$B$1491=$J628)*1,E$1461:E$1491)))</f>
        <v>0.71097571315892327</v>
      </c>
      <c r="N628" s="2" cm="1">
        <f t="array" ref="N628">IF(F628="","",0.5*(F628+SUMPRODUCT(($B$1461:$B$1491=$J628)*1,F$1461:F$1491)))</f>
        <v>0.71859018055119694</v>
      </c>
      <c r="O628" s="2" cm="1">
        <f t="array" ref="O628">IF(G628="","",0.5*(G628+SUMPRODUCT(($B$1461:$B$1491=$J628)*1,G$1461:G$1491)))</f>
        <v>0.74729690049553699</v>
      </c>
    </row>
    <row r="629" spans="1:15" x14ac:dyDescent="0.55000000000000004">
      <c r="A629" s="3">
        <v>21</v>
      </c>
      <c r="B629" s="3">
        <v>6</v>
      </c>
      <c r="C629" s="2">
        <f>IF(logVir!C629="","",労働コスト!C629/SUM(資本サービス!C629,労働コスト!C629))</f>
        <v>0.4306624013146953</v>
      </c>
      <c r="D629" s="2">
        <f>IF(logVir!D629="","",労働コスト!D629/SUM(資本サービス!D629,労働コスト!D629))</f>
        <v>0.46867722477327728</v>
      </c>
      <c r="E629" s="2">
        <f>IF(logVir!E629="","",労働コスト!E629/SUM(資本サービス!E629,労働コスト!E629))</f>
        <v>0.42938717445856578</v>
      </c>
      <c r="F629" s="2">
        <f>IF(logVir!F629="","",労働コスト!F629/SUM(資本サービス!F629,労働コスト!F629))</f>
        <v>0.42295506588360282</v>
      </c>
      <c r="G629" s="2">
        <f>IF(logVir!G629="","",労働コスト!G629/SUM(資本サービス!G629,労働コスト!G629))</f>
        <v>0.46241485985957781</v>
      </c>
      <c r="I629" s="3">
        <v>21</v>
      </c>
      <c r="J629" s="3">
        <v>6</v>
      </c>
      <c r="K629" s="2" cm="1">
        <f t="array" ref="K629">IF(C629="","",0.5*(C629+SUMPRODUCT(($B$1461:$B$1491=$J629)*1,C$1461:C$1491)))</f>
        <v>0.40568606786339145</v>
      </c>
      <c r="L629" s="2" cm="1">
        <f t="array" ref="L629">IF(D629="","",0.5*(D629+SUMPRODUCT(($B$1461:$B$1491=$J629)*1,D$1461:D$1491)))</f>
        <v>0.44137081955953472</v>
      </c>
      <c r="M629" s="2" cm="1">
        <f t="array" ref="M629">IF(E629="","",0.5*(E629+SUMPRODUCT(($B$1461:$B$1491=$J629)*1,E$1461:E$1491)))</f>
        <v>0.42043325531116005</v>
      </c>
      <c r="N629" s="2" cm="1">
        <f t="array" ref="N629">IF(F629="","",0.5*(F629+SUMPRODUCT(($B$1461:$B$1491=$J629)*1,F$1461:F$1491)))</f>
        <v>0.41250353886406727</v>
      </c>
      <c r="O629" s="2" cm="1">
        <f t="array" ref="O629">IF(G629="","",0.5*(G629+SUMPRODUCT(($B$1461:$B$1491=$J629)*1,G$1461:G$1491)))</f>
        <v>0.44978331406849931</v>
      </c>
    </row>
    <row r="630" spans="1:15" x14ac:dyDescent="0.55000000000000004">
      <c r="A630" s="3">
        <v>21</v>
      </c>
      <c r="B630" s="3">
        <v>7</v>
      </c>
      <c r="C630" s="2">
        <f>IF(logVir!C630="","",労働コスト!C630/SUM(資本サービス!C630,労働コスト!C630))</f>
        <v>0.67377742578020727</v>
      </c>
      <c r="D630" s="2">
        <f>IF(logVir!D630="","",労働コスト!D630/SUM(資本サービス!D630,労働コスト!D630))</f>
        <v>0.71642188568722365</v>
      </c>
      <c r="E630" s="2">
        <f>IF(logVir!E630="","",労働コスト!E630/SUM(資本サービス!E630,労働コスト!E630))</f>
        <v>0.73889874111714737</v>
      </c>
      <c r="F630" s="2">
        <f>IF(logVir!F630="","",労働コスト!F630/SUM(資本サービス!F630,労働コスト!F630))</f>
        <v>0.72852081303901206</v>
      </c>
      <c r="G630" s="2">
        <f>IF(logVir!G630="","",労働コスト!G630/SUM(資本サービス!G630,労働コスト!G630))</f>
        <v>0.75732616264904618</v>
      </c>
      <c r="I630" s="3">
        <v>21</v>
      </c>
      <c r="J630" s="3">
        <v>7</v>
      </c>
      <c r="K630" s="2" cm="1">
        <f t="array" ref="K630">IF(C630="","",0.5*(C630+SUMPRODUCT(($B$1461:$B$1491=$J630)*1,C$1461:C$1491)))</f>
        <v>0.64681553054596108</v>
      </c>
      <c r="L630" s="2" cm="1">
        <f t="array" ref="L630">IF(D630="","",0.5*(D630+SUMPRODUCT(($B$1461:$B$1491=$J630)*1,D$1461:D$1491)))</f>
        <v>0.68962351522462229</v>
      </c>
      <c r="M630" s="2" cm="1">
        <f t="array" ref="M630">IF(E630="","",0.5*(E630+SUMPRODUCT(($B$1461:$B$1491=$J630)*1,E$1461:E$1491)))</f>
        <v>0.70789073158615712</v>
      </c>
      <c r="N630" s="2" cm="1">
        <f t="array" ref="N630">IF(F630="","",0.5*(F630+SUMPRODUCT(($B$1461:$B$1491=$J630)*1,F$1461:F$1491)))</f>
        <v>0.70283966958970834</v>
      </c>
      <c r="O630" s="2" cm="1">
        <f t="array" ref="O630">IF(G630="","",0.5*(G630+SUMPRODUCT(($B$1461:$B$1491=$J630)*1,G$1461:G$1491)))</f>
        <v>0.73030552833785278</v>
      </c>
    </row>
    <row r="631" spans="1:15" x14ac:dyDescent="0.55000000000000004">
      <c r="A631" s="3">
        <v>21</v>
      </c>
      <c r="B631" s="3">
        <v>8</v>
      </c>
      <c r="C631" s="2">
        <f>IF(logVir!C631="","",労働コスト!C631/SUM(資本サービス!C631,労働コスト!C631))</f>
        <v>0.66861851377130377</v>
      </c>
      <c r="D631" s="2">
        <f>IF(logVir!D631="","",労働コスト!D631/SUM(資本サービス!D631,労働コスト!D631))</f>
        <v>0.71642224338606431</v>
      </c>
      <c r="E631" s="2">
        <f>IF(logVir!E631="","",労働コスト!E631/SUM(資本サービス!E631,労働コスト!E631))</f>
        <v>0.68658125797385083</v>
      </c>
      <c r="F631" s="2">
        <f>IF(logVir!F631="","",労働コスト!F631/SUM(資本サービス!F631,労働コスト!F631))</f>
        <v>0.67830786070903115</v>
      </c>
      <c r="G631" s="2">
        <f>IF(logVir!G631="","",労働コスト!G631/SUM(資本サービス!G631,労働コスト!G631))</f>
        <v>0.71358965232146321</v>
      </c>
      <c r="I631" s="3">
        <v>21</v>
      </c>
      <c r="J631" s="3">
        <v>8</v>
      </c>
      <c r="K631" s="2" cm="1">
        <f t="array" ref="K631">IF(C631="","",0.5*(C631+SUMPRODUCT(($B$1461:$B$1491=$J631)*1,C$1461:C$1491)))</f>
        <v>0.60922429313937476</v>
      </c>
      <c r="L631" s="2" cm="1">
        <f t="array" ref="L631">IF(D631="","",0.5*(D631+SUMPRODUCT(($B$1461:$B$1491=$J631)*1,D$1461:D$1491)))</f>
        <v>0.65766102485322997</v>
      </c>
      <c r="M631" s="2" cm="1">
        <f t="array" ref="M631">IF(E631="","",0.5*(E631+SUMPRODUCT(($B$1461:$B$1491=$J631)*1,E$1461:E$1491)))</f>
        <v>0.64298274141439227</v>
      </c>
      <c r="N631" s="2" cm="1">
        <f t="array" ref="N631">IF(F631="","",0.5*(F631+SUMPRODUCT(($B$1461:$B$1491=$J631)*1,F$1461:F$1491)))</f>
        <v>0.63432547284023344</v>
      </c>
      <c r="O631" s="2" cm="1">
        <f t="array" ref="O631">IF(G631="","",0.5*(G631+SUMPRODUCT(($B$1461:$B$1491=$J631)*1,G$1461:G$1491)))</f>
        <v>0.66624010737129469</v>
      </c>
    </row>
    <row r="632" spans="1:15" x14ac:dyDescent="0.55000000000000004">
      <c r="A632" s="3">
        <v>21</v>
      </c>
      <c r="B632" s="3">
        <v>9</v>
      </c>
      <c r="C632" s="2">
        <f>IF(logVir!C632="","",労働コスト!C632/SUM(資本サービス!C632,労働コスト!C632))</f>
        <v>0.80947737372710471</v>
      </c>
      <c r="D632" s="2">
        <f>IF(logVir!D632="","",労働コスト!D632/SUM(資本サービス!D632,労働コスト!D632))</f>
        <v>0.80207519613889322</v>
      </c>
      <c r="E632" s="2">
        <f>IF(logVir!E632="","",労働コスト!E632/SUM(資本サービス!E632,労働コスト!E632))</f>
        <v>0.8196938543218889</v>
      </c>
      <c r="F632" s="2">
        <f>IF(logVir!F632="","",労働コスト!F632/SUM(資本サービス!F632,労働コスト!F632))</f>
        <v>0.81549613191519743</v>
      </c>
      <c r="G632" s="2">
        <f>IF(logVir!G632="","",労働コスト!G632/SUM(資本サービス!G632,労働コスト!G632))</f>
        <v>0.84576284531652424</v>
      </c>
      <c r="I632" s="3">
        <v>21</v>
      </c>
      <c r="J632" s="3">
        <v>9</v>
      </c>
      <c r="K632" s="2" cm="1">
        <f t="array" ref="K632">IF(C632="","",0.5*(C632+SUMPRODUCT(($B$1461:$B$1491=$J632)*1,C$1461:C$1491)))</f>
        <v>0.80274512640554174</v>
      </c>
      <c r="L632" s="2" cm="1">
        <f t="array" ref="L632">IF(D632="","",0.5*(D632+SUMPRODUCT(($B$1461:$B$1491=$J632)*1,D$1461:D$1491)))</f>
        <v>0.8046012165707519</v>
      </c>
      <c r="M632" s="2" cm="1">
        <f t="array" ref="M632">IF(E632="","",0.5*(E632+SUMPRODUCT(($B$1461:$B$1491=$J632)*1,E$1461:E$1491)))</f>
        <v>0.82641915213420902</v>
      </c>
      <c r="N632" s="2" cm="1">
        <f t="array" ref="N632">IF(F632="","",0.5*(F632+SUMPRODUCT(($B$1461:$B$1491=$J632)*1,F$1461:F$1491)))</f>
        <v>0.82568684266034564</v>
      </c>
      <c r="O632" s="2" cm="1">
        <f t="array" ref="O632">IF(G632="","",0.5*(G632+SUMPRODUCT(($B$1461:$B$1491=$J632)*1,G$1461:G$1491)))</f>
        <v>0.85169942529833143</v>
      </c>
    </row>
    <row r="633" spans="1:15" x14ac:dyDescent="0.55000000000000004">
      <c r="A633" s="3">
        <v>21</v>
      </c>
      <c r="B633" s="3">
        <v>10</v>
      </c>
      <c r="C633" s="2">
        <f>IF(logVir!C633="","",労働コスト!C633/SUM(資本サービス!C633,労働コスト!C633))</f>
        <v>0.62983801384703608</v>
      </c>
      <c r="D633" s="2">
        <f>IF(logVir!D633="","",労働コスト!D633/SUM(資本サービス!D633,労働コスト!D633))</f>
        <v>0.66316285287702281</v>
      </c>
      <c r="E633" s="2">
        <f>IF(logVir!E633="","",労働コスト!E633/SUM(資本サービス!E633,労働コスト!E633))</f>
        <v>0.66182268638903619</v>
      </c>
      <c r="F633" s="2">
        <f>IF(logVir!F633="","",労働コスト!F633/SUM(資本サービス!F633,労働コスト!F633))</f>
        <v>0.66875379169343507</v>
      </c>
      <c r="G633" s="2">
        <f>IF(logVir!G633="","",労働コスト!G633/SUM(資本サービス!G633,労働コスト!G633))</f>
        <v>0.72796094011006718</v>
      </c>
      <c r="I633" s="3">
        <v>21</v>
      </c>
      <c r="J633" s="3">
        <v>10</v>
      </c>
      <c r="K633" s="2" cm="1">
        <f t="array" ref="K633">IF(C633="","",0.5*(C633+SUMPRODUCT(($B$1461:$B$1491=$J633)*1,C$1461:C$1491)))</f>
        <v>0.62817343906336487</v>
      </c>
      <c r="L633" s="2" cm="1">
        <f t="array" ref="L633">IF(D633="","",0.5*(D633+SUMPRODUCT(($B$1461:$B$1491=$J633)*1,D$1461:D$1491)))</f>
        <v>0.65303019305308396</v>
      </c>
      <c r="M633" s="2" cm="1">
        <f t="array" ref="M633">IF(E633="","",0.5*(E633+SUMPRODUCT(($B$1461:$B$1491=$J633)*1,E$1461:E$1491)))</f>
        <v>0.67065264102195654</v>
      </c>
      <c r="N633" s="2" cm="1">
        <f t="array" ref="N633">IF(F633="","",0.5*(F633+SUMPRODUCT(($B$1461:$B$1491=$J633)*1,F$1461:F$1491)))</f>
        <v>0.67396507519976367</v>
      </c>
      <c r="O633" s="2" cm="1">
        <f t="array" ref="O633">IF(G633="","",0.5*(G633+SUMPRODUCT(($B$1461:$B$1491=$J633)*1,G$1461:G$1491)))</f>
        <v>0.72150422124849589</v>
      </c>
    </row>
    <row r="634" spans="1:15" x14ac:dyDescent="0.55000000000000004">
      <c r="A634" s="3">
        <v>21</v>
      </c>
      <c r="B634" s="3">
        <v>11</v>
      </c>
      <c r="C634" s="2">
        <f>IF(logVir!C634="","",労働コスト!C634/SUM(資本サービス!C634,労働コスト!C634))</f>
        <v>0.59519845635786639</v>
      </c>
      <c r="D634" s="2">
        <f>IF(logVir!D634="","",労働コスト!D634/SUM(資本サービス!D634,労働コスト!D634))</f>
        <v>0.60961680403091711</v>
      </c>
      <c r="E634" s="2">
        <f>IF(logVir!E634="","",労働コスト!E634/SUM(資本サービス!E634,労働コスト!E634))</f>
        <v>0.64038000160656938</v>
      </c>
      <c r="F634" s="2">
        <f>IF(logVir!F634="","",労働コスト!F634/SUM(資本サービス!F634,労働コスト!F634))</f>
        <v>0.59731347429683734</v>
      </c>
      <c r="G634" s="2">
        <f>IF(logVir!G634="","",労働コスト!G634/SUM(資本サービス!G634,労働コスト!G634))</f>
        <v>0.61503372063713924</v>
      </c>
      <c r="I634" s="3">
        <v>21</v>
      </c>
      <c r="J634" s="3">
        <v>11</v>
      </c>
      <c r="K634" s="2" cm="1">
        <f t="array" ref="K634">IF(C634="","",0.5*(C634+SUMPRODUCT(($B$1461:$B$1491=$J634)*1,C$1461:C$1491)))</f>
        <v>0.58001459342642447</v>
      </c>
      <c r="L634" s="2" cm="1">
        <f t="array" ref="L634">IF(D634="","",0.5*(D634+SUMPRODUCT(($B$1461:$B$1491=$J634)*1,D$1461:D$1491)))</f>
        <v>0.5888053723907305</v>
      </c>
      <c r="M634" s="2" cm="1">
        <f t="array" ref="M634">IF(E634="","",0.5*(E634+SUMPRODUCT(($B$1461:$B$1491=$J634)*1,E$1461:E$1491)))</f>
        <v>0.61042007468826798</v>
      </c>
      <c r="N634" s="2" cm="1">
        <f t="array" ref="N634">IF(F634="","",0.5*(F634+SUMPRODUCT(($B$1461:$B$1491=$J634)*1,F$1461:F$1491)))</f>
        <v>0.58499243874095552</v>
      </c>
      <c r="O634" s="2" cm="1">
        <f t="array" ref="O634">IF(G634="","",0.5*(G634+SUMPRODUCT(($B$1461:$B$1491=$J634)*1,G$1461:G$1491)))</f>
        <v>0.60448902270442695</v>
      </c>
    </row>
    <row r="635" spans="1:15" x14ac:dyDescent="0.55000000000000004">
      <c r="A635" s="3">
        <v>21</v>
      </c>
      <c r="B635" s="3">
        <v>12</v>
      </c>
      <c r="C635" s="2">
        <f>IF(logVir!C635="","",労働コスト!C635/SUM(資本サービス!C635,労働コスト!C635))</f>
        <v>0.4941783912092988</v>
      </c>
      <c r="D635" s="2">
        <f>IF(logVir!D635="","",労働コスト!D635/SUM(資本サービス!D635,労働コスト!D635))</f>
        <v>0.55190293343073671</v>
      </c>
      <c r="E635" s="2">
        <f>IF(logVir!E635="","",労働コスト!E635/SUM(資本サービス!E635,労働コスト!E635))</f>
        <v>0.5844517191992048</v>
      </c>
      <c r="F635" s="2">
        <f>IF(logVir!F635="","",労働コスト!F635/SUM(資本サービス!F635,労働コスト!F635))</f>
        <v>0.58357600948465194</v>
      </c>
      <c r="G635" s="2">
        <f>IF(logVir!G635="","",労働コスト!G635/SUM(資本サービス!G635,労働コスト!G635))</f>
        <v>0.62300357738411882</v>
      </c>
      <c r="I635" s="3">
        <v>21</v>
      </c>
      <c r="J635" s="3">
        <v>12</v>
      </c>
      <c r="K635" s="2" cm="1">
        <f t="array" ref="K635">IF(C635="","",0.5*(C635+SUMPRODUCT(($B$1461:$B$1491=$J635)*1,C$1461:C$1491)))</f>
        <v>0.49148175249940373</v>
      </c>
      <c r="L635" s="2" cm="1">
        <f t="array" ref="L635">IF(D635="","",0.5*(D635+SUMPRODUCT(($B$1461:$B$1491=$J635)*1,D$1461:D$1491)))</f>
        <v>0.53245738019807576</v>
      </c>
      <c r="M635" s="2" cm="1">
        <f t="array" ref="M635">IF(E635="","",0.5*(E635+SUMPRODUCT(($B$1461:$B$1491=$J635)*1,E$1461:E$1491)))</f>
        <v>0.54931519662656747</v>
      </c>
      <c r="N635" s="2" cm="1">
        <f t="array" ref="N635">IF(F635="","",0.5*(F635+SUMPRODUCT(($B$1461:$B$1491=$J635)*1,F$1461:F$1491)))</f>
        <v>0.55116275234959211</v>
      </c>
      <c r="O635" s="2" cm="1">
        <f t="array" ref="O635">IF(G635="","",0.5*(G635+SUMPRODUCT(($B$1461:$B$1491=$J635)*1,G$1461:G$1491)))</f>
        <v>0.59250063275382669</v>
      </c>
    </row>
    <row r="636" spans="1:15" x14ac:dyDescent="0.55000000000000004">
      <c r="A636" s="3">
        <v>21</v>
      </c>
      <c r="B636" s="3">
        <v>13</v>
      </c>
      <c r="C636" s="2">
        <f>IF(logVir!C636="","",労働コスト!C636/SUM(資本サービス!C636,労働コスト!C636))</f>
        <v>0.44432051770054903</v>
      </c>
      <c r="D636" s="2">
        <f>IF(logVir!D636="","",労働コスト!D636/SUM(資本サービス!D636,労働コスト!D636))</f>
        <v>0.24678741338946145</v>
      </c>
      <c r="E636" s="2">
        <f>IF(logVir!E636="","",労働コスト!E636/SUM(資本サービス!E636,労働コスト!E636))</f>
        <v>0.33201511933020927</v>
      </c>
      <c r="F636" s="2">
        <f>IF(logVir!F636="","",労働コスト!F636/SUM(資本サービス!F636,労働コスト!F636))</f>
        <v>0.28001902252880134</v>
      </c>
      <c r="G636" s="2">
        <f>IF(logVir!G636="","",労働コスト!G636/SUM(資本サービス!G636,労働コスト!G636))</f>
        <v>0.16790478425936492</v>
      </c>
      <c r="I636" s="3">
        <v>21</v>
      </c>
      <c r="J636" s="3">
        <v>13</v>
      </c>
      <c r="K636" s="2" cm="1">
        <f t="array" ref="K636">IF(C636="","",0.5*(C636+SUMPRODUCT(($B$1461:$B$1491=$J636)*1,C$1461:C$1491)))</f>
        <v>0.4229394805082084</v>
      </c>
      <c r="L636" s="2" cm="1">
        <f t="array" ref="L636">IF(D636="","",0.5*(D636+SUMPRODUCT(($B$1461:$B$1491=$J636)*1,D$1461:D$1491)))</f>
        <v>0.30925981595551272</v>
      </c>
      <c r="M636" s="2" cm="1">
        <f t="array" ref="M636">IF(E636="","",0.5*(E636+SUMPRODUCT(($B$1461:$B$1491=$J636)*1,E$1461:E$1491)))</f>
        <v>0.37155901233712896</v>
      </c>
      <c r="N636" s="2" cm="1">
        <f t="array" ref="N636">IF(F636="","",0.5*(F636+SUMPRODUCT(($B$1461:$B$1491=$J636)*1,F$1461:F$1491)))</f>
        <v>0.33817149989456929</v>
      </c>
      <c r="O636" s="2" cm="1">
        <f t="array" ref="O636">IF(G636="","",0.5*(G636+SUMPRODUCT(($B$1461:$B$1491=$J636)*1,G$1461:G$1491)))</f>
        <v>0.29983467310844641</v>
      </c>
    </row>
    <row r="637" spans="1:15" x14ac:dyDescent="0.55000000000000004">
      <c r="A637" s="3">
        <v>21</v>
      </c>
      <c r="B637" s="3">
        <v>14</v>
      </c>
      <c r="C637" s="2">
        <f>IF(logVir!C637="","",労働コスト!C637/SUM(資本サービス!C637,労働コスト!C637))</f>
        <v>0.53965769837206001</v>
      </c>
      <c r="D637" s="2">
        <f>IF(logVir!D637="","",労働コスト!D637/SUM(資本サービス!D637,労働コスト!D637))</f>
        <v>0.62277252315350806</v>
      </c>
      <c r="E637" s="2">
        <f>IF(logVir!E637="","",労働コスト!E637/SUM(資本サービス!E637,労働コスト!E637))</f>
        <v>0.54342833630456322</v>
      </c>
      <c r="F637" s="2">
        <f>IF(logVir!F637="","",労働コスト!F637/SUM(資本サービス!F637,労働コスト!F637))</f>
        <v>0.52452072195586541</v>
      </c>
      <c r="G637" s="2">
        <f>IF(logVir!G637="","",労働コスト!G637/SUM(資本サービス!G637,労働コスト!G637))</f>
        <v>0.54812285957868256</v>
      </c>
      <c r="I637" s="3">
        <v>21</v>
      </c>
      <c r="J637" s="3">
        <v>14</v>
      </c>
      <c r="K637" s="2" cm="1">
        <f t="array" ref="K637">IF(C637="","",0.5*(C637+SUMPRODUCT(($B$1461:$B$1491=$J637)*1,C$1461:C$1491)))</f>
        <v>0.56525660903239494</v>
      </c>
      <c r="L637" s="2" cm="1">
        <f t="array" ref="L637">IF(D637="","",0.5*(D637+SUMPRODUCT(($B$1461:$B$1491=$J637)*1,D$1461:D$1491)))</f>
        <v>0.62656658124728393</v>
      </c>
      <c r="M637" s="2" cm="1">
        <f t="array" ref="M637">IF(E637="","",0.5*(E637+SUMPRODUCT(($B$1461:$B$1491=$J637)*1,E$1461:E$1491)))</f>
        <v>0.57793329640507329</v>
      </c>
      <c r="N637" s="2" cm="1">
        <f t="array" ref="N637">IF(F637="","",0.5*(F637+SUMPRODUCT(($B$1461:$B$1491=$J637)*1,F$1461:F$1491)))</f>
        <v>0.56187672693848367</v>
      </c>
      <c r="O637" s="2" cm="1">
        <f t="array" ref="O637">IF(G637="","",0.5*(G637+SUMPRODUCT(($B$1461:$B$1491=$J637)*1,G$1461:G$1491)))</f>
        <v>0.58694239867606224</v>
      </c>
    </row>
    <row r="638" spans="1:15" x14ac:dyDescent="0.55000000000000004">
      <c r="A638" s="3">
        <v>21</v>
      </c>
      <c r="B638" s="3">
        <v>15</v>
      </c>
      <c r="C638" s="2">
        <f>IF(logVir!C638="","",労働コスト!C638/SUM(資本サービス!C638,労働コスト!C638))</f>
        <v>0.69922789122341922</v>
      </c>
      <c r="D638" s="2">
        <f>IF(logVir!D638="","",労働コスト!D638/SUM(資本サービス!D638,労働コスト!D638))</f>
        <v>0.76191277047706507</v>
      </c>
      <c r="E638" s="2">
        <f>IF(logVir!E638="","",労働コスト!E638/SUM(資本サービス!E638,労働コスト!E638))</f>
        <v>0.76074895115722407</v>
      </c>
      <c r="F638" s="2">
        <f>IF(logVir!F638="","",労働コスト!F638/SUM(資本サービス!F638,労働コスト!F638))</f>
        <v>0.75229031069437391</v>
      </c>
      <c r="G638" s="2">
        <f>IF(logVir!G638="","",労働コスト!G638/SUM(資本サービス!G638,労働コスト!G638))</f>
        <v>0.79090418054359812</v>
      </c>
      <c r="I638" s="3">
        <v>21</v>
      </c>
      <c r="J638" s="3">
        <v>15</v>
      </c>
      <c r="K638" s="2" cm="1">
        <f t="array" ref="K638">IF(C638="","",0.5*(C638+SUMPRODUCT(($B$1461:$B$1491=$J638)*1,C$1461:C$1491)))</f>
        <v>0.7193110177539539</v>
      </c>
      <c r="L638" s="2" cm="1">
        <f t="array" ref="L638">IF(D638="","",0.5*(D638+SUMPRODUCT(($B$1461:$B$1491=$J638)*1,D$1461:D$1491)))</f>
        <v>0.77202095702981788</v>
      </c>
      <c r="M638" s="2" cm="1">
        <f t="array" ref="M638">IF(E638="","",0.5*(E638+SUMPRODUCT(($B$1461:$B$1491=$J638)*1,E$1461:E$1491)))</f>
        <v>0.75838020274750451</v>
      </c>
      <c r="N638" s="2" cm="1">
        <f t="array" ref="N638">IF(F638="","",0.5*(F638+SUMPRODUCT(($B$1461:$B$1491=$J638)*1,F$1461:F$1491)))</f>
        <v>0.74968431492237886</v>
      </c>
      <c r="O638" s="2" cm="1">
        <f t="array" ref="O638">IF(G638="","",0.5*(G638+SUMPRODUCT(($B$1461:$B$1491=$J638)*1,G$1461:G$1491)))</f>
        <v>0.78232845106172699</v>
      </c>
    </row>
    <row r="639" spans="1:15" x14ac:dyDescent="0.55000000000000004">
      <c r="A639" s="3">
        <v>21</v>
      </c>
      <c r="B639" s="3">
        <v>16</v>
      </c>
      <c r="C639" s="2">
        <f>IF(logVir!C639="","",労働コスト!C639/SUM(資本サービス!C639,労働コスト!C639))</f>
        <v>0.64913831489415297</v>
      </c>
      <c r="D639" s="2">
        <f>IF(logVir!D639="","",労働コスト!D639/SUM(資本サービス!D639,労働コスト!D639))</f>
        <v>0.68510539225046296</v>
      </c>
      <c r="E639" s="2">
        <f>IF(logVir!E639="","",労働コスト!E639/SUM(資本サービス!E639,労働コスト!E639))</f>
        <v>0.71083461922105451</v>
      </c>
      <c r="F639" s="2">
        <f>IF(logVir!F639="","",労働コスト!F639/SUM(資本サービス!F639,労働コスト!F639))</f>
        <v>0.71161555469386328</v>
      </c>
      <c r="G639" s="2">
        <f>IF(logVir!G639="","",労働コスト!G639/SUM(資本サービス!G639,労働コスト!G639))</f>
        <v>0.73609672404562165</v>
      </c>
      <c r="I639" s="3">
        <v>21</v>
      </c>
      <c r="J639" s="3">
        <v>16</v>
      </c>
      <c r="K639" s="2" cm="1">
        <f t="array" ref="K639">IF(C639="","",0.5*(C639+SUMPRODUCT(($B$1461:$B$1491=$J639)*1,C$1461:C$1491)))</f>
        <v>0.66129242440186897</v>
      </c>
      <c r="L639" s="2" cm="1">
        <f t="array" ref="L639">IF(D639="","",0.5*(D639+SUMPRODUCT(($B$1461:$B$1491=$J639)*1,D$1461:D$1491)))</f>
        <v>0.69379308829655384</v>
      </c>
      <c r="M639" s="2" cm="1">
        <f t="array" ref="M639">IF(E639="","",0.5*(E639+SUMPRODUCT(($B$1461:$B$1491=$J639)*1,E$1461:E$1491)))</f>
        <v>0.71949194358580404</v>
      </c>
      <c r="N639" s="2" cm="1">
        <f t="array" ref="N639">IF(F639="","",0.5*(F639+SUMPRODUCT(($B$1461:$B$1491=$J639)*1,F$1461:F$1491)))</f>
        <v>0.71962526140610406</v>
      </c>
      <c r="O639" s="2" cm="1">
        <f t="array" ref="O639">IF(G639="","",0.5*(G639+SUMPRODUCT(($B$1461:$B$1491=$J639)*1,G$1461:G$1491)))</f>
        <v>0.74579099750658329</v>
      </c>
    </row>
    <row r="640" spans="1:15" x14ac:dyDescent="0.55000000000000004">
      <c r="A640" s="3">
        <v>21</v>
      </c>
      <c r="B640" s="3">
        <v>17</v>
      </c>
      <c r="C640" s="2">
        <f>IF(logVir!C640="","",労働コスト!C640/SUM(資本サービス!C640,労働コスト!C640))</f>
        <v>0.40877652682490306</v>
      </c>
      <c r="D640" s="2">
        <f>IF(logVir!D640="","",労働コスト!D640/SUM(資本サービス!D640,労働コスト!D640))</f>
        <v>0.38886165897631497</v>
      </c>
      <c r="E640" s="2">
        <f>IF(logVir!E640="","",労働コスト!E640/SUM(資本サービス!E640,労働コスト!E640))</f>
        <v>0.39593956517059026</v>
      </c>
      <c r="F640" s="2">
        <f>IF(logVir!F640="","",労働コスト!F640/SUM(資本サービス!F640,労働コスト!F640))</f>
        <v>0.42352370872662648</v>
      </c>
      <c r="G640" s="2">
        <f>IF(logVir!G640="","",労働コスト!G640/SUM(資本サービス!G640,労働コスト!G640))</f>
        <v>0.43098691873708722</v>
      </c>
      <c r="I640" s="3">
        <v>21</v>
      </c>
      <c r="J640" s="3">
        <v>17</v>
      </c>
      <c r="K640" s="2" cm="1">
        <f t="array" ref="K640">IF(C640="","",0.5*(C640+SUMPRODUCT(($B$1461:$B$1491=$J640)*1,C$1461:C$1491)))</f>
        <v>0.37608090025669805</v>
      </c>
      <c r="L640" s="2" cm="1">
        <f t="array" ref="L640">IF(D640="","",0.5*(D640+SUMPRODUCT(($B$1461:$B$1491=$J640)*1,D$1461:D$1491)))</f>
        <v>0.37390744138188425</v>
      </c>
      <c r="M640" s="2" cm="1">
        <f t="array" ref="M640">IF(E640="","",0.5*(E640+SUMPRODUCT(($B$1461:$B$1491=$J640)*1,E$1461:E$1491)))</f>
        <v>0.39093773019775585</v>
      </c>
      <c r="N640" s="2" cm="1">
        <f t="array" ref="N640">IF(F640="","",0.5*(F640+SUMPRODUCT(($B$1461:$B$1491=$J640)*1,F$1461:F$1491)))</f>
        <v>0.41879622857551457</v>
      </c>
      <c r="O640" s="2" cm="1">
        <f t="array" ref="O640">IF(G640="","",0.5*(G640+SUMPRODUCT(($B$1461:$B$1491=$J640)*1,G$1461:G$1491)))</f>
        <v>0.42443864416754884</v>
      </c>
    </row>
    <row r="641" spans="1:15" x14ac:dyDescent="0.55000000000000004">
      <c r="A641" s="3">
        <v>21</v>
      </c>
      <c r="B641" s="3">
        <v>18</v>
      </c>
      <c r="C641" s="2">
        <f>IF(logVir!C641="","",労働コスト!C641/SUM(資本サービス!C641,労働コスト!C641))</f>
        <v>0.8611392358570974</v>
      </c>
      <c r="D641" s="2">
        <f>IF(logVir!D641="","",労働コスト!D641/SUM(資本サービス!D641,労働コスト!D641))</f>
        <v>0.91366326064932968</v>
      </c>
      <c r="E641" s="2">
        <f>IF(logVir!E641="","",労働コスト!E641/SUM(資本サービス!E641,労働コスト!E641))</f>
        <v>0.90812833471704357</v>
      </c>
      <c r="F641" s="2">
        <f>IF(logVir!F641="","",労働コスト!F641/SUM(資本サービス!F641,労働コスト!F641))</f>
        <v>0.89922373751482887</v>
      </c>
      <c r="G641" s="2">
        <f>IF(logVir!G641="","",労働コスト!G641/SUM(資本サービス!G641,労働コスト!G641))</f>
        <v>0.89905333097968665</v>
      </c>
      <c r="I641" s="3">
        <v>21</v>
      </c>
      <c r="J641" s="3">
        <v>18</v>
      </c>
      <c r="K641" s="2" cm="1">
        <f t="array" ref="K641">IF(C641="","",0.5*(C641+SUMPRODUCT(($B$1461:$B$1491=$J641)*1,C$1461:C$1491)))</f>
        <v>0.85881818351412909</v>
      </c>
      <c r="L641" s="2" cm="1">
        <f t="array" ref="L641">IF(D641="","",0.5*(D641+SUMPRODUCT(($B$1461:$B$1491=$J641)*1,D$1461:D$1491)))</f>
        <v>0.90229913586799282</v>
      </c>
      <c r="M641" s="2" cm="1">
        <f t="array" ref="M641">IF(E641="","",0.5*(E641+SUMPRODUCT(($B$1461:$B$1491=$J641)*1,E$1461:E$1491)))</f>
        <v>0.90222610709696616</v>
      </c>
      <c r="N641" s="2" cm="1">
        <f t="array" ref="N641">IF(F641="","",0.5*(F641+SUMPRODUCT(($B$1461:$B$1491=$J641)*1,F$1461:F$1491)))</f>
        <v>0.89856976242333775</v>
      </c>
      <c r="O641" s="2" cm="1">
        <f t="array" ref="O641">IF(G641="","",0.5*(G641+SUMPRODUCT(($B$1461:$B$1491=$J641)*1,G$1461:G$1491)))</f>
        <v>0.89876887810829742</v>
      </c>
    </row>
    <row r="642" spans="1:15" x14ac:dyDescent="0.55000000000000004">
      <c r="A642" s="3">
        <v>21</v>
      </c>
      <c r="B642" s="3">
        <v>19</v>
      </c>
      <c r="C642" s="2">
        <f>IF(logVir!C642="","",労働コスト!C642/SUM(資本サービス!C642,労働コスト!C642))</f>
        <v>0.82208619458286969</v>
      </c>
      <c r="D642" s="2">
        <f>IF(logVir!D642="","",労働コスト!D642/SUM(資本サービス!D642,労働コスト!D642))</f>
        <v>0.84840327946821892</v>
      </c>
      <c r="E642" s="2">
        <f>IF(logVir!E642="","",労働コスト!E642/SUM(資本サービス!E642,労働コスト!E642))</f>
        <v>0.88223229312606111</v>
      </c>
      <c r="F642" s="2">
        <f>IF(logVir!F642="","",労働コスト!F642/SUM(資本サービス!F642,労働コスト!F642))</f>
        <v>0.87559712841672499</v>
      </c>
      <c r="G642" s="2">
        <f>IF(logVir!G642="","",労働コスト!G642/SUM(資本サービス!G642,労働コスト!G642))</f>
        <v>0.8983835121078958</v>
      </c>
      <c r="I642" s="3">
        <v>21</v>
      </c>
      <c r="J642" s="3">
        <v>19</v>
      </c>
      <c r="K642" s="2" cm="1">
        <f t="array" ref="K642">IF(C642="","",0.5*(C642+SUMPRODUCT(($B$1461:$B$1491=$J642)*1,C$1461:C$1491)))</f>
        <v>0.82470009582157588</v>
      </c>
      <c r="L642" s="2" cm="1">
        <f t="array" ref="L642">IF(D642="","",0.5*(D642+SUMPRODUCT(($B$1461:$B$1491=$J642)*1,D$1461:D$1491)))</f>
        <v>0.85787060522130898</v>
      </c>
      <c r="M642" s="2" cm="1">
        <f t="array" ref="M642">IF(E642="","",0.5*(E642+SUMPRODUCT(($B$1461:$B$1491=$J642)*1,E$1461:E$1491)))</f>
        <v>0.87581991639721557</v>
      </c>
      <c r="N642" s="2" cm="1">
        <f t="array" ref="N642">IF(F642="","",0.5*(F642+SUMPRODUCT(($B$1461:$B$1491=$J642)*1,F$1461:F$1491)))</f>
        <v>0.87262376384651485</v>
      </c>
      <c r="O642" s="2" cm="1">
        <f t="array" ref="O642">IF(G642="","",0.5*(G642+SUMPRODUCT(($B$1461:$B$1491=$J642)*1,G$1461:G$1491)))</f>
        <v>0.8865490536445858</v>
      </c>
    </row>
    <row r="643" spans="1:15" x14ac:dyDescent="0.55000000000000004">
      <c r="A643" s="3">
        <v>21</v>
      </c>
      <c r="B643" s="3">
        <v>20</v>
      </c>
      <c r="C643" s="2">
        <f>IF(logVir!C643="","",労働コスト!C643/SUM(資本サービス!C643,労働コスト!C643))</f>
        <v>0.72097184927972313</v>
      </c>
      <c r="D643" s="2">
        <f>IF(logVir!D643="","",労働コスト!D643/SUM(資本サービス!D643,労働コスト!D643))</f>
        <v>0.70006808792244191</v>
      </c>
      <c r="E643" s="2">
        <f>IF(logVir!E643="","",労働コスト!E643/SUM(資本サービス!E643,労働コスト!E643))</f>
        <v>0.70350055657954891</v>
      </c>
      <c r="F643" s="2">
        <f>IF(logVir!F643="","",労働コスト!F643/SUM(資本サービス!F643,労働コスト!F643))</f>
        <v>0.70196062112030888</v>
      </c>
      <c r="G643" s="2">
        <f>IF(logVir!G643="","",労働コスト!G643/SUM(資本サービス!G643,労働コスト!G643))</f>
        <v>0.74095770153412677</v>
      </c>
      <c r="I643" s="3">
        <v>21</v>
      </c>
      <c r="J643" s="3">
        <v>20</v>
      </c>
      <c r="K643" s="2" cm="1">
        <f t="array" ref="K643">IF(C643="","",0.5*(C643+SUMPRODUCT(($B$1461:$B$1491=$J643)*1,C$1461:C$1491)))</f>
        <v>0.73328711835550675</v>
      </c>
      <c r="L643" s="2" cm="1">
        <f t="array" ref="L643">IF(D643="","",0.5*(D643+SUMPRODUCT(($B$1461:$B$1491=$J643)*1,D$1461:D$1491)))</f>
        <v>0.72739556131731598</v>
      </c>
      <c r="M643" s="2" cm="1">
        <f t="array" ref="M643">IF(E643="","",0.5*(E643+SUMPRODUCT(($B$1461:$B$1491=$J643)*1,E$1461:E$1491)))</f>
        <v>0.72598526088570559</v>
      </c>
      <c r="N643" s="2" cm="1">
        <f t="array" ref="N643">IF(F643="","",0.5*(F643+SUMPRODUCT(($B$1461:$B$1491=$J643)*1,F$1461:F$1491)))</f>
        <v>0.72442389024110088</v>
      </c>
      <c r="O643" s="2" cm="1">
        <f t="array" ref="O643">IF(G643="","",0.5*(G643+SUMPRODUCT(($B$1461:$B$1491=$J643)*1,G$1461:G$1491)))</f>
        <v>0.75162793111372961</v>
      </c>
    </row>
    <row r="644" spans="1:15" x14ac:dyDescent="0.55000000000000004">
      <c r="A644" s="3">
        <v>21</v>
      </c>
      <c r="B644" s="3">
        <v>21</v>
      </c>
      <c r="C644" s="2">
        <f>IF(logVir!C644="","",労働コスト!C644/SUM(資本サービス!C644,労働コスト!C644))</f>
        <v>0.70869726049024762</v>
      </c>
      <c r="D644" s="2">
        <f>IF(logVir!D644="","",労働コスト!D644/SUM(資本サービス!D644,労働コスト!D644))</f>
        <v>0.77923103625693102</v>
      </c>
      <c r="E644" s="2">
        <f>IF(logVir!E644="","",労働コスト!E644/SUM(資本サービス!E644,労働コスト!E644))</f>
        <v>0.7726882072107123</v>
      </c>
      <c r="F644" s="2">
        <f>IF(logVir!F644="","",労働コスト!F644/SUM(資本サービス!F644,労働コスト!F644))</f>
        <v>0.788378049930759</v>
      </c>
      <c r="G644" s="2">
        <f>IF(logVir!G644="","",労働コスト!G644/SUM(資本サービス!G644,労働コスト!G644))</f>
        <v>0.76097117030971995</v>
      </c>
      <c r="I644" s="3">
        <v>21</v>
      </c>
      <c r="J644" s="3">
        <v>21</v>
      </c>
      <c r="K644" s="2" cm="1">
        <f t="array" ref="K644">IF(C644="","",0.5*(C644+SUMPRODUCT(($B$1461:$B$1491=$J644)*1,C$1461:C$1491)))</f>
        <v>0.68692021392306191</v>
      </c>
      <c r="L644" s="2" cm="1">
        <f t="array" ref="L644">IF(D644="","",0.5*(D644+SUMPRODUCT(($B$1461:$B$1491=$J644)*1,D$1461:D$1491)))</f>
        <v>0.74074064631494485</v>
      </c>
      <c r="M644" s="2" cm="1">
        <f t="array" ref="M644">IF(E644="","",0.5*(E644+SUMPRODUCT(($B$1461:$B$1491=$J644)*1,E$1461:E$1491)))</f>
        <v>0.74138984672881847</v>
      </c>
      <c r="N644" s="2" cm="1">
        <f t="array" ref="N644">IF(F644="","",0.5*(F644+SUMPRODUCT(($B$1461:$B$1491=$J644)*1,F$1461:F$1491)))</f>
        <v>0.75053193306314414</v>
      </c>
      <c r="O644" s="2" cm="1">
        <f t="array" ref="O644">IF(G644="","",0.5*(G644+SUMPRODUCT(($B$1461:$B$1491=$J644)*1,G$1461:G$1491)))</f>
        <v>0.74499292213557589</v>
      </c>
    </row>
    <row r="645" spans="1:15" x14ac:dyDescent="0.55000000000000004">
      <c r="A645" s="3">
        <v>21</v>
      </c>
      <c r="B645" s="3">
        <v>22</v>
      </c>
      <c r="C645" s="2">
        <f>IF(logVir!C645="","",労働コスト!C645/SUM(資本サービス!C645,労働コスト!C645))</f>
        <v>0.81558265132345076</v>
      </c>
      <c r="D645" s="2">
        <f>IF(logVir!D645="","",労働コスト!D645/SUM(資本サービス!D645,労働コスト!D645))</f>
        <v>0.83032679898504802</v>
      </c>
      <c r="E645" s="2">
        <f>IF(logVir!E645="","",労働コスト!E645/SUM(資本サービス!E645,労働コスト!E645))</f>
        <v>0.86378790747357692</v>
      </c>
      <c r="F645" s="2">
        <f>IF(logVir!F645="","",労働コスト!F645/SUM(資本サービス!F645,労働コスト!F645))</f>
        <v>0.87869449080302242</v>
      </c>
      <c r="G645" s="2">
        <f>IF(logVir!G645="","",労働コスト!G645/SUM(資本サービス!G645,労働コスト!G645))</f>
        <v>0.83923162245369665</v>
      </c>
      <c r="I645" s="3">
        <v>21</v>
      </c>
      <c r="J645" s="3">
        <v>22</v>
      </c>
      <c r="K645" s="2" cm="1">
        <f t="array" ref="K645">IF(C645="","",0.5*(C645+SUMPRODUCT(($B$1461:$B$1491=$J645)*1,C$1461:C$1491)))</f>
        <v>0.79576146040660012</v>
      </c>
      <c r="L645" s="2" cm="1">
        <f t="array" ref="L645">IF(D645="","",0.5*(D645+SUMPRODUCT(($B$1461:$B$1491=$J645)*1,D$1461:D$1491)))</f>
        <v>0.82288707683040763</v>
      </c>
      <c r="M645" s="2" cm="1">
        <f t="array" ref="M645">IF(E645="","",0.5*(E645+SUMPRODUCT(($B$1461:$B$1491=$J645)*1,E$1461:E$1491)))</f>
        <v>0.8531036634454624</v>
      </c>
      <c r="N645" s="2" cm="1">
        <f t="array" ref="N645">IF(F645="","",0.5*(F645+SUMPRODUCT(($B$1461:$B$1491=$J645)*1,F$1461:F$1491)))</f>
        <v>0.85813739640277897</v>
      </c>
      <c r="O645" s="2" cm="1">
        <f t="array" ref="O645">IF(G645="","",0.5*(G645+SUMPRODUCT(($B$1461:$B$1491=$J645)*1,G$1461:G$1491)))</f>
        <v>0.83902561343906679</v>
      </c>
    </row>
    <row r="646" spans="1:15" x14ac:dyDescent="0.55000000000000004">
      <c r="A646" s="3">
        <v>21</v>
      </c>
      <c r="B646" s="3">
        <v>23</v>
      </c>
      <c r="C646" s="2">
        <f>IF(logVir!C646="","",労働コスト!C646/SUM(資本サービス!C646,労働コスト!C646))</f>
        <v>0.22681318218097729</v>
      </c>
      <c r="D646" s="2">
        <f>IF(logVir!D646="","",労働コスト!D646/SUM(資本サービス!D646,労働コスト!D646))</f>
        <v>0.22097291853651288</v>
      </c>
      <c r="E646" s="2">
        <f>IF(logVir!E646="","",労働コスト!E646/SUM(資本サービス!E646,労働コスト!E646))</f>
        <v>0.24144251838330605</v>
      </c>
      <c r="F646" s="2">
        <f>IF(logVir!F646="","",労働コスト!F646/SUM(資本サービス!F646,労働コスト!F646))</f>
        <v>0.29474052108934301</v>
      </c>
      <c r="G646" s="2">
        <f>IF(logVir!G646="","",労働コスト!G646/SUM(資本サービス!G646,労働コスト!G646))</f>
        <v>0.30030615443537423</v>
      </c>
      <c r="I646" s="3">
        <v>21</v>
      </c>
      <c r="J646" s="3">
        <v>23</v>
      </c>
      <c r="K646" s="2" cm="1">
        <f t="array" ref="K646">IF(C646="","",0.5*(C646+SUMPRODUCT(($B$1461:$B$1491=$J646)*1,C$1461:C$1491)))</f>
        <v>0.25551125883135734</v>
      </c>
      <c r="L646" s="2" cm="1">
        <f t="array" ref="L646">IF(D646="","",0.5*(D646+SUMPRODUCT(($B$1461:$B$1491=$J646)*1,D$1461:D$1491)))</f>
        <v>0.26742764893019361</v>
      </c>
      <c r="M646" s="2" cm="1">
        <f t="array" ref="M646">IF(E646="","",0.5*(E646+SUMPRODUCT(($B$1461:$B$1491=$J646)*1,E$1461:E$1491)))</f>
        <v>0.29432507155291016</v>
      </c>
      <c r="N646" s="2" cm="1">
        <f t="array" ref="N646">IF(F646="","",0.5*(F646+SUMPRODUCT(($B$1461:$B$1491=$J646)*1,F$1461:F$1491)))</f>
        <v>0.33503903018780334</v>
      </c>
      <c r="O646" s="2" cm="1">
        <f t="array" ref="O646">IF(G646="","",0.5*(G646+SUMPRODUCT(($B$1461:$B$1491=$J646)*1,G$1461:G$1491)))</f>
        <v>0.34908861002519703</v>
      </c>
    </row>
    <row r="647" spans="1:15" x14ac:dyDescent="0.55000000000000004">
      <c r="A647" s="3">
        <v>21</v>
      </c>
      <c r="B647" s="3">
        <v>24</v>
      </c>
      <c r="C647" s="2">
        <f>IF(logVir!C647="","",労働コスト!C647/SUM(資本サービス!C647,労働コスト!C647))</f>
        <v>0.71080532852205325</v>
      </c>
      <c r="D647" s="2">
        <f>IF(logVir!D647="","",労働コスト!D647/SUM(資本サービス!D647,労働コスト!D647))</f>
        <v>0.72411077468456941</v>
      </c>
      <c r="E647" s="2">
        <f>IF(logVir!E647="","",労働コスト!E647/SUM(資本サービス!E647,労働コスト!E647))</f>
        <v>0.75898668423369342</v>
      </c>
      <c r="F647" s="2">
        <f>IF(logVir!F647="","",労働コスト!F647/SUM(資本サービス!F647,労働コスト!F647))</f>
        <v>0.8079611930704057</v>
      </c>
      <c r="G647" s="2">
        <f>IF(logVir!G647="","",労働コスト!G647/SUM(資本サービス!G647,労働コスト!G647))</f>
        <v>0.81483416286813259</v>
      </c>
      <c r="I647" s="3">
        <v>21</v>
      </c>
      <c r="J647" s="3">
        <v>24</v>
      </c>
      <c r="K647" s="2" cm="1">
        <f t="array" ref="K647">IF(C647="","",0.5*(C647+SUMPRODUCT(($B$1461:$B$1491=$J647)*1,C$1461:C$1491)))</f>
        <v>0.71131245246711305</v>
      </c>
      <c r="L647" s="2" cm="1">
        <f t="array" ref="L647">IF(D647="","",0.5*(D647+SUMPRODUCT(($B$1461:$B$1491=$J647)*1,D$1461:D$1491)))</f>
        <v>0.73057726780159804</v>
      </c>
      <c r="M647" s="2" cm="1">
        <f t="array" ref="M647">IF(E647="","",0.5*(E647+SUMPRODUCT(($B$1461:$B$1491=$J647)*1,E$1461:E$1491)))</f>
        <v>0.75511998195024543</v>
      </c>
      <c r="N647" s="2" cm="1">
        <f t="array" ref="N647">IF(F647="","",0.5*(F647+SUMPRODUCT(($B$1461:$B$1491=$J647)*1,F$1461:F$1491)))</f>
        <v>0.78822208911040659</v>
      </c>
      <c r="O647" s="2" cm="1">
        <f t="array" ref="O647">IF(G647="","",0.5*(G647+SUMPRODUCT(($B$1461:$B$1491=$J647)*1,G$1461:G$1491)))</f>
        <v>0.79743796566126124</v>
      </c>
    </row>
    <row r="648" spans="1:15" x14ac:dyDescent="0.55000000000000004">
      <c r="A648" s="3">
        <v>21</v>
      </c>
      <c r="B648" s="3">
        <v>25</v>
      </c>
      <c r="C648" s="2">
        <f>IF(logVir!C648="","",労働コスト!C648/SUM(資本サービス!C648,労働コスト!C648))</f>
        <v>0.81617622420506009</v>
      </c>
      <c r="D648" s="2">
        <f>IF(logVir!D648="","",労働コスト!D648/SUM(資本サービス!D648,労働コスト!D648))</f>
        <v>0.81306987550056276</v>
      </c>
      <c r="E648" s="2">
        <f>IF(logVir!E648="","",労働コスト!E648/SUM(資本サービス!E648,労働コスト!E648))</f>
        <v>0.81786656468806507</v>
      </c>
      <c r="F648" s="2">
        <f>IF(logVir!F648="","",労働コスト!F648/SUM(資本サービス!F648,労働コスト!F648))</f>
        <v>0.80204029568513835</v>
      </c>
      <c r="G648" s="2">
        <f>IF(logVir!G648="","",労働コスト!G648/SUM(資本サービス!G648,労働コスト!G648))</f>
        <v>0.8106578317414983</v>
      </c>
      <c r="I648" s="3">
        <v>21</v>
      </c>
      <c r="J648" s="3">
        <v>25</v>
      </c>
      <c r="K648" s="2" cm="1">
        <f t="array" ref="K648">IF(C648="","",0.5*(C648+SUMPRODUCT(($B$1461:$B$1491=$J648)*1,C$1461:C$1491)))</f>
        <v>0.80882363348852082</v>
      </c>
      <c r="L648" s="2" cm="1">
        <f t="array" ref="L648">IF(D648="","",0.5*(D648+SUMPRODUCT(($B$1461:$B$1491=$J648)*1,D$1461:D$1491)))</f>
        <v>0.80800758281787866</v>
      </c>
      <c r="M648" s="2" cm="1">
        <f t="array" ref="M648">IF(E648="","",0.5*(E648+SUMPRODUCT(($B$1461:$B$1491=$J648)*1,E$1461:E$1491)))</f>
        <v>0.81002317988731987</v>
      </c>
      <c r="N648" s="2" cm="1">
        <f t="array" ref="N648">IF(F648="","",0.5*(F648+SUMPRODUCT(($B$1461:$B$1491=$J648)*1,F$1461:F$1491)))</f>
        <v>0.80151104177373345</v>
      </c>
      <c r="O648" s="2" cm="1">
        <f t="array" ref="O648">IF(G648="","",0.5*(G648+SUMPRODUCT(($B$1461:$B$1491=$J648)*1,G$1461:G$1491)))</f>
        <v>0.80649517986408448</v>
      </c>
    </row>
    <row r="649" spans="1:15" x14ac:dyDescent="0.55000000000000004">
      <c r="A649" s="3">
        <v>21</v>
      </c>
      <c r="B649" s="3">
        <v>26</v>
      </c>
      <c r="C649" s="2">
        <f>IF(logVir!C649="","",労働コスト!C649/SUM(資本サービス!C649,労働コスト!C649))</f>
        <v>0.25760294972757564</v>
      </c>
      <c r="D649" s="2">
        <f>IF(logVir!D649="","",労働コスト!D649/SUM(資本サービス!D649,労働コスト!D649))</f>
        <v>0.40148912262210973</v>
      </c>
      <c r="E649" s="2">
        <f>IF(logVir!E649="","",労働コスト!E649/SUM(資本サービス!E649,労働コスト!E649))</f>
        <v>0.37080297708986443</v>
      </c>
      <c r="F649" s="2">
        <f>IF(logVir!F649="","",労働コスト!F649/SUM(資本サービス!F649,労働コスト!F649))</f>
        <v>0.37764998362735885</v>
      </c>
      <c r="G649" s="2">
        <f>IF(logVir!G649="","",労働コスト!G649/SUM(資本サービス!G649,労働コスト!G649))</f>
        <v>0.48754356878018468</v>
      </c>
      <c r="I649" s="3">
        <v>21</v>
      </c>
      <c r="J649" s="3">
        <v>26</v>
      </c>
      <c r="K649" s="2" cm="1">
        <f t="array" ref="K649">IF(C649="","",0.5*(C649+SUMPRODUCT(($B$1461:$B$1491=$J649)*1,C$1461:C$1491)))</f>
        <v>0.28323919261745018</v>
      </c>
      <c r="L649" s="2" cm="1">
        <f t="array" ref="L649">IF(D649="","",0.5*(D649+SUMPRODUCT(($B$1461:$B$1491=$J649)*1,D$1461:D$1491)))</f>
        <v>0.38857128264852847</v>
      </c>
      <c r="M649" s="2" cm="1">
        <f t="array" ref="M649">IF(E649="","",0.5*(E649+SUMPRODUCT(($B$1461:$B$1491=$J649)*1,E$1461:E$1491)))</f>
        <v>0.40846593793699221</v>
      </c>
      <c r="N649" s="2" cm="1">
        <f t="array" ref="N649">IF(F649="","",0.5*(F649+SUMPRODUCT(($B$1461:$B$1491=$J649)*1,F$1461:F$1491)))</f>
        <v>0.39947840653768485</v>
      </c>
      <c r="O649" s="2" cm="1">
        <f t="array" ref="O649">IF(G649="","",0.5*(G649+SUMPRODUCT(($B$1461:$B$1491=$J649)*1,G$1461:G$1491)))</f>
        <v>0.45595472451996677</v>
      </c>
    </row>
    <row r="650" spans="1:15" x14ac:dyDescent="0.55000000000000004">
      <c r="A650" s="3">
        <v>21</v>
      </c>
      <c r="B650" s="3">
        <v>27</v>
      </c>
      <c r="C650" s="2">
        <f>IF(logVir!C650="","",労働コスト!C650/SUM(資本サービス!C650,労働コスト!C650))</f>
        <v>0.78906280166368614</v>
      </c>
      <c r="D650" s="2">
        <f>IF(logVir!D650="","",労働コスト!D650/SUM(資本サービス!D650,労働コスト!D650))</f>
        <v>0.83490674791518227</v>
      </c>
      <c r="E650" s="2">
        <f>IF(logVir!E650="","",労働コスト!E650/SUM(資本サービス!E650,労働コスト!E650))</f>
        <v>0.83079619488935075</v>
      </c>
      <c r="F650" s="2">
        <f>IF(logVir!F650="","",労働コスト!F650/SUM(資本サービス!F650,労働コスト!F650))</f>
        <v>0.83562252954979521</v>
      </c>
      <c r="G650" s="2">
        <f>IF(logVir!G650="","",労働コスト!G650/SUM(資本サービス!G650,労働コスト!G650))</f>
        <v>0.85124590657054178</v>
      </c>
      <c r="I650" s="3">
        <v>21</v>
      </c>
      <c r="J650" s="3">
        <v>27</v>
      </c>
      <c r="K650" s="2" cm="1">
        <f t="array" ref="K650">IF(C650="","",0.5*(C650+SUMPRODUCT(($B$1461:$B$1491=$J650)*1,C$1461:C$1491)))</f>
        <v>0.78898645579097249</v>
      </c>
      <c r="L650" s="2" cm="1">
        <f t="array" ref="L650">IF(D650="","",0.5*(D650+SUMPRODUCT(($B$1461:$B$1491=$J650)*1,D$1461:D$1491)))</f>
        <v>0.8146647904446791</v>
      </c>
      <c r="M650" s="2" cm="1">
        <f t="array" ref="M650">IF(E650="","",0.5*(E650+SUMPRODUCT(($B$1461:$B$1491=$J650)*1,E$1461:E$1491)))</f>
        <v>0.81363580156962256</v>
      </c>
      <c r="N650" s="2" cm="1">
        <f t="array" ref="N650">IF(F650="","",0.5*(F650+SUMPRODUCT(($B$1461:$B$1491=$J650)*1,F$1461:F$1491)))</f>
        <v>0.81784629280473653</v>
      </c>
      <c r="O650" s="2" cm="1">
        <f t="array" ref="O650">IF(G650="","",0.5*(G650+SUMPRODUCT(($B$1461:$B$1491=$J650)*1,G$1461:G$1491)))</f>
        <v>0.83218836042438749</v>
      </c>
    </row>
    <row r="651" spans="1:15" x14ac:dyDescent="0.55000000000000004">
      <c r="A651" s="3">
        <v>21</v>
      </c>
      <c r="B651" s="3">
        <v>28</v>
      </c>
      <c r="C651" s="2">
        <f>IF(logVir!C651="","",労働コスト!C651/SUM(資本サービス!C651,労働コスト!C651))</f>
        <v>0.63585082080822386</v>
      </c>
      <c r="D651" s="2">
        <f>IF(logVir!D651="","",労働コスト!D651/SUM(資本サービス!D651,労働コスト!D651))</f>
        <v>0.67340865606121347</v>
      </c>
      <c r="E651" s="2">
        <f>IF(logVir!E651="","",労働コスト!E651/SUM(資本サービス!E651,労働コスト!E651))</f>
        <v>0.69457981476646857</v>
      </c>
      <c r="F651" s="2">
        <f>IF(logVir!F651="","",労働コスト!F651/SUM(資本サービス!F651,労働コスト!F651))</f>
        <v>0.67976609934735999</v>
      </c>
      <c r="G651" s="2">
        <f>IF(logVir!G651="","",労働コスト!G651/SUM(資本サービス!G651,労働コスト!G651))</f>
        <v>0.63251754602873123</v>
      </c>
      <c r="I651" s="3">
        <v>21</v>
      </c>
      <c r="J651" s="3">
        <v>28</v>
      </c>
      <c r="K651" s="2" cm="1">
        <f t="array" ref="K651">IF(C651="","",0.5*(C651+SUMPRODUCT(($B$1461:$B$1491=$J651)*1,C$1461:C$1491)))</f>
        <v>0.61681532360923041</v>
      </c>
      <c r="L651" s="2" cm="1">
        <f t="array" ref="L651">IF(D651="","",0.5*(D651+SUMPRODUCT(($B$1461:$B$1491=$J651)*1,D$1461:D$1491)))</f>
        <v>0.65839697079573289</v>
      </c>
      <c r="M651" s="2" cm="1">
        <f t="array" ref="M651">IF(E651="","",0.5*(E651+SUMPRODUCT(($B$1461:$B$1491=$J651)*1,E$1461:E$1491)))</f>
        <v>0.68426831807416744</v>
      </c>
      <c r="N651" s="2" cm="1">
        <f t="array" ref="N651">IF(F651="","",0.5*(F651+SUMPRODUCT(($B$1461:$B$1491=$J651)*1,F$1461:F$1491)))</f>
        <v>0.6735039315180924</v>
      </c>
      <c r="O651" s="2" cm="1">
        <f t="array" ref="O651">IF(G651="","",0.5*(G651+SUMPRODUCT(($B$1461:$B$1491=$J651)*1,G$1461:G$1491)))</f>
        <v>0.64376493510720656</v>
      </c>
    </row>
    <row r="652" spans="1:15" x14ac:dyDescent="0.55000000000000004">
      <c r="A652" s="3">
        <v>21</v>
      </c>
      <c r="B652" s="3">
        <v>29</v>
      </c>
      <c r="C652" s="2">
        <f>IF(logVir!C652="","",労働コスト!C652/SUM(資本サービス!C652,労働コスト!C652))</f>
        <v>0.86168694771834109</v>
      </c>
      <c r="D652" s="2">
        <f>IF(logVir!D652="","",労働コスト!D652/SUM(資本サービス!D652,労働コスト!D652))</f>
        <v>0.83774072964423085</v>
      </c>
      <c r="E652" s="2">
        <f>IF(logVir!E652="","",労働コスト!E652/SUM(資本サービス!E652,労働コスト!E652))</f>
        <v>0.89348071292469289</v>
      </c>
      <c r="F652" s="2">
        <f>IF(logVir!F652="","",労働コスト!F652/SUM(資本サービス!F652,労働コスト!F652))</f>
        <v>0.89171434015556561</v>
      </c>
      <c r="G652" s="2">
        <f>IF(logVir!G652="","",労働コスト!G652/SUM(資本サービス!G652,労働コスト!G652))</f>
        <v>0.87396678713824671</v>
      </c>
      <c r="I652" s="3">
        <v>21</v>
      </c>
      <c r="J652" s="3">
        <v>29</v>
      </c>
      <c r="K652" s="2" cm="1">
        <f t="array" ref="K652">IF(C652="","",0.5*(C652+SUMPRODUCT(($B$1461:$B$1491=$J652)*1,C$1461:C$1491)))</f>
        <v>0.8350710207926737</v>
      </c>
      <c r="L652" s="2" cm="1">
        <f t="array" ref="L652">IF(D652="","",0.5*(D652+SUMPRODUCT(($B$1461:$B$1491=$J652)*1,D$1461:D$1491)))</f>
        <v>0.8219912092268693</v>
      </c>
      <c r="M652" s="2" cm="1">
        <f t="array" ref="M652">IF(E652="","",0.5*(E652+SUMPRODUCT(($B$1461:$B$1491=$J652)*1,E$1461:E$1491)))</f>
        <v>0.86705471817165036</v>
      </c>
      <c r="N652" s="2" cm="1">
        <f t="array" ref="N652">IF(F652="","",0.5*(F652+SUMPRODUCT(($B$1461:$B$1491=$J652)*1,F$1461:F$1491)))</f>
        <v>0.85806543492441989</v>
      </c>
      <c r="O652" s="2" cm="1">
        <f t="array" ref="O652">IF(G652="","",0.5*(G652+SUMPRODUCT(($B$1461:$B$1491=$J652)*1,G$1461:G$1491)))</f>
        <v>0.8550829938522595</v>
      </c>
    </row>
    <row r="653" spans="1:15" x14ac:dyDescent="0.55000000000000004">
      <c r="A653" s="3">
        <v>21</v>
      </c>
      <c r="B653" s="3">
        <v>30</v>
      </c>
      <c r="C653" s="2">
        <f>IF(logVir!C653="","",労働コスト!C653/SUM(資本サービス!C653,労働コスト!C653))</f>
        <v>0.83834236131779616</v>
      </c>
      <c r="D653" s="2">
        <f>IF(logVir!D653="","",労働コスト!D653/SUM(資本サービス!D653,労働コスト!D653))</f>
        <v>0.90342005063936237</v>
      </c>
      <c r="E653" s="2">
        <f>IF(logVir!E653="","",労働コスト!E653/SUM(資本サービス!E653,労働コスト!E653))</f>
        <v>0.9030871612082646</v>
      </c>
      <c r="F653" s="2">
        <f>IF(logVir!F653="","",労働コスト!F653/SUM(資本サービス!F653,労働コスト!F653))</f>
        <v>0.91342251609019864</v>
      </c>
      <c r="G653" s="2">
        <f>IF(logVir!G653="","",労働コスト!G653/SUM(資本サービス!G653,労働コスト!G653))</f>
        <v>0.91349084392394775</v>
      </c>
      <c r="I653" s="3">
        <v>21</v>
      </c>
      <c r="J653" s="3">
        <v>30</v>
      </c>
      <c r="K653" s="2" cm="1">
        <f t="array" ref="K653">IF(C653="","",0.5*(C653+SUMPRODUCT(($B$1461:$B$1491=$J653)*1,C$1461:C$1491)))</f>
        <v>0.85196632201620037</v>
      </c>
      <c r="L653" s="2" cm="1">
        <f t="array" ref="L653">IF(D653="","",0.5*(D653+SUMPRODUCT(($B$1461:$B$1491=$J653)*1,D$1461:D$1491)))</f>
        <v>0.89506951439923399</v>
      </c>
      <c r="M653" s="2" cm="1">
        <f t="array" ref="M653">IF(E653="","",0.5*(E653+SUMPRODUCT(($B$1461:$B$1491=$J653)*1,E$1461:E$1491)))</f>
        <v>0.90031589661012101</v>
      </c>
      <c r="N653" s="2" cm="1">
        <f t="array" ref="N653">IF(F653="","",0.5*(F653+SUMPRODUCT(($B$1461:$B$1491=$J653)*1,F$1461:F$1491)))</f>
        <v>0.90756552561758297</v>
      </c>
      <c r="O653" s="2" cm="1">
        <f t="array" ref="O653">IF(G653="","",0.5*(G653+SUMPRODUCT(($B$1461:$B$1491=$J653)*1,G$1461:G$1491)))</f>
        <v>0.91387204504292052</v>
      </c>
    </row>
    <row r="654" spans="1:15" x14ac:dyDescent="0.55000000000000004">
      <c r="A654" s="3">
        <v>21</v>
      </c>
      <c r="B654" s="3">
        <v>31</v>
      </c>
      <c r="C654" s="2">
        <f>IF(logVir!C654="","",労働コスト!C654/SUM(資本サービス!C654,労働コスト!C654))</f>
        <v>0.72626926275367243</v>
      </c>
      <c r="D654" s="2">
        <f>IF(logVir!D654="","",労働コスト!D654/SUM(資本サービス!D654,労働コスト!D654))</f>
        <v>0.75477057036772988</v>
      </c>
      <c r="E654" s="2">
        <f>IF(logVir!E654="","",労働コスト!E654/SUM(資本サービス!E654,労働コスト!E654))</f>
        <v>0.80339006271894498</v>
      </c>
      <c r="F654" s="2">
        <f>IF(logVir!F654="","",労働コスト!F654/SUM(資本サービス!F654,労働コスト!F654))</f>
        <v>0.81171647198242824</v>
      </c>
      <c r="G654" s="2">
        <f>IF(logVir!G654="","",労働コスト!G654/SUM(資本サービス!G654,労働コスト!G654))</f>
        <v>0.80515957365550483</v>
      </c>
      <c r="I654" s="3">
        <v>21</v>
      </c>
      <c r="J654" s="3">
        <v>31</v>
      </c>
      <c r="K654" s="2" cm="1">
        <f t="array" ref="K654">IF(C654="","",0.5*(C654+SUMPRODUCT(($B$1461:$B$1491=$J654)*1,C$1461:C$1491)))</f>
        <v>0.74764748269395476</v>
      </c>
      <c r="L654" s="2" cm="1">
        <f t="array" ref="L654">IF(D654="","",0.5*(D654+SUMPRODUCT(($B$1461:$B$1491=$J654)*1,D$1461:D$1491)))</f>
        <v>0.75521335347572749</v>
      </c>
      <c r="M654" s="2" cm="1">
        <f t="array" ref="M654">IF(E654="","",0.5*(E654+SUMPRODUCT(($B$1461:$B$1491=$J654)*1,E$1461:E$1491)))</f>
        <v>0.79433225754749071</v>
      </c>
      <c r="N654" s="2" cm="1">
        <f t="array" ref="N654">IF(F654="","",0.5*(F654+SUMPRODUCT(($B$1461:$B$1491=$J654)*1,F$1461:F$1491)))</f>
        <v>0.80275512461817855</v>
      </c>
      <c r="O654" s="2" cm="1">
        <f t="array" ref="O654">IF(G654="","",0.5*(G654+SUMPRODUCT(($B$1461:$B$1491=$J654)*1,G$1461:G$1491)))</f>
        <v>0.80236144465815373</v>
      </c>
    </row>
    <row r="655" spans="1:15" x14ac:dyDescent="0.55000000000000004">
      <c r="A655" s="3">
        <v>22</v>
      </c>
      <c r="B655" s="3">
        <v>1</v>
      </c>
      <c r="C655" s="2">
        <f>IF(logVir!C655="","",労働コスト!C655/SUM(資本サービス!C655,労働コスト!C655))</f>
        <v>0.56969220294240663</v>
      </c>
      <c r="D655" s="2">
        <f>IF(logVir!D655="","",労働コスト!D655/SUM(資本サービス!D655,労働コスト!D655))</f>
        <v>0.61309864267548686</v>
      </c>
      <c r="E655" s="2">
        <f>IF(logVir!E655="","",労働コスト!E655/SUM(資本サービス!E655,労働コスト!E655))</f>
        <v>0.66836874750621145</v>
      </c>
      <c r="F655" s="2">
        <f>IF(logVir!F655="","",労働コスト!F655/SUM(資本サービス!F655,労働コスト!F655))</f>
        <v>0.64861423641110405</v>
      </c>
      <c r="G655" s="2">
        <f>IF(logVir!G655="","",労働コスト!G655/SUM(資本サービス!G655,労働コスト!G655))</f>
        <v>0.64609970142052631</v>
      </c>
      <c r="I655" s="3">
        <v>22</v>
      </c>
      <c r="J655" s="3">
        <v>1</v>
      </c>
      <c r="K655" s="2" cm="1">
        <f t="array" ref="K655">IF(C655="","",0.5*(C655+SUMPRODUCT(($B$1461:$B$1491=$J655)*1,C$1461:C$1491)))</f>
        <v>0.54691447649050251</v>
      </c>
      <c r="L655" s="2" cm="1">
        <f t="array" ref="L655">IF(D655="","",0.5*(D655+SUMPRODUCT(($B$1461:$B$1491=$J655)*1,D$1461:D$1491)))</f>
        <v>0.63113110896458524</v>
      </c>
      <c r="M655" s="2" cm="1">
        <f t="array" ref="M655">IF(E655="","",0.5*(E655+SUMPRODUCT(($B$1461:$B$1491=$J655)*1,E$1461:E$1491)))</f>
        <v>0.66506876667250325</v>
      </c>
      <c r="N655" s="2" cm="1">
        <f t="array" ref="N655">IF(F655="","",0.5*(F655+SUMPRODUCT(($B$1461:$B$1491=$J655)*1,F$1461:F$1491)))</f>
        <v>0.65312787084485402</v>
      </c>
      <c r="O655" s="2" cm="1">
        <f t="array" ref="O655">IF(G655="","",0.5*(G655+SUMPRODUCT(($B$1461:$B$1491=$J655)*1,G$1461:G$1491)))</f>
        <v>0.66333215646662413</v>
      </c>
    </row>
    <row r="656" spans="1:15" x14ac:dyDescent="0.55000000000000004">
      <c r="A656" s="3">
        <v>22</v>
      </c>
      <c r="B656" s="3">
        <v>2</v>
      </c>
      <c r="C656" s="2">
        <f>IF(logVir!C656="","",労働コスト!C656/SUM(資本サービス!C656,労働コスト!C656))</f>
        <v>0.60512249482120162</v>
      </c>
      <c r="D656" s="2">
        <f>IF(logVir!D656="","",労働コスト!D656/SUM(資本サービス!D656,労働コスト!D656))</f>
        <v>0.51050236197952326</v>
      </c>
      <c r="E656" s="2">
        <f>IF(logVir!E656="","",労働コスト!E656/SUM(資本サービス!E656,労働コスト!E656))</f>
        <v>0.49152287602132944</v>
      </c>
      <c r="F656" s="2">
        <f>IF(logVir!F656="","",労働コスト!F656/SUM(資本サービス!F656,労働コスト!F656))</f>
        <v>0.48879818468560493</v>
      </c>
      <c r="G656" s="2">
        <f>IF(logVir!G656="","",労働コスト!G656/SUM(資本サービス!G656,労働コスト!G656))</f>
        <v>0.63592171446398149</v>
      </c>
      <c r="I656" s="3">
        <v>22</v>
      </c>
      <c r="J656" s="3">
        <v>2</v>
      </c>
      <c r="K656" s="2" cm="1">
        <f t="array" ref="K656">IF(C656="","",0.5*(C656+SUMPRODUCT(($B$1461:$B$1491=$J656)*1,C$1461:C$1491)))</f>
        <v>0.56483801372832965</v>
      </c>
      <c r="L656" s="2" cm="1">
        <f t="array" ref="L656">IF(D656="","",0.5*(D656+SUMPRODUCT(($B$1461:$B$1491=$J656)*1,D$1461:D$1491)))</f>
        <v>0.55156019762487818</v>
      </c>
      <c r="M656" s="2" cm="1">
        <f t="array" ref="M656">IF(E656="","",0.5*(E656+SUMPRODUCT(($B$1461:$B$1491=$J656)*1,E$1461:E$1491)))</f>
        <v>0.50490913549916039</v>
      </c>
      <c r="N656" s="2" cm="1">
        <f t="array" ref="N656">IF(F656="","",0.5*(F656+SUMPRODUCT(($B$1461:$B$1491=$J656)*1,F$1461:F$1491)))</f>
        <v>0.50239280492301064</v>
      </c>
      <c r="O656" s="2" cm="1">
        <f t="array" ref="O656">IF(G656="","",0.5*(G656+SUMPRODUCT(($B$1461:$B$1491=$J656)*1,G$1461:G$1491)))</f>
        <v>0.61450832949311063</v>
      </c>
    </row>
    <row r="657" spans="1:15" x14ac:dyDescent="0.55000000000000004">
      <c r="A657" s="3">
        <v>22</v>
      </c>
      <c r="B657" s="3">
        <v>3</v>
      </c>
      <c r="C657" s="2">
        <f>IF(logVir!C657="","",労働コスト!C657/SUM(資本サービス!C657,労働コスト!C657))</f>
        <v>0.63754650235045762</v>
      </c>
      <c r="D657" s="2">
        <f>IF(logVir!D657="","",労働コスト!D657/SUM(資本サービス!D657,労働コスト!D657))</f>
        <v>0.65375586653306561</v>
      </c>
      <c r="E657" s="2">
        <f>IF(logVir!E657="","",労働コスト!E657/SUM(資本サービス!E657,労働コスト!E657))</f>
        <v>0.6792986850900733</v>
      </c>
      <c r="F657" s="2">
        <f>IF(logVir!F657="","",労働コスト!F657/SUM(資本サービス!F657,労働コスト!F657))</f>
        <v>0.68107999737780778</v>
      </c>
      <c r="G657" s="2">
        <f>IF(logVir!G657="","",労働コスト!G657/SUM(資本サービス!G657,労働コスト!G657))</f>
        <v>0.7266824001924912</v>
      </c>
      <c r="I657" s="3">
        <v>22</v>
      </c>
      <c r="J657" s="3">
        <v>3</v>
      </c>
      <c r="K657" s="2" cm="1">
        <f t="array" ref="K657">IF(C657="","",0.5*(C657+SUMPRODUCT(($B$1461:$B$1491=$J657)*1,C$1461:C$1491)))</f>
        <v>0.66745727507722408</v>
      </c>
      <c r="L657" s="2" cm="1">
        <f t="array" ref="L657">IF(D657="","",0.5*(D657+SUMPRODUCT(($B$1461:$B$1491=$J657)*1,D$1461:D$1491)))</f>
        <v>0.6930885089847989</v>
      </c>
      <c r="M657" s="2" cm="1">
        <f t="array" ref="M657">IF(E657="","",0.5*(E657+SUMPRODUCT(($B$1461:$B$1491=$J657)*1,E$1461:E$1491)))</f>
        <v>0.71393873899062577</v>
      </c>
      <c r="N657" s="2" cm="1">
        <f t="array" ref="N657">IF(F657="","",0.5*(F657+SUMPRODUCT(($B$1461:$B$1491=$J657)*1,F$1461:F$1491)))</f>
        <v>0.71396513248167492</v>
      </c>
      <c r="O657" s="2" cm="1">
        <f t="array" ref="O657">IF(G657="","",0.5*(G657+SUMPRODUCT(($B$1461:$B$1491=$J657)*1,G$1461:G$1491)))</f>
        <v>0.75318621708541045</v>
      </c>
    </row>
    <row r="658" spans="1:15" x14ac:dyDescent="0.55000000000000004">
      <c r="A658" s="3">
        <v>22</v>
      </c>
      <c r="B658" s="3">
        <v>4</v>
      </c>
      <c r="C658" s="2">
        <f>IF(logVir!C658="","",労働コスト!C658/SUM(資本サービス!C658,労働コスト!C658))</f>
        <v>0.5436112748909282</v>
      </c>
      <c r="D658" s="2">
        <f>IF(logVir!D658="","",労働コスト!D658/SUM(資本サービス!D658,労働コスト!D658))</f>
        <v>0.56298061490228346</v>
      </c>
      <c r="E658" s="2">
        <f>IF(logVir!E658="","",労働コスト!E658/SUM(資本サービス!E658,労働コスト!E658))</f>
        <v>0.58341345581158033</v>
      </c>
      <c r="F658" s="2">
        <f>IF(logVir!F658="","",労働コスト!F658/SUM(資本サービス!F658,労働コスト!F658))</f>
        <v>0.58087547004039697</v>
      </c>
      <c r="G658" s="2">
        <f>IF(logVir!G658="","",労働コスト!G658/SUM(資本サービス!G658,労働コスト!G658))</f>
        <v>0.63189387604343206</v>
      </c>
      <c r="I658" s="3">
        <v>22</v>
      </c>
      <c r="J658" s="3">
        <v>4</v>
      </c>
      <c r="K658" s="2" cm="1">
        <f t="array" ref="K658">IF(C658="","",0.5*(C658+SUMPRODUCT(($B$1461:$B$1491=$J658)*1,C$1461:C$1491)))</f>
        <v>0.65272653483840237</v>
      </c>
      <c r="L658" s="2" cm="1">
        <f t="array" ref="L658">IF(D658="","",0.5*(D658+SUMPRODUCT(($B$1461:$B$1491=$J658)*1,D$1461:D$1491)))</f>
        <v>0.65079352380817879</v>
      </c>
      <c r="M658" s="2" cm="1">
        <f t="array" ref="M658">IF(E658="","",0.5*(E658+SUMPRODUCT(($B$1461:$B$1491=$J658)*1,E$1461:E$1491)))</f>
        <v>0.66867941737715964</v>
      </c>
      <c r="N658" s="2" cm="1">
        <f t="array" ref="N658">IF(F658="","",0.5*(F658+SUMPRODUCT(($B$1461:$B$1491=$J658)*1,F$1461:F$1491)))</f>
        <v>0.66407730369795748</v>
      </c>
      <c r="O658" s="2" cm="1">
        <f t="array" ref="O658">IF(G658="","",0.5*(G658+SUMPRODUCT(($B$1461:$B$1491=$J658)*1,G$1461:G$1491)))</f>
        <v>0.7009846682763331</v>
      </c>
    </row>
    <row r="659" spans="1:15" x14ac:dyDescent="0.55000000000000004">
      <c r="A659" s="3">
        <v>22</v>
      </c>
      <c r="B659" s="3">
        <v>5</v>
      </c>
      <c r="C659" s="2">
        <f>IF(logVir!C659="","",労働コスト!C659/SUM(資本サービス!C659,労働コスト!C659))</f>
        <v>0.53941443450068083</v>
      </c>
      <c r="D659" s="2">
        <f>IF(logVir!D659="","",労働コスト!D659/SUM(資本サービス!D659,労働コスト!D659))</f>
        <v>0.6035978165811503</v>
      </c>
      <c r="E659" s="2">
        <f>IF(logVir!E659="","",労働コスト!E659/SUM(資本サービス!E659,労働コスト!E659))</f>
        <v>0.63848730456174496</v>
      </c>
      <c r="F659" s="2">
        <f>IF(logVir!F659="","",労働コスト!F659/SUM(資本サービス!F659,労働コスト!F659))</f>
        <v>0.64563842881732247</v>
      </c>
      <c r="G659" s="2">
        <f>IF(logVir!G659="","",労働コスト!G659/SUM(資本サービス!G659,労働コスト!G659))</f>
        <v>0.67862779767998704</v>
      </c>
      <c r="I659" s="3">
        <v>22</v>
      </c>
      <c r="J659" s="3">
        <v>5</v>
      </c>
      <c r="K659" s="2" cm="1">
        <f t="array" ref="K659">IF(C659="","",0.5*(C659+SUMPRODUCT(($B$1461:$B$1491=$J659)*1,C$1461:C$1491)))</f>
        <v>0.59217825628280285</v>
      </c>
      <c r="L659" s="2" cm="1">
        <f t="array" ref="L659">IF(D659="","",0.5*(D659+SUMPRODUCT(($B$1461:$B$1491=$J659)*1,D$1461:D$1491)))</f>
        <v>0.64114185777122845</v>
      </c>
      <c r="M659" s="2" cm="1">
        <f t="array" ref="M659">IF(E659="","",0.5*(E659+SUMPRODUCT(($B$1461:$B$1491=$J659)*1,E$1461:E$1491)))</f>
        <v>0.67137737957689958</v>
      </c>
      <c r="N659" s="2" cm="1">
        <f t="array" ref="N659">IF(F659="","",0.5*(F659+SUMPRODUCT(($B$1461:$B$1491=$J659)*1,F$1461:F$1491)))</f>
        <v>0.67844998894587105</v>
      </c>
      <c r="O659" s="2" cm="1">
        <f t="array" ref="O659">IF(G659="","",0.5*(G659+SUMPRODUCT(($B$1461:$B$1491=$J659)*1,G$1461:G$1491)))</f>
        <v>0.7063458931417006</v>
      </c>
    </row>
    <row r="660" spans="1:15" x14ac:dyDescent="0.55000000000000004">
      <c r="A660" s="3">
        <v>22</v>
      </c>
      <c r="B660" s="3">
        <v>6</v>
      </c>
      <c r="C660" s="2">
        <f>IF(logVir!C660="","",労働コスト!C660/SUM(資本サービス!C660,労働コスト!C660))</f>
        <v>0.36004560692460041</v>
      </c>
      <c r="D660" s="2">
        <f>IF(logVir!D660="","",労働コスト!D660/SUM(資本サービス!D660,労働コスト!D660))</f>
        <v>0.39832649404281645</v>
      </c>
      <c r="E660" s="2">
        <f>IF(logVir!E660="","",労働コスト!E660/SUM(資本サービス!E660,労働コスト!E660))</f>
        <v>0.37359581140157389</v>
      </c>
      <c r="F660" s="2">
        <f>IF(logVir!F660="","",労働コスト!F660/SUM(資本サービス!F660,労働コスト!F660))</f>
        <v>0.36229067750721344</v>
      </c>
      <c r="G660" s="2">
        <f>IF(logVir!G660="","",労働コスト!G660/SUM(資本サービス!G660,労働コスト!G660))</f>
        <v>0.4042587127625169</v>
      </c>
      <c r="I660" s="3">
        <v>22</v>
      </c>
      <c r="J660" s="3">
        <v>6</v>
      </c>
      <c r="K660" s="2" cm="1">
        <f t="array" ref="K660">IF(C660="","",0.5*(C660+SUMPRODUCT(($B$1461:$B$1491=$J660)*1,C$1461:C$1491)))</f>
        <v>0.37037767066834404</v>
      </c>
      <c r="L660" s="2" cm="1">
        <f t="array" ref="L660">IF(D660="","",0.5*(D660+SUMPRODUCT(($B$1461:$B$1491=$J660)*1,D$1461:D$1491)))</f>
        <v>0.40619545419430425</v>
      </c>
      <c r="M660" s="2" cm="1">
        <f t="array" ref="M660">IF(E660="","",0.5*(E660+SUMPRODUCT(($B$1461:$B$1491=$J660)*1,E$1461:E$1491)))</f>
        <v>0.39253757378266407</v>
      </c>
      <c r="N660" s="2" cm="1">
        <f t="array" ref="N660">IF(F660="","",0.5*(F660+SUMPRODUCT(($B$1461:$B$1491=$J660)*1,F$1461:F$1491)))</f>
        <v>0.38217134467587255</v>
      </c>
      <c r="O660" s="2" cm="1">
        <f t="array" ref="O660">IF(G660="","",0.5*(G660+SUMPRODUCT(($B$1461:$B$1491=$J660)*1,G$1461:G$1491)))</f>
        <v>0.42070524051996883</v>
      </c>
    </row>
    <row r="661" spans="1:15" x14ac:dyDescent="0.55000000000000004">
      <c r="A661" s="3">
        <v>22</v>
      </c>
      <c r="B661" s="3">
        <v>7</v>
      </c>
      <c r="C661" s="2">
        <f>IF(logVir!C661="","",労働コスト!C661/SUM(資本サービス!C661,労働コスト!C661))</f>
        <v>0.62163381710335708</v>
      </c>
      <c r="D661" s="2">
        <f>IF(logVir!D661="","",労働コスト!D661/SUM(資本サービス!D661,労働コスト!D661))</f>
        <v>0.61523614192077147</v>
      </c>
      <c r="E661" s="2">
        <f>IF(logVir!E661="","",労働コスト!E661/SUM(資本サービス!E661,労働コスト!E661))</f>
        <v>0.65665399863874907</v>
      </c>
      <c r="F661" s="2">
        <f>IF(logVir!F661="","",労働コスト!F661/SUM(資本サービス!F661,労働コスト!F661))</f>
        <v>0.66729241185768706</v>
      </c>
      <c r="G661" s="2">
        <f>IF(logVir!G661="","",労働コスト!G661/SUM(資本サービス!G661,労働コスト!G661))</f>
        <v>0.7425333843795372</v>
      </c>
      <c r="I661" s="3">
        <v>22</v>
      </c>
      <c r="J661" s="3">
        <v>7</v>
      </c>
      <c r="K661" s="2" cm="1">
        <f t="array" ref="K661">IF(C661="","",0.5*(C661+SUMPRODUCT(($B$1461:$B$1491=$J661)*1,C$1461:C$1491)))</f>
        <v>0.62074372620753593</v>
      </c>
      <c r="L661" s="2" cm="1">
        <f t="array" ref="L661">IF(D661="","",0.5*(D661+SUMPRODUCT(($B$1461:$B$1491=$J661)*1,D$1461:D$1491)))</f>
        <v>0.63903064334139614</v>
      </c>
      <c r="M661" s="2" cm="1">
        <f t="array" ref="M661">IF(E661="","",0.5*(E661+SUMPRODUCT(($B$1461:$B$1491=$J661)*1,E$1461:E$1491)))</f>
        <v>0.66676836034695786</v>
      </c>
      <c r="N661" s="2" cm="1">
        <f t="array" ref="N661">IF(F661="","",0.5*(F661+SUMPRODUCT(($B$1461:$B$1491=$J661)*1,F$1461:F$1491)))</f>
        <v>0.67222546899904589</v>
      </c>
      <c r="O661" s="2" cm="1">
        <f t="array" ref="O661">IF(G661="","",0.5*(G661+SUMPRODUCT(($B$1461:$B$1491=$J661)*1,G$1461:G$1491)))</f>
        <v>0.72290913920309841</v>
      </c>
    </row>
    <row r="662" spans="1:15" x14ac:dyDescent="0.55000000000000004">
      <c r="A662" s="3">
        <v>22</v>
      </c>
      <c r="B662" s="3">
        <v>8</v>
      </c>
      <c r="C662" s="2">
        <f>IF(logVir!C662="","",労働コスト!C662/SUM(資本サービス!C662,労働コスト!C662))</f>
        <v>0.65762102040550385</v>
      </c>
      <c r="D662" s="2">
        <f>IF(logVir!D662="","",労働コスト!D662/SUM(資本サービス!D662,労働コスト!D662))</f>
        <v>0.69526516046344322</v>
      </c>
      <c r="E662" s="2">
        <f>IF(logVir!E662="","",労働コスト!E662/SUM(資本サービス!E662,労働コスト!E662))</f>
        <v>0.67101686077325196</v>
      </c>
      <c r="F662" s="2">
        <f>IF(logVir!F662="","",労働コスト!F662/SUM(資本サービス!F662,労働コスト!F662))</f>
        <v>0.66584162978470796</v>
      </c>
      <c r="G662" s="2">
        <f>IF(logVir!G662="","",労働コスト!G662/SUM(資本サービス!G662,労働コスト!G662))</f>
        <v>0.71904749171102078</v>
      </c>
      <c r="I662" s="3">
        <v>22</v>
      </c>
      <c r="J662" s="3">
        <v>8</v>
      </c>
      <c r="K662" s="2" cm="1">
        <f t="array" ref="K662">IF(C662="","",0.5*(C662+SUMPRODUCT(($B$1461:$B$1491=$J662)*1,C$1461:C$1491)))</f>
        <v>0.6037255464564748</v>
      </c>
      <c r="L662" s="2" cm="1">
        <f t="array" ref="L662">IF(D662="","",0.5*(D662+SUMPRODUCT(($B$1461:$B$1491=$J662)*1,D$1461:D$1491)))</f>
        <v>0.64708248339191943</v>
      </c>
      <c r="M662" s="2" cm="1">
        <f t="array" ref="M662">IF(E662="","",0.5*(E662+SUMPRODUCT(($B$1461:$B$1491=$J662)*1,E$1461:E$1491)))</f>
        <v>0.63520054281409288</v>
      </c>
      <c r="N662" s="2" cm="1">
        <f t="array" ref="N662">IF(F662="","",0.5*(F662+SUMPRODUCT(($B$1461:$B$1491=$J662)*1,F$1461:F$1491)))</f>
        <v>0.6280923573780719</v>
      </c>
      <c r="O662" s="2" cm="1">
        <f t="array" ref="O662">IF(G662="","",0.5*(G662+SUMPRODUCT(($B$1461:$B$1491=$J662)*1,G$1461:G$1491)))</f>
        <v>0.66896902706607342</v>
      </c>
    </row>
    <row r="663" spans="1:15" x14ac:dyDescent="0.55000000000000004">
      <c r="A663" s="3">
        <v>22</v>
      </c>
      <c r="B663" s="3">
        <v>9</v>
      </c>
      <c r="C663" s="2">
        <f>IF(logVir!C663="","",労働コスト!C663/SUM(資本サービス!C663,労働コスト!C663))</f>
        <v>0.81569574734578976</v>
      </c>
      <c r="D663" s="2">
        <f>IF(logVir!D663="","",労働コスト!D663/SUM(資本サービス!D663,労働コスト!D663))</f>
        <v>0.82715669402767522</v>
      </c>
      <c r="E663" s="2">
        <f>IF(logVir!E663="","",労働コスト!E663/SUM(資本サービス!E663,労働コスト!E663))</f>
        <v>0.85282351161853454</v>
      </c>
      <c r="F663" s="2">
        <f>IF(logVir!F663="","",労働コスト!F663/SUM(資本サービス!F663,労働コスト!F663))</f>
        <v>0.85421789692754913</v>
      </c>
      <c r="G663" s="2">
        <f>IF(logVir!G663="","",労働コスト!G663/SUM(資本サービス!G663,労働コスト!G663))</f>
        <v>0.8796853288409161</v>
      </c>
      <c r="I663" s="3">
        <v>22</v>
      </c>
      <c r="J663" s="3">
        <v>9</v>
      </c>
      <c r="K663" s="2" cm="1">
        <f t="array" ref="K663">IF(C663="","",0.5*(C663+SUMPRODUCT(($B$1461:$B$1491=$J663)*1,C$1461:C$1491)))</f>
        <v>0.80585431321488432</v>
      </c>
      <c r="L663" s="2" cm="1">
        <f t="array" ref="L663">IF(D663="","",0.5*(D663+SUMPRODUCT(($B$1461:$B$1491=$J663)*1,D$1461:D$1491)))</f>
        <v>0.81714196551514284</v>
      </c>
      <c r="M663" s="2" cm="1">
        <f t="array" ref="M663">IF(E663="","",0.5*(E663+SUMPRODUCT(($B$1461:$B$1491=$J663)*1,E$1461:E$1491)))</f>
        <v>0.84298398078253178</v>
      </c>
      <c r="N663" s="2" cm="1">
        <f t="array" ref="N663">IF(F663="","",0.5*(F663+SUMPRODUCT(($B$1461:$B$1491=$J663)*1,F$1461:F$1491)))</f>
        <v>0.84504772516652149</v>
      </c>
      <c r="O663" s="2" cm="1">
        <f t="array" ref="O663">IF(G663="","",0.5*(G663+SUMPRODUCT(($B$1461:$B$1491=$J663)*1,G$1461:G$1491)))</f>
        <v>0.86866066706052747</v>
      </c>
    </row>
    <row r="664" spans="1:15" x14ac:dyDescent="0.55000000000000004">
      <c r="A664" s="3">
        <v>22</v>
      </c>
      <c r="B664" s="3">
        <v>10</v>
      </c>
      <c r="C664" s="2">
        <f>IF(logVir!C664="","",労働コスト!C664/SUM(資本サービス!C664,労働コスト!C664))</f>
        <v>0.63595287600856487</v>
      </c>
      <c r="D664" s="2">
        <f>IF(logVir!D664="","",労働コスト!D664/SUM(資本サービス!D664,労働コスト!D664))</f>
        <v>0.64516014311292502</v>
      </c>
      <c r="E664" s="2">
        <f>IF(logVir!E664="","",労働コスト!E664/SUM(資本サービス!E664,労働コスト!E664))</f>
        <v>0.68991611528059915</v>
      </c>
      <c r="F664" s="2">
        <f>IF(logVir!F664="","",労働コスト!F664/SUM(資本サービス!F664,労働コスト!F664))</f>
        <v>0.68730886663993218</v>
      </c>
      <c r="G664" s="2">
        <f>IF(logVir!G664="","",労働コスト!G664/SUM(資本サービス!G664,労働コスト!G664))</f>
        <v>0.73014864728155959</v>
      </c>
      <c r="I664" s="3">
        <v>22</v>
      </c>
      <c r="J664" s="3">
        <v>10</v>
      </c>
      <c r="K664" s="2" cm="1">
        <f t="array" ref="K664">IF(C664="","",0.5*(C664+SUMPRODUCT(($B$1461:$B$1491=$J664)*1,C$1461:C$1491)))</f>
        <v>0.63123087014412926</v>
      </c>
      <c r="L664" s="2" cm="1">
        <f t="array" ref="L664">IF(D664="","",0.5*(D664+SUMPRODUCT(($B$1461:$B$1491=$J664)*1,D$1461:D$1491)))</f>
        <v>0.64402883817103507</v>
      </c>
      <c r="M664" s="2" cm="1">
        <f t="array" ref="M664">IF(E664="","",0.5*(E664+SUMPRODUCT(($B$1461:$B$1491=$J664)*1,E$1461:E$1491)))</f>
        <v>0.68469935546773808</v>
      </c>
      <c r="N664" s="2" cm="1">
        <f t="array" ref="N664">IF(F664="","",0.5*(F664+SUMPRODUCT(($B$1461:$B$1491=$J664)*1,F$1461:F$1491)))</f>
        <v>0.68324261267301223</v>
      </c>
      <c r="O664" s="2" cm="1">
        <f t="array" ref="O664">IF(G664="","",0.5*(G664+SUMPRODUCT(($B$1461:$B$1491=$J664)*1,G$1461:G$1491)))</f>
        <v>0.72259807483424221</v>
      </c>
    </row>
    <row r="665" spans="1:15" x14ac:dyDescent="0.55000000000000004">
      <c r="A665" s="3">
        <v>22</v>
      </c>
      <c r="B665" s="3">
        <v>11</v>
      </c>
      <c r="C665" s="2">
        <f>IF(logVir!C665="","",労働コスト!C665/SUM(資本サービス!C665,労働コスト!C665))</f>
        <v>0.65437632803524071</v>
      </c>
      <c r="D665" s="2">
        <f>IF(logVir!D665="","",労働コスト!D665/SUM(資本サービス!D665,労働コスト!D665))</f>
        <v>0.66908210932805623</v>
      </c>
      <c r="E665" s="2">
        <f>IF(logVir!E665="","",労働コスト!E665/SUM(資本サービス!E665,労働コスト!E665))</f>
        <v>0.69354563146483006</v>
      </c>
      <c r="F665" s="2">
        <f>IF(logVir!F665="","",労働コスト!F665/SUM(資本サービス!F665,労働コスト!F665))</f>
        <v>0.66992318268474782</v>
      </c>
      <c r="G665" s="2">
        <f>IF(logVir!G665="","",労働コスト!G665/SUM(資本サービス!G665,労働コスト!G665))</f>
        <v>0.69238928336171934</v>
      </c>
      <c r="I665" s="3">
        <v>22</v>
      </c>
      <c r="J665" s="3">
        <v>11</v>
      </c>
      <c r="K665" s="2" cm="1">
        <f t="array" ref="K665">IF(C665="","",0.5*(C665+SUMPRODUCT(($B$1461:$B$1491=$J665)*1,C$1461:C$1491)))</f>
        <v>0.60960352926511163</v>
      </c>
      <c r="L665" s="2" cm="1">
        <f t="array" ref="L665">IF(D665="","",0.5*(D665+SUMPRODUCT(($B$1461:$B$1491=$J665)*1,D$1461:D$1491)))</f>
        <v>0.61853802503930011</v>
      </c>
      <c r="M665" s="2" cm="1">
        <f t="array" ref="M665">IF(E665="","",0.5*(E665+SUMPRODUCT(($B$1461:$B$1491=$J665)*1,E$1461:E$1491)))</f>
        <v>0.63700288961739826</v>
      </c>
      <c r="N665" s="2" cm="1">
        <f t="array" ref="N665">IF(F665="","",0.5*(F665+SUMPRODUCT(($B$1461:$B$1491=$J665)*1,F$1461:F$1491)))</f>
        <v>0.62129729293491076</v>
      </c>
      <c r="O665" s="2" cm="1">
        <f t="array" ref="O665">IF(G665="","",0.5*(G665+SUMPRODUCT(($B$1461:$B$1491=$J665)*1,G$1461:G$1491)))</f>
        <v>0.643166804066717</v>
      </c>
    </row>
    <row r="666" spans="1:15" x14ac:dyDescent="0.55000000000000004">
      <c r="A666" s="3">
        <v>22</v>
      </c>
      <c r="B666" s="3">
        <v>12</v>
      </c>
      <c r="C666" s="2">
        <f>IF(logVir!C666="","",労働コスト!C666/SUM(資本サービス!C666,労働コスト!C666))</f>
        <v>0.45387211564411761</v>
      </c>
      <c r="D666" s="2">
        <f>IF(logVir!D666="","",労働コスト!D666/SUM(資本サービス!D666,労働コスト!D666))</f>
        <v>0.48659301350700479</v>
      </c>
      <c r="E666" s="2">
        <f>IF(logVir!E666="","",労働コスト!E666/SUM(資本サービス!E666,労働コスト!E666))</f>
        <v>0.44272813933343191</v>
      </c>
      <c r="F666" s="2">
        <f>IF(logVir!F666="","",労働コスト!F666/SUM(資本サービス!F666,労働コスト!F666))</f>
        <v>0.43792675788971475</v>
      </c>
      <c r="G666" s="2">
        <f>IF(logVir!G666="","",労働コスト!G666/SUM(資本サービス!G666,労働コスト!G666))</f>
        <v>0.48205157233509721</v>
      </c>
      <c r="I666" s="3">
        <v>22</v>
      </c>
      <c r="J666" s="3">
        <v>12</v>
      </c>
      <c r="K666" s="2" cm="1">
        <f t="array" ref="K666">IF(C666="","",0.5*(C666+SUMPRODUCT(($B$1461:$B$1491=$J666)*1,C$1461:C$1491)))</f>
        <v>0.4713286147168132</v>
      </c>
      <c r="L666" s="2" cm="1">
        <f t="array" ref="L666">IF(D666="","",0.5*(D666+SUMPRODUCT(($B$1461:$B$1491=$J666)*1,D$1461:D$1491)))</f>
        <v>0.4998024202362098</v>
      </c>
      <c r="M666" s="2" cm="1">
        <f t="array" ref="M666">IF(E666="","",0.5*(E666+SUMPRODUCT(($B$1461:$B$1491=$J666)*1,E$1461:E$1491)))</f>
        <v>0.47845340669368103</v>
      </c>
      <c r="N666" s="2" cm="1">
        <f t="array" ref="N666">IF(F666="","",0.5*(F666+SUMPRODUCT(($B$1461:$B$1491=$J666)*1,F$1461:F$1491)))</f>
        <v>0.47833812655212349</v>
      </c>
      <c r="O666" s="2" cm="1">
        <f t="array" ref="O666">IF(G666="","",0.5*(G666+SUMPRODUCT(($B$1461:$B$1491=$J666)*1,G$1461:G$1491)))</f>
        <v>0.52202463022931589</v>
      </c>
    </row>
    <row r="667" spans="1:15" x14ac:dyDescent="0.55000000000000004">
      <c r="A667" s="3">
        <v>22</v>
      </c>
      <c r="B667" s="3">
        <v>13</v>
      </c>
      <c r="C667" s="2">
        <f>IF(logVir!C667="","",労働コスト!C667/SUM(資本サービス!C667,労働コスト!C667))</f>
        <v>0.32632679356150424</v>
      </c>
      <c r="D667" s="2">
        <f>IF(logVir!D667="","",労働コスト!D667/SUM(資本サービス!D667,労働コスト!D667))</f>
        <v>0.28084436814377661</v>
      </c>
      <c r="E667" s="2">
        <f>IF(logVir!E667="","",労働コスト!E667/SUM(資本サービス!E667,労働コスト!E667))</f>
        <v>0.32943129479796851</v>
      </c>
      <c r="F667" s="2">
        <f>IF(logVir!F667="","",労働コスト!F667/SUM(資本サービス!F667,労働コスト!F667))</f>
        <v>0.33235018982475134</v>
      </c>
      <c r="G667" s="2">
        <f>IF(logVir!G667="","",労働コスト!G667/SUM(資本サービス!G667,労働コスト!G667))</f>
        <v>0.37854509026835498</v>
      </c>
      <c r="I667" s="3">
        <v>22</v>
      </c>
      <c r="J667" s="3">
        <v>13</v>
      </c>
      <c r="K667" s="2" cm="1">
        <f t="array" ref="K667">IF(C667="","",0.5*(C667+SUMPRODUCT(($B$1461:$B$1491=$J667)*1,C$1461:C$1491)))</f>
        <v>0.36394261843868603</v>
      </c>
      <c r="L667" s="2" cm="1">
        <f t="array" ref="L667">IF(D667="","",0.5*(D667+SUMPRODUCT(($B$1461:$B$1491=$J667)*1,D$1461:D$1491)))</f>
        <v>0.32628829333267029</v>
      </c>
      <c r="M667" s="2" cm="1">
        <f t="array" ref="M667">IF(E667="","",0.5*(E667+SUMPRODUCT(($B$1461:$B$1491=$J667)*1,E$1461:E$1491)))</f>
        <v>0.3702671000710086</v>
      </c>
      <c r="N667" s="2" cm="1">
        <f t="array" ref="N667">IF(F667="","",0.5*(F667+SUMPRODUCT(($B$1461:$B$1491=$J667)*1,F$1461:F$1491)))</f>
        <v>0.36433708354254435</v>
      </c>
      <c r="O667" s="2" cm="1">
        <f t="array" ref="O667">IF(G667="","",0.5*(G667+SUMPRODUCT(($B$1461:$B$1491=$J667)*1,G$1461:G$1491)))</f>
        <v>0.40515482611294146</v>
      </c>
    </row>
    <row r="668" spans="1:15" x14ac:dyDescent="0.55000000000000004">
      <c r="A668" s="3">
        <v>22</v>
      </c>
      <c r="B668" s="3">
        <v>14</v>
      </c>
      <c r="C668" s="2">
        <f>IF(logVir!C668="","",労働コスト!C668/SUM(資本サービス!C668,労働コスト!C668))</f>
        <v>0.57556325317305246</v>
      </c>
      <c r="D668" s="2">
        <f>IF(logVir!D668="","",労働コスト!D668/SUM(資本サービス!D668,労働コスト!D668))</f>
        <v>0.58062004684108026</v>
      </c>
      <c r="E668" s="2">
        <f>IF(logVir!E668="","",労働コスト!E668/SUM(資本サービス!E668,労働コスト!E668))</f>
        <v>0.56164016162414276</v>
      </c>
      <c r="F668" s="2">
        <f>IF(logVir!F668="","",労働コスト!F668/SUM(資本サービス!F668,労働コスト!F668))</f>
        <v>0.54600536345391482</v>
      </c>
      <c r="G668" s="2">
        <f>IF(logVir!G668="","",労働コスト!G668/SUM(資本サービス!G668,労働コスト!G668))</f>
        <v>0.59207837005099495</v>
      </c>
      <c r="I668" s="3">
        <v>22</v>
      </c>
      <c r="J668" s="3">
        <v>14</v>
      </c>
      <c r="K668" s="2" cm="1">
        <f t="array" ref="K668">IF(C668="","",0.5*(C668+SUMPRODUCT(($B$1461:$B$1491=$J668)*1,C$1461:C$1491)))</f>
        <v>0.58320938643289111</v>
      </c>
      <c r="L668" s="2" cm="1">
        <f t="array" ref="L668">IF(D668="","",0.5*(D668+SUMPRODUCT(($B$1461:$B$1491=$J668)*1,D$1461:D$1491)))</f>
        <v>0.60549034309107008</v>
      </c>
      <c r="M668" s="2" cm="1">
        <f t="array" ref="M668">IF(E668="","",0.5*(E668+SUMPRODUCT(($B$1461:$B$1491=$J668)*1,E$1461:E$1491)))</f>
        <v>0.58703920906486307</v>
      </c>
      <c r="N668" s="2" cm="1">
        <f t="array" ref="N668">IF(F668="","",0.5*(F668+SUMPRODUCT(($B$1461:$B$1491=$J668)*1,F$1461:F$1491)))</f>
        <v>0.57261904768750838</v>
      </c>
      <c r="O668" s="2" cm="1">
        <f t="array" ref="O668">IF(G668="","",0.5*(G668+SUMPRODUCT(($B$1461:$B$1491=$J668)*1,G$1461:G$1491)))</f>
        <v>0.60892015391221843</v>
      </c>
    </row>
    <row r="669" spans="1:15" x14ac:dyDescent="0.55000000000000004">
      <c r="A669" s="3">
        <v>22</v>
      </c>
      <c r="B669" s="3">
        <v>15</v>
      </c>
      <c r="C669" s="2">
        <f>IF(logVir!C669="","",労働コスト!C669/SUM(資本サービス!C669,労働コスト!C669))</f>
        <v>0.77645924302583591</v>
      </c>
      <c r="D669" s="2">
        <f>IF(logVir!D669="","",労働コスト!D669/SUM(資本サービス!D669,労働コスト!D669))</f>
        <v>0.813921600844008</v>
      </c>
      <c r="E669" s="2">
        <f>IF(logVir!E669="","",労働コスト!E669/SUM(資本サービス!E669,労働コスト!E669))</f>
        <v>0.79199363588402227</v>
      </c>
      <c r="F669" s="2">
        <f>IF(logVir!F669="","",労働コスト!F669/SUM(資本サービス!F669,労働コスト!F669))</f>
        <v>0.78137531467313903</v>
      </c>
      <c r="G669" s="2">
        <f>IF(logVir!G669="","",労働コスト!G669/SUM(資本サービス!G669,労働コスト!G669))</f>
        <v>0.80342970877487241</v>
      </c>
      <c r="I669" s="3">
        <v>22</v>
      </c>
      <c r="J669" s="3">
        <v>15</v>
      </c>
      <c r="K669" s="2" cm="1">
        <f t="array" ref="K669">IF(C669="","",0.5*(C669+SUMPRODUCT(($B$1461:$B$1491=$J669)*1,C$1461:C$1491)))</f>
        <v>0.7579266936551623</v>
      </c>
      <c r="L669" s="2" cm="1">
        <f t="array" ref="L669">IF(D669="","",0.5*(D669+SUMPRODUCT(($B$1461:$B$1491=$J669)*1,D$1461:D$1491)))</f>
        <v>0.79802537221328929</v>
      </c>
      <c r="M669" s="2" cm="1">
        <f t="array" ref="M669">IF(E669="","",0.5*(E669+SUMPRODUCT(($B$1461:$B$1491=$J669)*1,E$1461:E$1491)))</f>
        <v>0.77400254511090361</v>
      </c>
      <c r="N669" s="2" cm="1">
        <f t="array" ref="N669">IF(F669="","",0.5*(F669+SUMPRODUCT(($B$1461:$B$1491=$J669)*1,F$1461:F$1491)))</f>
        <v>0.76422681691176142</v>
      </c>
      <c r="O669" s="2" cm="1">
        <f t="array" ref="O669">IF(G669="","",0.5*(G669+SUMPRODUCT(($B$1461:$B$1491=$J669)*1,G$1461:G$1491)))</f>
        <v>0.78859121517736408</v>
      </c>
    </row>
    <row r="670" spans="1:15" x14ac:dyDescent="0.55000000000000004">
      <c r="A670" s="3">
        <v>22</v>
      </c>
      <c r="B670" s="3">
        <v>16</v>
      </c>
      <c r="C670" s="2">
        <f>IF(logVir!C670="","",労働コスト!C670/SUM(資本サービス!C670,労働コスト!C670))</f>
        <v>0.66020725947017211</v>
      </c>
      <c r="D670" s="2">
        <f>IF(logVir!D670="","",労働コスト!D670/SUM(資本サービス!D670,労働コスト!D670))</f>
        <v>0.6834909390103574</v>
      </c>
      <c r="E670" s="2">
        <f>IF(logVir!E670="","",労働コスト!E670/SUM(資本サービス!E670,労働コスト!E670))</f>
        <v>0.72622752130372681</v>
      </c>
      <c r="F670" s="2">
        <f>IF(logVir!F670="","",労働コスト!F670/SUM(資本サービス!F670,労働コスト!F670))</f>
        <v>0.72445154835220971</v>
      </c>
      <c r="G670" s="2">
        <f>IF(logVir!G670="","",労働コスト!G670/SUM(資本サービス!G670,労働コスト!G670))</f>
        <v>0.75496515747124959</v>
      </c>
      <c r="I670" s="3">
        <v>22</v>
      </c>
      <c r="J670" s="3">
        <v>16</v>
      </c>
      <c r="K670" s="2" cm="1">
        <f t="array" ref="K670">IF(C670="","",0.5*(C670+SUMPRODUCT(($B$1461:$B$1491=$J670)*1,C$1461:C$1491)))</f>
        <v>0.66682689668987849</v>
      </c>
      <c r="L670" s="2" cm="1">
        <f t="array" ref="L670">IF(D670="","",0.5*(D670+SUMPRODUCT(($B$1461:$B$1491=$J670)*1,D$1461:D$1491)))</f>
        <v>0.692985861676501</v>
      </c>
      <c r="M670" s="2" cm="1">
        <f t="array" ref="M670">IF(E670="","",0.5*(E670+SUMPRODUCT(($B$1461:$B$1491=$J670)*1,E$1461:E$1491)))</f>
        <v>0.72718839462714024</v>
      </c>
      <c r="N670" s="2" cm="1">
        <f t="array" ref="N670">IF(F670="","",0.5*(F670+SUMPRODUCT(($B$1461:$B$1491=$J670)*1,F$1461:F$1491)))</f>
        <v>0.72604325823527716</v>
      </c>
      <c r="O670" s="2" cm="1">
        <f t="array" ref="O670">IF(G670="","",0.5*(G670+SUMPRODUCT(($B$1461:$B$1491=$J670)*1,G$1461:G$1491)))</f>
        <v>0.75522521421939715</v>
      </c>
    </row>
    <row r="671" spans="1:15" x14ac:dyDescent="0.55000000000000004">
      <c r="A671" s="3">
        <v>22</v>
      </c>
      <c r="B671" s="3">
        <v>17</v>
      </c>
      <c r="C671" s="2">
        <f>IF(logVir!C671="","",労働コスト!C671/SUM(資本サービス!C671,労働コスト!C671))</f>
        <v>0.37073470908982925</v>
      </c>
      <c r="D671" s="2">
        <f>IF(logVir!D671="","",労働コスト!D671/SUM(資本サービス!D671,労働コスト!D671))</f>
        <v>0.34730384367232298</v>
      </c>
      <c r="E671" s="2">
        <f>IF(logVir!E671="","",労働コスト!E671/SUM(資本サービス!E671,労働コスト!E671))</f>
        <v>0.44392247433506327</v>
      </c>
      <c r="F671" s="2">
        <f>IF(logVir!F671="","",労働コスト!F671/SUM(資本サービス!F671,労働コスト!F671))</f>
        <v>0.44568274371170663</v>
      </c>
      <c r="G671" s="2">
        <f>IF(logVir!G671="","",労働コスト!G671/SUM(資本サービス!G671,労働コスト!G671))</f>
        <v>0.43660544719648586</v>
      </c>
      <c r="I671" s="3">
        <v>22</v>
      </c>
      <c r="J671" s="3">
        <v>17</v>
      </c>
      <c r="K671" s="2" cm="1">
        <f t="array" ref="K671">IF(C671="","",0.5*(C671+SUMPRODUCT(($B$1461:$B$1491=$J671)*1,C$1461:C$1491)))</f>
        <v>0.35705999138916111</v>
      </c>
      <c r="L671" s="2" cm="1">
        <f t="array" ref="L671">IF(D671="","",0.5*(D671+SUMPRODUCT(($B$1461:$B$1491=$J671)*1,D$1461:D$1491)))</f>
        <v>0.35312853372988823</v>
      </c>
      <c r="M671" s="2" cm="1">
        <f t="array" ref="M671">IF(E671="","",0.5*(E671+SUMPRODUCT(($B$1461:$B$1491=$J671)*1,E$1461:E$1491)))</f>
        <v>0.41492918477999235</v>
      </c>
      <c r="N671" s="2" cm="1">
        <f t="array" ref="N671">IF(F671="","",0.5*(F671+SUMPRODUCT(($B$1461:$B$1491=$J671)*1,F$1461:F$1491)))</f>
        <v>0.42987574606805468</v>
      </c>
      <c r="O671" s="2" cm="1">
        <f t="array" ref="O671">IF(G671="","",0.5*(G671+SUMPRODUCT(($B$1461:$B$1491=$J671)*1,G$1461:G$1491)))</f>
        <v>0.42724790839724813</v>
      </c>
    </row>
    <row r="672" spans="1:15" x14ac:dyDescent="0.55000000000000004">
      <c r="A672" s="3">
        <v>22</v>
      </c>
      <c r="B672" s="3">
        <v>18</v>
      </c>
      <c r="C672" s="2">
        <f>IF(logVir!C672="","",労働コスト!C672/SUM(資本サービス!C672,労働コスト!C672))</f>
        <v>0.87870269621802533</v>
      </c>
      <c r="D672" s="2">
        <f>IF(logVir!D672="","",労働コスト!D672/SUM(資本サービス!D672,労働コスト!D672))</f>
        <v>0.88604431247469184</v>
      </c>
      <c r="E672" s="2">
        <f>IF(logVir!E672="","",労働コスト!E672/SUM(資本サービス!E672,労働コスト!E672))</f>
        <v>0.90135719063768938</v>
      </c>
      <c r="F672" s="2">
        <f>IF(logVir!F672="","",労働コスト!F672/SUM(資本サービス!F672,労働コスト!F672))</f>
        <v>0.90350248333500338</v>
      </c>
      <c r="G672" s="2">
        <f>IF(logVir!G672="","",労働コスト!G672/SUM(資本サービス!G672,労働コスト!G672))</f>
        <v>0.90066927421760457</v>
      </c>
      <c r="I672" s="3">
        <v>22</v>
      </c>
      <c r="J672" s="3">
        <v>18</v>
      </c>
      <c r="K672" s="2" cm="1">
        <f t="array" ref="K672">IF(C672="","",0.5*(C672+SUMPRODUCT(($B$1461:$B$1491=$J672)*1,C$1461:C$1491)))</f>
        <v>0.86759991369459311</v>
      </c>
      <c r="L672" s="2" cm="1">
        <f t="array" ref="L672">IF(D672="","",0.5*(D672+SUMPRODUCT(($B$1461:$B$1491=$J672)*1,D$1461:D$1491)))</f>
        <v>0.8884896617806739</v>
      </c>
      <c r="M672" s="2" cm="1">
        <f t="array" ref="M672">IF(E672="","",0.5*(E672+SUMPRODUCT(($B$1461:$B$1491=$J672)*1,E$1461:E$1491)))</f>
        <v>0.89884053505728911</v>
      </c>
      <c r="N672" s="2" cm="1">
        <f t="array" ref="N672">IF(F672="","",0.5*(F672+SUMPRODUCT(($B$1461:$B$1491=$J672)*1,F$1461:F$1491)))</f>
        <v>0.900709135333425</v>
      </c>
      <c r="O672" s="2" cm="1">
        <f t="array" ref="O672">IF(G672="","",0.5*(G672+SUMPRODUCT(($B$1461:$B$1491=$J672)*1,G$1461:G$1491)))</f>
        <v>0.89957684972725649</v>
      </c>
    </row>
    <row r="673" spans="1:15" x14ac:dyDescent="0.55000000000000004">
      <c r="A673" s="3">
        <v>22</v>
      </c>
      <c r="B673" s="3">
        <v>19</v>
      </c>
      <c r="C673" s="2">
        <f>IF(logVir!C673="","",労働コスト!C673/SUM(資本サービス!C673,労働コスト!C673))</f>
        <v>0.88477672662679074</v>
      </c>
      <c r="D673" s="2">
        <f>IF(logVir!D673="","",労働コスト!D673/SUM(資本サービス!D673,労働コスト!D673))</f>
        <v>0.89612614740529195</v>
      </c>
      <c r="E673" s="2">
        <f>IF(logVir!E673="","",労働コスト!E673/SUM(資本サービス!E673,労働コスト!E673))</f>
        <v>0.89751995896095704</v>
      </c>
      <c r="F673" s="2">
        <f>IF(logVir!F673="","",労働コスト!F673/SUM(資本サービス!F673,労働コスト!F673))</f>
        <v>0.89287582402746413</v>
      </c>
      <c r="G673" s="2">
        <f>IF(logVir!G673="","",労働コスト!G673/SUM(資本サービス!G673,労働コスト!G673))</f>
        <v>0.86508265748180579</v>
      </c>
      <c r="I673" s="3">
        <v>22</v>
      </c>
      <c r="J673" s="3">
        <v>19</v>
      </c>
      <c r="K673" s="2" cm="1">
        <f t="array" ref="K673">IF(C673="","",0.5*(C673+SUMPRODUCT(($B$1461:$B$1491=$J673)*1,C$1461:C$1491)))</f>
        <v>0.85604536184353641</v>
      </c>
      <c r="L673" s="2" cm="1">
        <f t="array" ref="L673">IF(D673="","",0.5*(D673+SUMPRODUCT(($B$1461:$B$1491=$J673)*1,D$1461:D$1491)))</f>
        <v>0.88173203918984555</v>
      </c>
      <c r="M673" s="2" cm="1">
        <f t="array" ref="M673">IF(E673="","",0.5*(E673+SUMPRODUCT(($B$1461:$B$1491=$J673)*1,E$1461:E$1491)))</f>
        <v>0.88346374931466354</v>
      </c>
      <c r="N673" s="2" cm="1">
        <f t="array" ref="N673">IF(F673="","",0.5*(F673+SUMPRODUCT(($B$1461:$B$1491=$J673)*1,F$1461:F$1491)))</f>
        <v>0.88126311165188442</v>
      </c>
      <c r="O673" s="2" cm="1">
        <f t="array" ref="O673">IF(G673="","",0.5*(G673+SUMPRODUCT(($B$1461:$B$1491=$J673)*1,G$1461:G$1491)))</f>
        <v>0.8698986263315408</v>
      </c>
    </row>
    <row r="674" spans="1:15" x14ac:dyDescent="0.55000000000000004">
      <c r="A674" s="3">
        <v>22</v>
      </c>
      <c r="B674" s="3">
        <v>20</v>
      </c>
      <c r="C674" s="2">
        <f>IF(logVir!C674="","",労働コスト!C674/SUM(資本サービス!C674,労働コスト!C674))</f>
        <v>0.81540424609303896</v>
      </c>
      <c r="D674" s="2">
        <f>IF(logVir!D674="","",労働コスト!D674/SUM(資本サービス!D674,労働コスト!D674))</f>
        <v>0.80855962264032144</v>
      </c>
      <c r="E674" s="2">
        <f>IF(logVir!E674="","",労働コスト!E674/SUM(資本サービス!E674,労働コスト!E674))</f>
        <v>0.81518091438325313</v>
      </c>
      <c r="F674" s="2">
        <f>IF(logVir!F674="","",労働コスト!F674/SUM(資本サービス!F674,労働コスト!F674))</f>
        <v>0.80671522166211518</v>
      </c>
      <c r="G674" s="2">
        <f>IF(logVir!G674="","",労働コスト!G674/SUM(資本サービス!G674,労働コスト!G674))</f>
        <v>0.79639616294803683</v>
      </c>
      <c r="I674" s="3">
        <v>22</v>
      </c>
      <c r="J674" s="3">
        <v>20</v>
      </c>
      <c r="K674" s="2" cm="1">
        <f t="array" ref="K674">IF(C674="","",0.5*(C674+SUMPRODUCT(($B$1461:$B$1491=$J674)*1,C$1461:C$1491)))</f>
        <v>0.78050331676216467</v>
      </c>
      <c r="L674" s="2" cm="1">
        <f t="array" ref="L674">IF(D674="","",0.5*(D674+SUMPRODUCT(($B$1461:$B$1491=$J674)*1,D$1461:D$1491)))</f>
        <v>0.78164132867625569</v>
      </c>
      <c r="M674" s="2" cm="1">
        <f t="array" ref="M674">IF(E674="","",0.5*(E674+SUMPRODUCT(($B$1461:$B$1491=$J674)*1,E$1461:E$1491)))</f>
        <v>0.7818254397875577</v>
      </c>
      <c r="N674" s="2" cm="1">
        <f t="array" ref="N674">IF(F674="","",0.5*(F674+SUMPRODUCT(($B$1461:$B$1491=$J674)*1,F$1461:F$1491)))</f>
        <v>0.77680119051200403</v>
      </c>
      <c r="O674" s="2" cm="1">
        <f t="array" ref="O674">IF(G674="","",0.5*(G674+SUMPRODUCT(($B$1461:$B$1491=$J674)*1,G$1461:G$1491)))</f>
        <v>0.77934716182068464</v>
      </c>
    </row>
    <row r="675" spans="1:15" x14ac:dyDescent="0.55000000000000004">
      <c r="A675" s="3">
        <v>22</v>
      </c>
      <c r="B675" s="3">
        <v>21</v>
      </c>
      <c r="C675" s="2">
        <f>IF(logVir!C675="","",労働コスト!C675/SUM(資本サービス!C675,労働コスト!C675))</f>
        <v>0.69679407800464765</v>
      </c>
      <c r="D675" s="2">
        <f>IF(logVir!D675="","",労働コスト!D675/SUM(資本サービス!D675,労働コスト!D675))</f>
        <v>0.7277527713920926</v>
      </c>
      <c r="E675" s="2">
        <f>IF(logVir!E675="","",労働コスト!E675/SUM(資本サービス!E675,労働コスト!E675))</f>
        <v>0.73901546159331177</v>
      </c>
      <c r="F675" s="2">
        <f>IF(logVir!F675="","",労働コスト!F675/SUM(資本サービス!F675,労働コスト!F675))</f>
        <v>0.72942133641940254</v>
      </c>
      <c r="G675" s="2">
        <f>IF(logVir!G675="","",労働コスト!G675/SUM(資本サービス!G675,労働コスト!G675))</f>
        <v>0.71913781426401047</v>
      </c>
      <c r="I675" s="3">
        <v>22</v>
      </c>
      <c r="J675" s="3">
        <v>21</v>
      </c>
      <c r="K675" s="2" cm="1">
        <f t="array" ref="K675">IF(C675="","",0.5*(C675+SUMPRODUCT(($B$1461:$B$1491=$J675)*1,C$1461:C$1491)))</f>
        <v>0.68096862268026193</v>
      </c>
      <c r="L675" s="2" cm="1">
        <f t="array" ref="L675">IF(D675="","",0.5*(D675+SUMPRODUCT(($B$1461:$B$1491=$J675)*1,D$1461:D$1491)))</f>
        <v>0.71500151388252564</v>
      </c>
      <c r="M675" s="2" cm="1">
        <f t="array" ref="M675">IF(E675="","",0.5*(E675+SUMPRODUCT(($B$1461:$B$1491=$J675)*1,E$1461:E$1491)))</f>
        <v>0.72455347392011826</v>
      </c>
      <c r="N675" s="2" cm="1">
        <f t="array" ref="N675">IF(F675="","",0.5*(F675+SUMPRODUCT(($B$1461:$B$1491=$J675)*1,F$1461:F$1491)))</f>
        <v>0.72105357630746592</v>
      </c>
      <c r="O675" s="2" cm="1">
        <f t="array" ref="O675">IF(G675="","",0.5*(G675+SUMPRODUCT(($B$1461:$B$1491=$J675)*1,G$1461:G$1491)))</f>
        <v>0.72407624411272109</v>
      </c>
    </row>
    <row r="676" spans="1:15" x14ac:dyDescent="0.55000000000000004">
      <c r="A676" s="3">
        <v>22</v>
      </c>
      <c r="B676" s="3">
        <v>22</v>
      </c>
      <c r="C676" s="2">
        <f>IF(logVir!C676="","",労働コスト!C676/SUM(資本サービス!C676,労働コスト!C676))</f>
        <v>0.79309894223790456</v>
      </c>
      <c r="D676" s="2">
        <f>IF(logVir!D676="","",労働コスト!D676/SUM(資本サービス!D676,労働コスト!D676))</f>
        <v>0.80468859151530359</v>
      </c>
      <c r="E676" s="2">
        <f>IF(logVir!E676="","",労働コスト!E676/SUM(資本サービス!E676,労働コスト!E676))</f>
        <v>0.85935447864819936</v>
      </c>
      <c r="F676" s="2">
        <f>IF(logVir!F676="","",労働コスト!F676/SUM(資本サービス!F676,労働コスト!F676))</f>
        <v>0.84013878440620338</v>
      </c>
      <c r="G676" s="2">
        <f>IF(logVir!G676="","",労働コスト!G676/SUM(資本サービス!G676,労働コスト!G676))</f>
        <v>0.85053916749836866</v>
      </c>
      <c r="I676" s="3">
        <v>22</v>
      </c>
      <c r="J676" s="3">
        <v>22</v>
      </c>
      <c r="K676" s="2" cm="1">
        <f t="array" ref="K676">IF(C676="","",0.5*(C676+SUMPRODUCT(($B$1461:$B$1491=$J676)*1,C$1461:C$1491)))</f>
        <v>0.78451960586382707</v>
      </c>
      <c r="L676" s="2" cm="1">
        <f t="array" ref="L676">IF(D676="","",0.5*(D676+SUMPRODUCT(($B$1461:$B$1491=$J676)*1,D$1461:D$1491)))</f>
        <v>0.81006797309553535</v>
      </c>
      <c r="M676" s="2" cm="1">
        <f t="array" ref="M676">IF(E676="","",0.5*(E676+SUMPRODUCT(($B$1461:$B$1491=$J676)*1,E$1461:E$1491)))</f>
        <v>0.85088694903277362</v>
      </c>
      <c r="N676" s="2" cm="1">
        <f t="array" ref="N676">IF(F676="","",0.5*(F676+SUMPRODUCT(($B$1461:$B$1491=$J676)*1,F$1461:F$1491)))</f>
        <v>0.8388595432043694</v>
      </c>
      <c r="O676" s="2" cm="1">
        <f t="array" ref="O676">IF(G676="","",0.5*(G676+SUMPRODUCT(($B$1461:$B$1491=$J676)*1,G$1461:G$1491)))</f>
        <v>0.8446793859614028</v>
      </c>
    </row>
    <row r="677" spans="1:15" x14ac:dyDescent="0.55000000000000004">
      <c r="A677" s="3">
        <v>22</v>
      </c>
      <c r="B677" s="3">
        <v>23</v>
      </c>
      <c r="C677" s="2">
        <f>IF(logVir!C677="","",労働コスト!C677/SUM(資本サービス!C677,労働コスト!C677))</f>
        <v>0.2336485484316225</v>
      </c>
      <c r="D677" s="2">
        <f>IF(logVir!D677="","",労働コスト!D677/SUM(資本サービス!D677,労働コスト!D677))</f>
        <v>0.29199305012939014</v>
      </c>
      <c r="E677" s="2">
        <f>IF(logVir!E677="","",労働コスト!E677/SUM(資本サービス!E677,労働コスト!E677))</f>
        <v>0.2826739309592598</v>
      </c>
      <c r="F677" s="2">
        <f>IF(logVir!F677="","",労働コスト!F677/SUM(資本サービス!F677,労働コスト!F677))</f>
        <v>0.31454002585296165</v>
      </c>
      <c r="G677" s="2">
        <f>IF(logVir!G677="","",労働コスト!G677/SUM(資本サービス!G677,労働コスト!G677))</f>
        <v>0.32532091344689779</v>
      </c>
      <c r="I677" s="3">
        <v>22</v>
      </c>
      <c r="J677" s="3">
        <v>23</v>
      </c>
      <c r="K677" s="2" cm="1">
        <f t="array" ref="K677">IF(C677="","",0.5*(C677+SUMPRODUCT(($B$1461:$B$1491=$J677)*1,C$1461:C$1491)))</f>
        <v>0.25892894195667993</v>
      </c>
      <c r="L677" s="2" cm="1">
        <f t="array" ref="L677">IF(D677="","",0.5*(D677+SUMPRODUCT(($B$1461:$B$1491=$J677)*1,D$1461:D$1491)))</f>
        <v>0.30293771472663222</v>
      </c>
      <c r="M677" s="2" cm="1">
        <f t="array" ref="M677">IF(E677="","",0.5*(E677+SUMPRODUCT(($B$1461:$B$1491=$J677)*1,E$1461:E$1491)))</f>
        <v>0.31494077784088703</v>
      </c>
      <c r="N677" s="2" cm="1">
        <f t="array" ref="N677">IF(F677="","",0.5*(F677+SUMPRODUCT(($B$1461:$B$1491=$J677)*1,F$1461:F$1491)))</f>
        <v>0.34493878256961269</v>
      </c>
      <c r="O677" s="2" cm="1">
        <f t="array" ref="O677">IF(G677="","",0.5*(G677+SUMPRODUCT(($B$1461:$B$1491=$J677)*1,G$1461:G$1491)))</f>
        <v>0.36159598953095884</v>
      </c>
    </row>
    <row r="678" spans="1:15" x14ac:dyDescent="0.55000000000000004">
      <c r="A678" s="3">
        <v>22</v>
      </c>
      <c r="B678" s="3">
        <v>24</v>
      </c>
      <c r="C678" s="2">
        <f>IF(logVir!C678="","",労働コスト!C678/SUM(資本サービス!C678,労働コスト!C678))</f>
        <v>0.67994639756005426</v>
      </c>
      <c r="D678" s="2">
        <f>IF(logVir!D678="","",労働コスト!D678/SUM(資本サービス!D678,労働コスト!D678))</f>
        <v>0.76587113055727341</v>
      </c>
      <c r="E678" s="2">
        <f>IF(logVir!E678="","",労働コスト!E678/SUM(資本サービス!E678,労働コスト!E678))</f>
        <v>0.75415555202807816</v>
      </c>
      <c r="F678" s="2">
        <f>IF(logVir!F678="","",労働コスト!F678/SUM(資本サービス!F678,労働コスト!F678))</f>
        <v>0.78434351619041887</v>
      </c>
      <c r="G678" s="2">
        <f>IF(logVir!G678="","",労働コスト!G678/SUM(資本サービス!G678,労働コスト!G678))</f>
        <v>0.78911184180421756</v>
      </c>
      <c r="I678" s="3">
        <v>22</v>
      </c>
      <c r="J678" s="3">
        <v>24</v>
      </c>
      <c r="K678" s="2" cm="1">
        <f t="array" ref="K678">IF(C678="","",0.5*(C678+SUMPRODUCT(($B$1461:$B$1491=$J678)*1,C$1461:C$1491)))</f>
        <v>0.69588298698611362</v>
      </c>
      <c r="L678" s="2" cm="1">
        <f t="array" ref="L678">IF(D678="","",0.5*(D678+SUMPRODUCT(($B$1461:$B$1491=$J678)*1,D$1461:D$1491)))</f>
        <v>0.75145744573795015</v>
      </c>
      <c r="M678" s="2" cm="1">
        <f t="array" ref="M678">IF(E678="","",0.5*(E678+SUMPRODUCT(($B$1461:$B$1491=$J678)*1,E$1461:E$1491)))</f>
        <v>0.75270441584743786</v>
      </c>
      <c r="N678" s="2" cm="1">
        <f t="array" ref="N678">IF(F678="","",0.5*(F678+SUMPRODUCT(($B$1461:$B$1491=$J678)*1,F$1461:F$1491)))</f>
        <v>0.77641325067041322</v>
      </c>
      <c r="O678" s="2" cm="1">
        <f t="array" ref="O678">IF(G678="","",0.5*(G678+SUMPRODUCT(($B$1461:$B$1491=$J678)*1,G$1461:G$1491)))</f>
        <v>0.78457680512930372</v>
      </c>
    </row>
    <row r="679" spans="1:15" x14ac:dyDescent="0.55000000000000004">
      <c r="A679" s="3">
        <v>22</v>
      </c>
      <c r="B679" s="3">
        <v>25</v>
      </c>
      <c r="C679" s="2">
        <f>IF(logVir!C679="","",労働コスト!C679/SUM(資本サービス!C679,労働コスト!C679))</f>
        <v>0.78469867212359512</v>
      </c>
      <c r="D679" s="2">
        <f>IF(logVir!D679="","",労働コスト!D679/SUM(資本サービス!D679,労働コスト!D679))</f>
        <v>0.77097037590953044</v>
      </c>
      <c r="E679" s="2">
        <f>IF(logVir!E679="","",労働コスト!E679/SUM(資本サービス!E679,労働コスト!E679))</f>
        <v>0.78679048819615294</v>
      </c>
      <c r="F679" s="2">
        <f>IF(logVir!F679="","",労働コスト!F679/SUM(資本サービス!F679,労働コスト!F679))</f>
        <v>0.78706399190513432</v>
      </c>
      <c r="G679" s="2">
        <f>IF(logVir!G679="","",労働コスト!G679/SUM(資本サービス!G679,労働コスト!G679))</f>
        <v>0.77536231384888132</v>
      </c>
      <c r="I679" s="3">
        <v>22</v>
      </c>
      <c r="J679" s="3">
        <v>25</v>
      </c>
      <c r="K679" s="2" cm="1">
        <f t="array" ref="K679">IF(C679="","",0.5*(C679+SUMPRODUCT(($B$1461:$B$1491=$J679)*1,C$1461:C$1491)))</f>
        <v>0.79308485744778834</v>
      </c>
      <c r="L679" s="2" cm="1">
        <f t="array" ref="L679">IF(D679="","",0.5*(D679+SUMPRODUCT(($B$1461:$B$1491=$J679)*1,D$1461:D$1491)))</f>
        <v>0.78695783302236255</v>
      </c>
      <c r="M679" s="2" cm="1">
        <f t="array" ref="M679">IF(E679="","",0.5*(E679+SUMPRODUCT(($B$1461:$B$1491=$J679)*1,E$1461:E$1491)))</f>
        <v>0.79448514164136375</v>
      </c>
      <c r="N679" s="2" cm="1">
        <f t="array" ref="N679">IF(F679="","",0.5*(F679+SUMPRODUCT(($B$1461:$B$1491=$J679)*1,F$1461:F$1491)))</f>
        <v>0.79402288988373149</v>
      </c>
      <c r="O679" s="2" cm="1">
        <f t="array" ref="O679">IF(G679="","",0.5*(G679+SUMPRODUCT(($B$1461:$B$1491=$J679)*1,G$1461:G$1491)))</f>
        <v>0.78884742091777604</v>
      </c>
    </row>
    <row r="680" spans="1:15" x14ac:dyDescent="0.55000000000000004">
      <c r="A680" s="3">
        <v>22</v>
      </c>
      <c r="B680" s="3">
        <v>26</v>
      </c>
      <c r="C680" s="2">
        <f>IF(logVir!C680="","",労働コスト!C680/SUM(資本サービス!C680,労働コスト!C680))</f>
        <v>0.40540769478536209</v>
      </c>
      <c r="D680" s="2">
        <f>IF(logVir!D680="","",労働コスト!D680/SUM(資本サービス!D680,労働コスト!D680))</f>
        <v>0.46171811252872025</v>
      </c>
      <c r="E680" s="2">
        <f>IF(logVir!E680="","",労働コスト!E680/SUM(資本サービス!E680,労働コスト!E680))</f>
        <v>0.47538954561391772</v>
      </c>
      <c r="F680" s="2">
        <f>IF(logVir!F680="","",労働コスト!F680/SUM(資本サービス!F680,労働コスト!F680))</f>
        <v>0.42451190574192743</v>
      </c>
      <c r="G680" s="2">
        <f>IF(logVir!G680="","",労働コスト!G680/SUM(資本サービス!G680,労働コスト!G680))</f>
        <v>0.41811368113304226</v>
      </c>
      <c r="I680" s="3">
        <v>22</v>
      </c>
      <c r="J680" s="3">
        <v>26</v>
      </c>
      <c r="K680" s="2" cm="1">
        <f t="array" ref="K680">IF(C680="","",0.5*(C680+SUMPRODUCT(($B$1461:$B$1491=$J680)*1,C$1461:C$1491)))</f>
        <v>0.35714156514634343</v>
      </c>
      <c r="L680" s="2" cm="1">
        <f t="array" ref="L680">IF(D680="","",0.5*(D680+SUMPRODUCT(($B$1461:$B$1491=$J680)*1,D$1461:D$1491)))</f>
        <v>0.41868577760183373</v>
      </c>
      <c r="M680" s="2" cm="1">
        <f t="array" ref="M680">IF(E680="","",0.5*(E680+SUMPRODUCT(($B$1461:$B$1491=$J680)*1,E$1461:E$1491)))</f>
        <v>0.46075922219901888</v>
      </c>
      <c r="N680" s="2" cm="1">
        <f t="array" ref="N680">IF(F680="","",0.5*(F680+SUMPRODUCT(($B$1461:$B$1491=$J680)*1,F$1461:F$1491)))</f>
        <v>0.42290936759496911</v>
      </c>
      <c r="O680" s="2" cm="1">
        <f t="array" ref="O680">IF(G680="","",0.5*(G680+SUMPRODUCT(($B$1461:$B$1491=$J680)*1,G$1461:G$1491)))</f>
        <v>0.42123978069639556</v>
      </c>
    </row>
    <row r="681" spans="1:15" x14ac:dyDescent="0.55000000000000004">
      <c r="A681" s="3">
        <v>22</v>
      </c>
      <c r="B681" s="3">
        <v>27</v>
      </c>
      <c r="C681" s="2">
        <f>IF(logVir!C681="","",労働コスト!C681/SUM(資本サービス!C681,労働コスト!C681))</f>
        <v>0.79738379833572082</v>
      </c>
      <c r="D681" s="2">
        <f>IF(logVir!D681="","",労働コスト!D681/SUM(資本サービス!D681,労働コスト!D681))</f>
        <v>0.79234634717159791</v>
      </c>
      <c r="E681" s="2">
        <f>IF(logVir!E681="","",労働コスト!E681/SUM(資本サービス!E681,労働コスト!E681))</f>
        <v>0.8043227691087369</v>
      </c>
      <c r="F681" s="2">
        <f>IF(logVir!F681="","",労働コスト!F681/SUM(資本サービス!F681,労働コスト!F681))</f>
        <v>0.8076921584865383</v>
      </c>
      <c r="G681" s="2">
        <f>IF(logVir!G681="","",労働コスト!G681/SUM(資本サービス!G681,労働コスト!G681))</f>
        <v>0.84283800586783486</v>
      </c>
      <c r="I681" s="3">
        <v>22</v>
      </c>
      <c r="J681" s="3">
        <v>27</v>
      </c>
      <c r="K681" s="2" cm="1">
        <f t="array" ref="K681">IF(C681="","",0.5*(C681+SUMPRODUCT(($B$1461:$B$1491=$J681)*1,C$1461:C$1491)))</f>
        <v>0.79314695412698977</v>
      </c>
      <c r="L681" s="2" cm="1">
        <f t="array" ref="L681">IF(D681="","",0.5*(D681+SUMPRODUCT(($B$1461:$B$1491=$J681)*1,D$1461:D$1491)))</f>
        <v>0.79338459007288686</v>
      </c>
      <c r="M681" s="2" cm="1">
        <f t="array" ref="M681">IF(E681="","",0.5*(E681+SUMPRODUCT(($B$1461:$B$1491=$J681)*1,E$1461:E$1491)))</f>
        <v>0.80039908867931575</v>
      </c>
      <c r="N681" s="2" cm="1">
        <f t="array" ref="N681">IF(F681="","",0.5*(F681+SUMPRODUCT(($B$1461:$B$1491=$J681)*1,F$1461:F$1491)))</f>
        <v>0.80388110727310802</v>
      </c>
      <c r="O681" s="2" cm="1">
        <f t="array" ref="O681">IF(G681="","",0.5*(G681+SUMPRODUCT(($B$1461:$B$1491=$J681)*1,G$1461:G$1491)))</f>
        <v>0.82798441007303403</v>
      </c>
    </row>
    <row r="682" spans="1:15" x14ac:dyDescent="0.55000000000000004">
      <c r="A682" s="3">
        <v>22</v>
      </c>
      <c r="B682" s="3">
        <v>28</v>
      </c>
      <c r="C682" s="2">
        <f>IF(logVir!C682="","",労働コスト!C682/SUM(資本サービス!C682,労働コスト!C682))</f>
        <v>0.62455185777247524</v>
      </c>
      <c r="D682" s="2">
        <f>IF(logVir!D682="","",労働コスト!D682/SUM(資本サービス!D682,労働コスト!D682))</f>
        <v>0.67727282723703197</v>
      </c>
      <c r="E682" s="2">
        <f>IF(logVir!E682="","",労働コスト!E682/SUM(資本サービス!E682,労働コスト!E682))</f>
        <v>0.71963021469293253</v>
      </c>
      <c r="F682" s="2">
        <f>IF(logVir!F682="","",労働コスト!F682/SUM(資本サービス!F682,労働コスト!F682))</f>
        <v>0.71721072238908945</v>
      </c>
      <c r="G682" s="2">
        <f>IF(logVir!G682="","",労働コスト!G682/SUM(資本サービス!G682,労働コスト!G682))</f>
        <v>0.70852205516758393</v>
      </c>
      <c r="I682" s="3">
        <v>22</v>
      </c>
      <c r="J682" s="3">
        <v>28</v>
      </c>
      <c r="K682" s="2" cm="1">
        <f t="array" ref="K682">IF(C682="","",0.5*(C682+SUMPRODUCT(($B$1461:$B$1491=$J682)*1,C$1461:C$1491)))</f>
        <v>0.61116584209135605</v>
      </c>
      <c r="L682" s="2" cm="1">
        <f t="array" ref="L682">IF(D682="","",0.5*(D682+SUMPRODUCT(($B$1461:$B$1491=$J682)*1,D$1461:D$1491)))</f>
        <v>0.66032905638364214</v>
      </c>
      <c r="M682" s="2" cm="1">
        <f t="array" ref="M682">IF(E682="","",0.5*(E682+SUMPRODUCT(($B$1461:$B$1491=$J682)*1,E$1461:E$1491)))</f>
        <v>0.69679351803739942</v>
      </c>
      <c r="N682" s="2" cm="1">
        <f t="array" ref="N682">IF(F682="","",0.5*(F682+SUMPRODUCT(($B$1461:$B$1491=$J682)*1,F$1461:F$1491)))</f>
        <v>0.69222624303895708</v>
      </c>
      <c r="O682" s="2" cm="1">
        <f t="array" ref="O682">IF(G682="","",0.5*(G682+SUMPRODUCT(($B$1461:$B$1491=$J682)*1,G$1461:G$1491)))</f>
        <v>0.68176718967663286</v>
      </c>
    </row>
    <row r="683" spans="1:15" x14ac:dyDescent="0.55000000000000004">
      <c r="A683" s="3">
        <v>22</v>
      </c>
      <c r="B683" s="3">
        <v>29</v>
      </c>
      <c r="C683" s="2">
        <f>IF(logVir!C683="","",労働コスト!C683/SUM(資本サービス!C683,労働コスト!C683))</f>
        <v>0.8654130419217928</v>
      </c>
      <c r="D683" s="2">
        <f>IF(logVir!D683="","",労働コスト!D683/SUM(資本サービス!D683,労働コスト!D683))</f>
        <v>0.85341380397625444</v>
      </c>
      <c r="E683" s="2">
        <f>IF(logVir!E683="","",労働コスト!E683/SUM(資本サービス!E683,労働コスト!E683))</f>
        <v>0.8408640284727279</v>
      </c>
      <c r="F683" s="2">
        <f>IF(logVir!F683="","",労働コスト!F683/SUM(資本サービス!F683,労働コスト!F683))</f>
        <v>0.88016533820510956</v>
      </c>
      <c r="G683" s="2">
        <f>IF(logVir!G683="","",労働コスト!G683/SUM(資本サービス!G683,労働コスト!G683))</f>
        <v>0.89419899005465564</v>
      </c>
      <c r="I683" s="3">
        <v>22</v>
      </c>
      <c r="J683" s="3">
        <v>29</v>
      </c>
      <c r="K683" s="2" cm="1">
        <f t="array" ref="K683">IF(C683="","",0.5*(C683+SUMPRODUCT(($B$1461:$B$1491=$J683)*1,C$1461:C$1491)))</f>
        <v>0.8369340678943995</v>
      </c>
      <c r="L683" s="2" cm="1">
        <f t="array" ref="L683">IF(D683="","",0.5*(D683+SUMPRODUCT(($B$1461:$B$1491=$J683)*1,D$1461:D$1491)))</f>
        <v>0.82982774639288115</v>
      </c>
      <c r="M683" s="2" cm="1">
        <f t="array" ref="M683">IF(E683="","",0.5*(E683+SUMPRODUCT(($B$1461:$B$1491=$J683)*1,E$1461:E$1491)))</f>
        <v>0.84074637594566792</v>
      </c>
      <c r="N683" s="2" cm="1">
        <f t="array" ref="N683">IF(F683="","",0.5*(F683+SUMPRODUCT(($B$1461:$B$1491=$J683)*1,F$1461:F$1491)))</f>
        <v>0.85229093394919198</v>
      </c>
      <c r="O683" s="2" cm="1">
        <f t="array" ref="O683">IF(G683="","",0.5*(G683+SUMPRODUCT(($B$1461:$B$1491=$J683)*1,G$1461:G$1491)))</f>
        <v>0.86519909531046391</v>
      </c>
    </row>
    <row r="684" spans="1:15" x14ac:dyDescent="0.55000000000000004">
      <c r="A684" s="3">
        <v>22</v>
      </c>
      <c r="B684" s="3">
        <v>30</v>
      </c>
      <c r="C684" s="2">
        <f>IF(logVir!C684="","",労働コスト!C684/SUM(資本サービス!C684,労働コスト!C684))</f>
        <v>0.86152399269529478</v>
      </c>
      <c r="D684" s="2">
        <f>IF(logVir!D684="","",労働コスト!D684/SUM(資本サービス!D684,労働コスト!D684))</f>
        <v>0.85399466328570262</v>
      </c>
      <c r="E684" s="2">
        <f>IF(logVir!E684="","",労働コスト!E684/SUM(資本サービス!E684,労働コスト!E684))</f>
        <v>0.8874128971692562</v>
      </c>
      <c r="F684" s="2">
        <f>IF(logVir!F684="","",労働コスト!F684/SUM(資本サービス!F684,労働コスト!F684))</f>
        <v>0.89637005194978603</v>
      </c>
      <c r="G684" s="2">
        <f>IF(logVir!G684="","",労働コスト!G684/SUM(資本サービス!G684,労働コスト!G684))</f>
        <v>0.91049197112904734</v>
      </c>
      <c r="I684" s="3">
        <v>22</v>
      </c>
      <c r="J684" s="3">
        <v>30</v>
      </c>
      <c r="K684" s="2" cm="1">
        <f t="array" ref="K684">IF(C684="","",0.5*(C684+SUMPRODUCT(($B$1461:$B$1491=$J684)*1,C$1461:C$1491)))</f>
        <v>0.8635571377049498</v>
      </c>
      <c r="L684" s="2" cm="1">
        <f t="array" ref="L684">IF(D684="","",0.5*(D684+SUMPRODUCT(($B$1461:$B$1491=$J684)*1,D$1461:D$1491)))</f>
        <v>0.87035682072240417</v>
      </c>
      <c r="M684" s="2" cm="1">
        <f t="array" ref="M684">IF(E684="","",0.5*(E684+SUMPRODUCT(($B$1461:$B$1491=$J684)*1,E$1461:E$1491)))</f>
        <v>0.89247876459061681</v>
      </c>
      <c r="N684" s="2" cm="1">
        <f t="array" ref="N684">IF(F684="","",0.5*(F684+SUMPRODUCT(($B$1461:$B$1491=$J684)*1,F$1461:F$1491)))</f>
        <v>0.89903929354737666</v>
      </c>
      <c r="O684" s="2" cm="1">
        <f t="array" ref="O684">IF(G684="","",0.5*(G684+SUMPRODUCT(($B$1461:$B$1491=$J684)*1,G$1461:G$1491)))</f>
        <v>0.91237260864547043</v>
      </c>
    </row>
    <row r="685" spans="1:15" x14ac:dyDescent="0.55000000000000004">
      <c r="A685" s="3">
        <v>22</v>
      </c>
      <c r="B685" s="3">
        <v>31</v>
      </c>
      <c r="C685" s="2">
        <f>IF(logVir!C685="","",労働コスト!C685/SUM(資本サービス!C685,労働コスト!C685))</f>
        <v>0.73238554258203004</v>
      </c>
      <c r="D685" s="2">
        <f>IF(logVir!D685="","",労働コスト!D685/SUM(資本サービス!D685,労働コスト!D685))</f>
        <v>0.73230450407163195</v>
      </c>
      <c r="E685" s="2">
        <f>IF(logVir!E685="","",労働コスト!E685/SUM(資本サービス!E685,労働コスト!E685))</f>
        <v>0.7474560759516774</v>
      </c>
      <c r="F685" s="2">
        <f>IF(logVir!F685="","",労働コスト!F685/SUM(資本サービス!F685,労働コスト!F685))</f>
        <v>0.76000882366210987</v>
      </c>
      <c r="G685" s="2">
        <f>IF(logVir!G685="","",労働コスト!G685/SUM(資本サービス!G685,労働コスト!G685))</f>
        <v>0.79593022583195638</v>
      </c>
      <c r="I685" s="3">
        <v>22</v>
      </c>
      <c r="J685" s="3">
        <v>31</v>
      </c>
      <c r="K685" s="2" cm="1">
        <f t="array" ref="K685">IF(C685="","",0.5*(C685+SUMPRODUCT(($B$1461:$B$1491=$J685)*1,C$1461:C$1491)))</f>
        <v>0.75070562260813356</v>
      </c>
      <c r="L685" s="2" cm="1">
        <f t="array" ref="L685">IF(D685="","",0.5*(D685+SUMPRODUCT(($B$1461:$B$1491=$J685)*1,D$1461:D$1491)))</f>
        <v>0.74398032032767847</v>
      </c>
      <c r="M685" s="2" cm="1">
        <f t="array" ref="M685">IF(E685="","",0.5*(E685+SUMPRODUCT(($B$1461:$B$1491=$J685)*1,E$1461:E$1491)))</f>
        <v>0.76636526416385697</v>
      </c>
      <c r="N685" s="2" cm="1">
        <f t="array" ref="N685">IF(F685="","",0.5*(F685+SUMPRODUCT(($B$1461:$B$1491=$J685)*1,F$1461:F$1491)))</f>
        <v>0.77690130045801942</v>
      </c>
      <c r="O685" s="2" cm="1">
        <f t="array" ref="O685">IF(G685="","",0.5*(G685+SUMPRODUCT(($B$1461:$B$1491=$J685)*1,G$1461:G$1491)))</f>
        <v>0.79774677074637945</v>
      </c>
    </row>
    <row r="686" spans="1:15" x14ac:dyDescent="0.55000000000000004">
      <c r="A686" s="3">
        <v>23</v>
      </c>
      <c r="B686" s="3">
        <v>1</v>
      </c>
      <c r="C686" s="2">
        <f>IF(logVir!C686="","",労働コスト!C686/SUM(資本サービス!C686,労働コスト!C686))</f>
        <v>0.54550021803969995</v>
      </c>
      <c r="D686" s="2">
        <f>IF(logVir!D686="","",労働コスト!D686/SUM(資本サービス!D686,労働コスト!D686))</f>
        <v>0.51832600450535016</v>
      </c>
      <c r="E686" s="2">
        <f>IF(logVir!E686="","",労働コスト!E686/SUM(資本サービス!E686,労働コスト!E686))</f>
        <v>0.50098580838048223</v>
      </c>
      <c r="F686" s="2">
        <f>IF(logVir!F686="","",労働コスト!F686/SUM(資本サービス!F686,労働コスト!F686))</f>
        <v>0.51186367054187409</v>
      </c>
      <c r="G686" s="2">
        <f>IF(logVir!G686="","",労働コスト!G686/SUM(資本サービス!G686,労働コスト!G686))</f>
        <v>0.5585270362937097</v>
      </c>
      <c r="I686" s="3">
        <v>23</v>
      </c>
      <c r="J686" s="3">
        <v>1</v>
      </c>
      <c r="K686" s="2" cm="1">
        <f t="array" ref="K686">IF(C686="","",0.5*(C686+SUMPRODUCT(($B$1461:$B$1491=$J686)*1,C$1461:C$1491)))</f>
        <v>0.53481848403914922</v>
      </c>
      <c r="L686" s="2" cm="1">
        <f t="array" ref="L686">IF(D686="","",0.5*(D686+SUMPRODUCT(($B$1461:$B$1491=$J686)*1,D$1461:D$1491)))</f>
        <v>0.58374478987951695</v>
      </c>
      <c r="M686" s="2" cm="1">
        <f t="array" ref="M686">IF(E686="","",0.5*(E686+SUMPRODUCT(($B$1461:$B$1491=$J686)*1,E$1461:E$1491)))</f>
        <v>0.58137729710963859</v>
      </c>
      <c r="N686" s="2" cm="1">
        <f t="array" ref="N686">IF(F686="","",0.5*(F686+SUMPRODUCT(($B$1461:$B$1491=$J686)*1,F$1461:F$1491)))</f>
        <v>0.58475258791023899</v>
      </c>
      <c r="O686" s="2" cm="1">
        <f t="array" ref="O686">IF(G686="","",0.5*(G686+SUMPRODUCT(($B$1461:$B$1491=$J686)*1,G$1461:G$1491)))</f>
        <v>0.61954582390321578</v>
      </c>
    </row>
    <row r="687" spans="1:15" x14ac:dyDescent="0.55000000000000004">
      <c r="A687" s="3">
        <v>23</v>
      </c>
      <c r="B687" s="3">
        <v>2</v>
      </c>
      <c r="C687" s="2">
        <f>IF(logVir!C687="","",労働コスト!C687/SUM(資本サービス!C687,労働コスト!C687))</f>
        <v>0.63911530881268019</v>
      </c>
      <c r="D687" s="2">
        <f>IF(logVir!D687="","",労働コスト!D687/SUM(資本サービス!D687,労働コスト!D687))</f>
        <v>0.59234053253043084</v>
      </c>
      <c r="E687" s="2">
        <f>IF(logVir!E687="","",労働コスト!E687/SUM(資本サービス!E687,労働コスト!E687))</f>
        <v>0.55206120882845988</v>
      </c>
      <c r="F687" s="2">
        <f>IF(logVir!F687="","",労働コスト!F687/SUM(資本サービス!F687,労働コスト!F687))</f>
        <v>0.53943524070239046</v>
      </c>
      <c r="G687" s="2">
        <f>IF(logVir!G687="","",労働コスト!G687/SUM(資本サービス!G687,労働コスト!G687))</f>
        <v>0.69576328343509508</v>
      </c>
      <c r="I687" s="3">
        <v>23</v>
      </c>
      <c r="J687" s="3">
        <v>2</v>
      </c>
      <c r="K687" s="2" cm="1">
        <f t="array" ref="K687">IF(C687="","",0.5*(C687+SUMPRODUCT(($B$1461:$B$1491=$J687)*1,C$1461:C$1491)))</f>
        <v>0.58183442072406888</v>
      </c>
      <c r="L687" s="2" cm="1">
        <f t="array" ref="L687">IF(D687="","",0.5*(D687+SUMPRODUCT(($B$1461:$B$1491=$J687)*1,D$1461:D$1491)))</f>
        <v>0.59247928290033203</v>
      </c>
      <c r="M687" s="2" cm="1">
        <f t="array" ref="M687">IF(E687="","",0.5*(E687+SUMPRODUCT(($B$1461:$B$1491=$J687)*1,E$1461:E$1491)))</f>
        <v>0.53517830190272564</v>
      </c>
      <c r="N687" s="2" cm="1">
        <f t="array" ref="N687">IF(F687="","",0.5*(F687+SUMPRODUCT(($B$1461:$B$1491=$J687)*1,F$1461:F$1491)))</f>
        <v>0.52771133293140338</v>
      </c>
      <c r="O687" s="2" cm="1">
        <f t="array" ref="O687">IF(G687="","",0.5*(G687+SUMPRODUCT(($B$1461:$B$1491=$J687)*1,G$1461:G$1491)))</f>
        <v>0.64442911397866753</v>
      </c>
    </row>
    <row r="688" spans="1:15" x14ac:dyDescent="0.55000000000000004">
      <c r="A688" s="3">
        <v>23</v>
      </c>
      <c r="B688" s="3">
        <v>3</v>
      </c>
      <c r="C688" s="2">
        <f>IF(logVir!C688="","",労働コスト!C688/SUM(資本サービス!C688,労働コスト!C688))</f>
        <v>0.73000371968376476</v>
      </c>
      <c r="D688" s="2">
        <f>IF(logVir!D688="","",労働コスト!D688/SUM(資本サービス!D688,労働コスト!D688))</f>
        <v>0.76939962276655927</v>
      </c>
      <c r="E688" s="2">
        <f>IF(logVir!E688="","",労働コスト!E688/SUM(資本サービス!E688,労働コスト!E688))</f>
        <v>0.78751828774850052</v>
      </c>
      <c r="F688" s="2">
        <f>IF(logVir!F688="","",労働コスト!F688/SUM(資本サービス!F688,労働コスト!F688))</f>
        <v>0.78833992104394879</v>
      </c>
      <c r="G688" s="2">
        <f>IF(logVir!G688="","",労働コスト!G688/SUM(資本サービス!G688,労働コスト!G688))</f>
        <v>0.82067146888049103</v>
      </c>
      <c r="I688" s="3">
        <v>23</v>
      </c>
      <c r="J688" s="3">
        <v>3</v>
      </c>
      <c r="K688" s="2" cm="1">
        <f t="array" ref="K688">IF(C688="","",0.5*(C688+SUMPRODUCT(($B$1461:$B$1491=$J688)*1,C$1461:C$1491)))</f>
        <v>0.71368588374387776</v>
      </c>
      <c r="L688" s="2" cm="1">
        <f t="array" ref="L688">IF(D688="","",0.5*(D688+SUMPRODUCT(($B$1461:$B$1491=$J688)*1,D$1461:D$1491)))</f>
        <v>0.75091038710154578</v>
      </c>
      <c r="M688" s="2" cm="1">
        <f t="array" ref="M688">IF(E688="","",0.5*(E688+SUMPRODUCT(($B$1461:$B$1491=$J688)*1,E$1461:E$1491)))</f>
        <v>0.76804854031983938</v>
      </c>
      <c r="N688" s="2" cm="1">
        <f t="array" ref="N688">IF(F688="","",0.5*(F688+SUMPRODUCT(($B$1461:$B$1491=$J688)*1,F$1461:F$1491)))</f>
        <v>0.76759509431474537</v>
      </c>
      <c r="O688" s="2" cm="1">
        <f t="array" ref="O688">IF(G688="","",0.5*(G688+SUMPRODUCT(($B$1461:$B$1491=$J688)*1,G$1461:G$1491)))</f>
        <v>0.80018075142941036</v>
      </c>
    </row>
    <row r="689" spans="1:15" x14ac:dyDescent="0.55000000000000004">
      <c r="A689" s="3">
        <v>23</v>
      </c>
      <c r="B689" s="3">
        <v>4</v>
      </c>
      <c r="C689" s="2">
        <f>IF(logVir!C689="","",労働コスト!C689/SUM(資本サービス!C689,労働コスト!C689))</f>
        <v>0.64472279065630611</v>
      </c>
      <c r="D689" s="2">
        <f>IF(logVir!D689="","",労働コスト!D689/SUM(資本サービス!D689,労働コスト!D689))</f>
        <v>0.62973592751868668</v>
      </c>
      <c r="E689" s="2">
        <f>IF(logVir!E689="","",労働コスト!E689/SUM(資本サービス!E689,労働コスト!E689))</f>
        <v>0.63854524070762853</v>
      </c>
      <c r="F689" s="2">
        <f>IF(logVir!F689="","",労働コスト!F689/SUM(資本サービス!F689,労働コスト!F689))</f>
        <v>0.63142856620269638</v>
      </c>
      <c r="G689" s="2">
        <f>IF(logVir!G689="","",労働コスト!G689/SUM(資本サービス!G689,労働コスト!G689))</f>
        <v>0.66185732425465926</v>
      </c>
      <c r="I689" s="3">
        <v>23</v>
      </c>
      <c r="J689" s="3">
        <v>4</v>
      </c>
      <c r="K689" s="2" cm="1">
        <f t="array" ref="K689">IF(C689="","",0.5*(C689+SUMPRODUCT(($B$1461:$B$1491=$J689)*1,C$1461:C$1491)))</f>
        <v>0.70328229272109133</v>
      </c>
      <c r="L689" s="2" cm="1">
        <f t="array" ref="L689">IF(D689="","",0.5*(D689+SUMPRODUCT(($B$1461:$B$1491=$J689)*1,D$1461:D$1491)))</f>
        <v>0.68417118011638034</v>
      </c>
      <c r="M689" s="2" cm="1">
        <f t="array" ref="M689">IF(E689="","",0.5*(E689+SUMPRODUCT(($B$1461:$B$1491=$J689)*1,E$1461:E$1491)))</f>
        <v>0.69624530982518373</v>
      </c>
      <c r="N689" s="2" cm="1">
        <f t="array" ref="N689">IF(F689="","",0.5*(F689+SUMPRODUCT(($B$1461:$B$1491=$J689)*1,F$1461:F$1491)))</f>
        <v>0.68935385177910713</v>
      </c>
      <c r="O689" s="2" cm="1">
        <f t="array" ref="O689">IF(G689="","",0.5*(G689+SUMPRODUCT(($B$1461:$B$1491=$J689)*1,G$1461:G$1491)))</f>
        <v>0.7159663923819467</v>
      </c>
    </row>
    <row r="690" spans="1:15" x14ac:dyDescent="0.55000000000000004">
      <c r="A690" s="3">
        <v>23</v>
      </c>
      <c r="B690" s="3">
        <v>5</v>
      </c>
      <c r="C690" s="2">
        <f>IF(logVir!C690="","",労働コスト!C690/SUM(資本サービス!C690,労働コスト!C690))</f>
        <v>0.7783073224657735</v>
      </c>
      <c r="D690" s="2">
        <f>IF(logVir!D690="","",労働コスト!D690/SUM(資本サービス!D690,労働コスト!D690))</f>
        <v>0.79844434454288715</v>
      </c>
      <c r="E690" s="2">
        <f>IF(logVir!E690="","",労働コスト!E690/SUM(資本サービス!E690,労働コスト!E690))</f>
        <v>0.81965766810996976</v>
      </c>
      <c r="F690" s="2">
        <f>IF(logVir!F690="","",労働コスト!F690/SUM(資本サービス!F690,労働コスト!F690))</f>
        <v>0.82450121768454843</v>
      </c>
      <c r="G690" s="2">
        <f>IF(logVir!G690="","",労働コスト!G690/SUM(資本サービス!G690,労働コスト!G690))</f>
        <v>0.82548110277290687</v>
      </c>
      <c r="I690" s="3">
        <v>23</v>
      </c>
      <c r="J690" s="3">
        <v>5</v>
      </c>
      <c r="K690" s="2" cm="1">
        <f t="array" ref="K690">IF(C690="","",0.5*(C690+SUMPRODUCT(($B$1461:$B$1491=$J690)*1,C$1461:C$1491)))</f>
        <v>0.71162470026534919</v>
      </c>
      <c r="L690" s="2" cm="1">
        <f t="array" ref="L690">IF(D690="","",0.5*(D690+SUMPRODUCT(($B$1461:$B$1491=$J690)*1,D$1461:D$1491)))</f>
        <v>0.73856512175209676</v>
      </c>
      <c r="M690" s="2" cm="1">
        <f t="array" ref="M690">IF(E690="","",0.5*(E690+SUMPRODUCT(($B$1461:$B$1491=$J690)*1,E$1461:E$1491)))</f>
        <v>0.76196256135101192</v>
      </c>
      <c r="N690" s="2" cm="1">
        <f t="array" ref="N690">IF(F690="","",0.5*(F690+SUMPRODUCT(($B$1461:$B$1491=$J690)*1,F$1461:F$1491)))</f>
        <v>0.76788138337948397</v>
      </c>
      <c r="O690" s="2" cm="1">
        <f t="array" ref="O690">IF(G690="","",0.5*(G690+SUMPRODUCT(($B$1461:$B$1491=$J690)*1,G$1461:G$1491)))</f>
        <v>0.77977254568816057</v>
      </c>
    </row>
    <row r="691" spans="1:15" x14ac:dyDescent="0.55000000000000004">
      <c r="A691" s="3">
        <v>23</v>
      </c>
      <c r="B691" s="3">
        <v>6</v>
      </c>
      <c r="C691" s="2">
        <f>IF(logVir!C691="","",労働コスト!C691/SUM(資本サービス!C691,労働コスト!C691))</f>
        <v>0.44120289897914244</v>
      </c>
      <c r="D691" s="2">
        <f>IF(logVir!D691="","",労働コスト!D691/SUM(資本サービス!D691,労働コスト!D691))</f>
        <v>0.47679761130667636</v>
      </c>
      <c r="E691" s="2">
        <f>IF(logVir!E691="","",労働コスト!E691/SUM(資本サービス!E691,労働コスト!E691))</f>
        <v>0.4823189506544992</v>
      </c>
      <c r="F691" s="2">
        <f>IF(logVir!F691="","",労働コスト!F691/SUM(資本サービス!F691,労働コスト!F691))</f>
        <v>0.48052000867699268</v>
      </c>
      <c r="G691" s="2">
        <f>IF(logVir!G691="","",労働コスト!G691/SUM(資本サービス!G691,労働コスト!G691))</f>
        <v>0.51498841829518849</v>
      </c>
      <c r="I691" s="3">
        <v>23</v>
      </c>
      <c r="J691" s="3">
        <v>6</v>
      </c>
      <c r="K691" s="2" cm="1">
        <f t="array" ref="K691">IF(C691="","",0.5*(C691+SUMPRODUCT(($B$1461:$B$1491=$J691)*1,C$1461:C$1491)))</f>
        <v>0.41095631669561505</v>
      </c>
      <c r="L691" s="2" cm="1">
        <f t="array" ref="L691">IF(D691="","",0.5*(D691+SUMPRODUCT(($B$1461:$B$1491=$J691)*1,D$1461:D$1491)))</f>
        <v>0.44543101282623421</v>
      </c>
      <c r="M691" s="2" cm="1">
        <f t="array" ref="M691">IF(E691="","",0.5*(E691+SUMPRODUCT(($B$1461:$B$1491=$J691)*1,E$1461:E$1491)))</f>
        <v>0.44689914340912673</v>
      </c>
      <c r="N691" s="2" cm="1">
        <f t="array" ref="N691">IF(F691="","",0.5*(F691+SUMPRODUCT(($B$1461:$B$1491=$J691)*1,F$1461:F$1491)))</f>
        <v>0.4412860102607622</v>
      </c>
      <c r="O691" s="2" cm="1">
        <f t="array" ref="O691">IF(G691="","",0.5*(G691+SUMPRODUCT(($B$1461:$B$1491=$J691)*1,G$1461:G$1491)))</f>
        <v>0.47607009328630467</v>
      </c>
    </row>
    <row r="692" spans="1:15" x14ac:dyDescent="0.55000000000000004">
      <c r="A692" s="3">
        <v>23</v>
      </c>
      <c r="B692" s="3">
        <v>7</v>
      </c>
      <c r="C692" s="2">
        <f>IF(logVir!C692="","",労働コスト!C692/SUM(資本サービス!C692,労働コスト!C692))</f>
        <v>0.66554164339998767</v>
      </c>
      <c r="D692" s="2">
        <f>IF(logVir!D692="","",労働コスト!D692/SUM(資本サービス!D692,労働コスト!D692))</f>
        <v>0.70401800429102457</v>
      </c>
      <c r="E692" s="2">
        <f>IF(logVir!E692="","",労働コスト!E692/SUM(資本サービス!E692,労働コスト!E692))</f>
        <v>0.73331791650170863</v>
      </c>
      <c r="F692" s="2">
        <f>IF(logVir!F692="","",労働コスト!F692/SUM(資本サービス!F692,労働コスト!F692))</f>
        <v>0.71979450477644813</v>
      </c>
      <c r="G692" s="2">
        <f>IF(logVir!G692="","",労働コスト!G692/SUM(資本サービス!G692,労働コスト!G692))</f>
        <v>0.7180869065032307</v>
      </c>
      <c r="I692" s="3">
        <v>23</v>
      </c>
      <c r="J692" s="3">
        <v>7</v>
      </c>
      <c r="K692" s="2" cm="1">
        <f t="array" ref="K692">IF(C692="","",0.5*(C692+SUMPRODUCT(($B$1461:$B$1491=$J692)*1,C$1461:C$1491)))</f>
        <v>0.64269763935585122</v>
      </c>
      <c r="L692" s="2" cm="1">
        <f t="array" ref="L692">IF(D692="","",0.5*(D692+SUMPRODUCT(($B$1461:$B$1491=$J692)*1,D$1461:D$1491)))</f>
        <v>0.68342157452652275</v>
      </c>
      <c r="M692" s="2" cm="1">
        <f t="array" ref="M692">IF(E692="","",0.5*(E692+SUMPRODUCT(($B$1461:$B$1491=$J692)*1,E$1461:E$1491)))</f>
        <v>0.70510031927843775</v>
      </c>
      <c r="N692" s="2" cm="1">
        <f t="array" ref="N692">IF(F692="","",0.5*(F692+SUMPRODUCT(($B$1461:$B$1491=$J692)*1,F$1461:F$1491)))</f>
        <v>0.69847651545842637</v>
      </c>
      <c r="O692" s="2" cm="1">
        <f t="array" ref="O692">IF(G692="","",0.5*(G692+SUMPRODUCT(($B$1461:$B$1491=$J692)*1,G$1461:G$1491)))</f>
        <v>0.71068590026494505</v>
      </c>
    </row>
    <row r="693" spans="1:15" x14ac:dyDescent="0.55000000000000004">
      <c r="A693" s="3">
        <v>23</v>
      </c>
      <c r="B693" s="3">
        <v>8</v>
      </c>
      <c r="C693" s="2">
        <f>IF(logVir!C693="","",労働コスト!C693/SUM(資本サービス!C693,労働コスト!C693))</f>
        <v>0.53862121324202616</v>
      </c>
      <c r="D693" s="2">
        <f>IF(logVir!D693="","",労働コスト!D693/SUM(資本サービス!D693,労働コスト!D693))</f>
        <v>0.61571129149228809</v>
      </c>
      <c r="E693" s="2">
        <f>IF(logVir!E693="","",労働コスト!E693/SUM(資本サービス!E693,労働コスト!E693))</f>
        <v>0.60985569501985304</v>
      </c>
      <c r="F693" s="2">
        <f>IF(logVir!F693="","",労働コスト!F693/SUM(資本サービス!F693,労働コスト!F693))</f>
        <v>0.60800751076641868</v>
      </c>
      <c r="G693" s="2">
        <f>IF(logVir!G693="","",労働コスト!G693/SUM(資本サービス!G693,労働コスト!G693))</f>
        <v>0.6054777343711869</v>
      </c>
      <c r="I693" s="3">
        <v>23</v>
      </c>
      <c r="J693" s="3">
        <v>8</v>
      </c>
      <c r="K693" s="2" cm="1">
        <f t="array" ref="K693">IF(C693="","",0.5*(C693+SUMPRODUCT(($B$1461:$B$1491=$J693)*1,C$1461:C$1491)))</f>
        <v>0.54422564287473607</v>
      </c>
      <c r="L693" s="2" cm="1">
        <f t="array" ref="L693">IF(D693="","",0.5*(D693+SUMPRODUCT(($B$1461:$B$1491=$J693)*1,D$1461:D$1491)))</f>
        <v>0.60730554890634192</v>
      </c>
      <c r="M693" s="2" cm="1">
        <f t="array" ref="M693">IF(E693="","",0.5*(E693+SUMPRODUCT(($B$1461:$B$1491=$J693)*1,E$1461:E$1491)))</f>
        <v>0.60461995993739337</v>
      </c>
      <c r="N693" s="2" cm="1">
        <f t="array" ref="N693">IF(F693="","",0.5*(F693+SUMPRODUCT(($B$1461:$B$1491=$J693)*1,F$1461:F$1491)))</f>
        <v>0.5991752978689272</v>
      </c>
      <c r="O693" s="2" cm="1">
        <f t="array" ref="O693">IF(G693="","",0.5*(G693+SUMPRODUCT(($B$1461:$B$1491=$J693)*1,G$1461:G$1491)))</f>
        <v>0.61218414839615654</v>
      </c>
    </row>
    <row r="694" spans="1:15" x14ac:dyDescent="0.55000000000000004">
      <c r="A694" s="3">
        <v>23</v>
      </c>
      <c r="B694" s="3">
        <v>9</v>
      </c>
      <c r="C694" s="2">
        <f>IF(logVir!C694="","",労働コスト!C694/SUM(資本サービス!C694,労働コスト!C694))</f>
        <v>0.84261995502412601</v>
      </c>
      <c r="D694" s="2">
        <f>IF(logVir!D694="","",労働コスト!D694/SUM(資本サービス!D694,労働コスト!D694))</f>
        <v>0.85174304386611632</v>
      </c>
      <c r="E694" s="2">
        <f>IF(logVir!E694="","",労働コスト!E694/SUM(資本サービス!E694,労働コスト!E694))</f>
        <v>0.86815019627099776</v>
      </c>
      <c r="F694" s="2">
        <f>IF(logVir!F694="","",労働コスト!F694/SUM(資本サービス!F694,労働コスト!F694))</f>
        <v>0.87311672686046427</v>
      </c>
      <c r="G694" s="2">
        <f>IF(logVir!G694="","",労働コスト!G694/SUM(資本サービス!G694,労働コスト!G694))</f>
        <v>0.88478055414790635</v>
      </c>
      <c r="I694" s="3">
        <v>23</v>
      </c>
      <c r="J694" s="3">
        <v>9</v>
      </c>
      <c r="K694" s="2" cm="1">
        <f t="array" ref="K694">IF(C694="","",0.5*(C694+SUMPRODUCT(($B$1461:$B$1491=$J694)*1,C$1461:C$1491)))</f>
        <v>0.81931641705405234</v>
      </c>
      <c r="L694" s="2" cm="1">
        <f t="array" ref="L694">IF(D694="","",0.5*(D694+SUMPRODUCT(($B$1461:$B$1491=$J694)*1,D$1461:D$1491)))</f>
        <v>0.82943514043436339</v>
      </c>
      <c r="M694" s="2" cm="1">
        <f t="array" ref="M694">IF(E694="","",0.5*(E694+SUMPRODUCT(($B$1461:$B$1491=$J694)*1,E$1461:E$1491)))</f>
        <v>0.85064732310876345</v>
      </c>
      <c r="N694" s="2" cm="1">
        <f t="array" ref="N694">IF(F694="","",0.5*(F694+SUMPRODUCT(($B$1461:$B$1491=$J694)*1,F$1461:F$1491)))</f>
        <v>0.85449714013297906</v>
      </c>
      <c r="O694" s="2" cm="1">
        <f t="array" ref="O694">IF(G694="","",0.5*(G694+SUMPRODUCT(($B$1461:$B$1491=$J694)*1,G$1461:G$1491)))</f>
        <v>0.87120827971402259</v>
      </c>
    </row>
    <row r="695" spans="1:15" x14ac:dyDescent="0.55000000000000004">
      <c r="A695" s="3">
        <v>23</v>
      </c>
      <c r="B695" s="3">
        <v>10</v>
      </c>
      <c r="C695" s="2">
        <f>IF(logVir!C695="","",労働コスト!C695/SUM(資本サービス!C695,労働コスト!C695))</f>
        <v>0.6388133509444629</v>
      </c>
      <c r="D695" s="2">
        <f>IF(logVir!D695="","",労働コスト!D695/SUM(資本サービス!D695,労働コスト!D695))</f>
        <v>0.66001551626916466</v>
      </c>
      <c r="E695" s="2">
        <f>IF(logVir!E695="","",労働コスト!E695/SUM(資本サービス!E695,労働コスト!E695))</f>
        <v>0.70011889719728482</v>
      </c>
      <c r="F695" s="2">
        <f>IF(logVir!F695="","",労働コスト!F695/SUM(資本サービス!F695,労働コスト!F695))</f>
        <v>0.70465427539988634</v>
      </c>
      <c r="G695" s="2">
        <f>IF(logVir!G695="","",労働コスト!G695/SUM(資本サービス!G695,労働コスト!G695))</f>
        <v>0.72717421426306228</v>
      </c>
      <c r="I695" s="3">
        <v>23</v>
      </c>
      <c r="J695" s="3">
        <v>10</v>
      </c>
      <c r="K695" s="2" cm="1">
        <f t="array" ref="K695">IF(C695="","",0.5*(C695+SUMPRODUCT(($B$1461:$B$1491=$J695)*1,C$1461:C$1491)))</f>
        <v>0.63266110761207828</v>
      </c>
      <c r="L695" s="2" cm="1">
        <f t="array" ref="L695">IF(D695="","",0.5*(D695+SUMPRODUCT(($B$1461:$B$1491=$J695)*1,D$1461:D$1491)))</f>
        <v>0.65145652474915494</v>
      </c>
      <c r="M695" s="2" cm="1">
        <f t="array" ref="M695">IF(E695="","",0.5*(E695+SUMPRODUCT(($B$1461:$B$1491=$J695)*1,E$1461:E$1491)))</f>
        <v>0.68980074642608091</v>
      </c>
      <c r="N695" s="2" cm="1">
        <f t="array" ref="N695">IF(F695="","",0.5*(F695+SUMPRODUCT(($B$1461:$B$1491=$J695)*1,F$1461:F$1491)))</f>
        <v>0.69191531705298925</v>
      </c>
      <c r="O695" s="2" cm="1">
        <f t="array" ref="O695">IF(G695="","",0.5*(G695+SUMPRODUCT(($B$1461:$B$1491=$J695)*1,G$1461:G$1491)))</f>
        <v>0.72111085832499344</v>
      </c>
    </row>
    <row r="696" spans="1:15" x14ac:dyDescent="0.55000000000000004">
      <c r="A696" s="3">
        <v>23</v>
      </c>
      <c r="B696" s="3">
        <v>11</v>
      </c>
      <c r="C696" s="2">
        <f>IF(logVir!C696="","",労働コスト!C696/SUM(資本サービス!C696,労働コスト!C696))</f>
        <v>0.55236272269134512</v>
      </c>
      <c r="D696" s="2">
        <f>IF(logVir!D696="","",労働コスト!D696/SUM(資本サービス!D696,労働コスト!D696))</f>
        <v>0.68117546340128043</v>
      </c>
      <c r="E696" s="2">
        <f>IF(logVir!E696="","",労働コスト!E696/SUM(資本サービス!E696,労働コスト!E696))</f>
        <v>0.70370397765319048</v>
      </c>
      <c r="F696" s="2">
        <f>IF(logVir!F696="","",労働コスト!F696/SUM(資本サービス!F696,労働コスト!F696))</f>
        <v>0.69040646080536139</v>
      </c>
      <c r="G696" s="2">
        <f>IF(logVir!G696="","",労働コスト!G696/SUM(資本サービス!G696,労働コスト!G696))</f>
        <v>0.69296900570882414</v>
      </c>
      <c r="I696" s="3">
        <v>23</v>
      </c>
      <c r="J696" s="3">
        <v>11</v>
      </c>
      <c r="K696" s="2" cm="1">
        <f t="array" ref="K696">IF(C696="","",0.5*(C696+SUMPRODUCT(($B$1461:$B$1491=$J696)*1,C$1461:C$1491)))</f>
        <v>0.55859672659316384</v>
      </c>
      <c r="L696" s="2" cm="1">
        <f t="array" ref="L696">IF(D696="","",0.5*(D696+SUMPRODUCT(($B$1461:$B$1491=$J696)*1,D$1461:D$1491)))</f>
        <v>0.62458470207591221</v>
      </c>
      <c r="M696" s="2" cm="1">
        <f t="array" ref="M696">IF(E696="","",0.5*(E696+SUMPRODUCT(($B$1461:$B$1491=$J696)*1,E$1461:E$1491)))</f>
        <v>0.64208206271157853</v>
      </c>
      <c r="N696" s="2" cm="1">
        <f t="array" ref="N696">IF(F696="","",0.5*(F696+SUMPRODUCT(($B$1461:$B$1491=$J696)*1,F$1461:F$1491)))</f>
        <v>0.6315389319952176</v>
      </c>
      <c r="O696" s="2" cm="1">
        <f t="array" ref="O696">IF(G696="","",0.5*(G696+SUMPRODUCT(($B$1461:$B$1491=$J696)*1,G$1461:G$1491)))</f>
        <v>0.64345666524026934</v>
      </c>
    </row>
    <row r="697" spans="1:15" x14ac:dyDescent="0.55000000000000004">
      <c r="A697" s="3">
        <v>23</v>
      </c>
      <c r="B697" s="3">
        <v>12</v>
      </c>
      <c r="C697" s="2">
        <f>IF(logVir!C697="","",労働コスト!C697/SUM(資本サービス!C697,労働コスト!C697))</f>
        <v>0.49737797214113727</v>
      </c>
      <c r="D697" s="2">
        <f>IF(logVir!D697="","",労働コスト!D697/SUM(資本サービス!D697,労働コスト!D697))</f>
        <v>0.51950556853292518</v>
      </c>
      <c r="E697" s="2">
        <f>IF(logVir!E697="","",労働コスト!E697/SUM(資本サービス!E697,労働コスト!E697))</f>
        <v>0.49558644324839229</v>
      </c>
      <c r="F697" s="2">
        <f>IF(logVir!F697="","",労働コスト!F697/SUM(資本サービス!F697,労働コスト!F697))</f>
        <v>0.49853288751853336</v>
      </c>
      <c r="G697" s="2">
        <f>IF(logVir!G697="","",労働コスト!G697/SUM(資本サービス!G697,労働コスト!G697))</f>
        <v>0.50418166875024228</v>
      </c>
      <c r="I697" s="3">
        <v>23</v>
      </c>
      <c r="J697" s="3">
        <v>12</v>
      </c>
      <c r="K697" s="2" cm="1">
        <f t="array" ref="K697">IF(C697="","",0.5*(C697+SUMPRODUCT(($B$1461:$B$1491=$J697)*1,C$1461:C$1491)))</f>
        <v>0.49308154296532303</v>
      </c>
      <c r="L697" s="2" cm="1">
        <f t="array" ref="L697">IF(D697="","",0.5*(D697+SUMPRODUCT(($B$1461:$B$1491=$J697)*1,D$1461:D$1491)))</f>
        <v>0.51625869774916999</v>
      </c>
      <c r="M697" s="2" cm="1">
        <f t="array" ref="M697">IF(E697="","",0.5*(E697+SUMPRODUCT(($B$1461:$B$1491=$J697)*1,E$1461:E$1491)))</f>
        <v>0.50488255865116116</v>
      </c>
      <c r="N697" s="2" cm="1">
        <f t="array" ref="N697">IF(F697="","",0.5*(F697+SUMPRODUCT(($B$1461:$B$1491=$J697)*1,F$1461:F$1491)))</f>
        <v>0.50864119136653274</v>
      </c>
      <c r="O697" s="2" cm="1">
        <f t="array" ref="O697">IF(G697="","",0.5*(G697+SUMPRODUCT(($B$1461:$B$1491=$J697)*1,G$1461:G$1491)))</f>
        <v>0.53308967843688848</v>
      </c>
    </row>
    <row r="698" spans="1:15" x14ac:dyDescent="0.55000000000000004">
      <c r="A698" s="3">
        <v>23</v>
      </c>
      <c r="B698" s="3">
        <v>13</v>
      </c>
      <c r="C698" s="2">
        <f>IF(logVir!C698="","",労働コスト!C698/SUM(資本サービス!C698,労働コスト!C698))</f>
        <v>0.37092464716572893</v>
      </c>
      <c r="D698" s="2">
        <f>IF(logVir!D698="","",労働コスト!D698/SUM(資本サービス!D698,労働コスト!D698))</f>
        <v>0.40052399224013702</v>
      </c>
      <c r="E698" s="2">
        <f>IF(logVir!E698="","",労働コスト!E698/SUM(資本サービス!E698,労働コスト!E698))</f>
        <v>0.38760551593385356</v>
      </c>
      <c r="F698" s="2">
        <f>IF(logVir!F698="","",労働コスト!F698/SUM(資本サービス!F698,労働コスト!F698))</f>
        <v>0.41890078850199519</v>
      </c>
      <c r="G698" s="2">
        <f>IF(logVir!G698="","",労働コスト!G698/SUM(資本サービス!G698,労働コスト!G698))</f>
        <v>0.4800970044445127</v>
      </c>
      <c r="I698" s="3">
        <v>23</v>
      </c>
      <c r="J698" s="3">
        <v>13</v>
      </c>
      <c r="K698" s="2" cm="1">
        <f t="array" ref="K698">IF(C698="","",0.5*(C698+SUMPRODUCT(($B$1461:$B$1491=$J698)*1,C$1461:C$1491)))</f>
        <v>0.38624154524079835</v>
      </c>
      <c r="L698" s="2" cm="1">
        <f t="array" ref="L698">IF(D698="","",0.5*(D698+SUMPRODUCT(($B$1461:$B$1491=$J698)*1,D$1461:D$1491)))</f>
        <v>0.38612810538085052</v>
      </c>
      <c r="M698" s="2" cm="1">
        <f t="array" ref="M698">IF(E698="","",0.5*(E698+SUMPRODUCT(($B$1461:$B$1491=$J698)*1,E$1461:E$1491)))</f>
        <v>0.3993542106389511</v>
      </c>
      <c r="N698" s="2" cm="1">
        <f t="array" ref="N698">IF(F698="","",0.5*(F698+SUMPRODUCT(($B$1461:$B$1491=$J698)*1,F$1461:F$1491)))</f>
        <v>0.40761238288116625</v>
      </c>
      <c r="O698" s="2" cm="1">
        <f t="array" ref="O698">IF(G698="","",0.5*(G698+SUMPRODUCT(($B$1461:$B$1491=$J698)*1,G$1461:G$1491)))</f>
        <v>0.45593078320102032</v>
      </c>
    </row>
    <row r="699" spans="1:15" x14ac:dyDescent="0.55000000000000004">
      <c r="A699" s="3">
        <v>23</v>
      </c>
      <c r="B699" s="3">
        <v>14</v>
      </c>
      <c r="C699" s="2">
        <f>IF(logVir!C699="","",労働コスト!C699/SUM(資本サービス!C699,労働コスト!C699))</f>
        <v>0.57250839204330317</v>
      </c>
      <c r="D699" s="2">
        <f>IF(logVir!D699="","",労働コスト!D699/SUM(資本サービス!D699,労働コスト!D699))</f>
        <v>0.60313782864457743</v>
      </c>
      <c r="E699" s="2">
        <f>IF(logVir!E699="","",労働コスト!E699/SUM(資本サービス!E699,労働コスト!E699))</f>
        <v>0.56963501034058961</v>
      </c>
      <c r="F699" s="2">
        <f>IF(logVir!F699="","",労働コスト!F699/SUM(資本サービス!F699,労働コスト!F699))</f>
        <v>0.54890436846807822</v>
      </c>
      <c r="G699" s="2">
        <f>IF(logVir!G699="","",労働コスト!G699/SUM(資本サービス!G699,労働コスト!G699))</f>
        <v>0.56311292128220558</v>
      </c>
      <c r="I699" s="3">
        <v>23</v>
      </c>
      <c r="J699" s="3">
        <v>14</v>
      </c>
      <c r="K699" s="2" cm="1">
        <f t="array" ref="K699">IF(C699="","",0.5*(C699+SUMPRODUCT(($B$1461:$B$1491=$J699)*1,C$1461:C$1491)))</f>
        <v>0.58168195586801652</v>
      </c>
      <c r="L699" s="2" cm="1">
        <f t="array" ref="L699">IF(D699="","",0.5*(D699+SUMPRODUCT(($B$1461:$B$1491=$J699)*1,D$1461:D$1491)))</f>
        <v>0.61674923399281867</v>
      </c>
      <c r="M699" s="2" cm="1">
        <f t="array" ref="M699">IF(E699="","",0.5*(E699+SUMPRODUCT(($B$1461:$B$1491=$J699)*1,E$1461:E$1491)))</f>
        <v>0.59103663342308654</v>
      </c>
      <c r="N699" s="2" cm="1">
        <f t="array" ref="N699">IF(F699="","",0.5*(F699+SUMPRODUCT(($B$1461:$B$1491=$J699)*1,F$1461:F$1491)))</f>
        <v>0.57406855019459013</v>
      </c>
      <c r="O699" s="2" cm="1">
        <f t="array" ref="O699">IF(G699="","",0.5*(G699+SUMPRODUCT(($B$1461:$B$1491=$J699)*1,G$1461:G$1491)))</f>
        <v>0.59443742952782364</v>
      </c>
    </row>
    <row r="700" spans="1:15" x14ac:dyDescent="0.55000000000000004">
      <c r="A700" s="3">
        <v>23</v>
      </c>
      <c r="B700" s="3">
        <v>15</v>
      </c>
      <c r="C700" s="2">
        <f>IF(logVir!C700="","",労働コスト!C700/SUM(資本サービス!C700,労働コスト!C700))</f>
        <v>0.7972203208141434</v>
      </c>
      <c r="D700" s="2">
        <f>IF(logVir!D700="","",労働コスト!D700/SUM(資本サービス!D700,労働コスト!D700))</f>
        <v>0.84244204576907633</v>
      </c>
      <c r="E700" s="2">
        <f>IF(logVir!E700="","",労働コスト!E700/SUM(資本サービス!E700,労働コスト!E700))</f>
        <v>0.83566144867650771</v>
      </c>
      <c r="F700" s="2">
        <f>IF(logVir!F700="","",労働コスト!F700/SUM(資本サービス!F700,労働コスト!F700))</f>
        <v>0.83618108165916449</v>
      </c>
      <c r="G700" s="2">
        <f>IF(logVir!G700="","",労働コスト!G700/SUM(資本サービス!G700,労働コスト!G700))</f>
        <v>0.84382152312850733</v>
      </c>
      <c r="I700" s="3">
        <v>23</v>
      </c>
      <c r="J700" s="3">
        <v>15</v>
      </c>
      <c r="K700" s="2" cm="1">
        <f t="array" ref="K700">IF(C700="","",0.5*(C700+SUMPRODUCT(($B$1461:$B$1491=$J700)*1,C$1461:C$1491)))</f>
        <v>0.7683072325493161</v>
      </c>
      <c r="L700" s="2" cm="1">
        <f t="array" ref="L700">IF(D700="","",0.5*(D700+SUMPRODUCT(($B$1461:$B$1491=$J700)*1,D$1461:D$1491)))</f>
        <v>0.81228559467582351</v>
      </c>
      <c r="M700" s="2" cm="1">
        <f t="array" ref="M700">IF(E700="","",0.5*(E700+SUMPRODUCT(($B$1461:$B$1491=$J700)*1,E$1461:E$1491)))</f>
        <v>0.79583645150714633</v>
      </c>
      <c r="N700" s="2" cm="1">
        <f t="array" ref="N700">IF(F700="","",0.5*(F700+SUMPRODUCT(($B$1461:$B$1491=$J700)*1,F$1461:F$1491)))</f>
        <v>0.79162970040477421</v>
      </c>
      <c r="O700" s="2" cm="1">
        <f t="array" ref="O700">IF(G700="","",0.5*(G700+SUMPRODUCT(($B$1461:$B$1491=$J700)*1,G$1461:G$1491)))</f>
        <v>0.8087871223541816</v>
      </c>
    </row>
    <row r="701" spans="1:15" x14ac:dyDescent="0.55000000000000004">
      <c r="A701" s="3">
        <v>23</v>
      </c>
      <c r="B701" s="3">
        <v>16</v>
      </c>
      <c r="C701" s="2">
        <f>IF(logVir!C701="","",労働コスト!C701/SUM(資本サービス!C701,労働コスト!C701))</f>
        <v>0.66400700228200271</v>
      </c>
      <c r="D701" s="2">
        <f>IF(logVir!D701="","",労働コスト!D701/SUM(資本サービス!D701,労働コスト!D701))</f>
        <v>0.69024340220265545</v>
      </c>
      <c r="E701" s="2">
        <f>IF(logVir!E701="","",労働コスト!E701/SUM(資本サービス!E701,労働コスト!E701))</f>
        <v>0.72555259643686776</v>
      </c>
      <c r="F701" s="2">
        <f>IF(logVir!F701="","",労働コスト!F701/SUM(資本サービス!F701,労働コスト!F701))</f>
        <v>0.72763055508146179</v>
      </c>
      <c r="G701" s="2">
        <f>IF(logVir!G701="","",労働コスト!G701/SUM(資本サービス!G701,労働コスト!G701))</f>
        <v>0.7460721040097652</v>
      </c>
      <c r="I701" s="3">
        <v>23</v>
      </c>
      <c r="J701" s="3">
        <v>16</v>
      </c>
      <c r="K701" s="2" cm="1">
        <f t="array" ref="K701">IF(C701="","",0.5*(C701+SUMPRODUCT(($B$1461:$B$1491=$J701)*1,C$1461:C$1491)))</f>
        <v>0.66872676809579379</v>
      </c>
      <c r="L701" s="2" cm="1">
        <f t="array" ref="L701">IF(D701="","",0.5*(D701+SUMPRODUCT(($B$1461:$B$1491=$J701)*1,D$1461:D$1491)))</f>
        <v>0.69636209327265008</v>
      </c>
      <c r="M701" s="2" cm="1">
        <f t="array" ref="M701">IF(E701="","",0.5*(E701+SUMPRODUCT(($B$1461:$B$1491=$J701)*1,E$1461:E$1491)))</f>
        <v>0.72685093219371066</v>
      </c>
      <c r="N701" s="2" cm="1">
        <f t="array" ref="N701">IF(F701="","",0.5*(F701+SUMPRODUCT(($B$1461:$B$1491=$J701)*1,F$1461:F$1491)))</f>
        <v>0.7276327615999032</v>
      </c>
      <c r="O701" s="2" cm="1">
        <f t="array" ref="O701">IF(G701="","",0.5*(G701+SUMPRODUCT(($B$1461:$B$1491=$J701)*1,G$1461:G$1491)))</f>
        <v>0.75077868748865506</v>
      </c>
    </row>
    <row r="702" spans="1:15" x14ac:dyDescent="0.55000000000000004">
      <c r="A702" s="3">
        <v>23</v>
      </c>
      <c r="B702" s="3">
        <v>17</v>
      </c>
      <c r="C702" s="2">
        <f>IF(logVir!C702="","",労働コスト!C702/SUM(資本サービス!C702,労働コスト!C702))</f>
        <v>0.36704828576077786</v>
      </c>
      <c r="D702" s="2">
        <f>IF(logVir!D702="","",労働コスト!D702/SUM(資本サービス!D702,労働コスト!D702))</f>
        <v>0.38454209324248967</v>
      </c>
      <c r="E702" s="2">
        <f>IF(logVir!E702="","",労働コスト!E702/SUM(資本サービス!E702,労働コスト!E702))</f>
        <v>0.40008154828951048</v>
      </c>
      <c r="F702" s="2">
        <f>IF(logVir!F702="","",労働コスト!F702/SUM(資本サービス!F702,労働コスト!F702))</f>
        <v>0.41290757545409679</v>
      </c>
      <c r="G702" s="2">
        <f>IF(logVir!G702="","",労働コスト!G702/SUM(資本サービス!G702,労働コスト!G702))</f>
        <v>0.43420711900862918</v>
      </c>
      <c r="I702" s="3">
        <v>23</v>
      </c>
      <c r="J702" s="3">
        <v>17</v>
      </c>
      <c r="K702" s="2" cm="1">
        <f t="array" ref="K702">IF(C702="","",0.5*(C702+SUMPRODUCT(($B$1461:$B$1491=$J702)*1,C$1461:C$1491)))</f>
        <v>0.35521677972463545</v>
      </c>
      <c r="L702" s="2" cm="1">
        <f t="array" ref="L702">IF(D702="","",0.5*(D702+SUMPRODUCT(($B$1461:$B$1491=$J702)*1,D$1461:D$1491)))</f>
        <v>0.3717476585149716</v>
      </c>
      <c r="M702" s="2" cm="1">
        <f t="array" ref="M702">IF(E702="","",0.5*(E702+SUMPRODUCT(($B$1461:$B$1491=$J702)*1,E$1461:E$1491)))</f>
        <v>0.39300872175721596</v>
      </c>
      <c r="N702" s="2" cm="1">
        <f t="array" ref="N702">IF(F702="","",0.5*(F702+SUMPRODUCT(($B$1461:$B$1491=$J702)*1,F$1461:F$1491)))</f>
        <v>0.41348816193924975</v>
      </c>
      <c r="O702" s="2" cm="1">
        <f t="array" ref="O702">IF(G702="","",0.5*(G702+SUMPRODUCT(($B$1461:$B$1491=$J702)*1,G$1461:G$1491)))</f>
        <v>0.42604874430331979</v>
      </c>
    </row>
    <row r="703" spans="1:15" x14ac:dyDescent="0.55000000000000004">
      <c r="A703" s="3">
        <v>23</v>
      </c>
      <c r="B703" s="3">
        <v>18</v>
      </c>
      <c r="C703" s="2">
        <f>IF(logVir!C703="","",労働コスト!C703/SUM(資本サービス!C703,労働コスト!C703))</f>
        <v>0.88031751678006542</v>
      </c>
      <c r="D703" s="2">
        <f>IF(logVir!D703="","",労働コスト!D703/SUM(資本サービス!D703,労働コスト!D703))</f>
        <v>0.91409173211482053</v>
      </c>
      <c r="E703" s="2">
        <f>IF(logVir!E703="","",労働コスト!E703/SUM(資本サービス!E703,労働コスト!E703))</f>
        <v>0.91406927755287171</v>
      </c>
      <c r="F703" s="2">
        <f>IF(logVir!F703="","",労働コスト!F703/SUM(資本サービス!F703,労働コスト!F703))</f>
        <v>0.91264954706975776</v>
      </c>
      <c r="G703" s="2">
        <f>IF(logVir!G703="","",労働コスト!G703/SUM(資本サービス!G703,労働コスト!G703))</f>
        <v>0.90402232707981645</v>
      </c>
      <c r="I703" s="3">
        <v>23</v>
      </c>
      <c r="J703" s="3">
        <v>18</v>
      </c>
      <c r="K703" s="2" cm="1">
        <f t="array" ref="K703">IF(C703="","",0.5*(C703+SUMPRODUCT(($B$1461:$B$1491=$J703)*1,C$1461:C$1491)))</f>
        <v>0.86840732397561315</v>
      </c>
      <c r="L703" s="2" cm="1">
        <f t="array" ref="L703">IF(D703="","",0.5*(D703+SUMPRODUCT(($B$1461:$B$1491=$J703)*1,D$1461:D$1491)))</f>
        <v>0.90251337160073819</v>
      </c>
      <c r="M703" s="2" cm="1">
        <f t="array" ref="M703">IF(E703="","",0.5*(E703+SUMPRODUCT(($B$1461:$B$1491=$J703)*1,E$1461:E$1491)))</f>
        <v>0.90519657851488033</v>
      </c>
      <c r="N703" s="2" cm="1">
        <f t="array" ref="N703">IF(F703="","",0.5*(F703+SUMPRODUCT(($B$1461:$B$1491=$J703)*1,F$1461:F$1491)))</f>
        <v>0.90528266720080219</v>
      </c>
      <c r="O703" s="2" cm="1">
        <f t="array" ref="O703">IF(G703="","",0.5*(G703+SUMPRODUCT(($B$1461:$B$1491=$J703)*1,G$1461:G$1491)))</f>
        <v>0.90125337615836232</v>
      </c>
    </row>
    <row r="704" spans="1:15" x14ac:dyDescent="0.55000000000000004">
      <c r="A704" s="3">
        <v>23</v>
      </c>
      <c r="B704" s="3">
        <v>19</v>
      </c>
      <c r="C704" s="2">
        <f>IF(logVir!C704="","",労働コスト!C704/SUM(資本サービス!C704,労働コスト!C704))</f>
        <v>0.80267662588294675</v>
      </c>
      <c r="D704" s="2">
        <f>IF(logVir!D704="","",労働コスト!D704/SUM(資本サービス!D704,労働コスト!D704))</f>
        <v>0.83762036338971313</v>
      </c>
      <c r="E704" s="2">
        <f>IF(logVir!E704="","",労働コスト!E704/SUM(資本サービス!E704,労働コスト!E704))</f>
        <v>0.83633012201774082</v>
      </c>
      <c r="F704" s="2">
        <f>IF(logVir!F704="","",労働コスト!F704/SUM(資本サービス!F704,労働コスト!F704))</f>
        <v>0.84496804693745453</v>
      </c>
      <c r="G704" s="2">
        <f>IF(logVir!G704="","",労働コスト!G704/SUM(資本サービス!G704,労働コスト!G704))</f>
        <v>0.84111859500114361</v>
      </c>
      <c r="I704" s="3">
        <v>23</v>
      </c>
      <c r="J704" s="3">
        <v>19</v>
      </c>
      <c r="K704" s="2" cm="1">
        <f t="array" ref="K704">IF(C704="","",0.5*(C704+SUMPRODUCT(($B$1461:$B$1491=$J704)*1,C$1461:C$1491)))</f>
        <v>0.81499531147161441</v>
      </c>
      <c r="L704" s="2" cm="1">
        <f t="array" ref="L704">IF(D704="","",0.5*(D704+SUMPRODUCT(($B$1461:$B$1491=$J704)*1,D$1461:D$1491)))</f>
        <v>0.85247914718205609</v>
      </c>
      <c r="M704" s="2" cm="1">
        <f t="array" ref="M704">IF(E704="","",0.5*(E704+SUMPRODUCT(($B$1461:$B$1491=$J704)*1,E$1461:E$1491)))</f>
        <v>0.85286883084305543</v>
      </c>
      <c r="N704" s="2" cm="1">
        <f t="array" ref="N704">IF(F704="","",0.5*(F704+SUMPRODUCT(($B$1461:$B$1491=$J704)*1,F$1461:F$1491)))</f>
        <v>0.85730922310687963</v>
      </c>
      <c r="O704" s="2" cm="1">
        <f t="array" ref="O704">IF(G704="","",0.5*(G704+SUMPRODUCT(($B$1461:$B$1491=$J704)*1,G$1461:G$1491)))</f>
        <v>0.85791659509120977</v>
      </c>
    </row>
    <row r="705" spans="1:15" x14ac:dyDescent="0.55000000000000004">
      <c r="A705" s="3">
        <v>23</v>
      </c>
      <c r="B705" s="3">
        <v>20</v>
      </c>
      <c r="C705" s="2">
        <f>IF(logVir!C705="","",労働コスト!C705/SUM(資本サービス!C705,労働コスト!C705))</f>
        <v>0.81391793577224691</v>
      </c>
      <c r="D705" s="2">
        <f>IF(logVir!D705="","",労働コスト!D705/SUM(資本サービス!D705,労働コスト!D705))</f>
        <v>0.82560711598320746</v>
      </c>
      <c r="E705" s="2">
        <f>IF(logVir!E705="","",労働コスト!E705/SUM(資本サービス!E705,労働コスト!E705))</f>
        <v>0.82211755028588529</v>
      </c>
      <c r="F705" s="2">
        <f>IF(logVir!F705="","",労働コスト!F705/SUM(資本サービス!F705,労働コスト!F705))</f>
        <v>0.81952429963773377</v>
      </c>
      <c r="G705" s="2">
        <f>IF(logVir!G705="","",労働コスト!G705/SUM(資本サービス!G705,労働コスト!G705))</f>
        <v>0.81662014332725408</v>
      </c>
      <c r="I705" s="3">
        <v>23</v>
      </c>
      <c r="J705" s="3">
        <v>20</v>
      </c>
      <c r="K705" s="2" cm="1">
        <f t="array" ref="K705">IF(C705="","",0.5*(C705+SUMPRODUCT(($B$1461:$B$1491=$J705)*1,C$1461:C$1491)))</f>
        <v>0.77976016160176864</v>
      </c>
      <c r="L705" s="2" cm="1">
        <f t="array" ref="L705">IF(D705="","",0.5*(D705+SUMPRODUCT(($B$1461:$B$1491=$J705)*1,D$1461:D$1491)))</f>
        <v>0.79016507534769875</v>
      </c>
      <c r="M705" s="2" cm="1">
        <f t="array" ref="M705">IF(E705="","",0.5*(E705+SUMPRODUCT(($B$1461:$B$1491=$J705)*1,E$1461:E$1491)))</f>
        <v>0.78529375773887389</v>
      </c>
      <c r="N705" s="2" cm="1">
        <f t="array" ref="N705">IF(F705="","",0.5*(F705+SUMPRODUCT(($B$1461:$B$1491=$J705)*1,F$1461:F$1491)))</f>
        <v>0.78320572949981326</v>
      </c>
      <c r="O705" s="2" cm="1">
        <f t="array" ref="O705">IF(G705="","",0.5*(G705+SUMPRODUCT(($B$1461:$B$1491=$J705)*1,G$1461:G$1491)))</f>
        <v>0.78945915201029326</v>
      </c>
    </row>
    <row r="706" spans="1:15" x14ac:dyDescent="0.55000000000000004">
      <c r="A706" s="3">
        <v>23</v>
      </c>
      <c r="B706" s="3">
        <v>21</v>
      </c>
      <c r="C706" s="2">
        <f>IF(logVir!C706="","",労働コスト!C706/SUM(資本サービス!C706,労働コスト!C706))</f>
        <v>0.68513080755413991</v>
      </c>
      <c r="D706" s="2">
        <f>IF(logVir!D706="","",労働コスト!D706/SUM(資本サービス!D706,労働コスト!D706))</f>
        <v>0.7383516549410476</v>
      </c>
      <c r="E706" s="2">
        <f>IF(logVir!E706="","",労働コスト!E706/SUM(資本サービス!E706,労働コスト!E706))</f>
        <v>0.76679118798031365</v>
      </c>
      <c r="F706" s="2">
        <f>IF(logVir!F706="","",労働コスト!F706/SUM(資本サービス!F706,労働コスト!F706))</f>
        <v>0.77145939144313835</v>
      </c>
      <c r="G706" s="2">
        <f>IF(logVir!G706="","",労働コスト!G706/SUM(資本サービス!G706,労働コスト!G706))</f>
        <v>0.8103583044384548</v>
      </c>
      <c r="I706" s="3">
        <v>23</v>
      </c>
      <c r="J706" s="3">
        <v>21</v>
      </c>
      <c r="K706" s="2" cm="1">
        <f t="array" ref="K706">IF(C706="","",0.5*(C706+SUMPRODUCT(($B$1461:$B$1491=$J706)*1,C$1461:C$1491)))</f>
        <v>0.67513698745500805</v>
      </c>
      <c r="L706" s="2" cm="1">
        <f t="array" ref="L706">IF(D706="","",0.5*(D706+SUMPRODUCT(($B$1461:$B$1491=$J706)*1,D$1461:D$1491)))</f>
        <v>0.72030095565700303</v>
      </c>
      <c r="M706" s="2" cm="1">
        <f t="array" ref="M706">IF(E706="","",0.5*(E706+SUMPRODUCT(($B$1461:$B$1491=$J706)*1,E$1461:E$1491)))</f>
        <v>0.73844133711361915</v>
      </c>
      <c r="N706" s="2" cm="1">
        <f t="array" ref="N706">IF(F706="","",0.5*(F706+SUMPRODUCT(($B$1461:$B$1491=$J706)*1,F$1461:F$1491)))</f>
        <v>0.74207260381933393</v>
      </c>
      <c r="O706" s="2" cm="1">
        <f t="array" ref="O706">IF(G706="","",0.5*(G706+SUMPRODUCT(($B$1461:$B$1491=$J706)*1,G$1461:G$1491)))</f>
        <v>0.76968648919994331</v>
      </c>
    </row>
    <row r="707" spans="1:15" x14ac:dyDescent="0.55000000000000004">
      <c r="A707" s="3">
        <v>23</v>
      </c>
      <c r="B707" s="3">
        <v>22</v>
      </c>
      <c r="C707" s="2">
        <f>IF(logVir!C707="","",労働コスト!C707/SUM(資本サービス!C707,労働コスト!C707))</f>
        <v>0.81798713955109659</v>
      </c>
      <c r="D707" s="2">
        <f>IF(logVir!D707="","",労働コスト!D707/SUM(資本サービス!D707,労働コスト!D707))</f>
        <v>0.84550777967432234</v>
      </c>
      <c r="E707" s="2">
        <f>IF(logVir!E707="","",労働コスト!E707/SUM(資本サービス!E707,労働コスト!E707))</f>
        <v>0.86407248845733575</v>
      </c>
      <c r="F707" s="2">
        <f>IF(logVir!F707="","",労働コスト!F707/SUM(資本サービス!F707,労働コスト!F707))</f>
        <v>0.85718156512523769</v>
      </c>
      <c r="G707" s="2">
        <f>IF(logVir!G707="","",労働コスト!G707/SUM(資本サービス!G707,労働コスト!G707))</f>
        <v>0.83936982276817884</v>
      </c>
      <c r="I707" s="3">
        <v>23</v>
      </c>
      <c r="J707" s="3">
        <v>22</v>
      </c>
      <c r="K707" s="2" cm="1">
        <f t="array" ref="K707">IF(C707="","",0.5*(C707+SUMPRODUCT(($B$1461:$B$1491=$J707)*1,C$1461:C$1491)))</f>
        <v>0.79696370452042309</v>
      </c>
      <c r="L707" s="2" cm="1">
        <f t="array" ref="L707">IF(D707="","",0.5*(D707+SUMPRODUCT(($B$1461:$B$1491=$J707)*1,D$1461:D$1491)))</f>
        <v>0.83047756717504484</v>
      </c>
      <c r="M707" s="2" cm="1">
        <f t="array" ref="M707">IF(E707="","",0.5*(E707+SUMPRODUCT(($B$1461:$B$1491=$J707)*1,E$1461:E$1491)))</f>
        <v>0.85324595393734182</v>
      </c>
      <c r="N707" s="2" cm="1">
        <f t="array" ref="N707">IF(F707="","",0.5*(F707+SUMPRODUCT(($B$1461:$B$1491=$J707)*1,F$1461:F$1491)))</f>
        <v>0.84738093356388655</v>
      </c>
      <c r="O707" s="2" cm="1">
        <f t="array" ref="O707">IF(G707="","",0.5*(G707+SUMPRODUCT(($B$1461:$B$1491=$J707)*1,G$1461:G$1491)))</f>
        <v>0.83909471359630794</v>
      </c>
    </row>
    <row r="708" spans="1:15" x14ac:dyDescent="0.55000000000000004">
      <c r="A708" s="3">
        <v>23</v>
      </c>
      <c r="B708" s="3">
        <v>23</v>
      </c>
      <c r="C708" s="2">
        <f>IF(logVir!C708="","",労働コスト!C708/SUM(資本サービス!C708,労働コスト!C708))</f>
        <v>0.30426981956622945</v>
      </c>
      <c r="D708" s="2">
        <f>IF(logVir!D708="","",労働コスト!D708/SUM(資本サービス!D708,労働コスト!D708))</f>
        <v>0.37285172865155641</v>
      </c>
      <c r="E708" s="2">
        <f>IF(logVir!E708="","",労働コスト!E708/SUM(資本サービス!E708,労働コスト!E708))</f>
        <v>0.39273133899754503</v>
      </c>
      <c r="F708" s="2">
        <f>IF(logVir!F708="","",労働コスト!F708/SUM(資本サービス!F708,労働コスト!F708))</f>
        <v>0.4126033057338952</v>
      </c>
      <c r="G708" s="2">
        <f>IF(logVir!G708="","",労働コスト!G708/SUM(資本サービス!G708,労働コスト!G708))</f>
        <v>0.46014000912800318</v>
      </c>
      <c r="I708" s="3">
        <v>23</v>
      </c>
      <c r="J708" s="3">
        <v>23</v>
      </c>
      <c r="K708" s="2" cm="1">
        <f t="array" ref="K708">IF(C708="","",0.5*(C708+SUMPRODUCT(($B$1461:$B$1491=$J708)*1,C$1461:C$1491)))</f>
        <v>0.29423957752398344</v>
      </c>
      <c r="L708" s="2" cm="1">
        <f t="array" ref="L708">IF(D708="","",0.5*(D708+SUMPRODUCT(($B$1461:$B$1491=$J708)*1,D$1461:D$1491)))</f>
        <v>0.34336705398771539</v>
      </c>
      <c r="M708" s="2" cm="1">
        <f t="array" ref="M708">IF(E708="","",0.5*(E708+SUMPRODUCT(($B$1461:$B$1491=$J708)*1,E$1461:E$1491)))</f>
        <v>0.36996948186002965</v>
      </c>
      <c r="N708" s="2" cm="1">
        <f t="array" ref="N708">IF(F708="","",0.5*(F708+SUMPRODUCT(($B$1461:$B$1491=$J708)*1,F$1461:F$1491)))</f>
        <v>0.39397042251007947</v>
      </c>
      <c r="O708" s="2" cm="1">
        <f t="array" ref="O708">IF(G708="","",0.5*(G708+SUMPRODUCT(($B$1461:$B$1491=$J708)*1,G$1461:G$1491)))</f>
        <v>0.42900553737151148</v>
      </c>
    </row>
    <row r="709" spans="1:15" x14ac:dyDescent="0.55000000000000004">
      <c r="A709" s="3">
        <v>23</v>
      </c>
      <c r="B709" s="3">
        <v>24</v>
      </c>
      <c r="C709" s="2">
        <f>IF(logVir!C709="","",労働コスト!C709/SUM(資本サービス!C709,労働コスト!C709))</f>
        <v>0.70264338755471301</v>
      </c>
      <c r="D709" s="2">
        <f>IF(logVir!D709="","",労働コスト!D709/SUM(資本サービス!D709,労働コスト!D709))</f>
        <v>0.76475851494374791</v>
      </c>
      <c r="E709" s="2">
        <f>IF(logVir!E709="","",労働コスト!E709/SUM(資本サービス!E709,労働コスト!E709))</f>
        <v>0.76021648017571042</v>
      </c>
      <c r="F709" s="2">
        <f>IF(logVir!F709="","",労働コスト!F709/SUM(資本サービス!F709,労働コスト!F709))</f>
        <v>0.76463277680587838</v>
      </c>
      <c r="G709" s="2">
        <f>IF(logVir!G709="","",労働コスト!G709/SUM(資本サービス!G709,労働コスト!G709))</f>
        <v>0.78980625511950642</v>
      </c>
      <c r="I709" s="3">
        <v>23</v>
      </c>
      <c r="J709" s="3">
        <v>24</v>
      </c>
      <c r="K709" s="2" cm="1">
        <f t="array" ref="K709">IF(C709="","",0.5*(C709+SUMPRODUCT(($B$1461:$B$1491=$J709)*1,C$1461:C$1491)))</f>
        <v>0.70723148198344299</v>
      </c>
      <c r="L709" s="2" cm="1">
        <f t="array" ref="L709">IF(D709="","",0.5*(D709+SUMPRODUCT(($B$1461:$B$1491=$J709)*1,D$1461:D$1491)))</f>
        <v>0.7509011379311874</v>
      </c>
      <c r="M709" s="2" cm="1">
        <f t="array" ref="M709">IF(E709="","",0.5*(E709+SUMPRODUCT(($B$1461:$B$1491=$J709)*1,E$1461:E$1491)))</f>
        <v>0.75573487992125399</v>
      </c>
      <c r="N709" s="2" cm="1">
        <f t="array" ref="N709">IF(F709="","",0.5*(F709+SUMPRODUCT(($B$1461:$B$1491=$J709)*1,F$1461:F$1491)))</f>
        <v>0.76655788097814304</v>
      </c>
      <c r="O709" s="2" cm="1">
        <f t="array" ref="O709">IF(G709="","",0.5*(G709+SUMPRODUCT(($B$1461:$B$1491=$J709)*1,G$1461:G$1491)))</f>
        <v>0.78492401178694815</v>
      </c>
    </row>
    <row r="710" spans="1:15" x14ac:dyDescent="0.55000000000000004">
      <c r="A710" s="3">
        <v>23</v>
      </c>
      <c r="B710" s="3">
        <v>25</v>
      </c>
      <c r="C710" s="2">
        <f>IF(logVir!C710="","",労働コスト!C710/SUM(資本サービス!C710,労働コスト!C710))</f>
        <v>0.79318364034258515</v>
      </c>
      <c r="D710" s="2">
        <f>IF(logVir!D710="","",労働コスト!D710/SUM(資本サービス!D710,労働コスト!D710))</f>
        <v>0.77156751967193837</v>
      </c>
      <c r="E710" s="2">
        <f>IF(logVir!E710="","",労働コスト!E710/SUM(資本サービス!E710,労働コスト!E710))</f>
        <v>0.77158184182401612</v>
      </c>
      <c r="F710" s="2">
        <f>IF(logVir!F710="","",労働コスト!F710/SUM(資本サービス!F710,労働コスト!F710))</f>
        <v>0.7812520540924246</v>
      </c>
      <c r="G710" s="2">
        <f>IF(logVir!G710="","",労働コスト!G710/SUM(資本サービス!G710,労働コスト!G710))</f>
        <v>0.78314971468555128</v>
      </c>
      <c r="I710" s="3">
        <v>23</v>
      </c>
      <c r="J710" s="3">
        <v>25</v>
      </c>
      <c r="K710" s="2" cm="1">
        <f t="array" ref="K710">IF(C710="","",0.5*(C710+SUMPRODUCT(($B$1461:$B$1491=$J710)*1,C$1461:C$1491)))</f>
        <v>0.79732734155728335</v>
      </c>
      <c r="L710" s="2" cm="1">
        <f t="array" ref="L710">IF(D710="","",0.5*(D710+SUMPRODUCT(($B$1461:$B$1491=$J710)*1,D$1461:D$1491)))</f>
        <v>0.78725640490356641</v>
      </c>
      <c r="M710" s="2" cm="1">
        <f t="array" ref="M710">IF(E710="","",0.5*(E710+SUMPRODUCT(($B$1461:$B$1491=$J710)*1,E$1461:E$1491)))</f>
        <v>0.78688081845529534</v>
      </c>
      <c r="N710" s="2" cm="1">
        <f t="array" ref="N710">IF(F710="","",0.5*(F710+SUMPRODUCT(($B$1461:$B$1491=$J710)*1,F$1461:F$1491)))</f>
        <v>0.79111692097737663</v>
      </c>
      <c r="O710" s="2" cm="1">
        <f t="array" ref="O710">IF(G710="","",0.5*(G710+SUMPRODUCT(($B$1461:$B$1491=$J710)*1,G$1461:G$1491)))</f>
        <v>0.79274112133611108</v>
      </c>
    </row>
    <row r="711" spans="1:15" x14ac:dyDescent="0.55000000000000004">
      <c r="A711" s="3">
        <v>23</v>
      </c>
      <c r="B711" s="3">
        <v>26</v>
      </c>
      <c r="C711" s="2">
        <f>IF(logVir!C711="","",労働コスト!C711/SUM(資本サービス!C711,労働コスト!C711))</f>
        <v>0.41761575031335085</v>
      </c>
      <c r="D711" s="2">
        <f>IF(logVir!D711="","",労働コスト!D711/SUM(資本サービス!D711,労働コスト!D711))</f>
        <v>0.38624236866586187</v>
      </c>
      <c r="E711" s="2">
        <f>IF(logVir!E711="","",労働コスト!E711/SUM(資本サービス!E711,労働コスト!E711))</f>
        <v>0.5028673634228672</v>
      </c>
      <c r="F711" s="2">
        <f>IF(logVir!F711="","",労働コスト!F711/SUM(資本サービス!F711,労働コスト!F711))</f>
        <v>0.4949365868878895</v>
      </c>
      <c r="G711" s="2">
        <f>IF(logVir!G711="","",労働コスト!G711/SUM(資本サービス!G711,労働コスト!G711))</f>
        <v>0.47546503678516316</v>
      </c>
      <c r="I711" s="3">
        <v>23</v>
      </c>
      <c r="J711" s="3">
        <v>26</v>
      </c>
      <c r="K711" s="2" cm="1">
        <f t="array" ref="K711">IF(C711="","",0.5*(C711+SUMPRODUCT(($B$1461:$B$1491=$J711)*1,C$1461:C$1491)))</f>
        <v>0.36324559291033776</v>
      </c>
      <c r="L711" s="2" cm="1">
        <f t="array" ref="L711">IF(D711="","",0.5*(D711+SUMPRODUCT(($B$1461:$B$1491=$J711)*1,D$1461:D$1491)))</f>
        <v>0.38094790567040454</v>
      </c>
      <c r="M711" s="2" cm="1">
        <f t="array" ref="M711">IF(E711="","",0.5*(E711+SUMPRODUCT(($B$1461:$B$1491=$J711)*1,E$1461:E$1491)))</f>
        <v>0.47449813110349359</v>
      </c>
      <c r="N711" s="2" cm="1">
        <f t="array" ref="N711">IF(F711="","",0.5*(F711+SUMPRODUCT(($B$1461:$B$1491=$J711)*1,F$1461:F$1491)))</f>
        <v>0.45812170816795017</v>
      </c>
      <c r="O711" s="2" cm="1">
        <f t="array" ref="O711">IF(G711="","",0.5*(G711+SUMPRODUCT(($B$1461:$B$1491=$J711)*1,G$1461:G$1491)))</f>
        <v>0.44991545852245601</v>
      </c>
    </row>
    <row r="712" spans="1:15" x14ac:dyDescent="0.55000000000000004">
      <c r="A712" s="3">
        <v>23</v>
      </c>
      <c r="B712" s="3">
        <v>27</v>
      </c>
      <c r="C712" s="2">
        <f>IF(logVir!C712="","",労働コスト!C712/SUM(資本サービス!C712,労働コスト!C712))</f>
        <v>0.77461073908110656</v>
      </c>
      <c r="D712" s="2">
        <f>IF(logVir!D712="","",労働コスト!D712/SUM(資本サービス!D712,労働コスト!D712))</f>
        <v>0.7946089695996329</v>
      </c>
      <c r="E712" s="2">
        <f>IF(logVir!E712="","",労働コスト!E712/SUM(資本サービス!E712,労働コスト!E712))</f>
        <v>0.81423475452821725</v>
      </c>
      <c r="F712" s="2">
        <f>IF(logVir!F712="","",労働コスト!F712/SUM(資本サービス!F712,労働コスト!F712))</f>
        <v>0.81002945282251737</v>
      </c>
      <c r="G712" s="2">
        <f>IF(logVir!G712="","",労働コスト!G712/SUM(資本サービス!G712,労働コスト!G712))</f>
        <v>0.8287193898277615</v>
      </c>
      <c r="I712" s="3">
        <v>23</v>
      </c>
      <c r="J712" s="3">
        <v>27</v>
      </c>
      <c r="K712" s="2" cm="1">
        <f t="array" ref="K712">IF(C712="","",0.5*(C712+SUMPRODUCT(($B$1461:$B$1491=$J712)*1,C$1461:C$1491)))</f>
        <v>0.78176042449968275</v>
      </c>
      <c r="L712" s="2" cm="1">
        <f t="array" ref="L712">IF(D712="","",0.5*(D712+SUMPRODUCT(($B$1461:$B$1491=$J712)*1,D$1461:D$1491)))</f>
        <v>0.79451590128690441</v>
      </c>
      <c r="M712" s="2" cm="1">
        <f t="array" ref="M712">IF(E712="","",0.5*(E712+SUMPRODUCT(($B$1461:$B$1491=$J712)*1,E$1461:E$1491)))</f>
        <v>0.80535508138905587</v>
      </c>
      <c r="N712" s="2" cm="1">
        <f t="array" ref="N712">IF(F712="","",0.5*(F712+SUMPRODUCT(($B$1461:$B$1491=$J712)*1,F$1461:F$1491)))</f>
        <v>0.80504975444109761</v>
      </c>
      <c r="O712" s="2" cm="1">
        <f t="array" ref="O712">IF(G712="","",0.5*(G712+SUMPRODUCT(($B$1461:$B$1491=$J712)*1,G$1461:G$1491)))</f>
        <v>0.82092510205299729</v>
      </c>
    </row>
    <row r="713" spans="1:15" x14ac:dyDescent="0.55000000000000004">
      <c r="A713" s="3">
        <v>23</v>
      </c>
      <c r="B713" s="3">
        <v>28</v>
      </c>
      <c r="C713" s="2">
        <f>IF(logVir!C713="","",労働コスト!C713/SUM(資本サービス!C713,労働コスト!C713))</f>
        <v>0.55161893992040412</v>
      </c>
      <c r="D713" s="2">
        <f>IF(logVir!D713="","",労働コスト!D713/SUM(資本サービス!D713,労働コスト!D713))</f>
        <v>0.6059912125623288</v>
      </c>
      <c r="E713" s="2">
        <f>IF(logVir!E713="","",労働コスト!E713/SUM(資本サービス!E713,労働コスト!E713))</f>
        <v>0.64952086330237491</v>
      </c>
      <c r="F713" s="2">
        <f>IF(logVir!F713="","",労働コスト!F713/SUM(資本サービス!F713,労働コスト!F713))</f>
        <v>0.65199123621920263</v>
      </c>
      <c r="G713" s="2">
        <f>IF(logVir!G713="","",労働コスト!G713/SUM(資本サービス!G713,労働コスト!G713))</f>
        <v>0.64694262800685853</v>
      </c>
      <c r="I713" s="3">
        <v>23</v>
      </c>
      <c r="J713" s="3">
        <v>28</v>
      </c>
      <c r="K713" s="2" cm="1">
        <f t="array" ref="K713">IF(C713="","",0.5*(C713+SUMPRODUCT(($B$1461:$B$1491=$J713)*1,C$1461:C$1491)))</f>
        <v>0.57469938316532043</v>
      </c>
      <c r="L713" s="2" cm="1">
        <f t="array" ref="L713">IF(D713="","",0.5*(D713+SUMPRODUCT(($B$1461:$B$1491=$J713)*1,D$1461:D$1491)))</f>
        <v>0.6246882490462905</v>
      </c>
      <c r="M713" s="2" cm="1">
        <f t="array" ref="M713">IF(E713="","",0.5*(E713+SUMPRODUCT(($B$1461:$B$1491=$J713)*1,E$1461:E$1491)))</f>
        <v>0.66173884234212066</v>
      </c>
      <c r="N713" s="2" cm="1">
        <f t="array" ref="N713">IF(F713="","",0.5*(F713+SUMPRODUCT(($B$1461:$B$1491=$J713)*1,F$1461:F$1491)))</f>
        <v>0.65961649995401372</v>
      </c>
      <c r="O713" s="2" cm="1">
        <f t="array" ref="O713">IF(G713="","",0.5*(G713+SUMPRODUCT(($B$1461:$B$1491=$J713)*1,G$1461:G$1491)))</f>
        <v>0.6509774760962701</v>
      </c>
    </row>
    <row r="714" spans="1:15" x14ac:dyDescent="0.55000000000000004">
      <c r="A714" s="3">
        <v>23</v>
      </c>
      <c r="B714" s="3">
        <v>29</v>
      </c>
      <c r="C714" s="2">
        <f>IF(logVir!C714="","",労働コスト!C714/SUM(資本サービス!C714,労働コスト!C714))</f>
        <v>0.7694286333483551</v>
      </c>
      <c r="D714" s="2">
        <f>IF(logVir!D714="","",労働コスト!D714/SUM(資本サービス!D714,労働コスト!D714))</f>
        <v>0.74293006427656838</v>
      </c>
      <c r="E714" s="2">
        <f>IF(logVir!E714="","",労働コスト!E714/SUM(資本サービス!E714,労働コスト!E714))</f>
        <v>0.81893596901712862</v>
      </c>
      <c r="F714" s="2">
        <f>IF(logVir!F714="","",労働コスト!F714/SUM(資本サービス!F714,労働コスト!F714))</f>
        <v>0.80510121338952156</v>
      </c>
      <c r="G714" s="2">
        <f>IF(logVir!G714="","",労働コスト!G714/SUM(資本サービス!G714,労働コスト!G714))</f>
        <v>0.83105826030812024</v>
      </c>
      <c r="I714" s="3">
        <v>23</v>
      </c>
      <c r="J714" s="3">
        <v>29</v>
      </c>
      <c r="K714" s="2" cm="1">
        <f t="array" ref="K714">IF(C714="","",0.5*(C714+SUMPRODUCT(($B$1461:$B$1491=$J714)*1,C$1461:C$1491)))</f>
        <v>0.78894186360768059</v>
      </c>
      <c r="L714" s="2" cm="1">
        <f t="array" ref="L714">IF(D714="","",0.5*(D714+SUMPRODUCT(($B$1461:$B$1491=$J714)*1,D$1461:D$1491)))</f>
        <v>0.77458587654303801</v>
      </c>
      <c r="M714" s="2" cm="1">
        <f t="array" ref="M714">IF(E714="","",0.5*(E714+SUMPRODUCT(($B$1461:$B$1491=$J714)*1,E$1461:E$1491)))</f>
        <v>0.82978234621786828</v>
      </c>
      <c r="N714" s="2" cm="1">
        <f t="array" ref="N714">IF(F714="","",0.5*(F714+SUMPRODUCT(($B$1461:$B$1491=$J714)*1,F$1461:F$1491)))</f>
        <v>0.81475887154139792</v>
      </c>
      <c r="O714" s="2" cm="1">
        <f t="array" ref="O714">IF(G714="","",0.5*(G714+SUMPRODUCT(($B$1461:$B$1491=$J714)*1,G$1461:G$1491)))</f>
        <v>0.83362873043719621</v>
      </c>
    </row>
    <row r="715" spans="1:15" x14ac:dyDescent="0.55000000000000004">
      <c r="A715" s="3">
        <v>23</v>
      </c>
      <c r="B715" s="3">
        <v>30</v>
      </c>
      <c r="C715" s="2">
        <f>IF(logVir!C715="","",労働コスト!C715/SUM(資本サービス!C715,労働コスト!C715))</f>
        <v>0.86515380111387741</v>
      </c>
      <c r="D715" s="2">
        <f>IF(logVir!D715="","",労働コスト!D715/SUM(資本サービス!D715,労働コスト!D715))</f>
        <v>0.88215487120502079</v>
      </c>
      <c r="E715" s="2">
        <f>IF(logVir!E715="","",労働コスト!E715/SUM(資本サービス!E715,労働コスト!E715))</f>
        <v>0.90105333863824544</v>
      </c>
      <c r="F715" s="2">
        <f>IF(logVir!F715="","",労働コスト!F715/SUM(資本サービス!F715,労働コスト!F715))</f>
        <v>0.9068094877576951</v>
      </c>
      <c r="G715" s="2">
        <f>IF(logVir!G715="","",労働コスト!G715/SUM(資本サービス!G715,労働コスト!G715))</f>
        <v>0.91258185784780665</v>
      </c>
      <c r="I715" s="3">
        <v>23</v>
      </c>
      <c r="J715" s="3">
        <v>30</v>
      </c>
      <c r="K715" s="2" cm="1">
        <f t="array" ref="K715">IF(C715="","",0.5*(C715+SUMPRODUCT(($B$1461:$B$1491=$J715)*1,C$1461:C$1491)))</f>
        <v>0.865372041914241</v>
      </c>
      <c r="L715" s="2" cm="1">
        <f t="array" ref="L715">IF(D715="","",0.5*(D715+SUMPRODUCT(($B$1461:$B$1491=$J715)*1,D$1461:D$1491)))</f>
        <v>0.88443692468206314</v>
      </c>
      <c r="M715" s="2" cm="1">
        <f t="array" ref="M715">IF(E715="","",0.5*(E715+SUMPRODUCT(($B$1461:$B$1491=$J715)*1,E$1461:E$1491)))</f>
        <v>0.89929898532511143</v>
      </c>
      <c r="N715" s="2" cm="1">
        <f t="array" ref="N715">IF(F715="","",0.5*(F715+SUMPRODUCT(($B$1461:$B$1491=$J715)*1,F$1461:F$1491)))</f>
        <v>0.90425901145133114</v>
      </c>
      <c r="O715" s="2" cm="1">
        <f t="array" ref="O715">IF(G715="","",0.5*(G715+SUMPRODUCT(($B$1461:$B$1491=$J715)*1,G$1461:G$1491)))</f>
        <v>0.91341755200484998</v>
      </c>
    </row>
    <row r="716" spans="1:15" x14ac:dyDescent="0.55000000000000004">
      <c r="A716" s="3">
        <v>23</v>
      </c>
      <c r="B716" s="3">
        <v>31</v>
      </c>
      <c r="C716" s="2">
        <f>IF(logVir!C716="","",労働コスト!C716/SUM(資本サービス!C716,労働コスト!C716))</f>
        <v>0.79139440900742208</v>
      </c>
      <c r="D716" s="2">
        <f>IF(logVir!D716="","",労働コスト!D716/SUM(資本サービス!D716,労働コスト!D716))</f>
        <v>0.74035503435266814</v>
      </c>
      <c r="E716" s="2">
        <f>IF(logVir!E716="","",労働コスト!E716/SUM(資本サービス!E716,労働コスト!E716))</f>
        <v>0.780978914999088</v>
      </c>
      <c r="F716" s="2">
        <f>IF(logVir!F716="","",労働コスト!F716/SUM(資本サービス!F716,労働コスト!F716))</f>
        <v>0.78117559421624949</v>
      </c>
      <c r="G716" s="2">
        <f>IF(logVir!G716="","",労働コスト!G716/SUM(資本サービス!G716,労働コスト!G716))</f>
        <v>0.80252415537121302</v>
      </c>
      <c r="I716" s="3">
        <v>23</v>
      </c>
      <c r="J716" s="3">
        <v>31</v>
      </c>
      <c r="K716" s="2" cm="1">
        <f t="array" ref="K716">IF(C716="","",0.5*(C716+SUMPRODUCT(($B$1461:$B$1491=$J716)*1,C$1461:C$1491)))</f>
        <v>0.78021005582082958</v>
      </c>
      <c r="L716" s="2" cm="1">
        <f t="array" ref="L716">IF(D716="","",0.5*(D716+SUMPRODUCT(($B$1461:$B$1491=$J716)*1,D$1461:D$1491)))</f>
        <v>0.74800558546819662</v>
      </c>
      <c r="M716" s="2" cm="1">
        <f t="array" ref="M716">IF(E716="","",0.5*(E716+SUMPRODUCT(($B$1461:$B$1491=$J716)*1,E$1461:E$1491)))</f>
        <v>0.78312668368756233</v>
      </c>
      <c r="N716" s="2" cm="1">
        <f t="array" ref="N716">IF(F716="","",0.5*(F716+SUMPRODUCT(($B$1461:$B$1491=$J716)*1,F$1461:F$1491)))</f>
        <v>0.78748468573508923</v>
      </c>
      <c r="O716" s="2" cm="1">
        <f t="array" ref="O716">IF(G716="","",0.5*(G716+SUMPRODUCT(($B$1461:$B$1491=$J716)*1,G$1461:G$1491)))</f>
        <v>0.80104373551600783</v>
      </c>
    </row>
    <row r="717" spans="1:15" x14ac:dyDescent="0.55000000000000004">
      <c r="A717" s="3">
        <v>24</v>
      </c>
      <c r="B717" s="3">
        <v>1</v>
      </c>
      <c r="C717" s="2">
        <f>IF(logVir!C717="","",労働コスト!C717/SUM(資本サービス!C717,労働コスト!C717))</f>
        <v>0.50053460792975213</v>
      </c>
      <c r="D717" s="2">
        <f>IF(logVir!D717="","",労働コスト!D717/SUM(資本サービス!D717,労働コスト!D717))</f>
        <v>0.60450142438534571</v>
      </c>
      <c r="E717" s="2">
        <f>IF(logVir!E717="","",労働コスト!E717/SUM(資本サービス!E717,労働コスト!E717))</f>
        <v>0.66603339896848857</v>
      </c>
      <c r="F717" s="2">
        <f>IF(logVir!F717="","",労働コスト!F717/SUM(資本サービス!F717,労働コスト!F717))</f>
        <v>0.661785698966458</v>
      </c>
      <c r="G717" s="2">
        <f>IF(logVir!G717="","",労働コスト!G717/SUM(資本サービス!G717,労働コスト!G717))</f>
        <v>0.69493834235371665</v>
      </c>
      <c r="I717" s="3">
        <v>24</v>
      </c>
      <c r="J717" s="3">
        <v>1</v>
      </c>
      <c r="K717" s="2" cm="1">
        <f t="array" ref="K717">IF(C717="","",0.5*(C717+SUMPRODUCT(($B$1461:$B$1491=$J717)*1,C$1461:C$1491)))</f>
        <v>0.51233567898417531</v>
      </c>
      <c r="L717" s="2" cm="1">
        <f t="array" ref="L717">IF(D717="","",0.5*(D717+SUMPRODUCT(($B$1461:$B$1491=$J717)*1,D$1461:D$1491)))</f>
        <v>0.62683249981951472</v>
      </c>
      <c r="M717" s="2" cm="1">
        <f t="array" ref="M717">IF(E717="","",0.5*(E717+SUMPRODUCT(($B$1461:$B$1491=$J717)*1,E$1461:E$1491)))</f>
        <v>0.6639010924036417</v>
      </c>
      <c r="N717" s="2" cm="1">
        <f t="array" ref="N717">IF(F717="","",0.5*(F717+SUMPRODUCT(($B$1461:$B$1491=$J717)*1,F$1461:F$1491)))</f>
        <v>0.65971360212253094</v>
      </c>
      <c r="O717" s="2" cm="1">
        <f t="array" ref="O717">IF(G717="","",0.5*(G717+SUMPRODUCT(($B$1461:$B$1491=$J717)*1,G$1461:G$1491)))</f>
        <v>0.68775147693321925</v>
      </c>
    </row>
    <row r="718" spans="1:15" x14ac:dyDescent="0.55000000000000004">
      <c r="A718" s="3">
        <v>24</v>
      </c>
      <c r="B718" s="3">
        <v>2</v>
      </c>
      <c r="C718" s="2">
        <f>IF(logVir!C718="","",労働コスト!C718/SUM(資本サービス!C718,労働コスト!C718))</f>
        <v>0.58445313118759823</v>
      </c>
      <c r="D718" s="2">
        <f>IF(logVir!D718="","",労働コスト!D718/SUM(資本サービス!D718,労働コスト!D718))</f>
        <v>0.695750652989376</v>
      </c>
      <c r="E718" s="2">
        <f>IF(logVir!E718="","",労働コスト!E718/SUM(資本サービス!E718,労働コスト!E718))</f>
        <v>0.45794569295069215</v>
      </c>
      <c r="F718" s="2">
        <f>IF(logVir!F718="","",労働コスト!F718/SUM(資本サービス!F718,労働コスト!F718))</f>
        <v>0.57131924137454182</v>
      </c>
      <c r="G718" s="2">
        <f>IF(logVir!G718="","",労働コスト!G718/SUM(資本サービス!G718,労働コスト!G718))</f>
        <v>0.66175771780811143</v>
      </c>
      <c r="I718" s="3">
        <v>24</v>
      </c>
      <c r="J718" s="3">
        <v>2</v>
      </c>
      <c r="K718" s="2" cm="1">
        <f t="array" ref="K718">IF(C718="","",0.5*(C718+SUMPRODUCT(($B$1461:$B$1491=$J718)*1,C$1461:C$1491)))</f>
        <v>0.55450333191152801</v>
      </c>
      <c r="L718" s="2" cm="1">
        <f t="array" ref="L718">IF(D718="","",0.5*(D718+SUMPRODUCT(($B$1461:$B$1491=$J718)*1,D$1461:D$1491)))</f>
        <v>0.64418434312980455</v>
      </c>
      <c r="M718" s="2" cm="1">
        <f t="array" ref="M718">IF(E718="","",0.5*(E718+SUMPRODUCT(($B$1461:$B$1491=$J718)*1,E$1461:E$1491)))</f>
        <v>0.48812054396384175</v>
      </c>
      <c r="N718" s="2" cm="1">
        <f t="array" ref="N718">IF(F718="","",0.5*(F718+SUMPRODUCT(($B$1461:$B$1491=$J718)*1,F$1461:F$1491)))</f>
        <v>0.54365333326747911</v>
      </c>
      <c r="O718" s="2" cm="1">
        <f t="array" ref="O718">IF(G718="","",0.5*(G718+SUMPRODUCT(($B$1461:$B$1491=$J718)*1,G$1461:G$1491)))</f>
        <v>0.62742633116517565</v>
      </c>
    </row>
    <row r="719" spans="1:15" x14ac:dyDescent="0.55000000000000004">
      <c r="A719" s="3">
        <v>24</v>
      </c>
      <c r="B719" s="3">
        <v>3</v>
      </c>
      <c r="C719" s="2">
        <f>IF(logVir!C719="","",労働コスト!C719/SUM(資本サービス!C719,労働コスト!C719))</f>
        <v>0.72033182561597642</v>
      </c>
      <c r="D719" s="2">
        <f>IF(logVir!D719="","",労働コスト!D719/SUM(資本サービス!D719,労働コスト!D719))</f>
        <v>0.77015905482874158</v>
      </c>
      <c r="E719" s="2">
        <f>IF(logVir!E719="","",労働コスト!E719/SUM(資本サービス!E719,労働コスト!E719))</f>
        <v>0.76014690502729532</v>
      </c>
      <c r="F719" s="2">
        <f>IF(logVir!F719="","",労働コスト!F719/SUM(資本サービス!F719,労働コスト!F719))</f>
        <v>0.7602184435496353</v>
      </c>
      <c r="G719" s="2">
        <f>IF(logVir!G719="","",労働コスト!G719/SUM(資本サービス!G719,労働コスト!G719))</f>
        <v>0.77393877243655829</v>
      </c>
      <c r="I719" s="3">
        <v>24</v>
      </c>
      <c r="J719" s="3">
        <v>3</v>
      </c>
      <c r="K719" s="2" cm="1">
        <f t="array" ref="K719">IF(C719="","",0.5*(C719+SUMPRODUCT(($B$1461:$B$1491=$J719)*1,C$1461:C$1491)))</f>
        <v>0.70884993670998353</v>
      </c>
      <c r="L719" s="2" cm="1">
        <f t="array" ref="L719">IF(D719="","",0.5*(D719+SUMPRODUCT(($B$1461:$B$1491=$J719)*1,D$1461:D$1491)))</f>
        <v>0.75129010313263689</v>
      </c>
      <c r="M719" s="2" cm="1">
        <f t="array" ref="M719">IF(E719="","",0.5*(E719+SUMPRODUCT(($B$1461:$B$1491=$J719)*1,E$1461:E$1491)))</f>
        <v>0.75436284895923678</v>
      </c>
      <c r="N719" s="2" cm="1">
        <f t="array" ref="N719">IF(F719="","",0.5*(F719+SUMPRODUCT(($B$1461:$B$1491=$J719)*1,F$1461:F$1491)))</f>
        <v>0.75353435556758863</v>
      </c>
      <c r="O719" s="2" cm="1">
        <f t="array" ref="O719">IF(G719="","",0.5*(G719+SUMPRODUCT(($B$1461:$B$1491=$J719)*1,G$1461:G$1491)))</f>
        <v>0.77681440320744399</v>
      </c>
    </row>
    <row r="720" spans="1:15" x14ac:dyDescent="0.55000000000000004">
      <c r="A720" s="3">
        <v>24</v>
      </c>
      <c r="B720" s="3">
        <v>4</v>
      </c>
      <c r="C720" s="2">
        <f>IF(logVir!C720="","",労働コスト!C720/SUM(資本サービス!C720,労働コスト!C720))</f>
        <v>0.79186904395455515</v>
      </c>
      <c r="D720" s="2">
        <f>IF(logVir!D720="","",労働コスト!D720/SUM(資本サービス!D720,労働コスト!D720))</f>
        <v>0.80788747865654853</v>
      </c>
      <c r="E720" s="2">
        <f>IF(logVir!E720="","",労働コスト!E720/SUM(資本サービス!E720,労働コスト!E720))</f>
        <v>0.82788100906555806</v>
      </c>
      <c r="F720" s="2">
        <f>IF(logVir!F720="","",労働コスト!F720/SUM(資本サービス!F720,労働コスト!F720))</f>
        <v>0.81251775121890268</v>
      </c>
      <c r="G720" s="2">
        <f>IF(logVir!G720="","",労働コスト!G720/SUM(資本サービス!G720,労働コスト!G720))</f>
        <v>0.80940963336118787</v>
      </c>
      <c r="I720" s="3">
        <v>24</v>
      </c>
      <c r="J720" s="3">
        <v>4</v>
      </c>
      <c r="K720" s="2" cm="1">
        <f t="array" ref="K720">IF(C720="","",0.5*(C720+SUMPRODUCT(($B$1461:$B$1491=$J720)*1,C$1461:C$1491)))</f>
        <v>0.77685541937021585</v>
      </c>
      <c r="L720" s="2" cm="1">
        <f t="array" ref="L720">IF(D720="","",0.5*(D720+SUMPRODUCT(($B$1461:$B$1491=$J720)*1,D$1461:D$1491)))</f>
        <v>0.77324695568531121</v>
      </c>
      <c r="M720" s="2" cm="1">
        <f t="array" ref="M720">IF(E720="","",0.5*(E720+SUMPRODUCT(($B$1461:$B$1491=$J720)*1,E$1461:E$1491)))</f>
        <v>0.7909131940041485</v>
      </c>
      <c r="N720" s="2" cm="1">
        <f t="array" ref="N720">IF(F720="","",0.5*(F720+SUMPRODUCT(($B$1461:$B$1491=$J720)*1,F$1461:F$1491)))</f>
        <v>0.77989844428721034</v>
      </c>
      <c r="O720" s="2" cm="1">
        <f t="array" ref="O720">IF(G720="","",0.5*(G720+SUMPRODUCT(($B$1461:$B$1491=$J720)*1,G$1461:G$1491)))</f>
        <v>0.78974254693521106</v>
      </c>
    </row>
    <row r="721" spans="1:15" x14ac:dyDescent="0.55000000000000004">
      <c r="A721" s="3">
        <v>24</v>
      </c>
      <c r="B721" s="3">
        <v>5</v>
      </c>
      <c r="C721" s="2">
        <f>IF(logVir!C721="","",労働コスト!C721/SUM(資本サービス!C721,労働コスト!C721))</f>
        <v>0.74168456470968802</v>
      </c>
      <c r="D721" s="2">
        <f>IF(logVir!D721="","",労働コスト!D721/SUM(資本サービス!D721,労働コスト!D721))</f>
        <v>0.78089156496387357</v>
      </c>
      <c r="E721" s="2">
        <f>IF(logVir!E721="","",労働コスト!E721/SUM(資本サービス!E721,労働コスト!E721))</f>
        <v>0.80034111362979832</v>
      </c>
      <c r="F721" s="2">
        <f>IF(logVir!F721="","",労働コスト!F721/SUM(資本サービス!F721,労働コスト!F721))</f>
        <v>0.80655354134847335</v>
      </c>
      <c r="G721" s="2">
        <f>IF(logVir!G721="","",労働コスト!G721/SUM(資本サービス!G721,労働コスト!G721))</f>
        <v>0.81733991596514854</v>
      </c>
      <c r="I721" s="3">
        <v>24</v>
      </c>
      <c r="J721" s="3">
        <v>5</v>
      </c>
      <c r="K721" s="2" cm="1">
        <f t="array" ref="K721">IF(C721="","",0.5*(C721+SUMPRODUCT(($B$1461:$B$1491=$J721)*1,C$1461:C$1491)))</f>
        <v>0.69331332138730639</v>
      </c>
      <c r="L721" s="2" cm="1">
        <f t="array" ref="L721">IF(D721="","",0.5*(D721+SUMPRODUCT(($B$1461:$B$1491=$J721)*1,D$1461:D$1491)))</f>
        <v>0.72978873196258998</v>
      </c>
      <c r="M721" s="2" cm="1">
        <f t="array" ref="M721">IF(E721="","",0.5*(E721+SUMPRODUCT(($B$1461:$B$1491=$J721)*1,E$1461:E$1491)))</f>
        <v>0.7523042841109262</v>
      </c>
      <c r="N721" s="2" cm="1">
        <f t="array" ref="N721">IF(F721="","",0.5*(F721+SUMPRODUCT(($B$1461:$B$1491=$J721)*1,F$1461:F$1491)))</f>
        <v>0.75890754521144643</v>
      </c>
      <c r="O721" s="2" cm="1">
        <f t="array" ref="O721">IF(G721="","",0.5*(G721+SUMPRODUCT(($B$1461:$B$1491=$J721)*1,G$1461:G$1491)))</f>
        <v>0.7757019522842814</v>
      </c>
    </row>
    <row r="722" spans="1:15" x14ac:dyDescent="0.55000000000000004">
      <c r="A722" s="3">
        <v>24</v>
      </c>
      <c r="B722" s="3">
        <v>6</v>
      </c>
      <c r="C722" s="2">
        <f>IF(logVir!C722="","",労働コスト!C722/SUM(資本サービス!C722,労働コスト!C722))</f>
        <v>0.34255132992082998</v>
      </c>
      <c r="D722" s="2">
        <f>IF(logVir!D722="","",労働コスト!D722/SUM(資本サービス!D722,労働コスト!D722))</f>
        <v>0.39619559609843596</v>
      </c>
      <c r="E722" s="2">
        <f>IF(logVir!E722="","",労働コスト!E722/SUM(資本サービス!E722,労働コスト!E722))</f>
        <v>0.38557554882719292</v>
      </c>
      <c r="F722" s="2">
        <f>IF(logVir!F722="","",労働コスト!F722/SUM(資本サービス!F722,労働コスト!F722))</f>
        <v>0.38307107454595435</v>
      </c>
      <c r="G722" s="2">
        <f>IF(logVir!G722="","",労働コスト!G722/SUM(資本サービス!G722,労働コスト!G722))</f>
        <v>0.38087073286367373</v>
      </c>
      <c r="I722" s="3">
        <v>24</v>
      </c>
      <c r="J722" s="3">
        <v>6</v>
      </c>
      <c r="K722" s="2" cm="1">
        <f t="array" ref="K722">IF(C722="","",0.5*(C722+SUMPRODUCT(($B$1461:$B$1491=$J722)*1,C$1461:C$1491)))</f>
        <v>0.3616305321664588</v>
      </c>
      <c r="L722" s="2" cm="1">
        <f t="array" ref="L722">IF(D722="","",0.5*(D722+SUMPRODUCT(($B$1461:$B$1491=$J722)*1,D$1461:D$1491)))</f>
        <v>0.40513000522211406</v>
      </c>
      <c r="M722" s="2" cm="1">
        <f t="array" ref="M722">IF(E722="","",0.5*(E722+SUMPRODUCT(($B$1461:$B$1491=$J722)*1,E$1461:E$1491)))</f>
        <v>0.39852744249547362</v>
      </c>
      <c r="N722" s="2" cm="1">
        <f t="array" ref="N722">IF(F722="","",0.5*(F722+SUMPRODUCT(($B$1461:$B$1491=$J722)*1,F$1461:F$1491)))</f>
        <v>0.39256154319524306</v>
      </c>
      <c r="O722" s="2" cm="1">
        <f t="array" ref="O722">IF(G722="","",0.5*(G722+SUMPRODUCT(($B$1461:$B$1491=$J722)*1,G$1461:G$1491)))</f>
        <v>0.40901125057054727</v>
      </c>
    </row>
    <row r="723" spans="1:15" x14ac:dyDescent="0.55000000000000004">
      <c r="A723" s="3">
        <v>24</v>
      </c>
      <c r="B723" s="3">
        <v>7</v>
      </c>
      <c r="C723" s="2">
        <f>IF(logVir!C723="","",労働コスト!C723/SUM(資本サービス!C723,労働コスト!C723))</f>
        <v>0.60809842530614222</v>
      </c>
      <c r="D723" s="2">
        <f>IF(logVir!D723="","",労働コスト!D723/SUM(資本サービス!D723,労働コスト!D723))</f>
        <v>0.65464916888207736</v>
      </c>
      <c r="E723" s="2">
        <f>IF(logVir!E723="","",労働コスト!E723/SUM(資本サービス!E723,労働コスト!E723))</f>
        <v>0.65779828245692928</v>
      </c>
      <c r="F723" s="2">
        <f>IF(logVir!F723="","",労働コスト!F723/SUM(資本サービス!F723,労働コスト!F723))</f>
        <v>0.67375625978553155</v>
      </c>
      <c r="G723" s="2">
        <f>IF(logVir!G723="","",労働コスト!G723/SUM(資本サービス!G723,労働コスト!G723))</f>
        <v>0.7075885133133597</v>
      </c>
      <c r="I723" s="3">
        <v>24</v>
      </c>
      <c r="J723" s="3">
        <v>7</v>
      </c>
      <c r="K723" s="2" cm="1">
        <f t="array" ref="K723">IF(C723="","",0.5*(C723+SUMPRODUCT(($B$1461:$B$1491=$J723)*1,C$1461:C$1491)))</f>
        <v>0.61397603030892856</v>
      </c>
      <c r="L723" s="2" cm="1">
        <f t="array" ref="L723">IF(D723="","",0.5*(D723+SUMPRODUCT(($B$1461:$B$1491=$J723)*1,D$1461:D$1491)))</f>
        <v>0.65873715682204914</v>
      </c>
      <c r="M723" s="2" cm="1">
        <f t="array" ref="M723">IF(E723="","",0.5*(E723+SUMPRODUCT(($B$1461:$B$1491=$J723)*1,E$1461:E$1491)))</f>
        <v>0.66734050225604802</v>
      </c>
      <c r="N723" s="2" cm="1">
        <f t="array" ref="N723">IF(F723="","",0.5*(F723+SUMPRODUCT(($B$1461:$B$1491=$J723)*1,F$1461:F$1491)))</f>
        <v>0.67545739296296814</v>
      </c>
      <c r="O723" s="2" cm="1">
        <f t="array" ref="O723">IF(G723="","",0.5*(G723+SUMPRODUCT(($B$1461:$B$1491=$J723)*1,G$1461:G$1491)))</f>
        <v>0.70543670367000955</v>
      </c>
    </row>
    <row r="724" spans="1:15" x14ac:dyDescent="0.55000000000000004">
      <c r="A724" s="3">
        <v>24</v>
      </c>
      <c r="B724" s="3">
        <v>8</v>
      </c>
      <c r="C724" s="2">
        <f>IF(logVir!C724="","",労働コスト!C724/SUM(資本サービス!C724,労働コスト!C724))</f>
        <v>0.65772917869937719</v>
      </c>
      <c r="D724" s="2">
        <f>IF(logVir!D724="","",労働コスト!D724/SUM(資本サービス!D724,労働コスト!D724))</f>
        <v>0.71566764728622678</v>
      </c>
      <c r="E724" s="2">
        <f>IF(logVir!E724="","",労働コスト!E724/SUM(資本サービス!E724,労働コスト!E724))</f>
        <v>0.69059937630165713</v>
      </c>
      <c r="F724" s="2">
        <f>IF(logVir!F724="","",労働コスト!F724/SUM(資本サービス!F724,労働コスト!F724))</f>
        <v>0.69739734797070041</v>
      </c>
      <c r="G724" s="2">
        <f>IF(logVir!G724="","",労働コスト!G724/SUM(資本サービス!G724,労働コスト!G724))</f>
        <v>0.70644184886893124</v>
      </c>
      <c r="I724" s="3">
        <v>24</v>
      </c>
      <c r="J724" s="3">
        <v>8</v>
      </c>
      <c r="K724" s="2" cm="1">
        <f t="array" ref="K724">IF(C724="","",0.5*(C724+SUMPRODUCT(($B$1461:$B$1491=$J724)*1,C$1461:C$1491)))</f>
        <v>0.60377962560341158</v>
      </c>
      <c r="L724" s="2" cm="1">
        <f t="array" ref="L724">IF(D724="","",0.5*(D724+SUMPRODUCT(($B$1461:$B$1491=$J724)*1,D$1461:D$1491)))</f>
        <v>0.65728372680331115</v>
      </c>
      <c r="M724" s="2" cm="1">
        <f t="array" ref="M724">IF(E724="","",0.5*(E724+SUMPRODUCT(($B$1461:$B$1491=$J724)*1,E$1461:E$1491)))</f>
        <v>0.64499180057829553</v>
      </c>
      <c r="N724" s="2" cm="1">
        <f t="array" ref="N724">IF(F724="","",0.5*(F724+SUMPRODUCT(($B$1461:$B$1491=$J724)*1,F$1461:F$1491)))</f>
        <v>0.64387021647106812</v>
      </c>
      <c r="O724" s="2" cm="1">
        <f t="array" ref="O724">IF(G724="","",0.5*(G724+SUMPRODUCT(($B$1461:$B$1491=$J724)*1,G$1461:G$1491)))</f>
        <v>0.66266620564502865</v>
      </c>
    </row>
    <row r="725" spans="1:15" x14ac:dyDescent="0.55000000000000004">
      <c r="A725" s="3">
        <v>24</v>
      </c>
      <c r="B725" s="3">
        <v>9</v>
      </c>
      <c r="C725" s="2">
        <f>IF(logVir!C725="","",労働コスト!C725/SUM(資本サービス!C725,労働コスト!C725))</f>
        <v>0.817401526377045</v>
      </c>
      <c r="D725" s="2">
        <f>IF(logVir!D725="","",労働コスト!D725/SUM(資本サービス!D725,労働コスト!D725))</f>
        <v>0.83911305656611046</v>
      </c>
      <c r="E725" s="2">
        <f>IF(logVir!E725="","",労働コスト!E725/SUM(資本サービス!E725,労働コスト!E725))</f>
        <v>0.85480712655177005</v>
      </c>
      <c r="F725" s="2">
        <f>IF(logVir!F725="","",労働コスト!F725/SUM(資本サービス!F725,労働コスト!F725))</f>
        <v>0.85732032615979514</v>
      </c>
      <c r="G725" s="2">
        <f>IF(logVir!G725="","",労働コスト!G725/SUM(資本サービス!G725,労働コスト!G725))</f>
        <v>0.87591884295501399</v>
      </c>
      <c r="I725" s="3">
        <v>24</v>
      </c>
      <c r="J725" s="3">
        <v>9</v>
      </c>
      <c r="K725" s="2" cm="1">
        <f t="array" ref="K725">IF(C725="","",0.5*(C725+SUMPRODUCT(($B$1461:$B$1491=$J725)*1,C$1461:C$1491)))</f>
        <v>0.80670720273051189</v>
      </c>
      <c r="L725" s="2" cm="1">
        <f t="array" ref="L725">IF(D725="","",0.5*(D725+SUMPRODUCT(($B$1461:$B$1491=$J725)*1,D$1461:D$1491)))</f>
        <v>0.82312014678436052</v>
      </c>
      <c r="M725" s="2" cm="1">
        <f t="array" ref="M725">IF(E725="","",0.5*(E725+SUMPRODUCT(($B$1461:$B$1491=$J725)*1,E$1461:E$1491)))</f>
        <v>0.84397578824914954</v>
      </c>
      <c r="N725" s="2" cm="1">
        <f t="array" ref="N725">IF(F725="","",0.5*(F725+SUMPRODUCT(($B$1461:$B$1491=$J725)*1,F$1461:F$1491)))</f>
        <v>0.84659893978264456</v>
      </c>
      <c r="O725" s="2" cm="1">
        <f t="array" ref="O725">IF(G725="","",0.5*(G725+SUMPRODUCT(($B$1461:$B$1491=$J725)*1,G$1461:G$1491)))</f>
        <v>0.8667774241175763</v>
      </c>
    </row>
    <row r="726" spans="1:15" x14ac:dyDescent="0.55000000000000004">
      <c r="A726" s="3">
        <v>24</v>
      </c>
      <c r="B726" s="3">
        <v>10</v>
      </c>
      <c r="C726" s="2">
        <f>IF(logVir!C726="","",労働コスト!C726/SUM(資本サービス!C726,労働コスト!C726))</f>
        <v>0.63430323288462676</v>
      </c>
      <c r="D726" s="2">
        <f>IF(logVir!D726="","",労働コスト!D726/SUM(資本サービス!D726,労働コスト!D726))</f>
        <v>0.67902418772973905</v>
      </c>
      <c r="E726" s="2">
        <f>IF(logVir!E726="","",労働コスト!E726/SUM(資本サービス!E726,労働コスト!E726))</f>
        <v>0.71013618427898106</v>
      </c>
      <c r="F726" s="2">
        <f>IF(logVir!F726="","",労働コスト!F726/SUM(資本サービス!F726,労働コスト!F726))</f>
        <v>0.71093772739794125</v>
      </c>
      <c r="G726" s="2">
        <f>IF(logVir!G726="","",労働コスト!G726/SUM(資本サービス!G726,労働コスト!G726))</f>
        <v>0.6987429425708902</v>
      </c>
      <c r="I726" s="3">
        <v>24</v>
      </c>
      <c r="J726" s="3">
        <v>10</v>
      </c>
      <c r="K726" s="2" cm="1">
        <f t="array" ref="K726">IF(C726="","",0.5*(C726+SUMPRODUCT(($B$1461:$B$1491=$J726)*1,C$1461:C$1491)))</f>
        <v>0.63040604858216021</v>
      </c>
      <c r="L726" s="2" cm="1">
        <f t="array" ref="L726">IF(D726="","",0.5*(D726+SUMPRODUCT(($B$1461:$B$1491=$J726)*1,D$1461:D$1491)))</f>
        <v>0.66096086047944214</v>
      </c>
      <c r="M726" s="2" cm="1">
        <f t="array" ref="M726">IF(E726="","",0.5*(E726+SUMPRODUCT(($B$1461:$B$1491=$J726)*1,E$1461:E$1491)))</f>
        <v>0.69480938996692898</v>
      </c>
      <c r="N726" s="2" cm="1">
        <f t="array" ref="N726">IF(F726="","",0.5*(F726+SUMPRODUCT(($B$1461:$B$1491=$J726)*1,F$1461:F$1491)))</f>
        <v>0.69505704305201665</v>
      </c>
      <c r="O726" s="2" cm="1">
        <f t="array" ref="O726">IF(G726="","",0.5*(G726+SUMPRODUCT(($B$1461:$B$1491=$J726)*1,G$1461:G$1491)))</f>
        <v>0.70689522247890746</v>
      </c>
    </row>
    <row r="727" spans="1:15" x14ac:dyDescent="0.55000000000000004">
      <c r="A727" s="3">
        <v>24</v>
      </c>
      <c r="B727" s="3">
        <v>11</v>
      </c>
      <c r="C727" s="2">
        <f>IF(logVir!C727="","",労働コスト!C727/SUM(資本サービス!C727,労働コスト!C727))</f>
        <v>0.34359376224161409</v>
      </c>
      <c r="D727" s="2">
        <f>IF(logVir!D727="","",労働コスト!D727/SUM(資本サービス!D727,労働コスト!D727))</f>
        <v>0.42273161826269456</v>
      </c>
      <c r="E727" s="2">
        <f>IF(logVir!E727="","",労働コスト!E727/SUM(資本サービス!E727,労働コスト!E727))</f>
        <v>0.40343244076900331</v>
      </c>
      <c r="F727" s="2">
        <f>IF(logVir!F727="","",労働コスト!F727/SUM(資本サービス!F727,労働コスト!F727))</f>
        <v>0.41136830057549917</v>
      </c>
      <c r="G727" s="2">
        <f>IF(logVir!G727="","",労働コスト!G727/SUM(資本サービス!G727,労働コスト!G727))</f>
        <v>0.46352187102690218</v>
      </c>
      <c r="I727" s="3">
        <v>24</v>
      </c>
      <c r="J727" s="3">
        <v>11</v>
      </c>
      <c r="K727" s="2" cm="1">
        <f t="array" ref="K727">IF(C727="","",0.5*(C727+SUMPRODUCT(($B$1461:$B$1491=$J727)*1,C$1461:C$1491)))</f>
        <v>0.45421224636829832</v>
      </c>
      <c r="L727" s="2" cm="1">
        <f t="array" ref="L727">IF(D727="","",0.5*(D727+SUMPRODUCT(($B$1461:$B$1491=$J727)*1,D$1461:D$1491)))</f>
        <v>0.49536277950661928</v>
      </c>
      <c r="M727" s="2" cm="1">
        <f t="array" ref="M727">IF(E727="","",0.5*(E727+SUMPRODUCT(($B$1461:$B$1491=$J727)*1,E$1461:E$1491)))</f>
        <v>0.49194629426948494</v>
      </c>
      <c r="N727" s="2" cm="1">
        <f t="array" ref="N727">IF(F727="","",0.5*(F727+SUMPRODUCT(($B$1461:$B$1491=$J727)*1,F$1461:F$1491)))</f>
        <v>0.49201985188028641</v>
      </c>
      <c r="O727" s="2" cm="1">
        <f t="array" ref="O727">IF(G727="","",0.5*(G727+SUMPRODUCT(($B$1461:$B$1491=$J727)*1,G$1461:G$1491)))</f>
        <v>0.52873309789930845</v>
      </c>
    </row>
    <row r="728" spans="1:15" x14ac:dyDescent="0.55000000000000004">
      <c r="A728" s="3">
        <v>24</v>
      </c>
      <c r="B728" s="3">
        <v>12</v>
      </c>
      <c r="C728" s="2">
        <f>IF(logVir!C728="","",労働コスト!C728/SUM(資本サービス!C728,労働コスト!C728))</f>
        <v>0.55585168182536882</v>
      </c>
      <c r="D728" s="2">
        <f>IF(logVir!D728="","",労働コスト!D728/SUM(資本サービス!D728,労働コスト!D728))</f>
        <v>0.60178460649738763</v>
      </c>
      <c r="E728" s="2">
        <f>IF(logVir!E728="","",労働コスト!E728/SUM(資本サービス!E728,労働コスト!E728))</f>
        <v>0.58760301825539241</v>
      </c>
      <c r="F728" s="2">
        <f>IF(logVir!F728="","",労働コスト!F728/SUM(資本サービス!F728,労働コスト!F728))</f>
        <v>0.57735512568771619</v>
      </c>
      <c r="G728" s="2">
        <f>IF(logVir!G728="","",労働コスト!G728/SUM(資本サービス!G728,労働コスト!G728))</f>
        <v>0.6183144288727177</v>
      </c>
      <c r="I728" s="3">
        <v>24</v>
      </c>
      <c r="J728" s="3">
        <v>12</v>
      </c>
      <c r="K728" s="2" cm="1">
        <f t="array" ref="K728">IF(C728="","",0.5*(C728+SUMPRODUCT(($B$1461:$B$1491=$J728)*1,C$1461:C$1491)))</f>
        <v>0.52231839780743883</v>
      </c>
      <c r="L728" s="2" cm="1">
        <f t="array" ref="L728">IF(D728="","",0.5*(D728+SUMPRODUCT(($B$1461:$B$1491=$J728)*1,D$1461:D$1491)))</f>
        <v>0.55739821673140122</v>
      </c>
      <c r="M728" s="2" cm="1">
        <f t="array" ref="M728">IF(E728="","",0.5*(E728+SUMPRODUCT(($B$1461:$B$1491=$J728)*1,E$1461:E$1491)))</f>
        <v>0.55089084615466133</v>
      </c>
      <c r="N728" s="2" cm="1">
        <f t="array" ref="N728">IF(F728="","",0.5*(F728+SUMPRODUCT(($B$1461:$B$1491=$J728)*1,F$1461:F$1491)))</f>
        <v>0.54805231045112413</v>
      </c>
      <c r="O728" s="2" cm="1">
        <f t="array" ref="O728">IF(G728="","",0.5*(G728+SUMPRODUCT(($B$1461:$B$1491=$J728)*1,G$1461:G$1491)))</f>
        <v>0.59015605849812625</v>
      </c>
    </row>
    <row r="729" spans="1:15" x14ac:dyDescent="0.55000000000000004">
      <c r="A729" s="3">
        <v>24</v>
      </c>
      <c r="B729" s="3">
        <v>13</v>
      </c>
      <c r="C729" s="2">
        <f>IF(logVir!C729="","",労働コスト!C729/SUM(資本サービス!C729,労働コスト!C729))</f>
        <v>0.36225151298234787</v>
      </c>
      <c r="D729" s="2">
        <f>IF(logVir!D729="","",労働コスト!D729/SUM(資本サービス!D729,労働コスト!D729))</f>
        <v>0.40244563914836567</v>
      </c>
      <c r="E729" s="2">
        <f>IF(logVir!E729="","",労働コスト!E729/SUM(資本サービス!E729,労働コスト!E729))</f>
        <v>0.58041309874390401</v>
      </c>
      <c r="F729" s="2">
        <f>IF(logVir!F729="","",労働コスト!F729/SUM(資本サービス!F729,労働コスト!F729))</f>
        <v>0.53525350152005424</v>
      </c>
      <c r="G729" s="2">
        <f>IF(logVir!G729="","",労働コスト!G729/SUM(資本サービス!G729,労働コスト!G729))</f>
        <v>0.41788922694807135</v>
      </c>
      <c r="I729" s="3">
        <v>24</v>
      </c>
      <c r="J729" s="3">
        <v>13</v>
      </c>
      <c r="K729" s="2" cm="1">
        <f t="array" ref="K729">IF(C729="","",0.5*(C729+SUMPRODUCT(($B$1461:$B$1491=$J729)*1,C$1461:C$1491)))</f>
        <v>0.38190497814910784</v>
      </c>
      <c r="L729" s="2" cm="1">
        <f t="array" ref="L729">IF(D729="","",0.5*(D729+SUMPRODUCT(($B$1461:$B$1491=$J729)*1,D$1461:D$1491)))</f>
        <v>0.38708892883496482</v>
      </c>
      <c r="M729" s="2" cm="1">
        <f t="array" ref="M729">IF(E729="","",0.5*(E729+SUMPRODUCT(($B$1461:$B$1491=$J729)*1,E$1461:E$1491)))</f>
        <v>0.49575800204397635</v>
      </c>
      <c r="N729" s="2" cm="1">
        <f t="array" ref="N729">IF(F729="","",0.5*(F729+SUMPRODUCT(($B$1461:$B$1491=$J729)*1,F$1461:F$1491)))</f>
        <v>0.46578873939019577</v>
      </c>
      <c r="O729" s="2" cm="1">
        <f t="array" ref="O729">IF(G729="","",0.5*(G729+SUMPRODUCT(($B$1461:$B$1491=$J729)*1,G$1461:G$1491)))</f>
        <v>0.42482689445279964</v>
      </c>
    </row>
    <row r="730" spans="1:15" x14ac:dyDescent="0.55000000000000004">
      <c r="A730" s="3">
        <v>24</v>
      </c>
      <c r="B730" s="3">
        <v>14</v>
      </c>
      <c r="C730" s="2">
        <f>IF(logVir!C730="","",労働コスト!C730/SUM(資本サービス!C730,労働コスト!C730))</f>
        <v>0.62628951686632939</v>
      </c>
      <c r="D730" s="2">
        <f>IF(logVir!D730="","",労働コスト!D730/SUM(資本サービス!D730,労働コスト!D730))</f>
        <v>0.64494914470007325</v>
      </c>
      <c r="E730" s="2">
        <f>IF(logVir!E730="","",労働コスト!E730/SUM(資本サービス!E730,労働コスト!E730))</f>
        <v>0.61682729404665271</v>
      </c>
      <c r="F730" s="2">
        <f>IF(logVir!F730="","",労働コスト!F730/SUM(資本サービス!F730,労働コスト!F730))</f>
        <v>0.61296314685141906</v>
      </c>
      <c r="G730" s="2">
        <f>IF(logVir!G730="","",労働コスト!G730/SUM(資本サービス!G730,労働コスト!G730))</f>
        <v>0.61244992030659651</v>
      </c>
      <c r="I730" s="3">
        <v>24</v>
      </c>
      <c r="J730" s="3">
        <v>14</v>
      </c>
      <c r="K730" s="2" cm="1">
        <f t="array" ref="K730">IF(C730="","",0.5*(C730+SUMPRODUCT(($B$1461:$B$1491=$J730)*1,C$1461:C$1491)))</f>
        <v>0.60857251827952963</v>
      </c>
      <c r="L730" s="2" cm="1">
        <f t="array" ref="L730">IF(D730="","",0.5*(D730+SUMPRODUCT(($B$1461:$B$1491=$J730)*1,D$1461:D$1491)))</f>
        <v>0.63765489202056647</v>
      </c>
      <c r="M730" s="2" cm="1">
        <f t="array" ref="M730">IF(E730="","",0.5*(E730+SUMPRODUCT(($B$1461:$B$1491=$J730)*1,E$1461:E$1491)))</f>
        <v>0.61463277527611804</v>
      </c>
      <c r="N730" s="2" cm="1">
        <f t="array" ref="N730">IF(F730="","",0.5*(F730+SUMPRODUCT(($B$1461:$B$1491=$J730)*1,F$1461:F$1491)))</f>
        <v>0.60609793938626055</v>
      </c>
      <c r="O730" s="2" cm="1">
        <f t="array" ref="O730">IF(G730="","",0.5*(G730+SUMPRODUCT(($B$1461:$B$1491=$J730)*1,G$1461:G$1491)))</f>
        <v>0.61910592904001915</v>
      </c>
    </row>
    <row r="731" spans="1:15" x14ac:dyDescent="0.55000000000000004">
      <c r="A731" s="3">
        <v>24</v>
      </c>
      <c r="B731" s="3">
        <v>15</v>
      </c>
      <c r="C731" s="2">
        <f>IF(logVir!C731="","",労働コスト!C731/SUM(資本サービス!C731,労働コスト!C731))</f>
        <v>0.64708586281557867</v>
      </c>
      <c r="D731" s="2">
        <f>IF(logVir!D731="","",労働コスト!D731/SUM(資本サービス!D731,労働コスト!D731))</f>
        <v>0.74794647607790388</v>
      </c>
      <c r="E731" s="2">
        <f>IF(logVir!E731="","",労働コスト!E731/SUM(資本サービス!E731,労働コスト!E731))</f>
        <v>0.76623019786609603</v>
      </c>
      <c r="F731" s="2">
        <f>IF(logVir!F731="","",労働コスト!F731/SUM(資本サービス!F731,労働コスト!F731))</f>
        <v>0.77039870642211095</v>
      </c>
      <c r="G731" s="2">
        <f>IF(logVir!G731="","",労働コスト!G731/SUM(資本サービス!G731,労働コスト!G731))</f>
        <v>0.81001915021041027</v>
      </c>
      <c r="I731" s="3">
        <v>24</v>
      </c>
      <c r="J731" s="3">
        <v>15</v>
      </c>
      <c r="K731" s="2" cm="1">
        <f t="array" ref="K731">IF(C731="","",0.5*(C731+SUMPRODUCT(($B$1461:$B$1491=$J731)*1,C$1461:C$1491)))</f>
        <v>0.69324000355003368</v>
      </c>
      <c r="L731" s="2" cm="1">
        <f t="array" ref="L731">IF(D731="","",0.5*(D731+SUMPRODUCT(($B$1461:$B$1491=$J731)*1,D$1461:D$1491)))</f>
        <v>0.76503780983023728</v>
      </c>
      <c r="M731" s="2" cm="1">
        <f t="array" ref="M731">IF(E731="","",0.5*(E731+SUMPRODUCT(($B$1461:$B$1491=$J731)*1,E$1461:E$1491)))</f>
        <v>0.76112082610194043</v>
      </c>
      <c r="N731" s="2" cm="1">
        <f t="array" ref="N731">IF(F731="","",0.5*(F731+SUMPRODUCT(($B$1461:$B$1491=$J731)*1,F$1461:F$1491)))</f>
        <v>0.75873851278624738</v>
      </c>
      <c r="O731" s="2" cm="1">
        <f t="array" ref="O731">IF(G731="","",0.5*(G731+SUMPRODUCT(($B$1461:$B$1491=$J731)*1,G$1461:G$1491)))</f>
        <v>0.79188593589513301</v>
      </c>
    </row>
    <row r="732" spans="1:15" x14ac:dyDescent="0.55000000000000004">
      <c r="A732" s="3">
        <v>24</v>
      </c>
      <c r="B732" s="3">
        <v>16</v>
      </c>
      <c r="C732" s="2">
        <f>IF(logVir!C732="","",労働コスト!C732/SUM(資本サービス!C732,労働コスト!C732))</f>
        <v>0.66305811897757494</v>
      </c>
      <c r="D732" s="2">
        <f>IF(logVir!D732="","",労働コスト!D732/SUM(資本サービス!D732,労働コスト!D732))</f>
        <v>0.68939621915062421</v>
      </c>
      <c r="E732" s="2">
        <f>IF(logVir!E732="","",労働コスト!E732/SUM(資本サービス!E732,労働コスト!E732))</f>
        <v>0.71164821363139241</v>
      </c>
      <c r="F732" s="2">
        <f>IF(logVir!F732="","",労働コスト!F732/SUM(資本サービス!F732,労働コスト!F732))</f>
        <v>0.71281755203404695</v>
      </c>
      <c r="G732" s="2">
        <f>IF(logVir!G732="","",労働コスト!G732/SUM(資本サービス!G732,労働コスト!G732))</f>
        <v>0.71627665093623649</v>
      </c>
      <c r="I732" s="3">
        <v>24</v>
      </c>
      <c r="J732" s="3">
        <v>16</v>
      </c>
      <c r="K732" s="2" cm="1">
        <f t="array" ref="K732">IF(C732="","",0.5*(C732+SUMPRODUCT(($B$1461:$B$1491=$J732)*1,C$1461:C$1491)))</f>
        <v>0.66825232644358001</v>
      </c>
      <c r="L732" s="2" cm="1">
        <f t="array" ref="L732">IF(D732="","",0.5*(D732+SUMPRODUCT(($B$1461:$B$1491=$J732)*1,D$1461:D$1491)))</f>
        <v>0.69593850174663441</v>
      </c>
      <c r="M732" s="2" cm="1">
        <f t="array" ref="M732">IF(E732="","",0.5*(E732+SUMPRODUCT(($B$1461:$B$1491=$J732)*1,E$1461:E$1491)))</f>
        <v>0.71989874079097294</v>
      </c>
      <c r="N732" s="2" cm="1">
        <f t="array" ref="N732">IF(F732="","",0.5*(F732+SUMPRODUCT(($B$1461:$B$1491=$J732)*1,F$1461:F$1491)))</f>
        <v>0.72022626007619583</v>
      </c>
      <c r="O732" s="2" cm="1">
        <f t="array" ref="O732">IF(G732="","",0.5*(G732+SUMPRODUCT(($B$1461:$B$1491=$J732)*1,G$1461:G$1491)))</f>
        <v>0.73588096095189059</v>
      </c>
    </row>
    <row r="733" spans="1:15" x14ac:dyDescent="0.55000000000000004">
      <c r="A733" s="3">
        <v>24</v>
      </c>
      <c r="B733" s="3">
        <v>17</v>
      </c>
      <c r="C733" s="2">
        <f>IF(logVir!C733="","",労働コスト!C733/SUM(資本サービス!C733,労働コスト!C733))</f>
        <v>0.31850455810975831</v>
      </c>
      <c r="D733" s="2">
        <f>IF(logVir!D733="","",労働コスト!D733/SUM(資本サービス!D733,労働コスト!D733))</f>
        <v>0.34679034026645245</v>
      </c>
      <c r="E733" s="2">
        <f>IF(logVir!E733="","",労働コスト!E733/SUM(資本サービス!E733,労働コスト!E733))</f>
        <v>0.37015412605318765</v>
      </c>
      <c r="F733" s="2">
        <f>IF(logVir!F733="","",労働コスト!F733/SUM(資本サービス!F733,労働コスト!F733))</f>
        <v>0.38946737625437144</v>
      </c>
      <c r="G733" s="2">
        <f>IF(logVir!G733="","",労働コスト!G733/SUM(資本サービス!G733,労働コスト!G733))</f>
        <v>0.40459785316857177</v>
      </c>
      <c r="I733" s="3">
        <v>24</v>
      </c>
      <c r="J733" s="3">
        <v>17</v>
      </c>
      <c r="K733" s="2" cm="1">
        <f t="array" ref="K733">IF(C733="","",0.5*(C733+SUMPRODUCT(($B$1461:$B$1491=$J733)*1,C$1461:C$1491)))</f>
        <v>0.33094491589912567</v>
      </c>
      <c r="L733" s="2" cm="1">
        <f t="array" ref="L733">IF(D733="","",0.5*(D733+SUMPRODUCT(($B$1461:$B$1491=$J733)*1,D$1461:D$1491)))</f>
        <v>0.35287178202695296</v>
      </c>
      <c r="M733" s="2" cm="1">
        <f t="array" ref="M733">IF(E733="","",0.5*(E733+SUMPRODUCT(($B$1461:$B$1491=$J733)*1,E$1461:E$1491)))</f>
        <v>0.37804501063905455</v>
      </c>
      <c r="N733" s="2" cm="1">
        <f t="array" ref="N733">IF(F733="","",0.5*(F733+SUMPRODUCT(($B$1461:$B$1491=$J733)*1,F$1461:F$1491)))</f>
        <v>0.40176806233938706</v>
      </c>
      <c r="O733" s="2" cm="1">
        <f t="array" ref="O733">IF(G733="","",0.5*(G733+SUMPRODUCT(($B$1461:$B$1491=$J733)*1,G$1461:G$1491)))</f>
        <v>0.41124411138329109</v>
      </c>
    </row>
    <row r="734" spans="1:15" x14ac:dyDescent="0.55000000000000004">
      <c r="A734" s="3">
        <v>24</v>
      </c>
      <c r="B734" s="3">
        <v>18</v>
      </c>
      <c r="C734" s="2">
        <f>IF(logVir!C734="","",労働コスト!C734/SUM(資本サービス!C734,労働コスト!C734))</f>
        <v>0.85223234013719673</v>
      </c>
      <c r="D734" s="2">
        <f>IF(logVir!D734="","",労働コスト!D734/SUM(資本サービス!D734,労働コスト!D734))</f>
        <v>0.89163585400098677</v>
      </c>
      <c r="E734" s="2">
        <f>IF(logVir!E734="","",労働コスト!E734/SUM(資本サービス!E734,労働コスト!E734))</f>
        <v>0.89184120163766323</v>
      </c>
      <c r="F734" s="2">
        <f>IF(logVir!F734="","",労働コスト!F734/SUM(資本サービス!F734,労働コスト!F734))</f>
        <v>0.89631404270556847</v>
      </c>
      <c r="G734" s="2">
        <f>IF(logVir!G734="","",労働コスト!G734/SUM(資本サービス!G734,労働コスト!G734))</f>
        <v>0.8897308617648082</v>
      </c>
      <c r="I734" s="3">
        <v>24</v>
      </c>
      <c r="J734" s="3">
        <v>18</v>
      </c>
      <c r="K734" s="2" cm="1">
        <f t="array" ref="K734">IF(C734="","",0.5*(C734+SUMPRODUCT(($B$1461:$B$1491=$J734)*1,C$1461:C$1491)))</f>
        <v>0.85436473565417881</v>
      </c>
      <c r="L734" s="2" cm="1">
        <f t="array" ref="L734">IF(D734="","",0.5*(D734+SUMPRODUCT(($B$1461:$B$1491=$J734)*1,D$1461:D$1491)))</f>
        <v>0.89128543254382131</v>
      </c>
      <c r="M734" s="2" cm="1">
        <f t="array" ref="M734">IF(E734="","",0.5*(E734+SUMPRODUCT(($B$1461:$B$1491=$J734)*1,E$1461:E$1491)))</f>
        <v>0.8940825405572761</v>
      </c>
      <c r="N734" s="2" cm="1">
        <f t="array" ref="N734">IF(F734="","",0.5*(F734+SUMPRODUCT(($B$1461:$B$1491=$J734)*1,F$1461:F$1491)))</f>
        <v>0.89711491501870755</v>
      </c>
      <c r="O734" s="2" cm="1">
        <f t="array" ref="O734">IF(G734="","",0.5*(G734+SUMPRODUCT(($B$1461:$B$1491=$J734)*1,G$1461:G$1491)))</f>
        <v>0.89410764350085825</v>
      </c>
    </row>
    <row r="735" spans="1:15" x14ac:dyDescent="0.55000000000000004">
      <c r="A735" s="3">
        <v>24</v>
      </c>
      <c r="B735" s="3">
        <v>19</v>
      </c>
      <c r="C735" s="2">
        <f>IF(logVir!C735="","",労働コスト!C735/SUM(資本サービス!C735,労働コスト!C735))</f>
        <v>0.82151525223536437</v>
      </c>
      <c r="D735" s="2">
        <f>IF(logVir!D735="","",労働コスト!D735/SUM(資本サービス!D735,労働コスト!D735))</f>
        <v>0.86272613342767779</v>
      </c>
      <c r="E735" s="2">
        <f>IF(logVir!E735="","",労働コスト!E735/SUM(資本サービス!E735,労働コスト!E735))</f>
        <v>0.86211951399411402</v>
      </c>
      <c r="F735" s="2">
        <f>IF(logVir!F735="","",労働コスト!F735/SUM(資本サービス!F735,労働コスト!F735))</f>
        <v>0.86608408168091489</v>
      </c>
      <c r="G735" s="2">
        <f>IF(logVir!G735="","",労働コスト!G735/SUM(資本サービス!G735,労働コスト!G735))</f>
        <v>0.89873907653181928</v>
      </c>
      <c r="I735" s="3">
        <v>24</v>
      </c>
      <c r="J735" s="3">
        <v>19</v>
      </c>
      <c r="K735" s="2" cm="1">
        <f t="array" ref="K735">IF(C735="","",0.5*(C735+SUMPRODUCT(($B$1461:$B$1491=$J735)*1,C$1461:C$1491)))</f>
        <v>0.82441462464782322</v>
      </c>
      <c r="L735" s="2" cm="1">
        <f t="array" ref="L735">IF(D735="","",0.5*(D735+SUMPRODUCT(($B$1461:$B$1491=$J735)*1,D$1461:D$1491)))</f>
        <v>0.86503203220103853</v>
      </c>
      <c r="M735" s="2" cm="1">
        <f t="array" ref="M735">IF(E735="","",0.5*(E735+SUMPRODUCT(($B$1461:$B$1491=$J735)*1,E$1461:E$1491)))</f>
        <v>0.86576352683124203</v>
      </c>
      <c r="N735" s="2" cm="1">
        <f t="array" ref="N735">IF(F735="","",0.5*(F735+SUMPRODUCT(($B$1461:$B$1491=$J735)*1,F$1461:F$1491)))</f>
        <v>0.86786724047860986</v>
      </c>
      <c r="O735" s="2" cm="1">
        <f t="array" ref="O735">IF(G735="","",0.5*(G735+SUMPRODUCT(($B$1461:$B$1491=$J735)*1,G$1461:G$1491)))</f>
        <v>0.88672683585654755</v>
      </c>
    </row>
    <row r="736" spans="1:15" x14ac:dyDescent="0.55000000000000004">
      <c r="A736" s="3">
        <v>24</v>
      </c>
      <c r="B736" s="3">
        <v>20</v>
      </c>
      <c r="C736" s="2">
        <f>IF(logVir!C736="","",労働コスト!C736/SUM(資本サービス!C736,労働コスト!C736))</f>
        <v>0.71092149738953736</v>
      </c>
      <c r="D736" s="2">
        <f>IF(logVir!D736="","",労働コスト!D736/SUM(資本サービス!D736,労働コスト!D736))</f>
        <v>0.71786117333386434</v>
      </c>
      <c r="E736" s="2">
        <f>IF(logVir!E736="","",労働コスト!E736/SUM(資本サービス!E736,労働コスト!E736))</f>
        <v>0.66538670738778338</v>
      </c>
      <c r="F736" s="2">
        <f>IF(logVir!F736="","",労働コスト!F736/SUM(資本サービス!F736,労働コスト!F736))</f>
        <v>0.68593607070809903</v>
      </c>
      <c r="G736" s="2">
        <f>IF(logVir!G736="","",労働コスト!G736/SUM(資本サービス!G736,労働コスト!G736))</f>
        <v>0.75422476729404964</v>
      </c>
      <c r="I736" s="3">
        <v>24</v>
      </c>
      <c r="J736" s="3">
        <v>20</v>
      </c>
      <c r="K736" s="2" cm="1">
        <f t="array" ref="K736">IF(C736="","",0.5*(C736+SUMPRODUCT(($B$1461:$B$1491=$J736)*1,C$1461:C$1491)))</f>
        <v>0.72826194241041387</v>
      </c>
      <c r="L736" s="2" cm="1">
        <f t="array" ref="L736">IF(D736="","",0.5*(D736+SUMPRODUCT(($B$1461:$B$1491=$J736)*1,D$1461:D$1491)))</f>
        <v>0.73629210402302714</v>
      </c>
      <c r="M736" s="2" cm="1">
        <f t="array" ref="M736">IF(E736="","",0.5*(E736+SUMPRODUCT(($B$1461:$B$1491=$J736)*1,E$1461:E$1491)))</f>
        <v>0.70692833628982288</v>
      </c>
      <c r="N736" s="2" cm="1">
        <f t="array" ref="N736">IF(F736="","",0.5*(F736+SUMPRODUCT(($B$1461:$B$1491=$J736)*1,F$1461:F$1491)))</f>
        <v>0.71641161503499595</v>
      </c>
      <c r="O736" s="2" cm="1">
        <f t="array" ref="O736">IF(G736="","",0.5*(G736+SUMPRODUCT(($B$1461:$B$1491=$J736)*1,G$1461:G$1491)))</f>
        <v>0.7582614639936911</v>
      </c>
    </row>
    <row r="737" spans="1:15" x14ac:dyDescent="0.55000000000000004">
      <c r="A737" s="3">
        <v>24</v>
      </c>
      <c r="B737" s="3">
        <v>21</v>
      </c>
      <c r="C737" s="2">
        <f>IF(logVir!C737="","",労働コスト!C737/SUM(資本サービス!C737,労働コスト!C737))</f>
        <v>0.72402919451944092</v>
      </c>
      <c r="D737" s="2">
        <f>IF(logVir!D737="","",労働コスト!D737/SUM(資本サービス!D737,労働コスト!D737))</f>
        <v>0.72984279218880865</v>
      </c>
      <c r="E737" s="2">
        <f>IF(logVir!E737="","",労働コスト!E737/SUM(資本サービス!E737,労働コスト!E737))</f>
        <v>0.7416644878146631</v>
      </c>
      <c r="F737" s="2">
        <f>IF(logVir!F737="","",労働コスト!F737/SUM(資本サービス!F737,労働コスト!F737))</f>
        <v>0.74013733413734928</v>
      </c>
      <c r="G737" s="2">
        <f>IF(logVir!G737="","",労働コスト!G737/SUM(資本サービス!G737,労働コスト!G737))</f>
        <v>0.80005600323415293</v>
      </c>
      <c r="I737" s="3">
        <v>24</v>
      </c>
      <c r="J737" s="3">
        <v>21</v>
      </c>
      <c r="K737" s="2" cm="1">
        <f t="array" ref="K737">IF(C737="","",0.5*(C737+SUMPRODUCT(($B$1461:$B$1491=$J737)*1,C$1461:C$1491)))</f>
        <v>0.69458618093765856</v>
      </c>
      <c r="L737" s="2" cm="1">
        <f t="array" ref="L737">IF(D737="","",0.5*(D737+SUMPRODUCT(($B$1461:$B$1491=$J737)*1,D$1461:D$1491)))</f>
        <v>0.71604652428088356</v>
      </c>
      <c r="M737" s="2" cm="1">
        <f t="array" ref="M737">IF(E737="","",0.5*(E737+SUMPRODUCT(($B$1461:$B$1491=$J737)*1,E$1461:E$1491)))</f>
        <v>0.72587798703079387</v>
      </c>
      <c r="N737" s="2" cm="1">
        <f t="array" ref="N737">IF(F737="","",0.5*(F737+SUMPRODUCT(($B$1461:$B$1491=$J737)*1,F$1461:F$1491)))</f>
        <v>0.72641157516643928</v>
      </c>
      <c r="O737" s="2" cm="1">
        <f t="array" ref="O737">IF(G737="","",0.5*(G737+SUMPRODUCT(($B$1461:$B$1491=$J737)*1,G$1461:G$1491)))</f>
        <v>0.76453533859779244</v>
      </c>
    </row>
    <row r="738" spans="1:15" x14ac:dyDescent="0.55000000000000004">
      <c r="A738" s="3">
        <v>24</v>
      </c>
      <c r="B738" s="3">
        <v>22</v>
      </c>
      <c r="C738" s="2">
        <f>IF(logVir!C738="","",労働コスト!C738/SUM(資本サービス!C738,労働コスト!C738))</f>
        <v>0.70407525193615739</v>
      </c>
      <c r="D738" s="2">
        <f>IF(logVir!D738="","",労働コスト!D738/SUM(資本サービス!D738,労働コスト!D738))</f>
        <v>0.78631434405429546</v>
      </c>
      <c r="E738" s="2">
        <f>IF(logVir!E738="","",労働コスト!E738/SUM(資本サービス!E738,労働コスト!E738))</f>
        <v>0.81720736063318944</v>
      </c>
      <c r="F738" s="2">
        <f>IF(logVir!F738="","",労働コスト!F738/SUM(資本サービス!F738,労働コスト!F738))</f>
        <v>0.82140188882526011</v>
      </c>
      <c r="G738" s="2">
        <f>IF(logVir!G738="","",労働コスト!G738/SUM(資本サービス!G738,労働コスト!G738))</f>
        <v>0.82776343767876959</v>
      </c>
      <c r="I738" s="3">
        <v>24</v>
      </c>
      <c r="J738" s="3">
        <v>22</v>
      </c>
      <c r="K738" s="2" cm="1">
        <f t="array" ref="K738">IF(C738="","",0.5*(C738+SUMPRODUCT(($B$1461:$B$1491=$J738)*1,C$1461:C$1491)))</f>
        <v>0.74000776071295349</v>
      </c>
      <c r="L738" s="2" cm="1">
        <f t="array" ref="L738">IF(D738="","",0.5*(D738+SUMPRODUCT(($B$1461:$B$1491=$J738)*1,D$1461:D$1491)))</f>
        <v>0.80088084936503134</v>
      </c>
      <c r="M738" s="2" cm="1">
        <f t="array" ref="M738">IF(E738="","",0.5*(E738+SUMPRODUCT(($B$1461:$B$1491=$J738)*1,E$1461:E$1491)))</f>
        <v>0.82981339002526866</v>
      </c>
      <c r="N738" s="2" cm="1">
        <f t="array" ref="N738">IF(F738="","",0.5*(F738+SUMPRODUCT(($B$1461:$B$1491=$J738)*1,F$1461:F$1491)))</f>
        <v>0.82949109541389776</v>
      </c>
      <c r="O738" s="2" cm="1">
        <f t="array" ref="O738">IF(G738="","",0.5*(G738+SUMPRODUCT(($B$1461:$B$1491=$J738)*1,G$1461:G$1491)))</f>
        <v>0.83329152105160331</v>
      </c>
    </row>
    <row r="739" spans="1:15" x14ac:dyDescent="0.55000000000000004">
      <c r="A739" s="3">
        <v>24</v>
      </c>
      <c r="B739" s="3">
        <v>23</v>
      </c>
      <c r="C739" s="2">
        <f>IF(logVir!C739="","",労働コスト!C739/SUM(資本サービス!C739,労働コスト!C739))</f>
        <v>0.24000295161758675</v>
      </c>
      <c r="D739" s="2">
        <f>IF(logVir!D739="","",労働コスト!D739/SUM(資本サービス!D739,労働コスト!D739))</f>
        <v>0.27220073257046856</v>
      </c>
      <c r="E739" s="2">
        <f>IF(logVir!E739="","",労働コスト!E739/SUM(資本サービス!E739,労働コスト!E739))</f>
        <v>0.32485613849901351</v>
      </c>
      <c r="F739" s="2">
        <f>IF(logVir!F739="","",労働コスト!F739/SUM(資本サービス!F739,労働コスト!F739))</f>
        <v>0.27544683732131353</v>
      </c>
      <c r="G739" s="2">
        <f>IF(logVir!G739="","",労働コスト!G739/SUM(資本サービス!G739,労働コスト!G739))</f>
        <v>0.28850316122707043</v>
      </c>
      <c r="I739" s="3">
        <v>24</v>
      </c>
      <c r="J739" s="3">
        <v>23</v>
      </c>
      <c r="K739" s="2" cm="1">
        <f t="array" ref="K739">IF(C739="","",0.5*(C739+SUMPRODUCT(($B$1461:$B$1491=$J739)*1,C$1461:C$1491)))</f>
        <v>0.26210614354966205</v>
      </c>
      <c r="L739" s="2" cm="1">
        <f t="array" ref="L739">IF(D739="","",0.5*(D739+SUMPRODUCT(($B$1461:$B$1491=$J739)*1,D$1461:D$1491)))</f>
        <v>0.29304155594717141</v>
      </c>
      <c r="M739" s="2" cm="1">
        <f t="array" ref="M739">IF(E739="","",0.5*(E739+SUMPRODUCT(($B$1461:$B$1491=$J739)*1,E$1461:E$1491)))</f>
        <v>0.33603188161076392</v>
      </c>
      <c r="N739" s="2" cm="1">
        <f t="array" ref="N739">IF(F739="","",0.5*(F739+SUMPRODUCT(($B$1461:$B$1491=$J739)*1,F$1461:F$1491)))</f>
        <v>0.32539218830378863</v>
      </c>
      <c r="O739" s="2" cm="1">
        <f t="array" ref="O739">IF(G739="","",0.5*(G739+SUMPRODUCT(($B$1461:$B$1491=$J739)*1,G$1461:G$1491)))</f>
        <v>0.34318711342104513</v>
      </c>
    </row>
    <row r="740" spans="1:15" x14ac:dyDescent="0.55000000000000004">
      <c r="A740" s="3">
        <v>24</v>
      </c>
      <c r="B740" s="3">
        <v>24</v>
      </c>
      <c r="C740" s="2">
        <f>IF(logVir!C740="","",労働コスト!C740/SUM(資本サービス!C740,労働コスト!C740))</f>
        <v>0.66199625137216556</v>
      </c>
      <c r="D740" s="2">
        <f>IF(logVir!D740="","",労働コスト!D740/SUM(資本サービス!D740,労働コスト!D740))</f>
        <v>0.68289989135731188</v>
      </c>
      <c r="E740" s="2">
        <f>IF(logVir!E740="","",労働コスト!E740/SUM(資本サービス!E740,労働コスト!E740))</f>
        <v>0.71134277721393513</v>
      </c>
      <c r="F740" s="2">
        <f>IF(logVir!F740="","",労働コスト!F740/SUM(資本サービス!F740,労働コスト!F740))</f>
        <v>0.63561272688999193</v>
      </c>
      <c r="G740" s="2">
        <f>IF(logVir!G740="","",労働コスト!G740/SUM(資本サービス!G740,労働コスト!G740))</f>
        <v>0.66977590380101948</v>
      </c>
      <c r="I740" s="3">
        <v>24</v>
      </c>
      <c r="J740" s="3">
        <v>24</v>
      </c>
      <c r="K740" s="2" cm="1">
        <f t="array" ref="K740">IF(C740="","",0.5*(C740+SUMPRODUCT(($B$1461:$B$1491=$J740)*1,C$1461:C$1491)))</f>
        <v>0.68690791389216921</v>
      </c>
      <c r="L740" s="2" cm="1">
        <f t="array" ref="L740">IF(D740="","",0.5*(D740+SUMPRODUCT(($B$1461:$B$1491=$J740)*1,D$1461:D$1491)))</f>
        <v>0.70997182613796928</v>
      </c>
      <c r="M740" s="2" cm="1">
        <f t="array" ref="M740">IF(E740="","",0.5*(E740+SUMPRODUCT(($B$1461:$B$1491=$J740)*1,E$1461:E$1491)))</f>
        <v>0.73129802844036629</v>
      </c>
      <c r="N740" s="2" cm="1">
        <f t="array" ref="N740">IF(F740="","",0.5*(F740+SUMPRODUCT(($B$1461:$B$1491=$J740)*1,F$1461:F$1491)))</f>
        <v>0.7020478560201997</v>
      </c>
      <c r="O740" s="2" cm="1">
        <f t="array" ref="O740">IF(G740="","",0.5*(G740+SUMPRODUCT(($B$1461:$B$1491=$J740)*1,G$1461:G$1491)))</f>
        <v>0.72490883612770474</v>
      </c>
    </row>
    <row r="741" spans="1:15" x14ac:dyDescent="0.55000000000000004">
      <c r="A741" s="3">
        <v>24</v>
      </c>
      <c r="B741" s="3">
        <v>25</v>
      </c>
      <c r="C741" s="2">
        <f>IF(logVir!C741="","",労働コスト!C741/SUM(資本サービス!C741,労働コスト!C741))</f>
        <v>0.79949033286316551</v>
      </c>
      <c r="D741" s="2">
        <f>IF(logVir!D741="","",労働コスト!D741/SUM(資本サービス!D741,労働コスト!D741))</f>
        <v>0.78657220902661285</v>
      </c>
      <c r="E741" s="2">
        <f>IF(logVir!E741="","",労働コスト!E741/SUM(資本サービス!E741,労働コスト!E741))</f>
        <v>0.81760475847783409</v>
      </c>
      <c r="F741" s="2">
        <f>IF(logVir!F741="","",労働コスト!F741/SUM(資本サービス!F741,労働コスト!F741))</f>
        <v>0.81718150450803717</v>
      </c>
      <c r="G741" s="2">
        <f>IF(logVir!G741="","",労働コスト!G741/SUM(資本サービス!G741,労働コスト!G741))</f>
        <v>0.80054970462451702</v>
      </c>
      <c r="I741" s="3">
        <v>24</v>
      </c>
      <c r="J741" s="3">
        <v>25</v>
      </c>
      <c r="K741" s="2" cm="1">
        <f t="array" ref="K741">IF(C741="","",0.5*(C741+SUMPRODUCT(($B$1461:$B$1491=$J741)*1,C$1461:C$1491)))</f>
        <v>0.80048068781757353</v>
      </c>
      <c r="L741" s="2" cm="1">
        <f t="array" ref="L741">IF(D741="","",0.5*(D741+SUMPRODUCT(($B$1461:$B$1491=$J741)*1,D$1461:D$1491)))</f>
        <v>0.79475874958090365</v>
      </c>
      <c r="M741" s="2" cm="1">
        <f t="array" ref="M741">IF(E741="","",0.5*(E741+SUMPRODUCT(($B$1461:$B$1491=$J741)*1,E$1461:E$1491)))</f>
        <v>0.80989227678220432</v>
      </c>
      <c r="N741" s="2" cm="1">
        <f t="array" ref="N741">IF(F741="","",0.5*(F741+SUMPRODUCT(($B$1461:$B$1491=$J741)*1,F$1461:F$1491)))</f>
        <v>0.80908164618518286</v>
      </c>
      <c r="O741" s="2" cm="1">
        <f t="array" ref="O741">IF(G741="","",0.5*(G741+SUMPRODUCT(($B$1461:$B$1491=$J741)*1,G$1461:G$1491)))</f>
        <v>0.80144111630559389</v>
      </c>
    </row>
    <row r="742" spans="1:15" x14ac:dyDescent="0.55000000000000004">
      <c r="A742" s="3">
        <v>24</v>
      </c>
      <c r="B742" s="3">
        <v>26</v>
      </c>
      <c r="C742" s="2">
        <f>IF(logVir!C742="","",労働コスト!C742/SUM(資本サービス!C742,労働コスト!C742))</f>
        <v>0.2785803847154939</v>
      </c>
      <c r="D742" s="2">
        <f>IF(logVir!D742="","",労働コスト!D742/SUM(資本サービス!D742,労働コスト!D742))</f>
        <v>0.3047536189814537</v>
      </c>
      <c r="E742" s="2">
        <f>IF(logVir!E742="","",労働コスト!E742/SUM(資本サービス!E742,労働コスト!E742))</f>
        <v>0.36506965257690821</v>
      </c>
      <c r="F742" s="2">
        <f>IF(logVir!F742="","",労働コスト!F742/SUM(資本サービス!F742,労働コスト!F742))</f>
        <v>0.33809173154408723</v>
      </c>
      <c r="G742" s="2">
        <f>IF(logVir!G742="","",労働コスト!G742/SUM(資本サービス!G742,労働コスト!G742))</f>
        <v>0.35523973422396699</v>
      </c>
      <c r="I742" s="3">
        <v>24</v>
      </c>
      <c r="J742" s="3">
        <v>26</v>
      </c>
      <c r="K742" s="2" cm="1">
        <f t="array" ref="K742">IF(C742="","",0.5*(C742+SUMPRODUCT(($B$1461:$B$1491=$J742)*1,C$1461:C$1491)))</f>
        <v>0.29372791011140931</v>
      </c>
      <c r="L742" s="2" cm="1">
        <f t="array" ref="L742">IF(D742="","",0.5*(D742+SUMPRODUCT(($B$1461:$B$1491=$J742)*1,D$1461:D$1491)))</f>
        <v>0.34020353082820043</v>
      </c>
      <c r="M742" s="2" cm="1">
        <f t="array" ref="M742">IF(E742="","",0.5*(E742+SUMPRODUCT(($B$1461:$B$1491=$J742)*1,E$1461:E$1491)))</f>
        <v>0.40559927568051413</v>
      </c>
      <c r="N742" s="2" cm="1">
        <f t="array" ref="N742">IF(F742="","",0.5*(F742+SUMPRODUCT(($B$1461:$B$1491=$J742)*1,F$1461:F$1491)))</f>
        <v>0.37969928049604906</v>
      </c>
      <c r="O742" s="2" cm="1">
        <f t="array" ref="O742">IF(G742="","",0.5*(G742+SUMPRODUCT(($B$1461:$B$1491=$J742)*1,G$1461:G$1491)))</f>
        <v>0.3898028072418579</v>
      </c>
    </row>
    <row r="743" spans="1:15" x14ac:dyDescent="0.55000000000000004">
      <c r="A743" s="3">
        <v>24</v>
      </c>
      <c r="B743" s="3">
        <v>27</v>
      </c>
      <c r="C743" s="2">
        <f>IF(logVir!C743="","",労働コスト!C743/SUM(資本サービス!C743,労働コスト!C743))</f>
        <v>0.84513305437956432</v>
      </c>
      <c r="D743" s="2">
        <f>IF(logVir!D743="","",労働コスト!D743/SUM(資本サービス!D743,労働コスト!D743))</f>
        <v>0.82681394290138899</v>
      </c>
      <c r="E743" s="2">
        <f>IF(logVir!E743="","",労働コスト!E743/SUM(資本サービス!E743,労働コスト!E743))</f>
        <v>0.84673912347403868</v>
      </c>
      <c r="F743" s="2">
        <f>IF(logVir!F743="","",労働コスト!F743/SUM(資本サービス!F743,労働コスト!F743))</f>
        <v>0.78907727157849239</v>
      </c>
      <c r="G743" s="2">
        <f>IF(logVir!G743="","",労働コスト!G743/SUM(資本サービス!G743,労働コスト!G743))</f>
        <v>0.80491543284824241</v>
      </c>
      <c r="I743" s="3">
        <v>24</v>
      </c>
      <c r="J743" s="3">
        <v>27</v>
      </c>
      <c r="K743" s="2" cm="1">
        <f t="array" ref="K743">IF(C743="","",0.5*(C743+SUMPRODUCT(($B$1461:$B$1491=$J743)*1,C$1461:C$1491)))</f>
        <v>0.81702158214891152</v>
      </c>
      <c r="L743" s="2" cm="1">
        <f t="array" ref="L743">IF(D743="","",0.5*(D743+SUMPRODUCT(($B$1461:$B$1491=$J743)*1,D$1461:D$1491)))</f>
        <v>0.8106183879377824</v>
      </c>
      <c r="M743" s="2" cm="1">
        <f t="array" ref="M743">IF(E743="","",0.5*(E743+SUMPRODUCT(($B$1461:$B$1491=$J743)*1,E$1461:E$1491)))</f>
        <v>0.82160726586196664</v>
      </c>
      <c r="N743" s="2" cm="1">
        <f t="array" ref="N743">IF(F743="","",0.5*(F743+SUMPRODUCT(($B$1461:$B$1491=$J743)*1,F$1461:F$1491)))</f>
        <v>0.79457366381908512</v>
      </c>
      <c r="O743" s="2" cm="1">
        <f t="array" ref="O743">IF(G743="","",0.5*(G743+SUMPRODUCT(($B$1461:$B$1491=$J743)*1,G$1461:G$1491)))</f>
        <v>0.8090231235632378</v>
      </c>
    </row>
    <row r="744" spans="1:15" x14ac:dyDescent="0.55000000000000004">
      <c r="A744" s="3">
        <v>24</v>
      </c>
      <c r="B744" s="3">
        <v>28</v>
      </c>
      <c r="C744" s="2">
        <f>IF(logVir!C744="","",労働コスト!C744/SUM(資本サービス!C744,労働コスト!C744))</f>
        <v>0.56659180702129186</v>
      </c>
      <c r="D744" s="2">
        <f>IF(logVir!D744="","",労働コスト!D744/SUM(資本サービス!D744,労働コスト!D744))</f>
        <v>0.61967185358001331</v>
      </c>
      <c r="E744" s="2">
        <f>IF(logVir!E744="","",労働コスト!E744/SUM(資本サービス!E744,労働コスト!E744))</f>
        <v>0.64537648534148306</v>
      </c>
      <c r="F744" s="2">
        <f>IF(logVir!F744="","",労働コスト!F744/SUM(資本サービス!F744,労働コスト!F744))</f>
        <v>0.64485021847075708</v>
      </c>
      <c r="G744" s="2">
        <f>IF(logVir!G744="","",労働コスト!G744/SUM(資本サービス!G744,労働コスト!G744))</f>
        <v>0.6422807787246636</v>
      </c>
      <c r="I744" s="3">
        <v>24</v>
      </c>
      <c r="J744" s="3">
        <v>28</v>
      </c>
      <c r="K744" s="2" cm="1">
        <f t="array" ref="K744">IF(C744="","",0.5*(C744+SUMPRODUCT(($B$1461:$B$1491=$J744)*1,C$1461:C$1491)))</f>
        <v>0.5821858167157643</v>
      </c>
      <c r="L744" s="2" cm="1">
        <f t="array" ref="L744">IF(D744="","",0.5*(D744+SUMPRODUCT(($B$1461:$B$1491=$J744)*1,D$1461:D$1491)))</f>
        <v>0.6315285695551327</v>
      </c>
      <c r="M744" s="2" cm="1">
        <f t="array" ref="M744">IF(E744="","",0.5*(E744+SUMPRODUCT(($B$1461:$B$1491=$J744)*1,E$1461:E$1491)))</f>
        <v>0.65966665336167463</v>
      </c>
      <c r="N744" s="2" cm="1">
        <f t="array" ref="N744">IF(F744="","",0.5*(F744+SUMPRODUCT(($B$1461:$B$1491=$J744)*1,F$1461:F$1491)))</f>
        <v>0.65604599107979089</v>
      </c>
      <c r="O744" s="2" cm="1">
        <f t="array" ref="O744">IF(G744="","",0.5*(G744+SUMPRODUCT(($B$1461:$B$1491=$J744)*1,G$1461:G$1491)))</f>
        <v>0.64864655145517269</v>
      </c>
    </row>
    <row r="745" spans="1:15" x14ac:dyDescent="0.55000000000000004">
      <c r="A745" s="3">
        <v>24</v>
      </c>
      <c r="B745" s="3">
        <v>29</v>
      </c>
      <c r="C745" s="2">
        <f>IF(logVir!C745="","",労働コスト!C745/SUM(資本サービス!C745,労働コスト!C745))</f>
        <v>0.85059183241054392</v>
      </c>
      <c r="D745" s="2">
        <f>IF(logVir!D745="","",労働コスト!D745/SUM(資本サービス!D745,労働コスト!D745))</f>
        <v>0.84834156441268971</v>
      </c>
      <c r="E745" s="2">
        <f>IF(logVir!E745="","",労働コスト!E745/SUM(資本サービス!E745,労働コスト!E745))</f>
        <v>0.89236992076036892</v>
      </c>
      <c r="F745" s="2">
        <f>IF(logVir!F745="","",労働コスト!F745/SUM(資本サービス!F745,労働コスト!F745))</f>
        <v>0.89087988797569673</v>
      </c>
      <c r="G745" s="2">
        <f>IF(logVir!G745="","",労働コスト!G745/SUM(資本サービス!G745,労働コスト!G745))</f>
        <v>0.8854493653797757</v>
      </c>
      <c r="I745" s="3">
        <v>24</v>
      </c>
      <c r="J745" s="3">
        <v>29</v>
      </c>
      <c r="K745" s="2" cm="1">
        <f t="array" ref="K745">IF(C745="","",0.5*(C745+SUMPRODUCT(($B$1461:$B$1491=$J745)*1,C$1461:C$1491)))</f>
        <v>0.82952346313877512</v>
      </c>
      <c r="L745" s="2" cm="1">
        <f t="array" ref="L745">IF(D745="","",0.5*(D745+SUMPRODUCT(($B$1461:$B$1491=$J745)*1,D$1461:D$1491)))</f>
        <v>0.82729162661109878</v>
      </c>
      <c r="M745" s="2" cm="1">
        <f t="array" ref="M745">IF(E745="","",0.5*(E745+SUMPRODUCT(($B$1461:$B$1491=$J745)*1,E$1461:E$1491)))</f>
        <v>0.86649932208948843</v>
      </c>
      <c r="N745" s="2" cm="1">
        <f t="array" ref="N745">IF(F745="","",0.5*(F745+SUMPRODUCT(($B$1461:$B$1491=$J745)*1,F$1461:F$1491)))</f>
        <v>0.85764820883448545</v>
      </c>
      <c r="O745" s="2" cm="1">
        <f t="array" ref="O745">IF(G745="","",0.5*(G745+SUMPRODUCT(($B$1461:$B$1491=$J745)*1,G$1461:G$1491)))</f>
        <v>0.86082428297302394</v>
      </c>
    </row>
    <row r="746" spans="1:15" x14ac:dyDescent="0.55000000000000004">
      <c r="A746" s="3">
        <v>24</v>
      </c>
      <c r="B746" s="3">
        <v>30</v>
      </c>
      <c r="C746" s="2">
        <f>IF(logVir!C746="","",労働コスト!C746/SUM(資本サービス!C746,労働コスト!C746))</f>
        <v>0.8611751478713342</v>
      </c>
      <c r="D746" s="2">
        <f>IF(logVir!D746="","",労働コスト!D746/SUM(資本サービス!D746,労働コスト!D746))</f>
        <v>0.87211364804862102</v>
      </c>
      <c r="E746" s="2">
        <f>IF(logVir!E746="","",労働コスト!E746/SUM(資本サービス!E746,労働コスト!E746))</f>
        <v>0.90652723948040803</v>
      </c>
      <c r="F746" s="2">
        <f>IF(logVir!F746="","",労働コスト!F746/SUM(資本サービス!F746,労働コスト!F746))</f>
        <v>0.91864711536897836</v>
      </c>
      <c r="G746" s="2">
        <f>IF(logVir!G746="","",労働コスト!G746/SUM(資本サービス!G746,労働コスト!G746))</f>
        <v>0.93046792584070726</v>
      </c>
      <c r="I746" s="3">
        <v>24</v>
      </c>
      <c r="J746" s="3">
        <v>30</v>
      </c>
      <c r="K746" s="2" cm="1">
        <f t="array" ref="K746">IF(C746="","",0.5*(C746+SUMPRODUCT(($B$1461:$B$1491=$J746)*1,C$1461:C$1491)))</f>
        <v>0.86338271529296939</v>
      </c>
      <c r="L746" s="2" cm="1">
        <f t="array" ref="L746">IF(D746="","",0.5*(D746+SUMPRODUCT(($B$1461:$B$1491=$J746)*1,D$1461:D$1491)))</f>
        <v>0.87941631310386326</v>
      </c>
      <c r="M746" s="2" cm="1">
        <f t="array" ref="M746">IF(E746="","",0.5*(E746+SUMPRODUCT(($B$1461:$B$1491=$J746)*1,E$1461:E$1491)))</f>
        <v>0.90203593574619267</v>
      </c>
      <c r="N746" s="2" cm="1">
        <f t="array" ref="N746">IF(F746="","",0.5*(F746+SUMPRODUCT(($B$1461:$B$1491=$J746)*1,F$1461:F$1491)))</f>
        <v>0.91017782525697277</v>
      </c>
      <c r="O746" s="2" cm="1">
        <f t="array" ref="O746">IF(G746="","",0.5*(G746+SUMPRODUCT(($B$1461:$B$1491=$J746)*1,G$1461:G$1491)))</f>
        <v>0.92236058600130033</v>
      </c>
    </row>
    <row r="747" spans="1:15" x14ac:dyDescent="0.55000000000000004">
      <c r="A747" s="3">
        <v>24</v>
      </c>
      <c r="B747" s="3">
        <v>31</v>
      </c>
      <c r="C747" s="2">
        <f>IF(logVir!C747="","",労働コスト!C747/SUM(資本サービス!C747,労働コスト!C747))</f>
        <v>0.76505478601316923</v>
      </c>
      <c r="D747" s="2">
        <f>IF(logVir!D747="","",労働コスト!D747/SUM(資本サービス!D747,労働コスト!D747))</f>
        <v>0.74373207639955285</v>
      </c>
      <c r="E747" s="2">
        <f>IF(logVir!E747="","",労働コスト!E747/SUM(資本サービス!E747,労働コスト!E747))</f>
        <v>0.7671925916066713</v>
      </c>
      <c r="F747" s="2">
        <f>IF(logVir!F747="","",労働コスト!F747/SUM(資本サービス!F747,労働コスト!F747))</f>
        <v>0.74800770051619303</v>
      </c>
      <c r="G747" s="2">
        <f>IF(logVir!G747="","",労働コスト!G747/SUM(資本サービス!G747,労働コスト!G747))</f>
        <v>0.747682679054122</v>
      </c>
      <c r="I747" s="3">
        <v>24</v>
      </c>
      <c r="J747" s="3">
        <v>31</v>
      </c>
      <c r="K747" s="2" cm="1">
        <f t="array" ref="K747">IF(C747="","",0.5*(C747+SUMPRODUCT(($B$1461:$B$1491=$J747)*1,C$1461:C$1491)))</f>
        <v>0.76704024432370321</v>
      </c>
      <c r="L747" s="2" cm="1">
        <f t="array" ref="L747">IF(D747="","",0.5*(D747+SUMPRODUCT(($B$1461:$B$1491=$J747)*1,D$1461:D$1491)))</f>
        <v>0.74969410649163892</v>
      </c>
      <c r="M747" s="2" cm="1">
        <f t="array" ref="M747">IF(E747="","",0.5*(E747+SUMPRODUCT(($B$1461:$B$1491=$J747)*1,E$1461:E$1491)))</f>
        <v>0.77623352199135387</v>
      </c>
      <c r="N747" s="2" cm="1">
        <f t="array" ref="N747">IF(F747="","",0.5*(F747+SUMPRODUCT(($B$1461:$B$1491=$J747)*1,F$1461:F$1491)))</f>
        <v>0.77090073888506094</v>
      </c>
      <c r="O747" s="2" cm="1">
        <f t="array" ref="O747">IF(G747="","",0.5*(G747+SUMPRODUCT(($B$1461:$B$1491=$J747)*1,G$1461:G$1491)))</f>
        <v>0.77362299735746221</v>
      </c>
    </row>
    <row r="748" spans="1:15" x14ac:dyDescent="0.55000000000000004">
      <c r="A748" s="3">
        <v>25</v>
      </c>
      <c r="B748" s="3">
        <v>1</v>
      </c>
      <c r="C748" s="2">
        <f>IF(logVir!C748="","",労働コスト!C748/SUM(資本サービス!C748,労働コスト!C748))</f>
        <v>0.34418658534887192</v>
      </c>
      <c r="D748" s="2">
        <f>IF(logVir!D748="","",労働コスト!D748/SUM(資本サービス!D748,労働コスト!D748))</f>
        <v>0.54236883581544637</v>
      </c>
      <c r="E748" s="2">
        <f>IF(logVir!E748="","",労働コスト!E748/SUM(資本サービス!E748,労働コスト!E748))</f>
        <v>0.53955417300100517</v>
      </c>
      <c r="F748" s="2">
        <f>IF(logVir!F748="","",労働コスト!F748/SUM(資本サービス!F748,労働コスト!F748))</f>
        <v>0.54051312199423296</v>
      </c>
      <c r="G748" s="2">
        <f>IF(logVir!G748="","",労働コスト!G748/SUM(資本サービス!G748,労働コスト!G748))</f>
        <v>0.59602687518207464</v>
      </c>
      <c r="I748" s="3">
        <v>25</v>
      </c>
      <c r="J748" s="3">
        <v>1</v>
      </c>
      <c r="K748" s="2" cm="1">
        <f t="array" ref="K748">IF(C748="","",0.5*(C748+SUMPRODUCT(($B$1461:$B$1491=$J748)*1,C$1461:C$1491)))</f>
        <v>0.43416166769373521</v>
      </c>
      <c r="L748" s="2" cm="1">
        <f t="array" ref="L748">IF(D748="","",0.5*(D748+SUMPRODUCT(($B$1461:$B$1491=$J748)*1,D$1461:D$1491)))</f>
        <v>0.59576620553456505</v>
      </c>
      <c r="M748" s="2" cm="1">
        <f t="array" ref="M748">IF(E748="","",0.5*(E748+SUMPRODUCT(($B$1461:$B$1491=$J748)*1,E$1461:E$1491)))</f>
        <v>0.60066147941990011</v>
      </c>
      <c r="N748" s="2" cm="1">
        <f t="array" ref="N748">IF(F748="","",0.5*(F748+SUMPRODUCT(($B$1461:$B$1491=$J748)*1,F$1461:F$1491)))</f>
        <v>0.59907731363641847</v>
      </c>
      <c r="O748" s="2" cm="1">
        <f t="array" ref="O748">IF(G748="","",0.5*(G748+SUMPRODUCT(($B$1461:$B$1491=$J748)*1,G$1461:G$1491)))</f>
        <v>0.63829574334739825</v>
      </c>
    </row>
    <row r="749" spans="1:15" x14ac:dyDescent="0.55000000000000004">
      <c r="A749" s="3">
        <v>25</v>
      </c>
      <c r="B749" s="3">
        <v>2</v>
      </c>
      <c r="C749" s="2">
        <f>IF(logVir!C749="","",労働コスト!C749/SUM(資本サービス!C749,労働コスト!C749))</f>
        <v>0.56756060399160002</v>
      </c>
      <c r="D749" s="2">
        <f>IF(logVir!D749="","",労働コスト!D749/SUM(資本サービス!D749,労働コスト!D749))</f>
        <v>0.69813742823825031</v>
      </c>
      <c r="E749" s="2">
        <f>IF(logVir!E749="","",労働コスト!E749/SUM(資本サービス!E749,労働コスト!E749))</f>
        <v>0.55018778495446019</v>
      </c>
      <c r="F749" s="2">
        <f>IF(logVir!F749="","",労働コスト!F749/SUM(資本サービス!F749,労働コスト!F749))</f>
        <v>0.56380912579503217</v>
      </c>
      <c r="G749" s="2">
        <f>IF(logVir!G749="","",労働コスト!G749/SUM(資本サービス!G749,労働コスト!G749))</f>
        <v>0.61521117507436929</v>
      </c>
      <c r="I749" s="3">
        <v>25</v>
      </c>
      <c r="J749" s="3">
        <v>2</v>
      </c>
      <c r="K749" s="2" cm="1">
        <f t="array" ref="K749">IF(C749="","",0.5*(C749+SUMPRODUCT(($B$1461:$B$1491=$J749)*1,C$1461:C$1491)))</f>
        <v>0.54605706831352885</v>
      </c>
      <c r="L749" s="2" cm="1">
        <f t="array" ref="L749">IF(D749="","",0.5*(D749+SUMPRODUCT(($B$1461:$B$1491=$J749)*1,D$1461:D$1491)))</f>
        <v>0.64537773075424165</v>
      </c>
      <c r="M749" s="2" cm="1">
        <f t="array" ref="M749">IF(E749="","",0.5*(E749+SUMPRODUCT(($B$1461:$B$1491=$J749)*1,E$1461:E$1491)))</f>
        <v>0.53424158996572579</v>
      </c>
      <c r="N749" s="2" cm="1">
        <f t="array" ref="N749">IF(F749="","",0.5*(F749+SUMPRODUCT(($B$1461:$B$1491=$J749)*1,F$1461:F$1491)))</f>
        <v>0.53989827547772429</v>
      </c>
      <c r="O749" s="2" cm="1">
        <f t="array" ref="O749">IF(G749="","",0.5*(G749+SUMPRODUCT(($B$1461:$B$1491=$J749)*1,G$1461:G$1491)))</f>
        <v>0.60415305979830458</v>
      </c>
    </row>
    <row r="750" spans="1:15" x14ac:dyDescent="0.55000000000000004">
      <c r="A750" s="3">
        <v>25</v>
      </c>
      <c r="B750" s="3">
        <v>3</v>
      </c>
      <c r="C750" s="2">
        <f>IF(logVir!C750="","",労働コスト!C750/SUM(資本サービス!C750,労働コスト!C750))</f>
        <v>0.67978014651447471</v>
      </c>
      <c r="D750" s="2">
        <f>IF(logVir!D750="","",労働コスト!D750/SUM(資本サービス!D750,労働コスト!D750))</f>
        <v>0.66059175442270524</v>
      </c>
      <c r="E750" s="2">
        <f>IF(logVir!E750="","",労働コスト!E750/SUM(資本サービス!E750,労働コスト!E750))</f>
        <v>0.67122869615344249</v>
      </c>
      <c r="F750" s="2">
        <f>IF(logVir!F750="","",労働コスト!F750/SUM(資本サービス!F750,労働コスト!F750))</f>
        <v>0.65124144371352788</v>
      </c>
      <c r="G750" s="2">
        <f>IF(logVir!G750="","",労働コスト!G750/SUM(資本サービス!G750,労働コスト!G750))</f>
        <v>0.70483098868120697</v>
      </c>
      <c r="I750" s="3">
        <v>25</v>
      </c>
      <c r="J750" s="3">
        <v>3</v>
      </c>
      <c r="K750" s="2" cm="1">
        <f t="array" ref="K750">IF(C750="","",0.5*(C750+SUMPRODUCT(($B$1461:$B$1491=$J750)*1,C$1461:C$1491)))</f>
        <v>0.68857409715923268</v>
      </c>
      <c r="L750" s="2" cm="1">
        <f t="array" ref="L750">IF(D750="","",0.5*(D750+SUMPRODUCT(($B$1461:$B$1491=$J750)*1,D$1461:D$1491)))</f>
        <v>0.69650645292961877</v>
      </c>
      <c r="M750" s="2" cm="1">
        <f t="array" ref="M750">IF(E750="","",0.5*(E750+SUMPRODUCT(($B$1461:$B$1491=$J750)*1,E$1461:E$1491)))</f>
        <v>0.70990374452231042</v>
      </c>
      <c r="N750" s="2" cm="1">
        <f t="array" ref="N750">IF(F750="","",0.5*(F750+SUMPRODUCT(($B$1461:$B$1491=$J750)*1,F$1461:F$1491)))</f>
        <v>0.69904585564953492</v>
      </c>
      <c r="O750" s="2" cm="1">
        <f t="array" ref="O750">IF(G750="","",0.5*(G750+SUMPRODUCT(($B$1461:$B$1491=$J750)*1,G$1461:G$1491)))</f>
        <v>0.74226051132976845</v>
      </c>
    </row>
    <row r="751" spans="1:15" x14ac:dyDescent="0.55000000000000004">
      <c r="A751" s="3">
        <v>25</v>
      </c>
      <c r="B751" s="3">
        <v>4</v>
      </c>
      <c r="C751" s="2">
        <f>IF(logVir!C751="","",労働コスト!C751/SUM(資本サービス!C751,労働コスト!C751))</f>
        <v>0.50776987490002645</v>
      </c>
      <c r="D751" s="2">
        <f>IF(logVir!D751="","",労働コスト!D751/SUM(資本サービス!D751,労働コスト!D751))</f>
        <v>0.48424486787481746</v>
      </c>
      <c r="E751" s="2">
        <f>IF(logVir!E751="","",労働コスト!E751/SUM(資本サービス!E751,労働コスト!E751))</f>
        <v>0.52086619484297758</v>
      </c>
      <c r="F751" s="2">
        <f>IF(logVir!F751="","",労働コスト!F751/SUM(資本サービス!F751,労働コスト!F751))</f>
        <v>0.50502062848466422</v>
      </c>
      <c r="G751" s="2">
        <f>IF(logVir!G751="","",労働コスト!G751/SUM(資本サービス!G751,労働コスト!G751))</f>
        <v>0.56142160195782842</v>
      </c>
      <c r="I751" s="3">
        <v>25</v>
      </c>
      <c r="J751" s="3">
        <v>4</v>
      </c>
      <c r="K751" s="2" cm="1">
        <f t="array" ref="K751">IF(C751="","",0.5*(C751+SUMPRODUCT(($B$1461:$B$1491=$J751)*1,C$1461:C$1491)))</f>
        <v>0.6348058348429515</v>
      </c>
      <c r="L751" s="2" cm="1">
        <f t="array" ref="L751">IF(D751="","",0.5*(D751+SUMPRODUCT(($B$1461:$B$1491=$J751)*1,D$1461:D$1491)))</f>
        <v>0.61142565029444573</v>
      </c>
      <c r="M751" s="2" cm="1">
        <f t="array" ref="M751">IF(E751="","",0.5*(E751+SUMPRODUCT(($B$1461:$B$1491=$J751)*1,E$1461:E$1491)))</f>
        <v>0.63740578689285821</v>
      </c>
      <c r="N751" s="2" cm="1">
        <f t="array" ref="N751">IF(F751="","",0.5*(F751+SUMPRODUCT(($B$1461:$B$1491=$J751)*1,F$1461:F$1491)))</f>
        <v>0.62614988292009111</v>
      </c>
      <c r="O751" s="2" cm="1">
        <f t="array" ref="O751">IF(G751="","",0.5*(G751+SUMPRODUCT(($B$1461:$B$1491=$J751)*1,G$1461:G$1491)))</f>
        <v>0.66574853123353128</v>
      </c>
    </row>
    <row r="752" spans="1:15" x14ac:dyDescent="0.55000000000000004">
      <c r="A752" s="3">
        <v>25</v>
      </c>
      <c r="B752" s="3">
        <v>5</v>
      </c>
      <c r="C752" s="2">
        <f>IF(logVir!C752="","",労働コスト!C752/SUM(資本サービス!C752,労働コスト!C752))</f>
        <v>0.75022757566577136</v>
      </c>
      <c r="D752" s="2">
        <f>IF(logVir!D752="","",労働コスト!D752/SUM(資本サービス!D752,労働コスト!D752))</f>
        <v>0.80298163810393119</v>
      </c>
      <c r="E752" s="2">
        <f>IF(logVir!E752="","",労働コスト!E752/SUM(資本サービス!E752,労働コスト!E752))</f>
        <v>0.82255856311940156</v>
      </c>
      <c r="F752" s="2">
        <f>IF(logVir!F752="","",労働コスト!F752/SUM(資本サービス!F752,労働コスト!F752))</f>
        <v>0.80796495604060925</v>
      </c>
      <c r="G752" s="2">
        <f>IF(logVir!G752="","",労働コスト!G752/SUM(資本サービス!G752,労働コスト!G752))</f>
        <v>0.80892415797143846</v>
      </c>
      <c r="I752" s="3">
        <v>25</v>
      </c>
      <c r="J752" s="3">
        <v>5</v>
      </c>
      <c r="K752" s="2" cm="1">
        <f t="array" ref="K752">IF(C752="","",0.5*(C752+SUMPRODUCT(($B$1461:$B$1491=$J752)*1,C$1461:C$1491)))</f>
        <v>0.69758482686534817</v>
      </c>
      <c r="L752" s="2" cm="1">
        <f t="array" ref="L752">IF(D752="","",0.5*(D752+SUMPRODUCT(($B$1461:$B$1491=$J752)*1,D$1461:D$1491)))</f>
        <v>0.74083376853261884</v>
      </c>
      <c r="M752" s="2" cm="1">
        <f t="array" ref="M752">IF(E752="","",0.5*(E752+SUMPRODUCT(($B$1461:$B$1491=$J752)*1,E$1461:E$1491)))</f>
        <v>0.76341300885572783</v>
      </c>
      <c r="N752" s="2" cm="1">
        <f t="array" ref="N752">IF(F752="","",0.5*(F752+SUMPRODUCT(($B$1461:$B$1491=$J752)*1,F$1461:F$1491)))</f>
        <v>0.75961325255751444</v>
      </c>
      <c r="O752" s="2" cm="1">
        <f t="array" ref="O752">IF(G752="","",0.5*(G752+SUMPRODUCT(($B$1461:$B$1491=$J752)*1,G$1461:G$1491)))</f>
        <v>0.77149407328742625</v>
      </c>
    </row>
    <row r="753" spans="1:15" x14ac:dyDescent="0.55000000000000004">
      <c r="A753" s="3">
        <v>25</v>
      </c>
      <c r="B753" s="3">
        <v>6</v>
      </c>
      <c r="C753" s="2">
        <f>IF(logVir!C753="","",労働コスト!C753/SUM(資本サービス!C753,労働コスト!C753))</f>
        <v>0.45743992538850886</v>
      </c>
      <c r="D753" s="2">
        <f>IF(logVir!D753="","",労働コスト!D753/SUM(資本サービス!D753,労働コスト!D753))</f>
        <v>0.48723765910659633</v>
      </c>
      <c r="E753" s="2">
        <f>IF(logVir!E753="","",労働コスト!E753/SUM(資本サービス!E753,労働コスト!E753))</f>
        <v>0.46835233650642683</v>
      </c>
      <c r="F753" s="2">
        <f>IF(logVir!F753="","",労働コスト!F753/SUM(資本サービス!F753,労働コスト!F753))</f>
        <v>0.46512049572822201</v>
      </c>
      <c r="G753" s="2">
        <f>IF(logVir!G753="","",労働コスト!G753/SUM(資本サービス!G753,労働コスト!G753))</f>
        <v>0.49921408110980403</v>
      </c>
      <c r="I753" s="3">
        <v>25</v>
      </c>
      <c r="J753" s="3">
        <v>6</v>
      </c>
      <c r="K753" s="2" cm="1">
        <f t="array" ref="K753">IF(C753="","",0.5*(C753+SUMPRODUCT(($B$1461:$B$1491=$J753)*1,C$1461:C$1491)))</f>
        <v>0.41907482990029821</v>
      </c>
      <c r="L753" s="2" cm="1">
        <f t="array" ref="L753">IF(D753="","",0.5*(D753+SUMPRODUCT(($B$1461:$B$1491=$J753)*1,D$1461:D$1491)))</f>
        <v>0.45065103672619422</v>
      </c>
      <c r="M753" s="2" cm="1">
        <f t="array" ref="M753">IF(E753="","",0.5*(E753+SUMPRODUCT(($B$1461:$B$1491=$J753)*1,E$1461:E$1491)))</f>
        <v>0.43991583633509057</v>
      </c>
      <c r="N753" s="2" cm="1">
        <f t="array" ref="N753">IF(F753="","",0.5*(F753+SUMPRODUCT(($B$1461:$B$1491=$J753)*1,F$1461:F$1491)))</f>
        <v>0.43358625378637683</v>
      </c>
      <c r="O753" s="2" cm="1">
        <f t="array" ref="O753">IF(G753="","",0.5*(G753+SUMPRODUCT(($B$1461:$B$1491=$J753)*1,G$1461:G$1491)))</f>
        <v>0.46818292469361245</v>
      </c>
    </row>
    <row r="754" spans="1:15" x14ac:dyDescent="0.55000000000000004">
      <c r="A754" s="3">
        <v>25</v>
      </c>
      <c r="B754" s="3">
        <v>7</v>
      </c>
      <c r="C754" s="2">
        <f>IF(logVir!C754="","",労働コスト!C754/SUM(資本サービス!C754,労働コスト!C754))</f>
        <v>0.35584746260708189</v>
      </c>
      <c r="D754" s="2">
        <f>IF(logVir!D754="","",労働コスト!D754/SUM(資本サービス!D754,労働コスト!D754))</f>
        <v>0.39692564248421652</v>
      </c>
      <c r="E754" s="2">
        <f>IF(logVir!E754="","",労働コスト!E754/SUM(資本サービス!E754,労働コスト!E754))</f>
        <v>0.47504330505805864</v>
      </c>
      <c r="F754" s="2">
        <f>IF(logVir!F754="","",労働コスト!F754/SUM(資本サービス!F754,労働コスト!F754))</f>
        <v>0.46286799847940624</v>
      </c>
      <c r="G754" s="2">
        <f>IF(logVir!G754="","",労働コスト!G754/SUM(資本サービス!G754,労働コスト!G754))</f>
        <v>0.5058314134421702</v>
      </c>
      <c r="I754" s="3">
        <v>25</v>
      </c>
      <c r="J754" s="3">
        <v>7</v>
      </c>
      <c r="K754" s="2" cm="1">
        <f t="array" ref="K754">IF(C754="","",0.5*(C754+SUMPRODUCT(($B$1461:$B$1491=$J754)*1,C$1461:C$1491)))</f>
        <v>0.48785054895939833</v>
      </c>
      <c r="L754" s="2" cm="1">
        <f t="array" ref="L754">IF(D754="","",0.5*(D754+SUMPRODUCT(($B$1461:$B$1491=$J754)*1,D$1461:D$1491)))</f>
        <v>0.52987539362311875</v>
      </c>
      <c r="M754" s="2" cm="1">
        <f t="array" ref="M754">IF(E754="","",0.5*(E754+SUMPRODUCT(($B$1461:$B$1491=$J754)*1,E$1461:E$1491)))</f>
        <v>0.57596301355661272</v>
      </c>
      <c r="N754" s="2" cm="1">
        <f t="array" ref="N754">IF(F754="","",0.5*(F754+SUMPRODUCT(($B$1461:$B$1491=$J754)*1,F$1461:F$1491)))</f>
        <v>0.57001326230990546</v>
      </c>
      <c r="O754" s="2" cm="1">
        <f t="array" ref="O754">IF(G754="","",0.5*(G754+SUMPRODUCT(($B$1461:$B$1491=$J754)*1,G$1461:G$1491)))</f>
        <v>0.6045581537344149</v>
      </c>
    </row>
    <row r="755" spans="1:15" x14ac:dyDescent="0.55000000000000004">
      <c r="A755" s="3">
        <v>25</v>
      </c>
      <c r="B755" s="3">
        <v>8</v>
      </c>
      <c r="C755" s="2">
        <f>IF(logVir!C755="","",労働コスト!C755/SUM(資本サービス!C755,労働コスト!C755))</f>
        <v>0.7105441140480625</v>
      </c>
      <c r="D755" s="2">
        <f>IF(logVir!D755="","",労働コスト!D755/SUM(資本サービス!D755,労働コスト!D755))</f>
        <v>0.72634025776974154</v>
      </c>
      <c r="E755" s="2">
        <f>IF(logVir!E755="","",労働コスト!E755/SUM(資本サービス!E755,労働コスト!E755))</f>
        <v>0.7437692659400863</v>
      </c>
      <c r="F755" s="2">
        <f>IF(logVir!F755="","",労働コスト!F755/SUM(資本サービス!F755,労働コスト!F755))</f>
        <v>0.72725914770781874</v>
      </c>
      <c r="G755" s="2">
        <f>IF(logVir!G755="","",労働コスト!G755/SUM(資本サービス!G755,労働コスト!G755))</f>
        <v>0.75053412822031729</v>
      </c>
      <c r="I755" s="3">
        <v>25</v>
      </c>
      <c r="J755" s="3">
        <v>8</v>
      </c>
      <c r="K755" s="2" cm="1">
        <f t="array" ref="K755">IF(C755="","",0.5*(C755+SUMPRODUCT(($B$1461:$B$1491=$J755)*1,C$1461:C$1491)))</f>
        <v>0.63018709327775424</v>
      </c>
      <c r="L755" s="2" cm="1">
        <f t="array" ref="L755">IF(D755="","",0.5*(D755+SUMPRODUCT(($B$1461:$B$1491=$J755)*1,D$1461:D$1491)))</f>
        <v>0.66262003204506859</v>
      </c>
      <c r="M755" s="2" cm="1">
        <f t="array" ref="M755">IF(E755="","",0.5*(E755+SUMPRODUCT(($B$1461:$B$1491=$J755)*1,E$1461:E$1491)))</f>
        <v>0.67157674539751011</v>
      </c>
      <c r="N755" s="2" cm="1">
        <f t="array" ref="N755">IF(F755="","",0.5*(F755+SUMPRODUCT(($B$1461:$B$1491=$J755)*1,F$1461:F$1491)))</f>
        <v>0.65880111633962724</v>
      </c>
      <c r="O755" s="2" cm="1">
        <f t="array" ref="O755">IF(G755="","",0.5*(G755+SUMPRODUCT(($B$1461:$B$1491=$J755)*1,G$1461:G$1491)))</f>
        <v>0.68471234532072167</v>
      </c>
    </row>
    <row r="756" spans="1:15" x14ac:dyDescent="0.55000000000000004">
      <c r="A756" s="3">
        <v>25</v>
      </c>
      <c r="B756" s="3">
        <v>9</v>
      </c>
      <c r="C756" s="2">
        <f>IF(logVir!C756="","",労働コスト!C756/SUM(資本サービス!C756,労働コスト!C756))</f>
        <v>0.72430551077075067</v>
      </c>
      <c r="D756" s="2">
        <f>IF(logVir!D756="","",労働コスト!D756/SUM(資本サービス!D756,労働コスト!D756))</f>
        <v>0.74696528205647705</v>
      </c>
      <c r="E756" s="2">
        <f>IF(logVir!E756="","",労働コスト!E756/SUM(資本サービス!E756,労働コスト!E756))</f>
        <v>0.80511469733991703</v>
      </c>
      <c r="F756" s="2">
        <f>IF(logVir!F756="","",労働コスト!F756/SUM(資本サービス!F756,労働コスト!F756))</f>
        <v>0.7990847731435905</v>
      </c>
      <c r="G756" s="2">
        <f>IF(logVir!G756="","",労働コスト!G756/SUM(資本サービス!G756,労働コスト!G756))</f>
        <v>0.81847911232200699</v>
      </c>
      <c r="I756" s="3">
        <v>25</v>
      </c>
      <c r="J756" s="3">
        <v>9</v>
      </c>
      <c r="K756" s="2" cm="1">
        <f t="array" ref="K756">IF(C756="","",0.5*(C756+SUMPRODUCT(($B$1461:$B$1491=$J756)*1,C$1461:C$1491)))</f>
        <v>0.76015919492736472</v>
      </c>
      <c r="L756" s="2" cm="1">
        <f t="array" ref="L756">IF(D756="","",0.5*(D756+SUMPRODUCT(($B$1461:$B$1491=$J756)*1,D$1461:D$1491)))</f>
        <v>0.77704625952954376</v>
      </c>
      <c r="M756" s="2" cm="1">
        <f t="array" ref="M756">IF(E756="","",0.5*(E756+SUMPRODUCT(($B$1461:$B$1491=$J756)*1,E$1461:E$1491)))</f>
        <v>0.81912957364322303</v>
      </c>
      <c r="N756" s="2" cm="1">
        <f t="array" ref="N756">IF(F756="","",0.5*(F756+SUMPRODUCT(($B$1461:$B$1491=$J756)*1,F$1461:F$1491)))</f>
        <v>0.81748116327454223</v>
      </c>
      <c r="O756" s="2" cm="1">
        <f t="array" ref="O756">IF(G756="","",0.5*(G756+SUMPRODUCT(($B$1461:$B$1491=$J756)*1,G$1461:G$1491)))</f>
        <v>0.8380575588010728</v>
      </c>
    </row>
    <row r="757" spans="1:15" x14ac:dyDescent="0.55000000000000004">
      <c r="A757" s="3">
        <v>25</v>
      </c>
      <c r="B757" s="3">
        <v>10</v>
      </c>
      <c r="C757" s="2">
        <f>IF(logVir!C757="","",労働コスト!C757/SUM(資本サービス!C757,労働コスト!C757))</f>
        <v>0.59194302968391443</v>
      </c>
      <c r="D757" s="2">
        <f>IF(logVir!D757="","",労働コスト!D757/SUM(資本サービス!D757,労働コスト!D757))</f>
        <v>0.63015959626220097</v>
      </c>
      <c r="E757" s="2">
        <f>IF(logVir!E757="","",労働コスト!E757/SUM(資本サービス!E757,労働コスト!E757))</f>
        <v>0.68621603494676131</v>
      </c>
      <c r="F757" s="2">
        <f>IF(logVir!F757="","",労働コスト!F757/SUM(資本サービス!F757,労働コスト!F757))</f>
        <v>0.68626217014650381</v>
      </c>
      <c r="G757" s="2">
        <f>IF(logVir!G757="","",労働コスト!G757/SUM(資本サービス!G757,労働コスト!G757))</f>
        <v>0.71910578416225834</v>
      </c>
      <c r="I757" s="3">
        <v>25</v>
      </c>
      <c r="J757" s="3">
        <v>10</v>
      </c>
      <c r="K757" s="2" cm="1">
        <f t="array" ref="K757">IF(C757="","",0.5*(C757+SUMPRODUCT(($B$1461:$B$1491=$J757)*1,C$1461:C$1491)))</f>
        <v>0.60922594698180399</v>
      </c>
      <c r="L757" s="2" cm="1">
        <f t="array" ref="L757">IF(D757="","",0.5*(D757+SUMPRODUCT(($B$1461:$B$1491=$J757)*1,D$1461:D$1491)))</f>
        <v>0.6365285647456731</v>
      </c>
      <c r="M757" s="2" cm="1">
        <f t="array" ref="M757">IF(E757="","",0.5*(E757+SUMPRODUCT(($B$1461:$B$1491=$J757)*1,E$1461:E$1491)))</f>
        <v>0.68284931530081905</v>
      </c>
      <c r="N757" s="2" cm="1">
        <f t="array" ref="N757">IF(F757="","",0.5*(F757+SUMPRODUCT(($B$1461:$B$1491=$J757)*1,F$1461:F$1491)))</f>
        <v>0.68271926442629804</v>
      </c>
      <c r="O757" s="2" cm="1">
        <f t="array" ref="O757">IF(G757="","",0.5*(G757+SUMPRODUCT(($B$1461:$B$1491=$J757)*1,G$1461:G$1491)))</f>
        <v>0.71707664327459153</v>
      </c>
    </row>
    <row r="758" spans="1:15" x14ac:dyDescent="0.55000000000000004">
      <c r="A758" s="3">
        <v>25</v>
      </c>
      <c r="B758" s="3">
        <v>11</v>
      </c>
      <c r="C758" s="2">
        <f>IF(logVir!C758="","",労働コスト!C758/SUM(資本サービス!C758,労働コスト!C758))</f>
        <v>0.58727464450620281</v>
      </c>
      <c r="D758" s="2">
        <f>IF(logVir!D758="","",労働コスト!D758/SUM(資本サービス!D758,労働コスト!D758))</f>
        <v>0.63823450360530642</v>
      </c>
      <c r="E758" s="2">
        <f>IF(logVir!E758="","",労働コスト!E758/SUM(資本サービス!E758,労働コスト!E758))</f>
        <v>0.61324113252740486</v>
      </c>
      <c r="F758" s="2">
        <f>IF(logVir!F758="","",労働コスト!F758/SUM(資本サービス!F758,労働コスト!F758))</f>
        <v>0.61450586455738199</v>
      </c>
      <c r="G758" s="2">
        <f>IF(logVir!G758="","",労働コスト!G758/SUM(資本サービス!G758,労働コスト!G758))</f>
        <v>0.6191869182602846</v>
      </c>
      <c r="I758" s="3">
        <v>25</v>
      </c>
      <c r="J758" s="3">
        <v>11</v>
      </c>
      <c r="K758" s="2" cm="1">
        <f t="array" ref="K758">IF(C758="","",0.5*(C758+SUMPRODUCT(($B$1461:$B$1491=$J758)*1,C$1461:C$1491)))</f>
        <v>0.57605268750059269</v>
      </c>
      <c r="L758" s="2" cm="1">
        <f t="array" ref="L758">IF(D758="","",0.5*(D758+SUMPRODUCT(($B$1461:$B$1491=$J758)*1,D$1461:D$1491)))</f>
        <v>0.60311422217792521</v>
      </c>
      <c r="M758" s="2" cm="1">
        <f t="array" ref="M758">IF(E758="","",0.5*(E758+SUMPRODUCT(($B$1461:$B$1491=$J758)*1,E$1461:E$1491)))</f>
        <v>0.59685064014868572</v>
      </c>
      <c r="N758" s="2" cm="1">
        <f t="array" ref="N758">IF(F758="","",0.5*(F758+SUMPRODUCT(($B$1461:$B$1491=$J758)*1,F$1461:F$1491)))</f>
        <v>0.59358863387122784</v>
      </c>
      <c r="O758" s="2" cm="1">
        <f t="array" ref="O758">IF(G758="","",0.5*(G758+SUMPRODUCT(($B$1461:$B$1491=$J758)*1,G$1461:G$1491)))</f>
        <v>0.60656562151599958</v>
      </c>
    </row>
    <row r="759" spans="1:15" x14ac:dyDescent="0.55000000000000004">
      <c r="A759" s="3">
        <v>25</v>
      </c>
      <c r="B759" s="3">
        <v>12</v>
      </c>
      <c r="C759" s="2">
        <f>IF(logVir!C759="","",労働コスト!C759/SUM(資本サービス!C759,労働コスト!C759))</f>
        <v>0.42920657100634241</v>
      </c>
      <c r="D759" s="2">
        <f>IF(logVir!D759="","",労働コスト!D759/SUM(資本サービス!D759,労働コスト!D759))</f>
        <v>0.42921917135649534</v>
      </c>
      <c r="E759" s="2">
        <f>IF(logVir!E759="","",労働コスト!E759/SUM(資本サービス!E759,労働コスト!E759))</f>
        <v>0.45576953448777774</v>
      </c>
      <c r="F759" s="2">
        <f>IF(logVir!F759="","",労働コスト!F759/SUM(資本サービス!F759,労働コスト!F759))</f>
        <v>0.45366793805907513</v>
      </c>
      <c r="G759" s="2">
        <f>IF(logVir!G759="","",労働コスト!G759/SUM(資本サービス!G759,労働コスト!G759))</f>
        <v>0.47777632999930258</v>
      </c>
      <c r="I759" s="3">
        <v>25</v>
      </c>
      <c r="J759" s="3">
        <v>12</v>
      </c>
      <c r="K759" s="2" cm="1">
        <f t="array" ref="K759">IF(C759="","",0.5*(C759+SUMPRODUCT(($B$1461:$B$1491=$J759)*1,C$1461:C$1491)))</f>
        <v>0.45899584239792557</v>
      </c>
      <c r="L759" s="2" cm="1">
        <f t="array" ref="L759">IF(D759="","",0.5*(D759+SUMPRODUCT(($B$1461:$B$1491=$J759)*1,D$1461:D$1491)))</f>
        <v>0.47111549916095508</v>
      </c>
      <c r="M759" s="2" cm="1">
        <f t="array" ref="M759">IF(E759="","",0.5*(E759+SUMPRODUCT(($B$1461:$B$1491=$J759)*1,E$1461:E$1491)))</f>
        <v>0.48497410427085397</v>
      </c>
      <c r="N759" s="2" cm="1">
        <f t="array" ref="N759">IF(F759="","",0.5*(F759+SUMPRODUCT(($B$1461:$B$1491=$J759)*1,F$1461:F$1491)))</f>
        <v>0.48620871663680365</v>
      </c>
      <c r="O759" s="2" cm="1">
        <f t="array" ref="O759">IF(G759="","",0.5*(G759+SUMPRODUCT(($B$1461:$B$1491=$J759)*1,G$1461:G$1491)))</f>
        <v>0.5198870090614186</v>
      </c>
    </row>
    <row r="760" spans="1:15" x14ac:dyDescent="0.55000000000000004">
      <c r="A760" s="3">
        <v>25</v>
      </c>
      <c r="B760" s="3">
        <v>13</v>
      </c>
      <c r="C760" s="2">
        <f>IF(logVir!C760="","",労働コスト!C760/SUM(資本サービス!C760,労働コスト!C760))</f>
        <v>0.41703571427236535</v>
      </c>
      <c r="D760" s="2">
        <f>IF(logVir!D760="","",労働コスト!D760/SUM(資本サービス!D760,労働コスト!D760))</f>
        <v>0.38339610952496034</v>
      </c>
      <c r="E760" s="2">
        <f>IF(logVir!E760="","",労働コスト!E760/SUM(資本サービス!E760,労働コスト!E760))</f>
        <v>0.45804870663265074</v>
      </c>
      <c r="F760" s="2">
        <f>IF(logVir!F760="","",労働コスト!F760/SUM(資本サービス!F760,労働コスト!F760))</f>
        <v>0.45677710805637844</v>
      </c>
      <c r="G760" s="2">
        <f>IF(logVir!G760="","",労働コスト!G760/SUM(資本サービス!G760,労働コスト!G760))</f>
        <v>0.50647181857791657</v>
      </c>
      <c r="I760" s="3">
        <v>25</v>
      </c>
      <c r="J760" s="3">
        <v>13</v>
      </c>
      <c r="K760" s="2" cm="1">
        <f t="array" ref="K760">IF(C760="","",0.5*(C760+SUMPRODUCT(($B$1461:$B$1491=$J760)*1,C$1461:C$1491)))</f>
        <v>0.40929707879411659</v>
      </c>
      <c r="L760" s="2" cm="1">
        <f t="array" ref="L760">IF(D760="","",0.5*(D760+SUMPRODUCT(($B$1461:$B$1491=$J760)*1,D$1461:D$1491)))</f>
        <v>0.37756416402326221</v>
      </c>
      <c r="M760" s="2" cm="1">
        <f t="array" ref="M760">IF(E760="","",0.5*(E760+SUMPRODUCT(($B$1461:$B$1491=$J760)*1,E$1461:E$1491)))</f>
        <v>0.43457580598834966</v>
      </c>
      <c r="N760" s="2" cm="1">
        <f t="array" ref="N760">IF(F760="","",0.5*(F760+SUMPRODUCT(($B$1461:$B$1491=$J760)*1,F$1461:F$1491)))</f>
        <v>0.4265505426583579</v>
      </c>
      <c r="O760" s="2" cm="1">
        <f t="array" ref="O760">IF(G760="","",0.5*(G760+SUMPRODUCT(($B$1461:$B$1491=$J760)*1,G$1461:G$1491)))</f>
        <v>0.46911819026772228</v>
      </c>
    </row>
    <row r="761" spans="1:15" x14ac:dyDescent="0.55000000000000004">
      <c r="A761" s="3">
        <v>25</v>
      </c>
      <c r="B761" s="3">
        <v>14</v>
      </c>
      <c r="C761" s="2">
        <f>IF(logVir!C761="","",労働コスト!C761/SUM(資本サービス!C761,労働コスト!C761))</f>
        <v>0.61611574920375212</v>
      </c>
      <c r="D761" s="2">
        <f>IF(logVir!D761="","",労働コスト!D761/SUM(資本サービス!D761,労働コスト!D761))</f>
        <v>0.65836356361049519</v>
      </c>
      <c r="E761" s="2">
        <f>IF(logVir!E761="","",労働コスト!E761/SUM(資本サービス!E761,労働コスト!E761))</f>
        <v>0.59758132837376843</v>
      </c>
      <c r="F761" s="2">
        <f>IF(logVir!F761="","",労働コスト!F761/SUM(資本サービス!F761,労働コスト!F761))</f>
        <v>0.51688694137306579</v>
      </c>
      <c r="G761" s="2">
        <f>IF(logVir!G761="","",労働コスト!G761/SUM(資本サービス!G761,労働コスト!G761))</f>
        <v>0.51487215237744333</v>
      </c>
      <c r="I761" s="3">
        <v>25</v>
      </c>
      <c r="J761" s="3">
        <v>14</v>
      </c>
      <c r="K761" s="2" cm="1">
        <f t="array" ref="K761">IF(C761="","",0.5*(C761+SUMPRODUCT(($B$1461:$B$1491=$J761)*1,C$1461:C$1491)))</f>
        <v>0.60348563444824099</v>
      </c>
      <c r="L761" s="2" cm="1">
        <f t="array" ref="L761">IF(D761="","",0.5*(D761+SUMPRODUCT(($B$1461:$B$1491=$J761)*1,D$1461:D$1491)))</f>
        <v>0.64436210147577744</v>
      </c>
      <c r="M761" s="2" cm="1">
        <f t="array" ref="M761">IF(E761="","",0.5*(E761+SUMPRODUCT(($B$1461:$B$1491=$J761)*1,E$1461:E$1491)))</f>
        <v>0.6050097924396759</v>
      </c>
      <c r="N761" s="2" cm="1">
        <f t="array" ref="N761">IF(F761="","",0.5*(F761+SUMPRODUCT(($B$1461:$B$1491=$J761)*1,F$1461:F$1491)))</f>
        <v>0.55805983664708392</v>
      </c>
      <c r="O761" s="2" cm="1">
        <f t="array" ref="O761">IF(G761="","",0.5*(G761+SUMPRODUCT(($B$1461:$B$1491=$J761)*1,G$1461:G$1491)))</f>
        <v>0.57031704507544256</v>
      </c>
    </row>
    <row r="762" spans="1:15" x14ac:dyDescent="0.55000000000000004">
      <c r="A762" s="3">
        <v>25</v>
      </c>
      <c r="B762" s="3">
        <v>15</v>
      </c>
      <c r="C762" s="2">
        <f>IF(logVir!C762="","",労働コスト!C762/SUM(資本サービス!C762,労働コスト!C762))</f>
        <v>0.61651069162577232</v>
      </c>
      <c r="D762" s="2">
        <f>IF(logVir!D762="","",労働コスト!D762/SUM(資本サービス!D762,労働コスト!D762))</f>
        <v>0.65659646118801673</v>
      </c>
      <c r="E762" s="2">
        <f>IF(logVir!E762="","",労働コスト!E762/SUM(資本サービス!E762,労働コスト!E762))</f>
        <v>0.65913125402754635</v>
      </c>
      <c r="F762" s="2">
        <f>IF(logVir!F762="","",労働コスト!F762/SUM(資本サービス!F762,労働コスト!F762))</f>
        <v>0.63104238997009232</v>
      </c>
      <c r="G762" s="2">
        <f>IF(logVir!G762="","",労働コスト!G762/SUM(資本サービス!G762,労働コスト!G762))</f>
        <v>0.64474994889933046</v>
      </c>
      <c r="I762" s="3">
        <v>25</v>
      </c>
      <c r="J762" s="3">
        <v>15</v>
      </c>
      <c r="K762" s="2" cm="1">
        <f t="array" ref="K762">IF(C762="","",0.5*(C762+SUMPRODUCT(($B$1461:$B$1491=$J762)*1,C$1461:C$1491)))</f>
        <v>0.6779524179551305</v>
      </c>
      <c r="L762" s="2" cm="1">
        <f t="array" ref="L762">IF(D762="","",0.5*(D762+SUMPRODUCT(($B$1461:$B$1491=$J762)*1,D$1461:D$1491)))</f>
        <v>0.71936280238529371</v>
      </c>
      <c r="M762" s="2" cm="1">
        <f t="array" ref="M762">IF(E762="","",0.5*(E762+SUMPRODUCT(($B$1461:$B$1491=$J762)*1,E$1461:E$1491)))</f>
        <v>0.70757135418266559</v>
      </c>
      <c r="N762" s="2" cm="1">
        <f t="array" ref="N762">IF(F762="","",0.5*(F762+SUMPRODUCT(($B$1461:$B$1491=$J762)*1,F$1461:F$1491)))</f>
        <v>0.68906035456023806</v>
      </c>
      <c r="O762" s="2" cm="1">
        <f t="array" ref="O762">IF(G762="","",0.5*(G762+SUMPRODUCT(($B$1461:$B$1491=$J762)*1,G$1461:G$1491)))</f>
        <v>0.70925133523959305</v>
      </c>
    </row>
    <row r="763" spans="1:15" x14ac:dyDescent="0.55000000000000004">
      <c r="A763" s="3">
        <v>25</v>
      </c>
      <c r="B763" s="3">
        <v>16</v>
      </c>
      <c r="C763" s="2">
        <f>IF(logVir!C763="","",労働コスト!C763/SUM(資本サービス!C763,労働コスト!C763))</f>
        <v>0.4416559780478464</v>
      </c>
      <c r="D763" s="2">
        <f>IF(logVir!D763="","",労働コスト!D763/SUM(資本サービス!D763,労働コスト!D763))</f>
        <v>0.4924552144155962</v>
      </c>
      <c r="E763" s="2">
        <f>IF(logVir!E763="","",労働コスト!E763/SUM(資本サービス!E763,労働コスト!E763))</f>
        <v>0.55122498273029907</v>
      </c>
      <c r="F763" s="2">
        <f>IF(logVir!F763="","",労働コスト!F763/SUM(資本サービス!F763,労働コスト!F763))</f>
        <v>0.55895356335624158</v>
      </c>
      <c r="G763" s="2">
        <f>IF(logVir!G763="","",労働コスト!G763/SUM(資本サービス!G763,労働コスト!G763))</f>
        <v>0.59487037274802057</v>
      </c>
      <c r="I763" s="3">
        <v>25</v>
      </c>
      <c r="J763" s="3">
        <v>16</v>
      </c>
      <c r="K763" s="2" cm="1">
        <f t="array" ref="K763">IF(C763="","",0.5*(C763+SUMPRODUCT(($B$1461:$B$1491=$J763)*1,C$1461:C$1491)))</f>
        <v>0.55755125597871569</v>
      </c>
      <c r="L763" s="2" cm="1">
        <f t="array" ref="L763">IF(D763="","",0.5*(D763+SUMPRODUCT(($B$1461:$B$1491=$J763)*1,D$1461:D$1491)))</f>
        <v>0.59746799937912043</v>
      </c>
      <c r="M763" s="2" cm="1">
        <f t="array" ref="M763">IF(E763="","",0.5*(E763+SUMPRODUCT(($B$1461:$B$1491=$J763)*1,E$1461:E$1491)))</f>
        <v>0.63968712534042638</v>
      </c>
      <c r="N763" s="2" cm="1">
        <f t="array" ref="N763">IF(F763="","",0.5*(F763+SUMPRODUCT(($B$1461:$B$1491=$J763)*1,F$1461:F$1491)))</f>
        <v>0.64329426573729309</v>
      </c>
      <c r="O763" s="2" cm="1">
        <f t="array" ref="O763">IF(G763="","",0.5*(G763+SUMPRODUCT(($B$1461:$B$1491=$J763)*1,G$1461:G$1491)))</f>
        <v>0.67517782185778263</v>
      </c>
    </row>
    <row r="764" spans="1:15" x14ac:dyDescent="0.55000000000000004">
      <c r="A764" s="3">
        <v>25</v>
      </c>
      <c r="B764" s="3">
        <v>17</v>
      </c>
      <c r="C764" s="2">
        <f>IF(logVir!C764="","",労働コスト!C764/SUM(資本サービス!C764,労働コスト!C764))</f>
        <v>0.3266429972779033</v>
      </c>
      <c r="D764" s="2">
        <f>IF(logVir!D764="","",労働コスト!D764/SUM(資本サービス!D764,労働コスト!D764))</f>
        <v>0.36520760727497809</v>
      </c>
      <c r="E764" s="2">
        <f>IF(logVir!E764="","",労働コスト!E764/SUM(資本サービス!E764,労働コスト!E764))</f>
        <v>0.37458584353576657</v>
      </c>
      <c r="F764" s="2">
        <f>IF(logVir!F764="","",労働コスト!F764/SUM(資本サービス!F764,労働コスト!F764))</f>
        <v>0.37437765988829769</v>
      </c>
      <c r="G764" s="2">
        <f>IF(logVir!G764="","",労働コスト!G764/SUM(資本サービス!G764,労働コスト!G764))</f>
        <v>0.43694319774513263</v>
      </c>
      <c r="I764" s="3">
        <v>25</v>
      </c>
      <c r="J764" s="3">
        <v>17</v>
      </c>
      <c r="K764" s="2" cm="1">
        <f t="array" ref="K764">IF(C764="","",0.5*(C764+SUMPRODUCT(($B$1461:$B$1491=$J764)*1,C$1461:C$1491)))</f>
        <v>0.33501413548319814</v>
      </c>
      <c r="L764" s="2" cm="1">
        <f t="array" ref="L764">IF(D764="","",0.5*(D764+SUMPRODUCT(($B$1461:$B$1491=$J764)*1,D$1461:D$1491)))</f>
        <v>0.36208041553121578</v>
      </c>
      <c r="M764" s="2" cm="1">
        <f t="array" ref="M764">IF(E764="","",0.5*(E764+SUMPRODUCT(($B$1461:$B$1491=$J764)*1,E$1461:E$1491)))</f>
        <v>0.38026086938034398</v>
      </c>
      <c r="N764" s="2" cm="1">
        <f t="array" ref="N764">IF(F764="","",0.5*(F764+SUMPRODUCT(($B$1461:$B$1491=$J764)*1,F$1461:F$1491)))</f>
        <v>0.39422320415635015</v>
      </c>
      <c r="O764" s="2" cm="1">
        <f t="array" ref="O764">IF(G764="","",0.5*(G764+SUMPRODUCT(($B$1461:$B$1491=$J764)*1,G$1461:G$1491)))</f>
        <v>0.42741678367157154</v>
      </c>
    </row>
    <row r="765" spans="1:15" x14ac:dyDescent="0.55000000000000004">
      <c r="A765" s="3">
        <v>25</v>
      </c>
      <c r="B765" s="3">
        <v>18</v>
      </c>
      <c r="C765" s="2">
        <f>IF(logVir!C765="","",労働コスト!C765/SUM(資本サービス!C765,労働コスト!C765))</f>
        <v>0.82930488374564293</v>
      </c>
      <c r="D765" s="2">
        <f>IF(logVir!D765="","",労働コスト!D765/SUM(資本サービス!D765,労働コスト!D765))</f>
        <v>0.87863994796185241</v>
      </c>
      <c r="E765" s="2">
        <f>IF(logVir!E765="","",労働コスト!E765/SUM(資本サービス!E765,労働コスト!E765))</f>
        <v>0.88173376601466169</v>
      </c>
      <c r="F765" s="2">
        <f>IF(logVir!F765="","",労働コスト!F765/SUM(資本サービス!F765,労働コスト!F765))</f>
        <v>0.8782573614752136</v>
      </c>
      <c r="G765" s="2">
        <f>IF(logVir!G765="","",労働コスト!G765/SUM(資本サービス!G765,労働コスト!G765))</f>
        <v>0.89024958814056698</v>
      </c>
      <c r="I765" s="3">
        <v>25</v>
      </c>
      <c r="J765" s="3">
        <v>18</v>
      </c>
      <c r="K765" s="2" cm="1">
        <f t="array" ref="K765">IF(C765="","",0.5*(C765+SUMPRODUCT(($B$1461:$B$1491=$J765)*1,C$1461:C$1491)))</f>
        <v>0.8429010074584018</v>
      </c>
      <c r="L765" s="2" cm="1">
        <f t="array" ref="L765">IF(D765="","",0.5*(D765+SUMPRODUCT(($B$1461:$B$1491=$J765)*1,D$1461:D$1491)))</f>
        <v>0.88478747952425407</v>
      </c>
      <c r="M765" s="2" cm="1">
        <f t="array" ref="M765">IF(E765="","",0.5*(E765+SUMPRODUCT(($B$1461:$B$1491=$J765)*1,E$1461:E$1491)))</f>
        <v>0.88902882274577522</v>
      </c>
      <c r="N765" s="2" cm="1">
        <f t="array" ref="N765">IF(F765="","",0.5*(F765+SUMPRODUCT(($B$1461:$B$1491=$J765)*1,F$1461:F$1491)))</f>
        <v>0.88808657440353012</v>
      </c>
      <c r="O765" s="2" cm="1">
        <f t="array" ref="O765">IF(G765="","",0.5*(G765+SUMPRODUCT(($B$1461:$B$1491=$J765)*1,G$1461:G$1491)))</f>
        <v>0.8943670066887377</v>
      </c>
    </row>
    <row r="766" spans="1:15" x14ac:dyDescent="0.55000000000000004">
      <c r="A766" s="3">
        <v>25</v>
      </c>
      <c r="B766" s="3">
        <v>19</v>
      </c>
      <c r="C766" s="2">
        <f>IF(logVir!C766="","",労働コスト!C766/SUM(資本サービス!C766,労働コスト!C766))</f>
        <v>0.77849114893526605</v>
      </c>
      <c r="D766" s="2">
        <f>IF(logVir!D766="","",労働コスト!D766/SUM(資本サービス!D766,労働コスト!D766))</f>
        <v>0.85615603686182828</v>
      </c>
      <c r="E766" s="2">
        <f>IF(logVir!E766="","",労働コスト!E766/SUM(資本サービス!E766,労働コスト!E766))</f>
        <v>0.87077648855661594</v>
      </c>
      <c r="F766" s="2">
        <f>IF(logVir!F766="","",労働コスト!F766/SUM(資本サービス!F766,労働コスト!F766))</f>
        <v>0.85730898658170329</v>
      </c>
      <c r="G766" s="2">
        <f>IF(logVir!G766="","",労働コスト!G766/SUM(資本サービス!G766,労働コスト!G766))</f>
        <v>0.8447292506508447</v>
      </c>
      <c r="I766" s="3">
        <v>25</v>
      </c>
      <c r="J766" s="3">
        <v>19</v>
      </c>
      <c r="K766" s="2" cm="1">
        <f t="array" ref="K766">IF(C766="","",0.5*(C766+SUMPRODUCT(($B$1461:$B$1491=$J766)*1,C$1461:C$1491)))</f>
        <v>0.80290257299777412</v>
      </c>
      <c r="L766" s="2" cm="1">
        <f t="array" ref="L766">IF(D766="","",0.5*(D766+SUMPRODUCT(($B$1461:$B$1491=$J766)*1,D$1461:D$1491)))</f>
        <v>0.86174698391811377</v>
      </c>
      <c r="M766" s="2" cm="1">
        <f t="array" ref="M766">IF(E766="","",0.5*(E766+SUMPRODUCT(($B$1461:$B$1491=$J766)*1,E$1461:E$1491)))</f>
        <v>0.87009201411249293</v>
      </c>
      <c r="N766" s="2" cm="1">
        <f t="array" ref="N766">IF(F766="","",0.5*(F766+SUMPRODUCT(($B$1461:$B$1491=$J766)*1,F$1461:F$1491)))</f>
        <v>0.86347969292900406</v>
      </c>
      <c r="O766" s="2" cm="1">
        <f t="array" ref="O766">IF(G766="","",0.5*(G766+SUMPRODUCT(($B$1461:$B$1491=$J766)*1,G$1461:G$1491)))</f>
        <v>0.8597219229160602</v>
      </c>
    </row>
    <row r="767" spans="1:15" x14ac:dyDescent="0.55000000000000004">
      <c r="A767" s="3">
        <v>25</v>
      </c>
      <c r="B767" s="3">
        <v>20</v>
      </c>
      <c r="C767" s="2">
        <f>IF(logVir!C767="","",労働コスト!C767/SUM(資本サービス!C767,労働コスト!C767))</f>
        <v>0.65998815779934816</v>
      </c>
      <c r="D767" s="2">
        <f>IF(logVir!D767="","",労働コスト!D767/SUM(資本サービス!D767,労働コスト!D767))</f>
        <v>0.69180367456298264</v>
      </c>
      <c r="E767" s="2">
        <f>IF(logVir!E767="","",労働コスト!E767/SUM(資本サービス!E767,労働コスト!E767))</f>
        <v>0.68003475874390185</v>
      </c>
      <c r="F767" s="2">
        <f>IF(logVir!F767="","",労働コスト!F767/SUM(資本サービス!F767,労働コスト!F767))</f>
        <v>0.65190869657279882</v>
      </c>
      <c r="G767" s="2">
        <f>IF(logVir!G767="","",労働コスト!G767/SUM(資本サービス!G767,労働コスト!G767))</f>
        <v>0.65559974325182591</v>
      </c>
      <c r="I767" s="3">
        <v>25</v>
      </c>
      <c r="J767" s="3">
        <v>20</v>
      </c>
      <c r="K767" s="2" cm="1">
        <f t="array" ref="K767">IF(C767="","",0.5*(C767+SUMPRODUCT(($B$1461:$B$1491=$J767)*1,C$1461:C$1491)))</f>
        <v>0.70279527261531927</v>
      </c>
      <c r="L767" s="2" cm="1">
        <f t="array" ref="L767">IF(D767="","",0.5*(D767+SUMPRODUCT(($B$1461:$B$1491=$J767)*1,D$1461:D$1491)))</f>
        <v>0.72326335463758629</v>
      </c>
      <c r="M767" s="2" cm="1">
        <f t="array" ref="M767">IF(E767="","",0.5*(E767+SUMPRODUCT(($B$1461:$B$1491=$J767)*1,E$1461:E$1491)))</f>
        <v>0.71425236196788211</v>
      </c>
      <c r="N767" s="2" cm="1">
        <f t="array" ref="N767">IF(F767="","",0.5*(F767+SUMPRODUCT(($B$1461:$B$1491=$J767)*1,F$1461:F$1491)))</f>
        <v>0.69939792796734579</v>
      </c>
      <c r="O767" s="2" cm="1">
        <f t="array" ref="O767">IF(G767="","",0.5*(G767+SUMPRODUCT(($B$1461:$B$1491=$J767)*1,G$1461:G$1491)))</f>
        <v>0.70894895197257912</v>
      </c>
    </row>
    <row r="768" spans="1:15" x14ac:dyDescent="0.55000000000000004">
      <c r="A768" s="3">
        <v>25</v>
      </c>
      <c r="B768" s="3">
        <v>21</v>
      </c>
      <c r="C768" s="2">
        <f>IF(logVir!C768="","",労働コスト!C768/SUM(資本サービス!C768,労働コスト!C768))</f>
        <v>0.70341386068177114</v>
      </c>
      <c r="D768" s="2">
        <f>IF(logVir!D768="","",労働コスト!D768/SUM(資本サービス!D768,労働コスト!D768))</f>
        <v>0.77514825854798675</v>
      </c>
      <c r="E768" s="2">
        <f>IF(logVir!E768="","",労働コスト!E768/SUM(資本サービス!E768,労働コスト!E768))</f>
        <v>0.76836939298575369</v>
      </c>
      <c r="F768" s="2">
        <f>IF(logVir!F768="","",労働コスト!F768/SUM(資本サービス!F768,労働コスト!F768))</f>
        <v>0.77076853949092072</v>
      </c>
      <c r="G768" s="2">
        <f>IF(logVir!G768="","",労働コスト!G768/SUM(資本サービス!G768,労働コスト!G768))</f>
        <v>0.74581863386098501</v>
      </c>
      <c r="I768" s="3">
        <v>25</v>
      </c>
      <c r="J768" s="3">
        <v>21</v>
      </c>
      <c r="K768" s="2" cm="1">
        <f t="array" ref="K768">IF(C768="","",0.5*(C768+SUMPRODUCT(($B$1461:$B$1491=$J768)*1,C$1461:C$1491)))</f>
        <v>0.68427851401882367</v>
      </c>
      <c r="L768" s="2" cm="1">
        <f t="array" ref="L768">IF(D768="","",0.5*(D768+SUMPRODUCT(($B$1461:$B$1491=$J768)*1,D$1461:D$1491)))</f>
        <v>0.73869925746047271</v>
      </c>
      <c r="M768" s="2" cm="1">
        <f t="array" ref="M768">IF(E768="","",0.5*(E768+SUMPRODUCT(($B$1461:$B$1491=$J768)*1,E$1461:E$1491)))</f>
        <v>0.73923043961633916</v>
      </c>
      <c r="N768" s="2" cm="1">
        <f t="array" ref="N768">IF(F768="","",0.5*(F768+SUMPRODUCT(($B$1461:$B$1491=$J768)*1,F$1461:F$1491)))</f>
        <v>0.74172717784322506</v>
      </c>
      <c r="O768" s="2" cm="1">
        <f t="array" ref="O768">IF(G768="","",0.5*(G768+SUMPRODUCT(($B$1461:$B$1491=$J768)*1,G$1461:G$1491)))</f>
        <v>0.73741665391120836</v>
      </c>
    </row>
    <row r="769" spans="1:15" x14ac:dyDescent="0.55000000000000004">
      <c r="A769" s="3">
        <v>25</v>
      </c>
      <c r="B769" s="3">
        <v>22</v>
      </c>
      <c r="C769" s="2">
        <f>IF(logVir!C769="","",労働コスト!C769/SUM(資本サービス!C769,労働コスト!C769))</f>
        <v>0.8022428772348168</v>
      </c>
      <c r="D769" s="2">
        <f>IF(logVir!D769="","",労働コスト!D769/SUM(資本サービス!D769,労働コスト!D769))</f>
        <v>0.82088300526494073</v>
      </c>
      <c r="E769" s="2">
        <f>IF(logVir!E769="","",労働コスト!E769/SUM(資本サービス!E769,労働コスト!E769))</f>
        <v>0.84341722714259248</v>
      </c>
      <c r="F769" s="2">
        <f>IF(logVir!F769="","",労働コスト!F769/SUM(資本サービス!F769,労働コスト!F769))</f>
        <v>0.82135649056799942</v>
      </c>
      <c r="G769" s="2">
        <f>IF(logVir!G769="","",労働コスト!G769/SUM(資本サービス!G769,労働コスト!G769))</f>
        <v>0.80975672820769706</v>
      </c>
      <c r="I769" s="3">
        <v>25</v>
      </c>
      <c r="J769" s="3">
        <v>22</v>
      </c>
      <c r="K769" s="2" cm="1">
        <f t="array" ref="K769">IF(C769="","",0.5*(C769+SUMPRODUCT(($B$1461:$B$1491=$J769)*1,C$1461:C$1491)))</f>
        <v>0.78909157336228319</v>
      </c>
      <c r="L769" s="2" cm="1">
        <f t="array" ref="L769">IF(D769="","",0.5*(D769+SUMPRODUCT(($B$1461:$B$1491=$J769)*1,D$1461:D$1491)))</f>
        <v>0.81816517997035398</v>
      </c>
      <c r="M769" s="2" cm="1">
        <f t="array" ref="M769">IF(E769="","",0.5*(E769+SUMPRODUCT(($B$1461:$B$1491=$J769)*1,E$1461:E$1491)))</f>
        <v>0.84291832327997018</v>
      </c>
      <c r="N769" s="2" cm="1">
        <f t="array" ref="N769">IF(F769="","",0.5*(F769+SUMPRODUCT(($B$1461:$B$1491=$J769)*1,F$1461:F$1491)))</f>
        <v>0.82946839628526736</v>
      </c>
      <c r="O769" s="2" cm="1">
        <f t="array" ref="O769">IF(G769="","",0.5*(G769+SUMPRODUCT(($B$1461:$B$1491=$J769)*1,G$1461:G$1491)))</f>
        <v>0.82428816631606705</v>
      </c>
    </row>
    <row r="770" spans="1:15" x14ac:dyDescent="0.55000000000000004">
      <c r="A770" s="3">
        <v>25</v>
      </c>
      <c r="B770" s="3">
        <v>23</v>
      </c>
      <c r="C770" s="2">
        <f>IF(logVir!C770="","",労働コスト!C770/SUM(資本サービス!C770,労働コスト!C770))</f>
        <v>0.22261109468166501</v>
      </c>
      <c r="D770" s="2">
        <f>IF(logVir!D770="","",労働コスト!D770/SUM(資本サービス!D770,労働コスト!D770))</f>
        <v>0.20961612635412566</v>
      </c>
      <c r="E770" s="2">
        <f>IF(logVir!E770="","",労働コスト!E770/SUM(資本サービス!E770,労働コスト!E770))</f>
        <v>0.22547144843194603</v>
      </c>
      <c r="F770" s="2">
        <f>IF(logVir!F770="","",労働コスト!F770/SUM(資本サービス!F770,労働コスト!F770))</f>
        <v>0.27524577979222248</v>
      </c>
      <c r="G770" s="2">
        <f>IF(logVir!G770="","",労働コスト!G770/SUM(資本サービス!G770,労働コスト!G770))</f>
        <v>0.31271835950796933</v>
      </c>
      <c r="I770" s="3">
        <v>25</v>
      </c>
      <c r="J770" s="3">
        <v>23</v>
      </c>
      <c r="K770" s="2" cm="1">
        <f t="array" ref="K770">IF(C770="","",0.5*(C770+SUMPRODUCT(($B$1461:$B$1491=$J770)*1,C$1461:C$1491)))</f>
        <v>0.2534102150817012</v>
      </c>
      <c r="L770" s="2" cm="1">
        <f t="array" ref="L770">IF(D770="","",0.5*(D770+SUMPRODUCT(($B$1461:$B$1491=$J770)*1,D$1461:D$1491)))</f>
        <v>0.26174925283899997</v>
      </c>
      <c r="M770" s="2" cm="1">
        <f t="array" ref="M770">IF(E770="","",0.5*(E770+SUMPRODUCT(($B$1461:$B$1491=$J770)*1,E$1461:E$1491)))</f>
        <v>0.28633953657723016</v>
      </c>
      <c r="N770" s="2" cm="1">
        <f t="array" ref="N770">IF(F770="","",0.5*(F770+SUMPRODUCT(($B$1461:$B$1491=$J770)*1,F$1461:F$1491)))</f>
        <v>0.32529165953924311</v>
      </c>
      <c r="O770" s="2" cm="1">
        <f t="array" ref="O770">IF(G770="","",0.5*(G770+SUMPRODUCT(($B$1461:$B$1491=$J770)*1,G$1461:G$1491)))</f>
        <v>0.35529471256149459</v>
      </c>
    </row>
    <row r="771" spans="1:15" x14ac:dyDescent="0.55000000000000004">
      <c r="A771" s="3">
        <v>25</v>
      </c>
      <c r="B771" s="3">
        <v>24</v>
      </c>
      <c r="C771" s="2">
        <f>IF(logVir!C771="","",労働コスト!C771/SUM(資本サービス!C771,労働コスト!C771))</f>
        <v>0.74106070297091953</v>
      </c>
      <c r="D771" s="2">
        <f>IF(logVir!D771="","",労働コスト!D771/SUM(資本サービス!D771,労働コスト!D771))</f>
        <v>0.75263200694520871</v>
      </c>
      <c r="E771" s="2">
        <f>IF(logVir!E771="","",労働コスト!E771/SUM(資本サービス!E771,労働コスト!E771))</f>
        <v>0.80203346083860727</v>
      </c>
      <c r="F771" s="2">
        <f>IF(logVir!F771="","",労働コスト!F771/SUM(資本サービス!F771,労働コスト!F771))</f>
        <v>0.83743043523112948</v>
      </c>
      <c r="G771" s="2">
        <f>IF(logVir!G771="","",労働コスト!G771/SUM(資本サービス!G771,労働コスト!G771))</f>
        <v>0.85778499786022933</v>
      </c>
      <c r="I771" s="3">
        <v>25</v>
      </c>
      <c r="J771" s="3">
        <v>24</v>
      </c>
      <c r="K771" s="2" cm="1">
        <f t="array" ref="K771">IF(C771="","",0.5*(C771+SUMPRODUCT(($B$1461:$B$1491=$J771)*1,C$1461:C$1491)))</f>
        <v>0.7264401396915463</v>
      </c>
      <c r="L771" s="2" cm="1">
        <f t="array" ref="L771">IF(D771="","",0.5*(D771+SUMPRODUCT(($B$1461:$B$1491=$J771)*1,D$1461:D$1491)))</f>
        <v>0.74483788393191774</v>
      </c>
      <c r="M771" s="2" cm="1">
        <f t="array" ref="M771">IF(E771="","",0.5*(E771+SUMPRODUCT(($B$1461:$B$1491=$J771)*1,E$1461:E$1491)))</f>
        <v>0.77664337025270247</v>
      </c>
      <c r="N771" s="2" cm="1">
        <f t="array" ref="N771">IF(F771="","",0.5*(F771+SUMPRODUCT(($B$1461:$B$1491=$J771)*1,F$1461:F$1491)))</f>
        <v>0.80295671019076853</v>
      </c>
      <c r="O771" s="2" cm="1">
        <f t="array" ref="O771">IF(G771="","",0.5*(G771+SUMPRODUCT(($B$1461:$B$1491=$J771)*1,G$1461:G$1491)))</f>
        <v>0.81891338315730966</v>
      </c>
    </row>
    <row r="772" spans="1:15" x14ac:dyDescent="0.55000000000000004">
      <c r="A772" s="3">
        <v>25</v>
      </c>
      <c r="B772" s="3">
        <v>25</v>
      </c>
      <c r="C772" s="2">
        <f>IF(logVir!C772="","",労働コスト!C772/SUM(資本サービス!C772,労働コスト!C772))</f>
        <v>0.78662799745618639</v>
      </c>
      <c r="D772" s="2">
        <f>IF(logVir!D772="","",労働コスト!D772/SUM(資本サービス!D772,労働コスト!D772))</f>
        <v>0.80259493329003839</v>
      </c>
      <c r="E772" s="2">
        <f>IF(logVir!E772="","",労働コスト!E772/SUM(資本サービス!E772,労働コスト!E772))</f>
        <v>0.7870611488287772</v>
      </c>
      <c r="F772" s="2">
        <f>IF(logVir!F772="","",労働コスト!F772/SUM(資本サービス!F772,労働コスト!F772))</f>
        <v>0.78102314132173234</v>
      </c>
      <c r="G772" s="2">
        <f>IF(logVir!G772="","",労働コスト!G772/SUM(資本サービス!G772,労働コスト!G772))</f>
        <v>0.80744597430935516</v>
      </c>
      <c r="I772" s="3">
        <v>25</v>
      </c>
      <c r="J772" s="3">
        <v>25</v>
      </c>
      <c r="K772" s="2" cm="1">
        <f t="array" ref="K772">IF(C772="","",0.5*(C772+SUMPRODUCT(($B$1461:$B$1491=$J772)*1,C$1461:C$1491)))</f>
        <v>0.79404952011408403</v>
      </c>
      <c r="L772" s="2" cm="1">
        <f t="array" ref="L772">IF(D772="","",0.5*(D772+SUMPRODUCT(($B$1461:$B$1491=$J772)*1,D$1461:D$1491)))</f>
        <v>0.80277011171261647</v>
      </c>
      <c r="M772" s="2" cm="1">
        <f t="array" ref="M772">IF(E772="","",0.5*(E772+SUMPRODUCT(($B$1461:$B$1491=$J772)*1,E$1461:E$1491)))</f>
        <v>0.79462047195767593</v>
      </c>
      <c r="N772" s="2" cm="1">
        <f t="array" ref="N772">IF(F772="","",0.5*(F772+SUMPRODUCT(($B$1461:$B$1491=$J772)*1,F$1461:F$1491)))</f>
        <v>0.7910024645920305</v>
      </c>
      <c r="O772" s="2" cm="1">
        <f t="array" ref="O772">IF(G772="","",0.5*(G772+SUMPRODUCT(($B$1461:$B$1491=$J772)*1,G$1461:G$1491)))</f>
        <v>0.80488925114801302</v>
      </c>
    </row>
    <row r="773" spans="1:15" x14ac:dyDescent="0.55000000000000004">
      <c r="A773" s="3">
        <v>25</v>
      </c>
      <c r="B773" s="3">
        <v>26</v>
      </c>
      <c r="C773" s="2">
        <f>IF(logVir!C773="","",労働コスト!C773/SUM(資本サービス!C773,労働コスト!C773))</f>
        <v>0.21149871668423995</v>
      </c>
      <c r="D773" s="2">
        <f>IF(logVir!D773="","",労働コスト!D773/SUM(資本サービス!D773,労働コスト!D773))</f>
        <v>0.4117477569453562</v>
      </c>
      <c r="E773" s="2">
        <f>IF(logVir!E773="","",労働コスト!E773/SUM(資本サービス!E773,労働コスト!E773))</f>
        <v>0.51144765141979476</v>
      </c>
      <c r="F773" s="2">
        <f>IF(logVir!F773="","",労働コスト!F773/SUM(資本サービス!F773,労働コスト!F773))</f>
        <v>0.37997217711485259</v>
      </c>
      <c r="G773" s="2">
        <f>IF(logVir!G773="","",労働コスト!G773/SUM(資本サービス!G773,労働コスト!G773))</f>
        <v>0.42021523357935792</v>
      </c>
      <c r="I773" s="3">
        <v>25</v>
      </c>
      <c r="J773" s="3">
        <v>26</v>
      </c>
      <c r="K773" s="2" cm="1">
        <f t="array" ref="K773">IF(C773="","",0.5*(C773+SUMPRODUCT(($B$1461:$B$1491=$J773)*1,C$1461:C$1491)))</f>
        <v>0.26018707609578234</v>
      </c>
      <c r="L773" s="2" cm="1">
        <f t="array" ref="L773">IF(D773="","",0.5*(D773+SUMPRODUCT(($B$1461:$B$1491=$J773)*1,D$1461:D$1491)))</f>
        <v>0.39370059981015171</v>
      </c>
      <c r="M773" s="2" cm="1">
        <f t="array" ref="M773">IF(E773="","",0.5*(E773+SUMPRODUCT(($B$1461:$B$1491=$J773)*1,E$1461:E$1491)))</f>
        <v>0.47878827510195737</v>
      </c>
      <c r="N773" s="2" cm="1">
        <f t="array" ref="N773">IF(F773="","",0.5*(F773+SUMPRODUCT(($B$1461:$B$1491=$J773)*1,F$1461:F$1491)))</f>
        <v>0.40063950328143172</v>
      </c>
      <c r="O773" s="2" cm="1">
        <f t="array" ref="O773">IF(G773="","",0.5*(G773+SUMPRODUCT(($B$1461:$B$1491=$J773)*1,G$1461:G$1491)))</f>
        <v>0.42229055691955342</v>
      </c>
    </row>
    <row r="774" spans="1:15" x14ac:dyDescent="0.55000000000000004">
      <c r="A774" s="3">
        <v>25</v>
      </c>
      <c r="B774" s="3">
        <v>27</v>
      </c>
      <c r="C774" s="2">
        <f>IF(logVir!C774="","",労働コスト!C774/SUM(資本サービス!C774,労働コスト!C774))</f>
        <v>0.84545006209134543</v>
      </c>
      <c r="D774" s="2">
        <f>IF(logVir!D774="","",労働コスト!D774/SUM(資本サービス!D774,労働コスト!D774))</f>
        <v>0.8462252160241468</v>
      </c>
      <c r="E774" s="2">
        <f>IF(logVir!E774="","",労働コスト!E774/SUM(資本サービス!E774,労働コスト!E774))</f>
        <v>0.82582655754891532</v>
      </c>
      <c r="F774" s="2">
        <f>IF(logVir!F774="","",労働コスト!F774/SUM(資本サービス!F774,労働コスト!F774))</f>
        <v>0.83854370999869299</v>
      </c>
      <c r="G774" s="2">
        <f>IF(logVir!G774="","",労働コスト!G774/SUM(資本サービス!G774,労働コスト!G774))</f>
        <v>0.85573986304626382</v>
      </c>
      <c r="I774" s="3">
        <v>25</v>
      </c>
      <c r="J774" s="3">
        <v>27</v>
      </c>
      <c r="K774" s="2" cm="1">
        <f t="array" ref="K774">IF(C774="","",0.5*(C774+SUMPRODUCT(($B$1461:$B$1491=$J774)*1,C$1461:C$1491)))</f>
        <v>0.81718008600480219</v>
      </c>
      <c r="L774" s="2" cm="1">
        <f t="array" ref="L774">IF(D774="","",0.5*(D774+SUMPRODUCT(($B$1461:$B$1491=$J774)*1,D$1461:D$1491)))</f>
        <v>0.82032402449916142</v>
      </c>
      <c r="M774" s="2" cm="1">
        <f t="array" ref="M774">IF(E774="","",0.5*(E774+SUMPRODUCT(($B$1461:$B$1491=$J774)*1,E$1461:E$1491)))</f>
        <v>0.8111509828994049</v>
      </c>
      <c r="N774" s="2" cm="1">
        <f t="array" ref="N774">IF(F774="","",0.5*(F774+SUMPRODUCT(($B$1461:$B$1491=$J774)*1,F$1461:F$1491)))</f>
        <v>0.81930688302918542</v>
      </c>
      <c r="O774" s="2" cm="1">
        <f t="array" ref="O774">IF(G774="","",0.5*(G774+SUMPRODUCT(($B$1461:$B$1491=$J774)*1,G$1461:G$1491)))</f>
        <v>0.8344353386622485</v>
      </c>
    </row>
    <row r="775" spans="1:15" x14ac:dyDescent="0.55000000000000004">
      <c r="A775" s="3">
        <v>25</v>
      </c>
      <c r="B775" s="3">
        <v>28</v>
      </c>
      <c r="C775" s="2">
        <f>IF(logVir!C775="","",労働コスト!C775/SUM(資本サービス!C775,労働コスト!C775))</f>
        <v>0.59802615515363533</v>
      </c>
      <c r="D775" s="2">
        <f>IF(logVir!D775="","",労働コスト!D775/SUM(資本サービス!D775,労働コスト!D775))</f>
        <v>0.64484640315530406</v>
      </c>
      <c r="E775" s="2">
        <f>IF(logVir!E775="","",労働コスト!E775/SUM(資本サービス!E775,労働コスト!E775))</f>
        <v>0.67262014509080992</v>
      </c>
      <c r="F775" s="2">
        <f>IF(logVir!F775="","",労働コスト!F775/SUM(資本サービス!F775,労働コスト!F775))</f>
        <v>0.65780213689552514</v>
      </c>
      <c r="G775" s="2">
        <f>IF(logVir!G775="","",労働コスト!G775/SUM(資本サービス!G775,労働コスト!G775))</f>
        <v>0.65242659691238591</v>
      </c>
      <c r="I775" s="3">
        <v>25</v>
      </c>
      <c r="J775" s="3">
        <v>28</v>
      </c>
      <c r="K775" s="2" cm="1">
        <f t="array" ref="K775">IF(C775="","",0.5*(C775+SUMPRODUCT(($B$1461:$B$1491=$J775)*1,C$1461:C$1491)))</f>
        <v>0.59790299078193609</v>
      </c>
      <c r="L775" s="2" cm="1">
        <f t="array" ref="L775">IF(D775="","",0.5*(D775+SUMPRODUCT(($B$1461:$B$1491=$J775)*1,D$1461:D$1491)))</f>
        <v>0.64411584434277813</v>
      </c>
      <c r="M775" s="2" cm="1">
        <f t="array" ref="M775">IF(E775="","",0.5*(E775+SUMPRODUCT(($B$1461:$B$1491=$J775)*1,E$1461:E$1491)))</f>
        <v>0.67328848323633816</v>
      </c>
      <c r="N775" s="2" cm="1">
        <f t="array" ref="N775">IF(F775="","",0.5*(F775+SUMPRODUCT(($B$1461:$B$1491=$J775)*1,F$1461:F$1491)))</f>
        <v>0.66252195029217487</v>
      </c>
      <c r="O775" s="2" cm="1">
        <f t="array" ref="O775">IF(G775="","",0.5*(G775+SUMPRODUCT(($B$1461:$B$1491=$J775)*1,G$1461:G$1491)))</f>
        <v>0.65371946054903385</v>
      </c>
    </row>
    <row r="776" spans="1:15" x14ac:dyDescent="0.55000000000000004">
      <c r="A776" s="3">
        <v>25</v>
      </c>
      <c r="B776" s="3">
        <v>29</v>
      </c>
      <c r="C776" s="2">
        <f>IF(logVir!C776="","",労働コスト!C776/SUM(資本サービス!C776,労働コスト!C776))</f>
        <v>0.82673160967057358</v>
      </c>
      <c r="D776" s="2">
        <f>IF(logVir!D776="","",労働コスト!D776/SUM(資本サービス!D776,労働コスト!D776))</f>
        <v>0.81931311934436224</v>
      </c>
      <c r="E776" s="2">
        <f>IF(logVir!E776="","",労働コスト!E776/SUM(資本サービス!E776,労働コスト!E776))</f>
        <v>0.8087596847856563</v>
      </c>
      <c r="F776" s="2">
        <f>IF(logVir!F776="","",労働コスト!F776/SUM(資本サービス!F776,労働コスト!F776))</f>
        <v>0.77884928102133177</v>
      </c>
      <c r="G776" s="2">
        <f>IF(logVir!G776="","",労働コスト!G776/SUM(資本サービス!G776,労働コスト!G776))</f>
        <v>0.84050188692943073</v>
      </c>
      <c r="I776" s="3">
        <v>25</v>
      </c>
      <c r="J776" s="3">
        <v>29</v>
      </c>
      <c r="K776" s="2" cm="1">
        <f t="array" ref="K776">IF(C776="","",0.5*(C776+SUMPRODUCT(($B$1461:$B$1491=$J776)*1,C$1461:C$1491)))</f>
        <v>0.81759335176878989</v>
      </c>
      <c r="L776" s="2" cm="1">
        <f t="array" ref="L776">IF(D776="","",0.5*(D776+SUMPRODUCT(($B$1461:$B$1491=$J776)*1,D$1461:D$1491)))</f>
        <v>0.812777404076935</v>
      </c>
      <c r="M776" s="2" cm="1">
        <f t="array" ref="M776">IF(E776="","",0.5*(E776+SUMPRODUCT(($B$1461:$B$1491=$J776)*1,E$1461:E$1491)))</f>
        <v>0.82469420410213212</v>
      </c>
      <c r="N776" s="2" cm="1">
        <f t="array" ref="N776">IF(F776="","",0.5*(F776+SUMPRODUCT(($B$1461:$B$1491=$J776)*1,F$1461:F$1491)))</f>
        <v>0.80163290535730303</v>
      </c>
      <c r="O776" s="2" cm="1">
        <f t="array" ref="O776">IF(G776="","",0.5*(G776+SUMPRODUCT(($B$1461:$B$1491=$J776)*1,G$1461:G$1491)))</f>
        <v>0.83835054374785145</v>
      </c>
    </row>
    <row r="777" spans="1:15" x14ac:dyDescent="0.55000000000000004">
      <c r="A777" s="3">
        <v>25</v>
      </c>
      <c r="B777" s="3">
        <v>30</v>
      </c>
      <c r="C777" s="2">
        <f>IF(logVir!C777="","",労働コスト!C777/SUM(資本サービス!C777,労働コスト!C777))</f>
        <v>0.84553898805368211</v>
      </c>
      <c r="D777" s="2">
        <f>IF(logVir!D777="","",労働コスト!D777/SUM(資本サービス!D777,労働コスト!D777))</f>
        <v>0.88901958487676047</v>
      </c>
      <c r="E777" s="2">
        <f>IF(logVir!E777="","",労働コスト!E777/SUM(資本サービス!E777,労働コスト!E777))</f>
        <v>0.89429679375198579</v>
      </c>
      <c r="F777" s="2">
        <f>IF(logVir!F777="","",労働コスト!F777/SUM(資本サービス!F777,労働コスト!F777))</f>
        <v>0.88432393361718631</v>
      </c>
      <c r="G777" s="2">
        <f>IF(logVir!G777="","",労働コスト!G777/SUM(資本サービス!G777,労働コスト!G777))</f>
        <v>0.91704920627326092</v>
      </c>
      <c r="I777" s="3">
        <v>25</v>
      </c>
      <c r="J777" s="3">
        <v>30</v>
      </c>
      <c r="K777" s="2" cm="1">
        <f t="array" ref="K777">IF(C777="","",0.5*(C777+SUMPRODUCT(($B$1461:$B$1491=$J777)*1,C$1461:C$1491)))</f>
        <v>0.8555646353841434</v>
      </c>
      <c r="L777" s="2" cm="1">
        <f t="array" ref="L777">IF(D777="","",0.5*(D777+SUMPRODUCT(($B$1461:$B$1491=$J777)*1,D$1461:D$1491)))</f>
        <v>0.88786928151793298</v>
      </c>
      <c r="M777" s="2" cm="1">
        <f t="array" ref="M777">IF(E777="","",0.5*(E777+SUMPRODUCT(($B$1461:$B$1491=$J777)*1,E$1461:E$1491)))</f>
        <v>0.89592071288198161</v>
      </c>
      <c r="N777" s="2" cm="1">
        <f t="array" ref="N777">IF(F777="","",0.5*(F777+SUMPRODUCT(($B$1461:$B$1491=$J777)*1,F$1461:F$1491)))</f>
        <v>0.8930162343810768</v>
      </c>
      <c r="O777" s="2" cm="1">
        <f t="array" ref="O777">IF(G777="","",0.5*(G777+SUMPRODUCT(($B$1461:$B$1491=$J777)*1,G$1461:G$1491)))</f>
        <v>0.91565122621757711</v>
      </c>
    </row>
    <row r="778" spans="1:15" x14ac:dyDescent="0.55000000000000004">
      <c r="A778" s="3">
        <v>25</v>
      </c>
      <c r="B778" s="3">
        <v>31</v>
      </c>
      <c r="C778" s="2">
        <f>IF(logVir!C778="","",労働コスト!C778/SUM(資本サービス!C778,労働コスト!C778))</f>
        <v>0.73881516456778162</v>
      </c>
      <c r="D778" s="2">
        <f>IF(logVir!D778="","",労働コスト!D778/SUM(資本サービス!D778,労働コスト!D778))</f>
        <v>0.73580426808341093</v>
      </c>
      <c r="E778" s="2">
        <f>IF(logVir!E778="","",労働コスト!E778/SUM(資本サービス!E778,労働コスト!E778))</f>
        <v>0.75976236770307592</v>
      </c>
      <c r="F778" s="2">
        <f>IF(logVir!F778="","",労働コスト!F778/SUM(資本サービス!F778,労働コスト!F778))</f>
        <v>0.77559412467692401</v>
      </c>
      <c r="G778" s="2">
        <f>IF(logVir!G778="","",労働コスト!G778/SUM(資本サービス!G778,労働コスト!G778))</f>
        <v>0.79594430231990865</v>
      </c>
      <c r="I778" s="3">
        <v>25</v>
      </c>
      <c r="J778" s="3">
        <v>31</v>
      </c>
      <c r="K778" s="2" cm="1">
        <f t="array" ref="K778">IF(C778="","",0.5*(C778+SUMPRODUCT(($B$1461:$B$1491=$J778)*1,C$1461:C$1491)))</f>
        <v>0.75392043360100935</v>
      </c>
      <c r="L778" s="2" cm="1">
        <f t="array" ref="L778">IF(D778="","",0.5*(D778+SUMPRODUCT(($B$1461:$B$1491=$J778)*1,D$1461:D$1491)))</f>
        <v>0.74573020233356802</v>
      </c>
      <c r="M778" s="2" cm="1">
        <f t="array" ref="M778">IF(E778="","",0.5*(E778+SUMPRODUCT(($B$1461:$B$1491=$J778)*1,E$1461:E$1491)))</f>
        <v>0.77251841003955624</v>
      </c>
      <c r="N778" s="2" cm="1">
        <f t="array" ref="N778">IF(F778="","",0.5*(F778+SUMPRODUCT(($B$1461:$B$1491=$J778)*1,F$1461:F$1491)))</f>
        <v>0.78469395096542649</v>
      </c>
      <c r="O778" s="2" cm="1">
        <f t="array" ref="O778">IF(G778="","",0.5*(G778+SUMPRODUCT(($B$1461:$B$1491=$J778)*1,G$1461:G$1491)))</f>
        <v>0.79775380899035553</v>
      </c>
    </row>
    <row r="779" spans="1:15" x14ac:dyDescent="0.55000000000000004">
      <c r="A779" s="3">
        <v>26</v>
      </c>
      <c r="B779" s="3">
        <v>1</v>
      </c>
      <c r="C779" s="2">
        <f>IF(logVir!C779="","",労働コスト!C779/SUM(資本サービス!C779,労働コスト!C779))</f>
        <v>0.57521568482012608</v>
      </c>
      <c r="D779" s="2">
        <f>IF(logVir!D779="","",労働コスト!D779/SUM(資本サービス!D779,労働コスト!D779))</f>
        <v>0.61922134731875067</v>
      </c>
      <c r="E779" s="2">
        <f>IF(logVir!E779="","",労働コスト!E779/SUM(資本サービス!E779,労働コスト!E779))</f>
        <v>0.49555823331306537</v>
      </c>
      <c r="F779" s="2">
        <f>IF(logVir!F779="","",労働コスト!F779/SUM(資本サービス!F779,労働コスト!F779))</f>
        <v>0.50151137959917058</v>
      </c>
      <c r="G779" s="2">
        <f>IF(logVir!G779="","",労働コスト!G779/SUM(資本サービス!G779,労働コスト!G779))</f>
        <v>0.55308427439589947</v>
      </c>
      <c r="I779" s="3">
        <v>26</v>
      </c>
      <c r="J779" s="3">
        <v>1</v>
      </c>
      <c r="K779" s="2" cm="1">
        <f t="array" ref="K779">IF(C779="","",0.5*(C779+SUMPRODUCT(($B$1461:$B$1491=$J779)*1,C$1461:C$1491)))</f>
        <v>0.54967621742936235</v>
      </c>
      <c r="L779" s="2" cm="1">
        <f t="array" ref="L779">IF(D779="","",0.5*(D779+SUMPRODUCT(($B$1461:$B$1491=$J779)*1,D$1461:D$1491)))</f>
        <v>0.6341924612862172</v>
      </c>
      <c r="M779" s="2" cm="1">
        <f t="array" ref="M779">IF(E779="","",0.5*(E779+SUMPRODUCT(($B$1461:$B$1491=$J779)*1,E$1461:E$1491)))</f>
        <v>0.57866350957593016</v>
      </c>
      <c r="N779" s="2" cm="1">
        <f t="array" ref="N779">IF(F779="","",0.5*(F779+SUMPRODUCT(($B$1461:$B$1491=$J779)*1,F$1461:F$1491)))</f>
        <v>0.57957644243888717</v>
      </c>
      <c r="O779" s="2" cm="1">
        <f t="array" ref="O779">IF(G779="","",0.5*(G779+SUMPRODUCT(($B$1461:$B$1491=$J779)*1,G$1461:G$1491)))</f>
        <v>0.6168244429543106</v>
      </c>
    </row>
    <row r="780" spans="1:15" x14ac:dyDescent="0.55000000000000004">
      <c r="A780" s="3">
        <v>26</v>
      </c>
      <c r="B780" s="3">
        <v>2</v>
      </c>
      <c r="C780" s="2">
        <f>IF(logVir!C780="","",労働コスト!C780/SUM(資本サービス!C780,労働コスト!C780))</f>
        <v>0.45976883089902654</v>
      </c>
      <c r="D780" s="2">
        <f>IF(logVir!D780="","",労働コスト!D780/SUM(資本サービス!D780,労働コスト!D780))</f>
        <v>0.55129236451695263</v>
      </c>
      <c r="E780" s="2">
        <f>IF(logVir!E780="","",労働コスト!E780/SUM(資本サービス!E780,労働コスト!E780))</f>
        <v>0.48879560088385032</v>
      </c>
      <c r="F780" s="2">
        <f>IF(logVir!F780="","",労働コスト!F780/SUM(資本サービス!F780,労働コスト!F780))</f>
        <v>0.53282448680623617</v>
      </c>
      <c r="G780" s="2">
        <f>IF(logVir!G780="","",労働コスト!G780/SUM(資本サービス!G780,労働コスト!G780))</f>
        <v>0.58018967552022638</v>
      </c>
      <c r="I780" s="3">
        <v>26</v>
      </c>
      <c r="J780" s="3">
        <v>2</v>
      </c>
      <c r="K780" s="2" cm="1">
        <f t="array" ref="K780">IF(C780="","",0.5*(C780+SUMPRODUCT(($B$1461:$B$1491=$J780)*1,C$1461:C$1491)))</f>
        <v>0.49216118176724211</v>
      </c>
      <c r="L780" s="2" cm="1">
        <f t="array" ref="L780">IF(D780="","",0.5*(D780+SUMPRODUCT(($B$1461:$B$1491=$J780)*1,D$1461:D$1491)))</f>
        <v>0.57195519889359292</v>
      </c>
      <c r="M780" s="2" cm="1">
        <f t="array" ref="M780">IF(E780="","",0.5*(E780+SUMPRODUCT(($B$1461:$B$1491=$J780)*1,E$1461:E$1491)))</f>
        <v>0.5035454979304208</v>
      </c>
      <c r="N780" s="2" cm="1">
        <f t="array" ref="N780">IF(F780="","",0.5*(F780+SUMPRODUCT(($B$1461:$B$1491=$J780)*1,F$1461:F$1491)))</f>
        <v>0.52440595598332629</v>
      </c>
      <c r="O780" s="2" cm="1">
        <f t="array" ref="O780">IF(G780="","",0.5*(G780+SUMPRODUCT(($B$1461:$B$1491=$J780)*1,G$1461:G$1491)))</f>
        <v>0.58664231002123313</v>
      </c>
    </row>
    <row r="781" spans="1:15" x14ac:dyDescent="0.55000000000000004">
      <c r="A781" s="3">
        <v>26</v>
      </c>
      <c r="B781" s="3">
        <v>3</v>
      </c>
      <c r="C781" s="2">
        <f>IF(logVir!C781="","",労働コスト!C781/SUM(資本サービス!C781,労働コスト!C781))</f>
        <v>0.66413588348052532</v>
      </c>
      <c r="D781" s="2">
        <f>IF(logVir!D781="","",労働コスト!D781/SUM(資本サービス!D781,労働コスト!D781))</f>
        <v>0.6395657929769426</v>
      </c>
      <c r="E781" s="2">
        <f>IF(logVir!E781="","",労働コスト!E781/SUM(資本サービス!E781,労働コスト!E781))</f>
        <v>0.67638086999856661</v>
      </c>
      <c r="F781" s="2">
        <f>IF(logVir!F781="","",労働コスト!F781/SUM(資本サービス!F781,労働コスト!F781))</f>
        <v>0.6727021163199598</v>
      </c>
      <c r="G781" s="2">
        <f>IF(logVir!G781="","",労働コスト!G781/SUM(資本サービス!G781,労働コスト!G781))</f>
        <v>0.71580475153390777</v>
      </c>
      <c r="I781" s="3">
        <v>26</v>
      </c>
      <c r="J781" s="3">
        <v>3</v>
      </c>
      <c r="K781" s="2" cm="1">
        <f t="array" ref="K781">IF(C781="","",0.5*(C781+SUMPRODUCT(($B$1461:$B$1491=$J781)*1,C$1461:C$1491)))</f>
        <v>0.68075196564225804</v>
      </c>
      <c r="L781" s="2" cm="1">
        <f t="array" ref="L781">IF(D781="","",0.5*(D781+SUMPRODUCT(($B$1461:$B$1491=$J781)*1,D$1461:D$1491)))</f>
        <v>0.68599347220673745</v>
      </c>
      <c r="M781" s="2" cm="1">
        <f t="array" ref="M781">IF(E781="","",0.5*(E781+SUMPRODUCT(($B$1461:$B$1491=$J781)*1,E$1461:E$1491)))</f>
        <v>0.71247983144487237</v>
      </c>
      <c r="N781" s="2" cm="1">
        <f t="array" ref="N781">IF(F781="","",0.5*(F781+SUMPRODUCT(($B$1461:$B$1491=$J781)*1,F$1461:F$1491)))</f>
        <v>0.70977619195275088</v>
      </c>
      <c r="O781" s="2" cm="1">
        <f t="array" ref="O781">IF(G781="","",0.5*(G781+SUMPRODUCT(($B$1461:$B$1491=$J781)*1,G$1461:G$1491)))</f>
        <v>0.74774739275611879</v>
      </c>
    </row>
    <row r="782" spans="1:15" x14ac:dyDescent="0.55000000000000004">
      <c r="A782" s="3">
        <v>26</v>
      </c>
      <c r="B782" s="3">
        <v>4</v>
      </c>
      <c r="C782" s="2">
        <f>IF(logVir!C782="","",労働コスト!C782/SUM(資本サービス!C782,労働コスト!C782))</f>
        <v>0.76967039192250153</v>
      </c>
      <c r="D782" s="2">
        <f>IF(logVir!D782="","",労働コスト!D782/SUM(資本サービス!D782,労働コスト!D782))</f>
        <v>0.72553219583880368</v>
      </c>
      <c r="E782" s="2">
        <f>IF(logVir!E782="","",労働コスト!E782/SUM(資本サービス!E782,労働コスト!E782))</f>
        <v>0.75098961004786369</v>
      </c>
      <c r="F782" s="2">
        <f>IF(logVir!F782="","",労働コスト!F782/SUM(資本サービス!F782,労働コスト!F782))</f>
        <v>0.73165908804797986</v>
      </c>
      <c r="G782" s="2">
        <f>IF(logVir!G782="","",労働コスト!G782/SUM(資本サービス!G782,労働コスト!G782))</f>
        <v>0.77146238820585111</v>
      </c>
      <c r="I782" s="3">
        <v>26</v>
      </c>
      <c r="J782" s="3">
        <v>4</v>
      </c>
      <c r="K782" s="2" cm="1">
        <f t="array" ref="K782">IF(C782="","",0.5*(C782+SUMPRODUCT(($B$1461:$B$1491=$J782)*1,C$1461:C$1491)))</f>
        <v>0.76575609335418904</v>
      </c>
      <c r="L782" s="2" cm="1">
        <f t="array" ref="L782">IF(D782="","",0.5*(D782+SUMPRODUCT(($B$1461:$B$1491=$J782)*1,D$1461:D$1491)))</f>
        <v>0.73206931427643884</v>
      </c>
      <c r="M782" s="2" cm="1">
        <f t="array" ref="M782">IF(E782="","",0.5*(E782+SUMPRODUCT(($B$1461:$B$1491=$J782)*1,E$1461:E$1491)))</f>
        <v>0.75246749449530137</v>
      </c>
      <c r="N782" s="2" cm="1">
        <f t="array" ref="N782">IF(F782="","",0.5*(F782+SUMPRODUCT(($B$1461:$B$1491=$J782)*1,F$1461:F$1491)))</f>
        <v>0.73946911270174898</v>
      </c>
      <c r="O782" s="2" cm="1">
        <f t="array" ref="O782">IF(G782="","",0.5*(G782+SUMPRODUCT(($B$1461:$B$1491=$J782)*1,G$1461:G$1491)))</f>
        <v>0.77076892435754263</v>
      </c>
    </row>
    <row r="783" spans="1:15" x14ac:dyDescent="0.55000000000000004">
      <c r="A783" s="3">
        <v>26</v>
      </c>
      <c r="B783" s="3">
        <v>5</v>
      </c>
      <c r="C783" s="2">
        <f>IF(logVir!C783="","",労働コスト!C783/SUM(資本サービス!C783,労働コスト!C783))</f>
        <v>0.64864113175387828</v>
      </c>
      <c r="D783" s="2">
        <f>IF(logVir!D783="","",労働コスト!D783/SUM(資本サービス!D783,労働コスト!D783))</f>
        <v>0.69865235062023123</v>
      </c>
      <c r="E783" s="2">
        <f>IF(logVir!E783="","",労働コスト!E783/SUM(資本サービス!E783,労働コスト!E783))</f>
        <v>0.70517902479151839</v>
      </c>
      <c r="F783" s="2">
        <f>IF(logVir!F783="","",労働コスト!F783/SUM(資本サービス!F783,労働コスト!F783))</f>
        <v>0.70195130250357041</v>
      </c>
      <c r="G783" s="2">
        <f>IF(logVir!G783="","",労働コスト!G783/SUM(資本サービス!G783,労働コスト!G783))</f>
        <v>0.7419616419379782</v>
      </c>
      <c r="I783" s="3">
        <v>26</v>
      </c>
      <c r="J783" s="3">
        <v>5</v>
      </c>
      <c r="K783" s="2" cm="1">
        <f t="array" ref="K783">IF(C783="","",0.5*(C783+SUMPRODUCT(($B$1461:$B$1491=$J783)*1,C$1461:C$1491)))</f>
        <v>0.64679160490940157</v>
      </c>
      <c r="L783" s="2" cm="1">
        <f t="array" ref="L783">IF(D783="","",0.5*(D783+SUMPRODUCT(($B$1461:$B$1491=$J783)*1,D$1461:D$1491)))</f>
        <v>0.68866912479076881</v>
      </c>
      <c r="M783" s="2" cm="1">
        <f t="array" ref="M783">IF(E783="","",0.5*(E783+SUMPRODUCT(($B$1461:$B$1491=$J783)*1,E$1461:E$1491)))</f>
        <v>0.70472323969178619</v>
      </c>
      <c r="N783" s="2" cm="1">
        <f t="array" ref="N783">IF(F783="","",0.5*(F783+SUMPRODUCT(($B$1461:$B$1491=$J783)*1,F$1461:F$1491)))</f>
        <v>0.70660642578899502</v>
      </c>
      <c r="O783" s="2" cm="1">
        <f t="array" ref="O783">IF(G783="","",0.5*(G783+SUMPRODUCT(($B$1461:$B$1491=$J783)*1,G$1461:G$1491)))</f>
        <v>0.73801281527069618</v>
      </c>
    </row>
    <row r="784" spans="1:15" x14ac:dyDescent="0.55000000000000004">
      <c r="A784" s="3">
        <v>26</v>
      </c>
      <c r="B784" s="3">
        <v>6</v>
      </c>
      <c r="C784" s="2">
        <f>IF(logVir!C784="","",労働コスト!C784/SUM(資本サービス!C784,労働コスト!C784))</f>
        <v>0.4102335632261026</v>
      </c>
      <c r="D784" s="2">
        <f>IF(logVir!D784="","",労働コスト!D784/SUM(資本サービス!D784,労働コスト!D784))</f>
        <v>0.46071447110054048</v>
      </c>
      <c r="E784" s="2">
        <f>IF(logVir!E784="","",労働コスト!E784/SUM(資本サービス!E784,労働コスト!E784))</f>
        <v>0.45370706002187561</v>
      </c>
      <c r="F784" s="2">
        <f>IF(logVir!F784="","",労働コスト!F784/SUM(資本サービス!F784,労働コスト!F784))</f>
        <v>0.42867746348263164</v>
      </c>
      <c r="G784" s="2">
        <f>IF(logVir!G784="","",労働コスト!G784/SUM(資本サービス!G784,労働コスト!G784))</f>
        <v>0.5002267375462881</v>
      </c>
      <c r="I784" s="3">
        <v>26</v>
      </c>
      <c r="J784" s="3">
        <v>6</v>
      </c>
      <c r="K784" s="2" cm="1">
        <f t="array" ref="K784">IF(C784="","",0.5*(C784+SUMPRODUCT(($B$1461:$B$1491=$J784)*1,C$1461:C$1491)))</f>
        <v>0.39547164881909513</v>
      </c>
      <c r="L784" s="2" cm="1">
        <f t="array" ref="L784">IF(D784="","",0.5*(D784+SUMPRODUCT(($B$1461:$B$1491=$J784)*1,D$1461:D$1491)))</f>
        <v>0.43738944272316627</v>
      </c>
      <c r="M784" s="2" cm="1">
        <f t="array" ref="M784">IF(E784="","",0.5*(E784+SUMPRODUCT(($B$1461:$B$1491=$J784)*1,E$1461:E$1491)))</f>
        <v>0.43259319809281493</v>
      </c>
      <c r="N784" s="2" cm="1">
        <f t="array" ref="N784">IF(F784="","",0.5*(F784+SUMPRODUCT(($B$1461:$B$1491=$J784)*1,F$1461:F$1491)))</f>
        <v>0.41536473766358167</v>
      </c>
      <c r="O784" s="2" cm="1">
        <f t="array" ref="O784">IF(G784="","",0.5*(G784+SUMPRODUCT(($B$1461:$B$1491=$J784)*1,G$1461:G$1491)))</f>
        <v>0.46868925291185448</v>
      </c>
    </row>
    <row r="785" spans="1:15" x14ac:dyDescent="0.55000000000000004">
      <c r="A785" s="3">
        <v>26</v>
      </c>
      <c r="B785" s="3">
        <v>7</v>
      </c>
      <c r="C785" s="2">
        <f>IF(logVir!C785="","",労働コスト!C785/SUM(資本サービス!C785,労働コスト!C785))</f>
        <v>0.64557800101720986</v>
      </c>
      <c r="D785" s="2">
        <f>IF(logVir!D785="","",労働コスト!D785/SUM(資本サービス!D785,労働コスト!D785))</f>
        <v>0.66946538025586699</v>
      </c>
      <c r="E785" s="2">
        <f>IF(logVir!E785="","",労働コスト!E785/SUM(資本サービス!E785,労働コスト!E785))</f>
        <v>0.69747345611299683</v>
      </c>
      <c r="F785" s="2">
        <f>IF(logVir!F785="","",労働コスト!F785/SUM(資本サービス!F785,労働コスト!F785))</f>
        <v>0.6829878169034227</v>
      </c>
      <c r="G785" s="2">
        <f>IF(logVir!G785="","",労働コスト!G785/SUM(資本サービス!G785,労働コスト!G785))</f>
        <v>0.73840263486765034</v>
      </c>
      <c r="I785" s="3">
        <v>26</v>
      </c>
      <c r="J785" s="3">
        <v>7</v>
      </c>
      <c r="K785" s="2" cm="1">
        <f t="array" ref="K785">IF(C785="","",0.5*(C785+SUMPRODUCT(($B$1461:$B$1491=$J785)*1,C$1461:C$1491)))</f>
        <v>0.63271581816446232</v>
      </c>
      <c r="L785" s="2" cm="1">
        <f t="array" ref="L785">IF(D785="","",0.5*(D785+SUMPRODUCT(($B$1461:$B$1491=$J785)*1,D$1461:D$1491)))</f>
        <v>0.6661452625089439</v>
      </c>
      <c r="M785" s="2" cm="1">
        <f t="array" ref="M785">IF(E785="","",0.5*(E785+SUMPRODUCT(($B$1461:$B$1491=$J785)*1,E$1461:E$1491)))</f>
        <v>0.68717808908408173</v>
      </c>
      <c r="N785" s="2" cm="1">
        <f t="array" ref="N785">IF(F785="","",0.5*(F785+SUMPRODUCT(($B$1461:$B$1491=$J785)*1,F$1461:F$1491)))</f>
        <v>0.68007317152191371</v>
      </c>
      <c r="O785" s="2" cm="1">
        <f t="array" ref="O785">IF(G785="","",0.5*(G785+SUMPRODUCT(($B$1461:$B$1491=$J785)*1,G$1461:G$1491)))</f>
        <v>0.72084376444715492</v>
      </c>
    </row>
    <row r="786" spans="1:15" x14ac:dyDescent="0.55000000000000004">
      <c r="A786" s="3">
        <v>26</v>
      </c>
      <c r="B786" s="3">
        <v>8</v>
      </c>
      <c r="C786" s="2">
        <f>IF(logVir!C786="","",労働コスト!C786/SUM(資本サービス!C786,労働コスト!C786))</f>
        <v>0.63086245912658123</v>
      </c>
      <c r="D786" s="2">
        <f>IF(logVir!D786="","",労働コスト!D786/SUM(資本サービス!D786,労働コスト!D786))</f>
        <v>0.63175613904920946</v>
      </c>
      <c r="E786" s="2">
        <f>IF(logVir!E786="","",労働コスト!E786/SUM(資本サービス!E786,労働コスト!E786))</f>
        <v>0.66836500712824143</v>
      </c>
      <c r="F786" s="2">
        <f>IF(logVir!F786="","",労働コスト!F786/SUM(資本サービス!F786,労働コスト!F786))</f>
        <v>0.65744544789202253</v>
      </c>
      <c r="G786" s="2">
        <f>IF(logVir!G786="","",労働コスト!G786/SUM(資本サービス!G786,労働コスト!G786))</f>
        <v>0.71493211028510228</v>
      </c>
      <c r="I786" s="3">
        <v>26</v>
      </c>
      <c r="J786" s="3">
        <v>8</v>
      </c>
      <c r="K786" s="2" cm="1">
        <f t="array" ref="K786">IF(C786="","",0.5*(C786+SUMPRODUCT(($B$1461:$B$1491=$J786)*1,C$1461:C$1491)))</f>
        <v>0.59034626581701355</v>
      </c>
      <c r="L786" s="2" cm="1">
        <f t="array" ref="L786">IF(D786="","",0.5*(D786+SUMPRODUCT(($B$1461:$B$1491=$J786)*1,D$1461:D$1491)))</f>
        <v>0.61532797268480255</v>
      </c>
      <c r="M786" s="2" cm="1">
        <f t="array" ref="M786">IF(E786="","",0.5*(E786+SUMPRODUCT(($B$1461:$B$1491=$J786)*1,E$1461:E$1491)))</f>
        <v>0.63387461599158756</v>
      </c>
      <c r="N786" s="2" cm="1">
        <f t="array" ref="N786">IF(F786="","",0.5*(F786+SUMPRODUCT(($B$1461:$B$1491=$J786)*1,F$1461:F$1491)))</f>
        <v>0.62389426643172907</v>
      </c>
      <c r="O786" s="2" cm="1">
        <f t="array" ref="O786">IF(G786="","",0.5*(G786+SUMPRODUCT(($B$1461:$B$1491=$J786)*1,G$1461:G$1491)))</f>
        <v>0.66691133635311417</v>
      </c>
    </row>
    <row r="787" spans="1:15" x14ac:dyDescent="0.55000000000000004">
      <c r="A787" s="3">
        <v>26</v>
      </c>
      <c r="B787" s="3">
        <v>9</v>
      </c>
      <c r="C787" s="2">
        <f>IF(logVir!C787="","",労働コスト!C787/SUM(資本サービス!C787,労働コスト!C787))</f>
        <v>0.81456996177208074</v>
      </c>
      <c r="D787" s="2">
        <f>IF(logVir!D787="","",労働コスト!D787/SUM(資本サービス!D787,労働コスト!D787))</f>
        <v>0.81718522034255414</v>
      </c>
      <c r="E787" s="2">
        <f>IF(logVir!E787="","",労働コスト!E787/SUM(資本サービス!E787,労働コスト!E787))</f>
        <v>0.84953614373260322</v>
      </c>
      <c r="F787" s="2">
        <f>IF(logVir!F787="","",労働コスト!F787/SUM(資本サービス!F787,労働コスト!F787))</f>
        <v>0.83653344779393923</v>
      </c>
      <c r="G787" s="2">
        <f>IF(logVir!G787="","",労働コスト!G787/SUM(資本サービス!G787,労働コスト!G787))</f>
        <v>0.86593285271245068</v>
      </c>
      <c r="I787" s="3">
        <v>26</v>
      </c>
      <c r="J787" s="3">
        <v>9</v>
      </c>
      <c r="K787" s="2" cm="1">
        <f t="array" ref="K787">IF(C787="","",0.5*(C787+SUMPRODUCT(($B$1461:$B$1491=$J787)*1,C$1461:C$1491)))</f>
        <v>0.8052914204280297</v>
      </c>
      <c r="L787" s="2" cm="1">
        <f t="array" ref="L787">IF(D787="","",0.5*(D787+SUMPRODUCT(($B$1461:$B$1491=$J787)*1,D$1461:D$1491)))</f>
        <v>0.8121562286725823</v>
      </c>
      <c r="M787" s="2" cm="1">
        <f t="array" ref="M787">IF(E787="","",0.5*(E787+SUMPRODUCT(($B$1461:$B$1491=$J787)*1,E$1461:E$1491)))</f>
        <v>0.84134029683956613</v>
      </c>
      <c r="N787" s="2" cm="1">
        <f t="array" ref="N787">IF(F787="","",0.5*(F787+SUMPRODUCT(($B$1461:$B$1491=$J787)*1,F$1461:F$1491)))</f>
        <v>0.83620550059971654</v>
      </c>
      <c r="O787" s="2" cm="1">
        <f t="array" ref="O787">IF(G787="","",0.5*(G787+SUMPRODUCT(($B$1461:$B$1491=$J787)*1,G$1461:G$1491)))</f>
        <v>0.8617844289962947</v>
      </c>
    </row>
    <row r="788" spans="1:15" x14ac:dyDescent="0.55000000000000004">
      <c r="A788" s="3">
        <v>26</v>
      </c>
      <c r="B788" s="3">
        <v>10</v>
      </c>
      <c r="C788" s="2">
        <f>IF(logVir!C788="","",労働コスト!C788/SUM(資本サービス!C788,労働コスト!C788))</f>
        <v>0.6258101482243893</v>
      </c>
      <c r="D788" s="2">
        <f>IF(logVir!D788="","",労働コスト!D788/SUM(資本サービス!D788,労働コスト!D788))</f>
        <v>0.63187690149096232</v>
      </c>
      <c r="E788" s="2">
        <f>IF(logVir!E788="","",労働コスト!E788/SUM(資本サービス!E788,労働コスト!E788))</f>
        <v>0.67874542237725777</v>
      </c>
      <c r="F788" s="2">
        <f>IF(logVir!F788="","",労働コスト!F788/SUM(資本サービス!F788,労働コスト!F788))</f>
        <v>0.65256682643866237</v>
      </c>
      <c r="G788" s="2">
        <f>IF(logVir!G788="","",労働コスト!G788/SUM(資本サービス!G788,労働コスト!G788))</f>
        <v>0.72589236860111739</v>
      </c>
      <c r="I788" s="3">
        <v>26</v>
      </c>
      <c r="J788" s="3">
        <v>10</v>
      </c>
      <c r="K788" s="2" cm="1">
        <f t="array" ref="K788">IF(C788="","",0.5*(C788+SUMPRODUCT(($B$1461:$B$1491=$J788)*1,C$1461:C$1491)))</f>
        <v>0.62615950625204153</v>
      </c>
      <c r="L788" s="2" cm="1">
        <f t="array" ref="L788">IF(D788="","",0.5*(D788+SUMPRODUCT(($B$1461:$B$1491=$J788)*1,D$1461:D$1491)))</f>
        <v>0.63738721736005377</v>
      </c>
      <c r="M788" s="2" cm="1">
        <f t="array" ref="M788">IF(E788="","",0.5*(E788+SUMPRODUCT(($B$1461:$B$1491=$J788)*1,E$1461:E$1491)))</f>
        <v>0.67911400901606733</v>
      </c>
      <c r="N788" s="2" cm="1">
        <f t="array" ref="N788">IF(F788="","",0.5*(F788+SUMPRODUCT(($B$1461:$B$1491=$J788)*1,F$1461:F$1491)))</f>
        <v>0.66587159257237727</v>
      </c>
      <c r="O788" s="2" cm="1">
        <f t="array" ref="O788">IF(G788="","",0.5*(G788+SUMPRODUCT(($B$1461:$B$1491=$J788)*1,G$1461:G$1491)))</f>
        <v>0.72046993549402105</v>
      </c>
    </row>
    <row r="789" spans="1:15" x14ac:dyDescent="0.55000000000000004">
      <c r="A789" s="3">
        <v>26</v>
      </c>
      <c r="B789" s="3">
        <v>11</v>
      </c>
      <c r="C789" s="2">
        <f>IF(logVir!C789="","",労働コスト!C789/SUM(資本サービス!C789,労働コスト!C789))</f>
        <v>0.59368348522730408</v>
      </c>
      <c r="D789" s="2">
        <f>IF(logVir!D789="","",労働コスト!D789/SUM(資本サービス!D789,労働コスト!D789))</f>
        <v>0.62489279749249416</v>
      </c>
      <c r="E789" s="2">
        <f>IF(logVir!E789="","",労働コスト!E789/SUM(資本サービス!E789,労働コスト!E789))</f>
        <v>0.63376323258385525</v>
      </c>
      <c r="F789" s="2">
        <f>IF(logVir!F789="","",労働コスト!F789/SUM(資本サービス!F789,労働コスト!F789))</f>
        <v>0.60704892703530344</v>
      </c>
      <c r="G789" s="2">
        <f>IF(logVir!G789="","",労働コスト!G789/SUM(資本サービス!G789,労働コスト!G789))</f>
        <v>0.62949978383276228</v>
      </c>
      <c r="I789" s="3">
        <v>26</v>
      </c>
      <c r="J789" s="3">
        <v>11</v>
      </c>
      <c r="K789" s="2" cm="1">
        <f t="array" ref="K789">IF(C789="","",0.5*(C789+SUMPRODUCT(($B$1461:$B$1491=$J789)*1,C$1461:C$1491)))</f>
        <v>0.57925710786114326</v>
      </c>
      <c r="L789" s="2" cm="1">
        <f t="array" ref="L789">IF(D789="","",0.5*(D789+SUMPRODUCT(($B$1461:$B$1491=$J789)*1,D$1461:D$1491)))</f>
        <v>0.59644336912151907</v>
      </c>
      <c r="M789" s="2" cm="1">
        <f t="array" ref="M789">IF(E789="","",0.5*(E789+SUMPRODUCT(($B$1461:$B$1491=$J789)*1,E$1461:E$1491)))</f>
        <v>0.60711169017691091</v>
      </c>
      <c r="N789" s="2" cm="1">
        <f t="array" ref="N789">IF(F789="","",0.5*(F789+SUMPRODUCT(($B$1461:$B$1491=$J789)*1,F$1461:F$1491)))</f>
        <v>0.58986016511018857</v>
      </c>
      <c r="O789" s="2" cm="1">
        <f t="array" ref="O789">IF(G789="","",0.5*(G789+SUMPRODUCT(($B$1461:$B$1491=$J789)*1,G$1461:G$1491)))</f>
        <v>0.61172205430223847</v>
      </c>
    </row>
    <row r="790" spans="1:15" x14ac:dyDescent="0.55000000000000004">
      <c r="A790" s="3">
        <v>26</v>
      </c>
      <c r="B790" s="3">
        <v>12</v>
      </c>
      <c r="C790" s="2">
        <f>IF(logVir!C790="","",労働コスト!C790/SUM(資本サービス!C790,労働コスト!C790))</f>
        <v>0.42341325800911533</v>
      </c>
      <c r="D790" s="2">
        <f>IF(logVir!D790="","",労働コスト!D790/SUM(資本サービス!D790,労働コスト!D790))</f>
        <v>0.46147009652481613</v>
      </c>
      <c r="E790" s="2">
        <f>IF(logVir!E790="","",労働コスト!E790/SUM(資本サービス!E790,労働コスト!E790))</f>
        <v>0.49744381970146329</v>
      </c>
      <c r="F790" s="2">
        <f>IF(logVir!F790="","",労働コスト!F790/SUM(資本サービス!F790,労働コスト!F790))</f>
        <v>0.48615482477669741</v>
      </c>
      <c r="G790" s="2">
        <f>IF(logVir!G790="","",労働コスト!G790/SUM(資本サービス!G790,労働コスト!G790))</f>
        <v>0.53998866319842032</v>
      </c>
      <c r="I790" s="3">
        <v>26</v>
      </c>
      <c r="J790" s="3">
        <v>12</v>
      </c>
      <c r="K790" s="2" cm="1">
        <f t="array" ref="K790">IF(C790="","",0.5*(C790+SUMPRODUCT(($B$1461:$B$1491=$J790)*1,C$1461:C$1491)))</f>
        <v>0.45609918589931203</v>
      </c>
      <c r="L790" s="2" cm="1">
        <f t="array" ref="L790">IF(D790="","",0.5*(D790+SUMPRODUCT(($B$1461:$B$1491=$J790)*1,D$1461:D$1491)))</f>
        <v>0.48724096174511544</v>
      </c>
      <c r="M790" s="2" cm="1">
        <f t="array" ref="M790">IF(E790="","",0.5*(E790+SUMPRODUCT(($B$1461:$B$1491=$J790)*1,E$1461:E$1491)))</f>
        <v>0.50581124687769674</v>
      </c>
      <c r="N790" s="2" cm="1">
        <f t="array" ref="N790">IF(F790="","",0.5*(F790+SUMPRODUCT(($B$1461:$B$1491=$J790)*1,F$1461:F$1491)))</f>
        <v>0.50245215999561477</v>
      </c>
      <c r="O790" s="2" cm="1">
        <f t="array" ref="O790">IF(G790="","",0.5*(G790+SUMPRODUCT(($B$1461:$B$1491=$J790)*1,G$1461:G$1491)))</f>
        <v>0.5509931756609775</v>
      </c>
    </row>
    <row r="791" spans="1:15" x14ac:dyDescent="0.55000000000000004">
      <c r="A791" s="3">
        <v>26</v>
      </c>
      <c r="B791" s="3">
        <v>13</v>
      </c>
      <c r="C791" s="2">
        <f>IF(logVir!C791="","",労働コスト!C791/SUM(資本サービス!C791,労働コスト!C791))</f>
        <v>0.42308913064056863</v>
      </c>
      <c r="D791" s="2">
        <f>IF(logVir!D791="","",労働コスト!D791/SUM(資本サービス!D791,労働コスト!D791))</f>
        <v>0.29829962747940908</v>
      </c>
      <c r="E791" s="2">
        <f>IF(logVir!E791="","",労働コスト!E791/SUM(資本サービス!E791,労働コスト!E791))</f>
        <v>0.42281646323581668</v>
      </c>
      <c r="F791" s="2">
        <f>IF(logVir!F791="","",労働コスト!F791/SUM(資本サービス!F791,労働コスト!F791))</f>
        <v>0.4679350606275845</v>
      </c>
      <c r="G791" s="2">
        <f>IF(logVir!G791="","",労働コスト!G791/SUM(資本サービス!G791,労働コスト!G791))</f>
        <v>0.51757087089310494</v>
      </c>
      <c r="I791" s="3">
        <v>26</v>
      </c>
      <c r="J791" s="3">
        <v>13</v>
      </c>
      <c r="K791" s="2" cm="1">
        <f t="array" ref="K791">IF(C791="","",0.5*(C791+SUMPRODUCT(($B$1461:$B$1491=$J791)*1,C$1461:C$1491)))</f>
        <v>0.41232378697821825</v>
      </c>
      <c r="L791" s="2" cm="1">
        <f t="array" ref="L791">IF(D791="","",0.5*(D791+SUMPRODUCT(($B$1461:$B$1491=$J791)*1,D$1461:D$1491)))</f>
        <v>0.33501592300048655</v>
      </c>
      <c r="M791" s="2" cm="1">
        <f t="array" ref="M791">IF(E791="","",0.5*(E791+SUMPRODUCT(($B$1461:$B$1491=$J791)*1,E$1461:E$1491)))</f>
        <v>0.41695968428993269</v>
      </c>
      <c r="N791" s="2" cm="1">
        <f t="array" ref="N791">IF(F791="","",0.5*(F791+SUMPRODUCT(($B$1461:$B$1491=$J791)*1,F$1461:F$1491)))</f>
        <v>0.4321295189439609</v>
      </c>
      <c r="O791" s="2" cm="1">
        <f t="array" ref="O791">IF(G791="","",0.5*(G791+SUMPRODUCT(($B$1461:$B$1491=$J791)*1,G$1461:G$1491)))</f>
        <v>0.47466771642531647</v>
      </c>
    </row>
    <row r="792" spans="1:15" x14ac:dyDescent="0.55000000000000004">
      <c r="A792" s="3">
        <v>26</v>
      </c>
      <c r="B792" s="3">
        <v>14</v>
      </c>
      <c r="C792" s="2">
        <f>IF(logVir!C792="","",労働コスト!C792/SUM(資本サービス!C792,労働コスト!C792))</f>
        <v>0.54648454628411736</v>
      </c>
      <c r="D792" s="2">
        <f>IF(logVir!D792="","",労働コスト!D792/SUM(資本サービス!D792,労働コスト!D792))</f>
        <v>0.58378843615803599</v>
      </c>
      <c r="E792" s="2">
        <f>IF(logVir!E792="","",労働コスト!E792/SUM(資本サービス!E792,労働コスト!E792))</f>
        <v>0.60155525718131786</v>
      </c>
      <c r="F792" s="2">
        <f>IF(logVir!F792="","",労働コスト!F792/SUM(資本サービス!F792,労働コスト!F792))</f>
        <v>0.49619342300082964</v>
      </c>
      <c r="G792" s="2">
        <f>IF(logVir!G792="","",労働コスト!G792/SUM(資本サービス!G792,労働コスト!G792))</f>
        <v>0.52483022375424848</v>
      </c>
      <c r="I792" s="3">
        <v>26</v>
      </c>
      <c r="J792" s="3">
        <v>14</v>
      </c>
      <c r="K792" s="2" cm="1">
        <f t="array" ref="K792">IF(C792="","",0.5*(C792+SUMPRODUCT(($B$1461:$B$1491=$J792)*1,C$1461:C$1491)))</f>
        <v>0.56867003298842356</v>
      </c>
      <c r="L792" s="2" cm="1">
        <f t="array" ref="L792">IF(D792="","",0.5*(D792+SUMPRODUCT(($B$1461:$B$1491=$J792)*1,D$1461:D$1491)))</f>
        <v>0.60707453774954789</v>
      </c>
      <c r="M792" s="2" cm="1">
        <f t="array" ref="M792">IF(E792="","",0.5*(E792+SUMPRODUCT(($B$1461:$B$1491=$J792)*1,E$1461:E$1491)))</f>
        <v>0.60699675684345067</v>
      </c>
      <c r="N792" s="2" cm="1">
        <f t="array" ref="N792">IF(F792="","",0.5*(F792+SUMPRODUCT(($B$1461:$B$1491=$J792)*1,F$1461:F$1491)))</f>
        <v>0.54771307746096587</v>
      </c>
      <c r="O792" s="2" cm="1">
        <f t="array" ref="O792">IF(G792="","",0.5*(G792+SUMPRODUCT(($B$1461:$B$1491=$J792)*1,G$1461:G$1491)))</f>
        <v>0.5752960807638452</v>
      </c>
    </row>
    <row r="793" spans="1:15" x14ac:dyDescent="0.55000000000000004">
      <c r="A793" s="3">
        <v>26</v>
      </c>
      <c r="B793" s="3">
        <v>15</v>
      </c>
      <c r="C793" s="2">
        <f>IF(logVir!C793="","",労働コスト!C793/SUM(資本サービス!C793,労働コスト!C793))</f>
        <v>0.7528455466268682</v>
      </c>
      <c r="D793" s="2">
        <f>IF(logVir!D793="","",労働コスト!D793/SUM(資本サービス!D793,労働コスト!D793))</f>
        <v>0.79172692820340929</v>
      </c>
      <c r="E793" s="2">
        <f>IF(logVir!E793="","",労働コスト!E793/SUM(資本サービス!E793,労働コスト!E793))</f>
        <v>0.73764696820758102</v>
      </c>
      <c r="F793" s="2">
        <f>IF(logVir!F793="","",労働コスト!F793/SUM(資本サービス!F793,労働コスト!F793))</f>
        <v>0.70642668760705474</v>
      </c>
      <c r="G793" s="2">
        <f>IF(logVir!G793="","",労働コスト!G793/SUM(資本サービス!G793,労働コスト!G793))</f>
        <v>0.74120478928382594</v>
      </c>
      <c r="I793" s="3">
        <v>26</v>
      </c>
      <c r="J793" s="3">
        <v>15</v>
      </c>
      <c r="K793" s="2" cm="1">
        <f t="array" ref="K793">IF(C793="","",0.5*(C793+SUMPRODUCT(($B$1461:$B$1491=$J793)*1,C$1461:C$1491)))</f>
        <v>0.74611984545567844</v>
      </c>
      <c r="L793" s="2" cm="1">
        <f t="array" ref="L793">IF(D793="","",0.5*(D793+SUMPRODUCT(($B$1461:$B$1491=$J793)*1,D$1461:D$1491)))</f>
        <v>0.78692803589298999</v>
      </c>
      <c r="M793" s="2" cm="1">
        <f t="array" ref="M793">IF(E793="","",0.5*(E793+SUMPRODUCT(($B$1461:$B$1491=$J793)*1,E$1461:E$1491)))</f>
        <v>0.74682921127268298</v>
      </c>
      <c r="N793" s="2" cm="1">
        <f t="array" ref="N793">IF(F793="","",0.5*(F793+SUMPRODUCT(($B$1461:$B$1491=$J793)*1,F$1461:F$1491)))</f>
        <v>0.72675250337871933</v>
      </c>
      <c r="O793" s="2" cm="1">
        <f t="array" ref="O793">IF(G793="","",0.5*(G793+SUMPRODUCT(($B$1461:$B$1491=$J793)*1,G$1461:G$1491)))</f>
        <v>0.75747875543184084</v>
      </c>
    </row>
    <row r="794" spans="1:15" x14ac:dyDescent="0.55000000000000004">
      <c r="A794" s="3">
        <v>26</v>
      </c>
      <c r="B794" s="3">
        <v>16</v>
      </c>
      <c r="C794" s="2">
        <f>IF(logVir!C794="","",労働コスト!C794/SUM(資本サービス!C794,労働コスト!C794))</f>
        <v>0.65167875838484113</v>
      </c>
      <c r="D794" s="2">
        <f>IF(logVir!D794="","",労働コスト!D794/SUM(資本サービス!D794,労働コスト!D794))</f>
        <v>0.66802513133427543</v>
      </c>
      <c r="E794" s="2">
        <f>IF(logVir!E794="","",労働コスト!E794/SUM(資本サービス!E794,労働コスト!E794))</f>
        <v>0.70699240720384104</v>
      </c>
      <c r="F794" s="2">
        <f>IF(logVir!F794="","",労働コスト!F794/SUM(資本サービス!F794,労働コスト!F794))</f>
        <v>0.69734242193457552</v>
      </c>
      <c r="G794" s="2">
        <f>IF(logVir!G794="","",労働コスト!G794/SUM(資本サービス!G794,労働コスト!G794))</f>
        <v>0.76091771004396158</v>
      </c>
      <c r="I794" s="3">
        <v>26</v>
      </c>
      <c r="J794" s="3">
        <v>16</v>
      </c>
      <c r="K794" s="2" cm="1">
        <f t="array" ref="K794">IF(C794="","",0.5*(C794+SUMPRODUCT(($B$1461:$B$1491=$J794)*1,C$1461:C$1491)))</f>
        <v>0.66256264614721305</v>
      </c>
      <c r="L794" s="2" cm="1">
        <f t="array" ref="L794">IF(D794="","",0.5*(D794+SUMPRODUCT(($B$1461:$B$1491=$J794)*1,D$1461:D$1491)))</f>
        <v>0.68525295783846008</v>
      </c>
      <c r="M794" s="2" cm="1">
        <f t="array" ref="M794">IF(E794="","",0.5*(E794+SUMPRODUCT(($B$1461:$B$1491=$J794)*1,E$1461:E$1491)))</f>
        <v>0.71757083757719731</v>
      </c>
      <c r="N794" s="2" cm="1">
        <f t="array" ref="N794">IF(F794="","",0.5*(F794+SUMPRODUCT(($B$1461:$B$1491=$J794)*1,F$1461:F$1491)))</f>
        <v>0.71248869502646017</v>
      </c>
      <c r="O794" s="2" cm="1">
        <f t="array" ref="O794">IF(G794="","",0.5*(G794+SUMPRODUCT(($B$1461:$B$1491=$J794)*1,G$1461:G$1491)))</f>
        <v>0.75820149050575325</v>
      </c>
    </row>
    <row r="795" spans="1:15" x14ac:dyDescent="0.55000000000000004">
      <c r="A795" s="3">
        <v>26</v>
      </c>
      <c r="B795" s="3">
        <v>17</v>
      </c>
      <c r="C795" s="2">
        <f>IF(logVir!C795="","",労働コスト!C795/SUM(資本サービス!C795,労働コスト!C795))</f>
        <v>0.27733622279438797</v>
      </c>
      <c r="D795" s="2">
        <f>IF(logVir!D795="","",労働コスト!D795/SUM(資本サービス!D795,労働コスト!D795))</f>
        <v>0.31468422245047684</v>
      </c>
      <c r="E795" s="2">
        <f>IF(logVir!E795="","",労働コスト!E795/SUM(資本サービス!E795,労働コスト!E795))</f>
        <v>0.31054037514769489</v>
      </c>
      <c r="F795" s="2">
        <f>IF(logVir!F795="","",労働コスト!F795/SUM(資本サービス!F795,労働コスト!F795))</f>
        <v>0.31356318695166974</v>
      </c>
      <c r="G795" s="2">
        <f>IF(logVir!G795="","",労働コスト!G795/SUM(資本サービス!G795,労働コスト!G795))</f>
        <v>0.31556051914138677</v>
      </c>
      <c r="I795" s="3">
        <v>26</v>
      </c>
      <c r="J795" s="3">
        <v>17</v>
      </c>
      <c r="K795" s="2" cm="1">
        <f t="array" ref="K795">IF(C795="","",0.5*(C795+SUMPRODUCT(($B$1461:$B$1491=$J795)*1,C$1461:C$1491)))</f>
        <v>0.3103607482414405</v>
      </c>
      <c r="L795" s="2" cm="1">
        <f t="array" ref="L795">IF(D795="","",0.5*(D795+SUMPRODUCT(($B$1461:$B$1491=$J795)*1,D$1461:D$1491)))</f>
        <v>0.33681872311896516</v>
      </c>
      <c r="M795" s="2" cm="1">
        <f t="array" ref="M795">IF(E795="","",0.5*(E795+SUMPRODUCT(($B$1461:$B$1491=$J795)*1,E$1461:E$1491)))</f>
        <v>0.3482381351863082</v>
      </c>
      <c r="N795" s="2" cm="1">
        <f t="array" ref="N795">IF(F795="","",0.5*(F795+SUMPRODUCT(($B$1461:$B$1491=$J795)*1,F$1461:F$1491)))</f>
        <v>0.3638159676880362</v>
      </c>
      <c r="O795" s="2" cm="1">
        <f t="array" ref="O795">IF(G795="","",0.5*(G795+SUMPRODUCT(($B$1461:$B$1491=$J795)*1,G$1461:G$1491)))</f>
        <v>0.36672544436969856</v>
      </c>
    </row>
    <row r="796" spans="1:15" x14ac:dyDescent="0.55000000000000004">
      <c r="A796" s="3">
        <v>26</v>
      </c>
      <c r="B796" s="3">
        <v>18</v>
      </c>
      <c r="C796" s="2">
        <f>IF(logVir!C796="","",労働コスト!C796/SUM(資本サービス!C796,労働コスト!C796))</f>
        <v>0.86619623066020579</v>
      </c>
      <c r="D796" s="2">
        <f>IF(logVir!D796="","",労働コスト!D796/SUM(資本サービス!D796,労働コスト!D796))</f>
        <v>0.88072604488013306</v>
      </c>
      <c r="E796" s="2">
        <f>IF(logVir!E796="","",労働コスト!E796/SUM(資本サービス!E796,労働コスト!E796))</f>
        <v>0.87972337585929972</v>
      </c>
      <c r="F796" s="2">
        <f>IF(logVir!F796="","",労働コスト!F796/SUM(資本サービス!F796,労働コスト!F796))</f>
        <v>0.88675883252363841</v>
      </c>
      <c r="G796" s="2">
        <f>IF(logVir!G796="","",労働コスト!G796/SUM(資本サービス!G796,労働コスト!G796))</f>
        <v>0.88355443567390535</v>
      </c>
      <c r="I796" s="3">
        <v>26</v>
      </c>
      <c r="J796" s="3">
        <v>18</v>
      </c>
      <c r="K796" s="2" cm="1">
        <f t="array" ref="K796">IF(C796="","",0.5*(C796+SUMPRODUCT(($B$1461:$B$1491=$J796)*1,C$1461:C$1491)))</f>
        <v>0.86134668091568334</v>
      </c>
      <c r="L796" s="2" cm="1">
        <f t="array" ref="L796">IF(D796="","",0.5*(D796+SUMPRODUCT(($B$1461:$B$1491=$J796)*1,D$1461:D$1491)))</f>
        <v>0.88583052798339446</v>
      </c>
      <c r="M796" s="2" cm="1">
        <f t="array" ref="M796">IF(E796="","",0.5*(E796+SUMPRODUCT(($B$1461:$B$1491=$J796)*1,E$1461:E$1491)))</f>
        <v>0.88802362766809428</v>
      </c>
      <c r="N796" s="2" cm="1">
        <f t="array" ref="N796">IF(F796="","",0.5*(F796+SUMPRODUCT(($B$1461:$B$1491=$J796)*1,F$1461:F$1491)))</f>
        <v>0.89233730992774252</v>
      </c>
      <c r="O796" s="2" cm="1">
        <f t="array" ref="O796">IF(G796="","",0.5*(G796+SUMPRODUCT(($B$1461:$B$1491=$J796)*1,G$1461:G$1491)))</f>
        <v>0.89101943045540688</v>
      </c>
    </row>
    <row r="797" spans="1:15" x14ac:dyDescent="0.55000000000000004">
      <c r="A797" s="3">
        <v>26</v>
      </c>
      <c r="B797" s="3">
        <v>19</v>
      </c>
      <c r="C797" s="2">
        <f>IF(logVir!C797="","",労働コスト!C797/SUM(資本サービス!C797,労働コスト!C797))</f>
        <v>0.82011289933555687</v>
      </c>
      <c r="D797" s="2">
        <f>IF(logVir!D797="","",労働コスト!D797/SUM(資本サービス!D797,労働コスト!D797))</f>
        <v>0.85743739909289363</v>
      </c>
      <c r="E797" s="2">
        <f>IF(logVir!E797="","",労働コスト!E797/SUM(資本サービス!E797,労働コスト!E797))</f>
        <v>0.85546532576632617</v>
      </c>
      <c r="F797" s="2">
        <f>IF(logVir!F797="","",労働コスト!F797/SUM(資本サービス!F797,労働コスト!F797))</f>
        <v>0.85306887624818017</v>
      </c>
      <c r="G797" s="2">
        <f>IF(logVir!G797="","",労働コスト!G797/SUM(資本サービス!G797,労働コスト!G797))</f>
        <v>0.87382247164667703</v>
      </c>
      <c r="I797" s="3">
        <v>26</v>
      </c>
      <c r="J797" s="3">
        <v>19</v>
      </c>
      <c r="K797" s="2" cm="1">
        <f t="array" ref="K797">IF(C797="","",0.5*(C797+SUMPRODUCT(($B$1461:$B$1491=$J797)*1,C$1461:C$1491)))</f>
        <v>0.82371344819791947</v>
      </c>
      <c r="L797" s="2" cm="1">
        <f t="array" ref="L797">IF(D797="","",0.5*(D797+SUMPRODUCT(($B$1461:$B$1491=$J797)*1,D$1461:D$1491)))</f>
        <v>0.86238766503364639</v>
      </c>
      <c r="M797" s="2" cm="1">
        <f t="array" ref="M797">IF(E797="","",0.5*(E797+SUMPRODUCT(($B$1461:$B$1491=$J797)*1,E$1461:E$1491)))</f>
        <v>0.86243643271734804</v>
      </c>
      <c r="N797" s="2" cm="1">
        <f t="array" ref="N797">IF(F797="","",0.5*(F797+SUMPRODUCT(($B$1461:$B$1491=$J797)*1,F$1461:F$1491)))</f>
        <v>0.86135963776224245</v>
      </c>
      <c r="O797" s="2" cm="1">
        <f t="array" ref="O797">IF(G797="","",0.5*(G797+SUMPRODUCT(($B$1461:$B$1491=$J797)*1,G$1461:G$1491)))</f>
        <v>0.87426853341397637</v>
      </c>
    </row>
    <row r="798" spans="1:15" x14ac:dyDescent="0.55000000000000004">
      <c r="A798" s="3">
        <v>26</v>
      </c>
      <c r="B798" s="3">
        <v>20</v>
      </c>
      <c r="C798" s="2">
        <f>IF(logVir!C798="","",労働コスト!C798/SUM(資本サービス!C798,労働コスト!C798))</f>
        <v>0.77532493548048054</v>
      </c>
      <c r="D798" s="2">
        <f>IF(logVir!D798="","",労働コスト!D798/SUM(資本サービス!D798,労働コスト!D798))</f>
        <v>0.77962919996911773</v>
      </c>
      <c r="E798" s="2">
        <f>IF(logVir!E798="","",労働コスト!E798/SUM(資本サービス!E798,労働コスト!E798))</f>
        <v>0.75101576937659154</v>
      </c>
      <c r="F798" s="2">
        <f>IF(logVir!F798="","",労働コスト!F798/SUM(資本サービス!F798,労働コスト!F798))</f>
        <v>0.75765104443809683</v>
      </c>
      <c r="G798" s="2">
        <f>IF(logVir!G798="","",労働コスト!G798/SUM(資本サービス!G798,労働コスト!G798))</f>
        <v>0.80186580304351918</v>
      </c>
      <c r="I798" s="3">
        <v>26</v>
      </c>
      <c r="J798" s="3">
        <v>20</v>
      </c>
      <c r="K798" s="2" cm="1">
        <f t="array" ref="K798">IF(C798="","",0.5*(C798+SUMPRODUCT(($B$1461:$B$1491=$J798)*1,C$1461:C$1491)))</f>
        <v>0.76046366145588551</v>
      </c>
      <c r="L798" s="2" cm="1">
        <f t="array" ref="L798">IF(D798="","",0.5*(D798+SUMPRODUCT(($B$1461:$B$1491=$J798)*1,D$1461:D$1491)))</f>
        <v>0.76717611734065383</v>
      </c>
      <c r="M798" s="2" cm="1">
        <f t="array" ref="M798">IF(E798="","",0.5*(E798+SUMPRODUCT(($B$1461:$B$1491=$J798)*1,E$1461:E$1491)))</f>
        <v>0.74974286728422701</v>
      </c>
      <c r="N798" s="2" cm="1">
        <f t="array" ref="N798">IF(F798="","",0.5*(F798+SUMPRODUCT(($B$1461:$B$1491=$J798)*1,F$1461:F$1491)))</f>
        <v>0.75226910189999474</v>
      </c>
      <c r="O798" s="2" cm="1">
        <f t="array" ref="O798">IF(G798="","",0.5*(G798+SUMPRODUCT(($B$1461:$B$1491=$J798)*1,G$1461:G$1491)))</f>
        <v>0.78208198186842581</v>
      </c>
    </row>
    <row r="799" spans="1:15" x14ac:dyDescent="0.55000000000000004">
      <c r="A799" s="3">
        <v>26</v>
      </c>
      <c r="B799" s="3">
        <v>21</v>
      </c>
      <c r="C799" s="2">
        <f>IF(logVir!C799="","",労働コスト!C799/SUM(資本サービス!C799,労働コスト!C799))</f>
        <v>0.70017156946086667</v>
      </c>
      <c r="D799" s="2">
        <f>IF(logVir!D799="","",労働コスト!D799/SUM(資本サービス!D799,労働コスト!D799))</f>
        <v>0.75409351509116951</v>
      </c>
      <c r="E799" s="2">
        <f>IF(logVir!E799="","",労働コスト!E799/SUM(資本サービス!E799,労働コスト!E799))</f>
        <v>0.7713423481923779</v>
      </c>
      <c r="F799" s="2">
        <f>IF(logVir!F799="","",労働コスト!F799/SUM(資本サービス!F799,労働コスト!F799))</f>
        <v>0.77002362362037935</v>
      </c>
      <c r="G799" s="2">
        <f>IF(logVir!G799="","",労働コスト!G799/SUM(資本サービス!G799,労働コスト!G799))</f>
        <v>0.75998608999268025</v>
      </c>
      <c r="I799" s="3">
        <v>26</v>
      </c>
      <c r="J799" s="3">
        <v>21</v>
      </c>
      <c r="K799" s="2" cm="1">
        <f t="array" ref="K799">IF(C799="","",0.5*(C799+SUMPRODUCT(($B$1461:$B$1491=$J799)*1,C$1461:C$1491)))</f>
        <v>0.68265736840837143</v>
      </c>
      <c r="L799" s="2" cm="1">
        <f t="array" ref="L799">IF(D799="","",0.5*(D799+SUMPRODUCT(($B$1461:$B$1491=$J799)*1,D$1461:D$1491)))</f>
        <v>0.72817188573206404</v>
      </c>
      <c r="M799" s="2" cm="1">
        <f t="array" ref="M799">IF(E799="","",0.5*(E799+SUMPRODUCT(($B$1461:$B$1491=$J799)*1,E$1461:E$1491)))</f>
        <v>0.74071691721965127</v>
      </c>
      <c r="N799" s="2" cm="1">
        <f t="array" ref="N799">IF(F799="","",0.5*(F799+SUMPRODUCT(($B$1461:$B$1491=$J799)*1,F$1461:F$1491)))</f>
        <v>0.74135471990795443</v>
      </c>
      <c r="O799" s="2" cm="1">
        <f t="array" ref="O799">IF(G799="","",0.5*(G799+SUMPRODUCT(($B$1461:$B$1491=$J799)*1,G$1461:G$1491)))</f>
        <v>0.74450038197705604</v>
      </c>
    </row>
    <row r="800" spans="1:15" x14ac:dyDescent="0.55000000000000004">
      <c r="A800" s="3">
        <v>26</v>
      </c>
      <c r="B800" s="3">
        <v>22</v>
      </c>
      <c r="C800" s="2">
        <f>IF(logVir!C800="","",労働コスト!C800/SUM(資本サービス!C800,労働コスト!C800))</f>
        <v>0.83772574110470122</v>
      </c>
      <c r="D800" s="2">
        <f>IF(logVir!D800="","",労働コスト!D800/SUM(資本サービス!D800,労働コスト!D800))</f>
        <v>0.82689708803486828</v>
      </c>
      <c r="E800" s="2">
        <f>IF(logVir!E800="","",労働コスト!E800/SUM(資本サービス!E800,労働コスト!E800))</f>
        <v>0.81199788890980151</v>
      </c>
      <c r="F800" s="2">
        <f>IF(logVir!F800="","",労働コスト!F800/SUM(資本サービス!F800,労働コスト!F800))</f>
        <v>0.7688874157400637</v>
      </c>
      <c r="G800" s="2">
        <f>IF(logVir!G800="","",労働コスト!G800/SUM(資本サービス!G800,労働コスト!G800))</f>
        <v>0.72443387599534415</v>
      </c>
      <c r="I800" s="3">
        <v>26</v>
      </c>
      <c r="J800" s="3">
        <v>22</v>
      </c>
      <c r="K800" s="2" cm="1">
        <f t="array" ref="K800">IF(C800="","",0.5*(C800+SUMPRODUCT(($B$1461:$B$1491=$J800)*1,C$1461:C$1491)))</f>
        <v>0.80683300529722546</v>
      </c>
      <c r="L800" s="2" cm="1">
        <f t="array" ref="L800">IF(D800="","",0.5*(D800+SUMPRODUCT(($B$1461:$B$1491=$J800)*1,D$1461:D$1491)))</f>
        <v>0.82117222135531776</v>
      </c>
      <c r="M800" s="2" cm="1">
        <f t="array" ref="M800">IF(E800="","",0.5*(E800+SUMPRODUCT(($B$1461:$B$1491=$J800)*1,E$1461:E$1491)))</f>
        <v>0.8272086541635747</v>
      </c>
      <c r="N800" s="2" cm="1">
        <f t="array" ref="N800">IF(F800="","",0.5*(F800+SUMPRODUCT(($B$1461:$B$1491=$J800)*1,F$1461:F$1491)))</f>
        <v>0.8032338588712995</v>
      </c>
      <c r="O800" s="2" cm="1">
        <f t="array" ref="O800">IF(G800="","",0.5*(G800+SUMPRODUCT(($B$1461:$B$1491=$J800)*1,G$1461:G$1491)))</f>
        <v>0.78162674020989065</v>
      </c>
    </row>
    <row r="801" spans="1:15" x14ac:dyDescent="0.55000000000000004">
      <c r="A801" s="3">
        <v>26</v>
      </c>
      <c r="B801" s="3">
        <v>23</v>
      </c>
      <c r="C801" s="2">
        <f>IF(logVir!C801="","",労働コスト!C801/SUM(資本サービス!C801,労働コスト!C801))</f>
        <v>0.25103312862535698</v>
      </c>
      <c r="D801" s="2">
        <f>IF(logVir!D801="","",労働コスト!D801/SUM(資本サービス!D801,労働コスト!D801))</f>
        <v>0.28083114438547868</v>
      </c>
      <c r="E801" s="2">
        <f>IF(logVir!E801="","",労働コスト!E801/SUM(資本サービス!E801,労働コスト!E801))</f>
        <v>0.30069858706108699</v>
      </c>
      <c r="F801" s="2">
        <f>IF(logVir!F801="","",労働コスト!F801/SUM(資本サービス!F801,労働コスト!F801))</f>
        <v>0.3398344119623577</v>
      </c>
      <c r="G801" s="2">
        <f>IF(logVir!G801="","",労働コスト!G801/SUM(資本サービス!G801,労働コスト!G801))</f>
        <v>0.3736866600654542</v>
      </c>
      <c r="I801" s="3">
        <v>26</v>
      </c>
      <c r="J801" s="3">
        <v>23</v>
      </c>
      <c r="K801" s="2" cm="1">
        <f t="array" ref="K801">IF(C801="","",0.5*(C801+SUMPRODUCT(($B$1461:$B$1491=$J801)*1,C$1461:C$1491)))</f>
        <v>0.26762123205354715</v>
      </c>
      <c r="L801" s="2" cm="1">
        <f t="array" ref="L801">IF(D801="","",0.5*(D801+SUMPRODUCT(($B$1461:$B$1491=$J801)*1,D$1461:D$1491)))</f>
        <v>0.29735676185467652</v>
      </c>
      <c r="M801" s="2" cm="1">
        <f t="array" ref="M801">IF(E801="","",0.5*(E801+SUMPRODUCT(($B$1461:$B$1491=$J801)*1,E$1461:E$1491)))</f>
        <v>0.3239531058918006</v>
      </c>
      <c r="N801" s="2" cm="1">
        <f t="array" ref="N801">IF(F801="","",0.5*(F801+SUMPRODUCT(($B$1461:$B$1491=$J801)*1,F$1461:F$1491)))</f>
        <v>0.35758597562431071</v>
      </c>
      <c r="O801" s="2" cm="1">
        <f t="array" ref="O801">IF(G801="","",0.5*(G801+SUMPRODUCT(($B$1461:$B$1491=$J801)*1,G$1461:G$1491)))</f>
        <v>0.38577886284023699</v>
      </c>
    </row>
    <row r="802" spans="1:15" x14ac:dyDescent="0.55000000000000004">
      <c r="A802" s="3">
        <v>26</v>
      </c>
      <c r="B802" s="3">
        <v>24</v>
      </c>
      <c r="C802" s="2">
        <f>IF(logVir!C802="","",労働コスト!C802/SUM(資本サービス!C802,労働コスト!C802))</f>
        <v>0.70365661028686521</v>
      </c>
      <c r="D802" s="2">
        <f>IF(logVir!D802="","",労働コスト!D802/SUM(資本サービス!D802,労働コスト!D802))</f>
        <v>0.73964982533556856</v>
      </c>
      <c r="E802" s="2">
        <f>IF(logVir!E802="","",労働コスト!E802/SUM(資本サービス!E802,労働コスト!E802))</f>
        <v>0.7697634503381996</v>
      </c>
      <c r="F802" s="2">
        <f>IF(logVir!F802="","",労働コスト!F802/SUM(資本サービス!F802,労働コスト!F802))</f>
        <v>0.80111992391822251</v>
      </c>
      <c r="G802" s="2">
        <f>IF(logVir!G802="","",労働コスト!G802/SUM(資本サービス!G802,労働コスト!G802))</f>
        <v>0.80361576788887989</v>
      </c>
      <c r="I802" s="3">
        <v>26</v>
      </c>
      <c r="J802" s="3">
        <v>24</v>
      </c>
      <c r="K802" s="2" cm="1">
        <f t="array" ref="K802">IF(C802="","",0.5*(C802+SUMPRODUCT(($B$1461:$B$1491=$J802)*1,C$1461:C$1491)))</f>
        <v>0.70773809334951909</v>
      </c>
      <c r="L802" s="2" cm="1">
        <f t="array" ref="L802">IF(D802="","",0.5*(D802+SUMPRODUCT(($B$1461:$B$1491=$J802)*1,D$1461:D$1491)))</f>
        <v>0.73834679312709772</v>
      </c>
      <c r="M802" s="2" cm="1">
        <f t="array" ref="M802">IF(E802="","",0.5*(E802+SUMPRODUCT(($B$1461:$B$1491=$J802)*1,E$1461:E$1491)))</f>
        <v>0.76050836500249863</v>
      </c>
      <c r="N802" s="2" cm="1">
        <f t="array" ref="N802">IF(F802="","",0.5*(F802+SUMPRODUCT(($B$1461:$B$1491=$J802)*1,F$1461:F$1491)))</f>
        <v>0.78480145453431505</v>
      </c>
      <c r="O802" s="2" cm="1">
        <f t="array" ref="O802">IF(G802="","",0.5*(G802+SUMPRODUCT(($B$1461:$B$1491=$J802)*1,G$1461:G$1491)))</f>
        <v>0.79182876817163494</v>
      </c>
    </row>
    <row r="803" spans="1:15" x14ac:dyDescent="0.55000000000000004">
      <c r="A803" s="3">
        <v>26</v>
      </c>
      <c r="B803" s="3">
        <v>25</v>
      </c>
      <c r="C803" s="2">
        <f>IF(logVir!C803="","",労働コスト!C803/SUM(資本サービス!C803,労働コスト!C803))</f>
        <v>0.79448214154929508</v>
      </c>
      <c r="D803" s="2">
        <f>IF(logVir!D803="","",労働コスト!D803/SUM(資本サービス!D803,労働コスト!D803))</f>
        <v>0.79564184852744435</v>
      </c>
      <c r="E803" s="2">
        <f>IF(logVir!E803="","",労働コスト!E803/SUM(資本サービス!E803,労働コスト!E803))</f>
        <v>0.76626071143145824</v>
      </c>
      <c r="F803" s="2">
        <f>IF(logVir!F803="","",労働コスト!F803/SUM(資本サービス!F803,労働コスト!F803))</f>
        <v>0.78462459339739143</v>
      </c>
      <c r="G803" s="2">
        <f>IF(logVir!G803="","",労働コスト!G803/SUM(資本サービス!G803,労働コスト!G803))</f>
        <v>0.81426815547334508</v>
      </c>
      <c r="I803" s="3">
        <v>26</v>
      </c>
      <c r="J803" s="3">
        <v>25</v>
      </c>
      <c r="K803" s="2" cm="1">
        <f t="array" ref="K803">IF(C803="","",0.5*(C803+SUMPRODUCT(($B$1461:$B$1491=$J803)*1,C$1461:C$1491)))</f>
        <v>0.79797659216063832</v>
      </c>
      <c r="L803" s="2" cm="1">
        <f t="array" ref="L803">IF(D803="","",0.5*(D803+SUMPRODUCT(($B$1461:$B$1491=$J803)*1,D$1461:D$1491)))</f>
        <v>0.79929356933131945</v>
      </c>
      <c r="M803" s="2" cm="1">
        <f t="array" ref="M803">IF(E803="","",0.5*(E803+SUMPRODUCT(($B$1461:$B$1491=$J803)*1,E$1461:E$1491)))</f>
        <v>0.78422025325901634</v>
      </c>
      <c r="N803" s="2" cm="1">
        <f t="array" ref="N803">IF(F803="","",0.5*(F803+SUMPRODUCT(($B$1461:$B$1491=$J803)*1,F$1461:F$1491)))</f>
        <v>0.79280319062986004</v>
      </c>
      <c r="O803" s="2" cm="1">
        <f t="array" ref="O803">IF(G803="","",0.5*(G803+SUMPRODUCT(($B$1461:$B$1491=$J803)*1,G$1461:G$1491)))</f>
        <v>0.80830034173000787</v>
      </c>
    </row>
    <row r="804" spans="1:15" x14ac:dyDescent="0.55000000000000004">
      <c r="A804" s="3">
        <v>26</v>
      </c>
      <c r="B804" s="3">
        <v>26</v>
      </c>
      <c r="C804" s="2">
        <f>IF(logVir!C804="","",労働コスト!C804/SUM(資本サービス!C804,労働コスト!C804))</f>
        <v>0.36966091520522482</v>
      </c>
      <c r="D804" s="2">
        <f>IF(logVir!D804="","",労働コスト!D804/SUM(資本サービス!D804,労働コスト!D804))</f>
        <v>0.50995546746628218</v>
      </c>
      <c r="E804" s="2">
        <f>IF(logVir!E804="","",労働コスト!E804/SUM(資本サービス!E804,労働コスト!E804))</f>
        <v>0.53654731384517929</v>
      </c>
      <c r="F804" s="2">
        <f>IF(logVir!F804="","",労働コスト!F804/SUM(資本サービス!F804,労働コスト!F804))</f>
        <v>0.49759594791737111</v>
      </c>
      <c r="G804" s="2">
        <f>IF(logVir!G804="","",労働コスト!G804/SUM(資本サービス!G804,労働コスト!G804))</f>
        <v>0.55104859398045358</v>
      </c>
      <c r="I804" s="3">
        <v>26</v>
      </c>
      <c r="J804" s="3">
        <v>26</v>
      </c>
      <c r="K804" s="2" cm="1">
        <f t="array" ref="K804">IF(C804="","",0.5*(C804+SUMPRODUCT(($B$1461:$B$1491=$J804)*1,C$1461:C$1491)))</f>
        <v>0.33926817535627474</v>
      </c>
      <c r="L804" s="2" cm="1">
        <f t="array" ref="L804">IF(D804="","",0.5*(D804+SUMPRODUCT(($B$1461:$B$1491=$J804)*1,D$1461:D$1491)))</f>
        <v>0.44280445507061472</v>
      </c>
      <c r="M804" s="2" cm="1">
        <f t="array" ref="M804">IF(E804="","",0.5*(E804+SUMPRODUCT(($B$1461:$B$1491=$J804)*1,E$1461:E$1491)))</f>
        <v>0.49133810631464964</v>
      </c>
      <c r="N804" s="2" cm="1">
        <f t="array" ref="N804">IF(F804="","",0.5*(F804+SUMPRODUCT(($B$1461:$B$1491=$J804)*1,F$1461:F$1491)))</f>
        <v>0.45945138868269098</v>
      </c>
      <c r="O804" s="2" cm="1">
        <f t="array" ref="O804">IF(G804="","",0.5*(G804+SUMPRODUCT(($B$1461:$B$1491=$J804)*1,G$1461:G$1491)))</f>
        <v>0.48770723712010122</v>
      </c>
    </row>
    <row r="805" spans="1:15" x14ac:dyDescent="0.55000000000000004">
      <c r="A805" s="3">
        <v>26</v>
      </c>
      <c r="B805" s="3">
        <v>27</v>
      </c>
      <c r="C805" s="2">
        <f>IF(logVir!C805="","",労働コスト!C805/SUM(資本サービス!C805,労働コスト!C805))</f>
        <v>0.80066377298786129</v>
      </c>
      <c r="D805" s="2">
        <f>IF(logVir!D805="","",労働コスト!D805/SUM(資本サービス!D805,労働コスト!D805))</f>
        <v>0.80285164296968892</v>
      </c>
      <c r="E805" s="2">
        <f>IF(logVir!E805="","",労働コスト!E805/SUM(資本サービス!E805,労働コスト!E805))</f>
        <v>0.77401348344683252</v>
      </c>
      <c r="F805" s="2">
        <f>IF(logVir!F805="","",労働コスト!F805/SUM(資本サービス!F805,労働コスト!F805))</f>
        <v>0.78158704711588345</v>
      </c>
      <c r="G805" s="2">
        <f>IF(logVir!G805="","",労働コスト!G805/SUM(資本サービス!G805,労働コスト!G805))</f>
        <v>0.78711754097264308</v>
      </c>
      <c r="I805" s="3">
        <v>26</v>
      </c>
      <c r="J805" s="3">
        <v>27</v>
      </c>
      <c r="K805" s="2" cm="1">
        <f t="array" ref="K805">IF(C805="","",0.5*(C805+SUMPRODUCT(($B$1461:$B$1491=$J805)*1,C$1461:C$1491)))</f>
        <v>0.79478694145306006</v>
      </c>
      <c r="L805" s="2" cm="1">
        <f t="array" ref="L805">IF(D805="","",0.5*(D805+SUMPRODUCT(($B$1461:$B$1491=$J805)*1,D$1461:D$1491)))</f>
        <v>0.79863723797193242</v>
      </c>
      <c r="M805" s="2" cm="1">
        <f t="array" ref="M805">IF(E805="","",0.5*(E805+SUMPRODUCT(($B$1461:$B$1491=$J805)*1,E$1461:E$1491)))</f>
        <v>0.7852444458483635</v>
      </c>
      <c r="N805" s="2" cm="1">
        <f t="array" ref="N805">IF(F805="","",0.5*(F805+SUMPRODUCT(($B$1461:$B$1491=$J805)*1,F$1461:F$1491)))</f>
        <v>0.79082855158778065</v>
      </c>
      <c r="O805" s="2" cm="1">
        <f t="array" ref="O805">IF(G805="","",0.5*(G805+SUMPRODUCT(($B$1461:$B$1491=$J805)*1,G$1461:G$1491)))</f>
        <v>0.80012417762543819</v>
      </c>
    </row>
    <row r="806" spans="1:15" x14ac:dyDescent="0.55000000000000004">
      <c r="A806" s="3">
        <v>26</v>
      </c>
      <c r="B806" s="3">
        <v>28</v>
      </c>
      <c r="C806" s="2">
        <f>IF(logVir!C806="","",労働コスト!C806/SUM(資本サービス!C806,労働コスト!C806))</f>
        <v>0.57575694349476436</v>
      </c>
      <c r="D806" s="2">
        <f>IF(logVir!D806="","",労働コスト!D806/SUM(資本サービス!D806,労働コスト!D806))</f>
        <v>0.63766533969973782</v>
      </c>
      <c r="E806" s="2">
        <f>IF(logVir!E806="","",労働コスト!E806/SUM(資本サービス!E806,労働コスト!E806))</f>
        <v>0.6569597890024681</v>
      </c>
      <c r="F806" s="2">
        <f>IF(logVir!F806="","",労働コスト!F806/SUM(資本サービス!F806,労働コスト!F806))</f>
        <v>0.65459580613573543</v>
      </c>
      <c r="G806" s="2">
        <f>IF(logVir!G806="","",労働コスト!G806/SUM(資本サービス!G806,労働コスト!G806))</f>
        <v>0.63795827461989751</v>
      </c>
      <c r="I806" s="3">
        <v>26</v>
      </c>
      <c r="J806" s="3">
        <v>28</v>
      </c>
      <c r="K806" s="2" cm="1">
        <f t="array" ref="K806">IF(C806="","",0.5*(C806+SUMPRODUCT(($B$1461:$B$1491=$J806)*1,C$1461:C$1491)))</f>
        <v>0.58676838495250061</v>
      </c>
      <c r="L806" s="2" cm="1">
        <f t="array" ref="L806">IF(D806="","",0.5*(D806+SUMPRODUCT(($B$1461:$B$1491=$J806)*1,D$1461:D$1491)))</f>
        <v>0.64052531261499501</v>
      </c>
      <c r="M806" s="2" cm="1">
        <f t="array" ref="M806">IF(E806="","",0.5*(E806+SUMPRODUCT(($B$1461:$B$1491=$J806)*1,E$1461:E$1491)))</f>
        <v>0.6654583051921672</v>
      </c>
      <c r="N806" s="2" cm="1">
        <f t="array" ref="N806">IF(F806="","",0.5*(F806+SUMPRODUCT(($B$1461:$B$1491=$J806)*1,F$1461:F$1491)))</f>
        <v>0.66091878491228007</v>
      </c>
      <c r="O806" s="2" cm="1">
        <f t="array" ref="O806">IF(G806="","",0.5*(G806+SUMPRODUCT(($B$1461:$B$1491=$J806)*1,G$1461:G$1491)))</f>
        <v>0.64648529940278965</v>
      </c>
    </row>
    <row r="807" spans="1:15" x14ac:dyDescent="0.55000000000000004">
      <c r="A807" s="3">
        <v>26</v>
      </c>
      <c r="B807" s="3">
        <v>29</v>
      </c>
      <c r="C807" s="2">
        <f>IF(logVir!C807="","",労働コスト!C807/SUM(資本サービス!C807,労働コスト!C807))</f>
        <v>0.64349865942541074</v>
      </c>
      <c r="D807" s="2">
        <f>IF(logVir!D807="","",労働コスト!D807/SUM(資本サービス!D807,労働コスト!D807))</f>
        <v>0.64020835016550981</v>
      </c>
      <c r="E807" s="2">
        <f>IF(logVir!E807="","",労働コスト!E807/SUM(資本サービス!E807,労働コスト!E807))</f>
        <v>0.66888538689818744</v>
      </c>
      <c r="F807" s="2">
        <f>IF(logVir!F807="","",労働コスト!F807/SUM(資本サービス!F807,労働コスト!F807))</f>
        <v>0.64603393190460046</v>
      </c>
      <c r="G807" s="2">
        <f>IF(logVir!G807="","",労働コスト!G807/SUM(資本サービス!G807,労働コスト!G807))</f>
        <v>0.72426469361961587</v>
      </c>
      <c r="I807" s="3">
        <v>26</v>
      </c>
      <c r="J807" s="3">
        <v>29</v>
      </c>
      <c r="K807" s="2" cm="1">
        <f t="array" ref="K807">IF(C807="","",0.5*(C807+SUMPRODUCT(($B$1461:$B$1491=$J807)*1,C$1461:C$1491)))</f>
        <v>0.72597687664620847</v>
      </c>
      <c r="L807" s="2" cm="1">
        <f t="array" ref="L807">IF(D807="","",0.5*(D807+SUMPRODUCT(($B$1461:$B$1491=$J807)*1,D$1461:D$1491)))</f>
        <v>0.72322501948750872</v>
      </c>
      <c r="M807" s="2" cm="1">
        <f t="array" ref="M807">IF(E807="","",0.5*(E807+SUMPRODUCT(($B$1461:$B$1491=$J807)*1,E$1461:E$1491)))</f>
        <v>0.75475705515839775</v>
      </c>
      <c r="N807" s="2" cm="1">
        <f t="array" ref="N807">IF(F807="","",0.5*(F807+SUMPRODUCT(($B$1461:$B$1491=$J807)*1,F$1461:F$1491)))</f>
        <v>0.73522523079893731</v>
      </c>
      <c r="O807" s="2" cm="1">
        <f t="array" ref="O807">IF(G807="","",0.5*(G807+SUMPRODUCT(($B$1461:$B$1491=$J807)*1,G$1461:G$1491)))</f>
        <v>0.78023194709294397</v>
      </c>
    </row>
    <row r="808" spans="1:15" x14ac:dyDescent="0.55000000000000004">
      <c r="A808" s="3">
        <v>26</v>
      </c>
      <c r="B808" s="3">
        <v>30</v>
      </c>
      <c r="C808" s="2">
        <f>IF(logVir!C808="","",労働コスト!C808/SUM(資本サービス!C808,労働コスト!C808))</f>
        <v>0.84336140130688775</v>
      </c>
      <c r="D808" s="2">
        <f>IF(logVir!D808="","",労働コスト!D808/SUM(資本サービス!D808,労働コスト!D808))</f>
        <v>0.83689680862086735</v>
      </c>
      <c r="E808" s="2">
        <f>IF(logVir!E808="","",労働コスト!E808/SUM(資本サービス!E808,労働コスト!E808))</f>
        <v>0.7783066045871514</v>
      </c>
      <c r="F808" s="2">
        <f>IF(logVir!F808="","",労働コスト!F808/SUM(資本サービス!F808,労働コスト!F808))</f>
        <v>0.76286859283102681</v>
      </c>
      <c r="G808" s="2">
        <f>IF(logVir!G808="","",労働コスト!G808/SUM(資本サービス!G808,労働コスト!G808))</f>
        <v>0.79280269477795284</v>
      </c>
      <c r="I808" s="3">
        <v>26</v>
      </c>
      <c r="J808" s="3">
        <v>30</v>
      </c>
      <c r="K808" s="2" cm="1">
        <f t="array" ref="K808">IF(C808="","",0.5*(C808+SUMPRODUCT(($B$1461:$B$1491=$J808)*1,C$1461:C$1491)))</f>
        <v>0.85447584201074622</v>
      </c>
      <c r="L808" s="2" cm="1">
        <f t="array" ref="L808">IF(D808="","",0.5*(D808+SUMPRODUCT(($B$1461:$B$1491=$J808)*1,D$1461:D$1491)))</f>
        <v>0.86180789338998642</v>
      </c>
      <c r="M808" s="2" cm="1">
        <f t="array" ref="M808">IF(E808="","",0.5*(E808+SUMPRODUCT(($B$1461:$B$1491=$J808)*1,E$1461:E$1491)))</f>
        <v>0.83792561829956447</v>
      </c>
      <c r="N808" s="2" cm="1">
        <f t="array" ref="N808">IF(F808="","",0.5*(F808+SUMPRODUCT(($B$1461:$B$1491=$J808)*1,F$1461:F$1491)))</f>
        <v>0.83228856398799711</v>
      </c>
      <c r="O808" s="2" cm="1">
        <f t="array" ref="O808">IF(G808="","",0.5*(G808+SUMPRODUCT(($B$1461:$B$1491=$J808)*1,G$1461:G$1491)))</f>
        <v>0.85352797046992313</v>
      </c>
    </row>
    <row r="809" spans="1:15" x14ac:dyDescent="0.55000000000000004">
      <c r="A809" s="3">
        <v>26</v>
      </c>
      <c r="B809" s="3">
        <v>31</v>
      </c>
      <c r="C809" s="2">
        <f>IF(logVir!C809="","",労働コスト!C809/SUM(資本サービス!C809,労働コスト!C809))</f>
        <v>0.75213918563472415</v>
      </c>
      <c r="D809" s="2">
        <f>IF(logVir!D809="","",労働コスト!D809/SUM(資本サービス!D809,労働コスト!D809))</f>
        <v>0.72276511018911171</v>
      </c>
      <c r="E809" s="2">
        <f>IF(logVir!E809="","",労働コスト!E809/SUM(資本サービス!E809,労働コスト!E809))</f>
        <v>0.76004601751078471</v>
      </c>
      <c r="F809" s="2">
        <f>IF(logVir!F809="","",労働コスト!F809/SUM(資本サービス!F809,労働コスト!F809))</f>
        <v>0.768998167421163</v>
      </c>
      <c r="G809" s="2">
        <f>IF(logVir!G809="","",労働コスト!G809/SUM(資本サービス!G809,労働コスト!G809))</f>
        <v>0.74399468558849446</v>
      </c>
      <c r="I809" s="3">
        <v>26</v>
      </c>
      <c r="J809" s="3">
        <v>31</v>
      </c>
      <c r="K809" s="2" cm="1">
        <f t="array" ref="K809">IF(C809="","",0.5*(C809+SUMPRODUCT(($B$1461:$B$1491=$J809)*1,C$1461:C$1491)))</f>
        <v>0.76058244413448062</v>
      </c>
      <c r="L809" s="2" cm="1">
        <f t="array" ref="L809">IF(D809="","",0.5*(D809+SUMPRODUCT(($B$1461:$B$1491=$J809)*1,D$1461:D$1491)))</f>
        <v>0.73921062338641841</v>
      </c>
      <c r="M809" s="2" cm="1">
        <f t="array" ref="M809">IF(E809="","",0.5*(E809+SUMPRODUCT(($B$1461:$B$1491=$J809)*1,E$1461:E$1491)))</f>
        <v>0.77266023494341063</v>
      </c>
      <c r="N809" s="2" cm="1">
        <f t="array" ref="N809">IF(F809="","",0.5*(F809+SUMPRODUCT(($B$1461:$B$1491=$J809)*1,F$1461:F$1491)))</f>
        <v>0.78139597233754587</v>
      </c>
      <c r="O809" s="2" cm="1">
        <f t="array" ref="O809">IF(G809="","",0.5*(G809+SUMPRODUCT(($B$1461:$B$1491=$J809)*1,G$1461:G$1491)))</f>
        <v>0.77177900062464855</v>
      </c>
    </row>
    <row r="810" spans="1:15" x14ac:dyDescent="0.55000000000000004">
      <c r="A810" s="3">
        <v>27</v>
      </c>
      <c r="B810" s="3">
        <v>1</v>
      </c>
      <c r="C810" s="2">
        <f>IF(logVir!C810="","",労働コスト!C810/SUM(資本サービス!C810,労働コスト!C810))</f>
        <v>0.7027682524534361</v>
      </c>
      <c r="D810" s="2">
        <f>IF(logVir!D810="","",労働コスト!D810/SUM(資本サービス!D810,労働コスト!D810))</f>
        <v>0.27647461946770963</v>
      </c>
      <c r="E810" s="2">
        <f>IF(logVir!E810="","",労働コスト!E810/SUM(資本サービス!E810,労働コスト!E810))</f>
        <v>0.26413292311029063</v>
      </c>
      <c r="F810" s="2">
        <f>IF(logVir!F810="","",労働コスト!F810/SUM(資本サービス!F810,労働コスト!F810))</f>
        <v>0.25558914748362083</v>
      </c>
      <c r="G810" s="2">
        <f>IF(logVir!G810="","",労働コスト!G810/SUM(資本サービス!G810,労働コスト!G810))</f>
        <v>0.28961211667748604</v>
      </c>
      <c r="I810" s="3">
        <v>27</v>
      </c>
      <c r="J810" s="3">
        <v>1</v>
      </c>
      <c r="K810" s="2" cm="1">
        <f t="array" ref="K810">IF(C810="","",0.5*(C810+SUMPRODUCT(($B$1461:$B$1491=$J810)*1,C$1461:C$1491)))</f>
        <v>0.61345250124601725</v>
      </c>
      <c r="L810" s="2" cm="1">
        <f t="array" ref="L810">IF(D810="","",0.5*(D810+SUMPRODUCT(($B$1461:$B$1491=$J810)*1,D$1461:D$1491)))</f>
        <v>0.46281909736069671</v>
      </c>
      <c r="M810" s="2" cm="1">
        <f t="array" ref="M810">IF(E810="","",0.5*(E810+SUMPRODUCT(($B$1461:$B$1491=$J810)*1,E$1461:E$1491)))</f>
        <v>0.46295085447454276</v>
      </c>
      <c r="N810" s="2" cm="1">
        <f t="array" ref="N810">IF(F810="","",0.5*(F810+SUMPRODUCT(($B$1461:$B$1491=$J810)*1,F$1461:F$1491)))</f>
        <v>0.45661532638111235</v>
      </c>
      <c r="O810" s="2" cm="1">
        <f t="array" ref="O810">IF(G810="","",0.5*(G810+SUMPRODUCT(($B$1461:$B$1491=$J810)*1,G$1461:G$1491)))</f>
        <v>0.48508836409510392</v>
      </c>
    </row>
    <row r="811" spans="1:15" x14ac:dyDescent="0.55000000000000004">
      <c r="A811" s="3">
        <v>27</v>
      </c>
      <c r="B811" s="3">
        <v>2</v>
      </c>
      <c r="C811" s="2">
        <f>IF(logVir!C811="","",労働コスト!C811/SUM(資本サービス!C811,労働コスト!C811))</f>
        <v>0.57290048433826601</v>
      </c>
      <c r="D811" s="2">
        <f>IF(logVir!D811="","",労働コスト!D811/SUM(資本サービス!D811,労働コスト!D811))</f>
        <v>0.67157800625344422</v>
      </c>
      <c r="E811" s="2">
        <f>IF(logVir!E811="","",労働コスト!E811/SUM(資本サービス!E811,労働コスト!E811))</f>
        <v>0.46454312323013075</v>
      </c>
      <c r="F811" s="2">
        <f>IF(logVir!F811="","",労働コスト!F811/SUM(資本サービス!F811,労働コスト!F811))</f>
        <v>0.43111873031303216</v>
      </c>
      <c r="G811" s="2">
        <f>IF(logVir!G811="","",労働コスト!G811/SUM(資本サービス!G811,労働コスト!G811))</f>
        <v>0.51055677883357209</v>
      </c>
      <c r="I811" s="3">
        <v>27</v>
      </c>
      <c r="J811" s="3">
        <v>2</v>
      </c>
      <c r="K811" s="2" cm="1">
        <f t="array" ref="K811">IF(C811="","",0.5*(C811+SUMPRODUCT(($B$1461:$B$1491=$J811)*1,C$1461:C$1491)))</f>
        <v>0.54872700848686184</v>
      </c>
      <c r="L811" s="2" cm="1">
        <f t="array" ref="L811">IF(D811="","",0.5*(D811+SUMPRODUCT(($B$1461:$B$1491=$J811)*1,D$1461:D$1491)))</f>
        <v>0.63209801976183866</v>
      </c>
      <c r="M811" s="2" cm="1">
        <f t="array" ref="M811">IF(E811="","",0.5*(E811+SUMPRODUCT(($B$1461:$B$1491=$J811)*1,E$1461:E$1491)))</f>
        <v>0.4914192591035611</v>
      </c>
      <c r="N811" s="2" cm="1">
        <f t="array" ref="N811">IF(F811="","",0.5*(F811+SUMPRODUCT(($B$1461:$B$1491=$J811)*1,F$1461:F$1491)))</f>
        <v>0.47355307773672428</v>
      </c>
      <c r="O811" s="2" cm="1">
        <f t="array" ref="O811">IF(G811="","",0.5*(G811+SUMPRODUCT(($B$1461:$B$1491=$J811)*1,G$1461:G$1491)))</f>
        <v>0.55182586167790593</v>
      </c>
    </row>
    <row r="812" spans="1:15" x14ac:dyDescent="0.55000000000000004">
      <c r="A812" s="3">
        <v>27</v>
      </c>
      <c r="B812" s="3">
        <v>3</v>
      </c>
      <c r="C812" s="2">
        <f>IF(logVir!C812="","",労働コスト!C812/SUM(資本サービス!C812,労働コスト!C812))</f>
        <v>0.73662688569592627</v>
      </c>
      <c r="D812" s="2">
        <f>IF(logVir!D812="","",労働コスト!D812/SUM(資本サービス!D812,労働コスト!D812))</f>
        <v>0.77358719377059548</v>
      </c>
      <c r="E812" s="2">
        <f>IF(logVir!E812="","",労働コスト!E812/SUM(資本サービス!E812,労働コスト!E812))</f>
        <v>0.79304210130005326</v>
      </c>
      <c r="F812" s="2">
        <f>IF(logVir!F812="","",労働コスト!F812/SUM(資本サービス!F812,労働コスト!F812))</f>
        <v>0.79437156261400566</v>
      </c>
      <c r="G812" s="2">
        <f>IF(logVir!G812="","",労働コスト!G812/SUM(資本サービス!G812,労働コスト!G812))</f>
        <v>0.81485490569106156</v>
      </c>
      <c r="I812" s="3">
        <v>27</v>
      </c>
      <c r="J812" s="3">
        <v>3</v>
      </c>
      <c r="K812" s="2" cm="1">
        <f t="array" ref="K812">IF(C812="","",0.5*(C812+SUMPRODUCT(($B$1461:$B$1491=$J812)*1,C$1461:C$1491)))</f>
        <v>0.71699746674995846</v>
      </c>
      <c r="L812" s="2" cm="1">
        <f t="array" ref="L812">IF(D812="","",0.5*(D812+SUMPRODUCT(($B$1461:$B$1491=$J812)*1,D$1461:D$1491)))</f>
        <v>0.75300417260356389</v>
      </c>
      <c r="M812" s="2" cm="1">
        <f t="array" ref="M812">IF(E812="","",0.5*(E812+SUMPRODUCT(($B$1461:$B$1491=$J812)*1,E$1461:E$1491)))</f>
        <v>0.77081044709561575</v>
      </c>
      <c r="N812" s="2" cm="1">
        <f t="array" ref="N812">IF(F812="","",0.5*(F812+SUMPRODUCT(($B$1461:$B$1491=$J812)*1,F$1461:F$1491)))</f>
        <v>0.77061091509977375</v>
      </c>
      <c r="O812" s="2" cm="1">
        <f t="array" ref="O812">IF(G812="","",0.5*(G812+SUMPRODUCT(($B$1461:$B$1491=$J812)*1,G$1461:G$1491)))</f>
        <v>0.79727246983469569</v>
      </c>
    </row>
    <row r="813" spans="1:15" x14ac:dyDescent="0.55000000000000004">
      <c r="A813" s="3">
        <v>27</v>
      </c>
      <c r="B813" s="3">
        <v>4</v>
      </c>
      <c r="C813" s="2">
        <f>IF(logVir!C813="","",労働コスト!C813/SUM(資本サービス!C813,労働コスト!C813))</f>
        <v>0.7466535468001394</v>
      </c>
      <c r="D813" s="2">
        <f>IF(logVir!D813="","",労働コスト!D813/SUM(資本サービス!D813,労働コスト!D813))</f>
        <v>0.7125917959543947</v>
      </c>
      <c r="E813" s="2">
        <f>IF(logVir!E813="","",労働コスト!E813/SUM(資本サービス!E813,労働コスト!E813))</f>
        <v>0.72551794770912903</v>
      </c>
      <c r="F813" s="2">
        <f>IF(logVir!F813="","",労働コスト!F813/SUM(資本サービス!F813,労働コスト!F813))</f>
        <v>0.71894010746514503</v>
      </c>
      <c r="G813" s="2">
        <f>IF(logVir!G813="","",労働コスト!G813/SUM(資本サービス!G813,労働コスト!G813))</f>
        <v>0.75379820405103326</v>
      </c>
      <c r="I813" s="3">
        <v>27</v>
      </c>
      <c r="J813" s="3">
        <v>4</v>
      </c>
      <c r="K813" s="2" cm="1">
        <f t="array" ref="K813">IF(C813="","",0.5*(C813+SUMPRODUCT(($B$1461:$B$1491=$J813)*1,C$1461:C$1491)))</f>
        <v>0.75424767079300792</v>
      </c>
      <c r="L813" s="2" cm="1">
        <f t="array" ref="L813">IF(D813="","",0.5*(D813+SUMPRODUCT(($B$1461:$B$1491=$J813)*1,D$1461:D$1491)))</f>
        <v>0.72559911433423441</v>
      </c>
      <c r="M813" s="2" cm="1">
        <f t="array" ref="M813">IF(E813="","",0.5*(E813+SUMPRODUCT(($B$1461:$B$1491=$J813)*1,E$1461:E$1491)))</f>
        <v>0.73973166332593399</v>
      </c>
      <c r="N813" s="2" cm="1">
        <f t="array" ref="N813">IF(F813="","",0.5*(F813+SUMPRODUCT(($B$1461:$B$1491=$J813)*1,F$1461:F$1491)))</f>
        <v>0.73310962241033151</v>
      </c>
      <c r="O813" s="2" cm="1">
        <f t="array" ref="O813">IF(G813="","",0.5*(G813+SUMPRODUCT(($B$1461:$B$1491=$J813)*1,G$1461:G$1491)))</f>
        <v>0.76193683228013365</v>
      </c>
    </row>
    <row r="814" spans="1:15" x14ac:dyDescent="0.55000000000000004">
      <c r="A814" s="3">
        <v>27</v>
      </c>
      <c r="B814" s="3">
        <v>5</v>
      </c>
      <c r="C814" s="2">
        <f>IF(logVir!C814="","",労働コスト!C814/SUM(資本サービス!C814,労働コスト!C814))</f>
        <v>0.8249324594372851</v>
      </c>
      <c r="D814" s="2">
        <f>IF(logVir!D814="","",労働コスト!D814/SUM(資本サービス!D814,労働コスト!D814))</f>
        <v>0.82744534512434254</v>
      </c>
      <c r="E814" s="2">
        <f>IF(logVir!E814="","",労働コスト!E814/SUM(資本サービス!E814,労働コスト!E814))</f>
        <v>0.83895208573492774</v>
      </c>
      <c r="F814" s="2">
        <f>IF(logVir!F814="","",労働コスト!F814/SUM(資本サービス!F814,労働コスト!F814))</f>
        <v>0.84657496509210139</v>
      </c>
      <c r="G814" s="2">
        <f>IF(logVir!G814="","",労働コスト!G814/SUM(資本サービス!G814,労働コスト!G814))</f>
        <v>0.86136188676614456</v>
      </c>
      <c r="I814" s="3">
        <v>27</v>
      </c>
      <c r="J814" s="3">
        <v>5</v>
      </c>
      <c r="K814" s="2" cm="1">
        <f t="array" ref="K814">IF(C814="","",0.5*(C814+SUMPRODUCT(($B$1461:$B$1491=$J814)*1,C$1461:C$1491)))</f>
        <v>0.73493726875110499</v>
      </c>
      <c r="L814" s="2" cm="1">
        <f t="array" ref="L814">IF(D814="","",0.5*(D814+SUMPRODUCT(($B$1461:$B$1491=$J814)*1,D$1461:D$1491)))</f>
        <v>0.75306562204282446</v>
      </c>
      <c r="M814" s="2" cm="1">
        <f t="array" ref="M814">IF(E814="","",0.5*(E814+SUMPRODUCT(($B$1461:$B$1491=$J814)*1,E$1461:E$1491)))</f>
        <v>0.77160977016349097</v>
      </c>
      <c r="N814" s="2" cm="1">
        <f t="array" ref="N814">IF(F814="","",0.5*(F814+SUMPRODUCT(($B$1461:$B$1491=$J814)*1,F$1461:F$1491)))</f>
        <v>0.77891825708326046</v>
      </c>
      <c r="O814" s="2" cm="1">
        <f t="array" ref="O814">IF(G814="","",0.5*(G814+SUMPRODUCT(($B$1461:$B$1491=$J814)*1,G$1461:G$1491)))</f>
        <v>0.79771293768477936</v>
      </c>
    </row>
    <row r="815" spans="1:15" x14ac:dyDescent="0.55000000000000004">
      <c r="A815" s="3">
        <v>27</v>
      </c>
      <c r="B815" s="3">
        <v>6</v>
      </c>
      <c r="C815" s="2">
        <f>IF(logVir!C815="","",労働コスト!C815/SUM(資本サービス!C815,労働コスト!C815))</f>
        <v>0.3919187316319061</v>
      </c>
      <c r="D815" s="2">
        <f>IF(logVir!D815="","",労働コスト!D815/SUM(資本サービス!D815,労働コスト!D815))</f>
        <v>0.420135368827325</v>
      </c>
      <c r="E815" s="2">
        <f>IF(logVir!E815="","",労働コスト!E815/SUM(資本サービス!E815,労働コスト!E815))</f>
        <v>0.41997777301676725</v>
      </c>
      <c r="F815" s="2">
        <f>IF(logVir!F815="","",労働コスト!F815/SUM(資本サービス!F815,労働コスト!F815))</f>
        <v>0.40863732494209892</v>
      </c>
      <c r="G815" s="2">
        <f>IF(logVir!G815="","",労働コスト!G815/SUM(資本サービス!G815,労働コスト!G815))</f>
        <v>0.45183097868652045</v>
      </c>
      <c r="I815" s="3">
        <v>27</v>
      </c>
      <c r="J815" s="3">
        <v>6</v>
      </c>
      <c r="K815" s="2" cm="1">
        <f t="array" ref="K815">IF(C815="","",0.5*(C815+SUMPRODUCT(($B$1461:$B$1491=$J815)*1,C$1461:C$1491)))</f>
        <v>0.38631423302199686</v>
      </c>
      <c r="L815" s="2" cm="1">
        <f t="array" ref="L815">IF(D815="","",0.5*(D815+SUMPRODUCT(($B$1461:$B$1491=$J815)*1,D$1461:D$1491)))</f>
        <v>0.41709989158655858</v>
      </c>
      <c r="M815" s="2" cm="1">
        <f t="array" ref="M815">IF(E815="","",0.5*(E815+SUMPRODUCT(($B$1461:$B$1491=$J815)*1,E$1461:E$1491)))</f>
        <v>0.41572855459026081</v>
      </c>
      <c r="N815" s="2" cm="1">
        <f t="array" ref="N815">IF(F815="","",0.5*(F815+SUMPRODUCT(($B$1461:$B$1491=$J815)*1,F$1461:F$1491)))</f>
        <v>0.40534466839331529</v>
      </c>
      <c r="O815" s="2" cm="1">
        <f t="array" ref="O815">IF(G815="","",0.5*(G815+SUMPRODUCT(($B$1461:$B$1491=$J815)*1,G$1461:G$1491)))</f>
        <v>0.44449137348197065</v>
      </c>
    </row>
    <row r="816" spans="1:15" x14ac:dyDescent="0.55000000000000004">
      <c r="A816" s="3">
        <v>27</v>
      </c>
      <c r="B816" s="3">
        <v>7</v>
      </c>
      <c r="C816" s="2">
        <f>IF(logVir!C816="","",労働コスト!C816/SUM(資本サービス!C816,労働コスト!C816))</f>
        <v>0.5463003743345699</v>
      </c>
      <c r="D816" s="2">
        <f>IF(logVir!D816="","",労働コスト!D816/SUM(資本サービス!D816,労働コスト!D816))</f>
        <v>0.62038910113775947</v>
      </c>
      <c r="E816" s="2">
        <f>IF(logVir!E816="","",労働コスト!E816/SUM(資本サービス!E816,労働コスト!E816))</f>
        <v>0.64476097237444063</v>
      </c>
      <c r="F816" s="2">
        <f>IF(logVir!F816="","",労働コスト!F816/SUM(資本サービス!F816,労働コスト!F816))</f>
        <v>0.64434742909821374</v>
      </c>
      <c r="G816" s="2">
        <f>IF(logVir!G816="","",労働コスト!G816/SUM(資本サービス!G816,労働コスト!G816))</f>
        <v>0.68580186171491475</v>
      </c>
      <c r="I816" s="3">
        <v>27</v>
      </c>
      <c r="J816" s="3">
        <v>7</v>
      </c>
      <c r="K816" s="2" cm="1">
        <f t="array" ref="K816">IF(C816="","",0.5*(C816+SUMPRODUCT(($B$1461:$B$1491=$J816)*1,C$1461:C$1491)))</f>
        <v>0.5830770048231424</v>
      </c>
      <c r="L816" s="2" cm="1">
        <f t="array" ref="L816">IF(D816="","",0.5*(D816+SUMPRODUCT(($B$1461:$B$1491=$J816)*1,D$1461:D$1491)))</f>
        <v>0.6416071229498902</v>
      </c>
      <c r="M816" s="2" cm="1">
        <f t="array" ref="M816">IF(E816="","",0.5*(E816+SUMPRODUCT(($B$1461:$B$1491=$J816)*1,E$1461:E$1491)))</f>
        <v>0.66082184721480375</v>
      </c>
      <c r="N816" s="2" cm="1">
        <f t="array" ref="N816">IF(F816="","",0.5*(F816+SUMPRODUCT(($B$1461:$B$1491=$J816)*1,F$1461:F$1491)))</f>
        <v>0.66075297761930918</v>
      </c>
      <c r="O816" s="2" cm="1">
        <f t="array" ref="O816">IF(G816="","",0.5*(G816+SUMPRODUCT(($B$1461:$B$1491=$J816)*1,G$1461:G$1491)))</f>
        <v>0.69454337787078713</v>
      </c>
    </row>
    <row r="817" spans="1:15" x14ac:dyDescent="0.55000000000000004">
      <c r="A817" s="3">
        <v>27</v>
      </c>
      <c r="B817" s="3">
        <v>8</v>
      </c>
      <c r="C817" s="2">
        <f>IF(logVir!C817="","",労働コスト!C817/SUM(資本サービス!C817,労働コスト!C817))</f>
        <v>0.59457633867085291</v>
      </c>
      <c r="D817" s="2">
        <f>IF(logVir!D817="","",労働コスト!D817/SUM(資本サービス!D817,労働コスト!D817))</f>
        <v>0.6460013397777975</v>
      </c>
      <c r="E817" s="2">
        <f>IF(logVir!E817="","",労働コスト!E817/SUM(資本サービス!E817,労働コスト!E817))</f>
        <v>0.63475701801629536</v>
      </c>
      <c r="F817" s="2">
        <f>IF(logVir!F817="","",労働コスト!F817/SUM(資本サービス!F817,労働コスト!F817))</f>
        <v>0.62106929302615521</v>
      </c>
      <c r="G817" s="2">
        <f>IF(logVir!G817="","",労働コスト!G817/SUM(資本サービス!G817,労働コスト!G817))</f>
        <v>0.6518761683357428</v>
      </c>
      <c r="I817" s="3">
        <v>27</v>
      </c>
      <c r="J817" s="3">
        <v>8</v>
      </c>
      <c r="K817" s="2" cm="1">
        <f t="array" ref="K817">IF(C817="","",0.5*(C817+SUMPRODUCT(($B$1461:$B$1491=$J817)*1,C$1461:C$1491)))</f>
        <v>0.57220320558914939</v>
      </c>
      <c r="L817" s="2" cm="1">
        <f t="array" ref="L817">IF(D817="","",0.5*(D817+SUMPRODUCT(($B$1461:$B$1491=$J817)*1,D$1461:D$1491)))</f>
        <v>0.62245057304909657</v>
      </c>
      <c r="M817" s="2" cm="1">
        <f t="array" ref="M817">IF(E817="","",0.5*(E817+SUMPRODUCT(($B$1461:$B$1491=$J817)*1,E$1461:E$1491)))</f>
        <v>0.61707062143561453</v>
      </c>
      <c r="N817" s="2" cm="1">
        <f t="array" ref="N817">IF(F817="","",0.5*(F817+SUMPRODUCT(($B$1461:$B$1491=$J817)*1,F$1461:F$1491)))</f>
        <v>0.60570618899879547</v>
      </c>
      <c r="O817" s="2" cm="1">
        <f t="array" ref="O817">IF(G817="","",0.5*(G817+SUMPRODUCT(($B$1461:$B$1491=$J817)*1,G$1461:G$1491)))</f>
        <v>0.63538336537843443</v>
      </c>
    </row>
    <row r="818" spans="1:15" x14ac:dyDescent="0.55000000000000004">
      <c r="A818" s="3">
        <v>27</v>
      </c>
      <c r="B818" s="3">
        <v>9</v>
      </c>
      <c r="C818" s="2">
        <f>IF(logVir!C818="","",労働コスト!C818/SUM(資本サービス!C818,労働コスト!C818))</f>
        <v>0.80706034417633954</v>
      </c>
      <c r="D818" s="2">
        <f>IF(logVir!D818="","",労働コスト!D818/SUM(資本サービス!D818,労働コスト!D818))</f>
        <v>0.81854943378899958</v>
      </c>
      <c r="E818" s="2">
        <f>IF(logVir!E818="","",労働コスト!E818/SUM(資本サービス!E818,労働コスト!E818))</f>
        <v>0.84653741554280459</v>
      </c>
      <c r="F818" s="2">
        <f>IF(logVir!F818="","",労働コスト!F818/SUM(資本サービス!F818,労働コスト!F818))</f>
        <v>0.84689531800523832</v>
      </c>
      <c r="G818" s="2">
        <f>IF(logVir!G818="","",労働コスト!G818/SUM(資本サービス!G818,労働コスト!G818))</f>
        <v>0.86911894844436199</v>
      </c>
      <c r="I818" s="3">
        <v>27</v>
      </c>
      <c r="J818" s="3">
        <v>9</v>
      </c>
      <c r="K818" s="2" cm="1">
        <f t="array" ref="K818">IF(C818="","",0.5*(C818+SUMPRODUCT(($B$1461:$B$1491=$J818)*1,C$1461:C$1491)))</f>
        <v>0.80153661163015921</v>
      </c>
      <c r="L818" s="2" cm="1">
        <f t="array" ref="L818">IF(D818="","",0.5*(D818+SUMPRODUCT(($B$1461:$B$1491=$J818)*1,D$1461:D$1491)))</f>
        <v>0.81283833539580508</v>
      </c>
      <c r="M818" s="2" cm="1">
        <f t="array" ref="M818">IF(E818="","",0.5*(E818+SUMPRODUCT(($B$1461:$B$1491=$J818)*1,E$1461:E$1491)))</f>
        <v>0.83984093274466676</v>
      </c>
      <c r="N818" s="2" cm="1">
        <f t="array" ref="N818">IF(F818="","",0.5*(F818+SUMPRODUCT(($B$1461:$B$1491=$J818)*1,F$1461:F$1491)))</f>
        <v>0.84138643570536609</v>
      </c>
      <c r="O818" s="2" cm="1">
        <f t="array" ref="O818">IF(G818="","",0.5*(G818+SUMPRODUCT(($B$1461:$B$1491=$J818)*1,G$1461:G$1491)))</f>
        <v>0.86337747686225041</v>
      </c>
    </row>
    <row r="819" spans="1:15" x14ac:dyDescent="0.55000000000000004">
      <c r="A819" s="3">
        <v>27</v>
      </c>
      <c r="B819" s="3">
        <v>10</v>
      </c>
      <c r="C819" s="2">
        <f>IF(logVir!C819="","",労働コスト!C819/SUM(資本サービス!C819,労働コスト!C819))</f>
        <v>0.66169283896265252</v>
      </c>
      <c r="D819" s="2">
        <f>IF(logVir!D819="","",労働コスト!D819/SUM(資本サービス!D819,労働コスト!D819))</f>
        <v>0.6768978166973536</v>
      </c>
      <c r="E819" s="2">
        <f>IF(logVir!E819="","",労働コスト!E819/SUM(資本サービス!E819,労働コスト!E819))</f>
        <v>0.70432421161964143</v>
      </c>
      <c r="F819" s="2">
        <f>IF(logVir!F819="","",労働コスト!F819/SUM(資本サービス!F819,労働コスト!F819))</f>
        <v>0.70614829639592847</v>
      </c>
      <c r="G819" s="2">
        <f>IF(logVir!G819="","",労働コスト!G819/SUM(資本サービス!G819,労働コスト!G819))</f>
        <v>0.73673972777606622</v>
      </c>
      <c r="I819" s="3">
        <v>27</v>
      </c>
      <c r="J819" s="3">
        <v>10</v>
      </c>
      <c r="K819" s="2" cm="1">
        <f t="array" ref="K819">IF(C819="","",0.5*(C819+SUMPRODUCT(($B$1461:$B$1491=$J819)*1,C$1461:C$1491)))</f>
        <v>0.64410085162117303</v>
      </c>
      <c r="L819" s="2" cm="1">
        <f t="array" ref="L819">IF(D819="","",0.5*(D819+SUMPRODUCT(($B$1461:$B$1491=$J819)*1,D$1461:D$1491)))</f>
        <v>0.65989767496324947</v>
      </c>
      <c r="M819" s="2" cm="1">
        <f t="array" ref="M819">IF(E819="","",0.5*(E819+SUMPRODUCT(($B$1461:$B$1491=$J819)*1,E$1461:E$1491)))</f>
        <v>0.69190340363725911</v>
      </c>
      <c r="N819" s="2" cm="1">
        <f t="array" ref="N819">IF(F819="","",0.5*(F819+SUMPRODUCT(($B$1461:$B$1491=$J819)*1,F$1461:F$1491)))</f>
        <v>0.69266232755101032</v>
      </c>
      <c r="O819" s="2" cm="1">
        <f t="array" ref="O819">IF(G819="","",0.5*(G819+SUMPRODUCT(($B$1461:$B$1491=$J819)*1,G$1461:G$1491)))</f>
        <v>0.72589361508149541</v>
      </c>
    </row>
    <row r="820" spans="1:15" x14ac:dyDescent="0.55000000000000004">
      <c r="A820" s="3">
        <v>27</v>
      </c>
      <c r="B820" s="3">
        <v>11</v>
      </c>
      <c r="C820" s="2">
        <f>IF(logVir!C820="","",労働コスト!C820/SUM(資本サービス!C820,労働コスト!C820))</f>
        <v>0.40386985573494566</v>
      </c>
      <c r="D820" s="2">
        <f>IF(logVir!D820="","",労働コスト!D820/SUM(資本サービス!D820,労働コスト!D820))</f>
        <v>0.4525567701218759</v>
      </c>
      <c r="E820" s="2">
        <f>IF(logVir!E820="","",労働コスト!E820/SUM(資本サービス!E820,労働コスト!E820))</f>
        <v>0.43007787261576502</v>
      </c>
      <c r="F820" s="2">
        <f>IF(logVir!F820="","",労働コスト!F820/SUM(資本サービス!F820,労働コスト!F820))</f>
        <v>0.44437380828654016</v>
      </c>
      <c r="G820" s="2">
        <f>IF(logVir!G820="","",労働コスト!G820/SUM(資本サービス!G820,労働コスト!G820))</f>
        <v>0.49557084302117355</v>
      </c>
      <c r="I820" s="3">
        <v>27</v>
      </c>
      <c r="J820" s="3">
        <v>11</v>
      </c>
      <c r="K820" s="2" cm="1">
        <f t="array" ref="K820">IF(C820="","",0.5*(C820+SUMPRODUCT(($B$1461:$B$1491=$J820)*1,C$1461:C$1491)))</f>
        <v>0.48435029311496414</v>
      </c>
      <c r="L820" s="2" cm="1">
        <f t="array" ref="L820">IF(D820="","",0.5*(D820+SUMPRODUCT(($B$1461:$B$1491=$J820)*1,D$1461:D$1491)))</f>
        <v>0.51027535543620994</v>
      </c>
      <c r="M820" s="2" cm="1">
        <f t="array" ref="M820">IF(E820="","",0.5*(E820+SUMPRODUCT(($B$1461:$B$1491=$J820)*1,E$1461:E$1491)))</f>
        <v>0.50526901019286585</v>
      </c>
      <c r="N820" s="2" cm="1">
        <f t="array" ref="N820">IF(F820="","",0.5*(F820+SUMPRODUCT(($B$1461:$B$1491=$J820)*1,F$1461:F$1491)))</f>
        <v>0.50852260573580699</v>
      </c>
      <c r="O820" s="2" cm="1">
        <f t="array" ref="O820">IF(G820="","",0.5*(G820+SUMPRODUCT(($B$1461:$B$1491=$J820)*1,G$1461:G$1491)))</f>
        <v>0.54475758389644413</v>
      </c>
    </row>
    <row r="821" spans="1:15" x14ac:dyDescent="0.55000000000000004">
      <c r="A821" s="3">
        <v>27</v>
      </c>
      <c r="B821" s="3">
        <v>12</v>
      </c>
      <c r="C821" s="2">
        <f>IF(logVir!C821="","",労働コスト!C821/SUM(資本サービス!C821,労働コスト!C821))</f>
        <v>0.47569459405690084</v>
      </c>
      <c r="D821" s="2">
        <f>IF(logVir!D821="","",労働コスト!D821/SUM(資本サービス!D821,労働コスト!D821))</f>
        <v>0.49968547728357249</v>
      </c>
      <c r="E821" s="2">
        <f>IF(logVir!E821="","",労働コスト!E821/SUM(資本サービス!E821,労働コスト!E821))</f>
        <v>0.52056848880342521</v>
      </c>
      <c r="F821" s="2">
        <f>IF(logVir!F821="","",労働コスト!F821/SUM(資本サービス!F821,労働コスト!F821))</f>
        <v>0.52673778773299407</v>
      </c>
      <c r="G821" s="2">
        <f>IF(logVir!G821="","",労働コスト!G821/SUM(資本サービス!G821,労働コスト!G821))</f>
        <v>0.54872895020935009</v>
      </c>
      <c r="I821" s="3">
        <v>27</v>
      </c>
      <c r="J821" s="3">
        <v>12</v>
      </c>
      <c r="K821" s="2" cm="1">
        <f t="array" ref="K821">IF(C821="","",0.5*(C821+SUMPRODUCT(($B$1461:$B$1491=$J821)*1,C$1461:C$1491)))</f>
        <v>0.48223985392320479</v>
      </c>
      <c r="L821" s="2" cm="1">
        <f t="array" ref="L821">IF(D821="","",0.5*(D821+SUMPRODUCT(($B$1461:$B$1491=$J821)*1,D$1461:D$1491)))</f>
        <v>0.50634865212449365</v>
      </c>
      <c r="M821" s="2" cm="1">
        <f t="array" ref="M821">IF(E821="","",0.5*(E821+SUMPRODUCT(($B$1461:$B$1491=$J821)*1,E$1461:E$1491)))</f>
        <v>0.51737358142867773</v>
      </c>
      <c r="N821" s="2" cm="1">
        <f t="array" ref="N821">IF(F821="","",0.5*(F821+SUMPRODUCT(($B$1461:$B$1491=$J821)*1,F$1461:F$1491)))</f>
        <v>0.52274364147376318</v>
      </c>
      <c r="O821" s="2" cm="1">
        <f t="array" ref="O821">IF(G821="","",0.5*(G821+SUMPRODUCT(($B$1461:$B$1491=$J821)*1,G$1461:G$1491)))</f>
        <v>0.55536331916644244</v>
      </c>
    </row>
    <row r="822" spans="1:15" x14ac:dyDescent="0.55000000000000004">
      <c r="A822" s="3">
        <v>27</v>
      </c>
      <c r="B822" s="3">
        <v>13</v>
      </c>
      <c r="C822" s="2">
        <f>IF(logVir!C822="","",労働コスト!C822/SUM(資本サービス!C822,労働コスト!C822))</f>
        <v>0.40281917255299038</v>
      </c>
      <c r="D822" s="2">
        <f>IF(logVir!D822="","",労働コスト!D822/SUM(資本サービス!D822,労働コスト!D822))</f>
        <v>0.36220355654143493</v>
      </c>
      <c r="E822" s="2">
        <f>IF(logVir!E822="","",労働コスト!E822/SUM(資本サービス!E822,労働コスト!E822))</f>
        <v>0.32810120210572369</v>
      </c>
      <c r="F822" s="2">
        <f>IF(logVir!F822="","",労働コスト!F822/SUM(資本サービス!F822,労働コスト!F822))</f>
        <v>0.32187264995160569</v>
      </c>
      <c r="G822" s="2">
        <f>IF(logVir!G822="","",労働コスト!G822/SUM(資本サービス!G822,労働コスト!G822))</f>
        <v>0.39024604430021198</v>
      </c>
      <c r="I822" s="3">
        <v>27</v>
      </c>
      <c r="J822" s="3">
        <v>13</v>
      </c>
      <c r="K822" s="2" cm="1">
        <f t="array" ref="K822">IF(C822="","",0.5*(C822+SUMPRODUCT(($B$1461:$B$1491=$J822)*1,C$1461:C$1491)))</f>
        <v>0.40218880793442913</v>
      </c>
      <c r="L822" s="2" cm="1">
        <f t="array" ref="L822">IF(D822="","",0.5*(D822+SUMPRODUCT(($B$1461:$B$1491=$J822)*1,D$1461:D$1491)))</f>
        <v>0.36696788753149945</v>
      </c>
      <c r="M822" s="2" cm="1">
        <f t="array" ref="M822">IF(E822="","",0.5*(E822+SUMPRODUCT(($B$1461:$B$1491=$J822)*1,E$1461:E$1491)))</f>
        <v>0.36960205372488619</v>
      </c>
      <c r="N822" s="2" cm="1">
        <f t="array" ref="N822">IF(F822="","",0.5*(F822+SUMPRODUCT(($B$1461:$B$1491=$J822)*1,F$1461:F$1491)))</f>
        <v>0.3590983136059715</v>
      </c>
      <c r="O822" s="2" cm="1">
        <f t="array" ref="O822">IF(G822="","",0.5*(G822+SUMPRODUCT(($B$1461:$B$1491=$J822)*1,G$1461:G$1491)))</f>
        <v>0.41100530312886996</v>
      </c>
    </row>
    <row r="823" spans="1:15" x14ac:dyDescent="0.55000000000000004">
      <c r="A823" s="3">
        <v>27</v>
      </c>
      <c r="B823" s="3">
        <v>14</v>
      </c>
      <c r="C823" s="2">
        <f>IF(logVir!C823="","",労働コスト!C823/SUM(資本サービス!C823,労働コスト!C823))</f>
        <v>0.5907551911451292</v>
      </c>
      <c r="D823" s="2">
        <f>IF(logVir!D823="","",労働コスト!D823/SUM(資本サービス!D823,労働コスト!D823))</f>
        <v>0.59102966446205152</v>
      </c>
      <c r="E823" s="2">
        <f>IF(logVir!E823="","",労働コスト!E823/SUM(資本サービス!E823,労働コスト!E823))</f>
        <v>0.56108165759448458</v>
      </c>
      <c r="F823" s="2">
        <f>IF(logVir!F823="","",労働コスト!F823/SUM(資本サービス!F823,労働コスト!F823))</f>
        <v>0.53112585941237911</v>
      </c>
      <c r="G823" s="2">
        <f>IF(logVir!G823="","",労働コスト!G823/SUM(資本サービス!G823,労働コスト!G823))</f>
        <v>0.54021733991093313</v>
      </c>
      <c r="I823" s="3">
        <v>27</v>
      </c>
      <c r="J823" s="3">
        <v>14</v>
      </c>
      <c r="K823" s="2" cm="1">
        <f t="array" ref="K823">IF(C823="","",0.5*(C823+SUMPRODUCT(($B$1461:$B$1491=$J823)*1,C$1461:C$1491)))</f>
        <v>0.59080535541892953</v>
      </c>
      <c r="L823" s="2" cm="1">
        <f t="array" ref="L823">IF(D823="","",0.5*(D823+SUMPRODUCT(($B$1461:$B$1491=$J823)*1,D$1461:D$1491)))</f>
        <v>0.61069515190155566</v>
      </c>
      <c r="M823" s="2" cm="1">
        <f t="array" ref="M823">IF(E823="","",0.5*(E823+SUMPRODUCT(($B$1461:$B$1491=$J823)*1,E$1461:E$1491)))</f>
        <v>0.58675995705003392</v>
      </c>
      <c r="N823" s="2" cm="1">
        <f t="array" ref="N823">IF(F823="","",0.5*(F823+SUMPRODUCT(($B$1461:$B$1491=$J823)*1,F$1461:F$1491)))</f>
        <v>0.56517929566674052</v>
      </c>
      <c r="O823" s="2" cm="1">
        <f t="array" ref="O823">IF(G823="","",0.5*(G823+SUMPRODUCT(($B$1461:$B$1491=$J823)*1,G$1461:G$1491)))</f>
        <v>0.58298963884218746</v>
      </c>
    </row>
    <row r="824" spans="1:15" x14ac:dyDescent="0.55000000000000004">
      <c r="A824" s="3">
        <v>27</v>
      </c>
      <c r="B824" s="3">
        <v>15</v>
      </c>
      <c r="C824" s="2">
        <f>IF(logVir!C824="","",労働コスト!C824/SUM(資本サービス!C824,労働コスト!C824))</f>
        <v>0.7887146745373862</v>
      </c>
      <c r="D824" s="2">
        <f>IF(logVir!D824="","",労働コスト!D824/SUM(資本サービス!D824,労働コスト!D824))</f>
        <v>0.82221372298627371</v>
      </c>
      <c r="E824" s="2">
        <f>IF(logVir!E824="","",労働コスト!E824/SUM(資本サービス!E824,労働コスト!E824))</f>
        <v>0.81882013653591335</v>
      </c>
      <c r="F824" s="2">
        <f>IF(logVir!F824="","",労働コスト!F824/SUM(資本サービス!F824,労働コスト!F824))</f>
        <v>0.81811122691831173</v>
      </c>
      <c r="G824" s="2">
        <f>IF(logVir!G824="","",労働コスト!G824/SUM(資本サービス!G824,労働コスト!G824))</f>
        <v>0.83589601498935473</v>
      </c>
      <c r="I824" s="3">
        <v>27</v>
      </c>
      <c r="J824" s="3">
        <v>15</v>
      </c>
      <c r="K824" s="2" cm="1">
        <f t="array" ref="K824">IF(C824="","",0.5*(C824+SUMPRODUCT(($B$1461:$B$1491=$J824)*1,C$1461:C$1491)))</f>
        <v>0.76405440941093739</v>
      </c>
      <c r="L824" s="2" cm="1">
        <f t="array" ref="L824">IF(D824="","",0.5*(D824+SUMPRODUCT(($B$1461:$B$1491=$J824)*1,D$1461:D$1491)))</f>
        <v>0.8021714332844222</v>
      </c>
      <c r="M824" s="2" cm="1">
        <f t="array" ref="M824">IF(E824="","",0.5*(E824+SUMPRODUCT(($B$1461:$B$1491=$J824)*1,E$1461:E$1491)))</f>
        <v>0.78741579543684914</v>
      </c>
      <c r="N824" s="2" cm="1">
        <f t="array" ref="N824">IF(F824="","",0.5*(F824+SUMPRODUCT(($B$1461:$B$1491=$J824)*1,F$1461:F$1491)))</f>
        <v>0.78259477303434788</v>
      </c>
      <c r="O824" s="2" cm="1">
        <f t="array" ref="O824">IF(G824="","",0.5*(G824+SUMPRODUCT(($B$1461:$B$1491=$J824)*1,G$1461:G$1491)))</f>
        <v>0.80482436828460524</v>
      </c>
    </row>
    <row r="825" spans="1:15" x14ac:dyDescent="0.55000000000000004">
      <c r="A825" s="3">
        <v>27</v>
      </c>
      <c r="B825" s="3">
        <v>16</v>
      </c>
      <c r="C825" s="2">
        <f>IF(logVir!C825="","",労働コスト!C825/SUM(資本サービス!C825,労働コスト!C825))</f>
        <v>0.72956509168995487</v>
      </c>
      <c r="D825" s="2">
        <f>IF(logVir!D825="","",労働コスト!D825/SUM(資本サービス!D825,労働コスト!D825))</f>
        <v>0.75809365425694197</v>
      </c>
      <c r="E825" s="2">
        <f>IF(logVir!E825="","",労働コスト!E825/SUM(資本サービス!E825,労働コスト!E825))</f>
        <v>0.7882746083054305</v>
      </c>
      <c r="F825" s="2">
        <f>IF(logVir!F825="","",労働コスト!F825/SUM(資本サービス!F825,労働コスト!F825))</f>
        <v>0.78275539110331438</v>
      </c>
      <c r="G825" s="2">
        <f>IF(logVir!G825="","",労働コスト!G825/SUM(資本サービス!G825,労働コスト!G825))</f>
        <v>0.80169616253143738</v>
      </c>
      <c r="I825" s="3">
        <v>27</v>
      </c>
      <c r="J825" s="3">
        <v>16</v>
      </c>
      <c r="K825" s="2" cm="1">
        <f t="array" ref="K825">IF(C825="","",0.5*(C825+SUMPRODUCT(($B$1461:$B$1491=$J825)*1,C$1461:C$1491)))</f>
        <v>0.70150581279976998</v>
      </c>
      <c r="L825" s="2" cm="1">
        <f t="array" ref="L825">IF(D825="","",0.5*(D825+SUMPRODUCT(($B$1461:$B$1491=$J825)*1,D$1461:D$1491)))</f>
        <v>0.73028721929979334</v>
      </c>
      <c r="M825" s="2" cm="1">
        <f t="array" ref="M825">IF(E825="","",0.5*(E825+SUMPRODUCT(($B$1461:$B$1491=$J825)*1,E$1461:E$1491)))</f>
        <v>0.75821193812799204</v>
      </c>
      <c r="N825" s="2" cm="1">
        <f t="array" ref="N825">IF(F825="","",0.5*(F825+SUMPRODUCT(($B$1461:$B$1491=$J825)*1,F$1461:F$1491)))</f>
        <v>0.7551951796108296</v>
      </c>
      <c r="O825" s="2" cm="1">
        <f t="array" ref="O825">IF(G825="","",0.5*(G825+SUMPRODUCT(($B$1461:$B$1491=$J825)*1,G$1461:G$1491)))</f>
        <v>0.7785907167494911</v>
      </c>
    </row>
    <row r="826" spans="1:15" x14ac:dyDescent="0.55000000000000004">
      <c r="A826" s="3">
        <v>27</v>
      </c>
      <c r="B826" s="3">
        <v>17</v>
      </c>
      <c r="C826" s="2">
        <f>IF(logVir!C826="","",労働コスト!C826/SUM(資本サービス!C826,労働コスト!C826))</f>
        <v>0.35809193196814632</v>
      </c>
      <c r="D826" s="2">
        <f>IF(logVir!D826="","",労働コスト!D826/SUM(資本サービス!D826,労働コスト!D826))</f>
        <v>0.35981035465623906</v>
      </c>
      <c r="E826" s="2">
        <f>IF(logVir!E826="","",労働コスト!E826/SUM(資本サービス!E826,労働コスト!E826))</f>
        <v>0.41714546166979966</v>
      </c>
      <c r="F826" s="2">
        <f>IF(logVir!F826="","",労働コスト!F826/SUM(資本サービス!F826,労働コスト!F826))</f>
        <v>0.45509158811242401</v>
      </c>
      <c r="G826" s="2">
        <f>IF(logVir!G826="","",労働コスト!G826/SUM(資本サービス!G826,労働コスト!G826))</f>
        <v>0.45173030687563104</v>
      </c>
      <c r="I826" s="3">
        <v>27</v>
      </c>
      <c r="J826" s="3">
        <v>17</v>
      </c>
      <c r="K826" s="2" cm="1">
        <f t="array" ref="K826">IF(C826="","",0.5*(C826+SUMPRODUCT(($B$1461:$B$1491=$J826)*1,C$1461:C$1491)))</f>
        <v>0.3507386028283197</v>
      </c>
      <c r="L826" s="2" cm="1">
        <f t="array" ref="L826">IF(D826="","",0.5*(D826+SUMPRODUCT(($B$1461:$B$1491=$J826)*1,D$1461:D$1491)))</f>
        <v>0.35938178922184627</v>
      </c>
      <c r="M826" s="2" cm="1">
        <f t="array" ref="M826">IF(E826="","",0.5*(E826+SUMPRODUCT(($B$1461:$B$1491=$J826)*1,E$1461:E$1491)))</f>
        <v>0.40154067844736052</v>
      </c>
      <c r="N826" s="2" cm="1">
        <f t="array" ref="N826">IF(F826="","",0.5*(F826+SUMPRODUCT(($B$1461:$B$1491=$J826)*1,F$1461:F$1491)))</f>
        <v>0.43458016826841334</v>
      </c>
      <c r="O826" s="2" cm="1">
        <f t="array" ref="O826">IF(G826="","",0.5*(G826+SUMPRODUCT(($B$1461:$B$1491=$J826)*1,G$1461:G$1491)))</f>
        <v>0.43481033823682069</v>
      </c>
    </row>
    <row r="827" spans="1:15" x14ac:dyDescent="0.55000000000000004">
      <c r="A827" s="3">
        <v>27</v>
      </c>
      <c r="B827" s="3">
        <v>18</v>
      </c>
      <c r="C827" s="2">
        <f>IF(logVir!C827="","",労働コスト!C827/SUM(資本サービス!C827,労働コスト!C827))</f>
        <v>0.89147898827689431</v>
      </c>
      <c r="D827" s="2">
        <f>IF(logVir!D827="","",労働コスト!D827/SUM(資本サービス!D827,労働コスト!D827))</f>
        <v>0.91587188769387529</v>
      </c>
      <c r="E827" s="2">
        <f>IF(logVir!E827="","",労働コスト!E827/SUM(資本サービス!E827,労働コスト!E827))</f>
        <v>0.91620159714223981</v>
      </c>
      <c r="F827" s="2">
        <f>IF(logVir!F827="","",労働コスト!F827/SUM(資本サービス!F827,労働コスト!F827))</f>
        <v>0.91754724374978924</v>
      </c>
      <c r="G827" s="2">
        <f>IF(logVir!G827="","",労働コスト!G827/SUM(資本サービス!G827,労働コスト!G827))</f>
        <v>0.91590252012656914</v>
      </c>
      <c r="I827" s="3">
        <v>27</v>
      </c>
      <c r="J827" s="3">
        <v>18</v>
      </c>
      <c r="K827" s="2" cm="1">
        <f t="array" ref="K827">IF(C827="","",0.5*(C827+SUMPRODUCT(($B$1461:$B$1491=$J827)*1,C$1461:C$1491)))</f>
        <v>0.87398805972402749</v>
      </c>
      <c r="L827" s="2" cm="1">
        <f t="array" ref="L827">IF(D827="","",0.5*(D827+SUMPRODUCT(($B$1461:$B$1491=$J827)*1,D$1461:D$1491)))</f>
        <v>0.90340344939026562</v>
      </c>
      <c r="M827" s="2" cm="1">
        <f t="array" ref="M827">IF(E827="","",0.5*(E827+SUMPRODUCT(($B$1461:$B$1491=$J827)*1,E$1461:E$1491)))</f>
        <v>0.90626273830956428</v>
      </c>
      <c r="N827" s="2" cm="1">
        <f t="array" ref="N827">IF(F827="","",0.5*(F827+SUMPRODUCT(($B$1461:$B$1491=$J827)*1,F$1461:F$1491)))</f>
        <v>0.90773151554081788</v>
      </c>
      <c r="O827" s="2" cm="1">
        <f t="array" ref="O827">IF(G827="","",0.5*(G827+SUMPRODUCT(($B$1461:$B$1491=$J827)*1,G$1461:G$1491)))</f>
        <v>0.90719347268173878</v>
      </c>
    </row>
    <row r="828" spans="1:15" x14ac:dyDescent="0.55000000000000004">
      <c r="A828" s="3">
        <v>27</v>
      </c>
      <c r="B828" s="3">
        <v>19</v>
      </c>
      <c r="C828" s="2">
        <f>IF(logVir!C828="","",労働コスト!C828/SUM(資本サービス!C828,労働コスト!C828))</f>
        <v>0.83229503124770166</v>
      </c>
      <c r="D828" s="2">
        <f>IF(logVir!D828="","",労働コスト!D828/SUM(資本サービス!D828,労働コスト!D828))</f>
        <v>0.8687539210370353</v>
      </c>
      <c r="E828" s="2">
        <f>IF(logVir!E828="","",労働コスト!E828/SUM(資本サービス!E828,労働コスト!E828))</f>
        <v>0.86882134179814585</v>
      </c>
      <c r="F828" s="2">
        <f>IF(logVir!F828="","",労働コスト!F828/SUM(資本サービス!F828,労働コスト!F828))</f>
        <v>0.86726163325486505</v>
      </c>
      <c r="G828" s="2">
        <f>IF(logVir!G828="","",労働コスト!G828/SUM(資本サービス!G828,労働コスト!G828))</f>
        <v>0.87303416473609952</v>
      </c>
      <c r="I828" s="3">
        <v>27</v>
      </c>
      <c r="J828" s="3">
        <v>19</v>
      </c>
      <c r="K828" s="2" cm="1">
        <f t="array" ref="K828">IF(C828="","",0.5*(C828+SUMPRODUCT(($B$1461:$B$1491=$J828)*1,C$1461:C$1491)))</f>
        <v>0.82980451415399181</v>
      </c>
      <c r="L828" s="2" cm="1">
        <f t="array" ref="L828">IF(D828="","",0.5*(D828+SUMPRODUCT(($B$1461:$B$1491=$J828)*1,D$1461:D$1491)))</f>
        <v>0.86804592600571717</v>
      </c>
      <c r="M828" s="2" cm="1">
        <f t="array" ref="M828">IF(E828="","",0.5*(E828+SUMPRODUCT(($B$1461:$B$1491=$J828)*1,E$1461:E$1491)))</f>
        <v>0.86911444073325783</v>
      </c>
      <c r="N828" s="2" cm="1">
        <f t="array" ref="N828">IF(F828="","",0.5*(F828+SUMPRODUCT(($B$1461:$B$1491=$J828)*1,F$1461:F$1491)))</f>
        <v>0.86845601626558488</v>
      </c>
      <c r="O828" s="2" cm="1">
        <f t="array" ref="O828">IF(G828="","",0.5*(G828+SUMPRODUCT(($B$1461:$B$1491=$J828)*1,G$1461:G$1491)))</f>
        <v>0.87387437995868766</v>
      </c>
    </row>
    <row r="829" spans="1:15" x14ac:dyDescent="0.55000000000000004">
      <c r="A829" s="3">
        <v>27</v>
      </c>
      <c r="B829" s="3">
        <v>20</v>
      </c>
      <c r="C829" s="2">
        <f>IF(logVir!C829="","",労働コスト!C829/SUM(資本サービス!C829,労働コスト!C829))</f>
        <v>0.78498302272704701</v>
      </c>
      <c r="D829" s="2">
        <f>IF(logVir!D829="","",労働コスト!D829/SUM(資本サービス!D829,労働コスト!D829))</f>
        <v>0.78057744256904604</v>
      </c>
      <c r="E829" s="2">
        <f>IF(logVir!E829="","",労働コスト!E829/SUM(資本サービス!E829,労働コスト!E829))</f>
        <v>0.79698350622518677</v>
      </c>
      <c r="F829" s="2">
        <f>IF(logVir!F829="","",労働コスト!F829/SUM(資本サービス!F829,労働コスト!F829))</f>
        <v>0.79510082997722886</v>
      </c>
      <c r="G829" s="2">
        <f>IF(logVir!G829="","",労働コスト!G829/SUM(資本サービス!G829,労働コスト!G829))</f>
        <v>0.79243794560819703</v>
      </c>
      <c r="I829" s="3">
        <v>27</v>
      </c>
      <c r="J829" s="3">
        <v>20</v>
      </c>
      <c r="K829" s="2" cm="1">
        <f t="array" ref="K829">IF(C829="","",0.5*(C829+SUMPRODUCT(($B$1461:$B$1491=$J829)*1,C$1461:C$1491)))</f>
        <v>0.76529270507916869</v>
      </c>
      <c r="L829" s="2" cm="1">
        <f t="array" ref="L829">IF(D829="","",0.5*(D829+SUMPRODUCT(($B$1461:$B$1491=$J829)*1,D$1461:D$1491)))</f>
        <v>0.76765023864061799</v>
      </c>
      <c r="M829" s="2" cm="1">
        <f t="array" ref="M829">IF(E829="","",0.5*(E829+SUMPRODUCT(($B$1461:$B$1491=$J829)*1,E$1461:E$1491)))</f>
        <v>0.77272673570852457</v>
      </c>
      <c r="N829" s="2" cm="1">
        <f t="array" ref="N829">IF(F829="","",0.5*(F829+SUMPRODUCT(($B$1461:$B$1491=$J829)*1,F$1461:F$1491)))</f>
        <v>0.77099399466956076</v>
      </c>
      <c r="O829" s="2" cm="1">
        <f t="array" ref="O829">IF(G829="","",0.5*(G829+SUMPRODUCT(($B$1461:$B$1491=$J829)*1,G$1461:G$1491)))</f>
        <v>0.77736805315076474</v>
      </c>
    </row>
    <row r="830" spans="1:15" x14ac:dyDescent="0.55000000000000004">
      <c r="A830" s="3">
        <v>27</v>
      </c>
      <c r="B830" s="3">
        <v>21</v>
      </c>
      <c r="C830" s="2">
        <f>IF(logVir!C830="","",労働コスト!C830/SUM(資本サービス!C830,労働コスト!C830))</f>
        <v>0.69523467752097412</v>
      </c>
      <c r="D830" s="2">
        <f>IF(logVir!D830="","",労働コスト!D830/SUM(資本サービス!D830,労働コスト!D830))</f>
        <v>0.75227575658538193</v>
      </c>
      <c r="E830" s="2">
        <f>IF(logVir!E830="","",労働コスト!E830/SUM(資本サービス!E830,労働コスト!E830))</f>
        <v>0.76263461763086138</v>
      </c>
      <c r="F830" s="2">
        <f>IF(logVir!F830="","",労働コスト!F830/SUM(資本サービス!F830,労働コスト!F830))</f>
        <v>0.77094622460006712</v>
      </c>
      <c r="G830" s="2">
        <f>IF(logVir!G830="","",労働コスト!G830/SUM(資本サービス!G830,労働コスト!G830))</f>
        <v>0.81751824242360405</v>
      </c>
      <c r="I830" s="3">
        <v>27</v>
      </c>
      <c r="J830" s="3">
        <v>21</v>
      </c>
      <c r="K830" s="2" cm="1">
        <f t="array" ref="K830">IF(C830="","",0.5*(C830+SUMPRODUCT(($B$1461:$B$1491=$J830)*1,C$1461:C$1491)))</f>
        <v>0.68018892243842521</v>
      </c>
      <c r="L830" s="2" cm="1">
        <f t="array" ref="L830">IF(D830="","",0.5*(D830+SUMPRODUCT(($B$1461:$B$1491=$J830)*1,D$1461:D$1491)))</f>
        <v>0.7272630064791703</v>
      </c>
      <c r="M830" s="2" cm="1">
        <f t="array" ref="M830">IF(E830="","",0.5*(E830+SUMPRODUCT(($B$1461:$B$1491=$J830)*1,E$1461:E$1491)))</f>
        <v>0.73636305193889307</v>
      </c>
      <c r="N830" s="2" cm="1">
        <f t="array" ref="N830">IF(F830="","",0.5*(F830+SUMPRODUCT(($B$1461:$B$1491=$J830)*1,F$1461:F$1491)))</f>
        <v>0.74181602039779826</v>
      </c>
      <c r="O830" s="2" cm="1">
        <f t="array" ref="O830">IF(G830="","",0.5*(G830+SUMPRODUCT(($B$1461:$B$1491=$J830)*1,G$1461:G$1491)))</f>
        <v>0.77326645819251794</v>
      </c>
    </row>
    <row r="831" spans="1:15" x14ac:dyDescent="0.55000000000000004">
      <c r="A831" s="3">
        <v>27</v>
      </c>
      <c r="B831" s="3">
        <v>22</v>
      </c>
      <c r="C831" s="2">
        <f>IF(logVir!C831="","",労働コスト!C831/SUM(資本サービス!C831,労働コスト!C831))</f>
        <v>0.82600948003839236</v>
      </c>
      <c r="D831" s="2">
        <f>IF(logVir!D831="","",労働コスト!D831/SUM(資本サービス!D831,労働コスト!D831))</f>
        <v>0.82977660958983168</v>
      </c>
      <c r="E831" s="2">
        <f>IF(logVir!E831="","",労働コスト!E831/SUM(資本サービス!E831,労働コスト!E831))</f>
        <v>0.85261340604951974</v>
      </c>
      <c r="F831" s="2">
        <f>IF(logVir!F831="","",労働コスト!F831/SUM(資本サービス!F831,労働コスト!F831))</f>
        <v>0.84446714345943941</v>
      </c>
      <c r="G831" s="2">
        <f>IF(logVir!G831="","",労働コスト!G831/SUM(資本サービス!G831,労働コスト!G831))</f>
        <v>0.84694598734102622</v>
      </c>
      <c r="I831" s="3">
        <v>27</v>
      </c>
      <c r="J831" s="3">
        <v>22</v>
      </c>
      <c r="K831" s="2" cm="1">
        <f t="array" ref="K831">IF(C831="","",0.5*(C831+SUMPRODUCT(($B$1461:$B$1491=$J831)*1,C$1461:C$1491)))</f>
        <v>0.80097487476407103</v>
      </c>
      <c r="L831" s="2" cm="1">
        <f t="array" ref="L831">IF(D831="","",0.5*(D831+SUMPRODUCT(($B$1461:$B$1491=$J831)*1,D$1461:D$1491)))</f>
        <v>0.82261198213279951</v>
      </c>
      <c r="M831" s="2" cm="1">
        <f t="array" ref="M831">IF(E831="","",0.5*(E831+SUMPRODUCT(($B$1461:$B$1491=$J831)*1,E$1461:E$1491)))</f>
        <v>0.84751641273343381</v>
      </c>
      <c r="N831" s="2" cm="1">
        <f t="array" ref="N831">IF(F831="","",0.5*(F831+SUMPRODUCT(($B$1461:$B$1491=$J831)*1,F$1461:F$1491)))</f>
        <v>0.84102372273098736</v>
      </c>
      <c r="O831" s="2" cm="1">
        <f t="array" ref="O831">IF(G831="","",0.5*(G831+SUMPRODUCT(($B$1461:$B$1491=$J831)*1,G$1461:G$1491)))</f>
        <v>0.84288279588273163</v>
      </c>
    </row>
    <row r="832" spans="1:15" x14ac:dyDescent="0.55000000000000004">
      <c r="A832" s="3">
        <v>27</v>
      </c>
      <c r="B832" s="3">
        <v>23</v>
      </c>
      <c r="C832" s="2">
        <f>IF(logVir!C832="","",労働コスト!C832/SUM(資本サービス!C832,労働コスト!C832))</f>
        <v>0.34624490110383171</v>
      </c>
      <c r="D832" s="2">
        <f>IF(logVir!D832="","",労働コスト!D832/SUM(資本サービス!D832,労働コスト!D832))</f>
        <v>0.42273611525489019</v>
      </c>
      <c r="E832" s="2">
        <f>IF(logVir!E832="","",労働コスト!E832/SUM(資本サービス!E832,労働コスト!E832))</f>
        <v>0.4639821142062705</v>
      </c>
      <c r="F832" s="2">
        <f>IF(logVir!F832="","",労働コスト!F832/SUM(資本サービス!F832,労働コスト!F832))</f>
        <v>0.50307424013606195</v>
      </c>
      <c r="G832" s="2">
        <f>IF(logVir!G832="","",労働コスト!G832/SUM(資本サービス!G832,労働コスト!G832))</f>
        <v>0.51809714560573694</v>
      </c>
      <c r="I832" s="3">
        <v>27</v>
      </c>
      <c r="J832" s="3">
        <v>23</v>
      </c>
      <c r="K832" s="2" cm="1">
        <f t="array" ref="K832">IF(C832="","",0.5*(C832+SUMPRODUCT(($B$1461:$B$1491=$J832)*1,C$1461:C$1491)))</f>
        <v>0.31522711829278455</v>
      </c>
      <c r="L832" s="2" cm="1">
        <f t="array" ref="L832">IF(D832="","",0.5*(D832+SUMPRODUCT(($B$1461:$B$1491=$J832)*1,D$1461:D$1491)))</f>
        <v>0.36830924728938225</v>
      </c>
      <c r="M832" s="2" cm="1">
        <f t="array" ref="M832">IF(E832="","",0.5*(E832+SUMPRODUCT(($B$1461:$B$1491=$J832)*1,E$1461:E$1491)))</f>
        <v>0.40559486946439238</v>
      </c>
      <c r="N832" s="2" cm="1">
        <f t="array" ref="N832">IF(F832="","",0.5*(F832+SUMPRODUCT(($B$1461:$B$1491=$J832)*1,F$1461:F$1491)))</f>
        <v>0.43920588971116281</v>
      </c>
      <c r="O832" s="2" cm="1">
        <f t="array" ref="O832">IF(G832="","",0.5*(G832+SUMPRODUCT(($B$1461:$B$1491=$J832)*1,G$1461:G$1491)))</f>
        <v>0.45798410561037839</v>
      </c>
    </row>
    <row r="833" spans="1:15" x14ac:dyDescent="0.55000000000000004">
      <c r="A833" s="3">
        <v>27</v>
      </c>
      <c r="B833" s="3">
        <v>24</v>
      </c>
      <c r="C833" s="2">
        <f>IF(logVir!C833="","",労働コスト!C833/SUM(資本サービス!C833,労働コスト!C833))</f>
        <v>0.70025101994520167</v>
      </c>
      <c r="D833" s="2">
        <f>IF(logVir!D833="","",労働コスト!D833/SUM(資本サービス!D833,労働コスト!D833))</f>
        <v>0.72320151604628258</v>
      </c>
      <c r="E833" s="2">
        <f>IF(logVir!E833="","",労働コスト!E833/SUM(資本サービス!E833,労働コスト!E833))</f>
        <v>0.74207957469073338</v>
      </c>
      <c r="F833" s="2">
        <f>IF(logVir!F833="","",労働コスト!F833/SUM(資本サービス!F833,労働コスト!F833))</f>
        <v>0.76568059213739281</v>
      </c>
      <c r="G833" s="2">
        <f>IF(logVir!G833="","",労働コスト!G833/SUM(資本サービス!G833,労働コスト!G833))</f>
        <v>0.77612161513184219</v>
      </c>
      <c r="I833" s="3">
        <v>27</v>
      </c>
      <c r="J833" s="3">
        <v>24</v>
      </c>
      <c r="K833" s="2" cm="1">
        <f t="array" ref="K833">IF(C833="","",0.5*(C833+SUMPRODUCT(($B$1461:$B$1491=$J833)*1,C$1461:C$1491)))</f>
        <v>0.70603529817868727</v>
      </c>
      <c r="L833" s="2" cm="1">
        <f t="array" ref="L833">IF(D833="","",0.5*(D833+SUMPRODUCT(($B$1461:$B$1491=$J833)*1,D$1461:D$1491)))</f>
        <v>0.73012263848245462</v>
      </c>
      <c r="M833" s="2" cm="1">
        <f t="array" ref="M833">IF(E833="","",0.5*(E833+SUMPRODUCT(($B$1461:$B$1491=$J833)*1,E$1461:E$1491)))</f>
        <v>0.74666642717876552</v>
      </c>
      <c r="N833" s="2" cm="1">
        <f t="array" ref="N833">IF(F833="","",0.5*(F833+SUMPRODUCT(($B$1461:$B$1491=$J833)*1,F$1461:F$1491)))</f>
        <v>0.7670817886439002</v>
      </c>
      <c r="O833" s="2" cm="1">
        <f t="array" ref="O833">IF(G833="","",0.5*(G833+SUMPRODUCT(($B$1461:$B$1491=$J833)*1,G$1461:G$1491)))</f>
        <v>0.77808169179311604</v>
      </c>
    </row>
    <row r="834" spans="1:15" x14ac:dyDescent="0.55000000000000004">
      <c r="A834" s="3">
        <v>27</v>
      </c>
      <c r="B834" s="3">
        <v>25</v>
      </c>
      <c r="C834" s="2">
        <f>IF(logVir!C834="","",労働コスト!C834/SUM(資本サービス!C834,労働コスト!C834))</f>
        <v>0.80256867797327469</v>
      </c>
      <c r="D834" s="2">
        <f>IF(logVir!D834="","",労働コスト!D834/SUM(資本サービス!D834,労働コスト!D834))</f>
        <v>0.78565364742599231</v>
      </c>
      <c r="E834" s="2">
        <f>IF(logVir!E834="","",労働コスト!E834/SUM(資本サービス!E834,労働コスト!E834))</f>
        <v>0.79202587528614066</v>
      </c>
      <c r="F834" s="2">
        <f>IF(logVir!F834="","",労働コスト!F834/SUM(資本サービス!F834,労働コスト!F834))</f>
        <v>0.79722135675171601</v>
      </c>
      <c r="G834" s="2">
        <f>IF(logVir!G834="","",労働コスト!G834/SUM(資本サービス!G834,労働コスト!G834))</f>
        <v>0.79874921422911049</v>
      </c>
      <c r="I834" s="3">
        <v>27</v>
      </c>
      <c r="J834" s="3">
        <v>25</v>
      </c>
      <c r="K834" s="2" cm="1">
        <f t="array" ref="K834">IF(C834="","",0.5*(C834+SUMPRODUCT(($B$1461:$B$1491=$J834)*1,C$1461:C$1491)))</f>
        <v>0.80201986037262807</v>
      </c>
      <c r="L834" s="2" cm="1">
        <f t="array" ref="L834">IF(D834="","",0.5*(D834+SUMPRODUCT(($B$1461:$B$1491=$J834)*1,D$1461:D$1491)))</f>
        <v>0.79429946878059343</v>
      </c>
      <c r="M834" s="2" cm="1">
        <f t="array" ref="M834">IF(E834="","",0.5*(E834+SUMPRODUCT(($B$1461:$B$1491=$J834)*1,E$1461:E$1491)))</f>
        <v>0.79710283518635761</v>
      </c>
      <c r="N834" s="2" cm="1">
        <f t="array" ref="N834">IF(F834="","",0.5*(F834+SUMPRODUCT(($B$1461:$B$1491=$J834)*1,F$1461:F$1491)))</f>
        <v>0.79910157230702228</v>
      </c>
      <c r="O834" s="2" cm="1">
        <f t="array" ref="O834">IF(G834="","",0.5*(G834+SUMPRODUCT(($B$1461:$B$1491=$J834)*1,G$1461:G$1491)))</f>
        <v>0.80054087110789063</v>
      </c>
    </row>
    <row r="835" spans="1:15" x14ac:dyDescent="0.55000000000000004">
      <c r="A835" s="3">
        <v>27</v>
      </c>
      <c r="B835" s="3">
        <v>26</v>
      </c>
      <c r="C835" s="2">
        <f>IF(logVir!C835="","",労働コスト!C835/SUM(資本サービス!C835,労働コスト!C835))</f>
        <v>0.57718527075068993</v>
      </c>
      <c r="D835" s="2">
        <f>IF(logVir!D835="","",労働コスト!D835/SUM(資本サービス!D835,労働コスト!D835))</f>
        <v>0.58731386104806615</v>
      </c>
      <c r="E835" s="2">
        <f>IF(logVir!E835="","",労働コスト!E835/SUM(資本サービス!E835,労働コスト!E835))</f>
        <v>0.66058027562746346</v>
      </c>
      <c r="F835" s="2">
        <f>IF(logVir!F835="","",労働コスト!F835/SUM(資本サービス!F835,労働コスト!F835))</f>
        <v>0.63067728540613077</v>
      </c>
      <c r="G835" s="2">
        <f>IF(logVir!G835="","",労働コスト!G835/SUM(資本サービス!G835,労働コスト!G835))</f>
        <v>0.61844821259398708</v>
      </c>
      <c r="I835" s="3">
        <v>27</v>
      </c>
      <c r="J835" s="3">
        <v>26</v>
      </c>
      <c r="K835" s="2" cm="1">
        <f t="array" ref="K835">IF(C835="","",0.5*(C835+SUMPRODUCT(($B$1461:$B$1491=$J835)*1,C$1461:C$1491)))</f>
        <v>0.44303035312900729</v>
      </c>
      <c r="L835" s="2" cm="1">
        <f t="array" ref="L835">IF(D835="","",0.5*(D835+SUMPRODUCT(($B$1461:$B$1491=$J835)*1,D$1461:D$1491)))</f>
        <v>0.48148365186150666</v>
      </c>
      <c r="M835" s="2" cm="1">
        <f t="array" ref="M835">IF(E835="","",0.5*(E835+SUMPRODUCT(($B$1461:$B$1491=$J835)*1,E$1461:E$1491)))</f>
        <v>0.55335458720579167</v>
      </c>
      <c r="N835" s="2" cm="1">
        <f t="array" ref="N835">IF(F835="","",0.5*(F835+SUMPRODUCT(($B$1461:$B$1491=$J835)*1,F$1461:F$1491)))</f>
        <v>0.52599205742707078</v>
      </c>
      <c r="O835" s="2" cm="1">
        <f t="array" ref="O835">IF(G835="","",0.5*(G835+SUMPRODUCT(($B$1461:$B$1491=$J835)*1,G$1461:G$1491)))</f>
        <v>0.52140704642686797</v>
      </c>
    </row>
    <row r="836" spans="1:15" x14ac:dyDescent="0.55000000000000004">
      <c r="A836" s="3">
        <v>27</v>
      </c>
      <c r="B836" s="3">
        <v>27</v>
      </c>
      <c r="C836" s="2">
        <f>IF(logVir!C836="","",労働コスト!C836/SUM(資本サービス!C836,労働コスト!C836))</f>
        <v>0.73665544401588157</v>
      </c>
      <c r="D836" s="2">
        <f>IF(logVir!D836="","",労働コスト!D836/SUM(資本サービス!D836,労働コスト!D836))</f>
        <v>0.79803006007198718</v>
      </c>
      <c r="E836" s="2">
        <f>IF(logVir!E836="","",労働コスト!E836/SUM(資本サービス!E836,労働コスト!E836))</f>
        <v>0.82929118330520091</v>
      </c>
      <c r="F836" s="2">
        <f>IF(logVir!F836="","",労働コスト!F836/SUM(資本サービス!F836,労働コスト!F836))</f>
        <v>0.83640531776210081</v>
      </c>
      <c r="G836" s="2">
        <f>IF(logVir!G836="","",労働コスト!G836/SUM(資本サービス!G836,労働コスト!G836))</f>
        <v>0.8467329968261329</v>
      </c>
      <c r="I836" s="3">
        <v>27</v>
      </c>
      <c r="J836" s="3">
        <v>27</v>
      </c>
      <c r="K836" s="2" cm="1">
        <f t="array" ref="K836">IF(C836="","",0.5*(C836+SUMPRODUCT(($B$1461:$B$1491=$J836)*1,C$1461:C$1491)))</f>
        <v>0.7627827769670702</v>
      </c>
      <c r="L836" s="2" cm="1">
        <f t="array" ref="L836">IF(D836="","",0.5*(D836+SUMPRODUCT(($B$1461:$B$1491=$J836)*1,D$1461:D$1491)))</f>
        <v>0.7962264465230815</v>
      </c>
      <c r="M836" s="2" cm="1">
        <f t="array" ref="M836">IF(E836="","",0.5*(E836+SUMPRODUCT(($B$1461:$B$1491=$J836)*1,E$1461:E$1491)))</f>
        <v>0.8128832957775477</v>
      </c>
      <c r="N836" s="2" cm="1">
        <f t="array" ref="N836">IF(F836="","",0.5*(F836+SUMPRODUCT(($B$1461:$B$1491=$J836)*1,F$1461:F$1491)))</f>
        <v>0.81823768691088938</v>
      </c>
      <c r="O836" s="2" cm="1">
        <f t="array" ref="O836">IF(G836="","",0.5*(G836+SUMPRODUCT(($B$1461:$B$1491=$J836)*1,G$1461:G$1491)))</f>
        <v>0.82993190555218299</v>
      </c>
    </row>
    <row r="837" spans="1:15" x14ac:dyDescent="0.55000000000000004">
      <c r="A837" s="3">
        <v>27</v>
      </c>
      <c r="B837" s="3">
        <v>28</v>
      </c>
      <c r="C837" s="2">
        <f>IF(logVir!C837="","",労働コスト!C837/SUM(資本サービス!C837,労働コスト!C837))</f>
        <v>0.57023564525635551</v>
      </c>
      <c r="D837" s="2">
        <f>IF(logVir!D837="","",労働コスト!D837/SUM(資本サービス!D837,労働コスト!D837))</f>
        <v>0.62504220250228093</v>
      </c>
      <c r="E837" s="2">
        <f>IF(logVir!E837="","",労働コスト!E837/SUM(資本サービス!E837,労働コスト!E837))</f>
        <v>0.65504786843795915</v>
      </c>
      <c r="F837" s="2">
        <f>IF(logVir!F837="","",労働コスト!F837/SUM(資本サービス!F837,労働コスト!F837))</f>
        <v>0.65387241639644977</v>
      </c>
      <c r="G837" s="2">
        <f>IF(logVir!G837="","",労働コスト!G837/SUM(資本サービス!G837,労働コスト!G837))</f>
        <v>0.64534724241982921</v>
      </c>
      <c r="I837" s="3">
        <v>27</v>
      </c>
      <c r="J837" s="3">
        <v>28</v>
      </c>
      <c r="K837" s="2" cm="1">
        <f t="array" ref="K837">IF(C837="","",0.5*(C837+SUMPRODUCT(($B$1461:$B$1491=$J837)*1,C$1461:C$1491)))</f>
        <v>0.58400773583329624</v>
      </c>
      <c r="L837" s="2" cm="1">
        <f t="array" ref="L837">IF(D837="","",0.5*(D837+SUMPRODUCT(($B$1461:$B$1491=$J837)*1,D$1461:D$1491)))</f>
        <v>0.63421374401626651</v>
      </c>
      <c r="M837" s="2" cm="1">
        <f t="array" ref="M837">IF(E837="","",0.5*(E837+SUMPRODUCT(($B$1461:$B$1491=$J837)*1,E$1461:E$1491)))</f>
        <v>0.66450234490991278</v>
      </c>
      <c r="N837" s="2" cm="1">
        <f t="array" ref="N837">IF(F837="","",0.5*(F837+SUMPRODUCT(($B$1461:$B$1491=$J837)*1,F$1461:F$1491)))</f>
        <v>0.66055709004263718</v>
      </c>
      <c r="O837" s="2" cm="1">
        <f t="array" ref="O837">IF(G837="","",0.5*(G837+SUMPRODUCT(($B$1461:$B$1491=$J837)*1,G$1461:G$1491)))</f>
        <v>0.6501797833027555</v>
      </c>
    </row>
    <row r="838" spans="1:15" x14ac:dyDescent="0.55000000000000004">
      <c r="A838" s="3">
        <v>27</v>
      </c>
      <c r="B838" s="3">
        <v>29</v>
      </c>
      <c r="C838" s="2">
        <f>IF(logVir!C838="","",労働コスト!C838/SUM(資本サービス!C838,労働コスト!C838))</f>
        <v>0.77241558496243423</v>
      </c>
      <c r="D838" s="2">
        <f>IF(logVir!D838="","",労働コスト!D838/SUM(資本サービス!D838,労働コスト!D838))</f>
        <v>0.78992161779236492</v>
      </c>
      <c r="E838" s="2">
        <f>IF(logVir!E838="","",労働コスト!E838/SUM(資本サービス!E838,労働コスト!E838))</f>
        <v>0.7972048504524254</v>
      </c>
      <c r="F838" s="2">
        <f>IF(logVir!F838="","",労働コスト!F838/SUM(資本サービス!F838,労働コスト!F838))</f>
        <v>0.78537022996380623</v>
      </c>
      <c r="G838" s="2">
        <f>IF(logVir!G838="","",労働コスト!G838/SUM(資本サービス!G838,労働コスト!G838))</f>
        <v>0.81105055264248405</v>
      </c>
      <c r="I838" s="3">
        <v>27</v>
      </c>
      <c r="J838" s="3">
        <v>29</v>
      </c>
      <c r="K838" s="2" cm="1">
        <f t="array" ref="K838">IF(C838="","",0.5*(C838+SUMPRODUCT(($B$1461:$B$1491=$J838)*1,C$1461:C$1491)))</f>
        <v>0.79043533941472022</v>
      </c>
      <c r="L838" s="2" cm="1">
        <f t="array" ref="L838">IF(D838="","",0.5*(D838+SUMPRODUCT(($B$1461:$B$1491=$J838)*1,D$1461:D$1491)))</f>
        <v>0.79808165330093628</v>
      </c>
      <c r="M838" s="2" cm="1">
        <f t="array" ref="M838">IF(E838="","",0.5*(E838+SUMPRODUCT(($B$1461:$B$1491=$J838)*1,E$1461:E$1491)))</f>
        <v>0.81891678693551673</v>
      </c>
      <c r="N838" s="2" cm="1">
        <f t="array" ref="N838">IF(F838="","",0.5*(F838+SUMPRODUCT(($B$1461:$B$1491=$J838)*1,F$1461:F$1491)))</f>
        <v>0.80489337982854026</v>
      </c>
      <c r="O838" s="2" cm="1">
        <f t="array" ref="O838">IF(G838="","",0.5*(G838+SUMPRODUCT(($B$1461:$B$1491=$J838)*1,G$1461:G$1491)))</f>
        <v>0.82362487660437811</v>
      </c>
    </row>
    <row r="839" spans="1:15" x14ac:dyDescent="0.55000000000000004">
      <c r="A839" s="3">
        <v>27</v>
      </c>
      <c r="B839" s="3">
        <v>30</v>
      </c>
      <c r="C839" s="2">
        <f>IF(logVir!C839="","",労働コスト!C839/SUM(資本サービス!C839,労働コスト!C839))</f>
        <v>0.88546522562449348</v>
      </c>
      <c r="D839" s="2">
        <f>IF(logVir!D839="","",労働コスト!D839/SUM(資本サービス!D839,労働コスト!D839))</f>
        <v>0.88685364115730247</v>
      </c>
      <c r="E839" s="2">
        <f>IF(logVir!E839="","",労働コスト!E839/SUM(資本サービス!E839,労働コスト!E839))</f>
        <v>0.87128009351205871</v>
      </c>
      <c r="F839" s="2">
        <f>IF(logVir!F839="","",労働コスト!F839/SUM(資本サービス!F839,労働コスト!F839))</f>
        <v>0.86598437427737296</v>
      </c>
      <c r="G839" s="2">
        <f>IF(logVir!G839="","",労働コスト!G839/SUM(資本サービス!G839,労働コスト!G839))</f>
        <v>0.88995536046274404</v>
      </c>
      <c r="I839" s="3">
        <v>27</v>
      </c>
      <c r="J839" s="3">
        <v>30</v>
      </c>
      <c r="K839" s="2" cm="1">
        <f t="array" ref="K839">IF(C839="","",0.5*(C839+SUMPRODUCT(($B$1461:$B$1491=$J839)*1,C$1461:C$1491)))</f>
        <v>0.87552775416954909</v>
      </c>
      <c r="L839" s="2" cm="1">
        <f t="array" ref="L839">IF(D839="","",0.5*(D839+SUMPRODUCT(($B$1461:$B$1491=$J839)*1,D$1461:D$1491)))</f>
        <v>0.88678630965820404</v>
      </c>
      <c r="M839" s="2" cm="1">
        <f t="array" ref="M839">IF(E839="","",0.5*(E839+SUMPRODUCT(($B$1461:$B$1491=$J839)*1,E$1461:E$1491)))</f>
        <v>0.88441236276201807</v>
      </c>
      <c r="N839" s="2" cm="1">
        <f t="array" ref="N839">IF(F839="","",0.5*(F839+SUMPRODUCT(($B$1461:$B$1491=$J839)*1,F$1461:F$1491)))</f>
        <v>0.88384645471117018</v>
      </c>
      <c r="O839" s="2" cm="1">
        <f t="array" ref="O839">IF(G839="","",0.5*(G839+SUMPRODUCT(($B$1461:$B$1491=$J839)*1,G$1461:G$1491)))</f>
        <v>0.90210430331231872</v>
      </c>
    </row>
    <row r="840" spans="1:15" x14ac:dyDescent="0.55000000000000004">
      <c r="A840" s="3">
        <v>27</v>
      </c>
      <c r="B840" s="3">
        <v>31</v>
      </c>
      <c r="C840" s="2">
        <f>IF(logVir!C840="","",労働コスト!C840/SUM(資本サービス!C840,労働コスト!C840))</f>
        <v>0.73402218641865169</v>
      </c>
      <c r="D840" s="2">
        <f>IF(logVir!D840="","",労働コスト!D840/SUM(資本サービス!D840,労働コスト!D840))</f>
        <v>0.74987049932576444</v>
      </c>
      <c r="E840" s="2">
        <f>IF(logVir!E840="","",労働コスト!E840/SUM(資本サービス!E840,労働コスト!E840))</f>
        <v>0.80351613845624714</v>
      </c>
      <c r="F840" s="2">
        <f>IF(logVir!F840="","",労働コスト!F840/SUM(資本サービス!F840,労働コスト!F840))</f>
        <v>0.80939689507373103</v>
      </c>
      <c r="G840" s="2">
        <f>IF(logVir!G840="","",労働コスト!G840/SUM(資本サービス!G840,労働コスト!G840))</f>
        <v>0.80943604416871151</v>
      </c>
      <c r="I840" s="3">
        <v>27</v>
      </c>
      <c r="J840" s="3">
        <v>31</v>
      </c>
      <c r="K840" s="2" cm="1">
        <f t="array" ref="K840">IF(C840="","",0.5*(C840+SUMPRODUCT(($B$1461:$B$1491=$J840)*1,C$1461:C$1491)))</f>
        <v>0.75152394452644433</v>
      </c>
      <c r="L840" s="2" cm="1">
        <f t="array" ref="L840">IF(D840="","",0.5*(D840+SUMPRODUCT(($B$1461:$B$1491=$J840)*1,D$1461:D$1491)))</f>
        <v>0.75276331795474483</v>
      </c>
      <c r="M840" s="2" cm="1">
        <f t="array" ref="M840">IF(E840="","",0.5*(E840+SUMPRODUCT(($B$1461:$B$1491=$J840)*1,E$1461:E$1491)))</f>
        <v>0.79439529541614184</v>
      </c>
      <c r="N840" s="2" cm="1">
        <f t="array" ref="N840">IF(F840="","",0.5*(F840+SUMPRODUCT(($B$1461:$B$1491=$J840)*1,F$1461:F$1491)))</f>
        <v>0.80159533616382994</v>
      </c>
      <c r="O840" s="2" cm="1">
        <f t="array" ref="O840">IF(G840="","",0.5*(G840+SUMPRODUCT(($B$1461:$B$1491=$J840)*1,G$1461:G$1491)))</f>
        <v>0.80449967991475702</v>
      </c>
    </row>
    <row r="841" spans="1:15" x14ac:dyDescent="0.55000000000000004">
      <c r="A841" s="3">
        <v>28</v>
      </c>
      <c r="B841" s="3">
        <v>1</v>
      </c>
      <c r="C841" s="2">
        <f>IF(logVir!C841="","",労働コスト!C841/SUM(資本サービス!C841,労働コスト!C841))</f>
        <v>0.46771892136038334</v>
      </c>
      <c r="D841" s="2">
        <f>IF(logVir!D841="","",労働コスト!D841/SUM(資本サービス!D841,労働コスト!D841))</f>
        <v>0.59299746522474861</v>
      </c>
      <c r="E841" s="2">
        <f>IF(logVir!E841="","",労働コスト!E841/SUM(資本サービス!E841,労働コスト!E841))</f>
        <v>0.62120563544096608</v>
      </c>
      <c r="F841" s="2">
        <f>IF(logVir!F841="","",労働コスト!F841/SUM(資本サービス!F841,労働コスト!F841))</f>
        <v>0.61009713985073655</v>
      </c>
      <c r="G841" s="2">
        <f>IF(logVir!G841="","",労働コスト!G841/SUM(資本サービス!G841,労働コスト!G841))</f>
        <v>0.63571870088922444</v>
      </c>
      <c r="I841" s="3">
        <v>28</v>
      </c>
      <c r="J841" s="3">
        <v>1</v>
      </c>
      <c r="K841" s="2" cm="1">
        <f t="array" ref="K841">IF(C841="","",0.5*(C841+SUMPRODUCT(($B$1461:$B$1491=$J841)*1,C$1461:C$1491)))</f>
        <v>0.49592783569949095</v>
      </c>
      <c r="L841" s="2" cm="1">
        <f t="array" ref="L841">IF(D841="","",0.5*(D841+SUMPRODUCT(($B$1461:$B$1491=$J841)*1,D$1461:D$1491)))</f>
        <v>0.62108052023921623</v>
      </c>
      <c r="M841" s="2" cm="1">
        <f t="array" ref="M841">IF(E841="","",0.5*(E841+SUMPRODUCT(($B$1461:$B$1491=$J841)*1,E$1461:E$1491)))</f>
        <v>0.64148721063988057</v>
      </c>
      <c r="N841" s="2" cm="1">
        <f t="array" ref="N841">IF(F841="","",0.5*(F841+SUMPRODUCT(($B$1461:$B$1491=$J841)*1,F$1461:F$1491)))</f>
        <v>0.63386932256467021</v>
      </c>
      <c r="O841" s="2" cm="1">
        <f t="array" ref="O841">IF(G841="","",0.5*(G841+SUMPRODUCT(($B$1461:$B$1491=$J841)*1,G$1461:G$1491)))</f>
        <v>0.6581416562009732</v>
      </c>
    </row>
    <row r="842" spans="1:15" x14ac:dyDescent="0.55000000000000004">
      <c r="A842" s="3">
        <v>28</v>
      </c>
      <c r="B842" s="3">
        <v>2</v>
      </c>
      <c r="C842" s="2">
        <f>IF(logVir!C842="","",労働コスト!C842/SUM(資本サービス!C842,労働コスト!C842))</f>
        <v>0.37836094744366133</v>
      </c>
      <c r="D842" s="2">
        <f>IF(logVir!D842="","",労働コスト!D842/SUM(資本サービス!D842,労働コスト!D842))</f>
        <v>0.42194866214522636</v>
      </c>
      <c r="E842" s="2">
        <f>IF(logVir!E842="","",労働コスト!E842/SUM(資本サービス!E842,労働コスト!E842))</f>
        <v>0.36497998326302084</v>
      </c>
      <c r="F842" s="2">
        <f>IF(logVir!F842="","",労働コスト!F842/SUM(資本サービス!F842,労働コスト!F842))</f>
        <v>0.37494725881251295</v>
      </c>
      <c r="G842" s="2">
        <f>IF(logVir!G842="","",労働コスト!G842/SUM(資本サービス!G842,労働コスト!G842))</f>
        <v>0.41163736519645533</v>
      </c>
      <c r="I842" s="3">
        <v>28</v>
      </c>
      <c r="J842" s="3">
        <v>2</v>
      </c>
      <c r="K842" s="2" cm="1">
        <f t="array" ref="K842">IF(C842="","",0.5*(C842+SUMPRODUCT(($B$1461:$B$1491=$J842)*1,C$1461:C$1491)))</f>
        <v>0.4514572400395595</v>
      </c>
      <c r="L842" s="2" cm="1">
        <f t="array" ref="L842">IF(D842="","",0.5*(D842+SUMPRODUCT(($B$1461:$B$1491=$J842)*1,D$1461:D$1491)))</f>
        <v>0.50728334770772976</v>
      </c>
      <c r="M842" s="2" cm="1">
        <f t="array" ref="M842">IF(E842="","",0.5*(E842+SUMPRODUCT(($B$1461:$B$1491=$J842)*1,E$1461:E$1491)))</f>
        <v>0.44163768912000612</v>
      </c>
      <c r="N842" s="2" cm="1">
        <f t="array" ref="N842">IF(F842="","",0.5*(F842+SUMPRODUCT(($B$1461:$B$1491=$J842)*1,F$1461:F$1491)))</f>
        <v>0.44546734198646465</v>
      </c>
      <c r="O842" s="2" cm="1">
        <f t="array" ref="O842">IF(G842="","",0.5*(G842+SUMPRODUCT(($B$1461:$B$1491=$J842)*1,G$1461:G$1491)))</f>
        <v>0.50236615485934766</v>
      </c>
    </row>
    <row r="843" spans="1:15" x14ac:dyDescent="0.55000000000000004">
      <c r="A843" s="3">
        <v>28</v>
      </c>
      <c r="B843" s="3">
        <v>3</v>
      </c>
      <c r="C843" s="2">
        <f>IF(logVir!C843="","",労働コスト!C843/SUM(資本サービス!C843,労働コスト!C843))</f>
        <v>0.64632208478055042</v>
      </c>
      <c r="D843" s="2">
        <f>IF(logVir!D843="","",労働コスト!D843/SUM(資本サービス!D843,労働コスト!D843))</f>
        <v>0.69381227380591659</v>
      </c>
      <c r="E843" s="2">
        <f>IF(logVir!E843="","",労働コスト!E843/SUM(資本サービス!E843,労働コスト!E843))</f>
        <v>0.72228620347075989</v>
      </c>
      <c r="F843" s="2">
        <f>IF(logVir!F843="","",労働コスト!F843/SUM(資本サービス!F843,労働コスト!F843))</f>
        <v>0.71665830814953724</v>
      </c>
      <c r="G843" s="2">
        <f>IF(logVir!G843="","",労働コスト!G843/SUM(資本サービス!G843,労働コスト!G843))</f>
        <v>0.75139611654929306</v>
      </c>
      <c r="I843" s="3">
        <v>28</v>
      </c>
      <c r="J843" s="3">
        <v>3</v>
      </c>
      <c r="K843" s="2" cm="1">
        <f t="array" ref="K843">IF(C843="","",0.5*(C843+SUMPRODUCT(($B$1461:$B$1491=$J843)*1,C$1461:C$1491)))</f>
        <v>0.67184506629227059</v>
      </c>
      <c r="L843" s="2" cm="1">
        <f t="array" ref="L843">IF(D843="","",0.5*(D843+SUMPRODUCT(($B$1461:$B$1491=$J843)*1,D$1461:D$1491)))</f>
        <v>0.71311671262122445</v>
      </c>
      <c r="M843" s="2" cm="1">
        <f t="array" ref="M843">IF(E843="","",0.5*(E843+SUMPRODUCT(($B$1461:$B$1491=$J843)*1,E$1461:E$1491)))</f>
        <v>0.73543249818096901</v>
      </c>
      <c r="N843" s="2" cm="1">
        <f t="array" ref="N843">IF(F843="","",0.5*(F843+SUMPRODUCT(($B$1461:$B$1491=$J843)*1,F$1461:F$1491)))</f>
        <v>0.7317542878675396</v>
      </c>
      <c r="O843" s="2" cm="1">
        <f t="array" ref="O843">IF(G843="","",0.5*(G843+SUMPRODUCT(($B$1461:$B$1491=$J843)*1,G$1461:G$1491)))</f>
        <v>0.76554307526381149</v>
      </c>
    </row>
    <row r="844" spans="1:15" x14ac:dyDescent="0.55000000000000004">
      <c r="A844" s="3">
        <v>28</v>
      </c>
      <c r="B844" s="3">
        <v>4</v>
      </c>
      <c r="C844" s="2">
        <f>IF(logVir!C844="","",労働コスト!C844/SUM(資本サービス!C844,労働コスト!C844))</f>
        <v>0.67822691190309592</v>
      </c>
      <c r="D844" s="2">
        <f>IF(logVir!D844="","",労働コスト!D844/SUM(資本サービス!D844,労働コスト!D844))</f>
        <v>0.63869464660452646</v>
      </c>
      <c r="E844" s="2">
        <f>IF(logVir!E844="","",労働コスト!E844/SUM(資本サービス!E844,労働コスト!E844))</f>
        <v>0.68240270618686649</v>
      </c>
      <c r="F844" s="2">
        <f>IF(logVir!F844="","",労働コスト!F844/SUM(資本サービス!F844,労働コスト!F844))</f>
        <v>0.67262541531047737</v>
      </c>
      <c r="G844" s="2">
        <f>IF(logVir!G844="","",労働コスト!G844/SUM(資本サービス!G844,労働コスト!G844))</f>
        <v>0.70234862468545789</v>
      </c>
      <c r="I844" s="3">
        <v>28</v>
      </c>
      <c r="J844" s="3">
        <v>4</v>
      </c>
      <c r="K844" s="2" cm="1">
        <f t="array" ref="K844">IF(C844="","",0.5*(C844+SUMPRODUCT(($B$1461:$B$1491=$J844)*1,C$1461:C$1491)))</f>
        <v>0.72003435334448618</v>
      </c>
      <c r="L844" s="2" cm="1">
        <f t="array" ref="L844">IF(D844="","",0.5*(D844+SUMPRODUCT(($B$1461:$B$1491=$J844)*1,D$1461:D$1491)))</f>
        <v>0.68865053965930023</v>
      </c>
      <c r="M844" s="2" cm="1">
        <f t="array" ref="M844">IF(E844="","",0.5*(E844+SUMPRODUCT(($B$1461:$B$1491=$J844)*1,E$1461:E$1491)))</f>
        <v>0.71817404256480266</v>
      </c>
      <c r="N844" s="2" cm="1">
        <f t="array" ref="N844">IF(F844="","",0.5*(F844+SUMPRODUCT(($B$1461:$B$1491=$J844)*1,F$1461:F$1491)))</f>
        <v>0.70995227633299773</v>
      </c>
      <c r="O844" s="2" cm="1">
        <f t="array" ref="O844">IF(G844="","",0.5*(G844+SUMPRODUCT(($B$1461:$B$1491=$J844)*1,G$1461:G$1491)))</f>
        <v>0.73621204259734596</v>
      </c>
    </row>
    <row r="845" spans="1:15" x14ac:dyDescent="0.55000000000000004">
      <c r="A845" s="3">
        <v>28</v>
      </c>
      <c r="B845" s="3">
        <v>5</v>
      </c>
      <c r="C845" s="2">
        <f>IF(logVir!C845="","",労働コスト!C845/SUM(資本サービス!C845,労働コスト!C845))</f>
        <v>0.64681646147536676</v>
      </c>
      <c r="D845" s="2">
        <f>IF(logVir!D845="","",労働コスト!D845/SUM(資本サービス!D845,労働コスト!D845))</f>
        <v>0.66194746438156093</v>
      </c>
      <c r="E845" s="2">
        <f>IF(logVir!E845="","",労働コスト!E845/SUM(資本サービス!E845,労働コスト!E845))</f>
        <v>0.69218740049884353</v>
      </c>
      <c r="F845" s="2">
        <f>IF(logVir!F845="","",労働コスト!F845/SUM(資本サービス!F845,労働コスト!F845))</f>
        <v>0.69047532246909182</v>
      </c>
      <c r="G845" s="2">
        <f>IF(logVir!G845="","",労働コスト!G845/SUM(資本サービス!G845,労働コスト!G845))</f>
        <v>0.6914823106613277</v>
      </c>
      <c r="I845" s="3">
        <v>28</v>
      </c>
      <c r="J845" s="3">
        <v>5</v>
      </c>
      <c r="K845" s="2" cm="1">
        <f t="array" ref="K845">IF(C845="","",0.5*(C845+SUMPRODUCT(($B$1461:$B$1491=$J845)*1,C$1461:C$1491)))</f>
        <v>0.64587926977014587</v>
      </c>
      <c r="L845" s="2" cm="1">
        <f t="array" ref="L845">IF(D845="","",0.5*(D845+SUMPRODUCT(($B$1461:$B$1491=$J845)*1,D$1461:D$1491)))</f>
        <v>0.67031668167143366</v>
      </c>
      <c r="M845" s="2" cm="1">
        <f t="array" ref="M845">IF(E845="","",0.5*(E845+SUMPRODUCT(($B$1461:$B$1491=$J845)*1,E$1461:E$1491)))</f>
        <v>0.69822742754544875</v>
      </c>
      <c r="N845" s="2" cm="1">
        <f t="array" ref="N845">IF(F845="","",0.5*(F845+SUMPRODUCT(($B$1461:$B$1491=$J845)*1,F$1461:F$1491)))</f>
        <v>0.70086843577175573</v>
      </c>
      <c r="O845" s="2" cm="1">
        <f t="array" ref="O845">IF(G845="","",0.5*(G845+SUMPRODUCT(($B$1461:$B$1491=$J845)*1,G$1461:G$1491)))</f>
        <v>0.71277314963237093</v>
      </c>
    </row>
    <row r="846" spans="1:15" x14ac:dyDescent="0.55000000000000004">
      <c r="A846" s="3">
        <v>28</v>
      </c>
      <c r="B846" s="3">
        <v>6</v>
      </c>
      <c r="C846" s="2">
        <f>IF(logVir!C846="","",労働コスト!C846/SUM(資本サービス!C846,労働コスト!C846))</f>
        <v>0.37741154752530748</v>
      </c>
      <c r="D846" s="2">
        <f>IF(logVir!D846="","",労働コスト!D846/SUM(資本サービス!D846,労働コスト!D846))</f>
        <v>0.4085723565950638</v>
      </c>
      <c r="E846" s="2">
        <f>IF(logVir!E846="","",労働コスト!E846/SUM(資本サービス!E846,労働コスト!E846))</f>
        <v>0.42565971552868453</v>
      </c>
      <c r="F846" s="2">
        <f>IF(logVir!F846="","",労働コスト!F846/SUM(資本サービス!F846,労働コスト!F846))</f>
        <v>0.39822951515485383</v>
      </c>
      <c r="G846" s="2">
        <f>IF(logVir!G846="","",労働コスト!G846/SUM(資本サービス!G846,労働コスト!G846))</f>
        <v>0.41154694224543686</v>
      </c>
      <c r="I846" s="3">
        <v>28</v>
      </c>
      <c r="J846" s="3">
        <v>6</v>
      </c>
      <c r="K846" s="2" cm="1">
        <f t="array" ref="K846">IF(C846="","",0.5*(C846+SUMPRODUCT(($B$1461:$B$1491=$J846)*1,C$1461:C$1491)))</f>
        <v>0.37906064096869752</v>
      </c>
      <c r="L846" s="2" cm="1">
        <f t="array" ref="L846">IF(D846="","",0.5*(D846+SUMPRODUCT(($B$1461:$B$1491=$J846)*1,D$1461:D$1491)))</f>
        <v>0.41131838547042798</v>
      </c>
      <c r="M846" s="2" cm="1">
        <f t="array" ref="M846">IF(E846="","",0.5*(E846+SUMPRODUCT(($B$1461:$B$1491=$J846)*1,E$1461:E$1491)))</f>
        <v>0.41856952584621943</v>
      </c>
      <c r="N846" s="2" cm="1">
        <f t="array" ref="N846">IF(F846="","",0.5*(F846+SUMPRODUCT(($B$1461:$B$1491=$J846)*1,F$1461:F$1491)))</f>
        <v>0.40014076349969274</v>
      </c>
      <c r="O846" s="2" cm="1">
        <f t="array" ref="O846">IF(G846="","",0.5*(G846+SUMPRODUCT(($B$1461:$B$1491=$J846)*1,G$1461:G$1491)))</f>
        <v>0.42434935526142881</v>
      </c>
    </row>
    <row r="847" spans="1:15" x14ac:dyDescent="0.55000000000000004">
      <c r="A847" s="3">
        <v>28</v>
      </c>
      <c r="B847" s="3">
        <v>7</v>
      </c>
      <c r="C847" s="2">
        <f>IF(logVir!C847="","",労働コスト!C847/SUM(資本サービス!C847,労働コスト!C847))</f>
        <v>0.48548907336563707</v>
      </c>
      <c r="D847" s="2">
        <f>IF(logVir!D847="","",労働コスト!D847/SUM(資本サービス!D847,労働コスト!D847))</f>
        <v>0.54070474900705134</v>
      </c>
      <c r="E847" s="2">
        <f>IF(logVir!E847="","",労働コスト!E847/SUM(資本サービス!E847,労働コスト!E847))</f>
        <v>0.60818440036289712</v>
      </c>
      <c r="F847" s="2">
        <f>IF(logVir!F847="","",労働コスト!F847/SUM(資本サービス!F847,労働コスト!F847))</f>
        <v>0.60056594664498619</v>
      </c>
      <c r="G847" s="2">
        <f>IF(logVir!G847="","",労働コスト!G847/SUM(資本サービス!G847,労働コスト!G847))</f>
        <v>0.6345934262787406</v>
      </c>
      <c r="I847" s="3">
        <v>28</v>
      </c>
      <c r="J847" s="3">
        <v>7</v>
      </c>
      <c r="K847" s="2" cm="1">
        <f t="array" ref="K847">IF(C847="","",0.5*(C847+SUMPRODUCT(($B$1461:$B$1491=$J847)*1,C$1461:C$1491)))</f>
        <v>0.55267135433867587</v>
      </c>
      <c r="L847" s="2" cm="1">
        <f t="array" ref="L847">IF(D847="","",0.5*(D847+SUMPRODUCT(($B$1461:$B$1491=$J847)*1,D$1461:D$1491)))</f>
        <v>0.60176494688453608</v>
      </c>
      <c r="M847" s="2" cm="1">
        <f t="array" ref="M847">IF(E847="","",0.5*(E847+SUMPRODUCT(($B$1461:$B$1491=$J847)*1,E$1461:E$1491)))</f>
        <v>0.64253356120903193</v>
      </c>
      <c r="N847" s="2" cm="1">
        <f t="array" ref="N847">IF(F847="","",0.5*(F847+SUMPRODUCT(($B$1461:$B$1491=$J847)*1,F$1461:F$1491)))</f>
        <v>0.63886223639269546</v>
      </c>
      <c r="O847" s="2" cm="1">
        <f t="array" ref="O847">IF(G847="","",0.5*(G847+SUMPRODUCT(($B$1461:$B$1491=$J847)*1,G$1461:G$1491)))</f>
        <v>0.66893916015270005</v>
      </c>
    </row>
    <row r="848" spans="1:15" x14ac:dyDescent="0.55000000000000004">
      <c r="A848" s="3">
        <v>28</v>
      </c>
      <c r="B848" s="3">
        <v>8</v>
      </c>
      <c r="C848" s="2">
        <f>IF(logVir!C848="","",労働コスト!C848/SUM(資本サービス!C848,労働コスト!C848))</f>
        <v>0.46727365443691837</v>
      </c>
      <c r="D848" s="2">
        <f>IF(logVir!D848="","",労働コスト!D848/SUM(資本サービス!D848,労働コスト!D848))</f>
        <v>0.51721266581016911</v>
      </c>
      <c r="E848" s="2">
        <f>IF(logVir!E848="","",労働コスト!E848/SUM(資本サービス!E848,労働コスト!E848))</f>
        <v>0.54892911163844527</v>
      </c>
      <c r="F848" s="2">
        <f>IF(logVir!F848="","",労働コスト!F848/SUM(資本サービス!F848,労働コスト!F848))</f>
        <v>0.53051011021711281</v>
      </c>
      <c r="G848" s="2">
        <f>IF(logVir!G848="","",労働コスト!G848/SUM(資本サービス!G848,労働コスト!G848))</f>
        <v>0.54651684236482989</v>
      </c>
      <c r="I848" s="3">
        <v>28</v>
      </c>
      <c r="J848" s="3">
        <v>8</v>
      </c>
      <c r="K848" s="2" cm="1">
        <f t="array" ref="K848">IF(C848="","",0.5*(C848+SUMPRODUCT(($B$1461:$B$1491=$J848)*1,C$1461:C$1491)))</f>
        <v>0.50855186347218218</v>
      </c>
      <c r="L848" s="2" cm="1">
        <f t="array" ref="L848">IF(D848="","",0.5*(D848+SUMPRODUCT(($B$1461:$B$1491=$J848)*1,D$1461:D$1491)))</f>
        <v>0.55805623606528232</v>
      </c>
      <c r="M848" s="2" cm="1">
        <f t="array" ref="M848">IF(E848="","",0.5*(E848+SUMPRODUCT(($B$1461:$B$1491=$J848)*1,E$1461:E$1491)))</f>
        <v>0.57415666824668954</v>
      </c>
      <c r="N848" s="2" cm="1">
        <f t="array" ref="N848">IF(F848="","",0.5*(F848+SUMPRODUCT(($B$1461:$B$1491=$J848)*1,F$1461:F$1491)))</f>
        <v>0.56042659759427427</v>
      </c>
      <c r="O848" s="2" cm="1">
        <f t="array" ref="O848">IF(G848="","",0.5*(G848+SUMPRODUCT(($B$1461:$B$1491=$J848)*1,G$1461:G$1491)))</f>
        <v>0.58270370239297797</v>
      </c>
    </row>
    <row r="849" spans="1:15" x14ac:dyDescent="0.55000000000000004">
      <c r="A849" s="3">
        <v>28</v>
      </c>
      <c r="B849" s="3">
        <v>9</v>
      </c>
      <c r="C849" s="2">
        <f>IF(logVir!C849="","",労働コスト!C849/SUM(資本サービス!C849,労働コスト!C849))</f>
        <v>0.81394010469422007</v>
      </c>
      <c r="D849" s="2">
        <f>IF(logVir!D849="","",労働コスト!D849/SUM(資本サービス!D849,労働コスト!D849))</f>
        <v>0.80742733141670608</v>
      </c>
      <c r="E849" s="2">
        <f>IF(logVir!E849="","",労働コスト!E849/SUM(資本サービス!E849,労働コスト!E849))</f>
        <v>0.84998385107727126</v>
      </c>
      <c r="F849" s="2">
        <f>IF(logVir!F849="","",労働コスト!F849/SUM(資本サービス!F849,労働コスト!F849))</f>
        <v>0.8472329366570196</v>
      </c>
      <c r="G849" s="2">
        <f>IF(logVir!G849="","",労働コスト!G849/SUM(資本サービス!G849,労働コスト!G849))</f>
        <v>0.85992599372508516</v>
      </c>
      <c r="I849" s="3">
        <v>28</v>
      </c>
      <c r="J849" s="3">
        <v>9</v>
      </c>
      <c r="K849" s="2" cm="1">
        <f t="array" ref="K849">IF(C849="","",0.5*(C849+SUMPRODUCT(($B$1461:$B$1491=$J849)*1,C$1461:C$1491)))</f>
        <v>0.80497649188909937</v>
      </c>
      <c r="L849" s="2" cm="1">
        <f t="array" ref="L849">IF(D849="","",0.5*(D849+SUMPRODUCT(($B$1461:$B$1491=$J849)*1,D$1461:D$1491)))</f>
        <v>0.80727728420965827</v>
      </c>
      <c r="M849" s="2" cm="1">
        <f t="array" ref="M849">IF(E849="","",0.5*(E849+SUMPRODUCT(($B$1461:$B$1491=$J849)*1,E$1461:E$1491)))</f>
        <v>0.84156415051190014</v>
      </c>
      <c r="N849" s="2" cm="1">
        <f t="array" ref="N849">IF(F849="","",0.5*(F849+SUMPRODUCT(($B$1461:$B$1491=$J849)*1,F$1461:F$1491)))</f>
        <v>0.84155524503125667</v>
      </c>
      <c r="O849" s="2" cm="1">
        <f t="array" ref="O849">IF(G849="","",0.5*(G849+SUMPRODUCT(($B$1461:$B$1491=$J849)*1,G$1461:G$1491)))</f>
        <v>0.85878099950261189</v>
      </c>
    </row>
    <row r="850" spans="1:15" x14ac:dyDescent="0.55000000000000004">
      <c r="A850" s="3">
        <v>28</v>
      </c>
      <c r="B850" s="3">
        <v>10</v>
      </c>
      <c r="C850" s="2">
        <f>IF(logVir!C850="","",労働コスト!C850/SUM(資本サービス!C850,労働コスト!C850))</f>
        <v>0.5623422491762603</v>
      </c>
      <c r="D850" s="2">
        <f>IF(logVir!D850="","",労働コスト!D850/SUM(資本サービス!D850,労働コスト!D850))</f>
        <v>0.57788748806882839</v>
      </c>
      <c r="E850" s="2">
        <f>IF(logVir!E850="","",労働コスト!E850/SUM(資本サービス!E850,労働コスト!E850))</f>
        <v>0.64533836415102908</v>
      </c>
      <c r="F850" s="2">
        <f>IF(logVir!F850="","",労働コスト!F850/SUM(資本サービス!F850,労働コスト!F850))</f>
        <v>0.63245231878173092</v>
      </c>
      <c r="G850" s="2">
        <f>IF(logVir!G850="","",労働コスト!G850/SUM(資本サービス!G850,労働コスト!G850))</f>
        <v>0.66396619777169941</v>
      </c>
      <c r="I850" s="3">
        <v>28</v>
      </c>
      <c r="J850" s="3">
        <v>10</v>
      </c>
      <c r="K850" s="2" cm="1">
        <f t="array" ref="K850">IF(C850="","",0.5*(C850+SUMPRODUCT(($B$1461:$B$1491=$J850)*1,C$1461:C$1491)))</f>
        <v>0.59442555672797703</v>
      </c>
      <c r="L850" s="2" cm="1">
        <f t="array" ref="L850">IF(D850="","",0.5*(D850+SUMPRODUCT(($B$1461:$B$1491=$J850)*1,D$1461:D$1491)))</f>
        <v>0.61039251064898681</v>
      </c>
      <c r="M850" s="2" cm="1">
        <f t="array" ref="M850">IF(E850="","",0.5*(E850+SUMPRODUCT(($B$1461:$B$1491=$J850)*1,E$1461:E$1491)))</f>
        <v>0.66241047990295299</v>
      </c>
      <c r="N850" s="2" cm="1">
        <f t="array" ref="N850">IF(F850="","",0.5*(F850+SUMPRODUCT(($B$1461:$B$1491=$J850)*1,F$1461:F$1491)))</f>
        <v>0.65581433874391148</v>
      </c>
      <c r="O850" s="2" cm="1">
        <f t="array" ref="O850">IF(G850="","",0.5*(G850+SUMPRODUCT(($B$1461:$B$1491=$J850)*1,G$1461:G$1491)))</f>
        <v>0.68950685007931201</v>
      </c>
    </row>
    <row r="851" spans="1:15" x14ac:dyDescent="0.55000000000000004">
      <c r="A851" s="3">
        <v>28</v>
      </c>
      <c r="B851" s="3">
        <v>11</v>
      </c>
      <c r="C851" s="2">
        <f>IF(logVir!C851="","",労働コスト!C851/SUM(資本サービス!C851,労働コスト!C851))</f>
        <v>0.51733390312892058</v>
      </c>
      <c r="D851" s="2">
        <f>IF(logVir!D851="","",労働コスト!D851/SUM(資本サービス!D851,労働コスト!D851))</f>
        <v>0.53127117601002227</v>
      </c>
      <c r="E851" s="2">
        <f>IF(logVir!E851="","",労働コスト!E851/SUM(資本サービス!E851,労働コスト!E851))</f>
        <v>0.62712353515854968</v>
      </c>
      <c r="F851" s="2">
        <f>IF(logVir!F851="","",労働コスト!F851/SUM(資本サービス!F851,労働コスト!F851))</f>
        <v>0.59554056552363821</v>
      </c>
      <c r="G851" s="2">
        <f>IF(logVir!G851="","",労働コスト!G851/SUM(資本サービス!G851,労働コスト!G851))</f>
        <v>0.5789086112573415</v>
      </c>
      <c r="I851" s="3">
        <v>28</v>
      </c>
      <c r="J851" s="3">
        <v>11</v>
      </c>
      <c r="K851" s="2" cm="1">
        <f t="array" ref="K851">IF(C851="","",0.5*(C851+SUMPRODUCT(($B$1461:$B$1491=$J851)*1,C$1461:C$1491)))</f>
        <v>0.54108231681195162</v>
      </c>
      <c r="L851" s="2" cm="1">
        <f t="array" ref="L851">IF(D851="","",0.5*(D851+SUMPRODUCT(($B$1461:$B$1491=$J851)*1,D$1461:D$1491)))</f>
        <v>0.54963255838028313</v>
      </c>
      <c r="M851" s="2" cm="1">
        <f t="array" ref="M851">IF(E851="","",0.5*(E851+SUMPRODUCT(($B$1461:$B$1491=$J851)*1,E$1461:E$1491)))</f>
        <v>0.60379184146425813</v>
      </c>
      <c r="N851" s="2" cm="1">
        <f t="array" ref="N851">IF(F851="","",0.5*(F851+SUMPRODUCT(($B$1461:$B$1491=$J851)*1,F$1461:F$1491)))</f>
        <v>0.5841059843543559</v>
      </c>
      <c r="O851" s="2" cm="1">
        <f t="array" ref="O851">IF(G851="","",0.5*(G851+SUMPRODUCT(($B$1461:$B$1491=$J851)*1,G$1461:G$1491)))</f>
        <v>0.58642646801452813</v>
      </c>
    </row>
    <row r="852" spans="1:15" x14ac:dyDescent="0.55000000000000004">
      <c r="A852" s="3">
        <v>28</v>
      </c>
      <c r="B852" s="3">
        <v>12</v>
      </c>
      <c r="C852" s="2">
        <f>IF(logVir!C852="","",労働コスト!C852/SUM(資本サービス!C852,労働コスト!C852))</f>
        <v>0.46987223196220651</v>
      </c>
      <c r="D852" s="2">
        <f>IF(logVir!D852="","",労働コスト!D852/SUM(資本サービス!D852,労働コスト!D852))</f>
        <v>0.46739513454790232</v>
      </c>
      <c r="E852" s="2">
        <f>IF(logVir!E852="","",労働コスト!E852/SUM(資本サービス!E852,労働コスト!E852))</f>
        <v>0.50738324626501552</v>
      </c>
      <c r="F852" s="2">
        <f>IF(logVir!F852="","",労働コスト!F852/SUM(資本サービス!F852,労働コスト!F852))</f>
        <v>0.49715289202232754</v>
      </c>
      <c r="G852" s="2">
        <f>IF(logVir!G852="","",労働コスト!G852/SUM(資本サービス!G852,労働コスト!G852))</f>
        <v>0.53340348663118808</v>
      </c>
      <c r="I852" s="3">
        <v>28</v>
      </c>
      <c r="J852" s="3">
        <v>12</v>
      </c>
      <c r="K852" s="2" cm="1">
        <f t="array" ref="K852">IF(C852="","",0.5*(C852+SUMPRODUCT(($B$1461:$B$1491=$J852)*1,C$1461:C$1491)))</f>
        <v>0.47932867287585762</v>
      </c>
      <c r="L852" s="2" cm="1">
        <f t="array" ref="L852">IF(D852="","",0.5*(D852+SUMPRODUCT(($B$1461:$B$1491=$J852)*1,D$1461:D$1491)))</f>
        <v>0.49020348075665854</v>
      </c>
      <c r="M852" s="2" cm="1">
        <f t="array" ref="M852">IF(E852="","",0.5*(E852+SUMPRODUCT(($B$1461:$B$1491=$J852)*1,E$1461:E$1491)))</f>
        <v>0.51078096015947283</v>
      </c>
      <c r="N852" s="2" cm="1">
        <f t="array" ref="N852">IF(F852="","",0.5*(F852+SUMPRODUCT(($B$1461:$B$1491=$J852)*1,F$1461:F$1491)))</f>
        <v>0.50795119361842989</v>
      </c>
      <c r="O852" s="2" cm="1">
        <f t="array" ref="O852">IF(G852="","",0.5*(G852+SUMPRODUCT(($B$1461:$B$1491=$J852)*1,G$1461:G$1491)))</f>
        <v>0.54770058737736138</v>
      </c>
    </row>
    <row r="853" spans="1:15" x14ac:dyDescent="0.55000000000000004">
      <c r="A853" s="3">
        <v>28</v>
      </c>
      <c r="B853" s="3">
        <v>13</v>
      </c>
      <c r="C853" s="2">
        <f>IF(logVir!C853="","",労働コスト!C853/SUM(資本サービス!C853,労働コスト!C853))</f>
        <v>0.3079961889901276</v>
      </c>
      <c r="D853" s="2">
        <f>IF(logVir!D853="","",労働コスト!D853/SUM(資本サービス!D853,労働コスト!D853))</f>
        <v>0.3596720778149714</v>
      </c>
      <c r="E853" s="2">
        <f>IF(logVir!E853="","",労働コスト!E853/SUM(資本サービス!E853,労働コスト!E853))</f>
        <v>0.37129437001167537</v>
      </c>
      <c r="F853" s="2">
        <f>IF(logVir!F853="","",労働コスト!F853/SUM(資本サービス!F853,労働コスト!F853))</f>
        <v>0.37687868504978439</v>
      </c>
      <c r="G853" s="2">
        <f>IF(logVir!G853="","",労働コスト!G853/SUM(資本サービス!G853,労働コスト!G853))</f>
        <v>0.39290509471796126</v>
      </c>
      <c r="I853" s="3">
        <v>28</v>
      </c>
      <c r="J853" s="3">
        <v>13</v>
      </c>
      <c r="K853" s="2" cm="1">
        <f t="array" ref="K853">IF(C853="","",0.5*(C853+SUMPRODUCT(($B$1461:$B$1491=$J853)*1,C$1461:C$1491)))</f>
        <v>0.35477731615299768</v>
      </c>
      <c r="L853" s="2" cm="1">
        <f t="array" ref="L853">IF(D853="","",0.5*(D853+SUMPRODUCT(($B$1461:$B$1491=$J853)*1,D$1461:D$1491)))</f>
        <v>0.36570214816826774</v>
      </c>
      <c r="M853" s="2" cm="1">
        <f t="array" ref="M853">IF(E853="","",0.5*(E853+SUMPRODUCT(($B$1461:$B$1491=$J853)*1,E$1461:E$1491)))</f>
        <v>0.391198637677862</v>
      </c>
      <c r="N853" s="2" cm="1">
        <f t="array" ref="N853">IF(F853="","",0.5*(F853+SUMPRODUCT(($B$1461:$B$1491=$J853)*1,F$1461:F$1491)))</f>
        <v>0.38660133115506085</v>
      </c>
      <c r="O853" s="2" cm="1">
        <f t="array" ref="O853">IF(G853="","",0.5*(G853+SUMPRODUCT(($B$1461:$B$1491=$J853)*1,G$1461:G$1491)))</f>
        <v>0.4123348283377446</v>
      </c>
    </row>
    <row r="854" spans="1:15" x14ac:dyDescent="0.55000000000000004">
      <c r="A854" s="3">
        <v>28</v>
      </c>
      <c r="B854" s="3">
        <v>14</v>
      </c>
      <c r="C854" s="2">
        <f>IF(logVir!C854="","",労働コスト!C854/SUM(資本サービス!C854,労働コスト!C854))</f>
        <v>0.58579842102926061</v>
      </c>
      <c r="D854" s="2">
        <f>IF(logVir!D854="","",労働コスト!D854/SUM(資本サービス!D854,労働コスト!D854))</f>
        <v>0.59714175780478129</v>
      </c>
      <c r="E854" s="2">
        <f>IF(logVir!E854="","",労働コスト!E854/SUM(資本サービス!E854,労働コスト!E854))</f>
        <v>0.60483621037685575</v>
      </c>
      <c r="F854" s="2">
        <f>IF(logVir!F854="","",労働コスト!F854/SUM(資本サービス!F854,労働コスト!F854))</f>
        <v>0.56652992381764211</v>
      </c>
      <c r="G854" s="2">
        <f>IF(logVir!G854="","",労働コスト!G854/SUM(資本サービス!G854,労働コスト!G854))</f>
        <v>0.56279485044021593</v>
      </c>
      <c r="I854" s="3">
        <v>28</v>
      </c>
      <c r="J854" s="3">
        <v>14</v>
      </c>
      <c r="K854" s="2" cm="1">
        <f t="array" ref="K854">IF(C854="","",0.5*(C854+SUMPRODUCT(($B$1461:$B$1491=$J854)*1,C$1461:C$1491)))</f>
        <v>0.58832697036099524</v>
      </c>
      <c r="L854" s="2" cm="1">
        <f t="array" ref="L854">IF(D854="","",0.5*(D854+SUMPRODUCT(($B$1461:$B$1491=$J854)*1,D$1461:D$1491)))</f>
        <v>0.61375119857292049</v>
      </c>
      <c r="M854" s="2" cm="1">
        <f t="array" ref="M854">IF(E854="","",0.5*(E854+SUMPRODUCT(($B$1461:$B$1491=$J854)*1,E$1461:E$1491)))</f>
        <v>0.60863723344121956</v>
      </c>
      <c r="N854" s="2" cm="1">
        <f t="array" ref="N854">IF(F854="","",0.5*(F854+SUMPRODUCT(($B$1461:$B$1491=$J854)*1,F$1461:F$1491)))</f>
        <v>0.58288132786937208</v>
      </c>
      <c r="O854" s="2" cm="1">
        <f t="array" ref="O854">IF(G854="","",0.5*(G854+SUMPRODUCT(($B$1461:$B$1491=$J854)*1,G$1461:G$1491)))</f>
        <v>0.59427839410682881</v>
      </c>
    </row>
    <row r="855" spans="1:15" x14ac:dyDescent="0.55000000000000004">
      <c r="A855" s="3">
        <v>28</v>
      </c>
      <c r="B855" s="3">
        <v>15</v>
      </c>
      <c r="C855" s="2">
        <f>IF(logVir!C855="","",労働コスト!C855/SUM(資本サービス!C855,労働コスト!C855))</f>
        <v>0.81229261892365756</v>
      </c>
      <c r="D855" s="2">
        <f>IF(logVir!D855="","",労働コスト!D855/SUM(資本サービス!D855,労働コスト!D855))</f>
        <v>0.85456915168920944</v>
      </c>
      <c r="E855" s="2">
        <f>IF(logVir!E855="","",労働コスト!E855/SUM(資本サービス!E855,労働コスト!E855))</f>
        <v>0.83918706172543278</v>
      </c>
      <c r="F855" s="2">
        <f>IF(logVir!F855="","",労働コスト!F855/SUM(資本サービス!F855,労働コスト!F855))</f>
        <v>0.83466594671952954</v>
      </c>
      <c r="G855" s="2">
        <f>IF(logVir!G855="","",労働コスト!G855/SUM(資本サービス!G855,労働コスト!G855))</f>
        <v>0.82787121262902919</v>
      </c>
      <c r="I855" s="3">
        <v>28</v>
      </c>
      <c r="J855" s="3">
        <v>15</v>
      </c>
      <c r="K855" s="2" cm="1">
        <f t="array" ref="K855">IF(C855="","",0.5*(C855+SUMPRODUCT(($B$1461:$B$1491=$J855)*1,C$1461:C$1491)))</f>
        <v>0.77584338160407307</v>
      </c>
      <c r="L855" s="2" cm="1">
        <f t="array" ref="L855">IF(D855="","",0.5*(D855+SUMPRODUCT(($B$1461:$B$1491=$J855)*1,D$1461:D$1491)))</f>
        <v>0.81834914763589006</v>
      </c>
      <c r="M855" s="2" cm="1">
        <f t="array" ref="M855">IF(E855="","",0.5*(E855+SUMPRODUCT(($B$1461:$B$1491=$J855)*1,E$1461:E$1491)))</f>
        <v>0.79759925803160892</v>
      </c>
      <c r="N855" s="2" cm="1">
        <f t="array" ref="N855">IF(F855="","",0.5*(F855+SUMPRODUCT(($B$1461:$B$1491=$J855)*1,F$1461:F$1491)))</f>
        <v>0.79087213293495673</v>
      </c>
      <c r="O855" s="2" cm="1">
        <f t="array" ref="O855">IF(G855="","",0.5*(G855+SUMPRODUCT(($B$1461:$B$1491=$J855)*1,G$1461:G$1491)))</f>
        <v>0.80081196710444247</v>
      </c>
    </row>
    <row r="856" spans="1:15" x14ac:dyDescent="0.55000000000000004">
      <c r="A856" s="3">
        <v>28</v>
      </c>
      <c r="B856" s="3">
        <v>16</v>
      </c>
      <c r="C856" s="2">
        <f>IF(logVir!C856="","",労働コスト!C856/SUM(資本サービス!C856,労働コスト!C856))</f>
        <v>0.67557302321783064</v>
      </c>
      <c r="D856" s="2">
        <f>IF(logVir!D856="","",労働コスト!D856/SUM(資本サービス!D856,労働コスト!D856))</f>
        <v>0.71946256661388763</v>
      </c>
      <c r="E856" s="2">
        <f>IF(logVir!E856="","",労働コスト!E856/SUM(資本サービス!E856,労働コスト!E856))</f>
        <v>0.76157994822827169</v>
      </c>
      <c r="F856" s="2">
        <f>IF(logVir!F856="","",労働コスト!F856/SUM(資本サービス!F856,労働コスト!F856))</f>
        <v>0.75027965287065346</v>
      </c>
      <c r="G856" s="2">
        <f>IF(logVir!G856="","",労働コスト!G856/SUM(資本サービス!G856,労働コスト!G856))</f>
        <v>0.76800781676433161</v>
      </c>
      <c r="I856" s="3">
        <v>28</v>
      </c>
      <c r="J856" s="3">
        <v>16</v>
      </c>
      <c r="K856" s="2" cm="1">
        <f t="array" ref="K856">IF(C856="","",0.5*(C856+SUMPRODUCT(($B$1461:$B$1491=$J856)*1,C$1461:C$1491)))</f>
        <v>0.67450977856370775</v>
      </c>
      <c r="L856" s="2" cm="1">
        <f t="array" ref="L856">IF(D856="","",0.5*(D856+SUMPRODUCT(($B$1461:$B$1491=$J856)*1,D$1461:D$1491)))</f>
        <v>0.71097167547826623</v>
      </c>
      <c r="M856" s="2" cm="1">
        <f t="array" ref="M856">IF(E856="","",0.5*(E856+SUMPRODUCT(($B$1461:$B$1491=$J856)*1,E$1461:E$1491)))</f>
        <v>0.74486460808941257</v>
      </c>
      <c r="N856" s="2" cm="1">
        <f t="array" ref="N856">IF(F856="","",0.5*(F856+SUMPRODUCT(($B$1461:$B$1491=$J856)*1,F$1461:F$1491)))</f>
        <v>0.73895731049449909</v>
      </c>
      <c r="O856" s="2" cm="1">
        <f t="array" ref="O856">IF(G856="","",0.5*(G856+SUMPRODUCT(($B$1461:$B$1491=$J856)*1,G$1461:G$1491)))</f>
        <v>0.76174654386593821</v>
      </c>
    </row>
    <row r="857" spans="1:15" x14ac:dyDescent="0.55000000000000004">
      <c r="A857" s="3">
        <v>28</v>
      </c>
      <c r="B857" s="3">
        <v>17</v>
      </c>
      <c r="C857" s="2">
        <f>IF(logVir!C857="","",労働コスト!C857/SUM(資本サービス!C857,労働コスト!C857))</f>
        <v>0.28987929608280938</v>
      </c>
      <c r="D857" s="2">
        <f>IF(logVir!D857="","",労働コスト!D857/SUM(資本サービス!D857,労働コスト!D857))</f>
        <v>0.30981411535086006</v>
      </c>
      <c r="E857" s="2">
        <f>IF(logVir!E857="","",労働コスト!E857/SUM(資本サービス!E857,労働コスト!E857))</f>
        <v>0.38152044163632437</v>
      </c>
      <c r="F857" s="2">
        <f>IF(logVir!F857="","",労働コスト!F857/SUM(資本サービス!F857,労働コスト!F857))</f>
        <v>0.41535663269301215</v>
      </c>
      <c r="G857" s="2">
        <f>IF(logVir!G857="","",労働コスト!G857/SUM(資本サービス!G857,労働コスト!G857))</f>
        <v>0.38536908330754727</v>
      </c>
      <c r="I857" s="3">
        <v>28</v>
      </c>
      <c r="J857" s="3">
        <v>17</v>
      </c>
      <c r="K857" s="2" cm="1">
        <f t="array" ref="K857">IF(C857="","",0.5*(C857+SUMPRODUCT(($B$1461:$B$1491=$J857)*1,C$1461:C$1491)))</f>
        <v>0.31663228488565121</v>
      </c>
      <c r="L857" s="2" cm="1">
        <f t="array" ref="L857">IF(D857="","",0.5*(D857+SUMPRODUCT(($B$1461:$B$1491=$J857)*1,D$1461:D$1491)))</f>
        <v>0.33438366956915677</v>
      </c>
      <c r="M857" s="2" cm="1">
        <f t="array" ref="M857">IF(E857="","",0.5*(E857+SUMPRODUCT(($B$1461:$B$1491=$J857)*1,E$1461:E$1491)))</f>
        <v>0.38372816843062291</v>
      </c>
      <c r="N857" s="2" cm="1">
        <f t="array" ref="N857">IF(F857="","",0.5*(F857+SUMPRODUCT(($B$1461:$B$1491=$J857)*1,F$1461:F$1491)))</f>
        <v>0.41471269055870741</v>
      </c>
      <c r="O857" s="2" cm="1">
        <f t="array" ref="O857">IF(G857="","",0.5*(G857+SUMPRODUCT(($B$1461:$B$1491=$J857)*1,G$1461:G$1491)))</f>
        <v>0.40162972645277883</v>
      </c>
    </row>
    <row r="858" spans="1:15" x14ac:dyDescent="0.55000000000000004">
      <c r="A858" s="3">
        <v>28</v>
      </c>
      <c r="B858" s="3">
        <v>18</v>
      </c>
      <c r="C858" s="2">
        <f>IF(logVir!C858="","",労働コスト!C858/SUM(資本サービス!C858,労働コスト!C858))</f>
        <v>0.85230457029712803</v>
      </c>
      <c r="D858" s="2">
        <f>IF(logVir!D858="","",労働コスト!D858/SUM(資本サービス!D858,労働コスト!D858))</f>
        <v>0.89397027268101525</v>
      </c>
      <c r="E858" s="2">
        <f>IF(logVir!E858="","",労働コスト!E858/SUM(資本サービス!E858,労働コスト!E858))</f>
        <v>0.9077985549723443</v>
      </c>
      <c r="F858" s="2">
        <f>IF(logVir!F858="","",労働コスト!F858/SUM(資本サービス!F858,労働コスト!F858))</f>
        <v>0.9147842516828909</v>
      </c>
      <c r="G858" s="2">
        <f>IF(logVir!G858="","",労働コスト!G858/SUM(資本サービス!G858,労働コスト!G858))</f>
        <v>0.9035831861402055</v>
      </c>
      <c r="I858" s="3">
        <v>28</v>
      </c>
      <c r="J858" s="3">
        <v>18</v>
      </c>
      <c r="K858" s="2" cm="1">
        <f t="array" ref="K858">IF(C858="","",0.5*(C858+SUMPRODUCT(($B$1461:$B$1491=$J858)*1,C$1461:C$1491)))</f>
        <v>0.8544008507341444</v>
      </c>
      <c r="L858" s="2" cm="1">
        <f t="array" ref="L858">IF(D858="","",0.5*(D858+SUMPRODUCT(($B$1461:$B$1491=$J858)*1,D$1461:D$1491)))</f>
        <v>0.89245264188383555</v>
      </c>
      <c r="M858" s="2" cm="1">
        <f t="array" ref="M858">IF(E858="","",0.5*(E858+SUMPRODUCT(($B$1461:$B$1491=$J858)*1,E$1461:E$1491)))</f>
        <v>0.90206121722461652</v>
      </c>
      <c r="N858" s="2" cm="1">
        <f t="array" ref="N858">IF(F858="","",0.5*(F858+SUMPRODUCT(($B$1461:$B$1491=$J858)*1,F$1461:F$1491)))</f>
        <v>0.90635001950736882</v>
      </c>
      <c r="O858" s="2" cm="1">
        <f t="array" ref="O858">IF(G858="","",0.5*(G858+SUMPRODUCT(($B$1461:$B$1491=$J858)*1,G$1461:G$1491)))</f>
        <v>0.90103380568855695</v>
      </c>
    </row>
    <row r="859" spans="1:15" x14ac:dyDescent="0.55000000000000004">
      <c r="A859" s="3">
        <v>28</v>
      </c>
      <c r="B859" s="3">
        <v>19</v>
      </c>
      <c r="C859" s="2">
        <f>IF(logVir!C859="","",労働コスト!C859/SUM(資本サービス!C859,労働コスト!C859))</f>
        <v>0.80883065581418168</v>
      </c>
      <c r="D859" s="2">
        <f>IF(logVir!D859="","",労働コスト!D859/SUM(資本サービス!D859,労働コスト!D859))</f>
        <v>0.8422945802632561</v>
      </c>
      <c r="E859" s="2">
        <f>IF(logVir!E859="","",労働コスト!E859/SUM(資本サービス!E859,労働コスト!E859))</f>
        <v>0.85328925016524737</v>
      </c>
      <c r="F859" s="2">
        <f>IF(logVir!F859="","",労働コスト!F859/SUM(資本サービス!F859,労働コスト!F859))</f>
        <v>0.85100147196534692</v>
      </c>
      <c r="G859" s="2">
        <f>IF(logVir!G859="","",労働コスト!G859/SUM(資本サービス!G859,労働コスト!G859))</f>
        <v>0.86657293458038942</v>
      </c>
      <c r="I859" s="3">
        <v>28</v>
      </c>
      <c r="J859" s="3">
        <v>19</v>
      </c>
      <c r="K859" s="2" cm="1">
        <f t="array" ref="K859">IF(C859="","",0.5*(C859+SUMPRODUCT(($B$1461:$B$1491=$J859)*1,C$1461:C$1491)))</f>
        <v>0.81807232643723182</v>
      </c>
      <c r="L859" s="2" cm="1">
        <f t="array" ref="L859">IF(D859="","",0.5*(D859+SUMPRODUCT(($B$1461:$B$1491=$J859)*1,D$1461:D$1491)))</f>
        <v>0.85481625561882768</v>
      </c>
      <c r="M859" s="2" cm="1">
        <f t="array" ref="M859">IF(E859="","",0.5*(E859+SUMPRODUCT(($B$1461:$B$1491=$J859)*1,E$1461:E$1491)))</f>
        <v>0.86134839491680859</v>
      </c>
      <c r="N859" s="2" cm="1">
        <f t="array" ref="N859">IF(F859="","",0.5*(F859+SUMPRODUCT(($B$1461:$B$1491=$J859)*1,F$1461:F$1491)))</f>
        <v>0.86032593562082582</v>
      </c>
      <c r="O859" s="2" cm="1">
        <f t="array" ref="O859">IF(G859="","",0.5*(G859+SUMPRODUCT(($B$1461:$B$1491=$J859)*1,G$1461:G$1491)))</f>
        <v>0.87064376488083262</v>
      </c>
    </row>
    <row r="860" spans="1:15" x14ac:dyDescent="0.55000000000000004">
      <c r="A860" s="3">
        <v>28</v>
      </c>
      <c r="B860" s="3">
        <v>20</v>
      </c>
      <c r="C860" s="2">
        <f>IF(logVir!C860="","",労働コスト!C860/SUM(資本サービス!C860,労働コスト!C860))</f>
        <v>0.73424615336266885</v>
      </c>
      <c r="D860" s="2">
        <f>IF(logVir!D860="","",労働コスト!D860/SUM(資本サービス!D860,労働コスト!D860))</f>
        <v>0.78154221276790126</v>
      </c>
      <c r="E860" s="2">
        <f>IF(logVir!E860="","",労働コスト!E860/SUM(資本サービス!E860,労働コスト!E860))</f>
        <v>0.79541582667102584</v>
      </c>
      <c r="F860" s="2">
        <f>IF(logVir!F860="","",労働コスト!F860/SUM(資本サービス!F860,労働コスト!F860))</f>
        <v>0.79843433012462284</v>
      </c>
      <c r="G860" s="2">
        <f>IF(logVir!G860="","",労働コスト!G860/SUM(資本サービス!G860,労働コスト!G860))</f>
        <v>0.82404471001655333</v>
      </c>
      <c r="I860" s="3">
        <v>28</v>
      </c>
      <c r="J860" s="3">
        <v>20</v>
      </c>
      <c r="K860" s="2" cm="1">
        <f t="array" ref="K860">IF(C860="","",0.5*(C860+SUMPRODUCT(($B$1461:$B$1491=$J860)*1,C$1461:C$1491)))</f>
        <v>0.73992427039697961</v>
      </c>
      <c r="L860" s="2" cm="1">
        <f t="array" ref="L860">IF(D860="","",0.5*(D860+SUMPRODUCT(($B$1461:$B$1491=$J860)*1,D$1461:D$1491)))</f>
        <v>0.76813262374004565</v>
      </c>
      <c r="M860" s="2" cm="1">
        <f t="array" ref="M860">IF(E860="","",0.5*(E860+SUMPRODUCT(($B$1461:$B$1491=$J860)*1,E$1461:E$1491)))</f>
        <v>0.77194289593144405</v>
      </c>
      <c r="N860" s="2" cm="1">
        <f t="array" ref="N860">IF(F860="","",0.5*(F860+SUMPRODUCT(($B$1461:$B$1491=$J860)*1,F$1461:F$1491)))</f>
        <v>0.77266074474325785</v>
      </c>
      <c r="O860" s="2" cm="1">
        <f t="array" ref="O860">IF(G860="","",0.5*(G860+SUMPRODUCT(($B$1461:$B$1491=$J860)*1,G$1461:G$1491)))</f>
        <v>0.79317143535494283</v>
      </c>
    </row>
    <row r="861" spans="1:15" x14ac:dyDescent="0.55000000000000004">
      <c r="A861" s="3">
        <v>28</v>
      </c>
      <c r="B861" s="3">
        <v>21</v>
      </c>
      <c r="C861" s="2">
        <f>IF(logVir!C861="","",労働コスト!C861/SUM(資本サービス!C861,労働コスト!C861))</f>
        <v>0.65006161512072991</v>
      </c>
      <c r="D861" s="2">
        <f>IF(logVir!D861="","",労働コスト!D861/SUM(資本サービス!D861,労働コスト!D861))</f>
        <v>0.63430037568053932</v>
      </c>
      <c r="E861" s="2">
        <f>IF(logVir!E861="","",労働コスト!E861/SUM(資本サービス!E861,労働コスト!E861))</f>
        <v>0.74636216383990306</v>
      </c>
      <c r="F861" s="2">
        <f>IF(logVir!F861="","",労働コスト!F861/SUM(資本サービス!F861,労働コスト!F861))</f>
        <v>0.72486263151077379</v>
      </c>
      <c r="G861" s="2">
        <f>IF(logVir!G861="","",労働コスト!G861/SUM(資本サービス!G861,労働コスト!G861))</f>
        <v>0.76386105369687662</v>
      </c>
      <c r="I861" s="3">
        <v>28</v>
      </c>
      <c r="J861" s="3">
        <v>21</v>
      </c>
      <c r="K861" s="2" cm="1">
        <f t="array" ref="K861">IF(C861="","",0.5*(C861+SUMPRODUCT(($B$1461:$B$1491=$J861)*1,C$1461:C$1491)))</f>
        <v>0.65760239123830311</v>
      </c>
      <c r="L861" s="2" cm="1">
        <f t="array" ref="L861">IF(D861="","",0.5*(D861+SUMPRODUCT(($B$1461:$B$1491=$J861)*1,D$1461:D$1491)))</f>
        <v>0.66827531602674894</v>
      </c>
      <c r="M861" s="2" cm="1">
        <f t="array" ref="M861">IF(E861="","",0.5*(E861+SUMPRODUCT(($B$1461:$B$1491=$J861)*1,E$1461:E$1491)))</f>
        <v>0.72822682504341385</v>
      </c>
      <c r="N861" s="2" cm="1">
        <f t="array" ref="N861">IF(F861="","",0.5*(F861+SUMPRODUCT(($B$1461:$B$1491=$J861)*1,F$1461:F$1491)))</f>
        <v>0.71877422385315159</v>
      </c>
      <c r="O861" s="2" cm="1">
        <f t="array" ref="O861">IF(G861="","",0.5*(G861+SUMPRODUCT(($B$1461:$B$1491=$J861)*1,G$1461:G$1491)))</f>
        <v>0.74643786382915422</v>
      </c>
    </row>
    <row r="862" spans="1:15" x14ac:dyDescent="0.55000000000000004">
      <c r="A862" s="3">
        <v>28</v>
      </c>
      <c r="B862" s="3">
        <v>22</v>
      </c>
      <c r="C862" s="2">
        <f>IF(logVir!C862="","",労働コスト!C862/SUM(資本サービス!C862,労働コスト!C862))</f>
        <v>0.77371027812242532</v>
      </c>
      <c r="D862" s="2">
        <f>IF(logVir!D862="","",労働コスト!D862/SUM(資本サービス!D862,労働コスト!D862))</f>
        <v>0.7913281742186552</v>
      </c>
      <c r="E862" s="2">
        <f>IF(logVir!E862="","",労働コスト!E862/SUM(資本サービス!E862,労働コスト!E862))</f>
        <v>0.8125218895351789</v>
      </c>
      <c r="F862" s="2">
        <f>IF(logVir!F862="","",労働コスト!F862/SUM(資本サービス!F862,労働コスト!F862))</f>
        <v>0.81837504665407179</v>
      </c>
      <c r="G862" s="2">
        <f>IF(logVir!G862="","",労働コスト!G862/SUM(資本サービス!G862,労働コスト!G862))</f>
        <v>0.86281347115867857</v>
      </c>
      <c r="I862" s="3">
        <v>28</v>
      </c>
      <c r="J862" s="3">
        <v>22</v>
      </c>
      <c r="K862" s="2" cm="1">
        <f t="array" ref="K862">IF(C862="","",0.5*(C862+SUMPRODUCT(($B$1461:$B$1491=$J862)*1,C$1461:C$1491)))</f>
        <v>0.77482527380608746</v>
      </c>
      <c r="L862" s="2" cm="1">
        <f t="array" ref="L862">IF(D862="","",0.5*(D862+SUMPRODUCT(($B$1461:$B$1491=$J862)*1,D$1461:D$1491)))</f>
        <v>0.80338776444721116</v>
      </c>
      <c r="M862" s="2" cm="1">
        <f t="array" ref="M862">IF(E862="","",0.5*(E862+SUMPRODUCT(($B$1461:$B$1491=$J862)*1,E$1461:E$1491)))</f>
        <v>0.82747065447626333</v>
      </c>
      <c r="N862" s="2" cm="1">
        <f t="array" ref="N862">IF(F862="","",0.5*(F862+SUMPRODUCT(($B$1461:$B$1491=$J862)*1,F$1461:F$1491)))</f>
        <v>0.8279776743283036</v>
      </c>
      <c r="O862" s="2" cm="1">
        <f t="array" ref="O862">IF(G862="","",0.5*(G862+SUMPRODUCT(($B$1461:$B$1491=$J862)*1,G$1461:G$1491)))</f>
        <v>0.85081653779155775</v>
      </c>
    </row>
    <row r="863" spans="1:15" x14ac:dyDescent="0.55000000000000004">
      <c r="A863" s="3">
        <v>28</v>
      </c>
      <c r="B863" s="3">
        <v>23</v>
      </c>
      <c r="C863" s="2">
        <f>IF(logVir!C863="","",労働コスト!C863/SUM(資本サービス!C863,労働コスト!C863))</f>
        <v>0.23754671442351075</v>
      </c>
      <c r="D863" s="2">
        <f>IF(logVir!D863="","",労働コスト!D863/SUM(資本サービス!D863,労働コスト!D863))</f>
        <v>0.28200569082682009</v>
      </c>
      <c r="E863" s="2">
        <f>IF(logVir!E863="","",労働コスト!E863/SUM(資本サービス!E863,労働コスト!E863))</f>
        <v>0.32431772601254749</v>
      </c>
      <c r="F863" s="2">
        <f>IF(logVir!F863="","",労働コスト!F863/SUM(資本サービス!F863,労働コスト!F863))</f>
        <v>0.35711369600527204</v>
      </c>
      <c r="G863" s="2">
        <f>IF(logVir!G863="","",労働コスト!G863/SUM(資本サービス!G863,労働コスト!G863))</f>
        <v>0.33064752937025599</v>
      </c>
      <c r="I863" s="3">
        <v>28</v>
      </c>
      <c r="J863" s="3">
        <v>23</v>
      </c>
      <c r="K863" s="2" cm="1">
        <f t="array" ref="K863">IF(C863="","",0.5*(C863+SUMPRODUCT(($B$1461:$B$1491=$J863)*1,C$1461:C$1491)))</f>
        <v>0.26087802495262408</v>
      </c>
      <c r="L863" s="2" cm="1">
        <f t="array" ref="L863">IF(D863="","",0.5*(D863+SUMPRODUCT(($B$1461:$B$1491=$J863)*1,D$1461:D$1491)))</f>
        <v>0.29794403507534717</v>
      </c>
      <c r="M863" s="2" cm="1">
        <f t="array" ref="M863">IF(E863="","",0.5*(E863+SUMPRODUCT(($B$1461:$B$1491=$J863)*1,E$1461:E$1491)))</f>
        <v>0.33576267536753091</v>
      </c>
      <c r="N863" s="2" cm="1">
        <f t="array" ref="N863">IF(F863="","",0.5*(F863+SUMPRODUCT(($B$1461:$B$1491=$J863)*1,F$1461:F$1491)))</f>
        <v>0.36622561764576789</v>
      </c>
      <c r="O863" s="2" cm="1">
        <f t="array" ref="O863">IF(G863="","",0.5*(G863+SUMPRODUCT(($B$1461:$B$1491=$J863)*1,G$1461:G$1491)))</f>
        <v>0.36425929749263791</v>
      </c>
    </row>
    <row r="864" spans="1:15" x14ac:dyDescent="0.55000000000000004">
      <c r="A864" s="3">
        <v>28</v>
      </c>
      <c r="B864" s="3">
        <v>24</v>
      </c>
      <c r="C864" s="2">
        <f>IF(logVir!C864="","",労働コスト!C864/SUM(資本サービス!C864,労働コスト!C864))</f>
        <v>0.69148254197994441</v>
      </c>
      <c r="D864" s="2">
        <f>IF(logVir!D864="","",労働コスト!D864/SUM(資本サービス!D864,労働コスト!D864))</f>
        <v>0.71764255752116413</v>
      </c>
      <c r="E864" s="2">
        <f>IF(logVir!E864="","",労働コスト!E864/SUM(資本サービス!E864,労働コスト!E864))</f>
        <v>0.77905599506090673</v>
      </c>
      <c r="F864" s="2">
        <f>IF(logVir!F864="","",労働コスト!F864/SUM(資本サービス!F864,労働コスト!F864))</f>
        <v>0.80146149161369584</v>
      </c>
      <c r="G864" s="2">
        <f>IF(logVir!G864="","",労働コスト!G864/SUM(資本サービス!G864,労働コスト!G864))</f>
        <v>0.77185512127622824</v>
      </c>
      <c r="I864" s="3">
        <v>28</v>
      </c>
      <c r="J864" s="3">
        <v>24</v>
      </c>
      <c r="K864" s="2" cm="1">
        <f t="array" ref="K864">IF(C864="","",0.5*(C864+SUMPRODUCT(($B$1461:$B$1491=$J864)*1,C$1461:C$1491)))</f>
        <v>0.70165105919605875</v>
      </c>
      <c r="L864" s="2" cm="1">
        <f t="array" ref="L864">IF(D864="","",0.5*(D864+SUMPRODUCT(($B$1461:$B$1491=$J864)*1,D$1461:D$1491)))</f>
        <v>0.72734315921989545</v>
      </c>
      <c r="M864" s="2" cm="1">
        <f t="array" ref="M864">IF(E864="","",0.5*(E864+SUMPRODUCT(($B$1461:$B$1491=$J864)*1,E$1461:E$1491)))</f>
        <v>0.76515463736385214</v>
      </c>
      <c r="N864" s="2" cm="1">
        <f t="array" ref="N864">IF(F864="","",0.5*(F864+SUMPRODUCT(($B$1461:$B$1491=$J864)*1,F$1461:F$1491)))</f>
        <v>0.78497223838205166</v>
      </c>
      <c r="O864" s="2" cm="1">
        <f t="array" ref="O864">IF(G864="","",0.5*(G864+SUMPRODUCT(($B$1461:$B$1491=$J864)*1,G$1461:G$1491)))</f>
        <v>0.77594844486530912</v>
      </c>
    </row>
    <row r="865" spans="1:15" x14ac:dyDescent="0.55000000000000004">
      <c r="A865" s="3">
        <v>28</v>
      </c>
      <c r="B865" s="3">
        <v>25</v>
      </c>
      <c r="C865" s="2">
        <f>IF(logVir!C865="","",労働コスト!C865/SUM(資本サービス!C865,労働コスト!C865))</f>
        <v>0.78745201274799126</v>
      </c>
      <c r="D865" s="2">
        <f>IF(logVir!D865="","",労働コスト!D865/SUM(資本サービス!D865,労働コスト!D865))</f>
        <v>0.79020539373366638</v>
      </c>
      <c r="E865" s="2">
        <f>IF(logVir!E865="","",労働コスト!E865/SUM(資本サービス!E865,労働コスト!E865))</f>
        <v>0.79601362320516289</v>
      </c>
      <c r="F865" s="2">
        <f>IF(logVir!F865="","",労働コスト!F865/SUM(資本サービス!F865,労働コスト!F865))</f>
        <v>0.77957173966712068</v>
      </c>
      <c r="G865" s="2">
        <f>IF(logVir!G865="","",労働コスト!G865/SUM(資本サービス!G865,労働コスト!G865))</f>
        <v>0.7936120369522629</v>
      </c>
      <c r="I865" s="3">
        <v>28</v>
      </c>
      <c r="J865" s="3">
        <v>25</v>
      </c>
      <c r="K865" s="2" cm="1">
        <f t="array" ref="K865">IF(C865="","",0.5*(C865+SUMPRODUCT(($B$1461:$B$1491=$J865)*1,C$1461:C$1491)))</f>
        <v>0.79446152775998646</v>
      </c>
      <c r="L865" s="2" cm="1">
        <f t="array" ref="L865">IF(D865="","",0.5*(D865+SUMPRODUCT(($B$1461:$B$1491=$J865)*1,D$1461:D$1491)))</f>
        <v>0.79657534193443047</v>
      </c>
      <c r="M865" s="2" cm="1">
        <f t="array" ref="M865">IF(E865="","",0.5*(E865+SUMPRODUCT(($B$1461:$B$1491=$J865)*1,E$1461:E$1491)))</f>
        <v>0.79909670914586872</v>
      </c>
      <c r="N865" s="2" cm="1">
        <f t="array" ref="N865">IF(F865="","",0.5*(F865+SUMPRODUCT(($B$1461:$B$1491=$J865)*1,F$1461:F$1491)))</f>
        <v>0.79027676376472467</v>
      </c>
      <c r="O865" s="2" cm="1">
        <f t="array" ref="O865">IF(G865="","",0.5*(G865+SUMPRODUCT(($B$1461:$B$1491=$J865)*1,G$1461:G$1491)))</f>
        <v>0.79797228246946683</v>
      </c>
    </row>
    <row r="866" spans="1:15" x14ac:dyDescent="0.55000000000000004">
      <c r="A866" s="3">
        <v>28</v>
      </c>
      <c r="B866" s="3">
        <v>26</v>
      </c>
      <c r="C866" s="2">
        <f>IF(logVir!C866="","",労働コスト!C866/SUM(資本サービス!C866,労働コスト!C866))</f>
        <v>0.37453234055504575</v>
      </c>
      <c r="D866" s="2">
        <f>IF(logVir!D866="","",労働コスト!D866/SUM(資本サービス!D866,労働コスト!D866))</f>
        <v>0.44137621350917089</v>
      </c>
      <c r="E866" s="2">
        <f>IF(logVir!E866="","",労働コスト!E866/SUM(資本サービス!E866,労働コスト!E866))</f>
        <v>0.546598255924714</v>
      </c>
      <c r="F866" s="2">
        <f>IF(logVir!F866="","",労働コスト!F866/SUM(資本サービス!F866,労働コスト!F866))</f>
        <v>0.5006601898065709</v>
      </c>
      <c r="G866" s="2">
        <f>IF(logVir!G866="","",労働コスト!G866/SUM(資本サービス!G866,労働コスト!G866))</f>
        <v>0.48931517425568194</v>
      </c>
      <c r="I866" s="3">
        <v>28</v>
      </c>
      <c r="J866" s="3">
        <v>26</v>
      </c>
      <c r="K866" s="2" cm="1">
        <f t="array" ref="K866">IF(C866="","",0.5*(C866+SUMPRODUCT(($B$1461:$B$1491=$J866)*1,C$1461:C$1491)))</f>
        <v>0.34170388803118523</v>
      </c>
      <c r="L866" s="2" cm="1">
        <f t="array" ref="L866">IF(D866="","",0.5*(D866+SUMPRODUCT(($B$1461:$B$1491=$J866)*1,D$1461:D$1491)))</f>
        <v>0.40851482809205908</v>
      </c>
      <c r="M866" s="2" cm="1">
        <f t="array" ref="M866">IF(E866="","",0.5*(E866+SUMPRODUCT(($B$1461:$B$1491=$J866)*1,E$1461:E$1491)))</f>
        <v>0.496363577354417</v>
      </c>
      <c r="N866" s="2" cm="1">
        <f t="array" ref="N866">IF(F866="","",0.5*(F866+SUMPRODUCT(($B$1461:$B$1491=$J866)*1,F$1461:F$1491)))</f>
        <v>0.46098350962729084</v>
      </c>
      <c r="O866" s="2" cm="1">
        <f t="array" ref="O866">IF(G866="","",0.5*(G866+SUMPRODUCT(($B$1461:$B$1491=$J866)*1,G$1461:G$1491)))</f>
        <v>0.4568405272577154</v>
      </c>
    </row>
    <row r="867" spans="1:15" x14ac:dyDescent="0.55000000000000004">
      <c r="A867" s="3">
        <v>28</v>
      </c>
      <c r="B867" s="3">
        <v>27</v>
      </c>
      <c r="C867" s="2">
        <f>IF(logVir!C867="","",労働コスト!C867/SUM(資本サービス!C867,労働コスト!C867))</f>
        <v>0.81197501363659585</v>
      </c>
      <c r="D867" s="2">
        <f>IF(logVir!D867="","",労働コスト!D867/SUM(資本サービス!D867,労働コスト!D867))</f>
        <v>0.83586806789855062</v>
      </c>
      <c r="E867" s="2">
        <f>IF(logVir!E867="","",労働コスト!E867/SUM(資本サービス!E867,労働コスト!E867))</f>
        <v>0.83250262069481795</v>
      </c>
      <c r="F867" s="2">
        <f>IF(logVir!F867="","",労働コスト!F867/SUM(資本サービス!F867,労働コスト!F867))</f>
        <v>0.83824654488784722</v>
      </c>
      <c r="G867" s="2">
        <f>IF(logVir!G867="","",労働コスト!G867/SUM(資本サービス!G867,労働コスト!G867))</f>
        <v>0.86526431299400319</v>
      </c>
      <c r="I867" s="3">
        <v>28</v>
      </c>
      <c r="J867" s="3">
        <v>27</v>
      </c>
      <c r="K867" s="2" cm="1">
        <f t="array" ref="K867">IF(C867="","",0.5*(C867+SUMPRODUCT(($B$1461:$B$1491=$J867)*1,C$1461:C$1491)))</f>
        <v>0.80044256177742734</v>
      </c>
      <c r="L867" s="2" cm="1">
        <f t="array" ref="L867">IF(D867="","",0.5*(D867+SUMPRODUCT(($B$1461:$B$1491=$J867)*1,D$1461:D$1491)))</f>
        <v>0.81514545043636333</v>
      </c>
      <c r="M867" s="2" cm="1">
        <f t="array" ref="M867">IF(E867="","",0.5*(E867+SUMPRODUCT(($B$1461:$B$1491=$J867)*1,E$1461:E$1491)))</f>
        <v>0.81448901447235622</v>
      </c>
      <c r="N867" s="2" cm="1">
        <f t="array" ref="N867">IF(F867="","",0.5*(F867+SUMPRODUCT(($B$1461:$B$1491=$J867)*1,F$1461:F$1491)))</f>
        <v>0.81915830047376259</v>
      </c>
      <c r="O867" s="2" cm="1">
        <f t="array" ref="O867">IF(G867="","",0.5*(G867+SUMPRODUCT(($B$1461:$B$1491=$J867)*1,G$1461:G$1491)))</f>
        <v>0.83919756363611819</v>
      </c>
    </row>
    <row r="868" spans="1:15" x14ac:dyDescent="0.55000000000000004">
      <c r="A868" s="3">
        <v>28</v>
      </c>
      <c r="B868" s="3">
        <v>28</v>
      </c>
      <c r="C868" s="2">
        <f>IF(logVir!C868="","",労働コスト!C868/SUM(資本サービス!C868,労働コスト!C868))</f>
        <v>0.59010554765535606</v>
      </c>
      <c r="D868" s="2">
        <f>IF(logVir!D868="","",労働コスト!D868/SUM(資本サービス!D868,労働コスト!D868))</f>
        <v>0.63769065984389051</v>
      </c>
      <c r="E868" s="2">
        <f>IF(logVir!E868="","",労働コスト!E868/SUM(資本サービス!E868,労働コスト!E868))</f>
        <v>0.66374549488703138</v>
      </c>
      <c r="F868" s="2">
        <f>IF(logVir!F868="","",労働コスト!F868/SUM(資本サービス!F868,労働コスト!F868))</f>
        <v>0.66278329601026909</v>
      </c>
      <c r="G868" s="2">
        <f>IF(logVir!G868="","",労働コスト!G868/SUM(資本サービス!G868,労働コスト!G868))</f>
        <v>0.64707275818396337</v>
      </c>
      <c r="I868" s="3">
        <v>28</v>
      </c>
      <c r="J868" s="3">
        <v>28</v>
      </c>
      <c r="K868" s="2" cm="1">
        <f t="array" ref="K868">IF(C868="","",0.5*(C868+SUMPRODUCT(($B$1461:$B$1491=$J868)*1,C$1461:C$1491)))</f>
        <v>0.5939426870327964</v>
      </c>
      <c r="L868" s="2" cm="1">
        <f t="array" ref="L868">IF(D868="","",0.5*(D868+SUMPRODUCT(($B$1461:$B$1491=$J868)*1,D$1461:D$1491)))</f>
        <v>0.64053797268707136</v>
      </c>
      <c r="M868" s="2" cm="1">
        <f t="array" ref="M868">IF(E868="","",0.5*(E868+SUMPRODUCT(($B$1461:$B$1491=$J868)*1,E$1461:E$1491)))</f>
        <v>0.66885115813444884</v>
      </c>
      <c r="N868" s="2" cm="1">
        <f t="array" ref="N868">IF(F868="","",0.5*(F868+SUMPRODUCT(($B$1461:$B$1491=$J868)*1,F$1461:F$1491)))</f>
        <v>0.66501252984954684</v>
      </c>
      <c r="O868" s="2" cm="1">
        <f t="array" ref="O868">IF(G868="","",0.5*(G868+SUMPRODUCT(($B$1461:$B$1491=$J868)*1,G$1461:G$1491)))</f>
        <v>0.65104254118482263</v>
      </c>
    </row>
    <row r="869" spans="1:15" x14ac:dyDescent="0.55000000000000004">
      <c r="A869" s="3">
        <v>28</v>
      </c>
      <c r="B869" s="3">
        <v>29</v>
      </c>
      <c r="C869" s="2">
        <f>IF(logVir!C869="","",労働コスト!C869/SUM(資本サービス!C869,労働コスト!C869))</f>
        <v>0.8088671792118054</v>
      </c>
      <c r="D869" s="2">
        <f>IF(logVir!D869="","",労働コスト!D869/SUM(資本サービス!D869,労働コスト!D869))</f>
        <v>0.80815713917302912</v>
      </c>
      <c r="E869" s="2">
        <f>IF(logVir!E869="","",労働コスト!E869/SUM(資本サービス!E869,労働コスト!E869))</f>
        <v>0.84002827116028755</v>
      </c>
      <c r="F869" s="2">
        <f>IF(logVir!F869="","",労働コスト!F869/SUM(資本サービス!F869,労働コスト!F869))</f>
        <v>0.8000177154373217</v>
      </c>
      <c r="G869" s="2">
        <f>IF(logVir!G869="","",労働コスト!G869/SUM(資本サービス!G869,労働コスト!G869))</f>
        <v>0.78050307015792786</v>
      </c>
      <c r="I869" s="3">
        <v>28</v>
      </c>
      <c r="J869" s="3">
        <v>29</v>
      </c>
      <c r="K869" s="2" cm="1">
        <f t="array" ref="K869">IF(C869="","",0.5*(C869+SUMPRODUCT(($B$1461:$B$1491=$J869)*1,C$1461:C$1491)))</f>
        <v>0.80866113653940586</v>
      </c>
      <c r="L869" s="2" cm="1">
        <f t="array" ref="L869">IF(D869="","",0.5*(D869+SUMPRODUCT(($B$1461:$B$1491=$J869)*1,D$1461:D$1491)))</f>
        <v>0.80719941399126838</v>
      </c>
      <c r="M869" s="2" cm="1">
        <f t="array" ref="M869">IF(E869="","",0.5*(E869+SUMPRODUCT(($B$1461:$B$1491=$J869)*1,E$1461:E$1491)))</f>
        <v>0.84032849728944781</v>
      </c>
      <c r="N869" s="2" cm="1">
        <f t="array" ref="N869">IF(F869="","",0.5*(F869+SUMPRODUCT(($B$1461:$B$1491=$J869)*1,F$1461:F$1491)))</f>
        <v>0.81221712256529799</v>
      </c>
      <c r="O869" s="2" cm="1">
        <f t="array" ref="O869">IF(G869="","",0.5*(G869+SUMPRODUCT(($B$1461:$B$1491=$J869)*1,G$1461:G$1491)))</f>
        <v>0.80835113536210002</v>
      </c>
    </row>
    <row r="870" spans="1:15" x14ac:dyDescent="0.55000000000000004">
      <c r="A870" s="3">
        <v>28</v>
      </c>
      <c r="B870" s="3">
        <v>30</v>
      </c>
      <c r="C870" s="2">
        <f>IF(logVir!C870="","",労働コスト!C870/SUM(資本サービス!C870,労働コスト!C870))</f>
        <v>0.84990982129140247</v>
      </c>
      <c r="D870" s="2">
        <f>IF(logVir!D870="","",労働コスト!D870/SUM(資本サービス!D870,労働コスト!D870))</f>
        <v>0.87711084989638699</v>
      </c>
      <c r="E870" s="2">
        <f>IF(logVir!E870="","",労働コスト!E870/SUM(資本サービス!E870,労働コスト!E870))</f>
        <v>0.89682876892393193</v>
      </c>
      <c r="F870" s="2">
        <f>IF(logVir!F870="","",労働コスト!F870/SUM(資本サービス!F870,労働コスト!F870))</f>
        <v>0.90987618212688171</v>
      </c>
      <c r="G870" s="2">
        <f>IF(logVir!G870="","",労働コスト!G870/SUM(資本サービス!G870,労働コスト!G870))</f>
        <v>0.92913506668453283</v>
      </c>
      <c r="I870" s="3">
        <v>28</v>
      </c>
      <c r="J870" s="3">
        <v>30</v>
      </c>
      <c r="K870" s="2" cm="1">
        <f t="array" ref="K870">IF(C870="","",0.5*(C870+SUMPRODUCT(($B$1461:$B$1491=$J870)*1,C$1461:C$1491)))</f>
        <v>0.85775005200300358</v>
      </c>
      <c r="L870" s="2" cm="1">
        <f t="array" ref="L870">IF(D870="","",0.5*(D870+SUMPRODUCT(($B$1461:$B$1491=$J870)*1,D$1461:D$1491)))</f>
        <v>0.88191491402774624</v>
      </c>
      <c r="M870" s="2" cm="1">
        <f t="array" ref="M870">IF(E870="","",0.5*(E870+SUMPRODUCT(($B$1461:$B$1491=$J870)*1,E$1461:E$1491)))</f>
        <v>0.89718670046795468</v>
      </c>
      <c r="N870" s="2" cm="1">
        <f t="array" ref="N870">IF(F870="","",0.5*(F870+SUMPRODUCT(($B$1461:$B$1491=$J870)*1,F$1461:F$1491)))</f>
        <v>0.90579235863592444</v>
      </c>
      <c r="O870" s="2" cm="1">
        <f t="array" ref="O870">IF(G870="","",0.5*(G870+SUMPRODUCT(($B$1461:$B$1491=$J870)*1,G$1461:G$1491)))</f>
        <v>0.92169415642321306</v>
      </c>
    </row>
    <row r="871" spans="1:15" x14ac:dyDescent="0.55000000000000004">
      <c r="A871" s="3">
        <v>28</v>
      </c>
      <c r="B871" s="3">
        <v>31</v>
      </c>
      <c r="C871" s="2">
        <f>IF(logVir!C871="","",労働コスト!C871/SUM(資本サービス!C871,労働コスト!C871))</f>
        <v>0.75231885118868724</v>
      </c>
      <c r="D871" s="2">
        <f>IF(logVir!D871="","",労働コスト!D871/SUM(資本サービス!D871,労働コスト!D871))</f>
        <v>0.74042562379553911</v>
      </c>
      <c r="E871" s="2">
        <f>IF(logVir!E871="","",労働コスト!E871/SUM(資本サービス!E871,労働コスト!E871))</f>
        <v>0.79551686637313412</v>
      </c>
      <c r="F871" s="2">
        <f>IF(logVir!F871="","",労働コスト!F871/SUM(資本サービス!F871,労働コスト!F871))</f>
        <v>0.79474144989680273</v>
      </c>
      <c r="G871" s="2">
        <f>IF(logVir!G871="","",労働コスト!G871/SUM(資本サービス!G871,労働コスト!G871))</f>
        <v>0.8114360386569619</v>
      </c>
      <c r="I871" s="3">
        <v>28</v>
      </c>
      <c r="J871" s="3">
        <v>31</v>
      </c>
      <c r="K871" s="2" cm="1">
        <f t="array" ref="K871">IF(C871="","",0.5*(C871+SUMPRODUCT(($B$1461:$B$1491=$J871)*1,C$1461:C$1491)))</f>
        <v>0.76067227691146222</v>
      </c>
      <c r="L871" s="2" cm="1">
        <f t="array" ref="L871">IF(D871="","",0.5*(D871+SUMPRODUCT(($B$1461:$B$1491=$J871)*1,D$1461:D$1491)))</f>
        <v>0.74804088018963211</v>
      </c>
      <c r="M871" s="2" cm="1">
        <f t="array" ref="M871">IF(E871="","",0.5*(E871+SUMPRODUCT(($B$1461:$B$1491=$J871)*1,E$1461:E$1491)))</f>
        <v>0.79039565937458534</v>
      </c>
      <c r="N871" s="2" cm="1">
        <f t="array" ref="N871">IF(F871="","",0.5*(F871+SUMPRODUCT(($B$1461:$B$1491=$J871)*1,F$1461:F$1491)))</f>
        <v>0.79426761357536579</v>
      </c>
      <c r="O871" s="2" cm="1">
        <f t="array" ref="O871">IF(G871="","",0.5*(G871+SUMPRODUCT(($B$1461:$B$1491=$J871)*1,G$1461:G$1491)))</f>
        <v>0.80549967715888227</v>
      </c>
    </row>
    <row r="872" spans="1:15" x14ac:dyDescent="0.55000000000000004">
      <c r="A872" s="3">
        <v>29</v>
      </c>
      <c r="B872" s="3">
        <v>1</v>
      </c>
      <c r="C872" s="2">
        <f>IF(logVir!C872="","",労働コスト!C872/SUM(資本サービス!C872,労働コスト!C872))</f>
        <v>0.56555717702656116</v>
      </c>
      <c r="D872" s="2">
        <f>IF(logVir!D872="","",労働コスト!D872/SUM(資本サービス!D872,労働コスト!D872))</f>
        <v>0.67399861798671135</v>
      </c>
      <c r="E872" s="2">
        <f>IF(logVir!E872="","",労働コスト!E872/SUM(資本サービス!E872,労働コスト!E872))</f>
        <v>0.65123596018029273</v>
      </c>
      <c r="F872" s="2">
        <f>IF(logVir!F872="","",労働コスト!F872/SUM(資本サービス!F872,労働コスト!F872))</f>
        <v>0.61986445859096517</v>
      </c>
      <c r="G872" s="2">
        <f>IF(logVir!G872="","",労働コスト!G872/SUM(資本サービス!G872,労働コスト!G872))</f>
        <v>0.68165248242902854</v>
      </c>
      <c r="I872" s="3">
        <v>29</v>
      </c>
      <c r="J872" s="3">
        <v>1</v>
      </c>
      <c r="K872" s="2" cm="1">
        <f t="array" ref="K872">IF(C872="","",0.5*(C872+SUMPRODUCT(($B$1461:$B$1491=$J872)*1,C$1461:C$1491)))</f>
        <v>0.54484696353257989</v>
      </c>
      <c r="L872" s="2" cm="1">
        <f t="array" ref="L872">IF(D872="","",0.5*(D872+SUMPRODUCT(($B$1461:$B$1491=$J872)*1,D$1461:D$1491)))</f>
        <v>0.6615810966201976</v>
      </c>
      <c r="M872" s="2" cm="1">
        <f t="array" ref="M872">IF(E872="","",0.5*(E872+SUMPRODUCT(($B$1461:$B$1491=$J872)*1,E$1461:E$1491)))</f>
        <v>0.65650237300954384</v>
      </c>
      <c r="N872" s="2" cm="1">
        <f t="array" ref="N872">IF(F872="","",0.5*(F872+SUMPRODUCT(($B$1461:$B$1491=$J872)*1,F$1461:F$1491)))</f>
        <v>0.63875298193478458</v>
      </c>
      <c r="O872" s="2" cm="1">
        <f t="array" ref="O872">IF(G872="","",0.5*(G872+SUMPRODUCT(($B$1461:$B$1491=$J872)*1,G$1461:G$1491)))</f>
        <v>0.68110854697087519</v>
      </c>
    </row>
    <row r="873" spans="1:15" x14ac:dyDescent="0.55000000000000004">
      <c r="A873" s="3">
        <v>29</v>
      </c>
      <c r="B873" s="3">
        <v>2</v>
      </c>
      <c r="C873" s="2">
        <f>IF(logVir!C873="","",労働コスト!C873/SUM(資本サービス!C873,労働コスト!C873))</f>
        <v>0.56417994205312172</v>
      </c>
      <c r="D873" s="2">
        <f>IF(logVir!D873="","",労働コスト!D873/SUM(資本サービス!D873,労働コスト!D873))</f>
        <v>0.65660851022429856</v>
      </c>
      <c r="E873" s="2">
        <f>IF(logVir!E873="","",労働コスト!E873/SUM(資本サービス!E873,労働コスト!E873))</f>
        <v>0.7454245992721148</v>
      </c>
      <c r="F873" s="2">
        <f>IF(logVir!F873="","",労働コスト!F873/SUM(資本サービス!F873,労働コスト!F873))</f>
        <v>0.78686983207795502</v>
      </c>
      <c r="G873" s="2">
        <f>IF(logVir!G873="","",労働コスト!G873/SUM(資本サービス!G873,労働コスト!G873))</f>
        <v>0.83362026256680744</v>
      </c>
      <c r="I873" s="3">
        <v>29</v>
      </c>
      <c r="J873" s="3">
        <v>2</v>
      </c>
      <c r="K873" s="2" cm="1">
        <f t="array" ref="K873">IF(C873="","",0.5*(C873+SUMPRODUCT(($B$1461:$B$1491=$J873)*1,C$1461:C$1491)))</f>
        <v>0.54436673734428975</v>
      </c>
      <c r="L873" s="2" cm="1">
        <f t="array" ref="L873">IF(D873="","",0.5*(D873+SUMPRODUCT(($B$1461:$B$1491=$J873)*1,D$1461:D$1491)))</f>
        <v>0.62461327174726589</v>
      </c>
      <c r="M873" s="2" cm="1">
        <f t="array" ref="M873">IF(E873="","",0.5*(E873+SUMPRODUCT(($B$1461:$B$1491=$J873)*1,E$1461:E$1491)))</f>
        <v>0.6318599971245531</v>
      </c>
      <c r="N873" s="2" cm="1">
        <f t="array" ref="N873">IF(F873="","",0.5*(F873+SUMPRODUCT(($B$1461:$B$1491=$J873)*1,F$1461:F$1491)))</f>
        <v>0.65142862861918571</v>
      </c>
      <c r="O873" s="2" cm="1">
        <f t="array" ref="O873">IF(G873="","",0.5*(G873+SUMPRODUCT(($B$1461:$B$1491=$J873)*1,G$1461:G$1491)))</f>
        <v>0.71335760354452371</v>
      </c>
    </row>
    <row r="874" spans="1:15" x14ac:dyDescent="0.55000000000000004">
      <c r="A874" s="3">
        <v>29</v>
      </c>
      <c r="B874" s="3">
        <v>3</v>
      </c>
      <c r="C874" s="2">
        <f>IF(logVir!C874="","",労働コスト!C874/SUM(資本サービス!C874,労働コスト!C874))</f>
        <v>0.66974360553242862</v>
      </c>
      <c r="D874" s="2">
        <f>IF(logVir!D874="","",労働コスト!D874/SUM(資本サービス!D874,労働コスト!D874))</f>
        <v>0.71793976791287462</v>
      </c>
      <c r="E874" s="2">
        <f>IF(logVir!E874="","",労働コスト!E874/SUM(資本サービス!E874,労働コスト!E874))</f>
        <v>0.72131212990762883</v>
      </c>
      <c r="F874" s="2">
        <f>IF(logVir!F874="","",労働コスト!F874/SUM(資本サービス!F874,労働コスト!F874))</f>
        <v>0.73626055475349761</v>
      </c>
      <c r="G874" s="2">
        <f>IF(logVir!G874="","",労働コスト!G874/SUM(資本サービス!G874,労働コスト!G874))</f>
        <v>0.76431584264721686</v>
      </c>
      <c r="I874" s="3">
        <v>29</v>
      </c>
      <c r="J874" s="3">
        <v>3</v>
      </c>
      <c r="K874" s="2" cm="1">
        <f t="array" ref="K874">IF(C874="","",0.5*(C874+SUMPRODUCT(($B$1461:$B$1491=$J874)*1,C$1461:C$1491)))</f>
        <v>0.68355582666820958</v>
      </c>
      <c r="L874" s="2" cm="1">
        <f t="array" ref="L874">IF(D874="","",0.5*(D874+SUMPRODUCT(($B$1461:$B$1491=$J874)*1,D$1461:D$1491)))</f>
        <v>0.72518045967470346</v>
      </c>
      <c r="M874" s="2" cm="1">
        <f t="array" ref="M874">IF(E874="","",0.5*(E874+SUMPRODUCT(($B$1461:$B$1491=$J874)*1,E$1461:E$1491)))</f>
        <v>0.73494546139940353</v>
      </c>
      <c r="N874" s="2" cm="1">
        <f t="array" ref="N874">IF(F874="","",0.5*(F874+SUMPRODUCT(($B$1461:$B$1491=$J874)*1,F$1461:F$1491)))</f>
        <v>0.74155541116951973</v>
      </c>
      <c r="O874" s="2" cm="1">
        <f t="array" ref="O874">IF(G874="","",0.5*(G874+SUMPRODUCT(($B$1461:$B$1491=$J874)*1,G$1461:G$1491)))</f>
        <v>0.77200293831277333</v>
      </c>
    </row>
    <row r="875" spans="1:15" x14ac:dyDescent="0.55000000000000004">
      <c r="A875" s="3">
        <v>29</v>
      </c>
      <c r="B875" s="3">
        <v>4</v>
      </c>
      <c r="C875" s="2">
        <f>IF(logVir!C875="","",労働コスト!C875/SUM(資本サービス!C875,労働コスト!C875))</f>
        <v>0.77751636136146307</v>
      </c>
      <c r="D875" s="2">
        <f>IF(logVir!D875="","",労働コスト!D875/SUM(資本サービス!D875,労働コスト!D875))</f>
        <v>0.73796135686978293</v>
      </c>
      <c r="E875" s="2">
        <f>IF(logVir!E875="","",労働コスト!E875/SUM(資本サービス!E875,労働コスト!E875))</f>
        <v>0.76295392392926586</v>
      </c>
      <c r="F875" s="2">
        <f>IF(logVir!F875="","",労働コスト!F875/SUM(資本サービス!F875,労働コスト!F875))</f>
        <v>0.77624587056275174</v>
      </c>
      <c r="G875" s="2">
        <f>IF(logVir!G875="","",労働コスト!G875/SUM(資本サービス!G875,労働コスト!G875))</f>
        <v>0.79309874070728847</v>
      </c>
      <c r="I875" s="3">
        <v>29</v>
      </c>
      <c r="J875" s="3">
        <v>4</v>
      </c>
      <c r="K875" s="2" cm="1">
        <f t="array" ref="K875">IF(C875="","",0.5*(C875+SUMPRODUCT(($B$1461:$B$1491=$J875)*1,C$1461:C$1491)))</f>
        <v>0.76967907807366975</v>
      </c>
      <c r="L875" s="2" cm="1">
        <f t="array" ref="L875">IF(D875="","",0.5*(D875+SUMPRODUCT(($B$1461:$B$1491=$J875)*1,D$1461:D$1491)))</f>
        <v>0.73828389479192846</v>
      </c>
      <c r="M875" s="2" cm="1">
        <f t="array" ref="M875">IF(E875="","",0.5*(E875+SUMPRODUCT(($B$1461:$B$1491=$J875)*1,E$1461:E$1491)))</f>
        <v>0.7584496514360024</v>
      </c>
      <c r="N875" s="2" cm="1">
        <f t="array" ref="N875">IF(F875="","",0.5*(F875+SUMPRODUCT(($B$1461:$B$1491=$J875)*1,F$1461:F$1491)))</f>
        <v>0.76176250395913492</v>
      </c>
      <c r="O875" s="2" cm="1">
        <f t="array" ref="O875">IF(G875="","",0.5*(G875+SUMPRODUCT(($B$1461:$B$1491=$J875)*1,G$1461:G$1491)))</f>
        <v>0.78158710060826131</v>
      </c>
    </row>
    <row r="876" spans="1:15" x14ac:dyDescent="0.55000000000000004">
      <c r="A876" s="3">
        <v>29</v>
      </c>
      <c r="B876" s="3">
        <v>5</v>
      </c>
      <c r="C876" s="2">
        <f>IF(logVir!C876="","",労働コスト!C876/SUM(資本サービス!C876,労働コスト!C876))</f>
        <v>0.85095574876043611</v>
      </c>
      <c r="D876" s="2">
        <f>IF(logVir!D876="","",労働コスト!D876/SUM(資本サービス!D876,労働コスト!D876))</f>
        <v>0.85064564905944884</v>
      </c>
      <c r="E876" s="2">
        <f>IF(logVir!E876="","",労働コスト!E876/SUM(資本サービス!E876,労働コスト!E876))</f>
        <v>0.83721866821944346</v>
      </c>
      <c r="F876" s="2">
        <f>IF(logVir!F876="","",労働コスト!F876/SUM(資本サービス!F876,労働コスト!F876))</f>
        <v>0.8536703667661899</v>
      </c>
      <c r="G876" s="2">
        <f>IF(logVir!G876="","",労働コスト!G876/SUM(資本サービス!G876,労働コスト!G876))</f>
        <v>0.85421459194202665</v>
      </c>
      <c r="I876" s="3">
        <v>29</v>
      </c>
      <c r="J876" s="3">
        <v>5</v>
      </c>
      <c r="K876" s="2" cm="1">
        <f t="array" ref="K876">IF(C876="","",0.5*(C876+SUMPRODUCT(($B$1461:$B$1491=$J876)*1,C$1461:C$1491)))</f>
        <v>0.74794891341268044</v>
      </c>
      <c r="L876" s="2" cm="1">
        <f t="array" ref="L876">IF(D876="","",0.5*(D876+SUMPRODUCT(($B$1461:$B$1491=$J876)*1,D$1461:D$1491)))</f>
        <v>0.76466577401037772</v>
      </c>
      <c r="M876" s="2" cm="1">
        <f t="array" ref="M876">IF(E876="","",0.5*(E876+SUMPRODUCT(($B$1461:$B$1491=$J876)*1,E$1461:E$1491)))</f>
        <v>0.77074306140574877</v>
      </c>
      <c r="N876" s="2" cm="1">
        <f t="array" ref="N876">IF(F876="","",0.5*(F876+SUMPRODUCT(($B$1461:$B$1491=$J876)*1,F$1461:F$1491)))</f>
        <v>0.78246595792030482</v>
      </c>
      <c r="O876" s="2" cm="1">
        <f t="array" ref="O876">IF(G876="","",0.5*(G876+SUMPRODUCT(($B$1461:$B$1491=$J876)*1,G$1461:G$1491)))</f>
        <v>0.79413929027272046</v>
      </c>
    </row>
    <row r="877" spans="1:15" x14ac:dyDescent="0.55000000000000004">
      <c r="A877" s="3">
        <v>29</v>
      </c>
      <c r="B877" s="3">
        <v>6</v>
      </c>
      <c r="C877" s="2">
        <f>IF(logVir!C877="","",労働コスト!C877/SUM(資本サービス!C877,労働コスト!C877))</f>
        <v>0.50169740918099837</v>
      </c>
      <c r="D877" s="2">
        <f>IF(logVir!D877="","",労働コスト!D877/SUM(資本サービス!D877,労働コスト!D877))</f>
        <v>0.51180650152361229</v>
      </c>
      <c r="E877" s="2">
        <f>IF(logVir!E877="","",労働コスト!E877/SUM(資本サービス!E877,労働コスト!E877))</f>
        <v>0.48066811802944481</v>
      </c>
      <c r="F877" s="2">
        <f>IF(logVir!F877="","",労働コスト!F877/SUM(資本サービス!F877,労働コスト!F877))</f>
        <v>0.49773989562804954</v>
      </c>
      <c r="G877" s="2">
        <f>IF(logVir!G877="","",労働コスト!G877/SUM(資本サービス!G877,労働コスト!G877))</f>
        <v>0.49168059178390472</v>
      </c>
      <c r="I877" s="3">
        <v>29</v>
      </c>
      <c r="J877" s="3">
        <v>6</v>
      </c>
      <c r="K877" s="2" cm="1">
        <f t="array" ref="K877">IF(C877="","",0.5*(C877+SUMPRODUCT(($B$1461:$B$1491=$J877)*1,C$1461:C$1491)))</f>
        <v>0.44120357179654301</v>
      </c>
      <c r="L877" s="2" cm="1">
        <f t="array" ref="L877">IF(D877="","",0.5*(D877+SUMPRODUCT(($B$1461:$B$1491=$J877)*1,D$1461:D$1491)))</f>
        <v>0.4629354579347022</v>
      </c>
      <c r="M877" s="2" cm="1">
        <f t="array" ref="M877">IF(E877="","",0.5*(E877+SUMPRODUCT(($B$1461:$B$1491=$J877)*1,E$1461:E$1491)))</f>
        <v>0.44607372709659954</v>
      </c>
      <c r="N877" s="2" cm="1">
        <f t="array" ref="N877">IF(F877="","",0.5*(F877+SUMPRODUCT(($B$1461:$B$1491=$J877)*1,F$1461:F$1491)))</f>
        <v>0.44989595373629065</v>
      </c>
      <c r="O877" s="2" cm="1">
        <f t="array" ref="O877">IF(G877="","",0.5*(G877+SUMPRODUCT(($B$1461:$B$1491=$J877)*1,G$1461:G$1491)))</f>
        <v>0.46441618003066276</v>
      </c>
    </row>
    <row r="878" spans="1:15" x14ac:dyDescent="0.55000000000000004">
      <c r="A878" s="3">
        <v>29</v>
      </c>
      <c r="B878" s="3">
        <v>7</v>
      </c>
      <c r="C878" s="2">
        <f>IF(logVir!C878="","",労働コスト!C878/SUM(資本サービス!C878,労働コスト!C878))</f>
        <v>0.81964709180960826</v>
      </c>
      <c r="D878" s="2">
        <f>IF(logVir!D878="","",労働コスト!D878/SUM(資本サービス!D878,労働コスト!D878))</f>
        <v>0.85503906687575326</v>
      </c>
      <c r="E878" s="2">
        <f>IF(logVir!E878="","",労働コスト!E878/SUM(資本サービス!E878,労働コスト!E878))</f>
        <v>0.81984901474485539</v>
      </c>
      <c r="F878" s="2">
        <f>IF(logVir!F878="","",労働コスト!F878/SUM(資本サービス!F878,労働コスト!F878))</f>
        <v>0.81384783218806811</v>
      </c>
      <c r="G878" s="2">
        <f>IF(logVir!G878="","",労働コスト!G878/SUM(資本サービス!G878,労働コスト!G878))</f>
        <v>0.80243182346953534</v>
      </c>
      <c r="I878" s="3">
        <v>29</v>
      </c>
      <c r="J878" s="3">
        <v>7</v>
      </c>
      <c r="K878" s="2" cm="1">
        <f t="array" ref="K878">IF(C878="","",0.5*(C878+SUMPRODUCT(($B$1461:$B$1491=$J878)*1,C$1461:C$1491)))</f>
        <v>0.71975036356066147</v>
      </c>
      <c r="L878" s="2" cm="1">
        <f t="array" ref="L878">IF(D878="","",0.5*(D878+SUMPRODUCT(($B$1461:$B$1491=$J878)*1,D$1461:D$1491)))</f>
        <v>0.75893210581888715</v>
      </c>
      <c r="M878" s="2" cm="1">
        <f t="array" ref="M878">IF(E878="","",0.5*(E878+SUMPRODUCT(($B$1461:$B$1491=$J878)*1,E$1461:E$1491)))</f>
        <v>0.74836586840001107</v>
      </c>
      <c r="N878" s="2" cm="1">
        <f t="array" ref="N878">IF(F878="","",0.5*(F878+SUMPRODUCT(($B$1461:$B$1491=$J878)*1,F$1461:F$1491)))</f>
        <v>0.74550317916423636</v>
      </c>
      <c r="O878" s="2" cm="1">
        <f t="array" ref="O878">IF(G878="","",0.5*(G878+SUMPRODUCT(($B$1461:$B$1491=$J878)*1,G$1461:G$1491)))</f>
        <v>0.75285835874809748</v>
      </c>
    </row>
    <row r="879" spans="1:15" x14ac:dyDescent="0.55000000000000004">
      <c r="A879" s="3">
        <v>29</v>
      </c>
      <c r="B879" s="3">
        <v>8</v>
      </c>
      <c r="C879" s="2">
        <f>IF(logVir!C879="","",労働コスト!C879/SUM(資本サービス!C879,労働コスト!C879))</f>
        <v>0.67194903650683346</v>
      </c>
      <c r="D879" s="2">
        <f>IF(logVir!D879="","",労働コスト!D879/SUM(資本サービス!D879,労働コスト!D879))</f>
        <v>0.72812383093340327</v>
      </c>
      <c r="E879" s="2">
        <f>IF(logVir!E879="","",労働コスト!E879/SUM(資本サービス!E879,労働コスト!E879))</f>
        <v>0.66619602661602961</v>
      </c>
      <c r="F879" s="2">
        <f>IF(logVir!F879="","",労働コスト!F879/SUM(資本サービス!F879,労働コスト!F879))</f>
        <v>0.67202070672964653</v>
      </c>
      <c r="G879" s="2">
        <f>IF(logVir!G879="","",労働コスト!G879/SUM(資本サービス!G879,労働コスト!G879))</f>
        <v>0.65251345437565444</v>
      </c>
      <c r="I879" s="3">
        <v>29</v>
      </c>
      <c r="J879" s="3">
        <v>8</v>
      </c>
      <c r="K879" s="2" cm="1">
        <f t="array" ref="K879">IF(C879="","",0.5*(C879+SUMPRODUCT(($B$1461:$B$1491=$J879)*1,C$1461:C$1491)))</f>
        <v>0.61088955450713966</v>
      </c>
      <c r="L879" s="2" cm="1">
        <f t="array" ref="L879">IF(D879="","",0.5*(D879+SUMPRODUCT(($B$1461:$B$1491=$J879)*1,D$1461:D$1491)))</f>
        <v>0.66351181862689945</v>
      </c>
      <c r="M879" s="2" cm="1">
        <f t="array" ref="M879">IF(E879="","",0.5*(E879+SUMPRODUCT(($B$1461:$B$1491=$J879)*1,E$1461:E$1491)))</f>
        <v>0.63279012573548177</v>
      </c>
      <c r="N879" s="2" cm="1">
        <f t="array" ref="N879">IF(F879="","",0.5*(F879+SUMPRODUCT(($B$1461:$B$1491=$J879)*1,F$1461:F$1491)))</f>
        <v>0.63118189585054107</v>
      </c>
      <c r="O879" s="2" cm="1">
        <f t="array" ref="O879">IF(G879="","",0.5*(G879+SUMPRODUCT(($B$1461:$B$1491=$J879)*1,G$1461:G$1491)))</f>
        <v>0.63570200839839019</v>
      </c>
    </row>
    <row r="880" spans="1:15" x14ac:dyDescent="0.55000000000000004">
      <c r="A880" s="3">
        <v>29</v>
      </c>
      <c r="B880" s="3">
        <v>9</v>
      </c>
      <c r="C880" s="2">
        <f>IF(logVir!C880="","",労働コスト!C880/SUM(資本サービス!C880,労働コスト!C880))</f>
        <v>0.71512381219103061</v>
      </c>
      <c r="D880" s="2">
        <f>IF(logVir!D880="","",労働コスト!D880/SUM(資本サービス!D880,労働コスト!D880))</f>
        <v>0.70553223930943632</v>
      </c>
      <c r="E880" s="2">
        <f>IF(logVir!E880="","",労働コスト!E880/SUM(資本サービス!E880,労働コスト!E880))</f>
        <v>0.73887851122012393</v>
      </c>
      <c r="F880" s="2">
        <f>IF(logVir!F880="","",労働コスト!F880/SUM(資本サービス!F880,労働コスト!F880))</f>
        <v>0.77294265852998811</v>
      </c>
      <c r="G880" s="2">
        <f>IF(logVir!G880="","",労働コスト!G880/SUM(資本サービス!G880,労働コスト!G880))</f>
        <v>0.7962111167820467</v>
      </c>
      <c r="I880" s="3">
        <v>29</v>
      </c>
      <c r="J880" s="3">
        <v>9</v>
      </c>
      <c r="K880" s="2" cm="1">
        <f t="array" ref="K880">IF(C880="","",0.5*(C880+SUMPRODUCT(($B$1461:$B$1491=$J880)*1,C$1461:C$1491)))</f>
        <v>0.75556834563750463</v>
      </c>
      <c r="L880" s="2" cm="1">
        <f t="array" ref="L880">IF(D880="","",0.5*(D880+SUMPRODUCT(($B$1461:$B$1491=$J880)*1,D$1461:D$1491)))</f>
        <v>0.75632973815602345</v>
      </c>
      <c r="M880" s="2" cm="1">
        <f t="array" ref="M880">IF(E880="","",0.5*(E880+SUMPRODUCT(($B$1461:$B$1491=$J880)*1,E$1461:E$1491)))</f>
        <v>0.78601148058332648</v>
      </c>
      <c r="N880" s="2" cm="1">
        <f t="array" ref="N880">IF(F880="","",0.5*(F880+SUMPRODUCT(($B$1461:$B$1491=$J880)*1,F$1461:F$1491)))</f>
        <v>0.80441010596774098</v>
      </c>
      <c r="O880" s="2" cm="1">
        <f t="array" ref="O880">IF(G880="","",0.5*(G880+SUMPRODUCT(($B$1461:$B$1491=$J880)*1,G$1461:G$1491)))</f>
        <v>0.82692356103109277</v>
      </c>
    </row>
    <row r="881" spans="1:15" x14ac:dyDescent="0.55000000000000004">
      <c r="A881" s="3">
        <v>29</v>
      </c>
      <c r="B881" s="3">
        <v>10</v>
      </c>
      <c r="C881" s="2">
        <f>IF(logVir!C881="","",労働コスト!C881/SUM(資本サービス!C881,労働コスト!C881))</f>
        <v>0.59318669001549451</v>
      </c>
      <c r="D881" s="2">
        <f>IF(logVir!D881="","",労働コスト!D881/SUM(資本サービス!D881,労働コスト!D881))</f>
        <v>0.5700669487723955</v>
      </c>
      <c r="E881" s="2">
        <f>IF(logVir!E881="","",労働コスト!E881/SUM(資本サービス!E881,労働コスト!E881))</f>
        <v>0.58447714664843731</v>
      </c>
      <c r="F881" s="2">
        <f>IF(logVir!F881="","",労働コスト!F881/SUM(資本サービス!F881,労働コスト!F881))</f>
        <v>0.60748396345191547</v>
      </c>
      <c r="G881" s="2">
        <f>IF(logVir!G881="","",労働コスト!G881/SUM(資本サービス!G881,労働コスト!G881))</f>
        <v>0.62930757072192045</v>
      </c>
      <c r="I881" s="3">
        <v>29</v>
      </c>
      <c r="J881" s="3">
        <v>10</v>
      </c>
      <c r="K881" s="2" cm="1">
        <f t="array" ref="K881">IF(C881="","",0.5*(C881+SUMPRODUCT(($B$1461:$B$1491=$J881)*1,C$1461:C$1491)))</f>
        <v>0.60984777714759408</v>
      </c>
      <c r="L881" s="2" cm="1">
        <f t="array" ref="L881">IF(D881="","",0.5*(D881+SUMPRODUCT(($B$1461:$B$1491=$J881)*1,D$1461:D$1491)))</f>
        <v>0.60648224100077042</v>
      </c>
      <c r="M881" s="2" cm="1">
        <f t="array" ref="M881">IF(E881="","",0.5*(E881+SUMPRODUCT(($B$1461:$B$1491=$J881)*1,E$1461:E$1491)))</f>
        <v>0.6319798711516571</v>
      </c>
      <c r="N881" s="2" cm="1">
        <f t="array" ref="N881">IF(F881="","",0.5*(F881+SUMPRODUCT(($B$1461:$B$1491=$J881)*1,F$1461:F$1491)))</f>
        <v>0.64333016107900387</v>
      </c>
      <c r="O881" s="2" cm="1">
        <f t="array" ref="O881">IF(G881="","",0.5*(G881+SUMPRODUCT(($B$1461:$B$1491=$J881)*1,G$1461:G$1491)))</f>
        <v>0.67217753655442258</v>
      </c>
    </row>
    <row r="882" spans="1:15" x14ac:dyDescent="0.55000000000000004">
      <c r="A882" s="3">
        <v>29</v>
      </c>
      <c r="B882" s="3">
        <v>11</v>
      </c>
      <c r="C882" s="2">
        <f>IF(logVir!C882="","",労働コスト!C882/SUM(資本サービス!C882,労働コスト!C882))</f>
        <v>0.25793139439050561</v>
      </c>
      <c r="D882" s="2">
        <f>IF(logVir!D882="","",労働コスト!D882/SUM(資本サービス!D882,労働コスト!D882))</f>
        <v>0.33442312251253664</v>
      </c>
      <c r="E882" s="2">
        <f>IF(logVir!E882="","",労働コスト!E882/SUM(資本サービス!E882,労働コスト!E882))</f>
        <v>0.5465722611817535</v>
      </c>
      <c r="F882" s="2">
        <f>IF(logVir!F882="","",労働コスト!F882/SUM(資本サービス!F882,労働コスト!F882))</f>
        <v>0.39818571044186329</v>
      </c>
      <c r="G882" s="2">
        <f>IF(logVir!G882="","",労働コスト!G882/SUM(資本サービス!G882,労働コスト!G882))</f>
        <v>0.53272150314721234</v>
      </c>
      <c r="I882" s="3">
        <v>29</v>
      </c>
      <c r="J882" s="3">
        <v>11</v>
      </c>
      <c r="K882" s="2" cm="1">
        <f t="array" ref="K882">IF(C882="","",0.5*(C882+SUMPRODUCT(($B$1461:$B$1491=$J882)*1,C$1461:C$1491)))</f>
        <v>0.41138106244274408</v>
      </c>
      <c r="L882" s="2" cm="1">
        <f t="array" ref="L882">IF(D882="","",0.5*(D882+SUMPRODUCT(($B$1461:$B$1491=$J882)*1,D$1461:D$1491)))</f>
        <v>0.45120853163154029</v>
      </c>
      <c r="M882" s="2" cm="1">
        <f t="array" ref="M882">IF(E882="","",0.5*(E882+SUMPRODUCT(($B$1461:$B$1491=$J882)*1,E$1461:E$1491)))</f>
        <v>0.56351620447586004</v>
      </c>
      <c r="N882" s="2" cm="1">
        <f t="array" ref="N882">IF(F882="","",0.5*(F882+SUMPRODUCT(($B$1461:$B$1491=$J882)*1,F$1461:F$1491)))</f>
        <v>0.48542855681346853</v>
      </c>
      <c r="O882" s="2" cm="1">
        <f t="array" ref="O882">IF(G882="","",0.5*(G882+SUMPRODUCT(($B$1461:$B$1491=$J882)*1,G$1461:G$1491)))</f>
        <v>0.5633329139594635</v>
      </c>
    </row>
    <row r="883" spans="1:15" x14ac:dyDescent="0.55000000000000004">
      <c r="A883" s="3">
        <v>29</v>
      </c>
      <c r="B883" s="3">
        <v>12</v>
      </c>
      <c r="C883" s="2">
        <f>IF(logVir!C883="","",労働コスト!C883/SUM(資本サービス!C883,労働コスト!C883))</f>
        <v>0.35218162538304304</v>
      </c>
      <c r="D883" s="2">
        <f>IF(logVir!D883="","",労働コスト!D883/SUM(資本サービス!D883,労働コスト!D883))</f>
        <v>0.28406482866704796</v>
      </c>
      <c r="E883" s="2">
        <f>IF(logVir!E883="","",労働コスト!E883/SUM(資本サービス!E883,労働コスト!E883))</f>
        <v>0.26896519895485599</v>
      </c>
      <c r="F883" s="2">
        <f>IF(logVir!F883="","",労働コスト!F883/SUM(資本サービス!F883,労働コスト!F883))</f>
        <v>0.29410499730033296</v>
      </c>
      <c r="G883" s="2">
        <f>IF(logVir!G883="","",労働コスト!G883/SUM(資本サービス!G883,労働コスト!G883))</f>
        <v>0.3054402024386646</v>
      </c>
      <c r="I883" s="3">
        <v>29</v>
      </c>
      <c r="J883" s="3">
        <v>12</v>
      </c>
      <c r="K883" s="2" cm="1">
        <f t="array" ref="K883">IF(C883="","",0.5*(C883+SUMPRODUCT(($B$1461:$B$1491=$J883)*1,C$1461:C$1491)))</f>
        <v>0.42048336958627586</v>
      </c>
      <c r="L883" s="2" cm="1">
        <f t="array" ref="L883">IF(D883="","",0.5*(D883+SUMPRODUCT(($B$1461:$B$1491=$J883)*1,D$1461:D$1491)))</f>
        <v>0.39853832781623139</v>
      </c>
      <c r="M883" s="2" cm="1">
        <f t="array" ref="M883">IF(E883="","",0.5*(E883+SUMPRODUCT(($B$1461:$B$1491=$J883)*1,E$1461:E$1491)))</f>
        <v>0.39157193650439304</v>
      </c>
      <c r="N883" s="2" cm="1">
        <f t="array" ref="N883">IF(F883="","",0.5*(F883+SUMPRODUCT(($B$1461:$B$1491=$J883)*1,F$1461:F$1491)))</f>
        <v>0.40642724625743254</v>
      </c>
      <c r="O883" s="2" cm="1">
        <f t="array" ref="O883">IF(G883="","",0.5*(G883+SUMPRODUCT(($B$1461:$B$1491=$J883)*1,G$1461:G$1491)))</f>
        <v>0.43371894528109967</v>
      </c>
    </row>
    <row r="884" spans="1:15" x14ac:dyDescent="0.55000000000000004">
      <c r="A884" s="3">
        <v>29</v>
      </c>
      <c r="B884" s="3">
        <v>13</v>
      </c>
      <c r="C884" s="2">
        <f>IF(logVir!C884="","",労働コスト!C884/SUM(資本サービス!C884,労働コスト!C884))</f>
        <v>0.41319497533326893</v>
      </c>
      <c r="D884" s="2">
        <f>IF(logVir!D884="","",労働コスト!D884/SUM(資本サービス!D884,労働コスト!D884))</f>
        <v>0.21243422923767949</v>
      </c>
      <c r="E884" s="2">
        <f>IF(logVir!E884="","",労働コスト!E884/SUM(資本サービス!E884,労働コスト!E884))</f>
        <v>0.2653590750315305</v>
      </c>
      <c r="F884" s="2">
        <f>IF(logVir!F884="","",労働コスト!F884/SUM(資本サービス!F884,労働コスト!F884))</f>
        <v>0.33607526328878945</v>
      </c>
      <c r="G884" s="2" t="str">
        <f>IF(logVir!G884="","",労働コスト!G884/SUM(資本サービス!G884,労働コスト!G884))</f>
        <v/>
      </c>
      <c r="I884" s="3">
        <v>29</v>
      </c>
      <c r="J884" s="3">
        <v>13</v>
      </c>
      <c r="K884" s="2" cm="1">
        <f t="array" ref="K884">IF(C884="","",0.5*(C884+SUMPRODUCT(($B$1461:$B$1491=$J884)*1,C$1461:C$1491)))</f>
        <v>0.40737670932456838</v>
      </c>
      <c r="L884" s="2" cm="1">
        <f t="array" ref="L884">IF(D884="","",0.5*(D884+SUMPRODUCT(($B$1461:$B$1491=$J884)*1,D$1461:D$1491)))</f>
        <v>0.29208322387962177</v>
      </c>
      <c r="M884" s="2" cm="1">
        <f t="array" ref="M884">IF(E884="","",0.5*(E884+SUMPRODUCT(($B$1461:$B$1491=$J884)*1,E$1461:E$1491)))</f>
        <v>0.33823099018778957</v>
      </c>
      <c r="N884" s="2" cm="1">
        <f t="array" ref="N884">IF(F884="","",0.5*(F884+SUMPRODUCT(($B$1461:$B$1491=$J884)*1,F$1461:F$1491)))</f>
        <v>0.36619962027456338</v>
      </c>
      <c r="O884" s="2" t="str" cm="1">
        <f t="array" ref="O884">IF(G884="","",0.5*(G884+SUMPRODUCT(($B$1461:$B$1491=$J884)*1,G$1461:G$1491)))</f>
        <v/>
      </c>
    </row>
    <row r="885" spans="1:15" x14ac:dyDescent="0.55000000000000004">
      <c r="A885" s="3">
        <v>29</v>
      </c>
      <c r="B885" s="3">
        <v>14</v>
      </c>
      <c r="C885" s="2">
        <f>IF(logVir!C885="","",労働コスト!C885/SUM(資本サービス!C885,労働コスト!C885))</f>
        <v>0.5220748045785959</v>
      </c>
      <c r="D885" s="2">
        <f>IF(logVir!D885="","",労働コスト!D885/SUM(資本サービス!D885,労働コスト!D885))</f>
        <v>0.56104789443221736</v>
      </c>
      <c r="E885" s="2">
        <f>IF(logVir!E885="","",労働コスト!E885/SUM(資本サービス!E885,労働コスト!E885))</f>
        <v>0.52632544941635939</v>
      </c>
      <c r="F885" s="2">
        <f>IF(logVir!F885="","",労働コスト!F885/SUM(資本サービス!F885,労働コスト!F885))</f>
        <v>0.53139416802812334</v>
      </c>
      <c r="G885" s="2">
        <f>IF(logVir!G885="","",労働コスト!G885/SUM(資本サービス!G885,労働コスト!G885))</f>
        <v>0.53310740429256698</v>
      </c>
      <c r="I885" s="3">
        <v>29</v>
      </c>
      <c r="J885" s="3">
        <v>14</v>
      </c>
      <c r="K885" s="2" cm="1">
        <f t="array" ref="K885">IF(C885="","",0.5*(C885+SUMPRODUCT(($B$1461:$B$1491=$J885)*1,C$1461:C$1491)))</f>
        <v>0.55646516213566288</v>
      </c>
      <c r="L885" s="2" cm="1">
        <f t="array" ref="L885">IF(D885="","",0.5*(D885+SUMPRODUCT(($B$1461:$B$1491=$J885)*1,D$1461:D$1491)))</f>
        <v>0.59570426688663858</v>
      </c>
      <c r="M885" s="2" cm="1">
        <f t="array" ref="M885">IF(E885="","",0.5*(E885+SUMPRODUCT(($B$1461:$B$1491=$J885)*1,E$1461:E$1491)))</f>
        <v>0.56938185296097132</v>
      </c>
      <c r="N885" s="2" cm="1">
        <f t="array" ref="N885">IF(F885="","",0.5*(F885+SUMPRODUCT(($B$1461:$B$1491=$J885)*1,F$1461:F$1491)))</f>
        <v>0.56531344997461264</v>
      </c>
      <c r="O885" s="2" cm="1">
        <f t="array" ref="O885">IF(G885="","",0.5*(G885+SUMPRODUCT(($B$1461:$B$1491=$J885)*1,G$1461:G$1491)))</f>
        <v>0.57943467103300439</v>
      </c>
    </row>
    <row r="886" spans="1:15" x14ac:dyDescent="0.55000000000000004">
      <c r="A886" s="3">
        <v>29</v>
      </c>
      <c r="B886" s="3">
        <v>15</v>
      </c>
      <c r="C886" s="2">
        <f>IF(logVir!C886="","",労働コスト!C886/SUM(資本サービス!C886,労働コスト!C886))</f>
        <v>0.71298385643630491</v>
      </c>
      <c r="D886" s="2">
        <f>IF(logVir!D886="","",労働コスト!D886/SUM(資本サービス!D886,労働コスト!D886))</f>
        <v>0.78378422853708651</v>
      </c>
      <c r="E886" s="2">
        <f>IF(logVir!E886="","",労働コスト!E886/SUM(資本サービス!E886,労働コスト!E886))</f>
        <v>0.73267290524663897</v>
      </c>
      <c r="F886" s="2">
        <f>IF(logVir!F886="","",労働コスト!F886/SUM(資本サービス!F886,労働コスト!F886))</f>
        <v>0.72266661872958471</v>
      </c>
      <c r="G886" s="2">
        <f>IF(logVir!G886="","",労働コスト!G886/SUM(資本サービス!G886,労働コスト!G886))</f>
        <v>0.74941898285520969</v>
      </c>
      <c r="I886" s="3">
        <v>29</v>
      </c>
      <c r="J886" s="3">
        <v>15</v>
      </c>
      <c r="K886" s="2" cm="1">
        <f t="array" ref="K886">IF(C886="","",0.5*(C886+SUMPRODUCT(($B$1461:$B$1491=$J886)*1,C$1461:C$1491)))</f>
        <v>0.7261890003603968</v>
      </c>
      <c r="L886" s="2" cm="1">
        <f t="array" ref="L886">IF(D886="","",0.5*(D886+SUMPRODUCT(($B$1461:$B$1491=$J886)*1,D$1461:D$1491)))</f>
        <v>0.7829566860598286</v>
      </c>
      <c r="M886" s="2" cm="1">
        <f t="array" ref="M886">IF(E886="","",0.5*(E886+SUMPRODUCT(($B$1461:$B$1491=$J886)*1,E$1461:E$1491)))</f>
        <v>0.74434217979221196</v>
      </c>
      <c r="N886" s="2" cm="1">
        <f t="array" ref="N886">IF(F886="","",0.5*(F886+SUMPRODUCT(($B$1461:$B$1491=$J886)*1,F$1461:F$1491)))</f>
        <v>0.73487246893998437</v>
      </c>
      <c r="O886" s="2" cm="1">
        <f t="array" ref="O886">IF(G886="","",0.5*(G886+SUMPRODUCT(($B$1461:$B$1491=$J886)*1,G$1461:G$1491)))</f>
        <v>0.76158585221753272</v>
      </c>
    </row>
    <row r="887" spans="1:15" x14ac:dyDescent="0.55000000000000004">
      <c r="A887" s="3">
        <v>29</v>
      </c>
      <c r="B887" s="3">
        <v>16</v>
      </c>
      <c r="C887" s="2">
        <f>IF(logVir!C887="","",労働コスト!C887/SUM(資本サービス!C887,労働コスト!C887))</f>
        <v>0.73810027266459755</v>
      </c>
      <c r="D887" s="2">
        <f>IF(logVir!D887="","",労働コスト!D887/SUM(資本サービス!D887,労働コスト!D887))</f>
        <v>0.71666367404976794</v>
      </c>
      <c r="E887" s="2">
        <f>IF(logVir!E887="","",労働コスト!E887/SUM(資本サービス!E887,労働コスト!E887))</f>
        <v>0.71201904867505339</v>
      </c>
      <c r="F887" s="2">
        <f>IF(logVir!F887="","",労働コスト!F887/SUM(資本サービス!F887,労働コスト!F887))</f>
        <v>0.7307031131048014</v>
      </c>
      <c r="G887" s="2">
        <f>IF(logVir!G887="","",労働コスト!G887/SUM(資本サービス!G887,労働コスト!G887))</f>
        <v>0.73501577675776741</v>
      </c>
      <c r="I887" s="3">
        <v>29</v>
      </c>
      <c r="J887" s="3">
        <v>16</v>
      </c>
      <c r="K887" s="2" cm="1">
        <f t="array" ref="K887">IF(C887="","",0.5*(C887+SUMPRODUCT(($B$1461:$B$1491=$J887)*1,C$1461:C$1491)))</f>
        <v>0.70577340328709126</v>
      </c>
      <c r="L887" s="2" cm="1">
        <f t="array" ref="L887">IF(D887="","",0.5*(D887+SUMPRODUCT(($B$1461:$B$1491=$J887)*1,D$1461:D$1491)))</f>
        <v>0.70957222919620633</v>
      </c>
      <c r="M887" s="2" cm="1">
        <f t="array" ref="M887">IF(E887="","",0.5*(E887+SUMPRODUCT(($B$1461:$B$1491=$J887)*1,E$1461:E$1491)))</f>
        <v>0.72008415831280348</v>
      </c>
      <c r="N887" s="2" cm="1">
        <f t="array" ref="N887">IF(F887="","",0.5*(F887+SUMPRODUCT(($B$1461:$B$1491=$J887)*1,F$1461:F$1491)))</f>
        <v>0.72916904061157306</v>
      </c>
      <c r="O887" s="2" cm="1">
        <f t="array" ref="O887">IF(G887="","",0.5*(G887+SUMPRODUCT(($B$1461:$B$1491=$J887)*1,G$1461:G$1491)))</f>
        <v>0.74525052386265611</v>
      </c>
    </row>
    <row r="888" spans="1:15" x14ac:dyDescent="0.55000000000000004">
      <c r="A888" s="3">
        <v>29</v>
      </c>
      <c r="B888" s="3">
        <v>17</v>
      </c>
      <c r="C888" s="2">
        <f>IF(logVir!C888="","",労働コスト!C888/SUM(資本サービス!C888,労働コスト!C888))</f>
        <v>0.33762368559442385</v>
      </c>
      <c r="D888" s="2">
        <f>IF(logVir!D888="","",労働コスト!D888/SUM(資本サービス!D888,労働コスト!D888))</f>
        <v>0.37702218606778204</v>
      </c>
      <c r="E888" s="2">
        <f>IF(logVir!E888="","",労働コスト!E888/SUM(資本サービス!E888,労働コスト!E888))</f>
        <v>0.42324026838988482</v>
      </c>
      <c r="F888" s="2">
        <f>IF(logVir!F888="","",労働コスト!F888/SUM(資本サービス!F888,労働コスト!F888))</f>
        <v>0.46954355769267186</v>
      </c>
      <c r="G888" s="2">
        <f>IF(logVir!G888="","",労働コスト!G888/SUM(資本サービス!G888,労働コスト!G888))</f>
        <v>0.4394571128330752</v>
      </c>
      <c r="I888" s="3">
        <v>29</v>
      </c>
      <c r="J888" s="3">
        <v>17</v>
      </c>
      <c r="K888" s="2" cm="1">
        <f t="array" ref="K888">IF(C888="","",0.5*(C888+SUMPRODUCT(($B$1461:$B$1491=$J888)*1,C$1461:C$1491)))</f>
        <v>0.34050447964145847</v>
      </c>
      <c r="L888" s="2" cm="1">
        <f t="array" ref="L888">IF(D888="","",0.5*(D888+SUMPRODUCT(($B$1461:$B$1491=$J888)*1,D$1461:D$1491)))</f>
        <v>0.36798770492761779</v>
      </c>
      <c r="M888" s="2" cm="1">
        <f t="array" ref="M888">IF(E888="","",0.5*(E888+SUMPRODUCT(($B$1461:$B$1491=$J888)*1,E$1461:E$1491)))</f>
        <v>0.40458808180740313</v>
      </c>
      <c r="N888" s="2" cm="1">
        <f t="array" ref="N888">IF(F888="","",0.5*(F888+SUMPRODUCT(($B$1461:$B$1491=$J888)*1,F$1461:F$1491)))</f>
        <v>0.44180615305853727</v>
      </c>
      <c r="O888" s="2" cm="1">
        <f t="array" ref="O888">IF(G888="","",0.5*(G888+SUMPRODUCT(($B$1461:$B$1491=$J888)*1,G$1461:G$1491)))</f>
        <v>0.4286737412155428</v>
      </c>
    </row>
    <row r="889" spans="1:15" x14ac:dyDescent="0.55000000000000004">
      <c r="A889" s="3">
        <v>29</v>
      </c>
      <c r="B889" s="3">
        <v>18</v>
      </c>
      <c r="C889" s="2">
        <f>IF(logVir!C889="","",労働コスト!C889/SUM(資本サービス!C889,労働コスト!C889))</f>
        <v>0.84331959243822197</v>
      </c>
      <c r="D889" s="2">
        <f>IF(logVir!D889="","",労働コスト!D889/SUM(資本サービス!D889,労働コスト!D889))</f>
        <v>0.87174181221228331</v>
      </c>
      <c r="E889" s="2">
        <f>IF(logVir!E889="","",労働コスト!E889/SUM(資本サービス!E889,労働コスト!E889))</f>
        <v>0.91060321395967425</v>
      </c>
      <c r="F889" s="2">
        <f>IF(logVir!F889="","",労働コスト!F889/SUM(資本サービス!F889,労働コスト!F889))</f>
        <v>0.89918458006290214</v>
      </c>
      <c r="G889" s="2">
        <f>IF(logVir!G889="","",労働コスト!G889/SUM(資本サービス!G889,労働コスト!G889))</f>
        <v>0.88291422134899589</v>
      </c>
      <c r="I889" s="3">
        <v>29</v>
      </c>
      <c r="J889" s="3">
        <v>18</v>
      </c>
      <c r="K889" s="2" cm="1">
        <f t="array" ref="K889">IF(C889="","",0.5*(C889+SUMPRODUCT(($B$1461:$B$1491=$J889)*1,C$1461:C$1491)))</f>
        <v>0.84990836180469143</v>
      </c>
      <c r="L889" s="2" cm="1">
        <f t="array" ref="L889">IF(D889="","",0.5*(D889+SUMPRODUCT(($B$1461:$B$1491=$J889)*1,D$1461:D$1491)))</f>
        <v>0.88133841164946958</v>
      </c>
      <c r="M889" s="2" cm="1">
        <f t="array" ref="M889">IF(E889="","",0.5*(E889+SUMPRODUCT(($B$1461:$B$1491=$J889)*1,E$1461:E$1491)))</f>
        <v>0.90346354671828155</v>
      </c>
      <c r="N889" s="2" cm="1">
        <f t="array" ref="N889">IF(F889="","",0.5*(F889+SUMPRODUCT(($B$1461:$B$1491=$J889)*1,F$1461:F$1491)))</f>
        <v>0.89855018369737438</v>
      </c>
      <c r="O889" s="2" cm="1">
        <f t="array" ref="O889">IF(G889="","",0.5*(G889+SUMPRODUCT(($B$1461:$B$1491=$J889)*1,G$1461:G$1491)))</f>
        <v>0.89069932329295209</v>
      </c>
    </row>
    <row r="890" spans="1:15" x14ac:dyDescent="0.55000000000000004">
      <c r="A890" s="3">
        <v>29</v>
      </c>
      <c r="B890" s="3">
        <v>19</v>
      </c>
      <c r="C890" s="2">
        <f>IF(logVir!C890="","",労働コスト!C890/SUM(資本サービス!C890,労働コスト!C890))</f>
        <v>0.84233067062532707</v>
      </c>
      <c r="D890" s="2">
        <f>IF(logVir!D890="","",労働コスト!D890/SUM(資本サービス!D890,労働コスト!D890))</f>
        <v>0.87713239237143015</v>
      </c>
      <c r="E890" s="2">
        <f>IF(logVir!E890="","",労働コスト!E890/SUM(資本サービス!E890,労働コスト!E890))</f>
        <v>0.83034474705840844</v>
      </c>
      <c r="F890" s="2">
        <f>IF(logVir!F890="","",労働コスト!F890/SUM(資本サービス!F890,労働コスト!F890))</f>
        <v>0.85634064151135647</v>
      </c>
      <c r="G890" s="2">
        <f>IF(logVir!G890="","",労働コスト!G890/SUM(資本サービス!G890,労働コスト!G890))</f>
        <v>0.84865633780177052</v>
      </c>
      <c r="I890" s="3">
        <v>29</v>
      </c>
      <c r="J890" s="3">
        <v>19</v>
      </c>
      <c r="K890" s="2" cm="1">
        <f t="array" ref="K890">IF(C890="","",0.5*(C890+SUMPRODUCT(($B$1461:$B$1491=$J890)*1,C$1461:C$1491)))</f>
        <v>0.83482233384280458</v>
      </c>
      <c r="L890" s="2" cm="1">
        <f t="array" ref="L890">IF(D890="","",0.5*(D890+SUMPRODUCT(($B$1461:$B$1491=$J890)*1,D$1461:D$1491)))</f>
        <v>0.87223516167291471</v>
      </c>
      <c r="M890" s="2" cm="1">
        <f t="array" ref="M890">IF(E890="","",0.5*(E890+SUMPRODUCT(($B$1461:$B$1491=$J890)*1,E$1461:E$1491)))</f>
        <v>0.84987614336338924</v>
      </c>
      <c r="N890" s="2" cm="1">
        <f t="array" ref="N890">IF(F890="","",0.5*(F890+SUMPRODUCT(($B$1461:$B$1491=$J890)*1,F$1461:F$1491)))</f>
        <v>0.86299552039383065</v>
      </c>
      <c r="O890" s="2" cm="1">
        <f t="array" ref="O890">IF(G890="","",0.5*(G890+SUMPRODUCT(($B$1461:$B$1491=$J890)*1,G$1461:G$1491)))</f>
        <v>0.86168546649152322</v>
      </c>
    </row>
    <row r="891" spans="1:15" x14ac:dyDescent="0.55000000000000004">
      <c r="A891" s="3">
        <v>29</v>
      </c>
      <c r="B891" s="3">
        <v>20</v>
      </c>
      <c r="C891" s="2">
        <f>IF(logVir!C891="","",労働コスト!C891/SUM(資本サービス!C891,労働コスト!C891))</f>
        <v>0.6069582572986234</v>
      </c>
      <c r="D891" s="2">
        <f>IF(logVir!D891="","",労働コスト!D891/SUM(資本サービス!D891,労働コスト!D891))</f>
        <v>0.56960186693378745</v>
      </c>
      <c r="E891" s="2">
        <f>IF(logVir!E891="","",労働コスト!E891/SUM(資本サービス!E891,労働コスト!E891))</f>
        <v>0.52038849258807574</v>
      </c>
      <c r="F891" s="2">
        <f>IF(logVir!F891="","",労働コスト!F891/SUM(資本サービス!F891,労働コスト!F891))</f>
        <v>0.56864867713609335</v>
      </c>
      <c r="G891" s="2">
        <f>IF(logVir!G891="","",労働コスト!G891/SUM(資本サービス!G891,労働コスト!G891))</f>
        <v>0.59279717882913163</v>
      </c>
      <c r="I891" s="3">
        <v>29</v>
      </c>
      <c r="J891" s="3">
        <v>20</v>
      </c>
      <c r="K891" s="2" cm="1">
        <f t="array" ref="K891">IF(C891="","",0.5*(C891+SUMPRODUCT(($B$1461:$B$1491=$J891)*1,C$1461:C$1491)))</f>
        <v>0.67628032236495694</v>
      </c>
      <c r="L891" s="2" cm="1">
        <f t="array" ref="L891">IF(D891="","",0.5*(D891+SUMPRODUCT(($B$1461:$B$1491=$J891)*1,D$1461:D$1491)))</f>
        <v>0.66216245082298864</v>
      </c>
      <c r="M891" s="2" cm="1">
        <f t="array" ref="M891">IF(E891="","",0.5*(E891+SUMPRODUCT(($B$1461:$B$1491=$J891)*1,E$1461:E$1491)))</f>
        <v>0.63442922888996911</v>
      </c>
      <c r="N891" s="2" cm="1">
        <f t="array" ref="N891">IF(F891="","",0.5*(F891+SUMPRODUCT(($B$1461:$B$1491=$J891)*1,F$1461:F$1491)))</f>
        <v>0.65776791824899306</v>
      </c>
      <c r="O891" s="2" cm="1">
        <f t="array" ref="O891">IF(G891="","",0.5*(G891+SUMPRODUCT(($B$1461:$B$1491=$J891)*1,G$1461:G$1491)))</f>
        <v>0.67754766976123204</v>
      </c>
    </row>
    <row r="892" spans="1:15" x14ac:dyDescent="0.55000000000000004">
      <c r="A892" s="3">
        <v>29</v>
      </c>
      <c r="B892" s="3">
        <v>21</v>
      </c>
      <c r="C892" s="2">
        <f>IF(logVir!C892="","",労働コスト!C892/SUM(資本サービス!C892,労働コスト!C892))</f>
        <v>0.70013203053524464</v>
      </c>
      <c r="D892" s="2">
        <f>IF(logVir!D892="","",労働コスト!D892/SUM(資本サービス!D892,労働コスト!D892))</f>
        <v>0.76403479190374557</v>
      </c>
      <c r="E892" s="2">
        <f>IF(logVir!E892="","",労働コスト!E892/SUM(資本サービス!E892,労働コスト!E892))</f>
        <v>0.8148995736728526</v>
      </c>
      <c r="F892" s="2">
        <f>IF(logVir!F892="","",労働コスト!F892/SUM(資本サービス!F892,労働コスト!F892))</f>
        <v>0.81267556326305157</v>
      </c>
      <c r="G892" s="2">
        <f>IF(logVir!G892="","",労働コスト!G892/SUM(資本サービス!G892,労働コスト!G892))</f>
        <v>0.83829596675864748</v>
      </c>
      <c r="I892" s="3">
        <v>29</v>
      </c>
      <c r="J892" s="3">
        <v>21</v>
      </c>
      <c r="K892" s="2" cm="1">
        <f t="array" ref="K892">IF(C892="","",0.5*(C892+SUMPRODUCT(($B$1461:$B$1491=$J892)*1,C$1461:C$1491)))</f>
        <v>0.68263759894556042</v>
      </c>
      <c r="L892" s="2" cm="1">
        <f t="array" ref="L892">IF(D892="","",0.5*(D892+SUMPRODUCT(($B$1461:$B$1491=$J892)*1,D$1461:D$1491)))</f>
        <v>0.73314252413835201</v>
      </c>
      <c r="M892" s="2" cm="1">
        <f t="array" ref="M892">IF(E892="","",0.5*(E892+SUMPRODUCT(($B$1461:$B$1491=$J892)*1,E$1461:E$1491)))</f>
        <v>0.76249552995988867</v>
      </c>
      <c r="N892" s="2" cm="1">
        <f t="array" ref="N892">IF(F892="","",0.5*(F892+SUMPRODUCT(($B$1461:$B$1491=$J892)*1,F$1461:F$1491)))</f>
        <v>0.76268068972929048</v>
      </c>
      <c r="O892" s="2" cm="1">
        <f t="array" ref="O892">IF(G892="","",0.5*(G892+SUMPRODUCT(($B$1461:$B$1491=$J892)*1,G$1461:G$1491)))</f>
        <v>0.7836553203600396</v>
      </c>
    </row>
    <row r="893" spans="1:15" x14ac:dyDescent="0.55000000000000004">
      <c r="A893" s="3">
        <v>29</v>
      </c>
      <c r="B893" s="3">
        <v>22</v>
      </c>
      <c r="C893" s="2">
        <f>IF(logVir!C893="","",労働コスト!C893/SUM(資本サービス!C893,労働コスト!C893))</f>
        <v>0.70507766638595182</v>
      </c>
      <c r="D893" s="2">
        <f>IF(logVir!D893="","",労働コスト!D893/SUM(資本サービス!D893,労働コスト!D893))</f>
        <v>0.79678884219067292</v>
      </c>
      <c r="E893" s="2">
        <f>IF(logVir!E893="","",労働コスト!E893/SUM(資本サービス!E893,労働コスト!E893))</f>
        <v>0.77668334698314534</v>
      </c>
      <c r="F893" s="2">
        <f>IF(logVir!F893="","",労働コスト!F893/SUM(資本サービス!F893,労働コスト!F893))</f>
        <v>0.79076232557522963</v>
      </c>
      <c r="G893" s="2">
        <f>IF(logVir!G893="","",労働コスト!G893/SUM(資本サービス!G893,労働コスト!G893))</f>
        <v>0.83385956343985856</v>
      </c>
      <c r="I893" s="3">
        <v>29</v>
      </c>
      <c r="J893" s="3">
        <v>22</v>
      </c>
      <c r="K893" s="2" cm="1">
        <f t="array" ref="K893">IF(C893="","",0.5*(C893+SUMPRODUCT(($B$1461:$B$1491=$J893)*1,C$1461:C$1491)))</f>
        <v>0.7405089679378507</v>
      </c>
      <c r="L893" s="2" cm="1">
        <f t="array" ref="L893">IF(D893="","",0.5*(D893+SUMPRODUCT(($B$1461:$B$1491=$J893)*1,D$1461:D$1491)))</f>
        <v>0.80611809843322013</v>
      </c>
      <c r="M893" s="2" cm="1">
        <f t="array" ref="M893">IF(E893="","",0.5*(E893+SUMPRODUCT(($B$1461:$B$1491=$J893)*1,E$1461:E$1491)))</f>
        <v>0.80955138320024655</v>
      </c>
      <c r="N893" s="2" cm="1">
        <f t="array" ref="N893">IF(F893="","",0.5*(F893+SUMPRODUCT(($B$1461:$B$1491=$J893)*1,F$1461:F$1491)))</f>
        <v>0.81417131378888252</v>
      </c>
      <c r="O893" s="2" cm="1">
        <f t="array" ref="O893">IF(G893="","",0.5*(G893+SUMPRODUCT(($B$1461:$B$1491=$J893)*1,G$1461:G$1491)))</f>
        <v>0.8363395839321478</v>
      </c>
    </row>
    <row r="894" spans="1:15" x14ac:dyDescent="0.55000000000000004">
      <c r="A894" s="3">
        <v>29</v>
      </c>
      <c r="B894" s="3">
        <v>23</v>
      </c>
      <c r="C894" s="2">
        <f>IF(logVir!C894="","",労働コスト!C894/SUM(資本サービス!C894,労働コスト!C894))</f>
        <v>0.21116737259951979</v>
      </c>
      <c r="D894" s="2">
        <f>IF(logVir!D894="","",労働コスト!D894/SUM(資本サービス!D894,労働コスト!D894))</f>
        <v>0.23701585850302415</v>
      </c>
      <c r="E894" s="2">
        <f>IF(logVir!E894="","",労働コスト!E894/SUM(資本サービス!E894,労働コスト!E894))</f>
        <v>0.30644100791860396</v>
      </c>
      <c r="F894" s="2">
        <f>IF(logVir!F894="","",労働コスト!F894/SUM(資本サービス!F894,労働コスト!F894))</f>
        <v>0.34918986637822486</v>
      </c>
      <c r="G894" s="2">
        <f>IF(logVir!G894="","",労働コスト!G894/SUM(資本サービス!G894,労働コスト!G894))</f>
        <v>0.27485520922254453</v>
      </c>
      <c r="I894" s="3">
        <v>29</v>
      </c>
      <c r="J894" s="3">
        <v>23</v>
      </c>
      <c r="K894" s="2" cm="1">
        <f t="array" ref="K894">IF(C894="","",0.5*(C894+SUMPRODUCT(($B$1461:$B$1491=$J894)*1,C$1461:C$1491)))</f>
        <v>0.24768835404062858</v>
      </c>
      <c r="L894" s="2" cm="1">
        <f t="array" ref="L894">IF(D894="","",0.5*(D894+SUMPRODUCT(($B$1461:$B$1491=$J894)*1,D$1461:D$1491)))</f>
        <v>0.27544911891344925</v>
      </c>
      <c r="M894" s="2" cm="1">
        <f t="array" ref="M894">IF(E894="","",0.5*(E894+SUMPRODUCT(($B$1461:$B$1491=$J894)*1,E$1461:E$1491)))</f>
        <v>0.32682431632055908</v>
      </c>
      <c r="N894" s="2" cm="1">
        <f t="array" ref="N894">IF(F894="","",0.5*(F894+SUMPRODUCT(($B$1461:$B$1491=$J894)*1,F$1461:F$1491)))</f>
        <v>0.36226370283224429</v>
      </c>
      <c r="O894" s="2" cm="1">
        <f t="array" ref="O894">IF(G894="","",0.5*(G894+SUMPRODUCT(($B$1461:$B$1491=$J894)*1,G$1461:G$1491)))</f>
        <v>0.33636313741878221</v>
      </c>
    </row>
    <row r="895" spans="1:15" x14ac:dyDescent="0.55000000000000004">
      <c r="A895" s="3">
        <v>29</v>
      </c>
      <c r="B895" s="3">
        <v>24</v>
      </c>
      <c r="C895" s="2">
        <f>IF(logVir!C895="","",労働コスト!C895/SUM(資本サービス!C895,労働コスト!C895))</f>
        <v>0.80362704185899514</v>
      </c>
      <c r="D895" s="2">
        <f>IF(logVir!D895="","",労働コスト!D895/SUM(資本サービス!D895,労働コスト!D895))</f>
        <v>0.78393772693769426</v>
      </c>
      <c r="E895" s="2">
        <f>IF(logVir!E895="","",労働コスト!E895/SUM(資本サービス!E895,労働コスト!E895))</f>
        <v>0.81799603809940802</v>
      </c>
      <c r="F895" s="2">
        <f>IF(logVir!F895="","",労働コスト!F895/SUM(資本サービス!F895,労働コスト!F895))</f>
        <v>0.82257883227911188</v>
      </c>
      <c r="G895" s="2">
        <f>IF(logVir!G895="","",労働コスト!G895/SUM(資本サービス!G895,労働コスト!G895))</f>
        <v>0.71856708935777058</v>
      </c>
      <c r="I895" s="3">
        <v>29</v>
      </c>
      <c r="J895" s="3">
        <v>24</v>
      </c>
      <c r="K895" s="2" cm="1">
        <f t="array" ref="K895">IF(C895="","",0.5*(C895+SUMPRODUCT(($B$1461:$B$1491=$J895)*1,C$1461:C$1491)))</f>
        <v>0.75772330913558406</v>
      </c>
      <c r="L895" s="2" cm="1">
        <f t="array" ref="L895">IF(D895="","",0.5*(D895+SUMPRODUCT(($B$1461:$B$1491=$J895)*1,D$1461:D$1491)))</f>
        <v>0.76049074392816052</v>
      </c>
      <c r="M895" s="2" cm="1">
        <f t="array" ref="M895">IF(E895="","",0.5*(E895+SUMPRODUCT(($B$1461:$B$1491=$J895)*1,E$1461:E$1491)))</f>
        <v>0.78462465888310273</v>
      </c>
      <c r="N895" s="2" cm="1">
        <f t="array" ref="N895">IF(F895="","",0.5*(F895+SUMPRODUCT(($B$1461:$B$1491=$J895)*1,F$1461:F$1491)))</f>
        <v>0.79553090871475973</v>
      </c>
      <c r="O895" s="2" cm="1">
        <f t="array" ref="O895">IF(G895="","",0.5*(G895+SUMPRODUCT(($B$1461:$B$1491=$J895)*1,G$1461:G$1491)))</f>
        <v>0.74930442890608018</v>
      </c>
    </row>
    <row r="896" spans="1:15" x14ac:dyDescent="0.55000000000000004">
      <c r="A896" s="3">
        <v>29</v>
      </c>
      <c r="B896" s="3">
        <v>25</v>
      </c>
      <c r="C896" s="2">
        <f>IF(logVir!C896="","",労働コスト!C896/SUM(資本サービス!C896,労働コスト!C896))</f>
        <v>0.77246735330534888</v>
      </c>
      <c r="D896" s="2">
        <f>IF(logVir!D896="","",労働コスト!D896/SUM(資本サービス!D896,労働コスト!D896))</f>
        <v>0.82584580083893033</v>
      </c>
      <c r="E896" s="2">
        <f>IF(logVir!E896="","",労働コスト!E896/SUM(資本サービス!E896,労働コスト!E896))</f>
        <v>0.79287340041431587</v>
      </c>
      <c r="F896" s="2">
        <f>IF(logVir!F896="","",労働コスト!F896/SUM(資本サービス!F896,労働コスト!F896))</f>
        <v>0.79018835014028477</v>
      </c>
      <c r="G896" s="2">
        <f>IF(logVir!G896="","",労働コスト!G896/SUM(資本サービス!G896,労働コスト!G896))</f>
        <v>0.75537965472732282</v>
      </c>
      <c r="I896" s="3">
        <v>29</v>
      </c>
      <c r="J896" s="3">
        <v>25</v>
      </c>
      <c r="K896" s="2" cm="1">
        <f t="array" ref="K896">IF(C896="","",0.5*(C896+SUMPRODUCT(($B$1461:$B$1491=$J896)*1,C$1461:C$1491)))</f>
        <v>0.78696919803866527</v>
      </c>
      <c r="L896" s="2" cm="1">
        <f t="array" ref="L896">IF(D896="","",0.5*(D896+SUMPRODUCT(($B$1461:$B$1491=$J896)*1,D$1461:D$1491)))</f>
        <v>0.81439554548706239</v>
      </c>
      <c r="M896" s="2" cm="1">
        <f t="array" ref="M896">IF(E896="","",0.5*(E896+SUMPRODUCT(($B$1461:$B$1491=$J896)*1,E$1461:E$1491)))</f>
        <v>0.79752659775044521</v>
      </c>
      <c r="N896" s="2" cm="1">
        <f t="array" ref="N896">IF(F896="","",0.5*(F896+SUMPRODUCT(($B$1461:$B$1491=$J896)*1,F$1461:F$1491)))</f>
        <v>0.79558506900130666</v>
      </c>
      <c r="O896" s="2" cm="1">
        <f t="array" ref="O896">IF(G896="","",0.5*(G896+SUMPRODUCT(($B$1461:$B$1491=$J896)*1,G$1461:G$1491)))</f>
        <v>0.77885609135699685</v>
      </c>
    </row>
    <row r="897" spans="1:15" x14ac:dyDescent="0.55000000000000004">
      <c r="A897" s="3">
        <v>29</v>
      </c>
      <c r="B897" s="3">
        <v>26</v>
      </c>
      <c r="C897" s="2">
        <f>IF(logVir!C897="","",労働コスト!C897/SUM(資本サービス!C897,労働コスト!C897))</f>
        <v>0.38800329554559915</v>
      </c>
      <c r="D897" s="2">
        <f>IF(logVir!D897="","",労働コスト!D897/SUM(資本サービス!D897,労働コスト!D897))</f>
        <v>0.49723994451343989</v>
      </c>
      <c r="E897" s="2">
        <f>IF(logVir!E897="","",労働コスト!E897/SUM(資本サービス!E897,労働コスト!E897))</f>
        <v>0.5363280936285344</v>
      </c>
      <c r="F897" s="2">
        <f>IF(logVir!F897="","",労働コスト!F897/SUM(資本サービス!F897,労働コスト!F897))</f>
        <v>0.55376917852105634</v>
      </c>
      <c r="G897" s="2">
        <f>IF(logVir!G897="","",労働コスト!G897/SUM(資本サービス!G897,労働コスト!G897))</f>
        <v>0.47667444941552606</v>
      </c>
      <c r="I897" s="3">
        <v>29</v>
      </c>
      <c r="J897" s="3">
        <v>26</v>
      </c>
      <c r="K897" s="2" cm="1">
        <f t="array" ref="K897">IF(C897="","",0.5*(C897+SUMPRODUCT(($B$1461:$B$1491=$J897)*1,C$1461:C$1491)))</f>
        <v>0.34843936552646193</v>
      </c>
      <c r="L897" s="2" cm="1">
        <f t="array" ref="L897">IF(D897="","",0.5*(D897+SUMPRODUCT(($B$1461:$B$1491=$J897)*1,D$1461:D$1491)))</f>
        <v>0.43644669359419352</v>
      </c>
      <c r="M897" s="2" cm="1">
        <f t="array" ref="M897">IF(E897="","",0.5*(E897+SUMPRODUCT(($B$1461:$B$1491=$J897)*1,E$1461:E$1491)))</f>
        <v>0.49122849620632719</v>
      </c>
      <c r="N897" s="2" cm="1">
        <f t="array" ref="N897">IF(F897="","",0.5*(F897+SUMPRODUCT(($B$1461:$B$1491=$J897)*1,F$1461:F$1491)))</f>
        <v>0.48753800398453362</v>
      </c>
      <c r="O897" s="2" cm="1">
        <f t="array" ref="O897">IF(G897="","",0.5*(G897+SUMPRODUCT(($B$1461:$B$1491=$J897)*1,G$1461:G$1491)))</f>
        <v>0.45052016483763746</v>
      </c>
    </row>
    <row r="898" spans="1:15" x14ac:dyDescent="0.55000000000000004">
      <c r="A898" s="3">
        <v>29</v>
      </c>
      <c r="B898" s="3">
        <v>27</v>
      </c>
      <c r="C898" s="2">
        <f>IF(logVir!C898="","",労働コスト!C898/SUM(資本サービス!C898,労働コスト!C898))</f>
        <v>0.84624509402672088</v>
      </c>
      <c r="D898" s="2">
        <f>IF(logVir!D898="","",労働コスト!D898/SUM(資本サービス!D898,労働コスト!D898))</f>
        <v>0.84900007606651251</v>
      </c>
      <c r="E898" s="2">
        <f>IF(logVir!E898="","",労働コスト!E898/SUM(資本サービス!E898,労働コスト!E898))</f>
        <v>0.83255871054387565</v>
      </c>
      <c r="F898" s="2">
        <f>IF(logVir!F898="","",労働コスト!F898/SUM(資本サービス!F898,労働コスト!F898))</f>
        <v>0.81273841263090429</v>
      </c>
      <c r="G898" s="2">
        <f>IF(logVir!G898="","",労働コスト!G898/SUM(資本サービス!G898,労働コスト!G898))</f>
        <v>0.84257692527087458</v>
      </c>
      <c r="I898" s="3">
        <v>29</v>
      </c>
      <c r="J898" s="3">
        <v>27</v>
      </c>
      <c r="K898" s="2" cm="1">
        <f t="array" ref="K898">IF(C898="","",0.5*(C898+SUMPRODUCT(($B$1461:$B$1491=$J898)*1,C$1461:C$1491)))</f>
        <v>0.81757760197248985</v>
      </c>
      <c r="L898" s="2" cm="1">
        <f t="array" ref="L898">IF(D898="","",0.5*(D898+SUMPRODUCT(($B$1461:$B$1491=$J898)*1,D$1461:D$1491)))</f>
        <v>0.82171145452034422</v>
      </c>
      <c r="M898" s="2" cm="1">
        <f t="array" ref="M898">IF(E898="","",0.5*(E898+SUMPRODUCT(($B$1461:$B$1491=$J898)*1,E$1461:E$1491)))</f>
        <v>0.81451705939688512</v>
      </c>
      <c r="N898" s="2" cm="1">
        <f t="array" ref="N898">IF(F898="","",0.5*(F898+SUMPRODUCT(($B$1461:$B$1491=$J898)*1,F$1461:F$1491)))</f>
        <v>0.80640423434529107</v>
      </c>
      <c r="O898" s="2" cm="1">
        <f t="array" ref="O898">IF(G898="","",0.5*(G898+SUMPRODUCT(($B$1461:$B$1491=$J898)*1,G$1461:G$1491)))</f>
        <v>0.82785386977455389</v>
      </c>
    </row>
    <row r="899" spans="1:15" x14ac:dyDescent="0.55000000000000004">
      <c r="A899" s="3">
        <v>29</v>
      </c>
      <c r="B899" s="3">
        <v>28</v>
      </c>
      <c r="C899" s="2">
        <f>IF(logVir!C899="","",労働コスト!C899/SUM(資本サービス!C899,労働コスト!C899))</f>
        <v>0.60975100156213113</v>
      </c>
      <c r="D899" s="2">
        <f>IF(logVir!D899="","",労働コスト!D899/SUM(資本サービス!D899,労働コスト!D899))</f>
        <v>0.65921049114219632</v>
      </c>
      <c r="E899" s="2">
        <f>IF(logVir!E899="","",労働コスト!E899/SUM(資本サービス!E899,労働コスト!E899))</f>
        <v>0.69911122886245836</v>
      </c>
      <c r="F899" s="2">
        <f>IF(logVir!F899="","",労働コスト!F899/SUM(資本サービス!F899,労働コスト!F899))</f>
        <v>0.67754137564659456</v>
      </c>
      <c r="G899" s="2">
        <f>IF(logVir!G899="","",労働コスト!G899/SUM(資本サービス!G899,労働コスト!G899))</f>
        <v>0.66126818709682889</v>
      </c>
      <c r="I899" s="3">
        <v>29</v>
      </c>
      <c r="J899" s="3">
        <v>28</v>
      </c>
      <c r="K899" s="2" cm="1">
        <f t="array" ref="K899">IF(C899="","",0.5*(C899+SUMPRODUCT(($B$1461:$B$1491=$J899)*1,C$1461:C$1491)))</f>
        <v>0.603765413986184</v>
      </c>
      <c r="L899" s="2" cm="1">
        <f t="array" ref="L899">IF(D899="","",0.5*(D899+SUMPRODUCT(($B$1461:$B$1491=$J899)*1,D$1461:D$1491)))</f>
        <v>0.65129788833622426</v>
      </c>
      <c r="M899" s="2" cm="1">
        <f t="array" ref="M899">IF(E899="","",0.5*(E899+SUMPRODUCT(($B$1461:$B$1491=$J899)*1,E$1461:E$1491)))</f>
        <v>0.68653402512216233</v>
      </c>
      <c r="N899" s="2" cm="1">
        <f t="array" ref="N899">IF(F899="","",0.5*(F899+SUMPRODUCT(($B$1461:$B$1491=$J899)*1,F$1461:F$1491)))</f>
        <v>0.67239156966770963</v>
      </c>
      <c r="O899" s="2" cm="1">
        <f t="array" ref="O899">IF(G899="","",0.5*(G899+SUMPRODUCT(($B$1461:$B$1491=$J899)*1,G$1461:G$1491)))</f>
        <v>0.65814025564125533</v>
      </c>
    </row>
    <row r="900" spans="1:15" x14ac:dyDescent="0.55000000000000004">
      <c r="A900" s="3">
        <v>29</v>
      </c>
      <c r="B900" s="3">
        <v>29</v>
      </c>
      <c r="C900" s="2">
        <f>IF(logVir!C900="","",労働コスト!C900/SUM(資本サービス!C900,労働コスト!C900))</f>
        <v>0.73086881747844146</v>
      </c>
      <c r="D900" s="2">
        <f>IF(logVir!D900="","",労働コスト!D900/SUM(資本サービス!D900,労働コスト!D900))</f>
        <v>0.73107345817379732</v>
      </c>
      <c r="E900" s="2">
        <f>IF(logVir!E900="","",労働コスト!E900/SUM(資本サービス!E900,労働コスト!E900))</f>
        <v>0.80183099210013453</v>
      </c>
      <c r="F900" s="2">
        <f>IF(logVir!F900="","",労働コスト!F900/SUM(資本サービス!F900,労働コスト!F900))</f>
        <v>0.78414789369612015</v>
      </c>
      <c r="G900" s="2">
        <f>IF(logVir!G900="","",労働コスト!G900/SUM(資本サービス!G900,労働コスト!G900))</f>
        <v>0.81030663438298234</v>
      </c>
      <c r="I900" s="3">
        <v>29</v>
      </c>
      <c r="J900" s="3">
        <v>29</v>
      </c>
      <c r="K900" s="2" cm="1">
        <f t="array" ref="K900">IF(C900="","",0.5*(C900+SUMPRODUCT(($B$1461:$B$1491=$J900)*1,C$1461:C$1491)))</f>
        <v>0.76966195567272377</v>
      </c>
      <c r="L900" s="2" cm="1">
        <f t="array" ref="L900">IF(D900="","",0.5*(D900+SUMPRODUCT(($B$1461:$B$1491=$J900)*1,D$1461:D$1491)))</f>
        <v>0.76865757349165253</v>
      </c>
      <c r="M900" s="2" cm="1">
        <f t="array" ref="M900">IF(E900="","",0.5*(E900+SUMPRODUCT(($B$1461:$B$1491=$J900)*1,E$1461:E$1491)))</f>
        <v>0.8212298577593713</v>
      </c>
      <c r="N900" s="2" cm="1">
        <f t="array" ref="N900">IF(F900="","",0.5*(F900+SUMPRODUCT(($B$1461:$B$1491=$J900)*1,F$1461:F$1491)))</f>
        <v>0.80428221169469727</v>
      </c>
      <c r="O900" s="2" cm="1">
        <f t="array" ref="O900">IF(G900="","",0.5*(G900+SUMPRODUCT(($B$1461:$B$1491=$J900)*1,G$1461:G$1491)))</f>
        <v>0.82325291747462725</v>
      </c>
    </row>
    <row r="901" spans="1:15" x14ac:dyDescent="0.55000000000000004">
      <c r="A901" s="3">
        <v>29</v>
      </c>
      <c r="B901" s="3">
        <v>30</v>
      </c>
      <c r="C901" s="2">
        <f>IF(logVir!C901="","",労働コスト!C901/SUM(資本サービス!C901,労働コスト!C901))</f>
        <v>0.8413127489286033</v>
      </c>
      <c r="D901" s="2">
        <f>IF(logVir!D901="","",労働コスト!D901/SUM(資本サービス!D901,労働コスト!D901))</f>
        <v>0.86653183177193949</v>
      </c>
      <c r="E901" s="2">
        <f>IF(logVir!E901="","",労働コスト!E901/SUM(資本サービス!E901,労働コスト!E901))</f>
        <v>0.89554857161501755</v>
      </c>
      <c r="F901" s="2">
        <f>IF(logVir!F901="","",労働コスト!F901/SUM(資本サービス!F901,労働コスト!F901))</f>
        <v>0.89850504708458745</v>
      </c>
      <c r="G901" s="2">
        <f>IF(logVir!G901="","",労働コスト!G901/SUM(資本サービス!G901,労働コスト!G901))</f>
        <v>0.91678341280174813</v>
      </c>
      <c r="I901" s="3">
        <v>29</v>
      </c>
      <c r="J901" s="3">
        <v>30</v>
      </c>
      <c r="K901" s="2" cm="1">
        <f t="array" ref="K901">IF(C901="","",0.5*(C901+SUMPRODUCT(($B$1461:$B$1491=$J901)*1,C$1461:C$1491)))</f>
        <v>0.85345151582160406</v>
      </c>
      <c r="L901" s="2" cm="1">
        <f t="array" ref="L901">IF(D901="","",0.5*(D901+SUMPRODUCT(($B$1461:$B$1491=$J901)*1,D$1461:D$1491)))</f>
        <v>0.87662540496552255</v>
      </c>
      <c r="M901" s="2" cm="1">
        <f t="array" ref="M901">IF(E901="","",0.5*(E901+SUMPRODUCT(($B$1461:$B$1491=$J901)*1,E$1461:E$1491)))</f>
        <v>0.89654660181349755</v>
      </c>
      <c r="N901" s="2" cm="1">
        <f t="array" ref="N901">IF(F901="","",0.5*(F901+SUMPRODUCT(($B$1461:$B$1491=$J901)*1,F$1461:F$1491)))</f>
        <v>0.90010679111477732</v>
      </c>
      <c r="O901" s="2" cm="1">
        <f t="array" ref="O901">IF(G901="","",0.5*(G901+SUMPRODUCT(($B$1461:$B$1491=$J901)*1,G$1461:G$1491)))</f>
        <v>0.91551832948182077</v>
      </c>
    </row>
    <row r="902" spans="1:15" x14ac:dyDescent="0.55000000000000004">
      <c r="A902" s="3">
        <v>29</v>
      </c>
      <c r="B902" s="3">
        <v>31</v>
      </c>
      <c r="C902" s="2">
        <f>IF(logVir!C902="","",労働コスト!C902/SUM(資本サービス!C902,労働コスト!C902))</f>
        <v>0.77067690850872317</v>
      </c>
      <c r="D902" s="2">
        <f>IF(logVir!D902="","",労働コスト!D902/SUM(資本サービス!D902,労働コスト!D902))</f>
        <v>0.79766524569132924</v>
      </c>
      <c r="E902" s="2">
        <f>IF(logVir!E902="","",労働コスト!E902/SUM(資本サービス!E902,労働コスト!E902))</f>
        <v>0.79029860186231249</v>
      </c>
      <c r="F902" s="2">
        <f>IF(logVir!F902="","",労働コスト!F902/SUM(資本サービス!F902,労働コスト!F902))</f>
        <v>0.81574653164411093</v>
      </c>
      <c r="G902" s="2">
        <f>IF(logVir!G902="","",労働コスト!G902/SUM(資本サービス!G902,労働コスト!G902))</f>
        <v>0.80634863957576242</v>
      </c>
      <c r="I902" s="3">
        <v>29</v>
      </c>
      <c r="J902" s="3">
        <v>31</v>
      </c>
      <c r="K902" s="2" cm="1">
        <f t="array" ref="K902">IF(C902="","",0.5*(C902+SUMPRODUCT(($B$1461:$B$1491=$J902)*1,C$1461:C$1491)))</f>
        <v>0.76985130557148018</v>
      </c>
      <c r="L902" s="2" cm="1">
        <f t="array" ref="L902">IF(D902="","",0.5*(D902+SUMPRODUCT(($B$1461:$B$1491=$J902)*1,D$1461:D$1491)))</f>
        <v>0.77666069113752711</v>
      </c>
      <c r="M902" s="2" cm="1">
        <f t="array" ref="M902">IF(E902="","",0.5*(E902+SUMPRODUCT(($B$1461:$B$1491=$J902)*1,E$1461:E$1491)))</f>
        <v>0.78778652711917452</v>
      </c>
      <c r="N902" s="2" cm="1">
        <f t="array" ref="N902">IF(F902="","",0.5*(F902+SUMPRODUCT(($B$1461:$B$1491=$J902)*1,F$1461:F$1491)))</f>
        <v>0.80477015444901989</v>
      </c>
      <c r="O902" s="2" cm="1">
        <f t="array" ref="O902">IF(G902="","",0.5*(G902+SUMPRODUCT(($B$1461:$B$1491=$J902)*1,G$1461:G$1491)))</f>
        <v>0.80295597761828241</v>
      </c>
    </row>
    <row r="903" spans="1:15" x14ac:dyDescent="0.55000000000000004">
      <c r="A903" s="3">
        <v>30</v>
      </c>
      <c r="B903" s="3">
        <v>1</v>
      </c>
      <c r="C903" s="2">
        <f>IF(logVir!C903="","",労働コスト!C903/SUM(資本サービス!C903,労働コスト!C903))</f>
        <v>0.52323783954374437</v>
      </c>
      <c r="D903" s="2">
        <f>IF(logVir!D903="","",労働コスト!D903/SUM(資本サービス!D903,労働コスト!D903))</f>
        <v>0.73556261520391164</v>
      </c>
      <c r="E903" s="2">
        <f>IF(logVir!E903="","",労働コスト!E903/SUM(資本サービス!E903,労働コスト!E903))</f>
        <v>0.76692126799590599</v>
      </c>
      <c r="F903" s="2">
        <f>IF(logVir!F903="","",労働コスト!F903/SUM(資本サービス!F903,労働コスト!F903))</f>
        <v>0.75583316840437353</v>
      </c>
      <c r="G903" s="2">
        <f>IF(logVir!G903="","",労働コスト!G903/SUM(資本サービス!G903,労働コスト!G903))</f>
        <v>0.78553147166768822</v>
      </c>
      <c r="I903" s="3">
        <v>30</v>
      </c>
      <c r="J903" s="3">
        <v>1</v>
      </c>
      <c r="K903" s="2" cm="1">
        <f t="array" ref="K903">IF(C903="","",0.5*(C903+SUMPRODUCT(($B$1461:$B$1491=$J903)*1,C$1461:C$1491)))</f>
        <v>0.52368729479117149</v>
      </c>
      <c r="L903" s="2" cm="1">
        <f t="array" ref="L903">IF(D903="","",0.5*(D903+SUMPRODUCT(($B$1461:$B$1491=$J903)*1,D$1461:D$1491)))</f>
        <v>0.69236309522879769</v>
      </c>
      <c r="M903" s="2" cm="1">
        <f t="array" ref="M903">IF(E903="","",0.5*(E903+SUMPRODUCT(($B$1461:$B$1491=$J903)*1,E$1461:E$1491)))</f>
        <v>0.71434502691735047</v>
      </c>
      <c r="N903" s="2" cm="1">
        <f t="array" ref="N903">IF(F903="","",0.5*(F903+SUMPRODUCT(($B$1461:$B$1491=$J903)*1,F$1461:F$1491)))</f>
        <v>0.70673733684148865</v>
      </c>
      <c r="O903" s="2" cm="1">
        <f t="array" ref="O903">IF(G903="","",0.5*(G903+SUMPRODUCT(($B$1461:$B$1491=$J903)*1,G$1461:G$1491)))</f>
        <v>0.73304804159020498</v>
      </c>
    </row>
    <row r="904" spans="1:15" x14ac:dyDescent="0.55000000000000004">
      <c r="A904" s="3">
        <v>30</v>
      </c>
      <c r="B904" s="3">
        <v>2</v>
      </c>
      <c r="C904" s="2">
        <f>IF(logVir!C904="","",労働コスト!C904/SUM(資本サービス!C904,労働コスト!C904))</f>
        <v>0.25792079445582261</v>
      </c>
      <c r="D904" s="2">
        <f>IF(logVir!D904="","",労働コスト!D904/SUM(資本サービス!D904,労働コスト!D904))</f>
        <v>0.45490775768073316</v>
      </c>
      <c r="E904" s="2">
        <f>IF(logVir!E904="","",労働コスト!E904/SUM(資本サービス!E904,労働コスト!E904))</f>
        <v>0.39736555152250796</v>
      </c>
      <c r="F904" s="2">
        <f>IF(logVir!F904="","",労働コスト!F904/SUM(資本サービス!F904,労働コスト!F904))</f>
        <v>0.41780911285266897</v>
      </c>
      <c r="G904" s="2">
        <f>IF(logVir!G904="","",労働コスト!G904/SUM(資本サービス!G904,労働コスト!G904))</f>
        <v>0.52128059331143628</v>
      </c>
      <c r="I904" s="3">
        <v>30</v>
      </c>
      <c r="J904" s="3">
        <v>2</v>
      </c>
      <c r="K904" s="2" cm="1">
        <f t="array" ref="K904">IF(C904="","",0.5*(C904+SUMPRODUCT(($B$1461:$B$1491=$J904)*1,C$1461:C$1491)))</f>
        <v>0.39123716354564014</v>
      </c>
      <c r="L904" s="2" cm="1">
        <f t="array" ref="L904">IF(D904="","",0.5*(D904+SUMPRODUCT(($B$1461:$B$1491=$J904)*1,D$1461:D$1491)))</f>
        <v>0.52376289547548316</v>
      </c>
      <c r="M904" s="2" cm="1">
        <f t="array" ref="M904">IF(E904="","",0.5*(E904+SUMPRODUCT(($B$1461:$B$1491=$J904)*1,E$1461:E$1491)))</f>
        <v>0.45783047324974968</v>
      </c>
      <c r="N904" s="2" cm="1">
        <f t="array" ref="N904">IF(F904="","",0.5*(F904+SUMPRODUCT(($B$1461:$B$1491=$J904)*1,F$1461:F$1491)))</f>
        <v>0.46689826900654269</v>
      </c>
      <c r="O904" s="2" cm="1">
        <f t="array" ref="O904">IF(G904="","",0.5*(G904+SUMPRODUCT(($B$1461:$B$1491=$J904)*1,G$1461:G$1491)))</f>
        <v>0.55718776891683808</v>
      </c>
    </row>
    <row r="905" spans="1:15" x14ac:dyDescent="0.55000000000000004">
      <c r="A905" s="3">
        <v>30</v>
      </c>
      <c r="B905" s="3">
        <v>3</v>
      </c>
      <c r="C905" s="2">
        <f>IF(logVir!C905="","",労働コスト!C905/SUM(資本サービス!C905,労働コスト!C905))</f>
        <v>0.76265223371660262</v>
      </c>
      <c r="D905" s="2">
        <f>IF(logVir!D905="","",労働コスト!D905/SUM(資本サービス!D905,労働コスト!D905))</f>
        <v>0.77148594987391195</v>
      </c>
      <c r="E905" s="2">
        <f>IF(logVir!E905="","",労働コスト!E905/SUM(資本サービス!E905,労働コスト!E905))</f>
        <v>0.79173509713633938</v>
      </c>
      <c r="F905" s="2">
        <f>IF(logVir!F905="","",労働コスト!F905/SUM(資本サービス!F905,労働コスト!F905))</f>
        <v>0.79475333846107532</v>
      </c>
      <c r="G905" s="2">
        <f>IF(logVir!G905="","",労働コスト!G905/SUM(資本サービス!G905,労働コスト!G905))</f>
        <v>0.83480958039390629</v>
      </c>
      <c r="I905" s="3">
        <v>30</v>
      </c>
      <c r="J905" s="3">
        <v>3</v>
      </c>
      <c r="K905" s="2" cm="1">
        <f t="array" ref="K905">IF(C905="","",0.5*(C905+SUMPRODUCT(($B$1461:$B$1491=$J905)*1,C$1461:C$1491)))</f>
        <v>0.73001014076029658</v>
      </c>
      <c r="L905" s="2" cm="1">
        <f t="array" ref="L905">IF(D905="","",0.5*(D905+SUMPRODUCT(($B$1461:$B$1491=$J905)*1,D$1461:D$1491)))</f>
        <v>0.75195355065522218</v>
      </c>
      <c r="M905" s="2" cm="1">
        <f t="array" ref="M905">IF(E905="","",0.5*(E905+SUMPRODUCT(($B$1461:$B$1491=$J905)*1,E$1461:E$1491)))</f>
        <v>0.77015694501375886</v>
      </c>
      <c r="N905" s="2" cm="1">
        <f t="array" ref="N905">IF(F905="","",0.5*(F905+SUMPRODUCT(($B$1461:$B$1491=$J905)*1,F$1461:F$1491)))</f>
        <v>0.77080180302330858</v>
      </c>
      <c r="O905" s="2" cm="1">
        <f t="array" ref="O905">IF(G905="","",0.5*(G905+SUMPRODUCT(($B$1461:$B$1491=$J905)*1,G$1461:G$1491)))</f>
        <v>0.80724980718611805</v>
      </c>
    </row>
    <row r="906" spans="1:15" x14ac:dyDescent="0.55000000000000004">
      <c r="A906" s="3">
        <v>30</v>
      </c>
      <c r="B906" s="3">
        <v>4</v>
      </c>
      <c r="C906" s="2">
        <f>IF(logVir!C906="","",労働コスト!C906/SUM(資本サービス!C906,労働コスト!C906))</f>
        <v>0.74818247636172219</v>
      </c>
      <c r="D906" s="2">
        <f>IF(logVir!D906="","",労働コスト!D906/SUM(資本サービス!D906,労働コスト!D906))</f>
        <v>0.74534957080569653</v>
      </c>
      <c r="E906" s="2">
        <f>IF(logVir!E906="","",労働コスト!E906/SUM(資本サービス!E906,労働コスト!E906))</f>
        <v>0.75993124151261093</v>
      </c>
      <c r="F906" s="2">
        <f>IF(logVir!F906="","",労働コスト!F906/SUM(資本サービス!F906,労働コスト!F906))</f>
        <v>0.7496210223575015</v>
      </c>
      <c r="G906" s="2">
        <f>IF(logVir!G906="","",労働コスト!G906/SUM(資本サービス!G906,労働コスト!G906))</f>
        <v>0.79729611021495417</v>
      </c>
      <c r="I906" s="3">
        <v>30</v>
      </c>
      <c r="J906" s="3">
        <v>4</v>
      </c>
      <c r="K906" s="2" cm="1">
        <f t="array" ref="K906">IF(C906="","",0.5*(C906+SUMPRODUCT(($B$1461:$B$1491=$J906)*1,C$1461:C$1491)))</f>
        <v>0.75501213557379931</v>
      </c>
      <c r="L906" s="2" cm="1">
        <f t="array" ref="L906">IF(D906="","",0.5*(D906+SUMPRODUCT(($B$1461:$B$1491=$J906)*1,D$1461:D$1491)))</f>
        <v>0.74197800175988526</v>
      </c>
      <c r="M906" s="2" cm="1">
        <f t="array" ref="M906">IF(E906="","",0.5*(E906+SUMPRODUCT(($B$1461:$B$1491=$J906)*1,E$1461:E$1491)))</f>
        <v>0.75693831022767499</v>
      </c>
      <c r="N906" s="2" cm="1">
        <f t="array" ref="N906">IF(F906="","",0.5*(F906+SUMPRODUCT(($B$1461:$B$1491=$J906)*1,F$1461:F$1491)))</f>
        <v>0.74845007985650969</v>
      </c>
      <c r="O906" s="2" cm="1">
        <f t="array" ref="O906">IF(G906="","",0.5*(G906+SUMPRODUCT(($B$1461:$B$1491=$J906)*1,G$1461:G$1491)))</f>
        <v>0.78368578536209421</v>
      </c>
    </row>
    <row r="907" spans="1:15" x14ac:dyDescent="0.55000000000000004">
      <c r="A907" s="3">
        <v>30</v>
      </c>
      <c r="B907" s="3">
        <v>5</v>
      </c>
      <c r="C907" s="2">
        <f>IF(logVir!C907="","",労働コスト!C907/SUM(資本サービス!C907,労働コスト!C907))</f>
        <v>0.76496810714534258</v>
      </c>
      <c r="D907" s="2">
        <f>IF(logVir!D907="","",労働コスト!D907/SUM(資本サービス!D907,労働コスト!D907))</f>
        <v>0.82224919516917294</v>
      </c>
      <c r="E907" s="2">
        <f>IF(logVir!E907="","",労働コスト!E907/SUM(資本サービス!E907,労働コスト!E907))</f>
        <v>0.72616995746324653</v>
      </c>
      <c r="F907" s="2">
        <f>IF(logVir!F907="","",労働コスト!F907/SUM(資本サービス!F907,労働コスト!F907))</f>
        <v>0.69589146424732895</v>
      </c>
      <c r="G907" s="2">
        <f>IF(logVir!G907="","",労働コスト!G907/SUM(資本サービス!G907,労働コスト!G907))</f>
        <v>0.67819435599026334</v>
      </c>
      <c r="I907" s="3">
        <v>30</v>
      </c>
      <c r="J907" s="3">
        <v>5</v>
      </c>
      <c r="K907" s="2" cm="1">
        <f t="array" ref="K907">IF(C907="","",0.5*(C907+SUMPRODUCT(($B$1461:$B$1491=$J907)*1,C$1461:C$1491)))</f>
        <v>0.70495509260513378</v>
      </c>
      <c r="L907" s="2" cm="1">
        <f t="array" ref="L907">IF(D907="","",0.5*(D907+SUMPRODUCT(($B$1461:$B$1491=$J907)*1,D$1461:D$1491)))</f>
        <v>0.75046754706523977</v>
      </c>
      <c r="M907" s="2" cm="1">
        <f t="array" ref="M907">IF(E907="","",0.5*(E907+SUMPRODUCT(($B$1461:$B$1491=$J907)*1,E$1461:E$1491)))</f>
        <v>0.71521870602765025</v>
      </c>
      <c r="N907" s="2" cm="1">
        <f t="array" ref="N907">IF(F907="","",0.5*(F907+SUMPRODUCT(($B$1461:$B$1491=$J907)*1,F$1461:F$1491)))</f>
        <v>0.70357650666087435</v>
      </c>
      <c r="O907" s="2" cm="1">
        <f t="array" ref="O907">IF(G907="","",0.5*(G907+SUMPRODUCT(($B$1461:$B$1491=$J907)*1,G$1461:G$1491)))</f>
        <v>0.7061291722968388</v>
      </c>
    </row>
    <row r="908" spans="1:15" x14ac:dyDescent="0.55000000000000004">
      <c r="A908" s="3">
        <v>30</v>
      </c>
      <c r="B908" s="3">
        <v>6</v>
      </c>
      <c r="C908" s="2">
        <f>IF(logVir!C908="","",労働コスト!C908/SUM(資本サービス!C908,労働コスト!C908))</f>
        <v>0.28396402209450344</v>
      </c>
      <c r="D908" s="2">
        <f>IF(logVir!D908="","",労働コスト!D908/SUM(資本サービス!D908,労働コスト!D908))</f>
        <v>0.32424472126211046</v>
      </c>
      <c r="E908" s="2">
        <f>IF(logVir!E908="","",労働コスト!E908/SUM(資本サービス!E908,労働コスト!E908))</f>
        <v>0.30406431428716801</v>
      </c>
      <c r="F908" s="2">
        <f>IF(logVir!F908="","",労働コスト!F908/SUM(資本サービス!F908,労働コスト!F908))</f>
        <v>0.30768827307939678</v>
      </c>
      <c r="G908" s="2">
        <f>IF(logVir!G908="","",労働コスト!G908/SUM(資本サービス!G908,労働コスト!G908))</f>
        <v>0.34974286775556795</v>
      </c>
      <c r="I908" s="3">
        <v>30</v>
      </c>
      <c r="J908" s="3">
        <v>6</v>
      </c>
      <c r="K908" s="2" cm="1">
        <f t="array" ref="K908">IF(C908="","",0.5*(C908+SUMPRODUCT(($B$1461:$B$1491=$J908)*1,C$1461:C$1491)))</f>
        <v>0.3323368782532955</v>
      </c>
      <c r="L908" s="2" cm="1">
        <f t="array" ref="L908">IF(D908="","",0.5*(D908+SUMPRODUCT(($B$1461:$B$1491=$J908)*1,D$1461:D$1491)))</f>
        <v>0.36915456780395128</v>
      </c>
      <c r="M908" s="2" cm="1">
        <f t="array" ref="M908">IF(E908="","",0.5*(E908+SUMPRODUCT(($B$1461:$B$1491=$J908)*1,E$1461:E$1491)))</f>
        <v>0.35777182522546114</v>
      </c>
      <c r="N908" s="2" cm="1">
        <f t="array" ref="N908">IF(F908="","",0.5*(F908+SUMPRODUCT(($B$1461:$B$1491=$J908)*1,F$1461:F$1491)))</f>
        <v>0.35487014246196424</v>
      </c>
      <c r="O908" s="2" cm="1">
        <f t="array" ref="O908">IF(G908="","",0.5*(G908+SUMPRODUCT(($B$1461:$B$1491=$J908)*1,G$1461:G$1491)))</f>
        <v>0.39344731801649435</v>
      </c>
    </row>
    <row r="909" spans="1:15" x14ac:dyDescent="0.55000000000000004">
      <c r="A909" s="3">
        <v>30</v>
      </c>
      <c r="B909" s="3">
        <v>7</v>
      </c>
      <c r="C909" s="2">
        <f>IF(logVir!C909="","",労働コスト!C909/SUM(資本サービス!C909,労働コスト!C909))</f>
        <v>0.61690678886139649</v>
      </c>
      <c r="D909" s="2">
        <f>IF(logVir!D909="","",労働コスト!D909/SUM(資本サービス!D909,労働コスト!D909))</f>
        <v>0.6103935022274386</v>
      </c>
      <c r="E909" s="2">
        <f>IF(logVir!E909="","",労働コスト!E909/SUM(資本サービス!E909,労働コスト!E909))</f>
        <v>0.61423822037135756</v>
      </c>
      <c r="F909" s="2">
        <f>IF(logVir!F909="","",労働コスト!F909/SUM(資本サービス!F909,労働コスト!F909))</f>
        <v>0.62202792976562371</v>
      </c>
      <c r="G909" s="2">
        <f>IF(logVir!G909="","",労働コスト!G909/SUM(資本サービス!G909,労働コスト!G909))</f>
        <v>0.70023225808602474</v>
      </c>
      <c r="I909" s="3">
        <v>30</v>
      </c>
      <c r="J909" s="3">
        <v>7</v>
      </c>
      <c r="K909" s="2" cm="1">
        <f t="array" ref="K909">IF(C909="","",0.5*(C909+SUMPRODUCT(($B$1461:$B$1491=$J909)*1,C$1461:C$1491)))</f>
        <v>0.61838021208655558</v>
      </c>
      <c r="L909" s="2" cm="1">
        <f t="array" ref="L909">IF(D909="","",0.5*(D909+SUMPRODUCT(($B$1461:$B$1491=$J909)*1,D$1461:D$1491)))</f>
        <v>0.63660932349472976</v>
      </c>
      <c r="M909" s="2" cm="1">
        <f t="array" ref="M909">IF(E909="","",0.5*(E909+SUMPRODUCT(($B$1461:$B$1491=$J909)*1,E$1461:E$1491)))</f>
        <v>0.6455604712132621</v>
      </c>
      <c r="N909" s="2" cm="1">
        <f t="array" ref="N909">IF(F909="","",0.5*(F909+SUMPRODUCT(($B$1461:$B$1491=$J909)*1,F$1461:F$1491)))</f>
        <v>0.64959322795301411</v>
      </c>
      <c r="O909" s="2" cm="1">
        <f t="array" ref="O909">IF(G909="","",0.5*(G909+SUMPRODUCT(($B$1461:$B$1491=$J909)*1,G$1461:G$1491)))</f>
        <v>0.70175857605634206</v>
      </c>
    </row>
    <row r="910" spans="1:15" x14ac:dyDescent="0.55000000000000004">
      <c r="A910" s="3">
        <v>30</v>
      </c>
      <c r="B910" s="3">
        <v>8</v>
      </c>
      <c r="C910" s="2">
        <f>IF(logVir!C910="","",労働コスト!C910/SUM(資本サービス!C910,労働コスト!C910))</f>
        <v>0.26939968091116145</v>
      </c>
      <c r="D910" s="2">
        <f>IF(logVir!D910="","",労働コスト!D910/SUM(資本サービス!D910,労働コスト!D910))</f>
        <v>0.35015894030327954</v>
      </c>
      <c r="E910" s="2">
        <f>IF(logVir!E910="","",労働コスト!E910/SUM(資本サービス!E910,労働コスト!E910))</f>
        <v>0.33829327751771182</v>
      </c>
      <c r="F910" s="2">
        <f>IF(logVir!F910="","",労働コスト!F910/SUM(資本サービス!F910,労働コスト!F910))</f>
        <v>0.32095800719290585</v>
      </c>
      <c r="G910" s="2">
        <f>IF(logVir!G910="","",労働コスト!G910/SUM(資本サービス!G910,労働コスト!G910))</f>
        <v>0.39652080773343251</v>
      </c>
      <c r="I910" s="3">
        <v>30</v>
      </c>
      <c r="J910" s="3">
        <v>8</v>
      </c>
      <c r="K910" s="2" cm="1">
        <f t="array" ref="K910">IF(C910="","",0.5*(C910+SUMPRODUCT(($B$1461:$B$1491=$J910)*1,C$1461:C$1491)))</f>
        <v>0.40961487670930363</v>
      </c>
      <c r="L910" s="2" cm="1">
        <f t="array" ref="L910">IF(D910="","",0.5*(D910+SUMPRODUCT(($B$1461:$B$1491=$J910)*1,D$1461:D$1491)))</f>
        <v>0.47452937331183759</v>
      </c>
      <c r="M910" s="2" cm="1">
        <f t="array" ref="M910">IF(E910="","",0.5*(E910+SUMPRODUCT(($B$1461:$B$1491=$J910)*1,E$1461:E$1491)))</f>
        <v>0.46883875118632279</v>
      </c>
      <c r="N910" s="2" cm="1">
        <f t="array" ref="N910">IF(F910="","",0.5*(F910+SUMPRODUCT(($B$1461:$B$1491=$J910)*1,F$1461:F$1491)))</f>
        <v>0.45565054608217082</v>
      </c>
      <c r="O910" s="2" cm="1">
        <f t="array" ref="O910">IF(G910="","",0.5*(G910+SUMPRODUCT(($B$1461:$B$1491=$J910)*1,G$1461:G$1491)))</f>
        <v>0.50770568507727931</v>
      </c>
    </row>
    <row r="911" spans="1:15" x14ac:dyDescent="0.55000000000000004">
      <c r="A911" s="3">
        <v>30</v>
      </c>
      <c r="B911" s="3">
        <v>9</v>
      </c>
      <c r="C911" s="2">
        <f>IF(logVir!C911="","",労働コスト!C911/SUM(資本サービス!C911,労働コスト!C911))</f>
        <v>0.7473069345467569</v>
      </c>
      <c r="D911" s="2">
        <f>IF(logVir!D911="","",労働コスト!D911/SUM(資本サービス!D911,労働コスト!D911))</f>
        <v>0.81399334162455639</v>
      </c>
      <c r="E911" s="2">
        <f>IF(logVir!E911="","",労働コスト!E911/SUM(資本サービス!E911,労働コスト!E911))</f>
        <v>0.80684762316050507</v>
      </c>
      <c r="F911" s="2">
        <f>IF(logVir!F911="","",労働コスト!F911/SUM(資本サービス!F911,労働コスト!F911))</f>
        <v>0.79380009185808076</v>
      </c>
      <c r="G911" s="2">
        <f>IF(logVir!G911="","",労働コスト!G911/SUM(資本サービス!G911,労働コスト!G911))</f>
        <v>0.82956212499486459</v>
      </c>
      <c r="I911" s="3">
        <v>30</v>
      </c>
      <c r="J911" s="3">
        <v>9</v>
      </c>
      <c r="K911" s="2" cm="1">
        <f t="array" ref="K911">IF(C911="","",0.5*(C911+SUMPRODUCT(($B$1461:$B$1491=$J911)*1,C$1461:C$1491)))</f>
        <v>0.77165990681536778</v>
      </c>
      <c r="L911" s="2" cm="1">
        <f t="array" ref="L911">IF(D911="","",0.5*(D911+SUMPRODUCT(($B$1461:$B$1491=$J911)*1,D$1461:D$1491)))</f>
        <v>0.81056028931358348</v>
      </c>
      <c r="M911" s="2" cm="1">
        <f t="array" ref="M911">IF(E911="","",0.5*(E911+SUMPRODUCT(($B$1461:$B$1491=$J911)*1,E$1461:E$1491)))</f>
        <v>0.81999603655351705</v>
      </c>
      <c r="N911" s="2" cm="1">
        <f t="array" ref="N911">IF(F911="","",0.5*(F911+SUMPRODUCT(($B$1461:$B$1491=$J911)*1,F$1461:F$1491)))</f>
        <v>0.81483882263178731</v>
      </c>
      <c r="O911" s="2" cm="1">
        <f t="array" ref="O911">IF(G911="","",0.5*(G911+SUMPRODUCT(($B$1461:$B$1491=$J911)*1,G$1461:G$1491)))</f>
        <v>0.8435990651375016</v>
      </c>
    </row>
    <row r="912" spans="1:15" x14ac:dyDescent="0.55000000000000004">
      <c r="A912" s="3">
        <v>30</v>
      </c>
      <c r="B912" s="3">
        <v>10</v>
      </c>
      <c r="C912" s="2">
        <f>IF(logVir!C912="","",労働コスト!C912/SUM(資本サービス!C912,労働コスト!C912))</f>
        <v>0.56743613775466084</v>
      </c>
      <c r="D912" s="2">
        <f>IF(logVir!D912="","",労働コスト!D912/SUM(資本サービス!D912,労働コスト!D912))</f>
        <v>0.58817031135824382</v>
      </c>
      <c r="E912" s="2">
        <f>IF(logVir!E912="","",労働コスト!E912/SUM(資本サービス!E912,労働コスト!E912))</f>
        <v>0.64064645310034429</v>
      </c>
      <c r="F912" s="2">
        <f>IF(logVir!F912="","",労働コスト!F912/SUM(資本サービス!F912,労働コスト!F912))</f>
        <v>0.6409170376737795</v>
      </c>
      <c r="G912" s="2">
        <f>IF(logVir!G912="","",労働コスト!G912/SUM(資本サービス!G912,労働コスト!G912))</f>
        <v>0.69714733781109972</v>
      </c>
      <c r="I912" s="3">
        <v>30</v>
      </c>
      <c r="J912" s="3">
        <v>10</v>
      </c>
      <c r="K912" s="2" cm="1">
        <f t="array" ref="K912">IF(C912="","",0.5*(C912+SUMPRODUCT(($B$1461:$B$1491=$J912)*1,C$1461:C$1491)))</f>
        <v>0.59697250101717725</v>
      </c>
      <c r="L912" s="2" cm="1">
        <f t="array" ref="L912">IF(D912="","",0.5*(D912+SUMPRODUCT(($B$1461:$B$1491=$J912)*1,D$1461:D$1491)))</f>
        <v>0.61553392229369452</v>
      </c>
      <c r="M912" s="2" cm="1">
        <f t="array" ref="M912">IF(E912="","",0.5*(E912+SUMPRODUCT(($B$1461:$B$1491=$J912)*1,E$1461:E$1491)))</f>
        <v>0.66006452437761065</v>
      </c>
      <c r="N912" s="2" cm="1">
        <f t="array" ref="N912">IF(F912="","",0.5*(F912+SUMPRODUCT(($B$1461:$B$1491=$J912)*1,F$1461:F$1491)))</f>
        <v>0.66004669818993578</v>
      </c>
      <c r="O912" s="2" cm="1">
        <f t="array" ref="O912">IF(G912="","",0.5*(G912+SUMPRODUCT(($B$1461:$B$1491=$J912)*1,G$1461:G$1491)))</f>
        <v>0.70609742009901222</v>
      </c>
    </row>
    <row r="913" spans="1:15" x14ac:dyDescent="0.55000000000000004">
      <c r="A913" s="3">
        <v>30</v>
      </c>
      <c r="B913" s="3">
        <v>11</v>
      </c>
      <c r="C913" s="2">
        <f>IF(logVir!C913="","",労働コスト!C913/SUM(資本サービス!C913,労働コスト!C913))</f>
        <v>0.76063260971218583</v>
      </c>
      <c r="D913" s="2">
        <f>IF(logVir!D913="","",労働コスト!D913/SUM(資本サービス!D913,労働コスト!D913))</f>
        <v>0.7162692785225816</v>
      </c>
      <c r="E913" s="2">
        <f>IF(logVir!E913="","",労働コスト!E913/SUM(資本サービス!E913,労働コスト!E913))</f>
        <v>0.62578798982205164</v>
      </c>
      <c r="F913" s="2">
        <f>IF(logVir!F913="","",労働コスト!F913/SUM(資本サービス!F913,労働コスト!F913))</f>
        <v>0.6468378621569234</v>
      </c>
      <c r="G913" s="2">
        <f>IF(logVir!G913="","",労働コスト!G913/SUM(資本サービス!G913,労働コスト!G913))</f>
        <v>0.67694681324152883</v>
      </c>
      <c r="I913" s="3">
        <v>30</v>
      </c>
      <c r="J913" s="3">
        <v>11</v>
      </c>
      <c r="K913" s="2" cm="1">
        <f t="array" ref="K913">IF(C913="","",0.5*(C913+SUMPRODUCT(($B$1461:$B$1491=$J913)*1,C$1461:C$1491)))</f>
        <v>0.66273167010358414</v>
      </c>
      <c r="L913" s="2" cm="1">
        <f t="array" ref="L913">IF(D913="","",0.5*(D913+SUMPRODUCT(($B$1461:$B$1491=$J913)*1,D$1461:D$1491)))</f>
        <v>0.64213160963656279</v>
      </c>
      <c r="M913" s="2" cm="1">
        <f t="array" ref="M913">IF(E913="","",0.5*(E913+SUMPRODUCT(($B$1461:$B$1491=$J913)*1,E$1461:E$1491)))</f>
        <v>0.60312406879600911</v>
      </c>
      <c r="N913" s="2" cm="1">
        <f t="array" ref="N913">IF(F913="","",0.5*(F913+SUMPRODUCT(($B$1461:$B$1491=$J913)*1,F$1461:F$1491)))</f>
        <v>0.60975463267099861</v>
      </c>
      <c r="O913" s="2" cm="1">
        <f t="array" ref="O913">IF(G913="","",0.5*(G913+SUMPRODUCT(($B$1461:$B$1491=$J913)*1,G$1461:G$1491)))</f>
        <v>0.63544556900662175</v>
      </c>
    </row>
    <row r="914" spans="1:15" x14ac:dyDescent="0.55000000000000004">
      <c r="A914" s="3">
        <v>30</v>
      </c>
      <c r="B914" s="3">
        <v>12</v>
      </c>
      <c r="C914" s="2">
        <f>IF(logVir!C914="","",労働コスト!C914/SUM(資本サービス!C914,労働コスト!C914))</f>
        <v>0.36978238054671164</v>
      </c>
      <c r="D914" s="2">
        <f>IF(logVir!D914="","",労働コスト!D914/SUM(資本サービス!D914,労働コスト!D914))</f>
        <v>0.42086370472068196</v>
      </c>
      <c r="E914" s="2">
        <f>IF(logVir!E914="","",労働コスト!E914/SUM(資本サービス!E914,労働コスト!E914))</f>
        <v>0.44022777030204369</v>
      </c>
      <c r="F914" s="2">
        <f>IF(logVir!F914="","",労働コスト!F914/SUM(資本サービス!F914,労働コスト!F914))</f>
        <v>0.4650168120390778</v>
      </c>
      <c r="G914" s="2">
        <f>IF(logVir!G914="","",労働コスト!G914/SUM(資本サービス!G914,労働コスト!G914))</f>
        <v>0.53091352898177091</v>
      </c>
      <c r="I914" s="3">
        <v>30</v>
      </c>
      <c r="J914" s="3">
        <v>12</v>
      </c>
      <c r="K914" s="2" cm="1">
        <f t="array" ref="K914">IF(C914="","",0.5*(C914+SUMPRODUCT(($B$1461:$B$1491=$J914)*1,C$1461:C$1491)))</f>
        <v>0.42928374716811019</v>
      </c>
      <c r="L914" s="2" cm="1">
        <f t="array" ref="L914">IF(D914="","",0.5*(D914+SUMPRODUCT(($B$1461:$B$1491=$J914)*1,D$1461:D$1491)))</f>
        <v>0.46693776584304836</v>
      </c>
      <c r="M914" s="2" cm="1">
        <f t="array" ref="M914">IF(E914="","",0.5*(E914+SUMPRODUCT(($B$1461:$B$1491=$J914)*1,E$1461:E$1491)))</f>
        <v>0.47720322217798694</v>
      </c>
      <c r="N914" s="2" cm="1">
        <f t="array" ref="N914">IF(F914="","",0.5*(F914+SUMPRODUCT(($B$1461:$B$1491=$J914)*1,F$1461:F$1491)))</f>
        <v>0.49188315362680501</v>
      </c>
      <c r="O914" s="2" cm="1">
        <f t="array" ref="O914">IF(G914="","",0.5*(G914+SUMPRODUCT(($B$1461:$B$1491=$J914)*1,G$1461:G$1491)))</f>
        <v>0.54645560855265285</v>
      </c>
    </row>
    <row r="915" spans="1:15" x14ac:dyDescent="0.55000000000000004">
      <c r="A915" s="3">
        <v>30</v>
      </c>
      <c r="B915" s="3">
        <v>13</v>
      </c>
      <c r="C915" s="2">
        <f>IF(logVir!C915="","",労働コスト!C915/SUM(資本サービス!C915,労働コスト!C915))</f>
        <v>0.48191487118823495</v>
      </c>
      <c r="D915" s="2">
        <f>IF(logVir!D915="","",労働コスト!D915/SUM(資本サービス!D915,労働コスト!D915))</f>
        <v>0.57574866176570627</v>
      </c>
      <c r="E915" s="2">
        <f>IF(logVir!E915="","",労働コスト!E915/SUM(資本サービス!E915,労働コスト!E915))</f>
        <v>0.52074421162455242</v>
      </c>
      <c r="F915" s="2">
        <f>IF(logVir!F915="","",労働コスト!F915/SUM(資本サービス!F915,労働コスト!F915))</f>
        <v>0.49414798926121173</v>
      </c>
      <c r="G915" s="2">
        <f>IF(logVir!G915="","",労働コスト!G915/SUM(資本サービス!G915,労働コスト!G915))</f>
        <v>0.56525571693422361</v>
      </c>
      <c r="I915" s="3">
        <v>30</v>
      </c>
      <c r="J915" s="3">
        <v>13</v>
      </c>
      <c r="K915" s="2" cm="1">
        <f t="array" ref="K915">IF(C915="","",0.5*(C915+SUMPRODUCT(($B$1461:$B$1491=$J915)*1,C$1461:C$1491)))</f>
        <v>0.44173665725205136</v>
      </c>
      <c r="L915" s="2" cm="1">
        <f t="array" ref="L915">IF(D915="","",0.5*(D915+SUMPRODUCT(($B$1461:$B$1491=$J915)*1,D$1461:D$1491)))</f>
        <v>0.47374044014363514</v>
      </c>
      <c r="M915" s="2" cm="1">
        <f t="array" ref="M915">IF(E915="","",0.5*(E915+SUMPRODUCT(($B$1461:$B$1491=$J915)*1,E$1461:E$1491)))</f>
        <v>0.46592355848430056</v>
      </c>
      <c r="N915" s="2" cm="1">
        <f t="array" ref="N915">IF(F915="","",0.5*(F915+SUMPRODUCT(($B$1461:$B$1491=$J915)*1,F$1461:F$1491)))</f>
        <v>0.44523598326077451</v>
      </c>
      <c r="O915" s="2" cm="1">
        <f t="array" ref="O915">IF(G915="","",0.5*(G915+SUMPRODUCT(($B$1461:$B$1491=$J915)*1,G$1461:G$1491)))</f>
        <v>0.49851013944587574</v>
      </c>
    </row>
    <row r="916" spans="1:15" x14ac:dyDescent="0.55000000000000004">
      <c r="A916" s="3">
        <v>30</v>
      </c>
      <c r="B916" s="3">
        <v>14</v>
      </c>
      <c r="C916" s="2">
        <f>IF(logVir!C916="","",労働コスト!C916/SUM(資本サービス!C916,労働コスト!C916))</f>
        <v>0.7186619135598048</v>
      </c>
      <c r="D916" s="2">
        <f>IF(logVir!D916="","",労働コスト!D916/SUM(資本サービス!D916,労働コスト!D916))</f>
        <v>0.74657285642973936</v>
      </c>
      <c r="E916" s="2">
        <f>IF(logVir!E916="","",労働コスト!E916/SUM(資本サービス!E916,労働コスト!E916))</f>
        <v>0.64127952483035544</v>
      </c>
      <c r="F916" s="2">
        <f>IF(logVir!F916="","",労働コスト!F916/SUM(資本サービス!F916,労働コスト!F916))</f>
        <v>0.63954648824150673</v>
      </c>
      <c r="G916" s="2">
        <f>IF(logVir!G916="","",労働コスト!G916/SUM(資本サービス!G916,労働コスト!G916))</f>
        <v>0.69465803873585785</v>
      </c>
      <c r="I916" s="3">
        <v>30</v>
      </c>
      <c r="J916" s="3">
        <v>14</v>
      </c>
      <c r="K916" s="2" cm="1">
        <f t="array" ref="K916">IF(C916="","",0.5*(C916+SUMPRODUCT(($B$1461:$B$1491=$J916)*1,C$1461:C$1491)))</f>
        <v>0.65475871662626739</v>
      </c>
      <c r="L916" s="2" cm="1">
        <f t="array" ref="L916">IF(D916="","",0.5*(D916+SUMPRODUCT(($B$1461:$B$1491=$J916)*1,D$1461:D$1491)))</f>
        <v>0.68846674788539963</v>
      </c>
      <c r="M916" s="2" cm="1">
        <f t="array" ref="M916">IF(E916="","",0.5*(E916+SUMPRODUCT(($B$1461:$B$1491=$J916)*1,E$1461:E$1491)))</f>
        <v>0.6268588906679694</v>
      </c>
      <c r="N916" s="2" cm="1">
        <f t="array" ref="N916">IF(F916="","",0.5*(F916+SUMPRODUCT(($B$1461:$B$1491=$J916)*1,F$1461:F$1491)))</f>
        <v>0.61938961008130433</v>
      </c>
      <c r="O916" s="2" cm="1">
        <f t="array" ref="O916">IF(G916="","",0.5*(G916+SUMPRODUCT(($B$1461:$B$1491=$J916)*1,G$1461:G$1491)))</f>
        <v>0.66020998825464983</v>
      </c>
    </row>
    <row r="917" spans="1:15" x14ac:dyDescent="0.55000000000000004">
      <c r="A917" s="3">
        <v>30</v>
      </c>
      <c r="B917" s="3">
        <v>15</v>
      </c>
      <c r="C917" s="2">
        <f>IF(logVir!C917="","",労働コスト!C917/SUM(資本サービス!C917,労働コスト!C917))</f>
        <v>0.78869489903457468</v>
      </c>
      <c r="D917" s="2">
        <f>IF(logVir!D917="","",労働コスト!D917/SUM(資本サービス!D917,労働コスト!D917))</f>
        <v>0.78681447088544165</v>
      </c>
      <c r="E917" s="2">
        <f>IF(logVir!E917="","",労働コスト!E917/SUM(資本サービス!E917,労働コスト!E917))</f>
        <v>0.72026403165115538</v>
      </c>
      <c r="F917" s="2">
        <f>IF(logVir!F917="","",労働コスト!F917/SUM(資本サービス!F917,労働コスト!F917))</f>
        <v>0.68428856484663481</v>
      </c>
      <c r="G917" s="2">
        <f>IF(logVir!G917="","",労働コスト!G917/SUM(資本サービス!G917,労働コスト!G917))</f>
        <v>0.74393344875554801</v>
      </c>
      <c r="I917" s="3">
        <v>30</v>
      </c>
      <c r="J917" s="3">
        <v>15</v>
      </c>
      <c r="K917" s="2" cm="1">
        <f t="array" ref="K917">IF(C917="","",0.5*(C917+SUMPRODUCT(($B$1461:$B$1491=$J917)*1,C$1461:C$1491)))</f>
        <v>0.76404452165953174</v>
      </c>
      <c r="L917" s="2" cm="1">
        <f t="array" ref="L917">IF(D917="","",0.5*(D917+SUMPRODUCT(($B$1461:$B$1491=$J917)*1,D$1461:D$1491)))</f>
        <v>0.78447180723400622</v>
      </c>
      <c r="M917" s="2" cm="1">
        <f t="array" ref="M917">IF(E917="","",0.5*(E917+SUMPRODUCT(($B$1461:$B$1491=$J917)*1,E$1461:E$1491)))</f>
        <v>0.73813774299447021</v>
      </c>
      <c r="N917" s="2" cm="1">
        <f t="array" ref="N917">IF(F917="","",0.5*(F917+SUMPRODUCT(($B$1461:$B$1491=$J917)*1,F$1461:F$1491)))</f>
        <v>0.71568344199850942</v>
      </c>
      <c r="O917" s="2" cm="1">
        <f t="array" ref="O917">IF(G917="","",0.5*(G917+SUMPRODUCT(($B$1461:$B$1491=$J917)*1,G$1461:G$1491)))</f>
        <v>0.75884308516770194</v>
      </c>
    </row>
    <row r="918" spans="1:15" x14ac:dyDescent="0.55000000000000004">
      <c r="A918" s="3">
        <v>30</v>
      </c>
      <c r="B918" s="3">
        <v>16</v>
      </c>
      <c r="C918" s="2">
        <f>IF(logVir!C918="","",労働コスト!C918/SUM(資本サービス!C918,労働コスト!C918))</f>
        <v>0.69051215742643846</v>
      </c>
      <c r="D918" s="2">
        <f>IF(logVir!D918="","",労働コスト!D918/SUM(資本サービス!D918,労働コスト!D918))</f>
        <v>0.76481632802373178</v>
      </c>
      <c r="E918" s="2">
        <f>IF(logVir!E918="","",労働コスト!E918/SUM(資本サービス!E918,労働コスト!E918))</f>
        <v>0.79876949293269206</v>
      </c>
      <c r="F918" s="2">
        <f>IF(logVir!F918="","",労働コスト!F918/SUM(資本サービス!F918,労働コスト!F918))</f>
        <v>0.79940677310948993</v>
      </c>
      <c r="G918" s="2">
        <f>IF(logVir!G918="","",労働コスト!G918/SUM(資本サービス!G918,労働コスト!G918))</f>
        <v>0.81545433112053411</v>
      </c>
      <c r="I918" s="3">
        <v>30</v>
      </c>
      <c r="J918" s="3">
        <v>16</v>
      </c>
      <c r="K918" s="2" cm="1">
        <f t="array" ref="K918">IF(C918="","",0.5*(C918+SUMPRODUCT(($B$1461:$B$1491=$J918)*1,C$1461:C$1491)))</f>
        <v>0.68197934566801166</v>
      </c>
      <c r="L918" s="2" cm="1">
        <f t="array" ref="L918">IF(D918="","",0.5*(D918+SUMPRODUCT(($B$1461:$B$1491=$J918)*1,D$1461:D$1491)))</f>
        <v>0.73364855618318825</v>
      </c>
      <c r="M918" s="2" cm="1">
        <f t="array" ref="M918">IF(E918="","",0.5*(E918+SUMPRODUCT(($B$1461:$B$1491=$J918)*1,E$1461:E$1491)))</f>
        <v>0.76345938044162276</v>
      </c>
      <c r="N918" s="2" cm="1">
        <f t="array" ref="N918">IF(F918="","",0.5*(F918+SUMPRODUCT(($B$1461:$B$1491=$J918)*1,F$1461:F$1491)))</f>
        <v>0.76352087061391738</v>
      </c>
      <c r="O918" s="2" cm="1">
        <f t="array" ref="O918">IF(G918="","",0.5*(G918+SUMPRODUCT(($B$1461:$B$1491=$J918)*1,G$1461:G$1491)))</f>
        <v>0.78546980104403952</v>
      </c>
    </row>
    <row r="919" spans="1:15" x14ac:dyDescent="0.55000000000000004">
      <c r="A919" s="3">
        <v>30</v>
      </c>
      <c r="B919" s="3">
        <v>17</v>
      </c>
      <c r="C919" s="2">
        <f>IF(logVir!C919="","",労働コスト!C919/SUM(資本サービス!C919,労働コスト!C919))</f>
        <v>0.42125227869772031</v>
      </c>
      <c r="D919" s="2">
        <f>IF(logVir!D919="","",労働コスト!D919/SUM(資本サービス!D919,労働コスト!D919))</f>
        <v>0.40185478207827741</v>
      </c>
      <c r="E919" s="2">
        <f>IF(logVir!E919="","",労働コスト!E919/SUM(資本サービス!E919,労働コスト!E919))</f>
        <v>0.33526617659236668</v>
      </c>
      <c r="F919" s="2">
        <f>IF(logVir!F919="","",労働コスト!F919/SUM(資本サービス!F919,労働コスト!F919))</f>
        <v>0.44823967545423349</v>
      </c>
      <c r="G919" s="2">
        <f>IF(logVir!G919="","",労働コスト!G919/SUM(資本サービス!G919,労働コスト!G919))</f>
        <v>0.46855994850026517</v>
      </c>
      <c r="I919" s="3">
        <v>30</v>
      </c>
      <c r="J919" s="3">
        <v>17</v>
      </c>
      <c r="K919" s="2" cm="1">
        <f t="array" ref="K919">IF(C919="","",0.5*(C919+SUMPRODUCT(($B$1461:$B$1491=$J919)*1,C$1461:C$1491)))</f>
        <v>0.38231877619310667</v>
      </c>
      <c r="L919" s="2" cm="1">
        <f t="array" ref="L919">IF(D919="","",0.5*(D919+SUMPRODUCT(($B$1461:$B$1491=$J919)*1,D$1461:D$1491)))</f>
        <v>0.38040400293286547</v>
      </c>
      <c r="M919" s="2" cm="1">
        <f t="array" ref="M919">IF(E919="","",0.5*(E919+SUMPRODUCT(($B$1461:$B$1491=$J919)*1,E$1461:E$1491)))</f>
        <v>0.36060103590864406</v>
      </c>
      <c r="N919" s="2" cm="1">
        <f t="array" ref="N919">IF(F919="","",0.5*(F919+SUMPRODUCT(($B$1461:$B$1491=$J919)*1,F$1461:F$1491)))</f>
        <v>0.43115421193931808</v>
      </c>
      <c r="O919" s="2" cm="1">
        <f t="array" ref="O919">IF(G919="","",0.5*(G919+SUMPRODUCT(($B$1461:$B$1491=$J919)*1,G$1461:G$1491)))</f>
        <v>0.44322515904913778</v>
      </c>
    </row>
    <row r="920" spans="1:15" x14ac:dyDescent="0.55000000000000004">
      <c r="A920" s="3">
        <v>30</v>
      </c>
      <c r="B920" s="3">
        <v>18</v>
      </c>
      <c r="C920" s="2">
        <f>IF(logVir!C920="","",労働コスト!C920/SUM(資本サービス!C920,労働コスト!C920))</f>
        <v>0.84379380291241191</v>
      </c>
      <c r="D920" s="2">
        <f>IF(logVir!D920="","",労働コスト!D920/SUM(資本サービス!D920,労働コスト!D920))</f>
        <v>0.87137826594055101</v>
      </c>
      <c r="E920" s="2">
        <f>IF(logVir!E920="","",労働コスト!E920/SUM(資本サービス!E920,労働コスト!E920))</f>
        <v>0.87734595605131349</v>
      </c>
      <c r="F920" s="2">
        <f>IF(logVir!F920="","",労働コスト!F920/SUM(資本サービス!F920,労働コスト!F920))</f>
        <v>0.87910476810751959</v>
      </c>
      <c r="G920" s="2">
        <f>IF(logVir!G920="","",労働コスト!G920/SUM(資本サービス!G920,労働コスト!G920))</f>
        <v>0.87298050520864501</v>
      </c>
      <c r="I920" s="3">
        <v>30</v>
      </c>
      <c r="J920" s="3">
        <v>18</v>
      </c>
      <c r="K920" s="2" cm="1">
        <f t="array" ref="K920">IF(C920="","",0.5*(C920+SUMPRODUCT(($B$1461:$B$1491=$J920)*1,C$1461:C$1491)))</f>
        <v>0.85014546704178628</v>
      </c>
      <c r="L920" s="2" cm="1">
        <f t="array" ref="L920">IF(D920="","",0.5*(D920+SUMPRODUCT(($B$1461:$B$1491=$J920)*1,D$1461:D$1491)))</f>
        <v>0.88115663851360337</v>
      </c>
      <c r="M920" s="2" cm="1">
        <f t="array" ref="M920">IF(E920="","",0.5*(E920+SUMPRODUCT(($B$1461:$B$1491=$J920)*1,E$1461:E$1491)))</f>
        <v>0.88683491776410117</v>
      </c>
      <c r="N920" s="2" cm="1">
        <f t="array" ref="N920">IF(F920="","",0.5*(F920+SUMPRODUCT(($B$1461:$B$1491=$J920)*1,F$1461:F$1491)))</f>
        <v>0.88851027771968316</v>
      </c>
      <c r="O920" s="2" cm="1">
        <f t="array" ref="O920">IF(G920="","",0.5*(G920+SUMPRODUCT(($B$1461:$B$1491=$J920)*1,G$1461:G$1491)))</f>
        <v>0.88573246522277671</v>
      </c>
    </row>
    <row r="921" spans="1:15" x14ac:dyDescent="0.55000000000000004">
      <c r="A921" s="3">
        <v>30</v>
      </c>
      <c r="B921" s="3">
        <v>19</v>
      </c>
      <c r="C921" s="2">
        <f>IF(logVir!C921="","",労働コスト!C921/SUM(資本サービス!C921,労働コスト!C921))</f>
        <v>0.82873676502498694</v>
      </c>
      <c r="D921" s="2">
        <f>IF(logVir!D921="","",労働コスト!D921/SUM(資本サービス!D921,労働コスト!D921))</f>
        <v>0.87548785008188168</v>
      </c>
      <c r="E921" s="2">
        <f>IF(logVir!E921="","",労働コスト!E921/SUM(資本サービス!E921,労働コスト!E921))</f>
        <v>0.87048536919187525</v>
      </c>
      <c r="F921" s="2">
        <f>IF(logVir!F921="","",労働コスト!F921/SUM(資本サービス!F921,労働コスト!F921))</f>
        <v>0.85844031173444724</v>
      </c>
      <c r="G921" s="2">
        <f>IF(logVir!G921="","",労働コスト!G921/SUM(資本サービス!G921,労働コスト!G921))</f>
        <v>0.89685720573233552</v>
      </c>
      <c r="I921" s="3">
        <v>30</v>
      </c>
      <c r="J921" s="3">
        <v>19</v>
      </c>
      <c r="K921" s="2" cm="1">
        <f t="array" ref="K921">IF(C921="","",0.5*(C921+SUMPRODUCT(($B$1461:$B$1491=$J921)*1,C$1461:C$1491)))</f>
        <v>0.82802538104263457</v>
      </c>
      <c r="L921" s="2" cm="1">
        <f t="array" ref="L921">IF(D921="","",0.5*(D921+SUMPRODUCT(($B$1461:$B$1491=$J921)*1,D$1461:D$1491)))</f>
        <v>0.87141289052814042</v>
      </c>
      <c r="M921" s="2" cm="1">
        <f t="array" ref="M921">IF(E921="","",0.5*(E921+SUMPRODUCT(($B$1461:$B$1491=$J921)*1,E$1461:E$1491)))</f>
        <v>0.86994645443012253</v>
      </c>
      <c r="N921" s="2" cm="1">
        <f t="array" ref="N921">IF(F921="","",0.5*(F921+SUMPRODUCT(($B$1461:$B$1491=$J921)*1,F$1461:F$1491)))</f>
        <v>0.86404535550537598</v>
      </c>
      <c r="O921" s="2" cm="1">
        <f t="array" ref="O921">IF(G921="","",0.5*(G921+SUMPRODUCT(($B$1461:$B$1491=$J921)*1,G$1461:G$1491)))</f>
        <v>0.88578590045680561</v>
      </c>
    </row>
    <row r="922" spans="1:15" x14ac:dyDescent="0.55000000000000004">
      <c r="A922" s="3">
        <v>30</v>
      </c>
      <c r="B922" s="3">
        <v>20</v>
      </c>
      <c r="C922" s="2">
        <f>IF(logVir!C922="","",労働コスト!C922/SUM(資本サービス!C922,労働コスト!C922))</f>
        <v>0.71816394078532475</v>
      </c>
      <c r="D922" s="2">
        <f>IF(logVir!D922="","",労働コスト!D922/SUM(資本サービス!D922,労働コスト!D922))</f>
        <v>0.6586077784590787</v>
      </c>
      <c r="E922" s="2">
        <f>IF(logVir!E922="","",労働コスト!E922/SUM(資本サービス!E922,労働コスト!E922))</f>
        <v>0.67245473136786449</v>
      </c>
      <c r="F922" s="2">
        <f>IF(logVir!F922="","",労働コスト!F922/SUM(資本サービス!F922,労働コスト!F922))</f>
        <v>0.66654840326817011</v>
      </c>
      <c r="G922" s="2">
        <f>IF(logVir!G922="","",労働コスト!G922/SUM(資本サービス!G922,労働コスト!G922))</f>
        <v>0.72518060392875838</v>
      </c>
      <c r="I922" s="3">
        <v>30</v>
      </c>
      <c r="J922" s="3">
        <v>20</v>
      </c>
      <c r="K922" s="2" cm="1">
        <f t="array" ref="K922">IF(C922="","",0.5*(C922+SUMPRODUCT(($B$1461:$B$1491=$J922)*1,C$1461:C$1491)))</f>
        <v>0.73188316410830756</v>
      </c>
      <c r="L922" s="2" cm="1">
        <f t="array" ref="L922">IF(D922="","",0.5*(D922+SUMPRODUCT(($B$1461:$B$1491=$J922)*1,D$1461:D$1491)))</f>
        <v>0.70666540658563437</v>
      </c>
      <c r="M922" s="2" cm="1">
        <f t="array" ref="M922">IF(E922="","",0.5*(E922+SUMPRODUCT(($B$1461:$B$1491=$J922)*1,E$1461:E$1491)))</f>
        <v>0.71046234827986343</v>
      </c>
      <c r="N922" s="2" cm="1">
        <f t="array" ref="N922">IF(F922="","",0.5*(F922+SUMPRODUCT(($B$1461:$B$1491=$J922)*1,F$1461:F$1491)))</f>
        <v>0.70671778131503138</v>
      </c>
      <c r="O922" s="2" cm="1">
        <f t="array" ref="O922">IF(G922="","",0.5*(G922+SUMPRODUCT(($B$1461:$B$1491=$J922)*1,G$1461:G$1491)))</f>
        <v>0.74373938231104542</v>
      </c>
    </row>
    <row r="923" spans="1:15" x14ac:dyDescent="0.55000000000000004">
      <c r="A923" s="3">
        <v>30</v>
      </c>
      <c r="B923" s="3">
        <v>21</v>
      </c>
      <c r="C923" s="2">
        <f>IF(logVir!C923="","",労働コスト!C923/SUM(資本サービス!C923,労働コスト!C923))</f>
        <v>0.601114482554572</v>
      </c>
      <c r="D923" s="2">
        <f>IF(logVir!D923="","",労働コスト!D923/SUM(資本サービス!D923,労働コスト!D923))</f>
        <v>0.70464722103281985</v>
      </c>
      <c r="E923" s="2">
        <f>IF(logVir!E923="","",労働コスト!E923/SUM(資本サービス!E923,労働コスト!E923))</f>
        <v>0.60637357712993867</v>
      </c>
      <c r="F923" s="2">
        <f>IF(logVir!F923="","",労働コスト!F923/SUM(資本サービス!F923,労働コスト!F923))</f>
        <v>0.58361164432605672</v>
      </c>
      <c r="G923" s="2">
        <f>IF(logVir!G923="","",労働コスト!G923/SUM(資本サービス!G923,労働コスト!G923))</f>
        <v>0.63415266565797324</v>
      </c>
      <c r="I923" s="3">
        <v>30</v>
      </c>
      <c r="J923" s="3">
        <v>21</v>
      </c>
      <c r="K923" s="2" cm="1">
        <f t="array" ref="K923">IF(C923="","",0.5*(C923+SUMPRODUCT(($B$1461:$B$1491=$J923)*1,C$1461:C$1491)))</f>
        <v>0.63312882495522405</v>
      </c>
      <c r="L923" s="2" cm="1">
        <f t="array" ref="L923">IF(D923="","",0.5*(D923+SUMPRODUCT(($B$1461:$B$1491=$J923)*1,D$1461:D$1491)))</f>
        <v>0.70344873870288915</v>
      </c>
      <c r="M923" s="2" cm="1">
        <f t="array" ref="M923">IF(E923="","",0.5*(E923+SUMPRODUCT(($B$1461:$B$1491=$J923)*1,E$1461:E$1491)))</f>
        <v>0.65823253168843165</v>
      </c>
      <c r="N923" s="2" cm="1">
        <f t="array" ref="N923">IF(F923="","",0.5*(F923+SUMPRODUCT(($B$1461:$B$1491=$J923)*1,F$1461:F$1491)))</f>
        <v>0.64814873026079312</v>
      </c>
      <c r="O923" s="2" cm="1">
        <f t="array" ref="O923">IF(G923="","",0.5*(G923+SUMPRODUCT(($B$1461:$B$1491=$J923)*1,G$1461:G$1491)))</f>
        <v>0.68158366980970253</v>
      </c>
    </row>
    <row r="924" spans="1:15" x14ac:dyDescent="0.55000000000000004">
      <c r="A924" s="3">
        <v>30</v>
      </c>
      <c r="B924" s="3">
        <v>22</v>
      </c>
      <c r="C924" s="2">
        <f>IF(logVir!C924="","",労働コスト!C924/SUM(資本サービス!C924,労働コスト!C924))</f>
        <v>0.75445243601145584</v>
      </c>
      <c r="D924" s="2">
        <f>IF(logVir!D924="","",労働コスト!D924/SUM(資本サービス!D924,労働コスト!D924))</f>
        <v>0.77308606768571875</v>
      </c>
      <c r="E924" s="2">
        <f>IF(logVir!E924="","",労働コスト!E924/SUM(資本サービス!E924,労働コスト!E924))</f>
        <v>0.81732777310679605</v>
      </c>
      <c r="F924" s="2">
        <f>IF(logVir!F924="","",労働コスト!F924/SUM(資本サービス!F924,労働コスト!F924))</f>
        <v>0.84135152404438696</v>
      </c>
      <c r="G924" s="2">
        <f>IF(logVir!G924="","",労働コスト!G924/SUM(資本サービス!G924,労働コスト!G924))</f>
        <v>0.83488069331202142</v>
      </c>
      <c r="I924" s="3">
        <v>30</v>
      </c>
      <c r="J924" s="3">
        <v>22</v>
      </c>
      <c r="K924" s="2" cm="1">
        <f t="array" ref="K924">IF(C924="","",0.5*(C924+SUMPRODUCT(($B$1461:$B$1491=$J924)*1,C$1461:C$1491)))</f>
        <v>0.76519635275060272</v>
      </c>
      <c r="L924" s="2" cm="1">
        <f t="array" ref="L924">IF(D924="","",0.5*(D924+SUMPRODUCT(($B$1461:$B$1491=$J924)*1,D$1461:D$1491)))</f>
        <v>0.79426671118074299</v>
      </c>
      <c r="M924" s="2" cm="1">
        <f t="array" ref="M924">IF(E924="","",0.5*(E924+SUMPRODUCT(($B$1461:$B$1491=$J924)*1,E$1461:E$1491)))</f>
        <v>0.82987359626207202</v>
      </c>
      <c r="N924" s="2" cm="1">
        <f t="array" ref="N924">IF(F924="","",0.5*(F924+SUMPRODUCT(($B$1461:$B$1491=$J924)*1,F$1461:F$1491)))</f>
        <v>0.83946591302346119</v>
      </c>
      <c r="O924" s="2" cm="1">
        <f t="array" ref="O924">IF(G924="","",0.5*(G924+SUMPRODUCT(($B$1461:$B$1491=$J924)*1,G$1461:G$1491)))</f>
        <v>0.83685014886822917</v>
      </c>
    </row>
    <row r="925" spans="1:15" x14ac:dyDescent="0.55000000000000004">
      <c r="A925" s="3">
        <v>30</v>
      </c>
      <c r="B925" s="3">
        <v>23</v>
      </c>
      <c r="C925" s="2">
        <f>IF(logVir!C925="","",労働コスト!C925/SUM(資本サービス!C925,労働コスト!C925))</f>
        <v>0.2804350217511356</v>
      </c>
      <c r="D925" s="2">
        <f>IF(logVir!D925="","",労働コスト!D925/SUM(資本サービス!D925,労働コスト!D925))</f>
        <v>0.207453125861952</v>
      </c>
      <c r="E925" s="2">
        <f>IF(logVir!E925="","",労働コスト!E925/SUM(資本サービス!E925,労働コスト!E925))</f>
        <v>0.26863053995667535</v>
      </c>
      <c r="F925" s="2">
        <f>IF(logVir!F925="","",労働コスト!F925/SUM(資本サービス!F925,労働コスト!F925))</f>
        <v>0.34772908933088437</v>
      </c>
      <c r="G925" s="2">
        <f>IF(logVir!G925="","",労働コスト!G925/SUM(資本サービス!G925,労働コスト!G925))</f>
        <v>0.35275844487159402</v>
      </c>
      <c r="I925" s="3">
        <v>30</v>
      </c>
      <c r="J925" s="3">
        <v>23</v>
      </c>
      <c r="K925" s="2" cm="1">
        <f t="array" ref="K925">IF(C925="","",0.5*(C925+SUMPRODUCT(($B$1461:$B$1491=$J925)*1,C$1461:C$1491)))</f>
        <v>0.28232217861643649</v>
      </c>
      <c r="L925" s="2" cm="1">
        <f t="array" ref="L925">IF(D925="","",0.5*(D925+SUMPRODUCT(($B$1461:$B$1491=$J925)*1,D$1461:D$1491)))</f>
        <v>0.26066775259291314</v>
      </c>
      <c r="M925" s="2" cm="1">
        <f t="array" ref="M925">IF(E925="","",0.5*(E925+SUMPRODUCT(($B$1461:$B$1491=$J925)*1,E$1461:E$1491)))</f>
        <v>0.30791908233959481</v>
      </c>
      <c r="N925" s="2" cm="1">
        <f t="array" ref="N925">IF(F925="","",0.5*(F925+SUMPRODUCT(($B$1461:$B$1491=$J925)*1,F$1461:F$1491)))</f>
        <v>0.36153331430857405</v>
      </c>
      <c r="O925" s="2" cm="1">
        <f t="array" ref="O925">IF(G925="","",0.5*(G925+SUMPRODUCT(($B$1461:$B$1491=$J925)*1,G$1461:G$1491)))</f>
        <v>0.37531475524330693</v>
      </c>
    </row>
    <row r="926" spans="1:15" x14ac:dyDescent="0.55000000000000004">
      <c r="A926" s="3">
        <v>30</v>
      </c>
      <c r="B926" s="3">
        <v>24</v>
      </c>
      <c r="C926" s="2">
        <f>IF(logVir!C926="","",労働コスト!C926/SUM(資本サービス!C926,労働コスト!C926))</f>
        <v>0.75444040233327136</v>
      </c>
      <c r="D926" s="2">
        <f>IF(logVir!D926="","",労働コスト!D926/SUM(資本サービス!D926,労働コスト!D926))</f>
        <v>0.67385861912499279</v>
      </c>
      <c r="E926" s="2">
        <f>IF(logVir!E926="","",労働コスト!E926/SUM(資本サービス!E926,労働コスト!E926))</f>
        <v>0.71508539000524463</v>
      </c>
      <c r="F926" s="2">
        <f>IF(logVir!F926="","",労働コスト!F926/SUM(資本サービス!F926,労働コスト!F926))</f>
        <v>0.78406998302416409</v>
      </c>
      <c r="G926" s="2">
        <f>IF(logVir!G926="","",労働コスト!G926/SUM(資本サービス!G926,労働コスト!G926))</f>
        <v>0.78027047392606552</v>
      </c>
      <c r="I926" s="3">
        <v>30</v>
      </c>
      <c r="J926" s="3">
        <v>24</v>
      </c>
      <c r="K926" s="2" cm="1">
        <f t="array" ref="K926">IF(C926="","",0.5*(C926+SUMPRODUCT(($B$1461:$B$1491=$J926)*1,C$1461:C$1491)))</f>
        <v>0.73312998937272211</v>
      </c>
      <c r="L926" s="2" cm="1">
        <f t="array" ref="L926">IF(D926="","",0.5*(D926+SUMPRODUCT(($B$1461:$B$1491=$J926)*1,D$1461:D$1491)))</f>
        <v>0.70545119002180978</v>
      </c>
      <c r="M926" s="2" cm="1">
        <f t="array" ref="M926">IF(E926="","",0.5*(E926+SUMPRODUCT(($B$1461:$B$1491=$J926)*1,E$1461:E$1491)))</f>
        <v>0.73316933483602109</v>
      </c>
      <c r="N926" s="2" cm="1">
        <f t="array" ref="N926">IF(F926="","",0.5*(F926+SUMPRODUCT(($B$1461:$B$1491=$J926)*1,F$1461:F$1491)))</f>
        <v>0.77627648408728578</v>
      </c>
      <c r="O926" s="2" cm="1">
        <f t="array" ref="O926">IF(G926="","",0.5*(G926+SUMPRODUCT(($B$1461:$B$1491=$J926)*1,G$1461:G$1491)))</f>
        <v>0.7801561211902277</v>
      </c>
    </row>
    <row r="927" spans="1:15" x14ac:dyDescent="0.55000000000000004">
      <c r="A927" s="3">
        <v>30</v>
      </c>
      <c r="B927" s="3">
        <v>25</v>
      </c>
      <c r="C927" s="2">
        <f>IF(logVir!C927="","",労働コスト!C927/SUM(資本サービス!C927,労働コスト!C927))</f>
        <v>0.83644377988346685</v>
      </c>
      <c r="D927" s="2">
        <f>IF(logVir!D927="","",労働コスト!D927/SUM(資本サービス!D927,労働コスト!D927))</f>
        <v>0.83047927004141209</v>
      </c>
      <c r="E927" s="2">
        <f>IF(logVir!E927="","",労働コスト!E927/SUM(資本サービス!E927,労働コスト!E927))</f>
        <v>0.84622428289478047</v>
      </c>
      <c r="F927" s="2">
        <f>IF(logVir!F927="","",労働コスト!F927/SUM(資本サービス!F927,労働コスト!F927))</f>
        <v>0.81451210022217779</v>
      </c>
      <c r="G927" s="2">
        <f>IF(logVir!G927="","",労働コスト!G927/SUM(資本サービス!G927,労働コスト!G927))</f>
        <v>0.79802153113156749</v>
      </c>
      <c r="I927" s="3">
        <v>30</v>
      </c>
      <c r="J927" s="3">
        <v>25</v>
      </c>
      <c r="K927" s="2" cm="1">
        <f t="array" ref="K927">IF(C927="","",0.5*(C927+SUMPRODUCT(($B$1461:$B$1491=$J927)*1,C$1461:C$1491)))</f>
        <v>0.81895741132772426</v>
      </c>
      <c r="L927" s="2" cm="1">
        <f t="array" ref="L927">IF(D927="","",0.5*(D927+SUMPRODUCT(($B$1461:$B$1491=$J927)*1,D$1461:D$1491)))</f>
        <v>0.81671228008830332</v>
      </c>
      <c r="M927" s="2" cm="1">
        <f t="array" ref="M927">IF(E927="","",0.5*(E927+SUMPRODUCT(($B$1461:$B$1491=$J927)*1,E$1461:E$1491)))</f>
        <v>0.82420203899067745</v>
      </c>
      <c r="N927" s="2" cm="1">
        <f t="array" ref="N927">IF(F927="","",0.5*(F927+SUMPRODUCT(($B$1461:$B$1491=$J927)*1,F$1461:F$1491)))</f>
        <v>0.80774694404225322</v>
      </c>
      <c r="O927" s="2" cm="1">
        <f t="array" ref="O927">IF(G927="","",0.5*(G927+SUMPRODUCT(($B$1461:$B$1491=$J927)*1,G$1461:G$1491)))</f>
        <v>0.80017702955911907</v>
      </c>
    </row>
    <row r="928" spans="1:15" x14ac:dyDescent="0.55000000000000004">
      <c r="A928" s="3">
        <v>30</v>
      </c>
      <c r="B928" s="3">
        <v>26</v>
      </c>
      <c r="C928" s="2">
        <f>IF(logVir!C928="","",労働コスト!C928/SUM(資本サービス!C928,労働コスト!C928))</f>
        <v>0.34083108404800028</v>
      </c>
      <c r="D928" s="2">
        <f>IF(logVir!D928="","",労働コスト!D928/SUM(資本サービス!D928,労働コスト!D928))</f>
        <v>0.34599884667136227</v>
      </c>
      <c r="E928" s="2">
        <f>IF(logVir!E928="","",労働コスト!E928/SUM(資本サービス!E928,労働コスト!E928))</f>
        <v>0.47499801018502824</v>
      </c>
      <c r="F928" s="2">
        <f>IF(logVir!F928="","",労働コスト!F928/SUM(資本サービス!F928,労働コスト!F928))</f>
        <v>0.41319621573782045</v>
      </c>
      <c r="G928" s="2">
        <f>IF(logVir!G928="","",労働コスト!G928/SUM(資本サービス!G928,労働コスト!G928))</f>
        <v>0.46769984063060183</v>
      </c>
      <c r="I928" s="3">
        <v>30</v>
      </c>
      <c r="J928" s="3">
        <v>26</v>
      </c>
      <c r="K928" s="2" cm="1">
        <f t="array" ref="K928">IF(C928="","",0.5*(C928+SUMPRODUCT(($B$1461:$B$1491=$J928)*1,C$1461:C$1491)))</f>
        <v>0.3248532597776625</v>
      </c>
      <c r="L928" s="2" cm="1">
        <f t="array" ref="L928">IF(D928="","",0.5*(D928+SUMPRODUCT(($B$1461:$B$1491=$J928)*1,D$1461:D$1491)))</f>
        <v>0.36082614467315477</v>
      </c>
      <c r="M928" s="2" cm="1">
        <f t="array" ref="M928">IF(E928="","",0.5*(E928+SUMPRODUCT(($B$1461:$B$1491=$J928)*1,E$1461:E$1491)))</f>
        <v>0.46056345448457414</v>
      </c>
      <c r="N928" s="2" cm="1">
        <f t="array" ref="N928">IF(F928="","",0.5*(F928+SUMPRODUCT(($B$1461:$B$1491=$J928)*1,F$1461:F$1491)))</f>
        <v>0.41725152259291565</v>
      </c>
      <c r="O928" s="2" cm="1">
        <f t="array" ref="O928">IF(G928="","",0.5*(G928+SUMPRODUCT(($B$1461:$B$1491=$J928)*1,G$1461:G$1491)))</f>
        <v>0.44603286044517532</v>
      </c>
    </row>
    <row r="929" spans="1:15" x14ac:dyDescent="0.55000000000000004">
      <c r="A929" s="3">
        <v>30</v>
      </c>
      <c r="B929" s="3">
        <v>27</v>
      </c>
      <c r="C929" s="2">
        <f>IF(logVir!C929="","",労働コスト!C929/SUM(資本サービス!C929,労働コスト!C929))</f>
        <v>0.81152595132658922</v>
      </c>
      <c r="D929" s="2">
        <f>IF(logVir!D929="","",労働コスト!D929/SUM(資本サービス!D929,労働コスト!D929))</f>
        <v>0.76281559679820832</v>
      </c>
      <c r="E929" s="2">
        <f>IF(logVir!E929="","",労働コスト!E929/SUM(資本サービス!E929,労働コスト!E929))</f>
        <v>0.81073514026172766</v>
      </c>
      <c r="F929" s="2">
        <f>IF(logVir!F929="","",労働コスト!F929/SUM(資本サービス!F929,労働コスト!F929))</f>
        <v>0.80459713837191527</v>
      </c>
      <c r="G929" s="2">
        <f>IF(logVir!G929="","",労働コスト!G929/SUM(資本サービス!G929,労働コスト!G929))</f>
        <v>0.82589047122032122</v>
      </c>
      <c r="I929" s="3">
        <v>30</v>
      </c>
      <c r="J929" s="3">
        <v>27</v>
      </c>
      <c r="K929" s="2" cm="1">
        <f t="array" ref="K929">IF(C929="","",0.5*(C929+SUMPRODUCT(($B$1461:$B$1491=$J929)*1,C$1461:C$1491)))</f>
        <v>0.80021803062242403</v>
      </c>
      <c r="L929" s="2" cm="1">
        <f t="array" ref="L929">IF(D929="","",0.5*(D929+SUMPRODUCT(($B$1461:$B$1491=$J929)*1,D$1461:D$1491)))</f>
        <v>0.77861921488619212</v>
      </c>
      <c r="M929" s="2" cm="1">
        <f t="array" ref="M929">IF(E929="","",0.5*(E929+SUMPRODUCT(($B$1461:$B$1491=$J929)*1,E$1461:E$1491)))</f>
        <v>0.80360527425581108</v>
      </c>
      <c r="N929" s="2" cm="1">
        <f t="array" ref="N929">IF(F929="","",0.5*(F929+SUMPRODUCT(($B$1461:$B$1491=$J929)*1,F$1461:F$1491)))</f>
        <v>0.80233359721579656</v>
      </c>
      <c r="O929" s="2" cm="1">
        <f t="array" ref="O929">IF(G929="","",0.5*(G929+SUMPRODUCT(($B$1461:$B$1491=$J929)*1,G$1461:G$1491)))</f>
        <v>0.81951064274927721</v>
      </c>
    </row>
    <row r="930" spans="1:15" x14ac:dyDescent="0.55000000000000004">
      <c r="A930" s="3">
        <v>30</v>
      </c>
      <c r="B930" s="3">
        <v>28</v>
      </c>
      <c r="C930" s="2">
        <f>IF(logVir!C930="","",労働コスト!C930/SUM(資本サービス!C930,労働コスト!C930))</f>
        <v>0.63582488783354929</v>
      </c>
      <c r="D930" s="2">
        <f>IF(logVir!D930="","",労働コスト!D930/SUM(資本サービス!D930,労働コスト!D930))</f>
        <v>0.67004720509572713</v>
      </c>
      <c r="E930" s="2">
        <f>IF(logVir!E930="","",労働コスト!E930/SUM(資本サービス!E930,労働コスト!E930))</f>
        <v>0.68148080764652652</v>
      </c>
      <c r="F930" s="2">
        <f>IF(logVir!F930="","",労働コスト!F930/SUM(資本サービス!F930,労働コスト!F930))</f>
        <v>0.68168010982150906</v>
      </c>
      <c r="G930" s="2">
        <f>IF(logVir!G930="","",労働コスト!G930/SUM(資本サービス!G930,労働コスト!G930))</f>
        <v>0.66926400465907077</v>
      </c>
      <c r="I930" s="3">
        <v>30</v>
      </c>
      <c r="J930" s="3">
        <v>28</v>
      </c>
      <c r="K930" s="2" cm="1">
        <f t="array" ref="K930">IF(C930="","",0.5*(C930+SUMPRODUCT(($B$1461:$B$1491=$J930)*1,C$1461:C$1491)))</f>
        <v>0.61680235712189302</v>
      </c>
      <c r="L930" s="2" cm="1">
        <f t="array" ref="L930">IF(D930="","",0.5*(D930+SUMPRODUCT(($B$1461:$B$1491=$J930)*1,D$1461:D$1491)))</f>
        <v>0.65671624531298967</v>
      </c>
      <c r="M930" s="2" cm="1">
        <f t="array" ref="M930">IF(E930="","",0.5*(E930+SUMPRODUCT(($B$1461:$B$1491=$J930)*1,E$1461:E$1491)))</f>
        <v>0.67771881451419635</v>
      </c>
      <c r="N930" s="2" cm="1">
        <f t="array" ref="N930">IF(F930="","",0.5*(F930+SUMPRODUCT(($B$1461:$B$1491=$J930)*1,F$1461:F$1491)))</f>
        <v>0.67446093675516683</v>
      </c>
      <c r="O930" s="2" cm="1">
        <f t="array" ref="O930">IF(G930="","",0.5*(G930+SUMPRODUCT(($B$1461:$B$1491=$J930)*1,G$1461:G$1491)))</f>
        <v>0.66213816442237627</v>
      </c>
    </row>
    <row r="931" spans="1:15" x14ac:dyDescent="0.55000000000000004">
      <c r="A931" s="3">
        <v>30</v>
      </c>
      <c r="B931" s="3">
        <v>29</v>
      </c>
      <c r="C931" s="2">
        <f>IF(logVir!C931="","",労働コスト!C931/SUM(資本サービス!C931,労働コスト!C931))</f>
        <v>0.86801258188215391</v>
      </c>
      <c r="D931" s="2">
        <f>IF(logVir!D931="","",労働コスト!D931/SUM(資本サービス!D931,労働コスト!D931))</f>
        <v>0.85645798113306615</v>
      </c>
      <c r="E931" s="2">
        <f>IF(logVir!E931="","",労働コスト!E931/SUM(資本サービス!E931,労働コスト!E931))</f>
        <v>0.88549868813371291</v>
      </c>
      <c r="F931" s="2">
        <f>IF(logVir!F931="","",労働コスト!F931/SUM(資本サービス!F931,労働コスト!F931))</f>
        <v>0.87832774156652671</v>
      </c>
      <c r="G931" s="2">
        <f>IF(logVir!G931="","",労働コスト!G931/SUM(資本サービス!G931,労働コスト!G931))</f>
        <v>0.85953741606074896</v>
      </c>
      <c r="I931" s="3">
        <v>30</v>
      </c>
      <c r="J931" s="3">
        <v>29</v>
      </c>
      <c r="K931" s="2" cm="1">
        <f t="array" ref="K931">IF(C931="","",0.5*(C931+SUMPRODUCT(($B$1461:$B$1491=$J931)*1,C$1461:C$1491)))</f>
        <v>0.83823383787458006</v>
      </c>
      <c r="L931" s="2" cm="1">
        <f t="array" ref="L931">IF(D931="","",0.5*(D931+SUMPRODUCT(($B$1461:$B$1491=$J931)*1,D$1461:D$1491)))</f>
        <v>0.83134983497128689</v>
      </c>
      <c r="M931" s="2" cm="1">
        <f t="array" ref="M931">IF(E931="","",0.5*(E931+SUMPRODUCT(($B$1461:$B$1491=$J931)*1,E$1461:E$1491)))</f>
        <v>0.86306370577616043</v>
      </c>
      <c r="N931" s="2" cm="1">
        <f t="array" ref="N931">IF(F931="","",0.5*(F931+SUMPRODUCT(($B$1461:$B$1491=$J931)*1,F$1461:F$1491)))</f>
        <v>0.85137213562990044</v>
      </c>
      <c r="O931" s="2" cm="1">
        <f t="array" ref="O931">IF(G931="","",0.5*(G931+SUMPRODUCT(($B$1461:$B$1491=$J931)*1,G$1461:G$1491)))</f>
        <v>0.84786830831351057</v>
      </c>
    </row>
    <row r="932" spans="1:15" x14ac:dyDescent="0.55000000000000004">
      <c r="A932" s="3">
        <v>30</v>
      </c>
      <c r="B932" s="3">
        <v>30</v>
      </c>
      <c r="C932" s="2">
        <f>IF(logVir!C932="","",労働コスト!C932/SUM(資本サービス!C932,労働コスト!C932))</f>
        <v>0.87521829920583705</v>
      </c>
      <c r="D932" s="2">
        <f>IF(logVir!D932="","",労働コスト!D932/SUM(資本サービス!D932,労働コスト!D932))</f>
        <v>0.8745293834577359</v>
      </c>
      <c r="E932" s="2">
        <f>IF(logVir!E932="","",労働コスト!E932/SUM(資本サービス!E932,労働コスト!E932))</f>
        <v>0.9037612390323162</v>
      </c>
      <c r="F932" s="2">
        <f>IF(logVir!F932="","",労働コスト!F932/SUM(資本サービス!F932,労働コスト!F932))</f>
        <v>0.90424583909605694</v>
      </c>
      <c r="G932" s="2">
        <f>IF(logVir!G932="","",労働コスト!G932/SUM(資本サービス!G932,労働コスト!G932))</f>
        <v>0.92320638200790739</v>
      </c>
      <c r="I932" s="3">
        <v>30</v>
      </c>
      <c r="J932" s="3">
        <v>30</v>
      </c>
      <c r="K932" s="2" cm="1">
        <f t="array" ref="K932">IF(C932="","",0.5*(C932+SUMPRODUCT(($B$1461:$B$1491=$J932)*1,C$1461:C$1491)))</f>
        <v>0.87040429096022087</v>
      </c>
      <c r="L932" s="2" cm="1">
        <f t="array" ref="L932">IF(D932="","",0.5*(D932+SUMPRODUCT(($B$1461:$B$1491=$J932)*1,D$1461:D$1491)))</f>
        <v>0.88062418080842075</v>
      </c>
      <c r="M932" s="2" cm="1">
        <f t="array" ref="M932">IF(E932="","",0.5*(E932+SUMPRODUCT(($B$1461:$B$1491=$J932)*1,E$1461:E$1491)))</f>
        <v>0.90065293552214687</v>
      </c>
      <c r="N932" s="2" cm="1">
        <f t="array" ref="N932">IF(F932="","",0.5*(F932+SUMPRODUCT(($B$1461:$B$1491=$J932)*1,F$1461:F$1491)))</f>
        <v>0.90297718712051211</v>
      </c>
      <c r="O932" s="2" cm="1">
        <f t="array" ref="O932">IF(G932="","",0.5*(G932+SUMPRODUCT(($B$1461:$B$1491=$J932)*1,G$1461:G$1491)))</f>
        <v>0.9187298140849004</v>
      </c>
    </row>
    <row r="933" spans="1:15" x14ac:dyDescent="0.55000000000000004">
      <c r="A933" s="3">
        <v>30</v>
      </c>
      <c r="B933" s="3">
        <v>31</v>
      </c>
      <c r="C933" s="2">
        <f>IF(logVir!C933="","",労働コスト!C933/SUM(資本サービス!C933,労働コスト!C933))</f>
        <v>0.76845695320624974</v>
      </c>
      <c r="D933" s="2">
        <f>IF(logVir!D933="","",労働コスト!D933/SUM(資本サービス!D933,労働コスト!D933))</f>
        <v>0.72353189935462425</v>
      </c>
      <c r="E933" s="2">
        <f>IF(logVir!E933="","",労働コスト!E933/SUM(資本サービス!E933,労働コスト!E933))</f>
        <v>0.78038225722332299</v>
      </c>
      <c r="F933" s="2">
        <f>IF(logVir!F933="","",労働コスト!F933/SUM(資本サービス!F933,労働コスト!F933))</f>
        <v>0.78512136167897462</v>
      </c>
      <c r="G933" s="2">
        <f>IF(logVir!G933="","",労働コスト!G933/SUM(資本サービス!G933,労働コスト!G933))</f>
        <v>0.80736367235717521</v>
      </c>
      <c r="I933" s="3">
        <v>30</v>
      </c>
      <c r="J933" s="3">
        <v>31</v>
      </c>
      <c r="K933" s="2" cm="1">
        <f t="array" ref="K933">IF(C933="","",0.5*(C933+SUMPRODUCT(($B$1461:$B$1491=$J933)*1,C$1461:C$1491)))</f>
        <v>0.76874132792024341</v>
      </c>
      <c r="L933" s="2" cm="1">
        <f t="array" ref="L933">IF(D933="","",0.5*(D933+SUMPRODUCT(($B$1461:$B$1491=$J933)*1,D$1461:D$1491)))</f>
        <v>0.73959401796917468</v>
      </c>
      <c r="M933" s="2" cm="1">
        <f t="array" ref="M933">IF(E933="","",0.5*(E933+SUMPRODUCT(($B$1461:$B$1491=$J933)*1,E$1461:E$1491)))</f>
        <v>0.78282835479967972</v>
      </c>
      <c r="N933" s="2" cm="1">
        <f t="array" ref="N933">IF(F933="","",0.5*(F933+SUMPRODUCT(($B$1461:$B$1491=$J933)*1,F$1461:F$1491)))</f>
        <v>0.78945756946645174</v>
      </c>
      <c r="O933" s="2" cm="1">
        <f t="array" ref="O933">IF(G933="","",0.5*(G933+SUMPRODUCT(($B$1461:$B$1491=$J933)*1,G$1461:G$1491)))</f>
        <v>0.80346349400898887</v>
      </c>
    </row>
    <row r="934" spans="1:15" x14ac:dyDescent="0.55000000000000004">
      <c r="A934" s="3">
        <v>31</v>
      </c>
      <c r="B934" s="3">
        <v>1</v>
      </c>
      <c r="C934" s="2">
        <f>IF(logVir!C934="","",労働コスト!C934/SUM(資本サービス!C934,労働コスト!C934))</f>
        <v>0.5381655997025766</v>
      </c>
      <c r="D934" s="2">
        <f>IF(logVir!D934="","",労働コスト!D934/SUM(資本サービス!D934,労働コスト!D934))</f>
        <v>0.73028016714737243</v>
      </c>
      <c r="E934" s="2">
        <f>IF(logVir!E934="","",労働コスト!E934/SUM(資本サービス!E934,労働コスト!E934))</f>
        <v>0.76321200785725751</v>
      </c>
      <c r="F934" s="2">
        <f>IF(logVir!F934="","",労働コスト!F934/SUM(資本サービス!F934,労働コスト!F934))</f>
        <v>0.75704100081047132</v>
      </c>
      <c r="G934" s="2">
        <f>IF(logVir!G934="","",労働コスト!G934/SUM(資本サービス!G934,労働コスト!G934))</f>
        <v>0.80281919918383859</v>
      </c>
      <c r="I934" s="3">
        <v>31</v>
      </c>
      <c r="J934" s="3">
        <v>1</v>
      </c>
      <c r="K934" s="2" cm="1">
        <f t="array" ref="K934">IF(C934="","",0.5*(C934+SUMPRODUCT(($B$1461:$B$1491=$J934)*1,C$1461:C$1491)))</f>
        <v>0.53115117487058749</v>
      </c>
      <c r="L934" s="2" cm="1">
        <f t="array" ref="L934">IF(D934="","",0.5*(D934+SUMPRODUCT(($B$1461:$B$1491=$J934)*1,D$1461:D$1491)))</f>
        <v>0.68972187120052808</v>
      </c>
      <c r="M934" s="2" cm="1">
        <f t="array" ref="M934">IF(E934="","",0.5*(E934+SUMPRODUCT(($B$1461:$B$1491=$J934)*1,E$1461:E$1491)))</f>
        <v>0.71249039684802629</v>
      </c>
      <c r="N934" s="2" cm="1">
        <f t="array" ref="N934">IF(F934="","",0.5*(F934+SUMPRODUCT(($B$1461:$B$1491=$J934)*1,F$1461:F$1491)))</f>
        <v>0.70734125304453754</v>
      </c>
      <c r="O934" s="2" cm="1">
        <f t="array" ref="O934">IF(G934="","",0.5*(G934+SUMPRODUCT(($B$1461:$B$1491=$J934)*1,G$1461:G$1491)))</f>
        <v>0.74169190534828022</v>
      </c>
    </row>
    <row r="935" spans="1:15" x14ac:dyDescent="0.55000000000000004">
      <c r="A935" s="3">
        <v>31</v>
      </c>
      <c r="B935" s="3">
        <v>2</v>
      </c>
      <c r="C935" s="2">
        <f>IF(logVir!C935="","",労働コスト!C935/SUM(資本サービス!C935,労働コスト!C935))</f>
        <v>0.41495435402597786</v>
      </c>
      <c r="D935" s="2">
        <f>IF(logVir!D935="","",労働コスト!D935/SUM(資本サービス!D935,労働コスト!D935))</f>
        <v>0.38054465693897976</v>
      </c>
      <c r="E935" s="2">
        <f>IF(logVir!E935="","",労働コスト!E935/SUM(資本サービス!E935,労働コスト!E935))</f>
        <v>0.10738327974473637</v>
      </c>
      <c r="F935" s="2">
        <f>IF(logVir!F935="","",労働コスト!F935/SUM(資本サービス!F935,労働コスト!F935))</f>
        <v>0.16317281096477154</v>
      </c>
      <c r="G935" s="2">
        <f>IF(logVir!G935="","",労働コスト!G935/SUM(資本サービス!G935,労働コスト!G935))</f>
        <v>0.24490758825923201</v>
      </c>
      <c r="I935" s="3">
        <v>31</v>
      </c>
      <c r="J935" s="3">
        <v>2</v>
      </c>
      <c r="K935" s="2" cm="1">
        <f t="array" ref="K935">IF(C935="","",0.5*(C935+SUMPRODUCT(($B$1461:$B$1491=$J935)*1,C$1461:C$1491)))</f>
        <v>0.46975394333071774</v>
      </c>
      <c r="L935" s="2" cm="1">
        <f t="array" ref="L935">IF(D935="","",0.5*(D935+SUMPRODUCT(($B$1461:$B$1491=$J935)*1,D$1461:D$1491)))</f>
        <v>0.48658134510460643</v>
      </c>
      <c r="M935" s="2" cm="1">
        <f t="array" ref="M935">IF(E935="","",0.5*(E935+SUMPRODUCT(($B$1461:$B$1491=$J935)*1,E$1461:E$1491)))</f>
        <v>0.31283933736086389</v>
      </c>
      <c r="N935" s="2" cm="1">
        <f t="array" ref="N935">IF(F935="","",0.5*(F935+SUMPRODUCT(($B$1461:$B$1491=$J935)*1,F$1461:F$1491)))</f>
        <v>0.33958011806259397</v>
      </c>
      <c r="O935" s="2" cm="1">
        <f t="array" ref="O935">IF(G935="","",0.5*(G935+SUMPRODUCT(($B$1461:$B$1491=$J935)*1,G$1461:G$1491)))</f>
        <v>0.41900126639073593</v>
      </c>
    </row>
    <row r="936" spans="1:15" x14ac:dyDescent="0.55000000000000004">
      <c r="A936" s="3">
        <v>31</v>
      </c>
      <c r="B936" s="3">
        <v>3</v>
      </c>
      <c r="C936" s="2">
        <f>IF(logVir!C936="","",労働コスト!C936/SUM(資本サービス!C936,労働コスト!C936))</f>
        <v>0.55692921391460781</v>
      </c>
      <c r="D936" s="2">
        <f>IF(logVir!D936="","",労働コスト!D936/SUM(資本サービス!D936,労働コスト!D936))</f>
        <v>0.63328413582495269</v>
      </c>
      <c r="E936" s="2">
        <f>IF(logVir!E936="","",労働コスト!E936/SUM(資本サービス!E936,労働コスト!E936))</f>
        <v>0.65656639710870923</v>
      </c>
      <c r="F936" s="2">
        <f>IF(logVir!F936="","",労働コスト!F936/SUM(資本サービス!F936,労働コスト!F936))</f>
        <v>0.66619738541244633</v>
      </c>
      <c r="G936" s="2">
        <f>IF(logVir!G936="","",労働コスト!G936/SUM(資本サービス!G936,労働コスト!G936))</f>
        <v>0.69847197931300398</v>
      </c>
      <c r="I936" s="3">
        <v>31</v>
      </c>
      <c r="J936" s="3">
        <v>3</v>
      </c>
      <c r="K936" s="2" cm="1">
        <f t="array" ref="K936">IF(C936="","",0.5*(C936+SUMPRODUCT(($B$1461:$B$1491=$J936)*1,C$1461:C$1491)))</f>
        <v>0.62714863085929928</v>
      </c>
      <c r="L936" s="2" cm="1">
        <f t="array" ref="L936">IF(D936="","",0.5*(D936+SUMPRODUCT(($B$1461:$B$1491=$J936)*1,D$1461:D$1491)))</f>
        <v>0.6828526436307425</v>
      </c>
      <c r="M936" s="2" cm="1">
        <f t="array" ref="M936">IF(E936="","",0.5*(E936+SUMPRODUCT(($B$1461:$B$1491=$J936)*1,E$1461:E$1491)))</f>
        <v>0.70257259499994373</v>
      </c>
      <c r="N936" s="2" cm="1">
        <f t="array" ref="N936">IF(F936="","",0.5*(F936+SUMPRODUCT(($B$1461:$B$1491=$J936)*1,F$1461:F$1491)))</f>
        <v>0.70652382649899415</v>
      </c>
      <c r="O936" s="2" cm="1">
        <f t="array" ref="O936">IF(G936="","",0.5*(G936+SUMPRODUCT(($B$1461:$B$1491=$J936)*1,G$1461:G$1491)))</f>
        <v>0.73908100664566689</v>
      </c>
    </row>
    <row r="937" spans="1:15" x14ac:dyDescent="0.55000000000000004">
      <c r="A937" s="3">
        <v>31</v>
      </c>
      <c r="B937" s="3">
        <v>4</v>
      </c>
      <c r="C937" s="2">
        <f>IF(logVir!C937="","",労働コスト!C937/SUM(資本サービス!C937,労働コスト!C937))</f>
        <v>0.84671807341016081</v>
      </c>
      <c r="D937" s="2">
        <f>IF(logVir!D937="","",労働コスト!D937/SUM(資本サービス!D937,労働コスト!D937))</f>
        <v>0.83193631891083974</v>
      </c>
      <c r="E937" s="2">
        <f>IF(logVir!E937="","",労働コスト!E937/SUM(資本サービス!E937,労働コスト!E937))</f>
        <v>0.84710784990882171</v>
      </c>
      <c r="F937" s="2">
        <f>IF(logVir!F937="","",労働コスト!F937/SUM(資本サービス!F937,労働コスト!F937))</f>
        <v>0.85437523697369566</v>
      </c>
      <c r="G937" s="2">
        <f>IF(logVir!G937="","",労働コスト!G937/SUM(資本サービス!G937,労働コスト!G937))</f>
        <v>0.86604985411161051</v>
      </c>
      <c r="I937" s="3">
        <v>31</v>
      </c>
      <c r="J937" s="3">
        <v>4</v>
      </c>
      <c r="K937" s="2" cm="1">
        <f t="array" ref="K937">IF(C937="","",0.5*(C937+SUMPRODUCT(($B$1461:$B$1491=$J937)*1,C$1461:C$1491)))</f>
        <v>0.80427993409801868</v>
      </c>
      <c r="L937" s="2" cm="1">
        <f t="array" ref="L937">IF(D937="","",0.5*(D937+SUMPRODUCT(($B$1461:$B$1491=$J937)*1,D$1461:D$1491)))</f>
        <v>0.78527137581245687</v>
      </c>
      <c r="M937" s="2" cm="1">
        <f t="array" ref="M937">IF(E937="","",0.5*(E937+SUMPRODUCT(($B$1461:$B$1491=$J937)*1,E$1461:E$1491)))</f>
        <v>0.80052661442578033</v>
      </c>
      <c r="N937" s="2" cm="1">
        <f t="array" ref="N937">IF(F937="","",0.5*(F937+SUMPRODUCT(($B$1461:$B$1491=$J937)*1,F$1461:F$1491)))</f>
        <v>0.80082718716460688</v>
      </c>
      <c r="O937" s="2" cm="1">
        <f t="array" ref="O937">IF(G937="","",0.5*(G937+SUMPRODUCT(($B$1461:$B$1491=$J937)*1,G$1461:G$1491)))</f>
        <v>0.81806265731042238</v>
      </c>
    </row>
    <row r="938" spans="1:15" x14ac:dyDescent="0.55000000000000004">
      <c r="A938" s="3">
        <v>31</v>
      </c>
      <c r="B938" s="3">
        <v>5</v>
      </c>
      <c r="C938" s="2">
        <f>IF(logVir!C938="","",労働コスト!C938/SUM(資本サービス!C938,労働コスト!C938))</f>
        <v>0.48697636061582866</v>
      </c>
      <c r="D938" s="2">
        <f>IF(logVir!D938="","",労働コスト!D938/SUM(資本サービス!D938,労働コスト!D938))</f>
        <v>0.54433345241487219</v>
      </c>
      <c r="E938" s="2">
        <f>IF(logVir!E938="","",労働コスト!E938/SUM(資本サービス!E938,労働コスト!E938))</f>
        <v>0.55956950949425122</v>
      </c>
      <c r="F938" s="2">
        <f>IF(logVir!F938="","",労働コスト!F938/SUM(資本サービス!F938,労働コスト!F938))</f>
        <v>0.58767517602704988</v>
      </c>
      <c r="G938" s="2">
        <f>IF(logVir!G938="","",労働コスト!G938/SUM(資本サービス!G938,労働コスト!G938))</f>
        <v>0.61764806030951314</v>
      </c>
      <c r="I938" s="3">
        <v>31</v>
      </c>
      <c r="J938" s="3">
        <v>5</v>
      </c>
      <c r="K938" s="2" cm="1">
        <f t="array" ref="K938">IF(C938="","",0.5*(C938+SUMPRODUCT(($B$1461:$B$1491=$J938)*1,C$1461:C$1491)))</f>
        <v>0.56595921934037674</v>
      </c>
      <c r="L938" s="2" cm="1">
        <f t="array" ref="L938">IF(D938="","",0.5*(D938+SUMPRODUCT(($B$1461:$B$1491=$J938)*1,D$1461:D$1491)))</f>
        <v>0.61150967568808934</v>
      </c>
      <c r="M938" s="2" cm="1">
        <f t="array" ref="M938">IF(E938="","",0.5*(E938+SUMPRODUCT(($B$1461:$B$1491=$J938)*1,E$1461:E$1491)))</f>
        <v>0.63191848204315271</v>
      </c>
      <c r="N938" s="2" cm="1">
        <f t="array" ref="N938">IF(F938="","",0.5*(F938+SUMPRODUCT(($B$1461:$B$1491=$J938)*1,F$1461:F$1491)))</f>
        <v>0.6494683625507347</v>
      </c>
      <c r="O938" s="2" cm="1">
        <f t="array" ref="O938">IF(G938="","",0.5*(G938+SUMPRODUCT(($B$1461:$B$1491=$J938)*1,G$1461:G$1491)))</f>
        <v>0.67585602445646364</v>
      </c>
    </row>
    <row r="939" spans="1:15" x14ac:dyDescent="0.55000000000000004">
      <c r="A939" s="3">
        <v>31</v>
      </c>
      <c r="B939" s="3">
        <v>6</v>
      </c>
      <c r="C939" s="2">
        <f>IF(logVir!C939="","",労働コスト!C939/SUM(資本サービス!C939,労働コスト!C939))</f>
        <v>0.35541002664258631</v>
      </c>
      <c r="D939" s="2">
        <f>IF(logVir!D939="","",労働コスト!D939/SUM(資本サービス!D939,労働コスト!D939))</f>
        <v>0.46279463671728749</v>
      </c>
      <c r="E939" s="2">
        <f>IF(logVir!E939="","",労働コスト!E939/SUM(資本サービス!E939,労働コスト!E939))</f>
        <v>0.50921127032930191</v>
      </c>
      <c r="F939" s="2">
        <f>IF(logVir!F939="","",労働コスト!F939/SUM(資本サービス!F939,労働コスト!F939))</f>
        <v>0.48733301057966377</v>
      </c>
      <c r="G939" s="2">
        <f>IF(logVir!G939="","",労働コスト!G939/SUM(資本サービス!G939,労働コスト!G939))</f>
        <v>0.51237768251589366</v>
      </c>
      <c r="I939" s="3">
        <v>31</v>
      </c>
      <c r="J939" s="3">
        <v>6</v>
      </c>
      <c r="K939" s="2" cm="1">
        <f t="array" ref="K939">IF(C939="","",0.5*(C939+SUMPRODUCT(($B$1461:$B$1491=$J939)*1,C$1461:C$1491)))</f>
        <v>0.36805988052733696</v>
      </c>
      <c r="L939" s="2" cm="1">
        <f t="array" ref="L939">IF(D939="","",0.5*(D939+SUMPRODUCT(($B$1461:$B$1491=$J939)*1,D$1461:D$1491)))</f>
        <v>0.4384295255315398</v>
      </c>
      <c r="M939" s="2" cm="1">
        <f t="array" ref="M939">IF(E939="","",0.5*(E939+SUMPRODUCT(($B$1461:$B$1491=$J939)*1,E$1461:E$1491)))</f>
        <v>0.46034530324652811</v>
      </c>
      <c r="N939" s="2" cm="1">
        <f t="array" ref="N939">IF(F939="","",0.5*(F939+SUMPRODUCT(($B$1461:$B$1491=$J939)*1,F$1461:F$1491)))</f>
        <v>0.44469251121209774</v>
      </c>
      <c r="O939" s="2" cm="1">
        <f t="array" ref="O939">IF(G939="","",0.5*(G939+SUMPRODUCT(($B$1461:$B$1491=$J939)*1,G$1461:G$1491)))</f>
        <v>0.47476472539665726</v>
      </c>
    </row>
    <row r="940" spans="1:15" x14ac:dyDescent="0.55000000000000004">
      <c r="A940" s="3">
        <v>31</v>
      </c>
      <c r="B940" s="3">
        <v>7</v>
      </c>
      <c r="C940" s="2">
        <f>IF(logVir!C940="","",労働コスト!C940/SUM(資本サービス!C940,労働コスト!C940))</f>
        <v>0.5859065773132367</v>
      </c>
      <c r="D940" s="2">
        <f>IF(logVir!D940="","",労働コスト!D940/SUM(資本サービス!D940,労働コスト!D940))</f>
        <v>0.70009677527970438</v>
      </c>
      <c r="E940" s="2">
        <f>IF(logVir!E940="","",労働コスト!E940/SUM(資本サービス!E940,労働コスト!E940))</f>
        <v>0.70028394991154963</v>
      </c>
      <c r="F940" s="2">
        <f>IF(logVir!F940="","",労働コスト!F940/SUM(資本サービス!F940,労働コスト!F940))</f>
        <v>0.69940602046012457</v>
      </c>
      <c r="G940" s="2">
        <f>IF(logVir!G940="","",労働コスト!G940/SUM(資本サービス!G940,労働コスト!G940))</f>
        <v>0.70319182242820411</v>
      </c>
      <c r="I940" s="3">
        <v>31</v>
      </c>
      <c r="J940" s="3">
        <v>7</v>
      </c>
      <c r="K940" s="2" cm="1">
        <f t="array" ref="K940">IF(C940="","",0.5*(C940+SUMPRODUCT(($B$1461:$B$1491=$J940)*1,C$1461:C$1491)))</f>
        <v>0.60288010631247579</v>
      </c>
      <c r="L940" s="2" cm="1">
        <f t="array" ref="L940">IF(D940="","",0.5*(D940+SUMPRODUCT(($B$1461:$B$1491=$J940)*1,D$1461:D$1491)))</f>
        <v>0.68146096002086265</v>
      </c>
      <c r="M940" s="2" cm="1">
        <f t="array" ref="M940">IF(E940="","",0.5*(E940+SUMPRODUCT(($B$1461:$B$1491=$J940)*1,E$1461:E$1491)))</f>
        <v>0.68858333598335819</v>
      </c>
      <c r="N940" s="2" cm="1">
        <f t="array" ref="N940">IF(F940="","",0.5*(F940+SUMPRODUCT(($B$1461:$B$1491=$J940)*1,F$1461:F$1491)))</f>
        <v>0.68828227330026459</v>
      </c>
      <c r="O940" s="2" cm="1">
        <f t="array" ref="O940">IF(G940="","",0.5*(G940+SUMPRODUCT(($B$1461:$B$1491=$J940)*1,G$1461:G$1491)))</f>
        <v>0.70323835822743175</v>
      </c>
    </row>
    <row r="941" spans="1:15" x14ac:dyDescent="0.55000000000000004">
      <c r="A941" s="3">
        <v>31</v>
      </c>
      <c r="B941" s="3">
        <v>8</v>
      </c>
      <c r="C941" s="2">
        <f>IF(logVir!C941="","",労働コスト!C941/SUM(資本サービス!C941,労働コスト!C941))</f>
        <v>0.71314930806282784</v>
      </c>
      <c r="D941" s="2">
        <f>IF(logVir!D941="","",労働コスト!D941/SUM(資本サービス!D941,労働コスト!D941))</f>
        <v>0.70377595944346893</v>
      </c>
      <c r="E941" s="2">
        <f>IF(logVir!E941="","",労働コスト!E941/SUM(資本サービス!E941,労働コスト!E941))</f>
        <v>0.66902571605877148</v>
      </c>
      <c r="F941" s="2">
        <f>IF(logVir!F941="","",労働コスト!F941/SUM(資本サービス!F941,労働コスト!F941))</f>
        <v>0.68093508835071115</v>
      </c>
      <c r="G941" s="2">
        <f>IF(logVir!G941="","",労働コスト!G941/SUM(資本サービス!G941,労働コスト!G941))</f>
        <v>0.69989388125954677</v>
      </c>
      <c r="I941" s="3">
        <v>31</v>
      </c>
      <c r="J941" s="3">
        <v>8</v>
      </c>
      <c r="K941" s="2" cm="1">
        <f t="array" ref="K941">IF(C941="","",0.5*(C941+SUMPRODUCT(($B$1461:$B$1491=$J941)*1,C$1461:C$1491)))</f>
        <v>0.6314896902851368</v>
      </c>
      <c r="L941" s="2" cm="1">
        <f t="array" ref="L941">IF(D941="","",0.5*(D941+SUMPRODUCT(($B$1461:$B$1491=$J941)*1,D$1461:D$1491)))</f>
        <v>0.65133788288193228</v>
      </c>
      <c r="M941" s="2" cm="1">
        <f t="array" ref="M941">IF(E941="","",0.5*(E941+SUMPRODUCT(($B$1461:$B$1491=$J941)*1,E$1461:E$1491)))</f>
        <v>0.63420497045685265</v>
      </c>
      <c r="N941" s="2" cm="1">
        <f t="array" ref="N941">IF(F941="","",0.5*(F941+SUMPRODUCT(($B$1461:$B$1491=$J941)*1,F$1461:F$1491)))</f>
        <v>0.63563908666107349</v>
      </c>
      <c r="O941" s="2" cm="1">
        <f t="array" ref="O941">IF(G941="","",0.5*(G941+SUMPRODUCT(($B$1461:$B$1491=$J941)*1,G$1461:G$1491)))</f>
        <v>0.65939222184033641</v>
      </c>
    </row>
    <row r="942" spans="1:15" x14ac:dyDescent="0.55000000000000004">
      <c r="A942" s="3">
        <v>31</v>
      </c>
      <c r="B942" s="3">
        <v>9</v>
      </c>
      <c r="C942" s="2">
        <f>IF(logVir!C942="","",労働コスト!C942/SUM(資本サービス!C942,労働コスト!C942))</f>
        <v>0.81364538101229111</v>
      </c>
      <c r="D942" s="2">
        <f>IF(logVir!D942="","",労働コスト!D942/SUM(資本サービス!D942,労働コスト!D942))</f>
        <v>0.79325804632243913</v>
      </c>
      <c r="E942" s="2">
        <f>IF(logVir!E942="","",労働コスト!E942/SUM(資本サービス!E942,労働コスト!E942))</f>
        <v>0.79154632905602862</v>
      </c>
      <c r="F942" s="2">
        <f>IF(logVir!F942="","",労働コスト!F942/SUM(資本サービス!F942,労働コスト!F942))</f>
        <v>0.81212803314680693</v>
      </c>
      <c r="G942" s="2">
        <f>IF(logVir!G942="","",労働コスト!G942/SUM(資本サービス!G942,労働コスト!G942))</f>
        <v>0.83863347263187871</v>
      </c>
      <c r="I942" s="3">
        <v>31</v>
      </c>
      <c r="J942" s="3">
        <v>9</v>
      </c>
      <c r="K942" s="2" cm="1">
        <f t="array" ref="K942">IF(C942="","",0.5*(C942+SUMPRODUCT(($B$1461:$B$1491=$J942)*1,C$1461:C$1491)))</f>
        <v>0.80482913004813494</v>
      </c>
      <c r="L942" s="2" cm="1">
        <f t="array" ref="L942">IF(D942="","",0.5*(D942+SUMPRODUCT(($B$1461:$B$1491=$J942)*1,D$1461:D$1491)))</f>
        <v>0.8001926416625248</v>
      </c>
      <c r="M942" s="2" cm="1">
        <f t="array" ref="M942">IF(E942="","",0.5*(E942+SUMPRODUCT(($B$1461:$B$1491=$J942)*1,E$1461:E$1491)))</f>
        <v>0.81234538950127888</v>
      </c>
      <c r="N942" s="2" cm="1">
        <f t="array" ref="N942">IF(F942="","",0.5*(F942+SUMPRODUCT(($B$1461:$B$1491=$J942)*1,F$1461:F$1491)))</f>
        <v>0.82400279327615045</v>
      </c>
      <c r="O942" s="2" cm="1">
        <f t="array" ref="O942">IF(G942="","",0.5*(G942+SUMPRODUCT(($B$1461:$B$1491=$J942)*1,G$1461:G$1491)))</f>
        <v>0.84813473895600877</v>
      </c>
    </row>
    <row r="943" spans="1:15" x14ac:dyDescent="0.55000000000000004">
      <c r="A943" s="3">
        <v>31</v>
      </c>
      <c r="B943" s="3">
        <v>10</v>
      </c>
      <c r="C943" s="2">
        <f>IF(logVir!C943="","",労働コスト!C943/SUM(資本サービス!C943,労働コスト!C943))</f>
        <v>0.65784126126648534</v>
      </c>
      <c r="D943" s="2">
        <f>IF(logVir!D943="","",労働コスト!D943/SUM(資本サービス!D943,労働コスト!D943))</f>
        <v>0.66996393413603672</v>
      </c>
      <c r="E943" s="2">
        <f>IF(logVir!E943="","",労働コスト!E943/SUM(資本サービス!E943,労働コスト!E943))</f>
        <v>0.65721460976431156</v>
      </c>
      <c r="F943" s="2">
        <f>IF(logVir!F943="","",労働コスト!F943/SUM(資本サービス!F943,労働コスト!F943))</f>
        <v>0.67783094724918536</v>
      </c>
      <c r="G943" s="2">
        <f>IF(logVir!G943="","",労働コスト!G943/SUM(資本サービス!G943,労働コスト!G943))</f>
        <v>0.686750066929803</v>
      </c>
      <c r="I943" s="3">
        <v>31</v>
      </c>
      <c r="J943" s="3">
        <v>10</v>
      </c>
      <c r="K943" s="2" cm="1">
        <f t="array" ref="K943">IF(C943="","",0.5*(C943+SUMPRODUCT(($B$1461:$B$1491=$J943)*1,C$1461:C$1491)))</f>
        <v>0.64217506277308956</v>
      </c>
      <c r="L943" s="2" cm="1">
        <f t="array" ref="L943">IF(D943="","",0.5*(D943+SUMPRODUCT(($B$1461:$B$1491=$J943)*1,D$1461:D$1491)))</f>
        <v>0.65643073368259097</v>
      </c>
      <c r="M943" s="2" cm="1">
        <f t="array" ref="M943">IF(E943="","",0.5*(E943+SUMPRODUCT(($B$1461:$B$1491=$J943)*1,E$1461:E$1491)))</f>
        <v>0.66834860270959418</v>
      </c>
      <c r="N943" s="2" cm="1">
        <f t="array" ref="N943">IF(F943="","",0.5*(F943+SUMPRODUCT(($B$1461:$B$1491=$J943)*1,F$1461:F$1491)))</f>
        <v>0.6785036529776387</v>
      </c>
      <c r="O943" s="2" cm="1">
        <f t="array" ref="O943">IF(G943="","",0.5*(G943+SUMPRODUCT(($B$1461:$B$1491=$J943)*1,G$1461:G$1491)))</f>
        <v>0.70089878465836386</v>
      </c>
    </row>
    <row r="944" spans="1:15" x14ac:dyDescent="0.55000000000000004">
      <c r="A944" s="3">
        <v>31</v>
      </c>
      <c r="B944" s="3">
        <v>11</v>
      </c>
      <c r="C944" s="2">
        <f>IF(logVir!C944="","",労働コスト!C944/SUM(資本サービス!C944,労働コスト!C944))</f>
        <v>0.51749500218717559</v>
      </c>
      <c r="D944" s="2">
        <f>IF(logVir!D944="","",労働コスト!D944/SUM(資本サービス!D944,労働コスト!D944))</f>
        <v>0.56890087431645608</v>
      </c>
      <c r="E944" s="2">
        <f>IF(logVir!E944="","",労働コスト!E944/SUM(資本サービス!E944,労働コスト!E944))</f>
        <v>0.61900932143305221</v>
      </c>
      <c r="F944" s="2">
        <f>IF(logVir!F944="","",労働コスト!F944/SUM(資本サービス!F944,労働コスト!F944))</f>
        <v>0.63262977058133207</v>
      </c>
      <c r="G944" s="2">
        <f>IF(logVir!G944="","",労働コスト!G944/SUM(資本サービス!G944,労働コスト!G944))</f>
        <v>0.62084700110239455</v>
      </c>
      <c r="I944" s="3">
        <v>31</v>
      </c>
      <c r="J944" s="3">
        <v>11</v>
      </c>
      <c r="K944" s="2" cm="1">
        <f t="array" ref="K944">IF(C944="","",0.5*(C944+SUMPRODUCT(($B$1461:$B$1491=$J944)*1,C$1461:C$1491)))</f>
        <v>0.54116286634107902</v>
      </c>
      <c r="L944" s="2" cm="1">
        <f t="array" ref="L944">IF(D944="","",0.5*(D944+SUMPRODUCT(($B$1461:$B$1491=$J944)*1,D$1461:D$1491)))</f>
        <v>0.56844740753349998</v>
      </c>
      <c r="M944" s="2" cm="1">
        <f t="array" ref="M944">IF(E944="","",0.5*(E944+SUMPRODUCT(($B$1461:$B$1491=$J944)*1,E$1461:E$1491)))</f>
        <v>0.59973473460150939</v>
      </c>
      <c r="N944" s="2" cm="1">
        <f t="array" ref="N944">IF(F944="","",0.5*(F944+SUMPRODUCT(($B$1461:$B$1491=$J944)*1,F$1461:F$1491)))</f>
        <v>0.60265058688320283</v>
      </c>
      <c r="O944" s="2" cm="1">
        <f t="array" ref="O944">IF(G944="","",0.5*(G944+SUMPRODUCT(($B$1461:$B$1491=$J944)*1,G$1461:G$1491)))</f>
        <v>0.6073956629370546</v>
      </c>
    </row>
    <row r="945" spans="1:15" x14ac:dyDescent="0.55000000000000004">
      <c r="A945" s="3">
        <v>31</v>
      </c>
      <c r="B945" s="3">
        <v>12</v>
      </c>
      <c r="C945" s="2">
        <f>IF(logVir!C945="","",労働コスト!C945/SUM(資本サービス!C945,労働コスト!C945))</f>
        <v>0.5282942267664279</v>
      </c>
      <c r="D945" s="2">
        <f>IF(logVir!D945="","",労働コスト!D945/SUM(資本サービス!D945,労働コスト!D945))</f>
        <v>0.50270757614640382</v>
      </c>
      <c r="E945" s="2">
        <f>IF(logVir!E945="","",労働コスト!E945/SUM(資本サービス!E945,労働コスト!E945))</f>
        <v>0.50103459285340646</v>
      </c>
      <c r="F945" s="2">
        <f>IF(logVir!F945="","",労働コスト!F945/SUM(資本サービス!F945,労働コスト!F945))</f>
        <v>0.53152804147775912</v>
      </c>
      <c r="G945" s="2">
        <f>IF(logVir!G945="","",労働コスト!G945/SUM(資本サービス!G945,労働コスト!G945))</f>
        <v>0.57940777180844949</v>
      </c>
      <c r="I945" s="3">
        <v>31</v>
      </c>
      <c r="J945" s="3">
        <v>12</v>
      </c>
      <c r="K945" s="2" cm="1">
        <f t="array" ref="K945">IF(C945="","",0.5*(C945+SUMPRODUCT(($B$1461:$B$1491=$J945)*1,C$1461:C$1491)))</f>
        <v>0.50853967027796831</v>
      </c>
      <c r="L945" s="2" cm="1">
        <f t="array" ref="L945">IF(D945="","",0.5*(D945+SUMPRODUCT(($B$1461:$B$1491=$J945)*1,D$1461:D$1491)))</f>
        <v>0.50785970155590932</v>
      </c>
      <c r="M945" s="2" cm="1">
        <f t="array" ref="M945">IF(E945="","",0.5*(E945+SUMPRODUCT(($B$1461:$B$1491=$J945)*1,E$1461:E$1491)))</f>
        <v>0.5076066334536683</v>
      </c>
      <c r="N945" s="2" cm="1">
        <f t="array" ref="N945">IF(F945="","",0.5*(F945+SUMPRODUCT(($B$1461:$B$1491=$J945)*1,F$1461:F$1491)))</f>
        <v>0.5251387683461457</v>
      </c>
      <c r="O945" s="2" cm="1">
        <f t="array" ref="O945">IF(G945="","",0.5*(G945+SUMPRODUCT(($B$1461:$B$1491=$J945)*1,G$1461:G$1491)))</f>
        <v>0.57070272996599214</v>
      </c>
    </row>
    <row r="946" spans="1:15" x14ac:dyDescent="0.55000000000000004">
      <c r="A946" s="3">
        <v>31</v>
      </c>
      <c r="B946" s="3">
        <v>13</v>
      </c>
      <c r="C946" s="2">
        <f>IF(logVir!C946="","",労働コスト!C946/SUM(資本サービス!C946,労働コスト!C946))</f>
        <v>0.3788051964176023</v>
      </c>
      <c r="D946" s="2">
        <f>IF(logVir!D946="","",労働コスト!D946/SUM(資本サービス!D946,労働コスト!D946))</f>
        <v>0.21012757210379548</v>
      </c>
      <c r="E946" s="2">
        <f>IF(logVir!E946="","",労働コスト!E946/SUM(資本サービス!E946,労働コスト!E946))</f>
        <v>0.32642384898023691</v>
      </c>
      <c r="F946" s="2">
        <f>IF(logVir!F946="","",労働コスト!F946/SUM(資本サービス!F946,労働コスト!F946))</f>
        <v>0.23571223750212877</v>
      </c>
      <c r="G946" s="2">
        <f>IF(logVir!G946="","",労働コスト!G946/SUM(資本サービス!G946,労働コスト!G946))</f>
        <v>0.15479716836725907</v>
      </c>
      <c r="I946" s="3">
        <v>31</v>
      </c>
      <c r="J946" s="3">
        <v>13</v>
      </c>
      <c r="K946" s="2" cm="1">
        <f t="array" ref="K946">IF(C946="","",0.5*(C946+SUMPRODUCT(($B$1461:$B$1491=$J946)*1,C$1461:C$1491)))</f>
        <v>0.39018181986673506</v>
      </c>
      <c r="L946" s="2" cm="1">
        <f t="array" ref="L946">IF(D946="","",0.5*(D946+SUMPRODUCT(($B$1461:$B$1491=$J946)*1,D$1461:D$1491)))</f>
        <v>0.29092989531267976</v>
      </c>
      <c r="M946" s="2" cm="1">
        <f t="array" ref="M946">IF(E946="","",0.5*(E946+SUMPRODUCT(($B$1461:$B$1491=$J946)*1,E$1461:E$1491)))</f>
        <v>0.3687633771621428</v>
      </c>
      <c r="N946" s="2" cm="1">
        <f t="array" ref="N946">IF(F946="","",0.5*(F946+SUMPRODUCT(($B$1461:$B$1491=$J946)*1,F$1461:F$1491)))</f>
        <v>0.31601810738123304</v>
      </c>
      <c r="O946" s="2" cm="1">
        <f t="array" ref="O946">IF(G946="","",0.5*(G946+SUMPRODUCT(($B$1461:$B$1491=$J946)*1,G$1461:G$1491)))</f>
        <v>0.29328086516239349</v>
      </c>
    </row>
    <row r="947" spans="1:15" x14ac:dyDescent="0.55000000000000004">
      <c r="A947" s="3">
        <v>31</v>
      </c>
      <c r="B947" s="3">
        <v>14</v>
      </c>
      <c r="C947" s="2">
        <f>IF(logVir!C947="","",労働コスト!C947/SUM(資本サービス!C947,労働コスト!C947))</f>
        <v>0.75180048345240691</v>
      </c>
      <c r="D947" s="2">
        <f>IF(logVir!D947="","",労働コスト!D947/SUM(資本サービス!D947,労働コスト!D947))</f>
        <v>0.75334641321228124</v>
      </c>
      <c r="E947" s="2">
        <f>IF(logVir!E947="","",労働コスト!E947/SUM(資本サービス!E947,労働コスト!E947))</f>
        <v>0.71664612110550729</v>
      </c>
      <c r="F947" s="2">
        <f>IF(logVir!F947="","",労働コスト!F947/SUM(資本サービス!F947,労働コスト!F947))</f>
        <v>0.6978476238017417</v>
      </c>
      <c r="G947" s="2">
        <f>IF(logVir!G947="","",労働コスト!G947/SUM(資本サービス!G947,労働コスト!G947))</f>
        <v>0.64000183576502867</v>
      </c>
      <c r="I947" s="3">
        <v>31</v>
      </c>
      <c r="J947" s="3">
        <v>14</v>
      </c>
      <c r="K947" s="2" cm="1">
        <f t="array" ref="K947">IF(C947="","",0.5*(C947+SUMPRODUCT(($B$1461:$B$1491=$J947)*1,C$1461:C$1491)))</f>
        <v>0.67132800157256844</v>
      </c>
      <c r="L947" s="2" cm="1">
        <f t="array" ref="L947">IF(D947="","",0.5*(D947+SUMPRODUCT(($B$1461:$B$1491=$J947)*1,D$1461:D$1491)))</f>
        <v>0.69185352627667052</v>
      </c>
      <c r="M947" s="2" cm="1">
        <f t="array" ref="M947">IF(E947="","",0.5*(E947+SUMPRODUCT(($B$1461:$B$1491=$J947)*1,E$1461:E$1491)))</f>
        <v>0.66454218880554539</v>
      </c>
      <c r="N947" s="2" cm="1">
        <f t="array" ref="N947">IF(F947="","",0.5*(F947+SUMPRODUCT(($B$1461:$B$1491=$J947)*1,F$1461:F$1491)))</f>
        <v>0.64854017786142193</v>
      </c>
      <c r="O947" s="2" cm="1">
        <f t="array" ref="O947">IF(G947="","",0.5*(G947+SUMPRODUCT(($B$1461:$B$1491=$J947)*1,G$1461:G$1491)))</f>
        <v>0.63288188676923518</v>
      </c>
    </row>
    <row r="948" spans="1:15" x14ac:dyDescent="0.55000000000000004">
      <c r="A948" s="3">
        <v>31</v>
      </c>
      <c r="B948" s="3">
        <v>15</v>
      </c>
      <c r="C948" s="2">
        <f>IF(logVir!C948="","",労働コスト!C948/SUM(資本サービス!C948,労働コスト!C948))</f>
        <v>0.76680961430397898</v>
      </c>
      <c r="D948" s="2">
        <f>IF(logVir!D948="","",労働コスト!D948/SUM(資本サービス!D948,労働コスト!D948))</f>
        <v>0.81651184849690128</v>
      </c>
      <c r="E948" s="2">
        <f>IF(logVir!E948="","",労働コスト!E948/SUM(資本サービス!E948,労働コスト!E948))</f>
        <v>0.62059818890855478</v>
      </c>
      <c r="F948" s="2">
        <f>IF(logVir!F948="","",労働コスト!F948/SUM(資本サービス!F948,労働コスト!F948))</f>
        <v>0.64160068120900804</v>
      </c>
      <c r="G948" s="2">
        <f>IF(logVir!G948="","",労働コスト!G948/SUM(資本サービス!G948,労働コスト!G948))</f>
        <v>0.67340206590850915</v>
      </c>
      <c r="I948" s="3">
        <v>31</v>
      </c>
      <c r="J948" s="3">
        <v>15</v>
      </c>
      <c r="K948" s="2" cm="1">
        <f t="array" ref="K948">IF(C948="","",0.5*(C948+SUMPRODUCT(($B$1461:$B$1491=$J948)*1,C$1461:C$1491)))</f>
        <v>0.75310187929423389</v>
      </c>
      <c r="L948" s="2" cm="1">
        <f t="array" ref="L948">IF(D948="","",0.5*(D948+SUMPRODUCT(($B$1461:$B$1491=$J948)*1,D$1461:D$1491)))</f>
        <v>0.79932049603973598</v>
      </c>
      <c r="M948" s="2" cm="1">
        <f t="array" ref="M948">IF(E948="","",0.5*(E948+SUMPRODUCT(($B$1461:$B$1491=$J948)*1,E$1461:E$1491)))</f>
        <v>0.68830482162316986</v>
      </c>
      <c r="N948" s="2" cm="1">
        <f t="array" ref="N948">IF(F948="","",0.5*(F948+SUMPRODUCT(($B$1461:$B$1491=$J948)*1,F$1461:F$1491)))</f>
        <v>0.69433950017969592</v>
      </c>
      <c r="O948" s="2" cm="1">
        <f t="array" ref="O948">IF(G948="","",0.5*(G948+SUMPRODUCT(($B$1461:$B$1491=$J948)*1,G$1461:G$1491)))</f>
        <v>0.72357739374418251</v>
      </c>
    </row>
    <row r="949" spans="1:15" x14ac:dyDescent="0.55000000000000004">
      <c r="A949" s="3">
        <v>31</v>
      </c>
      <c r="B949" s="3">
        <v>16</v>
      </c>
      <c r="C949" s="2">
        <f>IF(logVir!C949="","",労働コスト!C949/SUM(資本サービス!C949,労働コスト!C949))</f>
        <v>0.65569939481789696</v>
      </c>
      <c r="D949" s="2">
        <f>IF(logVir!D949="","",労働コスト!D949/SUM(資本サービス!D949,労働コスト!D949))</f>
        <v>0.69881253795893417</v>
      </c>
      <c r="E949" s="2">
        <f>IF(logVir!E949="","",労働コスト!E949/SUM(資本サービス!E949,労働コスト!E949))</f>
        <v>0.73040849558405441</v>
      </c>
      <c r="F949" s="2">
        <f>IF(logVir!F949="","",労働コスト!F949/SUM(資本サービス!F949,労働コスト!F949))</f>
        <v>0.7064530768277687</v>
      </c>
      <c r="G949" s="2">
        <f>IF(logVir!G949="","",労働コスト!G949/SUM(資本サービス!G949,労働コスト!G949))</f>
        <v>0.75192187181362524</v>
      </c>
      <c r="I949" s="3">
        <v>31</v>
      </c>
      <c r="J949" s="3">
        <v>16</v>
      </c>
      <c r="K949" s="2" cm="1">
        <f t="array" ref="K949">IF(C949="","",0.5*(C949+SUMPRODUCT(($B$1461:$B$1491=$J949)*1,C$1461:C$1491)))</f>
        <v>0.66457296436374103</v>
      </c>
      <c r="L949" s="2" cm="1">
        <f t="array" ref="L949">IF(D949="","",0.5*(D949+SUMPRODUCT(($B$1461:$B$1491=$J949)*1,D$1461:D$1491)))</f>
        <v>0.70064666115078944</v>
      </c>
      <c r="M949" s="2" cm="1">
        <f t="array" ref="M949">IF(E949="","",0.5*(E949+SUMPRODUCT(($B$1461:$B$1491=$J949)*1,E$1461:E$1491)))</f>
        <v>0.72927888176730393</v>
      </c>
      <c r="N949" s="2" cm="1">
        <f t="array" ref="N949">IF(F949="","",0.5*(F949+SUMPRODUCT(($B$1461:$B$1491=$J949)*1,F$1461:F$1491)))</f>
        <v>0.71704402247305676</v>
      </c>
      <c r="O949" s="2" cm="1">
        <f t="array" ref="O949">IF(G949="","",0.5*(G949+SUMPRODUCT(($B$1461:$B$1491=$J949)*1,G$1461:G$1491)))</f>
        <v>0.75370357139058508</v>
      </c>
    </row>
    <row r="950" spans="1:15" x14ac:dyDescent="0.55000000000000004">
      <c r="A950" s="3">
        <v>31</v>
      </c>
      <c r="B950" s="3">
        <v>17</v>
      </c>
      <c r="C950" s="2">
        <f>IF(logVir!C950="","",労働コスト!C950/SUM(資本サービス!C950,労働コスト!C950))</f>
        <v>0.4127981287210653</v>
      </c>
      <c r="D950" s="2">
        <f>IF(logVir!D950="","",労働コスト!D950/SUM(資本サービス!D950,労働コスト!D950))</f>
        <v>0.39651021473531484</v>
      </c>
      <c r="E950" s="2">
        <f>IF(logVir!E950="","",労働コスト!E950/SUM(資本サービス!E950,労働コスト!E950))</f>
        <v>0.42518611610749829</v>
      </c>
      <c r="F950" s="2">
        <f>IF(logVir!F950="","",労働コスト!F950/SUM(資本サービス!F950,労働コスト!F950))</f>
        <v>0.40598018939512959</v>
      </c>
      <c r="G950" s="2">
        <f>IF(logVir!G950="","",労働コスト!G950/SUM(資本サービス!G950,労働コスト!G950))</f>
        <v>0.45606854543092668</v>
      </c>
      <c r="I950" s="3">
        <v>31</v>
      </c>
      <c r="J950" s="3">
        <v>17</v>
      </c>
      <c r="K950" s="2" cm="1">
        <f t="array" ref="K950">IF(C950="","",0.5*(C950+SUMPRODUCT(($B$1461:$B$1491=$J950)*1,C$1461:C$1491)))</f>
        <v>0.3780917012047792</v>
      </c>
      <c r="L950" s="2" cm="1">
        <f t="array" ref="L950">IF(D950="","",0.5*(D950+SUMPRODUCT(($B$1461:$B$1491=$J950)*1,D$1461:D$1491)))</f>
        <v>0.37773171926138416</v>
      </c>
      <c r="M950" s="2" cm="1">
        <f t="array" ref="M950">IF(E950="","",0.5*(E950+SUMPRODUCT(($B$1461:$B$1491=$J950)*1,E$1461:E$1491)))</f>
        <v>0.4055610056662099</v>
      </c>
      <c r="N950" s="2" cm="1">
        <f t="array" ref="N950">IF(F950="","",0.5*(F950+SUMPRODUCT(($B$1461:$B$1491=$J950)*1,F$1461:F$1491)))</f>
        <v>0.41002446890976613</v>
      </c>
      <c r="O950" s="2" cm="1">
        <f t="array" ref="O950">IF(G950="","",0.5*(G950+SUMPRODUCT(($B$1461:$B$1491=$J950)*1,G$1461:G$1491)))</f>
        <v>0.43697945751446854</v>
      </c>
    </row>
    <row r="951" spans="1:15" x14ac:dyDescent="0.55000000000000004">
      <c r="A951" s="3">
        <v>31</v>
      </c>
      <c r="B951" s="3">
        <v>18</v>
      </c>
      <c r="C951" s="2">
        <f>IF(logVir!C951="","",労働コスト!C951/SUM(資本サービス!C951,労働コスト!C951))</f>
        <v>0.8126471042231177</v>
      </c>
      <c r="D951" s="2">
        <f>IF(logVir!D951="","",労働コスト!D951/SUM(資本サービス!D951,労働コスト!D951))</f>
        <v>0.87754526624957474</v>
      </c>
      <c r="E951" s="2">
        <f>IF(logVir!E951="","",労働コスト!E951/SUM(資本サービス!E951,労働コスト!E951))</f>
        <v>0.85882345217295131</v>
      </c>
      <c r="F951" s="2">
        <f>IF(logVir!F951="","",労働コスト!F951/SUM(資本サービス!F951,労働コスト!F951))</f>
        <v>0.87696861168641937</v>
      </c>
      <c r="G951" s="2">
        <f>IF(logVir!G951="","",労働コスト!G951/SUM(資本サービス!G951,労働コスト!G951))</f>
        <v>0.88881221234017449</v>
      </c>
      <c r="I951" s="3">
        <v>31</v>
      </c>
      <c r="J951" s="3">
        <v>18</v>
      </c>
      <c r="K951" s="2" cm="1">
        <f t="array" ref="K951">IF(C951="","",0.5*(C951+SUMPRODUCT(($B$1461:$B$1491=$J951)*1,C$1461:C$1491)))</f>
        <v>0.83457211769713924</v>
      </c>
      <c r="L951" s="2" cm="1">
        <f t="array" ref="L951">IF(D951="","",0.5*(D951+SUMPRODUCT(($B$1461:$B$1491=$J951)*1,D$1461:D$1491)))</f>
        <v>0.88424013866811535</v>
      </c>
      <c r="M951" s="2" cm="1">
        <f t="array" ref="M951">IF(E951="","",0.5*(E951+SUMPRODUCT(($B$1461:$B$1491=$J951)*1,E$1461:E$1491)))</f>
        <v>0.87757366582492002</v>
      </c>
      <c r="N951" s="2" cm="1">
        <f t="array" ref="N951">IF(F951="","",0.5*(F951+SUMPRODUCT(($B$1461:$B$1491=$J951)*1,F$1461:F$1491)))</f>
        <v>0.88744219950913306</v>
      </c>
      <c r="O951" s="2" cm="1">
        <f t="array" ref="O951">IF(G951="","",0.5*(G951+SUMPRODUCT(($B$1461:$B$1491=$J951)*1,G$1461:G$1491)))</f>
        <v>0.89364831878854134</v>
      </c>
    </row>
    <row r="952" spans="1:15" x14ac:dyDescent="0.55000000000000004">
      <c r="A952" s="3">
        <v>31</v>
      </c>
      <c r="B952" s="3">
        <v>19</v>
      </c>
      <c r="C952" s="2">
        <f>IF(logVir!C952="","",労働コスト!C952/SUM(資本サービス!C952,労働コスト!C952))</f>
        <v>0.85146179717598247</v>
      </c>
      <c r="D952" s="2">
        <f>IF(logVir!D952="","",労働コスト!D952/SUM(資本サービス!D952,労働コスト!D952))</f>
        <v>0.91050095111991258</v>
      </c>
      <c r="E952" s="2">
        <f>IF(logVir!E952="","",労働コスト!E952/SUM(資本サービス!E952,労働コスト!E952))</f>
        <v>0.9048159517999681</v>
      </c>
      <c r="F952" s="2">
        <f>IF(logVir!F952="","",労働コスト!F952/SUM(資本サービス!F952,労働コスト!F952))</f>
        <v>0.89496611065725229</v>
      </c>
      <c r="G952" s="2">
        <f>IF(logVir!G952="","",労働コスト!G952/SUM(資本サービス!G952,労働コスト!G952))</f>
        <v>0.92506032833639473</v>
      </c>
      <c r="I952" s="3">
        <v>31</v>
      </c>
      <c r="J952" s="3">
        <v>19</v>
      </c>
      <c r="K952" s="2" cm="1">
        <f t="array" ref="K952">IF(C952="","",0.5*(C952+SUMPRODUCT(($B$1461:$B$1491=$J952)*1,C$1461:C$1491)))</f>
        <v>0.83938789711813233</v>
      </c>
      <c r="L952" s="2" cm="1">
        <f t="array" ref="L952">IF(D952="","",0.5*(D952+SUMPRODUCT(($B$1461:$B$1491=$J952)*1,D$1461:D$1491)))</f>
        <v>0.88891944104715592</v>
      </c>
      <c r="M952" s="2" cm="1">
        <f t="array" ref="M952">IF(E952="","",0.5*(E952+SUMPRODUCT(($B$1461:$B$1491=$J952)*1,E$1461:E$1491)))</f>
        <v>0.88711174573416907</v>
      </c>
      <c r="N952" s="2" cm="1">
        <f t="array" ref="N952">IF(F952="","",0.5*(F952+SUMPRODUCT(($B$1461:$B$1491=$J952)*1,F$1461:F$1491)))</f>
        <v>0.88230825496677845</v>
      </c>
      <c r="O952" s="2" cm="1">
        <f t="array" ref="O952">IF(G952="","",0.5*(G952+SUMPRODUCT(($B$1461:$B$1491=$J952)*1,G$1461:G$1491)))</f>
        <v>0.89988746175883527</v>
      </c>
    </row>
    <row r="953" spans="1:15" x14ac:dyDescent="0.55000000000000004">
      <c r="A953" s="3">
        <v>31</v>
      </c>
      <c r="B953" s="3">
        <v>20</v>
      </c>
      <c r="C953" s="2">
        <f>IF(logVir!C953="","",労働コスト!C953/SUM(資本サービス!C953,労働コスト!C953))</f>
        <v>0.7950158363730867</v>
      </c>
      <c r="D953" s="2">
        <f>IF(logVir!D953="","",労働コスト!D953/SUM(資本サービス!D953,労働コスト!D953))</f>
        <v>0.8255209852548927</v>
      </c>
      <c r="E953" s="2">
        <f>IF(logVir!E953="","",労働コスト!E953/SUM(資本サービス!E953,労働コスト!E953))</f>
        <v>0.77515037217599425</v>
      </c>
      <c r="F953" s="2">
        <f>IF(logVir!F953="","",労働コスト!F953/SUM(資本サービス!F953,労働コスト!F953))</f>
        <v>0.77288223036059112</v>
      </c>
      <c r="G953" s="2">
        <f>IF(logVir!G953="","",労働コスト!G953/SUM(資本サービス!G953,労働コスト!G953))</f>
        <v>0.80898515294435114</v>
      </c>
      <c r="I953" s="3">
        <v>31</v>
      </c>
      <c r="J953" s="3">
        <v>20</v>
      </c>
      <c r="K953" s="2" cm="1">
        <f t="array" ref="K953">IF(C953="","",0.5*(C953+SUMPRODUCT(($B$1461:$B$1491=$J953)*1,C$1461:C$1491)))</f>
        <v>0.77030911190218854</v>
      </c>
      <c r="L953" s="2" cm="1">
        <f t="array" ref="L953">IF(D953="","",0.5*(D953+SUMPRODUCT(($B$1461:$B$1491=$J953)*1,D$1461:D$1491)))</f>
        <v>0.79012200998354132</v>
      </c>
      <c r="M953" s="2" cm="1">
        <f t="array" ref="M953">IF(E953="","",0.5*(E953+SUMPRODUCT(($B$1461:$B$1491=$J953)*1,E$1461:E$1491)))</f>
        <v>0.76181016868392826</v>
      </c>
      <c r="N953" s="2" cm="1">
        <f t="array" ref="N953">IF(F953="","",0.5*(F953+SUMPRODUCT(($B$1461:$B$1491=$J953)*1,F$1461:F$1491)))</f>
        <v>0.75988469486124188</v>
      </c>
      <c r="O953" s="2" cm="1">
        <f t="array" ref="O953">IF(G953="","",0.5*(G953+SUMPRODUCT(($B$1461:$B$1491=$J953)*1,G$1461:G$1491)))</f>
        <v>0.78564165681884179</v>
      </c>
    </row>
    <row r="954" spans="1:15" x14ac:dyDescent="0.55000000000000004">
      <c r="A954" s="3">
        <v>31</v>
      </c>
      <c r="B954" s="3">
        <v>21</v>
      </c>
      <c r="C954" s="2">
        <f>IF(logVir!C954="","",労働コスト!C954/SUM(資本サービス!C954,労働コスト!C954))</f>
        <v>0.70570426391563479</v>
      </c>
      <c r="D954" s="2">
        <f>IF(logVir!D954="","",労働コスト!D954/SUM(資本サービス!D954,労働コスト!D954))</f>
        <v>0.76909232699736241</v>
      </c>
      <c r="E954" s="2">
        <f>IF(logVir!E954="","",労働コスト!E954/SUM(資本サービス!E954,労働コスト!E954))</f>
        <v>0.77824383025059096</v>
      </c>
      <c r="F954" s="2">
        <f>IF(logVir!F954="","",労働コスト!F954/SUM(資本サービス!F954,労働コスト!F954))</f>
        <v>0.76849257921933112</v>
      </c>
      <c r="G954" s="2">
        <f>IF(logVir!G954="","",労働コスト!G954/SUM(資本サービス!G954,労働コスト!G954))</f>
        <v>0.80987442185435843</v>
      </c>
      <c r="I954" s="3">
        <v>31</v>
      </c>
      <c r="J954" s="3">
        <v>21</v>
      </c>
      <c r="K954" s="2" cm="1">
        <f t="array" ref="K954">IF(C954="","",0.5*(C954+SUMPRODUCT(($B$1461:$B$1491=$J954)*1,C$1461:C$1491)))</f>
        <v>0.68542371563575544</v>
      </c>
      <c r="L954" s="2" cm="1">
        <f t="array" ref="L954">IF(D954="","",0.5*(D954+SUMPRODUCT(($B$1461:$B$1491=$J954)*1,D$1461:D$1491)))</f>
        <v>0.73567129168516043</v>
      </c>
      <c r="M954" s="2" cm="1">
        <f t="array" ref="M954">IF(E954="","",0.5*(E954+SUMPRODUCT(($B$1461:$B$1491=$J954)*1,E$1461:E$1491)))</f>
        <v>0.74416765824875786</v>
      </c>
      <c r="N954" s="2" cm="1">
        <f t="array" ref="N954">IF(F954="","",0.5*(F954+SUMPRODUCT(($B$1461:$B$1491=$J954)*1,F$1461:F$1491)))</f>
        <v>0.74058919770743026</v>
      </c>
      <c r="O954" s="2" cm="1">
        <f t="array" ref="O954">IF(G954="","",0.5*(G954+SUMPRODUCT(($B$1461:$B$1491=$J954)*1,G$1461:G$1491)))</f>
        <v>0.76944454790789507</v>
      </c>
    </row>
    <row r="955" spans="1:15" x14ac:dyDescent="0.55000000000000004">
      <c r="A955" s="3">
        <v>31</v>
      </c>
      <c r="B955" s="3">
        <v>22</v>
      </c>
      <c r="C955" s="2">
        <f>IF(logVir!C955="","",労働コスト!C955/SUM(資本サービス!C955,労働コスト!C955))</f>
        <v>0.73186309030750529</v>
      </c>
      <c r="D955" s="2">
        <f>IF(logVir!D955="","",労働コスト!D955/SUM(資本サービス!D955,労働コスト!D955))</f>
        <v>0.83642001886938822</v>
      </c>
      <c r="E955" s="2">
        <f>IF(logVir!E955="","",労働コスト!E955/SUM(資本サービス!E955,労働コスト!E955))</f>
        <v>0.84217230989882452</v>
      </c>
      <c r="F955" s="2">
        <f>IF(logVir!F955="","",労働コスト!F955/SUM(資本サービス!F955,労働コスト!F955))</f>
        <v>0.8144388772224288</v>
      </c>
      <c r="G955" s="2">
        <f>IF(logVir!G955="","",労働コスト!G955/SUM(資本サービス!G955,労働コスト!G955))</f>
        <v>0.84222414358489628</v>
      </c>
      <c r="I955" s="3">
        <v>31</v>
      </c>
      <c r="J955" s="3">
        <v>22</v>
      </c>
      <c r="K955" s="2" cm="1">
        <f t="array" ref="K955">IF(C955="","",0.5*(C955+SUMPRODUCT(($B$1461:$B$1491=$J955)*1,C$1461:C$1491)))</f>
        <v>0.75390167989862744</v>
      </c>
      <c r="L955" s="2" cm="1">
        <f t="array" ref="L955">IF(D955="","",0.5*(D955+SUMPRODUCT(($B$1461:$B$1491=$J955)*1,D$1461:D$1491)))</f>
        <v>0.82593368677257772</v>
      </c>
      <c r="M955" s="2" cm="1">
        <f t="array" ref="M955">IF(E955="","",0.5*(E955+SUMPRODUCT(($B$1461:$B$1491=$J955)*1,E$1461:E$1491)))</f>
        <v>0.84229586465808626</v>
      </c>
      <c r="N955" s="2" cm="1">
        <f t="array" ref="N955">IF(F955="","",0.5*(F955+SUMPRODUCT(($B$1461:$B$1491=$J955)*1,F$1461:F$1491)))</f>
        <v>0.82600958961248216</v>
      </c>
      <c r="O955" s="2" cm="1">
        <f t="array" ref="O955">IF(G955="","",0.5*(G955+SUMPRODUCT(($B$1461:$B$1491=$J955)*1,G$1461:G$1491)))</f>
        <v>0.84052187400466671</v>
      </c>
    </row>
    <row r="956" spans="1:15" x14ac:dyDescent="0.55000000000000004">
      <c r="A956" s="3">
        <v>31</v>
      </c>
      <c r="B956" s="3">
        <v>23</v>
      </c>
      <c r="C956" s="2">
        <f>IF(logVir!C956="","",労働コスト!C956/SUM(資本サービス!C956,労働コスト!C956))</f>
        <v>0.30683206405407693</v>
      </c>
      <c r="D956" s="2">
        <f>IF(logVir!D956="","",労働コスト!D956/SUM(資本サービス!D956,労働コスト!D956))</f>
        <v>0.33298709098074564</v>
      </c>
      <c r="E956" s="2">
        <f>IF(logVir!E956="","",労働コスト!E956/SUM(資本サービス!E956,労働コスト!E956))</f>
        <v>0.37940762814493817</v>
      </c>
      <c r="F956" s="2">
        <f>IF(logVir!F956="","",労働コスト!F956/SUM(資本サービス!F956,労働コスト!F956))</f>
        <v>0.40707178314560444</v>
      </c>
      <c r="G956" s="2">
        <f>IF(logVir!G956="","",労働コスト!G956/SUM(資本サービス!G956,労働コスト!G956))</f>
        <v>0.49516826610569153</v>
      </c>
      <c r="I956" s="3">
        <v>31</v>
      </c>
      <c r="J956" s="3">
        <v>23</v>
      </c>
      <c r="K956" s="2" cm="1">
        <f t="array" ref="K956">IF(C956="","",0.5*(C956+SUMPRODUCT(($B$1461:$B$1491=$J956)*1,C$1461:C$1491)))</f>
        <v>0.29552069976790718</v>
      </c>
      <c r="L956" s="2" cm="1">
        <f t="array" ref="L956">IF(D956="","",0.5*(D956+SUMPRODUCT(($B$1461:$B$1491=$J956)*1,D$1461:D$1491)))</f>
        <v>0.32343473515230997</v>
      </c>
      <c r="M956" s="2" cm="1">
        <f t="array" ref="M956">IF(E956="","",0.5*(E956+SUMPRODUCT(($B$1461:$B$1491=$J956)*1,E$1461:E$1491)))</f>
        <v>0.36330762643372622</v>
      </c>
      <c r="N956" s="2" cm="1">
        <f t="array" ref="N956">IF(F956="","",0.5*(F956+SUMPRODUCT(($B$1461:$B$1491=$J956)*1,F$1461:F$1491)))</f>
        <v>0.39120466121593411</v>
      </c>
      <c r="O956" s="2" cm="1">
        <f t="array" ref="O956">IF(G956="","",0.5*(G956+SUMPRODUCT(($B$1461:$B$1491=$J956)*1,G$1461:G$1491)))</f>
        <v>0.44651966586035569</v>
      </c>
    </row>
    <row r="957" spans="1:15" x14ac:dyDescent="0.55000000000000004">
      <c r="A957" s="3">
        <v>31</v>
      </c>
      <c r="B957" s="3">
        <v>24</v>
      </c>
      <c r="C957" s="2">
        <f>IF(logVir!C957="","",労働コスト!C957/SUM(資本サービス!C957,労働コスト!C957))</f>
        <v>0.66433229425005047</v>
      </c>
      <c r="D957" s="2">
        <f>IF(logVir!D957="","",労働コスト!D957/SUM(資本サービス!D957,労働コスト!D957))</f>
        <v>0.75979295478257969</v>
      </c>
      <c r="E957" s="2">
        <f>IF(logVir!E957="","",労働コスト!E957/SUM(資本サービス!E957,労働コスト!E957))</f>
        <v>0.70825615846938894</v>
      </c>
      <c r="F957" s="2">
        <f>IF(logVir!F957="","",労働コスト!F957/SUM(資本サービス!F957,労働コスト!F957))</f>
        <v>0.7037266823346634</v>
      </c>
      <c r="G957" s="2">
        <f>IF(logVir!G957="","",労働コスト!G957/SUM(資本サービス!G957,労働コスト!G957))</f>
        <v>0.75696395256527704</v>
      </c>
      <c r="I957" s="3">
        <v>31</v>
      </c>
      <c r="J957" s="3">
        <v>24</v>
      </c>
      <c r="K957" s="2" cm="1">
        <f t="array" ref="K957">IF(C957="","",0.5*(C957+SUMPRODUCT(($B$1461:$B$1491=$J957)*1,C$1461:C$1491)))</f>
        <v>0.68807593533111167</v>
      </c>
      <c r="L957" s="2" cm="1">
        <f t="array" ref="L957">IF(D957="","",0.5*(D957+SUMPRODUCT(($B$1461:$B$1491=$J957)*1,D$1461:D$1491)))</f>
        <v>0.74841835785060318</v>
      </c>
      <c r="M957" s="2" cm="1">
        <f t="array" ref="M957">IF(E957="","",0.5*(E957+SUMPRODUCT(($B$1461:$B$1491=$J957)*1,E$1461:E$1491)))</f>
        <v>0.7297547190680933</v>
      </c>
      <c r="N957" s="2" cm="1">
        <f t="array" ref="N957">IF(F957="","",0.5*(F957+SUMPRODUCT(($B$1461:$B$1491=$J957)*1,F$1461:F$1491)))</f>
        <v>0.73610483374253555</v>
      </c>
      <c r="O957" s="2" cm="1">
        <f t="array" ref="O957">IF(G957="","",0.5*(G957+SUMPRODUCT(($B$1461:$B$1491=$J957)*1,G$1461:G$1491)))</f>
        <v>0.76850286050983341</v>
      </c>
    </row>
    <row r="958" spans="1:15" x14ac:dyDescent="0.55000000000000004">
      <c r="A958" s="3">
        <v>31</v>
      </c>
      <c r="B958" s="3">
        <v>25</v>
      </c>
      <c r="C958" s="2">
        <f>IF(logVir!C958="","",労働コスト!C958/SUM(資本サービス!C958,労働コスト!C958))</f>
        <v>0.81452020396829117</v>
      </c>
      <c r="D958" s="2">
        <f>IF(logVir!D958="","",労働コスト!D958/SUM(資本サービス!D958,労働コスト!D958))</f>
        <v>0.83404072766585202</v>
      </c>
      <c r="E958" s="2">
        <f>IF(logVir!E958="","",労働コスト!E958/SUM(資本サービス!E958,労働コスト!E958))</f>
        <v>0.78889833345647853</v>
      </c>
      <c r="F958" s="2">
        <f>IF(logVir!F958="","",労働コスト!F958/SUM(資本サービス!F958,労働コスト!F958))</f>
        <v>0.78137925938038433</v>
      </c>
      <c r="G958" s="2">
        <f>IF(logVir!G958="","",労働コスト!G958/SUM(資本サービス!G958,労働コスト!G958))</f>
        <v>0.79852937065242757</v>
      </c>
      <c r="I958" s="3">
        <v>31</v>
      </c>
      <c r="J958" s="3">
        <v>25</v>
      </c>
      <c r="K958" s="2" cm="1">
        <f t="array" ref="K958">IF(C958="","",0.5*(C958+SUMPRODUCT(($B$1461:$B$1491=$J958)*1,C$1461:C$1491)))</f>
        <v>0.80799562337013642</v>
      </c>
      <c r="L958" s="2" cm="1">
        <f t="array" ref="L958">IF(D958="","",0.5*(D958+SUMPRODUCT(($B$1461:$B$1491=$J958)*1,D$1461:D$1491)))</f>
        <v>0.81849300890052334</v>
      </c>
      <c r="M958" s="2" cm="1">
        <f t="array" ref="M958">IF(E958="","",0.5*(E958+SUMPRODUCT(($B$1461:$B$1491=$J958)*1,E$1461:E$1491)))</f>
        <v>0.79553906427152654</v>
      </c>
      <c r="N958" s="2" cm="1">
        <f t="array" ref="N958">IF(F958="","",0.5*(F958+SUMPRODUCT(($B$1461:$B$1491=$J958)*1,F$1461:F$1491)))</f>
        <v>0.79118052362135649</v>
      </c>
      <c r="O958" s="2" cm="1">
        <f t="array" ref="O958">IF(G958="","",0.5*(G958+SUMPRODUCT(($B$1461:$B$1491=$J958)*1,G$1461:G$1491)))</f>
        <v>0.80043094931954917</v>
      </c>
    </row>
    <row r="959" spans="1:15" x14ac:dyDescent="0.55000000000000004">
      <c r="A959" s="3">
        <v>31</v>
      </c>
      <c r="B959" s="3">
        <v>26</v>
      </c>
      <c r="C959" s="2">
        <f>IF(logVir!C959="","",労働コスト!C959/SUM(資本サービス!C959,労働コスト!C959))</f>
        <v>0.24114177813142607</v>
      </c>
      <c r="D959" s="2">
        <f>IF(logVir!D959="","",労働コスト!D959/SUM(資本サービス!D959,労働コスト!D959))</f>
        <v>0.30271617007458812</v>
      </c>
      <c r="E959" s="2">
        <f>IF(logVir!E959="","",労働コスト!E959/SUM(資本サービス!E959,労働コスト!E959))</f>
        <v>0.42300922366537419</v>
      </c>
      <c r="F959" s="2">
        <f>IF(logVir!F959="","",労働コスト!F959/SUM(資本サービス!F959,労働コスト!F959))</f>
        <v>0.43048999211675942</v>
      </c>
      <c r="G959" s="2">
        <f>IF(logVir!G959="","",労働コスト!G959/SUM(資本サービス!G959,労働コスト!G959))</f>
        <v>0.46302341458956053</v>
      </c>
      <c r="I959" s="3">
        <v>31</v>
      </c>
      <c r="J959" s="3">
        <v>26</v>
      </c>
      <c r="K959" s="2" cm="1">
        <f t="array" ref="K959">IF(C959="","",0.5*(C959+SUMPRODUCT(($B$1461:$B$1491=$J959)*1,C$1461:C$1491)))</f>
        <v>0.27500860681937539</v>
      </c>
      <c r="L959" s="2" cm="1">
        <f t="array" ref="L959">IF(D959="","",0.5*(D959+SUMPRODUCT(($B$1461:$B$1491=$J959)*1,D$1461:D$1491)))</f>
        <v>0.33918480637476767</v>
      </c>
      <c r="M959" s="2" cm="1">
        <f t="array" ref="M959">IF(E959="","",0.5*(E959+SUMPRODUCT(($B$1461:$B$1491=$J959)*1,E$1461:E$1491)))</f>
        <v>0.43456906122474709</v>
      </c>
      <c r="N959" s="2" cm="1">
        <f t="array" ref="N959">IF(F959="","",0.5*(F959+SUMPRODUCT(($B$1461:$B$1491=$J959)*1,F$1461:F$1491)))</f>
        <v>0.42589841078238511</v>
      </c>
      <c r="O959" s="2" cm="1">
        <f t="array" ref="O959">IF(G959="","",0.5*(G959+SUMPRODUCT(($B$1461:$B$1491=$J959)*1,G$1461:G$1491)))</f>
        <v>0.4436946474246547</v>
      </c>
    </row>
    <row r="960" spans="1:15" x14ac:dyDescent="0.55000000000000004">
      <c r="A960" s="3">
        <v>31</v>
      </c>
      <c r="B960" s="3">
        <v>27</v>
      </c>
      <c r="C960" s="2">
        <f>IF(logVir!C960="","",労働コスト!C960/SUM(資本サービス!C960,労働コスト!C960))</f>
        <v>0.79075056063665594</v>
      </c>
      <c r="D960" s="2">
        <f>IF(logVir!D960="","",労働コスト!D960/SUM(資本サービス!D960,労働コスト!D960))</f>
        <v>0.73739008607233414</v>
      </c>
      <c r="E960" s="2">
        <f>IF(logVir!E960="","",労働コスト!E960/SUM(資本サービス!E960,労働コスト!E960))</f>
        <v>0.7413609022369041</v>
      </c>
      <c r="F960" s="2">
        <f>IF(logVir!F960="","",労働コスト!F960/SUM(資本サービス!F960,労働コスト!F960))</f>
        <v>0.75877210490650238</v>
      </c>
      <c r="G960" s="2">
        <f>IF(logVir!G960="","",労働コスト!G960/SUM(資本サービス!G960,労働コスト!G960))</f>
        <v>0.745744750617236</v>
      </c>
      <c r="I960" s="3">
        <v>31</v>
      </c>
      <c r="J960" s="3">
        <v>27</v>
      </c>
      <c r="K960" s="2" cm="1">
        <f t="array" ref="K960">IF(C960="","",0.5*(C960+SUMPRODUCT(($B$1461:$B$1491=$J960)*1,C$1461:C$1491)))</f>
        <v>0.78983033527745738</v>
      </c>
      <c r="L960" s="2" cm="1">
        <f t="array" ref="L960">IF(D960="","",0.5*(D960+SUMPRODUCT(($B$1461:$B$1491=$J960)*1,D$1461:D$1491)))</f>
        <v>0.76590645952325498</v>
      </c>
      <c r="M960" s="2" cm="1">
        <f t="array" ref="M960">IF(E960="","",0.5*(E960+SUMPRODUCT(($B$1461:$B$1491=$J960)*1,E$1461:E$1491)))</f>
        <v>0.76891815524339924</v>
      </c>
      <c r="N960" s="2" cm="1">
        <f t="array" ref="N960">IF(F960="","",0.5*(F960+SUMPRODUCT(($B$1461:$B$1491=$J960)*1,F$1461:F$1491)))</f>
        <v>0.77942108048309011</v>
      </c>
      <c r="O960" s="2" cm="1">
        <f t="array" ref="O960">IF(G960="","",0.5*(G960+SUMPRODUCT(($B$1461:$B$1491=$J960)*1,G$1461:G$1491)))</f>
        <v>0.77943778244773454</v>
      </c>
    </row>
    <row r="961" spans="1:15" x14ac:dyDescent="0.55000000000000004">
      <c r="A961" s="3">
        <v>31</v>
      </c>
      <c r="B961" s="3">
        <v>28</v>
      </c>
      <c r="C961" s="2">
        <f>IF(logVir!C961="","",労働コスト!C961/SUM(資本サービス!C961,労働コスト!C961))</f>
        <v>0.63452230389926312</v>
      </c>
      <c r="D961" s="2">
        <f>IF(logVir!D961="","",労働コスト!D961/SUM(資本サービス!D961,労働コスト!D961))</f>
        <v>0.68106251969563514</v>
      </c>
      <c r="E961" s="2">
        <f>IF(logVir!E961="","",労働コスト!E961/SUM(資本サービス!E961,労働コスト!E961))</f>
        <v>0.7195026731306734</v>
      </c>
      <c r="F961" s="2">
        <f>IF(logVir!F961="","",労働コスト!F961/SUM(資本サービス!F961,労働コスト!F961))</f>
        <v>0.70430177305995667</v>
      </c>
      <c r="G961" s="2">
        <f>IF(logVir!G961="","",労働コスト!G961/SUM(資本サービス!G961,労働コスト!G961))</f>
        <v>0.69772503697323762</v>
      </c>
      <c r="I961" s="3">
        <v>31</v>
      </c>
      <c r="J961" s="3">
        <v>28</v>
      </c>
      <c r="K961" s="2" cm="1">
        <f t="array" ref="K961">IF(C961="","",0.5*(C961+SUMPRODUCT(($B$1461:$B$1491=$J961)*1,C$1461:C$1491)))</f>
        <v>0.61615106515474993</v>
      </c>
      <c r="L961" s="2" cm="1">
        <f t="array" ref="L961">IF(D961="","",0.5*(D961+SUMPRODUCT(($B$1461:$B$1491=$J961)*1,D$1461:D$1491)))</f>
        <v>0.66222390261294373</v>
      </c>
      <c r="M961" s="2" cm="1">
        <f t="array" ref="M961">IF(E961="","",0.5*(E961+SUMPRODUCT(($B$1461:$B$1491=$J961)*1,E$1461:E$1491)))</f>
        <v>0.6967297472562699</v>
      </c>
      <c r="N961" s="2" cm="1">
        <f t="array" ref="N961">IF(F961="","",0.5*(F961+SUMPRODUCT(($B$1461:$B$1491=$J961)*1,F$1461:F$1491)))</f>
        <v>0.68577176837439069</v>
      </c>
      <c r="O961" s="2" cm="1">
        <f t="array" ref="O961">IF(G961="","",0.5*(G961+SUMPRODUCT(($B$1461:$B$1491=$J961)*1,G$1461:G$1491)))</f>
        <v>0.67636868057945976</v>
      </c>
    </row>
    <row r="962" spans="1:15" x14ac:dyDescent="0.55000000000000004">
      <c r="A962" s="3">
        <v>31</v>
      </c>
      <c r="B962" s="3">
        <v>29</v>
      </c>
      <c r="C962" s="2">
        <f>IF(logVir!C962="","",労働コスト!C962/SUM(資本サービス!C962,労働コスト!C962))</f>
        <v>0.85148592555719027</v>
      </c>
      <c r="D962" s="2">
        <f>IF(logVir!D962="","",労働コスト!D962/SUM(資本サービス!D962,労働コスト!D962))</f>
        <v>0.8239216540661074</v>
      </c>
      <c r="E962" s="2">
        <f>IF(logVir!E962="","",労働コスト!E962/SUM(資本サービス!E962,労働コスト!E962))</f>
        <v>0.82775345882407769</v>
      </c>
      <c r="F962" s="2">
        <f>IF(logVir!F962="","",労働コスト!F962/SUM(資本サービス!F962,労働コスト!F962))</f>
        <v>0.82673657241913112</v>
      </c>
      <c r="G962" s="2">
        <f>IF(logVir!G962="","",労働コスト!G962/SUM(資本サービス!G962,労働コスト!G962))</f>
        <v>0.81069138816570319</v>
      </c>
      <c r="I962" s="3">
        <v>31</v>
      </c>
      <c r="J962" s="3">
        <v>29</v>
      </c>
      <c r="K962" s="2" cm="1">
        <f t="array" ref="K962">IF(C962="","",0.5*(C962+SUMPRODUCT(($B$1461:$B$1491=$J962)*1,C$1461:C$1491)))</f>
        <v>0.82997050971209818</v>
      </c>
      <c r="L962" s="2" cm="1">
        <f t="array" ref="L962">IF(D962="","",0.5*(D962+SUMPRODUCT(($B$1461:$B$1491=$J962)*1,D$1461:D$1491)))</f>
        <v>0.81508167143780752</v>
      </c>
      <c r="M962" s="2" cm="1">
        <f t="array" ref="M962">IF(E962="","",0.5*(E962+SUMPRODUCT(($B$1461:$B$1491=$J962)*1,E$1461:E$1491)))</f>
        <v>0.83419109112134282</v>
      </c>
      <c r="N962" s="2" cm="1">
        <f t="array" ref="N962">IF(F962="","",0.5*(F962+SUMPRODUCT(($B$1461:$B$1491=$J962)*1,F$1461:F$1491)))</f>
        <v>0.82557655105620276</v>
      </c>
      <c r="O962" s="2" cm="1">
        <f t="array" ref="O962">IF(G962="","",0.5*(G962+SUMPRODUCT(($B$1461:$B$1491=$J962)*1,G$1461:G$1491)))</f>
        <v>0.82344529436598768</v>
      </c>
    </row>
    <row r="963" spans="1:15" x14ac:dyDescent="0.55000000000000004">
      <c r="A963" s="3">
        <v>31</v>
      </c>
      <c r="B963" s="3">
        <v>30</v>
      </c>
      <c r="C963" s="2">
        <f>IF(logVir!C963="","",労働コスト!C963/SUM(資本サービス!C963,労働コスト!C963))</f>
        <v>0.88667333270830662</v>
      </c>
      <c r="D963" s="2">
        <f>IF(logVir!D963="","",労働コスト!D963/SUM(資本サービス!D963,労働コスト!D963))</f>
        <v>0.91646554671587199</v>
      </c>
      <c r="E963" s="2">
        <f>IF(logVir!E963="","",労働コスト!E963/SUM(資本サービス!E963,労働コスト!E963))</f>
        <v>0.93051201215925261</v>
      </c>
      <c r="F963" s="2">
        <f>IF(logVir!F963="","",労働コスト!F963/SUM(資本サービス!F963,労働コスト!F963))</f>
        <v>0.92987718573848066</v>
      </c>
      <c r="G963" s="2">
        <f>IF(logVir!G963="","",労働コスト!G963/SUM(資本サービス!G963,労働コスト!G963))</f>
        <v>0.94000365057525959</v>
      </c>
      <c r="I963" s="3">
        <v>31</v>
      </c>
      <c r="J963" s="3">
        <v>30</v>
      </c>
      <c r="K963" s="2" cm="1">
        <f t="array" ref="K963">IF(C963="","",0.5*(C963+SUMPRODUCT(($B$1461:$B$1491=$J963)*1,C$1461:C$1491)))</f>
        <v>0.87613180771145571</v>
      </c>
      <c r="L963" s="2" cm="1">
        <f t="array" ref="L963">IF(D963="","",0.5*(D963+SUMPRODUCT(($B$1461:$B$1491=$J963)*1,D$1461:D$1491)))</f>
        <v>0.9015922624374888</v>
      </c>
      <c r="M963" s="2" cm="1">
        <f t="array" ref="M963">IF(E963="","",0.5*(E963+SUMPRODUCT(($B$1461:$B$1491=$J963)*1,E$1461:E$1491)))</f>
        <v>0.91402832208561502</v>
      </c>
      <c r="N963" s="2" cm="1">
        <f t="array" ref="N963">IF(F963="","",0.5*(F963+SUMPRODUCT(($B$1461:$B$1491=$J963)*1,F$1461:F$1491)))</f>
        <v>0.91579286044172403</v>
      </c>
      <c r="O963" s="2" cm="1">
        <f t="array" ref="O963">IF(G963="","",0.5*(G963+SUMPRODUCT(($B$1461:$B$1491=$J963)*1,G$1461:G$1491)))</f>
        <v>0.92712844836857644</v>
      </c>
    </row>
    <row r="964" spans="1:15" x14ac:dyDescent="0.55000000000000004">
      <c r="A964" s="3">
        <v>31</v>
      </c>
      <c r="B964" s="3">
        <v>31</v>
      </c>
      <c r="C964" s="2">
        <f>IF(logVir!C964="","",労働コスト!C964/SUM(資本サービス!C964,労働コスト!C964))</f>
        <v>0.78127206202261312</v>
      </c>
      <c r="D964" s="2">
        <f>IF(logVir!D964="","",労働コスト!D964/SUM(資本サービス!D964,労働コスト!D964))</f>
        <v>0.77317704677509613</v>
      </c>
      <c r="E964" s="2">
        <f>IF(logVir!E964="","",労働コスト!E964/SUM(資本サービス!E964,労働コスト!E964))</f>
        <v>0.73797490656658371</v>
      </c>
      <c r="F964" s="2">
        <f>IF(logVir!F964="","",労働コスト!F964/SUM(資本サービス!F964,労働コスト!F964))</f>
        <v>0.76641292187886378</v>
      </c>
      <c r="G964" s="2">
        <f>IF(logVir!G964="","",労働コスト!G964/SUM(資本サービス!G964,労働コスト!G964))</f>
        <v>0.7868575064786939</v>
      </c>
      <c r="I964" s="3">
        <v>31</v>
      </c>
      <c r="J964" s="3">
        <v>31</v>
      </c>
      <c r="K964" s="2" cm="1">
        <f t="array" ref="K964">IF(C964="","",0.5*(C964+SUMPRODUCT(($B$1461:$B$1491=$J964)*1,C$1461:C$1491)))</f>
        <v>0.77514888232842516</v>
      </c>
      <c r="L964" s="2" cm="1">
        <f t="array" ref="L964">IF(D964="","",0.5*(D964+SUMPRODUCT(($B$1461:$B$1491=$J964)*1,D$1461:D$1491)))</f>
        <v>0.76441659167941056</v>
      </c>
      <c r="M964" s="2" cm="1">
        <f t="array" ref="M964">IF(E964="","",0.5*(E964+SUMPRODUCT(($B$1461:$B$1491=$J964)*1,E$1461:E$1491)))</f>
        <v>0.76162467947131018</v>
      </c>
      <c r="N964" s="2" cm="1">
        <f t="array" ref="N964">IF(F964="","",0.5*(F964+SUMPRODUCT(($B$1461:$B$1491=$J964)*1,F$1461:F$1491)))</f>
        <v>0.78010334956639626</v>
      </c>
      <c r="O964" s="2" cm="1">
        <f t="array" ref="O964">IF(G964="","",0.5*(G964+SUMPRODUCT(($B$1461:$B$1491=$J964)*1,G$1461:G$1491)))</f>
        <v>0.79321041106974821</v>
      </c>
    </row>
    <row r="965" spans="1:15" x14ac:dyDescent="0.55000000000000004">
      <c r="A965" s="3">
        <v>32</v>
      </c>
      <c r="B965" s="3">
        <v>1</v>
      </c>
      <c r="C965" s="2">
        <f>IF(logVir!C965="","",労働コスト!C965/SUM(資本サービス!C965,労働コスト!C965))</f>
        <v>0.55769015116737031</v>
      </c>
      <c r="D965" s="2">
        <f>IF(logVir!D965="","",労働コスト!D965/SUM(資本サービス!D965,労働コスト!D965))</f>
        <v>0.67033010580346775</v>
      </c>
      <c r="E965" s="2">
        <f>IF(logVir!E965="","",労働コスト!E965/SUM(資本サービス!E965,労働コスト!E965))</f>
        <v>0.7447874674635595</v>
      </c>
      <c r="F965" s="2">
        <f>IF(logVir!F965="","",労働コスト!F965/SUM(資本サービス!F965,労働コスト!F965))</f>
        <v>0.75252290804405897</v>
      </c>
      <c r="G965" s="2">
        <f>IF(logVir!G965="","",労働コスト!G965/SUM(資本サービス!G965,労働コスト!G965))</f>
        <v>0.76071722573030753</v>
      </c>
      <c r="I965" s="3">
        <v>32</v>
      </c>
      <c r="J965" s="3">
        <v>1</v>
      </c>
      <c r="K965" s="2" cm="1">
        <f t="array" ref="K965">IF(C965="","",0.5*(C965+SUMPRODUCT(($B$1461:$B$1491=$J965)*1,C$1461:C$1491)))</f>
        <v>0.54091345060298446</v>
      </c>
      <c r="L965" s="2" cm="1">
        <f t="array" ref="L965">IF(D965="","",0.5*(D965+SUMPRODUCT(($B$1461:$B$1491=$J965)*1,D$1461:D$1491)))</f>
        <v>0.6597468405285758</v>
      </c>
      <c r="M965" s="2" cm="1">
        <f t="array" ref="M965">IF(E965="","",0.5*(E965+SUMPRODUCT(($B$1461:$B$1491=$J965)*1,E$1461:E$1491)))</f>
        <v>0.70327812665117717</v>
      </c>
      <c r="N965" s="2" cm="1">
        <f t="array" ref="N965">IF(F965="","",0.5*(F965+SUMPRODUCT(($B$1461:$B$1491=$J965)*1,F$1461:F$1491)))</f>
        <v>0.70508220666133137</v>
      </c>
      <c r="O965" s="2" cm="1">
        <f t="array" ref="O965">IF(G965="","",0.5*(G965+SUMPRODUCT(($B$1461:$B$1491=$J965)*1,G$1461:G$1491)))</f>
        <v>0.72064091862151469</v>
      </c>
    </row>
    <row r="966" spans="1:15" x14ac:dyDescent="0.55000000000000004">
      <c r="A966" s="3">
        <v>32</v>
      </c>
      <c r="B966" s="3">
        <v>2</v>
      </c>
      <c r="C966" s="2">
        <f>IF(logVir!C966="","",労働コスト!C966/SUM(資本サービス!C966,労働コスト!C966))</f>
        <v>0.57476880242796669</v>
      </c>
      <c r="D966" s="2">
        <f>IF(logVir!D966="","",労働コスト!D966/SUM(資本サービス!D966,労働コスト!D966))</f>
        <v>0.68377698551909405</v>
      </c>
      <c r="E966" s="2">
        <f>IF(logVir!E966="","",労働コスト!E966/SUM(資本サービス!E966,労働コスト!E966))</f>
        <v>0.53571090451466752</v>
      </c>
      <c r="F966" s="2">
        <f>IF(logVir!F966="","",労働コスト!F966/SUM(資本サービス!F966,労働コスト!F966))</f>
        <v>0.5029068576205149</v>
      </c>
      <c r="G966" s="2">
        <f>IF(logVir!G966="","",労働コスト!G966/SUM(資本サービス!G966,労働コスト!G966))</f>
        <v>0.55537778711542063</v>
      </c>
      <c r="I966" s="3">
        <v>32</v>
      </c>
      <c r="J966" s="3">
        <v>2</v>
      </c>
      <c r="K966" s="2" cm="1">
        <f t="array" ref="K966">IF(C966="","",0.5*(C966+SUMPRODUCT(($B$1461:$B$1491=$J966)*1,C$1461:C$1491)))</f>
        <v>0.54966116753171224</v>
      </c>
      <c r="L966" s="2" cm="1">
        <f t="array" ref="L966">IF(D966="","",0.5*(D966+SUMPRODUCT(($B$1461:$B$1491=$J966)*1,D$1461:D$1491)))</f>
        <v>0.63819750939466358</v>
      </c>
      <c r="M966" s="2" cm="1">
        <f t="array" ref="M966">IF(E966="","",0.5*(E966+SUMPRODUCT(($B$1461:$B$1491=$J966)*1,E$1461:E$1491)))</f>
        <v>0.5270031497458294</v>
      </c>
      <c r="N966" s="2" cm="1">
        <f t="array" ref="N966">IF(F966="","",0.5*(F966+SUMPRODUCT(($B$1461:$B$1491=$J966)*1,F$1461:F$1491)))</f>
        <v>0.50944714139046565</v>
      </c>
      <c r="O966" s="2" cm="1">
        <f t="array" ref="O966">IF(G966="","",0.5*(G966+SUMPRODUCT(($B$1461:$B$1491=$J966)*1,G$1461:G$1491)))</f>
        <v>0.57423636581883031</v>
      </c>
    </row>
    <row r="967" spans="1:15" x14ac:dyDescent="0.55000000000000004">
      <c r="A967" s="3">
        <v>32</v>
      </c>
      <c r="B967" s="3">
        <v>3</v>
      </c>
      <c r="C967" s="2">
        <f>IF(logVir!C967="","",労働コスト!C967/SUM(資本サービス!C967,労働コスト!C967))</f>
        <v>0.80579519103205322</v>
      </c>
      <c r="D967" s="2">
        <f>IF(logVir!D967="","",労働コスト!D967/SUM(資本サービス!D967,労働コスト!D967))</f>
        <v>0.79995461301365645</v>
      </c>
      <c r="E967" s="2">
        <f>IF(logVir!E967="","",労働コスト!E967/SUM(資本サービス!E967,労働コスト!E967))</f>
        <v>0.81616300524563279</v>
      </c>
      <c r="F967" s="2">
        <f>IF(logVir!F967="","",労働コスト!F967/SUM(資本サービス!F967,労働コスト!F967))</f>
        <v>0.81756634894998137</v>
      </c>
      <c r="G967" s="2">
        <f>IF(logVir!G967="","",労働コスト!G967/SUM(資本サービス!G967,労働コスト!G967))</f>
        <v>0.84856523346084445</v>
      </c>
      <c r="I967" s="3">
        <v>32</v>
      </c>
      <c r="J967" s="3">
        <v>3</v>
      </c>
      <c r="K967" s="2" cm="1">
        <f t="array" ref="K967">IF(C967="","",0.5*(C967+SUMPRODUCT(($B$1461:$B$1491=$J967)*1,C$1461:C$1491)))</f>
        <v>0.75158161941802193</v>
      </c>
      <c r="L967" s="2" cm="1">
        <f t="array" ref="L967">IF(D967="","",0.5*(D967+SUMPRODUCT(($B$1461:$B$1491=$J967)*1,D$1461:D$1491)))</f>
        <v>0.76618788222509437</v>
      </c>
      <c r="M967" s="2" cm="1">
        <f t="array" ref="M967">IF(E967="","",0.5*(E967+SUMPRODUCT(($B$1461:$B$1491=$J967)*1,E$1461:E$1491)))</f>
        <v>0.78237089906840551</v>
      </c>
      <c r="N967" s="2" cm="1">
        <f t="array" ref="N967">IF(F967="","",0.5*(F967+SUMPRODUCT(($B$1461:$B$1491=$J967)*1,F$1461:F$1491)))</f>
        <v>0.78220830826776167</v>
      </c>
      <c r="O967" s="2" cm="1">
        <f t="array" ref="O967">IF(G967="","",0.5*(G967+SUMPRODUCT(($B$1461:$B$1491=$J967)*1,G$1461:G$1491)))</f>
        <v>0.81412763371958707</v>
      </c>
    </row>
    <row r="968" spans="1:15" x14ac:dyDescent="0.55000000000000004">
      <c r="A968" s="3">
        <v>32</v>
      </c>
      <c r="B968" s="3">
        <v>4</v>
      </c>
      <c r="C968" s="2">
        <f>IF(logVir!C968="","",労働コスト!C968/SUM(資本サービス!C968,労働コスト!C968))</f>
        <v>0.79544342635940268</v>
      </c>
      <c r="D968" s="2">
        <f>IF(logVir!D968="","",労働コスト!D968/SUM(資本サービス!D968,労働コスト!D968))</f>
        <v>0.77358500322457002</v>
      </c>
      <c r="E968" s="2">
        <f>IF(logVir!E968="","",労働コスト!E968/SUM(資本サービス!E968,労働コスト!E968))</f>
        <v>0.8145816471691274</v>
      </c>
      <c r="F968" s="2">
        <f>IF(logVir!F968="","",労働コスト!F968/SUM(資本サービス!F968,労働コスト!F968))</f>
        <v>0.80081878769039583</v>
      </c>
      <c r="G968" s="2">
        <f>IF(logVir!G968="","",労働コスト!G968/SUM(資本サービス!G968,労働コスト!G968))</f>
        <v>0.83069042785544567</v>
      </c>
      <c r="I968" s="3">
        <v>32</v>
      </c>
      <c r="J968" s="3">
        <v>4</v>
      </c>
      <c r="K968" s="2" cm="1">
        <f t="array" ref="K968">IF(C968="","",0.5*(C968+SUMPRODUCT(($B$1461:$B$1491=$J968)*1,C$1461:C$1491)))</f>
        <v>0.77864261057263962</v>
      </c>
      <c r="L968" s="2" cm="1">
        <f t="array" ref="L968">IF(D968="","",0.5*(D968+SUMPRODUCT(($B$1461:$B$1491=$J968)*1,D$1461:D$1491)))</f>
        <v>0.75609571796932196</v>
      </c>
      <c r="M968" s="2" cm="1">
        <f t="array" ref="M968">IF(E968="","",0.5*(E968+SUMPRODUCT(($B$1461:$B$1491=$J968)*1,E$1461:E$1491)))</f>
        <v>0.78426351305593323</v>
      </c>
      <c r="N968" s="2" cm="1">
        <f t="array" ref="N968">IF(F968="","",0.5*(F968+SUMPRODUCT(($B$1461:$B$1491=$J968)*1,F$1461:F$1491)))</f>
        <v>0.77404896252295696</v>
      </c>
      <c r="O968" s="2" cm="1">
        <f t="array" ref="O968">IF(G968="","",0.5*(G968+SUMPRODUCT(($B$1461:$B$1491=$J968)*1,G$1461:G$1491)))</f>
        <v>0.80038294418233991</v>
      </c>
    </row>
    <row r="969" spans="1:15" x14ac:dyDescent="0.55000000000000004">
      <c r="A969" s="3">
        <v>32</v>
      </c>
      <c r="B969" s="3">
        <v>5</v>
      </c>
      <c r="C969" s="2">
        <f>IF(logVir!C969="","",労働コスト!C969/SUM(資本サービス!C969,労働コスト!C969))</f>
        <v>0.73998776754622486</v>
      </c>
      <c r="D969" s="2">
        <f>IF(logVir!D969="","",労働コスト!D969/SUM(資本サービス!D969,労働コスト!D969))</f>
        <v>0.71087943745099147</v>
      </c>
      <c r="E969" s="2">
        <f>IF(logVir!E969="","",労働コスト!E969/SUM(資本サービス!E969,労働コスト!E969))</f>
        <v>0.71774527304277402</v>
      </c>
      <c r="F969" s="2">
        <f>IF(logVir!F969="","",労働コスト!F969/SUM(資本サービス!F969,労働コスト!F969))</f>
        <v>0.72621949422963217</v>
      </c>
      <c r="G969" s="2">
        <f>IF(logVir!G969="","",労働コスト!G969/SUM(資本サービス!G969,労働コスト!G969))</f>
        <v>0.71553158408187401</v>
      </c>
      <c r="I969" s="3">
        <v>32</v>
      </c>
      <c r="J969" s="3">
        <v>5</v>
      </c>
      <c r="K969" s="2" cm="1">
        <f t="array" ref="K969">IF(C969="","",0.5*(C969+SUMPRODUCT(($B$1461:$B$1491=$J969)*1,C$1461:C$1491)))</f>
        <v>0.69246492280557481</v>
      </c>
      <c r="L969" s="2" cm="1">
        <f t="array" ref="L969">IF(D969="","",0.5*(D969+SUMPRODUCT(($B$1461:$B$1491=$J969)*1,D$1461:D$1491)))</f>
        <v>0.69478266820614898</v>
      </c>
      <c r="M969" s="2" cm="1">
        <f t="array" ref="M969">IF(E969="","",0.5*(E969+SUMPRODUCT(($B$1461:$B$1491=$J969)*1,E$1461:E$1491)))</f>
        <v>0.711006363817414</v>
      </c>
      <c r="N969" s="2" cm="1">
        <f t="array" ref="N969">IF(F969="","",0.5*(F969+SUMPRODUCT(($B$1461:$B$1491=$J969)*1,F$1461:F$1491)))</f>
        <v>0.71874052165202595</v>
      </c>
      <c r="O969" s="2" cm="1">
        <f t="array" ref="O969">IF(G969="","",0.5*(G969+SUMPRODUCT(($B$1461:$B$1491=$J969)*1,G$1461:G$1491)))</f>
        <v>0.72479778634264402</v>
      </c>
    </row>
    <row r="970" spans="1:15" x14ac:dyDescent="0.55000000000000004">
      <c r="A970" s="3">
        <v>32</v>
      </c>
      <c r="B970" s="3">
        <v>6</v>
      </c>
      <c r="C970" s="2">
        <f>IF(logVir!C970="","",労働コスト!C970/SUM(資本サービス!C970,労働コスト!C970))</f>
        <v>0.42635193127474719</v>
      </c>
      <c r="D970" s="2">
        <f>IF(logVir!D970="","",労働コスト!D970/SUM(資本サービス!D970,労働コスト!D970))</f>
        <v>0.48335319555449258</v>
      </c>
      <c r="E970" s="2">
        <f>IF(logVir!E970="","",労働コスト!E970/SUM(資本サービス!E970,労働コスト!E970))</f>
        <v>0.51577359606617335</v>
      </c>
      <c r="F970" s="2">
        <f>IF(logVir!F970="","",労働コスト!F970/SUM(資本サービス!F970,労働コスト!F970))</f>
        <v>0.50438341226947803</v>
      </c>
      <c r="G970" s="2">
        <f>IF(logVir!G970="","",労働コスト!G970/SUM(資本サービス!G970,労働コスト!G970))</f>
        <v>0.55353051389710883</v>
      </c>
      <c r="I970" s="3">
        <v>32</v>
      </c>
      <c r="J970" s="3">
        <v>6</v>
      </c>
      <c r="K970" s="2" cm="1">
        <f t="array" ref="K970">IF(C970="","",0.5*(C970+SUMPRODUCT(($B$1461:$B$1491=$J970)*1,C$1461:C$1491)))</f>
        <v>0.4035308328434174</v>
      </c>
      <c r="L970" s="2" cm="1">
        <f t="array" ref="L970">IF(D970="","",0.5*(D970+SUMPRODUCT(($B$1461:$B$1491=$J970)*1,D$1461:D$1491)))</f>
        <v>0.44870880495014231</v>
      </c>
      <c r="M970" s="2" cm="1">
        <f t="array" ref="M970">IF(E970="","",0.5*(E970+SUMPRODUCT(($B$1461:$B$1491=$J970)*1,E$1461:E$1491)))</f>
        <v>0.46362646611496383</v>
      </c>
      <c r="N970" s="2" cm="1">
        <f t="array" ref="N970">IF(F970="","",0.5*(F970+SUMPRODUCT(($B$1461:$B$1491=$J970)*1,F$1461:F$1491)))</f>
        <v>0.4532177120570049</v>
      </c>
      <c r="O970" s="2" cm="1">
        <f t="array" ref="O970">IF(G970="","",0.5*(G970+SUMPRODUCT(($B$1461:$B$1491=$J970)*1,G$1461:G$1491)))</f>
        <v>0.49534114108726479</v>
      </c>
    </row>
    <row r="971" spans="1:15" x14ac:dyDescent="0.55000000000000004">
      <c r="A971" s="3">
        <v>32</v>
      </c>
      <c r="B971" s="3">
        <v>7</v>
      </c>
      <c r="C971" s="2">
        <f>IF(logVir!C971="","",労働コスト!C971/SUM(資本サービス!C971,労働コスト!C971))</f>
        <v>0.57143978507654758</v>
      </c>
      <c r="D971" s="2">
        <f>IF(logVir!D971="","",労働コスト!D971/SUM(資本サービス!D971,労働コスト!D971))</f>
        <v>0.6692782611547845</v>
      </c>
      <c r="E971" s="2">
        <f>IF(logVir!E971="","",労働コスト!E971/SUM(資本サービス!E971,労働コスト!E971))</f>
        <v>0.69150259675196379</v>
      </c>
      <c r="F971" s="2">
        <f>IF(logVir!F971="","",労働コスト!F971/SUM(資本サービス!F971,労働コスト!F971))</f>
        <v>0.69820702783432576</v>
      </c>
      <c r="G971" s="2">
        <f>IF(logVir!G971="","",労働コスト!G971/SUM(資本サービス!G971,労働コスト!G971))</f>
        <v>0.74996351510825798</v>
      </c>
      <c r="I971" s="3">
        <v>32</v>
      </c>
      <c r="J971" s="3">
        <v>7</v>
      </c>
      <c r="K971" s="2" cm="1">
        <f t="array" ref="K971">IF(C971="","",0.5*(C971+SUMPRODUCT(($B$1461:$B$1491=$J971)*1,C$1461:C$1491)))</f>
        <v>0.59564671019413118</v>
      </c>
      <c r="L971" s="2" cm="1">
        <f t="array" ref="L971">IF(D971="","",0.5*(D971+SUMPRODUCT(($B$1461:$B$1491=$J971)*1,D$1461:D$1491)))</f>
        <v>0.66605170295840277</v>
      </c>
      <c r="M971" s="2" cm="1">
        <f t="array" ref="M971">IF(E971="","",0.5*(E971+SUMPRODUCT(($B$1461:$B$1491=$J971)*1,E$1461:E$1491)))</f>
        <v>0.68419265940356522</v>
      </c>
      <c r="N971" s="2" cm="1">
        <f t="array" ref="N971">IF(F971="","",0.5*(F971+SUMPRODUCT(($B$1461:$B$1491=$J971)*1,F$1461:F$1491)))</f>
        <v>0.68768277698736524</v>
      </c>
      <c r="O971" s="2" cm="1">
        <f t="array" ref="O971">IF(G971="","",0.5*(G971+SUMPRODUCT(($B$1461:$B$1491=$J971)*1,G$1461:G$1491)))</f>
        <v>0.72662420456745869</v>
      </c>
    </row>
    <row r="972" spans="1:15" x14ac:dyDescent="0.55000000000000004">
      <c r="A972" s="3">
        <v>32</v>
      </c>
      <c r="B972" s="3">
        <v>8</v>
      </c>
      <c r="C972" s="2">
        <f>IF(logVir!C972="","",労働コスト!C972/SUM(資本サービス!C972,労働コスト!C972))</f>
        <v>0.62032326734258081</v>
      </c>
      <c r="D972" s="2">
        <f>IF(logVir!D972="","",労働コスト!D972/SUM(資本サービス!D972,労働コスト!D972))</f>
        <v>0.65620411079329632</v>
      </c>
      <c r="E972" s="2">
        <f>IF(logVir!E972="","",労働コスト!E972/SUM(資本サービス!E972,労働コスト!E972))</f>
        <v>0.64197190714826224</v>
      </c>
      <c r="F972" s="2">
        <f>IF(logVir!F972="","",労働コスト!F972/SUM(資本サービス!F972,労働コスト!F972))</f>
        <v>0.617825163949418</v>
      </c>
      <c r="G972" s="2">
        <f>IF(logVir!G972="","",労働コスト!G972/SUM(資本サービス!G972,労働コスト!G972))</f>
        <v>0.65445317929877111</v>
      </c>
      <c r="I972" s="3">
        <v>32</v>
      </c>
      <c r="J972" s="3">
        <v>8</v>
      </c>
      <c r="K972" s="2" cm="1">
        <f t="array" ref="K972">IF(C972="","",0.5*(C972+SUMPRODUCT(($B$1461:$B$1491=$J972)*1,C$1461:C$1491)))</f>
        <v>0.58507666992501339</v>
      </c>
      <c r="L972" s="2" cm="1">
        <f t="array" ref="L972">IF(D972="","",0.5*(D972+SUMPRODUCT(($B$1461:$B$1491=$J972)*1,D$1461:D$1491)))</f>
        <v>0.62755195855684598</v>
      </c>
      <c r="M972" s="2" cm="1">
        <f t="array" ref="M972">IF(E972="","",0.5*(E972+SUMPRODUCT(($B$1461:$B$1491=$J972)*1,E$1461:E$1491)))</f>
        <v>0.62067806600159803</v>
      </c>
      <c r="N972" s="2" cm="1">
        <f t="array" ref="N972">IF(F972="","",0.5*(F972+SUMPRODUCT(($B$1461:$B$1491=$J972)*1,F$1461:F$1491)))</f>
        <v>0.60408412446042692</v>
      </c>
      <c r="O972" s="2" cm="1">
        <f t="array" ref="O972">IF(G972="","",0.5*(G972+SUMPRODUCT(($B$1461:$B$1491=$J972)*1,G$1461:G$1491)))</f>
        <v>0.63667187085994859</v>
      </c>
    </row>
    <row r="973" spans="1:15" x14ac:dyDescent="0.55000000000000004">
      <c r="A973" s="3">
        <v>32</v>
      </c>
      <c r="B973" s="3">
        <v>9</v>
      </c>
      <c r="C973" s="2">
        <f>IF(logVir!C973="","",労働コスト!C973/SUM(資本サービス!C973,労働コスト!C973))</f>
        <v>0.84285802630330875</v>
      </c>
      <c r="D973" s="2">
        <f>IF(logVir!D973="","",労働コスト!D973/SUM(資本サービス!D973,労働コスト!D973))</f>
        <v>0.80106307019085377</v>
      </c>
      <c r="E973" s="2">
        <f>IF(logVir!E973="","",労働コスト!E973/SUM(資本サービス!E973,労働コスト!E973))</f>
        <v>0.85362188999751232</v>
      </c>
      <c r="F973" s="2">
        <f>IF(logVir!F973="","",労働コスト!F973/SUM(資本サービス!F973,労働コスト!F973))</f>
        <v>0.8541236061893509</v>
      </c>
      <c r="G973" s="2">
        <f>IF(logVir!G973="","",労働コスト!G973/SUM(資本サービス!G973,労働コスト!G973))</f>
        <v>0.89406305401658415</v>
      </c>
      <c r="I973" s="3">
        <v>32</v>
      </c>
      <c r="J973" s="3">
        <v>9</v>
      </c>
      <c r="K973" s="2" cm="1">
        <f t="array" ref="K973">IF(C973="","",0.5*(C973+SUMPRODUCT(($B$1461:$B$1491=$J973)*1,C$1461:C$1491)))</f>
        <v>0.81943545269364382</v>
      </c>
      <c r="L973" s="2" cm="1">
        <f t="array" ref="L973">IF(D973="","",0.5*(D973+SUMPRODUCT(($B$1461:$B$1491=$J973)*1,D$1461:D$1491)))</f>
        <v>0.80409515359673212</v>
      </c>
      <c r="M973" s="2" cm="1">
        <f t="array" ref="M973">IF(E973="","",0.5*(E973+SUMPRODUCT(($B$1461:$B$1491=$J973)*1,E$1461:E$1491)))</f>
        <v>0.84338316997202067</v>
      </c>
      <c r="N973" s="2" cm="1">
        <f t="array" ref="N973">IF(F973="","",0.5*(F973+SUMPRODUCT(($B$1461:$B$1491=$J973)*1,F$1461:F$1491)))</f>
        <v>0.84500057979742238</v>
      </c>
      <c r="O973" s="2" cm="1">
        <f t="array" ref="O973">IF(G973="","",0.5*(G973+SUMPRODUCT(($B$1461:$B$1491=$J973)*1,G$1461:G$1491)))</f>
        <v>0.87584952964836149</v>
      </c>
    </row>
    <row r="974" spans="1:15" x14ac:dyDescent="0.55000000000000004">
      <c r="A974" s="3">
        <v>32</v>
      </c>
      <c r="B974" s="3">
        <v>10</v>
      </c>
      <c r="C974" s="2">
        <f>IF(logVir!C974="","",労働コスト!C974/SUM(資本サービス!C974,労働コスト!C974))</f>
        <v>0.67724432653005562</v>
      </c>
      <c r="D974" s="2">
        <f>IF(logVir!D974="","",労働コスト!D974/SUM(資本サービス!D974,労働コスト!D974))</f>
        <v>0.62403251428319439</v>
      </c>
      <c r="E974" s="2">
        <f>IF(logVir!E974="","",労働コスト!E974/SUM(資本サービス!E974,労働コスト!E974))</f>
        <v>0.69827197786629058</v>
      </c>
      <c r="F974" s="2">
        <f>IF(logVir!F974="","",労働コスト!F974/SUM(資本サービス!F974,労働コスト!F974))</f>
        <v>0.68921989827769481</v>
      </c>
      <c r="G974" s="2">
        <f>IF(logVir!G974="","",労働コスト!G974/SUM(資本サービス!G974,労働コスト!G974))</f>
        <v>0.72817912910351434</v>
      </c>
      <c r="I974" s="3">
        <v>32</v>
      </c>
      <c r="J974" s="3">
        <v>10</v>
      </c>
      <c r="K974" s="2" cm="1">
        <f t="array" ref="K974">IF(C974="","",0.5*(C974+SUMPRODUCT(($B$1461:$B$1491=$J974)*1,C$1461:C$1491)))</f>
        <v>0.65187659540487464</v>
      </c>
      <c r="L974" s="2" cm="1">
        <f t="array" ref="L974">IF(D974="","",0.5*(D974+SUMPRODUCT(($B$1461:$B$1491=$J974)*1,D$1461:D$1491)))</f>
        <v>0.63346502375616986</v>
      </c>
      <c r="M974" s="2" cm="1">
        <f t="array" ref="M974">IF(E974="","",0.5*(E974+SUMPRODUCT(($B$1461:$B$1491=$J974)*1,E$1461:E$1491)))</f>
        <v>0.68887728676058368</v>
      </c>
      <c r="N974" s="2" cm="1">
        <f t="array" ref="N974">IF(F974="","",0.5*(F974+SUMPRODUCT(($B$1461:$B$1491=$J974)*1,F$1461:F$1491)))</f>
        <v>0.68419812849189343</v>
      </c>
      <c r="O974" s="2" cm="1">
        <f t="array" ref="O974">IF(G974="","",0.5*(G974+SUMPRODUCT(($B$1461:$B$1491=$J974)*1,G$1461:G$1491)))</f>
        <v>0.72161331574521959</v>
      </c>
    </row>
    <row r="975" spans="1:15" x14ac:dyDescent="0.55000000000000004">
      <c r="A975" s="3">
        <v>32</v>
      </c>
      <c r="B975" s="3">
        <v>11</v>
      </c>
      <c r="C975" s="2">
        <f>IF(logVir!C975="","",労働コスト!C975/SUM(資本サービス!C975,労働コスト!C975))</f>
        <v>0.30675607474856964</v>
      </c>
      <c r="D975" s="2">
        <f>IF(logVir!D975="","",労働コスト!D975/SUM(資本サービス!D975,労働コスト!D975))</f>
        <v>0.4134676102452034</v>
      </c>
      <c r="E975" s="2">
        <f>IF(logVir!E975="","",労働コスト!E975/SUM(資本サービス!E975,労働コスト!E975))</f>
        <v>0.48966909135795017</v>
      </c>
      <c r="F975" s="2">
        <f>IF(logVir!F975="","",労働コスト!F975/SUM(資本サービス!F975,労働コスト!F975))</f>
        <v>0.49722093440555692</v>
      </c>
      <c r="G975" s="2">
        <f>IF(logVir!G975="","",労働コスト!G975/SUM(資本サービス!G975,労働コスト!G975))</f>
        <v>0.57240159612875363</v>
      </c>
      <c r="I975" s="3">
        <v>32</v>
      </c>
      <c r="J975" s="3">
        <v>11</v>
      </c>
      <c r="K975" s="2" cm="1">
        <f t="array" ref="K975">IF(C975="","",0.5*(C975+SUMPRODUCT(($B$1461:$B$1491=$J975)*1,C$1461:C$1491)))</f>
        <v>0.43579340262177613</v>
      </c>
      <c r="L975" s="2" cm="1">
        <f t="array" ref="L975">IF(D975="","",0.5*(D975+SUMPRODUCT(($B$1461:$B$1491=$J975)*1,D$1461:D$1491)))</f>
        <v>0.49073077549787369</v>
      </c>
      <c r="M975" s="2" cm="1">
        <f t="array" ref="M975">IF(E975="","",0.5*(E975+SUMPRODUCT(($B$1461:$B$1491=$J975)*1,E$1461:E$1491)))</f>
        <v>0.53506461956395834</v>
      </c>
      <c r="N975" s="2" cm="1">
        <f t="array" ref="N975">IF(F975="","",0.5*(F975+SUMPRODUCT(($B$1461:$B$1491=$J975)*1,F$1461:F$1491)))</f>
        <v>0.53494616879531531</v>
      </c>
      <c r="O975" s="2" cm="1">
        <f t="array" ref="O975">IF(G975="","",0.5*(G975+SUMPRODUCT(($B$1461:$B$1491=$J975)*1,G$1461:G$1491)))</f>
        <v>0.58317296045023415</v>
      </c>
    </row>
    <row r="976" spans="1:15" x14ac:dyDescent="0.55000000000000004">
      <c r="A976" s="3">
        <v>32</v>
      </c>
      <c r="B976" s="3">
        <v>12</v>
      </c>
      <c r="C976" s="2">
        <f>IF(logVir!C976="","",労働コスト!C976/SUM(資本サービス!C976,労働コスト!C976))</f>
        <v>0.62338660282173386</v>
      </c>
      <c r="D976" s="2">
        <f>IF(logVir!D976="","",労働コスト!D976/SUM(資本サービス!D976,労働コスト!D976))</f>
        <v>0.62222395700997313</v>
      </c>
      <c r="E976" s="2">
        <f>IF(logVir!E976="","",労働コスト!E976/SUM(資本サービス!E976,労働コスト!E976))</f>
        <v>0.63054129683860471</v>
      </c>
      <c r="F976" s="2">
        <f>IF(logVir!F976="","",労働コスト!F976/SUM(資本サービス!F976,労働コスト!F976))</f>
        <v>0.65903850694146737</v>
      </c>
      <c r="G976" s="2">
        <f>IF(logVir!G976="","",労働コスト!G976/SUM(資本サービス!G976,労働コスト!G976))</f>
        <v>0.70574571591156954</v>
      </c>
      <c r="I976" s="3">
        <v>32</v>
      </c>
      <c r="J976" s="3">
        <v>12</v>
      </c>
      <c r="K976" s="2" cm="1">
        <f t="array" ref="K976">IF(C976="","",0.5*(C976+SUMPRODUCT(($B$1461:$B$1491=$J976)*1,C$1461:C$1491)))</f>
        <v>0.55608585830562129</v>
      </c>
      <c r="L976" s="2" cm="1">
        <f t="array" ref="L976">IF(D976="","",0.5*(D976+SUMPRODUCT(($B$1461:$B$1491=$J976)*1,D$1461:D$1491)))</f>
        <v>0.56761789198769397</v>
      </c>
      <c r="M976" s="2" cm="1">
        <f t="array" ref="M976">IF(E976="","",0.5*(E976+SUMPRODUCT(($B$1461:$B$1491=$J976)*1,E$1461:E$1491)))</f>
        <v>0.57235998544626743</v>
      </c>
      <c r="N976" s="2" cm="1">
        <f t="array" ref="N976">IF(F976="","",0.5*(F976+SUMPRODUCT(($B$1461:$B$1491=$J976)*1,F$1461:F$1491)))</f>
        <v>0.58889400107799972</v>
      </c>
      <c r="O976" s="2" cm="1">
        <f t="array" ref="O976">IF(G976="","",0.5*(G976+SUMPRODUCT(($B$1461:$B$1491=$J976)*1,G$1461:G$1491)))</f>
        <v>0.63387170201755216</v>
      </c>
    </row>
    <row r="977" spans="1:15" x14ac:dyDescent="0.55000000000000004">
      <c r="A977" s="3">
        <v>32</v>
      </c>
      <c r="B977" s="3">
        <v>13</v>
      </c>
      <c r="C977" s="2">
        <f>IF(logVir!C977="","",労働コスト!C977/SUM(資本サービス!C977,労働コスト!C977))</f>
        <v>0.56068597338011161</v>
      </c>
      <c r="D977" s="2">
        <f>IF(logVir!D977="","",労働コスト!D977/SUM(資本サービス!D977,労働コスト!D977))</f>
        <v>0.54202922770699835</v>
      </c>
      <c r="E977" s="2">
        <f>IF(logVir!E977="","",労働コスト!E977/SUM(資本サービス!E977,労働コスト!E977))</f>
        <v>0.59540954275150326</v>
      </c>
      <c r="F977" s="2">
        <f>IF(logVir!F977="","",労働コスト!F977/SUM(資本サービス!F977,労働コスト!F977))</f>
        <v>0.57219329248981365</v>
      </c>
      <c r="G977" s="2">
        <f>IF(logVir!G977="","",労働コスト!G977/SUM(資本サービス!G977,労働コスト!G977))</f>
        <v>0.61684046057733177</v>
      </c>
      <c r="I977" s="3">
        <v>32</v>
      </c>
      <c r="J977" s="3">
        <v>13</v>
      </c>
      <c r="K977" s="2" cm="1">
        <f t="array" ref="K977">IF(C977="","",0.5*(C977+SUMPRODUCT(($B$1461:$B$1491=$J977)*1,C$1461:C$1491)))</f>
        <v>0.48112220834798969</v>
      </c>
      <c r="L977" s="2" cm="1">
        <f t="array" ref="L977">IF(D977="","",0.5*(D977+SUMPRODUCT(($B$1461:$B$1491=$J977)*1,D$1461:D$1491)))</f>
        <v>0.45688072311428118</v>
      </c>
      <c r="M977" s="2" cm="1">
        <f t="array" ref="M977">IF(E977="","",0.5*(E977+SUMPRODUCT(($B$1461:$B$1491=$J977)*1,E$1461:E$1491)))</f>
        <v>0.50325622404777592</v>
      </c>
      <c r="N977" s="2" cm="1">
        <f t="array" ref="N977">IF(F977="","",0.5*(F977+SUMPRODUCT(($B$1461:$B$1491=$J977)*1,F$1461:F$1491)))</f>
        <v>0.48425863487507548</v>
      </c>
      <c r="O977" s="2" cm="1">
        <f t="array" ref="O977">IF(G977="","",0.5*(G977+SUMPRODUCT(($B$1461:$B$1491=$J977)*1,G$1461:G$1491)))</f>
        <v>0.52430251126742988</v>
      </c>
    </row>
    <row r="978" spans="1:15" x14ac:dyDescent="0.55000000000000004">
      <c r="A978" s="3">
        <v>32</v>
      </c>
      <c r="B978" s="3">
        <v>14</v>
      </c>
      <c r="C978" s="2">
        <f>IF(logVir!C978="","",労働コスト!C978/SUM(資本サービス!C978,労働コスト!C978))</f>
        <v>0.6352459052765056</v>
      </c>
      <c r="D978" s="2">
        <f>IF(logVir!D978="","",労働コスト!D978/SUM(資本サービス!D978,労働コスト!D978))</f>
        <v>0.69693041240955711</v>
      </c>
      <c r="E978" s="2">
        <f>IF(logVir!E978="","",労働コスト!E978/SUM(資本サービス!E978,労働コスト!E978))</f>
        <v>0.64975055056729947</v>
      </c>
      <c r="F978" s="2">
        <f>IF(logVir!F978="","",労働コスト!F978/SUM(資本サービス!F978,労働コスト!F978))</f>
        <v>0.64991608315188132</v>
      </c>
      <c r="G978" s="2">
        <f>IF(logVir!G978="","",労働コスト!G978/SUM(資本サービス!G978,労働コスト!G978))</f>
        <v>0.69203128008830461</v>
      </c>
      <c r="I978" s="3">
        <v>32</v>
      </c>
      <c r="J978" s="3">
        <v>14</v>
      </c>
      <c r="K978" s="2" cm="1">
        <f t="array" ref="K978">IF(C978="","",0.5*(C978+SUMPRODUCT(($B$1461:$B$1491=$J978)*1,C$1461:C$1491)))</f>
        <v>0.61305071248461773</v>
      </c>
      <c r="L978" s="2" cm="1">
        <f t="array" ref="L978">IF(D978="","",0.5*(D978+SUMPRODUCT(($B$1461:$B$1491=$J978)*1,D$1461:D$1491)))</f>
        <v>0.66364552587530845</v>
      </c>
      <c r="M978" s="2" cm="1">
        <f t="array" ref="M978">IF(E978="","",0.5*(E978+SUMPRODUCT(($B$1461:$B$1491=$J978)*1,E$1461:E$1491)))</f>
        <v>0.63109440353644142</v>
      </c>
      <c r="N978" s="2" cm="1">
        <f t="array" ref="N978">IF(F978="","",0.5*(F978+SUMPRODUCT(($B$1461:$B$1491=$J978)*1,F$1461:F$1491)))</f>
        <v>0.62457440753649163</v>
      </c>
      <c r="O978" s="2" cm="1">
        <f t="array" ref="O978">IF(G978="","",0.5*(G978+SUMPRODUCT(($B$1461:$B$1491=$J978)*1,G$1461:G$1491)))</f>
        <v>0.65889660893087321</v>
      </c>
    </row>
    <row r="979" spans="1:15" x14ac:dyDescent="0.55000000000000004">
      <c r="A979" s="3">
        <v>32</v>
      </c>
      <c r="B979" s="3">
        <v>15</v>
      </c>
      <c r="C979" s="2">
        <f>IF(logVir!C979="","",労働コスト!C979/SUM(資本サービス!C979,労働コスト!C979))</f>
        <v>0.81266765979282896</v>
      </c>
      <c r="D979" s="2">
        <f>IF(logVir!D979="","",労働コスト!D979/SUM(資本サービス!D979,労働コスト!D979))</f>
        <v>0.87396839701093332</v>
      </c>
      <c r="E979" s="2">
        <f>IF(logVir!E979="","",労働コスト!E979/SUM(資本サービス!E979,労働コスト!E979))</f>
        <v>0.82720215774119177</v>
      </c>
      <c r="F979" s="2">
        <f>IF(logVir!F979="","",労働コスト!F979/SUM(資本サービス!F979,労働コスト!F979))</f>
        <v>0.78698733611620408</v>
      </c>
      <c r="G979" s="2">
        <f>IF(logVir!G979="","",労働コスト!G979/SUM(資本サービス!G979,労働コスト!G979))</f>
        <v>0.82313117508986111</v>
      </c>
      <c r="I979" s="3">
        <v>32</v>
      </c>
      <c r="J979" s="3">
        <v>15</v>
      </c>
      <c r="K979" s="2" cm="1">
        <f t="array" ref="K979">IF(C979="","",0.5*(C979+SUMPRODUCT(($B$1461:$B$1491=$J979)*1,C$1461:C$1491)))</f>
        <v>0.77603090203865888</v>
      </c>
      <c r="L979" s="2" cm="1">
        <f t="array" ref="L979">IF(D979="","",0.5*(D979+SUMPRODUCT(($B$1461:$B$1491=$J979)*1,D$1461:D$1491)))</f>
        <v>0.82804877029675206</v>
      </c>
      <c r="M979" s="2" cm="1">
        <f t="array" ref="M979">IF(E979="","",0.5*(E979+SUMPRODUCT(($B$1461:$B$1491=$J979)*1,E$1461:E$1491)))</f>
        <v>0.7916068060394883</v>
      </c>
      <c r="N979" s="2" cm="1">
        <f t="array" ref="N979">IF(F979="","",0.5*(F979+SUMPRODUCT(($B$1461:$B$1491=$J979)*1,F$1461:F$1491)))</f>
        <v>0.76703282763329406</v>
      </c>
      <c r="O979" s="2" cm="1">
        <f t="array" ref="O979">IF(G979="","",0.5*(G979+SUMPRODUCT(($B$1461:$B$1491=$J979)*1,G$1461:G$1491)))</f>
        <v>0.79844194833485838</v>
      </c>
    </row>
    <row r="980" spans="1:15" x14ac:dyDescent="0.55000000000000004">
      <c r="A980" s="3">
        <v>32</v>
      </c>
      <c r="B980" s="3">
        <v>16</v>
      </c>
      <c r="C980" s="2">
        <f>IF(logVir!C980="","",労働コスト!C980/SUM(資本サービス!C980,労働コスト!C980))</f>
        <v>0.69974209198922765</v>
      </c>
      <c r="D980" s="2">
        <f>IF(logVir!D980="","",労働コスト!D980/SUM(資本サービス!D980,労働コスト!D980))</f>
        <v>0.71380984652967827</v>
      </c>
      <c r="E980" s="2">
        <f>IF(logVir!E980="","",労働コスト!E980/SUM(資本サービス!E980,労働コスト!E980))</f>
        <v>0.69644440432417165</v>
      </c>
      <c r="F980" s="2">
        <f>IF(logVir!F980="","",労働コスト!F980/SUM(資本サービス!F980,労働コスト!F980))</f>
        <v>0.68674056612987622</v>
      </c>
      <c r="G980" s="2">
        <f>IF(logVir!G980="","",労働コスト!G980/SUM(資本サービス!G980,労働コスト!G980))</f>
        <v>0.73070768936916086</v>
      </c>
      <c r="I980" s="3">
        <v>32</v>
      </c>
      <c r="J980" s="3">
        <v>16</v>
      </c>
      <c r="K980" s="2" cm="1">
        <f t="array" ref="K980">IF(C980="","",0.5*(C980+SUMPRODUCT(($B$1461:$B$1491=$J980)*1,C$1461:C$1491)))</f>
        <v>0.68659431294940632</v>
      </c>
      <c r="L980" s="2" cm="1">
        <f t="array" ref="L980">IF(D980="","",0.5*(D980+SUMPRODUCT(($B$1461:$B$1491=$J980)*1,D$1461:D$1491)))</f>
        <v>0.70814531543616144</v>
      </c>
      <c r="M980" s="2" cm="1">
        <f t="array" ref="M980">IF(E980="","",0.5*(E980+SUMPRODUCT(($B$1461:$B$1491=$J980)*1,E$1461:E$1491)))</f>
        <v>0.71229683613736261</v>
      </c>
      <c r="N980" s="2" cm="1">
        <f t="array" ref="N980">IF(F980="","",0.5*(F980+SUMPRODUCT(($B$1461:$B$1491=$J980)*1,F$1461:F$1491)))</f>
        <v>0.70718776712411047</v>
      </c>
      <c r="O980" s="2" cm="1">
        <f t="array" ref="O980">IF(G980="","",0.5*(G980+SUMPRODUCT(($B$1461:$B$1491=$J980)*1,G$1461:G$1491)))</f>
        <v>0.74309648016835284</v>
      </c>
    </row>
    <row r="981" spans="1:15" x14ac:dyDescent="0.55000000000000004">
      <c r="A981" s="3">
        <v>32</v>
      </c>
      <c r="B981" s="3">
        <v>17</v>
      </c>
      <c r="C981" s="2">
        <f>IF(logVir!C981="","",労働コスト!C981/SUM(資本サービス!C981,労働コスト!C981))</f>
        <v>0.37070391993095009</v>
      </c>
      <c r="D981" s="2">
        <f>IF(logVir!D981="","",労働コスト!D981/SUM(資本サービス!D981,労働コスト!D981))</f>
        <v>0.38245789236229272</v>
      </c>
      <c r="E981" s="2">
        <f>IF(logVir!E981="","",労働コスト!E981/SUM(資本サービス!E981,労働コスト!E981))</f>
        <v>0.42213986983208812</v>
      </c>
      <c r="F981" s="2">
        <f>IF(logVir!F981="","",労働コスト!F981/SUM(資本サービス!F981,労働コスト!F981))</f>
        <v>0.44175047774709575</v>
      </c>
      <c r="G981" s="2">
        <f>IF(logVir!G981="","",労働コスト!G981/SUM(資本サービス!G981,労働コスト!G981))</f>
        <v>0.44722367617399944</v>
      </c>
      <c r="I981" s="3">
        <v>32</v>
      </c>
      <c r="J981" s="3">
        <v>17</v>
      </c>
      <c r="K981" s="2" cm="1">
        <f t="array" ref="K981">IF(C981="","",0.5*(C981+SUMPRODUCT(($B$1461:$B$1491=$J981)*1,C$1461:C$1491)))</f>
        <v>0.35704459680972156</v>
      </c>
      <c r="L981" s="2" cm="1">
        <f t="array" ref="L981">IF(D981="","",0.5*(D981+SUMPRODUCT(($B$1461:$B$1491=$J981)*1,D$1461:D$1491)))</f>
        <v>0.3707055580748731</v>
      </c>
      <c r="M981" s="2" cm="1">
        <f t="array" ref="M981">IF(E981="","",0.5*(E981+SUMPRODUCT(($B$1461:$B$1491=$J981)*1,E$1461:E$1491)))</f>
        <v>0.40403788252850481</v>
      </c>
      <c r="N981" s="2" cm="1">
        <f t="array" ref="N981">IF(F981="","",0.5*(F981+SUMPRODUCT(($B$1461:$B$1491=$J981)*1,F$1461:F$1491)))</f>
        <v>0.42790961308574921</v>
      </c>
      <c r="O981" s="2" cm="1">
        <f t="array" ref="O981">IF(G981="","",0.5*(G981+SUMPRODUCT(($B$1461:$B$1491=$J981)*1,G$1461:G$1491)))</f>
        <v>0.43255702288600495</v>
      </c>
    </row>
    <row r="982" spans="1:15" x14ac:dyDescent="0.55000000000000004">
      <c r="A982" s="3">
        <v>32</v>
      </c>
      <c r="B982" s="3">
        <v>18</v>
      </c>
      <c r="C982" s="2">
        <f>IF(logVir!C982="","",労働コスト!C982/SUM(資本サービス!C982,労働コスト!C982))</f>
        <v>0.84694516354049443</v>
      </c>
      <c r="D982" s="2">
        <f>IF(logVir!D982="","",労働コスト!D982/SUM(資本サービス!D982,労働コスト!D982))</f>
        <v>0.86663995420300666</v>
      </c>
      <c r="E982" s="2">
        <f>IF(logVir!E982="","",労働コスト!E982/SUM(資本サービス!E982,労働コスト!E982))</f>
        <v>0.87513312848144498</v>
      </c>
      <c r="F982" s="2">
        <f>IF(logVir!F982="","",労働コスト!F982/SUM(資本サービス!F982,労働コスト!F982))</f>
        <v>0.8802227739719175</v>
      </c>
      <c r="G982" s="2">
        <f>IF(logVir!G982="","",労働コスト!G982/SUM(資本サービス!G982,労働コスト!G982))</f>
        <v>0.88737350132355142</v>
      </c>
      <c r="I982" s="3">
        <v>32</v>
      </c>
      <c r="J982" s="3">
        <v>18</v>
      </c>
      <c r="K982" s="2" cm="1">
        <f t="array" ref="K982">IF(C982="","",0.5*(C982+SUMPRODUCT(($B$1461:$B$1491=$J982)*1,C$1461:C$1491)))</f>
        <v>0.8517211473558276</v>
      </c>
      <c r="L982" s="2" cm="1">
        <f t="array" ref="L982">IF(D982="","",0.5*(D982+SUMPRODUCT(($B$1461:$B$1491=$J982)*1,D$1461:D$1491)))</f>
        <v>0.8787874826448312</v>
      </c>
      <c r="M982" s="2" cm="1">
        <f t="array" ref="M982">IF(E982="","",0.5*(E982+SUMPRODUCT(($B$1461:$B$1491=$J982)*1,E$1461:E$1491)))</f>
        <v>0.88572850397916691</v>
      </c>
      <c r="N982" s="2" cm="1">
        <f t="array" ref="N982">IF(F982="","",0.5*(F982+SUMPRODUCT(($B$1461:$B$1491=$J982)*1,F$1461:F$1491)))</f>
        <v>0.88906928065188207</v>
      </c>
      <c r="O982" s="2" cm="1">
        <f t="array" ref="O982">IF(G982="","",0.5*(G982+SUMPRODUCT(($B$1461:$B$1491=$J982)*1,G$1461:G$1491)))</f>
        <v>0.89292896328022986</v>
      </c>
    </row>
    <row r="983" spans="1:15" x14ac:dyDescent="0.55000000000000004">
      <c r="A983" s="3">
        <v>32</v>
      </c>
      <c r="B983" s="3">
        <v>19</v>
      </c>
      <c r="C983" s="2">
        <f>IF(logVir!C983="","",労働コスト!C983/SUM(資本サービス!C983,労働コスト!C983))</f>
        <v>0.86058757872618519</v>
      </c>
      <c r="D983" s="2">
        <f>IF(logVir!D983="","",労働コスト!D983/SUM(資本サービス!D983,労働コスト!D983))</f>
        <v>0.89463060046127518</v>
      </c>
      <c r="E983" s="2">
        <f>IF(logVir!E983="","",労働コスト!E983/SUM(資本サービス!E983,労働コスト!E983))</f>
        <v>0.89542253696779606</v>
      </c>
      <c r="F983" s="2">
        <f>IF(logVir!F983="","",労働コスト!F983/SUM(資本サービス!F983,労働コスト!F983))</f>
        <v>0.89687140475258753</v>
      </c>
      <c r="G983" s="2">
        <f>IF(logVir!G983="","",労働コスト!G983/SUM(資本サービス!G983,労働コスト!G983))</f>
        <v>0.89975616290300386</v>
      </c>
      <c r="I983" s="3">
        <v>32</v>
      </c>
      <c r="J983" s="3">
        <v>19</v>
      </c>
      <c r="K983" s="2" cm="1">
        <f t="array" ref="K983">IF(C983="","",0.5*(C983+SUMPRODUCT(($B$1461:$B$1491=$J983)*1,C$1461:C$1491)))</f>
        <v>0.84395078789323363</v>
      </c>
      <c r="L983" s="2" cm="1">
        <f t="array" ref="L983">IF(D983="","",0.5*(D983+SUMPRODUCT(($B$1461:$B$1491=$J983)*1,D$1461:D$1491)))</f>
        <v>0.88098426571783717</v>
      </c>
      <c r="M983" s="2" cm="1">
        <f t="array" ref="M983">IF(E983="","",0.5*(E983+SUMPRODUCT(($B$1461:$B$1491=$J983)*1,E$1461:E$1491)))</f>
        <v>0.88241503831808299</v>
      </c>
      <c r="N983" s="2" cm="1">
        <f t="array" ref="N983">IF(F983="","",0.5*(F983+SUMPRODUCT(($B$1461:$B$1491=$J983)*1,F$1461:F$1491)))</f>
        <v>0.88326090201444618</v>
      </c>
      <c r="O983" s="2" cm="1">
        <f t="array" ref="O983">IF(G983="","",0.5*(G983+SUMPRODUCT(($B$1461:$B$1491=$J983)*1,G$1461:G$1491)))</f>
        <v>0.88723537904213989</v>
      </c>
    </row>
    <row r="984" spans="1:15" x14ac:dyDescent="0.55000000000000004">
      <c r="A984" s="3">
        <v>32</v>
      </c>
      <c r="B984" s="3">
        <v>20</v>
      </c>
      <c r="C984" s="2">
        <f>IF(logVir!C984="","",労働コスト!C984/SUM(資本サービス!C984,労働コスト!C984))</f>
        <v>0.80358834159771653</v>
      </c>
      <c r="D984" s="2">
        <f>IF(logVir!D984="","",労働コスト!D984/SUM(資本サービス!D984,労働コスト!D984))</f>
        <v>0.70974535411809059</v>
      </c>
      <c r="E984" s="2">
        <f>IF(logVir!E984="","",労働コスト!E984/SUM(資本サービス!E984,労働コスト!E984))</f>
        <v>0.74712865359281466</v>
      </c>
      <c r="F984" s="2">
        <f>IF(logVir!F984="","",労働コスト!F984/SUM(資本サービス!F984,労働コスト!F984))</f>
        <v>0.76319925097715235</v>
      </c>
      <c r="G984" s="2">
        <f>IF(logVir!G984="","",労働コスト!G984/SUM(資本サービス!G984,労働コスト!G984))</f>
        <v>0.76103255522804969</v>
      </c>
      <c r="I984" s="3">
        <v>32</v>
      </c>
      <c r="J984" s="3">
        <v>20</v>
      </c>
      <c r="K984" s="2" cm="1">
        <f t="array" ref="K984">IF(C984="","",0.5*(C984+SUMPRODUCT(($B$1461:$B$1491=$J984)*1,C$1461:C$1491)))</f>
        <v>0.77459536451450339</v>
      </c>
      <c r="L984" s="2" cm="1">
        <f t="array" ref="L984">IF(D984="","",0.5*(D984+SUMPRODUCT(($B$1461:$B$1491=$J984)*1,D$1461:D$1491)))</f>
        <v>0.73223419441514026</v>
      </c>
      <c r="M984" s="2" cm="1">
        <f t="array" ref="M984">IF(E984="","",0.5*(E984+SUMPRODUCT(($B$1461:$B$1491=$J984)*1,E$1461:E$1491)))</f>
        <v>0.74779930939233852</v>
      </c>
      <c r="N984" s="2" cm="1">
        <f t="array" ref="N984">IF(F984="","",0.5*(F984+SUMPRODUCT(($B$1461:$B$1491=$J984)*1,F$1461:F$1491)))</f>
        <v>0.75504320516952261</v>
      </c>
      <c r="O984" s="2" cm="1">
        <f t="array" ref="O984">IF(G984="","",0.5*(G984+SUMPRODUCT(($B$1461:$B$1491=$J984)*1,G$1461:G$1491)))</f>
        <v>0.76166535796069113</v>
      </c>
    </row>
    <row r="985" spans="1:15" x14ac:dyDescent="0.55000000000000004">
      <c r="A985" s="3">
        <v>32</v>
      </c>
      <c r="B985" s="3">
        <v>21</v>
      </c>
      <c r="C985" s="2">
        <f>IF(logVir!C985="","",労働コスト!C985/SUM(資本サービス!C985,労働コスト!C985))</f>
        <v>0.59040320959163994</v>
      </c>
      <c r="D985" s="2">
        <f>IF(logVir!D985="","",労働コスト!D985/SUM(資本サービス!D985,労働コスト!D985))</f>
        <v>0.64568956609700434</v>
      </c>
      <c r="E985" s="2">
        <f>IF(logVir!E985="","",労働コスト!E985/SUM(資本サービス!E985,労働コスト!E985))</f>
        <v>0.69920608849444088</v>
      </c>
      <c r="F985" s="2">
        <f>IF(logVir!F985="","",労働コスト!F985/SUM(資本サービス!F985,労働コスト!F985))</f>
        <v>0.7205265373745926</v>
      </c>
      <c r="G985" s="2">
        <f>IF(logVir!G985="","",労働コスト!G985/SUM(資本サービス!G985,労働コスト!G985))</f>
        <v>0.737698546341505</v>
      </c>
      <c r="I985" s="3">
        <v>32</v>
      </c>
      <c r="J985" s="3">
        <v>21</v>
      </c>
      <c r="K985" s="2" cm="1">
        <f t="array" ref="K985">IF(C985="","",0.5*(C985+SUMPRODUCT(($B$1461:$B$1491=$J985)*1,C$1461:C$1491)))</f>
        <v>0.62777318847375807</v>
      </c>
      <c r="L985" s="2" cm="1">
        <f t="array" ref="L985">IF(D985="","",0.5*(D985+SUMPRODUCT(($B$1461:$B$1491=$J985)*1,D$1461:D$1491)))</f>
        <v>0.67396991123498151</v>
      </c>
      <c r="M985" s="2" cm="1">
        <f t="array" ref="M985">IF(E985="","",0.5*(E985+SUMPRODUCT(($B$1461:$B$1491=$J985)*1,E$1461:E$1491)))</f>
        <v>0.70464878737068282</v>
      </c>
      <c r="N985" s="2" cm="1">
        <f t="array" ref="N985">IF(F985="","",0.5*(F985+SUMPRODUCT(($B$1461:$B$1491=$J985)*1,F$1461:F$1491)))</f>
        <v>0.716606176785061</v>
      </c>
      <c r="O985" s="2" cm="1">
        <f t="array" ref="O985">IF(G985="","",0.5*(G985+SUMPRODUCT(($B$1461:$B$1491=$J985)*1,G$1461:G$1491)))</f>
        <v>0.73335661015146836</v>
      </c>
    </row>
    <row r="986" spans="1:15" x14ac:dyDescent="0.55000000000000004">
      <c r="A986" s="3">
        <v>32</v>
      </c>
      <c r="B986" s="3">
        <v>22</v>
      </c>
      <c r="C986" s="2">
        <f>IF(logVir!C986="","",労働コスト!C986/SUM(資本サービス!C986,労働コスト!C986))</f>
        <v>0.79969258225721096</v>
      </c>
      <c r="D986" s="2">
        <f>IF(logVir!D986="","",労働コスト!D986/SUM(資本サービス!D986,労働コスト!D986))</f>
        <v>0.86531394087927815</v>
      </c>
      <c r="E986" s="2">
        <f>IF(logVir!E986="","",労働コスト!E986/SUM(資本サービス!E986,労働コスト!E986))</f>
        <v>0.84933842871362464</v>
      </c>
      <c r="F986" s="2">
        <f>IF(logVir!F986="","",労働コスト!F986/SUM(資本サービス!F986,労働コスト!F986))</f>
        <v>0.81343739822741001</v>
      </c>
      <c r="G986" s="2">
        <f>IF(logVir!G986="","",労働コスト!G986/SUM(資本サービス!G986,労働コスト!G986))</f>
        <v>0.80582734366743602</v>
      </c>
      <c r="I986" s="3">
        <v>32</v>
      </c>
      <c r="J986" s="3">
        <v>22</v>
      </c>
      <c r="K986" s="2" cm="1">
        <f t="array" ref="K986">IF(C986="","",0.5*(C986+SUMPRODUCT(($B$1461:$B$1491=$J986)*1,C$1461:C$1491)))</f>
        <v>0.78781642587348033</v>
      </c>
      <c r="L986" s="2" cm="1">
        <f t="array" ref="L986">IF(D986="","",0.5*(D986+SUMPRODUCT(($B$1461:$B$1491=$J986)*1,D$1461:D$1491)))</f>
        <v>0.84038064777752264</v>
      </c>
      <c r="M986" s="2" cm="1">
        <f t="array" ref="M986">IF(E986="","",0.5*(E986+SUMPRODUCT(($B$1461:$B$1491=$J986)*1,E$1461:E$1491)))</f>
        <v>0.84587892406548626</v>
      </c>
      <c r="N986" s="2" cm="1">
        <f t="array" ref="N986">IF(F986="","",0.5*(F986+SUMPRODUCT(($B$1461:$B$1491=$J986)*1,F$1461:F$1491)))</f>
        <v>0.82550885011497277</v>
      </c>
      <c r="O986" s="2" cm="1">
        <f t="array" ref="O986">IF(G986="","",0.5*(G986+SUMPRODUCT(($B$1461:$B$1491=$J986)*1,G$1461:G$1491)))</f>
        <v>0.82232347404593653</v>
      </c>
    </row>
    <row r="987" spans="1:15" x14ac:dyDescent="0.55000000000000004">
      <c r="A987" s="3">
        <v>32</v>
      </c>
      <c r="B987" s="3">
        <v>23</v>
      </c>
      <c r="C987" s="2">
        <f>IF(logVir!C987="","",労働コスト!C987/SUM(資本サービス!C987,労働コスト!C987))</f>
        <v>0.24837296411237</v>
      </c>
      <c r="D987" s="2">
        <f>IF(logVir!D987="","",労働コスト!D987/SUM(資本サービス!D987,労働コスト!D987))</f>
        <v>0.2776516494501497</v>
      </c>
      <c r="E987" s="2">
        <f>IF(logVir!E987="","",労働コスト!E987/SUM(資本サービス!E987,労働コスト!E987))</f>
        <v>0.31847137852697754</v>
      </c>
      <c r="F987" s="2">
        <f>IF(logVir!F987="","",労働コスト!F987/SUM(資本サービス!F987,労働コスト!F987))</f>
        <v>0.30997313803138066</v>
      </c>
      <c r="G987" s="2">
        <f>IF(logVir!G987="","",労働コスト!G987/SUM(資本サービス!G987,労働コスト!G987))</f>
        <v>0.37492445603509333</v>
      </c>
      <c r="I987" s="3">
        <v>32</v>
      </c>
      <c r="J987" s="3">
        <v>23</v>
      </c>
      <c r="K987" s="2" cm="1">
        <f t="array" ref="K987">IF(C987="","",0.5*(C987+SUMPRODUCT(($B$1461:$B$1491=$J987)*1,C$1461:C$1491)))</f>
        <v>0.26629114979705371</v>
      </c>
      <c r="L987" s="2" cm="1">
        <f t="array" ref="L987">IF(D987="","",0.5*(D987+SUMPRODUCT(($B$1461:$B$1491=$J987)*1,D$1461:D$1491)))</f>
        <v>0.29576701438701203</v>
      </c>
      <c r="M987" s="2" cm="1">
        <f t="array" ref="M987">IF(E987="","",0.5*(E987+SUMPRODUCT(($B$1461:$B$1491=$J987)*1,E$1461:E$1491)))</f>
        <v>0.3328395016247459</v>
      </c>
      <c r="N987" s="2" cm="1">
        <f t="array" ref="N987">IF(F987="","",0.5*(F987+SUMPRODUCT(($B$1461:$B$1491=$J987)*1,F$1461:F$1491)))</f>
        <v>0.34265533865882219</v>
      </c>
      <c r="O987" s="2" cm="1">
        <f t="array" ref="O987">IF(G987="","",0.5*(G987+SUMPRODUCT(($B$1461:$B$1491=$J987)*1,G$1461:G$1491)))</f>
        <v>0.38639776082505661</v>
      </c>
    </row>
    <row r="988" spans="1:15" x14ac:dyDescent="0.55000000000000004">
      <c r="A988" s="3">
        <v>32</v>
      </c>
      <c r="B988" s="3">
        <v>24</v>
      </c>
      <c r="C988" s="2">
        <f>IF(logVir!C988="","",労働コスト!C988/SUM(資本サービス!C988,労働コスト!C988))</f>
        <v>0.68124871148086741</v>
      </c>
      <c r="D988" s="2">
        <f>IF(logVir!D988="","",労働コスト!D988/SUM(資本サービス!D988,労働コスト!D988))</f>
        <v>0.6823486642096579</v>
      </c>
      <c r="E988" s="2">
        <f>IF(logVir!E988="","",労働コスト!E988/SUM(資本サービス!E988,労働コスト!E988))</f>
        <v>0.73439016869687423</v>
      </c>
      <c r="F988" s="2">
        <f>IF(logVir!F988="","",労働コスト!F988/SUM(資本サービス!F988,労働コスト!F988))</f>
        <v>0.73366756561950364</v>
      </c>
      <c r="G988" s="2">
        <f>IF(logVir!G988="","",労働コスト!G988/SUM(資本サービス!G988,労働コスト!G988))</f>
        <v>0.78375847777547969</v>
      </c>
      <c r="I988" s="3">
        <v>32</v>
      </c>
      <c r="J988" s="3">
        <v>24</v>
      </c>
      <c r="K988" s="2" cm="1">
        <f t="array" ref="K988">IF(C988="","",0.5*(C988+SUMPRODUCT(($B$1461:$B$1491=$J988)*1,C$1461:C$1491)))</f>
        <v>0.69653414394652025</v>
      </c>
      <c r="L988" s="2" cm="1">
        <f t="array" ref="L988">IF(D988="","",0.5*(D988+SUMPRODUCT(($B$1461:$B$1491=$J988)*1,D$1461:D$1491)))</f>
        <v>0.70969621256414239</v>
      </c>
      <c r="M988" s="2" cm="1">
        <f t="array" ref="M988">IF(E988="","",0.5*(E988+SUMPRODUCT(($B$1461:$B$1491=$J988)*1,E$1461:E$1491)))</f>
        <v>0.7428217241818359</v>
      </c>
      <c r="N988" s="2" cm="1">
        <f t="array" ref="N988">IF(F988="","",0.5*(F988+SUMPRODUCT(($B$1461:$B$1491=$J988)*1,F$1461:F$1491)))</f>
        <v>0.75107527538495567</v>
      </c>
      <c r="O988" s="2" cm="1">
        <f t="array" ref="O988">IF(G988="","",0.5*(G988+SUMPRODUCT(($B$1461:$B$1491=$J988)*1,G$1461:G$1491)))</f>
        <v>0.78190012311493473</v>
      </c>
    </row>
    <row r="989" spans="1:15" x14ac:dyDescent="0.55000000000000004">
      <c r="A989" s="3">
        <v>32</v>
      </c>
      <c r="B989" s="3">
        <v>25</v>
      </c>
      <c r="C989" s="2">
        <f>IF(logVir!C989="","",労働コスト!C989/SUM(資本サービス!C989,労働コスト!C989))</f>
        <v>0.80538260955211194</v>
      </c>
      <c r="D989" s="2">
        <f>IF(logVir!D989="","",労働コスト!D989/SUM(資本サービス!D989,労働コスト!D989))</f>
        <v>0.75714407672022777</v>
      </c>
      <c r="E989" s="2">
        <f>IF(logVir!E989="","",労働コスト!E989/SUM(資本サービス!E989,労働コスト!E989))</f>
        <v>0.80980701550022161</v>
      </c>
      <c r="F989" s="2">
        <f>IF(logVir!F989="","",労働コスト!F989/SUM(資本サービス!F989,労働コスト!F989))</f>
        <v>0.8126050165526183</v>
      </c>
      <c r="G989" s="2">
        <f>IF(logVir!G989="","",労働コスト!G989/SUM(資本サービス!G989,労働コスト!G989))</f>
        <v>0.81073294308150534</v>
      </c>
      <c r="I989" s="3">
        <v>32</v>
      </c>
      <c r="J989" s="3">
        <v>25</v>
      </c>
      <c r="K989" s="2" cm="1">
        <f t="array" ref="K989">IF(C989="","",0.5*(C989+SUMPRODUCT(($B$1461:$B$1491=$J989)*1,C$1461:C$1491)))</f>
        <v>0.80342682616204675</v>
      </c>
      <c r="L989" s="2" cm="1">
        <f t="array" ref="L989">IF(D989="","",0.5*(D989+SUMPRODUCT(($B$1461:$B$1491=$J989)*1,D$1461:D$1491)))</f>
        <v>0.78004468342771116</v>
      </c>
      <c r="M989" s="2" cm="1">
        <f t="array" ref="M989">IF(E989="","",0.5*(E989+SUMPRODUCT(($B$1461:$B$1491=$J989)*1,E$1461:E$1491)))</f>
        <v>0.80599340529339814</v>
      </c>
      <c r="N989" s="2" cm="1">
        <f t="array" ref="N989">IF(F989="","",0.5*(F989+SUMPRODUCT(($B$1461:$B$1491=$J989)*1,F$1461:F$1491)))</f>
        <v>0.80679340220747342</v>
      </c>
      <c r="O989" s="2" cm="1">
        <f t="array" ref="O989">IF(G989="","",0.5*(G989+SUMPRODUCT(($B$1461:$B$1491=$J989)*1,G$1461:G$1491)))</f>
        <v>0.80653273553408811</v>
      </c>
    </row>
    <row r="990" spans="1:15" x14ac:dyDescent="0.55000000000000004">
      <c r="A990" s="3">
        <v>32</v>
      </c>
      <c r="B990" s="3">
        <v>26</v>
      </c>
      <c r="C990" s="2">
        <f>IF(logVir!C990="","",労働コスト!C990/SUM(資本サービス!C990,労働コスト!C990))</f>
        <v>0.2844477193661139</v>
      </c>
      <c r="D990" s="2">
        <f>IF(logVir!D990="","",労働コスト!D990/SUM(資本サービス!D990,労働コスト!D990))</f>
        <v>0.23890246197596654</v>
      </c>
      <c r="E990" s="2">
        <f>IF(logVir!E990="","",労働コスト!E990/SUM(資本サービス!E990,労働コスト!E990))</f>
        <v>0.36096587899555621</v>
      </c>
      <c r="F990" s="2">
        <f>IF(logVir!F990="","",労働コスト!F990/SUM(資本サービス!F990,労働コスト!F990))</f>
        <v>0.35111665596234642</v>
      </c>
      <c r="G990" s="2">
        <f>IF(logVir!G990="","",労働コスト!G990/SUM(資本サービス!G990,労働コスト!G990))</f>
        <v>0.33461726986221829</v>
      </c>
      <c r="I990" s="3">
        <v>32</v>
      </c>
      <c r="J990" s="3">
        <v>26</v>
      </c>
      <c r="K990" s="2" cm="1">
        <f t="array" ref="K990">IF(C990="","",0.5*(C990+SUMPRODUCT(($B$1461:$B$1491=$J990)*1,C$1461:C$1491)))</f>
        <v>0.29666157743671928</v>
      </c>
      <c r="L990" s="2" cm="1">
        <f t="array" ref="L990">IF(D990="","",0.5*(D990+SUMPRODUCT(($B$1461:$B$1491=$J990)*1,D$1461:D$1491)))</f>
        <v>0.30727795232545685</v>
      </c>
      <c r="M990" s="2" cm="1">
        <f t="array" ref="M990">IF(E990="","",0.5*(E990+SUMPRODUCT(($B$1461:$B$1491=$J990)*1,E$1461:E$1491)))</f>
        <v>0.4035473888898381</v>
      </c>
      <c r="N990" s="2" cm="1">
        <f t="array" ref="N990">IF(F990="","",0.5*(F990+SUMPRODUCT(($B$1461:$B$1491=$J990)*1,F$1461:F$1491)))</f>
        <v>0.38621174270517866</v>
      </c>
      <c r="O990" s="2" cm="1">
        <f t="array" ref="O990">IF(G990="","",0.5*(G990+SUMPRODUCT(($B$1461:$B$1491=$J990)*1,G$1461:G$1491)))</f>
        <v>0.37949157506098358</v>
      </c>
    </row>
    <row r="991" spans="1:15" x14ac:dyDescent="0.55000000000000004">
      <c r="A991" s="3">
        <v>32</v>
      </c>
      <c r="B991" s="3">
        <v>27</v>
      </c>
      <c r="C991" s="2">
        <f>IF(logVir!C991="","",労働コスト!C991/SUM(資本サービス!C991,労働コスト!C991))</f>
        <v>0.74614444989728956</v>
      </c>
      <c r="D991" s="2">
        <f>IF(logVir!D991="","",労働コスト!D991/SUM(資本サービス!D991,労働コスト!D991))</f>
        <v>0.78441934523952728</v>
      </c>
      <c r="E991" s="2">
        <f>IF(logVir!E991="","",労働コスト!E991/SUM(資本サービス!E991,労働コスト!E991))</f>
        <v>0.80993651474139017</v>
      </c>
      <c r="F991" s="2">
        <f>IF(logVir!F991="","",労働コスト!F991/SUM(資本サービス!F991,労働コスト!F991))</f>
        <v>0.82587356013851565</v>
      </c>
      <c r="G991" s="2">
        <f>IF(logVir!G991="","",労働コスト!G991/SUM(資本サービス!G991,労働コスト!G991))</f>
        <v>0.84388298757684321</v>
      </c>
      <c r="I991" s="3">
        <v>32</v>
      </c>
      <c r="J991" s="3">
        <v>27</v>
      </c>
      <c r="K991" s="2" cm="1">
        <f t="array" ref="K991">IF(C991="","",0.5*(C991+SUMPRODUCT(($B$1461:$B$1491=$J991)*1,C$1461:C$1491)))</f>
        <v>0.76752727990777414</v>
      </c>
      <c r="L991" s="2" cm="1">
        <f t="array" ref="L991">IF(D991="","",0.5*(D991+SUMPRODUCT(($B$1461:$B$1491=$J991)*1,D$1461:D$1491)))</f>
        <v>0.7894210891068516</v>
      </c>
      <c r="M991" s="2" cm="1">
        <f t="array" ref="M991">IF(E991="","",0.5*(E991+SUMPRODUCT(($B$1461:$B$1491=$J991)*1,E$1461:E$1491)))</f>
        <v>0.80320596149564238</v>
      </c>
      <c r="N991" s="2" cm="1">
        <f t="array" ref="N991">IF(F991="","",0.5*(F991+SUMPRODUCT(($B$1461:$B$1491=$J991)*1,F$1461:F$1491)))</f>
        <v>0.81297180809909675</v>
      </c>
      <c r="O991" s="2" cm="1">
        <f t="array" ref="O991">IF(G991="","",0.5*(G991+SUMPRODUCT(($B$1461:$B$1491=$J991)*1,G$1461:G$1491)))</f>
        <v>0.8285069009275382</v>
      </c>
    </row>
    <row r="992" spans="1:15" x14ac:dyDescent="0.55000000000000004">
      <c r="A992" s="3">
        <v>32</v>
      </c>
      <c r="B992" s="3">
        <v>28</v>
      </c>
      <c r="C992" s="2">
        <f>IF(logVir!C992="","",労働コスト!C992/SUM(資本サービス!C992,労働コスト!C992))</f>
        <v>0.57599805398776271</v>
      </c>
      <c r="D992" s="2">
        <f>IF(logVir!D992="","",労働コスト!D992/SUM(資本サービス!D992,労働コスト!D992))</f>
        <v>0.59819787514647016</v>
      </c>
      <c r="E992" s="2">
        <f>IF(logVir!E992="","",労働コスト!E992/SUM(資本サービス!E992,労働コスト!E992))</f>
        <v>0.63580929433139766</v>
      </c>
      <c r="F992" s="2">
        <f>IF(logVir!F992="","",労働コスト!F992/SUM(資本サービス!F992,労働コスト!F992))</f>
        <v>0.62817634455912141</v>
      </c>
      <c r="G992" s="2">
        <f>IF(logVir!G992="","",労働コスト!G992/SUM(資本サービス!G992,労働コスト!G992))</f>
        <v>0.6112221302411891</v>
      </c>
      <c r="I992" s="3">
        <v>32</v>
      </c>
      <c r="J992" s="3">
        <v>28</v>
      </c>
      <c r="K992" s="2" cm="1">
        <f t="array" ref="K992">IF(C992="","",0.5*(C992+SUMPRODUCT(($B$1461:$B$1491=$J992)*1,C$1461:C$1491)))</f>
        <v>0.58688894019899984</v>
      </c>
      <c r="L992" s="2" cm="1">
        <f t="array" ref="L992">IF(D992="","",0.5*(D992+SUMPRODUCT(($B$1461:$B$1491=$J992)*1,D$1461:D$1491)))</f>
        <v>0.62079158033836124</v>
      </c>
      <c r="M992" s="2" cm="1">
        <f t="array" ref="M992">IF(E992="","",0.5*(E992+SUMPRODUCT(($B$1461:$B$1491=$J992)*1,E$1461:E$1491)))</f>
        <v>0.65488305785663203</v>
      </c>
      <c r="N992" s="2" cm="1">
        <f t="array" ref="N992">IF(F992="","",0.5*(F992+SUMPRODUCT(($B$1461:$B$1491=$J992)*1,F$1461:F$1491)))</f>
        <v>0.64770905412397306</v>
      </c>
      <c r="O992" s="2" cm="1">
        <f t="array" ref="O992">IF(G992="","",0.5*(G992+SUMPRODUCT(($B$1461:$B$1491=$J992)*1,G$1461:G$1491)))</f>
        <v>0.63311722721343544</v>
      </c>
    </row>
    <row r="993" spans="1:15" x14ac:dyDescent="0.55000000000000004">
      <c r="A993" s="3">
        <v>32</v>
      </c>
      <c r="B993" s="3">
        <v>29</v>
      </c>
      <c r="C993" s="2">
        <f>IF(logVir!C993="","",労働コスト!C993/SUM(資本サービス!C993,労働コスト!C993))</f>
        <v>0.83435917647719016</v>
      </c>
      <c r="D993" s="2">
        <f>IF(logVir!D993="","",労働コスト!D993/SUM(資本サービス!D993,労働コスト!D993))</f>
        <v>0.85028588283353101</v>
      </c>
      <c r="E993" s="2">
        <f>IF(logVir!E993="","",労働コスト!E993/SUM(資本サービス!E993,労働コスト!E993))</f>
        <v>0.86452675287117986</v>
      </c>
      <c r="F993" s="2">
        <f>IF(logVir!F993="","",労働コスト!F993/SUM(資本サービス!F993,労働コスト!F993))</f>
        <v>0.83452744008665791</v>
      </c>
      <c r="G993" s="2">
        <f>IF(logVir!G993="","",労働コスト!G993/SUM(資本サービス!G993,労働コスト!G993))</f>
        <v>0.85166746483488165</v>
      </c>
      <c r="I993" s="3">
        <v>32</v>
      </c>
      <c r="J993" s="3">
        <v>29</v>
      </c>
      <c r="K993" s="2" cm="1">
        <f t="array" ref="K993">IF(C993="","",0.5*(C993+SUMPRODUCT(($B$1461:$B$1491=$J993)*1,C$1461:C$1491)))</f>
        <v>0.82140713517209818</v>
      </c>
      <c r="L993" s="2" cm="1">
        <f t="array" ref="L993">IF(D993="","",0.5*(D993+SUMPRODUCT(($B$1461:$B$1491=$J993)*1,D$1461:D$1491)))</f>
        <v>0.82826378582151938</v>
      </c>
      <c r="M993" s="2" cm="1">
        <f t="array" ref="M993">IF(E993="","",0.5*(E993+SUMPRODUCT(($B$1461:$B$1491=$J993)*1,E$1461:E$1491)))</f>
        <v>0.8525777381448939</v>
      </c>
      <c r="N993" s="2" cm="1">
        <f t="array" ref="N993">IF(F993="","",0.5*(F993+SUMPRODUCT(($B$1461:$B$1491=$J993)*1,F$1461:F$1491)))</f>
        <v>0.8294719848899661</v>
      </c>
      <c r="O993" s="2" cm="1">
        <f t="array" ref="O993">IF(G993="","",0.5*(G993+SUMPRODUCT(($B$1461:$B$1491=$J993)*1,G$1461:G$1491)))</f>
        <v>0.84393333270057691</v>
      </c>
    </row>
    <row r="994" spans="1:15" x14ac:dyDescent="0.55000000000000004">
      <c r="A994" s="3">
        <v>32</v>
      </c>
      <c r="B994" s="3">
        <v>30</v>
      </c>
      <c r="C994" s="2">
        <f>IF(logVir!C994="","",労働コスト!C994/SUM(資本サービス!C994,労働コスト!C994))</f>
        <v>0.76166091030524141</v>
      </c>
      <c r="D994" s="2">
        <f>IF(logVir!D994="","",労働コスト!D994/SUM(資本サービス!D994,労働コスト!D994))</f>
        <v>0.82612301729335724</v>
      </c>
      <c r="E994" s="2">
        <f>IF(logVir!E994="","",労働コスト!E994/SUM(資本サービス!E994,労働コスト!E994))</f>
        <v>0.86553545672785548</v>
      </c>
      <c r="F994" s="2">
        <f>IF(logVir!F994="","",労働コスト!F994/SUM(資本サービス!F994,労働コスト!F994))</f>
        <v>0.87536458668855799</v>
      </c>
      <c r="G994" s="2">
        <f>IF(logVir!G994="","",労働コスト!G994/SUM(資本サービス!G994,労働コスト!G994))</f>
        <v>0.89710387189385232</v>
      </c>
      <c r="I994" s="3">
        <v>32</v>
      </c>
      <c r="J994" s="3">
        <v>30</v>
      </c>
      <c r="K994" s="2" cm="1">
        <f t="array" ref="K994">IF(C994="","",0.5*(C994+SUMPRODUCT(($B$1461:$B$1491=$J994)*1,C$1461:C$1491)))</f>
        <v>0.81362559650992305</v>
      </c>
      <c r="L994" s="2" cm="1">
        <f t="array" ref="L994">IF(D994="","",0.5*(D994+SUMPRODUCT(($B$1461:$B$1491=$J994)*1,D$1461:D$1491)))</f>
        <v>0.85642099772623137</v>
      </c>
      <c r="M994" s="2" cm="1">
        <f t="array" ref="M994">IF(E994="","",0.5*(E994+SUMPRODUCT(($B$1461:$B$1491=$J994)*1,E$1461:E$1491)))</f>
        <v>0.8815400443699164</v>
      </c>
      <c r="N994" s="2" cm="1">
        <f t="array" ref="N994">IF(F994="","",0.5*(F994+SUMPRODUCT(($B$1461:$B$1491=$J994)*1,F$1461:F$1491)))</f>
        <v>0.88853656091676259</v>
      </c>
      <c r="O994" s="2" cm="1">
        <f t="array" ref="O994">IF(G994="","",0.5*(G994+SUMPRODUCT(($B$1461:$B$1491=$J994)*1,G$1461:G$1491)))</f>
        <v>0.90567855902787286</v>
      </c>
    </row>
    <row r="995" spans="1:15" x14ac:dyDescent="0.55000000000000004">
      <c r="A995" s="3">
        <v>32</v>
      </c>
      <c r="B995" s="3">
        <v>31</v>
      </c>
      <c r="C995" s="2">
        <f>IF(logVir!C995="","",労働コスト!C995/SUM(資本サービス!C995,労働コスト!C995))</f>
        <v>0.80522747560252772</v>
      </c>
      <c r="D995" s="2">
        <f>IF(logVir!D995="","",労働コスト!D995/SUM(資本サービス!D995,労働コスト!D995))</f>
        <v>0.76753732483134463</v>
      </c>
      <c r="E995" s="2">
        <f>IF(logVir!E995="","",労働コスト!E995/SUM(資本サービス!E995,労働コスト!E995))</f>
        <v>0.86208767589656976</v>
      </c>
      <c r="F995" s="2">
        <f>IF(logVir!F995="","",労働コスト!F995/SUM(資本サービス!F995,労働コスト!F995))</f>
        <v>0.85564881596026332</v>
      </c>
      <c r="G995" s="2">
        <f>IF(logVir!G995="","",労働コスト!G995/SUM(資本サービス!G995,労働コスト!G995))</f>
        <v>0.88172179963544017</v>
      </c>
      <c r="I995" s="3">
        <v>32</v>
      </c>
      <c r="J995" s="3">
        <v>31</v>
      </c>
      <c r="K995" s="2" cm="1">
        <f t="array" ref="K995">IF(C995="","",0.5*(C995+SUMPRODUCT(($B$1461:$B$1491=$J995)*1,C$1461:C$1491)))</f>
        <v>0.7871265891183824</v>
      </c>
      <c r="L995" s="2" cm="1">
        <f t="array" ref="L995">IF(D995="","",0.5*(D995+SUMPRODUCT(($B$1461:$B$1491=$J995)*1,D$1461:D$1491)))</f>
        <v>0.76159673070753486</v>
      </c>
      <c r="M995" s="2" cm="1">
        <f t="array" ref="M995">IF(E995="","",0.5*(E995+SUMPRODUCT(($B$1461:$B$1491=$J995)*1,E$1461:E$1491)))</f>
        <v>0.82368106413630315</v>
      </c>
      <c r="N995" s="2" cm="1">
        <f t="array" ref="N995">IF(F995="","",0.5*(F995+SUMPRODUCT(($B$1461:$B$1491=$J995)*1,F$1461:F$1491)))</f>
        <v>0.82472129660709603</v>
      </c>
      <c r="O995" s="2" cm="1">
        <f t="array" ref="O995">IF(G995="","",0.5*(G995+SUMPRODUCT(($B$1461:$B$1491=$J995)*1,G$1461:G$1491)))</f>
        <v>0.84064255764812135</v>
      </c>
    </row>
    <row r="996" spans="1:15" x14ac:dyDescent="0.55000000000000004">
      <c r="A996" s="3">
        <v>33</v>
      </c>
      <c r="B996" s="3">
        <v>1</v>
      </c>
      <c r="C996" s="2">
        <f>IF(logVir!C996="","",労働コスト!C996/SUM(資本サービス!C996,労働コスト!C996))</f>
        <v>0.52806263886721183</v>
      </c>
      <c r="D996" s="2">
        <f>IF(logVir!D996="","",労働コスト!D996/SUM(資本サービス!D996,労働コスト!D996))</f>
        <v>0.69966616506125445</v>
      </c>
      <c r="E996" s="2">
        <f>IF(logVir!E996="","",労働コスト!E996/SUM(資本サービス!E996,労働コスト!E996))</f>
        <v>0.73958076384221683</v>
      </c>
      <c r="F996" s="2">
        <f>IF(logVir!F996="","",労働コスト!F996/SUM(資本サービス!F996,労働コスト!F996))</f>
        <v>0.75411526579776578</v>
      </c>
      <c r="G996" s="2">
        <f>IF(logVir!G996="","",労働コスト!G996/SUM(資本サービス!G996,労働コスト!G996))</f>
        <v>0.77483088320024984</v>
      </c>
      <c r="I996" s="3">
        <v>33</v>
      </c>
      <c r="J996" s="3">
        <v>1</v>
      </c>
      <c r="K996" s="2" cm="1">
        <f t="array" ref="K996">IF(C996="","",0.5*(C996+SUMPRODUCT(($B$1461:$B$1491=$J996)*1,C$1461:C$1491)))</f>
        <v>0.52609969445290516</v>
      </c>
      <c r="L996" s="2" cm="1">
        <f t="array" ref="L996">IF(D996="","",0.5*(D996+SUMPRODUCT(($B$1461:$B$1491=$J996)*1,D$1461:D$1491)))</f>
        <v>0.67441487015746904</v>
      </c>
      <c r="M996" s="2" cm="1">
        <f t="array" ref="M996">IF(E996="","",0.5*(E996+SUMPRODUCT(($B$1461:$B$1491=$J996)*1,E$1461:E$1491)))</f>
        <v>0.70067477484050589</v>
      </c>
      <c r="N996" s="2" cm="1">
        <f t="array" ref="N996">IF(F996="","",0.5*(F996+SUMPRODUCT(($B$1461:$B$1491=$J996)*1,F$1461:F$1491)))</f>
        <v>0.70587838553818483</v>
      </c>
      <c r="O996" s="2" cm="1">
        <f t="array" ref="O996">IF(G996="","",0.5*(G996+SUMPRODUCT(($B$1461:$B$1491=$J996)*1,G$1461:G$1491)))</f>
        <v>0.72769774735648585</v>
      </c>
    </row>
    <row r="997" spans="1:15" x14ac:dyDescent="0.55000000000000004">
      <c r="A997" s="3">
        <v>33</v>
      </c>
      <c r="B997" s="3">
        <v>2</v>
      </c>
      <c r="C997" s="2">
        <f>IF(logVir!C997="","",労働コスト!C997/SUM(資本サービス!C997,労働コスト!C997))</f>
        <v>0.43163228425883488</v>
      </c>
      <c r="D997" s="2">
        <f>IF(logVir!D997="","",労働コスト!D997/SUM(資本サービス!D997,労働コスト!D997))</f>
        <v>0.42596383760141421</v>
      </c>
      <c r="E997" s="2">
        <f>IF(logVir!E997="","",労働コスト!E997/SUM(資本サービス!E997,労働コスト!E997))</f>
        <v>0.58704989200335134</v>
      </c>
      <c r="F997" s="2">
        <f>IF(logVir!F997="","",労働コスト!F997/SUM(資本サービス!F997,労働コスト!F997))</f>
        <v>0.63395478375282077</v>
      </c>
      <c r="G997" s="2">
        <f>IF(logVir!G997="","",労働コスト!G997/SUM(資本サービス!G997,労働コスト!G997))</f>
        <v>0.66373618952115088</v>
      </c>
      <c r="I997" s="3">
        <v>33</v>
      </c>
      <c r="J997" s="3">
        <v>2</v>
      </c>
      <c r="K997" s="2" cm="1">
        <f t="array" ref="K997">IF(C997="","",0.5*(C997+SUMPRODUCT(($B$1461:$B$1491=$J997)*1,C$1461:C$1491)))</f>
        <v>0.47809290844714625</v>
      </c>
      <c r="L997" s="2" cm="1">
        <f t="array" ref="L997">IF(D997="","",0.5*(D997+SUMPRODUCT(($B$1461:$B$1491=$J997)*1,D$1461:D$1491)))</f>
        <v>0.50929093543582371</v>
      </c>
      <c r="M997" s="2" cm="1">
        <f t="array" ref="M997">IF(E997="","",0.5*(E997+SUMPRODUCT(($B$1461:$B$1491=$J997)*1,E$1461:E$1491)))</f>
        <v>0.55267264349017142</v>
      </c>
      <c r="N997" s="2" cm="1">
        <f t="array" ref="N997">IF(F997="","",0.5*(F997+SUMPRODUCT(($B$1461:$B$1491=$J997)*1,F$1461:F$1491)))</f>
        <v>0.57497110445661859</v>
      </c>
      <c r="O997" s="2" cm="1">
        <f t="array" ref="O997">IF(G997="","",0.5*(G997+SUMPRODUCT(($B$1461:$B$1491=$J997)*1,G$1461:G$1491)))</f>
        <v>0.62841556702169532</v>
      </c>
    </row>
    <row r="998" spans="1:15" x14ac:dyDescent="0.55000000000000004">
      <c r="A998" s="3">
        <v>33</v>
      </c>
      <c r="B998" s="3">
        <v>3</v>
      </c>
      <c r="C998" s="2">
        <f>IF(logVir!C998="","",労働コスト!C998/SUM(資本サービス!C998,労働コスト!C998))</f>
        <v>0.54844534475462092</v>
      </c>
      <c r="D998" s="2">
        <f>IF(logVir!D998="","",労働コスト!D998/SUM(資本サービス!D998,労働コスト!D998))</f>
        <v>0.61784662122901912</v>
      </c>
      <c r="E998" s="2">
        <f>IF(logVir!E998="","",労働コスト!E998/SUM(資本サービス!E998,労働コスト!E998))</f>
        <v>0.66111741314519401</v>
      </c>
      <c r="F998" s="2">
        <f>IF(logVir!F998="","",労働コスト!F998/SUM(資本サービス!F998,労働コスト!F998))</f>
        <v>0.65988903928812681</v>
      </c>
      <c r="G998" s="2">
        <f>IF(logVir!G998="","",労働コスト!G998/SUM(資本サービス!G998,労働コスト!G998))</f>
        <v>0.71374210290776874</v>
      </c>
      <c r="I998" s="3">
        <v>33</v>
      </c>
      <c r="J998" s="3">
        <v>3</v>
      </c>
      <c r="K998" s="2" cm="1">
        <f t="array" ref="K998">IF(C998="","",0.5*(C998+SUMPRODUCT(($B$1461:$B$1491=$J998)*1,C$1461:C$1491)))</f>
        <v>0.62290669627930573</v>
      </c>
      <c r="L998" s="2" cm="1">
        <f t="array" ref="L998">IF(D998="","",0.5*(D998+SUMPRODUCT(($B$1461:$B$1491=$J998)*1,D$1461:D$1491)))</f>
        <v>0.67513388633277571</v>
      </c>
      <c r="M998" s="2" cm="1">
        <f t="array" ref="M998">IF(E998="","",0.5*(E998+SUMPRODUCT(($B$1461:$B$1491=$J998)*1,E$1461:E$1491)))</f>
        <v>0.70484810301818612</v>
      </c>
      <c r="N998" s="2" cm="1">
        <f t="array" ref="N998">IF(F998="","",0.5*(F998+SUMPRODUCT(($B$1461:$B$1491=$J998)*1,F$1461:F$1491)))</f>
        <v>0.70336965343683433</v>
      </c>
      <c r="O998" s="2" cm="1">
        <f t="array" ref="O998">IF(G998="","",0.5*(G998+SUMPRODUCT(($B$1461:$B$1491=$J998)*1,G$1461:G$1491)))</f>
        <v>0.74671606844304927</v>
      </c>
    </row>
    <row r="999" spans="1:15" x14ac:dyDescent="0.55000000000000004">
      <c r="A999" s="3">
        <v>33</v>
      </c>
      <c r="B999" s="3">
        <v>4</v>
      </c>
      <c r="C999" s="2">
        <f>IF(logVir!C999="","",労働コスト!C999/SUM(資本サービス!C999,労働コスト!C999))</f>
        <v>0.65719352610305959</v>
      </c>
      <c r="D999" s="2">
        <f>IF(logVir!D999="","",労働コスト!D999/SUM(資本サービス!D999,労働コスト!D999))</f>
        <v>0.64085143294002767</v>
      </c>
      <c r="E999" s="2">
        <f>IF(logVir!E999="","",労働コスト!E999/SUM(資本サービス!E999,労働コスト!E999))</f>
        <v>0.65085303421797058</v>
      </c>
      <c r="F999" s="2">
        <f>IF(logVir!F999="","",労働コスト!F999/SUM(資本サービス!F999,労働コスト!F999))</f>
        <v>0.64787599912093519</v>
      </c>
      <c r="G999" s="2">
        <f>IF(logVir!G999="","",労働コスト!G999/SUM(資本サービス!G999,労働コスト!G999))</f>
        <v>0.69097424891525239</v>
      </c>
      <c r="I999" s="3">
        <v>33</v>
      </c>
      <c r="J999" s="3">
        <v>4</v>
      </c>
      <c r="K999" s="2" cm="1">
        <f t="array" ref="K999">IF(C999="","",0.5*(C999+SUMPRODUCT(($B$1461:$B$1491=$J999)*1,C$1461:C$1491)))</f>
        <v>0.70951766044446807</v>
      </c>
      <c r="L999" s="2" cm="1">
        <f t="array" ref="L999">IF(D999="","",0.5*(D999+SUMPRODUCT(($B$1461:$B$1491=$J999)*1,D$1461:D$1491)))</f>
        <v>0.68972893282705083</v>
      </c>
      <c r="M999" s="2" cm="1">
        <f t="array" ref="M999">IF(E999="","",0.5*(E999+SUMPRODUCT(($B$1461:$B$1491=$J999)*1,E$1461:E$1491)))</f>
        <v>0.70239920658035482</v>
      </c>
      <c r="N999" s="2" cm="1">
        <f t="array" ref="N999">IF(F999="","",0.5*(F999+SUMPRODUCT(($B$1461:$B$1491=$J999)*1,F$1461:F$1491)))</f>
        <v>0.69757756823822659</v>
      </c>
      <c r="O999" s="2" cm="1">
        <f t="array" ref="O999">IF(G999="","",0.5*(G999+SUMPRODUCT(($B$1461:$B$1491=$J999)*1,G$1461:G$1491)))</f>
        <v>0.73052485471224327</v>
      </c>
    </row>
    <row r="1000" spans="1:15" x14ac:dyDescent="0.55000000000000004">
      <c r="A1000" s="3">
        <v>33</v>
      </c>
      <c r="B1000" s="3">
        <v>5</v>
      </c>
      <c r="C1000" s="2">
        <f>IF(logVir!C1000="","",労働コスト!C1000/SUM(資本サービス!C1000,労働コスト!C1000))</f>
        <v>0.7815021952669079</v>
      </c>
      <c r="D1000" s="2">
        <f>IF(logVir!D1000="","",労働コスト!D1000/SUM(資本サービス!D1000,労働コスト!D1000))</f>
        <v>0.809971589456839</v>
      </c>
      <c r="E1000" s="2">
        <f>IF(logVir!E1000="","",労働コスト!E1000/SUM(資本サービス!E1000,労働コスト!E1000))</f>
        <v>0.81267652733097173</v>
      </c>
      <c r="F1000" s="2">
        <f>IF(logVir!F1000="","",労働コスト!F1000/SUM(資本サービス!F1000,労働コスト!F1000))</f>
        <v>0.79524674799618245</v>
      </c>
      <c r="G1000" s="2">
        <f>IF(logVir!G1000="","",労働コスト!G1000/SUM(資本サービス!G1000,労働コスト!G1000))</f>
        <v>0.80302826379097514</v>
      </c>
      <c r="I1000" s="3">
        <v>33</v>
      </c>
      <c r="J1000" s="3">
        <v>5</v>
      </c>
      <c r="K1000" s="2" cm="1">
        <f t="array" ref="K1000">IF(C1000="","",0.5*(C1000+SUMPRODUCT(($B$1461:$B$1491=$J1000)*1,C$1461:C$1491)))</f>
        <v>0.71322213666591638</v>
      </c>
      <c r="L1000" s="2" cm="1">
        <f t="array" ref="L1000">IF(D1000="","",0.5*(D1000+SUMPRODUCT(($B$1461:$B$1491=$J1000)*1,D$1461:D$1491)))</f>
        <v>0.74432874420907269</v>
      </c>
      <c r="M1000" s="2" cm="1">
        <f t="array" ref="M1000">IF(E1000="","",0.5*(E1000+SUMPRODUCT(($B$1461:$B$1491=$J1000)*1,E$1461:E$1491)))</f>
        <v>0.75847199096151297</v>
      </c>
      <c r="N1000" s="2" cm="1">
        <f t="array" ref="N1000">IF(F1000="","",0.5*(F1000+SUMPRODUCT(($B$1461:$B$1491=$J1000)*1,F$1461:F$1491)))</f>
        <v>0.75325414853530104</v>
      </c>
      <c r="O1000" s="2" cm="1">
        <f t="array" ref="O1000">IF(G1000="","",0.5*(G1000+SUMPRODUCT(($B$1461:$B$1491=$J1000)*1,G$1461:G$1491)))</f>
        <v>0.76854612619719465</v>
      </c>
    </row>
    <row r="1001" spans="1:15" x14ac:dyDescent="0.55000000000000004">
      <c r="A1001" s="3">
        <v>33</v>
      </c>
      <c r="B1001" s="3">
        <v>6</v>
      </c>
      <c r="C1001" s="2">
        <f>IF(logVir!C1001="","",労働コスト!C1001/SUM(資本サービス!C1001,労働コスト!C1001))</f>
        <v>0.36003653191180351</v>
      </c>
      <c r="D1001" s="2">
        <f>IF(logVir!D1001="","",労働コスト!D1001/SUM(資本サービス!D1001,労働コスト!D1001))</f>
        <v>0.38576359631862989</v>
      </c>
      <c r="E1001" s="2">
        <f>IF(logVir!E1001="","",労働コスト!E1001/SUM(資本サービス!E1001,労働コスト!E1001))</f>
        <v>0.35994478259012785</v>
      </c>
      <c r="F1001" s="2">
        <f>IF(logVir!F1001="","",労働コスト!F1001/SUM(資本サービス!F1001,労働コスト!F1001))</f>
        <v>0.35513692423295623</v>
      </c>
      <c r="G1001" s="2">
        <f>IF(logVir!G1001="","",労働コスト!G1001/SUM(資本サービス!G1001,労働コスト!G1001))</f>
        <v>0.37887163546934938</v>
      </c>
      <c r="I1001" s="3">
        <v>33</v>
      </c>
      <c r="J1001" s="3">
        <v>6</v>
      </c>
      <c r="K1001" s="2" cm="1">
        <f t="array" ref="K1001">IF(C1001="","",0.5*(C1001+SUMPRODUCT(($B$1461:$B$1491=$J1001)*1,C$1461:C$1491)))</f>
        <v>0.37037313316194553</v>
      </c>
      <c r="L1001" s="2" cm="1">
        <f t="array" ref="L1001">IF(D1001="","",0.5*(D1001+SUMPRODUCT(($B$1461:$B$1491=$J1001)*1,D$1461:D$1491)))</f>
        <v>0.399914005332211</v>
      </c>
      <c r="M1001" s="2" cm="1">
        <f t="array" ref="M1001">IF(E1001="","",0.5*(E1001+SUMPRODUCT(($B$1461:$B$1491=$J1001)*1,E$1461:E$1491)))</f>
        <v>0.38571205937694109</v>
      </c>
      <c r="N1001" s="2" cm="1">
        <f t="array" ref="N1001">IF(F1001="","",0.5*(F1001+SUMPRODUCT(($B$1461:$B$1491=$J1001)*1,F$1461:F$1491)))</f>
        <v>0.37859446803874397</v>
      </c>
      <c r="O1001" s="2" cm="1">
        <f t="array" ref="O1001">IF(G1001="","",0.5*(G1001+SUMPRODUCT(($B$1461:$B$1491=$J1001)*1,G$1461:G$1491)))</f>
        <v>0.40801170187338509</v>
      </c>
    </row>
    <row r="1002" spans="1:15" x14ac:dyDescent="0.55000000000000004">
      <c r="A1002" s="3">
        <v>33</v>
      </c>
      <c r="B1002" s="3">
        <v>7</v>
      </c>
      <c r="C1002" s="2">
        <f>IF(logVir!C1002="","",労働コスト!C1002/SUM(資本サービス!C1002,労働コスト!C1002))</f>
        <v>0.73674265443541442</v>
      </c>
      <c r="D1002" s="2">
        <f>IF(logVir!D1002="","",労働コスト!D1002/SUM(資本サービス!D1002,労働コスト!D1002))</f>
        <v>0.76144807083130805</v>
      </c>
      <c r="E1002" s="2">
        <f>IF(logVir!E1002="","",労働コスト!E1002/SUM(資本サービス!E1002,労働コスト!E1002))</f>
        <v>0.74427719196571063</v>
      </c>
      <c r="F1002" s="2">
        <f>IF(logVir!F1002="","",労働コスト!F1002/SUM(資本サービス!F1002,労働コスト!F1002))</f>
        <v>0.74699757108018638</v>
      </c>
      <c r="G1002" s="2">
        <f>IF(logVir!G1002="","",労働コスト!G1002/SUM(資本サービス!G1002,労働コスト!G1002))</f>
        <v>0.76259908470103499</v>
      </c>
      <c r="I1002" s="3">
        <v>33</v>
      </c>
      <c r="J1002" s="3">
        <v>7</v>
      </c>
      <c r="K1002" s="2" cm="1">
        <f t="array" ref="K1002">IF(C1002="","",0.5*(C1002+SUMPRODUCT(($B$1461:$B$1491=$J1002)*1,C$1461:C$1491)))</f>
        <v>0.67829814487356455</v>
      </c>
      <c r="L1002" s="2" cm="1">
        <f t="array" ref="L1002">IF(D1002="","",0.5*(D1002+SUMPRODUCT(($B$1461:$B$1491=$J1002)*1,D$1461:D$1491)))</f>
        <v>0.71213660779666443</v>
      </c>
      <c r="M1002" s="2" cm="1">
        <f t="array" ref="M1002">IF(E1002="","",0.5*(E1002+SUMPRODUCT(($B$1461:$B$1491=$J1002)*1,E$1461:E$1491)))</f>
        <v>0.71057995701043875</v>
      </c>
      <c r="N1002" s="2" cm="1">
        <f t="array" ref="N1002">IF(F1002="","",0.5*(F1002+SUMPRODUCT(($B$1461:$B$1491=$J1002)*1,F$1461:F$1491)))</f>
        <v>0.71207804861029556</v>
      </c>
      <c r="O1002" s="2" cm="1">
        <f t="array" ref="O1002">IF(G1002="","",0.5*(G1002+SUMPRODUCT(($B$1461:$B$1491=$J1002)*1,G$1461:G$1491)))</f>
        <v>0.73294198936384725</v>
      </c>
    </row>
    <row r="1003" spans="1:15" x14ac:dyDescent="0.55000000000000004">
      <c r="A1003" s="3">
        <v>33</v>
      </c>
      <c r="B1003" s="3">
        <v>8</v>
      </c>
      <c r="C1003" s="2">
        <f>IF(logVir!C1003="","",労働コスト!C1003/SUM(資本サービス!C1003,労働コスト!C1003))</f>
        <v>0.50949937397152423</v>
      </c>
      <c r="D1003" s="2">
        <f>IF(logVir!D1003="","",労働コスト!D1003/SUM(資本サービス!D1003,労働コスト!D1003))</f>
        <v>0.52508651195135492</v>
      </c>
      <c r="E1003" s="2">
        <f>IF(logVir!E1003="","",労働コスト!E1003/SUM(資本サービス!E1003,労働コスト!E1003))</f>
        <v>0.48206447904653327</v>
      </c>
      <c r="F1003" s="2">
        <f>IF(logVir!F1003="","",労働コスト!F1003/SUM(資本サービス!F1003,労働コスト!F1003))</f>
        <v>0.48609419604360021</v>
      </c>
      <c r="G1003" s="2">
        <f>IF(logVir!G1003="","",労働コスト!G1003/SUM(資本サービス!G1003,労働コスト!G1003))</f>
        <v>0.47273504023043472</v>
      </c>
      <c r="I1003" s="3">
        <v>33</v>
      </c>
      <c r="J1003" s="3">
        <v>8</v>
      </c>
      <c r="K1003" s="2" cm="1">
        <f t="array" ref="K1003">IF(C1003="","",0.5*(C1003+SUMPRODUCT(($B$1461:$B$1491=$J1003)*1,C$1461:C$1491)))</f>
        <v>0.5296647232394851</v>
      </c>
      <c r="L1003" s="2" cm="1">
        <f t="array" ref="L1003">IF(D1003="","",0.5*(D1003+SUMPRODUCT(($B$1461:$B$1491=$J1003)*1,D$1461:D$1491)))</f>
        <v>0.56199315913587533</v>
      </c>
      <c r="M1003" s="2" cm="1">
        <f t="array" ref="M1003">IF(E1003="","",0.5*(E1003+SUMPRODUCT(($B$1461:$B$1491=$J1003)*1,E$1461:E$1491)))</f>
        <v>0.54072435195073354</v>
      </c>
      <c r="N1003" s="2" cm="1">
        <f t="array" ref="N1003">IF(F1003="","",0.5*(F1003+SUMPRODUCT(($B$1461:$B$1491=$J1003)*1,F$1461:F$1491)))</f>
        <v>0.538218640507518</v>
      </c>
      <c r="O1003" s="2" cm="1">
        <f t="array" ref="O1003">IF(G1003="","",0.5*(G1003+SUMPRODUCT(($B$1461:$B$1491=$J1003)*1,G$1461:G$1491)))</f>
        <v>0.54581280132578036</v>
      </c>
    </row>
    <row r="1004" spans="1:15" x14ac:dyDescent="0.55000000000000004">
      <c r="A1004" s="3">
        <v>33</v>
      </c>
      <c r="B1004" s="3">
        <v>9</v>
      </c>
      <c r="C1004" s="2">
        <f>IF(logVir!C1004="","",労働コスト!C1004/SUM(資本サービス!C1004,労働コスト!C1004))</f>
        <v>0.80341540508993747</v>
      </c>
      <c r="D1004" s="2">
        <f>IF(logVir!D1004="","",労働コスト!D1004/SUM(資本サービス!D1004,労働コスト!D1004))</f>
        <v>0.78181130194801673</v>
      </c>
      <c r="E1004" s="2">
        <f>IF(logVir!E1004="","",労働コスト!E1004/SUM(資本サービス!E1004,労働コスト!E1004))</f>
        <v>0.79225416463798726</v>
      </c>
      <c r="F1004" s="2">
        <f>IF(logVir!F1004="","",労働コスト!F1004/SUM(資本サービス!F1004,労働コスト!F1004))</f>
        <v>0.80911389806368073</v>
      </c>
      <c r="G1004" s="2">
        <f>IF(logVir!G1004="","",労働コスト!G1004/SUM(資本サービス!G1004,労働コスト!G1004))</f>
        <v>0.83602317236954016</v>
      </c>
      <c r="I1004" s="3">
        <v>33</v>
      </c>
      <c r="J1004" s="3">
        <v>9</v>
      </c>
      <c r="K1004" s="2" cm="1">
        <f t="array" ref="K1004">IF(C1004="","",0.5*(C1004+SUMPRODUCT(($B$1461:$B$1491=$J1004)*1,C$1461:C$1491)))</f>
        <v>0.79971414208695812</v>
      </c>
      <c r="L1004" s="2" cm="1">
        <f t="array" ref="L1004">IF(D1004="","",0.5*(D1004+SUMPRODUCT(($B$1461:$B$1491=$J1004)*1,D$1461:D$1491)))</f>
        <v>0.7944692694753136</v>
      </c>
      <c r="M1004" s="2" cm="1">
        <f t="array" ref="M1004">IF(E1004="","",0.5*(E1004+SUMPRODUCT(($B$1461:$B$1491=$J1004)*1,E$1461:E$1491)))</f>
        <v>0.81269930729225814</v>
      </c>
      <c r="N1004" s="2" cm="1">
        <f t="array" ref="N1004">IF(F1004="","",0.5*(F1004+SUMPRODUCT(($B$1461:$B$1491=$J1004)*1,F$1461:F$1491)))</f>
        <v>0.82249572573458729</v>
      </c>
      <c r="O1004" s="2" cm="1">
        <f t="array" ref="O1004">IF(G1004="","",0.5*(G1004+SUMPRODUCT(($B$1461:$B$1491=$J1004)*1,G$1461:G$1491)))</f>
        <v>0.84682958882483939</v>
      </c>
    </row>
    <row r="1005" spans="1:15" x14ac:dyDescent="0.55000000000000004">
      <c r="A1005" s="3">
        <v>33</v>
      </c>
      <c r="B1005" s="3">
        <v>10</v>
      </c>
      <c r="C1005" s="2">
        <f>IF(logVir!C1005="","",労働コスト!C1005/SUM(資本サービス!C1005,労働コスト!C1005))</f>
        <v>0.63718147451771912</v>
      </c>
      <c r="D1005" s="2">
        <f>IF(logVir!D1005="","",労働コスト!D1005/SUM(資本サービス!D1005,労働コスト!D1005))</f>
        <v>0.65606501992151001</v>
      </c>
      <c r="E1005" s="2">
        <f>IF(logVir!E1005="","",労働コスト!E1005/SUM(資本サービス!E1005,労働コスト!E1005))</f>
        <v>0.68306499942262466</v>
      </c>
      <c r="F1005" s="2">
        <f>IF(logVir!F1005="","",労働コスト!F1005/SUM(資本サービス!F1005,労働コスト!F1005))</f>
        <v>0.70335878040831579</v>
      </c>
      <c r="G1005" s="2">
        <f>IF(logVir!G1005="","",労働コスト!G1005/SUM(資本サービス!G1005,労働コスト!G1005))</f>
        <v>0.74208453258361107</v>
      </c>
      <c r="I1005" s="3">
        <v>33</v>
      </c>
      <c r="J1005" s="3">
        <v>10</v>
      </c>
      <c r="K1005" s="2" cm="1">
        <f t="array" ref="K1005">IF(C1005="","",0.5*(C1005+SUMPRODUCT(($B$1461:$B$1491=$J1005)*1,C$1461:C$1491)))</f>
        <v>0.63184516939870639</v>
      </c>
      <c r="L1005" s="2" cm="1">
        <f t="array" ref="L1005">IF(D1005="","",0.5*(D1005+SUMPRODUCT(($B$1461:$B$1491=$J1005)*1,D$1461:D$1491)))</f>
        <v>0.64948127657532762</v>
      </c>
      <c r="M1005" s="2" cm="1">
        <f t="array" ref="M1005">IF(E1005="","",0.5*(E1005+SUMPRODUCT(($B$1461:$B$1491=$J1005)*1,E$1461:E$1491)))</f>
        <v>0.68127379753875084</v>
      </c>
      <c r="N1005" s="2" cm="1">
        <f t="array" ref="N1005">IF(F1005="","",0.5*(F1005+SUMPRODUCT(($B$1461:$B$1491=$J1005)*1,F$1461:F$1491)))</f>
        <v>0.69126756955720392</v>
      </c>
      <c r="O1005" s="2" cm="1">
        <f t="array" ref="O1005">IF(G1005="","",0.5*(G1005+SUMPRODUCT(($B$1461:$B$1491=$J1005)*1,G$1461:G$1491)))</f>
        <v>0.72856601748526795</v>
      </c>
    </row>
    <row r="1006" spans="1:15" x14ac:dyDescent="0.55000000000000004">
      <c r="A1006" s="3">
        <v>33</v>
      </c>
      <c r="B1006" s="3">
        <v>11</v>
      </c>
      <c r="C1006" s="2">
        <f>IF(logVir!C1006="","",労働コスト!C1006/SUM(資本サービス!C1006,労働コスト!C1006))</f>
        <v>0.6295177723718699</v>
      </c>
      <c r="D1006" s="2">
        <f>IF(logVir!D1006="","",労働コスト!D1006/SUM(資本サービス!D1006,労働コスト!D1006))</f>
        <v>0.61613177933305929</v>
      </c>
      <c r="E1006" s="2">
        <f>IF(logVir!E1006="","",労働コスト!E1006/SUM(資本サービス!E1006,労働コスト!E1006))</f>
        <v>0.6197866600828309</v>
      </c>
      <c r="F1006" s="2">
        <f>IF(logVir!F1006="","",労働コスト!F1006/SUM(資本サービス!F1006,労働コスト!F1006))</f>
        <v>0.59260740333222273</v>
      </c>
      <c r="G1006" s="2">
        <f>IF(logVir!G1006="","",労働コスト!G1006/SUM(資本サービス!G1006,労働コスト!G1006))</f>
        <v>0.58966261742469384</v>
      </c>
      <c r="I1006" s="3">
        <v>33</v>
      </c>
      <c r="J1006" s="3">
        <v>11</v>
      </c>
      <c r="K1006" s="2" cm="1">
        <f t="array" ref="K1006">IF(C1006="","",0.5*(C1006+SUMPRODUCT(($B$1461:$B$1491=$J1006)*1,C$1461:C$1491)))</f>
        <v>0.59717425143342617</v>
      </c>
      <c r="L1006" s="2" cm="1">
        <f t="array" ref="L1006">IF(D1006="","",0.5*(D1006+SUMPRODUCT(($B$1461:$B$1491=$J1006)*1,D$1461:D$1491)))</f>
        <v>0.59206286004180164</v>
      </c>
      <c r="M1006" s="2" cm="1">
        <f t="array" ref="M1006">IF(E1006="","",0.5*(E1006+SUMPRODUCT(($B$1461:$B$1491=$J1006)*1,E$1461:E$1491)))</f>
        <v>0.60012340392639874</v>
      </c>
      <c r="N1006" s="2" cm="1">
        <f t="array" ref="N1006">IF(F1006="","",0.5*(F1006+SUMPRODUCT(($B$1461:$B$1491=$J1006)*1,F$1461:F$1491)))</f>
        <v>0.58263940325864816</v>
      </c>
      <c r="O1006" s="2" cm="1">
        <f t="array" ref="O1006">IF(G1006="","",0.5*(G1006+SUMPRODUCT(($B$1461:$B$1491=$J1006)*1,G$1461:G$1491)))</f>
        <v>0.5918034710982043</v>
      </c>
    </row>
    <row r="1007" spans="1:15" x14ac:dyDescent="0.55000000000000004">
      <c r="A1007" s="3">
        <v>33</v>
      </c>
      <c r="B1007" s="3">
        <v>12</v>
      </c>
      <c r="C1007" s="2">
        <f>IF(logVir!C1007="","",労働コスト!C1007/SUM(資本サービス!C1007,労働コスト!C1007))</f>
        <v>0.58914071925902556</v>
      </c>
      <c r="D1007" s="2">
        <f>IF(logVir!D1007="","",労働コスト!D1007/SUM(資本サービス!D1007,労働コスト!D1007))</f>
        <v>0.62706108994478482</v>
      </c>
      <c r="E1007" s="2">
        <f>IF(logVir!E1007="","",労働コスト!E1007/SUM(資本サービス!E1007,労働コスト!E1007))</f>
        <v>0.56405077064842635</v>
      </c>
      <c r="F1007" s="2">
        <f>IF(logVir!F1007="","",労働コスト!F1007/SUM(資本サービス!F1007,労働コスト!F1007))</f>
        <v>0.57005820807303076</v>
      </c>
      <c r="G1007" s="2">
        <f>IF(logVir!G1007="","",労働コスト!G1007/SUM(資本サービス!G1007,労働コスト!G1007))</f>
        <v>0.61413816840279223</v>
      </c>
      <c r="I1007" s="3">
        <v>33</v>
      </c>
      <c r="J1007" s="3">
        <v>12</v>
      </c>
      <c r="K1007" s="2" cm="1">
        <f t="array" ref="K1007">IF(C1007="","",0.5*(C1007+SUMPRODUCT(($B$1461:$B$1491=$J1007)*1,C$1461:C$1491)))</f>
        <v>0.53896291652426709</v>
      </c>
      <c r="L1007" s="2" cm="1">
        <f t="array" ref="L1007">IF(D1007="","",0.5*(D1007+SUMPRODUCT(($B$1461:$B$1491=$J1007)*1,D$1461:D$1491)))</f>
        <v>0.57003645845509987</v>
      </c>
      <c r="M1007" s="2" cm="1">
        <f t="array" ref="M1007">IF(E1007="","",0.5*(E1007+SUMPRODUCT(($B$1461:$B$1491=$J1007)*1,E$1461:E$1491)))</f>
        <v>0.5391147223511783</v>
      </c>
      <c r="N1007" s="2" cm="1">
        <f t="array" ref="N1007">IF(F1007="","",0.5*(F1007+SUMPRODUCT(($B$1461:$B$1491=$J1007)*1,F$1461:F$1491)))</f>
        <v>0.54440385164378147</v>
      </c>
      <c r="O1007" s="2" cm="1">
        <f t="array" ref="O1007">IF(G1007="","",0.5*(G1007+SUMPRODUCT(($B$1461:$B$1491=$J1007)*1,G$1461:G$1491)))</f>
        <v>0.58806792826316345</v>
      </c>
    </row>
    <row r="1008" spans="1:15" x14ac:dyDescent="0.55000000000000004">
      <c r="A1008" s="3">
        <v>33</v>
      </c>
      <c r="B1008" s="3">
        <v>13</v>
      </c>
      <c r="C1008" s="2">
        <f>IF(logVir!C1008="","",労働コスト!C1008/SUM(資本サービス!C1008,労働コスト!C1008))</f>
        <v>0.56028174646847084</v>
      </c>
      <c r="D1008" s="2">
        <f>IF(logVir!D1008="","",労働コスト!D1008/SUM(資本サービス!D1008,労働コスト!D1008))</f>
        <v>0.60282277968565612</v>
      </c>
      <c r="E1008" s="2">
        <f>IF(logVir!E1008="","",労働コスト!E1008/SUM(資本サービス!E1008,労働コスト!E1008))</f>
        <v>0.55628645712718328</v>
      </c>
      <c r="F1008" s="2">
        <f>IF(logVir!F1008="","",労働コスト!F1008/SUM(資本サービス!F1008,労働コスト!F1008))</f>
        <v>0.49831989906997093</v>
      </c>
      <c r="G1008" s="2">
        <f>IF(logVir!G1008="","",労働コスト!G1008/SUM(資本サービス!G1008,労働コスト!G1008))</f>
        <v>0.5149299349689529</v>
      </c>
      <c r="I1008" s="3">
        <v>33</v>
      </c>
      <c r="J1008" s="3">
        <v>13</v>
      </c>
      <c r="K1008" s="2" cm="1">
        <f t="array" ref="K1008">IF(C1008="","",0.5*(C1008+SUMPRODUCT(($B$1461:$B$1491=$J1008)*1,C$1461:C$1491)))</f>
        <v>0.48092009489216936</v>
      </c>
      <c r="L1008" s="2" cm="1">
        <f t="array" ref="L1008">IF(D1008="","",0.5*(D1008+SUMPRODUCT(($B$1461:$B$1491=$J1008)*1,D$1461:D$1491)))</f>
        <v>0.48727749910361007</v>
      </c>
      <c r="M1008" s="2" cm="1">
        <f t="array" ref="M1008">IF(E1008="","",0.5*(E1008+SUMPRODUCT(($B$1461:$B$1491=$J1008)*1,E$1461:E$1491)))</f>
        <v>0.48369468123561599</v>
      </c>
      <c r="N1008" s="2" cm="1">
        <f t="array" ref="N1008">IF(F1008="","",0.5*(F1008+SUMPRODUCT(($B$1461:$B$1491=$J1008)*1,F$1461:F$1491)))</f>
        <v>0.44732193816515409</v>
      </c>
      <c r="O1008" s="2" cm="1">
        <f t="array" ref="O1008">IF(G1008="","",0.5*(G1008+SUMPRODUCT(($B$1461:$B$1491=$J1008)*1,G$1461:G$1491)))</f>
        <v>0.47334724846324039</v>
      </c>
    </row>
    <row r="1009" spans="1:15" x14ac:dyDescent="0.55000000000000004">
      <c r="A1009" s="3">
        <v>33</v>
      </c>
      <c r="B1009" s="3">
        <v>14</v>
      </c>
      <c r="C1009" s="2">
        <f>IF(logVir!C1009="","",労働コスト!C1009/SUM(資本サービス!C1009,労働コスト!C1009))</f>
        <v>0.66731901538653782</v>
      </c>
      <c r="D1009" s="2">
        <f>IF(logVir!D1009="","",労働コスト!D1009/SUM(資本サービス!D1009,労働コスト!D1009))</f>
        <v>0.6397165303644059</v>
      </c>
      <c r="E1009" s="2">
        <f>IF(logVir!E1009="","",労働コスト!E1009/SUM(資本サービス!E1009,労働コスト!E1009))</f>
        <v>0.61501744776964196</v>
      </c>
      <c r="F1009" s="2">
        <f>IF(logVir!F1009="","",労働コスト!F1009/SUM(資本サービス!F1009,労働コスト!F1009))</f>
        <v>0.60969428541963944</v>
      </c>
      <c r="G1009" s="2">
        <f>IF(logVir!G1009="","",労働コスト!G1009/SUM(資本サービス!G1009,労働コスト!G1009))</f>
        <v>0.64443641791658002</v>
      </c>
      <c r="I1009" s="3">
        <v>33</v>
      </c>
      <c r="J1009" s="3">
        <v>14</v>
      </c>
      <c r="K1009" s="2" cm="1">
        <f t="array" ref="K1009">IF(C1009="","",0.5*(C1009+SUMPRODUCT(($B$1461:$B$1491=$J1009)*1,C$1461:C$1491)))</f>
        <v>0.62908726753963384</v>
      </c>
      <c r="L1009" s="2" cm="1">
        <f t="array" ref="L1009">IF(D1009="","",0.5*(D1009+SUMPRODUCT(($B$1461:$B$1491=$J1009)*1,D$1461:D$1491)))</f>
        <v>0.6350385848527329</v>
      </c>
      <c r="M1009" s="2" cm="1">
        <f t="array" ref="M1009">IF(E1009="","",0.5*(E1009+SUMPRODUCT(($B$1461:$B$1491=$J1009)*1,E$1461:E$1491)))</f>
        <v>0.61372785213761261</v>
      </c>
      <c r="N1009" s="2" cm="1">
        <f t="array" ref="N1009">IF(F1009="","",0.5*(F1009+SUMPRODUCT(($B$1461:$B$1491=$J1009)*1,F$1461:F$1491)))</f>
        <v>0.60446350867037069</v>
      </c>
      <c r="O1009" s="2" cm="1">
        <f t="array" ref="O1009">IF(G1009="","",0.5*(G1009+SUMPRODUCT(($B$1461:$B$1491=$J1009)*1,G$1461:G$1491)))</f>
        <v>0.63509917784501091</v>
      </c>
    </row>
    <row r="1010" spans="1:15" x14ac:dyDescent="0.55000000000000004">
      <c r="A1010" s="3">
        <v>33</v>
      </c>
      <c r="B1010" s="3">
        <v>15</v>
      </c>
      <c r="C1010" s="2">
        <f>IF(logVir!C1010="","",労働コスト!C1010/SUM(資本サービス!C1010,労働コスト!C1010))</f>
        <v>0.76720792291735174</v>
      </c>
      <c r="D1010" s="2">
        <f>IF(logVir!D1010="","",労働コスト!D1010/SUM(資本サービス!D1010,労働コスト!D1010))</f>
        <v>0.81034727012682284</v>
      </c>
      <c r="E1010" s="2">
        <f>IF(logVir!E1010="","",労働コスト!E1010/SUM(資本サービス!E1010,労働コスト!E1010))</f>
        <v>0.75743311671032421</v>
      </c>
      <c r="F1010" s="2">
        <f>IF(logVir!F1010="","",労働コスト!F1010/SUM(資本サービス!F1010,労働コスト!F1010))</f>
        <v>0.76152310756506214</v>
      </c>
      <c r="G1010" s="2">
        <f>IF(logVir!G1010="","",労働コスト!G1010/SUM(資本サービス!G1010,労働コスト!G1010))</f>
        <v>0.74036314448962859</v>
      </c>
      <c r="I1010" s="3">
        <v>33</v>
      </c>
      <c r="J1010" s="3">
        <v>15</v>
      </c>
      <c r="K1010" s="2" cm="1">
        <f t="array" ref="K1010">IF(C1010="","",0.5*(C1010+SUMPRODUCT(($B$1461:$B$1491=$J1010)*1,C$1461:C$1491)))</f>
        <v>0.75330103360092027</v>
      </c>
      <c r="L1010" s="2" cm="1">
        <f t="array" ref="L1010">IF(D1010="","",0.5*(D1010+SUMPRODUCT(($B$1461:$B$1491=$J1010)*1,D$1461:D$1491)))</f>
        <v>0.79623820685469671</v>
      </c>
      <c r="M1010" s="2" cm="1">
        <f t="array" ref="M1010">IF(E1010="","",0.5*(E1010+SUMPRODUCT(($B$1461:$B$1491=$J1010)*1,E$1461:E$1491)))</f>
        <v>0.75672228552405452</v>
      </c>
      <c r="N1010" s="2" cm="1">
        <f t="array" ref="N1010">IF(F1010="","",0.5*(F1010+SUMPRODUCT(($B$1461:$B$1491=$J1010)*1,F$1461:F$1491)))</f>
        <v>0.75430071335772308</v>
      </c>
      <c r="O1010" s="2" cm="1">
        <f t="array" ref="O1010">IF(G1010="","",0.5*(G1010+SUMPRODUCT(($B$1461:$B$1491=$J1010)*1,G$1461:G$1491)))</f>
        <v>0.75705793303474223</v>
      </c>
    </row>
    <row r="1011" spans="1:15" x14ac:dyDescent="0.55000000000000004">
      <c r="A1011" s="3">
        <v>33</v>
      </c>
      <c r="B1011" s="3">
        <v>16</v>
      </c>
      <c r="C1011" s="2">
        <f>IF(logVir!C1011="","",労働コスト!C1011/SUM(資本サービス!C1011,労働コスト!C1011))</f>
        <v>0.6534761257997358</v>
      </c>
      <c r="D1011" s="2">
        <f>IF(logVir!D1011="","",労働コスト!D1011/SUM(資本サービス!D1011,労働コスト!D1011))</f>
        <v>0.68174072921261297</v>
      </c>
      <c r="E1011" s="2">
        <f>IF(logVir!E1011="","",労働コスト!E1011/SUM(資本サービス!E1011,労働コスト!E1011))</f>
        <v>0.70410292828685128</v>
      </c>
      <c r="F1011" s="2">
        <f>IF(logVir!F1011="","",労働コスト!F1011/SUM(資本サービス!F1011,労働コスト!F1011))</f>
        <v>0.70910475004614271</v>
      </c>
      <c r="G1011" s="2">
        <f>IF(logVir!G1011="","",労働コスト!G1011/SUM(資本サービス!G1011,労働コスト!G1011))</f>
        <v>0.73677160077974535</v>
      </c>
      <c r="I1011" s="3">
        <v>33</v>
      </c>
      <c r="J1011" s="3">
        <v>16</v>
      </c>
      <c r="K1011" s="2" cm="1">
        <f t="array" ref="K1011">IF(C1011="","",0.5*(C1011+SUMPRODUCT(($B$1461:$B$1491=$J1011)*1,C$1461:C$1491)))</f>
        <v>0.66346132985466033</v>
      </c>
      <c r="L1011" s="2" cm="1">
        <f t="array" ref="L1011">IF(D1011="","",0.5*(D1011+SUMPRODUCT(($B$1461:$B$1491=$J1011)*1,D$1461:D$1491)))</f>
        <v>0.69211075677762879</v>
      </c>
      <c r="M1011" s="2" cm="1">
        <f t="array" ref="M1011">IF(E1011="","",0.5*(E1011+SUMPRODUCT(($B$1461:$B$1491=$J1011)*1,E$1461:E$1491)))</f>
        <v>0.71612609811870243</v>
      </c>
      <c r="N1011" s="2" cm="1">
        <f t="array" ref="N1011">IF(F1011="","",0.5*(F1011+SUMPRODUCT(($B$1461:$B$1491=$J1011)*1,F$1461:F$1491)))</f>
        <v>0.71836985908224371</v>
      </c>
      <c r="O1011" s="2" cm="1">
        <f t="array" ref="O1011">IF(G1011="","",0.5*(G1011+SUMPRODUCT(($B$1461:$B$1491=$J1011)*1,G$1461:G$1491)))</f>
        <v>0.74612843587364508</v>
      </c>
    </row>
    <row r="1012" spans="1:15" x14ac:dyDescent="0.55000000000000004">
      <c r="A1012" s="3">
        <v>33</v>
      </c>
      <c r="B1012" s="3">
        <v>17</v>
      </c>
      <c r="C1012" s="2">
        <f>IF(logVir!C1012="","",労働コスト!C1012/SUM(資本サービス!C1012,労働コスト!C1012))</f>
        <v>0.32054957755919605</v>
      </c>
      <c r="D1012" s="2">
        <f>IF(logVir!D1012="","",労働コスト!D1012/SUM(資本サービス!D1012,労働コスト!D1012))</f>
        <v>0.35450926016421241</v>
      </c>
      <c r="E1012" s="2">
        <f>IF(logVir!E1012="","",労働コスト!E1012/SUM(資本サービス!E1012,労働コスト!E1012))</f>
        <v>0.38866459960141969</v>
      </c>
      <c r="F1012" s="2">
        <f>IF(logVir!F1012="","",労働コスト!F1012/SUM(資本サービス!F1012,労働コスト!F1012))</f>
        <v>0.41597249966265276</v>
      </c>
      <c r="G1012" s="2">
        <f>IF(logVir!G1012="","",労働コスト!G1012/SUM(資本サービス!G1012,労働コスト!G1012))</f>
        <v>0.44914452893957746</v>
      </c>
      <c r="I1012" s="3">
        <v>33</v>
      </c>
      <c r="J1012" s="3">
        <v>17</v>
      </c>
      <c r="K1012" s="2" cm="1">
        <f t="array" ref="K1012">IF(C1012="","",0.5*(C1012+SUMPRODUCT(($B$1461:$B$1491=$J1012)*1,C$1461:C$1491)))</f>
        <v>0.33196742562384451</v>
      </c>
      <c r="L1012" s="2" cm="1">
        <f t="array" ref="L1012">IF(D1012="","",0.5*(D1012+SUMPRODUCT(($B$1461:$B$1491=$J1012)*1,D$1461:D$1491)))</f>
        <v>0.35673124197583295</v>
      </c>
      <c r="M1012" s="2" cm="1">
        <f t="array" ref="M1012">IF(E1012="","",0.5*(E1012+SUMPRODUCT(($B$1461:$B$1491=$J1012)*1,E$1461:E$1491)))</f>
        <v>0.3873002474131706</v>
      </c>
      <c r="N1012" s="2" cm="1">
        <f t="array" ref="N1012">IF(F1012="","",0.5*(F1012+SUMPRODUCT(($B$1461:$B$1491=$J1012)*1,F$1461:F$1491)))</f>
        <v>0.41502062404352769</v>
      </c>
      <c r="O1012" s="2" cm="1">
        <f t="array" ref="O1012">IF(G1012="","",0.5*(G1012+SUMPRODUCT(($B$1461:$B$1491=$J1012)*1,G$1461:G$1491)))</f>
        <v>0.43351744926879393</v>
      </c>
    </row>
    <row r="1013" spans="1:15" x14ac:dyDescent="0.55000000000000004">
      <c r="A1013" s="3">
        <v>33</v>
      </c>
      <c r="B1013" s="3">
        <v>18</v>
      </c>
      <c r="C1013" s="2">
        <f>IF(logVir!C1013="","",労働コスト!C1013/SUM(資本サービス!C1013,労働コスト!C1013))</f>
        <v>0.87905286245140346</v>
      </c>
      <c r="D1013" s="2">
        <f>IF(logVir!D1013="","",労働コスト!D1013/SUM(資本サービス!D1013,労働コスト!D1013))</f>
        <v>0.91433025867036255</v>
      </c>
      <c r="E1013" s="2">
        <f>IF(logVir!E1013="","",労働コスト!E1013/SUM(資本サービス!E1013,労働コスト!E1013))</f>
        <v>0.90890783431640199</v>
      </c>
      <c r="F1013" s="2">
        <f>IF(logVir!F1013="","",労働コスト!F1013/SUM(資本サービス!F1013,労働コスト!F1013))</f>
        <v>0.91897776640259288</v>
      </c>
      <c r="G1013" s="2">
        <f>IF(logVir!G1013="","",労働コスト!G1013/SUM(資本サービス!G1013,労働コスト!G1013))</f>
        <v>0.92123112448160605</v>
      </c>
      <c r="I1013" s="3">
        <v>33</v>
      </c>
      <c r="J1013" s="3">
        <v>18</v>
      </c>
      <c r="K1013" s="2" cm="1">
        <f t="array" ref="K1013">IF(C1013="","",0.5*(C1013+SUMPRODUCT(($B$1461:$B$1491=$J1013)*1,C$1461:C$1491)))</f>
        <v>0.86777499681128212</v>
      </c>
      <c r="L1013" s="2" cm="1">
        <f t="array" ref="L1013">IF(D1013="","",0.5*(D1013+SUMPRODUCT(($B$1461:$B$1491=$J1013)*1,D$1461:D$1491)))</f>
        <v>0.9026326348785092</v>
      </c>
      <c r="M1013" s="2" cm="1">
        <f t="array" ref="M1013">IF(E1013="","",0.5*(E1013+SUMPRODUCT(($B$1461:$B$1491=$J1013)*1,E$1461:E$1491)))</f>
        <v>0.90261585689664536</v>
      </c>
      <c r="N1013" s="2" cm="1">
        <f t="array" ref="N1013">IF(F1013="","",0.5*(F1013+SUMPRODUCT(($B$1461:$B$1491=$J1013)*1,F$1461:F$1491)))</f>
        <v>0.90844677686721975</v>
      </c>
      <c r="O1013" s="2" cm="1">
        <f t="array" ref="O1013">IF(G1013="","",0.5*(G1013+SUMPRODUCT(($B$1461:$B$1491=$J1013)*1,G$1461:G$1491)))</f>
        <v>0.90985777485925712</v>
      </c>
    </row>
    <row r="1014" spans="1:15" x14ac:dyDescent="0.55000000000000004">
      <c r="A1014" s="3">
        <v>33</v>
      </c>
      <c r="B1014" s="3">
        <v>19</v>
      </c>
      <c r="C1014" s="2">
        <f>IF(logVir!C1014="","",労働コスト!C1014/SUM(資本サービス!C1014,労働コスト!C1014))</f>
        <v>0.80227972479400222</v>
      </c>
      <c r="D1014" s="2">
        <f>IF(logVir!D1014="","",労働コスト!D1014/SUM(資本サービス!D1014,労働コスト!D1014))</f>
        <v>0.84468960922914305</v>
      </c>
      <c r="E1014" s="2">
        <f>IF(logVir!E1014="","",労働コスト!E1014/SUM(資本サービス!E1014,労働コスト!E1014))</f>
        <v>0.84559314787365147</v>
      </c>
      <c r="F1014" s="2">
        <f>IF(logVir!F1014="","",労働コスト!F1014/SUM(資本サービス!F1014,労働コスト!F1014))</f>
        <v>0.85599797490070062</v>
      </c>
      <c r="G1014" s="2">
        <f>IF(logVir!G1014="","",労働コスト!G1014/SUM(資本サービス!G1014,労働コスト!G1014))</f>
        <v>0.86728061200354001</v>
      </c>
      <c r="I1014" s="3">
        <v>33</v>
      </c>
      <c r="J1014" s="3">
        <v>19</v>
      </c>
      <c r="K1014" s="2" cm="1">
        <f t="array" ref="K1014">IF(C1014="","",0.5*(C1014+SUMPRODUCT(($B$1461:$B$1491=$J1014)*1,C$1461:C$1491)))</f>
        <v>0.8147968609271421</v>
      </c>
      <c r="L1014" s="2" cm="1">
        <f t="array" ref="L1014">IF(D1014="","",0.5*(D1014+SUMPRODUCT(($B$1461:$B$1491=$J1014)*1,D$1461:D$1491)))</f>
        <v>0.85601377010177115</v>
      </c>
      <c r="M1014" s="2" cm="1">
        <f t="array" ref="M1014">IF(E1014="","",0.5*(E1014+SUMPRODUCT(($B$1461:$B$1491=$J1014)*1,E$1461:E$1491)))</f>
        <v>0.8575003437710107</v>
      </c>
      <c r="N1014" s="2" cm="1">
        <f t="array" ref="N1014">IF(F1014="","",0.5*(F1014+SUMPRODUCT(($B$1461:$B$1491=$J1014)*1,F$1461:F$1491)))</f>
        <v>0.86282418708850273</v>
      </c>
      <c r="O1014" s="2" cm="1">
        <f t="array" ref="O1014">IF(G1014="","",0.5*(G1014+SUMPRODUCT(($B$1461:$B$1491=$J1014)*1,G$1461:G$1491)))</f>
        <v>0.87099760359240785</v>
      </c>
    </row>
    <row r="1015" spans="1:15" x14ac:dyDescent="0.55000000000000004">
      <c r="A1015" s="3">
        <v>33</v>
      </c>
      <c r="B1015" s="3">
        <v>20</v>
      </c>
      <c r="C1015" s="2">
        <f>IF(logVir!C1015="","",労働コスト!C1015/SUM(資本サービス!C1015,労働コスト!C1015))</f>
        <v>0.75660365792694229</v>
      </c>
      <c r="D1015" s="2">
        <f>IF(logVir!D1015="","",労働コスト!D1015/SUM(資本サービス!D1015,労働コスト!D1015))</f>
        <v>0.71880235033653073</v>
      </c>
      <c r="E1015" s="2">
        <f>IF(logVir!E1015="","",労働コスト!E1015/SUM(資本サービス!E1015,労働コスト!E1015))</f>
        <v>0.75486876605512254</v>
      </c>
      <c r="F1015" s="2">
        <f>IF(logVir!F1015="","",労働コスト!F1015/SUM(資本サービス!F1015,労働コスト!F1015))</f>
        <v>0.77240736259207998</v>
      </c>
      <c r="G1015" s="2">
        <f>IF(logVir!G1015="","",労働コスト!G1015/SUM(資本サービス!G1015,労働コスト!G1015))</f>
        <v>0.79809466668107254</v>
      </c>
      <c r="I1015" s="3">
        <v>33</v>
      </c>
      <c r="J1015" s="3">
        <v>20</v>
      </c>
      <c r="K1015" s="2" cm="1">
        <f t="array" ref="K1015">IF(C1015="","",0.5*(C1015+SUMPRODUCT(($B$1461:$B$1491=$J1015)*1,C$1461:C$1491)))</f>
        <v>0.75110302267911633</v>
      </c>
      <c r="L1015" s="2" cm="1">
        <f t="array" ref="L1015">IF(D1015="","",0.5*(D1015+SUMPRODUCT(($B$1461:$B$1491=$J1015)*1,D$1461:D$1491)))</f>
        <v>0.73676269252436033</v>
      </c>
      <c r="M1015" s="2" cm="1">
        <f t="array" ref="M1015">IF(E1015="","",0.5*(E1015+SUMPRODUCT(($B$1461:$B$1491=$J1015)*1,E$1461:E$1491)))</f>
        <v>0.75166936562349251</v>
      </c>
      <c r="N1015" s="2" cm="1">
        <f t="array" ref="N1015">IF(F1015="","",0.5*(F1015+SUMPRODUCT(($B$1461:$B$1491=$J1015)*1,F$1461:F$1491)))</f>
        <v>0.75964726097698643</v>
      </c>
      <c r="O1015" s="2" cm="1">
        <f t="array" ref="O1015">IF(G1015="","",0.5*(G1015+SUMPRODUCT(($B$1461:$B$1491=$J1015)*1,G$1461:G$1491)))</f>
        <v>0.78019641368720249</v>
      </c>
    </row>
    <row r="1016" spans="1:15" x14ac:dyDescent="0.55000000000000004">
      <c r="A1016" s="3">
        <v>33</v>
      </c>
      <c r="B1016" s="3">
        <v>21</v>
      </c>
      <c r="C1016" s="2">
        <f>IF(logVir!C1016="","",労働コスト!C1016/SUM(資本サービス!C1016,労働コスト!C1016))</f>
        <v>0.74497909981510946</v>
      </c>
      <c r="D1016" s="2">
        <f>IF(logVir!D1016="","",労働コスト!D1016/SUM(資本サービス!D1016,労働コスト!D1016))</f>
        <v>0.80743975164135307</v>
      </c>
      <c r="E1016" s="2">
        <f>IF(logVir!E1016="","",労働コスト!E1016/SUM(資本サービス!E1016,労働コスト!E1016))</f>
        <v>0.81570644680529969</v>
      </c>
      <c r="F1016" s="2">
        <f>IF(logVir!F1016="","",労働コスト!F1016/SUM(資本サービス!F1016,労働コスト!F1016))</f>
        <v>0.82393657027187783</v>
      </c>
      <c r="G1016" s="2">
        <f>IF(logVir!G1016="","",労働コスト!G1016/SUM(資本サービス!G1016,労働コスト!G1016))</f>
        <v>0.82999502810564862</v>
      </c>
      <c r="I1016" s="3">
        <v>33</v>
      </c>
      <c r="J1016" s="3">
        <v>21</v>
      </c>
      <c r="K1016" s="2" cm="1">
        <f t="array" ref="K1016">IF(C1016="","",0.5*(C1016+SUMPRODUCT(($B$1461:$B$1491=$J1016)*1,C$1461:C$1491)))</f>
        <v>0.70506113358549283</v>
      </c>
      <c r="L1016" s="2" cm="1">
        <f t="array" ref="L1016">IF(D1016="","",0.5*(D1016+SUMPRODUCT(($B$1461:$B$1491=$J1016)*1,D$1461:D$1491)))</f>
        <v>0.75484500400715582</v>
      </c>
      <c r="M1016" s="2" cm="1">
        <f t="array" ref="M1016">IF(E1016="","",0.5*(E1016+SUMPRODUCT(($B$1461:$B$1491=$J1016)*1,E$1461:E$1491)))</f>
        <v>0.76289896652611222</v>
      </c>
      <c r="N1016" s="2" cm="1">
        <f t="array" ref="N1016">IF(F1016="","",0.5*(F1016+SUMPRODUCT(($B$1461:$B$1491=$J1016)*1,F$1461:F$1491)))</f>
        <v>0.76831119323370367</v>
      </c>
      <c r="O1016" s="2" cm="1">
        <f t="array" ref="O1016">IF(G1016="","",0.5*(G1016+SUMPRODUCT(($B$1461:$B$1491=$J1016)*1,G$1461:G$1491)))</f>
        <v>0.77950485103354028</v>
      </c>
    </row>
    <row r="1017" spans="1:15" x14ac:dyDescent="0.55000000000000004">
      <c r="A1017" s="3">
        <v>33</v>
      </c>
      <c r="B1017" s="3">
        <v>22</v>
      </c>
      <c r="C1017" s="2">
        <f>IF(logVir!C1017="","",労働コスト!C1017/SUM(資本サービス!C1017,労働コスト!C1017))</f>
        <v>0.83248476283943673</v>
      </c>
      <c r="D1017" s="2">
        <f>IF(logVir!D1017="","",労働コスト!D1017/SUM(資本サービス!D1017,労働コスト!D1017))</f>
        <v>0.89027213894447577</v>
      </c>
      <c r="E1017" s="2">
        <f>IF(logVir!E1017="","",労働コスト!E1017/SUM(資本サービス!E1017,労働コスト!E1017))</f>
        <v>0.87121244461259706</v>
      </c>
      <c r="F1017" s="2">
        <f>IF(logVir!F1017="","",労働コスト!F1017/SUM(資本サービス!F1017,労働コスト!F1017))</f>
        <v>0.87793278922383222</v>
      </c>
      <c r="G1017" s="2">
        <f>IF(logVir!G1017="","",労働コスト!G1017/SUM(資本サービス!G1017,労働コスト!G1017))</f>
        <v>0.86828683975274623</v>
      </c>
      <c r="I1017" s="3">
        <v>33</v>
      </c>
      <c r="J1017" s="3">
        <v>22</v>
      </c>
      <c r="K1017" s="2" cm="1">
        <f t="array" ref="K1017">IF(C1017="","",0.5*(C1017+SUMPRODUCT(($B$1461:$B$1491=$J1017)*1,C$1461:C$1491)))</f>
        <v>0.80421251616459322</v>
      </c>
      <c r="L1017" s="2" cm="1">
        <f t="array" ref="L1017">IF(D1017="","",0.5*(D1017+SUMPRODUCT(($B$1461:$B$1491=$J1017)*1,D$1461:D$1491)))</f>
        <v>0.85285974681012156</v>
      </c>
      <c r="M1017" s="2" cm="1">
        <f t="array" ref="M1017">IF(E1017="","",0.5*(E1017+SUMPRODUCT(($B$1461:$B$1491=$J1017)*1,E$1461:E$1491)))</f>
        <v>0.85681593201497241</v>
      </c>
      <c r="N1017" s="2" cm="1">
        <f t="array" ref="N1017">IF(F1017="","",0.5*(F1017+SUMPRODUCT(($B$1461:$B$1491=$J1017)*1,F$1461:F$1491)))</f>
        <v>0.85775654561318382</v>
      </c>
      <c r="O1017" s="2" cm="1">
        <f t="array" ref="O1017">IF(G1017="","",0.5*(G1017+SUMPRODUCT(($B$1461:$B$1491=$J1017)*1,G$1461:G$1491)))</f>
        <v>0.85355322208859163</v>
      </c>
    </row>
    <row r="1018" spans="1:15" x14ac:dyDescent="0.55000000000000004">
      <c r="A1018" s="3">
        <v>33</v>
      </c>
      <c r="B1018" s="3">
        <v>23</v>
      </c>
      <c r="C1018" s="2">
        <f>IF(logVir!C1018="","",労働コスト!C1018/SUM(資本サービス!C1018,労働コスト!C1018))</f>
        <v>0.22521502863291334</v>
      </c>
      <c r="D1018" s="2">
        <f>IF(logVir!D1018="","",労働コスト!D1018/SUM(資本サービス!D1018,労働コスト!D1018))</f>
        <v>0.35014296143797152</v>
      </c>
      <c r="E1018" s="2">
        <f>IF(logVir!E1018="","",労働コスト!E1018/SUM(資本サービス!E1018,労働コスト!E1018))</f>
        <v>0.31166470951967162</v>
      </c>
      <c r="F1018" s="2">
        <f>IF(logVir!F1018="","",労働コスト!F1018/SUM(資本サービス!F1018,労働コスト!F1018))</f>
        <v>0.33536369236880231</v>
      </c>
      <c r="G1018" s="2">
        <f>IF(logVir!G1018="","",労働コスト!G1018/SUM(資本サービス!G1018,労働コスト!G1018))</f>
        <v>0.36934581134727129</v>
      </c>
      <c r="I1018" s="3">
        <v>33</v>
      </c>
      <c r="J1018" s="3">
        <v>23</v>
      </c>
      <c r="K1018" s="2" cm="1">
        <f t="array" ref="K1018">IF(C1018="","",0.5*(C1018+SUMPRODUCT(($B$1461:$B$1491=$J1018)*1,C$1461:C$1491)))</f>
        <v>0.25471218205732538</v>
      </c>
      <c r="L1018" s="2" cm="1">
        <f t="array" ref="L1018">IF(D1018="","",0.5*(D1018+SUMPRODUCT(($B$1461:$B$1491=$J1018)*1,D$1461:D$1491)))</f>
        <v>0.33201267038092291</v>
      </c>
      <c r="M1018" s="2" cm="1">
        <f t="array" ref="M1018">IF(E1018="","",0.5*(E1018+SUMPRODUCT(($B$1461:$B$1491=$J1018)*1,E$1461:E$1491)))</f>
        <v>0.32943616712109292</v>
      </c>
      <c r="N1018" s="2" cm="1">
        <f t="array" ref="N1018">IF(F1018="","",0.5*(F1018+SUMPRODUCT(($B$1461:$B$1491=$J1018)*1,F$1461:F$1491)))</f>
        <v>0.35535061582753302</v>
      </c>
      <c r="O1018" s="2" cm="1">
        <f t="array" ref="O1018">IF(G1018="","",0.5*(G1018+SUMPRODUCT(($B$1461:$B$1491=$J1018)*1,G$1461:G$1491)))</f>
        <v>0.38360843848114556</v>
      </c>
    </row>
    <row r="1019" spans="1:15" x14ac:dyDescent="0.55000000000000004">
      <c r="A1019" s="3">
        <v>33</v>
      </c>
      <c r="B1019" s="3">
        <v>24</v>
      </c>
      <c r="C1019" s="2">
        <f>IF(logVir!C1019="","",労働コスト!C1019/SUM(資本サービス!C1019,労働コスト!C1019))</f>
        <v>0.67430769797905421</v>
      </c>
      <c r="D1019" s="2">
        <f>IF(logVir!D1019="","",労働コスト!D1019/SUM(資本サービス!D1019,労働コスト!D1019))</f>
        <v>0.75336500421010055</v>
      </c>
      <c r="E1019" s="2">
        <f>IF(logVir!E1019="","",労働コスト!E1019/SUM(資本サービス!E1019,労働コスト!E1019))</f>
        <v>0.7199383325495099</v>
      </c>
      <c r="F1019" s="2">
        <f>IF(logVir!F1019="","",労働コスト!F1019/SUM(資本サービス!F1019,労働コスト!F1019))</f>
        <v>0.74277920431117395</v>
      </c>
      <c r="G1019" s="2">
        <f>IF(logVir!G1019="","",労働コスト!G1019/SUM(資本サービス!G1019,労働コスト!G1019))</f>
        <v>0.77084470409120065</v>
      </c>
      <c r="I1019" s="3">
        <v>33</v>
      </c>
      <c r="J1019" s="3">
        <v>24</v>
      </c>
      <c r="K1019" s="2" cm="1">
        <f t="array" ref="K1019">IF(C1019="","",0.5*(C1019+SUMPRODUCT(($B$1461:$B$1491=$J1019)*1,C$1461:C$1491)))</f>
        <v>0.69306363719561359</v>
      </c>
      <c r="L1019" s="2" cm="1">
        <f t="array" ref="L1019">IF(D1019="","",0.5*(D1019+SUMPRODUCT(($B$1461:$B$1491=$J1019)*1,D$1461:D$1491)))</f>
        <v>0.74520438256436372</v>
      </c>
      <c r="M1019" s="2" cm="1">
        <f t="array" ref="M1019">IF(E1019="","",0.5*(E1019+SUMPRODUCT(($B$1461:$B$1491=$J1019)*1,E$1461:E$1491)))</f>
        <v>0.73559580610815378</v>
      </c>
      <c r="N1019" s="2" cm="1">
        <f t="array" ref="N1019">IF(F1019="","",0.5*(F1019+SUMPRODUCT(($B$1461:$B$1491=$J1019)*1,F$1461:F$1491)))</f>
        <v>0.75563109473079071</v>
      </c>
      <c r="O1019" s="2" cm="1">
        <f t="array" ref="O1019">IF(G1019="","",0.5*(G1019+SUMPRODUCT(($B$1461:$B$1491=$J1019)*1,G$1461:G$1491)))</f>
        <v>0.77544323627279521</v>
      </c>
    </row>
    <row r="1020" spans="1:15" x14ac:dyDescent="0.55000000000000004">
      <c r="A1020" s="3">
        <v>33</v>
      </c>
      <c r="B1020" s="3">
        <v>25</v>
      </c>
      <c r="C1020" s="2">
        <f>IF(logVir!C1020="","",労働コスト!C1020/SUM(資本サービス!C1020,労働コスト!C1020))</f>
        <v>0.80617493644384641</v>
      </c>
      <c r="D1020" s="2">
        <f>IF(logVir!D1020="","",労働コスト!D1020/SUM(資本サービス!D1020,労働コスト!D1020))</f>
        <v>0.84917836220984311</v>
      </c>
      <c r="E1020" s="2">
        <f>IF(logVir!E1020="","",労働コスト!E1020/SUM(資本サービス!E1020,労働コスト!E1020))</f>
        <v>0.82500745884910254</v>
      </c>
      <c r="F1020" s="2">
        <f>IF(logVir!F1020="","",労働コスト!F1020/SUM(資本サービス!F1020,労働コスト!F1020))</f>
        <v>0.82480934833384612</v>
      </c>
      <c r="G1020" s="2">
        <f>IF(logVir!G1020="","",労働コスト!G1020/SUM(資本サービス!G1020,労働コスト!G1020))</f>
        <v>0.82851656595204193</v>
      </c>
      <c r="I1020" s="3">
        <v>33</v>
      </c>
      <c r="J1020" s="3">
        <v>25</v>
      </c>
      <c r="K1020" s="2" cm="1">
        <f t="array" ref="K1020">IF(C1020="","",0.5*(C1020+SUMPRODUCT(($B$1461:$B$1491=$J1020)*1,C$1461:C$1491)))</f>
        <v>0.80382298960791398</v>
      </c>
      <c r="L1020" s="2" cm="1">
        <f t="array" ref="L1020">IF(D1020="","",0.5*(D1020+SUMPRODUCT(($B$1461:$B$1491=$J1020)*1,D$1461:D$1491)))</f>
        <v>0.82606182617251878</v>
      </c>
      <c r="M1020" s="2" cm="1">
        <f t="array" ref="M1020">IF(E1020="","",0.5*(E1020+SUMPRODUCT(($B$1461:$B$1491=$J1020)*1,E$1461:E$1491)))</f>
        <v>0.81359362696783855</v>
      </c>
      <c r="N1020" s="2" cm="1">
        <f t="array" ref="N1020">IF(F1020="","",0.5*(F1020+SUMPRODUCT(($B$1461:$B$1491=$J1020)*1,F$1461:F$1491)))</f>
        <v>0.81289556809808738</v>
      </c>
      <c r="O1020" s="2" cm="1">
        <f t="array" ref="O1020">IF(G1020="","",0.5*(G1020+SUMPRODUCT(($B$1461:$B$1491=$J1020)*1,G$1461:G$1491)))</f>
        <v>0.8154245469693564</v>
      </c>
    </row>
    <row r="1021" spans="1:15" x14ac:dyDescent="0.55000000000000004">
      <c r="A1021" s="3">
        <v>33</v>
      </c>
      <c r="B1021" s="3">
        <v>26</v>
      </c>
      <c r="C1021" s="2">
        <f>IF(logVir!C1021="","",労働コスト!C1021/SUM(資本サービス!C1021,労働コスト!C1021))</f>
        <v>0.24780306407267316</v>
      </c>
      <c r="D1021" s="2">
        <f>IF(logVir!D1021="","",労働コスト!D1021/SUM(資本サービス!D1021,労働コスト!D1021))</f>
        <v>0.36337920486400888</v>
      </c>
      <c r="E1021" s="2">
        <f>IF(logVir!E1021="","",労働コスト!E1021/SUM(資本サービス!E1021,労働コスト!E1021))</f>
        <v>0.44626576764399006</v>
      </c>
      <c r="F1021" s="2">
        <f>IF(logVir!F1021="","",労働コスト!F1021/SUM(資本サービス!F1021,労働コスト!F1021))</f>
        <v>0.36579978859106316</v>
      </c>
      <c r="G1021" s="2">
        <f>IF(logVir!G1021="","",労働コスト!G1021/SUM(資本サービス!G1021,労働コスト!G1021))</f>
        <v>0.36948524628306667</v>
      </c>
      <c r="I1021" s="3">
        <v>33</v>
      </c>
      <c r="J1021" s="3">
        <v>26</v>
      </c>
      <c r="K1021" s="2" cm="1">
        <f t="array" ref="K1021">IF(C1021="","",0.5*(C1021+SUMPRODUCT(($B$1461:$B$1491=$J1021)*1,C$1461:C$1491)))</f>
        <v>0.27833924978999891</v>
      </c>
      <c r="L1021" s="2" cm="1">
        <f t="array" ref="L1021">IF(D1021="","",0.5*(D1021+SUMPRODUCT(($B$1461:$B$1491=$J1021)*1,D$1461:D$1491)))</f>
        <v>0.36951632376947807</v>
      </c>
      <c r="M1021" s="2" cm="1">
        <f t="array" ref="M1021">IF(E1021="","",0.5*(E1021+SUMPRODUCT(($B$1461:$B$1491=$J1021)*1,E$1461:E$1491)))</f>
        <v>0.44619733321405503</v>
      </c>
      <c r="N1021" s="2" cm="1">
        <f t="array" ref="N1021">IF(F1021="","",0.5*(F1021+SUMPRODUCT(($B$1461:$B$1491=$J1021)*1,F$1461:F$1491)))</f>
        <v>0.393553309019537</v>
      </c>
      <c r="O1021" s="2" cm="1">
        <f t="array" ref="O1021">IF(G1021="","",0.5*(G1021+SUMPRODUCT(($B$1461:$B$1491=$J1021)*1,G$1461:G$1491)))</f>
        <v>0.39692556327140777</v>
      </c>
    </row>
    <row r="1022" spans="1:15" x14ac:dyDescent="0.55000000000000004">
      <c r="A1022" s="3">
        <v>33</v>
      </c>
      <c r="B1022" s="3">
        <v>27</v>
      </c>
      <c r="C1022" s="2">
        <f>IF(logVir!C1022="","",労働コスト!C1022/SUM(資本サービス!C1022,労働コスト!C1022))</f>
        <v>0.75793048411793873</v>
      </c>
      <c r="D1022" s="2">
        <f>IF(logVir!D1022="","",労働コスト!D1022/SUM(資本サービス!D1022,労働コスト!D1022))</f>
        <v>0.83194781013471297</v>
      </c>
      <c r="E1022" s="2">
        <f>IF(logVir!E1022="","",労働コスト!E1022/SUM(資本サービス!E1022,労働コスト!E1022))</f>
        <v>0.79763714852135692</v>
      </c>
      <c r="F1022" s="2">
        <f>IF(logVir!F1022="","",労働コスト!F1022/SUM(資本サービス!F1022,労働コスト!F1022))</f>
        <v>0.79597692937116116</v>
      </c>
      <c r="G1022" s="2">
        <f>IF(logVir!G1022="","",労働コスト!G1022/SUM(資本サービス!G1022,労働コスト!G1022))</f>
        <v>0.81066689619816124</v>
      </c>
      <c r="I1022" s="3">
        <v>33</v>
      </c>
      <c r="J1022" s="3">
        <v>27</v>
      </c>
      <c r="K1022" s="2" cm="1">
        <f t="array" ref="K1022">IF(C1022="","",0.5*(C1022+SUMPRODUCT(($B$1461:$B$1491=$J1022)*1,C$1461:C$1491)))</f>
        <v>0.77342029701809878</v>
      </c>
      <c r="L1022" s="2" cm="1">
        <f t="array" ref="L1022">IF(D1022="","",0.5*(D1022+SUMPRODUCT(($B$1461:$B$1491=$J1022)*1,D$1461:D$1491)))</f>
        <v>0.81318532155444445</v>
      </c>
      <c r="M1022" s="2" cm="1">
        <f t="array" ref="M1022">IF(E1022="","",0.5*(E1022+SUMPRODUCT(($B$1461:$B$1491=$J1022)*1,E$1461:E$1491)))</f>
        <v>0.79705627838562565</v>
      </c>
      <c r="N1022" s="2" cm="1">
        <f t="array" ref="N1022">IF(F1022="","",0.5*(F1022+SUMPRODUCT(($B$1461:$B$1491=$J1022)*1,F$1461:F$1491)))</f>
        <v>0.7980234927154195</v>
      </c>
      <c r="O1022" s="2" cm="1">
        <f t="array" ref="O1022">IF(G1022="","",0.5*(G1022+SUMPRODUCT(($B$1461:$B$1491=$J1022)*1,G$1461:G$1491)))</f>
        <v>0.81189885523819716</v>
      </c>
    </row>
    <row r="1023" spans="1:15" x14ac:dyDescent="0.55000000000000004">
      <c r="A1023" s="3">
        <v>33</v>
      </c>
      <c r="B1023" s="3">
        <v>28</v>
      </c>
      <c r="C1023" s="2">
        <f>IF(logVir!C1023="","",労働コスト!C1023/SUM(資本サービス!C1023,労働コスト!C1023))</f>
        <v>0.60241909527461068</v>
      </c>
      <c r="D1023" s="2">
        <f>IF(logVir!D1023="","",労働コスト!D1023/SUM(資本サービス!D1023,労働コスト!D1023))</f>
        <v>0.6458428637547452</v>
      </c>
      <c r="E1023" s="2">
        <f>IF(logVir!E1023="","",労働コスト!E1023/SUM(資本サービス!E1023,労働コスト!E1023))</f>
        <v>0.6871437038917777</v>
      </c>
      <c r="F1023" s="2">
        <f>IF(logVir!F1023="","",労働コスト!F1023/SUM(資本サービス!F1023,労働コスト!F1023))</f>
        <v>0.68880586315944992</v>
      </c>
      <c r="G1023" s="2">
        <f>IF(logVir!G1023="","",労働コスト!G1023/SUM(資本サービス!G1023,労働コスト!G1023))</f>
        <v>0.68042471649927616</v>
      </c>
      <c r="I1023" s="3">
        <v>33</v>
      </c>
      <c r="J1023" s="3">
        <v>28</v>
      </c>
      <c r="K1023" s="2" cm="1">
        <f t="array" ref="K1023">IF(C1023="","",0.5*(C1023+SUMPRODUCT(($B$1461:$B$1491=$J1023)*1,C$1461:C$1491)))</f>
        <v>0.60009946084242372</v>
      </c>
      <c r="L1023" s="2" cm="1">
        <f t="array" ref="L1023">IF(D1023="","",0.5*(D1023+SUMPRODUCT(($B$1461:$B$1491=$J1023)*1,D$1461:D$1491)))</f>
        <v>0.64461407464249865</v>
      </c>
      <c r="M1023" s="2" cm="1">
        <f t="array" ref="M1023">IF(E1023="","",0.5*(E1023+SUMPRODUCT(($B$1461:$B$1491=$J1023)*1,E$1461:E$1491)))</f>
        <v>0.68055026263682206</v>
      </c>
      <c r="N1023" s="2" cm="1">
        <f t="array" ref="N1023">IF(F1023="","",0.5*(F1023+SUMPRODUCT(($B$1461:$B$1491=$J1023)*1,F$1461:F$1491)))</f>
        <v>0.67802381342413731</v>
      </c>
      <c r="O1023" s="2" cm="1">
        <f t="array" ref="O1023">IF(G1023="","",0.5*(G1023+SUMPRODUCT(($B$1461:$B$1491=$J1023)*1,G$1461:G$1491)))</f>
        <v>0.66771852034247892</v>
      </c>
    </row>
    <row r="1024" spans="1:15" x14ac:dyDescent="0.55000000000000004">
      <c r="A1024" s="3">
        <v>33</v>
      </c>
      <c r="B1024" s="3">
        <v>29</v>
      </c>
      <c r="C1024" s="2">
        <f>IF(logVir!C1024="","",労働コスト!C1024/SUM(資本サービス!C1024,労働コスト!C1024))</f>
        <v>0.84914551892866397</v>
      </c>
      <c r="D1024" s="2">
        <f>IF(logVir!D1024="","",労働コスト!D1024/SUM(資本サービス!D1024,労働コスト!D1024))</f>
        <v>0.8546031348836185</v>
      </c>
      <c r="E1024" s="2">
        <f>IF(logVir!E1024="","",労働コスト!E1024/SUM(資本サービス!E1024,労働コスト!E1024))</f>
        <v>0.84158518520926484</v>
      </c>
      <c r="F1024" s="2">
        <f>IF(logVir!F1024="","",労働コスト!F1024/SUM(資本サービス!F1024,労働コスト!F1024))</f>
        <v>0.8337774353174594</v>
      </c>
      <c r="G1024" s="2">
        <f>IF(logVir!G1024="","",労働コスト!G1024/SUM(資本サービス!G1024,労働コスト!G1024))</f>
        <v>0.84957984670368381</v>
      </c>
      <c r="I1024" s="3">
        <v>33</v>
      </c>
      <c r="J1024" s="3">
        <v>29</v>
      </c>
      <c r="K1024" s="2" cm="1">
        <f t="array" ref="K1024">IF(C1024="","",0.5*(C1024+SUMPRODUCT(($B$1461:$B$1491=$J1024)*1,C$1461:C$1491)))</f>
        <v>0.82880030639783508</v>
      </c>
      <c r="L1024" s="2" cm="1">
        <f t="array" ref="L1024">IF(D1024="","",0.5*(D1024+SUMPRODUCT(($B$1461:$B$1491=$J1024)*1,D$1461:D$1491)))</f>
        <v>0.83042241184656307</v>
      </c>
      <c r="M1024" s="2" cm="1">
        <f t="array" ref="M1024">IF(E1024="","",0.5*(E1024+SUMPRODUCT(($B$1461:$B$1491=$J1024)*1,E$1461:E$1491)))</f>
        <v>0.84110695431393645</v>
      </c>
      <c r="N1024" s="2" cm="1">
        <f t="array" ref="N1024">IF(F1024="","",0.5*(F1024+SUMPRODUCT(($B$1461:$B$1491=$J1024)*1,F$1461:F$1491)))</f>
        <v>0.8290969825053669</v>
      </c>
      <c r="O1024" s="2" cm="1">
        <f t="array" ref="O1024">IF(G1024="","",0.5*(G1024+SUMPRODUCT(($B$1461:$B$1491=$J1024)*1,G$1461:G$1491)))</f>
        <v>0.84288952363497804</v>
      </c>
    </row>
    <row r="1025" spans="1:15" x14ac:dyDescent="0.55000000000000004">
      <c r="A1025" s="3">
        <v>33</v>
      </c>
      <c r="B1025" s="3">
        <v>30</v>
      </c>
      <c r="C1025" s="2">
        <f>IF(logVir!C1025="","",労働コスト!C1025/SUM(資本サービス!C1025,労働コスト!C1025))</f>
        <v>0.79246300896824828</v>
      </c>
      <c r="D1025" s="2">
        <f>IF(logVir!D1025="","",労働コスト!D1025/SUM(資本サービス!D1025,労働コスト!D1025))</f>
        <v>0.86838235028704913</v>
      </c>
      <c r="E1025" s="2">
        <f>IF(logVir!E1025="","",労働コスト!E1025/SUM(資本サービス!E1025,労働コスト!E1025))</f>
        <v>0.90152779399892713</v>
      </c>
      <c r="F1025" s="2">
        <f>IF(logVir!F1025="","",労働コスト!F1025/SUM(資本サービス!F1025,労働コスト!F1025))</f>
        <v>0.90996779330606237</v>
      </c>
      <c r="G1025" s="2">
        <f>IF(logVir!G1025="","",労働コスト!G1025/SUM(資本サービス!G1025,労働コスト!G1025))</f>
        <v>0.92168201467252475</v>
      </c>
      <c r="I1025" s="3">
        <v>33</v>
      </c>
      <c r="J1025" s="3">
        <v>30</v>
      </c>
      <c r="K1025" s="2" cm="1">
        <f t="array" ref="K1025">IF(C1025="","",0.5*(C1025+SUMPRODUCT(($B$1461:$B$1491=$J1025)*1,C$1461:C$1491)))</f>
        <v>0.82902664584142649</v>
      </c>
      <c r="L1025" s="2" cm="1">
        <f t="array" ref="L1025">IF(D1025="","",0.5*(D1025+SUMPRODUCT(($B$1461:$B$1491=$J1025)*1,D$1461:D$1491)))</f>
        <v>0.87755066422307737</v>
      </c>
      <c r="M1025" s="2" cm="1">
        <f t="array" ref="M1025">IF(E1025="","",0.5*(E1025+SUMPRODUCT(($B$1461:$B$1491=$J1025)*1,E$1461:E$1491)))</f>
        <v>0.89953621300545228</v>
      </c>
      <c r="N1025" s="2" cm="1">
        <f t="array" ref="N1025">IF(F1025="","",0.5*(F1025+SUMPRODUCT(($B$1461:$B$1491=$J1025)*1,F$1461:F$1491)))</f>
        <v>0.90583816422551489</v>
      </c>
      <c r="O1025" s="2" cm="1">
        <f t="array" ref="O1025">IF(G1025="","",0.5*(G1025+SUMPRODUCT(($B$1461:$B$1491=$J1025)*1,G$1461:G$1491)))</f>
        <v>0.91796763041720908</v>
      </c>
    </row>
    <row r="1026" spans="1:15" x14ac:dyDescent="0.55000000000000004">
      <c r="A1026" s="3">
        <v>33</v>
      </c>
      <c r="B1026" s="3">
        <v>31</v>
      </c>
      <c r="C1026" s="2">
        <f>IF(logVir!C1026="","",労働コスト!C1026/SUM(資本サービス!C1026,労働コスト!C1026))</f>
        <v>0.77427636698349378</v>
      </c>
      <c r="D1026" s="2">
        <f>IF(logVir!D1026="","",労働コスト!D1026/SUM(資本サービス!D1026,労働コスト!D1026))</f>
        <v>0.77746056937601948</v>
      </c>
      <c r="E1026" s="2">
        <f>IF(logVir!E1026="","",労働コスト!E1026/SUM(資本サービス!E1026,労働コスト!E1026))</f>
        <v>0.80450026078950454</v>
      </c>
      <c r="F1026" s="2">
        <f>IF(logVir!F1026="","",労働コスト!F1026/SUM(資本サービス!F1026,労働コスト!F1026))</f>
        <v>0.80884227182197443</v>
      </c>
      <c r="G1026" s="2">
        <f>IF(logVir!G1026="","",労働コスト!G1026/SUM(資本サービス!G1026,労働コスト!G1026))</f>
        <v>0.79772127212028743</v>
      </c>
      <c r="I1026" s="3">
        <v>33</v>
      </c>
      <c r="J1026" s="3">
        <v>31</v>
      </c>
      <c r="K1026" s="2" cm="1">
        <f t="array" ref="K1026">IF(C1026="","",0.5*(C1026+SUMPRODUCT(($B$1461:$B$1491=$J1026)*1,C$1461:C$1491)))</f>
        <v>0.77165103480886543</v>
      </c>
      <c r="L1026" s="2" cm="1">
        <f t="array" ref="L1026">IF(D1026="","",0.5*(D1026+SUMPRODUCT(($B$1461:$B$1491=$J1026)*1,D$1461:D$1491)))</f>
        <v>0.76655835297987229</v>
      </c>
      <c r="M1026" s="2" cm="1">
        <f t="array" ref="M1026">IF(E1026="","",0.5*(E1026+SUMPRODUCT(($B$1461:$B$1491=$J1026)*1,E$1461:E$1491)))</f>
        <v>0.79488735658277054</v>
      </c>
      <c r="N1026" s="2" cm="1">
        <f t="array" ref="N1026">IF(F1026="","",0.5*(F1026+SUMPRODUCT(($B$1461:$B$1491=$J1026)*1,F$1461:F$1491)))</f>
        <v>0.80131802453795165</v>
      </c>
      <c r="O1026" s="2" cm="1">
        <f t="array" ref="O1026">IF(G1026="","",0.5*(G1026+SUMPRODUCT(($B$1461:$B$1491=$J1026)*1,G$1461:G$1491)))</f>
        <v>0.79864229389054497</v>
      </c>
    </row>
    <row r="1027" spans="1:15" x14ac:dyDescent="0.55000000000000004">
      <c r="A1027" s="3">
        <v>34</v>
      </c>
      <c r="B1027" s="3">
        <v>1</v>
      </c>
      <c r="C1027" s="2">
        <f>IF(logVir!C1027="","",労働コスト!C1027/SUM(資本サービス!C1027,労働コスト!C1027))</f>
        <v>0.56736860595880589</v>
      </c>
      <c r="D1027" s="2">
        <f>IF(logVir!D1027="","",労働コスト!D1027/SUM(資本サービス!D1027,労働コスト!D1027))</f>
        <v>0.72011977853891018</v>
      </c>
      <c r="E1027" s="2">
        <f>IF(logVir!E1027="","",労働コスト!E1027/SUM(資本サービス!E1027,労働コスト!E1027))</f>
        <v>0.52768754553111097</v>
      </c>
      <c r="F1027" s="2">
        <f>IF(logVir!F1027="","",労働コスト!F1027/SUM(資本サービス!F1027,労働コスト!F1027))</f>
        <v>0.54699235662995349</v>
      </c>
      <c r="G1027" s="2">
        <f>IF(logVir!G1027="","",労働コスト!G1027/SUM(資本サービス!G1027,労働コスト!G1027))</f>
        <v>0.59626540792746641</v>
      </c>
      <c r="I1027" s="3">
        <v>34</v>
      </c>
      <c r="J1027" s="3">
        <v>1</v>
      </c>
      <c r="K1027" s="2" cm="1">
        <f t="array" ref="K1027">IF(C1027="","",0.5*(C1027+SUMPRODUCT(($B$1461:$B$1491=$J1027)*1,C$1461:C$1491)))</f>
        <v>0.5457526779987022</v>
      </c>
      <c r="L1027" s="2" cm="1">
        <f t="array" ref="L1027">IF(D1027="","",0.5*(D1027+SUMPRODUCT(($B$1461:$B$1491=$J1027)*1,D$1461:D$1491)))</f>
        <v>0.68464167689629696</v>
      </c>
      <c r="M1027" s="2" cm="1">
        <f t="array" ref="M1027">IF(E1027="","",0.5*(E1027+SUMPRODUCT(($B$1461:$B$1491=$J1027)*1,E$1461:E$1491)))</f>
        <v>0.59472816568495301</v>
      </c>
      <c r="N1027" s="2" cm="1">
        <f t="array" ref="N1027">IF(F1027="","",0.5*(F1027+SUMPRODUCT(($B$1461:$B$1491=$J1027)*1,F$1461:F$1491)))</f>
        <v>0.60231693095427863</v>
      </c>
      <c r="O1027" s="2" cm="1">
        <f t="array" ref="O1027">IF(G1027="","",0.5*(G1027+SUMPRODUCT(($B$1461:$B$1491=$J1027)*1,G$1461:G$1491)))</f>
        <v>0.63841500972009413</v>
      </c>
    </row>
    <row r="1028" spans="1:15" x14ac:dyDescent="0.55000000000000004">
      <c r="A1028" s="3">
        <v>34</v>
      </c>
      <c r="B1028" s="3">
        <v>2</v>
      </c>
      <c r="C1028" s="2">
        <f>IF(logVir!C1028="","",労働コスト!C1028/SUM(資本サービス!C1028,労働コスト!C1028))</f>
        <v>0.36363925134221903</v>
      </c>
      <c r="D1028" s="2">
        <f>IF(logVir!D1028="","",労働コスト!D1028/SUM(資本サービス!D1028,労働コスト!D1028))</f>
        <v>0.47124072182409527</v>
      </c>
      <c r="E1028" s="2">
        <f>IF(logVir!E1028="","",労働コスト!E1028/SUM(資本サービス!E1028,労働コスト!E1028))</f>
        <v>0.42652182545408091</v>
      </c>
      <c r="F1028" s="2">
        <f>IF(logVir!F1028="","",労働コスト!F1028/SUM(資本サービス!F1028,労働コスト!F1028))</f>
        <v>0.41126484135450508</v>
      </c>
      <c r="G1028" s="2">
        <f>IF(logVir!G1028="","",労働コスト!G1028/SUM(資本サービス!G1028,労働コスト!G1028))</f>
        <v>0.549570388123509</v>
      </c>
      <c r="I1028" s="3">
        <v>34</v>
      </c>
      <c r="J1028" s="3">
        <v>2</v>
      </c>
      <c r="K1028" s="2" cm="1">
        <f t="array" ref="K1028">IF(C1028="","",0.5*(C1028+SUMPRODUCT(($B$1461:$B$1491=$J1028)*1,C$1461:C$1491)))</f>
        <v>0.44409639198883832</v>
      </c>
      <c r="L1028" s="2" cm="1">
        <f t="array" ref="L1028">IF(D1028="","",0.5*(D1028+SUMPRODUCT(($B$1461:$B$1491=$J1028)*1,D$1461:D$1491)))</f>
        <v>0.53192937754716418</v>
      </c>
      <c r="M1028" s="2" cm="1">
        <f t="array" ref="M1028">IF(E1028="","",0.5*(E1028+SUMPRODUCT(($B$1461:$B$1491=$J1028)*1,E$1461:E$1491)))</f>
        <v>0.47240861021553615</v>
      </c>
      <c r="N1028" s="2" cm="1">
        <f t="array" ref="N1028">IF(F1028="","",0.5*(F1028+SUMPRODUCT(($B$1461:$B$1491=$J1028)*1,F$1461:F$1491)))</f>
        <v>0.46362613325746072</v>
      </c>
      <c r="O1028" s="2" cm="1">
        <f t="array" ref="O1028">IF(G1028="","",0.5*(G1028+SUMPRODUCT(($B$1461:$B$1491=$J1028)*1,G$1461:G$1491)))</f>
        <v>0.57133266632287438</v>
      </c>
    </row>
    <row r="1029" spans="1:15" x14ac:dyDescent="0.55000000000000004">
      <c r="A1029" s="3">
        <v>34</v>
      </c>
      <c r="B1029" s="3">
        <v>3</v>
      </c>
      <c r="C1029" s="2">
        <f>IF(logVir!C1029="","",労働コスト!C1029/SUM(資本サービス!C1029,労働コスト!C1029))</f>
        <v>0.75894095936560613</v>
      </c>
      <c r="D1029" s="2">
        <f>IF(logVir!D1029="","",労働コスト!D1029/SUM(資本サービス!D1029,労働コスト!D1029))</f>
        <v>0.80770846394009665</v>
      </c>
      <c r="E1029" s="2">
        <f>IF(logVir!E1029="","",労働コスト!E1029/SUM(資本サービス!E1029,労働コスト!E1029))</f>
        <v>0.81002574405703542</v>
      </c>
      <c r="F1029" s="2">
        <f>IF(logVir!F1029="","",労働コスト!F1029/SUM(資本サービス!F1029,労働コスト!F1029))</f>
        <v>0.80956885858345529</v>
      </c>
      <c r="G1029" s="2">
        <f>IF(logVir!G1029="","",労働コスト!G1029/SUM(資本サービス!G1029,労働コスト!G1029))</f>
        <v>0.84551551026381133</v>
      </c>
      <c r="I1029" s="3">
        <v>34</v>
      </c>
      <c r="J1029" s="3">
        <v>3</v>
      </c>
      <c r="K1029" s="2" cm="1">
        <f t="array" ref="K1029">IF(C1029="","",0.5*(C1029+SUMPRODUCT(($B$1461:$B$1491=$J1029)*1,C$1461:C$1491)))</f>
        <v>0.72815450358479838</v>
      </c>
      <c r="L1029" s="2" cm="1">
        <f t="array" ref="L1029">IF(D1029="","",0.5*(D1029+SUMPRODUCT(($B$1461:$B$1491=$J1029)*1,D$1461:D$1491)))</f>
        <v>0.77006480768831453</v>
      </c>
      <c r="M1029" s="2" cm="1">
        <f t="array" ref="M1029">IF(E1029="","",0.5*(E1029+SUMPRODUCT(($B$1461:$B$1491=$J1029)*1,E$1461:E$1491)))</f>
        <v>0.77930226847410689</v>
      </c>
      <c r="N1029" s="2" cm="1">
        <f t="array" ref="N1029">IF(F1029="","",0.5*(F1029+SUMPRODUCT(($B$1461:$B$1491=$J1029)*1,F$1461:F$1491)))</f>
        <v>0.77820956308449862</v>
      </c>
      <c r="O1029" s="2" cm="1">
        <f t="array" ref="O1029">IF(G1029="","",0.5*(G1029+SUMPRODUCT(($B$1461:$B$1491=$J1029)*1,G$1461:G$1491)))</f>
        <v>0.81260277212107057</v>
      </c>
    </row>
    <row r="1030" spans="1:15" x14ac:dyDescent="0.55000000000000004">
      <c r="A1030" s="3">
        <v>34</v>
      </c>
      <c r="B1030" s="3">
        <v>4</v>
      </c>
      <c r="C1030" s="2">
        <f>IF(logVir!C1030="","",労働コスト!C1030/SUM(資本サービス!C1030,労働コスト!C1030))</f>
        <v>0.65848795507169888</v>
      </c>
      <c r="D1030" s="2">
        <f>IF(logVir!D1030="","",労働コスト!D1030/SUM(資本サービス!D1030,労働コスト!D1030))</f>
        <v>0.65766685163150174</v>
      </c>
      <c r="E1030" s="2">
        <f>IF(logVir!E1030="","",労働コスト!E1030/SUM(資本サービス!E1030,労働コスト!E1030))</f>
        <v>0.70369346560638546</v>
      </c>
      <c r="F1030" s="2">
        <f>IF(logVir!F1030="","",労働コスト!F1030/SUM(資本サービス!F1030,労働コスト!F1030))</f>
        <v>0.71390202334099206</v>
      </c>
      <c r="G1030" s="2">
        <f>IF(logVir!G1030="","",労働コスト!G1030/SUM(資本サービス!G1030,労働コスト!G1030))</f>
        <v>0.74875529996107204</v>
      </c>
      <c r="I1030" s="3">
        <v>34</v>
      </c>
      <c r="J1030" s="3">
        <v>4</v>
      </c>
      <c r="K1030" s="2" cm="1">
        <f t="array" ref="K1030">IF(C1030="","",0.5*(C1030+SUMPRODUCT(($B$1461:$B$1491=$J1030)*1,C$1461:C$1491)))</f>
        <v>0.71016487492878766</v>
      </c>
      <c r="L1030" s="2" cm="1">
        <f t="array" ref="L1030">IF(D1030="","",0.5*(D1030+SUMPRODUCT(($B$1461:$B$1491=$J1030)*1,D$1461:D$1491)))</f>
        <v>0.69813664217278792</v>
      </c>
      <c r="M1030" s="2" cm="1">
        <f t="array" ref="M1030">IF(E1030="","",0.5*(E1030+SUMPRODUCT(($B$1461:$B$1491=$J1030)*1,E$1461:E$1491)))</f>
        <v>0.7288194222745622</v>
      </c>
      <c r="N1030" s="2" cm="1">
        <f t="array" ref="N1030">IF(F1030="","",0.5*(F1030+SUMPRODUCT(($B$1461:$B$1491=$J1030)*1,F$1461:F$1491)))</f>
        <v>0.73059058034825508</v>
      </c>
      <c r="O1030" s="2" cm="1">
        <f t="array" ref="O1030">IF(G1030="","",0.5*(G1030+SUMPRODUCT(($B$1461:$B$1491=$J1030)*1,G$1461:G$1491)))</f>
        <v>0.75941538023515309</v>
      </c>
    </row>
    <row r="1031" spans="1:15" x14ac:dyDescent="0.55000000000000004">
      <c r="A1031" s="3">
        <v>34</v>
      </c>
      <c r="B1031" s="3">
        <v>5</v>
      </c>
      <c r="C1031" s="2">
        <f>IF(logVir!C1031="","",労働コスト!C1031/SUM(資本サービス!C1031,労働コスト!C1031))</f>
        <v>0.54766827104103777</v>
      </c>
      <c r="D1031" s="2">
        <f>IF(logVir!D1031="","",労働コスト!D1031/SUM(資本サービス!D1031,労働コスト!D1031))</f>
        <v>0.57107051872711734</v>
      </c>
      <c r="E1031" s="2">
        <f>IF(logVir!E1031="","",労働コスト!E1031/SUM(資本サービス!E1031,労働コスト!E1031))</f>
        <v>0.66604398184529767</v>
      </c>
      <c r="F1031" s="2">
        <f>IF(logVir!F1031="","",労働コスト!F1031/SUM(資本サービス!F1031,労働コスト!F1031))</f>
        <v>0.66323409220813601</v>
      </c>
      <c r="G1031" s="2">
        <f>IF(logVir!G1031="","",労働コスト!G1031/SUM(資本サービス!G1031,労働コスト!G1031))</f>
        <v>0.69537910064667896</v>
      </c>
      <c r="I1031" s="3">
        <v>34</v>
      </c>
      <c r="J1031" s="3">
        <v>5</v>
      </c>
      <c r="K1031" s="2" cm="1">
        <f t="array" ref="K1031">IF(C1031="","",0.5*(C1031+SUMPRODUCT(($B$1461:$B$1491=$J1031)*1,C$1461:C$1491)))</f>
        <v>0.59630517455298127</v>
      </c>
      <c r="L1031" s="2" cm="1">
        <f t="array" ref="L1031">IF(D1031="","",0.5*(D1031+SUMPRODUCT(($B$1461:$B$1491=$J1031)*1,D$1461:D$1491)))</f>
        <v>0.62487820884421197</v>
      </c>
      <c r="M1031" s="2" cm="1">
        <f t="array" ref="M1031">IF(E1031="","",0.5*(E1031+SUMPRODUCT(($B$1461:$B$1491=$J1031)*1,E$1461:E$1491)))</f>
        <v>0.68515571821867582</v>
      </c>
      <c r="N1031" s="2" cm="1">
        <f t="array" ref="N1031">IF(F1031="","",0.5*(F1031+SUMPRODUCT(($B$1461:$B$1491=$J1031)*1,F$1461:F$1491)))</f>
        <v>0.68724782064127776</v>
      </c>
      <c r="O1031" s="2" cm="1">
        <f t="array" ref="O1031">IF(G1031="","",0.5*(G1031+SUMPRODUCT(($B$1461:$B$1491=$J1031)*1,G$1461:G$1491)))</f>
        <v>0.71472154462504656</v>
      </c>
    </row>
    <row r="1032" spans="1:15" x14ac:dyDescent="0.55000000000000004">
      <c r="A1032" s="3">
        <v>34</v>
      </c>
      <c r="B1032" s="3">
        <v>6</v>
      </c>
      <c r="C1032" s="2">
        <f>IF(logVir!C1032="","",労働コスト!C1032/SUM(資本サービス!C1032,労働コスト!C1032))</f>
        <v>0.36029448378133944</v>
      </c>
      <c r="D1032" s="2">
        <f>IF(logVir!D1032="","",労働コスト!D1032/SUM(資本サービス!D1032,労働コスト!D1032))</f>
        <v>0.40295338721761925</v>
      </c>
      <c r="E1032" s="2">
        <f>IF(logVir!E1032="","",労働コスト!E1032/SUM(資本サービス!E1032,労働コスト!E1032))</f>
        <v>0.39671547764053816</v>
      </c>
      <c r="F1032" s="2">
        <f>IF(logVir!F1032="","",労働コスト!F1032/SUM(資本サービス!F1032,労働コスト!F1032))</f>
        <v>0.38110515818865015</v>
      </c>
      <c r="G1032" s="2">
        <f>IF(logVir!G1032="","",労働コスト!G1032/SUM(資本サービス!G1032,労働コスト!G1032))</f>
        <v>0.42720098118831751</v>
      </c>
      <c r="I1032" s="3">
        <v>34</v>
      </c>
      <c r="J1032" s="3">
        <v>6</v>
      </c>
      <c r="K1032" s="2" cm="1">
        <f t="array" ref="K1032">IF(C1032="","",0.5*(C1032+SUMPRODUCT(($B$1461:$B$1491=$J1032)*1,C$1461:C$1491)))</f>
        <v>0.37050210909671355</v>
      </c>
      <c r="L1032" s="2" cm="1">
        <f t="array" ref="L1032">IF(D1032="","",0.5*(D1032+SUMPRODUCT(($B$1461:$B$1491=$J1032)*1,D$1461:D$1491)))</f>
        <v>0.40850890078170565</v>
      </c>
      <c r="M1032" s="2" cm="1">
        <f t="array" ref="M1032">IF(E1032="","",0.5*(E1032+SUMPRODUCT(($B$1461:$B$1491=$J1032)*1,E$1461:E$1491)))</f>
        <v>0.40409740690214624</v>
      </c>
      <c r="N1032" s="2" cm="1">
        <f t="array" ref="N1032">IF(F1032="","",0.5*(F1032+SUMPRODUCT(($B$1461:$B$1491=$J1032)*1,F$1461:F$1491)))</f>
        <v>0.39157858501659093</v>
      </c>
      <c r="O1032" s="2" cm="1">
        <f t="array" ref="O1032">IF(G1032="","",0.5*(G1032+SUMPRODUCT(($B$1461:$B$1491=$J1032)*1,G$1461:G$1491)))</f>
        <v>0.43217637473286918</v>
      </c>
    </row>
    <row r="1033" spans="1:15" x14ac:dyDescent="0.55000000000000004">
      <c r="A1033" s="3">
        <v>34</v>
      </c>
      <c r="B1033" s="3">
        <v>7</v>
      </c>
      <c r="C1033" s="2">
        <f>IF(logVir!C1033="","",労働コスト!C1033/SUM(資本サービス!C1033,労働コスト!C1033))</f>
        <v>0.71305288615489903</v>
      </c>
      <c r="D1033" s="2">
        <f>IF(logVir!D1033="","",労働コスト!D1033/SUM(資本サービス!D1033,労働コスト!D1033))</f>
        <v>0.74896535250058582</v>
      </c>
      <c r="E1033" s="2">
        <f>IF(logVir!E1033="","",労働コスト!E1033/SUM(資本サービス!E1033,労働コスト!E1033))</f>
        <v>0.77184687200000612</v>
      </c>
      <c r="F1033" s="2">
        <f>IF(logVir!F1033="","",労働コスト!F1033/SUM(資本サービス!F1033,労働コスト!F1033))</f>
        <v>0.76896887956562021</v>
      </c>
      <c r="G1033" s="2">
        <f>IF(logVir!G1033="","",労働コスト!G1033/SUM(資本サービス!G1033,労働コスト!G1033))</f>
        <v>0.80661239751400715</v>
      </c>
      <c r="I1033" s="3">
        <v>34</v>
      </c>
      <c r="J1033" s="3">
        <v>7</v>
      </c>
      <c r="K1033" s="2" cm="1">
        <f t="array" ref="K1033">IF(C1033="","",0.5*(C1033+SUMPRODUCT(($B$1461:$B$1491=$J1033)*1,C$1461:C$1491)))</f>
        <v>0.66645326073330691</v>
      </c>
      <c r="L1033" s="2" cm="1">
        <f t="array" ref="L1033">IF(D1033="","",0.5*(D1033+SUMPRODUCT(($B$1461:$B$1491=$J1033)*1,D$1461:D$1491)))</f>
        <v>0.70589524863130337</v>
      </c>
      <c r="M1033" s="2" cm="1">
        <f t="array" ref="M1033">IF(E1033="","",0.5*(E1033+SUMPRODUCT(($B$1461:$B$1491=$J1033)*1,E$1461:E$1491)))</f>
        <v>0.72436479702758638</v>
      </c>
      <c r="N1033" s="2" cm="1">
        <f t="array" ref="N1033">IF(F1033="","",0.5*(F1033+SUMPRODUCT(($B$1461:$B$1491=$J1033)*1,F$1461:F$1491)))</f>
        <v>0.72306370285301247</v>
      </c>
      <c r="O1033" s="2" cm="1">
        <f t="array" ref="O1033">IF(G1033="","",0.5*(G1033+SUMPRODUCT(($B$1461:$B$1491=$J1033)*1,G$1461:G$1491)))</f>
        <v>0.75494864577033338</v>
      </c>
    </row>
    <row r="1034" spans="1:15" x14ac:dyDescent="0.55000000000000004">
      <c r="A1034" s="3">
        <v>34</v>
      </c>
      <c r="B1034" s="3">
        <v>8</v>
      </c>
      <c r="C1034" s="2">
        <f>IF(logVir!C1034="","",労働コスト!C1034/SUM(資本サービス!C1034,労働コスト!C1034))</f>
        <v>0.42796004605092902</v>
      </c>
      <c r="D1034" s="2">
        <f>IF(logVir!D1034="","",労働コスト!D1034/SUM(資本サービス!D1034,労働コスト!D1034))</f>
        <v>0.51458171592853863</v>
      </c>
      <c r="E1034" s="2">
        <f>IF(logVir!E1034="","",労働コスト!E1034/SUM(資本サービス!E1034,労働コスト!E1034))</f>
        <v>0.51185643930296143</v>
      </c>
      <c r="F1034" s="2">
        <f>IF(logVir!F1034="","",労働コスト!F1034/SUM(資本サービス!F1034,労働コスト!F1034))</f>
        <v>0.49670555850875814</v>
      </c>
      <c r="G1034" s="2">
        <f>IF(logVir!G1034="","",労働コスト!G1034/SUM(資本サービス!G1034,労働コスト!G1034))</f>
        <v>0.5345149353149663</v>
      </c>
      <c r="I1034" s="3">
        <v>34</v>
      </c>
      <c r="J1034" s="3">
        <v>8</v>
      </c>
      <c r="K1034" s="2" cm="1">
        <f t="array" ref="K1034">IF(C1034="","",0.5*(C1034+SUMPRODUCT(($B$1461:$B$1491=$J1034)*1,C$1461:C$1491)))</f>
        <v>0.48889505927918742</v>
      </c>
      <c r="L1034" s="2" cm="1">
        <f t="array" ref="L1034">IF(D1034="","",0.5*(D1034+SUMPRODUCT(($B$1461:$B$1491=$J1034)*1,D$1461:D$1491)))</f>
        <v>0.55674076112446713</v>
      </c>
      <c r="M1034" s="2" cm="1">
        <f t="array" ref="M1034">IF(E1034="","",0.5*(E1034+SUMPRODUCT(($B$1461:$B$1491=$J1034)*1,E$1461:E$1491)))</f>
        <v>0.55562033207894768</v>
      </c>
      <c r="N1034" s="2" cm="1">
        <f t="array" ref="N1034">IF(F1034="","",0.5*(F1034+SUMPRODUCT(($B$1461:$B$1491=$J1034)*1,F$1461:F$1491)))</f>
        <v>0.54352432174009691</v>
      </c>
      <c r="O1034" s="2" cm="1">
        <f t="array" ref="O1034">IF(G1034="","",0.5*(G1034+SUMPRODUCT(($B$1461:$B$1491=$J1034)*1,G$1461:G$1491)))</f>
        <v>0.57670274886804618</v>
      </c>
    </row>
    <row r="1035" spans="1:15" x14ac:dyDescent="0.55000000000000004">
      <c r="A1035" s="3">
        <v>34</v>
      </c>
      <c r="B1035" s="3">
        <v>9</v>
      </c>
      <c r="C1035" s="2">
        <f>IF(logVir!C1035="","",労働コスト!C1035/SUM(資本サービス!C1035,労働コスト!C1035))</f>
        <v>0.80527529558299915</v>
      </c>
      <c r="D1035" s="2">
        <f>IF(logVir!D1035="","",労働コスト!D1035/SUM(資本サービス!D1035,労働コスト!D1035))</f>
        <v>0.81128165541412744</v>
      </c>
      <c r="E1035" s="2">
        <f>IF(logVir!E1035="","",労働コスト!E1035/SUM(資本サービス!E1035,労働コスト!E1035))</f>
        <v>0.85375933462753861</v>
      </c>
      <c r="F1035" s="2">
        <f>IF(logVir!F1035="","",労働コスト!F1035/SUM(資本サービス!F1035,労働コスト!F1035))</f>
        <v>0.85990466561103385</v>
      </c>
      <c r="G1035" s="2">
        <f>IF(logVir!G1035="","",労働コスト!G1035/SUM(資本サービス!G1035,労働コスト!G1035))</f>
        <v>0.89011002996135824</v>
      </c>
      <c r="I1035" s="3">
        <v>34</v>
      </c>
      <c r="J1035" s="3">
        <v>9</v>
      </c>
      <c r="K1035" s="2" cm="1">
        <f t="array" ref="K1035">IF(C1035="","",0.5*(C1035+SUMPRODUCT(($B$1461:$B$1491=$J1035)*1,C$1461:C$1491)))</f>
        <v>0.80064408733348902</v>
      </c>
      <c r="L1035" s="2" cm="1">
        <f t="array" ref="L1035">IF(D1035="","",0.5*(D1035+SUMPRODUCT(($B$1461:$B$1491=$J1035)*1,D$1461:D$1491)))</f>
        <v>0.80920444620836895</v>
      </c>
      <c r="M1035" s="2" cm="1">
        <f t="array" ref="M1035">IF(E1035="","",0.5*(E1035+SUMPRODUCT(($B$1461:$B$1491=$J1035)*1,E$1461:E$1491)))</f>
        <v>0.84345189228703377</v>
      </c>
      <c r="N1035" s="2" cm="1">
        <f t="array" ref="N1035">IF(F1035="","",0.5*(F1035+SUMPRODUCT(($B$1461:$B$1491=$J1035)*1,F$1461:F$1491)))</f>
        <v>0.84789110950826385</v>
      </c>
      <c r="O1035" s="2" cm="1">
        <f t="array" ref="O1035">IF(G1035="","",0.5*(G1035+SUMPRODUCT(($B$1461:$B$1491=$J1035)*1,G$1461:G$1491)))</f>
        <v>0.87387301762074854</v>
      </c>
    </row>
    <row r="1036" spans="1:15" x14ac:dyDescent="0.55000000000000004">
      <c r="A1036" s="3">
        <v>34</v>
      </c>
      <c r="B1036" s="3">
        <v>10</v>
      </c>
      <c r="C1036" s="2">
        <f>IF(logVir!C1036="","",労働コスト!C1036/SUM(資本サービス!C1036,労働コスト!C1036))</f>
        <v>0.62258771795198509</v>
      </c>
      <c r="D1036" s="2">
        <f>IF(logVir!D1036="","",労働コスト!D1036/SUM(資本サービス!D1036,労働コスト!D1036))</f>
        <v>0.64677486128957951</v>
      </c>
      <c r="E1036" s="2">
        <f>IF(logVir!E1036="","",労働コスト!E1036/SUM(資本サービス!E1036,労働コスト!E1036))</f>
        <v>0.68457472914256035</v>
      </c>
      <c r="F1036" s="2">
        <f>IF(logVir!F1036="","",労働コスト!F1036/SUM(資本サービス!F1036,労働コスト!F1036))</f>
        <v>0.67976069962776542</v>
      </c>
      <c r="G1036" s="2">
        <f>IF(logVir!G1036="","",労働コスト!G1036/SUM(資本サービス!G1036,労働コスト!G1036))</f>
        <v>0.72132510036300701</v>
      </c>
      <c r="I1036" s="3">
        <v>34</v>
      </c>
      <c r="J1036" s="3">
        <v>10</v>
      </c>
      <c r="K1036" s="2" cm="1">
        <f t="array" ref="K1036">IF(C1036="","",0.5*(C1036+SUMPRODUCT(($B$1461:$B$1491=$J1036)*1,C$1461:C$1491)))</f>
        <v>0.62454829111583932</v>
      </c>
      <c r="L1036" s="2" cm="1">
        <f t="array" ref="L1036">IF(D1036="","",0.5*(D1036+SUMPRODUCT(($B$1461:$B$1491=$J1036)*1,D$1461:D$1491)))</f>
        <v>0.64483619725936236</v>
      </c>
      <c r="M1036" s="2" cm="1">
        <f t="array" ref="M1036">IF(E1036="","",0.5*(E1036+SUMPRODUCT(($B$1461:$B$1491=$J1036)*1,E$1461:E$1491)))</f>
        <v>0.68202866239871862</v>
      </c>
      <c r="N1036" s="2" cm="1">
        <f t="array" ref="N1036">IF(F1036="","",0.5*(F1036+SUMPRODUCT(($B$1461:$B$1491=$J1036)*1,F$1461:F$1491)))</f>
        <v>0.67946852916692879</v>
      </c>
      <c r="O1036" s="2" cm="1">
        <f t="array" ref="O1036">IF(G1036="","",0.5*(G1036+SUMPRODUCT(($B$1461:$B$1491=$J1036)*1,G$1461:G$1491)))</f>
        <v>0.71818630137496586</v>
      </c>
    </row>
    <row r="1037" spans="1:15" x14ac:dyDescent="0.55000000000000004">
      <c r="A1037" s="3">
        <v>34</v>
      </c>
      <c r="B1037" s="3">
        <v>11</v>
      </c>
      <c r="C1037" s="2">
        <f>IF(logVir!C1037="","",労働コスト!C1037/SUM(資本サービス!C1037,労働コスト!C1037))</f>
        <v>0.25725954756499991</v>
      </c>
      <c r="D1037" s="2">
        <f>IF(logVir!D1037="","",労働コスト!D1037/SUM(資本サービス!D1037,労働コスト!D1037))</f>
        <v>0.26822431234404659</v>
      </c>
      <c r="E1037" s="2">
        <f>IF(logVir!E1037="","",労働コスト!E1037/SUM(資本サービス!E1037,労働コスト!E1037))</f>
        <v>0.21599457631950203</v>
      </c>
      <c r="F1037" s="2">
        <f>IF(logVir!F1037="","",労働コスト!F1037/SUM(資本サービス!F1037,労働コスト!F1037))</f>
        <v>0.16701603962116207</v>
      </c>
      <c r="G1037" s="2">
        <f>IF(logVir!G1037="","",労働コスト!G1037/SUM(資本サービス!G1037,労働コスト!G1037))</f>
        <v>0.17537037711957484</v>
      </c>
      <c r="I1037" s="3">
        <v>34</v>
      </c>
      <c r="J1037" s="3">
        <v>11</v>
      </c>
      <c r="K1037" s="2" cm="1">
        <f t="array" ref="K1037">IF(C1037="","",0.5*(C1037+SUMPRODUCT(($B$1461:$B$1491=$J1037)*1,C$1461:C$1491)))</f>
        <v>0.41104513902999124</v>
      </c>
      <c r="L1037" s="2" cm="1">
        <f t="array" ref="L1037">IF(D1037="","",0.5*(D1037+SUMPRODUCT(($B$1461:$B$1491=$J1037)*1,D$1461:D$1491)))</f>
        <v>0.41810912654729526</v>
      </c>
      <c r="M1037" s="2" cm="1">
        <f t="array" ref="M1037">IF(E1037="","",0.5*(E1037+SUMPRODUCT(($B$1461:$B$1491=$J1037)*1,E$1461:E$1491)))</f>
        <v>0.3982273620447343</v>
      </c>
      <c r="N1037" s="2" cm="1">
        <f t="array" ref="N1037">IF(F1037="","",0.5*(F1037+SUMPRODUCT(($B$1461:$B$1491=$J1037)*1,F$1461:F$1491)))</f>
        <v>0.36984372140311789</v>
      </c>
      <c r="O1037" s="2" cm="1">
        <f t="array" ref="O1037">IF(G1037="","",0.5*(G1037+SUMPRODUCT(($B$1461:$B$1491=$J1037)*1,G$1461:G$1491)))</f>
        <v>0.38465735094564474</v>
      </c>
    </row>
    <row r="1038" spans="1:15" x14ac:dyDescent="0.55000000000000004">
      <c r="A1038" s="3">
        <v>34</v>
      </c>
      <c r="B1038" s="3">
        <v>12</v>
      </c>
      <c r="C1038" s="2">
        <f>IF(logVir!C1038="","",労働コスト!C1038/SUM(資本サービス!C1038,労働コスト!C1038))</f>
        <v>0.49910311551194531</v>
      </c>
      <c r="D1038" s="2">
        <f>IF(logVir!D1038="","",労働コスト!D1038/SUM(資本サービス!D1038,労働コスト!D1038))</f>
        <v>0.54748592936696394</v>
      </c>
      <c r="E1038" s="2">
        <f>IF(logVir!E1038="","",労働コスト!E1038/SUM(資本サービス!E1038,労働コスト!E1038))</f>
        <v>0.54732766012172085</v>
      </c>
      <c r="F1038" s="2">
        <f>IF(logVir!F1038="","",労働コスト!F1038/SUM(資本サービス!F1038,労働コスト!F1038))</f>
        <v>0.54478498803722042</v>
      </c>
      <c r="G1038" s="2">
        <f>IF(logVir!G1038="","",労働コスト!G1038/SUM(資本サービス!G1038,労働コスト!G1038))</f>
        <v>0.60813783090797313</v>
      </c>
      <c r="I1038" s="3">
        <v>34</v>
      </c>
      <c r="J1038" s="3">
        <v>12</v>
      </c>
      <c r="K1038" s="2" cm="1">
        <f t="array" ref="K1038">IF(C1038="","",0.5*(C1038+SUMPRODUCT(($B$1461:$B$1491=$J1038)*1,C$1461:C$1491)))</f>
        <v>0.49394411465072702</v>
      </c>
      <c r="L1038" s="2" cm="1">
        <f t="array" ref="L1038">IF(D1038="","",0.5*(D1038+SUMPRODUCT(($B$1461:$B$1491=$J1038)*1,D$1461:D$1491)))</f>
        <v>0.53024887816618937</v>
      </c>
      <c r="M1038" s="2" cm="1">
        <f t="array" ref="M1038">IF(E1038="","",0.5*(E1038+SUMPRODUCT(($B$1461:$B$1491=$J1038)*1,E$1461:E$1491)))</f>
        <v>0.53075316708782549</v>
      </c>
      <c r="N1038" s="2" cm="1">
        <f t="array" ref="N1038">IF(F1038="","",0.5*(F1038+SUMPRODUCT(($B$1461:$B$1491=$J1038)*1,F$1461:F$1491)))</f>
        <v>0.5317672416258763</v>
      </c>
      <c r="O1038" s="2" cm="1">
        <f t="array" ref="O1038">IF(G1038="","",0.5*(G1038+SUMPRODUCT(($B$1461:$B$1491=$J1038)*1,G$1461:G$1491)))</f>
        <v>0.58506775951575385</v>
      </c>
    </row>
    <row r="1039" spans="1:15" x14ac:dyDescent="0.55000000000000004">
      <c r="A1039" s="3">
        <v>34</v>
      </c>
      <c r="B1039" s="3">
        <v>13</v>
      </c>
      <c r="C1039" s="2">
        <f>IF(logVir!C1039="","",労働コスト!C1039/SUM(資本サービス!C1039,労働コスト!C1039))</f>
        <v>0.30317513477780522</v>
      </c>
      <c r="D1039" s="2">
        <f>IF(logVir!D1039="","",労働コスト!D1039/SUM(資本サービス!D1039,労働コスト!D1039))</f>
        <v>0.28373844106376472</v>
      </c>
      <c r="E1039" s="2">
        <f>IF(logVir!E1039="","",労働コスト!E1039/SUM(資本サービス!E1039,労働コスト!E1039))</f>
        <v>0.28067585664415573</v>
      </c>
      <c r="F1039" s="2">
        <f>IF(logVir!F1039="","",労働コスト!F1039/SUM(資本サービス!F1039,労働コスト!F1039))</f>
        <v>0.25074223922630778</v>
      </c>
      <c r="G1039" s="2">
        <f>IF(logVir!G1039="","",労働コスト!G1039/SUM(資本サービス!G1039,労働コスト!G1039))</f>
        <v>0.21389655460643367</v>
      </c>
      <c r="I1039" s="3">
        <v>34</v>
      </c>
      <c r="J1039" s="3">
        <v>13</v>
      </c>
      <c r="K1039" s="2" cm="1">
        <f t="array" ref="K1039">IF(C1039="","",0.5*(C1039+SUMPRODUCT(($B$1461:$B$1491=$J1039)*1,C$1461:C$1491)))</f>
        <v>0.35236678904683649</v>
      </c>
      <c r="L1039" s="2" cm="1">
        <f t="array" ref="L1039">IF(D1039="","",0.5*(D1039+SUMPRODUCT(($B$1461:$B$1491=$J1039)*1,D$1461:D$1491)))</f>
        <v>0.3277353297926644</v>
      </c>
      <c r="M1039" s="2" cm="1">
        <f t="array" ref="M1039">IF(E1039="","",0.5*(E1039+SUMPRODUCT(($B$1461:$B$1491=$J1039)*1,E$1461:E$1491)))</f>
        <v>0.34588938099410216</v>
      </c>
      <c r="N1039" s="2" cm="1">
        <f t="array" ref="N1039">IF(F1039="","",0.5*(F1039+SUMPRODUCT(($B$1461:$B$1491=$J1039)*1,F$1461:F$1491)))</f>
        <v>0.32353310824332254</v>
      </c>
      <c r="O1039" s="2" cm="1">
        <f t="array" ref="O1039">IF(G1039="","",0.5*(G1039+SUMPRODUCT(($B$1461:$B$1491=$J1039)*1,G$1461:G$1491)))</f>
        <v>0.32283055828198082</v>
      </c>
    </row>
    <row r="1040" spans="1:15" x14ac:dyDescent="0.55000000000000004">
      <c r="A1040" s="3">
        <v>34</v>
      </c>
      <c r="B1040" s="3">
        <v>14</v>
      </c>
      <c r="C1040" s="2">
        <f>IF(logVir!C1040="","",労働コスト!C1040/SUM(資本サービス!C1040,労働コスト!C1040))</f>
        <v>0.51552611918707081</v>
      </c>
      <c r="D1040" s="2">
        <f>IF(logVir!D1040="","",労働コスト!D1040/SUM(資本サービス!D1040,労働コスト!D1040))</f>
        <v>0.55022229910332165</v>
      </c>
      <c r="E1040" s="2">
        <f>IF(logVir!E1040="","",労働コスト!E1040/SUM(資本サービス!E1040,労働コスト!E1040))</f>
        <v>0.54465257432035397</v>
      </c>
      <c r="F1040" s="2">
        <f>IF(logVir!F1040="","",労働コスト!F1040/SUM(資本サービス!F1040,労働コスト!F1040))</f>
        <v>0.52113091238832565</v>
      </c>
      <c r="G1040" s="2">
        <f>IF(logVir!G1040="","",労働コスト!G1040/SUM(資本サービス!G1040,労働コスト!G1040))</f>
        <v>0.55292183365908698</v>
      </c>
      <c r="I1040" s="3">
        <v>34</v>
      </c>
      <c r="J1040" s="3">
        <v>14</v>
      </c>
      <c r="K1040" s="2" cm="1">
        <f t="array" ref="K1040">IF(C1040="","",0.5*(C1040+SUMPRODUCT(($B$1461:$B$1491=$J1040)*1,C$1461:C$1491)))</f>
        <v>0.55319081943990034</v>
      </c>
      <c r="L1040" s="2" cm="1">
        <f t="array" ref="L1040">IF(D1040="","",0.5*(D1040+SUMPRODUCT(($B$1461:$B$1491=$J1040)*1,D$1461:D$1491)))</f>
        <v>0.59029146922219078</v>
      </c>
      <c r="M1040" s="2" cm="1">
        <f t="array" ref="M1040">IF(E1040="","",0.5*(E1040+SUMPRODUCT(($B$1461:$B$1491=$J1040)*1,E$1461:E$1491)))</f>
        <v>0.57854541541296867</v>
      </c>
      <c r="N1040" s="2" cm="1">
        <f t="array" ref="N1040">IF(F1040="","",0.5*(F1040+SUMPRODUCT(($B$1461:$B$1491=$J1040)*1,F$1461:F$1491)))</f>
        <v>0.5601818221547139</v>
      </c>
      <c r="O1040" s="2" cm="1">
        <f t="array" ref="O1040">IF(G1040="","",0.5*(G1040+SUMPRODUCT(($B$1461:$B$1491=$J1040)*1,G$1461:G$1491)))</f>
        <v>0.58934188571626445</v>
      </c>
    </row>
    <row r="1041" spans="1:15" x14ac:dyDescent="0.55000000000000004">
      <c r="A1041" s="3">
        <v>34</v>
      </c>
      <c r="B1041" s="3">
        <v>15</v>
      </c>
      <c r="C1041" s="2">
        <f>IF(logVir!C1041="","",労働コスト!C1041/SUM(資本サービス!C1041,労働コスト!C1041))</f>
        <v>0.80820013477161901</v>
      </c>
      <c r="D1041" s="2">
        <f>IF(logVir!D1041="","",労働コスト!D1041/SUM(資本サービス!D1041,労働コスト!D1041))</f>
        <v>0.83165557474320073</v>
      </c>
      <c r="E1041" s="2">
        <f>IF(logVir!E1041="","",労働コスト!E1041/SUM(資本サービス!E1041,労働コスト!E1041))</f>
        <v>0.79727957715631304</v>
      </c>
      <c r="F1041" s="2">
        <f>IF(logVir!F1041="","",労働コスト!F1041/SUM(資本サービス!F1041,労働コスト!F1041))</f>
        <v>0.80018928232337416</v>
      </c>
      <c r="G1041" s="2">
        <f>IF(logVir!G1041="","",労働コスト!G1041/SUM(資本サービス!G1041,労働コスト!G1041))</f>
        <v>0.82899993895653123</v>
      </c>
      <c r="I1041" s="3">
        <v>34</v>
      </c>
      <c r="J1041" s="3">
        <v>15</v>
      </c>
      <c r="K1041" s="2" cm="1">
        <f t="array" ref="K1041">IF(C1041="","",0.5*(C1041+SUMPRODUCT(($B$1461:$B$1491=$J1041)*1,C$1461:C$1491)))</f>
        <v>0.77379713952805385</v>
      </c>
      <c r="L1041" s="2" cm="1">
        <f t="array" ref="L1041">IF(D1041="","",0.5*(D1041+SUMPRODUCT(($B$1461:$B$1491=$J1041)*1,D$1461:D$1491)))</f>
        <v>0.80689235916288571</v>
      </c>
      <c r="M1041" s="2" cm="1">
        <f t="array" ref="M1041">IF(E1041="","",0.5*(E1041+SUMPRODUCT(($B$1461:$B$1491=$J1041)*1,E$1461:E$1491)))</f>
        <v>0.77664551574704899</v>
      </c>
      <c r="N1041" s="2" cm="1">
        <f t="array" ref="N1041">IF(F1041="","",0.5*(F1041+SUMPRODUCT(($B$1461:$B$1491=$J1041)*1,F$1461:F$1491)))</f>
        <v>0.77363380073687904</v>
      </c>
      <c r="O1041" s="2" cm="1">
        <f t="array" ref="O1041">IF(G1041="","",0.5*(G1041+SUMPRODUCT(($B$1461:$B$1491=$J1041)*1,G$1461:G$1491)))</f>
        <v>0.80137633026819355</v>
      </c>
    </row>
    <row r="1042" spans="1:15" x14ac:dyDescent="0.55000000000000004">
      <c r="A1042" s="3">
        <v>34</v>
      </c>
      <c r="B1042" s="3">
        <v>16</v>
      </c>
      <c r="C1042" s="2">
        <f>IF(logVir!C1042="","",労働コスト!C1042/SUM(資本サービス!C1042,労働コスト!C1042))</f>
        <v>0.65004715932378432</v>
      </c>
      <c r="D1042" s="2">
        <f>IF(logVir!D1042="","",労働コスト!D1042/SUM(資本サービス!D1042,労働コスト!D1042))</f>
        <v>0.67774032828613562</v>
      </c>
      <c r="E1042" s="2">
        <f>IF(logVir!E1042="","",労働コスト!E1042/SUM(資本サービス!E1042,労働コスト!E1042))</f>
        <v>0.71836768752122404</v>
      </c>
      <c r="F1042" s="2">
        <f>IF(logVir!F1042="","",労働コスト!F1042/SUM(資本サービス!F1042,労働コスト!F1042))</f>
        <v>0.71205869906540364</v>
      </c>
      <c r="G1042" s="2">
        <f>IF(logVir!G1042="","",労働コスト!G1042/SUM(資本サービス!G1042,労働コスト!G1042))</f>
        <v>0.75202364925673326</v>
      </c>
      <c r="I1042" s="3">
        <v>34</v>
      </c>
      <c r="J1042" s="3">
        <v>16</v>
      </c>
      <c r="K1042" s="2" cm="1">
        <f t="array" ref="K1042">IF(C1042="","",0.5*(C1042+SUMPRODUCT(($B$1461:$B$1491=$J1042)*1,C$1461:C$1491)))</f>
        <v>0.6617468466166847</v>
      </c>
      <c r="L1042" s="2" cm="1">
        <f t="array" ref="L1042">IF(D1042="","",0.5*(D1042+SUMPRODUCT(($B$1461:$B$1491=$J1042)*1,D$1461:D$1491)))</f>
        <v>0.69011055631439011</v>
      </c>
      <c r="M1042" s="2" cm="1">
        <f t="array" ref="M1042">IF(E1042="","",0.5*(E1042+SUMPRODUCT(($B$1461:$B$1491=$J1042)*1,E$1461:E$1491)))</f>
        <v>0.72325847773588881</v>
      </c>
      <c r="N1042" s="2" cm="1">
        <f t="array" ref="N1042">IF(F1042="","",0.5*(F1042+SUMPRODUCT(($B$1461:$B$1491=$J1042)*1,F$1461:F$1491)))</f>
        <v>0.71984683359187418</v>
      </c>
      <c r="O1042" s="2" cm="1">
        <f t="array" ref="O1042">IF(G1042="","",0.5*(G1042+SUMPRODUCT(($B$1461:$B$1491=$J1042)*1,G$1461:G$1491)))</f>
        <v>0.75375446011213909</v>
      </c>
    </row>
    <row r="1043" spans="1:15" x14ac:dyDescent="0.55000000000000004">
      <c r="A1043" s="3">
        <v>34</v>
      </c>
      <c r="B1043" s="3">
        <v>17</v>
      </c>
      <c r="C1043" s="2">
        <f>IF(logVir!C1043="","",労働コスト!C1043/SUM(資本サービス!C1043,労働コスト!C1043))</f>
        <v>0.42222420029855395</v>
      </c>
      <c r="D1043" s="2">
        <f>IF(logVir!D1043="","",労働コスト!D1043/SUM(資本サービス!D1043,労働コスト!D1043))</f>
        <v>0.46388703456131747</v>
      </c>
      <c r="E1043" s="2">
        <f>IF(logVir!E1043="","",労働コスト!E1043/SUM(資本サービス!E1043,労働コスト!E1043))</f>
        <v>0.49374358513279071</v>
      </c>
      <c r="F1043" s="2">
        <f>IF(logVir!F1043="","",労働コスト!F1043/SUM(資本サービス!F1043,労働コスト!F1043))</f>
        <v>0.51528670126928233</v>
      </c>
      <c r="G1043" s="2">
        <f>IF(logVir!G1043="","",労働コスト!G1043/SUM(資本サービス!G1043,労働コスト!G1043))</f>
        <v>0.52364436627592459</v>
      </c>
      <c r="I1043" s="3">
        <v>34</v>
      </c>
      <c r="J1043" s="3">
        <v>17</v>
      </c>
      <c r="K1043" s="2" cm="1">
        <f t="array" ref="K1043">IF(C1043="","",0.5*(C1043+SUMPRODUCT(($B$1461:$B$1491=$J1043)*1,C$1461:C$1491)))</f>
        <v>0.38280473699352346</v>
      </c>
      <c r="L1043" s="2" cm="1">
        <f t="array" ref="L1043">IF(D1043="","",0.5*(D1043+SUMPRODUCT(($B$1461:$B$1491=$J1043)*1,D$1461:D$1491)))</f>
        <v>0.41142012917438547</v>
      </c>
      <c r="M1043" s="2" cm="1">
        <f t="array" ref="M1043">IF(E1043="","",0.5*(E1043+SUMPRODUCT(($B$1461:$B$1491=$J1043)*1,E$1461:E$1491)))</f>
        <v>0.43983974017885608</v>
      </c>
      <c r="N1043" s="2" cm="1">
        <f t="array" ref="N1043">IF(F1043="","",0.5*(F1043+SUMPRODUCT(($B$1461:$B$1491=$J1043)*1,F$1461:F$1491)))</f>
        <v>0.4646777248468425</v>
      </c>
      <c r="O1043" s="2" cm="1">
        <f t="array" ref="O1043">IF(G1043="","",0.5*(G1043+SUMPRODUCT(($B$1461:$B$1491=$J1043)*1,G$1461:G$1491)))</f>
        <v>0.4707673679369675</v>
      </c>
    </row>
    <row r="1044" spans="1:15" x14ac:dyDescent="0.55000000000000004">
      <c r="A1044" s="3">
        <v>34</v>
      </c>
      <c r="B1044" s="3">
        <v>18</v>
      </c>
      <c r="C1044" s="2">
        <f>IF(logVir!C1044="","",労働コスト!C1044/SUM(資本サービス!C1044,労働コスト!C1044))</f>
        <v>0.88456857889708207</v>
      </c>
      <c r="D1044" s="2">
        <f>IF(logVir!D1044="","",労働コスト!D1044/SUM(資本サービス!D1044,労働コスト!D1044))</f>
        <v>0.92301317949629613</v>
      </c>
      <c r="E1044" s="2">
        <f>IF(logVir!E1044="","",労働コスト!E1044/SUM(資本サービス!E1044,労働コスト!E1044))</f>
        <v>0.92718643468485917</v>
      </c>
      <c r="F1044" s="2">
        <f>IF(logVir!F1044="","",労働コスト!F1044/SUM(資本サービス!F1044,労働コスト!F1044))</f>
        <v>0.92749528699352257</v>
      </c>
      <c r="G1044" s="2">
        <f>IF(logVir!G1044="","",労働コスト!G1044/SUM(資本サービス!G1044,労働コスト!G1044))</f>
        <v>0.91925850774708884</v>
      </c>
      <c r="I1044" s="3">
        <v>34</v>
      </c>
      <c r="J1044" s="3">
        <v>18</v>
      </c>
      <c r="K1044" s="2" cm="1">
        <f t="array" ref="K1044">IF(C1044="","",0.5*(C1044+SUMPRODUCT(($B$1461:$B$1491=$J1044)*1,C$1461:C$1491)))</f>
        <v>0.87053285503412137</v>
      </c>
      <c r="L1044" s="2" cm="1">
        <f t="array" ref="L1044">IF(D1044="","",0.5*(D1044+SUMPRODUCT(($B$1461:$B$1491=$J1044)*1,D$1461:D$1491)))</f>
        <v>0.90697409529147599</v>
      </c>
      <c r="M1044" s="2" cm="1">
        <f t="array" ref="M1044">IF(E1044="","",0.5*(E1044+SUMPRODUCT(($B$1461:$B$1491=$J1044)*1,E$1461:E$1491)))</f>
        <v>0.91175515708087396</v>
      </c>
      <c r="N1044" s="2" cm="1">
        <f t="array" ref="N1044">IF(F1044="","",0.5*(F1044+SUMPRODUCT(($B$1461:$B$1491=$J1044)*1,F$1461:F$1491)))</f>
        <v>0.91270553716268465</v>
      </c>
      <c r="O1044" s="2" cm="1">
        <f t="array" ref="O1044">IF(G1044="","",0.5*(G1044+SUMPRODUCT(($B$1461:$B$1491=$J1044)*1,G$1461:G$1491)))</f>
        <v>0.90887146649199857</v>
      </c>
    </row>
    <row r="1045" spans="1:15" x14ac:dyDescent="0.55000000000000004">
      <c r="A1045" s="3">
        <v>34</v>
      </c>
      <c r="B1045" s="3">
        <v>19</v>
      </c>
      <c r="C1045" s="2">
        <f>IF(logVir!C1045="","",労働コスト!C1045/SUM(資本サービス!C1045,労働コスト!C1045))</f>
        <v>0.80866079278645286</v>
      </c>
      <c r="D1045" s="2">
        <f>IF(logVir!D1045="","",労働コスト!D1045/SUM(資本サービス!D1045,労働コスト!D1045))</f>
        <v>0.86325130400161287</v>
      </c>
      <c r="E1045" s="2">
        <f>IF(logVir!E1045="","",労働コスト!E1045/SUM(資本サービス!E1045,労働コスト!E1045))</f>
        <v>0.85593753367627357</v>
      </c>
      <c r="F1045" s="2">
        <f>IF(logVir!F1045="","",労働コスト!F1045/SUM(資本サービス!F1045,労働コスト!F1045))</f>
        <v>0.8490949053393968</v>
      </c>
      <c r="G1045" s="2">
        <f>IF(logVir!G1045="","",労働コスト!G1045/SUM(資本サービス!G1045,労働コスト!G1045))</f>
        <v>0.87174337327967455</v>
      </c>
      <c r="I1045" s="3">
        <v>34</v>
      </c>
      <c r="J1045" s="3">
        <v>19</v>
      </c>
      <c r="K1045" s="2" cm="1">
        <f t="array" ref="K1045">IF(C1045="","",0.5*(C1045+SUMPRODUCT(($B$1461:$B$1491=$J1045)*1,C$1461:C$1491)))</f>
        <v>0.81798739492336747</v>
      </c>
      <c r="L1045" s="2" cm="1">
        <f t="array" ref="L1045">IF(D1045="","",0.5*(D1045+SUMPRODUCT(($B$1461:$B$1491=$J1045)*1,D$1461:D$1491)))</f>
        <v>0.86529461748800607</v>
      </c>
      <c r="M1045" s="2" cm="1">
        <f t="array" ref="M1045">IF(E1045="","",0.5*(E1045+SUMPRODUCT(($B$1461:$B$1491=$J1045)*1,E$1461:E$1491)))</f>
        <v>0.8626725366723218</v>
      </c>
      <c r="N1045" s="2" cm="1">
        <f t="array" ref="N1045">IF(F1045="","",0.5*(F1045+SUMPRODUCT(($B$1461:$B$1491=$J1045)*1,F$1461:F$1491)))</f>
        <v>0.85937265230785076</v>
      </c>
      <c r="O1045" s="2" cm="1">
        <f t="array" ref="O1045">IF(G1045="","",0.5*(G1045+SUMPRODUCT(($B$1461:$B$1491=$J1045)*1,G$1461:G$1491)))</f>
        <v>0.87322898423047524</v>
      </c>
    </row>
    <row r="1046" spans="1:15" x14ac:dyDescent="0.55000000000000004">
      <c r="A1046" s="3">
        <v>34</v>
      </c>
      <c r="B1046" s="3">
        <v>20</v>
      </c>
      <c r="C1046" s="2">
        <f>IF(logVir!C1046="","",労働コスト!C1046/SUM(資本サービス!C1046,労働コスト!C1046))</f>
        <v>0.77983185024525159</v>
      </c>
      <c r="D1046" s="2">
        <f>IF(logVir!D1046="","",労働コスト!D1046/SUM(資本サービス!D1046,労働コスト!D1046))</f>
        <v>0.81454065106573115</v>
      </c>
      <c r="E1046" s="2">
        <f>IF(logVir!E1046="","",労働コスト!E1046/SUM(資本サービス!E1046,労働コスト!E1046))</f>
        <v>0.81178333258597291</v>
      </c>
      <c r="F1046" s="2">
        <f>IF(logVir!F1046="","",労働コスト!F1046/SUM(資本サービス!F1046,労働コスト!F1046))</f>
        <v>0.80742292100530255</v>
      </c>
      <c r="G1046" s="2">
        <f>IF(logVir!G1046="","",労働コスト!G1046/SUM(資本サービス!G1046,労働コスト!G1046))</f>
        <v>0.82861197087384775</v>
      </c>
      <c r="I1046" s="3">
        <v>34</v>
      </c>
      <c r="J1046" s="3">
        <v>20</v>
      </c>
      <c r="K1046" s="2" cm="1">
        <f t="array" ref="K1046">IF(C1046="","",0.5*(C1046+SUMPRODUCT(($B$1461:$B$1491=$J1046)*1,C$1461:C$1491)))</f>
        <v>0.76271711883827098</v>
      </c>
      <c r="L1046" s="2" cm="1">
        <f t="array" ref="L1046">IF(D1046="","",0.5*(D1046+SUMPRODUCT(($B$1461:$B$1491=$J1046)*1,D$1461:D$1491)))</f>
        <v>0.78463184288896048</v>
      </c>
      <c r="M1046" s="2" cm="1">
        <f t="array" ref="M1046">IF(E1046="","",0.5*(E1046+SUMPRODUCT(($B$1461:$B$1491=$J1046)*1,E$1461:E$1491)))</f>
        <v>0.78012664888891758</v>
      </c>
      <c r="N1046" s="2" cm="1">
        <f t="array" ref="N1046">IF(F1046="","",0.5*(F1046+SUMPRODUCT(($B$1461:$B$1491=$J1046)*1,F$1461:F$1491)))</f>
        <v>0.7771550401835976</v>
      </c>
      <c r="O1046" s="2" cm="1">
        <f t="array" ref="O1046">IF(G1046="","",0.5*(G1046+SUMPRODUCT(($B$1461:$B$1491=$J1046)*1,G$1461:G$1491)))</f>
        <v>0.79545506578359015</v>
      </c>
    </row>
    <row r="1047" spans="1:15" x14ac:dyDescent="0.55000000000000004">
      <c r="A1047" s="3">
        <v>34</v>
      </c>
      <c r="B1047" s="3">
        <v>21</v>
      </c>
      <c r="C1047" s="2">
        <f>IF(logVir!C1047="","",労働コスト!C1047/SUM(資本サービス!C1047,労働コスト!C1047))</f>
        <v>0.71796822055052445</v>
      </c>
      <c r="D1047" s="2">
        <f>IF(logVir!D1047="","",労働コスト!D1047/SUM(資本サービス!D1047,労働コスト!D1047))</f>
        <v>0.74082940711184142</v>
      </c>
      <c r="E1047" s="2">
        <f>IF(logVir!E1047="","",労働コスト!E1047/SUM(資本サービス!E1047,労働コスト!E1047))</f>
        <v>0.79889818254554734</v>
      </c>
      <c r="F1047" s="2">
        <f>IF(logVir!F1047="","",労働コスト!F1047/SUM(資本サービス!F1047,労働コスト!F1047))</f>
        <v>0.7955011015933634</v>
      </c>
      <c r="G1047" s="2">
        <f>IF(logVir!G1047="","",労働コスト!G1047/SUM(資本サービス!G1047,労働コスト!G1047))</f>
        <v>0.81665086291448596</v>
      </c>
      <c r="I1047" s="3">
        <v>34</v>
      </c>
      <c r="J1047" s="3">
        <v>21</v>
      </c>
      <c r="K1047" s="2" cm="1">
        <f t="array" ref="K1047">IF(C1047="","",0.5*(C1047+SUMPRODUCT(($B$1461:$B$1491=$J1047)*1,C$1461:C$1491)))</f>
        <v>0.69155569395320038</v>
      </c>
      <c r="L1047" s="2" cm="1">
        <f t="array" ref="L1047">IF(D1047="","",0.5*(D1047+SUMPRODUCT(($B$1461:$B$1491=$J1047)*1,D$1461:D$1491)))</f>
        <v>0.7215398317424</v>
      </c>
      <c r="M1047" s="2" cm="1">
        <f t="array" ref="M1047">IF(E1047="","",0.5*(E1047+SUMPRODUCT(($B$1461:$B$1491=$J1047)*1,E$1461:E$1491)))</f>
        <v>0.7544948343962361</v>
      </c>
      <c r="N1047" s="2" cm="1">
        <f t="array" ref="N1047">IF(F1047="","",0.5*(F1047+SUMPRODUCT(($B$1461:$B$1491=$J1047)*1,F$1461:F$1491)))</f>
        <v>0.75409345889444634</v>
      </c>
      <c r="O1047" s="2" cm="1">
        <f t="array" ref="O1047">IF(G1047="","",0.5*(G1047+SUMPRODUCT(($B$1461:$B$1491=$J1047)*1,G$1461:G$1491)))</f>
        <v>0.77283276843795889</v>
      </c>
    </row>
    <row r="1048" spans="1:15" x14ac:dyDescent="0.55000000000000004">
      <c r="A1048" s="3">
        <v>34</v>
      </c>
      <c r="B1048" s="3">
        <v>22</v>
      </c>
      <c r="C1048" s="2">
        <f>IF(logVir!C1048="","",労働コスト!C1048/SUM(資本サービス!C1048,労働コスト!C1048))</f>
        <v>0.8032577990122034</v>
      </c>
      <c r="D1048" s="2">
        <f>IF(logVir!D1048="","",労働コスト!D1048/SUM(資本サービス!D1048,労働コスト!D1048))</f>
        <v>0.84162823128729247</v>
      </c>
      <c r="E1048" s="2">
        <f>IF(logVir!E1048="","",労働コスト!E1048/SUM(資本サービス!E1048,労働コスト!E1048))</f>
        <v>0.86955593468975323</v>
      </c>
      <c r="F1048" s="2">
        <f>IF(logVir!F1048="","",労働コスト!F1048/SUM(資本サービス!F1048,労働コスト!F1048))</f>
        <v>0.84476673923134804</v>
      </c>
      <c r="G1048" s="2">
        <f>IF(logVir!G1048="","",労働コスト!G1048/SUM(資本サービス!G1048,労働コスト!G1048))</f>
        <v>0.84774325719969446</v>
      </c>
      <c r="I1048" s="3">
        <v>34</v>
      </c>
      <c r="J1048" s="3">
        <v>22</v>
      </c>
      <c r="K1048" s="2" cm="1">
        <f t="array" ref="K1048">IF(C1048="","",0.5*(C1048+SUMPRODUCT(($B$1461:$B$1491=$J1048)*1,C$1461:C$1491)))</f>
        <v>0.78959903425097644</v>
      </c>
      <c r="L1048" s="2" cm="1">
        <f t="array" ref="L1048">IF(D1048="","",0.5*(D1048+SUMPRODUCT(($B$1461:$B$1491=$J1048)*1,D$1461:D$1491)))</f>
        <v>0.82853779298152985</v>
      </c>
      <c r="M1048" s="2" cm="1">
        <f t="array" ref="M1048">IF(E1048="","",0.5*(E1048+SUMPRODUCT(($B$1461:$B$1491=$J1048)*1,E$1461:E$1491)))</f>
        <v>0.85598767705355061</v>
      </c>
      <c r="N1048" s="2" cm="1">
        <f t="array" ref="N1048">IF(F1048="","",0.5*(F1048+SUMPRODUCT(($B$1461:$B$1491=$J1048)*1,F$1461:F$1491)))</f>
        <v>0.84117352061694173</v>
      </c>
      <c r="O1048" s="2" cm="1">
        <f t="array" ref="O1048">IF(G1048="","",0.5*(G1048+SUMPRODUCT(($B$1461:$B$1491=$J1048)*1,G$1461:G$1491)))</f>
        <v>0.84328143081206575</v>
      </c>
    </row>
    <row r="1049" spans="1:15" x14ac:dyDescent="0.55000000000000004">
      <c r="A1049" s="3">
        <v>34</v>
      </c>
      <c r="B1049" s="3">
        <v>23</v>
      </c>
      <c r="C1049" s="2">
        <f>IF(logVir!C1049="","",労働コスト!C1049/SUM(資本サービス!C1049,労働コスト!C1049))</f>
        <v>0.33969093975536252</v>
      </c>
      <c r="D1049" s="2">
        <f>IF(logVir!D1049="","",労働コスト!D1049/SUM(資本サービス!D1049,労働コスト!D1049))</f>
        <v>0.41722868112274797</v>
      </c>
      <c r="E1049" s="2">
        <f>IF(logVir!E1049="","",労働コスト!E1049/SUM(資本サービス!E1049,労働コスト!E1049))</f>
        <v>0.4078077828633967</v>
      </c>
      <c r="F1049" s="2">
        <f>IF(logVir!F1049="","",労働コスト!F1049/SUM(資本サービス!F1049,労働コスト!F1049))</f>
        <v>0.44488111736275121</v>
      </c>
      <c r="G1049" s="2">
        <f>IF(logVir!G1049="","",労働コスト!G1049/SUM(資本サービス!G1049,労働コスト!G1049))</f>
        <v>0.48324404368984658</v>
      </c>
      <c r="I1049" s="3">
        <v>34</v>
      </c>
      <c r="J1049" s="3">
        <v>23</v>
      </c>
      <c r="K1049" s="2" cm="1">
        <f t="array" ref="K1049">IF(C1049="","",0.5*(C1049+SUMPRODUCT(($B$1461:$B$1491=$J1049)*1,C$1461:C$1491)))</f>
        <v>0.31195013761854995</v>
      </c>
      <c r="L1049" s="2" cm="1">
        <f t="array" ref="L1049">IF(D1049="","",0.5*(D1049+SUMPRODUCT(($B$1461:$B$1491=$J1049)*1,D$1461:D$1491)))</f>
        <v>0.36555553022331111</v>
      </c>
      <c r="M1049" s="2" cm="1">
        <f t="array" ref="M1049">IF(E1049="","",0.5*(E1049+SUMPRODUCT(($B$1461:$B$1491=$J1049)*1,E$1461:E$1491)))</f>
        <v>0.37750770379295551</v>
      </c>
      <c r="N1049" s="2" cm="1">
        <f t="array" ref="N1049">IF(F1049="","",0.5*(F1049+SUMPRODUCT(($B$1461:$B$1491=$J1049)*1,F$1461:F$1491)))</f>
        <v>0.41010932832450747</v>
      </c>
      <c r="O1049" s="2" cm="1">
        <f t="array" ref="O1049">IF(G1049="","",0.5*(G1049+SUMPRODUCT(($B$1461:$B$1491=$J1049)*1,G$1461:G$1491)))</f>
        <v>0.44055755465243318</v>
      </c>
    </row>
    <row r="1050" spans="1:15" x14ac:dyDescent="0.55000000000000004">
      <c r="A1050" s="3">
        <v>34</v>
      </c>
      <c r="B1050" s="3">
        <v>24</v>
      </c>
      <c r="C1050" s="2">
        <f>IF(logVir!C1050="","",労働コスト!C1050/SUM(資本サービス!C1050,労働コスト!C1050))</f>
        <v>0.70597546526072252</v>
      </c>
      <c r="D1050" s="2">
        <f>IF(logVir!D1050="","",労働コスト!D1050/SUM(資本サービス!D1050,労働コスト!D1050))</f>
        <v>0.73523228042163147</v>
      </c>
      <c r="E1050" s="2">
        <f>IF(logVir!E1050="","",労働コスト!E1050/SUM(資本サービス!E1050,労働コスト!E1050))</f>
        <v>0.7330873808086511</v>
      </c>
      <c r="F1050" s="2">
        <f>IF(logVir!F1050="","",労働コスト!F1050/SUM(資本サービス!F1050,労働コスト!F1050))</f>
        <v>0.77504250760352633</v>
      </c>
      <c r="G1050" s="2">
        <f>IF(logVir!G1050="","",労働コスト!G1050/SUM(資本サービス!G1050,労働コスト!G1050))</f>
        <v>0.79801872333490886</v>
      </c>
      <c r="I1050" s="3">
        <v>34</v>
      </c>
      <c r="J1050" s="3">
        <v>24</v>
      </c>
      <c r="K1050" s="2" cm="1">
        <f t="array" ref="K1050">IF(C1050="","",0.5*(C1050+SUMPRODUCT(($B$1461:$B$1491=$J1050)*1,C$1461:C$1491)))</f>
        <v>0.70889752083644775</v>
      </c>
      <c r="L1050" s="2" cm="1">
        <f t="array" ref="L1050">IF(D1050="","",0.5*(D1050+SUMPRODUCT(($B$1461:$B$1491=$J1050)*1,D$1461:D$1491)))</f>
        <v>0.73613802067012912</v>
      </c>
      <c r="M1050" s="2" cm="1">
        <f t="array" ref="M1050">IF(E1050="","",0.5*(E1050+SUMPRODUCT(($B$1461:$B$1491=$J1050)*1,E$1461:E$1491)))</f>
        <v>0.74217033023772427</v>
      </c>
      <c r="N1050" s="2" cm="1">
        <f t="array" ref="N1050">IF(F1050="","",0.5*(F1050+SUMPRODUCT(($B$1461:$B$1491=$J1050)*1,F$1461:F$1491)))</f>
        <v>0.77176274637696696</v>
      </c>
      <c r="O1050" s="2" cm="1">
        <f t="array" ref="O1050">IF(G1050="","",0.5*(G1050+SUMPRODUCT(($B$1461:$B$1491=$J1050)*1,G$1461:G$1491)))</f>
        <v>0.78903024589464943</v>
      </c>
    </row>
    <row r="1051" spans="1:15" x14ac:dyDescent="0.55000000000000004">
      <c r="A1051" s="3">
        <v>34</v>
      </c>
      <c r="B1051" s="3">
        <v>25</v>
      </c>
      <c r="C1051" s="2">
        <f>IF(logVir!C1051="","",労働コスト!C1051/SUM(資本サービス!C1051,労働コスト!C1051))</f>
        <v>0.80285600209881547</v>
      </c>
      <c r="D1051" s="2">
        <f>IF(logVir!D1051="","",労働コスト!D1051/SUM(資本サービス!D1051,労働コスト!D1051))</f>
        <v>0.82747403380626272</v>
      </c>
      <c r="E1051" s="2">
        <f>IF(logVir!E1051="","",労働コスト!E1051/SUM(資本サービス!E1051,労働コスト!E1051))</f>
        <v>0.76339634447587423</v>
      </c>
      <c r="F1051" s="2">
        <f>IF(logVir!F1051="","",労働コスト!F1051/SUM(資本サービス!F1051,労働コスト!F1051))</f>
        <v>0.79014072540281932</v>
      </c>
      <c r="G1051" s="2">
        <f>IF(logVir!G1051="","",労働コスト!G1051/SUM(資本サービス!G1051,労働コスト!G1051))</f>
        <v>0.8055923233776362</v>
      </c>
      <c r="I1051" s="3">
        <v>34</v>
      </c>
      <c r="J1051" s="3">
        <v>25</v>
      </c>
      <c r="K1051" s="2" cm="1">
        <f t="array" ref="K1051">IF(C1051="","",0.5*(C1051+SUMPRODUCT(($B$1461:$B$1491=$J1051)*1,C$1461:C$1491)))</f>
        <v>0.80216352243539846</v>
      </c>
      <c r="L1051" s="2" cm="1">
        <f t="array" ref="L1051">IF(D1051="","",0.5*(D1051+SUMPRODUCT(($B$1461:$B$1491=$J1051)*1,D$1461:D$1491)))</f>
        <v>0.81520966197072864</v>
      </c>
      <c r="M1051" s="2" cm="1">
        <f t="array" ref="M1051">IF(E1051="","",0.5*(E1051+SUMPRODUCT(($B$1461:$B$1491=$J1051)*1,E$1461:E$1491)))</f>
        <v>0.78278806978122439</v>
      </c>
      <c r="N1051" s="2" cm="1">
        <f t="array" ref="N1051">IF(F1051="","",0.5*(F1051+SUMPRODUCT(($B$1461:$B$1491=$J1051)*1,F$1461:F$1491)))</f>
        <v>0.79556125663257404</v>
      </c>
      <c r="O1051" s="2" cm="1">
        <f t="array" ref="O1051">IF(G1051="","",0.5*(G1051+SUMPRODUCT(($B$1461:$B$1491=$J1051)*1,G$1461:G$1491)))</f>
        <v>0.80396242568215348</v>
      </c>
    </row>
    <row r="1052" spans="1:15" x14ac:dyDescent="0.55000000000000004">
      <c r="A1052" s="3">
        <v>34</v>
      </c>
      <c r="B1052" s="3">
        <v>26</v>
      </c>
      <c r="C1052" s="2">
        <f>IF(logVir!C1052="","",労働コスト!C1052/SUM(資本サービス!C1052,労働コスト!C1052))</f>
        <v>0.3781038150657281</v>
      </c>
      <c r="D1052" s="2">
        <f>IF(logVir!D1052="","",労働コスト!D1052/SUM(資本サービス!D1052,労働コスト!D1052))</f>
        <v>0.52446576452538007</v>
      </c>
      <c r="E1052" s="2">
        <f>IF(logVir!E1052="","",労働コスト!E1052/SUM(資本サービス!E1052,労働コスト!E1052))</f>
        <v>0.5727080657405299</v>
      </c>
      <c r="F1052" s="2">
        <f>IF(logVir!F1052="","",労働コスト!F1052/SUM(資本サービス!F1052,労働コスト!F1052))</f>
        <v>0.59162330332804902</v>
      </c>
      <c r="G1052" s="2">
        <f>IF(logVir!G1052="","",労働コスト!G1052/SUM(資本サービス!G1052,労働コスト!G1052))</f>
        <v>0.57804037708033884</v>
      </c>
      <c r="I1052" s="3">
        <v>34</v>
      </c>
      <c r="J1052" s="3">
        <v>26</v>
      </c>
      <c r="K1052" s="2" cm="1">
        <f t="array" ref="K1052">IF(C1052="","",0.5*(C1052+SUMPRODUCT(($B$1461:$B$1491=$J1052)*1,C$1461:C$1491)))</f>
        <v>0.34348962528652638</v>
      </c>
      <c r="L1052" s="2" cm="1">
        <f t="array" ref="L1052">IF(D1052="","",0.5*(D1052+SUMPRODUCT(($B$1461:$B$1491=$J1052)*1,D$1461:D$1491)))</f>
        <v>0.45005960360016362</v>
      </c>
      <c r="M1052" s="2" cm="1">
        <f t="array" ref="M1052">IF(E1052="","",0.5*(E1052+SUMPRODUCT(($B$1461:$B$1491=$J1052)*1,E$1461:E$1491)))</f>
        <v>0.50941848226232489</v>
      </c>
      <c r="N1052" s="2" cm="1">
        <f t="array" ref="N1052">IF(F1052="","",0.5*(F1052+SUMPRODUCT(($B$1461:$B$1491=$J1052)*1,F$1461:F$1491)))</f>
        <v>0.50646506638802991</v>
      </c>
      <c r="O1052" s="2" cm="1">
        <f t="array" ref="O1052">IF(G1052="","",0.5*(G1052+SUMPRODUCT(($B$1461:$B$1491=$J1052)*1,G$1461:G$1491)))</f>
        <v>0.5012031286700438</v>
      </c>
    </row>
    <row r="1053" spans="1:15" x14ac:dyDescent="0.55000000000000004">
      <c r="A1053" s="3">
        <v>34</v>
      </c>
      <c r="B1053" s="3">
        <v>27</v>
      </c>
      <c r="C1053" s="2">
        <f>IF(logVir!C1053="","",労働コスト!C1053/SUM(資本サービス!C1053,労働コスト!C1053))</f>
        <v>0.73885563291995837</v>
      </c>
      <c r="D1053" s="2">
        <f>IF(logVir!D1053="","",労働コスト!D1053/SUM(資本サービス!D1053,労働コスト!D1053))</f>
        <v>0.81836943447267052</v>
      </c>
      <c r="E1053" s="2">
        <f>IF(logVir!E1053="","",労働コスト!E1053/SUM(資本サービス!E1053,労働コスト!E1053))</f>
        <v>0.81164280086073426</v>
      </c>
      <c r="F1053" s="2">
        <f>IF(logVir!F1053="","",労働コスト!F1053/SUM(資本サービス!F1053,労働コスト!F1053))</f>
        <v>0.81387498413958104</v>
      </c>
      <c r="G1053" s="2">
        <f>IF(logVir!G1053="","",労働コスト!G1053/SUM(資本サービス!G1053,労働コスト!G1053))</f>
        <v>0.8038251741298037</v>
      </c>
      <c r="I1053" s="3">
        <v>34</v>
      </c>
      <c r="J1053" s="3">
        <v>27</v>
      </c>
      <c r="K1053" s="2" cm="1">
        <f t="array" ref="K1053">IF(C1053="","",0.5*(C1053+SUMPRODUCT(($B$1461:$B$1491=$J1053)*1,C$1461:C$1491)))</f>
        <v>0.7638828714191086</v>
      </c>
      <c r="L1053" s="2" cm="1">
        <f t="array" ref="L1053">IF(D1053="","",0.5*(D1053+SUMPRODUCT(($B$1461:$B$1491=$J1053)*1,D$1461:D$1491)))</f>
        <v>0.80639613372342323</v>
      </c>
      <c r="M1053" s="2" cm="1">
        <f t="array" ref="M1053">IF(E1053="","",0.5*(E1053+SUMPRODUCT(($B$1461:$B$1491=$J1053)*1,E$1461:E$1491)))</f>
        <v>0.80405910455531437</v>
      </c>
      <c r="N1053" s="2" cm="1">
        <f t="array" ref="N1053">IF(F1053="","",0.5*(F1053+SUMPRODUCT(($B$1461:$B$1491=$J1053)*1,F$1461:F$1491)))</f>
        <v>0.80697252009962939</v>
      </c>
      <c r="O1053" s="2" cm="1">
        <f t="array" ref="O1053">IF(G1053="","",0.5*(G1053+SUMPRODUCT(($B$1461:$B$1491=$J1053)*1,G$1461:G$1491)))</f>
        <v>0.80847799420401845</v>
      </c>
    </row>
    <row r="1054" spans="1:15" x14ac:dyDescent="0.55000000000000004">
      <c r="A1054" s="3">
        <v>34</v>
      </c>
      <c r="B1054" s="3">
        <v>28</v>
      </c>
      <c r="C1054" s="2">
        <f>IF(logVir!C1054="","",労働コスト!C1054/SUM(資本サービス!C1054,労働コスト!C1054))</f>
        <v>0.59689296000041814</v>
      </c>
      <c r="D1054" s="2">
        <f>IF(logVir!D1054="","",労働コスト!D1054/SUM(資本サービス!D1054,労働コスト!D1054))</f>
        <v>0.64469357023196106</v>
      </c>
      <c r="E1054" s="2">
        <f>IF(logVir!E1054="","",労働コスト!E1054/SUM(資本サービス!E1054,労働コスト!E1054))</f>
        <v>0.66382401085707066</v>
      </c>
      <c r="F1054" s="2">
        <f>IF(logVir!F1054="","",労働コスト!F1054/SUM(資本サービス!F1054,労働コスト!F1054))</f>
        <v>0.66116518529389556</v>
      </c>
      <c r="G1054" s="2">
        <f>IF(logVir!G1054="","",労働コスト!G1054/SUM(資本サービス!G1054,労働コスト!G1054))</f>
        <v>0.65435519273871579</v>
      </c>
      <c r="I1054" s="3">
        <v>34</v>
      </c>
      <c r="J1054" s="3">
        <v>28</v>
      </c>
      <c r="K1054" s="2" cm="1">
        <f t="array" ref="K1054">IF(C1054="","",0.5*(C1054+SUMPRODUCT(($B$1461:$B$1491=$J1054)*1,C$1461:C$1491)))</f>
        <v>0.5973363932053275</v>
      </c>
      <c r="L1054" s="2" cm="1">
        <f t="array" ref="L1054">IF(D1054="","",0.5*(D1054+SUMPRODUCT(($B$1461:$B$1491=$J1054)*1,D$1461:D$1491)))</f>
        <v>0.64403942788110657</v>
      </c>
      <c r="M1054" s="2" cm="1">
        <f t="array" ref="M1054">IF(E1054="","",0.5*(E1054+SUMPRODUCT(($B$1461:$B$1491=$J1054)*1,E$1461:E$1491)))</f>
        <v>0.66889041611946842</v>
      </c>
      <c r="N1054" s="2" cm="1">
        <f t="array" ref="N1054">IF(F1054="","",0.5*(F1054+SUMPRODUCT(($B$1461:$B$1491=$J1054)*1,F$1461:F$1491)))</f>
        <v>0.66420347449136008</v>
      </c>
      <c r="O1054" s="2" cm="1">
        <f t="array" ref="O1054">IF(G1054="","",0.5*(G1054+SUMPRODUCT(($B$1461:$B$1491=$J1054)*1,G$1461:G$1491)))</f>
        <v>0.65468375846219873</v>
      </c>
    </row>
    <row r="1055" spans="1:15" x14ac:dyDescent="0.55000000000000004">
      <c r="A1055" s="3">
        <v>34</v>
      </c>
      <c r="B1055" s="3">
        <v>29</v>
      </c>
      <c r="C1055" s="2">
        <f>IF(logVir!C1055="","",労働コスト!C1055/SUM(資本サービス!C1055,労働コスト!C1055))</f>
        <v>0.78690490130130109</v>
      </c>
      <c r="D1055" s="2">
        <f>IF(logVir!D1055="","",労働コスト!D1055/SUM(資本サービス!D1055,労働コスト!D1055))</f>
        <v>0.81718514925597885</v>
      </c>
      <c r="E1055" s="2">
        <f>IF(logVir!E1055="","",労働コスト!E1055/SUM(資本サービス!E1055,労働コスト!E1055))</f>
        <v>0.83240662181508951</v>
      </c>
      <c r="F1055" s="2">
        <f>IF(logVir!F1055="","",労働コスト!F1055/SUM(資本サービス!F1055,労働コスト!F1055))</f>
        <v>0.82859193207186221</v>
      </c>
      <c r="G1055" s="2">
        <f>IF(logVir!G1055="","",労働コスト!G1055/SUM(資本サービス!G1055,労働コスト!G1055))</f>
        <v>0.83975661544496949</v>
      </c>
      <c r="I1055" s="3">
        <v>34</v>
      </c>
      <c r="J1055" s="3">
        <v>29</v>
      </c>
      <c r="K1055" s="2" cm="1">
        <f t="array" ref="K1055">IF(C1055="","",0.5*(C1055+SUMPRODUCT(($B$1461:$B$1491=$J1055)*1,C$1461:C$1491)))</f>
        <v>0.79767999758415364</v>
      </c>
      <c r="L1055" s="2" cm="1">
        <f t="array" ref="L1055">IF(D1055="","",0.5*(D1055+SUMPRODUCT(($B$1461:$B$1491=$J1055)*1,D$1461:D$1491)))</f>
        <v>0.8117134190327433</v>
      </c>
      <c r="M1055" s="2" cm="1">
        <f t="array" ref="M1055">IF(E1055="","",0.5*(E1055+SUMPRODUCT(($B$1461:$B$1491=$J1055)*1,E$1461:E$1491)))</f>
        <v>0.83651767261684873</v>
      </c>
      <c r="N1055" s="2" cm="1">
        <f t="array" ref="N1055">IF(F1055="","",0.5*(F1055+SUMPRODUCT(($B$1461:$B$1491=$J1055)*1,F$1461:F$1491)))</f>
        <v>0.8265042308825683</v>
      </c>
      <c r="O1055" s="2" cm="1">
        <f t="array" ref="O1055">IF(G1055="","",0.5*(G1055+SUMPRODUCT(($B$1461:$B$1491=$J1055)*1,G$1461:G$1491)))</f>
        <v>0.83797790800562089</v>
      </c>
    </row>
    <row r="1056" spans="1:15" x14ac:dyDescent="0.55000000000000004">
      <c r="A1056" s="3">
        <v>34</v>
      </c>
      <c r="B1056" s="3">
        <v>30</v>
      </c>
      <c r="C1056" s="2">
        <f>IF(logVir!C1056="","",労働コスト!C1056/SUM(資本サービス!C1056,労働コスト!C1056))</f>
        <v>0.88206043557843505</v>
      </c>
      <c r="D1056" s="2">
        <f>IF(logVir!D1056="","",労働コスト!D1056/SUM(資本サービス!D1056,労働コスト!D1056))</f>
        <v>0.90903134846097</v>
      </c>
      <c r="E1056" s="2">
        <f>IF(logVir!E1056="","",労働コスト!E1056/SUM(資本サービス!E1056,労働コスト!E1056))</f>
        <v>0.92400910568282246</v>
      </c>
      <c r="F1056" s="2">
        <f>IF(logVir!F1056="","",労働コスト!F1056/SUM(資本サービス!F1056,労働コスト!F1056))</f>
        <v>0.92213955761510535</v>
      </c>
      <c r="G1056" s="2">
        <f>IF(logVir!G1056="","",労働コスト!G1056/SUM(資本サービス!G1056,労働コスト!G1056))</f>
        <v>0.93950990481220975</v>
      </c>
      <c r="I1056" s="3">
        <v>34</v>
      </c>
      <c r="J1056" s="3">
        <v>30</v>
      </c>
      <c r="K1056" s="2" cm="1">
        <f t="array" ref="K1056">IF(C1056="","",0.5*(C1056+SUMPRODUCT(($B$1461:$B$1491=$J1056)*1,C$1461:C$1491)))</f>
        <v>0.87382535914651993</v>
      </c>
      <c r="L1056" s="2" cm="1">
        <f t="array" ref="L1056">IF(D1056="","",0.5*(D1056+SUMPRODUCT(($B$1461:$B$1491=$J1056)*1,D$1461:D$1491)))</f>
        <v>0.8978751633100378</v>
      </c>
      <c r="M1056" s="2" cm="1">
        <f t="array" ref="M1056">IF(E1056="","",0.5*(E1056+SUMPRODUCT(($B$1461:$B$1491=$J1056)*1,E$1461:E$1491)))</f>
        <v>0.91077686884739995</v>
      </c>
      <c r="N1056" s="2" cm="1">
        <f t="array" ref="N1056">IF(F1056="","",0.5*(F1056+SUMPRODUCT(($B$1461:$B$1491=$J1056)*1,F$1461:F$1491)))</f>
        <v>0.91192404638003632</v>
      </c>
      <c r="O1056" s="2" cm="1">
        <f t="array" ref="O1056">IF(G1056="","",0.5*(G1056+SUMPRODUCT(($B$1461:$B$1491=$J1056)*1,G$1461:G$1491)))</f>
        <v>0.92688157548705163</v>
      </c>
    </row>
    <row r="1057" spans="1:15" x14ac:dyDescent="0.55000000000000004">
      <c r="A1057" s="3">
        <v>34</v>
      </c>
      <c r="B1057" s="3">
        <v>31</v>
      </c>
      <c r="C1057" s="2">
        <f>IF(logVir!C1057="","",労働コスト!C1057/SUM(資本サービス!C1057,労働コスト!C1057))</f>
        <v>0.78147267880286808</v>
      </c>
      <c r="D1057" s="2">
        <f>IF(logVir!D1057="","",労働コスト!D1057/SUM(資本サービス!D1057,労働コスト!D1057))</f>
        <v>0.81255371815488164</v>
      </c>
      <c r="E1057" s="2">
        <f>IF(logVir!E1057="","",労働コスト!E1057/SUM(資本サービス!E1057,労働コスト!E1057))</f>
        <v>0.82726886106988173</v>
      </c>
      <c r="F1057" s="2">
        <f>IF(logVir!F1057="","",労働コスト!F1057/SUM(資本サービス!F1057,労働コスト!F1057))</f>
        <v>0.8271804070140234</v>
      </c>
      <c r="G1057" s="2">
        <f>IF(logVir!G1057="","",労働コスト!G1057/SUM(資本サービス!G1057,労働コスト!G1057))</f>
        <v>0.83050258376874075</v>
      </c>
      <c r="I1057" s="3">
        <v>34</v>
      </c>
      <c r="J1057" s="3">
        <v>31</v>
      </c>
      <c r="K1057" s="2" cm="1">
        <f t="array" ref="K1057">IF(C1057="","",0.5*(C1057+SUMPRODUCT(($B$1461:$B$1491=$J1057)*1,C$1461:C$1491)))</f>
        <v>0.77524919071855258</v>
      </c>
      <c r="L1057" s="2" cm="1">
        <f t="array" ref="L1057">IF(D1057="","",0.5*(D1057+SUMPRODUCT(($B$1461:$B$1491=$J1057)*1,D$1461:D$1491)))</f>
        <v>0.78410492736930337</v>
      </c>
      <c r="M1057" s="2" cm="1">
        <f t="array" ref="M1057">IF(E1057="","",0.5*(E1057+SUMPRODUCT(($B$1461:$B$1491=$J1057)*1,E$1461:E$1491)))</f>
        <v>0.80627165672295908</v>
      </c>
      <c r="N1057" s="2" cm="1">
        <f t="array" ref="N1057">IF(F1057="","",0.5*(F1057+SUMPRODUCT(($B$1461:$B$1491=$J1057)*1,F$1461:F$1491)))</f>
        <v>0.81048709213397618</v>
      </c>
      <c r="O1057" s="2" cm="1">
        <f t="array" ref="O1057">IF(G1057="","",0.5*(G1057+SUMPRODUCT(($B$1461:$B$1491=$J1057)*1,G$1461:G$1491)))</f>
        <v>0.81503294971477169</v>
      </c>
    </row>
    <row r="1058" spans="1:15" x14ac:dyDescent="0.55000000000000004">
      <c r="A1058" s="3">
        <v>35</v>
      </c>
      <c r="B1058" s="3">
        <v>1</v>
      </c>
      <c r="C1058" s="2">
        <f>IF(logVir!C1058="","",労働コスト!C1058/SUM(資本サービス!C1058,労働コスト!C1058))</f>
        <v>0.61349445465567887</v>
      </c>
      <c r="D1058" s="2">
        <f>IF(logVir!D1058="","",労働コスト!D1058/SUM(資本サービス!D1058,労働コスト!D1058))</f>
        <v>0.73788248143383295</v>
      </c>
      <c r="E1058" s="2">
        <f>IF(logVir!E1058="","",労働コスト!E1058/SUM(資本サービス!E1058,労働コスト!E1058))</f>
        <v>0.70357267661213185</v>
      </c>
      <c r="F1058" s="2">
        <f>IF(logVir!F1058="","",労働コスト!F1058/SUM(資本サービス!F1058,労働コスト!F1058))</f>
        <v>0.71165883849697242</v>
      </c>
      <c r="G1058" s="2">
        <f>IF(logVir!G1058="","",労働コスト!G1058/SUM(資本サービス!G1058,労働コスト!G1058))</f>
        <v>0.75620370917326396</v>
      </c>
      <c r="I1058" s="3">
        <v>35</v>
      </c>
      <c r="J1058" s="3">
        <v>1</v>
      </c>
      <c r="K1058" s="2" cm="1">
        <f t="array" ref="K1058">IF(C1058="","",0.5*(C1058+SUMPRODUCT(($B$1461:$B$1491=$J1058)*1,C$1461:C$1491)))</f>
        <v>0.56881560234713868</v>
      </c>
      <c r="L1058" s="2" cm="1">
        <f t="array" ref="L1058">IF(D1058="","",0.5*(D1058+SUMPRODUCT(($B$1461:$B$1491=$J1058)*1,D$1461:D$1491)))</f>
        <v>0.69352302834375834</v>
      </c>
      <c r="M1058" s="2" cm="1">
        <f t="array" ref="M1058">IF(E1058="","",0.5*(E1058+SUMPRODUCT(($B$1461:$B$1491=$J1058)*1,E$1461:E$1491)))</f>
        <v>0.6826707312254634</v>
      </c>
      <c r="N1058" s="2" cm="1">
        <f t="array" ref="N1058">IF(F1058="","",0.5*(F1058+SUMPRODUCT(($B$1461:$B$1491=$J1058)*1,F$1461:F$1491)))</f>
        <v>0.68465017188778821</v>
      </c>
      <c r="O1058" s="2" cm="1">
        <f t="array" ref="O1058">IF(G1058="","",0.5*(G1058+SUMPRODUCT(($B$1461:$B$1491=$J1058)*1,G$1461:G$1491)))</f>
        <v>0.71838416034299291</v>
      </c>
    </row>
    <row r="1059" spans="1:15" x14ac:dyDescent="0.55000000000000004">
      <c r="A1059" s="3">
        <v>35</v>
      </c>
      <c r="B1059" s="3">
        <v>2</v>
      </c>
      <c r="C1059" s="2">
        <f>IF(logVir!C1059="","",労働コスト!C1059/SUM(資本サービス!C1059,労働コスト!C1059))</f>
        <v>0.56951188266752872</v>
      </c>
      <c r="D1059" s="2">
        <f>IF(logVir!D1059="","",労働コスト!D1059/SUM(資本サービス!D1059,労働コスト!D1059))</f>
        <v>0.69352176838571911</v>
      </c>
      <c r="E1059" s="2">
        <f>IF(logVir!E1059="","",労働コスト!E1059/SUM(資本サービス!E1059,労働コスト!E1059))</f>
        <v>0.65867940978751371</v>
      </c>
      <c r="F1059" s="2">
        <f>IF(logVir!F1059="","",労働コスト!F1059/SUM(資本サービス!F1059,労働コスト!F1059))</f>
        <v>0.64764187941124252</v>
      </c>
      <c r="G1059" s="2">
        <f>IF(logVir!G1059="","",労働コスト!G1059/SUM(資本サービス!G1059,労働コスト!G1059))</f>
        <v>0.74481604343594521</v>
      </c>
      <c r="I1059" s="3">
        <v>35</v>
      </c>
      <c r="J1059" s="3">
        <v>2</v>
      </c>
      <c r="K1059" s="2" cm="1">
        <f t="array" ref="K1059">IF(C1059="","",0.5*(C1059+SUMPRODUCT(($B$1461:$B$1491=$J1059)*1,C$1461:C$1491)))</f>
        <v>0.54703270765149314</v>
      </c>
      <c r="L1059" s="2" cm="1">
        <f t="array" ref="L1059">IF(D1059="","",0.5*(D1059+SUMPRODUCT(($B$1461:$B$1491=$J1059)*1,D$1461:D$1491)))</f>
        <v>0.6430699008279761</v>
      </c>
      <c r="M1059" s="2" cm="1">
        <f t="array" ref="M1059">IF(E1059="","",0.5*(E1059+SUMPRODUCT(($B$1461:$B$1491=$J1059)*1,E$1461:E$1491)))</f>
        <v>0.58848740238225261</v>
      </c>
      <c r="N1059" s="2" cm="1">
        <f t="array" ref="N1059">IF(F1059="","",0.5*(F1059+SUMPRODUCT(($B$1461:$B$1491=$J1059)*1,F$1461:F$1491)))</f>
        <v>0.5818146522858294</v>
      </c>
      <c r="O1059" s="2" cm="1">
        <f t="array" ref="O1059">IF(G1059="","",0.5*(G1059+SUMPRODUCT(($B$1461:$B$1491=$J1059)*1,G$1461:G$1491)))</f>
        <v>0.66895549397909249</v>
      </c>
    </row>
    <row r="1060" spans="1:15" x14ac:dyDescent="0.55000000000000004">
      <c r="A1060" s="3">
        <v>35</v>
      </c>
      <c r="B1060" s="3">
        <v>3</v>
      </c>
      <c r="C1060" s="2">
        <f>IF(logVir!C1060="","",労働コスト!C1060/SUM(資本サービス!C1060,労働コスト!C1060))</f>
        <v>0.76280254828647465</v>
      </c>
      <c r="D1060" s="2">
        <f>IF(logVir!D1060="","",労働コスト!D1060/SUM(資本サービス!D1060,労働コスト!D1060))</f>
        <v>0.79971005312460564</v>
      </c>
      <c r="E1060" s="2">
        <f>IF(logVir!E1060="","",労働コスト!E1060/SUM(資本サービス!E1060,労働コスト!E1060))</f>
        <v>0.80898687214856213</v>
      </c>
      <c r="F1060" s="2">
        <f>IF(logVir!F1060="","",労働コスト!F1060/SUM(資本サービス!F1060,労働コスト!F1060))</f>
        <v>0.80359442721429042</v>
      </c>
      <c r="G1060" s="2">
        <f>IF(logVir!G1060="","",労働コスト!G1060/SUM(資本サービス!G1060,労働コスト!G1060))</f>
        <v>0.84030105003827738</v>
      </c>
      <c r="I1060" s="3">
        <v>35</v>
      </c>
      <c r="J1060" s="3">
        <v>3</v>
      </c>
      <c r="K1060" s="2" cm="1">
        <f t="array" ref="K1060">IF(C1060="","",0.5*(C1060+SUMPRODUCT(($B$1461:$B$1491=$J1060)*1,C$1461:C$1491)))</f>
        <v>0.73008529804523259</v>
      </c>
      <c r="L1060" s="2" cm="1">
        <f t="array" ref="L1060">IF(D1060="","",0.5*(D1060+SUMPRODUCT(($B$1461:$B$1491=$J1060)*1,D$1461:D$1491)))</f>
        <v>0.76606560228056897</v>
      </c>
      <c r="M1060" s="2" cm="1">
        <f t="array" ref="M1060">IF(E1060="","",0.5*(E1060+SUMPRODUCT(($B$1461:$B$1491=$J1060)*1,E$1461:E$1491)))</f>
        <v>0.77878283251987024</v>
      </c>
      <c r="N1060" s="2" cm="1">
        <f t="array" ref="N1060">IF(F1060="","",0.5*(F1060+SUMPRODUCT(($B$1461:$B$1491=$J1060)*1,F$1461:F$1491)))</f>
        <v>0.77522234739991625</v>
      </c>
      <c r="O1060" s="2" cm="1">
        <f t="array" ref="O1060">IF(G1060="","",0.5*(G1060+SUMPRODUCT(($B$1461:$B$1491=$J1060)*1,G$1461:G$1491)))</f>
        <v>0.80999554200830359</v>
      </c>
    </row>
    <row r="1061" spans="1:15" x14ac:dyDescent="0.55000000000000004">
      <c r="A1061" s="3">
        <v>35</v>
      </c>
      <c r="B1061" s="3">
        <v>4</v>
      </c>
      <c r="C1061" s="2">
        <f>IF(logVir!C1061="","",労働コスト!C1061/SUM(資本サービス!C1061,労働コスト!C1061))</f>
        <v>0.6228579107587886</v>
      </c>
      <c r="D1061" s="2">
        <f>IF(logVir!D1061="","",労働コスト!D1061/SUM(資本サービス!D1061,労働コスト!D1061))</f>
        <v>0.54744515301415031</v>
      </c>
      <c r="E1061" s="2">
        <f>IF(logVir!E1061="","",労働コスト!E1061/SUM(資本サービス!E1061,労働コスト!E1061))</f>
        <v>0.54100436383593253</v>
      </c>
      <c r="F1061" s="2">
        <f>IF(logVir!F1061="","",労働コスト!F1061/SUM(資本サービス!F1061,労働コスト!F1061))</f>
        <v>0.53511715419188532</v>
      </c>
      <c r="G1061" s="2">
        <f>IF(logVir!G1061="","",労働コスト!G1061/SUM(資本サービス!G1061,労働コスト!G1061))</f>
        <v>0.54599136608881138</v>
      </c>
      <c r="I1061" s="3">
        <v>35</v>
      </c>
      <c r="J1061" s="3">
        <v>4</v>
      </c>
      <c r="K1061" s="2" cm="1">
        <f t="array" ref="K1061">IF(C1061="","",0.5*(C1061+SUMPRODUCT(($B$1461:$B$1491=$J1061)*1,C$1461:C$1491)))</f>
        <v>0.69234985277233263</v>
      </c>
      <c r="L1061" s="2" cm="1">
        <f t="array" ref="L1061">IF(D1061="","",0.5*(D1061+SUMPRODUCT(($B$1461:$B$1491=$J1061)*1,D$1461:D$1491)))</f>
        <v>0.6430257928641121</v>
      </c>
      <c r="M1061" s="2" cm="1">
        <f t="array" ref="M1061">IF(E1061="","",0.5*(E1061+SUMPRODUCT(($B$1461:$B$1491=$J1061)*1,E$1461:E$1491)))</f>
        <v>0.64747487138933568</v>
      </c>
      <c r="N1061" s="2" cm="1">
        <f t="array" ref="N1061">IF(F1061="","",0.5*(F1061+SUMPRODUCT(($B$1461:$B$1491=$J1061)*1,F$1461:F$1491)))</f>
        <v>0.64119814577370171</v>
      </c>
      <c r="O1061" s="2" cm="1">
        <f t="array" ref="O1061">IF(G1061="","",0.5*(G1061+SUMPRODUCT(($B$1461:$B$1491=$J1061)*1,G$1461:G$1491)))</f>
        <v>0.65803341329902276</v>
      </c>
    </row>
    <row r="1062" spans="1:15" x14ac:dyDescent="0.55000000000000004">
      <c r="A1062" s="3">
        <v>35</v>
      </c>
      <c r="B1062" s="3">
        <v>5</v>
      </c>
      <c r="C1062" s="2">
        <f>IF(logVir!C1062="","",労働コスト!C1062/SUM(資本サービス!C1062,労働コスト!C1062))</f>
        <v>0.61697539626211284</v>
      </c>
      <c r="D1062" s="2">
        <f>IF(logVir!D1062="","",労働コスト!D1062/SUM(資本サービス!D1062,労働コスト!D1062))</f>
        <v>0.62250558958029478</v>
      </c>
      <c r="E1062" s="2">
        <f>IF(logVir!E1062="","",労働コスト!E1062/SUM(資本サービス!E1062,労働コスト!E1062))</f>
        <v>0.6598705557848884</v>
      </c>
      <c r="F1062" s="2">
        <f>IF(logVir!F1062="","",労働コスト!F1062/SUM(資本サービス!F1062,労働コスト!F1062))</f>
        <v>0.65468545273397905</v>
      </c>
      <c r="G1062" s="2">
        <f>IF(logVir!G1062="","",労働コスト!G1062/SUM(資本サービス!G1062,労働コスト!G1062))</f>
        <v>0.65803417515753537</v>
      </c>
      <c r="I1062" s="3">
        <v>35</v>
      </c>
      <c r="J1062" s="3">
        <v>5</v>
      </c>
      <c r="K1062" s="2" cm="1">
        <f t="array" ref="K1062">IF(C1062="","",0.5*(C1062+SUMPRODUCT(($B$1461:$B$1491=$J1062)*1,C$1461:C$1491)))</f>
        <v>0.6309587371635188</v>
      </c>
      <c r="L1062" s="2" cm="1">
        <f t="array" ref="L1062">IF(D1062="","",0.5*(D1062+SUMPRODUCT(($B$1461:$B$1491=$J1062)*1,D$1461:D$1491)))</f>
        <v>0.65059574427080058</v>
      </c>
      <c r="M1062" s="2" cm="1">
        <f t="array" ref="M1062">IF(E1062="","",0.5*(E1062+SUMPRODUCT(($B$1461:$B$1491=$J1062)*1,E$1461:E$1491)))</f>
        <v>0.68206900518847124</v>
      </c>
      <c r="N1062" s="2" cm="1">
        <f t="array" ref="N1062">IF(F1062="","",0.5*(F1062+SUMPRODUCT(($B$1461:$B$1491=$J1062)*1,F$1461:F$1491)))</f>
        <v>0.68297350090419928</v>
      </c>
      <c r="O1062" s="2" cm="1">
        <f t="array" ref="O1062">IF(G1062="","",0.5*(G1062+SUMPRODUCT(($B$1461:$B$1491=$J1062)*1,G$1461:G$1491)))</f>
        <v>0.69604908188047476</v>
      </c>
    </row>
    <row r="1063" spans="1:15" x14ac:dyDescent="0.55000000000000004">
      <c r="A1063" s="3">
        <v>35</v>
      </c>
      <c r="B1063" s="3">
        <v>6</v>
      </c>
      <c r="C1063" s="2">
        <f>IF(logVir!C1063="","",労働コスト!C1063/SUM(資本サービス!C1063,労働コスト!C1063))</f>
        <v>0.31473820050110973</v>
      </c>
      <c r="D1063" s="2">
        <f>IF(logVir!D1063="","",労働コスト!D1063/SUM(資本サービス!D1063,労働コスト!D1063))</f>
        <v>0.33139878337364043</v>
      </c>
      <c r="E1063" s="2">
        <f>IF(logVir!E1063="","",労働コスト!E1063/SUM(資本サービス!E1063,労働コスト!E1063))</f>
        <v>0.33050333392791881</v>
      </c>
      <c r="F1063" s="2">
        <f>IF(logVir!F1063="","",労働コスト!F1063/SUM(資本サービス!F1063,労働コスト!F1063))</f>
        <v>0.33799640091994371</v>
      </c>
      <c r="G1063" s="2">
        <f>IF(logVir!G1063="","",労働コスト!G1063/SUM(資本サービス!G1063,労働コスト!G1063))</f>
        <v>0.38844243345498908</v>
      </c>
      <c r="I1063" s="3">
        <v>35</v>
      </c>
      <c r="J1063" s="3">
        <v>6</v>
      </c>
      <c r="K1063" s="2" cm="1">
        <f t="array" ref="K1063">IF(C1063="","",0.5*(C1063+SUMPRODUCT(($B$1461:$B$1491=$J1063)*1,C$1461:C$1491)))</f>
        <v>0.34772396745659867</v>
      </c>
      <c r="L1063" s="2" cm="1">
        <f t="array" ref="L1063">IF(D1063="","",0.5*(D1063+SUMPRODUCT(($B$1461:$B$1491=$J1063)*1,D$1461:D$1491)))</f>
        <v>0.3727315988597163</v>
      </c>
      <c r="M1063" s="2" cm="1">
        <f t="array" ref="M1063">IF(E1063="","",0.5*(E1063+SUMPRODUCT(($B$1461:$B$1491=$J1063)*1,E$1461:E$1491)))</f>
        <v>0.37099133504583659</v>
      </c>
      <c r="N1063" s="2" cm="1">
        <f t="array" ref="N1063">IF(F1063="","",0.5*(F1063+SUMPRODUCT(($B$1461:$B$1491=$J1063)*1,F$1461:F$1491)))</f>
        <v>0.37002420638223771</v>
      </c>
      <c r="O1063" s="2" cm="1">
        <f t="array" ref="O1063">IF(G1063="","",0.5*(G1063+SUMPRODUCT(($B$1461:$B$1491=$J1063)*1,G$1461:G$1491)))</f>
        <v>0.41279710086620491</v>
      </c>
    </row>
    <row r="1064" spans="1:15" x14ac:dyDescent="0.55000000000000004">
      <c r="A1064" s="3">
        <v>35</v>
      </c>
      <c r="B1064" s="3">
        <v>7</v>
      </c>
      <c r="C1064" s="2">
        <f>IF(logVir!C1064="","",労働コスト!C1064/SUM(資本サービス!C1064,労働コスト!C1064))</f>
        <v>0.54267301680616653</v>
      </c>
      <c r="D1064" s="2">
        <f>IF(logVir!D1064="","",労働コスト!D1064/SUM(資本サービス!D1064,労働コスト!D1064))</f>
        <v>0.58177210846486693</v>
      </c>
      <c r="E1064" s="2">
        <f>IF(logVir!E1064="","",労働コスト!E1064/SUM(資本サービス!E1064,労働コスト!E1064))</f>
        <v>0.59516786462719917</v>
      </c>
      <c r="F1064" s="2">
        <f>IF(logVir!F1064="","",労働コスト!F1064/SUM(資本サービス!F1064,労働コスト!F1064))</f>
        <v>0.6108703775032519</v>
      </c>
      <c r="G1064" s="2">
        <f>IF(logVir!G1064="","",労働コスト!G1064/SUM(資本サービス!G1064,労働コスト!G1064))</f>
        <v>0.63894621623418391</v>
      </c>
      <c r="I1064" s="3">
        <v>35</v>
      </c>
      <c r="J1064" s="3">
        <v>7</v>
      </c>
      <c r="K1064" s="2" cm="1">
        <f t="array" ref="K1064">IF(C1064="","",0.5*(C1064+SUMPRODUCT(($B$1461:$B$1491=$J1064)*1,C$1461:C$1491)))</f>
        <v>0.5812633260589406</v>
      </c>
      <c r="L1064" s="2" cm="1">
        <f t="array" ref="L1064">IF(D1064="","",0.5*(D1064+SUMPRODUCT(($B$1461:$B$1491=$J1064)*1,D$1461:D$1491)))</f>
        <v>0.62229862661344393</v>
      </c>
      <c r="M1064" s="2" cm="1">
        <f t="array" ref="M1064">IF(E1064="","",0.5*(E1064+SUMPRODUCT(($B$1461:$B$1491=$J1064)*1,E$1461:E$1491)))</f>
        <v>0.63602529334118296</v>
      </c>
      <c r="N1064" s="2" cm="1">
        <f t="array" ref="N1064">IF(F1064="","",0.5*(F1064+SUMPRODUCT(($B$1461:$B$1491=$J1064)*1,F$1461:F$1491)))</f>
        <v>0.64401445182182826</v>
      </c>
      <c r="O1064" s="2" cm="1">
        <f t="array" ref="O1064">IF(G1064="","",0.5*(G1064+SUMPRODUCT(($B$1461:$B$1491=$J1064)*1,G$1461:G$1491)))</f>
        <v>0.67111555513042176</v>
      </c>
    </row>
    <row r="1065" spans="1:15" x14ac:dyDescent="0.55000000000000004">
      <c r="A1065" s="3">
        <v>35</v>
      </c>
      <c r="B1065" s="3">
        <v>8</v>
      </c>
      <c r="C1065" s="2">
        <f>IF(logVir!C1065="","",労働コスト!C1065/SUM(資本サービス!C1065,労働コスト!C1065))</f>
        <v>0.5513503691831475</v>
      </c>
      <c r="D1065" s="2">
        <f>IF(logVir!D1065="","",労働コスト!D1065/SUM(資本サービス!D1065,労働コスト!D1065))</f>
        <v>0.57280823568653849</v>
      </c>
      <c r="E1065" s="2">
        <f>IF(logVir!E1065="","",労働コスト!E1065/SUM(資本サービス!E1065,労働コスト!E1065))</f>
        <v>0.61946796101687884</v>
      </c>
      <c r="F1065" s="2">
        <f>IF(logVir!F1065="","",労働コスト!F1065/SUM(資本サービス!F1065,労働コスト!F1065))</f>
        <v>0.61380496467647239</v>
      </c>
      <c r="G1065" s="2">
        <f>IF(logVir!G1065="","",労働コスト!G1065/SUM(資本サービス!G1065,労働コスト!G1065))</f>
        <v>0.62771211214807565</v>
      </c>
      <c r="I1065" s="3">
        <v>35</v>
      </c>
      <c r="J1065" s="3">
        <v>8</v>
      </c>
      <c r="K1065" s="2" cm="1">
        <f t="array" ref="K1065">IF(C1065="","",0.5*(C1065+SUMPRODUCT(($B$1461:$B$1491=$J1065)*1,C$1461:C$1491)))</f>
        <v>0.55059022084529663</v>
      </c>
      <c r="L1065" s="2" cm="1">
        <f t="array" ref="L1065">IF(D1065="","",0.5*(D1065+SUMPRODUCT(($B$1461:$B$1491=$J1065)*1,D$1461:D$1491)))</f>
        <v>0.58585402100346706</v>
      </c>
      <c r="M1065" s="2" cm="1">
        <f t="array" ref="M1065">IF(E1065="","",0.5*(E1065+SUMPRODUCT(($B$1461:$B$1491=$J1065)*1,E$1461:E$1491)))</f>
        <v>0.60942609293590633</v>
      </c>
      <c r="N1065" s="2" cm="1">
        <f t="array" ref="N1065">IF(F1065="","",0.5*(F1065+SUMPRODUCT(($B$1461:$B$1491=$J1065)*1,F$1461:F$1491)))</f>
        <v>0.602074024823954</v>
      </c>
      <c r="O1065" s="2" cm="1">
        <f t="array" ref="O1065">IF(G1065="","",0.5*(G1065+SUMPRODUCT(($B$1461:$B$1491=$J1065)*1,G$1461:G$1491)))</f>
        <v>0.6233013372846008</v>
      </c>
    </row>
    <row r="1066" spans="1:15" x14ac:dyDescent="0.55000000000000004">
      <c r="A1066" s="3">
        <v>35</v>
      </c>
      <c r="B1066" s="3">
        <v>9</v>
      </c>
      <c r="C1066" s="2">
        <f>IF(logVir!C1066="","",労働コスト!C1066/SUM(資本サービス!C1066,労働コスト!C1066))</f>
        <v>0.83374266193802427</v>
      </c>
      <c r="D1066" s="2">
        <f>IF(logVir!D1066="","",労働コスト!D1066/SUM(資本サービス!D1066,労働コスト!D1066))</f>
        <v>0.8340708808726689</v>
      </c>
      <c r="E1066" s="2">
        <f>IF(logVir!E1066="","",労働コスト!E1066/SUM(資本サービス!E1066,労働コスト!E1066))</f>
        <v>0.86880766254803354</v>
      </c>
      <c r="F1066" s="2">
        <f>IF(logVir!F1066="","",労働コスト!F1066/SUM(資本サービス!F1066,労働コスト!F1066))</f>
        <v>0.87342646843673555</v>
      </c>
      <c r="G1066" s="2">
        <f>IF(logVir!G1066="","",労働コスト!G1066/SUM(資本サービス!G1066,労働コスト!G1066))</f>
        <v>0.89295685943248737</v>
      </c>
      <c r="I1066" s="3">
        <v>35</v>
      </c>
      <c r="J1066" s="3">
        <v>9</v>
      </c>
      <c r="K1066" s="2" cm="1">
        <f t="array" ref="K1066">IF(C1066="","",0.5*(C1066+SUMPRODUCT(($B$1461:$B$1491=$J1066)*1,C$1461:C$1491)))</f>
        <v>0.81487777051100152</v>
      </c>
      <c r="L1066" s="2" cm="1">
        <f t="array" ref="L1066">IF(D1066="","",0.5*(D1066+SUMPRODUCT(($B$1461:$B$1491=$J1066)*1,D$1461:D$1491)))</f>
        <v>0.82059905893763974</v>
      </c>
      <c r="M1066" s="2" cm="1">
        <f t="array" ref="M1066">IF(E1066="","",0.5*(E1066+SUMPRODUCT(($B$1461:$B$1491=$J1066)*1,E$1461:E$1491)))</f>
        <v>0.85097605624728123</v>
      </c>
      <c r="N1066" s="2" cm="1">
        <f t="array" ref="N1066">IF(F1066="","",0.5*(F1066+SUMPRODUCT(($B$1461:$B$1491=$J1066)*1,F$1461:F$1491)))</f>
        <v>0.85465201092111465</v>
      </c>
      <c r="O1066" s="2" cm="1">
        <f t="array" ref="O1066">IF(G1066="","",0.5*(G1066+SUMPRODUCT(($B$1461:$B$1491=$J1066)*1,G$1461:G$1491)))</f>
        <v>0.87529643235631305</v>
      </c>
    </row>
    <row r="1067" spans="1:15" x14ac:dyDescent="0.55000000000000004">
      <c r="A1067" s="3">
        <v>35</v>
      </c>
      <c r="B1067" s="3">
        <v>10</v>
      </c>
      <c r="C1067" s="2">
        <f>IF(logVir!C1067="","",労働コスト!C1067/SUM(資本サービス!C1067,労働コスト!C1067))</f>
        <v>0.67423185910640604</v>
      </c>
      <c r="D1067" s="2">
        <f>IF(logVir!D1067="","",労働コスト!D1067/SUM(資本サービス!D1067,労働コスト!D1067))</f>
        <v>0.68800949024181257</v>
      </c>
      <c r="E1067" s="2">
        <f>IF(logVir!E1067="","",労働コスト!E1067/SUM(資本サービス!E1067,労働コスト!E1067))</f>
        <v>0.70980493577713633</v>
      </c>
      <c r="F1067" s="2">
        <f>IF(logVir!F1067="","",労働コスト!F1067/SUM(資本サービス!F1067,労働コスト!F1067))</f>
        <v>0.69993315386522681</v>
      </c>
      <c r="G1067" s="2">
        <f>IF(logVir!G1067="","",労働コスト!G1067/SUM(資本サービス!G1067,労働コスト!G1067))</f>
        <v>0.7376117656956811</v>
      </c>
      <c r="I1067" s="3">
        <v>35</v>
      </c>
      <c r="J1067" s="3">
        <v>10</v>
      </c>
      <c r="K1067" s="2" cm="1">
        <f t="array" ref="K1067">IF(C1067="","",0.5*(C1067+SUMPRODUCT(($B$1461:$B$1491=$J1067)*1,C$1461:C$1491)))</f>
        <v>0.65037036169304985</v>
      </c>
      <c r="L1067" s="2" cm="1">
        <f t="array" ref="L1067">IF(D1067="","",0.5*(D1067+SUMPRODUCT(($B$1461:$B$1491=$J1067)*1,D$1461:D$1491)))</f>
        <v>0.66545351173547895</v>
      </c>
      <c r="M1067" s="2" cm="1">
        <f t="array" ref="M1067">IF(E1067="","",0.5*(E1067+SUMPRODUCT(($B$1461:$B$1491=$J1067)*1,E$1461:E$1491)))</f>
        <v>0.69464376571600661</v>
      </c>
      <c r="N1067" s="2" cm="1">
        <f t="array" ref="N1067">IF(F1067="","",0.5*(F1067+SUMPRODUCT(($B$1461:$B$1491=$J1067)*1,F$1461:F$1491)))</f>
        <v>0.68955475628565943</v>
      </c>
      <c r="O1067" s="2" cm="1">
        <f t="array" ref="O1067">IF(G1067="","",0.5*(G1067+SUMPRODUCT(($B$1461:$B$1491=$J1067)*1,G$1461:G$1491)))</f>
        <v>0.72632963404130291</v>
      </c>
    </row>
    <row r="1068" spans="1:15" x14ac:dyDescent="0.55000000000000004">
      <c r="A1068" s="3">
        <v>35</v>
      </c>
      <c r="B1068" s="3">
        <v>11</v>
      </c>
      <c r="C1068" s="2">
        <f>IF(logVir!C1068="","",労働コスト!C1068/SUM(資本サービス!C1068,労働コスト!C1068))</f>
        <v>0.54319630320815604</v>
      </c>
      <c r="D1068" s="2">
        <f>IF(logVir!D1068="","",労働コスト!D1068/SUM(資本サービス!D1068,労働コスト!D1068))</f>
        <v>0.48346998806792207</v>
      </c>
      <c r="E1068" s="2">
        <f>IF(logVir!E1068="","",労働コスト!E1068/SUM(資本サービス!E1068,労働コスト!E1068))</f>
        <v>0.55076707354336985</v>
      </c>
      <c r="F1068" s="2">
        <f>IF(logVir!F1068="","",労働コスト!F1068/SUM(資本サービス!F1068,労働コスト!F1068))</f>
        <v>0.58121326020833575</v>
      </c>
      <c r="G1068" s="2">
        <f>IF(logVir!G1068="","",労働コスト!G1068/SUM(資本サービス!G1068,労働コスト!G1068))</f>
        <v>0.62619210233708</v>
      </c>
      <c r="I1068" s="3">
        <v>35</v>
      </c>
      <c r="J1068" s="3">
        <v>11</v>
      </c>
      <c r="K1068" s="2" cm="1">
        <f t="array" ref="K1068">IF(C1068="","",0.5*(C1068+SUMPRODUCT(($B$1461:$B$1491=$J1068)*1,C$1461:C$1491)))</f>
        <v>0.5540135168515693</v>
      </c>
      <c r="L1068" s="2" cm="1">
        <f t="array" ref="L1068">IF(D1068="","",0.5*(D1068+SUMPRODUCT(($B$1461:$B$1491=$J1068)*1,D$1461:D$1491)))</f>
        <v>0.52573196440923309</v>
      </c>
      <c r="M1068" s="2" cm="1">
        <f t="array" ref="M1068">IF(E1068="","",0.5*(E1068+SUMPRODUCT(($B$1461:$B$1491=$J1068)*1,E$1461:E$1491)))</f>
        <v>0.56561361065666826</v>
      </c>
      <c r="N1068" s="2" cm="1">
        <f t="array" ref="N1068">IF(F1068="","",0.5*(F1068+SUMPRODUCT(($B$1461:$B$1491=$J1068)*1,F$1461:F$1491)))</f>
        <v>0.57694233169670472</v>
      </c>
      <c r="O1068" s="2" cm="1">
        <f t="array" ref="O1068">IF(G1068="","",0.5*(G1068+SUMPRODUCT(($B$1461:$B$1491=$J1068)*1,G$1461:G$1491)))</f>
        <v>0.61006821355439733</v>
      </c>
    </row>
    <row r="1069" spans="1:15" x14ac:dyDescent="0.55000000000000004">
      <c r="A1069" s="3">
        <v>35</v>
      </c>
      <c r="B1069" s="3">
        <v>12</v>
      </c>
      <c r="C1069" s="2">
        <f>IF(logVir!C1069="","",労働コスト!C1069/SUM(資本サービス!C1069,労働コスト!C1069))</f>
        <v>0.52379965824719632</v>
      </c>
      <c r="D1069" s="2">
        <f>IF(logVir!D1069="","",労働コスト!D1069/SUM(資本サービス!D1069,労働コスト!D1069))</f>
        <v>0.53658227688570836</v>
      </c>
      <c r="E1069" s="2">
        <f>IF(logVir!E1069="","",労働コスト!E1069/SUM(資本サービス!E1069,労働コスト!E1069))</f>
        <v>0.60369320923179026</v>
      </c>
      <c r="F1069" s="2">
        <f>IF(logVir!F1069="","",労働コスト!F1069/SUM(資本サービス!F1069,労働コスト!F1069))</f>
        <v>0.61045857408701798</v>
      </c>
      <c r="G1069" s="2">
        <f>IF(logVir!G1069="","",労働コスト!G1069/SUM(資本サービス!G1069,労働コスト!G1069))</f>
        <v>0.70555665716092419</v>
      </c>
      <c r="I1069" s="3">
        <v>35</v>
      </c>
      <c r="J1069" s="3">
        <v>12</v>
      </c>
      <c r="K1069" s="2" cm="1">
        <f t="array" ref="K1069">IF(C1069="","",0.5*(C1069+SUMPRODUCT(($B$1461:$B$1491=$J1069)*1,C$1461:C$1491)))</f>
        <v>0.50629238601835258</v>
      </c>
      <c r="L1069" s="2" cm="1">
        <f t="array" ref="L1069">IF(D1069="","",0.5*(D1069+SUMPRODUCT(($B$1461:$B$1491=$J1069)*1,D$1461:D$1491)))</f>
        <v>0.52479705192556159</v>
      </c>
      <c r="M1069" s="2" cm="1">
        <f t="array" ref="M1069">IF(E1069="","",0.5*(E1069+SUMPRODUCT(($B$1461:$B$1491=$J1069)*1,E$1461:E$1491)))</f>
        <v>0.5589359416428602</v>
      </c>
      <c r="N1069" s="2" cm="1">
        <f t="array" ref="N1069">IF(F1069="","",0.5*(F1069+SUMPRODUCT(($B$1461:$B$1491=$J1069)*1,F$1461:F$1491)))</f>
        <v>0.56460403465077502</v>
      </c>
      <c r="O1069" s="2" cm="1">
        <f t="array" ref="O1069">IF(G1069="","",0.5*(G1069+SUMPRODUCT(($B$1461:$B$1491=$J1069)*1,G$1461:G$1491)))</f>
        <v>0.63377717264222944</v>
      </c>
    </row>
    <row r="1070" spans="1:15" x14ac:dyDescent="0.55000000000000004">
      <c r="A1070" s="3">
        <v>35</v>
      </c>
      <c r="B1070" s="3">
        <v>13</v>
      </c>
      <c r="C1070" s="2" t="str">
        <f>IF(logVir!C1070="","",労働コスト!C1070/SUM(資本サービス!C1070,労働コスト!C1070))</f>
        <v/>
      </c>
      <c r="D1070" s="2">
        <f>IF(logVir!D1070="","",労働コスト!D1070/SUM(資本サービス!D1070,労働コスト!D1070))</f>
        <v>0.41772625812137648</v>
      </c>
      <c r="E1070" s="2">
        <f>IF(logVir!E1070="","",労働コスト!E1070/SUM(資本サービス!E1070,労働コスト!E1070))</f>
        <v>0.65746595578222078</v>
      </c>
      <c r="F1070" s="2">
        <f>IF(logVir!F1070="","",労働コスト!F1070/SUM(資本サービス!F1070,労働コスト!F1070))</f>
        <v>0.57042921495376053</v>
      </c>
      <c r="G1070" s="2">
        <f>IF(logVir!G1070="","",労働コスト!G1070/SUM(資本サービス!G1070,労働コスト!G1070))</f>
        <v>0.46374896228536466</v>
      </c>
      <c r="I1070" s="3">
        <v>35</v>
      </c>
      <c r="J1070" s="3">
        <v>13</v>
      </c>
      <c r="K1070" s="2" t="str" cm="1">
        <f t="array" ref="K1070">IF(C1070="","",0.5*(C1070+SUMPRODUCT(($B$1461:$B$1491=$J1070)*1,C$1461:C$1491)))</f>
        <v/>
      </c>
      <c r="L1070" s="2" cm="1">
        <f t="array" ref="L1070">IF(D1070="","",0.5*(D1070+SUMPRODUCT(($B$1461:$B$1491=$J1070)*1,D$1461:D$1491)))</f>
        <v>0.39472923832147022</v>
      </c>
      <c r="M1070" s="2" cm="1">
        <f t="array" ref="M1070">IF(E1070="","",0.5*(E1070+SUMPRODUCT(($B$1461:$B$1491=$J1070)*1,E$1461:E$1491)))</f>
        <v>0.53428443056313468</v>
      </c>
      <c r="N1070" s="2" cm="1">
        <f t="array" ref="N1070">IF(F1070="","",0.5*(F1070+SUMPRODUCT(($B$1461:$B$1491=$J1070)*1,F$1461:F$1491)))</f>
        <v>0.48337659610704892</v>
      </c>
      <c r="O1070" s="2" cm="1">
        <f t="array" ref="O1070">IF(G1070="","",0.5*(G1070+SUMPRODUCT(($B$1461:$B$1491=$J1070)*1,G$1461:G$1491)))</f>
        <v>0.44775676212144633</v>
      </c>
    </row>
    <row r="1071" spans="1:15" x14ac:dyDescent="0.55000000000000004">
      <c r="A1071" s="3">
        <v>35</v>
      </c>
      <c r="B1071" s="3">
        <v>14</v>
      </c>
      <c r="C1071" s="2">
        <f>IF(logVir!C1071="","",労働コスト!C1071/SUM(資本サービス!C1071,労働コスト!C1071))</f>
        <v>0.60224701455416108</v>
      </c>
      <c r="D1071" s="2">
        <f>IF(logVir!D1071="","",労働コスト!D1071/SUM(資本サービス!D1071,労働コスト!D1071))</f>
        <v>0.62194792219476491</v>
      </c>
      <c r="E1071" s="2">
        <f>IF(logVir!E1071="","",労働コスト!E1071/SUM(資本サービス!E1071,労働コスト!E1071))</f>
        <v>0.59996666882055449</v>
      </c>
      <c r="F1071" s="2">
        <f>IF(logVir!F1071="","",労働コスト!F1071/SUM(資本サービス!F1071,労働コスト!F1071))</f>
        <v>0.60538675374766726</v>
      </c>
      <c r="G1071" s="2">
        <f>IF(logVir!G1071="","",労働コスト!G1071/SUM(資本サービス!G1071,労働コスト!G1071))</f>
        <v>0.63644323524211033</v>
      </c>
      <c r="I1071" s="3">
        <v>35</v>
      </c>
      <c r="J1071" s="3">
        <v>14</v>
      </c>
      <c r="K1071" s="2" cm="1">
        <f t="array" ref="K1071">IF(C1071="","",0.5*(C1071+SUMPRODUCT(($B$1461:$B$1491=$J1071)*1,C$1461:C$1491)))</f>
        <v>0.59655126712344542</v>
      </c>
      <c r="L1071" s="2" cm="1">
        <f t="array" ref="L1071">IF(D1071="","",0.5*(D1071+SUMPRODUCT(($B$1461:$B$1491=$J1071)*1,D$1461:D$1491)))</f>
        <v>0.62615428076791235</v>
      </c>
      <c r="M1071" s="2" cm="1">
        <f t="array" ref="M1071">IF(E1071="","",0.5*(E1071+SUMPRODUCT(($B$1461:$B$1491=$J1071)*1,E$1461:E$1491)))</f>
        <v>0.60620246266306888</v>
      </c>
      <c r="N1071" s="2" cm="1">
        <f t="array" ref="N1071">IF(F1071="","",0.5*(F1071+SUMPRODUCT(($B$1461:$B$1491=$J1071)*1,F$1461:F$1491)))</f>
        <v>0.60230974283438465</v>
      </c>
      <c r="O1071" s="2" cm="1">
        <f t="array" ref="O1071">IF(G1071="","",0.5*(G1071+SUMPRODUCT(($B$1461:$B$1491=$J1071)*1,G$1461:G$1491)))</f>
        <v>0.63110258650777606</v>
      </c>
    </row>
    <row r="1072" spans="1:15" x14ac:dyDescent="0.55000000000000004">
      <c r="A1072" s="3">
        <v>35</v>
      </c>
      <c r="B1072" s="3">
        <v>15</v>
      </c>
      <c r="C1072" s="2">
        <f>IF(logVir!C1072="","",労働コスト!C1072/SUM(資本サービス!C1072,労働コスト!C1072))</f>
        <v>0.79622725389711668</v>
      </c>
      <c r="D1072" s="2">
        <f>IF(logVir!D1072="","",労働コスト!D1072/SUM(資本サービス!D1072,労働コスト!D1072))</f>
        <v>0.83140187370610674</v>
      </c>
      <c r="E1072" s="2">
        <f>IF(logVir!E1072="","",労働コスト!E1072/SUM(資本サービス!E1072,労働コスト!E1072))</f>
        <v>0.7699211581394777</v>
      </c>
      <c r="F1072" s="2">
        <f>IF(logVir!F1072="","",労働コスト!F1072/SUM(資本サービス!F1072,労働コスト!F1072))</f>
        <v>0.75707945976881508</v>
      </c>
      <c r="G1072" s="2">
        <f>IF(logVir!G1072="","",労働コスト!G1072/SUM(資本サービス!G1072,労働コスト!G1072))</f>
        <v>0.79862476165313534</v>
      </c>
      <c r="I1072" s="3">
        <v>35</v>
      </c>
      <c r="J1072" s="3">
        <v>15</v>
      </c>
      <c r="K1072" s="2" cm="1">
        <f t="array" ref="K1072">IF(C1072="","",0.5*(C1072+SUMPRODUCT(($B$1461:$B$1491=$J1072)*1,C$1461:C$1491)))</f>
        <v>0.76781069909080268</v>
      </c>
      <c r="L1072" s="2" cm="1">
        <f t="array" ref="L1072">IF(D1072="","",0.5*(D1072+SUMPRODUCT(($B$1461:$B$1491=$J1072)*1,D$1461:D$1491)))</f>
        <v>0.80676550864433871</v>
      </c>
      <c r="M1072" s="2" cm="1">
        <f t="array" ref="M1072">IF(E1072="","",0.5*(E1072+SUMPRODUCT(($B$1461:$B$1491=$J1072)*1,E$1461:E$1491)))</f>
        <v>0.76296630623863138</v>
      </c>
      <c r="N1072" s="2" cm="1">
        <f t="array" ref="N1072">IF(F1072="","",0.5*(F1072+SUMPRODUCT(($B$1461:$B$1491=$J1072)*1,F$1461:F$1491)))</f>
        <v>0.75207888945959955</v>
      </c>
      <c r="O1072" s="2" cm="1">
        <f t="array" ref="O1072">IF(G1072="","",0.5*(G1072+SUMPRODUCT(($B$1461:$B$1491=$J1072)*1,G$1461:G$1491)))</f>
        <v>0.78618874161649555</v>
      </c>
    </row>
    <row r="1073" spans="1:15" x14ac:dyDescent="0.55000000000000004">
      <c r="A1073" s="3">
        <v>35</v>
      </c>
      <c r="B1073" s="3">
        <v>16</v>
      </c>
      <c r="C1073" s="2">
        <f>IF(logVir!C1073="","",労働コスト!C1073/SUM(資本サービス!C1073,労働コスト!C1073))</f>
        <v>0.67663098298065461</v>
      </c>
      <c r="D1073" s="2">
        <f>IF(logVir!D1073="","",労働コスト!D1073/SUM(資本サービス!D1073,労働コスト!D1073))</f>
        <v>0.72141640028373311</v>
      </c>
      <c r="E1073" s="2">
        <f>IF(logVir!E1073="","",労働コスト!E1073/SUM(資本サービス!E1073,労働コスト!E1073))</f>
        <v>0.7635017686233726</v>
      </c>
      <c r="F1073" s="2">
        <f>IF(logVir!F1073="","",労働コスト!F1073/SUM(資本サービス!F1073,労働コスト!F1073))</f>
        <v>0.76239318098820952</v>
      </c>
      <c r="G1073" s="2">
        <f>IF(logVir!G1073="","",労働コスト!G1073/SUM(資本サービス!G1073,労働コスト!G1073))</f>
        <v>0.78785001642423746</v>
      </c>
      <c r="I1073" s="3">
        <v>35</v>
      </c>
      <c r="J1073" s="3">
        <v>16</v>
      </c>
      <c r="K1073" s="2" cm="1">
        <f t="array" ref="K1073">IF(C1073="","",0.5*(C1073+SUMPRODUCT(($B$1461:$B$1491=$J1073)*1,C$1461:C$1491)))</f>
        <v>0.67503875844511985</v>
      </c>
      <c r="L1073" s="2" cm="1">
        <f t="array" ref="L1073">IF(D1073="","",0.5*(D1073+SUMPRODUCT(($B$1461:$B$1491=$J1073)*1,D$1461:D$1491)))</f>
        <v>0.71194859231318897</v>
      </c>
      <c r="M1073" s="2" cm="1">
        <f t="array" ref="M1073">IF(E1073="","",0.5*(E1073+SUMPRODUCT(($B$1461:$B$1491=$J1073)*1,E$1461:E$1491)))</f>
        <v>0.74582551828696309</v>
      </c>
      <c r="N1073" s="2" cm="1">
        <f t="array" ref="N1073">IF(F1073="","",0.5*(F1073+SUMPRODUCT(($B$1461:$B$1491=$J1073)*1,F$1461:F$1491)))</f>
        <v>0.74501407455327717</v>
      </c>
      <c r="O1073" s="2" cm="1">
        <f t="array" ref="O1073">IF(G1073="","",0.5*(G1073+SUMPRODUCT(($B$1461:$B$1491=$J1073)*1,G$1461:G$1491)))</f>
        <v>0.77166764369589114</v>
      </c>
    </row>
    <row r="1074" spans="1:15" x14ac:dyDescent="0.55000000000000004">
      <c r="A1074" s="3">
        <v>35</v>
      </c>
      <c r="B1074" s="3">
        <v>17</v>
      </c>
      <c r="C1074" s="2">
        <f>IF(logVir!C1074="","",労働コスト!C1074/SUM(資本サービス!C1074,労働コスト!C1074))</f>
        <v>0.31154530202780789</v>
      </c>
      <c r="D1074" s="2">
        <f>IF(logVir!D1074="","",労働コスト!D1074/SUM(資本サービス!D1074,労働コスト!D1074))</f>
        <v>0.3628658875051981</v>
      </c>
      <c r="E1074" s="2">
        <f>IF(logVir!E1074="","",労働コスト!E1074/SUM(資本サービス!E1074,労働コスト!E1074))</f>
        <v>0.38096919700631893</v>
      </c>
      <c r="F1074" s="2">
        <f>IF(logVir!F1074="","",労働コスト!F1074/SUM(資本サービス!F1074,労働コスト!F1074))</f>
        <v>0.40372966717300635</v>
      </c>
      <c r="G1074" s="2">
        <f>IF(logVir!G1074="","",労働コスト!G1074/SUM(資本サービス!G1074,労働コスト!G1074))</f>
        <v>0.39856164301573277</v>
      </c>
      <c r="I1074" s="3">
        <v>35</v>
      </c>
      <c r="J1074" s="3">
        <v>17</v>
      </c>
      <c r="K1074" s="2" cm="1">
        <f t="array" ref="K1074">IF(C1074="","",0.5*(C1074+SUMPRODUCT(($B$1461:$B$1491=$J1074)*1,C$1461:C$1491)))</f>
        <v>0.32746528785815043</v>
      </c>
      <c r="L1074" s="2" cm="1">
        <f t="array" ref="L1074">IF(D1074="","",0.5*(D1074+SUMPRODUCT(($B$1461:$B$1491=$J1074)*1,D$1461:D$1491)))</f>
        <v>0.36090955564632576</v>
      </c>
      <c r="M1074" s="2" cm="1">
        <f t="array" ref="M1074">IF(E1074="","",0.5*(E1074+SUMPRODUCT(($B$1461:$B$1491=$J1074)*1,E$1461:E$1491)))</f>
        <v>0.38345254611562019</v>
      </c>
      <c r="N1074" s="2" cm="1">
        <f t="array" ref="N1074">IF(F1074="","",0.5*(F1074+SUMPRODUCT(($B$1461:$B$1491=$J1074)*1,F$1461:F$1491)))</f>
        <v>0.40889920779870448</v>
      </c>
      <c r="O1074" s="2" cm="1">
        <f t="array" ref="O1074">IF(G1074="","",0.5*(G1074+SUMPRODUCT(($B$1461:$B$1491=$J1074)*1,G$1461:G$1491)))</f>
        <v>0.40822600630687156</v>
      </c>
    </row>
    <row r="1075" spans="1:15" x14ac:dyDescent="0.55000000000000004">
      <c r="A1075" s="3">
        <v>35</v>
      </c>
      <c r="B1075" s="3">
        <v>18</v>
      </c>
      <c r="C1075" s="2">
        <f>IF(logVir!C1075="","",労働コスト!C1075/SUM(資本サービス!C1075,労働コスト!C1075))</f>
        <v>0.86361300313866751</v>
      </c>
      <c r="D1075" s="2">
        <f>IF(logVir!D1075="","",労働コスト!D1075/SUM(資本サービス!D1075,労働コスト!D1075))</f>
        <v>0.90240461922953952</v>
      </c>
      <c r="E1075" s="2">
        <f>IF(logVir!E1075="","",労働コスト!E1075/SUM(資本サービス!E1075,労働コスト!E1075))</f>
        <v>0.90245608432180657</v>
      </c>
      <c r="F1075" s="2">
        <f>IF(logVir!F1075="","",労働コスト!F1075/SUM(資本サービス!F1075,労働コスト!F1075))</f>
        <v>0.91264314068955898</v>
      </c>
      <c r="G1075" s="2">
        <f>IF(logVir!G1075="","",労働コスト!G1075/SUM(資本サービス!G1075,労働コスト!G1075))</f>
        <v>0.90385575297550791</v>
      </c>
      <c r="I1075" s="3">
        <v>35</v>
      </c>
      <c r="J1075" s="3">
        <v>18</v>
      </c>
      <c r="K1075" s="2" cm="1">
        <f t="array" ref="K1075">IF(C1075="","",0.5*(C1075+SUMPRODUCT(($B$1461:$B$1491=$J1075)*1,C$1461:C$1491)))</f>
        <v>0.86005506715491409</v>
      </c>
      <c r="L1075" s="2" cm="1">
        <f t="array" ref="L1075">IF(D1075="","",0.5*(D1075+SUMPRODUCT(($B$1461:$B$1491=$J1075)*1,D$1461:D$1491)))</f>
        <v>0.89666981515809763</v>
      </c>
      <c r="M1075" s="2" cm="1">
        <f t="array" ref="M1075">IF(E1075="","",0.5*(E1075+SUMPRODUCT(($B$1461:$B$1491=$J1075)*1,E$1461:E$1491)))</f>
        <v>0.89938998189934771</v>
      </c>
      <c r="N1075" s="2" cm="1">
        <f t="array" ref="N1075">IF(F1075="","",0.5*(F1075+SUMPRODUCT(($B$1461:$B$1491=$J1075)*1,F$1461:F$1491)))</f>
        <v>0.90527946401070281</v>
      </c>
      <c r="O1075" s="2" cm="1">
        <f t="array" ref="O1075">IF(G1075="","",0.5*(G1075+SUMPRODUCT(($B$1461:$B$1491=$J1075)*1,G$1461:G$1491)))</f>
        <v>0.90117008910620811</v>
      </c>
    </row>
    <row r="1076" spans="1:15" x14ac:dyDescent="0.55000000000000004">
      <c r="A1076" s="3">
        <v>35</v>
      </c>
      <c r="B1076" s="3">
        <v>19</v>
      </c>
      <c r="C1076" s="2">
        <f>IF(logVir!C1076="","",労働コスト!C1076/SUM(資本サービス!C1076,労働コスト!C1076))</f>
        <v>0.82712939523842632</v>
      </c>
      <c r="D1076" s="2">
        <f>IF(logVir!D1076="","",労働コスト!D1076/SUM(資本サービス!D1076,労働コスト!D1076))</f>
        <v>0.86631226328702149</v>
      </c>
      <c r="E1076" s="2">
        <f>IF(logVir!E1076="","",労働コスト!E1076/SUM(資本サービス!E1076,労働コスト!E1076))</f>
        <v>0.87371673485168644</v>
      </c>
      <c r="F1076" s="2">
        <f>IF(logVir!F1076="","",労働コスト!F1076/SUM(資本サービス!F1076,労働コスト!F1076))</f>
        <v>0.87401169038119175</v>
      </c>
      <c r="G1076" s="2">
        <f>IF(logVir!G1076="","",労働コスト!G1076/SUM(資本サービス!G1076,労働コスト!G1076))</f>
        <v>0.8871627787915195</v>
      </c>
      <c r="I1076" s="3">
        <v>35</v>
      </c>
      <c r="J1076" s="3">
        <v>19</v>
      </c>
      <c r="K1076" s="2" cm="1">
        <f t="array" ref="K1076">IF(C1076="","",0.5*(C1076+SUMPRODUCT(($B$1461:$B$1491=$J1076)*1,C$1461:C$1491)))</f>
        <v>0.82722169614935415</v>
      </c>
      <c r="L1076" s="2" cm="1">
        <f t="array" ref="L1076">IF(D1076="","",0.5*(D1076+SUMPRODUCT(($B$1461:$B$1491=$J1076)*1,D$1461:D$1491)))</f>
        <v>0.86682509713071032</v>
      </c>
      <c r="M1076" s="2" cm="1">
        <f t="array" ref="M1076">IF(E1076="","",0.5*(E1076+SUMPRODUCT(($B$1461:$B$1491=$J1076)*1,E$1461:E$1491)))</f>
        <v>0.87156213726002818</v>
      </c>
      <c r="N1076" s="2" cm="1">
        <f t="array" ref="N1076">IF(F1076="","",0.5*(F1076+SUMPRODUCT(($B$1461:$B$1491=$J1076)*1,F$1461:F$1491)))</f>
        <v>0.87183104482874829</v>
      </c>
      <c r="O1076" s="2" cm="1">
        <f t="array" ref="O1076">IF(G1076="","",0.5*(G1076+SUMPRODUCT(($B$1461:$B$1491=$J1076)*1,G$1461:G$1491)))</f>
        <v>0.88093868698639766</v>
      </c>
    </row>
    <row r="1077" spans="1:15" x14ac:dyDescent="0.55000000000000004">
      <c r="A1077" s="3">
        <v>35</v>
      </c>
      <c r="B1077" s="3">
        <v>20</v>
      </c>
      <c r="C1077" s="2">
        <f>IF(logVir!C1077="","",労働コスト!C1077/SUM(資本サービス!C1077,労働コスト!C1077))</f>
        <v>0.74895255954992201</v>
      </c>
      <c r="D1077" s="2">
        <f>IF(logVir!D1077="","",労働コスト!D1077/SUM(資本サービス!D1077,労働コスト!D1077))</f>
        <v>0.80361715722857818</v>
      </c>
      <c r="E1077" s="2">
        <f>IF(logVir!E1077="","",労働コスト!E1077/SUM(資本サービス!E1077,労働コスト!E1077))</f>
        <v>0.78814856800913868</v>
      </c>
      <c r="F1077" s="2">
        <f>IF(logVir!F1077="","",労働コスト!F1077/SUM(資本サービス!F1077,労働コスト!F1077))</f>
        <v>0.78815891701563801</v>
      </c>
      <c r="G1077" s="2">
        <f>IF(logVir!G1077="","",労働コスト!G1077/SUM(資本サービス!G1077,労働コスト!G1077))</f>
        <v>0.80081786891741369</v>
      </c>
      <c r="I1077" s="3">
        <v>35</v>
      </c>
      <c r="J1077" s="3">
        <v>20</v>
      </c>
      <c r="K1077" s="2" cm="1">
        <f t="array" ref="K1077">IF(C1077="","",0.5*(C1077+SUMPRODUCT(($B$1461:$B$1491=$J1077)*1,C$1461:C$1491)))</f>
        <v>0.74727747349060625</v>
      </c>
      <c r="L1077" s="2" cm="1">
        <f t="array" ref="L1077">IF(D1077="","",0.5*(D1077+SUMPRODUCT(($B$1461:$B$1491=$J1077)*1,D$1461:D$1491)))</f>
        <v>0.779170095970384</v>
      </c>
      <c r="M1077" s="2" cm="1">
        <f t="array" ref="M1077">IF(E1077="","",0.5*(E1077+SUMPRODUCT(($B$1461:$B$1491=$J1077)*1,E$1461:E$1491)))</f>
        <v>0.76830926660050047</v>
      </c>
      <c r="N1077" s="2" cm="1">
        <f t="array" ref="N1077">IF(F1077="","",0.5*(F1077+SUMPRODUCT(($B$1461:$B$1491=$J1077)*1,F$1461:F$1491)))</f>
        <v>0.76752303818876544</v>
      </c>
      <c r="O1077" s="2" cm="1">
        <f t="array" ref="O1077">IF(G1077="","",0.5*(G1077+SUMPRODUCT(($B$1461:$B$1491=$J1077)*1,G$1461:G$1491)))</f>
        <v>0.78155801480537312</v>
      </c>
    </row>
    <row r="1078" spans="1:15" x14ac:dyDescent="0.55000000000000004">
      <c r="A1078" s="3">
        <v>35</v>
      </c>
      <c r="B1078" s="3">
        <v>21</v>
      </c>
      <c r="C1078" s="2">
        <f>IF(logVir!C1078="","",労働コスト!C1078/SUM(資本サービス!C1078,労働コスト!C1078))</f>
        <v>0.62544859208018666</v>
      </c>
      <c r="D1078" s="2">
        <f>IF(logVir!D1078="","",労働コスト!D1078/SUM(資本サービス!D1078,労働コスト!D1078))</f>
        <v>0.70472662569864997</v>
      </c>
      <c r="E1078" s="2">
        <f>IF(logVir!E1078="","",労働コスト!E1078/SUM(資本サービス!E1078,労働コスト!E1078))</f>
        <v>0.65400692477900468</v>
      </c>
      <c r="F1078" s="2">
        <f>IF(logVir!F1078="","",労働コスト!F1078/SUM(資本サービス!F1078,労働コスト!F1078))</f>
        <v>0.69018344410478505</v>
      </c>
      <c r="G1078" s="2">
        <f>IF(logVir!G1078="","",労働コスト!G1078/SUM(資本サービス!G1078,労働コスト!G1078))</f>
        <v>0.72403530706248476</v>
      </c>
      <c r="I1078" s="3">
        <v>35</v>
      </c>
      <c r="J1078" s="3">
        <v>21</v>
      </c>
      <c r="K1078" s="2" cm="1">
        <f t="array" ref="K1078">IF(C1078="","",0.5*(C1078+SUMPRODUCT(($B$1461:$B$1491=$J1078)*1,C$1461:C$1491)))</f>
        <v>0.64529587971803148</v>
      </c>
      <c r="L1078" s="2" cm="1">
        <f t="array" ref="L1078">IF(D1078="","",0.5*(D1078+SUMPRODUCT(($B$1461:$B$1491=$J1078)*1,D$1461:D$1491)))</f>
        <v>0.70348844103580421</v>
      </c>
      <c r="M1078" s="2" cm="1">
        <f t="array" ref="M1078">IF(E1078="","",0.5*(E1078+SUMPRODUCT(($B$1461:$B$1491=$J1078)*1,E$1461:E$1491)))</f>
        <v>0.68204920551296477</v>
      </c>
      <c r="N1078" s="2" cm="1">
        <f t="array" ref="N1078">IF(F1078="","",0.5*(F1078+SUMPRODUCT(($B$1461:$B$1491=$J1078)*1,F$1461:F$1491)))</f>
        <v>0.70143463015015728</v>
      </c>
      <c r="O1078" s="2" cm="1">
        <f t="array" ref="O1078">IF(G1078="","",0.5*(G1078+SUMPRODUCT(($B$1461:$B$1491=$J1078)*1,G$1461:G$1491)))</f>
        <v>0.72652499051195829</v>
      </c>
    </row>
    <row r="1079" spans="1:15" x14ac:dyDescent="0.55000000000000004">
      <c r="A1079" s="3">
        <v>35</v>
      </c>
      <c r="B1079" s="3">
        <v>22</v>
      </c>
      <c r="C1079" s="2">
        <f>IF(logVir!C1079="","",労働コスト!C1079/SUM(資本サービス!C1079,労働コスト!C1079))</f>
        <v>0.75964914477403411</v>
      </c>
      <c r="D1079" s="2">
        <f>IF(logVir!D1079="","",労働コスト!D1079/SUM(資本サービス!D1079,労働コスト!D1079))</f>
        <v>0.83418745664424276</v>
      </c>
      <c r="E1079" s="2">
        <f>IF(logVir!E1079="","",労働コスト!E1079/SUM(資本サービス!E1079,労働コスト!E1079))</f>
        <v>0.86969099853979659</v>
      </c>
      <c r="F1079" s="2">
        <f>IF(logVir!F1079="","",労働コスト!F1079/SUM(資本サービス!F1079,労働コスト!F1079))</f>
        <v>0.86618346903727761</v>
      </c>
      <c r="G1079" s="2">
        <f>IF(logVir!G1079="","",労働コスト!G1079/SUM(資本サービス!G1079,労働コスト!G1079))</f>
        <v>0.86090498537440752</v>
      </c>
      <c r="I1079" s="3">
        <v>35</v>
      </c>
      <c r="J1079" s="3">
        <v>22</v>
      </c>
      <c r="K1079" s="2" cm="1">
        <f t="array" ref="K1079">IF(C1079="","",0.5*(C1079+SUMPRODUCT(($B$1461:$B$1491=$J1079)*1,C$1461:C$1491)))</f>
        <v>0.7677947071318918</v>
      </c>
      <c r="L1079" s="2" cm="1">
        <f t="array" ref="L1079">IF(D1079="","",0.5*(D1079+SUMPRODUCT(($B$1461:$B$1491=$J1079)*1,D$1461:D$1491)))</f>
        <v>0.82481740566000505</v>
      </c>
      <c r="M1079" s="2" cm="1">
        <f t="array" ref="M1079">IF(E1079="","",0.5*(E1079+SUMPRODUCT(($B$1461:$B$1491=$J1079)*1,E$1461:E$1491)))</f>
        <v>0.85605520897857224</v>
      </c>
      <c r="N1079" s="2" cm="1">
        <f t="array" ref="N1079">IF(F1079="","",0.5*(F1079+SUMPRODUCT(($B$1461:$B$1491=$J1079)*1,F$1461:F$1491)))</f>
        <v>0.85188188551990651</v>
      </c>
      <c r="O1079" s="2" cm="1">
        <f t="array" ref="O1079">IF(G1079="","",0.5*(G1079+SUMPRODUCT(($B$1461:$B$1491=$J1079)*1,G$1461:G$1491)))</f>
        <v>0.84986229489942233</v>
      </c>
    </row>
    <row r="1080" spans="1:15" x14ac:dyDescent="0.55000000000000004">
      <c r="A1080" s="3">
        <v>35</v>
      </c>
      <c r="B1080" s="3">
        <v>23</v>
      </c>
      <c r="C1080" s="2">
        <f>IF(logVir!C1080="","",労働コスト!C1080/SUM(資本サービス!C1080,労働コスト!C1080))</f>
        <v>0.27595499576157506</v>
      </c>
      <c r="D1080" s="2">
        <f>IF(logVir!D1080="","",労働コスト!D1080/SUM(資本サービス!D1080,労働コスト!D1080))</f>
        <v>0.27325750740383747</v>
      </c>
      <c r="E1080" s="2">
        <f>IF(logVir!E1080="","",労働コスト!E1080/SUM(資本サービス!E1080,労働コスト!E1080))</f>
        <v>0.30430956751948385</v>
      </c>
      <c r="F1080" s="2">
        <f>IF(logVir!F1080="","",労働コスト!F1080/SUM(資本サービス!F1080,労働コスト!F1080))</f>
        <v>0.32116333561243776</v>
      </c>
      <c r="G1080" s="2">
        <f>IF(logVir!G1080="","",労働コスト!G1080/SUM(資本サービス!G1080,労働コスト!G1080))</f>
        <v>0.36654514689430584</v>
      </c>
      <c r="I1080" s="3">
        <v>35</v>
      </c>
      <c r="J1080" s="3">
        <v>23</v>
      </c>
      <c r="K1080" s="2" cm="1">
        <f t="array" ref="K1080">IF(C1080="","",0.5*(C1080+SUMPRODUCT(($B$1461:$B$1491=$J1080)*1,C$1461:C$1491)))</f>
        <v>0.28008216562165622</v>
      </c>
      <c r="L1080" s="2" cm="1">
        <f t="array" ref="L1080">IF(D1080="","",0.5*(D1080+SUMPRODUCT(($B$1461:$B$1491=$J1080)*1,D$1461:D$1491)))</f>
        <v>0.29356994336385589</v>
      </c>
      <c r="M1080" s="2" cm="1">
        <f t="array" ref="M1080">IF(E1080="","",0.5*(E1080+SUMPRODUCT(($B$1461:$B$1491=$J1080)*1,E$1461:E$1491)))</f>
        <v>0.32575859612099906</v>
      </c>
      <c r="N1080" s="2" cm="1">
        <f t="array" ref="N1080">IF(F1080="","",0.5*(F1080+SUMPRODUCT(($B$1461:$B$1491=$J1080)*1,F$1461:F$1491)))</f>
        <v>0.34825043744935075</v>
      </c>
      <c r="O1080" s="2" cm="1">
        <f t="array" ref="O1080">IF(G1080="","",0.5*(G1080+SUMPRODUCT(($B$1461:$B$1491=$J1080)*1,G$1461:G$1491)))</f>
        <v>0.38220810625466284</v>
      </c>
    </row>
    <row r="1081" spans="1:15" x14ac:dyDescent="0.55000000000000004">
      <c r="A1081" s="3">
        <v>35</v>
      </c>
      <c r="B1081" s="3">
        <v>24</v>
      </c>
      <c r="C1081" s="2">
        <f>IF(logVir!C1081="","",労働コスト!C1081/SUM(資本サービス!C1081,労働コスト!C1081))</f>
        <v>0.69942638988637917</v>
      </c>
      <c r="D1081" s="2">
        <f>IF(logVir!D1081="","",労働コスト!D1081/SUM(資本サービス!D1081,労働コスト!D1081))</f>
        <v>0.73334744446133904</v>
      </c>
      <c r="E1081" s="2">
        <f>IF(logVir!E1081="","",労働コスト!E1081/SUM(資本サービス!E1081,労働コスト!E1081))</f>
        <v>0.73956085416829886</v>
      </c>
      <c r="F1081" s="2">
        <f>IF(logVir!F1081="","",労働コスト!F1081/SUM(資本サービス!F1081,労働コスト!F1081))</f>
        <v>0.73724076815399797</v>
      </c>
      <c r="G1081" s="2">
        <f>IF(logVir!G1081="","",労働コスト!G1081/SUM(資本サービス!G1081,労働コスト!G1081))</f>
        <v>0.77081357650181059</v>
      </c>
      <c r="I1081" s="3">
        <v>35</v>
      </c>
      <c r="J1081" s="3">
        <v>24</v>
      </c>
      <c r="K1081" s="2" cm="1">
        <f t="array" ref="K1081">IF(C1081="","",0.5*(C1081+SUMPRODUCT(($B$1461:$B$1491=$J1081)*1,C$1461:C$1491)))</f>
        <v>0.70562298314927607</v>
      </c>
      <c r="L1081" s="2" cm="1">
        <f t="array" ref="L1081">IF(D1081="","",0.5*(D1081+SUMPRODUCT(($B$1461:$B$1491=$J1081)*1,D$1461:D$1491)))</f>
        <v>0.73519560268998285</v>
      </c>
      <c r="M1081" s="2" cm="1">
        <f t="array" ref="M1081">IF(E1081="","",0.5*(E1081+SUMPRODUCT(($B$1461:$B$1491=$J1081)*1,E$1461:E$1491)))</f>
        <v>0.74540706691754821</v>
      </c>
      <c r="N1081" s="2" cm="1">
        <f t="array" ref="N1081">IF(F1081="","",0.5*(F1081+SUMPRODUCT(($B$1461:$B$1491=$J1081)*1,F$1461:F$1491)))</f>
        <v>0.75286187665220283</v>
      </c>
      <c r="O1081" s="2" cm="1">
        <f t="array" ref="O1081">IF(G1081="","",0.5*(G1081+SUMPRODUCT(($B$1461:$B$1491=$J1081)*1,G$1461:G$1491)))</f>
        <v>0.77542767247810018</v>
      </c>
    </row>
    <row r="1082" spans="1:15" x14ac:dyDescent="0.55000000000000004">
      <c r="A1082" s="3">
        <v>35</v>
      </c>
      <c r="B1082" s="3">
        <v>25</v>
      </c>
      <c r="C1082" s="2">
        <f>IF(logVir!C1082="","",労働コスト!C1082/SUM(資本サービス!C1082,労働コスト!C1082))</f>
        <v>0.81204133997512451</v>
      </c>
      <c r="D1082" s="2">
        <f>IF(logVir!D1082="","",労働コスト!D1082/SUM(資本サービス!D1082,労働コスト!D1082))</f>
        <v>0.84082011703389237</v>
      </c>
      <c r="E1082" s="2">
        <f>IF(logVir!E1082="","",労働コスト!E1082/SUM(資本サービス!E1082,労働コスト!E1082))</f>
        <v>0.78341114071255635</v>
      </c>
      <c r="F1082" s="2">
        <f>IF(logVir!F1082="","",労働コスト!F1082/SUM(資本サービス!F1082,労働コスト!F1082))</f>
        <v>0.79002022782721382</v>
      </c>
      <c r="G1082" s="2">
        <f>IF(logVir!G1082="","",労働コスト!G1082/SUM(資本サービス!G1082,労働コスト!G1082))</f>
        <v>0.803741196104933</v>
      </c>
      <c r="I1082" s="3">
        <v>35</v>
      </c>
      <c r="J1082" s="3">
        <v>25</v>
      </c>
      <c r="K1082" s="2" cm="1">
        <f t="array" ref="K1082">IF(C1082="","",0.5*(C1082+SUMPRODUCT(($B$1461:$B$1491=$J1082)*1,C$1461:C$1491)))</f>
        <v>0.80675619137355303</v>
      </c>
      <c r="L1082" s="2" cm="1">
        <f t="array" ref="L1082">IF(D1082="","",0.5*(D1082+SUMPRODUCT(($B$1461:$B$1491=$J1082)*1,D$1461:D$1491)))</f>
        <v>0.82188270358454352</v>
      </c>
      <c r="M1082" s="2" cm="1">
        <f t="array" ref="M1082">IF(E1082="","",0.5*(E1082+SUMPRODUCT(($B$1461:$B$1491=$J1082)*1,E$1461:E$1491)))</f>
        <v>0.79279546789956545</v>
      </c>
      <c r="N1082" s="2" cm="1">
        <f t="array" ref="N1082">IF(F1082="","",0.5*(F1082+SUMPRODUCT(($B$1461:$B$1491=$J1082)*1,F$1461:F$1491)))</f>
        <v>0.79550100784477129</v>
      </c>
      <c r="O1082" s="2" cm="1">
        <f t="array" ref="O1082">IF(G1082="","",0.5*(G1082+SUMPRODUCT(($B$1461:$B$1491=$J1082)*1,G$1461:G$1491)))</f>
        <v>0.80303686204580194</v>
      </c>
    </row>
    <row r="1083" spans="1:15" x14ac:dyDescent="0.55000000000000004">
      <c r="A1083" s="3">
        <v>35</v>
      </c>
      <c r="B1083" s="3">
        <v>26</v>
      </c>
      <c r="C1083" s="2">
        <f>IF(logVir!C1083="","",労働コスト!C1083/SUM(資本サービス!C1083,労働コスト!C1083))</f>
        <v>0.25670700467584301</v>
      </c>
      <c r="D1083" s="2">
        <f>IF(logVir!D1083="","",労働コスト!D1083/SUM(資本サービス!D1083,労働コスト!D1083))</f>
        <v>0.37190728489099523</v>
      </c>
      <c r="E1083" s="2">
        <f>IF(logVir!E1083="","",労働コスト!E1083/SUM(資本サービス!E1083,労働コスト!E1083))</f>
        <v>0.35527681396868704</v>
      </c>
      <c r="F1083" s="2">
        <f>IF(logVir!F1083="","",労働コスト!F1083/SUM(資本サービス!F1083,労働コスト!F1083))</f>
        <v>0.36645090699898841</v>
      </c>
      <c r="G1083" s="2">
        <f>IF(logVir!G1083="","",労働コスト!G1083/SUM(資本サービス!G1083,労働コスト!G1083))</f>
        <v>0.37405009034445025</v>
      </c>
      <c r="I1083" s="3">
        <v>35</v>
      </c>
      <c r="J1083" s="3">
        <v>26</v>
      </c>
      <c r="K1083" s="2" cm="1">
        <f t="array" ref="K1083">IF(C1083="","",0.5*(C1083+SUMPRODUCT(($B$1461:$B$1491=$J1083)*1,C$1461:C$1491)))</f>
        <v>0.28279122009158386</v>
      </c>
      <c r="L1083" s="2" cm="1">
        <f t="array" ref="L1083">IF(D1083="","",0.5*(D1083+SUMPRODUCT(($B$1461:$B$1491=$J1083)*1,D$1461:D$1491)))</f>
        <v>0.37378036378297119</v>
      </c>
      <c r="M1083" s="2" cm="1">
        <f t="array" ref="M1083">IF(E1083="","",0.5*(E1083+SUMPRODUCT(($B$1461:$B$1491=$J1083)*1,E$1461:E$1491)))</f>
        <v>0.40070285637640352</v>
      </c>
      <c r="N1083" s="2" cm="1">
        <f t="array" ref="N1083">IF(F1083="","",0.5*(F1083+SUMPRODUCT(($B$1461:$B$1491=$J1083)*1,F$1461:F$1491)))</f>
        <v>0.3938788682234996</v>
      </c>
      <c r="O1083" s="2" cm="1">
        <f t="array" ref="O1083">IF(G1083="","",0.5*(G1083+SUMPRODUCT(($B$1461:$B$1491=$J1083)*1,G$1461:G$1491)))</f>
        <v>0.39920798530209956</v>
      </c>
    </row>
    <row r="1084" spans="1:15" x14ac:dyDescent="0.55000000000000004">
      <c r="A1084" s="3">
        <v>35</v>
      </c>
      <c r="B1084" s="3">
        <v>27</v>
      </c>
      <c r="C1084" s="2">
        <f>IF(logVir!C1084="","",労働コスト!C1084/SUM(資本サービス!C1084,労働コスト!C1084))</f>
        <v>0.77180664864222925</v>
      </c>
      <c r="D1084" s="2">
        <f>IF(logVir!D1084="","",労働コスト!D1084/SUM(資本サービス!D1084,労働コスト!D1084))</f>
        <v>0.79218792469077381</v>
      </c>
      <c r="E1084" s="2">
        <f>IF(logVir!E1084="","",労働コスト!E1084/SUM(資本サービス!E1084,労働コスト!E1084))</f>
        <v>0.78852354306977712</v>
      </c>
      <c r="F1084" s="2">
        <f>IF(logVir!F1084="","",労働コスト!F1084/SUM(資本サービス!F1084,労働コスト!F1084))</f>
        <v>0.78748341161344881</v>
      </c>
      <c r="G1084" s="2">
        <f>IF(logVir!G1084="","",労働コスト!G1084/SUM(資本サービス!G1084,労働コスト!G1084))</f>
        <v>0.82550671709919587</v>
      </c>
      <c r="I1084" s="3">
        <v>35</v>
      </c>
      <c r="J1084" s="3">
        <v>27</v>
      </c>
      <c r="K1084" s="2" cm="1">
        <f t="array" ref="K1084">IF(C1084="","",0.5*(C1084+SUMPRODUCT(($B$1461:$B$1491=$J1084)*1,C$1461:C$1491)))</f>
        <v>0.78035837928024399</v>
      </c>
      <c r="L1084" s="2" cm="1">
        <f t="array" ref="L1084">IF(D1084="","",0.5*(D1084+SUMPRODUCT(($B$1461:$B$1491=$J1084)*1,D$1461:D$1491)))</f>
        <v>0.79330537883247487</v>
      </c>
      <c r="M1084" s="2" cm="1">
        <f t="array" ref="M1084">IF(E1084="","",0.5*(E1084+SUMPRODUCT(($B$1461:$B$1491=$J1084)*1,E$1461:E$1491)))</f>
        <v>0.79249947565983581</v>
      </c>
      <c r="N1084" s="2" cm="1">
        <f t="array" ref="N1084">IF(F1084="","",0.5*(F1084+SUMPRODUCT(($B$1461:$B$1491=$J1084)*1,F$1461:F$1491)))</f>
        <v>0.79377673383656333</v>
      </c>
      <c r="O1084" s="2" cm="1">
        <f t="array" ref="O1084">IF(G1084="","",0.5*(G1084+SUMPRODUCT(($B$1461:$B$1491=$J1084)*1,G$1461:G$1491)))</f>
        <v>0.81931876568871453</v>
      </c>
    </row>
    <row r="1085" spans="1:15" x14ac:dyDescent="0.55000000000000004">
      <c r="A1085" s="3">
        <v>35</v>
      </c>
      <c r="B1085" s="3">
        <v>28</v>
      </c>
      <c r="C1085" s="2">
        <f>IF(logVir!C1085="","",労働コスト!C1085/SUM(資本サービス!C1085,労働コスト!C1085))</f>
        <v>0.62876158104505142</v>
      </c>
      <c r="D1085" s="2">
        <f>IF(logVir!D1085="","",労働コスト!D1085/SUM(資本サービス!D1085,労働コスト!D1085))</f>
        <v>0.66492573302608082</v>
      </c>
      <c r="E1085" s="2">
        <f>IF(logVir!E1085="","",労働コスト!E1085/SUM(資本サービス!E1085,労働コスト!E1085))</f>
        <v>0.69459244910299389</v>
      </c>
      <c r="F1085" s="2">
        <f>IF(logVir!F1085="","",労働コスト!F1085/SUM(資本サービス!F1085,労働コスト!F1085))</f>
        <v>0.69010588693829156</v>
      </c>
      <c r="G1085" s="2">
        <f>IF(logVir!G1085="","",労働コスト!G1085/SUM(資本サービス!G1085,労働コスト!G1085))</f>
        <v>0.6747482977637943</v>
      </c>
      <c r="I1085" s="3">
        <v>35</v>
      </c>
      <c r="J1085" s="3">
        <v>28</v>
      </c>
      <c r="K1085" s="2" cm="1">
        <f t="array" ref="K1085">IF(C1085="","",0.5*(C1085+SUMPRODUCT(($B$1461:$B$1491=$J1085)*1,C$1461:C$1491)))</f>
        <v>0.61327070372764414</v>
      </c>
      <c r="L1085" s="2" cm="1">
        <f t="array" ref="L1085">IF(D1085="","",0.5*(D1085+SUMPRODUCT(($B$1461:$B$1491=$J1085)*1,D$1461:D$1491)))</f>
        <v>0.65415550927816657</v>
      </c>
      <c r="M1085" s="2" cm="1">
        <f t="array" ref="M1085">IF(E1085="","",0.5*(E1085+SUMPRODUCT(($B$1461:$B$1491=$J1085)*1,E$1461:E$1491)))</f>
        <v>0.68427463524243004</v>
      </c>
      <c r="N1085" s="2" cm="1">
        <f t="array" ref="N1085">IF(F1085="","",0.5*(F1085+SUMPRODUCT(($B$1461:$B$1491=$J1085)*1,F$1461:F$1491)))</f>
        <v>0.67867382531355813</v>
      </c>
      <c r="O1085" s="2" cm="1">
        <f t="array" ref="O1085">IF(G1085="","",0.5*(G1085+SUMPRODUCT(($B$1461:$B$1491=$J1085)*1,G$1461:G$1491)))</f>
        <v>0.6648803109747381</v>
      </c>
    </row>
    <row r="1086" spans="1:15" x14ac:dyDescent="0.55000000000000004">
      <c r="A1086" s="3">
        <v>35</v>
      </c>
      <c r="B1086" s="3">
        <v>29</v>
      </c>
      <c r="C1086" s="2">
        <f>IF(logVir!C1086="","",労働コスト!C1086/SUM(資本サービス!C1086,労働コスト!C1086))</f>
        <v>0.82263232789315865</v>
      </c>
      <c r="D1086" s="2">
        <f>IF(logVir!D1086="","",労働コスト!D1086/SUM(資本サービス!D1086,労働コスト!D1086))</f>
        <v>0.81602092927739278</v>
      </c>
      <c r="E1086" s="2">
        <f>IF(logVir!E1086="","",労働コスト!E1086/SUM(資本サービス!E1086,労働コスト!E1086))</f>
        <v>0.80732374868086898</v>
      </c>
      <c r="F1086" s="2">
        <f>IF(logVir!F1086="","",労働コスト!F1086/SUM(資本サービス!F1086,労働コスト!F1086))</f>
        <v>0.80728991284208917</v>
      </c>
      <c r="G1086" s="2">
        <f>IF(logVir!G1086="","",労働コスト!G1086/SUM(資本サービス!G1086,労働コスト!G1086))</f>
        <v>0.84374426609078024</v>
      </c>
      <c r="I1086" s="3">
        <v>35</v>
      </c>
      <c r="J1086" s="3">
        <v>29</v>
      </c>
      <c r="K1086" s="2" cm="1">
        <f t="array" ref="K1086">IF(C1086="","",0.5*(C1086+SUMPRODUCT(($B$1461:$B$1491=$J1086)*1,C$1461:C$1491)))</f>
        <v>0.81554371088008248</v>
      </c>
      <c r="L1086" s="2" cm="1">
        <f t="array" ref="L1086">IF(D1086="","",0.5*(D1086+SUMPRODUCT(($B$1461:$B$1491=$J1086)*1,D$1461:D$1491)))</f>
        <v>0.81113130904345021</v>
      </c>
      <c r="M1086" s="2" cm="1">
        <f t="array" ref="M1086">IF(E1086="","",0.5*(E1086+SUMPRODUCT(($B$1461:$B$1491=$J1086)*1,E$1461:E$1491)))</f>
        <v>0.82397623604973846</v>
      </c>
      <c r="N1086" s="2" cm="1">
        <f t="array" ref="N1086">IF(F1086="","",0.5*(F1086+SUMPRODUCT(($B$1461:$B$1491=$J1086)*1,F$1461:F$1491)))</f>
        <v>0.81585322126768167</v>
      </c>
      <c r="O1086" s="2" cm="1">
        <f t="array" ref="O1086">IF(G1086="","",0.5*(G1086+SUMPRODUCT(($B$1461:$B$1491=$J1086)*1,G$1461:G$1491)))</f>
        <v>0.83997173332852615</v>
      </c>
    </row>
    <row r="1087" spans="1:15" x14ac:dyDescent="0.55000000000000004">
      <c r="A1087" s="3">
        <v>35</v>
      </c>
      <c r="B1087" s="3">
        <v>30</v>
      </c>
      <c r="C1087" s="2">
        <f>IF(logVir!C1087="","",労働コスト!C1087/SUM(資本サービス!C1087,労働コスト!C1087))</f>
        <v>0.88709709537317549</v>
      </c>
      <c r="D1087" s="2">
        <f>IF(logVir!D1087="","",労働コスト!D1087/SUM(資本サービス!D1087,労働コスト!D1087))</f>
        <v>0.91877135857437187</v>
      </c>
      <c r="E1087" s="2">
        <f>IF(logVir!E1087="","",労働コスト!E1087/SUM(資本サービス!E1087,労働コスト!E1087))</f>
        <v>0.93296317375990223</v>
      </c>
      <c r="F1087" s="2">
        <f>IF(logVir!F1087="","",労働コスト!F1087/SUM(資本サービス!F1087,労働コスト!F1087))</f>
        <v>0.9371858048097893</v>
      </c>
      <c r="G1087" s="2">
        <f>IF(logVir!G1087="","",労働コスト!G1087/SUM(資本サービス!G1087,労働コスト!G1087))</f>
        <v>0.94382573988637863</v>
      </c>
      <c r="I1087" s="3">
        <v>35</v>
      </c>
      <c r="J1087" s="3">
        <v>30</v>
      </c>
      <c r="K1087" s="2" cm="1">
        <f t="array" ref="K1087">IF(C1087="","",0.5*(C1087+SUMPRODUCT(($B$1461:$B$1491=$J1087)*1,C$1461:C$1491)))</f>
        <v>0.87634368904389004</v>
      </c>
      <c r="L1087" s="2" cm="1">
        <f t="array" ref="L1087">IF(D1087="","",0.5*(D1087+SUMPRODUCT(($B$1461:$B$1491=$J1087)*1,D$1461:D$1491)))</f>
        <v>0.90274516836673868</v>
      </c>
      <c r="M1087" s="2" cm="1">
        <f t="array" ref="M1087">IF(E1087="","",0.5*(E1087+SUMPRODUCT(($B$1461:$B$1491=$J1087)*1,E$1461:E$1491)))</f>
        <v>0.91525390288593989</v>
      </c>
      <c r="N1087" s="2" cm="1">
        <f t="array" ref="N1087">IF(F1087="","",0.5*(F1087+SUMPRODUCT(($B$1461:$B$1491=$J1087)*1,F$1461:F$1491)))</f>
        <v>0.9194471699773783</v>
      </c>
      <c r="O1087" s="2" cm="1">
        <f t="array" ref="O1087">IF(G1087="","",0.5*(G1087+SUMPRODUCT(($B$1461:$B$1491=$J1087)*1,G$1461:G$1491)))</f>
        <v>0.92903949302413602</v>
      </c>
    </row>
    <row r="1088" spans="1:15" x14ac:dyDescent="0.55000000000000004">
      <c r="A1088" s="3">
        <v>35</v>
      </c>
      <c r="B1088" s="3">
        <v>31</v>
      </c>
      <c r="C1088" s="2">
        <f>IF(logVir!C1088="","",労働コスト!C1088/SUM(資本サービス!C1088,労働コスト!C1088))</f>
        <v>0.7461609066455015</v>
      </c>
      <c r="D1088" s="2">
        <f>IF(logVir!D1088="","",労働コスト!D1088/SUM(資本サービス!D1088,労働コスト!D1088))</f>
        <v>0.74108596425524542</v>
      </c>
      <c r="E1088" s="2">
        <f>IF(logVir!E1088="","",労働コスト!E1088/SUM(資本サービス!E1088,労働コスト!E1088))</f>
        <v>0.78655473415496902</v>
      </c>
      <c r="F1088" s="2">
        <f>IF(logVir!F1088="","",労働コスト!F1088/SUM(資本サービス!F1088,労働コスト!F1088))</f>
        <v>0.79167727628590157</v>
      </c>
      <c r="G1088" s="2">
        <f>IF(logVir!G1088="","",労働コスト!G1088/SUM(資本サービス!G1088,労働コスト!G1088))</f>
        <v>0.80933031425503377</v>
      </c>
      <c r="I1088" s="3">
        <v>35</v>
      </c>
      <c r="J1088" s="3">
        <v>31</v>
      </c>
      <c r="K1088" s="2" cm="1">
        <f t="array" ref="K1088">IF(C1088="","",0.5*(C1088+SUMPRODUCT(($B$1461:$B$1491=$J1088)*1,C$1461:C$1491)))</f>
        <v>0.75759330463986929</v>
      </c>
      <c r="L1088" s="2" cm="1">
        <f t="array" ref="L1088">IF(D1088="","",0.5*(D1088+SUMPRODUCT(($B$1461:$B$1491=$J1088)*1,D$1461:D$1491)))</f>
        <v>0.74837105041948526</v>
      </c>
      <c r="M1088" s="2" cm="1">
        <f t="array" ref="M1088">IF(E1088="","",0.5*(E1088+SUMPRODUCT(($B$1461:$B$1491=$J1088)*1,E$1461:E$1491)))</f>
        <v>0.78591459326550273</v>
      </c>
      <c r="N1088" s="2" cm="1">
        <f t="array" ref="N1088">IF(F1088="","",0.5*(F1088+SUMPRODUCT(($B$1461:$B$1491=$J1088)*1,F$1461:F$1491)))</f>
        <v>0.79273552676991521</v>
      </c>
      <c r="O1088" s="2" cm="1">
        <f t="array" ref="O1088">IF(G1088="","",0.5*(G1088+SUMPRODUCT(($B$1461:$B$1491=$J1088)*1,G$1461:G$1491)))</f>
        <v>0.80444681495791814</v>
      </c>
    </row>
    <row r="1089" spans="1:15" x14ac:dyDescent="0.55000000000000004">
      <c r="A1089" s="3">
        <v>36</v>
      </c>
      <c r="B1089" s="3">
        <v>1</v>
      </c>
      <c r="C1089" s="2">
        <f>IF(logVir!C1089="","",労働コスト!C1089/SUM(資本サービス!C1089,労働コスト!C1089))</f>
        <v>0.4979702222266344</v>
      </c>
      <c r="D1089" s="2">
        <f>IF(logVir!D1089="","",労働コスト!D1089/SUM(資本サービス!D1089,労働コスト!D1089))</f>
        <v>0.69353953546694114</v>
      </c>
      <c r="E1089" s="2">
        <f>IF(logVir!E1089="","",労働コスト!E1089/SUM(資本サービス!E1089,労働コスト!E1089))</f>
        <v>0.70685881079791502</v>
      </c>
      <c r="F1089" s="2">
        <f>IF(logVir!F1089="","",労働コスト!F1089/SUM(資本サービス!F1089,労働コスト!F1089))</f>
        <v>0.67479777710658717</v>
      </c>
      <c r="G1089" s="2">
        <f>IF(logVir!G1089="","",労働コスト!G1089/SUM(資本サービス!G1089,労働コスト!G1089))</f>
        <v>0.71221123614300297</v>
      </c>
      <c r="I1089" s="3">
        <v>36</v>
      </c>
      <c r="J1089" s="3">
        <v>1</v>
      </c>
      <c r="K1089" s="2" cm="1">
        <f t="array" ref="K1089">IF(C1089="","",0.5*(C1089+SUMPRODUCT(($B$1461:$B$1491=$J1089)*1,C$1461:C$1491)))</f>
        <v>0.51105348613261647</v>
      </c>
      <c r="L1089" s="2" cm="1">
        <f t="array" ref="L1089">IF(D1089="","",0.5*(D1089+SUMPRODUCT(($B$1461:$B$1491=$J1089)*1,D$1461:D$1491)))</f>
        <v>0.67135155536031244</v>
      </c>
      <c r="M1089" s="2" cm="1">
        <f t="array" ref="M1089">IF(E1089="","",0.5*(E1089+SUMPRODUCT(($B$1461:$B$1491=$J1089)*1,E$1461:E$1491)))</f>
        <v>0.68431379831835493</v>
      </c>
      <c r="N1089" s="2" cm="1">
        <f t="array" ref="N1089">IF(F1089="","",0.5*(F1089+SUMPRODUCT(($B$1461:$B$1491=$J1089)*1,F$1461:F$1491)))</f>
        <v>0.66621964119259558</v>
      </c>
      <c r="O1089" s="2" cm="1">
        <f t="array" ref="O1089">IF(G1089="","",0.5*(G1089+SUMPRODUCT(($B$1461:$B$1491=$J1089)*1,G$1461:G$1491)))</f>
        <v>0.69638792382786241</v>
      </c>
    </row>
    <row r="1090" spans="1:15" x14ac:dyDescent="0.55000000000000004">
      <c r="A1090" s="3">
        <v>36</v>
      </c>
      <c r="B1090" s="3">
        <v>2</v>
      </c>
      <c r="C1090" s="2">
        <f>IF(logVir!C1090="","",労働コスト!C1090/SUM(資本サービス!C1090,労働コスト!C1090))</f>
        <v>0.48608569454176392</v>
      </c>
      <c r="D1090" s="2">
        <f>IF(logVir!D1090="","",労働コスト!D1090/SUM(資本サービス!D1090,労働コスト!D1090))</f>
        <v>0.61264201924477113</v>
      </c>
      <c r="E1090" s="2">
        <f>IF(logVir!E1090="","",労働コスト!E1090/SUM(資本サービス!E1090,労働コスト!E1090))</f>
        <v>0.48837379635111178</v>
      </c>
      <c r="F1090" s="2">
        <f>IF(logVir!F1090="","",労働コスト!F1090/SUM(資本サービス!F1090,労働コスト!F1090))</f>
        <v>0.47892421219957421</v>
      </c>
      <c r="G1090" s="2">
        <f>IF(logVir!G1090="","",労働コスト!G1090/SUM(資本サービス!G1090,労働コスト!G1090))</f>
        <v>0.54012167181826731</v>
      </c>
      <c r="I1090" s="3">
        <v>36</v>
      </c>
      <c r="J1090" s="3">
        <v>2</v>
      </c>
      <c r="K1090" s="2" cm="1">
        <f t="array" ref="K1090">IF(C1090="","",0.5*(C1090+SUMPRODUCT(($B$1461:$B$1491=$J1090)*1,C$1461:C$1491)))</f>
        <v>0.50531961358861077</v>
      </c>
      <c r="L1090" s="2" cm="1">
        <f t="array" ref="L1090">IF(D1090="","",0.5*(D1090+SUMPRODUCT(($B$1461:$B$1491=$J1090)*1,D$1461:D$1491)))</f>
        <v>0.60263002625750217</v>
      </c>
      <c r="M1090" s="2" cm="1">
        <f t="array" ref="M1090">IF(E1090="","",0.5*(E1090+SUMPRODUCT(($B$1461:$B$1491=$J1090)*1,E$1461:E$1491)))</f>
        <v>0.50333459566405159</v>
      </c>
      <c r="N1090" s="2" cm="1">
        <f t="array" ref="N1090">IF(F1090="","",0.5*(F1090+SUMPRODUCT(($B$1461:$B$1491=$J1090)*1,F$1461:F$1491)))</f>
        <v>0.49745581867999533</v>
      </c>
      <c r="O1090" s="2" cm="1">
        <f t="array" ref="O1090">IF(G1090="","",0.5*(G1090+SUMPRODUCT(($B$1461:$B$1491=$J1090)*1,G$1461:G$1491)))</f>
        <v>0.56660830817025354</v>
      </c>
    </row>
    <row r="1091" spans="1:15" x14ac:dyDescent="0.55000000000000004">
      <c r="A1091" s="3">
        <v>36</v>
      </c>
      <c r="B1091" s="3">
        <v>3</v>
      </c>
      <c r="C1091" s="2">
        <f>IF(logVir!C1091="","",労働コスト!C1091/SUM(資本サービス!C1091,労働コスト!C1091))</f>
        <v>0.70789878001010986</v>
      </c>
      <c r="D1091" s="2">
        <f>IF(logVir!D1091="","",労働コスト!D1091/SUM(資本サービス!D1091,労働コスト!D1091))</f>
        <v>0.74993687323616198</v>
      </c>
      <c r="E1091" s="2">
        <f>IF(logVir!E1091="","",労働コスト!E1091/SUM(資本サービス!E1091,労働コスト!E1091))</f>
        <v>0.79659428921984621</v>
      </c>
      <c r="F1091" s="2">
        <f>IF(logVir!F1091="","",労働コスト!F1091/SUM(資本サービス!F1091,労働コスト!F1091))</f>
        <v>0.78465878187335758</v>
      </c>
      <c r="G1091" s="2">
        <f>IF(logVir!G1091="","",労働コスト!G1091/SUM(資本サービス!G1091,労働コスト!G1091))</f>
        <v>0.81631099205621638</v>
      </c>
      <c r="I1091" s="3">
        <v>36</v>
      </c>
      <c r="J1091" s="3">
        <v>3</v>
      </c>
      <c r="K1091" s="2" cm="1">
        <f t="array" ref="K1091">IF(C1091="","",0.5*(C1091+SUMPRODUCT(($B$1461:$B$1491=$J1091)*1,C$1461:C$1491)))</f>
        <v>0.70263341390705025</v>
      </c>
      <c r="L1091" s="2" cm="1">
        <f t="array" ref="L1091">IF(D1091="","",0.5*(D1091+SUMPRODUCT(($B$1461:$B$1491=$J1091)*1,D$1461:D$1491)))</f>
        <v>0.74117901233634709</v>
      </c>
      <c r="M1091" s="2" cm="1">
        <f t="array" ref="M1091">IF(E1091="","",0.5*(E1091+SUMPRODUCT(($B$1461:$B$1491=$J1091)*1,E$1461:E$1491)))</f>
        <v>0.77258654105551217</v>
      </c>
      <c r="N1091" s="2" cm="1">
        <f t="array" ref="N1091">IF(F1091="","",0.5*(F1091+SUMPRODUCT(($B$1461:$B$1491=$J1091)*1,F$1461:F$1491)))</f>
        <v>0.76575452472944971</v>
      </c>
      <c r="O1091" s="2" cm="1">
        <f t="array" ref="O1091">IF(G1091="","",0.5*(G1091+SUMPRODUCT(($B$1461:$B$1491=$J1091)*1,G$1461:G$1491)))</f>
        <v>0.79800051301727315</v>
      </c>
    </row>
    <row r="1092" spans="1:15" x14ac:dyDescent="0.55000000000000004">
      <c r="A1092" s="3">
        <v>36</v>
      </c>
      <c r="B1092" s="3">
        <v>4</v>
      </c>
      <c r="C1092" s="2">
        <f>IF(logVir!C1092="","",労働コスト!C1092/SUM(資本サービス!C1092,労働コスト!C1092))</f>
        <v>0.77025351986055268</v>
      </c>
      <c r="D1092" s="2">
        <f>IF(logVir!D1092="","",労働コスト!D1092/SUM(資本サービス!D1092,労働コスト!D1092))</f>
        <v>0.70925300934416535</v>
      </c>
      <c r="E1092" s="2">
        <f>IF(logVir!E1092="","",労働コスト!E1092/SUM(資本サービス!E1092,労働コスト!E1092))</f>
        <v>0.76751923847660408</v>
      </c>
      <c r="F1092" s="2">
        <f>IF(logVir!F1092="","",労働コスト!F1092/SUM(資本サービス!F1092,労働コスト!F1092))</f>
        <v>0.75930805833458448</v>
      </c>
      <c r="G1092" s="2">
        <f>IF(logVir!G1092="","",労働コスト!G1092/SUM(資本サービス!G1092,労働コスト!G1092))</f>
        <v>0.79195335228539931</v>
      </c>
      <c r="I1092" s="3">
        <v>36</v>
      </c>
      <c r="J1092" s="3">
        <v>4</v>
      </c>
      <c r="K1092" s="2" cm="1">
        <f t="array" ref="K1092">IF(C1092="","",0.5*(C1092+SUMPRODUCT(($B$1461:$B$1491=$J1092)*1,C$1461:C$1491)))</f>
        <v>0.76604765732321467</v>
      </c>
      <c r="L1092" s="2" cm="1">
        <f t="array" ref="L1092">IF(D1092="","",0.5*(D1092+SUMPRODUCT(($B$1461:$B$1491=$J1092)*1,D$1461:D$1491)))</f>
        <v>0.72392972102911968</v>
      </c>
      <c r="M1092" s="2" cm="1">
        <f t="array" ref="M1092">IF(E1092="","",0.5*(E1092+SUMPRODUCT(($B$1461:$B$1491=$J1092)*1,E$1461:E$1491)))</f>
        <v>0.76073230870967157</v>
      </c>
      <c r="N1092" s="2" cm="1">
        <f t="array" ref="N1092">IF(F1092="","",0.5*(F1092+SUMPRODUCT(($B$1461:$B$1491=$J1092)*1,F$1461:F$1491)))</f>
        <v>0.75329359784505123</v>
      </c>
      <c r="O1092" s="2" cm="1">
        <f t="array" ref="O1092">IF(G1092="","",0.5*(G1092+SUMPRODUCT(($B$1461:$B$1491=$J1092)*1,G$1461:G$1491)))</f>
        <v>0.78101440639731678</v>
      </c>
    </row>
    <row r="1093" spans="1:15" x14ac:dyDescent="0.55000000000000004">
      <c r="A1093" s="3">
        <v>36</v>
      </c>
      <c r="B1093" s="3">
        <v>5</v>
      </c>
      <c r="C1093" s="2">
        <f>IF(logVir!C1093="","",労働コスト!C1093/SUM(資本サービス!C1093,労働コスト!C1093))</f>
        <v>0.4149101893190702</v>
      </c>
      <c r="D1093" s="2">
        <f>IF(logVir!D1093="","",労働コスト!D1093/SUM(資本サービス!D1093,労働コスト!D1093))</f>
        <v>0.47678514835230057</v>
      </c>
      <c r="E1093" s="2">
        <f>IF(logVir!E1093="","",労働コスト!E1093/SUM(資本サービス!E1093,労働コスト!E1093))</f>
        <v>0.59154768993125062</v>
      </c>
      <c r="F1093" s="2">
        <f>IF(logVir!F1093="","",労働コスト!F1093/SUM(資本サービス!F1093,労働コスト!F1093))</f>
        <v>0.60097892238771145</v>
      </c>
      <c r="G1093" s="2">
        <f>IF(logVir!G1093="","",労働コスト!G1093/SUM(資本サービス!G1093,労働コスト!G1093))</f>
        <v>0.61820701649120946</v>
      </c>
      <c r="I1093" s="3">
        <v>36</v>
      </c>
      <c r="J1093" s="3">
        <v>5</v>
      </c>
      <c r="K1093" s="2" cm="1">
        <f t="array" ref="K1093">IF(C1093="","",0.5*(C1093+SUMPRODUCT(($B$1461:$B$1491=$J1093)*1,C$1461:C$1491)))</f>
        <v>0.52992613369199759</v>
      </c>
      <c r="L1093" s="2" cm="1">
        <f t="array" ref="L1093">IF(D1093="","",0.5*(D1093+SUMPRODUCT(($B$1461:$B$1491=$J1093)*1,D$1461:D$1491)))</f>
        <v>0.57773552365680358</v>
      </c>
      <c r="M1093" s="2" cm="1">
        <f t="array" ref="M1093">IF(E1093="","",0.5*(E1093+SUMPRODUCT(($B$1461:$B$1491=$J1093)*1,E$1461:E$1491)))</f>
        <v>0.6479075722616523</v>
      </c>
      <c r="N1093" s="2" cm="1">
        <f t="array" ref="N1093">IF(F1093="","",0.5*(F1093+SUMPRODUCT(($B$1461:$B$1491=$J1093)*1,F$1461:F$1491)))</f>
        <v>0.65612023573106559</v>
      </c>
      <c r="O1093" s="2" cm="1">
        <f t="array" ref="O1093">IF(G1093="","",0.5*(G1093+SUMPRODUCT(($B$1461:$B$1491=$J1093)*1,G$1461:G$1491)))</f>
        <v>0.67613550254731181</v>
      </c>
    </row>
    <row r="1094" spans="1:15" x14ac:dyDescent="0.55000000000000004">
      <c r="A1094" s="3">
        <v>36</v>
      </c>
      <c r="B1094" s="3">
        <v>6</v>
      </c>
      <c r="C1094" s="2">
        <f>IF(logVir!C1094="","",労働コスト!C1094/SUM(資本サービス!C1094,労働コスト!C1094))</f>
        <v>0.34956874636958729</v>
      </c>
      <c r="D1094" s="2">
        <f>IF(logVir!D1094="","",労働コスト!D1094/SUM(資本サービス!D1094,労働コスト!D1094))</f>
        <v>0.37582287607251164</v>
      </c>
      <c r="E1094" s="2">
        <f>IF(logVir!E1094="","",労働コスト!E1094/SUM(資本サービス!E1094,労働コスト!E1094))</f>
        <v>0.39585832139591964</v>
      </c>
      <c r="F1094" s="2">
        <f>IF(logVir!F1094="","",労働コスト!F1094/SUM(資本サービス!F1094,労働コスト!F1094))</f>
        <v>0.35987188280383964</v>
      </c>
      <c r="G1094" s="2">
        <f>IF(logVir!G1094="","",労働コスト!G1094/SUM(資本サービス!G1094,労働コスト!G1094))</f>
        <v>0.40991030780056859</v>
      </c>
      <c r="I1094" s="3">
        <v>36</v>
      </c>
      <c r="J1094" s="3">
        <v>6</v>
      </c>
      <c r="K1094" s="2" cm="1">
        <f t="array" ref="K1094">IF(C1094="","",0.5*(C1094+SUMPRODUCT(($B$1461:$B$1491=$J1094)*1,C$1461:C$1491)))</f>
        <v>0.36513924039083745</v>
      </c>
      <c r="L1094" s="2" cm="1">
        <f t="array" ref="L1094">IF(D1094="","",0.5*(D1094+SUMPRODUCT(($B$1461:$B$1491=$J1094)*1,D$1461:D$1491)))</f>
        <v>0.39494364520915187</v>
      </c>
      <c r="M1094" s="2" cm="1">
        <f t="array" ref="M1094">IF(E1094="","",0.5*(E1094+SUMPRODUCT(($B$1461:$B$1491=$J1094)*1,E$1461:E$1491)))</f>
        <v>0.40366882877983701</v>
      </c>
      <c r="N1094" s="2" cm="1">
        <f t="array" ref="N1094">IF(F1094="","",0.5*(F1094+SUMPRODUCT(($B$1461:$B$1491=$J1094)*1,F$1461:F$1491)))</f>
        <v>0.38096194732418565</v>
      </c>
      <c r="O1094" s="2" cm="1">
        <f t="array" ref="O1094">IF(G1094="","",0.5*(G1094+SUMPRODUCT(($B$1461:$B$1491=$J1094)*1,G$1461:G$1491)))</f>
        <v>0.42353103803899472</v>
      </c>
    </row>
    <row r="1095" spans="1:15" x14ac:dyDescent="0.55000000000000004">
      <c r="A1095" s="3">
        <v>36</v>
      </c>
      <c r="B1095" s="3">
        <v>7</v>
      </c>
      <c r="C1095" s="2">
        <f>IF(logVir!C1095="","",労働コスト!C1095/SUM(資本サービス!C1095,労働コスト!C1095))</f>
        <v>0.6381216276001902</v>
      </c>
      <c r="D1095" s="2">
        <f>IF(logVir!D1095="","",労働コスト!D1095/SUM(資本サービス!D1095,労働コスト!D1095))</f>
        <v>0.7132444034733727</v>
      </c>
      <c r="E1095" s="2">
        <f>IF(logVir!E1095="","",労働コスト!E1095/SUM(資本サービス!E1095,労働コスト!E1095))</f>
        <v>0.73625078180293835</v>
      </c>
      <c r="F1095" s="2">
        <f>IF(logVir!F1095="","",労働コスト!F1095/SUM(資本サービス!F1095,労働コスト!F1095))</f>
        <v>0.74357935858477553</v>
      </c>
      <c r="G1095" s="2">
        <f>IF(logVir!G1095="","",労働コスト!G1095/SUM(資本サービス!G1095,労働コスト!G1095))</f>
        <v>0.78738841929744952</v>
      </c>
      <c r="I1095" s="3">
        <v>36</v>
      </c>
      <c r="J1095" s="3">
        <v>7</v>
      </c>
      <c r="K1095" s="2" cm="1">
        <f t="array" ref="K1095">IF(C1095="","",0.5*(C1095+SUMPRODUCT(($B$1461:$B$1491=$J1095)*1,C$1461:C$1491)))</f>
        <v>0.62898763145595249</v>
      </c>
      <c r="L1095" s="2" cm="1">
        <f t="array" ref="L1095">IF(D1095="","",0.5*(D1095+SUMPRODUCT(($B$1461:$B$1491=$J1095)*1,D$1461:D$1491)))</f>
        <v>0.68803477411769687</v>
      </c>
      <c r="M1095" s="2" cm="1">
        <f t="array" ref="M1095">IF(E1095="","",0.5*(E1095+SUMPRODUCT(($B$1461:$B$1491=$J1095)*1,E$1461:E$1491)))</f>
        <v>0.70656675192905261</v>
      </c>
      <c r="N1095" s="2" cm="1">
        <f t="array" ref="N1095">IF(F1095="","",0.5*(F1095+SUMPRODUCT(($B$1461:$B$1491=$J1095)*1,F$1461:F$1491)))</f>
        <v>0.71036894236259007</v>
      </c>
      <c r="O1095" s="2" cm="1">
        <f t="array" ref="O1095">IF(G1095="","",0.5*(G1095+SUMPRODUCT(($B$1461:$B$1491=$J1095)*1,G$1461:G$1491)))</f>
        <v>0.74533665666205451</v>
      </c>
    </row>
    <row r="1096" spans="1:15" x14ac:dyDescent="0.55000000000000004">
      <c r="A1096" s="3">
        <v>36</v>
      </c>
      <c r="B1096" s="3">
        <v>8</v>
      </c>
      <c r="C1096" s="2">
        <f>IF(logVir!C1096="","",労働コスト!C1096/SUM(資本サービス!C1096,労働コスト!C1096))</f>
        <v>0.62024952992185756</v>
      </c>
      <c r="D1096" s="2" t="str">
        <f>IF(logVir!D1096="","",労働コスト!D1096/SUM(資本サービス!D1096,労働コスト!D1096))</f>
        <v/>
      </c>
      <c r="E1096" s="2">
        <f>IF(logVir!E1096="","",労働コスト!E1096/SUM(資本サービス!E1096,労働コスト!E1096))</f>
        <v>0.69092471706896352</v>
      </c>
      <c r="F1096" s="2" t="str">
        <f>IF(logVir!F1096="","",労働コスト!F1096/SUM(資本サービス!F1096,労働コスト!F1096))</f>
        <v/>
      </c>
      <c r="G1096" s="2">
        <f>IF(logVir!G1096="","",労働コスト!G1096/SUM(資本サービス!G1096,労働コスト!G1096))</f>
        <v>0.71009223939016919</v>
      </c>
      <c r="I1096" s="3">
        <v>36</v>
      </c>
      <c r="J1096" s="3">
        <v>8</v>
      </c>
      <c r="K1096" s="2" cm="1">
        <f t="array" ref="K1096">IF(C1096="","",0.5*(C1096+SUMPRODUCT(($B$1461:$B$1491=$J1096)*1,C$1461:C$1491)))</f>
        <v>0.58503980121465171</v>
      </c>
      <c r="L1096" s="2" t="str" cm="1">
        <f t="array" ref="L1096">IF(D1096="","",0.5*(D1096+SUMPRODUCT(($B$1461:$B$1491=$J1096)*1,D$1461:D$1491)))</f>
        <v/>
      </c>
      <c r="M1096" s="2" cm="1">
        <f t="array" ref="M1096">IF(E1096="","",0.5*(E1096+SUMPRODUCT(($B$1461:$B$1491=$J1096)*1,E$1461:E$1491)))</f>
        <v>0.64515447096194867</v>
      </c>
      <c r="N1096" s="2" t="str" cm="1">
        <f t="array" ref="N1096">IF(F1096="","",0.5*(F1096+SUMPRODUCT(($B$1461:$B$1491=$J1096)*1,F$1461:F$1491)))</f>
        <v/>
      </c>
      <c r="O1096" s="2" cm="1">
        <f t="array" ref="O1096">IF(G1096="","",0.5*(G1096+SUMPRODUCT(($B$1461:$B$1491=$J1096)*1,G$1461:G$1491)))</f>
        <v>0.66449140090564762</v>
      </c>
    </row>
    <row r="1097" spans="1:15" x14ac:dyDescent="0.55000000000000004">
      <c r="A1097" s="3">
        <v>36</v>
      </c>
      <c r="B1097" s="3">
        <v>9</v>
      </c>
      <c r="C1097" s="2">
        <f>IF(logVir!C1097="","",労働コスト!C1097/SUM(資本サービス!C1097,労働コスト!C1097))</f>
        <v>0.84114234242615515</v>
      </c>
      <c r="D1097" s="2">
        <f>IF(logVir!D1097="","",労働コスト!D1097/SUM(資本サービス!D1097,労働コスト!D1097))</f>
        <v>0.80794263264726862</v>
      </c>
      <c r="E1097" s="2">
        <f>IF(logVir!E1097="","",労働コスト!E1097/SUM(資本サービス!E1097,労働コスト!E1097))</f>
        <v>0.87015777153301732</v>
      </c>
      <c r="F1097" s="2">
        <f>IF(logVir!F1097="","",労働コスト!F1097/SUM(資本サービス!F1097,労働コスト!F1097))</f>
        <v>0.87710619734288386</v>
      </c>
      <c r="G1097" s="2">
        <f>IF(logVir!G1097="","",労働コスト!G1097/SUM(資本サービス!G1097,労働コスト!G1097))</f>
        <v>0.88385536901517281</v>
      </c>
      <c r="I1097" s="3">
        <v>36</v>
      </c>
      <c r="J1097" s="3">
        <v>9</v>
      </c>
      <c r="K1097" s="2" cm="1">
        <f t="array" ref="K1097">IF(C1097="","",0.5*(C1097+SUMPRODUCT(($B$1461:$B$1491=$J1097)*1,C$1461:C$1491)))</f>
        <v>0.81857761075506696</v>
      </c>
      <c r="L1097" s="2" cm="1">
        <f t="array" ref="L1097">IF(D1097="","",0.5*(D1097+SUMPRODUCT(($B$1461:$B$1491=$J1097)*1,D$1461:D$1491)))</f>
        <v>0.80753493482493954</v>
      </c>
      <c r="M1097" s="2" cm="1">
        <f t="array" ref="M1097">IF(E1097="","",0.5*(E1097+SUMPRODUCT(($B$1461:$B$1491=$J1097)*1,E$1461:E$1491)))</f>
        <v>0.85165111073977318</v>
      </c>
      <c r="N1097" s="2" cm="1">
        <f t="array" ref="N1097">IF(F1097="","",0.5*(F1097+SUMPRODUCT(($B$1461:$B$1491=$J1097)*1,F$1461:F$1491)))</f>
        <v>0.8564918753741888</v>
      </c>
      <c r="O1097" s="2" cm="1">
        <f t="array" ref="O1097">IF(G1097="","",0.5*(G1097+SUMPRODUCT(($B$1461:$B$1491=$J1097)*1,G$1461:G$1491)))</f>
        <v>0.87074568714765577</v>
      </c>
    </row>
    <row r="1098" spans="1:15" x14ac:dyDescent="0.55000000000000004">
      <c r="A1098" s="3">
        <v>36</v>
      </c>
      <c r="B1098" s="3">
        <v>10</v>
      </c>
      <c r="C1098" s="2">
        <f>IF(logVir!C1098="","",労働コスト!C1098/SUM(資本サービス!C1098,労働コスト!C1098))</f>
        <v>0.57929855145201026</v>
      </c>
      <c r="D1098" s="2">
        <f>IF(logVir!D1098="","",労働コスト!D1098/SUM(資本サービス!D1098,労働コスト!D1098))</f>
        <v>0.65176294675255819</v>
      </c>
      <c r="E1098" s="2">
        <f>IF(logVir!E1098="","",労働コスト!E1098/SUM(資本サービス!E1098,労働コスト!E1098))</f>
        <v>0.71626477563443225</v>
      </c>
      <c r="F1098" s="2">
        <f>IF(logVir!F1098="","",労働コスト!F1098/SUM(資本サービス!F1098,労働コスト!F1098))</f>
        <v>0.71837925066326902</v>
      </c>
      <c r="G1098" s="2">
        <f>IF(logVir!G1098="","",労働コスト!G1098/SUM(資本サービス!G1098,労働コスト!G1098))</f>
        <v>0.75330346665864512</v>
      </c>
      <c r="I1098" s="3">
        <v>36</v>
      </c>
      <c r="J1098" s="3">
        <v>10</v>
      </c>
      <c r="K1098" s="2" cm="1">
        <f t="array" ref="K1098">IF(C1098="","",0.5*(C1098+SUMPRODUCT(($B$1461:$B$1491=$J1098)*1,C$1461:C$1491)))</f>
        <v>0.6029037078658519</v>
      </c>
      <c r="L1098" s="2" cm="1">
        <f t="array" ref="L1098">IF(D1098="","",0.5*(D1098+SUMPRODUCT(($B$1461:$B$1491=$J1098)*1,D$1461:D$1491)))</f>
        <v>0.64733023999085171</v>
      </c>
      <c r="M1098" s="2" cm="1">
        <f t="array" ref="M1098">IF(E1098="","",0.5*(E1098+SUMPRODUCT(($B$1461:$B$1491=$J1098)*1,E$1461:E$1491)))</f>
        <v>0.69787368564465457</v>
      </c>
      <c r="N1098" s="2" cm="1">
        <f t="array" ref="N1098">IF(F1098="","",0.5*(F1098+SUMPRODUCT(($B$1461:$B$1491=$J1098)*1,F$1461:F$1491)))</f>
        <v>0.69877780468468065</v>
      </c>
      <c r="O1098" s="2" cm="1">
        <f t="array" ref="O1098">IF(G1098="","",0.5*(G1098+SUMPRODUCT(($B$1461:$B$1491=$J1098)*1,G$1461:G$1491)))</f>
        <v>0.73417548452278492</v>
      </c>
    </row>
    <row r="1099" spans="1:15" x14ac:dyDescent="0.55000000000000004">
      <c r="A1099" s="3">
        <v>36</v>
      </c>
      <c r="B1099" s="3">
        <v>11</v>
      </c>
      <c r="C1099" s="2">
        <f>IF(logVir!C1099="","",労働コスト!C1099/SUM(資本サービス!C1099,労働コスト!C1099))</f>
        <v>0.62212009702201743</v>
      </c>
      <c r="D1099" s="2">
        <f>IF(logVir!D1099="","",労働コスト!D1099/SUM(資本サービス!D1099,労働コスト!D1099))</f>
        <v>0.5517679931480044</v>
      </c>
      <c r="E1099" s="2">
        <f>IF(logVir!E1099="","",労働コスト!E1099/SUM(資本サービス!E1099,労働コスト!E1099))</f>
        <v>0.56738190714636461</v>
      </c>
      <c r="F1099" s="2">
        <f>IF(logVir!F1099="","",労働コスト!F1099/SUM(資本サービス!F1099,労働コスト!F1099))</f>
        <v>0.55892592199818791</v>
      </c>
      <c r="G1099" s="2">
        <f>IF(logVir!G1099="","",労働コスト!G1099/SUM(資本サービス!G1099,労働コスト!G1099))</f>
        <v>0.45820183193311798</v>
      </c>
      <c r="I1099" s="3">
        <v>36</v>
      </c>
      <c r="J1099" s="3">
        <v>11</v>
      </c>
      <c r="K1099" s="2" cm="1">
        <f t="array" ref="K1099">IF(C1099="","",0.5*(C1099+SUMPRODUCT(($B$1461:$B$1491=$J1099)*1,C$1461:C$1491)))</f>
        <v>0.59347541375849999</v>
      </c>
      <c r="L1099" s="2" cm="1">
        <f t="array" ref="L1099">IF(D1099="","",0.5*(D1099+SUMPRODUCT(($B$1461:$B$1491=$J1099)*1,D$1461:D$1491)))</f>
        <v>0.55988096694927414</v>
      </c>
      <c r="M1099" s="2" cm="1">
        <f t="array" ref="M1099">IF(E1099="","",0.5*(E1099+SUMPRODUCT(($B$1461:$B$1491=$J1099)*1,E$1461:E$1491)))</f>
        <v>0.57392102745816564</v>
      </c>
      <c r="N1099" s="2" cm="1">
        <f t="array" ref="N1099">IF(F1099="","",0.5*(F1099+SUMPRODUCT(($B$1461:$B$1491=$J1099)*1,F$1461:F$1491)))</f>
        <v>0.56579866259163081</v>
      </c>
      <c r="O1099" s="2" cm="1">
        <f t="array" ref="O1099">IF(G1099="","",0.5*(G1099+SUMPRODUCT(($B$1461:$B$1491=$J1099)*1,G$1461:G$1491)))</f>
        <v>0.52607307835241635</v>
      </c>
    </row>
    <row r="1100" spans="1:15" x14ac:dyDescent="0.55000000000000004">
      <c r="A1100" s="3">
        <v>36</v>
      </c>
      <c r="B1100" s="3">
        <v>12</v>
      </c>
      <c r="C1100" s="2">
        <f>IF(logVir!C1100="","",労働コスト!C1100/SUM(資本サービス!C1100,労働コスト!C1100))</f>
        <v>0.34173825560819066</v>
      </c>
      <c r="D1100" s="2">
        <f>IF(logVir!D1100="","",労働コスト!D1100/SUM(資本サービス!D1100,労働コスト!D1100))</f>
        <v>0.39229417524305105</v>
      </c>
      <c r="E1100" s="2">
        <f>IF(logVir!E1100="","",労働コスト!E1100/SUM(資本サービス!E1100,労働コスト!E1100))</f>
        <v>0.47036279155592781</v>
      </c>
      <c r="F1100" s="2">
        <f>IF(logVir!F1100="","",労働コスト!F1100/SUM(資本サービス!F1100,労働コスト!F1100))</f>
        <v>0.42914210679145015</v>
      </c>
      <c r="G1100" s="2">
        <f>IF(logVir!G1100="","",労働コスト!G1100/SUM(資本サービス!G1100,労働コスト!G1100))</f>
        <v>0.66631598727841335</v>
      </c>
      <c r="I1100" s="3">
        <v>36</v>
      </c>
      <c r="J1100" s="3">
        <v>12</v>
      </c>
      <c r="K1100" s="2" cm="1">
        <f t="array" ref="K1100">IF(C1100="","",0.5*(C1100+SUMPRODUCT(($B$1461:$B$1491=$J1100)*1,C$1461:C$1491)))</f>
        <v>0.41526168469884972</v>
      </c>
      <c r="L1100" s="2" cm="1">
        <f t="array" ref="L1100">IF(D1100="","",0.5*(D1100+SUMPRODUCT(($B$1461:$B$1491=$J1100)*1,D$1461:D$1491)))</f>
        <v>0.4526530011042329</v>
      </c>
      <c r="M1100" s="2" cm="1">
        <f t="array" ref="M1100">IF(E1100="","",0.5*(E1100+SUMPRODUCT(($B$1461:$B$1491=$J1100)*1,E$1461:E$1491)))</f>
        <v>0.49227073280492895</v>
      </c>
      <c r="N1100" s="2" cm="1">
        <f t="array" ref="N1100">IF(F1100="","",0.5*(F1100+SUMPRODUCT(($B$1461:$B$1491=$J1100)*1,F$1461:F$1491)))</f>
        <v>0.47394580100299116</v>
      </c>
      <c r="O1100" s="2" cm="1">
        <f t="array" ref="O1100">IF(G1100="","",0.5*(G1100+SUMPRODUCT(($B$1461:$B$1491=$J1100)*1,G$1461:G$1491)))</f>
        <v>0.61415683770097407</v>
      </c>
    </row>
    <row r="1101" spans="1:15" x14ac:dyDescent="0.55000000000000004">
      <c r="A1101" s="3">
        <v>36</v>
      </c>
      <c r="B1101" s="3">
        <v>13</v>
      </c>
      <c r="C1101" s="2">
        <f>IF(logVir!C1101="","",労働コスト!C1101/SUM(資本サービス!C1101,労働コスト!C1101))</f>
        <v>0.38681663646958958</v>
      </c>
      <c r="D1101" s="2">
        <f>IF(logVir!D1101="","",労働コスト!D1101/SUM(資本サービス!D1101,労働コスト!D1101))</f>
        <v>0.10283337298738808</v>
      </c>
      <c r="E1101" s="2">
        <f>IF(logVir!E1101="","",労働コスト!E1101/SUM(資本サービス!E1101,労働コスト!E1101))</f>
        <v>0.52825436294766059</v>
      </c>
      <c r="F1101" s="2">
        <f>IF(logVir!F1101="","",労働コスト!F1101/SUM(資本サービス!F1101,労働コスト!F1101))</f>
        <v>0.55515832107066998</v>
      </c>
      <c r="G1101" s="2" t="str">
        <f>IF(logVir!G1101="","",労働コスト!G1101/SUM(資本サービス!G1101,労働コスト!G1101))</f>
        <v/>
      </c>
      <c r="I1101" s="3">
        <v>36</v>
      </c>
      <c r="J1101" s="3">
        <v>13</v>
      </c>
      <c r="K1101" s="2" cm="1">
        <f t="array" ref="K1101">IF(C1101="","",0.5*(C1101+SUMPRODUCT(($B$1461:$B$1491=$J1101)*1,C$1461:C$1491)))</f>
        <v>0.3941875398927287</v>
      </c>
      <c r="L1101" s="2" cm="1">
        <f t="array" ref="L1101">IF(D1101="","",0.5*(D1101+SUMPRODUCT(($B$1461:$B$1491=$J1101)*1,D$1461:D$1491)))</f>
        <v>0.23728279575447606</v>
      </c>
      <c r="M1101" s="2" cm="1">
        <f t="array" ref="M1101">IF(E1101="","",0.5*(E1101+SUMPRODUCT(($B$1461:$B$1491=$J1101)*1,E$1461:E$1491)))</f>
        <v>0.46967863414585465</v>
      </c>
      <c r="N1101" s="2" cm="1">
        <f t="array" ref="N1101">IF(F1101="","",0.5*(F1101+SUMPRODUCT(($B$1461:$B$1491=$J1101)*1,F$1461:F$1491)))</f>
        <v>0.47574114916550364</v>
      </c>
      <c r="O1101" s="2" t="str" cm="1">
        <f t="array" ref="O1101">IF(G1101="","",0.5*(G1101+SUMPRODUCT(($B$1461:$B$1491=$J1101)*1,G$1461:G$1491)))</f>
        <v/>
      </c>
    </row>
    <row r="1102" spans="1:15" x14ac:dyDescent="0.55000000000000004">
      <c r="A1102" s="3">
        <v>36</v>
      </c>
      <c r="B1102" s="3">
        <v>14</v>
      </c>
      <c r="C1102" s="2">
        <f>IF(logVir!C1102="","",労働コスト!C1102/SUM(資本サービス!C1102,労働コスト!C1102))</f>
        <v>0.67226738271981867</v>
      </c>
      <c r="D1102" s="2">
        <f>IF(logVir!D1102="","",労働コスト!D1102/SUM(資本サービス!D1102,労働コスト!D1102))</f>
        <v>0.71692975287317307</v>
      </c>
      <c r="E1102" s="2">
        <f>IF(logVir!E1102="","",労働コスト!E1102/SUM(資本サービス!E1102,労働コスト!E1102))</f>
        <v>0.73069772710534187</v>
      </c>
      <c r="F1102" s="2">
        <f>IF(logVir!F1102="","",労働コスト!F1102/SUM(資本サービス!F1102,労働コスト!F1102))</f>
        <v>0.70818265985676443</v>
      </c>
      <c r="G1102" s="2">
        <f>IF(logVir!G1102="","",労働コスト!G1102/SUM(資本サービス!G1102,労働コスト!G1102))</f>
        <v>0.73476772012129987</v>
      </c>
      <c r="I1102" s="3">
        <v>36</v>
      </c>
      <c r="J1102" s="3">
        <v>14</v>
      </c>
      <c r="K1102" s="2" cm="1">
        <f t="array" ref="K1102">IF(C1102="","",0.5*(C1102+SUMPRODUCT(($B$1461:$B$1491=$J1102)*1,C$1461:C$1491)))</f>
        <v>0.63156145120627427</v>
      </c>
      <c r="L1102" s="2" cm="1">
        <f t="array" ref="L1102">IF(D1102="","",0.5*(D1102+SUMPRODUCT(($B$1461:$B$1491=$J1102)*1,D$1461:D$1491)))</f>
        <v>0.67364519610711637</v>
      </c>
      <c r="M1102" s="2" cm="1">
        <f t="array" ref="M1102">IF(E1102="","",0.5*(E1102+SUMPRODUCT(($B$1461:$B$1491=$J1102)*1,E$1461:E$1491)))</f>
        <v>0.67156799180546267</v>
      </c>
      <c r="N1102" s="2" cm="1">
        <f t="array" ref="N1102">IF(F1102="","",0.5*(F1102+SUMPRODUCT(($B$1461:$B$1491=$J1102)*1,F$1461:F$1491)))</f>
        <v>0.65370769588893318</v>
      </c>
      <c r="O1102" s="2" cm="1">
        <f t="array" ref="O1102">IF(G1102="","",0.5*(G1102+SUMPRODUCT(($B$1461:$B$1491=$J1102)*1,G$1461:G$1491)))</f>
        <v>0.68026482894737084</v>
      </c>
    </row>
    <row r="1103" spans="1:15" x14ac:dyDescent="0.55000000000000004">
      <c r="A1103" s="3">
        <v>36</v>
      </c>
      <c r="B1103" s="3">
        <v>15</v>
      </c>
      <c r="C1103" s="2">
        <f>IF(logVir!C1103="","",労働コスト!C1103/SUM(資本サービス!C1103,労働コスト!C1103))</f>
        <v>0.79957908598409388</v>
      </c>
      <c r="D1103" s="2">
        <f>IF(logVir!D1103="","",労働コスト!D1103/SUM(資本サービス!D1103,労働コスト!D1103))</f>
        <v>0.86330090242230706</v>
      </c>
      <c r="E1103" s="2">
        <f>IF(logVir!E1103="","",労働コスト!E1103/SUM(資本サービス!E1103,労働コスト!E1103))</f>
        <v>0.8382709966899432</v>
      </c>
      <c r="F1103" s="2">
        <f>IF(logVir!F1103="","",労働コスト!F1103/SUM(資本サービス!F1103,労働コスト!F1103))</f>
        <v>0.81859749128034565</v>
      </c>
      <c r="G1103" s="2">
        <f>IF(logVir!G1103="","",労働コスト!G1103/SUM(資本サービス!G1103,労働コスト!G1103))</f>
        <v>0.83287044249149766</v>
      </c>
      <c r="I1103" s="3">
        <v>36</v>
      </c>
      <c r="J1103" s="3">
        <v>15</v>
      </c>
      <c r="K1103" s="2" cm="1">
        <f t="array" ref="K1103">IF(C1103="","",0.5*(C1103+SUMPRODUCT(($B$1461:$B$1491=$J1103)*1,C$1461:C$1491)))</f>
        <v>0.76948661513429129</v>
      </c>
      <c r="L1103" s="2" cm="1">
        <f t="array" ref="L1103">IF(D1103="","",0.5*(D1103+SUMPRODUCT(($B$1461:$B$1491=$J1103)*1,D$1461:D$1491)))</f>
        <v>0.82271502300243893</v>
      </c>
      <c r="M1103" s="2" cm="1">
        <f t="array" ref="M1103">IF(E1103="","",0.5*(E1103+SUMPRODUCT(($B$1461:$B$1491=$J1103)*1,E$1461:E$1491)))</f>
        <v>0.79714122551386413</v>
      </c>
      <c r="N1103" s="2" cm="1">
        <f t="array" ref="N1103">IF(F1103="","",0.5*(F1103+SUMPRODUCT(($B$1461:$B$1491=$J1103)*1,F$1461:F$1491)))</f>
        <v>0.78283790521536478</v>
      </c>
      <c r="O1103" s="2" cm="1">
        <f t="array" ref="O1103">IF(G1103="","",0.5*(G1103+SUMPRODUCT(($B$1461:$B$1491=$J1103)*1,G$1461:G$1491)))</f>
        <v>0.80331158203567665</v>
      </c>
    </row>
    <row r="1104" spans="1:15" x14ac:dyDescent="0.55000000000000004">
      <c r="A1104" s="3">
        <v>36</v>
      </c>
      <c r="B1104" s="3">
        <v>16</v>
      </c>
      <c r="C1104" s="2">
        <f>IF(logVir!C1104="","",労働コスト!C1104/SUM(資本サービス!C1104,労働コスト!C1104))</f>
        <v>0.7047024498322586</v>
      </c>
      <c r="D1104" s="2">
        <f>IF(logVir!D1104="","",労働コスト!D1104/SUM(資本サービス!D1104,労働コスト!D1104))</f>
        <v>0.70368683586619052</v>
      </c>
      <c r="E1104" s="2">
        <f>IF(logVir!E1104="","",労働コスト!E1104/SUM(資本サービス!E1104,労働コスト!E1104))</f>
        <v>0.73868671864714963</v>
      </c>
      <c r="F1104" s="2">
        <f>IF(logVir!F1104="","",労働コスト!F1104/SUM(資本サービス!F1104,労働コスト!F1104))</f>
        <v>0.74139796096903587</v>
      </c>
      <c r="G1104" s="2">
        <f>IF(logVir!G1104="","",労働コスト!G1104/SUM(資本サービス!G1104,労働コスト!G1104))</f>
        <v>0.77151051069903376</v>
      </c>
      <c r="I1104" s="3">
        <v>36</v>
      </c>
      <c r="J1104" s="3">
        <v>16</v>
      </c>
      <c r="K1104" s="2" cm="1">
        <f t="array" ref="K1104">IF(C1104="","",0.5*(C1104+SUMPRODUCT(($B$1461:$B$1491=$J1104)*1,C$1461:C$1491)))</f>
        <v>0.68907449187092173</v>
      </c>
      <c r="L1104" s="2" cm="1">
        <f t="array" ref="L1104">IF(D1104="","",0.5*(D1104+SUMPRODUCT(($B$1461:$B$1491=$J1104)*1,D$1461:D$1491)))</f>
        <v>0.70308381010441767</v>
      </c>
      <c r="M1104" s="2" cm="1">
        <f t="array" ref="M1104">IF(E1104="","",0.5*(E1104+SUMPRODUCT(($B$1461:$B$1491=$J1104)*1,E$1461:E$1491)))</f>
        <v>0.7334179932988516</v>
      </c>
      <c r="N1104" s="2" cm="1">
        <f t="array" ref="N1104">IF(F1104="","",0.5*(F1104+SUMPRODUCT(($B$1461:$B$1491=$J1104)*1,F$1461:F$1491)))</f>
        <v>0.73451646454369035</v>
      </c>
      <c r="O1104" s="2" cm="1">
        <f t="array" ref="O1104">IF(G1104="","",0.5*(G1104+SUMPRODUCT(($B$1461:$B$1491=$J1104)*1,G$1461:G$1491)))</f>
        <v>0.76349789083328923</v>
      </c>
    </row>
    <row r="1105" spans="1:15" x14ac:dyDescent="0.55000000000000004">
      <c r="A1105" s="3">
        <v>36</v>
      </c>
      <c r="B1105" s="3">
        <v>17</v>
      </c>
      <c r="C1105" s="2">
        <f>IF(logVir!C1105="","",労働コスト!C1105/SUM(資本サービス!C1105,労働コスト!C1105))</f>
        <v>0.25907036421692509</v>
      </c>
      <c r="D1105" s="2">
        <f>IF(logVir!D1105="","",労働コスト!D1105/SUM(資本サービス!D1105,労働コスト!D1105))</f>
        <v>0.29784724952353958</v>
      </c>
      <c r="E1105" s="2">
        <f>IF(logVir!E1105="","",労働コスト!E1105/SUM(資本サービス!E1105,労働コスト!E1105))</f>
        <v>0.32153327945563087</v>
      </c>
      <c r="F1105" s="2">
        <f>IF(logVir!F1105="","",労働コスト!F1105/SUM(資本サービス!F1105,労働コスト!F1105))</f>
        <v>0.40053350634203932</v>
      </c>
      <c r="G1105" s="2">
        <f>IF(logVir!G1105="","",労働コスト!G1105/SUM(資本サービス!G1105,労働コスト!G1105))</f>
        <v>0.3910883189799354</v>
      </c>
      <c r="I1105" s="3">
        <v>36</v>
      </c>
      <c r="J1105" s="3">
        <v>17</v>
      </c>
      <c r="K1105" s="2" cm="1">
        <f t="array" ref="K1105">IF(C1105="","",0.5*(C1105+SUMPRODUCT(($B$1461:$B$1491=$J1105)*1,C$1461:C$1491)))</f>
        <v>0.30122781895270906</v>
      </c>
      <c r="L1105" s="2" cm="1">
        <f t="array" ref="L1105">IF(D1105="","",0.5*(D1105+SUMPRODUCT(($B$1461:$B$1491=$J1105)*1,D$1461:D$1491)))</f>
        <v>0.32840023665549656</v>
      </c>
      <c r="M1105" s="2" cm="1">
        <f t="array" ref="M1105">IF(E1105="","",0.5*(E1105+SUMPRODUCT(($B$1461:$B$1491=$J1105)*1,E$1461:E$1491)))</f>
        <v>0.35373458734027619</v>
      </c>
      <c r="N1105" s="2" cm="1">
        <f t="array" ref="N1105">IF(F1105="","",0.5*(F1105+SUMPRODUCT(($B$1461:$B$1491=$J1105)*1,F$1461:F$1491)))</f>
        <v>0.407301127383221</v>
      </c>
      <c r="O1105" s="2" cm="1">
        <f t="array" ref="O1105">IF(G1105="","",0.5*(G1105+SUMPRODUCT(($B$1461:$B$1491=$J1105)*1,G$1461:G$1491)))</f>
        <v>0.40448934428897287</v>
      </c>
    </row>
    <row r="1106" spans="1:15" x14ac:dyDescent="0.55000000000000004">
      <c r="A1106" s="3">
        <v>36</v>
      </c>
      <c r="B1106" s="3">
        <v>18</v>
      </c>
      <c r="C1106" s="2">
        <f>IF(logVir!C1106="","",労働コスト!C1106/SUM(資本サービス!C1106,労働コスト!C1106))</f>
        <v>0.84854497476369828</v>
      </c>
      <c r="D1106" s="2">
        <f>IF(logVir!D1106="","",労働コスト!D1106/SUM(資本サービス!D1106,労働コスト!D1106))</f>
        <v>0.89536923707728</v>
      </c>
      <c r="E1106" s="2">
        <f>IF(logVir!E1106="","",労働コスト!E1106/SUM(資本サービス!E1106,労働コスト!E1106))</f>
        <v>0.88915775242584283</v>
      </c>
      <c r="F1106" s="2">
        <f>IF(logVir!F1106="","",労働コスト!F1106/SUM(資本サービス!F1106,労働コスト!F1106))</f>
        <v>0.88909980988292292</v>
      </c>
      <c r="G1106" s="2">
        <f>IF(logVir!G1106="","",労働コスト!G1106/SUM(資本サービス!G1106,労働コスト!G1106))</f>
        <v>0.89000387426566141</v>
      </c>
      <c r="I1106" s="3">
        <v>36</v>
      </c>
      <c r="J1106" s="3">
        <v>18</v>
      </c>
      <c r="K1106" s="2" cm="1">
        <f t="array" ref="K1106">IF(C1106="","",0.5*(C1106+SUMPRODUCT(($B$1461:$B$1491=$J1106)*1,C$1461:C$1491)))</f>
        <v>0.85252105296742953</v>
      </c>
      <c r="L1106" s="2" cm="1">
        <f t="array" ref="L1106">IF(D1106="","",0.5*(D1106+SUMPRODUCT(($B$1461:$B$1491=$J1106)*1,D$1461:D$1491)))</f>
        <v>0.89315212408196798</v>
      </c>
      <c r="M1106" s="2" cm="1">
        <f t="array" ref="M1106">IF(E1106="","",0.5*(E1106+SUMPRODUCT(($B$1461:$B$1491=$J1106)*1,E$1461:E$1491)))</f>
        <v>0.8927408159513659</v>
      </c>
      <c r="N1106" s="2" cm="1">
        <f t="array" ref="N1106">IF(F1106="","",0.5*(F1106+SUMPRODUCT(($B$1461:$B$1491=$J1106)*1,F$1461:F$1491)))</f>
        <v>0.89350779860738472</v>
      </c>
      <c r="O1106" s="2" cm="1">
        <f t="array" ref="O1106">IF(G1106="","",0.5*(G1106+SUMPRODUCT(($B$1461:$B$1491=$J1106)*1,G$1461:G$1491)))</f>
        <v>0.89424414975128486</v>
      </c>
    </row>
    <row r="1107" spans="1:15" x14ac:dyDescent="0.55000000000000004">
      <c r="A1107" s="3">
        <v>36</v>
      </c>
      <c r="B1107" s="3">
        <v>19</v>
      </c>
      <c r="C1107" s="2">
        <f>IF(logVir!C1107="","",労働コスト!C1107/SUM(資本サービス!C1107,労働コスト!C1107))</f>
        <v>0.8345050334762476</v>
      </c>
      <c r="D1107" s="2">
        <f>IF(logVir!D1107="","",労働コスト!D1107/SUM(資本サービス!D1107,労働コスト!D1107))</f>
        <v>0.88483041538032958</v>
      </c>
      <c r="E1107" s="2">
        <f>IF(logVir!E1107="","",労働コスト!E1107/SUM(資本サービス!E1107,労働コスト!E1107))</f>
        <v>0.87061314605192419</v>
      </c>
      <c r="F1107" s="2">
        <f>IF(logVir!F1107="","",労働コスト!F1107/SUM(資本サービス!F1107,労働コスト!F1107))</f>
        <v>0.88300070912804596</v>
      </c>
      <c r="G1107" s="2">
        <f>IF(logVir!G1107="","",労働コスト!G1107/SUM(資本サービス!G1107,労働コスト!G1107))</f>
        <v>0.8767387229832635</v>
      </c>
      <c r="I1107" s="3">
        <v>36</v>
      </c>
      <c r="J1107" s="3">
        <v>19</v>
      </c>
      <c r="K1107" s="2" cm="1">
        <f t="array" ref="K1107">IF(C1107="","",0.5*(C1107+SUMPRODUCT(($B$1461:$B$1491=$J1107)*1,C$1461:C$1491)))</f>
        <v>0.83090951526826484</v>
      </c>
      <c r="L1107" s="2" cm="1">
        <f t="array" ref="L1107">IF(D1107="","",0.5*(D1107+SUMPRODUCT(($B$1461:$B$1491=$J1107)*1,D$1461:D$1491)))</f>
        <v>0.87608417317736431</v>
      </c>
      <c r="M1107" s="2" cm="1">
        <f t="array" ref="M1107">IF(E1107="","",0.5*(E1107+SUMPRODUCT(($B$1461:$B$1491=$J1107)*1,E$1461:E$1491)))</f>
        <v>0.87001034286014711</v>
      </c>
      <c r="N1107" s="2" cm="1">
        <f t="array" ref="N1107">IF(F1107="","",0.5*(F1107+SUMPRODUCT(($B$1461:$B$1491=$J1107)*1,F$1461:F$1491)))</f>
        <v>0.87632555420217528</v>
      </c>
      <c r="O1107" s="2" cm="1">
        <f t="array" ref="O1107">IF(G1107="","",0.5*(G1107+SUMPRODUCT(($B$1461:$B$1491=$J1107)*1,G$1461:G$1491)))</f>
        <v>0.87572665908226965</v>
      </c>
    </row>
    <row r="1108" spans="1:15" x14ac:dyDescent="0.55000000000000004">
      <c r="A1108" s="3">
        <v>36</v>
      </c>
      <c r="B1108" s="3">
        <v>20</v>
      </c>
      <c r="C1108" s="2">
        <f>IF(logVir!C1108="","",労働コスト!C1108/SUM(資本サービス!C1108,労働コスト!C1108))</f>
        <v>0.69393959521212223</v>
      </c>
      <c r="D1108" s="2">
        <f>IF(logVir!D1108="","",労働コスト!D1108/SUM(資本サービス!D1108,労働コスト!D1108))</f>
        <v>0.72040812468337867</v>
      </c>
      <c r="E1108" s="2">
        <f>IF(logVir!E1108="","",労働コスト!E1108/SUM(資本サービス!E1108,労働コスト!E1108))</f>
        <v>0.60039823276143378</v>
      </c>
      <c r="F1108" s="2">
        <f>IF(logVir!F1108="","",労働コスト!F1108/SUM(資本サービス!F1108,労働コスト!F1108))</f>
        <v>0.62783195572834527</v>
      </c>
      <c r="G1108" s="2">
        <f>IF(logVir!G1108="","",労働コスト!G1108/SUM(資本サービス!G1108,労働コスト!G1108))</f>
        <v>0.63690263408382364</v>
      </c>
      <c r="I1108" s="3">
        <v>36</v>
      </c>
      <c r="J1108" s="3">
        <v>20</v>
      </c>
      <c r="K1108" s="2" cm="1">
        <f t="array" ref="K1108">IF(C1108="","",0.5*(C1108+SUMPRODUCT(($B$1461:$B$1491=$J1108)*1,C$1461:C$1491)))</f>
        <v>0.7197709913217063</v>
      </c>
      <c r="L1108" s="2" cm="1">
        <f t="array" ref="L1108">IF(D1108="","",0.5*(D1108+SUMPRODUCT(($B$1461:$B$1491=$J1108)*1,D$1461:D$1491)))</f>
        <v>0.73756557969778425</v>
      </c>
      <c r="M1108" s="2" cm="1">
        <f t="array" ref="M1108">IF(E1108="","",0.5*(E1108+SUMPRODUCT(($B$1461:$B$1491=$J1108)*1,E$1461:E$1491)))</f>
        <v>0.67443409897664808</v>
      </c>
      <c r="N1108" s="2" cm="1">
        <f t="array" ref="N1108">IF(F1108="","",0.5*(F1108+SUMPRODUCT(($B$1461:$B$1491=$J1108)*1,F$1461:F$1491)))</f>
        <v>0.68735955754511902</v>
      </c>
      <c r="O1108" s="2" cm="1">
        <f t="array" ref="O1108">IF(G1108="","",0.5*(G1108+SUMPRODUCT(($B$1461:$B$1491=$J1108)*1,G$1461:G$1491)))</f>
        <v>0.69960039738857804</v>
      </c>
    </row>
    <row r="1109" spans="1:15" x14ac:dyDescent="0.55000000000000004">
      <c r="A1109" s="3">
        <v>36</v>
      </c>
      <c r="B1109" s="3">
        <v>21</v>
      </c>
      <c r="C1109" s="2">
        <f>IF(logVir!C1109="","",労働コスト!C1109/SUM(資本サービス!C1109,労働コスト!C1109))</f>
        <v>0.59572841114641684</v>
      </c>
      <c r="D1109" s="2">
        <f>IF(logVir!D1109="","",労働コスト!D1109/SUM(資本サービス!D1109,労働コスト!D1109))</f>
        <v>0.5554445099759191</v>
      </c>
      <c r="E1109" s="2">
        <f>IF(logVir!E1109="","",労働コスト!E1109/SUM(資本サービス!E1109,労働コスト!E1109))</f>
        <v>0.5844384860272005</v>
      </c>
      <c r="F1109" s="2">
        <f>IF(logVir!F1109="","",労働コスト!F1109/SUM(資本サービス!F1109,労働コスト!F1109))</f>
        <v>0.58093632530877715</v>
      </c>
      <c r="G1109" s="2">
        <f>IF(logVir!G1109="","",労働コスト!G1109/SUM(資本サービス!G1109,労働コスト!G1109))</f>
        <v>0.58192484844360581</v>
      </c>
      <c r="I1109" s="3">
        <v>36</v>
      </c>
      <c r="J1109" s="3">
        <v>21</v>
      </c>
      <c r="K1109" s="2" cm="1">
        <f t="array" ref="K1109">IF(C1109="","",0.5*(C1109+SUMPRODUCT(($B$1461:$B$1491=$J1109)*1,C$1461:C$1491)))</f>
        <v>0.63043578925114652</v>
      </c>
      <c r="L1109" s="2" cm="1">
        <f t="array" ref="L1109">IF(D1109="","",0.5*(D1109+SUMPRODUCT(($B$1461:$B$1491=$J1109)*1,D$1461:D$1491)))</f>
        <v>0.62884738317443878</v>
      </c>
      <c r="M1109" s="2" cm="1">
        <f t="array" ref="M1109">IF(E1109="","",0.5*(E1109+SUMPRODUCT(($B$1461:$B$1491=$J1109)*1,E$1461:E$1491)))</f>
        <v>0.64726498613706263</v>
      </c>
      <c r="N1109" s="2" cm="1">
        <f t="array" ref="N1109">IF(F1109="","",0.5*(F1109+SUMPRODUCT(($B$1461:$B$1491=$J1109)*1,F$1461:F$1491)))</f>
        <v>0.64681107075215327</v>
      </c>
      <c r="O1109" s="2" cm="1">
        <f t="array" ref="O1109">IF(G1109="","",0.5*(G1109+SUMPRODUCT(($B$1461:$B$1491=$J1109)*1,G$1461:G$1491)))</f>
        <v>0.65546976120251887</v>
      </c>
    </row>
    <row r="1110" spans="1:15" x14ac:dyDescent="0.55000000000000004">
      <c r="A1110" s="3">
        <v>36</v>
      </c>
      <c r="B1110" s="3">
        <v>22</v>
      </c>
      <c r="C1110" s="2">
        <f>IF(logVir!C1110="","",労働コスト!C1110/SUM(資本サービス!C1110,労働コスト!C1110))</f>
        <v>0.73116955211583301</v>
      </c>
      <c r="D1110" s="2">
        <f>IF(logVir!D1110="","",労働コスト!D1110/SUM(資本サービス!D1110,労働コスト!D1110))</f>
        <v>0.76765340565507512</v>
      </c>
      <c r="E1110" s="2">
        <f>IF(logVir!E1110="","",労働コスト!E1110/SUM(資本サービス!E1110,労働コスト!E1110))</f>
        <v>0.82155999272894042</v>
      </c>
      <c r="F1110" s="2">
        <f>IF(logVir!F1110="","",労働コスト!F1110/SUM(資本サービス!F1110,労働コスト!F1110))</f>
        <v>0.84394574028671865</v>
      </c>
      <c r="G1110" s="2">
        <f>IF(logVir!G1110="","",労働コスト!G1110/SUM(資本サービス!G1110,労働コスト!G1110))</f>
        <v>0.83648045287014894</v>
      </c>
      <c r="I1110" s="3">
        <v>36</v>
      </c>
      <c r="J1110" s="3">
        <v>22</v>
      </c>
      <c r="K1110" s="2" cm="1">
        <f t="array" ref="K1110">IF(C1110="","",0.5*(C1110+SUMPRODUCT(($B$1461:$B$1491=$J1110)*1,C$1461:C$1491)))</f>
        <v>0.75355491080279124</v>
      </c>
      <c r="L1110" s="2" cm="1">
        <f t="array" ref="L1110">IF(D1110="","",0.5*(D1110+SUMPRODUCT(($B$1461:$B$1491=$J1110)*1,D$1461:D$1491)))</f>
        <v>0.79155038016542112</v>
      </c>
      <c r="M1110" s="2" cm="1">
        <f t="array" ref="M1110">IF(E1110="","",0.5*(E1110+SUMPRODUCT(($B$1461:$B$1491=$J1110)*1,E$1461:E$1491)))</f>
        <v>0.83198970607314415</v>
      </c>
      <c r="N1110" s="2" cm="1">
        <f t="array" ref="N1110">IF(F1110="","",0.5*(F1110+SUMPRODUCT(($B$1461:$B$1491=$J1110)*1,F$1461:F$1491)))</f>
        <v>0.84076302114462709</v>
      </c>
      <c r="O1110" s="2" cm="1">
        <f t="array" ref="O1110">IF(G1110="","",0.5*(G1110+SUMPRODUCT(($B$1461:$B$1491=$J1110)*1,G$1461:G$1491)))</f>
        <v>0.83765002864729299</v>
      </c>
    </row>
    <row r="1111" spans="1:15" x14ac:dyDescent="0.55000000000000004">
      <c r="A1111" s="3">
        <v>36</v>
      </c>
      <c r="B1111" s="3">
        <v>23</v>
      </c>
      <c r="C1111" s="2">
        <f>IF(logVir!C1111="","",労働コスト!C1111/SUM(資本サービス!C1111,労働コスト!C1111))</f>
        <v>0.31469297979870375</v>
      </c>
      <c r="D1111" s="2">
        <f>IF(logVir!D1111="","",労働コスト!D1111/SUM(資本サービス!D1111,労働コスト!D1111))</f>
        <v>0.35140156379592485</v>
      </c>
      <c r="E1111" s="2">
        <f>IF(logVir!E1111="","",労働コスト!E1111/SUM(資本サービス!E1111,労働コスト!E1111))</f>
        <v>0.42691372123135962</v>
      </c>
      <c r="F1111" s="2">
        <f>IF(logVir!F1111="","",労働コスト!F1111/SUM(資本サービス!F1111,労働コスト!F1111))</f>
        <v>0.40225016670260116</v>
      </c>
      <c r="G1111" s="2">
        <f>IF(logVir!G1111="","",労働コスト!G1111/SUM(資本サービス!G1111,労働コスト!G1111))</f>
        <v>0.46574128989109459</v>
      </c>
      <c r="I1111" s="3">
        <v>36</v>
      </c>
      <c r="J1111" s="3">
        <v>23</v>
      </c>
      <c r="K1111" s="2" cm="1">
        <f t="array" ref="K1111">IF(C1111="","",0.5*(C1111+SUMPRODUCT(($B$1461:$B$1491=$J1111)*1,C$1461:C$1491)))</f>
        <v>0.29945115764022057</v>
      </c>
      <c r="L1111" s="2" cm="1">
        <f t="array" ref="L1111">IF(D1111="","",0.5*(D1111+SUMPRODUCT(($B$1461:$B$1491=$J1111)*1,D$1461:D$1491)))</f>
        <v>0.33264197155989961</v>
      </c>
      <c r="M1111" s="2" cm="1">
        <f t="array" ref="M1111">IF(E1111="","",0.5*(E1111+SUMPRODUCT(($B$1461:$B$1491=$J1111)*1,E$1461:E$1491)))</f>
        <v>0.38706067297693691</v>
      </c>
      <c r="N1111" s="2" cm="1">
        <f t="array" ref="N1111">IF(F1111="","",0.5*(F1111+SUMPRODUCT(($B$1461:$B$1491=$J1111)*1,F$1461:F$1491)))</f>
        <v>0.38879385299443248</v>
      </c>
      <c r="O1111" s="2" cm="1">
        <f t="array" ref="O1111">IF(G1111="","",0.5*(G1111+SUMPRODUCT(($B$1461:$B$1491=$J1111)*1,G$1461:G$1491)))</f>
        <v>0.43180617775305719</v>
      </c>
    </row>
    <row r="1112" spans="1:15" x14ac:dyDescent="0.55000000000000004">
      <c r="A1112" s="3">
        <v>36</v>
      </c>
      <c r="B1112" s="3">
        <v>24</v>
      </c>
      <c r="C1112" s="2">
        <f>IF(logVir!C1112="","",労働コスト!C1112/SUM(資本サービス!C1112,労働コスト!C1112))</f>
        <v>0.69636581048989432</v>
      </c>
      <c r="D1112" s="2">
        <f>IF(logVir!D1112="","",労働コスト!D1112/SUM(資本サービス!D1112,労働コスト!D1112))</f>
        <v>0.69528725776877731</v>
      </c>
      <c r="E1112" s="2">
        <f>IF(logVir!E1112="","",労働コスト!E1112/SUM(資本サービス!E1112,労働コスト!E1112))</f>
        <v>0.78228712782378429</v>
      </c>
      <c r="F1112" s="2">
        <f>IF(logVir!F1112="","",労働コスト!F1112/SUM(資本サービス!F1112,労働コスト!F1112))</f>
        <v>0.7764140687363269</v>
      </c>
      <c r="G1112" s="2">
        <f>IF(logVir!G1112="","",労働コスト!G1112/SUM(資本サービス!G1112,労働コスト!G1112))</f>
        <v>0.82281413980442797</v>
      </c>
      <c r="I1112" s="3">
        <v>36</v>
      </c>
      <c r="J1112" s="3">
        <v>24</v>
      </c>
      <c r="K1112" s="2" cm="1">
        <f t="array" ref="K1112">IF(C1112="","",0.5*(C1112+SUMPRODUCT(($B$1461:$B$1491=$J1112)*1,C$1461:C$1491)))</f>
        <v>0.70409269345103365</v>
      </c>
      <c r="L1112" s="2" cm="1">
        <f t="array" ref="L1112">IF(D1112="","",0.5*(D1112+SUMPRODUCT(($B$1461:$B$1491=$J1112)*1,D$1461:D$1491)))</f>
        <v>0.71616550934370204</v>
      </c>
      <c r="M1112" s="2" cm="1">
        <f t="array" ref="M1112">IF(E1112="","",0.5*(E1112+SUMPRODUCT(($B$1461:$B$1491=$J1112)*1,E$1461:E$1491)))</f>
        <v>0.76677020374529092</v>
      </c>
      <c r="N1112" s="2" cm="1">
        <f t="array" ref="N1112">IF(F1112="","",0.5*(F1112+SUMPRODUCT(($B$1461:$B$1491=$J1112)*1,F$1461:F$1491)))</f>
        <v>0.77244852694336719</v>
      </c>
      <c r="O1112" s="2" cm="1">
        <f t="array" ref="O1112">IF(G1112="","",0.5*(G1112+SUMPRODUCT(($B$1461:$B$1491=$J1112)*1,G$1461:G$1491)))</f>
        <v>0.80142795412940893</v>
      </c>
    </row>
    <row r="1113" spans="1:15" x14ac:dyDescent="0.55000000000000004">
      <c r="A1113" s="3">
        <v>36</v>
      </c>
      <c r="B1113" s="3">
        <v>25</v>
      </c>
      <c r="C1113" s="2">
        <f>IF(logVir!C1113="","",労働コスト!C1113/SUM(資本サービス!C1113,労働コスト!C1113))</f>
        <v>0.82524635113183098</v>
      </c>
      <c r="D1113" s="2">
        <f>IF(logVir!D1113="","",労働コスト!D1113/SUM(資本サービス!D1113,労働コスト!D1113))</f>
        <v>0.82198614324138297</v>
      </c>
      <c r="E1113" s="2">
        <f>IF(logVir!E1113="","",労働コスト!E1113/SUM(資本サービス!E1113,労働コスト!E1113))</f>
        <v>0.82210806969448591</v>
      </c>
      <c r="F1113" s="2">
        <f>IF(logVir!F1113="","",労働コスト!F1113/SUM(資本サービス!F1113,労働コスト!F1113))</f>
        <v>0.79356158872090843</v>
      </c>
      <c r="G1113" s="2">
        <f>IF(logVir!G1113="","",労働コスト!G1113/SUM(資本サービス!G1113,労働コスト!G1113))</f>
        <v>0.81309995215231834</v>
      </c>
      <c r="I1113" s="3">
        <v>36</v>
      </c>
      <c r="J1113" s="3">
        <v>25</v>
      </c>
      <c r="K1113" s="2" cm="1">
        <f t="array" ref="K1113">IF(C1113="","",0.5*(C1113+SUMPRODUCT(($B$1461:$B$1491=$J1113)*1,C$1461:C$1491)))</f>
        <v>0.81335869695190621</v>
      </c>
      <c r="L1113" s="2" cm="1">
        <f t="array" ref="L1113">IF(D1113="","",0.5*(D1113+SUMPRODUCT(($B$1461:$B$1491=$J1113)*1,D$1461:D$1491)))</f>
        <v>0.81246571668828871</v>
      </c>
      <c r="M1113" s="2" cm="1">
        <f t="array" ref="M1113">IF(E1113="","",0.5*(E1113+SUMPRODUCT(($B$1461:$B$1491=$J1113)*1,E$1461:E$1491)))</f>
        <v>0.81214393239053018</v>
      </c>
      <c r="N1113" s="2" cm="1">
        <f t="array" ref="N1113">IF(F1113="","",0.5*(F1113+SUMPRODUCT(($B$1461:$B$1491=$J1113)*1,F$1461:F$1491)))</f>
        <v>0.79727168829161854</v>
      </c>
      <c r="O1113" s="2" cm="1">
        <f t="array" ref="O1113">IF(G1113="","",0.5*(G1113+SUMPRODUCT(($B$1461:$B$1491=$J1113)*1,G$1461:G$1491)))</f>
        <v>0.80771624006949461</v>
      </c>
    </row>
    <row r="1114" spans="1:15" x14ac:dyDescent="0.55000000000000004">
      <c r="A1114" s="3">
        <v>36</v>
      </c>
      <c r="B1114" s="3">
        <v>26</v>
      </c>
      <c r="C1114" s="2">
        <f>IF(logVir!C1114="","",労働コスト!C1114/SUM(資本サービス!C1114,労働コスト!C1114))</f>
        <v>0.28922221155471106</v>
      </c>
      <c r="D1114" s="2">
        <f>IF(logVir!D1114="","",労働コスト!D1114/SUM(資本サービス!D1114,労働コスト!D1114))</f>
        <v>0.33681589259521644</v>
      </c>
      <c r="E1114" s="2">
        <f>IF(logVir!E1114="","",労働コスト!E1114/SUM(資本サービス!E1114,労働コスト!E1114))</f>
        <v>0.35906562108115825</v>
      </c>
      <c r="F1114" s="2">
        <f>IF(logVir!F1114="","",労働コスト!F1114/SUM(資本サービス!F1114,労働コスト!F1114))</f>
        <v>0.30918311181979141</v>
      </c>
      <c r="G1114" s="2">
        <f>IF(logVir!G1114="","",労働コスト!G1114/SUM(資本サービス!G1114,労働コスト!G1114))</f>
        <v>0.38505892628881877</v>
      </c>
      <c r="I1114" s="3">
        <v>36</v>
      </c>
      <c r="J1114" s="3">
        <v>26</v>
      </c>
      <c r="K1114" s="2" cm="1">
        <f t="array" ref="K1114">IF(C1114="","",0.5*(C1114+SUMPRODUCT(($B$1461:$B$1491=$J1114)*1,C$1461:C$1491)))</f>
        <v>0.29904882353101792</v>
      </c>
      <c r="L1114" s="2" cm="1">
        <f t="array" ref="L1114">IF(D1114="","",0.5*(D1114+SUMPRODUCT(($B$1461:$B$1491=$J1114)*1,D$1461:D$1491)))</f>
        <v>0.35623466763508183</v>
      </c>
      <c r="M1114" s="2" cm="1">
        <f t="array" ref="M1114">IF(E1114="","",0.5*(E1114+SUMPRODUCT(($B$1461:$B$1491=$J1114)*1,E$1461:E$1491)))</f>
        <v>0.40259725993263912</v>
      </c>
      <c r="N1114" s="2" cm="1">
        <f t="array" ref="N1114">IF(F1114="","",0.5*(F1114+SUMPRODUCT(($B$1461:$B$1491=$J1114)*1,F$1461:F$1491)))</f>
        <v>0.36524497063390116</v>
      </c>
      <c r="O1114" s="2" cm="1">
        <f t="array" ref="O1114">IF(G1114="","",0.5*(G1114+SUMPRODUCT(($B$1461:$B$1491=$J1114)*1,G$1461:G$1491)))</f>
        <v>0.40471240327428382</v>
      </c>
    </row>
    <row r="1115" spans="1:15" x14ac:dyDescent="0.55000000000000004">
      <c r="A1115" s="3">
        <v>36</v>
      </c>
      <c r="B1115" s="3">
        <v>27</v>
      </c>
      <c r="C1115" s="2">
        <f>IF(logVir!C1115="","",労働コスト!C1115/SUM(資本サービス!C1115,労働コスト!C1115))</f>
        <v>0.80560417744428703</v>
      </c>
      <c r="D1115" s="2">
        <f>IF(logVir!D1115="","",労働コスト!D1115/SUM(資本サービス!D1115,労働コスト!D1115))</f>
        <v>0.79174243553476265</v>
      </c>
      <c r="E1115" s="2">
        <f>IF(logVir!E1115="","",労働コスト!E1115/SUM(資本サービス!E1115,労働コスト!E1115))</f>
        <v>0.77332158149694452</v>
      </c>
      <c r="F1115" s="2">
        <f>IF(logVir!F1115="","",労働コスト!F1115/SUM(資本サービス!F1115,労働コスト!F1115))</f>
        <v>0.79139593544298936</v>
      </c>
      <c r="G1115" s="2">
        <f>IF(logVir!G1115="","",労働コスト!G1115/SUM(資本サービス!G1115,労働コスト!G1115))</f>
        <v>0.81452600796523134</v>
      </c>
      <c r="I1115" s="3">
        <v>36</v>
      </c>
      <c r="J1115" s="3">
        <v>27</v>
      </c>
      <c r="K1115" s="2" cm="1">
        <f t="array" ref="K1115">IF(C1115="","",0.5*(C1115+SUMPRODUCT(($B$1461:$B$1491=$J1115)*1,C$1461:C$1491)))</f>
        <v>0.79725714368127298</v>
      </c>
      <c r="L1115" s="2" cm="1">
        <f t="array" ref="L1115">IF(D1115="","",0.5*(D1115+SUMPRODUCT(($B$1461:$B$1491=$J1115)*1,D$1461:D$1491)))</f>
        <v>0.79308263425446923</v>
      </c>
      <c r="M1115" s="2" cm="1">
        <f t="array" ref="M1115">IF(E1115="","",0.5*(E1115+SUMPRODUCT(($B$1461:$B$1491=$J1115)*1,E$1461:E$1491)))</f>
        <v>0.78489849487341945</v>
      </c>
      <c r="N1115" s="2" cm="1">
        <f t="array" ref="N1115">IF(F1115="","",0.5*(F1115+SUMPRODUCT(($B$1461:$B$1491=$J1115)*1,F$1461:F$1491)))</f>
        <v>0.7957329957513336</v>
      </c>
      <c r="O1115" s="2" cm="1">
        <f t="array" ref="O1115">IF(G1115="","",0.5*(G1115+SUMPRODUCT(($B$1461:$B$1491=$J1115)*1,G$1461:G$1491)))</f>
        <v>0.81382841112173221</v>
      </c>
    </row>
    <row r="1116" spans="1:15" x14ac:dyDescent="0.55000000000000004">
      <c r="A1116" s="3">
        <v>36</v>
      </c>
      <c r="B1116" s="3">
        <v>28</v>
      </c>
      <c r="C1116" s="2">
        <f>IF(logVir!C1116="","",労働コスト!C1116/SUM(資本サービス!C1116,労働コスト!C1116))</f>
        <v>0.65169763736542341</v>
      </c>
      <c r="D1116" s="2">
        <f>IF(logVir!D1116="","",労働コスト!D1116/SUM(資本サービス!D1116,労働コスト!D1116))</f>
        <v>0.6675988841334447</v>
      </c>
      <c r="E1116" s="2">
        <f>IF(logVir!E1116="","",労働コスト!E1116/SUM(資本サービス!E1116,労働コスト!E1116))</f>
        <v>0.6814910279618045</v>
      </c>
      <c r="F1116" s="2">
        <f>IF(logVir!F1116="","",労働コスト!F1116/SUM(資本サービス!F1116,労働コスト!F1116))</f>
        <v>0.67622429189997724</v>
      </c>
      <c r="G1116" s="2">
        <f>IF(logVir!G1116="","",労働コスト!G1116/SUM(資本サービス!G1116,労働コスト!G1116))</f>
        <v>0.66731338656466699</v>
      </c>
      <c r="I1116" s="3">
        <v>36</v>
      </c>
      <c r="J1116" s="3">
        <v>28</v>
      </c>
      <c r="K1116" s="2" cm="1">
        <f t="array" ref="K1116">IF(C1116="","",0.5*(C1116+SUMPRODUCT(($B$1461:$B$1491=$J1116)*1,C$1461:C$1491)))</f>
        <v>0.62473873188783013</v>
      </c>
      <c r="L1116" s="2" cm="1">
        <f t="array" ref="L1116">IF(D1116="","",0.5*(D1116+SUMPRODUCT(($B$1461:$B$1491=$J1116)*1,D$1461:D$1491)))</f>
        <v>0.6554920848318484</v>
      </c>
      <c r="M1116" s="2" cm="1">
        <f t="array" ref="M1116">IF(E1116="","",0.5*(E1116+SUMPRODUCT(($B$1461:$B$1491=$J1116)*1,E$1461:E$1491)))</f>
        <v>0.6777239246718354</v>
      </c>
      <c r="N1116" s="2" cm="1">
        <f t="array" ref="N1116">IF(F1116="","",0.5*(F1116+SUMPRODUCT(($B$1461:$B$1491=$J1116)*1,F$1461:F$1491)))</f>
        <v>0.67173302779440092</v>
      </c>
      <c r="O1116" s="2" cm="1">
        <f t="array" ref="O1116">IF(G1116="","",0.5*(G1116+SUMPRODUCT(($B$1461:$B$1491=$J1116)*1,G$1461:G$1491)))</f>
        <v>0.66116285537517439</v>
      </c>
    </row>
    <row r="1117" spans="1:15" x14ac:dyDescent="0.55000000000000004">
      <c r="A1117" s="3">
        <v>36</v>
      </c>
      <c r="B1117" s="3">
        <v>29</v>
      </c>
      <c r="C1117" s="2">
        <f>IF(logVir!C1117="","",労働コスト!C1117/SUM(資本サービス!C1117,労働コスト!C1117))</f>
        <v>0.69506063610041124</v>
      </c>
      <c r="D1117" s="2">
        <f>IF(logVir!D1117="","",労働コスト!D1117/SUM(資本サービス!D1117,労働コスト!D1117))</f>
        <v>0.827868407867969</v>
      </c>
      <c r="E1117" s="2">
        <f>IF(logVir!E1117="","",労働コスト!E1117/SUM(資本サービス!E1117,労働コスト!E1117))</f>
        <v>0.84265943257210285</v>
      </c>
      <c r="F1117" s="2">
        <f>IF(logVir!F1117="","",労働コスト!F1117/SUM(資本サービス!F1117,労働コスト!F1117))</f>
        <v>0.83688574406049887</v>
      </c>
      <c r="G1117" s="2">
        <f>IF(logVir!G1117="","",労働コスト!G1117/SUM(資本サービス!G1117,労働コスト!G1117))</f>
        <v>0.86375919727371042</v>
      </c>
      <c r="I1117" s="3">
        <v>36</v>
      </c>
      <c r="J1117" s="3">
        <v>29</v>
      </c>
      <c r="K1117" s="2" cm="1">
        <f t="array" ref="K1117">IF(C1117="","",0.5*(C1117+SUMPRODUCT(($B$1461:$B$1491=$J1117)*1,C$1461:C$1491)))</f>
        <v>0.75175786498370867</v>
      </c>
      <c r="L1117" s="2" cm="1">
        <f t="array" ref="L1117">IF(D1117="","",0.5*(D1117+SUMPRODUCT(($B$1461:$B$1491=$J1117)*1,D$1461:D$1491)))</f>
        <v>0.81705504833873843</v>
      </c>
      <c r="M1117" s="2" cm="1">
        <f t="array" ref="M1117">IF(E1117="","",0.5*(E1117+SUMPRODUCT(($B$1461:$B$1491=$J1117)*1,E$1461:E$1491)))</f>
        <v>0.84164407799535534</v>
      </c>
      <c r="N1117" s="2" cm="1">
        <f t="array" ref="N1117">IF(F1117="","",0.5*(F1117+SUMPRODUCT(($B$1461:$B$1491=$J1117)*1,F$1461:F$1491)))</f>
        <v>0.83065113687688652</v>
      </c>
      <c r="O1117" s="2" cm="1">
        <f t="array" ref="O1117">IF(G1117="","",0.5*(G1117+SUMPRODUCT(($B$1461:$B$1491=$J1117)*1,G$1461:G$1491)))</f>
        <v>0.8499791989199913</v>
      </c>
    </row>
    <row r="1118" spans="1:15" x14ac:dyDescent="0.55000000000000004">
      <c r="A1118" s="3">
        <v>36</v>
      </c>
      <c r="B1118" s="3">
        <v>30</v>
      </c>
      <c r="C1118" s="2">
        <f>IF(logVir!C1118="","",労働コスト!C1118/SUM(資本サービス!C1118,労働コスト!C1118))</f>
        <v>0.85779665890005585</v>
      </c>
      <c r="D1118" s="2">
        <f>IF(logVir!D1118="","",労働コスト!D1118/SUM(資本サービス!D1118,労働コスト!D1118))</f>
        <v>0.90366193840474907</v>
      </c>
      <c r="E1118" s="2">
        <f>IF(logVir!E1118="","",労働コスト!E1118/SUM(資本サービス!E1118,労働コスト!E1118))</f>
        <v>0.91136074740233519</v>
      </c>
      <c r="F1118" s="2">
        <f>IF(logVir!F1118="","",労働コスト!F1118/SUM(資本サービス!F1118,労働コスト!F1118))</f>
        <v>0.92432037327116878</v>
      </c>
      <c r="G1118" s="2">
        <f>IF(logVir!G1118="","",労働コスト!G1118/SUM(資本サービス!G1118,労働コスト!G1118))</f>
        <v>0.93390248321532177</v>
      </c>
      <c r="I1118" s="3">
        <v>36</v>
      </c>
      <c r="J1118" s="3">
        <v>30</v>
      </c>
      <c r="K1118" s="2" cm="1">
        <f t="array" ref="K1118">IF(C1118="","",0.5*(C1118+SUMPRODUCT(($B$1461:$B$1491=$J1118)*1,C$1461:C$1491)))</f>
        <v>0.86169347080733028</v>
      </c>
      <c r="L1118" s="2" cm="1">
        <f t="array" ref="L1118">IF(D1118="","",0.5*(D1118+SUMPRODUCT(($B$1461:$B$1491=$J1118)*1,D$1461:D$1491)))</f>
        <v>0.89519045828192734</v>
      </c>
      <c r="M1118" s="2" cm="1">
        <f t="array" ref="M1118">IF(E1118="","",0.5*(E1118+SUMPRODUCT(($B$1461:$B$1491=$J1118)*1,E$1461:E$1491)))</f>
        <v>0.90445268970715631</v>
      </c>
      <c r="N1118" s="2" cm="1">
        <f t="array" ref="N1118">IF(F1118="","",0.5*(F1118+SUMPRODUCT(($B$1461:$B$1491=$J1118)*1,F$1461:F$1491)))</f>
        <v>0.91301445420806804</v>
      </c>
      <c r="O1118" s="2" cm="1">
        <f t="array" ref="O1118">IF(G1118="","",0.5*(G1118+SUMPRODUCT(($B$1461:$B$1491=$J1118)*1,G$1461:G$1491)))</f>
        <v>0.92407786468860764</v>
      </c>
    </row>
    <row r="1119" spans="1:15" x14ac:dyDescent="0.55000000000000004">
      <c r="A1119" s="3">
        <v>36</v>
      </c>
      <c r="B1119" s="3">
        <v>31</v>
      </c>
      <c r="C1119" s="2">
        <f>IF(logVir!C1119="","",労働コスト!C1119/SUM(資本サービス!C1119,労働コスト!C1119))</f>
        <v>0.77189770931846902</v>
      </c>
      <c r="D1119" s="2">
        <f>IF(logVir!D1119="","",労働コスト!D1119/SUM(資本サービス!D1119,労働コスト!D1119))</f>
        <v>0.76202547848990421</v>
      </c>
      <c r="E1119" s="2">
        <f>IF(logVir!E1119="","",労働コスト!E1119/SUM(資本サービス!E1119,労働コスト!E1119))</f>
        <v>0.75013837532312444</v>
      </c>
      <c r="F1119" s="2">
        <f>IF(logVir!F1119="","",労働コスト!F1119/SUM(資本サービス!F1119,労働コスト!F1119))</f>
        <v>0.77062795340889445</v>
      </c>
      <c r="G1119" s="2">
        <f>IF(logVir!G1119="","",労働コスト!G1119/SUM(資本サービス!G1119,労働コスト!G1119))</f>
        <v>0.79109124512034457</v>
      </c>
      <c r="I1119" s="3">
        <v>36</v>
      </c>
      <c r="J1119" s="3">
        <v>31</v>
      </c>
      <c r="K1119" s="2" cm="1">
        <f t="array" ref="K1119">IF(C1119="","",0.5*(C1119+SUMPRODUCT(($B$1461:$B$1491=$J1119)*1,C$1461:C$1491)))</f>
        <v>0.770461705976353</v>
      </c>
      <c r="L1119" s="2" cm="1">
        <f t="array" ref="L1119">IF(D1119="","",0.5*(D1119+SUMPRODUCT(($B$1461:$B$1491=$J1119)*1,D$1461:D$1491)))</f>
        <v>0.75884080753681471</v>
      </c>
      <c r="M1119" s="2" cm="1">
        <f t="array" ref="M1119">IF(E1119="","",0.5*(E1119+SUMPRODUCT(($B$1461:$B$1491=$J1119)*1,E$1461:E$1491)))</f>
        <v>0.76770641384958049</v>
      </c>
      <c r="N1119" s="2" cm="1">
        <f t="array" ref="N1119">IF(F1119="","",0.5*(F1119+SUMPRODUCT(($B$1461:$B$1491=$J1119)*1,F$1461:F$1491)))</f>
        <v>0.78221086533141171</v>
      </c>
      <c r="O1119" s="2" cm="1">
        <f t="array" ref="O1119">IF(G1119="","",0.5*(G1119+SUMPRODUCT(($B$1461:$B$1491=$J1119)*1,G$1461:G$1491)))</f>
        <v>0.79532728039057354</v>
      </c>
    </row>
    <row r="1120" spans="1:15" x14ac:dyDescent="0.55000000000000004">
      <c r="A1120" s="3">
        <v>37</v>
      </c>
      <c r="B1120" s="3">
        <v>1</v>
      </c>
      <c r="C1120" s="2">
        <f>IF(logVir!C1120="","",労働コスト!C1120/SUM(資本サービス!C1120,労働コスト!C1120))</f>
        <v>0.56704143832089093</v>
      </c>
      <c r="D1120" s="2">
        <f>IF(logVir!D1120="","",労働コスト!D1120/SUM(資本サービス!D1120,労働コスト!D1120))</f>
        <v>0.68914191274827186</v>
      </c>
      <c r="E1120" s="2">
        <f>IF(logVir!E1120="","",労働コスト!E1120/SUM(資本サービス!E1120,労働コスト!E1120))</f>
        <v>0.66716407690584179</v>
      </c>
      <c r="F1120" s="2">
        <f>IF(logVir!F1120="","",労働コスト!F1120/SUM(資本サービス!F1120,労働コスト!F1120))</f>
        <v>0.62807981912046584</v>
      </c>
      <c r="G1120" s="2">
        <f>IF(logVir!G1120="","",労働コスト!G1120/SUM(資本サービス!G1120,労働コスト!G1120))</f>
        <v>0.67979719128286209</v>
      </c>
      <c r="I1120" s="3">
        <v>37</v>
      </c>
      <c r="J1120" s="3">
        <v>1</v>
      </c>
      <c r="K1120" s="2" cm="1">
        <f t="array" ref="K1120">IF(C1120="","",0.5*(C1120+SUMPRODUCT(($B$1461:$B$1491=$J1120)*1,C$1461:C$1491)))</f>
        <v>0.54558909417974477</v>
      </c>
      <c r="L1120" s="2" cm="1">
        <f t="array" ref="L1120">IF(D1120="","",0.5*(D1120+SUMPRODUCT(($B$1461:$B$1491=$J1120)*1,D$1461:D$1491)))</f>
        <v>0.66915274400097779</v>
      </c>
      <c r="M1120" s="2" cm="1">
        <f t="array" ref="M1120">IF(E1120="","",0.5*(E1120+SUMPRODUCT(($B$1461:$B$1491=$J1120)*1,E$1461:E$1491)))</f>
        <v>0.66446643137231831</v>
      </c>
      <c r="N1120" s="2" cm="1">
        <f t="array" ref="N1120">IF(F1120="","",0.5*(F1120+SUMPRODUCT(($B$1461:$B$1491=$J1120)*1,F$1461:F$1491)))</f>
        <v>0.64286066219953486</v>
      </c>
      <c r="O1120" s="2" cm="1">
        <f t="array" ref="O1120">IF(G1120="","",0.5*(G1120+SUMPRODUCT(($B$1461:$B$1491=$J1120)*1,G$1461:G$1491)))</f>
        <v>0.68018090139779197</v>
      </c>
    </row>
    <row r="1121" spans="1:15" x14ac:dyDescent="0.55000000000000004">
      <c r="A1121" s="3">
        <v>37</v>
      </c>
      <c r="B1121" s="3">
        <v>2</v>
      </c>
      <c r="C1121" s="2">
        <f>IF(logVir!C1121="","",労働コスト!C1121/SUM(資本サービス!C1121,労働コスト!C1121))</f>
        <v>0.43998554413098007</v>
      </c>
      <c r="D1121" s="2">
        <f>IF(logVir!D1121="","",労働コスト!D1121/SUM(資本サービス!D1121,労働コスト!D1121))</f>
        <v>0.61391578671776104</v>
      </c>
      <c r="E1121" s="2">
        <f>IF(logVir!E1121="","",労働コスト!E1121/SUM(資本サービス!E1121,労働コスト!E1121))</f>
        <v>0.44395550011180152</v>
      </c>
      <c r="F1121" s="2">
        <f>IF(logVir!F1121="","",労働コスト!F1121/SUM(資本サービス!F1121,労働コスト!F1121))</f>
        <v>0.37423344831129052</v>
      </c>
      <c r="G1121" s="2">
        <f>IF(logVir!G1121="","",労働コスト!G1121/SUM(資本サービス!G1121,労働コスト!G1121))</f>
        <v>0.43224914071756049</v>
      </c>
      <c r="I1121" s="3">
        <v>37</v>
      </c>
      <c r="J1121" s="3">
        <v>2</v>
      </c>
      <c r="K1121" s="2" cm="1">
        <f t="array" ref="K1121">IF(C1121="","",0.5*(C1121+SUMPRODUCT(($B$1461:$B$1491=$J1121)*1,C$1461:C$1491)))</f>
        <v>0.48226953838321884</v>
      </c>
      <c r="L1121" s="2" cm="1">
        <f t="array" ref="L1121">IF(D1121="","",0.5*(D1121+SUMPRODUCT(($B$1461:$B$1491=$J1121)*1,D$1461:D$1491)))</f>
        <v>0.60326690999399712</v>
      </c>
      <c r="M1121" s="2" cm="1">
        <f t="array" ref="M1121">IF(E1121="","",0.5*(E1121+SUMPRODUCT(($B$1461:$B$1491=$J1121)*1,E$1461:E$1491)))</f>
        <v>0.48112544754439646</v>
      </c>
      <c r="N1121" s="2" cm="1">
        <f t="array" ref="N1121">IF(F1121="","",0.5*(F1121+SUMPRODUCT(($B$1461:$B$1491=$J1121)*1,F$1461:F$1491)))</f>
        <v>0.44511043673585349</v>
      </c>
      <c r="O1121" s="2" cm="1">
        <f t="array" ref="O1121">IF(G1121="","",0.5*(G1121+SUMPRODUCT(($B$1461:$B$1491=$J1121)*1,G$1461:G$1491)))</f>
        <v>0.51267204261990018</v>
      </c>
    </row>
    <row r="1122" spans="1:15" x14ac:dyDescent="0.55000000000000004">
      <c r="A1122" s="3">
        <v>37</v>
      </c>
      <c r="B1122" s="3">
        <v>3</v>
      </c>
      <c r="C1122" s="2">
        <f>IF(logVir!C1122="","",労働コスト!C1122/SUM(資本サービス!C1122,労働コスト!C1122))</f>
        <v>0.73861068623757919</v>
      </c>
      <c r="D1122" s="2">
        <f>IF(logVir!D1122="","",労働コスト!D1122/SUM(資本サービス!D1122,労働コスト!D1122))</f>
        <v>0.77185032529649145</v>
      </c>
      <c r="E1122" s="2">
        <f>IF(logVir!E1122="","",労働コスト!E1122/SUM(資本サービス!E1122,労働コスト!E1122))</f>
        <v>0.78039718913593603</v>
      </c>
      <c r="F1122" s="2">
        <f>IF(logVir!F1122="","",労働コスト!F1122/SUM(資本サービス!F1122,労働コスト!F1122))</f>
        <v>0.78249950807189528</v>
      </c>
      <c r="G1122" s="2">
        <f>IF(logVir!G1122="","",労働コスト!G1122/SUM(資本サービス!G1122,労働コスト!G1122))</f>
        <v>0.83815756411001208</v>
      </c>
      <c r="I1122" s="3">
        <v>37</v>
      </c>
      <c r="J1122" s="3">
        <v>3</v>
      </c>
      <c r="K1122" s="2" cm="1">
        <f t="array" ref="K1122">IF(C1122="","",0.5*(C1122+SUMPRODUCT(($B$1461:$B$1491=$J1122)*1,C$1461:C$1491)))</f>
        <v>0.71798936702078486</v>
      </c>
      <c r="L1122" s="2" cm="1">
        <f t="array" ref="L1122">IF(D1122="","",0.5*(D1122+SUMPRODUCT(($B$1461:$B$1491=$J1122)*1,D$1461:D$1491)))</f>
        <v>0.75213573836651193</v>
      </c>
      <c r="M1122" s="2" cm="1">
        <f t="array" ref="M1122">IF(E1122="","",0.5*(E1122+SUMPRODUCT(($B$1461:$B$1491=$J1122)*1,E$1461:E$1491)))</f>
        <v>0.76448799101355713</v>
      </c>
      <c r="N1122" s="2" cm="1">
        <f t="array" ref="N1122">IF(F1122="","",0.5*(F1122+SUMPRODUCT(($B$1461:$B$1491=$J1122)*1,F$1461:F$1491)))</f>
        <v>0.76467488782871862</v>
      </c>
      <c r="O1122" s="2" cm="1">
        <f t="array" ref="O1122">IF(G1122="","",0.5*(G1122+SUMPRODUCT(($B$1461:$B$1491=$J1122)*1,G$1461:G$1491)))</f>
        <v>0.80892379904417089</v>
      </c>
    </row>
    <row r="1123" spans="1:15" x14ac:dyDescent="0.55000000000000004">
      <c r="A1123" s="3">
        <v>37</v>
      </c>
      <c r="B1123" s="3">
        <v>4</v>
      </c>
      <c r="C1123" s="2">
        <f>IF(logVir!C1123="","",労働コスト!C1123/SUM(資本サービス!C1123,労働コスト!C1123))</f>
        <v>0.68123968606779628</v>
      </c>
      <c r="D1123" s="2">
        <f>IF(logVir!D1123="","",労働コスト!D1123/SUM(資本サービス!D1123,労働コスト!D1123))</f>
        <v>0.65956684621368389</v>
      </c>
      <c r="E1123" s="2">
        <f>IF(logVir!E1123="","",労働コスト!E1123/SUM(資本サービス!E1123,労働コスト!E1123))</f>
        <v>0.65699878617082585</v>
      </c>
      <c r="F1123" s="2">
        <f>IF(logVir!F1123="","",労働コスト!F1123/SUM(資本サービス!F1123,労働コスト!F1123))</f>
        <v>0.64383673054753221</v>
      </c>
      <c r="G1123" s="2">
        <f>IF(logVir!G1123="","",労働コスト!G1123/SUM(資本サービス!G1123,労働コスト!G1123))</f>
        <v>0.68224644504776266</v>
      </c>
      <c r="I1123" s="3">
        <v>37</v>
      </c>
      <c r="J1123" s="3">
        <v>4</v>
      </c>
      <c r="K1123" s="2" cm="1">
        <f t="array" ref="K1123">IF(C1123="","",0.5*(C1123+SUMPRODUCT(($B$1461:$B$1491=$J1123)*1,C$1461:C$1491)))</f>
        <v>0.72154074042683636</v>
      </c>
      <c r="L1123" s="2" cm="1">
        <f t="array" ref="L1123">IF(D1123="","",0.5*(D1123+SUMPRODUCT(($B$1461:$B$1491=$J1123)*1,D$1461:D$1491)))</f>
        <v>0.69908663946387894</v>
      </c>
      <c r="M1123" s="2" cm="1">
        <f t="array" ref="M1123">IF(E1123="","",0.5*(E1123+SUMPRODUCT(($B$1461:$B$1491=$J1123)*1,E$1461:E$1491)))</f>
        <v>0.7054720825567824</v>
      </c>
      <c r="N1123" s="2" cm="1">
        <f t="array" ref="N1123">IF(F1123="","",0.5*(F1123+SUMPRODUCT(($B$1461:$B$1491=$J1123)*1,F$1461:F$1491)))</f>
        <v>0.6955579339515251</v>
      </c>
      <c r="O1123" s="2" cm="1">
        <f t="array" ref="O1123">IF(G1123="","",0.5*(G1123+SUMPRODUCT(($B$1461:$B$1491=$J1123)*1,G$1461:G$1491)))</f>
        <v>0.72616095277849846</v>
      </c>
    </row>
    <row r="1124" spans="1:15" x14ac:dyDescent="0.55000000000000004">
      <c r="A1124" s="3">
        <v>37</v>
      </c>
      <c r="B1124" s="3">
        <v>5</v>
      </c>
      <c r="C1124" s="2">
        <f>IF(logVir!C1124="","",労働コスト!C1124/SUM(資本サービス!C1124,労働コスト!C1124))</f>
        <v>0.69943591618846868</v>
      </c>
      <c r="D1124" s="2">
        <f>IF(logVir!D1124="","",労働コスト!D1124/SUM(資本サービス!D1124,労働コスト!D1124))</f>
        <v>0.70135611009650489</v>
      </c>
      <c r="E1124" s="2">
        <f>IF(logVir!E1124="","",労働コスト!E1124/SUM(資本サービス!E1124,労働コスト!E1124))</f>
        <v>0.72093997372456764</v>
      </c>
      <c r="F1124" s="2">
        <f>IF(logVir!F1124="","",労働コスト!F1124/SUM(資本サービス!F1124,労働コスト!F1124))</f>
        <v>0.72279961369540935</v>
      </c>
      <c r="G1124" s="2">
        <f>IF(logVir!G1124="","",労働コスト!G1124/SUM(資本サービス!G1124,労働コスト!G1124))</f>
        <v>0.72521863419652643</v>
      </c>
      <c r="I1124" s="3">
        <v>37</v>
      </c>
      <c r="J1124" s="3">
        <v>5</v>
      </c>
      <c r="K1124" s="2" cm="1">
        <f t="array" ref="K1124">IF(C1124="","",0.5*(C1124+SUMPRODUCT(($B$1461:$B$1491=$J1124)*1,C$1461:C$1491)))</f>
        <v>0.67218899712669677</v>
      </c>
      <c r="L1124" s="2" cm="1">
        <f t="array" ref="L1124">IF(D1124="","",0.5*(D1124+SUMPRODUCT(($B$1461:$B$1491=$J1124)*1,D$1461:D$1491)))</f>
        <v>0.69002100452890569</v>
      </c>
      <c r="M1124" s="2" cm="1">
        <f t="array" ref="M1124">IF(E1124="","",0.5*(E1124+SUMPRODUCT(($B$1461:$B$1491=$J1124)*1,E$1461:E$1491)))</f>
        <v>0.71260371415831081</v>
      </c>
      <c r="N1124" s="2" cm="1">
        <f t="array" ref="N1124">IF(F1124="","",0.5*(F1124+SUMPRODUCT(($B$1461:$B$1491=$J1124)*1,F$1461:F$1491)))</f>
        <v>0.71703058138491449</v>
      </c>
      <c r="O1124" s="2" cm="1">
        <f t="array" ref="O1124">IF(G1124="","",0.5*(G1124+SUMPRODUCT(($B$1461:$B$1491=$J1124)*1,G$1461:G$1491)))</f>
        <v>0.72964131139997024</v>
      </c>
    </row>
    <row r="1125" spans="1:15" x14ac:dyDescent="0.55000000000000004">
      <c r="A1125" s="3">
        <v>37</v>
      </c>
      <c r="B1125" s="3">
        <v>6</v>
      </c>
      <c r="C1125" s="2">
        <f>IF(logVir!C1125="","",労働コスト!C1125/SUM(資本サービス!C1125,労働コスト!C1125))</f>
        <v>0.31721642235337755</v>
      </c>
      <c r="D1125" s="2">
        <f>IF(logVir!D1125="","",労働コスト!D1125/SUM(資本サービス!D1125,労働コスト!D1125))</f>
        <v>0.34214170264902366</v>
      </c>
      <c r="E1125" s="2">
        <f>IF(logVir!E1125="","",労働コスト!E1125/SUM(資本サービス!E1125,労働コスト!E1125))</f>
        <v>0.35618647948912463</v>
      </c>
      <c r="F1125" s="2">
        <f>IF(logVir!F1125="","",労働コスト!F1125/SUM(資本サービス!F1125,労働コスト!F1125))</f>
        <v>0.35026600667384439</v>
      </c>
      <c r="G1125" s="2">
        <f>IF(logVir!G1125="","",労働コスト!G1125/SUM(資本サービス!G1125,労働コスト!G1125))</f>
        <v>0.39880554104726601</v>
      </c>
      <c r="I1125" s="3">
        <v>37</v>
      </c>
      <c r="J1125" s="3">
        <v>6</v>
      </c>
      <c r="K1125" s="2" cm="1">
        <f t="array" ref="K1125">IF(C1125="","",0.5*(C1125+SUMPRODUCT(($B$1461:$B$1491=$J1125)*1,C$1461:C$1491)))</f>
        <v>0.34896307838273255</v>
      </c>
      <c r="L1125" s="2" cm="1">
        <f t="array" ref="L1125">IF(D1125="","",0.5*(D1125+SUMPRODUCT(($B$1461:$B$1491=$J1125)*1,D$1461:D$1491)))</f>
        <v>0.37810305849740788</v>
      </c>
      <c r="M1125" s="2" cm="1">
        <f t="array" ref="M1125">IF(E1125="","",0.5*(E1125+SUMPRODUCT(($B$1461:$B$1491=$J1125)*1,E$1461:E$1491)))</f>
        <v>0.38383290782643947</v>
      </c>
      <c r="N1125" s="2" cm="1">
        <f t="array" ref="N1125">IF(F1125="","",0.5*(F1125+SUMPRODUCT(($B$1461:$B$1491=$J1125)*1,F$1461:F$1491)))</f>
        <v>0.37615900925918805</v>
      </c>
      <c r="O1125" s="2" cm="1">
        <f t="array" ref="O1125">IF(G1125="","",0.5*(G1125+SUMPRODUCT(($B$1461:$B$1491=$J1125)*1,G$1461:G$1491)))</f>
        <v>0.41797865466234341</v>
      </c>
    </row>
    <row r="1126" spans="1:15" x14ac:dyDescent="0.55000000000000004">
      <c r="A1126" s="3">
        <v>37</v>
      </c>
      <c r="B1126" s="3">
        <v>7</v>
      </c>
      <c r="C1126" s="2">
        <f>IF(logVir!C1126="","",労働コスト!C1126/SUM(資本サービス!C1126,労働コスト!C1126))</f>
        <v>0.52003166891212949</v>
      </c>
      <c r="D1126" s="2">
        <f>IF(logVir!D1126="","",労働コスト!D1126/SUM(資本サービス!D1126,労働コスト!D1126))</f>
        <v>0.59565036633037993</v>
      </c>
      <c r="E1126" s="2">
        <f>IF(logVir!E1126="","",労働コスト!E1126/SUM(資本サービス!E1126,労働コスト!E1126))</f>
        <v>0.64474697138677162</v>
      </c>
      <c r="F1126" s="2">
        <f>IF(logVir!F1126="","",労働コスト!F1126/SUM(資本サービス!F1126,労働コスト!F1126))</f>
        <v>0.64519930712969831</v>
      </c>
      <c r="G1126" s="2">
        <f>IF(logVir!G1126="","",労働コスト!G1126/SUM(資本サービス!G1126,労働コスト!G1126))</f>
        <v>0.67426798336424432</v>
      </c>
      <c r="I1126" s="3">
        <v>37</v>
      </c>
      <c r="J1126" s="3">
        <v>7</v>
      </c>
      <c r="K1126" s="2" cm="1">
        <f t="array" ref="K1126">IF(C1126="","",0.5*(C1126+SUMPRODUCT(($B$1461:$B$1491=$J1126)*1,C$1461:C$1491)))</f>
        <v>0.56994265211192219</v>
      </c>
      <c r="L1126" s="2" cm="1">
        <f t="array" ref="L1126">IF(D1126="","",0.5*(D1126+SUMPRODUCT(($B$1461:$B$1491=$J1126)*1,D$1461:D$1491)))</f>
        <v>0.62923775554620043</v>
      </c>
      <c r="M1126" s="2" cm="1">
        <f t="array" ref="M1126">IF(E1126="","",0.5*(E1126+SUMPRODUCT(($B$1461:$B$1491=$J1126)*1,E$1461:E$1491)))</f>
        <v>0.66081484672096913</v>
      </c>
      <c r="N1126" s="2" cm="1">
        <f t="array" ref="N1126">IF(F1126="","",0.5*(F1126+SUMPRODUCT(($B$1461:$B$1491=$J1126)*1,F$1461:F$1491)))</f>
        <v>0.66117891663505146</v>
      </c>
      <c r="O1126" s="2" cm="1">
        <f t="array" ref="O1126">IF(G1126="","",0.5*(G1126+SUMPRODUCT(($B$1461:$B$1491=$J1126)*1,G$1461:G$1491)))</f>
        <v>0.68877643869545191</v>
      </c>
    </row>
    <row r="1127" spans="1:15" x14ac:dyDescent="0.55000000000000004">
      <c r="A1127" s="3">
        <v>37</v>
      </c>
      <c r="B1127" s="3">
        <v>8</v>
      </c>
      <c r="C1127" s="2">
        <f>IF(logVir!C1127="","",労働コスト!C1127/SUM(資本サービス!C1127,労働コスト!C1127))</f>
        <v>0.4972060905006993</v>
      </c>
      <c r="D1127" s="2">
        <f>IF(logVir!D1127="","",労働コスト!D1127/SUM(資本サービス!D1127,労働コスト!D1127))</f>
        <v>0.54806011828538537</v>
      </c>
      <c r="E1127" s="2">
        <f>IF(logVir!E1127="","",労働コスト!E1127/SUM(資本サービス!E1127,労働コスト!E1127))</f>
        <v>0.54144739657155294</v>
      </c>
      <c r="F1127" s="2">
        <f>IF(logVir!F1127="","",労働コスト!F1127/SUM(資本サービス!F1127,労働コスト!F1127))</f>
        <v>0.5484155743261252</v>
      </c>
      <c r="G1127" s="2">
        <f>IF(logVir!G1127="","",労働コスト!G1127/SUM(資本サービス!G1127,労働コスト!G1127))</f>
        <v>0.60161887112329315</v>
      </c>
      <c r="I1127" s="3">
        <v>37</v>
      </c>
      <c r="J1127" s="3">
        <v>8</v>
      </c>
      <c r="K1127" s="2" cm="1">
        <f t="array" ref="K1127">IF(C1127="","",0.5*(C1127+SUMPRODUCT(($B$1461:$B$1491=$J1127)*1,C$1461:C$1491)))</f>
        <v>0.52351808150407253</v>
      </c>
      <c r="L1127" s="2" cm="1">
        <f t="array" ref="L1127">IF(D1127="","",0.5*(D1127+SUMPRODUCT(($B$1461:$B$1491=$J1127)*1,D$1461:D$1491)))</f>
        <v>0.57347996230289056</v>
      </c>
      <c r="M1127" s="2" cm="1">
        <f t="array" ref="M1127">IF(E1127="","",0.5*(E1127+SUMPRODUCT(($B$1461:$B$1491=$J1127)*1,E$1461:E$1491)))</f>
        <v>0.57041581071324332</v>
      </c>
      <c r="N1127" s="2" cm="1">
        <f t="array" ref="N1127">IF(F1127="","",0.5*(F1127+SUMPRODUCT(($B$1461:$B$1491=$J1127)*1,F$1461:F$1491)))</f>
        <v>0.56937932964878046</v>
      </c>
      <c r="O1127" s="2" cm="1">
        <f t="array" ref="O1127">IF(G1127="","",0.5*(G1127+SUMPRODUCT(($B$1461:$B$1491=$J1127)*1,G$1461:G$1491)))</f>
        <v>0.61025471677220966</v>
      </c>
    </row>
    <row r="1128" spans="1:15" x14ac:dyDescent="0.55000000000000004">
      <c r="A1128" s="3">
        <v>37</v>
      </c>
      <c r="B1128" s="3">
        <v>9</v>
      </c>
      <c r="C1128" s="2">
        <f>IF(logVir!C1128="","",労働コスト!C1128/SUM(資本サービス!C1128,労働コスト!C1128))</f>
        <v>0.8212908451295079</v>
      </c>
      <c r="D1128" s="2">
        <f>IF(logVir!D1128="","",労働コスト!D1128/SUM(資本サービス!D1128,労働コスト!D1128))</f>
        <v>0.79633677629085553</v>
      </c>
      <c r="E1128" s="2">
        <f>IF(logVir!E1128="","",労働コスト!E1128/SUM(資本サービス!E1128,労働コスト!E1128))</f>
        <v>0.83378364560626972</v>
      </c>
      <c r="F1128" s="2">
        <f>IF(logVir!F1128="","",労働コスト!F1128/SUM(資本サービス!F1128,労働コスト!F1128))</f>
        <v>0.83602255225415645</v>
      </c>
      <c r="G1128" s="2">
        <f>IF(logVir!G1128="","",労働コスト!G1128/SUM(資本サービス!G1128,労働コスト!G1128))</f>
        <v>0.85554838862720384</v>
      </c>
      <c r="I1128" s="3">
        <v>37</v>
      </c>
      <c r="J1128" s="3">
        <v>9</v>
      </c>
      <c r="K1128" s="2" cm="1">
        <f t="array" ref="K1128">IF(C1128="","",0.5*(C1128+SUMPRODUCT(($B$1461:$B$1491=$J1128)*1,C$1461:C$1491)))</f>
        <v>0.80865186210674334</v>
      </c>
      <c r="L1128" s="2" cm="1">
        <f t="array" ref="L1128">IF(D1128="","",0.5*(D1128+SUMPRODUCT(($B$1461:$B$1491=$J1128)*1,D$1461:D$1491)))</f>
        <v>0.80173200664673305</v>
      </c>
      <c r="M1128" s="2" cm="1">
        <f t="array" ref="M1128">IF(E1128="","",0.5*(E1128+SUMPRODUCT(($B$1461:$B$1491=$J1128)*1,E$1461:E$1491)))</f>
        <v>0.83346404777639937</v>
      </c>
      <c r="N1128" s="2" cm="1">
        <f t="array" ref="N1128">IF(F1128="","",0.5*(F1128+SUMPRODUCT(($B$1461:$B$1491=$J1128)*1,F$1461:F$1491)))</f>
        <v>0.83595005282982515</v>
      </c>
      <c r="O1128" s="2" cm="1">
        <f t="array" ref="O1128">IF(G1128="","",0.5*(G1128+SUMPRODUCT(($B$1461:$B$1491=$J1128)*1,G$1461:G$1491)))</f>
        <v>0.85659219695367128</v>
      </c>
    </row>
    <row r="1129" spans="1:15" x14ac:dyDescent="0.55000000000000004">
      <c r="A1129" s="3">
        <v>37</v>
      </c>
      <c r="B1129" s="3">
        <v>10</v>
      </c>
      <c r="C1129" s="2">
        <f>IF(logVir!C1129="","",労働コスト!C1129/SUM(資本サービス!C1129,労働コスト!C1129))</f>
        <v>0.57034105300456417</v>
      </c>
      <c r="D1129" s="2">
        <f>IF(logVir!D1129="","",労働コスト!D1129/SUM(資本サービス!D1129,労働コスト!D1129))</f>
        <v>0.64407767985179176</v>
      </c>
      <c r="E1129" s="2">
        <f>IF(logVir!E1129="","",労働コスト!E1129/SUM(資本サービス!E1129,労働コスト!E1129))</f>
        <v>0.65322479023891944</v>
      </c>
      <c r="F1129" s="2">
        <f>IF(logVir!F1129="","",労働コスト!F1129/SUM(資本サービス!F1129,労働コスト!F1129))</f>
        <v>0.64921557330596347</v>
      </c>
      <c r="G1129" s="2">
        <f>IF(logVir!G1129="","",労働コスト!G1129/SUM(資本サービス!G1129,労働コスト!G1129))</f>
        <v>0.70188288371187446</v>
      </c>
      <c r="I1129" s="3">
        <v>37</v>
      </c>
      <c r="J1129" s="3">
        <v>10</v>
      </c>
      <c r="K1129" s="2" cm="1">
        <f t="array" ref="K1129">IF(C1129="","",0.5*(C1129+SUMPRODUCT(($B$1461:$B$1491=$J1129)*1,C$1461:C$1491)))</f>
        <v>0.59842495864212886</v>
      </c>
      <c r="L1129" s="2" cm="1">
        <f t="array" ref="L1129">IF(D1129="","",0.5*(D1129+SUMPRODUCT(($B$1461:$B$1491=$J1129)*1,D$1461:D$1491)))</f>
        <v>0.64348760654046844</v>
      </c>
      <c r="M1129" s="2" cm="1">
        <f t="array" ref="M1129">IF(E1129="","",0.5*(E1129+SUMPRODUCT(($B$1461:$B$1491=$J1129)*1,E$1461:E$1491)))</f>
        <v>0.66635369294689817</v>
      </c>
      <c r="N1129" s="2" cm="1">
        <f t="array" ref="N1129">IF(F1129="","",0.5*(F1129+SUMPRODUCT(($B$1461:$B$1491=$J1129)*1,F$1461:F$1491)))</f>
        <v>0.66419596600602782</v>
      </c>
      <c r="O1129" s="2" cm="1">
        <f t="array" ref="O1129">IF(G1129="","",0.5*(G1129+SUMPRODUCT(($B$1461:$B$1491=$J1129)*1,G$1461:G$1491)))</f>
        <v>0.70846519304939959</v>
      </c>
    </row>
    <row r="1130" spans="1:15" x14ac:dyDescent="0.55000000000000004">
      <c r="A1130" s="3">
        <v>37</v>
      </c>
      <c r="B1130" s="3">
        <v>11</v>
      </c>
      <c r="C1130" s="2">
        <f>IF(logVir!C1130="","",労働コスト!C1130/SUM(資本サービス!C1130,労働コスト!C1130))</f>
        <v>0.6870554299937518</v>
      </c>
      <c r="D1130" s="2">
        <f>IF(logVir!D1130="","",労働コスト!D1130/SUM(資本サービス!D1130,労働コスト!D1130))</f>
        <v>0.72352358219877078</v>
      </c>
      <c r="E1130" s="2">
        <f>IF(logVir!E1130="","",労働コスト!E1130/SUM(資本サービス!E1130,労働コスト!E1130))</f>
        <v>0.7404498396848338</v>
      </c>
      <c r="F1130" s="2">
        <f>IF(logVir!F1130="","",労働コスト!F1130/SUM(資本サービス!F1130,労働コスト!F1130))</f>
        <v>0.73629148985825621</v>
      </c>
      <c r="G1130" s="2">
        <f>IF(logVir!G1130="","",労働コスト!G1130/SUM(資本サービス!G1130,労働コスト!G1130))</f>
        <v>0.72806641250102533</v>
      </c>
      <c r="I1130" s="3">
        <v>37</v>
      </c>
      <c r="J1130" s="3">
        <v>11</v>
      </c>
      <c r="K1130" s="2" cm="1">
        <f t="array" ref="K1130">IF(C1130="","",0.5*(C1130+SUMPRODUCT(($B$1461:$B$1491=$J1130)*1,C$1461:C$1491)))</f>
        <v>0.62594308024436718</v>
      </c>
      <c r="L1130" s="2" cm="1">
        <f t="array" ref="L1130">IF(D1130="","",0.5*(D1130+SUMPRODUCT(($B$1461:$B$1491=$J1130)*1,D$1461:D$1491)))</f>
        <v>0.64575876147465738</v>
      </c>
      <c r="M1130" s="2" cm="1">
        <f t="array" ref="M1130">IF(E1130="","",0.5*(E1130+SUMPRODUCT(($B$1461:$B$1491=$J1130)*1,E$1461:E$1491)))</f>
        <v>0.66045499372740024</v>
      </c>
      <c r="N1130" s="2" cm="1">
        <f t="array" ref="N1130">IF(F1130="","",0.5*(F1130+SUMPRODUCT(($B$1461:$B$1491=$J1130)*1,F$1461:F$1491)))</f>
        <v>0.65448144652166496</v>
      </c>
      <c r="O1130" s="2" cm="1">
        <f t="array" ref="O1130">IF(G1130="","",0.5*(G1130+SUMPRODUCT(($B$1461:$B$1491=$J1130)*1,G$1461:G$1491)))</f>
        <v>0.66100536863636994</v>
      </c>
    </row>
    <row r="1131" spans="1:15" x14ac:dyDescent="0.55000000000000004">
      <c r="A1131" s="3">
        <v>37</v>
      </c>
      <c r="B1131" s="3">
        <v>12</v>
      </c>
      <c r="C1131" s="2">
        <f>IF(logVir!C1131="","",労働コスト!C1131/SUM(資本サービス!C1131,労働コスト!C1131))</f>
        <v>0.49023130246269858</v>
      </c>
      <c r="D1131" s="2">
        <f>IF(logVir!D1131="","",労働コスト!D1131/SUM(資本サービス!D1131,労働コスト!D1131))</f>
        <v>0.52660182042485348</v>
      </c>
      <c r="E1131" s="2">
        <f>IF(logVir!E1131="","",労働コスト!E1131/SUM(資本サービス!E1131,労働コスト!E1131))</f>
        <v>0.53350268854317284</v>
      </c>
      <c r="F1131" s="2">
        <f>IF(logVir!F1131="","",労働コスト!F1131/SUM(資本サービス!F1131,労働コスト!F1131))</f>
        <v>0.54243611584488194</v>
      </c>
      <c r="G1131" s="2">
        <f>IF(logVir!G1131="","",労働コスト!G1131/SUM(資本サービス!G1131,労働コスト!G1131))</f>
        <v>0.55991774007341999</v>
      </c>
      <c r="I1131" s="3">
        <v>37</v>
      </c>
      <c r="J1131" s="3">
        <v>12</v>
      </c>
      <c r="K1131" s="2" cm="1">
        <f t="array" ref="K1131">IF(C1131="","",0.5*(C1131+SUMPRODUCT(($B$1461:$B$1491=$J1131)*1,C$1461:C$1491)))</f>
        <v>0.48950820812610363</v>
      </c>
      <c r="L1131" s="2" cm="1">
        <f t="array" ref="L1131">IF(D1131="","",0.5*(D1131+SUMPRODUCT(($B$1461:$B$1491=$J1131)*1,D$1461:D$1491)))</f>
        <v>0.51980682369513409</v>
      </c>
      <c r="M1131" s="2" cm="1">
        <f t="array" ref="M1131">IF(E1131="","",0.5*(E1131+SUMPRODUCT(($B$1461:$B$1491=$J1131)*1,E$1461:E$1491)))</f>
        <v>0.52384068129855144</v>
      </c>
      <c r="N1131" s="2" cm="1">
        <f t="array" ref="N1131">IF(F1131="","",0.5*(F1131+SUMPRODUCT(($B$1461:$B$1491=$J1131)*1,F$1461:F$1491)))</f>
        <v>0.53059280552970711</v>
      </c>
      <c r="O1131" s="2" cm="1">
        <f t="array" ref="O1131">IF(G1131="","",0.5*(G1131+SUMPRODUCT(($B$1461:$B$1491=$J1131)*1,G$1461:G$1491)))</f>
        <v>0.56095771409847739</v>
      </c>
    </row>
    <row r="1132" spans="1:15" x14ac:dyDescent="0.55000000000000004">
      <c r="A1132" s="3">
        <v>37</v>
      </c>
      <c r="B1132" s="3">
        <v>13</v>
      </c>
      <c r="C1132" s="2">
        <f>IF(logVir!C1132="","",労働コスト!C1132/SUM(資本サービス!C1132,労働コスト!C1132))</f>
        <v>0.46848674880220531</v>
      </c>
      <c r="D1132" s="2">
        <f>IF(logVir!D1132="","",労働コスト!D1132/SUM(資本サービス!D1132,労働コスト!D1132))</f>
        <v>0.32196072589865876</v>
      </c>
      <c r="E1132" s="2" t="str">
        <f>IF(logVir!E1132="","",労働コスト!E1132/SUM(資本サービス!E1132,労働コスト!E1132))</f>
        <v/>
      </c>
      <c r="F1132" s="2" t="str">
        <f>IF(logVir!F1132="","",労働コスト!F1132/SUM(資本サービス!F1132,労働コスト!F1132))</f>
        <v/>
      </c>
      <c r="G1132" s="2" t="str">
        <f>IF(logVir!G1132="","",労働コスト!G1132/SUM(資本サービス!G1132,労働コスト!G1132))</f>
        <v/>
      </c>
      <c r="I1132" s="3">
        <v>37</v>
      </c>
      <c r="J1132" s="3">
        <v>13</v>
      </c>
      <c r="K1132" s="2" cm="1">
        <f t="array" ref="K1132">IF(C1132="","",0.5*(C1132+SUMPRODUCT(($B$1461:$B$1491=$J1132)*1,C$1461:C$1491)))</f>
        <v>0.43502259605903659</v>
      </c>
      <c r="L1132" s="2" cm="1">
        <f t="array" ref="L1132">IF(D1132="","",0.5*(D1132+SUMPRODUCT(($B$1461:$B$1491=$J1132)*1,D$1461:D$1491)))</f>
        <v>0.34684647221011139</v>
      </c>
      <c r="M1132" s="2" t="str" cm="1">
        <f t="array" ref="M1132">IF(E1132="","",0.5*(E1132+SUMPRODUCT(($B$1461:$B$1491=$J1132)*1,E$1461:E$1491)))</f>
        <v/>
      </c>
      <c r="N1132" s="2" t="str" cm="1">
        <f t="array" ref="N1132">IF(F1132="","",0.5*(F1132+SUMPRODUCT(($B$1461:$B$1491=$J1132)*1,F$1461:F$1491)))</f>
        <v/>
      </c>
      <c r="O1132" s="2" t="str" cm="1">
        <f t="array" ref="O1132">IF(G1132="","",0.5*(G1132+SUMPRODUCT(($B$1461:$B$1491=$J1132)*1,G$1461:G$1491)))</f>
        <v/>
      </c>
    </row>
    <row r="1133" spans="1:15" x14ac:dyDescent="0.55000000000000004">
      <c r="A1133" s="3">
        <v>37</v>
      </c>
      <c r="B1133" s="3">
        <v>14</v>
      </c>
      <c r="C1133" s="2">
        <f>IF(logVir!C1133="","",労働コスト!C1133/SUM(資本サービス!C1133,労働コスト!C1133))</f>
        <v>0.53750528253763208</v>
      </c>
      <c r="D1133" s="2">
        <f>IF(logVir!D1133="","",労働コスト!D1133/SUM(資本サービス!D1133,労働コスト!D1133))</f>
        <v>0.55897437438654562</v>
      </c>
      <c r="E1133" s="2">
        <f>IF(logVir!E1133="","",労働コスト!E1133/SUM(資本サービス!E1133,労働コスト!E1133))</f>
        <v>0.56024300383452641</v>
      </c>
      <c r="F1133" s="2">
        <f>IF(logVir!F1133="","",労働コスト!F1133/SUM(資本サービス!F1133,労働コスト!F1133))</f>
        <v>0.57053169951403315</v>
      </c>
      <c r="G1133" s="2">
        <f>IF(logVir!G1133="","",労働コスト!G1133/SUM(資本サービス!G1133,労働コスト!G1133))</f>
        <v>0.60361634056696911</v>
      </c>
      <c r="I1133" s="3">
        <v>37</v>
      </c>
      <c r="J1133" s="3">
        <v>14</v>
      </c>
      <c r="K1133" s="2" cm="1">
        <f t="array" ref="K1133">IF(C1133="","",0.5*(C1133+SUMPRODUCT(($B$1461:$B$1491=$J1133)*1,C$1461:C$1491)))</f>
        <v>0.56418040111518097</v>
      </c>
      <c r="L1133" s="2" cm="1">
        <f t="array" ref="L1133">IF(D1133="","",0.5*(D1133+SUMPRODUCT(($B$1461:$B$1491=$J1133)*1,D$1461:D$1491)))</f>
        <v>0.59466750686380276</v>
      </c>
      <c r="M1133" s="2" cm="1">
        <f t="array" ref="M1133">IF(E1133="","",0.5*(E1133+SUMPRODUCT(($B$1461:$B$1491=$J1133)*1,E$1461:E$1491)))</f>
        <v>0.58634063017005489</v>
      </c>
      <c r="N1133" s="2" cm="1">
        <f t="array" ref="N1133">IF(F1133="","",0.5*(F1133+SUMPRODUCT(($B$1461:$B$1491=$J1133)*1,F$1461:F$1491)))</f>
        <v>0.5848822157175676</v>
      </c>
      <c r="O1133" s="2" cm="1">
        <f t="array" ref="O1133">IF(G1133="","",0.5*(G1133+SUMPRODUCT(($B$1461:$B$1491=$J1133)*1,G$1461:G$1491)))</f>
        <v>0.6146891391702054</v>
      </c>
    </row>
    <row r="1134" spans="1:15" x14ac:dyDescent="0.55000000000000004">
      <c r="A1134" s="3">
        <v>37</v>
      </c>
      <c r="B1134" s="3">
        <v>15</v>
      </c>
      <c r="C1134" s="2">
        <f>IF(logVir!C1134="","",労働コスト!C1134/SUM(資本サービス!C1134,労働コスト!C1134))</f>
        <v>0.72006582354472382</v>
      </c>
      <c r="D1134" s="2">
        <f>IF(logVir!D1134="","",労働コスト!D1134/SUM(資本サービス!D1134,労働コスト!D1134))</f>
        <v>0.76260442357534608</v>
      </c>
      <c r="E1134" s="2">
        <f>IF(logVir!E1134="","",労働コスト!E1134/SUM(資本サービス!E1134,労働コスト!E1134))</f>
        <v>0.75546242370289141</v>
      </c>
      <c r="F1134" s="2">
        <f>IF(logVir!F1134="","",労働コスト!F1134/SUM(資本サービス!F1134,労働コスト!F1134))</f>
        <v>0.7549861325862105</v>
      </c>
      <c r="G1134" s="2">
        <f>IF(logVir!G1134="","",労働コスト!G1134/SUM(資本サービス!G1134,労働コスト!G1134))</f>
        <v>0.75897373040655813</v>
      </c>
      <c r="I1134" s="3">
        <v>37</v>
      </c>
      <c r="J1134" s="3">
        <v>15</v>
      </c>
      <c r="K1134" s="2" cm="1">
        <f t="array" ref="K1134">IF(C1134="","",0.5*(C1134+SUMPRODUCT(($B$1461:$B$1491=$J1134)*1,C$1461:C$1491)))</f>
        <v>0.72972998391460631</v>
      </c>
      <c r="L1134" s="2" cm="1">
        <f t="array" ref="L1134">IF(D1134="","",0.5*(D1134+SUMPRODUCT(($B$1461:$B$1491=$J1134)*1,D$1461:D$1491)))</f>
        <v>0.77236678357895838</v>
      </c>
      <c r="M1134" s="2" cm="1">
        <f t="array" ref="M1134">IF(E1134="","",0.5*(E1134+SUMPRODUCT(($B$1461:$B$1491=$J1134)*1,E$1461:E$1491)))</f>
        <v>0.75573693902033812</v>
      </c>
      <c r="N1134" s="2" cm="1">
        <f t="array" ref="N1134">IF(F1134="","",0.5*(F1134+SUMPRODUCT(($B$1461:$B$1491=$J1134)*1,F$1461:F$1491)))</f>
        <v>0.75103222586829721</v>
      </c>
      <c r="O1134" s="2" cm="1">
        <f t="array" ref="O1134">IF(G1134="","",0.5*(G1134+SUMPRODUCT(($B$1461:$B$1491=$J1134)*1,G$1461:G$1491)))</f>
        <v>0.76636322599320694</v>
      </c>
    </row>
    <row r="1135" spans="1:15" x14ac:dyDescent="0.55000000000000004">
      <c r="A1135" s="3">
        <v>37</v>
      </c>
      <c r="B1135" s="3">
        <v>16</v>
      </c>
      <c r="C1135" s="2">
        <f>IF(logVir!C1135="","",労働コスト!C1135/SUM(資本サービス!C1135,労働コスト!C1135))</f>
        <v>0.60937544331135585</v>
      </c>
      <c r="D1135" s="2">
        <f>IF(logVir!D1135="","",労働コスト!D1135/SUM(資本サービス!D1135,労働コスト!D1135))</f>
        <v>0.68025498149564734</v>
      </c>
      <c r="E1135" s="2">
        <f>IF(logVir!E1135="","",労働コスト!E1135/SUM(資本サービス!E1135,労働コスト!E1135))</f>
        <v>0.73828154732872309</v>
      </c>
      <c r="F1135" s="2">
        <f>IF(logVir!F1135="","",労働コスト!F1135/SUM(資本サービス!F1135,労働コスト!F1135))</f>
        <v>0.72915244552670466</v>
      </c>
      <c r="G1135" s="2">
        <f>IF(logVir!G1135="","",労働コスト!G1135/SUM(資本サービス!G1135,労働コスト!G1135))</f>
        <v>0.75435096492322573</v>
      </c>
      <c r="I1135" s="3">
        <v>37</v>
      </c>
      <c r="J1135" s="3">
        <v>16</v>
      </c>
      <c r="K1135" s="2" cm="1">
        <f t="array" ref="K1135">IF(C1135="","",0.5*(C1135+SUMPRODUCT(($B$1461:$B$1491=$J1135)*1,C$1461:C$1491)))</f>
        <v>0.64141098861047041</v>
      </c>
      <c r="L1135" s="2" cm="1">
        <f t="array" ref="L1135">IF(D1135="","",0.5*(D1135+SUMPRODUCT(($B$1461:$B$1491=$J1135)*1,D$1461:D$1491)))</f>
        <v>0.69136788291914608</v>
      </c>
      <c r="M1135" s="2" cm="1">
        <f t="array" ref="M1135">IF(E1135="","",0.5*(E1135+SUMPRODUCT(($B$1461:$B$1491=$J1135)*1,E$1461:E$1491)))</f>
        <v>0.73321540763963833</v>
      </c>
      <c r="N1135" s="2" cm="1">
        <f t="array" ref="N1135">IF(F1135="","",0.5*(F1135+SUMPRODUCT(($B$1461:$B$1491=$J1135)*1,F$1461:F$1491)))</f>
        <v>0.72839370682252469</v>
      </c>
      <c r="O1135" s="2" cm="1">
        <f t="array" ref="O1135">IF(G1135="","",0.5*(G1135+SUMPRODUCT(($B$1461:$B$1491=$J1135)*1,G$1461:G$1491)))</f>
        <v>0.75491811794538521</v>
      </c>
    </row>
    <row r="1136" spans="1:15" x14ac:dyDescent="0.55000000000000004">
      <c r="A1136" s="3">
        <v>37</v>
      </c>
      <c r="B1136" s="3">
        <v>17</v>
      </c>
      <c r="C1136" s="2">
        <f>IF(logVir!C1136="","",労働コスト!C1136/SUM(資本サービス!C1136,労働コスト!C1136))</f>
        <v>0.3954429429138222</v>
      </c>
      <c r="D1136" s="2">
        <f>IF(logVir!D1136="","",労働コスト!D1136/SUM(資本サービス!D1136,労働コスト!D1136))</f>
        <v>0.40658426253201096</v>
      </c>
      <c r="E1136" s="2">
        <f>IF(logVir!E1136="","",労働コスト!E1136/SUM(資本サービス!E1136,労働コスト!E1136))</f>
        <v>0.4477095036729849</v>
      </c>
      <c r="F1136" s="2">
        <f>IF(logVir!F1136="","",労働コスト!F1136/SUM(資本サービス!F1136,労働コスト!F1136))</f>
        <v>0.45678026914611874</v>
      </c>
      <c r="G1136" s="2">
        <f>IF(logVir!G1136="","",労働コスト!G1136/SUM(資本サービス!G1136,労働コスト!G1136))</f>
        <v>0.46736694810704771</v>
      </c>
      <c r="I1136" s="3">
        <v>37</v>
      </c>
      <c r="J1136" s="3">
        <v>17</v>
      </c>
      <c r="K1136" s="2" cm="1">
        <f t="array" ref="K1136">IF(C1136="","",0.5*(C1136+SUMPRODUCT(($B$1461:$B$1491=$J1136)*1,C$1461:C$1491)))</f>
        <v>0.36941410830115762</v>
      </c>
      <c r="L1136" s="2" cm="1">
        <f t="array" ref="L1136">IF(D1136="","",0.5*(D1136+SUMPRODUCT(($B$1461:$B$1491=$J1136)*1,D$1461:D$1491)))</f>
        <v>0.38276874315973219</v>
      </c>
      <c r="M1136" s="2" cm="1">
        <f t="array" ref="M1136">IF(E1136="","",0.5*(E1136+SUMPRODUCT(($B$1461:$B$1491=$J1136)*1,E$1461:E$1491)))</f>
        <v>0.41682269944895317</v>
      </c>
      <c r="N1136" s="2" cm="1">
        <f t="array" ref="N1136">IF(F1136="","",0.5*(F1136+SUMPRODUCT(($B$1461:$B$1491=$J1136)*1,F$1461:F$1491)))</f>
        <v>0.43542450878526073</v>
      </c>
      <c r="O1136" s="2" cm="1">
        <f t="array" ref="O1136">IF(G1136="","",0.5*(G1136+SUMPRODUCT(($B$1461:$B$1491=$J1136)*1,G$1461:G$1491)))</f>
        <v>0.44262865885252906</v>
      </c>
    </row>
    <row r="1137" spans="1:15" x14ac:dyDescent="0.55000000000000004">
      <c r="A1137" s="3">
        <v>37</v>
      </c>
      <c r="B1137" s="3">
        <v>18</v>
      </c>
      <c r="C1137" s="2">
        <f>IF(logVir!C1137="","",労働コスト!C1137/SUM(資本サービス!C1137,労働コスト!C1137))</f>
        <v>0.89714903832151582</v>
      </c>
      <c r="D1137" s="2">
        <f>IF(logVir!D1137="","",労働コスト!D1137/SUM(資本サービス!D1137,労働コスト!D1137))</f>
        <v>0.90558973144169008</v>
      </c>
      <c r="E1137" s="2">
        <f>IF(logVir!E1137="","",労働コスト!E1137/SUM(資本サービス!E1137,労働コスト!E1137))</f>
        <v>0.90260603905473502</v>
      </c>
      <c r="F1137" s="2">
        <f>IF(logVir!F1137="","",労働コスト!F1137/SUM(資本サービス!F1137,労働コスト!F1137))</f>
        <v>0.90746658969113669</v>
      </c>
      <c r="G1137" s="2">
        <f>IF(logVir!G1137="","",労働コスト!G1137/SUM(資本サービス!G1137,労働コスト!G1137))</f>
        <v>0.92189829351451902</v>
      </c>
      <c r="I1137" s="3">
        <v>37</v>
      </c>
      <c r="J1137" s="3">
        <v>18</v>
      </c>
      <c r="K1137" s="2" cm="1">
        <f t="array" ref="K1137">IF(C1137="","",0.5*(C1137+SUMPRODUCT(($B$1461:$B$1491=$J1137)*1,C$1461:C$1491)))</f>
        <v>0.8768230847463383</v>
      </c>
      <c r="L1137" s="2" cm="1">
        <f t="array" ref="L1137">IF(D1137="","",0.5*(D1137+SUMPRODUCT(($B$1461:$B$1491=$J1137)*1,D$1461:D$1491)))</f>
        <v>0.89826237126417297</v>
      </c>
      <c r="M1137" s="2" cm="1">
        <f t="array" ref="M1137">IF(E1137="","",0.5*(E1137+SUMPRODUCT(($B$1461:$B$1491=$J1137)*1,E$1461:E$1491)))</f>
        <v>0.89946495926581194</v>
      </c>
      <c r="N1137" s="2" cm="1">
        <f t="array" ref="N1137">IF(F1137="","",0.5*(F1137+SUMPRODUCT(($B$1461:$B$1491=$J1137)*1,F$1461:F$1491)))</f>
        <v>0.90269118851149166</v>
      </c>
      <c r="O1137" s="2" cm="1">
        <f t="array" ref="O1137">IF(G1137="","",0.5*(G1137+SUMPRODUCT(($B$1461:$B$1491=$J1137)*1,G$1461:G$1491)))</f>
        <v>0.9101913593757136</v>
      </c>
    </row>
    <row r="1138" spans="1:15" x14ac:dyDescent="0.55000000000000004">
      <c r="A1138" s="3">
        <v>37</v>
      </c>
      <c r="B1138" s="3">
        <v>19</v>
      </c>
      <c r="C1138" s="2">
        <f>IF(logVir!C1138="","",労働コスト!C1138/SUM(資本サービス!C1138,労働コスト!C1138))</f>
        <v>0.84857635448934587</v>
      </c>
      <c r="D1138" s="2">
        <f>IF(logVir!D1138="","",労働コスト!D1138/SUM(資本サービス!D1138,労働コスト!D1138))</f>
        <v>0.85551005866004959</v>
      </c>
      <c r="E1138" s="2">
        <f>IF(logVir!E1138="","",労働コスト!E1138/SUM(資本サービス!E1138,労働コスト!E1138))</f>
        <v>0.86916671557614755</v>
      </c>
      <c r="F1138" s="2">
        <f>IF(logVir!F1138="","",労働コスト!F1138/SUM(資本サービス!F1138,労働コスト!F1138))</f>
        <v>0.86779978594618667</v>
      </c>
      <c r="G1138" s="2">
        <f>IF(logVir!G1138="","",労働コスト!G1138/SUM(資本サービス!G1138,労働コスト!G1138))</f>
        <v>0.87054630243773934</v>
      </c>
      <c r="I1138" s="3">
        <v>37</v>
      </c>
      <c r="J1138" s="3">
        <v>19</v>
      </c>
      <c r="K1138" s="2" cm="1">
        <f t="array" ref="K1138">IF(C1138="","",0.5*(C1138+SUMPRODUCT(($B$1461:$B$1491=$J1138)*1,C$1461:C$1491)))</f>
        <v>0.83794517577481398</v>
      </c>
      <c r="L1138" s="2" cm="1">
        <f t="array" ref="L1138">IF(D1138="","",0.5*(D1138+SUMPRODUCT(($B$1461:$B$1491=$J1138)*1,D$1461:D$1491)))</f>
        <v>0.86142399481722443</v>
      </c>
      <c r="M1138" s="2" cm="1">
        <f t="array" ref="M1138">IF(E1138="","",0.5*(E1138+SUMPRODUCT(($B$1461:$B$1491=$J1138)*1,E$1461:E$1491)))</f>
        <v>0.86928712762225868</v>
      </c>
      <c r="N1138" s="2" cm="1">
        <f t="array" ref="N1138">IF(F1138="","",0.5*(F1138+SUMPRODUCT(($B$1461:$B$1491=$J1138)*1,F$1461:F$1491)))</f>
        <v>0.86872509261124575</v>
      </c>
      <c r="O1138" s="2" cm="1">
        <f t="array" ref="O1138">IF(G1138="","",0.5*(G1138+SUMPRODUCT(($B$1461:$B$1491=$J1138)*1,G$1461:G$1491)))</f>
        <v>0.87263044880950758</v>
      </c>
    </row>
    <row r="1139" spans="1:15" x14ac:dyDescent="0.55000000000000004">
      <c r="A1139" s="3">
        <v>37</v>
      </c>
      <c r="B1139" s="3">
        <v>20</v>
      </c>
      <c r="C1139" s="2">
        <f>IF(logVir!C1139="","",労働コスト!C1139/SUM(資本サービス!C1139,労働コスト!C1139))</f>
        <v>0.75997514212843698</v>
      </c>
      <c r="D1139" s="2">
        <f>IF(logVir!D1139="","",労働コスト!D1139/SUM(資本サービス!D1139,労働コスト!D1139))</f>
        <v>0.76271114597826362</v>
      </c>
      <c r="E1139" s="2">
        <f>IF(logVir!E1139="","",労働コスト!E1139/SUM(資本サービス!E1139,労働コスト!E1139))</f>
        <v>0.77180520166245858</v>
      </c>
      <c r="F1139" s="2">
        <f>IF(logVir!F1139="","",労働コスト!F1139/SUM(資本サービス!F1139,労働コスト!F1139))</f>
        <v>0.76957025301569726</v>
      </c>
      <c r="G1139" s="2">
        <f>IF(logVir!G1139="","",労働コスト!G1139/SUM(資本サービス!G1139,労働コスト!G1139))</f>
        <v>0.77473261476774058</v>
      </c>
      <c r="I1139" s="3">
        <v>37</v>
      </c>
      <c r="J1139" s="3">
        <v>20</v>
      </c>
      <c r="K1139" s="2" cm="1">
        <f t="array" ref="K1139">IF(C1139="","",0.5*(C1139+SUMPRODUCT(($B$1461:$B$1491=$J1139)*1,C$1461:C$1491)))</f>
        <v>0.75278876477986367</v>
      </c>
      <c r="L1139" s="2" cm="1">
        <f t="array" ref="L1139">IF(D1139="","",0.5*(D1139+SUMPRODUCT(($B$1461:$B$1491=$J1139)*1,D$1461:D$1491)))</f>
        <v>0.75871709034522672</v>
      </c>
      <c r="M1139" s="2" cm="1">
        <f t="array" ref="M1139">IF(E1139="","",0.5*(E1139+SUMPRODUCT(($B$1461:$B$1491=$J1139)*1,E$1461:E$1491)))</f>
        <v>0.76013758342716042</v>
      </c>
      <c r="N1139" s="2" cm="1">
        <f t="array" ref="N1139">IF(F1139="","",0.5*(F1139+SUMPRODUCT(($B$1461:$B$1491=$J1139)*1,F$1461:F$1491)))</f>
        <v>0.75822870618879501</v>
      </c>
      <c r="O1139" s="2" cm="1">
        <f t="array" ref="O1139">IF(G1139="","",0.5*(G1139+SUMPRODUCT(($B$1461:$B$1491=$J1139)*1,G$1461:G$1491)))</f>
        <v>0.76851538773053651</v>
      </c>
    </row>
    <row r="1140" spans="1:15" x14ac:dyDescent="0.55000000000000004">
      <c r="A1140" s="3">
        <v>37</v>
      </c>
      <c r="B1140" s="3">
        <v>21</v>
      </c>
      <c r="C1140" s="2">
        <f>IF(logVir!C1140="","",労働コスト!C1140/SUM(資本サービス!C1140,労働コスト!C1140))</f>
        <v>0.74770694998128895</v>
      </c>
      <c r="D1140" s="2">
        <f>IF(logVir!D1140="","",労働コスト!D1140/SUM(資本サービス!D1140,労働コスト!D1140))</f>
        <v>0.75068932323881621</v>
      </c>
      <c r="E1140" s="2">
        <f>IF(logVir!E1140="","",労働コスト!E1140/SUM(資本サービス!E1140,労働コスト!E1140))</f>
        <v>0.73323082440194942</v>
      </c>
      <c r="F1140" s="2">
        <f>IF(logVir!F1140="","",労働コスト!F1140/SUM(資本サービス!F1140,労働コスト!F1140))</f>
        <v>0.73270245939380052</v>
      </c>
      <c r="G1140" s="2">
        <f>IF(logVir!G1140="","",労働コスト!G1140/SUM(資本サービス!G1140,労働コスト!G1140))</f>
        <v>0.73286841752109866</v>
      </c>
      <c r="I1140" s="3">
        <v>37</v>
      </c>
      <c r="J1140" s="3">
        <v>21</v>
      </c>
      <c r="K1140" s="2" cm="1">
        <f t="array" ref="K1140">IF(C1140="","",0.5*(C1140+SUMPRODUCT(($B$1461:$B$1491=$J1140)*1,C$1461:C$1491)))</f>
        <v>0.70642505866858252</v>
      </c>
      <c r="L1140" s="2" cm="1">
        <f t="array" ref="L1140">IF(D1140="","",0.5*(D1140+SUMPRODUCT(($B$1461:$B$1491=$J1140)*1,D$1461:D$1491)))</f>
        <v>0.72646978980588739</v>
      </c>
      <c r="M1140" s="2" cm="1">
        <f t="array" ref="M1140">IF(E1140="","",0.5*(E1140+SUMPRODUCT(($B$1461:$B$1491=$J1140)*1,E$1461:E$1491)))</f>
        <v>0.72166115532443709</v>
      </c>
      <c r="N1140" s="2" cm="1">
        <f t="array" ref="N1140">IF(F1140="","",0.5*(F1140+SUMPRODUCT(($B$1461:$B$1491=$J1140)*1,F$1461:F$1491)))</f>
        <v>0.72269413779466496</v>
      </c>
      <c r="O1140" s="2" cm="1">
        <f t="array" ref="O1140">IF(G1140="","",0.5*(G1140+SUMPRODUCT(($B$1461:$B$1491=$J1140)*1,G$1461:G$1491)))</f>
        <v>0.73094154574126524</v>
      </c>
    </row>
    <row r="1141" spans="1:15" x14ac:dyDescent="0.55000000000000004">
      <c r="A1141" s="3">
        <v>37</v>
      </c>
      <c r="B1141" s="3">
        <v>22</v>
      </c>
      <c r="C1141" s="2">
        <f>IF(logVir!C1141="","",労働コスト!C1141/SUM(資本サービス!C1141,労働コスト!C1141))</f>
        <v>0.76244321329370879</v>
      </c>
      <c r="D1141" s="2">
        <f>IF(logVir!D1141="","",労働コスト!D1141/SUM(資本サービス!D1141,労働コスト!D1141))</f>
        <v>0.8136955074514225</v>
      </c>
      <c r="E1141" s="2">
        <f>IF(logVir!E1141="","",労働コスト!E1141/SUM(資本サービス!E1141,労働コスト!E1141))</f>
        <v>0.8545029889709258</v>
      </c>
      <c r="F1141" s="2">
        <f>IF(logVir!F1141="","",労働コスト!F1141/SUM(資本サービス!F1141,労働コスト!F1141))</f>
        <v>0.82138559398806099</v>
      </c>
      <c r="G1141" s="2">
        <f>IF(logVir!G1141="","",労働コスト!G1141/SUM(資本サービス!G1141,労働コスト!G1141))</f>
        <v>0.86043875294720873</v>
      </c>
      <c r="I1141" s="3">
        <v>37</v>
      </c>
      <c r="J1141" s="3">
        <v>22</v>
      </c>
      <c r="K1141" s="2" cm="1">
        <f t="array" ref="K1141">IF(C1141="","",0.5*(C1141+SUMPRODUCT(($B$1461:$B$1491=$J1141)*1,C$1461:C$1491)))</f>
        <v>0.76919174139172919</v>
      </c>
      <c r="L1141" s="2" cm="1">
        <f t="array" ref="L1141">IF(D1141="","",0.5*(D1141+SUMPRODUCT(($B$1461:$B$1491=$J1141)*1,D$1461:D$1491)))</f>
        <v>0.81457143106359486</v>
      </c>
      <c r="M1141" s="2" cm="1">
        <f t="array" ref="M1141">IF(E1141="","",0.5*(E1141+SUMPRODUCT(($B$1461:$B$1491=$J1141)*1,E$1461:E$1491)))</f>
        <v>0.84846120419413684</v>
      </c>
      <c r="N1141" s="2" cm="1">
        <f t="array" ref="N1141">IF(F1141="","",0.5*(F1141+SUMPRODUCT(($B$1461:$B$1491=$J1141)*1,F$1461:F$1491)))</f>
        <v>0.8294829479952982</v>
      </c>
      <c r="O1141" s="2" cm="1">
        <f t="array" ref="O1141">IF(G1141="","",0.5*(G1141+SUMPRODUCT(($B$1461:$B$1491=$J1141)*1,G$1461:G$1491)))</f>
        <v>0.84962917868582288</v>
      </c>
    </row>
    <row r="1142" spans="1:15" x14ac:dyDescent="0.55000000000000004">
      <c r="A1142" s="3">
        <v>37</v>
      </c>
      <c r="B1142" s="3">
        <v>23</v>
      </c>
      <c r="C1142" s="2">
        <f>IF(logVir!C1142="","",労働コスト!C1142/SUM(資本サービス!C1142,労働コスト!C1142))</f>
        <v>0.34576429928342162</v>
      </c>
      <c r="D1142" s="2">
        <f>IF(logVir!D1142="","",労働コスト!D1142/SUM(資本サービス!D1142,労働コスト!D1142))</f>
        <v>0.31616180388891757</v>
      </c>
      <c r="E1142" s="2">
        <f>IF(logVir!E1142="","",労働コスト!E1142/SUM(資本サービス!E1142,労働コスト!E1142))</f>
        <v>0.467389291033807</v>
      </c>
      <c r="F1142" s="2">
        <f>IF(logVir!F1142="","",労働コスト!F1142/SUM(資本サービス!F1142,労働コスト!F1142))</f>
        <v>0.51969242848029462</v>
      </c>
      <c r="G1142" s="2">
        <f>IF(logVir!G1142="","",労働コスト!G1142/SUM(資本サービス!G1142,労働コスト!G1142))</f>
        <v>0.50205433190750837</v>
      </c>
      <c r="I1142" s="3">
        <v>37</v>
      </c>
      <c r="J1142" s="3">
        <v>23</v>
      </c>
      <c r="K1142" s="2" cm="1">
        <f t="array" ref="K1142">IF(C1142="","",0.5*(C1142+SUMPRODUCT(($B$1461:$B$1491=$J1142)*1,C$1461:C$1491)))</f>
        <v>0.3149868173825795</v>
      </c>
      <c r="L1142" s="2" cm="1">
        <f t="array" ref="L1142">IF(D1142="","",0.5*(D1142+SUMPRODUCT(($B$1461:$B$1491=$J1142)*1,D$1461:D$1491)))</f>
        <v>0.31502209160639594</v>
      </c>
      <c r="M1142" s="2" cm="1">
        <f t="array" ref="M1142">IF(E1142="","",0.5*(E1142+SUMPRODUCT(($B$1461:$B$1491=$J1142)*1,E$1461:E$1491)))</f>
        <v>0.40729845787816066</v>
      </c>
      <c r="N1142" s="2" cm="1">
        <f t="array" ref="N1142">IF(F1142="","",0.5*(F1142+SUMPRODUCT(($B$1461:$B$1491=$J1142)*1,F$1461:F$1491)))</f>
        <v>0.44751498388327915</v>
      </c>
      <c r="O1142" s="2" cm="1">
        <f t="array" ref="O1142">IF(G1142="","",0.5*(G1142+SUMPRODUCT(($B$1461:$B$1491=$J1142)*1,G$1461:G$1491)))</f>
        <v>0.4499626987612641</v>
      </c>
    </row>
    <row r="1143" spans="1:15" x14ac:dyDescent="0.55000000000000004">
      <c r="A1143" s="3">
        <v>37</v>
      </c>
      <c r="B1143" s="3">
        <v>24</v>
      </c>
      <c r="C1143" s="2">
        <f>IF(logVir!C1143="","",労働コスト!C1143/SUM(資本サービス!C1143,労働コスト!C1143))</f>
        <v>0.66377551892673925</v>
      </c>
      <c r="D1143" s="2">
        <f>IF(logVir!D1143="","",労働コスト!D1143/SUM(資本サービス!D1143,労働コスト!D1143))</f>
        <v>0.73717876854098918</v>
      </c>
      <c r="E1143" s="2">
        <f>IF(logVir!E1143="","",労働コスト!E1143/SUM(資本サービス!E1143,労働コスト!E1143))</f>
        <v>0.79310081484949002</v>
      </c>
      <c r="F1143" s="2">
        <f>IF(logVir!F1143="","",労働コスト!F1143/SUM(資本サービス!F1143,労働コスト!F1143))</f>
        <v>0.80876225220790188</v>
      </c>
      <c r="G1143" s="2">
        <f>IF(logVir!G1143="","",労働コスト!G1143/SUM(資本サービス!G1143,労働コスト!G1143))</f>
        <v>0.7920203009111918</v>
      </c>
      <c r="I1143" s="3">
        <v>37</v>
      </c>
      <c r="J1143" s="3">
        <v>24</v>
      </c>
      <c r="K1143" s="2" cm="1">
        <f t="array" ref="K1143">IF(C1143="","",0.5*(C1143+SUMPRODUCT(($B$1461:$B$1491=$J1143)*1,C$1461:C$1491)))</f>
        <v>0.68779754766945611</v>
      </c>
      <c r="L1143" s="2" cm="1">
        <f t="array" ref="L1143">IF(D1143="","",0.5*(D1143+SUMPRODUCT(($B$1461:$B$1491=$J1143)*1,D$1461:D$1491)))</f>
        <v>0.73711126472980792</v>
      </c>
      <c r="M1143" s="2" cm="1">
        <f t="array" ref="M1143">IF(E1143="","",0.5*(E1143+SUMPRODUCT(($B$1461:$B$1491=$J1143)*1,E$1461:E$1491)))</f>
        <v>0.77217704725814373</v>
      </c>
      <c r="N1143" s="2" cm="1">
        <f t="array" ref="N1143">IF(F1143="","",0.5*(F1143+SUMPRODUCT(($B$1461:$B$1491=$J1143)*1,F$1461:F$1491)))</f>
        <v>0.78862261867915473</v>
      </c>
      <c r="O1143" s="2" cm="1">
        <f t="array" ref="O1143">IF(G1143="","",0.5*(G1143+SUMPRODUCT(($B$1461:$B$1491=$J1143)*1,G$1461:G$1491)))</f>
        <v>0.78603103468279079</v>
      </c>
    </row>
    <row r="1144" spans="1:15" x14ac:dyDescent="0.55000000000000004">
      <c r="A1144" s="3">
        <v>37</v>
      </c>
      <c r="B1144" s="3">
        <v>25</v>
      </c>
      <c r="C1144" s="2">
        <f>IF(logVir!C1144="","",労働コスト!C1144/SUM(資本サービス!C1144,労働コスト!C1144))</f>
        <v>0.77815723131858672</v>
      </c>
      <c r="D1144" s="2">
        <f>IF(logVir!D1144="","",労働コスト!D1144/SUM(資本サービス!D1144,労働コスト!D1144))</f>
        <v>0.78432360328607709</v>
      </c>
      <c r="E1144" s="2">
        <f>IF(logVir!E1144="","",労働コスト!E1144/SUM(資本サービス!E1144,労働コスト!E1144))</f>
        <v>0.79380622391808775</v>
      </c>
      <c r="F1144" s="2">
        <f>IF(logVir!F1144="","",労働コスト!F1144/SUM(資本サービス!F1144,労働コスト!F1144))</f>
        <v>0.76832008725827672</v>
      </c>
      <c r="G1144" s="2">
        <f>IF(logVir!G1144="","",労働コスト!G1144/SUM(資本サービス!G1144,労働コスト!G1144))</f>
        <v>0.81615892145608437</v>
      </c>
      <c r="I1144" s="3">
        <v>37</v>
      </c>
      <c r="J1144" s="3">
        <v>25</v>
      </c>
      <c r="K1144" s="2" cm="1">
        <f t="array" ref="K1144">IF(C1144="","",0.5*(C1144+SUMPRODUCT(($B$1461:$B$1491=$J1144)*1,C$1461:C$1491)))</f>
        <v>0.78981413704528414</v>
      </c>
      <c r="L1144" s="2" cm="1">
        <f t="array" ref="L1144">IF(D1144="","",0.5*(D1144+SUMPRODUCT(($B$1461:$B$1491=$J1144)*1,D$1461:D$1491)))</f>
        <v>0.79363444671063577</v>
      </c>
      <c r="M1144" s="2" cm="1">
        <f t="array" ref="M1144">IF(E1144="","",0.5*(E1144+SUMPRODUCT(($B$1461:$B$1491=$J1144)*1,E$1461:E$1491)))</f>
        <v>0.7979930095023311</v>
      </c>
      <c r="N1144" s="2" cm="1">
        <f t="array" ref="N1144">IF(F1144="","",0.5*(F1144+SUMPRODUCT(($B$1461:$B$1491=$J1144)*1,F$1461:F$1491)))</f>
        <v>0.78465093756030269</v>
      </c>
      <c r="O1144" s="2" cm="1">
        <f t="array" ref="O1144">IF(G1144="","",0.5*(G1144+SUMPRODUCT(($B$1461:$B$1491=$J1144)*1,G$1461:G$1491)))</f>
        <v>0.80924572472137757</v>
      </c>
    </row>
    <row r="1145" spans="1:15" x14ac:dyDescent="0.55000000000000004">
      <c r="A1145" s="3">
        <v>37</v>
      </c>
      <c r="B1145" s="3">
        <v>26</v>
      </c>
      <c r="C1145" s="2">
        <f>IF(logVir!C1145="","",労働コスト!C1145/SUM(資本サービス!C1145,労働コスト!C1145))</f>
        <v>0.41160687301598331</v>
      </c>
      <c r="D1145" s="2">
        <f>IF(logVir!D1145="","",労働コスト!D1145/SUM(資本サービス!D1145,労働コスト!D1145))</f>
        <v>0.35080498168911906</v>
      </c>
      <c r="E1145" s="2">
        <f>IF(logVir!E1145="","",労働コスト!E1145/SUM(資本サービス!E1145,労働コスト!E1145))</f>
        <v>0.46201354492513574</v>
      </c>
      <c r="F1145" s="2">
        <f>IF(logVir!F1145="","",労働コスト!F1145/SUM(資本サービス!F1145,労働コスト!F1145))</f>
        <v>0.44521183618237226</v>
      </c>
      <c r="G1145" s="2">
        <f>IF(logVir!G1145="","",労働コスト!G1145/SUM(資本サービス!G1145,労働コスト!G1145))</f>
        <v>0.38897571757152732</v>
      </c>
      <c r="I1145" s="3">
        <v>37</v>
      </c>
      <c r="J1145" s="3">
        <v>26</v>
      </c>
      <c r="K1145" s="2" cm="1">
        <f t="array" ref="K1145">IF(C1145="","",0.5*(C1145+SUMPRODUCT(($B$1461:$B$1491=$J1145)*1,C$1461:C$1491)))</f>
        <v>0.36024115426165404</v>
      </c>
      <c r="L1145" s="2" cm="1">
        <f t="array" ref="L1145">IF(D1145="","",0.5*(D1145+SUMPRODUCT(($B$1461:$B$1491=$J1145)*1,D$1461:D$1491)))</f>
        <v>0.36322921218203313</v>
      </c>
      <c r="M1145" s="2" cm="1">
        <f t="array" ref="M1145">IF(E1145="","",0.5*(E1145+SUMPRODUCT(($B$1461:$B$1491=$J1145)*1,E$1461:E$1491)))</f>
        <v>0.45407122185462789</v>
      </c>
      <c r="N1145" s="2" cm="1">
        <f t="array" ref="N1145">IF(F1145="","",0.5*(F1145+SUMPRODUCT(($B$1461:$B$1491=$J1145)*1,F$1461:F$1491)))</f>
        <v>0.43325933281519158</v>
      </c>
      <c r="O1145" s="2" cm="1">
        <f t="array" ref="O1145">IF(G1145="","",0.5*(G1145+SUMPRODUCT(($B$1461:$B$1491=$J1145)*1,G$1461:G$1491)))</f>
        <v>0.40667079891563807</v>
      </c>
    </row>
    <row r="1146" spans="1:15" x14ac:dyDescent="0.55000000000000004">
      <c r="A1146" s="3">
        <v>37</v>
      </c>
      <c r="B1146" s="3">
        <v>27</v>
      </c>
      <c r="C1146" s="2">
        <f>IF(logVir!C1146="","",労働コスト!C1146/SUM(資本サービス!C1146,労働コスト!C1146))</f>
        <v>0.74601896447373817</v>
      </c>
      <c r="D1146" s="2">
        <f>IF(logVir!D1146="","",労働コスト!D1146/SUM(資本サービス!D1146,労働コスト!D1146))</f>
        <v>0.76843583885413735</v>
      </c>
      <c r="E1146" s="2">
        <f>IF(logVir!E1146="","",労働コスト!E1146/SUM(資本サービス!E1146,労働コスト!E1146))</f>
        <v>0.81301568217685349</v>
      </c>
      <c r="F1146" s="2">
        <f>IF(logVir!F1146="","",労働コスト!F1146/SUM(資本サービス!F1146,労働コスト!F1146))</f>
        <v>0.82665719361883172</v>
      </c>
      <c r="G1146" s="2">
        <f>IF(logVir!G1146="","",労働コスト!G1146/SUM(資本サービス!G1146,労働コスト!G1146))</f>
        <v>0.83808423591114789</v>
      </c>
      <c r="I1146" s="3">
        <v>37</v>
      </c>
      <c r="J1146" s="3">
        <v>27</v>
      </c>
      <c r="K1146" s="2" cm="1">
        <f t="array" ref="K1146">IF(C1146="","",0.5*(C1146+SUMPRODUCT(($B$1461:$B$1491=$J1146)*1,C$1461:C$1491)))</f>
        <v>0.7674645371959985</v>
      </c>
      <c r="L1146" s="2" cm="1">
        <f t="array" ref="L1146">IF(D1146="","",0.5*(D1146+SUMPRODUCT(($B$1461:$B$1491=$J1146)*1,D$1461:D$1491)))</f>
        <v>0.78142933591415664</v>
      </c>
      <c r="M1146" s="2" cm="1">
        <f t="array" ref="M1146">IF(E1146="","",0.5*(E1146+SUMPRODUCT(($B$1461:$B$1491=$J1146)*1,E$1461:E$1491)))</f>
        <v>0.80474554521337405</v>
      </c>
      <c r="N1146" s="2" cm="1">
        <f t="array" ref="N1146">IF(F1146="","",0.5*(F1146+SUMPRODUCT(($B$1461:$B$1491=$J1146)*1,F$1461:F$1491)))</f>
        <v>0.81336362483925484</v>
      </c>
      <c r="O1146" s="2" cm="1">
        <f t="array" ref="O1146">IF(G1146="","",0.5*(G1146+SUMPRODUCT(($B$1461:$B$1491=$J1146)*1,G$1461:G$1491)))</f>
        <v>0.8256075250946906</v>
      </c>
    </row>
    <row r="1147" spans="1:15" x14ac:dyDescent="0.55000000000000004">
      <c r="A1147" s="3">
        <v>37</v>
      </c>
      <c r="B1147" s="3">
        <v>28</v>
      </c>
      <c r="C1147" s="2">
        <f>IF(logVir!C1147="","",労働コスト!C1147/SUM(資本サービス!C1147,労働コスト!C1147))</f>
        <v>0.5106174305809853</v>
      </c>
      <c r="D1147" s="2">
        <f>IF(logVir!D1147="","",労働コスト!D1147/SUM(資本サービス!D1147,労働コスト!D1147))</f>
        <v>0.56014839749465495</v>
      </c>
      <c r="E1147" s="2">
        <f>IF(logVir!E1147="","",労働コスト!E1147/SUM(資本サービス!E1147,労働コスト!E1147))</f>
        <v>0.59552372016229116</v>
      </c>
      <c r="F1147" s="2">
        <f>IF(logVir!F1147="","",労働コスト!F1147/SUM(資本サービス!F1147,労働コスト!F1147))</f>
        <v>0.58945523912341835</v>
      </c>
      <c r="G1147" s="2">
        <f>IF(logVir!G1147="","",労働コスト!G1147/SUM(資本サービス!G1147,労働コスト!G1147))</f>
        <v>0.57681214791269653</v>
      </c>
      <c r="I1147" s="3">
        <v>37</v>
      </c>
      <c r="J1147" s="3">
        <v>28</v>
      </c>
      <c r="K1147" s="2" cm="1">
        <f t="array" ref="K1147">IF(C1147="","",0.5*(C1147+SUMPRODUCT(($B$1461:$B$1491=$J1147)*1,C$1461:C$1491)))</f>
        <v>0.55419862849561108</v>
      </c>
      <c r="L1147" s="2" cm="1">
        <f t="array" ref="L1147">IF(D1147="","",0.5*(D1147+SUMPRODUCT(($B$1461:$B$1491=$J1147)*1,D$1461:D$1491)))</f>
        <v>0.60176684151245352</v>
      </c>
      <c r="M1147" s="2" cm="1">
        <f t="array" ref="M1147">IF(E1147="","",0.5*(E1147+SUMPRODUCT(($B$1461:$B$1491=$J1147)*1,E$1461:E$1491)))</f>
        <v>0.63474027077207873</v>
      </c>
      <c r="N1147" s="2" cm="1">
        <f t="array" ref="N1147">IF(F1147="","",0.5*(F1147+SUMPRODUCT(($B$1461:$B$1491=$J1147)*1,F$1461:F$1491)))</f>
        <v>0.62834850140612153</v>
      </c>
      <c r="O1147" s="2" cm="1">
        <f t="array" ref="O1147">IF(G1147="","",0.5*(G1147+SUMPRODUCT(($B$1461:$B$1491=$J1147)*1,G$1461:G$1491)))</f>
        <v>0.6159122360491891</v>
      </c>
    </row>
    <row r="1148" spans="1:15" x14ac:dyDescent="0.55000000000000004">
      <c r="A1148" s="3">
        <v>37</v>
      </c>
      <c r="B1148" s="3">
        <v>29</v>
      </c>
      <c r="C1148" s="2">
        <f>IF(logVir!C1148="","",労働コスト!C1148/SUM(資本サービス!C1148,労働コスト!C1148))</f>
        <v>0.85259154391757341</v>
      </c>
      <c r="D1148" s="2">
        <f>IF(logVir!D1148="","",労働コスト!D1148/SUM(資本サービス!D1148,労働コスト!D1148))</f>
        <v>0.82332569268290345</v>
      </c>
      <c r="E1148" s="2">
        <f>IF(logVir!E1148="","",労働コスト!E1148/SUM(資本サービス!E1148,労働コスト!E1148))</f>
        <v>0.84139443798439117</v>
      </c>
      <c r="F1148" s="2">
        <f>IF(logVir!F1148="","",労働コスト!F1148/SUM(資本サービス!F1148,労働コスト!F1148))</f>
        <v>0.77864703642937716</v>
      </c>
      <c r="G1148" s="2">
        <f>IF(logVir!G1148="","",労働コスト!G1148/SUM(資本サービス!G1148,労働コスト!G1148))</f>
        <v>0.80834043270724387</v>
      </c>
      <c r="I1148" s="3">
        <v>37</v>
      </c>
      <c r="J1148" s="3">
        <v>29</v>
      </c>
      <c r="K1148" s="2" cm="1">
        <f t="array" ref="K1148">IF(C1148="","",0.5*(C1148+SUMPRODUCT(($B$1461:$B$1491=$J1148)*1,C$1461:C$1491)))</f>
        <v>0.83052331889228981</v>
      </c>
      <c r="L1148" s="2" cm="1">
        <f t="array" ref="L1148">IF(D1148="","",0.5*(D1148+SUMPRODUCT(($B$1461:$B$1491=$J1148)*1,D$1461:D$1491)))</f>
        <v>0.8147836907462056</v>
      </c>
      <c r="M1148" s="2" cm="1">
        <f t="array" ref="M1148">IF(E1148="","",0.5*(E1148+SUMPRODUCT(($B$1461:$B$1491=$J1148)*1,E$1461:E$1491)))</f>
        <v>0.84101158070149951</v>
      </c>
      <c r="N1148" s="2" cm="1">
        <f t="array" ref="N1148">IF(F1148="","",0.5*(F1148+SUMPRODUCT(($B$1461:$B$1491=$J1148)*1,F$1461:F$1491)))</f>
        <v>0.80153178306132578</v>
      </c>
      <c r="O1148" s="2" cm="1">
        <f t="array" ref="O1148">IF(G1148="","",0.5*(G1148+SUMPRODUCT(($B$1461:$B$1491=$J1148)*1,G$1461:G$1491)))</f>
        <v>0.82226981663675802</v>
      </c>
    </row>
    <row r="1149" spans="1:15" x14ac:dyDescent="0.55000000000000004">
      <c r="A1149" s="3">
        <v>37</v>
      </c>
      <c r="B1149" s="3">
        <v>30</v>
      </c>
      <c r="C1149" s="2">
        <f>IF(logVir!C1149="","",労働コスト!C1149/SUM(資本サービス!C1149,労働コスト!C1149))</f>
        <v>0.87191565393892478</v>
      </c>
      <c r="D1149" s="2">
        <f>IF(logVir!D1149="","",労働コスト!D1149/SUM(資本サービス!D1149,労働コスト!D1149))</f>
        <v>0.90666362287734148</v>
      </c>
      <c r="E1149" s="2">
        <f>IF(logVir!E1149="","",労働コスト!E1149/SUM(資本サービス!E1149,労働コスト!E1149))</f>
        <v>0.92016480801562894</v>
      </c>
      <c r="F1149" s="2">
        <f>IF(logVir!F1149="","",労働コスト!F1149/SUM(資本サービス!F1149,労働コスト!F1149))</f>
        <v>0.91385770627032914</v>
      </c>
      <c r="G1149" s="2">
        <f>IF(logVir!G1149="","",労働コスト!G1149/SUM(資本サービス!G1149,労働コスト!G1149))</f>
        <v>0.92888508566388706</v>
      </c>
      <c r="I1149" s="3">
        <v>37</v>
      </c>
      <c r="J1149" s="3">
        <v>30</v>
      </c>
      <c r="K1149" s="2" cm="1">
        <f t="array" ref="K1149">IF(C1149="","",0.5*(C1149+SUMPRODUCT(($B$1461:$B$1491=$J1149)*1,C$1461:C$1491)))</f>
        <v>0.86875296832676474</v>
      </c>
      <c r="L1149" s="2" cm="1">
        <f t="array" ref="L1149">IF(D1149="","",0.5*(D1149+SUMPRODUCT(($B$1461:$B$1491=$J1149)*1,D$1461:D$1491)))</f>
        <v>0.89669130051822354</v>
      </c>
      <c r="M1149" s="2" cm="1">
        <f t="array" ref="M1149">IF(E1149="","",0.5*(E1149+SUMPRODUCT(($B$1461:$B$1491=$J1149)*1,E$1461:E$1491)))</f>
        <v>0.90885472001380319</v>
      </c>
      <c r="N1149" s="2" cm="1">
        <f t="array" ref="N1149">IF(F1149="","",0.5*(F1149+SUMPRODUCT(($B$1461:$B$1491=$J1149)*1,F$1461:F$1491)))</f>
        <v>0.90778312070764822</v>
      </c>
      <c r="O1149" s="2" cm="1">
        <f t="array" ref="O1149">IF(G1149="","",0.5*(G1149+SUMPRODUCT(($B$1461:$B$1491=$J1149)*1,G$1461:G$1491)))</f>
        <v>0.92156916591289018</v>
      </c>
    </row>
    <row r="1150" spans="1:15" x14ac:dyDescent="0.55000000000000004">
      <c r="A1150" s="3">
        <v>37</v>
      </c>
      <c r="B1150" s="3">
        <v>31</v>
      </c>
      <c r="C1150" s="2">
        <f>IF(logVir!C1150="","",労働コスト!C1150/SUM(資本サービス!C1150,労働コスト!C1150))</f>
        <v>0.77220318102713481</v>
      </c>
      <c r="D1150" s="2">
        <f>IF(logVir!D1150="","",労働コスト!D1150/SUM(資本サービス!D1150,労働コスト!D1150))</f>
        <v>0.72580536557390185</v>
      </c>
      <c r="E1150" s="2">
        <f>IF(logVir!E1150="","",労働コスト!E1150/SUM(資本サービス!E1150,労働コスト!E1150))</f>
        <v>0.80406262087740898</v>
      </c>
      <c r="F1150" s="2">
        <f>IF(logVir!F1150="","",労働コスト!F1150/SUM(資本サービス!F1150,労働コスト!F1150))</f>
        <v>0.80052106131564349</v>
      </c>
      <c r="G1150" s="2">
        <f>IF(logVir!G1150="","",労働コスト!G1150/SUM(資本サービス!G1150,労働コスト!G1150))</f>
        <v>0.80047023582157018</v>
      </c>
      <c r="I1150" s="3">
        <v>37</v>
      </c>
      <c r="J1150" s="3">
        <v>31</v>
      </c>
      <c r="K1150" s="2" cm="1">
        <f t="array" ref="K1150">IF(C1150="","",0.5*(C1150+SUMPRODUCT(($B$1461:$B$1491=$J1150)*1,C$1461:C$1491)))</f>
        <v>0.77061444183068595</v>
      </c>
      <c r="L1150" s="2" cm="1">
        <f t="array" ref="L1150">IF(D1150="","",0.5*(D1150+SUMPRODUCT(($B$1461:$B$1491=$J1150)*1,D$1461:D$1491)))</f>
        <v>0.74073075107881348</v>
      </c>
      <c r="M1150" s="2" cm="1">
        <f t="array" ref="M1150">IF(E1150="","",0.5*(E1150+SUMPRODUCT(($B$1461:$B$1491=$J1150)*1,E$1461:E$1491)))</f>
        <v>0.79466853662672277</v>
      </c>
      <c r="N1150" s="2" cm="1">
        <f t="array" ref="N1150">IF(F1150="","",0.5*(F1150+SUMPRODUCT(($B$1461:$B$1491=$J1150)*1,F$1461:F$1491)))</f>
        <v>0.79715741928478612</v>
      </c>
      <c r="O1150" s="2" cm="1">
        <f t="array" ref="O1150">IF(G1150="","",0.5*(G1150+SUMPRODUCT(($B$1461:$B$1491=$J1150)*1,G$1461:G$1491)))</f>
        <v>0.80001677574118635</v>
      </c>
    </row>
    <row r="1151" spans="1:15" x14ac:dyDescent="0.55000000000000004">
      <c r="A1151" s="3">
        <v>38</v>
      </c>
      <c r="B1151" s="3">
        <v>1</v>
      </c>
      <c r="C1151" s="2">
        <f>IF(logVir!C1151="","",労働コスト!C1151/SUM(資本サービス!C1151,労働コスト!C1151))</f>
        <v>0.57900338526132433</v>
      </c>
      <c r="D1151" s="2">
        <f>IF(logVir!D1151="","",労働コスト!D1151/SUM(資本サービス!D1151,労働コスト!D1151))</f>
        <v>0.69581677821810473</v>
      </c>
      <c r="E1151" s="2">
        <f>IF(logVir!E1151="","",労働コスト!E1151/SUM(資本サービス!E1151,労働コスト!E1151))</f>
        <v>0.73002687490458074</v>
      </c>
      <c r="F1151" s="2">
        <f>IF(logVir!F1151="","",労働コスト!F1151/SUM(資本サービス!F1151,労働コスト!F1151))</f>
        <v>0.73127608816495182</v>
      </c>
      <c r="G1151" s="2">
        <f>IF(logVir!G1151="","",労働コスト!G1151/SUM(資本サービス!G1151,労働コスト!G1151))</f>
        <v>0.71629987533467021</v>
      </c>
      <c r="I1151" s="3">
        <v>38</v>
      </c>
      <c r="J1151" s="3">
        <v>1</v>
      </c>
      <c r="K1151" s="2" cm="1">
        <f t="array" ref="K1151">IF(C1151="","",0.5*(C1151+SUMPRODUCT(($B$1461:$B$1491=$J1151)*1,C$1461:C$1491)))</f>
        <v>0.55157006764996142</v>
      </c>
      <c r="L1151" s="2" cm="1">
        <f t="array" ref="L1151">IF(D1151="","",0.5*(D1151+SUMPRODUCT(($B$1461:$B$1491=$J1151)*1,D$1461:D$1491)))</f>
        <v>0.67249017673589417</v>
      </c>
      <c r="M1151" s="2" cm="1">
        <f t="array" ref="M1151">IF(E1151="","",0.5*(E1151+SUMPRODUCT(($B$1461:$B$1491=$J1151)*1,E$1461:E$1491)))</f>
        <v>0.69589783037168784</v>
      </c>
      <c r="N1151" s="2" cm="1">
        <f t="array" ref="N1151">IF(F1151="","",0.5*(F1151+SUMPRODUCT(($B$1461:$B$1491=$J1151)*1,F$1461:F$1491)))</f>
        <v>0.6944587967217779</v>
      </c>
      <c r="O1151" s="2" cm="1">
        <f t="array" ref="O1151">IF(G1151="","",0.5*(G1151+SUMPRODUCT(($B$1461:$B$1491=$J1151)*1,G$1461:G$1491)))</f>
        <v>0.69843224342369603</v>
      </c>
    </row>
    <row r="1152" spans="1:15" x14ac:dyDescent="0.55000000000000004">
      <c r="A1152" s="3">
        <v>38</v>
      </c>
      <c r="B1152" s="3">
        <v>2</v>
      </c>
      <c r="C1152" s="2">
        <f>IF(logVir!C1152="","",労働コスト!C1152/SUM(資本サービス!C1152,労働コスト!C1152))</f>
        <v>0.44544832015744312</v>
      </c>
      <c r="D1152" s="2">
        <f>IF(logVir!D1152="","",労働コスト!D1152/SUM(資本サービス!D1152,労働コスト!D1152))</f>
        <v>0.57511520675840555</v>
      </c>
      <c r="E1152" s="2">
        <f>IF(logVir!E1152="","",労働コスト!E1152/SUM(資本サービス!E1152,労働コスト!E1152))</f>
        <v>0.42454119133375612</v>
      </c>
      <c r="F1152" s="2">
        <f>IF(logVir!F1152="","",労働コスト!F1152/SUM(資本サービス!F1152,労働コスト!F1152))</f>
        <v>0.42004273392412483</v>
      </c>
      <c r="G1152" s="2">
        <f>IF(logVir!G1152="","",労働コスト!G1152/SUM(資本サービス!G1152,労働コスト!G1152))</f>
        <v>0.52806274345930448</v>
      </c>
      <c r="I1152" s="3">
        <v>38</v>
      </c>
      <c r="J1152" s="3">
        <v>2</v>
      </c>
      <c r="K1152" s="2" cm="1">
        <f t="array" ref="K1152">IF(C1152="","",0.5*(C1152+SUMPRODUCT(($B$1461:$B$1491=$J1152)*1,C$1461:C$1491)))</f>
        <v>0.48500092639645043</v>
      </c>
      <c r="L1152" s="2" cm="1">
        <f t="array" ref="L1152">IF(D1152="","",0.5*(D1152+SUMPRODUCT(($B$1461:$B$1491=$J1152)*1,D$1461:D$1491)))</f>
        <v>0.58386662001431933</v>
      </c>
      <c r="M1152" s="2" cm="1">
        <f t="array" ref="M1152">IF(E1152="","",0.5*(E1152+SUMPRODUCT(($B$1461:$B$1491=$J1152)*1,E$1461:E$1491)))</f>
        <v>0.47141829315537376</v>
      </c>
      <c r="N1152" s="2" cm="1">
        <f t="array" ref="N1152">IF(F1152="","",0.5*(F1152+SUMPRODUCT(($B$1461:$B$1491=$J1152)*1,F$1461:F$1491)))</f>
        <v>0.46801507954227062</v>
      </c>
      <c r="O1152" s="2" cm="1">
        <f t="array" ref="O1152">IF(G1152="","",0.5*(G1152+SUMPRODUCT(($B$1461:$B$1491=$J1152)*1,G$1461:G$1491)))</f>
        <v>0.56057884399077218</v>
      </c>
    </row>
    <row r="1153" spans="1:15" x14ac:dyDescent="0.55000000000000004">
      <c r="A1153" s="3">
        <v>38</v>
      </c>
      <c r="B1153" s="3">
        <v>3</v>
      </c>
      <c r="C1153" s="2">
        <f>IF(logVir!C1153="","",労働コスト!C1153/SUM(資本サービス!C1153,労働コスト!C1153))</f>
        <v>0.70684004160874869</v>
      </c>
      <c r="D1153" s="2">
        <f>IF(logVir!D1153="","",労働コスト!D1153/SUM(資本サービス!D1153,労働コスト!D1153))</f>
        <v>0.73829489205923382</v>
      </c>
      <c r="E1153" s="2">
        <f>IF(logVir!E1153="","",労働コスト!E1153/SUM(資本サービス!E1153,労働コスト!E1153))</f>
        <v>0.76075862283744677</v>
      </c>
      <c r="F1153" s="2">
        <f>IF(logVir!F1153="","",労働コスト!F1153/SUM(資本サービス!F1153,労働コスト!F1153))</f>
        <v>0.75462324326027497</v>
      </c>
      <c r="G1153" s="2">
        <f>IF(logVir!G1153="","",労働コスト!G1153/SUM(資本サービス!G1153,労働コスト!G1153))</f>
        <v>0.80313065265425709</v>
      </c>
      <c r="I1153" s="3">
        <v>38</v>
      </c>
      <c r="J1153" s="3">
        <v>3</v>
      </c>
      <c r="K1153" s="2" cm="1">
        <f t="array" ref="K1153">IF(C1153="","",0.5*(C1153+SUMPRODUCT(($B$1461:$B$1491=$J1153)*1,C$1461:C$1491)))</f>
        <v>0.70210404470636967</v>
      </c>
      <c r="L1153" s="2" cm="1">
        <f t="array" ref="L1153">IF(D1153="","",0.5*(D1153+SUMPRODUCT(($B$1461:$B$1491=$J1153)*1,D$1461:D$1491)))</f>
        <v>0.73535802174788301</v>
      </c>
      <c r="M1153" s="2" cm="1">
        <f t="array" ref="M1153">IF(E1153="","",0.5*(E1153+SUMPRODUCT(($B$1461:$B$1491=$J1153)*1,E$1461:E$1491)))</f>
        <v>0.7546687078643125</v>
      </c>
      <c r="N1153" s="2" cm="1">
        <f t="array" ref="N1153">IF(F1153="","",0.5*(F1153+SUMPRODUCT(($B$1461:$B$1491=$J1153)*1,F$1461:F$1491)))</f>
        <v>0.75073675542290852</v>
      </c>
      <c r="O1153" s="2" cm="1">
        <f t="array" ref="O1153">IF(G1153="","",0.5*(G1153+SUMPRODUCT(($B$1461:$B$1491=$J1153)*1,G$1461:G$1491)))</f>
        <v>0.79141034331629345</v>
      </c>
    </row>
    <row r="1154" spans="1:15" x14ac:dyDescent="0.55000000000000004">
      <c r="A1154" s="3">
        <v>38</v>
      </c>
      <c r="B1154" s="3">
        <v>4</v>
      </c>
      <c r="C1154" s="2">
        <f>IF(logVir!C1154="","",労働コスト!C1154/SUM(資本サービス!C1154,労働コスト!C1154))</f>
        <v>0.42959167189387515</v>
      </c>
      <c r="D1154" s="2">
        <f>IF(logVir!D1154="","",労働コスト!D1154/SUM(資本サービス!D1154,労働コスト!D1154))</f>
        <v>0.38379935358714007</v>
      </c>
      <c r="E1154" s="2">
        <f>IF(logVir!E1154="","",労働コスト!E1154/SUM(資本サービス!E1154,労働コスト!E1154))</f>
        <v>0.41047899251201408</v>
      </c>
      <c r="F1154" s="2">
        <f>IF(logVir!F1154="","",労働コスト!F1154/SUM(資本サービス!F1154,労働コスト!F1154))</f>
        <v>0.39888920849431475</v>
      </c>
      <c r="G1154" s="2">
        <f>IF(logVir!G1154="","",労働コスト!G1154/SUM(資本サービス!G1154,労働コスト!G1154))</f>
        <v>0.47949918176330192</v>
      </c>
      <c r="I1154" s="3">
        <v>38</v>
      </c>
      <c r="J1154" s="3">
        <v>4</v>
      </c>
      <c r="K1154" s="2" cm="1">
        <f t="array" ref="K1154">IF(C1154="","",0.5*(C1154+SUMPRODUCT(($B$1461:$B$1491=$J1154)*1,C$1461:C$1491)))</f>
        <v>0.59571673333987585</v>
      </c>
      <c r="L1154" s="2" cm="1">
        <f t="array" ref="L1154">IF(D1154="","",0.5*(D1154+SUMPRODUCT(($B$1461:$B$1491=$J1154)*1,D$1461:D$1491)))</f>
        <v>0.56120289315060701</v>
      </c>
      <c r="M1154" s="2" cm="1">
        <f t="array" ref="M1154">IF(E1154="","",0.5*(E1154+SUMPRODUCT(($B$1461:$B$1491=$J1154)*1,E$1461:E$1491)))</f>
        <v>0.58221218572737654</v>
      </c>
      <c r="N1154" s="2" cm="1">
        <f t="array" ref="N1154">IF(F1154="","",0.5*(F1154+SUMPRODUCT(($B$1461:$B$1491=$J1154)*1,F$1461:F$1491)))</f>
        <v>0.57308417292491631</v>
      </c>
      <c r="O1154" s="2" cm="1">
        <f t="array" ref="O1154">IF(G1154="","",0.5*(G1154+SUMPRODUCT(($B$1461:$B$1491=$J1154)*1,G$1461:G$1491)))</f>
        <v>0.624787321136268</v>
      </c>
    </row>
    <row r="1155" spans="1:15" x14ac:dyDescent="0.55000000000000004">
      <c r="A1155" s="3">
        <v>38</v>
      </c>
      <c r="B1155" s="3">
        <v>5</v>
      </c>
      <c r="C1155" s="2">
        <f>IF(logVir!C1155="","",労働コスト!C1155/SUM(資本サービス!C1155,労働コスト!C1155))</f>
        <v>0.53184527059015108</v>
      </c>
      <c r="D1155" s="2">
        <f>IF(logVir!D1155="","",労働コスト!D1155/SUM(資本サービス!D1155,労働コスト!D1155))</f>
        <v>0.56702960178128181</v>
      </c>
      <c r="E1155" s="2">
        <f>IF(logVir!E1155="","",労働コスト!E1155/SUM(資本サービス!E1155,労働コスト!E1155))</f>
        <v>0.60393523331081644</v>
      </c>
      <c r="F1155" s="2">
        <f>IF(logVir!F1155="","",労働コスト!F1155/SUM(資本サービス!F1155,労働コスト!F1155))</f>
        <v>0.57821396448578855</v>
      </c>
      <c r="G1155" s="2">
        <f>IF(logVir!G1155="","",労働コスト!G1155/SUM(資本サービス!G1155,労働コスト!G1155))</f>
        <v>0.60758909423156637</v>
      </c>
      <c r="I1155" s="3">
        <v>38</v>
      </c>
      <c r="J1155" s="3">
        <v>5</v>
      </c>
      <c r="K1155" s="2" cm="1">
        <f t="array" ref="K1155">IF(C1155="","",0.5*(C1155+SUMPRODUCT(($B$1461:$B$1491=$J1155)*1,C$1461:C$1491)))</f>
        <v>0.58839367432753797</v>
      </c>
      <c r="L1155" s="2" cm="1">
        <f t="array" ref="L1155">IF(D1155="","",0.5*(D1155+SUMPRODUCT(($B$1461:$B$1491=$J1155)*1,D$1461:D$1491)))</f>
        <v>0.62285775037129421</v>
      </c>
      <c r="M1155" s="2" cm="1">
        <f t="array" ref="M1155">IF(E1155="","",0.5*(E1155+SUMPRODUCT(($B$1461:$B$1491=$J1155)*1,E$1461:E$1491)))</f>
        <v>0.65410134395143527</v>
      </c>
      <c r="N1155" s="2" cm="1">
        <f t="array" ref="N1155">IF(F1155="","",0.5*(F1155+SUMPRODUCT(($B$1461:$B$1491=$J1155)*1,F$1461:F$1491)))</f>
        <v>0.64473775678010403</v>
      </c>
      <c r="O1155" s="2" cm="1">
        <f t="array" ref="O1155">IF(G1155="","",0.5*(G1155+SUMPRODUCT(($B$1461:$B$1491=$J1155)*1,G$1461:G$1491)))</f>
        <v>0.67082654141749032</v>
      </c>
    </row>
    <row r="1156" spans="1:15" x14ac:dyDescent="0.55000000000000004">
      <c r="A1156" s="3">
        <v>38</v>
      </c>
      <c r="B1156" s="3">
        <v>6</v>
      </c>
      <c r="C1156" s="2">
        <f>IF(logVir!C1156="","",労働コスト!C1156/SUM(資本サービス!C1156,労働コスト!C1156))</f>
        <v>0.31393866807677756</v>
      </c>
      <c r="D1156" s="2">
        <f>IF(logVir!D1156="","",労働コスト!D1156/SUM(資本サービス!D1156,労働コスト!D1156))</f>
        <v>0.26432599514645222</v>
      </c>
      <c r="E1156" s="2">
        <f>IF(logVir!E1156="","",労働コスト!E1156/SUM(資本サービス!E1156,労働コスト!E1156))</f>
        <v>0.27334652220469335</v>
      </c>
      <c r="F1156" s="2">
        <f>IF(logVir!F1156="","",労働コスト!F1156/SUM(資本サービス!F1156,労働コスト!F1156))</f>
        <v>0.24343033739198988</v>
      </c>
      <c r="G1156" s="2">
        <f>IF(logVir!G1156="","",労働コスト!G1156/SUM(資本サービス!G1156,労働コスト!G1156))</f>
        <v>0.3007785358692428</v>
      </c>
      <c r="I1156" s="3">
        <v>38</v>
      </c>
      <c r="J1156" s="3">
        <v>6</v>
      </c>
      <c r="K1156" s="2" cm="1">
        <f t="array" ref="K1156">IF(C1156="","",0.5*(C1156+SUMPRODUCT(($B$1461:$B$1491=$J1156)*1,C$1461:C$1491)))</f>
        <v>0.34732420124443258</v>
      </c>
      <c r="L1156" s="2" cm="1">
        <f t="array" ref="L1156">IF(D1156="","",0.5*(D1156+SUMPRODUCT(($B$1461:$B$1491=$J1156)*1,D$1461:D$1491)))</f>
        <v>0.33919520474612219</v>
      </c>
      <c r="M1156" s="2" cm="1">
        <f t="array" ref="M1156">IF(E1156="","",0.5*(E1156+SUMPRODUCT(($B$1461:$B$1491=$J1156)*1,E$1461:E$1491)))</f>
        <v>0.34241292918422384</v>
      </c>
      <c r="N1156" s="2" cm="1">
        <f t="array" ref="N1156">IF(F1156="","",0.5*(F1156+SUMPRODUCT(($B$1461:$B$1491=$J1156)*1,F$1461:F$1491)))</f>
        <v>0.3227411746182608</v>
      </c>
      <c r="O1156" s="2" cm="1">
        <f t="array" ref="O1156">IF(G1156="","",0.5*(G1156+SUMPRODUCT(($B$1461:$B$1491=$J1156)*1,G$1461:G$1491)))</f>
        <v>0.3689651520733318</v>
      </c>
    </row>
    <row r="1157" spans="1:15" x14ac:dyDescent="0.55000000000000004">
      <c r="A1157" s="3">
        <v>38</v>
      </c>
      <c r="B1157" s="3">
        <v>7</v>
      </c>
      <c r="C1157" s="2">
        <f>IF(logVir!C1157="","",労働コスト!C1157/SUM(資本サービス!C1157,労働コスト!C1157))</f>
        <v>0.76043546637885884</v>
      </c>
      <c r="D1157" s="2">
        <f>IF(logVir!D1157="","",労働コスト!D1157/SUM(資本サービス!D1157,労働コスト!D1157))</f>
        <v>0.81183521690017946</v>
      </c>
      <c r="E1157" s="2">
        <f>IF(logVir!E1157="","",労働コスト!E1157/SUM(資本サービス!E1157,労働コスト!E1157))</f>
        <v>0.82141027423369273</v>
      </c>
      <c r="F1157" s="2">
        <f>IF(logVir!F1157="","",労働コスト!F1157/SUM(資本サービス!F1157,労働コスト!F1157))</f>
        <v>0.81033217946133396</v>
      </c>
      <c r="G1157" s="2">
        <f>IF(logVir!G1157="","",労働コスト!G1157/SUM(資本サービス!G1157,労働コスト!G1157))</f>
        <v>0.84272596677673584</v>
      </c>
      <c r="I1157" s="3">
        <v>38</v>
      </c>
      <c r="J1157" s="3">
        <v>7</v>
      </c>
      <c r="K1157" s="2" cm="1">
        <f t="array" ref="K1157">IF(C1157="","",0.5*(C1157+SUMPRODUCT(($B$1461:$B$1491=$J1157)*1,C$1461:C$1491)))</f>
        <v>0.69014455084528681</v>
      </c>
      <c r="L1157" s="2" cm="1">
        <f t="array" ref="L1157">IF(D1157="","",0.5*(D1157+SUMPRODUCT(($B$1461:$B$1491=$J1157)*1,D$1461:D$1491)))</f>
        <v>0.73733018083110013</v>
      </c>
      <c r="M1157" s="2" cm="1">
        <f t="array" ref="M1157">IF(E1157="","",0.5*(E1157+SUMPRODUCT(($B$1461:$B$1491=$J1157)*1,E$1461:E$1491)))</f>
        <v>0.7491464981444298</v>
      </c>
      <c r="N1157" s="2" cm="1">
        <f t="array" ref="N1157">IF(F1157="","",0.5*(F1157+SUMPRODUCT(($B$1461:$B$1491=$J1157)*1,F$1461:F$1491)))</f>
        <v>0.74374535280086929</v>
      </c>
      <c r="O1157" s="2" cm="1">
        <f t="array" ref="O1157">IF(G1157="","",0.5*(G1157+SUMPRODUCT(($B$1461:$B$1491=$J1157)*1,G$1461:G$1491)))</f>
        <v>0.77300543040169767</v>
      </c>
    </row>
    <row r="1158" spans="1:15" x14ac:dyDescent="0.55000000000000004">
      <c r="A1158" s="3">
        <v>38</v>
      </c>
      <c r="B1158" s="3">
        <v>8</v>
      </c>
      <c r="C1158" s="2">
        <f>IF(logVir!C1158="","",労働コスト!C1158/SUM(資本サービス!C1158,労働コスト!C1158))</f>
        <v>0.41414293912294858</v>
      </c>
      <c r="D1158" s="2">
        <f>IF(logVir!D1158="","",労働コスト!D1158/SUM(資本サービス!D1158,労働コスト!D1158))</f>
        <v>0.44883550661812843</v>
      </c>
      <c r="E1158" s="2">
        <f>IF(logVir!E1158="","",労働コスト!E1158/SUM(資本サービス!E1158,労働コスト!E1158))</f>
        <v>0.47153333525730368</v>
      </c>
      <c r="F1158" s="2">
        <f>IF(logVir!F1158="","",労働コスト!F1158/SUM(資本サービス!F1158,労働コスト!F1158))</f>
        <v>0.45045026076769751</v>
      </c>
      <c r="G1158" s="2">
        <f>IF(logVir!G1158="","",労働コスト!G1158/SUM(資本サービス!G1158,労働コスト!G1158))</f>
        <v>0.51929817341352802</v>
      </c>
      <c r="I1158" s="3">
        <v>38</v>
      </c>
      <c r="J1158" s="3">
        <v>8</v>
      </c>
      <c r="K1158" s="2" cm="1">
        <f t="array" ref="K1158">IF(C1158="","",0.5*(C1158+SUMPRODUCT(($B$1461:$B$1491=$J1158)*1,C$1461:C$1491)))</f>
        <v>0.4819865058151972</v>
      </c>
      <c r="L1158" s="2" cm="1">
        <f t="array" ref="L1158">IF(D1158="","",0.5*(D1158+SUMPRODUCT(($B$1461:$B$1491=$J1158)*1,D$1461:D$1491)))</f>
        <v>0.52386765646926203</v>
      </c>
      <c r="M1158" s="2" cm="1">
        <f t="array" ref="M1158">IF(E1158="","",0.5*(E1158+SUMPRODUCT(($B$1461:$B$1491=$J1158)*1,E$1461:E$1491)))</f>
        <v>0.5354587800561188</v>
      </c>
      <c r="N1158" s="2" cm="1">
        <f t="array" ref="N1158">IF(F1158="","",0.5*(F1158+SUMPRODUCT(($B$1461:$B$1491=$J1158)*1,F$1461:F$1491)))</f>
        <v>0.52039667286956659</v>
      </c>
      <c r="O1158" s="2" cm="1">
        <f t="array" ref="O1158">IF(G1158="","",0.5*(G1158+SUMPRODUCT(($B$1461:$B$1491=$J1158)*1,G$1461:G$1491)))</f>
        <v>0.56909436791732704</v>
      </c>
    </row>
    <row r="1159" spans="1:15" x14ac:dyDescent="0.55000000000000004">
      <c r="A1159" s="3">
        <v>38</v>
      </c>
      <c r="B1159" s="3">
        <v>9</v>
      </c>
      <c r="C1159" s="2">
        <f>IF(logVir!C1159="","",労働コスト!C1159/SUM(資本サービス!C1159,労働コスト!C1159))</f>
        <v>0.87709318054500263</v>
      </c>
      <c r="D1159" s="2">
        <f>IF(logVir!D1159="","",労働コスト!D1159/SUM(資本サービス!D1159,労働コスト!D1159))</f>
        <v>0.88412034629337777</v>
      </c>
      <c r="E1159" s="2">
        <f>IF(logVir!E1159="","",労働コスト!E1159/SUM(資本サービス!E1159,労働コスト!E1159))</f>
        <v>0.89685043855920543</v>
      </c>
      <c r="F1159" s="2">
        <f>IF(logVir!F1159="","",労働コスト!F1159/SUM(資本サービス!F1159,労働コスト!F1159))</f>
        <v>0.89144983002224942</v>
      </c>
      <c r="G1159" s="2">
        <f>IF(logVir!G1159="","",労働コスト!G1159/SUM(資本サービス!G1159,労働コスト!G1159))</f>
        <v>0.90746358933859927</v>
      </c>
      <c r="I1159" s="3">
        <v>38</v>
      </c>
      <c r="J1159" s="3">
        <v>9</v>
      </c>
      <c r="K1159" s="2" cm="1">
        <f t="array" ref="K1159">IF(C1159="","",0.5*(C1159+SUMPRODUCT(($B$1461:$B$1491=$J1159)*1,C$1461:C$1491)))</f>
        <v>0.83655302981449076</v>
      </c>
      <c r="L1159" s="2" cm="1">
        <f t="array" ref="L1159">IF(D1159="","",0.5*(D1159+SUMPRODUCT(($B$1461:$B$1491=$J1159)*1,D$1461:D$1491)))</f>
        <v>0.84562379164799406</v>
      </c>
      <c r="M1159" s="2" cm="1">
        <f t="array" ref="M1159">IF(E1159="","",0.5*(E1159+SUMPRODUCT(($B$1461:$B$1491=$J1159)*1,E$1461:E$1491)))</f>
        <v>0.86499744425286718</v>
      </c>
      <c r="N1159" s="2" cm="1">
        <f t="array" ref="N1159">IF(F1159="","",0.5*(F1159+SUMPRODUCT(($B$1461:$B$1491=$J1159)*1,F$1461:F$1491)))</f>
        <v>0.86366369171387158</v>
      </c>
      <c r="O1159" s="2" cm="1">
        <f t="array" ref="O1159">IF(G1159="","",0.5*(G1159+SUMPRODUCT(($B$1461:$B$1491=$J1159)*1,G$1461:G$1491)))</f>
        <v>0.882549797309369</v>
      </c>
    </row>
    <row r="1160" spans="1:15" x14ac:dyDescent="0.55000000000000004">
      <c r="A1160" s="3">
        <v>38</v>
      </c>
      <c r="B1160" s="3">
        <v>10</v>
      </c>
      <c r="C1160" s="2">
        <f>IF(logVir!C1160="","",労働コスト!C1160/SUM(資本サービス!C1160,労働コスト!C1160))</f>
        <v>0.63573913333363696</v>
      </c>
      <c r="D1160" s="2">
        <f>IF(logVir!D1160="","",労働コスト!D1160/SUM(資本サービス!D1160,労働コスト!D1160))</f>
        <v>0.61117140048546537</v>
      </c>
      <c r="E1160" s="2">
        <f>IF(logVir!E1160="","",労働コスト!E1160/SUM(資本サービス!E1160,労働コスト!E1160))</f>
        <v>0.642532024891729</v>
      </c>
      <c r="F1160" s="2">
        <f>IF(logVir!F1160="","",労働コスト!F1160/SUM(資本サービス!F1160,労働コスト!F1160))</f>
        <v>0.62219562132968742</v>
      </c>
      <c r="G1160" s="2">
        <f>IF(logVir!G1160="","",労働コスト!G1160/SUM(資本サービス!G1160,労働コスト!G1160))</f>
        <v>0.67345171269305737</v>
      </c>
      <c r="I1160" s="3">
        <v>38</v>
      </c>
      <c r="J1160" s="3">
        <v>10</v>
      </c>
      <c r="K1160" s="2" cm="1">
        <f t="array" ref="K1160">IF(C1160="","",0.5*(C1160+SUMPRODUCT(($B$1461:$B$1491=$J1160)*1,C$1461:C$1491)))</f>
        <v>0.63112399880666525</v>
      </c>
      <c r="L1160" s="2" cm="1">
        <f t="array" ref="L1160">IF(D1160="","",0.5*(D1160+SUMPRODUCT(($B$1461:$B$1491=$J1160)*1,D$1461:D$1491)))</f>
        <v>0.62703446685730535</v>
      </c>
      <c r="M1160" s="2" cm="1">
        <f t="array" ref="M1160">IF(E1160="","",0.5*(E1160+SUMPRODUCT(($B$1461:$B$1491=$J1160)*1,E$1461:E$1491)))</f>
        <v>0.66100731027330295</v>
      </c>
      <c r="N1160" s="2" cm="1">
        <f t="array" ref="N1160">IF(F1160="","",0.5*(F1160+SUMPRODUCT(($B$1461:$B$1491=$J1160)*1,F$1461:F$1491)))</f>
        <v>0.65068599001788985</v>
      </c>
      <c r="O1160" s="2" cm="1">
        <f t="array" ref="O1160">IF(G1160="","",0.5*(G1160+SUMPRODUCT(($B$1461:$B$1491=$J1160)*1,G$1461:G$1491)))</f>
        <v>0.6942496075399911</v>
      </c>
    </row>
    <row r="1161" spans="1:15" x14ac:dyDescent="0.55000000000000004">
      <c r="A1161" s="3">
        <v>38</v>
      </c>
      <c r="B1161" s="3">
        <v>11</v>
      </c>
      <c r="C1161" s="2">
        <f>IF(logVir!C1161="","",労働コスト!C1161/SUM(資本サービス!C1161,労働コスト!C1161))</f>
        <v>0.77535790491724588</v>
      </c>
      <c r="D1161" s="2">
        <f>IF(logVir!D1161="","",労働コスト!D1161/SUM(資本サービス!D1161,労働コスト!D1161))</f>
        <v>0.78600799832032209</v>
      </c>
      <c r="E1161" s="2">
        <f>IF(logVir!E1161="","",労働コスト!E1161/SUM(資本サービス!E1161,労働コスト!E1161))</f>
        <v>0.82050756646331791</v>
      </c>
      <c r="F1161" s="2">
        <f>IF(logVir!F1161="","",労働コスト!F1161/SUM(資本サービス!F1161,労働コスト!F1161))</f>
        <v>0.80991449227785495</v>
      </c>
      <c r="G1161" s="2">
        <f>IF(logVir!G1161="","",労働コスト!G1161/SUM(資本サービス!G1161,労働コスト!G1161))</f>
        <v>0.8544081219734514</v>
      </c>
      <c r="I1161" s="3">
        <v>38</v>
      </c>
      <c r="J1161" s="3">
        <v>11</v>
      </c>
      <c r="K1161" s="2" cm="1">
        <f t="array" ref="K1161">IF(C1161="","",0.5*(C1161+SUMPRODUCT(($B$1461:$B$1491=$J1161)*1,C$1461:C$1491)))</f>
        <v>0.67009431770611427</v>
      </c>
      <c r="L1161" s="2" cm="1">
        <f t="array" ref="L1161">IF(D1161="","",0.5*(D1161+SUMPRODUCT(($B$1461:$B$1491=$J1161)*1,D$1461:D$1491)))</f>
        <v>0.67700096953543309</v>
      </c>
      <c r="M1161" s="2" cm="1">
        <f t="array" ref="M1161">IF(E1161="","",0.5*(E1161+SUMPRODUCT(($B$1461:$B$1491=$J1161)*1,E$1461:E$1491)))</f>
        <v>0.70048385711664229</v>
      </c>
      <c r="N1161" s="2" cm="1">
        <f t="array" ref="N1161">IF(F1161="","",0.5*(F1161+SUMPRODUCT(($B$1461:$B$1491=$J1161)*1,F$1461:F$1491)))</f>
        <v>0.69129294773146432</v>
      </c>
      <c r="O1161" s="2" cm="1">
        <f t="array" ref="O1161">IF(G1161="","",0.5*(G1161+SUMPRODUCT(($B$1461:$B$1491=$J1161)*1,G$1461:G$1491)))</f>
        <v>0.72417622337258303</v>
      </c>
    </row>
    <row r="1162" spans="1:15" x14ac:dyDescent="0.55000000000000004">
      <c r="A1162" s="3">
        <v>38</v>
      </c>
      <c r="B1162" s="3">
        <v>12</v>
      </c>
      <c r="C1162" s="2">
        <f>IF(logVir!C1162="","",労働コスト!C1162/SUM(資本サービス!C1162,労働コスト!C1162))</f>
        <v>0.37991314292491946</v>
      </c>
      <c r="D1162" s="2">
        <f>IF(logVir!D1162="","",労働コスト!D1162/SUM(資本サービス!D1162,労働コスト!D1162))</f>
        <v>0.40139056692670849</v>
      </c>
      <c r="E1162" s="2">
        <f>IF(logVir!E1162="","",労働コスト!E1162/SUM(資本サービス!E1162,労働コスト!E1162))</f>
        <v>0.40475720203379612</v>
      </c>
      <c r="F1162" s="2">
        <f>IF(logVir!F1162="","",労働コスト!F1162/SUM(資本サービス!F1162,労働コスト!F1162))</f>
        <v>0.39781276407349064</v>
      </c>
      <c r="G1162" s="2">
        <f>IF(logVir!G1162="","",労働コスト!G1162/SUM(資本サービス!G1162,労働コスト!G1162))</f>
        <v>0.4545070354479408</v>
      </c>
      <c r="I1162" s="3">
        <v>38</v>
      </c>
      <c r="J1162" s="3">
        <v>12</v>
      </c>
      <c r="K1162" s="2" cm="1">
        <f t="array" ref="K1162">IF(C1162="","",0.5*(C1162+SUMPRODUCT(($B$1461:$B$1491=$J1162)*1,C$1461:C$1491)))</f>
        <v>0.43434912835721406</v>
      </c>
      <c r="L1162" s="2" cm="1">
        <f t="array" ref="L1162">IF(D1162="","",0.5*(D1162+SUMPRODUCT(($B$1461:$B$1491=$J1162)*1,D$1461:D$1491)))</f>
        <v>0.45720119694606165</v>
      </c>
      <c r="M1162" s="2" cm="1">
        <f t="array" ref="M1162">IF(E1162="","",0.5*(E1162+SUMPRODUCT(($B$1461:$B$1491=$J1162)*1,E$1461:E$1491)))</f>
        <v>0.4594679380438631</v>
      </c>
      <c r="N1162" s="2" cm="1">
        <f t="array" ref="N1162">IF(F1162="","",0.5*(F1162+SUMPRODUCT(($B$1461:$B$1491=$J1162)*1,F$1461:F$1491)))</f>
        <v>0.45828112964401141</v>
      </c>
      <c r="O1162" s="2" cm="1">
        <f t="array" ref="O1162">IF(G1162="","",0.5*(G1162+SUMPRODUCT(($B$1461:$B$1491=$J1162)*1,G$1461:G$1491)))</f>
        <v>0.50825236178573774</v>
      </c>
    </row>
    <row r="1163" spans="1:15" x14ac:dyDescent="0.55000000000000004">
      <c r="A1163" s="3">
        <v>38</v>
      </c>
      <c r="B1163" s="3">
        <v>13</v>
      </c>
      <c r="C1163" s="2">
        <f>IF(logVir!C1163="","",労働コスト!C1163/SUM(資本サービス!C1163,労働コスト!C1163))</f>
        <v>0.29064068256315839</v>
      </c>
      <c r="D1163" s="2">
        <f>IF(logVir!D1163="","",労働コスト!D1163/SUM(資本サービス!D1163,労働コスト!D1163))</f>
        <v>0.18224769107745392</v>
      </c>
      <c r="E1163" s="2">
        <f>IF(logVir!E1163="","",労働コスト!E1163/SUM(資本サービス!E1163,労働コスト!E1163))</f>
        <v>0.19072461769155311</v>
      </c>
      <c r="F1163" s="2">
        <f>IF(logVir!F1163="","",労働コスト!F1163/SUM(資本サービス!F1163,労働コスト!F1163))</f>
        <v>0.23174599302354221</v>
      </c>
      <c r="G1163" s="2">
        <f>IF(logVir!G1163="","",労働コスト!G1163/SUM(資本サービス!G1163,労働コスト!G1163))</f>
        <v>0.50643318519486569</v>
      </c>
      <c r="I1163" s="3">
        <v>38</v>
      </c>
      <c r="J1163" s="3">
        <v>13</v>
      </c>
      <c r="K1163" s="2" cm="1">
        <f t="array" ref="K1163">IF(C1163="","",0.5*(C1163+SUMPRODUCT(($B$1461:$B$1491=$J1163)*1,C$1461:C$1491)))</f>
        <v>0.34609956293951311</v>
      </c>
      <c r="L1163" s="2" cm="1">
        <f t="array" ref="L1163">IF(D1163="","",0.5*(D1163+SUMPRODUCT(($B$1461:$B$1491=$J1163)*1,D$1461:D$1491)))</f>
        <v>0.27698995479950894</v>
      </c>
      <c r="M1163" s="2" cm="1">
        <f t="array" ref="M1163">IF(E1163="","",0.5*(E1163+SUMPRODUCT(($B$1461:$B$1491=$J1163)*1,E$1461:E$1491)))</f>
        <v>0.30091376151780086</v>
      </c>
      <c r="N1163" s="2" cm="1">
        <f t="array" ref="N1163">IF(F1163="","",0.5*(F1163+SUMPRODUCT(($B$1461:$B$1491=$J1163)*1,F$1461:F$1491)))</f>
        <v>0.31403498514193973</v>
      </c>
      <c r="O1163" s="2" cm="1">
        <f t="array" ref="O1163">IF(G1163="","",0.5*(G1163+SUMPRODUCT(($B$1461:$B$1491=$J1163)*1,G$1461:G$1491)))</f>
        <v>0.46909887357619684</v>
      </c>
    </row>
    <row r="1164" spans="1:15" x14ac:dyDescent="0.55000000000000004">
      <c r="A1164" s="3">
        <v>38</v>
      </c>
      <c r="B1164" s="3">
        <v>14</v>
      </c>
      <c r="C1164" s="2">
        <f>IF(logVir!C1164="","",労働コスト!C1164/SUM(資本サービス!C1164,労働コスト!C1164))</f>
        <v>0.5044603387052744</v>
      </c>
      <c r="D1164" s="2">
        <f>IF(logVir!D1164="","",労働コスト!D1164/SUM(資本サービス!D1164,労働コスト!D1164))</f>
        <v>0.58695500849727889</v>
      </c>
      <c r="E1164" s="2">
        <f>IF(logVir!E1164="","",労働コスト!E1164/SUM(資本サービス!E1164,労働コスト!E1164))</f>
        <v>0.60708912185431596</v>
      </c>
      <c r="F1164" s="2">
        <f>IF(logVir!F1164="","",労働コスト!F1164/SUM(資本サービス!F1164,労働コスト!F1164))</f>
        <v>0.62275088965075398</v>
      </c>
      <c r="G1164" s="2">
        <f>IF(logVir!G1164="","",労働コスト!G1164/SUM(資本サービス!G1164,労働コスト!G1164))</f>
        <v>0.70153849341714158</v>
      </c>
      <c r="I1164" s="3">
        <v>38</v>
      </c>
      <c r="J1164" s="3">
        <v>14</v>
      </c>
      <c r="K1164" s="2" cm="1">
        <f t="array" ref="K1164">IF(C1164="","",0.5*(C1164+SUMPRODUCT(($B$1461:$B$1491=$J1164)*1,C$1461:C$1491)))</f>
        <v>0.54765792919900214</v>
      </c>
      <c r="L1164" s="2" cm="1">
        <f t="array" ref="L1164">IF(D1164="","",0.5*(D1164+SUMPRODUCT(($B$1461:$B$1491=$J1164)*1,D$1461:D$1491)))</f>
        <v>0.60865782391916934</v>
      </c>
      <c r="M1164" s="2" cm="1">
        <f t="array" ref="M1164">IF(E1164="","",0.5*(E1164+SUMPRODUCT(($B$1461:$B$1491=$J1164)*1,E$1461:E$1491)))</f>
        <v>0.60976368917994961</v>
      </c>
      <c r="N1164" s="2" cm="1">
        <f t="array" ref="N1164">IF(F1164="","",0.5*(F1164+SUMPRODUCT(($B$1461:$B$1491=$J1164)*1,F$1461:F$1491)))</f>
        <v>0.61099181078592801</v>
      </c>
      <c r="O1164" s="2" cm="1">
        <f t="array" ref="O1164">IF(G1164="","",0.5*(G1164+SUMPRODUCT(($B$1461:$B$1491=$J1164)*1,G$1461:G$1491)))</f>
        <v>0.66365021559529169</v>
      </c>
    </row>
    <row r="1165" spans="1:15" x14ac:dyDescent="0.55000000000000004">
      <c r="A1165" s="3">
        <v>38</v>
      </c>
      <c r="B1165" s="3">
        <v>15</v>
      </c>
      <c r="C1165" s="2">
        <f>IF(logVir!C1165="","",労働コスト!C1165/SUM(資本サービス!C1165,労働コスト!C1165))</f>
        <v>0.75146915036564088</v>
      </c>
      <c r="D1165" s="2">
        <f>IF(logVir!D1165="","",労働コスト!D1165/SUM(資本サービス!D1165,労働コスト!D1165))</f>
        <v>0.78873926526468752</v>
      </c>
      <c r="E1165" s="2">
        <f>IF(logVir!E1165="","",労働コスト!E1165/SUM(資本サービス!E1165,労働コスト!E1165))</f>
        <v>0.77563431846121966</v>
      </c>
      <c r="F1165" s="2">
        <f>IF(logVir!F1165="","",労働コスト!F1165/SUM(資本サービス!F1165,労働コスト!F1165))</f>
        <v>0.761252178453524</v>
      </c>
      <c r="G1165" s="2">
        <f>IF(logVir!G1165="","",労働コスト!G1165/SUM(資本サービス!G1165,労働コスト!G1165))</f>
        <v>0.80429904121455409</v>
      </c>
      <c r="I1165" s="3">
        <v>38</v>
      </c>
      <c r="J1165" s="3">
        <v>15</v>
      </c>
      <c r="K1165" s="2" cm="1">
        <f t="array" ref="K1165">IF(C1165="","",0.5*(C1165+SUMPRODUCT(($B$1461:$B$1491=$J1165)*1,C$1461:C$1491)))</f>
        <v>0.74543164732506484</v>
      </c>
      <c r="L1165" s="2" cm="1">
        <f t="array" ref="L1165">IF(D1165="","",0.5*(D1165+SUMPRODUCT(($B$1461:$B$1491=$J1165)*1,D$1461:D$1491)))</f>
        <v>0.7854342044236291</v>
      </c>
      <c r="M1165" s="2" cm="1">
        <f t="array" ref="M1165">IF(E1165="","",0.5*(E1165+SUMPRODUCT(($B$1461:$B$1491=$J1165)*1,E$1461:E$1491)))</f>
        <v>0.76582288639950225</v>
      </c>
      <c r="N1165" s="2" cm="1">
        <f t="array" ref="N1165">IF(F1165="","",0.5*(F1165+SUMPRODUCT(($B$1461:$B$1491=$J1165)*1,F$1461:F$1491)))</f>
        <v>0.7541652488019539</v>
      </c>
      <c r="O1165" s="2" cm="1">
        <f t="array" ref="O1165">IF(G1165="","",0.5*(G1165+SUMPRODUCT(($B$1461:$B$1491=$J1165)*1,G$1461:G$1491)))</f>
        <v>0.78902588139720486</v>
      </c>
    </row>
    <row r="1166" spans="1:15" x14ac:dyDescent="0.55000000000000004">
      <c r="A1166" s="3">
        <v>38</v>
      </c>
      <c r="B1166" s="3">
        <v>16</v>
      </c>
      <c r="C1166" s="2">
        <f>IF(logVir!C1166="","",労働コスト!C1166/SUM(資本サービス!C1166,労働コスト!C1166))</f>
        <v>0.62381489708565396</v>
      </c>
      <c r="D1166" s="2">
        <f>IF(logVir!D1166="","",労働コスト!D1166/SUM(資本サービス!D1166,労働コスト!D1166))</f>
        <v>0.57971546217927183</v>
      </c>
      <c r="E1166" s="2">
        <f>IF(logVir!E1166="","",労働コスト!E1166/SUM(資本サービス!E1166,労働コスト!E1166))</f>
        <v>0.59594896297996991</v>
      </c>
      <c r="F1166" s="2">
        <f>IF(logVir!F1166="","",労働コスト!F1166/SUM(資本サービス!F1166,労働コスト!F1166))</f>
        <v>0.58655433093029652</v>
      </c>
      <c r="G1166" s="2">
        <f>IF(logVir!G1166="","",労働コスト!G1166/SUM(資本サービス!G1166,労働コスト!G1166))</f>
        <v>0.65644954173786751</v>
      </c>
      <c r="I1166" s="3">
        <v>38</v>
      </c>
      <c r="J1166" s="3">
        <v>16</v>
      </c>
      <c r="K1166" s="2" cm="1">
        <f t="array" ref="K1166">IF(C1166="","",0.5*(C1166+SUMPRODUCT(($B$1461:$B$1491=$J1166)*1,C$1461:C$1491)))</f>
        <v>0.64863071549761941</v>
      </c>
      <c r="L1166" s="2" cm="1">
        <f t="array" ref="L1166">IF(D1166="","",0.5*(D1166+SUMPRODUCT(($B$1461:$B$1491=$J1166)*1,D$1461:D$1491)))</f>
        <v>0.64109812326095827</v>
      </c>
      <c r="M1166" s="2" cm="1">
        <f t="array" ref="M1166">IF(E1166="","",0.5*(E1166+SUMPRODUCT(($B$1461:$B$1491=$J1166)*1,E$1461:E$1491)))</f>
        <v>0.66204911546526168</v>
      </c>
      <c r="N1166" s="2" cm="1">
        <f t="array" ref="N1166">IF(F1166="","",0.5*(F1166+SUMPRODUCT(($B$1461:$B$1491=$J1166)*1,F$1461:F$1491)))</f>
        <v>0.65709464952432062</v>
      </c>
      <c r="O1166" s="2" cm="1">
        <f t="array" ref="O1166">IF(G1166="","",0.5*(G1166+SUMPRODUCT(($B$1461:$B$1491=$J1166)*1,G$1461:G$1491)))</f>
        <v>0.70596740635270616</v>
      </c>
    </row>
    <row r="1167" spans="1:15" x14ac:dyDescent="0.55000000000000004">
      <c r="A1167" s="3">
        <v>38</v>
      </c>
      <c r="B1167" s="3">
        <v>17</v>
      </c>
      <c r="C1167" s="2">
        <f>IF(logVir!C1167="","",労働コスト!C1167/SUM(資本サービス!C1167,労働コスト!C1167))</f>
        <v>0.35852674422407177</v>
      </c>
      <c r="D1167" s="2">
        <f>IF(logVir!D1167="","",労働コスト!D1167/SUM(資本サービス!D1167,労働コスト!D1167))</f>
        <v>0.36889396098465776</v>
      </c>
      <c r="E1167" s="2">
        <f>IF(logVir!E1167="","",労働コスト!E1167/SUM(資本サービス!E1167,労働コスト!E1167))</f>
        <v>0.39534951607253038</v>
      </c>
      <c r="F1167" s="2">
        <f>IF(logVir!F1167="","",労働コスト!F1167/SUM(資本サービス!F1167,労働コスト!F1167))</f>
        <v>0.43924187156692596</v>
      </c>
      <c r="G1167" s="2">
        <f>IF(logVir!G1167="","",労働コスト!G1167/SUM(資本サービス!G1167,労働コスト!G1167))</f>
        <v>0.34083366991825825</v>
      </c>
      <c r="I1167" s="3">
        <v>38</v>
      </c>
      <c r="J1167" s="3">
        <v>17</v>
      </c>
      <c r="K1167" s="2" cm="1">
        <f t="array" ref="K1167">IF(C1167="","",0.5*(C1167+SUMPRODUCT(($B$1461:$B$1491=$J1167)*1,C$1461:C$1491)))</f>
        <v>0.35095600895628243</v>
      </c>
      <c r="L1167" s="2" cm="1">
        <f t="array" ref="L1167">IF(D1167="","",0.5*(D1167+SUMPRODUCT(($B$1461:$B$1491=$J1167)*1,D$1461:D$1491)))</f>
        <v>0.36392359238605565</v>
      </c>
      <c r="M1167" s="2" cm="1">
        <f t="array" ref="M1167">IF(E1167="","",0.5*(E1167+SUMPRODUCT(($B$1461:$B$1491=$J1167)*1,E$1461:E$1491)))</f>
        <v>0.39064270564872594</v>
      </c>
      <c r="N1167" s="2" cm="1">
        <f t="array" ref="N1167">IF(F1167="","",0.5*(F1167+SUMPRODUCT(($B$1461:$B$1491=$J1167)*1,F$1461:F$1491)))</f>
        <v>0.42665530999566431</v>
      </c>
      <c r="O1167" s="2" cm="1">
        <f t="array" ref="O1167">IF(G1167="","",0.5*(G1167+SUMPRODUCT(($B$1461:$B$1491=$J1167)*1,G$1461:G$1491)))</f>
        <v>0.37936201975813433</v>
      </c>
    </row>
    <row r="1168" spans="1:15" x14ac:dyDescent="0.55000000000000004">
      <c r="A1168" s="3">
        <v>38</v>
      </c>
      <c r="B1168" s="3">
        <v>18</v>
      </c>
      <c r="C1168" s="2">
        <f>IF(logVir!C1168="","",労働コスト!C1168/SUM(資本サービス!C1168,労働コスト!C1168))</f>
        <v>0.84980648739617926</v>
      </c>
      <c r="D1168" s="2">
        <f>IF(logVir!D1168="","",労働コスト!D1168/SUM(資本サービス!D1168,労働コスト!D1168))</f>
        <v>0.89150830171539164</v>
      </c>
      <c r="E1168" s="2">
        <f>IF(logVir!E1168="","",労働コスト!E1168/SUM(資本サービス!E1168,労働コスト!E1168))</f>
        <v>0.90646902764468018</v>
      </c>
      <c r="F1168" s="2">
        <f>IF(logVir!F1168="","",労働コスト!F1168/SUM(資本サービス!F1168,労働コスト!F1168))</f>
        <v>0.90557098493159105</v>
      </c>
      <c r="G1168" s="2">
        <f>IF(logVir!G1168="","",労働コスト!G1168/SUM(資本サービス!G1168,労働コスト!G1168))</f>
        <v>0.9094910468885995</v>
      </c>
      <c r="I1168" s="3">
        <v>38</v>
      </c>
      <c r="J1168" s="3">
        <v>18</v>
      </c>
      <c r="K1168" s="2" cm="1">
        <f t="array" ref="K1168">IF(C1168="","",0.5*(C1168+SUMPRODUCT(($B$1461:$B$1491=$J1168)*1,C$1461:C$1491)))</f>
        <v>0.85315180928367007</v>
      </c>
      <c r="L1168" s="2" cm="1">
        <f t="array" ref="L1168">IF(D1168="","",0.5*(D1168+SUMPRODUCT(($B$1461:$B$1491=$J1168)*1,D$1461:D$1491)))</f>
        <v>0.8912216564010238</v>
      </c>
      <c r="M1168" s="2" cm="1">
        <f t="array" ref="M1168">IF(E1168="","",0.5*(E1168+SUMPRODUCT(($B$1461:$B$1491=$J1168)*1,E$1461:E$1491)))</f>
        <v>0.90139645356078457</v>
      </c>
      <c r="N1168" s="2" cm="1">
        <f t="array" ref="N1168">IF(F1168="","",0.5*(F1168+SUMPRODUCT(($B$1461:$B$1491=$J1168)*1,F$1461:F$1491)))</f>
        <v>0.90174338613171878</v>
      </c>
      <c r="O1168" s="2" cm="1">
        <f t="array" ref="O1168">IF(G1168="","",0.5*(G1168+SUMPRODUCT(($B$1461:$B$1491=$J1168)*1,G$1461:G$1491)))</f>
        <v>0.90398773606275395</v>
      </c>
    </row>
    <row r="1169" spans="1:15" x14ac:dyDescent="0.55000000000000004">
      <c r="A1169" s="3">
        <v>38</v>
      </c>
      <c r="B1169" s="3">
        <v>19</v>
      </c>
      <c r="C1169" s="2">
        <f>IF(logVir!C1169="","",労働コスト!C1169/SUM(資本サービス!C1169,労働コスト!C1169))</f>
        <v>0.84357798438169562</v>
      </c>
      <c r="D1169" s="2">
        <f>IF(logVir!D1169="","",労働コスト!D1169/SUM(資本サービス!D1169,労働コスト!D1169))</f>
        <v>0.87577160281749178</v>
      </c>
      <c r="E1169" s="2">
        <f>IF(logVir!E1169="","",労働コスト!E1169/SUM(資本サービス!E1169,労働コスト!E1169))</f>
        <v>0.86004882528890969</v>
      </c>
      <c r="F1169" s="2">
        <f>IF(logVir!F1169="","",労働コスト!F1169/SUM(資本サービス!F1169,労働コスト!F1169))</f>
        <v>0.87101627791853475</v>
      </c>
      <c r="G1169" s="2">
        <f>IF(logVir!G1169="","",労働コスト!G1169/SUM(資本サービス!G1169,労働コスト!G1169))</f>
        <v>0.87329130038632075</v>
      </c>
      <c r="I1169" s="3">
        <v>38</v>
      </c>
      <c r="J1169" s="3">
        <v>19</v>
      </c>
      <c r="K1169" s="2" cm="1">
        <f t="array" ref="K1169">IF(C1169="","",0.5*(C1169+SUMPRODUCT(($B$1461:$B$1491=$J1169)*1,C$1461:C$1491)))</f>
        <v>0.8354459907209888</v>
      </c>
      <c r="L1169" s="2" cm="1">
        <f t="array" ref="L1169">IF(D1169="","",0.5*(D1169+SUMPRODUCT(($B$1461:$B$1491=$J1169)*1,D$1461:D$1491)))</f>
        <v>0.87155476689594547</v>
      </c>
      <c r="M1169" s="2" cm="1">
        <f t="array" ref="M1169">IF(E1169="","",0.5*(E1169+SUMPRODUCT(($B$1461:$B$1491=$J1169)*1,E$1461:E$1491)))</f>
        <v>0.86472818247863981</v>
      </c>
      <c r="N1169" s="2" cm="1">
        <f t="array" ref="N1169">IF(F1169="","",0.5*(F1169+SUMPRODUCT(($B$1461:$B$1491=$J1169)*1,F$1461:F$1491)))</f>
        <v>0.87033333859741968</v>
      </c>
      <c r="O1169" s="2" cm="1">
        <f t="array" ref="O1169">IF(G1169="","",0.5*(G1169+SUMPRODUCT(($B$1461:$B$1491=$J1169)*1,G$1461:G$1491)))</f>
        <v>0.87400294778379828</v>
      </c>
    </row>
    <row r="1170" spans="1:15" x14ac:dyDescent="0.55000000000000004">
      <c r="A1170" s="3">
        <v>38</v>
      </c>
      <c r="B1170" s="3">
        <v>20</v>
      </c>
      <c r="C1170" s="2">
        <f>IF(logVir!C1170="","",労働コスト!C1170/SUM(資本サービス!C1170,労働コスト!C1170))</f>
        <v>0.73599312757883562</v>
      </c>
      <c r="D1170" s="2">
        <f>IF(logVir!D1170="","",労働コスト!D1170/SUM(資本サービス!D1170,労働コスト!D1170))</f>
        <v>0.77855413744503787</v>
      </c>
      <c r="E1170" s="2">
        <f>IF(logVir!E1170="","",労働コスト!E1170/SUM(資本サービス!E1170,労働コスト!E1170))</f>
        <v>0.72461043013335891</v>
      </c>
      <c r="F1170" s="2">
        <f>IF(logVir!F1170="","",労働コスト!F1170/SUM(資本サービス!F1170,労働コスト!F1170))</f>
        <v>0.72241022373922059</v>
      </c>
      <c r="G1170" s="2">
        <f>IF(logVir!G1170="","",労働コスト!G1170/SUM(資本サービス!G1170,労働コスト!G1170))</f>
        <v>0.74371752781401756</v>
      </c>
      <c r="I1170" s="3">
        <v>38</v>
      </c>
      <c r="J1170" s="3">
        <v>20</v>
      </c>
      <c r="K1170" s="2" cm="1">
        <f t="array" ref="K1170">IF(C1170="","",0.5*(C1170+SUMPRODUCT(($B$1461:$B$1491=$J1170)*1,C$1461:C$1491)))</f>
        <v>0.74079775750506305</v>
      </c>
      <c r="L1170" s="2" cm="1">
        <f t="array" ref="L1170">IF(D1170="","",0.5*(D1170+SUMPRODUCT(($B$1461:$B$1491=$J1170)*1,D$1461:D$1491)))</f>
        <v>0.7666385860786139</v>
      </c>
      <c r="M1170" s="2" cm="1">
        <f t="array" ref="M1170">IF(E1170="","",0.5*(E1170+SUMPRODUCT(($B$1461:$B$1491=$J1170)*1,E$1461:E$1491)))</f>
        <v>0.7365401976626107</v>
      </c>
      <c r="N1170" s="2" cm="1">
        <f t="array" ref="N1170">IF(F1170="","",0.5*(F1170+SUMPRODUCT(($B$1461:$B$1491=$J1170)*1,F$1461:F$1491)))</f>
        <v>0.73464869155055668</v>
      </c>
      <c r="O1170" s="2" cm="1">
        <f t="array" ref="O1170">IF(G1170="","",0.5*(G1170+SUMPRODUCT(($B$1461:$B$1491=$J1170)*1,G$1461:G$1491)))</f>
        <v>0.75300784425367495</v>
      </c>
    </row>
    <row r="1171" spans="1:15" x14ac:dyDescent="0.55000000000000004">
      <c r="A1171" s="3">
        <v>38</v>
      </c>
      <c r="B1171" s="3">
        <v>21</v>
      </c>
      <c r="C1171" s="2">
        <f>IF(logVir!C1171="","",労働コスト!C1171/SUM(資本サービス!C1171,労働コスト!C1171))</f>
        <v>0.66357237178243522</v>
      </c>
      <c r="D1171" s="2">
        <f>IF(logVir!D1171="","",労働コスト!D1171/SUM(資本サービス!D1171,労働コスト!D1171))</f>
        <v>0.73718645166550689</v>
      </c>
      <c r="E1171" s="2">
        <f>IF(logVir!E1171="","",労働コスト!E1171/SUM(資本サービス!E1171,労働コスト!E1171))</f>
        <v>0.74961309828663603</v>
      </c>
      <c r="F1171" s="2">
        <f>IF(logVir!F1171="","",労働コスト!F1171/SUM(資本サービス!F1171,労働コスト!F1171))</f>
        <v>0.76337798290029069</v>
      </c>
      <c r="G1171" s="2">
        <f>IF(logVir!G1171="","",労働コスト!G1171/SUM(資本サービス!G1171,労働コスト!G1171))</f>
        <v>0.78435275822659689</v>
      </c>
      <c r="I1171" s="3">
        <v>38</v>
      </c>
      <c r="J1171" s="3">
        <v>21</v>
      </c>
      <c r="K1171" s="2" cm="1">
        <f t="array" ref="K1171">IF(C1171="","",0.5*(C1171+SUMPRODUCT(($B$1461:$B$1491=$J1171)*1,C$1461:C$1491)))</f>
        <v>0.66435776956915571</v>
      </c>
      <c r="L1171" s="2" cm="1">
        <f t="array" ref="L1171">IF(D1171="","",0.5*(D1171+SUMPRODUCT(($B$1461:$B$1491=$J1171)*1,D$1461:D$1491)))</f>
        <v>0.71971835401923268</v>
      </c>
      <c r="M1171" s="2" cm="1">
        <f t="array" ref="M1171">IF(E1171="","",0.5*(E1171+SUMPRODUCT(($B$1461:$B$1491=$J1171)*1,E$1461:E$1491)))</f>
        <v>0.72985229226678039</v>
      </c>
      <c r="N1171" s="2" cm="1">
        <f t="array" ref="N1171">IF(F1171="","",0.5*(F1171+SUMPRODUCT(($B$1461:$B$1491=$J1171)*1,F$1461:F$1491)))</f>
        <v>0.73803189954791004</v>
      </c>
      <c r="O1171" s="2" cm="1">
        <f t="array" ref="O1171">IF(G1171="","",0.5*(G1171+SUMPRODUCT(($B$1461:$B$1491=$J1171)*1,G$1461:G$1491)))</f>
        <v>0.7566837160940143</v>
      </c>
    </row>
    <row r="1172" spans="1:15" x14ac:dyDescent="0.55000000000000004">
      <c r="A1172" s="3">
        <v>38</v>
      </c>
      <c r="B1172" s="3">
        <v>22</v>
      </c>
      <c r="C1172" s="2">
        <f>IF(logVir!C1172="","",労働コスト!C1172/SUM(資本サービス!C1172,労働コスト!C1172))</f>
        <v>0.76500308178275178</v>
      </c>
      <c r="D1172" s="2">
        <f>IF(logVir!D1172="","",労働コスト!D1172/SUM(資本サービス!D1172,労働コスト!D1172))</f>
        <v>0.84111830181878811</v>
      </c>
      <c r="E1172" s="2">
        <f>IF(logVir!E1172="","",労働コスト!E1172/SUM(資本サービス!E1172,労働コスト!E1172))</f>
        <v>0.84260253455570056</v>
      </c>
      <c r="F1172" s="2">
        <f>IF(logVir!F1172="","",労働コスト!F1172/SUM(資本サービス!F1172,労働コスト!F1172))</f>
        <v>0.82502519848456368</v>
      </c>
      <c r="G1172" s="2">
        <f>IF(logVir!G1172="","",労働コスト!G1172/SUM(資本サービス!G1172,労働コスト!G1172))</f>
        <v>0.84318160922337015</v>
      </c>
      <c r="I1172" s="3">
        <v>38</v>
      </c>
      <c r="J1172" s="3">
        <v>22</v>
      </c>
      <c r="K1172" s="2" cm="1">
        <f t="array" ref="K1172">IF(C1172="","",0.5*(C1172+SUMPRODUCT(($B$1461:$B$1491=$J1172)*1,C$1461:C$1491)))</f>
        <v>0.77047167563625063</v>
      </c>
      <c r="L1172" s="2" cm="1">
        <f t="array" ref="L1172">IF(D1172="","",0.5*(D1172+SUMPRODUCT(($B$1461:$B$1491=$J1172)*1,D$1461:D$1491)))</f>
        <v>0.82828282824727761</v>
      </c>
      <c r="M1172" s="2" cm="1">
        <f t="array" ref="M1172">IF(E1172="","",0.5*(E1172+SUMPRODUCT(($B$1461:$B$1491=$J1172)*1,E$1461:E$1491)))</f>
        <v>0.84251097698652422</v>
      </c>
      <c r="N1172" s="2" cm="1">
        <f t="array" ref="N1172">IF(F1172="","",0.5*(F1172+SUMPRODUCT(($B$1461:$B$1491=$J1172)*1,F$1461:F$1491)))</f>
        <v>0.83130275024354949</v>
      </c>
      <c r="O1172" s="2" cm="1">
        <f t="array" ref="O1172">IF(G1172="","",0.5*(G1172+SUMPRODUCT(($B$1461:$B$1491=$J1172)*1,G$1461:G$1491)))</f>
        <v>0.84100060682390354</v>
      </c>
    </row>
    <row r="1173" spans="1:15" x14ac:dyDescent="0.55000000000000004">
      <c r="A1173" s="3">
        <v>38</v>
      </c>
      <c r="B1173" s="3">
        <v>23</v>
      </c>
      <c r="C1173" s="2">
        <f>IF(logVir!C1173="","",労働コスト!C1173/SUM(資本サービス!C1173,労働コスト!C1173))</f>
        <v>0.33996355456659577</v>
      </c>
      <c r="D1173" s="2">
        <f>IF(logVir!D1173="","",労働コスト!D1173/SUM(資本サービス!D1173,労働コスト!D1173))</f>
        <v>0.42620867937757123</v>
      </c>
      <c r="E1173" s="2">
        <f>IF(logVir!E1173="","",労働コスト!E1173/SUM(資本サービス!E1173,労働コスト!E1173))</f>
        <v>0.3901151848054345</v>
      </c>
      <c r="F1173" s="2">
        <f>IF(logVir!F1173="","",労働コスト!F1173/SUM(資本サービス!F1173,労働コスト!F1173))</f>
        <v>0.4342962038022512</v>
      </c>
      <c r="G1173" s="2">
        <f>IF(logVir!G1173="","",労働コスト!G1173/SUM(資本サービス!G1173,労働コスト!G1173))</f>
        <v>0.41869664081202856</v>
      </c>
      <c r="I1173" s="3">
        <v>38</v>
      </c>
      <c r="J1173" s="3">
        <v>23</v>
      </c>
      <c r="K1173" s="2" cm="1">
        <f t="array" ref="K1173">IF(C1173="","",0.5*(C1173+SUMPRODUCT(($B$1461:$B$1491=$J1173)*1,C$1461:C$1491)))</f>
        <v>0.3120864450241666</v>
      </c>
      <c r="L1173" s="2" cm="1">
        <f t="array" ref="L1173">IF(D1173="","",0.5*(D1173+SUMPRODUCT(($B$1461:$B$1491=$J1173)*1,D$1461:D$1491)))</f>
        <v>0.37004552935072277</v>
      </c>
      <c r="M1173" s="2" cm="1">
        <f t="array" ref="M1173">IF(E1173="","",0.5*(E1173+SUMPRODUCT(($B$1461:$B$1491=$J1173)*1,E$1461:E$1491)))</f>
        <v>0.36866140476397435</v>
      </c>
      <c r="N1173" s="2" cm="1">
        <f t="array" ref="N1173">IF(F1173="","",0.5*(F1173+SUMPRODUCT(($B$1461:$B$1491=$J1173)*1,F$1461:F$1491)))</f>
        <v>0.40481687154425749</v>
      </c>
      <c r="O1173" s="2" cm="1">
        <f t="array" ref="O1173">IF(G1173="","",0.5*(G1173+SUMPRODUCT(($B$1461:$B$1491=$J1173)*1,G$1461:G$1491)))</f>
        <v>0.40828385321352423</v>
      </c>
    </row>
    <row r="1174" spans="1:15" x14ac:dyDescent="0.55000000000000004">
      <c r="A1174" s="3">
        <v>38</v>
      </c>
      <c r="B1174" s="3">
        <v>24</v>
      </c>
      <c r="C1174" s="2">
        <f>IF(logVir!C1174="","",労働コスト!C1174/SUM(資本サービス!C1174,労働コスト!C1174))</f>
        <v>0.71129626751361852</v>
      </c>
      <c r="D1174" s="2">
        <f>IF(logVir!D1174="","",労働コスト!D1174/SUM(資本サービス!D1174,労働コスト!D1174))</f>
        <v>0.71958746247831529</v>
      </c>
      <c r="E1174" s="2">
        <f>IF(logVir!E1174="","",労働コスト!E1174/SUM(資本サービス!E1174,労働コスト!E1174))</f>
        <v>0.67842535503520374</v>
      </c>
      <c r="F1174" s="2">
        <f>IF(logVir!F1174="","",労働コスト!F1174/SUM(資本サービス!F1174,労働コスト!F1174))</f>
        <v>0.7185293149531945</v>
      </c>
      <c r="G1174" s="2">
        <f>IF(logVir!G1174="","",労働コスト!G1174/SUM(資本サービス!G1174,労働コスト!G1174))</f>
        <v>0.67847177864924024</v>
      </c>
      <c r="I1174" s="3">
        <v>38</v>
      </c>
      <c r="J1174" s="3">
        <v>24</v>
      </c>
      <c r="K1174" s="2" cm="1">
        <f t="array" ref="K1174">IF(C1174="","",0.5*(C1174+SUMPRODUCT(($B$1461:$B$1491=$J1174)*1,C$1461:C$1491)))</f>
        <v>0.7115579219628958</v>
      </c>
      <c r="L1174" s="2" cm="1">
        <f t="array" ref="L1174">IF(D1174="","",0.5*(D1174+SUMPRODUCT(($B$1461:$B$1491=$J1174)*1,D$1461:D$1491)))</f>
        <v>0.72831561169847103</v>
      </c>
      <c r="M1174" s="2" cm="1">
        <f t="array" ref="M1174">IF(E1174="","",0.5*(E1174+SUMPRODUCT(($B$1461:$B$1491=$J1174)*1,E$1461:E$1491)))</f>
        <v>0.71483931735100059</v>
      </c>
      <c r="N1174" s="2" cm="1">
        <f t="array" ref="N1174">IF(F1174="","",0.5*(F1174+SUMPRODUCT(($B$1461:$B$1491=$J1174)*1,F$1461:F$1491)))</f>
        <v>0.74350615005180098</v>
      </c>
      <c r="O1174" s="2" cm="1">
        <f t="array" ref="O1174">IF(G1174="","",0.5*(G1174+SUMPRODUCT(($B$1461:$B$1491=$J1174)*1,G$1461:G$1491)))</f>
        <v>0.72925677355181506</v>
      </c>
    </row>
    <row r="1175" spans="1:15" x14ac:dyDescent="0.55000000000000004">
      <c r="A1175" s="3">
        <v>38</v>
      </c>
      <c r="B1175" s="3">
        <v>25</v>
      </c>
      <c r="C1175" s="2">
        <f>IF(logVir!C1175="","",労働コスト!C1175/SUM(資本サービス!C1175,労働コスト!C1175))</f>
        <v>0.79337062446919804</v>
      </c>
      <c r="D1175" s="2">
        <f>IF(logVir!D1175="","",労働コスト!D1175/SUM(資本サービス!D1175,労働コスト!D1175))</f>
        <v>0.77623018130009203</v>
      </c>
      <c r="E1175" s="2">
        <f>IF(logVir!E1175="","",労働コスト!E1175/SUM(資本サービス!E1175,労働コスト!E1175))</f>
        <v>0.75991227139992357</v>
      </c>
      <c r="F1175" s="2">
        <f>IF(logVir!F1175="","",労働コスト!F1175/SUM(資本サービス!F1175,労働コスト!F1175))</f>
        <v>0.77601986455263972</v>
      </c>
      <c r="G1175" s="2">
        <f>IF(logVir!G1175="","",労働コスト!G1175/SUM(資本サービス!G1175,労働コスト!G1175))</f>
        <v>0.78467632149709277</v>
      </c>
      <c r="I1175" s="3">
        <v>38</v>
      </c>
      <c r="J1175" s="3">
        <v>25</v>
      </c>
      <c r="K1175" s="2" cm="1">
        <f t="array" ref="K1175">IF(C1175="","",0.5*(C1175+SUMPRODUCT(($B$1461:$B$1491=$J1175)*1,C$1461:C$1491)))</f>
        <v>0.7974208336205898</v>
      </c>
      <c r="L1175" s="2" cm="1">
        <f t="array" ref="L1175">IF(D1175="","",0.5*(D1175+SUMPRODUCT(($B$1461:$B$1491=$J1175)*1,D$1461:D$1491)))</f>
        <v>0.78958773571764329</v>
      </c>
      <c r="M1175" s="2" cm="1">
        <f t="array" ref="M1175">IF(E1175="","",0.5*(E1175+SUMPRODUCT(($B$1461:$B$1491=$J1175)*1,E$1461:E$1491)))</f>
        <v>0.78104603324324906</v>
      </c>
      <c r="N1175" s="2" cm="1">
        <f t="array" ref="N1175">IF(F1175="","",0.5*(F1175+SUMPRODUCT(($B$1461:$B$1491=$J1175)*1,F$1461:F$1491)))</f>
        <v>0.78850082620748418</v>
      </c>
      <c r="O1175" s="2" cm="1">
        <f t="array" ref="O1175">IF(G1175="","",0.5*(G1175+SUMPRODUCT(($B$1461:$B$1491=$J1175)*1,G$1461:G$1491)))</f>
        <v>0.79350442474188176</v>
      </c>
    </row>
    <row r="1176" spans="1:15" x14ac:dyDescent="0.55000000000000004">
      <c r="A1176" s="3">
        <v>38</v>
      </c>
      <c r="B1176" s="3">
        <v>26</v>
      </c>
      <c r="C1176" s="2">
        <f>IF(logVir!C1176="","",労働コスト!C1176/SUM(資本サービス!C1176,労働コスト!C1176))</f>
        <v>0.35772235591199403</v>
      </c>
      <c r="D1176" s="2">
        <f>IF(logVir!D1176="","",労働コスト!D1176/SUM(資本サービス!D1176,労働コスト!D1176))</f>
        <v>0.36317567572622406</v>
      </c>
      <c r="E1176" s="2">
        <f>IF(logVir!E1176="","",労働コスト!E1176/SUM(資本サービス!E1176,労働コスト!E1176))</f>
        <v>0.39473194124068389</v>
      </c>
      <c r="F1176" s="2">
        <f>IF(logVir!F1176="","",労働コスト!F1176/SUM(資本サービス!F1176,労働コスト!F1176))</f>
        <v>0.33215656101794427</v>
      </c>
      <c r="G1176" s="2">
        <f>IF(logVir!G1176="","",労働コスト!G1176/SUM(資本サービス!G1176,労働コスト!G1176))</f>
        <v>0.33761971293456133</v>
      </c>
      <c r="I1176" s="3">
        <v>38</v>
      </c>
      <c r="J1176" s="3">
        <v>26</v>
      </c>
      <c r="K1176" s="2" cm="1">
        <f t="array" ref="K1176">IF(C1176="","",0.5*(C1176+SUMPRODUCT(($B$1461:$B$1491=$J1176)*1,C$1461:C$1491)))</f>
        <v>0.33329889570965937</v>
      </c>
      <c r="L1176" s="2" cm="1">
        <f t="array" ref="L1176">IF(D1176="","",0.5*(D1176+SUMPRODUCT(($B$1461:$B$1491=$J1176)*1,D$1461:D$1491)))</f>
        <v>0.36941455920058563</v>
      </c>
      <c r="M1176" s="2" cm="1">
        <f t="array" ref="M1176">IF(E1176="","",0.5*(E1176+SUMPRODUCT(($B$1461:$B$1491=$J1176)*1,E$1461:E$1491)))</f>
        <v>0.42043042001240194</v>
      </c>
      <c r="N1176" s="2" cm="1">
        <f t="array" ref="N1176">IF(F1176="","",0.5*(F1176+SUMPRODUCT(($B$1461:$B$1491=$J1176)*1,F$1461:F$1491)))</f>
        <v>0.37673169523297756</v>
      </c>
      <c r="O1176" s="2" cm="1">
        <f t="array" ref="O1176">IF(G1176="","",0.5*(G1176+SUMPRODUCT(($B$1461:$B$1491=$J1176)*1,G$1461:G$1491)))</f>
        <v>0.38099279659715513</v>
      </c>
    </row>
    <row r="1177" spans="1:15" x14ac:dyDescent="0.55000000000000004">
      <c r="A1177" s="3">
        <v>38</v>
      </c>
      <c r="B1177" s="3">
        <v>27</v>
      </c>
      <c r="C1177" s="2">
        <f>IF(logVir!C1177="","",労働コスト!C1177/SUM(資本サービス!C1177,労働コスト!C1177))</f>
        <v>0.78522062822490368</v>
      </c>
      <c r="D1177" s="2">
        <f>IF(logVir!D1177="","",労働コスト!D1177/SUM(資本サービス!D1177,労働コスト!D1177))</f>
        <v>0.79757086948132749</v>
      </c>
      <c r="E1177" s="2">
        <f>IF(logVir!E1177="","",労働コスト!E1177/SUM(資本サービス!E1177,労働コスト!E1177))</f>
        <v>0.77280534460016381</v>
      </c>
      <c r="F1177" s="2">
        <f>IF(logVir!F1177="","",労働コスト!F1177/SUM(資本サービス!F1177,労働コスト!F1177))</f>
        <v>0.81558387710281988</v>
      </c>
      <c r="G1177" s="2">
        <f>IF(logVir!G1177="","",労働コスト!G1177/SUM(資本サービス!G1177,労働コスト!G1177))</f>
        <v>0.81255127114960357</v>
      </c>
      <c r="I1177" s="3">
        <v>38</v>
      </c>
      <c r="J1177" s="3">
        <v>27</v>
      </c>
      <c r="K1177" s="2" cm="1">
        <f t="array" ref="K1177">IF(C1177="","",0.5*(C1177+SUMPRODUCT(($B$1461:$B$1491=$J1177)*1,C$1461:C$1491)))</f>
        <v>0.7870653690715812</v>
      </c>
      <c r="L1177" s="2" cm="1">
        <f t="array" ref="L1177">IF(D1177="","",0.5*(D1177+SUMPRODUCT(($B$1461:$B$1491=$J1177)*1,D$1461:D$1491)))</f>
        <v>0.79599685122775177</v>
      </c>
      <c r="M1177" s="2" cm="1">
        <f t="array" ref="M1177">IF(E1177="","",0.5*(E1177+SUMPRODUCT(($B$1461:$B$1491=$J1177)*1,E$1461:E$1491)))</f>
        <v>0.78464037642502915</v>
      </c>
      <c r="N1177" s="2" cm="1">
        <f t="array" ref="N1177">IF(F1177="","",0.5*(F1177+SUMPRODUCT(($B$1461:$B$1491=$J1177)*1,F$1461:F$1491)))</f>
        <v>0.80782696658124886</v>
      </c>
      <c r="O1177" s="2" cm="1">
        <f t="array" ref="O1177">IF(G1177="","",0.5*(G1177+SUMPRODUCT(($B$1461:$B$1491=$J1177)*1,G$1461:G$1491)))</f>
        <v>0.81284104271391833</v>
      </c>
    </row>
    <row r="1178" spans="1:15" x14ac:dyDescent="0.55000000000000004">
      <c r="A1178" s="3">
        <v>38</v>
      </c>
      <c r="B1178" s="3">
        <v>28</v>
      </c>
      <c r="C1178" s="2">
        <f>IF(logVir!C1178="","",労働コスト!C1178/SUM(資本サービス!C1178,労働コスト!C1178))</f>
        <v>0.63626308719269287</v>
      </c>
      <c r="D1178" s="2">
        <f>IF(logVir!D1178="","",労働コスト!D1178/SUM(資本サービス!D1178,労働コスト!D1178))</f>
        <v>0.67293755489976692</v>
      </c>
      <c r="E1178" s="2">
        <f>IF(logVir!E1178="","",労働コスト!E1178/SUM(資本サービス!E1178,労働コスト!E1178))</f>
        <v>0.69377831919630994</v>
      </c>
      <c r="F1178" s="2">
        <f>IF(logVir!F1178="","",労働コスト!F1178/SUM(資本サービス!F1178,労働コスト!F1178))</f>
        <v>0.69251588206125214</v>
      </c>
      <c r="G1178" s="2">
        <f>IF(logVir!G1178="","",労働コスト!G1178/SUM(資本サービス!G1178,労働コスト!G1178))</f>
        <v>0.68130959638344435</v>
      </c>
      <c r="I1178" s="3">
        <v>38</v>
      </c>
      <c r="J1178" s="3">
        <v>28</v>
      </c>
      <c r="K1178" s="2" cm="1">
        <f t="array" ref="K1178">IF(C1178="","",0.5*(C1178+SUMPRODUCT(($B$1461:$B$1491=$J1178)*1,C$1461:C$1491)))</f>
        <v>0.61702145680146492</v>
      </c>
      <c r="L1178" s="2" cm="1">
        <f t="array" ref="L1178">IF(D1178="","",0.5*(D1178+SUMPRODUCT(($B$1461:$B$1491=$J1178)*1,D$1461:D$1491)))</f>
        <v>0.65816142021500956</v>
      </c>
      <c r="M1178" s="2" cm="1">
        <f t="array" ref="M1178">IF(E1178="","",0.5*(E1178+SUMPRODUCT(($B$1461:$B$1491=$J1178)*1,E$1461:E$1491)))</f>
        <v>0.68386757028908818</v>
      </c>
      <c r="N1178" s="2" cm="1">
        <f t="array" ref="N1178">IF(F1178="","",0.5*(F1178+SUMPRODUCT(($B$1461:$B$1491=$J1178)*1,F$1461:F$1491)))</f>
        <v>0.67987882287503842</v>
      </c>
      <c r="O1178" s="2" cm="1">
        <f t="array" ref="O1178">IF(G1178="","",0.5*(G1178+SUMPRODUCT(($B$1461:$B$1491=$J1178)*1,G$1461:G$1491)))</f>
        <v>0.66816096028456307</v>
      </c>
    </row>
    <row r="1179" spans="1:15" x14ac:dyDescent="0.55000000000000004">
      <c r="A1179" s="3">
        <v>38</v>
      </c>
      <c r="B1179" s="3">
        <v>29</v>
      </c>
      <c r="C1179" s="2">
        <f>IF(logVir!C1179="","",労働コスト!C1179/SUM(資本サービス!C1179,労働コスト!C1179))</f>
        <v>0.84149002936756678</v>
      </c>
      <c r="D1179" s="2">
        <f>IF(logVir!D1179="","",労働コスト!D1179/SUM(資本サービス!D1179,労働コスト!D1179))</f>
        <v>0.85949362484084346</v>
      </c>
      <c r="E1179" s="2">
        <f>IF(logVir!E1179="","",労働コスト!E1179/SUM(資本サービス!E1179,労働コスト!E1179))</f>
        <v>0.84792116808494578</v>
      </c>
      <c r="F1179" s="2">
        <f>IF(logVir!F1179="","",労働コスト!F1179/SUM(資本サービス!F1179,労働コスト!F1179))</f>
        <v>0.85685464371907927</v>
      </c>
      <c r="G1179" s="2">
        <f>IF(logVir!G1179="","",労働コスト!G1179/SUM(資本サービス!G1179,労働コスト!G1179))</f>
        <v>0.889477915791268</v>
      </c>
      <c r="I1179" s="3">
        <v>38</v>
      </c>
      <c r="J1179" s="3">
        <v>29</v>
      </c>
      <c r="K1179" s="2" cm="1">
        <f t="array" ref="K1179">IF(C1179="","",0.5*(C1179+SUMPRODUCT(($B$1461:$B$1491=$J1179)*1,C$1461:C$1491)))</f>
        <v>0.82497256161728649</v>
      </c>
      <c r="L1179" s="2" cm="1">
        <f t="array" ref="L1179">IF(D1179="","",0.5*(D1179+SUMPRODUCT(($B$1461:$B$1491=$J1179)*1,D$1461:D$1491)))</f>
        <v>0.83286765682517561</v>
      </c>
      <c r="M1179" s="2" cm="1">
        <f t="array" ref="M1179">IF(E1179="","",0.5*(E1179+SUMPRODUCT(($B$1461:$B$1491=$J1179)*1,E$1461:E$1491)))</f>
        <v>0.84427494575177686</v>
      </c>
      <c r="N1179" s="2" cm="1">
        <f t="array" ref="N1179">IF(F1179="","",0.5*(F1179+SUMPRODUCT(($B$1461:$B$1491=$J1179)*1,F$1461:F$1491)))</f>
        <v>0.84063558670617677</v>
      </c>
      <c r="O1179" s="2" cm="1">
        <f t="array" ref="O1179">IF(G1179="","",0.5*(G1179+SUMPRODUCT(($B$1461:$B$1491=$J1179)*1,G$1461:G$1491)))</f>
        <v>0.86283855817877009</v>
      </c>
    </row>
    <row r="1180" spans="1:15" x14ac:dyDescent="0.55000000000000004">
      <c r="A1180" s="3">
        <v>38</v>
      </c>
      <c r="B1180" s="3">
        <v>30</v>
      </c>
      <c r="C1180" s="2">
        <f>IF(logVir!C1180="","",労働コスト!C1180/SUM(資本サービス!C1180,労働コスト!C1180))</f>
        <v>0.89680899117107526</v>
      </c>
      <c r="D1180" s="2">
        <f>IF(logVir!D1180="","",労働コスト!D1180/SUM(資本サービス!D1180,労働コスト!D1180))</f>
        <v>0.9262893126256434</v>
      </c>
      <c r="E1180" s="2">
        <f>IF(logVir!E1180="","",労働コスト!E1180/SUM(資本サービス!E1180,労働コスト!E1180))</f>
        <v>0.91955244888724097</v>
      </c>
      <c r="F1180" s="2">
        <f>IF(logVir!F1180="","",労働コスト!F1180/SUM(資本サービス!F1180,労働コスト!F1180))</f>
        <v>0.93005960564749202</v>
      </c>
      <c r="G1180" s="2">
        <f>IF(logVir!G1180="","",労働コスト!G1180/SUM(資本サービス!G1180,労働コスト!G1180))</f>
        <v>0.93468779820562631</v>
      </c>
      <c r="I1180" s="3">
        <v>38</v>
      </c>
      <c r="J1180" s="3">
        <v>30</v>
      </c>
      <c r="K1180" s="2" cm="1">
        <f t="array" ref="K1180">IF(C1180="","",0.5*(C1180+SUMPRODUCT(($B$1461:$B$1491=$J1180)*1,C$1461:C$1491)))</f>
        <v>0.88119963694283998</v>
      </c>
      <c r="L1180" s="2" cm="1">
        <f t="array" ref="L1180">IF(D1180="","",0.5*(D1180+SUMPRODUCT(($B$1461:$B$1491=$J1180)*1,D$1461:D$1491)))</f>
        <v>0.90650414539237456</v>
      </c>
      <c r="M1180" s="2" cm="1">
        <f t="array" ref="M1180">IF(E1180="","",0.5*(E1180+SUMPRODUCT(($B$1461:$B$1491=$J1180)*1,E$1461:E$1491)))</f>
        <v>0.9085485404496092</v>
      </c>
      <c r="N1180" s="2" cm="1">
        <f t="array" ref="N1180">IF(F1180="","",0.5*(F1180+SUMPRODUCT(($B$1461:$B$1491=$J1180)*1,F$1461:F$1491)))</f>
        <v>0.91588407039622965</v>
      </c>
      <c r="O1180" s="2" cm="1">
        <f t="array" ref="O1180">IF(G1180="","",0.5*(G1180+SUMPRODUCT(($B$1461:$B$1491=$J1180)*1,G$1461:G$1491)))</f>
        <v>0.92447052218375991</v>
      </c>
    </row>
    <row r="1181" spans="1:15" x14ac:dyDescent="0.55000000000000004">
      <c r="A1181" s="3">
        <v>38</v>
      </c>
      <c r="B1181" s="3">
        <v>31</v>
      </c>
      <c r="C1181" s="2">
        <f>IF(logVir!C1181="","",労働コスト!C1181/SUM(資本サービス!C1181,労働コスト!C1181))</f>
        <v>0.73274661881541625</v>
      </c>
      <c r="D1181" s="2">
        <f>IF(logVir!D1181="","",労働コスト!D1181/SUM(資本サービス!D1181,労働コスト!D1181))</f>
        <v>0.77368300601938267</v>
      </c>
      <c r="E1181" s="2">
        <f>IF(logVir!E1181="","",労働コスト!E1181/SUM(資本サービス!E1181,労働コスト!E1181))</f>
        <v>0.79078681063817302</v>
      </c>
      <c r="F1181" s="2">
        <f>IF(logVir!F1181="","",労働コスト!F1181/SUM(資本サービス!F1181,労働コスト!F1181))</f>
        <v>0.79878478077726423</v>
      </c>
      <c r="G1181" s="2">
        <f>IF(logVir!G1181="","",労働コスト!G1181/SUM(資本サービス!G1181,労働コスト!G1181))</f>
        <v>0.80581149462189339</v>
      </c>
      <c r="I1181" s="3">
        <v>38</v>
      </c>
      <c r="J1181" s="3">
        <v>31</v>
      </c>
      <c r="K1181" s="2" cm="1">
        <f t="array" ref="K1181">IF(C1181="","",0.5*(C1181+SUMPRODUCT(($B$1461:$B$1491=$J1181)*1,C$1461:C$1491)))</f>
        <v>0.75088616072482672</v>
      </c>
      <c r="L1181" s="2" cm="1">
        <f t="array" ref="L1181">IF(D1181="","",0.5*(D1181+SUMPRODUCT(($B$1461:$B$1491=$J1181)*1,D$1461:D$1491)))</f>
        <v>0.76466957130155389</v>
      </c>
      <c r="M1181" s="2" cm="1">
        <f t="array" ref="M1181">IF(E1181="","",0.5*(E1181+SUMPRODUCT(($B$1461:$B$1491=$J1181)*1,E$1461:E$1491)))</f>
        <v>0.78803063150710484</v>
      </c>
      <c r="N1181" s="2" cm="1">
        <f t="array" ref="N1181">IF(F1181="","",0.5*(F1181+SUMPRODUCT(($B$1461:$B$1491=$J1181)*1,F$1461:F$1491)))</f>
        <v>0.79628927901559654</v>
      </c>
      <c r="O1181" s="2" cm="1">
        <f t="array" ref="O1181">IF(G1181="","",0.5*(G1181+SUMPRODUCT(($B$1461:$B$1491=$J1181)*1,G$1461:G$1491)))</f>
        <v>0.80268740514134795</v>
      </c>
    </row>
    <row r="1182" spans="1:15" x14ac:dyDescent="0.55000000000000004">
      <c r="A1182" s="3">
        <v>39</v>
      </c>
      <c r="B1182" s="3">
        <v>1</v>
      </c>
      <c r="C1182" s="2">
        <f>IF(logVir!C1182="","",労働コスト!C1182/SUM(資本サービス!C1182,労働コスト!C1182))</f>
        <v>0.70408488391944624</v>
      </c>
      <c r="D1182" s="2">
        <f>IF(logVir!D1182="","",労働コスト!D1182/SUM(資本サービス!D1182,労働コスト!D1182))</f>
        <v>0.81915641915369763</v>
      </c>
      <c r="E1182" s="2">
        <f>IF(logVir!E1182="","",労働コスト!E1182/SUM(資本サービス!E1182,労働コスト!E1182))</f>
        <v>0.79068330985296009</v>
      </c>
      <c r="F1182" s="2">
        <f>IF(logVir!F1182="","",労働コスト!F1182/SUM(資本サービス!F1182,労働コスト!F1182))</f>
        <v>0.77546221611645183</v>
      </c>
      <c r="G1182" s="2">
        <f>IF(logVir!G1182="","",労働コスト!G1182/SUM(資本サービス!G1182,労働コスト!G1182))</f>
        <v>0.78616584661348554</v>
      </c>
      <c r="I1182" s="3">
        <v>39</v>
      </c>
      <c r="J1182" s="3">
        <v>1</v>
      </c>
      <c r="K1182" s="2" cm="1">
        <f t="array" ref="K1182">IF(C1182="","",0.5*(C1182+SUMPRODUCT(($B$1461:$B$1491=$J1182)*1,C$1461:C$1491)))</f>
        <v>0.61411081697902237</v>
      </c>
      <c r="L1182" s="2" cm="1">
        <f t="array" ref="L1182">IF(D1182="","",0.5*(D1182+SUMPRODUCT(($B$1461:$B$1491=$J1182)*1,D$1461:D$1491)))</f>
        <v>0.73415999720369074</v>
      </c>
      <c r="M1182" s="2" cm="1">
        <f t="array" ref="M1182">IF(E1182="","",0.5*(E1182+SUMPRODUCT(($B$1461:$B$1491=$J1182)*1,E$1461:E$1491)))</f>
        <v>0.72622604784587752</v>
      </c>
      <c r="N1182" s="2" cm="1">
        <f t="array" ref="N1182">IF(F1182="","",0.5*(F1182+SUMPRODUCT(($B$1461:$B$1491=$J1182)*1,F$1461:F$1491)))</f>
        <v>0.71655186069752785</v>
      </c>
      <c r="O1182" s="2" cm="1">
        <f t="array" ref="O1182">IF(G1182="","",0.5*(G1182+SUMPRODUCT(($B$1461:$B$1491=$J1182)*1,G$1461:G$1491)))</f>
        <v>0.73336522906310364</v>
      </c>
    </row>
    <row r="1183" spans="1:15" x14ac:dyDescent="0.55000000000000004">
      <c r="A1183" s="3">
        <v>39</v>
      </c>
      <c r="B1183" s="3">
        <v>2</v>
      </c>
      <c r="C1183" s="2">
        <f>IF(logVir!C1183="","",労働コスト!C1183/SUM(資本サービス!C1183,労働コスト!C1183))</f>
        <v>0.58945826226073661</v>
      </c>
      <c r="D1183" s="2">
        <f>IF(logVir!D1183="","",労働コスト!D1183/SUM(資本サービス!D1183,労働コスト!D1183))</f>
        <v>0.60811446994551044</v>
      </c>
      <c r="E1183" s="2">
        <f>IF(logVir!E1183="","",労働コスト!E1183/SUM(資本サービス!E1183,労働コスト!E1183))</f>
        <v>0.5807663931553122</v>
      </c>
      <c r="F1183" s="2">
        <f>IF(logVir!F1183="","",労働コスト!F1183/SUM(資本サービス!F1183,労働コスト!F1183))</f>
        <v>0.57567815648672627</v>
      </c>
      <c r="G1183" s="2">
        <f>IF(logVir!G1183="","",労働コスト!G1183/SUM(資本サービス!G1183,労働コスト!G1183))</f>
        <v>0.66341889553172895</v>
      </c>
      <c r="I1183" s="3">
        <v>39</v>
      </c>
      <c r="J1183" s="3">
        <v>2</v>
      </c>
      <c r="K1183" s="2" cm="1">
        <f t="array" ref="K1183">IF(C1183="","",0.5*(C1183+SUMPRODUCT(($B$1461:$B$1491=$J1183)*1,C$1461:C$1491)))</f>
        <v>0.55700589744809714</v>
      </c>
      <c r="L1183" s="2" cm="1">
        <f t="array" ref="L1183">IF(D1183="","",0.5*(D1183+SUMPRODUCT(($B$1461:$B$1491=$J1183)*1,D$1461:D$1491)))</f>
        <v>0.60036625160787183</v>
      </c>
      <c r="M1183" s="2" cm="1">
        <f t="array" ref="M1183">IF(E1183="","",0.5*(E1183+SUMPRODUCT(($B$1461:$B$1491=$J1183)*1,E$1461:E$1491)))</f>
        <v>0.54953089406615185</v>
      </c>
      <c r="N1183" s="2" cm="1">
        <f t="array" ref="N1183">IF(F1183="","",0.5*(F1183+SUMPRODUCT(($B$1461:$B$1491=$J1183)*1,F$1461:F$1491)))</f>
        <v>0.54583279082357139</v>
      </c>
      <c r="O1183" s="2" cm="1">
        <f t="array" ref="O1183">IF(G1183="","",0.5*(G1183+SUMPRODUCT(($B$1461:$B$1491=$J1183)*1,G$1461:G$1491)))</f>
        <v>0.62825692002698441</v>
      </c>
    </row>
    <row r="1184" spans="1:15" x14ac:dyDescent="0.55000000000000004">
      <c r="A1184" s="3">
        <v>39</v>
      </c>
      <c r="B1184" s="3">
        <v>3</v>
      </c>
      <c r="C1184" s="2">
        <f>IF(logVir!C1184="","",労働コスト!C1184/SUM(資本サービス!C1184,労働コスト!C1184))</f>
        <v>0.67379167035222387</v>
      </c>
      <c r="D1184" s="2">
        <f>IF(logVir!D1184="","",労働コスト!D1184/SUM(資本サービス!D1184,労働コスト!D1184))</f>
        <v>0.72134849010500135</v>
      </c>
      <c r="E1184" s="2">
        <f>IF(logVir!E1184="","",労働コスト!E1184/SUM(資本サービス!E1184,労働コスト!E1184))</f>
        <v>0.77637909681896233</v>
      </c>
      <c r="F1184" s="2">
        <f>IF(logVir!F1184="","",労働コスト!F1184/SUM(資本サービス!F1184,労働コスト!F1184))</f>
        <v>0.7642625380270418</v>
      </c>
      <c r="G1184" s="2">
        <f>IF(logVir!G1184="","",労働コスト!G1184/SUM(資本サービス!G1184,労働コスト!G1184))</f>
        <v>0.79596829977760897</v>
      </c>
      <c r="I1184" s="3">
        <v>39</v>
      </c>
      <c r="J1184" s="3">
        <v>3</v>
      </c>
      <c r="K1184" s="2" cm="1">
        <f t="array" ref="K1184">IF(C1184="","",0.5*(C1184+SUMPRODUCT(($B$1461:$B$1491=$J1184)*1,C$1461:C$1491)))</f>
        <v>0.68557985907810726</v>
      </c>
      <c r="L1184" s="2" cm="1">
        <f t="array" ref="L1184">IF(D1184="","",0.5*(D1184+SUMPRODUCT(($B$1461:$B$1491=$J1184)*1,D$1461:D$1491)))</f>
        <v>0.72688482077076677</v>
      </c>
      <c r="M1184" s="2" cm="1">
        <f t="array" ref="M1184">IF(E1184="","",0.5*(E1184+SUMPRODUCT(($B$1461:$B$1491=$J1184)*1,E$1461:E$1491)))</f>
        <v>0.76247894485507028</v>
      </c>
      <c r="N1184" s="2" cm="1">
        <f t="array" ref="N1184">IF(F1184="","",0.5*(F1184+SUMPRODUCT(($B$1461:$B$1491=$J1184)*1,F$1461:F$1491)))</f>
        <v>0.75555640280629188</v>
      </c>
      <c r="O1184" s="2" cm="1">
        <f t="array" ref="O1184">IF(G1184="","",0.5*(G1184+SUMPRODUCT(($B$1461:$B$1491=$J1184)*1,G$1461:G$1491)))</f>
        <v>0.78782916687796933</v>
      </c>
    </row>
    <row r="1185" spans="1:15" x14ac:dyDescent="0.55000000000000004">
      <c r="A1185" s="3">
        <v>39</v>
      </c>
      <c r="B1185" s="3">
        <v>4</v>
      </c>
      <c r="C1185" s="2">
        <f>IF(logVir!C1185="","",労働コスト!C1185/SUM(資本サービス!C1185,労働コスト!C1185))</f>
        <v>0.68129417382598656</v>
      </c>
      <c r="D1185" s="2">
        <f>IF(logVir!D1185="","",労働コスト!D1185/SUM(資本サービス!D1185,労働コスト!D1185))</f>
        <v>0.62391974147749951</v>
      </c>
      <c r="E1185" s="2">
        <f>IF(logVir!E1185="","",労働コスト!E1185/SUM(資本サービス!E1185,労働コスト!E1185))</f>
        <v>0.64914823450606907</v>
      </c>
      <c r="F1185" s="2">
        <f>IF(logVir!F1185="","",労働コスト!F1185/SUM(資本サービス!F1185,労働コスト!F1185))</f>
        <v>0.65683977898912382</v>
      </c>
      <c r="G1185" s="2">
        <f>IF(logVir!G1185="","",労働コスト!G1185/SUM(資本サービス!G1185,労働コスト!G1185))</f>
        <v>0.66669007234822608</v>
      </c>
      <c r="I1185" s="3">
        <v>39</v>
      </c>
      <c r="J1185" s="3">
        <v>4</v>
      </c>
      <c r="K1185" s="2" cm="1">
        <f t="array" ref="K1185">IF(C1185="","",0.5*(C1185+SUMPRODUCT(($B$1461:$B$1491=$J1185)*1,C$1461:C$1491)))</f>
        <v>0.7215679843059315</v>
      </c>
      <c r="L1185" s="2" cm="1">
        <f t="array" ref="L1185">IF(D1185="","",0.5*(D1185+SUMPRODUCT(($B$1461:$B$1491=$J1185)*1,D$1461:D$1491)))</f>
        <v>0.68126308709578676</v>
      </c>
      <c r="M1185" s="2" cm="1">
        <f t="array" ref="M1185">IF(E1185="","",0.5*(E1185+SUMPRODUCT(($B$1461:$B$1491=$J1185)*1,E$1461:E$1491)))</f>
        <v>0.70154680672440395</v>
      </c>
      <c r="N1185" s="2" cm="1">
        <f t="array" ref="N1185">IF(F1185="","",0.5*(F1185+SUMPRODUCT(($B$1461:$B$1491=$J1185)*1,F$1461:F$1491)))</f>
        <v>0.70205945817232096</v>
      </c>
      <c r="O1185" s="2" cm="1">
        <f t="array" ref="O1185">IF(G1185="","",0.5*(G1185+SUMPRODUCT(($B$1461:$B$1491=$J1185)*1,G$1461:G$1491)))</f>
        <v>0.71838276642873011</v>
      </c>
    </row>
    <row r="1186" spans="1:15" x14ac:dyDescent="0.55000000000000004">
      <c r="A1186" s="3">
        <v>39</v>
      </c>
      <c r="B1186" s="3">
        <v>5</v>
      </c>
      <c r="C1186" s="2">
        <f>IF(logVir!C1186="","",労働コスト!C1186/SUM(資本サービス!C1186,労働コスト!C1186))</f>
        <v>0.66372975118215272</v>
      </c>
      <c r="D1186" s="2">
        <f>IF(logVir!D1186="","",労働コスト!D1186/SUM(資本サービス!D1186,労働コスト!D1186))</f>
        <v>0.69026130970688993</v>
      </c>
      <c r="E1186" s="2">
        <f>IF(logVir!E1186="","",労働コスト!E1186/SUM(資本サービス!E1186,労働コスト!E1186))</f>
        <v>0.73109295861730961</v>
      </c>
      <c r="F1186" s="2">
        <f>IF(logVir!F1186="","",労働コスト!F1186/SUM(資本サービス!F1186,労働コスト!F1186))</f>
        <v>0.73709013258827394</v>
      </c>
      <c r="G1186" s="2">
        <f>IF(logVir!G1186="","",労働コスト!G1186/SUM(資本サービス!G1186,労働コスト!G1186))</f>
        <v>0.74981757867850352</v>
      </c>
      <c r="I1186" s="3">
        <v>39</v>
      </c>
      <c r="J1186" s="3">
        <v>5</v>
      </c>
      <c r="K1186" s="2" cm="1">
        <f t="array" ref="K1186">IF(C1186="","",0.5*(C1186+SUMPRODUCT(($B$1461:$B$1491=$J1186)*1,C$1461:C$1491)))</f>
        <v>0.65433591462353879</v>
      </c>
      <c r="L1186" s="2" cm="1">
        <f t="array" ref="L1186">IF(D1186="","",0.5*(D1186+SUMPRODUCT(($B$1461:$B$1491=$J1186)*1,D$1461:D$1491)))</f>
        <v>0.68447360433409821</v>
      </c>
      <c r="M1186" s="2" cm="1">
        <f t="array" ref="M1186">IF(E1186="","",0.5*(E1186+SUMPRODUCT(($B$1461:$B$1491=$J1186)*1,E$1461:E$1491)))</f>
        <v>0.7176802066046819</v>
      </c>
      <c r="N1186" s="2" cm="1">
        <f t="array" ref="N1186">IF(F1186="","",0.5*(F1186+SUMPRODUCT(($B$1461:$B$1491=$J1186)*1,F$1461:F$1491)))</f>
        <v>0.72417584083134678</v>
      </c>
      <c r="O1186" s="2" cm="1">
        <f t="array" ref="O1186">IF(G1186="","",0.5*(G1186+SUMPRODUCT(($B$1461:$B$1491=$J1186)*1,G$1461:G$1491)))</f>
        <v>0.74194078364095883</v>
      </c>
    </row>
    <row r="1187" spans="1:15" x14ac:dyDescent="0.55000000000000004">
      <c r="A1187" s="3">
        <v>39</v>
      </c>
      <c r="B1187" s="3">
        <v>6</v>
      </c>
      <c r="C1187" s="2">
        <f>IF(logVir!C1187="","",労働コスト!C1187/SUM(資本サービス!C1187,労働コスト!C1187))</f>
        <v>0.43732288346361042</v>
      </c>
      <c r="D1187" s="2">
        <f>IF(logVir!D1187="","",労働コスト!D1187/SUM(資本サービス!D1187,労働コスト!D1187))</f>
        <v>0.53419323745586966</v>
      </c>
      <c r="E1187" s="2">
        <f>IF(logVir!E1187="","",労働コスト!E1187/SUM(資本サービス!E1187,労働コスト!E1187))</f>
        <v>0.4902421886990535</v>
      </c>
      <c r="F1187" s="2">
        <f>IF(logVir!F1187="","",労働コスト!F1187/SUM(資本サービス!F1187,労働コスト!F1187))</f>
        <v>0.49792048969873792</v>
      </c>
      <c r="G1187" s="2">
        <f>IF(logVir!G1187="","",労働コスト!G1187/SUM(資本サービス!G1187,労働コスト!G1187))</f>
        <v>0.5682069066878791</v>
      </c>
      <c r="I1187" s="3">
        <v>39</v>
      </c>
      <c r="J1187" s="3">
        <v>6</v>
      </c>
      <c r="K1187" s="2" cm="1">
        <f t="array" ref="K1187">IF(C1187="","",0.5*(C1187+SUMPRODUCT(($B$1461:$B$1491=$J1187)*1,C$1461:C$1491)))</f>
        <v>0.40901630893784902</v>
      </c>
      <c r="L1187" s="2" cm="1">
        <f t="array" ref="L1187">IF(D1187="","",0.5*(D1187+SUMPRODUCT(($B$1461:$B$1491=$J1187)*1,D$1461:D$1491)))</f>
        <v>0.47412882590083089</v>
      </c>
      <c r="M1187" s="2" cm="1">
        <f t="array" ref="M1187">IF(E1187="","",0.5*(E1187+SUMPRODUCT(($B$1461:$B$1491=$J1187)*1,E$1461:E$1491)))</f>
        <v>0.45086076243140394</v>
      </c>
      <c r="N1187" s="2" cm="1">
        <f t="array" ref="N1187">IF(F1187="","",0.5*(F1187+SUMPRODUCT(($B$1461:$B$1491=$J1187)*1,F$1461:F$1491)))</f>
        <v>0.44998625077163479</v>
      </c>
      <c r="O1187" s="2" cm="1">
        <f t="array" ref="O1187">IF(G1187="","",0.5*(G1187+SUMPRODUCT(($B$1461:$B$1491=$J1187)*1,G$1461:G$1491)))</f>
        <v>0.50267933748264992</v>
      </c>
    </row>
    <row r="1188" spans="1:15" x14ac:dyDescent="0.55000000000000004">
      <c r="A1188" s="3">
        <v>39</v>
      </c>
      <c r="B1188" s="3">
        <v>7</v>
      </c>
      <c r="C1188" s="2">
        <f>IF(logVir!C1188="","",労働コスト!C1188/SUM(資本サービス!C1188,労働コスト!C1188))</f>
        <v>0.27572723940066668</v>
      </c>
      <c r="D1188" s="2">
        <f>IF(logVir!D1188="","",労働コスト!D1188/SUM(資本サービス!D1188,労働コスト!D1188))</f>
        <v>0.31678482285925114</v>
      </c>
      <c r="E1188" s="2">
        <f>IF(logVir!E1188="","",労働コスト!E1188/SUM(資本サービス!E1188,労働コスト!E1188))</f>
        <v>0.2771602538861751</v>
      </c>
      <c r="F1188" s="2">
        <f>IF(logVir!F1188="","",労働コスト!F1188/SUM(資本サービス!F1188,労働コスト!F1188))</f>
        <v>0.27032445741903316</v>
      </c>
      <c r="G1188" s="2">
        <f>IF(logVir!G1188="","",労働コスト!G1188/SUM(資本サービス!G1188,労働コスト!G1188))</f>
        <v>0.31029729425648939</v>
      </c>
      <c r="I1188" s="3">
        <v>39</v>
      </c>
      <c r="J1188" s="3">
        <v>7</v>
      </c>
      <c r="K1188" s="2" cm="1">
        <f t="array" ref="K1188">IF(C1188="","",0.5*(C1188+SUMPRODUCT(($B$1461:$B$1491=$J1188)*1,C$1461:C$1491)))</f>
        <v>0.44779043735619073</v>
      </c>
      <c r="L1188" s="2" cm="1">
        <f t="array" ref="L1188">IF(D1188="","",0.5*(D1188+SUMPRODUCT(($B$1461:$B$1491=$J1188)*1,D$1461:D$1491)))</f>
        <v>0.48980498381063603</v>
      </c>
      <c r="M1188" s="2" cm="1">
        <f t="array" ref="M1188">IF(E1188="","",0.5*(E1188+SUMPRODUCT(($B$1461:$B$1491=$J1188)*1,E$1461:E$1491)))</f>
        <v>0.4770214879706709</v>
      </c>
      <c r="N1188" s="2" cm="1">
        <f t="array" ref="N1188">IF(F1188="","",0.5*(F1188+SUMPRODUCT(($B$1461:$B$1491=$J1188)*1,F$1461:F$1491)))</f>
        <v>0.47374149177971892</v>
      </c>
      <c r="O1188" s="2" cm="1">
        <f t="array" ref="O1188">IF(G1188="","",0.5*(G1188+SUMPRODUCT(($B$1461:$B$1491=$J1188)*1,G$1461:G$1491)))</f>
        <v>0.50679109414157442</v>
      </c>
    </row>
    <row r="1189" spans="1:15" x14ac:dyDescent="0.55000000000000004">
      <c r="A1189" s="3">
        <v>39</v>
      </c>
      <c r="B1189" s="3">
        <v>8</v>
      </c>
      <c r="C1189" s="2">
        <f>IF(logVir!C1189="","",労働コスト!C1189/SUM(資本サービス!C1189,労働コスト!C1189))</f>
        <v>0.38781003401187392</v>
      </c>
      <c r="D1189" s="2">
        <f>IF(logVir!D1189="","",労働コスト!D1189/SUM(資本サービス!D1189,労働コスト!D1189))</f>
        <v>0.53296599395404853</v>
      </c>
      <c r="E1189" s="2">
        <f>IF(logVir!E1189="","",労働コスト!E1189/SUM(資本サービス!E1189,労働コスト!E1189))</f>
        <v>0.57521296041672842</v>
      </c>
      <c r="F1189" s="2">
        <f>IF(logVir!F1189="","",労働コスト!F1189/SUM(資本サービス!F1189,労働コスト!F1189))</f>
        <v>0.56425740475191788</v>
      </c>
      <c r="G1189" s="2">
        <f>IF(logVir!G1189="","",労働コスト!G1189/SUM(資本サービス!G1189,労働コスト!G1189))</f>
        <v>0.60182580942438557</v>
      </c>
      <c r="I1189" s="3">
        <v>39</v>
      </c>
      <c r="J1189" s="3">
        <v>8</v>
      </c>
      <c r="K1189" s="2" cm="1">
        <f t="array" ref="K1189">IF(C1189="","",0.5*(C1189+SUMPRODUCT(($B$1461:$B$1491=$J1189)*1,C$1461:C$1491)))</f>
        <v>0.46882005325965992</v>
      </c>
      <c r="L1189" s="2" cm="1">
        <f t="array" ref="L1189">IF(D1189="","",0.5*(D1189+SUMPRODUCT(($B$1461:$B$1491=$J1189)*1,D$1461:D$1491)))</f>
        <v>0.56593290013722208</v>
      </c>
      <c r="M1189" s="2" cm="1">
        <f t="array" ref="M1189">IF(E1189="","",0.5*(E1189+SUMPRODUCT(($B$1461:$B$1491=$J1189)*1,E$1461:E$1491)))</f>
        <v>0.58729859263583117</v>
      </c>
      <c r="N1189" s="2" cm="1">
        <f t="array" ref="N1189">IF(F1189="","",0.5*(F1189+SUMPRODUCT(($B$1461:$B$1491=$J1189)*1,F$1461:F$1491)))</f>
        <v>0.57730024486167686</v>
      </c>
      <c r="O1189" s="2" cm="1">
        <f t="array" ref="O1189">IF(G1189="","",0.5*(G1189+SUMPRODUCT(($B$1461:$B$1491=$J1189)*1,G$1461:G$1491)))</f>
        <v>0.61035818592275581</v>
      </c>
    </row>
    <row r="1190" spans="1:15" x14ac:dyDescent="0.55000000000000004">
      <c r="A1190" s="3">
        <v>39</v>
      </c>
      <c r="B1190" s="3">
        <v>9</v>
      </c>
      <c r="C1190" s="2">
        <f>IF(logVir!C1190="","",労働コスト!C1190/SUM(資本サービス!C1190,労働コスト!C1190))</f>
        <v>0.81663612720329048</v>
      </c>
      <c r="D1190" s="2">
        <f>IF(logVir!D1190="","",労働コスト!D1190/SUM(資本サービス!D1190,労働コスト!D1190))</f>
        <v>0.84261896234252676</v>
      </c>
      <c r="E1190" s="2">
        <f>IF(logVir!E1190="","",労働コスト!E1190/SUM(資本サービス!E1190,労働コスト!E1190))</f>
        <v>0.87316000989144404</v>
      </c>
      <c r="F1190" s="2">
        <f>IF(logVir!F1190="","",労働コスト!F1190/SUM(資本サービス!F1190,労働コスト!F1190))</f>
        <v>0.886167133145915</v>
      </c>
      <c r="G1190" s="2">
        <f>IF(logVir!G1190="","",労働コスト!G1190/SUM(資本サービス!G1190,労働コスト!G1190))</f>
        <v>0.90779925380928994</v>
      </c>
      <c r="I1190" s="3">
        <v>39</v>
      </c>
      <c r="J1190" s="3">
        <v>9</v>
      </c>
      <c r="K1190" s="2" cm="1">
        <f t="array" ref="K1190">IF(C1190="","",0.5*(C1190+SUMPRODUCT(($B$1461:$B$1491=$J1190)*1,C$1461:C$1491)))</f>
        <v>0.80632450314363457</v>
      </c>
      <c r="L1190" s="2" cm="1">
        <f t="array" ref="L1190">IF(D1190="","",0.5*(D1190+SUMPRODUCT(($B$1461:$B$1491=$J1190)*1,D$1461:D$1491)))</f>
        <v>0.82487309967256861</v>
      </c>
      <c r="M1190" s="2" cm="1">
        <f t="array" ref="M1190">IF(E1190="","",0.5*(E1190+SUMPRODUCT(($B$1461:$B$1491=$J1190)*1,E$1461:E$1491)))</f>
        <v>0.85315222991898654</v>
      </c>
      <c r="N1190" s="2" cm="1">
        <f t="array" ref="N1190">IF(F1190="","",0.5*(F1190+SUMPRODUCT(($B$1461:$B$1491=$J1190)*1,F$1461:F$1491)))</f>
        <v>0.86102234327570448</v>
      </c>
      <c r="O1190" s="2" cm="1">
        <f t="array" ref="O1190">IF(G1190="","",0.5*(G1190+SUMPRODUCT(($B$1461:$B$1491=$J1190)*1,G$1461:G$1491)))</f>
        <v>0.88271762954471433</v>
      </c>
    </row>
    <row r="1191" spans="1:15" x14ac:dyDescent="0.55000000000000004">
      <c r="A1191" s="3">
        <v>39</v>
      </c>
      <c r="B1191" s="3">
        <v>10</v>
      </c>
      <c r="C1191" s="2">
        <f>IF(logVir!C1191="","",労働コスト!C1191/SUM(資本サービス!C1191,労働コスト!C1191))</f>
        <v>0.53397538112029075</v>
      </c>
      <c r="D1191" s="2">
        <f>IF(logVir!D1191="","",労働コスト!D1191/SUM(資本サービス!D1191,労働コスト!D1191))</f>
        <v>0.46643509386292203</v>
      </c>
      <c r="E1191" s="2">
        <f>IF(logVir!E1191="","",労働コスト!E1191/SUM(資本サービス!E1191,労働コスト!E1191))</f>
        <v>0.51413223982235134</v>
      </c>
      <c r="F1191" s="2">
        <f>IF(logVir!F1191="","",労働コスト!F1191/SUM(資本サービス!F1191,労働コスト!F1191))</f>
        <v>0.53806903235747983</v>
      </c>
      <c r="G1191" s="2">
        <f>IF(logVir!G1191="","",労働コスト!G1191/SUM(資本サービス!G1191,労働コスト!G1191))</f>
        <v>0.61003561069837431</v>
      </c>
      <c r="I1191" s="3">
        <v>39</v>
      </c>
      <c r="J1191" s="3">
        <v>10</v>
      </c>
      <c r="K1191" s="2" cm="1">
        <f t="array" ref="K1191">IF(C1191="","",0.5*(C1191+SUMPRODUCT(($B$1461:$B$1491=$J1191)*1,C$1461:C$1491)))</f>
        <v>0.5802421226999922</v>
      </c>
      <c r="L1191" s="2" cm="1">
        <f t="array" ref="L1191">IF(D1191="","",0.5*(D1191+SUMPRODUCT(($B$1461:$B$1491=$J1191)*1,D$1461:D$1491)))</f>
        <v>0.55466631354603368</v>
      </c>
      <c r="M1191" s="2" cm="1">
        <f t="array" ref="M1191">IF(E1191="","",0.5*(E1191+SUMPRODUCT(($B$1461:$B$1491=$J1191)*1,E$1461:E$1491)))</f>
        <v>0.59680741773861412</v>
      </c>
      <c r="N1191" s="2" cm="1">
        <f t="array" ref="N1191">IF(F1191="","",0.5*(F1191+SUMPRODUCT(($B$1461:$B$1491=$J1191)*1,F$1461:F$1491)))</f>
        <v>0.60862269553178594</v>
      </c>
      <c r="O1191" s="2" cm="1">
        <f t="array" ref="O1191">IF(G1191="","",0.5*(G1191+SUMPRODUCT(($B$1461:$B$1491=$J1191)*1,G$1461:G$1491)))</f>
        <v>0.66254155654264957</v>
      </c>
    </row>
    <row r="1192" spans="1:15" x14ac:dyDescent="0.55000000000000004">
      <c r="A1192" s="3">
        <v>39</v>
      </c>
      <c r="B1192" s="3">
        <v>11</v>
      </c>
      <c r="C1192" s="2">
        <f>IF(logVir!C1192="","",労働コスト!C1192/SUM(資本サービス!C1192,労働コスト!C1192))</f>
        <v>0.55886431394659775</v>
      </c>
      <c r="D1192" s="2">
        <f>IF(logVir!D1192="","",労働コスト!D1192/SUM(資本サービス!D1192,労働コスト!D1192))</f>
        <v>0.52622539568969839</v>
      </c>
      <c r="E1192" s="2">
        <f>IF(logVir!E1192="","",労働コスト!E1192/SUM(資本サービス!E1192,労働コスト!E1192))</f>
        <v>0.50503026838450693</v>
      </c>
      <c r="F1192" s="2">
        <f>IF(logVir!F1192="","",労働コスト!F1192/SUM(資本サービス!F1192,労働コスト!F1192))</f>
        <v>0.48136448708771962</v>
      </c>
      <c r="G1192" s="2">
        <f>IF(logVir!G1192="","",労働コスト!G1192/SUM(資本サービス!G1192,労働コスト!G1192))</f>
        <v>0.55486971461825241</v>
      </c>
      <c r="I1192" s="3">
        <v>39</v>
      </c>
      <c r="J1192" s="3">
        <v>11</v>
      </c>
      <c r="K1192" s="2" cm="1">
        <f t="array" ref="K1192">IF(C1192="","",0.5*(C1192+SUMPRODUCT(($B$1461:$B$1491=$J1192)*1,C$1461:C$1491)))</f>
        <v>0.56184752222079015</v>
      </c>
      <c r="L1192" s="2" cm="1">
        <f t="array" ref="L1192">IF(D1192="","",0.5*(D1192+SUMPRODUCT(($B$1461:$B$1491=$J1192)*1,D$1461:D$1491)))</f>
        <v>0.54710966822012119</v>
      </c>
      <c r="M1192" s="2" cm="1">
        <f t="array" ref="M1192">IF(E1192="","",0.5*(E1192+SUMPRODUCT(($B$1461:$B$1491=$J1192)*1,E$1461:E$1491)))</f>
        <v>0.54274520807723681</v>
      </c>
      <c r="N1192" s="2" cm="1">
        <f t="array" ref="N1192">IF(F1192="","",0.5*(F1192+SUMPRODUCT(($B$1461:$B$1491=$J1192)*1,F$1461:F$1491)))</f>
        <v>0.52701794513639666</v>
      </c>
      <c r="O1192" s="2" cm="1">
        <f t="array" ref="O1192">IF(G1192="","",0.5*(G1192+SUMPRODUCT(($B$1461:$B$1491=$J1192)*1,G$1461:G$1491)))</f>
        <v>0.57440701969498353</v>
      </c>
    </row>
    <row r="1193" spans="1:15" x14ac:dyDescent="0.55000000000000004">
      <c r="A1193" s="3">
        <v>39</v>
      </c>
      <c r="B1193" s="3">
        <v>12</v>
      </c>
      <c r="C1193" s="2">
        <f>IF(logVir!C1193="","",労働コスト!C1193/SUM(資本サービス!C1193,労働コスト!C1193))</f>
        <v>0.6193210711340309</v>
      </c>
      <c r="D1193" s="2">
        <f>IF(logVir!D1193="","",労働コスト!D1193/SUM(資本サービス!D1193,労働コスト!D1193))</f>
        <v>0.6849333509673553</v>
      </c>
      <c r="E1193" s="2">
        <f>IF(logVir!E1193="","",労働コスト!E1193/SUM(資本サービス!E1193,労働コスト!E1193))</f>
        <v>0.67828375084792791</v>
      </c>
      <c r="F1193" s="2">
        <f>IF(logVir!F1193="","",労働コスト!F1193/SUM(資本サービス!F1193,労働コスト!F1193))</f>
        <v>0.67463081860249907</v>
      </c>
      <c r="G1193" s="2">
        <f>IF(logVir!G1193="","",労働コスト!G1193/SUM(資本サービス!G1193,労働コスト!G1193))</f>
        <v>0.72932427566535996</v>
      </c>
      <c r="I1193" s="3">
        <v>39</v>
      </c>
      <c r="J1193" s="3">
        <v>12</v>
      </c>
      <c r="K1193" s="2" cm="1">
        <f t="array" ref="K1193">IF(C1193="","",0.5*(C1193+SUMPRODUCT(($B$1461:$B$1491=$J1193)*1,C$1461:C$1491)))</f>
        <v>0.55405309246176981</v>
      </c>
      <c r="L1193" s="2" cm="1">
        <f t="array" ref="L1193">IF(D1193="","",0.5*(D1193+SUMPRODUCT(($B$1461:$B$1491=$J1193)*1,D$1461:D$1491)))</f>
        <v>0.59897258896638506</v>
      </c>
      <c r="M1193" s="2" cm="1">
        <f t="array" ref="M1193">IF(E1193="","",0.5*(E1193+SUMPRODUCT(($B$1461:$B$1491=$J1193)*1,E$1461:E$1491)))</f>
        <v>0.59623121245092903</v>
      </c>
      <c r="N1193" s="2" cm="1">
        <f t="array" ref="N1193">IF(F1193="","",0.5*(F1193+SUMPRODUCT(($B$1461:$B$1491=$J1193)*1,F$1461:F$1491)))</f>
        <v>0.59669015690851568</v>
      </c>
      <c r="O1193" s="2" cm="1">
        <f t="array" ref="O1193">IF(G1193="","",0.5*(G1193+SUMPRODUCT(($B$1461:$B$1491=$J1193)*1,G$1461:G$1491)))</f>
        <v>0.64566098189444732</v>
      </c>
    </row>
    <row r="1194" spans="1:15" x14ac:dyDescent="0.55000000000000004">
      <c r="A1194" s="3">
        <v>39</v>
      </c>
      <c r="B1194" s="3">
        <v>13</v>
      </c>
      <c r="C1194" s="2">
        <f>IF(logVir!C1194="","",労働コスト!C1194/SUM(資本サービス!C1194,労働コスト!C1194))</f>
        <v>0.4450534640575447</v>
      </c>
      <c r="D1194" s="2">
        <f>IF(logVir!D1194="","",労働コスト!D1194/SUM(資本サービス!D1194,労働コスト!D1194))</f>
        <v>0.34839745643840558</v>
      </c>
      <c r="E1194" s="2">
        <f>IF(logVir!E1194="","",労働コスト!E1194/SUM(資本サービス!E1194,労働コスト!E1194))</f>
        <v>0.38685598978825397</v>
      </c>
      <c r="F1194" s="2">
        <f>IF(logVir!F1194="","",労働コスト!F1194/SUM(資本サービス!F1194,労働コスト!F1194))</f>
        <v>0.41303357472635099</v>
      </c>
      <c r="G1194" s="2">
        <f>IF(logVir!G1194="","",労働コスト!G1194/SUM(資本サービス!G1194,労働コスト!G1194))</f>
        <v>0.53887854513986511</v>
      </c>
      <c r="I1194" s="3">
        <v>39</v>
      </c>
      <c r="J1194" s="3">
        <v>13</v>
      </c>
      <c r="K1194" s="2" cm="1">
        <f t="array" ref="K1194">IF(C1194="","",0.5*(C1194+SUMPRODUCT(($B$1461:$B$1491=$J1194)*1,C$1461:C$1491)))</f>
        <v>0.42330595368670626</v>
      </c>
      <c r="L1194" s="2" cm="1">
        <f t="array" ref="L1194">IF(D1194="","",0.5*(D1194+SUMPRODUCT(($B$1461:$B$1491=$J1194)*1,D$1461:D$1491)))</f>
        <v>0.3600648374799848</v>
      </c>
      <c r="M1194" s="2" cm="1">
        <f t="array" ref="M1194">IF(E1194="","",0.5*(E1194+SUMPRODUCT(($B$1461:$B$1491=$J1194)*1,E$1461:E$1491)))</f>
        <v>0.39897944756615134</v>
      </c>
      <c r="N1194" s="2" cm="1">
        <f t="array" ref="N1194">IF(F1194="","",0.5*(F1194+SUMPRODUCT(($B$1461:$B$1491=$J1194)*1,F$1461:F$1491)))</f>
        <v>0.40467877599334412</v>
      </c>
      <c r="O1194" s="2" cm="1">
        <f t="array" ref="O1194">IF(G1194="","",0.5*(G1194+SUMPRODUCT(($B$1461:$B$1491=$J1194)*1,G$1461:G$1491)))</f>
        <v>0.48532155354869655</v>
      </c>
    </row>
    <row r="1195" spans="1:15" x14ac:dyDescent="0.55000000000000004">
      <c r="A1195" s="3">
        <v>39</v>
      </c>
      <c r="B1195" s="3">
        <v>14</v>
      </c>
      <c r="C1195" s="2">
        <f>IF(logVir!C1195="","",労働コスト!C1195/SUM(資本サービス!C1195,労働コスト!C1195))</f>
        <v>0.55001134421679521</v>
      </c>
      <c r="D1195" s="2">
        <f>IF(logVir!D1195="","",労働コスト!D1195/SUM(資本サービス!D1195,労働コスト!D1195))</f>
        <v>0.66880438682356147</v>
      </c>
      <c r="E1195" s="2">
        <f>IF(logVir!E1195="","",労働コスト!E1195/SUM(資本サービス!E1195,労働コスト!E1195))</f>
        <v>0.57044337957729174</v>
      </c>
      <c r="F1195" s="2">
        <f>IF(logVir!F1195="","",労働コスト!F1195/SUM(資本サービス!F1195,労働コスト!F1195))</f>
        <v>0.56425311873278949</v>
      </c>
      <c r="G1195" s="2">
        <f>IF(logVir!G1195="","",労働コスト!G1195/SUM(資本サービス!G1195,労働コスト!G1195))</f>
        <v>0.60622311877385904</v>
      </c>
      <c r="I1195" s="3">
        <v>39</v>
      </c>
      <c r="J1195" s="3">
        <v>14</v>
      </c>
      <c r="K1195" s="2" cm="1">
        <f t="array" ref="K1195">IF(C1195="","",0.5*(C1195+SUMPRODUCT(($B$1461:$B$1491=$J1195)*1,C$1461:C$1491)))</f>
        <v>0.57043343195476259</v>
      </c>
      <c r="L1195" s="2" cm="1">
        <f t="array" ref="L1195">IF(D1195="","",0.5*(D1195+SUMPRODUCT(($B$1461:$B$1491=$J1195)*1,D$1461:D$1491)))</f>
        <v>0.64958251308231063</v>
      </c>
      <c r="M1195" s="2" cm="1">
        <f t="array" ref="M1195">IF(E1195="","",0.5*(E1195+SUMPRODUCT(($B$1461:$B$1491=$J1195)*1,E$1461:E$1491)))</f>
        <v>0.59144081804143755</v>
      </c>
      <c r="N1195" s="2" cm="1">
        <f t="array" ref="N1195">IF(F1195="","",0.5*(F1195+SUMPRODUCT(($B$1461:$B$1491=$J1195)*1,F$1461:F$1491)))</f>
        <v>0.58174292532694571</v>
      </c>
      <c r="O1195" s="2" cm="1">
        <f t="array" ref="O1195">IF(G1195="","",0.5*(G1195+SUMPRODUCT(($B$1461:$B$1491=$J1195)*1,G$1461:G$1491)))</f>
        <v>0.61599252827365047</v>
      </c>
    </row>
    <row r="1196" spans="1:15" x14ac:dyDescent="0.55000000000000004">
      <c r="A1196" s="3">
        <v>39</v>
      </c>
      <c r="B1196" s="3">
        <v>15</v>
      </c>
      <c r="C1196" s="2">
        <f>IF(logVir!C1196="","",労働コスト!C1196/SUM(資本サービス!C1196,労働コスト!C1196))</f>
        <v>0.82528868114930676</v>
      </c>
      <c r="D1196" s="2">
        <f>IF(logVir!D1196="","",労働コスト!D1196/SUM(資本サービス!D1196,労働コスト!D1196))</f>
        <v>0.83556514276683547</v>
      </c>
      <c r="E1196" s="2">
        <f>IF(logVir!E1196="","",労働コスト!E1196/SUM(資本サービス!E1196,労働コスト!E1196))</f>
        <v>0.79901930163234947</v>
      </c>
      <c r="F1196" s="2">
        <f>IF(logVir!F1196="","",労働コスト!F1196/SUM(資本サービス!F1196,労働コスト!F1196))</f>
        <v>0.78898324490791405</v>
      </c>
      <c r="G1196" s="2">
        <f>IF(logVir!G1196="","",労働コスト!G1196/SUM(資本サービス!G1196,労働コスト!G1196))</f>
        <v>0.79663537076355839</v>
      </c>
      <c r="I1196" s="3">
        <v>39</v>
      </c>
      <c r="J1196" s="3">
        <v>15</v>
      </c>
      <c r="K1196" s="2" cm="1">
        <f t="array" ref="K1196">IF(C1196="","",0.5*(C1196+SUMPRODUCT(($B$1461:$B$1491=$J1196)*1,C$1461:C$1491)))</f>
        <v>0.78234141271689772</v>
      </c>
      <c r="L1196" s="2" cm="1">
        <f t="array" ref="L1196">IF(D1196="","",0.5*(D1196+SUMPRODUCT(($B$1461:$B$1491=$J1196)*1,D$1461:D$1491)))</f>
        <v>0.80884714317470308</v>
      </c>
      <c r="M1196" s="2" cm="1">
        <f t="array" ref="M1196">IF(E1196="","",0.5*(E1196+SUMPRODUCT(($B$1461:$B$1491=$J1196)*1,E$1461:E$1491)))</f>
        <v>0.7775153779850672</v>
      </c>
      <c r="N1196" s="2" cm="1">
        <f t="array" ref="N1196">IF(F1196="","",0.5*(F1196+SUMPRODUCT(($B$1461:$B$1491=$J1196)*1,F$1461:F$1491)))</f>
        <v>0.76803078202914898</v>
      </c>
      <c r="O1196" s="2" cm="1">
        <f t="array" ref="O1196">IF(G1196="","",0.5*(G1196+SUMPRODUCT(($B$1461:$B$1491=$J1196)*1,G$1461:G$1491)))</f>
        <v>0.78519404617170707</v>
      </c>
    </row>
    <row r="1197" spans="1:15" x14ac:dyDescent="0.55000000000000004">
      <c r="A1197" s="3">
        <v>39</v>
      </c>
      <c r="B1197" s="3">
        <v>16</v>
      </c>
      <c r="C1197" s="2">
        <f>IF(logVir!C1197="","",労働コスト!C1197/SUM(資本サービス!C1197,労働コスト!C1197))</f>
        <v>0.68877211049562603</v>
      </c>
      <c r="D1197" s="2">
        <f>IF(logVir!D1197="","",労働コスト!D1197/SUM(資本サービス!D1197,労働コスト!D1197))</f>
        <v>0.73359010289997362</v>
      </c>
      <c r="E1197" s="2">
        <f>IF(logVir!E1197="","",労働コスト!E1197/SUM(資本サービス!E1197,労働コスト!E1197))</f>
        <v>0.78110693223936933</v>
      </c>
      <c r="F1197" s="2">
        <f>IF(logVir!F1197="","",労働コスト!F1197/SUM(資本サービス!F1197,労働コスト!F1197))</f>
        <v>0.78148174730432629</v>
      </c>
      <c r="G1197" s="2">
        <f>IF(logVir!G1197="","",労働コスト!G1197/SUM(資本サービス!G1197,労働コスト!G1197))</f>
        <v>0.80104183695306785</v>
      </c>
      <c r="I1197" s="3">
        <v>39</v>
      </c>
      <c r="J1197" s="3">
        <v>16</v>
      </c>
      <c r="K1197" s="2" cm="1">
        <f t="array" ref="K1197">IF(C1197="","",0.5*(C1197+SUMPRODUCT(($B$1461:$B$1491=$J1197)*1,C$1461:C$1491)))</f>
        <v>0.68110932220260545</v>
      </c>
      <c r="L1197" s="2" cm="1">
        <f t="array" ref="L1197">IF(D1197="","",0.5*(D1197+SUMPRODUCT(($B$1461:$B$1491=$J1197)*1,D$1461:D$1491)))</f>
        <v>0.71803544362130922</v>
      </c>
      <c r="M1197" s="2" cm="1">
        <f t="array" ref="M1197">IF(E1197="","",0.5*(E1197+SUMPRODUCT(($B$1461:$B$1491=$J1197)*1,E$1461:E$1491)))</f>
        <v>0.75462810009496151</v>
      </c>
      <c r="N1197" s="2" cm="1">
        <f t="array" ref="N1197">IF(F1197="","",0.5*(F1197+SUMPRODUCT(($B$1461:$B$1491=$J1197)*1,F$1461:F$1491)))</f>
        <v>0.7545583577113355</v>
      </c>
      <c r="O1197" s="2" cm="1">
        <f t="array" ref="O1197">IF(G1197="","",0.5*(G1197+SUMPRODUCT(($B$1461:$B$1491=$J1197)*1,G$1461:G$1491)))</f>
        <v>0.77826355396030633</v>
      </c>
    </row>
    <row r="1198" spans="1:15" x14ac:dyDescent="0.55000000000000004">
      <c r="A1198" s="3">
        <v>39</v>
      </c>
      <c r="B1198" s="3">
        <v>17</v>
      </c>
      <c r="C1198" s="2">
        <f>IF(logVir!C1198="","",労働コスト!C1198/SUM(資本サービス!C1198,労働コスト!C1198))</f>
        <v>0.34076557777415961</v>
      </c>
      <c r="D1198" s="2">
        <f>IF(logVir!D1198="","",労働コスト!D1198/SUM(資本サービス!D1198,労働コスト!D1198))</f>
        <v>0.36291016304897972</v>
      </c>
      <c r="E1198" s="2">
        <f>IF(logVir!E1198="","",労働コスト!E1198/SUM(資本サービス!E1198,労働コスト!E1198))</f>
        <v>0.3770916165874838</v>
      </c>
      <c r="F1198" s="2">
        <f>IF(logVir!F1198="","",労働コスト!F1198/SUM(資本サービス!F1198,労働コスト!F1198))</f>
        <v>0.37499981383295572</v>
      </c>
      <c r="G1198" s="2">
        <f>IF(logVir!G1198="","",労働コスト!G1198/SUM(資本サービス!G1198,労働コスト!G1198))</f>
        <v>0.38472923210934729</v>
      </c>
      <c r="I1198" s="3">
        <v>39</v>
      </c>
      <c r="J1198" s="3">
        <v>17</v>
      </c>
      <c r="K1198" s="2" cm="1">
        <f t="array" ref="K1198">IF(C1198="","",0.5*(C1198+SUMPRODUCT(($B$1461:$B$1491=$J1198)*1,C$1461:C$1491)))</f>
        <v>0.34207542573132632</v>
      </c>
      <c r="L1198" s="2" cm="1">
        <f t="array" ref="L1198">IF(D1198="","",0.5*(D1198+SUMPRODUCT(($B$1461:$B$1491=$J1198)*1,D$1461:D$1491)))</f>
        <v>0.36093169341821663</v>
      </c>
      <c r="M1198" s="2" cm="1">
        <f t="array" ref="M1198">IF(E1198="","",0.5*(E1198+SUMPRODUCT(($B$1461:$B$1491=$J1198)*1,E$1461:E$1491)))</f>
        <v>0.38151375590620262</v>
      </c>
      <c r="N1198" s="2" cm="1">
        <f t="array" ref="N1198">IF(F1198="","",0.5*(F1198+SUMPRODUCT(($B$1461:$B$1491=$J1198)*1,F$1461:F$1491)))</f>
        <v>0.39453428112867917</v>
      </c>
      <c r="O1198" s="2" cm="1">
        <f t="array" ref="O1198">IF(G1198="","",0.5*(G1198+SUMPRODUCT(($B$1461:$B$1491=$J1198)*1,G$1461:G$1491)))</f>
        <v>0.40130980085367884</v>
      </c>
    </row>
    <row r="1199" spans="1:15" x14ac:dyDescent="0.55000000000000004">
      <c r="A1199" s="3">
        <v>39</v>
      </c>
      <c r="B1199" s="3">
        <v>18</v>
      </c>
      <c r="C1199" s="2">
        <f>IF(logVir!C1199="","",労働コスト!C1199/SUM(資本サービス!C1199,労働コスト!C1199))</f>
        <v>0.79568434675260458</v>
      </c>
      <c r="D1199" s="2">
        <f>IF(logVir!D1199="","",労働コスト!D1199/SUM(資本サービス!D1199,労働コスト!D1199))</f>
        <v>0.85926710567232178</v>
      </c>
      <c r="E1199" s="2">
        <f>IF(logVir!E1199="","",労働コスト!E1199/SUM(資本サービス!E1199,労働コスト!E1199))</f>
        <v>0.8671867005184557</v>
      </c>
      <c r="F1199" s="2">
        <f>IF(logVir!F1199="","",労働コスト!F1199/SUM(資本サービス!F1199,労働コスト!F1199))</f>
        <v>0.87087374744807111</v>
      </c>
      <c r="G1199" s="2">
        <f>IF(logVir!G1199="","",労働コスト!G1199/SUM(資本サービス!G1199,労働コスト!G1199))</f>
        <v>0.86646074153968189</v>
      </c>
      <c r="I1199" s="3">
        <v>39</v>
      </c>
      <c r="J1199" s="3">
        <v>18</v>
      </c>
      <c r="K1199" s="2" cm="1">
        <f t="array" ref="K1199">IF(C1199="","",0.5*(C1199+SUMPRODUCT(($B$1461:$B$1491=$J1199)*1,C$1461:C$1491)))</f>
        <v>0.82609073896188268</v>
      </c>
      <c r="L1199" s="2" cm="1">
        <f t="array" ref="L1199">IF(D1199="","",0.5*(D1199+SUMPRODUCT(($B$1461:$B$1491=$J1199)*1,D$1461:D$1491)))</f>
        <v>0.87510105837948882</v>
      </c>
      <c r="M1199" s="2" cm="1">
        <f t="array" ref="M1199">IF(E1199="","",0.5*(E1199+SUMPRODUCT(($B$1461:$B$1491=$J1199)*1,E$1461:E$1491)))</f>
        <v>0.88175528999767228</v>
      </c>
      <c r="N1199" s="2" cm="1">
        <f t="array" ref="N1199">IF(F1199="","",0.5*(F1199+SUMPRODUCT(($B$1461:$B$1491=$J1199)*1,F$1461:F$1491)))</f>
        <v>0.88439476738995881</v>
      </c>
      <c r="O1199" s="2" cm="1">
        <f t="array" ref="O1199">IF(G1199="","",0.5*(G1199+SUMPRODUCT(($B$1461:$B$1491=$J1199)*1,G$1461:G$1491)))</f>
        <v>0.88247258338829515</v>
      </c>
    </row>
    <row r="1200" spans="1:15" x14ac:dyDescent="0.55000000000000004">
      <c r="A1200" s="3">
        <v>39</v>
      </c>
      <c r="B1200" s="3">
        <v>19</v>
      </c>
      <c r="C1200" s="2">
        <f>IF(logVir!C1200="","",労働コスト!C1200/SUM(資本サービス!C1200,労働コスト!C1200))</f>
        <v>0.84354768972706196</v>
      </c>
      <c r="D1200" s="2">
        <f>IF(logVir!D1200="","",労働コスト!D1200/SUM(資本サービス!D1200,労働コスト!D1200))</f>
        <v>0.91285203273142113</v>
      </c>
      <c r="E1200" s="2">
        <f>IF(logVir!E1200="","",労働コスト!E1200/SUM(資本サービス!E1200,労働コスト!E1200))</f>
        <v>0.88119625286511261</v>
      </c>
      <c r="F1200" s="2">
        <f>IF(logVir!F1200="","",労働コスト!F1200/SUM(資本サービス!F1200,労働コスト!F1200))</f>
        <v>0.87647733896473912</v>
      </c>
      <c r="G1200" s="2">
        <f>IF(logVir!G1200="","",労働コスト!G1200/SUM(資本サービス!G1200,労働コスト!G1200))</f>
        <v>0.88999794284212796</v>
      </c>
      <c r="I1200" s="3">
        <v>39</v>
      </c>
      <c r="J1200" s="3">
        <v>19</v>
      </c>
      <c r="K1200" s="2" cm="1">
        <f t="array" ref="K1200">IF(C1200="","",0.5*(C1200+SUMPRODUCT(($B$1461:$B$1491=$J1200)*1,C$1461:C$1491)))</f>
        <v>0.83543084339367202</v>
      </c>
      <c r="L1200" s="2" cm="1">
        <f t="array" ref="L1200">IF(D1200="","",0.5*(D1200+SUMPRODUCT(($B$1461:$B$1491=$J1200)*1,D$1461:D$1491)))</f>
        <v>0.89009498185291014</v>
      </c>
      <c r="M1200" s="2" cm="1">
        <f t="array" ref="M1200">IF(E1200="","",0.5*(E1200+SUMPRODUCT(($B$1461:$B$1491=$J1200)*1,E$1461:E$1491)))</f>
        <v>0.87530189626674126</v>
      </c>
      <c r="N1200" s="2" cm="1">
        <f t="array" ref="N1200">IF(F1200="","",0.5*(F1200+SUMPRODUCT(($B$1461:$B$1491=$J1200)*1,F$1461:F$1491)))</f>
        <v>0.87306386912052192</v>
      </c>
      <c r="O1200" s="2" cm="1">
        <f t="array" ref="O1200">IF(G1200="","",0.5*(G1200+SUMPRODUCT(($B$1461:$B$1491=$J1200)*1,G$1461:G$1491)))</f>
        <v>0.88235626901170194</v>
      </c>
    </row>
    <row r="1201" spans="1:15" x14ac:dyDescent="0.55000000000000004">
      <c r="A1201" s="3">
        <v>39</v>
      </c>
      <c r="B1201" s="3">
        <v>20</v>
      </c>
      <c r="C1201" s="2">
        <f>IF(logVir!C1201="","",労働コスト!C1201/SUM(資本サービス!C1201,労働コスト!C1201))</f>
        <v>0.75426679765043014</v>
      </c>
      <c r="D1201" s="2">
        <f>IF(logVir!D1201="","",労働コスト!D1201/SUM(資本サービス!D1201,労働コスト!D1201))</f>
        <v>0.81136219220546069</v>
      </c>
      <c r="E1201" s="2">
        <f>IF(logVir!E1201="","",労働コスト!E1201/SUM(資本サービス!E1201,労働コスト!E1201))</f>
        <v>0.77783052378784145</v>
      </c>
      <c r="F1201" s="2">
        <f>IF(logVir!F1201="","",労働コスト!F1201/SUM(資本サービス!F1201,労働コスト!F1201))</f>
        <v>0.79171156295715295</v>
      </c>
      <c r="G1201" s="2">
        <f>IF(logVir!G1201="","",労働コスト!G1201/SUM(資本サービス!G1201,労働コスト!G1201))</f>
        <v>0.81007734844140167</v>
      </c>
      <c r="I1201" s="3">
        <v>39</v>
      </c>
      <c r="J1201" s="3">
        <v>20</v>
      </c>
      <c r="K1201" s="2" cm="1">
        <f t="array" ref="K1201">IF(C1201="","",0.5*(C1201+SUMPRODUCT(($B$1461:$B$1491=$J1201)*1,C$1461:C$1491)))</f>
        <v>0.74993459254086026</v>
      </c>
      <c r="L1201" s="2" cm="1">
        <f t="array" ref="L1201">IF(D1201="","",0.5*(D1201+SUMPRODUCT(($B$1461:$B$1491=$J1201)*1,D$1461:D$1491)))</f>
        <v>0.78304261345882531</v>
      </c>
      <c r="M1201" s="2" cm="1">
        <f t="array" ref="M1201">IF(E1201="","",0.5*(E1201+SUMPRODUCT(($B$1461:$B$1491=$J1201)*1,E$1461:E$1491)))</f>
        <v>0.76315024448985191</v>
      </c>
      <c r="N1201" s="2" cm="1">
        <f t="array" ref="N1201">IF(F1201="","",0.5*(F1201+SUMPRODUCT(($B$1461:$B$1491=$J1201)*1,F$1461:F$1491)))</f>
        <v>0.76929936115952291</v>
      </c>
      <c r="O1201" s="2" cm="1">
        <f t="array" ref="O1201">IF(G1201="","",0.5*(G1201+SUMPRODUCT(($B$1461:$B$1491=$J1201)*1,G$1461:G$1491)))</f>
        <v>0.786187754567367</v>
      </c>
    </row>
    <row r="1202" spans="1:15" x14ac:dyDescent="0.55000000000000004">
      <c r="A1202" s="3">
        <v>39</v>
      </c>
      <c r="B1202" s="3">
        <v>21</v>
      </c>
      <c r="C1202" s="2">
        <f>IF(logVir!C1202="","",労働コスト!C1202/SUM(資本サービス!C1202,労働コスト!C1202))</f>
        <v>0.56565656869910552</v>
      </c>
      <c r="D1202" s="2">
        <f>IF(logVir!D1202="","",労働コスト!D1202/SUM(資本サービス!D1202,労働コスト!D1202))</f>
        <v>0.61800058231527699</v>
      </c>
      <c r="E1202" s="2">
        <f>IF(logVir!E1202="","",労働コスト!E1202/SUM(資本サービス!E1202,労働コスト!E1202))</f>
        <v>0.63847199331738869</v>
      </c>
      <c r="F1202" s="2">
        <f>IF(logVir!F1202="","",労働コスト!F1202/SUM(資本サービス!F1202,労働コスト!F1202))</f>
        <v>0.62859176820262019</v>
      </c>
      <c r="G1202" s="2">
        <f>IF(logVir!G1202="","",労働コスト!G1202/SUM(資本サービス!G1202,労働コスト!G1202))</f>
        <v>0.65739615861473</v>
      </c>
      <c r="I1202" s="3">
        <v>39</v>
      </c>
      <c r="J1202" s="3">
        <v>21</v>
      </c>
      <c r="K1202" s="2" cm="1">
        <f t="array" ref="K1202">IF(C1202="","",0.5*(C1202+SUMPRODUCT(($B$1461:$B$1491=$J1202)*1,C$1461:C$1491)))</f>
        <v>0.6153998680274908</v>
      </c>
      <c r="L1202" s="2" cm="1">
        <f t="array" ref="L1202">IF(D1202="","",0.5*(D1202+SUMPRODUCT(($B$1461:$B$1491=$J1202)*1,D$1461:D$1491)))</f>
        <v>0.66012541934411773</v>
      </c>
      <c r="M1202" s="2" cm="1">
        <f t="array" ref="M1202">IF(E1202="","",0.5*(E1202+SUMPRODUCT(($B$1461:$B$1491=$J1202)*1,E$1461:E$1491)))</f>
        <v>0.67428173978215677</v>
      </c>
      <c r="N1202" s="2" cm="1">
        <f t="array" ref="N1202">IF(F1202="","",0.5*(F1202+SUMPRODUCT(($B$1461:$B$1491=$J1202)*1,F$1461:F$1491)))</f>
        <v>0.67063879219907485</v>
      </c>
      <c r="O1202" s="2" cm="1">
        <f t="array" ref="O1202">IF(G1202="","",0.5*(G1202+SUMPRODUCT(($B$1461:$B$1491=$J1202)*1,G$1461:G$1491)))</f>
        <v>0.69320541628808097</v>
      </c>
    </row>
    <row r="1203" spans="1:15" x14ac:dyDescent="0.55000000000000004">
      <c r="A1203" s="3">
        <v>39</v>
      </c>
      <c r="B1203" s="3">
        <v>22</v>
      </c>
      <c r="C1203" s="2">
        <f>IF(logVir!C1203="","",労働コスト!C1203/SUM(資本サービス!C1203,労働コスト!C1203))</f>
        <v>0.80123423565294893</v>
      </c>
      <c r="D1203" s="2">
        <f>IF(logVir!D1203="","",労働コスト!D1203/SUM(資本サービス!D1203,労働コスト!D1203))</f>
        <v>0.84518167142262279</v>
      </c>
      <c r="E1203" s="2">
        <f>IF(logVir!E1203="","",労働コスト!E1203/SUM(資本サービス!E1203,労働コスト!E1203))</f>
        <v>0.8256863311618825</v>
      </c>
      <c r="F1203" s="2">
        <f>IF(logVir!F1203="","",労働コスト!F1203/SUM(資本サービス!F1203,労働コスト!F1203))</f>
        <v>0.85639909411746151</v>
      </c>
      <c r="G1203" s="2">
        <f>IF(logVir!G1203="","",労働コスト!G1203/SUM(資本サービス!G1203,労働コスト!G1203))</f>
        <v>0.904382834944086</v>
      </c>
      <c r="I1203" s="3">
        <v>39</v>
      </c>
      <c r="J1203" s="3">
        <v>22</v>
      </c>
      <c r="K1203" s="2" cm="1">
        <f t="array" ref="K1203">IF(C1203="","",0.5*(C1203+SUMPRODUCT(($B$1461:$B$1491=$J1203)*1,C$1461:C$1491)))</f>
        <v>0.78858725257134932</v>
      </c>
      <c r="L1203" s="2" cm="1">
        <f t="array" ref="L1203">IF(D1203="","",0.5*(D1203+SUMPRODUCT(($B$1461:$B$1491=$J1203)*1,D$1461:D$1491)))</f>
        <v>0.83031451304919501</v>
      </c>
      <c r="M1203" s="2" cm="1">
        <f t="array" ref="M1203">IF(E1203="","",0.5*(E1203+SUMPRODUCT(($B$1461:$B$1491=$J1203)*1,E$1461:E$1491)))</f>
        <v>0.83405287528961525</v>
      </c>
      <c r="N1203" s="2" cm="1">
        <f t="array" ref="N1203">IF(F1203="","",0.5*(F1203+SUMPRODUCT(($B$1461:$B$1491=$J1203)*1,F$1461:F$1491)))</f>
        <v>0.84698969805999846</v>
      </c>
      <c r="O1203" s="2" cm="1">
        <f t="array" ref="O1203">IF(G1203="","",0.5*(G1203+SUMPRODUCT(($B$1461:$B$1491=$J1203)*1,G$1461:G$1491)))</f>
        <v>0.87160121968426152</v>
      </c>
    </row>
    <row r="1204" spans="1:15" x14ac:dyDescent="0.55000000000000004">
      <c r="A1204" s="3">
        <v>39</v>
      </c>
      <c r="B1204" s="3">
        <v>23</v>
      </c>
      <c r="C1204" s="2">
        <f>IF(logVir!C1204="","",労働コスト!C1204/SUM(資本サービス!C1204,労働コスト!C1204))</f>
        <v>0.39696549147744203</v>
      </c>
      <c r="D1204" s="2">
        <f>IF(logVir!D1204="","",労働コスト!D1204/SUM(資本サービス!D1204,労働コスト!D1204))</f>
        <v>0.37372370045471554</v>
      </c>
      <c r="E1204" s="2">
        <f>IF(logVir!E1204="","",労働コスト!E1204/SUM(資本サービス!E1204,労働コスト!E1204))</f>
        <v>0.31998012633836193</v>
      </c>
      <c r="F1204" s="2">
        <f>IF(logVir!F1204="","",労働コスト!F1204/SUM(資本サービス!F1204,労働コスト!F1204))</f>
        <v>0.33966155448131929</v>
      </c>
      <c r="G1204" s="2">
        <f>IF(logVir!G1204="","",労働コスト!G1204/SUM(資本サービス!G1204,労働コスト!G1204))</f>
        <v>0.35829682923986816</v>
      </c>
      <c r="I1204" s="3">
        <v>39</v>
      </c>
      <c r="J1204" s="3">
        <v>23</v>
      </c>
      <c r="K1204" s="2" cm="1">
        <f t="array" ref="K1204">IF(C1204="","",0.5*(C1204+SUMPRODUCT(($B$1461:$B$1491=$J1204)*1,C$1461:C$1491)))</f>
        <v>0.34058741347958971</v>
      </c>
      <c r="L1204" s="2" cm="1">
        <f t="array" ref="L1204">IF(D1204="","",0.5*(D1204+SUMPRODUCT(($B$1461:$B$1491=$J1204)*1,D$1461:D$1491)))</f>
        <v>0.34380303988929495</v>
      </c>
      <c r="M1204" s="2" cm="1">
        <f t="array" ref="M1204">IF(E1204="","",0.5*(E1204+SUMPRODUCT(($B$1461:$B$1491=$J1204)*1,E$1461:E$1491)))</f>
        <v>0.33359387553043807</v>
      </c>
      <c r="N1204" s="2" cm="1">
        <f t="array" ref="N1204">IF(F1204="","",0.5*(F1204+SUMPRODUCT(($B$1461:$B$1491=$J1204)*1,F$1461:F$1491)))</f>
        <v>0.35749954688379149</v>
      </c>
      <c r="O1204" s="2" cm="1">
        <f t="array" ref="O1204">IF(G1204="","",0.5*(G1204+SUMPRODUCT(($B$1461:$B$1491=$J1204)*1,G$1461:G$1491)))</f>
        <v>0.378083947427444</v>
      </c>
    </row>
    <row r="1205" spans="1:15" x14ac:dyDescent="0.55000000000000004">
      <c r="A1205" s="3">
        <v>39</v>
      </c>
      <c r="B1205" s="3">
        <v>24</v>
      </c>
      <c r="C1205" s="2">
        <f>IF(logVir!C1205="","",労働コスト!C1205/SUM(資本サービス!C1205,労働コスト!C1205))</f>
        <v>0.79085133081289116</v>
      </c>
      <c r="D1205" s="2">
        <f>IF(logVir!D1205="","",労働コスト!D1205/SUM(資本サービス!D1205,労働コスト!D1205))</f>
        <v>0.80643380774347118</v>
      </c>
      <c r="E1205" s="2">
        <f>IF(logVir!E1205="","",労働コスト!E1205/SUM(資本サービス!E1205,労働コスト!E1205))</f>
        <v>0.72866463470760079</v>
      </c>
      <c r="F1205" s="2">
        <f>IF(logVir!F1205="","",労働コスト!F1205/SUM(資本サービス!F1205,労働コスト!F1205))</f>
        <v>0.73347537080033087</v>
      </c>
      <c r="G1205" s="2">
        <f>IF(logVir!G1205="","",労働コスト!G1205/SUM(資本サービス!G1205,労働コスト!G1205))</f>
        <v>0.72674224385547526</v>
      </c>
      <c r="I1205" s="3">
        <v>39</v>
      </c>
      <c r="J1205" s="3">
        <v>24</v>
      </c>
      <c r="K1205" s="2" cm="1">
        <f t="array" ref="K1205">IF(C1205="","",0.5*(C1205+SUMPRODUCT(($B$1461:$B$1491=$J1205)*1,C$1461:C$1491)))</f>
        <v>0.75133545361253207</v>
      </c>
      <c r="L1205" s="2" cm="1">
        <f t="array" ref="L1205">IF(D1205="","",0.5*(D1205+SUMPRODUCT(($B$1461:$B$1491=$J1205)*1,D$1461:D$1491)))</f>
        <v>0.77173878433104903</v>
      </c>
      <c r="M1205" s="2" cm="1">
        <f t="array" ref="M1205">IF(E1205="","",0.5*(E1205+SUMPRODUCT(($B$1461:$B$1491=$J1205)*1,E$1461:E$1491)))</f>
        <v>0.73995895718719917</v>
      </c>
      <c r="N1205" s="2" cm="1">
        <f t="array" ref="N1205">IF(F1205="","",0.5*(F1205+SUMPRODUCT(($B$1461:$B$1491=$J1205)*1,F$1461:F$1491)))</f>
        <v>0.75097917797536917</v>
      </c>
      <c r="O1205" s="2" cm="1">
        <f t="array" ref="O1205">IF(G1205="","",0.5*(G1205+SUMPRODUCT(($B$1461:$B$1491=$J1205)*1,G$1461:G$1491)))</f>
        <v>0.75339200615493263</v>
      </c>
    </row>
    <row r="1206" spans="1:15" x14ac:dyDescent="0.55000000000000004">
      <c r="A1206" s="3">
        <v>39</v>
      </c>
      <c r="B1206" s="3">
        <v>25</v>
      </c>
      <c r="C1206" s="2">
        <f>IF(logVir!C1206="","",労働コスト!C1206/SUM(資本サービス!C1206,労働コスト!C1206))</f>
        <v>0.7961705322746816</v>
      </c>
      <c r="D1206" s="2">
        <f>IF(logVir!D1206="","",労働コスト!D1206/SUM(資本サービス!D1206,労働コスト!D1206))</f>
        <v>0.81214239250140818</v>
      </c>
      <c r="E1206" s="2">
        <f>IF(logVir!E1206="","",労働コスト!E1206/SUM(資本サービス!E1206,労働コスト!E1206))</f>
        <v>0.7821657009605858</v>
      </c>
      <c r="F1206" s="2">
        <f>IF(logVir!F1206="","",労働コスト!F1206/SUM(資本サービス!F1206,労働コスト!F1206))</f>
        <v>0.75926884923471427</v>
      </c>
      <c r="G1206" s="2">
        <f>IF(logVir!G1206="","",労働コスト!G1206/SUM(資本サービス!G1206,労働コスト!G1206))</f>
        <v>0.78756359661300801</v>
      </c>
      <c r="I1206" s="3">
        <v>39</v>
      </c>
      <c r="J1206" s="3">
        <v>25</v>
      </c>
      <c r="K1206" s="2" cm="1">
        <f t="array" ref="K1206">IF(C1206="","",0.5*(C1206+SUMPRODUCT(($B$1461:$B$1491=$J1206)*1,C$1461:C$1491)))</f>
        <v>0.79882078752333152</v>
      </c>
      <c r="L1206" s="2" cm="1">
        <f t="array" ref="L1206">IF(D1206="","",0.5*(D1206+SUMPRODUCT(($B$1461:$B$1491=$J1206)*1,D$1461:D$1491)))</f>
        <v>0.80754384131830137</v>
      </c>
      <c r="M1206" s="2" cm="1">
        <f t="array" ref="M1206">IF(E1206="","",0.5*(E1206+SUMPRODUCT(($B$1461:$B$1491=$J1206)*1,E$1461:E$1491)))</f>
        <v>0.79217274802358018</v>
      </c>
      <c r="N1206" s="2" cm="1">
        <f t="array" ref="N1206">IF(F1206="","",0.5*(F1206+SUMPRODUCT(($B$1461:$B$1491=$J1206)*1,F$1461:F$1491)))</f>
        <v>0.78012531854852152</v>
      </c>
      <c r="O1206" s="2" cm="1">
        <f t="array" ref="O1206">IF(G1206="","",0.5*(G1206+SUMPRODUCT(($B$1461:$B$1491=$J1206)*1,G$1461:G$1491)))</f>
        <v>0.79494806229983939</v>
      </c>
    </row>
    <row r="1207" spans="1:15" x14ac:dyDescent="0.55000000000000004">
      <c r="A1207" s="3">
        <v>39</v>
      </c>
      <c r="B1207" s="3">
        <v>26</v>
      </c>
      <c r="C1207" s="2">
        <f>IF(logVir!C1207="","",労働コスト!C1207/SUM(資本サービス!C1207,労働コスト!C1207))</f>
        <v>0.19321159302543675</v>
      </c>
      <c r="D1207" s="2">
        <f>IF(logVir!D1207="","",労働コスト!D1207/SUM(資本サービス!D1207,労働コスト!D1207))</f>
        <v>0.25633674188219946</v>
      </c>
      <c r="E1207" s="2">
        <f>IF(logVir!E1207="","",労働コスト!E1207/SUM(資本サービス!E1207,労働コスト!E1207))</f>
        <v>0.39744653027802862</v>
      </c>
      <c r="F1207" s="2">
        <f>IF(logVir!F1207="","",労働コスト!F1207/SUM(資本サービス!F1207,労働コスト!F1207))</f>
        <v>0.36495793743482463</v>
      </c>
      <c r="G1207" s="2">
        <f>IF(logVir!G1207="","",労働コスト!G1207/SUM(資本サービス!G1207,労働コスト!G1207))</f>
        <v>0.34078982679839331</v>
      </c>
      <c r="I1207" s="3">
        <v>39</v>
      </c>
      <c r="J1207" s="3">
        <v>26</v>
      </c>
      <c r="K1207" s="2" cm="1">
        <f t="array" ref="K1207">IF(C1207="","",0.5*(C1207+SUMPRODUCT(($B$1461:$B$1491=$J1207)*1,C$1461:C$1491)))</f>
        <v>0.25104351426638072</v>
      </c>
      <c r="L1207" s="2" cm="1">
        <f t="array" ref="L1207">IF(D1207="","",0.5*(D1207+SUMPRODUCT(($B$1461:$B$1491=$J1207)*1,D$1461:D$1491)))</f>
        <v>0.31599509227857336</v>
      </c>
      <c r="M1207" s="2" cm="1">
        <f t="array" ref="M1207">IF(E1207="","",0.5*(E1207+SUMPRODUCT(($B$1461:$B$1491=$J1207)*1,E$1461:E$1491)))</f>
        <v>0.42178771453107433</v>
      </c>
      <c r="N1207" s="2" cm="1">
        <f t="array" ref="N1207">IF(F1207="","",0.5*(F1207+SUMPRODUCT(($B$1461:$B$1491=$J1207)*1,F$1461:F$1491)))</f>
        <v>0.39313238344141777</v>
      </c>
      <c r="O1207" s="2" cm="1">
        <f t="array" ref="O1207">IF(G1207="","",0.5*(G1207+SUMPRODUCT(($B$1461:$B$1491=$J1207)*1,G$1461:G$1491)))</f>
        <v>0.38257785352907109</v>
      </c>
    </row>
    <row r="1208" spans="1:15" x14ac:dyDescent="0.55000000000000004">
      <c r="A1208" s="3">
        <v>39</v>
      </c>
      <c r="B1208" s="3">
        <v>27</v>
      </c>
      <c r="C1208" s="2">
        <f>IF(logVir!C1208="","",労働コスト!C1208/SUM(資本サービス!C1208,労働コスト!C1208))</f>
        <v>0.7907075476232186</v>
      </c>
      <c r="D1208" s="2">
        <f>IF(logVir!D1208="","",労働コスト!D1208/SUM(資本サービス!D1208,労働コスト!D1208))</f>
        <v>0.82473379483486997</v>
      </c>
      <c r="E1208" s="2">
        <f>IF(logVir!E1208="","",労働コスト!E1208/SUM(資本サービス!E1208,労働コスト!E1208))</f>
        <v>0.77178906314347817</v>
      </c>
      <c r="F1208" s="2">
        <f>IF(logVir!F1208="","",労働コスト!F1208/SUM(資本サービス!F1208,労働コスト!F1208))</f>
        <v>0.79863798239558026</v>
      </c>
      <c r="G1208" s="2">
        <f>IF(logVir!G1208="","",労働コスト!G1208/SUM(資本サービス!G1208,労働コスト!G1208))</f>
        <v>0.8123123051607144</v>
      </c>
      <c r="I1208" s="3">
        <v>39</v>
      </c>
      <c r="J1208" s="3">
        <v>27</v>
      </c>
      <c r="K1208" s="2" cm="1">
        <f t="array" ref="K1208">IF(C1208="","",0.5*(C1208+SUMPRODUCT(($B$1461:$B$1491=$J1208)*1,C$1461:C$1491)))</f>
        <v>0.78980882877073877</v>
      </c>
      <c r="L1208" s="2" cm="1">
        <f t="array" ref="L1208">IF(D1208="","",0.5*(D1208+SUMPRODUCT(($B$1461:$B$1491=$J1208)*1,D$1461:D$1491)))</f>
        <v>0.80957831390452295</v>
      </c>
      <c r="M1208" s="2" cm="1">
        <f t="array" ref="M1208">IF(E1208="","",0.5*(E1208+SUMPRODUCT(($B$1461:$B$1491=$J1208)*1,E$1461:E$1491)))</f>
        <v>0.78413223569668633</v>
      </c>
      <c r="N1208" s="2" cm="1">
        <f t="array" ref="N1208">IF(F1208="","",0.5*(F1208+SUMPRODUCT(($B$1461:$B$1491=$J1208)*1,F$1461:F$1491)))</f>
        <v>0.79935401922762905</v>
      </c>
      <c r="O1208" s="2" cm="1">
        <f t="array" ref="O1208">IF(G1208="","",0.5*(G1208+SUMPRODUCT(($B$1461:$B$1491=$J1208)*1,G$1461:G$1491)))</f>
        <v>0.8127215597194738</v>
      </c>
    </row>
    <row r="1209" spans="1:15" x14ac:dyDescent="0.55000000000000004">
      <c r="A1209" s="3">
        <v>39</v>
      </c>
      <c r="B1209" s="3">
        <v>28</v>
      </c>
      <c r="C1209" s="2">
        <f>IF(logVir!C1209="","",労働コスト!C1209/SUM(資本サービス!C1209,労働コスト!C1209))</f>
        <v>0.66510435918509225</v>
      </c>
      <c r="D1209" s="2">
        <f>IF(logVir!D1209="","",労働コスト!D1209/SUM(資本サービス!D1209,労働コスト!D1209))</f>
        <v>0.67664249612944694</v>
      </c>
      <c r="E1209" s="2">
        <f>IF(logVir!E1209="","",労働コスト!E1209/SUM(資本サービス!E1209,労働コスト!E1209))</f>
        <v>0.6738875506908576</v>
      </c>
      <c r="F1209" s="2">
        <f>IF(logVir!F1209="","",労働コスト!F1209/SUM(資本サービス!F1209,労働コスト!F1209))</f>
        <v>0.66462836367332467</v>
      </c>
      <c r="G1209" s="2">
        <f>IF(logVir!G1209="","",労働コスト!G1209/SUM(資本サービス!G1209,労働コスト!G1209))</f>
        <v>0.65118908057272129</v>
      </c>
      <c r="I1209" s="3">
        <v>39</v>
      </c>
      <c r="J1209" s="3">
        <v>28</v>
      </c>
      <c r="K1209" s="2" cm="1">
        <f t="array" ref="K1209">IF(C1209="","",0.5*(C1209+SUMPRODUCT(($B$1461:$B$1491=$J1209)*1,C$1461:C$1491)))</f>
        <v>0.6314420927976645</v>
      </c>
      <c r="L1209" s="2" cm="1">
        <f t="array" ref="L1209">IF(D1209="","",0.5*(D1209+SUMPRODUCT(($B$1461:$B$1491=$J1209)*1,D$1461:D$1491)))</f>
        <v>0.66001389082984963</v>
      </c>
      <c r="M1209" s="2" cm="1">
        <f t="array" ref="M1209">IF(E1209="","",0.5*(E1209+SUMPRODUCT(($B$1461:$B$1491=$J1209)*1,E$1461:E$1491)))</f>
        <v>0.673922186036362</v>
      </c>
      <c r="N1209" s="2" cm="1">
        <f t="array" ref="N1209">IF(F1209="","",0.5*(F1209+SUMPRODUCT(($B$1461:$B$1491=$J1209)*1,F$1461:F$1491)))</f>
        <v>0.66593506368107469</v>
      </c>
      <c r="O1209" s="2" cm="1">
        <f t="array" ref="O1209">IF(G1209="","",0.5*(G1209+SUMPRODUCT(($B$1461:$B$1491=$J1209)*1,G$1461:G$1491)))</f>
        <v>0.65310070237920148</v>
      </c>
    </row>
    <row r="1210" spans="1:15" x14ac:dyDescent="0.55000000000000004">
      <c r="A1210" s="3">
        <v>39</v>
      </c>
      <c r="B1210" s="3">
        <v>29</v>
      </c>
      <c r="C1210" s="2">
        <f>IF(logVir!C1210="","",労働コスト!C1210/SUM(資本サービス!C1210,労働コスト!C1210))</f>
        <v>0.84386814587347447</v>
      </c>
      <c r="D1210" s="2">
        <f>IF(logVir!D1210="","",労働コスト!D1210/SUM(資本サービス!D1210,労働コスト!D1210))</f>
        <v>0.84449624371622611</v>
      </c>
      <c r="E1210" s="2">
        <f>IF(logVir!E1210="","",労働コスト!E1210/SUM(資本サービス!E1210,労働コスト!E1210))</f>
        <v>0.905996250803345</v>
      </c>
      <c r="F1210" s="2">
        <f>IF(logVir!F1210="","",労働コスト!F1210/SUM(資本サービス!F1210,労働コスト!F1210))</f>
        <v>0.8699042643657503</v>
      </c>
      <c r="G1210" s="2">
        <f>IF(logVir!G1210="","",労働コスト!G1210/SUM(資本サービス!G1210,労働コスト!G1210))</f>
        <v>0.8563917796364785</v>
      </c>
      <c r="I1210" s="3">
        <v>39</v>
      </c>
      <c r="J1210" s="3">
        <v>29</v>
      </c>
      <c r="K1210" s="2" cm="1">
        <f t="array" ref="K1210">IF(C1210="","",0.5*(C1210+SUMPRODUCT(($B$1461:$B$1491=$J1210)*1,C$1461:C$1491)))</f>
        <v>0.82616161987024039</v>
      </c>
      <c r="L1210" s="2" cm="1">
        <f t="array" ref="L1210">IF(D1210="","",0.5*(D1210+SUMPRODUCT(($B$1461:$B$1491=$J1210)*1,D$1461:D$1491)))</f>
        <v>0.82536896626286693</v>
      </c>
      <c r="M1210" s="2" cm="1">
        <f t="array" ref="M1210">IF(E1210="","",0.5*(E1210+SUMPRODUCT(($B$1461:$B$1491=$J1210)*1,E$1461:E$1491)))</f>
        <v>0.87331248711097653</v>
      </c>
      <c r="N1210" s="2" cm="1">
        <f t="array" ref="N1210">IF(F1210="","",0.5*(F1210+SUMPRODUCT(($B$1461:$B$1491=$J1210)*1,F$1461:F$1491)))</f>
        <v>0.84716039702951229</v>
      </c>
      <c r="O1210" s="2" cm="1">
        <f t="array" ref="O1210">IF(G1210="","",0.5*(G1210+SUMPRODUCT(($B$1461:$B$1491=$J1210)*1,G$1461:G$1491)))</f>
        <v>0.84629549010137528</v>
      </c>
    </row>
    <row r="1211" spans="1:15" x14ac:dyDescent="0.55000000000000004">
      <c r="A1211" s="3">
        <v>39</v>
      </c>
      <c r="B1211" s="3">
        <v>30</v>
      </c>
      <c r="C1211" s="2">
        <f>IF(logVir!C1211="","",労働コスト!C1211/SUM(資本サービス!C1211,労働コスト!C1211))</f>
        <v>0.91673217648065541</v>
      </c>
      <c r="D1211" s="2">
        <f>IF(logVir!D1211="","",労働コスト!D1211/SUM(資本サービス!D1211,労働コスト!D1211))</f>
        <v>0.95311945690266964</v>
      </c>
      <c r="E1211" s="2">
        <f>IF(logVir!E1211="","",労働コスト!E1211/SUM(資本サービス!E1211,労働コスト!E1211))</f>
        <v>0.94986314884325262</v>
      </c>
      <c r="F1211" s="2">
        <f>IF(logVir!F1211="","",労働コスト!F1211/SUM(資本サービス!F1211,労働コスト!F1211))</f>
        <v>0.9515817149332485</v>
      </c>
      <c r="G1211" s="2">
        <f>IF(logVir!G1211="","",労働コスト!G1211/SUM(資本サービス!G1211,労働コスト!G1211))</f>
        <v>0.95887618163489829</v>
      </c>
      <c r="I1211" s="3">
        <v>39</v>
      </c>
      <c r="J1211" s="3">
        <v>30</v>
      </c>
      <c r="K1211" s="2" cm="1">
        <f t="array" ref="K1211">IF(C1211="","",0.5*(C1211+SUMPRODUCT(($B$1461:$B$1491=$J1211)*1,C$1461:C$1491)))</f>
        <v>0.89116122959763011</v>
      </c>
      <c r="L1211" s="2" cm="1">
        <f t="array" ref="L1211">IF(D1211="","",0.5*(D1211+SUMPRODUCT(($B$1461:$B$1491=$J1211)*1,D$1461:D$1491)))</f>
        <v>0.91991921753088768</v>
      </c>
      <c r="M1211" s="2" cm="1">
        <f t="array" ref="M1211">IF(E1211="","",0.5*(E1211+SUMPRODUCT(($B$1461:$B$1491=$J1211)*1,E$1461:E$1491)))</f>
        <v>0.92370389042761503</v>
      </c>
      <c r="N1211" s="2" cm="1">
        <f t="array" ref="N1211">IF(F1211="","",0.5*(F1211+SUMPRODUCT(($B$1461:$B$1491=$J1211)*1,F$1461:F$1491)))</f>
        <v>0.9266451250391079</v>
      </c>
      <c r="O1211" s="2" cm="1">
        <f t="array" ref="O1211">IF(G1211="","",0.5*(G1211+SUMPRODUCT(($B$1461:$B$1491=$J1211)*1,G$1461:G$1491)))</f>
        <v>0.93656471389839591</v>
      </c>
    </row>
    <row r="1212" spans="1:15" x14ac:dyDescent="0.55000000000000004">
      <c r="A1212" s="3">
        <v>39</v>
      </c>
      <c r="B1212" s="3">
        <v>31</v>
      </c>
      <c r="C1212" s="2">
        <f>IF(logVir!C1212="","",労働コスト!C1212/SUM(資本サービス!C1212,労働コスト!C1212))</f>
        <v>0.76829291815485001</v>
      </c>
      <c r="D1212" s="2">
        <f>IF(logVir!D1212="","",労働コスト!D1212/SUM(資本サービス!D1212,労働コスト!D1212))</f>
        <v>0.77236190426052931</v>
      </c>
      <c r="E1212" s="2">
        <f>IF(logVir!E1212="","",労働コスト!E1212/SUM(資本サービス!E1212,労働コスト!E1212))</f>
        <v>0.81009472005230376</v>
      </c>
      <c r="F1212" s="2">
        <f>IF(logVir!F1212="","",労働コスト!F1212/SUM(資本サービス!F1212,労働コスト!F1212))</f>
        <v>0.8055299632195374</v>
      </c>
      <c r="G1212" s="2">
        <f>IF(logVir!G1212="","",労働コスト!G1212/SUM(資本サービス!G1212,労働コスト!G1212))</f>
        <v>0.82997274246773967</v>
      </c>
      <c r="I1212" s="3">
        <v>39</v>
      </c>
      <c r="J1212" s="3">
        <v>31</v>
      </c>
      <c r="K1212" s="2" cm="1">
        <f t="array" ref="K1212">IF(C1212="","",0.5*(C1212+SUMPRODUCT(($B$1461:$B$1491=$J1212)*1,C$1461:C$1491)))</f>
        <v>0.7686593103945436</v>
      </c>
      <c r="L1212" s="2" cm="1">
        <f t="array" ref="L1212">IF(D1212="","",0.5*(D1212+SUMPRODUCT(($B$1461:$B$1491=$J1212)*1,D$1461:D$1491)))</f>
        <v>0.76400902042212726</v>
      </c>
      <c r="M1212" s="2" cm="1">
        <f t="array" ref="M1212">IF(E1212="","",0.5*(E1212+SUMPRODUCT(($B$1461:$B$1491=$J1212)*1,E$1461:E$1491)))</f>
        <v>0.79768458621417015</v>
      </c>
      <c r="N1212" s="2" cm="1">
        <f t="array" ref="N1212">IF(F1212="","",0.5*(F1212+SUMPRODUCT(($B$1461:$B$1491=$J1212)*1,F$1461:F$1491)))</f>
        <v>0.79966187023673307</v>
      </c>
      <c r="O1212" s="2" cm="1">
        <f t="array" ref="O1212">IF(G1212="","",0.5*(G1212+SUMPRODUCT(($B$1461:$B$1491=$J1212)*1,G$1461:G$1491)))</f>
        <v>0.81476802906427115</v>
      </c>
    </row>
    <row r="1213" spans="1:15" x14ac:dyDescent="0.55000000000000004">
      <c r="A1213" s="3">
        <v>40</v>
      </c>
      <c r="B1213" s="3">
        <v>1</v>
      </c>
      <c r="C1213" s="2">
        <f>IF(logVir!C1213="","",労働コスト!C1213/SUM(資本サービス!C1213,労働コスト!C1213))</f>
        <v>0.49464955218262818</v>
      </c>
      <c r="D1213" s="2">
        <f>IF(logVir!D1213="","",労働コスト!D1213/SUM(資本サービス!D1213,労働コスト!D1213))</f>
        <v>0.61390536907344695</v>
      </c>
      <c r="E1213" s="2">
        <f>IF(logVir!E1213="","",労働コスト!E1213/SUM(資本サービス!E1213,労働コスト!E1213))</f>
        <v>0.56480521569544995</v>
      </c>
      <c r="F1213" s="2">
        <f>IF(logVir!F1213="","",労働コスト!F1213/SUM(資本サービス!F1213,労働コスト!F1213))</f>
        <v>0.56266423998600956</v>
      </c>
      <c r="G1213" s="2">
        <f>IF(logVir!G1213="","",労働コスト!G1213/SUM(資本サービス!G1213,労働コスト!G1213))</f>
        <v>0.60174639493277515</v>
      </c>
      <c r="I1213" s="3">
        <v>40</v>
      </c>
      <c r="J1213" s="3">
        <v>1</v>
      </c>
      <c r="K1213" s="2" cm="1">
        <f t="array" ref="K1213">IF(C1213="","",0.5*(C1213+SUMPRODUCT(($B$1461:$B$1491=$J1213)*1,C$1461:C$1491)))</f>
        <v>0.50939315111061334</v>
      </c>
      <c r="L1213" s="2" cm="1">
        <f t="array" ref="L1213">IF(D1213="","",0.5*(D1213+SUMPRODUCT(($B$1461:$B$1491=$J1213)*1,D$1461:D$1491)))</f>
        <v>0.6315344721635654</v>
      </c>
      <c r="M1213" s="2" cm="1">
        <f t="array" ref="M1213">IF(E1213="","",0.5*(E1213+SUMPRODUCT(($B$1461:$B$1491=$J1213)*1,E$1461:E$1491)))</f>
        <v>0.6132870007671225</v>
      </c>
      <c r="N1213" s="2" cm="1">
        <f t="array" ref="N1213">IF(F1213="","",0.5*(F1213+SUMPRODUCT(($B$1461:$B$1491=$J1213)*1,F$1461:F$1491)))</f>
        <v>0.61015287263230666</v>
      </c>
      <c r="O1213" s="2" cm="1">
        <f t="array" ref="O1213">IF(G1213="","",0.5*(G1213+SUMPRODUCT(($B$1461:$B$1491=$J1213)*1,G$1461:G$1491)))</f>
        <v>0.6411555032227485</v>
      </c>
    </row>
    <row r="1214" spans="1:15" x14ac:dyDescent="0.55000000000000004">
      <c r="A1214" s="3">
        <v>40</v>
      </c>
      <c r="B1214" s="3">
        <v>2</v>
      </c>
      <c r="C1214" s="2">
        <f>IF(logVir!C1214="","",労働コスト!C1214/SUM(資本サービス!C1214,労働コスト!C1214))</f>
        <v>0.3969264277174962</v>
      </c>
      <c r="D1214" s="2">
        <f>IF(logVir!D1214="","",労働コスト!D1214/SUM(資本サービス!D1214,労働コスト!D1214))</f>
        <v>0.48951604348820577</v>
      </c>
      <c r="E1214" s="2">
        <f>IF(logVir!E1214="","",労働コスト!E1214/SUM(資本サービス!E1214,労働コスト!E1214))</f>
        <v>0.4486605893164905</v>
      </c>
      <c r="F1214" s="2">
        <f>IF(logVir!F1214="","",労働コスト!F1214/SUM(資本サービス!F1214,労働コスト!F1214))</f>
        <v>0.42680371399092909</v>
      </c>
      <c r="G1214" s="2">
        <f>IF(logVir!G1214="","",労働コスト!G1214/SUM(資本サービス!G1214,労働コスト!G1214))</f>
        <v>0.55835554108607333</v>
      </c>
      <c r="I1214" s="3">
        <v>40</v>
      </c>
      <c r="J1214" s="3">
        <v>2</v>
      </c>
      <c r="K1214" s="2" cm="1">
        <f t="array" ref="K1214">IF(C1214="","",0.5*(C1214+SUMPRODUCT(($B$1461:$B$1491=$J1214)*1,C$1461:C$1491)))</f>
        <v>0.46073998017647694</v>
      </c>
      <c r="L1214" s="2" cm="1">
        <f t="array" ref="L1214">IF(D1214="","",0.5*(D1214+SUMPRODUCT(($B$1461:$B$1491=$J1214)*1,D$1461:D$1491)))</f>
        <v>0.54106703837921943</v>
      </c>
      <c r="M1214" s="2" cm="1">
        <f t="array" ref="M1214">IF(E1214="","",0.5*(E1214+SUMPRODUCT(($B$1461:$B$1491=$J1214)*1,E$1461:E$1491)))</f>
        <v>0.48347799214674092</v>
      </c>
      <c r="N1214" s="2" cm="1">
        <f t="array" ref="N1214">IF(F1214="","",0.5*(F1214+SUMPRODUCT(($B$1461:$B$1491=$J1214)*1,F$1461:F$1491)))</f>
        <v>0.47139556957567275</v>
      </c>
      <c r="O1214" s="2" cm="1">
        <f t="array" ref="O1214">IF(G1214="","",0.5*(G1214+SUMPRODUCT(($B$1461:$B$1491=$J1214)*1,G$1461:G$1491)))</f>
        <v>0.5757252428041566</v>
      </c>
    </row>
    <row r="1215" spans="1:15" x14ac:dyDescent="0.55000000000000004">
      <c r="A1215" s="3">
        <v>40</v>
      </c>
      <c r="B1215" s="3">
        <v>3</v>
      </c>
      <c r="C1215" s="2">
        <f>IF(logVir!C1215="","",労働コスト!C1215/SUM(資本サービス!C1215,労働コスト!C1215))</f>
        <v>0.72862734722159761</v>
      </c>
      <c r="D1215" s="2">
        <f>IF(logVir!D1215="","",労働コスト!D1215/SUM(資本サービス!D1215,労働コスト!D1215))</f>
        <v>0.75955774724102176</v>
      </c>
      <c r="E1215" s="2">
        <f>IF(logVir!E1215="","",労働コスト!E1215/SUM(資本サービス!E1215,労働コスト!E1215))</f>
        <v>0.76629677250101702</v>
      </c>
      <c r="F1215" s="2">
        <f>IF(logVir!F1215="","",労働コスト!F1215/SUM(資本サービス!F1215,労働コスト!F1215))</f>
        <v>0.77322337054658774</v>
      </c>
      <c r="G1215" s="2">
        <f>IF(logVir!G1215="","",労働コスト!G1215/SUM(資本サービス!G1215,労働コスト!G1215))</f>
        <v>0.79281181369777687</v>
      </c>
      <c r="I1215" s="3">
        <v>40</v>
      </c>
      <c r="J1215" s="3">
        <v>3</v>
      </c>
      <c r="K1215" s="2" cm="1">
        <f t="array" ref="K1215">IF(C1215="","",0.5*(C1215+SUMPRODUCT(($B$1461:$B$1491=$J1215)*1,C$1461:C$1491)))</f>
        <v>0.71299769751279407</v>
      </c>
      <c r="L1215" s="2" cm="1">
        <f t="array" ref="L1215">IF(D1215="","",0.5*(D1215+SUMPRODUCT(($B$1461:$B$1491=$J1215)*1,D$1461:D$1491)))</f>
        <v>0.74598944933877709</v>
      </c>
      <c r="M1215" s="2" cm="1">
        <f t="array" ref="M1215">IF(E1215="","",0.5*(E1215+SUMPRODUCT(($B$1461:$B$1491=$J1215)*1,E$1461:E$1491)))</f>
        <v>0.75743778269609763</v>
      </c>
      <c r="N1215" s="2" cm="1">
        <f t="array" ref="N1215">IF(F1215="","",0.5*(F1215+SUMPRODUCT(($B$1461:$B$1491=$J1215)*1,F$1461:F$1491)))</f>
        <v>0.76003681906606491</v>
      </c>
      <c r="O1215" s="2" cm="1">
        <f t="array" ref="O1215">IF(G1215="","",0.5*(G1215+SUMPRODUCT(($B$1461:$B$1491=$J1215)*1,G$1461:G$1491)))</f>
        <v>0.78625092383805328</v>
      </c>
    </row>
    <row r="1216" spans="1:15" x14ac:dyDescent="0.55000000000000004">
      <c r="A1216" s="3">
        <v>40</v>
      </c>
      <c r="B1216" s="3">
        <v>4</v>
      </c>
      <c r="C1216" s="2">
        <f>IF(logVir!C1216="","",労働コスト!C1216/SUM(資本サービス!C1216,労働コスト!C1216))</f>
        <v>0.89063002115928869</v>
      </c>
      <c r="D1216" s="2">
        <f>IF(logVir!D1216="","",労働コスト!D1216/SUM(資本サービス!D1216,労働コスト!D1216))</f>
        <v>0.84447571517796594</v>
      </c>
      <c r="E1216" s="2">
        <f>IF(logVir!E1216="","",労働コスト!E1216/SUM(資本サービス!E1216,労働コスト!E1216))</f>
        <v>0.829268982567406</v>
      </c>
      <c r="F1216" s="2">
        <f>IF(logVir!F1216="","",労働コスト!F1216/SUM(資本サービス!F1216,労働コスト!F1216))</f>
        <v>0.80496526262536883</v>
      </c>
      <c r="G1216" s="2">
        <f>IF(logVir!G1216="","",労働コスト!G1216/SUM(資本サービス!G1216,労働コスト!G1216))</f>
        <v>0.78365529562021596</v>
      </c>
      <c r="I1216" s="3">
        <v>40</v>
      </c>
      <c r="J1216" s="3">
        <v>4</v>
      </c>
      <c r="K1216" s="2" cm="1">
        <f t="array" ref="K1216">IF(C1216="","",0.5*(C1216+SUMPRODUCT(($B$1461:$B$1491=$J1216)*1,C$1461:C$1491)))</f>
        <v>0.82623590797258262</v>
      </c>
      <c r="L1216" s="2" cm="1">
        <f t="array" ref="L1216">IF(D1216="","",0.5*(D1216+SUMPRODUCT(($B$1461:$B$1491=$J1216)*1,D$1461:D$1491)))</f>
        <v>0.79154107394602002</v>
      </c>
      <c r="M1216" s="2" cm="1">
        <f t="array" ref="M1216">IF(E1216="","",0.5*(E1216+SUMPRODUCT(($B$1461:$B$1491=$J1216)*1,E$1461:E$1491)))</f>
        <v>0.79160718075507241</v>
      </c>
      <c r="N1216" s="2" cm="1">
        <f t="array" ref="N1216">IF(F1216="","",0.5*(F1216+SUMPRODUCT(($B$1461:$B$1491=$J1216)*1,F$1461:F$1491)))</f>
        <v>0.77612219999044341</v>
      </c>
      <c r="O1216" s="2" cm="1">
        <f t="array" ref="O1216">IF(G1216="","",0.5*(G1216+SUMPRODUCT(($B$1461:$B$1491=$J1216)*1,G$1461:G$1491)))</f>
        <v>0.776865378064725</v>
      </c>
    </row>
    <row r="1217" spans="1:15" x14ac:dyDescent="0.55000000000000004">
      <c r="A1217" s="3">
        <v>40</v>
      </c>
      <c r="B1217" s="3">
        <v>5</v>
      </c>
      <c r="C1217" s="2">
        <f>IF(logVir!C1217="","",労働コスト!C1217/SUM(資本サービス!C1217,労働コスト!C1217))</f>
        <v>0.81537636315161299</v>
      </c>
      <c r="D1217" s="2">
        <f>IF(logVir!D1217="","",労働コスト!D1217/SUM(資本サービス!D1217,労働コスト!D1217))</f>
        <v>0.83541677677628401</v>
      </c>
      <c r="E1217" s="2">
        <f>IF(logVir!E1217="","",労働コスト!E1217/SUM(資本サービス!E1217,労働コスト!E1217))</f>
        <v>0.77325670930872192</v>
      </c>
      <c r="F1217" s="2">
        <f>IF(logVir!F1217="","",労働コスト!F1217/SUM(資本サービス!F1217,労働コスト!F1217))</f>
        <v>0.77353911970310218</v>
      </c>
      <c r="G1217" s="2">
        <f>IF(logVir!G1217="","",労働コスト!G1217/SUM(資本サービス!G1217,労働コスト!G1217))</f>
        <v>0.78231004364472101</v>
      </c>
      <c r="I1217" s="3">
        <v>40</v>
      </c>
      <c r="J1217" s="3">
        <v>5</v>
      </c>
      <c r="K1217" s="2" cm="1">
        <f t="array" ref="K1217">IF(C1217="","",0.5*(C1217+SUMPRODUCT(($B$1461:$B$1491=$J1217)*1,C$1461:C$1491)))</f>
        <v>0.73015922060826899</v>
      </c>
      <c r="L1217" s="2" cm="1">
        <f t="array" ref="L1217">IF(D1217="","",0.5*(D1217+SUMPRODUCT(($B$1461:$B$1491=$J1217)*1,D$1461:D$1491)))</f>
        <v>0.7570513378687953</v>
      </c>
      <c r="M1217" s="2" cm="1">
        <f t="array" ref="M1217">IF(E1217="","",0.5*(E1217+SUMPRODUCT(($B$1461:$B$1491=$J1217)*1,E$1461:E$1491)))</f>
        <v>0.73876208195038795</v>
      </c>
      <c r="N1217" s="2" cm="1">
        <f t="array" ref="N1217">IF(F1217="","",0.5*(F1217+SUMPRODUCT(($B$1461:$B$1491=$J1217)*1,F$1461:F$1491)))</f>
        <v>0.74240033438876085</v>
      </c>
      <c r="O1217" s="2" cm="1">
        <f t="array" ref="O1217">IF(G1217="","",0.5*(G1217+SUMPRODUCT(($B$1461:$B$1491=$J1217)*1,G$1461:G$1491)))</f>
        <v>0.75818701612406758</v>
      </c>
    </row>
    <row r="1218" spans="1:15" x14ac:dyDescent="0.55000000000000004">
      <c r="A1218" s="3">
        <v>40</v>
      </c>
      <c r="B1218" s="3">
        <v>6</v>
      </c>
      <c r="C1218" s="2">
        <f>IF(logVir!C1218="","",労働コスト!C1218/SUM(資本サービス!C1218,労働コスト!C1218))</f>
        <v>0.37644535654200573</v>
      </c>
      <c r="D1218" s="2">
        <f>IF(logVir!D1218="","",労働コスト!D1218/SUM(資本サービス!D1218,労働コスト!D1218))</f>
        <v>0.40509887768065894</v>
      </c>
      <c r="E1218" s="2">
        <f>IF(logVir!E1218="","",労働コスト!E1218/SUM(資本サービス!E1218,労働コスト!E1218))</f>
        <v>0.39042809116411364</v>
      </c>
      <c r="F1218" s="2">
        <f>IF(logVir!F1218="","",労働コスト!F1218/SUM(資本サービス!F1218,労働コスト!F1218))</f>
        <v>0.37991088823390501</v>
      </c>
      <c r="G1218" s="2">
        <f>IF(logVir!G1218="","",労働コスト!G1218/SUM(資本サービス!G1218,労働コスト!G1218))</f>
        <v>0.41907622458290145</v>
      </c>
      <c r="I1218" s="3">
        <v>40</v>
      </c>
      <c r="J1218" s="3">
        <v>6</v>
      </c>
      <c r="K1218" s="2" cm="1">
        <f t="array" ref="K1218">IF(C1218="","",0.5*(C1218+SUMPRODUCT(($B$1461:$B$1491=$J1218)*1,C$1461:C$1491)))</f>
        <v>0.3785775454770467</v>
      </c>
      <c r="L1218" s="2" cm="1">
        <f t="array" ref="L1218">IF(D1218="","",0.5*(D1218+SUMPRODUCT(($B$1461:$B$1491=$J1218)*1,D$1461:D$1491)))</f>
        <v>0.40958164601322555</v>
      </c>
      <c r="M1218" s="2" cm="1">
        <f t="array" ref="M1218">IF(E1218="","",0.5*(E1218+SUMPRODUCT(($B$1461:$B$1491=$J1218)*1,E$1461:E$1491)))</f>
        <v>0.40095371366393395</v>
      </c>
      <c r="N1218" s="2" cm="1">
        <f t="array" ref="N1218">IF(F1218="","",0.5*(F1218+SUMPRODUCT(($B$1461:$B$1491=$J1218)*1,F$1461:F$1491)))</f>
        <v>0.39098145003921836</v>
      </c>
      <c r="O1218" s="2" cm="1">
        <f t="array" ref="O1218">IF(G1218="","",0.5*(G1218+SUMPRODUCT(($B$1461:$B$1491=$J1218)*1,G$1461:G$1491)))</f>
        <v>0.42811399643016113</v>
      </c>
    </row>
    <row r="1219" spans="1:15" x14ac:dyDescent="0.55000000000000004">
      <c r="A1219" s="3">
        <v>40</v>
      </c>
      <c r="B1219" s="3">
        <v>7</v>
      </c>
      <c r="C1219" s="2">
        <f>IF(logVir!C1219="","",労働コスト!C1219/SUM(資本サービス!C1219,労働コスト!C1219))</f>
        <v>0.60692174512374153</v>
      </c>
      <c r="D1219" s="2">
        <f>IF(logVir!D1219="","",労働コスト!D1219/SUM(資本サービス!D1219,労働コスト!D1219))</f>
        <v>0.6151854388901391</v>
      </c>
      <c r="E1219" s="2">
        <f>IF(logVir!E1219="","",労働コスト!E1219/SUM(資本サービス!E1219,労働コスト!E1219))</f>
        <v>0.64050890816479678</v>
      </c>
      <c r="F1219" s="2">
        <f>IF(logVir!F1219="","",労働コスト!F1219/SUM(資本サービス!F1219,労働コスト!F1219))</f>
        <v>0.65844632986740192</v>
      </c>
      <c r="G1219" s="2">
        <f>IF(logVir!G1219="","",労働コスト!G1219/SUM(資本サービス!G1219,労働コスト!G1219))</f>
        <v>0.69531109826921222</v>
      </c>
      <c r="I1219" s="3">
        <v>40</v>
      </c>
      <c r="J1219" s="3">
        <v>7</v>
      </c>
      <c r="K1219" s="2" cm="1">
        <f t="array" ref="K1219">IF(C1219="","",0.5*(C1219+SUMPRODUCT(($B$1461:$B$1491=$J1219)*1,C$1461:C$1491)))</f>
        <v>0.61338769021772821</v>
      </c>
      <c r="L1219" s="2" cm="1">
        <f t="array" ref="L1219">IF(D1219="","",0.5*(D1219+SUMPRODUCT(($B$1461:$B$1491=$J1219)*1,D$1461:D$1491)))</f>
        <v>0.63900529182608001</v>
      </c>
      <c r="M1219" s="2" cm="1">
        <f t="array" ref="M1219">IF(E1219="","",0.5*(E1219+SUMPRODUCT(($B$1461:$B$1491=$J1219)*1,E$1461:E$1491)))</f>
        <v>0.65869581510998176</v>
      </c>
      <c r="N1219" s="2" cm="1">
        <f t="array" ref="N1219">IF(F1219="","",0.5*(F1219+SUMPRODUCT(($B$1461:$B$1491=$J1219)*1,F$1461:F$1491)))</f>
        <v>0.66780242800390321</v>
      </c>
      <c r="O1219" s="2" cm="1">
        <f t="array" ref="O1219">IF(G1219="","",0.5*(G1219+SUMPRODUCT(($B$1461:$B$1491=$J1219)*1,G$1461:G$1491)))</f>
        <v>0.69929799614793586</v>
      </c>
    </row>
    <row r="1220" spans="1:15" x14ac:dyDescent="0.55000000000000004">
      <c r="A1220" s="3">
        <v>40</v>
      </c>
      <c r="B1220" s="3">
        <v>8</v>
      </c>
      <c r="C1220" s="2">
        <f>IF(logVir!C1220="","",労働コスト!C1220/SUM(資本サービス!C1220,労働コスト!C1220))</f>
        <v>0.42937335417887673</v>
      </c>
      <c r="D1220" s="2">
        <f>IF(logVir!D1220="","",労働コスト!D1220/SUM(資本サービス!D1220,労働コスト!D1220))</f>
        <v>0.45590147093239353</v>
      </c>
      <c r="E1220" s="2">
        <f>IF(logVir!E1220="","",労働コスト!E1220/SUM(資本サービス!E1220,労働コスト!E1220))</f>
        <v>0.44532443870417848</v>
      </c>
      <c r="F1220" s="2">
        <f>IF(logVir!F1220="","",労働コスト!F1220/SUM(資本サービス!F1220,労働コスト!F1220))</f>
        <v>0.42861395008729375</v>
      </c>
      <c r="G1220" s="2">
        <f>IF(logVir!G1220="","",労働コスト!G1220/SUM(資本サービス!G1220,労働コスト!G1220))</f>
        <v>0.46222867538608658</v>
      </c>
      <c r="I1220" s="3">
        <v>40</v>
      </c>
      <c r="J1220" s="3">
        <v>8</v>
      </c>
      <c r="K1220" s="2" cm="1">
        <f t="array" ref="K1220">IF(C1220="","",0.5*(C1220+SUMPRODUCT(($B$1461:$B$1491=$J1220)*1,C$1461:C$1491)))</f>
        <v>0.48960171334316127</v>
      </c>
      <c r="L1220" s="2" cm="1">
        <f t="array" ref="L1220">IF(D1220="","",0.5*(D1220+SUMPRODUCT(($B$1461:$B$1491=$J1220)*1,D$1461:D$1491)))</f>
        <v>0.52740063862639452</v>
      </c>
      <c r="M1220" s="2" cm="1">
        <f t="array" ref="M1220">IF(E1220="","",0.5*(E1220+SUMPRODUCT(($B$1461:$B$1491=$J1220)*1,E$1461:E$1491)))</f>
        <v>0.52235433177955615</v>
      </c>
      <c r="N1220" s="2" cm="1">
        <f t="array" ref="N1220">IF(F1220="","",0.5*(F1220+SUMPRODUCT(($B$1461:$B$1491=$J1220)*1,F$1461:F$1491)))</f>
        <v>0.50947851752936479</v>
      </c>
      <c r="O1220" s="2" cm="1">
        <f t="array" ref="O1220">IF(G1220="","",0.5*(G1220+SUMPRODUCT(($B$1461:$B$1491=$J1220)*1,G$1461:G$1491)))</f>
        <v>0.54055961890360638</v>
      </c>
    </row>
    <row r="1221" spans="1:15" x14ac:dyDescent="0.55000000000000004">
      <c r="A1221" s="3">
        <v>40</v>
      </c>
      <c r="B1221" s="3">
        <v>9</v>
      </c>
      <c r="C1221" s="2">
        <f>IF(logVir!C1221="","",労働コスト!C1221/SUM(資本サービス!C1221,労働コスト!C1221))</f>
        <v>0.81888078939633779</v>
      </c>
      <c r="D1221" s="2">
        <f>IF(logVir!D1221="","",労働コスト!D1221/SUM(資本サービス!D1221,労働コスト!D1221))</f>
        <v>0.83935111382063288</v>
      </c>
      <c r="E1221" s="2">
        <f>IF(logVir!E1221="","",労働コスト!E1221/SUM(資本サービス!E1221,労働コスト!E1221))</f>
        <v>0.84171771946091278</v>
      </c>
      <c r="F1221" s="2">
        <f>IF(logVir!F1221="","",労働コスト!F1221/SUM(資本サービス!F1221,労働コスト!F1221))</f>
        <v>0.83346786911896098</v>
      </c>
      <c r="G1221" s="2">
        <f>IF(logVir!G1221="","",労働コスト!G1221/SUM(資本サービス!G1221,労働コスト!G1221))</f>
        <v>0.8555320207782704</v>
      </c>
      <c r="I1221" s="3">
        <v>40</v>
      </c>
      <c r="J1221" s="3">
        <v>9</v>
      </c>
      <c r="K1221" s="2" cm="1">
        <f t="array" ref="K1221">IF(C1221="","",0.5*(C1221+SUMPRODUCT(($B$1461:$B$1491=$J1221)*1,C$1461:C$1491)))</f>
        <v>0.80744683424015828</v>
      </c>
      <c r="L1221" s="2" cm="1">
        <f t="array" ref="L1221">IF(D1221="","",0.5*(D1221+SUMPRODUCT(($B$1461:$B$1491=$J1221)*1,D$1461:D$1491)))</f>
        <v>0.82323917541162173</v>
      </c>
      <c r="M1221" s="2" cm="1">
        <f t="array" ref="M1221">IF(E1221="","",0.5*(E1221+SUMPRODUCT(($B$1461:$B$1491=$J1221)*1,E$1461:E$1491)))</f>
        <v>0.83743108470372096</v>
      </c>
      <c r="N1221" s="2" cm="1">
        <f t="array" ref="N1221">IF(F1221="","",0.5*(F1221+SUMPRODUCT(($B$1461:$B$1491=$J1221)*1,F$1461:F$1491)))</f>
        <v>0.83467271126222742</v>
      </c>
      <c r="O1221" s="2" cm="1">
        <f t="array" ref="O1221">IF(G1221="","",0.5*(G1221+SUMPRODUCT(($B$1461:$B$1491=$J1221)*1,G$1461:G$1491)))</f>
        <v>0.85658401302920462</v>
      </c>
    </row>
    <row r="1222" spans="1:15" x14ac:dyDescent="0.55000000000000004">
      <c r="A1222" s="3">
        <v>40</v>
      </c>
      <c r="B1222" s="3">
        <v>10</v>
      </c>
      <c r="C1222" s="2">
        <f>IF(logVir!C1222="","",労働コスト!C1222/SUM(資本サービス!C1222,労働コスト!C1222))</f>
        <v>0.65588256268292067</v>
      </c>
      <c r="D1222" s="2">
        <f>IF(logVir!D1222="","",労働コスト!D1222/SUM(資本サービス!D1222,労働コスト!D1222))</f>
        <v>0.66279978879760226</v>
      </c>
      <c r="E1222" s="2">
        <f>IF(logVir!E1222="","",労働コスト!E1222/SUM(資本サービス!E1222,労働コスト!E1222))</f>
        <v>0.68559513324498944</v>
      </c>
      <c r="F1222" s="2">
        <f>IF(logVir!F1222="","",労働コスト!F1222/SUM(資本サービス!F1222,労働コスト!F1222))</f>
        <v>0.67828359097654922</v>
      </c>
      <c r="G1222" s="2">
        <f>IF(logVir!G1222="","",労働コスト!G1222/SUM(資本サービス!G1222,労働コスト!G1222))</f>
        <v>0.73350947216390505</v>
      </c>
      <c r="I1222" s="3">
        <v>40</v>
      </c>
      <c r="J1222" s="3">
        <v>10</v>
      </c>
      <c r="K1222" s="2" cm="1">
        <f t="array" ref="K1222">IF(C1222="","",0.5*(C1222+SUMPRODUCT(($B$1461:$B$1491=$J1222)*1,C$1461:C$1491)))</f>
        <v>0.64119571348130711</v>
      </c>
      <c r="L1222" s="2" cm="1">
        <f t="array" ref="L1222">IF(D1222="","",0.5*(D1222+SUMPRODUCT(($B$1461:$B$1491=$J1222)*1,D$1461:D$1491)))</f>
        <v>0.65284866101337369</v>
      </c>
      <c r="M1222" s="2" cm="1">
        <f t="array" ref="M1222">IF(E1222="","",0.5*(E1222+SUMPRODUCT(($B$1461:$B$1491=$J1222)*1,E$1461:E$1491)))</f>
        <v>0.68253886444993317</v>
      </c>
      <c r="N1222" s="2" cm="1">
        <f t="array" ref="N1222">IF(F1222="","",0.5*(F1222+SUMPRODUCT(($B$1461:$B$1491=$J1222)*1,F$1461:F$1491)))</f>
        <v>0.67872997484132069</v>
      </c>
      <c r="O1222" s="2" cm="1">
        <f t="array" ref="O1222">IF(G1222="","",0.5*(G1222+SUMPRODUCT(($B$1461:$B$1491=$J1222)*1,G$1461:G$1491)))</f>
        <v>0.72427848727541488</v>
      </c>
    </row>
    <row r="1223" spans="1:15" x14ac:dyDescent="0.55000000000000004">
      <c r="A1223" s="3">
        <v>40</v>
      </c>
      <c r="B1223" s="3">
        <v>11</v>
      </c>
      <c r="C1223" s="2">
        <f>IF(logVir!C1223="","",労働コスト!C1223/SUM(資本サービス!C1223,労働コスト!C1223))</f>
        <v>0.59361898605311014</v>
      </c>
      <c r="D1223" s="2">
        <f>IF(logVir!D1223="","",労働コスト!D1223/SUM(資本サービス!D1223,労働コスト!D1223))</f>
        <v>0.56203752529793449</v>
      </c>
      <c r="E1223" s="2">
        <f>IF(logVir!E1223="","",労働コスト!E1223/SUM(資本サービス!E1223,労働コスト!E1223))</f>
        <v>0.55290153913048379</v>
      </c>
      <c r="F1223" s="2">
        <f>IF(logVir!F1223="","",労働コスト!F1223/SUM(資本サービス!F1223,労働コスト!F1223))</f>
        <v>0.52733447980929138</v>
      </c>
      <c r="G1223" s="2">
        <f>IF(logVir!G1223="","",労働コスト!G1223/SUM(資本サービス!G1223,労働コスト!G1223))</f>
        <v>0.5563776428777728</v>
      </c>
      <c r="I1223" s="3">
        <v>40</v>
      </c>
      <c r="J1223" s="3">
        <v>11</v>
      </c>
      <c r="K1223" s="2" cm="1">
        <f t="array" ref="K1223">IF(C1223="","",0.5*(C1223+SUMPRODUCT(($B$1461:$B$1491=$J1223)*1,C$1461:C$1491)))</f>
        <v>0.57922485827404635</v>
      </c>
      <c r="L1223" s="2" cm="1">
        <f t="array" ref="L1223">IF(D1223="","",0.5*(D1223+SUMPRODUCT(($B$1461:$B$1491=$J1223)*1,D$1461:D$1491)))</f>
        <v>0.56501573302423924</v>
      </c>
      <c r="M1223" s="2" cm="1">
        <f t="array" ref="M1223">IF(E1223="","",0.5*(E1223+SUMPRODUCT(($B$1461:$B$1491=$J1223)*1,E$1461:E$1491)))</f>
        <v>0.56668084345022518</v>
      </c>
      <c r="N1223" s="2" cm="1">
        <f t="array" ref="N1223">IF(F1223="","",0.5*(F1223+SUMPRODUCT(($B$1461:$B$1491=$J1223)*1,F$1461:F$1491)))</f>
        <v>0.55000294149718254</v>
      </c>
      <c r="O1223" s="2" cm="1">
        <f t="array" ref="O1223">IF(G1223="","",0.5*(G1223+SUMPRODUCT(($B$1461:$B$1491=$J1223)*1,G$1461:G$1491)))</f>
        <v>0.57516098382474379</v>
      </c>
    </row>
    <row r="1224" spans="1:15" x14ac:dyDescent="0.55000000000000004">
      <c r="A1224" s="3">
        <v>40</v>
      </c>
      <c r="B1224" s="3">
        <v>12</v>
      </c>
      <c r="C1224" s="2">
        <f>IF(logVir!C1224="","",労働コスト!C1224/SUM(資本サービス!C1224,労働コスト!C1224))</f>
        <v>0.55919139764198178</v>
      </c>
      <c r="D1224" s="2">
        <f>IF(logVir!D1224="","",労働コスト!D1224/SUM(資本サービス!D1224,労働コスト!D1224))</f>
        <v>0.58001539641926025</v>
      </c>
      <c r="E1224" s="2">
        <f>IF(logVir!E1224="","",労働コスト!E1224/SUM(資本サービス!E1224,労働コスト!E1224))</f>
        <v>0.57758568696743984</v>
      </c>
      <c r="F1224" s="2">
        <f>IF(logVir!F1224="","",労働コスト!F1224/SUM(資本サービス!F1224,労働コスト!F1224))</f>
        <v>0.56529206290399692</v>
      </c>
      <c r="G1224" s="2">
        <f>IF(logVir!G1224="","",労働コスト!G1224/SUM(資本サービス!G1224,労働コスト!G1224))</f>
        <v>0.60859862372325124</v>
      </c>
      <c r="I1224" s="3">
        <v>40</v>
      </c>
      <c r="J1224" s="3">
        <v>12</v>
      </c>
      <c r="K1224" s="2" cm="1">
        <f t="array" ref="K1224">IF(C1224="","",0.5*(C1224+SUMPRODUCT(($B$1461:$B$1491=$J1224)*1,C$1461:C$1491)))</f>
        <v>0.52398825571574525</v>
      </c>
      <c r="L1224" s="2" cm="1">
        <f t="array" ref="L1224">IF(D1224="","",0.5*(D1224+SUMPRODUCT(($B$1461:$B$1491=$J1224)*1,D$1461:D$1491)))</f>
        <v>0.54651361169233748</v>
      </c>
      <c r="M1224" s="2" cm="1">
        <f t="array" ref="M1224">IF(E1224="","",0.5*(E1224+SUMPRODUCT(($B$1461:$B$1491=$J1224)*1,E$1461:E$1491)))</f>
        <v>0.54588218051068504</v>
      </c>
      <c r="N1224" s="2" cm="1">
        <f t="array" ref="N1224">IF(F1224="","",0.5*(F1224+SUMPRODUCT(($B$1461:$B$1491=$J1224)*1,F$1461:F$1491)))</f>
        <v>0.5420207790592646</v>
      </c>
      <c r="O1224" s="2" cm="1">
        <f t="array" ref="O1224">IF(G1224="","",0.5*(G1224+SUMPRODUCT(($B$1461:$B$1491=$J1224)*1,G$1461:G$1491)))</f>
        <v>0.58529815592339296</v>
      </c>
    </row>
    <row r="1225" spans="1:15" x14ac:dyDescent="0.55000000000000004">
      <c r="A1225" s="3">
        <v>40</v>
      </c>
      <c r="B1225" s="3">
        <v>13</v>
      </c>
      <c r="C1225" s="2">
        <f>IF(logVir!C1225="","",労働コスト!C1225/SUM(資本サービス!C1225,労働コスト!C1225))</f>
        <v>0.30063729157276464</v>
      </c>
      <c r="D1225" s="2">
        <f>IF(logVir!D1225="","",労働コスト!D1225/SUM(資本サービス!D1225,労働コスト!D1225))</f>
        <v>0.31774219313188418</v>
      </c>
      <c r="E1225" s="2">
        <f>IF(logVir!E1225="","",労働コスト!E1225/SUM(資本サービス!E1225,労働コスト!E1225))</f>
        <v>0.33692586293655113</v>
      </c>
      <c r="F1225" s="2">
        <f>IF(logVir!F1225="","",労働コスト!F1225/SUM(資本サービス!F1225,労働コスト!F1225))</f>
        <v>0.29421656832682253</v>
      </c>
      <c r="G1225" s="2">
        <f>IF(logVir!G1225="","",労働コスト!G1225/SUM(資本サービス!G1225,労働コスト!G1225))</f>
        <v>0.33969183385119356</v>
      </c>
      <c r="I1225" s="3">
        <v>40</v>
      </c>
      <c r="J1225" s="3">
        <v>13</v>
      </c>
      <c r="K1225" s="2" cm="1">
        <f t="array" ref="K1225">IF(C1225="","",0.5*(C1225+SUMPRODUCT(($B$1461:$B$1491=$J1225)*1,C$1461:C$1491)))</f>
        <v>0.35109786744431626</v>
      </c>
      <c r="L1225" s="2" cm="1">
        <f t="array" ref="L1225">IF(D1225="","",0.5*(D1225+SUMPRODUCT(($B$1461:$B$1491=$J1225)*1,D$1461:D$1491)))</f>
        <v>0.34473720582672407</v>
      </c>
      <c r="M1225" s="2" cm="1">
        <f t="array" ref="M1225">IF(E1225="","",0.5*(E1225+SUMPRODUCT(($B$1461:$B$1491=$J1225)*1,E$1461:E$1491)))</f>
        <v>0.37401438414029986</v>
      </c>
      <c r="N1225" s="2" cm="1">
        <f t="array" ref="N1225">IF(F1225="","",0.5*(F1225+SUMPRODUCT(($B$1461:$B$1491=$J1225)*1,F$1461:F$1491)))</f>
        <v>0.34527027279357991</v>
      </c>
      <c r="O1225" s="2" cm="1">
        <f t="array" ref="O1225">IF(G1225="","",0.5*(G1225+SUMPRODUCT(($B$1461:$B$1491=$J1225)*1,G$1461:G$1491)))</f>
        <v>0.38572819790436075</v>
      </c>
    </row>
    <row r="1226" spans="1:15" x14ac:dyDescent="0.55000000000000004">
      <c r="A1226" s="3">
        <v>40</v>
      </c>
      <c r="B1226" s="3">
        <v>14</v>
      </c>
      <c r="C1226" s="2">
        <f>IF(logVir!C1226="","",労働コスト!C1226/SUM(資本サービス!C1226,労働コスト!C1226))</f>
        <v>0.4974085912194483</v>
      </c>
      <c r="D1226" s="2">
        <f>IF(logVir!D1226="","",労働コスト!D1226/SUM(資本サービス!D1226,労働コスト!D1226))</f>
        <v>0.57541941034080024</v>
      </c>
      <c r="E1226" s="2">
        <f>IF(logVir!E1226="","",労働コスト!E1226/SUM(資本サービス!E1226,労働コスト!E1226))</f>
        <v>0.554910526306298</v>
      </c>
      <c r="F1226" s="2">
        <f>IF(logVir!F1226="","",労働コスト!F1226/SUM(資本サービス!F1226,労働コスト!F1226))</f>
        <v>0.55109624450801564</v>
      </c>
      <c r="G1226" s="2">
        <f>IF(logVir!G1226="","",労働コスト!G1226/SUM(資本サービス!G1226,労働コスト!G1226))</f>
        <v>0.58769848820671999</v>
      </c>
      <c r="I1226" s="3">
        <v>40</v>
      </c>
      <c r="J1226" s="3">
        <v>14</v>
      </c>
      <c r="K1226" s="2" cm="1">
        <f t="array" ref="K1226">IF(C1226="","",0.5*(C1226+SUMPRODUCT(($B$1461:$B$1491=$J1226)*1,C$1461:C$1491)))</f>
        <v>0.54413205545608911</v>
      </c>
      <c r="L1226" s="2" cm="1">
        <f t="array" ref="L1226">IF(D1226="","",0.5*(D1226+SUMPRODUCT(($B$1461:$B$1491=$J1226)*1,D$1461:D$1491)))</f>
        <v>0.60289002484093002</v>
      </c>
      <c r="M1226" s="2" cm="1">
        <f t="array" ref="M1226">IF(E1226="","",0.5*(E1226+SUMPRODUCT(($B$1461:$B$1491=$J1226)*1,E$1461:E$1491)))</f>
        <v>0.58367439140594068</v>
      </c>
      <c r="N1226" s="2" cm="1">
        <f t="array" ref="N1226">IF(F1226="","",0.5*(F1226+SUMPRODUCT(($B$1461:$B$1491=$J1226)*1,F$1461:F$1491)))</f>
        <v>0.57516448821455879</v>
      </c>
      <c r="O1226" s="2" cm="1">
        <f t="array" ref="O1226">IF(G1226="","",0.5*(G1226+SUMPRODUCT(($B$1461:$B$1491=$J1226)*1,G$1461:G$1491)))</f>
        <v>0.6067302129900809</v>
      </c>
    </row>
    <row r="1227" spans="1:15" x14ac:dyDescent="0.55000000000000004">
      <c r="A1227" s="3">
        <v>40</v>
      </c>
      <c r="B1227" s="3">
        <v>15</v>
      </c>
      <c r="C1227" s="2">
        <f>IF(logVir!C1227="","",労働コスト!C1227/SUM(資本サービス!C1227,労働コスト!C1227))</f>
        <v>0.77469828367917537</v>
      </c>
      <c r="D1227" s="2">
        <f>IF(logVir!D1227="","",労働コスト!D1227/SUM(資本サービス!D1227,労働コスト!D1227))</f>
        <v>0.80916268541560354</v>
      </c>
      <c r="E1227" s="2">
        <f>IF(logVir!E1227="","",労働コスト!E1227/SUM(資本サービス!E1227,労働コスト!E1227))</f>
        <v>0.80255780049636916</v>
      </c>
      <c r="F1227" s="2">
        <f>IF(logVir!F1227="","",労働コスト!F1227/SUM(資本サービス!F1227,労働コスト!F1227))</f>
        <v>0.79309569621057019</v>
      </c>
      <c r="G1227" s="2">
        <f>IF(logVir!G1227="","",労働コスト!G1227/SUM(資本サービス!G1227,労働コスト!G1227))</f>
        <v>0.78937002290358194</v>
      </c>
      <c r="I1227" s="3">
        <v>40</v>
      </c>
      <c r="J1227" s="3">
        <v>15</v>
      </c>
      <c r="K1227" s="2" cm="1">
        <f t="array" ref="K1227">IF(C1227="","",0.5*(C1227+SUMPRODUCT(($B$1461:$B$1491=$J1227)*1,C$1461:C$1491)))</f>
        <v>0.75704621398183203</v>
      </c>
      <c r="L1227" s="2" cm="1">
        <f t="array" ref="L1227">IF(D1227="","",0.5*(D1227+SUMPRODUCT(($B$1461:$B$1491=$J1227)*1,D$1461:D$1491)))</f>
        <v>0.79564591449908706</v>
      </c>
      <c r="M1227" s="2" cm="1">
        <f t="array" ref="M1227">IF(E1227="","",0.5*(E1227+SUMPRODUCT(($B$1461:$B$1491=$J1227)*1,E$1461:E$1491)))</f>
        <v>0.77928462741707705</v>
      </c>
      <c r="N1227" s="2" cm="1">
        <f t="array" ref="N1227">IF(F1227="","",0.5*(F1227+SUMPRODUCT(($B$1461:$B$1491=$J1227)*1,F$1461:F$1491)))</f>
        <v>0.77008700768047711</v>
      </c>
      <c r="O1227" s="2" cm="1">
        <f t="array" ref="O1227">IF(G1227="","",0.5*(G1227+SUMPRODUCT(($B$1461:$B$1491=$J1227)*1,G$1461:G$1491)))</f>
        <v>0.78156137224171884</v>
      </c>
    </row>
    <row r="1228" spans="1:15" x14ac:dyDescent="0.55000000000000004">
      <c r="A1228" s="3">
        <v>40</v>
      </c>
      <c r="B1228" s="3">
        <v>16</v>
      </c>
      <c r="C1228" s="2">
        <f>IF(logVir!C1228="","",労働コスト!C1228/SUM(資本サービス!C1228,労働コスト!C1228))</f>
        <v>0.68567525647846306</v>
      </c>
      <c r="D1228" s="2">
        <f>IF(logVir!D1228="","",労働コスト!D1228/SUM(資本サービス!D1228,労働コスト!D1228))</f>
        <v>0.68860695687442841</v>
      </c>
      <c r="E1228" s="2">
        <f>IF(logVir!E1228="","",労働コスト!E1228/SUM(資本サービス!E1228,労働コスト!E1228))</f>
        <v>0.70990683608477312</v>
      </c>
      <c r="F1228" s="2">
        <f>IF(logVir!F1228="","",労働コスト!F1228/SUM(資本サービス!F1228,労働コスト!F1228))</f>
        <v>0.71328426754873808</v>
      </c>
      <c r="G1228" s="2">
        <f>IF(logVir!G1228="","",労働コスト!G1228/SUM(資本サービス!G1228,労働コスト!G1228))</f>
        <v>0.7590722654019697</v>
      </c>
      <c r="I1228" s="3">
        <v>40</v>
      </c>
      <c r="J1228" s="3">
        <v>16</v>
      </c>
      <c r="K1228" s="2" cm="1">
        <f t="array" ref="K1228">IF(C1228="","",0.5*(C1228+SUMPRODUCT(($B$1461:$B$1491=$J1228)*1,C$1461:C$1491)))</f>
        <v>0.67956089519402396</v>
      </c>
      <c r="L1228" s="2" cm="1">
        <f t="array" ref="L1228">IF(D1228="","",0.5*(D1228+SUMPRODUCT(($B$1461:$B$1491=$J1228)*1,D$1461:D$1491)))</f>
        <v>0.69554387060853662</v>
      </c>
      <c r="M1228" s="2" cm="1">
        <f t="array" ref="M1228">IF(E1228="","",0.5*(E1228+SUMPRODUCT(($B$1461:$B$1491=$J1228)*1,E$1461:E$1491)))</f>
        <v>0.71902805201766329</v>
      </c>
      <c r="N1228" s="2" cm="1">
        <f t="array" ref="N1228">IF(F1228="","",0.5*(F1228+SUMPRODUCT(($B$1461:$B$1491=$J1228)*1,F$1461:F$1491)))</f>
        <v>0.7204596178335414</v>
      </c>
      <c r="O1228" s="2" cm="1">
        <f t="array" ref="O1228">IF(G1228="","",0.5*(G1228+SUMPRODUCT(($B$1461:$B$1491=$J1228)*1,G$1461:G$1491)))</f>
        <v>0.75727876818475726</v>
      </c>
    </row>
    <row r="1229" spans="1:15" x14ac:dyDescent="0.55000000000000004">
      <c r="A1229" s="3">
        <v>40</v>
      </c>
      <c r="B1229" s="3">
        <v>17</v>
      </c>
      <c r="C1229" s="2">
        <f>IF(logVir!C1229="","",労働コスト!C1229/SUM(資本サービス!C1229,労働コスト!C1229))</f>
        <v>0.40851546308638148</v>
      </c>
      <c r="D1229" s="2">
        <f>IF(logVir!D1229="","",労働コスト!D1229/SUM(資本サービス!D1229,労働コスト!D1229))</f>
        <v>0.42399595768241283</v>
      </c>
      <c r="E1229" s="2">
        <f>IF(logVir!E1229="","",労働コスト!E1229/SUM(資本サービス!E1229,労働コスト!E1229))</f>
        <v>0.42635050735023389</v>
      </c>
      <c r="F1229" s="2">
        <f>IF(logVir!F1229="","",労働コスト!F1229/SUM(資本サービス!F1229,労働コスト!F1229))</f>
        <v>0.51027457316688707</v>
      </c>
      <c r="G1229" s="2">
        <f>IF(logVir!G1229="","",労働コスト!G1229/SUM(資本サービス!G1229,労働コスト!G1229))</f>
        <v>0.5137316580843021</v>
      </c>
      <c r="I1229" s="3">
        <v>40</v>
      </c>
      <c r="J1229" s="3">
        <v>17</v>
      </c>
      <c r="K1229" s="2" cm="1">
        <f t="array" ref="K1229">IF(C1229="","",0.5*(C1229+SUMPRODUCT(($B$1461:$B$1491=$J1229)*1,C$1461:C$1491)))</f>
        <v>0.37595036838743723</v>
      </c>
      <c r="L1229" s="2" cm="1">
        <f t="array" ref="L1229">IF(D1229="","",0.5*(D1229+SUMPRODUCT(($B$1461:$B$1491=$J1229)*1,D$1461:D$1491)))</f>
        <v>0.39147459073493318</v>
      </c>
      <c r="M1229" s="2" cm="1">
        <f t="array" ref="M1229">IF(E1229="","",0.5*(E1229+SUMPRODUCT(($B$1461:$B$1491=$J1229)*1,E$1461:E$1491)))</f>
        <v>0.40614320128757764</v>
      </c>
      <c r="N1229" s="2" cm="1">
        <f t="array" ref="N1229">IF(F1229="","",0.5*(F1229+SUMPRODUCT(($B$1461:$B$1491=$J1229)*1,F$1461:F$1491)))</f>
        <v>0.46217166079564487</v>
      </c>
      <c r="O1229" s="2" cm="1">
        <f t="array" ref="O1229">IF(G1229="","",0.5*(G1229+SUMPRODUCT(($B$1461:$B$1491=$J1229)*1,G$1461:G$1491)))</f>
        <v>0.46581101384115625</v>
      </c>
    </row>
    <row r="1230" spans="1:15" x14ac:dyDescent="0.55000000000000004">
      <c r="A1230" s="3">
        <v>40</v>
      </c>
      <c r="B1230" s="3">
        <v>18</v>
      </c>
      <c r="C1230" s="2">
        <f>IF(logVir!C1230="","",労働コスト!C1230/SUM(資本サービス!C1230,労働コスト!C1230))</f>
        <v>0.8943952607606408</v>
      </c>
      <c r="D1230" s="2">
        <f>IF(logVir!D1230="","",労働コスト!D1230/SUM(資本サービス!D1230,労働コスト!D1230))</f>
        <v>0.91685326407226209</v>
      </c>
      <c r="E1230" s="2">
        <f>IF(logVir!E1230="","",労働コスト!E1230/SUM(資本サービス!E1230,労働コスト!E1230))</f>
        <v>0.91762357958227181</v>
      </c>
      <c r="F1230" s="2">
        <f>IF(logVir!F1230="","",労働コスト!F1230/SUM(資本サービス!F1230,労働コスト!F1230))</f>
        <v>0.91480127321042903</v>
      </c>
      <c r="G1230" s="2">
        <f>IF(logVir!G1230="","",労働コスト!G1230/SUM(資本サービス!G1230,労働コスト!G1230))</f>
        <v>0.91719833365832404</v>
      </c>
      <c r="I1230" s="3">
        <v>40</v>
      </c>
      <c r="J1230" s="3">
        <v>18</v>
      </c>
      <c r="K1230" s="2" cm="1">
        <f t="array" ref="K1230">IF(C1230="","",0.5*(C1230+SUMPRODUCT(($B$1461:$B$1491=$J1230)*1,C$1461:C$1491)))</f>
        <v>0.87544619596590079</v>
      </c>
      <c r="L1230" s="2" cm="1">
        <f t="array" ref="L1230">IF(D1230="","",0.5*(D1230+SUMPRODUCT(($B$1461:$B$1491=$J1230)*1,D$1461:D$1491)))</f>
        <v>0.90389413757945891</v>
      </c>
      <c r="M1230" s="2" cm="1">
        <f t="array" ref="M1230">IF(E1230="","",0.5*(E1230+SUMPRODUCT(($B$1461:$B$1491=$J1230)*1,E$1461:E$1491)))</f>
        <v>0.90697372952958033</v>
      </c>
      <c r="N1230" s="2" cm="1">
        <f t="array" ref="N1230">IF(F1230="","",0.5*(F1230+SUMPRODUCT(($B$1461:$B$1491=$J1230)*1,F$1461:F$1491)))</f>
        <v>0.90635853027113789</v>
      </c>
      <c r="O1230" s="2" cm="1">
        <f t="array" ref="O1230">IF(G1230="","",0.5*(G1230+SUMPRODUCT(($B$1461:$B$1491=$J1230)*1,G$1461:G$1491)))</f>
        <v>0.90784137944761611</v>
      </c>
    </row>
    <row r="1231" spans="1:15" x14ac:dyDescent="0.55000000000000004">
      <c r="A1231" s="3">
        <v>40</v>
      </c>
      <c r="B1231" s="3">
        <v>19</v>
      </c>
      <c r="C1231" s="2">
        <f>IF(logVir!C1231="","",労働コスト!C1231/SUM(資本サービス!C1231,労働コスト!C1231))</f>
        <v>0.83504616510908047</v>
      </c>
      <c r="D1231" s="2">
        <f>IF(logVir!D1231="","",労働コスト!D1231/SUM(資本サービス!D1231,労働コスト!D1231))</f>
        <v>0.84124388691858121</v>
      </c>
      <c r="E1231" s="2">
        <f>IF(logVir!E1231="","",労働コスト!E1231/SUM(資本サービス!E1231,労働コスト!E1231))</f>
        <v>0.870569332155819</v>
      </c>
      <c r="F1231" s="2">
        <f>IF(logVir!F1231="","",労働コスト!F1231/SUM(資本サービス!F1231,労働コスト!F1231))</f>
        <v>0.86733260944310187</v>
      </c>
      <c r="G1231" s="2">
        <f>IF(logVir!G1231="","",労働コスト!G1231/SUM(資本サービス!G1231,労働コスト!G1231))</f>
        <v>0.88244237040190088</v>
      </c>
      <c r="I1231" s="3">
        <v>40</v>
      </c>
      <c r="J1231" s="3">
        <v>19</v>
      </c>
      <c r="K1231" s="2" cm="1">
        <f t="array" ref="K1231">IF(C1231="","",0.5*(C1231+SUMPRODUCT(($B$1461:$B$1491=$J1231)*1,C$1461:C$1491)))</f>
        <v>0.83118008108468122</v>
      </c>
      <c r="L1231" s="2" cm="1">
        <f t="array" ref="L1231">IF(D1231="","",0.5*(D1231+SUMPRODUCT(($B$1461:$B$1491=$J1231)*1,D$1461:D$1491)))</f>
        <v>0.85429090894649018</v>
      </c>
      <c r="M1231" s="2" cm="1">
        <f t="array" ref="M1231">IF(E1231="","",0.5*(E1231+SUMPRODUCT(($B$1461:$B$1491=$J1231)*1,E$1461:E$1491)))</f>
        <v>0.8699884359120944</v>
      </c>
      <c r="N1231" s="2" cm="1">
        <f t="array" ref="N1231">IF(F1231="","",0.5*(F1231+SUMPRODUCT(($B$1461:$B$1491=$J1231)*1,F$1461:F$1491)))</f>
        <v>0.86849150435970324</v>
      </c>
      <c r="O1231" s="2" cm="1">
        <f t="array" ref="O1231">IF(G1231="","",0.5*(G1231+SUMPRODUCT(($B$1461:$B$1491=$J1231)*1,G$1461:G$1491)))</f>
        <v>0.87857848279158834</v>
      </c>
    </row>
    <row r="1232" spans="1:15" x14ac:dyDescent="0.55000000000000004">
      <c r="A1232" s="3">
        <v>40</v>
      </c>
      <c r="B1232" s="3">
        <v>20</v>
      </c>
      <c r="C1232" s="2">
        <f>IF(logVir!C1232="","",労働コスト!C1232/SUM(資本サービス!C1232,労働コスト!C1232))</f>
        <v>0.79128780613766725</v>
      </c>
      <c r="D1232" s="2">
        <f>IF(logVir!D1232="","",労働コスト!D1232/SUM(資本サービス!D1232,労働コスト!D1232))</f>
        <v>0.75026905545879163</v>
      </c>
      <c r="E1232" s="2">
        <f>IF(logVir!E1232="","",労働コスト!E1232/SUM(資本サービス!E1232,労働コスト!E1232))</f>
        <v>0.77092660279754033</v>
      </c>
      <c r="F1232" s="2">
        <f>IF(logVir!F1232="","",労働コスト!F1232/SUM(資本サービス!F1232,労働コスト!F1232))</f>
        <v>0.77013615118641288</v>
      </c>
      <c r="G1232" s="2">
        <f>IF(logVir!G1232="","",労働コスト!G1232/SUM(資本サービス!G1232,労働コスト!G1232))</f>
        <v>0.81271859434184268</v>
      </c>
      <c r="I1232" s="3">
        <v>40</v>
      </c>
      <c r="J1232" s="3">
        <v>20</v>
      </c>
      <c r="K1232" s="2" cm="1">
        <f t="array" ref="K1232">IF(C1232="","",0.5*(C1232+SUMPRODUCT(($B$1461:$B$1491=$J1232)*1,C$1461:C$1491)))</f>
        <v>0.76844509678447881</v>
      </c>
      <c r="L1232" s="2" cm="1">
        <f t="array" ref="L1232">IF(D1232="","",0.5*(D1232+SUMPRODUCT(($B$1461:$B$1491=$J1232)*1,D$1461:D$1491)))</f>
        <v>0.75249604508549073</v>
      </c>
      <c r="M1232" s="2" cm="1">
        <f t="array" ref="M1232">IF(E1232="","",0.5*(E1232+SUMPRODUCT(($B$1461:$B$1491=$J1232)*1,E$1461:E$1491)))</f>
        <v>0.7596982839947013</v>
      </c>
      <c r="N1232" s="2" cm="1">
        <f t="array" ref="N1232">IF(F1232="","",0.5*(F1232+SUMPRODUCT(($B$1461:$B$1491=$J1232)*1,F$1461:F$1491)))</f>
        <v>0.75851165527415287</v>
      </c>
      <c r="O1232" s="2" cm="1">
        <f t="array" ref="O1232">IF(G1232="","",0.5*(G1232+SUMPRODUCT(($B$1461:$B$1491=$J1232)*1,G$1461:G$1491)))</f>
        <v>0.78750837751758751</v>
      </c>
    </row>
    <row r="1233" spans="1:15" x14ac:dyDescent="0.55000000000000004">
      <c r="A1233" s="3">
        <v>40</v>
      </c>
      <c r="B1233" s="3">
        <v>21</v>
      </c>
      <c r="C1233" s="2">
        <f>IF(logVir!C1233="","",労働コスト!C1233/SUM(資本サービス!C1233,労働コスト!C1233))</f>
        <v>0.72925705843449873</v>
      </c>
      <c r="D1233" s="2">
        <f>IF(logVir!D1233="","",労働コスト!D1233/SUM(資本サービス!D1233,労働コスト!D1233))</f>
        <v>0.76500599455000606</v>
      </c>
      <c r="E1233" s="2">
        <f>IF(logVir!E1233="","",労働コスト!E1233/SUM(資本サービス!E1233,労働コスト!E1233))</f>
        <v>0.77873330651866135</v>
      </c>
      <c r="F1233" s="2">
        <f>IF(logVir!F1233="","",労働コスト!F1233/SUM(資本サービス!F1233,労働コスト!F1233))</f>
        <v>0.78484033252975771</v>
      </c>
      <c r="G1233" s="2">
        <f>IF(logVir!G1233="","",労働コスト!G1233/SUM(資本サービス!G1233,労働コスト!G1233))</f>
        <v>0.79882542653292321</v>
      </c>
      <c r="I1233" s="3">
        <v>40</v>
      </c>
      <c r="J1233" s="3">
        <v>21</v>
      </c>
      <c r="K1233" s="2" cm="1">
        <f t="array" ref="K1233">IF(C1233="","",0.5*(C1233+SUMPRODUCT(($B$1461:$B$1491=$J1233)*1,C$1461:C$1491)))</f>
        <v>0.69720011289518746</v>
      </c>
      <c r="L1233" s="2" cm="1">
        <f t="array" ref="L1233">IF(D1233="","",0.5*(D1233+SUMPRODUCT(($B$1461:$B$1491=$J1233)*1,D$1461:D$1491)))</f>
        <v>0.73362812546148226</v>
      </c>
      <c r="M1233" s="2" cm="1">
        <f t="array" ref="M1233">IF(E1233="","",0.5*(E1233+SUMPRODUCT(($B$1461:$B$1491=$J1233)*1,E$1461:E$1491)))</f>
        <v>0.74441239638279311</v>
      </c>
      <c r="N1233" s="2" cm="1">
        <f t="array" ref="N1233">IF(F1233="","",0.5*(F1233+SUMPRODUCT(($B$1461:$B$1491=$J1233)*1,F$1461:F$1491)))</f>
        <v>0.74876307436264355</v>
      </c>
      <c r="O1233" s="2" cm="1">
        <f t="array" ref="O1233">IF(G1233="","",0.5*(G1233+SUMPRODUCT(($B$1461:$B$1491=$J1233)*1,G$1461:G$1491)))</f>
        <v>0.76392005024717746</v>
      </c>
    </row>
    <row r="1234" spans="1:15" x14ac:dyDescent="0.55000000000000004">
      <c r="A1234" s="3">
        <v>40</v>
      </c>
      <c r="B1234" s="3">
        <v>22</v>
      </c>
      <c r="C1234" s="2">
        <f>IF(logVir!C1234="","",労働コスト!C1234/SUM(資本サービス!C1234,労働コスト!C1234))</f>
        <v>0.77155502780097085</v>
      </c>
      <c r="D1234" s="2">
        <f>IF(logVir!D1234="","",労働コスト!D1234/SUM(資本サービス!D1234,労働コスト!D1234))</f>
        <v>0.82558035302819766</v>
      </c>
      <c r="E1234" s="2">
        <f>IF(logVir!E1234="","",労働コスト!E1234/SUM(資本サービス!E1234,労働コスト!E1234))</f>
        <v>0.8060264404294899</v>
      </c>
      <c r="F1234" s="2">
        <f>IF(logVir!F1234="","",労働コスト!F1234/SUM(資本サービス!F1234,労働コスト!F1234))</f>
        <v>0.83298528982490139</v>
      </c>
      <c r="G1234" s="2">
        <f>IF(logVir!G1234="","",労働コスト!G1234/SUM(資本サービス!G1234,労働コスト!G1234))</f>
        <v>0.89699612455957101</v>
      </c>
      <c r="I1234" s="3">
        <v>40</v>
      </c>
      <c r="J1234" s="3">
        <v>22</v>
      </c>
      <c r="K1234" s="2" cm="1">
        <f t="array" ref="K1234">IF(C1234="","",0.5*(C1234+SUMPRODUCT(($B$1461:$B$1491=$J1234)*1,C$1461:C$1491)))</f>
        <v>0.77374764864536028</v>
      </c>
      <c r="L1234" s="2" cm="1">
        <f t="array" ref="L1234">IF(D1234="","",0.5*(D1234+SUMPRODUCT(($B$1461:$B$1491=$J1234)*1,D$1461:D$1491)))</f>
        <v>0.8205138538519825</v>
      </c>
      <c r="M1234" s="2" cm="1">
        <f t="array" ref="M1234">IF(E1234="","",0.5*(E1234+SUMPRODUCT(($B$1461:$B$1491=$J1234)*1,E$1461:E$1491)))</f>
        <v>0.82422292992341895</v>
      </c>
      <c r="N1234" s="2" cm="1">
        <f t="array" ref="N1234">IF(F1234="","",0.5*(F1234+SUMPRODUCT(($B$1461:$B$1491=$J1234)*1,F$1461:F$1491)))</f>
        <v>0.83528279591371835</v>
      </c>
      <c r="O1234" s="2" cm="1">
        <f t="array" ref="O1234">IF(G1234="","",0.5*(G1234+SUMPRODUCT(($B$1461:$B$1491=$J1234)*1,G$1461:G$1491)))</f>
        <v>0.86790786449200397</v>
      </c>
    </row>
    <row r="1235" spans="1:15" x14ac:dyDescent="0.55000000000000004">
      <c r="A1235" s="3">
        <v>40</v>
      </c>
      <c r="B1235" s="3">
        <v>23</v>
      </c>
      <c r="C1235" s="2">
        <f>IF(logVir!C1235="","",労働コスト!C1235/SUM(資本サービス!C1235,労働コスト!C1235))</f>
        <v>0.31920965737344165</v>
      </c>
      <c r="D1235" s="2">
        <f>IF(logVir!D1235="","",労働コスト!D1235/SUM(資本サービス!D1235,労働コスト!D1235))</f>
        <v>0.38494444063971611</v>
      </c>
      <c r="E1235" s="2">
        <f>IF(logVir!E1235="","",労働コスト!E1235/SUM(資本サービス!E1235,労働コスト!E1235))</f>
        <v>0.4375147898656378</v>
      </c>
      <c r="F1235" s="2">
        <f>IF(logVir!F1235="","",労働コスト!F1235/SUM(資本サービス!F1235,労働コスト!F1235))</f>
        <v>0.49231227182686599</v>
      </c>
      <c r="G1235" s="2">
        <f>IF(logVir!G1235="","",労働コスト!G1235/SUM(資本サービス!G1235,労働コスト!G1235))</f>
        <v>0.48169222812472462</v>
      </c>
      <c r="I1235" s="3">
        <v>40</v>
      </c>
      <c r="J1235" s="3">
        <v>23</v>
      </c>
      <c r="K1235" s="2" cm="1">
        <f t="array" ref="K1235">IF(C1235="","",0.5*(C1235+SUMPRODUCT(($B$1461:$B$1491=$J1235)*1,C$1461:C$1491)))</f>
        <v>0.30170949642758949</v>
      </c>
      <c r="L1235" s="2" cm="1">
        <f t="array" ref="L1235">IF(D1235="","",0.5*(D1235+SUMPRODUCT(($B$1461:$B$1491=$J1235)*1,D$1461:D$1491)))</f>
        <v>0.34941340998179521</v>
      </c>
      <c r="M1235" s="2" cm="1">
        <f t="array" ref="M1235">IF(E1235="","",0.5*(E1235+SUMPRODUCT(($B$1461:$B$1491=$J1235)*1,E$1461:E$1491)))</f>
        <v>0.39236120729407603</v>
      </c>
      <c r="N1235" s="2" cm="1">
        <f t="array" ref="N1235">IF(F1235="","",0.5*(F1235+SUMPRODUCT(($B$1461:$B$1491=$J1235)*1,F$1461:F$1491)))</f>
        <v>0.43382490555656483</v>
      </c>
      <c r="O1235" s="2" cm="1">
        <f t="array" ref="O1235">IF(G1235="","",0.5*(G1235+SUMPRODUCT(($B$1461:$B$1491=$J1235)*1,G$1461:G$1491)))</f>
        <v>0.4397816468698722</v>
      </c>
    </row>
    <row r="1236" spans="1:15" x14ac:dyDescent="0.55000000000000004">
      <c r="A1236" s="3">
        <v>40</v>
      </c>
      <c r="B1236" s="3">
        <v>24</v>
      </c>
      <c r="C1236" s="2">
        <f>IF(logVir!C1236="","",労働コスト!C1236/SUM(資本サービス!C1236,労働コスト!C1236))</f>
        <v>0.66391872683503772</v>
      </c>
      <c r="D1236" s="2">
        <f>IF(logVir!D1236="","",労働コスト!D1236/SUM(資本サービス!D1236,労働コスト!D1236))</f>
        <v>0.70183036008304267</v>
      </c>
      <c r="E1236" s="2">
        <f>IF(logVir!E1236="","",労働コスト!E1236/SUM(資本サービス!E1236,労働コスト!E1236))</f>
        <v>0.72418373543055314</v>
      </c>
      <c r="F1236" s="2">
        <f>IF(logVir!F1236="","",労働コスト!F1236/SUM(資本サービス!F1236,労働コスト!F1236))</f>
        <v>0.76130288467918938</v>
      </c>
      <c r="G1236" s="2">
        <f>IF(logVir!G1236="","",労働コスト!G1236/SUM(資本サービス!G1236,労働コスト!G1236))</f>
        <v>0.73436998627332961</v>
      </c>
      <c r="I1236" s="3">
        <v>40</v>
      </c>
      <c r="J1236" s="3">
        <v>24</v>
      </c>
      <c r="K1236" s="2" cm="1">
        <f t="array" ref="K1236">IF(C1236="","",0.5*(C1236+SUMPRODUCT(($B$1461:$B$1491=$J1236)*1,C$1461:C$1491)))</f>
        <v>0.68786915162360529</v>
      </c>
      <c r="L1236" s="2" cm="1">
        <f t="array" ref="L1236">IF(D1236="","",0.5*(D1236+SUMPRODUCT(($B$1461:$B$1491=$J1236)*1,D$1461:D$1491)))</f>
        <v>0.71943706050083467</v>
      </c>
      <c r="M1236" s="2" cm="1">
        <f t="array" ref="M1236">IF(E1236="","",0.5*(E1236+SUMPRODUCT(($B$1461:$B$1491=$J1236)*1,E$1461:E$1491)))</f>
        <v>0.73771850754867541</v>
      </c>
      <c r="N1236" s="2" cm="1">
        <f t="array" ref="N1236">IF(F1236="","",0.5*(F1236+SUMPRODUCT(($B$1461:$B$1491=$J1236)*1,F$1461:F$1491)))</f>
        <v>0.76489293491479848</v>
      </c>
      <c r="O1236" s="2" cm="1">
        <f t="array" ref="O1236">IF(G1236="","",0.5*(G1236+SUMPRODUCT(($B$1461:$B$1491=$J1236)*1,G$1461:G$1491)))</f>
        <v>0.75720587736385969</v>
      </c>
    </row>
    <row r="1237" spans="1:15" x14ac:dyDescent="0.55000000000000004">
      <c r="A1237" s="3">
        <v>40</v>
      </c>
      <c r="B1237" s="3">
        <v>25</v>
      </c>
      <c r="C1237" s="2">
        <f>IF(logVir!C1237="","",労働コスト!C1237/SUM(資本サービス!C1237,労働コスト!C1237))</f>
        <v>0.80367133397352408</v>
      </c>
      <c r="D1237" s="2">
        <f>IF(logVir!D1237="","",労働コスト!D1237/SUM(資本サービス!D1237,労働コスト!D1237))</f>
        <v>0.8131694596543777</v>
      </c>
      <c r="E1237" s="2">
        <f>IF(logVir!E1237="","",労働コスト!E1237/SUM(資本サービス!E1237,労働コスト!E1237))</f>
        <v>0.80845227654116314</v>
      </c>
      <c r="F1237" s="2">
        <f>IF(logVir!F1237="","",労働コスト!F1237/SUM(資本サービス!F1237,労働コスト!F1237))</f>
        <v>0.81040517350348518</v>
      </c>
      <c r="G1237" s="2">
        <f>IF(logVir!G1237="","",労働コスト!G1237/SUM(資本サービス!G1237,労働コスト!G1237))</f>
        <v>0.82634205728850441</v>
      </c>
      <c r="I1237" s="3">
        <v>40</v>
      </c>
      <c r="J1237" s="3">
        <v>25</v>
      </c>
      <c r="K1237" s="2" cm="1">
        <f t="array" ref="K1237">IF(C1237="","",0.5*(C1237+SUMPRODUCT(($B$1461:$B$1491=$J1237)*1,C$1461:C$1491)))</f>
        <v>0.80257118837275288</v>
      </c>
      <c r="L1237" s="2" cm="1">
        <f t="array" ref="L1237">IF(D1237="","",0.5*(D1237+SUMPRODUCT(($B$1461:$B$1491=$J1237)*1,D$1461:D$1491)))</f>
        <v>0.80805737489478613</v>
      </c>
      <c r="M1237" s="2" cm="1">
        <f t="array" ref="M1237">IF(E1237="","",0.5*(E1237+SUMPRODUCT(($B$1461:$B$1491=$J1237)*1,E$1461:E$1491)))</f>
        <v>0.8053160358138689</v>
      </c>
      <c r="N1237" s="2" cm="1">
        <f t="array" ref="N1237">IF(F1237="","",0.5*(F1237+SUMPRODUCT(($B$1461:$B$1491=$J1237)*1,F$1461:F$1491)))</f>
        <v>0.80569348068290692</v>
      </c>
      <c r="O1237" s="2" cm="1">
        <f t="array" ref="O1237">IF(G1237="","",0.5*(G1237+SUMPRODUCT(($B$1461:$B$1491=$J1237)*1,G$1461:G$1491)))</f>
        <v>0.81433729263758758</v>
      </c>
    </row>
    <row r="1238" spans="1:15" x14ac:dyDescent="0.55000000000000004">
      <c r="A1238" s="3">
        <v>40</v>
      </c>
      <c r="B1238" s="3">
        <v>26</v>
      </c>
      <c r="C1238" s="2">
        <f>IF(logVir!C1238="","",労働コスト!C1238/SUM(資本サービス!C1238,労働コスト!C1238))</f>
        <v>0.38337988680540913</v>
      </c>
      <c r="D1238" s="2">
        <f>IF(logVir!D1238="","",労働コスト!D1238/SUM(資本サービス!D1238,労働コスト!D1238))</f>
        <v>0.44604874191654054</v>
      </c>
      <c r="E1238" s="2">
        <f>IF(logVir!E1238="","",労働コスト!E1238/SUM(資本サービス!E1238,労働コスト!E1238))</f>
        <v>0.46510317224120934</v>
      </c>
      <c r="F1238" s="2">
        <f>IF(logVir!F1238="","",労働コスト!F1238/SUM(資本サービス!F1238,労働コスト!F1238))</f>
        <v>0.45686905629167235</v>
      </c>
      <c r="G1238" s="2">
        <f>IF(logVir!G1238="","",労働コスト!G1238/SUM(資本サービス!G1238,労働コスト!G1238))</f>
        <v>0.42521868044761635</v>
      </c>
      <c r="I1238" s="3">
        <v>40</v>
      </c>
      <c r="J1238" s="3">
        <v>26</v>
      </c>
      <c r="K1238" s="2" cm="1">
        <f t="array" ref="K1238">IF(C1238="","",0.5*(C1238+SUMPRODUCT(($B$1461:$B$1491=$J1238)*1,C$1461:C$1491)))</f>
        <v>0.34612766115636695</v>
      </c>
      <c r="L1238" s="2" cm="1">
        <f t="array" ref="L1238">IF(D1238="","",0.5*(D1238+SUMPRODUCT(($B$1461:$B$1491=$J1238)*1,D$1461:D$1491)))</f>
        <v>0.4108510922957439</v>
      </c>
      <c r="M1238" s="2" cm="1">
        <f t="array" ref="M1238">IF(E1238="","",0.5*(E1238+SUMPRODUCT(($B$1461:$B$1491=$J1238)*1,E$1461:E$1491)))</f>
        <v>0.45561603551266466</v>
      </c>
      <c r="N1238" s="2" cm="1">
        <f t="array" ref="N1238">IF(F1238="","",0.5*(F1238+SUMPRODUCT(($B$1461:$B$1491=$J1238)*1,F$1461:F$1491)))</f>
        <v>0.4390879428698416</v>
      </c>
      <c r="O1238" s="2" cm="1">
        <f t="array" ref="O1238">IF(G1238="","",0.5*(G1238+SUMPRODUCT(($B$1461:$B$1491=$J1238)*1,G$1461:G$1491)))</f>
        <v>0.42479228035368261</v>
      </c>
    </row>
    <row r="1239" spans="1:15" x14ac:dyDescent="0.55000000000000004">
      <c r="A1239" s="3">
        <v>40</v>
      </c>
      <c r="B1239" s="3">
        <v>27</v>
      </c>
      <c r="C1239" s="2">
        <f>IF(logVir!C1239="","",労働コスト!C1239/SUM(資本サービス!C1239,労働コスト!C1239))</f>
        <v>0.75575343446624965</v>
      </c>
      <c r="D1239" s="2">
        <f>IF(logVir!D1239="","",労働コスト!D1239/SUM(資本サービス!D1239,労働コスト!D1239))</f>
        <v>0.80976258208437879</v>
      </c>
      <c r="E1239" s="2">
        <f>IF(logVir!E1239="","",労働コスト!E1239/SUM(資本サービス!E1239,労働コスト!E1239))</f>
        <v>0.80184487910603841</v>
      </c>
      <c r="F1239" s="2">
        <f>IF(logVir!F1239="","",労働コスト!F1239/SUM(資本サービス!F1239,労働コスト!F1239))</f>
        <v>0.83362627256538979</v>
      </c>
      <c r="G1239" s="2">
        <f>IF(logVir!G1239="","",労働コスト!G1239/SUM(資本サービス!G1239,労働コスト!G1239))</f>
        <v>0.84128618310094738</v>
      </c>
      <c r="I1239" s="3">
        <v>40</v>
      </c>
      <c r="J1239" s="3">
        <v>27</v>
      </c>
      <c r="K1239" s="2" cm="1">
        <f t="array" ref="K1239">IF(C1239="","",0.5*(C1239+SUMPRODUCT(($B$1461:$B$1491=$J1239)*1,C$1461:C$1491)))</f>
        <v>0.77233177219225424</v>
      </c>
      <c r="L1239" s="2" cm="1">
        <f t="array" ref="L1239">IF(D1239="","",0.5*(D1239+SUMPRODUCT(($B$1461:$B$1491=$J1239)*1,D$1461:D$1491)))</f>
        <v>0.80209270752927742</v>
      </c>
      <c r="M1239" s="2" cm="1">
        <f t="array" ref="M1239">IF(E1239="","",0.5*(E1239+SUMPRODUCT(($B$1461:$B$1491=$J1239)*1,E$1461:E$1491)))</f>
        <v>0.79916014367796651</v>
      </c>
      <c r="N1239" s="2" cm="1">
        <f t="array" ref="N1239">IF(F1239="","",0.5*(F1239+SUMPRODUCT(($B$1461:$B$1491=$J1239)*1,F$1461:F$1491)))</f>
        <v>0.81684816431253382</v>
      </c>
      <c r="O1239" s="2" cm="1">
        <f t="array" ref="O1239">IF(G1239="","",0.5*(G1239+SUMPRODUCT(($B$1461:$B$1491=$J1239)*1,G$1461:G$1491)))</f>
        <v>0.82720849868959023</v>
      </c>
    </row>
    <row r="1240" spans="1:15" x14ac:dyDescent="0.55000000000000004">
      <c r="A1240" s="3">
        <v>40</v>
      </c>
      <c r="B1240" s="3">
        <v>28</v>
      </c>
      <c r="C1240" s="2">
        <f>IF(logVir!C1240="","",労働コスト!C1240/SUM(資本サービス!C1240,労働コスト!C1240))</f>
        <v>0.61237569970613337</v>
      </c>
      <c r="D1240" s="2">
        <f>IF(logVir!D1240="","",労働コスト!D1240/SUM(資本サービス!D1240,労働コスト!D1240))</f>
        <v>0.67201586619108478</v>
      </c>
      <c r="E1240" s="2">
        <f>IF(logVir!E1240="","",労働コスト!E1240/SUM(資本サービス!E1240,労働コスト!E1240))</f>
        <v>0.70499140031583618</v>
      </c>
      <c r="F1240" s="2">
        <f>IF(logVir!F1240="","",労働コスト!F1240/SUM(資本サービス!F1240,労働コスト!F1240))</f>
        <v>0.70117092875770126</v>
      </c>
      <c r="G1240" s="2">
        <f>IF(logVir!G1240="","",労働コスト!G1240/SUM(資本サービス!G1240,労働コスト!G1240))</f>
        <v>0.69084485479199587</v>
      </c>
      <c r="I1240" s="3">
        <v>40</v>
      </c>
      <c r="J1240" s="3">
        <v>28</v>
      </c>
      <c r="K1240" s="2" cm="1">
        <f t="array" ref="K1240">IF(C1240="","",0.5*(C1240+SUMPRODUCT(($B$1461:$B$1491=$J1240)*1,C$1461:C$1491)))</f>
        <v>0.60507776305818517</v>
      </c>
      <c r="L1240" s="2" cm="1">
        <f t="array" ref="L1240">IF(D1240="","",0.5*(D1240+SUMPRODUCT(($B$1461:$B$1491=$J1240)*1,D$1461:D$1491)))</f>
        <v>0.65770057586066843</v>
      </c>
      <c r="M1240" s="2" cm="1">
        <f t="array" ref="M1240">IF(E1240="","",0.5*(E1240+SUMPRODUCT(($B$1461:$B$1491=$J1240)*1,E$1461:E$1491)))</f>
        <v>0.68947411084885124</v>
      </c>
      <c r="N1240" s="2" cm="1">
        <f t="array" ref="N1240">IF(F1240="","",0.5*(F1240+SUMPRODUCT(($B$1461:$B$1491=$J1240)*1,F$1461:F$1491)))</f>
        <v>0.68420634622326304</v>
      </c>
      <c r="O1240" s="2" cm="1">
        <f t="array" ref="O1240">IF(G1240="","",0.5*(G1240+SUMPRODUCT(($B$1461:$B$1491=$J1240)*1,G$1461:G$1491)))</f>
        <v>0.67292858948883882</v>
      </c>
    </row>
    <row r="1241" spans="1:15" x14ac:dyDescent="0.55000000000000004">
      <c r="A1241" s="3">
        <v>40</v>
      </c>
      <c r="B1241" s="3">
        <v>29</v>
      </c>
      <c r="C1241" s="2">
        <f>IF(logVir!C1241="","",労働コスト!C1241/SUM(資本サービス!C1241,労働コスト!C1241))</f>
        <v>0.74652516432813765</v>
      </c>
      <c r="D1241" s="2">
        <f>IF(logVir!D1241="","",労働コスト!D1241/SUM(資本サービス!D1241,労働コスト!D1241))</f>
        <v>0.77000108312804449</v>
      </c>
      <c r="E1241" s="2">
        <f>IF(logVir!E1241="","",労働コスト!E1241/SUM(資本サービス!E1241,労働コスト!E1241))</f>
        <v>0.80186064377027744</v>
      </c>
      <c r="F1241" s="2">
        <f>IF(logVir!F1241="","",労働コスト!F1241/SUM(資本サービス!F1241,労働コスト!F1241))</f>
        <v>0.7899858044123903</v>
      </c>
      <c r="G1241" s="2">
        <f>IF(logVir!G1241="","",労働コスト!G1241/SUM(資本サービス!G1241,労働コスト!G1241))</f>
        <v>0.81461179071220824</v>
      </c>
      <c r="I1241" s="3">
        <v>40</v>
      </c>
      <c r="J1241" s="3">
        <v>29</v>
      </c>
      <c r="K1241" s="2" cm="1">
        <f t="array" ref="K1241">IF(C1241="","",0.5*(C1241+SUMPRODUCT(($B$1461:$B$1491=$J1241)*1,C$1461:C$1491)))</f>
        <v>0.77749012909757198</v>
      </c>
      <c r="L1241" s="2" cm="1">
        <f t="array" ref="L1241">IF(D1241="","",0.5*(D1241+SUMPRODUCT(($B$1461:$B$1491=$J1241)*1,D$1461:D$1491)))</f>
        <v>0.78812138596877612</v>
      </c>
      <c r="M1241" s="2" cm="1">
        <f t="array" ref="M1241">IF(E1241="","",0.5*(E1241+SUMPRODUCT(($B$1461:$B$1491=$J1241)*1,E$1461:E$1491)))</f>
        <v>0.82124468359444269</v>
      </c>
      <c r="N1241" s="2" cm="1">
        <f t="array" ref="N1241">IF(F1241="","",0.5*(F1241+SUMPRODUCT(($B$1461:$B$1491=$J1241)*1,F$1461:F$1491)))</f>
        <v>0.80720116705283229</v>
      </c>
      <c r="O1241" s="2" cm="1">
        <f t="array" ref="O1241">IF(G1241="","",0.5*(G1241+SUMPRODUCT(($B$1461:$B$1491=$J1241)*1,G$1461:G$1491)))</f>
        <v>0.82540549563924026</v>
      </c>
    </row>
    <row r="1242" spans="1:15" x14ac:dyDescent="0.55000000000000004">
      <c r="A1242" s="3">
        <v>40</v>
      </c>
      <c r="B1242" s="3">
        <v>30</v>
      </c>
      <c r="C1242" s="2">
        <f>IF(logVir!C1242="","",労働コスト!C1242/SUM(資本サービス!C1242,労働コスト!C1242))</f>
        <v>0.88040160878592999</v>
      </c>
      <c r="D1242" s="2">
        <f>IF(logVir!D1242="","",労働コスト!D1242/SUM(資本サービス!D1242,労働コスト!D1242))</f>
        <v>0.89841612904081103</v>
      </c>
      <c r="E1242" s="2">
        <f>IF(logVir!E1242="","",労働コスト!E1242/SUM(資本サービス!E1242,労働コスト!E1242))</f>
        <v>0.89580463294618473</v>
      </c>
      <c r="F1242" s="2">
        <f>IF(logVir!F1242="","",労働コスト!F1242/SUM(資本サービス!F1242,労働コスト!F1242))</f>
        <v>0.91075765538163567</v>
      </c>
      <c r="G1242" s="2">
        <f>IF(logVir!G1242="","",労働コスト!G1242/SUM(資本サービス!G1242,労働コスト!G1242))</f>
        <v>0.91526965494794432</v>
      </c>
      <c r="I1242" s="3">
        <v>40</v>
      </c>
      <c r="J1242" s="3">
        <v>30</v>
      </c>
      <c r="K1242" s="2" cm="1">
        <f t="array" ref="K1242">IF(C1242="","",0.5*(C1242+SUMPRODUCT(($B$1461:$B$1491=$J1242)*1,C$1461:C$1491)))</f>
        <v>0.8729959457502674</v>
      </c>
      <c r="L1242" s="2" cm="1">
        <f t="array" ref="L1242">IF(D1242="","",0.5*(D1242+SUMPRODUCT(($B$1461:$B$1491=$J1242)*1,D$1461:D$1491)))</f>
        <v>0.89256755359995832</v>
      </c>
      <c r="M1242" s="2" cm="1">
        <f t="array" ref="M1242">IF(E1242="","",0.5*(E1242+SUMPRODUCT(($B$1461:$B$1491=$J1242)*1,E$1461:E$1491)))</f>
        <v>0.89667463247908108</v>
      </c>
      <c r="N1242" s="2" cm="1">
        <f t="array" ref="N1242">IF(F1242="","",0.5*(F1242+SUMPRODUCT(($B$1461:$B$1491=$J1242)*1,F$1461:F$1491)))</f>
        <v>0.90623309526330154</v>
      </c>
      <c r="O1242" s="2" cm="1">
        <f t="array" ref="O1242">IF(G1242="","",0.5*(G1242+SUMPRODUCT(($B$1461:$B$1491=$J1242)*1,G$1461:G$1491)))</f>
        <v>0.91476145055491886</v>
      </c>
    </row>
    <row r="1243" spans="1:15" x14ac:dyDescent="0.55000000000000004">
      <c r="A1243" s="3">
        <v>40</v>
      </c>
      <c r="B1243" s="3">
        <v>31</v>
      </c>
      <c r="C1243" s="2">
        <f>IF(logVir!C1243="","",労働コスト!C1243/SUM(資本サービス!C1243,労働コスト!C1243))</f>
        <v>0.77414935148651065</v>
      </c>
      <c r="D1243" s="2">
        <f>IF(logVir!D1243="","",労働コスト!D1243/SUM(資本サービス!D1243,労働コスト!D1243))</f>
        <v>0.76166280243767326</v>
      </c>
      <c r="E1243" s="2">
        <f>IF(logVir!E1243="","",労働コスト!E1243/SUM(資本サービス!E1243,労働コスト!E1243))</f>
        <v>0.78052153711381478</v>
      </c>
      <c r="F1243" s="2">
        <f>IF(logVir!F1243="","",労働コスト!F1243/SUM(資本サービス!F1243,労働コスト!F1243))</f>
        <v>0.80259248674950134</v>
      </c>
      <c r="G1243" s="2">
        <f>IF(logVir!G1243="","",労働コスト!G1243/SUM(資本サービス!G1243,労働コスト!G1243))</f>
        <v>0.82116357190584244</v>
      </c>
      <c r="I1243" s="3">
        <v>40</v>
      </c>
      <c r="J1243" s="3">
        <v>31</v>
      </c>
      <c r="K1243" s="2" cm="1">
        <f t="array" ref="K1243">IF(C1243="","",0.5*(C1243+SUMPRODUCT(($B$1461:$B$1491=$J1243)*1,C$1461:C$1491)))</f>
        <v>0.77158752706037381</v>
      </c>
      <c r="L1243" s="2" cm="1">
        <f t="array" ref="L1243">IF(D1243="","",0.5*(D1243+SUMPRODUCT(($B$1461:$B$1491=$J1243)*1,D$1461:D$1491)))</f>
        <v>0.75865946951069918</v>
      </c>
      <c r="M1243" s="2" cm="1">
        <f t="array" ref="M1243">IF(E1243="","",0.5*(E1243+SUMPRODUCT(($B$1461:$B$1491=$J1243)*1,E$1461:E$1491)))</f>
        <v>0.78289799474492572</v>
      </c>
      <c r="N1243" s="2" cm="1">
        <f t="array" ref="N1243">IF(F1243="","",0.5*(F1243+SUMPRODUCT(($B$1461:$B$1491=$J1243)*1,F$1461:F$1491)))</f>
        <v>0.79819313200171504</v>
      </c>
      <c r="O1243" s="2" cm="1">
        <f t="array" ref="O1243">IF(G1243="","",0.5*(G1243+SUMPRODUCT(($B$1461:$B$1491=$J1243)*1,G$1461:G$1491)))</f>
        <v>0.81036344378332248</v>
      </c>
    </row>
    <row r="1244" spans="1:15" x14ac:dyDescent="0.55000000000000004">
      <c r="A1244" s="3">
        <v>41</v>
      </c>
      <c r="B1244" s="3">
        <v>1</v>
      </c>
      <c r="C1244" s="2">
        <f>IF(logVir!C1244="","",労働コスト!C1244/SUM(資本サービス!C1244,労働コスト!C1244))</f>
        <v>0.47882881944827799</v>
      </c>
      <c r="D1244" s="2">
        <f>IF(logVir!D1244="","",労働コスト!D1244/SUM(資本サービス!D1244,労働コスト!D1244))</f>
        <v>0.68829054107417009</v>
      </c>
      <c r="E1244" s="2">
        <f>IF(logVir!E1244="","",労働コスト!E1244/SUM(資本サービス!E1244,労働コスト!E1244))</f>
        <v>0.76468712754444956</v>
      </c>
      <c r="F1244" s="2">
        <f>IF(logVir!F1244="","",労働コスト!F1244/SUM(資本サービス!F1244,労働コスト!F1244))</f>
        <v>0.74555931928033281</v>
      </c>
      <c r="G1244" s="2">
        <f>IF(logVir!G1244="","",労働コスト!G1244/SUM(資本サービス!G1244,労働コスト!G1244))</f>
        <v>0.77525082756674302</v>
      </c>
      <c r="I1244" s="3">
        <v>41</v>
      </c>
      <c r="J1244" s="3">
        <v>1</v>
      </c>
      <c r="K1244" s="2" cm="1">
        <f t="array" ref="K1244">IF(C1244="","",0.5*(C1244+SUMPRODUCT(($B$1461:$B$1491=$J1244)*1,C$1461:C$1491)))</f>
        <v>0.50148278474343821</v>
      </c>
      <c r="L1244" s="2" cm="1">
        <f t="array" ref="L1244">IF(D1244="","",0.5*(D1244+SUMPRODUCT(($B$1461:$B$1491=$J1244)*1,D$1461:D$1491)))</f>
        <v>0.66872705816392686</v>
      </c>
      <c r="M1244" s="2" cm="1">
        <f t="array" ref="M1244">IF(E1244="","",0.5*(E1244+SUMPRODUCT(($B$1461:$B$1491=$J1244)*1,E$1461:E$1491)))</f>
        <v>0.7132279566916222</v>
      </c>
      <c r="N1244" s="2" cm="1">
        <f t="array" ref="N1244">IF(F1244="","",0.5*(F1244+SUMPRODUCT(($B$1461:$B$1491=$J1244)*1,F$1461:F$1491)))</f>
        <v>0.70160041227946834</v>
      </c>
      <c r="O1244" s="2" cm="1">
        <f t="array" ref="O1244">IF(G1244="","",0.5*(G1244+SUMPRODUCT(($B$1461:$B$1491=$J1244)*1,G$1461:G$1491)))</f>
        <v>0.72790771953973243</v>
      </c>
    </row>
    <row r="1245" spans="1:15" x14ac:dyDescent="0.55000000000000004">
      <c r="A1245" s="3">
        <v>41</v>
      </c>
      <c r="B1245" s="3">
        <v>2</v>
      </c>
      <c r="C1245" s="2">
        <f>IF(logVir!C1245="","",労働コスト!C1245/SUM(資本サービス!C1245,労働コスト!C1245))</f>
        <v>0.59600114657711745</v>
      </c>
      <c r="D1245" s="2">
        <f>IF(logVir!D1245="","",労働コスト!D1245/SUM(資本サービス!D1245,労働コスト!D1245))</f>
        <v>0.53448034773323438</v>
      </c>
      <c r="E1245" s="2">
        <f>IF(logVir!E1245="","",労働コスト!E1245/SUM(資本サービス!E1245,労働コスト!E1245))</f>
        <v>0.53425307825112955</v>
      </c>
      <c r="F1245" s="2">
        <f>IF(logVir!F1245="","",労働コスト!F1245/SUM(資本サービス!F1245,労働コスト!F1245))</f>
        <v>0.55597186377311747</v>
      </c>
      <c r="G1245" s="2">
        <f>IF(logVir!G1245="","",労働コスト!G1245/SUM(資本サービス!G1245,労働コスト!G1245))</f>
        <v>0.63770625839982087</v>
      </c>
      <c r="I1245" s="3">
        <v>41</v>
      </c>
      <c r="J1245" s="3">
        <v>2</v>
      </c>
      <c r="K1245" s="2" cm="1">
        <f t="array" ref="K1245">IF(C1245="","",0.5*(C1245+SUMPRODUCT(($B$1461:$B$1491=$J1245)*1,C$1461:C$1491)))</f>
        <v>0.56027733960628756</v>
      </c>
      <c r="L1245" s="2" cm="1">
        <f t="array" ref="L1245">IF(D1245="","",0.5*(D1245+SUMPRODUCT(($B$1461:$B$1491=$J1245)*1,D$1461:D$1491)))</f>
        <v>0.5635491905017338</v>
      </c>
      <c r="M1245" s="2" cm="1">
        <f t="array" ref="M1245">IF(E1245="","",0.5*(E1245+SUMPRODUCT(($B$1461:$B$1491=$J1245)*1,E$1461:E$1491)))</f>
        <v>0.52627423661406048</v>
      </c>
      <c r="N1245" s="2" cm="1">
        <f t="array" ref="N1245">IF(F1245="","",0.5*(F1245+SUMPRODUCT(($B$1461:$B$1491=$J1245)*1,F$1461:F$1491)))</f>
        <v>0.53597964446676694</v>
      </c>
      <c r="O1245" s="2" cm="1">
        <f t="array" ref="O1245">IF(G1245="","",0.5*(G1245+SUMPRODUCT(($B$1461:$B$1491=$J1245)*1,G$1461:G$1491)))</f>
        <v>0.61540060146103037</v>
      </c>
    </row>
    <row r="1246" spans="1:15" x14ac:dyDescent="0.55000000000000004">
      <c r="A1246" s="3">
        <v>41</v>
      </c>
      <c r="B1246" s="3">
        <v>3</v>
      </c>
      <c r="C1246" s="2">
        <f>IF(logVir!C1246="","",労働コスト!C1246/SUM(資本サービス!C1246,労働コスト!C1246))</f>
        <v>0.72511018526063953</v>
      </c>
      <c r="D1246" s="2">
        <f>IF(logVir!D1246="","",労働コスト!D1246/SUM(資本サービス!D1246,労働コスト!D1246))</f>
        <v>0.76865640279250591</v>
      </c>
      <c r="E1246" s="2">
        <f>IF(logVir!E1246="","",労働コスト!E1246/SUM(資本サービス!E1246,労働コスト!E1246))</f>
        <v>0.76537720904769413</v>
      </c>
      <c r="F1246" s="2">
        <f>IF(logVir!F1246="","",労働コスト!F1246/SUM(資本サービス!F1246,労働コスト!F1246))</f>
        <v>0.76179971845484351</v>
      </c>
      <c r="G1246" s="2">
        <f>IF(logVir!G1246="","",労働コスト!G1246/SUM(資本サービス!G1246,労働コスト!G1246))</f>
        <v>0.7846137677224525</v>
      </c>
      <c r="I1246" s="3">
        <v>41</v>
      </c>
      <c r="J1246" s="3">
        <v>3</v>
      </c>
      <c r="K1246" s="2" cm="1">
        <f t="array" ref="K1246">IF(C1246="","",0.5*(C1246+SUMPRODUCT(($B$1461:$B$1491=$J1246)*1,C$1461:C$1491)))</f>
        <v>0.71123911653231509</v>
      </c>
      <c r="L1246" s="2" cm="1">
        <f t="array" ref="L1246">IF(D1246="","",0.5*(D1246+SUMPRODUCT(($B$1461:$B$1491=$J1246)*1,D$1461:D$1491)))</f>
        <v>0.75053877711451911</v>
      </c>
      <c r="M1246" s="2" cm="1">
        <f t="array" ref="M1246">IF(E1246="","",0.5*(E1246+SUMPRODUCT(($B$1461:$B$1491=$J1246)*1,E$1461:E$1491)))</f>
        <v>0.75697800096943624</v>
      </c>
      <c r="N1246" s="2" cm="1">
        <f t="array" ref="N1246">IF(F1246="","",0.5*(F1246+SUMPRODUCT(($B$1461:$B$1491=$J1246)*1,F$1461:F$1491)))</f>
        <v>0.75432499302019274</v>
      </c>
      <c r="O1246" s="2" cm="1">
        <f t="array" ref="O1246">IF(G1246="","",0.5*(G1246+SUMPRODUCT(($B$1461:$B$1491=$J1246)*1,G$1461:G$1491)))</f>
        <v>0.78215190085039121</v>
      </c>
    </row>
    <row r="1247" spans="1:15" x14ac:dyDescent="0.55000000000000004">
      <c r="A1247" s="3">
        <v>41</v>
      </c>
      <c r="B1247" s="3">
        <v>4</v>
      </c>
      <c r="C1247" s="2">
        <f>IF(logVir!C1247="","",労働コスト!C1247/SUM(資本サービス!C1247,労働コスト!C1247))</f>
        <v>0.85047980750787355</v>
      </c>
      <c r="D1247" s="2">
        <f>IF(logVir!D1247="","",労働コスト!D1247/SUM(資本サービス!D1247,労働コスト!D1247))</f>
        <v>0.85218827800159225</v>
      </c>
      <c r="E1247" s="2">
        <f>IF(logVir!E1247="","",労働コスト!E1247/SUM(資本サービス!E1247,労働コスト!E1247))</f>
        <v>0.86436337459413404</v>
      </c>
      <c r="F1247" s="2">
        <f>IF(logVir!F1247="","",労働コスト!F1247/SUM(資本サービス!F1247,労働コスト!F1247))</f>
        <v>0.8650683517013027</v>
      </c>
      <c r="G1247" s="2">
        <f>IF(logVir!G1247="","",労働コスト!G1247/SUM(資本サービス!G1247,労働コスト!G1247))</f>
        <v>0.88219219510735958</v>
      </c>
      <c r="I1247" s="3">
        <v>41</v>
      </c>
      <c r="J1247" s="3">
        <v>4</v>
      </c>
      <c r="K1247" s="2" cm="1">
        <f t="array" ref="K1247">IF(C1247="","",0.5*(C1247+SUMPRODUCT(($B$1461:$B$1491=$J1247)*1,C$1461:C$1491)))</f>
        <v>0.80616080114687505</v>
      </c>
      <c r="L1247" s="2" cm="1">
        <f t="array" ref="L1247">IF(D1247="","",0.5*(D1247+SUMPRODUCT(($B$1461:$B$1491=$J1247)*1,D$1461:D$1491)))</f>
        <v>0.79539735535783307</v>
      </c>
      <c r="M1247" s="2" cm="1">
        <f t="array" ref="M1247">IF(E1247="","",0.5*(E1247+SUMPRODUCT(($B$1461:$B$1491=$J1247)*1,E$1461:E$1491)))</f>
        <v>0.80915437676843649</v>
      </c>
      <c r="N1247" s="2" cm="1">
        <f t="array" ref="N1247">IF(F1247="","",0.5*(F1247+SUMPRODUCT(($B$1461:$B$1491=$J1247)*1,F$1461:F$1491)))</f>
        <v>0.80617374452841029</v>
      </c>
      <c r="O1247" s="2" cm="1">
        <f t="array" ref="O1247">IF(G1247="","",0.5*(G1247+SUMPRODUCT(($B$1461:$B$1491=$J1247)*1,G$1461:G$1491)))</f>
        <v>0.82613382780829681</v>
      </c>
    </row>
    <row r="1248" spans="1:15" x14ac:dyDescent="0.55000000000000004">
      <c r="A1248" s="3">
        <v>41</v>
      </c>
      <c r="B1248" s="3">
        <v>5</v>
      </c>
      <c r="C1248" s="2">
        <f>IF(logVir!C1248="","",労働コスト!C1248/SUM(資本サービス!C1248,労働コスト!C1248))</f>
        <v>0.71685040068675498</v>
      </c>
      <c r="D1248" s="2">
        <f>IF(logVir!D1248="","",労働コスト!D1248/SUM(資本サービス!D1248,労働コスト!D1248))</f>
        <v>0.74855707172154706</v>
      </c>
      <c r="E1248" s="2">
        <f>IF(logVir!E1248="","",労働コスト!E1248/SUM(資本サービス!E1248,労働コスト!E1248))</f>
        <v>0.77556344105889408</v>
      </c>
      <c r="F1248" s="2">
        <f>IF(logVir!F1248="","",労働コスト!F1248/SUM(資本サービス!F1248,労働コスト!F1248))</f>
        <v>0.78914512227950884</v>
      </c>
      <c r="G1248" s="2">
        <f>IF(logVir!G1248="","",労働コスト!G1248/SUM(資本サービス!G1248,労働コスト!G1248))</f>
        <v>0.80290729946631745</v>
      </c>
      <c r="I1248" s="3">
        <v>41</v>
      </c>
      <c r="J1248" s="3">
        <v>5</v>
      </c>
      <c r="K1248" s="2" cm="1">
        <f t="array" ref="K1248">IF(C1248="","",0.5*(C1248+SUMPRODUCT(($B$1461:$B$1491=$J1248)*1,C$1461:C$1491)))</f>
        <v>0.68089623937583998</v>
      </c>
      <c r="L1248" s="2" cm="1">
        <f t="array" ref="L1248">IF(D1248="","",0.5*(D1248+SUMPRODUCT(($B$1461:$B$1491=$J1248)*1,D$1461:D$1491)))</f>
        <v>0.71362148534142678</v>
      </c>
      <c r="M1248" s="2" cm="1">
        <f t="array" ref="M1248">IF(E1248="","",0.5*(E1248+SUMPRODUCT(($B$1461:$B$1491=$J1248)*1,E$1461:E$1491)))</f>
        <v>0.73991544782547414</v>
      </c>
      <c r="N1248" s="2" cm="1">
        <f t="array" ref="N1248">IF(F1248="","",0.5*(F1248+SUMPRODUCT(($B$1461:$B$1491=$J1248)*1,F$1461:F$1491)))</f>
        <v>0.75020333567696418</v>
      </c>
      <c r="O1248" s="2" cm="1">
        <f t="array" ref="O1248">IF(G1248="","",0.5*(G1248+SUMPRODUCT(($B$1461:$B$1491=$J1248)*1,G$1461:G$1491)))</f>
        <v>0.76848564403486574</v>
      </c>
    </row>
    <row r="1249" spans="1:15" x14ac:dyDescent="0.55000000000000004">
      <c r="A1249" s="3">
        <v>41</v>
      </c>
      <c r="B1249" s="3">
        <v>6</v>
      </c>
      <c r="C1249" s="2">
        <f>IF(logVir!C1249="","",労働コスト!C1249/SUM(資本サービス!C1249,労働コスト!C1249))</f>
        <v>0.37499172429769495</v>
      </c>
      <c r="D1249" s="2">
        <f>IF(logVir!D1249="","",労働コスト!D1249/SUM(資本サービス!D1249,労働コスト!D1249))</f>
        <v>0.47241697714872072</v>
      </c>
      <c r="E1249" s="2">
        <f>IF(logVir!E1249="","",労働コスト!E1249/SUM(資本サービス!E1249,労働コスト!E1249))</f>
        <v>0.46581503017634429</v>
      </c>
      <c r="F1249" s="2">
        <f>IF(logVir!F1249="","",労働コスト!F1249/SUM(資本サービス!F1249,労働コスト!F1249))</f>
        <v>0.44158751237303306</v>
      </c>
      <c r="G1249" s="2">
        <f>IF(logVir!G1249="","",労働コスト!G1249/SUM(資本サービス!G1249,労働コスト!G1249))</f>
        <v>0.48120231883647796</v>
      </c>
      <c r="I1249" s="3">
        <v>41</v>
      </c>
      <c r="J1249" s="3">
        <v>6</v>
      </c>
      <c r="K1249" s="2" cm="1">
        <f t="array" ref="K1249">IF(C1249="","",0.5*(C1249+SUMPRODUCT(($B$1461:$B$1491=$J1249)*1,C$1461:C$1491)))</f>
        <v>0.37785072935489128</v>
      </c>
      <c r="L1249" s="2" cm="1">
        <f t="array" ref="L1249">IF(D1249="","",0.5*(D1249+SUMPRODUCT(($B$1461:$B$1491=$J1249)*1,D$1461:D$1491)))</f>
        <v>0.44324069574725644</v>
      </c>
      <c r="M1249" s="2" cm="1">
        <f t="array" ref="M1249">IF(E1249="","",0.5*(E1249+SUMPRODUCT(($B$1461:$B$1491=$J1249)*1,E$1461:E$1491)))</f>
        <v>0.4386471831700493</v>
      </c>
      <c r="N1249" s="2" cm="1">
        <f t="array" ref="N1249">IF(F1249="","",0.5*(F1249+SUMPRODUCT(($B$1461:$B$1491=$J1249)*1,F$1461:F$1491)))</f>
        <v>0.42181976210878236</v>
      </c>
      <c r="O1249" s="2" cm="1">
        <f t="array" ref="O1249">IF(G1249="","",0.5*(G1249+SUMPRODUCT(($B$1461:$B$1491=$J1249)*1,G$1461:G$1491)))</f>
        <v>0.45917704355694938</v>
      </c>
    </row>
    <row r="1250" spans="1:15" x14ac:dyDescent="0.55000000000000004">
      <c r="A1250" s="3">
        <v>41</v>
      </c>
      <c r="B1250" s="3">
        <v>7</v>
      </c>
      <c r="C1250" s="2">
        <f>IF(logVir!C1250="","",労働コスト!C1250/SUM(資本サービス!C1250,労働コスト!C1250))</f>
        <v>0.74547526597406344</v>
      </c>
      <c r="D1250" s="2">
        <f>IF(logVir!D1250="","",労働コスト!D1250/SUM(資本サービス!D1250,労働コスト!D1250))</f>
        <v>0.79497554613749222</v>
      </c>
      <c r="E1250" s="2">
        <f>IF(logVir!E1250="","",労働コスト!E1250/SUM(資本サービス!E1250,労働コスト!E1250))</f>
        <v>0.82331875311332003</v>
      </c>
      <c r="F1250" s="2">
        <f>IF(logVir!F1250="","",労働コスト!F1250/SUM(資本サービス!F1250,労働コスト!F1250))</f>
        <v>0.83050086837116033</v>
      </c>
      <c r="G1250" s="2">
        <f>IF(logVir!G1250="","",労働コスト!G1250/SUM(資本サービス!G1250,労働コスト!G1250))</f>
        <v>0.84461504744312121</v>
      </c>
      <c r="I1250" s="3">
        <v>41</v>
      </c>
      <c r="J1250" s="3">
        <v>7</v>
      </c>
      <c r="K1250" s="2" cm="1">
        <f t="array" ref="K1250">IF(C1250="","",0.5*(C1250+SUMPRODUCT(($B$1461:$B$1491=$J1250)*1,C$1461:C$1491)))</f>
        <v>0.68266445064288916</v>
      </c>
      <c r="L1250" s="2" cm="1">
        <f t="array" ref="L1250">IF(D1250="","",0.5*(D1250+SUMPRODUCT(($B$1461:$B$1491=$J1250)*1,D$1461:D$1491)))</f>
        <v>0.72890034544975657</v>
      </c>
      <c r="M1250" s="2" cm="1">
        <f t="array" ref="M1250">IF(E1250="","",0.5*(E1250+SUMPRODUCT(($B$1461:$B$1491=$J1250)*1,E$1461:E$1491)))</f>
        <v>0.75010073758424345</v>
      </c>
      <c r="N1250" s="2" cm="1">
        <f t="array" ref="N1250">IF(F1250="","",0.5*(F1250+SUMPRODUCT(($B$1461:$B$1491=$J1250)*1,F$1461:F$1491)))</f>
        <v>0.75382969725578253</v>
      </c>
      <c r="O1250" s="2" cm="1">
        <f t="array" ref="O1250">IF(G1250="","",0.5*(G1250+SUMPRODUCT(($B$1461:$B$1491=$J1250)*1,G$1461:G$1491)))</f>
        <v>0.77394997073489036</v>
      </c>
    </row>
    <row r="1251" spans="1:15" x14ac:dyDescent="0.55000000000000004">
      <c r="A1251" s="3">
        <v>41</v>
      </c>
      <c r="B1251" s="3">
        <v>8</v>
      </c>
      <c r="C1251" s="2">
        <f>IF(logVir!C1251="","",労働コスト!C1251/SUM(資本サービス!C1251,労働コスト!C1251))</f>
        <v>0.52643222192673811</v>
      </c>
      <c r="D1251" s="2">
        <f>IF(logVir!D1251="","",労働コスト!D1251/SUM(資本サービス!D1251,労働コスト!D1251))</f>
        <v>0.55838760238081131</v>
      </c>
      <c r="E1251" s="2">
        <f>IF(logVir!E1251="","",労働コスト!E1251/SUM(資本サービス!E1251,労働コスト!E1251))</f>
        <v>0.54447937877796915</v>
      </c>
      <c r="F1251" s="2">
        <f>IF(logVir!F1251="","",労働コスト!F1251/SUM(資本サービス!F1251,労働コスト!F1251))</f>
        <v>0.53257528159962697</v>
      </c>
      <c r="G1251" s="2">
        <f>IF(logVir!G1251="","",労働コスト!G1251/SUM(資本サービス!G1251,労働コスト!G1251))</f>
        <v>0.52638452953941406</v>
      </c>
      <c r="I1251" s="3">
        <v>41</v>
      </c>
      <c r="J1251" s="3">
        <v>8</v>
      </c>
      <c r="K1251" s="2" cm="1">
        <f t="array" ref="K1251">IF(C1251="","",0.5*(C1251+SUMPRODUCT(($B$1461:$B$1491=$J1251)*1,C$1461:C$1491)))</f>
        <v>0.53813114721709199</v>
      </c>
      <c r="L1251" s="2" cm="1">
        <f t="array" ref="L1251">IF(D1251="","",0.5*(D1251+SUMPRODUCT(($B$1461:$B$1491=$J1251)*1,D$1461:D$1491)))</f>
        <v>0.57864370435060342</v>
      </c>
      <c r="M1251" s="2" cm="1">
        <f t="array" ref="M1251">IF(E1251="","",0.5*(E1251+SUMPRODUCT(($B$1461:$B$1491=$J1251)*1,E$1461:E$1491)))</f>
        <v>0.57193180181645142</v>
      </c>
      <c r="N1251" s="2" cm="1">
        <f t="array" ref="N1251">IF(F1251="","",0.5*(F1251+SUMPRODUCT(($B$1461:$B$1491=$J1251)*1,F$1461:F$1491)))</f>
        <v>0.56145918328553135</v>
      </c>
      <c r="O1251" s="2" cm="1">
        <f t="array" ref="O1251">IF(G1251="","",0.5*(G1251+SUMPRODUCT(($B$1461:$B$1491=$J1251)*1,G$1461:G$1491)))</f>
        <v>0.57263754598027006</v>
      </c>
    </row>
    <row r="1252" spans="1:15" x14ac:dyDescent="0.55000000000000004">
      <c r="A1252" s="3">
        <v>41</v>
      </c>
      <c r="B1252" s="3">
        <v>9</v>
      </c>
      <c r="C1252" s="2">
        <f>IF(logVir!C1252="","",労働コスト!C1252/SUM(資本サービス!C1252,労働コスト!C1252))</f>
        <v>0.650279235569025</v>
      </c>
      <c r="D1252" s="2">
        <f>IF(logVir!D1252="","",労働コスト!D1252/SUM(資本サービス!D1252,労働コスト!D1252))</f>
        <v>0.68200082819760066</v>
      </c>
      <c r="E1252" s="2">
        <f>IF(logVir!E1252="","",労働コスト!E1252/SUM(資本サービス!E1252,労働コスト!E1252))</f>
        <v>0.72790458356893417</v>
      </c>
      <c r="F1252" s="2">
        <f>IF(logVir!F1252="","",労働コスト!F1252/SUM(資本サービス!F1252,労働コスト!F1252))</f>
        <v>0.74542639744398786</v>
      </c>
      <c r="G1252" s="2">
        <f>IF(logVir!G1252="","",労働コスト!G1252/SUM(資本サービス!G1252,労働コスト!G1252))</f>
        <v>0.78631433436153342</v>
      </c>
      <c r="I1252" s="3">
        <v>41</v>
      </c>
      <c r="J1252" s="3">
        <v>9</v>
      </c>
      <c r="K1252" s="2" cm="1">
        <f t="array" ref="K1252">IF(C1252="","",0.5*(C1252+SUMPRODUCT(($B$1461:$B$1491=$J1252)*1,C$1461:C$1491)))</f>
        <v>0.72314605732650183</v>
      </c>
      <c r="L1252" s="2" cm="1">
        <f t="array" ref="L1252">IF(D1252="","",0.5*(D1252+SUMPRODUCT(($B$1461:$B$1491=$J1252)*1,D$1461:D$1491)))</f>
        <v>0.74456403260010551</v>
      </c>
      <c r="M1252" s="2" cm="1">
        <f t="array" ref="M1252">IF(E1252="","",0.5*(E1252+SUMPRODUCT(($B$1461:$B$1491=$J1252)*1,E$1461:E$1491)))</f>
        <v>0.7805245167577316</v>
      </c>
      <c r="N1252" s="2" cm="1">
        <f t="array" ref="N1252">IF(F1252="","",0.5*(F1252+SUMPRODUCT(($B$1461:$B$1491=$J1252)*1,F$1461:F$1491)))</f>
        <v>0.79065197542474086</v>
      </c>
      <c r="O1252" s="2" cm="1">
        <f t="array" ref="O1252">IF(G1252="","",0.5*(G1252+SUMPRODUCT(($B$1461:$B$1491=$J1252)*1,G$1461:G$1491)))</f>
        <v>0.82197516982083607</v>
      </c>
    </row>
    <row r="1253" spans="1:15" x14ac:dyDescent="0.55000000000000004">
      <c r="A1253" s="3">
        <v>41</v>
      </c>
      <c r="B1253" s="3">
        <v>10</v>
      </c>
      <c r="C1253" s="2">
        <f>IF(logVir!C1253="","",労働コスト!C1253/SUM(資本サービス!C1253,労働コスト!C1253))</f>
        <v>0.63484527982453764</v>
      </c>
      <c r="D1253" s="2">
        <f>IF(logVir!D1253="","",労働コスト!D1253/SUM(資本サービス!D1253,労働コスト!D1253))</f>
        <v>0.67089755587339817</v>
      </c>
      <c r="E1253" s="2">
        <f>IF(logVir!E1253="","",労働コスト!E1253/SUM(資本サービス!E1253,労働コスト!E1253))</f>
        <v>0.70792833119202359</v>
      </c>
      <c r="F1253" s="2">
        <f>IF(logVir!F1253="","",労働コスト!F1253/SUM(資本サービス!F1253,労働コスト!F1253))</f>
        <v>0.69522118822130363</v>
      </c>
      <c r="G1253" s="2">
        <f>IF(logVir!G1253="","",労働コスト!G1253/SUM(資本サービス!G1253,労働コスト!G1253))</f>
        <v>0.72994511491987846</v>
      </c>
      <c r="I1253" s="3">
        <v>41</v>
      </c>
      <c r="J1253" s="3">
        <v>10</v>
      </c>
      <c r="K1253" s="2" cm="1">
        <f t="array" ref="K1253">IF(C1253="","",0.5*(C1253+SUMPRODUCT(($B$1461:$B$1491=$J1253)*1,C$1461:C$1491)))</f>
        <v>0.63067707205211565</v>
      </c>
      <c r="L1253" s="2" cm="1">
        <f t="array" ref="L1253">IF(D1253="","",0.5*(D1253+SUMPRODUCT(($B$1461:$B$1491=$J1253)*1,D$1461:D$1491)))</f>
        <v>0.65689754455127169</v>
      </c>
      <c r="M1253" s="2" cm="1">
        <f t="array" ref="M1253">IF(E1253="","",0.5*(E1253+SUMPRODUCT(($B$1461:$B$1491=$J1253)*1,E$1461:E$1491)))</f>
        <v>0.6937054634234503</v>
      </c>
      <c r="N1253" s="2" cm="1">
        <f t="array" ref="N1253">IF(F1253="","",0.5*(F1253+SUMPRODUCT(($B$1461:$B$1491=$J1253)*1,F$1461:F$1491)))</f>
        <v>0.68719877346369795</v>
      </c>
      <c r="O1253" s="2" cm="1">
        <f t="array" ref="O1253">IF(G1253="","",0.5*(G1253+SUMPRODUCT(($B$1461:$B$1491=$J1253)*1,G$1461:G$1491)))</f>
        <v>0.72249630865340153</v>
      </c>
    </row>
    <row r="1254" spans="1:15" x14ac:dyDescent="0.55000000000000004">
      <c r="A1254" s="3">
        <v>41</v>
      </c>
      <c r="B1254" s="3">
        <v>11</v>
      </c>
      <c r="C1254" s="2">
        <f>IF(logVir!C1254="","",労働コスト!C1254/SUM(資本サービス!C1254,労働コスト!C1254))</f>
        <v>0.34365094052940276</v>
      </c>
      <c r="D1254" s="2">
        <f>IF(logVir!D1254="","",労働コスト!D1254/SUM(資本サービス!D1254,労働コスト!D1254))</f>
        <v>0.41821820192939896</v>
      </c>
      <c r="E1254" s="2">
        <f>IF(logVir!E1254="","",労働コスト!E1254/SUM(資本サービス!E1254,労働コスト!E1254))</f>
        <v>0.43744490456909874</v>
      </c>
      <c r="F1254" s="2">
        <f>IF(logVir!F1254="","",労働コスト!F1254/SUM(資本サービス!F1254,労働コスト!F1254))</f>
        <v>0.42045729566494627</v>
      </c>
      <c r="G1254" s="2">
        <f>IF(logVir!G1254="","",労働コスト!G1254/SUM(資本サービス!G1254,労働コスト!G1254))</f>
        <v>0.45213866847844586</v>
      </c>
      <c r="I1254" s="3">
        <v>41</v>
      </c>
      <c r="J1254" s="3">
        <v>11</v>
      </c>
      <c r="K1254" s="2" cm="1">
        <f t="array" ref="K1254">IF(C1254="","",0.5*(C1254+SUMPRODUCT(($B$1461:$B$1491=$J1254)*1,C$1461:C$1491)))</f>
        <v>0.45424083551219263</v>
      </c>
      <c r="L1254" s="2" cm="1">
        <f t="array" ref="L1254">IF(D1254="","",0.5*(D1254+SUMPRODUCT(($B$1461:$B$1491=$J1254)*1,D$1461:D$1491)))</f>
        <v>0.49310607133997147</v>
      </c>
      <c r="M1254" s="2" cm="1">
        <f t="array" ref="M1254">IF(E1254="","",0.5*(E1254+SUMPRODUCT(($B$1461:$B$1491=$J1254)*1,E$1461:E$1491)))</f>
        <v>0.50895252616953268</v>
      </c>
      <c r="N1254" s="2" cm="1">
        <f t="array" ref="N1254">IF(F1254="","",0.5*(F1254+SUMPRODUCT(($B$1461:$B$1491=$J1254)*1,F$1461:F$1491)))</f>
        <v>0.49656434942500999</v>
      </c>
      <c r="O1254" s="2" cm="1">
        <f t="array" ref="O1254">IF(G1254="","",0.5*(G1254+SUMPRODUCT(($B$1461:$B$1491=$J1254)*1,G$1461:G$1491)))</f>
        <v>0.52304149662508026</v>
      </c>
    </row>
    <row r="1255" spans="1:15" x14ac:dyDescent="0.55000000000000004">
      <c r="A1255" s="3">
        <v>41</v>
      </c>
      <c r="B1255" s="3">
        <v>12</v>
      </c>
      <c r="C1255" s="2">
        <f>IF(logVir!C1255="","",労働コスト!C1255/SUM(資本サービス!C1255,労働コスト!C1255))</f>
        <v>0.48277125803715487</v>
      </c>
      <c r="D1255" s="2">
        <f>IF(logVir!D1255="","",労働コスト!D1255/SUM(資本サービス!D1255,労働コスト!D1255))</f>
        <v>0.48417886567489316</v>
      </c>
      <c r="E1255" s="2">
        <f>IF(logVir!E1255="","",労働コスト!E1255/SUM(資本サービス!E1255,労働コスト!E1255))</f>
        <v>0.46303631131573642</v>
      </c>
      <c r="F1255" s="2">
        <f>IF(logVir!F1255="","",労働コスト!F1255/SUM(資本サービス!F1255,労働コスト!F1255))</f>
        <v>0.49016696180324826</v>
      </c>
      <c r="G1255" s="2">
        <f>IF(logVir!G1255="","",労働コスト!G1255/SUM(資本サービス!G1255,労働コスト!G1255))</f>
        <v>0.49507315597842161</v>
      </c>
      <c r="I1255" s="3">
        <v>41</v>
      </c>
      <c r="J1255" s="3">
        <v>12</v>
      </c>
      <c r="K1255" s="2" cm="1">
        <f t="array" ref="K1255">IF(C1255="","",0.5*(C1255+SUMPRODUCT(($B$1461:$B$1491=$J1255)*1,C$1461:C$1491)))</f>
        <v>0.48577818591333177</v>
      </c>
      <c r="L1255" s="2" cm="1">
        <f t="array" ref="L1255">IF(D1255="","",0.5*(D1255+SUMPRODUCT(($B$1461:$B$1491=$J1255)*1,D$1461:D$1491)))</f>
        <v>0.49859534632015401</v>
      </c>
      <c r="M1255" s="2" cm="1">
        <f t="array" ref="M1255">IF(E1255="","",0.5*(E1255+SUMPRODUCT(($B$1461:$B$1491=$J1255)*1,E$1461:E$1491)))</f>
        <v>0.48860749268483328</v>
      </c>
      <c r="N1255" s="2" cm="1">
        <f t="array" ref="N1255">IF(F1255="","",0.5*(F1255+SUMPRODUCT(($B$1461:$B$1491=$J1255)*1,F$1461:F$1491)))</f>
        <v>0.50445822850889022</v>
      </c>
      <c r="O1255" s="2" cm="1">
        <f t="array" ref="O1255">IF(G1255="","",0.5*(G1255+SUMPRODUCT(($B$1461:$B$1491=$J1255)*1,G$1461:G$1491)))</f>
        <v>0.52853542205097814</v>
      </c>
    </row>
    <row r="1256" spans="1:15" x14ac:dyDescent="0.55000000000000004">
      <c r="A1256" s="3">
        <v>41</v>
      </c>
      <c r="B1256" s="3">
        <v>13</v>
      </c>
      <c r="C1256" s="2">
        <f>IF(logVir!C1256="","",労働コスト!C1256/SUM(資本サービス!C1256,労働コスト!C1256))</f>
        <v>0.26847164144003755</v>
      </c>
      <c r="D1256" s="2">
        <f>IF(logVir!D1256="","",労働コスト!D1256/SUM(資本サービス!D1256,労働コスト!D1256))</f>
        <v>0.4364112645169686</v>
      </c>
      <c r="E1256" s="2">
        <f>IF(logVir!E1256="","",労働コスト!E1256/SUM(資本サービス!E1256,労働コスト!E1256))</f>
        <v>0.34292174770843009</v>
      </c>
      <c r="F1256" s="2">
        <f>IF(logVir!F1256="","",労働コスト!F1256/SUM(資本サービス!F1256,労働コスト!F1256))</f>
        <v>0.29491997205453879</v>
      </c>
      <c r="G1256" s="2">
        <f>IF(logVir!G1256="","",労働コスト!G1256/SUM(資本サービス!G1256,労働コスト!G1256))</f>
        <v>0.37655427003625852</v>
      </c>
      <c r="I1256" s="3">
        <v>41</v>
      </c>
      <c r="J1256" s="3">
        <v>13</v>
      </c>
      <c r="K1256" s="2" cm="1">
        <f t="array" ref="K1256">IF(C1256="","",0.5*(C1256+SUMPRODUCT(($B$1461:$B$1491=$J1256)*1,C$1461:C$1491)))</f>
        <v>0.33501504237795265</v>
      </c>
      <c r="L1256" s="2" cm="1">
        <f t="array" ref="L1256">IF(D1256="","",0.5*(D1256+SUMPRODUCT(($B$1461:$B$1491=$J1256)*1,D$1461:D$1491)))</f>
        <v>0.40407174151926628</v>
      </c>
      <c r="M1256" s="2" cm="1">
        <f t="array" ref="M1256">IF(E1256="","",0.5*(E1256+SUMPRODUCT(($B$1461:$B$1491=$J1256)*1,E$1461:E$1491)))</f>
        <v>0.37701232652623939</v>
      </c>
      <c r="N1256" s="2" cm="1">
        <f t="array" ref="N1256">IF(F1256="","",0.5*(F1256+SUMPRODUCT(($B$1461:$B$1491=$J1256)*1,F$1461:F$1491)))</f>
        <v>0.34562197465743805</v>
      </c>
      <c r="O1256" s="2" cm="1">
        <f t="array" ref="O1256">IF(G1256="","",0.5*(G1256+SUMPRODUCT(($B$1461:$B$1491=$J1256)*1,G$1461:G$1491)))</f>
        <v>0.4041594159968932</v>
      </c>
    </row>
    <row r="1257" spans="1:15" x14ac:dyDescent="0.55000000000000004">
      <c r="A1257" s="3">
        <v>41</v>
      </c>
      <c r="B1257" s="3">
        <v>14</v>
      </c>
      <c r="C1257" s="2">
        <f>IF(logVir!C1257="","",労働コスト!C1257/SUM(資本サービス!C1257,労働コスト!C1257))</f>
        <v>0.64250109921566234</v>
      </c>
      <c r="D1257" s="2">
        <f>IF(logVir!D1257="","",労働コスト!D1257/SUM(資本サービス!D1257,労働コスト!D1257))</f>
        <v>0.72081951507737219</v>
      </c>
      <c r="E1257" s="2">
        <f>IF(logVir!E1257="","",労働コスト!E1257/SUM(資本サービス!E1257,労働コスト!E1257))</f>
        <v>0.69511929758625413</v>
      </c>
      <c r="F1257" s="2">
        <f>IF(logVir!F1257="","",労働コスト!F1257/SUM(資本サービス!F1257,労働コスト!F1257))</f>
        <v>0.68713791885145303</v>
      </c>
      <c r="G1257" s="2">
        <f>IF(logVir!G1257="","",労働コスト!G1257/SUM(資本サービス!G1257,労働コスト!G1257))</f>
        <v>0.69014130403357388</v>
      </c>
      <c r="I1257" s="3">
        <v>41</v>
      </c>
      <c r="J1257" s="3">
        <v>14</v>
      </c>
      <c r="K1257" s="2" cm="1">
        <f t="array" ref="K1257">IF(C1257="","",0.5*(C1257+SUMPRODUCT(($B$1461:$B$1491=$J1257)*1,C$1461:C$1491)))</f>
        <v>0.61667830945419611</v>
      </c>
      <c r="L1257" s="2" cm="1">
        <f t="array" ref="L1257">IF(D1257="","",0.5*(D1257+SUMPRODUCT(($B$1461:$B$1491=$J1257)*1,D$1461:D$1491)))</f>
        <v>0.67559007720921604</v>
      </c>
      <c r="M1257" s="2" cm="1">
        <f t="array" ref="M1257">IF(E1257="","",0.5*(E1257+SUMPRODUCT(($B$1461:$B$1491=$J1257)*1,E$1461:E$1491)))</f>
        <v>0.65377877704591869</v>
      </c>
      <c r="N1257" s="2" cm="1">
        <f t="array" ref="N1257">IF(F1257="","",0.5*(F1257+SUMPRODUCT(($B$1461:$B$1491=$J1257)*1,F$1461:F$1491)))</f>
        <v>0.6431853253862776</v>
      </c>
      <c r="O1257" s="2" cm="1">
        <f t="array" ref="O1257">IF(G1257="","",0.5*(G1257+SUMPRODUCT(($B$1461:$B$1491=$J1257)*1,G$1461:G$1491)))</f>
        <v>0.65795162090350789</v>
      </c>
    </row>
    <row r="1258" spans="1:15" x14ac:dyDescent="0.55000000000000004">
      <c r="A1258" s="3">
        <v>41</v>
      </c>
      <c r="B1258" s="3">
        <v>15</v>
      </c>
      <c r="C1258" s="2">
        <f>IF(logVir!C1258="","",労働コスト!C1258/SUM(資本サービス!C1258,労働コスト!C1258))</f>
        <v>0.74680520164700182</v>
      </c>
      <c r="D1258" s="2">
        <f>IF(logVir!D1258="","",労働コスト!D1258/SUM(資本サービス!D1258,労働コスト!D1258))</f>
        <v>0.7924376020747963</v>
      </c>
      <c r="E1258" s="2">
        <f>IF(logVir!E1258="","",労働コスト!E1258/SUM(資本サービス!E1258,労働コスト!E1258))</f>
        <v>0.72316592081864206</v>
      </c>
      <c r="F1258" s="2">
        <f>IF(logVir!F1258="","",労働コスト!F1258/SUM(資本サービス!F1258,労働コスト!F1258))</f>
        <v>0.72559103313591233</v>
      </c>
      <c r="G1258" s="2">
        <f>IF(logVir!G1258="","",労働コスト!G1258/SUM(資本サービス!G1258,労働コスト!G1258))</f>
        <v>0.74720055551460829</v>
      </c>
      <c r="I1258" s="3">
        <v>41</v>
      </c>
      <c r="J1258" s="3">
        <v>15</v>
      </c>
      <c r="K1258" s="2" cm="1">
        <f t="array" ref="K1258">IF(C1258="","",0.5*(C1258+SUMPRODUCT(($B$1461:$B$1491=$J1258)*1,C$1461:C$1491)))</f>
        <v>0.74309967296574531</v>
      </c>
      <c r="L1258" s="2" cm="1">
        <f t="array" ref="L1258">IF(D1258="","",0.5*(D1258+SUMPRODUCT(($B$1461:$B$1491=$J1258)*1,D$1461:D$1491)))</f>
        <v>0.78728337282868344</v>
      </c>
      <c r="M1258" s="2" cm="1">
        <f t="array" ref="M1258">IF(E1258="","",0.5*(E1258+SUMPRODUCT(($B$1461:$B$1491=$J1258)*1,E$1461:E$1491)))</f>
        <v>0.7395886875782135</v>
      </c>
      <c r="N1258" s="2" cm="1">
        <f t="array" ref="N1258">IF(F1258="","",0.5*(F1258+SUMPRODUCT(($B$1461:$B$1491=$J1258)*1,F$1461:F$1491)))</f>
        <v>0.73633467614314818</v>
      </c>
      <c r="O1258" s="2" cm="1">
        <f t="array" ref="O1258">IF(G1258="","",0.5*(G1258+SUMPRODUCT(($B$1461:$B$1491=$J1258)*1,G$1461:G$1491)))</f>
        <v>0.76047663854723202</v>
      </c>
    </row>
    <row r="1259" spans="1:15" x14ac:dyDescent="0.55000000000000004">
      <c r="A1259" s="3">
        <v>41</v>
      </c>
      <c r="B1259" s="3">
        <v>16</v>
      </c>
      <c r="C1259" s="2">
        <f>IF(logVir!C1259="","",労働コスト!C1259/SUM(資本サービス!C1259,労働コスト!C1259))</f>
        <v>0.69314908357553795</v>
      </c>
      <c r="D1259" s="2">
        <f>IF(logVir!D1259="","",労働コスト!D1259/SUM(資本サービス!D1259,労働コスト!D1259))</f>
        <v>0.70689234134852519</v>
      </c>
      <c r="E1259" s="2">
        <f>IF(logVir!E1259="","",労働コスト!E1259/SUM(資本サービス!E1259,労働コスト!E1259))</f>
        <v>0.72397308983790187</v>
      </c>
      <c r="F1259" s="2">
        <f>IF(logVir!F1259="","",労働コスト!F1259/SUM(資本サービス!F1259,労働コスト!F1259))</f>
        <v>0.72766310891433994</v>
      </c>
      <c r="G1259" s="2">
        <f>IF(logVir!G1259="","",労働コスト!G1259/SUM(資本サービス!G1259,労働コスト!G1259))</f>
        <v>0.74781377713391028</v>
      </c>
      <c r="I1259" s="3">
        <v>41</v>
      </c>
      <c r="J1259" s="3">
        <v>16</v>
      </c>
      <c r="K1259" s="2" cm="1">
        <f t="array" ref="K1259">IF(C1259="","",0.5*(C1259+SUMPRODUCT(($B$1461:$B$1491=$J1259)*1,C$1461:C$1491)))</f>
        <v>0.68329780874256141</v>
      </c>
      <c r="L1259" s="2" cm="1">
        <f t="array" ref="L1259">IF(D1259="","",0.5*(D1259+SUMPRODUCT(($B$1461:$B$1491=$J1259)*1,D$1461:D$1491)))</f>
        <v>0.70468656284558495</v>
      </c>
      <c r="M1259" s="2" cm="1">
        <f t="array" ref="M1259">IF(E1259="","",0.5*(E1259+SUMPRODUCT(($B$1461:$B$1491=$J1259)*1,E$1461:E$1491)))</f>
        <v>0.72606117889422772</v>
      </c>
      <c r="N1259" s="2" cm="1">
        <f t="array" ref="N1259">IF(F1259="","",0.5*(F1259+SUMPRODUCT(($B$1461:$B$1491=$J1259)*1,F$1461:F$1491)))</f>
        <v>0.72764903851634233</v>
      </c>
      <c r="O1259" s="2" cm="1">
        <f t="array" ref="O1259">IF(G1259="","",0.5*(G1259+SUMPRODUCT(($B$1461:$B$1491=$J1259)*1,G$1461:G$1491)))</f>
        <v>0.75164952405072749</v>
      </c>
    </row>
    <row r="1260" spans="1:15" x14ac:dyDescent="0.55000000000000004">
      <c r="A1260" s="3">
        <v>41</v>
      </c>
      <c r="B1260" s="3">
        <v>17</v>
      </c>
      <c r="C1260" s="2">
        <f>IF(logVir!C1260="","",労働コスト!C1260/SUM(資本サービス!C1260,労働コスト!C1260))</f>
        <v>0.3309959907716829</v>
      </c>
      <c r="D1260" s="2">
        <f>IF(logVir!D1260="","",労働コスト!D1260/SUM(資本サービス!D1260,労働コスト!D1260))</f>
        <v>0.35314968508182326</v>
      </c>
      <c r="E1260" s="2">
        <f>IF(logVir!E1260="","",労働コスト!E1260/SUM(資本サービス!E1260,労働コスト!E1260))</f>
        <v>0.38071987174812177</v>
      </c>
      <c r="F1260" s="2">
        <f>IF(logVir!F1260="","",労働コスト!F1260/SUM(資本サービス!F1260,労働コスト!F1260))</f>
        <v>0.41148455941271367</v>
      </c>
      <c r="G1260" s="2">
        <f>IF(logVir!G1260="","",労働コスト!G1260/SUM(資本サービス!G1260,労働コスト!G1260))</f>
        <v>0.41040794326118929</v>
      </c>
      <c r="I1260" s="3">
        <v>41</v>
      </c>
      <c r="J1260" s="3">
        <v>17</v>
      </c>
      <c r="K1260" s="2" cm="1">
        <f t="array" ref="K1260">IF(C1260="","",0.5*(C1260+SUMPRODUCT(($B$1461:$B$1491=$J1260)*1,C$1461:C$1491)))</f>
        <v>0.33719063223008794</v>
      </c>
      <c r="L1260" s="2" cm="1">
        <f t="array" ref="L1260">IF(D1260="","",0.5*(D1260+SUMPRODUCT(($B$1461:$B$1491=$J1260)*1,D$1461:D$1491)))</f>
        <v>0.35605145443463837</v>
      </c>
      <c r="M1260" s="2" cm="1">
        <f t="array" ref="M1260">IF(E1260="","",0.5*(E1260+SUMPRODUCT(($B$1461:$B$1491=$J1260)*1,E$1461:E$1491)))</f>
        <v>0.38332788348652158</v>
      </c>
      <c r="N1260" s="2" cm="1">
        <f t="array" ref="N1260">IF(F1260="","",0.5*(F1260+SUMPRODUCT(($B$1461:$B$1491=$J1260)*1,F$1461:F$1491)))</f>
        <v>0.41277665391855817</v>
      </c>
      <c r="O1260" s="2" cm="1">
        <f t="array" ref="O1260">IF(G1260="","",0.5*(G1260+SUMPRODUCT(($B$1461:$B$1491=$J1260)*1,G$1461:G$1491)))</f>
        <v>0.41414915642959982</v>
      </c>
    </row>
    <row r="1261" spans="1:15" x14ac:dyDescent="0.55000000000000004">
      <c r="A1261" s="3">
        <v>41</v>
      </c>
      <c r="B1261" s="3">
        <v>18</v>
      </c>
      <c r="C1261" s="2">
        <f>IF(logVir!C1261="","",労働コスト!C1261/SUM(資本サービス!C1261,労働コスト!C1261))</f>
        <v>0.83599764355111061</v>
      </c>
      <c r="D1261" s="2">
        <f>IF(logVir!D1261="","",労働コスト!D1261/SUM(資本サービス!D1261,労働コスト!D1261))</f>
        <v>0.89089155922438645</v>
      </c>
      <c r="E1261" s="2">
        <f>IF(logVir!E1261="","",労働コスト!E1261/SUM(資本サービス!E1261,労働コスト!E1261))</f>
        <v>0.89729659218255009</v>
      </c>
      <c r="F1261" s="2">
        <f>IF(logVir!F1261="","",労働コスト!F1261/SUM(資本サービス!F1261,労働コスト!F1261))</f>
        <v>0.90315978045912071</v>
      </c>
      <c r="G1261" s="2">
        <f>IF(logVir!G1261="","",労働コスト!G1261/SUM(資本サービス!G1261,労働コスト!G1261))</f>
        <v>0.90562721082850817</v>
      </c>
      <c r="I1261" s="3">
        <v>41</v>
      </c>
      <c r="J1261" s="3">
        <v>18</v>
      </c>
      <c r="K1261" s="2" cm="1">
        <f t="array" ref="K1261">IF(C1261="","",0.5*(C1261+SUMPRODUCT(($B$1461:$B$1491=$J1261)*1,C$1461:C$1491)))</f>
        <v>0.84624738736113569</v>
      </c>
      <c r="L1261" s="2" cm="1">
        <f t="array" ref="L1261">IF(D1261="","",0.5*(D1261+SUMPRODUCT(($B$1461:$B$1491=$J1261)*1,D$1461:D$1491)))</f>
        <v>0.89091328515552115</v>
      </c>
      <c r="M1261" s="2" cm="1">
        <f t="array" ref="M1261">IF(E1261="","",0.5*(E1261+SUMPRODUCT(($B$1461:$B$1491=$J1261)*1,E$1461:E$1491)))</f>
        <v>0.89681023582971942</v>
      </c>
      <c r="N1261" s="2" cm="1">
        <f t="array" ref="N1261">IF(F1261="","",0.5*(F1261+SUMPRODUCT(($B$1461:$B$1491=$J1261)*1,F$1461:F$1491)))</f>
        <v>0.90053778389548367</v>
      </c>
      <c r="O1261" s="2" cm="1">
        <f t="array" ref="O1261">IF(G1261="","",0.5*(G1261+SUMPRODUCT(($B$1461:$B$1491=$J1261)*1,G$1461:G$1491)))</f>
        <v>0.90205581803270829</v>
      </c>
    </row>
    <row r="1262" spans="1:15" x14ac:dyDescent="0.55000000000000004">
      <c r="A1262" s="3">
        <v>41</v>
      </c>
      <c r="B1262" s="3">
        <v>19</v>
      </c>
      <c r="C1262" s="2">
        <f>IF(logVir!C1262="","",労働コスト!C1262/SUM(資本サービス!C1262,労働コスト!C1262))</f>
        <v>0.80415803681904774</v>
      </c>
      <c r="D1262" s="2">
        <f>IF(logVir!D1262="","",労働コスト!D1262/SUM(資本サービス!D1262,労働コスト!D1262))</f>
        <v>0.86769004362053603</v>
      </c>
      <c r="E1262" s="2">
        <f>IF(logVir!E1262="","",労働コスト!E1262/SUM(資本サービス!E1262,労働コスト!E1262))</f>
        <v>0.86250901350349862</v>
      </c>
      <c r="F1262" s="2">
        <f>IF(logVir!F1262="","",労働コスト!F1262/SUM(資本サービス!F1262,労働コスト!F1262))</f>
        <v>0.87161040577356097</v>
      </c>
      <c r="G1262" s="2">
        <f>IF(logVir!G1262="","",労働コスト!G1262/SUM(資本サービス!G1262,労働コスト!G1262))</f>
        <v>0.89376982912600922</v>
      </c>
      <c r="I1262" s="3">
        <v>41</v>
      </c>
      <c r="J1262" s="3">
        <v>19</v>
      </c>
      <c r="K1262" s="2" cm="1">
        <f t="array" ref="K1262">IF(C1262="","",0.5*(C1262+SUMPRODUCT(($B$1461:$B$1491=$J1262)*1,C$1461:C$1491)))</f>
        <v>0.81573601693966491</v>
      </c>
      <c r="L1262" s="2" cm="1">
        <f t="array" ref="L1262">IF(D1262="","",0.5*(D1262+SUMPRODUCT(($B$1461:$B$1491=$J1262)*1,D$1461:D$1491)))</f>
        <v>0.86751398729746754</v>
      </c>
      <c r="M1262" s="2" cm="1">
        <f t="array" ref="M1262">IF(E1262="","",0.5*(E1262+SUMPRODUCT(($B$1461:$B$1491=$J1262)*1,E$1461:E$1491)))</f>
        <v>0.86595827658593427</v>
      </c>
      <c r="N1262" s="2" cm="1">
        <f t="array" ref="N1262">IF(F1262="","",0.5*(F1262+SUMPRODUCT(($B$1461:$B$1491=$J1262)*1,F$1461:F$1491)))</f>
        <v>0.87063040252493284</v>
      </c>
      <c r="O1262" s="2" cm="1">
        <f t="array" ref="O1262">IF(G1262="","",0.5*(G1262+SUMPRODUCT(($B$1461:$B$1491=$J1262)*1,G$1461:G$1491)))</f>
        <v>0.88424221215364252</v>
      </c>
    </row>
    <row r="1263" spans="1:15" x14ac:dyDescent="0.55000000000000004">
      <c r="A1263" s="3">
        <v>41</v>
      </c>
      <c r="B1263" s="3">
        <v>20</v>
      </c>
      <c r="C1263" s="2">
        <f>IF(logVir!C1263="","",労働コスト!C1263/SUM(資本サービス!C1263,労働コスト!C1263))</f>
        <v>0.61813046145116157</v>
      </c>
      <c r="D1263" s="2">
        <f>IF(logVir!D1263="","",労働コスト!D1263/SUM(資本サービス!D1263,労働コスト!D1263))</f>
        <v>0.67229734008920827</v>
      </c>
      <c r="E1263" s="2">
        <f>IF(logVir!E1263="","",労働コスト!E1263/SUM(資本サービス!E1263,労働コスト!E1263))</f>
        <v>0.64201304613077137</v>
      </c>
      <c r="F1263" s="2">
        <f>IF(logVir!F1263="","",労働コスト!F1263/SUM(資本サービス!F1263,労働コスト!F1263))</f>
        <v>0.66851642707700742</v>
      </c>
      <c r="G1263" s="2">
        <f>IF(logVir!G1263="","",労働コスト!G1263/SUM(資本サービス!G1263,労働コスト!G1263))</f>
        <v>0.72921667903971121</v>
      </c>
      <c r="I1263" s="3">
        <v>41</v>
      </c>
      <c r="J1263" s="3">
        <v>20</v>
      </c>
      <c r="K1263" s="2" cm="1">
        <f t="array" ref="K1263">IF(C1263="","",0.5*(C1263+SUMPRODUCT(($B$1461:$B$1491=$J1263)*1,C$1461:C$1491)))</f>
        <v>0.68186642444122603</v>
      </c>
      <c r="L1263" s="2" cm="1">
        <f t="array" ref="L1263">IF(D1263="","",0.5*(D1263+SUMPRODUCT(($B$1461:$B$1491=$J1263)*1,D$1461:D$1491)))</f>
        <v>0.71351018740069905</v>
      </c>
      <c r="M1263" s="2" cm="1">
        <f t="array" ref="M1263">IF(E1263="","",0.5*(E1263+SUMPRODUCT(($B$1461:$B$1491=$J1263)*1,E$1461:E$1491)))</f>
        <v>0.69524150566131682</v>
      </c>
      <c r="N1263" s="2" cm="1">
        <f t="array" ref="N1263">IF(F1263="","",0.5*(F1263+SUMPRODUCT(($B$1461:$B$1491=$J1263)*1,F$1461:F$1491)))</f>
        <v>0.70770179321945004</v>
      </c>
      <c r="O1263" s="2" cm="1">
        <f t="array" ref="O1263">IF(G1263="","",0.5*(G1263+SUMPRODUCT(($B$1461:$B$1491=$J1263)*1,G$1461:G$1491)))</f>
        <v>0.74575741986652178</v>
      </c>
    </row>
    <row r="1264" spans="1:15" x14ac:dyDescent="0.55000000000000004">
      <c r="A1264" s="3">
        <v>41</v>
      </c>
      <c r="B1264" s="3">
        <v>21</v>
      </c>
      <c r="C1264" s="2">
        <f>IF(logVir!C1264="","",労働コスト!C1264/SUM(資本サービス!C1264,労働コスト!C1264))</f>
        <v>0.65408784061017966</v>
      </c>
      <c r="D1264" s="2">
        <f>IF(logVir!D1264="","",労働コスト!D1264/SUM(資本サービス!D1264,労働コスト!D1264))</f>
        <v>0.73273913159587623</v>
      </c>
      <c r="E1264" s="2">
        <f>IF(logVir!E1264="","",労働コスト!E1264/SUM(資本サービス!E1264,労働コスト!E1264))</f>
        <v>0.73323230496524461</v>
      </c>
      <c r="F1264" s="2">
        <f>IF(logVir!F1264="","",労働コスト!F1264/SUM(資本サービス!F1264,労働コスト!F1264))</f>
        <v>0.73790142434217443</v>
      </c>
      <c r="G1264" s="2">
        <f>IF(logVir!G1264="","",労働コスト!G1264/SUM(資本サービス!G1264,労働コスト!G1264))</f>
        <v>0.72128309225215337</v>
      </c>
      <c r="I1264" s="3">
        <v>41</v>
      </c>
      <c r="J1264" s="3">
        <v>21</v>
      </c>
      <c r="K1264" s="2" cm="1">
        <f t="array" ref="K1264">IF(C1264="","",0.5*(C1264+SUMPRODUCT(($B$1461:$B$1491=$J1264)*1,C$1461:C$1491)))</f>
        <v>0.65961550398302793</v>
      </c>
      <c r="L1264" s="2" cm="1">
        <f t="array" ref="L1264">IF(D1264="","",0.5*(D1264+SUMPRODUCT(($B$1461:$B$1491=$J1264)*1,D$1461:D$1491)))</f>
        <v>0.71749469398441734</v>
      </c>
      <c r="M1264" s="2" cm="1">
        <f t="array" ref="M1264">IF(E1264="","",0.5*(E1264+SUMPRODUCT(($B$1461:$B$1491=$J1264)*1,E$1461:E$1491)))</f>
        <v>0.72166189560608474</v>
      </c>
      <c r="N1264" s="2" cm="1">
        <f t="array" ref="N1264">IF(F1264="","",0.5*(F1264+SUMPRODUCT(($B$1461:$B$1491=$J1264)*1,F$1461:F$1491)))</f>
        <v>0.72529362026885191</v>
      </c>
      <c r="O1264" s="2" cm="1">
        <f t="array" ref="O1264">IF(G1264="","",0.5*(G1264+SUMPRODUCT(($B$1461:$B$1491=$J1264)*1,G$1461:G$1491)))</f>
        <v>0.7251488831067926</v>
      </c>
    </row>
    <row r="1265" spans="1:15" x14ac:dyDescent="0.55000000000000004">
      <c r="A1265" s="3">
        <v>41</v>
      </c>
      <c r="B1265" s="3">
        <v>22</v>
      </c>
      <c r="C1265" s="2">
        <f>IF(logVir!C1265="","",労働コスト!C1265/SUM(資本サービス!C1265,労働コスト!C1265))</f>
        <v>0.79558273676251556</v>
      </c>
      <c r="D1265" s="2">
        <f>IF(logVir!D1265="","",労働コスト!D1265/SUM(資本サービス!D1265,労働コスト!D1265))</f>
        <v>0.85837755470284027</v>
      </c>
      <c r="E1265" s="2">
        <f>IF(logVir!E1265="","",労働コスト!E1265/SUM(資本サービス!E1265,労働コスト!E1265))</f>
        <v>0.86760992887288135</v>
      </c>
      <c r="F1265" s="2">
        <f>IF(logVir!F1265="","",労働コスト!F1265/SUM(資本サービス!F1265,労働コスト!F1265))</f>
        <v>0.86475714606686793</v>
      </c>
      <c r="G1265" s="2">
        <f>IF(logVir!G1265="","",労働コスト!G1265/SUM(資本サービス!G1265,労働コスト!G1265))</f>
        <v>0.84599020947371106</v>
      </c>
      <c r="I1265" s="3">
        <v>41</v>
      </c>
      <c r="J1265" s="3">
        <v>22</v>
      </c>
      <c r="K1265" s="2" cm="1">
        <f t="array" ref="K1265">IF(C1265="","",0.5*(C1265+SUMPRODUCT(($B$1461:$B$1491=$J1265)*1,C$1461:C$1491)))</f>
        <v>0.78576150312613258</v>
      </c>
      <c r="L1265" s="2" cm="1">
        <f t="array" ref="L1265">IF(D1265="","",0.5*(D1265+SUMPRODUCT(($B$1461:$B$1491=$J1265)*1,D$1461:D$1491)))</f>
        <v>0.83691245468930375</v>
      </c>
      <c r="M1265" s="2" cm="1">
        <f t="array" ref="M1265">IF(E1265="","",0.5*(E1265+SUMPRODUCT(($B$1461:$B$1491=$J1265)*1,E$1461:E$1491)))</f>
        <v>0.85501467414511456</v>
      </c>
      <c r="N1265" s="2" cm="1">
        <f t="array" ref="N1265">IF(F1265="","",0.5*(F1265+SUMPRODUCT(($B$1461:$B$1491=$J1265)*1,F$1461:F$1491)))</f>
        <v>0.85116872403470167</v>
      </c>
      <c r="O1265" s="2" cm="1">
        <f t="array" ref="O1265">IF(G1265="","",0.5*(G1265+SUMPRODUCT(($B$1461:$B$1491=$J1265)*1,G$1461:G$1491)))</f>
        <v>0.84240490694907399</v>
      </c>
    </row>
    <row r="1266" spans="1:15" x14ac:dyDescent="0.55000000000000004">
      <c r="A1266" s="3">
        <v>41</v>
      </c>
      <c r="B1266" s="3">
        <v>23</v>
      </c>
      <c r="C1266" s="2">
        <f>IF(logVir!C1266="","",労働コスト!C1266/SUM(資本サービス!C1266,労働コスト!C1266))</f>
        <v>0.32734108037440429</v>
      </c>
      <c r="D1266" s="2">
        <f>IF(logVir!D1266="","",労働コスト!D1266/SUM(資本サービス!D1266,労働コスト!D1266))</f>
        <v>0.29752641634589727</v>
      </c>
      <c r="E1266" s="2">
        <f>IF(logVir!E1266="","",労働コスト!E1266/SUM(資本サービス!E1266,労働コスト!E1266))</f>
        <v>0.30527410862479615</v>
      </c>
      <c r="F1266" s="2">
        <f>IF(logVir!F1266="","",労働コスト!F1266/SUM(資本サービス!F1266,労働コスト!F1266))</f>
        <v>0.35704659055135451</v>
      </c>
      <c r="G1266" s="2">
        <f>IF(logVir!G1266="","",労働コスト!G1266/SUM(資本サービス!G1266,労働コスト!G1266))</f>
        <v>0.37630932754860291</v>
      </c>
      <c r="I1266" s="3">
        <v>41</v>
      </c>
      <c r="J1266" s="3">
        <v>23</v>
      </c>
      <c r="K1266" s="2" cm="1">
        <f t="array" ref="K1266">IF(C1266="","",0.5*(C1266+SUMPRODUCT(($B$1461:$B$1491=$J1266)*1,C$1461:C$1491)))</f>
        <v>0.30577520792807084</v>
      </c>
      <c r="L1266" s="2" cm="1">
        <f t="array" ref="L1266">IF(D1266="","",0.5*(D1266+SUMPRODUCT(($B$1461:$B$1491=$J1266)*1,D$1461:D$1491)))</f>
        <v>0.30570439783488579</v>
      </c>
      <c r="M1266" s="2" cm="1">
        <f t="array" ref="M1266">IF(E1266="","",0.5*(E1266+SUMPRODUCT(($B$1461:$B$1491=$J1266)*1,E$1461:E$1491)))</f>
        <v>0.32624086667365521</v>
      </c>
      <c r="N1266" s="2" cm="1">
        <f t="array" ref="N1266">IF(F1266="","",0.5*(F1266+SUMPRODUCT(($B$1461:$B$1491=$J1266)*1,F$1461:F$1491)))</f>
        <v>0.36619206491880912</v>
      </c>
      <c r="O1266" s="2" cm="1">
        <f t="array" ref="O1266">IF(G1266="","",0.5*(G1266+SUMPRODUCT(($B$1461:$B$1491=$J1266)*1,G$1461:G$1491)))</f>
        <v>0.38709019658181137</v>
      </c>
    </row>
    <row r="1267" spans="1:15" x14ac:dyDescent="0.55000000000000004">
      <c r="A1267" s="3">
        <v>41</v>
      </c>
      <c r="B1267" s="3">
        <v>24</v>
      </c>
      <c r="C1267" s="2">
        <f>IF(logVir!C1267="","",労働コスト!C1267/SUM(資本サービス!C1267,労働コスト!C1267))</f>
        <v>0.74796600519150891</v>
      </c>
      <c r="D1267" s="2">
        <f>IF(logVir!D1267="","",労働コスト!D1267/SUM(資本サービス!D1267,労働コスト!D1267))</f>
        <v>0.72561548149185495</v>
      </c>
      <c r="E1267" s="2">
        <f>IF(logVir!E1267="","",労働コスト!E1267/SUM(資本サービス!E1267,労働コスト!E1267))</f>
        <v>0.75288123677798391</v>
      </c>
      <c r="F1267" s="2">
        <f>IF(logVir!F1267="","",労働コスト!F1267/SUM(資本サービス!F1267,労働コスト!F1267))</f>
        <v>0.79091169025664221</v>
      </c>
      <c r="G1267" s="2">
        <f>IF(logVir!G1267="","",労働コスト!G1267/SUM(資本サービス!G1267,労働コスト!G1267))</f>
        <v>0.78991135392193612</v>
      </c>
      <c r="I1267" s="3">
        <v>41</v>
      </c>
      <c r="J1267" s="3">
        <v>24</v>
      </c>
      <c r="K1267" s="2" cm="1">
        <f t="array" ref="K1267">IF(C1267="","",0.5*(C1267+SUMPRODUCT(($B$1461:$B$1491=$J1267)*1,C$1461:C$1491)))</f>
        <v>0.72989279080184088</v>
      </c>
      <c r="L1267" s="2" cm="1">
        <f t="array" ref="L1267">IF(D1267="","",0.5*(D1267+SUMPRODUCT(($B$1461:$B$1491=$J1267)*1,D$1461:D$1491)))</f>
        <v>0.73132962120524092</v>
      </c>
      <c r="M1267" s="2" cm="1">
        <f t="array" ref="M1267">IF(E1267="","",0.5*(E1267+SUMPRODUCT(($B$1461:$B$1491=$J1267)*1,E$1461:E$1491)))</f>
        <v>0.75206725822239073</v>
      </c>
      <c r="N1267" s="2" cm="1">
        <f t="array" ref="N1267">IF(F1267="","",0.5*(F1267+SUMPRODUCT(($B$1461:$B$1491=$J1267)*1,F$1461:F$1491)))</f>
        <v>0.7796973377035249</v>
      </c>
      <c r="O1267" s="2" cm="1">
        <f t="array" ref="O1267">IF(G1267="","",0.5*(G1267+SUMPRODUCT(($B$1461:$B$1491=$J1267)*1,G$1461:G$1491)))</f>
        <v>0.78497656118816295</v>
      </c>
    </row>
    <row r="1268" spans="1:15" x14ac:dyDescent="0.55000000000000004">
      <c r="A1268" s="3">
        <v>41</v>
      </c>
      <c r="B1268" s="3">
        <v>25</v>
      </c>
      <c r="C1268" s="2">
        <f>IF(logVir!C1268="","",労働コスト!C1268/SUM(資本サービス!C1268,労働コスト!C1268))</f>
        <v>0.80566870202401542</v>
      </c>
      <c r="D1268" s="2">
        <f>IF(logVir!D1268="","",労働コスト!D1268/SUM(資本サービス!D1268,労働コスト!D1268))</f>
        <v>0.79151367812416007</v>
      </c>
      <c r="E1268" s="2">
        <f>IF(logVir!E1268="","",労働コスト!E1268/SUM(資本サービス!E1268,労働コスト!E1268))</f>
        <v>0.87513634742379331</v>
      </c>
      <c r="F1268" s="2">
        <f>IF(logVir!F1268="","",労働コスト!F1268/SUM(資本サービス!F1268,労働コスト!F1268))</f>
        <v>0.85032377111863711</v>
      </c>
      <c r="G1268" s="2">
        <f>IF(logVir!G1268="","",労働コスト!G1268/SUM(資本サービス!G1268,労働コスト!G1268))</f>
        <v>0.85269769604613577</v>
      </c>
      <c r="I1268" s="3">
        <v>41</v>
      </c>
      <c r="J1268" s="3">
        <v>25</v>
      </c>
      <c r="K1268" s="2" cm="1">
        <f t="array" ref="K1268">IF(C1268="","",0.5*(C1268+SUMPRODUCT(($B$1461:$B$1491=$J1268)*1,C$1461:C$1491)))</f>
        <v>0.80356987239799849</v>
      </c>
      <c r="L1268" s="2" cm="1">
        <f t="array" ref="L1268">IF(D1268="","",0.5*(D1268+SUMPRODUCT(($B$1461:$B$1491=$J1268)*1,D$1461:D$1491)))</f>
        <v>0.79722948412967731</v>
      </c>
      <c r="M1268" s="2" cm="1">
        <f t="array" ref="M1268">IF(E1268="","",0.5*(E1268+SUMPRODUCT(($B$1461:$B$1491=$J1268)*1,E$1461:E$1491)))</f>
        <v>0.83865807125518388</v>
      </c>
      <c r="N1268" s="2" cm="1">
        <f t="array" ref="N1268">IF(F1268="","",0.5*(F1268+SUMPRODUCT(($B$1461:$B$1491=$J1268)*1,F$1461:F$1491)))</f>
        <v>0.82565277949048288</v>
      </c>
      <c r="O1268" s="2" cm="1">
        <f t="array" ref="O1268">IF(G1268="","",0.5*(G1268+SUMPRODUCT(($B$1461:$B$1491=$J1268)*1,G$1461:G$1491)))</f>
        <v>0.82751511201640326</v>
      </c>
    </row>
    <row r="1269" spans="1:15" x14ac:dyDescent="0.55000000000000004">
      <c r="A1269" s="3">
        <v>41</v>
      </c>
      <c r="B1269" s="3">
        <v>26</v>
      </c>
      <c r="C1269" s="2">
        <f>IF(logVir!C1269="","",労働コスト!C1269/SUM(資本サービス!C1269,労働コスト!C1269))</f>
        <v>0.18704908537573961</v>
      </c>
      <c r="D1269" s="2">
        <f>IF(logVir!D1269="","",労働コスト!D1269/SUM(資本サービス!D1269,労働コスト!D1269))</f>
        <v>0.25213073061799862</v>
      </c>
      <c r="E1269" s="2">
        <f>IF(logVir!E1269="","",労働コスト!E1269/SUM(資本サービス!E1269,労働コスト!E1269))</f>
        <v>0.31953730257586321</v>
      </c>
      <c r="F1269" s="2">
        <f>IF(logVir!F1269="","",労働コスト!F1269/SUM(資本サービス!F1269,労働コスト!F1269))</f>
        <v>0.14803325791062188</v>
      </c>
      <c r="G1269" s="2">
        <f>IF(logVir!G1269="","",労働コスト!G1269/SUM(資本サービス!G1269,労働コスト!G1269))</f>
        <v>0.25291273573130979</v>
      </c>
      <c r="I1269" s="3">
        <v>41</v>
      </c>
      <c r="J1269" s="3">
        <v>26</v>
      </c>
      <c r="K1269" s="2" cm="1">
        <f t="array" ref="K1269">IF(C1269="","",0.5*(C1269+SUMPRODUCT(($B$1461:$B$1491=$J1269)*1,C$1461:C$1491)))</f>
        <v>0.24796226044153216</v>
      </c>
      <c r="L1269" s="2" cm="1">
        <f t="array" ref="L1269">IF(D1269="","",0.5*(D1269+SUMPRODUCT(($B$1461:$B$1491=$J1269)*1,D$1461:D$1491)))</f>
        <v>0.31389208664647295</v>
      </c>
      <c r="M1269" s="2" cm="1">
        <f t="array" ref="M1269">IF(E1269="","",0.5*(E1269+SUMPRODUCT(($B$1461:$B$1491=$J1269)*1,E$1461:E$1491)))</f>
        <v>0.3828331006799916</v>
      </c>
      <c r="N1269" s="2" cm="1">
        <f t="array" ref="N1269">IF(F1269="","",0.5*(F1269+SUMPRODUCT(($B$1461:$B$1491=$J1269)*1,F$1461:F$1491)))</f>
        <v>0.28467004367931636</v>
      </c>
      <c r="O1269" s="2" cm="1">
        <f t="array" ref="O1269">IF(G1269="","",0.5*(G1269+SUMPRODUCT(($B$1461:$B$1491=$J1269)*1,G$1461:G$1491)))</f>
        <v>0.33863930799552933</v>
      </c>
    </row>
    <row r="1270" spans="1:15" x14ac:dyDescent="0.55000000000000004">
      <c r="A1270" s="3">
        <v>41</v>
      </c>
      <c r="B1270" s="3">
        <v>27</v>
      </c>
      <c r="C1270" s="2">
        <f>IF(logVir!C1270="","",労働コスト!C1270/SUM(資本サービス!C1270,労働コスト!C1270))</f>
        <v>0.85429813873102511</v>
      </c>
      <c r="D1270" s="2">
        <f>IF(logVir!D1270="","",労働コスト!D1270/SUM(資本サービス!D1270,労働コスト!D1270))</f>
        <v>0.79883987593191208</v>
      </c>
      <c r="E1270" s="2">
        <f>IF(logVir!E1270="","",労働コスト!E1270/SUM(資本サービス!E1270,労働コスト!E1270))</f>
        <v>0.77732268263465276</v>
      </c>
      <c r="F1270" s="2">
        <f>IF(logVir!F1270="","",労働コスト!F1270/SUM(資本サービス!F1270,労働コスト!F1270))</f>
        <v>0.72723818004313712</v>
      </c>
      <c r="G1270" s="2">
        <f>IF(logVir!G1270="","",労働コスト!G1270/SUM(資本サービス!G1270,労働コスト!G1270))</f>
        <v>0.71909423445621112</v>
      </c>
      <c r="I1270" s="3">
        <v>41</v>
      </c>
      <c r="J1270" s="3">
        <v>27</v>
      </c>
      <c r="K1270" s="2" cm="1">
        <f t="array" ref="K1270">IF(C1270="","",0.5*(C1270+SUMPRODUCT(($B$1461:$B$1491=$J1270)*1,C$1461:C$1491)))</f>
        <v>0.82160412432464192</v>
      </c>
      <c r="L1270" s="2" cm="1">
        <f t="array" ref="L1270">IF(D1270="","",0.5*(D1270+SUMPRODUCT(($B$1461:$B$1491=$J1270)*1,D$1461:D$1491)))</f>
        <v>0.796631354453044</v>
      </c>
      <c r="M1270" s="2" cm="1">
        <f t="array" ref="M1270">IF(E1270="","",0.5*(E1270+SUMPRODUCT(($B$1461:$B$1491=$J1270)*1,E$1461:E$1491)))</f>
        <v>0.78689904544227363</v>
      </c>
      <c r="N1270" s="2" cm="1">
        <f t="array" ref="N1270">IF(F1270="","",0.5*(F1270+SUMPRODUCT(($B$1461:$B$1491=$J1270)*1,F$1461:F$1491)))</f>
        <v>0.76365411805140748</v>
      </c>
      <c r="O1270" s="2" cm="1">
        <f t="array" ref="O1270">IF(G1270="","",0.5*(G1270+SUMPRODUCT(($B$1461:$B$1491=$J1270)*1,G$1461:G$1491)))</f>
        <v>0.76611252436722221</v>
      </c>
    </row>
    <row r="1271" spans="1:15" x14ac:dyDescent="0.55000000000000004">
      <c r="A1271" s="3">
        <v>41</v>
      </c>
      <c r="B1271" s="3">
        <v>28</v>
      </c>
      <c r="C1271" s="2">
        <f>IF(logVir!C1271="","",労働コスト!C1271/SUM(資本サービス!C1271,労働コスト!C1271))</f>
        <v>0.6427223399426093</v>
      </c>
      <c r="D1271" s="2">
        <f>IF(logVir!D1271="","",労働コスト!D1271/SUM(資本サービス!D1271,労働コスト!D1271))</f>
        <v>0.68826322456707101</v>
      </c>
      <c r="E1271" s="2">
        <f>IF(logVir!E1271="","",労働コスト!E1271/SUM(資本サービス!E1271,労働コスト!E1271))</f>
        <v>0.71856093907392593</v>
      </c>
      <c r="F1271" s="2">
        <f>IF(logVir!F1271="","",労働コスト!F1271/SUM(資本サービス!F1271,労働コスト!F1271))</f>
        <v>0.70391322411167911</v>
      </c>
      <c r="G1271" s="2">
        <f>IF(logVir!G1271="","",労働コスト!G1271/SUM(資本サービス!G1271,労働コスト!G1271))</f>
        <v>0.68307166656124962</v>
      </c>
      <c r="I1271" s="3">
        <v>41</v>
      </c>
      <c r="J1271" s="3">
        <v>28</v>
      </c>
      <c r="K1271" s="2" cm="1">
        <f t="array" ref="K1271">IF(C1271="","",0.5*(C1271+SUMPRODUCT(($B$1461:$B$1491=$J1271)*1,C$1461:C$1491)))</f>
        <v>0.62025108317642308</v>
      </c>
      <c r="L1271" s="2" cm="1">
        <f t="array" ref="L1271">IF(D1271="","",0.5*(D1271+SUMPRODUCT(($B$1461:$B$1491=$J1271)*1,D$1461:D$1491)))</f>
        <v>0.66582425504866161</v>
      </c>
      <c r="M1271" s="2" cm="1">
        <f t="array" ref="M1271">IF(E1271="","",0.5*(E1271+SUMPRODUCT(($B$1461:$B$1491=$J1271)*1,E$1461:E$1491)))</f>
        <v>0.69625888022789617</v>
      </c>
      <c r="N1271" s="2" cm="1">
        <f t="array" ref="N1271">IF(F1271="","",0.5*(F1271+SUMPRODUCT(($B$1461:$B$1491=$J1271)*1,F$1461:F$1491)))</f>
        <v>0.68557749390025191</v>
      </c>
      <c r="O1271" s="2" cm="1">
        <f t="array" ref="O1271">IF(G1271="","",0.5*(G1271+SUMPRODUCT(($B$1461:$B$1491=$J1271)*1,G$1461:G$1491)))</f>
        <v>0.66904199537346565</v>
      </c>
    </row>
    <row r="1272" spans="1:15" x14ac:dyDescent="0.55000000000000004">
      <c r="A1272" s="3">
        <v>41</v>
      </c>
      <c r="B1272" s="3">
        <v>29</v>
      </c>
      <c r="C1272" s="2">
        <f>IF(logVir!C1272="","",労働コスト!C1272/SUM(資本サービス!C1272,労働コスト!C1272))</f>
        <v>0.82154066680040294</v>
      </c>
      <c r="D1272" s="2">
        <f>IF(logVir!D1272="","",労働コスト!D1272/SUM(資本サービス!D1272,労働コスト!D1272))</f>
        <v>0.83899374721875053</v>
      </c>
      <c r="E1272" s="2">
        <f>IF(logVir!E1272="","",労働コスト!E1272/SUM(資本サービス!E1272,労働コスト!E1272))</f>
        <v>0.8880759478599396</v>
      </c>
      <c r="F1272" s="2">
        <f>IF(logVir!F1272="","",労働コスト!F1272/SUM(資本サービス!F1272,労働コスト!F1272))</f>
        <v>0.89149193352195377</v>
      </c>
      <c r="G1272" s="2">
        <f>IF(logVir!G1272="","",労働コスト!G1272/SUM(資本サービス!G1272,労働コスト!G1272))</f>
        <v>0.86385353176644486</v>
      </c>
      <c r="I1272" s="3">
        <v>41</v>
      </c>
      <c r="J1272" s="3">
        <v>29</v>
      </c>
      <c r="K1272" s="2" cm="1">
        <f t="array" ref="K1272">IF(C1272="","",0.5*(C1272+SUMPRODUCT(($B$1461:$B$1491=$J1272)*1,C$1461:C$1491)))</f>
        <v>0.81499788033370457</v>
      </c>
      <c r="L1272" s="2" cm="1">
        <f t="array" ref="L1272">IF(D1272="","",0.5*(D1272+SUMPRODUCT(($B$1461:$B$1491=$J1272)*1,D$1461:D$1491)))</f>
        <v>0.8226177180141292</v>
      </c>
      <c r="M1272" s="2" cm="1">
        <f t="array" ref="M1272">IF(E1272="","",0.5*(E1272+SUMPRODUCT(($B$1461:$B$1491=$J1272)*1,E$1461:E$1491)))</f>
        <v>0.86435233563927372</v>
      </c>
      <c r="N1272" s="2" cm="1">
        <f t="array" ref="N1272">IF(F1272="","",0.5*(F1272+SUMPRODUCT(($B$1461:$B$1491=$J1272)*1,F$1461:F$1491)))</f>
        <v>0.85795423160761408</v>
      </c>
      <c r="O1272" s="2" cm="1">
        <f t="array" ref="O1272">IF(G1272="","",0.5*(G1272+SUMPRODUCT(($B$1461:$B$1491=$J1272)*1,G$1461:G$1491)))</f>
        <v>0.85002636616635852</v>
      </c>
    </row>
    <row r="1273" spans="1:15" x14ac:dyDescent="0.55000000000000004">
      <c r="A1273" s="3">
        <v>41</v>
      </c>
      <c r="B1273" s="3">
        <v>30</v>
      </c>
      <c r="C1273" s="2">
        <f>IF(logVir!C1273="","",労働コスト!C1273/SUM(資本サービス!C1273,労働コスト!C1273))</f>
        <v>0.8946006433765229</v>
      </c>
      <c r="D1273" s="2">
        <f>IF(logVir!D1273="","",労働コスト!D1273/SUM(資本サービス!D1273,労働コスト!D1273))</f>
        <v>0.9157193050990996</v>
      </c>
      <c r="E1273" s="2">
        <f>IF(logVir!E1273="","",労働コスト!E1273/SUM(資本サービス!E1273,労働コスト!E1273))</f>
        <v>0.9262158254095062</v>
      </c>
      <c r="F1273" s="2">
        <f>IF(logVir!F1273="","",労働コスト!F1273/SUM(資本サービス!F1273,労働コスト!F1273))</f>
        <v>0.92339739882208871</v>
      </c>
      <c r="G1273" s="2">
        <f>IF(logVir!G1273="","",労働コスト!G1273/SUM(資本サービス!G1273,労働コスト!G1273))</f>
        <v>0.93957340403717249</v>
      </c>
      <c r="I1273" s="3">
        <v>41</v>
      </c>
      <c r="J1273" s="3">
        <v>30</v>
      </c>
      <c r="K1273" s="2" cm="1">
        <f t="array" ref="K1273">IF(C1273="","",0.5*(C1273+SUMPRODUCT(($B$1461:$B$1491=$J1273)*1,C$1461:C$1491)))</f>
        <v>0.88009546304556374</v>
      </c>
      <c r="L1273" s="2" cm="1">
        <f t="array" ref="L1273">IF(D1273="","",0.5*(D1273+SUMPRODUCT(($B$1461:$B$1491=$J1273)*1,D$1461:D$1491)))</f>
        <v>0.90121914162910266</v>
      </c>
      <c r="M1273" s="2" cm="1">
        <f t="array" ref="M1273">IF(E1273="","",0.5*(E1273+SUMPRODUCT(($B$1461:$B$1491=$J1273)*1,E$1461:E$1491)))</f>
        <v>0.91188022871074181</v>
      </c>
      <c r="N1273" s="2" cm="1">
        <f t="array" ref="N1273">IF(F1273="","",0.5*(F1273+SUMPRODUCT(($B$1461:$B$1491=$J1273)*1,F$1461:F$1491)))</f>
        <v>0.91255296698352795</v>
      </c>
      <c r="O1273" s="2" cm="1">
        <f t="array" ref="O1273">IF(G1273="","",0.5*(G1273+SUMPRODUCT(($B$1461:$B$1491=$J1273)*1,G$1461:G$1491)))</f>
        <v>0.92691332509953295</v>
      </c>
    </row>
    <row r="1274" spans="1:15" x14ac:dyDescent="0.55000000000000004">
      <c r="A1274" s="3">
        <v>41</v>
      </c>
      <c r="B1274" s="3">
        <v>31</v>
      </c>
      <c r="C1274" s="2">
        <f>IF(logVir!C1274="","",労働コスト!C1274/SUM(資本サービス!C1274,労働コスト!C1274))</f>
        <v>0.82527141109583058</v>
      </c>
      <c r="D1274" s="2">
        <f>IF(logVir!D1274="","",労働コスト!D1274/SUM(資本サービス!D1274,労働コスト!D1274))</f>
        <v>0.79434032951316647</v>
      </c>
      <c r="E1274" s="2">
        <f>IF(logVir!E1274="","",労働コスト!E1274/SUM(資本サービス!E1274,労働コスト!E1274))</f>
        <v>0.81529646630885722</v>
      </c>
      <c r="F1274" s="2">
        <f>IF(logVir!F1274="","",労働コスト!F1274/SUM(資本サービス!F1274,労働コスト!F1274))</f>
        <v>0.7616366704600892</v>
      </c>
      <c r="G1274" s="2">
        <f>IF(logVir!G1274="","",労働コスト!G1274/SUM(資本サービス!G1274,労働コスト!G1274))</f>
        <v>0.76361678886938578</v>
      </c>
      <c r="I1274" s="3">
        <v>41</v>
      </c>
      <c r="J1274" s="3">
        <v>31</v>
      </c>
      <c r="K1274" s="2" cm="1">
        <f t="array" ref="K1274">IF(C1274="","",0.5*(C1274+SUMPRODUCT(($B$1461:$B$1491=$J1274)*1,C$1461:C$1491)))</f>
        <v>0.79714855686503383</v>
      </c>
      <c r="L1274" s="2" cm="1">
        <f t="array" ref="L1274">IF(D1274="","",0.5*(D1274+SUMPRODUCT(($B$1461:$B$1491=$J1274)*1,D$1461:D$1491)))</f>
        <v>0.77499823304844573</v>
      </c>
      <c r="M1274" s="2" cm="1">
        <f t="array" ref="M1274">IF(E1274="","",0.5*(E1274+SUMPRODUCT(($B$1461:$B$1491=$J1274)*1,E$1461:E$1491)))</f>
        <v>0.80028545934244688</v>
      </c>
      <c r="N1274" s="2" cm="1">
        <f t="array" ref="N1274">IF(F1274="","",0.5*(F1274+SUMPRODUCT(($B$1461:$B$1491=$J1274)*1,F$1461:F$1491)))</f>
        <v>0.77771522385700909</v>
      </c>
      <c r="O1274" s="2" cm="1">
        <f t="array" ref="O1274">IF(G1274="","",0.5*(G1274+SUMPRODUCT(($B$1461:$B$1491=$J1274)*1,G$1461:G$1491)))</f>
        <v>0.78159005226509415</v>
      </c>
    </row>
    <row r="1275" spans="1:15" x14ac:dyDescent="0.55000000000000004">
      <c r="A1275" s="3">
        <v>42</v>
      </c>
      <c r="B1275" s="3">
        <v>1</v>
      </c>
      <c r="C1275" s="2">
        <f>IF(logVir!C1275="","",労働コスト!C1275/SUM(資本サービス!C1275,労働コスト!C1275))</f>
        <v>0.58707022702387424</v>
      </c>
      <c r="D1275" s="2">
        <f>IF(logVir!D1275="","",労働コスト!D1275/SUM(資本サービス!D1275,労働コスト!D1275))</f>
        <v>0.74729287328689298</v>
      </c>
      <c r="E1275" s="2">
        <f>IF(logVir!E1275="","",労働コスト!E1275/SUM(資本サービス!E1275,労働コスト!E1275))</f>
        <v>0.78628703115048149</v>
      </c>
      <c r="F1275" s="2">
        <f>IF(logVir!F1275="","",労働コスト!F1275/SUM(資本サービス!F1275,労働コスト!F1275))</f>
        <v>0.78463548432048513</v>
      </c>
      <c r="G1275" s="2">
        <f>IF(logVir!G1275="","",労働コスト!G1275/SUM(資本サービス!G1275,労働コスト!G1275))</f>
        <v>0.81544489216448424</v>
      </c>
      <c r="I1275" s="3">
        <v>42</v>
      </c>
      <c r="J1275" s="3">
        <v>1</v>
      </c>
      <c r="K1275" s="2" cm="1">
        <f t="array" ref="K1275">IF(C1275="","",0.5*(C1275+SUMPRODUCT(($B$1461:$B$1491=$J1275)*1,C$1461:C$1491)))</f>
        <v>0.55560348853123642</v>
      </c>
      <c r="L1275" s="2" cm="1">
        <f t="array" ref="L1275">IF(D1275="","",0.5*(D1275+SUMPRODUCT(($B$1461:$B$1491=$J1275)*1,D$1461:D$1491)))</f>
        <v>0.69822822427028841</v>
      </c>
      <c r="M1275" s="2" cm="1">
        <f t="array" ref="M1275">IF(E1275="","",0.5*(E1275+SUMPRODUCT(($B$1461:$B$1491=$J1275)*1,E$1461:E$1491)))</f>
        <v>0.72402790849463816</v>
      </c>
      <c r="N1275" s="2" cm="1">
        <f t="array" ref="N1275">IF(F1275="","",0.5*(F1275+SUMPRODUCT(($B$1461:$B$1491=$J1275)*1,F$1461:F$1491)))</f>
        <v>0.7211384947995445</v>
      </c>
      <c r="O1275" s="2" cm="1">
        <f t="array" ref="O1275">IF(G1275="","",0.5*(G1275+SUMPRODUCT(($B$1461:$B$1491=$J1275)*1,G$1461:G$1491)))</f>
        <v>0.74800475183860304</v>
      </c>
    </row>
    <row r="1276" spans="1:15" x14ac:dyDescent="0.55000000000000004">
      <c r="A1276" s="3">
        <v>42</v>
      </c>
      <c r="B1276" s="3">
        <v>2</v>
      </c>
      <c r="C1276" s="2">
        <f>IF(logVir!C1276="","",労働コスト!C1276/SUM(資本サービス!C1276,労働コスト!C1276))</f>
        <v>0.27516406518485437</v>
      </c>
      <c r="D1276" s="2">
        <f>IF(logVir!D1276="","",労働コスト!D1276/SUM(資本サービス!D1276,労働コスト!D1276))</f>
        <v>0.49693593792249102</v>
      </c>
      <c r="E1276" s="2">
        <f>IF(logVir!E1276="","",労働コスト!E1276/SUM(資本サービス!E1276,労働コスト!E1276))</f>
        <v>0.34238299743984923</v>
      </c>
      <c r="F1276" s="2">
        <f>IF(logVir!F1276="","",労働コスト!F1276/SUM(資本サービス!F1276,労働コスト!F1276))</f>
        <v>0.37412322554473448</v>
      </c>
      <c r="G1276" s="2">
        <f>IF(logVir!G1276="","",労働コスト!G1276/SUM(資本サービス!G1276,労働コスト!G1276))</f>
        <v>0.54207665494418633</v>
      </c>
      <c r="I1276" s="3">
        <v>42</v>
      </c>
      <c r="J1276" s="3">
        <v>2</v>
      </c>
      <c r="K1276" s="2" cm="1">
        <f t="array" ref="K1276">IF(C1276="","",0.5*(C1276+SUMPRODUCT(($B$1461:$B$1491=$J1276)*1,C$1461:C$1491)))</f>
        <v>0.39985879891015602</v>
      </c>
      <c r="L1276" s="2" cm="1">
        <f t="array" ref="L1276">IF(D1276="","",0.5*(D1276+SUMPRODUCT(($B$1461:$B$1491=$J1276)*1,D$1461:D$1491)))</f>
        <v>0.54477698559636201</v>
      </c>
      <c r="M1276" s="2" cm="1">
        <f t="array" ref="M1276">IF(E1276="","",0.5*(E1276+SUMPRODUCT(($B$1461:$B$1491=$J1276)*1,E$1461:E$1491)))</f>
        <v>0.43033919620842032</v>
      </c>
      <c r="N1276" s="2" cm="1">
        <f t="array" ref="N1276">IF(F1276="","",0.5*(F1276+SUMPRODUCT(($B$1461:$B$1491=$J1276)*1,F$1461:F$1491)))</f>
        <v>0.44505532535257541</v>
      </c>
      <c r="O1276" s="2" cm="1">
        <f t="array" ref="O1276">IF(G1276="","",0.5*(G1276+SUMPRODUCT(($B$1461:$B$1491=$J1276)*1,G$1461:G$1491)))</f>
        <v>0.5675857997332131</v>
      </c>
    </row>
    <row r="1277" spans="1:15" x14ac:dyDescent="0.55000000000000004">
      <c r="A1277" s="3">
        <v>42</v>
      </c>
      <c r="B1277" s="3">
        <v>3</v>
      </c>
      <c r="C1277" s="2">
        <f>IF(logVir!C1277="","",労働コスト!C1277/SUM(資本サービス!C1277,労働コスト!C1277))</f>
        <v>0.7600793311689924</v>
      </c>
      <c r="D1277" s="2">
        <f>IF(logVir!D1277="","",労働コスト!D1277/SUM(資本サービス!D1277,労働コスト!D1277))</f>
        <v>0.79629534140334479</v>
      </c>
      <c r="E1277" s="2">
        <f>IF(logVir!E1277="","",労働コスト!E1277/SUM(資本サービス!E1277,労働コスト!E1277))</f>
        <v>0.7990244380540974</v>
      </c>
      <c r="F1277" s="2">
        <f>IF(logVir!F1277="","",労働コスト!F1277/SUM(資本サービス!F1277,労働コスト!F1277))</f>
        <v>0.79315136777593365</v>
      </c>
      <c r="G1277" s="2">
        <f>IF(logVir!G1277="","",労働コスト!G1277/SUM(資本サービス!G1277,労働コスト!G1277))</f>
        <v>0.81136482338075011</v>
      </c>
      <c r="I1277" s="3">
        <v>42</v>
      </c>
      <c r="J1277" s="3">
        <v>3</v>
      </c>
      <c r="K1277" s="2" cm="1">
        <f t="array" ref="K1277">IF(C1277="","",0.5*(C1277+SUMPRODUCT(($B$1461:$B$1491=$J1277)*1,C$1461:C$1491)))</f>
        <v>0.72872368948649147</v>
      </c>
      <c r="L1277" s="2" cm="1">
        <f t="array" ref="L1277">IF(D1277="","",0.5*(D1277+SUMPRODUCT(($B$1461:$B$1491=$J1277)*1,D$1461:D$1491)))</f>
        <v>0.76435824641993855</v>
      </c>
      <c r="M1277" s="2" cm="1">
        <f t="array" ref="M1277">IF(E1277="","",0.5*(E1277+SUMPRODUCT(($B$1461:$B$1491=$J1277)*1,E$1461:E$1491)))</f>
        <v>0.77380161547263782</v>
      </c>
      <c r="N1277" s="2" cm="1">
        <f t="array" ref="N1277">IF(F1277="","",0.5*(F1277+SUMPRODUCT(($B$1461:$B$1491=$J1277)*1,F$1461:F$1491)))</f>
        <v>0.7700008176807378</v>
      </c>
      <c r="O1277" s="2" cm="1">
        <f t="array" ref="O1277">IF(G1277="","",0.5*(G1277+SUMPRODUCT(($B$1461:$B$1491=$J1277)*1,G$1461:G$1491)))</f>
        <v>0.79552742867953996</v>
      </c>
    </row>
    <row r="1278" spans="1:15" x14ac:dyDescent="0.55000000000000004">
      <c r="A1278" s="3">
        <v>42</v>
      </c>
      <c r="B1278" s="3">
        <v>4</v>
      </c>
      <c r="C1278" s="2">
        <f>IF(logVir!C1278="","",労働コスト!C1278/SUM(資本サービス!C1278,労働コスト!C1278))</f>
        <v>0.88886751931174524</v>
      </c>
      <c r="D1278" s="2">
        <f>IF(logVir!D1278="","",労働コスト!D1278/SUM(資本サービス!D1278,労働コスト!D1278))</f>
        <v>0.86854829954923152</v>
      </c>
      <c r="E1278" s="2">
        <f>IF(logVir!E1278="","",労働コスト!E1278/SUM(資本サービス!E1278,労働コスト!E1278))</f>
        <v>0.88881790187269749</v>
      </c>
      <c r="F1278" s="2">
        <f>IF(logVir!F1278="","",労働コスト!F1278/SUM(資本サービス!F1278,労働コスト!F1278))</f>
        <v>0.89170474758634155</v>
      </c>
      <c r="G1278" s="2">
        <f>IF(logVir!G1278="","",労働コスト!G1278/SUM(資本サービス!G1278,労働コスト!G1278))</f>
        <v>0.89676412178519582</v>
      </c>
      <c r="I1278" s="3">
        <v>42</v>
      </c>
      <c r="J1278" s="3">
        <v>4</v>
      </c>
      <c r="K1278" s="2" cm="1">
        <f t="array" ref="K1278">IF(C1278="","",0.5*(C1278+SUMPRODUCT(($B$1461:$B$1491=$J1278)*1,C$1461:C$1491)))</f>
        <v>0.82535465704881084</v>
      </c>
      <c r="L1278" s="2" cm="1">
        <f t="array" ref="L1278">IF(D1278="","",0.5*(D1278+SUMPRODUCT(($B$1461:$B$1491=$J1278)*1,D$1461:D$1491)))</f>
        <v>0.80357736613165276</v>
      </c>
      <c r="M1278" s="2" cm="1">
        <f t="array" ref="M1278">IF(E1278="","",0.5*(E1278+SUMPRODUCT(($B$1461:$B$1491=$J1278)*1,E$1461:E$1491)))</f>
        <v>0.82138164040771822</v>
      </c>
      <c r="N1278" s="2" cm="1">
        <f t="array" ref="N1278">IF(F1278="","",0.5*(F1278+SUMPRODUCT(($B$1461:$B$1491=$J1278)*1,F$1461:F$1491)))</f>
        <v>0.81949194247092971</v>
      </c>
      <c r="O1278" s="2" cm="1">
        <f t="array" ref="O1278">IF(G1278="","",0.5*(G1278+SUMPRODUCT(($B$1461:$B$1491=$J1278)*1,G$1461:G$1491)))</f>
        <v>0.83341979114721498</v>
      </c>
    </row>
    <row r="1279" spans="1:15" x14ac:dyDescent="0.55000000000000004">
      <c r="A1279" s="3">
        <v>42</v>
      </c>
      <c r="B1279" s="3">
        <v>5</v>
      </c>
      <c r="C1279" s="2">
        <f>IF(logVir!C1279="","",労働コスト!C1279/SUM(資本サービス!C1279,労働コスト!C1279))</f>
        <v>0.6812570208398665</v>
      </c>
      <c r="D1279" s="2">
        <f>IF(logVir!D1279="","",労働コスト!D1279/SUM(資本サービス!D1279,労働コスト!D1279))</f>
        <v>0.76899553526389264</v>
      </c>
      <c r="E1279" s="2">
        <f>IF(logVir!E1279="","",労働コスト!E1279/SUM(資本サービス!E1279,労働コスト!E1279))</f>
        <v>0.83949313227629407</v>
      </c>
      <c r="F1279" s="2">
        <f>IF(logVir!F1279="","",労働コスト!F1279/SUM(資本サービス!F1279,労働コスト!F1279))</f>
        <v>0.85284191457259217</v>
      </c>
      <c r="G1279" s="2">
        <f>IF(logVir!G1279="","",労働コスト!G1279/SUM(資本サービス!G1279,労働コスト!G1279))</f>
        <v>0.88104537411238348</v>
      </c>
      <c r="I1279" s="3">
        <v>42</v>
      </c>
      <c r="J1279" s="3">
        <v>5</v>
      </c>
      <c r="K1279" s="2" cm="1">
        <f t="array" ref="K1279">IF(C1279="","",0.5*(C1279+SUMPRODUCT(($B$1461:$B$1491=$J1279)*1,C$1461:C$1491)))</f>
        <v>0.66309954945239569</v>
      </c>
      <c r="L1279" s="2" cm="1">
        <f t="array" ref="L1279">IF(D1279="","",0.5*(D1279+SUMPRODUCT(($B$1461:$B$1491=$J1279)*1,D$1461:D$1491)))</f>
        <v>0.72384071711259956</v>
      </c>
      <c r="M1279" s="2" cm="1">
        <f t="array" ref="M1279">IF(E1279="","",0.5*(E1279+SUMPRODUCT(($B$1461:$B$1491=$J1279)*1,E$1461:E$1491)))</f>
        <v>0.77188029343417408</v>
      </c>
      <c r="N1279" s="2" cm="1">
        <f t="array" ref="N1279">IF(F1279="","",0.5*(F1279+SUMPRODUCT(($B$1461:$B$1491=$J1279)*1,F$1461:F$1491)))</f>
        <v>0.78205173182350585</v>
      </c>
      <c r="O1279" s="2" cm="1">
        <f t="array" ref="O1279">IF(G1279="","",0.5*(G1279+SUMPRODUCT(($B$1461:$B$1491=$J1279)*1,G$1461:G$1491)))</f>
        <v>0.80755468135789887</v>
      </c>
    </row>
    <row r="1280" spans="1:15" x14ac:dyDescent="0.55000000000000004">
      <c r="A1280" s="3">
        <v>42</v>
      </c>
      <c r="B1280" s="3">
        <v>6</v>
      </c>
      <c r="C1280" s="2">
        <f>IF(logVir!C1280="","",労働コスト!C1280/SUM(資本サービス!C1280,労働コスト!C1280))</f>
        <v>0.50199379407518963</v>
      </c>
      <c r="D1280" s="2">
        <f>IF(logVir!D1280="","",労働コスト!D1280/SUM(資本サービス!D1280,労働コスト!D1280))</f>
        <v>0.56542817234912601</v>
      </c>
      <c r="E1280" s="2">
        <f>IF(logVir!E1280="","",労働コスト!E1280/SUM(資本サービス!E1280,労働コスト!E1280))</f>
        <v>0.61984786050423224</v>
      </c>
      <c r="F1280" s="2">
        <f>IF(logVir!F1280="","",労働コスト!F1280/SUM(資本サービス!F1280,労働コスト!F1280))</f>
        <v>0.62373977736091091</v>
      </c>
      <c r="G1280" s="2">
        <f>IF(logVir!G1280="","",労働コスト!G1280/SUM(資本サービス!G1280,労働コスト!G1280))</f>
        <v>0.62023696609459966</v>
      </c>
      <c r="I1280" s="3">
        <v>42</v>
      </c>
      <c r="J1280" s="3">
        <v>6</v>
      </c>
      <c r="K1280" s="2" cm="1">
        <f t="array" ref="K1280">IF(C1280="","",0.5*(C1280+SUMPRODUCT(($B$1461:$B$1491=$J1280)*1,C$1461:C$1491)))</f>
        <v>0.44135176424363864</v>
      </c>
      <c r="L1280" s="2" cm="1">
        <f t="array" ref="L1280">IF(D1280="","",0.5*(D1280+SUMPRODUCT(($B$1461:$B$1491=$J1280)*1,D$1461:D$1491)))</f>
        <v>0.48974629334745906</v>
      </c>
      <c r="M1280" s="2" cm="1">
        <f t="array" ref="M1280">IF(E1280="","",0.5*(E1280+SUMPRODUCT(($B$1461:$B$1491=$J1280)*1,E$1461:E$1491)))</f>
        <v>0.51566359833399322</v>
      </c>
      <c r="N1280" s="2" cm="1">
        <f t="array" ref="N1280">IF(F1280="","",0.5*(F1280+SUMPRODUCT(($B$1461:$B$1491=$J1280)*1,F$1461:F$1491)))</f>
        <v>0.51289589460272134</v>
      </c>
      <c r="O1280" s="2" cm="1">
        <f t="array" ref="O1280">IF(G1280="","",0.5*(G1280+SUMPRODUCT(($B$1461:$B$1491=$J1280)*1,G$1461:G$1491)))</f>
        <v>0.52869436718601026</v>
      </c>
    </row>
    <row r="1281" spans="1:15" x14ac:dyDescent="0.55000000000000004">
      <c r="A1281" s="3">
        <v>42</v>
      </c>
      <c r="B1281" s="3">
        <v>7</v>
      </c>
      <c r="C1281" s="2">
        <f>IF(logVir!C1281="","",労働コスト!C1281/SUM(資本サービス!C1281,労働コスト!C1281))</f>
        <v>0.64865689949725636</v>
      </c>
      <c r="D1281" s="2">
        <f>IF(logVir!D1281="","",労働コスト!D1281/SUM(資本サービス!D1281,労働コスト!D1281))</f>
        <v>0.71484047824368779</v>
      </c>
      <c r="E1281" s="2">
        <f>IF(logVir!E1281="","",労働コスト!E1281/SUM(資本サービス!E1281,労働コスト!E1281))</f>
        <v>0.75104500756414505</v>
      </c>
      <c r="F1281" s="2">
        <f>IF(logVir!F1281="","",労働コスト!F1281/SUM(資本サービス!F1281,労働コスト!F1281))</f>
        <v>0.75033167398119549</v>
      </c>
      <c r="G1281" s="2">
        <f>IF(logVir!G1281="","",労働コスト!G1281/SUM(資本サービス!G1281,労働コスト!G1281))</f>
        <v>0.78168462759599533</v>
      </c>
      <c r="I1281" s="3">
        <v>42</v>
      </c>
      <c r="J1281" s="3">
        <v>7</v>
      </c>
      <c r="K1281" s="2" cm="1">
        <f t="array" ref="K1281">IF(C1281="","",0.5*(C1281+SUMPRODUCT(($B$1461:$B$1491=$J1281)*1,C$1461:C$1491)))</f>
        <v>0.63425526740448557</v>
      </c>
      <c r="L1281" s="2" cm="1">
        <f t="array" ref="L1281">IF(D1281="","",0.5*(D1281+SUMPRODUCT(($B$1461:$B$1491=$J1281)*1,D$1461:D$1491)))</f>
        <v>0.68883281150285436</v>
      </c>
      <c r="M1281" s="2" cm="1">
        <f t="array" ref="M1281">IF(E1281="","",0.5*(E1281+SUMPRODUCT(($B$1461:$B$1491=$J1281)*1,E$1461:E$1491)))</f>
        <v>0.7139638648096559</v>
      </c>
      <c r="N1281" s="2" cm="1">
        <f t="array" ref="N1281">IF(F1281="","",0.5*(F1281+SUMPRODUCT(($B$1461:$B$1491=$J1281)*1,F$1461:F$1491)))</f>
        <v>0.71374510006080005</v>
      </c>
      <c r="O1281" s="2" cm="1">
        <f t="array" ref="O1281">IF(G1281="","",0.5*(G1281+SUMPRODUCT(($B$1461:$B$1491=$J1281)*1,G$1461:G$1491)))</f>
        <v>0.74248476081132742</v>
      </c>
    </row>
    <row r="1282" spans="1:15" x14ac:dyDescent="0.55000000000000004">
      <c r="A1282" s="3">
        <v>42</v>
      </c>
      <c r="B1282" s="3">
        <v>8</v>
      </c>
      <c r="C1282" s="2">
        <f>IF(logVir!C1282="","",労働コスト!C1282/SUM(資本サービス!C1282,労働コスト!C1282))</f>
        <v>0.5764678619739052</v>
      </c>
      <c r="D1282" s="2">
        <f>IF(logVir!D1282="","",労働コスト!D1282/SUM(資本サービス!D1282,労働コスト!D1282))</f>
        <v>0.62578021651676174</v>
      </c>
      <c r="E1282" s="2">
        <f>IF(logVir!E1282="","",労働コスト!E1282/SUM(資本サービス!E1282,労働コスト!E1282))</f>
        <v>0.67754350848452904</v>
      </c>
      <c r="F1282" s="2">
        <f>IF(logVir!F1282="","",労働コスト!F1282/SUM(資本サービス!F1282,労働コスト!F1282))</f>
        <v>0.66717620087689611</v>
      </c>
      <c r="G1282" s="2">
        <f>IF(logVir!G1282="","",労働コスト!G1282/SUM(資本サービス!G1282,労働コスト!G1282))</f>
        <v>0.72937956203770171</v>
      </c>
      <c r="I1282" s="3">
        <v>42</v>
      </c>
      <c r="J1282" s="3">
        <v>8</v>
      </c>
      <c r="K1282" s="2" cm="1">
        <f t="array" ref="K1282">IF(C1282="","",0.5*(C1282+SUMPRODUCT(($B$1461:$B$1491=$J1282)*1,C$1461:C$1491)))</f>
        <v>0.56314896724067554</v>
      </c>
      <c r="L1282" s="2" cm="1">
        <f t="array" ref="L1282">IF(D1282="","",0.5*(D1282+SUMPRODUCT(($B$1461:$B$1491=$J1282)*1,D$1461:D$1491)))</f>
        <v>0.61234001141857863</v>
      </c>
      <c r="M1282" s="2" cm="1">
        <f t="array" ref="M1282">IF(E1282="","",0.5*(E1282+SUMPRODUCT(($B$1461:$B$1491=$J1282)*1,E$1461:E$1491)))</f>
        <v>0.63846386666973143</v>
      </c>
      <c r="N1282" s="2" cm="1">
        <f t="array" ref="N1282">IF(F1282="","",0.5*(F1282+SUMPRODUCT(($B$1461:$B$1491=$J1282)*1,F$1461:F$1491)))</f>
        <v>0.62875964292416597</v>
      </c>
      <c r="O1282" s="2" cm="1">
        <f t="array" ref="O1282">IF(G1282="","",0.5*(G1282+SUMPRODUCT(($B$1461:$B$1491=$J1282)*1,G$1461:G$1491)))</f>
        <v>0.67413506222941388</v>
      </c>
    </row>
    <row r="1283" spans="1:15" x14ac:dyDescent="0.55000000000000004">
      <c r="A1283" s="3">
        <v>42</v>
      </c>
      <c r="B1283" s="3">
        <v>9</v>
      </c>
      <c r="C1283" s="2">
        <f>IF(logVir!C1283="","",労働コスト!C1283/SUM(資本サービス!C1283,労働コスト!C1283))</f>
        <v>0.8834734575518407</v>
      </c>
      <c r="D1283" s="2">
        <f>IF(logVir!D1283="","",労働コスト!D1283/SUM(資本サービス!D1283,労働コスト!D1283))</f>
        <v>0.86549082824773627</v>
      </c>
      <c r="E1283" s="2">
        <f>IF(logVir!E1283="","",労働コスト!E1283/SUM(資本サービス!E1283,労働コスト!E1283))</f>
        <v>0.88874894819529515</v>
      </c>
      <c r="F1283" s="2">
        <f>IF(logVir!F1283="","",労働コスト!F1283/SUM(資本サービス!F1283,労働コスト!F1283))</f>
        <v>0.89122182586666299</v>
      </c>
      <c r="G1283" s="2">
        <f>IF(logVir!G1283="","",労働コスト!G1283/SUM(資本サービス!G1283,労働コスト!G1283))</f>
        <v>0.90336834891127205</v>
      </c>
      <c r="I1283" s="3">
        <v>42</v>
      </c>
      <c r="J1283" s="3">
        <v>9</v>
      </c>
      <c r="K1283" s="2" cm="1">
        <f t="array" ref="K1283">IF(C1283="","",0.5*(C1283+SUMPRODUCT(($B$1461:$B$1491=$J1283)*1,C$1461:C$1491)))</f>
        <v>0.83974316831790974</v>
      </c>
      <c r="L1283" s="2" cm="1">
        <f t="array" ref="L1283">IF(D1283="","",0.5*(D1283+SUMPRODUCT(($B$1461:$B$1491=$J1283)*1,D$1461:D$1491)))</f>
        <v>0.83630903262517342</v>
      </c>
      <c r="M1283" s="2" cm="1">
        <f t="array" ref="M1283">IF(E1283="","",0.5*(E1283+SUMPRODUCT(($B$1461:$B$1491=$J1283)*1,E$1461:E$1491)))</f>
        <v>0.86094669907091204</v>
      </c>
      <c r="N1283" s="2" cm="1">
        <f t="array" ref="N1283">IF(F1283="","",0.5*(F1283+SUMPRODUCT(($B$1461:$B$1491=$J1283)*1,F$1461:F$1491)))</f>
        <v>0.86354968963607837</v>
      </c>
      <c r="O1283" s="2" cm="1">
        <f t="array" ref="O1283">IF(G1283="","",0.5*(G1283+SUMPRODUCT(($B$1461:$B$1491=$J1283)*1,G$1461:G$1491)))</f>
        <v>0.88050217709570533</v>
      </c>
    </row>
    <row r="1284" spans="1:15" x14ac:dyDescent="0.55000000000000004">
      <c r="A1284" s="3">
        <v>42</v>
      </c>
      <c r="B1284" s="3">
        <v>10</v>
      </c>
      <c r="C1284" s="2">
        <f>IF(logVir!C1284="","",労働コスト!C1284/SUM(資本サービス!C1284,労働コスト!C1284))</f>
        <v>0.3611611910212344</v>
      </c>
      <c r="D1284" s="2">
        <f>IF(logVir!D1284="","",労働コスト!D1284/SUM(資本サービス!D1284,労働コスト!D1284))</f>
        <v>0.51014381015325005</v>
      </c>
      <c r="E1284" s="2">
        <f>IF(logVir!E1284="","",労働コスト!E1284/SUM(資本サービス!E1284,労働コスト!E1284))</f>
        <v>0.56838636524634156</v>
      </c>
      <c r="F1284" s="2">
        <f>IF(logVir!F1284="","",労働コスト!F1284/SUM(資本サービス!F1284,労働コスト!F1284))</f>
        <v>0.60509699994088684</v>
      </c>
      <c r="G1284" s="2">
        <f>IF(logVir!G1284="","",労働コスト!G1284/SUM(資本サービス!G1284,労働コスト!G1284))</f>
        <v>0.58174910154376769</v>
      </c>
      <c r="I1284" s="3">
        <v>42</v>
      </c>
      <c r="J1284" s="3">
        <v>10</v>
      </c>
      <c r="K1284" s="2" cm="1">
        <f t="array" ref="K1284">IF(C1284="","",0.5*(C1284+SUMPRODUCT(($B$1461:$B$1491=$J1284)*1,C$1461:C$1491)))</f>
        <v>0.49383502765046405</v>
      </c>
      <c r="L1284" s="2" cm="1">
        <f t="array" ref="L1284">IF(D1284="","",0.5*(D1284+SUMPRODUCT(($B$1461:$B$1491=$J1284)*1,D$1461:D$1491)))</f>
        <v>0.57652067169119769</v>
      </c>
      <c r="M1284" s="2" cm="1">
        <f t="array" ref="M1284">IF(E1284="","",0.5*(E1284+SUMPRODUCT(($B$1461:$B$1491=$J1284)*1,E$1461:E$1491)))</f>
        <v>0.62393448045060929</v>
      </c>
      <c r="N1284" s="2" cm="1">
        <f t="array" ref="N1284">IF(F1284="","",0.5*(F1284+SUMPRODUCT(($B$1461:$B$1491=$J1284)*1,F$1461:F$1491)))</f>
        <v>0.6421366793234895</v>
      </c>
      <c r="O1284" s="2" cm="1">
        <f t="array" ref="O1284">IF(G1284="","",0.5*(G1284+SUMPRODUCT(($B$1461:$B$1491=$J1284)*1,G$1461:G$1491)))</f>
        <v>0.6483983019653462</v>
      </c>
    </row>
    <row r="1285" spans="1:15" x14ac:dyDescent="0.55000000000000004">
      <c r="A1285" s="3">
        <v>42</v>
      </c>
      <c r="B1285" s="3">
        <v>11</v>
      </c>
      <c r="C1285" s="2">
        <f>IF(logVir!C1285="","",労働コスト!C1285/SUM(資本サービス!C1285,労働コスト!C1285))</f>
        <v>0.46487666703934999</v>
      </c>
      <c r="D1285" s="2">
        <f>IF(logVir!D1285="","",労働コスト!D1285/SUM(資本サービス!D1285,労働コスト!D1285))</f>
        <v>0.29429528070910477</v>
      </c>
      <c r="E1285" s="2">
        <f>IF(logVir!E1285="","",労働コスト!E1285/SUM(資本サービス!E1285,労働コスト!E1285))</f>
        <v>0.31981761520611685</v>
      </c>
      <c r="F1285" s="2">
        <f>IF(logVir!F1285="","",労働コスト!F1285/SUM(資本サービス!F1285,労働コスト!F1285))</f>
        <v>0.32979046803453466</v>
      </c>
      <c r="G1285" s="2">
        <f>IF(logVir!G1285="","",労働コスト!G1285/SUM(資本サービス!G1285,労働コスト!G1285))</f>
        <v>0.3137355009801398</v>
      </c>
      <c r="I1285" s="3">
        <v>42</v>
      </c>
      <c r="J1285" s="3">
        <v>11</v>
      </c>
      <c r="K1285" s="2" cm="1">
        <f t="array" ref="K1285">IF(C1285="","",0.5*(C1285+SUMPRODUCT(($B$1461:$B$1491=$J1285)*1,C$1461:C$1491)))</f>
        <v>0.51485369876716625</v>
      </c>
      <c r="L1285" s="2" cm="1">
        <f t="array" ref="L1285">IF(D1285="","",0.5*(D1285+SUMPRODUCT(($B$1461:$B$1491=$J1285)*1,D$1461:D$1491)))</f>
        <v>0.43114461072982435</v>
      </c>
      <c r="M1285" s="2" cm="1">
        <f t="array" ref="M1285">IF(E1285="","",0.5*(E1285+SUMPRODUCT(($B$1461:$B$1491=$J1285)*1,E$1461:E$1491)))</f>
        <v>0.45013888148804171</v>
      </c>
      <c r="N1285" s="2" cm="1">
        <f t="array" ref="N1285">IF(F1285="","",0.5*(F1285+SUMPRODUCT(($B$1461:$B$1491=$J1285)*1,F$1461:F$1491)))</f>
        <v>0.45123093560980421</v>
      </c>
      <c r="O1285" s="2" cm="1">
        <f t="array" ref="O1285">IF(G1285="","",0.5*(G1285+SUMPRODUCT(($B$1461:$B$1491=$J1285)*1,G$1461:G$1491)))</f>
        <v>0.45383991287592723</v>
      </c>
    </row>
    <row r="1286" spans="1:15" x14ac:dyDescent="0.55000000000000004">
      <c r="A1286" s="3">
        <v>42</v>
      </c>
      <c r="B1286" s="3">
        <v>12</v>
      </c>
      <c r="C1286" s="2">
        <f>IF(logVir!C1286="","",労働コスト!C1286/SUM(資本サービス!C1286,労働コスト!C1286))</f>
        <v>0.53211319018378356</v>
      </c>
      <c r="D1286" s="2">
        <f>IF(logVir!D1286="","",労働コスト!D1286/SUM(資本サービス!D1286,労働コスト!D1286))</f>
        <v>0.57325093733185406</v>
      </c>
      <c r="E1286" s="2">
        <f>IF(logVir!E1286="","",労働コスト!E1286/SUM(資本サービス!E1286,労働コスト!E1286))</f>
        <v>0.5684579321819494</v>
      </c>
      <c r="F1286" s="2">
        <f>IF(logVir!F1286="","",労働コスト!F1286/SUM(資本サービス!F1286,労働コスト!F1286))</f>
        <v>0.60636804794601606</v>
      </c>
      <c r="G1286" s="2">
        <f>IF(logVir!G1286="","",労働コスト!G1286/SUM(資本サービス!G1286,労働コスト!G1286))</f>
        <v>0.66631824783595794</v>
      </c>
      <c r="I1286" s="3">
        <v>42</v>
      </c>
      <c r="J1286" s="3">
        <v>12</v>
      </c>
      <c r="K1286" s="2" cm="1">
        <f t="array" ref="K1286">IF(C1286="","",0.5*(C1286+SUMPRODUCT(($B$1461:$B$1491=$J1286)*1,C$1461:C$1491)))</f>
        <v>0.51044915198664609</v>
      </c>
      <c r="L1286" s="2" cm="1">
        <f t="array" ref="L1286">IF(D1286="","",0.5*(D1286+SUMPRODUCT(($B$1461:$B$1491=$J1286)*1,D$1461:D$1491)))</f>
        <v>0.54313138214863443</v>
      </c>
      <c r="M1286" s="2" cm="1">
        <f t="array" ref="M1286">IF(E1286="","",0.5*(E1286+SUMPRODUCT(($B$1461:$B$1491=$J1286)*1,E$1461:E$1491)))</f>
        <v>0.54131830311793983</v>
      </c>
      <c r="N1286" s="2" cm="1">
        <f t="array" ref="N1286">IF(F1286="","",0.5*(F1286+SUMPRODUCT(($B$1461:$B$1491=$J1286)*1,F$1461:F$1491)))</f>
        <v>0.56255877158027412</v>
      </c>
      <c r="O1286" s="2" cm="1">
        <f t="array" ref="O1286">IF(G1286="","",0.5*(G1286+SUMPRODUCT(($B$1461:$B$1491=$J1286)*1,G$1461:G$1491)))</f>
        <v>0.61415796797974631</v>
      </c>
    </row>
    <row r="1287" spans="1:15" x14ac:dyDescent="0.55000000000000004">
      <c r="A1287" s="3">
        <v>42</v>
      </c>
      <c r="B1287" s="3">
        <v>13</v>
      </c>
      <c r="C1287" s="2">
        <f>IF(logVir!C1287="","",労働コスト!C1287/SUM(資本サービス!C1287,労働コスト!C1287))</f>
        <v>0.60072468980734139</v>
      </c>
      <c r="D1287" s="2" t="str">
        <f>IF(logVir!D1287="","",労働コスト!D1287/SUM(資本サービス!D1287,労働コスト!D1287))</f>
        <v/>
      </c>
      <c r="E1287" s="2">
        <f>IF(logVir!E1287="","",労働コスト!E1287/SUM(資本サービス!E1287,労働コスト!E1287))</f>
        <v>0.58523369767724409</v>
      </c>
      <c r="F1287" s="2">
        <f>IF(logVir!F1287="","",労働コスト!F1287/SUM(資本サービス!F1287,労働コスト!F1287))</f>
        <v>0.58857502573899922</v>
      </c>
      <c r="G1287" s="2">
        <f>IF(logVir!G1287="","",労働コスト!G1287/SUM(資本サービス!G1287,労働コスト!G1287))</f>
        <v>0.60014919323238347</v>
      </c>
      <c r="I1287" s="3">
        <v>42</v>
      </c>
      <c r="J1287" s="3">
        <v>13</v>
      </c>
      <c r="K1287" s="2" cm="1">
        <f t="array" ref="K1287">IF(C1287="","",0.5*(C1287+SUMPRODUCT(($B$1461:$B$1491=$J1287)*1,C$1461:C$1491)))</f>
        <v>0.50114156656160458</v>
      </c>
      <c r="L1287" s="2" t="str" cm="1">
        <f t="array" ref="L1287">IF(D1287="","",0.5*(D1287+SUMPRODUCT(($B$1461:$B$1491=$J1287)*1,D$1461:D$1491)))</f>
        <v/>
      </c>
      <c r="M1287" s="2" cm="1">
        <f t="array" ref="M1287">IF(E1287="","",0.5*(E1287+SUMPRODUCT(($B$1461:$B$1491=$J1287)*1,E$1461:E$1491)))</f>
        <v>0.49816830151064639</v>
      </c>
      <c r="N1287" s="2" cm="1">
        <f t="array" ref="N1287">IF(F1287="","",0.5*(F1287+SUMPRODUCT(($B$1461:$B$1491=$J1287)*1,F$1461:F$1491)))</f>
        <v>0.49244950149966826</v>
      </c>
      <c r="O1287" s="2" cm="1">
        <f t="array" ref="O1287">IF(G1287="","",0.5*(G1287+SUMPRODUCT(($B$1461:$B$1491=$J1287)*1,G$1461:G$1491)))</f>
        <v>0.51595687759495568</v>
      </c>
    </row>
    <row r="1288" spans="1:15" x14ac:dyDescent="0.55000000000000004">
      <c r="A1288" s="3">
        <v>42</v>
      </c>
      <c r="B1288" s="3">
        <v>14</v>
      </c>
      <c r="C1288" s="2">
        <f>IF(logVir!C1288="","",労働コスト!C1288/SUM(資本サービス!C1288,労働コスト!C1288))</f>
        <v>0.58604733406833576</v>
      </c>
      <c r="D1288" s="2">
        <f>IF(logVir!D1288="","",労働コスト!D1288/SUM(資本サービス!D1288,労働コスト!D1288))</f>
        <v>0.60879893855770717</v>
      </c>
      <c r="E1288" s="2">
        <f>IF(logVir!E1288="","",労働コスト!E1288/SUM(資本サービス!E1288,労働コスト!E1288))</f>
        <v>0.56603234540101277</v>
      </c>
      <c r="F1288" s="2">
        <f>IF(logVir!F1288="","",労働コスト!F1288/SUM(資本サービス!F1288,労働コスト!F1288))</f>
        <v>0.56967455695026503</v>
      </c>
      <c r="G1288" s="2">
        <f>IF(logVir!G1288="","",労働コスト!G1288/SUM(資本サービス!G1288,労働コスト!G1288))</f>
        <v>0.64405839449526225</v>
      </c>
      <c r="I1288" s="3">
        <v>42</v>
      </c>
      <c r="J1288" s="3">
        <v>14</v>
      </c>
      <c r="K1288" s="2" cm="1">
        <f t="array" ref="K1288">IF(C1288="","",0.5*(C1288+SUMPRODUCT(($B$1461:$B$1491=$J1288)*1,C$1461:C$1491)))</f>
        <v>0.58845142688053276</v>
      </c>
      <c r="L1288" s="2" cm="1">
        <f t="array" ref="L1288">IF(D1288="","",0.5*(D1288+SUMPRODUCT(($B$1461:$B$1491=$J1288)*1,D$1461:D$1491)))</f>
        <v>0.61957978894938348</v>
      </c>
      <c r="M1288" s="2" cm="1">
        <f t="array" ref="M1288">IF(E1288="","",0.5*(E1288+SUMPRODUCT(($B$1461:$B$1491=$J1288)*1,E$1461:E$1491)))</f>
        <v>0.58923530095329801</v>
      </c>
      <c r="N1288" s="2" cm="1">
        <f t="array" ref="N1288">IF(F1288="","",0.5*(F1288+SUMPRODUCT(($B$1461:$B$1491=$J1288)*1,F$1461:F$1491)))</f>
        <v>0.58445364443568359</v>
      </c>
      <c r="O1288" s="2" cm="1">
        <f t="array" ref="O1288">IF(G1288="","",0.5*(G1288+SUMPRODUCT(($B$1461:$B$1491=$J1288)*1,G$1461:G$1491)))</f>
        <v>0.63491016613435203</v>
      </c>
    </row>
    <row r="1289" spans="1:15" x14ac:dyDescent="0.55000000000000004">
      <c r="A1289" s="3">
        <v>42</v>
      </c>
      <c r="B1289" s="3">
        <v>15</v>
      </c>
      <c r="C1289" s="2">
        <f>IF(logVir!C1289="","",労働コスト!C1289/SUM(資本サービス!C1289,労働コスト!C1289))</f>
        <v>0.78778892790380906</v>
      </c>
      <c r="D1289" s="2">
        <f>IF(logVir!D1289="","",労働コスト!D1289/SUM(資本サービス!D1289,労働コスト!D1289))</f>
        <v>0.79667476081777544</v>
      </c>
      <c r="E1289" s="2">
        <f>IF(logVir!E1289="","",労働コスト!E1289/SUM(資本サービス!E1289,労働コスト!E1289))</f>
        <v>0.74636390409350439</v>
      </c>
      <c r="F1289" s="2">
        <f>IF(logVir!F1289="","",労働コスト!F1289/SUM(資本サービス!F1289,労働コスト!F1289))</f>
        <v>0.75021827691813481</v>
      </c>
      <c r="G1289" s="2">
        <f>IF(logVir!G1289="","",労働コスト!G1289/SUM(資本サービス!G1289,労働コスト!G1289))</f>
        <v>0.73778433069517235</v>
      </c>
      <c r="I1289" s="3">
        <v>42</v>
      </c>
      <c r="J1289" s="3">
        <v>15</v>
      </c>
      <c r="K1289" s="2" cm="1">
        <f t="array" ref="K1289">IF(C1289="","",0.5*(C1289+SUMPRODUCT(($B$1461:$B$1491=$J1289)*1,C$1461:C$1491)))</f>
        <v>0.76359153609414887</v>
      </c>
      <c r="L1289" s="2" cm="1">
        <f t="array" ref="L1289">IF(D1289="","",0.5*(D1289+SUMPRODUCT(($B$1461:$B$1491=$J1289)*1,D$1461:D$1491)))</f>
        <v>0.78940195220017306</v>
      </c>
      <c r="M1289" s="2" cm="1">
        <f t="array" ref="M1289">IF(E1289="","",0.5*(E1289+SUMPRODUCT(($B$1461:$B$1491=$J1289)*1,E$1461:E$1491)))</f>
        <v>0.75118767921564467</v>
      </c>
      <c r="N1289" s="2" cm="1">
        <f t="array" ref="N1289">IF(F1289="","",0.5*(F1289+SUMPRODUCT(($B$1461:$B$1491=$J1289)*1,F$1461:F$1491)))</f>
        <v>0.74864829803425936</v>
      </c>
      <c r="O1289" s="2" cm="1">
        <f t="array" ref="O1289">IF(G1289="","",0.5*(G1289+SUMPRODUCT(($B$1461:$B$1491=$J1289)*1,G$1461:G$1491)))</f>
        <v>0.755768526137514</v>
      </c>
    </row>
    <row r="1290" spans="1:15" x14ac:dyDescent="0.55000000000000004">
      <c r="A1290" s="3">
        <v>42</v>
      </c>
      <c r="B1290" s="3">
        <v>16</v>
      </c>
      <c r="C1290" s="2">
        <f>IF(logVir!C1290="","",労働コスト!C1290/SUM(資本サービス!C1290,労働コスト!C1290))</f>
        <v>0.66509668164624314</v>
      </c>
      <c r="D1290" s="2">
        <f>IF(logVir!D1290="","",労働コスト!D1290/SUM(資本サービス!D1290,労働コスト!D1290))</f>
        <v>0.69389291362946237</v>
      </c>
      <c r="E1290" s="2">
        <f>IF(logVir!E1290="","",労働コスト!E1290/SUM(資本サービス!E1290,労働コスト!E1290))</f>
        <v>0.72718313336285612</v>
      </c>
      <c r="F1290" s="2">
        <f>IF(logVir!F1290="","",労働コスト!F1290/SUM(資本サービス!F1290,労働コスト!F1290))</f>
        <v>0.73478643140909949</v>
      </c>
      <c r="G1290" s="2">
        <f>IF(logVir!G1290="","",労働コスト!G1290/SUM(資本サービス!G1290,労働コスト!G1290))</f>
        <v>0.76001264951437175</v>
      </c>
      <c r="I1290" s="3">
        <v>42</v>
      </c>
      <c r="J1290" s="3">
        <v>16</v>
      </c>
      <c r="K1290" s="2" cm="1">
        <f t="array" ref="K1290">IF(C1290="","",0.5*(C1290+SUMPRODUCT(($B$1461:$B$1491=$J1290)*1,C$1461:C$1491)))</f>
        <v>0.66927160777791406</v>
      </c>
      <c r="L1290" s="2" cm="1">
        <f t="array" ref="L1290">IF(D1290="","",0.5*(D1290+SUMPRODUCT(($B$1461:$B$1491=$J1290)*1,D$1461:D$1491)))</f>
        <v>0.69818684898605354</v>
      </c>
      <c r="M1290" s="2" cm="1">
        <f t="array" ref="M1290">IF(E1290="","",0.5*(E1290+SUMPRODUCT(($B$1461:$B$1491=$J1290)*1,E$1461:E$1491)))</f>
        <v>0.72766620065670484</v>
      </c>
      <c r="N1290" s="2" cm="1">
        <f t="array" ref="N1290">IF(F1290="","",0.5*(F1290+SUMPRODUCT(($B$1461:$B$1491=$J1290)*1,F$1461:F$1491)))</f>
        <v>0.73121069976372211</v>
      </c>
      <c r="O1290" s="2" cm="1">
        <f t="array" ref="O1290">IF(G1290="","",0.5*(G1290+SUMPRODUCT(($B$1461:$B$1491=$J1290)*1,G$1461:G$1491)))</f>
        <v>0.75774896024095828</v>
      </c>
    </row>
    <row r="1291" spans="1:15" x14ac:dyDescent="0.55000000000000004">
      <c r="A1291" s="3">
        <v>42</v>
      </c>
      <c r="B1291" s="3">
        <v>17</v>
      </c>
      <c r="C1291" s="2">
        <f>IF(logVir!C1291="","",労働コスト!C1291/SUM(資本サービス!C1291,労働コスト!C1291))</f>
        <v>0.31182921062663532</v>
      </c>
      <c r="D1291" s="2">
        <f>IF(logVir!D1291="","",労働コスト!D1291/SUM(資本サービス!D1291,労働コスト!D1291))</f>
        <v>0.22897533650909685</v>
      </c>
      <c r="E1291" s="2">
        <f>IF(logVir!E1291="","",労働コスト!E1291/SUM(資本サービス!E1291,労働コスト!E1291))</f>
        <v>0.30411513463468554</v>
      </c>
      <c r="F1291" s="2">
        <f>IF(logVir!F1291="","",労働コスト!F1291/SUM(資本サービス!F1291,労働コスト!F1291))</f>
        <v>0.39652472397877919</v>
      </c>
      <c r="G1291" s="2">
        <f>IF(logVir!G1291="","",労働コスト!G1291/SUM(資本サービス!G1291,労働コスト!G1291))</f>
        <v>0.35682786229365299</v>
      </c>
      <c r="I1291" s="3">
        <v>42</v>
      </c>
      <c r="J1291" s="3">
        <v>17</v>
      </c>
      <c r="K1291" s="2" cm="1">
        <f t="array" ref="K1291">IF(C1291="","",0.5*(C1291+SUMPRODUCT(($B$1461:$B$1491=$J1291)*1,C$1461:C$1491)))</f>
        <v>0.3276072421575642</v>
      </c>
      <c r="L1291" s="2" cm="1">
        <f t="array" ref="L1291">IF(D1291="","",0.5*(D1291+SUMPRODUCT(($B$1461:$B$1491=$J1291)*1,D$1461:D$1491)))</f>
        <v>0.29396428014827514</v>
      </c>
      <c r="M1291" s="2" cm="1">
        <f t="array" ref="M1291">IF(E1291="","",0.5*(E1291+SUMPRODUCT(($B$1461:$B$1491=$J1291)*1,E$1461:E$1491)))</f>
        <v>0.34502551492980349</v>
      </c>
      <c r="N1291" s="2" cm="1">
        <f t="array" ref="N1291">IF(F1291="","",0.5*(F1291+SUMPRODUCT(($B$1461:$B$1491=$J1291)*1,F$1461:F$1491)))</f>
        <v>0.4052967362015909</v>
      </c>
      <c r="O1291" s="2" cm="1">
        <f t="array" ref="O1291">IF(G1291="","",0.5*(G1291+SUMPRODUCT(($B$1461:$B$1491=$J1291)*1,G$1461:G$1491)))</f>
        <v>0.38735911594583172</v>
      </c>
    </row>
    <row r="1292" spans="1:15" x14ac:dyDescent="0.55000000000000004">
      <c r="A1292" s="3">
        <v>42</v>
      </c>
      <c r="B1292" s="3">
        <v>18</v>
      </c>
      <c r="C1292" s="2">
        <f>IF(logVir!C1292="","",労働コスト!C1292/SUM(資本サービス!C1292,労働コスト!C1292))</f>
        <v>0.87593097168976375</v>
      </c>
      <c r="D1292" s="2">
        <f>IF(logVir!D1292="","",労働コスト!D1292/SUM(資本サービス!D1292,労働コスト!D1292))</f>
        <v>0.88294799191856677</v>
      </c>
      <c r="E1292" s="2">
        <f>IF(logVir!E1292="","",労働コスト!E1292/SUM(資本サービス!E1292,労働コスト!E1292))</f>
        <v>0.90180564780261685</v>
      </c>
      <c r="F1292" s="2">
        <f>IF(logVir!F1292="","",労働コスト!F1292/SUM(資本サービス!F1292,労働コスト!F1292))</f>
        <v>0.90465409782287298</v>
      </c>
      <c r="G1292" s="2">
        <f>IF(logVir!G1292="","",労働コスト!G1292/SUM(資本サービス!G1292,労働コスト!G1292))</f>
        <v>0.89596741541468106</v>
      </c>
      <c r="I1292" s="3">
        <v>42</v>
      </c>
      <c r="J1292" s="3">
        <v>18</v>
      </c>
      <c r="K1292" s="2" cm="1">
        <f t="array" ref="K1292">IF(C1292="","",0.5*(C1292+SUMPRODUCT(($B$1461:$B$1491=$J1292)*1,C$1461:C$1491)))</f>
        <v>0.86621405143046226</v>
      </c>
      <c r="L1292" s="2" cm="1">
        <f t="array" ref="L1292">IF(D1292="","",0.5*(D1292+SUMPRODUCT(($B$1461:$B$1491=$J1292)*1,D$1461:D$1491)))</f>
        <v>0.88694150150261131</v>
      </c>
      <c r="M1292" s="2" cm="1">
        <f t="array" ref="M1292">IF(E1292="","",0.5*(E1292+SUMPRODUCT(($B$1461:$B$1491=$J1292)*1,E$1461:E$1491)))</f>
        <v>0.89906476363975285</v>
      </c>
      <c r="N1292" s="2" cm="1">
        <f t="array" ref="N1292">IF(F1292="","",0.5*(F1292+SUMPRODUCT(($B$1461:$B$1491=$J1292)*1,F$1461:F$1491)))</f>
        <v>0.9012849425773598</v>
      </c>
      <c r="O1292" s="2" cm="1">
        <f t="array" ref="O1292">IF(G1292="","",0.5*(G1292+SUMPRODUCT(($B$1461:$B$1491=$J1292)*1,G$1461:G$1491)))</f>
        <v>0.89722592032579462</v>
      </c>
    </row>
    <row r="1293" spans="1:15" x14ac:dyDescent="0.55000000000000004">
      <c r="A1293" s="3">
        <v>42</v>
      </c>
      <c r="B1293" s="3">
        <v>19</v>
      </c>
      <c r="C1293" s="2">
        <f>IF(logVir!C1293="","",労働コスト!C1293/SUM(資本サービス!C1293,労働コスト!C1293))</f>
        <v>0.86185182576411634</v>
      </c>
      <c r="D1293" s="2">
        <f>IF(logVir!D1293="","",労働コスト!D1293/SUM(資本サービス!D1293,労働コスト!D1293))</f>
        <v>0.89033865857701822</v>
      </c>
      <c r="E1293" s="2">
        <f>IF(logVir!E1293="","",労働コスト!E1293/SUM(資本サービス!E1293,労働コスト!E1293))</f>
        <v>0.88988468930148168</v>
      </c>
      <c r="F1293" s="2">
        <f>IF(logVir!F1293="","",労働コスト!F1293/SUM(資本サービス!F1293,労働コスト!F1293))</f>
        <v>0.86417977568067039</v>
      </c>
      <c r="G1293" s="2">
        <f>IF(logVir!G1293="","",労働コスト!G1293/SUM(資本サービス!G1293,労働コスト!G1293))</f>
        <v>0.89754492256420348</v>
      </c>
      <c r="I1293" s="3">
        <v>42</v>
      </c>
      <c r="J1293" s="3">
        <v>19</v>
      </c>
      <c r="K1293" s="2" cm="1">
        <f t="array" ref="K1293">IF(C1293="","",0.5*(C1293+SUMPRODUCT(($B$1461:$B$1491=$J1293)*1,C$1461:C$1491)))</f>
        <v>0.84458291141219921</v>
      </c>
      <c r="L1293" s="2" cm="1">
        <f t="array" ref="L1293">IF(D1293="","",0.5*(D1293+SUMPRODUCT(($B$1461:$B$1491=$J1293)*1,D$1461:D$1491)))</f>
        <v>0.87883829477570874</v>
      </c>
      <c r="M1293" s="2" cm="1">
        <f t="array" ref="M1293">IF(E1293="","",0.5*(E1293+SUMPRODUCT(($B$1461:$B$1491=$J1293)*1,E$1461:E$1491)))</f>
        <v>0.8796461144849258</v>
      </c>
      <c r="N1293" s="2" cm="1">
        <f t="array" ref="N1293">IF(F1293="","",0.5*(F1293+SUMPRODUCT(($B$1461:$B$1491=$J1293)*1,F$1461:F$1491)))</f>
        <v>0.86691508747848756</v>
      </c>
      <c r="O1293" s="2" cm="1">
        <f t="array" ref="O1293">IF(G1293="","",0.5*(G1293+SUMPRODUCT(($B$1461:$B$1491=$J1293)*1,G$1461:G$1491)))</f>
        <v>0.8861297588727397</v>
      </c>
    </row>
    <row r="1294" spans="1:15" x14ac:dyDescent="0.55000000000000004">
      <c r="A1294" s="3">
        <v>42</v>
      </c>
      <c r="B1294" s="3">
        <v>20</v>
      </c>
      <c r="C1294" s="2">
        <f>IF(logVir!C1294="","",労働コスト!C1294/SUM(資本サービス!C1294,労働コスト!C1294))</f>
        <v>0.83056345383205132</v>
      </c>
      <c r="D1294" s="2">
        <f>IF(logVir!D1294="","",労働コスト!D1294/SUM(資本サービス!D1294,労働コスト!D1294))</f>
        <v>0.77822325094379485</v>
      </c>
      <c r="E1294" s="2">
        <f>IF(logVir!E1294="","",労働コスト!E1294/SUM(資本サービス!E1294,労働コスト!E1294))</f>
        <v>0.79287808542261795</v>
      </c>
      <c r="F1294" s="2">
        <f>IF(logVir!F1294="","",労働コスト!F1294/SUM(資本サービス!F1294,労働コスト!F1294))</f>
        <v>0.74147055971832532</v>
      </c>
      <c r="G1294" s="2">
        <f>IF(logVir!G1294="","",労働コスト!G1294/SUM(資本サービス!G1294,労働コスト!G1294))</f>
        <v>0.76364021643650992</v>
      </c>
      <c r="I1294" s="3">
        <v>42</v>
      </c>
      <c r="J1294" s="3">
        <v>20</v>
      </c>
      <c r="K1294" s="2" cm="1">
        <f t="array" ref="K1294">IF(C1294="","",0.5*(C1294+SUMPRODUCT(($B$1461:$B$1491=$J1294)*1,C$1461:C$1491)))</f>
        <v>0.78808292063167085</v>
      </c>
      <c r="L1294" s="2" cm="1">
        <f t="array" ref="L1294">IF(D1294="","",0.5*(D1294+SUMPRODUCT(($B$1461:$B$1491=$J1294)*1,D$1461:D$1491)))</f>
        <v>0.76647314282799239</v>
      </c>
      <c r="M1294" s="2" cm="1">
        <f t="array" ref="M1294">IF(E1294="","",0.5*(E1294+SUMPRODUCT(($B$1461:$B$1491=$J1294)*1,E$1461:E$1491)))</f>
        <v>0.77067402530724016</v>
      </c>
      <c r="N1294" s="2" cm="1">
        <f t="array" ref="N1294">IF(F1294="","",0.5*(F1294+SUMPRODUCT(($B$1461:$B$1491=$J1294)*1,F$1461:F$1491)))</f>
        <v>0.74417885954010909</v>
      </c>
      <c r="O1294" s="2" cm="1">
        <f t="array" ref="O1294">IF(G1294="","",0.5*(G1294+SUMPRODUCT(($B$1461:$B$1491=$J1294)*1,G$1461:G$1491)))</f>
        <v>0.76296918856492124</v>
      </c>
    </row>
    <row r="1295" spans="1:15" x14ac:dyDescent="0.55000000000000004">
      <c r="A1295" s="3">
        <v>42</v>
      </c>
      <c r="B1295" s="3">
        <v>21</v>
      </c>
      <c r="C1295" s="2">
        <f>IF(logVir!C1295="","",労働コスト!C1295/SUM(資本サービス!C1295,労働コスト!C1295))</f>
        <v>0.64911786309591113</v>
      </c>
      <c r="D1295" s="2">
        <f>IF(logVir!D1295="","",労働コスト!D1295/SUM(資本サービス!D1295,労働コスト!D1295))</f>
        <v>0.71143378214492692</v>
      </c>
      <c r="E1295" s="2">
        <f>IF(logVir!E1295="","",労働コスト!E1295/SUM(資本サービス!E1295,労働コスト!E1295))</f>
        <v>0.59754956968756634</v>
      </c>
      <c r="F1295" s="2">
        <f>IF(logVir!F1295="","",労働コスト!F1295/SUM(資本サービス!F1295,労働コスト!F1295))</f>
        <v>0.60986209279158332</v>
      </c>
      <c r="G1295" s="2">
        <f>IF(logVir!G1295="","",労働コスト!G1295/SUM(資本サービス!G1295,労働コスト!G1295))</f>
        <v>0.61979137441734067</v>
      </c>
      <c r="I1295" s="3">
        <v>42</v>
      </c>
      <c r="J1295" s="3">
        <v>21</v>
      </c>
      <c r="K1295" s="2" cm="1">
        <f t="array" ref="K1295">IF(C1295="","",0.5*(C1295+SUMPRODUCT(($B$1461:$B$1491=$J1295)*1,C$1461:C$1491)))</f>
        <v>0.65713051522589372</v>
      </c>
      <c r="L1295" s="2" cm="1">
        <f t="array" ref="L1295">IF(D1295="","",0.5*(D1295+SUMPRODUCT(($B$1461:$B$1491=$J1295)*1,D$1461:D$1491)))</f>
        <v>0.70684201925894274</v>
      </c>
      <c r="M1295" s="2" cm="1">
        <f t="array" ref="M1295">IF(E1295="","",0.5*(E1295+SUMPRODUCT(($B$1461:$B$1491=$J1295)*1,E$1461:E$1491)))</f>
        <v>0.65382052796724555</v>
      </c>
      <c r="N1295" s="2" cm="1">
        <f t="array" ref="N1295">IF(F1295="","",0.5*(F1295+SUMPRODUCT(($B$1461:$B$1491=$J1295)*1,F$1461:F$1491)))</f>
        <v>0.66127395449355642</v>
      </c>
      <c r="O1295" s="2" cm="1">
        <f t="array" ref="O1295">IF(G1295="","",0.5*(G1295+SUMPRODUCT(($B$1461:$B$1491=$J1295)*1,G$1461:G$1491)))</f>
        <v>0.67440302418938625</v>
      </c>
    </row>
    <row r="1296" spans="1:15" x14ac:dyDescent="0.55000000000000004">
      <c r="A1296" s="3">
        <v>42</v>
      </c>
      <c r="B1296" s="3">
        <v>22</v>
      </c>
      <c r="C1296" s="2">
        <f>IF(logVir!C1296="","",労働コスト!C1296/SUM(資本サービス!C1296,労働コスト!C1296))</f>
        <v>0.81823496052659317</v>
      </c>
      <c r="D1296" s="2">
        <f>IF(logVir!D1296="","",労働コスト!D1296/SUM(資本サービス!D1296,労働コスト!D1296))</f>
        <v>0.86127781604817022</v>
      </c>
      <c r="E1296" s="2">
        <f>IF(logVir!E1296="","",労働コスト!E1296/SUM(資本サービス!E1296,労働コスト!E1296))</f>
        <v>0.86139828645357652</v>
      </c>
      <c r="F1296" s="2">
        <f>IF(logVir!F1296="","",労働コスト!F1296/SUM(資本サービス!F1296,労働コスト!F1296))</f>
        <v>0.87136625206431495</v>
      </c>
      <c r="G1296" s="2">
        <f>IF(logVir!G1296="","",労働コスト!G1296/SUM(資本サービス!G1296,労働コスト!G1296))</f>
        <v>0.72027286636664878</v>
      </c>
      <c r="I1296" s="3">
        <v>42</v>
      </c>
      <c r="J1296" s="3">
        <v>22</v>
      </c>
      <c r="K1296" s="2" cm="1">
        <f t="array" ref="K1296">IF(C1296="","",0.5*(C1296+SUMPRODUCT(($B$1461:$B$1491=$J1296)*1,C$1461:C$1491)))</f>
        <v>0.79708761500817138</v>
      </c>
      <c r="L1296" s="2" cm="1">
        <f t="array" ref="L1296">IF(D1296="","",0.5*(D1296+SUMPRODUCT(($B$1461:$B$1491=$J1296)*1,D$1461:D$1491)))</f>
        <v>0.83836258536196873</v>
      </c>
      <c r="M1296" s="2" cm="1">
        <f t="array" ref="M1296">IF(E1296="","",0.5*(E1296+SUMPRODUCT(($B$1461:$B$1491=$J1296)*1,E$1461:E$1491)))</f>
        <v>0.85190885293546215</v>
      </c>
      <c r="N1296" s="2" cm="1">
        <f t="array" ref="N1296">IF(F1296="","",0.5*(F1296+SUMPRODUCT(($B$1461:$B$1491=$J1296)*1,F$1461:F$1491)))</f>
        <v>0.85447327703342513</v>
      </c>
      <c r="O1296" s="2" cm="1">
        <f t="array" ref="O1296">IF(G1296="","",0.5*(G1296+SUMPRODUCT(($B$1461:$B$1491=$J1296)*1,G$1461:G$1491)))</f>
        <v>0.77954623539554291</v>
      </c>
    </row>
    <row r="1297" spans="1:15" x14ac:dyDescent="0.55000000000000004">
      <c r="A1297" s="3">
        <v>42</v>
      </c>
      <c r="B1297" s="3">
        <v>23</v>
      </c>
      <c r="C1297" s="2">
        <f>IF(logVir!C1297="","",労働コスト!C1297/SUM(資本サービス!C1297,労働コスト!C1297))</f>
        <v>0.30760008237272801</v>
      </c>
      <c r="D1297" s="2">
        <f>IF(logVir!D1297="","",労働コスト!D1297/SUM(資本サービス!D1297,労働コスト!D1297))</f>
        <v>0.32922429426390692</v>
      </c>
      <c r="E1297" s="2">
        <f>IF(logVir!E1297="","",労働コスト!E1297/SUM(資本サービス!E1297,労働コスト!E1297))</f>
        <v>0.30904686801210551</v>
      </c>
      <c r="F1297" s="2">
        <f>IF(logVir!F1297="","",労働コスト!F1297/SUM(資本サービス!F1297,労働コスト!F1297))</f>
        <v>0.36940565049088497</v>
      </c>
      <c r="G1297" s="2">
        <f>IF(logVir!G1297="","",労働コスト!G1297/SUM(資本サービス!G1297,労働コスト!G1297))</f>
        <v>0.37444133052541984</v>
      </c>
      <c r="I1297" s="3">
        <v>42</v>
      </c>
      <c r="J1297" s="3">
        <v>23</v>
      </c>
      <c r="K1297" s="2" cm="1">
        <f t="array" ref="K1297">IF(C1297="","",0.5*(C1297+SUMPRODUCT(($B$1461:$B$1491=$J1297)*1,C$1461:C$1491)))</f>
        <v>0.2959047089272327</v>
      </c>
      <c r="L1297" s="2" cm="1">
        <f t="array" ref="L1297">IF(D1297="","",0.5*(D1297+SUMPRODUCT(($B$1461:$B$1491=$J1297)*1,D$1461:D$1491)))</f>
        <v>0.32155333679389064</v>
      </c>
      <c r="M1297" s="2" cm="1">
        <f t="array" ref="M1297">IF(E1297="","",0.5*(E1297+SUMPRODUCT(($B$1461:$B$1491=$J1297)*1,E$1461:E$1491)))</f>
        <v>0.32812724636730989</v>
      </c>
      <c r="N1297" s="2" cm="1">
        <f t="array" ref="N1297">IF(F1297="","",0.5*(F1297+SUMPRODUCT(($B$1461:$B$1491=$J1297)*1,F$1461:F$1491)))</f>
        <v>0.37237159488857435</v>
      </c>
      <c r="O1297" s="2" cm="1">
        <f t="array" ref="O1297">IF(G1297="","",0.5*(G1297+SUMPRODUCT(($B$1461:$B$1491=$J1297)*1,G$1461:G$1491)))</f>
        <v>0.38615619807021984</v>
      </c>
    </row>
    <row r="1298" spans="1:15" x14ac:dyDescent="0.55000000000000004">
      <c r="A1298" s="3">
        <v>42</v>
      </c>
      <c r="B1298" s="3">
        <v>24</v>
      </c>
      <c r="C1298" s="2">
        <f>IF(logVir!C1298="","",労働コスト!C1298/SUM(資本サービス!C1298,労働コスト!C1298))</f>
        <v>0.73223197126780193</v>
      </c>
      <c r="D1298" s="2">
        <f>IF(logVir!D1298="","",労働コスト!D1298/SUM(資本サービス!D1298,労働コスト!D1298))</f>
        <v>0.79072649446096988</v>
      </c>
      <c r="E1298" s="2">
        <f>IF(logVir!E1298="","",労働コスト!E1298/SUM(資本サービス!E1298,労働コスト!E1298))</f>
        <v>0.73195289353520876</v>
      </c>
      <c r="F1298" s="2">
        <f>IF(logVir!F1298="","",労働コスト!F1298/SUM(資本サービス!F1298,労働コスト!F1298))</f>
        <v>0.77973481065760786</v>
      </c>
      <c r="G1298" s="2">
        <f>IF(logVir!G1298="","",労働コスト!G1298/SUM(資本サービス!G1298,労働コスト!G1298))</f>
        <v>0.77637327680377144</v>
      </c>
      <c r="I1298" s="3">
        <v>42</v>
      </c>
      <c r="J1298" s="3">
        <v>24</v>
      </c>
      <c r="K1298" s="2" cm="1">
        <f t="array" ref="K1298">IF(C1298="","",0.5*(C1298+SUMPRODUCT(($B$1461:$B$1491=$J1298)*1,C$1461:C$1491)))</f>
        <v>0.72202577383998745</v>
      </c>
      <c r="L1298" s="2" cm="1">
        <f t="array" ref="L1298">IF(D1298="","",0.5*(D1298+SUMPRODUCT(($B$1461:$B$1491=$J1298)*1,D$1461:D$1491)))</f>
        <v>0.76388512768979833</v>
      </c>
      <c r="M1298" s="2" cm="1">
        <f t="array" ref="M1298">IF(E1298="","",0.5*(E1298+SUMPRODUCT(($B$1461:$B$1491=$J1298)*1,E$1461:E$1491)))</f>
        <v>0.74160308660100316</v>
      </c>
      <c r="N1298" s="2" cm="1">
        <f t="array" ref="N1298">IF(F1298="","",0.5*(F1298+SUMPRODUCT(($B$1461:$B$1491=$J1298)*1,F$1461:F$1491)))</f>
        <v>0.77410889790400772</v>
      </c>
      <c r="O1298" s="2" cm="1">
        <f t="array" ref="O1298">IF(G1298="","",0.5*(G1298+SUMPRODUCT(($B$1461:$B$1491=$J1298)*1,G$1461:G$1491)))</f>
        <v>0.77820752262908066</v>
      </c>
    </row>
    <row r="1299" spans="1:15" x14ac:dyDescent="0.55000000000000004">
      <c r="A1299" s="3">
        <v>42</v>
      </c>
      <c r="B1299" s="3">
        <v>25</v>
      </c>
      <c r="C1299" s="2">
        <f>IF(logVir!C1299="","",労働コスト!C1299/SUM(資本サービス!C1299,労働コスト!C1299))</f>
        <v>0.82862608287838091</v>
      </c>
      <c r="D1299" s="2">
        <f>IF(logVir!D1299="","",労働コスト!D1299/SUM(資本サービス!D1299,労働コスト!D1299))</f>
        <v>0.83827115523846529</v>
      </c>
      <c r="E1299" s="2">
        <f>IF(logVir!E1299="","",労働コスト!E1299/SUM(資本サービス!E1299,労働コスト!E1299))</f>
        <v>0.85006342761896492</v>
      </c>
      <c r="F1299" s="2">
        <f>IF(logVir!F1299="","",労働コスト!F1299/SUM(資本サービス!F1299,労働コスト!F1299))</f>
        <v>0.8517931893098879</v>
      </c>
      <c r="G1299" s="2">
        <f>IF(logVir!G1299="","",労働コスト!G1299/SUM(資本サービス!G1299,労働コスト!G1299))</f>
        <v>0.88810814303352692</v>
      </c>
      <c r="I1299" s="3">
        <v>42</v>
      </c>
      <c r="J1299" s="3">
        <v>25</v>
      </c>
      <c r="K1299" s="2" cm="1">
        <f t="array" ref="K1299">IF(C1299="","",0.5*(C1299+SUMPRODUCT(($B$1461:$B$1491=$J1299)*1,C$1461:C$1491)))</f>
        <v>0.81504856282518123</v>
      </c>
      <c r="L1299" s="2" cm="1">
        <f t="array" ref="L1299">IF(D1299="","",0.5*(D1299+SUMPRODUCT(($B$1461:$B$1491=$J1299)*1,D$1461:D$1491)))</f>
        <v>0.82060822268682987</v>
      </c>
      <c r="M1299" s="2" cm="1">
        <f t="array" ref="M1299">IF(E1299="","",0.5*(E1299+SUMPRODUCT(($B$1461:$B$1491=$J1299)*1,E$1461:E$1491)))</f>
        <v>0.82612161135276974</v>
      </c>
      <c r="N1299" s="2" cm="1">
        <f t="array" ref="N1299">IF(F1299="","",0.5*(F1299+SUMPRODUCT(($B$1461:$B$1491=$J1299)*1,F$1461:F$1491)))</f>
        <v>0.82638748858610822</v>
      </c>
      <c r="O1299" s="2" cm="1">
        <f t="array" ref="O1299">IF(G1299="","",0.5*(G1299+SUMPRODUCT(($B$1461:$B$1491=$J1299)*1,G$1461:G$1491)))</f>
        <v>0.8452203355100989</v>
      </c>
    </row>
    <row r="1300" spans="1:15" x14ac:dyDescent="0.55000000000000004">
      <c r="A1300" s="3">
        <v>42</v>
      </c>
      <c r="B1300" s="3">
        <v>26</v>
      </c>
      <c r="C1300" s="2">
        <f>IF(logVir!C1300="","",労働コスト!C1300/SUM(資本サービス!C1300,労働コスト!C1300))</f>
        <v>0.20861510171882958</v>
      </c>
      <c r="D1300" s="2">
        <f>IF(logVir!D1300="","",労働コスト!D1300/SUM(資本サービス!D1300,労働コスト!D1300))</f>
        <v>0.22452620581813365</v>
      </c>
      <c r="E1300" s="2">
        <f>IF(logVir!E1300="","",労働コスト!E1300/SUM(資本サービス!E1300,労働コスト!E1300))</f>
        <v>0.38545925737205905</v>
      </c>
      <c r="F1300" s="2">
        <f>IF(logVir!F1300="","",労働コスト!F1300/SUM(資本サービス!F1300,労働コスト!F1300))</f>
        <v>0.40950702024638141</v>
      </c>
      <c r="G1300" s="2">
        <f>IF(logVir!G1300="","",労働コスト!G1300/SUM(資本サービス!G1300,労働コスト!G1300))</f>
        <v>0.33913690074132558</v>
      </c>
      <c r="I1300" s="3">
        <v>42</v>
      </c>
      <c r="J1300" s="3">
        <v>26</v>
      </c>
      <c r="K1300" s="2" cm="1">
        <f t="array" ref="K1300">IF(C1300="","",0.5*(C1300+SUMPRODUCT(($B$1461:$B$1491=$J1300)*1,C$1461:C$1491)))</f>
        <v>0.25874526861307712</v>
      </c>
      <c r="L1300" s="2" cm="1">
        <f t="array" ref="L1300">IF(D1300="","",0.5*(D1300+SUMPRODUCT(($B$1461:$B$1491=$J1300)*1,D$1461:D$1491)))</f>
        <v>0.3000898242465404</v>
      </c>
      <c r="M1300" s="2" cm="1">
        <f t="array" ref="M1300">IF(E1300="","",0.5*(E1300+SUMPRODUCT(($B$1461:$B$1491=$J1300)*1,E$1461:E$1491)))</f>
        <v>0.41579407807808955</v>
      </c>
      <c r="N1300" s="2" cm="1">
        <f t="array" ref="N1300">IF(F1300="","",0.5*(F1300+SUMPRODUCT(($B$1461:$B$1491=$J1300)*1,F$1461:F$1491)))</f>
        <v>0.4154069248471961</v>
      </c>
      <c r="O1300" s="2" cm="1">
        <f t="array" ref="O1300">IF(G1300="","",0.5*(G1300+SUMPRODUCT(($B$1461:$B$1491=$J1300)*1,G$1461:G$1491)))</f>
        <v>0.38175139050053719</v>
      </c>
    </row>
    <row r="1301" spans="1:15" x14ac:dyDescent="0.55000000000000004">
      <c r="A1301" s="3">
        <v>42</v>
      </c>
      <c r="B1301" s="3">
        <v>27</v>
      </c>
      <c r="C1301" s="2">
        <f>IF(logVir!C1301="","",労働コスト!C1301/SUM(資本サービス!C1301,労働コスト!C1301))</f>
        <v>0.77466171302251996</v>
      </c>
      <c r="D1301" s="2">
        <f>IF(logVir!D1301="","",労働コスト!D1301/SUM(資本サービス!D1301,労働コスト!D1301))</f>
        <v>0.77956542367525983</v>
      </c>
      <c r="E1301" s="2">
        <f>IF(logVir!E1301="","",労働コスト!E1301/SUM(資本サービス!E1301,労働コスト!E1301))</f>
        <v>0.76971659464664888</v>
      </c>
      <c r="F1301" s="2">
        <f>IF(logVir!F1301="","",労働コスト!F1301/SUM(資本サービス!F1301,労働コスト!F1301))</f>
        <v>0.79552409290467319</v>
      </c>
      <c r="G1301" s="2">
        <f>IF(logVir!G1301="","",労働コスト!G1301/SUM(資本サービス!G1301,労働コスト!G1301))</f>
        <v>0.79618816682014293</v>
      </c>
      <c r="I1301" s="3">
        <v>42</v>
      </c>
      <c r="J1301" s="3">
        <v>27</v>
      </c>
      <c r="K1301" s="2" cm="1">
        <f t="array" ref="K1301">IF(C1301="","",0.5*(C1301+SUMPRODUCT(($B$1461:$B$1491=$J1301)*1,C$1461:C$1491)))</f>
        <v>0.78178591147038934</v>
      </c>
      <c r="L1301" s="2" cm="1">
        <f t="array" ref="L1301">IF(D1301="","",0.5*(D1301+SUMPRODUCT(($B$1461:$B$1491=$J1301)*1,D$1461:D$1491)))</f>
        <v>0.78699412832471793</v>
      </c>
      <c r="M1301" s="2" cm="1">
        <f t="array" ref="M1301">IF(E1301="","",0.5*(E1301+SUMPRODUCT(($B$1461:$B$1491=$J1301)*1,E$1461:E$1491)))</f>
        <v>0.78309600144827174</v>
      </c>
      <c r="N1301" s="2" cm="1">
        <f t="array" ref="N1301">IF(F1301="","",0.5*(F1301+SUMPRODUCT(($B$1461:$B$1491=$J1301)*1,F$1461:F$1491)))</f>
        <v>0.79779707448217552</v>
      </c>
      <c r="O1301" s="2" cm="1">
        <f t="array" ref="O1301">IF(G1301="","",0.5*(G1301+SUMPRODUCT(($B$1461:$B$1491=$J1301)*1,G$1461:G$1491)))</f>
        <v>0.80465949054918806</v>
      </c>
    </row>
    <row r="1302" spans="1:15" x14ac:dyDescent="0.55000000000000004">
      <c r="A1302" s="3">
        <v>42</v>
      </c>
      <c r="B1302" s="3">
        <v>28</v>
      </c>
      <c r="C1302" s="2">
        <f>IF(logVir!C1302="","",労働コスト!C1302/SUM(資本サービス!C1302,労働コスト!C1302))</f>
        <v>0.72592811384594824</v>
      </c>
      <c r="D1302" s="2">
        <f>IF(logVir!D1302="","",労働コスト!D1302/SUM(資本サービス!D1302,労働コスト!D1302))</f>
        <v>0.76918284154431882</v>
      </c>
      <c r="E1302" s="2">
        <f>IF(logVir!E1302="","",労働コスト!E1302/SUM(資本サービス!E1302,労働コスト!E1302))</f>
        <v>0.76791480494515962</v>
      </c>
      <c r="F1302" s="2">
        <f>IF(logVir!F1302="","",労働コスト!F1302/SUM(資本サービス!F1302,労働コスト!F1302))</f>
        <v>0.76692907080148243</v>
      </c>
      <c r="G1302" s="2">
        <f>IF(logVir!G1302="","",労働コスト!G1302/SUM(資本サービス!G1302,労働コスト!G1302))</f>
        <v>0.7480033614648598</v>
      </c>
      <c r="I1302" s="3">
        <v>42</v>
      </c>
      <c r="J1302" s="3">
        <v>28</v>
      </c>
      <c r="K1302" s="2" cm="1">
        <f t="array" ref="K1302">IF(C1302="","",0.5*(C1302+SUMPRODUCT(($B$1461:$B$1491=$J1302)*1,C$1461:C$1491)))</f>
        <v>0.66185397012809255</v>
      </c>
      <c r="L1302" s="2" cm="1">
        <f t="array" ref="L1302">IF(D1302="","",0.5*(D1302+SUMPRODUCT(($B$1461:$B$1491=$J1302)*1,D$1461:D$1491)))</f>
        <v>0.70628406353728557</v>
      </c>
      <c r="M1302" s="2" cm="1">
        <f t="array" ref="M1302">IF(E1302="","",0.5*(E1302+SUMPRODUCT(($B$1461:$B$1491=$J1302)*1,E$1461:E$1491)))</f>
        <v>0.72093581316351296</v>
      </c>
      <c r="N1302" s="2" cm="1">
        <f t="array" ref="N1302">IF(F1302="","",0.5*(F1302+SUMPRODUCT(($B$1461:$B$1491=$J1302)*1,F$1461:F$1491)))</f>
        <v>0.71708541724515351</v>
      </c>
      <c r="O1302" s="2" cm="1">
        <f t="array" ref="O1302">IF(G1302="","",0.5*(G1302+SUMPRODUCT(($B$1461:$B$1491=$J1302)*1,G$1461:G$1491)))</f>
        <v>0.70150784282527079</v>
      </c>
    </row>
    <row r="1303" spans="1:15" x14ac:dyDescent="0.55000000000000004">
      <c r="A1303" s="3">
        <v>42</v>
      </c>
      <c r="B1303" s="3">
        <v>29</v>
      </c>
      <c r="C1303" s="2">
        <f>IF(logVir!C1303="","",労働コスト!C1303/SUM(資本サービス!C1303,労働コスト!C1303))</f>
        <v>0.85410905759303679</v>
      </c>
      <c r="D1303" s="2">
        <f>IF(logVir!D1303="","",労働コスト!D1303/SUM(資本サービス!D1303,労働コスト!D1303))</f>
        <v>0.7963496905124573</v>
      </c>
      <c r="E1303" s="2">
        <f>IF(logVir!E1303="","",労働コスト!E1303/SUM(資本サービス!E1303,労働コスト!E1303))</f>
        <v>0.92312899707219687</v>
      </c>
      <c r="F1303" s="2">
        <f>IF(logVir!F1303="","",労働コスト!F1303/SUM(資本サービス!F1303,労働コスト!F1303))</f>
        <v>0.8722741584398056</v>
      </c>
      <c r="G1303" s="2">
        <f>IF(logVir!G1303="","",労働コスト!G1303/SUM(資本サービス!G1303,労働コスト!G1303))</f>
        <v>0.88490223467273854</v>
      </c>
      <c r="I1303" s="3">
        <v>42</v>
      </c>
      <c r="J1303" s="3">
        <v>29</v>
      </c>
      <c r="K1303" s="2" cm="1">
        <f t="array" ref="K1303">IF(C1303="","",0.5*(C1303+SUMPRODUCT(($B$1461:$B$1491=$J1303)*1,C$1461:C$1491)))</f>
        <v>0.83128207573002144</v>
      </c>
      <c r="L1303" s="2" cm="1">
        <f t="array" ref="L1303">IF(D1303="","",0.5*(D1303+SUMPRODUCT(($B$1461:$B$1491=$J1303)*1,D$1461:D$1491)))</f>
        <v>0.80129568966098252</v>
      </c>
      <c r="M1303" s="2" cm="1">
        <f t="array" ref="M1303">IF(E1303="","",0.5*(E1303+SUMPRODUCT(($B$1461:$B$1491=$J1303)*1,E$1461:E$1491)))</f>
        <v>0.88187886024540241</v>
      </c>
      <c r="N1303" s="2" cm="1">
        <f t="array" ref="N1303">IF(F1303="","",0.5*(F1303+SUMPRODUCT(($B$1461:$B$1491=$J1303)*1,F$1461:F$1491)))</f>
        <v>0.84834534406653994</v>
      </c>
      <c r="O1303" s="2" cm="1">
        <f t="array" ref="O1303">IF(G1303="","",0.5*(G1303+SUMPRODUCT(($B$1461:$B$1491=$J1303)*1,G$1461:G$1491)))</f>
        <v>0.8605507176195053</v>
      </c>
    </row>
    <row r="1304" spans="1:15" x14ac:dyDescent="0.55000000000000004">
      <c r="A1304" s="3">
        <v>42</v>
      </c>
      <c r="B1304" s="3">
        <v>30</v>
      </c>
      <c r="C1304" s="2">
        <f>IF(logVir!C1304="","",労働コスト!C1304/SUM(資本サービス!C1304,労働コスト!C1304))</f>
        <v>0.91070451708249511</v>
      </c>
      <c r="D1304" s="2">
        <f>IF(logVir!D1304="","",労働コスト!D1304/SUM(資本サービス!D1304,労働コスト!D1304))</f>
        <v>0.90189567383777003</v>
      </c>
      <c r="E1304" s="2">
        <f>IF(logVir!E1304="","",労働コスト!E1304/SUM(資本サービス!E1304,労働コスト!E1304))</f>
        <v>0.91806982867197595</v>
      </c>
      <c r="F1304" s="2">
        <f>IF(logVir!F1304="","",労働コスト!F1304/SUM(資本サービス!F1304,労働コスト!F1304))</f>
        <v>0.92647763480543277</v>
      </c>
      <c r="G1304" s="2">
        <f>IF(logVir!G1304="","",労働コスト!G1304/SUM(資本サービス!G1304,労働コスト!G1304))</f>
        <v>0.87454669625860915</v>
      </c>
      <c r="I1304" s="3">
        <v>42</v>
      </c>
      <c r="J1304" s="3">
        <v>30</v>
      </c>
      <c r="K1304" s="2" cm="1">
        <f t="array" ref="K1304">IF(C1304="","",0.5*(C1304+SUMPRODUCT(($B$1461:$B$1491=$J1304)*1,C$1461:C$1491)))</f>
        <v>0.88814739989854985</v>
      </c>
      <c r="L1304" s="2" cm="1">
        <f t="array" ref="L1304">IF(D1304="","",0.5*(D1304+SUMPRODUCT(($B$1461:$B$1491=$J1304)*1,D$1461:D$1491)))</f>
        <v>0.89430732599843776</v>
      </c>
      <c r="M1304" s="2" cm="1">
        <f t="array" ref="M1304">IF(E1304="","",0.5*(E1304+SUMPRODUCT(($B$1461:$B$1491=$J1304)*1,E$1461:E$1491)))</f>
        <v>0.90780723034197663</v>
      </c>
      <c r="N1304" s="2" cm="1">
        <f t="array" ref="N1304">IF(F1304="","",0.5*(F1304+SUMPRODUCT(($B$1461:$B$1491=$J1304)*1,F$1461:F$1491)))</f>
        <v>0.91409308497520003</v>
      </c>
      <c r="O1304" s="2" cm="1">
        <f t="array" ref="O1304">IF(G1304="","",0.5*(G1304+SUMPRODUCT(($B$1461:$B$1491=$J1304)*1,G$1461:G$1491)))</f>
        <v>0.89439997121025128</v>
      </c>
    </row>
    <row r="1305" spans="1:15" x14ac:dyDescent="0.55000000000000004">
      <c r="A1305" s="3">
        <v>42</v>
      </c>
      <c r="B1305" s="3">
        <v>31</v>
      </c>
      <c r="C1305" s="2">
        <f>IF(logVir!C1305="","",労働コスト!C1305/SUM(資本サービス!C1305,労働コスト!C1305))</f>
        <v>0.78590616937354685</v>
      </c>
      <c r="D1305" s="2">
        <f>IF(logVir!D1305="","",労働コスト!D1305/SUM(資本サービス!D1305,労働コスト!D1305))</f>
        <v>0.75154616868314839</v>
      </c>
      <c r="E1305" s="2">
        <f>IF(logVir!E1305="","",労働コスト!E1305/SUM(資本サービス!E1305,労働コスト!E1305))</f>
        <v>0.79207735548664371</v>
      </c>
      <c r="F1305" s="2">
        <f>IF(logVir!F1305="","",労働コスト!F1305/SUM(資本サービス!F1305,労働コスト!F1305))</f>
        <v>0.803706410626714</v>
      </c>
      <c r="G1305" s="2">
        <f>IF(logVir!G1305="","",労働コスト!G1305/SUM(資本サービス!G1305,労働コスト!G1305))</f>
        <v>0.7978366735875162</v>
      </c>
      <c r="I1305" s="3">
        <v>42</v>
      </c>
      <c r="J1305" s="3">
        <v>31</v>
      </c>
      <c r="K1305" s="2" cm="1">
        <f t="array" ref="K1305">IF(C1305="","",0.5*(C1305+SUMPRODUCT(($B$1461:$B$1491=$J1305)*1,C$1461:C$1491)))</f>
        <v>0.77746593600389202</v>
      </c>
      <c r="L1305" s="2" cm="1">
        <f t="array" ref="L1305">IF(D1305="","",0.5*(D1305+SUMPRODUCT(($B$1461:$B$1491=$J1305)*1,D$1461:D$1491)))</f>
        <v>0.75360115263343674</v>
      </c>
      <c r="M1305" s="2" cm="1">
        <f t="array" ref="M1305">IF(E1305="","",0.5*(E1305+SUMPRODUCT(($B$1461:$B$1491=$J1305)*1,E$1461:E$1491)))</f>
        <v>0.78867590393134013</v>
      </c>
      <c r="N1305" s="2" cm="1">
        <f t="array" ref="N1305">IF(F1305="","",0.5*(F1305+SUMPRODUCT(($B$1461:$B$1491=$J1305)*1,F$1461:F$1491)))</f>
        <v>0.79875009394032137</v>
      </c>
      <c r="O1305" s="2" cm="1">
        <f t="array" ref="O1305">IF(G1305="","",0.5*(G1305+SUMPRODUCT(($B$1461:$B$1491=$J1305)*1,G$1461:G$1491)))</f>
        <v>0.7986999946241593</v>
      </c>
    </row>
    <row r="1306" spans="1:15" x14ac:dyDescent="0.55000000000000004">
      <c r="A1306" s="3">
        <v>43</v>
      </c>
      <c r="B1306" s="3">
        <v>1</v>
      </c>
      <c r="C1306" s="2">
        <f>IF(logVir!C1306="","",労働コスト!C1306/SUM(資本サービス!C1306,労働コスト!C1306))</f>
        <v>0.49477090213827801</v>
      </c>
      <c r="D1306" s="2">
        <f>IF(logVir!D1306="","",労働コスト!D1306/SUM(資本サービス!D1306,労働コスト!D1306))</f>
        <v>0.68213969840503585</v>
      </c>
      <c r="E1306" s="2">
        <f>IF(logVir!E1306="","",労働コスト!E1306/SUM(資本サービス!E1306,労働コスト!E1306))</f>
        <v>0.70891396766160319</v>
      </c>
      <c r="F1306" s="2">
        <f>IF(logVir!F1306="","",労働コスト!F1306/SUM(資本サービス!F1306,労働コスト!F1306))</f>
        <v>0.71817736327454007</v>
      </c>
      <c r="G1306" s="2">
        <f>IF(logVir!G1306="","",労働コスト!G1306/SUM(資本サービス!G1306,労働コスト!G1306))</f>
        <v>0.76453480750747549</v>
      </c>
      <c r="I1306" s="3">
        <v>43</v>
      </c>
      <c r="J1306" s="3">
        <v>1</v>
      </c>
      <c r="K1306" s="2" cm="1">
        <f t="array" ref="K1306">IF(C1306="","",0.5*(C1306+SUMPRODUCT(($B$1461:$B$1491=$J1306)*1,C$1461:C$1491)))</f>
        <v>0.50945382608843826</v>
      </c>
      <c r="L1306" s="2" cm="1">
        <f t="array" ref="L1306">IF(D1306="","",0.5*(D1306+SUMPRODUCT(($B$1461:$B$1491=$J1306)*1,D$1461:D$1491)))</f>
        <v>0.66565163682935979</v>
      </c>
      <c r="M1306" s="2" cm="1">
        <f t="array" ref="M1306">IF(E1306="","",0.5*(E1306+SUMPRODUCT(($B$1461:$B$1491=$J1306)*1,E$1461:E$1491)))</f>
        <v>0.68534137675019902</v>
      </c>
      <c r="N1306" s="2" cm="1">
        <f t="array" ref="N1306">IF(F1306="","",0.5*(F1306+SUMPRODUCT(($B$1461:$B$1491=$J1306)*1,F$1461:F$1491)))</f>
        <v>0.68790943427657192</v>
      </c>
      <c r="O1306" s="2" cm="1">
        <f t="array" ref="O1306">IF(G1306="","",0.5*(G1306+SUMPRODUCT(($B$1461:$B$1491=$J1306)*1,G$1461:G$1491)))</f>
        <v>0.72254970951009867</v>
      </c>
    </row>
    <row r="1307" spans="1:15" x14ac:dyDescent="0.55000000000000004">
      <c r="A1307" s="3">
        <v>43</v>
      </c>
      <c r="B1307" s="3">
        <v>2</v>
      </c>
      <c r="C1307" s="2">
        <f>IF(logVir!C1307="","",労働コスト!C1307/SUM(資本サービス!C1307,労働コスト!C1307))</f>
        <v>0.52985192772704781</v>
      </c>
      <c r="D1307" s="2">
        <f>IF(logVir!D1307="","",労働コスト!D1307/SUM(資本サービス!D1307,労働コスト!D1307))</f>
        <v>0.46502167976437442</v>
      </c>
      <c r="E1307" s="2">
        <f>IF(logVir!E1307="","",労働コスト!E1307/SUM(資本サービス!E1307,労働コスト!E1307))</f>
        <v>0.46385627335460128</v>
      </c>
      <c r="F1307" s="2">
        <f>IF(logVir!F1307="","",労働コスト!F1307/SUM(資本サービス!F1307,労働コスト!F1307))</f>
        <v>0.45637227384439844</v>
      </c>
      <c r="G1307" s="2">
        <f>IF(logVir!G1307="","",労働コスト!G1307/SUM(資本サービス!G1307,労働コスト!G1307))</f>
        <v>0.58192268811608228</v>
      </c>
      <c r="I1307" s="3">
        <v>43</v>
      </c>
      <c r="J1307" s="3">
        <v>2</v>
      </c>
      <c r="K1307" s="2" cm="1">
        <f t="array" ref="K1307">IF(C1307="","",0.5*(C1307+SUMPRODUCT(($B$1461:$B$1491=$J1307)*1,C$1461:C$1491)))</f>
        <v>0.52720273018125274</v>
      </c>
      <c r="L1307" s="2" cm="1">
        <f t="array" ref="L1307">IF(D1307="","",0.5*(D1307+SUMPRODUCT(($B$1461:$B$1491=$J1307)*1,D$1461:D$1491)))</f>
        <v>0.52881985651730379</v>
      </c>
      <c r="M1307" s="2" cm="1">
        <f t="array" ref="M1307">IF(E1307="","",0.5*(E1307+SUMPRODUCT(($B$1461:$B$1491=$J1307)*1,E$1461:E$1491)))</f>
        <v>0.49107583416579637</v>
      </c>
      <c r="N1307" s="2" cm="1">
        <f t="array" ref="N1307">IF(F1307="","",0.5*(F1307+SUMPRODUCT(($B$1461:$B$1491=$J1307)*1,F$1461:F$1491)))</f>
        <v>0.48617984950240745</v>
      </c>
      <c r="O1307" s="2" cm="1">
        <f t="array" ref="O1307">IF(G1307="","",0.5*(G1307+SUMPRODUCT(($B$1461:$B$1491=$J1307)*1,G$1461:G$1491)))</f>
        <v>0.58750881631916108</v>
      </c>
    </row>
    <row r="1308" spans="1:15" x14ac:dyDescent="0.55000000000000004">
      <c r="A1308" s="3">
        <v>43</v>
      </c>
      <c r="B1308" s="3">
        <v>3</v>
      </c>
      <c r="C1308" s="2">
        <f>IF(logVir!C1308="","",労働コスト!C1308/SUM(資本サービス!C1308,労働コスト!C1308))</f>
        <v>0.7629066235474381</v>
      </c>
      <c r="D1308" s="2">
        <f>IF(logVir!D1308="","",労働コスト!D1308/SUM(資本サービス!D1308,労働コスト!D1308))</f>
        <v>0.79078932688052084</v>
      </c>
      <c r="E1308" s="2">
        <f>IF(logVir!E1308="","",労働コスト!E1308/SUM(資本サービス!E1308,労働コスト!E1308))</f>
        <v>0.79431854108504862</v>
      </c>
      <c r="F1308" s="2">
        <f>IF(logVir!F1308="","",労働コスト!F1308/SUM(資本サービス!F1308,労働コスト!F1308))</f>
        <v>0.77822985972310466</v>
      </c>
      <c r="G1308" s="2">
        <f>IF(logVir!G1308="","",労働コスト!G1308/SUM(資本サービス!G1308,労働コスト!G1308))</f>
        <v>0.78801075077998195</v>
      </c>
      <c r="I1308" s="3">
        <v>43</v>
      </c>
      <c r="J1308" s="3">
        <v>3</v>
      </c>
      <c r="K1308" s="2" cm="1">
        <f t="array" ref="K1308">IF(C1308="","",0.5*(C1308+SUMPRODUCT(($B$1461:$B$1491=$J1308)*1,C$1461:C$1491)))</f>
        <v>0.73013733567571437</v>
      </c>
      <c r="L1308" s="2" cm="1">
        <f t="array" ref="L1308">IF(D1308="","",0.5*(D1308+SUMPRODUCT(($B$1461:$B$1491=$J1308)*1,D$1461:D$1491)))</f>
        <v>0.76160523915852663</v>
      </c>
      <c r="M1308" s="2" cm="1">
        <f t="array" ref="M1308">IF(E1308="","",0.5*(E1308+SUMPRODUCT(($B$1461:$B$1491=$J1308)*1,E$1461:E$1491)))</f>
        <v>0.77144866698811343</v>
      </c>
      <c r="N1308" s="2" cm="1">
        <f t="array" ref="N1308">IF(F1308="","",0.5*(F1308+SUMPRODUCT(($B$1461:$B$1491=$J1308)*1,F$1461:F$1491)))</f>
        <v>0.76254006365432336</v>
      </c>
      <c r="O1308" s="2" cm="1">
        <f t="array" ref="O1308">IF(G1308="","",0.5*(G1308+SUMPRODUCT(($B$1461:$B$1491=$J1308)*1,G$1461:G$1491)))</f>
        <v>0.78385039237915588</v>
      </c>
    </row>
    <row r="1309" spans="1:15" x14ac:dyDescent="0.55000000000000004">
      <c r="A1309" s="3">
        <v>43</v>
      </c>
      <c r="B1309" s="3">
        <v>4</v>
      </c>
      <c r="C1309" s="2">
        <f>IF(logVir!C1309="","",労働コスト!C1309/SUM(資本サービス!C1309,労働コスト!C1309))</f>
        <v>0.85749497937817831</v>
      </c>
      <c r="D1309" s="2">
        <f>IF(logVir!D1309="","",労働コスト!D1309/SUM(資本サービス!D1309,労働コスト!D1309))</f>
        <v>0.82070154478993895</v>
      </c>
      <c r="E1309" s="2">
        <f>IF(logVir!E1309="","",労働コスト!E1309/SUM(資本サービス!E1309,労働コスト!E1309))</f>
        <v>0.82609005264235558</v>
      </c>
      <c r="F1309" s="2">
        <f>IF(logVir!F1309="","",労働コスト!F1309/SUM(資本サービス!F1309,労働コスト!F1309))</f>
        <v>0.82099916336571599</v>
      </c>
      <c r="G1309" s="2">
        <f>IF(logVir!G1309="","",労働コスト!G1309/SUM(資本サービス!G1309,労働コスト!G1309))</f>
        <v>0.83128862116720093</v>
      </c>
      <c r="I1309" s="3">
        <v>43</v>
      </c>
      <c r="J1309" s="3">
        <v>4</v>
      </c>
      <c r="K1309" s="2" cm="1">
        <f t="array" ref="K1309">IF(C1309="","",0.5*(C1309+SUMPRODUCT(($B$1461:$B$1491=$J1309)*1,C$1461:C$1491)))</f>
        <v>0.80966838708202737</v>
      </c>
      <c r="L1309" s="2" cm="1">
        <f t="array" ref="L1309">IF(D1309="","",0.5*(D1309+SUMPRODUCT(($B$1461:$B$1491=$J1309)*1,D$1461:D$1491)))</f>
        <v>0.77965398875200642</v>
      </c>
      <c r="M1309" s="2" cm="1">
        <f t="array" ref="M1309">IF(E1309="","",0.5*(E1309+SUMPRODUCT(($B$1461:$B$1491=$J1309)*1,E$1461:E$1491)))</f>
        <v>0.7900177157925472</v>
      </c>
      <c r="N1309" s="2" cm="1">
        <f t="array" ref="N1309">IF(F1309="","",0.5*(F1309+SUMPRODUCT(($B$1461:$B$1491=$J1309)*1,F$1461:F$1491)))</f>
        <v>0.78413915036061699</v>
      </c>
      <c r="O1309" s="2" cm="1">
        <f t="array" ref="O1309">IF(G1309="","",0.5*(G1309+SUMPRODUCT(($B$1461:$B$1491=$J1309)*1,G$1461:G$1491)))</f>
        <v>0.80068204083821759</v>
      </c>
    </row>
    <row r="1310" spans="1:15" x14ac:dyDescent="0.55000000000000004">
      <c r="A1310" s="3">
        <v>43</v>
      </c>
      <c r="B1310" s="3">
        <v>5</v>
      </c>
      <c r="C1310" s="2">
        <f>IF(logVir!C1310="","",労働コスト!C1310/SUM(資本サービス!C1310,労働コスト!C1310))</f>
        <v>0.55423849598639952</v>
      </c>
      <c r="D1310" s="2">
        <f>IF(logVir!D1310="","",労働コスト!D1310/SUM(資本サービス!D1310,労働コスト!D1310))</f>
        <v>0.60582169902650507</v>
      </c>
      <c r="E1310" s="2">
        <f>IF(logVir!E1310="","",労働コスト!E1310/SUM(資本サービス!E1310,労働コスト!E1310))</f>
        <v>0.64879533383479882</v>
      </c>
      <c r="F1310" s="2">
        <f>IF(logVir!F1310="","",労働コスト!F1310/SUM(資本サービス!F1310,労働コスト!F1310))</f>
        <v>0.68195401662775823</v>
      </c>
      <c r="G1310" s="2">
        <f>IF(logVir!G1310="","",労働コスト!G1310/SUM(資本サービス!G1310,労働コスト!G1310))</f>
        <v>0.68631783805519453</v>
      </c>
      <c r="I1310" s="3">
        <v>43</v>
      </c>
      <c r="J1310" s="3">
        <v>5</v>
      </c>
      <c r="K1310" s="2" cm="1">
        <f t="array" ref="K1310">IF(C1310="","",0.5*(C1310+SUMPRODUCT(($B$1461:$B$1491=$J1310)*1,C$1461:C$1491)))</f>
        <v>0.59959028702566219</v>
      </c>
      <c r="L1310" s="2" cm="1">
        <f t="array" ref="L1310">IF(D1310="","",0.5*(D1310+SUMPRODUCT(($B$1461:$B$1491=$J1310)*1,D$1461:D$1491)))</f>
        <v>0.64225379899390578</v>
      </c>
      <c r="M1310" s="2" cm="1">
        <f t="array" ref="M1310">IF(E1310="","",0.5*(E1310+SUMPRODUCT(($B$1461:$B$1491=$J1310)*1,E$1461:E$1491)))</f>
        <v>0.67653139421342645</v>
      </c>
      <c r="N1310" s="2" cm="1">
        <f t="array" ref="N1310">IF(F1310="","",0.5*(F1310+SUMPRODUCT(($B$1461:$B$1491=$J1310)*1,F$1461:F$1491)))</f>
        <v>0.69660778285108893</v>
      </c>
      <c r="O1310" s="2" cm="1">
        <f t="array" ref="O1310">IF(G1310="","",0.5*(G1310+SUMPRODUCT(($B$1461:$B$1491=$J1310)*1,G$1461:G$1491)))</f>
        <v>0.71019091332930429</v>
      </c>
    </row>
    <row r="1311" spans="1:15" x14ac:dyDescent="0.55000000000000004">
      <c r="A1311" s="3">
        <v>43</v>
      </c>
      <c r="B1311" s="3">
        <v>6</v>
      </c>
      <c r="C1311" s="2">
        <f>IF(logVir!C1311="","",労働コスト!C1311/SUM(資本サービス!C1311,労働コスト!C1311))</f>
        <v>0.35444726907554042</v>
      </c>
      <c r="D1311" s="2">
        <f>IF(logVir!D1311="","",労働コスト!D1311/SUM(資本サービス!D1311,労働コスト!D1311))</f>
        <v>0.37651973172898373</v>
      </c>
      <c r="E1311" s="2">
        <f>IF(logVir!E1311="","",労働コスト!E1311/SUM(資本サービス!E1311,労働コスト!E1311))</f>
        <v>0.32984004856993887</v>
      </c>
      <c r="F1311" s="2">
        <f>IF(logVir!F1311="","",労働コスト!F1311/SUM(資本サービス!F1311,労働コスト!F1311))</f>
        <v>0.36737305967974487</v>
      </c>
      <c r="G1311" s="2">
        <f>IF(logVir!G1311="","",労働コスト!G1311/SUM(資本サービス!G1311,労働コスト!G1311))</f>
        <v>0.41677659435928471</v>
      </c>
      <c r="I1311" s="3">
        <v>43</v>
      </c>
      <c r="J1311" s="3">
        <v>6</v>
      </c>
      <c r="K1311" s="2" cm="1">
        <f t="array" ref="K1311">IF(C1311="","",0.5*(C1311+SUMPRODUCT(($B$1461:$B$1491=$J1311)*1,C$1461:C$1491)))</f>
        <v>0.36757850174381401</v>
      </c>
      <c r="L1311" s="2" cm="1">
        <f t="array" ref="L1311">IF(D1311="","",0.5*(D1311+SUMPRODUCT(($B$1461:$B$1491=$J1311)*1,D$1461:D$1491)))</f>
        <v>0.39529207303738789</v>
      </c>
      <c r="M1311" s="2" cm="1">
        <f t="array" ref="M1311">IF(E1311="","",0.5*(E1311+SUMPRODUCT(($B$1461:$B$1491=$J1311)*1,E$1461:E$1491)))</f>
        <v>0.37065969236684659</v>
      </c>
      <c r="N1311" s="2" cm="1">
        <f t="array" ref="N1311">IF(F1311="","",0.5*(F1311+SUMPRODUCT(($B$1461:$B$1491=$J1311)*1,F$1461:F$1491)))</f>
        <v>0.38471253576213826</v>
      </c>
      <c r="O1311" s="2" cm="1">
        <f t="array" ref="O1311">IF(G1311="","",0.5*(G1311+SUMPRODUCT(($B$1461:$B$1491=$J1311)*1,G$1461:G$1491)))</f>
        <v>0.42696418131835279</v>
      </c>
    </row>
    <row r="1312" spans="1:15" x14ac:dyDescent="0.55000000000000004">
      <c r="A1312" s="3">
        <v>43</v>
      </c>
      <c r="B1312" s="3">
        <v>7</v>
      </c>
      <c r="C1312" s="2">
        <f>IF(logVir!C1312="","",労働コスト!C1312/SUM(資本サービス!C1312,労働コスト!C1312))</f>
        <v>0.70006988667698167</v>
      </c>
      <c r="D1312" s="2">
        <f>IF(logVir!D1312="","",労働コスト!D1312/SUM(資本サービス!D1312,労働コスト!D1312))</f>
        <v>0.73974911169375346</v>
      </c>
      <c r="E1312" s="2">
        <f>IF(logVir!E1312="","",労働コスト!E1312/SUM(資本サービス!E1312,労働コスト!E1312))</f>
        <v>0.73561194520865336</v>
      </c>
      <c r="F1312" s="2">
        <f>IF(logVir!F1312="","",労働コスト!F1312/SUM(資本サービス!F1312,労働コスト!F1312))</f>
        <v>0.74995166507070121</v>
      </c>
      <c r="G1312" s="2">
        <f>IF(logVir!G1312="","",労働コスト!G1312/SUM(資本サービス!G1312,労働コスト!G1312))</f>
        <v>0.7504591022310978</v>
      </c>
      <c r="I1312" s="3">
        <v>43</v>
      </c>
      <c r="J1312" s="3">
        <v>7</v>
      </c>
      <c r="K1312" s="2" cm="1">
        <f t="array" ref="K1312">IF(C1312="","",0.5*(C1312+SUMPRODUCT(($B$1461:$B$1491=$J1312)*1,C$1461:C$1491)))</f>
        <v>0.65996176099434822</v>
      </c>
      <c r="L1312" s="2" cm="1">
        <f t="array" ref="L1312">IF(D1312="","",0.5*(D1312+SUMPRODUCT(($B$1461:$B$1491=$J1312)*1,D$1461:D$1491)))</f>
        <v>0.70128712822788719</v>
      </c>
      <c r="M1312" s="2" cm="1">
        <f t="array" ref="M1312">IF(E1312="","",0.5*(E1312+SUMPRODUCT(($B$1461:$B$1491=$J1312)*1,E$1461:E$1491)))</f>
        <v>0.70624733363191006</v>
      </c>
      <c r="N1312" s="2" cm="1">
        <f t="array" ref="N1312">IF(F1312="","",0.5*(F1312+SUMPRODUCT(($B$1461:$B$1491=$J1312)*1,F$1461:F$1491)))</f>
        <v>0.71355509560555297</v>
      </c>
      <c r="O1312" s="2" cm="1">
        <f t="array" ref="O1312">IF(G1312="","",0.5*(G1312+SUMPRODUCT(($B$1461:$B$1491=$J1312)*1,G$1461:G$1491)))</f>
        <v>0.7268719981288787</v>
      </c>
    </row>
    <row r="1313" spans="1:15" x14ac:dyDescent="0.55000000000000004">
      <c r="A1313" s="3">
        <v>43</v>
      </c>
      <c r="B1313" s="3">
        <v>8</v>
      </c>
      <c r="C1313" s="2">
        <f>IF(logVir!C1313="","",労働コスト!C1313/SUM(資本サービス!C1313,労働コスト!C1313))</f>
        <v>0.69819136749973354</v>
      </c>
      <c r="D1313" s="2">
        <f>IF(logVir!D1313="","",労働コスト!D1313/SUM(資本サービス!D1313,労働コスト!D1313))</f>
        <v>0.74004881089628582</v>
      </c>
      <c r="E1313" s="2">
        <f>IF(logVir!E1313="","",労働コスト!E1313/SUM(資本サービス!E1313,労働コスト!E1313))</f>
        <v>0.72658708088776403</v>
      </c>
      <c r="F1313" s="2">
        <f>IF(logVir!F1313="","",労働コスト!F1313/SUM(資本サービス!F1313,労働コスト!F1313))</f>
        <v>0.72852773421737071</v>
      </c>
      <c r="G1313" s="2">
        <f>IF(logVir!G1313="","",労働コスト!G1313/SUM(資本サービス!G1313,労働コスト!G1313))</f>
        <v>0.67938550847042423</v>
      </c>
      <c r="I1313" s="3">
        <v>43</v>
      </c>
      <c r="J1313" s="3">
        <v>8</v>
      </c>
      <c r="K1313" s="2" cm="1">
        <f t="array" ref="K1313">IF(C1313="","",0.5*(C1313+SUMPRODUCT(($B$1461:$B$1491=$J1313)*1,C$1461:C$1491)))</f>
        <v>0.6240107200035897</v>
      </c>
      <c r="L1313" s="2" cm="1">
        <f t="array" ref="L1313">IF(D1313="","",0.5*(D1313+SUMPRODUCT(($B$1461:$B$1491=$J1313)*1,D$1461:D$1491)))</f>
        <v>0.66947430860834078</v>
      </c>
      <c r="M1313" s="2" cm="1">
        <f t="array" ref="M1313">IF(E1313="","",0.5*(E1313+SUMPRODUCT(($B$1461:$B$1491=$J1313)*1,E$1461:E$1491)))</f>
        <v>0.66298565287134892</v>
      </c>
      <c r="N1313" s="2" cm="1">
        <f t="array" ref="N1313">IF(F1313="","",0.5*(F1313+SUMPRODUCT(($B$1461:$B$1491=$J1313)*1,F$1461:F$1491)))</f>
        <v>0.65943540959440328</v>
      </c>
      <c r="O1313" s="2" cm="1">
        <f t="array" ref="O1313">IF(G1313="","",0.5*(G1313+SUMPRODUCT(($B$1461:$B$1491=$J1313)*1,G$1461:G$1491)))</f>
        <v>0.6491380354457752</v>
      </c>
    </row>
    <row r="1314" spans="1:15" x14ac:dyDescent="0.55000000000000004">
      <c r="A1314" s="3">
        <v>43</v>
      </c>
      <c r="B1314" s="3">
        <v>9</v>
      </c>
      <c r="C1314" s="2">
        <f>IF(logVir!C1314="","",労働コスト!C1314/SUM(資本サービス!C1314,労働コスト!C1314))</f>
        <v>0.82678944177410185</v>
      </c>
      <c r="D1314" s="2">
        <f>IF(logVir!D1314="","",労働コスト!D1314/SUM(資本サービス!D1314,労働コスト!D1314))</f>
        <v>0.81484763436037466</v>
      </c>
      <c r="E1314" s="2">
        <f>IF(logVir!E1314="","",労働コスト!E1314/SUM(資本サービス!E1314,労働コスト!E1314))</f>
        <v>0.83797405474703401</v>
      </c>
      <c r="F1314" s="2">
        <f>IF(logVir!F1314="","",労働コスト!F1314/SUM(資本サービス!F1314,労働コスト!F1314))</f>
        <v>0.84811923332314554</v>
      </c>
      <c r="G1314" s="2">
        <f>IF(logVir!G1314="","",労働コスト!G1314/SUM(資本サービス!G1314,労働コスト!G1314))</f>
        <v>0.84464972666155902</v>
      </c>
      <c r="I1314" s="3">
        <v>43</v>
      </c>
      <c r="J1314" s="3">
        <v>9</v>
      </c>
      <c r="K1314" s="2" cm="1">
        <f t="array" ref="K1314">IF(C1314="","",0.5*(C1314+SUMPRODUCT(($B$1461:$B$1491=$J1314)*1,C$1461:C$1491)))</f>
        <v>0.81140116042904031</v>
      </c>
      <c r="L1314" s="2" cm="1">
        <f t="array" ref="L1314">IF(D1314="","",0.5*(D1314+SUMPRODUCT(($B$1461:$B$1491=$J1314)*1,D$1461:D$1491)))</f>
        <v>0.81098743568149256</v>
      </c>
      <c r="M1314" s="2" cm="1">
        <f t="array" ref="M1314">IF(E1314="","",0.5*(E1314+SUMPRODUCT(($B$1461:$B$1491=$J1314)*1,E$1461:E$1491)))</f>
        <v>0.83555925234678152</v>
      </c>
      <c r="N1314" s="2" cm="1">
        <f t="array" ref="N1314">IF(F1314="","",0.5*(F1314+SUMPRODUCT(($B$1461:$B$1491=$J1314)*1,F$1461:F$1491)))</f>
        <v>0.8419983933643197</v>
      </c>
      <c r="O1314" s="2" cm="1">
        <f t="array" ref="O1314">IF(G1314="","",0.5*(G1314+SUMPRODUCT(($B$1461:$B$1491=$J1314)*1,G$1461:G$1491)))</f>
        <v>0.85114286597084887</v>
      </c>
    </row>
    <row r="1315" spans="1:15" x14ac:dyDescent="0.55000000000000004">
      <c r="A1315" s="3">
        <v>43</v>
      </c>
      <c r="B1315" s="3">
        <v>10</v>
      </c>
      <c r="C1315" s="2">
        <f>IF(logVir!C1315="","",労働コスト!C1315/SUM(資本サービス!C1315,労働コスト!C1315))</f>
        <v>0.59728936745744377</v>
      </c>
      <c r="D1315" s="2">
        <f>IF(logVir!D1315="","",労働コスト!D1315/SUM(資本サービス!D1315,労働コスト!D1315))</f>
        <v>0.60715116084634579</v>
      </c>
      <c r="E1315" s="2">
        <f>IF(logVir!E1315="","",労働コスト!E1315/SUM(資本サービス!E1315,労働コスト!E1315))</f>
        <v>0.61439781753900202</v>
      </c>
      <c r="F1315" s="2">
        <f>IF(logVir!F1315="","",労働コスト!F1315/SUM(資本サービス!F1315,労働コスト!F1315))</f>
        <v>0.63303244012008053</v>
      </c>
      <c r="G1315" s="2">
        <f>IF(logVir!G1315="","",労働コスト!G1315/SUM(資本サービス!G1315,労働コスト!G1315))</f>
        <v>0.66018748043594799</v>
      </c>
      <c r="I1315" s="3">
        <v>43</v>
      </c>
      <c r="J1315" s="3">
        <v>10</v>
      </c>
      <c r="K1315" s="2" cm="1">
        <f t="array" ref="K1315">IF(C1315="","",0.5*(C1315+SUMPRODUCT(($B$1461:$B$1491=$J1315)*1,C$1461:C$1491)))</f>
        <v>0.61189911586856871</v>
      </c>
      <c r="L1315" s="2" cm="1">
        <f t="array" ref="L1315">IF(D1315="","",0.5*(D1315+SUMPRODUCT(($B$1461:$B$1491=$J1315)*1,D$1461:D$1491)))</f>
        <v>0.62502434703774545</v>
      </c>
      <c r="M1315" s="2" cm="1">
        <f t="array" ref="M1315">IF(E1315="","",0.5*(E1315+SUMPRODUCT(($B$1461:$B$1491=$J1315)*1,E$1461:E$1491)))</f>
        <v>0.6469402065969394</v>
      </c>
      <c r="N1315" s="2" cm="1">
        <f t="array" ref="N1315">IF(F1315="","",0.5*(F1315+SUMPRODUCT(($B$1461:$B$1491=$J1315)*1,F$1461:F$1491)))</f>
        <v>0.6561043994130864</v>
      </c>
      <c r="O1315" s="2" cm="1">
        <f t="array" ref="O1315">IF(G1315="","",0.5*(G1315+SUMPRODUCT(($B$1461:$B$1491=$J1315)*1,G$1461:G$1491)))</f>
        <v>0.68761749141143635</v>
      </c>
    </row>
    <row r="1316" spans="1:15" x14ac:dyDescent="0.55000000000000004">
      <c r="A1316" s="3">
        <v>43</v>
      </c>
      <c r="B1316" s="3">
        <v>11</v>
      </c>
      <c r="C1316" s="2">
        <f>IF(logVir!C1316="","",労働コスト!C1316/SUM(資本サービス!C1316,労働コスト!C1316))</f>
        <v>0.48821856314508072</v>
      </c>
      <c r="D1316" s="2">
        <f>IF(logVir!D1316="","",労働コスト!D1316/SUM(資本サービス!D1316,労働コスト!D1316))</f>
        <v>0.44111446380515901</v>
      </c>
      <c r="E1316" s="2">
        <f>IF(logVir!E1316="","",労働コスト!E1316/SUM(資本サービス!E1316,労働コスト!E1316))</f>
        <v>0.45809495542929896</v>
      </c>
      <c r="F1316" s="2">
        <f>IF(logVir!F1316="","",労働コスト!F1316/SUM(資本サービス!F1316,労働コスト!F1316))</f>
        <v>0.4875478645421944</v>
      </c>
      <c r="G1316" s="2">
        <f>IF(logVir!G1316="","",労働コスト!G1316/SUM(資本サービス!G1316,労働コスト!G1316))</f>
        <v>0.47633555352788293</v>
      </c>
      <c r="I1316" s="3">
        <v>43</v>
      </c>
      <c r="J1316" s="3">
        <v>11</v>
      </c>
      <c r="K1316" s="2" cm="1">
        <f t="array" ref="K1316">IF(C1316="","",0.5*(C1316+SUMPRODUCT(($B$1461:$B$1491=$J1316)*1,C$1461:C$1491)))</f>
        <v>0.52652464682003164</v>
      </c>
      <c r="L1316" s="2" cm="1">
        <f t="array" ref="L1316">IF(D1316="","",0.5*(D1316+SUMPRODUCT(($B$1461:$B$1491=$J1316)*1,D$1461:D$1491)))</f>
        <v>0.50455420227785153</v>
      </c>
      <c r="M1316" s="2" cm="1">
        <f t="array" ref="M1316">IF(E1316="","",0.5*(E1316+SUMPRODUCT(($B$1461:$B$1491=$J1316)*1,E$1461:E$1491)))</f>
        <v>0.51927755159963274</v>
      </c>
      <c r="N1316" s="2" cm="1">
        <f t="array" ref="N1316">IF(F1316="","",0.5*(F1316+SUMPRODUCT(($B$1461:$B$1491=$J1316)*1,F$1461:F$1491)))</f>
        <v>0.53010963386363408</v>
      </c>
      <c r="O1316" s="2" cm="1">
        <f t="array" ref="O1316">IF(G1316="","",0.5*(G1316+SUMPRODUCT(($B$1461:$B$1491=$J1316)*1,G$1461:G$1491)))</f>
        <v>0.53513993914979885</v>
      </c>
    </row>
    <row r="1317" spans="1:15" x14ac:dyDescent="0.55000000000000004">
      <c r="A1317" s="3">
        <v>43</v>
      </c>
      <c r="B1317" s="3">
        <v>12</v>
      </c>
      <c r="C1317" s="2">
        <f>IF(logVir!C1317="","",労働コスト!C1317/SUM(資本サービス!C1317,労働コスト!C1317))</f>
        <v>0.48945563616709387</v>
      </c>
      <c r="D1317" s="2">
        <f>IF(logVir!D1317="","",労働コスト!D1317/SUM(資本サービス!D1317,労働コスト!D1317))</f>
        <v>0.54324445091498752</v>
      </c>
      <c r="E1317" s="2">
        <f>IF(logVir!E1317="","",労働コスト!E1317/SUM(資本サービス!E1317,労働コスト!E1317))</f>
        <v>0.48781839988711195</v>
      </c>
      <c r="F1317" s="2">
        <f>IF(logVir!F1317="","",労働コスト!F1317/SUM(資本サービス!F1317,労働コスト!F1317))</f>
        <v>0.49007021484237839</v>
      </c>
      <c r="G1317" s="2">
        <f>IF(logVir!G1317="","",労働コスト!G1317/SUM(資本サービス!G1317,労働コスト!G1317))</f>
        <v>0.47757319870872272</v>
      </c>
      <c r="I1317" s="3">
        <v>43</v>
      </c>
      <c r="J1317" s="3">
        <v>12</v>
      </c>
      <c r="K1317" s="2" cm="1">
        <f t="array" ref="K1317">IF(C1317="","",0.5*(C1317+SUMPRODUCT(($B$1461:$B$1491=$J1317)*1,C$1461:C$1491)))</f>
        <v>0.4891203749783013</v>
      </c>
      <c r="L1317" s="2" cm="1">
        <f t="array" ref="L1317">IF(D1317="","",0.5*(D1317+SUMPRODUCT(($B$1461:$B$1491=$J1317)*1,D$1461:D$1491)))</f>
        <v>0.52812813894020116</v>
      </c>
      <c r="M1317" s="2" cm="1">
        <f t="array" ref="M1317">IF(E1317="","",0.5*(E1317+SUMPRODUCT(($B$1461:$B$1491=$J1317)*1,E$1461:E$1491)))</f>
        <v>0.50099853697052099</v>
      </c>
      <c r="N1317" s="2" cm="1">
        <f t="array" ref="N1317">IF(F1317="","",0.5*(F1317+SUMPRODUCT(($B$1461:$B$1491=$J1317)*1,F$1461:F$1491)))</f>
        <v>0.50440985502845526</v>
      </c>
      <c r="O1317" s="2" cm="1">
        <f t="array" ref="O1317">IF(G1317="","",0.5*(G1317+SUMPRODUCT(($B$1461:$B$1491=$J1317)*1,G$1461:G$1491)))</f>
        <v>0.51978544341612865</v>
      </c>
    </row>
    <row r="1318" spans="1:15" x14ac:dyDescent="0.55000000000000004">
      <c r="A1318" s="3">
        <v>43</v>
      </c>
      <c r="B1318" s="3">
        <v>13</v>
      </c>
      <c r="C1318" s="2">
        <f>IF(logVir!C1318="","",労働コスト!C1318/SUM(資本サービス!C1318,労働コスト!C1318))</f>
        <v>0.36895864194363021</v>
      </c>
      <c r="D1318" s="2">
        <f>IF(logVir!D1318="","",労働コスト!D1318/SUM(資本サービス!D1318,労働コスト!D1318))</f>
        <v>0.37563136535439362</v>
      </c>
      <c r="E1318" s="2">
        <f>IF(logVir!E1318="","",労働コスト!E1318/SUM(資本サービス!E1318,労働コスト!E1318))</f>
        <v>0.29297969493491161</v>
      </c>
      <c r="F1318" s="2">
        <f>IF(logVir!F1318="","",労働コスト!F1318/SUM(資本サービス!F1318,労働コスト!F1318))</f>
        <v>0.36614799279398791</v>
      </c>
      <c r="G1318" s="2">
        <f>IF(logVir!G1318="","",労働コスト!G1318/SUM(資本サービス!G1318,労働コスト!G1318))</f>
        <v>0.39760977499111094</v>
      </c>
      <c r="I1318" s="3">
        <v>43</v>
      </c>
      <c r="J1318" s="3">
        <v>13</v>
      </c>
      <c r="K1318" s="2" cm="1">
        <f t="array" ref="K1318">IF(C1318="","",0.5*(C1318+SUMPRODUCT(($B$1461:$B$1491=$J1318)*1,C$1461:C$1491)))</f>
        <v>0.38525854262974901</v>
      </c>
      <c r="L1318" s="2" cm="1">
        <f t="array" ref="L1318">IF(D1318="","",0.5*(D1318+SUMPRODUCT(($B$1461:$B$1491=$J1318)*1,D$1461:D$1491)))</f>
        <v>0.37368179193797879</v>
      </c>
      <c r="M1318" s="2" cm="1">
        <f t="array" ref="M1318">IF(E1318="","",0.5*(E1318+SUMPRODUCT(($B$1461:$B$1491=$J1318)*1,E$1461:E$1491)))</f>
        <v>0.3520413001394801</v>
      </c>
      <c r="N1318" s="2" cm="1">
        <f t="array" ref="N1318">IF(F1318="","",0.5*(F1318+SUMPRODUCT(($B$1461:$B$1491=$J1318)*1,F$1461:F$1491)))</f>
        <v>0.3812359850271626</v>
      </c>
      <c r="O1318" s="2" cm="1">
        <f t="array" ref="O1318">IF(G1318="","",0.5*(G1318+SUMPRODUCT(($B$1461:$B$1491=$J1318)*1,G$1461:G$1491)))</f>
        <v>0.41468716847431941</v>
      </c>
    </row>
    <row r="1319" spans="1:15" x14ac:dyDescent="0.55000000000000004">
      <c r="A1319" s="3">
        <v>43</v>
      </c>
      <c r="B1319" s="3">
        <v>14</v>
      </c>
      <c r="C1319" s="2">
        <f>IF(logVir!C1319="","",労働コスト!C1319/SUM(資本サービス!C1319,労働コスト!C1319))</f>
        <v>0.57309626360759069</v>
      </c>
      <c r="D1319" s="2">
        <f>IF(logVir!D1319="","",労働コスト!D1319/SUM(資本サービス!D1319,労働コスト!D1319))</f>
        <v>0.63114528642934553</v>
      </c>
      <c r="E1319" s="2">
        <f>IF(logVir!E1319="","",労働コスト!E1319/SUM(資本サービス!E1319,労働コスト!E1319))</f>
        <v>0.63391676795056207</v>
      </c>
      <c r="F1319" s="2">
        <f>IF(logVir!F1319="","",労働コスト!F1319/SUM(資本サービス!F1319,労働コスト!F1319))</f>
        <v>0.63350814581363035</v>
      </c>
      <c r="G1319" s="2">
        <f>IF(logVir!G1319="","",労働コスト!G1319/SUM(資本サービス!G1319,労働コスト!G1319))</f>
        <v>0.62664442908407991</v>
      </c>
      <c r="I1319" s="3">
        <v>43</v>
      </c>
      <c r="J1319" s="3">
        <v>14</v>
      </c>
      <c r="K1319" s="2" cm="1">
        <f t="array" ref="K1319">IF(C1319="","",0.5*(C1319+SUMPRODUCT(($B$1461:$B$1491=$J1319)*1,C$1461:C$1491)))</f>
        <v>0.58197589165016028</v>
      </c>
      <c r="L1319" s="2" cm="1">
        <f t="array" ref="L1319">IF(D1319="","",0.5*(D1319+SUMPRODUCT(($B$1461:$B$1491=$J1319)*1,D$1461:D$1491)))</f>
        <v>0.63075296288520266</v>
      </c>
      <c r="M1319" s="2" cm="1">
        <f t="array" ref="M1319">IF(E1319="","",0.5*(E1319+SUMPRODUCT(($B$1461:$B$1491=$J1319)*1,E$1461:E$1491)))</f>
        <v>0.62317751222807272</v>
      </c>
      <c r="N1319" s="2" cm="1">
        <f t="array" ref="N1319">IF(F1319="","",0.5*(F1319+SUMPRODUCT(($B$1461:$B$1491=$J1319)*1,F$1461:F$1491)))</f>
        <v>0.6163704388673662</v>
      </c>
      <c r="O1319" s="2" cm="1">
        <f t="array" ref="O1319">IF(G1319="","",0.5*(G1319+SUMPRODUCT(($B$1461:$B$1491=$J1319)*1,G$1461:G$1491)))</f>
        <v>0.62620318342876091</v>
      </c>
    </row>
    <row r="1320" spans="1:15" x14ac:dyDescent="0.55000000000000004">
      <c r="A1320" s="3">
        <v>43</v>
      </c>
      <c r="B1320" s="3">
        <v>15</v>
      </c>
      <c r="C1320" s="2">
        <f>IF(logVir!C1320="","",労働コスト!C1320/SUM(資本サービス!C1320,労働コスト!C1320))</f>
        <v>0.75401873753280835</v>
      </c>
      <c r="D1320" s="2">
        <f>IF(logVir!D1320="","",労働コスト!D1320/SUM(資本サービス!D1320,労働コスト!D1320))</f>
        <v>0.80759626832247666</v>
      </c>
      <c r="E1320" s="2">
        <f>IF(logVir!E1320="","",労働コスト!E1320/SUM(資本サービス!E1320,労働コスト!E1320))</f>
        <v>0.75015623571609935</v>
      </c>
      <c r="F1320" s="2">
        <f>IF(logVir!F1320="","",労働コスト!F1320/SUM(資本サービス!F1320,労働コスト!F1320))</f>
        <v>0.75055226799103547</v>
      </c>
      <c r="G1320" s="2">
        <f>IF(logVir!G1320="","",労働コスト!G1320/SUM(資本サービス!G1320,労働コスト!G1320))</f>
        <v>0.77760200392192769</v>
      </c>
      <c r="I1320" s="3">
        <v>43</v>
      </c>
      <c r="J1320" s="3">
        <v>15</v>
      </c>
      <c r="K1320" s="2" cm="1">
        <f t="array" ref="K1320">IF(C1320="","",0.5*(C1320+SUMPRODUCT(($B$1461:$B$1491=$J1320)*1,C$1461:C$1491)))</f>
        <v>0.74670644090864857</v>
      </c>
      <c r="L1320" s="2" cm="1">
        <f t="array" ref="L1320">IF(D1320="","",0.5*(D1320+SUMPRODUCT(($B$1461:$B$1491=$J1320)*1,D$1461:D$1491)))</f>
        <v>0.79486270595252373</v>
      </c>
      <c r="M1320" s="2" cm="1">
        <f t="array" ref="M1320">IF(E1320="","",0.5*(E1320+SUMPRODUCT(($B$1461:$B$1491=$J1320)*1,E$1461:E$1491)))</f>
        <v>0.75308384502694214</v>
      </c>
      <c r="N1320" s="2" cm="1">
        <f t="array" ref="N1320">IF(F1320="","",0.5*(F1320+SUMPRODUCT(($B$1461:$B$1491=$J1320)*1,F$1461:F$1491)))</f>
        <v>0.74881529357070975</v>
      </c>
      <c r="O1320" s="2" cm="1">
        <f t="array" ref="O1320">IF(G1320="","",0.5*(G1320+SUMPRODUCT(($B$1461:$B$1491=$J1320)*1,G$1461:G$1491)))</f>
        <v>0.77567736275089172</v>
      </c>
    </row>
    <row r="1321" spans="1:15" x14ac:dyDescent="0.55000000000000004">
      <c r="A1321" s="3">
        <v>43</v>
      </c>
      <c r="B1321" s="3">
        <v>16</v>
      </c>
      <c r="C1321" s="2">
        <f>IF(logVir!C1321="","",労働コスト!C1321/SUM(資本サービス!C1321,労働コスト!C1321))</f>
        <v>0.66907639595822299</v>
      </c>
      <c r="D1321" s="2">
        <f>IF(logVir!D1321="","",労働コスト!D1321/SUM(資本サービス!D1321,労働コスト!D1321))</f>
        <v>0.66943244373852728</v>
      </c>
      <c r="E1321" s="2">
        <f>IF(logVir!E1321="","",労働コスト!E1321/SUM(資本サービス!E1321,労働コスト!E1321))</f>
        <v>0.69472165884489845</v>
      </c>
      <c r="F1321" s="2">
        <f>IF(logVir!F1321="","",労働コスト!F1321/SUM(資本サービス!F1321,労働コスト!F1321))</f>
        <v>0.69435201230063703</v>
      </c>
      <c r="G1321" s="2">
        <f>IF(logVir!G1321="","",労働コスト!G1321/SUM(資本サービス!G1321,労働コスト!G1321))</f>
        <v>0.70720814944845112</v>
      </c>
      <c r="I1321" s="3">
        <v>43</v>
      </c>
      <c r="J1321" s="3">
        <v>16</v>
      </c>
      <c r="K1321" s="2" cm="1">
        <f t="array" ref="K1321">IF(C1321="","",0.5*(C1321+SUMPRODUCT(($B$1461:$B$1491=$J1321)*1,C$1461:C$1491)))</f>
        <v>0.67126146493390393</v>
      </c>
      <c r="L1321" s="2" cm="1">
        <f t="array" ref="L1321">IF(D1321="","",0.5*(D1321+SUMPRODUCT(($B$1461:$B$1491=$J1321)*1,D$1461:D$1491)))</f>
        <v>0.68595661404058594</v>
      </c>
      <c r="M1321" s="2" cm="1">
        <f t="array" ref="M1321">IF(E1321="","",0.5*(E1321+SUMPRODUCT(($B$1461:$B$1491=$J1321)*1,E$1461:E$1491)))</f>
        <v>0.71143546339772601</v>
      </c>
      <c r="N1321" s="2" cm="1">
        <f t="array" ref="N1321">IF(F1321="","",0.5*(F1321+SUMPRODUCT(($B$1461:$B$1491=$J1321)*1,F$1461:F$1491)))</f>
        <v>0.71099349020949087</v>
      </c>
      <c r="O1321" s="2" cm="1">
        <f t="array" ref="O1321">IF(G1321="","",0.5*(G1321+SUMPRODUCT(($B$1461:$B$1491=$J1321)*1,G$1461:G$1491)))</f>
        <v>0.73134671020799802</v>
      </c>
    </row>
    <row r="1322" spans="1:15" x14ac:dyDescent="0.55000000000000004">
      <c r="A1322" s="3">
        <v>43</v>
      </c>
      <c r="B1322" s="3">
        <v>17</v>
      </c>
      <c r="C1322" s="2">
        <f>IF(logVir!C1322="","",労働コスト!C1322/SUM(資本サービス!C1322,労働コスト!C1322))</f>
        <v>0.39351125883578508</v>
      </c>
      <c r="D1322" s="2">
        <f>IF(logVir!D1322="","",労働コスト!D1322/SUM(資本サービス!D1322,労働コスト!D1322))</f>
        <v>0.36844460968472459</v>
      </c>
      <c r="E1322" s="2">
        <f>IF(logVir!E1322="","",労働コスト!E1322/SUM(資本サービス!E1322,労働コスト!E1322))</f>
        <v>0.39975469544824083</v>
      </c>
      <c r="F1322" s="2">
        <f>IF(logVir!F1322="","",労働コスト!F1322/SUM(資本サービス!F1322,労働コスト!F1322))</f>
        <v>0.40066158722446832</v>
      </c>
      <c r="G1322" s="2">
        <f>IF(logVir!G1322="","",労働コスト!G1322/SUM(資本サービス!G1322,労働コスト!G1322))</f>
        <v>0.43611052058131972</v>
      </c>
      <c r="I1322" s="3">
        <v>43</v>
      </c>
      <c r="J1322" s="3">
        <v>17</v>
      </c>
      <c r="K1322" s="2" cm="1">
        <f t="array" ref="K1322">IF(C1322="","",0.5*(C1322+SUMPRODUCT(($B$1461:$B$1491=$J1322)*1,C$1461:C$1491)))</f>
        <v>0.36844826626213906</v>
      </c>
      <c r="L1322" s="2" cm="1">
        <f t="array" ref="L1322">IF(D1322="","",0.5*(D1322+SUMPRODUCT(($B$1461:$B$1491=$J1322)*1,D$1461:D$1491)))</f>
        <v>0.36369891673608901</v>
      </c>
      <c r="M1322" s="2" cm="1">
        <f t="array" ref="M1322">IF(E1322="","",0.5*(E1322+SUMPRODUCT(($B$1461:$B$1491=$J1322)*1,E$1461:E$1491)))</f>
        <v>0.39284529533658114</v>
      </c>
      <c r="N1322" s="2" cm="1">
        <f t="array" ref="N1322">IF(F1322="","",0.5*(F1322+SUMPRODUCT(($B$1461:$B$1491=$J1322)*1,F$1461:F$1491)))</f>
        <v>0.40736516782443549</v>
      </c>
      <c r="O1322" s="2" cm="1">
        <f t="array" ref="O1322">IF(G1322="","",0.5*(G1322+SUMPRODUCT(($B$1461:$B$1491=$J1322)*1,G$1461:G$1491)))</f>
        <v>0.42700044508966506</v>
      </c>
    </row>
    <row r="1323" spans="1:15" x14ac:dyDescent="0.55000000000000004">
      <c r="A1323" s="3">
        <v>43</v>
      </c>
      <c r="B1323" s="3">
        <v>18</v>
      </c>
      <c r="C1323" s="2">
        <f>IF(logVir!C1323="","",労働コスト!C1323/SUM(資本サービス!C1323,労働コスト!C1323))</f>
        <v>0.86632760228137828</v>
      </c>
      <c r="D1323" s="2">
        <f>IF(logVir!D1323="","",労働コスト!D1323/SUM(資本サービス!D1323,労働コスト!D1323))</f>
        <v>0.89341535974786757</v>
      </c>
      <c r="E1323" s="2">
        <f>IF(logVir!E1323="","",労働コスト!E1323/SUM(資本サービス!E1323,労働コスト!E1323))</f>
        <v>0.89602901641720212</v>
      </c>
      <c r="F1323" s="2">
        <f>IF(logVir!F1323="","",労働コスト!F1323/SUM(資本サービス!F1323,労働コスト!F1323))</f>
        <v>0.89526709792032166</v>
      </c>
      <c r="G1323" s="2">
        <f>IF(logVir!G1323="","",労働コスト!G1323/SUM(資本サービス!G1323,労働コスト!G1323))</f>
        <v>0.91286912698891254</v>
      </c>
      <c r="I1323" s="3">
        <v>43</v>
      </c>
      <c r="J1323" s="3">
        <v>18</v>
      </c>
      <c r="K1323" s="2" cm="1">
        <f t="array" ref="K1323">IF(C1323="","",0.5*(C1323+SUMPRODUCT(($B$1461:$B$1491=$J1323)*1,C$1461:C$1491)))</f>
        <v>0.86141236672626953</v>
      </c>
      <c r="L1323" s="2" cm="1">
        <f t="array" ref="L1323">IF(D1323="","",0.5*(D1323+SUMPRODUCT(($B$1461:$B$1491=$J1323)*1,D$1461:D$1491)))</f>
        <v>0.89217518541726171</v>
      </c>
      <c r="M1323" s="2" cm="1">
        <f t="array" ref="M1323">IF(E1323="","",0.5*(E1323+SUMPRODUCT(($B$1461:$B$1491=$J1323)*1,E$1461:E$1491)))</f>
        <v>0.89617644794704554</v>
      </c>
      <c r="N1323" s="2" cm="1">
        <f t="array" ref="N1323">IF(F1323="","",0.5*(F1323+SUMPRODUCT(($B$1461:$B$1491=$J1323)*1,F$1461:F$1491)))</f>
        <v>0.89659144262608415</v>
      </c>
      <c r="O1323" s="2" cm="1">
        <f t="array" ref="O1323">IF(G1323="","",0.5*(G1323+SUMPRODUCT(($B$1461:$B$1491=$J1323)*1,G$1461:G$1491)))</f>
        <v>0.90567677611291042</v>
      </c>
    </row>
    <row r="1324" spans="1:15" x14ac:dyDescent="0.55000000000000004">
      <c r="A1324" s="3">
        <v>43</v>
      </c>
      <c r="B1324" s="3">
        <v>19</v>
      </c>
      <c r="C1324" s="2">
        <f>IF(logVir!C1324="","",労働コスト!C1324/SUM(資本サービス!C1324,労働コスト!C1324))</f>
        <v>0.86449044648932249</v>
      </c>
      <c r="D1324" s="2">
        <f>IF(logVir!D1324="","",労働コスト!D1324/SUM(資本サービス!D1324,労働コスト!D1324))</f>
        <v>0.89826064899618407</v>
      </c>
      <c r="E1324" s="2">
        <f>IF(logVir!E1324="","",労働コスト!E1324/SUM(資本サービス!E1324,労働コスト!E1324))</f>
        <v>0.87906558978663207</v>
      </c>
      <c r="F1324" s="2">
        <f>IF(logVir!F1324="","",労働コスト!F1324/SUM(資本サービス!F1324,労働コスト!F1324))</f>
        <v>0.88403767324198335</v>
      </c>
      <c r="G1324" s="2">
        <f>IF(logVir!G1324="","",労働コスト!G1324/SUM(資本サービス!G1324,労働コスト!G1324))</f>
        <v>0.90744734429332752</v>
      </c>
      <c r="I1324" s="3">
        <v>43</v>
      </c>
      <c r="J1324" s="3">
        <v>19</v>
      </c>
      <c r="K1324" s="2" cm="1">
        <f t="array" ref="K1324">IF(C1324="","",0.5*(C1324+SUMPRODUCT(($B$1461:$B$1491=$J1324)*1,C$1461:C$1491)))</f>
        <v>0.84590222177480223</v>
      </c>
      <c r="L1324" s="2" cm="1">
        <f t="array" ref="L1324">IF(D1324="","",0.5*(D1324+SUMPRODUCT(($B$1461:$B$1491=$J1324)*1,D$1461:D$1491)))</f>
        <v>0.88279928998529167</v>
      </c>
      <c r="M1324" s="2" cm="1">
        <f t="array" ref="M1324">IF(E1324="","",0.5*(E1324+SUMPRODUCT(($B$1461:$B$1491=$J1324)*1,E$1461:E$1491)))</f>
        <v>0.874236564727501</v>
      </c>
      <c r="N1324" s="2" cm="1">
        <f t="array" ref="N1324">IF(F1324="","",0.5*(F1324+SUMPRODUCT(($B$1461:$B$1491=$J1324)*1,F$1461:F$1491)))</f>
        <v>0.87684403625914409</v>
      </c>
      <c r="O1324" s="2" cm="1">
        <f t="array" ref="O1324">IF(G1324="","",0.5*(G1324+SUMPRODUCT(($B$1461:$B$1491=$J1324)*1,G$1461:G$1491)))</f>
        <v>0.89108096973730166</v>
      </c>
    </row>
    <row r="1325" spans="1:15" x14ac:dyDescent="0.55000000000000004">
      <c r="A1325" s="3">
        <v>43</v>
      </c>
      <c r="B1325" s="3">
        <v>20</v>
      </c>
      <c r="C1325" s="2">
        <f>IF(logVir!C1325="","",労働コスト!C1325/SUM(資本サービス!C1325,労働コスト!C1325))</f>
        <v>0.70741331809513086</v>
      </c>
      <c r="D1325" s="2">
        <f>IF(logVir!D1325="","",労働コスト!D1325/SUM(資本サービス!D1325,労働コスト!D1325))</f>
        <v>0.75115048661429584</v>
      </c>
      <c r="E1325" s="2">
        <f>IF(logVir!E1325="","",労働コスト!E1325/SUM(資本サービス!E1325,労働コスト!E1325))</f>
        <v>0.69450511248421709</v>
      </c>
      <c r="F1325" s="2">
        <f>IF(logVir!F1325="","",労働コスト!F1325/SUM(資本サービス!F1325,労働コスト!F1325))</f>
        <v>0.65897443310205672</v>
      </c>
      <c r="G1325" s="2">
        <f>IF(logVir!G1325="","",労働コスト!G1325/SUM(資本サービス!G1325,労働コスト!G1325))</f>
        <v>0.7251936191724363</v>
      </c>
      <c r="I1325" s="3">
        <v>43</v>
      </c>
      <c r="J1325" s="3">
        <v>20</v>
      </c>
      <c r="K1325" s="2" cm="1">
        <f t="array" ref="K1325">IF(C1325="","",0.5*(C1325+SUMPRODUCT(($B$1461:$B$1491=$J1325)*1,C$1461:C$1491)))</f>
        <v>0.72650785276321062</v>
      </c>
      <c r="L1325" s="2" cm="1">
        <f t="array" ref="L1325">IF(D1325="","",0.5*(D1325+SUMPRODUCT(($B$1461:$B$1491=$J1325)*1,D$1461:D$1491)))</f>
        <v>0.75293676066324289</v>
      </c>
      <c r="M1325" s="2" cm="1">
        <f t="array" ref="M1325">IF(E1325="","",0.5*(E1325+SUMPRODUCT(($B$1461:$B$1491=$J1325)*1,E$1461:E$1491)))</f>
        <v>0.72148753883803973</v>
      </c>
      <c r="N1325" s="2" cm="1">
        <f t="array" ref="N1325">IF(F1325="","",0.5*(F1325+SUMPRODUCT(($B$1461:$B$1491=$J1325)*1,F$1461:F$1491)))</f>
        <v>0.70293079623197474</v>
      </c>
      <c r="O1325" s="2" cm="1">
        <f t="array" ref="O1325">IF(G1325="","",0.5*(G1325+SUMPRODUCT(($B$1461:$B$1491=$J1325)*1,G$1461:G$1491)))</f>
        <v>0.74374588993288437</v>
      </c>
    </row>
    <row r="1326" spans="1:15" x14ac:dyDescent="0.55000000000000004">
      <c r="A1326" s="3">
        <v>43</v>
      </c>
      <c r="B1326" s="3">
        <v>21</v>
      </c>
      <c r="C1326" s="2">
        <f>IF(logVir!C1326="","",労働コスト!C1326/SUM(資本サービス!C1326,労働コスト!C1326))</f>
        <v>0.6017577381810405</v>
      </c>
      <c r="D1326" s="2">
        <f>IF(logVir!D1326="","",労働コスト!D1326/SUM(資本サービス!D1326,労働コスト!D1326))</f>
        <v>0.69323764006967714</v>
      </c>
      <c r="E1326" s="2">
        <f>IF(logVir!E1326="","",労働コスト!E1326/SUM(資本サービス!E1326,労働コスト!E1326))</f>
        <v>0.71157280654495847</v>
      </c>
      <c r="F1326" s="2">
        <f>IF(logVir!F1326="","",労働コスト!F1326/SUM(資本サービス!F1326,労働コスト!F1326))</f>
        <v>0.74326399511000263</v>
      </c>
      <c r="G1326" s="2">
        <f>IF(logVir!G1326="","",労働コスト!G1326/SUM(資本サービス!G1326,労働コスト!G1326))</f>
        <v>0.73839301854833728</v>
      </c>
      <c r="I1326" s="3">
        <v>43</v>
      </c>
      <c r="J1326" s="3">
        <v>21</v>
      </c>
      <c r="K1326" s="2" cm="1">
        <f t="array" ref="K1326">IF(C1326="","",0.5*(C1326+SUMPRODUCT(($B$1461:$B$1491=$J1326)*1,C$1461:C$1491)))</f>
        <v>0.63345045276845835</v>
      </c>
      <c r="L1326" s="2" cm="1">
        <f t="array" ref="L1326">IF(D1326="","",0.5*(D1326+SUMPRODUCT(($B$1461:$B$1491=$J1326)*1,D$1461:D$1491)))</f>
        <v>0.69774394822131791</v>
      </c>
      <c r="M1326" s="2" cm="1">
        <f t="array" ref="M1326">IF(E1326="","",0.5*(E1326+SUMPRODUCT(($B$1461:$B$1491=$J1326)*1,E$1461:E$1491)))</f>
        <v>0.71083214639594161</v>
      </c>
      <c r="N1326" s="2" cm="1">
        <f t="array" ref="N1326">IF(F1326="","",0.5*(F1326+SUMPRODUCT(($B$1461:$B$1491=$J1326)*1,F$1461:F$1491)))</f>
        <v>0.72797490565276601</v>
      </c>
      <c r="O1326" s="2" cm="1">
        <f t="array" ref="O1326">IF(G1326="","",0.5*(G1326+SUMPRODUCT(($B$1461:$B$1491=$J1326)*1,G$1461:G$1491)))</f>
        <v>0.73370384625488461</v>
      </c>
    </row>
    <row r="1327" spans="1:15" x14ac:dyDescent="0.55000000000000004">
      <c r="A1327" s="3">
        <v>43</v>
      </c>
      <c r="B1327" s="3">
        <v>22</v>
      </c>
      <c r="C1327" s="2">
        <f>IF(logVir!C1327="","",労働コスト!C1327/SUM(資本サービス!C1327,労働コスト!C1327))</f>
        <v>0.77774702529806494</v>
      </c>
      <c r="D1327" s="2">
        <f>IF(logVir!D1327="","",労働コスト!D1327/SUM(資本サービス!D1327,労働コスト!D1327))</f>
        <v>0.8574997883989921</v>
      </c>
      <c r="E1327" s="2">
        <f>IF(logVir!E1327="","",労働コスト!E1327/SUM(資本サービス!E1327,労働コスト!E1327))</f>
        <v>0.85748882991136954</v>
      </c>
      <c r="F1327" s="2">
        <f>IF(logVir!F1327="","",労働コスト!F1327/SUM(資本サービス!F1327,労働コスト!F1327))</f>
        <v>0.86388154002386264</v>
      </c>
      <c r="G1327" s="2">
        <f>IF(logVir!G1327="","",労働コスト!G1327/SUM(資本サービス!G1327,労働コスト!G1327))</f>
        <v>0.83018598525411735</v>
      </c>
      <c r="I1327" s="3">
        <v>43</v>
      </c>
      <c r="J1327" s="3">
        <v>22</v>
      </c>
      <c r="K1327" s="2" cm="1">
        <f t="array" ref="K1327">IF(C1327="","",0.5*(C1327+SUMPRODUCT(($B$1461:$B$1491=$J1327)*1,C$1461:C$1491)))</f>
        <v>0.77684364739390732</v>
      </c>
      <c r="L1327" s="2" cm="1">
        <f t="array" ref="L1327">IF(D1327="","",0.5*(D1327+SUMPRODUCT(($B$1461:$B$1491=$J1327)*1,D$1461:D$1491)))</f>
        <v>0.83647357153737967</v>
      </c>
      <c r="M1327" s="2" cm="1">
        <f t="array" ref="M1327">IF(E1327="","",0.5*(E1327+SUMPRODUCT(($B$1461:$B$1491=$J1327)*1,E$1461:E$1491)))</f>
        <v>0.84995412466435871</v>
      </c>
      <c r="N1327" s="2" cm="1">
        <f t="array" ref="N1327">IF(F1327="","",0.5*(F1327+SUMPRODUCT(($B$1461:$B$1491=$J1327)*1,F$1461:F$1491)))</f>
        <v>0.85073092101319903</v>
      </c>
      <c r="O1327" s="2" cm="1">
        <f t="array" ref="O1327">IF(G1327="","",0.5*(G1327+SUMPRODUCT(($B$1461:$B$1491=$J1327)*1,G$1461:G$1491)))</f>
        <v>0.83450279483927714</v>
      </c>
    </row>
    <row r="1328" spans="1:15" x14ac:dyDescent="0.55000000000000004">
      <c r="A1328" s="3">
        <v>43</v>
      </c>
      <c r="B1328" s="3">
        <v>23</v>
      </c>
      <c r="C1328" s="2">
        <f>IF(logVir!C1328="","",労働コスト!C1328/SUM(資本サービス!C1328,労働コスト!C1328))</f>
        <v>0.25270788754158963</v>
      </c>
      <c r="D1328" s="2">
        <f>IF(logVir!D1328="","",労働コスト!D1328/SUM(資本サービス!D1328,労働コスト!D1328))</f>
        <v>0.28016091999061205</v>
      </c>
      <c r="E1328" s="2">
        <f>IF(logVir!E1328="","",労働コスト!E1328/SUM(資本サービス!E1328,労働コスト!E1328))</f>
        <v>0.34288272916378809</v>
      </c>
      <c r="F1328" s="2">
        <f>IF(logVir!F1328="","",労働コスト!F1328/SUM(資本サービス!F1328,労働コスト!F1328))</f>
        <v>0.36518816960652428</v>
      </c>
      <c r="G1328" s="2">
        <f>IF(logVir!G1328="","",労働コスト!G1328/SUM(資本サービス!G1328,労働コスト!G1328))</f>
        <v>0.38602128585334083</v>
      </c>
      <c r="I1328" s="3">
        <v>43</v>
      </c>
      <c r="J1328" s="3">
        <v>23</v>
      </c>
      <c r="K1328" s="2" cm="1">
        <f t="array" ref="K1328">IF(C1328="","",0.5*(C1328+SUMPRODUCT(($B$1461:$B$1491=$J1328)*1,C$1461:C$1491)))</f>
        <v>0.2684586115116635</v>
      </c>
      <c r="L1328" s="2" cm="1">
        <f t="array" ref="L1328">IF(D1328="","",0.5*(D1328+SUMPRODUCT(($B$1461:$B$1491=$J1328)*1,D$1461:D$1491)))</f>
        <v>0.2970216496572432</v>
      </c>
      <c r="M1328" s="2" cm="1">
        <f t="array" ref="M1328">IF(E1328="","",0.5*(E1328+SUMPRODUCT(($B$1461:$B$1491=$J1328)*1,E$1461:E$1491)))</f>
        <v>0.34504517694315118</v>
      </c>
      <c r="N1328" s="2" cm="1">
        <f t="array" ref="N1328">IF(F1328="","",0.5*(F1328+SUMPRODUCT(($B$1461:$B$1491=$J1328)*1,F$1461:F$1491)))</f>
        <v>0.37026285444639401</v>
      </c>
      <c r="O1328" s="2" cm="1">
        <f t="array" ref="O1328">IF(G1328="","",0.5*(G1328+SUMPRODUCT(($B$1461:$B$1491=$J1328)*1,G$1461:G$1491)))</f>
        <v>0.39194617573418034</v>
      </c>
    </row>
    <row r="1329" spans="1:15" x14ac:dyDescent="0.55000000000000004">
      <c r="A1329" s="3">
        <v>43</v>
      </c>
      <c r="B1329" s="3">
        <v>24</v>
      </c>
      <c r="C1329" s="2">
        <f>IF(logVir!C1329="","",労働コスト!C1329/SUM(資本サービス!C1329,労働コスト!C1329))</f>
        <v>0.73105790460640629</v>
      </c>
      <c r="D1329" s="2">
        <f>IF(logVir!D1329="","",労働コスト!D1329/SUM(資本サービス!D1329,労働コスト!D1329))</f>
        <v>0.74811473323838074</v>
      </c>
      <c r="E1329" s="2">
        <f>IF(logVir!E1329="","",労働コスト!E1329/SUM(資本サービス!E1329,労働コスト!E1329))</f>
        <v>0.79658045386109488</v>
      </c>
      <c r="F1329" s="2">
        <f>IF(logVir!F1329="","",労働コスト!F1329/SUM(資本サービス!F1329,労働コスト!F1329))</f>
        <v>0.80571166572765607</v>
      </c>
      <c r="G1329" s="2">
        <f>IF(logVir!G1329="","",労働コスト!G1329/SUM(資本サービス!G1329,労働コスト!G1329))</f>
        <v>0.82522535733654212</v>
      </c>
      <c r="I1329" s="3">
        <v>43</v>
      </c>
      <c r="J1329" s="3">
        <v>24</v>
      </c>
      <c r="K1329" s="2" cm="1">
        <f t="array" ref="K1329">IF(C1329="","",0.5*(C1329+SUMPRODUCT(($B$1461:$B$1491=$J1329)*1,C$1461:C$1491)))</f>
        <v>0.72143874050928969</v>
      </c>
      <c r="L1329" s="2" cm="1">
        <f t="array" ref="L1329">IF(D1329="","",0.5*(D1329+SUMPRODUCT(($B$1461:$B$1491=$J1329)*1,D$1461:D$1491)))</f>
        <v>0.74257924707850376</v>
      </c>
      <c r="M1329" s="2" cm="1">
        <f t="array" ref="M1329">IF(E1329="","",0.5*(E1329+SUMPRODUCT(($B$1461:$B$1491=$J1329)*1,E$1461:E$1491)))</f>
        <v>0.77391686676394622</v>
      </c>
      <c r="N1329" s="2" cm="1">
        <f t="array" ref="N1329">IF(F1329="","",0.5*(F1329+SUMPRODUCT(($B$1461:$B$1491=$J1329)*1,F$1461:F$1491)))</f>
        <v>0.78709732543903188</v>
      </c>
      <c r="O1329" s="2" cm="1">
        <f t="array" ref="O1329">IF(G1329="","",0.5*(G1329+SUMPRODUCT(($B$1461:$B$1491=$J1329)*1,G$1461:G$1491)))</f>
        <v>0.80263356289546595</v>
      </c>
    </row>
    <row r="1330" spans="1:15" x14ac:dyDescent="0.55000000000000004">
      <c r="A1330" s="3">
        <v>43</v>
      </c>
      <c r="B1330" s="3">
        <v>25</v>
      </c>
      <c r="C1330" s="2">
        <f>IF(logVir!C1330="","",労働コスト!C1330/SUM(資本サービス!C1330,労働コスト!C1330))</f>
        <v>0.81128339209012035</v>
      </c>
      <c r="D1330" s="2">
        <f>IF(logVir!D1330="","",労働コスト!D1330/SUM(資本サービス!D1330,労働コスト!D1330))</f>
        <v>0.8030490672961107</v>
      </c>
      <c r="E1330" s="2">
        <f>IF(logVir!E1330="","",労働コスト!E1330/SUM(資本サービス!E1330,労働コスト!E1330))</f>
        <v>0.7799597133215157</v>
      </c>
      <c r="F1330" s="2">
        <f>IF(logVir!F1330="","",労働コスト!F1330/SUM(資本サービス!F1330,労働コスト!F1330))</f>
        <v>0.77693620554644427</v>
      </c>
      <c r="G1330" s="2">
        <f>IF(logVir!G1330="","",労働コスト!G1330/SUM(資本サービス!G1330,労働コスト!G1330))</f>
        <v>0.79516471449657589</v>
      </c>
      <c r="I1330" s="3">
        <v>43</v>
      </c>
      <c r="J1330" s="3">
        <v>25</v>
      </c>
      <c r="K1330" s="2" cm="1">
        <f t="array" ref="K1330">IF(C1330="","",0.5*(C1330+SUMPRODUCT(($B$1461:$B$1491=$J1330)*1,C$1461:C$1491)))</f>
        <v>0.80637721743105095</v>
      </c>
      <c r="L1330" s="2" cm="1">
        <f t="array" ref="L1330">IF(D1330="","",0.5*(D1330+SUMPRODUCT(($B$1461:$B$1491=$J1330)*1,D$1461:D$1491)))</f>
        <v>0.80299717871565268</v>
      </c>
      <c r="M1330" s="2" cm="1">
        <f t="array" ref="M1330">IF(E1330="","",0.5*(E1330+SUMPRODUCT(($B$1461:$B$1491=$J1330)*1,E$1461:E$1491)))</f>
        <v>0.79106975420404513</v>
      </c>
      <c r="N1330" s="2" cm="1">
        <f t="array" ref="N1330">IF(F1330="","",0.5*(F1330+SUMPRODUCT(($B$1461:$B$1491=$J1330)*1,F$1461:F$1491)))</f>
        <v>0.78895899670438641</v>
      </c>
      <c r="O1330" s="2" cm="1">
        <f t="array" ref="O1330">IF(G1330="","",0.5*(G1330+SUMPRODUCT(($B$1461:$B$1491=$J1330)*1,G$1461:G$1491)))</f>
        <v>0.79874862124162327</v>
      </c>
    </row>
    <row r="1331" spans="1:15" x14ac:dyDescent="0.55000000000000004">
      <c r="A1331" s="3">
        <v>43</v>
      </c>
      <c r="B1331" s="3">
        <v>26</v>
      </c>
      <c r="C1331" s="2">
        <f>IF(logVir!C1331="","",労働コスト!C1331/SUM(資本サービス!C1331,労働コスト!C1331))</f>
        <v>0.31131422453816521</v>
      </c>
      <c r="D1331" s="2">
        <f>IF(logVir!D1331="","",労働コスト!D1331/SUM(資本サービス!D1331,労働コスト!D1331))</f>
        <v>0.33399810809570052</v>
      </c>
      <c r="E1331" s="2">
        <f>IF(logVir!E1331="","",労働コスト!E1331/SUM(資本サービス!E1331,労働コスト!E1331))</f>
        <v>0.40271381975197779</v>
      </c>
      <c r="F1331" s="2">
        <f>IF(logVir!F1331="","",労働コスト!F1331/SUM(資本サービス!F1331,労働コスト!F1331))</f>
        <v>0.33854737939894952</v>
      </c>
      <c r="G1331" s="2">
        <f>IF(logVir!G1331="","",労働コスト!G1331/SUM(資本サービス!G1331,労働コスト!G1331))</f>
        <v>0.35205832053005853</v>
      </c>
      <c r="I1331" s="3">
        <v>43</v>
      </c>
      <c r="J1331" s="3">
        <v>26</v>
      </c>
      <c r="K1331" s="2" cm="1">
        <f t="array" ref="K1331">IF(C1331="","",0.5*(C1331+SUMPRODUCT(($B$1461:$B$1491=$J1331)*1,C$1461:C$1491)))</f>
        <v>0.31009483002274496</v>
      </c>
      <c r="L1331" s="2" cm="1">
        <f t="array" ref="L1331">IF(D1331="","",0.5*(D1331+SUMPRODUCT(($B$1461:$B$1491=$J1331)*1,D$1461:D$1491)))</f>
        <v>0.35482577538532389</v>
      </c>
      <c r="M1331" s="2" cm="1">
        <f t="array" ref="M1331">IF(E1331="","",0.5*(E1331+SUMPRODUCT(($B$1461:$B$1491=$J1331)*1,E$1461:E$1491)))</f>
        <v>0.42442135926804891</v>
      </c>
      <c r="N1331" s="2" cm="1">
        <f t="array" ref="N1331">IF(F1331="","",0.5*(F1331+SUMPRODUCT(($B$1461:$B$1491=$J1331)*1,F$1461:F$1491)))</f>
        <v>0.37992710442348021</v>
      </c>
      <c r="O1331" s="2" cm="1">
        <f t="array" ref="O1331">IF(G1331="","",0.5*(G1331+SUMPRODUCT(($B$1461:$B$1491=$J1331)*1,G$1461:G$1491)))</f>
        <v>0.38821210039490373</v>
      </c>
    </row>
    <row r="1332" spans="1:15" x14ac:dyDescent="0.55000000000000004">
      <c r="A1332" s="3">
        <v>43</v>
      </c>
      <c r="B1332" s="3">
        <v>27</v>
      </c>
      <c r="C1332" s="2">
        <f>IF(logVir!C1332="","",労働コスト!C1332/SUM(資本サービス!C1332,労働コスト!C1332))</f>
        <v>0.78819867763398077</v>
      </c>
      <c r="D1332" s="2">
        <f>IF(logVir!D1332="","",労働コスト!D1332/SUM(資本サービス!D1332,労働コスト!D1332))</f>
        <v>0.79910661848136</v>
      </c>
      <c r="E1332" s="2">
        <f>IF(logVir!E1332="","",労働コスト!E1332/SUM(資本サービス!E1332,労働コスト!E1332))</f>
        <v>0.81013046844641856</v>
      </c>
      <c r="F1332" s="2">
        <f>IF(logVir!F1332="","",労働コスト!F1332/SUM(資本サービス!F1332,労働コスト!F1332))</f>
        <v>0.81650792571583375</v>
      </c>
      <c r="G1332" s="2">
        <f>IF(logVir!G1332="","",労働コスト!G1332/SUM(資本サービス!G1332,労働コスト!G1332))</f>
        <v>0.81968539057956902</v>
      </c>
      <c r="I1332" s="3">
        <v>43</v>
      </c>
      <c r="J1332" s="3">
        <v>27</v>
      </c>
      <c r="K1332" s="2" cm="1">
        <f t="array" ref="K1332">IF(C1332="","",0.5*(C1332+SUMPRODUCT(($B$1461:$B$1491=$J1332)*1,C$1461:C$1491)))</f>
        <v>0.7885543937761198</v>
      </c>
      <c r="L1332" s="2" cm="1">
        <f t="array" ref="L1332">IF(D1332="","",0.5*(D1332+SUMPRODUCT(($B$1461:$B$1491=$J1332)*1,D$1461:D$1491)))</f>
        <v>0.79676472572776791</v>
      </c>
      <c r="M1332" s="2" cm="1">
        <f t="array" ref="M1332">IF(E1332="","",0.5*(E1332+SUMPRODUCT(($B$1461:$B$1491=$J1332)*1,E$1461:E$1491)))</f>
        <v>0.80330293834815647</v>
      </c>
      <c r="N1332" s="2" cm="1">
        <f t="array" ref="N1332">IF(F1332="","",0.5*(F1332+SUMPRODUCT(($B$1461:$B$1491=$J1332)*1,F$1461:F$1491)))</f>
        <v>0.80828899088775574</v>
      </c>
      <c r="O1332" s="2" cm="1">
        <f t="array" ref="O1332">IF(G1332="","",0.5*(G1332+SUMPRODUCT(($B$1461:$B$1491=$J1332)*1,G$1461:G$1491)))</f>
        <v>0.81640810242890116</v>
      </c>
    </row>
    <row r="1333" spans="1:15" x14ac:dyDescent="0.55000000000000004">
      <c r="A1333" s="3">
        <v>43</v>
      </c>
      <c r="B1333" s="3">
        <v>28</v>
      </c>
      <c r="C1333" s="2">
        <f>IF(logVir!C1333="","",労働コスト!C1333/SUM(資本サービス!C1333,労働コスト!C1333))</f>
        <v>0.67707440815763997</v>
      </c>
      <c r="D1333" s="2">
        <f>IF(logVir!D1333="","",労働コスト!D1333/SUM(資本サービス!D1333,労働コスト!D1333))</f>
        <v>0.70946111526610678</v>
      </c>
      <c r="E1333" s="2">
        <f>IF(logVir!E1333="","",労働コスト!E1333/SUM(資本サービス!E1333,労働コスト!E1333))</f>
        <v>0.7381605865705646</v>
      </c>
      <c r="F1333" s="2">
        <f>IF(logVir!F1333="","",労働コスト!F1333/SUM(資本サービス!F1333,労働コスト!F1333))</f>
        <v>0.72280780394294453</v>
      </c>
      <c r="G1333" s="2">
        <f>IF(logVir!G1333="","",労働コスト!G1333/SUM(資本サービス!G1333,労働コスト!G1333))</f>
        <v>0.708310187039628</v>
      </c>
      <c r="I1333" s="3">
        <v>43</v>
      </c>
      <c r="J1333" s="3">
        <v>28</v>
      </c>
      <c r="K1333" s="2" cm="1">
        <f t="array" ref="K1333">IF(C1333="","",0.5*(C1333+SUMPRODUCT(($B$1461:$B$1491=$J1333)*1,C$1461:C$1491)))</f>
        <v>0.63742711728393842</v>
      </c>
      <c r="L1333" s="2" cm="1">
        <f t="array" ref="L1333">IF(D1333="","",0.5*(D1333+SUMPRODUCT(($B$1461:$B$1491=$J1333)*1,D$1461:D$1491)))</f>
        <v>0.67642320039817949</v>
      </c>
      <c r="M1333" s="2" cm="1">
        <f t="array" ref="M1333">IF(E1333="","",0.5*(E1333+SUMPRODUCT(($B$1461:$B$1491=$J1333)*1,E$1461:E$1491)))</f>
        <v>0.7060587039762154</v>
      </c>
      <c r="N1333" s="2" cm="1">
        <f t="array" ref="N1333">IF(F1333="","",0.5*(F1333+SUMPRODUCT(($B$1461:$B$1491=$J1333)*1,F$1461:F$1491)))</f>
        <v>0.69502478381588462</v>
      </c>
      <c r="O1333" s="2" cm="1">
        <f t="array" ref="O1333">IF(G1333="","",0.5*(G1333+SUMPRODUCT(($B$1461:$B$1491=$J1333)*1,G$1461:G$1491)))</f>
        <v>0.68166125561265489</v>
      </c>
    </row>
    <row r="1334" spans="1:15" x14ac:dyDescent="0.55000000000000004">
      <c r="A1334" s="3">
        <v>43</v>
      </c>
      <c r="B1334" s="3">
        <v>29</v>
      </c>
      <c r="C1334" s="2">
        <f>IF(logVir!C1334="","",労働コスト!C1334/SUM(資本サービス!C1334,労働コスト!C1334))</f>
        <v>0.80575984988222071</v>
      </c>
      <c r="D1334" s="2">
        <f>IF(logVir!D1334="","",労働コスト!D1334/SUM(資本サービス!D1334,労働コスト!D1334))</f>
        <v>0.78547974926708075</v>
      </c>
      <c r="E1334" s="2">
        <f>IF(logVir!E1334="","",労働コスト!E1334/SUM(資本サービス!E1334,労働コスト!E1334))</f>
        <v>0.87900887088562651</v>
      </c>
      <c r="F1334" s="2">
        <f>IF(logVir!F1334="","",労働コスト!F1334/SUM(資本サービス!F1334,労働コスト!F1334))</f>
        <v>0.80462568603763063</v>
      </c>
      <c r="G1334" s="2">
        <f>IF(logVir!G1334="","",労働コスト!G1334/SUM(資本サービス!G1334,労働コスト!G1334))</f>
        <v>0.78733911876760176</v>
      </c>
      <c r="I1334" s="3">
        <v>43</v>
      </c>
      <c r="J1334" s="3">
        <v>29</v>
      </c>
      <c r="K1334" s="2" cm="1">
        <f t="array" ref="K1334">IF(C1334="","",0.5*(C1334+SUMPRODUCT(($B$1461:$B$1491=$J1334)*1,C$1461:C$1491)))</f>
        <v>0.8071074718746134</v>
      </c>
      <c r="L1334" s="2" cm="1">
        <f t="array" ref="L1334">IF(D1334="","",0.5*(D1334+SUMPRODUCT(($B$1461:$B$1491=$J1334)*1,D$1461:D$1491)))</f>
        <v>0.79586071903829425</v>
      </c>
      <c r="M1334" s="2" cm="1">
        <f t="array" ref="M1334">IF(E1334="","",0.5*(E1334+SUMPRODUCT(($B$1461:$B$1491=$J1334)*1,E$1461:E$1491)))</f>
        <v>0.85981879715211718</v>
      </c>
      <c r="N1334" s="2" cm="1">
        <f t="array" ref="N1334">IF(F1334="","",0.5*(F1334+SUMPRODUCT(($B$1461:$B$1491=$J1334)*1,F$1461:F$1491)))</f>
        <v>0.8145211078654524</v>
      </c>
      <c r="O1334" s="2" cm="1">
        <f t="array" ref="O1334">IF(G1334="","",0.5*(G1334+SUMPRODUCT(($B$1461:$B$1491=$J1334)*1,G$1461:G$1491)))</f>
        <v>0.81176915966693697</v>
      </c>
    </row>
    <row r="1335" spans="1:15" x14ac:dyDescent="0.55000000000000004">
      <c r="A1335" s="3">
        <v>43</v>
      </c>
      <c r="B1335" s="3">
        <v>30</v>
      </c>
      <c r="C1335" s="2">
        <f>IF(logVir!C1335="","",労働コスト!C1335/SUM(資本サービス!C1335,労働コスト!C1335))</f>
        <v>0.91873348698853385</v>
      </c>
      <c r="D1335" s="2">
        <f>IF(logVir!D1335="","",労働コスト!D1335/SUM(資本サービス!D1335,労働コスト!D1335))</f>
        <v>0.93356580564055536</v>
      </c>
      <c r="E1335" s="2">
        <f>IF(logVir!E1335="","",労働コスト!E1335/SUM(資本サービス!E1335,労働コスト!E1335))</f>
        <v>0.93357178521541861</v>
      </c>
      <c r="F1335" s="2">
        <f>IF(logVir!F1335="","",労働コスト!F1335/SUM(資本サービス!F1335,労働コスト!F1335))</f>
        <v>0.93111543564610133</v>
      </c>
      <c r="G1335" s="2">
        <f>IF(logVir!G1335="","",労働コスト!G1335/SUM(資本サービス!G1335,労働コスト!G1335))</f>
        <v>0.94003053256119473</v>
      </c>
      <c r="I1335" s="3">
        <v>43</v>
      </c>
      <c r="J1335" s="3">
        <v>30</v>
      </c>
      <c r="K1335" s="2" cm="1">
        <f t="array" ref="K1335">IF(C1335="","",0.5*(C1335+SUMPRODUCT(($B$1461:$B$1491=$J1335)*1,C$1461:C$1491)))</f>
        <v>0.89216188485156933</v>
      </c>
      <c r="L1335" s="2" cm="1">
        <f t="array" ref="L1335">IF(D1335="","",0.5*(D1335+SUMPRODUCT(($B$1461:$B$1491=$J1335)*1,D$1461:D$1491)))</f>
        <v>0.91014239189983048</v>
      </c>
      <c r="M1335" s="2" cm="1">
        <f t="array" ref="M1335">IF(E1335="","",0.5*(E1335+SUMPRODUCT(($B$1461:$B$1491=$J1335)*1,E$1461:E$1491)))</f>
        <v>0.91555820861369797</v>
      </c>
      <c r="N1335" s="2" cm="1">
        <f t="array" ref="N1335">IF(F1335="","",0.5*(F1335+SUMPRODUCT(($B$1461:$B$1491=$J1335)*1,F$1461:F$1491)))</f>
        <v>0.91641198539553437</v>
      </c>
      <c r="O1335" s="2" cm="1">
        <f t="array" ref="O1335">IF(G1335="","",0.5*(G1335+SUMPRODUCT(($B$1461:$B$1491=$J1335)*1,G$1461:G$1491)))</f>
        <v>0.92714188936154407</v>
      </c>
    </row>
    <row r="1336" spans="1:15" x14ac:dyDescent="0.55000000000000004">
      <c r="A1336" s="3">
        <v>43</v>
      </c>
      <c r="B1336" s="3">
        <v>31</v>
      </c>
      <c r="C1336" s="2">
        <f>IF(logVir!C1336="","",労働コスト!C1336/SUM(資本サービス!C1336,労働コスト!C1336))</f>
        <v>0.79393547852602042</v>
      </c>
      <c r="D1336" s="2">
        <f>IF(logVir!D1336="","",労働コスト!D1336/SUM(資本サービス!D1336,労働コスト!D1336))</f>
        <v>0.76692011545987882</v>
      </c>
      <c r="E1336" s="2">
        <f>IF(logVir!E1336="","",労働コスト!E1336/SUM(資本サービス!E1336,労働コスト!E1336))</f>
        <v>0.80891653634846472</v>
      </c>
      <c r="F1336" s="2">
        <f>IF(logVir!F1336="","",労働コスト!F1336/SUM(資本サービス!F1336,労働コスト!F1336))</f>
        <v>0.83530369175711361</v>
      </c>
      <c r="G1336" s="2">
        <f>IF(logVir!G1336="","",労働コスト!G1336/SUM(資本サービス!G1336,労働コスト!G1336))</f>
        <v>0.81475749381667106</v>
      </c>
      <c r="I1336" s="3">
        <v>43</v>
      </c>
      <c r="J1336" s="3">
        <v>31</v>
      </c>
      <c r="K1336" s="2" cm="1">
        <f t="array" ref="K1336">IF(C1336="","",0.5*(C1336+SUMPRODUCT(($B$1461:$B$1491=$J1336)*1,C$1461:C$1491)))</f>
        <v>0.78148059058012875</v>
      </c>
      <c r="L1336" s="2" cm="1">
        <f t="array" ref="L1336">IF(D1336="","",0.5*(D1336+SUMPRODUCT(($B$1461:$B$1491=$J1336)*1,D$1461:D$1491)))</f>
        <v>0.76128812602180196</v>
      </c>
      <c r="M1336" s="2" cm="1">
        <f t="array" ref="M1336">IF(E1336="","",0.5*(E1336+SUMPRODUCT(($B$1461:$B$1491=$J1336)*1,E$1461:E$1491)))</f>
        <v>0.79709549436225058</v>
      </c>
      <c r="N1336" s="2" cm="1">
        <f t="array" ref="N1336">IF(F1336="","",0.5*(F1336+SUMPRODUCT(($B$1461:$B$1491=$J1336)*1,F$1461:F$1491)))</f>
        <v>0.81454873450552123</v>
      </c>
      <c r="O1336" s="2" cm="1">
        <f t="array" ref="O1336">IF(G1336="","",0.5*(G1336+SUMPRODUCT(($B$1461:$B$1491=$J1336)*1,G$1461:G$1491)))</f>
        <v>0.80716040473873685</v>
      </c>
    </row>
    <row r="1337" spans="1:15" x14ac:dyDescent="0.55000000000000004">
      <c r="A1337" s="3">
        <v>44</v>
      </c>
      <c r="B1337" s="3">
        <v>1</v>
      </c>
      <c r="C1337" s="2">
        <f>IF(logVir!C1337="","",労働コスト!C1337/SUM(資本サービス!C1337,労働コスト!C1337))</f>
        <v>0.46126090177661599</v>
      </c>
      <c r="D1337" s="2">
        <f>IF(logVir!D1337="","",労働コスト!D1337/SUM(資本サービス!D1337,労働コスト!D1337))</f>
        <v>0.65340450000668937</v>
      </c>
      <c r="E1337" s="2">
        <f>IF(logVir!E1337="","",労働コスト!E1337/SUM(資本サービス!E1337,労働コスト!E1337))</f>
        <v>0.71152188462331567</v>
      </c>
      <c r="F1337" s="2">
        <f>IF(logVir!F1337="","",労働コスト!F1337/SUM(資本サービス!F1337,労働コスト!F1337))</f>
        <v>0.72100961701888988</v>
      </c>
      <c r="G1337" s="2">
        <f>IF(logVir!G1337="","",労働コスト!G1337/SUM(資本サービス!G1337,労働コスト!G1337))</f>
        <v>0.73027879115450356</v>
      </c>
      <c r="I1337" s="3">
        <v>44</v>
      </c>
      <c r="J1337" s="3">
        <v>1</v>
      </c>
      <c r="K1337" s="2" cm="1">
        <f t="array" ref="K1337">IF(C1337="","",0.5*(C1337+SUMPRODUCT(($B$1461:$B$1491=$J1337)*1,C$1461:C$1491)))</f>
        <v>0.49269882590760727</v>
      </c>
      <c r="L1337" s="2" cm="1">
        <f t="array" ref="L1337">IF(D1337="","",0.5*(D1337+SUMPRODUCT(($B$1461:$B$1491=$J1337)*1,D$1461:D$1491)))</f>
        <v>0.6512840376301865</v>
      </c>
      <c r="M1337" s="2" cm="1">
        <f t="array" ref="M1337">IF(E1337="","",0.5*(E1337+SUMPRODUCT(($B$1461:$B$1491=$J1337)*1,E$1461:E$1491)))</f>
        <v>0.68664533523105531</v>
      </c>
      <c r="N1337" s="2" cm="1">
        <f t="array" ref="N1337">IF(F1337="","",0.5*(F1337+SUMPRODUCT(($B$1461:$B$1491=$J1337)*1,F$1461:F$1491)))</f>
        <v>0.68932556114874688</v>
      </c>
      <c r="O1337" s="2" cm="1">
        <f t="array" ref="O1337">IF(G1337="","",0.5*(G1337+SUMPRODUCT(($B$1461:$B$1491=$J1337)*1,G$1461:G$1491)))</f>
        <v>0.70542170133361271</v>
      </c>
    </row>
    <row r="1338" spans="1:15" x14ac:dyDescent="0.55000000000000004">
      <c r="A1338" s="3">
        <v>44</v>
      </c>
      <c r="B1338" s="3">
        <v>2</v>
      </c>
      <c r="C1338" s="2">
        <f>IF(logVir!C1338="","",労働コスト!C1338/SUM(資本サービス!C1338,労働コスト!C1338))</f>
        <v>0.57169087383705153</v>
      </c>
      <c r="D1338" s="2">
        <f>IF(logVir!D1338="","",労働コスト!D1338/SUM(資本サービス!D1338,労働コスト!D1338))</f>
        <v>0.6599440352752215</v>
      </c>
      <c r="E1338" s="2">
        <f>IF(logVir!E1338="","",労働コスト!E1338/SUM(資本サービス!E1338,労働コスト!E1338))</f>
        <v>0.58822966224628659</v>
      </c>
      <c r="F1338" s="2">
        <f>IF(logVir!F1338="","",労働コスト!F1338/SUM(資本サービス!F1338,労働コスト!F1338))</f>
        <v>0.58459169082548146</v>
      </c>
      <c r="G1338" s="2">
        <f>IF(logVir!G1338="","",労働コスト!G1338/SUM(資本サービス!G1338,労働コスト!G1338))</f>
        <v>0.65727517738590657</v>
      </c>
      <c r="I1338" s="3">
        <v>44</v>
      </c>
      <c r="J1338" s="3">
        <v>2</v>
      </c>
      <c r="K1338" s="2" cm="1">
        <f t="array" ref="K1338">IF(C1338="","",0.5*(C1338+SUMPRODUCT(($B$1461:$B$1491=$J1338)*1,C$1461:C$1491)))</f>
        <v>0.5481222032362546</v>
      </c>
      <c r="L1338" s="2" cm="1">
        <f t="array" ref="L1338">IF(D1338="","",0.5*(D1338+SUMPRODUCT(($B$1461:$B$1491=$J1338)*1,D$1461:D$1491)))</f>
        <v>0.6262810342727273</v>
      </c>
      <c r="M1338" s="2" cm="1">
        <f t="array" ref="M1338">IF(E1338="","",0.5*(E1338+SUMPRODUCT(($B$1461:$B$1491=$J1338)*1,E$1461:E$1491)))</f>
        <v>0.55326252861163905</v>
      </c>
      <c r="N1338" s="2" cm="1">
        <f t="array" ref="N1338">IF(F1338="","",0.5*(F1338+SUMPRODUCT(($B$1461:$B$1491=$J1338)*1,F$1461:F$1491)))</f>
        <v>0.55028955799294899</v>
      </c>
      <c r="O1338" s="2" cm="1">
        <f t="array" ref="O1338">IF(G1338="","",0.5*(G1338+SUMPRODUCT(($B$1461:$B$1491=$J1338)*1,G$1461:G$1491)))</f>
        <v>0.62518506095407322</v>
      </c>
    </row>
    <row r="1339" spans="1:15" x14ac:dyDescent="0.55000000000000004">
      <c r="A1339" s="3">
        <v>44</v>
      </c>
      <c r="B1339" s="3">
        <v>3</v>
      </c>
      <c r="C1339" s="2">
        <f>IF(logVir!C1339="","",労働コスト!C1339/SUM(資本サービス!C1339,労働コスト!C1339))</f>
        <v>0.61085346785662054</v>
      </c>
      <c r="D1339" s="2">
        <f>IF(logVir!D1339="","",労働コスト!D1339/SUM(資本サービス!D1339,労働コスト!D1339))</f>
        <v>0.6698721927312451</v>
      </c>
      <c r="E1339" s="2">
        <f>IF(logVir!E1339="","",労働コスト!E1339/SUM(資本サービス!E1339,労働コスト!E1339))</f>
        <v>0.70567945104925056</v>
      </c>
      <c r="F1339" s="2">
        <f>IF(logVir!F1339="","",労働コスト!F1339/SUM(資本サービス!F1339,労働コスト!F1339))</f>
        <v>0.70762120651603322</v>
      </c>
      <c r="G1339" s="2">
        <f>IF(logVir!G1339="","",労働コスト!G1339/SUM(資本サービス!G1339,労働コスト!G1339))</f>
        <v>0.70498039179775962</v>
      </c>
      <c r="I1339" s="3">
        <v>44</v>
      </c>
      <c r="J1339" s="3">
        <v>3</v>
      </c>
      <c r="K1339" s="2" cm="1">
        <f t="array" ref="K1339">IF(C1339="","",0.5*(C1339+SUMPRODUCT(($B$1461:$B$1491=$J1339)*1,C$1461:C$1491)))</f>
        <v>0.65411075783030559</v>
      </c>
      <c r="L1339" s="2" cm="1">
        <f t="array" ref="L1339">IF(D1339="","",0.5*(D1339+SUMPRODUCT(($B$1461:$B$1491=$J1339)*1,D$1461:D$1491)))</f>
        <v>0.7011466720838887</v>
      </c>
      <c r="M1339" s="2" cm="1">
        <f t="array" ref="M1339">IF(E1339="","",0.5*(E1339+SUMPRODUCT(($B$1461:$B$1491=$J1339)*1,E$1461:E$1491)))</f>
        <v>0.7271291219702144</v>
      </c>
      <c r="N1339" s="2" cm="1">
        <f t="array" ref="N1339">IF(F1339="","",0.5*(F1339+SUMPRODUCT(($B$1461:$B$1491=$J1339)*1,F$1461:F$1491)))</f>
        <v>0.72723573705078759</v>
      </c>
      <c r="O1339" s="2" cm="1">
        <f t="array" ref="O1339">IF(G1339="","",0.5*(G1339+SUMPRODUCT(($B$1461:$B$1491=$J1339)*1,G$1461:G$1491)))</f>
        <v>0.74233521288804472</v>
      </c>
    </row>
    <row r="1340" spans="1:15" x14ac:dyDescent="0.55000000000000004">
      <c r="A1340" s="3">
        <v>44</v>
      </c>
      <c r="B1340" s="3">
        <v>4</v>
      </c>
      <c r="C1340" s="2">
        <f>IF(logVir!C1340="","",労働コスト!C1340/SUM(資本サービス!C1340,労働コスト!C1340))</f>
        <v>0.82561907045426586</v>
      </c>
      <c r="D1340" s="2">
        <f>IF(logVir!D1340="","",労働コスト!D1340/SUM(資本サービス!D1340,労働コスト!D1340))</f>
        <v>0.80273147209964257</v>
      </c>
      <c r="E1340" s="2">
        <f>IF(logVir!E1340="","",労働コスト!E1340/SUM(資本サービス!E1340,労働コスト!E1340))</f>
        <v>0.84168944880665642</v>
      </c>
      <c r="F1340" s="2">
        <f>IF(logVir!F1340="","",労働コスト!F1340/SUM(資本サービス!F1340,労働コスト!F1340))</f>
        <v>0.84058532170064826</v>
      </c>
      <c r="G1340" s="2">
        <f>IF(logVir!G1340="","",労働コスト!G1340/SUM(資本サービス!G1340,労働コスト!G1340))</f>
        <v>0.83083001136488921</v>
      </c>
      <c r="I1340" s="3">
        <v>44</v>
      </c>
      <c r="J1340" s="3">
        <v>4</v>
      </c>
      <c r="K1340" s="2" cm="1">
        <f t="array" ref="K1340">IF(C1340="","",0.5*(C1340+SUMPRODUCT(($B$1461:$B$1491=$J1340)*1,C$1461:C$1491)))</f>
        <v>0.79373043262007115</v>
      </c>
      <c r="L1340" s="2" cm="1">
        <f t="array" ref="L1340">IF(D1340="","",0.5*(D1340+SUMPRODUCT(($B$1461:$B$1491=$J1340)*1,D$1461:D$1491)))</f>
        <v>0.77066895240685829</v>
      </c>
      <c r="M1340" s="2" cm="1">
        <f t="array" ref="M1340">IF(E1340="","",0.5*(E1340+SUMPRODUCT(($B$1461:$B$1491=$J1340)*1,E$1461:E$1491)))</f>
        <v>0.79781741387469762</v>
      </c>
      <c r="N1340" s="2" cm="1">
        <f t="array" ref="N1340">IF(F1340="","",0.5*(F1340+SUMPRODUCT(($B$1461:$B$1491=$J1340)*1,F$1461:F$1491)))</f>
        <v>0.79393222952808307</v>
      </c>
      <c r="O1340" s="2" cm="1">
        <f t="array" ref="O1340">IF(G1340="","",0.5*(G1340+SUMPRODUCT(($B$1461:$B$1491=$J1340)*1,G$1461:G$1491)))</f>
        <v>0.80045273593706168</v>
      </c>
    </row>
    <row r="1341" spans="1:15" x14ac:dyDescent="0.55000000000000004">
      <c r="A1341" s="3">
        <v>44</v>
      </c>
      <c r="B1341" s="3">
        <v>5</v>
      </c>
      <c r="C1341" s="2">
        <f>IF(logVir!C1341="","",労働コスト!C1341/SUM(資本サービス!C1341,労働コスト!C1341))</f>
        <v>0.50217200078414903</v>
      </c>
      <c r="D1341" s="2">
        <f>IF(logVir!D1341="","",労働コスト!D1341/SUM(資本サービス!D1341,労働コスト!D1341))</f>
        <v>0.59864139843150788</v>
      </c>
      <c r="E1341" s="2">
        <f>IF(logVir!E1341="","",労働コスト!E1341/SUM(資本サービス!E1341,労働コスト!E1341))</f>
        <v>0.68340745164563121</v>
      </c>
      <c r="F1341" s="2">
        <f>IF(logVir!F1341="","",労働コスト!F1341/SUM(資本サービス!F1341,労働コスト!F1341))</f>
        <v>0.69377043924842219</v>
      </c>
      <c r="G1341" s="2">
        <f>IF(logVir!G1341="","",労働コスト!G1341/SUM(資本サービス!G1341,労働コスト!G1341))</f>
        <v>0.70956401785754497</v>
      </c>
      <c r="I1341" s="3">
        <v>44</v>
      </c>
      <c r="J1341" s="3">
        <v>5</v>
      </c>
      <c r="K1341" s="2" cm="1">
        <f t="array" ref="K1341">IF(C1341="","",0.5*(C1341+SUMPRODUCT(($B$1461:$B$1491=$J1341)*1,C$1461:C$1491)))</f>
        <v>0.57355703942453695</v>
      </c>
      <c r="L1341" s="2" cm="1">
        <f t="array" ref="L1341">IF(D1341="","",0.5*(D1341+SUMPRODUCT(($B$1461:$B$1491=$J1341)*1,D$1461:D$1491)))</f>
        <v>0.63866364869640724</v>
      </c>
      <c r="M1341" s="2" cm="1">
        <f t="array" ref="M1341">IF(E1341="","",0.5*(E1341+SUMPRODUCT(($B$1461:$B$1491=$J1341)*1,E$1461:E$1491)))</f>
        <v>0.69383745311884271</v>
      </c>
      <c r="N1341" s="2" cm="1">
        <f t="array" ref="N1341">IF(F1341="","",0.5*(F1341+SUMPRODUCT(($B$1461:$B$1491=$J1341)*1,F$1461:F$1491)))</f>
        <v>0.70251599416142096</v>
      </c>
      <c r="O1341" s="2" cm="1">
        <f t="array" ref="O1341">IF(G1341="","",0.5*(G1341+SUMPRODUCT(($B$1461:$B$1491=$J1341)*1,G$1461:G$1491)))</f>
        <v>0.72181400323047962</v>
      </c>
    </row>
    <row r="1342" spans="1:15" x14ac:dyDescent="0.55000000000000004">
      <c r="A1342" s="3">
        <v>44</v>
      </c>
      <c r="B1342" s="3">
        <v>6</v>
      </c>
      <c r="C1342" s="2">
        <f>IF(logVir!C1342="","",労働コスト!C1342/SUM(資本サービス!C1342,労働コスト!C1342))</f>
        <v>0.31908036242109966</v>
      </c>
      <c r="D1342" s="2">
        <f>IF(logVir!D1342="","",労働コスト!D1342/SUM(資本サービス!D1342,労働コスト!D1342))</f>
        <v>0.33319890058818752</v>
      </c>
      <c r="E1342" s="2">
        <f>IF(logVir!E1342="","",労働コスト!E1342/SUM(資本サービス!E1342,労働コスト!E1342))</f>
        <v>0.32663103325617221</v>
      </c>
      <c r="F1342" s="2">
        <f>IF(logVir!F1342="","",労働コスト!F1342/SUM(資本サービス!F1342,労働コスト!F1342))</f>
        <v>0.29036055045263609</v>
      </c>
      <c r="G1342" s="2">
        <f>IF(logVir!G1342="","",労働コスト!G1342/SUM(資本サービス!G1342,労働コスト!G1342))</f>
        <v>0.29366817445902638</v>
      </c>
      <c r="I1342" s="3">
        <v>44</v>
      </c>
      <c r="J1342" s="3">
        <v>6</v>
      </c>
      <c r="K1342" s="2" cm="1">
        <f t="array" ref="K1342">IF(C1342="","",0.5*(C1342+SUMPRODUCT(($B$1461:$B$1491=$J1342)*1,C$1461:C$1491)))</f>
        <v>0.34989504841659363</v>
      </c>
      <c r="L1342" s="2" cm="1">
        <f t="array" ref="L1342">IF(D1342="","",0.5*(D1342+SUMPRODUCT(($B$1461:$B$1491=$J1342)*1,D$1461:D$1491)))</f>
        <v>0.37363165746698979</v>
      </c>
      <c r="M1342" s="2" cm="1">
        <f t="array" ref="M1342">IF(E1342="","",0.5*(E1342+SUMPRODUCT(($B$1461:$B$1491=$J1342)*1,E$1461:E$1491)))</f>
        <v>0.36905518470996324</v>
      </c>
      <c r="N1342" s="2" cm="1">
        <f t="array" ref="N1342">IF(F1342="","",0.5*(F1342+SUMPRODUCT(($B$1461:$B$1491=$J1342)*1,F$1461:F$1491)))</f>
        <v>0.34620628114858387</v>
      </c>
      <c r="O1342" s="2" cm="1">
        <f t="array" ref="O1342">IF(G1342="","",0.5*(G1342+SUMPRODUCT(($B$1461:$B$1491=$J1342)*1,G$1461:G$1491)))</f>
        <v>0.36540997136822362</v>
      </c>
    </row>
    <row r="1343" spans="1:15" x14ac:dyDescent="0.55000000000000004">
      <c r="A1343" s="3">
        <v>44</v>
      </c>
      <c r="B1343" s="3">
        <v>7</v>
      </c>
      <c r="C1343" s="2">
        <f>IF(logVir!C1343="","",労働コスト!C1343/SUM(資本サービス!C1343,労働コスト!C1343))</f>
        <v>0.61380583587809523</v>
      </c>
      <c r="D1343" s="2">
        <f>IF(logVir!D1343="","",労働コスト!D1343/SUM(資本サービス!D1343,労働コスト!D1343))</f>
        <v>0.62778525759409753</v>
      </c>
      <c r="E1343" s="2">
        <f>IF(logVir!E1343="","",労働コスト!E1343/SUM(資本サービス!E1343,労働コスト!E1343))</f>
        <v>0.64321099429079076</v>
      </c>
      <c r="F1343" s="2">
        <f>IF(logVir!F1343="","",労働コスト!F1343/SUM(資本サービス!F1343,労働コスト!F1343))</f>
        <v>0.61556952257965614</v>
      </c>
      <c r="G1343" s="2">
        <f>IF(logVir!G1343="","",労働コスト!G1343/SUM(資本サービス!G1343,労働コスト!G1343))</f>
        <v>0.62864683781554587</v>
      </c>
      <c r="I1343" s="3">
        <v>44</v>
      </c>
      <c r="J1343" s="3">
        <v>7</v>
      </c>
      <c r="K1343" s="2" cm="1">
        <f t="array" ref="K1343">IF(C1343="","",0.5*(C1343+SUMPRODUCT(($B$1461:$B$1491=$J1343)*1,C$1461:C$1491)))</f>
        <v>0.61682973559490506</v>
      </c>
      <c r="L1343" s="2" cm="1">
        <f t="array" ref="L1343">IF(D1343="","",0.5*(D1343+SUMPRODUCT(($B$1461:$B$1491=$J1343)*1,D$1461:D$1491)))</f>
        <v>0.64530520117805923</v>
      </c>
      <c r="M1343" s="2" cm="1">
        <f t="array" ref="M1343">IF(E1343="","",0.5*(E1343+SUMPRODUCT(($B$1461:$B$1491=$J1343)*1,E$1461:E$1491)))</f>
        <v>0.66004685817297881</v>
      </c>
      <c r="N1343" s="2" cm="1">
        <f t="array" ref="N1343">IF(F1343="","",0.5*(F1343+SUMPRODUCT(($B$1461:$B$1491=$J1343)*1,F$1461:F$1491)))</f>
        <v>0.64636402436003038</v>
      </c>
      <c r="O1343" s="2" cm="1">
        <f t="array" ref="O1343">IF(G1343="","",0.5*(G1343+SUMPRODUCT(($B$1461:$B$1491=$J1343)*1,G$1461:G$1491)))</f>
        <v>0.66596586592110274</v>
      </c>
    </row>
    <row r="1344" spans="1:15" x14ac:dyDescent="0.55000000000000004">
      <c r="A1344" s="3">
        <v>44</v>
      </c>
      <c r="B1344" s="3">
        <v>8</v>
      </c>
      <c r="C1344" s="2">
        <f>IF(logVir!C1344="","",労働コスト!C1344/SUM(資本サービス!C1344,労働コスト!C1344))</f>
        <v>0.25184425108072839</v>
      </c>
      <c r="D1344" s="2">
        <f>IF(logVir!D1344="","",労働コスト!D1344/SUM(資本サービス!D1344,労働コスト!D1344))</f>
        <v>0.33727339489915698</v>
      </c>
      <c r="E1344" s="2">
        <f>IF(logVir!E1344="","",労働コスト!E1344/SUM(資本サービス!E1344,労働コスト!E1344))</f>
        <v>0.38453969352960621</v>
      </c>
      <c r="F1344" s="2">
        <f>IF(logVir!F1344="","",労働コスト!F1344/SUM(資本サービス!F1344,労働コスト!F1344))</f>
        <v>0.36874014411145378</v>
      </c>
      <c r="G1344" s="2">
        <f>IF(logVir!G1344="","",労働コスト!G1344/SUM(資本サービス!G1344,労働コスト!G1344))</f>
        <v>0.37366717144907902</v>
      </c>
      <c r="I1344" s="3">
        <v>44</v>
      </c>
      <c r="J1344" s="3">
        <v>8</v>
      </c>
      <c r="K1344" s="2" cm="1">
        <f t="array" ref="K1344">IF(C1344="","",0.5*(C1344+SUMPRODUCT(($B$1461:$B$1491=$J1344)*1,C$1461:C$1491)))</f>
        <v>0.40083716179408713</v>
      </c>
      <c r="L1344" s="2" cm="1">
        <f t="array" ref="L1344">IF(D1344="","",0.5*(D1344+SUMPRODUCT(($B$1461:$B$1491=$J1344)*1,D$1461:D$1491)))</f>
        <v>0.4680866006097763</v>
      </c>
      <c r="M1344" s="2" cm="1">
        <f t="array" ref="M1344">IF(E1344="","",0.5*(E1344+SUMPRODUCT(($B$1461:$B$1491=$J1344)*1,E$1461:E$1491)))</f>
        <v>0.49196195919227004</v>
      </c>
      <c r="N1344" s="2" cm="1">
        <f t="array" ref="N1344">IF(F1344="","",0.5*(F1344+SUMPRODUCT(($B$1461:$B$1491=$J1344)*1,F$1461:F$1491)))</f>
        <v>0.47954161454144473</v>
      </c>
      <c r="O1344" s="2" cm="1">
        <f t="array" ref="O1344">IF(G1344="","",0.5*(G1344+SUMPRODUCT(($B$1461:$B$1491=$J1344)*1,G$1461:G$1491)))</f>
        <v>0.49627886693510254</v>
      </c>
    </row>
    <row r="1345" spans="1:15" x14ac:dyDescent="0.55000000000000004">
      <c r="A1345" s="3">
        <v>44</v>
      </c>
      <c r="B1345" s="3">
        <v>9</v>
      </c>
      <c r="C1345" s="2">
        <f>IF(logVir!C1345="","",労働コスト!C1345/SUM(資本サービス!C1345,労働コスト!C1345))</f>
        <v>0.83587634207425465</v>
      </c>
      <c r="D1345" s="2">
        <f>IF(logVir!D1345="","",労働コスト!D1345/SUM(資本サービス!D1345,労働コスト!D1345))</f>
        <v>0.86014373892173779</v>
      </c>
      <c r="E1345" s="2">
        <f>IF(logVir!E1345="","",労働コスト!E1345/SUM(資本サービス!E1345,労働コスト!E1345))</f>
        <v>0.87563968998836028</v>
      </c>
      <c r="F1345" s="2">
        <f>IF(logVir!F1345="","",労働コスト!F1345/SUM(資本サービス!F1345,労働コスト!F1345))</f>
        <v>0.8588082434349118</v>
      </c>
      <c r="G1345" s="2">
        <f>IF(logVir!G1345="","",労働コスト!G1345/SUM(資本サービス!G1345,労働コスト!G1345))</f>
        <v>0.86664485113901324</v>
      </c>
      <c r="I1345" s="3">
        <v>44</v>
      </c>
      <c r="J1345" s="3">
        <v>9</v>
      </c>
      <c r="K1345" s="2" cm="1">
        <f t="array" ref="K1345">IF(C1345="","",0.5*(C1345+SUMPRODUCT(($B$1461:$B$1491=$J1345)*1,C$1461:C$1491)))</f>
        <v>0.81594461057911671</v>
      </c>
      <c r="L1345" s="2" cm="1">
        <f t="array" ref="L1345">IF(D1345="","",0.5*(D1345+SUMPRODUCT(($B$1461:$B$1491=$J1345)*1,D$1461:D$1491)))</f>
        <v>0.83363548796217413</v>
      </c>
      <c r="M1345" s="2" cm="1">
        <f t="array" ref="M1345">IF(E1345="","",0.5*(E1345+SUMPRODUCT(($B$1461:$B$1491=$J1345)*1,E$1461:E$1491)))</f>
        <v>0.85439206996744466</v>
      </c>
      <c r="N1345" s="2" cm="1">
        <f t="array" ref="N1345">IF(F1345="","",0.5*(F1345+SUMPRODUCT(($B$1461:$B$1491=$J1345)*1,F$1461:F$1491)))</f>
        <v>0.84734289842020283</v>
      </c>
      <c r="O1345" s="2" cm="1">
        <f t="array" ref="O1345">IF(G1345="","",0.5*(G1345+SUMPRODUCT(($B$1461:$B$1491=$J1345)*1,G$1461:G$1491)))</f>
        <v>0.86214042820957593</v>
      </c>
    </row>
    <row r="1346" spans="1:15" x14ac:dyDescent="0.55000000000000004">
      <c r="A1346" s="3">
        <v>44</v>
      </c>
      <c r="B1346" s="3">
        <v>10</v>
      </c>
      <c r="C1346" s="2">
        <f>IF(logVir!C1346="","",労働コスト!C1346/SUM(資本サービス!C1346,労働コスト!C1346))</f>
        <v>0.61785226670575766</v>
      </c>
      <c r="D1346" s="2">
        <f>IF(logVir!D1346="","",労働コスト!D1346/SUM(資本サービス!D1346,労働コスト!D1346))</f>
        <v>0.62004555201551881</v>
      </c>
      <c r="E1346" s="2">
        <f>IF(logVir!E1346="","",労働コスト!E1346/SUM(資本サービス!E1346,労働コスト!E1346))</f>
        <v>0.68175081251056591</v>
      </c>
      <c r="F1346" s="2">
        <f>IF(logVir!F1346="","",労働コスト!F1346/SUM(資本サービス!F1346,労働コスト!F1346))</f>
        <v>0.67297621485455839</v>
      </c>
      <c r="G1346" s="2">
        <f>IF(logVir!G1346="","",労働コスト!G1346/SUM(資本サービス!G1346,労働コスト!G1346))</f>
        <v>0.71044602901701437</v>
      </c>
      <c r="I1346" s="3">
        <v>44</v>
      </c>
      <c r="J1346" s="3">
        <v>10</v>
      </c>
      <c r="K1346" s="2" cm="1">
        <f t="array" ref="K1346">IF(C1346="","",0.5*(C1346+SUMPRODUCT(($B$1461:$B$1491=$J1346)*1,C$1461:C$1491)))</f>
        <v>0.62218056549272571</v>
      </c>
      <c r="L1346" s="2" cm="1">
        <f t="array" ref="L1346">IF(D1346="","",0.5*(D1346+SUMPRODUCT(($B$1461:$B$1491=$J1346)*1,D$1461:D$1491)))</f>
        <v>0.63147154262233207</v>
      </c>
      <c r="M1346" s="2" cm="1">
        <f t="array" ref="M1346">IF(E1346="","",0.5*(E1346+SUMPRODUCT(($B$1461:$B$1491=$J1346)*1,E$1461:E$1491)))</f>
        <v>0.68061670408272135</v>
      </c>
      <c r="N1346" s="2" cm="1">
        <f t="array" ref="N1346">IF(F1346="","",0.5*(F1346+SUMPRODUCT(($B$1461:$B$1491=$J1346)*1,F$1461:F$1491)))</f>
        <v>0.67607628678032528</v>
      </c>
      <c r="O1346" s="2" cm="1">
        <f t="array" ref="O1346">IF(G1346="","",0.5*(G1346+SUMPRODUCT(($B$1461:$B$1491=$J1346)*1,G$1461:G$1491)))</f>
        <v>0.71274676570196949</v>
      </c>
    </row>
    <row r="1347" spans="1:15" x14ac:dyDescent="0.55000000000000004">
      <c r="A1347" s="3">
        <v>44</v>
      </c>
      <c r="B1347" s="3">
        <v>11</v>
      </c>
      <c r="C1347" s="2">
        <f>IF(logVir!C1347="","",労働コスト!C1347/SUM(資本サービス!C1347,労働コスト!C1347))</f>
        <v>0.41139112189098181</v>
      </c>
      <c r="D1347" s="2">
        <f>IF(logVir!D1347="","",労働コスト!D1347/SUM(資本サービス!D1347,労働コスト!D1347))</f>
        <v>0.42486461139939768</v>
      </c>
      <c r="E1347" s="2">
        <f>IF(logVir!E1347="","",労働コスト!E1347/SUM(資本サービス!E1347,労働コスト!E1347))</f>
        <v>0.43304856549478987</v>
      </c>
      <c r="F1347" s="2">
        <f>IF(logVir!F1347="","",労働コスト!F1347/SUM(資本サービス!F1347,労働コスト!F1347))</f>
        <v>0.39739146292570154</v>
      </c>
      <c r="G1347" s="2">
        <f>IF(logVir!G1347="","",労働コスト!G1347/SUM(資本サービス!G1347,労働コスト!G1347))</f>
        <v>0.40459471941002306</v>
      </c>
      <c r="I1347" s="3">
        <v>44</v>
      </c>
      <c r="J1347" s="3">
        <v>11</v>
      </c>
      <c r="K1347" s="2" cm="1">
        <f t="array" ref="K1347">IF(C1347="","",0.5*(C1347+SUMPRODUCT(($B$1461:$B$1491=$J1347)*1,C$1461:C$1491)))</f>
        <v>0.48811092619298219</v>
      </c>
      <c r="L1347" s="2" cm="1">
        <f t="array" ref="L1347">IF(D1347="","",0.5*(D1347+SUMPRODUCT(($B$1461:$B$1491=$J1347)*1,D$1461:D$1491)))</f>
        <v>0.49642927607497084</v>
      </c>
      <c r="M1347" s="2" cm="1">
        <f t="array" ref="M1347">IF(E1347="","",0.5*(E1347+SUMPRODUCT(($B$1461:$B$1491=$J1347)*1,E$1461:E$1491)))</f>
        <v>0.50675435663237822</v>
      </c>
      <c r="N1347" s="2" cm="1">
        <f t="array" ref="N1347">IF(F1347="","",0.5*(F1347+SUMPRODUCT(($B$1461:$B$1491=$J1347)*1,F$1461:F$1491)))</f>
        <v>0.48503143305538765</v>
      </c>
      <c r="O1347" s="2" cm="1">
        <f t="array" ref="O1347">IF(G1347="","",0.5*(G1347+SUMPRODUCT(($B$1461:$B$1491=$J1347)*1,G$1461:G$1491)))</f>
        <v>0.49926952209086883</v>
      </c>
    </row>
    <row r="1348" spans="1:15" x14ac:dyDescent="0.55000000000000004">
      <c r="A1348" s="3">
        <v>44</v>
      </c>
      <c r="B1348" s="3">
        <v>12</v>
      </c>
      <c r="C1348" s="2">
        <f>IF(logVir!C1348="","",労働コスト!C1348/SUM(資本サービス!C1348,労働コスト!C1348))</f>
        <v>0.5279504188031392</v>
      </c>
      <c r="D1348" s="2">
        <f>IF(logVir!D1348="","",労働コスト!D1348/SUM(資本サービス!D1348,労働コスト!D1348))</f>
        <v>0.52073355510463104</v>
      </c>
      <c r="E1348" s="2">
        <f>IF(logVir!E1348="","",労働コスト!E1348/SUM(資本サービス!E1348,労働コスト!E1348))</f>
        <v>0.57816268733470522</v>
      </c>
      <c r="F1348" s="2">
        <f>IF(logVir!F1348="","",労働コスト!F1348/SUM(資本サービス!F1348,労働コスト!F1348))</f>
        <v>0.55725569198204605</v>
      </c>
      <c r="G1348" s="2">
        <f>IF(logVir!G1348="","",労働コスト!G1348/SUM(資本サービス!G1348,労働コスト!G1348))</f>
        <v>0.55672554515213413</v>
      </c>
      <c r="I1348" s="3">
        <v>44</v>
      </c>
      <c r="J1348" s="3">
        <v>12</v>
      </c>
      <c r="K1348" s="2" cm="1">
        <f t="array" ref="K1348">IF(C1348="","",0.5*(C1348+SUMPRODUCT(($B$1461:$B$1491=$J1348)*1,C$1461:C$1491)))</f>
        <v>0.50836776629632396</v>
      </c>
      <c r="L1348" s="2" cm="1">
        <f t="array" ref="L1348">IF(D1348="","",0.5*(D1348+SUMPRODUCT(($B$1461:$B$1491=$J1348)*1,D$1461:D$1491)))</f>
        <v>0.51687269103502298</v>
      </c>
      <c r="M1348" s="2" cm="1">
        <f t="array" ref="M1348">IF(E1348="","",0.5*(E1348+SUMPRODUCT(($B$1461:$B$1491=$J1348)*1,E$1461:E$1491)))</f>
        <v>0.54617068069431762</v>
      </c>
      <c r="N1348" s="2" cm="1">
        <f t="array" ref="N1348">IF(F1348="","",0.5*(F1348+SUMPRODUCT(($B$1461:$B$1491=$J1348)*1,F$1461:F$1491)))</f>
        <v>0.53800259359828906</v>
      </c>
      <c r="O1348" s="2" cm="1">
        <f t="array" ref="O1348">IF(G1348="","",0.5*(G1348+SUMPRODUCT(($B$1461:$B$1491=$J1348)*1,G$1461:G$1491)))</f>
        <v>0.55936161663783435</v>
      </c>
    </row>
    <row r="1349" spans="1:15" x14ac:dyDescent="0.55000000000000004">
      <c r="A1349" s="3">
        <v>44</v>
      </c>
      <c r="B1349" s="3">
        <v>13</v>
      </c>
      <c r="C1349" s="2">
        <f>IF(logVir!C1349="","",労働コスト!C1349/SUM(資本サービス!C1349,労働コスト!C1349))</f>
        <v>0.67211156925215998</v>
      </c>
      <c r="D1349" s="2">
        <f>IF(logVir!D1349="","",労働コスト!D1349/SUM(資本サービス!D1349,労働コスト!D1349))</f>
        <v>0.48523789685266305</v>
      </c>
      <c r="E1349" s="2">
        <f>IF(logVir!E1349="","",労働コスト!E1349/SUM(資本サービス!E1349,労働コスト!E1349))</f>
        <v>0.46748213050690157</v>
      </c>
      <c r="F1349" s="2">
        <f>IF(logVir!F1349="","",労働コスト!F1349/SUM(資本サービス!F1349,労働コスト!F1349))</f>
        <v>0.44167776552162868</v>
      </c>
      <c r="G1349" s="2">
        <f>IF(logVir!G1349="","",労働コスト!G1349/SUM(資本サービス!G1349,労働コスト!G1349))</f>
        <v>0.38664121582342226</v>
      </c>
      <c r="I1349" s="3">
        <v>44</v>
      </c>
      <c r="J1349" s="3">
        <v>13</v>
      </c>
      <c r="K1349" s="2" cm="1">
        <f t="array" ref="K1349">IF(C1349="","",0.5*(C1349+SUMPRODUCT(($B$1461:$B$1491=$J1349)*1,C$1461:C$1491)))</f>
        <v>0.53683500628401393</v>
      </c>
      <c r="L1349" s="2" cm="1">
        <f t="array" ref="L1349">IF(D1349="","",0.5*(D1349+SUMPRODUCT(($B$1461:$B$1491=$J1349)*1,D$1461:D$1491)))</f>
        <v>0.42848505768711354</v>
      </c>
      <c r="M1349" s="2" cm="1">
        <f t="array" ref="M1349">IF(E1349="","",0.5*(E1349+SUMPRODUCT(($B$1461:$B$1491=$J1349)*1,E$1461:E$1491)))</f>
        <v>0.43929251792547508</v>
      </c>
      <c r="N1349" s="2" cm="1">
        <f t="array" ref="N1349">IF(F1349="","",0.5*(F1349+SUMPRODUCT(($B$1461:$B$1491=$J1349)*1,F$1461:F$1491)))</f>
        <v>0.41900087139098297</v>
      </c>
      <c r="O1349" s="2" cm="1">
        <f t="array" ref="O1349">IF(G1349="","",0.5*(G1349+SUMPRODUCT(($B$1461:$B$1491=$J1349)*1,G$1461:G$1491)))</f>
        <v>0.40920288889047507</v>
      </c>
    </row>
    <row r="1350" spans="1:15" x14ac:dyDescent="0.55000000000000004">
      <c r="A1350" s="3">
        <v>44</v>
      </c>
      <c r="B1350" s="3">
        <v>14</v>
      </c>
      <c r="C1350" s="2">
        <f>IF(logVir!C1350="","",労働コスト!C1350/SUM(資本サービス!C1350,労働コスト!C1350))</f>
        <v>0.58326501511101581</v>
      </c>
      <c r="D1350" s="2">
        <f>IF(logVir!D1350="","",労働コスト!D1350/SUM(資本サービス!D1350,労働コスト!D1350))</f>
        <v>0.64642351371172435</v>
      </c>
      <c r="E1350" s="2">
        <f>IF(logVir!E1350="","",労働コスト!E1350/SUM(資本サービス!E1350,労働コスト!E1350))</f>
        <v>0.65446746132434719</v>
      </c>
      <c r="F1350" s="2">
        <f>IF(logVir!F1350="","",労働コスト!F1350/SUM(資本サービス!F1350,労働コスト!F1350))</f>
        <v>0.63176615495796529</v>
      </c>
      <c r="G1350" s="2">
        <f>IF(logVir!G1350="","",労働コスト!G1350/SUM(資本サービス!G1350,労働コスト!G1350))</f>
        <v>0.64590049398198957</v>
      </c>
      <c r="I1350" s="3">
        <v>44</v>
      </c>
      <c r="J1350" s="3">
        <v>14</v>
      </c>
      <c r="K1350" s="2" cm="1">
        <f t="array" ref="K1350">IF(C1350="","",0.5*(C1350+SUMPRODUCT(($B$1461:$B$1491=$J1350)*1,C$1461:C$1491)))</f>
        <v>0.58706026740187278</v>
      </c>
      <c r="L1350" s="2" cm="1">
        <f t="array" ref="L1350">IF(D1350="","",0.5*(D1350+SUMPRODUCT(($B$1461:$B$1491=$J1350)*1,D$1461:D$1491)))</f>
        <v>0.63839207652639207</v>
      </c>
      <c r="M1350" s="2" cm="1">
        <f t="array" ref="M1350">IF(E1350="","",0.5*(E1350+SUMPRODUCT(($B$1461:$B$1491=$J1350)*1,E$1461:E$1491)))</f>
        <v>0.63345285891496528</v>
      </c>
      <c r="N1350" s="2" cm="1">
        <f t="array" ref="N1350">IF(F1350="","",0.5*(F1350+SUMPRODUCT(($B$1461:$B$1491=$J1350)*1,F$1461:F$1491)))</f>
        <v>0.61549944343953367</v>
      </c>
      <c r="O1350" s="2" cm="1">
        <f t="array" ref="O1350">IF(G1350="","",0.5*(G1350+SUMPRODUCT(($B$1461:$B$1491=$J1350)*1,G$1461:G$1491)))</f>
        <v>0.63583121587771574</v>
      </c>
    </row>
    <row r="1351" spans="1:15" x14ac:dyDescent="0.55000000000000004">
      <c r="A1351" s="3">
        <v>44</v>
      </c>
      <c r="B1351" s="3">
        <v>15</v>
      </c>
      <c r="C1351" s="2">
        <f>IF(logVir!C1351="","",労働コスト!C1351/SUM(資本サービス!C1351,労働コスト!C1351))</f>
        <v>0.79861056207946546</v>
      </c>
      <c r="D1351" s="2">
        <f>IF(logVir!D1351="","",労働コスト!D1351/SUM(資本サービス!D1351,労働コスト!D1351))</f>
        <v>0.8845817785060569</v>
      </c>
      <c r="E1351" s="2">
        <f>IF(logVir!E1351="","",労働コスト!E1351/SUM(資本サービス!E1351,労働コスト!E1351))</f>
        <v>0.9051408698533534</v>
      </c>
      <c r="F1351" s="2">
        <f>IF(logVir!F1351="","",労働コスト!F1351/SUM(資本サービス!F1351,労働コスト!F1351))</f>
        <v>0.8922262191665209</v>
      </c>
      <c r="G1351" s="2">
        <f>IF(logVir!G1351="","",労働コスト!G1351/SUM(資本サービス!G1351,労働コスト!G1351))</f>
        <v>0.89871460253799207</v>
      </c>
      <c r="I1351" s="3">
        <v>44</v>
      </c>
      <c r="J1351" s="3">
        <v>15</v>
      </c>
      <c r="K1351" s="2" cm="1">
        <f t="array" ref="K1351">IF(C1351="","",0.5*(C1351+SUMPRODUCT(($B$1461:$B$1491=$J1351)*1,C$1461:C$1491)))</f>
        <v>0.76900235318197707</v>
      </c>
      <c r="L1351" s="2" cm="1">
        <f t="array" ref="L1351">IF(D1351="","",0.5*(D1351+SUMPRODUCT(($B$1461:$B$1491=$J1351)*1,D$1461:D$1491)))</f>
        <v>0.83335546104431379</v>
      </c>
      <c r="M1351" s="2" cm="1">
        <f t="array" ref="M1351">IF(E1351="","",0.5*(E1351+SUMPRODUCT(($B$1461:$B$1491=$J1351)*1,E$1461:E$1491)))</f>
        <v>0.83057616209556917</v>
      </c>
      <c r="N1351" s="2" cm="1">
        <f t="array" ref="N1351">IF(F1351="","",0.5*(F1351+SUMPRODUCT(($B$1461:$B$1491=$J1351)*1,F$1461:F$1491)))</f>
        <v>0.81965226915845246</v>
      </c>
      <c r="O1351" s="2" cm="1">
        <f t="array" ref="O1351">IF(G1351="","",0.5*(G1351+SUMPRODUCT(($B$1461:$B$1491=$J1351)*1,G$1461:G$1491)))</f>
        <v>0.83623366205892391</v>
      </c>
    </row>
    <row r="1352" spans="1:15" x14ac:dyDescent="0.55000000000000004">
      <c r="A1352" s="3">
        <v>44</v>
      </c>
      <c r="B1352" s="3">
        <v>16</v>
      </c>
      <c r="C1352" s="2">
        <f>IF(logVir!C1352="","",労働コスト!C1352/SUM(資本サービス!C1352,労働コスト!C1352))</f>
        <v>0.73824687073020667</v>
      </c>
      <c r="D1352" s="2">
        <f>IF(logVir!D1352="","",労働コスト!D1352/SUM(資本サービス!D1352,労働コスト!D1352))</f>
        <v>0.7747981277930116</v>
      </c>
      <c r="E1352" s="2">
        <f>IF(logVir!E1352="","",労働コスト!E1352/SUM(資本サービス!E1352,労働コスト!E1352))</f>
        <v>0.7460254998897935</v>
      </c>
      <c r="F1352" s="2">
        <f>IF(logVir!F1352="","",労働コスト!F1352/SUM(資本サービス!F1352,労働コスト!F1352))</f>
        <v>0.73149078939069467</v>
      </c>
      <c r="G1352" s="2">
        <f>IF(logVir!G1352="","",労働コスト!G1352/SUM(資本サービス!G1352,労働コスト!G1352))</f>
        <v>0.7482432744459705</v>
      </c>
      <c r="I1352" s="3">
        <v>44</v>
      </c>
      <c r="J1352" s="3">
        <v>16</v>
      </c>
      <c r="K1352" s="2" cm="1">
        <f t="array" ref="K1352">IF(C1352="","",0.5*(C1352+SUMPRODUCT(($B$1461:$B$1491=$J1352)*1,C$1461:C$1491)))</f>
        <v>0.70584670231989577</v>
      </c>
      <c r="L1352" s="2" cm="1">
        <f t="array" ref="L1352">IF(D1352="","",0.5*(D1352+SUMPRODUCT(($B$1461:$B$1491=$J1352)*1,D$1461:D$1491)))</f>
        <v>0.73863945606782822</v>
      </c>
      <c r="M1352" s="2" cm="1">
        <f t="array" ref="M1352">IF(E1352="","",0.5*(E1352+SUMPRODUCT(($B$1461:$B$1491=$J1352)*1,E$1461:E$1491)))</f>
        <v>0.73708738392017348</v>
      </c>
      <c r="N1352" s="2" cm="1">
        <f t="array" ref="N1352">IF(F1352="","",0.5*(F1352+SUMPRODUCT(($B$1461:$B$1491=$J1352)*1,F$1461:F$1491)))</f>
        <v>0.72956287875451964</v>
      </c>
      <c r="O1352" s="2" cm="1">
        <f t="array" ref="O1352">IF(G1352="","",0.5*(G1352+SUMPRODUCT(($B$1461:$B$1491=$J1352)*1,G$1461:G$1491)))</f>
        <v>0.75186427270675771</v>
      </c>
    </row>
    <row r="1353" spans="1:15" x14ac:dyDescent="0.55000000000000004">
      <c r="A1353" s="3">
        <v>44</v>
      </c>
      <c r="B1353" s="3">
        <v>17</v>
      </c>
      <c r="C1353" s="2">
        <f>IF(logVir!C1353="","",労働コスト!C1353/SUM(資本サービス!C1353,労働コスト!C1353))</f>
        <v>0.34709275212957647</v>
      </c>
      <c r="D1353" s="2">
        <f>IF(logVir!D1353="","",労働コスト!D1353/SUM(資本サービス!D1353,労働コスト!D1353))</f>
        <v>0.33377630189564694</v>
      </c>
      <c r="E1353" s="2">
        <f>IF(logVir!E1353="","",労働コスト!E1353/SUM(資本サービス!E1353,労働コスト!E1353))</f>
        <v>0.39101491655123077</v>
      </c>
      <c r="F1353" s="2">
        <f>IF(logVir!F1353="","",労働コスト!F1353/SUM(資本サービス!F1353,労働コスト!F1353))</f>
        <v>0.43682233180263452</v>
      </c>
      <c r="G1353" s="2">
        <f>IF(logVir!G1353="","",労働コスト!G1353/SUM(資本サービス!G1353,労働コスト!G1353))</f>
        <v>0.42212050415974445</v>
      </c>
      <c r="I1353" s="3">
        <v>44</v>
      </c>
      <c r="J1353" s="3">
        <v>17</v>
      </c>
      <c r="K1353" s="2" cm="1">
        <f t="array" ref="K1353">IF(C1353="","",0.5*(C1353+SUMPRODUCT(($B$1461:$B$1491=$J1353)*1,C$1461:C$1491)))</f>
        <v>0.34523901290903475</v>
      </c>
      <c r="L1353" s="2" cm="1">
        <f t="array" ref="L1353">IF(D1353="","",0.5*(D1353+SUMPRODUCT(($B$1461:$B$1491=$J1353)*1,D$1461:D$1491)))</f>
        <v>0.34636476284155021</v>
      </c>
      <c r="M1353" s="2" cm="1">
        <f t="array" ref="M1353">IF(E1353="","",0.5*(E1353+SUMPRODUCT(($B$1461:$B$1491=$J1353)*1,E$1461:E$1491)))</f>
        <v>0.38847540588807611</v>
      </c>
      <c r="N1353" s="2" cm="1">
        <f t="array" ref="N1353">IF(F1353="","",0.5*(F1353+SUMPRODUCT(($B$1461:$B$1491=$J1353)*1,F$1461:F$1491)))</f>
        <v>0.42544554011351859</v>
      </c>
      <c r="O1353" s="2" cm="1">
        <f t="array" ref="O1353">IF(G1353="","",0.5*(G1353+SUMPRODUCT(($B$1461:$B$1491=$J1353)*1,G$1461:G$1491)))</f>
        <v>0.42000543687887743</v>
      </c>
    </row>
    <row r="1354" spans="1:15" x14ac:dyDescent="0.55000000000000004">
      <c r="A1354" s="3">
        <v>44</v>
      </c>
      <c r="B1354" s="3">
        <v>18</v>
      </c>
      <c r="C1354" s="2">
        <f>IF(logVir!C1354="","",労働コスト!C1354/SUM(資本サービス!C1354,労働コスト!C1354))</f>
        <v>0.85977290155609742</v>
      </c>
      <c r="D1354" s="2">
        <f>IF(logVir!D1354="","",労働コスト!D1354/SUM(資本サービス!D1354,労働コスト!D1354))</f>
        <v>0.89916393028837172</v>
      </c>
      <c r="E1354" s="2">
        <f>IF(logVir!E1354="","",労働コスト!E1354/SUM(資本サービス!E1354,労働コスト!E1354))</f>
        <v>0.90614856244282727</v>
      </c>
      <c r="F1354" s="2">
        <f>IF(logVir!F1354="","",労働コスト!F1354/SUM(資本サービス!F1354,労働コスト!F1354))</f>
        <v>0.9043852557856279</v>
      </c>
      <c r="G1354" s="2">
        <f>IF(logVir!G1354="","",労働コスト!G1354/SUM(資本サービス!G1354,労働コスト!G1354))</f>
        <v>0.91755281275415002</v>
      </c>
      <c r="I1354" s="3">
        <v>44</v>
      </c>
      <c r="J1354" s="3">
        <v>18</v>
      </c>
      <c r="K1354" s="2" cm="1">
        <f t="array" ref="K1354">IF(C1354="","",0.5*(C1354+SUMPRODUCT(($B$1461:$B$1491=$J1354)*1,C$1461:C$1491)))</f>
        <v>0.8581350163636291</v>
      </c>
      <c r="L1354" s="2" cm="1">
        <f t="array" ref="L1354">IF(D1354="","",0.5*(D1354+SUMPRODUCT(($B$1461:$B$1491=$J1354)*1,D$1461:D$1491)))</f>
        <v>0.89504947068751384</v>
      </c>
      <c r="M1354" s="2" cm="1">
        <f t="array" ref="M1354">IF(E1354="","",0.5*(E1354+SUMPRODUCT(($B$1461:$B$1491=$J1354)*1,E$1461:E$1491)))</f>
        <v>0.90123622095985811</v>
      </c>
      <c r="N1354" s="2" cm="1">
        <f t="array" ref="N1354">IF(F1354="","",0.5*(F1354+SUMPRODUCT(($B$1461:$B$1491=$J1354)*1,F$1461:F$1491)))</f>
        <v>0.90115052155873721</v>
      </c>
      <c r="O1354" s="2" cm="1">
        <f t="array" ref="O1354">IF(G1354="","",0.5*(G1354+SUMPRODUCT(($B$1461:$B$1491=$J1354)*1,G$1461:G$1491)))</f>
        <v>0.90801861899552916</v>
      </c>
    </row>
    <row r="1355" spans="1:15" x14ac:dyDescent="0.55000000000000004">
      <c r="A1355" s="3">
        <v>44</v>
      </c>
      <c r="B1355" s="3">
        <v>19</v>
      </c>
      <c r="C1355" s="2">
        <f>IF(logVir!C1355="","",労働コスト!C1355/SUM(資本サービス!C1355,労働コスト!C1355))</f>
        <v>0.86398416461537297</v>
      </c>
      <c r="D1355" s="2">
        <f>IF(logVir!D1355="","",労働コスト!D1355/SUM(資本サービス!D1355,労働コスト!D1355))</f>
        <v>0.87650267966768636</v>
      </c>
      <c r="E1355" s="2">
        <f>IF(logVir!E1355="","",労働コスト!E1355/SUM(資本サービス!E1355,労働コスト!E1355))</f>
        <v>0.86627798842970749</v>
      </c>
      <c r="F1355" s="2">
        <f>IF(logVir!F1355="","",労働コスト!F1355/SUM(資本サービス!F1355,労働コスト!F1355))</f>
        <v>0.89731737675702061</v>
      </c>
      <c r="G1355" s="2">
        <f>IF(logVir!G1355="","",労働コスト!G1355/SUM(資本サービス!G1355,労働コスト!G1355))</f>
        <v>0.88604262273721079</v>
      </c>
      <c r="I1355" s="3">
        <v>44</v>
      </c>
      <c r="J1355" s="3">
        <v>19</v>
      </c>
      <c r="K1355" s="2" cm="1">
        <f t="array" ref="K1355">IF(C1355="","",0.5*(C1355+SUMPRODUCT(($B$1461:$B$1491=$J1355)*1,C$1461:C$1491)))</f>
        <v>0.84564908083782753</v>
      </c>
      <c r="L1355" s="2" cm="1">
        <f t="array" ref="L1355">IF(D1355="","",0.5*(D1355+SUMPRODUCT(($B$1461:$B$1491=$J1355)*1,D$1461:D$1491)))</f>
        <v>0.8719203053210427</v>
      </c>
      <c r="M1355" s="2" cm="1">
        <f t="array" ref="M1355">IF(E1355="","",0.5*(E1355+SUMPRODUCT(($B$1461:$B$1491=$J1355)*1,E$1461:E$1491)))</f>
        <v>0.86784276404903871</v>
      </c>
      <c r="N1355" s="2" cm="1">
        <f t="array" ref="N1355">IF(F1355="","",0.5*(F1355+SUMPRODUCT(($B$1461:$B$1491=$J1355)*1,F$1461:F$1491)))</f>
        <v>0.88348388801666267</v>
      </c>
      <c r="O1355" s="2" cm="1">
        <f t="array" ref="O1355">IF(G1355="","",0.5*(G1355+SUMPRODUCT(($B$1461:$B$1491=$J1355)*1,G$1461:G$1491)))</f>
        <v>0.88037860895924336</v>
      </c>
    </row>
    <row r="1356" spans="1:15" x14ac:dyDescent="0.55000000000000004">
      <c r="A1356" s="3">
        <v>44</v>
      </c>
      <c r="B1356" s="3">
        <v>20</v>
      </c>
      <c r="C1356" s="2">
        <f>IF(logVir!C1356="","",労働コスト!C1356/SUM(資本サービス!C1356,労働コスト!C1356))</f>
        <v>0.7405845662969881</v>
      </c>
      <c r="D1356" s="2">
        <f>IF(logVir!D1356="","",労働コスト!D1356/SUM(資本サービス!D1356,労働コスト!D1356))</f>
        <v>0.73309453276950443</v>
      </c>
      <c r="E1356" s="2">
        <f>IF(logVir!E1356="","",労働コスト!E1356/SUM(資本サービス!E1356,労働コスト!E1356))</f>
        <v>0.69391626180055277</v>
      </c>
      <c r="F1356" s="2">
        <f>IF(logVir!F1356="","",労働コスト!F1356/SUM(資本サービス!F1356,労働コスト!F1356))</f>
        <v>0.73329870980912792</v>
      </c>
      <c r="G1356" s="2">
        <f>IF(logVir!G1356="","",労働コスト!G1356/SUM(資本サービス!G1356,労働コスト!G1356))</f>
        <v>0.71766575362699359</v>
      </c>
      <c r="I1356" s="3">
        <v>44</v>
      </c>
      <c r="J1356" s="3">
        <v>20</v>
      </c>
      <c r="K1356" s="2" cm="1">
        <f t="array" ref="K1356">IF(C1356="","",0.5*(C1356+SUMPRODUCT(($B$1461:$B$1491=$J1356)*1,C$1461:C$1491)))</f>
        <v>0.74309347686413929</v>
      </c>
      <c r="L1356" s="2" cm="1">
        <f t="array" ref="L1356">IF(D1356="","",0.5*(D1356+SUMPRODUCT(($B$1461:$B$1491=$J1356)*1,D$1461:D$1491)))</f>
        <v>0.74390878374084712</v>
      </c>
      <c r="M1356" s="2" cm="1">
        <f t="array" ref="M1356">IF(E1356="","",0.5*(E1356+SUMPRODUCT(($B$1461:$B$1491=$J1356)*1,E$1461:E$1491)))</f>
        <v>0.72119311349620752</v>
      </c>
      <c r="N1356" s="2" cm="1">
        <f t="array" ref="N1356">IF(F1356="","",0.5*(F1356+SUMPRODUCT(($B$1461:$B$1491=$J1356)*1,F$1461:F$1491)))</f>
        <v>0.74009293458551029</v>
      </c>
      <c r="O1356" s="2" cm="1">
        <f t="array" ref="O1356">IF(G1356="","",0.5*(G1356+SUMPRODUCT(($B$1461:$B$1491=$J1356)*1,G$1461:G$1491)))</f>
        <v>0.73998195716016302</v>
      </c>
    </row>
    <row r="1357" spans="1:15" x14ac:dyDescent="0.55000000000000004">
      <c r="A1357" s="3">
        <v>44</v>
      </c>
      <c r="B1357" s="3">
        <v>21</v>
      </c>
      <c r="C1357" s="2">
        <f>IF(logVir!C1357="","",労働コスト!C1357/SUM(資本サービス!C1357,労働コスト!C1357))</f>
        <v>0.66165744776886826</v>
      </c>
      <c r="D1357" s="2">
        <f>IF(logVir!D1357="","",労働コスト!D1357/SUM(資本サービス!D1357,労働コスト!D1357))</f>
        <v>0.70581039376724553</v>
      </c>
      <c r="E1357" s="2">
        <f>IF(logVir!E1357="","",労働コスト!E1357/SUM(資本サービス!E1357,労働コスト!E1357))</f>
        <v>0.71291344450065686</v>
      </c>
      <c r="F1357" s="2">
        <f>IF(logVir!F1357="","",労働コスト!F1357/SUM(資本サービス!F1357,労働コスト!F1357))</f>
        <v>0.71202989819557949</v>
      </c>
      <c r="G1357" s="2">
        <f>IF(logVir!G1357="","",労働コスト!G1357/SUM(資本サービス!G1357,労働コスト!G1357))</f>
        <v>0.75846699723698829</v>
      </c>
      <c r="I1357" s="3">
        <v>44</v>
      </c>
      <c r="J1357" s="3">
        <v>21</v>
      </c>
      <c r="K1357" s="2" cm="1">
        <f t="array" ref="K1357">IF(C1357="","",0.5*(C1357+SUMPRODUCT(($B$1461:$B$1491=$J1357)*1,C$1461:C$1491)))</f>
        <v>0.66340030756237223</v>
      </c>
      <c r="L1357" s="2" cm="1">
        <f t="array" ref="L1357">IF(D1357="","",0.5*(D1357+SUMPRODUCT(($B$1461:$B$1491=$J1357)*1,D$1461:D$1491)))</f>
        <v>0.7040303250701021</v>
      </c>
      <c r="M1357" s="2" cm="1">
        <f t="array" ref="M1357">IF(E1357="","",0.5*(E1357+SUMPRODUCT(($B$1461:$B$1491=$J1357)*1,E$1461:E$1491)))</f>
        <v>0.7115024653737908</v>
      </c>
      <c r="N1357" s="2" cm="1">
        <f t="array" ref="N1357">IF(F1357="","",0.5*(F1357+SUMPRODUCT(($B$1461:$B$1491=$J1357)*1,F$1461:F$1491)))</f>
        <v>0.71235785719555444</v>
      </c>
      <c r="O1357" s="2" cm="1">
        <f t="array" ref="O1357">IF(G1357="","",0.5*(G1357+SUMPRODUCT(($B$1461:$B$1491=$J1357)*1,G$1461:G$1491)))</f>
        <v>0.74374083559921011</v>
      </c>
    </row>
    <row r="1358" spans="1:15" x14ac:dyDescent="0.55000000000000004">
      <c r="A1358" s="3">
        <v>44</v>
      </c>
      <c r="B1358" s="3">
        <v>22</v>
      </c>
      <c r="C1358" s="2">
        <f>IF(logVir!C1358="","",労働コスト!C1358/SUM(資本サービス!C1358,労働コスト!C1358))</f>
        <v>0.75527931640490276</v>
      </c>
      <c r="D1358" s="2">
        <f>IF(logVir!D1358="","",労働コスト!D1358/SUM(資本サービス!D1358,労働コスト!D1358))</f>
        <v>0.77362600043098839</v>
      </c>
      <c r="E1358" s="2">
        <f>IF(logVir!E1358="","",労働コスト!E1358/SUM(資本サービス!E1358,労働コスト!E1358))</f>
        <v>0.86609298335215745</v>
      </c>
      <c r="F1358" s="2">
        <f>IF(logVir!F1358="","",労働コスト!F1358/SUM(資本サービス!F1358,労働コスト!F1358))</f>
        <v>0.82721771996845206</v>
      </c>
      <c r="G1358" s="2">
        <f>IF(logVir!G1358="","",労働コスト!G1358/SUM(資本サービス!G1358,労働コスト!G1358))</f>
        <v>0.80041690303385205</v>
      </c>
      <c r="I1358" s="3">
        <v>44</v>
      </c>
      <c r="J1358" s="3">
        <v>22</v>
      </c>
      <c r="K1358" s="2" cm="1">
        <f t="array" ref="K1358">IF(C1358="","",0.5*(C1358+SUMPRODUCT(($B$1461:$B$1491=$J1358)*1,C$1461:C$1491)))</f>
        <v>0.76560979294732623</v>
      </c>
      <c r="L1358" s="2" cm="1">
        <f t="array" ref="L1358">IF(D1358="","",0.5*(D1358+SUMPRODUCT(($B$1461:$B$1491=$J1358)*1,D$1461:D$1491)))</f>
        <v>0.79453667755337776</v>
      </c>
      <c r="M1358" s="2" cm="1">
        <f t="array" ref="M1358">IF(E1358="","",0.5*(E1358+SUMPRODUCT(($B$1461:$B$1491=$J1358)*1,E$1461:E$1491)))</f>
        <v>0.85425620138475267</v>
      </c>
      <c r="N1358" s="2" cm="1">
        <f t="array" ref="N1358">IF(F1358="","",0.5*(F1358+SUMPRODUCT(($B$1461:$B$1491=$J1358)*1,F$1461:F$1491)))</f>
        <v>0.83239901098549374</v>
      </c>
      <c r="O1358" s="2" cm="1">
        <f t="array" ref="O1358">IF(G1358="","",0.5*(G1358+SUMPRODUCT(($B$1461:$B$1491=$J1358)*1,G$1461:G$1491)))</f>
        <v>0.81961825372914454</v>
      </c>
    </row>
    <row r="1359" spans="1:15" x14ac:dyDescent="0.55000000000000004">
      <c r="A1359" s="3">
        <v>44</v>
      </c>
      <c r="B1359" s="3">
        <v>23</v>
      </c>
      <c r="C1359" s="2">
        <f>IF(logVir!C1359="","",労働コスト!C1359/SUM(資本サービス!C1359,労働コスト!C1359))</f>
        <v>0.30851009974170968</v>
      </c>
      <c r="D1359" s="2">
        <f>IF(logVir!D1359="","",労働コスト!D1359/SUM(資本サービス!D1359,労働コスト!D1359))</f>
        <v>0.26940742588564348</v>
      </c>
      <c r="E1359" s="2">
        <f>IF(logVir!E1359="","",労働コスト!E1359/SUM(資本サービス!E1359,労働コスト!E1359))</f>
        <v>0.33881890398332554</v>
      </c>
      <c r="F1359" s="2">
        <f>IF(logVir!F1359="","",労働コスト!F1359/SUM(資本サービス!F1359,労働コスト!F1359))</f>
        <v>0.36973770139172185</v>
      </c>
      <c r="G1359" s="2">
        <f>IF(logVir!G1359="","",労働コスト!G1359/SUM(資本サービス!G1359,労働コスト!G1359))</f>
        <v>0.39833877776325083</v>
      </c>
      <c r="I1359" s="3">
        <v>44</v>
      </c>
      <c r="J1359" s="3">
        <v>23</v>
      </c>
      <c r="K1359" s="2" cm="1">
        <f t="array" ref="K1359">IF(C1359="","",0.5*(C1359+SUMPRODUCT(($B$1461:$B$1491=$J1359)*1,C$1461:C$1491)))</f>
        <v>0.29635971761172353</v>
      </c>
      <c r="L1359" s="2" cm="1">
        <f t="array" ref="L1359">IF(D1359="","",0.5*(D1359+SUMPRODUCT(($B$1461:$B$1491=$J1359)*1,D$1461:D$1491)))</f>
        <v>0.29164490260475889</v>
      </c>
      <c r="M1359" s="2" cm="1">
        <f t="array" ref="M1359">IF(E1359="","",0.5*(E1359+SUMPRODUCT(($B$1461:$B$1491=$J1359)*1,E$1461:E$1491)))</f>
        <v>0.3430132643529199</v>
      </c>
      <c r="N1359" s="2" cm="1">
        <f t="array" ref="N1359">IF(F1359="","",0.5*(F1359+SUMPRODUCT(($B$1461:$B$1491=$J1359)*1,F$1461:F$1491)))</f>
        <v>0.37253762033899279</v>
      </c>
      <c r="O1359" s="2" cm="1">
        <f t="array" ref="O1359">IF(G1359="","",0.5*(G1359+SUMPRODUCT(($B$1461:$B$1491=$J1359)*1,G$1461:G$1491)))</f>
        <v>0.39810492168913536</v>
      </c>
    </row>
    <row r="1360" spans="1:15" x14ac:dyDescent="0.55000000000000004">
      <c r="A1360" s="3">
        <v>44</v>
      </c>
      <c r="B1360" s="3">
        <v>24</v>
      </c>
      <c r="C1360" s="2">
        <f>IF(logVir!C1360="","",労働コスト!C1360/SUM(資本サービス!C1360,労働コスト!C1360))</f>
        <v>0.70060959123578048</v>
      </c>
      <c r="D1360" s="2">
        <f>IF(logVir!D1360="","",労働コスト!D1360/SUM(資本サービス!D1360,労働コスト!D1360))</f>
        <v>0.72112557037163627</v>
      </c>
      <c r="E1360" s="2">
        <f>IF(logVir!E1360="","",労働コスト!E1360/SUM(資本サービス!E1360,労働コスト!E1360))</f>
        <v>0.69390206053969283</v>
      </c>
      <c r="F1360" s="2">
        <f>IF(logVir!F1360="","",労働コスト!F1360/SUM(資本サービス!F1360,労働コスト!F1360))</f>
        <v>0.71847610411430418</v>
      </c>
      <c r="G1360" s="2">
        <f>IF(logVir!G1360="","",労働コスト!G1360/SUM(資本サービス!G1360,労働コスト!G1360))</f>
        <v>0.75392283441454178</v>
      </c>
      <c r="I1360" s="3">
        <v>44</v>
      </c>
      <c r="J1360" s="3">
        <v>24</v>
      </c>
      <c r="K1360" s="2" cm="1">
        <f t="array" ref="K1360">IF(C1360="","",0.5*(C1360+SUMPRODUCT(($B$1461:$B$1491=$J1360)*1,C$1461:C$1491)))</f>
        <v>0.70621458382397673</v>
      </c>
      <c r="L1360" s="2" cm="1">
        <f t="array" ref="L1360">IF(D1360="","",0.5*(D1360+SUMPRODUCT(($B$1461:$B$1491=$J1360)*1,D$1461:D$1491)))</f>
        <v>0.72908466564513152</v>
      </c>
      <c r="M1360" s="2" cm="1">
        <f t="array" ref="M1360">IF(E1360="","",0.5*(E1360+SUMPRODUCT(($B$1461:$B$1491=$J1360)*1,E$1461:E$1491)))</f>
        <v>0.72257767010324514</v>
      </c>
      <c r="N1360" s="2" cm="1">
        <f t="array" ref="N1360">IF(F1360="","",0.5*(F1360+SUMPRODUCT(($B$1461:$B$1491=$J1360)*1,F$1461:F$1491)))</f>
        <v>0.74347954463235588</v>
      </c>
      <c r="O1360" s="2" cm="1">
        <f t="array" ref="O1360">IF(G1360="","",0.5*(G1360+SUMPRODUCT(($B$1461:$B$1491=$J1360)*1,G$1461:G$1491)))</f>
        <v>0.76698230143446589</v>
      </c>
    </row>
    <row r="1361" spans="1:15" x14ac:dyDescent="0.55000000000000004">
      <c r="A1361" s="3">
        <v>44</v>
      </c>
      <c r="B1361" s="3">
        <v>25</v>
      </c>
      <c r="C1361" s="2">
        <f>IF(logVir!C1361="","",労働コスト!C1361/SUM(資本サービス!C1361,労働コスト!C1361))</f>
        <v>0.83089496327949108</v>
      </c>
      <c r="D1361" s="2">
        <f>IF(logVir!D1361="","",労働コスト!D1361/SUM(資本サービス!D1361,労働コスト!D1361))</f>
        <v>0.7883539452187277</v>
      </c>
      <c r="E1361" s="2">
        <f>IF(logVir!E1361="","",労働コスト!E1361/SUM(資本サービス!E1361,労働コスト!E1361))</f>
        <v>0.84007248594265005</v>
      </c>
      <c r="F1361" s="2">
        <f>IF(logVir!F1361="","",労働コスト!F1361/SUM(資本サービス!F1361,労働コスト!F1361))</f>
        <v>0.83662842281886995</v>
      </c>
      <c r="G1361" s="2">
        <f>IF(logVir!G1361="","",労働コスト!G1361/SUM(資本サービス!G1361,労働コスト!G1361))</f>
        <v>0.79302285210172663</v>
      </c>
      <c r="I1361" s="3">
        <v>44</v>
      </c>
      <c r="J1361" s="3">
        <v>25</v>
      </c>
      <c r="K1361" s="2" cm="1">
        <f t="array" ref="K1361">IF(C1361="","",0.5*(C1361+SUMPRODUCT(($B$1461:$B$1491=$J1361)*1,C$1461:C$1491)))</f>
        <v>0.81618300302573632</v>
      </c>
      <c r="L1361" s="2" cm="1">
        <f t="array" ref="L1361">IF(D1361="","",0.5*(D1361+SUMPRODUCT(($B$1461:$B$1491=$J1361)*1,D$1461:D$1491)))</f>
        <v>0.79564961767696118</v>
      </c>
      <c r="M1361" s="2" cm="1">
        <f t="array" ref="M1361">IF(E1361="","",0.5*(E1361+SUMPRODUCT(($B$1461:$B$1491=$J1361)*1,E$1461:E$1491)))</f>
        <v>0.8211261405146123</v>
      </c>
      <c r="N1361" s="2" cm="1">
        <f t="array" ref="N1361">IF(F1361="","",0.5*(F1361+SUMPRODUCT(($B$1461:$B$1491=$J1361)*1,F$1461:F$1491)))</f>
        <v>0.81880510534059936</v>
      </c>
      <c r="O1361" s="2" cm="1">
        <f t="array" ref="O1361">IF(G1361="","",0.5*(G1361+SUMPRODUCT(($B$1461:$B$1491=$J1361)*1,G$1461:G$1491)))</f>
        <v>0.79767769004419864</v>
      </c>
    </row>
    <row r="1362" spans="1:15" x14ac:dyDescent="0.55000000000000004">
      <c r="A1362" s="3">
        <v>44</v>
      </c>
      <c r="B1362" s="3">
        <v>26</v>
      </c>
      <c r="C1362" s="2">
        <f>IF(logVir!C1362="","",労働コスト!C1362/SUM(資本サービス!C1362,労働コスト!C1362))</f>
        <v>0.2103058290787764</v>
      </c>
      <c r="D1362" s="2">
        <f>IF(logVir!D1362="","",労働コスト!D1362/SUM(資本サービス!D1362,労働コスト!D1362))</f>
        <v>0.27402135783863091</v>
      </c>
      <c r="E1362" s="2">
        <f>IF(logVir!E1362="","",労働コスト!E1362/SUM(資本サービス!E1362,労働コスト!E1362))</f>
        <v>0.39793406499559592</v>
      </c>
      <c r="F1362" s="2">
        <f>IF(logVir!F1362="","",労働コスト!F1362/SUM(資本サービス!F1362,労働コスト!F1362))</f>
        <v>0.41644637370792498</v>
      </c>
      <c r="G1362" s="2">
        <f>IF(logVir!G1362="","",労働コスト!G1362/SUM(資本サービス!G1362,労働コスト!G1362))</f>
        <v>0.43943841374999704</v>
      </c>
      <c r="I1362" s="3">
        <v>44</v>
      </c>
      <c r="J1362" s="3">
        <v>26</v>
      </c>
      <c r="K1362" s="2" cm="1">
        <f t="array" ref="K1362">IF(C1362="","",0.5*(C1362+SUMPRODUCT(($B$1461:$B$1491=$J1362)*1,C$1461:C$1491)))</f>
        <v>0.25959063229305057</v>
      </c>
      <c r="L1362" s="2" cm="1">
        <f t="array" ref="L1362">IF(D1362="","",0.5*(D1362+SUMPRODUCT(($B$1461:$B$1491=$J1362)*1,D$1461:D$1491)))</f>
        <v>0.32483740025678909</v>
      </c>
      <c r="M1362" s="2" cm="1">
        <f t="array" ref="M1362">IF(E1362="","",0.5*(E1362+SUMPRODUCT(($B$1461:$B$1491=$J1362)*1,E$1461:E$1491)))</f>
        <v>0.42203148188985795</v>
      </c>
      <c r="N1362" s="2" cm="1">
        <f t="array" ref="N1362">IF(F1362="","",0.5*(F1362+SUMPRODUCT(($B$1461:$B$1491=$J1362)*1,F$1461:F$1491)))</f>
        <v>0.41887660157796791</v>
      </c>
      <c r="O1362" s="2" cm="1">
        <f t="array" ref="O1362">IF(G1362="","",0.5*(G1362+SUMPRODUCT(($B$1461:$B$1491=$J1362)*1,G$1461:G$1491)))</f>
        <v>0.43190214700487295</v>
      </c>
    </row>
    <row r="1363" spans="1:15" x14ac:dyDescent="0.55000000000000004">
      <c r="A1363" s="3">
        <v>44</v>
      </c>
      <c r="B1363" s="3">
        <v>27</v>
      </c>
      <c r="C1363" s="2">
        <f>IF(logVir!C1363="","",労働コスト!C1363/SUM(資本サービス!C1363,労働コスト!C1363))</f>
        <v>0.80094325953360646</v>
      </c>
      <c r="D1363" s="2">
        <f>IF(logVir!D1363="","",労働コスト!D1363/SUM(資本サービス!D1363,労働コスト!D1363))</f>
        <v>0.78021815908527659</v>
      </c>
      <c r="E1363" s="2">
        <f>IF(logVir!E1363="","",労働コスト!E1363/SUM(資本サービス!E1363,労働コスト!E1363))</f>
        <v>0.7999808952984756</v>
      </c>
      <c r="F1363" s="2">
        <f>IF(logVir!F1363="","",労働コスト!F1363/SUM(資本サービス!F1363,労働コスト!F1363))</f>
        <v>0.8098988652634932</v>
      </c>
      <c r="G1363" s="2">
        <f>IF(logVir!G1363="","",労働コスト!G1363/SUM(資本サービス!G1363,労働コスト!G1363))</f>
        <v>0.81951611478390884</v>
      </c>
      <c r="I1363" s="3">
        <v>44</v>
      </c>
      <c r="J1363" s="3">
        <v>27</v>
      </c>
      <c r="K1363" s="2" cm="1">
        <f t="array" ref="K1363">IF(C1363="","",0.5*(C1363+SUMPRODUCT(($B$1461:$B$1491=$J1363)*1,C$1461:C$1491)))</f>
        <v>0.79492668472593264</v>
      </c>
      <c r="L1363" s="2" cm="1">
        <f t="array" ref="L1363">IF(D1363="","",0.5*(D1363+SUMPRODUCT(($B$1461:$B$1491=$J1363)*1,D$1461:D$1491)))</f>
        <v>0.7873204960297262</v>
      </c>
      <c r="M1363" s="2" cm="1">
        <f t="array" ref="M1363">IF(E1363="","",0.5*(E1363+SUMPRODUCT(($B$1461:$B$1491=$J1363)*1,E$1461:E$1491)))</f>
        <v>0.79822815177418505</v>
      </c>
      <c r="N1363" s="2" cm="1">
        <f t="array" ref="N1363">IF(F1363="","",0.5*(F1363+SUMPRODUCT(($B$1461:$B$1491=$J1363)*1,F$1461:F$1491)))</f>
        <v>0.80498446066158547</v>
      </c>
      <c r="O1363" s="2" cm="1">
        <f t="array" ref="O1363">IF(G1363="","",0.5*(G1363+SUMPRODUCT(($B$1461:$B$1491=$J1363)*1,G$1461:G$1491)))</f>
        <v>0.81632346453107107</v>
      </c>
    </row>
    <row r="1364" spans="1:15" x14ac:dyDescent="0.55000000000000004">
      <c r="A1364" s="3">
        <v>44</v>
      </c>
      <c r="B1364" s="3">
        <v>28</v>
      </c>
      <c r="C1364" s="2">
        <f>IF(logVir!C1364="","",労働コスト!C1364/SUM(資本サービス!C1364,労働コスト!C1364))</f>
        <v>0.62815202546873372</v>
      </c>
      <c r="D1364" s="2">
        <f>IF(logVir!D1364="","",労働コスト!D1364/SUM(資本サービス!D1364,労働コスト!D1364))</f>
        <v>0.65374485773562752</v>
      </c>
      <c r="E1364" s="2">
        <f>IF(logVir!E1364="","",労働コスト!E1364/SUM(資本サービス!E1364,労働コスト!E1364))</f>
        <v>0.69499859594070801</v>
      </c>
      <c r="F1364" s="2">
        <f>IF(logVir!F1364="","",労働コスト!F1364/SUM(資本サービス!F1364,労働コスト!F1364))</f>
        <v>0.70074978772737107</v>
      </c>
      <c r="G1364" s="2">
        <f>IF(logVir!G1364="","",労働コスト!G1364/SUM(資本サービス!G1364,労働コスト!G1364))</f>
        <v>0.69777281875188035</v>
      </c>
      <c r="I1364" s="3">
        <v>44</v>
      </c>
      <c r="J1364" s="3">
        <v>28</v>
      </c>
      <c r="K1364" s="2" cm="1">
        <f t="array" ref="K1364">IF(C1364="","",0.5*(C1364+SUMPRODUCT(($B$1461:$B$1491=$J1364)*1,C$1461:C$1491)))</f>
        <v>0.61296592593948529</v>
      </c>
      <c r="L1364" s="2" cm="1">
        <f t="array" ref="L1364">IF(D1364="","",0.5*(D1364+SUMPRODUCT(($B$1461:$B$1491=$J1364)*1,D$1461:D$1491)))</f>
        <v>0.64856507163293986</v>
      </c>
      <c r="M1364" s="2" cm="1">
        <f t="array" ref="M1364">IF(E1364="","",0.5*(E1364+SUMPRODUCT(($B$1461:$B$1491=$J1364)*1,E$1461:E$1491)))</f>
        <v>0.68447770866128721</v>
      </c>
      <c r="N1364" s="2" cm="1">
        <f t="array" ref="N1364">IF(F1364="","",0.5*(F1364+SUMPRODUCT(($B$1461:$B$1491=$J1364)*1,F$1461:F$1491)))</f>
        <v>0.68399577570809789</v>
      </c>
      <c r="O1364" s="2" cm="1">
        <f t="array" ref="O1364">IF(G1364="","",0.5*(G1364+SUMPRODUCT(($B$1461:$B$1491=$J1364)*1,G$1461:G$1491)))</f>
        <v>0.67639257146878107</v>
      </c>
    </row>
    <row r="1365" spans="1:15" x14ac:dyDescent="0.55000000000000004">
      <c r="A1365" s="3">
        <v>44</v>
      </c>
      <c r="B1365" s="3">
        <v>29</v>
      </c>
      <c r="C1365" s="2">
        <f>IF(logVir!C1365="","",労働コスト!C1365/SUM(資本サービス!C1365,労働コスト!C1365))</f>
        <v>0.82777245930914956</v>
      </c>
      <c r="D1365" s="2">
        <f>IF(logVir!D1365="","",労働コスト!D1365/SUM(資本サービス!D1365,労働コスト!D1365))</f>
        <v>0.82870459359847948</v>
      </c>
      <c r="E1365" s="2">
        <f>IF(logVir!E1365="","",労働コスト!E1365/SUM(資本サービス!E1365,労働コスト!E1365))</f>
        <v>0.8244252026392267</v>
      </c>
      <c r="F1365" s="2">
        <f>IF(logVir!F1365="","",労働コスト!F1365/SUM(資本サービス!F1365,労働コスト!F1365))</f>
        <v>0.82312953319734428</v>
      </c>
      <c r="G1365" s="2">
        <f>IF(logVir!G1365="","",労働コスト!G1365/SUM(資本サービス!G1365,労働コスト!G1365))</f>
        <v>0.85711681236429083</v>
      </c>
      <c r="I1365" s="3">
        <v>44</v>
      </c>
      <c r="J1365" s="3">
        <v>29</v>
      </c>
      <c r="K1365" s="2" cm="1">
        <f t="array" ref="K1365">IF(C1365="","",0.5*(C1365+SUMPRODUCT(($B$1461:$B$1491=$J1365)*1,C$1461:C$1491)))</f>
        <v>0.81811377658807793</v>
      </c>
      <c r="L1365" s="2" cm="1">
        <f t="array" ref="L1365">IF(D1365="","",0.5*(D1365+SUMPRODUCT(($B$1461:$B$1491=$J1365)*1,D$1461:D$1491)))</f>
        <v>0.81747314120399361</v>
      </c>
      <c r="M1365" s="2" cm="1">
        <f t="array" ref="M1365">IF(E1365="","",0.5*(E1365+SUMPRODUCT(($B$1461:$B$1491=$J1365)*1,E$1461:E$1491)))</f>
        <v>0.83252696302891738</v>
      </c>
      <c r="N1365" s="2" cm="1">
        <f t="array" ref="N1365">IF(F1365="","",0.5*(F1365+SUMPRODUCT(($B$1461:$B$1491=$J1365)*1,F$1461:F$1491)))</f>
        <v>0.82377303144530933</v>
      </c>
      <c r="O1365" s="2" cm="1">
        <f t="array" ref="O1365">IF(G1365="","",0.5*(G1365+SUMPRODUCT(($B$1461:$B$1491=$J1365)*1,G$1461:G$1491)))</f>
        <v>0.84665800646528155</v>
      </c>
    </row>
    <row r="1366" spans="1:15" x14ac:dyDescent="0.55000000000000004">
      <c r="A1366" s="3">
        <v>44</v>
      </c>
      <c r="B1366" s="3">
        <v>30</v>
      </c>
      <c r="C1366" s="2">
        <f>IF(logVir!C1366="","",労働コスト!C1366/SUM(資本サービス!C1366,労働コスト!C1366))</f>
        <v>0.86719053047110728</v>
      </c>
      <c r="D1366" s="2">
        <f>IF(logVir!D1366="","",労働コスト!D1366/SUM(資本サービス!D1366,労働コスト!D1366))</f>
        <v>0.89839546499725675</v>
      </c>
      <c r="E1366" s="2">
        <f>IF(logVir!E1366="","",労働コスト!E1366/SUM(資本サービス!E1366,労働コスト!E1366))</f>
        <v>0.90158909010825905</v>
      </c>
      <c r="F1366" s="2">
        <f>IF(logVir!F1366="","",労働コスト!F1366/SUM(資本サービス!F1366,労働コスト!F1366))</f>
        <v>0.89255590151253505</v>
      </c>
      <c r="G1366" s="2">
        <f>IF(logVir!G1366="","",労働コスト!G1366/SUM(資本サービス!G1366,労働コスト!G1366))</f>
        <v>0.90279535578465064</v>
      </c>
      <c r="I1366" s="3">
        <v>44</v>
      </c>
      <c r="J1366" s="3">
        <v>30</v>
      </c>
      <c r="K1366" s="2" cm="1">
        <f t="array" ref="K1366">IF(C1366="","",0.5*(C1366+SUMPRODUCT(($B$1461:$B$1491=$J1366)*1,C$1461:C$1491)))</f>
        <v>0.86639040659285604</v>
      </c>
      <c r="L1366" s="2" cm="1">
        <f t="array" ref="L1366">IF(D1366="","",0.5*(D1366+SUMPRODUCT(($B$1461:$B$1491=$J1366)*1,D$1461:D$1491)))</f>
        <v>0.89255722157818118</v>
      </c>
      <c r="M1366" s="2" cm="1">
        <f t="array" ref="M1366">IF(E1366="","",0.5*(E1366+SUMPRODUCT(($B$1461:$B$1491=$J1366)*1,E$1461:E$1491)))</f>
        <v>0.89956686106011818</v>
      </c>
      <c r="N1366" s="2" cm="1">
        <f t="array" ref="N1366">IF(F1366="","",0.5*(F1366+SUMPRODUCT(($B$1461:$B$1491=$J1366)*1,F$1461:F$1491)))</f>
        <v>0.89713221832875112</v>
      </c>
      <c r="O1366" s="2" cm="1">
        <f t="array" ref="O1366">IF(G1366="","",0.5*(G1366+SUMPRODUCT(($B$1461:$B$1491=$J1366)*1,G$1461:G$1491)))</f>
        <v>0.90852430097327197</v>
      </c>
    </row>
    <row r="1367" spans="1:15" x14ac:dyDescent="0.55000000000000004">
      <c r="A1367" s="3">
        <v>44</v>
      </c>
      <c r="B1367" s="3">
        <v>31</v>
      </c>
      <c r="C1367" s="2">
        <f>IF(logVir!C1367="","",労働コスト!C1367/SUM(資本サービス!C1367,労働コスト!C1367))</f>
        <v>0.7669402376499026</v>
      </c>
      <c r="D1367" s="2">
        <f>IF(logVir!D1367="","",労働コスト!D1367/SUM(資本サービス!D1367,労働コスト!D1367))</f>
        <v>0.78410265903171816</v>
      </c>
      <c r="E1367" s="2">
        <f>IF(logVir!E1367="","",労働コスト!E1367/SUM(資本サービス!E1367,労働コスト!E1367))</f>
        <v>0.78498087834404262</v>
      </c>
      <c r="F1367" s="2">
        <f>IF(logVir!F1367="","",労働コスト!F1367/SUM(資本サービス!F1367,労働コスト!F1367))</f>
        <v>0.79956543955451442</v>
      </c>
      <c r="G1367" s="2">
        <f>IF(logVir!G1367="","",労働コスト!G1367/SUM(資本サービス!G1367,労働コスト!G1367))</f>
        <v>0.80330634836467063</v>
      </c>
      <c r="I1367" s="3">
        <v>44</v>
      </c>
      <c r="J1367" s="3">
        <v>31</v>
      </c>
      <c r="K1367" s="2" cm="1">
        <f t="array" ref="K1367">IF(C1367="","",0.5*(C1367+SUMPRODUCT(($B$1461:$B$1491=$J1367)*1,C$1461:C$1491)))</f>
        <v>0.76798297014206984</v>
      </c>
      <c r="L1367" s="2" cm="1">
        <f t="array" ref="L1367">IF(D1367="","",0.5*(D1367+SUMPRODUCT(($B$1461:$B$1491=$J1367)*1,D$1461:D$1491)))</f>
        <v>0.76987939780772163</v>
      </c>
      <c r="M1367" s="2" cm="1">
        <f t="array" ref="M1367">IF(E1367="","",0.5*(E1367+SUMPRODUCT(($B$1461:$B$1491=$J1367)*1,E$1461:E$1491)))</f>
        <v>0.78512766536003964</v>
      </c>
      <c r="N1367" s="2" cm="1">
        <f t="array" ref="N1367">IF(F1367="","",0.5*(F1367+SUMPRODUCT(($B$1461:$B$1491=$J1367)*1,F$1461:F$1491)))</f>
        <v>0.79667960840422158</v>
      </c>
      <c r="O1367" s="2" cm="1">
        <f t="array" ref="O1367">IF(G1367="","",0.5*(G1367+SUMPRODUCT(($B$1461:$B$1491=$J1367)*1,G$1461:G$1491)))</f>
        <v>0.80143483201273658</v>
      </c>
    </row>
    <row r="1368" spans="1:15" x14ac:dyDescent="0.55000000000000004">
      <c r="A1368" s="3">
        <v>45</v>
      </c>
      <c r="B1368" s="3">
        <v>1</v>
      </c>
      <c r="C1368" s="2">
        <f>IF(logVir!C1368="","",労働コスト!C1368/SUM(資本サービス!C1368,労働コスト!C1368))</f>
        <v>0.46381024175346891</v>
      </c>
      <c r="D1368" s="2">
        <f>IF(logVir!D1368="","",労働コスト!D1368/SUM(資本サービス!D1368,労働コスト!D1368))</f>
        <v>0.6729983119923697</v>
      </c>
      <c r="E1368" s="2">
        <f>IF(logVir!E1368="","",労働コスト!E1368/SUM(資本サービス!E1368,労働コスト!E1368))</f>
        <v>0.74694822101709035</v>
      </c>
      <c r="F1368" s="2">
        <f>IF(logVir!F1368="","",労働コスト!F1368/SUM(資本サービス!F1368,労働コスト!F1368))</f>
        <v>0.71625028924496292</v>
      </c>
      <c r="G1368" s="2">
        <f>IF(logVir!G1368="","",労働コスト!G1368/SUM(資本サービス!G1368,労働コスト!G1368))</f>
        <v>0.76222392767398828</v>
      </c>
      <c r="I1368" s="3">
        <v>45</v>
      </c>
      <c r="J1368" s="3">
        <v>1</v>
      </c>
      <c r="K1368" s="2" cm="1">
        <f t="array" ref="K1368">IF(C1368="","",0.5*(C1368+SUMPRODUCT(($B$1461:$B$1491=$J1368)*1,C$1461:C$1491)))</f>
        <v>0.49397349589603368</v>
      </c>
      <c r="L1368" s="2" cm="1">
        <f t="array" ref="L1368">IF(D1368="","",0.5*(D1368+SUMPRODUCT(($B$1461:$B$1491=$J1368)*1,D$1461:D$1491)))</f>
        <v>0.66108094362302672</v>
      </c>
      <c r="M1368" s="2" cm="1">
        <f t="array" ref="M1368">IF(E1368="","",0.5*(E1368+SUMPRODUCT(($B$1461:$B$1491=$J1368)*1,E$1461:E$1491)))</f>
        <v>0.70435850342794271</v>
      </c>
      <c r="N1368" s="2" cm="1">
        <f t="array" ref="N1368">IF(F1368="","",0.5*(F1368+SUMPRODUCT(($B$1461:$B$1491=$J1368)*1,F$1461:F$1491)))</f>
        <v>0.68694589726178346</v>
      </c>
      <c r="O1368" s="2" cm="1">
        <f t="array" ref="O1368">IF(G1368="","",0.5*(G1368+SUMPRODUCT(($B$1461:$B$1491=$J1368)*1,G$1461:G$1491)))</f>
        <v>0.72139426959335506</v>
      </c>
    </row>
    <row r="1369" spans="1:15" x14ac:dyDescent="0.55000000000000004">
      <c r="A1369" s="3">
        <v>45</v>
      </c>
      <c r="B1369" s="3">
        <v>2</v>
      </c>
      <c r="C1369" s="2">
        <f>IF(logVir!C1369="","",労働コスト!C1369/SUM(資本サービス!C1369,労働コスト!C1369))</f>
        <v>0.46202995077626813</v>
      </c>
      <c r="D1369" s="2">
        <f>IF(logVir!D1369="","",労働コスト!D1369/SUM(資本サービス!D1369,労働コスト!D1369))</f>
        <v>0.57943084137151579</v>
      </c>
      <c r="E1369" s="2">
        <f>IF(logVir!E1369="","",労働コスト!E1369/SUM(資本サービス!E1369,労働コスト!E1369))</f>
        <v>0.48935481057976116</v>
      </c>
      <c r="F1369" s="2">
        <f>IF(logVir!F1369="","",労働コスト!F1369/SUM(資本サービス!F1369,労働コスト!F1369))</f>
        <v>0.55124456670696431</v>
      </c>
      <c r="G1369" s="2">
        <f>IF(logVir!G1369="","",労働コスト!G1369/SUM(資本サービス!G1369,労働コスト!G1369))</f>
        <v>0.64533807711519875</v>
      </c>
      <c r="I1369" s="3">
        <v>45</v>
      </c>
      <c r="J1369" s="3">
        <v>2</v>
      </c>
      <c r="K1369" s="2" cm="1">
        <f t="array" ref="K1369">IF(C1369="","",0.5*(C1369+SUMPRODUCT(($B$1461:$B$1491=$J1369)*1,C$1461:C$1491)))</f>
        <v>0.49329174170586287</v>
      </c>
      <c r="L1369" s="2" cm="1">
        <f t="array" ref="L1369">IF(D1369="","",0.5*(D1369+SUMPRODUCT(($B$1461:$B$1491=$J1369)*1,D$1461:D$1491)))</f>
        <v>0.5860244373208745</v>
      </c>
      <c r="M1369" s="2" cm="1">
        <f t="array" ref="M1369">IF(E1369="","",0.5*(E1369+SUMPRODUCT(($B$1461:$B$1491=$J1369)*1,E$1461:E$1491)))</f>
        <v>0.50382510277837622</v>
      </c>
      <c r="N1369" s="2" cm="1">
        <f t="array" ref="N1369">IF(F1369="","",0.5*(F1369+SUMPRODUCT(($B$1461:$B$1491=$J1369)*1,F$1461:F$1491)))</f>
        <v>0.53361599593369036</v>
      </c>
      <c r="O1369" s="2" cm="1">
        <f t="array" ref="O1369">IF(G1369="","",0.5*(G1369+SUMPRODUCT(($B$1461:$B$1491=$J1369)*1,G$1461:G$1491)))</f>
        <v>0.61921651081871931</v>
      </c>
    </row>
    <row r="1370" spans="1:15" x14ac:dyDescent="0.55000000000000004">
      <c r="A1370" s="3">
        <v>45</v>
      </c>
      <c r="B1370" s="3">
        <v>3</v>
      </c>
      <c r="C1370" s="2">
        <f>IF(logVir!C1370="","",労働コスト!C1370/SUM(資本サービス!C1370,労働コスト!C1370))</f>
        <v>0.62580117874712549</v>
      </c>
      <c r="D1370" s="2">
        <f>IF(logVir!D1370="","",労働コスト!D1370/SUM(資本サービス!D1370,労働コスト!D1370))</f>
        <v>0.64955917543375907</v>
      </c>
      <c r="E1370" s="2">
        <f>IF(logVir!E1370="","",労働コスト!E1370/SUM(資本サービス!E1370,労働コスト!E1370))</f>
        <v>0.66081882336373854</v>
      </c>
      <c r="F1370" s="2">
        <f>IF(logVir!F1370="","",労働コスト!F1370/SUM(資本サービス!F1370,労働コスト!F1370))</f>
        <v>0.67360850574125497</v>
      </c>
      <c r="G1370" s="2">
        <f>IF(logVir!G1370="","",労働コスト!G1370/SUM(資本サービス!G1370,労働コスト!G1370))</f>
        <v>0.7324236686088208</v>
      </c>
      <c r="I1370" s="3">
        <v>45</v>
      </c>
      <c r="J1370" s="3">
        <v>3</v>
      </c>
      <c r="K1370" s="2" cm="1">
        <f t="array" ref="K1370">IF(C1370="","",0.5*(C1370+SUMPRODUCT(($B$1461:$B$1491=$J1370)*1,C$1461:C$1491)))</f>
        <v>0.66158461327555806</v>
      </c>
      <c r="L1370" s="2" cm="1">
        <f t="array" ref="L1370">IF(D1370="","",0.5*(D1370+SUMPRODUCT(($B$1461:$B$1491=$J1370)*1,D$1461:D$1491)))</f>
        <v>0.69099016343514563</v>
      </c>
      <c r="M1370" s="2" cm="1">
        <f t="array" ref="M1370">IF(E1370="","",0.5*(E1370+SUMPRODUCT(($B$1461:$B$1491=$J1370)*1,E$1461:E$1491)))</f>
        <v>0.70469880812745833</v>
      </c>
      <c r="N1370" s="2" cm="1">
        <f t="array" ref="N1370">IF(F1370="","",0.5*(F1370+SUMPRODUCT(($B$1461:$B$1491=$J1370)*1,F$1461:F$1491)))</f>
        <v>0.71022938666339841</v>
      </c>
      <c r="O1370" s="2" cm="1">
        <f t="array" ref="O1370">IF(G1370="","",0.5*(G1370+SUMPRODUCT(($B$1461:$B$1491=$J1370)*1,G$1461:G$1491)))</f>
        <v>0.75605685129357525</v>
      </c>
    </row>
    <row r="1371" spans="1:15" x14ac:dyDescent="0.55000000000000004">
      <c r="A1371" s="3">
        <v>45</v>
      </c>
      <c r="B1371" s="3">
        <v>4</v>
      </c>
      <c r="C1371" s="2">
        <f>IF(logVir!C1371="","",労働コスト!C1371/SUM(資本サービス!C1371,労働コスト!C1371))</f>
        <v>0.67029843894478469</v>
      </c>
      <c r="D1371" s="2">
        <f>IF(logVir!D1371="","",労働コスト!D1371/SUM(資本サービス!D1371,労働コスト!D1371))</f>
        <v>0.59262061812390954</v>
      </c>
      <c r="E1371" s="2">
        <f>IF(logVir!E1371="","",労働コスト!E1371/SUM(資本サービス!E1371,労働コスト!E1371))</f>
        <v>0.60117903743527112</v>
      </c>
      <c r="F1371" s="2">
        <f>IF(logVir!F1371="","",労働コスト!F1371/SUM(資本サービス!F1371,労働コスト!F1371))</f>
        <v>0.57225880350378489</v>
      </c>
      <c r="G1371" s="2">
        <f>IF(logVir!G1371="","",労働コスト!G1371/SUM(資本サービス!G1371,労働コスト!G1371))</f>
        <v>0.55095357301345171</v>
      </c>
      <c r="I1371" s="3">
        <v>45</v>
      </c>
      <c r="J1371" s="3">
        <v>4</v>
      </c>
      <c r="K1371" s="2" cm="1">
        <f t="array" ref="K1371">IF(C1371="","",0.5*(C1371+SUMPRODUCT(($B$1461:$B$1491=$J1371)*1,C$1461:C$1491)))</f>
        <v>0.71607011686533062</v>
      </c>
      <c r="L1371" s="2" cm="1">
        <f t="array" ref="L1371">IF(D1371="","",0.5*(D1371+SUMPRODUCT(($B$1461:$B$1491=$J1371)*1,D$1461:D$1491)))</f>
        <v>0.66561352541899177</v>
      </c>
      <c r="M1371" s="2" cm="1">
        <f t="array" ref="M1371">IF(E1371="","",0.5*(E1371+SUMPRODUCT(($B$1461:$B$1491=$J1371)*1,E$1461:E$1491)))</f>
        <v>0.67756220818900503</v>
      </c>
      <c r="N1371" s="2" cm="1">
        <f t="array" ref="N1371">IF(F1371="","",0.5*(F1371+SUMPRODUCT(($B$1461:$B$1491=$J1371)*1,F$1461:F$1491)))</f>
        <v>0.65976897042965144</v>
      </c>
      <c r="O1371" s="2" cm="1">
        <f t="array" ref="O1371">IF(G1371="","",0.5*(G1371+SUMPRODUCT(($B$1461:$B$1491=$J1371)*1,G$1461:G$1491)))</f>
        <v>0.66051451676134287</v>
      </c>
    </row>
    <row r="1372" spans="1:15" x14ac:dyDescent="0.55000000000000004">
      <c r="A1372" s="3">
        <v>45</v>
      </c>
      <c r="B1372" s="3">
        <v>5</v>
      </c>
      <c r="C1372" s="2">
        <f>IF(logVir!C1372="","",労働コスト!C1372/SUM(資本サービス!C1372,労働コスト!C1372))</f>
        <v>0.48941237172604207</v>
      </c>
      <c r="D1372" s="2">
        <f>IF(logVir!D1372="","",労働コスト!D1372/SUM(資本サービス!D1372,労働コスト!D1372))</f>
        <v>0.58384259041449127</v>
      </c>
      <c r="E1372" s="2">
        <f>IF(logVir!E1372="","",労働コスト!E1372/SUM(資本サービス!E1372,労働コスト!E1372))</f>
        <v>0.59596573767548144</v>
      </c>
      <c r="F1372" s="2">
        <f>IF(logVir!F1372="","",労働コスト!F1372/SUM(資本サービス!F1372,労働コスト!F1372))</f>
        <v>0.60601573918293017</v>
      </c>
      <c r="G1372" s="2">
        <f>IF(logVir!G1372="","",労働コスト!G1372/SUM(資本サービス!G1372,労働コスト!G1372))</f>
        <v>0.66706569631222556</v>
      </c>
      <c r="I1372" s="3">
        <v>45</v>
      </c>
      <c r="J1372" s="3">
        <v>5</v>
      </c>
      <c r="K1372" s="2" cm="1">
        <f t="array" ref="K1372">IF(C1372="","",0.5*(C1372+SUMPRODUCT(($B$1461:$B$1491=$J1372)*1,C$1461:C$1491)))</f>
        <v>0.5671772248954835</v>
      </c>
      <c r="L1372" s="2" cm="1">
        <f t="array" ref="L1372">IF(D1372="","",0.5*(D1372+SUMPRODUCT(($B$1461:$B$1491=$J1372)*1,D$1461:D$1491)))</f>
        <v>0.63126424468789888</v>
      </c>
      <c r="M1372" s="2" cm="1">
        <f t="array" ref="M1372">IF(E1372="","",0.5*(E1372+SUMPRODUCT(($B$1461:$B$1491=$J1372)*1,E$1461:E$1491)))</f>
        <v>0.65011659613376782</v>
      </c>
      <c r="N1372" s="2" cm="1">
        <f t="array" ref="N1372">IF(F1372="","",0.5*(F1372+SUMPRODUCT(($B$1461:$B$1491=$J1372)*1,F$1461:F$1491)))</f>
        <v>0.6586386441286749</v>
      </c>
      <c r="O1372" s="2" cm="1">
        <f t="array" ref="O1372">IF(G1372="","",0.5*(G1372+SUMPRODUCT(($B$1461:$B$1491=$J1372)*1,G$1461:G$1491)))</f>
        <v>0.70056484245781991</v>
      </c>
    </row>
    <row r="1373" spans="1:15" x14ac:dyDescent="0.55000000000000004">
      <c r="A1373" s="3">
        <v>45</v>
      </c>
      <c r="B1373" s="3">
        <v>6</v>
      </c>
      <c r="C1373" s="2">
        <f>IF(logVir!C1373="","",労働コスト!C1373/SUM(資本サービス!C1373,労働コスト!C1373))</f>
        <v>0.32699096518498516</v>
      </c>
      <c r="D1373" s="2">
        <f>IF(logVir!D1373="","",労働コスト!D1373/SUM(資本サービス!D1373,労働コスト!D1373))</f>
        <v>0.35761636461267787</v>
      </c>
      <c r="E1373" s="2">
        <f>IF(logVir!E1373="","",労働コスト!E1373/SUM(資本サービス!E1373,労働コスト!E1373))</f>
        <v>0.37476536815435585</v>
      </c>
      <c r="F1373" s="2">
        <f>IF(logVir!F1373="","",労働コスト!F1373/SUM(資本サービス!F1373,労働コスト!F1373))</f>
        <v>0.3731503237078575</v>
      </c>
      <c r="G1373" s="2">
        <f>IF(logVir!G1373="","",労働コスト!G1373/SUM(資本サービス!G1373,労働コスト!G1373))</f>
        <v>0.44538213324615028</v>
      </c>
      <c r="I1373" s="3">
        <v>45</v>
      </c>
      <c r="J1373" s="3">
        <v>6</v>
      </c>
      <c r="K1373" s="2" cm="1">
        <f t="array" ref="K1373">IF(C1373="","",0.5*(C1373+SUMPRODUCT(($B$1461:$B$1491=$J1373)*1,C$1461:C$1491)))</f>
        <v>0.35385034979853636</v>
      </c>
      <c r="L1373" s="2" cm="1">
        <f t="array" ref="L1373">IF(D1373="","",0.5*(D1373+SUMPRODUCT(($B$1461:$B$1491=$J1373)*1,D$1461:D$1491)))</f>
        <v>0.38584038947923499</v>
      </c>
      <c r="M1373" s="2" cm="1">
        <f t="array" ref="M1373">IF(E1373="","",0.5*(E1373+SUMPRODUCT(($B$1461:$B$1491=$J1373)*1,E$1461:E$1491)))</f>
        <v>0.39312235215905511</v>
      </c>
      <c r="N1373" s="2" cm="1">
        <f t="array" ref="N1373">IF(F1373="","",0.5*(F1373+SUMPRODUCT(($B$1461:$B$1491=$J1373)*1,F$1461:F$1491)))</f>
        <v>0.38760116777619458</v>
      </c>
      <c r="O1373" s="2" cm="1">
        <f t="array" ref="O1373">IF(G1373="","",0.5*(G1373+SUMPRODUCT(($B$1461:$B$1491=$J1373)*1,G$1461:G$1491)))</f>
        <v>0.44126695076178557</v>
      </c>
    </row>
    <row r="1374" spans="1:15" x14ac:dyDescent="0.55000000000000004">
      <c r="A1374" s="3">
        <v>45</v>
      </c>
      <c r="B1374" s="3">
        <v>7</v>
      </c>
      <c r="C1374" s="2">
        <f>IF(logVir!C1374="","",労働コスト!C1374/SUM(資本サービス!C1374,労働コスト!C1374))</f>
        <v>0.86052618243515233</v>
      </c>
      <c r="D1374" s="2">
        <f>IF(logVir!D1374="","",労働コスト!D1374/SUM(資本サービス!D1374,労働コスト!D1374))</f>
        <v>0.85344650734158578</v>
      </c>
      <c r="E1374" s="2">
        <f>IF(logVir!E1374="","",労働コスト!E1374/SUM(資本サービス!E1374,労働コスト!E1374))</f>
        <v>0.84297047436287875</v>
      </c>
      <c r="F1374" s="2">
        <f>IF(logVir!F1374="","",労働コスト!F1374/SUM(資本サービス!F1374,労働コスト!F1374))</f>
        <v>0.83286309403792835</v>
      </c>
      <c r="G1374" s="2">
        <f>IF(logVir!G1374="","",労働コスト!G1374/SUM(資本サービス!G1374,労働コスト!G1374))</f>
        <v>0.85315964683681889</v>
      </c>
      <c r="I1374" s="3">
        <v>45</v>
      </c>
      <c r="J1374" s="3">
        <v>7</v>
      </c>
      <c r="K1374" s="2" cm="1">
        <f t="array" ref="K1374">IF(C1374="","",0.5*(C1374+SUMPRODUCT(($B$1461:$B$1491=$J1374)*1,C$1461:C$1491)))</f>
        <v>0.74018990887343361</v>
      </c>
      <c r="L1374" s="2" cm="1">
        <f t="array" ref="L1374">IF(D1374="","",0.5*(D1374+SUMPRODUCT(($B$1461:$B$1491=$J1374)*1,D$1461:D$1491)))</f>
        <v>0.75813582605180341</v>
      </c>
      <c r="M1374" s="2" cm="1">
        <f t="array" ref="M1374">IF(E1374="","",0.5*(E1374+SUMPRODUCT(($B$1461:$B$1491=$J1374)*1,E$1461:E$1491)))</f>
        <v>0.75992659820902275</v>
      </c>
      <c r="N1374" s="2" cm="1">
        <f t="array" ref="N1374">IF(F1374="","",0.5*(F1374+SUMPRODUCT(($B$1461:$B$1491=$J1374)*1,F$1461:F$1491)))</f>
        <v>0.75501081008916648</v>
      </c>
      <c r="O1374" s="2" cm="1">
        <f t="array" ref="O1374">IF(G1374="","",0.5*(G1374+SUMPRODUCT(($B$1461:$B$1491=$J1374)*1,G$1461:G$1491)))</f>
        <v>0.77822227043173919</v>
      </c>
    </row>
    <row r="1375" spans="1:15" x14ac:dyDescent="0.55000000000000004">
      <c r="A1375" s="3">
        <v>45</v>
      </c>
      <c r="B1375" s="3">
        <v>8</v>
      </c>
      <c r="C1375" s="2">
        <f>IF(logVir!C1375="","",労働コスト!C1375/SUM(資本サービス!C1375,労働コスト!C1375))</f>
        <v>0.47636826740249433</v>
      </c>
      <c r="D1375" s="2">
        <f>IF(logVir!D1375="","",労働コスト!D1375/SUM(資本サービス!D1375,労働コスト!D1375))</f>
        <v>0.53042436595580988</v>
      </c>
      <c r="E1375" s="2">
        <f>IF(logVir!E1375="","",労働コスト!E1375/SUM(資本サービス!E1375,労働コスト!E1375))</f>
        <v>0.57048237301210092</v>
      </c>
      <c r="F1375" s="2">
        <f>IF(logVir!F1375="","",労働コスト!F1375/SUM(資本サービス!F1375,労働コスト!F1375))</f>
        <v>0.56225262449653268</v>
      </c>
      <c r="G1375" s="2">
        <f>IF(logVir!G1375="","",労働コスト!G1375/SUM(資本サービス!G1375,労働コスト!G1375))</f>
        <v>0.5982633063487186</v>
      </c>
      <c r="I1375" s="3">
        <v>45</v>
      </c>
      <c r="J1375" s="3">
        <v>8</v>
      </c>
      <c r="K1375" s="2" cm="1">
        <f t="array" ref="K1375">IF(C1375="","",0.5*(C1375+SUMPRODUCT(($B$1461:$B$1491=$J1375)*1,C$1461:C$1491)))</f>
        <v>0.51309916995497007</v>
      </c>
      <c r="L1375" s="2" cm="1">
        <f t="array" ref="L1375">IF(D1375="","",0.5*(D1375+SUMPRODUCT(($B$1461:$B$1491=$J1375)*1,D$1461:D$1491)))</f>
        <v>0.56466208613810276</v>
      </c>
      <c r="M1375" s="2" cm="1">
        <f t="array" ref="M1375">IF(E1375="","",0.5*(E1375+SUMPRODUCT(($B$1461:$B$1491=$J1375)*1,E$1461:E$1491)))</f>
        <v>0.58493329893351742</v>
      </c>
      <c r="N1375" s="2" cm="1">
        <f t="array" ref="N1375">IF(F1375="","",0.5*(F1375+SUMPRODUCT(($B$1461:$B$1491=$J1375)*1,F$1461:F$1491)))</f>
        <v>0.57629785473398421</v>
      </c>
      <c r="O1375" s="2" cm="1">
        <f t="array" ref="O1375">IF(G1375="","",0.5*(G1375+SUMPRODUCT(($B$1461:$B$1491=$J1375)*1,G$1461:G$1491)))</f>
        <v>0.60857693438492233</v>
      </c>
    </row>
    <row r="1376" spans="1:15" x14ac:dyDescent="0.55000000000000004">
      <c r="A1376" s="3">
        <v>45</v>
      </c>
      <c r="B1376" s="3">
        <v>9</v>
      </c>
      <c r="C1376" s="2">
        <f>IF(logVir!C1376="","",労働コスト!C1376/SUM(資本サービス!C1376,労働コスト!C1376))</f>
        <v>0.81735988412647109</v>
      </c>
      <c r="D1376" s="2">
        <f>IF(logVir!D1376="","",労働コスト!D1376/SUM(資本サービス!D1376,労働コスト!D1376))</f>
        <v>0.82126082957427915</v>
      </c>
      <c r="E1376" s="2">
        <f>IF(logVir!E1376="","",労働コスト!E1376/SUM(資本サービス!E1376,労働コスト!E1376))</f>
        <v>0.85095564464702211</v>
      </c>
      <c r="F1376" s="2">
        <f>IF(logVir!F1376="","",労働コスト!F1376/SUM(資本サービス!F1376,労働コスト!F1376))</f>
        <v>0.83826693805134134</v>
      </c>
      <c r="G1376" s="2">
        <f>IF(logVir!G1376="","",労働コスト!G1376/SUM(資本サービス!G1376,労働コスト!G1376))</f>
        <v>0.86887794927222195</v>
      </c>
      <c r="I1376" s="3">
        <v>45</v>
      </c>
      <c r="J1376" s="3">
        <v>9</v>
      </c>
      <c r="K1376" s="2" cm="1">
        <f t="array" ref="K1376">IF(C1376="","",0.5*(C1376+SUMPRODUCT(($B$1461:$B$1491=$J1376)*1,C$1461:C$1491)))</f>
        <v>0.80668638160522499</v>
      </c>
      <c r="L1376" s="2" cm="1">
        <f t="array" ref="L1376">IF(D1376="","",0.5*(D1376+SUMPRODUCT(($B$1461:$B$1491=$J1376)*1,D$1461:D$1491)))</f>
        <v>0.81419403328844475</v>
      </c>
      <c r="M1376" s="2" cm="1">
        <f t="array" ref="M1376">IF(E1376="","",0.5*(E1376+SUMPRODUCT(($B$1461:$B$1491=$J1376)*1,E$1461:E$1491)))</f>
        <v>0.84205004729677557</v>
      </c>
      <c r="N1376" s="2" cm="1">
        <f t="array" ref="N1376">IF(F1376="","",0.5*(F1376+SUMPRODUCT(($B$1461:$B$1491=$J1376)*1,F$1461:F$1491)))</f>
        <v>0.83707224572841765</v>
      </c>
      <c r="O1376" s="2" cm="1">
        <f t="array" ref="O1376">IF(G1376="","",0.5*(G1376+SUMPRODUCT(($B$1461:$B$1491=$J1376)*1,G$1461:G$1491)))</f>
        <v>0.86325697727618034</v>
      </c>
    </row>
    <row r="1377" spans="1:15" x14ac:dyDescent="0.55000000000000004">
      <c r="A1377" s="3">
        <v>45</v>
      </c>
      <c r="B1377" s="3">
        <v>10</v>
      </c>
      <c r="C1377" s="2">
        <f>IF(logVir!C1377="","",労働コスト!C1377/SUM(資本サービス!C1377,労働コスト!C1377))</f>
        <v>0.62110405042883055</v>
      </c>
      <c r="D1377" s="2">
        <f>IF(logVir!D1377="","",労働コスト!D1377/SUM(資本サービス!D1377,労働コスト!D1377))</f>
        <v>0.60944743700761739</v>
      </c>
      <c r="E1377" s="2">
        <f>IF(logVir!E1377="","",労働コスト!E1377/SUM(資本サービス!E1377,労働コスト!E1377))</f>
        <v>0.69786019074382544</v>
      </c>
      <c r="F1377" s="2">
        <f>IF(logVir!F1377="","",労働コスト!F1377/SUM(資本サービス!F1377,労働コスト!F1377))</f>
        <v>0.70714521893982185</v>
      </c>
      <c r="G1377" s="2">
        <f>IF(logVir!G1377="","",労働コスト!G1377/SUM(資本サービス!G1377,労働コスト!G1377))</f>
        <v>0.74909865185274982</v>
      </c>
      <c r="I1377" s="3">
        <v>45</v>
      </c>
      <c r="J1377" s="3">
        <v>10</v>
      </c>
      <c r="K1377" s="2" cm="1">
        <f t="array" ref="K1377">IF(C1377="","",0.5*(C1377+SUMPRODUCT(($B$1461:$B$1491=$J1377)*1,C$1461:C$1491)))</f>
        <v>0.6238064573542621</v>
      </c>
      <c r="L1377" s="2" cm="1">
        <f t="array" ref="L1377">IF(D1377="","",0.5*(D1377+SUMPRODUCT(($B$1461:$B$1491=$J1377)*1,D$1461:D$1491)))</f>
        <v>0.62617248511838131</v>
      </c>
      <c r="M1377" s="2" cm="1">
        <f t="array" ref="M1377">IF(E1377="","",0.5*(E1377+SUMPRODUCT(($B$1461:$B$1491=$J1377)*1,E$1461:E$1491)))</f>
        <v>0.68867139319935111</v>
      </c>
      <c r="N1377" s="2" cm="1">
        <f t="array" ref="N1377">IF(F1377="","",0.5*(F1377+SUMPRODUCT(($B$1461:$B$1491=$J1377)*1,F$1461:F$1491)))</f>
        <v>0.69316078882295695</v>
      </c>
      <c r="O1377" s="2" cm="1">
        <f t="array" ref="O1377">IF(G1377="","",0.5*(G1377+SUMPRODUCT(($B$1461:$B$1491=$J1377)*1,G$1461:G$1491)))</f>
        <v>0.73207307711983727</v>
      </c>
    </row>
    <row r="1378" spans="1:15" x14ac:dyDescent="0.55000000000000004">
      <c r="A1378" s="3">
        <v>45</v>
      </c>
      <c r="B1378" s="3">
        <v>11</v>
      </c>
      <c r="C1378" s="2">
        <f>IF(logVir!C1378="","",労働コスト!C1378/SUM(資本サービス!C1378,労働コスト!C1378))</f>
        <v>0.57984541093062603</v>
      </c>
      <c r="D1378" s="2">
        <f>IF(logVir!D1378="","",労働コスト!D1378/SUM(資本サービス!D1378,労働コスト!D1378))</f>
        <v>0.5411282661379645</v>
      </c>
      <c r="E1378" s="2">
        <f>IF(logVir!E1378="","",労働コスト!E1378/SUM(資本サービス!E1378,労働コスト!E1378))</f>
        <v>0.63021066886903876</v>
      </c>
      <c r="F1378" s="2">
        <f>IF(logVir!F1378="","",労働コスト!F1378/SUM(資本サービス!F1378,労働コスト!F1378))</f>
        <v>0.63134426875295968</v>
      </c>
      <c r="G1378" s="2">
        <f>IF(logVir!G1378="","",労働コスト!G1378/SUM(資本サービス!G1378,労働コスト!G1378))</f>
        <v>0.673975953238237</v>
      </c>
      <c r="I1378" s="3">
        <v>45</v>
      </c>
      <c r="J1378" s="3">
        <v>11</v>
      </c>
      <c r="K1378" s="2" cm="1">
        <f t="array" ref="K1378">IF(C1378="","",0.5*(C1378+SUMPRODUCT(($B$1461:$B$1491=$J1378)*1,C$1461:C$1491)))</f>
        <v>0.57233807071280429</v>
      </c>
      <c r="L1378" s="2" cm="1">
        <f t="array" ref="L1378">IF(D1378="","",0.5*(D1378+SUMPRODUCT(($B$1461:$B$1491=$J1378)*1,D$1461:D$1491)))</f>
        <v>0.55456110344425424</v>
      </c>
      <c r="M1378" s="2" cm="1">
        <f t="array" ref="M1378">IF(E1378="","",0.5*(E1378+SUMPRODUCT(($B$1461:$B$1491=$J1378)*1,E$1461:E$1491)))</f>
        <v>0.60533540831950261</v>
      </c>
      <c r="N1378" s="2" cm="1">
        <f t="array" ref="N1378">IF(F1378="","",0.5*(F1378+SUMPRODUCT(($B$1461:$B$1491=$J1378)*1,F$1461:F$1491)))</f>
        <v>0.60200783596901664</v>
      </c>
      <c r="O1378" s="2" cm="1">
        <f t="array" ref="O1378">IF(G1378="","",0.5*(G1378+SUMPRODUCT(($B$1461:$B$1491=$J1378)*1,G$1461:G$1491)))</f>
        <v>0.63396013900497583</v>
      </c>
    </row>
    <row r="1379" spans="1:15" x14ac:dyDescent="0.55000000000000004">
      <c r="A1379" s="3">
        <v>45</v>
      </c>
      <c r="B1379" s="3">
        <v>12</v>
      </c>
      <c r="C1379" s="2">
        <f>IF(logVir!C1379="","",労働コスト!C1379/SUM(資本サービス!C1379,労働コスト!C1379))</f>
        <v>0.56232746821614565</v>
      </c>
      <c r="D1379" s="2">
        <f>IF(logVir!D1379="","",労働コスト!D1379/SUM(資本サービス!D1379,労働コスト!D1379))</f>
        <v>0.4811506198985292</v>
      </c>
      <c r="E1379" s="2">
        <f>IF(logVir!E1379="","",労働コスト!E1379/SUM(資本サービス!E1379,労働コスト!E1379))</f>
        <v>0.48147272043937933</v>
      </c>
      <c r="F1379" s="2">
        <f>IF(logVir!F1379="","",労働コスト!F1379/SUM(資本サービス!F1379,労働コスト!F1379))</f>
        <v>0.51203592528859876</v>
      </c>
      <c r="G1379" s="2">
        <f>IF(logVir!G1379="","",労働コスト!G1379/SUM(資本サービス!G1379,労働コスト!G1379))</f>
        <v>0.5705378852976809</v>
      </c>
      <c r="I1379" s="3">
        <v>45</v>
      </c>
      <c r="J1379" s="3">
        <v>12</v>
      </c>
      <c r="K1379" s="2" cm="1">
        <f t="array" ref="K1379">IF(C1379="","",0.5*(C1379+SUMPRODUCT(($B$1461:$B$1491=$J1379)*1,C$1461:C$1491)))</f>
        <v>0.52555629100282719</v>
      </c>
      <c r="L1379" s="2" cm="1">
        <f t="array" ref="L1379">IF(D1379="","",0.5*(D1379+SUMPRODUCT(($B$1461:$B$1491=$J1379)*1,D$1461:D$1491)))</f>
        <v>0.49708122343197203</v>
      </c>
      <c r="M1379" s="2" cm="1">
        <f t="array" ref="M1379">IF(E1379="","",0.5*(E1379+SUMPRODUCT(($B$1461:$B$1491=$J1379)*1,E$1461:E$1491)))</f>
        <v>0.49782569724665471</v>
      </c>
      <c r="N1379" s="2" cm="1">
        <f t="array" ref="N1379">IF(F1379="","",0.5*(F1379+SUMPRODUCT(($B$1461:$B$1491=$J1379)*1,F$1461:F$1491)))</f>
        <v>0.51539271025156541</v>
      </c>
      <c r="O1379" s="2" cm="1">
        <f t="array" ref="O1379">IF(G1379="","",0.5*(G1379+SUMPRODUCT(($B$1461:$B$1491=$J1379)*1,G$1461:G$1491)))</f>
        <v>0.56626778671060785</v>
      </c>
    </row>
    <row r="1380" spans="1:15" x14ac:dyDescent="0.55000000000000004">
      <c r="A1380" s="3">
        <v>45</v>
      </c>
      <c r="B1380" s="3">
        <v>13</v>
      </c>
      <c r="C1380" s="2">
        <f>IF(logVir!C1380="","",労働コスト!C1380/SUM(資本サービス!C1380,労働コスト!C1380))</f>
        <v>0.47278527259147946</v>
      </c>
      <c r="D1380" s="2">
        <f>IF(logVir!D1380="","",労働コスト!D1380/SUM(資本サービス!D1380,労働コスト!D1380))</f>
        <v>0.42961273555841883</v>
      </c>
      <c r="E1380" s="2">
        <f>IF(logVir!E1380="","",労働コスト!E1380/SUM(資本サービス!E1380,労働コスト!E1380))</f>
        <v>0.57113720547698277</v>
      </c>
      <c r="F1380" s="2">
        <f>IF(logVir!F1380="","",労働コスト!F1380/SUM(資本サービス!F1380,労働コスト!F1380))</f>
        <v>0.60813357313966321</v>
      </c>
      <c r="G1380" s="2">
        <f>IF(logVir!G1380="","",労働コスト!G1380/SUM(資本サービス!G1380,労働コスト!G1380))</f>
        <v>0.6981510315372319</v>
      </c>
      <c r="I1380" s="3">
        <v>45</v>
      </c>
      <c r="J1380" s="3">
        <v>13</v>
      </c>
      <c r="K1380" s="2" cm="1">
        <f t="array" ref="K1380">IF(C1380="","",0.5*(C1380+SUMPRODUCT(($B$1461:$B$1491=$J1380)*1,C$1461:C$1491)))</f>
        <v>0.43717185795367364</v>
      </c>
      <c r="L1380" s="2" cm="1">
        <f t="array" ref="L1380">IF(D1380="","",0.5*(D1380+SUMPRODUCT(($B$1461:$B$1491=$J1380)*1,D$1461:D$1491)))</f>
        <v>0.40067247703999143</v>
      </c>
      <c r="M1380" s="2" cm="1">
        <f t="array" ref="M1380">IF(E1380="","",0.5*(E1380+SUMPRODUCT(($B$1461:$B$1491=$J1380)*1,E$1461:E$1491)))</f>
        <v>0.49112005541051573</v>
      </c>
      <c r="N1380" s="2" cm="1">
        <f t="array" ref="N1380">IF(F1380="","",0.5*(F1380+SUMPRODUCT(($B$1461:$B$1491=$J1380)*1,F$1461:F$1491)))</f>
        <v>0.50222877520000031</v>
      </c>
      <c r="O1380" s="2" cm="1">
        <f t="array" ref="O1380">IF(G1380="","",0.5*(G1380+SUMPRODUCT(($B$1461:$B$1491=$J1380)*1,G$1461:G$1491)))</f>
        <v>0.56495779674737989</v>
      </c>
    </row>
    <row r="1381" spans="1:15" x14ac:dyDescent="0.55000000000000004">
      <c r="A1381" s="3">
        <v>45</v>
      </c>
      <c r="B1381" s="3">
        <v>14</v>
      </c>
      <c r="C1381" s="2">
        <f>IF(logVir!C1381="","",労働コスト!C1381/SUM(資本サービス!C1381,労働コスト!C1381))</f>
        <v>0.61661746166329923</v>
      </c>
      <c r="D1381" s="2">
        <f>IF(logVir!D1381="","",労働コスト!D1381/SUM(資本サービス!D1381,労働コスト!D1381))</f>
        <v>0.62502792257464779</v>
      </c>
      <c r="E1381" s="2">
        <f>IF(logVir!E1381="","",労働コスト!E1381/SUM(資本サービス!E1381,労働コスト!E1381))</f>
        <v>0.64163370730651015</v>
      </c>
      <c r="F1381" s="2">
        <f>IF(logVir!F1381="","",労働コスト!F1381/SUM(資本サービス!F1381,労働コスト!F1381))</f>
        <v>0.64814897503172253</v>
      </c>
      <c r="G1381" s="2">
        <f>IF(logVir!G1381="","",労働コスト!G1381/SUM(資本サービス!G1381,労働コスト!G1381))</f>
        <v>0.66980419362371491</v>
      </c>
      <c r="I1381" s="3">
        <v>45</v>
      </c>
      <c r="J1381" s="3">
        <v>14</v>
      </c>
      <c r="K1381" s="2" cm="1">
        <f t="array" ref="K1381">IF(C1381="","",0.5*(C1381+SUMPRODUCT(($B$1461:$B$1491=$J1381)*1,C$1461:C$1491)))</f>
        <v>0.60373649067801449</v>
      </c>
      <c r="L1381" s="2" cm="1">
        <f t="array" ref="L1381">IF(D1381="","",0.5*(D1381+SUMPRODUCT(($B$1461:$B$1491=$J1381)*1,D$1461:D$1491)))</f>
        <v>0.62769428095785385</v>
      </c>
      <c r="M1381" s="2" cm="1">
        <f t="array" ref="M1381">IF(E1381="","",0.5*(E1381+SUMPRODUCT(($B$1461:$B$1491=$J1381)*1,E$1461:E$1491)))</f>
        <v>0.6270359819060467</v>
      </c>
      <c r="N1381" s="2" cm="1">
        <f t="array" ref="N1381">IF(F1381="","",0.5*(F1381+SUMPRODUCT(($B$1461:$B$1491=$J1381)*1,F$1461:F$1491)))</f>
        <v>0.62369085347641229</v>
      </c>
      <c r="O1381" s="2" cm="1">
        <f t="array" ref="O1381">IF(G1381="","",0.5*(G1381+SUMPRODUCT(($B$1461:$B$1491=$J1381)*1,G$1461:G$1491)))</f>
        <v>0.64778306569857835</v>
      </c>
    </row>
    <row r="1382" spans="1:15" x14ac:dyDescent="0.55000000000000004">
      <c r="A1382" s="3">
        <v>45</v>
      </c>
      <c r="B1382" s="3">
        <v>15</v>
      </c>
      <c r="C1382" s="2">
        <f>IF(logVir!C1382="","",労働コスト!C1382/SUM(資本サービス!C1382,労働コスト!C1382))</f>
        <v>0.68428668964567796</v>
      </c>
      <c r="D1382" s="2">
        <f>IF(logVir!D1382="","",労働コスト!D1382/SUM(資本サービス!D1382,労働コスト!D1382))</f>
        <v>0.70051689708963005</v>
      </c>
      <c r="E1382" s="2">
        <f>IF(logVir!E1382="","",労働コスト!E1382/SUM(資本サービス!E1382,労働コスト!E1382))</f>
        <v>0.75424388641722229</v>
      </c>
      <c r="F1382" s="2">
        <f>IF(logVir!F1382="","",労働コスト!F1382/SUM(資本サービス!F1382,労働コスト!F1382))</f>
        <v>0.76572252521951623</v>
      </c>
      <c r="G1382" s="2">
        <f>IF(logVir!G1382="","",労働コスト!G1382/SUM(資本サービス!G1382,労働コスト!G1382))</f>
        <v>0.79783266013717014</v>
      </c>
      <c r="I1382" s="3">
        <v>45</v>
      </c>
      <c r="J1382" s="3">
        <v>15</v>
      </c>
      <c r="K1382" s="2" cm="1">
        <f t="array" ref="K1382">IF(C1382="","",0.5*(C1382+SUMPRODUCT(($B$1461:$B$1491=$J1382)*1,C$1461:C$1491)))</f>
        <v>0.71184041696508338</v>
      </c>
      <c r="L1382" s="2" cm="1">
        <f t="array" ref="L1382">IF(D1382="","",0.5*(D1382+SUMPRODUCT(($B$1461:$B$1491=$J1382)*1,D$1461:D$1491)))</f>
        <v>0.74132302033610031</v>
      </c>
      <c r="M1382" s="2" cm="1">
        <f t="array" ref="M1382">IF(E1382="","",0.5*(E1382+SUMPRODUCT(($B$1461:$B$1491=$J1382)*1,E$1461:E$1491)))</f>
        <v>0.75512767037750361</v>
      </c>
      <c r="N1382" s="2" cm="1">
        <f t="array" ref="N1382">IF(F1382="","",0.5*(F1382+SUMPRODUCT(($B$1461:$B$1491=$J1382)*1,F$1461:F$1491)))</f>
        <v>0.75640042218495007</v>
      </c>
      <c r="O1382" s="2" cm="1">
        <f t="array" ref="O1382">IF(G1382="","",0.5*(G1382+SUMPRODUCT(($B$1461:$B$1491=$J1382)*1,G$1461:G$1491)))</f>
        <v>0.78579269085851289</v>
      </c>
    </row>
    <row r="1383" spans="1:15" x14ac:dyDescent="0.55000000000000004">
      <c r="A1383" s="3">
        <v>45</v>
      </c>
      <c r="B1383" s="3">
        <v>16</v>
      </c>
      <c r="C1383" s="2">
        <f>IF(logVir!C1383="","",労働コスト!C1383/SUM(資本サービス!C1383,労働コスト!C1383))</f>
        <v>0.58808556966814685</v>
      </c>
      <c r="D1383" s="2">
        <f>IF(logVir!D1383="","",労働コスト!D1383/SUM(資本サービス!D1383,労働コスト!D1383))</f>
        <v>0.54428053992057435</v>
      </c>
      <c r="E1383" s="2">
        <f>IF(logVir!E1383="","",労働コスト!E1383/SUM(資本サービス!E1383,労働コスト!E1383))</f>
        <v>0.58627170172682352</v>
      </c>
      <c r="F1383" s="2">
        <f>IF(logVir!F1383="","",労働コスト!F1383/SUM(資本サービス!F1383,労働コスト!F1383))</f>
        <v>0.59026550715117554</v>
      </c>
      <c r="G1383" s="2">
        <f>IF(logVir!G1383="","",労働コスト!G1383/SUM(資本サービス!G1383,労働コスト!G1383))</f>
        <v>0.64399295417404223</v>
      </c>
      <c r="I1383" s="3">
        <v>45</v>
      </c>
      <c r="J1383" s="3">
        <v>16</v>
      </c>
      <c r="K1383" s="2" cm="1">
        <f t="array" ref="K1383">IF(C1383="","",0.5*(C1383+SUMPRODUCT(($B$1461:$B$1491=$J1383)*1,C$1461:C$1491)))</f>
        <v>0.63076605178886591</v>
      </c>
      <c r="L1383" s="2" cm="1">
        <f t="array" ref="L1383">IF(D1383="","",0.5*(D1383+SUMPRODUCT(($B$1461:$B$1491=$J1383)*1,D$1461:D$1491)))</f>
        <v>0.62338066213160959</v>
      </c>
      <c r="M1383" s="2" cm="1">
        <f t="array" ref="M1383">IF(E1383="","",0.5*(E1383+SUMPRODUCT(($B$1461:$B$1491=$J1383)*1,E$1461:E$1491)))</f>
        <v>0.6572104848386886</v>
      </c>
      <c r="N1383" s="2" cm="1">
        <f t="array" ref="N1383">IF(F1383="","",0.5*(F1383+SUMPRODUCT(($B$1461:$B$1491=$J1383)*1,F$1461:F$1491)))</f>
        <v>0.65895023763476013</v>
      </c>
      <c r="O1383" s="2" cm="1">
        <f t="array" ref="O1383">IF(G1383="","",0.5*(G1383+SUMPRODUCT(($B$1461:$B$1491=$J1383)*1,G$1461:G$1491)))</f>
        <v>0.69973911257079346</v>
      </c>
    </row>
    <row r="1384" spans="1:15" x14ac:dyDescent="0.55000000000000004">
      <c r="A1384" s="3">
        <v>45</v>
      </c>
      <c r="B1384" s="3">
        <v>17</v>
      </c>
      <c r="C1384" s="2">
        <f>IF(logVir!C1384="","",労働コスト!C1384/SUM(資本サービス!C1384,労働コスト!C1384))</f>
        <v>0.32618328690764559</v>
      </c>
      <c r="D1384" s="2">
        <f>IF(logVir!D1384="","",労働コスト!D1384/SUM(資本サービス!D1384,労働コスト!D1384))</f>
        <v>0.32663883471696131</v>
      </c>
      <c r="E1384" s="2">
        <f>IF(logVir!E1384="","",労働コスト!E1384/SUM(資本サービス!E1384,労働コスト!E1384))</f>
        <v>0.38815535382674909</v>
      </c>
      <c r="F1384" s="2">
        <f>IF(logVir!F1384="","",労働コスト!F1384/SUM(資本サービス!F1384,労働コスト!F1384))</f>
        <v>0.3594726690751433</v>
      </c>
      <c r="G1384" s="2">
        <f>IF(logVir!G1384="","",労働コスト!G1384/SUM(資本サービス!G1384,労働コスト!G1384))</f>
        <v>0.46168650938373701</v>
      </c>
      <c r="I1384" s="3">
        <v>45</v>
      </c>
      <c r="J1384" s="3">
        <v>17</v>
      </c>
      <c r="K1384" s="2" cm="1">
        <f t="array" ref="K1384">IF(C1384="","",0.5*(C1384+SUMPRODUCT(($B$1461:$B$1491=$J1384)*1,C$1461:C$1491)))</f>
        <v>0.33478428029806928</v>
      </c>
      <c r="L1384" s="2" cm="1">
        <f t="array" ref="L1384">IF(D1384="","",0.5*(D1384+SUMPRODUCT(($B$1461:$B$1491=$J1384)*1,D$1461:D$1491)))</f>
        <v>0.34279602925220742</v>
      </c>
      <c r="M1384" s="2" cm="1">
        <f t="array" ref="M1384">IF(E1384="","",0.5*(E1384+SUMPRODUCT(($B$1461:$B$1491=$J1384)*1,E$1461:E$1491)))</f>
        <v>0.38704562452583524</v>
      </c>
      <c r="N1384" s="2" cm="1">
        <f t="array" ref="N1384">IF(F1384="","",0.5*(F1384+SUMPRODUCT(($B$1461:$B$1491=$J1384)*1,F$1461:F$1491)))</f>
        <v>0.38677070874977298</v>
      </c>
      <c r="O1384" s="2" cm="1">
        <f t="array" ref="O1384">IF(G1384="","",0.5*(G1384+SUMPRODUCT(($B$1461:$B$1491=$J1384)*1,G$1461:G$1491)))</f>
        <v>0.43978843949087371</v>
      </c>
    </row>
    <row r="1385" spans="1:15" x14ac:dyDescent="0.55000000000000004">
      <c r="A1385" s="3">
        <v>45</v>
      </c>
      <c r="B1385" s="3">
        <v>18</v>
      </c>
      <c r="C1385" s="2">
        <f>IF(logVir!C1385="","",労働コスト!C1385/SUM(資本サービス!C1385,労働コスト!C1385))</f>
        <v>0.81733220081233227</v>
      </c>
      <c r="D1385" s="2">
        <f>IF(logVir!D1385="","",労働コスト!D1385/SUM(資本サービス!D1385,労働コスト!D1385))</f>
        <v>0.85613061855610728</v>
      </c>
      <c r="E1385" s="2">
        <f>IF(logVir!E1385="","",労働コスト!E1385/SUM(資本サービス!E1385,労働コスト!E1385))</f>
        <v>0.90141964546553011</v>
      </c>
      <c r="F1385" s="2">
        <f>IF(logVir!F1385="","",労働コスト!F1385/SUM(資本サービス!F1385,労働コスト!F1385))</f>
        <v>0.89878493969064355</v>
      </c>
      <c r="G1385" s="2">
        <f>IF(logVir!G1385="","",労働コスト!G1385/SUM(資本サービス!G1385,労働コスト!G1385))</f>
        <v>0.87902218286946376</v>
      </c>
      <c r="I1385" s="3">
        <v>45</v>
      </c>
      <c r="J1385" s="3">
        <v>18</v>
      </c>
      <c r="K1385" s="2" cm="1">
        <f t="array" ref="K1385">IF(C1385="","",0.5*(C1385+SUMPRODUCT(($B$1461:$B$1491=$J1385)*1,C$1461:C$1491)))</f>
        <v>0.83691466599174658</v>
      </c>
      <c r="L1385" s="2" cm="1">
        <f t="array" ref="L1385">IF(D1385="","",0.5*(D1385+SUMPRODUCT(($B$1461:$B$1491=$J1385)*1,D$1461:D$1491)))</f>
        <v>0.87353281482138156</v>
      </c>
      <c r="M1385" s="2" cm="1">
        <f t="array" ref="M1385">IF(E1385="","",0.5*(E1385+SUMPRODUCT(($B$1461:$B$1491=$J1385)*1,E$1461:E$1491)))</f>
        <v>0.89887176247120948</v>
      </c>
      <c r="N1385" s="2" cm="1">
        <f t="array" ref="N1385">IF(F1385="","",0.5*(F1385+SUMPRODUCT(($B$1461:$B$1491=$J1385)*1,F$1461:F$1491)))</f>
        <v>0.89835036351124509</v>
      </c>
      <c r="O1385" s="2" cm="1">
        <f t="array" ref="O1385">IF(G1385="","",0.5*(G1385+SUMPRODUCT(($B$1461:$B$1491=$J1385)*1,G$1461:G$1491)))</f>
        <v>0.88875330405318609</v>
      </c>
    </row>
    <row r="1386" spans="1:15" x14ac:dyDescent="0.55000000000000004">
      <c r="A1386" s="3">
        <v>45</v>
      </c>
      <c r="B1386" s="3">
        <v>19</v>
      </c>
      <c r="C1386" s="2">
        <f>IF(logVir!C1386="","",労働コスト!C1386/SUM(資本サービス!C1386,労働コスト!C1386))</f>
        <v>0.82820269875023955</v>
      </c>
      <c r="D1386" s="2">
        <f>IF(logVir!D1386="","",労働コスト!D1386/SUM(資本サービス!D1386,労働コスト!D1386))</f>
        <v>0.89926924957324561</v>
      </c>
      <c r="E1386" s="2">
        <f>IF(logVir!E1386="","",労働コスト!E1386/SUM(資本サービス!E1386,労働コスト!E1386))</f>
        <v>0.87309865927709684</v>
      </c>
      <c r="F1386" s="2">
        <f>IF(logVir!F1386="","",労働コスト!F1386/SUM(資本サービス!F1386,労働コスト!F1386))</f>
        <v>0.86872221040834019</v>
      </c>
      <c r="G1386" s="2">
        <f>IF(logVir!G1386="","",労働コスト!G1386/SUM(資本サービス!G1386,労働コスト!G1386))</f>
        <v>0.88070182908058559</v>
      </c>
      <c r="I1386" s="3">
        <v>45</v>
      </c>
      <c r="J1386" s="3">
        <v>19</v>
      </c>
      <c r="K1386" s="2" cm="1">
        <f t="array" ref="K1386">IF(C1386="","",0.5*(C1386+SUMPRODUCT(($B$1461:$B$1491=$J1386)*1,C$1461:C$1491)))</f>
        <v>0.82775834790526082</v>
      </c>
      <c r="L1386" s="2" cm="1">
        <f t="array" ref="L1386">IF(D1386="","",0.5*(D1386+SUMPRODUCT(($B$1461:$B$1491=$J1386)*1,D$1461:D$1491)))</f>
        <v>0.88330359027382244</v>
      </c>
      <c r="M1386" s="2" cm="1">
        <f t="array" ref="M1386">IF(E1386="","",0.5*(E1386+SUMPRODUCT(($B$1461:$B$1491=$J1386)*1,E$1461:E$1491)))</f>
        <v>0.87125309947273344</v>
      </c>
      <c r="N1386" s="2" cm="1">
        <f t="array" ref="N1386">IF(F1386="","",0.5*(F1386+SUMPRODUCT(($B$1461:$B$1491=$J1386)*1,F$1461:F$1491)))</f>
        <v>0.86918630484232251</v>
      </c>
      <c r="O1386" s="2" cm="1">
        <f t="array" ref="O1386">IF(G1386="","",0.5*(G1386+SUMPRODUCT(($B$1461:$B$1491=$J1386)*1,G$1461:G$1491)))</f>
        <v>0.87770821213093075</v>
      </c>
    </row>
    <row r="1387" spans="1:15" x14ac:dyDescent="0.55000000000000004">
      <c r="A1387" s="3">
        <v>45</v>
      </c>
      <c r="B1387" s="3">
        <v>20</v>
      </c>
      <c r="C1387" s="2">
        <f>IF(logVir!C1387="","",労働コスト!C1387/SUM(資本サービス!C1387,労働コスト!C1387))</f>
        <v>0.71900519014160746</v>
      </c>
      <c r="D1387" s="2">
        <f>IF(logVir!D1387="","",労働コスト!D1387/SUM(資本サービス!D1387,労働コスト!D1387))</f>
        <v>0.81196112595377201</v>
      </c>
      <c r="E1387" s="2">
        <f>IF(logVir!E1387="","",労働コスト!E1387/SUM(資本サービス!E1387,労働コスト!E1387))</f>
        <v>0.75852995877354201</v>
      </c>
      <c r="F1387" s="2">
        <f>IF(logVir!F1387="","",労働コスト!F1387/SUM(資本サービス!F1387,労働コスト!F1387))</f>
        <v>0.70972877886286234</v>
      </c>
      <c r="G1387" s="2">
        <f>IF(logVir!G1387="","",労働コスト!G1387/SUM(資本サービス!G1387,労働コスト!G1387))</f>
        <v>0.74539096831461382</v>
      </c>
      <c r="I1387" s="3">
        <v>45</v>
      </c>
      <c r="J1387" s="3">
        <v>20</v>
      </c>
      <c r="K1387" s="2" cm="1">
        <f t="array" ref="K1387">IF(C1387="","",0.5*(C1387+SUMPRODUCT(($B$1461:$B$1491=$J1387)*1,C$1461:C$1491)))</f>
        <v>0.73230378878644897</v>
      </c>
      <c r="L1387" s="2" cm="1">
        <f t="array" ref="L1387">IF(D1387="","",0.5*(D1387+SUMPRODUCT(($B$1461:$B$1491=$J1387)*1,D$1461:D$1491)))</f>
        <v>0.78334208033298092</v>
      </c>
      <c r="M1387" s="2" cm="1">
        <f t="array" ref="M1387">IF(E1387="","",0.5*(E1387+SUMPRODUCT(($B$1461:$B$1491=$J1387)*1,E$1461:E$1491)))</f>
        <v>0.75349996198270219</v>
      </c>
      <c r="N1387" s="2" cm="1">
        <f t="array" ref="N1387">IF(F1387="","",0.5*(F1387+SUMPRODUCT(($B$1461:$B$1491=$J1387)*1,F$1461:F$1491)))</f>
        <v>0.7283079691123775</v>
      </c>
      <c r="O1387" s="2" cm="1">
        <f t="array" ref="O1387">IF(G1387="","",0.5*(G1387+SUMPRODUCT(($B$1461:$B$1491=$J1387)*1,G$1461:G$1491)))</f>
        <v>0.75384456450397308</v>
      </c>
    </row>
    <row r="1388" spans="1:15" x14ac:dyDescent="0.55000000000000004">
      <c r="A1388" s="3">
        <v>45</v>
      </c>
      <c r="B1388" s="3">
        <v>21</v>
      </c>
      <c r="C1388" s="2">
        <f>IF(logVir!C1388="","",労働コスト!C1388/SUM(資本サービス!C1388,労働コスト!C1388))</f>
        <v>0.6187633487000852</v>
      </c>
      <c r="D1388" s="2">
        <f>IF(logVir!D1388="","",労働コスト!D1388/SUM(資本サービス!D1388,労働コスト!D1388))</f>
        <v>0.66745577105277809</v>
      </c>
      <c r="E1388" s="2">
        <f>IF(logVir!E1388="","",労働コスト!E1388/SUM(資本サービス!E1388,労働コスト!E1388))</f>
        <v>0.70097856860345109</v>
      </c>
      <c r="F1388" s="2">
        <f>IF(logVir!F1388="","",労働コスト!F1388/SUM(資本サービス!F1388,労働コスト!F1388))</f>
        <v>0.71503070755711839</v>
      </c>
      <c r="G1388" s="2">
        <f>IF(logVir!G1388="","",労働コスト!G1388/SUM(資本サービス!G1388,労働コスト!G1388))</f>
        <v>0.73800220150295659</v>
      </c>
      <c r="I1388" s="3">
        <v>45</v>
      </c>
      <c r="J1388" s="3">
        <v>21</v>
      </c>
      <c r="K1388" s="2" cm="1">
        <f t="array" ref="K1388">IF(C1388="","",0.5*(C1388+SUMPRODUCT(($B$1461:$B$1491=$J1388)*1,C$1461:C$1491)))</f>
        <v>0.64195325802798076</v>
      </c>
      <c r="L1388" s="2" cm="1">
        <f t="array" ref="L1388">IF(D1388="","",0.5*(D1388+SUMPRODUCT(($B$1461:$B$1491=$J1388)*1,D$1461:D$1491)))</f>
        <v>0.68485301371286833</v>
      </c>
      <c r="M1388" s="2" cm="1">
        <f t="array" ref="M1388">IF(E1388="","",0.5*(E1388+SUMPRODUCT(($B$1461:$B$1491=$J1388)*1,E$1461:E$1491)))</f>
        <v>0.70553502742518792</v>
      </c>
      <c r="N1388" s="2" cm="1">
        <f t="array" ref="N1388">IF(F1388="","",0.5*(F1388+SUMPRODUCT(($B$1461:$B$1491=$J1388)*1,F$1461:F$1491)))</f>
        <v>0.71385826187632384</v>
      </c>
      <c r="O1388" s="2" cm="1">
        <f t="array" ref="O1388">IF(G1388="","",0.5*(G1388+SUMPRODUCT(($B$1461:$B$1491=$J1388)*1,G$1461:G$1491)))</f>
        <v>0.73350843773219421</v>
      </c>
    </row>
    <row r="1389" spans="1:15" x14ac:dyDescent="0.55000000000000004">
      <c r="A1389" s="3">
        <v>45</v>
      </c>
      <c r="B1389" s="3">
        <v>22</v>
      </c>
      <c r="C1389" s="2">
        <f>IF(logVir!C1389="","",労働コスト!C1389/SUM(資本サービス!C1389,労働コスト!C1389))</f>
        <v>0.80432190053420394</v>
      </c>
      <c r="D1389" s="2">
        <f>IF(logVir!D1389="","",労働コスト!D1389/SUM(資本サービス!D1389,労働コスト!D1389))</f>
        <v>0.74846366270422993</v>
      </c>
      <c r="E1389" s="2">
        <f>IF(logVir!E1389="","",労働コスト!E1389/SUM(資本サービス!E1389,労働コスト!E1389))</f>
        <v>0.78064158667194339</v>
      </c>
      <c r="F1389" s="2">
        <f>IF(logVir!F1389="","",労働コスト!F1389/SUM(資本サービス!F1389,労働コスト!F1389))</f>
        <v>0.79442484546369274</v>
      </c>
      <c r="G1389" s="2">
        <f>IF(logVir!G1389="","",労働コスト!G1389/SUM(資本サービス!G1389,労働コスト!G1389))</f>
        <v>0.7987996352705462</v>
      </c>
      <c r="I1389" s="3">
        <v>45</v>
      </c>
      <c r="J1389" s="3">
        <v>22</v>
      </c>
      <c r="K1389" s="2" cm="1">
        <f t="array" ref="K1389">IF(C1389="","",0.5*(C1389+SUMPRODUCT(($B$1461:$B$1491=$J1389)*1,C$1461:C$1491)))</f>
        <v>0.79013108501197671</v>
      </c>
      <c r="L1389" s="2" cm="1">
        <f t="array" ref="L1389">IF(D1389="","",0.5*(D1389+SUMPRODUCT(($B$1461:$B$1491=$J1389)*1,D$1461:D$1491)))</f>
        <v>0.78195550868999852</v>
      </c>
      <c r="M1389" s="2" cm="1">
        <f t="array" ref="M1389">IF(E1389="","",0.5*(E1389+SUMPRODUCT(($B$1461:$B$1491=$J1389)*1,E$1461:E$1491)))</f>
        <v>0.81153050304464558</v>
      </c>
      <c r="N1389" s="2" cm="1">
        <f t="array" ref="N1389">IF(F1389="","",0.5*(F1389+SUMPRODUCT(($B$1461:$B$1491=$J1389)*1,F$1461:F$1491)))</f>
        <v>0.81600257373311402</v>
      </c>
      <c r="O1389" s="2" cm="1">
        <f t="array" ref="O1389">IF(G1389="","",0.5*(G1389+SUMPRODUCT(($B$1461:$B$1491=$J1389)*1,G$1461:G$1491)))</f>
        <v>0.81880961984749168</v>
      </c>
    </row>
    <row r="1390" spans="1:15" x14ac:dyDescent="0.55000000000000004">
      <c r="A1390" s="3">
        <v>45</v>
      </c>
      <c r="B1390" s="3">
        <v>23</v>
      </c>
      <c r="C1390" s="2">
        <f>IF(logVir!C1390="","",労働コスト!C1390/SUM(資本サービス!C1390,労働コスト!C1390))</f>
        <v>0.26715154532870861</v>
      </c>
      <c r="D1390" s="2">
        <f>IF(logVir!D1390="","",労働コスト!D1390/SUM(資本サービス!D1390,労働コスト!D1390))</f>
        <v>0.3023620678880326</v>
      </c>
      <c r="E1390" s="2">
        <f>IF(logVir!E1390="","",労働コスト!E1390/SUM(資本サービス!E1390,労働コスト!E1390))</f>
        <v>0.35162771791617542</v>
      </c>
      <c r="F1390" s="2">
        <f>IF(logVir!F1390="","",労働コスト!F1390/SUM(資本サービス!F1390,労働コスト!F1390))</f>
        <v>0.38149735236004439</v>
      </c>
      <c r="G1390" s="2">
        <f>IF(logVir!G1390="","",労働コスト!G1390/SUM(資本サービス!G1390,労働コスト!G1390))</f>
        <v>0.48363146760222075</v>
      </c>
      <c r="I1390" s="3">
        <v>45</v>
      </c>
      <c r="J1390" s="3">
        <v>23</v>
      </c>
      <c r="K1390" s="2" cm="1">
        <f t="array" ref="K1390">IF(C1390="","",0.5*(C1390+SUMPRODUCT(($B$1461:$B$1491=$J1390)*1,C$1461:C$1491)))</f>
        <v>0.27568044040522299</v>
      </c>
      <c r="L1390" s="2" cm="1">
        <f t="array" ref="L1390">IF(D1390="","",0.5*(D1390+SUMPRODUCT(($B$1461:$B$1491=$J1390)*1,D$1461:D$1491)))</f>
        <v>0.30812222360595343</v>
      </c>
      <c r="M1390" s="2" cm="1">
        <f t="array" ref="M1390">IF(E1390="","",0.5*(E1390+SUMPRODUCT(($B$1461:$B$1491=$J1390)*1,E$1461:E$1491)))</f>
        <v>0.34941767131934487</v>
      </c>
      <c r="N1390" s="2" cm="1">
        <f t="array" ref="N1390">IF(F1390="","",0.5*(F1390+SUMPRODUCT(($B$1461:$B$1491=$J1390)*1,F$1461:F$1491)))</f>
        <v>0.37841744582315406</v>
      </c>
      <c r="O1390" s="2" cm="1">
        <f t="array" ref="O1390">IF(G1390="","",0.5*(G1390+SUMPRODUCT(($B$1461:$B$1491=$J1390)*1,G$1461:G$1491)))</f>
        <v>0.4407512666086203</v>
      </c>
    </row>
    <row r="1391" spans="1:15" x14ac:dyDescent="0.55000000000000004">
      <c r="A1391" s="3">
        <v>45</v>
      </c>
      <c r="B1391" s="3">
        <v>24</v>
      </c>
      <c r="C1391" s="2">
        <f>IF(logVir!C1391="","",労働コスト!C1391/SUM(資本サービス!C1391,労働コスト!C1391))</f>
        <v>0.67471816455964184</v>
      </c>
      <c r="D1391" s="2">
        <f>IF(logVir!D1391="","",労働コスト!D1391/SUM(資本サービス!D1391,労働コスト!D1391))</f>
        <v>0.69870313878238433</v>
      </c>
      <c r="E1391" s="2">
        <f>IF(logVir!E1391="","",労働コスト!E1391/SUM(資本サービス!E1391,労働コスト!E1391))</f>
        <v>0.71313012330648595</v>
      </c>
      <c r="F1391" s="2">
        <f>IF(logVir!F1391="","",労働コスト!F1391/SUM(資本サービス!F1391,労働コスト!F1391))</f>
        <v>0.72883239605895167</v>
      </c>
      <c r="G1391" s="2">
        <f>IF(logVir!G1391="","",労働コスト!G1391/SUM(資本サービス!G1391,労働コスト!G1391))</f>
        <v>0.82237191588991565</v>
      </c>
      <c r="I1391" s="3">
        <v>45</v>
      </c>
      <c r="J1391" s="3">
        <v>24</v>
      </c>
      <c r="K1391" s="2" cm="1">
        <f t="array" ref="K1391">IF(C1391="","",0.5*(C1391+SUMPRODUCT(($B$1461:$B$1491=$J1391)*1,C$1461:C$1491)))</f>
        <v>0.69326887048590735</v>
      </c>
      <c r="L1391" s="2" cm="1">
        <f t="array" ref="L1391">IF(D1391="","",0.5*(D1391+SUMPRODUCT(($B$1461:$B$1491=$J1391)*1,D$1461:D$1491)))</f>
        <v>0.7178734498505055</v>
      </c>
      <c r="M1391" s="2" cm="1">
        <f t="array" ref="M1391">IF(E1391="","",0.5*(E1391+SUMPRODUCT(($B$1461:$B$1491=$J1391)*1,E$1461:E$1491)))</f>
        <v>0.7321917014866417</v>
      </c>
      <c r="N1391" s="2" cm="1">
        <f t="array" ref="N1391">IF(F1391="","",0.5*(F1391+SUMPRODUCT(($B$1461:$B$1491=$J1391)*1,F$1461:F$1491)))</f>
        <v>0.74865769060467957</v>
      </c>
      <c r="O1391" s="2" cm="1">
        <f t="array" ref="O1391">IF(G1391="","",0.5*(G1391+SUMPRODUCT(($B$1461:$B$1491=$J1391)*1,G$1461:G$1491)))</f>
        <v>0.80120684217215277</v>
      </c>
    </row>
    <row r="1392" spans="1:15" x14ac:dyDescent="0.55000000000000004">
      <c r="A1392" s="3">
        <v>45</v>
      </c>
      <c r="B1392" s="3">
        <v>25</v>
      </c>
      <c r="C1392" s="2">
        <f>IF(logVir!C1392="","",労働コスト!C1392/SUM(資本サービス!C1392,労働コスト!C1392))</f>
        <v>0.77437611453821731</v>
      </c>
      <c r="D1392" s="2">
        <f>IF(logVir!D1392="","",労働コスト!D1392/SUM(資本サービス!D1392,労働コスト!D1392))</f>
        <v>0.7911549593735907</v>
      </c>
      <c r="E1392" s="2">
        <f>IF(logVir!E1392="","",労働コスト!E1392/SUM(資本サービス!E1392,労働コスト!E1392))</f>
        <v>0.82673242551633852</v>
      </c>
      <c r="F1392" s="2">
        <f>IF(logVir!F1392="","",労働コスト!F1392/SUM(資本サービス!F1392,労働コスト!F1392))</f>
        <v>0.78305951362354298</v>
      </c>
      <c r="G1392" s="2">
        <f>IF(logVir!G1392="","",労働コスト!G1392/SUM(資本サービス!G1392,労働コスト!G1392))</f>
        <v>0.79889762150168986</v>
      </c>
      <c r="I1392" s="3">
        <v>45</v>
      </c>
      <c r="J1392" s="3">
        <v>25</v>
      </c>
      <c r="K1392" s="2" cm="1">
        <f t="array" ref="K1392">IF(C1392="","",0.5*(C1392+SUMPRODUCT(($B$1461:$B$1491=$J1392)*1,C$1461:C$1491)))</f>
        <v>0.78792357865509943</v>
      </c>
      <c r="L1392" s="2" cm="1">
        <f t="array" ref="L1392">IF(D1392="","",0.5*(D1392+SUMPRODUCT(($B$1461:$B$1491=$J1392)*1,D$1461:D$1491)))</f>
        <v>0.79705012475439263</v>
      </c>
      <c r="M1392" s="2" cm="1">
        <f t="array" ref="M1392">IF(E1392="","",0.5*(E1392+SUMPRODUCT(($B$1461:$B$1491=$J1392)*1,E$1461:E$1491)))</f>
        <v>0.81445611030145648</v>
      </c>
      <c r="N1392" s="2" cm="1">
        <f t="array" ref="N1392">IF(F1392="","",0.5*(F1392+SUMPRODUCT(($B$1461:$B$1491=$J1392)*1,F$1461:F$1491)))</f>
        <v>0.79202065074293582</v>
      </c>
      <c r="O1392" s="2" cm="1">
        <f t="array" ref="O1392">IF(G1392="","",0.5*(G1392+SUMPRODUCT(($B$1461:$B$1491=$J1392)*1,G$1461:G$1491)))</f>
        <v>0.80061507474418026</v>
      </c>
    </row>
    <row r="1393" spans="1:15" x14ac:dyDescent="0.55000000000000004">
      <c r="A1393" s="3">
        <v>45</v>
      </c>
      <c r="B1393" s="3">
        <v>26</v>
      </c>
      <c r="C1393" s="2">
        <f>IF(logVir!C1393="","",労働コスト!C1393/SUM(資本サービス!C1393,労働コスト!C1393))</f>
        <v>0.12094636875466995</v>
      </c>
      <c r="D1393" s="2">
        <f>IF(logVir!D1393="","",労働コスト!D1393/SUM(資本サービス!D1393,労働コスト!D1393))</f>
        <v>0.26649010863498251</v>
      </c>
      <c r="E1393" s="2">
        <f>IF(logVir!E1393="","",労働コスト!E1393/SUM(資本サービス!E1393,労働コスト!E1393))</f>
        <v>0.36550719670702503</v>
      </c>
      <c r="F1393" s="2">
        <f>IF(logVir!F1393="","",労働コスト!F1393/SUM(資本サービス!F1393,労働コスト!F1393))</f>
        <v>0.26181357991319465</v>
      </c>
      <c r="G1393" s="2">
        <f>IF(logVir!G1393="","",労働コスト!G1393/SUM(資本サービス!G1393,労働コスト!G1393))</f>
        <v>0.27647034586702346</v>
      </c>
      <c r="I1393" s="3">
        <v>45</v>
      </c>
      <c r="J1393" s="3">
        <v>26</v>
      </c>
      <c r="K1393" s="2" cm="1">
        <f t="array" ref="K1393">IF(C1393="","",0.5*(C1393+SUMPRODUCT(($B$1461:$B$1491=$J1393)*1,C$1461:C$1491)))</f>
        <v>0.21491090213099734</v>
      </c>
      <c r="L1393" s="2" cm="1">
        <f t="array" ref="L1393">IF(D1393="","",0.5*(D1393+SUMPRODUCT(($B$1461:$B$1491=$J1393)*1,D$1461:D$1491)))</f>
        <v>0.32107177565496486</v>
      </c>
      <c r="M1393" s="2" cm="1">
        <f t="array" ref="M1393">IF(E1393="","",0.5*(E1393+SUMPRODUCT(($B$1461:$B$1491=$J1393)*1,E$1461:E$1491)))</f>
        <v>0.40581804774557251</v>
      </c>
      <c r="N1393" s="2" cm="1">
        <f t="array" ref="N1393">IF(F1393="","",0.5*(F1393+SUMPRODUCT(($B$1461:$B$1491=$J1393)*1,F$1461:F$1491)))</f>
        <v>0.34156020468060277</v>
      </c>
      <c r="O1393" s="2" cm="1">
        <f t="array" ref="O1393">IF(G1393="","",0.5*(G1393+SUMPRODUCT(($B$1461:$B$1491=$J1393)*1,G$1461:G$1491)))</f>
        <v>0.35041811306338616</v>
      </c>
    </row>
    <row r="1394" spans="1:15" x14ac:dyDescent="0.55000000000000004">
      <c r="A1394" s="3">
        <v>45</v>
      </c>
      <c r="B1394" s="3">
        <v>27</v>
      </c>
      <c r="C1394" s="2">
        <f>IF(logVir!C1394="","",労働コスト!C1394/SUM(資本サービス!C1394,労働コスト!C1394))</f>
        <v>0.80103121943724687</v>
      </c>
      <c r="D1394" s="2">
        <f>IF(logVir!D1394="","",労働コスト!D1394/SUM(資本サービス!D1394,労働コスト!D1394))</f>
        <v>0.78364480465289421</v>
      </c>
      <c r="E1394" s="2">
        <f>IF(logVir!E1394="","",労働コスト!E1394/SUM(資本サービス!E1394,労働コスト!E1394))</f>
        <v>0.7593508988904516</v>
      </c>
      <c r="F1394" s="2">
        <f>IF(logVir!F1394="","",労働コスト!F1394/SUM(資本サービス!F1394,労働コスト!F1394))</f>
        <v>0.76989882403596888</v>
      </c>
      <c r="G1394" s="2">
        <f>IF(logVir!G1394="","",労働コスト!G1394/SUM(資本サービス!G1394,労働コスト!G1394))</f>
        <v>0.76424215847425059</v>
      </c>
      <c r="I1394" s="3">
        <v>45</v>
      </c>
      <c r="J1394" s="3">
        <v>27</v>
      </c>
      <c r="K1394" s="2" cm="1">
        <f t="array" ref="K1394">IF(C1394="","",0.5*(C1394+SUMPRODUCT(($B$1461:$B$1491=$J1394)*1,C$1461:C$1491)))</f>
        <v>0.79497066467775279</v>
      </c>
      <c r="L1394" s="2" cm="1">
        <f t="array" ref="L1394">IF(D1394="","",0.5*(D1394+SUMPRODUCT(($B$1461:$B$1491=$J1394)*1,D$1461:D$1491)))</f>
        <v>0.78903381881353507</v>
      </c>
      <c r="M1394" s="2" cm="1">
        <f t="array" ref="M1394">IF(E1394="","",0.5*(E1394+SUMPRODUCT(($B$1461:$B$1491=$J1394)*1,E$1461:E$1491)))</f>
        <v>0.7779131535701731</v>
      </c>
      <c r="N1394" s="2" cm="1">
        <f t="array" ref="N1394">IF(F1394="","",0.5*(F1394+SUMPRODUCT(($B$1461:$B$1491=$J1394)*1,F$1461:F$1491)))</f>
        <v>0.78498444004782342</v>
      </c>
      <c r="O1394" s="2" cm="1">
        <f t="array" ref="O1394">IF(G1394="","",0.5*(G1394+SUMPRODUCT(($B$1461:$B$1491=$J1394)*1,G$1461:G$1491)))</f>
        <v>0.78868648637624195</v>
      </c>
    </row>
    <row r="1395" spans="1:15" x14ac:dyDescent="0.55000000000000004">
      <c r="A1395" s="3">
        <v>45</v>
      </c>
      <c r="B1395" s="3">
        <v>28</v>
      </c>
      <c r="C1395" s="2">
        <f>IF(logVir!C1395="","",労働コスト!C1395/SUM(資本サービス!C1395,労働コスト!C1395))</f>
        <v>0.66219019132411239</v>
      </c>
      <c r="D1395" s="2">
        <f>IF(logVir!D1395="","",労働コスト!D1395/SUM(資本サービス!D1395,労働コスト!D1395))</f>
        <v>0.70279580744851922</v>
      </c>
      <c r="E1395" s="2">
        <f>IF(logVir!E1395="","",労働コスト!E1395/SUM(資本サービス!E1395,労働コスト!E1395))</f>
        <v>0.72385403711040264</v>
      </c>
      <c r="F1395" s="2">
        <f>IF(logVir!F1395="","",労働コスト!F1395/SUM(資本サービス!F1395,労働コスト!F1395))</f>
        <v>0.72306815828605253</v>
      </c>
      <c r="G1395" s="2">
        <f>IF(logVir!G1395="","",労働コスト!G1395/SUM(資本サービス!G1395,労働コスト!G1395))</f>
        <v>0.71031814116427094</v>
      </c>
      <c r="I1395" s="3">
        <v>45</v>
      </c>
      <c r="J1395" s="3">
        <v>28</v>
      </c>
      <c r="K1395" s="2" cm="1">
        <f t="array" ref="K1395">IF(C1395="","",0.5*(C1395+SUMPRODUCT(($B$1461:$B$1491=$J1395)*1,C$1461:C$1491)))</f>
        <v>0.62998500886717457</v>
      </c>
      <c r="L1395" s="2" cm="1">
        <f t="array" ref="L1395">IF(D1395="","",0.5*(D1395+SUMPRODUCT(($B$1461:$B$1491=$J1395)*1,D$1461:D$1491)))</f>
        <v>0.67309054648938571</v>
      </c>
      <c r="M1395" s="2" cm="1">
        <f t="array" ref="M1395">IF(E1395="","",0.5*(E1395+SUMPRODUCT(($B$1461:$B$1491=$J1395)*1,E$1461:E$1491)))</f>
        <v>0.69890542924613452</v>
      </c>
      <c r="N1395" s="2" cm="1">
        <f t="array" ref="N1395">IF(F1395="","",0.5*(F1395+SUMPRODUCT(($B$1461:$B$1491=$J1395)*1,F$1461:F$1491)))</f>
        <v>0.69515496098743856</v>
      </c>
      <c r="O1395" s="2" cm="1">
        <f t="array" ref="O1395">IF(G1395="","",0.5*(G1395+SUMPRODUCT(($B$1461:$B$1491=$J1395)*1,G$1461:G$1491)))</f>
        <v>0.68266523267497636</v>
      </c>
    </row>
    <row r="1396" spans="1:15" x14ac:dyDescent="0.55000000000000004">
      <c r="A1396" s="3">
        <v>45</v>
      </c>
      <c r="B1396" s="3">
        <v>29</v>
      </c>
      <c r="C1396" s="2">
        <f>IF(logVir!C1396="","",労働コスト!C1396/SUM(資本サービス!C1396,労働コスト!C1396))</f>
        <v>0.82124565697101493</v>
      </c>
      <c r="D1396" s="2">
        <f>IF(logVir!D1396="","",労働コスト!D1396/SUM(資本サービス!D1396,労働コスト!D1396))</f>
        <v>0.86332929842133677</v>
      </c>
      <c r="E1396" s="2">
        <f>IF(logVir!E1396="","",労働コスト!E1396/SUM(資本サービス!E1396,労働コスト!E1396))</f>
        <v>0.87663484073354958</v>
      </c>
      <c r="F1396" s="2">
        <f>IF(logVir!F1396="","",労働コスト!F1396/SUM(資本サービス!F1396,労働コスト!F1396))</f>
        <v>0.87024869124212811</v>
      </c>
      <c r="G1396" s="2">
        <f>IF(logVir!G1396="","",労働コスト!G1396/SUM(資本サービス!G1396,労働コスト!G1396))</f>
        <v>0.91073990320285014</v>
      </c>
      <c r="I1396" s="3">
        <v>45</v>
      </c>
      <c r="J1396" s="3">
        <v>29</v>
      </c>
      <c r="K1396" s="2" cm="1">
        <f t="array" ref="K1396">IF(C1396="","",0.5*(C1396+SUMPRODUCT(($B$1461:$B$1491=$J1396)*1,C$1461:C$1491)))</f>
        <v>0.81485037541901062</v>
      </c>
      <c r="L1396" s="2" cm="1">
        <f t="array" ref="L1396">IF(D1396="","",0.5*(D1396+SUMPRODUCT(($B$1461:$B$1491=$J1396)*1,D$1461:D$1491)))</f>
        <v>0.8347854936154222</v>
      </c>
      <c r="M1396" s="2" cm="1">
        <f t="array" ref="M1396">IF(E1396="","",0.5*(E1396+SUMPRODUCT(($B$1461:$B$1491=$J1396)*1,E$1461:E$1491)))</f>
        <v>0.85863178207607871</v>
      </c>
      <c r="N1396" s="2" cm="1">
        <f t="array" ref="N1396">IF(F1396="","",0.5*(F1396+SUMPRODUCT(($B$1461:$B$1491=$J1396)*1,F$1461:F$1491)))</f>
        <v>0.84733261046770125</v>
      </c>
      <c r="O1396" s="2" cm="1">
        <f t="array" ref="O1396">IF(G1396="","",0.5*(G1396+SUMPRODUCT(($B$1461:$B$1491=$J1396)*1,G$1461:G$1491)))</f>
        <v>0.87346955188456121</v>
      </c>
    </row>
    <row r="1397" spans="1:15" x14ac:dyDescent="0.55000000000000004">
      <c r="A1397" s="3">
        <v>45</v>
      </c>
      <c r="B1397" s="3">
        <v>30</v>
      </c>
      <c r="C1397" s="2">
        <f>IF(logVir!C1397="","",労働コスト!C1397/SUM(資本サービス!C1397,労働コスト!C1397))</f>
        <v>0.90607972009515114</v>
      </c>
      <c r="D1397" s="2">
        <f>IF(logVir!D1397="","",労働コスト!D1397/SUM(資本サービス!D1397,労働コスト!D1397))</f>
        <v>0.90057921191759449</v>
      </c>
      <c r="E1397" s="2">
        <f>IF(logVir!E1397="","",労働コスト!E1397/SUM(資本サービス!E1397,労働コスト!E1397))</f>
        <v>0.90607423587428537</v>
      </c>
      <c r="F1397" s="2">
        <f>IF(logVir!F1397="","",労働コスト!F1397/SUM(資本サービス!F1397,労働コスト!F1397))</f>
        <v>0.90909753510222557</v>
      </c>
      <c r="G1397" s="2">
        <f>IF(logVir!G1397="","",労働コスト!G1397/SUM(資本サービス!G1397,労働コスト!G1397))</f>
        <v>0.91860354190970206</v>
      </c>
      <c r="I1397" s="3">
        <v>45</v>
      </c>
      <c r="J1397" s="3">
        <v>30</v>
      </c>
      <c r="K1397" s="2" cm="1">
        <f t="array" ref="K1397">IF(C1397="","",0.5*(C1397+SUMPRODUCT(($B$1461:$B$1491=$J1397)*1,C$1461:C$1491)))</f>
        <v>0.88583500140487792</v>
      </c>
      <c r="L1397" s="2" cm="1">
        <f t="array" ref="L1397">IF(D1397="","",0.5*(D1397+SUMPRODUCT(($B$1461:$B$1491=$J1397)*1,D$1461:D$1491)))</f>
        <v>0.89364909503834999</v>
      </c>
      <c r="M1397" s="2" cm="1">
        <f t="array" ref="M1397">IF(E1397="","",0.5*(E1397+SUMPRODUCT(($B$1461:$B$1491=$J1397)*1,E$1461:E$1491)))</f>
        <v>0.9018094339431314</v>
      </c>
      <c r="N1397" s="2" cm="1">
        <f t="array" ref="N1397">IF(F1397="","",0.5*(F1397+SUMPRODUCT(($B$1461:$B$1491=$J1397)*1,F$1461:F$1491)))</f>
        <v>0.90540303512359643</v>
      </c>
      <c r="O1397" s="2" cm="1">
        <f t="array" ref="O1397">IF(G1397="","",0.5*(G1397+SUMPRODUCT(($B$1461:$B$1491=$J1397)*1,G$1461:G$1491)))</f>
        <v>0.91642839403579779</v>
      </c>
    </row>
    <row r="1398" spans="1:15" x14ac:dyDescent="0.55000000000000004">
      <c r="A1398" s="3">
        <v>45</v>
      </c>
      <c r="B1398" s="3">
        <v>31</v>
      </c>
      <c r="C1398" s="2">
        <f>IF(logVir!C1398="","",労働コスト!C1398/SUM(資本サービス!C1398,労働コスト!C1398))</f>
        <v>0.77517024080984243</v>
      </c>
      <c r="D1398" s="2">
        <f>IF(logVir!D1398="","",労働コスト!D1398/SUM(資本サービス!D1398,労働コスト!D1398))</f>
        <v>0.75431112529903432</v>
      </c>
      <c r="E1398" s="2">
        <f>IF(logVir!E1398="","",労働コスト!E1398/SUM(資本サービス!E1398,労働コスト!E1398))</f>
        <v>0.77973260477008755</v>
      </c>
      <c r="F1398" s="2">
        <f>IF(logVir!F1398="","",労働コスト!F1398/SUM(資本サービス!F1398,労働コスト!F1398))</f>
        <v>0.79643267549856211</v>
      </c>
      <c r="G1398" s="2">
        <f>IF(logVir!G1398="","",労働コスト!G1398/SUM(資本サービス!G1398,労働コスト!G1398))</f>
        <v>0.77599666824458013</v>
      </c>
      <c r="I1398" s="3">
        <v>45</v>
      </c>
      <c r="J1398" s="3">
        <v>31</v>
      </c>
      <c r="K1398" s="2" cm="1">
        <f t="array" ref="K1398">IF(C1398="","",0.5*(C1398+SUMPRODUCT(($B$1461:$B$1491=$J1398)*1,C$1461:C$1491)))</f>
        <v>0.77209797172203976</v>
      </c>
      <c r="L1398" s="2" cm="1">
        <f t="array" ref="L1398">IF(D1398="","",0.5*(D1398+SUMPRODUCT(($B$1461:$B$1491=$J1398)*1,D$1461:D$1491)))</f>
        <v>0.75498363094137977</v>
      </c>
      <c r="M1398" s="2" cm="1">
        <f t="array" ref="M1398">IF(E1398="","",0.5*(E1398+SUMPRODUCT(($B$1461:$B$1491=$J1398)*1,E$1461:E$1491)))</f>
        <v>0.78250352857306205</v>
      </c>
      <c r="N1398" s="2" cm="1">
        <f t="array" ref="N1398">IF(F1398="","",0.5*(F1398+SUMPRODUCT(($B$1461:$B$1491=$J1398)*1,F$1461:F$1491)))</f>
        <v>0.79511322637624549</v>
      </c>
      <c r="O1398" s="2" cm="1">
        <f t="array" ref="O1398">IF(G1398="","",0.5*(G1398+SUMPRODUCT(($B$1461:$B$1491=$J1398)*1,G$1461:G$1491)))</f>
        <v>0.78777999195269133</v>
      </c>
    </row>
    <row r="1399" spans="1:15" x14ac:dyDescent="0.55000000000000004">
      <c r="A1399" s="3">
        <v>46</v>
      </c>
      <c r="B1399" s="3">
        <v>1</v>
      </c>
      <c r="C1399" s="2">
        <f>IF(logVir!C1399="","",労働コスト!C1399/SUM(資本サービス!C1399,労働コスト!C1399))</f>
        <v>0.4473531750564716</v>
      </c>
      <c r="D1399" s="2">
        <f>IF(logVir!D1399="","",労働コスト!D1399/SUM(資本サービス!D1399,労働コスト!D1399))</f>
        <v>0.6528544798304825</v>
      </c>
      <c r="E1399" s="2">
        <f>IF(logVir!E1399="","",労働コスト!E1399/SUM(資本サービス!E1399,労働コスト!E1399))</f>
        <v>0.6725723373332948</v>
      </c>
      <c r="F1399" s="2">
        <f>IF(logVir!F1399="","",労働コスト!F1399/SUM(資本サービス!F1399,労働コスト!F1399))</f>
        <v>0.68553547758337929</v>
      </c>
      <c r="G1399" s="2">
        <f>IF(logVir!G1399="","",労働コスト!G1399/SUM(資本サービス!G1399,労働コスト!G1399))</f>
        <v>0.72436126996366557</v>
      </c>
      <c r="I1399" s="3">
        <v>46</v>
      </c>
      <c r="J1399" s="3">
        <v>1</v>
      </c>
      <c r="K1399" s="2" cm="1">
        <f t="array" ref="K1399">IF(C1399="","",0.5*(C1399+SUMPRODUCT(($B$1461:$B$1491=$J1399)*1,C$1461:C$1491)))</f>
        <v>0.48574496254753508</v>
      </c>
      <c r="L1399" s="2" cm="1">
        <f t="array" ref="L1399">IF(D1399="","",0.5*(D1399+SUMPRODUCT(($B$1461:$B$1491=$J1399)*1,D$1461:D$1491)))</f>
        <v>0.65100902754208312</v>
      </c>
      <c r="M1399" s="2" cm="1">
        <f t="array" ref="M1399">IF(E1399="","",0.5*(E1399+SUMPRODUCT(($B$1461:$B$1491=$J1399)*1,E$1461:E$1491)))</f>
        <v>0.66717056158604482</v>
      </c>
      <c r="N1399" s="2" cm="1">
        <f t="array" ref="N1399">IF(F1399="","",0.5*(F1399+SUMPRODUCT(($B$1461:$B$1491=$J1399)*1,F$1461:F$1491)))</f>
        <v>0.67158849143099153</v>
      </c>
      <c r="O1399" s="2" cm="1">
        <f t="array" ref="O1399">IF(G1399="","",0.5*(G1399+SUMPRODUCT(($B$1461:$B$1491=$J1399)*1,G$1461:G$1491)))</f>
        <v>0.70246294073819371</v>
      </c>
    </row>
    <row r="1400" spans="1:15" x14ac:dyDescent="0.55000000000000004">
      <c r="A1400" s="3">
        <v>46</v>
      </c>
      <c r="B1400" s="3">
        <v>2</v>
      </c>
      <c r="C1400" s="2">
        <f>IF(logVir!C1400="","",労働コスト!C1400/SUM(資本サービス!C1400,労働コスト!C1400))</f>
        <v>0.58136649227861148</v>
      </c>
      <c r="D1400" s="2">
        <f>IF(logVir!D1400="","",労働コスト!D1400/SUM(資本サービス!D1400,労働コスト!D1400))</f>
        <v>0.56275241049062674</v>
      </c>
      <c r="E1400" s="2">
        <f>IF(logVir!E1400="","",労働コスト!E1400/SUM(資本サービス!E1400,労働コスト!E1400))</f>
        <v>0.54258928048096067</v>
      </c>
      <c r="F1400" s="2">
        <f>IF(logVir!F1400="","",労働コスト!F1400/SUM(資本サービス!F1400,労働コスト!F1400))</f>
        <v>0.54175727564375253</v>
      </c>
      <c r="G1400" s="2">
        <f>IF(logVir!G1400="","",労働コスト!G1400/SUM(資本サービス!G1400,労働コスト!G1400))</f>
        <v>0.60233319062059976</v>
      </c>
      <c r="I1400" s="3">
        <v>46</v>
      </c>
      <c r="J1400" s="3">
        <v>2</v>
      </c>
      <c r="K1400" s="2" cm="1">
        <f t="array" ref="K1400">IF(C1400="","",0.5*(C1400+SUMPRODUCT(($B$1461:$B$1491=$J1400)*1,C$1461:C$1491)))</f>
        <v>0.55296001245703463</v>
      </c>
      <c r="L1400" s="2" cm="1">
        <f t="array" ref="L1400">IF(D1400="","",0.5*(D1400+SUMPRODUCT(($B$1461:$B$1491=$J1400)*1,D$1461:D$1491)))</f>
        <v>0.57768522188042992</v>
      </c>
      <c r="M1400" s="2" cm="1">
        <f t="array" ref="M1400">IF(E1400="","",0.5*(E1400+SUMPRODUCT(($B$1461:$B$1491=$J1400)*1,E$1461:E$1491)))</f>
        <v>0.53044233772897598</v>
      </c>
      <c r="N1400" s="2" cm="1">
        <f t="array" ref="N1400">IF(F1400="","",0.5*(F1400+SUMPRODUCT(($B$1461:$B$1491=$J1400)*1,F$1461:F$1491)))</f>
        <v>0.52887235040208447</v>
      </c>
      <c r="O1400" s="2" cm="1">
        <f t="array" ref="O1400">IF(G1400="","",0.5*(G1400+SUMPRODUCT(($B$1461:$B$1491=$J1400)*1,G$1461:G$1491)))</f>
        <v>0.59771406757141987</v>
      </c>
    </row>
    <row r="1401" spans="1:15" x14ac:dyDescent="0.55000000000000004">
      <c r="A1401" s="3">
        <v>46</v>
      </c>
      <c r="B1401" s="3">
        <v>3</v>
      </c>
      <c r="C1401" s="2">
        <f>IF(logVir!C1401="","",労働コスト!C1401/SUM(資本サービス!C1401,労働コスト!C1401))</f>
        <v>0.69225839906177855</v>
      </c>
      <c r="D1401" s="2">
        <f>IF(logVir!D1401="","",労働コスト!D1401/SUM(資本サービス!D1401,労働コスト!D1401))</f>
        <v>0.73000224353667165</v>
      </c>
      <c r="E1401" s="2">
        <f>IF(logVir!E1401="","",労働コスト!E1401/SUM(資本サービス!E1401,労働コスト!E1401))</f>
        <v>0.73286107596596695</v>
      </c>
      <c r="F1401" s="2">
        <f>IF(logVir!F1401="","",労働コスト!F1401/SUM(資本サービス!F1401,労働コスト!F1401))</f>
        <v>0.72299780916956347</v>
      </c>
      <c r="G1401" s="2">
        <f>IF(logVir!G1401="","",労働コスト!G1401/SUM(資本サービス!G1401,労働コスト!G1401))</f>
        <v>0.77275078334238878</v>
      </c>
      <c r="I1401" s="3">
        <v>46</v>
      </c>
      <c r="J1401" s="3">
        <v>3</v>
      </c>
      <c r="K1401" s="2" cm="1">
        <f t="array" ref="K1401">IF(C1401="","",0.5*(C1401+SUMPRODUCT(($B$1461:$B$1491=$J1401)*1,C$1461:C$1491)))</f>
        <v>0.69481322343288454</v>
      </c>
      <c r="L1401" s="2" cm="1">
        <f t="array" ref="L1401">IF(D1401="","",0.5*(D1401+SUMPRODUCT(($B$1461:$B$1491=$J1401)*1,D$1461:D$1491)))</f>
        <v>0.73121169748660197</v>
      </c>
      <c r="M1401" s="2" cm="1">
        <f t="array" ref="M1401">IF(E1401="","",0.5*(E1401+SUMPRODUCT(($B$1461:$B$1491=$J1401)*1,E$1461:E$1491)))</f>
        <v>0.74071993442857265</v>
      </c>
      <c r="N1401" s="2" cm="1">
        <f t="array" ref="N1401">IF(F1401="","",0.5*(F1401+SUMPRODUCT(($B$1461:$B$1491=$J1401)*1,F$1461:F$1491)))</f>
        <v>0.73492403837755271</v>
      </c>
      <c r="O1401" s="2" cm="1">
        <f t="array" ref="O1401">IF(G1401="","",0.5*(G1401+SUMPRODUCT(($B$1461:$B$1491=$J1401)*1,G$1461:G$1491)))</f>
        <v>0.77622040866035924</v>
      </c>
    </row>
    <row r="1402" spans="1:15" x14ac:dyDescent="0.55000000000000004">
      <c r="A1402" s="3">
        <v>46</v>
      </c>
      <c r="B1402" s="3">
        <v>4</v>
      </c>
      <c r="C1402" s="2">
        <f>IF(logVir!C1402="","",労働コスト!C1402/SUM(資本サービス!C1402,労働コスト!C1402))</f>
        <v>0.83146505018892869</v>
      </c>
      <c r="D1402" s="2">
        <f>IF(logVir!D1402="","",労働コスト!D1402/SUM(資本サービス!D1402,労働コスト!D1402))</f>
        <v>0.8164221977584849</v>
      </c>
      <c r="E1402" s="2">
        <f>IF(logVir!E1402="","",労働コスト!E1402/SUM(資本サービス!E1402,労働コスト!E1402))</f>
        <v>0.83591227712266292</v>
      </c>
      <c r="F1402" s="2">
        <f>IF(logVir!F1402="","",労働コスト!F1402/SUM(資本サービス!F1402,労働コスト!F1402))</f>
        <v>0.83217113389965136</v>
      </c>
      <c r="G1402" s="2">
        <f>IF(logVir!G1402="","",労働コスト!G1402/SUM(資本サービス!G1402,労働コスト!G1402))</f>
        <v>0.86490327073902296</v>
      </c>
      <c r="I1402" s="3">
        <v>46</v>
      </c>
      <c r="J1402" s="3">
        <v>4</v>
      </c>
      <c r="K1402" s="2" cm="1">
        <f t="array" ref="K1402">IF(C1402="","",0.5*(C1402+SUMPRODUCT(($B$1461:$B$1491=$J1402)*1,C$1461:C$1491)))</f>
        <v>0.79665342248740267</v>
      </c>
      <c r="L1402" s="2" cm="1">
        <f t="array" ref="L1402">IF(D1402="","",0.5*(D1402+SUMPRODUCT(($B$1461:$B$1491=$J1402)*1,D$1461:D$1491)))</f>
        <v>0.77751431523627945</v>
      </c>
      <c r="M1402" s="2" cm="1">
        <f t="array" ref="M1402">IF(E1402="","",0.5*(E1402+SUMPRODUCT(($B$1461:$B$1491=$J1402)*1,E$1461:E$1491)))</f>
        <v>0.79492882803270093</v>
      </c>
      <c r="N1402" s="2" cm="1">
        <f t="array" ref="N1402">IF(F1402="","",0.5*(F1402+SUMPRODUCT(($B$1461:$B$1491=$J1402)*1,F$1461:F$1491)))</f>
        <v>0.78972513562758473</v>
      </c>
      <c r="O1402" s="2" cm="1">
        <f t="array" ref="O1402">IF(G1402="","",0.5*(G1402+SUMPRODUCT(($B$1461:$B$1491=$J1402)*1,G$1461:G$1491)))</f>
        <v>0.81748936562412855</v>
      </c>
    </row>
    <row r="1403" spans="1:15" x14ac:dyDescent="0.55000000000000004">
      <c r="A1403" s="3">
        <v>46</v>
      </c>
      <c r="B1403" s="3">
        <v>5</v>
      </c>
      <c r="C1403" s="2">
        <f>IF(logVir!C1403="","",労働コスト!C1403/SUM(資本サービス!C1403,労働コスト!C1403))</f>
        <v>0.38835284506813306</v>
      </c>
      <c r="D1403" s="2">
        <f>IF(logVir!D1403="","",労働コスト!D1403/SUM(資本サービス!D1403,労働コスト!D1403))</f>
        <v>0.37601733070915161</v>
      </c>
      <c r="E1403" s="2">
        <f>IF(logVir!E1403="","",労働コスト!E1403/SUM(資本サービス!E1403,労働コスト!E1403))</f>
        <v>0.47775942839151192</v>
      </c>
      <c r="F1403" s="2">
        <f>IF(logVir!F1403="","",労働コスト!F1403/SUM(資本サービス!F1403,労働コスト!F1403))</f>
        <v>0.50514055437392713</v>
      </c>
      <c r="G1403" s="2">
        <f>IF(logVir!G1403="","",労働コスト!G1403/SUM(資本サービス!G1403,労働コスト!G1403))</f>
        <v>0.55934374464719772</v>
      </c>
      <c r="I1403" s="3">
        <v>46</v>
      </c>
      <c r="J1403" s="3">
        <v>5</v>
      </c>
      <c r="K1403" s="2" cm="1">
        <f t="array" ref="K1403">IF(C1403="","",0.5*(C1403+SUMPRODUCT(($B$1461:$B$1491=$J1403)*1,C$1461:C$1491)))</f>
        <v>0.51664746156652896</v>
      </c>
      <c r="L1403" s="2" cm="1">
        <f t="array" ref="L1403">IF(D1403="","",0.5*(D1403+SUMPRODUCT(($B$1461:$B$1491=$J1403)*1,D$1461:D$1491)))</f>
        <v>0.52735161483522908</v>
      </c>
      <c r="M1403" s="2" cm="1">
        <f t="array" ref="M1403">IF(E1403="","",0.5*(E1403+SUMPRODUCT(($B$1461:$B$1491=$J1403)*1,E$1461:E$1491)))</f>
        <v>0.59101344149178303</v>
      </c>
      <c r="N1403" s="2" cm="1">
        <f t="array" ref="N1403">IF(F1403="","",0.5*(F1403+SUMPRODUCT(($B$1461:$B$1491=$J1403)*1,F$1461:F$1491)))</f>
        <v>0.60820105172417338</v>
      </c>
      <c r="O1403" s="2" cm="1">
        <f t="array" ref="O1403">IF(G1403="","",0.5*(G1403+SUMPRODUCT(($B$1461:$B$1491=$J1403)*1,G$1461:G$1491)))</f>
        <v>0.64670386662530599</v>
      </c>
    </row>
    <row r="1404" spans="1:15" x14ac:dyDescent="0.55000000000000004">
      <c r="A1404" s="3">
        <v>46</v>
      </c>
      <c r="B1404" s="3">
        <v>6</v>
      </c>
      <c r="C1404" s="2">
        <f>IF(logVir!C1404="","",労働コスト!C1404/SUM(資本サービス!C1404,労働コスト!C1404))</f>
        <v>0.38385104111308088</v>
      </c>
      <c r="D1404" s="2">
        <f>IF(logVir!D1404="","",労働コスト!D1404/SUM(資本サービス!D1404,労働コスト!D1404))</f>
        <v>0.37384213954168405</v>
      </c>
      <c r="E1404" s="2">
        <f>IF(logVir!E1404="","",労働コスト!E1404/SUM(資本サービス!E1404,労働コスト!E1404))</f>
        <v>0.42902104115886491</v>
      </c>
      <c r="F1404" s="2">
        <f>IF(logVir!F1404="","",労働コスト!F1404/SUM(資本サービス!F1404,労働コスト!F1404))</f>
        <v>0.41205418417026424</v>
      </c>
      <c r="G1404" s="2">
        <f>IF(logVir!G1404="","",労働コスト!G1404/SUM(資本サービス!G1404,労働コスト!G1404))</f>
        <v>0.45545872624502565</v>
      </c>
      <c r="I1404" s="3">
        <v>46</v>
      </c>
      <c r="J1404" s="3">
        <v>6</v>
      </c>
      <c r="K1404" s="2" cm="1">
        <f t="array" ref="K1404">IF(C1404="","",0.5*(C1404+SUMPRODUCT(($B$1461:$B$1491=$J1404)*1,C$1461:C$1491)))</f>
        <v>0.38228038776258422</v>
      </c>
      <c r="L1404" s="2" cm="1">
        <f t="array" ref="L1404">IF(D1404="","",0.5*(D1404+SUMPRODUCT(($B$1461:$B$1491=$J1404)*1,D$1461:D$1491)))</f>
        <v>0.39395327694373805</v>
      </c>
      <c r="M1404" s="2" cm="1">
        <f t="array" ref="M1404">IF(E1404="","",0.5*(E1404+SUMPRODUCT(($B$1461:$B$1491=$J1404)*1,E$1461:E$1491)))</f>
        <v>0.42025018866130959</v>
      </c>
      <c r="N1404" s="2" cm="1">
        <f t="array" ref="N1404">IF(F1404="","",0.5*(F1404+SUMPRODUCT(($B$1461:$B$1491=$J1404)*1,F$1461:F$1491)))</f>
        <v>0.40705309800739797</v>
      </c>
      <c r="O1404" s="2" cm="1">
        <f t="array" ref="O1404">IF(G1404="","",0.5*(G1404+SUMPRODUCT(($B$1461:$B$1491=$J1404)*1,G$1461:G$1491)))</f>
        <v>0.44630524726122323</v>
      </c>
    </row>
    <row r="1405" spans="1:15" x14ac:dyDescent="0.55000000000000004">
      <c r="A1405" s="3">
        <v>46</v>
      </c>
      <c r="B1405" s="3">
        <v>7</v>
      </c>
      <c r="C1405" s="2">
        <f>IF(logVir!C1405="","",労働コスト!C1405/SUM(資本サービス!C1405,労働コスト!C1405))</f>
        <v>0.67272327912023222</v>
      </c>
      <c r="D1405" s="2">
        <f>IF(logVir!D1405="","",労働コスト!D1405/SUM(資本サービス!D1405,労働コスト!D1405))</f>
        <v>0.66461402145842785</v>
      </c>
      <c r="E1405" s="2">
        <f>IF(logVir!E1405="","",労働コスト!E1405/SUM(資本サービス!E1405,労働コスト!E1405))</f>
        <v>0.62540015100133695</v>
      </c>
      <c r="F1405" s="2">
        <f>IF(logVir!F1405="","",労働コスト!F1405/SUM(資本サービス!F1405,労働コスト!F1405))</f>
        <v>0.5931675597745798</v>
      </c>
      <c r="G1405" s="2">
        <f>IF(logVir!G1405="","",労働コスト!G1405/SUM(資本サービス!G1405,労働コスト!G1405))</f>
        <v>0.59546449550884228</v>
      </c>
      <c r="I1405" s="3">
        <v>46</v>
      </c>
      <c r="J1405" s="3">
        <v>7</v>
      </c>
      <c r="K1405" s="2" cm="1">
        <f t="array" ref="K1405">IF(C1405="","",0.5*(C1405+SUMPRODUCT(($B$1461:$B$1491=$J1405)*1,C$1461:C$1491)))</f>
        <v>0.6462884572159735</v>
      </c>
      <c r="L1405" s="2" cm="1">
        <f t="array" ref="L1405">IF(D1405="","",0.5*(D1405+SUMPRODUCT(($B$1461:$B$1491=$J1405)*1,D$1461:D$1491)))</f>
        <v>0.66371958311022439</v>
      </c>
      <c r="M1405" s="2" cm="1">
        <f t="array" ref="M1405">IF(E1405="","",0.5*(E1405+SUMPRODUCT(($B$1461:$B$1491=$J1405)*1,E$1461:E$1491)))</f>
        <v>0.65114143652825185</v>
      </c>
      <c r="N1405" s="2" cm="1">
        <f t="array" ref="N1405">IF(F1405="","",0.5*(F1405+SUMPRODUCT(($B$1461:$B$1491=$J1405)*1,F$1461:F$1491)))</f>
        <v>0.63516304295749215</v>
      </c>
      <c r="O1405" s="2" cm="1">
        <f t="array" ref="O1405">IF(G1405="","",0.5*(G1405+SUMPRODUCT(($B$1461:$B$1491=$J1405)*1,G$1461:G$1491)))</f>
        <v>0.64937469476775089</v>
      </c>
    </row>
    <row r="1406" spans="1:15" x14ac:dyDescent="0.55000000000000004">
      <c r="A1406" s="3">
        <v>46</v>
      </c>
      <c r="B1406" s="3">
        <v>8</v>
      </c>
      <c r="C1406" s="2">
        <f>IF(logVir!C1406="","",労働コスト!C1406/SUM(資本サービス!C1406,労働コスト!C1406))</f>
        <v>0.50227875016515067</v>
      </c>
      <c r="D1406" s="2">
        <f>IF(logVir!D1406="","",労働コスト!D1406/SUM(資本サービス!D1406,労働コスト!D1406))</f>
        <v>0.63131310803999119</v>
      </c>
      <c r="E1406" s="2">
        <f>IF(logVir!E1406="","",労働コスト!E1406/SUM(資本サービス!E1406,労働コスト!E1406))</f>
        <v>0.58393463177495775</v>
      </c>
      <c r="F1406" s="2">
        <f>IF(logVir!F1406="","",労働コスト!F1406/SUM(資本サービス!F1406,労働コスト!F1406))</f>
        <v>0.57052935800303917</v>
      </c>
      <c r="G1406" s="2">
        <f>IF(logVir!G1406="","",労働コスト!G1406/SUM(資本サービス!G1406,労働コスト!G1406))</f>
        <v>0.59109451300805582</v>
      </c>
      <c r="I1406" s="3">
        <v>46</v>
      </c>
      <c r="J1406" s="3">
        <v>8</v>
      </c>
      <c r="K1406" s="2" cm="1">
        <f t="array" ref="K1406">IF(C1406="","",0.5*(C1406+SUMPRODUCT(($B$1461:$B$1491=$J1406)*1,C$1461:C$1491)))</f>
        <v>0.52605441133629827</v>
      </c>
      <c r="L1406" s="2" cm="1">
        <f t="array" ref="L1406">IF(D1406="","",0.5*(D1406+SUMPRODUCT(($B$1461:$B$1491=$J1406)*1,D$1461:D$1491)))</f>
        <v>0.61510645718019341</v>
      </c>
      <c r="M1406" s="2" cm="1">
        <f t="array" ref="M1406">IF(E1406="","",0.5*(E1406+SUMPRODUCT(($B$1461:$B$1491=$J1406)*1,E$1461:E$1491)))</f>
        <v>0.59165942831494578</v>
      </c>
      <c r="N1406" s="2" cm="1">
        <f t="array" ref="N1406">IF(F1406="","",0.5*(F1406+SUMPRODUCT(($B$1461:$B$1491=$J1406)*1,F$1461:F$1491)))</f>
        <v>0.58043622148723739</v>
      </c>
      <c r="O1406" s="2" cm="1">
        <f t="array" ref="O1406">IF(G1406="","",0.5*(G1406+SUMPRODUCT(($B$1461:$B$1491=$J1406)*1,G$1461:G$1491)))</f>
        <v>0.60499253771459094</v>
      </c>
    </row>
    <row r="1407" spans="1:15" x14ac:dyDescent="0.55000000000000004">
      <c r="A1407" s="3">
        <v>46</v>
      </c>
      <c r="B1407" s="3">
        <v>9</v>
      </c>
      <c r="C1407" s="2">
        <f>IF(logVir!C1407="","",労働コスト!C1407/SUM(資本サービス!C1407,労働コスト!C1407))</f>
        <v>0.77330859799752705</v>
      </c>
      <c r="D1407" s="2">
        <f>IF(logVir!D1407="","",労働コスト!D1407/SUM(資本サービス!D1407,労働コスト!D1407))</f>
        <v>0.79728928081336248</v>
      </c>
      <c r="E1407" s="2">
        <f>IF(logVir!E1407="","",労働コスト!E1407/SUM(資本サービス!E1407,労働コスト!E1407))</f>
        <v>0.83273825835711246</v>
      </c>
      <c r="F1407" s="2">
        <f>IF(logVir!F1407="","",労働コスト!F1407/SUM(資本サービス!F1407,労働コスト!F1407))</f>
        <v>0.83354643072770063</v>
      </c>
      <c r="G1407" s="2">
        <f>IF(logVir!G1407="","",労働コスト!G1407/SUM(資本サービス!G1407,労働コスト!G1407))</f>
        <v>0.85516502792819415</v>
      </c>
      <c r="I1407" s="3">
        <v>46</v>
      </c>
      <c r="J1407" s="3">
        <v>9</v>
      </c>
      <c r="K1407" s="2" cm="1">
        <f t="array" ref="K1407">IF(C1407="","",0.5*(C1407+SUMPRODUCT(($B$1461:$B$1491=$J1407)*1,C$1461:C$1491)))</f>
        <v>0.78466073854075291</v>
      </c>
      <c r="L1407" s="2" cm="1">
        <f t="array" ref="L1407">IF(D1407="","",0.5*(D1407+SUMPRODUCT(($B$1461:$B$1491=$J1407)*1,D$1461:D$1491)))</f>
        <v>0.80220825890798642</v>
      </c>
      <c r="M1407" s="2" cm="1">
        <f t="array" ref="M1407">IF(E1407="","",0.5*(E1407+SUMPRODUCT(($B$1461:$B$1491=$J1407)*1,E$1461:E$1491)))</f>
        <v>0.83294135415182069</v>
      </c>
      <c r="N1407" s="2" cm="1">
        <f t="array" ref="N1407">IF(F1407="","",0.5*(F1407+SUMPRODUCT(($B$1461:$B$1491=$J1407)*1,F$1461:F$1491)))</f>
        <v>0.8347119920665973</v>
      </c>
      <c r="O1407" s="2" cm="1">
        <f t="array" ref="O1407">IF(G1407="","",0.5*(G1407+SUMPRODUCT(($B$1461:$B$1491=$J1407)*1,G$1461:G$1491)))</f>
        <v>0.85640051660416638</v>
      </c>
    </row>
    <row r="1408" spans="1:15" x14ac:dyDescent="0.55000000000000004">
      <c r="A1408" s="3">
        <v>46</v>
      </c>
      <c r="B1408" s="3">
        <v>10</v>
      </c>
      <c r="C1408" s="2">
        <f>IF(logVir!C1408="","",労働コスト!C1408/SUM(資本サービス!C1408,労働コスト!C1408))</f>
        <v>0.61216554753018215</v>
      </c>
      <c r="D1408" s="2">
        <f>IF(logVir!D1408="","",労働コスト!D1408/SUM(資本サービス!D1408,労働コスト!D1408))</f>
        <v>0.6491422999187938</v>
      </c>
      <c r="E1408" s="2">
        <f>IF(logVir!E1408="","",労働コスト!E1408/SUM(資本サービス!E1408,労働コスト!E1408))</f>
        <v>0.71761853131424402</v>
      </c>
      <c r="F1408" s="2">
        <f>IF(logVir!F1408="","",労働コスト!F1408/SUM(資本サービス!F1408,労働コスト!F1408))</f>
        <v>0.71481242214267193</v>
      </c>
      <c r="G1408" s="2">
        <f>IF(logVir!G1408="","",労働コスト!G1408/SUM(資本サービス!G1408,労働コスト!G1408))</f>
        <v>0.76405992364486053</v>
      </c>
      <c r="I1408" s="3">
        <v>46</v>
      </c>
      <c r="J1408" s="3">
        <v>10</v>
      </c>
      <c r="K1408" s="2" cm="1">
        <f t="array" ref="K1408">IF(C1408="","",0.5*(C1408+SUMPRODUCT(($B$1461:$B$1491=$J1408)*1,C$1461:C$1491)))</f>
        <v>0.6193372059049379</v>
      </c>
      <c r="L1408" s="2" cm="1">
        <f t="array" ref="L1408">IF(D1408="","",0.5*(D1408+SUMPRODUCT(($B$1461:$B$1491=$J1408)*1,D$1461:D$1491)))</f>
        <v>0.64601991657396951</v>
      </c>
      <c r="M1408" s="2" cm="1">
        <f t="array" ref="M1408">IF(E1408="","",0.5*(E1408+SUMPRODUCT(($B$1461:$B$1491=$J1408)*1,E$1461:E$1491)))</f>
        <v>0.69855056348456046</v>
      </c>
      <c r="N1408" s="2" cm="1">
        <f t="array" ref="N1408">IF(F1408="","",0.5*(F1408+SUMPRODUCT(($B$1461:$B$1491=$J1408)*1,F$1461:F$1491)))</f>
        <v>0.69699439042438205</v>
      </c>
      <c r="O1408" s="2" cm="1">
        <f t="array" ref="O1408">IF(G1408="","",0.5*(G1408+SUMPRODUCT(($B$1461:$B$1491=$J1408)*1,G$1461:G$1491)))</f>
        <v>0.73955371301589268</v>
      </c>
    </row>
    <row r="1409" spans="1:15" x14ac:dyDescent="0.55000000000000004">
      <c r="A1409" s="3">
        <v>46</v>
      </c>
      <c r="B1409" s="3">
        <v>11</v>
      </c>
      <c r="C1409" s="2">
        <f>IF(logVir!C1409="","",労働コスト!C1409/SUM(資本サービス!C1409,労働コスト!C1409))</f>
        <v>0.63781386407153828</v>
      </c>
      <c r="D1409" s="2">
        <f>IF(logVir!D1409="","",労働コスト!D1409/SUM(資本サービス!D1409,労働コスト!D1409))</f>
        <v>0.58749721908963726</v>
      </c>
      <c r="E1409" s="2">
        <f>IF(logVir!E1409="","",労働コスト!E1409/SUM(資本サービス!E1409,労働コスト!E1409))</f>
        <v>0.63548100002701602</v>
      </c>
      <c r="F1409" s="2">
        <f>IF(logVir!F1409="","",労働コスト!F1409/SUM(資本サービス!F1409,労働コスト!F1409))</f>
        <v>0.61923777137397107</v>
      </c>
      <c r="G1409" s="2">
        <f>IF(logVir!G1409="","",労働コスト!G1409/SUM(資本サービス!G1409,労働コスト!G1409))</f>
        <v>0.6301559200208191</v>
      </c>
      <c r="I1409" s="3">
        <v>46</v>
      </c>
      <c r="J1409" s="3">
        <v>11</v>
      </c>
      <c r="K1409" s="2" cm="1">
        <f t="array" ref="K1409">IF(C1409="","",0.5*(C1409+SUMPRODUCT(($B$1461:$B$1491=$J1409)*1,C$1461:C$1491)))</f>
        <v>0.60132229728326037</v>
      </c>
      <c r="L1409" s="2" cm="1">
        <f t="array" ref="L1409">IF(D1409="","",0.5*(D1409+SUMPRODUCT(($B$1461:$B$1491=$J1409)*1,D$1461:D$1491)))</f>
        <v>0.57774557992009057</v>
      </c>
      <c r="M1409" s="2" cm="1">
        <f t="array" ref="M1409">IF(E1409="","",0.5*(E1409+SUMPRODUCT(($B$1461:$B$1491=$J1409)*1,E$1461:E$1491)))</f>
        <v>0.6079705738984913</v>
      </c>
      <c r="N1409" s="2" cm="1">
        <f t="array" ref="N1409">IF(F1409="","",0.5*(F1409+SUMPRODUCT(($B$1461:$B$1491=$J1409)*1,F$1461:F$1491)))</f>
        <v>0.59595458727952244</v>
      </c>
      <c r="O1409" s="2" cm="1">
        <f t="array" ref="O1409">IF(G1409="","",0.5*(G1409+SUMPRODUCT(($B$1461:$B$1491=$J1409)*1,G$1461:G$1491)))</f>
        <v>0.61205012239626688</v>
      </c>
    </row>
    <row r="1410" spans="1:15" x14ac:dyDescent="0.55000000000000004">
      <c r="A1410" s="3">
        <v>46</v>
      </c>
      <c r="B1410" s="3">
        <v>12</v>
      </c>
      <c r="C1410" s="2">
        <f>IF(logVir!C1410="","",労働コスト!C1410/SUM(資本サービス!C1410,労働コスト!C1410))</f>
        <v>0.45234662442199614</v>
      </c>
      <c r="D1410" s="2">
        <f>IF(logVir!D1410="","",労働コスト!D1410/SUM(資本サービス!D1410,労働コスト!D1410))</f>
        <v>0.43137342853736554</v>
      </c>
      <c r="E1410" s="2">
        <f>IF(logVir!E1410="","",労働コスト!E1410/SUM(資本サービス!E1410,労働コスト!E1410))</f>
        <v>0.43074882206808529</v>
      </c>
      <c r="F1410" s="2">
        <f>IF(logVir!F1410="","",労働コスト!F1410/SUM(資本サービス!F1410,労働コスト!F1410))</f>
        <v>0.39805935770619799</v>
      </c>
      <c r="G1410" s="2">
        <f>IF(logVir!G1410="","",労働コスト!G1410/SUM(資本サービス!G1410,労働コスト!G1410))</f>
        <v>0.45090483945986098</v>
      </c>
      <c r="I1410" s="3">
        <v>46</v>
      </c>
      <c r="J1410" s="3">
        <v>12</v>
      </c>
      <c r="K1410" s="2" cm="1">
        <f t="array" ref="K1410">IF(C1410="","",0.5*(C1410+SUMPRODUCT(($B$1461:$B$1491=$J1410)*1,C$1461:C$1491)))</f>
        <v>0.47056586910575243</v>
      </c>
      <c r="L1410" s="2" cm="1">
        <f t="array" ref="L1410">IF(D1410="","",0.5*(D1410+SUMPRODUCT(($B$1461:$B$1491=$J1410)*1,D$1461:D$1491)))</f>
        <v>0.47219262775139015</v>
      </c>
      <c r="M1410" s="2" cm="1">
        <f t="array" ref="M1410">IF(E1410="","",0.5*(E1410+SUMPRODUCT(($B$1461:$B$1491=$J1410)*1,E$1461:E$1491)))</f>
        <v>0.47246374806100772</v>
      </c>
      <c r="N1410" s="2" cm="1">
        <f t="array" ref="N1410">IF(F1410="","",0.5*(F1410+SUMPRODUCT(($B$1461:$B$1491=$J1410)*1,F$1461:F$1491)))</f>
        <v>0.45840442646036506</v>
      </c>
      <c r="O1410" s="2" cm="1">
        <f t="array" ref="O1410">IF(G1410="","",0.5*(G1410+SUMPRODUCT(($B$1461:$B$1491=$J1410)*1,G$1461:G$1491)))</f>
        <v>0.5064512637916978</v>
      </c>
    </row>
    <row r="1411" spans="1:15" x14ac:dyDescent="0.55000000000000004">
      <c r="A1411" s="3">
        <v>46</v>
      </c>
      <c r="B1411" s="3">
        <v>13</v>
      </c>
      <c r="C1411" s="2">
        <f>IF(logVir!C1411="","",労働コスト!C1411/SUM(資本サービス!C1411,労働コスト!C1411))</f>
        <v>0.33898380407348572</v>
      </c>
      <c r="D1411" s="2">
        <f>IF(logVir!D1411="","",労働コスト!D1411/SUM(資本サービス!D1411,労働コスト!D1411))</f>
        <v>0.42568252352308539</v>
      </c>
      <c r="E1411" s="2">
        <f>IF(logVir!E1411="","",労働コスト!E1411/SUM(資本サービス!E1411,労働コスト!E1411))</f>
        <v>0.39152054646407025</v>
      </c>
      <c r="F1411" s="2">
        <f>IF(logVir!F1411="","",労働コスト!F1411/SUM(資本サービス!F1411,労働コスト!F1411))</f>
        <v>0.3754991150090406</v>
      </c>
      <c r="G1411" s="2">
        <f>IF(logVir!G1411="","",労働コスト!G1411/SUM(資本サービス!G1411,労働コスト!G1411))</f>
        <v>0.37890888122937672</v>
      </c>
      <c r="I1411" s="3">
        <v>46</v>
      </c>
      <c r="J1411" s="3">
        <v>13</v>
      </c>
      <c r="K1411" s="2" cm="1">
        <f t="array" ref="K1411">IF(C1411="","",0.5*(C1411+SUMPRODUCT(($B$1461:$B$1491=$J1411)*1,C$1461:C$1491)))</f>
        <v>0.37027112369467674</v>
      </c>
      <c r="L1411" s="2" cm="1">
        <f t="array" ref="L1411">IF(D1411="","",0.5*(D1411+SUMPRODUCT(($B$1461:$B$1491=$J1411)*1,D$1461:D$1491)))</f>
        <v>0.39870737102232467</v>
      </c>
      <c r="M1411" s="2" cm="1">
        <f t="array" ref="M1411">IF(E1411="","",0.5*(E1411+SUMPRODUCT(($B$1461:$B$1491=$J1411)*1,E$1461:E$1491)))</f>
        <v>0.40131172590405945</v>
      </c>
      <c r="N1411" s="2" cm="1">
        <f t="array" ref="N1411">IF(F1411="","",0.5*(F1411+SUMPRODUCT(($B$1461:$B$1491=$J1411)*1,F$1461:F$1491)))</f>
        <v>0.38591154613468892</v>
      </c>
      <c r="O1411" s="2" cm="1">
        <f t="array" ref="O1411">IF(G1411="","",0.5*(G1411+SUMPRODUCT(($B$1461:$B$1491=$J1411)*1,G$1461:G$1491)))</f>
        <v>0.40533672159345235</v>
      </c>
    </row>
    <row r="1412" spans="1:15" x14ac:dyDescent="0.55000000000000004">
      <c r="A1412" s="3">
        <v>46</v>
      </c>
      <c r="B1412" s="3">
        <v>14</v>
      </c>
      <c r="C1412" s="2">
        <f>IF(logVir!C1412="","",労働コスト!C1412/SUM(資本サービス!C1412,労働コスト!C1412))</f>
        <v>0.77016201882841162</v>
      </c>
      <c r="D1412" s="2">
        <f>IF(logVir!D1412="","",労働コスト!D1412/SUM(資本サービス!D1412,労働コスト!D1412))</f>
        <v>0.82621139469663862</v>
      </c>
      <c r="E1412" s="2">
        <f>IF(logVir!E1412="","",労働コスト!E1412/SUM(資本サービス!E1412,労働コスト!E1412))</f>
        <v>0.78829484843369524</v>
      </c>
      <c r="F1412" s="2">
        <f>IF(logVir!F1412="","",労働コスト!F1412/SUM(資本サービス!F1412,労働コスト!F1412))</f>
        <v>0.79081794825194951</v>
      </c>
      <c r="G1412" s="2">
        <f>IF(logVir!G1412="","",労働コスト!G1412/SUM(資本サービス!G1412,労働コスト!G1412))</f>
        <v>0.81493603247219148</v>
      </c>
      <c r="I1412" s="3">
        <v>46</v>
      </c>
      <c r="J1412" s="3">
        <v>14</v>
      </c>
      <c r="K1412" s="2" cm="1">
        <f t="array" ref="K1412">IF(C1412="","",0.5*(C1412+SUMPRODUCT(($B$1461:$B$1491=$J1412)*1,C$1461:C$1491)))</f>
        <v>0.68050876926057069</v>
      </c>
      <c r="L1412" s="2" cm="1">
        <f t="array" ref="L1412">IF(D1412="","",0.5*(D1412+SUMPRODUCT(($B$1461:$B$1491=$J1412)*1,D$1461:D$1491)))</f>
        <v>0.72828601701884921</v>
      </c>
      <c r="M1412" s="2" cm="1">
        <f t="array" ref="M1412">IF(E1412="","",0.5*(E1412+SUMPRODUCT(($B$1461:$B$1491=$J1412)*1,E$1461:E$1491)))</f>
        <v>0.7003665524696393</v>
      </c>
      <c r="N1412" s="2" cm="1">
        <f t="array" ref="N1412">IF(F1412="","",0.5*(F1412+SUMPRODUCT(($B$1461:$B$1491=$J1412)*1,F$1461:F$1491)))</f>
        <v>0.69502534008652583</v>
      </c>
      <c r="O1412" s="2" cm="1">
        <f t="array" ref="O1412">IF(G1412="","",0.5*(G1412+SUMPRODUCT(($B$1461:$B$1491=$J1412)*1,G$1461:G$1491)))</f>
        <v>0.72034898512281664</v>
      </c>
    </row>
    <row r="1413" spans="1:15" x14ac:dyDescent="0.55000000000000004">
      <c r="A1413" s="3">
        <v>46</v>
      </c>
      <c r="B1413" s="3">
        <v>15</v>
      </c>
      <c r="C1413" s="2">
        <f>IF(logVir!C1413="","",労働コスト!C1413/SUM(資本サービス!C1413,労働コスト!C1413))</f>
        <v>0.71330075986480279</v>
      </c>
      <c r="D1413" s="2">
        <f>IF(logVir!D1413="","",労働コスト!D1413/SUM(資本サービス!D1413,労働コスト!D1413))</f>
        <v>0.78173780762888556</v>
      </c>
      <c r="E1413" s="2">
        <f>IF(logVir!E1413="","",労働コスト!E1413/SUM(資本サービス!E1413,労働コスト!E1413))</f>
        <v>0.72266300595622679</v>
      </c>
      <c r="F1413" s="2">
        <f>IF(logVir!F1413="","",労働コスト!F1413/SUM(資本サービス!F1413,労働コスト!F1413))</f>
        <v>0.72259567085348297</v>
      </c>
      <c r="G1413" s="2">
        <f>IF(logVir!G1413="","",労働コスト!G1413/SUM(資本サービス!G1413,労働コスト!G1413))</f>
        <v>0.74830046656746063</v>
      </c>
      <c r="I1413" s="3">
        <v>46</v>
      </c>
      <c r="J1413" s="3">
        <v>15</v>
      </c>
      <c r="K1413" s="2" cm="1">
        <f t="array" ref="K1413">IF(C1413="","",0.5*(C1413+SUMPRODUCT(($B$1461:$B$1491=$J1413)*1,C$1461:C$1491)))</f>
        <v>0.72634745207464579</v>
      </c>
      <c r="L1413" s="2" cm="1">
        <f t="array" ref="L1413">IF(D1413="","",0.5*(D1413+SUMPRODUCT(($B$1461:$B$1491=$J1413)*1,D$1461:D$1491)))</f>
        <v>0.78193347560572812</v>
      </c>
      <c r="M1413" s="2" cm="1">
        <f t="array" ref="M1413">IF(E1413="","",0.5*(E1413+SUMPRODUCT(($B$1461:$B$1491=$J1413)*1,E$1461:E$1491)))</f>
        <v>0.73933723014700581</v>
      </c>
      <c r="N1413" s="2" cm="1">
        <f t="array" ref="N1413">IF(F1413="","",0.5*(F1413+SUMPRODUCT(($B$1461:$B$1491=$J1413)*1,F$1461:F$1491)))</f>
        <v>0.73483699500193345</v>
      </c>
      <c r="O1413" s="2" cm="1">
        <f t="array" ref="O1413">IF(G1413="","",0.5*(G1413+SUMPRODUCT(($B$1461:$B$1491=$J1413)*1,G$1461:G$1491)))</f>
        <v>0.76102659407365825</v>
      </c>
    </row>
    <row r="1414" spans="1:15" x14ac:dyDescent="0.55000000000000004">
      <c r="A1414" s="3">
        <v>46</v>
      </c>
      <c r="B1414" s="3">
        <v>16</v>
      </c>
      <c r="C1414" s="2">
        <f>IF(logVir!C1414="","",労働コスト!C1414/SUM(資本サービス!C1414,労働コスト!C1414))</f>
        <v>0.74171748833314888</v>
      </c>
      <c r="D1414" s="2">
        <f>IF(logVir!D1414="","",労働コスト!D1414/SUM(資本サービス!D1414,労働コスト!D1414))</f>
        <v>0.75245127507531206</v>
      </c>
      <c r="E1414" s="2">
        <f>IF(logVir!E1414="","",労働コスト!E1414/SUM(資本サービス!E1414,労働コスト!E1414))</f>
        <v>0.75730985347933377</v>
      </c>
      <c r="F1414" s="2">
        <f>IF(logVir!F1414="","",労働コスト!F1414/SUM(資本サービス!F1414,労働コスト!F1414))</f>
        <v>0.761904368464839</v>
      </c>
      <c r="G1414" s="2">
        <f>IF(logVir!G1414="","",労働コスト!G1414/SUM(資本サービス!G1414,労働コスト!G1414))</f>
        <v>0.78820017888167193</v>
      </c>
      <c r="I1414" s="3">
        <v>46</v>
      </c>
      <c r="J1414" s="3">
        <v>16</v>
      </c>
      <c r="K1414" s="2" cm="1">
        <f t="array" ref="K1414">IF(C1414="","",0.5*(C1414+SUMPRODUCT(($B$1461:$B$1491=$J1414)*1,C$1461:C$1491)))</f>
        <v>0.70758201112136687</v>
      </c>
      <c r="L1414" s="2" cm="1">
        <f t="array" ref="L1414">IF(D1414="","",0.5*(D1414+SUMPRODUCT(($B$1461:$B$1491=$J1414)*1,D$1461:D$1491)))</f>
        <v>0.72746602970897833</v>
      </c>
      <c r="M1414" s="2" cm="1">
        <f t="array" ref="M1414">IF(E1414="","",0.5*(E1414+SUMPRODUCT(($B$1461:$B$1491=$J1414)*1,E$1461:E$1491)))</f>
        <v>0.74272956071494367</v>
      </c>
      <c r="N1414" s="2" cm="1">
        <f t="array" ref="N1414">IF(F1414="","",0.5*(F1414+SUMPRODUCT(($B$1461:$B$1491=$J1414)*1,F$1461:F$1491)))</f>
        <v>0.74476966829159186</v>
      </c>
      <c r="O1414" s="2" cm="1">
        <f t="array" ref="O1414">IF(G1414="","",0.5*(G1414+SUMPRODUCT(($B$1461:$B$1491=$J1414)*1,G$1461:G$1491)))</f>
        <v>0.77184272492460837</v>
      </c>
    </row>
    <row r="1415" spans="1:15" x14ac:dyDescent="0.55000000000000004">
      <c r="A1415" s="3">
        <v>46</v>
      </c>
      <c r="B1415" s="3">
        <v>17</v>
      </c>
      <c r="C1415" s="2">
        <f>IF(logVir!C1415="","",労働コスト!C1415/SUM(資本サービス!C1415,労働コスト!C1415))</f>
        <v>0.36740567070577074</v>
      </c>
      <c r="D1415" s="2">
        <f>IF(logVir!D1415="","",労働コスト!D1415/SUM(資本サービス!D1415,労働コスト!D1415))</f>
        <v>0.38598189323982224</v>
      </c>
      <c r="E1415" s="2">
        <f>IF(logVir!E1415="","",労働コスト!E1415/SUM(資本サービス!E1415,労働コスト!E1415))</f>
        <v>0.4364390129922559</v>
      </c>
      <c r="F1415" s="2">
        <f>IF(logVir!F1415="","",労働コスト!F1415/SUM(資本サービス!F1415,労働コスト!F1415))</f>
        <v>0.4410411620905606</v>
      </c>
      <c r="G1415" s="2">
        <f>IF(logVir!G1415="","",労働コスト!G1415/SUM(資本サービス!G1415,労働コスト!G1415))</f>
        <v>0.42157794594455961</v>
      </c>
      <c r="I1415" s="3">
        <v>46</v>
      </c>
      <c r="J1415" s="3">
        <v>17</v>
      </c>
      <c r="K1415" s="2" cm="1">
        <f t="array" ref="K1415">IF(C1415="","",0.5*(C1415+SUMPRODUCT(($B$1461:$B$1491=$J1415)*1,C$1461:C$1491)))</f>
        <v>0.35539547219713186</v>
      </c>
      <c r="L1415" s="2" cm="1">
        <f t="array" ref="L1415">IF(D1415="","",0.5*(D1415+SUMPRODUCT(($B$1461:$B$1491=$J1415)*1,D$1461:D$1491)))</f>
        <v>0.37246755851363789</v>
      </c>
      <c r="M1415" s="2" cm="1">
        <f t="array" ref="M1415">IF(E1415="","",0.5*(E1415+SUMPRODUCT(($B$1461:$B$1491=$J1415)*1,E$1461:E$1491)))</f>
        <v>0.4111874541085887</v>
      </c>
      <c r="N1415" s="2" cm="1">
        <f t="array" ref="N1415">IF(F1415="","",0.5*(F1415+SUMPRODUCT(($B$1461:$B$1491=$J1415)*1,F$1461:F$1491)))</f>
        <v>0.42755495525748166</v>
      </c>
      <c r="O1415" s="2" cm="1">
        <f t="array" ref="O1415">IF(G1415="","",0.5*(G1415+SUMPRODUCT(($B$1461:$B$1491=$J1415)*1,G$1461:G$1491)))</f>
        <v>0.41973415777128498</v>
      </c>
    </row>
    <row r="1416" spans="1:15" x14ac:dyDescent="0.55000000000000004">
      <c r="A1416" s="3">
        <v>46</v>
      </c>
      <c r="B1416" s="3">
        <v>18</v>
      </c>
      <c r="C1416" s="2">
        <f>IF(logVir!C1416="","",労働コスト!C1416/SUM(資本サービス!C1416,労働コスト!C1416))</f>
        <v>0.83737412187743887</v>
      </c>
      <c r="D1416" s="2">
        <f>IF(logVir!D1416="","",労働コスト!D1416/SUM(資本サービス!D1416,労働コスト!D1416))</f>
        <v>0.87191529479264795</v>
      </c>
      <c r="E1416" s="2">
        <f>IF(logVir!E1416="","",労働コスト!E1416/SUM(資本サービス!E1416,労働コスト!E1416))</f>
        <v>0.86284039598714668</v>
      </c>
      <c r="F1416" s="2">
        <f>IF(logVir!F1416="","",労働コスト!F1416/SUM(資本サービス!F1416,労働コスト!F1416))</f>
        <v>0.8694848274265119</v>
      </c>
      <c r="G1416" s="2">
        <f>IF(logVir!G1416="","",労働コスト!G1416/SUM(資本サービス!G1416,労働コスト!G1416))</f>
        <v>0.88319285669083603</v>
      </c>
      <c r="I1416" s="3">
        <v>46</v>
      </c>
      <c r="J1416" s="3">
        <v>18</v>
      </c>
      <c r="K1416" s="2" cm="1">
        <f t="array" ref="K1416">IF(C1416="","",0.5*(C1416+SUMPRODUCT(($B$1461:$B$1491=$J1416)*1,C$1461:C$1491)))</f>
        <v>0.84693562652429977</v>
      </c>
      <c r="L1416" s="2" cm="1">
        <f t="array" ref="L1416">IF(D1416="","",0.5*(D1416+SUMPRODUCT(($B$1461:$B$1491=$J1416)*1,D$1461:D$1491)))</f>
        <v>0.88142515293965196</v>
      </c>
      <c r="M1416" s="2" cm="1">
        <f t="array" ref="M1416">IF(E1416="","",0.5*(E1416+SUMPRODUCT(($B$1461:$B$1491=$J1416)*1,E$1461:E$1491)))</f>
        <v>0.87958213773201777</v>
      </c>
      <c r="N1416" s="2" cm="1">
        <f t="array" ref="N1416">IF(F1416="","",0.5*(F1416+SUMPRODUCT(($B$1461:$B$1491=$J1416)*1,F$1461:F$1491)))</f>
        <v>0.88370030737917926</v>
      </c>
      <c r="O1416" s="2" cm="1">
        <f t="array" ref="O1416">IF(G1416="","",0.5*(G1416+SUMPRODUCT(($B$1461:$B$1491=$J1416)*1,G$1461:G$1491)))</f>
        <v>0.89083864096387222</v>
      </c>
    </row>
    <row r="1417" spans="1:15" x14ac:dyDescent="0.55000000000000004">
      <c r="A1417" s="3">
        <v>46</v>
      </c>
      <c r="B1417" s="3">
        <v>19</v>
      </c>
      <c r="C1417" s="2">
        <f>IF(logVir!C1417="","",労働コスト!C1417/SUM(資本サービス!C1417,労働コスト!C1417))</f>
        <v>0.80981900453411659</v>
      </c>
      <c r="D1417" s="2">
        <f>IF(logVir!D1417="","",労働コスト!D1417/SUM(資本サービス!D1417,労働コスト!D1417))</f>
        <v>0.83898020001352347</v>
      </c>
      <c r="E1417" s="2">
        <f>IF(logVir!E1417="","",労働コスト!E1417/SUM(資本サービス!E1417,労働コスト!E1417))</f>
        <v>0.84242334512708017</v>
      </c>
      <c r="F1417" s="2">
        <f>IF(logVir!F1417="","",労働コスト!F1417/SUM(資本サービス!F1417,労働コスト!F1417))</f>
        <v>0.86074152209595711</v>
      </c>
      <c r="G1417" s="2">
        <f>IF(logVir!G1417="","",労働コスト!G1417/SUM(資本サービス!G1417,労働コスト!G1417))</f>
        <v>0.82099253242953774</v>
      </c>
      <c r="I1417" s="3">
        <v>46</v>
      </c>
      <c r="J1417" s="3">
        <v>19</v>
      </c>
      <c r="K1417" s="2" cm="1">
        <f t="array" ref="K1417">IF(C1417="","",0.5*(C1417+SUMPRODUCT(($B$1461:$B$1491=$J1417)*1,C$1461:C$1491)))</f>
        <v>0.81856650079719939</v>
      </c>
      <c r="L1417" s="2" cm="1">
        <f t="array" ref="L1417">IF(D1417="","",0.5*(D1417+SUMPRODUCT(($B$1461:$B$1491=$J1417)*1,D$1461:D$1491)))</f>
        <v>0.85315906549396137</v>
      </c>
      <c r="M1417" s="2" cm="1">
        <f t="array" ref="M1417">IF(E1417="","",0.5*(E1417+SUMPRODUCT(($B$1461:$B$1491=$J1417)*1,E$1461:E$1491)))</f>
        <v>0.8559154423977251</v>
      </c>
      <c r="N1417" s="2" cm="1">
        <f t="array" ref="N1417">IF(F1417="","",0.5*(F1417+SUMPRODUCT(($B$1461:$B$1491=$J1417)*1,F$1461:F$1491)))</f>
        <v>0.86519596068613092</v>
      </c>
      <c r="O1417" s="2" cm="1">
        <f t="array" ref="O1417">IF(G1417="","",0.5*(G1417+SUMPRODUCT(($B$1461:$B$1491=$J1417)*1,G$1461:G$1491)))</f>
        <v>0.84785356380540677</v>
      </c>
    </row>
    <row r="1418" spans="1:15" x14ac:dyDescent="0.55000000000000004">
      <c r="A1418" s="3">
        <v>46</v>
      </c>
      <c r="B1418" s="3">
        <v>20</v>
      </c>
      <c r="C1418" s="2">
        <f>IF(logVir!C1418="","",労働コスト!C1418/SUM(資本サービス!C1418,労働コスト!C1418))</f>
        <v>0.77742753239421747</v>
      </c>
      <c r="D1418" s="2">
        <f>IF(logVir!D1418="","",労働コスト!D1418/SUM(資本サービス!D1418,労働コスト!D1418))</f>
        <v>0.74557020958752207</v>
      </c>
      <c r="E1418" s="2">
        <f>IF(logVir!E1418="","",労働コスト!E1418/SUM(資本サービス!E1418,労働コスト!E1418))</f>
        <v>0.71510454236611087</v>
      </c>
      <c r="F1418" s="2">
        <f>IF(logVir!F1418="","",労働コスト!F1418/SUM(資本サービス!F1418,労働コスト!F1418))</f>
        <v>0.71458585340072411</v>
      </c>
      <c r="G1418" s="2">
        <f>IF(logVir!G1418="","",労働コスト!G1418/SUM(資本サービス!G1418,労働コスト!G1418))</f>
        <v>0.69079774758726487</v>
      </c>
      <c r="I1418" s="3">
        <v>46</v>
      </c>
      <c r="J1418" s="3">
        <v>20</v>
      </c>
      <c r="K1418" s="2" cm="1">
        <f t="array" ref="K1418">IF(C1418="","",0.5*(C1418+SUMPRODUCT(($B$1461:$B$1491=$J1418)*1,C$1461:C$1491)))</f>
        <v>0.76151495991275397</v>
      </c>
      <c r="L1418" s="2" cm="1">
        <f t="array" ref="L1418">IF(D1418="","",0.5*(D1418+SUMPRODUCT(($B$1461:$B$1491=$J1418)*1,D$1461:D$1491)))</f>
        <v>0.75014662214985606</v>
      </c>
      <c r="M1418" s="2" cm="1">
        <f t="array" ref="M1418">IF(E1418="","",0.5*(E1418+SUMPRODUCT(($B$1461:$B$1491=$J1418)*1,E$1461:E$1491)))</f>
        <v>0.73178725377898668</v>
      </c>
      <c r="N1418" s="2" cm="1">
        <f t="array" ref="N1418">IF(F1418="","",0.5*(F1418+SUMPRODUCT(($B$1461:$B$1491=$J1418)*1,F$1461:F$1491)))</f>
        <v>0.73073650638130849</v>
      </c>
      <c r="O1418" s="2" cm="1">
        <f t="array" ref="O1418">IF(G1418="","",0.5*(G1418+SUMPRODUCT(($B$1461:$B$1491=$J1418)*1,G$1461:G$1491)))</f>
        <v>0.7265479541402986</v>
      </c>
    </row>
    <row r="1419" spans="1:15" x14ac:dyDescent="0.55000000000000004">
      <c r="A1419" s="3">
        <v>46</v>
      </c>
      <c r="B1419" s="3">
        <v>21</v>
      </c>
      <c r="C1419" s="2">
        <f>IF(logVir!C1419="","",労働コスト!C1419/SUM(資本サービス!C1419,労働コスト!C1419))</f>
        <v>0.62497485565256206</v>
      </c>
      <c r="D1419" s="2">
        <f>IF(logVir!D1419="","",労働コスト!D1419/SUM(資本サービス!D1419,労働コスト!D1419))</f>
        <v>0.65034703576891639</v>
      </c>
      <c r="E1419" s="2">
        <f>IF(logVir!E1419="","",労働コスト!E1419/SUM(資本サービス!E1419,労働コスト!E1419))</f>
        <v>0.66170381751217799</v>
      </c>
      <c r="F1419" s="2">
        <f>IF(logVir!F1419="","",労働コスト!F1419/SUM(資本サービス!F1419,労働コスト!F1419))</f>
        <v>0.66214954904164736</v>
      </c>
      <c r="G1419" s="2">
        <f>IF(logVir!G1419="","",労働コスト!G1419/SUM(資本サービス!G1419,労働コスト!G1419))</f>
        <v>0.70531847388747115</v>
      </c>
      <c r="I1419" s="3">
        <v>46</v>
      </c>
      <c r="J1419" s="3">
        <v>21</v>
      </c>
      <c r="K1419" s="2" cm="1">
        <f t="array" ref="K1419">IF(C1419="","",0.5*(C1419+SUMPRODUCT(($B$1461:$B$1491=$J1419)*1,C$1461:C$1491)))</f>
        <v>0.64505901150421918</v>
      </c>
      <c r="L1419" s="2" cm="1">
        <f t="array" ref="L1419">IF(D1419="","",0.5*(D1419+SUMPRODUCT(($B$1461:$B$1491=$J1419)*1,D$1461:D$1491)))</f>
        <v>0.67629864607093748</v>
      </c>
      <c r="M1419" s="2" cm="1">
        <f t="array" ref="M1419">IF(E1419="","",0.5*(E1419+SUMPRODUCT(($B$1461:$B$1491=$J1419)*1,E$1461:E$1491)))</f>
        <v>0.68589765187955143</v>
      </c>
      <c r="N1419" s="2" cm="1">
        <f t="array" ref="N1419">IF(F1419="","",0.5*(F1419+SUMPRODUCT(($B$1461:$B$1491=$J1419)*1,F$1461:F$1491)))</f>
        <v>0.68741768261858838</v>
      </c>
      <c r="O1419" s="2" cm="1">
        <f t="array" ref="O1419">IF(G1419="","",0.5*(G1419+SUMPRODUCT(($B$1461:$B$1491=$J1419)*1,G$1461:G$1491)))</f>
        <v>0.71716657392445149</v>
      </c>
    </row>
    <row r="1420" spans="1:15" x14ac:dyDescent="0.55000000000000004">
      <c r="A1420" s="3">
        <v>46</v>
      </c>
      <c r="B1420" s="3">
        <v>22</v>
      </c>
      <c r="C1420" s="2">
        <f>IF(logVir!C1420="","",労働コスト!C1420/SUM(資本サービス!C1420,労働コスト!C1420))</f>
        <v>0.71948704219948223</v>
      </c>
      <c r="D1420" s="2">
        <f>IF(logVir!D1420="","",労働コスト!D1420/SUM(資本サービス!D1420,労働コスト!D1420))</f>
        <v>0.81159761069219405</v>
      </c>
      <c r="E1420" s="2">
        <f>IF(logVir!E1420="","",労働コスト!E1420/SUM(資本サービス!E1420,労働コスト!E1420))</f>
        <v>0.87989252348834801</v>
      </c>
      <c r="F1420" s="2">
        <f>IF(logVir!F1420="","",労働コスト!F1420/SUM(資本サービス!F1420,労働コスト!F1420))</f>
        <v>0.85480177881137542</v>
      </c>
      <c r="G1420" s="2">
        <f>IF(logVir!G1420="","",労働コスト!G1420/SUM(資本サービス!G1420,労働コスト!G1420))</f>
        <v>0.86838043813136634</v>
      </c>
      <c r="I1420" s="3">
        <v>46</v>
      </c>
      <c r="J1420" s="3">
        <v>22</v>
      </c>
      <c r="K1420" s="2" cm="1">
        <f t="array" ref="K1420">IF(C1420="","",0.5*(C1420+SUMPRODUCT(($B$1461:$B$1491=$J1420)*1,C$1461:C$1491)))</f>
        <v>0.74771365584461591</v>
      </c>
      <c r="L1420" s="2" cm="1">
        <f t="array" ref="L1420">IF(D1420="","",0.5*(D1420+SUMPRODUCT(($B$1461:$B$1491=$J1420)*1,D$1461:D$1491)))</f>
        <v>0.81352248268398064</v>
      </c>
      <c r="M1420" s="2" cm="1">
        <f t="array" ref="M1420">IF(E1420="","",0.5*(E1420+SUMPRODUCT(($B$1461:$B$1491=$J1420)*1,E$1461:E$1491)))</f>
        <v>0.86115597145284795</v>
      </c>
      <c r="N1420" s="2" cm="1">
        <f t="array" ref="N1420">IF(F1420="","",0.5*(F1420+SUMPRODUCT(($B$1461:$B$1491=$J1420)*1,F$1461:F$1491)))</f>
        <v>0.84619104040695547</v>
      </c>
      <c r="O1420" s="2" cm="1">
        <f t="array" ref="O1420">IF(G1420="","",0.5*(G1420+SUMPRODUCT(($B$1461:$B$1491=$J1420)*1,G$1461:G$1491)))</f>
        <v>0.85360002127790169</v>
      </c>
    </row>
    <row r="1421" spans="1:15" x14ac:dyDescent="0.55000000000000004">
      <c r="A1421" s="3">
        <v>46</v>
      </c>
      <c r="B1421" s="3">
        <v>23</v>
      </c>
      <c r="C1421" s="2">
        <f>IF(logVir!C1421="","",労働コスト!C1421/SUM(資本サービス!C1421,労働コスト!C1421))</f>
        <v>0.24859205462868761</v>
      </c>
      <c r="D1421" s="2">
        <f>IF(logVir!D1421="","",労働コスト!D1421/SUM(資本サービス!D1421,労働コスト!D1421))</f>
        <v>0.27486458886120535</v>
      </c>
      <c r="E1421" s="2">
        <f>IF(logVir!E1421="","",労働コスト!E1421/SUM(資本サービス!E1421,労働コスト!E1421))</f>
        <v>0.32538843355818814</v>
      </c>
      <c r="F1421" s="2">
        <f>IF(logVir!F1421="","",労働コスト!F1421/SUM(資本サービス!F1421,労働コスト!F1421))</f>
        <v>0.39172919746119711</v>
      </c>
      <c r="G1421" s="2">
        <f>IF(logVir!G1421="","",労働コスト!G1421/SUM(資本サービス!G1421,労働コスト!G1421))</f>
        <v>0.38365036878197606</v>
      </c>
      <c r="I1421" s="3">
        <v>46</v>
      </c>
      <c r="J1421" s="3">
        <v>23</v>
      </c>
      <c r="K1421" s="2" cm="1">
        <f t="array" ref="K1421">IF(C1421="","",0.5*(C1421+SUMPRODUCT(($B$1461:$B$1491=$J1421)*1,C$1461:C$1491)))</f>
        <v>0.26640069505521247</v>
      </c>
      <c r="L1421" s="2" cm="1">
        <f t="array" ref="L1421">IF(D1421="","",0.5*(D1421+SUMPRODUCT(($B$1461:$B$1491=$J1421)*1,D$1461:D$1491)))</f>
        <v>0.29437348409253983</v>
      </c>
      <c r="M1421" s="2" cm="1">
        <f t="array" ref="M1421">IF(E1421="","",0.5*(E1421+SUMPRODUCT(($B$1461:$B$1491=$J1421)*1,E$1461:E$1491)))</f>
        <v>0.33629802914035123</v>
      </c>
      <c r="N1421" s="2" cm="1">
        <f t="array" ref="N1421">IF(F1421="","",0.5*(F1421+SUMPRODUCT(($B$1461:$B$1491=$J1421)*1,F$1461:F$1491)))</f>
        <v>0.38353336837373042</v>
      </c>
      <c r="O1421" s="2" cm="1">
        <f t="array" ref="O1421">IF(G1421="","",0.5*(G1421+SUMPRODUCT(($B$1461:$B$1491=$J1421)*1,G$1461:G$1491)))</f>
        <v>0.39076071719849792</v>
      </c>
    </row>
    <row r="1422" spans="1:15" x14ac:dyDescent="0.55000000000000004">
      <c r="A1422" s="3">
        <v>46</v>
      </c>
      <c r="B1422" s="3">
        <v>24</v>
      </c>
      <c r="C1422" s="2">
        <f>IF(logVir!C1422="","",労働コスト!C1422/SUM(資本サービス!C1422,労働コスト!C1422))</f>
        <v>0.69792133943403201</v>
      </c>
      <c r="D1422" s="2">
        <f>IF(logVir!D1422="","",労働コスト!D1422/SUM(資本サービス!D1422,労働コスト!D1422))</f>
        <v>0.7498582863909431</v>
      </c>
      <c r="E1422" s="2">
        <f>IF(logVir!E1422="","",労働コスト!E1422/SUM(資本サービス!E1422,労働コスト!E1422))</f>
        <v>0.78634883475259743</v>
      </c>
      <c r="F1422" s="2">
        <f>IF(logVir!F1422="","",労働コスト!F1422/SUM(資本サービス!F1422,労働コスト!F1422))</f>
        <v>0.82043003481307542</v>
      </c>
      <c r="G1422" s="2">
        <f>IF(logVir!G1422="","",労働コスト!G1422/SUM(資本サービス!G1422,労働コスト!G1422))</f>
        <v>0.80514041350240939</v>
      </c>
      <c r="I1422" s="3">
        <v>46</v>
      </c>
      <c r="J1422" s="3">
        <v>24</v>
      </c>
      <c r="K1422" s="2" cm="1">
        <f t="array" ref="K1422">IF(C1422="","",0.5*(C1422+SUMPRODUCT(($B$1461:$B$1491=$J1422)*1,C$1461:C$1491)))</f>
        <v>0.70487045792310243</v>
      </c>
      <c r="L1422" s="2" cm="1">
        <f t="array" ref="L1422">IF(D1422="","",0.5*(D1422+SUMPRODUCT(($B$1461:$B$1491=$J1422)*1,D$1461:D$1491)))</f>
        <v>0.74345102365478488</v>
      </c>
      <c r="M1422" s="2" cm="1">
        <f t="array" ref="M1422">IF(E1422="","",0.5*(E1422+SUMPRODUCT(($B$1461:$B$1491=$J1422)*1,E$1461:E$1491)))</f>
        <v>0.76880105720969749</v>
      </c>
      <c r="N1422" s="2" cm="1">
        <f t="array" ref="N1422">IF(F1422="","",0.5*(F1422+SUMPRODUCT(($B$1461:$B$1491=$J1422)*1,F$1461:F$1491)))</f>
        <v>0.79445650998174155</v>
      </c>
      <c r="O1422" s="2" cm="1">
        <f t="array" ref="O1422">IF(G1422="","",0.5*(G1422+SUMPRODUCT(($B$1461:$B$1491=$J1422)*1,G$1461:G$1491)))</f>
        <v>0.79259109097839964</v>
      </c>
    </row>
    <row r="1423" spans="1:15" x14ac:dyDescent="0.55000000000000004">
      <c r="A1423" s="3">
        <v>46</v>
      </c>
      <c r="B1423" s="3">
        <v>25</v>
      </c>
      <c r="C1423" s="2">
        <f>IF(logVir!C1423="","",労働コスト!C1423/SUM(資本サービス!C1423,労働コスト!C1423))</f>
        <v>0.7868305141150852</v>
      </c>
      <c r="D1423" s="2">
        <f>IF(logVir!D1423="","",労働コスト!D1423/SUM(資本サービス!D1423,労働コスト!D1423))</f>
        <v>0.8094461883502474</v>
      </c>
      <c r="E1423" s="2">
        <f>IF(logVir!E1423="","",労働コスト!E1423/SUM(資本サービス!E1423,労働コスト!E1423))</f>
        <v>0.74284871186604151</v>
      </c>
      <c r="F1423" s="2">
        <f>IF(logVir!F1423="","",労働コスト!F1423/SUM(資本サービス!F1423,労働コスト!F1423))</f>
        <v>0.77304002380406589</v>
      </c>
      <c r="G1423" s="2">
        <f>IF(logVir!G1423="","",労働コスト!G1423/SUM(資本サービス!G1423,労働コスト!G1423))</f>
        <v>0.76413023230042654</v>
      </c>
      <c r="I1423" s="3">
        <v>46</v>
      </c>
      <c r="J1423" s="3">
        <v>25</v>
      </c>
      <c r="K1423" s="2" cm="1">
        <f t="array" ref="K1423">IF(C1423="","",0.5*(C1423+SUMPRODUCT(($B$1461:$B$1491=$J1423)*1,C$1461:C$1491)))</f>
        <v>0.79415077844353332</v>
      </c>
      <c r="L1423" s="2" cm="1">
        <f t="array" ref="L1423">IF(D1423="","",0.5*(D1423+SUMPRODUCT(($B$1461:$B$1491=$J1423)*1,D$1461:D$1491)))</f>
        <v>0.80619573924272103</v>
      </c>
      <c r="M1423" s="2" cm="1">
        <f t="array" ref="M1423">IF(E1423="","",0.5*(E1423+SUMPRODUCT(($B$1461:$B$1491=$J1423)*1,E$1461:E$1491)))</f>
        <v>0.77251425347630809</v>
      </c>
      <c r="N1423" s="2" cm="1">
        <f t="array" ref="N1423">IF(F1423="","",0.5*(F1423+SUMPRODUCT(($B$1461:$B$1491=$J1423)*1,F$1461:F$1491)))</f>
        <v>0.78701090583319733</v>
      </c>
      <c r="O1423" s="2" cm="1">
        <f t="array" ref="O1423">IF(G1423="","",0.5*(G1423+SUMPRODUCT(($B$1461:$B$1491=$J1423)*1,G$1461:G$1491)))</f>
        <v>0.78323138014354865</v>
      </c>
    </row>
    <row r="1424" spans="1:15" x14ac:dyDescent="0.55000000000000004">
      <c r="A1424" s="3">
        <v>46</v>
      </c>
      <c r="B1424" s="3">
        <v>26</v>
      </c>
      <c r="C1424" s="2">
        <f>IF(logVir!C1424="","",労働コスト!C1424/SUM(資本サービス!C1424,労働コスト!C1424))</f>
        <v>0.24633293503056</v>
      </c>
      <c r="D1424" s="2">
        <f>IF(logVir!D1424="","",労働コスト!D1424/SUM(資本サービス!D1424,労働コスト!D1424))</f>
        <v>0.31029081311382745</v>
      </c>
      <c r="E1424" s="2">
        <f>IF(logVir!E1424="","",労働コスト!E1424/SUM(資本サービス!E1424,労働コスト!E1424))</f>
        <v>0.35096268403880565</v>
      </c>
      <c r="F1424" s="2">
        <f>IF(logVir!F1424="","",労働コスト!F1424/SUM(資本サービス!F1424,労働コスト!F1424))</f>
        <v>0.33099327847157772</v>
      </c>
      <c r="G1424" s="2">
        <f>IF(logVir!G1424="","",労働コスト!G1424/SUM(資本サービス!G1424,労働コスト!G1424))</f>
        <v>0.41782155677754268</v>
      </c>
      <c r="I1424" s="3">
        <v>46</v>
      </c>
      <c r="J1424" s="3">
        <v>26</v>
      </c>
      <c r="K1424" s="2" cm="1">
        <f t="array" ref="K1424">IF(C1424="","",0.5*(C1424+SUMPRODUCT(($B$1461:$B$1491=$J1424)*1,C$1461:C$1491)))</f>
        <v>0.27760418526894237</v>
      </c>
      <c r="L1424" s="2" cm="1">
        <f t="array" ref="L1424">IF(D1424="","",0.5*(D1424+SUMPRODUCT(($B$1461:$B$1491=$J1424)*1,D$1461:D$1491)))</f>
        <v>0.34297212789438736</v>
      </c>
      <c r="M1424" s="2" cm="1">
        <f t="array" ref="M1424">IF(E1424="","",0.5*(E1424+SUMPRODUCT(($B$1461:$B$1491=$J1424)*1,E$1461:E$1491)))</f>
        <v>0.39854579141146285</v>
      </c>
      <c r="N1424" s="2" cm="1">
        <f t="array" ref="N1424">IF(F1424="","",0.5*(F1424+SUMPRODUCT(($B$1461:$B$1491=$J1424)*1,F$1461:F$1491)))</f>
        <v>0.37615005395979428</v>
      </c>
      <c r="O1424" s="2" cm="1">
        <f t="array" ref="O1424">IF(G1424="","",0.5*(G1424+SUMPRODUCT(($B$1461:$B$1491=$J1424)*1,G$1461:G$1491)))</f>
        <v>0.42109371851864574</v>
      </c>
    </row>
    <row r="1425" spans="1:15" x14ac:dyDescent="0.55000000000000004">
      <c r="A1425" s="3">
        <v>46</v>
      </c>
      <c r="B1425" s="3">
        <v>27</v>
      </c>
      <c r="C1425" s="2">
        <f>IF(logVir!C1425="","",労働コスト!C1425/SUM(資本サービス!C1425,労働コスト!C1425))</f>
        <v>0.73682831803876592</v>
      </c>
      <c r="D1425" s="2">
        <f>IF(logVir!D1425="","",労働コスト!D1425/SUM(資本サービス!D1425,労働コスト!D1425))</f>
        <v>0.78727144808774929</v>
      </c>
      <c r="E1425" s="2">
        <f>IF(logVir!E1425="","",労働コスト!E1425/SUM(資本サービス!E1425,労働コスト!E1425))</f>
        <v>0.75555351925323766</v>
      </c>
      <c r="F1425" s="2">
        <f>IF(logVir!F1425="","",労働コスト!F1425/SUM(資本サービス!F1425,労働コスト!F1425))</f>
        <v>0.76414224373050277</v>
      </c>
      <c r="G1425" s="2">
        <f>IF(logVir!G1425="","",労働コスト!G1425/SUM(資本サービス!G1425,労働コスト!G1425))</f>
        <v>0.7490523067311361</v>
      </c>
      <c r="I1425" s="3">
        <v>46</v>
      </c>
      <c r="J1425" s="3">
        <v>27</v>
      </c>
      <c r="K1425" s="2" cm="1">
        <f t="array" ref="K1425">IF(C1425="","",0.5*(C1425+SUMPRODUCT(($B$1461:$B$1491=$J1425)*1,C$1461:C$1491)))</f>
        <v>0.76286921397851237</v>
      </c>
      <c r="L1425" s="2" cm="1">
        <f t="array" ref="L1425">IF(D1425="","",0.5*(D1425+SUMPRODUCT(($B$1461:$B$1491=$J1425)*1,D$1461:D$1491)))</f>
        <v>0.79084714053096261</v>
      </c>
      <c r="M1425" s="2" cm="1">
        <f t="array" ref="M1425">IF(E1425="","",0.5*(E1425+SUMPRODUCT(($B$1461:$B$1491=$J1425)*1,E$1461:E$1491)))</f>
        <v>0.77601446375156602</v>
      </c>
      <c r="N1425" s="2" cm="1">
        <f t="array" ref="N1425">IF(F1425="","",0.5*(F1425+SUMPRODUCT(($B$1461:$B$1491=$J1425)*1,F$1461:F$1491)))</f>
        <v>0.78210614989509031</v>
      </c>
      <c r="O1425" s="2" cm="1">
        <f t="array" ref="O1425">IF(G1425="","",0.5*(G1425+SUMPRODUCT(($B$1461:$B$1491=$J1425)*1,G$1461:G$1491)))</f>
        <v>0.78109156050468465</v>
      </c>
    </row>
    <row r="1426" spans="1:15" x14ac:dyDescent="0.55000000000000004">
      <c r="A1426" s="3">
        <v>46</v>
      </c>
      <c r="B1426" s="3">
        <v>28</v>
      </c>
      <c r="C1426" s="2">
        <f>IF(logVir!C1426="","",労働コスト!C1426/SUM(資本サービス!C1426,労働コスト!C1426))</f>
        <v>0.64827263231070986</v>
      </c>
      <c r="D1426" s="2">
        <f>IF(logVir!D1426="","",労働コスト!D1426/SUM(資本サービス!D1426,労働コスト!D1426))</f>
        <v>0.69323331056724935</v>
      </c>
      <c r="E1426" s="2">
        <f>IF(logVir!E1426="","",労働コスト!E1426/SUM(資本サービス!E1426,労働コスト!E1426))</f>
        <v>0.72218556477807894</v>
      </c>
      <c r="F1426" s="2">
        <f>IF(logVir!F1426="","",労働コスト!F1426/SUM(資本サービス!F1426,労働コスト!F1426))</f>
        <v>0.71915146655846263</v>
      </c>
      <c r="G1426" s="2">
        <f>IF(logVir!G1426="","",労働コスト!G1426/SUM(資本サービス!G1426,労働コスト!G1426))</f>
        <v>0.70868295828427452</v>
      </c>
      <c r="I1426" s="3">
        <v>46</v>
      </c>
      <c r="J1426" s="3">
        <v>28</v>
      </c>
      <c r="K1426" s="2" cm="1">
        <f t="array" ref="K1426">IF(C1426="","",0.5*(C1426+SUMPRODUCT(($B$1461:$B$1491=$J1426)*1,C$1461:C$1491)))</f>
        <v>0.62302622936047336</v>
      </c>
      <c r="L1426" s="2" cm="1">
        <f t="array" ref="L1426">IF(D1426="","",0.5*(D1426+SUMPRODUCT(($B$1461:$B$1491=$J1426)*1,D$1461:D$1491)))</f>
        <v>0.66830929804875083</v>
      </c>
      <c r="M1426" s="2" cm="1">
        <f t="array" ref="M1426">IF(E1426="","",0.5*(E1426+SUMPRODUCT(($B$1461:$B$1491=$J1426)*1,E$1461:E$1491)))</f>
        <v>0.69807119307997256</v>
      </c>
      <c r="N1426" s="2" cm="1">
        <f t="array" ref="N1426">IF(F1426="","",0.5*(F1426+SUMPRODUCT(($B$1461:$B$1491=$J1426)*1,F$1461:F$1491)))</f>
        <v>0.69319661512364372</v>
      </c>
      <c r="O1426" s="2" cm="1">
        <f t="array" ref="O1426">IF(G1426="","",0.5*(G1426+SUMPRODUCT(($B$1461:$B$1491=$J1426)*1,G$1461:G$1491)))</f>
        <v>0.6818476412349781</v>
      </c>
    </row>
    <row r="1427" spans="1:15" x14ac:dyDescent="0.55000000000000004">
      <c r="A1427" s="3">
        <v>46</v>
      </c>
      <c r="B1427" s="3">
        <v>29</v>
      </c>
      <c r="C1427" s="2">
        <f>IF(logVir!C1427="","",労働コスト!C1427/SUM(資本サービス!C1427,労働コスト!C1427))</f>
        <v>0.86035087363939211</v>
      </c>
      <c r="D1427" s="2">
        <f>IF(logVir!D1427="","",労働コスト!D1427/SUM(資本サービス!D1427,労働コスト!D1427))</f>
        <v>0.8768980973375432</v>
      </c>
      <c r="E1427" s="2">
        <f>IF(logVir!E1427="","",労働コスト!E1427/SUM(資本サービス!E1427,労働コスト!E1427))</f>
        <v>0.91971080098069402</v>
      </c>
      <c r="F1427" s="2">
        <f>IF(logVir!F1427="","",労働コスト!F1427/SUM(資本サービス!F1427,労働コスト!F1427))</f>
        <v>0.90453952823898032</v>
      </c>
      <c r="G1427" s="2">
        <f>IF(logVir!G1427="","",労働コスト!G1427/SUM(資本サービス!G1427,労働コスト!G1427))</f>
        <v>0.89629967051350823</v>
      </c>
      <c r="I1427" s="3">
        <v>46</v>
      </c>
      <c r="J1427" s="3">
        <v>29</v>
      </c>
      <c r="K1427" s="2" cm="1">
        <f t="array" ref="K1427">IF(C1427="","",0.5*(C1427+SUMPRODUCT(($B$1461:$B$1491=$J1427)*1,C$1461:C$1491)))</f>
        <v>0.83440298375319921</v>
      </c>
      <c r="L1427" s="2" cm="1">
        <f t="array" ref="L1427">IF(D1427="","",0.5*(D1427+SUMPRODUCT(($B$1461:$B$1491=$J1427)*1,D$1461:D$1491)))</f>
        <v>0.84156989307352548</v>
      </c>
      <c r="M1427" s="2" cm="1">
        <f t="array" ref="M1427">IF(E1427="","",0.5*(E1427+SUMPRODUCT(($B$1461:$B$1491=$J1427)*1,E$1461:E$1491)))</f>
        <v>0.88016976219965093</v>
      </c>
      <c r="N1427" s="2" cm="1">
        <f t="array" ref="N1427">IF(F1427="","",0.5*(F1427+SUMPRODUCT(($B$1461:$B$1491=$J1427)*1,F$1461:F$1491)))</f>
        <v>0.86447802896612735</v>
      </c>
      <c r="O1427" s="2" cm="1">
        <f t="array" ref="O1427">IF(G1427="","",0.5*(G1427+SUMPRODUCT(($B$1461:$B$1491=$J1427)*1,G$1461:G$1491)))</f>
        <v>0.8662494355398902</v>
      </c>
    </row>
    <row r="1428" spans="1:15" x14ac:dyDescent="0.55000000000000004">
      <c r="A1428" s="3">
        <v>46</v>
      </c>
      <c r="B1428" s="3">
        <v>30</v>
      </c>
      <c r="C1428" s="2">
        <f>IF(logVir!C1428="","",労働コスト!C1428/SUM(資本サービス!C1428,労働コスト!C1428))</f>
        <v>0.90613853708883263</v>
      </c>
      <c r="D1428" s="2">
        <f>IF(logVir!D1428="","",労働コスト!D1428/SUM(資本サービス!D1428,労働コスト!D1428))</f>
        <v>0.89477727111666072</v>
      </c>
      <c r="E1428" s="2">
        <f>IF(logVir!E1428="","",労働コスト!E1428/SUM(資本サービス!E1428,労働コスト!E1428))</f>
        <v>0.92182145116577485</v>
      </c>
      <c r="F1428" s="2">
        <f>IF(logVir!F1428="","",労働コスト!F1428/SUM(資本サービス!F1428,労働コスト!F1428))</f>
        <v>0.9255465472298825</v>
      </c>
      <c r="G1428" s="2">
        <f>IF(logVir!G1428="","",労働コスト!G1428/SUM(資本サービス!G1428,労働コスト!G1428))</f>
        <v>0.93320613070646385</v>
      </c>
      <c r="I1428" s="3">
        <v>46</v>
      </c>
      <c r="J1428" s="3">
        <v>30</v>
      </c>
      <c r="K1428" s="2" cm="1">
        <f t="array" ref="K1428">IF(C1428="","",0.5*(C1428+SUMPRODUCT(($B$1461:$B$1491=$J1428)*1,C$1461:C$1491)))</f>
        <v>0.88586440990171866</v>
      </c>
      <c r="L1428" s="2" cm="1">
        <f t="array" ref="L1428">IF(D1428="","",0.5*(D1428+SUMPRODUCT(($B$1461:$B$1491=$J1428)*1,D$1461:D$1491)))</f>
        <v>0.89074812463788322</v>
      </c>
      <c r="M1428" s="2" cm="1">
        <f t="array" ref="M1428">IF(E1428="","",0.5*(E1428+SUMPRODUCT(($B$1461:$B$1491=$J1428)*1,E$1461:E$1491)))</f>
        <v>0.90968304158887614</v>
      </c>
      <c r="N1428" s="2" cm="1">
        <f t="array" ref="N1428">IF(F1428="","",0.5*(F1428+SUMPRODUCT(($B$1461:$B$1491=$J1428)*1,F$1461:F$1491)))</f>
        <v>0.91362754118742484</v>
      </c>
      <c r="O1428" s="2" cm="1">
        <f t="array" ref="O1428">IF(G1428="","",0.5*(G1428+SUMPRODUCT(($B$1461:$B$1491=$J1428)*1,G$1461:G$1491)))</f>
        <v>0.92372968843417858</v>
      </c>
    </row>
    <row r="1429" spans="1:15" x14ac:dyDescent="0.55000000000000004">
      <c r="A1429" s="3">
        <v>46</v>
      </c>
      <c r="B1429" s="3">
        <v>31</v>
      </c>
      <c r="C1429" s="2">
        <f>IF(logVir!C1429="","",労働コスト!C1429/SUM(資本サービス!C1429,労働コスト!C1429))</f>
        <v>0.76273660439806024</v>
      </c>
      <c r="D1429" s="2">
        <f>IF(logVir!D1429="","",労働コスト!D1429/SUM(資本サービス!D1429,労働コスト!D1429))</f>
        <v>0.7507793604373556</v>
      </c>
      <c r="E1429" s="2">
        <f>IF(logVir!E1429="","",労働コスト!E1429/SUM(資本サービス!E1429,労働コスト!E1429))</f>
        <v>0.74953099802007606</v>
      </c>
      <c r="F1429" s="2">
        <f>IF(logVir!F1429="","",労働コスト!F1429/SUM(資本サービス!F1429,労働コスト!F1429))</f>
        <v>0.7658534086057579</v>
      </c>
      <c r="G1429" s="2">
        <f>IF(logVir!G1429="","",労働コスト!G1429/SUM(資本サービス!G1429,労働コスト!G1429))</f>
        <v>0.72832089214513751</v>
      </c>
      <c r="I1429" s="3">
        <v>46</v>
      </c>
      <c r="J1429" s="3">
        <v>31</v>
      </c>
      <c r="K1429" s="2" cm="1">
        <f t="array" ref="K1429">IF(C1429="","",0.5*(C1429+SUMPRODUCT(($B$1461:$B$1491=$J1429)*1,C$1461:C$1491)))</f>
        <v>0.76588115351614872</v>
      </c>
      <c r="L1429" s="2" cm="1">
        <f t="array" ref="L1429">IF(D1429="","",0.5*(D1429+SUMPRODUCT(($B$1461:$B$1491=$J1429)*1,D$1461:D$1491)))</f>
        <v>0.75321774851054035</v>
      </c>
      <c r="M1429" s="2" cm="1">
        <f t="array" ref="M1429">IF(E1429="","",0.5*(E1429+SUMPRODUCT(($B$1461:$B$1491=$J1429)*1,E$1461:E$1491)))</f>
        <v>0.7674027251980563</v>
      </c>
      <c r="N1429" s="2" cm="1">
        <f t="array" ref="N1429">IF(F1429="","",0.5*(F1429+SUMPRODUCT(($B$1461:$B$1491=$J1429)*1,F$1461:F$1491)))</f>
        <v>0.77982359292984338</v>
      </c>
      <c r="O1429" s="2" cm="1">
        <f t="array" ref="O1429">IF(G1429="","",0.5*(G1429+SUMPRODUCT(($B$1461:$B$1491=$J1429)*1,G$1461:G$1491)))</f>
        <v>0.76394210390297002</v>
      </c>
    </row>
    <row r="1430" spans="1:15" x14ac:dyDescent="0.55000000000000004">
      <c r="A1430" s="3">
        <v>47</v>
      </c>
      <c r="B1430" s="3">
        <v>1</v>
      </c>
      <c r="C1430" s="2">
        <f>IF(logVir!C1430="","",労働コスト!C1430/SUM(資本サービス!C1430,労働コスト!C1430))</f>
        <v>0.39119822042432678</v>
      </c>
      <c r="D1430" s="2">
        <f>IF(logVir!D1430="","",労働コスト!D1430/SUM(資本サービス!D1430,労働コスト!D1430))</f>
        <v>0.52288290831901318</v>
      </c>
      <c r="E1430" s="2">
        <f>IF(logVir!E1430="","",労働コスト!E1430/SUM(資本サービス!E1430,労働コスト!E1430))</f>
        <v>0.49002153996879794</v>
      </c>
      <c r="F1430" s="2">
        <f>IF(logVir!F1430="","",労働コスト!F1430/SUM(資本サービス!F1430,労働コスト!F1430))</f>
        <v>0.51384559090285176</v>
      </c>
      <c r="G1430" s="2">
        <f>IF(logVir!G1430="","",労働コスト!G1430/SUM(資本サービス!G1430,労働コスト!G1430))</f>
        <v>0.38470833802159865</v>
      </c>
      <c r="I1430" s="3">
        <v>47</v>
      </c>
      <c r="J1430" s="3">
        <v>1</v>
      </c>
      <c r="K1430" s="2" cm="1">
        <f t="array" ref="K1430">IF(C1430="","",0.5*(C1430+SUMPRODUCT(($B$1461:$B$1491=$J1430)*1,C$1461:C$1491)))</f>
        <v>0.45766748523146261</v>
      </c>
      <c r="L1430" s="2" cm="1">
        <f t="array" ref="L1430">IF(D1430="","",0.5*(D1430+SUMPRODUCT(($B$1461:$B$1491=$J1430)*1,D$1461:D$1491)))</f>
        <v>0.58602324178634846</v>
      </c>
      <c r="M1430" s="2" cm="1">
        <f t="array" ref="M1430">IF(E1430="","",0.5*(E1430+SUMPRODUCT(($B$1461:$B$1491=$J1430)*1,E$1461:E$1491)))</f>
        <v>0.5758951629037965</v>
      </c>
      <c r="N1430" s="2" cm="1">
        <f t="array" ref="N1430">IF(F1430="","",0.5*(F1430+SUMPRODUCT(($B$1461:$B$1491=$J1430)*1,F$1461:F$1491)))</f>
        <v>0.58574354809072782</v>
      </c>
      <c r="O1430" s="2" cm="1">
        <f t="array" ref="O1430">IF(G1430="","",0.5*(G1430+SUMPRODUCT(($B$1461:$B$1491=$J1430)*1,G$1461:G$1491)))</f>
        <v>0.53263647476716025</v>
      </c>
    </row>
    <row r="1431" spans="1:15" x14ac:dyDescent="0.55000000000000004">
      <c r="A1431" s="3">
        <v>47</v>
      </c>
      <c r="B1431" s="3">
        <v>2</v>
      </c>
      <c r="C1431" s="2">
        <f>IF(logVir!C1431="","",労働コスト!C1431/SUM(資本サービス!C1431,労働コスト!C1431))</f>
        <v>0.62755905156719638</v>
      </c>
      <c r="D1431" s="2">
        <f>IF(logVir!D1431="","",労働コスト!D1431/SUM(資本サービス!D1431,労働コスト!D1431))</f>
        <v>0.6260793003473677</v>
      </c>
      <c r="E1431" s="2">
        <f>IF(logVir!E1431="","",労働コスト!E1431/SUM(資本サービス!E1431,労働コスト!E1431))</f>
        <v>0.5293958733655838</v>
      </c>
      <c r="F1431" s="2">
        <f>IF(logVir!F1431="","",労働コスト!F1431/SUM(資本サービス!F1431,労働コスト!F1431))</f>
        <v>0.44588888917129782</v>
      </c>
      <c r="G1431" s="2">
        <f>IF(logVir!G1431="","",労働コスト!G1431/SUM(資本サービス!G1431,労働コスト!G1431))</f>
        <v>0.56289664902175673</v>
      </c>
      <c r="I1431" s="3">
        <v>47</v>
      </c>
      <c r="J1431" s="3">
        <v>2</v>
      </c>
      <c r="K1431" s="2" cm="1">
        <f t="array" ref="K1431">IF(C1431="","",0.5*(C1431+SUMPRODUCT(($B$1461:$B$1491=$J1431)*1,C$1461:C$1491)))</f>
        <v>0.57605629210132703</v>
      </c>
      <c r="L1431" s="2" cm="1">
        <f t="array" ref="L1431">IF(D1431="","",0.5*(D1431+SUMPRODUCT(($B$1461:$B$1491=$J1431)*1,D$1461:D$1491)))</f>
        <v>0.6093486668088004</v>
      </c>
      <c r="M1431" s="2" cm="1">
        <f t="array" ref="M1431">IF(E1431="","",0.5*(E1431+SUMPRODUCT(($B$1461:$B$1491=$J1431)*1,E$1461:E$1491)))</f>
        <v>0.5238456341712876</v>
      </c>
      <c r="N1431" s="2" cm="1">
        <f t="array" ref="N1431">IF(F1431="","",0.5*(F1431+SUMPRODUCT(($B$1461:$B$1491=$J1431)*1,F$1461:F$1491)))</f>
        <v>0.48093815716585708</v>
      </c>
      <c r="O1431" s="2" cm="1">
        <f t="array" ref="O1431">IF(G1431="","",0.5*(G1431+SUMPRODUCT(($B$1461:$B$1491=$J1431)*1,G$1461:G$1491)))</f>
        <v>0.5779957967719983</v>
      </c>
    </row>
    <row r="1432" spans="1:15" x14ac:dyDescent="0.55000000000000004">
      <c r="A1432" s="3">
        <v>47</v>
      </c>
      <c r="B1432" s="3">
        <v>3</v>
      </c>
      <c r="C1432" s="2">
        <f>IF(logVir!C1432="","",労働コスト!C1432/SUM(資本サービス!C1432,労働コスト!C1432))</f>
        <v>0.61540804463967191</v>
      </c>
      <c r="D1432" s="2">
        <f>IF(logVir!D1432="","",労働コスト!D1432/SUM(資本サービス!D1432,労働コスト!D1432))</f>
        <v>0.6721411736791516</v>
      </c>
      <c r="E1432" s="2">
        <f>IF(logVir!E1432="","",労働コスト!E1432/SUM(資本サービス!E1432,労働コスト!E1432))</f>
        <v>0.68747973649908145</v>
      </c>
      <c r="F1432" s="2">
        <f>IF(logVir!F1432="","",労働コスト!F1432/SUM(資本サービス!F1432,労働コスト!F1432))</f>
        <v>0.69886505929671328</v>
      </c>
      <c r="G1432" s="2">
        <f>IF(logVir!G1432="","",労働コスト!G1432/SUM(資本サービス!G1432,労働コスト!G1432))</f>
        <v>0.70490802559235088</v>
      </c>
      <c r="I1432" s="3">
        <v>47</v>
      </c>
      <c r="J1432" s="3">
        <v>3</v>
      </c>
      <c r="K1432" s="2" cm="1">
        <f t="array" ref="K1432">IF(C1432="","",0.5*(C1432+SUMPRODUCT(($B$1461:$B$1491=$J1432)*1,C$1461:C$1491)))</f>
        <v>0.65638804622183122</v>
      </c>
      <c r="L1432" s="2" cm="1">
        <f t="array" ref="L1432">IF(D1432="","",0.5*(D1432+SUMPRODUCT(($B$1461:$B$1491=$J1432)*1,D$1461:D$1491)))</f>
        <v>0.70228116255784201</v>
      </c>
      <c r="M1432" s="2" cm="1">
        <f t="array" ref="M1432">IF(E1432="","",0.5*(E1432+SUMPRODUCT(($B$1461:$B$1491=$J1432)*1,E$1461:E$1491)))</f>
        <v>0.71802926469512984</v>
      </c>
      <c r="N1432" s="2" cm="1">
        <f t="array" ref="N1432">IF(F1432="","",0.5*(F1432+SUMPRODUCT(($B$1461:$B$1491=$J1432)*1,F$1461:F$1491)))</f>
        <v>0.72285766344112767</v>
      </c>
      <c r="O1432" s="2" cm="1">
        <f t="array" ref="O1432">IF(G1432="","",0.5*(G1432+SUMPRODUCT(($B$1461:$B$1491=$J1432)*1,G$1461:G$1491)))</f>
        <v>0.74229902978534035</v>
      </c>
    </row>
    <row r="1433" spans="1:15" x14ac:dyDescent="0.55000000000000004">
      <c r="A1433" s="3">
        <v>47</v>
      </c>
      <c r="B1433" s="3">
        <v>4</v>
      </c>
      <c r="C1433" s="2">
        <f>IF(logVir!C1433="","",労働コスト!C1433/SUM(資本サービス!C1433,労働コスト!C1433))</f>
        <v>0.88714694073282185</v>
      </c>
      <c r="D1433" s="2">
        <f>IF(logVir!D1433="","",労働コスト!D1433/SUM(資本サービス!D1433,労働コスト!D1433))</f>
        <v>0.87077981694002027</v>
      </c>
      <c r="E1433" s="2">
        <f>IF(logVir!E1433="","",労働コスト!E1433/SUM(資本サービス!E1433,労働コスト!E1433))</f>
        <v>0.86177624959730981</v>
      </c>
      <c r="F1433" s="2">
        <f>IF(logVir!F1433="","",労働コスト!F1433/SUM(資本サービス!F1433,労働コスト!F1433))</f>
        <v>0.87351904869133856</v>
      </c>
      <c r="G1433" s="2">
        <f>IF(logVir!G1433="","",労働コスト!G1433/SUM(資本サービス!G1433,労働コスト!G1433))</f>
        <v>0.89175033010536009</v>
      </c>
      <c r="I1433" s="3">
        <v>47</v>
      </c>
      <c r="J1433" s="3">
        <v>4</v>
      </c>
      <c r="K1433" s="2" cm="1">
        <f t="array" ref="K1433">IF(C1433="","",0.5*(C1433+SUMPRODUCT(($B$1461:$B$1491=$J1433)*1,C$1461:C$1491)))</f>
        <v>0.82449436775934926</v>
      </c>
      <c r="L1433" s="2" cm="1">
        <f t="array" ref="L1433">IF(D1433="","",0.5*(D1433+SUMPRODUCT(($B$1461:$B$1491=$J1433)*1,D$1461:D$1491)))</f>
        <v>0.80469312482704713</v>
      </c>
      <c r="M1433" s="2" cm="1">
        <f t="array" ref="M1433">IF(E1433="","",0.5*(E1433+SUMPRODUCT(($B$1461:$B$1491=$J1433)*1,E$1461:E$1491)))</f>
        <v>0.80786081427002432</v>
      </c>
      <c r="N1433" s="2" cm="1">
        <f t="array" ref="N1433">IF(F1433="","",0.5*(F1433+SUMPRODUCT(($B$1461:$B$1491=$J1433)*1,F$1461:F$1491)))</f>
        <v>0.81039909302342827</v>
      </c>
      <c r="O1433" s="2" cm="1">
        <f t="array" ref="O1433">IF(G1433="","",0.5*(G1433+SUMPRODUCT(($B$1461:$B$1491=$J1433)*1,G$1461:G$1491)))</f>
        <v>0.83091289530729706</v>
      </c>
    </row>
    <row r="1434" spans="1:15" x14ac:dyDescent="0.55000000000000004">
      <c r="A1434" s="3">
        <v>47</v>
      </c>
      <c r="B1434" s="3">
        <v>5</v>
      </c>
      <c r="C1434" s="2">
        <f>IF(logVir!C1434="","",労働コスト!C1434/SUM(資本サービス!C1434,労働コスト!C1434))</f>
        <v>0.75497844048072604</v>
      </c>
      <c r="D1434" s="2">
        <f>IF(logVir!D1434="","",労働コスト!D1434/SUM(資本サービス!D1434,労働コスト!D1434))</f>
        <v>0.78202942262675768</v>
      </c>
      <c r="E1434" s="2">
        <f>IF(logVir!E1434="","",労働コスト!E1434/SUM(資本サービス!E1434,労働コスト!E1434))</f>
        <v>0.77343543549978289</v>
      </c>
      <c r="F1434" s="2">
        <f>IF(logVir!F1434="","",労働コスト!F1434/SUM(資本サービス!F1434,労働コスト!F1434))</f>
        <v>0.80936776369139107</v>
      </c>
      <c r="G1434" s="2">
        <f>IF(logVir!G1434="","",労働コスト!G1434/SUM(資本サービス!G1434,労働コスト!G1434))</f>
        <v>0.8316318147071281</v>
      </c>
      <c r="I1434" s="3">
        <v>47</v>
      </c>
      <c r="J1434" s="3">
        <v>5</v>
      </c>
      <c r="K1434" s="2" cm="1">
        <f t="array" ref="K1434">IF(C1434="","",0.5*(C1434+SUMPRODUCT(($B$1461:$B$1491=$J1434)*1,C$1461:C$1491)))</f>
        <v>0.69996025927282546</v>
      </c>
      <c r="L1434" s="2" cm="1">
        <f t="array" ref="L1434">IF(D1434="","",0.5*(D1434+SUMPRODUCT(($B$1461:$B$1491=$J1434)*1,D$1461:D$1491)))</f>
        <v>0.73035766079403208</v>
      </c>
      <c r="M1434" s="2" cm="1">
        <f t="array" ref="M1434">IF(E1434="","",0.5*(E1434+SUMPRODUCT(($B$1461:$B$1491=$J1434)*1,E$1461:E$1491)))</f>
        <v>0.73885144504591849</v>
      </c>
      <c r="N1434" s="2" cm="1">
        <f t="array" ref="N1434">IF(F1434="","",0.5*(F1434+SUMPRODUCT(($B$1461:$B$1491=$J1434)*1,F$1461:F$1491)))</f>
        <v>0.7603146563829053</v>
      </c>
      <c r="O1434" s="2" cm="1">
        <f t="array" ref="O1434">IF(G1434="","",0.5*(G1434+SUMPRODUCT(($B$1461:$B$1491=$J1434)*1,G$1461:G$1491)))</f>
        <v>0.78284790165527118</v>
      </c>
    </row>
    <row r="1435" spans="1:15" x14ac:dyDescent="0.55000000000000004">
      <c r="A1435" s="3">
        <v>47</v>
      </c>
      <c r="B1435" s="3">
        <v>6</v>
      </c>
      <c r="C1435" s="2">
        <f>IF(logVir!C1435="","",労働コスト!C1435/SUM(資本サービス!C1435,労働コスト!C1435))</f>
        <v>0.22900592615041465</v>
      </c>
      <c r="D1435" s="2">
        <f>IF(logVir!D1435="","",労働コスト!D1435/SUM(資本サービス!D1435,労働コスト!D1435))</f>
        <v>0.29290144549346148</v>
      </c>
      <c r="E1435" s="2">
        <f>IF(logVir!E1435="","",労働コスト!E1435/SUM(資本サービス!E1435,労働コスト!E1435))</f>
        <v>0.24880035264467473</v>
      </c>
      <c r="F1435" s="2">
        <f>IF(logVir!F1435="","",労働コスト!F1435/SUM(資本サービス!F1435,労働コスト!F1435))</f>
        <v>0.25656264751052793</v>
      </c>
      <c r="G1435" s="2">
        <f>IF(logVir!G1435="","",労働コスト!G1435/SUM(資本サービス!G1435,労働コスト!G1435))</f>
        <v>0.30118655576392767</v>
      </c>
      <c r="I1435" s="3">
        <v>47</v>
      </c>
      <c r="J1435" s="3">
        <v>6</v>
      </c>
      <c r="K1435" s="2" cm="1">
        <f t="array" ref="K1435">IF(C1435="","",0.5*(C1435+SUMPRODUCT(($B$1461:$B$1491=$J1435)*1,C$1461:C$1491)))</f>
        <v>0.30485783028125113</v>
      </c>
      <c r="L1435" s="2" cm="1">
        <f t="array" ref="L1435">IF(D1435="","",0.5*(D1435+SUMPRODUCT(($B$1461:$B$1491=$J1435)*1,D$1461:D$1491)))</f>
        <v>0.35348292991962682</v>
      </c>
      <c r="M1435" s="2" cm="1">
        <f t="array" ref="M1435">IF(E1435="","",0.5*(E1435+SUMPRODUCT(($B$1461:$B$1491=$J1435)*1,E$1461:E$1491)))</f>
        <v>0.33013984440421451</v>
      </c>
      <c r="N1435" s="2" cm="1">
        <f t="array" ref="N1435">IF(F1435="","",0.5*(F1435+SUMPRODUCT(($B$1461:$B$1491=$J1435)*1,F$1461:F$1491)))</f>
        <v>0.32930732967752985</v>
      </c>
      <c r="O1435" s="2" cm="1">
        <f t="array" ref="O1435">IF(G1435="","",0.5*(G1435+SUMPRODUCT(($B$1461:$B$1491=$J1435)*1,G$1461:G$1491)))</f>
        <v>0.36916916202067424</v>
      </c>
    </row>
    <row r="1436" spans="1:15" x14ac:dyDescent="0.55000000000000004">
      <c r="A1436" s="3">
        <v>47</v>
      </c>
      <c r="B1436" s="3">
        <v>7</v>
      </c>
      <c r="C1436" s="2">
        <f>IF(logVir!C1436="","",労働コスト!C1436/SUM(資本サービス!C1436,労働コスト!C1436))</f>
        <v>0.67779814050325504</v>
      </c>
      <c r="D1436" s="2">
        <f>IF(logVir!D1436="","",労働コスト!D1436/SUM(資本サービス!D1436,労働コスト!D1436))</f>
        <v>0.69441481987278342</v>
      </c>
      <c r="E1436" s="2">
        <f>IF(logVir!E1436="","",労働コスト!E1436/SUM(資本サービス!E1436,労働コスト!E1436))</f>
        <v>0.60231854321140255</v>
      </c>
      <c r="F1436" s="2">
        <f>IF(logVir!F1436="","",労働コスト!F1436/SUM(資本サービス!F1436,労働コスト!F1436))</f>
        <v>0.62717650669815228</v>
      </c>
      <c r="G1436" s="2">
        <f>IF(logVir!G1436="","",労働コスト!G1436/SUM(資本サービス!G1436,労働コスト!G1436))</f>
        <v>0.65760414753758256</v>
      </c>
      <c r="I1436" s="3">
        <v>47</v>
      </c>
      <c r="J1436" s="3">
        <v>7</v>
      </c>
      <c r="K1436" s="2" cm="1">
        <f t="array" ref="K1436">IF(C1436="","",0.5*(C1436+SUMPRODUCT(($B$1461:$B$1491=$J1436)*1,C$1461:C$1491)))</f>
        <v>0.64882588790748486</v>
      </c>
      <c r="L1436" s="2" cm="1">
        <f t="array" ref="L1436">IF(D1436="","",0.5*(D1436+SUMPRODUCT(($B$1461:$B$1491=$J1436)*1,D$1461:D$1491)))</f>
        <v>0.67861998231740217</v>
      </c>
      <c r="M1436" s="2" cm="1">
        <f t="array" ref="M1436">IF(E1436="","",0.5*(E1436+SUMPRODUCT(($B$1461:$B$1491=$J1436)*1,E$1461:E$1491)))</f>
        <v>0.63960063263328459</v>
      </c>
      <c r="N1436" s="2" cm="1">
        <f t="array" ref="N1436">IF(F1436="","",0.5*(F1436+SUMPRODUCT(($B$1461:$B$1491=$J1436)*1,F$1461:F$1491)))</f>
        <v>0.65216751641927839</v>
      </c>
      <c r="O1436" s="2" cm="1">
        <f t="array" ref="O1436">IF(G1436="","",0.5*(G1436+SUMPRODUCT(($B$1461:$B$1491=$J1436)*1,G$1461:G$1491)))</f>
        <v>0.68044452078212103</v>
      </c>
    </row>
    <row r="1437" spans="1:15" x14ac:dyDescent="0.55000000000000004">
      <c r="A1437" s="3">
        <v>47</v>
      </c>
      <c r="B1437" s="3">
        <v>8</v>
      </c>
      <c r="C1437" s="2">
        <f>IF(logVir!C1437="","",労働コスト!C1437/SUM(資本サービス!C1437,労働コスト!C1437))</f>
        <v>0.61449496431182382</v>
      </c>
      <c r="D1437" s="2">
        <f>IF(logVir!D1437="","",労働コスト!D1437/SUM(資本サービス!D1437,労働コスト!D1437))</f>
        <v>0.55968270706040146</v>
      </c>
      <c r="E1437" s="2">
        <f>IF(logVir!E1437="","",労働コスト!E1437/SUM(資本サービス!E1437,労働コスト!E1437))</f>
        <v>0.49982662948644369</v>
      </c>
      <c r="F1437" s="2">
        <f>IF(logVir!F1437="","",労働コスト!F1437/SUM(資本サービス!F1437,労働コスト!F1437))</f>
        <v>0.55270317686947568</v>
      </c>
      <c r="G1437" s="2">
        <f>IF(logVir!G1437="","",労働コスト!G1437/SUM(資本サービス!G1437,労働コスト!G1437))</f>
        <v>0.55986929003232477</v>
      </c>
      <c r="I1437" s="3">
        <v>47</v>
      </c>
      <c r="J1437" s="3">
        <v>8</v>
      </c>
      <c r="K1437" s="2" cm="1">
        <f t="array" ref="K1437">IF(C1437="","",0.5*(C1437+SUMPRODUCT(($B$1461:$B$1491=$J1437)*1,C$1461:C$1491)))</f>
        <v>0.58216251840963484</v>
      </c>
      <c r="L1437" s="2" cm="1">
        <f t="array" ref="L1437">IF(D1437="","",0.5*(D1437+SUMPRODUCT(($B$1461:$B$1491=$J1437)*1,D$1461:D$1491)))</f>
        <v>0.57929125669039849</v>
      </c>
      <c r="M1437" s="2" cm="1">
        <f t="array" ref="M1437">IF(E1437="","",0.5*(E1437+SUMPRODUCT(($B$1461:$B$1491=$J1437)*1,E$1461:E$1491)))</f>
        <v>0.54960542717068872</v>
      </c>
      <c r="N1437" s="2" cm="1">
        <f t="array" ref="N1437">IF(F1437="","",0.5*(F1437+SUMPRODUCT(($B$1461:$B$1491=$J1437)*1,F$1461:F$1491)))</f>
        <v>0.5715231309204557</v>
      </c>
      <c r="O1437" s="2" cm="1">
        <f t="array" ref="O1437">IF(G1437="","",0.5*(G1437+SUMPRODUCT(($B$1461:$B$1491=$J1437)*1,G$1461:G$1491)))</f>
        <v>0.58937992622672541</v>
      </c>
    </row>
    <row r="1438" spans="1:15" x14ac:dyDescent="0.55000000000000004">
      <c r="A1438" s="3">
        <v>47</v>
      </c>
      <c r="B1438" s="3">
        <v>9</v>
      </c>
      <c r="C1438" s="2">
        <f>IF(logVir!C1438="","",労働コスト!C1438/SUM(資本サービス!C1438,労働コスト!C1438))</f>
        <v>0.8503453603793748</v>
      </c>
      <c r="D1438" s="2">
        <f>IF(logVir!D1438="","",労働コスト!D1438/SUM(資本サービス!D1438,労働コスト!D1438))</f>
        <v>0.83968586938431966</v>
      </c>
      <c r="E1438" s="2">
        <f>IF(logVir!E1438="","",労働コスト!E1438/SUM(資本サービス!E1438,労働コスト!E1438))</f>
        <v>0.80557361060075983</v>
      </c>
      <c r="F1438" s="2">
        <f>IF(logVir!F1438="","",労働コスト!F1438/SUM(資本サービス!F1438,労働コスト!F1438))</f>
        <v>0.82347443607887971</v>
      </c>
      <c r="G1438" s="2">
        <f>IF(logVir!G1438="","",労働コスト!G1438/SUM(資本サービス!G1438,労働コスト!G1438))</f>
        <v>0.83093188226537817</v>
      </c>
      <c r="I1438" s="3">
        <v>47</v>
      </c>
      <c r="J1438" s="3">
        <v>9</v>
      </c>
      <c r="K1438" s="2" cm="1">
        <f t="array" ref="K1438">IF(C1438="","",0.5*(C1438+SUMPRODUCT(($B$1461:$B$1491=$J1438)*1,C$1461:C$1491)))</f>
        <v>0.82317911973167679</v>
      </c>
      <c r="L1438" s="2" cm="1">
        <f t="array" ref="L1438">IF(D1438="","",0.5*(D1438+SUMPRODUCT(($B$1461:$B$1491=$J1438)*1,D$1461:D$1491)))</f>
        <v>0.82340655319346512</v>
      </c>
      <c r="M1438" s="2" cm="1">
        <f t="array" ref="M1438">IF(E1438="","",0.5*(E1438+SUMPRODUCT(($B$1461:$B$1491=$J1438)*1,E$1461:E$1491)))</f>
        <v>0.81935903027364443</v>
      </c>
      <c r="N1438" s="2" cm="1">
        <f t="array" ref="N1438">IF(F1438="","",0.5*(F1438+SUMPRODUCT(($B$1461:$B$1491=$J1438)*1,F$1461:F$1491)))</f>
        <v>0.82967599474218678</v>
      </c>
      <c r="O1438" s="2" cm="1">
        <f t="array" ref="O1438">IF(G1438="","",0.5*(G1438+SUMPRODUCT(($B$1461:$B$1491=$J1438)*1,G$1461:G$1491)))</f>
        <v>0.84428394377275851</v>
      </c>
    </row>
    <row r="1439" spans="1:15" x14ac:dyDescent="0.55000000000000004">
      <c r="A1439" s="3">
        <v>47</v>
      </c>
      <c r="B1439" s="3">
        <v>10</v>
      </c>
      <c r="C1439" s="2">
        <f>IF(logVir!C1439="","",労働コスト!C1439/SUM(資本サービス!C1439,労働コスト!C1439))</f>
        <v>0.74816720719145613</v>
      </c>
      <c r="D1439" s="2">
        <f>IF(logVir!D1439="","",労働コスト!D1439/SUM(資本サービス!D1439,労働コスト!D1439))</f>
        <v>0.76844197845290307</v>
      </c>
      <c r="E1439" s="2">
        <f>IF(logVir!E1439="","",労働コスト!E1439/SUM(資本サービス!E1439,労働コスト!E1439))</f>
        <v>0.78936193127603194</v>
      </c>
      <c r="F1439" s="2">
        <f>IF(logVir!F1439="","",労働コスト!F1439/SUM(資本サービス!F1439,労働コスト!F1439))</f>
        <v>0.77961796741015865</v>
      </c>
      <c r="G1439" s="2">
        <f>IF(logVir!G1439="","",労働コスト!G1439/SUM(資本サービス!G1439,労働コスト!G1439))</f>
        <v>0.76912140571748966</v>
      </c>
      <c r="I1439" s="3">
        <v>47</v>
      </c>
      <c r="J1439" s="3">
        <v>10</v>
      </c>
      <c r="K1439" s="2" cm="1">
        <f t="array" ref="K1439">IF(C1439="","",0.5*(C1439+SUMPRODUCT(($B$1461:$B$1491=$J1439)*1,C$1461:C$1491)))</f>
        <v>0.68733803573557495</v>
      </c>
      <c r="L1439" s="2" cm="1">
        <f t="array" ref="L1439">IF(D1439="","",0.5*(D1439+SUMPRODUCT(($B$1461:$B$1491=$J1439)*1,D$1461:D$1491)))</f>
        <v>0.70566975584102409</v>
      </c>
      <c r="M1439" s="2" cm="1">
        <f t="array" ref="M1439">IF(E1439="","",0.5*(E1439+SUMPRODUCT(($B$1461:$B$1491=$J1439)*1,E$1461:E$1491)))</f>
        <v>0.73442226346545447</v>
      </c>
      <c r="N1439" s="2" cm="1">
        <f t="array" ref="N1439">IF(F1439="","",0.5*(F1439+SUMPRODUCT(($B$1461:$B$1491=$J1439)*1,F$1461:F$1491)))</f>
        <v>0.72939716305812541</v>
      </c>
      <c r="O1439" s="2" cm="1">
        <f t="array" ref="O1439">IF(G1439="","",0.5*(G1439+SUMPRODUCT(($B$1461:$B$1491=$J1439)*1,G$1461:G$1491)))</f>
        <v>0.74208445405220713</v>
      </c>
    </row>
    <row r="1440" spans="1:15" x14ac:dyDescent="0.55000000000000004">
      <c r="A1440" s="3">
        <v>47</v>
      </c>
      <c r="B1440" s="3">
        <v>11</v>
      </c>
      <c r="C1440" s="2">
        <f>IF(logVir!C1440="","",労働コスト!C1440/SUM(資本サービス!C1440,労働コスト!C1440))</f>
        <v>0.73958538589796186</v>
      </c>
      <c r="D1440" s="2">
        <f>IF(logVir!D1440="","",労働コスト!D1440/SUM(資本サービス!D1440,労働コスト!D1440))</f>
        <v>0.62624566582115326</v>
      </c>
      <c r="E1440" s="2">
        <f>IF(logVir!E1440="","",労働コスト!E1440/SUM(資本サービス!E1440,労働コスト!E1440))</f>
        <v>0.60169934433875749</v>
      </c>
      <c r="F1440" s="2">
        <f>IF(logVir!F1440="","",労働コスト!F1440/SUM(資本サービス!F1440,労働コスト!F1440))</f>
        <v>0.65186828911623507</v>
      </c>
      <c r="G1440" s="2">
        <f>IF(logVir!G1440="","",労働コスト!G1440/SUM(資本サービス!G1440,労働コスト!G1440))</f>
        <v>0.68734409347295133</v>
      </c>
      <c r="I1440" s="3">
        <v>47</v>
      </c>
      <c r="J1440" s="3">
        <v>11</v>
      </c>
      <c r="K1440" s="2" cm="1">
        <f t="array" ref="K1440">IF(C1440="","",0.5*(C1440+SUMPRODUCT(($B$1461:$B$1491=$J1440)*1,C$1461:C$1491)))</f>
        <v>0.65220805819647221</v>
      </c>
      <c r="L1440" s="2" cm="1">
        <f t="array" ref="L1440">IF(D1440="","",0.5*(D1440+SUMPRODUCT(($B$1461:$B$1491=$J1440)*1,D$1461:D$1491)))</f>
        <v>0.59711980328584868</v>
      </c>
      <c r="M1440" s="2" cm="1">
        <f t="array" ref="M1440">IF(E1440="","",0.5*(E1440+SUMPRODUCT(($B$1461:$B$1491=$J1440)*1,E$1461:E$1491)))</f>
        <v>0.59107974605436198</v>
      </c>
      <c r="N1440" s="2" cm="1">
        <f t="array" ref="N1440">IF(F1440="","",0.5*(F1440+SUMPRODUCT(($B$1461:$B$1491=$J1440)*1,F$1461:F$1491)))</f>
        <v>0.61226984615065438</v>
      </c>
      <c r="O1440" s="2" cm="1">
        <f t="array" ref="O1440">IF(G1440="","",0.5*(G1440+SUMPRODUCT(($B$1461:$B$1491=$J1440)*1,G$1461:G$1491)))</f>
        <v>0.640644209122333</v>
      </c>
    </row>
    <row r="1441" spans="1:15" x14ac:dyDescent="0.55000000000000004">
      <c r="A1441" s="3">
        <v>47</v>
      </c>
      <c r="B1441" s="3">
        <v>12</v>
      </c>
      <c r="C1441" s="2">
        <f>IF(logVir!C1441="","",労働コスト!C1441/SUM(資本サービス!C1441,労働コスト!C1441))</f>
        <v>0.48257140577730273</v>
      </c>
      <c r="D1441" s="2">
        <f>IF(logVir!D1441="","",労働コスト!D1441/SUM(資本サービス!D1441,労働コスト!D1441))</f>
        <v>0.66323691928814044</v>
      </c>
      <c r="E1441" s="2">
        <f>IF(logVir!E1441="","",労働コスト!E1441/SUM(資本サービス!E1441,労働コスト!E1441))</f>
        <v>0.56234195778697715</v>
      </c>
      <c r="F1441" s="2">
        <f>IF(logVir!F1441="","",労働コスト!F1441/SUM(資本サービス!F1441,労働コスト!F1441))</f>
        <v>0.61244094448042807</v>
      </c>
      <c r="G1441" s="2">
        <f>IF(logVir!G1441="","",労働コスト!G1441/SUM(資本サービス!G1441,労働コスト!G1441))</f>
        <v>0.6235469566920212</v>
      </c>
      <c r="I1441" s="3">
        <v>47</v>
      </c>
      <c r="J1441" s="3">
        <v>12</v>
      </c>
      <c r="K1441" s="2" cm="1">
        <f t="array" ref="K1441">IF(C1441="","",0.5*(C1441+SUMPRODUCT(($B$1461:$B$1491=$J1441)*1,C$1461:C$1491)))</f>
        <v>0.48567825978340573</v>
      </c>
      <c r="L1441" s="2" cm="1">
        <f t="array" ref="L1441">IF(D1441="","",0.5*(D1441+SUMPRODUCT(($B$1461:$B$1491=$J1441)*1,D$1461:D$1491)))</f>
        <v>0.58812437312677757</v>
      </c>
      <c r="M1441" s="2" cm="1">
        <f t="array" ref="M1441">IF(E1441="","",0.5*(E1441+SUMPRODUCT(($B$1461:$B$1491=$J1441)*1,E$1461:E$1491)))</f>
        <v>0.53826031592045365</v>
      </c>
      <c r="N1441" s="2" cm="1">
        <f t="array" ref="N1441">IF(F1441="","",0.5*(F1441+SUMPRODUCT(($B$1461:$B$1491=$J1441)*1,F$1461:F$1491)))</f>
        <v>0.56559521984748007</v>
      </c>
      <c r="O1441" s="2" cm="1">
        <f t="array" ref="O1441">IF(G1441="","",0.5*(G1441+SUMPRODUCT(($B$1461:$B$1491=$J1441)*1,G$1461:G$1491)))</f>
        <v>0.59277232240777789</v>
      </c>
    </row>
    <row r="1442" spans="1:15" x14ac:dyDescent="0.55000000000000004">
      <c r="A1442" s="3">
        <v>47</v>
      </c>
      <c r="B1442" s="3">
        <v>13</v>
      </c>
      <c r="C1442" s="2" t="str">
        <f>IF(logVir!C1442="","",労働コスト!C1442/SUM(資本サービス!C1442,労働コスト!C1442))</f>
        <v/>
      </c>
      <c r="D1442" s="2">
        <f>IF(logVir!D1442="","",労働コスト!D1442/SUM(資本サービス!D1442,労働コスト!D1442))</f>
        <v>0.54680991304570314</v>
      </c>
      <c r="E1442" s="2">
        <f>IF(logVir!E1442="","",労働コスト!E1442/SUM(資本サービス!E1442,労働コスト!E1442))</f>
        <v>0.40382183715998221</v>
      </c>
      <c r="F1442" s="2">
        <f>IF(logVir!F1442="","",労働コスト!F1442/SUM(資本サービス!F1442,労働コスト!F1442))</f>
        <v>0.37416024843097856</v>
      </c>
      <c r="G1442" s="2">
        <f>IF(logVir!G1442="","",労働コスト!G1442/SUM(資本サービス!G1442,労働コスト!G1442))</f>
        <v>0.53844710893255565</v>
      </c>
      <c r="I1442" s="3">
        <v>47</v>
      </c>
      <c r="J1442" s="3">
        <v>13</v>
      </c>
      <c r="K1442" s="2" t="str" cm="1">
        <f t="array" ref="K1442">IF(C1442="","",0.5*(C1442+SUMPRODUCT(($B$1461:$B$1491=$J1442)*1,C$1461:C$1491)))</f>
        <v/>
      </c>
      <c r="L1442" s="2" cm="1">
        <f t="array" ref="L1442">IF(D1442="","",0.5*(D1442+SUMPRODUCT(($B$1461:$B$1491=$J1442)*1,D$1461:D$1491)))</f>
        <v>0.45927106578363358</v>
      </c>
      <c r="M1442" s="2" cm="1">
        <f t="array" ref="M1442">IF(E1442="","",0.5*(E1442+SUMPRODUCT(($B$1461:$B$1491=$J1442)*1,E$1461:E$1491)))</f>
        <v>0.40746237125201545</v>
      </c>
      <c r="N1442" s="2" cm="1">
        <f t="array" ref="N1442">IF(F1442="","",0.5*(F1442+SUMPRODUCT(($B$1461:$B$1491=$J1442)*1,F$1461:F$1491)))</f>
        <v>0.3852421128456579</v>
      </c>
      <c r="O1442" s="2" cm="1">
        <f t="array" ref="O1442">IF(G1442="","",0.5*(G1442+SUMPRODUCT(($B$1461:$B$1491=$J1442)*1,G$1461:G$1491)))</f>
        <v>0.48510583544504182</v>
      </c>
    </row>
    <row r="1443" spans="1:15" x14ac:dyDescent="0.55000000000000004">
      <c r="A1443" s="3">
        <v>47</v>
      </c>
      <c r="B1443" s="3">
        <v>14</v>
      </c>
      <c r="C1443" s="2">
        <f>IF(logVir!C1443="","",労働コスト!C1443/SUM(資本サービス!C1443,労働コスト!C1443))</f>
        <v>0.54775714047399349</v>
      </c>
      <c r="D1443" s="2">
        <f>IF(logVir!D1443="","",労働コスト!D1443/SUM(資本サービス!D1443,労働コスト!D1443))</f>
        <v>0.6307599783988167</v>
      </c>
      <c r="E1443" s="2">
        <f>IF(logVir!E1443="","",労働コスト!E1443/SUM(資本サービス!E1443,労働コスト!E1443))</f>
        <v>0.62563616024987179</v>
      </c>
      <c r="F1443" s="2">
        <f>IF(logVir!F1443="","",労働コスト!F1443/SUM(資本サービス!F1443,労働コスト!F1443))</f>
        <v>0.68565936530628269</v>
      </c>
      <c r="G1443" s="2">
        <f>IF(logVir!G1443="","",労働コスト!G1443/SUM(資本サービス!G1443,労働コスト!G1443))</f>
        <v>0.71960756644537693</v>
      </c>
      <c r="I1443" s="3">
        <v>47</v>
      </c>
      <c r="J1443" s="3">
        <v>14</v>
      </c>
      <c r="K1443" s="2" cm="1">
        <f t="array" ref="K1443">IF(C1443="","",0.5*(C1443+SUMPRODUCT(($B$1461:$B$1491=$J1443)*1,C$1461:C$1491)))</f>
        <v>0.56930633008336162</v>
      </c>
      <c r="L1443" s="2" cm="1">
        <f t="array" ref="L1443">IF(D1443="","",0.5*(D1443+SUMPRODUCT(($B$1461:$B$1491=$J1443)*1,D$1461:D$1491)))</f>
        <v>0.6305603088699383</v>
      </c>
      <c r="M1443" s="2" cm="1">
        <f t="array" ref="M1443">IF(E1443="","",0.5*(E1443+SUMPRODUCT(($B$1461:$B$1491=$J1443)*1,E$1461:E$1491)))</f>
        <v>0.61903720837772758</v>
      </c>
      <c r="N1443" s="2" cm="1">
        <f t="array" ref="N1443">IF(F1443="","",0.5*(F1443+SUMPRODUCT(($B$1461:$B$1491=$J1443)*1,F$1461:F$1491)))</f>
        <v>0.64244604861369237</v>
      </c>
      <c r="O1443" s="2" cm="1">
        <f t="array" ref="O1443">IF(G1443="","",0.5*(G1443+SUMPRODUCT(($B$1461:$B$1491=$J1443)*1,G$1461:G$1491)))</f>
        <v>0.67268475210940937</v>
      </c>
    </row>
    <row r="1444" spans="1:15" x14ac:dyDescent="0.55000000000000004">
      <c r="A1444" s="3">
        <v>47</v>
      </c>
      <c r="B1444" s="3">
        <v>15</v>
      </c>
      <c r="C1444" s="2">
        <f>IF(logVir!C1444="","",労働コスト!C1444/SUM(資本サービス!C1444,労働コスト!C1444))</f>
        <v>0.57244942730753967</v>
      </c>
      <c r="D1444" s="2">
        <f>IF(logVir!D1444="","",労働コスト!D1444/SUM(資本サービス!D1444,労働コスト!D1444))</f>
        <v>0.66150524563298585</v>
      </c>
      <c r="E1444" s="2">
        <f>IF(logVir!E1444="","",労働コスト!E1444/SUM(資本サービス!E1444,労働コスト!E1444))</f>
        <v>0.65251910111794609</v>
      </c>
      <c r="F1444" s="2">
        <f>IF(logVir!F1444="","",労働コスト!F1444/SUM(資本サービス!F1444,労働コスト!F1444))</f>
        <v>0.67455279810087898</v>
      </c>
      <c r="G1444" s="2">
        <f>IF(logVir!G1444="","",労働コスト!G1444/SUM(資本サービス!G1444,労働コスト!G1444))</f>
        <v>0.7180063837265902</v>
      </c>
      <c r="I1444" s="3">
        <v>47</v>
      </c>
      <c r="J1444" s="3">
        <v>15</v>
      </c>
      <c r="K1444" s="2" cm="1">
        <f t="array" ref="K1444">IF(C1444="","",0.5*(C1444+SUMPRODUCT(($B$1461:$B$1491=$J1444)*1,C$1461:C$1491)))</f>
        <v>0.65592178579601423</v>
      </c>
      <c r="L1444" s="2" cm="1">
        <f t="array" ref="L1444">IF(D1444="","",0.5*(D1444+SUMPRODUCT(($B$1461:$B$1491=$J1444)*1,D$1461:D$1491)))</f>
        <v>0.72181719460777827</v>
      </c>
      <c r="M1444" s="2" cm="1">
        <f t="array" ref="M1444">IF(E1444="","",0.5*(E1444+SUMPRODUCT(($B$1461:$B$1491=$J1444)*1,E$1461:E$1491)))</f>
        <v>0.70426527772786551</v>
      </c>
      <c r="N1444" s="2" cm="1">
        <f t="array" ref="N1444">IF(F1444="","",0.5*(F1444+SUMPRODUCT(($B$1461:$B$1491=$J1444)*1,F$1461:F$1491)))</f>
        <v>0.71081555862563151</v>
      </c>
      <c r="O1444" s="2" cm="1">
        <f t="array" ref="O1444">IF(G1444="","",0.5*(G1444+SUMPRODUCT(($B$1461:$B$1491=$J1444)*1,G$1461:G$1491)))</f>
        <v>0.74587955265322292</v>
      </c>
    </row>
    <row r="1445" spans="1:15" x14ac:dyDescent="0.55000000000000004">
      <c r="A1445" s="3">
        <v>47</v>
      </c>
      <c r="B1445" s="3">
        <v>16</v>
      </c>
      <c r="C1445" s="2">
        <f>IF(logVir!C1445="","",労働コスト!C1445/SUM(資本サービス!C1445,労働コスト!C1445))</f>
        <v>0.7358011047051024</v>
      </c>
      <c r="D1445" s="2">
        <f>IF(logVir!D1445="","",労働コスト!D1445/SUM(資本サービス!D1445,労働コスト!D1445))</f>
        <v>0.77842419026793108</v>
      </c>
      <c r="E1445" s="2">
        <f>IF(logVir!E1445="","",労働コスト!E1445/SUM(資本サービス!E1445,労働コスト!E1445))</f>
        <v>0.80900988823707931</v>
      </c>
      <c r="F1445" s="2">
        <f>IF(logVir!F1445="","",労働コスト!F1445/SUM(資本サービス!F1445,労働コスト!F1445))</f>
        <v>0.84196068406007341</v>
      </c>
      <c r="G1445" s="2">
        <f>IF(logVir!G1445="","",労働コスト!G1445/SUM(資本サービス!G1445,労働コスト!G1445))</f>
        <v>0.87235480586046521</v>
      </c>
      <c r="I1445" s="3">
        <v>47</v>
      </c>
      <c r="J1445" s="3">
        <v>16</v>
      </c>
      <c r="K1445" s="2" cm="1">
        <f t="array" ref="K1445">IF(C1445="","",0.5*(C1445+SUMPRODUCT(($B$1461:$B$1491=$J1445)*1,C$1461:C$1491)))</f>
        <v>0.70462381930734375</v>
      </c>
      <c r="L1445" s="2" cm="1">
        <f t="array" ref="L1445">IF(D1445="","",0.5*(D1445+SUMPRODUCT(($B$1461:$B$1491=$J1445)*1,D$1461:D$1491)))</f>
        <v>0.7404524873052879</v>
      </c>
      <c r="M1445" s="2" cm="1">
        <f t="array" ref="M1445">IF(E1445="","",0.5*(E1445+SUMPRODUCT(($B$1461:$B$1491=$J1445)*1,E$1461:E$1491)))</f>
        <v>0.7685795780938165</v>
      </c>
      <c r="N1445" s="2" cm="1">
        <f t="array" ref="N1445">IF(F1445="","",0.5*(F1445+SUMPRODUCT(($B$1461:$B$1491=$J1445)*1,F$1461:F$1491)))</f>
        <v>0.78479782608920901</v>
      </c>
      <c r="O1445" s="2" cm="1">
        <f t="array" ref="O1445">IF(G1445="","",0.5*(G1445+SUMPRODUCT(($B$1461:$B$1491=$J1445)*1,G$1461:G$1491)))</f>
        <v>0.81392003841400506</v>
      </c>
    </row>
    <row r="1446" spans="1:15" x14ac:dyDescent="0.55000000000000004">
      <c r="A1446" s="3">
        <v>47</v>
      </c>
      <c r="B1446" s="3">
        <v>17</v>
      </c>
      <c r="C1446" s="2">
        <f>IF(logVir!C1446="","",労働コスト!C1446/SUM(資本サービス!C1446,労働コスト!C1446))</f>
        <v>0.25664229095504476</v>
      </c>
      <c r="D1446" s="2">
        <f>IF(logVir!D1446="","",労働コスト!D1446/SUM(資本サービス!D1446,労働コスト!D1446))</f>
        <v>0.31675039988598708</v>
      </c>
      <c r="E1446" s="2">
        <f>IF(logVir!E1446="","",労働コスト!E1446/SUM(資本サービス!E1446,労働コスト!E1446))</f>
        <v>0.37352996725419108</v>
      </c>
      <c r="F1446" s="2">
        <f>IF(logVir!F1446="","",労働コスト!F1446/SUM(資本サービス!F1446,労働コスト!F1446))</f>
        <v>0.39445661416624067</v>
      </c>
      <c r="G1446" s="2">
        <f>IF(logVir!G1446="","",労働コスト!G1446/SUM(資本サービス!G1446,労働コスト!G1446))</f>
        <v>0.42111616185831513</v>
      </c>
      <c r="I1446" s="3">
        <v>47</v>
      </c>
      <c r="J1446" s="3">
        <v>17</v>
      </c>
      <c r="K1446" s="2" cm="1">
        <f t="array" ref="K1446">IF(C1446="","",0.5*(C1446+SUMPRODUCT(($B$1461:$B$1491=$J1446)*1,C$1461:C$1491)))</f>
        <v>0.3000137823217689</v>
      </c>
      <c r="L1446" s="2" cm="1">
        <f t="array" ref="L1446">IF(D1446="","",0.5*(D1446+SUMPRODUCT(($B$1461:$B$1491=$J1446)*1,D$1461:D$1491)))</f>
        <v>0.33785181183672031</v>
      </c>
      <c r="M1446" s="2" cm="1">
        <f t="array" ref="M1446">IF(E1446="","",0.5*(E1446+SUMPRODUCT(($B$1461:$B$1491=$J1446)*1,E$1461:E$1491)))</f>
        <v>0.37973293123955626</v>
      </c>
      <c r="N1446" s="2" cm="1">
        <f t="array" ref="N1446">IF(F1446="","",0.5*(F1446+SUMPRODUCT(($B$1461:$B$1491=$J1446)*1,F$1461:F$1491)))</f>
        <v>0.40426268129532167</v>
      </c>
      <c r="O1446" s="2" cm="1">
        <f t="array" ref="O1446">IF(G1446="","",0.5*(G1446+SUMPRODUCT(($B$1461:$B$1491=$J1446)*1,G$1461:G$1491)))</f>
        <v>0.41950326572816277</v>
      </c>
    </row>
    <row r="1447" spans="1:15" x14ac:dyDescent="0.55000000000000004">
      <c r="A1447" s="3">
        <v>47</v>
      </c>
      <c r="B1447" s="3">
        <v>18</v>
      </c>
      <c r="C1447" s="2">
        <f>IF(logVir!C1447="","",労働コスト!C1447/SUM(資本サービス!C1447,労働コスト!C1447))</f>
        <v>0.85669066784196268</v>
      </c>
      <c r="D1447" s="2">
        <f>IF(logVir!D1447="","",労働コスト!D1447/SUM(資本サービス!D1447,労働コスト!D1447))</f>
        <v>0.87146699182329712</v>
      </c>
      <c r="E1447" s="2">
        <f>IF(logVir!E1447="","",労働コスト!E1447/SUM(資本サービス!E1447,労働コスト!E1447))</f>
        <v>0.87158273947737996</v>
      </c>
      <c r="F1447" s="2">
        <f>IF(logVir!F1447="","",労働コスト!F1447/SUM(資本サービス!F1447,労働コスト!F1447))</f>
        <v>0.88047632780238383</v>
      </c>
      <c r="G1447" s="2">
        <f>IF(logVir!G1447="","",労働コスト!G1447/SUM(資本サービス!G1447,労働コスト!G1447))</f>
        <v>0.87678489584681818</v>
      </c>
      <c r="I1447" s="3">
        <v>47</v>
      </c>
      <c r="J1447" s="3">
        <v>18</v>
      </c>
      <c r="K1447" s="2" cm="1">
        <f t="array" ref="K1447">IF(C1447="","",0.5*(C1447+SUMPRODUCT(($B$1461:$B$1491=$J1447)*1,C$1461:C$1491)))</f>
        <v>0.85659389950656173</v>
      </c>
      <c r="L1447" s="2" cm="1">
        <f t="array" ref="L1447">IF(D1447="","",0.5*(D1447+SUMPRODUCT(($B$1461:$B$1491=$J1447)*1,D$1461:D$1491)))</f>
        <v>0.88120100145497648</v>
      </c>
      <c r="M1447" s="2" cm="1">
        <f t="array" ref="M1447">IF(E1447="","",0.5*(E1447+SUMPRODUCT(($B$1461:$B$1491=$J1447)*1,E$1461:E$1491)))</f>
        <v>0.88395330947713435</v>
      </c>
      <c r="N1447" s="2" cm="1">
        <f t="array" ref="N1447">IF(F1447="","",0.5*(F1447+SUMPRODUCT(($B$1461:$B$1491=$J1447)*1,F$1461:F$1491)))</f>
        <v>0.88919605756711517</v>
      </c>
      <c r="O1447" s="2" cm="1">
        <f t="array" ref="O1447">IF(G1447="","",0.5*(G1447+SUMPRODUCT(($B$1461:$B$1491=$J1447)*1,G$1461:G$1491)))</f>
        <v>0.88763466054186324</v>
      </c>
    </row>
    <row r="1448" spans="1:15" x14ac:dyDescent="0.55000000000000004">
      <c r="A1448" s="3">
        <v>47</v>
      </c>
      <c r="B1448" s="3">
        <v>19</v>
      </c>
      <c r="C1448" s="2">
        <f>IF(logVir!C1448="","",労働コスト!C1448/SUM(資本サービス!C1448,労働コスト!C1448))</f>
        <v>0.79851516715375348</v>
      </c>
      <c r="D1448" s="2">
        <f>IF(logVir!D1448="","",労働コスト!D1448/SUM(資本サービス!D1448,労働コスト!D1448))</f>
        <v>0.85949436705677695</v>
      </c>
      <c r="E1448" s="2">
        <f>IF(logVir!E1448="","",労働コスト!E1448/SUM(資本サービス!E1448,労働コスト!E1448))</f>
        <v>0.84669907753835505</v>
      </c>
      <c r="F1448" s="2">
        <f>IF(logVir!F1448="","",労働コスト!F1448/SUM(資本サービス!F1448,労働コスト!F1448))</f>
        <v>0.86973643611764195</v>
      </c>
      <c r="G1448" s="2">
        <f>IF(logVir!G1448="","",労働コスト!G1448/SUM(資本サービス!G1448,労働コスト!G1448))</f>
        <v>0.8765891132135375</v>
      </c>
      <c r="I1448" s="3">
        <v>47</v>
      </c>
      <c r="J1448" s="3">
        <v>19</v>
      </c>
      <c r="K1448" s="2" cm="1">
        <f t="array" ref="K1448">IF(C1448="","",0.5*(C1448+SUMPRODUCT(($B$1461:$B$1491=$J1448)*1,C$1461:C$1491)))</f>
        <v>0.81291458210701784</v>
      </c>
      <c r="L1448" s="2" cm="1">
        <f t="array" ref="L1448">IF(D1448="","",0.5*(D1448+SUMPRODUCT(($B$1461:$B$1491=$J1448)*1,D$1461:D$1491)))</f>
        <v>0.86341614901558805</v>
      </c>
      <c r="M1448" s="2" cm="1">
        <f t="array" ref="M1448">IF(E1448="","",0.5*(E1448+SUMPRODUCT(($B$1461:$B$1491=$J1448)*1,E$1461:E$1491)))</f>
        <v>0.85805330860336249</v>
      </c>
      <c r="N1448" s="2" cm="1">
        <f t="array" ref="N1448">IF(F1448="","",0.5*(F1448+SUMPRODUCT(($B$1461:$B$1491=$J1448)*1,F$1461:F$1491)))</f>
        <v>0.86969341769697328</v>
      </c>
      <c r="O1448" s="2" cm="1">
        <f t="array" ref="O1448">IF(G1448="","",0.5*(G1448+SUMPRODUCT(($B$1461:$B$1491=$J1448)*1,G$1461:G$1491)))</f>
        <v>0.87565185419740665</v>
      </c>
    </row>
    <row r="1449" spans="1:15" x14ac:dyDescent="0.55000000000000004">
      <c r="A1449" s="3">
        <v>47</v>
      </c>
      <c r="B1449" s="3">
        <v>20</v>
      </c>
      <c r="C1449" s="2">
        <f>IF(logVir!C1449="","",労働コスト!C1449/SUM(資本サービス!C1449,労働コスト!C1449))</f>
        <v>0.66533859695408826</v>
      </c>
      <c r="D1449" s="2">
        <f>IF(logVir!D1449="","",労働コスト!D1449/SUM(資本サービス!D1449,労働コスト!D1449))</f>
        <v>0.70317625189669652</v>
      </c>
      <c r="E1449" s="2">
        <f>IF(logVir!E1449="","",労働コスト!E1449/SUM(資本サービス!E1449,労働コスト!E1449))</f>
        <v>0.56917812256675715</v>
      </c>
      <c r="F1449" s="2">
        <f>IF(logVir!F1449="","",労働コスト!F1449/SUM(資本サービス!F1449,労働コスト!F1449))</f>
        <v>0.58980647492443261</v>
      </c>
      <c r="G1449" s="2">
        <f>IF(logVir!G1449="","",労働コスト!G1449/SUM(資本サービス!G1449,労働コスト!G1449))</f>
        <v>0.64482613793159071</v>
      </c>
      <c r="I1449" s="3">
        <v>47</v>
      </c>
      <c r="J1449" s="3">
        <v>20</v>
      </c>
      <c r="K1449" s="2" cm="1">
        <f t="array" ref="K1449">IF(C1449="","",0.5*(C1449+SUMPRODUCT(($B$1461:$B$1491=$J1449)*1,C$1461:C$1491)))</f>
        <v>0.70547049219268931</v>
      </c>
      <c r="L1449" s="2" cm="1">
        <f t="array" ref="L1449">IF(D1449="","",0.5*(D1449+SUMPRODUCT(($B$1461:$B$1491=$J1449)*1,D$1461:D$1491)))</f>
        <v>0.72894964330444323</v>
      </c>
      <c r="M1449" s="2" cm="1">
        <f t="array" ref="M1449">IF(E1449="","",0.5*(E1449+SUMPRODUCT(($B$1461:$B$1491=$J1449)*1,E$1461:E$1491)))</f>
        <v>0.65882404387930982</v>
      </c>
      <c r="N1449" s="2" cm="1">
        <f t="array" ref="N1449">IF(F1449="","",0.5*(F1449+SUMPRODUCT(($B$1461:$B$1491=$J1449)*1,F$1461:F$1491)))</f>
        <v>0.66834681714316269</v>
      </c>
      <c r="O1449" s="2" cm="1">
        <f t="array" ref="O1449">IF(G1449="","",0.5*(G1449+SUMPRODUCT(($B$1461:$B$1491=$J1449)*1,G$1461:G$1491)))</f>
        <v>0.70356214931246153</v>
      </c>
    </row>
    <row r="1450" spans="1:15" x14ac:dyDescent="0.55000000000000004">
      <c r="A1450" s="3">
        <v>47</v>
      </c>
      <c r="B1450" s="3">
        <v>21</v>
      </c>
      <c r="C1450" s="2">
        <f>IF(logVir!C1450="","",労働コスト!C1450/SUM(資本サービス!C1450,労働コスト!C1450))</f>
        <v>0.59231483122828232</v>
      </c>
      <c r="D1450" s="2">
        <f>IF(logVir!D1450="","",労働コスト!D1450/SUM(資本サービス!D1450,労働コスト!D1450))</f>
        <v>0.6254831178153335</v>
      </c>
      <c r="E1450" s="2">
        <f>IF(logVir!E1450="","",労働コスト!E1450/SUM(資本サービス!E1450,労働コスト!E1450))</f>
        <v>0.67053666897460429</v>
      </c>
      <c r="F1450" s="2">
        <f>IF(logVir!F1450="","",労働コスト!F1450/SUM(資本サービス!F1450,労働コスト!F1450))</f>
        <v>0.67035995805297854</v>
      </c>
      <c r="G1450" s="2">
        <f>IF(logVir!G1450="","",労働コスト!G1450/SUM(資本サービス!G1450,労働コスト!G1450))</f>
        <v>0.64533871568123213</v>
      </c>
      <c r="I1450" s="3">
        <v>47</v>
      </c>
      <c r="J1450" s="3">
        <v>21</v>
      </c>
      <c r="K1450" s="2" cm="1">
        <f t="array" ref="K1450">IF(C1450="","",0.5*(C1450+SUMPRODUCT(($B$1461:$B$1491=$J1450)*1,C$1461:C$1491)))</f>
        <v>0.62872899929207926</v>
      </c>
      <c r="L1450" s="2" cm="1">
        <f t="array" ref="L1450">IF(D1450="","",0.5*(D1450+SUMPRODUCT(($B$1461:$B$1491=$J1450)*1,D$1461:D$1491)))</f>
        <v>0.66386668709414609</v>
      </c>
      <c r="M1450" s="2" cm="1">
        <f t="array" ref="M1450">IF(E1450="","",0.5*(E1450+SUMPRODUCT(($B$1461:$B$1491=$J1450)*1,E$1461:E$1491)))</f>
        <v>0.69031407761076458</v>
      </c>
      <c r="N1450" s="2" cm="1">
        <f t="array" ref="N1450">IF(F1450="","",0.5*(F1450+SUMPRODUCT(($B$1461:$B$1491=$J1450)*1,F$1461:F$1491)))</f>
        <v>0.69152288712425403</v>
      </c>
      <c r="O1450" s="2" cm="1">
        <f t="array" ref="O1450">IF(G1450="","",0.5*(G1450+SUMPRODUCT(($B$1461:$B$1491=$J1450)*1,G$1461:G$1491)))</f>
        <v>0.68717669482133203</v>
      </c>
    </row>
    <row r="1451" spans="1:15" x14ac:dyDescent="0.55000000000000004">
      <c r="A1451" s="3">
        <v>47</v>
      </c>
      <c r="B1451" s="3">
        <v>22</v>
      </c>
      <c r="C1451" s="2">
        <f>IF(logVir!C1451="","",労働コスト!C1451/SUM(資本サービス!C1451,労働コスト!C1451))</f>
        <v>0.69925681641033854</v>
      </c>
      <c r="D1451" s="2">
        <f>IF(logVir!D1451="","",労働コスト!D1451/SUM(資本サービス!D1451,労働コスト!D1451))</f>
        <v>0.62665807793351225</v>
      </c>
      <c r="E1451" s="2">
        <f>IF(logVir!E1451="","",労働コスト!E1451/SUM(資本サービス!E1451,労働コスト!E1451))</f>
        <v>0.71518193036146027</v>
      </c>
      <c r="F1451" s="2">
        <f>IF(logVir!F1451="","",労働コスト!F1451/SUM(資本サービス!F1451,労働コスト!F1451))</f>
        <v>0.69984004112099107</v>
      </c>
      <c r="G1451" s="2">
        <f>IF(logVir!G1451="","",労働コスト!G1451/SUM(資本サービス!G1451,労働コスト!G1451))</f>
        <v>0.66301074622346279</v>
      </c>
      <c r="I1451" s="3">
        <v>47</v>
      </c>
      <c r="J1451" s="3">
        <v>22</v>
      </c>
      <c r="K1451" s="2" cm="1">
        <f t="array" ref="K1451">IF(C1451="","",0.5*(C1451+SUMPRODUCT(($B$1461:$B$1491=$J1451)*1,C$1461:C$1491)))</f>
        <v>0.73759854295004401</v>
      </c>
      <c r="L1451" s="2" cm="1">
        <f t="array" ref="L1451">IF(D1451="","",0.5*(D1451+SUMPRODUCT(($B$1461:$B$1491=$J1451)*1,D$1461:D$1491)))</f>
        <v>0.72105271630463974</v>
      </c>
      <c r="M1451" s="2" cm="1">
        <f t="array" ref="M1451">IF(E1451="","",0.5*(E1451+SUMPRODUCT(($B$1461:$B$1491=$J1451)*1,E$1461:E$1491)))</f>
        <v>0.77880067488940408</v>
      </c>
      <c r="N1451" s="2" cm="1">
        <f t="array" ref="N1451">IF(F1451="","",0.5*(F1451+SUMPRODUCT(($B$1461:$B$1491=$J1451)*1,F$1461:F$1491)))</f>
        <v>0.76871017156176324</v>
      </c>
      <c r="O1451" s="2" cm="1">
        <f t="array" ref="O1451">IF(G1451="","",0.5*(G1451+SUMPRODUCT(($B$1461:$B$1491=$J1451)*1,G$1461:G$1491)))</f>
        <v>0.75091517532394991</v>
      </c>
    </row>
    <row r="1452" spans="1:15" x14ac:dyDescent="0.55000000000000004">
      <c r="A1452" s="3">
        <v>47</v>
      </c>
      <c r="B1452" s="3">
        <v>23</v>
      </c>
      <c r="C1452" s="2">
        <f>IF(logVir!C1452="","",労働コスト!C1452/SUM(資本サービス!C1452,労働コスト!C1452))</f>
        <v>0.22631206359014694</v>
      </c>
      <c r="D1452" s="2">
        <f>IF(logVir!D1452="","",労働コスト!D1452/SUM(資本サービス!D1452,労働コスト!D1452))</f>
        <v>0.34361701057187383</v>
      </c>
      <c r="E1452" s="2">
        <f>IF(logVir!E1452="","",労働コスト!E1452/SUM(資本サービス!E1452,労働コスト!E1452))</f>
        <v>0.35701263345284673</v>
      </c>
      <c r="F1452" s="2">
        <f>IF(logVir!F1452="","",労働コスト!F1452/SUM(資本サービス!F1452,労働コスト!F1452))</f>
        <v>0.37397245029520076</v>
      </c>
      <c r="G1452" s="2">
        <f>IF(logVir!G1452="","",労働コスト!G1452/SUM(資本サービス!G1452,労働コスト!G1452))</f>
        <v>0.36214640421077576</v>
      </c>
      <c r="I1452" s="3">
        <v>47</v>
      </c>
      <c r="J1452" s="3">
        <v>23</v>
      </c>
      <c r="K1452" s="2" cm="1">
        <f t="array" ref="K1452">IF(C1452="","",0.5*(C1452+SUMPRODUCT(($B$1461:$B$1491=$J1452)*1,C$1461:C$1491)))</f>
        <v>0.25526069953594216</v>
      </c>
      <c r="L1452" s="2" cm="1">
        <f t="array" ref="L1452">IF(D1452="","",0.5*(D1452+SUMPRODUCT(($B$1461:$B$1491=$J1452)*1,D$1461:D$1491)))</f>
        <v>0.32874969494787409</v>
      </c>
      <c r="M1452" s="2" cm="1">
        <f t="array" ref="M1452">IF(E1452="","",0.5*(E1452+SUMPRODUCT(($B$1461:$B$1491=$J1452)*1,E$1461:E$1491)))</f>
        <v>0.35211012908768047</v>
      </c>
      <c r="N1452" s="2" cm="1">
        <f t="array" ref="N1452">IF(F1452="","",0.5*(F1452+SUMPRODUCT(($B$1461:$B$1491=$J1452)*1,F$1461:F$1491)))</f>
        <v>0.37465499479073228</v>
      </c>
      <c r="O1452" s="2" cm="1">
        <f t="array" ref="O1452">IF(G1452="","",0.5*(G1452+SUMPRODUCT(($B$1461:$B$1491=$J1452)*1,G$1461:G$1491)))</f>
        <v>0.38000873491289777</v>
      </c>
    </row>
    <row r="1453" spans="1:15" x14ac:dyDescent="0.55000000000000004">
      <c r="A1453" s="3">
        <v>47</v>
      </c>
      <c r="B1453" s="3">
        <v>24</v>
      </c>
      <c r="C1453" s="2">
        <f>IF(logVir!C1453="","",労働コスト!C1453/SUM(資本サービス!C1453,労働コスト!C1453))</f>
        <v>0.68876693888073492</v>
      </c>
      <c r="D1453" s="2">
        <f>IF(logVir!D1453="","",労働コスト!D1453/SUM(資本サービス!D1453,労働コスト!D1453))</f>
        <v>0.76268477769319987</v>
      </c>
      <c r="E1453" s="2">
        <f>IF(logVir!E1453="","",労働コスト!E1453/SUM(資本サービス!E1453,労働コスト!E1453))</f>
        <v>0.76109987425503156</v>
      </c>
      <c r="F1453" s="2">
        <f>IF(logVir!F1453="","",労働コスト!F1453/SUM(資本サービス!F1453,労働コスト!F1453))</f>
        <v>0.77363576654311905</v>
      </c>
      <c r="G1453" s="2">
        <f>IF(logVir!G1453="","",労働コスト!G1453/SUM(資本サービス!G1453,労働コスト!G1453))</f>
        <v>0.75975110254726064</v>
      </c>
      <c r="I1453" s="3">
        <v>47</v>
      </c>
      <c r="J1453" s="3">
        <v>24</v>
      </c>
      <c r="K1453" s="2" cm="1">
        <f t="array" ref="K1453">IF(C1453="","",0.5*(C1453+SUMPRODUCT(($B$1461:$B$1491=$J1453)*1,C$1461:C$1491)))</f>
        <v>0.700293257646454</v>
      </c>
      <c r="L1453" s="2" cm="1">
        <f t="array" ref="L1453">IF(D1453="","",0.5*(D1453+SUMPRODUCT(($B$1461:$B$1491=$J1453)*1,D$1461:D$1491)))</f>
        <v>0.74986426930591332</v>
      </c>
      <c r="M1453" s="2" cm="1">
        <f t="array" ref="M1453">IF(E1453="","",0.5*(E1453+SUMPRODUCT(($B$1461:$B$1491=$J1453)*1,E$1461:E$1491)))</f>
        <v>0.75617657696091456</v>
      </c>
      <c r="N1453" s="2" cm="1">
        <f t="array" ref="N1453">IF(F1453="","",0.5*(F1453+SUMPRODUCT(($B$1461:$B$1491=$J1453)*1,F$1461:F$1491)))</f>
        <v>0.77105937584676332</v>
      </c>
      <c r="O1453" s="2" cm="1">
        <f t="array" ref="O1453">IF(G1453="","",0.5*(G1453+SUMPRODUCT(($B$1461:$B$1491=$J1453)*1,G$1461:G$1491)))</f>
        <v>0.76989643550082532</v>
      </c>
    </row>
    <row r="1454" spans="1:15" x14ac:dyDescent="0.55000000000000004">
      <c r="A1454" s="3">
        <v>47</v>
      </c>
      <c r="B1454" s="3">
        <v>25</v>
      </c>
      <c r="C1454" s="2">
        <f>IF(logVir!C1454="","",労働コスト!C1454/SUM(資本サービス!C1454,労働コスト!C1454))</f>
        <v>0.80954110713718741</v>
      </c>
      <c r="D1454" s="2">
        <f>IF(logVir!D1454="","",労働コスト!D1454/SUM(資本サービス!D1454,労働コスト!D1454))</f>
        <v>0.75941540631586868</v>
      </c>
      <c r="E1454" s="2">
        <f>IF(logVir!E1454="","",労働コスト!E1454/SUM(資本サービス!E1454,労働コスト!E1454))</f>
        <v>0.73129694843563753</v>
      </c>
      <c r="F1454" s="2">
        <f>IF(logVir!F1454="","",労働コスト!F1454/SUM(資本サービス!F1454,労働コスト!F1454))</f>
        <v>0.76481368077266898</v>
      </c>
      <c r="G1454" s="2">
        <f>IF(logVir!G1454="","",労働コスト!G1454/SUM(資本サービス!G1454,労働コスト!G1454))</f>
        <v>0.64922274429271754</v>
      </c>
      <c r="I1454" s="3">
        <v>47</v>
      </c>
      <c r="J1454" s="3">
        <v>25</v>
      </c>
      <c r="K1454" s="2" cm="1">
        <f t="array" ref="K1454">IF(C1454="","",0.5*(C1454+SUMPRODUCT(($B$1461:$B$1491=$J1454)*1,C$1461:C$1491)))</f>
        <v>0.80550607495458448</v>
      </c>
      <c r="L1454" s="2" cm="1">
        <f t="array" ref="L1454">IF(D1454="","",0.5*(D1454+SUMPRODUCT(($B$1461:$B$1491=$J1454)*1,D$1461:D$1491)))</f>
        <v>0.78118034822553162</v>
      </c>
      <c r="M1454" s="2" cm="1">
        <f t="array" ref="M1454">IF(E1454="","",0.5*(E1454+SUMPRODUCT(($B$1461:$B$1491=$J1454)*1,E$1461:E$1491)))</f>
        <v>0.76673837176110604</v>
      </c>
      <c r="N1454" s="2" cm="1">
        <f t="array" ref="N1454">IF(F1454="","",0.5*(F1454+SUMPRODUCT(($B$1461:$B$1491=$J1454)*1,F$1461:F$1491)))</f>
        <v>0.78289773431749876</v>
      </c>
      <c r="O1454" s="2" cm="1">
        <f t="array" ref="O1454">IF(G1454="","",0.5*(G1454+SUMPRODUCT(($B$1461:$B$1491=$J1454)*1,G$1461:G$1491)))</f>
        <v>0.72577763613969415</v>
      </c>
    </row>
    <row r="1455" spans="1:15" x14ac:dyDescent="0.55000000000000004">
      <c r="A1455" s="3">
        <v>47</v>
      </c>
      <c r="B1455" s="3">
        <v>26</v>
      </c>
      <c r="C1455" s="2">
        <f>IF(logVir!C1455="","",労働コスト!C1455/SUM(資本サービス!C1455,労働コスト!C1455))</f>
        <v>0.20578877659950112</v>
      </c>
      <c r="D1455" s="2">
        <f>IF(logVir!D1455="","",労働コスト!D1455/SUM(資本サービス!D1455,労働コスト!D1455))</f>
        <v>0.22158117787689358</v>
      </c>
      <c r="E1455" s="2">
        <f>IF(logVir!E1455="","",労働コスト!E1455/SUM(資本サービス!E1455,労働コスト!E1455))</f>
        <v>0.26864232441090125</v>
      </c>
      <c r="F1455" s="2">
        <f>IF(logVir!F1455="","",労働コスト!F1455/SUM(資本サービス!F1455,労働コスト!F1455))</f>
        <v>0.27674447594550267</v>
      </c>
      <c r="G1455" s="2">
        <f>IF(logVir!G1455="","",労働コスト!G1455/SUM(資本サービス!G1455,労働コスト!G1455))</f>
        <v>0.28758672204565894</v>
      </c>
      <c r="I1455" s="3">
        <v>47</v>
      </c>
      <c r="J1455" s="3">
        <v>26</v>
      </c>
      <c r="K1455" s="2" cm="1">
        <f t="array" ref="K1455">IF(C1455="","",0.5*(C1455+SUMPRODUCT(($B$1461:$B$1491=$J1455)*1,C$1461:C$1491)))</f>
        <v>0.25733210605341295</v>
      </c>
      <c r="L1455" s="2" cm="1">
        <f t="array" ref="L1455">IF(D1455="","",0.5*(D1455+SUMPRODUCT(($B$1461:$B$1491=$J1455)*1,D$1461:D$1491)))</f>
        <v>0.29861731027592042</v>
      </c>
      <c r="M1455" s="2" cm="1">
        <f t="array" ref="M1455">IF(E1455="","",0.5*(E1455+SUMPRODUCT(($B$1461:$B$1491=$J1455)*1,E$1461:E$1491)))</f>
        <v>0.35738561159751059</v>
      </c>
      <c r="N1455" s="2" cm="1">
        <f t="array" ref="N1455">IF(F1455="","",0.5*(F1455+SUMPRODUCT(($B$1461:$B$1491=$J1455)*1,F$1461:F$1491)))</f>
        <v>0.34902565269675678</v>
      </c>
      <c r="O1455" s="2" cm="1">
        <f t="array" ref="O1455">IF(G1455="","",0.5*(G1455+SUMPRODUCT(($B$1461:$B$1491=$J1455)*1,G$1461:G$1491)))</f>
        <v>0.3559763011527039</v>
      </c>
    </row>
    <row r="1456" spans="1:15" x14ac:dyDescent="0.55000000000000004">
      <c r="A1456" s="3">
        <v>47</v>
      </c>
      <c r="B1456" s="3">
        <v>27</v>
      </c>
      <c r="C1456" s="2">
        <f>IF(logVir!C1456="","",労働コスト!C1456/SUM(資本サービス!C1456,労働コスト!C1456))</f>
        <v>0.74337777961119722</v>
      </c>
      <c r="D1456" s="2">
        <f>IF(logVir!D1456="","",労働コスト!D1456/SUM(資本サービス!D1456,労働コスト!D1456))</f>
        <v>0.74758832310704093</v>
      </c>
      <c r="E1456" s="2">
        <f>IF(logVir!E1456="","",労働コスト!E1456/SUM(資本サービス!E1456,労働コスト!E1456))</f>
        <v>0.7261700701973649</v>
      </c>
      <c r="F1456" s="2">
        <f>IF(logVir!F1456="","",労働コスト!F1456/SUM(資本サービス!F1456,労働コスト!F1456))</f>
        <v>0.75857089866837535</v>
      </c>
      <c r="G1456" s="2">
        <f>IF(logVir!G1456="","",労働コスト!G1456/SUM(資本サービス!G1456,労働コスト!G1456))</f>
        <v>0.79903096700563803</v>
      </c>
      <c r="I1456" s="3">
        <v>47</v>
      </c>
      <c r="J1456" s="3">
        <v>27</v>
      </c>
      <c r="K1456" s="2" cm="1">
        <f t="array" ref="K1456">IF(C1456="","",0.5*(C1456+SUMPRODUCT(($B$1461:$B$1491=$J1456)*1,C$1461:C$1491)))</f>
        <v>0.76614394476472802</v>
      </c>
      <c r="L1456" s="2" cm="1">
        <f t="array" ref="L1456">IF(D1456="","",0.5*(D1456+SUMPRODUCT(($B$1461:$B$1491=$J1456)*1,D$1461:D$1491)))</f>
        <v>0.77100557804060843</v>
      </c>
      <c r="M1456" s="2" cm="1">
        <f t="array" ref="M1456">IF(E1456="","",0.5*(E1456+SUMPRODUCT(($B$1461:$B$1491=$J1456)*1,E$1461:E$1491)))</f>
        <v>0.7613227392236297</v>
      </c>
      <c r="N1456" s="2" cm="1">
        <f t="array" ref="N1456">IF(F1456="","",0.5*(F1456+SUMPRODUCT(($B$1461:$B$1491=$J1456)*1,F$1461:F$1491)))</f>
        <v>0.77932047736402654</v>
      </c>
      <c r="O1456" s="2" cm="1">
        <f t="array" ref="O1456">IF(G1456="","",0.5*(G1456+SUMPRODUCT(($B$1461:$B$1491=$J1456)*1,G$1461:G$1491)))</f>
        <v>0.80608089064193567</v>
      </c>
    </row>
    <row r="1457" spans="1:15" x14ac:dyDescent="0.55000000000000004">
      <c r="A1457" s="3">
        <v>47</v>
      </c>
      <c r="B1457" s="3">
        <v>28</v>
      </c>
      <c r="C1457" s="2">
        <f>IF(logVir!C1457="","",労働コスト!C1457/SUM(資本サービス!C1457,労働コスト!C1457))</f>
        <v>0.60677928295661332</v>
      </c>
      <c r="D1457" s="2">
        <f>IF(logVir!D1457="","",労働コスト!D1457/SUM(資本サービス!D1457,労働コスト!D1457))</f>
        <v>0.65954870969441126</v>
      </c>
      <c r="E1457" s="2">
        <f>IF(logVir!E1457="","",労働コスト!E1457/SUM(資本サービス!E1457,労働コスト!E1457))</f>
        <v>0.69609876508621427</v>
      </c>
      <c r="F1457" s="2">
        <f>IF(logVir!F1457="","",労働コスト!F1457/SUM(資本サービス!F1457,労働コスト!F1457))</f>
        <v>0.68967506674400902</v>
      </c>
      <c r="G1457" s="2">
        <f>IF(logVir!G1457="","",労働コスト!G1457/SUM(資本サービス!G1457,労働コスト!G1457))</f>
        <v>0.66996748348815127</v>
      </c>
      <c r="I1457" s="3">
        <v>47</v>
      </c>
      <c r="J1457" s="3">
        <v>28</v>
      </c>
      <c r="K1457" s="2" cm="1">
        <f t="array" ref="K1457">IF(C1457="","",0.5*(C1457+SUMPRODUCT(($B$1461:$B$1491=$J1457)*1,C$1461:C$1491)))</f>
        <v>0.60227955468342509</v>
      </c>
      <c r="L1457" s="2" cm="1">
        <f t="array" ref="L1457">IF(D1457="","",0.5*(D1457+SUMPRODUCT(($B$1461:$B$1491=$J1457)*1,D$1461:D$1491)))</f>
        <v>0.65146699761233173</v>
      </c>
      <c r="M1457" s="2" cm="1">
        <f t="array" ref="M1457">IF(E1457="","",0.5*(E1457+SUMPRODUCT(($B$1461:$B$1491=$J1457)*1,E$1461:E$1491)))</f>
        <v>0.68502779323404028</v>
      </c>
      <c r="N1457" s="2" cm="1">
        <f t="array" ref="N1457">IF(F1457="","",0.5*(F1457+SUMPRODUCT(($B$1461:$B$1491=$J1457)*1,F$1461:F$1491)))</f>
        <v>0.67845841521641681</v>
      </c>
      <c r="O1457" s="2" cm="1">
        <f t="array" ref="O1457">IF(G1457="","",0.5*(G1457+SUMPRODUCT(($B$1461:$B$1491=$J1457)*1,G$1461:G$1491)))</f>
        <v>0.66248990383691653</v>
      </c>
    </row>
    <row r="1458" spans="1:15" x14ac:dyDescent="0.55000000000000004">
      <c r="A1458" s="3">
        <v>47</v>
      </c>
      <c r="B1458" s="3">
        <v>29</v>
      </c>
      <c r="C1458" s="2">
        <f>IF(logVir!C1458="","",労働コスト!C1458/SUM(資本サービス!C1458,労働コスト!C1458))</f>
        <v>0.7807540310522425</v>
      </c>
      <c r="D1458" s="2">
        <f>IF(logVir!D1458="","",労働コスト!D1458/SUM(資本サービス!D1458,労働コスト!D1458))</f>
        <v>0.68562542006308624</v>
      </c>
      <c r="E1458" s="2">
        <f>IF(logVir!E1458="","",労働コスト!E1458/SUM(資本サービス!E1458,労働コスト!E1458))</f>
        <v>0.77057960834241068</v>
      </c>
      <c r="F1458" s="2">
        <f>IF(logVir!F1458="","",労働コスト!F1458/SUM(資本サービス!F1458,労働コスト!F1458))</f>
        <v>0.7339111074919602</v>
      </c>
      <c r="G1458" s="2">
        <f>IF(logVir!G1458="","",労働コスト!G1458/SUM(資本サービス!G1458,労働コスト!G1458))</f>
        <v>0.6668422387950369</v>
      </c>
      <c r="I1458" s="3">
        <v>47</v>
      </c>
      <c r="J1458" s="3">
        <v>29</v>
      </c>
      <c r="K1458" s="2" cm="1">
        <f t="array" ref="K1458">IF(C1458="","",0.5*(C1458+SUMPRODUCT(($B$1461:$B$1491=$J1458)*1,C$1461:C$1491)))</f>
        <v>0.7946045624596243</v>
      </c>
      <c r="L1458" s="2" cm="1">
        <f t="array" ref="L1458">IF(D1458="","",0.5*(D1458+SUMPRODUCT(($B$1461:$B$1491=$J1458)*1,D$1461:D$1491)))</f>
        <v>0.74593355443629705</v>
      </c>
      <c r="M1458" s="2" cm="1">
        <f t="array" ref="M1458">IF(E1458="","",0.5*(E1458+SUMPRODUCT(($B$1461:$B$1491=$J1458)*1,E$1461:E$1491)))</f>
        <v>0.80560416588050932</v>
      </c>
      <c r="N1458" s="2" cm="1">
        <f t="array" ref="N1458">IF(F1458="","",0.5*(F1458+SUMPRODUCT(($B$1461:$B$1491=$J1458)*1,F$1461:F$1491)))</f>
        <v>0.7791638185926173</v>
      </c>
      <c r="O1458" s="2" cm="1">
        <f t="array" ref="O1458">IF(G1458="","",0.5*(G1458+SUMPRODUCT(($B$1461:$B$1491=$J1458)*1,G$1461:G$1491)))</f>
        <v>0.75152071968065459</v>
      </c>
    </row>
    <row r="1459" spans="1:15" x14ac:dyDescent="0.55000000000000004">
      <c r="A1459" s="3">
        <v>47</v>
      </c>
      <c r="B1459" s="3">
        <v>30</v>
      </c>
      <c r="C1459" s="2">
        <f>IF(logVir!C1459="","",労働コスト!C1459/SUM(資本サービス!C1459,労働コスト!C1459))</f>
        <v>0.89196178998526032</v>
      </c>
      <c r="D1459" s="2">
        <f>IF(logVir!D1459="","",労働コスト!D1459/SUM(資本サービス!D1459,労働コスト!D1459))</f>
        <v>0.78811727569311563</v>
      </c>
      <c r="E1459" s="2">
        <f>IF(logVir!E1459="","",労働コスト!E1459/SUM(資本サービス!E1459,労働コスト!E1459))</f>
        <v>0.70142723959175479</v>
      </c>
      <c r="F1459" s="2">
        <f>IF(logVir!F1459="","",労働コスト!F1459/SUM(資本サービス!F1459,労働コスト!F1459))</f>
        <v>0.68576270620728064</v>
      </c>
      <c r="G1459" s="2">
        <f>IF(logVir!G1459="","",労働コスト!G1459/SUM(資本サービス!G1459,労働コスト!G1459))</f>
        <v>0.73003918112379917</v>
      </c>
      <c r="I1459" s="3">
        <v>47</v>
      </c>
      <c r="J1459" s="3">
        <v>30</v>
      </c>
      <c r="K1459" s="2" cm="1">
        <f t="array" ref="K1459">IF(C1459="","",0.5*(C1459+SUMPRODUCT(($B$1461:$B$1491=$J1459)*1,C$1461:C$1491)))</f>
        <v>0.87877603634993251</v>
      </c>
      <c r="L1459" s="2" cm="1">
        <f t="array" ref="L1459">IF(D1459="","",0.5*(D1459+SUMPRODUCT(($B$1461:$B$1491=$J1459)*1,D$1461:D$1491)))</f>
        <v>0.83741812692611062</v>
      </c>
      <c r="M1459" s="2" cm="1">
        <f t="array" ref="M1459">IF(E1459="","",0.5*(E1459+SUMPRODUCT(($B$1461:$B$1491=$J1459)*1,E$1461:E$1491)))</f>
        <v>0.79948593580186611</v>
      </c>
      <c r="N1459" s="2" cm="1">
        <f t="array" ref="N1459">IF(F1459="","",0.5*(F1459+SUMPRODUCT(($B$1461:$B$1491=$J1459)*1,F$1461:F$1491)))</f>
        <v>0.79373562067612391</v>
      </c>
      <c r="O1459" s="2" cm="1">
        <f t="array" ref="O1459">IF(G1459="","",0.5*(G1459+SUMPRODUCT(($B$1461:$B$1491=$J1459)*1,G$1461:G$1491)))</f>
        <v>0.82214621364284635</v>
      </c>
    </row>
    <row r="1460" spans="1:15" x14ac:dyDescent="0.55000000000000004">
      <c r="A1460" s="3">
        <v>47</v>
      </c>
      <c r="B1460" s="3">
        <v>31</v>
      </c>
      <c r="C1460" s="2">
        <f>IF(logVir!C1460="","",労働コスト!C1460/SUM(資本サービス!C1460,労働コスト!C1460))</f>
        <v>0.76178296678381885</v>
      </c>
      <c r="D1460" s="2">
        <f>IF(logVir!D1460="","",労働コスト!D1460/SUM(資本サービス!D1460,労働コスト!D1460))</f>
        <v>0.72923517981034791</v>
      </c>
      <c r="E1460" s="2">
        <f>IF(logVir!E1460="","",労働コスト!E1460/SUM(資本サービス!E1460,労働コスト!E1460))</f>
        <v>0.74942287095435844</v>
      </c>
      <c r="F1460" s="2">
        <f>IF(logVir!F1460="","",労働コスト!F1460/SUM(資本サービス!F1460,労働コスト!F1460))</f>
        <v>0.75222712594125463</v>
      </c>
      <c r="G1460" s="2">
        <f>IF(logVir!G1460="","",労働コスト!G1460/SUM(資本サービス!G1460,労働コスト!G1460))</f>
        <v>0.74844832062965871</v>
      </c>
      <c r="I1460" s="3">
        <v>47</v>
      </c>
      <c r="J1460" s="3">
        <v>31</v>
      </c>
      <c r="K1460" s="2" cm="1">
        <f t="array" ref="K1460">IF(C1460="","",0.5*(C1460+SUMPRODUCT(($B$1461:$B$1491=$J1460)*1,C$1461:C$1491)))</f>
        <v>0.76540433470902802</v>
      </c>
      <c r="L1460" s="2" cm="1">
        <f t="array" ref="L1460">IF(D1460="","",0.5*(D1460+SUMPRODUCT(($B$1461:$B$1491=$J1460)*1,D$1461:D$1491)))</f>
        <v>0.74244565819703645</v>
      </c>
      <c r="M1460" s="2" cm="1">
        <f t="array" ref="M1460">IF(E1460="","",0.5*(E1460+SUMPRODUCT(($B$1461:$B$1491=$J1460)*1,E$1461:E$1491)))</f>
        <v>0.76734866166519744</v>
      </c>
      <c r="N1460" s="2" cm="1">
        <f t="array" ref="N1460">IF(F1460="","",0.5*(F1460+SUMPRODUCT(($B$1461:$B$1491=$J1460)*1,F$1461:F$1491)))</f>
        <v>0.77301045159759174</v>
      </c>
      <c r="O1460" s="2" cm="1">
        <f t="array" ref="O1460">IF(G1460="","",0.5*(G1460+SUMPRODUCT(($B$1461:$B$1491=$J1460)*1,G$1461:G$1491)))</f>
        <v>0.77400581814523062</v>
      </c>
    </row>
    <row r="1461" spans="1:15" x14ac:dyDescent="0.55000000000000004">
      <c r="A1461" s="3" t="s">
        <v>66</v>
      </c>
      <c r="B1461" s="3">
        <v>1</v>
      </c>
      <c r="C1461" s="2">
        <f>AVERAGEIF($B$4:$B$1460,$B1461,C$4:C$1460)</f>
        <v>0.5241367500385985</v>
      </c>
      <c r="D1461" s="2">
        <f>AVERAGEIF($B$4:$B$1460,$B1461,D$4:D$1460)</f>
        <v>0.64916357525368373</v>
      </c>
      <c r="E1461" s="2">
        <f>AVERAGEIF($B$4:$B$1460,$B1461,E$4:E$1460)</f>
        <v>0.66176878583879495</v>
      </c>
      <c r="F1461" s="2">
        <f>AVERAGEIF($B$4:$B$1460,$B1461,F$4:F$1460)</f>
        <v>0.65764150527860388</v>
      </c>
      <c r="G1461" s="2">
        <f>AVERAGEIF($B$4:$B$1460,$B1461,G$4:G$1460)</f>
        <v>0.68056461151272185</v>
      </c>
    </row>
    <row r="1462" spans="1:15" x14ac:dyDescent="0.55000000000000004">
      <c r="A1462" s="3" t="s">
        <v>66</v>
      </c>
      <c r="B1462" s="3">
        <v>2</v>
      </c>
      <c r="C1462" s="2">
        <f t="shared" ref="C1462:G1491" si="0">AVERAGEIF($B$4:$B$1460,$B1462,C$4:C$1460)</f>
        <v>0.52455353263545768</v>
      </c>
      <c r="D1462" s="2">
        <f t="shared" si="0"/>
        <v>0.5926180332702331</v>
      </c>
      <c r="E1462" s="2">
        <f t="shared" si="0"/>
        <v>0.5182953949769914</v>
      </c>
      <c r="F1462" s="2">
        <f t="shared" si="0"/>
        <v>0.5159874251604164</v>
      </c>
      <c r="G1462" s="2">
        <f t="shared" si="0"/>
        <v>0.59309494452223988</v>
      </c>
    </row>
    <row r="1463" spans="1:15" x14ac:dyDescent="0.55000000000000004">
      <c r="A1463" s="3" t="s">
        <v>66</v>
      </c>
      <c r="B1463" s="3">
        <v>3</v>
      </c>
      <c r="C1463" s="2">
        <f t="shared" si="0"/>
        <v>0.69736804780399064</v>
      </c>
      <c r="D1463" s="2">
        <f t="shared" si="0"/>
        <v>0.7324211514365323</v>
      </c>
      <c r="E1463" s="2">
        <f t="shared" si="0"/>
        <v>0.74857879289117824</v>
      </c>
      <c r="F1463" s="2">
        <f t="shared" si="0"/>
        <v>0.74685026758554196</v>
      </c>
      <c r="G1463" s="2">
        <f t="shared" si="0"/>
        <v>0.77969003397832981</v>
      </c>
    </row>
    <row r="1464" spans="1:15" x14ac:dyDescent="0.55000000000000004">
      <c r="A1464" s="3" t="s">
        <v>66</v>
      </c>
      <c r="B1464" s="3">
        <v>4</v>
      </c>
      <c r="C1464" s="2">
        <f t="shared" si="0"/>
        <v>0.76184179478587655</v>
      </c>
      <c r="D1464" s="2">
        <f t="shared" si="0"/>
        <v>0.738606432714074</v>
      </c>
      <c r="E1464" s="2">
        <f t="shared" si="0"/>
        <v>0.75394537894273894</v>
      </c>
      <c r="F1464" s="2">
        <f t="shared" si="0"/>
        <v>0.74727913735551799</v>
      </c>
      <c r="G1464" s="2">
        <f t="shared" si="0"/>
        <v>0.77007546050923414</v>
      </c>
    </row>
    <row r="1465" spans="1:15" x14ac:dyDescent="0.55000000000000004">
      <c r="A1465" s="3" t="s">
        <v>66</v>
      </c>
      <c r="B1465" s="3">
        <v>5</v>
      </c>
      <c r="C1465" s="2">
        <f t="shared" si="0"/>
        <v>0.64494207806492487</v>
      </c>
      <c r="D1465" s="2">
        <f t="shared" si="0"/>
        <v>0.67868589896130649</v>
      </c>
      <c r="E1465" s="2">
        <f t="shared" si="0"/>
        <v>0.70426745459205409</v>
      </c>
      <c r="F1465" s="2">
        <f t="shared" si="0"/>
        <v>0.71126154907441963</v>
      </c>
      <c r="G1465" s="2">
        <f t="shared" si="0"/>
        <v>0.73406398860341415</v>
      </c>
    </row>
    <row r="1466" spans="1:15" x14ac:dyDescent="0.55000000000000004">
      <c r="A1466" s="3" t="s">
        <v>66</v>
      </c>
      <c r="B1466" s="3">
        <v>6</v>
      </c>
      <c r="C1466" s="2">
        <f t="shared" si="0"/>
        <v>0.38070973441208761</v>
      </c>
      <c r="D1466" s="2">
        <f t="shared" si="0"/>
        <v>0.41406441434579211</v>
      </c>
      <c r="E1466" s="2">
        <f t="shared" si="0"/>
        <v>0.41147933616375432</v>
      </c>
      <c r="F1466" s="2">
        <f t="shared" si="0"/>
        <v>0.40205201184453171</v>
      </c>
      <c r="G1466" s="2">
        <f t="shared" si="0"/>
        <v>0.4371517682774208</v>
      </c>
    </row>
    <row r="1467" spans="1:15" x14ac:dyDescent="0.55000000000000004">
      <c r="A1467" s="3" t="s">
        <v>66</v>
      </c>
      <c r="B1467" s="3">
        <v>7</v>
      </c>
      <c r="C1467" s="2">
        <f t="shared" si="0"/>
        <v>0.61985363531171478</v>
      </c>
      <c r="D1467" s="2">
        <f t="shared" si="0"/>
        <v>0.66282514476202092</v>
      </c>
      <c r="E1467" s="2">
        <f t="shared" si="0"/>
        <v>0.67688272205516675</v>
      </c>
      <c r="F1467" s="2">
        <f t="shared" si="0"/>
        <v>0.67715852614040462</v>
      </c>
      <c r="G1467" s="2">
        <f t="shared" si="0"/>
        <v>0.7032848940266595</v>
      </c>
    </row>
    <row r="1468" spans="1:15" x14ac:dyDescent="0.55000000000000004">
      <c r="A1468" s="3" t="s">
        <v>66</v>
      </c>
      <c r="B1468" s="3">
        <v>8</v>
      </c>
      <c r="C1468" s="2">
        <f t="shared" si="0"/>
        <v>0.54983007250744587</v>
      </c>
      <c r="D1468" s="2">
        <f t="shared" si="0"/>
        <v>0.59889980632039563</v>
      </c>
      <c r="E1468" s="2">
        <f t="shared" si="0"/>
        <v>0.59938422485493381</v>
      </c>
      <c r="F1468" s="2">
        <f t="shared" si="0"/>
        <v>0.59034308497143573</v>
      </c>
      <c r="G1468" s="2">
        <f t="shared" si="0"/>
        <v>0.61889056242112606</v>
      </c>
    </row>
    <row r="1469" spans="1:15" x14ac:dyDescent="0.55000000000000004">
      <c r="A1469" s="3" t="s">
        <v>66</v>
      </c>
      <c r="B1469" s="3">
        <v>9</v>
      </c>
      <c r="C1469" s="2">
        <f t="shared" si="0"/>
        <v>0.79601287908397877</v>
      </c>
      <c r="D1469" s="2">
        <f t="shared" si="0"/>
        <v>0.80712723700261046</v>
      </c>
      <c r="E1469" s="2">
        <f t="shared" si="0"/>
        <v>0.83314444994652903</v>
      </c>
      <c r="F1469" s="2">
        <f t="shared" si="0"/>
        <v>0.83587755340549386</v>
      </c>
      <c r="G1469" s="2">
        <f t="shared" si="0"/>
        <v>0.85763600528013872</v>
      </c>
    </row>
    <row r="1470" spans="1:15" x14ac:dyDescent="0.55000000000000004">
      <c r="A1470" s="3" t="s">
        <v>66</v>
      </c>
      <c r="B1470" s="3">
        <v>10</v>
      </c>
      <c r="C1470" s="2">
        <f t="shared" si="0"/>
        <v>0.62650886427969366</v>
      </c>
      <c r="D1470" s="2">
        <f t="shared" si="0"/>
        <v>0.64289753322914522</v>
      </c>
      <c r="E1470" s="2">
        <f t="shared" si="0"/>
        <v>0.6794825956548769</v>
      </c>
      <c r="F1470" s="2">
        <f t="shared" si="0"/>
        <v>0.67917635870609216</v>
      </c>
      <c r="G1470" s="2">
        <f t="shared" si="0"/>
        <v>0.71504750238692472</v>
      </c>
    </row>
    <row r="1471" spans="1:15" x14ac:dyDescent="0.55000000000000004">
      <c r="A1471" s="3" t="s">
        <v>66</v>
      </c>
      <c r="B1471" s="3">
        <v>11</v>
      </c>
      <c r="C1471" s="2">
        <f t="shared" si="0"/>
        <v>0.56483073049498256</v>
      </c>
      <c r="D1471" s="2">
        <f t="shared" si="0"/>
        <v>0.56799394075054399</v>
      </c>
      <c r="E1471" s="2">
        <f t="shared" si="0"/>
        <v>0.58046014776996657</v>
      </c>
      <c r="F1471" s="2">
        <f t="shared" si="0"/>
        <v>0.5726714031850737</v>
      </c>
      <c r="G1471" s="2">
        <f t="shared" si="0"/>
        <v>0.59394432477171466</v>
      </c>
    </row>
    <row r="1472" spans="1:15" x14ac:dyDescent="0.55000000000000004">
      <c r="A1472" s="3" t="s">
        <v>66</v>
      </c>
      <c r="B1472" s="3">
        <v>12</v>
      </c>
      <c r="C1472" s="2">
        <f t="shared" si="0"/>
        <v>0.48878511378950873</v>
      </c>
      <c r="D1472" s="2">
        <f t="shared" si="0"/>
        <v>0.51301182696541481</v>
      </c>
      <c r="E1472" s="2">
        <f t="shared" si="0"/>
        <v>0.51417867405393014</v>
      </c>
      <c r="F1472" s="2">
        <f t="shared" si="0"/>
        <v>0.51874949521453217</v>
      </c>
      <c r="G1472" s="2">
        <f t="shared" si="0"/>
        <v>0.56199768812353468</v>
      </c>
    </row>
    <row r="1473" spans="1:7" x14ac:dyDescent="0.55000000000000004">
      <c r="A1473" s="3" t="s">
        <v>66</v>
      </c>
      <c r="B1473" s="3">
        <v>13</v>
      </c>
      <c r="C1473" s="2">
        <f t="shared" si="0"/>
        <v>0.40155844331586782</v>
      </c>
      <c r="D1473" s="2">
        <f t="shared" si="0"/>
        <v>0.37173221852156402</v>
      </c>
      <c r="E1473" s="2">
        <f t="shared" si="0"/>
        <v>0.41110290534404864</v>
      </c>
      <c r="F1473" s="2">
        <f t="shared" si="0"/>
        <v>0.3963239772603373</v>
      </c>
      <c r="G1473" s="2">
        <f t="shared" si="0"/>
        <v>0.43176456195752794</v>
      </c>
    </row>
    <row r="1474" spans="1:7" x14ac:dyDescent="0.55000000000000004">
      <c r="A1474" s="3" t="s">
        <v>66</v>
      </c>
      <c r="B1474" s="3">
        <v>14</v>
      </c>
      <c r="C1474" s="2">
        <f t="shared" si="0"/>
        <v>0.59085551969272987</v>
      </c>
      <c r="D1474" s="2">
        <f t="shared" si="0"/>
        <v>0.63036063934105979</v>
      </c>
      <c r="E1474" s="2">
        <f t="shared" si="0"/>
        <v>0.61243825650558337</v>
      </c>
      <c r="F1474" s="2">
        <f t="shared" si="0"/>
        <v>0.59923273192110205</v>
      </c>
      <c r="G1474" s="2">
        <f t="shared" si="0"/>
        <v>0.6257619377734418</v>
      </c>
    </row>
    <row r="1475" spans="1:7" x14ac:dyDescent="0.55000000000000004">
      <c r="A1475" s="3" t="s">
        <v>66</v>
      </c>
      <c r="B1475" s="3">
        <v>15</v>
      </c>
      <c r="C1475" s="2">
        <f t="shared" si="0"/>
        <v>0.73939414428448869</v>
      </c>
      <c r="D1475" s="2">
        <f t="shared" si="0"/>
        <v>0.78212914358257069</v>
      </c>
      <c r="E1475" s="2">
        <f t="shared" si="0"/>
        <v>0.75601145433778494</v>
      </c>
      <c r="F1475" s="2">
        <f t="shared" si="0"/>
        <v>0.74707831915038392</v>
      </c>
      <c r="G1475" s="2">
        <f t="shared" si="0"/>
        <v>0.77375272157985575</v>
      </c>
    </row>
    <row r="1476" spans="1:7" x14ac:dyDescent="0.55000000000000004">
      <c r="A1476" s="3" t="s">
        <v>66</v>
      </c>
      <c r="B1476" s="3">
        <v>16</v>
      </c>
      <c r="C1476" s="2">
        <f t="shared" si="0"/>
        <v>0.67344653390958498</v>
      </c>
      <c r="D1476" s="2">
        <f t="shared" si="0"/>
        <v>0.70248078434264472</v>
      </c>
      <c r="E1476" s="2">
        <f t="shared" si="0"/>
        <v>0.72814926795055357</v>
      </c>
      <c r="F1476" s="2">
        <f t="shared" si="0"/>
        <v>0.72763496811834472</v>
      </c>
      <c r="G1476" s="2">
        <f t="shared" si="0"/>
        <v>0.75548527096754481</v>
      </c>
    </row>
    <row r="1477" spans="1:7" x14ac:dyDescent="0.55000000000000004">
      <c r="A1477" s="3" t="s">
        <v>66</v>
      </c>
      <c r="B1477" s="3">
        <v>17</v>
      </c>
      <c r="C1477" s="2">
        <f t="shared" si="0"/>
        <v>0.34338527368849303</v>
      </c>
      <c r="D1477" s="2">
        <f t="shared" si="0"/>
        <v>0.35895322378745348</v>
      </c>
      <c r="E1477" s="2">
        <f t="shared" si="0"/>
        <v>0.38593589522492144</v>
      </c>
      <c r="F1477" s="2">
        <f t="shared" si="0"/>
        <v>0.41406874842440267</v>
      </c>
      <c r="G1477" s="2">
        <f t="shared" si="0"/>
        <v>0.4178903695980104</v>
      </c>
    </row>
    <row r="1478" spans="1:7" x14ac:dyDescent="0.55000000000000004">
      <c r="A1478" s="3" t="s">
        <v>66</v>
      </c>
      <c r="B1478" s="3">
        <v>18</v>
      </c>
      <c r="C1478" s="2">
        <f t="shared" si="0"/>
        <v>0.85649713117116077</v>
      </c>
      <c r="D1478" s="2">
        <f t="shared" si="0"/>
        <v>0.89093501108665585</v>
      </c>
      <c r="E1478" s="2">
        <f t="shared" si="0"/>
        <v>0.89632387947688885</v>
      </c>
      <c r="F1478" s="2">
        <f t="shared" si="0"/>
        <v>0.89791578733184663</v>
      </c>
      <c r="G1478" s="2">
        <f t="shared" si="0"/>
        <v>0.8984844252369083</v>
      </c>
    </row>
    <row r="1479" spans="1:7" x14ac:dyDescent="0.55000000000000004">
      <c r="A1479" s="3" t="s">
        <v>66</v>
      </c>
      <c r="B1479" s="3">
        <v>19</v>
      </c>
      <c r="C1479" s="2">
        <f t="shared" si="0"/>
        <v>0.82731399706028208</v>
      </c>
      <c r="D1479" s="2">
        <f t="shared" si="0"/>
        <v>0.86733793097439915</v>
      </c>
      <c r="E1479" s="2">
        <f t="shared" si="0"/>
        <v>0.86940753966836992</v>
      </c>
      <c r="F1479" s="2">
        <f t="shared" si="0"/>
        <v>0.86965039927630472</v>
      </c>
      <c r="G1479" s="2">
        <f t="shared" si="0"/>
        <v>0.87471459518127581</v>
      </c>
    </row>
    <row r="1480" spans="1:7" x14ac:dyDescent="0.55000000000000004">
      <c r="A1480" s="3" t="s">
        <v>66</v>
      </c>
      <c r="B1480" s="3">
        <v>20</v>
      </c>
      <c r="C1480" s="2">
        <f t="shared" si="0"/>
        <v>0.74560238743129037</v>
      </c>
      <c r="D1480" s="2">
        <f t="shared" si="0"/>
        <v>0.75472303471218993</v>
      </c>
      <c r="E1480" s="2">
        <f t="shared" si="0"/>
        <v>0.74846996519186237</v>
      </c>
      <c r="F1480" s="2">
        <f t="shared" si="0"/>
        <v>0.74688715936189276</v>
      </c>
      <c r="G1480" s="2">
        <f t="shared" si="0"/>
        <v>0.76229816069333245</v>
      </c>
    </row>
    <row r="1481" spans="1:7" x14ac:dyDescent="0.55000000000000004">
      <c r="A1481" s="3" t="s">
        <v>66</v>
      </c>
      <c r="B1481" s="3">
        <v>21</v>
      </c>
      <c r="C1481" s="2">
        <f t="shared" si="0"/>
        <v>0.6651431673558762</v>
      </c>
      <c r="D1481" s="2">
        <f t="shared" si="0"/>
        <v>0.70225025637295857</v>
      </c>
      <c r="E1481" s="2">
        <f t="shared" si="0"/>
        <v>0.71009148624692475</v>
      </c>
      <c r="F1481" s="2">
        <f t="shared" si="0"/>
        <v>0.7126858161955294</v>
      </c>
      <c r="G1481" s="2">
        <f t="shared" si="0"/>
        <v>0.72901467396143182</v>
      </c>
    </row>
    <row r="1482" spans="1:7" x14ac:dyDescent="0.55000000000000004">
      <c r="A1482" s="3" t="s">
        <v>66</v>
      </c>
      <c r="B1482" s="3">
        <v>22</v>
      </c>
      <c r="C1482" s="2">
        <f t="shared" si="0"/>
        <v>0.77594026948974959</v>
      </c>
      <c r="D1482" s="2">
        <f t="shared" si="0"/>
        <v>0.81544735467576723</v>
      </c>
      <c r="E1482" s="2">
        <f t="shared" si="0"/>
        <v>0.84241941941734788</v>
      </c>
      <c r="F1482" s="2">
        <f t="shared" si="0"/>
        <v>0.83758030200253542</v>
      </c>
      <c r="G1482" s="2">
        <f t="shared" si="0"/>
        <v>0.83881960442443704</v>
      </c>
    </row>
    <row r="1483" spans="1:7" x14ac:dyDescent="0.55000000000000004">
      <c r="A1483" s="3" t="s">
        <v>66</v>
      </c>
      <c r="B1483" s="3">
        <v>23</v>
      </c>
      <c r="C1483" s="2">
        <f t="shared" si="0"/>
        <v>0.28420933548173738</v>
      </c>
      <c r="D1483" s="2">
        <f t="shared" si="0"/>
        <v>0.31388237932387431</v>
      </c>
      <c r="E1483" s="2">
        <f t="shared" si="0"/>
        <v>0.34720762472251426</v>
      </c>
      <c r="F1483" s="2">
        <f t="shared" si="0"/>
        <v>0.37533753928626373</v>
      </c>
      <c r="G1483" s="2">
        <f t="shared" si="0"/>
        <v>0.39787106561501984</v>
      </c>
    </row>
    <row r="1484" spans="1:7" x14ac:dyDescent="0.55000000000000004">
      <c r="A1484" s="3" t="s">
        <v>66</v>
      </c>
      <c r="B1484" s="3">
        <v>24</v>
      </c>
      <c r="C1484" s="2">
        <f t="shared" si="0"/>
        <v>0.71181957641217297</v>
      </c>
      <c r="D1484" s="2">
        <f t="shared" si="0"/>
        <v>0.73704376091862678</v>
      </c>
      <c r="E1484" s="2">
        <f t="shared" si="0"/>
        <v>0.75125327966679756</v>
      </c>
      <c r="F1484" s="2">
        <f t="shared" si="0"/>
        <v>0.76848298515040758</v>
      </c>
      <c r="G1484" s="2">
        <f t="shared" si="0"/>
        <v>0.78004176845438988</v>
      </c>
    </row>
    <row r="1485" spans="1:7" x14ac:dyDescent="0.55000000000000004">
      <c r="A1485" s="3" t="s">
        <v>66</v>
      </c>
      <c r="B1485" s="3">
        <v>25</v>
      </c>
      <c r="C1485" s="2">
        <f t="shared" si="0"/>
        <v>0.80147104277198156</v>
      </c>
      <c r="D1485" s="2">
        <f t="shared" si="0"/>
        <v>0.80294529013519456</v>
      </c>
      <c r="E1485" s="2">
        <f t="shared" si="0"/>
        <v>0.80217979508657455</v>
      </c>
      <c r="F1485" s="2">
        <f t="shared" si="0"/>
        <v>0.80098178786232865</v>
      </c>
      <c r="G1485" s="2">
        <f t="shared" si="0"/>
        <v>0.80233252798667076</v>
      </c>
    </row>
    <row r="1486" spans="1:7" x14ac:dyDescent="0.55000000000000004">
      <c r="A1486" s="3" t="s">
        <v>66</v>
      </c>
      <c r="B1486" s="3">
        <v>26</v>
      </c>
      <c r="C1486" s="2">
        <f t="shared" si="0"/>
        <v>0.30887543550732471</v>
      </c>
      <c r="D1486" s="2">
        <f t="shared" si="0"/>
        <v>0.37565344267494721</v>
      </c>
      <c r="E1486" s="2">
        <f t="shared" si="0"/>
        <v>0.44612889878411999</v>
      </c>
      <c r="F1486" s="2">
        <f t="shared" si="0"/>
        <v>0.42130682944801084</v>
      </c>
      <c r="G1486" s="2">
        <f t="shared" si="0"/>
        <v>0.42436588025974886</v>
      </c>
    </row>
    <row r="1487" spans="1:7" x14ac:dyDescent="0.55000000000000004">
      <c r="A1487" s="3" t="s">
        <v>66</v>
      </c>
      <c r="B1487" s="3">
        <v>27</v>
      </c>
      <c r="C1487" s="2">
        <f t="shared" si="0"/>
        <v>0.78891010991825883</v>
      </c>
      <c r="D1487" s="2">
        <f t="shared" si="0"/>
        <v>0.79442283297417593</v>
      </c>
      <c r="E1487" s="2">
        <f t="shared" si="0"/>
        <v>0.79647540824989449</v>
      </c>
      <c r="F1487" s="2">
        <f t="shared" si="0"/>
        <v>0.80007005605967785</v>
      </c>
      <c r="G1487" s="2">
        <f t="shared" si="0"/>
        <v>0.81313081427823319</v>
      </c>
    </row>
    <row r="1488" spans="1:7" x14ac:dyDescent="0.55000000000000004">
      <c r="A1488" s="3" t="s">
        <v>66</v>
      </c>
      <c r="B1488" s="3">
        <v>28</v>
      </c>
      <c r="C1488" s="2">
        <f t="shared" si="0"/>
        <v>0.59777982641023686</v>
      </c>
      <c r="D1488" s="2">
        <f t="shared" si="0"/>
        <v>0.6433852855302522</v>
      </c>
      <c r="E1488" s="2">
        <f t="shared" si="0"/>
        <v>0.6739568213818663</v>
      </c>
      <c r="F1488" s="2">
        <f t="shared" si="0"/>
        <v>0.66724176368882471</v>
      </c>
      <c r="G1488" s="2">
        <f t="shared" si="0"/>
        <v>0.65501232418568178</v>
      </c>
    </row>
    <row r="1489" spans="1:7" x14ac:dyDescent="0.55000000000000004">
      <c r="A1489" s="3" t="s">
        <v>66</v>
      </c>
      <c r="B1489" s="3">
        <v>29</v>
      </c>
      <c r="C1489" s="2">
        <f t="shared" si="0"/>
        <v>0.8084550938670062</v>
      </c>
      <c r="D1489" s="2">
        <f t="shared" si="0"/>
        <v>0.80624168880950775</v>
      </c>
      <c r="E1489" s="2">
        <f t="shared" si="0"/>
        <v>0.84062872341860795</v>
      </c>
      <c r="F1489" s="2">
        <f t="shared" si="0"/>
        <v>0.82441652969327428</v>
      </c>
      <c r="G1489" s="2">
        <f t="shared" si="0"/>
        <v>0.83619920056627217</v>
      </c>
    </row>
    <row r="1490" spans="1:7" x14ac:dyDescent="0.55000000000000004">
      <c r="A1490" s="3" t="s">
        <v>66</v>
      </c>
      <c r="B1490" s="3">
        <v>30</v>
      </c>
      <c r="C1490" s="2">
        <f t="shared" si="0"/>
        <v>0.8655902827146047</v>
      </c>
      <c r="D1490" s="2">
        <f t="shared" si="0"/>
        <v>0.88671897815910561</v>
      </c>
      <c r="E1490" s="2">
        <f t="shared" si="0"/>
        <v>0.89754463201197743</v>
      </c>
      <c r="F1490" s="2">
        <f t="shared" si="0"/>
        <v>0.90170853514496729</v>
      </c>
      <c r="G1490" s="2">
        <f t="shared" si="0"/>
        <v>0.91425324616189341</v>
      </c>
    </row>
    <row r="1491" spans="1:7" x14ac:dyDescent="0.55000000000000004">
      <c r="A1491" s="3" t="s">
        <v>66</v>
      </c>
      <c r="B1491" s="3">
        <v>31</v>
      </c>
      <c r="C1491" s="2">
        <f t="shared" si="0"/>
        <v>0.76902570263423708</v>
      </c>
      <c r="D1491" s="2">
        <f t="shared" si="0"/>
        <v>0.7556561365837251</v>
      </c>
      <c r="E1491" s="2">
        <f t="shared" si="0"/>
        <v>0.78527445237603655</v>
      </c>
      <c r="F1491" s="2">
        <f t="shared" si="0"/>
        <v>0.79379377725392886</v>
      </c>
      <c r="G1491" s="2">
        <f t="shared" si="0"/>
        <v>0.79956331566080252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A692-D2FF-4A0F-96C6-5908070F6B99}">
  <dimension ref="A1:O1491"/>
  <sheetViews>
    <sheetView workbookViewId="0">
      <selection activeCell="K3" sqref="K3"/>
    </sheetView>
  </sheetViews>
  <sheetFormatPr defaultColWidth="8.83203125" defaultRowHeight="18" x14ac:dyDescent="0.55000000000000004"/>
  <sheetData>
    <row r="1" spans="1:15" x14ac:dyDescent="0.55000000000000004">
      <c r="I1" t="s">
        <v>62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3">
        <v>1</v>
      </c>
      <c r="I4" s="3">
        <v>1</v>
      </c>
      <c r="J4" s="3">
        <v>1</v>
      </c>
      <c r="K4" s="2">
        <f>IF(logVir!K4="","",logVir!K4-SKir!K4*logKir!K4-SLir!K4*logHir!K4-SLir!K4*logQir!K4)</f>
        <v>5.4499072860744679E-2</v>
      </c>
      <c r="L4" s="2">
        <f>IF(logVir!L4="","",logVir!L4-SKir!L4*logKir!L4-SLir!L4*logHir!L4-SLir!L4*logQir!L4)</f>
        <v>0.42414408053088659</v>
      </c>
      <c r="M4" s="2">
        <f>IF(logVir!M4="","",logVir!M4-SKir!M4*logKir!M4-SLir!M4*logHir!M4-SLir!M4*logQir!M4)</f>
        <v>0.53859659352533262</v>
      </c>
      <c r="N4" s="2">
        <f>IF(logVir!N4="","",logVir!N4-SKir!N4*logKir!N4-SLir!N4*logHir!N4-SLir!N4*logQir!N4)</f>
        <v>0.60040561833236727</v>
      </c>
      <c r="O4" s="2">
        <f>IF(logVir!O4="","",logVir!O4-SKir!O4*logKir!O4-SLir!O4*logHir!O4-SLir!O4*logQir!O4)</f>
        <v>0.66024400322485655</v>
      </c>
    </row>
    <row r="5" spans="1:15" x14ac:dyDescent="0.55000000000000004">
      <c r="A5" s="3">
        <v>1</v>
      </c>
      <c r="B5" s="3">
        <v>2</v>
      </c>
      <c r="I5" s="3">
        <v>1</v>
      </c>
      <c r="J5" s="3">
        <v>2</v>
      </c>
      <c r="K5" s="2">
        <f>IF(logVir!K5="","",logVir!K5-SKir!K5*logKir!K5-SLir!K5*logHir!K5-SLir!K5*logQir!K5)</f>
        <v>0.5051599080916036</v>
      </c>
      <c r="L5" s="2">
        <f>IF(logVir!L5="","",logVir!L5-SKir!L5*logKir!L5-SLir!L5*logHir!L5-SLir!L5*logQir!L5)</f>
        <v>-0.23149035389260703</v>
      </c>
      <c r="M5" s="2">
        <f>IF(logVir!M5="","",logVir!M5-SKir!M5*logKir!M5-SLir!M5*logHir!M5-SLir!M5*logQir!M5)</f>
        <v>-0.42714098891269259</v>
      </c>
      <c r="N5" s="2">
        <f>IF(logVir!N5="","",logVir!N5-SKir!N5*logKir!N5-SLir!N5*logHir!N5-SLir!N5*logQir!N5)</f>
        <v>-5.619750153278541E-2</v>
      </c>
      <c r="O5" s="2">
        <f>IF(logVir!O5="","",logVir!O5-SKir!O5*logKir!O5-SLir!O5*logHir!O5-SLir!O5*logQir!O5)</f>
        <v>1.6913746783576655E-2</v>
      </c>
    </row>
    <row r="6" spans="1:15" x14ac:dyDescent="0.55000000000000004">
      <c r="A6" s="3">
        <v>1</v>
      </c>
      <c r="B6" s="3">
        <v>3</v>
      </c>
      <c r="I6" s="3">
        <v>1</v>
      </c>
      <c r="J6" s="3">
        <v>3</v>
      </c>
      <c r="K6" s="2">
        <f>IF(logVir!K6="","",logVir!K6-SKir!K6*logKir!K6-SLir!K6*logHir!K6-SLir!K6*logQir!K6)</f>
        <v>-0.3459127505500999</v>
      </c>
      <c r="L6" s="2">
        <f>IF(logVir!L6="","",logVir!L6-SKir!L6*logKir!L6-SLir!L6*logHir!L6-SLir!L6*logQir!L6)</f>
        <v>-0.30401819101699928</v>
      </c>
      <c r="M6" s="2">
        <f>IF(logVir!M6="","",logVir!M6-SKir!M6*logKir!M6-SLir!M6*logHir!M6-SLir!M6*logQir!M6)</f>
        <v>-0.28832664017427478</v>
      </c>
      <c r="N6" s="2">
        <f>IF(logVir!N6="","",logVir!N6-SKir!N6*logKir!N6-SLir!N6*logHir!N6-SLir!N6*logQir!N6)</f>
        <v>-0.3361009438957191</v>
      </c>
      <c r="O6" s="2">
        <f>IF(logVir!O6="","",logVir!O6-SKir!O6*logKir!O6-SLir!O6*logHir!O6-SLir!O6*logQir!O6)</f>
        <v>-0.26966078782903175</v>
      </c>
    </row>
    <row r="7" spans="1:15" x14ac:dyDescent="0.55000000000000004">
      <c r="A7" s="3">
        <v>1</v>
      </c>
      <c r="B7" s="3">
        <v>4</v>
      </c>
      <c r="I7" s="3">
        <v>1</v>
      </c>
      <c r="J7" s="3">
        <v>4</v>
      </c>
      <c r="K7" s="2">
        <f>IF(logVir!K7="","",logVir!K7-SKir!K7*logKir!K7-SLir!K7*logHir!K7-SLir!K7*logQir!K7)</f>
        <v>-5.682519242653164E-2</v>
      </c>
      <c r="L7" s="2">
        <f>IF(logVir!L7="","",logVir!L7-SKir!L7*logKir!L7-SLir!L7*logHir!L7-SLir!L7*logQir!L7)</f>
        <v>5.3288432682164225E-2</v>
      </c>
      <c r="M7" s="2">
        <f>IF(logVir!M7="","",logVir!M7-SKir!M7*logKir!M7-SLir!M7*logHir!M7-SLir!M7*logQir!M7)</f>
        <v>4.4133354748778796E-2</v>
      </c>
      <c r="N7" s="2">
        <f>IF(logVir!N7="","",logVir!N7-SKir!N7*logKir!N7-SLir!N7*logHir!N7-SLir!N7*logQir!N7)</f>
        <v>-5.0405273368669554E-2</v>
      </c>
      <c r="O7" s="2">
        <f>IF(logVir!O7="","",logVir!O7-SKir!O7*logKir!O7-SLir!O7*logHir!O7-SLir!O7*logQir!O7)</f>
        <v>0.12234118753298361</v>
      </c>
    </row>
    <row r="8" spans="1:15" x14ac:dyDescent="0.55000000000000004">
      <c r="A8" s="3">
        <v>1</v>
      </c>
      <c r="B8" s="3">
        <v>5</v>
      </c>
      <c r="I8" s="3">
        <v>1</v>
      </c>
      <c r="J8" s="3">
        <v>5</v>
      </c>
      <c r="K8" s="2">
        <f>IF(logVir!K8="","",logVir!K8-SKir!K8*logKir!K8-SLir!K8*logHir!K8-SLir!K8*logQir!K8)</f>
        <v>0.3268282395808027</v>
      </c>
      <c r="L8" s="2">
        <f>IF(logVir!L8="","",logVir!L8-SKir!L8*logKir!L8-SLir!L8*logHir!L8-SLir!L8*logQir!L8)</f>
        <v>0.47235742062310687</v>
      </c>
      <c r="M8" s="2">
        <f>IF(logVir!M8="","",logVir!M8-SKir!M8*logKir!M8-SLir!M8*logHir!M8-SLir!M8*logQir!M8)</f>
        <v>9.9032304480559732E-2</v>
      </c>
      <c r="N8" s="2">
        <f>IF(logVir!N8="","",logVir!N8-SKir!N8*logKir!N8-SLir!N8*logHir!N8-SLir!N8*logQir!N8)</f>
        <v>0.10525186187543092</v>
      </c>
      <c r="O8" s="2">
        <f>IF(logVir!O8="","",logVir!O8-SKir!O8*logKir!O8-SLir!O8*logHir!O8-SLir!O8*logQir!O8)</f>
        <v>-0.64925383430818495</v>
      </c>
    </row>
    <row r="9" spans="1:15" x14ac:dyDescent="0.55000000000000004">
      <c r="A9" s="3">
        <v>1</v>
      </c>
      <c r="B9" s="3">
        <v>6</v>
      </c>
      <c r="I9" s="3">
        <v>1</v>
      </c>
      <c r="J9" s="3">
        <v>6</v>
      </c>
      <c r="K9" s="2">
        <f>IF(logVir!K9="","",logVir!K9-SKir!K9*logKir!K9-SLir!K9*logHir!K9-SLir!K9*logQir!K9)</f>
        <v>0.26361628144555932</v>
      </c>
      <c r="L9" s="2">
        <f>IF(logVir!L9="","",logVir!L9-SKir!L9*logKir!L9-SLir!L9*logHir!L9-SLir!L9*logQir!L9)</f>
        <v>0.65372990457830349</v>
      </c>
      <c r="M9" s="2">
        <f>IF(logVir!M9="","",logVir!M9-SKir!M9*logKir!M9-SLir!M9*logHir!M9-SLir!M9*logQir!M9)</f>
        <v>0.54424815765850187</v>
      </c>
      <c r="N9" s="2">
        <f>IF(logVir!N9="","",logVir!N9-SKir!N9*logKir!N9-SLir!N9*logHir!N9-SLir!N9*logQir!N9)</f>
        <v>0.69195693047051043</v>
      </c>
      <c r="O9" s="2">
        <f>IF(logVir!O9="","",logVir!O9-SKir!O9*logKir!O9-SLir!O9*logHir!O9-SLir!O9*logQir!O9)</f>
        <v>0.17896361492016524</v>
      </c>
    </row>
    <row r="10" spans="1:15" x14ac:dyDescent="0.55000000000000004">
      <c r="A10" s="3">
        <v>1</v>
      </c>
      <c r="B10" s="3">
        <v>7</v>
      </c>
      <c r="I10" s="3">
        <v>1</v>
      </c>
      <c r="J10" s="3">
        <v>7</v>
      </c>
      <c r="K10" s="2">
        <f>IF(logVir!K10="","",logVir!K10-SKir!K10*logKir!K10-SLir!K10*logHir!K10-SLir!K10*logQir!K10)</f>
        <v>-0.1054420846978146</v>
      </c>
      <c r="L10" s="2">
        <f>IF(logVir!L10="","",logVir!L10-SKir!L10*logKir!L10-SLir!L10*logHir!L10-SLir!L10*logQir!L10)</f>
        <v>-0.39741048253829531</v>
      </c>
      <c r="M10" s="2">
        <f>IF(logVir!M10="","",logVir!M10-SKir!M10*logKir!M10-SLir!M10*logHir!M10-SLir!M10*logQir!M10)</f>
        <v>-0.3399813261719748</v>
      </c>
      <c r="N10" s="2">
        <f>IF(logVir!N10="","",logVir!N10-SKir!N10*logKir!N10-SLir!N10*logHir!N10-SLir!N10*logQir!N10)</f>
        <v>-4.88808647908133E-2</v>
      </c>
      <c r="O10" s="2">
        <f>IF(logVir!O10="","",logVir!O10-SKir!O10*logKir!O10-SLir!O10*logHir!O10-SLir!O10*logQir!O10)</f>
        <v>-0.37215556871652217</v>
      </c>
    </row>
    <row r="11" spans="1:15" x14ac:dyDescent="0.55000000000000004">
      <c r="A11" s="3">
        <v>1</v>
      </c>
      <c r="B11" s="3">
        <v>8</v>
      </c>
      <c r="I11" s="3">
        <v>1</v>
      </c>
      <c r="J11" s="3">
        <v>8</v>
      </c>
      <c r="K11" s="2">
        <f>IF(logVir!K11="","",logVir!K11-SKir!K11*logKir!K11-SLir!K11*logHir!K11-SLir!K11*logQir!K11)</f>
        <v>0.34053385732847802</v>
      </c>
      <c r="L11" s="2">
        <f>IF(logVir!L11="","",logVir!L11-SKir!L11*logKir!L11-SLir!L11*logHir!L11-SLir!L11*logQir!L11)</f>
        <v>4.3121157389057849E-2</v>
      </c>
      <c r="M11" s="2">
        <f>IF(logVir!M11="","",logVir!M11-SKir!M11*logKir!M11-SLir!M11*logHir!M11-SLir!M11*logQir!M11)</f>
        <v>5.1716919780230186E-2</v>
      </c>
      <c r="N11" s="2">
        <f>IF(logVir!N11="","",logVir!N11-SKir!N11*logKir!N11-SLir!N11*logHir!N11-SLir!N11*logQir!N11)</f>
        <v>9.8425415549283621E-2</v>
      </c>
      <c r="O11" s="2">
        <f>IF(logVir!O11="","",logVir!O11-SKir!O11*logKir!O11-SLir!O11*logHir!O11-SLir!O11*logQir!O11)</f>
        <v>0.10224323843191518</v>
      </c>
    </row>
    <row r="12" spans="1:15" x14ac:dyDescent="0.55000000000000004">
      <c r="A12" s="3">
        <v>1</v>
      </c>
      <c r="B12" s="3">
        <v>9</v>
      </c>
      <c r="I12" s="3">
        <v>1</v>
      </c>
      <c r="J12" s="3">
        <v>9</v>
      </c>
      <c r="K12" s="2">
        <f>IF(logVir!K12="","",logVir!K12-SKir!K12*logKir!K12-SLir!K12*logHir!K12-SLir!K12*logQir!K12)</f>
        <v>-0.16502964929851344</v>
      </c>
      <c r="L12" s="2">
        <f>IF(logVir!L12="","",logVir!L12-SKir!L12*logKir!L12-SLir!L12*logHir!L12-SLir!L12*logQir!L12)</f>
        <v>6.424811857717333E-2</v>
      </c>
      <c r="M12" s="2">
        <f>IF(logVir!M12="","",logVir!M12-SKir!M12*logKir!M12-SLir!M12*logHir!M12-SLir!M12*logQir!M12)</f>
        <v>5.6297523530858033E-2</v>
      </c>
      <c r="N12" s="2">
        <f>IF(logVir!N12="","",logVir!N12-SKir!N12*logKir!N12-SLir!N12*logHir!N12-SLir!N12*logQir!N12)</f>
        <v>0.11800228330177732</v>
      </c>
      <c r="O12" s="2">
        <f>IF(logVir!O12="","",logVir!O12-SKir!O12*logKir!O12-SLir!O12*logHir!O12-SLir!O12*logQir!O12)</f>
        <v>-0.11444383142339981</v>
      </c>
    </row>
    <row r="13" spans="1:15" x14ac:dyDescent="0.55000000000000004">
      <c r="A13" s="3">
        <v>1</v>
      </c>
      <c r="B13" s="3">
        <v>10</v>
      </c>
      <c r="I13" s="3">
        <v>1</v>
      </c>
      <c r="J13" s="3">
        <v>10</v>
      </c>
      <c r="K13" s="2">
        <f>IF(logVir!K13="","",logVir!K13-SKir!K13*logKir!K13-SLir!K13*logHir!K13-SLir!K13*logQir!K13)</f>
        <v>0.11601399186010437</v>
      </c>
      <c r="L13" s="2">
        <f>IF(logVir!L13="","",logVir!L13-SKir!L13*logKir!L13-SLir!L13*logHir!L13-SLir!L13*logQir!L13)</f>
        <v>-0.11500804758865248</v>
      </c>
      <c r="M13" s="2">
        <f>IF(logVir!M13="","",logVir!M13-SKir!M13*logKir!M13-SLir!M13*logHir!M13-SLir!M13*logQir!M13)</f>
        <v>-0.26240954225937557</v>
      </c>
      <c r="N13" s="2">
        <f>IF(logVir!N13="","",logVir!N13-SKir!N13*logKir!N13-SLir!N13*logHir!N13-SLir!N13*logQir!N13)</f>
        <v>-0.2339155546613069</v>
      </c>
      <c r="O13" s="2">
        <f>IF(logVir!O13="","",logVir!O13-SKir!O13*logKir!O13-SLir!O13*logHir!O13-SLir!O13*logQir!O13)</f>
        <v>-0.34035695077323164</v>
      </c>
    </row>
    <row r="14" spans="1:15" x14ac:dyDescent="0.55000000000000004">
      <c r="A14" s="3">
        <v>1</v>
      </c>
      <c r="B14" s="3">
        <v>11</v>
      </c>
      <c r="I14" s="3">
        <v>1</v>
      </c>
      <c r="J14" s="3">
        <v>11</v>
      </c>
      <c r="K14" s="2">
        <f>IF(logVir!K14="","",logVir!K14-SKir!K14*logKir!K14-SLir!K14*logHir!K14-SLir!K14*logQir!K14)</f>
        <v>0.4494341614221703</v>
      </c>
      <c r="L14" s="2">
        <f>IF(logVir!L14="","",logVir!L14-SKir!L14*logKir!L14-SLir!L14*logHir!L14-SLir!L14*logQir!L14)</f>
        <v>0.74816844460624532</v>
      </c>
      <c r="M14" s="2">
        <f>IF(logVir!M14="","",logVir!M14-SKir!M14*logKir!M14-SLir!M14*logHir!M14-SLir!M14*logQir!M14)</f>
        <v>0.41115550559673625</v>
      </c>
      <c r="N14" s="2">
        <f>IF(logVir!N14="","",logVir!N14-SKir!N14*logKir!N14-SLir!N14*logHir!N14-SLir!N14*logQir!N14)</f>
        <v>0.37892925909197428</v>
      </c>
      <c r="O14" s="2">
        <f>IF(logVir!O14="","",logVir!O14-SKir!O14*logKir!O14-SLir!O14*logHir!O14-SLir!O14*logQir!O14)</f>
        <v>0.55550577764210118</v>
      </c>
    </row>
    <row r="15" spans="1:15" x14ac:dyDescent="0.55000000000000004">
      <c r="A15" s="3">
        <v>1</v>
      </c>
      <c r="B15" s="3">
        <v>12</v>
      </c>
      <c r="I15" s="3">
        <v>1</v>
      </c>
      <c r="J15" s="3">
        <v>12</v>
      </c>
      <c r="K15" s="2">
        <f>IF(logVir!K15="","",logVir!K15-SKir!K15*logKir!K15-SLir!K15*logHir!K15-SLir!K15*logQir!K15)</f>
        <v>4.2969419099198623E-2</v>
      </c>
      <c r="L15" s="2">
        <f>IF(logVir!L15="","",logVir!L15-SKir!L15*logKir!L15-SLir!L15*logHir!L15-SLir!L15*logQir!L15)</f>
        <v>-0.14863394368284027</v>
      </c>
      <c r="M15" s="2">
        <f>IF(logVir!M15="","",logVir!M15-SKir!M15*logKir!M15-SLir!M15*logHir!M15-SLir!M15*logQir!M15)</f>
        <v>-0.41338623412118891</v>
      </c>
      <c r="N15" s="2">
        <f>IF(logVir!N15="","",logVir!N15-SKir!N15*logKir!N15-SLir!N15*logHir!N15-SLir!N15*logQir!N15)</f>
        <v>-0.14985430311782172</v>
      </c>
      <c r="O15" s="2">
        <f>IF(logVir!O15="","",logVir!O15-SKir!O15*logKir!O15-SLir!O15*logHir!O15-SLir!O15*logQir!O15)</f>
        <v>-0.41749651686616635</v>
      </c>
    </row>
    <row r="16" spans="1:15" x14ac:dyDescent="0.55000000000000004">
      <c r="A16" s="3">
        <v>1</v>
      </c>
      <c r="B16" s="3">
        <v>13</v>
      </c>
      <c r="I16" s="3">
        <v>1</v>
      </c>
      <c r="J16" s="3">
        <v>13</v>
      </c>
      <c r="K16" s="2">
        <f>IF(logVir!K16="","",logVir!K16-SKir!K16*logKir!K16-SLir!K16*logHir!K16-SLir!K16*logQir!K16)</f>
        <v>1.5681080260284017</v>
      </c>
      <c r="L16" s="2">
        <f>IF(logVir!L16="","",logVir!L16-SKir!L16*logKir!L16-SLir!L16*logHir!L16-SLir!L16*logQir!L16)</f>
        <v>0.92435696476025608</v>
      </c>
      <c r="M16" s="2">
        <f>IF(logVir!M16="","",logVir!M16-SKir!M16*logKir!M16-SLir!M16*logHir!M16-SLir!M16*logQir!M16)</f>
        <v>0.19856183651776974</v>
      </c>
      <c r="N16" s="2">
        <f>IF(logVir!N16="","",logVir!N16-SKir!N16*logKir!N16-SLir!N16*logHir!N16-SLir!N16*logQir!N16)</f>
        <v>0.36480532453371151</v>
      </c>
      <c r="O16" s="2">
        <f>IF(logVir!O16="","",logVir!O16-SKir!O16*logKir!O16-SLir!O16*logHir!O16-SLir!O16*logQir!O16)</f>
        <v>-0.37281738198886727</v>
      </c>
    </row>
    <row r="17" spans="1:15" x14ac:dyDescent="0.55000000000000004">
      <c r="A17" s="3">
        <v>1</v>
      </c>
      <c r="B17" s="3">
        <v>14</v>
      </c>
      <c r="I17" s="3">
        <v>1</v>
      </c>
      <c r="J17" s="3">
        <v>14</v>
      </c>
      <c r="K17" s="2">
        <f>IF(logVir!K17="","",logVir!K17-SKir!K17*logKir!K17-SLir!K17*logHir!K17-SLir!K17*logQir!K17)</f>
        <v>0.26462617225932827</v>
      </c>
      <c r="L17" s="2">
        <f>IF(logVir!L17="","",logVir!L17-SKir!L17*logKir!L17-SLir!L17*logHir!L17-SLir!L17*logQir!L17)</f>
        <v>0.10172548345752556</v>
      </c>
      <c r="M17" s="2">
        <f>IF(logVir!M17="","",logVir!M17-SKir!M17*logKir!M17-SLir!M17*logHir!M17-SLir!M17*logQir!M17)</f>
        <v>-7.6148131626850052E-2</v>
      </c>
      <c r="N17" s="2">
        <f>IF(logVir!N17="","",logVir!N17-SKir!N17*logKir!N17-SLir!N17*logHir!N17-SLir!N17*logQir!N17)</f>
        <v>0.18863387808613183</v>
      </c>
      <c r="O17" s="2">
        <f>IF(logVir!O17="","",logVir!O17-SKir!O17*logKir!O17-SLir!O17*logHir!O17-SLir!O17*logQir!O17)</f>
        <v>0.13292607670133155</v>
      </c>
    </row>
    <row r="18" spans="1:15" x14ac:dyDescent="0.55000000000000004">
      <c r="A18" s="3">
        <v>1</v>
      </c>
      <c r="B18" s="3">
        <v>15</v>
      </c>
      <c r="I18" s="3">
        <v>1</v>
      </c>
      <c r="J18" s="3">
        <v>15</v>
      </c>
      <c r="K18" s="2">
        <f>IF(logVir!K18="","",logVir!K18-SKir!K18*logKir!K18-SLir!K18*logHir!K18-SLir!K18*logQir!K18)</f>
        <v>-2.761570627364914E-3</v>
      </c>
      <c r="L18" s="2">
        <f>IF(logVir!L18="","",logVir!L18-SKir!L18*logKir!L18-SLir!L18*logHir!L18-SLir!L18*logQir!L18)</f>
        <v>1.2148839904081317E-2</v>
      </c>
      <c r="M18" s="2">
        <f>IF(logVir!M18="","",logVir!M18-SKir!M18*logKir!M18-SLir!M18*logHir!M18-SLir!M18*logQir!M18)</f>
        <v>-7.4742959587933852E-2</v>
      </c>
      <c r="N18" s="2">
        <f>IF(logVir!N18="","",logVir!N18-SKir!N18*logKir!N18-SLir!N18*logHir!N18-SLir!N18*logQir!N18)</f>
        <v>8.1782913721103828E-2</v>
      </c>
      <c r="O18" s="2">
        <f>IF(logVir!O18="","",logVir!O18-SKir!O18*logKir!O18-SLir!O18*logHir!O18-SLir!O18*logQir!O18)</f>
        <v>-1.87263671415498E-2</v>
      </c>
    </row>
    <row r="19" spans="1:15" x14ac:dyDescent="0.55000000000000004">
      <c r="A19" s="3">
        <v>1</v>
      </c>
      <c r="B19" s="3">
        <v>16</v>
      </c>
      <c r="I19" s="3">
        <v>1</v>
      </c>
      <c r="J19" s="3">
        <v>16</v>
      </c>
      <c r="K19" s="2">
        <f>IF(logVir!K19="","",logVir!K19-SKir!K19*logKir!K19-SLir!K19*logHir!K19-SLir!K19*logQir!K19)</f>
        <v>-4.2695746089573612E-2</v>
      </c>
      <c r="L19" s="2">
        <f>IF(logVir!L19="","",logVir!L19-SKir!L19*logKir!L19-SLir!L19*logHir!L19-SLir!L19*logQir!L19)</f>
        <v>-4.1017784006055415E-2</v>
      </c>
      <c r="M19" s="2">
        <f>IF(logVir!M19="","",logVir!M19-SKir!M19*logKir!M19-SLir!M19*logHir!M19-SLir!M19*logQir!M19)</f>
        <v>-0.13706474497709295</v>
      </c>
      <c r="N19" s="2">
        <f>IF(logVir!N19="","",logVir!N19-SKir!N19*logKir!N19-SLir!N19*logHir!N19-SLir!N19*logQir!N19)</f>
        <v>-5.6825372012088357E-2</v>
      </c>
      <c r="O19" s="2">
        <f>IF(logVir!O19="","",logVir!O19-SKir!O19*logKir!O19-SLir!O19*logHir!O19-SLir!O19*logQir!O19)</f>
        <v>-7.3973207594842452E-2</v>
      </c>
    </row>
    <row r="20" spans="1:15" x14ac:dyDescent="0.55000000000000004">
      <c r="A20" s="3">
        <v>1</v>
      </c>
      <c r="B20" s="3">
        <v>17</v>
      </c>
      <c r="I20" s="3">
        <v>1</v>
      </c>
      <c r="J20" s="3">
        <v>17</v>
      </c>
      <c r="K20" s="2">
        <f>IF(logVir!K20="","",logVir!K20-SKir!K20*logKir!K20-SLir!K20*logHir!K20-SLir!K20*logQir!K20)</f>
        <v>-3.006791668630936E-2</v>
      </c>
      <c r="L20" s="2">
        <f>IF(logVir!L20="","",logVir!L20-SKir!L20*logKir!L20-SLir!L20*logHir!L20-SLir!L20*logQir!L20)</f>
        <v>-0.11355590441466931</v>
      </c>
      <c r="M20" s="2">
        <f>IF(logVir!M20="","",logVir!M20-SKir!M20*logKir!M20-SLir!M20*logHir!M20-SLir!M20*logQir!M20)</f>
        <v>-5.9154171332955703E-2</v>
      </c>
      <c r="N20" s="2">
        <f>IF(logVir!N20="","",logVir!N20-SKir!N20*logKir!N20-SLir!N20*logHir!N20-SLir!N20*logQir!N20)</f>
        <v>-2.0697396114768077E-2</v>
      </c>
      <c r="O20" s="2">
        <f>IF(logVir!O20="","",logVir!O20-SKir!O20*logKir!O20-SLir!O20*logHir!O20-SLir!O20*logQir!O20)</f>
        <v>6.0547193660653795E-2</v>
      </c>
    </row>
    <row r="21" spans="1:15" x14ac:dyDescent="0.55000000000000004">
      <c r="A21" s="3">
        <v>1</v>
      </c>
      <c r="B21" s="3">
        <v>18</v>
      </c>
      <c r="I21" s="3">
        <v>1</v>
      </c>
      <c r="J21" s="3">
        <v>18</v>
      </c>
      <c r="K21" s="2">
        <f>IF(logVir!K21="","",logVir!K21-SKir!K21*logKir!K21-SLir!K21*logHir!K21-SLir!K21*logQir!K21)</f>
        <v>-8.2979217913580774E-2</v>
      </c>
      <c r="L21" s="2">
        <f>IF(logVir!L21="","",logVir!L21-SKir!L21*logKir!L21-SLir!L21*logHir!L21-SLir!L21*logQir!L21)</f>
        <v>3.2627138265196379E-2</v>
      </c>
      <c r="M21" s="2">
        <f>IF(logVir!M21="","",logVir!M21-SKir!M21*logKir!M21-SLir!M21*logHir!M21-SLir!M21*logQir!M21)</f>
        <v>3.3074970702122064E-2</v>
      </c>
      <c r="N21" s="2">
        <f>IF(logVir!N21="","",logVir!N21-SKir!N21*logKir!N21-SLir!N21*logHir!N21-SLir!N21*logQir!N21)</f>
        <v>3.6657783417208344E-2</v>
      </c>
      <c r="O21" s="2">
        <f>IF(logVir!O21="","",logVir!O21-SKir!O21*logKir!O21-SLir!O21*logHir!O21-SLir!O21*logQir!O21)</f>
        <v>1.9440066129228703E-2</v>
      </c>
    </row>
    <row r="22" spans="1:15" x14ac:dyDescent="0.55000000000000004">
      <c r="A22" s="3">
        <v>1</v>
      </c>
      <c r="B22" s="3">
        <v>19</v>
      </c>
      <c r="I22" s="3">
        <v>1</v>
      </c>
      <c r="J22" s="3">
        <v>19</v>
      </c>
      <c r="K22" s="2">
        <f>IF(logVir!K22="","",logVir!K22-SKir!K22*logKir!K22-SLir!K22*logHir!K22-SLir!K22*logQir!K22)</f>
        <v>0.15178795190882938</v>
      </c>
      <c r="L22" s="2">
        <f>IF(logVir!L22="","",logVir!L22-SKir!L22*logKir!L22-SLir!L22*logHir!L22-SLir!L22*logQir!L22)</f>
        <v>0.24098086160782917</v>
      </c>
      <c r="M22" s="2">
        <f>IF(logVir!M22="","",logVir!M22-SKir!M22*logKir!M22-SLir!M22*logHir!M22-SLir!M22*logQir!M22)</f>
        <v>0.33103264204604177</v>
      </c>
      <c r="N22" s="2">
        <f>IF(logVir!N22="","",logVir!N22-SKir!N22*logKir!N22-SLir!N22*logHir!N22-SLir!N22*logQir!N22)</f>
        <v>0.31226334801715278</v>
      </c>
      <c r="O22" s="2">
        <f>IF(logVir!O22="","",logVir!O22-SKir!O22*logKir!O22-SLir!O22*logHir!O22-SLir!O22*logQir!O22)</f>
        <v>0.22172280714175174</v>
      </c>
    </row>
    <row r="23" spans="1:15" x14ac:dyDescent="0.55000000000000004">
      <c r="A23" s="3">
        <v>1</v>
      </c>
      <c r="B23" s="3">
        <v>20</v>
      </c>
      <c r="I23" s="3">
        <v>1</v>
      </c>
      <c r="J23" s="3">
        <v>20</v>
      </c>
      <c r="K23" s="2">
        <f>IF(logVir!K23="","",logVir!K23-SKir!K23*logKir!K23-SLir!K23*logHir!K23-SLir!K23*logQir!K23)</f>
        <v>1.225790068422497E-2</v>
      </c>
      <c r="L23" s="2">
        <f>IF(logVir!L23="","",logVir!L23-SKir!L23*logKir!L23-SLir!L23*logHir!L23-SLir!L23*logQir!L23)</f>
        <v>-2.4542951431172327E-2</v>
      </c>
      <c r="M23" s="2">
        <f>IF(logVir!M23="","",logVir!M23-SKir!M23*logKir!M23-SLir!M23*logHir!M23-SLir!M23*logQir!M23)</f>
        <v>9.5691590297591528E-2</v>
      </c>
      <c r="N23" s="2">
        <f>IF(logVir!N23="","",logVir!N23-SKir!N23*logKir!N23-SLir!N23*logHir!N23-SLir!N23*logQir!N23)</f>
        <v>0.12489582145300968</v>
      </c>
      <c r="O23" s="2">
        <f>IF(logVir!O23="","",logVir!O23-SKir!O23*logKir!O23-SLir!O23*logHir!O23-SLir!O23*logQir!O23)</f>
        <v>9.6961317781101286E-2</v>
      </c>
    </row>
    <row r="24" spans="1:15" x14ac:dyDescent="0.55000000000000004">
      <c r="A24" s="3">
        <v>1</v>
      </c>
      <c r="B24" s="3">
        <v>21</v>
      </c>
      <c r="I24" s="3">
        <v>1</v>
      </c>
      <c r="J24" s="3">
        <v>21</v>
      </c>
      <c r="K24" s="2">
        <f>IF(logVir!K24="","",logVir!K24-SKir!K24*logKir!K24-SLir!K24*logHir!K24-SLir!K24*logQir!K24)</f>
        <v>0.20488186361153785</v>
      </c>
      <c r="L24" s="2">
        <f>IF(logVir!L24="","",logVir!L24-SKir!L24*logKir!L24-SLir!L24*logHir!L24-SLir!L24*logQir!L24)</f>
        <v>0.17463493144862574</v>
      </c>
      <c r="M24" s="2">
        <f>IF(logVir!M24="","",logVir!M24-SKir!M24*logKir!M24-SLir!M24*logHir!M24-SLir!M24*logQir!M24)</f>
        <v>0.21765452552564168</v>
      </c>
      <c r="N24" s="2">
        <f>IF(logVir!N24="","",logVir!N24-SKir!N24*logKir!N24-SLir!N24*logHir!N24-SLir!N24*logQir!N24)</f>
        <v>0.13349309570393031</v>
      </c>
      <c r="O24" s="2">
        <f>IF(logVir!O24="","",logVir!O24-SKir!O24*logKir!O24-SLir!O24*logHir!O24-SLir!O24*logQir!O24)</f>
        <v>0.14880777293347788</v>
      </c>
    </row>
    <row r="25" spans="1:15" x14ac:dyDescent="0.55000000000000004">
      <c r="A25" s="3">
        <v>1</v>
      </c>
      <c r="B25" s="3">
        <v>22</v>
      </c>
      <c r="I25" s="3">
        <v>1</v>
      </c>
      <c r="J25" s="3">
        <v>22</v>
      </c>
      <c r="K25" s="2">
        <f>IF(logVir!K25="","",logVir!K25-SKir!K25*logKir!K25-SLir!K25*logHir!K25-SLir!K25*logQir!K25)</f>
        <v>-0.2958769285770968</v>
      </c>
      <c r="L25" s="2">
        <f>IF(logVir!L25="","",logVir!L25-SKir!L25*logKir!L25-SLir!L25*logHir!L25-SLir!L25*logQir!L25)</f>
        <v>-0.10973965359951554</v>
      </c>
      <c r="M25" s="2">
        <f>IF(logVir!M25="","",logVir!M25-SKir!M25*logKir!M25-SLir!M25*logHir!M25-SLir!M25*logQir!M25)</f>
        <v>-0.30791003069738965</v>
      </c>
      <c r="N25" s="2">
        <f>IF(logVir!N25="","",logVir!N25-SKir!N25*logKir!N25-SLir!N25*logHir!N25-SLir!N25*logQir!N25)</f>
        <v>-0.24639402979192071</v>
      </c>
      <c r="O25" s="2">
        <f>IF(logVir!O25="","",logVir!O25-SKir!O25*logKir!O25-SLir!O25*logHir!O25-SLir!O25*logQir!O25)</f>
        <v>-0.25278457783892094</v>
      </c>
    </row>
    <row r="26" spans="1:15" x14ac:dyDescent="0.55000000000000004">
      <c r="A26" s="3">
        <v>1</v>
      </c>
      <c r="B26" s="3">
        <v>23</v>
      </c>
      <c r="I26" s="3">
        <v>1</v>
      </c>
      <c r="J26" s="3">
        <v>23</v>
      </c>
      <c r="K26" s="2">
        <f>IF(logVir!K26="","",logVir!K26-SKir!K26*logKir!K26-SLir!K26*logHir!K26-SLir!K26*logQir!K26)</f>
        <v>-2.4429533550405245E-2</v>
      </c>
      <c r="L26" s="2">
        <f>IF(logVir!L26="","",logVir!L26-SKir!L26*logKir!L26-SLir!L26*logHir!L26-SLir!L26*logQir!L26)</f>
        <v>-3.1716074936964073E-2</v>
      </c>
      <c r="M26" s="2">
        <f>IF(logVir!M26="","",logVir!M26-SKir!M26*logKir!M26-SLir!M26*logHir!M26-SLir!M26*logQir!M26)</f>
        <v>-8.1334215642252114E-2</v>
      </c>
      <c r="N26" s="2">
        <f>IF(logVir!N26="","",logVir!N26-SKir!N26*logKir!N26-SLir!N26*logHir!N26-SLir!N26*logQir!N26)</f>
        <v>-5.1480151961057194E-2</v>
      </c>
      <c r="O26" s="2">
        <f>IF(logVir!O26="","",logVir!O26-SKir!O26*logKir!O26-SLir!O26*logHir!O26-SLir!O26*logQir!O26)</f>
        <v>-3.8624718524170473E-2</v>
      </c>
    </row>
    <row r="27" spans="1:15" x14ac:dyDescent="0.55000000000000004">
      <c r="A27" s="3">
        <v>1</v>
      </c>
      <c r="B27" s="3">
        <v>24</v>
      </c>
      <c r="I27" s="3">
        <v>1</v>
      </c>
      <c r="J27" s="3">
        <v>24</v>
      </c>
      <c r="K27" s="2">
        <f>IF(logVir!K27="","",logVir!K27-SKir!K27*logKir!K27-SLir!K27*logHir!K27-SLir!K27*logQir!K27)</f>
        <v>5.9223805585149697E-2</v>
      </c>
      <c r="L27" s="2">
        <f>IF(logVir!L27="","",logVir!L27-SKir!L27*logKir!L27-SLir!L27*logHir!L27-SLir!L27*logQir!L27)</f>
        <v>9.8666932304414978E-2</v>
      </c>
      <c r="M27" s="2">
        <f>IF(logVir!M27="","",logVir!M27-SKir!M27*logKir!M27-SLir!M27*logHir!M27-SLir!M27*logQir!M27)</f>
        <v>9.1819074582592447E-2</v>
      </c>
      <c r="N27" s="2">
        <f>IF(logVir!N27="","",logVir!N27-SKir!N27*logKir!N27-SLir!N27*logHir!N27-SLir!N27*logQir!N27)</f>
        <v>0.13287747014154233</v>
      </c>
      <c r="O27" s="2">
        <f>IF(logVir!O27="","",logVir!O27-SKir!O27*logKir!O27-SLir!O27*logHir!O27-SLir!O27*logQir!O27)</f>
        <v>0.15554821607554992</v>
      </c>
    </row>
    <row r="28" spans="1:15" x14ac:dyDescent="0.55000000000000004">
      <c r="A28" s="3">
        <v>1</v>
      </c>
      <c r="B28" s="3">
        <v>25</v>
      </c>
      <c r="I28" s="3">
        <v>1</v>
      </c>
      <c r="J28" s="3">
        <v>25</v>
      </c>
      <c r="K28" s="2">
        <f>IF(logVir!K28="","",logVir!K28-SKir!K28*logKir!K28-SLir!K28*logHir!K28-SLir!K28*logQir!K28)</f>
        <v>-0.1207539478951262</v>
      </c>
      <c r="L28" s="2">
        <f>IF(logVir!L28="","",logVir!L28-SKir!L28*logKir!L28-SLir!L28*logHir!L28-SLir!L28*logQir!L28)</f>
        <v>-0.10074509864712114</v>
      </c>
      <c r="M28" s="2">
        <f>IF(logVir!M28="","",logVir!M28-SKir!M28*logKir!M28-SLir!M28*logHir!M28-SLir!M28*logQir!M28)</f>
        <v>-1.2865728136836674E-2</v>
      </c>
      <c r="N28" s="2">
        <f>IF(logVir!N28="","",logVir!N28-SKir!N28*logKir!N28-SLir!N28*logHir!N28-SLir!N28*logQir!N28)</f>
        <v>-1.2958947326656752E-2</v>
      </c>
      <c r="O28" s="2">
        <f>IF(logVir!O28="","",logVir!O28-SKir!O28*logKir!O28-SLir!O28*logHir!O28-SLir!O28*logQir!O28)</f>
        <v>-0.12119475692137907</v>
      </c>
    </row>
    <row r="29" spans="1:15" x14ac:dyDescent="0.55000000000000004">
      <c r="A29" s="3">
        <v>1</v>
      </c>
      <c r="B29" s="3">
        <v>26</v>
      </c>
      <c r="I29" s="3">
        <v>1</v>
      </c>
      <c r="J29" s="3">
        <v>26</v>
      </c>
      <c r="K29" s="2">
        <f>IF(logVir!K29="","",logVir!K29-SKir!K29*logKir!K29-SLir!K29*logHir!K29-SLir!K29*logQir!K29)</f>
        <v>-0.41971407680775047</v>
      </c>
      <c r="L29" s="2">
        <f>IF(logVir!L29="","",logVir!L29-SKir!L29*logKir!L29-SLir!L29*logHir!L29-SLir!L29*logQir!L29)</f>
        <v>-0.42985472540332709</v>
      </c>
      <c r="M29" s="2">
        <f>IF(logVir!M29="","",logVir!M29-SKir!M29*logKir!M29-SLir!M29*logHir!M29-SLir!M29*logQir!M29)</f>
        <v>-0.43041235472323558</v>
      </c>
      <c r="N29" s="2">
        <f>IF(logVir!N29="","",logVir!N29-SKir!N29*logKir!N29-SLir!N29*logHir!N29-SLir!N29*logQir!N29)</f>
        <v>-0.4337775015565114</v>
      </c>
      <c r="O29" s="2">
        <f>IF(logVir!O29="","",logVir!O29-SKir!O29*logKir!O29-SLir!O29*logHir!O29-SLir!O29*logQir!O29)</f>
        <v>-0.38252950976389527</v>
      </c>
    </row>
    <row r="30" spans="1:15" x14ac:dyDescent="0.55000000000000004">
      <c r="A30" s="3">
        <v>1</v>
      </c>
      <c r="B30" s="3">
        <v>27</v>
      </c>
      <c r="I30" s="3">
        <v>1</v>
      </c>
      <c r="J30" s="3">
        <v>27</v>
      </c>
      <c r="K30" s="2">
        <f>IF(logVir!K30="","",logVir!K30-SKir!K30*logKir!K30-SLir!K30*logHir!K30-SLir!K30*logQir!K30)</f>
        <v>1.8261031483124274E-3</v>
      </c>
      <c r="L30" s="2">
        <f>IF(logVir!L30="","",logVir!L30-SKir!L30*logKir!L30-SLir!L30*logHir!L30-SLir!L30*logQir!L30)</f>
        <v>3.9617197265751601E-2</v>
      </c>
      <c r="M30" s="2">
        <f>IF(logVir!M30="","",logVir!M30-SKir!M30*logKir!M30-SLir!M30*logHir!M30-SLir!M30*logQir!M30)</f>
        <v>8.2789844973511384E-2</v>
      </c>
      <c r="N30" s="2">
        <f>IF(logVir!N30="","",logVir!N30-SKir!N30*logKir!N30-SLir!N30*logHir!N30-SLir!N30*logQir!N30)</f>
        <v>4.2958818031256257E-2</v>
      </c>
      <c r="O30" s="2">
        <f>IF(logVir!O30="","",logVir!O30-SKir!O30*logKir!O30-SLir!O30*logHir!O30-SLir!O30*logQir!O30)</f>
        <v>1.2266331647073719E-2</v>
      </c>
    </row>
    <row r="31" spans="1:15" x14ac:dyDescent="0.55000000000000004">
      <c r="A31" s="3">
        <v>1</v>
      </c>
      <c r="B31" s="3">
        <v>28</v>
      </c>
      <c r="I31" s="3">
        <v>1</v>
      </c>
      <c r="J31" s="3">
        <v>28</v>
      </c>
      <c r="K31" s="2">
        <f>IF(logVir!K31="","",logVir!K31-SKir!K31*logKir!K31-SLir!K31*logHir!K31-SLir!K31*logQir!K31)</f>
        <v>-2.1758134301683735E-2</v>
      </c>
      <c r="L31" s="2">
        <f>IF(logVir!L31="","",logVir!L31-SKir!L31*logKir!L31-SLir!L31*logHir!L31-SLir!L31*logQir!L31)</f>
        <v>-2.0838756151365795E-2</v>
      </c>
      <c r="M31" s="2">
        <f>IF(logVir!M31="","",logVir!M31-SKir!M31*logKir!M31-SLir!M31*logHir!M31-SLir!M31*logQir!M31)</f>
        <v>-2.3283490734625031E-2</v>
      </c>
      <c r="N31" s="2">
        <f>IF(logVir!N31="","",logVir!N31-SKir!N31*logKir!N31-SLir!N31*logHir!N31-SLir!N31*logQir!N31)</f>
        <v>-4.1228689025056733E-2</v>
      </c>
      <c r="O31" s="2">
        <f>IF(logVir!O31="","",logVir!O31-SKir!O31*logKir!O31-SLir!O31*logHir!O31-SLir!O31*logQir!O31)</f>
        <v>-3.1569054899309404E-2</v>
      </c>
    </row>
    <row r="32" spans="1:15" x14ac:dyDescent="0.55000000000000004">
      <c r="A32" s="3">
        <v>1</v>
      </c>
      <c r="B32" s="3">
        <v>29</v>
      </c>
      <c r="I32" s="3">
        <v>1</v>
      </c>
      <c r="J32" s="3">
        <v>29</v>
      </c>
      <c r="K32" s="2">
        <f>IF(logVir!K32="","",logVir!K32-SKir!K32*logKir!K32-SLir!K32*logHir!K32-SLir!K32*logQir!K32)</f>
        <v>-0.14343705977317381</v>
      </c>
      <c r="L32" s="2">
        <f>IF(logVir!L32="","",logVir!L32-SKir!L32*logKir!L32-SLir!L32*logHir!L32-SLir!L32*logQir!L32)</f>
        <v>7.9671374859949073E-2</v>
      </c>
      <c r="M32" s="2">
        <f>IF(logVir!M32="","",logVir!M32-SKir!M32*logKir!M32-SLir!M32*logHir!M32-SLir!M32*logQir!M32)</f>
        <v>-0.15461554710850858</v>
      </c>
      <c r="N32" s="2">
        <f>IF(logVir!N32="","",logVir!N32-SKir!N32*logKir!N32-SLir!N32*logHir!N32-SLir!N32*logQir!N32)</f>
        <v>-1.6063485222913357E-3</v>
      </c>
      <c r="O32" s="2">
        <f>IF(logVir!O32="","",logVir!O32-SKir!O32*logKir!O32-SLir!O32*logHir!O32-SLir!O32*logQir!O32)</f>
        <v>6.7031701124594639E-2</v>
      </c>
    </row>
    <row r="33" spans="1:15" x14ac:dyDescent="0.55000000000000004">
      <c r="A33" s="3">
        <v>1</v>
      </c>
      <c r="B33" s="3">
        <v>30</v>
      </c>
      <c r="I33" s="3">
        <v>1</v>
      </c>
      <c r="J33" s="3">
        <v>30</v>
      </c>
      <c r="K33" s="2">
        <f>IF(logVir!K33="","",logVir!K33-SKir!K33*logKir!K33-SLir!K33*logHir!K33-SLir!K33*logQir!K33)</f>
        <v>-1.2058928649895842E-2</v>
      </c>
      <c r="L33" s="2">
        <f>IF(logVir!L33="","",logVir!L33-SKir!L33*logKir!L33-SLir!L33*logHir!L33-SLir!L33*logQir!L33)</f>
        <v>-3.5547145932625687E-2</v>
      </c>
      <c r="M33" s="2">
        <f>IF(logVir!M33="","",logVir!M33-SKir!M33*logKir!M33-SLir!M33*logHir!M33-SLir!M33*logQir!M33)</f>
        <v>-7.1506296942910302E-2</v>
      </c>
      <c r="N33" s="2">
        <f>IF(logVir!N33="","",logVir!N33-SKir!N33*logKir!N33-SLir!N33*logHir!N33-SLir!N33*logQir!N33)</f>
        <v>-6.9067059564348499E-2</v>
      </c>
      <c r="O33" s="2">
        <f>IF(logVir!O33="","",logVir!O33-SKir!O33*logKir!O33-SLir!O33*logHir!O33-SLir!O33*logQir!O33)</f>
        <v>-0.16395198885812703</v>
      </c>
    </row>
    <row r="34" spans="1:15" x14ac:dyDescent="0.55000000000000004">
      <c r="A34" s="3">
        <v>1</v>
      </c>
      <c r="B34" s="3">
        <v>31</v>
      </c>
      <c r="I34" s="3">
        <v>1</v>
      </c>
      <c r="J34" s="3">
        <v>31</v>
      </c>
      <c r="K34" s="2">
        <f>IF(logVir!K34="","",logVir!K34-SKir!K34*logKir!K34-SLir!K34*logHir!K34-SLir!K34*logQir!K34)</f>
        <v>-4.0158994009714427E-2</v>
      </c>
      <c r="L34" s="2">
        <f>IF(logVir!L34="","",logVir!L34-SKir!L34*logKir!L34-SLir!L34*logHir!L34-SLir!L34*logQir!L34)</f>
        <v>-4.1681733471379635E-2</v>
      </c>
      <c r="M34" s="2">
        <f>IF(logVir!M34="","",logVir!M34-SKir!M34*logKir!M34-SLir!M34*logHir!M34-SLir!M34*logQir!M34)</f>
        <v>-4.3110115065341292E-2</v>
      </c>
      <c r="N34" s="2">
        <f>IF(logVir!N34="","",logVir!N34-SKir!N34*logKir!N34-SLir!N34*logHir!N34-SLir!N34*logQir!N34)</f>
        <v>-1.9070139307371347E-2</v>
      </c>
      <c r="O34" s="2">
        <f>IF(logVir!O34="","",logVir!O34-SKir!O34*logKir!O34-SLir!O34*logHir!O34-SLir!O34*logQir!O34)</f>
        <v>-4.256901365555571E-2</v>
      </c>
    </row>
    <row r="35" spans="1:15" x14ac:dyDescent="0.55000000000000004">
      <c r="A35" s="3">
        <v>2</v>
      </c>
      <c r="B35" s="3">
        <v>1</v>
      </c>
      <c r="I35" s="3">
        <v>2</v>
      </c>
      <c r="J35" s="3">
        <v>1</v>
      </c>
      <c r="K35" s="2">
        <f>IF(logVir!K35="","",logVir!K35-SKir!K35*logKir!K35-SLir!K35*logHir!K35-SLir!K35*logQir!K35)</f>
        <v>0.22447906234155557</v>
      </c>
      <c r="L35" s="2">
        <f>IF(logVir!L35="","",logVir!L35-SKir!L35*logKir!L35-SLir!L35*logHir!L35-SLir!L35*logQir!L35)</f>
        <v>0.4103107780263367</v>
      </c>
      <c r="M35" s="2">
        <f>IF(logVir!M35="","",logVir!M35-SKir!M35*logKir!M35-SLir!M35*logHir!M35-SLir!M35*logQir!M35)</f>
        <v>0.42452978281584741</v>
      </c>
      <c r="N35" s="2">
        <f>IF(logVir!N35="","",logVir!N35-SKir!N35*logKir!N35-SLir!N35*logHir!N35-SLir!N35*logQir!N35)</f>
        <v>0.47196574293539245</v>
      </c>
      <c r="O35" s="2">
        <f>IF(logVir!O35="","",logVir!O35-SKir!O35*logKir!O35-SLir!O35*logHir!O35-SLir!O35*logQir!O35)</f>
        <v>0.48750746746157719</v>
      </c>
    </row>
    <row r="36" spans="1:15" x14ac:dyDescent="0.55000000000000004">
      <c r="A36" s="3">
        <v>2</v>
      </c>
      <c r="B36" s="3">
        <v>2</v>
      </c>
      <c r="I36" s="3">
        <v>2</v>
      </c>
      <c r="J36" s="3">
        <v>2</v>
      </c>
      <c r="K36" s="2">
        <f>IF(logVir!K36="","",logVir!K36-SKir!K36*logKir!K36-SLir!K36*logHir!K36-SLir!K36*logQir!K36)</f>
        <v>-0.10465038870234392</v>
      </c>
      <c r="L36" s="2">
        <f>IF(logVir!L36="","",logVir!L36-SKir!L36*logKir!L36-SLir!L36*logHir!L36-SLir!L36*logQir!L36)</f>
        <v>-7.4773020804734011E-2</v>
      </c>
      <c r="M36" s="2">
        <f>IF(logVir!M36="","",logVir!M36-SKir!M36*logKir!M36-SLir!M36*logHir!M36-SLir!M36*logQir!M36)</f>
        <v>-0.34320134701434635</v>
      </c>
      <c r="N36" s="2">
        <f>IF(logVir!N36="","",logVir!N36-SKir!N36*logKir!N36-SLir!N36*logHir!N36-SLir!N36*logQir!N36)</f>
        <v>-0.18080413210140001</v>
      </c>
      <c r="O36" s="2">
        <f>IF(logVir!O36="","",logVir!O36-SKir!O36*logKir!O36-SLir!O36*logHir!O36-SLir!O36*logQir!O36)</f>
        <v>9.4112241838302718E-2</v>
      </c>
    </row>
    <row r="37" spans="1:15" x14ac:dyDescent="0.55000000000000004">
      <c r="A37" s="3">
        <v>2</v>
      </c>
      <c r="B37" s="3">
        <v>3</v>
      </c>
      <c r="I37" s="3">
        <v>2</v>
      </c>
      <c r="J37" s="3">
        <v>3</v>
      </c>
      <c r="K37" s="2">
        <f>IF(logVir!K37="","",logVir!K37-SKir!K37*logKir!K37-SLir!K37*logHir!K37-SLir!K37*logQir!K37)</f>
        <v>-0.99169588050406299</v>
      </c>
      <c r="L37" s="2">
        <f>IF(logVir!L37="","",logVir!L37-SKir!L37*logKir!L37-SLir!L37*logHir!L37-SLir!L37*logQir!L37)</f>
        <v>-0.63057140662736011</v>
      </c>
      <c r="M37" s="2">
        <f>IF(logVir!M37="","",logVir!M37-SKir!M37*logKir!M37-SLir!M37*logHir!M37-SLir!M37*logQir!M37)</f>
        <v>-0.58296304732336779</v>
      </c>
      <c r="N37" s="2">
        <f>IF(logVir!N37="","",logVir!N37-SKir!N37*logKir!N37-SLir!N37*logHir!N37-SLir!N37*logQir!N37)</f>
        <v>-0.4392889199257089</v>
      </c>
      <c r="O37" s="2">
        <f>IF(logVir!O37="","",logVir!O37-SKir!O37*logKir!O37-SLir!O37*logHir!O37-SLir!O37*logQir!O37)</f>
        <v>-0.41435821456903765</v>
      </c>
    </row>
    <row r="38" spans="1:15" x14ac:dyDescent="0.55000000000000004">
      <c r="A38" s="3">
        <v>2</v>
      </c>
      <c r="B38" s="3">
        <v>4</v>
      </c>
      <c r="I38" s="3">
        <v>2</v>
      </c>
      <c r="J38" s="3">
        <v>4</v>
      </c>
      <c r="K38" s="2">
        <f>IF(logVir!K38="","",logVir!K38-SKir!K38*logKir!K38-SLir!K38*logHir!K38-SLir!K38*logQir!K38)</f>
        <v>-0.43522543037522188</v>
      </c>
      <c r="L38" s="2">
        <f>IF(logVir!L38="","",logVir!L38-SKir!L38*logKir!L38-SLir!L38*logHir!L38-SLir!L38*logQir!L38)</f>
        <v>-0.36436210480330999</v>
      </c>
      <c r="M38" s="2">
        <f>IF(logVir!M38="","",logVir!M38-SKir!M38*logKir!M38-SLir!M38*logHir!M38-SLir!M38*logQir!M38)</f>
        <v>-0.44986160468053049</v>
      </c>
      <c r="N38" s="2">
        <f>IF(logVir!N38="","",logVir!N38-SKir!N38*logKir!N38-SLir!N38*logHir!N38-SLir!N38*logQir!N38)</f>
        <v>-0.49243348137859316</v>
      </c>
      <c r="O38" s="2">
        <f>IF(logVir!O38="","",logVir!O38-SKir!O38*logKir!O38-SLir!O38*logHir!O38-SLir!O38*logQir!O38)</f>
        <v>-0.42887057804702866</v>
      </c>
    </row>
    <row r="39" spans="1:15" x14ac:dyDescent="0.55000000000000004">
      <c r="A39" s="3">
        <v>2</v>
      </c>
      <c r="B39" s="3">
        <v>5</v>
      </c>
      <c r="I39" s="3">
        <v>2</v>
      </c>
      <c r="J39" s="3">
        <v>5</v>
      </c>
      <c r="K39" s="2">
        <f>IF(logVir!K39="","",logVir!K39-SKir!K39*logKir!K39-SLir!K39*logHir!K39-SLir!K39*logQir!K39)</f>
        <v>-0.13357588040779289</v>
      </c>
      <c r="L39" s="2">
        <f>IF(logVir!L39="","",logVir!L39-SKir!L39*logKir!L39-SLir!L39*logHir!L39-SLir!L39*logQir!L39)</f>
        <v>-2.3206806705355104E-2</v>
      </c>
      <c r="M39" s="2">
        <f>IF(logVir!M39="","",logVir!M39-SKir!M39*logKir!M39-SLir!M39*logHir!M39-SLir!M39*logQir!M39)</f>
        <v>0.24449643893172038</v>
      </c>
      <c r="N39" s="2">
        <f>IF(logVir!N39="","",logVir!N39-SKir!N39*logKir!N39-SLir!N39*logHir!N39-SLir!N39*logQir!N39)</f>
        <v>8.5015450873906329E-2</v>
      </c>
      <c r="O39" s="2">
        <f>IF(logVir!O39="","",logVir!O39-SKir!O39*logKir!O39-SLir!O39*logHir!O39-SLir!O39*logQir!O39)</f>
        <v>-0.18122775552045456</v>
      </c>
    </row>
    <row r="40" spans="1:15" x14ac:dyDescent="0.55000000000000004">
      <c r="A40" s="3">
        <v>2</v>
      </c>
      <c r="B40" s="3">
        <v>6</v>
      </c>
      <c r="I40" s="3">
        <v>2</v>
      </c>
      <c r="J40" s="3">
        <v>6</v>
      </c>
      <c r="K40" s="2">
        <f>IF(logVir!K40="","",logVir!K40-SKir!K40*logKir!K40-SLir!K40*logHir!K40-SLir!K40*logQir!K40)</f>
        <v>8.9723650614903339E-2</v>
      </c>
      <c r="L40" s="2">
        <f>IF(logVir!L40="","",logVir!L40-SKir!L40*logKir!L40-SLir!L40*logHir!L40-SLir!L40*logQir!L40)</f>
        <v>4.3491721746752615E-2</v>
      </c>
      <c r="M40" s="2">
        <f>IF(logVir!M40="","",logVir!M40-SKir!M40*logKir!M40-SLir!M40*logHir!M40-SLir!M40*logQir!M40)</f>
        <v>-9.2591882602028996E-2</v>
      </c>
      <c r="N40" s="2">
        <f>IF(logVir!N40="","",logVir!N40-SKir!N40*logKir!N40-SLir!N40*logHir!N40-SLir!N40*logQir!N40)</f>
        <v>-0.28687964829141788</v>
      </c>
      <c r="O40" s="2">
        <f>IF(logVir!O40="","",logVir!O40-SKir!O40*logKir!O40-SLir!O40*logHir!O40-SLir!O40*logQir!O40)</f>
        <v>-0.14588070316420615</v>
      </c>
    </row>
    <row r="41" spans="1:15" x14ac:dyDescent="0.55000000000000004">
      <c r="A41" s="3">
        <v>2</v>
      </c>
      <c r="B41" s="3">
        <v>7</v>
      </c>
      <c r="I41" s="3">
        <v>2</v>
      </c>
      <c r="J41" s="3">
        <v>7</v>
      </c>
      <c r="K41" s="2">
        <f>IF(logVir!K41="","",logVir!K41-SKir!K41*logKir!K41-SLir!K41*logHir!K41-SLir!K41*logQir!K41)</f>
        <v>-0.51438696017100261</v>
      </c>
      <c r="L41" s="2">
        <f>IF(logVir!L41="","",logVir!L41-SKir!L41*logKir!L41-SLir!L41*logHir!L41-SLir!L41*logQir!L41)</f>
        <v>-0.40397786422020254</v>
      </c>
      <c r="M41" s="2">
        <f>IF(logVir!M41="","",logVir!M41-SKir!M41*logKir!M41-SLir!M41*logHir!M41-SLir!M41*logQir!M41)</f>
        <v>-0.44758703316288956</v>
      </c>
      <c r="N41" s="2">
        <f>IF(logVir!N41="","",logVir!N41-SKir!N41*logKir!N41-SLir!N41*logHir!N41-SLir!N41*logQir!N41)</f>
        <v>-0.44666827630314665</v>
      </c>
      <c r="O41" s="2">
        <f>IF(logVir!O41="","",logVir!O41-SKir!O41*logKir!O41-SLir!O41*logHir!O41-SLir!O41*logQir!O41)</f>
        <v>-0.74006070544621483</v>
      </c>
    </row>
    <row r="42" spans="1:15" x14ac:dyDescent="0.55000000000000004">
      <c r="A42" s="3">
        <v>2</v>
      </c>
      <c r="B42" s="3">
        <v>8</v>
      </c>
      <c r="I42" s="3">
        <v>2</v>
      </c>
      <c r="J42" s="3">
        <v>8</v>
      </c>
      <c r="K42" s="2">
        <f>IF(logVir!K42="","",logVir!K42-SKir!K42*logKir!K42-SLir!K42*logHir!K42-SLir!K42*logQir!K42)</f>
        <v>0.8472493653258989</v>
      </c>
      <c r="L42" s="2">
        <f>IF(logVir!L42="","",logVir!L42-SKir!L42*logKir!L42-SLir!L42*logHir!L42-SLir!L42*logQir!L42)</f>
        <v>0.76275723089443359</v>
      </c>
      <c r="M42" s="2">
        <f>IF(logVir!M42="","",logVir!M42-SKir!M42*logKir!M42-SLir!M42*logHir!M42-SLir!M42*logQir!M42)</f>
        <v>0.56093497792773894</v>
      </c>
      <c r="N42" s="2">
        <f>IF(logVir!N42="","",logVir!N42-SKir!N42*logKir!N42-SLir!N42*logHir!N42-SLir!N42*logQir!N42)</f>
        <v>0.54467630266651978</v>
      </c>
      <c r="O42" s="2">
        <f>IF(logVir!O42="","",logVir!O42-SKir!O42*logKir!O42-SLir!O42*logHir!O42-SLir!O42*logQir!O42)</f>
        <v>0.42224874748056163</v>
      </c>
    </row>
    <row r="43" spans="1:15" x14ac:dyDescent="0.55000000000000004">
      <c r="A43" s="3">
        <v>2</v>
      </c>
      <c r="B43" s="3">
        <v>9</v>
      </c>
      <c r="I43" s="3">
        <v>2</v>
      </c>
      <c r="J43" s="3">
        <v>9</v>
      </c>
      <c r="K43" s="2">
        <f>IF(logVir!K43="","",logVir!K43-SKir!K43*logKir!K43-SLir!K43*logHir!K43-SLir!K43*logQir!K43)</f>
        <v>-0.53344841467394466</v>
      </c>
      <c r="L43" s="2">
        <f>IF(logVir!L43="","",logVir!L43-SKir!L43*logKir!L43-SLir!L43*logHir!L43-SLir!L43*logQir!L43)</f>
        <v>-0.42417776567912407</v>
      </c>
      <c r="M43" s="2">
        <f>IF(logVir!M43="","",logVir!M43-SKir!M43*logKir!M43-SLir!M43*logHir!M43-SLir!M43*logQir!M43)</f>
        <v>-0.14787497691662616</v>
      </c>
      <c r="N43" s="2">
        <f>IF(logVir!N43="","",logVir!N43-SKir!N43*logKir!N43-SLir!N43*logHir!N43-SLir!N43*logQir!N43)</f>
        <v>-0.3691266667686483</v>
      </c>
      <c r="O43" s="2">
        <f>IF(logVir!O43="","",logVir!O43-SKir!O43*logKir!O43-SLir!O43*logHir!O43-SLir!O43*logQir!O43)</f>
        <v>-0.39993947053123202</v>
      </c>
    </row>
    <row r="44" spans="1:15" x14ac:dyDescent="0.55000000000000004">
      <c r="A44" s="3">
        <v>2</v>
      </c>
      <c r="B44" s="3">
        <v>10</v>
      </c>
      <c r="I44" s="3">
        <v>2</v>
      </c>
      <c r="J44" s="3">
        <v>10</v>
      </c>
      <c r="K44" s="2">
        <f>IF(logVir!K44="","",logVir!K44-SKir!K44*logKir!K44-SLir!K44*logHir!K44-SLir!K44*logQir!K44)</f>
        <v>0.28144608145584504</v>
      </c>
      <c r="L44" s="2">
        <f>IF(logVir!L44="","",logVir!L44-SKir!L44*logKir!L44-SLir!L44*logHir!L44-SLir!L44*logQir!L44)</f>
        <v>-6.0890919557923633E-2</v>
      </c>
      <c r="M44" s="2">
        <f>IF(logVir!M44="","",logVir!M44-SKir!M44*logKir!M44-SLir!M44*logHir!M44-SLir!M44*logQir!M44)</f>
        <v>-0.20099658614653121</v>
      </c>
      <c r="N44" s="2">
        <f>IF(logVir!N44="","",logVir!N44-SKir!N44*logKir!N44-SLir!N44*logHir!N44-SLir!N44*logQir!N44)</f>
        <v>-0.29037903375253854</v>
      </c>
      <c r="O44" s="2">
        <f>IF(logVir!O44="","",logVir!O44-SKir!O44*logKir!O44-SLir!O44*logHir!O44-SLir!O44*logQir!O44)</f>
        <v>-0.33047990394234555</v>
      </c>
    </row>
    <row r="45" spans="1:15" x14ac:dyDescent="0.55000000000000004">
      <c r="A45" s="3">
        <v>2</v>
      </c>
      <c r="B45" s="3">
        <v>11</v>
      </c>
      <c r="I45" s="3">
        <v>2</v>
      </c>
      <c r="J45" s="3">
        <v>11</v>
      </c>
      <c r="K45" s="2">
        <f>IF(logVir!K45="","",logVir!K45-SKir!K45*logKir!K45-SLir!K45*logHir!K45-SLir!K45*logQir!K45)</f>
        <v>-0.12068967916252789</v>
      </c>
      <c r="L45" s="2">
        <f>IF(logVir!L45="","",logVir!L45-SKir!L45*logKir!L45-SLir!L45*logHir!L45-SLir!L45*logQir!L45)</f>
        <v>0.10147070193516822</v>
      </c>
      <c r="M45" s="2">
        <f>IF(logVir!M45="","",logVir!M45-SKir!M45*logKir!M45-SLir!M45*logHir!M45-SLir!M45*logQir!M45)</f>
        <v>9.2490230040890159E-2</v>
      </c>
      <c r="N45" s="2">
        <f>IF(logVir!N45="","",logVir!N45-SKir!N45*logKir!N45-SLir!N45*logHir!N45-SLir!N45*logQir!N45)</f>
        <v>-0.34507539868690706</v>
      </c>
      <c r="O45" s="2">
        <f>IF(logVir!O45="","",logVir!O45-SKir!O45*logKir!O45-SLir!O45*logHir!O45-SLir!O45*logQir!O45)</f>
        <v>-0.52515854267599704</v>
      </c>
    </row>
    <row r="46" spans="1:15" x14ac:dyDescent="0.55000000000000004">
      <c r="A46" s="3">
        <v>2</v>
      </c>
      <c r="B46" s="3">
        <v>12</v>
      </c>
      <c r="I46" s="3">
        <v>2</v>
      </c>
      <c r="J46" s="3">
        <v>12</v>
      </c>
      <c r="K46" s="2">
        <f>IF(logVir!K46="","",logVir!K46-SKir!K46*logKir!K46-SLir!K46*logHir!K46-SLir!K46*logQir!K46)</f>
        <v>-8.6018275012653689E-3</v>
      </c>
      <c r="L46" s="2">
        <f>IF(logVir!L46="","",logVir!L46-SKir!L46*logKir!L46-SLir!L46*logHir!L46-SLir!L46*logQir!L46)</f>
        <v>-3.0039935937792049E-2</v>
      </c>
      <c r="M46" s="2">
        <f>IF(logVir!M46="","",logVir!M46-SKir!M46*logKir!M46-SLir!M46*logHir!M46-SLir!M46*logQir!M46)</f>
        <v>2.0581378126550188E-2</v>
      </c>
      <c r="N46" s="2">
        <f>IF(logVir!N46="","",logVir!N46-SKir!N46*logKir!N46-SLir!N46*logHir!N46-SLir!N46*logQir!N46)</f>
        <v>6.5174933176276859E-2</v>
      </c>
      <c r="O46" s="2">
        <f>IF(logVir!O46="","",logVir!O46-SKir!O46*logKir!O46-SLir!O46*logHir!O46-SLir!O46*logQir!O46)</f>
        <v>0.1561150458302315</v>
      </c>
    </row>
    <row r="47" spans="1:15" x14ac:dyDescent="0.55000000000000004">
      <c r="A47" s="3">
        <v>2</v>
      </c>
      <c r="B47" s="3">
        <v>13</v>
      </c>
      <c r="I47" s="3">
        <v>2</v>
      </c>
      <c r="J47" s="3">
        <v>13</v>
      </c>
      <c r="K47" s="2">
        <f>IF(logVir!K47="","",logVir!K47-SKir!K47*logKir!K47-SLir!K47*logHir!K47-SLir!K47*logQir!K47)</f>
        <v>-4.8050588032130206E-2</v>
      </c>
      <c r="L47" s="2">
        <f>IF(logVir!L47="","",logVir!L47-SKir!L47*logKir!L47-SLir!L47*logHir!L47-SLir!L47*logQir!L47)</f>
        <v>0.38619229880778705</v>
      </c>
      <c r="M47" s="2">
        <f>IF(logVir!M47="","",logVir!M47-SKir!M47*logKir!M47-SLir!M47*logHir!M47-SLir!M47*logQir!M47)</f>
        <v>0.5712843153896433</v>
      </c>
      <c r="N47" s="2">
        <f>IF(logVir!N47="","",logVir!N47-SKir!N47*logKir!N47-SLir!N47*logHir!N47-SLir!N47*logQir!N47)</f>
        <v>0.57543698314312874</v>
      </c>
      <c r="O47" s="2">
        <f>IF(logVir!O47="","",logVir!O47-SKir!O47*logKir!O47-SLir!O47*logHir!O47-SLir!O47*logQir!O47)</f>
        <v>0.69906765424223727</v>
      </c>
    </row>
    <row r="48" spans="1:15" x14ac:dyDescent="0.55000000000000004">
      <c r="A48" s="3">
        <v>2</v>
      </c>
      <c r="B48" s="3">
        <v>14</v>
      </c>
      <c r="I48" s="3">
        <v>2</v>
      </c>
      <c r="J48" s="3">
        <v>14</v>
      </c>
      <c r="K48" s="2">
        <f>IF(logVir!K48="","",logVir!K48-SKir!K48*logKir!K48-SLir!K48*logHir!K48-SLir!K48*logQir!K48)</f>
        <v>0.51782867926571807</v>
      </c>
      <c r="L48" s="2">
        <f>IF(logVir!L48="","",logVir!L48-SKir!L48*logKir!L48-SLir!L48*logHir!L48-SLir!L48*logQir!L48)</f>
        <v>0.49954785729323925</v>
      </c>
      <c r="M48" s="2">
        <f>IF(logVir!M48="","",logVir!M48-SKir!M48*logKir!M48-SLir!M48*logHir!M48-SLir!M48*logQir!M48)</f>
        <v>0.56906385016528904</v>
      </c>
      <c r="N48" s="2">
        <f>IF(logVir!N48="","",logVir!N48-SKir!N48*logKir!N48-SLir!N48*logHir!N48-SLir!N48*logQir!N48)</f>
        <v>5.7917139228722381E-2</v>
      </c>
      <c r="O48" s="2">
        <f>IF(logVir!O48="","",logVir!O48-SKir!O48*logKir!O48-SLir!O48*logHir!O48-SLir!O48*logQir!O48)</f>
        <v>-0.28051969170707586</v>
      </c>
    </row>
    <row r="49" spans="1:15" x14ac:dyDescent="0.55000000000000004">
      <c r="A49" s="3">
        <v>2</v>
      </c>
      <c r="B49" s="3">
        <v>15</v>
      </c>
      <c r="I49" s="3">
        <v>2</v>
      </c>
      <c r="J49" s="3">
        <v>15</v>
      </c>
      <c r="K49" s="2">
        <f>IF(logVir!K49="","",logVir!K49-SKir!K49*logKir!K49-SLir!K49*logHir!K49-SLir!K49*logQir!K49)</f>
        <v>-0.44340144077044602</v>
      </c>
      <c r="L49" s="2">
        <f>IF(logVir!L49="","",logVir!L49-SKir!L49*logKir!L49-SLir!L49*logHir!L49-SLir!L49*logQir!L49)</f>
        <v>-0.25637992434151241</v>
      </c>
      <c r="M49" s="2">
        <f>IF(logVir!M49="","",logVir!M49-SKir!M49*logKir!M49-SLir!M49*logHir!M49-SLir!M49*logQir!M49)</f>
        <v>-0.57830544497749015</v>
      </c>
      <c r="N49" s="2">
        <f>IF(logVir!N49="","",logVir!N49-SKir!N49*logKir!N49-SLir!N49*logHir!N49-SLir!N49*logQir!N49)</f>
        <v>-0.5649335461380558</v>
      </c>
      <c r="O49" s="2">
        <f>IF(logVir!O49="","",logVir!O49-SKir!O49*logKir!O49-SLir!O49*logHir!O49-SLir!O49*logQir!O49)</f>
        <v>-0.7245284265825167</v>
      </c>
    </row>
    <row r="50" spans="1:15" x14ac:dyDescent="0.55000000000000004">
      <c r="A50" s="3">
        <v>2</v>
      </c>
      <c r="B50" s="3">
        <v>16</v>
      </c>
      <c r="I50" s="3">
        <v>2</v>
      </c>
      <c r="J50" s="3">
        <v>16</v>
      </c>
      <c r="K50" s="2">
        <f>IF(logVir!K50="","",logVir!K50-SKir!K50*logKir!K50-SLir!K50*logHir!K50-SLir!K50*logQir!K50)</f>
        <v>-0.65067676833131438</v>
      </c>
      <c r="L50" s="2">
        <f>IF(logVir!L50="","",logVir!L50-SKir!L50*logKir!L50-SLir!L50*logHir!L50-SLir!L50*logQir!L50)</f>
        <v>-0.53440430924310933</v>
      </c>
      <c r="M50" s="2">
        <f>IF(logVir!M50="","",logVir!M50-SKir!M50*logKir!M50-SLir!M50*logHir!M50-SLir!M50*logQir!M50)</f>
        <v>-0.6153326770134</v>
      </c>
      <c r="N50" s="2">
        <f>IF(logVir!N50="","",logVir!N50-SKir!N50*logKir!N50-SLir!N50*logHir!N50-SLir!N50*logQir!N50)</f>
        <v>-0.58635467664590524</v>
      </c>
      <c r="O50" s="2">
        <f>IF(logVir!O50="","",logVir!O50-SKir!O50*logKir!O50-SLir!O50*logHir!O50-SLir!O50*logQir!O50)</f>
        <v>-0.59772068216988494</v>
      </c>
    </row>
    <row r="51" spans="1:15" x14ac:dyDescent="0.55000000000000004">
      <c r="A51" s="3">
        <v>2</v>
      </c>
      <c r="B51" s="3">
        <v>17</v>
      </c>
      <c r="I51" s="3">
        <v>2</v>
      </c>
      <c r="J51" s="3">
        <v>17</v>
      </c>
      <c r="K51" s="2">
        <f>IF(logVir!K51="","",logVir!K51-SKir!K51*logKir!K51-SLir!K51*logHir!K51-SLir!K51*logQir!K51)</f>
        <v>-0.28211182566330101</v>
      </c>
      <c r="L51" s="2">
        <f>IF(logVir!L51="","",logVir!L51-SKir!L51*logKir!L51-SLir!L51*logHir!L51-SLir!L51*logQir!L51)</f>
        <v>-0.49330756263936787</v>
      </c>
      <c r="M51" s="2">
        <f>IF(logVir!M51="","",logVir!M51-SKir!M51*logKir!M51-SLir!M51*logHir!M51-SLir!M51*logQir!M51)</f>
        <v>-0.45426998487681963</v>
      </c>
      <c r="N51" s="2">
        <f>IF(logVir!N51="","",logVir!N51-SKir!N51*logKir!N51-SLir!N51*logHir!N51-SLir!N51*logQir!N51)</f>
        <v>-0.43864292007156525</v>
      </c>
      <c r="O51" s="2">
        <f>IF(logVir!O51="","",logVir!O51-SKir!O51*logKir!O51-SLir!O51*logHir!O51-SLir!O51*logQir!O51)</f>
        <v>-0.30722728597115728</v>
      </c>
    </row>
    <row r="52" spans="1:15" x14ac:dyDescent="0.55000000000000004">
      <c r="A52" s="3">
        <v>2</v>
      </c>
      <c r="B52" s="3">
        <v>18</v>
      </c>
      <c r="I52" s="3">
        <v>2</v>
      </c>
      <c r="J52" s="3">
        <v>18</v>
      </c>
      <c r="K52" s="2">
        <f>IF(logVir!K52="","",logVir!K52-SKir!K52*logKir!K52-SLir!K52*logHir!K52-SLir!K52*logQir!K52)</f>
        <v>-0.20539908186860029</v>
      </c>
      <c r="L52" s="2">
        <f>IF(logVir!L52="","",logVir!L52-SKir!L52*logKir!L52-SLir!L52*logHir!L52-SLir!L52*logQir!L52)</f>
        <v>-0.15536503365341375</v>
      </c>
      <c r="M52" s="2">
        <f>IF(logVir!M52="","",logVir!M52-SKir!M52*logKir!M52-SLir!M52*logHir!M52-SLir!M52*logQir!M52)</f>
        <v>-0.28727007635941265</v>
      </c>
      <c r="N52" s="2">
        <f>IF(logVir!N52="","",logVir!N52-SKir!N52*logKir!N52-SLir!N52*logHir!N52-SLir!N52*logQir!N52)</f>
        <v>-0.22884801349678099</v>
      </c>
      <c r="O52" s="2">
        <f>IF(logVir!O52="","",logVir!O52-SKir!O52*logKir!O52-SLir!O52*logHir!O52-SLir!O52*logQir!O52)</f>
        <v>-0.37276687505097927</v>
      </c>
    </row>
    <row r="53" spans="1:15" x14ac:dyDescent="0.55000000000000004">
      <c r="A53" s="3">
        <v>2</v>
      </c>
      <c r="B53" s="3">
        <v>19</v>
      </c>
      <c r="I53" s="3">
        <v>2</v>
      </c>
      <c r="J53" s="3">
        <v>19</v>
      </c>
      <c r="K53" s="2">
        <f>IF(logVir!K53="","",logVir!K53-SKir!K53*logKir!K53-SLir!K53*logHir!K53-SLir!K53*logQir!K53)</f>
        <v>4.2317517762073723E-2</v>
      </c>
      <c r="L53" s="2">
        <f>IF(logVir!L53="","",logVir!L53-SKir!L53*logKir!L53-SLir!L53*logHir!L53-SLir!L53*logQir!L53)</f>
        <v>-0.12731292172413103</v>
      </c>
      <c r="M53" s="2">
        <f>IF(logVir!M53="","",logVir!M53-SKir!M53*logKir!M53-SLir!M53*logHir!M53-SLir!M53*logQir!M53)</f>
        <v>-0.2859474455398146</v>
      </c>
      <c r="N53" s="2">
        <f>IF(logVir!N53="","",logVir!N53-SKir!N53*logKir!N53-SLir!N53*logHir!N53-SLir!N53*logQir!N53)</f>
        <v>4.5925256268562364E-2</v>
      </c>
      <c r="O53" s="2">
        <f>IF(logVir!O53="","",logVir!O53-SKir!O53*logKir!O53-SLir!O53*logHir!O53-SLir!O53*logQir!O53)</f>
        <v>0.20098558930988278</v>
      </c>
    </row>
    <row r="54" spans="1:15" x14ac:dyDescent="0.55000000000000004">
      <c r="A54" s="3">
        <v>2</v>
      </c>
      <c r="B54" s="3">
        <v>20</v>
      </c>
      <c r="I54" s="3">
        <v>2</v>
      </c>
      <c r="J54" s="3">
        <v>20</v>
      </c>
      <c r="K54" s="2">
        <f>IF(logVir!K54="","",logVir!K54-SKir!K54*logKir!K54-SLir!K54*logHir!K54-SLir!K54*logQir!K54)</f>
        <v>5.1471925873133074E-2</v>
      </c>
      <c r="L54" s="2">
        <f>IF(logVir!L54="","",logVir!L54-SKir!L54*logKir!L54-SLir!L54*logHir!L54-SLir!L54*logQir!L54)</f>
        <v>-6.1200148130752426E-2</v>
      </c>
      <c r="M54" s="2">
        <f>IF(logVir!M54="","",logVir!M54-SKir!M54*logKir!M54-SLir!M54*logHir!M54-SLir!M54*logQir!M54)</f>
        <v>-0.13223484765345098</v>
      </c>
      <c r="N54" s="2">
        <f>IF(logVir!N54="","",logVir!N54-SKir!N54*logKir!N54-SLir!N54*logHir!N54-SLir!N54*logQir!N54)</f>
        <v>-2.0173652303088301E-2</v>
      </c>
      <c r="O54" s="2">
        <f>IF(logVir!O54="","",logVir!O54-SKir!O54*logKir!O54-SLir!O54*logHir!O54-SLir!O54*logQir!O54)</f>
        <v>-1.8885823393925052E-3</v>
      </c>
    </row>
    <row r="55" spans="1:15" x14ac:dyDescent="0.55000000000000004">
      <c r="A55" s="3">
        <v>2</v>
      </c>
      <c r="B55" s="3">
        <v>21</v>
      </c>
      <c r="I55" s="3">
        <v>2</v>
      </c>
      <c r="J55" s="3">
        <v>21</v>
      </c>
      <c r="K55" s="2">
        <f>IF(logVir!K55="","",logVir!K55-SKir!K55*logKir!K55-SLir!K55*logHir!K55-SLir!K55*logQir!K55)</f>
        <v>-0.21778781107091721</v>
      </c>
      <c r="L55" s="2">
        <f>IF(logVir!L55="","",logVir!L55-SKir!L55*logKir!L55-SLir!L55*logHir!L55-SLir!L55*logQir!L55)</f>
        <v>-0.17120108033906103</v>
      </c>
      <c r="M55" s="2">
        <f>IF(logVir!M55="","",logVir!M55-SKir!M55*logKir!M55-SLir!M55*logHir!M55-SLir!M55*logQir!M55)</f>
        <v>-0.24242618030732349</v>
      </c>
      <c r="N55" s="2">
        <f>IF(logVir!N55="","",logVir!N55-SKir!N55*logKir!N55-SLir!N55*logHir!N55-SLir!N55*logQir!N55)</f>
        <v>-0.19601134381837892</v>
      </c>
      <c r="O55" s="2">
        <f>IF(logVir!O55="","",logVir!O55-SKir!O55*logKir!O55-SLir!O55*logHir!O55-SLir!O55*logQir!O55)</f>
        <v>-0.12408988109230154</v>
      </c>
    </row>
    <row r="56" spans="1:15" x14ac:dyDescent="0.55000000000000004">
      <c r="A56" s="3">
        <v>2</v>
      </c>
      <c r="B56" s="3">
        <v>22</v>
      </c>
      <c r="I56" s="3">
        <v>2</v>
      </c>
      <c r="J56" s="3">
        <v>22</v>
      </c>
      <c r="K56" s="2">
        <f>IF(logVir!K56="","",logVir!K56-SKir!K56*logKir!K56-SLir!K56*logHir!K56-SLir!K56*logQir!K56)</f>
        <v>-0.35430767765834087</v>
      </c>
      <c r="L56" s="2">
        <f>IF(logVir!L56="","",logVir!L56-SKir!L56*logKir!L56-SLir!L56*logHir!L56-SLir!L56*logQir!L56)</f>
        <v>-0.25476276775994117</v>
      </c>
      <c r="M56" s="2">
        <f>IF(logVir!M56="","",logVir!M56-SKir!M56*logKir!M56-SLir!M56*logHir!M56-SLir!M56*logQir!M56)</f>
        <v>-8.3590421356179154E-2</v>
      </c>
      <c r="N56" s="2">
        <f>IF(logVir!N56="","",logVir!N56-SKir!N56*logKir!N56-SLir!N56*logHir!N56-SLir!N56*logQir!N56)</f>
        <v>-0.39419541172695127</v>
      </c>
      <c r="O56" s="2">
        <f>IF(logVir!O56="","",logVir!O56-SKir!O56*logKir!O56-SLir!O56*logHir!O56-SLir!O56*logQir!O56)</f>
        <v>-0.31555331124497366</v>
      </c>
    </row>
    <row r="57" spans="1:15" x14ac:dyDescent="0.55000000000000004">
      <c r="A57" s="3">
        <v>2</v>
      </c>
      <c r="B57" s="3">
        <v>23</v>
      </c>
      <c r="I57" s="3">
        <v>2</v>
      </c>
      <c r="J57" s="3">
        <v>23</v>
      </c>
      <c r="K57" s="2">
        <f>IF(logVir!K57="","",logVir!K57-SKir!K57*logKir!K57-SLir!K57*logHir!K57-SLir!K57*logQir!K57)</f>
        <v>-7.0946229392633495E-2</v>
      </c>
      <c r="L57" s="2">
        <f>IF(logVir!L57="","",logVir!L57-SKir!L57*logKir!L57-SLir!L57*logHir!L57-SLir!L57*logQir!L57)</f>
        <v>-0.13039398698517574</v>
      </c>
      <c r="M57" s="2">
        <f>IF(logVir!M57="","",logVir!M57-SKir!M57*logKir!M57-SLir!M57*logHir!M57-SLir!M57*logQir!M57)</f>
        <v>-0.14147731115354106</v>
      </c>
      <c r="N57" s="2">
        <f>IF(logVir!N57="","",logVir!N57-SKir!N57*logKir!N57-SLir!N57*logHir!N57-SLir!N57*logQir!N57)</f>
        <v>-0.13615341327536487</v>
      </c>
      <c r="O57" s="2">
        <f>IF(logVir!O57="","",logVir!O57-SKir!O57*logKir!O57-SLir!O57*logHir!O57-SLir!O57*logQir!O57)</f>
        <v>-0.18436468331740444</v>
      </c>
    </row>
    <row r="58" spans="1:15" x14ac:dyDescent="0.55000000000000004">
      <c r="A58" s="3">
        <v>2</v>
      </c>
      <c r="B58" s="3">
        <v>24</v>
      </c>
      <c r="I58" s="3">
        <v>2</v>
      </c>
      <c r="J58" s="3">
        <v>24</v>
      </c>
      <c r="K58" s="2">
        <f>IF(logVir!K58="","",logVir!K58-SKir!K58*logKir!K58-SLir!K58*logHir!K58-SLir!K58*logQir!K58)</f>
        <v>-0.30488100858492856</v>
      </c>
      <c r="L58" s="2">
        <f>IF(logVir!L58="","",logVir!L58-SKir!L58*logKir!L58-SLir!L58*logHir!L58-SLir!L58*logQir!L58)</f>
        <v>-6.5699234448209354E-2</v>
      </c>
      <c r="M58" s="2">
        <f>IF(logVir!M58="","",logVir!M58-SKir!M58*logKir!M58-SLir!M58*logHir!M58-SLir!M58*logQir!M58)</f>
        <v>-0.291330886811974</v>
      </c>
      <c r="N58" s="2">
        <f>IF(logVir!N58="","",logVir!N58-SKir!N58*logKir!N58-SLir!N58*logHir!N58-SLir!N58*logQir!N58)</f>
        <v>-0.27060178316081601</v>
      </c>
      <c r="O58" s="2">
        <f>IF(logVir!O58="","",logVir!O58-SKir!O58*logKir!O58-SLir!O58*logHir!O58-SLir!O58*logQir!O58)</f>
        <v>-0.1666979593015008</v>
      </c>
    </row>
    <row r="59" spans="1:15" x14ac:dyDescent="0.55000000000000004">
      <c r="A59" s="3">
        <v>2</v>
      </c>
      <c r="B59" s="3">
        <v>25</v>
      </c>
      <c r="I59" s="3">
        <v>2</v>
      </c>
      <c r="J59" s="3">
        <v>25</v>
      </c>
      <c r="K59" s="2">
        <f>IF(logVir!K59="","",logVir!K59-SKir!K59*logKir!K59-SLir!K59*logHir!K59-SLir!K59*logQir!K59)</f>
        <v>-0.19057977038384588</v>
      </c>
      <c r="L59" s="2">
        <f>IF(logVir!L59="","",logVir!L59-SKir!L59*logKir!L59-SLir!L59*logHir!L59-SLir!L59*logQir!L59)</f>
        <v>-0.1713875462145707</v>
      </c>
      <c r="M59" s="2">
        <f>IF(logVir!M59="","",logVir!M59-SKir!M59*logKir!M59-SLir!M59*logHir!M59-SLir!M59*logQir!M59)</f>
        <v>-0.12571803966562831</v>
      </c>
      <c r="N59" s="2">
        <f>IF(logVir!N59="","",logVir!N59-SKir!N59*logKir!N59-SLir!N59*logHir!N59-SLir!N59*logQir!N59)</f>
        <v>-0.23048448752573827</v>
      </c>
      <c r="O59" s="2">
        <f>IF(logVir!O59="","",logVir!O59-SKir!O59*logKir!O59-SLir!O59*logHir!O59-SLir!O59*logQir!O59)</f>
        <v>-0.20400011876835597</v>
      </c>
    </row>
    <row r="60" spans="1:15" x14ac:dyDescent="0.55000000000000004">
      <c r="A60" s="3">
        <v>2</v>
      </c>
      <c r="B60" s="3">
        <v>26</v>
      </c>
      <c r="I60" s="3">
        <v>2</v>
      </c>
      <c r="J60" s="3">
        <v>26</v>
      </c>
      <c r="K60" s="2">
        <f>IF(logVir!K60="","",logVir!K60-SKir!K60*logKir!K60-SLir!K60*logHir!K60-SLir!K60*logQir!K60)</f>
        <v>-5.4643587555808511E-2</v>
      </c>
      <c r="L60" s="2">
        <f>IF(logVir!L60="","",logVir!L60-SKir!L60*logKir!L60-SLir!L60*logHir!L60-SLir!L60*logQir!L60)</f>
        <v>6.7515720457887382E-2</v>
      </c>
      <c r="M60" s="2">
        <f>IF(logVir!M60="","",logVir!M60-SKir!M60*logKir!M60-SLir!M60*logHir!M60-SLir!M60*logQir!M60)</f>
        <v>3.3192198324043146E-2</v>
      </c>
      <c r="N60" s="2">
        <f>IF(logVir!N60="","",logVir!N60-SKir!N60*logKir!N60-SLir!N60*logHir!N60-SLir!N60*logQir!N60)</f>
        <v>2.1973607732851702E-2</v>
      </c>
      <c r="O60" s="2">
        <f>IF(logVir!O60="","",logVir!O60-SKir!O60*logKir!O60-SLir!O60*logHir!O60-SLir!O60*logQir!O60)</f>
        <v>6.179033502951705E-2</v>
      </c>
    </row>
    <row r="61" spans="1:15" x14ac:dyDescent="0.55000000000000004">
      <c r="A61" s="3">
        <v>2</v>
      </c>
      <c r="B61" s="3">
        <v>27</v>
      </c>
      <c r="I61" s="3">
        <v>2</v>
      </c>
      <c r="J61" s="3">
        <v>27</v>
      </c>
      <c r="K61" s="2">
        <f>IF(logVir!K61="","",logVir!K61-SKir!K61*logKir!K61-SLir!K61*logHir!K61-SLir!K61*logQir!K61)</f>
        <v>3.274248596031501E-2</v>
      </c>
      <c r="L61" s="2">
        <f>IF(logVir!L61="","",logVir!L61-SKir!L61*logKir!L61-SLir!L61*logHir!L61-SLir!L61*logQir!L61)</f>
        <v>-4.4809473863981666E-2</v>
      </c>
      <c r="M61" s="2">
        <f>IF(logVir!M61="","",logVir!M61-SKir!M61*logKir!M61-SLir!M61*logHir!M61-SLir!M61*logQir!M61)</f>
        <v>-0.13449115506442122</v>
      </c>
      <c r="N61" s="2">
        <f>IF(logVir!N61="","",logVir!N61-SKir!N61*logKir!N61-SLir!N61*logHir!N61-SLir!N61*logQir!N61)</f>
        <v>2.4377897943581611E-2</v>
      </c>
      <c r="O61" s="2">
        <f>IF(logVir!O61="","",logVir!O61-SKir!O61*logKir!O61-SLir!O61*logHir!O61-SLir!O61*logQir!O61)</f>
        <v>2.8055282900323705E-2</v>
      </c>
    </row>
    <row r="62" spans="1:15" x14ac:dyDescent="0.55000000000000004">
      <c r="A62" s="3">
        <v>2</v>
      </c>
      <c r="B62" s="3">
        <v>28</v>
      </c>
      <c r="I62" s="3">
        <v>2</v>
      </c>
      <c r="J62" s="3">
        <v>28</v>
      </c>
      <c r="K62" s="2">
        <f>IF(logVir!K62="","",logVir!K62-SKir!K62*logKir!K62-SLir!K62*logHir!K62-SLir!K62*logQir!K62)</f>
        <v>-0.14523799972112092</v>
      </c>
      <c r="L62" s="2">
        <f>IF(logVir!L62="","",logVir!L62-SKir!L62*logKir!L62-SLir!L62*logHir!L62-SLir!L62*logQir!L62)</f>
        <v>-9.9362853214049709E-2</v>
      </c>
      <c r="M62" s="2">
        <f>IF(logVir!M62="","",logVir!M62-SKir!M62*logKir!M62-SLir!M62*logHir!M62-SLir!M62*logQir!M62)</f>
        <v>-0.19271671464790605</v>
      </c>
      <c r="N62" s="2">
        <f>IF(logVir!N62="","",logVir!N62-SKir!N62*logKir!N62-SLir!N62*logHir!N62-SLir!N62*logQir!N62)</f>
        <v>-0.12222810691140903</v>
      </c>
      <c r="O62" s="2">
        <f>IF(logVir!O62="","",logVir!O62-SKir!O62*logKir!O62-SLir!O62*logHir!O62-SLir!O62*logQir!O62)</f>
        <v>-0.14767766366981752</v>
      </c>
    </row>
    <row r="63" spans="1:15" x14ac:dyDescent="0.55000000000000004">
      <c r="A63" s="3">
        <v>2</v>
      </c>
      <c r="B63" s="3">
        <v>29</v>
      </c>
      <c r="I63" s="3">
        <v>2</v>
      </c>
      <c r="J63" s="3">
        <v>29</v>
      </c>
      <c r="K63" s="2">
        <f>IF(logVir!K63="","",logVir!K63-SKir!K63*logKir!K63-SLir!K63*logHir!K63-SLir!K63*logQir!K63)</f>
        <v>4.5532837374410745E-2</v>
      </c>
      <c r="L63" s="2">
        <f>IF(logVir!L63="","",logVir!L63-SKir!L63*logKir!L63-SLir!L63*logHir!L63-SLir!L63*logQir!L63)</f>
        <v>-0.12676503703284103</v>
      </c>
      <c r="M63" s="2">
        <f>IF(logVir!M63="","",logVir!M63-SKir!M63*logKir!M63-SLir!M63*logHir!M63-SLir!M63*logQir!M63)</f>
        <v>-4.0297897355249315E-2</v>
      </c>
      <c r="N63" s="2">
        <f>IF(logVir!N63="","",logVir!N63-SKir!N63*logKir!N63-SLir!N63*logHir!N63-SLir!N63*logQir!N63)</f>
        <v>-5.9891389936620992E-2</v>
      </c>
      <c r="O63" s="2">
        <f>IF(logVir!O63="","",logVir!O63-SKir!O63*logKir!O63-SLir!O63*logHir!O63-SLir!O63*logQir!O63)</f>
        <v>-7.0550273269349817E-2</v>
      </c>
    </row>
    <row r="64" spans="1:15" x14ac:dyDescent="0.55000000000000004">
      <c r="A64" s="3">
        <v>2</v>
      </c>
      <c r="B64" s="3">
        <v>30</v>
      </c>
      <c r="I64" s="3">
        <v>2</v>
      </c>
      <c r="J64" s="3">
        <v>30</v>
      </c>
      <c r="K64" s="2">
        <f>IF(logVir!K64="","",logVir!K64-SKir!K64*logKir!K64-SLir!K64*logHir!K64-SLir!K64*logQir!K64)</f>
        <v>-0.22783801351802527</v>
      </c>
      <c r="L64" s="2">
        <f>IF(logVir!L64="","",logVir!L64-SKir!L64*logKir!L64-SLir!L64*logHir!L64-SLir!L64*logQir!L64)</f>
        <v>-9.4704025241794748E-2</v>
      </c>
      <c r="M64" s="2">
        <f>IF(logVir!M64="","",logVir!M64-SKir!M64*logKir!M64-SLir!M64*logHir!M64-SLir!M64*logQir!M64)</f>
        <v>-0.16140028113611354</v>
      </c>
      <c r="N64" s="2">
        <f>IF(logVir!N64="","",logVir!N64-SKir!N64*logKir!N64-SLir!N64*logHir!N64-SLir!N64*logQir!N64)</f>
        <v>-0.1098625903351385</v>
      </c>
      <c r="O64" s="2">
        <f>IF(logVir!O64="","",logVir!O64-SKir!O64*logKir!O64-SLir!O64*logHir!O64-SLir!O64*logQir!O64)</f>
        <v>-0.22208660695670471</v>
      </c>
    </row>
    <row r="65" spans="1:15" x14ac:dyDescent="0.55000000000000004">
      <c r="A65" s="3">
        <v>2</v>
      </c>
      <c r="B65" s="3">
        <v>31</v>
      </c>
      <c r="I65" s="3">
        <v>2</v>
      </c>
      <c r="J65" s="3">
        <v>31</v>
      </c>
      <c r="K65" s="2">
        <f>IF(logVir!K65="","",logVir!K65-SKir!K65*logKir!K65-SLir!K65*logHir!K65-SLir!K65*logQir!K65)</f>
        <v>-8.0495361747422514E-2</v>
      </c>
      <c r="L65" s="2">
        <f>IF(logVir!L65="","",logVir!L65-SKir!L65*logKir!L65-SLir!L65*logHir!L65-SLir!L65*logQir!L65)</f>
        <v>-0.13264347558800854</v>
      </c>
      <c r="M65" s="2">
        <f>IF(logVir!M65="","",logVir!M65-SKir!M65*logKir!M65-SLir!M65*logHir!M65-SLir!M65*logQir!M65)</f>
        <v>-0.19502104169391707</v>
      </c>
      <c r="N65" s="2">
        <f>IF(logVir!N65="","",logVir!N65-SKir!N65*logKir!N65-SLir!N65*logHir!N65-SLir!N65*logQir!N65)</f>
        <v>-0.18215266095687926</v>
      </c>
      <c r="O65" s="2">
        <f>IF(logVir!O65="","",logVir!O65-SKir!O65*logKir!O65-SLir!O65*logHir!O65-SLir!O65*logQir!O65)</f>
        <v>-0.12480467401416026</v>
      </c>
    </row>
    <row r="66" spans="1:15" x14ac:dyDescent="0.55000000000000004">
      <c r="A66" s="3">
        <v>3</v>
      </c>
      <c r="B66" s="3">
        <v>1</v>
      </c>
      <c r="I66" s="3">
        <v>3</v>
      </c>
      <c r="J66" s="3">
        <v>1</v>
      </c>
      <c r="K66" s="2">
        <f>IF(logVir!K66="","",logVir!K66-SKir!K66*logKir!K66-SLir!K66*logHir!K66-SLir!K66*logQir!K66)</f>
        <v>-0.36298186998821358</v>
      </c>
      <c r="L66" s="2">
        <f>IF(logVir!L66="","",logVir!L66-SKir!L66*logKir!L66-SLir!L66*logHir!L66-SLir!L66*logQir!L66)</f>
        <v>-8.8868070689771872E-2</v>
      </c>
      <c r="M66" s="2">
        <f>IF(logVir!M66="","",logVir!M66-SKir!M66*logKir!M66-SLir!M66*logHir!M66-SLir!M66*logQir!M66)</f>
        <v>4.5445346779590036E-2</v>
      </c>
      <c r="N66" s="2">
        <f>IF(logVir!N66="","",logVir!N66-SKir!N66*logKir!N66-SLir!N66*logHir!N66-SLir!N66*logQir!N66)</f>
        <v>9.954746021452246E-2</v>
      </c>
      <c r="O66" s="2">
        <f>IF(logVir!O66="","",logVir!O66-SKir!O66*logKir!O66-SLir!O66*logHir!O66-SLir!O66*logQir!O66)</f>
        <v>0.11750020336060897</v>
      </c>
    </row>
    <row r="67" spans="1:15" x14ac:dyDescent="0.55000000000000004">
      <c r="A67" s="3">
        <v>3</v>
      </c>
      <c r="B67" s="3">
        <v>2</v>
      </c>
      <c r="I67" s="3">
        <v>3</v>
      </c>
      <c r="J67" s="3">
        <v>2</v>
      </c>
      <c r="K67" s="2">
        <f>IF(logVir!K67="","",logVir!K67-SKir!K67*logKir!K67-SLir!K67*logHir!K67-SLir!K67*logQir!K67)</f>
        <v>0.7584111504465757</v>
      </c>
      <c r="L67" s="2">
        <f>IF(logVir!L67="","",logVir!L67-SKir!L67*logKir!L67-SLir!L67*logHir!L67-SLir!L67*logQir!L67)</f>
        <v>0.27786220346499485</v>
      </c>
      <c r="M67" s="2">
        <f>IF(logVir!M67="","",logVir!M67-SKir!M67*logKir!M67-SLir!M67*logHir!M67-SLir!M67*logQir!M67)</f>
        <v>0.38696715076649912</v>
      </c>
      <c r="N67" s="2">
        <f>IF(logVir!N67="","",logVir!N67-SKir!N67*logKir!N67-SLir!N67*logHir!N67-SLir!N67*logQir!N67)</f>
        <v>0.72508939606710754</v>
      </c>
      <c r="O67" s="2">
        <f>IF(logVir!O67="","",logVir!O67-SKir!O67*logKir!O67-SLir!O67*logHir!O67-SLir!O67*logQir!O67)</f>
        <v>0.8012783530496731</v>
      </c>
    </row>
    <row r="68" spans="1:15" x14ac:dyDescent="0.55000000000000004">
      <c r="A68" s="3">
        <v>3</v>
      </c>
      <c r="B68" s="3">
        <v>3</v>
      </c>
      <c r="I68" s="3">
        <v>3</v>
      </c>
      <c r="J68" s="3">
        <v>3</v>
      </c>
      <c r="K68" s="2">
        <f>IF(logVir!K68="","",logVir!K68-SKir!K68*logKir!K68-SLir!K68*logHir!K68-SLir!K68*logQir!K68)</f>
        <v>-0.21991809350200525</v>
      </c>
      <c r="L68" s="2">
        <f>IF(logVir!L68="","",logVir!L68-SKir!L68*logKir!L68-SLir!L68*logHir!L68-SLir!L68*logQir!L68)</f>
        <v>-0.46750300684973678</v>
      </c>
      <c r="M68" s="2">
        <f>IF(logVir!M68="","",logVir!M68-SKir!M68*logKir!M68-SLir!M68*logHir!M68-SLir!M68*logQir!M68)</f>
        <v>-0.30477021080847227</v>
      </c>
      <c r="N68" s="2">
        <f>IF(logVir!N68="","",logVir!N68-SKir!N68*logKir!N68-SLir!N68*logHir!N68-SLir!N68*logQir!N68)</f>
        <v>-0.36791465308979249</v>
      </c>
      <c r="O68" s="2">
        <f>IF(logVir!O68="","",logVir!O68-SKir!O68*logKir!O68-SLir!O68*logHir!O68-SLir!O68*logQir!O68)</f>
        <v>-0.29649817710790882</v>
      </c>
    </row>
    <row r="69" spans="1:15" x14ac:dyDescent="0.55000000000000004">
      <c r="A69" s="3">
        <v>3</v>
      </c>
      <c r="B69" s="3">
        <v>4</v>
      </c>
      <c r="I69" s="3">
        <v>3</v>
      </c>
      <c r="J69" s="3">
        <v>4</v>
      </c>
      <c r="K69" s="2">
        <f>IF(logVir!K69="","",logVir!K69-SKir!K69*logKir!K69-SLir!K69*logHir!K69-SLir!K69*logQir!K69)</f>
        <v>-0.29257525179785832</v>
      </c>
      <c r="L69" s="2">
        <f>IF(logVir!L69="","",logVir!L69-SKir!L69*logKir!L69-SLir!L69*logHir!L69-SLir!L69*logQir!L69)</f>
        <v>-0.39245504165654443</v>
      </c>
      <c r="M69" s="2">
        <f>IF(logVir!M69="","",logVir!M69-SKir!M69*logKir!M69-SLir!M69*logHir!M69-SLir!M69*logQir!M69)</f>
        <v>-0.28070902906105838</v>
      </c>
      <c r="N69" s="2">
        <f>IF(logVir!N69="","",logVir!N69-SKir!N69*logKir!N69-SLir!N69*logHir!N69-SLir!N69*logQir!N69)</f>
        <v>-0.40122067218767282</v>
      </c>
      <c r="O69" s="2">
        <f>IF(logVir!O69="","",logVir!O69-SKir!O69*logKir!O69-SLir!O69*logHir!O69-SLir!O69*logQir!O69)</f>
        <v>-0.30223718239007147</v>
      </c>
    </row>
    <row r="70" spans="1:15" x14ac:dyDescent="0.55000000000000004">
      <c r="A70" s="3">
        <v>3</v>
      </c>
      <c r="B70" s="3">
        <v>5</v>
      </c>
      <c r="I70" s="3">
        <v>3</v>
      </c>
      <c r="J70" s="3">
        <v>5</v>
      </c>
      <c r="K70" s="2">
        <f>IF(logVir!K70="","",logVir!K70-SKir!K70*logKir!K70-SLir!K70*logHir!K70-SLir!K70*logQir!K70)</f>
        <v>8.8953507199832499E-2</v>
      </c>
      <c r="L70" s="2">
        <f>IF(logVir!L70="","",logVir!L70-SKir!L70*logKir!L70-SLir!L70*logHir!L70-SLir!L70*logQir!L70)</f>
        <v>-0.12900250580660677</v>
      </c>
      <c r="M70" s="2">
        <f>IF(logVir!M70="","",logVir!M70-SKir!M70*logKir!M70-SLir!M70*logHir!M70-SLir!M70*logQir!M70)</f>
        <v>-6.9879679983086807E-2</v>
      </c>
      <c r="N70" s="2">
        <f>IF(logVir!N70="","",logVir!N70-SKir!N70*logKir!N70-SLir!N70*logHir!N70-SLir!N70*logQir!N70)</f>
        <v>-0.3543609261125078</v>
      </c>
      <c r="O70" s="2">
        <f>IF(logVir!O70="","",logVir!O70-SKir!O70*logKir!O70-SLir!O70*logHir!O70-SLir!O70*logQir!O70)</f>
        <v>-0.54817067286581256</v>
      </c>
    </row>
    <row r="71" spans="1:15" x14ac:dyDescent="0.55000000000000004">
      <c r="A71" s="3">
        <v>3</v>
      </c>
      <c r="B71" s="3">
        <v>6</v>
      </c>
      <c r="I71" s="3">
        <v>3</v>
      </c>
      <c r="J71" s="3">
        <v>6</v>
      </c>
      <c r="K71" s="2">
        <f>IF(logVir!K71="","",logVir!K71-SKir!K71*logKir!K71-SLir!K71*logHir!K71-SLir!K71*logQir!K71)</f>
        <v>-0.57976361705668933</v>
      </c>
      <c r="L71" s="2">
        <f>IF(logVir!L71="","",logVir!L71-SKir!L71*logKir!L71-SLir!L71*logHir!L71-SLir!L71*logQir!L71)</f>
        <v>-0.56710029879244839</v>
      </c>
      <c r="M71" s="2">
        <f>IF(logVir!M71="","",logVir!M71-SKir!M71*logKir!M71-SLir!M71*logHir!M71-SLir!M71*logQir!M71)</f>
        <v>-0.52721708086509345</v>
      </c>
      <c r="N71" s="2">
        <f>IF(logVir!N71="","",logVir!N71-SKir!N71*logKir!N71-SLir!N71*logHir!N71-SLir!N71*logQir!N71)</f>
        <v>-0.39886146861080779</v>
      </c>
      <c r="O71" s="2">
        <f>IF(logVir!O71="","",logVir!O71-SKir!O71*logKir!O71-SLir!O71*logHir!O71-SLir!O71*logQir!O71)</f>
        <v>-0.28719450136453367</v>
      </c>
    </row>
    <row r="72" spans="1:15" x14ac:dyDescent="0.55000000000000004">
      <c r="A72" s="3">
        <v>3</v>
      </c>
      <c r="B72" s="3">
        <v>7</v>
      </c>
      <c r="I72" s="3">
        <v>3</v>
      </c>
      <c r="J72" s="3">
        <v>7</v>
      </c>
      <c r="K72" s="2">
        <f>IF(logVir!K72="","",logVir!K72-SKir!K72*logKir!K72-SLir!K72*logHir!K72-SLir!K72*logQir!K72)</f>
        <v>-0.14312641051098532</v>
      </c>
      <c r="L72" s="2">
        <f>IF(logVir!L72="","",logVir!L72-SKir!L72*logKir!L72-SLir!L72*logHir!L72-SLir!L72*logQir!L72)</f>
        <v>0.16650138753986807</v>
      </c>
      <c r="M72" s="2">
        <f>IF(logVir!M72="","",logVir!M72-SKir!M72*logKir!M72-SLir!M72*logHir!M72-SLir!M72*logQir!M72)</f>
        <v>0.12127117805917928</v>
      </c>
      <c r="N72" s="2">
        <f>IF(logVir!N72="","",logVir!N72-SKir!N72*logKir!N72-SLir!N72*logHir!N72-SLir!N72*logQir!N72)</f>
        <v>3.6587991293660124E-2</v>
      </c>
      <c r="O72" s="2">
        <f>IF(logVir!O72="","",logVir!O72-SKir!O72*logKir!O72-SLir!O72*logHir!O72-SLir!O72*logQir!O72)</f>
        <v>-0.32252888895328652</v>
      </c>
    </row>
    <row r="73" spans="1:15" x14ac:dyDescent="0.55000000000000004">
      <c r="A73" s="3">
        <v>3</v>
      </c>
      <c r="B73" s="3">
        <v>8</v>
      </c>
      <c r="I73" s="3">
        <v>3</v>
      </c>
      <c r="J73" s="3">
        <v>8</v>
      </c>
      <c r="K73" s="2">
        <f>IF(logVir!K73="","",logVir!K73-SKir!K73*logKir!K73-SLir!K73*logHir!K73-SLir!K73*logQir!K73)</f>
        <v>1.0443670722699347E-2</v>
      </c>
      <c r="L73" s="2">
        <f>IF(logVir!L73="","",logVir!L73-SKir!L73*logKir!L73-SLir!L73*logHir!L73-SLir!L73*logQir!L73)</f>
        <v>-0.24640131570682941</v>
      </c>
      <c r="M73" s="2">
        <f>IF(logVir!M73="","",logVir!M73-SKir!M73*logKir!M73-SLir!M73*logHir!M73-SLir!M73*logQir!M73)</f>
        <v>0.22871145435498838</v>
      </c>
      <c r="N73" s="2">
        <f>IF(logVir!N73="","",logVir!N73-SKir!N73*logKir!N73-SLir!N73*logHir!N73-SLir!N73*logQir!N73)</f>
        <v>0.17361966927647418</v>
      </c>
      <c r="O73" s="2">
        <f>IF(logVir!O73="","",logVir!O73-SKir!O73*logKir!O73-SLir!O73*logHir!O73-SLir!O73*logQir!O73)</f>
        <v>0.28417058801869732</v>
      </c>
    </row>
    <row r="74" spans="1:15" x14ac:dyDescent="0.55000000000000004">
      <c r="A74" s="3">
        <v>3</v>
      </c>
      <c r="B74" s="3">
        <v>9</v>
      </c>
      <c r="I74" s="3">
        <v>3</v>
      </c>
      <c r="J74" s="3">
        <v>9</v>
      </c>
      <c r="K74" s="2">
        <f>IF(logVir!K74="","",logVir!K74-SKir!K74*logKir!K74-SLir!K74*logHir!K74-SLir!K74*logQir!K74)</f>
        <v>-0.32651046746519707</v>
      </c>
      <c r="L74" s="2">
        <f>IF(logVir!L74="","",logVir!L74-SKir!L74*logKir!L74-SLir!L74*logHir!L74-SLir!L74*logQir!L74)</f>
        <v>-0.30455939732282034</v>
      </c>
      <c r="M74" s="2">
        <f>IF(logVir!M74="","",logVir!M74-SKir!M74*logKir!M74-SLir!M74*logHir!M74-SLir!M74*logQir!M74)</f>
        <v>-0.19855254056544985</v>
      </c>
      <c r="N74" s="2">
        <f>IF(logVir!N74="","",logVir!N74-SKir!N74*logKir!N74-SLir!N74*logHir!N74-SLir!N74*logQir!N74)</f>
        <v>-0.18628772339666536</v>
      </c>
      <c r="O74" s="2">
        <f>IF(logVir!O74="","",logVir!O74-SKir!O74*logKir!O74-SLir!O74*logHir!O74-SLir!O74*logQir!O74)</f>
        <v>-0.1846603409635714</v>
      </c>
    </row>
    <row r="75" spans="1:15" x14ac:dyDescent="0.55000000000000004">
      <c r="A75" s="3">
        <v>3</v>
      </c>
      <c r="B75" s="3">
        <v>10</v>
      </c>
      <c r="I75" s="3">
        <v>3</v>
      </c>
      <c r="J75" s="3">
        <v>10</v>
      </c>
      <c r="K75" s="2">
        <f>IF(logVir!K75="","",logVir!K75-SKir!K75*logKir!K75-SLir!K75*logHir!K75-SLir!K75*logQir!K75)</f>
        <v>-0.14217900586842735</v>
      </c>
      <c r="L75" s="2">
        <f>IF(logVir!L75="","",logVir!L75-SKir!L75*logKir!L75-SLir!L75*logHir!L75-SLir!L75*logQir!L75)</f>
        <v>5.3166464103174001E-2</v>
      </c>
      <c r="M75" s="2">
        <f>IF(logVir!M75="","",logVir!M75-SKir!M75*logKir!M75-SLir!M75*logHir!M75-SLir!M75*logQir!M75)</f>
        <v>0.20959123127953513</v>
      </c>
      <c r="N75" s="2">
        <f>IF(logVir!N75="","",logVir!N75-SKir!N75*logKir!N75-SLir!N75*logHir!N75-SLir!N75*logQir!N75)</f>
        <v>0.21998620803820432</v>
      </c>
      <c r="O75" s="2">
        <f>IF(logVir!O75="","",logVir!O75-SKir!O75*logKir!O75-SLir!O75*logHir!O75-SLir!O75*logQir!O75)</f>
        <v>0.24613627881699701</v>
      </c>
    </row>
    <row r="76" spans="1:15" x14ac:dyDescent="0.55000000000000004">
      <c r="A76" s="3">
        <v>3</v>
      </c>
      <c r="B76" s="3">
        <v>11</v>
      </c>
      <c r="I76" s="3">
        <v>3</v>
      </c>
      <c r="J76" s="3">
        <v>11</v>
      </c>
      <c r="K76" s="2">
        <f>IF(logVir!K76="","",logVir!K76-SKir!K76*logKir!K76-SLir!K76*logHir!K76-SLir!K76*logQir!K76)</f>
        <v>-1.9166261880285473E-2</v>
      </c>
      <c r="L76" s="2">
        <f>IF(logVir!L76="","",logVir!L76-SKir!L76*logKir!L76-SLir!L76*logHir!L76-SLir!L76*logQir!L76)</f>
        <v>2.7283219485267168E-2</v>
      </c>
      <c r="M76" s="2">
        <f>IF(logVir!M76="","",logVir!M76-SKir!M76*logKir!M76-SLir!M76*logHir!M76-SLir!M76*logQir!M76)</f>
        <v>-8.8165611512235648E-2</v>
      </c>
      <c r="N76" s="2">
        <f>IF(logVir!N76="","",logVir!N76-SKir!N76*logKir!N76-SLir!N76*logHir!N76-SLir!N76*logQir!N76)</f>
        <v>0.12111984396881251</v>
      </c>
      <c r="O76" s="2">
        <f>IF(logVir!O76="","",logVir!O76-SKir!O76*logKir!O76-SLir!O76*logHir!O76-SLir!O76*logQir!O76)</f>
        <v>-0.63660900394480646</v>
      </c>
    </row>
    <row r="77" spans="1:15" x14ac:dyDescent="0.55000000000000004">
      <c r="A77" s="3">
        <v>3</v>
      </c>
      <c r="B77" s="3">
        <v>12</v>
      </c>
      <c r="I77" s="3">
        <v>3</v>
      </c>
      <c r="J77" s="3">
        <v>12</v>
      </c>
      <c r="K77" s="2">
        <f>IF(logVir!K77="","",logVir!K77-SKir!K77*logKir!K77-SLir!K77*logHir!K77-SLir!K77*logQir!K77)</f>
        <v>5.5320420100901935E-3</v>
      </c>
      <c r="L77" s="2">
        <f>IF(logVir!L77="","",logVir!L77-SKir!L77*logKir!L77-SLir!L77*logHir!L77-SLir!L77*logQir!L77)</f>
        <v>-0.24779532906688093</v>
      </c>
      <c r="M77" s="2">
        <f>IF(logVir!M77="","",logVir!M77-SKir!M77*logKir!M77-SLir!M77*logHir!M77-SLir!M77*logQir!M77)</f>
        <v>4.6738883628382355E-2</v>
      </c>
      <c r="N77" s="2">
        <f>IF(logVir!N77="","",logVir!N77-SKir!N77*logKir!N77-SLir!N77*logHir!N77-SLir!N77*logQir!N77)</f>
        <v>-8.132410439207359E-2</v>
      </c>
      <c r="O77" s="2">
        <f>IF(logVir!O77="","",logVir!O77-SKir!O77*logKir!O77-SLir!O77*logHir!O77-SLir!O77*logQir!O77)</f>
        <v>-2.7847543210257956E-2</v>
      </c>
    </row>
    <row r="78" spans="1:15" x14ac:dyDescent="0.55000000000000004">
      <c r="A78" s="3">
        <v>3</v>
      </c>
      <c r="B78" s="3">
        <v>13</v>
      </c>
      <c r="I78" s="3">
        <v>3</v>
      </c>
      <c r="J78" s="3">
        <v>13</v>
      </c>
      <c r="K78" s="2">
        <f>IF(logVir!K78="","",logVir!K78-SKir!K78*logKir!K78-SLir!K78*logHir!K78-SLir!K78*logQir!K78)</f>
        <v>0.16561928678790161</v>
      </c>
      <c r="L78" s="2">
        <f>IF(logVir!L78="","",logVir!L78-SKir!L78*logKir!L78-SLir!L78*logHir!L78-SLir!L78*logQir!L78)</f>
        <v>0.81673571560456015</v>
      </c>
      <c r="M78" s="2">
        <f>IF(logVir!M78="","",logVir!M78-SKir!M78*logKir!M78-SLir!M78*logHir!M78-SLir!M78*logQir!M78)</f>
        <v>1.0939447979099812</v>
      </c>
      <c r="N78" s="2">
        <f>IF(logVir!N78="","",logVir!N78-SKir!N78*logKir!N78-SLir!N78*logHir!N78-SLir!N78*logQir!N78)</f>
        <v>0.81239702460681917</v>
      </c>
      <c r="O78" s="2">
        <f>IF(logVir!O78="","",logVir!O78-SKir!O78*logKir!O78-SLir!O78*logHir!O78-SLir!O78*logQir!O78)</f>
        <v>0.61271463979864493</v>
      </c>
    </row>
    <row r="79" spans="1:15" x14ac:dyDescent="0.55000000000000004">
      <c r="A79" s="3">
        <v>3</v>
      </c>
      <c r="B79" s="3">
        <v>14</v>
      </c>
      <c r="I79" s="3">
        <v>3</v>
      </c>
      <c r="J79" s="3">
        <v>14</v>
      </c>
      <c r="K79" s="2">
        <f>IF(logVir!K79="","",logVir!K79-SKir!K79*logKir!K79-SLir!K79*logHir!K79-SLir!K79*logQir!K79)</f>
        <v>-0.43021637977501775</v>
      </c>
      <c r="L79" s="2">
        <f>IF(logVir!L79="","",logVir!L79-SKir!L79*logKir!L79-SLir!L79*logHir!L79-SLir!L79*logQir!L79)</f>
        <v>-0.52493165350854576</v>
      </c>
      <c r="M79" s="2">
        <f>IF(logVir!M79="","",logVir!M79-SKir!M79*logKir!M79-SLir!M79*logHir!M79-SLir!M79*logQir!M79)</f>
        <v>-0.24411055669796883</v>
      </c>
      <c r="N79" s="2">
        <f>IF(logVir!N79="","",logVir!N79-SKir!N79*logKir!N79-SLir!N79*logHir!N79-SLir!N79*logQir!N79)</f>
        <v>-0.79980987230450862</v>
      </c>
      <c r="O79" s="2">
        <f>IF(logVir!O79="","",logVir!O79-SKir!O79*logKir!O79-SLir!O79*logHir!O79-SLir!O79*logQir!O79)</f>
        <v>3.8129712868426049E-2</v>
      </c>
    </row>
    <row r="80" spans="1:15" x14ac:dyDescent="0.55000000000000004">
      <c r="A80" s="3">
        <v>3</v>
      </c>
      <c r="B80" s="3">
        <v>15</v>
      </c>
      <c r="I80" s="3">
        <v>3</v>
      </c>
      <c r="J80" s="3">
        <v>15</v>
      </c>
      <c r="K80" s="2">
        <f>IF(logVir!K80="","",logVir!K80-SKir!K80*logKir!K80-SLir!K80*logHir!K80-SLir!K80*logQir!K80)</f>
        <v>0.15361571207727848</v>
      </c>
      <c r="L80" s="2">
        <f>IF(logVir!L80="","",logVir!L80-SKir!L80*logKir!L80-SLir!L80*logHir!L80-SLir!L80*logQir!L80)</f>
        <v>0.2328088999666412</v>
      </c>
      <c r="M80" s="2">
        <f>IF(logVir!M80="","",logVir!M80-SKir!M80*logKir!M80-SLir!M80*logHir!M80-SLir!M80*logQir!M80)</f>
        <v>0.13334405067722382</v>
      </c>
      <c r="N80" s="2">
        <f>IF(logVir!N80="","",logVir!N80-SKir!N80*logKir!N80-SLir!N80*logHir!N80-SLir!N80*logQir!N80)</f>
        <v>4.6697803440515287E-2</v>
      </c>
      <c r="O80" s="2">
        <f>IF(logVir!O80="","",logVir!O80-SKir!O80*logKir!O80-SLir!O80*logHir!O80-SLir!O80*logQir!O80)</f>
        <v>0.12133456067067201</v>
      </c>
    </row>
    <row r="81" spans="1:15" x14ac:dyDescent="0.55000000000000004">
      <c r="A81" s="3">
        <v>3</v>
      </c>
      <c r="B81" s="3">
        <v>16</v>
      </c>
      <c r="I81" s="3">
        <v>3</v>
      </c>
      <c r="J81" s="3">
        <v>16</v>
      </c>
      <c r="K81" s="2">
        <f>IF(logVir!K81="","",logVir!K81-SKir!K81*logKir!K81-SLir!K81*logHir!K81-SLir!K81*logQir!K81)</f>
        <v>-0.37465066972694905</v>
      </c>
      <c r="L81" s="2">
        <f>IF(logVir!L81="","",logVir!L81-SKir!L81*logKir!L81-SLir!L81*logHir!L81-SLir!L81*logQir!L81)</f>
        <v>-0.30380488681476464</v>
      </c>
      <c r="M81" s="2">
        <f>IF(logVir!M81="","",logVir!M81-SKir!M81*logKir!M81-SLir!M81*logHir!M81-SLir!M81*logQir!M81)</f>
        <v>-0.13931676552637426</v>
      </c>
      <c r="N81" s="2">
        <f>IF(logVir!N81="","",logVir!N81-SKir!N81*logKir!N81-SLir!N81*logHir!N81-SLir!N81*logQir!N81)</f>
        <v>-0.14359648043421278</v>
      </c>
      <c r="O81" s="2">
        <f>IF(logVir!O81="","",logVir!O81-SKir!O81*logKir!O81-SLir!O81*logHir!O81-SLir!O81*logQir!O81)</f>
        <v>-3.0850451773830737E-2</v>
      </c>
    </row>
    <row r="82" spans="1:15" x14ac:dyDescent="0.55000000000000004">
      <c r="A82" s="3">
        <v>3</v>
      </c>
      <c r="B82" s="3">
        <v>17</v>
      </c>
      <c r="I82" s="3">
        <v>3</v>
      </c>
      <c r="J82" s="3">
        <v>17</v>
      </c>
      <c r="K82" s="2">
        <f>IF(logVir!K82="","",logVir!K82-SKir!K82*logKir!K82-SLir!K82*logHir!K82-SLir!K82*logQir!K82)</f>
        <v>-0.20496458360942524</v>
      </c>
      <c r="L82" s="2">
        <f>IF(logVir!L82="","",logVir!L82-SKir!L82*logKir!L82-SLir!L82*logHir!L82-SLir!L82*logQir!L82)</f>
        <v>-0.12890774829644763</v>
      </c>
      <c r="M82" s="2">
        <f>IF(logVir!M82="","",logVir!M82-SKir!M82*logKir!M82-SLir!M82*logHir!M82-SLir!M82*logQir!M82)</f>
        <v>-0.11487092227679921</v>
      </c>
      <c r="N82" s="2">
        <f>IF(logVir!N82="","",logVir!N82-SKir!N82*logKir!N82-SLir!N82*logHir!N82-SLir!N82*logQir!N82)</f>
        <v>-0.17192739866179521</v>
      </c>
      <c r="O82" s="2">
        <f>IF(logVir!O82="","",logVir!O82-SKir!O82*logKir!O82-SLir!O82*logHir!O82-SLir!O82*logQir!O82)</f>
        <v>-0.18469859946486991</v>
      </c>
    </row>
    <row r="83" spans="1:15" x14ac:dyDescent="0.55000000000000004">
      <c r="A83" s="3">
        <v>3</v>
      </c>
      <c r="B83" s="3">
        <v>18</v>
      </c>
      <c r="I83" s="3">
        <v>3</v>
      </c>
      <c r="J83" s="3">
        <v>18</v>
      </c>
      <c r="K83" s="2">
        <f>IF(logVir!K83="","",logVir!K83-SKir!K83*logKir!K83-SLir!K83*logHir!K83-SLir!K83*logQir!K83)</f>
        <v>9.1827660303224118E-2</v>
      </c>
      <c r="L83" s="2">
        <f>IF(logVir!L83="","",logVir!L83-SKir!L83*logKir!L83-SLir!L83*logHir!L83-SLir!L83*logQir!L83)</f>
        <v>0.39377082260616597</v>
      </c>
      <c r="M83" s="2">
        <f>IF(logVir!M83="","",logVir!M83-SKir!M83*logKir!M83-SLir!M83*logHir!M83-SLir!M83*logQir!M83)</f>
        <v>0.22871121850273612</v>
      </c>
      <c r="N83" s="2">
        <f>IF(logVir!N83="","",logVir!N83-SKir!N83*logKir!N83-SLir!N83*logHir!N83-SLir!N83*logQir!N83)</f>
        <v>0.17836119457066657</v>
      </c>
      <c r="O83" s="2">
        <f>IF(logVir!O83="","",logVir!O83-SKir!O83*logKir!O83-SLir!O83*logHir!O83-SLir!O83*logQir!O83)</f>
        <v>-6.6771768496803302E-2</v>
      </c>
    </row>
    <row r="84" spans="1:15" x14ac:dyDescent="0.55000000000000004">
      <c r="A84" s="3">
        <v>3</v>
      </c>
      <c r="B84" s="3">
        <v>19</v>
      </c>
      <c r="I84" s="3">
        <v>3</v>
      </c>
      <c r="J84" s="3">
        <v>19</v>
      </c>
      <c r="K84" s="2">
        <f>IF(logVir!K84="","",logVir!K84-SKir!K84*logKir!K84-SLir!K84*logHir!K84-SLir!K84*logQir!K84)</f>
        <v>-0.13102471365254109</v>
      </c>
      <c r="L84" s="2">
        <f>IF(logVir!L84="","",logVir!L84-SKir!L84*logKir!L84-SLir!L84*logHir!L84-SLir!L84*logQir!L84)</f>
        <v>-0.29685104379915417</v>
      </c>
      <c r="M84" s="2">
        <f>IF(logVir!M84="","",logVir!M84-SKir!M84*logKir!M84-SLir!M84*logHir!M84-SLir!M84*logQir!M84)</f>
        <v>-0.24854056708794559</v>
      </c>
      <c r="N84" s="2">
        <f>IF(logVir!N84="","",logVir!N84-SKir!N84*logKir!N84-SLir!N84*logHir!N84-SLir!N84*logQir!N84)</f>
        <v>-8.0973238959402449E-2</v>
      </c>
      <c r="O84" s="2">
        <f>IF(logVir!O84="","",logVir!O84-SKir!O84*logKir!O84-SLir!O84*logHir!O84-SLir!O84*logQir!O84)</f>
        <v>-0.12225152695971535</v>
      </c>
    </row>
    <row r="85" spans="1:15" x14ac:dyDescent="0.55000000000000004">
      <c r="A85" s="3">
        <v>3</v>
      </c>
      <c r="B85" s="3">
        <v>20</v>
      </c>
      <c r="I85" s="3">
        <v>3</v>
      </c>
      <c r="J85" s="3">
        <v>20</v>
      </c>
      <c r="K85" s="2">
        <f>IF(logVir!K85="","",logVir!K85-SKir!K85*logKir!K85-SLir!K85*logHir!K85-SLir!K85*logQir!K85)</f>
        <v>-4.3463584430944037E-2</v>
      </c>
      <c r="L85" s="2">
        <f>IF(logVir!L85="","",logVir!L85-SKir!L85*logKir!L85-SLir!L85*logHir!L85-SLir!L85*logQir!L85)</f>
        <v>-7.7396267772558563E-2</v>
      </c>
      <c r="M85" s="2">
        <f>IF(logVir!M85="","",logVir!M85-SKir!M85*logKir!M85-SLir!M85*logHir!M85-SLir!M85*logQir!M85)</f>
        <v>-5.2691301745963148E-2</v>
      </c>
      <c r="N85" s="2">
        <f>IF(logVir!N85="","",logVir!N85-SKir!N85*logKir!N85-SLir!N85*logHir!N85-SLir!N85*logQir!N85)</f>
        <v>-1.7547241855132685E-2</v>
      </c>
      <c r="O85" s="2">
        <f>IF(logVir!O85="","",logVir!O85-SKir!O85*logKir!O85-SLir!O85*logHir!O85-SLir!O85*logQir!O85)</f>
        <v>-3.4717411633406282E-2</v>
      </c>
    </row>
    <row r="86" spans="1:15" x14ac:dyDescent="0.55000000000000004">
      <c r="A86" s="3">
        <v>3</v>
      </c>
      <c r="B86" s="3">
        <v>21</v>
      </c>
      <c r="I86" s="3">
        <v>3</v>
      </c>
      <c r="J86" s="3">
        <v>21</v>
      </c>
      <c r="K86" s="2">
        <f>IF(logVir!K86="","",logVir!K86-SKir!K86*logKir!K86-SLir!K86*logHir!K86-SLir!K86*logQir!K86)</f>
        <v>-0.28020682692470694</v>
      </c>
      <c r="L86" s="2">
        <f>IF(logVir!L86="","",logVir!L86-SKir!L86*logKir!L86-SLir!L86*logHir!L86-SLir!L86*logQir!L86)</f>
        <v>-4.8095659769263874E-2</v>
      </c>
      <c r="M86" s="2">
        <f>IF(logVir!M86="","",logVir!M86-SKir!M86*logKir!M86-SLir!M86*logHir!M86-SLir!M86*logQir!M86)</f>
        <v>-0.13012292164602202</v>
      </c>
      <c r="N86" s="2">
        <f>IF(logVir!N86="","",logVir!N86-SKir!N86*logKir!N86-SLir!N86*logHir!N86-SLir!N86*logQir!N86)</f>
        <v>-0.19891593578192684</v>
      </c>
      <c r="O86" s="2">
        <f>IF(logVir!O86="","",logVir!O86-SKir!O86*logKir!O86-SLir!O86*logHir!O86-SLir!O86*logQir!O86)</f>
        <v>-0.29867177444930781</v>
      </c>
    </row>
    <row r="87" spans="1:15" x14ac:dyDescent="0.55000000000000004">
      <c r="A87" s="3">
        <v>3</v>
      </c>
      <c r="B87" s="3">
        <v>22</v>
      </c>
      <c r="I87" s="3">
        <v>3</v>
      </c>
      <c r="J87" s="3">
        <v>22</v>
      </c>
      <c r="K87" s="2">
        <f>IF(logVir!K87="","",logVir!K87-SKir!K87*logKir!K87-SLir!K87*logHir!K87-SLir!K87*logQir!K87)</f>
        <v>-0.60234300765622739</v>
      </c>
      <c r="L87" s="2">
        <f>IF(logVir!L87="","",logVir!L87-SKir!L87*logKir!L87-SLir!L87*logHir!L87-SLir!L87*logQir!L87)</f>
        <v>-0.37692040800843718</v>
      </c>
      <c r="M87" s="2">
        <f>IF(logVir!M87="","",logVir!M87-SKir!M87*logKir!M87-SLir!M87*logHir!M87-SLir!M87*logQir!M87)</f>
        <v>-0.59088629860776998</v>
      </c>
      <c r="N87" s="2">
        <f>IF(logVir!N87="","",logVir!N87-SKir!N87*logKir!N87-SLir!N87*logHir!N87-SLir!N87*logQir!N87)</f>
        <v>-0.64188503345240089</v>
      </c>
      <c r="O87" s="2">
        <f>IF(logVir!O87="","",logVir!O87-SKir!O87*logKir!O87-SLir!O87*logHir!O87-SLir!O87*logQir!O87)</f>
        <v>-0.49359972529408624</v>
      </c>
    </row>
    <row r="88" spans="1:15" x14ac:dyDescent="0.55000000000000004">
      <c r="A88" s="3">
        <v>3</v>
      </c>
      <c r="B88" s="3">
        <v>23</v>
      </c>
      <c r="I88" s="3">
        <v>3</v>
      </c>
      <c r="J88" s="3">
        <v>23</v>
      </c>
      <c r="K88" s="2">
        <f>IF(logVir!K88="","",logVir!K88-SKir!K88*logKir!K88-SLir!K88*logHir!K88-SLir!K88*logQir!K88)</f>
        <v>-0.10200132023482816</v>
      </c>
      <c r="L88" s="2">
        <f>IF(logVir!L88="","",logVir!L88-SKir!L88*logKir!L88-SLir!L88*logHir!L88-SLir!L88*logQir!L88)</f>
        <v>-7.3384577624095143E-2</v>
      </c>
      <c r="M88" s="2">
        <f>IF(logVir!M88="","",logVir!M88-SKir!M88*logKir!M88-SLir!M88*logHir!M88-SLir!M88*logQir!M88)</f>
        <v>-0.25203482478084627</v>
      </c>
      <c r="N88" s="2">
        <f>IF(logVir!N88="","",logVir!N88-SKir!N88*logKir!N88-SLir!N88*logHir!N88-SLir!N88*logQir!N88)</f>
        <v>-0.22185181816669738</v>
      </c>
      <c r="O88" s="2">
        <f>IF(logVir!O88="","",logVir!O88-SKir!O88*logKir!O88-SLir!O88*logHir!O88-SLir!O88*logQir!O88)</f>
        <v>-0.35731588504651268</v>
      </c>
    </row>
    <row r="89" spans="1:15" x14ac:dyDescent="0.55000000000000004">
      <c r="A89" s="3">
        <v>3</v>
      </c>
      <c r="B89" s="3">
        <v>24</v>
      </c>
      <c r="I89" s="3">
        <v>3</v>
      </c>
      <c r="J89" s="3">
        <v>24</v>
      </c>
      <c r="K89" s="2">
        <f>IF(logVir!K89="","",logVir!K89-SKir!K89*logKir!K89-SLir!K89*logHir!K89-SLir!K89*logQir!K89)</f>
        <v>-0.12930180104961089</v>
      </c>
      <c r="L89" s="2">
        <f>IF(logVir!L89="","",logVir!L89-SKir!L89*logKir!L89-SLir!L89*logHir!L89-SLir!L89*logQir!L89)</f>
        <v>-0.1926925912591253</v>
      </c>
      <c r="M89" s="2">
        <f>IF(logVir!M89="","",logVir!M89-SKir!M89*logKir!M89-SLir!M89*logHir!M89-SLir!M89*logQir!M89)</f>
        <v>-0.45300853802574292</v>
      </c>
      <c r="N89" s="2">
        <f>IF(logVir!N89="","",logVir!N89-SKir!N89*logKir!N89-SLir!N89*logHir!N89-SLir!N89*logQir!N89)</f>
        <v>-0.24203927661780883</v>
      </c>
      <c r="O89" s="2">
        <f>IF(logVir!O89="","",logVir!O89-SKir!O89*logKir!O89-SLir!O89*logHir!O89-SLir!O89*logQir!O89)</f>
        <v>-0.47618451875042095</v>
      </c>
    </row>
    <row r="90" spans="1:15" x14ac:dyDescent="0.55000000000000004">
      <c r="A90" s="3">
        <v>3</v>
      </c>
      <c r="B90" s="3">
        <v>25</v>
      </c>
      <c r="I90" s="3">
        <v>3</v>
      </c>
      <c r="J90" s="3">
        <v>25</v>
      </c>
      <c r="K90" s="2">
        <f>IF(logVir!K90="","",logVir!K90-SKir!K90*logKir!K90-SLir!K90*logHir!K90-SLir!K90*logQir!K90)</f>
        <v>-0.10427259817818199</v>
      </c>
      <c r="L90" s="2">
        <f>IF(logVir!L90="","",logVir!L90-SKir!L90*logKir!L90-SLir!L90*logHir!L90-SLir!L90*logQir!L90)</f>
        <v>-6.1787354847791298E-2</v>
      </c>
      <c r="M90" s="2">
        <f>IF(logVir!M90="","",logVir!M90-SKir!M90*logKir!M90-SLir!M90*logHir!M90-SLir!M90*logQir!M90)</f>
        <v>-0.12377366952613919</v>
      </c>
      <c r="N90" s="2">
        <f>IF(logVir!N90="","",logVir!N90-SKir!N90*logKir!N90-SLir!N90*logHir!N90-SLir!N90*logQir!N90)</f>
        <v>-8.0789380870843364E-2</v>
      </c>
      <c r="O90" s="2">
        <f>IF(logVir!O90="","",logVir!O90-SKir!O90*logKir!O90-SLir!O90*logHir!O90-SLir!O90*logQir!O90)</f>
        <v>-8.9032470344766301E-2</v>
      </c>
    </row>
    <row r="91" spans="1:15" x14ac:dyDescent="0.55000000000000004">
      <c r="A91" s="3">
        <v>3</v>
      </c>
      <c r="B91" s="3">
        <v>26</v>
      </c>
      <c r="I91" s="3">
        <v>3</v>
      </c>
      <c r="J91" s="3">
        <v>26</v>
      </c>
      <c r="K91" s="2">
        <f>IF(logVir!K91="","",logVir!K91-SKir!K91*logKir!K91-SLir!K91*logHir!K91-SLir!K91*logQir!K91)</f>
        <v>0.14429096253602652</v>
      </c>
      <c r="L91" s="2">
        <f>IF(logVir!L91="","",logVir!L91-SKir!L91*logKir!L91-SLir!L91*logHir!L91-SLir!L91*logQir!L91)</f>
        <v>5.493573958966147E-2</v>
      </c>
      <c r="M91" s="2">
        <f>IF(logVir!M91="","",logVir!M91-SKir!M91*logKir!M91-SLir!M91*logHir!M91-SLir!M91*logQir!M91)</f>
        <v>0.13397809313386069</v>
      </c>
      <c r="N91" s="2">
        <f>IF(logVir!N91="","",logVir!N91-SKir!N91*logKir!N91-SLir!N91*logHir!N91-SLir!N91*logQir!N91)</f>
        <v>0.18819800140202056</v>
      </c>
      <c r="O91" s="2">
        <f>IF(logVir!O91="","",logVir!O91-SKir!O91*logKir!O91-SLir!O91*logHir!O91-SLir!O91*logQir!O91)</f>
        <v>0.24387101610816633</v>
      </c>
    </row>
    <row r="92" spans="1:15" x14ac:dyDescent="0.55000000000000004">
      <c r="A92" s="3">
        <v>3</v>
      </c>
      <c r="B92" s="3">
        <v>27</v>
      </c>
      <c r="I92" s="3">
        <v>3</v>
      </c>
      <c r="J92" s="3">
        <v>27</v>
      </c>
      <c r="K92" s="2">
        <f>IF(logVir!K92="","",logVir!K92-SKir!K92*logKir!K92-SLir!K92*logHir!K92-SLir!K92*logQir!K92)</f>
        <v>-3.9054319051146015E-2</v>
      </c>
      <c r="L92" s="2">
        <f>IF(logVir!L92="","",logVir!L92-SKir!L92*logKir!L92-SLir!L92*logHir!L92-SLir!L92*logQir!L92)</f>
        <v>-7.5947909783982942E-2</v>
      </c>
      <c r="M92" s="2">
        <f>IF(logVir!M92="","",logVir!M92-SKir!M92*logKir!M92-SLir!M92*logHir!M92-SLir!M92*logQir!M92)</f>
        <v>-0.1054317011426458</v>
      </c>
      <c r="N92" s="2">
        <f>IF(logVir!N92="","",logVir!N92-SKir!N92*logKir!N92-SLir!N92*logHir!N92-SLir!N92*logQir!N92)</f>
        <v>-0.11169456041665003</v>
      </c>
      <c r="O92" s="2">
        <f>IF(logVir!O92="","",logVir!O92-SKir!O92*logKir!O92-SLir!O92*logHir!O92-SLir!O92*logQir!O92)</f>
        <v>-0.11095181310516138</v>
      </c>
    </row>
    <row r="93" spans="1:15" x14ac:dyDescent="0.55000000000000004">
      <c r="A93" s="3">
        <v>3</v>
      </c>
      <c r="B93" s="3">
        <v>28</v>
      </c>
      <c r="I93" s="3">
        <v>3</v>
      </c>
      <c r="J93" s="3">
        <v>28</v>
      </c>
      <c r="K93" s="2">
        <f>IF(logVir!K93="","",logVir!K93-SKir!K93*logKir!K93-SLir!K93*logHir!K93-SLir!K93*logQir!K93)</f>
        <v>-6.0701285466096745E-2</v>
      </c>
      <c r="L93" s="2">
        <f>IF(logVir!L93="","",logVir!L93-SKir!L93*logKir!L93-SLir!L93*logHir!L93-SLir!L93*logQir!L93)</f>
        <v>-2.9294123665912563E-2</v>
      </c>
      <c r="M93" s="2">
        <f>IF(logVir!M93="","",logVir!M93-SKir!M93*logKir!M93-SLir!M93*logHir!M93-SLir!M93*logQir!M93)</f>
        <v>-7.036780900079842E-2</v>
      </c>
      <c r="N93" s="2">
        <f>IF(logVir!N93="","",logVir!N93-SKir!N93*logKir!N93-SLir!N93*logHir!N93-SLir!N93*logQir!N93)</f>
        <v>-3.4043636760590294E-2</v>
      </c>
      <c r="O93" s="2">
        <f>IF(logVir!O93="","",logVir!O93-SKir!O93*logKir!O93-SLir!O93*logHir!O93-SLir!O93*logQir!O93)</f>
        <v>-1.3885868209077459E-2</v>
      </c>
    </row>
    <row r="94" spans="1:15" x14ac:dyDescent="0.55000000000000004">
      <c r="A94" s="3">
        <v>3</v>
      </c>
      <c r="B94" s="3">
        <v>29</v>
      </c>
      <c r="I94" s="3">
        <v>3</v>
      </c>
      <c r="J94" s="3">
        <v>29</v>
      </c>
      <c r="K94" s="2">
        <f>IF(logVir!K94="","",logVir!K94-SKir!K94*logKir!K94-SLir!K94*logHir!K94-SLir!K94*logQir!K94)</f>
        <v>-0.18867485351078775</v>
      </c>
      <c r="L94" s="2">
        <f>IF(logVir!L94="","",logVir!L94-SKir!L94*logKir!L94-SLir!L94*logHir!L94-SLir!L94*logQir!L94)</f>
        <v>-0.15057699514702855</v>
      </c>
      <c r="M94" s="2">
        <f>IF(logVir!M94="","",logVir!M94-SKir!M94*logKir!M94-SLir!M94*logHir!M94-SLir!M94*logQir!M94)</f>
        <v>-0.17297970128475837</v>
      </c>
      <c r="N94" s="2">
        <f>IF(logVir!N94="","",logVir!N94-SKir!N94*logKir!N94-SLir!N94*logHir!N94-SLir!N94*logQir!N94)</f>
        <v>-0.15677765287034962</v>
      </c>
      <c r="O94" s="2">
        <f>IF(logVir!O94="","",logVir!O94-SKir!O94*logKir!O94-SLir!O94*logHir!O94-SLir!O94*logQir!O94)</f>
        <v>-0.20926366836954283</v>
      </c>
    </row>
    <row r="95" spans="1:15" x14ac:dyDescent="0.55000000000000004">
      <c r="A95" s="3">
        <v>3</v>
      </c>
      <c r="B95" s="3">
        <v>30</v>
      </c>
      <c r="I95" s="3">
        <v>3</v>
      </c>
      <c r="J95" s="3">
        <v>30</v>
      </c>
      <c r="K95" s="2">
        <f>IF(logVir!K95="","",logVir!K95-SKir!K95*logKir!K95-SLir!K95*logHir!K95-SLir!K95*logQir!K95)</f>
        <v>-0.18737429611903664</v>
      </c>
      <c r="L95" s="2">
        <f>IF(logVir!L95="","",logVir!L95-SKir!L95*logKir!L95-SLir!L95*logHir!L95-SLir!L95*logQir!L95)</f>
        <v>-0.22939736359767221</v>
      </c>
      <c r="M95" s="2">
        <f>IF(logVir!M95="","",logVir!M95-SKir!M95*logKir!M95-SLir!M95*logHir!M95-SLir!M95*logQir!M95)</f>
        <v>-0.20820055474355714</v>
      </c>
      <c r="N95" s="2">
        <f>IF(logVir!N95="","",logVir!N95-SKir!N95*logKir!N95-SLir!N95*logHir!N95-SLir!N95*logQir!N95)</f>
        <v>-0.2291288279294541</v>
      </c>
      <c r="O95" s="2">
        <f>IF(logVir!O95="","",logVir!O95-SKir!O95*logKir!O95-SLir!O95*logHir!O95-SLir!O95*logQir!O95)</f>
        <v>-0.20164384004447186</v>
      </c>
    </row>
    <row r="96" spans="1:15" x14ac:dyDescent="0.55000000000000004">
      <c r="A96" s="3">
        <v>3</v>
      </c>
      <c r="B96" s="3">
        <v>31</v>
      </c>
      <c r="I96" s="3">
        <v>3</v>
      </c>
      <c r="J96" s="3">
        <v>31</v>
      </c>
      <c r="K96" s="2">
        <f>IF(logVir!K96="","",logVir!K96-SKir!K96*logKir!K96-SLir!K96*logHir!K96-SLir!K96*logQir!K96)</f>
        <v>-0.24792366392063378</v>
      </c>
      <c r="L96" s="2">
        <f>IF(logVir!L96="","",logVir!L96-SKir!L96*logKir!L96-SLir!L96*logHir!L96-SLir!L96*logQir!L96)</f>
        <v>-0.19627513307227229</v>
      </c>
      <c r="M96" s="2">
        <f>IF(logVir!M96="","",logVir!M96-SKir!M96*logKir!M96-SLir!M96*logHir!M96-SLir!M96*logQir!M96)</f>
        <v>-0.18263975428076748</v>
      </c>
      <c r="N96" s="2">
        <f>IF(logVir!N96="","",logVir!N96-SKir!N96*logKir!N96-SLir!N96*logHir!N96-SLir!N96*logQir!N96)</f>
        <v>-0.23980368348557424</v>
      </c>
      <c r="O96" s="2">
        <f>IF(logVir!O96="","",logVir!O96-SKir!O96*logKir!O96-SLir!O96*logHir!O96-SLir!O96*logQir!O96)</f>
        <v>-0.21885888998265632</v>
      </c>
    </row>
    <row r="97" spans="1:15" x14ac:dyDescent="0.55000000000000004">
      <c r="A97" s="3">
        <v>4</v>
      </c>
      <c r="B97" s="3">
        <v>1</v>
      </c>
      <c r="I97" s="3">
        <v>4</v>
      </c>
      <c r="J97" s="3">
        <v>1</v>
      </c>
      <c r="K97" s="2">
        <f>IF(logVir!K97="","",logVir!K97-SKir!K97*logKir!K97-SLir!K97*logHir!K97-SLir!K97*logQir!K97)</f>
        <v>7.1590241542626443E-3</v>
      </c>
      <c r="L97" s="2">
        <f>IF(logVir!L97="","",logVir!L97-SKir!L97*logKir!L97-SLir!L97*logHir!L97-SLir!L97*logQir!L97)</f>
        <v>-0.110770782624858</v>
      </c>
      <c r="M97" s="2">
        <f>IF(logVir!M97="","",logVir!M97-SKir!M97*logKir!M97-SLir!M97*logHir!M97-SLir!M97*logQir!M97)</f>
        <v>-1.6636602966327435E-3</v>
      </c>
      <c r="N97" s="2">
        <f>IF(logVir!N97="","",logVir!N97-SKir!N97*logKir!N97-SLir!N97*logHir!N97-SLir!N97*logQir!N97)</f>
        <v>3.4877738573295555E-2</v>
      </c>
      <c r="O97" s="2">
        <f>IF(logVir!O97="","",logVir!O97-SKir!O97*logKir!O97-SLir!O97*logHir!O97-SLir!O97*logQir!O97)</f>
        <v>9.9182254832454242E-2</v>
      </c>
    </row>
    <row r="98" spans="1:15" x14ac:dyDescent="0.55000000000000004">
      <c r="A98" s="3">
        <v>4</v>
      </c>
      <c r="B98" s="3">
        <v>2</v>
      </c>
      <c r="I98" s="3">
        <v>4</v>
      </c>
      <c r="J98" s="3">
        <v>2</v>
      </c>
      <c r="K98" s="2">
        <f>IF(logVir!K98="","",logVir!K98-SKir!K98*logKir!K98-SLir!K98*logHir!K98-SLir!K98*logQir!K98)</f>
        <v>-0.42797780430549803</v>
      </c>
      <c r="L98" s="2">
        <f>IF(logVir!L98="","",logVir!L98-SKir!L98*logKir!L98-SLir!L98*logHir!L98-SLir!L98*logQir!L98)</f>
        <v>0.25558083139849547</v>
      </c>
      <c r="M98" s="2">
        <f>IF(logVir!M98="","",logVir!M98-SKir!M98*logKir!M98-SLir!M98*logHir!M98-SLir!M98*logQir!M98)</f>
        <v>0.6161720994596076</v>
      </c>
      <c r="N98" s="2">
        <f>IF(logVir!N98="","",logVir!N98-SKir!N98*logKir!N98-SLir!N98*logHir!N98-SLir!N98*logQir!N98)</f>
        <v>0.74931206646529591</v>
      </c>
      <c r="O98" s="2">
        <f>IF(logVir!O98="","",logVir!O98-SKir!O98*logKir!O98-SLir!O98*logHir!O98-SLir!O98*logQir!O98)</f>
        <v>0.88856316813192693</v>
      </c>
    </row>
    <row r="99" spans="1:15" x14ac:dyDescent="0.55000000000000004">
      <c r="A99" s="3">
        <v>4</v>
      </c>
      <c r="B99" s="3">
        <v>3</v>
      </c>
      <c r="I99" s="3">
        <v>4</v>
      </c>
      <c r="J99" s="3">
        <v>3</v>
      </c>
      <c r="K99" s="2">
        <f>IF(logVir!K99="","",logVir!K99-SKir!K99*logKir!K99-SLir!K99*logHir!K99-SLir!K99*logQir!K99)</f>
        <v>-0.11477770903099124</v>
      </c>
      <c r="L99" s="2">
        <f>IF(logVir!L99="","",logVir!L99-SKir!L99*logKir!L99-SLir!L99*logHir!L99-SLir!L99*logQir!L99)</f>
        <v>-5.5316234060231395E-2</v>
      </c>
      <c r="M99" s="2">
        <f>IF(logVir!M99="","",logVir!M99-SKir!M99*logKir!M99-SLir!M99*logHir!M99-SLir!M99*logQir!M99)</f>
        <v>-9.3541400011475942E-2</v>
      </c>
      <c r="N99" s="2">
        <f>IF(logVir!N99="","",logVir!N99-SKir!N99*logKir!N99-SLir!N99*logHir!N99-SLir!N99*logQir!N99)</f>
        <v>-6.9979070591616413E-2</v>
      </c>
      <c r="O99" s="2">
        <f>IF(logVir!O99="","",logVir!O99-SKir!O99*logKir!O99-SLir!O99*logHir!O99-SLir!O99*logQir!O99)</f>
        <v>-9.8289289481334752E-2</v>
      </c>
    </row>
    <row r="100" spans="1:15" x14ac:dyDescent="0.55000000000000004">
      <c r="A100" s="3">
        <v>4</v>
      </c>
      <c r="B100" s="3">
        <v>4</v>
      </c>
      <c r="I100" s="3">
        <v>4</v>
      </c>
      <c r="J100" s="3">
        <v>4</v>
      </c>
      <c r="K100" s="2">
        <f>IF(logVir!K100="","",logVir!K100-SKir!K100*logKir!K100-SLir!K100*logHir!K100-SLir!K100*logQir!K100)</f>
        <v>-0.22823052139185426</v>
      </c>
      <c r="L100" s="2">
        <f>IF(logVir!L100="","",logVir!L100-SKir!L100*logKir!L100-SLir!L100*logHir!L100-SLir!L100*logQir!L100)</f>
        <v>-0.15053025501310396</v>
      </c>
      <c r="M100" s="2">
        <f>IF(logVir!M100="","",logVir!M100-SKir!M100*logKir!M100-SLir!M100*logHir!M100-SLir!M100*logQir!M100)</f>
        <v>-0.2579090403997924</v>
      </c>
      <c r="N100" s="2">
        <f>IF(logVir!N100="","",logVir!N100-SKir!N100*logKir!N100-SLir!N100*logHir!N100-SLir!N100*logQir!N100)</f>
        <v>-0.23389833654591963</v>
      </c>
      <c r="O100" s="2">
        <f>IF(logVir!O100="","",logVir!O100-SKir!O100*logKir!O100-SLir!O100*logHir!O100-SLir!O100*logQir!O100)</f>
        <v>-0.46211418113284519</v>
      </c>
    </row>
    <row r="101" spans="1:15" x14ac:dyDescent="0.55000000000000004">
      <c r="A101" s="3">
        <v>4</v>
      </c>
      <c r="B101" s="3">
        <v>5</v>
      </c>
      <c r="I101" s="3">
        <v>4</v>
      </c>
      <c r="J101" s="3">
        <v>5</v>
      </c>
      <c r="K101" s="2">
        <f>IF(logVir!K101="","",logVir!K101-SKir!K101*logKir!K101-SLir!K101*logHir!K101-SLir!K101*logQir!K101)</f>
        <v>0.25511646767878315</v>
      </c>
      <c r="L101" s="2">
        <f>IF(logVir!L101="","",logVir!L101-SKir!L101*logKir!L101-SLir!L101*logHir!L101-SLir!L101*logQir!L101)</f>
        <v>0.31512848282711814</v>
      </c>
      <c r="M101" s="2">
        <f>IF(logVir!M101="","",logVir!M101-SKir!M101*logKir!M101-SLir!M101*logHir!M101-SLir!M101*logQir!M101)</f>
        <v>0.25724483528438075</v>
      </c>
      <c r="N101" s="2">
        <f>IF(logVir!N101="","",logVir!N101-SKir!N101*logKir!N101-SLir!N101*logHir!N101-SLir!N101*logQir!N101)</f>
        <v>0.28524622465345817</v>
      </c>
      <c r="O101" s="2">
        <f>IF(logVir!O101="","",logVir!O101-SKir!O101*logKir!O101-SLir!O101*logHir!O101-SLir!O101*logQir!O101)</f>
        <v>-0.32067474183835432</v>
      </c>
    </row>
    <row r="102" spans="1:15" x14ac:dyDescent="0.55000000000000004">
      <c r="A102" s="3">
        <v>4</v>
      </c>
      <c r="B102" s="3">
        <v>6</v>
      </c>
      <c r="I102" s="3">
        <v>4</v>
      </c>
      <c r="J102" s="3">
        <v>6</v>
      </c>
      <c r="K102" s="2">
        <f>IF(logVir!K102="","",logVir!K102-SKir!K102*logKir!K102-SLir!K102*logHir!K102-SLir!K102*logQir!K102)</f>
        <v>0.70485718939131004</v>
      </c>
      <c r="L102" s="2">
        <f>IF(logVir!L102="","",logVir!L102-SKir!L102*logKir!L102-SLir!L102*logHir!L102-SLir!L102*logQir!L102)</f>
        <v>0.83158829439729209</v>
      </c>
      <c r="M102" s="2">
        <f>IF(logVir!M102="","",logVir!M102-SKir!M102*logKir!M102-SLir!M102*logHir!M102-SLir!M102*logQir!M102)</f>
        <v>0.74640429533254515</v>
      </c>
      <c r="N102" s="2">
        <f>IF(logVir!N102="","",logVir!N102-SKir!N102*logKir!N102-SLir!N102*logHir!N102-SLir!N102*logQir!N102)</f>
        <v>0.73790929037013098</v>
      </c>
      <c r="O102" s="2">
        <f>IF(logVir!O102="","",logVir!O102-SKir!O102*logKir!O102-SLir!O102*logHir!O102-SLir!O102*logQir!O102)</f>
        <v>-9.6061291169378421E-2</v>
      </c>
    </row>
    <row r="103" spans="1:15" x14ac:dyDescent="0.55000000000000004">
      <c r="A103" s="3">
        <v>4</v>
      </c>
      <c r="B103" s="3">
        <v>7</v>
      </c>
      <c r="I103" s="3">
        <v>4</v>
      </c>
      <c r="J103" s="3">
        <v>7</v>
      </c>
      <c r="K103" s="2">
        <f>IF(logVir!K103="","",logVir!K103-SKir!K103*logKir!K103-SLir!K103*logHir!K103-SLir!K103*logQir!K103)</f>
        <v>-0.40478136828351458</v>
      </c>
      <c r="L103" s="2">
        <f>IF(logVir!L103="","",logVir!L103-SKir!L103*logKir!L103-SLir!L103*logHir!L103-SLir!L103*logQir!L103)</f>
        <v>0.18528121143404178</v>
      </c>
      <c r="M103" s="2">
        <f>IF(logVir!M103="","",logVir!M103-SKir!M103*logKir!M103-SLir!M103*logHir!M103-SLir!M103*logQir!M103)</f>
        <v>-4.3691981480556835E-2</v>
      </c>
      <c r="N103" s="2">
        <f>IF(logVir!N103="","",logVir!N103-SKir!N103*logKir!N103-SLir!N103*logHir!N103-SLir!N103*logQir!N103)</f>
        <v>0.12101797862955226</v>
      </c>
      <c r="O103" s="2">
        <f>IF(logVir!O103="","",logVir!O103-SKir!O103*logKir!O103-SLir!O103*logHir!O103-SLir!O103*logQir!O103)</f>
        <v>-6.910632579970806E-2</v>
      </c>
    </row>
    <row r="104" spans="1:15" x14ac:dyDescent="0.55000000000000004">
      <c r="A104" s="3">
        <v>4</v>
      </c>
      <c r="B104" s="3">
        <v>8</v>
      </c>
      <c r="I104" s="3">
        <v>4</v>
      </c>
      <c r="J104" s="3">
        <v>8</v>
      </c>
      <c r="K104" s="2">
        <f>IF(logVir!K104="","",logVir!K104-SKir!K104*logKir!K104-SLir!K104*logHir!K104-SLir!K104*logQir!K104)</f>
        <v>-0.14836327048782705</v>
      </c>
      <c r="L104" s="2">
        <f>IF(logVir!L104="","",logVir!L104-SKir!L104*logKir!L104-SLir!L104*logHir!L104-SLir!L104*logQir!L104)</f>
        <v>-0.28630992063204735</v>
      </c>
      <c r="M104" s="2">
        <f>IF(logVir!M104="","",logVir!M104-SKir!M104*logKir!M104-SLir!M104*logHir!M104-SLir!M104*logQir!M104)</f>
        <v>-4.4737425417000667E-2</v>
      </c>
      <c r="N104" s="2">
        <f>IF(logVir!N104="","",logVir!N104-SKir!N104*logKir!N104-SLir!N104*logHir!N104-SLir!N104*logQir!N104)</f>
        <v>-0.16579536190197161</v>
      </c>
      <c r="O104" s="2">
        <f>IF(logVir!O104="","",logVir!O104-SKir!O104*logKir!O104-SLir!O104*logHir!O104-SLir!O104*logQir!O104)</f>
        <v>1.7687035177226432E-2</v>
      </c>
    </row>
    <row r="105" spans="1:15" x14ac:dyDescent="0.55000000000000004">
      <c r="A105" s="3">
        <v>4</v>
      </c>
      <c r="B105" s="3">
        <v>9</v>
      </c>
      <c r="I105" s="3">
        <v>4</v>
      </c>
      <c r="J105" s="3">
        <v>9</v>
      </c>
      <c r="K105" s="2">
        <f>IF(logVir!K105="","",logVir!K105-SKir!K105*logKir!K105-SLir!K105*logHir!K105-SLir!K105*logQir!K105)</f>
        <v>-2.8439641214100891E-2</v>
      </c>
      <c r="L105" s="2">
        <f>IF(logVir!L105="","",logVir!L105-SKir!L105*logKir!L105-SLir!L105*logHir!L105-SLir!L105*logQir!L105)</f>
        <v>1.1447097819085032E-2</v>
      </c>
      <c r="M105" s="2">
        <f>IF(logVir!M105="","",logVir!M105-SKir!M105*logKir!M105-SLir!M105*logHir!M105-SLir!M105*logQir!M105)</f>
        <v>-3.1618623394257653E-2</v>
      </c>
      <c r="N105" s="2">
        <f>IF(logVir!N105="","",logVir!N105-SKir!N105*logKir!N105-SLir!N105*logHir!N105-SLir!N105*logQir!N105)</f>
        <v>-2.2541724325747969E-2</v>
      </c>
      <c r="O105" s="2">
        <f>IF(logVir!O105="","",logVir!O105-SKir!O105*logKir!O105-SLir!O105*logHir!O105-SLir!O105*logQir!O105)</f>
        <v>-0.18750841748985222</v>
      </c>
    </row>
    <row r="106" spans="1:15" x14ac:dyDescent="0.55000000000000004">
      <c r="A106" s="3">
        <v>4</v>
      </c>
      <c r="B106" s="3">
        <v>10</v>
      </c>
      <c r="I106" s="3">
        <v>4</v>
      </c>
      <c r="J106" s="3">
        <v>10</v>
      </c>
      <c r="K106" s="2">
        <f>IF(logVir!K106="","",logVir!K106-SKir!K106*logKir!K106-SLir!K106*logHir!K106-SLir!K106*logQir!K106)</f>
        <v>0.17265674173057868</v>
      </c>
      <c r="L106" s="2">
        <f>IF(logVir!L106="","",logVir!L106-SKir!L106*logKir!L106-SLir!L106*logHir!L106-SLir!L106*logQir!L106)</f>
        <v>-0.10461737227079188</v>
      </c>
      <c r="M106" s="2">
        <f>IF(logVir!M106="","",logVir!M106-SKir!M106*logKir!M106-SLir!M106*logHir!M106-SLir!M106*logQir!M106)</f>
        <v>1.686218360180429E-2</v>
      </c>
      <c r="N106" s="2">
        <f>IF(logVir!N106="","",logVir!N106-SKir!N106*logKir!N106-SLir!N106*logHir!N106-SLir!N106*logQir!N106)</f>
        <v>-7.8364545026143331E-2</v>
      </c>
      <c r="O106" s="2">
        <f>IF(logVir!O106="","",logVir!O106-SKir!O106*logKir!O106-SLir!O106*logHir!O106-SLir!O106*logQir!O106)</f>
        <v>2.4689159639092736E-2</v>
      </c>
    </row>
    <row r="107" spans="1:15" x14ac:dyDescent="0.55000000000000004">
      <c r="A107" s="3">
        <v>4</v>
      </c>
      <c r="B107" s="3">
        <v>11</v>
      </c>
      <c r="I107" s="3">
        <v>4</v>
      </c>
      <c r="J107" s="3">
        <v>11</v>
      </c>
      <c r="K107" s="2">
        <f>IF(logVir!K107="","",logVir!K107-SKir!K107*logKir!K107-SLir!K107*logHir!K107-SLir!K107*logQir!K107)</f>
        <v>9.8256847891128096E-2</v>
      </c>
      <c r="L107" s="2">
        <f>IF(logVir!L107="","",logVir!L107-SKir!L107*logKir!L107-SLir!L107*logHir!L107-SLir!L107*logQir!L107)</f>
        <v>0.83506854163549527</v>
      </c>
      <c r="M107" s="2">
        <f>IF(logVir!M107="","",logVir!M107-SKir!M107*logKir!M107-SLir!M107*logHir!M107-SLir!M107*logQir!M107)</f>
        <v>0.64895801850444212</v>
      </c>
      <c r="N107" s="2">
        <f>IF(logVir!N107="","",logVir!N107-SKir!N107*logKir!N107-SLir!N107*logHir!N107-SLir!N107*logQir!N107)</f>
        <v>0.65506042081966975</v>
      </c>
      <c r="O107" s="2">
        <f>IF(logVir!O107="","",logVir!O107-SKir!O107*logKir!O107-SLir!O107*logHir!O107-SLir!O107*logQir!O107)</f>
        <v>0.23051288238658105</v>
      </c>
    </row>
    <row r="108" spans="1:15" x14ac:dyDescent="0.55000000000000004">
      <c r="A108" s="3">
        <v>4</v>
      </c>
      <c r="B108" s="3">
        <v>12</v>
      </c>
      <c r="I108" s="3">
        <v>4</v>
      </c>
      <c r="J108" s="3">
        <v>12</v>
      </c>
      <c r="K108" s="2">
        <f>IF(logVir!K108="","",logVir!K108-SKir!K108*logKir!K108-SLir!K108*logHir!K108-SLir!K108*logQir!K108)</f>
        <v>0.15428405129329115</v>
      </c>
      <c r="L108" s="2">
        <f>IF(logVir!L108="","",logVir!L108-SKir!L108*logKir!L108-SLir!L108*logHir!L108-SLir!L108*logQir!L108)</f>
        <v>9.369339821141548E-2</v>
      </c>
      <c r="M108" s="2">
        <f>IF(logVir!M108="","",logVir!M108-SKir!M108*logKir!M108-SLir!M108*logHir!M108-SLir!M108*logQir!M108)</f>
        <v>-0.35520982201187978</v>
      </c>
      <c r="N108" s="2">
        <f>IF(logVir!N108="","",logVir!N108-SKir!N108*logKir!N108-SLir!N108*logHir!N108-SLir!N108*logQir!N108)</f>
        <v>-0.38033077299130957</v>
      </c>
      <c r="O108" s="2">
        <f>IF(logVir!O108="","",logVir!O108-SKir!O108*logKir!O108-SLir!O108*logHir!O108-SLir!O108*logQir!O108)</f>
        <v>-0.40127231944153569</v>
      </c>
    </row>
    <row r="109" spans="1:15" x14ac:dyDescent="0.55000000000000004">
      <c r="A109" s="3">
        <v>4</v>
      </c>
      <c r="B109" s="3">
        <v>13</v>
      </c>
      <c r="I109" s="3">
        <v>4</v>
      </c>
      <c r="J109" s="3">
        <v>13</v>
      </c>
      <c r="K109" s="2">
        <f>IF(logVir!K109="","",logVir!K109-SKir!K109*logKir!K109-SLir!K109*logHir!K109-SLir!K109*logQir!K109)</f>
        <v>0.78479763212652964</v>
      </c>
      <c r="L109" s="2">
        <f>IF(logVir!L109="","",logVir!L109-SKir!L109*logKir!L109-SLir!L109*logHir!L109-SLir!L109*logQir!L109)</f>
        <v>1.0660927940128382</v>
      </c>
      <c r="M109" s="2">
        <f>IF(logVir!M109="","",logVir!M109-SKir!M109*logKir!M109-SLir!M109*logHir!M109-SLir!M109*logQir!M109)</f>
        <v>1.095564908151319</v>
      </c>
      <c r="N109" s="2">
        <f>IF(logVir!N109="","",logVir!N109-SKir!N109*logKir!N109-SLir!N109*logHir!N109-SLir!N109*logQir!N109)</f>
        <v>1.4190634649263916</v>
      </c>
      <c r="O109" s="2">
        <f>IF(logVir!O109="","",logVir!O109-SKir!O109*logKir!O109-SLir!O109*logHir!O109-SLir!O109*logQir!O109)</f>
        <v>1.0406858925300786</v>
      </c>
    </row>
    <row r="110" spans="1:15" x14ac:dyDescent="0.55000000000000004">
      <c r="A110" s="3">
        <v>4</v>
      </c>
      <c r="B110" s="3">
        <v>14</v>
      </c>
      <c r="I110" s="3">
        <v>4</v>
      </c>
      <c r="J110" s="3">
        <v>14</v>
      </c>
      <c r="K110" s="2">
        <f>IF(logVir!K110="","",logVir!K110-SKir!K110*logKir!K110-SLir!K110*logHir!K110-SLir!K110*logQir!K110)</f>
        <v>-0.457408595131161</v>
      </c>
      <c r="L110" s="2">
        <f>IF(logVir!L110="","",logVir!L110-SKir!L110*logKir!L110-SLir!L110*logHir!L110-SLir!L110*logQir!L110)</f>
        <v>-3.169229961785338E-2</v>
      </c>
      <c r="M110" s="2">
        <f>IF(logVir!M110="","",logVir!M110-SKir!M110*logKir!M110-SLir!M110*logHir!M110-SLir!M110*logQir!M110)</f>
        <v>-3.6663178539778296E-2</v>
      </c>
      <c r="N110" s="2">
        <f>IF(logVir!N110="","",logVir!N110-SKir!N110*logKir!N110-SLir!N110*logHir!N110-SLir!N110*logQir!N110)</f>
        <v>0.31976502939390061</v>
      </c>
      <c r="O110" s="2">
        <f>IF(logVir!O110="","",logVir!O110-SKir!O110*logKir!O110-SLir!O110*logHir!O110-SLir!O110*logQir!O110)</f>
        <v>0.43871837278436793</v>
      </c>
    </row>
    <row r="111" spans="1:15" x14ac:dyDescent="0.55000000000000004">
      <c r="A111" s="3">
        <v>4</v>
      </c>
      <c r="B111" s="3">
        <v>15</v>
      </c>
      <c r="I111" s="3">
        <v>4</v>
      </c>
      <c r="J111" s="3">
        <v>15</v>
      </c>
      <c r="K111" s="2">
        <f>IF(logVir!K111="","",logVir!K111-SKir!K111*logKir!K111-SLir!K111*logHir!K111-SLir!K111*logQir!K111)</f>
        <v>0.13859165965706749</v>
      </c>
      <c r="L111" s="2">
        <f>IF(logVir!L111="","",logVir!L111-SKir!L111*logKir!L111-SLir!L111*logHir!L111-SLir!L111*logQir!L111)</f>
        <v>-0.13693280180976125</v>
      </c>
      <c r="M111" s="2">
        <f>IF(logVir!M111="","",logVir!M111-SKir!M111*logKir!M111-SLir!M111*logHir!M111-SLir!M111*logQir!M111)</f>
        <v>0.145401004978466</v>
      </c>
      <c r="N111" s="2">
        <f>IF(logVir!N111="","",logVir!N111-SKir!N111*logKir!N111-SLir!N111*logHir!N111-SLir!N111*logQir!N111)</f>
        <v>0.14237477314982008</v>
      </c>
      <c r="O111" s="2">
        <f>IF(logVir!O111="","",logVir!O111-SKir!O111*logKir!O111-SLir!O111*logHir!O111-SLir!O111*logQir!O111)</f>
        <v>4.3634448657096918E-2</v>
      </c>
    </row>
    <row r="112" spans="1:15" x14ac:dyDescent="0.55000000000000004">
      <c r="A112" s="3">
        <v>4</v>
      </c>
      <c r="B112" s="3">
        <v>16</v>
      </c>
      <c r="I112" s="3">
        <v>4</v>
      </c>
      <c r="J112" s="3">
        <v>16</v>
      </c>
      <c r="K112" s="2">
        <f>IF(logVir!K112="","",logVir!K112-SKir!K112*logKir!K112-SLir!K112*logHir!K112-SLir!K112*logQir!K112)</f>
        <v>-3.8733485941538512E-2</v>
      </c>
      <c r="L112" s="2">
        <f>IF(logVir!L112="","",logVir!L112-SKir!L112*logKir!L112-SLir!L112*logHir!L112-SLir!L112*logQir!L112)</f>
        <v>-0.1323087974884849</v>
      </c>
      <c r="M112" s="2">
        <f>IF(logVir!M112="","",logVir!M112-SKir!M112*logKir!M112-SLir!M112*logHir!M112-SLir!M112*logQir!M112)</f>
        <v>-0.13146594719572316</v>
      </c>
      <c r="N112" s="2">
        <f>IF(logVir!N112="","",logVir!N112-SKir!N112*logKir!N112-SLir!N112*logHir!N112-SLir!N112*logQir!N112)</f>
        <v>-4.934020093723003E-2</v>
      </c>
      <c r="O112" s="2">
        <f>IF(logVir!O112="","",logVir!O112-SKir!O112*logKir!O112-SLir!O112*logHir!O112-SLir!O112*logQir!O112)</f>
        <v>-4.364284453472584E-2</v>
      </c>
    </row>
    <row r="113" spans="1:15" x14ac:dyDescent="0.55000000000000004">
      <c r="A113" s="3">
        <v>4</v>
      </c>
      <c r="B113" s="3">
        <v>17</v>
      </c>
      <c r="I113" s="3">
        <v>4</v>
      </c>
      <c r="J113" s="3">
        <v>17</v>
      </c>
      <c r="K113" s="2">
        <f>IF(logVir!K113="","",logVir!K113-SKir!K113*logKir!K113-SLir!K113*logHir!K113-SLir!K113*logQir!K113)</f>
        <v>2.3969564097281744E-2</v>
      </c>
      <c r="L113" s="2">
        <f>IF(logVir!L113="","",logVir!L113-SKir!L113*logKir!L113-SLir!L113*logHir!L113-SLir!L113*logQir!L113)</f>
        <v>-0.17099032032611941</v>
      </c>
      <c r="M113" s="2">
        <f>IF(logVir!M113="","",logVir!M113-SKir!M113*logKir!M113-SLir!M113*logHir!M113-SLir!M113*logQir!M113)</f>
        <v>-0.21379407726274918</v>
      </c>
      <c r="N113" s="2">
        <f>IF(logVir!N113="","",logVir!N113-SKir!N113*logKir!N113-SLir!N113*logHir!N113-SLir!N113*logQir!N113)</f>
        <v>-0.23826600219166658</v>
      </c>
      <c r="O113" s="2">
        <f>IF(logVir!O113="","",logVir!O113-SKir!O113*logKir!O113-SLir!O113*logHir!O113-SLir!O113*logQir!O113)</f>
        <v>-0.37880265814421021</v>
      </c>
    </row>
    <row r="114" spans="1:15" x14ac:dyDescent="0.55000000000000004">
      <c r="A114" s="3">
        <v>4</v>
      </c>
      <c r="B114" s="3">
        <v>18</v>
      </c>
      <c r="I114" s="3">
        <v>4</v>
      </c>
      <c r="J114" s="3">
        <v>18</v>
      </c>
      <c r="K114" s="2">
        <f>IF(logVir!K114="","",logVir!K114-SKir!K114*logKir!K114-SLir!K114*logHir!K114-SLir!K114*logQir!K114)</f>
        <v>-0.18482819085211491</v>
      </c>
      <c r="L114" s="2">
        <f>IF(logVir!L114="","",logVir!L114-SKir!L114*logKir!L114-SLir!L114*logHir!L114-SLir!L114*logQir!L114)</f>
        <v>0.39734729029117299</v>
      </c>
      <c r="M114" s="2">
        <f>IF(logVir!M114="","",logVir!M114-SKir!M114*logKir!M114-SLir!M114*logHir!M114-SLir!M114*logQir!M114)</f>
        <v>6.4152907912405577E-2</v>
      </c>
      <c r="N114" s="2">
        <f>IF(logVir!N114="","",logVir!N114-SKir!N114*logKir!N114-SLir!N114*logHir!N114-SLir!N114*logQir!N114)</f>
        <v>-4.9791072685426305E-2</v>
      </c>
      <c r="O114" s="2">
        <f>IF(logVir!O114="","",logVir!O114-SKir!O114*logKir!O114-SLir!O114*logHir!O114-SLir!O114*logQir!O114)</f>
        <v>-0.2215283347746636</v>
      </c>
    </row>
    <row r="115" spans="1:15" x14ac:dyDescent="0.55000000000000004">
      <c r="A115" s="3">
        <v>4</v>
      </c>
      <c r="B115" s="3">
        <v>19</v>
      </c>
      <c r="I115" s="3">
        <v>4</v>
      </c>
      <c r="J115" s="3">
        <v>19</v>
      </c>
      <c r="K115" s="2">
        <f>IF(logVir!K115="","",logVir!K115-SKir!K115*logKir!K115-SLir!K115*logHir!K115-SLir!K115*logQir!K115)</f>
        <v>0.31863649188208065</v>
      </c>
      <c r="L115" s="2">
        <f>IF(logVir!L115="","",logVir!L115-SKir!L115*logKir!L115-SLir!L115*logHir!L115-SLir!L115*logQir!L115)</f>
        <v>0.21174738089251693</v>
      </c>
      <c r="M115" s="2">
        <f>IF(logVir!M115="","",logVir!M115-SKir!M115*logKir!M115-SLir!M115*logHir!M115-SLir!M115*logQir!M115)</f>
        <v>0.20032027946086001</v>
      </c>
      <c r="N115" s="2">
        <f>IF(logVir!N115="","",logVir!N115-SKir!N115*logKir!N115-SLir!N115*logHir!N115-SLir!N115*logQir!N115)</f>
        <v>0.23881710734972306</v>
      </c>
      <c r="O115" s="2">
        <f>IF(logVir!O115="","",logVir!O115-SKir!O115*logKir!O115-SLir!O115*logHir!O115-SLir!O115*logQir!O115)</f>
        <v>0.19099124991318334</v>
      </c>
    </row>
    <row r="116" spans="1:15" x14ac:dyDescent="0.55000000000000004">
      <c r="A116" s="3">
        <v>4</v>
      </c>
      <c r="B116" s="3">
        <v>20</v>
      </c>
      <c r="I116" s="3">
        <v>4</v>
      </c>
      <c r="J116" s="3">
        <v>20</v>
      </c>
      <c r="K116" s="2">
        <f>IF(logVir!K116="","",logVir!K116-SKir!K116*logKir!K116-SLir!K116*logHir!K116-SLir!K116*logQir!K116)</f>
        <v>1.657315008184955E-2</v>
      </c>
      <c r="L116" s="2">
        <f>IF(logVir!L116="","",logVir!L116-SKir!L116*logKir!L116-SLir!L116*logHir!L116-SLir!L116*logQir!L116)</f>
        <v>2.5304831823597065E-2</v>
      </c>
      <c r="M116" s="2">
        <f>IF(logVir!M116="","",logVir!M116-SKir!M116*logKir!M116-SLir!M116*logHir!M116-SLir!M116*logQir!M116)</f>
        <v>-1.6612447106828368E-2</v>
      </c>
      <c r="N116" s="2">
        <f>IF(logVir!N116="","",logVir!N116-SKir!N116*logKir!N116-SLir!N116*logHir!N116-SLir!N116*logQir!N116)</f>
        <v>2.5749782676869074E-2</v>
      </c>
      <c r="O116" s="2">
        <f>IF(logVir!O116="","",logVir!O116-SKir!O116*logKir!O116-SLir!O116*logHir!O116-SLir!O116*logQir!O116)</f>
        <v>3.3084406948872477E-2</v>
      </c>
    </row>
    <row r="117" spans="1:15" x14ac:dyDescent="0.55000000000000004">
      <c r="A117" s="3">
        <v>4</v>
      </c>
      <c r="B117" s="3">
        <v>21</v>
      </c>
      <c r="I117" s="3">
        <v>4</v>
      </c>
      <c r="J117" s="3">
        <v>21</v>
      </c>
      <c r="K117" s="2">
        <f>IF(logVir!K117="","",logVir!K117-SKir!K117*logKir!K117-SLir!K117*logHir!K117-SLir!K117*logQir!K117)</f>
        <v>-0.14269177878651754</v>
      </c>
      <c r="L117" s="2">
        <f>IF(logVir!L117="","",logVir!L117-SKir!L117*logKir!L117-SLir!L117*logHir!L117-SLir!L117*logQir!L117)</f>
        <v>-0.10940810146750871</v>
      </c>
      <c r="M117" s="2">
        <f>IF(logVir!M117="","",logVir!M117-SKir!M117*logKir!M117-SLir!M117*logHir!M117-SLir!M117*logQir!M117)</f>
        <v>-0.13125671397865296</v>
      </c>
      <c r="N117" s="2">
        <f>IF(logVir!N117="","",logVir!N117-SKir!N117*logKir!N117-SLir!N117*logHir!N117-SLir!N117*logQir!N117)</f>
        <v>-0.13399140421867717</v>
      </c>
      <c r="O117" s="2">
        <f>IF(logVir!O117="","",logVir!O117-SKir!O117*logKir!O117-SLir!O117*logHir!O117-SLir!O117*logQir!O117)</f>
        <v>7.723406438933357E-3</v>
      </c>
    </row>
    <row r="118" spans="1:15" x14ac:dyDescent="0.55000000000000004">
      <c r="A118" s="3">
        <v>4</v>
      </c>
      <c r="B118" s="3">
        <v>22</v>
      </c>
      <c r="I118" s="3">
        <v>4</v>
      </c>
      <c r="J118" s="3">
        <v>22</v>
      </c>
      <c r="K118" s="2">
        <f>IF(logVir!K118="","",logVir!K118-SKir!K118*logKir!K118-SLir!K118*logHir!K118-SLir!K118*logQir!K118)</f>
        <v>-0.13760916739278545</v>
      </c>
      <c r="L118" s="2">
        <f>IF(logVir!L118="","",logVir!L118-SKir!L118*logKir!L118-SLir!L118*logHir!L118-SLir!L118*logQir!L118)</f>
        <v>-1.3670791592143235E-2</v>
      </c>
      <c r="M118" s="2">
        <f>IF(logVir!M118="","",logVir!M118-SKir!M118*logKir!M118-SLir!M118*logHir!M118-SLir!M118*logQir!M118)</f>
        <v>-0.26161633852493521</v>
      </c>
      <c r="N118" s="2">
        <f>IF(logVir!N118="","",logVir!N118-SKir!N118*logKir!N118-SLir!N118*logHir!N118-SLir!N118*logQir!N118)</f>
        <v>-0.24093072578345234</v>
      </c>
      <c r="O118" s="2">
        <f>IF(logVir!O118="","",logVir!O118-SKir!O118*logKir!O118-SLir!O118*logHir!O118-SLir!O118*logQir!O118)</f>
        <v>-9.4560887700348262E-2</v>
      </c>
    </row>
    <row r="119" spans="1:15" x14ac:dyDescent="0.55000000000000004">
      <c r="A119" s="3">
        <v>4</v>
      </c>
      <c r="B119" s="3">
        <v>23</v>
      </c>
      <c r="I119" s="3">
        <v>4</v>
      </c>
      <c r="J119" s="3">
        <v>23</v>
      </c>
      <c r="K119" s="2">
        <f>IF(logVir!K119="","",logVir!K119-SKir!K119*logKir!K119-SLir!K119*logHir!K119-SLir!K119*logQir!K119)</f>
        <v>-0.16053681939479963</v>
      </c>
      <c r="L119" s="2">
        <f>IF(logVir!L119="","",logVir!L119-SKir!L119*logKir!L119-SLir!L119*logHir!L119-SLir!L119*logQir!L119)</f>
        <v>-0.16590478929357727</v>
      </c>
      <c r="M119" s="2">
        <f>IF(logVir!M119="","",logVir!M119-SKir!M119*logKir!M119-SLir!M119*logHir!M119-SLir!M119*logQir!M119)</f>
        <v>-0.23437588070293972</v>
      </c>
      <c r="N119" s="2">
        <f>IF(logVir!N119="","",logVir!N119-SKir!N119*logKir!N119-SLir!N119*logHir!N119-SLir!N119*logQir!N119)</f>
        <v>-0.22056543656683397</v>
      </c>
      <c r="O119" s="2">
        <f>IF(logVir!O119="","",logVir!O119-SKir!O119*logKir!O119-SLir!O119*logHir!O119-SLir!O119*logQir!O119)</f>
        <v>-0.33811134886180833</v>
      </c>
    </row>
    <row r="120" spans="1:15" x14ac:dyDescent="0.55000000000000004">
      <c r="A120" s="3">
        <v>4</v>
      </c>
      <c r="B120" s="3">
        <v>24</v>
      </c>
      <c r="I120" s="3">
        <v>4</v>
      </c>
      <c r="J120" s="3">
        <v>24</v>
      </c>
      <c r="K120" s="2">
        <f>IF(logVir!K120="","",logVir!K120-SKir!K120*logKir!K120-SLir!K120*logHir!K120-SLir!K120*logQir!K120)</f>
        <v>6.2736062368983617E-2</v>
      </c>
      <c r="L120" s="2">
        <f>IF(logVir!L120="","",logVir!L120-SKir!L120*logKir!L120-SLir!L120*logHir!L120-SLir!L120*logQir!L120)</f>
        <v>9.8368647177081298E-3</v>
      </c>
      <c r="M120" s="2">
        <f>IF(logVir!M120="","",logVir!M120-SKir!M120*logKir!M120-SLir!M120*logHir!M120-SLir!M120*logQir!M120)</f>
        <v>-2.0040093942704736E-2</v>
      </c>
      <c r="N120" s="2">
        <f>IF(logVir!N120="","",logVir!N120-SKir!N120*logKir!N120-SLir!N120*logHir!N120-SLir!N120*logQir!N120)</f>
        <v>-2.4797857850449832E-2</v>
      </c>
      <c r="O120" s="2">
        <f>IF(logVir!O120="","",logVir!O120-SKir!O120*logKir!O120-SLir!O120*logHir!O120-SLir!O120*logQir!O120)</f>
        <v>-0.29410843559519045</v>
      </c>
    </row>
    <row r="121" spans="1:15" x14ac:dyDescent="0.55000000000000004">
      <c r="A121" s="3">
        <v>4</v>
      </c>
      <c r="B121" s="3">
        <v>25</v>
      </c>
      <c r="I121" s="3">
        <v>4</v>
      </c>
      <c r="J121" s="3">
        <v>25</v>
      </c>
      <c r="K121" s="2">
        <f>IF(logVir!K121="","",logVir!K121-SKir!K121*logKir!K121-SLir!K121*logHir!K121-SLir!K121*logQir!K121)</f>
        <v>-0.16858415298858118</v>
      </c>
      <c r="L121" s="2">
        <f>IF(logVir!L121="","",logVir!L121-SKir!L121*logKir!L121-SLir!L121*logHir!L121-SLir!L121*logQir!L121)</f>
        <v>-0.25417404224383039</v>
      </c>
      <c r="M121" s="2">
        <f>IF(logVir!M121="","",logVir!M121-SKir!M121*logKir!M121-SLir!M121*logHir!M121-SLir!M121*logQir!M121)</f>
        <v>-0.18830620484617705</v>
      </c>
      <c r="N121" s="2">
        <f>IF(logVir!N121="","",logVir!N121-SKir!N121*logKir!N121-SLir!N121*logHir!N121-SLir!N121*logQir!N121)</f>
        <v>-0.19304469652488734</v>
      </c>
      <c r="O121" s="2">
        <f>IF(logVir!O121="","",logVir!O121-SKir!O121*logKir!O121-SLir!O121*logHir!O121-SLir!O121*logQir!O121)</f>
        <v>-0.1970132680192353</v>
      </c>
    </row>
    <row r="122" spans="1:15" x14ac:dyDescent="0.55000000000000004">
      <c r="A122" s="3">
        <v>4</v>
      </c>
      <c r="B122" s="3">
        <v>26</v>
      </c>
      <c r="I122" s="3">
        <v>4</v>
      </c>
      <c r="J122" s="3">
        <v>26</v>
      </c>
      <c r="K122" s="2">
        <f>IF(logVir!K122="","",logVir!K122-SKir!K122*logKir!K122-SLir!K122*logHir!K122-SLir!K122*logQir!K122)</f>
        <v>-0.14942491266475508</v>
      </c>
      <c r="L122" s="2">
        <f>IF(logVir!L122="","",logVir!L122-SKir!L122*logKir!L122-SLir!L122*logHir!L122-SLir!L122*logQir!L122)</f>
        <v>-0.29691496124172151</v>
      </c>
      <c r="M122" s="2">
        <f>IF(logVir!M122="","",logVir!M122-SKir!M122*logKir!M122-SLir!M122*logHir!M122-SLir!M122*logQir!M122)</f>
        <v>-0.23459851527557718</v>
      </c>
      <c r="N122" s="2">
        <f>IF(logVir!N122="","",logVir!N122-SKir!N122*logKir!N122-SLir!N122*logHir!N122-SLir!N122*logQir!N122)</f>
        <v>-0.16716490808603698</v>
      </c>
      <c r="O122" s="2">
        <f>IF(logVir!O122="","",logVir!O122-SKir!O122*logKir!O122-SLir!O122*logHir!O122-SLir!O122*logQir!O122)</f>
        <v>-0.28345314821677003</v>
      </c>
    </row>
    <row r="123" spans="1:15" x14ac:dyDescent="0.55000000000000004">
      <c r="A123" s="3">
        <v>4</v>
      </c>
      <c r="B123" s="3">
        <v>27</v>
      </c>
      <c r="I123" s="3">
        <v>4</v>
      </c>
      <c r="J123" s="3">
        <v>27</v>
      </c>
      <c r="K123" s="2">
        <f>IF(logVir!K123="","",logVir!K123-SKir!K123*logKir!K123-SLir!K123*logHir!K123-SLir!K123*logQir!K123)</f>
        <v>-2.5584320532297769E-2</v>
      </c>
      <c r="L123" s="2">
        <f>IF(logVir!L123="","",logVir!L123-SKir!L123*logKir!L123-SLir!L123*logHir!L123-SLir!L123*logQir!L123)</f>
        <v>4.0865533094133766E-4</v>
      </c>
      <c r="M123" s="2">
        <f>IF(logVir!M123="","",logVir!M123-SKir!M123*logKir!M123-SLir!M123*logHir!M123-SLir!M123*logQir!M123)</f>
        <v>-3.7542963651324229E-2</v>
      </c>
      <c r="N123" s="2">
        <f>IF(logVir!N123="","",logVir!N123-SKir!N123*logKir!N123-SLir!N123*logHir!N123-SLir!N123*logQir!N123)</f>
        <v>-4.8294504368695479E-2</v>
      </c>
      <c r="O123" s="2">
        <f>IF(logVir!O123="","",logVir!O123-SKir!O123*logKir!O123-SLir!O123*logHir!O123-SLir!O123*logQir!O123)</f>
        <v>-1.7728928242244472E-2</v>
      </c>
    </row>
    <row r="124" spans="1:15" x14ac:dyDescent="0.55000000000000004">
      <c r="A124" s="3">
        <v>4</v>
      </c>
      <c r="B124" s="3">
        <v>28</v>
      </c>
      <c r="I124" s="3">
        <v>4</v>
      </c>
      <c r="J124" s="3">
        <v>28</v>
      </c>
      <c r="K124" s="2">
        <f>IF(logVir!K124="","",logVir!K124-SKir!K124*logKir!K124-SLir!K124*logHir!K124-SLir!K124*logQir!K124)</f>
        <v>0.17769021502806917</v>
      </c>
      <c r="L124" s="2">
        <f>IF(logVir!L124="","",logVir!L124-SKir!L124*logKir!L124-SLir!L124*logHir!L124-SLir!L124*logQir!L124)</f>
        <v>6.487185233440107E-2</v>
      </c>
      <c r="M124" s="2">
        <f>IF(logVir!M124="","",logVir!M124-SKir!M124*logKir!M124-SLir!M124*logHir!M124-SLir!M124*logQir!M124)</f>
        <v>3.6186908751077523E-2</v>
      </c>
      <c r="N124" s="2">
        <f>IF(logVir!N124="","",logVir!N124-SKir!N124*logKir!N124-SLir!N124*logHir!N124-SLir!N124*logQir!N124)</f>
        <v>5.6234267014371425E-2</v>
      </c>
      <c r="O124" s="2">
        <f>IF(logVir!O124="","",logVir!O124-SKir!O124*logKir!O124-SLir!O124*logHir!O124-SLir!O124*logQir!O124)</f>
        <v>9.6855863208666571E-2</v>
      </c>
    </row>
    <row r="125" spans="1:15" x14ac:dyDescent="0.55000000000000004">
      <c r="A125" s="3">
        <v>4</v>
      </c>
      <c r="B125" s="3">
        <v>29</v>
      </c>
      <c r="I125" s="3">
        <v>4</v>
      </c>
      <c r="J125" s="3">
        <v>29</v>
      </c>
      <c r="K125" s="2">
        <f>IF(logVir!K125="","",logVir!K125-SKir!K125*logKir!K125-SLir!K125*logHir!K125-SLir!K125*logQir!K125)</f>
        <v>-0.22463137948252349</v>
      </c>
      <c r="L125" s="2">
        <f>IF(logVir!L125="","",logVir!L125-SKir!L125*logKir!L125-SLir!L125*logHir!L125-SLir!L125*logQir!L125)</f>
        <v>-8.6600113060401551E-2</v>
      </c>
      <c r="M125" s="2">
        <f>IF(logVir!M125="","",logVir!M125-SKir!M125*logKir!M125-SLir!M125*logHir!M125-SLir!M125*logQir!M125)</f>
        <v>-0.19164942971556223</v>
      </c>
      <c r="N125" s="2">
        <f>IF(logVir!N125="","",logVir!N125-SKir!N125*logKir!N125-SLir!N125*logHir!N125-SLir!N125*logQir!N125)</f>
        <v>-0.21482150209792539</v>
      </c>
      <c r="O125" s="2">
        <f>IF(logVir!O125="","",logVir!O125-SKir!O125*logKir!O125-SLir!O125*logHir!O125-SLir!O125*logQir!O125)</f>
        <v>0.14536644082717137</v>
      </c>
    </row>
    <row r="126" spans="1:15" x14ac:dyDescent="0.55000000000000004">
      <c r="A126" s="3">
        <v>4</v>
      </c>
      <c r="B126" s="3">
        <v>30</v>
      </c>
      <c r="I126" s="3">
        <v>4</v>
      </c>
      <c r="J126" s="3">
        <v>30</v>
      </c>
      <c r="K126" s="2">
        <f>IF(logVir!K126="","",logVir!K126-SKir!K126*logKir!K126-SLir!K126*logHir!K126-SLir!K126*logQir!K126)</f>
        <v>7.7875645186244236E-2</v>
      </c>
      <c r="L126" s="2">
        <f>IF(logVir!L126="","",logVir!L126-SKir!L126*logKir!L126-SLir!L126*logHir!L126-SLir!L126*logQir!L126)</f>
        <v>-7.7863802011614677E-2</v>
      </c>
      <c r="M126" s="2">
        <f>IF(logVir!M126="","",logVir!M126-SKir!M126*logKir!M126-SLir!M126*logHir!M126-SLir!M126*logQir!M126)</f>
        <v>-7.4310321526266931E-2</v>
      </c>
      <c r="N126" s="2">
        <f>IF(logVir!N126="","",logVir!N126-SKir!N126*logKir!N126-SLir!N126*logHir!N126-SLir!N126*logQir!N126)</f>
        <v>-7.7104434536998195E-2</v>
      </c>
      <c r="O126" s="2">
        <f>IF(logVir!O126="","",logVir!O126-SKir!O126*logKir!O126-SLir!O126*logHir!O126-SLir!O126*logQir!O126)</f>
        <v>-5.0474480189143453E-2</v>
      </c>
    </row>
    <row r="127" spans="1:15" x14ac:dyDescent="0.55000000000000004">
      <c r="A127" s="3">
        <v>4</v>
      </c>
      <c r="B127" s="3">
        <v>31</v>
      </c>
      <c r="I127" s="3">
        <v>4</v>
      </c>
      <c r="J127" s="3">
        <v>31</v>
      </c>
      <c r="K127" s="2">
        <f>IF(logVir!K127="","",logVir!K127-SKir!K127*logKir!K127-SLir!K127*logHir!K127-SLir!K127*logQir!K127)</f>
        <v>-0.15314428059785559</v>
      </c>
      <c r="L127" s="2">
        <f>IF(logVir!L127="","",logVir!L127-SKir!L127*logKir!L127-SLir!L127*logHir!L127-SLir!L127*logQir!L127)</f>
        <v>-0.13812890699799824</v>
      </c>
      <c r="M127" s="2">
        <f>IF(logVir!M127="","",logVir!M127-SKir!M127*logKir!M127-SLir!M127*logHir!M127-SLir!M127*logQir!M127)</f>
        <v>-0.13169348776487419</v>
      </c>
      <c r="N127" s="2">
        <f>IF(logVir!N127="","",logVir!N127-SKir!N127*logKir!N127-SLir!N127*logHir!N127-SLir!N127*logQir!N127)</f>
        <v>-0.17630760746220386</v>
      </c>
      <c r="O127" s="2">
        <f>IF(logVir!O127="","",logVir!O127-SKir!O127*logKir!O127-SLir!O127*logHir!O127-SLir!O127*logQir!O127)</f>
        <v>-3.4716288748233792E-2</v>
      </c>
    </row>
    <row r="128" spans="1:15" x14ac:dyDescent="0.55000000000000004">
      <c r="A128" s="3">
        <v>5</v>
      </c>
      <c r="B128" s="3">
        <v>1</v>
      </c>
      <c r="I128" s="3">
        <v>5</v>
      </c>
      <c r="J128" s="3">
        <v>1</v>
      </c>
      <c r="K128" s="2">
        <f>IF(logVir!K128="","",logVir!K128-SKir!K128*logKir!K128-SLir!K128*logHir!K128-SLir!K128*logQir!K128)</f>
        <v>-4.8278222069907312E-2</v>
      </c>
      <c r="L128" s="2">
        <f>IF(logVir!L128="","",logVir!L128-SKir!L128*logKir!L128-SLir!L128*logHir!L128-SLir!L128*logQir!L128)</f>
        <v>-2.0899575761135804E-2</v>
      </c>
      <c r="M128" s="2">
        <f>IF(logVir!M128="","",logVir!M128-SKir!M128*logKir!M128-SLir!M128*logHir!M128-SLir!M128*logQir!M128)</f>
        <v>0.20605781316959104</v>
      </c>
      <c r="N128" s="2">
        <f>IF(logVir!N128="","",logVir!N128-SKir!N128*logKir!N128-SLir!N128*logHir!N128-SLir!N128*logQir!N128)</f>
        <v>0.24453801935609468</v>
      </c>
      <c r="O128" s="2">
        <f>IF(logVir!O128="","",logVir!O128-SKir!O128*logKir!O128-SLir!O128*logHir!O128-SLir!O128*logQir!O128)</f>
        <v>0.15247930426349859</v>
      </c>
    </row>
    <row r="129" spans="1:15" x14ac:dyDescent="0.55000000000000004">
      <c r="A129" s="3">
        <v>5</v>
      </c>
      <c r="B129" s="3">
        <v>2</v>
      </c>
      <c r="I129" s="3">
        <v>5</v>
      </c>
      <c r="J129" s="3">
        <v>2</v>
      </c>
      <c r="K129" s="2">
        <f>IF(logVir!K129="","",logVir!K129-SKir!K129*logKir!K129-SLir!K129*logHir!K129-SLir!K129*logQir!K129)</f>
        <v>0.29831959199268698</v>
      </c>
      <c r="L129" s="2">
        <f>IF(logVir!L129="","",logVir!L129-SKir!L129*logKir!L129-SLir!L129*logHir!L129-SLir!L129*logQir!L129)</f>
        <v>0.35940194464944519</v>
      </c>
      <c r="M129" s="2">
        <f>IF(logVir!M129="","",logVir!M129-SKir!M129*logKir!M129-SLir!M129*logHir!M129-SLir!M129*logQir!M129)</f>
        <v>0.25642236259663703</v>
      </c>
      <c r="N129" s="2">
        <f>IF(logVir!N129="","",logVir!N129-SKir!N129*logKir!N129-SLir!N129*logHir!N129-SLir!N129*logQir!N129)</f>
        <v>0.37082552487563863</v>
      </c>
      <c r="O129" s="2">
        <f>IF(logVir!O129="","",logVir!O129-SKir!O129*logKir!O129-SLir!O129*logHir!O129-SLir!O129*logQir!O129)</f>
        <v>0.66975342593582321</v>
      </c>
    </row>
    <row r="130" spans="1:15" x14ac:dyDescent="0.55000000000000004">
      <c r="A130" s="3">
        <v>5</v>
      </c>
      <c r="B130" s="3">
        <v>3</v>
      </c>
      <c r="I130" s="3">
        <v>5</v>
      </c>
      <c r="J130" s="3">
        <v>3</v>
      </c>
      <c r="K130" s="2">
        <f>IF(logVir!K130="","",logVir!K130-SKir!K130*logKir!K130-SLir!K130*logHir!K130-SLir!K130*logQir!K130)</f>
        <v>-0.34594354221581752</v>
      </c>
      <c r="L130" s="2">
        <f>IF(logVir!L130="","",logVir!L130-SKir!L130*logKir!L130-SLir!L130*logHir!L130-SLir!L130*logQir!L130)</f>
        <v>-0.50452505313328977</v>
      </c>
      <c r="M130" s="2">
        <f>IF(logVir!M130="","",logVir!M130-SKir!M130*logKir!M130-SLir!M130*logHir!M130-SLir!M130*logQir!M130)</f>
        <v>-0.38215640126244665</v>
      </c>
      <c r="N130" s="2">
        <f>IF(logVir!N130="","",logVir!N130-SKir!N130*logKir!N130-SLir!N130*logHir!N130-SLir!N130*logQir!N130)</f>
        <v>-0.56112136645015087</v>
      </c>
      <c r="O130" s="2">
        <f>IF(logVir!O130="","",logVir!O130-SKir!O130*logKir!O130-SLir!O130*logHir!O130-SLir!O130*logQir!O130)</f>
        <v>-0.60444073862171976</v>
      </c>
    </row>
    <row r="131" spans="1:15" x14ac:dyDescent="0.55000000000000004">
      <c r="A131" s="3">
        <v>5</v>
      </c>
      <c r="B131" s="3">
        <v>4</v>
      </c>
      <c r="I131" s="3">
        <v>5</v>
      </c>
      <c r="J131" s="3">
        <v>4</v>
      </c>
      <c r="K131" s="2">
        <f>IF(logVir!K131="","",logVir!K131-SKir!K131*logKir!K131-SLir!K131*logHir!K131-SLir!K131*logQir!K131)</f>
        <v>-0.41325920424664214</v>
      </c>
      <c r="L131" s="2">
        <f>IF(logVir!L131="","",logVir!L131-SKir!L131*logKir!L131-SLir!L131*logHir!L131-SLir!L131*logQir!L131)</f>
        <v>-0.29701016682101894</v>
      </c>
      <c r="M131" s="2">
        <f>IF(logVir!M131="","",logVir!M131-SKir!M131*logKir!M131-SLir!M131*logHir!M131-SLir!M131*logQir!M131)</f>
        <v>-0.42890892851373547</v>
      </c>
      <c r="N131" s="2">
        <f>IF(logVir!N131="","",logVir!N131-SKir!N131*logKir!N131-SLir!N131*logHir!N131-SLir!N131*logQir!N131)</f>
        <v>-0.30753243302100947</v>
      </c>
      <c r="O131" s="2">
        <f>IF(logVir!O131="","",logVir!O131-SKir!O131*logKir!O131-SLir!O131*logHir!O131-SLir!O131*logQir!O131)</f>
        <v>-0.40745152922283723</v>
      </c>
    </row>
    <row r="132" spans="1:15" x14ac:dyDescent="0.55000000000000004">
      <c r="A132" s="3">
        <v>5</v>
      </c>
      <c r="B132" s="3">
        <v>5</v>
      </c>
      <c r="I132" s="3">
        <v>5</v>
      </c>
      <c r="J132" s="3">
        <v>5</v>
      </c>
      <c r="K132" s="2">
        <f>IF(logVir!K132="","",logVir!K132-SKir!K132*logKir!K132-SLir!K132*logHir!K132-SLir!K132*logQir!K132)</f>
        <v>-0.68097978489879374</v>
      </c>
      <c r="L132" s="2">
        <f>IF(logVir!L132="","",logVir!L132-SKir!L132*logKir!L132-SLir!L132*logHir!L132-SLir!L132*logQir!L132)</f>
        <v>-0.289520422078894</v>
      </c>
      <c r="M132" s="2">
        <f>IF(logVir!M132="","",logVir!M132-SKir!M132*logKir!M132-SLir!M132*logHir!M132-SLir!M132*logQir!M132)</f>
        <v>-0.9201001100387548</v>
      </c>
      <c r="N132" s="2">
        <f>IF(logVir!N132="","",logVir!N132-SKir!N132*logKir!N132-SLir!N132*logHir!N132-SLir!N132*logQir!N132)</f>
        <v>-1.9416717373099663</v>
      </c>
      <c r="O132" s="2" t="str">
        <f>IF(logVir!O132="","",logVir!O132-SKir!O132*logKir!O132-SLir!O132*logHir!O132-SLir!O132*logQir!O132)</f>
        <v/>
      </c>
    </row>
    <row r="133" spans="1:15" x14ac:dyDescent="0.55000000000000004">
      <c r="A133" s="3">
        <v>5</v>
      </c>
      <c r="B133" s="3">
        <v>6</v>
      </c>
      <c r="I133" s="3">
        <v>5</v>
      </c>
      <c r="J133" s="3">
        <v>6</v>
      </c>
      <c r="K133" s="2">
        <f>IF(logVir!K133="","",logVir!K133-SKir!K133*logKir!K133-SLir!K133*logHir!K133-SLir!K133*logQir!K133)</f>
        <v>8.8303450270786135E-3</v>
      </c>
      <c r="L133" s="2">
        <f>IF(logVir!L133="","",logVir!L133-SKir!L133*logKir!L133-SLir!L133*logHir!L133-SLir!L133*logQir!L133)</f>
        <v>-5.842073260226617E-2</v>
      </c>
      <c r="M133" s="2">
        <f>IF(logVir!M133="","",logVir!M133-SKir!M133*logKir!M133-SLir!M133*logHir!M133-SLir!M133*logQir!M133)</f>
        <v>-0.53586787702148653</v>
      </c>
      <c r="N133" s="2">
        <f>IF(logVir!N133="","",logVir!N133-SKir!N133*logKir!N133-SLir!N133*logHir!N133-SLir!N133*logQir!N133)</f>
        <v>-0.49777013948371251</v>
      </c>
      <c r="O133" s="2">
        <f>IF(logVir!O133="","",logVir!O133-SKir!O133*logKir!O133-SLir!O133*logHir!O133-SLir!O133*logQir!O133)</f>
        <v>-0.49540424893343249</v>
      </c>
    </row>
    <row r="134" spans="1:15" x14ac:dyDescent="0.55000000000000004">
      <c r="A134" s="3">
        <v>5</v>
      </c>
      <c r="B134" s="3">
        <v>7</v>
      </c>
      <c r="I134" s="3">
        <v>5</v>
      </c>
      <c r="J134" s="3">
        <v>7</v>
      </c>
      <c r="K134" s="2">
        <f>IF(logVir!K134="","",logVir!K134-SKir!K134*logKir!K134-SLir!K134*logHir!K134-SLir!K134*logQir!K134)</f>
        <v>7.2967695752657186E-2</v>
      </c>
      <c r="L134" s="2">
        <f>IF(logVir!L134="","",logVir!L134-SKir!L134*logKir!L134-SLir!L134*logHir!L134-SLir!L134*logQir!L134)</f>
        <v>-1.6793487765707535E-2</v>
      </c>
      <c r="M134" s="2">
        <f>IF(logVir!M134="","",logVir!M134-SKir!M134*logKir!M134-SLir!M134*logHir!M134-SLir!M134*logQir!M134)</f>
        <v>-0.55140183813488353</v>
      </c>
      <c r="N134" s="2">
        <f>IF(logVir!N134="","",logVir!N134-SKir!N134*logKir!N134-SLir!N134*logHir!N134-SLir!N134*logQir!N134)</f>
        <v>-0.3814498803989943</v>
      </c>
      <c r="O134" s="2">
        <f>IF(logVir!O134="","",logVir!O134-SKir!O134*logKir!O134-SLir!O134*logHir!O134-SLir!O134*logQir!O134)</f>
        <v>-0.72532532765155522</v>
      </c>
    </row>
    <row r="135" spans="1:15" x14ac:dyDescent="0.55000000000000004">
      <c r="A135" s="3">
        <v>5</v>
      </c>
      <c r="B135" s="3">
        <v>8</v>
      </c>
      <c r="I135" s="3">
        <v>5</v>
      </c>
      <c r="J135" s="3">
        <v>8</v>
      </c>
      <c r="K135" s="2">
        <f>IF(logVir!K135="","",logVir!K135-SKir!K135*logKir!K135-SLir!K135*logHir!K135-SLir!K135*logQir!K135)</f>
        <v>-0.14202157824310066</v>
      </c>
      <c r="L135" s="2">
        <f>IF(logVir!L135="","",logVir!L135-SKir!L135*logKir!L135-SLir!L135*logHir!L135-SLir!L135*logQir!L135)</f>
        <v>5.3020852422950189E-2</v>
      </c>
      <c r="M135" s="2">
        <f>IF(logVir!M135="","",logVir!M135-SKir!M135*logKir!M135-SLir!M135*logHir!M135-SLir!M135*logQir!M135)</f>
        <v>0.13274599194913539</v>
      </c>
      <c r="N135" s="2">
        <f>IF(logVir!N135="","",logVir!N135-SKir!N135*logKir!N135-SLir!N135*logHir!N135-SLir!N135*logQir!N135)</f>
        <v>0.27558385552969822</v>
      </c>
      <c r="O135" s="2">
        <f>IF(logVir!O135="","",logVir!O135-SKir!O135*logKir!O135-SLir!O135*logHir!O135-SLir!O135*logQir!O135)</f>
        <v>0.28172456631167075</v>
      </c>
    </row>
    <row r="136" spans="1:15" x14ac:dyDescent="0.55000000000000004">
      <c r="A136" s="3">
        <v>5</v>
      </c>
      <c r="B136" s="3">
        <v>9</v>
      </c>
      <c r="I136" s="3">
        <v>5</v>
      </c>
      <c r="J136" s="3">
        <v>9</v>
      </c>
      <c r="K136" s="2">
        <f>IF(logVir!K136="","",logVir!K136-SKir!K136*logKir!K136-SLir!K136*logHir!K136-SLir!K136*logQir!K136)</f>
        <v>-0.3050120269390974</v>
      </c>
      <c r="L136" s="2">
        <f>IF(logVir!L136="","",logVir!L136-SKir!L136*logKir!L136-SLir!L136*logHir!L136-SLir!L136*logQir!L136)</f>
        <v>-7.2267797461951513E-2</v>
      </c>
      <c r="M136" s="2">
        <f>IF(logVir!M136="","",logVir!M136-SKir!M136*logKir!M136-SLir!M136*logHir!M136-SLir!M136*logQir!M136)</f>
        <v>-0.2380618823228649</v>
      </c>
      <c r="N136" s="2">
        <f>IF(logVir!N136="","",logVir!N136-SKir!N136*logKir!N136-SLir!N136*logHir!N136-SLir!N136*logQir!N136)</f>
        <v>-0.11062902034248456</v>
      </c>
      <c r="O136" s="2">
        <f>IF(logVir!O136="","",logVir!O136-SKir!O136*logKir!O136-SLir!O136*logHir!O136-SLir!O136*logQir!O136)</f>
        <v>-8.246657822887582E-2</v>
      </c>
    </row>
    <row r="137" spans="1:15" x14ac:dyDescent="0.55000000000000004">
      <c r="A137" s="3">
        <v>5</v>
      </c>
      <c r="B137" s="3">
        <v>10</v>
      </c>
      <c r="I137" s="3">
        <v>5</v>
      </c>
      <c r="J137" s="3">
        <v>10</v>
      </c>
      <c r="K137" s="2">
        <f>IF(logVir!K137="","",logVir!K137-SKir!K137*logKir!K137-SLir!K137*logHir!K137-SLir!K137*logQir!K137)</f>
        <v>-0.33987773785468389</v>
      </c>
      <c r="L137" s="2">
        <f>IF(logVir!L137="","",logVir!L137-SKir!L137*logKir!L137-SLir!L137*logHir!L137-SLir!L137*logQir!L137)</f>
        <v>-0.17559010693147292</v>
      </c>
      <c r="M137" s="2">
        <f>IF(logVir!M137="","",logVir!M137-SKir!M137*logKir!M137-SLir!M137*logHir!M137-SLir!M137*logQir!M137)</f>
        <v>-0.17770455271627059</v>
      </c>
      <c r="N137" s="2">
        <f>IF(logVir!N137="","",logVir!N137-SKir!N137*logKir!N137-SLir!N137*logHir!N137-SLir!N137*logQir!N137)</f>
        <v>-0.30091570795866607</v>
      </c>
      <c r="O137" s="2">
        <f>IF(logVir!O137="","",logVir!O137-SKir!O137*logKir!O137-SLir!O137*logHir!O137-SLir!O137*logQir!O137)</f>
        <v>-0.17004595494111188</v>
      </c>
    </row>
    <row r="138" spans="1:15" x14ac:dyDescent="0.55000000000000004">
      <c r="A138" s="3">
        <v>5</v>
      </c>
      <c r="B138" s="3">
        <v>11</v>
      </c>
      <c r="I138" s="3">
        <v>5</v>
      </c>
      <c r="J138" s="3">
        <v>11</v>
      </c>
      <c r="K138" s="2">
        <f>IF(logVir!K138="","",logVir!K138-SKir!K138*logKir!K138-SLir!K138*logHir!K138-SLir!K138*logQir!K138)</f>
        <v>0.10388912696797996</v>
      </c>
      <c r="L138" s="2">
        <f>IF(logVir!L138="","",logVir!L138-SKir!L138*logKir!L138-SLir!L138*logHir!L138-SLir!L138*logQir!L138)</f>
        <v>0.47737525853601448</v>
      </c>
      <c r="M138" s="2">
        <f>IF(logVir!M138="","",logVir!M138-SKir!M138*logKir!M138-SLir!M138*logHir!M138-SLir!M138*logQir!M138)</f>
        <v>0.17407803079702427</v>
      </c>
      <c r="N138" s="2">
        <f>IF(logVir!N138="","",logVir!N138-SKir!N138*logKir!N138-SLir!N138*logHir!N138-SLir!N138*logQir!N138)</f>
        <v>0.40742984323337506</v>
      </c>
      <c r="O138" s="2">
        <f>IF(logVir!O138="","",logVir!O138-SKir!O138*logKir!O138-SLir!O138*logHir!O138-SLir!O138*logQir!O138)</f>
        <v>0.5178011662274935</v>
      </c>
    </row>
    <row r="139" spans="1:15" x14ac:dyDescent="0.55000000000000004">
      <c r="A139" s="3">
        <v>5</v>
      </c>
      <c r="B139" s="3">
        <v>12</v>
      </c>
      <c r="I139" s="3">
        <v>5</v>
      </c>
      <c r="J139" s="3">
        <v>12</v>
      </c>
      <c r="K139" s="2">
        <f>IF(logVir!K139="","",logVir!K139-SKir!K139*logKir!K139-SLir!K139*logHir!K139-SLir!K139*logQir!K139)</f>
        <v>-0.43932379647478087</v>
      </c>
      <c r="L139" s="2">
        <f>IF(logVir!L139="","",logVir!L139-SKir!L139*logKir!L139-SLir!L139*logHir!L139-SLir!L139*logQir!L139)</f>
        <v>-0.17355660312443946</v>
      </c>
      <c r="M139" s="2">
        <f>IF(logVir!M139="","",logVir!M139-SKir!M139*logKir!M139-SLir!M139*logHir!M139-SLir!M139*logQir!M139)</f>
        <v>-4.1211587478483247E-3</v>
      </c>
      <c r="N139" s="2">
        <f>IF(logVir!N139="","",logVir!N139-SKir!N139*logKir!N139-SLir!N139*logHir!N139-SLir!N139*logQir!N139)</f>
        <v>-0.20505797834609796</v>
      </c>
      <c r="O139" s="2">
        <f>IF(logVir!O139="","",logVir!O139-SKir!O139*logKir!O139-SLir!O139*logHir!O139-SLir!O139*logQir!O139)</f>
        <v>-0.12698218432105579</v>
      </c>
    </row>
    <row r="140" spans="1:15" x14ac:dyDescent="0.55000000000000004">
      <c r="A140" s="3">
        <v>5</v>
      </c>
      <c r="B140" s="3">
        <v>13</v>
      </c>
      <c r="I140" s="3">
        <v>5</v>
      </c>
      <c r="J140" s="3">
        <v>13</v>
      </c>
      <c r="K140" s="2">
        <f>IF(logVir!K140="","",logVir!K140-SKir!K140*logKir!K140-SLir!K140*logHir!K140-SLir!K140*logQir!K140)</f>
        <v>-0.13728526913018213</v>
      </c>
      <c r="L140" s="2">
        <f>IF(logVir!L140="","",logVir!L140-SKir!L140*logKir!L140-SLir!L140*logHir!L140-SLir!L140*logQir!L140)</f>
        <v>0.41262080688374825</v>
      </c>
      <c r="M140" s="2">
        <f>IF(logVir!M140="","",logVir!M140-SKir!M140*logKir!M140-SLir!M140*logHir!M140-SLir!M140*logQir!M140)</f>
        <v>0.16949608545921668</v>
      </c>
      <c r="N140" s="2">
        <f>IF(logVir!N140="","",logVir!N140-SKir!N140*logKir!N140-SLir!N140*logHir!N140-SLir!N140*logQir!N140)</f>
        <v>8.1542277505474908E-2</v>
      </c>
      <c r="O140" s="2">
        <f>IF(logVir!O140="","",logVir!O140-SKir!O140*logKir!O140-SLir!O140*logHir!O140-SLir!O140*logQir!O140)</f>
        <v>-0.18211632277161294</v>
      </c>
    </row>
    <row r="141" spans="1:15" x14ac:dyDescent="0.55000000000000004">
      <c r="A141" s="3">
        <v>5</v>
      </c>
      <c r="B141" s="3">
        <v>14</v>
      </c>
      <c r="I141" s="3">
        <v>5</v>
      </c>
      <c r="J141" s="3">
        <v>14</v>
      </c>
      <c r="K141" s="2">
        <f>IF(logVir!K141="","",logVir!K141-SKir!K141*logKir!K141-SLir!K141*logHir!K141-SLir!K141*logQir!K141)</f>
        <v>-0.28821507942070163</v>
      </c>
      <c r="L141" s="2">
        <f>IF(logVir!L141="","",logVir!L141-SKir!L141*logKir!L141-SLir!L141*logHir!L141-SLir!L141*logQir!L141)</f>
        <v>-0.39503824607962568</v>
      </c>
      <c r="M141" s="2">
        <f>IF(logVir!M141="","",logVir!M141-SKir!M141*logKir!M141-SLir!M141*logHir!M141-SLir!M141*logQir!M141)</f>
        <v>-0.48918127231859931</v>
      </c>
      <c r="N141" s="2">
        <f>IF(logVir!N141="","",logVir!N141-SKir!N141*logKir!N141-SLir!N141*logHir!N141-SLir!N141*logQir!N141)</f>
        <v>-0.44429864619200687</v>
      </c>
      <c r="O141" s="2">
        <f>IF(logVir!O141="","",logVir!O141-SKir!O141*logKir!O141-SLir!O141*logHir!O141-SLir!O141*logQir!O141)</f>
        <v>-0.33074707928514691</v>
      </c>
    </row>
    <row r="142" spans="1:15" x14ac:dyDescent="0.55000000000000004">
      <c r="A142" s="3">
        <v>5</v>
      </c>
      <c r="B142" s="3">
        <v>15</v>
      </c>
      <c r="I142" s="3">
        <v>5</v>
      </c>
      <c r="J142" s="3">
        <v>15</v>
      </c>
      <c r="K142" s="2">
        <f>IF(logVir!K142="","",logVir!K142-SKir!K142*logKir!K142-SLir!K142*logHir!K142-SLir!K142*logQir!K142)</f>
        <v>-0.37388093694813473</v>
      </c>
      <c r="L142" s="2">
        <f>IF(logVir!L142="","",logVir!L142-SKir!L142*logKir!L142-SLir!L142*logHir!L142-SLir!L142*logQir!L142)</f>
        <v>-0.32575016517348965</v>
      </c>
      <c r="M142" s="2">
        <f>IF(logVir!M142="","",logVir!M142-SKir!M142*logKir!M142-SLir!M142*logHir!M142-SLir!M142*logQir!M142)</f>
        <v>-0.34873206752457886</v>
      </c>
      <c r="N142" s="2">
        <f>IF(logVir!N142="","",logVir!N142-SKir!N142*logKir!N142-SLir!N142*logHir!N142-SLir!N142*logQir!N142)</f>
        <v>-0.56100421419314883</v>
      </c>
      <c r="O142" s="2">
        <f>IF(logVir!O142="","",logVir!O142-SKir!O142*logKir!O142-SLir!O142*logHir!O142-SLir!O142*logQir!O142)</f>
        <v>-0.7590533201670534</v>
      </c>
    </row>
    <row r="143" spans="1:15" x14ac:dyDescent="0.55000000000000004">
      <c r="A143" s="3">
        <v>5</v>
      </c>
      <c r="B143" s="3">
        <v>16</v>
      </c>
      <c r="I143" s="3">
        <v>5</v>
      </c>
      <c r="J143" s="3">
        <v>16</v>
      </c>
      <c r="K143" s="2">
        <f>IF(logVir!K143="","",logVir!K143-SKir!K143*logKir!K143-SLir!K143*logHir!K143-SLir!K143*logQir!K143)</f>
        <v>-0.43279048377075369</v>
      </c>
      <c r="L143" s="2">
        <f>IF(logVir!L143="","",logVir!L143-SKir!L143*logKir!L143-SLir!L143*logHir!L143-SLir!L143*logQir!L143)</f>
        <v>-0.24926193776739225</v>
      </c>
      <c r="M143" s="2">
        <f>IF(logVir!M143="","",logVir!M143-SKir!M143*logKir!M143-SLir!M143*logHir!M143-SLir!M143*logQir!M143)</f>
        <v>-0.40179109376503241</v>
      </c>
      <c r="N143" s="2">
        <f>IF(logVir!N143="","",logVir!N143-SKir!N143*logKir!N143-SLir!N143*logHir!N143-SLir!N143*logQir!N143)</f>
        <v>-0.29704965198789246</v>
      </c>
      <c r="O143" s="2">
        <f>IF(logVir!O143="","",logVir!O143-SKir!O143*logKir!O143-SLir!O143*logHir!O143-SLir!O143*logQir!O143)</f>
        <v>-0.16256697774061463</v>
      </c>
    </row>
    <row r="144" spans="1:15" x14ac:dyDescent="0.55000000000000004">
      <c r="A144" s="3">
        <v>5</v>
      </c>
      <c r="B144" s="3">
        <v>17</v>
      </c>
      <c r="I144" s="3">
        <v>5</v>
      </c>
      <c r="J144" s="3">
        <v>17</v>
      </c>
      <c r="K144" s="2">
        <f>IF(logVir!K144="","",logVir!K144-SKir!K144*logKir!K144-SLir!K144*logHir!K144-SLir!K144*logQir!K144)</f>
        <v>-0.34022097550851299</v>
      </c>
      <c r="L144" s="2">
        <f>IF(logVir!L144="","",logVir!L144-SKir!L144*logKir!L144-SLir!L144*logHir!L144-SLir!L144*logQir!L144)</f>
        <v>9.5422428445623417E-2</v>
      </c>
      <c r="M144" s="2">
        <f>IF(logVir!M144="","",logVir!M144-SKir!M144*logKir!M144-SLir!M144*logHir!M144-SLir!M144*logQir!M144)</f>
        <v>9.0759164392492986E-2</v>
      </c>
      <c r="N144" s="2">
        <f>IF(logVir!N144="","",logVir!N144-SKir!N144*logKir!N144-SLir!N144*logHir!N144-SLir!N144*logQir!N144)</f>
        <v>9.4525807382336777E-2</v>
      </c>
      <c r="O144" s="2">
        <f>IF(logVir!O144="","",logVir!O144-SKir!O144*logKir!O144-SLir!O144*logHir!O144-SLir!O144*logQir!O144)</f>
        <v>-0.11180353710993299</v>
      </c>
    </row>
    <row r="145" spans="1:15" x14ac:dyDescent="0.55000000000000004">
      <c r="A145" s="3">
        <v>5</v>
      </c>
      <c r="B145" s="3">
        <v>18</v>
      </c>
      <c r="I145" s="3">
        <v>5</v>
      </c>
      <c r="J145" s="3">
        <v>18</v>
      </c>
      <c r="K145" s="2">
        <f>IF(logVir!K145="","",logVir!K145-SKir!K145*logKir!K145-SLir!K145*logHir!K145-SLir!K145*logQir!K145)</f>
        <v>-0.11222131467067935</v>
      </c>
      <c r="L145" s="2">
        <f>IF(logVir!L145="","",logVir!L145-SKir!L145*logKir!L145-SLir!L145*logHir!L145-SLir!L145*logQir!L145)</f>
        <v>-0.14199956645618139</v>
      </c>
      <c r="M145" s="2">
        <f>IF(logVir!M145="","",logVir!M145-SKir!M145*logKir!M145-SLir!M145*logHir!M145-SLir!M145*logQir!M145)</f>
        <v>-2.8984822268354998E-2</v>
      </c>
      <c r="N145" s="2">
        <f>IF(logVir!N145="","",logVir!N145-SKir!N145*logKir!N145-SLir!N145*logHir!N145-SLir!N145*logQir!N145)</f>
        <v>-4.4904741788798011E-2</v>
      </c>
      <c r="O145" s="2">
        <f>IF(logVir!O145="","",logVir!O145-SKir!O145*logKir!O145-SLir!O145*logHir!O145-SLir!O145*logQir!O145)</f>
        <v>5.1975685049447738E-2</v>
      </c>
    </row>
    <row r="146" spans="1:15" x14ac:dyDescent="0.55000000000000004">
      <c r="A146" s="3">
        <v>5</v>
      </c>
      <c r="B146" s="3">
        <v>19</v>
      </c>
      <c r="I146" s="3">
        <v>5</v>
      </c>
      <c r="J146" s="3">
        <v>19</v>
      </c>
      <c r="K146" s="2">
        <f>IF(logVir!K146="","",logVir!K146-SKir!K146*logKir!K146-SLir!K146*logHir!K146-SLir!K146*logQir!K146)</f>
        <v>-0.31721212495723528</v>
      </c>
      <c r="L146" s="2">
        <f>IF(logVir!L146="","",logVir!L146-SKir!L146*logKir!L146-SLir!L146*logHir!L146-SLir!L146*logQir!L146)</f>
        <v>-0.11957848108897533</v>
      </c>
      <c r="M146" s="2">
        <f>IF(logVir!M146="","",logVir!M146-SKir!M146*logKir!M146-SLir!M146*logHir!M146-SLir!M146*logQir!M146)</f>
        <v>-0.26932020195947459</v>
      </c>
      <c r="N146" s="2">
        <f>IF(logVir!N146="","",logVir!N146-SKir!N146*logKir!N146-SLir!N146*logHir!N146-SLir!N146*logQir!N146)</f>
        <v>-0.24304938851823554</v>
      </c>
      <c r="O146" s="2">
        <f>IF(logVir!O146="","",logVir!O146-SKir!O146*logKir!O146-SLir!O146*logHir!O146-SLir!O146*logQir!O146)</f>
        <v>-0.30904841074264539</v>
      </c>
    </row>
    <row r="147" spans="1:15" x14ac:dyDescent="0.55000000000000004">
      <c r="A147" s="3">
        <v>5</v>
      </c>
      <c r="B147" s="3">
        <v>20</v>
      </c>
      <c r="I147" s="3">
        <v>5</v>
      </c>
      <c r="J147" s="3">
        <v>20</v>
      </c>
      <c r="K147" s="2">
        <f>IF(logVir!K147="","",logVir!K147-SKir!K147*logKir!K147-SLir!K147*logHir!K147-SLir!K147*logQir!K147)</f>
        <v>-0.16089619434464467</v>
      </c>
      <c r="L147" s="2">
        <f>IF(logVir!L147="","",logVir!L147-SKir!L147*logKir!L147-SLir!L147*logHir!L147-SLir!L147*logQir!L147)</f>
        <v>-8.801206899634606E-2</v>
      </c>
      <c r="M147" s="2">
        <f>IF(logVir!M147="","",logVir!M147-SKir!M147*logKir!M147-SLir!M147*logHir!M147-SLir!M147*logQir!M147)</f>
        <v>-0.12218819998570707</v>
      </c>
      <c r="N147" s="2">
        <f>IF(logVir!N147="","",logVir!N147-SKir!N147*logKir!N147-SLir!N147*logHir!N147-SLir!N147*logQir!N147)</f>
        <v>-0.11017000808909748</v>
      </c>
      <c r="O147" s="2">
        <f>IF(logVir!O147="","",logVir!O147-SKir!O147*logKir!O147-SLir!O147*logHir!O147-SLir!O147*logQir!O147)</f>
        <v>-0.16129994873618367</v>
      </c>
    </row>
    <row r="148" spans="1:15" x14ac:dyDescent="0.55000000000000004">
      <c r="A148" s="3">
        <v>5</v>
      </c>
      <c r="B148" s="3">
        <v>21</v>
      </c>
      <c r="I148" s="3">
        <v>5</v>
      </c>
      <c r="J148" s="3">
        <v>21</v>
      </c>
      <c r="K148" s="2">
        <f>IF(logVir!K148="","",logVir!K148-SKir!K148*logKir!K148-SLir!K148*logHir!K148-SLir!K148*logQir!K148)</f>
        <v>-0.39103956287921454</v>
      </c>
      <c r="L148" s="2">
        <f>IF(logVir!L148="","",logVir!L148-SKir!L148*logKir!L148-SLir!L148*logHir!L148-SLir!L148*logQir!L148)</f>
        <v>-0.31054698571658518</v>
      </c>
      <c r="M148" s="2">
        <f>IF(logVir!M148="","",logVir!M148-SKir!M148*logKir!M148-SLir!M148*logHir!M148-SLir!M148*logQir!M148)</f>
        <v>-0.32344641574381239</v>
      </c>
      <c r="N148" s="2">
        <f>IF(logVir!N148="","",logVir!N148-SKir!N148*logKir!N148-SLir!N148*logHir!N148-SLir!N148*logQir!N148)</f>
        <v>-0.26325537471002164</v>
      </c>
      <c r="O148" s="2">
        <f>IF(logVir!O148="","",logVir!O148-SKir!O148*logKir!O148-SLir!O148*logHir!O148-SLir!O148*logQir!O148)</f>
        <v>-0.2248322009954915</v>
      </c>
    </row>
    <row r="149" spans="1:15" x14ac:dyDescent="0.55000000000000004">
      <c r="A149" s="3">
        <v>5</v>
      </c>
      <c r="B149" s="3">
        <v>22</v>
      </c>
      <c r="I149" s="3">
        <v>5</v>
      </c>
      <c r="J149" s="3">
        <v>22</v>
      </c>
      <c r="K149" s="2">
        <f>IF(logVir!K149="","",logVir!K149-SKir!K149*logKir!K149-SLir!K149*logHir!K149-SLir!K149*logQir!K149)</f>
        <v>-0.27335609864453186</v>
      </c>
      <c r="L149" s="2">
        <f>IF(logVir!L149="","",logVir!L149-SKir!L149*logKir!L149-SLir!L149*logHir!L149-SLir!L149*logQir!L149)</f>
        <v>-0.11543248913457002</v>
      </c>
      <c r="M149" s="2">
        <f>IF(logVir!M149="","",logVir!M149-SKir!M149*logKir!M149-SLir!M149*logHir!M149-SLir!M149*logQir!M149)</f>
        <v>-0.33681487057299458</v>
      </c>
      <c r="N149" s="2">
        <f>IF(logVir!N149="","",logVir!N149-SKir!N149*logKir!N149-SLir!N149*logHir!N149-SLir!N149*logQir!N149)</f>
        <v>-0.42795213865096371</v>
      </c>
      <c r="O149" s="2">
        <f>IF(logVir!O149="","",logVir!O149-SKir!O149*logKir!O149-SLir!O149*logHir!O149-SLir!O149*logQir!O149)</f>
        <v>-0.28993178116244317</v>
      </c>
    </row>
    <row r="150" spans="1:15" x14ac:dyDescent="0.55000000000000004">
      <c r="A150" s="3">
        <v>5</v>
      </c>
      <c r="B150" s="3">
        <v>23</v>
      </c>
      <c r="I150" s="3">
        <v>5</v>
      </c>
      <c r="J150" s="3">
        <v>23</v>
      </c>
      <c r="K150" s="2">
        <f>IF(logVir!K150="","",logVir!K150-SKir!K150*logKir!K150-SLir!K150*logHir!K150-SLir!K150*logQir!K150)</f>
        <v>-0.11219953911410452</v>
      </c>
      <c r="L150" s="2">
        <f>IF(logVir!L150="","",logVir!L150-SKir!L150*logKir!L150-SLir!L150*logHir!L150-SLir!L150*logQir!L150)</f>
        <v>-0.27582283618574249</v>
      </c>
      <c r="M150" s="2">
        <f>IF(logVir!M150="","",logVir!M150-SKir!M150*logKir!M150-SLir!M150*logHir!M150-SLir!M150*logQir!M150)</f>
        <v>-0.17305170436618939</v>
      </c>
      <c r="N150" s="2">
        <f>IF(logVir!N150="","",logVir!N150-SKir!N150*logKir!N150-SLir!N150*logHir!N150-SLir!N150*logQir!N150)</f>
        <v>-0.15003593897327003</v>
      </c>
      <c r="O150" s="2">
        <f>IF(logVir!O150="","",logVir!O150-SKir!O150*logKir!O150-SLir!O150*logHir!O150-SLir!O150*logQir!O150)</f>
        <v>-0.16185372244587354</v>
      </c>
    </row>
    <row r="151" spans="1:15" x14ac:dyDescent="0.55000000000000004">
      <c r="A151" s="3">
        <v>5</v>
      </c>
      <c r="B151" s="3">
        <v>24</v>
      </c>
      <c r="I151" s="3">
        <v>5</v>
      </c>
      <c r="J151" s="3">
        <v>24</v>
      </c>
      <c r="K151" s="2">
        <f>IF(logVir!K151="","",logVir!K151-SKir!K151*logKir!K151-SLir!K151*logHir!K151-SLir!K151*logQir!K151)</f>
        <v>-0.17584346838563511</v>
      </c>
      <c r="L151" s="2">
        <f>IF(logVir!L151="","",logVir!L151-SKir!L151*logKir!L151-SLir!L151*logHir!L151-SLir!L151*logQir!L151)</f>
        <v>-0.14419427270967319</v>
      </c>
      <c r="M151" s="2">
        <f>IF(logVir!M151="","",logVir!M151-SKir!M151*logKir!M151-SLir!M151*logHir!M151-SLir!M151*logQir!M151)</f>
        <v>-0.11803804085823133</v>
      </c>
      <c r="N151" s="2">
        <f>IF(logVir!N151="","",logVir!N151-SKir!N151*logKir!N151-SLir!N151*logHir!N151-SLir!N151*logQir!N151)</f>
        <v>-0.21465671378116599</v>
      </c>
      <c r="O151" s="2">
        <f>IF(logVir!O151="","",logVir!O151-SKir!O151*logKir!O151-SLir!O151*logHir!O151-SLir!O151*logQir!O151)</f>
        <v>-0.18988389263997893</v>
      </c>
    </row>
    <row r="152" spans="1:15" x14ac:dyDescent="0.55000000000000004">
      <c r="A152" s="3">
        <v>5</v>
      </c>
      <c r="B152" s="3">
        <v>25</v>
      </c>
      <c r="I152" s="3">
        <v>5</v>
      </c>
      <c r="J152" s="3">
        <v>25</v>
      </c>
      <c r="K152" s="2">
        <f>IF(logVir!K152="","",logVir!K152-SKir!K152*logKir!K152-SLir!K152*logHir!K152-SLir!K152*logQir!K152)</f>
        <v>-0.20574087007766231</v>
      </c>
      <c r="L152" s="2">
        <f>IF(logVir!L152="","",logVir!L152-SKir!L152*logKir!L152-SLir!L152*logHir!L152-SLir!L152*logQir!L152)</f>
        <v>-6.5043768878363301E-2</v>
      </c>
      <c r="M152" s="2">
        <f>IF(logVir!M152="","",logVir!M152-SKir!M152*logKir!M152-SLir!M152*logHir!M152-SLir!M152*logQir!M152)</f>
        <v>-4.0948860537110179E-2</v>
      </c>
      <c r="N152" s="2">
        <f>IF(logVir!N152="","",logVir!N152-SKir!N152*logKir!N152-SLir!N152*logHir!N152-SLir!N152*logQir!N152)</f>
        <v>-4.1186004637931234E-2</v>
      </c>
      <c r="O152" s="2">
        <f>IF(logVir!O152="","",logVir!O152-SKir!O152*logKir!O152-SLir!O152*logHir!O152-SLir!O152*logQir!O152)</f>
        <v>-7.2278062489851275E-3</v>
      </c>
    </row>
    <row r="153" spans="1:15" x14ac:dyDescent="0.55000000000000004">
      <c r="A153" s="3">
        <v>5</v>
      </c>
      <c r="B153" s="3">
        <v>26</v>
      </c>
      <c r="I153" s="3">
        <v>5</v>
      </c>
      <c r="J153" s="3">
        <v>26</v>
      </c>
      <c r="K153" s="2">
        <f>IF(logVir!K153="","",logVir!K153-SKir!K153*logKir!K153-SLir!K153*logHir!K153-SLir!K153*logQir!K153)</f>
        <v>0.23720643589920598</v>
      </c>
      <c r="L153" s="2">
        <f>IF(logVir!L153="","",logVir!L153-SKir!L153*logKir!L153-SLir!L153*logHir!L153-SLir!L153*logQir!L153)</f>
        <v>0.32002530157431935</v>
      </c>
      <c r="M153" s="2">
        <f>IF(logVir!M153="","",logVir!M153-SKir!M153*logKir!M153-SLir!M153*logHir!M153-SLir!M153*logQir!M153)</f>
        <v>0.36009593363801129</v>
      </c>
      <c r="N153" s="2">
        <f>IF(logVir!N153="","",logVir!N153-SKir!N153*logKir!N153-SLir!N153*logHir!N153-SLir!N153*logQir!N153)</f>
        <v>0.31058225759147984</v>
      </c>
      <c r="O153" s="2">
        <f>IF(logVir!O153="","",logVir!O153-SKir!O153*logKir!O153-SLir!O153*logHir!O153-SLir!O153*logQir!O153)</f>
        <v>0.34443210223642318</v>
      </c>
    </row>
    <row r="154" spans="1:15" x14ac:dyDescent="0.55000000000000004">
      <c r="A154" s="3">
        <v>5</v>
      </c>
      <c r="B154" s="3">
        <v>27</v>
      </c>
      <c r="I154" s="3">
        <v>5</v>
      </c>
      <c r="J154" s="3">
        <v>27</v>
      </c>
      <c r="K154" s="2">
        <f>IF(logVir!K154="","",logVir!K154-SKir!K154*logKir!K154-SLir!K154*logHir!K154-SLir!K154*logQir!K154)</f>
        <v>7.2250166436359287E-2</v>
      </c>
      <c r="L154" s="2">
        <f>IF(logVir!L154="","",logVir!L154-SKir!L154*logKir!L154-SLir!L154*logHir!L154-SLir!L154*logQir!L154)</f>
        <v>0.12126176885956329</v>
      </c>
      <c r="M154" s="2">
        <f>IF(logVir!M154="","",logVir!M154-SKir!M154*logKir!M154-SLir!M154*logHir!M154-SLir!M154*logQir!M154)</f>
        <v>4.8523137097633583E-2</v>
      </c>
      <c r="N154" s="2">
        <f>IF(logVir!N154="","",logVir!N154-SKir!N154*logKir!N154-SLir!N154*logHir!N154-SLir!N154*logQir!N154)</f>
        <v>3.2100104648686636E-2</v>
      </c>
      <c r="O154" s="2">
        <f>IF(logVir!O154="","",logVir!O154-SKir!O154*logKir!O154-SLir!O154*logHir!O154-SLir!O154*logQir!O154)</f>
        <v>-4.383738466802941E-2</v>
      </c>
    </row>
    <row r="155" spans="1:15" x14ac:dyDescent="0.55000000000000004">
      <c r="A155" s="3">
        <v>5</v>
      </c>
      <c r="B155" s="3">
        <v>28</v>
      </c>
      <c r="I155" s="3">
        <v>5</v>
      </c>
      <c r="J155" s="3">
        <v>28</v>
      </c>
      <c r="K155" s="2">
        <f>IF(logVir!K155="","",logVir!K155-SKir!K155*logKir!K155-SLir!K155*logHir!K155-SLir!K155*logQir!K155)</f>
        <v>-2.3879175989406049E-2</v>
      </c>
      <c r="L155" s="2">
        <f>IF(logVir!L155="","",logVir!L155-SKir!L155*logKir!L155-SLir!L155*logHir!L155-SLir!L155*logQir!L155)</f>
        <v>-0.11338891073674003</v>
      </c>
      <c r="M155" s="2">
        <f>IF(logVir!M155="","",logVir!M155-SKir!M155*logKir!M155-SLir!M155*logHir!M155-SLir!M155*logQir!M155)</f>
        <v>-0.1575853129351279</v>
      </c>
      <c r="N155" s="2">
        <f>IF(logVir!N155="","",logVir!N155-SKir!N155*logKir!N155-SLir!N155*logHir!N155-SLir!N155*logQir!N155)</f>
        <v>-0.12115349092078104</v>
      </c>
      <c r="O155" s="2">
        <f>IF(logVir!O155="","",logVir!O155-SKir!O155*logKir!O155-SLir!O155*logHir!O155-SLir!O155*logQir!O155)</f>
        <v>-0.11994997756542014</v>
      </c>
    </row>
    <row r="156" spans="1:15" x14ac:dyDescent="0.55000000000000004">
      <c r="A156" s="3">
        <v>5</v>
      </c>
      <c r="B156" s="3">
        <v>29</v>
      </c>
      <c r="I156" s="3">
        <v>5</v>
      </c>
      <c r="J156" s="3">
        <v>29</v>
      </c>
      <c r="K156" s="2">
        <f>IF(logVir!K156="","",logVir!K156-SKir!K156*logKir!K156-SLir!K156*logHir!K156-SLir!K156*logQir!K156)</f>
        <v>-0.10020427603227672</v>
      </c>
      <c r="L156" s="2">
        <f>IF(logVir!L156="","",logVir!L156-SKir!L156*logKir!L156-SLir!L156*logHir!L156-SLir!L156*logQir!L156)</f>
        <v>-0.10494944078561906</v>
      </c>
      <c r="M156" s="2">
        <f>IF(logVir!M156="","",logVir!M156-SKir!M156*logKir!M156-SLir!M156*logHir!M156-SLir!M156*logQir!M156)</f>
        <v>5.3646455898854722E-2</v>
      </c>
      <c r="N156" s="2">
        <f>IF(logVir!N156="","",logVir!N156-SKir!N156*logKir!N156-SLir!N156*logHir!N156-SLir!N156*logQir!N156)</f>
        <v>-0.11316717757418758</v>
      </c>
      <c r="O156" s="2">
        <f>IF(logVir!O156="","",logVir!O156-SKir!O156*logKir!O156-SLir!O156*logHir!O156-SLir!O156*logQir!O156)</f>
        <v>-6.0865307994303328E-2</v>
      </c>
    </row>
    <row r="157" spans="1:15" x14ac:dyDescent="0.55000000000000004">
      <c r="A157" s="3">
        <v>5</v>
      </c>
      <c r="B157" s="3">
        <v>30</v>
      </c>
      <c r="I157" s="3">
        <v>5</v>
      </c>
      <c r="J157" s="3">
        <v>30</v>
      </c>
      <c r="K157" s="2">
        <f>IF(logVir!K157="","",logVir!K157-SKir!K157*logKir!K157-SLir!K157*logHir!K157-SLir!K157*logQir!K157)</f>
        <v>-0.13837675316037384</v>
      </c>
      <c r="L157" s="2">
        <f>IF(logVir!L157="","",logVir!L157-SKir!L157*logKir!L157-SLir!L157*logHir!L157-SLir!L157*logQir!L157)</f>
        <v>-8.4895428719435395E-2</v>
      </c>
      <c r="M157" s="2">
        <f>IF(logVir!M157="","",logVir!M157-SKir!M157*logKir!M157-SLir!M157*logHir!M157-SLir!M157*logQir!M157)</f>
        <v>-0.16115390166559865</v>
      </c>
      <c r="N157" s="2">
        <f>IF(logVir!N157="","",logVir!N157-SKir!N157*logKir!N157-SLir!N157*logHir!N157-SLir!N157*logQir!N157)</f>
        <v>-9.439016040625943E-2</v>
      </c>
      <c r="O157" s="2">
        <f>IF(logVir!O157="","",logVir!O157-SKir!O157*logKir!O157-SLir!O157*logHir!O157-SLir!O157*logQir!O157)</f>
        <v>-0.10869735525900509</v>
      </c>
    </row>
    <row r="158" spans="1:15" x14ac:dyDescent="0.55000000000000004">
      <c r="A158" s="3">
        <v>5</v>
      </c>
      <c r="B158" s="3">
        <v>31</v>
      </c>
      <c r="I158" s="3">
        <v>5</v>
      </c>
      <c r="J158" s="3">
        <v>31</v>
      </c>
      <c r="K158" s="2">
        <f>IF(logVir!K158="","",logVir!K158-SKir!K158*logKir!K158-SLir!K158*logHir!K158-SLir!K158*logQir!K158)</f>
        <v>-0.25480683374924401</v>
      </c>
      <c r="L158" s="2">
        <f>IF(logVir!L158="","",logVir!L158-SKir!L158*logKir!L158-SLir!L158*logHir!L158-SLir!L158*logQir!L158)</f>
        <v>-0.24552425026322855</v>
      </c>
      <c r="M158" s="2">
        <f>IF(logVir!M158="","",logVir!M158-SKir!M158*logKir!M158-SLir!M158*logHir!M158-SLir!M158*logQir!M158)</f>
        <v>-0.13634907202107521</v>
      </c>
      <c r="N158" s="2">
        <f>IF(logVir!N158="","",logVir!N158-SKir!N158*logKir!N158-SLir!N158*logHir!N158-SLir!N158*logQir!N158)</f>
        <v>-0.19761776426316519</v>
      </c>
      <c r="O158" s="2">
        <f>IF(logVir!O158="","",logVir!O158-SKir!O158*logKir!O158-SLir!O158*logHir!O158-SLir!O158*logQir!O158)</f>
        <v>-0.20792341688737087</v>
      </c>
    </row>
    <row r="159" spans="1:15" x14ac:dyDescent="0.55000000000000004">
      <c r="A159" s="3">
        <v>6</v>
      </c>
      <c r="B159" s="3">
        <v>1</v>
      </c>
      <c r="I159" s="3">
        <v>6</v>
      </c>
      <c r="J159" s="3">
        <v>1</v>
      </c>
      <c r="K159" s="2">
        <f>IF(logVir!K159="","",logVir!K159-SKir!K159*logKir!K159-SLir!K159*logHir!K159-SLir!K159*logQir!K159)</f>
        <v>7.647498074405891E-2</v>
      </c>
      <c r="L159" s="2">
        <f>IF(logVir!L159="","",logVir!L159-SKir!L159*logKir!L159-SLir!L159*logHir!L159-SLir!L159*logQir!L159)</f>
        <v>0.19605844113815368</v>
      </c>
      <c r="M159" s="2">
        <f>IF(logVir!M159="","",logVir!M159-SKir!M159*logKir!M159-SLir!M159*logHir!M159-SLir!M159*logQir!M159)</f>
        <v>0.27381715546094332</v>
      </c>
      <c r="N159" s="2">
        <f>IF(logVir!N159="","",logVir!N159-SKir!N159*logKir!N159-SLir!N159*logHir!N159-SLir!N159*logQir!N159)</f>
        <v>0.25252706314457762</v>
      </c>
      <c r="O159" s="2">
        <f>IF(logVir!O159="","",logVir!O159-SKir!O159*logKir!O159-SLir!O159*logHir!O159-SLir!O159*logQir!O159)</f>
        <v>0.20445564337188785</v>
      </c>
    </row>
    <row r="160" spans="1:15" x14ac:dyDescent="0.55000000000000004">
      <c r="A160" s="3">
        <v>6</v>
      </c>
      <c r="B160" s="3">
        <v>2</v>
      </c>
      <c r="I160" s="3">
        <v>6</v>
      </c>
      <c r="J160" s="3">
        <v>2</v>
      </c>
      <c r="K160" s="2">
        <f>IF(logVir!K160="","",logVir!K160-SKir!K160*logKir!K160-SLir!K160*logHir!K160-SLir!K160*logQir!K160)</f>
        <v>-0.23361184875605728</v>
      </c>
      <c r="L160" s="2">
        <f>IF(logVir!L160="","",logVir!L160-SKir!L160*logKir!L160-SLir!L160*logHir!L160-SLir!L160*logQir!L160)</f>
        <v>-0.1722858744175601</v>
      </c>
      <c r="M160" s="2">
        <f>IF(logVir!M160="","",logVir!M160-SKir!M160*logKir!M160-SLir!M160*logHir!M160-SLir!M160*logQir!M160)</f>
        <v>-0.11701226630864565</v>
      </c>
      <c r="N160" s="2">
        <f>IF(logVir!N160="","",logVir!N160-SKir!N160*logKir!N160-SLir!N160*logHir!N160-SLir!N160*logQir!N160)</f>
        <v>-0.1521728232370308</v>
      </c>
      <c r="O160" s="2">
        <f>IF(logVir!O160="","",logVir!O160-SKir!O160*logKir!O160-SLir!O160*logHir!O160-SLir!O160*logQir!O160)</f>
        <v>-0.12001384260798431</v>
      </c>
    </row>
    <row r="161" spans="1:15" x14ac:dyDescent="0.55000000000000004">
      <c r="A161" s="3">
        <v>6</v>
      </c>
      <c r="B161" s="3">
        <v>3</v>
      </c>
      <c r="I161" s="3">
        <v>6</v>
      </c>
      <c r="J161" s="3">
        <v>3</v>
      </c>
      <c r="K161" s="2">
        <f>IF(logVir!K161="","",logVir!K161-SKir!K161*logKir!K161-SLir!K161*logHir!K161-SLir!K161*logQir!K161)</f>
        <v>-0.31830633550822585</v>
      </c>
      <c r="L161" s="2">
        <f>IF(logVir!L161="","",logVir!L161-SKir!L161*logKir!L161-SLir!L161*logHir!L161-SLir!L161*logQir!L161)</f>
        <v>-0.39718670230924691</v>
      </c>
      <c r="M161" s="2">
        <f>IF(logVir!M161="","",logVir!M161-SKir!M161*logKir!M161-SLir!M161*logHir!M161-SLir!M161*logQir!M161)</f>
        <v>-0.32498960321851061</v>
      </c>
      <c r="N161" s="2">
        <f>IF(logVir!N161="","",logVir!N161-SKir!N161*logKir!N161-SLir!N161*logHir!N161-SLir!N161*logQir!N161)</f>
        <v>-0.34932667217887081</v>
      </c>
      <c r="O161" s="2">
        <f>IF(logVir!O161="","",logVir!O161-SKir!O161*logKir!O161-SLir!O161*logHir!O161-SLir!O161*logQir!O161)</f>
        <v>-0.39120279316177697</v>
      </c>
    </row>
    <row r="162" spans="1:15" x14ac:dyDescent="0.55000000000000004">
      <c r="A162" s="3">
        <v>6</v>
      </c>
      <c r="B162" s="3">
        <v>4</v>
      </c>
      <c r="I162" s="3">
        <v>6</v>
      </c>
      <c r="J162" s="3">
        <v>4</v>
      </c>
      <c r="K162" s="2">
        <f>IF(logVir!K162="","",logVir!K162-SKir!K162*logKir!K162-SLir!K162*logHir!K162-SLir!K162*logQir!K162)</f>
        <v>-0.20671869060817405</v>
      </c>
      <c r="L162" s="2">
        <f>IF(logVir!L162="","",logVir!L162-SKir!L162*logKir!L162-SLir!L162*logHir!L162-SLir!L162*logQir!L162)</f>
        <v>-0.23970368615521839</v>
      </c>
      <c r="M162" s="2">
        <f>IF(logVir!M162="","",logVir!M162-SKir!M162*logKir!M162-SLir!M162*logHir!M162-SLir!M162*logQir!M162)</f>
        <v>-0.27548621663600559</v>
      </c>
      <c r="N162" s="2">
        <f>IF(logVir!N162="","",logVir!N162-SKir!N162*logKir!N162-SLir!N162*logHir!N162-SLir!N162*logQir!N162)</f>
        <v>-0.1581091426295253</v>
      </c>
      <c r="O162" s="2">
        <f>IF(logVir!O162="","",logVir!O162-SKir!O162*logKir!O162-SLir!O162*logHir!O162-SLir!O162*logQir!O162)</f>
        <v>-0.29982886260196467</v>
      </c>
    </row>
    <row r="163" spans="1:15" x14ac:dyDescent="0.55000000000000004">
      <c r="A163" s="3">
        <v>6</v>
      </c>
      <c r="B163" s="3">
        <v>5</v>
      </c>
      <c r="I163" s="3">
        <v>6</v>
      </c>
      <c r="J163" s="3">
        <v>5</v>
      </c>
      <c r="K163" s="2">
        <f>IF(logVir!K163="","",logVir!K163-SKir!K163*logKir!K163-SLir!K163*logHir!K163-SLir!K163*logQir!K163)</f>
        <v>-0.511042501251322</v>
      </c>
      <c r="L163" s="2">
        <f>IF(logVir!L163="","",logVir!L163-SKir!L163*logKir!L163-SLir!L163*logHir!L163-SLir!L163*logQir!L163)</f>
        <v>-0.70016898436906849</v>
      </c>
      <c r="M163" s="2">
        <f>IF(logVir!M163="","",logVir!M163-SKir!M163*logKir!M163-SLir!M163*logHir!M163-SLir!M163*logQir!M163)</f>
        <v>-0.63608002370861461</v>
      </c>
      <c r="N163" s="2">
        <f>IF(logVir!N163="","",logVir!N163-SKir!N163*logKir!N163-SLir!N163*logHir!N163-SLir!N163*logQir!N163)</f>
        <v>-0.82734030324679864</v>
      </c>
      <c r="O163" s="2">
        <f>IF(logVir!O163="","",logVir!O163-SKir!O163*logKir!O163-SLir!O163*logHir!O163-SLir!O163*logQir!O163)</f>
        <v>-0.71986488864372156</v>
      </c>
    </row>
    <row r="164" spans="1:15" x14ac:dyDescent="0.55000000000000004">
      <c r="A164" s="3">
        <v>6</v>
      </c>
      <c r="B164" s="3">
        <v>6</v>
      </c>
      <c r="I164" s="3">
        <v>6</v>
      </c>
      <c r="J164" s="3">
        <v>6</v>
      </c>
      <c r="K164" s="2">
        <f>IF(logVir!K164="","",logVir!K164-SKir!K164*logKir!K164-SLir!K164*logHir!K164-SLir!K164*logQir!K164)</f>
        <v>-0.13259517000242793</v>
      </c>
      <c r="L164" s="2">
        <f>IF(logVir!L164="","",logVir!L164-SKir!L164*logKir!L164-SLir!L164*logHir!L164-SLir!L164*logQir!L164)</f>
        <v>7.3574732271707105E-2</v>
      </c>
      <c r="M164" s="2">
        <f>IF(logVir!M164="","",logVir!M164-SKir!M164*logKir!M164-SLir!M164*logHir!M164-SLir!M164*logQir!M164)</f>
        <v>0.4031136573899054</v>
      </c>
      <c r="N164" s="2">
        <f>IF(logVir!N164="","",logVir!N164-SKir!N164*logKir!N164-SLir!N164*logHir!N164-SLir!N164*logQir!N164)</f>
        <v>0.69047243403539615</v>
      </c>
      <c r="O164" s="2">
        <f>IF(logVir!O164="","",logVir!O164-SKir!O164*logKir!O164-SLir!O164*logHir!O164-SLir!O164*logQir!O164)</f>
        <v>-0.88472408861252483</v>
      </c>
    </row>
    <row r="165" spans="1:15" x14ac:dyDescent="0.55000000000000004">
      <c r="A165" s="3">
        <v>6</v>
      </c>
      <c r="B165" s="3">
        <v>7</v>
      </c>
      <c r="I165" s="3">
        <v>6</v>
      </c>
      <c r="J165" s="3">
        <v>7</v>
      </c>
      <c r="K165" s="2">
        <f>IF(logVir!K165="","",logVir!K165-SKir!K165*logKir!K165-SLir!K165*logHir!K165-SLir!K165*logQir!K165)</f>
        <v>3.118070571556153E-2</v>
      </c>
      <c r="L165" s="2">
        <f>IF(logVir!L165="","",logVir!L165-SKir!L165*logKir!L165-SLir!L165*logHir!L165-SLir!L165*logQir!L165)</f>
        <v>-0.10262023661009873</v>
      </c>
      <c r="M165" s="2">
        <f>IF(logVir!M165="","",logVir!M165-SKir!M165*logKir!M165-SLir!M165*logHir!M165-SLir!M165*logQir!M165)</f>
        <v>0.10650439276968325</v>
      </c>
      <c r="N165" s="2">
        <f>IF(logVir!N165="","",logVir!N165-SKir!N165*logKir!N165-SLir!N165*logHir!N165-SLir!N165*logQir!N165)</f>
        <v>1.777496751516338E-2</v>
      </c>
      <c r="O165" s="2">
        <f>IF(logVir!O165="","",logVir!O165-SKir!O165*logKir!O165-SLir!O165*logHir!O165-SLir!O165*logQir!O165)</f>
        <v>-8.8821302767600863E-2</v>
      </c>
    </row>
    <row r="166" spans="1:15" x14ac:dyDescent="0.55000000000000004">
      <c r="A166" s="3">
        <v>6</v>
      </c>
      <c r="B166" s="3">
        <v>8</v>
      </c>
      <c r="I166" s="3">
        <v>6</v>
      </c>
      <c r="J166" s="3">
        <v>8</v>
      </c>
      <c r="K166" s="2">
        <f>IF(logVir!K166="","",logVir!K166-SKir!K166*logKir!K166-SLir!K166*logHir!K166-SLir!K166*logQir!K166)</f>
        <v>-0.1348669819071798</v>
      </c>
      <c r="L166" s="2">
        <f>IF(logVir!L166="","",logVir!L166-SKir!L166*logKir!L166-SLir!L166*logHir!L166-SLir!L166*logQir!L166)</f>
        <v>-0.64525480960026482</v>
      </c>
      <c r="M166" s="2">
        <f>IF(logVir!M166="","",logVir!M166-SKir!M166*logKir!M166-SLir!M166*logHir!M166-SLir!M166*logQir!M166)</f>
        <v>-0.29001570641299801</v>
      </c>
      <c r="N166" s="2">
        <f>IF(logVir!N166="","",logVir!N166-SKir!N166*logKir!N166-SLir!N166*logHir!N166-SLir!N166*logQir!N166)</f>
        <v>-0.30297651173802181</v>
      </c>
      <c r="O166" s="2">
        <f>IF(logVir!O166="","",logVir!O166-SKir!O166*logKir!O166-SLir!O166*logHir!O166-SLir!O166*logQir!O166)</f>
        <v>-0.31725365261013155</v>
      </c>
    </row>
    <row r="167" spans="1:15" x14ac:dyDescent="0.55000000000000004">
      <c r="A167" s="3">
        <v>6</v>
      </c>
      <c r="B167" s="3">
        <v>9</v>
      </c>
      <c r="I167" s="3">
        <v>6</v>
      </c>
      <c r="J167" s="3">
        <v>9</v>
      </c>
      <c r="K167" s="2">
        <f>IF(logVir!K167="","",logVir!K167-SKir!K167*logKir!K167-SLir!K167*logHir!K167-SLir!K167*logQir!K167)</f>
        <v>-0.15984103691892532</v>
      </c>
      <c r="L167" s="2">
        <f>IF(logVir!L167="","",logVir!L167-SKir!L167*logKir!L167-SLir!L167*logHir!L167-SLir!L167*logQir!L167)</f>
        <v>-0.29193368713412204</v>
      </c>
      <c r="M167" s="2">
        <f>IF(logVir!M167="","",logVir!M167-SKir!M167*logKir!M167-SLir!M167*logHir!M167-SLir!M167*logQir!M167)</f>
        <v>-0.27262051913420016</v>
      </c>
      <c r="N167" s="2">
        <f>IF(logVir!N167="","",logVir!N167-SKir!N167*logKir!N167-SLir!N167*logHir!N167-SLir!N167*logQir!N167)</f>
        <v>-0.21636946935219897</v>
      </c>
      <c r="O167" s="2">
        <f>IF(logVir!O167="","",logVir!O167-SKir!O167*logKir!O167-SLir!O167*logHir!O167-SLir!O167*logQir!O167)</f>
        <v>-0.32457376259461013</v>
      </c>
    </row>
    <row r="168" spans="1:15" x14ac:dyDescent="0.55000000000000004">
      <c r="A168" s="3">
        <v>6</v>
      </c>
      <c r="B168" s="3">
        <v>10</v>
      </c>
      <c r="I168" s="3">
        <v>6</v>
      </c>
      <c r="J168" s="3">
        <v>10</v>
      </c>
      <c r="K168" s="2">
        <f>IF(logVir!K168="","",logVir!K168-SKir!K168*logKir!K168-SLir!K168*logHir!K168-SLir!K168*logQir!K168)</f>
        <v>-0.24457735828006508</v>
      </c>
      <c r="L168" s="2">
        <f>IF(logVir!L168="","",logVir!L168-SKir!L168*logKir!L168-SLir!L168*logHir!L168-SLir!L168*logQir!L168)</f>
        <v>-0.25524336016976173</v>
      </c>
      <c r="M168" s="2">
        <f>IF(logVir!M168="","",logVir!M168-SKir!M168*logKir!M168-SLir!M168*logHir!M168-SLir!M168*logQir!M168)</f>
        <v>-0.29689393654531204</v>
      </c>
      <c r="N168" s="2">
        <f>IF(logVir!N168="","",logVir!N168-SKir!N168*logKir!N168-SLir!N168*logHir!N168-SLir!N168*logQir!N168)</f>
        <v>-0.28078334188746368</v>
      </c>
      <c r="O168" s="2">
        <f>IF(logVir!O168="","",logVir!O168-SKir!O168*logKir!O168-SLir!O168*logHir!O168-SLir!O168*logQir!O168)</f>
        <v>-0.1948338534275747</v>
      </c>
    </row>
    <row r="169" spans="1:15" x14ac:dyDescent="0.55000000000000004">
      <c r="A169" s="3">
        <v>6</v>
      </c>
      <c r="B169" s="3">
        <v>11</v>
      </c>
      <c r="I169" s="3">
        <v>6</v>
      </c>
      <c r="J169" s="3">
        <v>11</v>
      </c>
      <c r="K169" s="2">
        <f>IF(logVir!K169="","",logVir!K169-SKir!K169*logKir!K169-SLir!K169*logHir!K169-SLir!K169*logQir!K169)</f>
        <v>0.10221374634219901</v>
      </c>
      <c r="L169" s="2">
        <f>IF(logVir!L169="","",logVir!L169-SKir!L169*logKir!L169-SLir!L169*logHir!L169-SLir!L169*logQir!L169)</f>
        <v>0.21305231381916656</v>
      </c>
      <c r="M169" s="2">
        <f>IF(logVir!M169="","",logVir!M169-SKir!M169*logKir!M169-SLir!M169*logHir!M169-SLir!M169*logQir!M169)</f>
        <v>0.53792566153950361</v>
      </c>
      <c r="N169" s="2">
        <f>IF(logVir!N169="","",logVir!N169-SKir!N169*logKir!N169-SLir!N169*logHir!N169-SLir!N169*logQir!N169)</f>
        <v>0.57699132347193738</v>
      </c>
      <c r="O169" s="2">
        <f>IF(logVir!O169="","",logVir!O169-SKir!O169*logKir!O169-SLir!O169*logHir!O169-SLir!O169*logQir!O169)</f>
        <v>0.87118384419789563</v>
      </c>
    </row>
    <row r="170" spans="1:15" x14ac:dyDescent="0.55000000000000004">
      <c r="A170" s="3">
        <v>6</v>
      </c>
      <c r="B170" s="3">
        <v>12</v>
      </c>
      <c r="I170" s="3">
        <v>6</v>
      </c>
      <c r="J170" s="3">
        <v>12</v>
      </c>
      <c r="K170" s="2">
        <f>IF(logVir!K170="","",logVir!K170-SKir!K170*logKir!K170-SLir!K170*logHir!K170-SLir!K170*logQir!K170)</f>
        <v>-0.17875065230463263</v>
      </c>
      <c r="L170" s="2">
        <f>IF(logVir!L170="","",logVir!L170-SKir!L170*logKir!L170-SLir!L170*logHir!L170-SLir!L170*logQir!L170)</f>
        <v>-8.7748539519641761E-2</v>
      </c>
      <c r="M170" s="2">
        <f>IF(logVir!M170="","",logVir!M170-SKir!M170*logKir!M170-SLir!M170*logHir!M170-SLir!M170*logQir!M170)</f>
        <v>7.0776812273219136E-2</v>
      </c>
      <c r="N170" s="2">
        <f>IF(logVir!N170="","",logVir!N170-SKir!N170*logKir!N170-SLir!N170*logHir!N170-SLir!N170*logQir!N170)</f>
        <v>0.14279147899063763</v>
      </c>
      <c r="O170" s="2">
        <f>IF(logVir!O170="","",logVir!O170-SKir!O170*logKir!O170-SLir!O170*logHir!O170-SLir!O170*logQir!O170)</f>
        <v>5.1664647239168207E-2</v>
      </c>
    </row>
    <row r="171" spans="1:15" x14ac:dyDescent="0.55000000000000004">
      <c r="A171" s="3">
        <v>6</v>
      </c>
      <c r="B171" s="3">
        <v>13</v>
      </c>
      <c r="I171" s="3">
        <v>6</v>
      </c>
      <c r="J171" s="3">
        <v>13</v>
      </c>
      <c r="K171" s="2">
        <f>IF(logVir!K171="","",logVir!K171-SKir!K171*logKir!K171-SLir!K171*logHir!K171-SLir!K171*logQir!K171)</f>
        <v>0.17451199883654239</v>
      </c>
      <c r="L171" s="2">
        <f>IF(logVir!L171="","",logVir!L171-SKir!L171*logKir!L171-SLir!L171*logHir!L171-SLir!L171*logQir!L171)</f>
        <v>0.93848938580468244</v>
      </c>
      <c r="M171" s="2">
        <f>IF(logVir!M171="","",logVir!M171-SKir!M171*logKir!M171-SLir!M171*logHir!M171-SLir!M171*logQir!M171)</f>
        <v>1.1231131911776588</v>
      </c>
      <c r="N171" s="2">
        <f>IF(logVir!N171="","",logVir!N171-SKir!N171*logKir!N171-SLir!N171*logHir!N171-SLir!N171*logQir!N171)</f>
        <v>1.4448533499631995</v>
      </c>
      <c r="O171" s="2">
        <f>IF(logVir!O171="","",logVir!O171-SKir!O171*logKir!O171-SLir!O171*logHir!O171-SLir!O171*logQir!O171)</f>
        <v>0.91341331882976529</v>
      </c>
    </row>
    <row r="172" spans="1:15" x14ac:dyDescent="0.55000000000000004">
      <c r="A172" s="3">
        <v>6</v>
      </c>
      <c r="B172" s="3">
        <v>14</v>
      </c>
      <c r="I172" s="3">
        <v>6</v>
      </c>
      <c r="J172" s="3">
        <v>14</v>
      </c>
      <c r="K172" s="2">
        <f>IF(logVir!K172="","",logVir!K172-SKir!K172*logKir!K172-SLir!K172*logHir!K172-SLir!K172*logQir!K172)</f>
        <v>-5.5696149252899702E-3</v>
      </c>
      <c r="L172" s="2">
        <f>IF(logVir!L172="","",logVir!L172-SKir!L172*logKir!L172-SLir!L172*logHir!L172-SLir!L172*logQir!L172)</f>
        <v>0.10542538008886278</v>
      </c>
      <c r="M172" s="2">
        <f>IF(logVir!M172="","",logVir!M172-SKir!M172*logKir!M172-SLir!M172*logHir!M172-SLir!M172*logQir!M172)</f>
        <v>-0.27144572927750882</v>
      </c>
      <c r="N172" s="2">
        <f>IF(logVir!N172="","",logVir!N172-SKir!N172*logKir!N172-SLir!N172*logHir!N172-SLir!N172*logQir!N172)</f>
        <v>-0.35595835158456773</v>
      </c>
      <c r="O172" s="2">
        <f>IF(logVir!O172="","",logVir!O172-SKir!O172*logKir!O172-SLir!O172*logHir!O172-SLir!O172*logQir!O172)</f>
        <v>-0.38609387686842539</v>
      </c>
    </row>
    <row r="173" spans="1:15" x14ac:dyDescent="0.55000000000000004">
      <c r="A173" s="3">
        <v>6</v>
      </c>
      <c r="B173" s="3">
        <v>15</v>
      </c>
      <c r="I173" s="3">
        <v>6</v>
      </c>
      <c r="J173" s="3">
        <v>15</v>
      </c>
      <c r="K173" s="2">
        <f>IF(logVir!K173="","",logVir!K173-SKir!K173*logKir!K173-SLir!K173*logHir!K173-SLir!K173*logQir!K173)</f>
        <v>-0.30847267222625552</v>
      </c>
      <c r="L173" s="2">
        <f>IF(logVir!L173="","",logVir!L173-SKir!L173*logKir!L173-SLir!L173*logHir!L173-SLir!L173*logQir!L173)</f>
        <v>-0.37454092620739926</v>
      </c>
      <c r="M173" s="2">
        <f>IF(logVir!M173="","",logVir!M173-SKir!M173*logKir!M173-SLir!M173*logHir!M173-SLir!M173*logQir!M173)</f>
        <v>-0.31031077701585497</v>
      </c>
      <c r="N173" s="2">
        <f>IF(logVir!N173="","",logVir!N173-SKir!N173*logKir!N173-SLir!N173*logHir!N173-SLir!N173*logQir!N173)</f>
        <v>-0.30219458105137648</v>
      </c>
      <c r="O173" s="2">
        <f>IF(logVir!O173="","",logVir!O173-SKir!O173*logKir!O173-SLir!O173*logHir!O173-SLir!O173*logQir!O173)</f>
        <v>-0.33840785606329032</v>
      </c>
    </row>
    <row r="174" spans="1:15" x14ac:dyDescent="0.55000000000000004">
      <c r="A174" s="3">
        <v>6</v>
      </c>
      <c r="B174" s="3">
        <v>16</v>
      </c>
      <c r="I174" s="3">
        <v>6</v>
      </c>
      <c r="J174" s="3">
        <v>16</v>
      </c>
      <c r="K174" s="2">
        <f>IF(logVir!K174="","",logVir!K174-SKir!K174*logKir!K174-SLir!K174*logHir!K174-SLir!K174*logQir!K174)</f>
        <v>6.0826789983475453E-2</v>
      </c>
      <c r="L174" s="2">
        <f>IF(logVir!L174="","",logVir!L174-SKir!L174*logKir!L174-SLir!L174*logHir!L174-SLir!L174*logQir!L174)</f>
        <v>-0.10886199993088774</v>
      </c>
      <c r="M174" s="2">
        <f>IF(logVir!M174="","",logVir!M174-SKir!M174*logKir!M174-SLir!M174*logHir!M174-SLir!M174*logQir!M174)</f>
        <v>8.9792478961931668E-2</v>
      </c>
      <c r="N174" s="2">
        <f>IF(logVir!N174="","",logVir!N174-SKir!N174*logKir!N174-SLir!N174*logHir!N174-SLir!N174*logQir!N174)</f>
        <v>7.3355632839822466E-2</v>
      </c>
      <c r="O174" s="2">
        <f>IF(logVir!O174="","",logVir!O174-SKir!O174*logKir!O174-SLir!O174*logHir!O174-SLir!O174*logQir!O174)</f>
        <v>-0.10985842526087111</v>
      </c>
    </row>
    <row r="175" spans="1:15" x14ac:dyDescent="0.55000000000000004">
      <c r="A175" s="3">
        <v>6</v>
      </c>
      <c r="B175" s="3">
        <v>17</v>
      </c>
      <c r="I175" s="3">
        <v>6</v>
      </c>
      <c r="J175" s="3">
        <v>17</v>
      </c>
      <c r="K175" s="2">
        <f>IF(logVir!K175="","",logVir!K175-SKir!K175*logKir!K175-SLir!K175*logHir!K175-SLir!K175*logQir!K175)</f>
        <v>3.1827245217217415E-2</v>
      </c>
      <c r="L175" s="2">
        <f>IF(logVir!L175="","",logVir!L175-SKir!L175*logKir!L175-SLir!L175*logHir!L175-SLir!L175*logQir!L175)</f>
        <v>0.12102253563440062</v>
      </c>
      <c r="M175" s="2">
        <f>IF(logVir!M175="","",logVir!M175-SKir!M175*logKir!M175-SLir!M175*logHir!M175-SLir!M175*logQir!M175)</f>
        <v>9.0564696016767615E-2</v>
      </c>
      <c r="N175" s="2">
        <f>IF(logVir!N175="","",logVir!N175-SKir!N175*logKir!N175-SLir!N175*logHir!N175-SLir!N175*logQir!N175)</f>
        <v>4.1242145617186456E-2</v>
      </c>
      <c r="O175" s="2">
        <f>IF(logVir!O175="","",logVir!O175-SKir!O175*logKir!O175-SLir!O175*logHir!O175-SLir!O175*logQir!O175)</f>
        <v>9.7329648456854351E-4</v>
      </c>
    </row>
    <row r="176" spans="1:15" x14ac:dyDescent="0.55000000000000004">
      <c r="A176" s="3">
        <v>6</v>
      </c>
      <c r="B176" s="3">
        <v>18</v>
      </c>
      <c r="I176" s="3">
        <v>6</v>
      </c>
      <c r="J176" s="3">
        <v>18</v>
      </c>
      <c r="K176" s="2">
        <f>IF(logVir!K176="","",logVir!K176-SKir!K176*logKir!K176-SLir!K176*logHir!K176-SLir!K176*logQir!K176)</f>
        <v>-0.22001972324155328</v>
      </c>
      <c r="L176" s="2">
        <f>IF(logVir!L176="","",logVir!L176-SKir!L176*logKir!L176-SLir!L176*logHir!L176-SLir!L176*logQir!L176)</f>
        <v>-0.22412499475070008</v>
      </c>
      <c r="M176" s="2">
        <f>IF(logVir!M176="","",logVir!M176-SKir!M176*logKir!M176-SLir!M176*logHir!M176-SLir!M176*logQir!M176)</f>
        <v>-0.13667392124894656</v>
      </c>
      <c r="N176" s="2">
        <f>IF(logVir!N176="","",logVir!N176-SKir!N176*logKir!N176-SLir!N176*logHir!N176-SLir!N176*logQir!N176)</f>
        <v>-0.17471342512225005</v>
      </c>
      <c r="O176" s="2">
        <f>IF(logVir!O176="","",logVir!O176-SKir!O176*logKir!O176-SLir!O176*logHir!O176-SLir!O176*logQir!O176)</f>
        <v>-0.26439217417126215</v>
      </c>
    </row>
    <row r="177" spans="1:15" x14ac:dyDescent="0.55000000000000004">
      <c r="A177" s="3">
        <v>6</v>
      </c>
      <c r="B177" s="3">
        <v>19</v>
      </c>
      <c r="I177" s="3">
        <v>6</v>
      </c>
      <c r="J177" s="3">
        <v>19</v>
      </c>
      <c r="K177" s="2">
        <f>IF(logVir!K177="","",logVir!K177-SKir!K177*logKir!K177-SLir!K177*logHir!K177-SLir!K177*logQir!K177)</f>
        <v>-0.27744587419802869</v>
      </c>
      <c r="L177" s="2">
        <f>IF(logVir!L177="","",logVir!L177-SKir!L177*logKir!L177-SLir!L177*logHir!L177-SLir!L177*logQir!L177)</f>
        <v>-0.34961781244538387</v>
      </c>
      <c r="M177" s="2">
        <f>IF(logVir!M177="","",logVir!M177-SKir!M177*logKir!M177-SLir!M177*logHir!M177-SLir!M177*logQir!M177)</f>
        <v>-0.41461005604032047</v>
      </c>
      <c r="N177" s="2">
        <f>IF(logVir!N177="","",logVir!N177-SKir!N177*logKir!N177-SLir!N177*logHir!N177-SLir!N177*logQir!N177)</f>
        <v>-7.2078874880344507E-2</v>
      </c>
      <c r="O177" s="2">
        <f>IF(logVir!O177="","",logVir!O177-SKir!O177*logKir!O177-SLir!O177*logHir!O177-SLir!O177*logQir!O177)</f>
        <v>-0.21652693805652706</v>
      </c>
    </row>
    <row r="178" spans="1:15" x14ac:dyDescent="0.55000000000000004">
      <c r="A178" s="3">
        <v>6</v>
      </c>
      <c r="B178" s="3">
        <v>20</v>
      </c>
      <c r="I178" s="3">
        <v>6</v>
      </c>
      <c r="J178" s="3">
        <v>20</v>
      </c>
      <c r="K178" s="2">
        <f>IF(logVir!K178="","",logVir!K178-SKir!K178*logKir!K178-SLir!K178*logHir!K178-SLir!K178*logQir!K178)</f>
        <v>-0.12752933954535486</v>
      </c>
      <c r="L178" s="2">
        <f>IF(logVir!L178="","",logVir!L178-SKir!L178*logKir!L178-SLir!L178*logHir!L178-SLir!L178*logQir!L178)</f>
        <v>-0.23696548775739917</v>
      </c>
      <c r="M178" s="2">
        <f>IF(logVir!M178="","",logVir!M178-SKir!M178*logKir!M178-SLir!M178*logHir!M178-SLir!M178*logQir!M178)</f>
        <v>-0.19955900181665739</v>
      </c>
      <c r="N178" s="2">
        <f>IF(logVir!N178="","",logVir!N178-SKir!N178*logKir!N178-SLir!N178*logHir!N178-SLir!N178*logQir!N178)</f>
        <v>-9.1272498484139139E-2</v>
      </c>
      <c r="O178" s="2">
        <f>IF(logVir!O178="","",logVir!O178-SKir!O178*logKir!O178-SLir!O178*logHir!O178-SLir!O178*logQir!O178)</f>
        <v>-0.16957656709262603</v>
      </c>
    </row>
    <row r="179" spans="1:15" x14ac:dyDescent="0.55000000000000004">
      <c r="A179" s="3">
        <v>6</v>
      </c>
      <c r="B179" s="3">
        <v>21</v>
      </c>
      <c r="I179" s="3">
        <v>6</v>
      </c>
      <c r="J179" s="3">
        <v>21</v>
      </c>
      <c r="K179" s="2">
        <f>IF(logVir!K179="","",logVir!K179-SKir!K179*logKir!K179-SLir!K179*logHir!K179-SLir!K179*logQir!K179)</f>
        <v>-0.29836640246150081</v>
      </c>
      <c r="L179" s="2">
        <f>IF(logVir!L179="","",logVir!L179-SKir!L179*logKir!L179-SLir!L179*logHir!L179-SLir!L179*logQir!L179)</f>
        <v>-0.15794357435307543</v>
      </c>
      <c r="M179" s="2">
        <f>IF(logVir!M179="","",logVir!M179-SKir!M179*logKir!M179-SLir!M179*logHir!M179-SLir!M179*logQir!M179)</f>
        <v>-0.17466170460794764</v>
      </c>
      <c r="N179" s="2">
        <f>IF(logVir!N179="","",logVir!N179-SKir!N179*logKir!N179-SLir!N179*logHir!N179-SLir!N179*logQir!N179)</f>
        <v>-0.11200066955028574</v>
      </c>
      <c r="O179" s="2">
        <f>IF(logVir!O179="","",logVir!O179-SKir!O179*logKir!O179-SLir!O179*logHir!O179-SLir!O179*logQir!O179)</f>
        <v>-0.26973429402871824</v>
      </c>
    </row>
    <row r="180" spans="1:15" x14ac:dyDescent="0.55000000000000004">
      <c r="A180" s="3">
        <v>6</v>
      </c>
      <c r="B180" s="3">
        <v>22</v>
      </c>
      <c r="I180" s="3">
        <v>6</v>
      </c>
      <c r="J180" s="3">
        <v>22</v>
      </c>
      <c r="K180" s="2">
        <f>IF(logVir!K180="","",logVir!K180-SKir!K180*logKir!K180-SLir!K180*logHir!K180-SLir!K180*logQir!K180)</f>
        <v>-0.37380761859363421</v>
      </c>
      <c r="L180" s="2">
        <f>IF(logVir!L180="","",logVir!L180-SKir!L180*logKir!L180-SLir!L180*logHir!L180-SLir!L180*logQir!L180)</f>
        <v>-0.23918246209730085</v>
      </c>
      <c r="M180" s="2">
        <f>IF(logVir!M180="","",logVir!M180-SKir!M180*logKir!M180-SLir!M180*logHir!M180-SLir!M180*logQir!M180)</f>
        <v>-0.24018203289458451</v>
      </c>
      <c r="N180" s="2">
        <f>IF(logVir!N180="","",logVir!N180-SKir!N180*logKir!N180-SLir!N180*logHir!N180-SLir!N180*logQir!N180)</f>
        <v>-0.20811717834470544</v>
      </c>
      <c r="O180" s="2">
        <f>IF(logVir!O180="","",logVir!O180-SKir!O180*logKir!O180-SLir!O180*logHir!O180-SLir!O180*logQir!O180)</f>
        <v>-0.23708809298251229</v>
      </c>
    </row>
    <row r="181" spans="1:15" x14ac:dyDescent="0.55000000000000004">
      <c r="A181" s="3">
        <v>6</v>
      </c>
      <c r="B181" s="3">
        <v>23</v>
      </c>
      <c r="I181" s="3">
        <v>6</v>
      </c>
      <c r="J181" s="3">
        <v>23</v>
      </c>
      <c r="K181" s="2">
        <f>IF(logVir!K181="","",logVir!K181-SKir!K181*logKir!K181-SLir!K181*logHir!K181-SLir!K181*logQir!K181)</f>
        <v>-8.5132710040081577E-2</v>
      </c>
      <c r="L181" s="2">
        <f>IF(logVir!L181="","",logVir!L181-SKir!L181*logKir!L181-SLir!L181*logHir!L181-SLir!L181*logQir!L181)</f>
        <v>-0.12638015893510768</v>
      </c>
      <c r="M181" s="2">
        <f>IF(logVir!M181="","",logVir!M181-SKir!M181*logKir!M181-SLir!M181*logHir!M181-SLir!M181*logQir!M181)</f>
        <v>-4.8464281687879696E-2</v>
      </c>
      <c r="N181" s="2">
        <f>IF(logVir!N181="","",logVir!N181-SKir!N181*logKir!N181-SLir!N181*logHir!N181-SLir!N181*logQir!N181)</f>
        <v>-7.8175367280603578E-2</v>
      </c>
      <c r="O181" s="2">
        <f>IF(logVir!O181="","",logVir!O181-SKir!O181*logKir!O181-SLir!O181*logHir!O181-SLir!O181*logQir!O181)</f>
        <v>-0.11704637881383731</v>
      </c>
    </row>
    <row r="182" spans="1:15" x14ac:dyDescent="0.55000000000000004">
      <c r="A182" s="3">
        <v>6</v>
      </c>
      <c r="B182" s="3">
        <v>24</v>
      </c>
      <c r="I182" s="3">
        <v>6</v>
      </c>
      <c r="J182" s="3">
        <v>24</v>
      </c>
      <c r="K182" s="2">
        <f>IF(logVir!K182="","",logVir!K182-SKir!K182*logKir!K182-SLir!K182*logHir!K182-SLir!K182*logQir!K182)</f>
        <v>-0.18767634218178111</v>
      </c>
      <c r="L182" s="2">
        <f>IF(logVir!L182="","",logVir!L182-SKir!L182*logKir!L182-SLir!L182*logHir!L182-SLir!L182*logQir!L182)</f>
        <v>-4.304983422559755E-2</v>
      </c>
      <c r="M182" s="2">
        <f>IF(logVir!M182="","",logVir!M182-SKir!M182*logKir!M182-SLir!M182*logHir!M182-SLir!M182*logQir!M182)</f>
        <v>-9.0089822634937311E-2</v>
      </c>
      <c r="N182" s="2">
        <f>IF(logVir!N182="","",logVir!N182-SKir!N182*logKir!N182-SLir!N182*logHir!N182-SLir!N182*logQir!N182)</f>
        <v>-0.18084732255879368</v>
      </c>
      <c r="O182" s="2">
        <f>IF(logVir!O182="","",logVir!O182-SKir!O182*logKir!O182-SLir!O182*logHir!O182-SLir!O182*logQir!O182)</f>
        <v>-0.19540034183024999</v>
      </c>
    </row>
    <row r="183" spans="1:15" x14ac:dyDescent="0.55000000000000004">
      <c r="A183" s="3">
        <v>6</v>
      </c>
      <c r="B183" s="3">
        <v>25</v>
      </c>
      <c r="I183" s="3">
        <v>6</v>
      </c>
      <c r="J183" s="3">
        <v>25</v>
      </c>
      <c r="K183" s="2">
        <f>IF(logVir!K183="","",logVir!K183-SKir!K183*logKir!K183-SLir!K183*logHir!K183-SLir!K183*logQir!K183)</f>
        <v>-8.9336201459765119E-2</v>
      </c>
      <c r="L183" s="2">
        <f>IF(logVir!L183="","",logVir!L183-SKir!L183*logKir!L183-SLir!L183*logHir!L183-SLir!L183*logQir!L183)</f>
        <v>-8.8314489711001753E-2</v>
      </c>
      <c r="M183" s="2">
        <f>IF(logVir!M183="","",logVir!M183-SKir!M183*logKir!M183-SLir!M183*logHir!M183-SLir!M183*logQir!M183)</f>
        <v>-0.13352386179127926</v>
      </c>
      <c r="N183" s="2">
        <f>IF(logVir!N183="","",logVir!N183-SKir!N183*logKir!N183-SLir!N183*logHir!N183-SLir!N183*logQir!N183)</f>
        <v>-0.16304539236922666</v>
      </c>
      <c r="O183" s="2">
        <f>IF(logVir!O183="","",logVir!O183-SKir!O183*logKir!O183-SLir!O183*logHir!O183-SLir!O183*logQir!O183)</f>
        <v>-0.18705725039444507</v>
      </c>
    </row>
    <row r="184" spans="1:15" x14ac:dyDescent="0.55000000000000004">
      <c r="A184" s="3">
        <v>6</v>
      </c>
      <c r="B184" s="3">
        <v>26</v>
      </c>
      <c r="I184" s="3">
        <v>6</v>
      </c>
      <c r="J184" s="3">
        <v>26</v>
      </c>
      <c r="K184" s="2">
        <f>IF(logVir!K184="","",logVir!K184-SKir!K184*logKir!K184-SLir!K184*logHir!K184-SLir!K184*logQir!K184)</f>
        <v>0.26033616003223287</v>
      </c>
      <c r="L184" s="2">
        <f>IF(logVir!L184="","",logVir!L184-SKir!L184*logKir!L184-SLir!L184*logHir!L184-SLir!L184*logQir!L184)</f>
        <v>0.21095512165757901</v>
      </c>
      <c r="M184" s="2">
        <f>IF(logVir!M184="","",logVir!M184-SKir!M184*logKir!M184-SLir!M184*logHir!M184-SLir!M184*logQir!M184)</f>
        <v>0.17756272820333407</v>
      </c>
      <c r="N184" s="2">
        <f>IF(logVir!N184="","",logVir!N184-SKir!N184*logKir!N184-SLir!N184*logHir!N184-SLir!N184*logQir!N184)</f>
        <v>0.13365395986808168</v>
      </c>
      <c r="O184" s="2">
        <f>IF(logVir!O184="","",logVir!O184-SKir!O184*logKir!O184-SLir!O184*logHir!O184-SLir!O184*logQir!O184)</f>
        <v>0.26603947806988826</v>
      </c>
    </row>
    <row r="185" spans="1:15" x14ac:dyDescent="0.55000000000000004">
      <c r="A185" s="3">
        <v>6</v>
      </c>
      <c r="B185" s="3">
        <v>27</v>
      </c>
      <c r="I185" s="3">
        <v>6</v>
      </c>
      <c r="J185" s="3">
        <v>27</v>
      </c>
      <c r="K185" s="2">
        <f>IF(logVir!K185="","",logVir!K185-SKir!K185*logKir!K185-SLir!K185*logHir!K185-SLir!K185*logQir!K185)</f>
        <v>-0.11788841802604337</v>
      </c>
      <c r="L185" s="2">
        <f>IF(logVir!L185="","",logVir!L185-SKir!L185*logKir!L185-SLir!L185*logHir!L185-SLir!L185*logQir!L185)</f>
        <v>-0.2147814189101587</v>
      </c>
      <c r="M185" s="2">
        <f>IF(logVir!M185="","",logVir!M185-SKir!M185*logKir!M185-SLir!M185*logHir!M185-SLir!M185*logQir!M185)</f>
        <v>-0.13043802692076442</v>
      </c>
      <c r="N185" s="2">
        <f>IF(logVir!N185="","",logVir!N185-SKir!N185*logKir!N185-SLir!N185*logHir!N185-SLir!N185*logQir!N185)</f>
        <v>-0.25637277266672592</v>
      </c>
      <c r="O185" s="2">
        <f>IF(logVir!O185="","",logVir!O185-SKir!O185*logKir!O185-SLir!O185*logHir!O185-SLir!O185*logQir!O185)</f>
        <v>-0.20363091530210045</v>
      </c>
    </row>
    <row r="186" spans="1:15" x14ac:dyDescent="0.55000000000000004">
      <c r="A186" s="3">
        <v>6</v>
      </c>
      <c r="B186" s="3">
        <v>28</v>
      </c>
      <c r="I186" s="3">
        <v>6</v>
      </c>
      <c r="J186" s="3">
        <v>28</v>
      </c>
      <c r="K186" s="2">
        <f>IF(logVir!K186="","",logVir!K186-SKir!K186*logKir!K186-SLir!K186*logHir!K186-SLir!K186*logQir!K186)</f>
        <v>0.1581253682864065</v>
      </c>
      <c r="L186" s="2">
        <f>IF(logVir!L186="","",logVir!L186-SKir!L186*logKir!L186-SLir!L186*logHir!L186-SLir!L186*logQir!L186)</f>
        <v>0.18178966984282241</v>
      </c>
      <c r="M186" s="2">
        <f>IF(logVir!M186="","",logVir!M186-SKir!M186*logKir!M186-SLir!M186*logHir!M186-SLir!M186*logQir!M186)</f>
        <v>0.1528878727273128</v>
      </c>
      <c r="N186" s="2">
        <f>IF(logVir!N186="","",logVir!N186-SKir!N186*logKir!N186-SLir!N186*logHir!N186-SLir!N186*logQir!N186)</f>
        <v>0.13795218038547735</v>
      </c>
      <c r="O186" s="2">
        <f>IF(logVir!O186="","",logVir!O186-SKir!O186*logKir!O186-SLir!O186*logHir!O186-SLir!O186*logQir!O186)</f>
        <v>0.1689156699948054</v>
      </c>
    </row>
    <row r="187" spans="1:15" x14ac:dyDescent="0.55000000000000004">
      <c r="A187" s="3">
        <v>6</v>
      </c>
      <c r="B187" s="3">
        <v>29</v>
      </c>
      <c r="I187" s="3">
        <v>6</v>
      </c>
      <c r="J187" s="3">
        <v>29</v>
      </c>
      <c r="K187" s="2">
        <f>IF(logVir!K187="","",logVir!K187-SKir!K187*logKir!K187-SLir!K187*logHir!K187-SLir!K187*logQir!K187)</f>
        <v>-0.20267687954581204</v>
      </c>
      <c r="L187" s="2">
        <f>IF(logVir!L187="","",logVir!L187-SKir!L187*logKir!L187-SLir!L187*logHir!L187-SLir!L187*logQir!L187)</f>
        <v>-0.12372183277593769</v>
      </c>
      <c r="M187" s="2">
        <f>IF(logVir!M187="","",logVir!M187-SKir!M187*logKir!M187-SLir!M187*logHir!M187-SLir!M187*logQir!M187)</f>
        <v>-0.17930285177951172</v>
      </c>
      <c r="N187" s="2">
        <f>IF(logVir!N187="","",logVir!N187-SKir!N187*logKir!N187-SLir!N187*logHir!N187-SLir!N187*logQir!N187)</f>
        <v>-0.1956636387826558</v>
      </c>
      <c r="O187" s="2">
        <f>IF(logVir!O187="","",logVir!O187-SKir!O187*logKir!O187-SLir!O187*logHir!O187-SLir!O187*logQir!O187)</f>
        <v>-0.45587601369241793</v>
      </c>
    </row>
    <row r="188" spans="1:15" x14ac:dyDescent="0.55000000000000004">
      <c r="A188" s="3">
        <v>6</v>
      </c>
      <c r="B188" s="3">
        <v>30</v>
      </c>
      <c r="I188" s="3">
        <v>6</v>
      </c>
      <c r="J188" s="3">
        <v>30</v>
      </c>
      <c r="K188" s="2">
        <f>IF(logVir!K188="","",logVir!K188-SKir!K188*logKir!K188-SLir!K188*logHir!K188-SLir!K188*logQir!K188)</f>
        <v>-7.9012170940387899E-2</v>
      </c>
      <c r="L188" s="2">
        <f>IF(logVir!L188="","",logVir!L188-SKir!L188*logKir!L188-SLir!L188*logHir!L188-SLir!L188*logQir!L188)</f>
        <v>-0.12336163752704579</v>
      </c>
      <c r="M188" s="2">
        <f>IF(logVir!M188="","",logVir!M188-SKir!M188*logKir!M188-SLir!M188*logHir!M188-SLir!M188*logQir!M188)</f>
        <v>-9.9617628507198727E-2</v>
      </c>
      <c r="N188" s="2">
        <f>IF(logVir!N188="","",logVir!N188-SKir!N188*logKir!N188-SLir!N188*logHir!N188-SLir!N188*logQir!N188)</f>
        <v>-0.10004859233036445</v>
      </c>
      <c r="O188" s="2">
        <f>IF(logVir!O188="","",logVir!O188-SKir!O188*logKir!O188-SLir!O188*logHir!O188-SLir!O188*logQir!O188)</f>
        <v>-0.1460262415322171</v>
      </c>
    </row>
    <row r="189" spans="1:15" x14ac:dyDescent="0.55000000000000004">
      <c r="A189" s="3">
        <v>6</v>
      </c>
      <c r="B189" s="3">
        <v>31</v>
      </c>
      <c r="I189" s="3">
        <v>6</v>
      </c>
      <c r="J189" s="3">
        <v>31</v>
      </c>
      <c r="K189" s="2">
        <f>IF(logVir!K189="","",logVir!K189-SKir!K189*logKir!K189-SLir!K189*logHir!K189-SLir!K189*logQir!K189)</f>
        <v>-0.22516431960426467</v>
      </c>
      <c r="L189" s="2">
        <f>IF(logVir!L189="","",logVir!L189-SKir!L189*logKir!L189-SLir!L189*logHir!L189-SLir!L189*logQir!L189)</f>
        <v>-0.18492804798833412</v>
      </c>
      <c r="M189" s="2">
        <f>IF(logVir!M189="","",logVir!M189-SKir!M189*logKir!M189-SLir!M189*logHir!M189-SLir!M189*logQir!M189)</f>
        <v>-0.27682189899844012</v>
      </c>
      <c r="N189" s="2">
        <f>IF(logVir!N189="","",logVir!N189-SKir!N189*logKir!N189-SLir!N189*logHir!N189-SLir!N189*logQir!N189)</f>
        <v>-0.28841762068992061</v>
      </c>
      <c r="O189" s="2">
        <f>IF(logVir!O189="","",logVir!O189-SKir!O189*logKir!O189-SLir!O189*logHir!O189-SLir!O189*logQir!O189)</f>
        <v>-0.28256327824741578</v>
      </c>
    </row>
    <row r="190" spans="1:15" x14ac:dyDescent="0.55000000000000004">
      <c r="A190" s="3">
        <v>7</v>
      </c>
      <c r="B190" s="3">
        <v>1</v>
      </c>
      <c r="I190" s="3">
        <v>7</v>
      </c>
      <c r="J190" s="3">
        <v>1</v>
      </c>
      <c r="K190" s="2">
        <f>IF(logVir!K190="","",logVir!K190-SKir!K190*logKir!K190-SLir!K190*logHir!K190-SLir!K190*logQir!K190)</f>
        <v>8.0174223203085995E-2</v>
      </c>
      <c r="L190" s="2">
        <f>IF(logVir!L190="","",logVir!L190-SKir!L190*logKir!L190-SLir!L190*logHir!L190-SLir!L190*logQir!L190)</f>
        <v>-3.6702909316902614E-2</v>
      </c>
      <c r="M190" s="2">
        <f>IF(logVir!M190="","",logVir!M190-SKir!M190*logKir!M190-SLir!M190*logHir!M190-SLir!M190*logQir!M190)</f>
        <v>4.9062937829262722E-2</v>
      </c>
      <c r="N190" s="2">
        <f>IF(logVir!N190="","",logVir!N190-SKir!N190*logKir!N190-SLir!N190*logHir!N190-SLir!N190*logQir!N190)</f>
        <v>7.7408349390171466E-2</v>
      </c>
      <c r="O190" s="2">
        <f>IF(logVir!O190="","",logVir!O190-SKir!O190*logKir!O190-SLir!O190*logHir!O190-SLir!O190*logQir!O190)</f>
        <v>1.6805179886758424E-2</v>
      </c>
    </row>
    <row r="191" spans="1:15" x14ac:dyDescent="0.55000000000000004">
      <c r="A191" s="3">
        <v>7</v>
      </c>
      <c r="B191" s="3">
        <v>2</v>
      </c>
      <c r="I191" s="3">
        <v>7</v>
      </c>
      <c r="J191" s="3">
        <v>2</v>
      </c>
      <c r="K191" s="2">
        <f>IF(logVir!K191="","",logVir!K191-SKir!K191*logKir!K191-SLir!K191*logHir!K191-SLir!K191*logQir!K191)</f>
        <v>0.29997318761657532</v>
      </c>
      <c r="L191" s="2">
        <f>IF(logVir!L191="","",logVir!L191-SKir!L191*logKir!L191-SLir!L191*logHir!L191-SLir!L191*logQir!L191)</f>
        <v>-5.4612032462425436E-2</v>
      </c>
      <c r="M191" s="2">
        <f>IF(logVir!M191="","",logVir!M191-SKir!M191*logKir!M191-SLir!M191*logHir!M191-SLir!M191*logQir!M191)</f>
        <v>0.12867786455235758</v>
      </c>
      <c r="N191" s="2">
        <f>IF(logVir!N191="","",logVir!N191-SKir!N191*logKir!N191-SLir!N191*logHir!N191-SLir!N191*logQir!N191)</f>
        <v>0.28466777150912603</v>
      </c>
      <c r="O191" s="2">
        <f>IF(logVir!O191="","",logVir!O191-SKir!O191*logKir!O191-SLir!O191*logHir!O191-SLir!O191*logQir!O191)</f>
        <v>0.29936843376224526</v>
      </c>
    </row>
    <row r="192" spans="1:15" x14ac:dyDescent="0.55000000000000004">
      <c r="A192" s="3">
        <v>7</v>
      </c>
      <c r="B192" s="3">
        <v>3</v>
      </c>
      <c r="I192" s="3">
        <v>7</v>
      </c>
      <c r="J192" s="3">
        <v>3</v>
      </c>
      <c r="K192" s="2">
        <f>IF(logVir!K192="","",logVir!K192-SKir!K192*logKir!K192-SLir!K192*logHir!K192-SLir!K192*logQir!K192)</f>
        <v>0.41660869320459626</v>
      </c>
      <c r="L192" s="2">
        <f>IF(logVir!L192="","",logVir!L192-SKir!L192*logKir!L192-SLir!L192*logHir!L192-SLir!L192*logQir!L192)</f>
        <v>0.2509208935316648</v>
      </c>
      <c r="M192" s="2">
        <f>IF(logVir!M192="","",logVir!M192-SKir!M192*logKir!M192-SLir!M192*logHir!M192-SLir!M192*logQir!M192)</f>
        <v>2.3733555235378866E-2</v>
      </c>
      <c r="N192" s="2">
        <f>IF(logVir!N192="","",logVir!N192-SKir!N192*logKir!N192-SLir!N192*logHir!N192-SLir!N192*logQir!N192)</f>
        <v>-6.0333970245007806E-2</v>
      </c>
      <c r="O192" s="2">
        <f>IF(logVir!O192="","",logVir!O192-SKir!O192*logKir!O192-SLir!O192*logHir!O192-SLir!O192*logQir!O192)</f>
        <v>7.0050314480415682E-2</v>
      </c>
    </row>
    <row r="193" spans="1:15" x14ac:dyDescent="0.55000000000000004">
      <c r="A193" s="3">
        <v>7</v>
      </c>
      <c r="B193" s="3">
        <v>4</v>
      </c>
      <c r="I193" s="3">
        <v>7</v>
      </c>
      <c r="J193" s="3">
        <v>4</v>
      </c>
      <c r="K193" s="2">
        <f>IF(logVir!K193="","",logVir!K193-SKir!K193*logKir!K193-SLir!K193*logHir!K193-SLir!K193*logQir!K193)</f>
        <v>-0.29332500282758311</v>
      </c>
      <c r="L193" s="2">
        <f>IF(logVir!L193="","",logVir!L193-SKir!L193*logKir!L193-SLir!L193*logHir!L193-SLir!L193*logQir!L193)</f>
        <v>-0.18399758141928396</v>
      </c>
      <c r="M193" s="2">
        <f>IF(logVir!M193="","",logVir!M193-SKir!M193*logKir!M193-SLir!M193*logHir!M193-SLir!M193*logQir!M193)</f>
        <v>-0.42480242071438634</v>
      </c>
      <c r="N193" s="2">
        <f>IF(logVir!N193="","",logVir!N193-SKir!N193*logKir!N193-SLir!N193*logHir!N193-SLir!N193*logQir!N193)</f>
        <v>-0.17819228429140233</v>
      </c>
      <c r="O193" s="2">
        <f>IF(logVir!O193="","",logVir!O193-SKir!O193*logKir!O193-SLir!O193*logHir!O193-SLir!O193*logQir!O193)</f>
        <v>-8.6724859655026132E-2</v>
      </c>
    </row>
    <row r="194" spans="1:15" x14ac:dyDescent="0.55000000000000004">
      <c r="A194" s="3">
        <v>7</v>
      </c>
      <c r="B194" s="3">
        <v>5</v>
      </c>
      <c r="I194" s="3">
        <v>7</v>
      </c>
      <c r="J194" s="3">
        <v>5</v>
      </c>
      <c r="K194" s="2">
        <f>IF(logVir!K194="","",logVir!K194-SKir!K194*logKir!K194-SLir!K194*logHir!K194-SLir!K194*logQir!K194)</f>
        <v>-2.2844633901674377E-2</v>
      </c>
      <c r="L194" s="2">
        <f>IF(logVir!L194="","",logVir!L194-SKir!L194*logKir!L194-SLir!L194*logHir!L194-SLir!L194*logQir!L194)</f>
        <v>-7.6587973257805128E-2</v>
      </c>
      <c r="M194" s="2">
        <f>IF(logVir!M194="","",logVir!M194-SKir!M194*logKir!M194-SLir!M194*logHir!M194-SLir!M194*logQir!M194)</f>
        <v>2.9469854338931262E-2</v>
      </c>
      <c r="N194" s="2">
        <f>IF(logVir!N194="","",logVir!N194-SKir!N194*logKir!N194-SLir!N194*logHir!N194-SLir!N194*logQir!N194)</f>
        <v>0.10795596458786541</v>
      </c>
      <c r="O194" s="2">
        <f>IF(logVir!O194="","",logVir!O194-SKir!O194*logKir!O194-SLir!O194*logHir!O194-SLir!O194*logQir!O194)</f>
        <v>0.18013195402555571</v>
      </c>
    </row>
    <row r="195" spans="1:15" x14ac:dyDescent="0.55000000000000004">
      <c r="A195" s="3">
        <v>7</v>
      </c>
      <c r="B195" s="3">
        <v>6</v>
      </c>
      <c r="I195" s="3">
        <v>7</v>
      </c>
      <c r="J195" s="3">
        <v>6</v>
      </c>
      <c r="K195" s="2">
        <f>IF(logVir!K195="","",logVir!K195-SKir!K195*logKir!K195-SLir!K195*logHir!K195-SLir!K195*logQir!K195)</f>
        <v>-5.3232426429800278E-2</v>
      </c>
      <c r="L195" s="2">
        <f>IF(logVir!L195="","",logVir!L195-SKir!L195*logKir!L195-SLir!L195*logHir!L195-SLir!L195*logQir!L195)</f>
        <v>8.675951270996933E-2</v>
      </c>
      <c r="M195" s="2">
        <f>IF(logVir!M195="","",logVir!M195-SKir!M195*logKir!M195-SLir!M195*logHir!M195-SLir!M195*logQir!M195)</f>
        <v>7.6728578807263859E-2</v>
      </c>
      <c r="N195" s="2">
        <f>IF(logVir!N195="","",logVir!N195-SKir!N195*logKir!N195-SLir!N195*logHir!N195-SLir!N195*logQir!N195)</f>
        <v>0.13321188633937847</v>
      </c>
      <c r="O195" s="2">
        <f>IF(logVir!O195="","",logVir!O195-SKir!O195*logKir!O195-SLir!O195*logHir!O195-SLir!O195*logQir!O195)</f>
        <v>0.25208868830375702</v>
      </c>
    </row>
    <row r="196" spans="1:15" x14ac:dyDescent="0.55000000000000004">
      <c r="A196" s="3">
        <v>7</v>
      </c>
      <c r="B196" s="3">
        <v>7</v>
      </c>
      <c r="I196" s="3">
        <v>7</v>
      </c>
      <c r="J196" s="3">
        <v>7</v>
      </c>
      <c r="K196" s="2">
        <f>IF(logVir!K196="","",logVir!K196-SKir!K196*logKir!K196-SLir!K196*logHir!K196-SLir!K196*logQir!K196)</f>
        <v>0.21475130436746395</v>
      </c>
      <c r="L196" s="2">
        <f>IF(logVir!L196="","",logVir!L196-SKir!L196*logKir!L196-SLir!L196*logHir!L196-SLir!L196*logQir!L196)</f>
        <v>0.21789802685012563</v>
      </c>
      <c r="M196" s="2">
        <f>IF(logVir!M196="","",logVir!M196-SKir!M196*logKir!M196-SLir!M196*logHir!M196-SLir!M196*logQir!M196)</f>
        <v>1.5299318243889588E-2</v>
      </c>
      <c r="N196" s="2">
        <f>IF(logVir!N196="","",logVir!N196-SKir!N196*logKir!N196-SLir!N196*logHir!N196-SLir!N196*logQir!N196)</f>
        <v>0.2836933983909668</v>
      </c>
      <c r="O196" s="2">
        <f>IF(logVir!O196="","",logVir!O196-SKir!O196*logKir!O196-SLir!O196*logHir!O196-SLir!O196*logQir!O196)</f>
        <v>0.1856484534501763</v>
      </c>
    </row>
    <row r="197" spans="1:15" x14ac:dyDescent="0.55000000000000004">
      <c r="A197" s="3">
        <v>7</v>
      </c>
      <c r="B197" s="3">
        <v>8</v>
      </c>
      <c r="I197" s="3">
        <v>7</v>
      </c>
      <c r="J197" s="3">
        <v>8</v>
      </c>
      <c r="K197" s="2">
        <f>IF(logVir!K197="","",logVir!K197-SKir!K197*logKir!K197-SLir!K197*logHir!K197-SLir!K197*logQir!K197)</f>
        <v>-0.16761524906316433</v>
      </c>
      <c r="L197" s="2">
        <f>IF(logVir!L197="","",logVir!L197-SKir!L197*logKir!L197-SLir!L197*logHir!L197-SLir!L197*logQir!L197)</f>
        <v>-0.2832737182035559</v>
      </c>
      <c r="M197" s="2">
        <f>IF(logVir!M197="","",logVir!M197-SKir!M197*logKir!M197-SLir!M197*logHir!M197-SLir!M197*logQir!M197)</f>
        <v>-5.0255445287505598E-2</v>
      </c>
      <c r="N197" s="2">
        <f>IF(logVir!N197="","",logVir!N197-SKir!N197*logKir!N197-SLir!N197*logHir!N197-SLir!N197*logQir!N197)</f>
        <v>-0.13281612712124627</v>
      </c>
      <c r="O197" s="2">
        <f>IF(logVir!O197="","",logVir!O197-SKir!O197*logKir!O197-SLir!O197*logHir!O197-SLir!O197*logQir!O197)</f>
        <v>0.10437056002130227</v>
      </c>
    </row>
    <row r="198" spans="1:15" x14ac:dyDescent="0.55000000000000004">
      <c r="A198" s="3">
        <v>7</v>
      </c>
      <c r="B198" s="3">
        <v>9</v>
      </c>
      <c r="I198" s="3">
        <v>7</v>
      </c>
      <c r="J198" s="3">
        <v>9</v>
      </c>
      <c r="K198" s="2">
        <f>IF(logVir!K198="","",logVir!K198-SKir!K198*logKir!K198-SLir!K198*logHir!K198-SLir!K198*logQir!K198)</f>
        <v>3.6335665300275856E-2</v>
      </c>
      <c r="L198" s="2">
        <f>IF(logVir!L198="","",logVir!L198-SKir!L198*logKir!L198-SLir!L198*logHir!L198-SLir!L198*logQir!L198)</f>
        <v>-0.10066954596371543</v>
      </c>
      <c r="M198" s="2">
        <f>IF(logVir!M198="","",logVir!M198-SKir!M198*logKir!M198-SLir!M198*logHir!M198-SLir!M198*logQir!M198)</f>
        <v>-0.20591477170687075</v>
      </c>
      <c r="N198" s="2">
        <f>IF(logVir!N198="","",logVir!N198-SKir!N198*logKir!N198-SLir!N198*logHir!N198-SLir!N198*logQir!N198)</f>
        <v>-0.29714201613946789</v>
      </c>
      <c r="O198" s="2">
        <f>IF(logVir!O198="","",logVir!O198-SKir!O198*logKir!O198-SLir!O198*logHir!O198-SLir!O198*logQir!O198)</f>
        <v>-0.11515187099611188</v>
      </c>
    </row>
    <row r="199" spans="1:15" x14ac:dyDescent="0.55000000000000004">
      <c r="A199" s="3">
        <v>7</v>
      </c>
      <c r="B199" s="3">
        <v>10</v>
      </c>
      <c r="I199" s="3">
        <v>7</v>
      </c>
      <c r="J199" s="3">
        <v>10</v>
      </c>
      <c r="K199" s="2">
        <f>IF(logVir!K199="","",logVir!K199-SKir!K199*logKir!K199-SLir!K199*logHir!K199-SLir!K199*logQir!K199)</f>
        <v>7.3931161915023857E-2</v>
      </c>
      <c r="L199" s="2">
        <f>IF(logVir!L199="","",logVir!L199-SKir!L199*logKir!L199-SLir!L199*logHir!L199-SLir!L199*logQir!L199)</f>
        <v>-0.11283597726448047</v>
      </c>
      <c r="M199" s="2">
        <f>IF(logVir!M199="","",logVir!M199-SKir!M199*logKir!M199-SLir!M199*logHir!M199-SLir!M199*logQir!M199)</f>
        <v>-7.7073356762187351E-2</v>
      </c>
      <c r="N199" s="2">
        <f>IF(logVir!N199="","",logVir!N199-SKir!N199*logKir!N199-SLir!N199*logHir!N199-SLir!N199*logQir!N199)</f>
        <v>-0.11188177685802836</v>
      </c>
      <c r="O199" s="2">
        <f>IF(logVir!O199="","",logVir!O199-SKir!O199*logKir!O199-SLir!O199*logHir!O199-SLir!O199*logQir!O199)</f>
        <v>-1.7626187549858729E-4</v>
      </c>
    </row>
    <row r="200" spans="1:15" x14ac:dyDescent="0.55000000000000004">
      <c r="A200" s="3">
        <v>7</v>
      </c>
      <c r="B200" s="3">
        <v>11</v>
      </c>
      <c r="I200" s="3">
        <v>7</v>
      </c>
      <c r="J200" s="3">
        <v>11</v>
      </c>
      <c r="K200" s="2">
        <f>IF(logVir!K200="","",logVir!K200-SKir!K200*logKir!K200-SLir!K200*logHir!K200-SLir!K200*logQir!K200)</f>
        <v>8.7538951995253828E-2</v>
      </c>
      <c r="L200" s="2">
        <f>IF(logVir!L200="","",logVir!L200-SKir!L200*logKir!L200-SLir!L200*logHir!L200-SLir!L200*logQir!L200)</f>
        <v>-5.3618886376580549E-2</v>
      </c>
      <c r="M200" s="2">
        <f>IF(logVir!M200="","",logVir!M200-SKir!M200*logKir!M200-SLir!M200*logHir!M200-SLir!M200*logQir!M200)</f>
        <v>7.7331021285091561E-2</v>
      </c>
      <c r="N200" s="2">
        <f>IF(logVir!N200="","",logVir!N200-SKir!N200*logKir!N200-SLir!N200*logHir!N200-SLir!N200*logQir!N200)</f>
        <v>0.14130203581853679</v>
      </c>
      <c r="O200" s="2">
        <f>IF(logVir!O200="","",logVir!O200-SKir!O200*logKir!O200-SLir!O200*logHir!O200-SLir!O200*logQir!O200)</f>
        <v>-1.3839476937891129E-3</v>
      </c>
    </row>
    <row r="201" spans="1:15" x14ac:dyDescent="0.55000000000000004">
      <c r="A201" s="3">
        <v>7</v>
      </c>
      <c r="B201" s="3">
        <v>12</v>
      </c>
      <c r="I201" s="3">
        <v>7</v>
      </c>
      <c r="J201" s="3">
        <v>12</v>
      </c>
      <c r="K201" s="2">
        <f>IF(logVir!K201="","",logVir!K201-SKir!K201*logKir!K201-SLir!K201*logHir!K201-SLir!K201*logQir!K201)</f>
        <v>-0.29000130557927389</v>
      </c>
      <c r="L201" s="2">
        <f>IF(logVir!L201="","",logVir!L201-SKir!L201*logKir!L201-SLir!L201*logHir!L201-SLir!L201*logQir!L201)</f>
        <v>-0.48077724441827707</v>
      </c>
      <c r="M201" s="2">
        <f>IF(logVir!M201="","",logVir!M201-SKir!M201*logKir!M201-SLir!M201*logHir!M201-SLir!M201*logQir!M201)</f>
        <v>-0.2070754866901543</v>
      </c>
      <c r="N201" s="2">
        <f>IF(logVir!N201="","",logVir!N201-SKir!N201*logKir!N201-SLir!N201*logHir!N201-SLir!N201*logQir!N201)</f>
        <v>-4.215189952570296E-2</v>
      </c>
      <c r="O201" s="2">
        <f>IF(logVir!O201="","",logVir!O201-SKir!O201*logKir!O201-SLir!O201*logHir!O201-SLir!O201*logQir!O201)</f>
        <v>-0.12444753434120093</v>
      </c>
    </row>
    <row r="202" spans="1:15" x14ac:dyDescent="0.55000000000000004">
      <c r="A202" s="3">
        <v>7</v>
      </c>
      <c r="B202" s="3">
        <v>13</v>
      </c>
      <c r="I202" s="3">
        <v>7</v>
      </c>
      <c r="J202" s="3">
        <v>13</v>
      </c>
      <c r="K202" s="2">
        <f>IF(logVir!K202="","",logVir!K202-SKir!K202*logKir!K202-SLir!K202*logHir!K202-SLir!K202*logQir!K202)</f>
        <v>0.55648409331052329</v>
      </c>
      <c r="L202" s="2">
        <f>IF(logVir!L202="","",logVir!L202-SKir!L202*logKir!L202-SLir!L202*logHir!L202-SLir!L202*logQir!L202)</f>
        <v>1.1542345698948544</v>
      </c>
      <c r="M202" s="2">
        <f>IF(logVir!M202="","",logVir!M202-SKir!M202*logKir!M202-SLir!M202*logHir!M202-SLir!M202*logQir!M202)</f>
        <v>0.78251671391685129</v>
      </c>
      <c r="N202" s="2">
        <f>IF(logVir!N202="","",logVir!N202-SKir!N202*logKir!N202-SLir!N202*logHir!N202-SLir!N202*logQir!N202)</f>
        <v>0.96162976903419572</v>
      </c>
      <c r="O202" s="2">
        <f>IF(logVir!O202="","",logVir!O202-SKir!O202*logKir!O202-SLir!O202*logHir!O202-SLir!O202*logQir!O202)</f>
        <v>0.9774936698266028</v>
      </c>
    </row>
    <row r="203" spans="1:15" x14ac:dyDescent="0.55000000000000004">
      <c r="A203" s="3">
        <v>7</v>
      </c>
      <c r="B203" s="3">
        <v>14</v>
      </c>
      <c r="I203" s="3">
        <v>7</v>
      </c>
      <c r="J203" s="3">
        <v>14</v>
      </c>
      <c r="K203" s="2">
        <f>IF(logVir!K203="","",logVir!K203-SKir!K203*logKir!K203-SLir!K203*logHir!K203-SLir!K203*logQir!K203)</f>
        <v>0.44112893038015577</v>
      </c>
      <c r="L203" s="2">
        <f>IF(logVir!L203="","",logVir!L203-SKir!L203*logKir!L203-SLir!L203*logHir!L203-SLir!L203*logQir!L203)</f>
        <v>0.23096055818252689</v>
      </c>
      <c r="M203" s="2">
        <f>IF(logVir!M203="","",logVir!M203-SKir!M203*logKir!M203-SLir!M203*logHir!M203-SLir!M203*logQir!M203)</f>
        <v>0.42317255765210965</v>
      </c>
      <c r="N203" s="2">
        <f>IF(logVir!N203="","",logVir!N203-SKir!N203*logKir!N203-SLir!N203*logHir!N203-SLir!N203*logQir!N203)</f>
        <v>0.23694017023166461</v>
      </c>
      <c r="O203" s="2">
        <f>IF(logVir!O203="","",logVir!O203-SKir!O203*logKir!O203-SLir!O203*logHir!O203-SLir!O203*logQir!O203)</f>
        <v>0.45304081982654398</v>
      </c>
    </row>
    <row r="204" spans="1:15" x14ac:dyDescent="0.55000000000000004">
      <c r="A204" s="3">
        <v>7</v>
      </c>
      <c r="B204" s="3">
        <v>15</v>
      </c>
      <c r="I204" s="3">
        <v>7</v>
      </c>
      <c r="J204" s="3">
        <v>15</v>
      </c>
      <c r="K204" s="2">
        <f>IF(logVir!K204="","",logVir!K204-SKir!K204*logKir!K204-SLir!K204*logHir!K204-SLir!K204*logQir!K204)</f>
        <v>-0.39562210342136822</v>
      </c>
      <c r="L204" s="2">
        <f>IF(logVir!L204="","",logVir!L204-SKir!L204*logKir!L204-SLir!L204*logHir!L204-SLir!L204*logQir!L204)</f>
        <v>-0.25365278420862625</v>
      </c>
      <c r="M204" s="2">
        <f>IF(logVir!M204="","",logVir!M204-SKir!M204*logKir!M204-SLir!M204*logHir!M204-SLir!M204*logQir!M204)</f>
        <v>-0.25259733725874761</v>
      </c>
      <c r="N204" s="2">
        <f>IF(logVir!N204="","",logVir!N204-SKir!N204*logKir!N204-SLir!N204*logHir!N204-SLir!N204*logQir!N204)</f>
        <v>-0.20498196620825143</v>
      </c>
      <c r="O204" s="2">
        <f>IF(logVir!O204="","",logVir!O204-SKir!O204*logKir!O204-SLir!O204*logHir!O204-SLir!O204*logQir!O204)</f>
        <v>-0.11914568504282011</v>
      </c>
    </row>
    <row r="205" spans="1:15" x14ac:dyDescent="0.55000000000000004">
      <c r="A205" s="3">
        <v>7</v>
      </c>
      <c r="B205" s="3">
        <v>16</v>
      </c>
      <c r="I205" s="3">
        <v>7</v>
      </c>
      <c r="J205" s="3">
        <v>16</v>
      </c>
      <c r="K205" s="2">
        <f>IF(logVir!K205="","",logVir!K205-SKir!K205*logKir!K205-SLir!K205*logHir!K205-SLir!K205*logQir!K205)</f>
        <v>0.15550690676715362</v>
      </c>
      <c r="L205" s="2">
        <f>IF(logVir!L205="","",logVir!L205-SKir!L205*logKir!L205-SLir!L205*logHir!L205-SLir!L205*logQir!L205)</f>
        <v>0.10580862236934907</v>
      </c>
      <c r="M205" s="2">
        <f>IF(logVir!M205="","",logVir!M205-SKir!M205*logKir!M205-SLir!M205*logHir!M205-SLir!M205*logQir!M205)</f>
        <v>0.10867959622449659</v>
      </c>
      <c r="N205" s="2">
        <f>IF(logVir!N205="","",logVir!N205-SKir!N205*logKir!N205-SLir!N205*logHir!N205-SLir!N205*logQir!N205)</f>
        <v>0.21924408667290965</v>
      </c>
      <c r="O205" s="2">
        <f>IF(logVir!O205="","",logVir!O205-SKir!O205*logKir!O205-SLir!O205*logHir!O205-SLir!O205*logQir!O205)</f>
        <v>0.13888732871647272</v>
      </c>
    </row>
    <row r="206" spans="1:15" x14ac:dyDescent="0.55000000000000004">
      <c r="A206" s="3">
        <v>7</v>
      </c>
      <c r="B206" s="3">
        <v>17</v>
      </c>
      <c r="I206" s="3">
        <v>7</v>
      </c>
      <c r="J206" s="3">
        <v>17</v>
      </c>
      <c r="K206" s="2">
        <f>IF(logVir!K206="","",logVir!K206-SKir!K206*logKir!K206-SLir!K206*logHir!K206-SLir!K206*logQir!K206)</f>
        <v>0.44224260600779891</v>
      </c>
      <c r="L206" s="2">
        <f>IF(logVir!L206="","",logVir!L206-SKir!L206*logKir!L206-SLir!L206*logHir!L206-SLir!L206*logQir!L206)</f>
        <v>0.16018960593201592</v>
      </c>
      <c r="M206" s="2">
        <f>IF(logVir!M206="","",logVir!M206-SKir!M206*logKir!M206-SLir!M206*logHir!M206-SLir!M206*logQir!M206)</f>
        <v>8.4590192290430924E-2</v>
      </c>
      <c r="N206" s="2">
        <f>IF(logVir!N206="","",logVir!N206-SKir!N206*logKir!N206-SLir!N206*logHir!N206-SLir!N206*logQir!N206)</f>
        <v>8.7387377882235578E-2</v>
      </c>
      <c r="O206" s="2">
        <f>IF(logVir!O206="","",logVir!O206-SKir!O206*logKir!O206-SLir!O206*logHir!O206-SLir!O206*logQir!O206)</f>
        <v>-0.29631653692532495</v>
      </c>
    </row>
    <row r="207" spans="1:15" x14ac:dyDescent="0.55000000000000004">
      <c r="A207" s="3">
        <v>7</v>
      </c>
      <c r="B207" s="3">
        <v>18</v>
      </c>
      <c r="I207" s="3">
        <v>7</v>
      </c>
      <c r="J207" s="3">
        <v>18</v>
      </c>
      <c r="K207" s="2">
        <f>IF(logVir!K207="","",logVir!K207-SKir!K207*logKir!K207-SLir!K207*logHir!K207-SLir!K207*logQir!K207)</f>
        <v>-0.26222809728407787</v>
      </c>
      <c r="L207" s="2">
        <f>IF(logVir!L207="","",logVir!L207-SKir!L207*logKir!L207-SLir!L207*logHir!L207-SLir!L207*logQir!L207)</f>
        <v>0.15437218720309495</v>
      </c>
      <c r="M207" s="2">
        <f>IF(logVir!M207="","",logVir!M207-SKir!M207*logKir!M207-SLir!M207*logHir!M207-SLir!M207*logQir!M207)</f>
        <v>0.10045620126194676</v>
      </c>
      <c r="N207" s="2">
        <f>IF(logVir!N207="","",logVir!N207-SKir!N207*logKir!N207-SLir!N207*logHir!N207-SLir!N207*logQir!N207)</f>
        <v>0.20456628176729019</v>
      </c>
      <c r="O207" s="2">
        <f>IF(logVir!O207="","",logVir!O207-SKir!O207*logKir!O207-SLir!O207*logHir!O207-SLir!O207*logQir!O207)</f>
        <v>-8.5234697973400803E-2</v>
      </c>
    </row>
    <row r="208" spans="1:15" x14ac:dyDescent="0.55000000000000004">
      <c r="A208" s="3">
        <v>7</v>
      </c>
      <c r="B208" s="3">
        <v>19</v>
      </c>
      <c r="I208" s="3">
        <v>7</v>
      </c>
      <c r="J208" s="3">
        <v>19</v>
      </c>
      <c r="K208" s="2">
        <f>IF(logVir!K208="","",logVir!K208-SKir!K208*logKir!K208-SLir!K208*logHir!K208-SLir!K208*logQir!K208)</f>
        <v>-5.3905322834127002E-2</v>
      </c>
      <c r="L208" s="2">
        <f>IF(logVir!L208="","",logVir!L208-SKir!L208*logKir!L208-SLir!L208*logHir!L208-SLir!L208*logQir!L208)</f>
        <v>-0.22489543571414511</v>
      </c>
      <c r="M208" s="2">
        <f>IF(logVir!M208="","",logVir!M208-SKir!M208*logKir!M208-SLir!M208*logHir!M208-SLir!M208*logQir!M208)</f>
        <v>-0.36005477992668161</v>
      </c>
      <c r="N208" s="2">
        <f>IF(logVir!N208="","",logVir!N208-SKir!N208*logKir!N208-SLir!N208*logHir!N208-SLir!N208*logQir!N208)</f>
        <v>-0.28841465921124443</v>
      </c>
      <c r="O208" s="2">
        <f>IF(logVir!O208="","",logVir!O208-SKir!O208*logKir!O208-SLir!O208*logHir!O208-SLir!O208*logQir!O208)</f>
        <v>-0.1756039324183078</v>
      </c>
    </row>
    <row r="209" spans="1:15" x14ac:dyDescent="0.55000000000000004">
      <c r="A209" s="3">
        <v>7</v>
      </c>
      <c r="B209" s="3">
        <v>20</v>
      </c>
      <c r="I209" s="3">
        <v>7</v>
      </c>
      <c r="J209" s="3">
        <v>20</v>
      </c>
      <c r="K209" s="2">
        <f>IF(logVir!K209="","",logVir!K209-SKir!K209*logKir!K209-SLir!K209*logHir!K209-SLir!K209*logQir!K209)</f>
        <v>0.21334210277625235</v>
      </c>
      <c r="L209" s="2">
        <f>IF(logVir!L209="","",logVir!L209-SKir!L209*logKir!L209-SLir!L209*logHir!L209-SLir!L209*logQir!L209)</f>
        <v>5.8387370616824683E-2</v>
      </c>
      <c r="M209" s="2">
        <f>IF(logVir!M209="","",logVir!M209-SKir!M209*logKir!M209-SLir!M209*logHir!M209-SLir!M209*logQir!M209)</f>
        <v>-5.7030220277329222E-3</v>
      </c>
      <c r="N209" s="2">
        <f>IF(logVir!N209="","",logVir!N209-SKir!N209*logKir!N209-SLir!N209*logHir!N209-SLir!N209*logQir!N209)</f>
        <v>4.1053807735064875E-2</v>
      </c>
      <c r="O209" s="2">
        <f>IF(logVir!O209="","",logVir!O209-SKir!O209*logKir!O209-SLir!O209*logHir!O209-SLir!O209*logQir!O209)</f>
        <v>5.0788022282880138E-2</v>
      </c>
    </row>
    <row r="210" spans="1:15" x14ac:dyDescent="0.55000000000000004">
      <c r="A210" s="3">
        <v>7</v>
      </c>
      <c r="B210" s="3">
        <v>21</v>
      </c>
      <c r="I210" s="3">
        <v>7</v>
      </c>
      <c r="J210" s="3">
        <v>21</v>
      </c>
      <c r="K210" s="2">
        <f>IF(logVir!K210="","",logVir!K210-SKir!K210*logKir!K210-SLir!K210*logHir!K210-SLir!K210*logQir!K210)</f>
        <v>-0.18286609943912921</v>
      </c>
      <c r="L210" s="2">
        <f>IF(logVir!L210="","",logVir!L210-SKir!L210*logKir!L210-SLir!L210*logHir!L210-SLir!L210*logQir!L210)</f>
        <v>4.0466004469635886E-3</v>
      </c>
      <c r="M210" s="2">
        <f>IF(logVir!M210="","",logVir!M210-SKir!M210*logKir!M210-SLir!M210*logHir!M210-SLir!M210*logQir!M210)</f>
        <v>5.0181316521137075E-2</v>
      </c>
      <c r="N210" s="2">
        <f>IF(logVir!N210="","",logVir!N210-SKir!N210*logKir!N210-SLir!N210*logHir!N210-SLir!N210*logQir!N210)</f>
        <v>0.13031485933756876</v>
      </c>
      <c r="O210" s="2">
        <f>IF(logVir!O210="","",logVir!O210-SKir!O210*logKir!O210-SLir!O210*logHir!O210-SLir!O210*logQir!O210)</f>
        <v>-0.10295605966909881</v>
      </c>
    </row>
    <row r="211" spans="1:15" x14ac:dyDescent="0.55000000000000004">
      <c r="A211" s="3">
        <v>7</v>
      </c>
      <c r="B211" s="3">
        <v>22</v>
      </c>
      <c r="I211" s="3">
        <v>7</v>
      </c>
      <c r="J211" s="3">
        <v>22</v>
      </c>
      <c r="K211" s="2">
        <f>IF(logVir!K211="","",logVir!K211-SKir!K211*logKir!K211-SLir!K211*logHir!K211-SLir!K211*logQir!K211)</f>
        <v>-8.8656858564359953E-2</v>
      </c>
      <c r="L211" s="2">
        <f>IF(logVir!L211="","",logVir!L211-SKir!L211*logKir!L211-SLir!L211*logHir!L211-SLir!L211*logQir!L211)</f>
        <v>-9.3645252358931272E-2</v>
      </c>
      <c r="M211" s="2">
        <f>IF(logVir!M211="","",logVir!M211-SKir!M211*logKir!M211-SLir!M211*logHir!M211-SLir!M211*logQir!M211)</f>
        <v>-0.11593647429358822</v>
      </c>
      <c r="N211" s="2">
        <f>IF(logVir!N211="","",logVir!N211-SKir!N211*logKir!N211-SLir!N211*logHir!N211-SLir!N211*logQir!N211)</f>
        <v>-0.2064827277904048</v>
      </c>
      <c r="O211" s="2">
        <f>IF(logVir!O211="","",logVir!O211-SKir!O211*logKir!O211-SLir!O211*logHir!O211-SLir!O211*logQir!O211)</f>
        <v>-1.1543797059626524E-2</v>
      </c>
    </row>
    <row r="212" spans="1:15" x14ac:dyDescent="0.55000000000000004">
      <c r="A212" s="3">
        <v>7</v>
      </c>
      <c r="B212" s="3">
        <v>23</v>
      </c>
      <c r="I212" s="3">
        <v>7</v>
      </c>
      <c r="J212" s="3">
        <v>23</v>
      </c>
      <c r="K212" s="2">
        <f>IF(logVir!K212="","",logVir!K212-SKir!K212*logKir!K212-SLir!K212*logHir!K212-SLir!K212*logQir!K212)</f>
        <v>5.4124067122137118E-2</v>
      </c>
      <c r="L212" s="2">
        <f>IF(logVir!L212="","",logVir!L212-SKir!L212*logKir!L212-SLir!L212*logHir!L212-SLir!L212*logQir!L212)</f>
        <v>8.8127590422614296E-2</v>
      </c>
      <c r="M212" s="2">
        <f>IF(logVir!M212="","",logVir!M212-SKir!M212*logKir!M212-SLir!M212*logHir!M212-SLir!M212*logQir!M212)</f>
        <v>2.7422925455074867E-3</v>
      </c>
      <c r="N212" s="2">
        <f>IF(logVir!N212="","",logVir!N212-SKir!N212*logKir!N212-SLir!N212*logHir!N212-SLir!N212*logQir!N212)</f>
        <v>-1.2756655791752877E-2</v>
      </c>
      <c r="O212" s="2">
        <f>IF(logVir!O212="","",logVir!O212-SKir!O212*logKir!O212-SLir!O212*logHir!O212-SLir!O212*logQir!O212)</f>
        <v>-1.1675803847568805E-2</v>
      </c>
    </row>
    <row r="213" spans="1:15" x14ac:dyDescent="0.55000000000000004">
      <c r="A213" s="3">
        <v>7</v>
      </c>
      <c r="B213" s="3">
        <v>24</v>
      </c>
      <c r="I213" s="3">
        <v>7</v>
      </c>
      <c r="J213" s="3">
        <v>24</v>
      </c>
      <c r="K213" s="2">
        <f>IF(logVir!K213="","",logVir!K213-SKir!K213*logKir!K213-SLir!K213*logHir!K213-SLir!K213*logQir!K213)</f>
        <v>7.4673663729125622E-2</v>
      </c>
      <c r="L213" s="2">
        <f>IF(logVir!L213="","",logVir!L213-SKir!L213*logKir!L213-SLir!L213*logHir!L213-SLir!L213*logQir!L213)</f>
        <v>-0.22282366979330331</v>
      </c>
      <c r="M213" s="2">
        <f>IF(logVir!M213="","",logVir!M213-SKir!M213*logKir!M213-SLir!M213*logHir!M213-SLir!M213*logQir!M213)</f>
        <v>-0.33318540554117154</v>
      </c>
      <c r="N213" s="2">
        <f>IF(logVir!N213="","",logVir!N213-SKir!N213*logKir!N213-SLir!N213*logHir!N213-SLir!N213*logQir!N213)</f>
        <v>-0.24618702711700882</v>
      </c>
      <c r="O213" s="2">
        <f>IF(logVir!O213="","",logVir!O213-SKir!O213*logKir!O213-SLir!O213*logHir!O213-SLir!O213*logQir!O213)</f>
        <v>-7.4361001893371831E-2</v>
      </c>
    </row>
    <row r="214" spans="1:15" x14ac:dyDescent="0.55000000000000004">
      <c r="A214" s="3">
        <v>7</v>
      </c>
      <c r="B214" s="3">
        <v>25</v>
      </c>
      <c r="I214" s="3">
        <v>7</v>
      </c>
      <c r="J214" s="3">
        <v>25</v>
      </c>
      <c r="K214" s="2">
        <f>IF(logVir!K214="","",logVir!K214-SKir!K214*logKir!K214-SLir!K214*logHir!K214-SLir!K214*logQir!K214)</f>
        <v>-0.16311488484133849</v>
      </c>
      <c r="L214" s="2">
        <f>IF(logVir!L214="","",logVir!L214-SKir!L214*logKir!L214-SLir!L214*logHir!L214-SLir!L214*logQir!L214)</f>
        <v>4.6087107706610508E-2</v>
      </c>
      <c r="M214" s="2">
        <f>IF(logVir!M214="","",logVir!M214-SKir!M214*logKir!M214-SLir!M214*logHir!M214-SLir!M214*logQir!M214)</f>
        <v>-0.16197247883636096</v>
      </c>
      <c r="N214" s="2">
        <f>IF(logVir!N214="","",logVir!N214-SKir!N214*logKir!N214-SLir!N214*logHir!N214-SLir!N214*logQir!N214)</f>
        <v>-0.1140493424539539</v>
      </c>
      <c r="O214" s="2">
        <f>IF(logVir!O214="","",logVir!O214-SKir!O214*logKir!O214-SLir!O214*logHir!O214-SLir!O214*logQir!O214)</f>
        <v>7.976703766590984E-2</v>
      </c>
    </row>
    <row r="215" spans="1:15" x14ac:dyDescent="0.55000000000000004">
      <c r="A215" s="3">
        <v>7</v>
      </c>
      <c r="B215" s="3">
        <v>26</v>
      </c>
      <c r="I215" s="3">
        <v>7</v>
      </c>
      <c r="J215" s="3">
        <v>26</v>
      </c>
      <c r="K215" s="2">
        <f>IF(logVir!K215="","",logVir!K215-SKir!K215*logKir!K215-SLir!K215*logHir!K215-SLir!K215*logQir!K215)</f>
        <v>5.3886515365042527E-2</v>
      </c>
      <c r="L215" s="2">
        <f>IF(logVir!L215="","",logVir!L215-SKir!L215*logKir!L215-SLir!L215*logHir!L215-SLir!L215*logQir!L215)</f>
        <v>7.1722025463554939E-2</v>
      </c>
      <c r="M215" s="2">
        <f>IF(logVir!M215="","",logVir!M215-SKir!M215*logKir!M215-SLir!M215*logHir!M215-SLir!M215*logQir!M215)</f>
        <v>3.8748277982495138E-2</v>
      </c>
      <c r="N215" s="2">
        <f>IF(logVir!N215="","",logVir!N215-SKir!N215*logKir!N215-SLir!N215*logHir!N215-SLir!N215*logQir!N215)</f>
        <v>1.156216289140641E-2</v>
      </c>
      <c r="O215" s="2">
        <f>IF(logVir!O215="","",logVir!O215-SKir!O215*logKir!O215-SLir!O215*logHir!O215-SLir!O215*logQir!O215)</f>
        <v>-4.1654543851326116E-2</v>
      </c>
    </row>
    <row r="216" spans="1:15" x14ac:dyDescent="0.55000000000000004">
      <c r="A216" s="3">
        <v>7</v>
      </c>
      <c r="B216" s="3">
        <v>27</v>
      </c>
      <c r="I216" s="3">
        <v>7</v>
      </c>
      <c r="J216" s="3">
        <v>27</v>
      </c>
      <c r="K216" s="2">
        <f>IF(logVir!K216="","",logVir!K216-SKir!K216*logKir!K216-SLir!K216*logHir!K216-SLir!K216*logQir!K216)</f>
        <v>3.1321181443912459E-2</v>
      </c>
      <c r="L216" s="2">
        <f>IF(logVir!L216="","",logVir!L216-SKir!L216*logKir!L216-SLir!L216*logHir!L216-SLir!L216*logQir!L216)</f>
        <v>6.6389237787809023E-3</v>
      </c>
      <c r="M216" s="2">
        <f>IF(logVir!M216="","",logVir!M216-SKir!M216*logKir!M216-SLir!M216*logHir!M216-SLir!M216*logQir!M216)</f>
        <v>0.10880047295050288</v>
      </c>
      <c r="N216" s="2">
        <f>IF(logVir!N216="","",logVir!N216-SKir!N216*logKir!N216-SLir!N216*logHir!N216-SLir!N216*logQir!N216)</f>
        <v>5.8435881156250327E-2</v>
      </c>
      <c r="O216" s="2">
        <f>IF(logVir!O216="","",logVir!O216-SKir!O216*logKir!O216-SLir!O216*logHir!O216-SLir!O216*logQir!O216)</f>
        <v>4.7329810250133185E-2</v>
      </c>
    </row>
    <row r="217" spans="1:15" x14ac:dyDescent="0.55000000000000004">
      <c r="A217" s="3">
        <v>7</v>
      </c>
      <c r="B217" s="3">
        <v>28</v>
      </c>
      <c r="I217" s="3">
        <v>7</v>
      </c>
      <c r="J217" s="3">
        <v>28</v>
      </c>
      <c r="K217" s="2">
        <f>IF(logVir!K217="","",logVir!K217-SKir!K217*logKir!K217-SLir!K217*logHir!K217-SLir!K217*logQir!K217)</f>
        <v>8.0859659529452593E-2</v>
      </c>
      <c r="L217" s="2">
        <f>IF(logVir!L217="","",logVir!L217-SKir!L217*logKir!L217-SLir!L217*logHir!L217-SLir!L217*logQir!L217)</f>
        <v>0.1482837319566877</v>
      </c>
      <c r="M217" s="2">
        <f>IF(logVir!M217="","",logVir!M217-SKir!M217*logKir!M217-SLir!M217*logHir!M217-SLir!M217*logQir!M217)</f>
        <v>0.13488529122299053</v>
      </c>
      <c r="N217" s="2">
        <f>IF(logVir!N217="","",logVir!N217-SKir!N217*logKir!N217-SLir!N217*logHir!N217-SLir!N217*logQir!N217)</f>
        <v>0.14417708654598438</v>
      </c>
      <c r="O217" s="2">
        <f>IF(logVir!O217="","",logVir!O217-SKir!O217*logKir!O217-SLir!O217*logHir!O217-SLir!O217*logQir!O217)</f>
        <v>0.18723826876958019</v>
      </c>
    </row>
    <row r="218" spans="1:15" x14ac:dyDescent="0.55000000000000004">
      <c r="A218" s="3">
        <v>7</v>
      </c>
      <c r="B218" s="3">
        <v>29</v>
      </c>
      <c r="I218" s="3">
        <v>7</v>
      </c>
      <c r="J218" s="3">
        <v>29</v>
      </c>
      <c r="K218" s="2">
        <f>IF(logVir!K218="","",logVir!K218-SKir!K218*logKir!K218-SLir!K218*logHir!K218-SLir!K218*logQir!K218)</f>
        <v>-7.8824752049992647E-2</v>
      </c>
      <c r="L218" s="2">
        <f>IF(logVir!L218="","",logVir!L218-SKir!L218*logKir!L218-SLir!L218*logHir!L218-SLir!L218*logQir!L218)</f>
        <v>-0.2240739533909093</v>
      </c>
      <c r="M218" s="2">
        <f>IF(logVir!M218="","",logVir!M218-SKir!M218*logKir!M218-SLir!M218*logHir!M218-SLir!M218*logQir!M218)</f>
        <v>-0.21272911998732275</v>
      </c>
      <c r="N218" s="2">
        <f>IF(logVir!N218="","",logVir!N218-SKir!N218*logKir!N218-SLir!N218*logHir!N218-SLir!N218*logQir!N218)</f>
        <v>-0.21499836822843554</v>
      </c>
      <c r="O218" s="2">
        <f>IF(logVir!O218="","",logVir!O218-SKir!O218*logKir!O218-SLir!O218*logHir!O218-SLir!O218*logQir!O218)</f>
        <v>-0.13870031121936177</v>
      </c>
    </row>
    <row r="219" spans="1:15" x14ac:dyDescent="0.55000000000000004">
      <c r="A219" s="3">
        <v>7</v>
      </c>
      <c r="B219" s="3">
        <v>30</v>
      </c>
      <c r="I219" s="3">
        <v>7</v>
      </c>
      <c r="J219" s="3">
        <v>30</v>
      </c>
      <c r="K219" s="2">
        <f>IF(logVir!K219="","",logVir!K219-SKir!K219*logKir!K219-SLir!K219*logHir!K219-SLir!K219*logQir!K219)</f>
        <v>-7.6661945449177704E-2</v>
      </c>
      <c r="L219" s="2">
        <f>IF(logVir!L219="","",logVir!L219-SKir!L219*logKir!L219-SLir!L219*logHir!L219-SLir!L219*logQir!L219)</f>
        <v>-0.15142472357031103</v>
      </c>
      <c r="M219" s="2">
        <f>IF(logVir!M219="","",logVir!M219-SKir!M219*logKir!M219-SLir!M219*logHir!M219-SLir!M219*logQir!M219)</f>
        <v>-7.5484068678440819E-2</v>
      </c>
      <c r="N219" s="2">
        <f>IF(logVir!N219="","",logVir!N219-SKir!N219*logKir!N219-SLir!N219*logHir!N219-SLir!N219*logQir!N219)</f>
        <v>-4.8981944139858374E-2</v>
      </c>
      <c r="O219" s="2">
        <f>IF(logVir!O219="","",logVir!O219-SKir!O219*logKir!O219-SLir!O219*logHir!O219-SLir!O219*logQir!O219)</f>
        <v>-9.8943438922267618E-2</v>
      </c>
    </row>
    <row r="220" spans="1:15" x14ac:dyDescent="0.55000000000000004">
      <c r="A220" s="3">
        <v>7</v>
      </c>
      <c r="B220" s="3">
        <v>31</v>
      </c>
      <c r="I220" s="3">
        <v>7</v>
      </c>
      <c r="J220" s="3">
        <v>31</v>
      </c>
      <c r="K220" s="2">
        <f>IF(logVir!K220="","",logVir!K220-SKir!K220*logKir!K220-SLir!K220*logHir!K220-SLir!K220*logQir!K220)</f>
        <v>-0.21518787975501902</v>
      </c>
      <c r="L220" s="2">
        <f>IF(logVir!L220="","",logVir!L220-SKir!L220*logKir!L220-SLir!L220*logHir!L220-SLir!L220*logQir!L220)</f>
        <v>-0.16934133833864318</v>
      </c>
      <c r="M220" s="2">
        <f>IF(logVir!M220="","",logVir!M220-SKir!M220*logKir!M220-SLir!M220*logHir!M220-SLir!M220*logQir!M220)</f>
        <v>-4.2364394316849671E-2</v>
      </c>
      <c r="N220" s="2">
        <f>IF(logVir!N220="","",logVir!N220-SKir!N220*logKir!N220-SLir!N220*logHir!N220-SLir!N220*logQir!N220)</f>
        <v>-0.11905504115539936</v>
      </c>
      <c r="O220" s="2">
        <f>IF(logVir!O220="","",logVir!O220-SKir!O220*logKir!O220-SLir!O220*logHir!O220-SLir!O220*logQir!O220)</f>
        <v>-8.8463758371212009E-2</v>
      </c>
    </row>
    <row r="221" spans="1:15" x14ac:dyDescent="0.55000000000000004">
      <c r="A221" s="3">
        <v>8</v>
      </c>
      <c r="B221" s="3">
        <v>1</v>
      </c>
      <c r="I221" s="3">
        <v>8</v>
      </c>
      <c r="J221" s="3">
        <v>1</v>
      </c>
      <c r="K221" s="2">
        <f>IF(logVir!K221="","",logVir!K221-SKir!K221*logKir!K221-SLir!K221*logHir!K221-SLir!K221*logQir!K221)</f>
        <v>0.28003827299047834</v>
      </c>
      <c r="L221" s="2">
        <f>IF(logVir!L221="","",logVir!L221-SKir!L221*logKir!L221-SLir!L221*logHir!L221-SLir!L221*logQir!L221)</f>
        <v>0.48519781943757473</v>
      </c>
      <c r="M221" s="2">
        <f>IF(logVir!M221="","",logVir!M221-SKir!M221*logKir!M221-SLir!M221*logHir!M221-SLir!M221*logQir!M221)</f>
        <v>0.53956728837605938</v>
      </c>
      <c r="N221" s="2">
        <f>IF(logVir!N221="","",logVir!N221-SKir!N221*logKir!N221-SLir!N221*logHir!N221-SLir!N221*logQir!N221)</f>
        <v>0.57596247603542483</v>
      </c>
      <c r="O221" s="2">
        <f>IF(logVir!O221="","",logVir!O221-SKir!O221*logKir!O221-SLir!O221*logHir!O221-SLir!O221*logQir!O221)</f>
        <v>0.58490124091029072</v>
      </c>
    </row>
    <row r="222" spans="1:15" x14ac:dyDescent="0.55000000000000004">
      <c r="A222" s="3">
        <v>8</v>
      </c>
      <c r="B222" s="3">
        <v>2</v>
      </c>
      <c r="I222" s="3">
        <v>8</v>
      </c>
      <c r="J222" s="3">
        <v>2</v>
      </c>
      <c r="K222" s="2">
        <f>IF(logVir!K222="","",logVir!K222-SKir!K222*logKir!K222-SLir!K222*logHir!K222-SLir!K222*logQir!K222)</f>
        <v>0.21514473287381861</v>
      </c>
      <c r="L222" s="2">
        <f>IF(logVir!L222="","",logVir!L222-SKir!L222*logKir!L222-SLir!L222*logHir!L222-SLir!L222*logQir!L222)</f>
        <v>0.16515183369923997</v>
      </c>
      <c r="M222" s="2">
        <f>IF(logVir!M222="","",logVir!M222-SKir!M222*logKir!M222-SLir!M222*logHir!M222-SLir!M222*logQir!M222)</f>
        <v>-5.8503066977350388E-2</v>
      </c>
      <c r="N222" s="2">
        <f>IF(logVir!N222="","",logVir!N222-SKir!N222*logKir!N222-SLir!N222*logHir!N222-SLir!N222*logQir!N222)</f>
        <v>0.15938650745866811</v>
      </c>
      <c r="O222" s="2">
        <f>IF(logVir!O222="","",logVir!O222-SKir!O222*logKir!O222-SLir!O222*logHir!O222-SLir!O222*logQir!O222)</f>
        <v>0.21638835798233663</v>
      </c>
    </row>
    <row r="223" spans="1:15" x14ac:dyDescent="0.55000000000000004">
      <c r="A223" s="3">
        <v>8</v>
      </c>
      <c r="B223" s="3">
        <v>3</v>
      </c>
      <c r="I223" s="3">
        <v>8</v>
      </c>
      <c r="J223" s="3">
        <v>3</v>
      </c>
      <c r="K223" s="2">
        <f>IF(logVir!K223="","",logVir!K223-SKir!K223*logKir!K223-SLir!K223*logHir!K223-SLir!K223*logQir!K223)</f>
        <v>0.14004572608853294</v>
      </c>
      <c r="L223" s="2">
        <f>IF(logVir!L223="","",logVir!L223-SKir!L223*logKir!L223-SLir!L223*logHir!L223-SLir!L223*logQir!L223)</f>
        <v>0.27442466266085214</v>
      </c>
      <c r="M223" s="2">
        <f>IF(logVir!M223="","",logVir!M223-SKir!M223*logKir!M223-SLir!M223*logHir!M223-SLir!M223*logQir!M223)</f>
        <v>0.23106150582713963</v>
      </c>
      <c r="N223" s="2">
        <f>IF(logVir!N223="","",logVir!N223-SKir!N223*logKir!N223-SLir!N223*logHir!N223-SLir!N223*logQir!N223)</f>
        <v>0.23792374610933753</v>
      </c>
      <c r="O223" s="2">
        <f>IF(logVir!O223="","",logVir!O223-SKir!O223*logKir!O223-SLir!O223*logHir!O223-SLir!O223*logQir!O223)</f>
        <v>0.14577842450000156</v>
      </c>
    </row>
    <row r="224" spans="1:15" x14ac:dyDescent="0.55000000000000004">
      <c r="A224" s="3">
        <v>8</v>
      </c>
      <c r="B224" s="3">
        <v>4</v>
      </c>
      <c r="I224" s="3">
        <v>8</v>
      </c>
      <c r="J224" s="3">
        <v>4</v>
      </c>
      <c r="K224" s="2">
        <f>IF(logVir!K224="","",logVir!K224-SKir!K224*logKir!K224-SLir!K224*logHir!K224-SLir!K224*logQir!K224)</f>
        <v>-6.6073751036391896E-3</v>
      </c>
      <c r="L224" s="2">
        <f>IF(logVir!L224="","",logVir!L224-SKir!L224*logKir!L224-SLir!L224*logHir!L224-SLir!L224*logQir!L224)</f>
        <v>0.27834710047603672</v>
      </c>
      <c r="M224" s="2">
        <f>IF(logVir!M224="","",logVir!M224-SKir!M224*logKir!M224-SLir!M224*logHir!M224-SLir!M224*logQir!M224)</f>
        <v>-0.15845339278738479</v>
      </c>
      <c r="N224" s="2">
        <f>IF(logVir!N224="","",logVir!N224-SKir!N224*logKir!N224-SLir!N224*logHir!N224-SLir!N224*logQir!N224)</f>
        <v>0.31050161138424681</v>
      </c>
      <c r="O224" s="2">
        <f>IF(logVir!O224="","",logVir!O224-SKir!O224*logKir!O224-SLir!O224*logHir!O224-SLir!O224*logQir!O224)</f>
        <v>0.37846042692379872</v>
      </c>
    </row>
    <row r="225" spans="1:15" x14ac:dyDescent="0.55000000000000004">
      <c r="A225" s="3">
        <v>8</v>
      </c>
      <c r="B225" s="3">
        <v>5</v>
      </c>
      <c r="I225" s="3">
        <v>8</v>
      </c>
      <c r="J225" s="3">
        <v>5</v>
      </c>
      <c r="K225" s="2">
        <f>IF(logVir!K225="","",logVir!K225-SKir!K225*logKir!K225-SLir!K225*logHir!K225-SLir!K225*logQir!K225)</f>
        <v>3.2714800782034203E-2</v>
      </c>
      <c r="L225" s="2">
        <f>IF(logVir!L225="","",logVir!L225-SKir!L225*logKir!L225-SLir!L225*logHir!L225-SLir!L225*logQir!L225)</f>
        <v>0.10954514064261105</v>
      </c>
      <c r="M225" s="2">
        <f>IF(logVir!M225="","",logVir!M225-SKir!M225*logKir!M225-SLir!M225*logHir!M225-SLir!M225*logQir!M225)</f>
        <v>-1.9703103177113657E-2</v>
      </c>
      <c r="N225" s="2">
        <f>IF(logVir!N225="","",logVir!N225-SKir!N225*logKir!N225-SLir!N225*logHir!N225-SLir!N225*logQir!N225)</f>
        <v>0.23784030608854193</v>
      </c>
      <c r="O225" s="2">
        <f>IF(logVir!O225="","",logVir!O225-SKir!O225*logKir!O225-SLir!O225*logHir!O225-SLir!O225*logQir!O225)</f>
        <v>0.26915464255635679</v>
      </c>
    </row>
    <row r="226" spans="1:15" x14ac:dyDescent="0.55000000000000004">
      <c r="A226" s="3">
        <v>8</v>
      </c>
      <c r="B226" s="3">
        <v>6</v>
      </c>
      <c r="I226" s="3">
        <v>8</v>
      </c>
      <c r="J226" s="3">
        <v>6</v>
      </c>
      <c r="K226" s="2">
        <f>IF(logVir!K226="","",logVir!K226-SKir!K226*logKir!K226-SLir!K226*logHir!K226-SLir!K226*logQir!K226)</f>
        <v>-3.4198831253919607E-2</v>
      </c>
      <c r="L226" s="2">
        <f>IF(logVir!L226="","",logVir!L226-SKir!L226*logKir!L226-SLir!L226*logHir!L226-SLir!L226*logQir!L226)</f>
        <v>0.18972032059997562</v>
      </c>
      <c r="M226" s="2">
        <f>IF(logVir!M226="","",logVir!M226-SKir!M226*logKir!M226-SLir!M226*logHir!M226-SLir!M226*logQir!M226)</f>
        <v>0.15042683201988563</v>
      </c>
      <c r="N226" s="2">
        <f>IF(logVir!N226="","",logVir!N226-SKir!N226*logKir!N226-SLir!N226*logHir!N226-SLir!N226*logQir!N226)</f>
        <v>0.16077778185534491</v>
      </c>
      <c r="O226" s="2">
        <f>IF(logVir!O226="","",logVir!O226-SKir!O226*logKir!O226-SLir!O226*logHir!O226-SLir!O226*logQir!O226)</f>
        <v>0.19963540774198457</v>
      </c>
    </row>
    <row r="227" spans="1:15" x14ac:dyDescent="0.55000000000000004">
      <c r="A227" s="3">
        <v>8</v>
      </c>
      <c r="B227" s="3">
        <v>7</v>
      </c>
      <c r="I227" s="3">
        <v>8</v>
      </c>
      <c r="J227" s="3">
        <v>7</v>
      </c>
      <c r="K227" s="2">
        <f>IF(logVir!K227="","",logVir!K227-SKir!K227*logKir!K227-SLir!K227*logHir!K227-SLir!K227*logQir!K227)</f>
        <v>0.23151744928650586</v>
      </c>
      <c r="L227" s="2">
        <f>IF(logVir!L227="","",logVir!L227-SKir!L227*logKir!L227-SLir!L227*logHir!L227-SLir!L227*logQir!L227)</f>
        <v>0.28441122325932772</v>
      </c>
      <c r="M227" s="2">
        <f>IF(logVir!M227="","",logVir!M227-SKir!M227*logKir!M227-SLir!M227*logHir!M227-SLir!M227*logQir!M227)</f>
        <v>0.24802189227794882</v>
      </c>
      <c r="N227" s="2">
        <f>IF(logVir!N227="","",logVir!N227-SKir!N227*logKir!N227-SLir!N227*logHir!N227-SLir!N227*logQir!N227)</f>
        <v>0.2015858106381489</v>
      </c>
      <c r="O227" s="2">
        <f>IF(logVir!O227="","",logVir!O227-SKir!O227*logKir!O227-SLir!O227*logHir!O227-SLir!O227*logQir!O227)</f>
        <v>0.2354464065146038</v>
      </c>
    </row>
    <row r="228" spans="1:15" x14ac:dyDescent="0.55000000000000004">
      <c r="A228" s="3">
        <v>8</v>
      </c>
      <c r="B228" s="3">
        <v>8</v>
      </c>
      <c r="I228" s="3">
        <v>8</v>
      </c>
      <c r="J228" s="3">
        <v>8</v>
      </c>
      <c r="K228" s="2">
        <f>IF(logVir!K228="","",logVir!K228-SKir!K228*logKir!K228-SLir!K228*logHir!K228-SLir!K228*logQir!K228)</f>
        <v>-1.5005730750953176E-2</v>
      </c>
      <c r="L228" s="2">
        <f>IF(logVir!L228="","",logVir!L228-SKir!L228*logKir!L228-SLir!L228*logHir!L228-SLir!L228*logQir!L228)</f>
        <v>9.7021933392002699E-2</v>
      </c>
      <c r="M228" s="2">
        <f>IF(logVir!M228="","",logVir!M228-SKir!M228*logKir!M228-SLir!M228*logHir!M228-SLir!M228*logQir!M228)</f>
        <v>-6.1554901681785734E-2</v>
      </c>
      <c r="N228" s="2">
        <f>IF(logVir!N228="","",logVir!N228-SKir!N228*logKir!N228-SLir!N228*logHir!N228-SLir!N228*logQir!N228)</f>
        <v>-9.4644952390143477E-2</v>
      </c>
      <c r="O228" s="2">
        <f>IF(logVir!O228="","",logVir!O228-SKir!O228*logKir!O228-SLir!O228*logHir!O228-SLir!O228*logQir!O228)</f>
        <v>0.6589371663214304</v>
      </c>
    </row>
    <row r="229" spans="1:15" x14ac:dyDescent="0.55000000000000004">
      <c r="A229" s="3">
        <v>8</v>
      </c>
      <c r="B229" s="3">
        <v>9</v>
      </c>
      <c r="I229" s="3">
        <v>8</v>
      </c>
      <c r="J229" s="3">
        <v>9</v>
      </c>
      <c r="K229" s="2">
        <f>IF(logVir!K229="","",logVir!K229-SKir!K229*logKir!K229-SLir!K229*logHir!K229-SLir!K229*logQir!K229)</f>
        <v>0.13291582048515066</v>
      </c>
      <c r="L229" s="2">
        <f>IF(logVir!L229="","",logVir!L229-SKir!L229*logKir!L229-SLir!L229*logHir!L229-SLir!L229*logQir!L229)</f>
        <v>0.20706511045502105</v>
      </c>
      <c r="M229" s="2">
        <f>IF(logVir!M229="","",logVir!M229-SKir!M229*logKir!M229-SLir!M229*logHir!M229-SLir!M229*logQir!M229)</f>
        <v>0.19035871685016459</v>
      </c>
      <c r="N229" s="2">
        <f>IF(logVir!N229="","",logVir!N229-SKir!N229*logKir!N229-SLir!N229*logHir!N229-SLir!N229*logQir!N229)</f>
        <v>0.25951473438809647</v>
      </c>
      <c r="O229" s="2">
        <f>IF(logVir!O229="","",logVir!O229-SKir!O229*logKir!O229-SLir!O229*logHir!O229-SLir!O229*logQir!O229)</f>
        <v>0.31459125449582576</v>
      </c>
    </row>
    <row r="230" spans="1:15" x14ac:dyDescent="0.55000000000000004">
      <c r="A230" s="3">
        <v>8</v>
      </c>
      <c r="B230" s="3">
        <v>10</v>
      </c>
      <c r="I230" s="3">
        <v>8</v>
      </c>
      <c r="J230" s="3">
        <v>10</v>
      </c>
      <c r="K230" s="2">
        <f>IF(logVir!K230="","",logVir!K230-SKir!K230*logKir!K230-SLir!K230*logHir!K230-SLir!K230*logQir!K230)</f>
        <v>0.46271133481834298</v>
      </c>
      <c r="L230" s="2">
        <f>IF(logVir!L230="","",logVir!L230-SKir!L230*logKir!L230-SLir!L230*logHir!L230-SLir!L230*logQir!L230)</f>
        <v>0.1340674223809547</v>
      </c>
      <c r="M230" s="2">
        <f>IF(logVir!M230="","",logVir!M230-SKir!M230*logKir!M230-SLir!M230*logHir!M230-SLir!M230*logQir!M230)</f>
        <v>0.11759850509247763</v>
      </c>
      <c r="N230" s="2">
        <f>IF(logVir!N230="","",logVir!N230-SKir!N230*logKir!N230-SLir!N230*logHir!N230-SLir!N230*logQir!N230)</f>
        <v>5.9962953747661946E-2</v>
      </c>
      <c r="O230" s="2">
        <f>IF(logVir!O230="","",logVir!O230-SKir!O230*logKir!O230-SLir!O230*logHir!O230-SLir!O230*logQir!O230)</f>
        <v>0.15190070436579717</v>
      </c>
    </row>
    <row r="231" spans="1:15" x14ac:dyDescent="0.55000000000000004">
      <c r="A231" s="3">
        <v>8</v>
      </c>
      <c r="B231" s="3">
        <v>11</v>
      </c>
      <c r="I231" s="3">
        <v>8</v>
      </c>
      <c r="J231" s="3">
        <v>11</v>
      </c>
      <c r="K231" s="2">
        <f>IF(logVir!K231="","",logVir!K231-SKir!K231*logKir!K231-SLir!K231*logHir!K231-SLir!K231*logQir!K231)</f>
        <v>0.21330240763919067</v>
      </c>
      <c r="L231" s="2">
        <f>IF(logVir!L231="","",logVir!L231-SKir!L231*logKir!L231-SLir!L231*logHir!L231-SLir!L231*logQir!L231)</f>
        <v>0.19488654021494889</v>
      </c>
      <c r="M231" s="2">
        <f>IF(logVir!M231="","",logVir!M231-SKir!M231*logKir!M231-SLir!M231*logHir!M231-SLir!M231*logQir!M231)</f>
        <v>0.27957887584529129</v>
      </c>
      <c r="N231" s="2">
        <f>IF(logVir!N231="","",logVir!N231-SKir!N231*logKir!N231-SLir!N231*logHir!N231-SLir!N231*logQir!N231)</f>
        <v>0.39288462218742681</v>
      </c>
      <c r="O231" s="2">
        <f>IF(logVir!O231="","",logVir!O231-SKir!O231*logKir!O231-SLir!O231*logHir!O231-SLir!O231*logQir!O231)</f>
        <v>0.33188295115818778</v>
      </c>
    </row>
    <row r="232" spans="1:15" x14ac:dyDescent="0.55000000000000004">
      <c r="A232" s="3">
        <v>8</v>
      </c>
      <c r="B232" s="3">
        <v>12</v>
      </c>
      <c r="I232" s="3">
        <v>8</v>
      </c>
      <c r="J232" s="3">
        <v>12</v>
      </c>
      <c r="K232" s="2">
        <f>IF(logVir!K232="","",logVir!K232-SKir!K232*logKir!K232-SLir!K232*logHir!K232-SLir!K232*logQir!K232)</f>
        <v>0.37912038888967886</v>
      </c>
      <c r="L232" s="2">
        <f>IF(logVir!L232="","",logVir!L232-SKir!L232*logKir!L232-SLir!L232*logHir!L232-SLir!L232*logQir!L232)</f>
        <v>0.22914536276732517</v>
      </c>
      <c r="M232" s="2">
        <f>IF(logVir!M232="","",logVir!M232-SKir!M232*logKir!M232-SLir!M232*logHir!M232-SLir!M232*logQir!M232)</f>
        <v>0.24209534846564185</v>
      </c>
      <c r="N232" s="2">
        <f>IF(logVir!N232="","",logVir!N232-SKir!N232*logKir!N232-SLir!N232*logHir!N232-SLir!N232*logQir!N232)</f>
        <v>0.27860501917675973</v>
      </c>
      <c r="O232" s="2">
        <f>IF(logVir!O232="","",logVir!O232-SKir!O232*logKir!O232-SLir!O232*logHir!O232-SLir!O232*logQir!O232)</f>
        <v>0.35748547600425484</v>
      </c>
    </row>
    <row r="233" spans="1:15" x14ac:dyDescent="0.55000000000000004">
      <c r="A233" s="3">
        <v>8</v>
      </c>
      <c r="B233" s="3">
        <v>13</v>
      </c>
      <c r="I233" s="3">
        <v>8</v>
      </c>
      <c r="J233" s="3">
        <v>13</v>
      </c>
      <c r="K233" s="2">
        <f>IF(logVir!K233="","",logVir!K233-SKir!K233*logKir!K233-SLir!K233*logHir!K233-SLir!K233*logQir!K233)</f>
        <v>-0.12317933158243295</v>
      </c>
      <c r="L233" s="2">
        <f>IF(logVir!L233="","",logVir!L233-SKir!L233*logKir!L233-SLir!L233*logHir!L233-SLir!L233*logQir!L233)</f>
        <v>0.738631810025135</v>
      </c>
      <c r="M233" s="2">
        <f>IF(logVir!M233="","",logVir!M233-SKir!M233*logKir!M233-SLir!M233*logHir!M233-SLir!M233*logQir!M233)</f>
        <v>0.73613351650361036</v>
      </c>
      <c r="N233" s="2">
        <f>IF(logVir!N233="","",logVir!N233-SKir!N233*logKir!N233-SLir!N233*logHir!N233-SLir!N233*logQir!N233)</f>
        <v>0.99399644485873628</v>
      </c>
      <c r="O233" s="2">
        <f>IF(logVir!O233="","",logVir!O233-SKir!O233*logKir!O233-SLir!O233*logHir!O233-SLir!O233*logQir!O233)</f>
        <v>0.87784617024594747</v>
      </c>
    </row>
    <row r="234" spans="1:15" x14ac:dyDescent="0.55000000000000004">
      <c r="A234" s="3">
        <v>8</v>
      </c>
      <c r="B234" s="3">
        <v>14</v>
      </c>
      <c r="I234" s="3">
        <v>8</v>
      </c>
      <c r="J234" s="3">
        <v>14</v>
      </c>
      <c r="K234" s="2">
        <f>IF(logVir!K234="","",logVir!K234-SKir!K234*logKir!K234-SLir!K234*logHir!K234-SLir!K234*logQir!K234)</f>
        <v>-0.1075435703094674</v>
      </c>
      <c r="L234" s="2">
        <f>IF(logVir!L234="","",logVir!L234-SKir!L234*logKir!L234-SLir!L234*logHir!L234-SLir!L234*logQir!L234)</f>
        <v>0.16069614294321677</v>
      </c>
      <c r="M234" s="2">
        <f>IF(logVir!M234="","",logVir!M234-SKir!M234*logKir!M234-SLir!M234*logHir!M234-SLir!M234*logQir!M234)</f>
        <v>0.84341543442993672</v>
      </c>
      <c r="N234" s="2">
        <f>IF(logVir!N234="","",logVir!N234-SKir!N234*logKir!N234-SLir!N234*logHir!N234-SLir!N234*logQir!N234)</f>
        <v>0.94988484247919391</v>
      </c>
      <c r="O234" s="2">
        <f>IF(logVir!O234="","",logVir!O234-SKir!O234*logKir!O234-SLir!O234*logHir!O234-SLir!O234*logQir!O234)</f>
        <v>0.33450920571363935</v>
      </c>
    </row>
    <row r="235" spans="1:15" x14ac:dyDescent="0.55000000000000004">
      <c r="A235" s="3">
        <v>8</v>
      </c>
      <c r="B235" s="3">
        <v>15</v>
      </c>
      <c r="I235" s="3">
        <v>8</v>
      </c>
      <c r="J235" s="3">
        <v>15</v>
      </c>
      <c r="K235" s="2">
        <f>IF(logVir!K235="","",logVir!K235-SKir!K235*logKir!K235-SLir!K235*logHir!K235-SLir!K235*logQir!K235)</f>
        <v>5.3762324486836405E-2</v>
      </c>
      <c r="L235" s="2">
        <f>IF(logVir!L235="","",logVir!L235-SKir!L235*logKir!L235-SLir!L235*logHir!L235-SLir!L235*logQir!L235)</f>
        <v>0.12014688646430567</v>
      </c>
      <c r="M235" s="2">
        <f>IF(logVir!M235="","",logVir!M235-SKir!M235*logKir!M235-SLir!M235*logHir!M235-SLir!M235*logQir!M235)</f>
        <v>-0.13835394545416191</v>
      </c>
      <c r="N235" s="2">
        <f>IF(logVir!N235="","",logVir!N235-SKir!N235*logKir!N235-SLir!N235*logHir!N235-SLir!N235*logQir!N235)</f>
        <v>5.5773194559473084E-2</v>
      </c>
      <c r="O235" s="2">
        <f>IF(logVir!O235="","",logVir!O235-SKir!O235*logKir!O235-SLir!O235*logHir!O235-SLir!O235*logQir!O235)</f>
        <v>6.9576172123004695E-2</v>
      </c>
    </row>
    <row r="236" spans="1:15" x14ac:dyDescent="0.55000000000000004">
      <c r="A236" s="3">
        <v>8</v>
      </c>
      <c r="B236" s="3">
        <v>16</v>
      </c>
      <c r="I236" s="3">
        <v>8</v>
      </c>
      <c r="J236" s="3">
        <v>16</v>
      </c>
      <c r="K236" s="2">
        <f>IF(logVir!K236="","",logVir!K236-SKir!K236*logKir!K236-SLir!K236*logHir!K236-SLir!K236*logQir!K236)</f>
        <v>-5.2596124758114184E-2</v>
      </c>
      <c r="L236" s="2">
        <f>IF(logVir!L236="","",logVir!L236-SKir!L236*logKir!L236-SLir!L236*logHir!L236-SLir!L236*logQir!L236)</f>
        <v>0.12448700040053537</v>
      </c>
      <c r="M236" s="2">
        <f>IF(logVir!M236="","",logVir!M236-SKir!M236*logKir!M236-SLir!M236*logHir!M236-SLir!M236*logQir!M236)</f>
        <v>0.16773774411025</v>
      </c>
      <c r="N236" s="2">
        <f>IF(logVir!N236="","",logVir!N236-SKir!N236*logKir!N236-SLir!N236*logHir!N236-SLir!N236*logQir!N236)</f>
        <v>0.29640751375525304</v>
      </c>
      <c r="O236" s="2">
        <f>IF(logVir!O236="","",logVir!O236-SKir!O236*logKir!O236-SLir!O236*logHir!O236-SLir!O236*logQir!O236)</f>
        <v>0.32006457757953621</v>
      </c>
    </row>
    <row r="237" spans="1:15" x14ac:dyDescent="0.55000000000000004">
      <c r="A237" s="3">
        <v>8</v>
      </c>
      <c r="B237" s="3">
        <v>17</v>
      </c>
      <c r="I237" s="3">
        <v>8</v>
      </c>
      <c r="J237" s="3">
        <v>17</v>
      </c>
      <c r="K237" s="2">
        <f>IF(logVir!K237="","",logVir!K237-SKir!K237*logKir!K237-SLir!K237*logHir!K237-SLir!K237*logQir!K237)</f>
        <v>-1.6428471693751161E-2</v>
      </c>
      <c r="L237" s="2">
        <f>IF(logVir!L237="","",logVir!L237-SKir!L237*logKir!L237-SLir!L237*logHir!L237-SLir!L237*logQir!L237)</f>
        <v>0.24490056181680092</v>
      </c>
      <c r="M237" s="2">
        <f>IF(logVir!M237="","",logVir!M237-SKir!M237*logKir!M237-SLir!M237*logHir!M237-SLir!M237*logQir!M237)</f>
        <v>0.16761221034407786</v>
      </c>
      <c r="N237" s="2">
        <f>IF(logVir!N237="","",logVir!N237-SKir!N237*logKir!N237-SLir!N237*logHir!N237-SLir!N237*logQir!N237)</f>
        <v>0.20457446367610271</v>
      </c>
      <c r="O237" s="2">
        <f>IF(logVir!O237="","",logVir!O237-SKir!O237*logKir!O237-SLir!O237*logHir!O237-SLir!O237*logQir!O237)</f>
        <v>9.8424355059986826E-2</v>
      </c>
    </row>
    <row r="238" spans="1:15" x14ac:dyDescent="0.55000000000000004">
      <c r="A238" s="3">
        <v>8</v>
      </c>
      <c r="B238" s="3">
        <v>18</v>
      </c>
      <c r="I238" s="3">
        <v>8</v>
      </c>
      <c r="J238" s="3">
        <v>18</v>
      </c>
      <c r="K238" s="2">
        <f>IF(logVir!K238="","",logVir!K238-SKir!K238*logKir!K238-SLir!K238*logHir!K238-SLir!K238*logQir!K238)</f>
        <v>-5.8281368028749253E-2</v>
      </c>
      <c r="L238" s="2">
        <f>IF(logVir!L238="","",logVir!L238-SKir!L238*logKir!L238-SLir!L238*logHir!L238-SLir!L238*logQir!L238)</f>
        <v>0.12892829126684935</v>
      </c>
      <c r="M238" s="2">
        <f>IF(logVir!M238="","",logVir!M238-SKir!M238*logKir!M238-SLir!M238*logHir!M238-SLir!M238*logQir!M238)</f>
        <v>-2.8161268075316711E-2</v>
      </c>
      <c r="N238" s="2">
        <f>IF(logVir!N238="","",logVir!N238-SKir!N238*logKir!N238-SLir!N238*logHir!N238-SLir!N238*logQir!N238)</f>
        <v>-6.2430998843788665E-2</v>
      </c>
      <c r="O238" s="2">
        <f>IF(logVir!O238="","",logVir!O238-SKir!O238*logKir!O238-SLir!O238*logHir!O238-SLir!O238*logQir!O238)</f>
        <v>6.551481228288325E-2</v>
      </c>
    </row>
    <row r="239" spans="1:15" x14ac:dyDescent="0.55000000000000004">
      <c r="A239" s="3">
        <v>8</v>
      </c>
      <c r="B239" s="3">
        <v>19</v>
      </c>
      <c r="I239" s="3">
        <v>8</v>
      </c>
      <c r="J239" s="3">
        <v>19</v>
      </c>
      <c r="K239" s="2">
        <f>IF(logVir!K239="","",logVir!K239-SKir!K239*logKir!K239-SLir!K239*logHir!K239-SLir!K239*logQir!K239)</f>
        <v>8.6207196640765524E-2</v>
      </c>
      <c r="L239" s="2">
        <f>IF(logVir!L239="","",logVir!L239-SKir!L239*logKir!L239-SLir!L239*logHir!L239-SLir!L239*logQir!L239)</f>
        <v>0.18752145775395962</v>
      </c>
      <c r="M239" s="2">
        <f>IF(logVir!M239="","",logVir!M239-SKir!M239*logKir!M239-SLir!M239*logHir!M239-SLir!M239*logQir!M239)</f>
        <v>-3.7486700917390994E-2</v>
      </c>
      <c r="N239" s="2">
        <f>IF(logVir!N239="","",logVir!N239-SKir!N239*logKir!N239-SLir!N239*logHir!N239-SLir!N239*logQir!N239)</f>
        <v>-5.6473086296839767E-2</v>
      </c>
      <c r="O239" s="2">
        <f>IF(logVir!O239="","",logVir!O239-SKir!O239*logKir!O239-SLir!O239*logHir!O239-SLir!O239*logQir!O239)</f>
        <v>7.0081795894585859E-3</v>
      </c>
    </row>
    <row r="240" spans="1:15" x14ac:dyDescent="0.55000000000000004">
      <c r="A240" s="3">
        <v>8</v>
      </c>
      <c r="B240" s="3">
        <v>20</v>
      </c>
      <c r="I240" s="3">
        <v>8</v>
      </c>
      <c r="J240" s="3">
        <v>20</v>
      </c>
      <c r="K240" s="2">
        <f>IF(logVir!K240="","",logVir!K240-SKir!K240*logKir!K240-SLir!K240*logHir!K240-SLir!K240*logQir!K240)</f>
        <v>3.5240470607171157E-2</v>
      </c>
      <c r="L240" s="2">
        <f>IF(logVir!L240="","",logVir!L240-SKir!L240*logKir!L240-SLir!L240*logHir!L240-SLir!L240*logQir!L240)</f>
        <v>6.6647425053604978E-2</v>
      </c>
      <c r="M240" s="2">
        <f>IF(logVir!M240="","",logVir!M240-SKir!M240*logKir!M240-SLir!M240*logHir!M240-SLir!M240*logQir!M240)</f>
        <v>-4.221694995322163E-2</v>
      </c>
      <c r="N240" s="2">
        <f>IF(logVir!N240="","",logVir!N240-SKir!N240*logKir!N240-SLir!N240*logHir!N240-SLir!N240*logQir!N240)</f>
        <v>-5.0510549201108326E-2</v>
      </c>
      <c r="O240" s="2">
        <f>IF(logVir!O240="","",logVir!O240-SKir!O240*logKir!O240-SLir!O240*logHir!O240-SLir!O240*logQir!O240)</f>
        <v>-6.6106415737922253E-2</v>
      </c>
    </row>
    <row r="241" spans="1:15" x14ac:dyDescent="0.55000000000000004">
      <c r="A241" s="3">
        <v>8</v>
      </c>
      <c r="B241" s="3">
        <v>21</v>
      </c>
      <c r="I241" s="3">
        <v>8</v>
      </c>
      <c r="J241" s="3">
        <v>21</v>
      </c>
      <c r="K241" s="2">
        <f>IF(logVir!K241="","",logVir!K241-SKir!K241*logKir!K241-SLir!K241*logHir!K241-SLir!K241*logQir!K241)</f>
        <v>4.4681482415865927E-2</v>
      </c>
      <c r="L241" s="2">
        <f>IF(logVir!L241="","",logVir!L241-SKir!L241*logKir!L241-SLir!L241*logHir!L241-SLir!L241*logQir!L241)</f>
        <v>-8.7718286020092816E-3</v>
      </c>
      <c r="M241" s="2">
        <f>IF(logVir!M241="","",logVir!M241-SKir!M241*logKir!M241-SLir!M241*logHir!M241-SLir!M241*logQir!M241)</f>
        <v>0.15226459041712098</v>
      </c>
      <c r="N241" s="2">
        <f>IF(logVir!N241="","",logVir!N241-SKir!N241*logKir!N241-SLir!N241*logHir!N241-SLir!N241*logQir!N241)</f>
        <v>9.3427228134938978E-2</v>
      </c>
      <c r="O241" s="2">
        <f>IF(logVir!O241="","",logVir!O241-SKir!O241*logKir!O241-SLir!O241*logHir!O241-SLir!O241*logQir!O241)</f>
        <v>0.12408800277311968</v>
      </c>
    </row>
    <row r="242" spans="1:15" x14ac:dyDescent="0.55000000000000004">
      <c r="A242" s="3">
        <v>8</v>
      </c>
      <c r="B242" s="3">
        <v>22</v>
      </c>
      <c r="I242" s="3">
        <v>8</v>
      </c>
      <c r="J242" s="3">
        <v>22</v>
      </c>
      <c r="K242" s="2">
        <f>IF(logVir!K242="","",logVir!K242-SKir!K242*logKir!K242-SLir!K242*logHir!K242-SLir!K242*logQir!K242)</f>
        <v>0.23697920269987199</v>
      </c>
      <c r="L242" s="2">
        <f>IF(logVir!L242="","",logVir!L242-SKir!L242*logKir!L242-SLir!L242*logHir!L242-SLir!L242*logQir!L242)</f>
        <v>0.18876627298388499</v>
      </c>
      <c r="M242" s="2">
        <f>IF(logVir!M242="","",logVir!M242-SKir!M242*logKir!M242-SLir!M242*logHir!M242-SLir!M242*logQir!M242)</f>
        <v>0.28219456733044024</v>
      </c>
      <c r="N242" s="2">
        <f>IF(logVir!N242="","",logVir!N242-SKir!N242*logKir!N242-SLir!N242*logHir!N242-SLir!N242*logQir!N242)</f>
        <v>0.35034437407593738</v>
      </c>
      <c r="O242" s="2">
        <f>IF(logVir!O242="","",logVir!O242-SKir!O242*logKir!O242-SLir!O242*logHir!O242-SLir!O242*logQir!O242)</f>
        <v>7.5919825883895536E-2</v>
      </c>
    </row>
    <row r="243" spans="1:15" x14ac:dyDescent="0.55000000000000004">
      <c r="A243" s="3">
        <v>8</v>
      </c>
      <c r="B243" s="3">
        <v>23</v>
      </c>
      <c r="I243" s="3">
        <v>8</v>
      </c>
      <c r="J243" s="3">
        <v>23</v>
      </c>
      <c r="K243" s="2">
        <f>IF(logVir!K243="","",logVir!K243-SKir!K243*logKir!K243-SLir!K243*logHir!K243-SLir!K243*logQir!K243)</f>
        <v>0.10330348663631811</v>
      </c>
      <c r="L243" s="2">
        <f>IF(logVir!L243="","",logVir!L243-SKir!L243*logKir!L243-SLir!L243*logHir!L243-SLir!L243*logQir!L243)</f>
        <v>9.1051110494900375E-2</v>
      </c>
      <c r="M243" s="2">
        <f>IF(logVir!M243="","",logVir!M243-SKir!M243*logKir!M243-SLir!M243*logHir!M243-SLir!M243*logQir!M243)</f>
        <v>1.1821454242433983E-2</v>
      </c>
      <c r="N243" s="2">
        <f>IF(logVir!N243="","",logVir!N243-SKir!N243*logKir!N243-SLir!N243*logHir!N243-SLir!N243*logQir!N243)</f>
        <v>5.4396603476536638E-2</v>
      </c>
      <c r="O243" s="2">
        <f>IF(logVir!O243="","",logVir!O243-SKir!O243*logKir!O243-SLir!O243*logHir!O243-SLir!O243*logQir!O243)</f>
        <v>6.2310020844983986E-2</v>
      </c>
    </row>
    <row r="244" spans="1:15" x14ac:dyDescent="0.55000000000000004">
      <c r="A244" s="3">
        <v>8</v>
      </c>
      <c r="B244" s="3">
        <v>24</v>
      </c>
      <c r="I244" s="3">
        <v>8</v>
      </c>
      <c r="J244" s="3">
        <v>24</v>
      </c>
      <c r="K244" s="2">
        <f>IF(logVir!K244="","",logVir!K244-SKir!K244*logKir!K244-SLir!K244*logHir!K244-SLir!K244*logQir!K244)</f>
        <v>-2.2292730076120738E-2</v>
      </c>
      <c r="L244" s="2">
        <f>IF(logVir!L244="","",logVir!L244-SKir!L244*logKir!L244-SLir!L244*logHir!L244-SLir!L244*logQir!L244)</f>
        <v>-8.006851806824461E-2</v>
      </c>
      <c r="M244" s="2">
        <f>IF(logVir!M244="","",logVir!M244-SKir!M244*logKir!M244-SLir!M244*logHir!M244-SLir!M244*logQir!M244)</f>
        <v>2.5991645981992342E-2</v>
      </c>
      <c r="N244" s="2">
        <f>IF(logVir!N244="","",logVir!N244-SKir!N244*logKir!N244-SLir!N244*logHir!N244-SLir!N244*logQir!N244)</f>
        <v>-3.2323078623365878E-4</v>
      </c>
      <c r="O244" s="2">
        <f>IF(logVir!O244="","",logVir!O244-SKir!O244*logKir!O244-SLir!O244*logHir!O244-SLir!O244*logQir!O244)</f>
        <v>-2.5509820494298771E-2</v>
      </c>
    </row>
    <row r="245" spans="1:15" x14ac:dyDescent="0.55000000000000004">
      <c r="A245" s="3">
        <v>8</v>
      </c>
      <c r="B245" s="3">
        <v>25</v>
      </c>
      <c r="I245" s="3">
        <v>8</v>
      </c>
      <c r="J245" s="3">
        <v>25</v>
      </c>
      <c r="K245" s="2">
        <f>IF(logVir!K245="","",logVir!K245-SKir!K245*logKir!K245-SLir!K245*logHir!K245-SLir!K245*logQir!K245)</f>
        <v>-5.2286383628356137E-2</v>
      </c>
      <c r="L245" s="2">
        <f>IF(logVir!L245="","",logVir!L245-SKir!L245*logKir!L245-SLir!L245*logHir!L245-SLir!L245*logQir!L245)</f>
        <v>-6.250889493180721E-3</v>
      </c>
      <c r="M245" s="2">
        <f>IF(logVir!M245="","",logVir!M245-SKir!M245*logKir!M245-SLir!M245*logHir!M245-SLir!M245*logQir!M245)</f>
        <v>-2.0670991361163675E-2</v>
      </c>
      <c r="N245" s="2">
        <f>IF(logVir!N245="","",logVir!N245-SKir!N245*logKir!N245-SLir!N245*logHir!N245-SLir!N245*logQir!N245)</f>
        <v>-2.3927676064984776E-2</v>
      </c>
      <c r="O245" s="2">
        <f>IF(logVir!O245="","",logVir!O245-SKir!O245*logKir!O245-SLir!O245*logHir!O245-SLir!O245*logQir!O245)</f>
        <v>8.4309849906384432E-2</v>
      </c>
    </row>
    <row r="246" spans="1:15" x14ac:dyDescent="0.55000000000000004">
      <c r="A246" s="3">
        <v>8</v>
      </c>
      <c r="B246" s="3">
        <v>26</v>
      </c>
      <c r="I246" s="3">
        <v>8</v>
      </c>
      <c r="J246" s="3">
        <v>26</v>
      </c>
      <c r="K246" s="2">
        <f>IF(logVir!K246="","",logVir!K246-SKir!K246*logKir!K246-SLir!K246*logHir!K246-SLir!K246*logQir!K246)</f>
        <v>8.094348981642957E-2</v>
      </c>
      <c r="L246" s="2">
        <f>IF(logVir!L246="","",logVir!L246-SKir!L246*logKir!L246-SLir!L246*logHir!L246-SLir!L246*logQir!L246)</f>
        <v>-1.3744048760153602E-2</v>
      </c>
      <c r="M246" s="2">
        <f>IF(logVir!M246="","",logVir!M246-SKir!M246*logKir!M246-SLir!M246*logHir!M246-SLir!M246*logQir!M246)</f>
        <v>1.507407737071112E-2</v>
      </c>
      <c r="N246" s="2">
        <f>IF(logVir!N246="","",logVir!N246-SKir!N246*logKir!N246-SLir!N246*logHir!N246-SLir!N246*logQir!N246)</f>
        <v>-1.1980287930599406E-2</v>
      </c>
      <c r="O246" s="2">
        <f>IF(logVir!O246="","",logVir!O246-SKir!O246*logKir!O246-SLir!O246*logHir!O246-SLir!O246*logQir!O246)</f>
        <v>1.495629689872436E-2</v>
      </c>
    </row>
    <row r="247" spans="1:15" x14ac:dyDescent="0.55000000000000004">
      <c r="A247" s="3">
        <v>8</v>
      </c>
      <c r="B247" s="3">
        <v>27</v>
      </c>
      <c r="I247" s="3">
        <v>8</v>
      </c>
      <c r="J247" s="3">
        <v>27</v>
      </c>
      <c r="K247" s="2">
        <f>IF(logVir!K247="","",logVir!K247-SKir!K247*logKir!K247-SLir!K247*logHir!K247-SLir!K247*logQir!K247)</f>
        <v>0.43549327794749948</v>
      </c>
      <c r="L247" s="2">
        <f>IF(logVir!L247="","",logVir!L247-SKir!L247*logKir!L247-SLir!L247*logHir!L247-SLir!L247*logQir!L247)</f>
        <v>0.44557720205959034</v>
      </c>
      <c r="M247" s="2">
        <f>IF(logVir!M247="","",logVir!M247-SKir!M247*logKir!M247-SLir!M247*logHir!M247-SLir!M247*logQir!M247)</f>
        <v>0.41737465856590622</v>
      </c>
      <c r="N247" s="2">
        <f>IF(logVir!N247="","",logVir!N247-SKir!N247*logKir!N247-SLir!N247*logHir!N247-SLir!N247*logQir!N247)</f>
        <v>0.414173638368731</v>
      </c>
      <c r="O247" s="2">
        <f>IF(logVir!O247="","",logVir!O247-SKir!O247*logKir!O247-SLir!O247*logHir!O247-SLir!O247*logQir!O247)</f>
        <v>0.45235964080682511</v>
      </c>
    </row>
    <row r="248" spans="1:15" x14ac:dyDescent="0.55000000000000004">
      <c r="A248" s="3">
        <v>8</v>
      </c>
      <c r="B248" s="3">
        <v>28</v>
      </c>
      <c r="I248" s="3">
        <v>8</v>
      </c>
      <c r="J248" s="3">
        <v>28</v>
      </c>
      <c r="K248" s="2">
        <f>IF(logVir!K248="","",logVir!K248-SKir!K248*logKir!K248-SLir!K248*logHir!K248-SLir!K248*logQir!K248)</f>
        <v>-0.5261554313006106</v>
      </c>
      <c r="L248" s="2">
        <f>IF(logVir!L248="","",logVir!L248-SKir!L248*logKir!L248-SLir!L248*logHir!L248-SLir!L248*logQir!L248)</f>
        <v>-0.3910399876713318</v>
      </c>
      <c r="M248" s="2">
        <f>IF(logVir!M248="","",logVir!M248-SKir!M248*logKir!M248-SLir!M248*logHir!M248-SLir!M248*logQir!M248)</f>
        <v>-0.36854353937558076</v>
      </c>
      <c r="N248" s="2">
        <f>IF(logVir!N248="","",logVir!N248-SKir!N248*logKir!N248-SLir!N248*logHir!N248-SLir!N248*logQir!N248)</f>
        <v>-0.35934249966126602</v>
      </c>
      <c r="O248" s="2">
        <f>IF(logVir!O248="","",logVir!O248-SKir!O248*logKir!O248-SLir!O248*logHir!O248-SLir!O248*logQir!O248)</f>
        <v>-0.35742968216877569</v>
      </c>
    </row>
    <row r="249" spans="1:15" x14ac:dyDescent="0.55000000000000004">
      <c r="A249" s="3">
        <v>8</v>
      </c>
      <c r="B249" s="3">
        <v>29</v>
      </c>
      <c r="I249" s="3">
        <v>8</v>
      </c>
      <c r="J249" s="3">
        <v>29</v>
      </c>
      <c r="K249" s="2">
        <f>IF(logVir!K249="","",logVir!K249-SKir!K249*logKir!K249-SLir!K249*logHir!K249-SLir!K249*logQir!K249)</f>
        <v>7.146289219073948E-2</v>
      </c>
      <c r="L249" s="2">
        <f>IF(logVir!L249="","",logVir!L249-SKir!L249*logKir!L249-SLir!L249*logHir!L249-SLir!L249*logQir!L249)</f>
        <v>-0.19870540676052495</v>
      </c>
      <c r="M249" s="2">
        <f>IF(logVir!M249="","",logVir!M249-SKir!M249*logKir!M249-SLir!M249*logHir!M249-SLir!M249*logQir!M249)</f>
        <v>-0.15233296333716262</v>
      </c>
      <c r="N249" s="2">
        <f>IF(logVir!N249="","",logVir!N249-SKir!N249*logKir!N249-SLir!N249*logHir!N249-SLir!N249*logQir!N249)</f>
        <v>-0.18042996915480503</v>
      </c>
      <c r="O249" s="2">
        <f>IF(logVir!O249="","",logVir!O249-SKir!O249*logKir!O249-SLir!O249*logHir!O249-SLir!O249*logQir!O249)</f>
        <v>-0.21223819353414977</v>
      </c>
    </row>
    <row r="250" spans="1:15" x14ac:dyDescent="0.55000000000000004">
      <c r="A250" s="3">
        <v>8</v>
      </c>
      <c r="B250" s="3">
        <v>30</v>
      </c>
      <c r="I250" s="3">
        <v>8</v>
      </c>
      <c r="J250" s="3">
        <v>30</v>
      </c>
      <c r="K250" s="2">
        <f>IF(logVir!K250="","",logVir!K250-SKir!K250*logKir!K250-SLir!K250*logHir!K250-SLir!K250*logQir!K250)</f>
        <v>3.0347542647625264E-2</v>
      </c>
      <c r="L250" s="2">
        <f>IF(logVir!L250="","",logVir!L250-SKir!L250*logKir!L250-SLir!L250*logHir!L250-SLir!L250*logQir!L250)</f>
        <v>8.9461315834886181E-3</v>
      </c>
      <c r="M250" s="2">
        <f>IF(logVir!M250="","",logVir!M250-SKir!M250*logKir!M250-SLir!M250*logHir!M250-SLir!M250*logQir!M250)</f>
        <v>2.5966567469472117E-2</v>
      </c>
      <c r="N250" s="2">
        <f>IF(logVir!N250="","",logVir!N250-SKir!N250*logKir!N250-SLir!N250*logHir!N250-SLir!N250*logQir!N250)</f>
        <v>2.2776277748604981E-2</v>
      </c>
      <c r="O250" s="2">
        <f>IF(logVir!O250="","",logVir!O250-SKir!O250*logKir!O250-SLir!O250*logHir!O250-SLir!O250*logQir!O250)</f>
        <v>0.10623878325843486</v>
      </c>
    </row>
    <row r="251" spans="1:15" x14ac:dyDescent="0.55000000000000004">
      <c r="A251" s="3">
        <v>8</v>
      </c>
      <c r="B251" s="3">
        <v>31</v>
      </c>
      <c r="I251" s="3">
        <v>8</v>
      </c>
      <c r="J251" s="3">
        <v>31</v>
      </c>
      <c r="K251" s="2">
        <f>IF(logVir!K251="","",logVir!K251-SKir!K251*logKir!K251-SLir!K251*logHir!K251-SLir!K251*logQir!K251)</f>
        <v>0.11976180252271054</v>
      </c>
      <c r="L251" s="2">
        <f>IF(logVir!L251="","",logVir!L251-SKir!L251*logKir!L251-SLir!L251*logHir!L251-SLir!L251*logQir!L251)</f>
        <v>0.20014770693089887</v>
      </c>
      <c r="M251" s="2">
        <f>IF(logVir!M251="","",logVir!M251-SKir!M251*logKir!M251-SLir!M251*logHir!M251-SLir!M251*logQir!M251)</f>
        <v>0.22571045538559112</v>
      </c>
      <c r="N251" s="2">
        <f>IF(logVir!N251="","",logVir!N251-SKir!N251*logKir!N251-SLir!N251*logHir!N251-SLir!N251*logQir!N251)</f>
        <v>0.15526502633446507</v>
      </c>
      <c r="O251" s="2">
        <f>IF(logVir!O251="","",logVir!O251-SKir!O251*logKir!O251-SLir!O251*logHir!O251-SLir!O251*logQir!O251)</f>
        <v>0.20604307180419348</v>
      </c>
    </row>
    <row r="252" spans="1:15" x14ac:dyDescent="0.55000000000000004">
      <c r="A252" s="3">
        <v>9</v>
      </c>
      <c r="B252" s="3">
        <v>1</v>
      </c>
      <c r="I252" s="3">
        <v>9</v>
      </c>
      <c r="J252" s="3">
        <v>1</v>
      </c>
      <c r="K252" s="2">
        <f>IF(logVir!K252="","",logVir!K252-SKir!K252*logKir!K252-SLir!K252*logHir!K252-SLir!K252*logQir!K252)</f>
        <v>2.7662220807276192E-2</v>
      </c>
      <c r="L252" s="2">
        <f>IF(logVir!L252="","",logVir!L252-SKir!L252*logKir!L252-SLir!L252*logHir!L252-SLir!L252*logQir!L252)</f>
        <v>0.17639890905090863</v>
      </c>
      <c r="M252" s="2">
        <f>IF(logVir!M252="","",logVir!M252-SKir!M252*logKir!M252-SLir!M252*logHir!M252-SLir!M252*logQir!M252)</f>
        <v>0.31119068694612162</v>
      </c>
      <c r="N252" s="2">
        <f>IF(logVir!N252="","",logVir!N252-SKir!N252*logKir!N252-SLir!N252*logHir!N252-SLir!N252*logQir!N252)</f>
        <v>0.32349582308693831</v>
      </c>
      <c r="O252" s="2">
        <f>IF(logVir!O252="","",logVir!O252-SKir!O252*logKir!O252-SLir!O252*logHir!O252-SLir!O252*logQir!O252)</f>
        <v>0.25986463639246121</v>
      </c>
    </row>
    <row r="253" spans="1:15" x14ac:dyDescent="0.55000000000000004">
      <c r="A253" s="3">
        <v>9</v>
      </c>
      <c r="B253" s="3">
        <v>2</v>
      </c>
      <c r="I253" s="3">
        <v>9</v>
      </c>
      <c r="J253" s="3">
        <v>2</v>
      </c>
      <c r="K253" s="2">
        <f>IF(logVir!K253="","",logVir!K253-SKir!K253*logKir!K253-SLir!K253*logHir!K253-SLir!K253*logQir!K253)</f>
        <v>6.897669640945564E-2</v>
      </c>
      <c r="L253" s="2">
        <f>IF(logVir!L253="","",logVir!L253-SKir!L253*logKir!L253-SLir!L253*logHir!L253-SLir!L253*logQir!L253)</f>
        <v>-0.21516407320777059</v>
      </c>
      <c r="M253" s="2">
        <f>IF(logVir!M253="","",logVir!M253-SKir!M253*logKir!M253-SLir!M253*logHir!M253-SLir!M253*logQir!M253)</f>
        <v>-0.38356144726838143</v>
      </c>
      <c r="N253" s="2">
        <f>IF(logVir!N253="","",logVir!N253-SKir!N253*logKir!N253-SLir!N253*logHir!N253-SLir!N253*logQir!N253)</f>
        <v>-0.11806122508623124</v>
      </c>
      <c r="O253" s="2">
        <f>IF(logVir!O253="","",logVir!O253-SKir!O253*logKir!O253-SLir!O253*logHir!O253-SLir!O253*logQir!O253)</f>
        <v>-0.10865284935502229</v>
      </c>
    </row>
    <row r="254" spans="1:15" x14ac:dyDescent="0.55000000000000004">
      <c r="A254" s="3">
        <v>9</v>
      </c>
      <c r="B254" s="3">
        <v>3</v>
      </c>
      <c r="I254" s="3">
        <v>9</v>
      </c>
      <c r="J254" s="3">
        <v>3</v>
      </c>
      <c r="K254" s="2">
        <f>IF(logVir!K254="","",logVir!K254-SKir!K254*logKir!K254-SLir!K254*logHir!K254-SLir!K254*logQir!K254)</f>
        <v>0.99375118338602031</v>
      </c>
      <c r="L254" s="2">
        <f>IF(logVir!L254="","",logVir!L254-SKir!L254*logKir!L254-SLir!L254*logHir!L254-SLir!L254*logQir!L254)</f>
        <v>1.354446356094116</v>
      </c>
      <c r="M254" s="2">
        <f>IF(logVir!M254="","",logVir!M254-SKir!M254*logKir!M254-SLir!M254*logHir!M254-SLir!M254*logQir!M254)</f>
        <v>1.3186576737197955</v>
      </c>
      <c r="N254" s="2">
        <f>IF(logVir!N254="","",logVir!N254-SKir!N254*logKir!N254-SLir!N254*logHir!N254-SLir!N254*logQir!N254)</f>
        <v>1.2008612781915855</v>
      </c>
      <c r="O254" s="2">
        <f>IF(logVir!O254="","",logVir!O254-SKir!O254*logKir!O254-SLir!O254*logHir!O254-SLir!O254*logQir!O254)</f>
        <v>1.3729240057628707</v>
      </c>
    </row>
    <row r="255" spans="1:15" x14ac:dyDescent="0.55000000000000004">
      <c r="A255" s="3">
        <v>9</v>
      </c>
      <c r="B255" s="3">
        <v>4</v>
      </c>
      <c r="I255" s="3">
        <v>9</v>
      </c>
      <c r="J255" s="3">
        <v>4</v>
      </c>
      <c r="K255" s="2">
        <f>IF(logVir!K255="","",logVir!K255-SKir!K255*logKir!K255-SLir!K255*logHir!K255-SLir!K255*logQir!K255)</f>
        <v>-0.15920690628802781</v>
      </c>
      <c r="L255" s="2">
        <f>IF(logVir!L255="","",logVir!L255-SKir!L255*logKir!L255-SLir!L255*logHir!L255-SLir!L255*logQir!L255)</f>
        <v>-0.25420023750389986</v>
      </c>
      <c r="M255" s="2">
        <f>IF(logVir!M255="","",logVir!M255-SKir!M255*logKir!M255-SLir!M255*logHir!M255-SLir!M255*logQir!M255)</f>
        <v>0.12215754654570726</v>
      </c>
      <c r="N255" s="2">
        <f>IF(logVir!N255="","",logVir!N255-SKir!N255*logKir!N255-SLir!N255*logHir!N255-SLir!N255*logQir!N255)</f>
        <v>-6.8481280221992319E-2</v>
      </c>
      <c r="O255" s="2">
        <f>IF(logVir!O255="","",logVir!O255-SKir!O255*logKir!O255-SLir!O255*logHir!O255-SLir!O255*logQir!O255)</f>
        <v>-0.18980152922772434</v>
      </c>
    </row>
    <row r="256" spans="1:15" x14ac:dyDescent="0.55000000000000004">
      <c r="A256" s="3">
        <v>9</v>
      </c>
      <c r="B256" s="3">
        <v>5</v>
      </c>
      <c r="I256" s="3">
        <v>9</v>
      </c>
      <c r="J256" s="3">
        <v>5</v>
      </c>
      <c r="K256" s="2">
        <f>IF(logVir!K256="","",logVir!K256-SKir!K256*logKir!K256-SLir!K256*logHir!K256-SLir!K256*logQir!K256)</f>
        <v>0.30604734239198372</v>
      </c>
      <c r="L256" s="2">
        <f>IF(logVir!L256="","",logVir!L256-SKir!L256*logKir!L256-SLir!L256*logHir!L256-SLir!L256*logQir!L256)</f>
        <v>0.43827674131681571</v>
      </c>
      <c r="M256" s="2">
        <f>IF(logVir!M256="","",logVir!M256-SKir!M256*logKir!M256-SLir!M256*logHir!M256-SLir!M256*logQir!M256)</f>
        <v>0.39509987493373944</v>
      </c>
      <c r="N256" s="2">
        <f>IF(logVir!N256="","",logVir!N256-SKir!N256*logKir!N256-SLir!N256*logHir!N256-SLir!N256*logQir!N256)</f>
        <v>0.54401692459521622</v>
      </c>
      <c r="O256" s="2">
        <f>IF(logVir!O256="","",logVir!O256-SKir!O256*logKir!O256-SLir!O256*logHir!O256-SLir!O256*logQir!O256)</f>
        <v>0.62985490616464057</v>
      </c>
    </row>
    <row r="257" spans="1:15" x14ac:dyDescent="0.55000000000000004">
      <c r="A257" s="3">
        <v>9</v>
      </c>
      <c r="B257" s="3">
        <v>6</v>
      </c>
      <c r="I257" s="3">
        <v>9</v>
      </c>
      <c r="J257" s="3">
        <v>6</v>
      </c>
      <c r="K257" s="2">
        <f>IF(logVir!K257="","",logVir!K257-SKir!K257*logKir!K257-SLir!K257*logHir!K257-SLir!K257*logQir!K257)</f>
        <v>-0.14823334697365834</v>
      </c>
      <c r="L257" s="2">
        <f>IF(logVir!L257="","",logVir!L257-SKir!L257*logKir!L257-SLir!L257*logHir!L257-SLir!L257*logQir!L257)</f>
        <v>5.936419939471508E-2</v>
      </c>
      <c r="M257" s="2">
        <f>IF(logVir!M257="","",logVir!M257-SKir!M257*logKir!M257-SLir!M257*logHir!M257-SLir!M257*logQir!M257)</f>
        <v>0.11490663853836412</v>
      </c>
      <c r="N257" s="2">
        <f>IF(logVir!N257="","",logVir!N257-SKir!N257*logKir!N257-SLir!N257*logHir!N257-SLir!N257*logQir!N257)</f>
        <v>4.8157343937511752E-3</v>
      </c>
      <c r="O257" s="2">
        <f>IF(logVir!O257="","",logVir!O257-SKir!O257*logKir!O257-SLir!O257*logHir!O257-SLir!O257*logQir!O257)</f>
        <v>0.14347195710520533</v>
      </c>
    </row>
    <row r="258" spans="1:15" x14ac:dyDescent="0.55000000000000004">
      <c r="A258" s="3">
        <v>9</v>
      </c>
      <c r="B258" s="3">
        <v>7</v>
      </c>
      <c r="I258" s="3">
        <v>9</v>
      </c>
      <c r="J258" s="3">
        <v>7</v>
      </c>
      <c r="K258" s="2">
        <f>IF(logVir!K258="","",logVir!K258-SKir!K258*logKir!K258-SLir!K258*logHir!K258-SLir!K258*logQir!K258)</f>
        <v>-0.11335789055635835</v>
      </c>
      <c r="L258" s="2">
        <f>IF(logVir!L258="","",logVir!L258-SKir!L258*logKir!L258-SLir!L258*logHir!L258-SLir!L258*logQir!L258)</f>
        <v>2.6412180695322422E-2</v>
      </c>
      <c r="M258" s="2">
        <f>IF(logVir!M258="","",logVir!M258-SKir!M258*logKir!M258-SLir!M258*logHir!M258-SLir!M258*logQir!M258)</f>
        <v>-0.16098670922406622</v>
      </c>
      <c r="N258" s="2">
        <f>IF(logVir!N258="","",logVir!N258-SKir!N258*logKir!N258-SLir!N258*logHir!N258-SLir!N258*logQir!N258)</f>
        <v>-0.13683686552384239</v>
      </c>
      <c r="O258" s="2">
        <f>IF(logVir!O258="","",logVir!O258-SKir!O258*logKir!O258-SLir!O258*logHir!O258-SLir!O258*logQir!O258)</f>
        <v>3.7876140680569617E-2</v>
      </c>
    </row>
    <row r="259" spans="1:15" x14ac:dyDescent="0.55000000000000004">
      <c r="A259" s="3">
        <v>9</v>
      </c>
      <c r="B259" s="3">
        <v>8</v>
      </c>
      <c r="I259" s="3">
        <v>9</v>
      </c>
      <c r="J259" s="3">
        <v>8</v>
      </c>
      <c r="K259" s="2">
        <f>IF(logVir!K259="","",logVir!K259-SKir!K259*logKir!K259-SLir!K259*logHir!K259-SLir!K259*logQir!K259)</f>
        <v>-1.5712014485182828E-2</v>
      </c>
      <c r="L259" s="2">
        <f>IF(logVir!L259="","",logVir!L259-SKir!L259*logKir!L259-SLir!L259*logHir!L259-SLir!L259*logQir!L259)</f>
        <v>-0.13486756321816393</v>
      </c>
      <c r="M259" s="2">
        <f>IF(logVir!M259="","",logVir!M259-SKir!M259*logKir!M259-SLir!M259*logHir!M259-SLir!M259*logQir!M259)</f>
        <v>-6.9989393256617433E-2</v>
      </c>
      <c r="N259" s="2">
        <f>IF(logVir!N259="","",logVir!N259-SKir!N259*logKir!N259-SLir!N259*logHir!N259-SLir!N259*logQir!N259)</f>
        <v>-5.139619273817108E-2</v>
      </c>
      <c r="O259" s="2">
        <f>IF(logVir!O259="","",logVir!O259-SKir!O259*logKir!O259-SLir!O259*logHir!O259-SLir!O259*logQir!O259)</f>
        <v>0.10645214689435034</v>
      </c>
    </row>
    <row r="260" spans="1:15" x14ac:dyDescent="0.55000000000000004">
      <c r="A260" s="3">
        <v>9</v>
      </c>
      <c r="B260" s="3">
        <v>9</v>
      </c>
      <c r="I260" s="3">
        <v>9</v>
      </c>
      <c r="J260" s="3">
        <v>9</v>
      </c>
      <c r="K260" s="2">
        <f>IF(logVir!K260="","",logVir!K260-SKir!K260*logKir!K260-SLir!K260*logHir!K260-SLir!K260*logQir!K260)</f>
        <v>0.11892220795915633</v>
      </c>
      <c r="L260" s="2">
        <f>IF(logVir!L260="","",logVir!L260-SKir!L260*logKir!L260-SLir!L260*logHir!L260-SLir!L260*logQir!L260)</f>
        <v>8.6335313298374058E-2</v>
      </c>
      <c r="M260" s="2">
        <f>IF(logVir!M260="","",logVir!M260-SKir!M260*logKir!M260-SLir!M260*logHir!M260-SLir!M260*logQir!M260)</f>
        <v>0.15661035324113498</v>
      </c>
      <c r="N260" s="2">
        <f>IF(logVir!N260="","",logVir!N260-SKir!N260*logKir!N260-SLir!N260*logHir!N260-SLir!N260*logQir!N260)</f>
        <v>0.11271153236112039</v>
      </c>
      <c r="O260" s="2">
        <f>IF(logVir!O260="","",logVir!O260-SKir!O260*logKir!O260-SLir!O260*logHir!O260-SLir!O260*logQir!O260)</f>
        <v>0.10372421738611859</v>
      </c>
    </row>
    <row r="261" spans="1:15" x14ac:dyDescent="0.55000000000000004">
      <c r="A261" s="3">
        <v>9</v>
      </c>
      <c r="B261" s="3">
        <v>10</v>
      </c>
      <c r="I261" s="3">
        <v>9</v>
      </c>
      <c r="J261" s="3">
        <v>10</v>
      </c>
      <c r="K261" s="2">
        <f>IF(logVir!K261="","",logVir!K261-SKir!K261*logKir!K261-SLir!K261*logHir!K261-SLir!K261*logQir!K261)</f>
        <v>-0.19032790653727322</v>
      </c>
      <c r="L261" s="2">
        <f>IF(logVir!L261="","",logVir!L261-SKir!L261*logKir!L261-SLir!L261*logHir!L261-SLir!L261*logQir!L261)</f>
        <v>0.13744785841538715</v>
      </c>
      <c r="M261" s="2">
        <f>IF(logVir!M261="","",logVir!M261-SKir!M261*logKir!M261-SLir!M261*logHir!M261-SLir!M261*logQir!M261)</f>
        <v>0.17354336210358512</v>
      </c>
      <c r="N261" s="2">
        <f>IF(logVir!N261="","",logVir!N261-SKir!N261*logKir!N261-SLir!N261*logHir!N261-SLir!N261*logQir!N261)</f>
        <v>0.10573745312778751</v>
      </c>
      <c r="O261" s="2">
        <f>IF(logVir!O261="","",logVir!O261-SKir!O261*logKir!O261-SLir!O261*logHir!O261-SLir!O261*logQir!O261)</f>
        <v>-7.6216059691645577E-2</v>
      </c>
    </row>
    <row r="262" spans="1:15" x14ac:dyDescent="0.55000000000000004">
      <c r="A262" s="3">
        <v>9</v>
      </c>
      <c r="B262" s="3">
        <v>11</v>
      </c>
      <c r="I262" s="3">
        <v>9</v>
      </c>
      <c r="J262" s="3">
        <v>11</v>
      </c>
      <c r="K262" s="2">
        <f>IF(logVir!K262="","",logVir!K262-SKir!K262*logKir!K262-SLir!K262*logHir!K262-SLir!K262*logQir!K262)</f>
        <v>-5.740828689501231E-2</v>
      </c>
      <c r="L262" s="2">
        <f>IF(logVir!L262="","",logVir!L262-SKir!L262*logKir!L262-SLir!L262*logHir!L262-SLir!L262*logQir!L262)</f>
        <v>0.60318162251182261</v>
      </c>
      <c r="M262" s="2">
        <f>IF(logVir!M262="","",logVir!M262-SKir!M262*logKir!M262-SLir!M262*logHir!M262-SLir!M262*logQir!M262)</f>
        <v>0.39490766923809723</v>
      </c>
      <c r="N262" s="2">
        <f>IF(logVir!N262="","",logVir!N262-SKir!N262*logKir!N262-SLir!N262*logHir!N262-SLir!N262*logQir!N262)</f>
        <v>0.49066318395195685</v>
      </c>
      <c r="O262" s="2">
        <f>IF(logVir!O262="","",logVir!O262-SKir!O262*logKir!O262-SLir!O262*logHir!O262-SLir!O262*logQir!O262)</f>
        <v>0.20078897054341605</v>
      </c>
    </row>
    <row r="263" spans="1:15" x14ac:dyDescent="0.55000000000000004">
      <c r="A263" s="3">
        <v>9</v>
      </c>
      <c r="B263" s="3">
        <v>12</v>
      </c>
      <c r="I263" s="3">
        <v>9</v>
      </c>
      <c r="J263" s="3">
        <v>12</v>
      </c>
      <c r="K263" s="2">
        <f>IF(logVir!K263="","",logVir!K263-SKir!K263*logKir!K263-SLir!K263*logHir!K263-SLir!K263*logQir!K263)</f>
        <v>0.70192062400279731</v>
      </c>
      <c r="L263" s="2">
        <f>IF(logVir!L263="","",logVir!L263-SKir!L263*logKir!L263-SLir!L263*logHir!L263-SLir!L263*logQir!L263)</f>
        <v>0.59447389264182493</v>
      </c>
      <c r="M263" s="2">
        <f>IF(logVir!M263="","",logVir!M263-SKir!M263*logKir!M263-SLir!M263*logHir!M263-SLir!M263*logQir!M263)</f>
        <v>0.92320278263305822</v>
      </c>
      <c r="N263" s="2">
        <f>IF(logVir!N263="","",logVir!N263-SKir!N263*logKir!N263-SLir!N263*logHir!N263-SLir!N263*logQir!N263)</f>
        <v>0.87744655267903582</v>
      </c>
      <c r="O263" s="2">
        <f>IF(logVir!O263="","",logVir!O263-SKir!O263*logKir!O263-SLir!O263*logHir!O263-SLir!O263*logQir!O263)</f>
        <v>0.62029346111757389</v>
      </c>
    </row>
    <row r="264" spans="1:15" x14ac:dyDescent="0.55000000000000004">
      <c r="A264" s="3">
        <v>9</v>
      </c>
      <c r="B264" s="3">
        <v>13</v>
      </c>
      <c r="I264" s="3">
        <v>9</v>
      </c>
      <c r="J264" s="3">
        <v>13</v>
      </c>
      <c r="K264" s="2">
        <f>IF(logVir!K264="","",logVir!K264-SKir!K264*logKir!K264-SLir!K264*logHir!K264-SLir!K264*logQir!K264)</f>
        <v>0.90453227054430851</v>
      </c>
      <c r="L264" s="2">
        <f>IF(logVir!L264="","",logVir!L264-SKir!L264*logKir!L264-SLir!L264*logHir!L264-SLir!L264*logQir!L264)</f>
        <v>0.83290790579316876</v>
      </c>
      <c r="M264" s="2">
        <f>IF(logVir!M264="","",logVir!M264-SKir!M264*logKir!M264-SLir!M264*logHir!M264-SLir!M264*logQir!M264)</f>
        <v>0.62049861538929818</v>
      </c>
      <c r="N264" s="2">
        <f>IF(logVir!N264="","",logVir!N264-SKir!N264*logKir!N264-SLir!N264*logHir!N264-SLir!N264*logQir!N264)</f>
        <v>0.88854476770608093</v>
      </c>
      <c r="O264" s="2">
        <f>IF(logVir!O264="","",logVir!O264-SKir!O264*logKir!O264-SLir!O264*logHir!O264-SLir!O264*logQir!O264)</f>
        <v>0.64250374980846525</v>
      </c>
    </row>
    <row r="265" spans="1:15" x14ac:dyDescent="0.55000000000000004">
      <c r="A265" s="3">
        <v>9</v>
      </c>
      <c r="B265" s="3">
        <v>14</v>
      </c>
      <c r="I265" s="3">
        <v>9</v>
      </c>
      <c r="J265" s="3">
        <v>14</v>
      </c>
      <c r="K265" s="2">
        <f>IF(logVir!K265="","",logVir!K265-SKir!K265*logKir!K265-SLir!K265*logHir!K265-SLir!K265*logQir!K265)</f>
        <v>0.14072587265378439</v>
      </c>
      <c r="L265" s="2">
        <f>IF(logVir!L265="","",logVir!L265-SKir!L265*logKir!L265-SLir!L265*logHir!L265-SLir!L265*logQir!L265)</f>
        <v>-0.15670879962898077</v>
      </c>
      <c r="M265" s="2">
        <f>IF(logVir!M265="","",logVir!M265-SKir!M265*logKir!M265-SLir!M265*logHir!M265-SLir!M265*logQir!M265)</f>
        <v>-0.31925835112165757</v>
      </c>
      <c r="N265" s="2">
        <f>IF(logVir!N265="","",logVir!N265-SKir!N265*logKir!N265-SLir!N265*logHir!N265-SLir!N265*logQir!N265)</f>
        <v>-0.38810171752166256</v>
      </c>
      <c r="O265" s="2">
        <f>IF(logVir!O265="","",logVir!O265-SKir!O265*logKir!O265-SLir!O265*logHir!O265-SLir!O265*logQir!O265)</f>
        <v>-0.36098633938166413</v>
      </c>
    </row>
    <row r="266" spans="1:15" x14ac:dyDescent="0.55000000000000004">
      <c r="A266" s="3">
        <v>9</v>
      </c>
      <c r="B266" s="3">
        <v>15</v>
      </c>
      <c r="I266" s="3">
        <v>9</v>
      </c>
      <c r="J266" s="3">
        <v>15</v>
      </c>
      <c r="K266" s="2">
        <f>IF(logVir!K266="","",logVir!K266-SKir!K266*logKir!K266-SLir!K266*logHir!K266-SLir!K266*logQir!K266)</f>
        <v>-0.12307358263901114</v>
      </c>
      <c r="L266" s="2">
        <f>IF(logVir!L266="","",logVir!L266-SKir!L266*logKir!L266-SLir!L266*logHir!L266-SLir!L266*logQir!L266)</f>
        <v>6.6376287540805753E-3</v>
      </c>
      <c r="M266" s="2">
        <f>IF(logVir!M266="","",logVir!M266-SKir!M266*logKir!M266-SLir!M266*logHir!M266-SLir!M266*logQir!M266)</f>
        <v>-0.16882038433817947</v>
      </c>
      <c r="N266" s="2">
        <f>IF(logVir!N266="","",logVir!N266-SKir!N266*logKir!N266-SLir!N266*logHir!N266-SLir!N266*logQir!N266)</f>
        <v>-4.2997475443582435E-2</v>
      </c>
      <c r="O266" s="2">
        <f>IF(logVir!O266="","",logVir!O266-SKir!O266*logKir!O266-SLir!O266*logHir!O266-SLir!O266*logQir!O266)</f>
        <v>-2.67724235403623E-2</v>
      </c>
    </row>
    <row r="267" spans="1:15" x14ac:dyDescent="0.55000000000000004">
      <c r="A267" s="3">
        <v>9</v>
      </c>
      <c r="B267" s="3">
        <v>16</v>
      </c>
      <c r="I267" s="3">
        <v>9</v>
      </c>
      <c r="J267" s="3">
        <v>16</v>
      </c>
      <c r="K267" s="2">
        <f>IF(logVir!K267="","",logVir!K267-SKir!K267*logKir!K267-SLir!K267*logHir!K267-SLir!K267*logQir!K267)</f>
        <v>0.16523050688985283</v>
      </c>
      <c r="L267" s="2">
        <f>IF(logVir!L267="","",logVir!L267-SKir!L267*logKir!L267-SLir!L267*logHir!L267-SLir!L267*logQir!L267)</f>
        <v>0.15913922994576363</v>
      </c>
      <c r="M267" s="2">
        <f>IF(logVir!M267="","",logVir!M267-SKir!M267*logKir!M267-SLir!M267*logHir!M267-SLir!M267*logQir!M267)</f>
        <v>0.17691947545741626</v>
      </c>
      <c r="N267" s="2">
        <f>IF(logVir!N267="","",logVir!N267-SKir!N267*logKir!N267-SLir!N267*logHir!N267-SLir!N267*logQir!N267)</f>
        <v>0.21534572957155676</v>
      </c>
      <c r="O267" s="2">
        <f>IF(logVir!O267="","",logVir!O267-SKir!O267*logKir!O267-SLir!O267*logHir!O267-SLir!O267*logQir!O267)</f>
        <v>0.15528727571249129</v>
      </c>
    </row>
    <row r="268" spans="1:15" x14ac:dyDescent="0.55000000000000004">
      <c r="A268" s="3">
        <v>9</v>
      </c>
      <c r="B268" s="3">
        <v>17</v>
      </c>
      <c r="I268" s="3">
        <v>9</v>
      </c>
      <c r="J268" s="3">
        <v>17</v>
      </c>
      <c r="K268" s="2">
        <f>IF(logVir!K268="","",logVir!K268-SKir!K268*logKir!K268-SLir!K268*logHir!K268-SLir!K268*logQir!K268)</f>
        <v>-0.10170324448981426</v>
      </c>
      <c r="L268" s="2">
        <f>IF(logVir!L268="","",logVir!L268-SKir!L268*logKir!L268-SLir!L268*logHir!L268-SLir!L268*logQir!L268)</f>
        <v>-7.0150082342621878E-2</v>
      </c>
      <c r="M268" s="2">
        <f>IF(logVir!M268="","",logVir!M268-SKir!M268*logKir!M268-SLir!M268*logHir!M268-SLir!M268*logQir!M268)</f>
        <v>2.4942366502631964E-2</v>
      </c>
      <c r="N268" s="2">
        <f>IF(logVir!N268="","",logVir!N268-SKir!N268*logKir!N268-SLir!N268*logHir!N268-SLir!N268*logQir!N268)</f>
        <v>0.17484325675905127</v>
      </c>
      <c r="O268" s="2">
        <f>IF(logVir!O268="","",logVir!O268-SKir!O268*logKir!O268-SLir!O268*logHir!O268-SLir!O268*logQir!O268)</f>
        <v>0.10357300183849863</v>
      </c>
    </row>
    <row r="269" spans="1:15" x14ac:dyDescent="0.55000000000000004">
      <c r="A269" s="3">
        <v>9</v>
      </c>
      <c r="B269" s="3">
        <v>18</v>
      </c>
      <c r="I269" s="3">
        <v>9</v>
      </c>
      <c r="J269" s="3">
        <v>18</v>
      </c>
      <c r="K269" s="2">
        <f>IF(logVir!K269="","",logVir!K269-SKir!K269*logKir!K269-SLir!K269*logHir!K269-SLir!K269*logQir!K269)</f>
        <v>6.8165344853153828E-2</v>
      </c>
      <c r="L269" s="2">
        <f>IF(logVir!L269="","",logVir!L269-SKir!L269*logKir!L269-SLir!L269*logHir!L269-SLir!L269*logQir!L269)</f>
        <v>-8.8351984473522743E-2</v>
      </c>
      <c r="M269" s="2">
        <f>IF(logVir!M269="","",logVir!M269-SKir!M269*logKir!M269-SLir!M269*logHir!M269-SLir!M269*logQir!M269)</f>
        <v>-0.18021920992493129</v>
      </c>
      <c r="N269" s="2">
        <f>IF(logVir!N269="","",logVir!N269-SKir!N269*logKir!N269-SLir!N269*logHir!N269-SLir!N269*logQir!N269)</f>
        <v>-0.13657899737984067</v>
      </c>
      <c r="O269" s="2">
        <f>IF(logVir!O269="","",logVir!O269-SKir!O269*logKir!O269-SLir!O269*logHir!O269-SLir!O269*logQir!O269)</f>
        <v>-0.19858649455749666</v>
      </c>
    </row>
    <row r="270" spans="1:15" x14ac:dyDescent="0.55000000000000004">
      <c r="A270" s="3">
        <v>9</v>
      </c>
      <c r="B270" s="3">
        <v>19</v>
      </c>
      <c r="I270" s="3">
        <v>9</v>
      </c>
      <c r="J270" s="3">
        <v>19</v>
      </c>
      <c r="K270" s="2">
        <f>IF(logVir!K270="","",logVir!K270-SKir!K270*logKir!K270-SLir!K270*logHir!K270-SLir!K270*logQir!K270)</f>
        <v>-8.2570757999285815E-2</v>
      </c>
      <c r="L270" s="2">
        <f>IF(logVir!L270="","",logVir!L270-SKir!L270*logKir!L270-SLir!L270*logHir!L270-SLir!L270*logQir!L270)</f>
        <v>-5.7043057479815779E-2</v>
      </c>
      <c r="M270" s="2">
        <f>IF(logVir!M270="","",logVir!M270-SKir!M270*logKir!M270-SLir!M270*logHir!M270-SLir!M270*logQir!M270)</f>
        <v>3.7200496059226207E-3</v>
      </c>
      <c r="N270" s="2">
        <f>IF(logVir!N270="","",logVir!N270-SKir!N270*logKir!N270-SLir!N270*logHir!N270-SLir!N270*logQir!N270)</f>
        <v>-3.5648033308166509E-2</v>
      </c>
      <c r="O270" s="2">
        <f>IF(logVir!O270="","",logVir!O270-SKir!O270*logKir!O270-SLir!O270*logHir!O270-SLir!O270*logQir!O270)</f>
        <v>-0.17964277004873436</v>
      </c>
    </row>
    <row r="271" spans="1:15" x14ac:dyDescent="0.55000000000000004">
      <c r="A271" s="3">
        <v>9</v>
      </c>
      <c r="B271" s="3">
        <v>20</v>
      </c>
      <c r="I271" s="3">
        <v>9</v>
      </c>
      <c r="J271" s="3">
        <v>20</v>
      </c>
      <c r="K271" s="2">
        <f>IF(logVir!K271="","",logVir!K271-SKir!K271*logKir!K271-SLir!K271*logHir!K271-SLir!K271*logQir!K271)</f>
        <v>-7.2537300003238075E-2</v>
      </c>
      <c r="L271" s="2">
        <f>IF(logVir!L271="","",logVir!L271-SKir!L271*logKir!L271-SLir!L271*logHir!L271-SLir!L271*logQir!L271)</f>
        <v>-5.7695609405665343E-3</v>
      </c>
      <c r="M271" s="2">
        <f>IF(logVir!M271="","",logVir!M271-SKir!M271*logKir!M271-SLir!M271*logHir!M271-SLir!M271*logQir!M271)</f>
        <v>7.514120779136893E-3</v>
      </c>
      <c r="N271" s="2">
        <f>IF(logVir!N271="","",logVir!N271-SKir!N271*logKir!N271-SLir!N271*logHir!N271-SLir!N271*logQir!N271)</f>
        <v>4.5597388279347961E-3</v>
      </c>
      <c r="O271" s="2">
        <f>IF(logVir!O271="","",logVir!O271-SKir!O271*logKir!O271-SLir!O271*logHir!O271-SLir!O271*logQir!O271)</f>
        <v>-7.9135695262757794E-2</v>
      </c>
    </row>
    <row r="272" spans="1:15" x14ac:dyDescent="0.55000000000000004">
      <c r="A272" s="3">
        <v>9</v>
      </c>
      <c r="B272" s="3">
        <v>21</v>
      </c>
      <c r="I272" s="3">
        <v>9</v>
      </c>
      <c r="J272" s="3">
        <v>21</v>
      </c>
      <c r="K272" s="2">
        <f>IF(logVir!K272="","",logVir!K272-SKir!K272*logKir!K272-SLir!K272*logHir!K272-SLir!K272*logQir!K272)</f>
        <v>-0.18991297519116093</v>
      </c>
      <c r="L272" s="2">
        <f>IF(logVir!L272="","",logVir!L272-SKir!L272*logKir!L272-SLir!L272*logHir!L272-SLir!L272*logQir!L272)</f>
        <v>-0.17980461624730557</v>
      </c>
      <c r="M272" s="2">
        <f>IF(logVir!M272="","",logVir!M272-SKir!M272*logKir!M272-SLir!M272*logHir!M272-SLir!M272*logQir!M272)</f>
        <v>-5.4096999281333207E-2</v>
      </c>
      <c r="N272" s="2">
        <f>IF(logVir!N272="","",logVir!N272-SKir!N272*logKir!N272-SLir!N272*logHir!N272-SLir!N272*logQir!N272)</f>
        <v>6.2921437038583758E-2</v>
      </c>
      <c r="O272" s="2">
        <f>IF(logVir!O272="","",logVir!O272-SKir!O272*logKir!O272-SLir!O272*logHir!O272-SLir!O272*logQir!O272)</f>
        <v>-6.0644163697784678E-2</v>
      </c>
    </row>
    <row r="273" spans="1:15" x14ac:dyDescent="0.55000000000000004">
      <c r="A273" s="3">
        <v>9</v>
      </c>
      <c r="B273" s="3">
        <v>22</v>
      </c>
      <c r="I273" s="3">
        <v>9</v>
      </c>
      <c r="J273" s="3">
        <v>22</v>
      </c>
      <c r="K273" s="2">
        <f>IF(logVir!K273="","",logVir!K273-SKir!K273*logKir!K273-SLir!K273*logHir!K273-SLir!K273*logQir!K273)</f>
        <v>-2.0558420958990232E-2</v>
      </c>
      <c r="L273" s="2">
        <f>IF(logVir!L273="","",logVir!L273-SKir!L273*logKir!L273-SLir!L273*logHir!L273-SLir!L273*logQir!L273)</f>
        <v>-3.2947671452966149E-2</v>
      </c>
      <c r="M273" s="2">
        <f>IF(logVir!M273="","",logVir!M273-SKir!M273*logKir!M273-SLir!M273*logHir!M273-SLir!M273*logQir!M273)</f>
        <v>6.5555305999465796E-2</v>
      </c>
      <c r="N273" s="2">
        <f>IF(logVir!N273="","",logVir!N273-SKir!N273*logKir!N273-SLir!N273*logHir!N273-SLir!N273*logQir!N273)</f>
        <v>3.6843186670063019E-2</v>
      </c>
      <c r="O273" s="2">
        <f>IF(logVir!O273="","",logVir!O273-SKir!O273*logKir!O273-SLir!O273*logHir!O273-SLir!O273*logQir!O273)</f>
        <v>-6.4226639736695221E-2</v>
      </c>
    </row>
    <row r="274" spans="1:15" x14ac:dyDescent="0.55000000000000004">
      <c r="A274" s="3">
        <v>9</v>
      </c>
      <c r="B274" s="3">
        <v>23</v>
      </c>
      <c r="I274" s="3">
        <v>9</v>
      </c>
      <c r="J274" s="3">
        <v>23</v>
      </c>
      <c r="K274" s="2">
        <f>IF(logVir!K274="","",logVir!K274-SKir!K274*logKir!K274-SLir!K274*logHir!K274-SLir!K274*logQir!K274)</f>
        <v>7.145723893782166E-2</v>
      </c>
      <c r="L274" s="2">
        <f>IF(logVir!L274="","",logVir!L274-SKir!L274*logKir!L274-SLir!L274*logHir!L274-SLir!L274*logQir!L274)</f>
        <v>4.0426814688004964E-2</v>
      </c>
      <c r="M274" s="2">
        <f>IF(logVir!M274="","",logVir!M274-SKir!M274*logKir!M274-SLir!M274*logHir!M274-SLir!M274*logQir!M274)</f>
        <v>9.7519338028892455E-3</v>
      </c>
      <c r="N274" s="2">
        <f>IF(logVir!N274="","",logVir!N274-SKir!N274*logKir!N274-SLir!N274*logHir!N274-SLir!N274*logQir!N274)</f>
        <v>6.0015508070465372E-2</v>
      </c>
      <c r="O274" s="2">
        <f>IF(logVir!O274="","",logVir!O274-SKir!O274*logKir!O274-SLir!O274*logHir!O274-SLir!O274*logQir!O274)</f>
        <v>6.096144638871584E-2</v>
      </c>
    </row>
    <row r="275" spans="1:15" x14ac:dyDescent="0.55000000000000004">
      <c r="A275" s="3">
        <v>9</v>
      </c>
      <c r="B275" s="3">
        <v>24</v>
      </c>
      <c r="I275" s="3">
        <v>9</v>
      </c>
      <c r="J275" s="3">
        <v>24</v>
      </c>
      <c r="K275" s="2">
        <f>IF(logVir!K275="","",logVir!K275-SKir!K275*logKir!K275-SLir!K275*logHir!K275-SLir!K275*logQir!K275)</f>
        <v>-6.4006354403239707E-2</v>
      </c>
      <c r="L275" s="2">
        <f>IF(logVir!L275="","",logVir!L275-SKir!L275*logKir!L275-SLir!L275*logHir!L275-SLir!L275*logQir!L275)</f>
        <v>-3.638060298099853E-2</v>
      </c>
      <c r="M275" s="2">
        <f>IF(logVir!M275="","",logVir!M275-SKir!M275*logKir!M275-SLir!M275*logHir!M275-SLir!M275*logQir!M275)</f>
        <v>-0.24782678802581937</v>
      </c>
      <c r="N275" s="2">
        <f>IF(logVir!N275="","",logVir!N275-SKir!N275*logKir!N275-SLir!N275*logHir!N275-SLir!N275*logQir!N275)</f>
        <v>-0.21354781194052816</v>
      </c>
      <c r="O275" s="2">
        <f>IF(logVir!O275="","",logVir!O275-SKir!O275*logKir!O275-SLir!O275*logHir!O275-SLir!O275*logQir!O275)</f>
        <v>-9.7419007358266446E-2</v>
      </c>
    </row>
    <row r="276" spans="1:15" x14ac:dyDescent="0.55000000000000004">
      <c r="A276" s="3">
        <v>9</v>
      </c>
      <c r="B276" s="3">
        <v>25</v>
      </c>
      <c r="I276" s="3">
        <v>9</v>
      </c>
      <c r="J276" s="3">
        <v>25</v>
      </c>
      <c r="K276" s="2">
        <f>IF(logVir!K276="","",logVir!K276-SKir!K276*logKir!K276-SLir!K276*logHir!K276-SLir!K276*logQir!K276)</f>
        <v>2.2929378755067696E-2</v>
      </c>
      <c r="L276" s="2">
        <f>IF(logVir!L276="","",logVir!L276-SKir!L276*logKir!L276-SLir!L276*logHir!L276-SLir!L276*logQir!L276)</f>
        <v>5.8621215158692654E-2</v>
      </c>
      <c r="M276" s="2">
        <f>IF(logVir!M276="","",logVir!M276-SKir!M276*logKir!M276-SLir!M276*logHir!M276-SLir!M276*logQir!M276)</f>
        <v>-1.2607063139299303E-2</v>
      </c>
      <c r="N276" s="2">
        <f>IF(logVir!N276="","",logVir!N276-SKir!N276*logKir!N276-SLir!N276*logHir!N276-SLir!N276*logQir!N276)</f>
        <v>-2.0948581245654021E-3</v>
      </c>
      <c r="O276" s="2">
        <f>IF(logVir!O276="","",logVir!O276-SKir!O276*logKir!O276-SLir!O276*logHir!O276-SLir!O276*logQir!O276)</f>
        <v>-2.5371347079514831E-2</v>
      </c>
    </row>
    <row r="277" spans="1:15" x14ac:dyDescent="0.55000000000000004">
      <c r="A277" s="3">
        <v>9</v>
      </c>
      <c r="B277" s="3">
        <v>26</v>
      </c>
      <c r="I277" s="3">
        <v>9</v>
      </c>
      <c r="J277" s="3">
        <v>26</v>
      </c>
      <c r="K277" s="2">
        <f>IF(logVir!K277="","",logVir!K277-SKir!K277*logKir!K277-SLir!K277*logHir!K277-SLir!K277*logQir!K277)</f>
        <v>-4.7356440442923697E-2</v>
      </c>
      <c r="L277" s="2">
        <f>IF(logVir!L277="","",logVir!L277-SKir!L277*logKir!L277-SLir!L277*logHir!L277-SLir!L277*logQir!L277)</f>
        <v>-0.11900753560383678</v>
      </c>
      <c r="M277" s="2">
        <f>IF(logVir!M277="","",logVir!M277-SKir!M277*logKir!M277-SLir!M277*logHir!M277-SLir!M277*logQir!M277)</f>
        <v>-0.10003032975713169</v>
      </c>
      <c r="N277" s="2">
        <f>IF(logVir!N277="","",logVir!N277-SKir!N277*logKir!N277-SLir!N277*logHir!N277-SLir!N277*logQir!N277)</f>
        <v>-7.6185152539432255E-2</v>
      </c>
      <c r="O277" s="2">
        <f>IF(logVir!O277="","",logVir!O277-SKir!O277*logKir!O277-SLir!O277*logHir!O277-SLir!O277*logQir!O277)</f>
        <v>-4.3288403098073233E-2</v>
      </c>
    </row>
    <row r="278" spans="1:15" x14ac:dyDescent="0.55000000000000004">
      <c r="A278" s="3">
        <v>9</v>
      </c>
      <c r="B278" s="3">
        <v>27</v>
      </c>
      <c r="I278" s="3">
        <v>9</v>
      </c>
      <c r="J278" s="3">
        <v>27</v>
      </c>
      <c r="K278" s="2">
        <f>IF(logVir!K278="","",logVir!K278-SKir!K278*logKir!K278-SLir!K278*logHir!K278-SLir!K278*logQir!K278)</f>
        <v>-0.18523958513805117</v>
      </c>
      <c r="L278" s="2">
        <f>IF(logVir!L278="","",logVir!L278-SKir!L278*logKir!L278-SLir!L278*logHir!L278-SLir!L278*logQir!L278)</f>
        <v>-0.13198399935051103</v>
      </c>
      <c r="M278" s="2">
        <f>IF(logVir!M278="","",logVir!M278-SKir!M278*logKir!M278-SLir!M278*logHir!M278-SLir!M278*logQir!M278)</f>
        <v>-0.1266005474627831</v>
      </c>
      <c r="N278" s="2">
        <f>IF(logVir!N278="","",logVir!N278-SKir!N278*logKir!N278-SLir!N278*logHir!N278-SLir!N278*logQir!N278)</f>
        <v>-0.13302125885344318</v>
      </c>
      <c r="O278" s="2">
        <f>IF(logVir!O278="","",logVir!O278-SKir!O278*logKir!O278-SLir!O278*logHir!O278-SLir!O278*logQir!O278)</f>
        <v>-0.16077823114639242</v>
      </c>
    </row>
    <row r="279" spans="1:15" x14ac:dyDescent="0.55000000000000004">
      <c r="A279" s="3">
        <v>9</v>
      </c>
      <c r="B279" s="3">
        <v>28</v>
      </c>
      <c r="I279" s="3">
        <v>9</v>
      </c>
      <c r="J279" s="3">
        <v>28</v>
      </c>
      <c r="K279" s="2">
        <f>IF(logVir!K279="","",logVir!K279-SKir!K279*logKir!K279-SLir!K279*logHir!K279-SLir!K279*logQir!K279)</f>
        <v>-3.5947330367680178E-2</v>
      </c>
      <c r="L279" s="2">
        <f>IF(logVir!L279="","",logVir!L279-SKir!L279*logKir!L279-SLir!L279*logHir!L279-SLir!L279*logQir!L279)</f>
        <v>-6.8185217384627517E-2</v>
      </c>
      <c r="M279" s="2">
        <f>IF(logVir!M279="","",logVir!M279-SKir!M279*logKir!M279-SLir!M279*logHir!M279-SLir!M279*logQir!M279)</f>
        <v>-7.213847380131741E-2</v>
      </c>
      <c r="N279" s="2">
        <f>IF(logVir!N279="","",logVir!N279-SKir!N279*logKir!N279-SLir!N279*logHir!N279-SLir!N279*logQir!N279)</f>
        <v>-9.507255855743435E-2</v>
      </c>
      <c r="O279" s="2">
        <f>IF(logVir!O279="","",logVir!O279-SKir!O279*logKir!O279-SLir!O279*logHir!O279-SLir!O279*logQir!O279)</f>
        <v>-0.11442838613476444</v>
      </c>
    </row>
    <row r="280" spans="1:15" x14ac:dyDescent="0.55000000000000004">
      <c r="A280" s="3">
        <v>9</v>
      </c>
      <c r="B280" s="3">
        <v>29</v>
      </c>
      <c r="I280" s="3">
        <v>9</v>
      </c>
      <c r="J280" s="3">
        <v>29</v>
      </c>
      <c r="K280" s="2">
        <f>IF(logVir!K280="","",logVir!K280-SKir!K280*logKir!K280-SLir!K280*logHir!K280-SLir!K280*logQir!K280)</f>
        <v>-8.6134268780984513E-2</v>
      </c>
      <c r="L280" s="2">
        <f>IF(logVir!L280="","",logVir!L280-SKir!L280*logKir!L280-SLir!L280*logHir!L280-SLir!L280*logQir!L280)</f>
        <v>-0.18886291677093919</v>
      </c>
      <c r="M280" s="2">
        <f>IF(logVir!M280="","",logVir!M280-SKir!M280*logKir!M280-SLir!M280*logHir!M280-SLir!M280*logQir!M280)</f>
        <v>-9.0659539948695453E-2</v>
      </c>
      <c r="N280" s="2">
        <f>IF(logVir!N280="","",logVir!N280-SKir!N280*logKir!N280-SLir!N280*logHir!N280-SLir!N280*logQir!N280)</f>
        <v>-0.22199304670127185</v>
      </c>
      <c r="O280" s="2">
        <f>IF(logVir!O280="","",logVir!O280-SKir!O280*logKir!O280-SLir!O280*logHir!O280-SLir!O280*logQir!O280)</f>
        <v>-0.12411209297120052</v>
      </c>
    </row>
    <row r="281" spans="1:15" x14ac:dyDescent="0.55000000000000004">
      <c r="A281" s="3">
        <v>9</v>
      </c>
      <c r="B281" s="3">
        <v>30</v>
      </c>
      <c r="I281" s="3">
        <v>9</v>
      </c>
      <c r="J281" s="3">
        <v>30</v>
      </c>
      <c r="K281" s="2">
        <f>IF(logVir!K281="","",logVir!K281-SKir!K281*logKir!K281-SLir!K281*logHir!K281-SLir!K281*logQir!K281)</f>
        <v>-2.7776918501557654E-2</v>
      </c>
      <c r="L281" s="2">
        <f>IF(logVir!L281="","",logVir!L281-SKir!L281*logKir!L281-SLir!L281*logHir!L281-SLir!L281*logQir!L281)</f>
        <v>8.5975070156417338E-2</v>
      </c>
      <c r="M281" s="2">
        <f>IF(logVir!M281="","",logVir!M281-SKir!M281*logKir!M281-SLir!M281*logHir!M281-SLir!M281*logQir!M281)</f>
        <v>5.5056758786921206E-2</v>
      </c>
      <c r="N281" s="2">
        <f>IF(logVir!N281="","",logVir!N281-SKir!N281*logKir!N281-SLir!N281*logHir!N281-SLir!N281*logQir!N281)</f>
        <v>6.8377673727447984E-3</v>
      </c>
      <c r="O281" s="2">
        <f>IF(logVir!O281="","",logVir!O281-SKir!O281*logKir!O281-SLir!O281*logHir!O281-SLir!O281*logQir!O281)</f>
        <v>7.7746065519691543E-2</v>
      </c>
    </row>
    <row r="282" spans="1:15" x14ac:dyDescent="0.55000000000000004">
      <c r="A282" s="3">
        <v>9</v>
      </c>
      <c r="B282" s="3">
        <v>31</v>
      </c>
      <c r="I282" s="3">
        <v>9</v>
      </c>
      <c r="J282" s="3">
        <v>31</v>
      </c>
      <c r="K282" s="2">
        <f>IF(logVir!K282="","",logVir!K282-SKir!K282*logKir!K282-SLir!K282*logHir!K282-SLir!K282*logQir!K282)</f>
        <v>7.5091770655539097E-2</v>
      </c>
      <c r="L282" s="2">
        <f>IF(logVir!L282="","",logVir!L282-SKir!L282*logKir!L282-SLir!L282*logHir!L282-SLir!L282*logQir!L282)</f>
        <v>7.8774372879384755E-2</v>
      </c>
      <c r="M282" s="2">
        <f>IF(logVir!M282="","",logVir!M282-SKir!M282*logKir!M282-SLir!M282*logHir!M282-SLir!M282*logQir!M282)</f>
        <v>-2.5111014888719613E-2</v>
      </c>
      <c r="N282" s="2">
        <f>IF(logVir!N282="","",logVir!N282-SKir!N282*logKir!N282-SLir!N282*logHir!N282-SLir!N282*logQir!N282)</f>
        <v>-5.350870699140562E-2</v>
      </c>
      <c r="O282" s="2">
        <f>IF(logVir!O282="","",logVir!O282-SKir!O282*logKir!O282-SLir!O282*logHir!O282-SLir!O282*logQir!O282)</f>
        <v>-8.950175265515653E-2</v>
      </c>
    </row>
    <row r="283" spans="1:15" x14ac:dyDescent="0.55000000000000004">
      <c r="A283" s="3">
        <v>10</v>
      </c>
      <c r="B283" s="3">
        <v>1</v>
      </c>
      <c r="I283" s="3">
        <v>10</v>
      </c>
      <c r="J283" s="3">
        <v>1</v>
      </c>
      <c r="K283" s="2">
        <f>IF(logVir!K283="","",logVir!K283-SKir!K283*logKir!K283-SLir!K283*logHir!K283-SLir!K283*logQir!K283)</f>
        <v>-0.13005005309874482</v>
      </c>
      <c r="L283" s="2">
        <f>IF(logVir!L283="","",logVir!L283-SKir!L283*logKir!L283-SLir!L283*logHir!L283-SLir!L283*logQir!L283)</f>
        <v>7.7080809268328929E-2</v>
      </c>
      <c r="M283" s="2">
        <f>IF(logVir!M283="","",logVir!M283-SKir!M283*logKir!M283-SLir!M283*logHir!M283-SLir!M283*logQir!M283)</f>
        <v>6.0003946224028167E-2</v>
      </c>
      <c r="N283" s="2">
        <f>IF(logVir!N283="","",logVir!N283-SKir!N283*logKir!N283-SLir!N283*logHir!N283-SLir!N283*logQir!N283)</f>
        <v>0.13300757616956624</v>
      </c>
      <c r="O283" s="2">
        <f>IF(logVir!O283="","",logVir!O283-SKir!O283*logKir!O283-SLir!O283*logHir!O283-SLir!O283*logQir!O283)</f>
        <v>8.4726008834436539E-2</v>
      </c>
    </row>
    <row r="284" spans="1:15" x14ac:dyDescent="0.55000000000000004">
      <c r="A284" s="3">
        <v>10</v>
      </c>
      <c r="B284" s="3">
        <v>2</v>
      </c>
      <c r="I284" s="3">
        <v>10</v>
      </c>
      <c r="J284" s="3">
        <v>2</v>
      </c>
      <c r="K284" s="2">
        <f>IF(logVir!K284="","",logVir!K284-SKir!K284*logKir!K284-SLir!K284*logHir!K284-SLir!K284*logQir!K284)</f>
        <v>-0.30808044856464079</v>
      </c>
      <c r="L284" s="2">
        <f>IF(logVir!L284="","",logVir!L284-SKir!L284*logKir!L284-SLir!L284*logHir!L284-SLir!L284*logQir!L284)</f>
        <v>-0.32013733160712937</v>
      </c>
      <c r="M284" s="2">
        <f>IF(logVir!M284="","",logVir!M284-SKir!M284*logKir!M284-SLir!M284*logHir!M284-SLir!M284*logQir!M284)</f>
        <v>-0.30525122837759022</v>
      </c>
      <c r="N284" s="2">
        <f>IF(logVir!N284="","",logVir!N284-SKir!N284*logKir!N284-SLir!N284*logHir!N284-SLir!N284*logQir!N284)</f>
        <v>-0.40576827097722079</v>
      </c>
      <c r="O284" s="2">
        <f>IF(logVir!O284="","",logVir!O284-SKir!O284*logKir!O284-SLir!O284*logHir!O284-SLir!O284*logQir!O284)</f>
        <v>-0.3527967671247127</v>
      </c>
    </row>
    <row r="285" spans="1:15" x14ac:dyDescent="0.55000000000000004">
      <c r="A285" s="3">
        <v>10</v>
      </c>
      <c r="B285" s="3">
        <v>3</v>
      </c>
      <c r="I285" s="3">
        <v>10</v>
      </c>
      <c r="J285" s="3">
        <v>3</v>
      </c>
      <c r="K285" s="2">
        <f>IF(logVir!K285="","",logVir!K285-SKir!K285*logKir!K285-SLir!K285*logHir!K285-SLir!K285*logQir!K285)</f>
        <v>0.42229544737913943</v>
      </c>
      <c r="L285" s="2">
        <f>IF(logVir!L285="","",logVir!L285-SKir!L285*logKir!L285-SLir!L285*logHir!L285-SLir!L285*logQir!L285)</f>
        <v>0.25875048162648162</v>
      </c>
      <c r="M285" s="2">
        <f>IF(logVir!M285="","",logVir!M285-SKir!M285*logKir!M285-SLir!M285*logHir!M285-SLir!M285*logQir!M285)</f>
        <v>0.18387981431052308</v>
      </c>
      <c r="N285" s="2">
        <f>IF(logVir!N285="","",logVir!N285-SKir!N285*logKir!N285-SLir!N285*logHir!N285-SLir!N285*logQir!N285)</f>
        <v>0.23607938195593359</v>
      </c>
      <c r="O285" s="2">
        <f>IF(logVir!O285="","",logVir!O285-SKir!O285*logKir!O285-SLir!O285*logHir!O285-SLir!O285*logQir!O285)</f>
        <v>0.2692485528293892</v>
      </c>
    </row>
    <row r="286" spans="1:15" x14ac:dyDescent="0.55000000000000004">
      <c r="A286" s="3">
        <v>10</v>
      </c>
      <c r="B286" s="3">
        <v>4</v>
      </c>
      <c r="I286" s="3">
        <v>10</v>
      </c>
      <c r="J286" s="3">
        <v>4</v>
      </c>
      <c r="K286" s="2">
        <f>IF(logVir!K286="","",logVir!K286-SKir!K286*logKir!K286-SLir!K286*logHir!K286-SLir!K286*logQir!K286)</f>
        <v>5.8811130004629689E-2</v>
      </c>
      <c r="L286" s="2">
        <f>IF(logVir!L286="","",logVir!L286-SKir!L286*logKir!L286-SLir!L286*logHir!L286-SLir!L286*logQir!L286)</f>
        <v>4.6281210948929882E-3</v>
      </c>
      <c r="M286" s="2">
        <f>IF(logVir!M286="","",logVir!M286-SKir!M286*logKir!M286-SLir!M286*logHir!M286-SLir!M286*logQir!M286)</f>
        <v>-0.16684314362740138</v>
      </c>
      <c r="N286" s="2">
        <f>IF(logVir!N286="","",logVir!N286-SKir!N286*logKir!N286-SLir!N286*logHir!N286-SLir!N286*logQir!N286)</f>
        <v>9.8090754039019845E-2</v>
      </c>
      <c r="O286" s="2">
        <f>IF(logVir!O286="","",logVir!O286-SKir!O286*logKir!O286-SLir!O286*logHir!O286-SLir!O286*logQir!O286)</f>
        <v>3.7448218312467009E-2</v>
      </c>
    </row>
    <row r="287" spans="1:15" x14ac:dyDescent="0.55000000000000004">
      <c r="A287" s="3">
        <v>10</v>
      </c>
      <c r="B287" s="3">
        <v>5</v>
      </c>
      <c r="I287" s="3">
        <v>10</v>
      </c>
      <c r="J287" s="3">
        <v>5</v>
      </c>
      <c r="K287" s="2">
        <f>IF(logVir!K287="","",logVir!K287-SKir!K287*logKir!K287-SLir!K287*logHir!K287-SLir!K287*logQir!K287)</f>
        <v>0.29832563520066446</v>
      </c>
      <c r="L287" s="2">
        <f>IF(logVir!L287="","",logVir!L287-SKir!L287*logKir!L287-SLir!L287*logHir!L287-SLir!L287*logQir!L287)</f>
        <v>-0.12518167443981823</v>
      </c>
      <c r="M287" s="2">
        <f>IF(logVir!M287="","",logVir!M287-SKir!M287*logKir!M287-SLir!M287*logHir!M287-SLir!M287*logQir!M287)</f>
        <v>-0.18033179410422895</v>
      </c>
      <c r="N287" s="2">
        <f>IF(logVir!N287="","",logVir!N287-SKir!N287*logKir!N287-SLir!N287*logHir!N287-SLir!N287*logQir!N287)</f>
        <v>-9.5696172730255588E-2</v>
      </c>
      <c r="O287" s="2">
        <f>IF(logVir!O287="","",logVir!O287-SKir!O287*logKir!O287-SLir!O287*logHir!O287-SLir!O287*logQir!O287)</f>
        <v>-8.2436359312872742E-2</v>
      </c>
    </row>
    <row r="288" spans="1:15" x14ac:dyDescent="0.55000000000000004">
      <c r="A288" s="3">
        <v>10</v>
      </c>
      <c r="B288" s="3">
        <v>6</v>
      </c>
      <c r="I288" s="3">
        <v>10</v>
      </c>
      <c r="J288" s="3">
        <v>6</v>
      </c>
      <c r="K288" s="2">
        <f>IF(logVir!K288="","",logVir!K288-SKir!K288*logKir!K288-SLir!K288*logHir!K288-SLir!K288*logQir!K288)</f>
        <v>0.20621573739760068</v>
      </c>
      <c r="L288" s="2">
        <f>IF(logVir!L288="","",logVir!L288-SKir!L288*logKir!L288-SLir!L288*logHir!L288-SLir!L288*logQir!L288)</f>
        <v>0.26836508754030425</v>
      </c>
      <c r="M288" s="2">
        <f>IF(logVir!M288="","",logVir!M288-SKir!M288*logKir!M288-SLir!M288*logHir!M288-SLir!M288*logQir!M288)</f>
        <v>0.36171085223752247</v>
      </c>
      <c r="N288" s="2">
        <f>IF(logVir!N288="","",logVir!N288-SKir!N288*logKir!N288-SLir!N288*logHir!N288-SLir!N288*logQir!N288)</f>
        <v>0.43927830012279334</v>
      </c>
      <c r="O288" s="2">
        <f>IF(logVir!O288="","",logVir!O288-SKir!O288*logKir!O288-SLir!O288*logHir!O288-SLir!O288*logQir!O288)</f>
        <v>0.49819179662279345</v>
      </c>
    </row>
    <row r="289" spans="1:15" x14ac:dyDescent="0.55000000000000004">
      <c r="A289" s="3">
        <v>10</v>
      </c>
      <c r="B289" s="3">
        <v>7</v>
      </c>
      <c r="I289" s="3">
        <v>10</v>
      </c>
      <c r="J289" s="3">
        <v>7</v>
      </c>
      <c r="K289" s="2">
        <f>IF(logVir!K289="","",logVir!K289-SKir!K289*logKir!K289-SLir!K289*logHir!K289-SLir!K289*logQir!K289)</f>
        <v>-0.26337406995125462</v>
      </c>
      <c r="L289" s="2">
        <f>IF(logVir!L289="","",logVir!L289-SKir!L289*logKir!L289-SLir!L289*logHir!L289-SLir!L289*logQir!L289)</f>
        <v>-8.4633316765573258E-2</v>
      </c>
      <c r="M289" s="2">
        <f>IF(logVir!M289="","",logVir!M289-SKir!M289*logKir!M289-SLir!M289*logHir!M289-SLir!M289*logQir!M289)</f>
        <v>-0.22315920340770196</v>
      </c>
      <c r="N289" s="2">
        <f>IF(logVir!N289="","",logVir!N289-SKir!N289*logKir!N289-SLir!N289*logHir!N289-SLir!N289*logQir!N289)</f>
        <v>-8.8950142465003851E-2</v>
      </c>
      <c r="O289" s="2">
        <f>IF(logVir!O289="","",logVir!O289-SKir!O289*logKir!O289-SLir!O289*logHir!O289-SLir!O289*logQir!O289)</f>
        <v>-7.540091567163637E-2</v>
      </c>
    </row>
    <row r="290" spans="1:15" x14ac:dyDescent="0.55000000000000004">
      <c r="A290" s="3">
        <v>10</v>
      </c>
      <c r="B290" s="3">
        <v>8</v>
      </c>
      <c r="I290" s="3">
        <v>10</v>
      </c>
      <c r="J290" s="3">
        <v>8</v>
      </c>
      <c r="K290" s="2">
        <f>IF(logVir!K290="","",logVir!K290-SKir!K290*logKir!K290-SLir!K290*logHir!K290-SLir!K290*logQir!K290)</f>
        <v>0.4169745651404968</v>
      </c>
      <c r="L290" s="2">
        <f>IF(logVir!L290="","",logVir!L290-SKir!L290*logKir!L290-SLir!L290*logHir!L290-SLir!L290*logQir!L290)</f>
        <v>-6.5845374845925786E-2</v>
      </c>
      <c r="M290" s="2">
        <f>IF(logVir!M290="","",logVir!M290-SKir!M290*logKir!M290-SLir!M290*logHir!M290-SLir!M290*logQir!M290)</f>
        <v>-0.1353855698936561</v>
      </c>
      <c r="N290" s="2">
        <f>IF(logVir!N290="","",logVir!N290-SKir!N290*logKir!N290-SLir!N290*logHir!N290-SLir!N290*logQir!N290)</f>
        <v>7.5992212332919098E-2</v>
      </c>
      <c r="O290" s="2">
        <f>IF(logVir!O290="","",logVir!O290-SKir!O290*logKir!O290-SLir!O290*logHir!O290-SLir!O290*logQir!O290)</f>
        <v>0.10651456054669323</v>
      </c>
    </row>
    <row r="291" spans="1:15" x14ac:dyDescent="0.55000000000000004">
      <c r="A291" s="3">
        <v>10</v>
      </c>
      <c r="B291" s="3">
        <v>9</v>
      </c>
      <c r="I291" s="3">
        <v>10</v>
      </c>
      <c r="J291" s="3">
        <v>9</v>
      </c>
      <c r="K291" s="2">
        <f>IF(logVir!K291="","",logVir!K291-SKir!K291*logKir!K291-SLir!K291*logHir!K291-SLir!K291*logQir!K291)</f>
        <v>4.8683627341623709E-2</v>
      </c>
      <c r="L291" s="2">
        <f>IF(logVir!L291="","",logVir!L291-SKir!L291*logKir!L291-SLir!L291*logHir!L291-SLir!L291*logQir!L291)</f>
        <v>2.3471220295000643E-2</v>
      </c>
      <c r="M291" s="2">
        <f>IF(logVir!M291="","",logVir!M291-SKir!M291*logKir!M291-SLir!M291*logHir!M291-SLir!M291*logQir!M291)</f>
        <v>-3.2108101107709758E-2</v>
      </c>
      <c r="N291" s="2">
        <f>IF(logVir!N291="","",logVir!N291-SKir!N291*logKir!N291-SLir!N291*logHir!N291-SLir!N291*logQir!N291)</f>
        <v>-2.6941694389585533E-3</v>
      </c>
      <c r="O291" s="2">
        <f>IF(logVir!O291="","",logVir!O291-SKir!O291*logKir!O291-SLir!O291*logHir!O291-SLir!O291*logQir!O291)</f>
        <v>-8.2814358823984552E-2</v>
      </c>
    </row>
    <row r="292" spans="1:15" x14ac:dyDescent="0.55000000000000004">
      <c r="A292" s="3">
        <v>10</v>
      </c>
      <c r="B292" s="3">
        <v>10</v>
      </c>
      <c r="I292" s="3">
        <v>10</v>
      </c>
      <c r="J292" s="3">
        <v>10</v>
      </c>
      <c r="K292" s="2">
        <f>IF(logVir!K292="","",logVir!K292-SKir!K292*logKir!K292-SLir!K292*logHir!K292-SLir!K292*logQir!K292)</f>
        <v>0.2253665254135763</v>
      </c>
      <c r="L292" s="2">
        <f>IF(logVir!L292="","",logVir!L292-SKir!L292*logKir!L292-SLir!L292*logHir!L292-SLir!L292*logQir!L292)</f>
        <v>0.35733506632110312</v>
      </c>
      <c r="M292" s="2">
        <f>IF(logVir!M292="","",logVir!M292-SKir!M292*logKir!M292-SLir!M292*logHir!M292-SLir!M292*logQir!M292)</f>
        <v>7.0374097451168724E-2</v>
      </c>
      <c r="N292" s="2">
        <f>IF(logVir!N292="","",logVir!N292-SKir!N292*logKir!N292-SLir!N292*logHir!N292-SLir!N292*logQir!N292)</f>
        <v>2.7319518614204539E-2</v>
      </c>
      <c r="O292" s="2">
        <f>IF(logVir!O292="","",logVir!O292-SKir!O292*logKir!O292-SLir!O292*logHir!O292-SLir!O292*logQir!O292)</f>
        <v>-4.3789863556438879E-2</v>
      </c>
    </row>
    <row r="293" spans="1:15" x14ac:dyDescent="0.55000000000000004">
      <c r="A293" s="3">
        <v>10</v>
      </c>
      <c r="B293" s="3">
        <v>11</v>
      </c>
      <c r="I293" s="3">
        <v>10</v>
      </c>
      <c r="J293" s="3">
        <v>11</v>
      </c>
      <c r="K293" s="2">
        <f>IF(logVir!K293="","",logVir!K293-SKir!K293*logKir!K293-SLir!K293*logHir!K293-SLir!K293*logQir!K293)</f>
        <v>-6.8933897479000528E-2</v>
      </c>
      <c r="L293" s="2">
        <f>IF(logVir!L293="","",logVir!L293-SKir!L293*logKir!L293-SLir!L293*logHir!L293-SLir!L293*logQir!L293)</f>
        <v>-0.10281883926569767</v>
      </c>
      <c r="M293" s="2">
        <f>IF(logVir!M293="","",logVir!M293-SKir!M293*logKir!M293-SLir!M293*logHir!M293-SLir!M293*logQir!M293)</f>
        <v>-0.14816014405840905</v>
      </c>
      <c r="N293" s="2">
        <f>IF(logVir!N293="","",logVir!N293-SKir!N293*logKir!N293-SLir!N293*logHir!N293-SLir!N293*logQir!N293)</f>
        <v>-2.0714464788395344E-2</v>
      </c>
      <c r="O293" s="2">
        <f>IF(logVir!O293="","",logVir!O293-SKir!O293*logKir!O293-SLir!O293*logHir!O293-SLir!O293*logQir!O293)</f>
        <v>-0.14724546881641454</v>
      </c>
    </row>
    <row r="294" spans="1:15" x14ac:dyDescent="0.55000000000000004">
      <c r="A294" s="3">
        <v>10</v>
      </c>
      <c r="B294" s="3">
        <v>12</v>
      </c>
      <c r="I294" s="3">
        <v>10</v>
      </c>
      <c r="J294" s="3">
        <v>12</v>
      </c>
      <c r="K294" s="2">
        <f>IF(logVir!K294="","",logVir!K294-SKir!K294*logKir!K294-SLir!K294*logHir!K294-SLir!K294*logQir!K294)</f>
        <v>-9.3334068281172786E-2</v>
      </c>
      <c r="L294" s="2">
        <f>IF(logVir!L294="","",logVir!L294-SKir!L294*logKir!L294-SLir!L294*logHir!L294-SLir!L294*logQir!L294)</f>
        <v>-0.20878634574283481</v>
      </c>
      <c r="M294" s="2">
        <f>IF(logVir!M294="","",logVir!M294-SKir!M294*logKir!M294-SLir!M294*logHir!M294-SLir!M294*logQir!M294)</f>
        <v>-8.9580566049051791E-2</v>
      </c>
      <c r="N294" s="2">
        <f>IF(logVir!N294="","",logVir!N294-SKir!N294*logKir!N294-SLir!N294*logHir!N294-SLir!N294*logQir!N294)</f>
        <v>0.20841425822382584</v>
      </c>
      <c r="O294" s="2">
        <f>IF(logVir!O294="","",logVir!O294-SKir!O294*logKir!O294-SLir!O294*logHir!O294-SLir!O294*logQir!O294)</f>
        <v>-4.3426395348890858E-3</v>
      </c>
    </row>
    <row r="295" spans="1:15" x14ac:dyDescent="0.55000000000000004">
      <c r="A295" s="3">
        <v>10</v>
      </c>
      <c r="B295" s="3">
        <v>13</v>
      </c>
      <c r="I295" s="3">
        <v>10</v>
      </c>
      <c r="J295" s="3">
        <v>13</v>
      </c>
      <c r="K295" s="2">
        <f>IF(logVir!K295="","",logVir!K295-SKir!K295*logKir!K295-SLir!K295*logHir!K295-SLir!K295*logQir!K295)</f>
        <v>0.45204355750882652</v>
      </c>
      <c r="L295" s="2">
        <f>IF(logVir!L295="","",logVir!L295-SKir!L295*logKir!L295-SLir!L295*logHir!L295-SLir!L295*logQir!L295)</f>
        <v>0.96864561339059596</v>
      </c>
      <c r="M295" s="2">
        <f>IF(logVir!M295="","",logVir!M295-SKir!M295*logKir!M295-SLir!M295*logHir!M295-SLir!M295*logQir!M295)</f>
        <v>0.67724052129210743</v>
      </c>
      <c r="N295" s="2">
        <f>IF(logVir!N295="","",logVir!N295-SKir!N295*logKir!N295-SLir!N295*logHir!N295-SLir!N295*logQir!N295)</f>
        <v>1.059840944255833</v>
      </c>
      <c r="O295" s="2">
        <f>IF(logVir!O295="","",logVir!O295-SKir!O295*logKir!O295-SLir!O295*logHir!O295-SLir!O295*logQir!O295)</f>
        <v>0.59141464855239734</v>
      </c>
    </row>
    <row r="296" spans="1:15" x14ac:dyDescent="0.55000000000000004">
      <c r="A296" s="3">
        <v>10</v>
      </c>
      <c r="B296" s="3">
        <v>14</v>
      </c>
      <c r="I296" s="3">
        <v>10</v>
      </c>
      <c r="J296" s="3">
        <v>14</v>
      </c>
      <c r="K296" s="2">
        <f>IF(logVir!K296="","",logVir!K296-SKir!K296*logKir!K296-SLir!K296*logHir!K296-SLir!K296*logQir!K296)</f>
        <v>-2.1346870022042209E-3</v>
      </c>
      <c r="L296" s="2">
        <f>IF(logVir!L296="","",logVir!L296-SKir!L296*logKir!L296-SLir!L296*logHir!L296-SLir!L296*logQir!L296)</f>
        <v>0.4006079624459804</v>
      </c>
      <c r="M296" s="2">
        <f>IF(logVir!M296="","",logVir!M296-SKir!M296*logKir!M296-SLir!M296*logHir!M296-SLir!M296*logQir!M296)</f>
        <v>0.10448621818523111</v>
      </c>
      <c r="N296" s="2">
        <f>IF(logVir!N296="","",logVir!N296-SKir!N296*logKir!N296-SLir!N296*logHir!N296-SLir!N296*logQir!N296)</f>
        <v>-5.3465719495653347E-2</v>
      </c>
      <c r="O296" s="2">
        <f>IF(logVir!O296="","",logVir!O296-SKir!O296*logKir!O296-SLir!O296*logHir!O296-SLir!O296*logQir!O296)</f>
        <v>0.36595086725935699</v>
      </c>
    </row>
    <row r="297" spans="1:15" x14ac:dyDescent="0.55000000000000004">
      <c r="A297" s="3">
        <v>10</v>
      </c>
      <c r="B297" s="3">
        <v>15</v>
      </c>
      <c r="I297" s="3">
        <v>10</v>
      </c>
      <c r="J297" s="3">
        <v>15</v>
      </c>
      <c r="K297" s="2">
        <f>IF(logVir!K297="","",logVir!K297-SKir!K297*logKir!K297-SLir!K297*logHir!K297-SLir!K297*logQir!K297)</f>
        <v>0.38374614833791743</v>
      </c>
      <c r="L297" s="2">
        <f>IF(logVir!L297="","",logVir!L297-SKir!L297*logKir!L297-SLir!L297*logHir!L297-SLir!L297*logQir!L297)</f>
        <v>0.26934122122606369</v>
      </c>
      <c r="M297" s="2">
        <f>IF(logVir!M297="","",logVir!M297-SKir!M297*logKir!M297-SLir!M297*logHir!M297-SLir!M297*logQir!M297)</f>
        <v>0.21157428852133958</v>
      </c>
      <c r="N297" s="2">
        <f>IF(logVir!N297="","",logVir!N297-SKir!N297*logKir!N297-SLir!N297*logHir!N297-SLir!N297*logQir!N297)</f>
        <v>0.39595422488805598</v>
      </c>
      <c r="O297" s="2">
        <f>IF(logVir!O297="","",logVir!O297-SKir!O297*logKir!O297-SLir!O297*logHir!O297-SLir!O297*logQir!O297)</f>
        <v>0.41022311909679532</v>
      </c>
    </row>
    <row r="298" spans="1:15" x14ac:dyDescent="0.55000000000000004">
      <c r="A298" s="3">
        <v>10</v>
      </c>
      <c r="B298" s="3">
        <v>16</v>
      </c>
      <c r="I298" s="3">
        <v>10</v>
      </c>
      <c r="J298" s="3">
        <v>16</v>
      </c>
      <c r="K298" s="2">
        <f>IF(logVir!K298="","",logVir!K298-SKir!K298*logKir!K298-SLir!K298*logHir!K298-SLir!K298*logQir!K298)</f>
        <v>0.10096140026794011</v>
      </c>
      <c r="L298" s="2">
        <f>IF(logVir!L298="","",logVir!L298-SKir!L298*logKir!L298-SLir!L298*logHir!L298-SLir!L298*logQir!L298)</f>
        <v>5.2262298167496994E-2</v>
      </c>
      <c r="M298" s="2">
        <f>IF(logVir!M298="","",logVir!M298-SKir!M298*logKir!M298-SLir!M298*logHir!M298-SLir!M298*logQir!M298)</f>
        <v>-6.06820435487916E-2</v>
      </c>
      <c r="N298" s="2">
        <f>IF(logVir!N298="","",logVir!N298-SKir!N298*logKir!N298-SLir!N298*logHir!N298-SLir!N298*logQir!N298)</f>
        <v>1.645622367799366E-2</v>
      </c>
      <c r="O298" s="2">
        <f>IF(logVir!O298="","",logVir!O298-SKir!O298*logKir!O298-SLir!O298*logHir!O298-SLir!O298*logQir!O298)</f>
        <v>-0.11385331201934318</v>
      </c>
    </row>
    <row r="299" spans="1:15" x14ac:dyDescent="0.55000000000000004">
      <c r="A299" s="3">
        <v>10</v>
      </c>
      <c r="B299" s="3">
        <v>17</v>
      </c>
      <c r="I299" s="3">
        <v>10</v>
      </c>
      <c r="J299" s="3">
        <v>17</v>
      </c>
      <c r="K299" s="2">
        <f>IF(logVir!K299="","",logVir!K299-SKir!K299*logKir!K299-SLir!K299*logHir!K299-SLir!K299*logQir!K299)</f>
        <v>-0.19013623910540395</v>
      </c>
      <c r="L299" s="2">
        <f>IF(logVir!L299="","",logVir!L299-SKir!L299*logKir!L299-SLir!L299*logHir!L299-SLir!L299*logQir!L299)</f>
        <v>-3.3071638744421129E-2</v>
      </c>
      <c r="M299" s="2">
        <f>IF(logVir!M299="","",logVir!M299-SKir!M299*logKir!M299-SLir!M299*logHir!M299-SLir!M299*logQir!M299)</f>
        <v>2.3364130808906482E-4</v>
      </c>
      <c r="N299" s="2">
        <f>IF(logVir!N299="","",logVir!N299-SKir!N299*logKir!N299-SLir!N299*logHir!N299-SLir!N299*logQir!N299)</f>
        <v>3.6196413542895614E-2</v>
      </c>
      <c r="O299" s="2">
        <f>IF(logVir!O299="","",logVir!O299-SKir!O299*logKir!O299-SLir!O299*logHir!O299-SLir!O299*logQir!O299)</f>
        <v>9.5922329521130223E-2</v>
      </c>
    </row>
    <row r="300" spans="1:15" x14ac:dyDescent="0.55000000000000004">
      <c r="A300" s="3">
        <v>10</v>
      </c>
      <c r="B300" s="3">
        <v>18</v>
      </c>
      <c r="I300" s="3">
        <v>10</v>
      </c>
      <c r="J300" s="3">
        <v>18</v>
      </c>
      <c r="K300" s="2">
        <f>IF(logVir!K300="","",logVir!K300-SKir!K300*logKir!K300-SLir!K300*logHir!K300-SLir!K300*logQir!K300)</f>
        <v>-2.2728409565624604E-2</v>
      </c>
      <c r="L300" s="2">
        <f>IF(logVir!L300="","",logVir!L300-SKir!L300*logKir!L300-SLir!L300*logHir!L300-SLir!L300*logQir!L300)</f>
        <v>7.2424234047133856E-4</v>
      </c>
      <c r="M300" s="2">
        <f>IF(logVir!M300="","",logVir!M300-SKir!M300*logKir!M300-SLir!M300*logHir!M300-SLir!M300*logQir!M300)</f>
        <v>-5.7560562088844545E-2</v>
      </c>
      <c r="N300" s="2">
        <f>IF(logVir!N300="","",logVir!N300-SKir!N300*logKir!N300-SLir!N300*logHir!N300-SLir!N300*logQir!N300)</f>
        <v>-0.1225853341386513</v>
      </c>
      <c r="O300" s="2">
        <f>IF(logVir!O300="","",logVir!O300-SKir!O300*logKir!O300-SLir!O300*logHir!O300-SLir!O300*logQir!O300)</f>
        <v>-0.21126949171024578</v>
      </c>
    </row>
    <row r="301" spans="1:15" x14ac:dyDescent="0.55000000000000004">
      <c r="A301" s="3">
        <v>10</v>
      </c>
      <c r="B301" s="3">
        <v>19</v>
      </c>
      <c r="I301" s="3">
        <v>10</v>
      </c>
      <c r="J301" s="3">
        <v>19</v>
      </c>
      <c r="K301" s="2">
        <f>IF(logVir!K301="","",logVir!K301-SKir!K301*logKir!K301-SLir!K301*logHir!K301-SLir!K301*logQir!K301)</f>
        <v>0.23922647777480821</v>
      </c>
      <c r="L301" s="2">
        <f>IF(logVir!L301="","",logVir!L301-SKir!L301*logKir!L301-SLir!L301*logHir!L301-SLir!L301*logQir!L301)</f>
        <v>0.16766978916736461</v>
      </c>
      <c r="M301" s="2">
        <f>IF(logVir!M301="","",logVir!M301-SKir!M301*logKir!M301-SLir!M301*logHir!M301-SLir!M301*logQir!M301)</f>
        <v>6.8002266185883981E-2</v>
      </c>
      <c r="N301" s="2">
        <f>IF(logVir!N301="","",logVir!N301-SKir!N301*logKir!N301-SLir!N301*logHir!N301-SLir!N301*logQir!N301)</f>
        <v>0.16001271518674443</v>
      </c>
      <c r="O301" s="2">
        <f>IF(logVir!O301="","",logVir!O301-SKir!O301*logKir!O301-SLir!O301*logHir!O301-SLir!O301*logQir!O301)</f>
        <v>0.30989194675159121</v>
      </c>
    </row>
    <row r="302" spans="1:15" x14ac:dyDescent="0.55000000000000004">
      <c r="A302" s="3">
        <v>10</v>
      </c>
      <c r="B302" s="3">
        <v>20</v>
      </c>
      <c r="I302" s="3">
        <v>10</v>
      </c>
      <c r="J302" s="3">
        <v>20</v>
      </c>
      <c r="K302" s="2">
        <f>IF(logVir!K302="","",logVir!K302-SKir!K302*logKir!K302-SLir!K302*logHir!K302-SLir!K302*logQir!K302)</f>
        <v>4.0151695532723533E-2</v>
      </c>
      <c r="L302" s="2">
        <f>IF(logVir!L302="","",logVir!L302-SKir!L302*logKir!L302-SLir!L302*logHir!L302-SLir!L302*logQir!L302)</f>
        <v>0.17014317650417327</v>
      </c>
      <c r="M302" s="2">
        <f>IF(logVir!M302="","",logVir!M302-SKir!M302*logKir!M302-SLir!M302*logHir!M302-SLir!M302*logQir!M302)</f>
        <v>0.11390033891730342</v>
      </c>
      <c r="N302" s="2">
        <f>IF(logVir!N302="","",logVir!N302-SKir!N302*logKir!N302-SLir!N302*logHir!N302-SLir!N302*logQir!N302)</f>
        <v>0.16450238552340649</v>
      </c>
      <c r="O302" s="2">
        <f>IF(logVir!O302="","",logVir!O302-SKir!O302*logKir!O302-SLir!O302*logHir!O302-SLir!O302*logQir!O302)</f>
        <v>0.1921820634097357</v>
      </c>
    </row>
    <row r="303" spans="1:15" x14ac:dyDescent="0.55000000000000004">
      <c r="A303" s="3">
        <v>10</v>
      </c>
      <c r="B303" s="3">
        <v>21</v>
      </c>
      <c r="I303" s="3">
        <v>10</v>
      </c>
      <c r="J303" s="3">
        <v>21</v>
      </c>
      <c r="K303" s="2">
        <f>IF(logVir!K303="","",logVir!K303-SKir!K303*logKir!K303-SLir!K303*logHir!K303-SLir!K303*logQir!K303)</f>
        <v>-0.31843500938739322</v>
      </c>
      <c r="L303" s="2">
        <f>IF(logVir!L303="","",logVir!L303-SKir!L303*logKir!L303-SLir!L303*logHir!L303-SLir!L303*logQir!L303)</f>
        <v>-0.33469706273314448</v>
      </c>
      <c r="M303" s="2">
        <f>IF(logVir!M303="","",logVir!M303-SKir!M303*logKir!M303-SLir!M303*logHir!M303-SLir!M303*logQir!M303)</f>
        <v>-0.32132877897703149</v>
      </c>
      <c r="N303" s="2">
        <f>IF(logVir!N303="","",logVir!N303-SKir!N303*logKir!N303-SLir!N303*logHir!N303-SLir!N303*logQir!N303)</f>
        <v>-0.17311906755320861</v>
      </c>
      <c r="O303" s="2">
        <f>IF(logVir!O303="","",logVir!O303-SKir!O303*logKir!O303-SLir!O303*logHir!O303-SLir!O303*logQir!O303)</f>
        <v>-0.19723405634735608</v>
      </c>
    </row>
    <row r="304" spans="1:15" x14ac:dyDescent="0.55000000000000004">
      <c r="A304" s="3">
        <v>10</v>
      </c>
      <c r="B304" s="3">
        <v>22</v>
      </c>
      <c r="I304" s="3">
        <v>10</v>
      </c>
      <c r="J304" s="3">
        <v>22</v>
      </c>
      <c r="K304" s="2">
        <f>IF(logVir!K304="","",logVir!K304-SKir!K304*logKir!K304-SLir!K304*logHir!K304-SLir!K304*logQir!K304)</f>
        <v>-7.4211497343890931E-2</v>
      </c>
      <c r="L304" s="2">
        <f>IF(logVir!L304="","",logVir!L304-SKir!L304*logKir!L304-SLir!L304*logHir!L304-SLir!L304*logQir!L304)</f>
        <v>-9.4311091249373674E-2</v>
      </c>
      <c r="M304" s="2">
        <f>IF(logVir!M304="","",logVir!M304-SKir!M304*logKir!M304-SLir!M304*logHir!M304-SLir!M304*logQir!M304)</f>
        <v>-4.402573108800048E-2</v>
      </c>
      <c r="N304" s="2">
        <f>IF(logVir!N304="","",logVir!N304-SKir!N304*logKir!N304-SLir!N304*logHir!N304-SLir!N304*logQir!N304)</f>
        <v>-0.1156678992712584</v>
      </c>
      <c r="O304" s="2">
        <f>IF(logVir!O304="","",logVir!O304-SKir!O304*logKir!O304-SLir!O304*logHir!O304-SLir!O304*logQir!O304)</f>
        <v>-0.12390015569611024</v>
      </c>
    </row>
    <row r="305" spans="1:15" x14ac:dyDescent="0.55000000000000004">
      <c r="A305" s="3">
        <v>10</v>
      </c>
      <c r="B305" s="3">
        <v>23</v>
      </c>
      <c r="I305" s="3">
        <v>10</v>
      </c>
      <c r="J305" s="3">
        <v>23</v>
      </c>
      <c r="K305" s="2">
        <f>IF(logVir!K305="","",logVir!K305-SKir!K305*logKir!K305-SLir!K305*logHir!K305-SLir!K305*logQir!K305)</f>
        <v>8.4312616429034759E-2</v>
      </c>
      <c r="L305" s="2">
        <f>IF(logVir!L305="","",logVir!L305-SKir!L305*logKir!L305-SLir!L305*logHir!L305-SLir!L305*logQir!L305)</f>
        <v>6.9214649863441141E-2</v>
      </c>
      <c r="M305" s="2">
        <f>IF(logVir!M305="","",logVir!M305-SKir!M305*logKir!M305-SLir!M305*logHir!M305-SLir!M305*logQir!M305)</f>
        <v>0.11741187172735315</v>
      </c>
      <c r="N305" s="2">
        <f>IF(logVir!N305="","",logVir!N305-SKir!N305*logKir!N305-SLir!N305*logHir!N305-SLir!N305*logQir!N305)</f>
        <v>0.11930361960365443</v>
      </c>
      <c r="O305" s="2">
        <f>IF(logVir!O305="","",logVir!O305-SKir!O305*logKir!O305-SLir!O305*logHir!O305-SLir!O305*logQir!O305)</f>
        <v>0.17136076712700957</v>
      </c>
    </row>
    <row r="306" spans="1:15" x14ac:dyDescent="0.55000000000000004">
      <c r="A306" s="3">
        <v>10</v>
      </c>
      <c r="B306" s="3">
        <v>24</v>
      </c>
      <c r="I306" s="3">
        <v>10</v>
      </c>
      <c r="J306" s="3">
        <v>24</v>
      </c>
      <c r="K306" s="2">
        <f>IF(logVir!K306="","",logVir!K306-SKir!K306*logKir!K306-SLir!K306*logHir!K306-SLir!K306*logQir!K306)</f>
        <v>1.0064849343124658E-2</v>
      </c>
      <c r="L306" s="2">
        <f>IF(logVir!L306="","",logVir!L306-SKir!L306*logKir!L306-SLir!L306*logHir!L306-SLir!L306*logQir!L306)</f>
        <v>-6.8475398162999135E-2</v>
      </c>
      <c r="M306" s="2">
        <f>IF(logVir!M306="","",logVir!M306-SKir!M306*logKir!M306-SLir!M306*logHir!M306-SLir!M306*logQir!M306)</f>
        <v>7.8969208476822803E-3</v>
      </c>
      <c r="N306" s="2">
        <f>IF(logVir!N306="","",logVir!N306-SKir!N306*logKir!N306-SLir!N306*logHir!N306-SLir!N306*logQir!N306)</f>
        <v>-4.6936191698352475E-2</v>
      </c>
      <c r="O306" s="2">
        <f>IF(logVir!O306="","",logVir!O306-SKir!O306*logKir!O306-SLir!O306*logHir!O306-SLir!O306*logQir!O306)</f>
        <v>-4.2957902574387079E-2</v>
      </c>
    </row>
    <row r="307" spans="1:15" x14ac:dyDescent="0.55000000000000004">
      <c r="A307" s="3">
        <v>10</v>
      </c>
      <c r="B307" s="3">
        <v>25</v>
      </c>
      <c r="I307" s="3">
        <v>10</v>
      </c>
      <c r="J307" s="3">
        <v>25</v>
      </c>
      <c r="K307" s="2">
        <f>IF(logVir!K307="","",logVir!K307-SKir!K307*logKir!K307-SLir!K307*logHir!K307-SLir!K307*logQir!K307)</f>
        <v>4.4727276356266187E-2</v>
      </c>
      <c r="L307" s="2">
        <f>IF(logVir!L307="","",logVir!L307-SKir!L307*logKir!L307-SLir!L307*logHir!L307-SLir!L307*logQir!L307)</f>
        <v>-0.11539325444277099</v>
      </c>
      <c r="M307" s="2">
        <f>IF(logVir!M307="","",logVir!M307-SKir!M307*logKir!M307-SLir!M307*logHir!M307-SLir!M307*logQir!M307)</f>
        <v>-6.3748701767229798E-2</v>
      </c>
      <c r="N307" s="2">
        <f>IF(logVir!N307="","",logVir!N307-SKir!N307*logKir!N307-SLir!N307*logHir!N307-SLir!N307*logQir!N307)</f>
        <v>-7.0218241956967756E-2</v>
      </c>
      <c r="O307" s="2">
        <f>IF(logVir!O307="","",logVir!O307-SKir!O307*logKir!O307-SLir!O307*logHir!O307-SLir!O307*logQir!O307)</f>
        <v>-0.1684224686197941</v>
      </c>
    </row>
    <row r="308" spans="1:15" x14ac:dyDescent="0.55000000000000004">
      <c r="A308" s="3">
        <v>10</v>
      </c>
      <c r="B308" s="3">
        <v>26</v>
      </c>
      <c r="I308" s="3">
        <v>10</v>
      </c>
      <c r="J308" s="3">
        <v>26</v>
      </c>
      <c r="K308" s="2">
        <f>IF(logVir!K308="","",logVir!K308-SKir!K308*logKir!K308-SLir!K308*logHir!K308-SLir!K308*logQir!K308)</f>
        <v>3.1187689580663185E-2</v>
      </c>
      <c r="L308" s="2">
        <f>IF(logVir!L308="","",logVir!L308-SKir!L308*logKir!L308-SLir!L308*logHir!L308-SLir!L308*logQir!L308)</f>
        <v>1.2245316749632428E-2</v>
      </c>
      <c r="M308" s="2">
        <f>IF(logVir!M308="","",logVir!M308-SKir!M308*logKir!M308-SLir!M308*logHir!M308-SLir!M308*logQir!M308)</f>
        <v>7.3225626121369985E-2</v>
      </c>
      <c r="N308" s="2">
        <f>IF(logVir!N308="","",logVir!N308-SKir!N308*logKir!N308-SLir!N308*logHir!N308-SLir!N308*logQir!N308)</f>
        <v>7.1961104143108828E-2</v>
      </c>
      <c r="O308" s="2">
        <f>IF(logVir!O308="","",logVir!O308-SKir!O308*logKir!O308-SLir!O308*logHir!O308-SLir!O308*logQir!O308)</f>
        <v>7.8512045024991733E-2</v>
      </c>
    </row>
    <row r="309" spans="1:15" x14ac:dyDescent="0.55000000000000004">
      <c r="A309" s="3">
        <v>10</v>
      </c>
      <c r="B309" s="3">
        <v>27</v>
      </c>
      <c r="I309" s="3">
        <v>10</v>
      </c>
      <c r="J309" s="3">
        <v>27</v>
      </c>
      <c r="K309" s="2">
        <f>IF(logVir!K309="","",logVir!K309-SKir!K309*logKir!K309-SLir!K309*logHir!K309-SLir!K309*logQir!K309)</f>
        <v>-1.4522309941900138E-3</v>
      </c>
      <c r="L309" s="2">
        <f>IF(logVir!L309="","",logVir!L309-SKir!L309*logKir!L309-SLir!L309*logHir!L309-SLir!L309*logQir!L309)</f>
        <v>-6.0779054346112762E-2</v>
      </c>
      <c r="M309" s="2">
        <f>IF(logVir!M309="","",logVir!M309-SKir!M309*logKir!M309-SLir!M309*logHir!M309-SLir!M309*logQir!M309)</f>
        <v>1.0861687713466895E-2</v>
      </c>
      <c r="N309" s="2">
        <f>IF(logVir!N309="","",logVir!N309-SKir!N309*logKir!N309-SLir!N309*logHir!N309-SLir!N309*logQir!N309)</f>
        <v>-1.2706641330213809E-2</v>
      </c>
      <c r="O309" s="2">
        <f>IF(logVir!O309="","",logVir!O309-SKir!O309*logKir!O309-SLir!O309*logHir!O309-SLir!O309*logQir!O309)</f>
        <v>5.1629071123573053E-2</v>
      </c>
    </row>
    <row r="310" spans="1:15" x14ac:dyDescent="0.55000000000000004">
      <c r="A310" s="3">
        <v>10</v>
      </c>
      <c r="B310" s="3">
        <v>28</v>
      </c>
      <c r="I310" s="3">
        <v>10</v>
      </c>
      <c r="J310" s="3">
        <v>28</v>
      </c>
      <c r="K310" s="2">
        <f>IF(logVir!K310="","",logVir!K310-SKir!K310*logKir!K310-SLir!K310*logHir!K310-SLir!K310*logQir!K310)</f>
        <v>-0.17848534117998668</v>
      </c>
      <c r="L310" s="2">
        <f>IF(logVir!L310="","",logVir!L310-SKir!L310*logKir!L310-SLir!L310*logHir!L310-SLir!L310*logQir!L310)</f>
        <v>-0.15712766175669912</v>
      </c>
      <c r="M310" s="2">
        <f>IF(logVir!M310="","",logVir!M310-SKir!M310*logKir!M310-SLir!M310*logHir!M310-SLir!M310*logQir!M310)</f>
        <v>-0.16566650914658518</v>
      </c>
      <c r="N310" s="2">
        <f>IF(logVir!N310="","",logVir!N310-SKir!N310*logKir!N310-SLir!N310*logHir!N310-SLir!N310*logQir!N310)</f>
        <v>-0.15480955535952384</v>
      </c>
      <c r="O310" s="2">
        <f>IF(logVir!O310="","",logVir!O310-SKir!O310*logKir!O310-SLir!O310*logHir!O310-SLir!O310*logQir!O310)</f>
        <v>-0.15181946234373073</v>
      </c>
    </row>
    <row r="311" spans="1:15" x14ac:dyDescent="0.55000000000000004">
      <c r="A311" s="3">
        <v>10</v>
      </c>
      <c r="B311" s="3">
        <v>29</v>
      </c>
      <c r="I311" s="3">
        <v>10</v>
      </c>
      <c r="J311" s="3">
        <v>29</v>
      </c>
      <c r="K311" s="2">
        <f>IF(logVir!K311="","",logVir!K311-SKir!K311*logKir!K311-SLir!K311*logHir!K311-SLir!K311*logQir!K311)</f>
        <v>0.1421066946721212</v>
      </c>
      <c r="L311" s="2">
        <f>IF(logVir!L311="","",logVir!L311-SKir!L311*logKir!L311-SLir!L311*logHir!L311-SLir!L311*logQir!L311)</f>
        <v>7.1728953426928282E-2</v>
      </c>
      <c r="M311" s="2">
        <f>IF(logVir!M311="","",logVir!M311-SKir!M311*logKir!M311-SLir!M311*logHir!M311-SLir!M311*logQir!M311)</f>
        <v>2.7716820579465624E-2</v>
      </c>
      <c r="N311" s="2">
        <f>IF(logVir!N311="","",logVir!N311-SKir!N311*logKir!N311-SLir!N311*logHir!N311-SLir!N311*logQir!N311)</f>
        <v>6.6561687713731568E-2</v>
      </c>
      <c r="O311" s="2">
        <f>IF(logVir!O311="","",logVir!O311-SKir!O311*logKir!O311-SLir!O311*logHir!O311-SLir!O311*logQir!O311)</f>
        <v>-7.6556718105794397E-2</v>
      </c>
    </row>
    <row r="312" spans="1:15" x14ac:dyDescent="0.55000000000000004">
      <c r="A312" s="3">
        <v>10</v>
      </c>
      <c r="B312" s="3">
        <v>30</v>
      </c>
      <c r="I312" s="3">
        <v>10</v>
      </c>
      <c r="J312" s="3">
        <v>30</v>
      </c>
      <c r="K312" s="2">
        <f>IF(logVir!K312="","",logVir!K312-SKir!K312*logKir!K312-SLir!K312*logHir!K312-SLir!K312*logQir!K312)</f>
        <v>-2.5167838329024656E-2</v>
      </c>
      <c r="L312" s="2">
        <f>IF(logVir!L312="","",logVir!L312-SKir!L312*logKir!L312-SLir!L312*logHir!L312-SLir!L312*logQir!L312)</f>
        <v>-4.0617415538138933E-2</v>
      </c>
      <c r="M312" s="2">
        <f>IF(logVir!M312="","",logVir!M312-SKir!M312*logKir!M312-SLir!M312*logHir!M312-SLir!M312*logQir!M312)</f>
        <v>1.4007231287719978E-2</v>
      </c>
      <c r="N312" s="2">
        <f>IF(logVir!N312="","",logVir!N312-SKir!N312*logKir!N312-SLir!N312*logHir!N312-SLir!N312*logQir!N312)</f>
        <v>5.8474886599237802E-5</v>
      </c>
      <c r="O312" s="2">
        <f>IF(logVir!O312="","",logVir!O312-SKir!O312*logKir!O312-SLir!O312*logHir!O312-SLir!O312*logQir!O312)</f>
        <v>1.2056766435339709E-2</v>
      </c>
    </row>
    <row r="313" spans="1:15" x14ac:dyDescent="0.55000000000000004">
      <c r="A313" s="3">
        <v>10</v>
      </c>
      <c r="B313" s="3">
        <v>31</v>
      </c>
      <c r="I313" s="3">
        <v>10</v>
      </c>
      <c r="J313" s="3">
        <v>31</v>
      </c>
      <c r="K313" s="2">
        <f>IF(logVir!K313="","",logVir!K313-SKir!K313*logKir!K313-SLir!K313*logHir!K313-SLir!K313*logQir!K313)</f>
        <v>7.7455756655589432E-3</v>
      </c>
      <c r="L313" s="2">
        <f>IF(logVir!L313="","",logVir!L313-SKir!L313*logKir!L313-SLir!L313*logHir!L313-SLir!L313*logQir!L313)</f>
        <v>1.1179305455180925E-2</v>
      </c>
      <c r="M313" s="2">
        <f>IF(logVir!M313="","",logVir!M313-SKir!M313*logKir!M313-SLir!M313*logHir!M313-SLir!M313*logQir!M313)</f>
        <v>3.2119819603559835E-2</v>
      </c>
      <c r="N313" s="2">
        <f>IF(logVir!N313="","",logVir!N313-SKir!N313*logKir!N313-SLir!N313*logHir!N313-SLir!N313*logQir!N313)</f>
        <v>4.6973965201624265E-2</v>
      </c>
      <c r="O313" s="2">
        <f>IF(logVir!O313="","",logVir!O313-SKir!O313*logKir!O313-SLir!O313*logHir!O313-SLir!O313*logQir!O313)</f>
        <v>-5.8668633159033694E-2</v>
      </c>
    </row>
    <row r="314" spans="1:15" x14ac:dyDescent="0.55000000000000004">
      <c r="A314" s="3">
        <v>11</v>
      </c>
      <c r="B314" s="3">
        <v>1</v>
      </c>
      <c r="I314" s="3">
        <v>11</v>
      </c>
      <c r="J314" s="3">
        <v>1</v>
      </c>
      <c r="K314" s="2">
        <f>IF(logVir!K314="","",logVir!K314-SKir!K314*logKir!K314-SLir!K314*logHir!K314-SLir!K314*logQir!K314)</f>
        <v>0.16956838907290656</v>
      </c>
      <c r="L314" s="2">
        <f>IF(logVir!L314="","",logVir!L314-SKir!L314*logKir!L314-SLir!L314*logHir!L314-SLir!L314*logQir!L314)</f>
        <v>-1.5119716862262956E-2</v>
      </c>
      <c r="M314" s="2">
        <f>IF(logVir!M314="","",logVir!M314-SKir!M314*logKir!M314-SLir!M314*logHir!M314-SLir!M314*logQir!M314)</f>
        <v>-0.5005861343004836</v>
      </c>
      <c r="N314" s="2">
        <f>IF(logVir!N314="","",logVir!N314-SKir!N314*logKir!N314-SLir!N314*logHir!N314-SLir!N314*logQir!N314)</f>
        <v>-0.47219488101461271</v>
      </c>
      <c r="O314" s="2">
        <f>IF(logVir!O314="","",logVir!O314-SKir!O314*logKir!O314-SLir!O314*logHir!O314-SLir!O314*logQir!O314)</f>
        <v>-0.52314986920117579</v>
      </c>
    </row>
    <row r="315" spans="1:15" x14ac:dyDescent="0.55000000000000004">
      <c r="A315" s="3">
        <v>11</v>
      </c>
      <c r="B315" s="3">
        <v>2</v>
      </c>
      <c r="I315" s="3">
        <v>11</v>
      </c>
      <c r="J315" s="3">
        <v>2</v>
      </c>
      <c r="K315" s="2">
        <f>IF(logVir!K315="","",logVir!K315-SKir!K315*logKir!K315-SLir!K315*logHir!K315-SLir!K315*logQir!K315)</f>
        <v>0.58212716774609174</v>
      </c>
      <c r="L315" s="2">
        <f>IF(logVir!L315="","",logVir!L315-SKir!L315*logKir!L315-SLir!L315*logHir!L315-SLir!L315*logQir!L315)</f>
        <v>0.51710599705811089</v>
      </c>
      <c r="M315" s="2">
        <f>IF(logVir!M315="","",logVir!M315-SKir!M315*logKir!M315-SLir!M315*logHir!M315-SLir!M315*logQir!M315)</f>
        <v>0.15393488276436218</v>
      </c>
      <c r="N315" s="2">
        <f>IF(logVir!N315="","",logVir!N315-SKir!N315*logKir!N315-SLir!N315*logHir!N315-SLir!N315*logQir!N315)</f>
        <v>0.27008609486787782</v>
      </c>
      <c r="O315" s="2">
        <f>IF(logVir!O315="","",logVir!O315-SKir!O315*logKir!O315-SLir!O315*logHir!O315-SLir!O315*logQir!O315)</f>
        <v>0.12175895738533231</v>
      </c>
    </row>
    <row r="316" spans="1:15" x14ac:dyDescent="0.55000000000000004">
      <c r="A316" s="3">
        <v>11</v>
      </c>
      <c r="B316" s="3">
        <v>3</v>
      </c>
      <c r="I316" s="3">
        <v>11</v>
      </c>
      <c r="J316" s="3">
        <v>3</v>
      </c>
      <c r="K316" s="2">
        <f>IF(logVir!K316="","",logVir!K316-SKir!K316*logKir!K316-SLir!K316*logHir!K316-SLir!K316*logQir!K316)</f>
        <v>5.9460666019897452E-3</v>
      </c>
      <c r="L316" s="2">
        <f>IF(logVir!L316="","",logVir!L316-SKir!L316*logKir!L316-SLir!L316*logHir!L316-SLir!L316*logQir!L316)</f>
        <v>-2.6472167664148543E-2</v>
      </c>
      <c r="M316" s="2">
        <f>IF(logVir!M316="","",logVir!M316-SKir!M316*logKir!M316-SLir!M316*logHir!M316-SLir!M316*logQir!M316)</f>
        <v>9.1862121340628433E-2</v>
      </c>
      <c r="N316" s="2">
        <f>IF(logVir!N316="","",logVir!N316-SKir!N316*logKir!N316-SLir!N316*logHir!N316-SLir!N316*logQir!N316)</f>
        <v>0.11781064855009296</v>
      </c>
      <c r="O316" s="2">
        <f>IF(logVir!O316="","",logVir!O316-SKir!O316*logKir!O316-SLir!O316*logHir!O316-SLir!O316*logQir!O316)</f>
        <v>5.4902332011100875E-2</v>
      </c>
    </row>
    <row r="317" spans="1:15" x14ac:dyDescent="0.55000000000000004">
      <c r="A317" s="3">
        <v>11</v>
      </c>
      <c r="B317" s="3">
        <v>4</v>
      </c>
      <c r="I317" s="3">
        <v>11</v>
      </c>
      <c r="J317" s="3">
        <v>4</v>
      </c>
      <c r="K317" s="2">
        <f>IF(logVir!K317="","",logVir!K317-SKir!K317*logKir!K317-SLir!K317*logHir!K317-SLir!K317*logQir!K317)</f>
        <v>0.46386741279766169</v>
      </c>
      <c r="L317" s="2">
        <f>IF(logVir!L317="","",logVir!L317-SKir!L317*logKir!L317-SLir!L317*logHir!L317-SLir!L317*logQir!L317)</f>
        <v>-5.7213226485028724E-2</v>
      </c>
      <c r="M317" s="2">
        <f>IF(logVir!M317="","",logVir!M317-SKir!M317*logKir!M317-SLir!M317*logHir!M317-SLir!M317*logQir!M317)</f>
        <v>-0.19751947436518974</v>
      </c>
      <c r="N317" s="2">
        <f>IF(logVir!N317="","",logVir!N317-SKir!N317*logKir!N317-SLir!N317*logHir!N317-SLir!N317*logQir!N317)</f>
        <v>-0.13895575926004031</v>
      </c>
      <c r="O317" s="2">
        <f>IF(logVir!O317="","",logVir!O317-SKir!O317*logKir!O317-SLir!O317*logHir!O317-SLir!O317*logQir!O317)</f>
        <v>0.10373466571234394</v>
      </c>
    </row>
    <row r="318" spans="1:15" x14ac:dyDescent="0.55000000000000004">
      <c r="A318" s="3">
        <v>11</v>
      </c>
      <c r="B318" s="3">
        <v>5</v>
      </c>
      <c r="I318" s="3">
        <v>11</v>
      </c>
      <c r="J318" s="3">
        <v>5</v>
      </c>
      <c r="K318" s="2">
        <f>IF(logVir!K318="","",logVir!K318-SKir!K318*logKir!K318-SLir!K318*logHir!K318-SLir!K318*logQir!K318)</f>
        <v>0.22722360730325963</v>
      </c>
      <c r="L318" s="2">
        <f>IF(logVir!L318="","",logVir!L318-SKir!L318*logKir!L318-SLir!L318*logHir!L318-SLir!L318*logQir!L318)</f>
        <v>3.3393292321747266E-2</v>
      </c>
      <c r="M318" s="2">
        <f>IF(logVir!M318="","",logVir!M318-SKir!M318*logKir!M318-SLir!M318*logHir!M318-SLir!M318*logQir!M318)</f>
        <v>4.5088253147977722E-2</v>
      </c>
      <c r="N318" s="2">
        <f>IF(logVir!N318="","",logVir!N318-SKir!N318*logKir!N318-SLir!N318*logHir!N318-SLir!N318*logQir!N318)</f>
        <v>0.18541915763461736</v>
      </c>
      <c r="O318" s="2">
        <f>IF(logVir!O318="","",logVir!O318-SKir!O318*logKir!O318-SLir!O318*logHir!O318-SLir!O318*logQir!O318)</f>
        <v>0.35325531804097693</v>
      </c>
    </row>
    <row r="319" spans="1:15" x14ac:dyDescent="0.55000000000000004">
      <c r="A319" s="3">
        <v>11</v>
      </c>
      <c r="B319" s="3">
        <v>6</v>
      </c>
      <c r="I319" s="3">
        <v>11</v>
      </c>
      <c r="J319" s="3">
        <v>6</v>
      </c>
      <c r="K319" s="2">
        <f>IF(logVir!K319="","",logVir!K319-SKir!K319*logKir!K319-SLir!K319*logHir!K319-SLir!K319*logQir!K319)</f>
        <v>0.25708141009208857</v>
      </c>
      <c r="L319" s="2">
        <f>IF(logVir!L319="","",logVir!L319-SKir!L319*logKir!L319-SLir!L319*logHir!L319-SLir!L319*logQir!L319)</f>
        <v>0.17002897935615283</v>
      </c>
      <c r="M319" s="2">
        <f>IF(logVir!M319="","",logVir!M319-SKir!M319*logKir!M319-SLir!M319*logHir!M319-SLir!M319*logQir!M319)</f>
        <v>0.19346070343810287</v>
      </c>
      <c r="N319" s="2">
        <f>IF(logVir!N319="","",logVir!N319-SKir!N319*logKir!N319-SLir!N319*logHir!N319-SLir!N319*logQir!N319)</f>
        <v>0.12962795044136549</v>
      </c>
      <c r="O319" s="2">
        <f>IF(logVir!O319="","",logVir!O319-SKir!O319*logKir!O319-SLir!O319*logHir!O319-SLir!O319*logQir!O319)</f>
        <v>0.37536356596786058</v>
      </c>
    </row>
    <row r="320" spans="1:15" x14ac:dyDescent="0.55000000000000004">
      <c r="A320" s="3">
        <v>11</v>
      </c>
      <c r="B320" s="3">
        <v>7</v>
      </c>
      <c r="I320" s="3">
        <v>11</v>
      </c>
      <c r="J320" s="3">
        <v>7</v>
      </c>
      <c r="K320" s="2">
        <f>IF(logVir!K320="","",logVir!K320-SKir!K320*logKir!K320-SLir!K320*logHir!K320-SLir!K320*logQir!K320)</f>
        <v>8.6201586685593745E-2</v>
      </c>
      <c r="L320" s="2">
        <f>IF(logVir!L320="","",logVir!L320-SKir!L320*logKir!L320-SLir!L320*logHir!L320-SLir!L320*logQir!L320)</f>
        <v>-7.5078399230761025E-2</v>
      </c>
      <c r="M320" s="2">
        <f>IF(logVir!M320="","",logVir!M320-SKir!M320*logKir!M320-SLir!M320*logHir!M320-SLir!M320*logQir!M320)</f>
        <v>-9.2962191336141281E-3</v>
      </c>
      <c r="N320" s="2">
        <f>IF(logVir!N320="","",logVir!N320-SKir!N320*logKir!N320-SLir!N320*logHir!N320-SLir!N320*logQir!N320)</f>
        <v>1.1683428275731069E-2</v>
      </c>
      <c r="O320" s="2">
        <f>IF(logVir!O320="","",logVir!O320-SKir!O320*logKir!O320-SLir!O320*logHir!O320-SLir!O320*logQir!O320)</f>
        <v>-3.268734056300026E-3</v>
      </c>
    </row>
    <row r="321" spans="1:15" x14ac:dyDescent="0.55000000000000004">
      <c r="A321" s="3">
        <v>11</v>
      </c>
      <c r="B321" s="3">
        <v>8</v>
      </c>
      <c r="I321" s="3">
        <v>11</v>
      </c>
      <c r="J321" s="3">
        <v>8</v>
      </c>
      <c r="K321" s="2">
        <f>IF(logVir!K321="","",logVir!K321-SKir!K321*logKir!K321-SLir!K321*logHir!K321-SLir!K321*logQir!K321)</f>
        <v>4.4823711596142117E-2</v>
      </c>
      <c r="L321" s="2">
        <f>IF(logVir!L321="","",logVir!L321-SKir!L321*logKir!L321-SLir!L321*logHir!L321-SLir!L321*logQir!L321)</f>
        <v>-0.10346395307560632</v>
      </c>
      <c r="M321" s="2">
        <f>IF(logVir!M321="","",logVir!M321-SKir!M321*logKir!M321-SLir!M321*logHir!M321-SLir!M321*logQir!M321)</f>
        <v>-2.3249211592555157E-2</v>
      </c>
      <c r="N321" s="2">
        <f>IF(logVir!N321="","",logVir!N321-SKir!N321*logKir!N321-SLir!N321*logHir!N321-SLir!N321*logQir!N321)</f>
        <v>2.539643169061849E-2</v>
      </c>
      <c r="O321" s="2">
        <f>IF(logVir!O321="","",logVir!O321-SKir!O321*logKir!O321-SLir!O321*logHir!O321-SLir!O321*logQir!O321)</f>
        <v>0.28275778443175453</v>
      </c>
    </row>
    <row r="322" spans="1:15" x14ac:dyDescent="0.55000000000000004">
      <c r="A322" s="3">
        <v>11</v>
      </c>
      <c r="B322" s="3">
        <v>9</v>
      </c>
      <c r="I322" s="3">
        <v>11</v>
      </c>
      <c r="J322" s="3">
        <v>9</v>
      </c>
      <c r="K322" s="2">
        <f>IF(logVir!K322="","",logVir!K322-SKir!K322*logKir!K322-SLir!K322*logHir!K322-SLir!K322*logQir!K322)</f>
        <v>-4.4765077672020141E-2</v>
      </c>
      <c r="L322" s="2">
        <f>IF(logVir!L322="","",logVir!L322-SKir!L322*logKir!L322-SLir!L322*logHir!L322-SLir!L322*logQir!L322)</f>
        <v>-0.15986610868585954</v>
      </c>
      <c r="M322" s="2">
        <f>IF(logVir!M322="","",logVir!M322-SKir!M322*logKir!M322-SLir!M322*logHir!M322-SLir!M322*logQir!M322)</f>
        <v>-0.12905611076406961</v>
      </c>
      <c r="N322" s="2">
        <f>IF(logVir!N322="","",logVir!N322-SKir!N322*logKir!N322-SLir!N322*logHir!N322-SLir!N322*logQir!N322)</f>
        <v>-0.1788790255129295</v>
      </c>
      <c r="O322" s="2">
        <f>IF(logVir!O322="","",logVir!O322-SKir!O322*logKir!O322-SLir!O322*logHir!O322-SLir!O322*logQir!O322)</f>
        <v>-0.13683503154012872</v>
      </c>
    </row>
    <row r="323" spans="1:15" x14ac:dyDescent="0.55000000000000004">
      <c r="A323" s="3">
        <v>11</v>
      </c>
      <c r="B323" s="3">
        <v>10</v>
      </c>
      <c r="I323" s="3">
        <v>11</v>
      </c>
      <c r="J323" s="3">
        <v>10</v>
      </c>
      <c r="K323" s="2">
        <f>IF(logVir!K323="","",logVir!K323-SKir!K323*logKir!K323-SLir!K323*logHir!K323-SLir!K323*logQir!K323)</f>
        <v>-6.7267312848460301E-3</v>
      </c>
      <c r="L323" s="2">
        <f>IF(logVir!L323="","",logVir!L323-SKir!L323*logKir!L323-SLir!L323*logHir!L323-SLir!L323*logQir!L323)</f>
        <v>-8.6192933718400561E-2</v>
      </c>
      <c r="M323" s="2">
        <f>IF(logVir!M323="","",logVir!M323-SKir!M323*logKir!M323-SLir!M323*logHir!M323-SLir!M323*logQir!M323)</f>
        <v>-4.9570120101979406E-2</v>
      </c>
      <c r="N323" s="2">
        <f>IF(logVir!N323="","",logVir!N323-SKir!N323*logKir!N323-SLir!N323*logHir!N323-SLir!N323*logQir!N323)</f>
        <v>-5.1500885909776216E-2</v>
      </c>
      <c r="O323" s="2">
        <f>IF(logVir!O323="","",logVir!O323-SKir!O323*logKir!O323-SLir!O323*logHir!O323-SLir!O323*logQir!O323)</f>
        <v>-9.9778284166262943E-2</v>
      </c>
    </row>
    <row r="324" spans="1:15" x14ac:dyDescent="0.55000000000000004">
      <c r="A324" s="3">
        <v>11</v>
      </c>
      <c r="B324" s="3">
        <v>11</v>
      </c>
      <c r="I324" s="3">
        <v>11</v>
      </c>
      <c r="J324" s="3">
        <v>11</v>
      </c>
      <c r="K324" s="2">
        <f>IF(logVir!K324="","",logVir!K324-SKir!K324*logKir!K324-SLir!K324*logHir!K324-SLir!K324*logQir!K324)</f>
        <v>-0.14959249627170038</v>
      </c>
      <c r="L324" s="2">
        <f>IF(logVir!L324="","",logVir!L324-SKir!L324*logKir!L324-SLir!L324*logHir!L324-SLir!L324*logQir!L324)</f>
        <v>-0.11388918890204766</v>
      </c>
      <c r="M324" s="2">
        <f>IF(logVir!M324="","",logVir!M324-SKir!M324*logKir!M324-SLir!M324*logHir!M324-SLir!M324*logQir!M324)</f>
        <v>-0.13720158717971817</v>
      </c>
      <c r="N324" s="2">
        <f>IF(logVir!N324="","",logVir!N324-SKir!N324*logKir!N324-SLir!N324*logHir!N324-SLir!N324*logQir!N324)</f>
        <v>-0.48048629715813118</v>
      </c>
      <c r="O324" s="2">
        <f>IF(logVir!O324="","",logVir!O324-SKir!O324*logKir!O324-SLir!O324*logHir!O324-SLir!O324*logQir!O324)</f>
        <v>-0.37030619578622193</v>
      </c>
    </row>
    <row r="325" spans="1:15" x14ac:dyDescent="0.55000000000000004">
      <c r="A325" s="3">
        <v>11</v>
      </c>
      <c r="B325" s="3">
        <v>12</v>
      </c>
      <c r="I325" s="3">
        <v>11</v>
      </c>
      <c r="J325" s="3">
        <v>12</v>
      </c>
      <c r="K325" s="2">
        <f>IF(logVir!K325="","",logVir!K325-SKir!K325*logKir!K325-SLir!K325*logHir!K325-SLir!K325*logQir!K325)</f>
        <v>0.14606779621094848</v>
      </c>
      <c r="L325" s="2">
        <f>IF(logVir!L325="","",logVir!L325-SKir!L325*logKir!L325-SLir!L325*logHir!L325-SLir!L325*logQir!L325)</f>
        <v>2.1240621033414356E-3</v>
      </c>
      <c r="M325" s="2">
        <f>IF(logVir!M325="","",logVir!M325-SKir!M325*logKir!M325-SLir!M325*logHir!M325-SLir!M325*logQir!M325)</f>
        <v>-0.11164948862191992</v>
      </c>
      <c r="N325" s="2">
        <f>IF(logVir!N325="","",logVir!N325-SKir!N325*logKir!N325-SLir!N325*logHir!N325-SLir!N325*logQir!N325)</f>
        <v>-0.23302870838032444</v>
      </c>
      <c r="O325" s="2">
        <f>IF(logVir!O325="","",logVir!O325-SKir!O325*logKir!O325-SLir!O325*logHir!O325-SLir!O325*logQir!O325)</f>
        <v>-0.15799712341367053</v>
      </c>
    </row>
    <row r="326" spans="1:15" x14ac:dyDescent="0.55000000000000004">
      <c r="A326" s="3">
        <v>11</v>
      </c>
      <c r="B326" s="3">
        <v>13</v>
      </c>
      <c r="I326" s="3">
        <v>11</v>
      </c>
      <c r="J326" s="3">
        <v>13</v>
      </c>
      <c r="K326" s="2">
        <f>IF(logVir!K326="","",logVir!K326-SKir!K326*logKir!K326-SLir!K326*logHir!K326-SLir!K326*logQir!K326)</f>
        <v>-0.13935220197777973</v>
      </c>
      <c r="L326" s="2">
        <f>IF(logVir!L326="","",logVir!L326-SKir!L326*logKir!L326-SLir!L326*logHir!L326-SLir!L326*logQir!L326)</f>
        <v>0.38606510327921872</v>
      </c>
      <c r="M326" s="2">
        <f>IF(logVir!M326="","",logVir!M326-SKir!M326*logKir!M326-SLir!M326*logHir!M326-SLir!M326*logQir!M326)</f>
        <v>0.74403377311243679</v>
      </c>
      <c r="N326" s="2">
        <f>IF(logVir!N326="","",logVir!N326-SKir!N326*logKir!N326-SLir!N326*logHir!N326-SLir!N326*logQir!N326)</f>
        <v>1.2494151492660617</v>
      </c>
      <c r="O326" s="2">
        <f>IF(logVir!O326="","",logVir!O326-SKir!O326*logKir!O326-SLir!O326*logHir!O326-SLir!O326*logQir!O326)</f>
        <v>1.2574549015274274</v>
      </c>
    </row>
    <row r="327" spans="1:15" x14ac:dyDescent="0.55000000000000004">
      <c r="A327" s="3">
        <v>11</v>
      </c>
      <c r="B327" s="3">
        <v>14</v>
      </c>
      <c r="I327" s="3">
        <v>11</v>
      </c>
      <c r="J327" s="3">
        <v>14</v>
      </c>
      <c r="K327" s="2">
        <f>IF(logVir!K327="","",logVir!K327-SKir!K327*logKir!K327-SLir!K327*logHir!K327-SLir!K327*logQir!K327)</f>
        <v>-0.56625401586686996</v>
      </c>
      <c r="L327" s="2">
        <f>IF(logVir!L327="","",logVir!L327-SKir!L327*logKir!L327-SLir!L327*logHir!L327-SLir!L327*logQir!L327)</f>
        <v>-0.26049645795674203</v>
      </c>
      <c r="M327" s="2">
        <f>IF(logVir!M327="","",logVir!M327-SKir!M327*logKir!M327-SLir!M327*logHir!M327-SLir!M327*logQir!M327)</f>
        <v>-0.27467710792138073</v>
      </c>
      <c r="N327" s="2">
        <f>IF(logVir!N327="","",logVir!N327-SKir!N327*logKir!N327-SLir!N327*logHir!N327-SLir!N327*logQir!N327)</f>
        <v>-0.15038101810851826</v>
      </c>
      <c r="O327" s="2">
        <f>IF(logVir!O327="","",logVir!O327-SKir!O327*logKir!O327-SLir!O327*logHir!O327-SLir!O327*logQir!O327)</f>
        <v>6.3745294635007818E-2</v>
      </c>
    </row>
    <row r="328" spans="1:15" x14ac:dyDescent="0.55000000000000004">
      <c r="A328" s="3">
        <v>11</v>
      </c>
      <c r="B328" s="3">
        <v>15</v>
      </c>
      <c r="I328" s="3">
        <v>11</v>
      </c>
      <c r="J328" s="3">
        <v>15</v>
      </c>
      <c r="K328" s="2">
        <f>IF(logVir!K328="","",logVir!K328-SKir!K328*logKir!K328-SLir!K328*logHir!K328-SLir!K328*logQir!K328)</f>
        <v>0.32845908682311442</v>
      </c>
      <c r="L328" s="2">
        <f>IF(logVir!L328="","",logVir!L328-SKir!L328*logKir!L328-SLir!L328*logHir!L328-SLir!L328*logQir!L328)</f>
        <v>0.30718372534697952</v>
      </c>
      <c r="M328" s="2">
        <f>IF(logVir!M328="","",logVir!M328-SKir!M328*logKir!M328-SLir!M328*logHir!M328-SLir!M328*logQir!M328)</f>
        <v>0.28490854311497904</v>
      </c>
      <c r="N328" s="2">
        <f>IF(logVir!N328="","",logVir!N328-SKir!N328*logKir!N328-SLir!N328*logHir!N328-SLir!N328*logQir!N328)</f>
        <v>0.43074273461669665</v>
      </c>
      <c r="O328" s="2">
        <f>IF(logVir!O328="","",logVir!O328-SKir!O328*logKir!O328-SLir!O328*logHir!O328-SLir!O328*logQir!O328)</f>
        <v>0.5356707687476443</v>
      </c>
    </row>
    <row r="329" spans="1:15" x14ac:dyDescent="0.55000000000000004">
      <c r="A329" s="3">
        <v>11</v>
      </c>
      <c r="B329" s="3">
        <v>16</v>
      </c>
      <c r="I329" s="3">
        <v>11</v>
      </c>
      <c r="J329" s="3">
        <v>16</v>
      </c>
      <c r="K329" s="2">
        <f>IF(logVir!K329="","",logVir!K329-SKir!K329*logKir!K329-SLir!K329*logHir!K329-SLir!K329*logQir!K329)</f>
        <v>2.1517540973864269E-2</v>
      </c>
      <c r="L329" s="2">
        <f>IF(logVir!L329="","",logVir!L329-SKir!L329*logKir!L329-SLir!L329*logHir!L329-SLir!L329*logQir!L329)</f>
        <v>-5.1349610518543358E-2</v>
      </c>
      <c r="M329" s="2">
        <f>IF(logVir!M329="","",logVir!M329-SKir!M329*logKir!M329-SLir!M329*logHir!M329-SLir!M329*logQir!M329)</f>
        <v>-0.17442196089951179</v>
      </c>
      <c r="N329" s="2">
        <f>IF(logVir!N329="","",logVir!N329-SKir!N329*logKir!N329-SLir!N329*logHir!N329-SLir!N329*logQir!N329)</f>
        <v>-0.10003682919180756</v>
      </c>
      <c r="O329" s="2">
        <f>IF(logVir!O329="","",logVir!O329-SKir!O329*logKir!O329-SLir!O329*logHir!O329-SLir!O329*logQir!O329)</f>
        <v>-0.12031611217059471</v>
      </c>
    </row>
    <row r="330" spans="1:15" x14ac:dyDescent="0.55000000000000004">
      <c r="A330" s="3">
        <v>11</v>
      </c>
      <c r="B330" s="3">
        <v>17</v>
      </c>
      <c r="I330" s="3">
        <v>11</v>
      </c>
      <c r="J330" s="3">
        <v>17</v>
      </c>
      <c r="K330" s="2">
        <f>IF(logVir!K330="","",logVir!K330-SKir!K330*logKir!K330-SLir!K330*logHir!K330-SLir!K330*logQir!K330)</f>
        <v>6.7601648905454878E-2</v>
      </c>
      <c r="L330" s="2">
        <f>IF(logVir!L330="","",logVir!L330-SKir!L330*logKir!L330-SLir!L330*logHir!L330-SLir!L330*logQir!L330)</f>
        <v>0.11464444398787825</v>
      </c>
      <c r="M330" s="2">
        <f>IF(logVir!M330="","",logVir!M330-SKir!M330*logKir!M330-SLir!M330*logHir!M330-SLir!M330*logQir!M330)</f>
        <v>0.14659109825077393</v>
      </c>
      <c r="N330" s="2">
        <f>IF(logVir!N330="","",logVir!N330-SKir!N330*logKir!N330-SLir!N330*logHir!N330-SLir!N330*logQir!N330)</f>
        <v>0.24477274393721124</v>
      </c>
      <c r="O330" s="2">
        <f>IF(logVir!O330="","",logVir!O330-SKir!O330*logKir!O330-SLir!O330*logHir!O330-SLir!O330*logQir!O330)</f>
        <v>0.42006994703319162</v>
      </c>
    </row>
    <row r="331" spans="1:15" x14ac:dyDescent="0.55000000000000004">
      <c r="A331" s="3">
        <v>11</v>
      </c>
      <c r="B331" s="3">
        <v>18</v>
      </c>
      <c r="I331" s="3">
        <v>11</v>
      </c>
      <c r="J331" s="3">
        <v>18</v>
      </c>
      <c r="K331" s="2">
        <f>IF(logVir!K331="","",logVir!K331-SKir!K331*logKir!K331-SLir!K331*logHir!K331-SLir!K331*logQir!K331)</f>
        <v>-0.2172117518871525</v>
      </c>
      <c r="L331" s="2">
        <f>IF(logVir!L331="","",logVir!L331-SKir!L331*logKir!L331-SLir!L331*logHir!L331-SLir!L331*logQir!L331)</f>
        <v>-7.3815281620794482E-2</v>
      </c>
      <c r="M331" s="2">
        <f>IF(logVir!M331="","",logVir!M331-SKir!M331*logKir!M331-SLir!M331*logHir!M331-SLir!M331*logQir!M331)</f>
        <v>-0.2328599835715211</v>
      </c>
      <c r="N331" s="2">
        <f>IF(logVir!N331="","",logVir!N331-SKir!N331*logKir!N331-SLir!N331*logHir!N331-SLir!N331*logQir!N331)</f>
        <v>-0.19715961846045532</v>
      </c>
      <c r="O331" s="2">
        <f>IF(logVir!O331="","",logVir!O331-SKir!O331*logKir!O331-SLir!O331*logHir!O331-SLir!O331*logQir!O331)</f>
        <v>-0.2967774077983048</v>
      </c>
    </row>
    <row r="332" spans="1:15" x14ac:dyDescent="0.55000000000000004">
      <c r="A332" s="3">
        <v>11</v>
      </c>
      <c r="B332" s="3">
        <v>19</v>
      </c>
      <c r="I332" s="3">
        <v>11</v>
      </c>
      <c r="J332" s="3">
        <v>19</v>
      </c>
      <c r="K332" s="2">
        <f>IF(logVir!K332="","",logVir!K332-SKir!K332*logKir!K332-SLir!K332*logHir!K332-SLir!K332*logQir!K332)</f>
        <v>-2.7382354550301941E-2</v>
      </c>
      <c r="L332" s="2">
        <f>IF(logVir!L332="","",logVir!L332-SKir!L332*logKir!L332-SLir!L332*logHir!L332-SLir!L332*logQir!L332)</f>
        <v>0.18382246199559338</v>
      </c>
      <c r="M332" s="2">
        <f>IF(logVir!M332="","",logVir!M332-SKir!M332*logKir!M332-SLir!M332*logHir!M332-SLir!M332*logQir!M332)</f>
        <v>0.16951674261966973</v>
      </c>
      <c r="N332" s="2">
        <f>IF(logVir!N332="","",logVir!N332-SKir!N332*logKir!N332-SLir!N332*logHir!N332-SLir!N332*logQir!N332)</f>
        <v>-8.8094270389117851E-3</v>
      </c>
      <c r="O332" s="2">
        <f>IF(logVir!O332="","",logVir!O332-SKir!O332*logKir!O332-SLir!O332*logHir!O332-SLir!O332*logQir!O332)</f>
        <v>0.11028653335807162</v>
      </c>
    </row>
    <row r="333" spans="1:15" x14ac:dyDescent="0.55000000000000004">
      <c r="A333" s="3">
        <v>11</v>
      </c>
      <c r="B333" s="3">
        <v>20</v>
      </c>
      <c r="I333" s="3">
        <v>11</v>
      </c>
      <c r="J333" s="3">
        <v>20</v>
      </c>
      <c r="K333" s="2">
        <f>IF(logVir!K333="","",logVir!K333-SKir!K333*logKir!K333-SLir!K333*logHir!K333-SLir!K333*logQir!K333)</f>
        <v>0.16073950351707006</v>
      </c>
      <c r="L333" s="2">
        <f>IF(logVir!L333="","",logVir!L333-SKir!L333*logKir!L333-SLir!L333*logHir!L333-SLir!L333*logQir!L333)</f>
        <v>0.14858800845000053</v>
      </c>
      <c r="M333" s="2">
        <f>IF(logVir!M333="","",logVir!M333-SKir!M333*logKir!M333-SLir!M333*logHir!M333-SLir!M333*logQir!M333)</f>
        <v>0.16282356236208914</v>
      </c>
      <c r="N333" s="2">
        <f>IF(logVir!N333="","",logVir!N333-SKir!N333*logKir!N333-SLir!N333*logHir!N333-SLir!N333*logQir!N333)</f>
        <v>7.0394888400823238E-2</v>
      </c>
      <c r="O333" s="2">
        <f>IF(logVir!O333="","",logVir!O333-SKir!O333*logKir!O333-SLir!O333*logHir!O333-SLir!O333*logQir!O333)</f>
        <v>0.1694957343978378</v>
      </c>
    </row>
    <row r="334" spans="1:15" x14ac:dyDescent="0.55000000000000004">
      <c r="A334" s="3">
        <v>11</v>
      </c>
      <c r="B334" s="3">
        <v>21</v>
      </c>
      <c r="I334" s="3">
        <v>11</v>
      </c>
      <c r="J334" s="3">
        <v>21</v>
      </c>
      <c r="K334" s="2">
        <f>IF(logVir!K334="","",logVir!K334-SKir!K334*logKir!K334-SLir!K334*logHir!K334-SLir!K334*logQir!K334)</f>
        <v>-0.17560552415286823</v>
      </c>
      <c r="L334" s="2">
        <f>IF(logVir!L334="","",logVir!L334-SKir!L334*logKir!L334-SLir!L334*logHir!L334-SLir!L334*logQir!L334)</f>
        <v>-0.15093894844507644</v>
      </c>
      <c r="M334" s="2">
        <f>IF(logVir!M334="","",logVir!M334-SKir!M334*logKir!M334-SLir!M334*logHir!M334-SLir!M334*logQir!M334)</f>
        <v>-9.6709983829544294E-2</v>
      </c>
      <c r="N334" s="2">
        <f>IF(logVir!N334="","",logVir!N334-SKir!N334*logKir!N334-SLir!N334*logHir!N334-SLir!N334*logQir!N334)</f>
        <v>-1.4841074011449955E-2</v>
      </c>
      <c r="O334" s="2">
        <f>IF(logVir!O334="","",logVir!O334-SKir!O334*logKir!O334-SLir!O334*logHir!O334-SLir!O334*logQir!O334)</f>
        <v>3.5880111181646919E-2</v>
      </c>
    </row>
    <row r="335" spans="1:15" x14ac:dyDescent="0.55000000000000004">
      <c r="A335" s="3">
        <v>11</v>
      </c>
      <c r="B335" s="3">
        <v>22</v>
      </c>
      <c r="I335" s="3">
        <v>11</v>
      </c>
      <c r="J335" s="3">
        <v>22</v>
      </c>
      <c r="K335" s="2">
        <f>IF(logVir!K335="","",logVir!K335-SKir!K335*logKir!K335-SLir!K335*logHir!K335-SLir!K335*logQir!K335)</f>
        <v>0.47991269483983701</v>
      </c>
      <c r="L335" s="2">
        <f>IF(logVir!L335="","",logVir!L335-SKir!L335*logKir!L335-SLir!L335*logHir!L335-SLir!L335*logQir!L335)</f>
        <v>0.2262538171854499</v>
      </c>
      <c r="M335" s="2">
        <f>IF(logVir!M335="","",logVir!M335-SKir!M335*logKir!M335-SLir!M335*logHir!M335-SLir!M335*logQir!M335)</f>
        <v>0.18932737002008168</v>
      </c>
      <c r="N335" s="2">
        <f>IF(logVir!N335="","",logVir!N335-SKir!N335*logKir!N335-SLir!N335*logHir!N335-SLir!N335*logQir!N335)</f>
        <v>0.23664831476670864</v>
      </c>
      <c r="O335" s="2">
        <f>IF(logVir!O335="","",logVir!O335-SKir!O335*logKir!O335-SLir!O335*logHir!O335-SLir!O335*logQir!O335)</f>
        <v>4.2025301943779243E-2</v>
      </c>
    </row>
    <row r="336" spans="1:15" x14ac:dyDescent="0.55000000000000004">
      <c r="A336" s="3">
        <v>11</v>
      </c>
      <c r="B336" s="3">
        <v>23</v>
      </c>
      <c r="I336" s="3">
        <v>11</v>
      </c>
      <c r="J336" s="3">
        <v>23</v>
      </c>
      <c r="K336" s="2">
        <f>IF(logVir!K336="","",logVir!K336-SKir!K336*logKir!K336-SLir!K336*logHir!K336-SLir!K336*logQir!K336)</f>
        <v>0.13273631436237626</v>
      </c>
      <c r="L336" s="2">
        <f>IF(logVir!L336="","",logVir!L336-SKir!L336*logKir!L336-SLir!L336*logHir!L336-SLir!L336*logQir!L336)</f>
        <v>0.16113293171334581</v>
      </c>
      <c r="M336" s="2">
        <f>IF(logVir!M336="","",logVir!M336-SKir!M336*logKir!M336-SLir!M336*logHir!M336-SLir!M336*logQir!M336)</f>
        <v>1.35811682840443E-2</v>
      </c>
      <c r="N336" s="2">
        <f>IF(logVir!N336="","",logVir!N336-SKir!N336*logKir!N336-SLir!N336*logHir!N336-SLir!N336*logQir!N336)</f>
        <v>5.1865975276006754E-2</v>
      </c>
      <c r="O336" s="2">
        <f>IF(logVir!O336="","",logVir!O336-SKir!O336*logKir!O336-SLir!O336*logHir!O336-SLir!O336*logQir!O336)</f>
        <v>-3.6073434313316208E-2</v>
      </c>
    </row>
    <row r="337" spans="1:15" x14ac:dyDescent="0.55000000000000004">
      <c r="A337" s="3">
        <v>11</v>
      </c>
      <c r="B337" s="3">
        <v>24</v>
      </c>
      <c r="I337" s="3">
        <v>11</v>
      </c>
      <c r="J337" s="3">
        <v>24</v>
      </c>
      <c r="K337" s="2">
        <f>IF(logVir!K337="","",logVir!K337-SKir!K337*logKir!K337-SLir!K337*logHir!K337-SLir!K337*logQir!K337)</f>
        <v>-0.11165280685638376</v>
      </c>
      <c r="L337" s="2">
        <f>IF(logVir!L337="","",logVir!L337-SKir!L337*logKir!L337-SLir!L337*logHir!L337-SLir!L337*logQir!L337)</f>
        <v>-0.20977521500691221</v>
      </c>
      <c r="M337" s="2">
        <f>IF(logVir!M337="","",logVir!M337-SKir!M337*logKir!M337-SLir!M337*logHir!M337-SLir!M337*logQir!M337)</f>
        <v>-0.51909050263129797</v>
      </c>
      <c r="N337" s="2">
        <f>IF(logVir!N337="","",logVir!N337-SKir!N337*logKir!N337-SLir!N337*logHir!N337-SLir!N337*logQir!N337)</f>
        <v>-0.58264256725872721</v>
      </c>
      <c r="O337" s="2">
        <f>IF(logVir!O337="","",logVir!O337-SKir!O337*logKir!O337-SLir!O337*logHir!O337-SLir!O337*logQir!O337)</f>
        <v>-0.67513333774154904</v>
      </c>
    </row>
    <row r="338" spans="1:15" x14ac:dyDescent="0.55000000000000004">
      <c r="A338" s="3">
        <v>11</v>
      </c>
      <c r="B338" s="3">
        <v>25</v>
      </c>
      <c r="I338" s="3">
        <v>11</v>
      </c>
      <c r="J338" s="3">
        <v>25</v>
      </c>
      <c r="K338" s="2">
        <f>IF(logVir!K338="","",logVir!K338-SKir!K338*logKir!K338-SLir!K338*logHir!K338-SLir!K338*logQir!K338)</f>
        <v>0.13392322157898956</v>
      </c>
      <c r="L338" s="2">
        <f>IF(logVir!L338="","",logVir!L338-SKir!L338*logKir!L338-SLir!L338*logHir!L338-SLir!L338*logQir!L338)</f>
        <v>0.20675578725317723</v>
      </c>
      <c r="M338" s="2">
        <f>IF(logVir!M338="","",logVir!M338-SKir!M338*logKir!M338-SLir!M338*logHir!M338-SLir!M338*logQir!M338)</f>
        <v>0.13579798052237474</v>
      </c>
      <c r="N338" s="2">
        <f>IF(logVir!N338="","",logVir!N338-SKir!N338*logKir!N338-SLir!N338*logHir!N338-SLir!N338*logQir!N338)</f>
        <v>0.17507575063276173</v>
      </c>
      <c r="O338" s="2">
        <f>IF(logVir!O338="","",logVir!O338-SKir!O338*logKir!O338-SLir!O338*logHir!O338-SLir!O338*logQir!O338)</f>
        <v>0.19878872747046589</v>
      </c>
    </row>
    <row r="339" spans="1:15" x14ac:dyDescent="0.55000000000000004">
      <c r="A339" s="3">
        <v>11</v>
      </c>
      <c r="B339" s="3">
        <v>26</v>
      </c>
      <c r="I339" s="3">
        <v>11</v>
      </c>
      <c r="J339" s="3">
        <v>26</v>
      </c>
      <c r="K339" s="2">
        <f>IF(logVir!K339="","",logVir!K339-SKir!K339*logKir!K339-SLir!K339*logHir!K339-SLir!K339*logQir!K339)</f>
        <v>0.11484847056403473</v>
      </c>
      <c r="L339" s="2">
        <f>IF(logVir!L339="","",logVir!L339-SKir!L339*logKir!L339-SLir!L339*logHir!L339-SLir!L339*logQir!L339)</f>
        <v>2.1436896711302111E-4</v>
      </c>
      <c r="M339" s="2">
        <f>IF(logVir!M339="","",logVir!M339-SKir!M339*logKir!M339-SLir!M339*logHir!M339-SLir!M339*logQir!M339)</f>
        <v>2.5807830928968069E-2</v>
      </c>
      <c r="N339" s="2">
        <f>IF(logVir!N339="","",logVir!N339-SKir!N339*logKir!N339-SLir!N339*logHir!N339-SLir!N339*logQir!N339)</f>
        <v>-1.7322350349162109E-3</v>
      </c>
      <c r="O339" s="2">
        <f>IF(logVir!O339="","",logVir!O339-SKir!O339*logKir!O339-SLir!O339*logHir!O339-SLir!O339*logQir!O339)</f>
        <v>6.3711544837120423E-2</v>
      </c>
    </row>
    <row r="340" spans="1:15" x14ac:dyDescent="0.55000000000000004">
      <c r="A340" s="3">
        <v>11</v>
      </c>
      <c r="B340" s="3">
        <v>27</v>
      </c>
      <c r="I340" s="3">
        <v>11</v>
      </c>
      <c r="J340" s="3">
        <v>27</v>
      </c>
      <c r="K340" s="2">
        <f>IF(logVir!K340="","",logVir!K340-SKir!K340*logKir!K340-SLir!K340*logHir!K340-SLir!K340*logQir!K340)</f>
        <v>-0.12346652094348576</v>
      </c>
      <c r="L340" s="2">
        <f>IF(logVir!L340="","",logVir!L340-SKir!L340*logKir!L340-SLir!L340*logHir!L340-SLir!L340*logQir!L340)</f>
        <v>-8.4474860810733049E-2</v>
      </c>
      <c r="M340" s="2">
        <f>IF(logVir!M340="","",logVir!M340-SKir!M340*logKir!M340-SLir!M340*logHir!M340-SLir!M340*logQir!M340)</f>
        <v>-0.10930126415629869</v>
      </c>
      <c r="N340" s="2">
        <f>IF(logVir!N340="","",logVir!N340-SKir!N340*logKir!N340-SLir!N340*logHir!N340-SLir!N340*logQir!N340)</f>
        <v>-0.12213737263408306</v>
      </c>
      <c r="O340" s="2">
        <f>IF(logVir!O340="","",logVir!O340-SKir!O340*logKir!O340-SLir!O340*logHir!O340-SLir!O340*logQir!O340)</f>
        <v>-0.14493770138139275</v>
      </c>
    </row>
    <row r="341" spans="1:15" x14ac:dyDescent="0.55000000000000004">
      <c r="A341" s="3">
        <v>11</v>
      </c>
      <c r="B341" s="3">
        <v>28</v>
      </c>
      <c r="I341" s="3">
        <v>11</v>
      </c>
      <c r="J341" s="3">
        <v>28</v>
      </c>
      <c r="K341" s="2">
        <f>IF(logVir!K341="","",logVir!K341-SKir!K341*logKir!K341-SLir!K341*logHir!K341-SLir!K341*logQir!K341)</f>
        <v>9.6726454033951609E-2</v>
      </c>
      <c r="L341" s="2">
        <f>IF(logVir!L341="","",logVir!L341-SKir!L341*logKir!L341-SLir!L341*logHir!L341-SLir!L341*logQir!L341)</f>
        <v>0.10705315645941249</v>
      </c>
      <c r="M341" s="2">
        <f>IF(logVir!M341="","",logVir!M341-SKir!M341*logKir!M341-SLir!M341*logHir!M341-SLir!M341*logQir!M341)</f>
        <v>0.11079014662707404</v>
      </c>
      <c r="N341" s="2">
        <f>IF(logVir!N341="","",logVir!N341-SKir!N341*logKir!N341-SLir!N341*logHir!N341-SLir!N341*logQir!N341)</f>
        <v>0.14090894971902926</v>
      </c>
      <c r="O341" s="2">
        <f>IF(logVir!O341="","",logVir!O341-SKir!O341*logKir!O341-SLir!O341*logHir!O341-SLir!O341*logQir!O341)</f>
        <v>0.1499062163148201</v>
      </c>
    </row>
    <row r="342" spans="1:15" x14ac:dyDescent="0.55000000000000004">
      <c r="A342" s="3">
        <v>11</v>
      </c>
      <c r="B342" s="3">
        <v>29</v>
      </c>
      <c r="I342" s="3">
        <v>11</v>
      </c>
      <c r="J342" s="3">
        <v>29</v>
      </c>
      <c r="K342" s="2">
        <f>IF(logVir!K342="","",logVir!K342-SKir!K342*logKir!K342-SLir!K342*logHir!K342-SLir!K342*logQir!K342)</f>
        <v>-5.8934542780184659E-2</v>
      </c>
      <c r="L342" s="2">
        <f>IF(logVir!L342="","",logVir!L342-SKir!L342*logKir!L342-SLir!L342*logHir!L342-SLir!L342*logQir!L342)</f>
        <v>0.18397536455310004</v>
      </c>
      <c r="M342" s="2">
        <f>IF(logVir!M342="","",logVir!M342-SKir!M342*logKir!M342-SLir!M342*logHir!M342-SLir!M342*logQir!M342)</f>
        <v>0.11934130475095811</v>
      </c>
      <c r="N342" s="2">
        <f>IF(logVir!N342="","",logVir!N342-SKir!N342*logKir!N342-SLir!N342*logHir!N342-SLir!N342*logQir!N342)</f>
        <v>4.9542843947755127E-2</v>
      </c>
      <c r="O342" s="2">
        <f>IF(logVir!O342="","",logVir!O342-SKir!O342*logKir!O342-SLir!O342*logHir!O342-SLir!O342*logQir!O342)</f>
        <v>3.4319927158001466E-2</v>
      </c>
    </row>
    <row r="343" spans="1:15" x14ac:dyDescent="0.55000000000000004">
      <c r="A343" s="3">
        <v>11</v>
      </c>
      <c r="B343" s="3">
        <v>30</v>
      </c>
      <c r="I343" s="3">
        <v>11</v>
      </c>
      <c r="J343" s="3">
        <v>30</v>
      </c>
      <c r="K343" s="2">
        <f>IF(logVir!K343="","",logVir!K343-SKir!K343*logKir!K343-SLir!K343*logHir!K343-SLir!K343*logQir!K343)</f>
        <v>0.21927947491916885</v>
      </c>
      <c r="L343" s="2">
        <f>IF(logVir!L343="","",logVir!L343-SKir!L343*logKir!L343-SLir!L343*logHir!L343-SLir!L343*logQir!L343)</f>
        <v>0.25022735775995658</v>
      </c>
      <c r="M343" s="2">
        <f>IF(logVir!M343="","",logVir!M343-SKir!M343*logKir!M343-SLir!M343*logHir!M343-SLir!M343*logQir!M343)</f>
        <v>0.28272274191425772</v>
      </c>
      <c r="N343" s="2">
        <f>IF(logVir!N343="","",logVir!N343-SKir!N343*logKir!N343-SLir!N343*logHir!N343-SLir!N343*logQir!N343)</f>
        <v>0.25126861994242194</v>
      </c>
      <c r="O343" s="2">
        <f>IF(logVir!O343="","",logVir!O343-SKir!O343*logKir!O343-SLir!O343*logHir!O343-SLir!O343*logQir!O343)</f>
        <v>0.17032297987268794</v>
      </c>
    </row>
    <row r="344" spans="1:15" x14ac:dyDescent="0.55000000000000004">
      <c r="A344" s="3">
        <v>11</v>
      </c>
      <c r="B344" s="3">
        <v>31</v>
      </c>
      <c r="I344" s="3">
        <v>11</v>
      </c>
      <c r="J344" s="3">
        <v>31</v>
      </c>
      <c r="K344" s="2">
        <f>IF(logVir!K344="","",logVir!K344-SKir!K344*logKir!K344-SLir!K344*logHir!K344-SLir!K344*logQir!K344)</f>
        <v>0.10103451557245967</v>
      </c>
      <c r="L344" s="2">
        <f>IF(logVir!L344="","",logVir!L344-SKir!L344*logKir!L344-SLir!L344*logHir!L344-SLir!L344*logQir!L344)</f>
        <v>0.12643714510660684</v>
      </c>
      <c r="M344" s="2">
        <f>IF(logVir!M344="","",logVir!M344-SKir!M344*logKir!M344-SLir!M344*logHir!M344-SLir!M344*logQir!M344)</f>
        <v>5.4135753870731267E-2</v>
      </c>
      <c r="N344" s="2">
        <f>IF(logVir!N344="","",logVir!N344-SKir!N344*logKir!N344-SLir!N344*logHir!N344-SLir!N344*logQir!N344)</f>
        <v>4.4180763597710532E-2</v>
      </c>
      <c r="O344" s="2">
        <f>IF(logVir!O344="","",logVir!O344-SKir!O344*logKir!O344-SLir!O344*logHir!O344-SLir!O344*logQir!O344)</f>
        <v>7.0924863003204566E-2</v>
      </c>
    </row>
    <row r="345" spans="1:15" x14ac:dyDescent="0.55000000000000004">
      <c r="A345" s="3">
        <v>12</v>
      </c>
      <c r="B345" s="3">
        <v>1</v>
      </c>
      <c r="I345" s="3">
        <v>12</v>
      </c>
      <c r="J345" s="3">
        <v>1</v>
      </c>
      <c r="K345" s="2">
        <f>IF(logVir!K345="","",logVir!K345-SKir!K345*logKir!K345-SLir!K345*logHir!K345-SLir!K345*logQir!K345)</f>
        <v>0.35809017898964152</v>
      </c>
      <c r="L345" s="2">
        <f>IF(logVir!L345="","",logVir!L345-SKir!L345*logKir!L345-SLir!L345*logHir!L345-SLir!L345*logQir!L345)</f>
        <v>0.30573934224330074</v>
      </c>
      <c r="M345" s="2">
        <f>IF(logVir!M345="","",logVir!M345-SKir!M345*logKir!M345-SLir!M345*logHir!M345-SLir!M345*logQir!M345)</f>
        <v>0.13706332195231977</v>
      </c>
      <c r="N345" s="2">
        <f>IF(logVir!N345="","",logVir!N345-SKir!N345*logKir!N345-SLir!N345*logHir!N345-SLir!N345*logQir!N345)</f>
        <v>0.14744469414091368</v>
      </c>
      <c r="O345" s="2">
        <f>IF(logVir!O345="","",logVir!O345-SKir!O345*logKir!O345-SLir!O345*logHir!O345-SLir!O345*logQir!O345)</f>
        <v>0.1620838478753879</v>
      </c>
    </row>
    <row r="346" spans="1:15" x14ac:dyDescent="0.55000000000000004">
      <c r="A346" s="3">
        <v>12</v>
      </c>
      <c r="B346" s="3">
        <v>2</v>
      </c>
      <c r="I346" s="3">
        <v>12</v>
      </c>
      <c r="J346" s="3">
        <v>2</v>
      </c>
      <c r="K346" s="2">
        <f>IF(logVir!K346="","",logVir!K346-SKir!K346*logKir!K346-SLir!K346*logHir!K346-SLir!K346*logQir!K346)</f>
        <v>0.33645346946159616</v>
      </c>
      <c r="L346" s="2">
        <f>IF(logVir!L346="","",logVir!L346-SKir!L346*logKir!L346-SLir!L346*logHir!L346-SLir!L346*logQir!L346)</f>
        <v>0.3773051441488402</v>
      </c>
      <c r="M346" s="2">
        <f>IF(logVir!M346="","",logVir!M346-SKir!M346*logKir!M346-SLir!M346*logHir!M346-SLir!M346*logQir!M346)</f>
        <v>0.12491357809742445</v>
      </c>
      <c r="N346" s="2">
        <f>IF(logVir!N346="","",logVir!N346-SKir!N346*logKir!N346-SLir!N346*logHir!N346-SLir!N346*logQir!N346)</f>
        <v>0.42507469559254252</v>
      </c>
      <c r="O346" s="2">
        <f>IF(logVir!O346="","",logVir!O346-SKir!O346*logKir!O346-SLir!O346*logHir!O346-SLir!O346*logQir!O346)</f>
        <v>0.45917718974920624</v>
      </c>
    </row>
    <row r="347" spans="1:15" x14ac:dyDescent="0.55000000000000004">
      <c r="A347" s="3">
        <v>12</v>
      </c>
      <c r="B347" s="3">
        <v>3</v>
      </c>
      <c r="I347" s="3">
        <v>12</v>
      </c>
      <c r="J347" s="3">
        <v>3</v>
      </c>
      <c r="K347" s="2">
        <f>IF(logVir!K347="","",logVir!K347-SKir!K347*logKir!K347-SLir!K347*logHir!K347-SLir!K347*logQir!K347)</f>
        <v>0.15737737043306044</v>
      </c>
      <c r="L347" s="2">
        <f>IF(logVir!L347="","",logVir!L347-SKir!L347*logKir!L347-SLir!L347*logHir!L347-SLir!L347*logQir!L347)</f>
        <v>6.0330844829742658E-2</v>
      </c>
      <c r="M347" s="2">
        <f>IF(logVir!M347="","",logVir!M347-SKir!M347*logKir!M347-SLir!M347*logHir!M347-SLir!M347*logQir!M347)</f>
        <v>0.17953410076275744</v>
      </c>
      <c r="N347" s="2">
        <f>IF(logVir!N347="","",logVir!N347-SKir!N347*logKir!N347-SLir!N347*logHir!N347-SLir!N347*logQir!N347)</f>
        <v>0.1743022728188027</v>
      </c>
      <c r="O347" s="2">
        <f>IF(logVir!O347="","",logVir!O347-SKir!O347*logKir!O347-SLir!O347*logHir!O347-SLir!O347*logQir!O347)</f>
        <v>0.17013216166292258</v>
      </c>
    </row>
    <row r="348" spans="1:15" x14ac:dyDescent="0.55000000000000004">
      <c r="A348" s="3">
        <v>12</v>
      </c>
      <c r="B348" s="3">
        <v>4</v>
      </c>
      <c r="I348" s="3">
        <v>12</v>
      </c>
      <c r="J348" s="3">
        <v>4</v>
      </c>
      <c r="K348" s="2">
        <f>IF(logVir!K348="","",logVir!K348-SKir!K348*logKir!K348-SLir!K348*logHir!K348-SLir!K348*logQir!K348)</f>
        <v>-0.30553080976380764</v>
      </c>
      <c r="L348" s="2">
        <f>IF(logVir!L348="","",logVir!L348-SKir!L348*logKir!L348-SLir!L348*logHir!L348-SLir!L348*logQir!L348)</f>
        <v>-0.21459660970099434</v>
      </c>
      <c r="M348" s="2">
        <f>IF(logVir!M348="","",logVir!M348-SKir!M348*logKir!M348-SLir!M348*logHir!M348-SLir!M348*logQir!M348)</f>
        <v>-0.45816500215414946</v>
      </c>
      <c r="N348" s="2">
        <f>IF(logVir!N348="","",logVir!N348-SKir!N348*logKir!N348-SLir!N348*logHir!N348-SLir!N348*logQir!N348)</f>
        <v>-0.21099630709471615</v>
      </c>
      <c r="O348" s="2">
        <f>IF(logVir!O348="","",logVir!O348-SKir!O348*logKir!O348-SLir!O348*logHir!O348-SLir!O348*logQir!O348)</f>
        <v>-0.2699197758106967</v>
      </c>
    </row>
    <row r="349" spans="1:15" x14ac:dyDescent="0.55000000000000004">
      <c r="A349" s="3">
        <v>12</v>
      </c>
      <c r="B349" s="3">
        <v>5</v>
      </c>
      <c r="I349" s="3">
        <v>12</v>
      </c>
      <c r="J349" s="3">
        <v>5</v>
      </c>
      <c r="K349" s="2">
        <f>IF(logVir!K349="","",logVir!K349-SKir!K349*logKir!K349-SLir!K349*logHir!K349-SLir!K349*logQir!K349)</f>
        <v>0.2827232477950869</v>
      </c>
      <c r="L349" s="2">
        <f>IF(logVir!L349="","",logVir!L349-SKir!L349*logKir!L349-SLir!L349*logHir!L349-SLir!L349*logQir!L349)</f>
        <v>-0.12406114378130965</v>
      </c>
      <c r="M349" s="2">
        <f>IF(logVir!M349="","",logVir!M349-SKir!M349*logKir!M349-SLir!M349*logHir!M349-SLir!M349*logQir!M349)</f>
        <v>0.15968513009211247</v>
      </c>
      <c r="N349" s="2">
        <f>IF(logVir!N349="","",logVir!N349-SKir!N349*logKir!N349-SLir!N349*logHir!N349-SLir!N349*logQir!N349)</f>
        <v>0.28956168166740703</v>
      </c>
      <c r="O349" s="2">
        <f>IF(logVir!O349="","",logVir!O349-SKir!O349*logKir!O349-SLir!O349*logHir!O349-SLir!O349*logQir!O349)</f>
        <v>0.40391055864196979</v>
      </c>
    </row>
    <row r="350" spans="1:15" x14ac:dyDescent="0.55000000000000004">
      <c r="A350" s="3">
        <v>12</v>
      </c>
      <c r="B350" s="3">
        <v>6</v>
      </c>
      <c r="I350" s="3">
        <v>12</v>
      </c>
      <c r="J350" s="3">
        <v>6</v>
      </c>
      <c r="K350" s="2">
        <f>IF(logVir!K350="","",logVir!K350-SKir!K350*logKir!K350-SLir!K350*logHir!K350-SLir!K350*logQir!K350)</f>
        <v>0.59808247287898775</v>
      </c>
      <c r="L350" s="2">
        <f>IF(logVir!L350="","",logVir!L350-SKir!L350*logKir!L350-SLir!L350*logHir!L350-SLir!L350*logQir!L350)</f>
        <v>0.41214869131369475</v>
      </c>
      <c r="M350" s="2">
        <f>IF(logVir!M350="","",logVir!M350-SKir!M350*logKir!M350-SLir!M350*logHir!M350-SLir!M350*logQir!M350)</f>
        <v>0.41028604018640108</v>
      </c>
      <c r="N350" s="2">
        <f>IF(logVir!N350="","",logVir!N350-SKir!N350*logKir!N350-SLir!N350*logHir!N350-SLir!N350*logQir!N350)</f>
        <v>0.53808976752177384</v>
      </c>
      <c r="O350" s="2">
        <f>IF(logVir!O350="","",logVir!O350-SKir!O350*logKir!O350-SLir!O350*logHir!O350-SLir!O350*logQir!O350)</f>
        <v>0.34777735211500638</v>
      </c>
    </row>
    <row r="351" spans="1:15" x14ac:dyDescent="0.55000000000000004">
      <c r="A351" s="3">
        <v>12</v>
      </c>
      <c r="B351" s="3">
        <v>7</v>
      </c>
      <c r="I351" s="3">
        <v>12</v>
      </c>
      <c r="J351" s="3">
        <v>7</v>
      </c>
      <c r="K351" s="2">
        <f>IF(logVir!K351="","",logVir!K351-SKir!K351*logKir!K351-SLir!K351*logHir!K351-SLir!K351*logQir!K351)</f>
        <v>0.33096996268949541</v>
      </c>
      <c r="L351" s="2">
        <f>IF(logVir!L351="","",logVir!L351-SKir!L351*logKir!L351-SLir!L351*logHir!L351-SLir!L351*logQir!L351)</f>
        <v>0.25165708411692239</v>
      </c>
      <c r="M351" s="2">
        <f>IF(logVir!M351="","",logVir!M351-SKir!M351*logKir!M351-SLir!M351*logHir!M351-SLir!M351*logQir!M351)</f>
        <v>0.2102939022680646</v>
      </c>
      <c r="N351" s="2">
        <f>IF(logVir!N351="","",logVir!N351-SKir!N351*logKir!N351-SLir!N351*logHir!N351-SLir!N351*logQir!N351)</f>
        <v>0.17066891195948192</v>
      </c>
      <c r="O351" s="2">
        <f>IF(logVir!O351="","",logVir!O351-SKir!O351*logKir!O351-SLir!O351*logHir!O351-SLir!O351*logQir!O351)</f>
        <v>0.10335813089276048</v>
      </c>
    </row>
    <row r="352" spans="1:15" x14ac:dyDescent="0.55000000000000004">
      <c r="A352" s="3">
        <v>12</v>
      </c>
      <c r="B352" s="3">
        <v>8</v>
      </c>
      <c r="I352" s="3">
        <v>12</v>
      </c>
      <c r="J352" s="3">
        <v>8</v>
      </c>
      <c r="K352" s="2">
        <f>IF(logVir!K352="","",logVir!K352-SKir!K352*logKir!K352-SLir!K352*logHir!K352-SLir!K352*logQir!K352)</f>
        <v>0.26303601050854708</v>
      </c>
      <c r="L352" s="2">
        <f>IF(logVir!L352="","",logVir!L352-SKir!L352*logKir!L352-SLir!L352*logHir!L352-SLir!L352*logQir!L352)</f>
        <v>8.8894587696686164E-2</v>
      </c>
      <c r="M352" s="2">
        <f>IF(logVir!M352="","",logVir!M352-SKir!M352*logKir!M352-SLir!M352*logHir!M352-SLir!M352*logQir!M352)</f>
        <v>4.8358592284614151E-2</v>
      </c>
      <c r="N352" s="2">
        <f>IF(logVir!N352="","",logVir!N352-SKir!N352*logKir!N352-SLir!N352*logHir!N352-SLir!N352*logQir!N352)</f>
        <v>-3.9964420425154155E-2</v>
      </c>
      <c r="O352" s="2">
        <f>IF(logVir!O352="","",logVir!O352-SKir!O352*logKir!O352-SLir!O352*logHir!O352-SLir!O352*logQir!O352)</f>
        <v>0.34824730731472231</v>
      </c>
    </row>
    <row r="353" spans="1:15" x14ac:dyDescent="0.55000000000000004">
      <c r="A353" s="3">
        <v>12</v>
      </c>
      <c r="B353" s="3">
        <v>9</v>
      </c>
      <c r="I353" s="3">
        <v>12</v>
      </c>
      <c r="J353" s="3">
        <v>9</v>
      </c>
      <c r="K353" s="2">
        <f>IF(logVir!K353="","",logVir!K353-SKir!K353*logKir!K353-SLir!K353*logHir!K353-SLir!K353*logQir!K353)</f>
        <v>0.12657546691966765</v>
      </c>
      <c r="L353" s="2">
        <f>IF(logVir!L353="","",logVir!L353-SKir!L353*logKir!L353-SLir!L353*logHir!L353-SLir!L353*logQir!L353)</f>
        <v>0.15255561267397363</v>
      </c>
      <c r="M353" s="2">
        <f>IF(logVir!M353="","",logVir!M353-SKir!M353*logKir!M353-SLir!M353*logHir!M353-SLir!M353*logQir!M353)</f>
        <v>0.15392527091403269</v>
      </c>
      <c r="N353" s="2">
        <f>IF(logVir!N353="","",logVir!N353-SKir!N353*logKir!N353-SLir!N353*logHir!N353-SLir!N353*logQir!N353)</f>
        <v>0.20205400668092874</v>
      </c>
      <c r="O353" s="2">
        <f>IF(logVir!O353="","",logVir!O353-SKir!O353*logKir!O353-SLir!O353*logHir!O353-SLir!O353*logQir!O353)</f>
        <v>0.26602792188617186</v>
      </c>
    </row>
    <row r="354" spans="1:15" x14ac:dyDescent="0.55000000000000004">
      <c r="A354" s="3">
        <v>12</v>
      </c>
      <c r="B354" s="3">
        <v>10</v>
      </c>
      <c r="I354" s="3">
        <v>12</v>
      </c>
      <c r="J354" s="3">
        <v>10</v>
      </c>
      <c r="K354" s="2">
        <f>IF(logVir!K354="","",logVir!K354-SKir!K354*logKir!K354-SLir!K354*logHir!K354-SLir!K354*logQir!K354)</f>
        <v>-8.3685818719406668E-2</v>
      </c>
      <c r="L354" s="2">
        <f>IF(logVir!L354="","",logVir!L354-SKir!L354*logKir!L354-SLir!L354*logHir!L354-SLir!L354*logQir!L354)</f>
        <v>5.4308614060366307E-2</v>
      </c>
      <c r="M354" s="2">
        <f>IF(logVir!M354="","",logVir!M354-SKir!M354*logKir!M354-SLir!M354*logHir!M354-SLir!M354*logQir!M354)</f>
        <v>-6.8598509157901527E-3</v>
      </c>
      <c r="N354" s="2">
        <f>IF(logVir!N354="","",logVir!N354-SKir!N354*logKir!N354-SLir!N354*logHir!N354-SLir!N354*logQir!N354)</f>
        <v>2.9874489843758911E-2</v>
      </c>
      <c r="O354" s="2">
        <f>IF(logVir!O354="","",logVir!O354-SKir!O354*logKir!O354-SLir!O354*logHir!O354-SLir!O354*logQir!O354)</f>
        <v>-0.12759647686523373</v>
      </c>
    </row>
    <row r="355" spans="1:15" x14ac:dyDescent="0.55000000000000004">
      <c r="A355" s="3">
        <v>12</v>
      </c>
      <c r="B355" s="3">
        <v>11</v>
      </c>
      <c r="I355" s="3">
        <v>12</v>
      </c>
      <c r="J355" s="3">
        <v>11</v>
      </c>
      <c r="K355" s="2">
        <f>IF(logVir!K355="","",logVir!K355-SKir!K355*logKir!K355-SLir!K355*logHir!K355-SLir!K355*logQir!K355)</f>
        <v>-0.52008965696882536</v>
      </c>
      <c r="L355" s="2">
        <f>IF(logVir!L355="","",logVir!L355-SKir!L355*logKir!L355-SLir!L355*logHir!L355-SLir!L355*logQir!L355)</f>
        <v>-0.63696237505160613</v>
      </c>
      <c r="M355" s="2">
        <f>IF(logVir!M355="","",logVir!M355-SKir!M355*logKir!M355-SLir!M355*logHir!M355-SLir!M355*logQir!M355)</f>
        <v>-0.80431259263910881</v>
      </c>
      <c r="N355" s="2">
        <f>IF(logVir!N355="","",logVir!N355-SKir!N355*logKir!N355-SLir!N355*logHir!N355-SLir!N355*logQir!N355)</f>
        <v>-0.86353453809741032</v>
      </c>
      <c r="O355" s="2">
        <f>IF(logVir!O355="","",logVir!O355-SKir!O355*logKir!O355-SLir!O355*logHir!O355-SLir!O355*logQir!O355)</f>
        <v>-0.97104148827332826</v>
      </c>
    </row>
    <row r="356" spans="1:15" x14ac:dyDescent="0.55000000000000004">
      <c r="A356" s="3">
        <v>12</v>
      </c>
      <c r="B356" s="3">
        <v>12</v>
      </c>
      <c r="I356" s="3">
        <v>12</v>
      </c>
      <c r="J356" s="3">
        <v>12</v>
      </c>
      <c r="K356" s="2">
        <f>IF(logVir!K356="","",logVir!K356-SKir!K356*logKir!K356-SLir!K356*logHir!K356-SLir!K356*logQir!K356)</f>
        <v>-0.43235540038206977</v>
      </c>
      <c r="L356" s="2">
        <f>IF(logVir!L356="","",logVir!L356-SKir!L356*logKir!L356-SLir!L356*logHir!L356-SLir!L356*logQir!L356)</f>
        <v>-0.32498159778613911</v>
      </c>
      <c r="M356" s="2">
        <f>IF(logVir!M356="","",logVir!M356-SKir!M356*logKir!M356-SLir!M356*logHir!M356-SLir!M356*logQir!M356)</f>
        <v>-0.28571220278176035</v>
      </c>
      <c r="N356" s="2">
        <f>IF(logVir!N356="","",logVir!N356-SKir!N356*logKir!N356-SLir!N356*logHir!N356-SLir!N356*logQir!N356)</f>
        <v>-0.35478438441167975</v>
      </c>
      <c r="O356" s="2">
        <f>IF(logVir!O356="","",logVir!O356-SKir!O356*logKir!O356-SLir!O356*logHir!O356-SLir!O356*logQir!O356)</f>
        <v>-0.14054806988342622</v>
      </c>
    </row>
    <row r="357" spans="1:15" x14ac:dyDescent="0.55000000000000004">
      <c r="A357" s="3">
        <v>12</v>
      </c>
      <c r="B357" s="3">
        <v>13</v>
      </c>
      <c r="I357" s="3">
        <v>12</v>
      </c>
      <c r="J357" s="3">
        <v>13</v>
      </c>
      <c r="K357" s="2">
        <f>IF(logVir!K357="","",logVir!K357-SKir!K357*logKir!K357-SLir!K357*logHir!K357-SLir!K357*logQir!K357)</f>
        <v>0.42783988136660767</v>
      </c>
      <c r="L357" s="2">
        <f>IF(logVir!L357="","",logVir!L357-SKir!L357*logKir!L357-SLir!L357*logHir!L357-SLir!L357*logQir!L357)</f>
        <v>0.51247992850583579</v>
      </c>
      <c r="M357" s="2">
        <f>IF(logVir!M357="","",logVir!M357-SKir!M357*logKir!M357-SLir!M357*logHir!M357-SLir!M357*logQir!M357)</f>
        <v>0.43110647001915003</v>
      </c>
      <c r="N357" s="2">
        <f>IF(logVir!N357="","",logVir!N357-SKir!N357*logKir!N357-SLir!N357*logHir!N357-SLir!N357*logQir!N357)</f>
        <v>0.4920783309415383</v>
      </c>
      <c r="O357" s="2">
        <f>IF(logVir!O357="","",logVir!O357-SKir!O357*logKir!O357-SLir!O357*logHir!O357-SLir!O357*logQir!O357)</f>
        <v>0.68119704040570384</v>
      </c>
    </row>
    <row r="358" spans="1:15" x14ac:dyDescent="0.55000000000000004">
      <c r="A358" s="3">
        <v>12</v>
      </c>
      <c r="B358" s="3">
        <v>14</v>
      </c>
      <c r="I358" s="3">
        <v>12</v>
      </c>
      <c r="J358" s="3">
        <v>14</v>
      </c>
      <c r="K358" s="2">
        <f>IF(logVir!K358="","",logVir!K358-SKir!K358*logKir!K358-SLir!K358*logHir!K358-SLir!K358*logQir!K358)</f>
        <v>0.13606285766259618</v>
      </c>
      <c r="L358" s="2">
        <f>IF(logVir!L358="","",logVir!L358-SKir!L358*logKir!L358-SLir!L358*logHir!L358-SLir!L358*logQir!L358)</f>
        <v>-1.5308287069102509E-2</v>
      </c>
      <c r="M358" s="2">
        <f>IF(logVir!M358="","",logVir!M358-SKir!M358*logKir!M358-SLir!M358*logHir!M358-SLir!M358*logQir!M358)</f>
        <v>-0.40245960384813267</v>
      </c>
      <c r="N358" s="2">
        <f>IF(logVir!N358="","",logVir!N358-SKir!N358*logKir!N358-SLir!N358*logHir!N358-SLir!N358*logQir!N358)</f>
        <v>-0.44047000582990414</v>
      </c>
      <c r="O358" s="2">
        <f>IF(logVir!O358="","",logVir!O358-SKir!O358*logKir!O358-SLir!O358*logHir!O358-SLir!O358*logQir!O358)</f>
        <v>-0.3826794436236699</v>
      </c>
    </row>
    <row r="359" spans="1:15" x14ac:dyDescent="0.55000000000000004">
      <c r="A359" s="3">
        <v>12</v>
      </c>
      <c r="B359" s="3">
        <v>15</v>
      </c>
      <c r="I359" s="3">
        <v>12</v>
      </c>
      <c r="J359" s="3">
        <v>15</v>
      </c>
      <c r="K359" s="2">
        <f>IF(logVir!K359="","",logVir!K359-SKir!K359*logKir!K359-SLir!K359*logHir!K359-SLir!K359*logQir!K359)</f>
        <v>0.14201277379848443</v>
      </c>
      <c r="L359" s="2">
        <f>IF(logVir!L359="","",logVir!L359-SKir!L359*logKir!L359-SLir!L359*logHir!L359-SLir!L359*logQir!L359)</f>
        <v>0.42907883446910472</v>
      </c>
      <c r="M359" s="2">
        <f>IF(logVir!M359="","",logVir!M359-SKir!M359*logKir!M359-SLir!M359*logHir!M359-SLir!M359*logQir!M359)</f>
        <v>3.5019916160878434E-2</v>
      </c>
      <c r="N359" s="2">
        <f>IF(logVir!N359="","",logVir!N359-SKir!N359*logKir!N359-SLir!N359*logHir!N359-SLir!N359*logQir!N359)</f>
        <v>0.2913209701871286</v>
      </c>
      <c r="O359" s="2">
        <f>IF(logVir!O359="","",logVir!O359-SKir!O359*logKir!O359-SLir!O359*logHir!O359-SLir!O359*logQir!O359)</f>
        <v>0.2937652637319883</v>
      </c>
    </row>
    <row r="360" spans="1:15" x14ac:dyDescent="0.55000000000000004">
      <c r="A360" s="3">
        <v>12</v>
      </c>
      <c r="B360" s="3">
        <v>16</v>
      </c>
      <c r="I360" s="3">
        <v>12</v>
      </c>
      <c r="J360" s="3">
        <v>16</v>
      </c>
      <c r="K360" s="2">
        <f>IF(logVir!K360="","",logVir!K360-SKir!K360*logKir!K360-SLir!K360*logHir!K360-SLir!K360*logQir!K360)</f>
        <v>-0.10207393660163849</v>
      </c>
      <c r="L360" s="2">
        <f>IF(logVir!L360="","",logVir!L360-SKir!L360*logKir!L360-SLir!L360*logHir!L360-SLir!L360*logQir!L360)</f>
        <v>-0.21699328040478089</v>
      </c>
      <c r="M360" s="2">
        <f>IF(logVir!M360="","",logVir!M360-SKir!M360*logKir!M360-SLir!M360*logHir!M360-SLir!M360*logQir!M360)</f>
        <v>-0.24642041466147505</v>
      </c>
      <c r="N360" s="2">
        <f>IF(logVir!N360="","",logVir!N360-SKir!N360*logKir!N360-SLir!N360*logHir!N360-SLir!N360*logQir!N360)</f>
        <v>-0.16352280046255041</v>
      </c>
      <c r="O360" s="2">
        <f>IF(logVir!O360="","",logVir!O360-SKir!O360*logKir!O360-SLir!O360*logHir!O360-SLir!O360*logQir!O360)</f>
        <v>-0.11688319312041094</v>
      </c>
    </row>
    <row r="361" spans="1:15" x14ac:dyDescent="0.55000000000000004">
      <c r="A361" s="3">
        <v>12</v>
      </c>
      <c r="B361" s="3">
        <v>17</v>
      </c>
      <c r="I361" s="3">
        <v>12</v>
      </c>
      <c r="J361" s="3">
        <v>17</v>
      </c>
      <c r="K361" s="2">
        <f>IF(logVir!K361="","",logVir!K361-SKir!K361*logKir!K361-SLir!K361*logHir!K361-SLir!K361*logQir!K361)</f>
        <v>0.24891503080639305</v>
      </c>
      <c r="L361" s="2">
        <f>IF(logVir!L361="","",logVir!L361-SKir!L361*logKir!L361-SLir!L361*logHir!L361-SLir!L361*logQir!L361)</f>
        <v>0.53252086339441795</v>
      </c>
      <c r="M361" s="2">
        <f>IF(logVir!M361="","",logVir!M361-SKir!M361*logKir!M361-SLir!M361*logHir!M361-SLir!M361*logQir!M361)</f>
        <v>0.39284915959850453</v>
      </c>
      <c r="N361" s="2">
        <f>IF(logVir!N361="","",logVir!N361-SKir!N361*logKir!N361-SLir!N361*logHir!N361-SLir!N361*logQir!N361)</f>
        <v>0.39253318548444538</v>
      </c>
      <c r="O361" s="2">
        <f>IF(logVir!O361="","",logVir!O361-SKir!O361*logKir!O361-SLir!O361*logHir!O361-SLir!O361*logQir!O361)</f>
        <v>0.34155032067305779</v>
      </c>
    </row>
    <row r="362" spans="1:15" x14ac:dyDescent="0.55000000000000004">
      <c r="A362" s="3">
        <v>12</v>
      </c>
      <c r="B362" s="3">
        <v>18</v>
      </c>
      <c r="I362" s="3">
        <v>12</v>
      </c>
      <c r="J362" s="3">
        <v>18</v>
      </c>
      <c r="K362" s="2">
        <f>IF(logVir!K362="","",logVir!K362-SKir!K362*logKir!K362-SLir!K362*logHir!K362-SLir!K362*logQir!K362)</f>
        <v>-1.7873486919290475E-2</v>
      </c>
      <c r="L362" s="2">
        <f>IF(logVir!L362="","",logVir!L362-SKir!L362*logKir!L362-SLir!L362*logHir!L362-SLir!L362*logQir!L362)</f>
        <v>-1.8128386070505896E-2</v>
      </c>
      <c r="M362" s="2">
        <f>IF(logVir!M362="","",logVir!M362-SKir!M362*logKir!M362-SLir!M362*logHir!M362-SLir!M362*logQir!M362)</f>
        <v>-7.4287148113941159E-2</v>
      </c>
      <c r="N362" s="2">
        <f>IF(logVir!N362="","",logVir!N362-SKir!N362*logKir!N362-SLir!N362*logHir!N362-SLir!N362*logQir!N362)</f>
        <v>-0.15774625403598025</v>
      </c>
      <c r="O362" s="2">
        <f>IF(logVir!O362="","",logVir!O362-SKir!O362*logKir!O362-SLir!O362*logHir!O362-SLir!O362*logQir!O362)</f>
        <v>-8.8470621476859385E-2</v>
      </c>
    </row>
    <row r="363" spans="1:15" x14ac:dyDescent="0.55000000000000004">
      <c r="A363" s="3">
        <v>12</v>
      </c>
      <c r="B363" s="3">
        <v>19</v>
      </c>
      <c r="I363" s="3">
        <v>12</v>
      </c>
      <c r="J363" s="3">
        <v>19</v>
      </c>
      <c r="K363" s="2">
        <f>IF(logVir!K363="","",logVir!K363-SKir!K363*logKir!K363-SLir!K363*logHir!K363-SLir!K363*logQir!K363)</f>
        <v>0.11739080406954787</v>
      </c>
      <c r="L363" s="2">
        <f>IF(logVir!L363="","",logVir!L363-SKir!L363*logKir!L363-SLir!L363*logHir!L363-SLir!L363*logQir!L363)</f>
        <v>6.7497784646415385E-2</v>
      </c>
      <c r="M363" s="2">
        <f>IF(logVir!M363="","",logVir!M363-SKir!M363*logKir!M363-SLir!M363*logHir!M363-SLir!M363*logQir!M363)</f>
        <v>9.3794068275907708E-2</v>
      </c>
      <c r="N363" s="2">
        <f>IF(logVir!N363="","",logVir!N363-SKir!N363*logKir!N363-SLir!N363*logHir!N363-SLir!N363*logQir!N363)</f>
        <v>-4.1392345568201684E-2</v>
      </c>
      <c r="O363" s="2">
        <f>IF(logVir!O363="","",logVir!O363-SKir!O363*logKir!O363-SLir!O363*logHir!O363-SLir!O363*logQir!O363)</f>
        <v>0.17616025067921059</v>
      </c>
    </row>
    <row r="364" spans="1:15" x14ac:dyDescent="0.55000000000000004">
      <c r="A364" s="3">
        <v>12</v>
      </c>
      <c r="B364" s="3">
        <v>20</v>
      </c>
      <c r="I364" s="3">
        <v>12</v>
      </c>
      <c r="J364" s="3">
        <v>20</v>
      </c>
      <c r="K364" s="2">
        <f>IF(logVir!K364="","",logVir!K364-SKir!K364*logKir!K364-SLir!K364*logHir!K364-SLir!K364*logQir!K364)</f>
        <v>6.5284767602590166E-2</v>
      </c>
      <c r="L364" s="2">
        <f>IF(logVir!L364="","",logVir!L364-SKir!L364*logKir!L364-SLir!L364*logHir!L364-SLir!L364*logQir!L364)</f>
        <v>-2.1697420338986615E-2</v>
      </c>
      <c r="M364" s="2">
        <f>IF(logVir!M364="","",logVir!M364-SKir!M364*logKir!M364-SLir!M364*logHir!M364-SLir!M364*logQir!M364)</f>
        <v>2.0936490373934476E-2</v>
      </c>
      <c r="N364" s="2">
        <f>IF(logVir!N364="","",logVir!N364-SKir!N364*logKir!N364-SLir!N364*logHir!N364-SLir!N364*logQir!N364)</f>
        <v>-5.1512919460637199E-2</v>
      </c>
      <c r="O364" s="2">
        <f>IF(logVir!O364="","",logVir!O364-SKir!O364*logKir!O364-SLir!O364*logHir!O364-SLir!O364*logQir!O364)</f>
        <v>8.3369567352031201E-2</v>
      </c>
    </row>
    <row r="365" spans="1:15" x14ac:dyDescent="0.55000000000000004">
      <c r="A365" s="3">
        <v>12</v>
      </c>
      <c r="B365" s="3">
        <v>21</v>
      </c>
      <c r="I365" s="3">
        <v>12</v>
      </c>
      <c r="J365" s="3">
        <v>21</v>
      </c>
      <c r="K365" s="2">
        <f>IF(logVir!K365="","",logVir!K365-SKir!K365*logKir!K365-SLir!K365*logHir!K365-SLir!K365*logQir!K365)</f>
        <v>6.1086580324440663E-2</v>
      </c>
      <c r="L365" s="2">
        <f>IF(logVir!L365="","",logVir!L365-SKir!L365*logKir!L365-SLir!L365*logHir!L365-SLir!L365*logQir!L365)</f>
        <v>3.3228957047060886E-2</v>
      </c>
      <c r="M365" s="2">
        <f>IF(logVir!M365="","",logVir!M365-SKir!M365*logKir!M365-SLir!M365*logHir!M365-SLir!M365*logQir!M365)</f>
        <v>4.9338926750282924E-3</v>
      </c>
      <c r="N365" s="2">
        <f>IF(logVir!N365="","",logVir!N365-SKir!N365*logKir!N365-SLir!N365*logHir!N365-SLir!N365*logQir!N365)</f>
        <v>-5.6749798987029601E-2</v>
      </c>
      <c r="O365" s="2">
        <f>IF(logVir!O365="","",logVir!O365-SKir!O365*logKir!O365-SLir!O365*logHir!O365-SLir!O365*logQir!O365)</f>
        <v>0.10155501989624138</v>
      </c>
    </row>
    <row r="366" spans="1:15" x14ac:dyDescent="0.55000000000000004">
      <c r="A366" s="3">
        <v>12</v>
      </c>
      <c r="B366" s="3">
        <v>22</v>
      </c>
      <c r="I366" s="3">
        <v>12</v>
      </c>
      <c r="J366" s="3">
        <v>22</v>
      </c>
      <c r="K366" s="2">
        <f>IF(logVir!K366="","",logVir!K366-SKir!K366*logKir!K366-SLir!K366*logHir!K366-SLir!K366*logQir!K366)</f>
        <v>0.1515554978792869</v>
      </c>
      <c r="L366" s="2">
        <f>IF(logVir!L366="","",logVir!L366-SKir!L366*logKir!L366-SLir!L366*logHir!L366-SLir!L366*logQir!L366)</f>
        <v>6.0297033317620992E-2</v>
      </c>
      <c r="M366" s="2">
        <f>IF(logVir!M366="","",logVir!M366-SKir!M366*logKir!M366-SLir!M366*logHir!M366-SLir!M366*logQir!M366)</f>
        <v>-0.10872887373953832</v>
      </c>
      <c r="N366" s="2">
        <f>IF(logVir!N366="","",logVir!N366-SKir!N366*logKir!N366-SLir!N366*logHir!N366-SLir!N366*logQir!N366)</f>
        <v>-0.10255450947306451</v>
      </c>
      <c r="O366" s="2">
        <f>IF(logVir!O366="","",logVir!O366-SKir!O366*logKir!O366-SLir!O366*logHir!O366-SLir!O366*logQir!O366)</f>
        <v>1.0303129592593441E-2</v>
      </c>
    </row>
    <row r="367" spans="1:15" x14ac:dyDescent="0.55000000000000004">
      <c r="A367" s="3">
        <v>12</v>
      </c>
      <c r="B367" s="3">
        <v>23</v>
      </c>
      <c r="I367" s="3">
        <v>12</v>
      </c>
      <c r="J367" s="3">
        <v>23</v>
      </c>
      <c r="K367" s="2">
        <f>IF(logVir!K367="","",logVir!K367-SKir!K367*logKir!K367-SLir!K367*logHir!K367-SLir!K367*logQir!K367)</f>
        <v>7.5176840268727188E-2</v>
      </c>
      <c r="L367" s="2">
        <f>IF(logVir!L367="","",logVir!L367-SKir!L367*logKir!L367-SLir!L367*logHir!L367-SLir!L367*logQir!L367)</f>
        <v>4.7530394544656317E-2</v>
      </c>
      <c r="M367" s="2">
        <f>IF(logVir!M367="","",logVir!M367-SKir!M367*logKir!M367-SLir!M367*logHir!M367-SLir!M367*logQir!M367)</f>
        <v>-1.4102242901028204E-2</v>
      </c>
      <c r="N367" s="2">
        <f>IF(logVir!N367="","",logVir!N367-SKir!N367*logKir!N367-SLir!N367*logHir!N367-SLir!N367*logQir!N367)</f>
        <v>2.2741300241121906E-2</v>
      </c>
      <c r="O367" s="2">
        <f>IF(logVir!O367="","",logVir!O367-SKir!O367*logKir!O367-SLir!O367*logHir!O367-SLir!O367*logQir!O367)</f>
        <v>0.16153763997945719</v>
      </c>
    </row>
    <row r="368" spans="1:15" x14ac:dyDescent="0.55000000000000004">
      <c r="A368" s="3">
        <v>12</v>
      </c>
      <c r="B368" s="3">
        <v>24</v>
      </c>
      <c r="I368" s="3">
        <v>12</v>
      </c>
      <c r="J368" s="3">
        <v>24</v>
      </c>
      <c r="K368" s="2">
        <f>IF(logVir!K368="","",logVir!K368-SKir!K368*logKir!K368-SLir!K368*logHir!K368-SLir!K368*logQir!K368)</f>
        <v>-0.12562936893585516</v>
      </c>
      <c r="L368" s="2">
        <f>IF(logVir!L368="","",logVir!L368-SKir!L368*logKir!L368-SLir!L368*logHir!L368-SLir!L368*logQir!L368)</f>
        <v>-6.0605676694426736E-2</v>
      </c>
      <c r="M368" s="2">
        <f>IF(logVir!M368="","",logVir!M368-SKir!M368*logKir!M368-SLir!M368*logHir!M368-SLir!M368*logQir!M368)</f>
        <v>-0.25946016426103136</v>
      </c>
      <c r="N368" s="2">
        <f>IF(logVir!N368="","",logVir!N368-SKir!N368*logKir!N368-SLir!N368*logHir!N368-SLir!N368*logQir!N368)</f>
        <v>-0.31839318330907379</v>
      </c>
      <c r="O368" s="2">
        <f>IF(logVir!O368="","",logVir!O368-SKir!O368*logKir!O368-SLir!O368*logHir!O368-SLir!O368*logQir!O368)</f>
        <v>-4.821757171979292E-2</v>
      </c>
    </row>
    <row r="369" spans="1:15" x14ac:dyDescent="0.55000000000000004">
      <c r="A369" s="3">
        <v>12</v>
      </c>
      <c r="B369" s="3">
        <v>25</v>
      </c>
      <c r="I369" s="3">
        <v>12</v>
      </c>
      <c r="J369" s="3">
        <v>25</v>
      </c>
      <c r="K369" s="2">
        <f>IF(logVir!K369="","",logVir!K369-SKir!K369*logKir!K369-SLir!K369*logHir!K369-SLir!K369*logQir!K369)</f>
        <v>6.4747777280330668E-2</v>
      </c>
      <c r="L369" s="2">
        <f>IF(logVir!L369="","",logVir!L369-SKir!L369*logKir!L369-SLir!L369*logHir!L369-SLir!L369*logQir!L369)</f>
        <v>4.9067320821199349E-2</v>
      </c>
      <c r="M369" s="2">
        <f>IF(logVir!M369="","",logVir!M369-SKir!M369*logKir!M369-SLir!M369*logHir!M369-SLir!M369*logQir!M369)</f>
        <v>-6.3517548967227541E-2</v>
      </c>
      <c r="N369" s="2">
        <f>IF(logVir!N369="","",logVir!N369-SKir!N369*logKir!N369-SLir!N369*logHir!N369-SLir!N369*logQir!N369)</f>
        <v>7.0527840728261751E-3</v>
      </c>
      <c r="O369" s="2">
        <f>IF(logVir!O369="","",logVir!O369-SKir!O369*logKir!O369-SLir!O369*logHir!O369-SLir!O369*logQir!O369)</f>
        <v>0.16489978425524751</v>
      </c>
    </row>
    <row r="370" spans="1:15" x14ac:dyDescent="0.55000000000000004">
      <c r="A370" s="3">
        <v>12</v>
      </c>
      <c r="B370" s="3">
        <v>26</v>
      </c>
      <c r="I370" s="3">
        <v>12</v>
      </c>
      <c r="J370" s="3">
        <v>26</v>
      </c>
      <c r="K370" s="2">
        <f>IF(logVir!K370="","",logVir!K370-SKir!K370*logKir!K370-SLir!K370*logHir!K370-SLir!K370*logQir!K370)</f>
        <v>7.7052155481958789E-2</v>
      </c>
      <c r="L370" s="2">
        <f>IF(logVir!L370="","",logVir!L370-SKir!L370*logKir!L370-SLir!L370*logHir!L370-SLir!L370*logQir!L370)</f>
        <v>2.4832545058226147E-2</v>
      </c>
      <c r="M370" s="2">
        <f>IF(logVir!M370="","",logVir!M370-SKir!M370*logKir!M370-SLir!M370*logHir!M370-SLir!M370*logQir!M370)</f>
        <v>-5.3553850242893608E-2</v>
      </c>
      <c r="N370" s="2">
        <f>IF(logVir!N370="","",logVir!N370-SKir!N370*logKir!N370-SLir!N370*logHir!N370-SLir!N370*logQir!N370)</f>
        <v>-5.7690500555133611E-2</v>
      </c>
      <c r="O370" s="2">
        <f>IF(logVir!O370="","",logVir!O370-SKir!O370*logKir!O370-SLir!O370*logHir!O370-SLir!O370*logQir!O370)</f>
        <v>-1.6040041166633871E-2</v>
      </c>
    </row>
    <row r="371" spans="1:15" x14ac:dyDescent="0.55000000000000004">
      <c r="A371" s="3">
        <v>12</v>
      </c>
      <c r="B371" s="3">
        <v>27</v>
      </c>
      <c r="I371" s="3">
        <v>12</v>
      </c>
      <c r="J371" s="3">
        <v>27</v>
      </c>
      <c r="K371" s="2">
        <f>IF(logVir!K371="","",logVir!K371-SKir!K371*logKir!K371-SLir!K371*logHir!K371-SLir!K371*logQir!K371)</f>
        <v>-9.0593874455958248E-2</v>
      </c>
      <c r="L371" s="2">
        <f>IF(logVir!L371="","",logVir!L371-SKir!L371*logKir!L371-SLir!L371*logHir!L371-SLir!L371*logQir!L371)</f>
        <v>-8.6592048207199068E-2</v>
      </c>
      <c r="M371" s="2">
        <f>IF(logVir!M371="","",logVir!M371-SKir!M371*logKir!M371-SLir!M371*logHir!M371-SLir!M371*logQir!M371)</f>
        <v>-5.8659050840052483E-2</v>
      </c>
      <c r="N371" s="2">
        <f>IF(logVir!N371="","",logVir!N371-SKir!N371*logKir!N371-SLir!N371*logHir!N371-SLir!N371*logQir!N371)</f>
        <v>-8.9829794190131207E-2</v>
      </c>
      <c r="O371" s="2">
        <f>IF(logVir!O371="","",logVir!O371-SKir!O371*logKir!O371-SLir!O371*logHir!O371-SLir!O371*logQir!O371)</f>
        <v>-0.13897832458131537</v>
      </c>
    </row>
    <row r="372" spans="1:15" x14ac:dyDescent="0.55000000000000004">
      <c r="A372" s="3">
        <v>12</v>
      </c>
      <c r="B372" s="3">
        <v>28</v>
      </c>
      <c r="I372" s="3">
        <v>12</v>
      </c>
      <c r="J372" s="3">
        <v>28</v>
      </c>
      <c r="K372" s="2">
        <f>IF(logVir!K372="","",logVir!K372-SKir!K372*logKir!K372-SLir!K372*logHir!K372-SLir!K372*logQir!K372)</f>
        <v>7.1475337809994044E-2</v>
      </c>
      <c r="L372" s="2">
        <f>IF(logVir!L372="","",logVir!L372-SKir!L372*logKir!L372-SLir!L372*logHir!L372-SLir!L372*logQir!L372)</f>
        <v>7.3770057307384465E-2</v>
      </c>
      <c r="M372" s="2">
        <f>IF(logVir!M372="","",logVir!M372-SKir!M372*logKir!M372-SLir!M372*logHir!M372-SLir!M372*logQir!M372)</f>
        <v>8.330056684131909E-2</v>
      </c>
      <c r="N372" s="2">
        <f>IF(logVir!N372="","",logVir!N372-SKir!N372*logKir!N372-SLir!N372*logHir!N372-SLir!N372*logQir!N372)</f>
        <v>8.2562614747379789E-2</v>
      </c>
      <c r="O372" s="2">
        <f>IF(logVir!O372="","",logVir!O372-SKir!O372*logKir!O372-SLir!O372*logHir!O372-SLir!O372*logQir!O372)</f>
        <v>7.9918089593671443E-2</v>
      </c>
    </row>
    <row r="373" spans="1:15" x14ac:dyDescent="0.55000000000000004">
      <c r="A373" s="3">
        <v>12</v>
      </c>
      <c r="B373" s="3">
        <v>29</v>
      </c>
      <c r="I373" s="3">
        <v>12</v>
      </c>
      <c r="J373" s="3">
        <v>29</v>
      </c>
      <c r="K373" s="2">
        <f>IF(logVir!K373="","",logVir!K373-SKir!K373*logKir!K373-SLir!K373*logHir!K373-SLir!K373*logQir!K373)</f>
        <v>5.5356763664580103E-2</v>
      </c>
      <c r="L373" s="2">
        <f>IF(logVir!L373="","",logVir!L373-SKir!L373*logKir!L373-SLir!L373*logHir!L373-SLir!L373*logQir!L373)</f>
        <v>6.7255922566955229E-2</v>
      </c>
      <c r="M373" s="2">
        <f>IF(logVir!M373="","",logVir!M373-SKir!M373*logKir!M373-SLir!M373*logHir!M373-SLir!M373*logQir!M373)</f>
        <v>0.13725139487870333</v>
      </c>
      <c r="N373" s="2">
        <f>IF(logVir!N373="","",logVir!N373-SKir!N373*logKir!N373-SLir!N373*logHir!N373-SLir!N373*logQir!N373)</f>
        <v>0.12620480450925814</v>
      </c>
      <c r="O373" s="2">
        <f>IF(logVir!O373="","",logVir!O373-SKir!O373*logKir!O373-SLir!O373*logHir!O373-SLir!O373*logQir!O373)</f>
        <v>0.15458303184910327</v>
      </c>
    </row>
    <row r="374" spans="1:15" x14ac:dyDescent="0.55000000000000004">
      <c r="A374" s="3">
        <v>12</v>
      </c>
      <c r="B374" s="3">
        <v>30</v>
      </c>
      <c r="I374" s="3">
        <v>12</v>
      </c>
      <c r="J374" s="3">
        <v>30</v>
      </c>
      <c r="K374" s="2">
        <f>IF(logVir!K374="","",logVir!K374-SKir!K374*logKir!K374-SLir!K374*logHir!K374-SLir!K374*logQir!K374)</f>
        <v>0.18767948340047352</v>
      </c>
      <c r="L374" s="2">
        <f>IF(logVir!L374="","",logVir!L374-SKir!L374*logKir!L374-SLir!L374*logHir!L374-SLir!L374*logQir!L374)</f>
        <v>0.15988551051680774</v>
      </c>
      <c r="M374" s="2">
        <f>IF(logVir!M374="","",logVir!M374-SKir!M374*logKir!M374-SLir!M374*logHir!M374-SLir!M374*logQir!M374)</f>
        <v>0.1045812623048657</v>
      </c>
      <c r="N374" s="2">
        <f>IF(logVir!N374="","",logVir!N374-SKir!N374*logKir!N374-SLir!N374*logHir!N374-SLir!N374*logQir!N374)</f>
        <v>9.2289854232601082E-2</v>
      </c>
      <c r="O374" s="2">
        <f>IF(logVir!O374="","",logVir!O374-SKir!O374*logKir!O374-SLir!O374*logHir!O374-SLir!O374*logQir!O374)</f>
        <v>0.19334259851028082</v>
      </c>
    </row>
    <row r="375" spans="1:15" x14ac:dyDescent="0.55000000000000004">
      <c r="A375" s="3">
        <v>12</v>
      </c>
      <c r="B375" s="3">
        <v>31</v>
      </c>
      <c r="I375" s="3">
        <v>12</v>
      </c>
      <c r="J375" s="3">
        <v>31</v>
      </c>
      <c r="K375" s="2">
        <f>IF(logVir!K375="","",logVir!K375-SKir!K375*logKir!K375-SLir!K375*logHir!K375-SLir!K375*logQir!K375)</f>
        <v>0.10659163239903978</v>
      </c>
      <c r="L375" s="2">
        <f>IF(logVir!L375="","",logVir!L375-SKir!L375*logKir!L375-SLir!L375*logHir!L375-SLir!L375*logQir!L375)</f>
        <v>0.18511394006715295</v>
      </c>
      <c r="M375" s="2">
        <f>IF(logVir!M375="","",logVir!M375-SKir!M375*logKir!M375-SLir!M375*logHir!M375-SLir!M375*logQir!M375)</f>
        <v>0.15977074980147649</v>
      </c>
      <c r="N375" s="2">
        <f>IF(logVir!N375="","",logVir!N375-SKir!N375*logKir!N375-SLir!N375*logHir!N375-SLir!N375*logQir!N375)</f>
        <v>0.14111183255450296</v>
      </c>
      <c r="O375" s="2">
        <f>IF(logVir!O375="","",logVir!O375-SKir!O375*logKir!O375-SLir!O375*logHir!O375-SLir!O375*logQir!O375)</f>
        <v>4.7101890968008389E-2</v>
      </c>
    </row>
    <row r="376" spans="1:15" x14ac:dyDescent="0.55000000000000004">
      <c r="A376" s="3">
        <v>13</v>
      </c>
      <c r="B376" s="3">
        <v>1</v>
      </c>
      <c r="I376" s="3">
        <v>13</v>
      </c>
      <c r="J376" s="3">
        <v>1</v>
      </c>
      <c r="K376" s="2">
        <f>IF(logVir!K376="","",logVir!K376-SKir!K376*logKir!K376-SLir!K376*logHir!K376-SLir!K376*logQir!K376)</f>
        <v>-2.0322712352534578E-3</v>
      </c>
      <c r="L376" s="2">
        <f>IF(logVir!L376="","",logVir!L376-SKir!L376*logKir!L376-SLir!L376*logHir!L376-SLir!L376*logQir!L376)</f>
        <v>-1.1862392183178205</v>
      </c>
      <c r="M376" s="2">
        <f>IF(logVir!M376="","",logVir!M376-SKir!M376*logKir!M376-SLir!M376*logHir!M376-SLir!M376*logQir!M376)</f>
        <v>-1.6232875949989882</v>
      </c>
      <c r="N376" s="2">
        <f>IF(logVir!N376="","",logVir!N376-SKir!N376*logKir!N376-SLir!N376*logHir!N376-SLir!N376*logQir!N376)</f>
        <v>-1.7143934382930108</v>
      </c>
      <c r="O376" s="2">
        <f>IF(logVir!O376="","",logVir!O376-SKir!O376*logKir!O376-SLir!O376*logHir!O376-SLir!O376*logQir!O376)</f>
        <v>-2.0280008791979407</v>
      </c>
    </row>
    <row r="377" spans="1:15" x14ac:dyDescent="0.55000000000000004">
      <c r="A377" s="3">
        <v>13</v>
      </c>
      <c r="B377" s="3">
        <v>2</v>
      </c>
      <c r="I377" s="3">
        <v>13</v>
      </c>
      <c r="J377" s="3">
        <v>2</v>
      </c>
      <c r="K377" s="2">
        <f>IF(logVir!K377="","",logVir!K377-SKir!K377*logKir!K377-SLir!K377*logHir!K377-SLir!K377*logQir!K377)</f>
        <v>0.70096522607223855</v>
      </c>
      <c r="L377" s="2">
        <f>IF(logVir!L377="","",logVir!L377-SKir!L377*logKir!L377-SLir!L377*logHir!L377-SLir!L377*logQir!L377)</f>
        <v>0.19323654033436521</v>
      </c>
      <c r="M377" s="2">
        <f>IF(logVir!M377="","",logVir!M377-SKir!M377*logKir!M377-SLir!M377*logHir!M377-SLir!M377*logQir!M377)</f>
        <v>-0.18918185062988868</v>
      </c>
      <c r="N377" s="2">
        <f>IF(logVir!N377="","",logVir!N377-SKir!N377*logKir!N377-SLir!N377*logHir!N377-SLir!N377*logQir!N377)</f>
        <v>0.12415602640463574</v>
      </c>
      <c r="O377" s="2">
        <f>IF(logVir!O377="","",logVir!O377-SKir!O377*logKir!O377-SLir!O377*logHir!O377-SLir!O377*logQir!O377)</f>
        <v>4.2222431542885186E-2</v>
      </c>
    </row>
    <row r="378" spans="1:15" x14ac:dyDescent="0.55000000000000004">
      <c r="A378" s="3">
        <v>13</v>
      </c>
      <c r="B378" s="3">
        <v>3</v>
      </c>
      <c r="I378" s="3">
        <v>13</v>
      </c>
      <c r="J378" s="3">
        <v>3</v>
      </c>
      <c r="K378" s="2">
        <f>IF(logVir!K378="","",logVir!K378-SKir!K378*logKir!K378-SLir!K378*logHir!K378-SLir!K378*logQir!K378)</f>
        <v>0.26292168392462523</v>
      </c>
      <c r="L378" s="2">
        <f>IF(logVir!L378="","",logVir!L378-SKir!L378*logKir!L378-SLir!L378*logHir!L378-SLir!L378*logQir!L378)</f>
        <v>0.25391513224630008</v>
      </c>
      <c r="M378" s="2">
        <f>IF(logVir!M378="","",logVir!M378-SKir!M378*logKir!M378-SLir!M378*logHir!M378-SLir!M378*logQir!M378)</f>
        <v>0.1785484867807362</v>
      </c>
      <c r="N378" s="2">
        <f>IF(logVir!N378="","",logVir!N378-SKir!N378*logKir!N378-SLir!N378*logHir!N378-SLir!N378*logQir!N378)</f>
        <v>0.11105371883938042</v>
      </c>
      <c r="O378" s="2">
        <f>IF(logVir!O378="","",logVir!O378-SKir!O378*logKir!O378-SLir!O378*logHir!O378-SLir!O378*logQir!O378)</f>
        <v>0.10234628268388518</v>
      </c>
    </row>
    <row r="379" spans="1:15" x14ac:dyDescent="0.55000000000000004">
      <c r="A379" s="3">
        <v>13</v>
      </c>
      <c r="B379" s="3">
        <v>4</v>
      </c>
      <c r="I379" s="3">
        <v>13</v>
      </c>
      <c r="J379" s="3">
        <v>4</v>
      </c>
      <c r="K379" s="2">
        <f>IF(logVir!K379="","",logVir!K379-SKir!K379*logKir!K379-SLir!K379*logHir!K379-SLir!K379*logQir!K379)</f>
        <v>8.6199633235286954E-2</v>
      </c>
      <c r="L379" s="2">
        <f>IF(logVir!L379="","",logVir!L379-SKir!L379*logKir!L379-SLir!L379*logHir!L379-SLir!L379*logQir!L379)</f>
        <v>3.1808598488209938E-3</v>
      </c>
      <c r="M379" s="2">
        <f>IF(logVir!M379="","",logVir!M379-SKir!M379*logKir!M379-SLir!M379*logHir!M379-SLir!M379*logQir!M379)</f>
        <v>-0.32546446847948474</v>
      </c>
      <c r="N379" s="2">
        <f>IF(logVir!N379="","",logVir!N379-SKir!N379*logKir!N379-SLir!N379*logHir!N379-SLir!N379*logQir!N379)</f>
        <v>-9.2055264174049356E-2</v>
      </c>
      <c r="O379" s="2">
        <f>IF(logVir!O379="","",logVir!O379-SKir!O379*logKir!O379-SLir!O379*logHir!O379-SLir!O379*logQir!O379)</f>
        <v>-1.4640734233724334E-2</v>
      </c>
    </row>
    <row r="380" spans="1:15" x14ac:dyDescent="0.55000000000000004">
      <c r="A380" s="3">
        <v>13</v>
      </c>
      <c r="B380" s="3">
        <v>5</v>
      </c>
      <c r="I380" s="3">
        <v>13</v>
      </c>
      <c r="J380" s="3">
        <v>5</v>
      </c>
      <c r="K380" s="2">
        <f>IF(logVir!K380="","",logVir!K380-SKir!K380*logKir!K380-SLir!K380*logHir!K380-SLir!K380*logQir!K380)</f>
        <v>2.0681944099416774E-2</v>
      </c>
      <c r="L380" s="2">
        <f>IF(logVir!L380="","",logVir!L380-SKir!L380*logKir!L380-SLir!L380*logHir!L380-SLir!L380*logQir!L380)</f>
        <v>-5.5717307620783973E-2</v>
      </c>
      <c r="M380" s="2">
        <f>IF(logVir!M380="","",logVir!M380-SKir!M380*logKir!M380-SLir!M380*logHir!M380-SLir!M380*logQir!M380)</f>
        <v>-0.31233037778017214</v>
      </c>
      <c r="N380" s="2">
        <f>IF(logVir!N380="","",logVir!N380-SKir!N380*logKir!N380-SLir!N380*logHir!N380-SLir!N380*logQir!N380)</f>
        <v>-6.8892981385866137E-2</v>
      </c>
      <c r="O380" s="2">
        <f>IF(logVir!O380="","",logVir!O380-SKir!O380*logKir!O380-SLir!O380*logHir!O380-SLir!O380*logQir!O380)</f>
        <v>0.16590939824383127</v>
      </c>
    </row>
    <row r="381" spans="1:15" x14ac:dyDescent="0.55000000000000004">
      <c r="A381" s="3">
        <v>13</v>
      </c>
      <c r="B381" s="3">
        <v>6</v>
      </c>
      <c r="I381" s="3">
        <v>13</v>
      </c>
      <c r="J381" s="3">
        <v>6</v>
      </c>
      <c r="K381" s="2">
        <f>IF(logVir!K381="","",logVir!K381-SKir!K381*logKir!K381-SLir!K381*logHir!K381-SLir!K381*logQir!K381)</f>
        <v>-0.31632555971445325</v>
      </c>
      <c r="L381" s="2">
        <f>IF(logVir!L381="","",logVir!L381-SKir!L381*logKir!L381-SLir!L381*logHir!L381-SLir!L381*logQir!L381)</f>
        <v>-0.22774897675112843</v>
      </c>
      <c r="M381" s="2">
        <f>IF(logVir!M381="","",logVir!M381-SKir!M381*logKir!M381-SLir!M381*logHir!M381-SLir!M381*logQir!M381)</f>
        <v>-0.38802488463279322</v>
      </c>
      <c r="N381" s="2">
        <f>IF(logVir!N381="","",logVir!N381-SKir!N381*logKir!N381-SLir!N381*logHir!N381-SLir!N381*logQir!N381)</f>
        <v>-0.40923524332963906</v>
      </c>
      <c r="O381" s="2">
        <f>IF(logVir!O381="","",logVir!O381-SKir!O381*logKir!O381-SLir!O381*logHir!O381-SLir!O381*logQir!O381)</f>
        <v>-0.15260983932953853</v>
      </c>
    </row>
    <row r="382" spans="1:15" x14ac:dyDescent="0.55000000000000004">
      <c r="A382" s="3">
        <v>13</v>
      </c>
      <c r="B382" s="3">
        <v>7</v>
      </c>
      <c r="I382" s="3">
        <v>13</v>
      </c>
      <c r="J382" s="3">
        <v>7</v>
      </c>
      <c r="K382" s="2">
        <f>IF(logVir!K382="","",logVir!K382-SKir!K382*logKir!K382-SLir!K382*logHir!K382-SLir!K382*logQir!K382)</f>
        <v>0.2915687467529729</v>
      </c>
      <c r="L382" s="2">
        <f>IF(logVir!L382="","",logVir!L382-SKir!L382*logKir!L382-SLir!L382*logHir!L382-SLir!L382*logQir!L382)</f>
        <v>9.4790219933693604E-2</v>
      </c>
      <c r="M382" s="2">
        <f>IF(logVir!M382="","",logVir!M382-SKir!M382*logKir!M382-SLir!M382*logHir!M382-SLir!M382*logQir!M382)</f>
        <v>-0.12408234990033418</v>
      </c>
      <c r="N382" s="2">
        <f>IF(logVir!N382="","",logVir!N382-SKir!N382*logKir!N382-SLir!N382*logHir!N382-SLir!N382*logQir!N382)</f>
        <v>6.3509637036302524E-3</v>
      </c>
      <c r="O382" s="2">
        <f>IF(logVir!O382="","",logVir!O382-SKir!O382*logKir!O382-SLir!O382*logHir!O382-SLir!O382*logQir!O382)</f>
        <v>0.15303133659166349</v>
      </c>
    </row>
    <row r="383" spans="1:15" x14ac:dyDescent="0.55000000000000004">
      <c r="A383" s="3">
        <v>13</v>
      </c>
      <c r="B383" s="3">
        <v>8</v>
      </c>
      <c r="I383" s="3">
        <v>13</v>
      </c>
      <c r="J383" s="3">
        <v>8</v>
      </c>
      <c r="K383" s="2">
        <f>IF(logVir!K383="","",logVir!K383-SKir!K383*logKir!K383-SLir!K383*logHir!K383-SLir!K383*logQir!K383)</f>
        <v>5.7034470790156722E-2</v>
      </c>
      <c r="L383" s="2">
        <f>IF(logVir!L383="","",logVir!L383-SKir!L383*logKir!L383-SLir!L383*logHir!L383-SLir!L383*logQir!L383)</f>
        <v>-6.7855135098503411E-2</v>
      </c>
      <c r="M383" s="2">
        <f>IF(logVir!M383="","",logVir!M383-SKir!M383*logKir!M383-SLir!M383*logHir!M383-SLir!M383*logQir!M383)</f>
        <v>-0.18811320379038238</v>
      </c>
      <c r="N383" s="2">
        <f>IF(logVir!N383="","",logVir!N383-SKir!N383*logKir!N383-SLir!N383*logHir!N383-SLir!N383*logQir!N383)</f>
        <v>-7.9245125560230695E-2</v>
      </c>
      <c r="O383" s="2">
        <f>IF(logVir!O383="","",logVir!O383-SKir!O383*logKir!O383-SLir!O383*logHir!O383-SLir!O383*logQir!O383)</f>
        <v>0.57136236587521394</v>
      </c>
    </row>
    <row r="384" spans="1:15" x14ac:dyDescent="0.55000000000000004">
      <c r="A384" s="3">
        <v>13</v>
      </c>
      <c r="B384" s="3">
        <v>9</v>
      </c>
      <c r="I384" s="3">
        <v>13</v>
      </c>
      <c r="J384" s="3">
        <v>9</v>
      </c>
      <c r="K384" s="2">
        <f>IF(logVir!K384="","",logVir!K384-SKir!K384*logKir!K384-SLir!K384*logHir!K384-SLir!K384*logQir!K384)</f>
        <v>0.20597236431536342</v>
      </c>
      <c r="L384" s="2">
        <f>IF(logVir!L384="","",logVir!L384-SKir!L384*logKir!L384-SLir!L384*logHir!L384-SLir!L384*logQir!L384)</f>
        <v>-2.5198357340596694E-2</v>
      </c>
      <c r="M384" s="2">
        <f>IF(logVir!M384="","",logVir!M384-SKir!M384*logKir!M384-SLir!M384*logHir!M384-SLir!M384*logQir!M384)</f>
        <v>-0.1478455688541904</v>
      </c>
      <c r="N384" s="2">
        <f>IF(logVir!N384="","",logVir!N384-SKir!N384*logKir!N384-SLir!N384*logHir!N384-SLir!N384*logQir!N384)</f>
        <v>-6.5865010492992107E-2</v>
      </c>
      <c r="O384" s="2">
        <f>IF(logVir!O384="","",logVir!O384-SKir!O384*logKir!O384-SLir!O384*logHir!O384-SLir!O384*logQir!O384)</f>
        <v>0.12567496437607004</v>
      </c>
    </row>
    <row r="385" spans="1:15" x14ac:dyDescent="0.55000000000000004">
      <c r="A385" s="3">
        <v>13</v>
      </c>
      <c r="B385" s="3">
        <v>10</v>
      </c>
      <c r="I385" s="3">
        <v>13</v>
      </c>
      <c r="J385" s="3">
        <v>10</v>
      </c>
      <c r="K385" s="2">
        <f>IF(logVir!K385="","",logVir!K385-SKir!K385*logKir!K385-SLir!K385*logHir!K385-SLir!K385*logQir!K385)</f>
        <v>-8.1856852516738965E-2</v>
      </c>
      <c r="L385" s="2">
        <f>IF(logVir!L385="","",logVir!L385-SKir!L385*logKir!L385-SLir!L385*logHir!L385-SLir!L385*logQir!L385)</f>
        <v>-2.0044915608073421E-2</v>
      </c>
      <c r="M385" s="2">
        <f>IF(logVir!M385="","",logVir!M385-SKir!M385*logKir!M385-SLir!M385*logHir!M385-SLir!M385*logQir!M385)</f>
        <v>-0.20002739568746258</v>
      </c>
      <c r="N385" s="2">
        <f>IF(logVir!N385="","",logVir!N385-SKir!N385*logKir!N385-SLir!N385*logHir!N385-SLir!N385*logQir!N385)</f>
        <v>-7.0667496201173755E-2</v>
      </c>
      <c r="O385" s="2">
        <f>IF(logVir!O385="","",logVir!O385-SKir!O385*logKir!O385-SLir!O385*logHir!O385-SLir!O385*logQir!O385)</f>
        <v>-5.4705427621339717E-2</v>
      </c>
    </row>
    <row r="386" spans="1:15" x14ac:dyDescent="0.55000000000000004">
      <c r="A386" s="3">
        <v>13</v>
      </c>
      <c r="B386" s="3">
        <v>11</v>
      </c>
      <c r="I386" s="3">
        <v>13</v>
      </c>
      <c r="J386" s="3">
        <v>11</v>
      </c>
      <c r="K386" s="2">
        <f>IF(logVir!K386="","",logVir!K386-SKir!K386*logKir!K386-SLir!K386*logHir!K386-SLir!K386*logQir!K386)</f>
        <v>-4.3744436721632585E-2</v>
      </c>
      <c r="L386" s="2">
        <f>IF(logVir!L386="","",logVir!L386-SKir!L386*logKir!L386-SLir!L386*logHir!L386-SLir!L386*logQir!L386)</f>
        <v>0.11253869890703885</v>
      </c>
      <c r="M386" s="2">
        <f>IF(logVir!M386="","",logVir!M386-SKir!M386*logKir!M386-SLir!M386*logHir!M386-SLir!M386*logQir!M386)</f>
        <v>0.15283579138300754</v>
      </c>
      <c r="N386" s="2">
        <f>IF(logVir!N386="","",logVir!N386-SKir!N386*logKir!N386-SLir!N386*logHir!N386-SLir!N386*logQir!N386)</f>
        <v>0.30736545752369776</v>
      </c>
      <c r="O386" s="2">
        <f>IF(logVir!O386="","",logVir!O386-SKir!O386*logKir!O386-SLir!O386*logHir!O386-SLir!O386*logQir!O386)</f>
        <v>0.28814219213690567</v>
      </c>
    </row>
    <row r="387" spans="1:15" x14ac:dyDescent="0.55000000000000004">
      <c r="A387" s="3">
        <v>13</v>
      </c>
      <c r="B387" s="3">
        <v>12</v>
      </c>
      <c r="I387" s="3">
        <v>13</v>
      </c>
      <c r="J387" s="3">
        <v>12</v>
      </c>
      <c r="K387" s="2">
        <f>IF(logVir!K387="","",logVir!K387-SKir!K387*logKir!K387-SLir!K387*logHir!K387-SLir!K387*logQir!K387)</f>
        <v>-4.3837191944680512E-2</v>
      </c>
      <c r="L387" s="2">
        <f>IF(logVir!L387="","",logVir!L387-SKir!L387*logKir!L387-SLir!L387*logHir!L387-SLir!L387*logQir!L387)</f>
        <v>6.7411555615978169E-2</v>
      </c>
      <c r="M387" s="2">
        <f>IF(logVir!M387="","",logVir!M387-SKir!M387*logKir!M387-SLir!M387*logHir!M387-SLir!M387*logQir!M387)</f>
        <v>5.617986894034438E-2</v>
      </c>
      <c r="N387" s="2">
        <f>IF(logVir!N387="","",logVir!N387-SKir!N387*logKir!N387-SLir!N387*logHir!N387-SLir!N387*logQir!N387)</f>
        <v>2.5320436984476474E-2</v>
      </c>
      <c r="O387" s="2">
        <f>IF(logVir!O387="","",logVir!O387-SKir!O387*logKir!O387-SLir!O387*logHir!O387-SLir!O387*logQir!O387)</f>
        <v>8.3326471442200137E-2</v>
      </c>
    </row>
    <row r="388" spans="1:15" x14ac:dyDescent="0.55000000000000004">
      <c r="A388" s="3">
        <v>13</v>
      </c>
      <c r="B388" s="3">
        <v>13</v>
      </c>
      <c r="I388" s="3">
        <v>13</v>
      </c>
      <c r="J388" s="3">
        <v>13</v>
      </c>
      <c r="K388" s="2">
        <f>IF(logVir!K388="","",logVir!K388-SKir!K388*logKir!K388-SLir!K388*logHir!K388-SLir!K388*logQir!K388)</f>
        <v>0.3265416225620405</v>
      </c>
      <c r="L388" s="2">
        <f>IF(logVir!L388="","",logVir!L388-SKir!L388*logKir!L388-SLir!L388*logHir!L388-SLir!L388*logQir!L388)</f>
        <v>1.0131260344425495</v>
      </c>
      <c r="M388" s="2">
        <f>IF(logVir!M388="","",logVir!M388-SKir!M388*logKir!M388-SLir!M388*logHir!M388-SLir!M388*logQir!M388)</f>
        <v>0.97548763824316098</v>
      </c>
      <c r="N388" s="2">
        <f>IF(logVir!N388="","",logVir!N388-SKir!N388*logKir!N388-SLir!N388*logHir!N388-SLir!N388*logQir!N388)</f>
        <v>1.0641370557993228</v>
      </c>
      <c r="O388" s="2">
        <f>IF(logVir!O388="","",logVir!O388-SKir!O388*logKir!O388-SLir!O388*logHir!O388-SLir!O388*logQir!O388)</f>
        <v>0.77305392538134043</v>
      </c>
    </row>
    <row r="389" spans="1:15" x14ac:dyDescent="0.55000000000000004">
      <c r="A389" s="3">
        <v>13</v>
      </c>
      <c r="B389" s="3">
        <v>14</v>
      </c>
      <c r="I389" s="3">
        <v>13</v>
      </c>
      <c r="J389" s="3">
        <v>14</v>
      </c>
      <c r="K389" s="2">
        <f>IF(logVir!K389="","",logVir!K389-SKir!K389*logKir!K389-SLir!K389*logHir!K389-SLir!K389*logQir!K389)</f>
        <v>1.0372947807847936</v>
      </c>
      <c r="L389" s="2">
        <f>IF(logVir!L389="","",logVir!L389-SKir!L389*logKir!L389-SLir!L389*logHir!L389-SLir!L389*logQir!L389)</f>
        <v>0.99017601800866017</v>
      </c>
      <c r="M389" s="2">
        <f>IF(logVir!M389="","",logVir!M389-SKir!M389*logKir!M389-SLir!M389*logHir!M389-SLir!M389*logQir!M389)</f>
        <v>0.7208978726440165</v>
      </c>
      <c r="N389" s="2">
        <f>IF(logVir!N389="","",logVir!N389-SKir!N389*logKir!N389-SLir!N389*logHir!N389-SLir!N389*logQir!N389)</f>
        <v>0.79376028249018382</v>
      </c>
      <c r="O389" s="2">
        <f>IF(logVir!O389="","",logVir!O389-SKir!O389*logKir!O389-SLir!O389*logHir!O389-SLir!O389*logQir!O389)</f>
        <v>0.97496296565431784</v>
      </c>
    </row>
    <row r="390" spans="1:15" x14ac:dyDescent="0.55000000000000004">
      <c r="A390" s="3">
        <v>13</v>
      </c>
      <c r="B390" s="3">
        <v>15</v>
      </c>
      <c r="I390" s="3">
        <v>13</v>
      </c>
      <c r="J390" s="3">
        <v>15</v>
      </c>
      <c r="K390" s="2">
        <f>IF(logVir!K390="","",logVir!K390-SKir!K390*logKir!K390-SLir!K390*logHir!K390-SLir!K390*logQir!K390)</f>
        <v>4.0253775433180899E-2</v>
      </c>
      <c r="L390" s="2">
        <f>IF(logVir!L390="","",logVir!L390-SKir!L390*logKir!L390-SLir!L390*logHir!L390-SLir!L390*logQir!L390)</f>
        <v>-8.1390516589013306E-3</v>
      </c>
      <c r="M390" s="2">
        <f>IF(logVir!M390="","",logVir!M390-SKir!M390*logKir!M390-SLir!M390*logHir!M390-SLir!M390*logQir!M390)</f>
        <v>-6.337438320472813E-2</v>
      </c>
      <c r="N390" s="2">
        <f>IF(logVir!N390="","",logVir!N390-SKir!N390*logKir!N390-SLir!N390*logHir!N390-SLir!N390*logQir!N390)</f>
        <v>4.7700711814438773E-2</v>
      </c>
      <c r="O390" s="2">
        <f>IF(logVir!O390="","",logVir!O390-SKir!O390*logKir!O390-SLir!O390*logHir!O390-SLir!O390*logQir!O390)</f>
        <v>0.1333742317687665</v>
      </c>
    </row>
    <row r="391" spans="1:15" x14ac:dyDescent="0.55000000000000004">
      <c r="A391" s="3">
        <v>13</v>
      </c>
      <c r="B391" s="3">
        <v>16</v>
      </c>
      <c r="I391" s="3">
        <v>13</v>
      </c>
      <c r="J391" s="3">
        <v>16</v>
      </c>
      <c r="K391" s="2">
        <f>IF(logVir!K391="","",logVir!K391-SKir!K391*logKir!K391-SLir!K391*logHir!K391-SLir!K391*logQir!K391)</f>
        <v>-3.1229787933227504E-2</v>
      </c>
      <c r="L391" s="2">
        <f>IF(logVir!L391="","",logVir!L391-SKir!L391*logKir!L391-SLir!L391*logHir!L391-SLir!L391*logQir!L391)</f>
        <v>-2.3737325399272396E-2</v>
      </c>
      <c r="M391" s="2">
        <f>IF(logVir!M391="","",logVir!M391-SKir!M391*logKir!M391-SLir!M391*logHir!M391-SLir!M391*logQir!M391)</f>
        <v>-0.31618548760011117</v>
      </c>
      <c r="N391" s="2">
        <f>IF(logVir!N391="","",logVir!N391-SKir!N391*logKir!N391-SLir!N391*logHir!N391-SLir!N391*logQir!N391)</f>
        <v>-0.25760717717090542</v>
      </c>
      <c r="O391" s="2">
        <f>IF(logVir!O391="","",logVir!O391-SKir!O391*logKir!O391-SLir!O391*logHir!O391-SLir!O391*logQir!O391)</f>
        <v>-0.14556348496304269</v>
      </c>
    </row>
    <row r="392" spans="1:15" x14ac:dyDescent="0.55000000000000004">
      <c r="A392" s="3">
        <v>13</v>
      </c>
      <c r="B392" s="3">
        <v>17</v>
      </c>
      <c r="I392" s="3">
        <v>13</v>
      </c>
      <c r="J392" s="3">
        <v>17</v>
      </c>
      <c r="K392" s="2">
        <f>IF(logVir!K392="","",logVir!K392-SKir!K392*logKir!K392-SLir!K392*logHir!K392-SLir!K392*logQir!K392)</f>
        <v>2.9139327459244045E-2</v>
      </c>
      <c r="L392" s="2">
        <f>IF(logVir!L392="","",logVir!L392-SKir!L392*logKir!L392-SLir!L392*logHir!L392-SLir!L392*logQir!L392)</f>
        <v>8.1521034136314369E-2</v>
      </c>
      <c r="M392" s="2">
        <f>IF(logVir!M392="","",logVir!M392-SKir!M392*logKir!M392-SLir!M392*logHir!M392-SLir!M392*logQir!M392)</f>
        <v>-9.7018523605087864E-3</v>
      </c>
      <c r="N392" s="2">
        <f>IF(logVir!N392="","",logVir!N392-SKir!N392*logKir!N392-SLir!N392*logHir!N392-SLir!N392*logQir!N392)</f>
        <v>2.5644448015696736E-2</v>
      </c>
      <c r="O392" s="2">
        <f>IF(logVir!O392="","",logVir!O392-SKir!O392*logKir!O392-SLir!O392*logHir!O392-SLir!O392*logQir!O392)</f>
        <v>0.2104093696025035</v>
      </c>
    </row>
    <row r="393" spans="1:15" x14ac:dyDescent="0.55000000000000004">
      <c r="A393" s="3">
        <v>13</v>
      </c>
      <c r="B393" s="3">
        <v>18</v>
      </c>
      <c r="I393" s="3">
        <v>13</v>
      </c>
      <c r="J393" s="3">
        <v>18</v>
      </c>
      <c r="K393" s="2">
        <f>IF(logVir!K393="","",logVir!K393-SKir!K393*logKir!K393-SLir!K393*logHir!K393-SLir!K393*logQir!K393)</f>
        <v>0.19339704369525668</v>
      </c>
      <c r="L393" s="2">
        <f>IF(logVir!L393="","",logVir!L393-SKir!L393*logKir!L393-SLir!L393*logHir!L393-SLir!L393*logQir!L393)</f>
        <v>0.14815885553283081</v>
      </c>
      <c r="M393" s="2">
        <f>IF(logVir!M393="","",logVir!M393-SKir!M393*logKir!M393-SLir!M393*logHir!M393-SLir!M393*logQir!M393)</f>
        <v>0.26415448327781743</v>
      </c>
      <c r="N393" s="2">
        <f>IF(logVir!N393="","",logVir!N393-SKir!N393*logKir!N393-SLir!N393*logHir!N393-SLir!N393*logQir!N393)</f>
        <v>0.1996956584514345</v>
      </c>
      <c r="O393" s="2">
        <f>IF(logVir!O393="","",logVir!O393-SKir!O393*logKir!O393-SLir!O393*logHir!O393-SLir!O393*logQir!O393)</f>
        <v>0.18184959217515728</v>
      </c>
    </row>
    <row r="394" spans="1:15" x14ac:dyDescent="0.55000000000000004">
      <c r="A394" s="3">
        <v>13</v>
      </c>
      <c r="B394" s="3">
        <v>19</v>
      </c>
      <c r="I394" s="3">
        <v>13</v>
      </c>
      <c r="J394" s="3">
        <v>19</v>
      </c>
      <c r="K394" s="2">
        <f>IF(logVir!K394="","",logVir!K394-SKir!K394*logKir!K394-SLir!K394*logHir!K394-SLir!K394*logQir!K394)</f>
        <v>0.69860458258682545</v>
      </c>
      <c r="L394" s="2">
        <f>IF(logVir!L394="","",logVir!L394-SKir!L394*logKir!L394-SLir!L394*logHir!L394-SLir!L394*logQir!L394)</f>
        <v>0.73911720919575186</v>
      </c>
      <c r="M394" s="2">
        <f>IF(logVir!M394="","",logVir!M394-SKir!M394*logKir!M394-SLir!M394*logHir!M394-SLir!M394*logQir!M394)</f>
        <v>0.68102348593429052</v>
      </c>
      <c r="N394" s="2">
        <f>IF(logVir!N394="","",logVir!N394-SKir!N394*logKir!N394-SLir!N394*logHir!N394-SLir!N394*logQir!N394)</f>
        <v>0.66430027805993541</v>
      </c>
      <c r="O394" s="2">
        <f>IF(logVir!O394="","",logVir!O394-SKir!O394*logKir!O394-SLir!O394*logHir!O394-SLir!O394*logQir!O394)</f>
        <v>0.62119640061741066</v>
      </c>
    </row>
    <row r="395" spans="1:15" x14ac:dyDescent="0.55000000000000004">
      <c r="A395" s="3">
        <v>13</v>
      </c>
      <c r="B395" s="3">
        <v>20</v>
      </c>
      <c r="I395" s="3">
        <v>13</v>
      </c>
      <c r="J395" s="3">
        <v>20</v>
      </c>
      <c r="K395" s="2">
        <f>IF(logVir!K395="","",logVir!K395-SKir!K395*logKir!K395-SLir!K395*logHir!K395-SLir!K395*logQir!K395)</f>
        <v>0.43671588104000597</v>
      </c>
      <c r="L395" s="2">
        <f>IF(logVir!L395="","",logVir!L395-SKir!L395*logKir!L395-SLir!L395*logHir!L395-SLir!L395*logQir!L395)</f>
        <v>0.53981474466026957</v>
      </c>
      <c r="M395" s="2">
        <f>IF(logVir!M395="","",logVir!M395-SKir!M395*logKir!M395-SLir!M395*logHir!M395-SLir!M395*logQir!M395)</f>
        <v>0.4369287672887357</v>
      </c>
      <c r="N395" s="2">
        <f>IF(logVir!N395="","",logVir!N395-SKir!N395*logKir!N395-SLir!N395*logHir!N395-SLir!N395*logQir!N395)</f>
        <v>0.48382010599981068</v>
      </c>
      <c r="O395" s="2">
        <f>IF(logVir!O395="","",logVir!O395-SKir!O395*logKir!O395-SLir!O395*logHir!O395-SLir!O395*logQir!O395)</f>
        <v>0.46285961148289673</v>
      </c>
    </row>
    <row r="396" spans="1:15" x14ac:dyDescent="0.55000000000000004">
      <c r="A396" s="3">
        <v>13</v>
      </c>
      <c r="B396" s="3">
        <v>21</v>
      </c>
      <c r="I396" s="3">
        <v>13</v>
      </c>
      <c r="J396" s="3">
        <v>21</v>
      </c>
      <c r="K396" s="2">
        <f>IF(logVir!K396="","",logVir!K396-SKir!K396*logKir!K396-SLir!K396*logHir!K396-SLir!K396*logQir!K396)</f>
        <v>-4.263675354851644E-2</v>
      </c>
      <c r="L396" s="2">
        <f>IF(logVir!L396="","",logVir!L396-SKir!L396*logKir!L396-SLir!L396*logHir!L396-SLir!L396*logQir!L396)</f>
        <v>9.883168907956405E-2</v>
      </c>
      <c r="M396" s="2">
        <f>IF(logVir!M396="","",logVir!M396-SKir!M396*logKir!M396-SLir!M396*logHir!M396-SLir!M396*logQir!M396)</f>
        <v>8.3392778300825116E-2</v>
      </c>
      <c r="N396" s="2">
        <f>IF(logVir!N396="","",logVir!N396-SKir!N396*logKir!N396-SLir!N396*logHir!N396-SLir!N396*logQir!N396)</f>
        <v>6.6505326751656185E-3</v>
      </c>
      <c r="O396" s="2">
        <f>IF(logVir!O396="","",logVir!O396-SKir!O396*logKir!O396-SLir!O396*logHir!O396-SLir!O396*logQir!O396)</f>
        <v>6.1595016332376643E-2</v>
      </c>
    </row>
    <row r="397" spans="1:15" x14ac:dyDescent="0.55000000000000004">
      <c r="A397" s="3">
        <v>13</v>
      </c>
      <c r="B397" s="3">
        <v>22</v>
      </c>
      <c r="I397" s="3">
        <v>13</v>
      </c>
      <c r="J397" s="3">
        <v>22</v>
      </c>
      <c r="K397" s="2">
        <f>IF(logVir!K397="","",logVir!K397-SKir!K397*logKir!K397-SLir!K397*logHir!K397-SLir!K397*logQir!K397)</f>
        <v>0.25196443032100002</v>
      </c>
      <c r="L397" s="2">
        <f>IF(logVir!L397="","",logVir!L397-SKir!L397*logKir!L397-SLir!L397*logHir!L397-SLir!L397*logQir!L397)</f>
        <v>0.30739632307444487</v>
      </c>
      <c r="M397" s="2">
        <f>IF(logVir!M397="","",logVir!M397-SKir!M397*logKir!M397-SLir!M397*logHir!M397-SLir!M397*logQir!M397)</f>
        <v>0.30123253329380767</v>
      </c>
      <c r="N397" s="2">
        <f>IF(logVir!N397="","",logVir!N397-SKir!N397*logKir!N397-SLir!N397*logHir!N397-SLir!N397*logQir!N397)</f>
        <v>0.4950604065564076</v>
      </c>
      <c r="O397" s="2">
        <f>IF(logVir!O397="","",logVir!O397-SKir!O397*logKir!O397-SLir!O397*logHir!O397-SLir!O397*logQir!O397)</f>
        <v>0.28278405964763076</v>
      </c>
    </row>
    <row r="398" spans="1:15" x14ac:dyDescent="0.55000000000000004">
      <c r="A398" s="3">
        <v>13</v>
      </c>
      <c r="B398" s="3">
        <v>23</v>
      </c>
      <c r="I398" s="3">
        <v>13</v>
      </c>
      <c r="J398" s="3">
        <v>23</v>
      </c>
      <c r="K398" s="2">
        <f>IF(logVir!K398="","",logVir!K398-SKir!K398*logKir!K398-SLir!K398*logHir!K398-SLir!K398*logQir!K398)</f>
        <v>-0.35202746123876316</v>
      </c>
      <c r="L398" s="2">
        <f>IF(logVir!L398="","",logVir!L398-SKir!L398*logKir!L398-SLir!L398*logHir!L398-SLir!L398*logQir!L398)</f>
        <v>-6.3273337385720732E-2</v>
      </c>
      <c r="M398" s="2">
        <f>IF(logVir!M398="","",logVir!M398-SKir!M398*logKir!M398-SLir!M398*logHir!M398-SLir!M398*logQir!M398)</f>
        <v>-3.4699307155419634E-2</v>
      </c>
      <c r="N398" s="2">
        <f>IF(logVir!N398="","",logVir!N398-SKir!N398*logKir!N398-SLir!N398*logHir!N398-SLir!N398*logQir!N398)</f>
        <v>-9.8708149030978243E-2</v>
      </c>
      <c r="O398" s="2">
        <f>IF(logVir!O398="","",logVir!O398-SKir!O398*logKir!O398-SLir!O398*logHir!O398-SLir!O398*logQir!O398)</f>
        <v>-2.7701225054456879E-2</v>
      </c>
    </row>
    <row r="399" spans="1:15" x14ac:dyDescent="0.55000000000000004">
      <c r="A399" s="3">
        <v>13</v>
      </c>
      <c r="B399" s="3">
        <v>24</v>
      </c>
      <c r="I399" s="3">
        <v>13</v>
      </c>
      <c r="J399" s="3">
        <v>24</v>
      </c>
      <c r="K399" s="2">
        <f>IF(logVir!K399="","",logVir!K399-SKir!K399*logKir!K399-SLir!K399*logHir!K399-SLir!K399*logQir!K399)</f>
        <v>8.9547652779928544E-2</v>
      </c>
      <c r="L399" s="2">
        <f>IF(logVir!L399="","",logVir!L399-SKir!L399*logKir!L399-SLir!L399*logHir!L399-SLir!L399*logQir!L399)</f>
        <v>0.15228842630297523</v>
      </c>
      <c r="M399" s="2">
        <f>IF(logVir!M399="","",logVir!M399-SKir!M399*logKir!M399-SLir!M399*logHir!M399-SLir!M399*logQir!M399)</f>
        <v>0.18938691923111772</v>
      </c>
      <c r="N399" s="2">
        <f>IF(logVir!N399="","",logVir!N399-SKir!N399*logKir!N399-SLir!N399*logHir!N399-SLir!N399*logQir!N399)</f>
        <v>0.18992530054265339</v>
      </c>
      <c r="O399" s="2">
        <f>IF(logVir!O399="","",logVir!O399-SKir!O399*logKir!O399-SLir!O399*logHir!O399-SLir!O399*logQir!O399)</f>
        <v>0.22002071563414105</v>
      </c>
    </row>
    <row r="400" spans="1:15" x14ac:dyDescent="0.55000000000000004">
      <c r="A400" s="3">
        <v>13</v>
      </c>
      <c r="B400" s="3">
        <v>25</v>
      </c>
      <c r="I400" s="3">
        <v>13</v>
      </c>
      <c r="J400" s="3">
        <v>25</v>
      </c>
      <c r="K400" s="2">
        <f>IF(logVir!K400="","",logVir!K400-SKir!K400*logKir!K400-SLir!K400*logHir!K400-SLir!K400*logQir!K400)</f>
        <v>0.34031235712838426</v>
      </c>
      <c r="L400" s="2">
        <f>IF(logVir!L400="","",logVir!L400-SKir!L400*logKir!L400-SLir!L400*logHir!L400-SLir!L400*logQir!L400)</f>
        <v>0.38211748665162926</v>
      </c>
      <c r="M400" s="2">
        <f>IF(logVir!M400="","",logVir!M400-SKir!M400*logKir!M400-SLir!M400*logHir!M400-SLir!M400*logQir!M400)</f>
        <v>0.43342378841862422</v>
      </c>
      <c r="N400" s="2">
        <f>IF(logVir!N400="","",logVir!N400-SKir!N400*logKir!N400-SLir!N400*logHir!N400-SLir!N400*logQir!N400)</f>
        <v>0.44474514856655267</v>
      </c>
      <c r="O400" s="2">
        <f>IF(logVir!O400="","",logVir!O400-SKir!O400*logKir!O400-SLir!O400*logHir!O400-SLir!O400*logQir!O400)</f>
        <v>0.38233127767147124</v>
      </c>
    </row>
    <row r="401" spans="1:15" x14ac:dyDescent="0.55000000000000004">
      <c r="A401" s="3">
        <v>13</v>
      </c>
      <c r="B401" s="3">
        <v>26</v>
      </c>
      <c r="I401" s="3">
        <v>13</v>
      </c>
      <c r="J401" s="3">
        <v>26</v>
      </c>
      <c r="K401" s="2">
        <f>IF(logVir!K401="","",logVir!K401-SKir!K401*logKir!K401-SLir!K401*logHir!K401-SLir!K401*logQir!K401)</f>
        <v>-9.1190283645252057E-2</v>
      </c>
      <c r="L401" s="2">
        <f>IF(logVir!L401="","",logVir!L401-SKir!L401*logKir!L401-SLir!L401*logHir!L401-SLir!L401*logQir!L401)</f>
        <v>-7.3993354751585916E-2</v>
      </c>
      <c r="M401" s="2">
        <f>IF(logVir!M401="","",logVir!M401-SKir!M401*logKir!M401-SLir!M401*logHir!M401-SLir!M401*logQir!M401)</f>
        <v>-0.12675548671832398</v>
      </c>
      <c r="N401" s="2">
        <f>IF(logVir!N401="","",logVir!N401-SKir!N401*logKir!N401-SLir!N401*logHir!N401-SLir!N401*logQir!N401)</f>
        <v>-0.1043746048938638</v>
      </c>
      <c r="O401" s="2">
        <f>IF(logVir!O401="","",logVir!O401-SKir!O401*logKir!O401-SLir!O401*logHir!O401-SLir!O401*logQir!O401)</f>
        <v>-0.18507870856516898</v>
      </c>
    </row>
    <row r="402" spans="1:15" x14ac:dyDescent="0.55000000000000004">
      <c r="A402" s="3">
        <v>13</v>
      </c>
      <c r="B402" s="3">
        <v>27</v>
      </c>
      <c r="I402" s="3">
        <v>13</v>
      </c>
      <c r="J402" s="3">
        <v>27</v>
      </c>
      <c r="K402" s="2">
        <f>IF(logVir!K402="","",logVir!K402-SKir!K402*logKir!K402-SLir!K402*logHir!K402-SLir!K402*logQir!K402)</f>
        <v>1.4397085556636768E-2</v>
      </c>
      <c r="L402" s="2">
        <f>IF(logVir!L402="","",logVir!L402-SKir!L402*logKir!L402-SLir!L402*logHir!L402-SLir!L402*logQir!L402)</f>
        <v>0.39225417161703369</v>
      </c>
      <c r="M402" s="2">
        <f>IF(logVir!M402="","",logVir!M402-SKir!M402*logKir!M402-SLir!M402*logHir!M402-SLir!M402*logQir!M402)</f>
        <v>0.39015044165794227</v>
      </c>
      <c r="N402" s="2">
        <f>IF(logVir!N402="","",logVir!N402-SKir!N402*logKir!N402-SLir!N402*logHir!N402-SLir!N402*logQir!N402)</f>
        <v>0.4036154655170644</v>
      </c>
      <c r="O402" s="2">
        <f>IF(logVir!O402="","",logVir!O402-SKir!O402*logKir!O402-SLir!O402*logHir!O402-SLir!O402*logQir!O402)</f>
        <v>0.37014815938055484</v>
      </c>
    </row>
    <row r="403" spans="1:15" x14ac:dyDescent="0.55000000000000004">
      <c r="A403" s="3">
        <v>13</v>
      </c>
      <c r="B403" s="3">
        <v>28</v>
      </c>
      <c r="I403" s="3">
        <v>13</v>
      </c>
      <c r="J403" s="3">
        <v>28</v>
      </c>
      <c r="K403" s="2">
        <f>IF(logVir!K403="","",logVir!K403-SKir!K403*logKir!K403-SLir!K403*logHir!K403-SLir!K403*logQir!K403)</f>
        <v>-7.1225075726452786E-2</v>
      </c>
      <c r="L403" s="2">
        <f>IF(logVir!L403="","",logVir!L403-SKir!L403*logKir!L403-SLir!L403*logHir!L403-SLir!L403*logQir!L403)</f>
        <v>-1.3652595198574209E-2</v>
      </c>
      <c r="M403" s="2">
        <f>IF(logVir!M403="","",logVir!M403-SKir!M403*logKir!M403-SLir!M403*logHir!M403-SLir!M403*logQir!M403)</f>
        <v>4.9507307841954992E-2</v>
      </c>
      <c r="N403" s="2">
        <f>IF(logVir!N403="","",logVir!N403-SKir!N403*logKir!N403-SLir!N403*logHir!N403-SLir!N403*logQir!N403)</f>
        <v>4.7382168340207614E-2</v>
      </c>
      <c r="O403" s="2">
        <f>IF(logVir!O403="","",logVir!O403-SKir!O403*logKir!O403-SLir!O403*logHir!O403-SLir!O403*logQir!O403)</f>
        <v>5.2023098602004686E-2</v>
      </c>
    </row>
    <row r="404" spans="1:15" x14ac:dyDescent="0.55000000000000004">
      <c r="A404" s="3">
        <v>13</v>
      </c>
      <c r="B404" s="3">
        <v>29</v>
      </c>
      <c r="I404" s="3">
        <v>13</v>
      </c>
      <c r="J404" s="3">
        <v>29</v>
      </c>
      <c r="K404" s="2">
        <f>IF(logVir!K404="","",logVir!K404-SKir!K404*logKir!K404-SLir!K404*logHir!K404-SLir!K404*logQir!K404)</f>
        <v>0.31660520926181512</v>
      </c>
      <c r="L404" s="2">
        <f>IF(logVir!L404="","",logVir!L404-SKir!L404*logKir!L404-SLir!L404*logHir!L404-SLir!L404*logQir!L404)</f>
        <v>0.40391347849067077</v>
      </c>
      <c r="M404" s="2">
        <f>IF(logVir!M404="","",logVir!M404-SKir!M404*logKir!M404-SLir!M404*logHir!M404-SLir!M404*logQir!M404)</f>
        <v>0.31890947732350222</v>
      </c>
      <c r="N404" s="2">
        <f>IF(logVir!N404="","",logVir!N404-SKir!N404*logKir!N404-SLir!N404*logHir!N404-SLir!N404*logQir!N404)</f>
        <v>0.3331673983034974</v>
      </c>
      <c r="O404" s="2">
        <f>IF(logVir!O404="","",logVir!O404-SKir!O404*logKir!O404-SLir!O404*logHir!O404-SLir!O404*logQir!O404)</f>
        <v>0.30047798974232592</v>
      </c>
    </row>
    <row r="405" spans="1:15" x14ac:dyDescent="0.55000000000000004">
      <c r="A405" s="3">
        <v>13</v>
      </c>
      <c r="B405" s="3">
        <v>30</v>
      </c>
      <c r="I405" s="3">
        <v>13</v>
      </c>
      <c r="J405" s="3">
        <v>30</v>
      </c>
      <c r="K405" s="2">
        <f>IF(logVir!K405="","",logVir!K405-SKir!K405*logKir!K405-SLir!K405*logHir!K405-SLir!K405*logQir!K405)</f>
        <v>0.512519962574573</v>
      </c>
      <c r="L405" s="2">
        <f>IF(logVir!L405="","",logVir!L405-SKir!L405*logKir!L405-SLir!L405*logHir!L405-SLir!L405*logQir!L405)</f>
        <v>0.58646123670253969</v>
      </c>
      <c r="M405" s="2">
        <f>IF(logVir!M405="","",logVir!M405-SKir!M405*logKir!M405-SLir!M405*logHir!M405-SLir!M405*logQir!M405)</f>
        <v>0.5529282031560917</v>
      </c>
      <c r="N405" s="2">
        <f>IF(logVir!N405="","",logVir!N405-SKir!N405*logKir!N405-SLir!N405*logHir!N405-SLir!N405*logQir!N405)</f>
        <v>0.49060498843334555</v>
      </c>
      <c r="O405" s="2">
        <f>IF(logVir!O405="","",logVir!O405-SKir!O405*logKir!O405-SLir!O405*logHir!O405-SLir!O405*logQir!O405)</f>
        <v>0.56240969996400492</v>
      </c>
    </row>
    <row r="406" spans="1:15" x14ac:dyDescent="0.55000000000000004">
      <c r="A406" s="3">
        <v>13</v>
      </c>
      <c r="B406" s="3">
        <v>31</v>
      </c>
      <c r="I406" s="3">
        <v>13</v>
      </c>
      <c r="J406" s="3">
        <v>31</v>
      </c>
      <c r="K406" s="2">
        <f>IF(logVir!K406="","",logVir!K406-SKir!K406*logKir!K406-SLir!K406*logHir!K406-SLir!K406*logQir!K406)</f>
        <v>0.30313621411807812</v>
      </c>
      <c r="L406" s="2">
        <f>IF(logVir!L406="","",logVir!L406-SKir!L406*logKir!L406-SLir!L406*logHir!L406-SLir!L406*logQir!L406)</f>
        <v>0.47729585831365207</v>
      </c>
      <c r="M406" s="2">
        <f>IF(logVir!M406="","",logVir!M406-SKir!M406*logKir!M406-SLir!M406*logHir!M406-SLir!M406*logQir!M406)</f>
        <v>0.44426698052945046</v>
      </c>
      <c r="N406" s="2">
        <f>IF(logVir!N406="","",logVir!N406-SKir!N406*logKir!N406-SLir!N406*logHir!N406-SLir!N406*logQir!N406)</f>
        <v>0.42190444363920199</v>
      </c>
      <c r="O406" s="2">
        <f>IF(logVir!O406="","",logVir!O406-SKir!O406*logKir!O406-SLir!O406*logHir!O406-SLir!O406*logQir!O406)</f>
        <v>0.43696969035945543</v>
      </c>
    </row>
    <row r="407" spans="1:15" x14ac:dyDescent="0.55000000000000004">
      <c r="A407" s="3">
        <v>14</v>
      </c>
      <c r="B407" s="3">
        <v>1</v>
      </c>
      <c r="I407" s="3">
        <v>14</v>
      </c>
      <c r="J407" s="3">
        <v>1</v>
      </c>
      <c r="K407" s="2">
        <f>IF(logVir!K407="","",logVir!K407-SKir!K407*logKir!K407-SLir!K407*logHir!K407-SLir!K407*logQir!K407)</f>
        <v>-0.39223218197460152</v>
      </c>
      <c r="L407" s="2">
        <f>IF(logVir!L407="","",logVir!L407-SKir!L407*logKir!L407-SLir!L407*logHir!L407-SLir!L407*logQir!L407)</f>
        <v>-0.47892665670918561</v>
      </c>
      <c r="M407" s="2">
        <f>IF(logVir!M407="","",logVir!M407-SKir!M407*logKir!M407-SLir!M407*logHir!M407-SLir!M407*logQir!M407)</f>
        <v>-0.80729599044350264</v>
      </c>
      <c r="N407" s="2">
        <f>IF(logVir!N407="","",logVir!N407-SKir!N407*logKir!N407-SLir!N407*logHir!N407-SLir!N407*logQir!N407)</f>
        <v>-0.87147896213165454</v>
      </c>
      <c r="O407" s="2">
        <f>IF(logVir!O407="","",logVir!O407-SKir!O407*logKir!O407-SLir!O407*logHir!O407-SLir!O407*logQir!O407)</f>
        <v>-1.0523636491787824</v>
      </c>
    </row>
    <row r="408" spans="1:15" x14ac:dyDescent="0.55000000000000004">
      <c r="A408" s="3">
        <v>14</v>
      </c>
      <c r="B408" s="3">
        <v>2</v>
      </c>
      <c r="I408" s="3">
        <v>14</v>
      </c>
      <c r="J408" s="3">
        <v>2</v>
      </c>
      <c r="K408" s="2">
        <f>IF(logVir!K408="","",logVir!K408-SKir!K408*logKir!K408-SLir!K408*logHir!K408-SLir!K408*logQir!K408)</f>
        <v>-0.25596035513904886</v>
      </c>
      <c r="L408" s="2">
        <f>IF(logVir!L408="","",logVir!L408-SKir!L408*logKir!L408-SLir!L408*logHir!L408-SLir!L408*logQir!L408)</f>
        <v>8.192307657509515E-2</v>
      </c>
      <c r="M408" s="2">
        <f>IF(logVir!M408="","",logVir!M408-SKir!M408*logKir!M408-SLir!M408*logHir!M408-SLir!M408*logQir!M408)</f>
        <v>-0.39578388426187783</v>
      </c>
      <c r="N408" s="2">
        <f>IF(logVir!N408="","",logVir!N408-SKir!N408*logKir!N408-SLir!N408*logHir!N408-SLir!N408*logQir!N408)</f>
        <v>5.8536167344805379E-3</v>
      </c>
      <c r="O408" s="2">
        <f>IF(logVir!O408="","",logVir!O408-SKir!O408*logKir!O408-SLir!O408*logHir!O408-SLir!O408*logQir!O408)</f>
        <v>-8.6600444746972358E-2</v>
      </c>
    </row>
    <row r="409" spans="1:15" x14ac:dyDescent="0.55000000000000004">
      <c r="A409" s="3">
        <v>14</v>
      </c>
      <c r="B409" s="3">
        <v>3</v>
      </c>
      <c r="I409" s="3">
        <v>14</v>
      </c>
      <c r="J409" s="3">
        <v>3</v>
      </c>
      <c r="K409" s="2">
        <f>IF(logVir!K409="","",logVir!K409-SKir!K409*logKir!K409-SLir!K409*logHir!K409-SLir!K409*logQir!K409)</f>
        <v>0.26032607769794308</v>
      </c>
      <c r="L409" s="2">
        <f>IF(logVir!L409="","",logVir!L409-SKir!L409*logKir!L409-SLir!L409*logHir!L409-SLir!L409*logQir!L409)</f>
        <v>0.29356022813254889</v>
      </c>
      <c r="M409" s="2">
        <f>IF(logVir!M409="","",logVir!M409-SKir!M409*logKir!M409-SLir!M409*logHir!M409-SLir!M409*logQir!M409)</f>
        <v>0.30982774793944229</v>
      </c>
      <c r="N409" s="2">
        <f>IF(logVir!N409="","",logVir!N409-SKir!N409*logKir!N409-SLir!N409*logHir!N409-SLir!N409*logQir!N409)</f>
        <v>0.20477120115066849</v>
      </c>
      <c r="O409" s="2">
        <f>IF(logVir!O409="","",logVir!O409-SKir!O409*logKir!O409-SLir!O409*logHir!O409-SLir!O409*logQir!O409)</f>
        <v>6.0388165415108372E-2</v>
      </c>
    </row>
    <row r="410" spans="1:15" x14ac:dyDescent="0.55000000000000004">
      <c r="A410" s="3">
        <v>14</v>
      </c>
      <c r="B410" s="3">
        <v>4</v>
      </c>
      <c r="I410" s="3">
        <v>14</v>
      </c>
      <c r="J410" s="3">
        <v>4</v>
      </c>
      <c r="K410" s="2">
        <f>IF(logVir!K410="","",logVir!K410-SKir!K410*logKir!K410-SLir!K410*logHir!K410-SLir!K410*logQir!K410)</f>
        <v>-1.124570611564458</v>
      </c>
      <c r="L410" s="2">
        <f>IF(logVir!L410="","",logVir!L410-SKir!L410*logKir!L410-SLir!L410*logHir!L410-SLir!L410*logQir!L410)</f>
        <v>-9.5790184677466111E-2</v>
      </c>
      <c r="M410" s="2">
        <f>IF(logVir!M410="","",logVir!M410-SKir!M410*logKir!M410-SLir!M410*logHir!M410-SLir!M410*logQir!M410)</f>
        <v>-0.14904260959077664</v>
      </c>
      <c r="N410" s="2">
        <f>IF(logVir!N410="","",logVir!N410-SKir!N410*logKir!N410-SLir!N410*logHir!N410-SLir!N410*logQir!N410)</f>
        <v>-8.390787310044466E-2</v>
      </c>
      <c r="O410" s="2">
        <f>IF(logVir!O410="","",logVir!O410-SKir!O410*logKir!O410-SLir!O410*logHir!O410-SLir!O410*logQir!O410)</f>
        <v>1.9966364381923563E-2</v>
      </c>
    </row>
    <row r="411" spans="1:15" x14ac:dyDescent="0.55000000000000004">
      <c r="A411" s="3">
        <v>14</v>
      </c>
      <c r="B411" s="3">
        <v>5</v>
      </c>
      <c r="I411" s="3">
        <v>14</v>
      </c>
      <c r="J411" s="3">
        <v>5</v>
      </c>
      <c r="K411" s="2">
        <f>IF(logVir!K411="","",logVir!K411-SKir!K411*logKir!K411-SLir!K411*logHir!K411-SLir!K411*logQir!K411)</f>
        <v>0.28176179290222947</v>
      </c>
      <c r="L411" s="2">
        <f>IF(logVir!L411="","",logVir!L411-SKir!L411*logKir!L411-SLir!L411*logHir!L411-SLir!L411*logQir!L411)</f>
        <v>-3.1120396643214664E-2</v>
      </c>
      <c r="M411" s="2">
        <f>IF(logVir!M411="","",logVir!M411-SKir!M411*logKir!M411-SLir!M411*logHir!M411-SLir!M411*logQir!M411)</f>
        <v>-4.4875113308285822E-2</v>
      </c>
      <c r="N411" s="2">
        <f>IF(logVir!N411="","",logVir!N411-SKir!N411*logKir!N411-SLir!N411*logHir!N411-SLir!N411*logQir!N411)</f>
        <v>5.7428966629227175E-2</v>
      </c>
      <c r="O411" s="2">
        <f>IF(logVir!O411="","",logVir!O411-SKir!O411*logKir!O411-SLir!O411*logHir!O411-SLir!O411*logQir!O411)</f>
        <v>0.21269446660812874</v>
      </c>
    </row>
    <row r="412" spans="1:15" x14ac:dyDescent="0.55000000000000004">
      <c r="A412" s="3">
        <v>14</v>
      </c>
      <c r="B412" s="3">
        <v>6</v>
      </c>
      <c r="I412" s="3">
        <v>14</v>
      </c>
      <c r="J412" s="3">
        <v>6</v>
      </c>
      <c r="K412" s="2">
        <f>IF(logVir!K412="","",logVir!K412-SKir!K412*logKir!K412-SLir!K412*logHir!K412-SLir!K412*logQir!K412)</f>
        <v>0.48678929178198099</v>
      </c>
      <c r="L412" s="2">
        <f>IF(logVir!L412="","",logVir!L412-SKir!L412*logKir!L412-SLir!L412*logHir!L412-SLir!L412*logQir!L412)</f>
        <v>0.48713564967735695</v>
      </c>
      <c r="M412" s="2">
        <f>IF(logVir!M412="","",logVir!M412-SKir!M412*logKir!M412-SLir!M412*logHir!M412-SLir!M412*logQir!M412)</f>
        <v>0.42530007030317019</v>
      </c>
      <c r="N412" s="2">
        <f>IF(logVir!N412="","",logVir!N412-SKir!N412*logKir!N412-SLir!N412*logHir!N412-SLir!N412*logQir!N412)</f>
        <v>0.43764280452109944</v>
      </c>
      <c r="O412" s="2">
        <f>IF(logVir!O412="","",logVir!O412-SKir!O412*logKir!O412-SLir!O412*logHir!O412-SLir!O412*logQir!O412)</f>
        <v>0.27934598103616187</v>
      </c>
    </row>
    <row r="413" spans="1:15" x14ac:dyDescent="0.55000000000000004">
      <c r="A413" s="3">
        <v>14</v>
      </c>
      <c r="B413" s="3">
        <v>7</v>
      </c>
      <c r="I413" s="3">
        <v>14</v>
      </c>
      <c r="J413" s="3">
        <v>7</v>
      </c>
      <c r="K413" s="2">
        <f>IF(logVir!K413="","",logVir!K413-SKir!K413*logKir!K413-SLir!K413*logHir!K413-SLir!K413*logQir!K413)</f>
        <v>0.33935870578791916</v>
      </c>
      <c r="L413" s="2">
        <f>IF(logVir!L413="","",logVir!L413-SKir!L413*logKir!L413-SLir!L413*logHir!L413-SLir!L413*logQir!L413)</f>
        <v>-6.7093462588307257E-3</v>
      </c>
      <c r="M413" s="2">
        <f>IF(logVir!M413="","",logVir!M413-SKir!M413*logKir!M413-SLir!M413*logHir!M413-SLir!M413*logQir!M413)</f>
        <v>-0.12303142839428624</v>
      </c>
      <c r="N413" s="2">
        <f>IF(logVir!N413="","",logVir!N413-SKir!N413*logKir!N413-SLir!N413*logHir!N413-SLir!N413*logQir!N413)</f>
        <v>-0.15785817220846907</v>
      </c>
      <c r="O413" s="2">
        <f>IF(logVir!O413="","",logVir!O413-SKir!O413*logKir!O413-SLir!O413*logHir!O413-SLir!O413*logQir!O413)</f>
        <v>-0.1430807311964491</v>
      </c>
    </row>
    <row r="414" spans="1:15" x14ac:dyDescent="0.55000000000000004">
      <c r="A414" s="3">
        <v>14</v>
      </c>
      <c r="B414" s="3">
        <v>8</v>
      </c>
      <c r="I414" s="3">
        <v>14</v>
      </c>
      <c r="J414" s="3">
        <v>8</v>
      </c>
      <c r="K414" s="2">
        <f>IF(logVir!K414="","",logVir!K414-SKir!K414*logKir!K414-SLir!K414*logHir!K414-SLir!K414*logQir!K414)</f>
        <v>-1.1520264656424025E-2</v>
      </c>
      <c r="L414" s="2">
        <f>IF(logVir!L414="","",logVir!L414-SKir!L414*logKir!L414-SLir!L414*logHir!L414-SLir!L414*logQir!L414)</f>
        <v>-0.2933588879294966</v>
      </c>
      <c r="M414" s="2">
        <f>IF(logVir!M414="","",logVir!M414-SKir!M414*logKir!M414-SLir!M414*logHir!M414-SLir!M414*logQir!M414)</f>
        <v>-0.14188217636460249</v>
      </c>
      <c r="N414" s="2">
        <f>IF(logVir!N414="","",logVir!N414-SKir!N414*logKir!N414-SLir!N414*logHir!N414-SLir!N414*logQir!N414)</f>
        <v>-8.1605366165326723E-2</v>
      </c>
      <c r="O414" s="2">
        <f>IF(logVir!O414="","",logVir!O414-SKir!O414*logKir!O414-SLir!O414*logHir!O414-SLir!O414*logQir!O414)</f>
        <v>0.2654805532635634</v>
      </c>
    </row>
    <row r="415" spans="1:15" x14ac:dyDescent="0.55000000000000004">
      <c r="A415" s="3">
        <v>14</v>
      </c>
      <c r="B415" s="3">
        <v>9</v>
      </c>
      <c r="I415" s="3">
        <v>14</v>
      </c>
      <c r="J415" s="3">
        <v>9</v>
      </c>
      <c r="K415" s="2">
        <f>IF(logVir!K415="","",logVir!K415-SKir!K415*logKir!K415-SLir!K415*logHir!K415-SLir!K415*logQir!K415)</f>
        <v>-0.18725558297911882</v>
      </c>
      <c r="L415" s="2">
        <f>IF(logVir!L415="","",logVir!L415-SKir!L415*logKir!L415-SLir!L415*logHir!L415-SLir!L415*logQir!L415)</f>
        <v>-0.20767836864023215</v>
      </c>
      <c r="M415" s="2">
        <f>IF(logVir!M415="","",logVir!M415-SKir!M415*logKir!M415-SLir!M415*logHir!M415-SLir!M415*logQir!M415)</f>
        <v>-0.33106440767778694</v>
      </c>
      <c r="N415" s="2">
        <f>IF(logVir!N415="","",logVir!N415-SKir!N415*logKir!N415-SLir!N415*logHir!N415-SLir!N415*logQir!N415)</f>
        <v>-0.27360571978190207</v>
      </c>
      <c r="O415" s="2">
        <f>IF(logVir!O415="","",logVir!O415-SKir!O415*logKir!O415-SLir!O415*logHir!O415-SLir!O415*logQir!O415)</f>
        <v>-0.17789944864429252</v>
      </c>
    </row>
    <row r="416" spans="1:15" x14ac:dyDescent="0.55000000000000004">
      <c r="A416" s="3">
        <v>14</v>
      </c>
      <c r="B416" s="3">
        <v>10</v>
      </c>
      <c r="I416" s="3">
        <v>14</v>
      </c>
      <c r="J416" s="3">
        <v>10</v>
      </c>
      <c r="K416" s="2">
        <f>IF(logVir!K416="","",logVir!K416-SKir!K416*logKir!K416-SLir!K416*logHir!K416-SLir!K416*logQir!K416)</f>
        <v>-0.14707897096137262</v>
      </c>
      <c r="L416" s="2">
        <f>IF(logVir!L416="","",logVir!L416-SKir!L416*logKir!L416-SLir!L416*logHir!L416-SLir!L416*logQir!L416)</f>
        <v>-8.332215335489522E-2</v>
      </c>
      <c r="M416" s="2">
        <f>IF(logVir!M416="","",logVir!M416-SKir!M416*logKir!M416-SLir!M416*logHir!M416-SLir!M416*logQir!M416)</f>
        <v>-0.20393911165590314</v>
      </c>
      <c r="N416" s="2">
        <f>IF(logVir!N416="","",logVir!N416-SKir!N416*logKir!N416-SLir!N416*logHir!N416-SLir!N416*logQir!N416)</f>
        <v>-9.764462807452276E-2</v>
      </c>
      <c r="O416" s="2">
        <f>IF(logVir!O416="","",logVir!O416-SKir!O416*logKir!O416-SLir!O416*logHir!O416-SLir!O416*logQir!O416)</f>
        <v>-9.1925351156907531E-2</v>
      </c>
    </row>
    <row r="417" spans="1:15" x14ac:dyDescent="0.55000000000000004">
      <c r="A417" s="3">
        <v>14</v>
      </c>
      <c r="B417" s="3">
        <v>11</v>
      </c>
      <c r="I417" s="3">
        <v>14</v>
      </c>
      <c r="J417" s="3">
        <v>11</v>
      </c>
      <c r="K417" s="2">
        <f>IF(logVir!K417="","",logVir!K417-SKir!K417*logKir!K417-SLir!K417*logHir!K417-SLir!K417*logQir!K417)</f>
        <v>-0.50808854898287792</v>
      </c>
      <c r="L417" s="2">
        <f>IF(logVir!L417="","",logVir!L417-SKir!L417*logKir!L417-SLir!L417*logHir!L417-SLir!L417*logQir!L417)</f>
        <v>-0.29034413846238377</v>
      </c>
      <c r="M417" s="2">
        <f>IF(logVir!M417="","",logVir!M417-SKir!M417*logKir!M417-SLir!M417*logHir!M417-SLir!M417*logQir!M417)</f>
        <v>-0.27140624020350251</v>
      </c>
      <c r="N417" s="2">
        <f>IF(logVir!N417="","",logVir!N417-SKir!N417*logKir!N417-SLir!N417*logHir!N417-SLir!N417*logQir!N417)</f>
        <v>-0.28035637364736682</v>
      </c>
      <c r="O417" s="2">
        <f>IF(logVir!O417="","",logVir!O417-SKir!O417*logKir!O417-SLir!O417*logHir!O417-SLir!O417*logQir!O417)</f>
        <v>-0.38944153137227561</v>
      </c>
    </row>
    <row r="418" spans="1:15" x14ac:dyDescent="0.55000000000000004">
      <c r="A418" s="3">
        <v>14</v>
      </c>
      <c r="B418" s="3">
        <v>12</v>
      </c>
      <c r="I418" s="3">
        <v>14</v>
      </c>
      <c r="J418" s="3">
        <v>12</v>
      </c>
      <c r="K418" s="2">
        <f>IF(logVir!K418="","",logVir!K418-SKir!K418*logKir!K418-SLir!K418*logHir!K418-SLir!K418*logQir!K418)</f>
        <v>-0.30933674305300934</v>
      </c>
      <c r="L418" s="2">
        <f>IF(logVir!L418="","",logVir!L418-SKir!L418*logKir!L418-SLir!L418*logHir!L418-SLir!L418*logQir!L418)</f>
        <v>-0.47733550865513635</v>
      </c>
      <c r="M418" s="2">
        <f>IF(logVir!M418="","",logVir!M418-SKir!M418*logKir!M418-SLir!M418*logHir!M418-SLir!M418*logQir!M418)</f>
        <v>-0.32389251313868128</v>
      </c>
      <c r="N418" s="2">
        <f>IF(logVir!N418="","",logVir!N418-SKir!N418*logKir!N418-SLir!N418*logHir!N418-SLir!N418*logQir!N418)</f>
        <v>-0.25646402417831365</v>
      </c>
      <c r="O418" s="2">
        <f>IF(logVir!O418="","",logVir!O418-SKir!O418*logKir!O418-SLir!O418*logHir!O418-SLir!O418*logQir!O418)</f>
        <v>-0.32842253955304479</v>
      </c>
    </row>
    <row r="419" spans="1:15" x14ac:dyDescent="0.55000000000000004">
      <c r="A419" s="3">
        <v>14</v>
      </c>
      <c r="B419" s="3">
        <v>13</v>
      </c>
      <c r="I419" s="3">
        <v>14</v>
      </c>
      <c r="J419" s="3">
        <v>13</v>
      </c>
      <c r="K419" s="2">
        <f>IF(logVir!K419="","",logVir!K419-SKir!K419*logKir!K419-SLir!K419*logHir!K419-SLir!K419*logQir!K419)</f>
        <v>0.25429774865391441</v>
      </c>
      <c r="L419" s="2">
        <f>IF(logVir!L419="","",logVir!L419-SKir!L419*logKir!L419-SLir!L419*logHir!L419-SLir!L419*logQir!L419)</f>
        <v>0.60440040248442395</v>
      </c>
      <c r="M419" s="2">
        <f>IF(logVir!M419="","",logVir!M419-SKir!M419*logKir!M419-SLir!M419*logHir!M419-SLir!M419*logQir!M419)</f>
        <v>0.50745119034441932</v>
      </c>
      <c r="N419" s="2">
        <f>IF(logVir!N419="","",logVir!N419-SKir!N419*logKir!N419-SLir!N419*logHir!N419-SLir!N419*logQir!N419)</f>
        <v>0.85988674554386679</v>
      </c>
      <c r="O419" s="2">
        <f>IF(logVir!O419="","",logVir!O419-SKir!O419*logKir!O419-SLir!O419*logHir!O419-SLir!O419*logQir!O419)</f>
        <v>0.48784328587839626</v>
      </c>
    </row>
    <row r="420" spans="1:15" x14ac:dyDescent="0.55000000000000004">
      <c r="A420" s="3">
        <v>14</v>
      </c>
      <c r="B420" s="3">
        <v>14</v>
      </c>
      <c r="I420" s="3">
        <v>14</v>
      </c>
      <c r="J420" s="3">
        <v>14</v>
      </c>
      <c r="K420" s="2">
        <f>IF(logVir!K420="","",logVir!K420-SKir!K420*logKir!K420-SLir!K420*logHir!K420-SLir!K420*logQir!K420)</f>
        <v>-0.1421959557115027</v>
      </c>
      <c r="L420" s="2">
        <f>IF(logVir!L420="","",logVir!L420-SKir!L420*logKir!L420-SLir!L420*logHir!L420-SLir!L420*logQir!L420)</f>
        <v>1.7914864823638313E-2</v>
      </c>
      <c r="M420" s="2">
        <f>IF(logVir!M420="","",logVir!M420-SKir!M420*logKir!M420-SLir!M420*logHir!M420-SLir!M420*logQir!M420)</f>
        <v>-0.10856632014665085</v>
      </c>
      <c r="N420" s="2">
        <f>IF(logVir!N420="","",logVir!N420-SKir!N420*logKir!N420-SLir!N420*logHir!N420-SLir!N420*logQir!N420)</f>
        <v>-4.9057840921998844E-2</v>
      </c>
      <c r="O420" s="2">
        <f>IF(logVir!O420="","",logVir!O420-SKir!O420*logKir!O420-SLir!O420*logHir!O420-SLir!O420*logQir!O420)</f>
        <v>-0.10644355191241388</v>
      </c>
    </row>
    <row r="421" spans="1:15" x14ac:dyDescent="0.55000000000000004">
      <c r="A421" s="3">
        <v>14</v>
      </c>
      <c r="B421" s="3">
        <v>15</v>
      </c>
      <c r="I421" s="3">
        <v>14</v>
      </c>
      <c r="J421" s="3">
        <v>15</v>
      </c>
      <c r="K421" s="2">
        <f>IF(logVir!K421="","",logVir!K421-SKir!K421*logKir!K421-SLir!K421*logHir!K421-SLir!K421*logQir!K421)</f>
        <v>0.10596228567309332</v>
      </c>
      <c r="L421" s="2">
        <f>IF(logVir!L421="","",logVir!L421-SKir!L421*logKir!L421-SLir!L421*logHir!L421-SLir!L421*logQir!L421)</f>
        <v>0.24003536198006364</v>
      </c>
      <c r="M421" s="2">
        <f>IF(logVir!M421="","",logVir!M421-SKir!M421*logKir!M421-SLir!M421*logHir!M421-SLir!M421*logQir!M421)</f>
        <v>9.325656995187584E-2</v>
      </c>
      <c r="N421" s="2">
        <f>IF(logVir!N421="","",logVir!N421-SKir!N421*logKir!N421-SLir!N421*logHir!N421-SLir!N421*logQir!N421)</f>
        <v>0.16496701411682788</v>
      </c>
      <c r="O421" s="2">
        <f>IF(logVir!O421="","",logVir!O421-SKir!O421*logKir!O421-SLir!O421*logHir!O421-SLir!O421*logQir!O421)</f>
        <v>5.8053441735242017E-2</v>
      </c>
    </row>
    <row r="422" spans="1:15" x14ac:dyDescent="0.55000000000000004">
      <c r="A422" s="3">
        <v>14</v>
      </c>
      <c r="B422" s="3">
        <v>16</v>
      </c>
      <c r="I422" s="3">
        <v>14</v>
      </c>
      <c r="J422" s="3">
        <v>16</v>
      </c>
      <c r="K422" s="2">
        <f>IF(logVir!K422="","",logVir!K422-SKir!K422*logKir!K422-SLir!K422*logHir!K422-SLir!K422*logQir!K422)</f>
        <v>-1.4973635441175762E-2</v>
      </c>
      <c r="L422" s="2">
        <f>IF(logVir!L422="","",logVir!L422-SKir!L422*logKir!L422-SLir!L422*logHir!L422-SLir!L422*logQir!L422)</f>
        <v>-0.25461691317540053</v>
      </c>
      <c r="M422" s="2">
        <f>IF(logVir!M422="","",logVir!M422-SKir!M422*logKir!M422-SLir!M422*logHir!M422-SLir!M422*logQir!M422)</f>
        <v>-0.20574662415149816</v>
      </c>
      <c r="N422" s="2">
        <f>IF(logVir!N422="","",logVir!N422-SKir!N422*logKir!N422-SLir!N422*logHir!N422-SLir!N422*logQir!N422)</f>
        <v>3.4483979145842378E-2</v>
      </c>
      <c r="O422" s="2">
        <f>IF(logVir!O422="","",logVir!O422-SKir!O422*logKir!O422-SLir!O422*logHir!O422-SLir!O422*logQir!O422)</f>
        <v>-0.14142252258536542</v>
      </c>
    </row>
    <row r="423" spans="1:15" x14ac:dyDescent="0.55000000000000004">
      <c r="A423" s="3">
        <v>14</v>
      </c>
      <c r="B423" s="3">
        <v>17</v>
      </c>
      <c r="I423" s="3">
        <v>14</v>
      </c>
      <c r="J423" s="3">
        <v>17</v>
      </c>
      <c r="K423" s="2">
        <f>IF(logVir!K423="","",logVir!K423-SKir!K423*logKir!K423-SLir!K423*logHir!K423-SLir!K423*logQir!K423)</f>
        <v>9.6934221514194327E-2</v>
      </c>
      <c r="L423" s="2">
        <f>IF(logVir!L423="","",logVir!L423-SKir!L423*logKir!L423-SLir!L423*logHir!L423-SLir!L423*logQir!L423)</f>
        <v>0.26104069524354301</v>
      </c>
      <c r="M423" s="2">
        <f>IF(logVir!M423="","",logVir!M423-SKir!M423*logKir!M423-SLir!M423*logHir!M423-SLir!M423*logQir!M423)</f>
        <v>0.13686387077707643</v>
      </c>
      <c r="N423" s="2">
        <f>IF(logVir!N423="","",logVir!N423-SKir!N423*logKir!N423-SLir!N423*logHir!N423-SLir!N423*logQir!N423)</f>
        <v>0.12631403752404383</v>
      </c>
      <c r="O423" s="2">
        <f>IF(logVir!O423="","",logVir!O423-SKir!O423*logKir!O423-SLir!O423*logHir!O423-SLir!O423*logQir!O423)</f>
        <v>0.13428526035886898</v>
      </c>
    </row>
    <row r="424" spans="1:15" x14ac:dyDescent="0.55000000000000004">
      <c r="A424" s="3">
        <v>14</v>
      </c>
      <c r="B424" s="3">
        <v>18</v>
      </c>
      <c r="I424" s="3">
        <v>14</v>
      </c>
      <c r="J424" s="3">
        <v>18</v>
      </c>
      <c r="K424" s="2">
        <f>IF(logVir!K424="","",logVir!K424-SKir!K424*logKir!K424-SLir!K424*logHir!K424-SLir!K424*logQir!K424)</f>
        <v>2.9809323948148267E-2</v>
      </c>
      <c r="L424" s="2">
        <f>IF(logVir!L424="","",logVir!L424-SKir!L424*logKir!L424-SLir!L424*logHir!L424-SLir!L424*logQir!L424)</f>
        <v>-3.56329735749683E-2</v>
      </c>
      <c r="M424" s="2">
        <f>IF(logVir!M424="","",logVir!M424-SKir!M424*logKir!M424-SLir!M424*logHir!M424-SLir!M424*logQir!M424)</f>
        <v>-6.2762283560966886E-3</v>
      </c>
      <c r="N424" s="2">
        <f>IF(logVir!N424="","",logVir!N424-SKir!N424*logKir!N424-SLir!N424*logHir!N424-SLir!N424*logQir!N424)</f>
        <v>6.6478830746028186E-2</v>
      </c>
      <c r="O424" s="2">
        <f>IF(logVir!O424="","",logVir!O424-SKir!O424*logKir!O424-SLir!O424*logHir!O424-SLir!O424*logQir!O424)</f>
        <v>-0.10845339670387093</v>
      </c>
    </row>
    <row r="425" spans="1:15" x14ac:dyDescent="0.55000000000000004">
      <c r="A425" s="3">
        <v>14</v>
      </c>
      <c r="B425" s="3">
        <v>19</v>
      </c>
      <c r="I425" s="3">
        <v>14</v>
      </c>
      <c r="J425" s="3">
        <v>19</v>
      </c>
      <c r="K425" s="2">
        <f>IF(logVir!K425="","",logVir!K425-SKir!K425*logKir!K425-SLir!K425*logHir!K425-SLir!K425*logQir!K425)</f>
        <v>0.10530675640946706</v>
      </c>
      <c r="L425" s="2">
        <f>IF(logVir!L425="","",logVir!L425-SKir!L425*logKir!L425-SLir!L425*logHir!L425-SLir!L425*logQir!L425)</f>
        <v>5.3418623761421494E-2</v>
      </c>
      <c r="M425" s="2">
        <f>IF(logVir!M425="","",logVir!M425-SKir!M425*logKir!M425-SLir!M425*logHir!M425-SLir!M425*logQir!M425)</f>
        <v>6.2549605314257031E-2</v>
      </c>
      <c r="N425" s="2">
        <f>IF(logVir!N425="","",logVir!N425-SKir!N425*logKir!N425-SLir!N425*logHir!N425-SLir!N425*logQir!N425)</f>
        <v>2.3842664485081239E-2</v>
      </c>
      <c r="O425" s="2">
        <f>IF(logVir!O425="","",logVir!O425-SKir!O425*logKir!O425-SLir!O425*logHir!O425-SLir!O425*logQir!O425)</f>
        <v>7.889857527544282E-2</v>
      </c>
    </row>
    <row r="426" spans="1:15" x14ac:dyDescent="0.55000000000000004">
      <c r="A426" s="3">
        <v>14</v>
      </c>
      <c r="B426" s="3">
        <v>20</v>
      </c>
      <c r="I426" s="3">
        <v>14</v>
      </c>
      <c r="J426" s="3">
        <v>20</v>
      </c>
      <c r="K426" s="2">
        <f>IF(logVir!K426="","",logVir!K426-SKir!K426*logKir!K426-SLir!K426*logHir!K426-SLir!K426*logQir!K426)</f>
        <v>0.14352809968271663</v>
      </c>
      <c r="L426" s="2">
        <f>IF(logVir!L426="","",logVir!L426-SKir!L426*logKir!L426-SLir!L426*logHir!L426-SLir!L426*logQir!L426)</f>
        <v>8.8337864573734715E-2</v>
      </c>
      <c r="M426" s="2">
        <f>IF(logVir!M426="","",logVir!M426-SKir!M426*logKir!M426-SLir!M426*logHir!M426-SLir!M426*logQir!M426)</f>
        <v>7.6064992573006918E-2</v>
      </c>
      <c r="N426" s="2">
        <f>IF(logVir!N426="","",logVir!N426-SKir!N426*logKir!N426-SLir!N426*logHir!N426-SLir!N426*logQir!N426)</f>
        <v>5.1707437444352564E-2</v>
      </c>
      <c r="O426" s="2">
        <f>IF(logVir!O426="","",logVir!O426-SKir!O426*logKir!O426-SLir!O426*logHir!O426-SLir!O426*logQir!O426)</f>
        <v>7.0134000914667954E-2</v>
      </c>
    </row>
    <row r="427" spans="1:15" x14ac:dyDescent="0.55000000000000004">
      <c r="A427" s="3">
        <v>14</v>
      </c>
      <c r="B427" s="3">
        <v>21</v>
      </c>
      <c r="I427" s="3">
        <v>14</v>
      </c>
      <c r="J427" s="3">
        <v>21</v>
      </c>
      <c r="K427" s="2">
        <f>IF(logVir!K427="","",logVir!K427-SKir!K427*logKir!K427-SLir!K427*logHir!K427-SLir!K427*logQir!K427)</f>
        <v>3.8676589420655431E-2</v>
      </c>
      <c r="L427" s="2">
        <f>IF(logVir!L427="","",logVir!L427-SKir!L427*logKir!L427-SLir!L427*logHir!L427-SLir!L427*logQir!L427)</f>
        <v>3.3994746302187608E-2</v>
      </c>
      <c r="M427" s="2">
        <f>IF(logVir!M427="","",logVir!M427-SKir!M427*logKir!M427-SLir!M427*logHir!M427-SLir!M427*logQir!M427)</f>
        <v>-9.594079347980039E-2</v>
      </c>
      <c r="N427" s="2">
        <f>IF(logVir!N427="","",logVir!N427-SKir!N427*logKir!N427-SLir!N427*logHir!N427-SLir!N427*logQir!N427)</f>
        <v>-0.12589561119390941</v>
      </c>
      <c r="O427" s="2">
        <f>IF(logVir!O427="","",logVir!O427-SKir!O427*logKir!O427-SLir!O427*logHir!O427-SLir!O427*logQir!O427)</f>
        <v>1.2619202441119956E-2</v>
      </c>
    </row>
    <row r="428" spans="1:15" x14ac:dyDescent="0.55000000000000004">
      <c r="A428" s="3">
        <v>14</v>
      </c>
      <c r="B428" s="3">
        <v>22</v>
      </c>
      <c r="I428" s="3">
        <v>14</v>
      </c>
      <c r="J428" s="3">
        <v>22</v>
      </c>
      <c r="K428" s="2">
        <f>IF(logVir!K428="","",logVir!K428-SKir!K428*logKir!K428-SLir!K428*logHir!K428-SLir!K428*logQir!K428)</f>
        <v>0.33694030791205187</v>
      </c>
      <c r="L428" s="2">
        <f>IF(logVir!L428="","",logVir!L428-SKir!L428*logKir!L428-SLir!L428*logHir!L428-SLir!L428*logQir!L428)</f>
        <v>0.3836764999151458</v>
      </c>
      <c r="M428" s="2">
        <f>IF(logVir!M428="","",logVir!M428-SKir!M428*logKir!M428-SLir!M428*logHir!M428-SLir!M428*logQir!M428)</f>
        <v>0.39379404611408053</v>
      </c>
      <c r="N428" s="2">
        <f>IF(logVir!N428="","",logVir!N428-SKir!N428*logKir!N428-SLir!N428*logHir!N428-SLir!N428*logQir!N428)</f>
        <v>0.39760824941345674</v>
      </c>
      <c r="O428" s="2">
        <f>IF(logVir!O428="","",logVir!O428-SKir!O428*logKir!O428-SLir!O428*logHir!O428-SLir!O428*logQir!O428)</f>
        <v>0.15376083671392102</v>
      </c>
    </row>
    <row r="429" spans="1:15" x14ac:dyDescent="0.55000000000000004">
      <c r="A429" s="3">
        <v>14</v>
      </c>
      <c r="B429" s="3">
        <v>23</v>
      </c>
      <c r="I429" s="3">
        <v>14</v>
      </c>
      <c r="J429" s="3">
        <v>23</v>
      </c>
      <c r="K429" s="2">
        <f>IF(logVir!K429="","",logVir!K429-SKir!K429*logKir!K429-SLir!K429*logHir!K429-SLir!K429*logQir!K429)</f>
        <v>-2.9384341825608448E-2</v>
      </c>
      <c r="L429" s="2">
        <f>IF(logVir!L429="","",logVir!L429-SKir!L429*logKir!L429-SLir!L429*logHir!L429-SLir!L429*logQir!L429)</f>
        <v>-5.2969106805807742E-2</v>
      </c>
      <c r="M429" s="2">
        <f>IF(logVir!M429="","",logVir!M429-SKir!M429*logKir!M429-SLir!M429*logHir!M429-SLir!M429*logQir!M429)</f>
        <v>-0.19009292563168889</v>
      </c>
      <c r="N429" s="2">
        <f>IF(logVir!N429="","",logVir!N429-SKir!N429*logKir!N429-SLir!N429*logHir!N429-SLir!N429*logQir!N429)</f>
        <v>-0.18246074056379413</v>
      </c>
      <c r="O429" s="2">
        <f>IF(logVir!O429="","",logVir!O429-SKir!O429*logKir!O429-SLir!O429*logHir!O429-SLir!O429*logQir!O429)</f>
        <v>-0.17398617460949825</v>
      </c>
    </row>
    <row r="430" spans="1:15" x14ac:dyDescent="0.55000000000000004">
      <c r="A430" s="3">
        <v>14</v>
      </c>
      <c r="B430" s="3">
        <v>24</v>
      </c>
      <c r="I430" s="3">
        <v>14</v>
      </c>
      <c r="J430" s="3">
        <v>24</v>
      </c>
      <c r="K430" s="2">
        <f>IF(logVir!K430="","",logVir!K430-SKir!K430*logKir!K430-SLir!K430*logHir!K430-SLir!K430*logQir!K430)</f>
        <v>0.16723075609660237</v>
      </c>
      <c r="L430" s="2">
        <f>IF(logVir!L430="","",logVir!L430-SKir!L430*logKir!L430-SLir!L430*logHir!L430-SLir!L430*logQir!L430)</f>
        <v>0.12643101528251399</v>
      </c>
      <c r="M430" s="2">
        <f>IF(logVir!M430="","",logVir!M430-SKir!M430*logKir!M430-SLir!M430*logHir!M430-SLir!M430*logQir!M430)</f>
        <v>0.19698666516411378</v>
      </c>
      <c r="N430" s="2">
        <f>IF(logVir!N430="","",logVir!N430-SKir!N430*logKir!N430-SLir!N430*logHir!N430-SLir!N430*logQir!N430)</f>
        <v>0.17801235699226309</v>
      </c>
      <c r="O430" s="2">
        <f>IF(logVir!O430="","",logVir!O430-SKir!O430*logKir!O430-SLir!O430*logHir!O430-SLir!O430*logQir!O430)</f>
        <v>8.26513200543319E-2</v>
      </c>
    </row>
    <row r="431" spans="1:15" x14ac:dyDescent="0.55000000000000004">
      <c r="A431" s="3">
        <v>14</v>
      </c>
      <c r="B431" s="3">
        <v>25</v>
      </c>
      <c r="I431" s="3">
        <v>14</v>
      </c>
      <c r="J431" s="3">
        <v>25</v>
      </c>
      <c r="K431" s="2">
        <f>IF(logVir!K431="","",logVir!K431-SKir!K431*logKir!K431-SLir!K431*logHir!K431-SLir!K431*logQir!K431)</f>
        <v>0.15232714861756755</v>
      </c>
      <c r="L431" s="2">
        <f>IF(logVir!L431="","",logVir!L431-SKir!L431*logKir!L431-SLir!L431*logHir!L431-SLir!L431*logQir!L431)</f>
        <v>0.25765206550058867</v>
      </c>
      <c r="M431" s="2">
        <f>IF(logVir!M431="","",logVir!M431-SKir!M431*logKir!M431-SLir!M431*logHir!M431-SLir!M431*logQir!M431)</f>
        <v>0.16107183088315949</v>
      </c>
      <c r="N431" s="2">
        <f>IF(logVir!N431="","",logVir!N431-SKir!N431*logKir!N431-SLir!N431*logHir!N431-SLir!N431*logQir!N431)</f>
        <v>0.18728861504636271</v>
      </c>
      <c r="O431" s="2">
        <f>IF(logVir!O431="","",logVir!O431-SKir!O431*logKir!O431-SLir!O431*logHir!O431-SLir!O431*logQir!O431)</f>
        <v>0.23157083586530436</v>
      </c>
    </row>
    <row r="432" spans="1:15" x14ac:dyDescent="0.55000000000000004">
      <c r="A432" s="3">
        <v>14</v>
      </c>
      <c r="B432" s="3">
        <v>26</v>
      </c>
      <c r="I432" s="3">
        <v>14</v>
      </c>
      <c r="J432" s="3">
        <v>26</v>
      </c>
      <c r="K432" s="2">
        <f>IF(logVir!K432="","",logVir!K432-SKir!K432*logKir!K432-SLir!K432*logHir!K432-SLir!K432*logQir!K432)</f>
        <v>2.2461485081753704E-2</v>
      </c>
      <c r="L432" s="2">
        <f>IF(logVir!L432="","",logVir!L432-SKir!L432*logKir!L432-SLir!L432*logHir!L432-SLir!L432*logQir!L432)</f>
        <v>4.2941157647577444E-3</v>
      </c>
      <c r="M432" s="2">
        <f>IF(logVir!M432="","",logVir!M432-SKir!M432*logKir!M432-SLir!M432*logHir!M432-SLir!M432*logQir!M432)</f>
        <v>-2.0523459434214852E-2</v>
      </c>
      <c r="N432" s="2">
        <f>IF(logVir!N432="","",logVir!N432-SKir!N432*logKir!N432-SLir!N432*logHir!N432-SLir!N432*logQir!N432)</f>
        <v>-2.1631172135059759E-2</v>
      </c>
      <c r="O432" s="2">
        <f>IF(logVir!O432="","",logVir!O432-SKir!O432*logKir!O432-SLir!O432*logHir!O432-SLir!O432*logQir!O432)</f>
        <v>-4.0058880224880272E-2</v>
      </c>
    </row>
    <row r="433" spans="1:15" x14ac:dyDescent="0.55000000000000004">
      <c r="A433" s="3">
        <v>14</v>
      </c>
      <c r="B433" s="3">
        <v>27</v>
      </c>
      <c r="I433" s="3">
        <v>14</v>
      </c>
      <c r="J433" s="3">
        <v>27</v>
      </c>
      <c r="K433" s="2">
        <f>IF(logVir!K433="","",logVir!K433-SKir!K433*logKir!K433-SLir!K433*logHir!K433-SLir!K433*logQir!K433)</f>
        <v>9.2976897686591203E-2</v>
      </c>
      <c r="L433" s="2">
        <f>IF(logVir!L433="","",logVir!L433-SKir!L433*logKir!L433-SLir!L433*logHir!L433-SLir!L433*logQir!L433)</f>
        <v>8.1490592410083051E-2</v>
      </c>
      <c r="M433" s="2">
        <f>IF(logVir!M433="","",logVir!M433-SKir!M433*logKir!M433-SLir!M433*logHir!M433-SLir!M433*logQir!M433)</f>
        <v>0.11121112531035426</v>
      </c>
      <c r="N433" s="2">
        <f>IF(logVir!N433="","",logVir!N433-SKir!N433*logKir!N433-SLir!N433*logHir!N433-SLir!N433*logQir!N433)</f>
        <v>7.2459359867932116E-2</v>
      </c>
      <c r="O433" s="2">
        <f>IF(logVir!O433="","",logVir!O433-SKir!O433*logKir!O433-SLir!O433*logHir!O433-SLir!O433*logQir!O433)</f>
        <v>0.15049044480051779</v>
      </c>
    </row>
    <row r="434" spans="1:15" x14ac:dyDescent="0.55000000000000004">
      <c r="A434" s="3">
        <v>14</v>
      </c>
      <c r="B434" s="3">
        <v>28</v>
      </c>
      <c r="I434" s="3">
        <v>14</v>
      </c>
      <c r="J434" s="3">
        <v>28</v>
      </c>
      <c r="K434" s="2">
        <f>IF(logVir!K434="","",logVir!K434-SKir!K434*logKir!K434-SLir!K434*logHir!K434-SLir!K434*logQir!K434)</f>
        <v>2.6233508152454166E-2</v>
      </c>
      <c r="L434" s="2">
        <f>IF(logVir!L434="","",logVir!L434-SKir!L434*logKir!L434-SLir!L434*logHir!L434-SLir!L434*logQir!L434)</f>
        <v>3.6573443225512842E-2</v>
      </c>
      <c r="M434" s="2">
        <f>IF(logVir!M434="","",logVir!M434-SKir!M434*logKir!M434-SLir!M434*logHir!M434-SLir!M434*logQir!M434)</f>
        <v>5.5515452996888662E-2</v>
      </c>
      <c r="N434" s="2">
        <f>IF(logVir!N434="","",logVir!N434-SKir!N434*logKir!N434-SLir!N434*logHir!N434-SLir!N434*logQir!N434)</f>
        <v>2.4766134163930149E-2</v>
      </c>
      <c r="O434" s="2">
        <f>IF(logVir!O434="","",logVir!O434-SKir!O434*logKir!O434-SLir!O434*logHir!O434-SLir!O434*logQir!O434)</f>
        <v>-1.0850758683438426E-3</v>
      </c>
    </row>
    <row r="435" spans="1:15" x14ac:dyDescent="0.55000000000000004">
      <c r="A435" s="3">
        <v>14</v>
      </c>
      <c r="B435" s="3">
        <v>29</v>
      </c>
      <c r="I435" s="3">
        <v>14</v>
      </c>
      <c r="J435" s="3">
        <v>29</v>
      </c>
      <c r="K435" s="2">
        <f>IF(logVir!K435="","",logVir!K435-SKir!K435*logKir!K435-SLir!K435*logHir!K435-SLir!K435*logQir!K435)</f>
        <v>0.14477664462685019</v>
      </c>
      <c r="L435" s="2">
        <f>IF(logVir!L435="","",logVir!L435-SKir!L435*logKir!L435-SLir!L435*logHir!L435-SLir!L435*logQir!L435)</f>
        <v>0.15291821776620548</v>
      </c>
      <c r="M435" s="2">
        <f>IF(logVir!M435="","",logVir!M435-SKir!M435*logKir!M435-SLir!M435*logHir!M435-SLir!M435*logQir!M435)</f>
        <v>0.17292250438750034</v>
      </c>
      <c r="N435" s="2">
        <f>IF(logVir!N435="","",logVir!N435-SKir!N435*logKir!N435-SLir!N435*logHir!N435-SLir!N435*logQir!N435)</f>
        <v>0.19262170571559648</v>
      </c>
      <c r="O435" s="2">
        <f>IF(logVir!O435="","",logVir!O435-SKir!O435*logKir!O435-SLir!O435*logHir!O435-SLir!O435*logQir!O435)</f>
        <v>0.29014201230531017</v>
      </c>
    </row>
    <row r="436" spans="1:15" x14ac:dyDescent="0.55000000000000004">
      <c r="A436" s="3">
        <v>14</v>
      </c>
      <c r="B436" s="3">
        <v>30</v>
      </c>
      <c r="I436" s="3">
        <v>14</v>
      </c>
      <c r="J436" s="3">
        <v>30</v>
      </c>
      <c r="K436" s="2">
        <f>IF(logVir!K436="","",logVir!K436-SKir!K436*logKir!K436-SLir!K436*logHir!K436-SLir!K436*logQir!K436)</f>
        <v>0.29128481643806781</v>
      </c>
      <c r="L436" s="2">
        <f>IF(logVir!L436="","",logVir!L436-SKir!L436*logKir!L436-SLir!L436*logHir!L436-SLir!L436*logQir!L436)</f>
        <v>0.28419652619572539</v>
      </c>
      <c r="M436" s="2">
        <f>IF(logVir!M436="","",logVir!M436-SKir!M436*logKir!M436-SLir!M436*logHir!M436-SLir!M436*logQir!M436)</f>
        <v>0.18540777105751499</v>
      </c>
      <c r="N436" s="2">
        <f>IF(logVir!N436="","",logVir!N436-SKir!N436*logKir!N436-SLir!N436*logHir!N436-SLir!N436*logQir!N436)</f>
        <v>0.25971100025578958</v>
      </c>
      <c r="O436" s="2">
        <f>IF(logVir!O436="","",logVir!O436-SKir!O436*logKir!O436-SLir!O436*logHir!O436-SLir!O436*logQir!O436)</f>
        <v>0.25014268209020651</v>
      </c>
    </row>
    <row r="437" spans="1:15" x14ac:dyDescent="0.55000000000000004">
      <c r="A437" s="3">
        <v>14</v>
      </c>
      <c r="B437" s="3">
        <v>31</v>
      </c>
      <c r="I437" s="3">
        <v>14</v>
      </c>
      <c r="J437" s="3">
        <v>31</v>
      </c>
      <c r="K437" s="2">
        <f>IF(logVir!K437="","",logVir!K437-SKir!K437*logKir!K437-SLir!K437*logHir!K437-SLir!K437*logQir!K437)</f>
        <v>0.19907901495006669</v>
      </c>
      <c r="L437" s="2">
        <f>IF(logVir!L437="","",logVir!L437-SKir!L437*logKir!L437-SLir!L437*logHir!L437-SLir!L437*logQir!L437)</f>
        <v>0.17494539643729048</v>
      </c>
      <c r="M437" s="2">
        <f>IF(logVir!M437="","",logVir!M437-SKir!M437*logKir!M437-SLir!M437*logHir!M437-SLir!M437*logQir!M437)</f>
        <v>0.26276703116410488</v>
      </c>
      <c r="N437" s="2">
        <f>IF(logVir!N437="","",logVir!N437-SKir!N437*logKir!N437-SLir!N437*logHir!N437-SLir!N437*logQir!N437)</f>
        <v>0.24036342528773547</v>
      </c>
      <c r="O437" s="2">
        <f>IF(logVir!O437="","",logVir!O437-SKir!O437*logKir!O437-SLir!O437*logHir!O437-SLir!O437*logQir!O437)</f>
        <v>0.27435057380880862</v>
      </c>
    </row>
    <row r="438" spans="1:15" x14ac:dyDescent="0.55000000000000004">
      <c r="A438" s="3">
        <v>15</v>
      </c>
      <c r="B438" s="3">
        <v>1</v>
      </c>
      <c r="I438" s="3">
        <v>15</v>
      </c>
      <c r="J438" s="3">
        <v>1</v>
      </c>
      <c r="K438" s="2">
        <f>IF(logVir!K438="","",logVir!K438-SKir!K438*logKir!K438-SLir!K438*logHir!K438-SLir!K438*logQir!K438)</f>
        <v>-0.1687275617945253</v>
      </c>
      <c r="L438" s="2">
        <f>IF(logVir!L438="","",logVir!L438-SKir!L438*logKir!L438-SLir!L438*logHir!L438-SLir!L438*logQir!L438)</f>
        <v>-7.6910365376617926E-2</v>
      </c>
      <c r="M438" s="2">
        <f>IF(logVir!M438="","",logVir!M438-SKir!M438*logKir!M438-SLir!M438*logHir!M438-SLir!M438*logQir!M438)</f>
        <v>0.12569441214473226</v>
      </c>
      <c r="N438" s="2">
        <f>IF(logVir!N438="","",logVir!N438-SKir!N438*logKir!N438-SLir!N438*logHir!N438-SLir!N438*logQir!N438)</f>
        <v>0.11665548316491942</v>
      </c>
      <c r="O438" s="2">
        <f>IF(logVir!O438="","",logVir!O438-SKir!O438*logKir!O438-SLir!O438*logHir!O438-SLir!O438*logQir!O438)</f>
        <v>-1.7555398866357055E-2</v>
      </c>
    </row>
    <row r="439" spans="1:15" x14ac:dyDescent="0.55000000000000004">
      <c r="A439" s="3">
        <v>15</v>
      </c>
      <c r="B439" s="3">
        <v>2</v>
      </c>
      <c r="I439" s="3">
        <v>15</v>
      </c>
      <c r="J439" s="3">
        <v>2</v>
      </c>
      <c r="K439" s="2">
        <f>IF(logVir!K439="","",logVir!K439-SKir!K439*logKir!K439-SLir!K439*logHir!K439-SLir!K439*logQir!K439)</f>
        <v>1.2561564037435491</v>
      </c>
      <c r="L439" s="2">
        <f>IF(logVir!L439="","",logVir!L439-SKir!L439*logKir!L439-SLir!L439*logHir!L439-SLir!L439*logQir!L439)</f>
        <v>0.78975235574940017</v>
      </c>
      <c r="M439" s="2">
        <f>IF(logVir!M439="","",logVir!M439-SKir!M439*logKir!M439-SLir!M439*logHir!M439-SLir!M439*logQir!M439)</f>
        <v>0.56384300384832409</v>
      </c>
      <c r="N439" s="2">
        <f>IF(logVir!N439="","",logVir!N439-SKir!N439*logKir!N439-SLir!N439*logHir!N439-SLir!N439*logQir!N439)</f>
        <v>0.71394141613386486</v>
      </c>
      <c r="O439" s="2">
        <f>IF(logVir!O439="","",logVir!O439-SKir!O439*logKir!O439-SLir!O439*logHir!O439-SLir!O439*logQir!O439)</f>
        <v>1.124582336142141</v>
      </c>
    </row>
    <row r="440" spans="1:15" x14ac:dyDescent="0.55000000000000004">
      <c r="A440" s="3">
        <v>15</v>
      </c>
      <c r="B440" s="3">
        <v>3</v>
      </c>
      <c r="I440" s="3">
        <v>15</v>
      </c>
      <c r="J440" s="3">
        <v>3</v>
      </c>
      <c r="K440" s="2">
        <f>IF(logVir!K440="","",logVir!K440-SKir!K440*logKir!K440-SLir!K440*logHir!K440-SLir!K440*logQir!K440)</f>
        <v>4.0375104604621445E-2</v>
      </c>
      <c r="L440" s="2">
        <f>IF(logVir!L440="","",logVir!L440-SKir!L440*logKir!L440-SLir!L440*logHir!L440-SLir!L440*logQir!L440)</f>
        <v>-5.3449549724970805E-2</v>
      </c>
      <c r="M440" s="2">
        <f>IF(logVir!M440="","",logVir!M440-SKir!M440*logKir!M440-SLir!M440*logHir!M440-SLir!M440*logQir!M440)</f>
        <v>-3.0774805223913862E-2</v>
      </c>
      <c r="N440" s="2">
        <f>IF(logVir!N440="","",logVir!N440-SKir!N440*logKir!N440-SLir!N440*logHir!N440-SLir!N440*logQir!N440)</f>
        <v>-6.7058985056109299E-4</v>
      </c>
      <c r="O440" s="2">
        <f>IF(logVir!O440="","",logVir!O440-SKir!O440*logKir!O440-SLir!O440*logHir!O440-SLir!O440*logQir!O440)</f>
        <v>-0.14806847631488301</v>
      </c>
    </row>
    <row r="441" spans="1:15" x14ac:dyDescent="0.55000000000000004">
      <c r="A441" s="3">
        <v>15</v>
      </c>
      <c r="B441" s="3">
        <v>4</v>
      </c>
      <c r="I441" s="3">
        <v>15</v>
      </c>
      <c r="J441" s="3">
        <v>4</v>
      </c>
      <c r="K441" s="2">
        <f>IF(logVir!K441="","",logVir!K441-SKir!K441*logKir!K441-SLir!K441*logHir!K441-SLir!K441*logQir!K441)</f>
        <v>-0.12448974492739663</v>
      </c>
      <c r="L441" s="2">
        <f>IF(logVir!L441="","",logVir!L441-SKir!L441*logKir!L441-SLir!L441*logHir!L441-SLir!L441*logQir!L441)</f>
        <v>-0.26560675008776446</v>
      </c>
      <c r="M441" s="2">
        <f>IF(logVir!M441="","",logVir!M441-SKir!M441*logKir!M441-SLir!M441*logHir!M441-SLir!M441*logQir!M441)</f>
        <v>-4.6156605376520693E-2</v>
      </c>
      <c r="N441" s="2">
        <f>IF(logVir!N441="","",logVir!N441-SKir!N441*logKir!N441-SLir!N441*logHir!N441-SLir!N441*logQir!N441)</f>
        <v>7.348699788224794E-2</v>
      </c>
      <c r="O441" s="2">
        <f>IF(logVir!O441="","",logVir!O441-SKir!O441*logKir!O441-SLir!O441*logHir!O441-SLir!O441*logQir!O441)</f>
        <v>-4.3297848736866706E-2</v>
      </c>
    </row>
    <row r="442" spans="1:15" x14ac:dyDescent="0.55000000000000004">
      <c r="A442" s="3">
        <v>15</v>
      </c>
      <c r="B442" s="3">
        <v>5</v>
      </c>
      <c r="I442" s="3">
        <v>15</v>
      </c>
      <c r="J442" s="3">
        <v>5</v>
      </c>
      <c r="K442" s="2">
        <f>IF(logVir!K442="","",logVir!K442-SKir!K442*logKir!K442-SLir!K442*logHir!K442-SLir!K442*logQir!K442)</f>
        <v>-5.6035024429959071E-2</v>
      </c>
      <c r="L442" s="2">
        <f>IF(logVir!L442="","",logVir!L442-SKir!L442*logKir!L442-SLir!L442*logHir!L442-SLir!L442*logQir!L442)</f>
        <v>-0.14100094213775172</v>
      </c>
      <c r="M442" s="2">
        <f>IF(logVir!M442="","",logVir!M442-SKir!M442*logKir!M442-SLir!M442*logHir!M442-SLir!M442*logQir!M442)</f>
        <v>-1.5538235627508092E-2</v>
      </c>
      <c r="N442" s="2">
        <f>IF(logVir!N442="","",logVir!N442-SKir!N442*logKir!N442-SLir!N442*logHir!N442-SLir!N442*logQir!N442)</f>
        <v>-0.21633519640490662</v>
      </c>
      <c r="O442" s="2">
        <f>IF(logVir!O442="","",logVir!O442-SKir!O442*logKir!O442-SLir!O442*logHir!O442-SLir!O442*logQir!O442)</f>
        <v>-0.26430953758326198</v>
      </c>
    </row>
    <row r="443" spans="1:15" x14ac:dyDescent="0.55000000000000004">
      <c r="A443" s="3">
        <v>15</v>
      </c>
      <c r="B443" s="3">
        <v>6</v>
      </c>
      <c r="I443" s="3">
        <v>15</v>
      </c>
      <c r="J443" s="3">
        <v>6</v>
      </c>
      <c r="K443" s="2">
        <f>IF(logVir!K443="","",logVir!K443-SKir!K443*logKir!K443-SLir!K443*logHir!K443-SLir!K443*logQir!K443)</f>
        <v>-0.11236965160228517</v>
      </c>
      <c r="L443" s="2">
        <f>IF(logVir!L443="","",logVir!L443-SKir!L443*logKir!L443-SLir!L443*logHir!L443-SLir!L443*logQir!L443)</f>
        <v>-2.7362234280740583E-2</v>
      </c>
      <c r="M443" s="2">
        <f>IF(logVir!M443="","",logVir!M443-SKir!M443*logKir!M443-SLir!M443*logHir!M443-SLir!M443*logQir!M443)</f>
        <v>-2.341357031578797E-2</v>
      </c>
      <c r="N443" s="2">
        <f>IF(logVir!N443="","",logVir!N443-SKir!N443*logKir!N443-SLir!N443*logHir!N443-SLir!N443*logQir!N443)</f>
        <v>1.0111862796253051E-2</v>
      </c>
      <c r="O443" s="2">
        <f>IF(logVir!O443="","",logVir!O443-SKir!O443*logKir!O443-SLir!O443*logHir!O443-SLir!O443*logQir!O443)</f>
        <v>0.17084843634461222</v>
      </c>
    </row>
    <row r="444" spans="1:15" x14ac:dyDescent="0.55000000000000004">
      <c r="A444" s="3">
        <v>15</v>
      </c>
      <c r="B444" s="3">
        <v>7</v>
      </c>
      <c r="I444" s="3">
        <v>15</v>
      </c>
      <c r="J444" s="3">
        <v>7</v>
      </c>
      <c r="K444" s="2">
        <f>IF(logVir!K444="","",logVir!K444-SKir!K444*logKir!K444-SLir!K444*logHir!K444-SLir!K444*logQir!K444)</f>
        <v>-0.46802210781508752</v>
      </c>
      <c r="L444" s="2">
        <f>IF(logVir!L444="","",logVir!L444-SKir!L444*logKir!L444-SLir!L444*logHir!L444-SLir!L444*logQir!L444)</f>
        <v>-0.34791866809903194</v>
      </c>
      <c r="M444" s="2">
        <f>IF(logVir!M444="","",logVir!M444-SKir!M444*logKir!M444-SLir!M444*logHir!M444-SLir!M444*logQir!M444)</f>
        <v>-0.43465511604794443</v>
      </c>
      <c r="N444" s="2">
        <f>IF(logVir!N444="","",logVir!N444-SKir!N444*logKir!N444-SLir!N444*logHir!N444-SLir!N444*logQir!N444)</f>
        <v>-0.32563528146882459</v>
      </c>
      <c r="O444" s="2">
        <f>IF(logVir!O444="","",logVir!O444-SKir!O444*logKir!O444-SLir!O444*logHir!O444-SLir!O444*logQir!O444)</f>
        <v>-1.0434471436261812</v>
      </c>
    </row>
    <row r="445" spans="1:15" x14ac:dyDescent="0.55000000000000004">
      <c r="A445" s="3">
        <v>15</v>
      </c>
      <c r="B445" s="3">
        <v>8</v>
      </c>
      <c r="I445" s="3">
        <v>15</v>
      </c>
      <c r="J445" s="3">
        <v>8</v>
      </c>
      <c r="K445" s="2">
        <f>IF(logVir!K445="","",logVir!K445-SKir!K445*logKir!K445-SLir!K445*logHir!K445-SLir!K445*logQir!K445)</f>
        <v>-2.8522832731192611E-2</v>
      </c>
      <c r="L445" s="2">
        <f>IF(logVir!L445="","",logVir!L445-SKir!L445*logKir!L445-SLir!L445*logHir!L445-SLir!L445*logQir!L445)</f>
        <v>-0.25792293137748601</v>
      </c>
      <c r="M445" s="2">
        <f>IF(logVir!M445="","",logVir!M445-SKir!M445*logKir!M445-SLir!M445*logHir!M445-SLir!M445*logQir!M445)</f>
        <v>-8.6785897151879343E-2</v>
      </c>
      <c r="N445" s="2">
        <f>IF(logVir!N445="","",logVir!N445-SKir!N445*logKir!N445-SLir!N445*logHir!N445-SLir!N445*logQir!N445)</f>
        <v>-3.0054489057912241E-2</v>
      </c>
      <c r="O445" s="2">
        <f>IF(logVir!O445="","",logVir!O445-SKir!O445*logKir!O445-SLir!O445*logHir!O445-SLir!O445*logQir!O445)</f>
        <v>2.1180619659754013E-3</v>
      </c>
    </row>
    <row r="446" spans="1:15" x14ac:dyDescent="0.55000000000000004">
      <c r="A446" s="3">
        <v>15</v>
      </c>
      <c r="B446" s="3">
        <v>9</v>
      </c>
      <c r="I446" s="3">
        <v>15</v>
      </c>
      <c r="J446" s="3">
        <v>9</v>
      </c>
      <c r="K446" s="2">
        <f>IF(logVir!K446="","",logVir!K446-SKir!K446*logKir!K446-SLir!K446*logHir!K446-SLir!K446*logQir!K446)</f>
        <v>-6.5033419996189917E-2</v>
      </c>
      <c r="L446" s="2">
        <f>IF(logVir!L446="","",logVir!L446-SKir!L446*logKir!L446-SLir!L446*logHir!L446-SLir!L446*logQir!L446)</f>
        <v>-0.11563462026701293</v>
      </c>
      <c r="M446" s="2">
        <f>IF(logVir!M446="","",logVir!M446-SKir!M446*logKir!M446-SLir!M446*logHir!M446-SLir!M446*logQir!M446)</f>
        <v>-6.6295943681295724E-2</v>
      </c>
      <c r="N446" s="2">
        <f>IF(logVir!N446="","",logVir!N446-SKir!N446*logKir!N446-SLir!N446*logHir!N446-SLir!N446*logQir!N446)</f>
        <v>-4.139594141825121E-2</v>
      </c>
      <c r="O446" s="2">
        <f>IF(logVir!O446="","",logVir!O446-SKir!O446*logKir!O446-SLir!O446*logHir!O446-SLir!O446*logQir!O446)</f>
        <v>-3.0406120808864276E-2</v>
      </c>
    </row>
    <row r="447" spans="1:15" x14ac:dyDescent="0.55000000000000004">
      <c r="A447" s="3">
        <v>15</v>
      </c>
      <c r="B447" s="3">
        <v>10</v>
      </c>
      <c r="I447" s="3">
        <v>15</v>
      </c>
      <c r="J447" s="3">
        <v>10</v>
      </c>
      <c r="K447" s="2">
        <f>IF(logVir!K447="","",logVir!K447-SKir!K447*logKir!K447-SLir!K447*logHir!K447-SLir!K447*logQir!K447)</f>
        <v>-0.10748975172878596</v>
      </c>
      <c r="L447" s="2">
        <f>IF(logVir!L447="","",logVir!L447-SKir!L447*logKir!L447-SLir!L447*logHir!L447-SLir!L447*logQir!L447)</f>
        <v>-7.5022925482639169E-2</v>
      </c>
      <c r="M447" s="2">
        <f>IF(logVir!M447="","",logVir!M447-SKir!M447*logKir!M447-SLir!M447*logHir!M447-SLir!M447*logQir!M447)</f>
        <v>-0.12027451633644617</v>
      </c>
      <c r="N447" s="2">
        <f>IF(logVir!N447="","",logVir!N447-SKir!N447*logKir!N447-SLir!N447*logHir!N447-SLir!N447*logQir!N447)</f>
        <v>-0.19505462240979099</v>
      </c>
      <c r="O447" s="2">
        <f>IF(logVir!O447="","",logVir!O447-SKir!O447*logKir!O447-SLir!O447*logHir!O447-SLir!O447*logQir!O447)</f>
        <v>-0.14302650361973723</v>
      </c>
    </row>
    <row r="448" spans="1:15" x14ac:dyDescent="0.55000000000000004">
      <c r="A448" s="3">
        <v>15</v>
      </c>
      <c r="B448" s="3">
        <v>11</v>
      </c>
      <c r="I448" s="3">
        <v>15</v>
      </c>
      <c r="J448" s="3">
        <v>11</v>
      </c>
      <c r="K448" s="2">
        <f>IF(logVir!K448="","",logVir!K448-SKir!K448*logKir!K448-SLir!K448*logHir!K448-SLir!K448*logQir!K448)</f>
        <v>0.15857066638916795</v>
      </c>
      <c r="L448" s="2">
        <f>IF(logVir!L448="","",logVir!L448-SKir!L448*logKir!L448-SLir!L448*logHir!L448-SLir!L448*logQir!L448)</f>
        <v>4.7296367364055465E-2</v>
      </c>
      <c r="M448" s="2">
        <f>IF(logVir!M448="","",logVir!M448-SKir!M448*logKir!M448-SLir!M448*logHir!M448-SLir!M448*logQir!M448)</f>
        <v>9.0364935019945677E-2</v>
      </c>
      <c r="N448" s="2">
        <f>IF(logVir!N448="","",logVir!N448-SKir!N448*logKir!N448-SLir!N448*logHir!N448-SLir!N448*logQir!N448)</f>
        <v>0.25428702787388996</v>
      </c>
      <c r="O448" s="2">
        <f>IF(logVir!O448="","",logVir!O448-SKir!O448*logKir!O448-SLir!O448*logHir!O448-SLir!O448*logQir!O448)</f>
        <v>5.3408006764123057E-2</v>
      </c>
    </row>
    <row r="449" spans="1:15" x14ac:dyDescent="0.55000000000000004">
      <c r="A449" s="3">
        <v>15</v>
      </c>
      <c r="B449" s="3">
        <v>12</v>
      </c>
      <c r="I449" s="3">
        <v>15</v>
      </c>
      <c r="J449" s="3">
        <v>12</v>
      </c>
      <c r="K449" s="2">
        <f>IF(logVir!K449="","",logVir!K449-SKir!K449*logKir!K449-SLir!K449*logHir!K449-SLir!K449*logQir!K449)</f>
        <v>-0.16591568281324851</v>
      </c>
      <c r="L449" s="2">
        <f>IF(logVir!L449="","",logVir!L449-SKir!L449*logKir!L449-SLir!L449*logHir!L449-SLir!L449*logQir!L449)</f>
        <v>-0.15077116598780982</v>
      </c>
      <c r="M449" s="2">
        <f>IF(logVir!M449="","",logVir!M449-SKir!M449*logKir!M449-SLir!M449*logHir!M449-SLir!M449*logQir!M449)</f>
        <v>-4.5992502570582891E-2</v>
      </c>
      <c r="N449" s="2">
        <f>IF(logVir!N449="","",logVir!N449-SKir!N449*logKir!N449-SLir!N449*logHir!N449-SLir!N449*logQir!N449)</f>
        <v>-8.6718084650769744E-2</v>
      </c>
      <c r="O449" s="2">
        <f>IF(logVir!O449="","",logVir!O449-SKir!O449*logKir!O449-SLir!O449*logHir!O449-SLir!O449*logQir!O449)</f>
        <v>-7.2174342333811328E-2</v>
      </c>
    </row>
    <row r="450" spans="1:15" x14ac:dyDescent="0.55000000000000004">
      <c r="A450" s="3">
        <v>15</v>
      </c>
      <c r="B450" s="3">
        <v>13</v>
      </c>
      <c r="I450" s="3">
        <v>15</v>
      </c>
      <c r="J450" s="3">
        <v>13</v>
      </c>
      <c r="K450" s="2">
        <f>IF(logVir!K450="","",logVir!K450-SKir!K450*logKir!K450-SLir!K450*logHir!K450-SLir!K450*logQir!K450)</f>
        <v>0.31759432944937505</v>
      </c>
      <c r="L450" s="2">
        <f>IF(logVir!L450="","",logVir!L450-SKir!L450*logKir!L450-SLir!L450*logHir!L450-SLir!L450*logQir!L450)</f>
        <v>0.89975113044432042</v>
      </c>
      <c r="M450" s="2">
        <f>IF(logVir!M450="","",logVir!M450-SKir!M450*logKir!M450-SLir!M450*logHir!M450-SLir!M450*logQir!M450)</f>
        <v>0.74904147211662664</v>
      </c>
      <c r="N450" s="2">
        <f>IF(logVir!N450="","",logVir!N450-SKir!N450*logKir!N450-SLir!N450*logHir!N450-SLir!N450*logQir!N450)</f>
        <v>0.90034523123594967</v>
      </c>
      <c r="O450" s="2">
        <f>IF(logVir!O450="","",logVir!O450-SKir!O450*logKir!O450-SLir!O450*logHir!O450-SLir!O450*logQir!O450)</f>
        <v>1.342285043363632</v>
      </c>
    </row>
    <row r="451" spans="1:15" x14ac:dyDescent="0.55000000000000004">
      <c r="A451" s="3">
        <v>15</v>
      </c>
      <c r="B451" s="3">
        <v>14</v>
      </c>
      <c r="I451" s="3">
        <v>15</v>
      </c>
      <c r="J451" s="3">
        <v>14</v>
      </c>
      <c r="K451" s="2">
        <f>IF(logVir!K451="","",logVir!K451-SKir!K451*logKir!K451-SLir!K451*logHir!K451-SLir!K451*logQir!K451)</f>
        <v>1.0208031305719345E-2</v>
      </c>
      <c r="L451" s="2">
        <f>IF(logVir!L451="","",logVir!L451-SKir!L451*logKir!L451-SLir!L451*logHir!L451-SLir!L451*logQir!L451)</f>
        <v>-9.6955863112210189E-2</v>
      </c>
      <c r="M451" s="2">
        <f>IF(logVir!M451="","",logVir!M451-SKir!M451*logKir!M451-SLir!M451*logHir!M451-SLir!M451*logQir!M451)</f>
        <v>-0.2817119150589259</v>
      </c>
      <c r="N451" s="2">
        <f>IF(logVir!N451="","",logVir!N451-SKir!N451*logKir!N451-SLir!N451*logHir!N451-SLir!N451*logQir!N451)</f>
        <v>-8.911472653043305E-2</v>
      </c>
      <c r="O451" s="2">
        <f>IF(logVir!O451="","",logVir!O451-SKir!O451*logKir!O451-SLir!O451*logHir!O451-SLir!O451*logQir!O451)</f>
        <v>-0.28323411754018063</v>
      </c>
    </row>
    <row r="452" spans="1:15" x14ac:dyDescent="0.55000000000000004">
      <c r="A452" s="3">
        <v>15</v>
      </c>
      <c r="B452" s="3">
        <v>15</v>
      </c>
      <c r="I452" s="3">
        <v>15</v>
      </c>
      <c r="J452" s="3">
        <v>15</v>
      </c>
      <c r="K452" s="2">
        <f>IF(logVir!K452="","",logVir!K452-SKir!K452*logKir!K452-SLir!K452*logHir!K452-SLir!K452*logQir!K452)</f>
        <v>-0.26709644543102817</v>
      </c>
      <c r="L452" s="2">
        <f>IF(logVir!L452="","",logVir!L452-SKir!L452*logKir!L452-SLir!L452*logHir!L452-SLir!L452*logQir!L452)</f>
        <v>-0.25385605511544312</v>
      </c>
      <c r="M452" s="2">
        <f>IF(logVir!M452="","",logVir!M452-SKir!M452*logKir!M452-SLir!M452*logHir!M452-SLir!M452*logQir!M452)</f>
        <v>-0.19276817158116821</v>
      </c>
      <c r="N452" s="2">
        <f>IF(logVir!N452="","",logVir!N452-SKir!N452*logKir!N452-SLir!N452*logHir!N452-SLir!N452*logQir!N452)</f>
        <v>-9.640491773480403E-2</v>
      </c>
      <c r="O452" s="2">
        <f>IF(logVir!O452="","",logVir!O452-SKir!O452*logKir!O452-SLir!O452*logHir!O452-SLir!O452*logQir!O452)</f>
        <v>-4.6704653000567864E-2</v>
      </c>
    </row>
    <row r="453" spans="1:15" x14ac:dyDescent="0.55000000000000004">
      <c r="A453" s="3">
        <v>15</v>
      </c>
      <c r="B453" s="3">
        <v>16</v>
      </c>
      <c r="I453" s="3">
        <v>15</v>
      </c>
      <c r="J453" s="3">
        <v>16</v>
      </c>
      <c r="K453" s="2">
        <f>IF(logVir!K453="","",logVir!K453-SKir!K453*logKir!K453-SLir!K453*logHir!K453-SLir!K453*logQir!K453)</f>
        <v>-0.15340842898900556</v>
      </c>
      <c r="L453" s="2">
        <f>IF(logVir!L453="","",logVir!L453-SKir!L453*logKir!L453-SLir!L453*logHir!L453-SLir!L453*logQir!L453)</f>
        <v>-8.232657622489245E-2</v>
      </c>
      <c r="M453" s="2">
        <f>IF(logVir!M453="","",logVir!M453-SKir!M453*logKir!M453-SLir!M453*logHir!M453-SLir!M453*logQir!M453)</f>
        <v>-0.23889579003083836</v>
      </c>
      <c r="N453" s="2">
        <f>IF(logVir!N453="","",logVir!N453-SKir!N453*logKir!N453-SLir!N453*logHir!N453-SLir!N453*logQir!N453)</f>
        <v>-0.27005242178381911</v>
      </c>
      <c r="O453" s="2">
        <f>IF(logVir!O453="","",logVir!O453-SKir!O453*logKir!O453-SLir!O453*logHir!O453-SLir!O453*logQir!O453)</f>
        <v>-0.42168706186468802</v>
      </c>
    </row>
    <row r="454" spans="1:15" x14ac:dyDescent="0.55000000000000004">
      <c r="A454" s="3">
        <v>15</v>
      </c>
      <c r="B454" s="3">
        <v>17</v>
      </c>
      <c r="I454" s="3">
        <v>15</v>
      </c>
      <c r="J454" s="3">
        <v>17</v>
      </c>
      <c r="K454" s="2">
        <f>IF(logVir!K454="","",logVir!K454-SKir!K454*logKir!K454-SLir!K454*logHir!K454-SLir!K454*logQir!K454)</f>
        <v>-0.20026388890793434</v>
      </c>
      <c r="L454" s="2">
        <f>IF(logVir!L454="","",logVir!L454-SKir!L454*logKir!L454-SLir!L454*logHir!L454-SLir!L454*logQir!L454)</f>
        <v>-6.2978952750777847E-2</v>
      </c>
      <c r="M454" s="2">
        <f>IF(logVir!M454="","",logVir!M454-SKir!M454*logKir!M454-SLir!M454*logHir!M454-SLir!M454*logQir!M454)</f>
        <v>-0.14143193177100222</v>
      </c>
      <c r="N454" s="2">
        <f>IF(logVir!N454="","",logVir!N454-SKir!N454*logKir!N454-SLir!N454*logHir!N454-SLir!N454*logQir!N454)</f>
        <v>-0.15848687358321017</v>
      </c>
      <c r="O454" s="2">
        <f>IF(logVir!O454="","",logVir!O454-SKir!O454*logKir!O454-SLir!O454*logHir!O454-SLir!O454*logQir!O454)</f>
        <v>-0.4069732933463806</v>
      </c>
    </row>
    <row r="455" spans="1:15" x14ac:dyDescent="0.55000000000000004">
      <c r="A455" s="3">
        <v>15</v>
      </c>
      <c r="B455" s="3">
        <v>18</v>
      </c>
      <c r="I455" s="3">
        <v>15</v>
      </c>
      <c r="J455" s="3">
        <v>18</v>
      </c>
      <c r="K455" s="2">
        <f>IF(logVir!K455="","",logVir!K455-SKir!K455*logKir!K455-SLir!K455*logHir!K455-SLir!K455*logQir!K455)</f>
        <v>4.2298252263542335E-4</v>
      </c>
      <c r="L455" s="2">
        <f>IF(logVir!L455="","",logVir!L455-SKir!L455*logKir!L455-SLir!L455*logHir!L455-SLir!L455*logQir!L455)</f>
        <v>-0.20605912191563108</v>
      </c>
      <c r="M455" s="2">
        <f>IF(logVir!M455="","",logVir!M455-SKir!M455*logKir!M455-SLir!M455*logHir!M455-SLir!M455*logQir!M455)</f>
        <v>-0.29599198640614299</v>
      </c>
      <c r="N455" s="2">
        <f>IF(logVir!N455="","",logVir!N455-SKir!N455*logKir!N455-SLir!N455*logHir!N455-SLir!N455*logQir!N455)</f>
        <v>-0.29108754938159082</v>
      </c>
      <c r="O455" s="2">
        <f>IF(logVir!O455="","",logVir!O455-SKir!O455*logKir!O455-SLir!O455*logHir!O455-SLir!O455*logQir!O455)</f>
        <v>-0.25443182018628785</v>
      </c>
    </row>
    <row r="456" spans="1:15" x14ac:dyDescent="0.55000000000000004">
      <c r="A456" s="3">
        <v>15</v>
      </c>
      <c r="B456" s="3">
        <v>19</v>
      </c>
      <c r="I456" s="3">
        <v>15</v>
      </c>
      <c r="J456" s="3">
        <v>19</v>
      </c>
      <c r="K456" s="2">
        <f>IF(logVir!K456="","",logVir!K456-SKir!K456*logKir!K456-SLir!K456*logHir!K456-SLir!K456*logQir!K456)</f>
        <v>-0.19697493891628753</v>
      </c>
      <c r="L456" s="2">
        <f>IF(logVir!L456="","",logVir!L456-SKir!L456*logKir!L456-SLir!L456*logHir!L456-SLir!L456*logQir!L456)</f>
        <v>-0.24527084989526787</v>
      </c>
      <c r="M456" s="2">
        <f>IF(logVir!M456="","",logVir!M456-SKir!M456*logKir!M456-SLir!M456*logHir!M456-SLir!M456*logQir!M456)</f>
        <v>-5.3037625335538768E-2</v>
      </c>
      <c r="N456" s="2">
        <f>IF(logVir!N456="","",logVir!N456-SKir!N456*logKir!N456-SLir!N456*logHir!N456-SLir!N456*logQir!N456)</f>
        <v>-0.19134054305194101</v>
      </c>
      <c r="O456" s="2">
        <f>IF(logVir!O456="","",logVir!O456-SKir!O456*logKir!O456-SLir!O456*logHir!O456-SLir!O456*logQir!O456)</f>
        <v>-0.11493611914877767</v>
      </c>
    </row>
    <row r="457" spans="1:15" x14ac:dyDescent="0.55000000000000004">
      <c r="A457" s="3">
        <v>15</v>
      </c>
      <c r="B457" s="3">
        <v>20</v>
      </c>
      <c r="I457" s="3">
        <v>15</v>
      </c>
      <c r="J457" s="3">
        <v>20</v>
      </c>
      <c r="K457" s="2">
        <f>IF(logVir!K457="","",logVir!K457-SKir!K457*logKir!K457-SLir!K457*logHir!K457-SLir!K457*logQir!K457)</f>
        <v>-0.18878025542876559</v>
      </c>
      <c r="L457" s="2">
        <f>IF(logVir!L457="","",logVir!L457-SKir!L457*logKir!L457-SLir!L457*logHir!L457-SLir!L457*logQir!L457)</f>
        <v>-0.23777619676914585</v>
      </c>
      <c r="M457" s="2">
        <f>IF(logVir!M457="","",logVir!M457-SKir!M457*logKir!M457-SLir!M457*logHir!M457-SLir!M457*logQir!M457)</f>
        <v>-6.4561053669723895E-2</v>
      </c>
      <c r="N457" s="2">
        <f>IF(logVir!N457="","",logVir!N457-SKir!N457*logKir!N457-SLir!N457*logHir!N457-SLir!N457*logQir!N457)</f>
        <v>-0.13144790185664135</v>
      </c>
      <c r="O457" s="2">
        <f>IF(logVir!O457="","",logVir!O457-SKir!O457*logKir!O457-SLir!O457*logHir!O457-SLir!O457*logQir!O457)</f>
        <v>-8.1547196032899547E-2</v>
      </c>
    </row>
    <row r="458" spans="1:15" x14ac:dyDescent="0.55000000000000004">
      <c r="A458" s="3">
        <v>15</v>
      </c>
      <c r="B458" s="3">
        <v>21</v>
      </c>
      <c r="I458" s="3">
        <v>15</v>
      </c>
      <c r="J458" s="3">
        <v>21</v>
      </c>
      <c r="K458" s="2">
        <f>IF(logVir!K458="","",logVir!K458-SKir!K458*logKir!K458-SLir!K458*logHir!K458-SLir!K458*logQir!K458)</f>
        <v>-0.26638655587619731</v>
      </c>
      <c r="L458" s="2">
        <f>IF(logVir!L458="","",logVir!L458-SKir!L458*logKir!L458-SLir!L458*logHir!L458-SLir!L458*logQir!L458)</f>
        <v>-0.26758620017392559</v>
      </c>
      <c r="M458" s="2">
        <f>IF(logVir!M458="","",logVir!M458-SKir!M458*logKir!M458-SLir!M458*logHir!M458-SLir!M458*logQir!M458)</f>
        <v>-0.28658956180980039</v>
      </c>
      <c r="N458" s="2">
        <f>IF(logVir!N458="","",logVir!N458-SKir!N458*logKir!N458-SLir!N458*logHir!N458-SLir!N458*logQir!N458)</f>
        <v>-0.26143004238817685</v>
      </c>
      <c r="O458" s="2">
        <f>IF(logVir!O458="","",logVir!O458-SKir!O458*logKir!O458-SLir!O458*logHir!O458-SLir!O458*logQir!O458)</f>
        <v>-0.25295086352537305</v>
      </c>
    </row>
    <row r="459" spans="1:15" x14ac:dyDescent="0.55000000000000004">
      <c r="A459" s="3">
        <v>15</v>
      </c>
      <c r="B459" s="3">
        <v>22</v>
      </c>
      <c r="I459" s="3">
        <v>15</v>
      </c>
      <c r="J459" s="3">
        <v>22</v>
      </c>
      <c r="K459" s="2">
        <f>IF(logVir!K459="","",logVir!K459-SKir!K459*logKir!K459-SLir!K459*logHir!K459-SLir!K459*logQir!K459)</f>
        <v>-0.19328741319038734</v>
      </c>
      <c r="L459" s="2">
        <f>IF(logVir!L459="","",logVir!L459-SKir!L459*logKir!L459-SLir!L459*logHir!L459-SLir!L459*logQir!L459)</f>
        <v>-0.26615300159663197</v>
      </c>
      <c r="M459" s="2">
        <f>IF(logVir!M459="","",logVir!M459-SKir!M459*logKir!M459-SLir!M459*logHir!M459-SLir!M459*logQir!M459)</f>
        <v>-0.21989758084789288</v>
      </c>
      <c r="N459" s="2">
        <f>IF(logVir!N459="","",logVir!N459-SKir!N459*logKir!N459-SLir!N459*logHir!N459-SLir!N459*logQir!N459)</f>
        <v>-0.28545935061844996</v>
      </c>
      <c r="O459" s="2">
        <f>IF(logVir!O459="","",logVir!O459-SKir!O459*logKir!O459-SLir!O459*logHir!O459-SLir!O459*logQir!O459)</f>
        <v>-1.2042273762441661E-2</v>
      </c>
    </row>
    <row r="460" spans="1:15" x14ac:dyDescent="0.55000000000000004">
      <c r="A460" s="3">
        <v>15</v>
      </c>
      <c r="B460" s="3">
        <v>23</v>
      </c>
      <c r="I460" s="3">
        <v>15</v>
      </c>
      <c r="J460" s="3">
        <v>23</v>
      </c>
      <c r="K460" s="2">
        <f>IF(logVir!K460="","",logVir!K460-SKir!K460*logKir!K460-SLir!K460*logHir!K460-SLir!K460*logQir!K460)</f>
        <v>3.2366914564332862E-2</v>
      </c>
      <c r="L460" s="2">
        <f>IF(logVir!L460="","",logVir!L460-SKir!L460*logKir!L460-SLir!L460*logHir!L460-SLir!L460*logQir!L460)</f>
        <v>-1.4894742564475594E-2</v>
      </c>
      <c r="M460" s="2">
        <f>IF(logVir!M460="","",logVir!M460-SKir!M460*logKir!M460-SLir!M460*logHir!M460-SLir!M460*logQir!M460)</f>
        <v>-2.6574428899864257E-2</v>
      </c>
      <c r="N460" s="2">
        <f>IF(logVir!N460="","",logVir!N460-SKir!N460*logKir!N460-SLir!N460*logHir!N460-SLir!N460*logQir!N460)</f>
        <v>2.1877238251878192E-2</v>
      </c>
      <c r="O460" s="2">
        <f>IF(logVir!O460="","",logVir!O460-SKir!O460*logKir!O460-SLir!O460*logHir!O460-SLir!O460*logQir!O460)</f>
        <v>2.6529820632274635E-2</v>
      </c>
    </row>
    <row r="461" spans="1:15" x14ac:dyDescent="0.55000000000000004">
      <c r="A461" s="3">
        <v>15</v>
      </c>
      <c r="B461" s="3">
        <v>24</v>
      </c>
      <c r="I461" s="3">
        <v>15</v>
      </c>
      <c r="J461" s="3">
        <v>24</v>
      </c>
      <c r="K461" s="2">
        <f>IF(logVir!K461="","",logVir!K461-SKir!K461*logKir!K461-SLir!K461*logHir!K461-SLir!K461*logQir!K461)</f>
        <v>-2.8045637841921003E-2</v>
      </c>
      <c r="L461" s="2">
        <f>IF(logVir!L461="","",logVir!L461-SKir!L461*logKir!L461-SLir!L461*logHir!L461-SLir!L461*logQir!L461)</f>
        <v>-9.0311159769625171E-3</v>
      </c>
      <c r="M461" s="2">
        <f>IF(logVir!M461="","",logVir!M461-SKir!M461*logKir!M461-SLir!M461*logHir!M461-SLir!M461*logQir!M461)</f>
        <v>-9.5252349587899299E-3</v>
      </c>
      <c r="N461" s="2">
        <f>IF(logVir!N461="","",logVir!N461-SKir!N461*logKir!N461-SLir!N461*logHir!N461-SLir!N461*logQir!N461)</f>
        <v>-2.967116057398389E-2</v>
      </c>
      <c r="O461" s="2">
        <f>IF(logVir!O461="","",logVir!O461-SKir!O461*logKir!O461-SLir!O461*logHir!O461-SLir!O461*logQir!O461)</f>
        <v>-0.10870714897187231</v>
      </c>
    </row>
    <row r="462" spans="1:15" x14ac:dyDescent="0.55000000000000004">
      <c r="A462" s="3">
        <v>15</v>
      </c>
      <c r="B462" s="3">
        <v>25</v>
      </c>
      <c r="I462" s="3">
        <v>15</v>
      </c>
      <c r="J462" s="3">
        <v>25</v>
      </c>
      <c r="K462" s="2">
        <f>IF(logVir!K462="","",logVir!K462-SKir!K462*logKir!K462-SLir!K462*logHir!K462-SLir!K462*logQir!K462)</f>
        <v>-5.9782785477391721E-2</v>
      </c>
      <c r="L462" s="2">
        <f>IF(logVir!L462="","",logVir!L462-SKir!L462*logKir!L462-SLir!L462*logHir!L462-SLir!L462*logQir!L462)</f>
        <v>-1.9204859925009865E-2</v>
      </c>
      <c r="M462" s="2">
        <f>IF(logVir!M462="","",logVir!M462-SKir!M462*logKir!M462-SLir!M462*logHir!M462-SLir!M462*logQir!M462)</f>
        <v>-8.0721029532204114E-2</v>
      </c>
      <c r="N462" s="2">
        <f>IF(logVir!N462="","",logVir!N462-SKir!N462*logKir!N462-SLir!N462*logHir!N462-SLir!N462*logQir!N462)</f>
        <v>-0.10471863508620619</v>
      </c>
      <c r="O462" s="2">
        <f>IF(logVir!O462="","",logVir!O462-SKir!O462*logKir!O462-SLir!O462*logHir!O462-SLir!O462*logQir!O462)</f>
        <v>-0.25226755906546966</v>
      </c>
    </row>
    <row r="463" spans="1:15" x14ac:dyDescent="0.55000000000000004">
      <c r="A463" s="3">
        <v>15</v>
      </c>
      <c r="B463" s="3">
        <v>26</v>
      </c>
      <c r="I463" s="3">
        <v>15</v>
      </c>
      <c r="J463" s="3">
        <v>26</v>
      </c>
      <c r="K463" s="2">
        <f>IF(logVir!K463="","",logVir!K463-SKir!K463*logKir!K463-SLir!K463*logHir!K463-SLir!K463*logQir!K463)</f>
        <v>0.30279306120718463</v>
      </c>
      <c r="L463" s="2">
        <f>IF(logVir!L463="","",logVir!L463-SKir!L463*logKir!L463-SLir!L463*logHir!L463-SLir!L463*logQir!L463)</f>
        <v>0.25837059715622668</v>
      </c>
      <c r="M463" s="2">
        <f>IF(logVir!M463="","",logVir!M463-SKir!M463*logKir!M463-SLir!M463*logHir!M463-SLir!M463*logQir!M463)</f>
        <v>0.23021391462862437</v>
      </c>
      <c r="N463" s="2">
        <f>IF(logVir!N463="","",logVir!N463-SKir!N463*logKir!N463-SLir!N463*logHir!N463-SLir!N463*logQir!N463)</f>
        <v>0.22552487122012305</v>
      </c>
      <c r="O463" s="2">
        <f>IF(logVir!O463="","",logVir!O463-SKir!O463*logKir!O463-SLir!O463*logHir!O463-SLir!O463*logQir!O463)</f>
        <v>0.26445922137432754</v>
      </c>
    </row>
    <row r="464" spans="1:15" x14ac:dyDescent="0.55000000000000004">
      <c r="A464" s="3">
        <v>15</v>
      </c>
      <c r="B464" s="3">
        <v>27</v>
      </c>
      <c r="I464" s="3">
        <v>15</v>
      </c>
      <c r="J464" s="3">
        <v>27</v>
      </c>
      <c r="K464" s="2">
        <f>IF(logVir!K464="","",logVir!K464-SKir!K464*logKir!K464-SLir!K464*logHir!K464-SLir!K464*logQir!K464)</f>
        <v>3.7725143126517605E-2</v>
      </c>
      <c r="L464" s="2">
        <f>IF(logVir!L464="","",logVir!L464-SKir!L464*logKir!L464-SLir!L464*logHir!L464-SLir!L464*logQir!L464)</f>
        <v>-5.4564551445907897E-2</v>
      </c>
      <c r="M464" s="2">
        <f>IF(logVir!M464="","",logVir!M464-SKir!M464*logKir!M464-SLir!M464*logHir!M464-SLir!M464*logQir!M464)</f>
        <v>-7.484979832730751E-2</v>
      </c>
      <c r="N464" s="2">
        <f>IF(logVir!N464="","",logVir!N464-SKir!N464*logKir!N464-SLir!N464*logHir!N464-SLir!N464*logQir!N464)</f>
        <v>-0.10659639156761154</v>
      </c>
      <c r="O464" s="2">
        <f>IF(logVir!O464="","",logVir!O464-SKir!O464*logKir!O464-SLir!O464*logHir!O464-SLir!O464*logQir!O464)</f>
        <v>-9.652614019402396E-2</v>
      </c>
    </row>
    <row r="465" spans="1:15" x14ac:dyDescent="0.55000000000000004">
      <c r="A465" s="3">
        <v>15</v>
      </c>
      <c r="B465" s="3">
        <v>28</v>
      </c>
      <c r="I465" s="3">
        <v>15</v>
      </c>
      <c r="J465" s="3">
        <v>28</v>
      </c>
      <c r="K465" s="2">
        <f>IF(logVir!K465="","",logVir!K465-SKir!K465*logKir!K465-SLir!K465*logHir!K465-SLir!K465*logQir!K465)</f>
        <v>-0.15292039954044961</v>
      </c>
      <c r="L465" s="2">
        <f>IF(logVir!L465="","",logVir!L465-SKir!L465*logKir!L465-SLir!L465*logHir!L465-SLir!L465*logQir!L465)</f>
        <v>-0.20824854959820166</v>
      </c>
      <c r="M465" s="2">
        <f>IF(logVir!M465="","",logVir!M465-SKir!M465*logKir!M465-SLir!M465*logHir!M465-SLir!M465*logQir!M465)</f>
        <v>-0.19551441763486457</v>
      </c>
      <c r="N465" s="2">
        <f>IF(logVir!N465="","",logVir!N465-SKir!N465*logKir!N465-SLir!N465*logHir!N465-SLir!N465*logQir!N465)</f>
        <v>-0.19598092556338581</v>
      </c>
      <c r="O465" s="2">
        <f>IF(logVir!O465="","",logVir!O465-SKir!O465*logKir!O465-SLir!O465*logHir!O465-SLir!O465*logQir!O465)</f>
        <v>-0.17255362426035428</v>
      </c>
    </row>
    <row r="466" spans="1:15" x14ac:dyDescent="0.55000000000000004">
      <c r="A466" s="3">
        <v>15</v>
      </c>
      <c r="B466" s="3">
        <v>29</v>
      </c>
      <c r="I466" s="3">
        <v>15</v>
      </c>
      <c r="J466" s="3">
        <v>29</v>
      </c>
      <c r="K466" s="2">
        <f>IF(logVir!K466="","",logVir!K466-SKir!K466*logKir!K466-SLir!K466*logHir!K466-SLir!K466*logQir!K466)</f>
        <v>1.9270289063213753E-2</v>
      </c>
      <c r="L466" s="2">
        <f>IF(logVir!L466="","",logVir!L466-SKir!L466*logKir!L466-SLir!L466*logHir!L466-SLir!L466*logQir!L466)</f>
        <v>4.1804542928470863E-2</v>
      </c>
      <c r="M466" s="2">
        <f>IF(logVir!M466="","",logVir!M466-SKir!M466*logKir!M466-SLir!M466*logHir!M466-SLir!M466*logQir!M466)</f>
        <v>3.5146201586098311E-2</v>
      </c>
      <c r="N466" s="2">
        <f>IF(logVir!N466="","",logVir!N466-SKir!N466*logKir!N466-SLir!N466*logHir!N466-SLir!N466*logQir!N466)</f>
        <v>-6.0291456041286218E-2</v>
      </c>
      <c r="O466" s="2">
        <f>IF(logVir!O466="","",logVir!O466-SKir!O466*logKir!O466-SLir!O466*logHir!O466-SLir!O466*logQir!O466)</f>
        <v>8.2648633907852626E-3</v>
      </c>
    </row>
    <row r="467" spans="1:15" x14ac:dyDescent="0.55000000000000004">
      <c r="A467" s="3">
        <v>15</v>
      </c>
      <c r="B467" s="3">
        <v>30</v>
      </c>
      <c r="I467" s="3">
        <v>15</v>
      </c>
      <c r="J467" s="3">
        <v>30</v>
      </c>
      <c r="K467" s="2">
        <f>IF(logVir!K467="","",logVir!K467-SKir!K467*logKir!K467-SLir!K467*logHir!K467-SLir!K467*logQir!K467)</f>
        <v>-7.5481721804895346E-2</v>
      </c>
      <c r="L467" s="2">
        <f>IF(logVir!L467="","",logVir!L467-SKir!L467*logKir!L467-SLir!L467*logHir!L467-SLir!L467*logQir!L467)</f>
        <v>-9.1108047637611669E-2</v>
      </c>
      <c r="M467" s="2">
        <f>IF(logVir!M467="","",logVir!M467-SKir!M467*logKir!M467-SLir!M467*logHir!M467-SLir!M467*logQir!M467)</f>
        <v>8.3377628350691207E-2</v>
      </c>
      <c r="N467" s="2">
        <f>IF(logVir!N467="","",logVir!N467-SKir!N467*logKir!N467-SLir!N467*logHir!N467-SLir!N467*logQir!N467)</f>
        <v>-0.1306756668997959</v>
      </c>
      <c r="O467" s="2">
        <f>IF(logVir!O467="","",logVir!O467-SKir!O467*logKir!O467-SLir!O467*logHir!O467-SLir!O467*logQir!O467)</f>
        <v>-8.9486031074204733E-2</v>
      </c>
    </row>
    <row r="468" spans="1:15" x14ac:dyDescent="0.55000000000000004">
      <c r="A468" s="3">
        <v>15</v>
      </c>
      <c r="B468" s="3">
        <v>31</v>
      </c>
      <c r="I468" s="3">
        <v>15</v>
      </c>
      <c r="J468" s="3">
        <v>31</v>
      </c>
      <c r="K468" s="2">
        <f>IF(logVir!K468="","",logVir!K468-SKir!K468*logKir!K468-SLir!K468*logHir!K468-SLir!K468*logQir!K468)</f>
        <v>-4.1098892336192412E-2</v>
      </c>
      <c r="L468" s="2">
        <f>IF(logVir!L468="","",logVir!L468-SKir!L468*logKir!L468-SLir!L468*logHir!L468-SLir!L468*logQir!L468)</f>
        <v>-0.13975525582892806</v>
      </c>
      <c r="M468" s="2">
        <f>IF(logVir!M468="","",logVir!M468-SKir!M468*logKir!M468-SLir!M468*logHir!M468-SLir!M468*logQir!M468)</f>
        <v>-0.14826135759079528</v>
      </c>
      <c r="N468" s="2">
        <f>IF(logVir!N468="","",logVir!N468-SKir!N468*logKir!N468-SLir!N468*logHir!N468-SLir!N468*logQir!N468)</f>
        <v>-0.10765989739831541</v>
      </c>
      <c r="O468" s="2">
        <f>IF(logVir!O468="","",logVir!O468-SKir!O468*logKir!O468-SLir!O468*logHir!O468-SLir!O468*logQir!O468)</f>
        <v>-6.3687840670414733E-2</v>
      </c>
    </row>
    <row r="469" spans="1:15" x14ac:dyDescent="0.55000000000000004">
      <c r="A469" s="3">
        <v>16</v>
      </c>
      <c r="B469" s="3">
        <v>1</v>
      </c>
      <c r="I469" s="3">
        <v>16</v>
      </c>
      <c r="J469" s="3">
        <v>1</v>
      </c>
      <c r="K469" s="2">
        <f>IF(logVir!K469="","",logVir!K469-SKir!K469*logKir!K469-SLir!K469*logHir!K469-SLir!K469*logQir!K469)</f>
        <v>-0.29113569620986124</v>
      </c>
      <c r="L469" s="2">
        <f>IF(logVir!L469="","",logVir!L469-SKir!L469*logKir!L469-SLir!L469*logHir!L469-SLir!L469*logQir!L469)</f>
        <v>-0.29479831036536575</v>
      </c>
      <c r="M469" s="2">
        <f>IF(logVir!M469="","",logVir!M469-SKir!M469*logKir!M469-SLir!M469*logHir!M469-SLir!M469*logQir!M469)</f>
        <v>-0.23672660400002318</v>
      </c>
      <c r="N469" s="2">
        <f>IF(logVir!N469="","",logVir!N469-SKir!N469*logKir!N469-SLir!N469*logHir!N469-SLir!N469*logQir!N469)</f>
        <v>-0.26425372944919223</v>
      </c>
      <c r="O469" s="2">
        <f>IF(logVir!O469="","",logVir!O469-SKir!O469*logKir!O469-SLir!O469*logHir!O469-SLir!O469*logQir!O469)</f>
        <v>-0.32846666899668231</v>
      </c>
    </row>
    <row r="470" spans="1:15" x14ac:dyDescent="0.55000000000000004">
      <c r="A470" s="3">
        <v>16</v>
      </c>
      <c r="B470" s="3">
        <v>2</v>
      </c>
      <c r="I470" s="3">
        <v>16</v>
      </c>
      <c r="J470" s="3">
        <v>2</v>
      </c>
      <c r="K470" s="2">
        <f>IF(logVir!K470="","",logVir!K470-SKir!K470*logKir!K470-SLir!K470*logHir!K470-SLir!K470*logQir!K470)</f>
        <v>0.13423629213619004</v>
      </c>
      <c r="L470" s="2">
        <f>IF(logVir!L470="","",logVir!L470-SKir!L470*logKir!L470-SLir!L470*logHir!L470-SLir!L470*logQir!L470)</f>
        <v>-0.24835849159847709</v>
      </c>
      <c r="M470" s="2">
        <f>IF(logVir!M470="","",logVir!M470-SKir!M470*logKir!M470-SLir!M470*logHir!M470-SLir!M470*logQir!M470)</f>
        <v>-0.19940226595427815</v>
      </c>
      <c r="N470" s="2">
        <f>IF(logVir!N470="","",logVir!N470-SKir!N470*logKir!N470-SLir!N470*logHir!N470-SLir!N470*logQir!N470)</f>
        <v>-0.18547590090425214</v>
      </c>
      <c r="O470" s="2">
        <f>IF(logVir!O470="","",logVir!O470-SKir!O470*logKir!O470-SLir!O470*logHir!O470-SLir!O470*logQir!O470)</f>
        <v>-0.22915419174710994</v>
      </c>
    </row>
    <row r="471" spans="1:15" x14ac:dyDescent="0.55000000000000004">
      <c r="A471" s="3">
        <v>16</v>
      </c>
      <c r="B471" s="3">
        <v>3</v>
      </c>
      <c r="I471" s="3">
        <v>16</v>
      </c>
      <c r="J471" s="3">
        <v>3</v>
      </c>
      <c r="K471" s="2">
        <f>IF(logVir!K471="","",logVir!K471-SKir!K471*logKir!K471-SLir!K471*logHir!K471-SLir!K471*logQir!K471)</f>
        <v>-0.54723955724808204</v>
      </c>
      <c r="L471" s="2">
        <f>IF(logVir!L471="","",logVir!L471-SKir!L471*logKir!L471-SLir!L471*logHir!L471-SLir!L471*logQir!L471)</f>
        <v>-0.37693531686117088</v>
      </c>
      <c r="M471" s="2">
        <f>IF(logVir!M471="","",logVir!M471-SKir!M471*logKir!M471-SLir!M471*logHir!M471-SLir!M471*logQir!M471)</f>
        <v>-0.4152707829795611</v>
      </c>
      <c r="N471" s="2">
        <f>IF(logVir!N471="","",logVir!N471-SKir!N471*logKir!N471-SLir!N471*logHir!N471-SLir!N471*logQir!N471)</f>
        <v>-0.45121215234955103</v>
      </c>
      <c r="O471" s="2">
        <f>IF(logVir!O471="","",logVir!O471-SKir!O471*logKir!O471-SLir!O471*logHir!O471-SLir!O471*logQir!O471)</f>
        <v>-0.45018981425081001</v>
      </c>
    </row>
    <row r="472" spans="1:15" x14ac:dyDescent="0.55000000000000004">
      <c r="A472" s="3">
        <v>16</v>
      </c>
      <c r="B472" s="3">
        <v>4</v>
      </c>
      <c r="I472" s="3">
        <v>16</v>
      </c>
      <c r="J472" s="3">
        <v>4</v>
      </c>
      <c r="K472" s="2">
        <f>IF(logVir!K472="","",logVir!K472-SKir!K472*logKir!K472-SLir!K472*logHir!K472-SLir!K472*logQir!K472)</f>
        <v>0.23299809532079113</v>
      </c>
      <c r="L472" s="2">
        <f>IF(logVir!L472="","",logVir!L472-SKir!L472*logKir!L472-SLir!L472*logHir!L472-SLir!L472*logQir!L472)</f>
        <v>-9.691001275847709E-2</v>
      </c>
      <c r="M472" s="2">
        <f>IF(logVir!M472="","",logVir!M472-SKir!M472*logKir!M472-SLir!M472*logHir!M472-SLir!M472*logQir!M472)</f>
        <v>-0.12636595193926115</v>
      </c>
      <c r="N472" s="2">
        <f>IF(logVir!N472="","",logVir!N472-SKir!N472*logKir!N472-SLir!N472*logHir!N472-SLir!N472*logQir!N472)</f>
        <v>-0.13720784923310986</v>
      </c>
      <c r="O472" s="2">
        <f>IF(logVir!O472="","",logVir!O472-SKir!O472*logKir!O472-SLir!O472*logHir!O472-SLir!O472*logQir!O472)</f>
        <v>3.9773118091487175E-3</v>
      </c>
    </row>
    <row r="473" spans="1:15" x14ac:dyDescent="0.55000000000000004">
      <c r="A473" s="3">
        <v>16</v>
      </c>
      <c r="B473" s="3">
        <v>5</v>
      </c>
      <c r="I473" s="3">
        <v>16</v>
      </c>
      <c r="J473" s="3">
        <v>5</v>
      </c>
      <c r="K473" s="2">
        <f>IF(logVir!K473="","",logVir!K473-SKir!K473*logKir!K473-SLir!K473*logHir!K473-SLir!K473*logQir!K473)</f>
        <v>0.24567726373879367</v>
      </c>
      <c r="L473" s="2">
        <f>IF(logVir!L473="","",logVir!L473-SKir!L473*logKir!L473-SLir!L473*logHir!L473-SLir!L473*logQir!L473)</f>
        <v>0.31610044440814211</v>
      </c>
      <c r="M473" s="2">
        <f>IF(logVir!M473="","",logVir!M473-SKir!M473*logKir!M473-SLir!M473*logHir!M473-SLir!M473*logQir!M473)</f>
        <v>7.0596838271860973E-2</v>
      </c>
      <c r="N473" s="2">
        <f>IF(logVir!N473="","",logVir!N473-SKir!N473*logKir!N473-SLir!N473*logHir!N473-SLir!N473*logQir!N473)</f>
        <v>0.13064855920554694</v>
      </c>
      <c r="O473" s="2">
        <f>IF(logVir!O473="","",logVir!O473-SKir!O473*logKir!O473-SLir!O473*logHir!O473-SLir!O473*logQir!O473)</f>
        <v>0.23285505667635653</v>
      </c>
    </row>
    <row r="474" spans="1:15" x14ac:dyDescent="0.55000000000000004">
      <c r="A474" s="3">
        <v>16</v>
      </c>
      <c r="B474" s="3">
        <v>6</v>
      </c>
      <c r="I474" s="3">
        <v>16</v>
      </c>
      <c r="J474" s="3">
        <v>6</v>
      </c>
      <c r="K474" s="2">
        <f>IF(logVir!K474="","",logVir!K474-SKir!K474*logKir!K474-SLir!K474*logHir!K474-SLir!K474*logQir!K474)</f>
        <v>-0.29465120129282552</v>
      </c>
      <c r="L474" s="2">
        <f>IF(logVir!L474="","",logVir!L474-SKir!L474*logKir!L474-SLir!L474*logHir!L474-SLir!L474*logQir!L474)</f>
        <v>-3.9344482268072287E-2</v>
      </c>
      <c r="M474" s="2">
        <f>IF(logVir!M474="","",logVir!M474-SKir!M474*logKir!M474-SLir!M474*logHir!M474-SLir!M474*logQir!M474)</f>
        <v>-9.3200564452669415E-2</v>
      </c>
      <c r="N474" s="2">
        <f>IF(logVir!N474="","",logVir!N474-SKir!N474*logKir!N474-SLir!N474*logHir!N474-SLir!N474*logQir!N474)</f>
        <v>-0.1340403592803385</v>
      </c>
      <c r="O474" s="2">
        <f>IF(logVir!O474="","",logVir!O474-SKir!O474*logKir!O474-SLir!O474*logHir!O474-SLir!O474*logQir!O474)</f>
        <v>-2.599166142237868E-2</v>
      </c>
    </row>
    <row r="475" spans="1:15" x14ac:dyDescent="0.55000000000000004">
      <c r="A475" s="3">
        <v>16</v>
      </c>
      <c r="B475" s="3">
        <v>7</v>
      </c>
      <c r="I475" s="3">
        <v>16</v>
      </c>
      <c r="J475" s="3">
        <v>7</v>
      </c>
      <c r="K475" s="2">
        <f>IF(logVir!K475="","",logVir!K475-SKir!K475*logKir!K475-SLir!K475*logHir!K475-SLir!K475*logQir!K475)</f>
        <v>8.6066965458361983E-2</v>
      </c>
      <c r="L475" s="2">
        <f>IF(logVir!L475="","",logVir!L475-SKir!L475*logKir!L475-SLir!L475*logHir!L475-SLir!L475*logQir!L475)</f>
        <v>-4.6712813254028651E-2</v>
      </c>
      <c r="M475" s="2">
        <f>IF(logVir!M475="","",logVir!M475-SKir!M475*logKir!M475-SLir!M475*logHir!M475-SLir!M475*logQir!M475)</f>
        <v>-6.2801400156980075E-2</v>
      </c>
      <c r="N475" s="2">
        <f>IF(logVir!N475="","",logVir!N475-SKir!N475*logKir!N475-SLir!N475*logHir!N475-SLir!N475*logQir!N475)</f>
        <v>-9.2212897242106531E-2</v>
      </c>
      <c r="O475" s="2">
        <f>IF(logVir!O475="","",logVir!O475-SKir!O475*logKir!O475-SLir!O475*logHir!O475-SLir!O475*logQir!O475)</f>
        <v>-0.13479510688013907</v>
      </c>
    </row>
    <row r="476" spans="1:15" x14ac:dyDescent="0.55000000000000004">
      <c r="A476" s="3">
        <v>16</v>
      </c>
      <c r="B476" s="3">
        <v>8</v>
      </c>
      <c r="I476" s="3">
        <v>16</v>
      </c>
      <c r="J476" s="3">
        <v>8</v>
      </c>
      <c r="K476" s="2">
        <f>IF(logVir!K476="","",logVir!K476-SKir!K476*logKir!K476-SLir!K476*logHir!K476-SLir!K476*logQir!K476)</f>
        <v>0.16813016533009822</v>
      </c>
      <c r="L476" s="2">
        <f>IF(logVir!L476="","",logVir!L476-SKir!L476*logKir!L476-SLir!L476*logHir!L476-SLir!L476*logQir!L476)</f>
        <v>-0.17167045905503883</v>
      </c>
      <c r="M476" s="2">
        <f>IF(logVir!M476="","",logVir!M476-SKir!M476*logKir!M476-SLir!M476*logHir!M476-SLir!M476*logQir!M476)</f>
        <v>1.1756374444271786E-2</v>
      </c>
      <c r="N476" s="2">
        <f>IF(logVir!N476="","",logVir!N476-SKir!N476*logKir!N476-SLir!N476*logHir!N476-SLir!N476*logQir!N476)</f>
        <v>-1.3415172629220568E-2</v>
      </c>
      <c r="O476" s="2">
        <f>IF(logVir!O476="","",logVir!O476-SKir!O476*logKir!O476-SLir!O476*logHir!O476-SLir!O476*logQir!O476)</f>
        <v>0.16638922632264699</v>
      </c>
    </row>
    <row r="477" spans="1:15" x14ac:dyDescent="0.55000000000000004">
      <c r="A477" s="3">
        <v>16</v>
      </c>
      <c r="B477" s="3">
        <v>9</v>
      </c>
      <c r="I477" s="3">
        <v>16</v>
      </c>
      <c r="J477" s="3">
        <v>9</v>
      </c>
      <c r="K477" s="2">
        <f>IF(logVir!K477="","",logVir!K477-SKir!K477*logKir!K477-SLir!K477*logHir!K477-SLir!K477*logQir!K477)</f>
        <v>-0.31695896932653683</v>
      </c>
      <c r="L477" s="2">
        <f>IF(logVir!L477="","",logVir!L477-SKir!L477*logKir!L477-SLir!L477*logHir!L477-SLir!L477*logQir!L477)</f>
        <v>-0.3331478953161634</v>
      </c>
      <c r="M477" s="2">
        <f>IF(logVir!M477="","",logVir!M477-SKir!M477*logKir!M477-SLir!M477*logHir!M477-SLir!M477*logQir!M477)</f>
        <v>-0.2102129638567799</v>
      </c>
      <c r="N477" s="2">
        <f>IF(logVir!N477="","",logVir!N477-SKir!N477*logKir!N477-SLir!N477*logHir!N477-SLir!N477*logQir!N477)</f>
        <v>-0.14320568432070832</v>
      </c>
      <c r="O477" s="2">
        <f>IF(logVir!O477="","",logVir!O477-SKir!O477*logKir!O477-SLir!O477*logHir!O477-SLir!O477*logQir!O477)</f>
        <v>-0.31391775268607092</v>
      </c>
    </row>
    <row r="478" spans="1:15" x14ac:dyDescent="0.55000000000000004">
      <c r="A478" s="3">
        <v>16</v>
      </c>
      <c r="B478" s="3">
        <v>10</v>
      </c>
      <c r="I478" s="3">
        <v>16</v>
      </c>
      <c r="J478" s="3">
        <v>10</v>
      </c>
      <c r="K478" s="2">
        <f>IF(logVir!K478="","",logVir!K478-SKir!K478*logKir!K478-SLir!K478*logHir!K478-SLir!K478*logQir!K478)</f>
        <v>-0.13879205638538153</v>
      </c>
      <c r="L478" s="2">
        <f>IF(logVir!L478="","",logVir!L478-SKir!L478*logKir!L478-SLir!L478*logHir!L478-SLir!L478*logQir!L478)</f>
        <v>-3.0058724049716309E-2</v>
      </c>
      <c r="M478" s="2">
        <f>IF(logVir!M478="","",logVir!M478-SKir!M478*logKir!M478-SLir!M478*logHir!M478-SLir!M478*logQir!M478)</f>
        <v>4.855666872935388E-2</v>
      </c>
      <c r="N478" s="2">
        <f>IF(logVir!N478="","",logVir!N478-SKir!N478*logKir!N478-SLir!N478*logHir!N478-SLir!N478*logQir!N478)</f>
        <v>5.8081344977345455E-2</v>
      </c>
      <c r="O478" s="2">
        <f>IF(logVir!O478="","",logVir!O478-SKir!O478*logKir!O478-SLir!O478*logHir!O478-SLir!O478*logQir!O478)</f>
        <v>6.5701141183668571E-2</v>
      </c>
    </row>
    <row r="479" spans="1:15" x14ac:dyDescent="0.55000000000000004">
      <c r="A479" s="3">
        <v>16</v>
      </c>
      <c r="B479" s="3">
        <v>11</v>
      </c>
      <c r="I479" s="3">
        <v>16</v>
      </c>
      <c r="J479" s="3">
        <v>11</v>
      </c>
      <c r="K479" s="2">
        <f>IF(logVir!K479="","",logVir!K479-SKir!K479*logKir!K479-SLir!K479*logHir!K479-SLir!K479*logQir!K479)</f>
        <v>0.63643265750422195</v>
      </c>
      <c r="L479" s="2">
        <f>IF(logVir!L479="","",logVir!L479-SKir!L479*logKir!L479-SLir!L479*logHir!L479-SLir!L479*logQir!L479)</f>
        <v>0.56235655261753981</v>
      </c>
      <c r="M479" s="2">
        <f>IF(logVir!M479="","",logVir!M479-SKir!M479*logKir!M479-SLir!M479*logHir!M479-SLir!M479*logQir!M479)</f>
        <v>0.38000653524745159</v>
      </c>
      <c r="N479" s="2">
        <f>IF(logVir!N479="","",logVir!N479-SKir!N479*logKir!N479-SLir!N479*logHir!N479-SLir!N479*logQir!N479)</f>
        <v>0.29313803616502121</v>
      </c>
      <c r="O479" s="2">
        <f>IF(logVir!O479="","",logVir!O479-SKir!O479*logKir!O479-SLir!O479*logHir!O479-SLir!O479*logQir!O479)</f>
        <v>0.18028446104682144</v>
      </c>
    </row>
    <row r="480" spans="1:15" x14ac:dyDescent="0.55000000000000004">
      <c r="A480" s="3">
        <v>16</v>
      </c>
      <c r="B480" s="3">
        <v>12</v>
      </c>
      <c r="I480" s="3">
        <v>16</v>
      </c>
      <c r="J480" s="3">
        <v>12</v>
      </c>
      <c r="K480" s="2">
        <f>IF(logVir!K480="","",logVir!K480-SKir!K480*logKir!K480-SLir!K480*logHir!K480-SLir!K480*logQir!K480)</f>
        <v>-0.12014569694202476</v>
      </c>
      <c r="L480" s="2">
        <f>IF(logVir!L480="","",logVir!L480-SKir!L480*logKir!L480-SLir!L480*logHir!L480-SLir!L480*logQir!L480)</f>
        <v>-0.29517087375717199</v>
      </c>
      <c r="M480" s="2">
        <f>IF(logVir!M480="","",logVir!M480-SKir!M480*logKir!M480-SLir!M480*logHir!M480-SLir!M480*logQir!M480)</f>
        <v>5.9235259256732294E-2</v>
      </c>
      <c r="N480" s="2">
        <f>IF(logVir!N480="","",logVir!N480-SKir!N480*logKir!N480-SLir!N480*logHir!N480-SLir!N480*logQir!N480)</f>
        <v>-1.4164815618589774E-2</v>
      </c>
      <c r="O480" s="2">
        <f>IF(logVir!O480="","",logVir!O480-SKir!O480*logKir!O480-SLir!O480*logHir!O480-SLir!O480*logQir!O480)</f>
        <v>1.1017048006446303E-2</v>
      </c>
    </row>
    <row r="481" spans="1:15" x14ac:dyDescent="0.55000000000000004">
      <c r="A481" s="3">
        <v>16</v>
      </c>
      <c r="B481" s="3">
        <v>13</v>
      </c>
      <c r="I481" s="3">
        <v>16</v>
      </c>
      <c r="J481" s="3">
        <v>13</v>
      </c>
      <c r="K481" s="2">
        <f>IF(logVir!K481="","",logVir!K481-SKir!K481*logKir!K481-SLir!K481*logHir!K481-SLir!K481*logQir!K481)</f>
        <v>0.26687945654648149</v>
      </c>
      <c r="L481" s="2">
        <f>IF(logVir!L481="","",logVir!L481-SKir!L481*logKir!L481-SLir!L481*logHir!L481-SLir!L481*logQir!L481)</f>
        <v>1.055369323046548</v>
      </c>
      <c r="M481" s="2">
        <f>IF(logVir!M481="","",logVir!M481-SKir!M481*logKir!M481-SLir!M481*logHir!M481-SLir!M481*logQir!M481)</f>
        <v>0.6461575797004786</v>
      </c>
      <c r="N481" s="2">
        <f>IF(logVir!N481="","",logVir!N481-SKir!N481*logKir!N481-SLir!N481*logHir!N481-SLir!N481*logQir!N481)</f>
        <v>0.60265832216185866</v>
      </c>
      <c r="O481" s="2">
        <f>IF(logVir!O481="","",logVir!O481-SKir!O481*logKir!O481-SLir!O481*logHir!O481-SLir!O481*logQir!O481)</f>
        <v>0.11244403090807814</v>
      </c>
    </row>
    <row r="482" spans="1:15" x14ac:dyDescent="0.55000000000000004">
      <c r="A482" s="3">
        <v>16</v>
      </c>
      <c r="B482" s="3">
        <v>14</v>
      </c>
      <c r="I482" s="3">
        <v>16</v>
      </c>
      <c r="J482" s="3">
        <v>14</v>
      </c>
      <c r="K482" s="2">
        <f>IF(logVir!K482="","",logVir!K482-SKir!K482*logKir!K482-SLir!K482*logHir!K482-SLir!K482*logQir!K482)</f>
        <v>-0.32235897259508534</v>
      </c>
      <c r="L482" s="2">
        <f>IF(logVir!L482="","",logVir!L482-SKir!L482*logKir!L482-SLir!L482*logHir!L482-SLir!L482*logQir!L482)</f>
        <v>0.24749452365529348</v>
      </c>
      <c r="M482" s="2">
        <f>IF(logVir!M482="","",logVir!M482-SKir!M482*logKir!M482-SLir!M482*logHir!M482-SLir!M482*logQir!M482)</f>
        <v>-0.1382813208625964</v>
      </c>
      <c r="N482" s="2">
        <f>IF(logVir!N482="","",logVir!N482-SKir!N482*logKir!N482-SLir!N482*logHir!N482-SLir!N482*logQir!N482)</f>
        <v>-0.36898544190769228</v>
      </c>
      <c r="O482" s="2">
        <f>IF(logVir!O482="","",logVir!O482-SKir!O482*logKir!O482-SLir!O482*logHir!O482-SLir!O482*logQir!O482)</f>
        <v>-0.15555673592396596</v>
      </c>
    </row>
    <row r="483" spans="1:15" x14ac:dyDescent="0.55000000000000004">
      <c r="A483" s="3">
        <v>16</v>
      </c>
      <c r="B483" s="3">
        <v>15</v>
      </c>
      <c r="I483" s="3">
        <v>16</v>
      </c>
      <c r="J483" s="3">
        <v>15</v>
      </c>
      <c r="K483" s="2">
        <f>IF(logVir!K483="","",logVir!K483-SKir!K483*logKir!K483-SLir!K483*logHir!K483-SLir!K483*logQir!K483)</f>
        <v>-0.3506643794758928</v>
      </c>
      <c r="L483" s="2">
        <f>IF(logVir!L483="","",logVir!L483-SKir!L483*logKir!L483-SLir!L483*logHir!L483-SLir!L483*logQir!L483)</f>
        <v>-0.4066908214838747</v>
      </c>
      <c r="M483" s="2">
        <f>IF(logVir!M483="","",logVir!M483-SKir!M483*logKir!M483-SLir!M483*logHir!M483-SLir!M483*logQir!M483)</f>
        <v>-0.22576297293731842</v>
      </c>
      <c r="N483" s="2">
        <f>IF(logVir!N483="","",logVir!N483-SKir!N483*logKir!N483-SLir!N483*logHir!N483-SLir!N483*logQir!N483)</f>
        <v>-0.15624054503907528</v>
      </c>
      <c r="O483" s="2">
        <f>IF(logVir!O483="","",logVir!O483-SKir!O483*logKir!O483-SLir!O483*logHir!O483-SLir!O483*logQir!O483)</f>
        <v>-0.28449169004671993</v>
      </c>
    </row>
    <row r="484" spans="1:15" x14ac:dyDescent="0.55000000000000004">
      <c r="A484" s="3">
        <v>16</v>
      </c>
      <c r="B484" s="3">
        <v>16</v>
      </c>
      <c r="I484" s="3">
        <v>16</v>
      </c>
      <c r="J484" s="3">
        <v>16</v>
      </c>
      <c r="K484" s="2">
        <f>IF(logVir!K484="","",logVir!K484-SKir!K484*logKir!K484-SLir!K484*logHir!K484-SLir!K484*logQir!K484)</f>
        <v>0.10181596883140884</v>
      </c>
      <c r="L484" s="2">
        <f>IF(logVir!L484="","",logVir!L484-SKir!L484*logKir!L484-SLir!L484*logHir!L484-SLir!L484*logQir!L484)</f>
        <v>-2.1476122772832673E-2</v>
      </c>
      <c r="M484" s="2">
        <f>IF(logVir!M484="","",logVir!M484-SKir!M484*logKir!M484-SLir!M484*logHir!M484-SLir!M484*logQir!M484)</f>
        <v>-8.3742939832326141E-2</v>
      </c>
      <c r="N484" s="2">
        <f>IF(logVir!N484="","",logVir!N484-SKir!N484*logKir!N484-SLir!N484*logHir!N484-SLir!N484*logQir!N484)</f>
        <v>-8.7844698539250171E-3</v>
      </c>
      <c r="O484" s="2">
        <f>IF(logVir!O484="","",logVir!O484-SKir!O484*logKir!O484-SLir!O484*logHir!O484-SLir!O484*logQir!O484)</f>
        <v>7.0326562651900973E-2</v>
      </c>
    </row>
    <row r="485" spans="1:15" x14ac:dyDescent="0.55000000000000004">
      <c r="A485" s="3">
        <v>16</v>
      </c>
      <c r="B485" s="3">
        <v>17</v>
      </c>
      <c r="I485" s="3">
        <v>16</v>
      </c>
      <c r="J485" s="3">
        <v>17</v>
      </c>
      <c r="K485" s="2">
        <f>IF(logVir!K485="","",logVir!K485-SKir!K485*logKir!K485-SLir!K485*logHir!K485-SLir!K485*logQir!K485)</f>
        <v>-0.18702827869568475</v>
      </c>
      <c r="L485" s="2">
        <f>IF(logVir!L485="","",logVir!L485-SKir!L485*logKir!L485-SLir!L485*logHir!L485-SLir!L485*logQir!L485)</f>
        <v>-6.0670820857666112E-2</v>
      </c>
      <c r="M485" s="2">
        <f>IF(logVir!M485="","",logVir!M485-SKir!M485*logKir!M485-SLir!M485*logHir!M485-SLir!M485*logQir!M485)</f>
        <v>-5.2833746591158769E-2</v>
      </c>
      <c r="N485" s="2">
        <f>IF(logVir!N485="","",logVir!N485-SKir!N485*logKir!N485-SLir!N485*logHir!N485-SLir!N485*logQir!N485)</f>
        <v>-4.7696506843693462E-3</v>
      </c>
      <c r="O485" s="2">
        <f>IF(logVir!O485="","",logVir!O485-SKir!O485*logKir!O485-SLir!O485*logHir!O485-SLir!O485*logQir!O485)</f>
        <v>-0.33135235816795383</v>
      </c>
    </row>
    <row r="486" spans="1:15" x14ac:dyDescent="0.55000000000000004">
      <c r="A486" s="3">
        <v>16</v>
      </c>
      <c r="B486" s="3">
        <v>18</v>
      </c>
      <c r="I486" s="3">
        <v>16</v>
      </c>
      <c r="J486" s="3">
        <v>18</v>
      </c>
      <c r="K486" s="2">
        <f>IF(logVir!K486="","",logVir!K486-SKir!K486*logKir!K486-SLir!K486*logHir!K486-SLir!K486*logQir!K486)</f>
        <v>3.9555721513741218E-2</v>
      </c>
      <c r="L486" s="2">
        <f>IF(logVir!L486="","",logVir!L486-SKir!L486*logKir!L486-SLir!L486*logHir!L486-SLir!L486*logQir!L486)</f>
        <v>-5.0068686743380997E-2</v>
      </c>
      <c r="M486" s="2">
        <f>IF(logVir!M486="","",logVir!M486-SKir!M486*logKir!M486-SLir!M486*logHir!M486-SLir!M486*logQir!M486)</f>
        <v>-0.18917124865383655</v>
      </c>
      <c r="N486" s="2">
        <f>IF(logVir!N486="","",logVir!N486-SKir!N486*logKir!N486-SLir!N486*logHir!N486-SLir!N486*logQir!N486)</f>
        <v>-0.14407116290722791</v>
      </c>
      <c r="O486" s="2">
        <f>IF(logVir!O486="","",logVir!O486-SKir!O486*logKir!O486-SLir!O486*logHir!O486-SLir!O486*logQir!O486)</f>
        <v>-5.1175483886943915E-2</v>
      </c>
    </row>
    <row r="487" spans="1:15" x14ac:dyDescent="0.55000000000000004">
      <c r="A487" s="3">
        <v>16</v>
      </c>
      <c r="B487" s="3">
        <v>19</v>
      </c>
      <c r="I487" s="3">
        <v>16</v>
      </c>
      <c r="J487" s="3">
        <v>19</v>
      </c>
      <c r="K487" s="2">
        <f>IF(logVir!K487="","",logVir!K487-SKir!K487*logKir!K487-SLir!K487*logHir!K487-SLir!K487*logQir!K487)</f>
        <v>-0.14212705166207196</v>
      </c>
      <c r="L487" s="2">
        <f>IF(logVir!L487="","",logVir!L487-SKir!L487*logKir!L487-SLir!L487*logHir!L487-SLir!L487*logQir!L487)</f>
        <v>2.5662203748920635E-2</v>
      </c>
      <c r="M487" s="2">
        <f>IF(logVir!M487="","",logVir!M487-SKir!M487*logKir!M487-SLir!M487*logHir!M487-SLir!M487*logQir!M487)</f>
        <v>-8.7551109617454617E-2</v>
      </c>
      <c r="N487" s="2">
        <f>IF(logVir!N487="","",logVir!N487-SKir!N487*logKir!N487-SLir!N487*logHir!N487-SLir!N487*logQir!N487)</f>
        <v>-1.9881568196524792E-2</v>
      </c>
      <c r="O487" s="2">
        <f>IF(logVir!O487="","",logVir!O487-SKir!O487*logKir!O487-SLir!O487*logHir!O487-SLir!O487*logQir!O487)</f>
        <v>-2.8829107863718784E-2</v>
      </c>
    </row>
    <row r="488" spans="1:15" x14ac:dyDescent="0.55000000000000004">
      <c r="A488" s="3">
        <v>16</v>
      </c>
      <c r="B488" s="3">
        <v>20</v>
      </c>
      <c r="I488" s="3">
        <v>16</v>
      </c>
      <c r="J488" s="3">
        <v>20</v>
      </c>
      <c r="K488" s="2">
        <f>IF(logVir!K488="","",logVir!K488-SKir!K488*logKir!K488-SLir!K488*logHir!K488-SLir!K488*logQir!K488)</f>
        <v>0.13564505394840118</v>
      </c>
      <c r="L488" s="2">
        <f>IF(logVir!L488="","",logVir!L488-SKir!L488*logKir!L488-SLir!L488*logHir!L488-SLir!L488*logQir!L488)</f>
        <v>0.10457859202335719</v>
      </c>
      <c r="M488" s="2">
        <f>IF(logVir!M488="","",logVir!M488-SKir!M488*logKir!M488-SLir!M488*logHir!M488-SLir!M488*logQir!M488)</f>
        <v>2.0275555065179668E-3</v>
      </c>
      <c r="N488" s="2">
        <f>IF(logVir!N488="","",logVir!N488-SKir!N488*logKir!N488-SLir!N488*logHir!N488-SLir!N488*logQir!N488)</f>
        <v>-1.6121858452985763E-2</v>
      </c>
      <c r="O488" s="2">
        <f>IF(logVir!O488="","",logVir!O488-SKir!O488*logKir!O488-SLir!O488*logHir!O488-SLir!O488*logQir!O488)</f>
        <v>-4.6064349017805088E-2</v>
      </c>
    </row>
    <row r="489" spans="1:15" x14ac:dyDescent="0.55000000000000004">
      <c r="A489" s="3">
        <v>16</v>
      </c>
      <c r="B489" s="3">
        <v>21</v>
      </c>
      <c r="I489" s="3">
        <v>16</v>
      </c>
      <c r="J489" s="3">
        <v>21</v>
      </c>
      <c r="K489" s="2">
        <f>IF(logVir!K489="","",logVir!K489-SKir!K489*logKir!K489-SLir!K489*logHir!K489-SLir!K489*logQir!K489)</f>
        <v>-0.18187862166111093</v>
      </c>
      <c r="L489" s="2">
        <f>IF(logVir!L489="","",logVir!L489-SKir!L489*logKir!L489-SLir!L489*logHir!L489-SLir!L489*logQir!L489)</f>
        <v>-0.22163218565475634</v>
      </c>
      <c r="M489" s="2">
        <f>IF(logVir!M489="","",logVir!M489-SKir!M489*logKir!M489-SLir!M489*logHir!M489-SLir!M489*logQir!M489)</f>
        <v>-0.25005182479225108</v>
      </c>
      <c r="N489" s="2">
        <f>IF(logVir!N489="","",logVir!N489-SKir!N489*logKir!N489-SLir!N489*logHir!N489-SLir!N489*logQir!N489)</f>
        <v>-0.11026254311086769</v>
      </c>
      <c r="O489" s="2">
        <f>IF(logVir!O489="","",logVir!O489-SKir!O489*logKir!O489-SLir!O489*logHir!O489-SLir!O489*logQir!O489)</f>
        <v>-0.10547156205967391</v>
      </c>
    </row>
    <row r="490" spans="1:15" x14ac:dyDescent="0.55000000000000004">
      <c r="A490" s="3">
        <v>16</v>
      </c>
      <c r="B490" s="3">
        <v>22</v>
      </c>
      <c r="I490" s="3">
        <v>16</v>
      </c>
      <c r="J490" s="3">
        <v>22</v>
      </c>
      <c r="K490" s="2">
        <f>IF(logVir!K490="","",logVir!K490-SKir!K490*logKir!K490-SLir!K490*logHir!K490-SLir!K490*logQir!K490)</f>
        <v>-2.7168906272204047E-2</v>
      </c>
      <c r="L490" s="2">
        <f>IF(logVir!L490="","",logVir!L490-SKir!L490*logKir!L490-SLir!L490*logHir!L490-SLir!L490*logQir!L490)</f>
        <v>-0.19227269709512296</v>
      </c>
      <c r="M490" s="2">
        <f>IF(logVir!M490="","",logVir!M490-SKir!M490*logKir!M490-SLir!M490*logHir!M490-SLir!M490*logQir!M490)</f>
        <v>8.4187359190002628E-2</v>
      </c>
      <c r="N490" s="2">
        <f>IF(logVir!N490="","",logVir!N490-SKir!N490*logKir!N490-SLir!N490*logHir!N490-SLir!N490*logQir!N490)</f>
        <v>-1.4934022630646887E-2</v>
      </c>
      <c r="O490" s="2">
        <f>IF(logVir!O490="","",logVir!O490-SKir!O490*logKir!O490-SLir!O490*logHir!O490-SLir!O490*logQir!O490)</f>
        <v>9.9407543555943875E-2</v>
      </c>
    </row>
    <row r="491" spans="1:15" x14ac:dyDescent="0.55000000000000004">
      <c r="A491" s="3">
        <v>16</v>
      </c>
      <c r="B491" s="3">
        <v>23</v>
      </c>
      <c r="I491" s="3">
        <v>16</v>
      </c>
      <c r="J491" s="3">
        <v>23</v>
      </c>
      <c r="K491" s="2">
        <f>IF(logVir!K491="","",logVir!K491-SKir!K491*logKir!K491-SLir!K491*logHir!K491-SLir!K491*logQir!K491)</f>
        <v>-8.152985964489684E-2</v>
      </c>
      <c r="L491" s="2">
        <f>IF(logVir!L491="","",logVir!L491-SKir!L491*logKir!L491-SLir!L491*logHir!L491-SLir!L491*logQir!L491)</f>
        <v>-0.12395085719823924</v>
      </c>
      <c r="M491" s="2">
        <f>IF(logVir!M491="","",logVir!M491-SKir!M491*logKir!M491-SLir!M491*logHir!M491-SLir!M491*logQir!M491)</f>
        <v>-0.25345898596612831</v>
      </c>
      <c r="N491" s="2">
        <f>IF(logVir!N491="","",logVir!N491-SKir!N491*logKir!N491-SLir!N491*logHir!N491-SLir!N491*logQir!N491)</f>
        <v>-0.21944638670379579</v>
      </c>
      <c r="O491" s="2">
        <f>IF(logVir!O491="","",logVir!O491-SKir!O491*logKir!O491-SLir!O491*logHir!O491-SLir!O491*logQir!O491)</f>
        <v>-0.20339857978628237</v>
      </c>
    </row>
    <row r="492" spans="1:15" x14ac:dyDescent="0.55000000000000004">
      <c r="A492" s="3">
        <v>16</v>
      </c>
      <c r="B492" s="3">
        <v>24</v>
      </c>
      <c r="I492" s="3">
        <v>16</v>
      </c>
      <c r="J492" s="3">
        <v>24</v>
      </c>
      <c r="K492" s="2">
        <f>IF(logVir!K492="","",logVir!K492-SKir!K492*logKir!K492-SLir!K492*logHir!K492-SLir!K492*logQir!K492)</f>
        <v>-8.1277724286342612E-2</v>
      </c>
      <c r="L492" s="2">
        <f>IF(logVir!L492="","",logVir!L492-SKir!L492*logKir!L492-SLir!L492*logHir!L492-SLir!L492*logQir!L492)</f>
        <v>-1.4120438813946853E-2</v>
      </c>
      <c r="M492" s="2">
        <f>IF(logVir!M492="","",logVir!M492-SKir!M492*logKir!M492-SLir!M492*logHir!M492-SLir!M492*logQir!M492)</f>
        <v>-9.1374020483801444E-2</v>
      </c>
      <c r="N492" s="2">
        <f>IF(logVir!N492="","",logVir!N492-SKir!N492*logKir!N492-SLir!N492*logHir!N492-SLir!N492*logQir!N492)</f>
        <v>-0.10335425344918481</v>
      </c>
      <c r="O492" s="2">
        <f>IF(logVir!O492="","",logVir!O492-SKir!O492*logKir!O492-SLir!O492*logHir!O492-SLir!O492*logQir!O492)</f>
        <v>-1.2392908621991744E-2</v>
      </c>
    </row>
    <row r="493" spans="1:15" x14ac:dyDescent="0.55000000000000004">
      <c r="A493" s="3">
        <v>16</v>
      </c>
      <c r="B493" s="3">
        <v>25</v>
      </c>
      <c r="I493" s="3">
        <v>16</v>
      </c>
      <c r="J493" s="3">
        <v>25</v>
      </c>
      <c r="K493" s="2">
        <f>IF(logVir!K493="","",logVir!K493-SKir!K493*logKir!K493-SLir!K493*logHir!K493-SLir!K493*logQir!K493)</f>
        <v>-0.13007443414115208</v>
      </c>
      <c r="L493" s="2">
        <f>IF(logVir!L493="","",logVir!L493-SKir!L493*logKir!L493-SLir!L493*logHir!L493-SLir!L493*logQir!L493)</f>
        <v>-0.12157935433898492</v>
      </c>
      <c r="M493" s="2">
        <f>IF(logVir!M493="","",logVir!M493-SKir!M493*logKir!M493-SLir!M493*logHir!M493-SLir!M493*logQir!M493)</f>
        <v>-0.10134756866433595</v>
      </c>
      <c r="N493" s="2">
        <f>IF(logVir!N493="","",logVir!N493-SKir!N493*logKir!N493-SLir!N493*logHir!N493-SLir!N493*logQir!N493)</f>
        <v>-0.13551132027554194</v>
      </c>
      <c r="O493" s="2">
        <f>IF(logVir!O493="","",logVir!O493-SKir!O493*logKir!O493-SLir!O493*logHir!O493-SLir!O493*logQir!O493)</f>
        <v>-0.14525985931041827</v>
      </c>
    </row>
    <row r="494" spans="1:15" x14ac:dyDescent="0.55000000000000004">
      <c r="A494" s="3">
        <v>16</v>
      </c>
      <c r="B494" s="3">
        <v>26</v>
      </c>
      <c r="I494" s="3">
        <v>16</v>
      </c>
      <c r="J494" s="3">
        <v>26</v>
      </c>
      <c r="K494" s="2">
        <f>IF(logVir!K494="","",logVir!K494-SKir!K494*logKir!K494-SLir!K494*logHir!K494-SLir!K494*logQir!K494)</f>
        <v>0.19757517824698625</v>
      </c>
      <c r="L494" s="2">
        <f>IF(logVir!L494="","",logVir!L494-SKir!L494*logKir!L494-SLir!L494*logHir!L494-SLir!L494*logQir!L494)</f>
        <v>0.18817044315643208</v>
      </c>
      <c r="M494" s="2">
        <f>IF(logVir!M494="","",logVir!M494-SKir!M494*logKir!M494-SLir!M494*logHir!M494-SLir!M494*logQir!M494)</f>
        <v>0.18502025487675933</v>
      </c>
      <c r="N494" s="2">
        <f>IF(logVir!N494="","",logVir!N494-SKir!N494*logKir!N494-SLir!N494*logHir!N494-SLir!N494*logQir!N494)</f>
        <v>0.27217016192486948</v>
      </c>
      <c r="O494" s="2">
        <f>IF(logVir!O494="","",logVir!O494-SKir!O494*logKir!O494-SLir!O494*logHir!O494-SLir!O494*logQir!O494)</f>
        <v>0.44174222125771423</v>
      </c>
    </row>
    <row r="495" spans="1:15" x14ac:dyDescent="0.55000000000000004">
      <c r="A495" s="3">
        <v>16</v>
      </c>
      <c r="B495" s="3">
        <v>27</v>
      </c>
      <c r="I495" s="3">
        <v>16</v>
      </c>
      <c r="J495" s="3">
        <v>27</v>
      </c>
      <c r="K495" s="2">
        <f>IF(logVir!K495="","",logVir!K495-SKir!K495*logKir!K495-SLir!K495*logHir!K495-SLir!K495*logQir!K495)</f>
        <v>-7.7270543885485973E-2</v>
      </c>
      <c r="L495" s="2">
        <f>IF(logVir!L495="","",logVir!L495-SKir!L495*logKir!L495-SLir!L495*logHir!L495-SLir!L495*logQir!L495)</f>
        <v>-0.12941128556944248</v>
      </c>
      <c r="M495" s="2">
        <f>IF(logVir!M495="","",logVir!M495-SKir!M495*logKir!M495-SLir!M495*logHir!M495-SLir!M495*logQir!M495)</f>
        <v>-8.3515539987355225E-2</v>
      </c>
      <c r="N495" s="2">
        <f>IF(logVir!N495="","",logVir!N495-SKir!N495*logKir!N495-SLir!N495*logHir!N495-SLir!N495*logQir!N495)</f>
        <v>-9.9525034936802939E-2</v>
      </c>
      <c r="O495" s="2">
        <f>IF(logVir!O495="","",logVir!O495-SKir!O495*logKir!O495-SLir!O495*logHir!O495-SLir!O495*logQir!O495)</f>
        <v>-0.10607422109112699</v>
      </c>
    </row>
    <row r="496" spans="1:15" x14ac:dyDescent="0.55000000000000004">
      <c r="A496" s="3">
        <v>16</v>
      </c>
      <c r="B496" s="3">
        <v>28</v>
      </c>
      <c r="I496" s="3">
        <v>16</v>
      </c>
      <c r="J496" s="3">
        <v>28</v>
      </c>
      <c r="K496" s="2">
        <f>IF(logVir!K496="","",logVir!K496-SKir!K496*logKir!K496-SLir!K496*logHir!K496-SLir!K496*logQir!K496)</f>
        <v>-1.7723946265156845E-2</v>
      </c>
      <c r="L496" s="2">
        <f>IF(logVir!L496="","",logVir!L496-SKir!L496*logKir!L496-SLir!L496*logHir!L496-SLir!L496*logQir!L496)</f>
        <v>1.9177123304321003E-4</v>
      </c>
      <c r="M496" s="2">
        <f>IF(logVir!M496="","",logVir!M496-SKir!M496*logKir!M496-SLir!M496*logHir!M496-SLir!M496*logQir!M496)</f>
        <v>-1.2568222804253095E-2</v>
      </c>
      <c r="N496" s="2">
        <f>IF(logVir!N496="","",logVir!N496-SKir!N496*logKir!N496-SLir!N496*logHir!N496-SLir!N496*logQir!N496)</f>
        <v>-3.86831987399604E-2</v>
      </c>
      <c r="O496" s="2">
        <f>IF(logVir!O496="","",logVir!O496-SKir!O496*logKir!O496-SLir!O496*logHir!O496-SLir!O496*logQir!O496)</f>
        <v>-3.8311137254029987E-2</v>
      </c>
    </row>
    <row r="497" spans="1:15" x14ac:dyDescent="0.55000000000000004">
      <c r="A497" s="3">
        <v>16</v>
      </c>
      <c r="B497" s="3">
        <v>29</v>
      </c>
      <c r="I497" s="3">
        <v>16</v>
      </c>
      <c r="J497" s="3">
        <v>29</v>
      </c>
      <c r="K497" s="2">
        <f>IF(logVir!K497="","",logVir!K497-SKir!K497*logKir!K497-SLir!K497*logHir!K497-SLir!K497*logQir!K497)</f>
        <v>-0.14714887114443631</v>
      </c>
      <c r="L497" s="2">
        <f>IF(logVir!L497="","",logVir!L497-SKir!L497*logKir!L497-SLir!L497*logHir!L497-SLir!L497*logQir!L497)</f>
        <v>-0.16433441258048231</v>
      </c>
      <c r="M497" s="2">
        <f>IF(logVir!M497="","",logVir!M497-SKir!M497*logKir!M497-SLir!M497*logHir!M497-SLir!M497*logQir!M497)</f>
        <v>-8.8422487401275035E-2</v>
      </c>
      <c r="N497" s="2">
        <f>IF(logVir!N497="","",logVir!N497-SKir!N497*logKir!N497-SLir!N497*logHir!N497-SLir!N497*logQir!N497)</f>
        <v>-0.19828506967101309</v>
      </c>
      <c r="O497" s="2">
        <f>IF(logVir!O497="","",logVir!O497-SKir!O497*logKir!O497-SLir!O497*logHir!O497-SLir!O497*logQir!O497)</f>
        <v>-0.18594220478959966</v>
      </c>
    </row>
    <row r="498" spans="1:15" x14ac:dyDescent="0.55000000000000004">
      <c r="A498" s="3">
        <v>16</v>
      </c>
      <c r="B498" s="3">
        <v>30</v>
      </c>
      <c r="I498" s="3">
        <v>16</v>
      </c>
      <c r="J498" s="3">
        <v>30</v>
      </c>
      <c r="K498" s="2">
        <f>IF(logVir!K498="","",logVir!K498-SKir!K498*logKir!K498-SLir!K498*logHir!K498-SLir!K498*logQir!K498)</f>
        <v>-0.14184670530389176</v>
      </c>
      <c r="L498" s="2">
        <f>IF(logVir!L498="","",logVir!L498-SKir!L498*logKir!L498-SLir!L498*logHir!L498-SLir!L498*logQir!L498)</f>
        <v>-0.17054372194616968</v>
      </c>
      <c r="M498" s="2">
        <f>IF(logVir!M498="","",logVir!M498-SKir!M498*logKir!M498-SLir!M498*logHir!M498-SLir!M498*logQir!M498)</f>
        <v>-6.7909517676096015E-2</v>
      </c>
      <c r="N498" s="2">
        <f>IF(logVir!N498="","",logVir!N498-SKir!N498*logKir!N498-SLir!N498*logHir!N498-SLir!N498*logQir!N498)</f>
        <v>-0.12336715312918993</v>
      </c>
      <c r="O498" s="2">
        <f>IF(logVir!O498="","",logVir!O498-SKir!O498*logKir!O498-SLir!O498*logHir!O498-SLir!O498*logQir!O498)</f>
        <v>-0.11351409727947291</v>
      </c>
    </row>
    <row r="499" spans="1:15" x14ac:dyDescent="0.55000000000000004">
      <c r="A499" s="3">
        <v>16</v>
      </c>
      <c r="B499" s="3">
        <v>31</v>
      </c>
      <c r="I499" s="3">
        <v>16</v>
      </c>
      <c r="J499" s="3">
        <v>31</v>
      </c>
      <c r="K499" s="2">
        <f>IF(logVir!K499="","",logVir!K499-SKir!K499*logKir!K499-SLir!K499*logHir!K499-SLir!K499*logQir!K499)</f>
        <v>-3.9504395140204478E-2</v>
      </c>
      <c r="L499" s="2">
        <f>IF(logVir!L499="","",logVir!L499-SKir!L499*logKir!L499-SLir!L499*logHir!L499-SLir!L499*logQir!L499)</f>
        <v>-5.0206958480332381E-2</v>
      </c>
      <c r="M499" s="2">
        <f>IF(logVir!M499="","",logVir!M499-SKir!M499*logKir!M499-SLir!M499*logHir!M499-SLir!M499*logQir!M499)</f>
        <v>-7.3555453195203986E-3</v>
      </c>
      <c r="N499" s="2">
        <f>IF(logVir!N499="","",logVir!N499-SKir!N499*logKir!N499-SLir!N499*logHir!N499-SLir!N499*logQir!N499)</f>
        <v>-4.3619689093401942E-3</v>
      </c>
      <c r="O499" s="2">
        <f>IF(logVir!O499="","",logVir!O499-SKir!O499*logKir!O499-SLir!O499*logHir!O499-SLir!O499*logQir!O499)</f>
        <v>-5.1359762770630993E-2</v>
      </c>
    </row>
    <row r="500" spans="1:15" x14ac:dyDescent="0.55000000000000004">
      <c r="A500" s="3">
        <v>17</v>
      </c>
      <c r="B500" s="3">
        <v>1</v>
      </c>
      <c r="I500" s="3">
        <v>17</v>
      </c>
      <c r="J500" s="3">
        <v>1</v>
      </c>
      <c r="K500" s="2">
        <f>IF(logVir!K500="","",logVir!K500-SKir!K500*logKir!K500-SLir!K500*logHir!K500-SLir!K500*logQir!K500)</f>
        <v>-0.18516785432830252</v>
      </c>
      <c r="L500" s="2">
        <f>IF(logVir!L500="","",logVir!L500-SKir!L500*logKir!L500-SLir!L500*logHir!L500-SLir!L500*logQir!L500)</f>
        <v>-0.18165094722597738</v>
      </c>
      <c r="M500" s="2">
        <f>IF(logVir!M500="","",logVir!M500-SKir!M500*logKir!M500-SLir!M500*logHir!M500-SLir!M500*logQir!M500)</f>
        <v>-0.13507394705240208</v>
      </c>
      <c r="N500" s="2">
        <f>IF(logVir!N500="","",logVir!N500-SKir!N500*logKir!N500-SLir!N500*logHir!N500-SLir!N500*logQir!N500)</f>
        <v>-0.14018321834739217</v>
      </c>
      <c r="O500" s="2">
        <f>IF(logVir!O500="","",logVir!O500-SKir!O500*logKir!O500-SLir!O500*logHir!O500-SLir!O500*logQir!O500)</f>
        <v>-0.47499562168481368</v>
      </c>
    </row>
    <row r="501" spans="1:15" x14ac:dyDescent="0.55000000000000004">
      <c r="A501" s="3">
        <v>17</v>
      </c>
      <c r="B501" s="3">
        <v>2</v>
      </c>
      <c r="I501" s="3">
        <v>17</v>
      </c>
      <c r="J501" s="3">
        <v>2</v>
      </c>
      <c r="K501" s="2">
        <f>IF(logVir!K501="","",logVir!K501-SKir!K501*logKir!K501-SLir!K501*logHir!K501-SLir!K501*logQir!K501)</f>
        <v>-0.16019424851430886</v>
      </c>
      <c r="L501" s="2">
        <f>IF(logVir!L501="","",logVir!L501-SKir!L501*logKir!L501-SLir!L501*logHir!L501-SLir!L501*logQir!L501)</f>
        <v>-0.58820619548311837</v>
      </c>
      <c r="M501" s="2">
        <f>IF(logVir!M501="","",logVir!M501-SKir!M501*logKir!M501-SLir!M501*logHir!M501-SLir!M501*logQir!M501)</f>
        <v>-0.3571425267324046</v>
      </c>
      <c r="N501" s="2">
        <f>IF(logVir!N501="","",logVir!N501-SKir!N501*logKir!N501-SLir!N501*logHir!N501-SLir!N501*logQir!N501)</f>
        <v>-0.2420674259215192</v>
      </c>
      <c r="O501" s="2">
        <f>IF(logVir!O501="","",logVir!O501-SKir!O501*logKir!O501-SLir!O501*logHir!O501-SLir!O501*logQir!O501)</f>
        <v>-0.21247568587729415</v>
      </c>
    </row>
    <row r="502" spans="1:15" x14ac:dyDescent="0.55000000000000004">
      <c r="A502" s="3">
        <v>17</v>
      </c>
      <c r="B502" s="3">
        <v>3</v>
      </c>
      <c r="I502" s="3">
        <v>17</v>
      </c>
      <c r="J502" s="3">
        <v>3</v>
      </c>
      <c r="K502" s="2">
        <f>IF(logVir!K502="","",logVir!K502-SKir!K502*logKir!K502-SLir!K502*logHir!K502-SLir!K502*logQir!K502)</f>
        <v>-0.32797682016632324</v>
      </c>
      <c r="L502" s="2">
        <f>IF(logVir!L502="","",logVir!L502-SKir!L502*logKir!L502-SLir!L502*logHir!L502-SLir!L502*logQir!L502)</f>
        <v>-0.32265945695300219</v>
      </c>
      <c r="M502" s="2">
        <f>IF(logVir!M502="","",logVir!M502-SKir!M502*logKir!M502-SLir!M502*logHir!M502-SLir!M502*logQir!M502)</f>
        <v>-0.37180421604920738</v>
      </c>
      <c r="N502" s="2">
        <f>IF(logVir!N502="","",logVir!N502-SKir!N502*logKir!N502-SLir!N502*logHir!N502-SLir!N502*logQir!N502)</f>
        <v>-0.47567135556245499</v>
      </c>
      <c r="O502" s="2">
        <f>IF(logVir!O502="","",logVir!O502-SKir!O502*logKir!O502-SLir!O502*logHir!O502-SLir!O502*logQir!O502)</f>
        <v>-0.44914124506894354</v>
      </c>
    </row>
    <row r="503" spans="1:15" x14ac:dyDescent="0.55000000000000004">
      <c r="A503" s="3">
        <v>17</v>
      </c>
      <c r="B503" s="3">
        <v>4</v>
      </c>
      <c r="I503" s="3">
        <v>17</v>
      </c>
      <c r="J503" s="3">
        <v>4</v>
      </c>
      <c r="K503" s="2">
        <f>IF(logVir!K503="","",logVir!K503-SKir!K503*logKir!K503-SLir!K503*logHir!K503-SLir!K503*logQir!K503)</f>
        <v>0.17198546569753703</v>
      </c>
      <c r="L503" s="2">
        <f>IF(logVir!L503="","",logVir!L503-SKir!L503*logKir!L503-SLir!L503*logHir!L503-SLir!L503*logQir!L503)</f>
        <v>0.15843698077077215</v>
      </c>
      <c r="M503" s="2">
        <f>IF(logVir!M503="","",logVir!M503-SKir!M503*logKir!M503-SLir!M503*logHir!M503-SLir!M503*logQir!M503)</f>
        <v>3.7425706011313536E-2</v>
      </c>
      <c r="N503" s="2">
        <f>IF(logVir!N503="","",logVir!N503-SKir!N503*logKir!N503-SLir!N503*logHir!N503-SLir!N503*logQir!N503)</f>
        <v>6.4590420045624874E-2</v>
      </c>
      <c r="O503" s="2">
        <f>IF(logVir!O503="","",logVir!O503-SKir!O503*logKir!O503-SLir!O503*logHir!O503-SLir!O503*logQir!O503)</f>
        <v>8.3322786527603582E-3</v>
      </c>
    </row>
    <row r="504" spans="1:15" x14ac:dyDescent="0.55000000000000004">
      <c r="A504" s="3">
        <v>17</v>
      </c>
      <c r="B504" s="3">
        <v>5</v>
      </c>
      <c r="I504" s="3">
        <v>17</v>
      </c>
      <c r="J504" s="3">
        <v>5</v>
      </c>
      <c r="K504" s="2">
        <f>IF(logVir!K504="","",logVir!K504-SKir!K504*logKir!K504-SLir!K504*logHir!K504-SLir!K504*logQir!K504)</f>
        <v>-0.66019395199949504</v>
      </c>
      <c r="L504" s="2">
        <f>IF(logVir!L504="","",logVir!L504-SKir!L504*logKir!L504-SLir!L504*logHir!L504-SLir!L504*logQir!L504)</f>
        <v>-0.77578104644117984</v>
      </c>
      <c r="M504" s="2">
        <f>IF(logVir!M504="","",logVir!M504-SKir!M504*logKir!M504-SLir!M504*logHir!M504-SLir!M504*logQir!M504)</f>
        <v>-0.66552724088471527</v>
      </c>
      <c r="N504" s="2">
        <f>IF(logVir!N504="","",logVir!N504-SKir!N504*logKir!N504-SLir!N504*logHir!N504-SLir!N504*logQir!N504)</f>
        <v>-0.77557211559439621</v>
      </c>
      <c r="O504" s="2">
        <f>IF(logVir!O504="","",logVir!O504-SKir!O504*logKir!O504-SLir!O504*logHir!O504-SLir!O504*logQir!O504)</f>
        <v>-0.57063721412641732</v>
      </c>
    </row>
    <row r="505" spans="1:15" x14ac:dyDescent="0.55000000000000004">
      <c r="A505" s="3">
        <v>17</v>
      </c>
      <c r="B505" s="3">
        <v>6</v>
      </c>
      <c r="I505" s="3">
        <v>17</v>
      </c>
      <c r="J505" s="3">
        <v>6</v>
      </c>
      <c r="K505" s="2">
        <f>IF(logVir!K505="","",logVir!K505-SKir!K505*logKir!K505-SLir!K505*logHir!K505-SLir!K505*logQir!K505)</f>
        <v>0.21072327797209012</v>
      </c>
      <c r="L505" s="2">
        <f>IF(logVir!L505="","",logVir!L505-SKir!L505*logKir!L505-SLir!L505*logHir!L505-SLir!L505*logQir!L505)</f>
        <v>0.63070100383465721</v>
      </c>
      <c r="M505" s="2">
        <f>IF(logVir!M505="","",logVir!M505-SKir!M505*logKir!M505-SLir!M505*logHir!M505-SLir!M505*logQir!M505)</f>
        <v>0.42336939520424521</v>
      </c>
      <c r="N505" s="2">
        <f>IF(logVir!N505="","",logVir!N505-SKir!N505*logKir!N505-SLir!N505*logHir!N505-SLir!N505*logQir!N505)</f>
        <v>0.34889685420960365</v>
      </c>
      <c r="O505" s="2">
        <f>IF(logVir!O505="","",logVir!O505-SKir!O505*logKir!O505-SLir!O505*logHir!O505-SLir!O505*logQir!O505)</f>
        <v>0.66527091746908551</v>
      </c>
    </row>
    <row r="506" spans="1:15" x14ac:dyDescent="0.55000000000000004">
      <c r="A506" s="3">
        <v>17</v>
      </c>
      <c r="B506" s="3">
        <v>7</v>
      </c>
      <c r="I506" s="3">
        <v>17</v>
      </c>
      <c r="J506" s="3">
        <v>7</v>
      </c>
      <c r="K506" s="2">
        <f>IF(logVir!K506="","",logVir!K506-SKir!K506*logKir!K506-SLir!K506*logHir!K506-SLir!K506*logQir!K506)</f>
        <v>-8.0625440544845495E-2</v>
      </c>
      <c r="L506" s="2">
        <f>IF(logVir!L506="","",logVir!L506-SKir!L506*logKir!L506-SLir!L506*logHir!L506-SLir!L506*logQir!L506)</f>
        <v>1.2976925144680001E-2</v>
      </c>
      <c r="M506" s="2">
        <f>IF(logVir!M506="","",logVir!M506-SKir!M506*logKir!M506-SLir!M506*logHir!M506-SLir!M506*logQir!M506)</f>
        <v>-0.15781456941477881</v>
      </c>
      <c r="N506" s="2">
        <f>IF(logVir!N506="","",logVir!N506-SKir!N506*logKir!N506-SLir!N506*logHir!N506-SLir!N506*logQir!N506)</f>
        <v>-0.36262885239548576</v>
      </c>
      <c r="O506" s="2">
        <f>IF(logVir!O506="","",logVir!O506-SKir!O506*logKir!O506-SLir!O506*logHir!O506-SLir!O506*logQir!O506)</f>
        <v>-0.3813078006137855</v>
      </c>
    </row>
    <row r="507" spans="1:15" x14ac:dyDescent="0.55000000000000004">
      <c r="A507" s="3">
        <v>17</v>
      </c>
      <c r="B507" s="3">
        <v>8</v>
      </c>
      <c r="I507" s="3">
        <v>17</v>
      </c>
      <c r="J507" s="3">
        <v>8</v>
      </c>
      <c r="K507" s="2">
        <f>IF(logVir!K507="","",logVir!K507-SKir!K507*logKir!K507-SLir!K507*logHir!K507-SLir!K507*logQir!K507)</f>
        <v>3.7211919090017989E-2</v>
      </c>
      <c r="L507" s="2">
        <f>IF(logVir!L507="","",logVir!L507-SKir!L507*logKir!L507-SLir!L507*logHir!L507-SLir!L507*logQir!L507)</f>
        <v>-0.14830977561798828</v>
      </c>
      <c r="M507" s="2">
        <f>IF(logVir!M507="","",logVir!M507-SKir!M507*logKir!M507-SLir!M507*logHir!M507-SLir!M507*logQir!M507)</f>
        <v>5.8339091262770329E-2</v>
      </c>
      <c r="N507" s="2">
        <f>IF(logVir!N507="","",logVir!N507-SKir!N507*logKir!N507-SLir!N507*logHir!N507-SLir!N507*logQir!N507)</f>
        <v>5.2978806881803925E-2</v>
      </c>
      <c r="O507" s="2">
        <f>IF(logVir!O507="","",logVir!O507-SKir!O507*logKir!O507-SLir!O507*logHir!O507-SLir!O507*logQir!O507)</f>
        <v>6.778507038486762E-3</v>
      </c>
    </row>
    <row r="508" spans="1:15" x14ac:dyDescent="0.55000000000000004">
      <c r="A508" s="3">
        <v>17</v>
      </c>
      <c r="B508" s="3">
        <v>9</v>
      </c>
      <c r="I508" s="3">
        <v>17</v>
      </c>
      <c r="J508" s="3">
        <v>9</v>
      </c>
      <c r="K508" s="2">
        <f>IF(logVir!K508="","",logVir!K508-SKir!K508*logKir!K508-SLir!K508*logHir!K508-SLir!K508*logQir!K508)</f>
        <v>-2.2959944442222723E-2</v>
      </c>
      <c r="L508" s="2">
        <f>IF(logVir!L508="","",logVir!L508-SKir!L508*logKir!L508-SLir!L508*logHir!L508-SLir!L508*logQir!L508)</f>
        <v>-0.21965802452393096</v>
      </c>
      <c r="M508" s="2">
        <f>IF(logVir!M508="","",logVir!M508-SKir!M508*logKir!M508-SLir!M508*logHir!M508-SLir!M508*logQir!M508)</f>
        <v>-0.28253126320748423</v>
      </c>
      <c r="N508" s="2">
        <f>IF(logVir!N508="","",logVir!N508-SKir!N508*logKir!N508-SLir!N508*logHir!N508-SLir!N508*logQir!N508)</f>
        <v>-0.28731622462373524</v>
      </c>
      <c r="O508" s="2">
        <f>IF(logVir!O508="","",logVir!O508-SKir!O508*logKir!O508-SLir!O508*logHir!O508-SLir!O508*logQir!O508)</f>
        <v>-0.2441125559873219</v>
      </c>
    </row>
    <row r="509" spans="1:15" x14ac:dyDescent="0.55000000000000004">
      <c r="A509" s="3">
        <v>17</v>
      </c>
      <c r="B509" s="3">
        <v>10</v>
      </c>
      <c r="I509" s="3">
        <v>17</v>
      </c>
      <c r="J509" s="3">
        <v>10</v>
      </c>
      <c r="K509" s="2">
        <f>IF(logVir!K509="","",logVir!K509-SKir!K509*logKir!K509-SLir!K509*logHir!K509-SLir!K509*logQir!K509)</f>
        <v>-0.43032091702031272</v>
      </c>
      <c r="L509" s="2">
        <f>IF(logVir!L509="","",logVir!L509-SKir!L509*logKir!L509-SLir!L509*logHir!L509-SLir!L509*logQir!L509)</f>
        <v>-0.13412854194755183</v>
      </c>
      <c r="M509" s="2">
        <f>IF(logVir!M509="","",logVir!M509-SKir!M509*logKir!M509-SLir!M509*logHir!M509-SLir!M509*logQir!M509)</f>
        <v>-0.17442376622979494</v>
      </c>
      <c r="N509" s="2">
        <f>IF(logVir!N509="","",logVir!N509-SKir!N509*logKir!N509-SLir!N509*logHir!N509-SLir!N509*logQir!N509)</f>
        <v>-0.22749224259857087</v>
      </c>
      <c r="O509" s="2">
        <f>IF(logVir!O509="","",logVir!O509-SKir!O509*logKir!O509-SLir!O509*logHir!O509-SLir!O509*logQir!O509)</f>
        <v>-1.8045056441230962E-2</v>
      </c>
    </row>
    <row r="510" spans="1:15" x14ac:dyDescent="0.55000000000000004">
      <c r="A510" s="3">
        <v>17</v>
      </c>
      <c r="B510" s="3">
        <v>11</v>
      </c>
      <c r="I510" s="3">
        <v>17</v>
      </c>
      <c r="J510" s="3">
        <v>11</v>
      </c>
      <c r="K510" s="2">
        <f>IF(logVir!K510="","",logVir!K510-SKir!K510*logKir!K510-SLir!K510*logHir!K510-SLir!K510*logQir!K510)</f>
        <v>0.15818833717870423</v>
      </c>
      <c r="L510" s="2">
        <f>IF(logVir!L510="","",logVir!L510-SKir!L510*logKir!L510-SLir!L510*logHir!L510-SLir!L510*logQir!L510)</f>
        <v>0.44713711220526936</v>
      </c>
      <c r="M510" s="2">
        <f>IF(logVir!M510="","",logVir!M510-SKir!M510*logKir!M510-SLir!M510*logHir!M510-SLir!M510*logQir!M510)</f>
        <v>-7.1948378207506658E-2</v>
      </c>
      <c r="N510" s="2">
        <f>IF(logVir!N510="","",logVir!N510-SKir!N510*logKir!N510-SLir!N510*logHir!N510-SLir!N510*logQir!N510)</f>
        <v>-3.837109054617268E-2</v>
      </c>
      <c r="O510" s="2">
        <f>IF(logVir!O510="","",logVir!O510-SKir!O510*logKir!O510-SLir!O510*logHir!O510-SLir!O510*logQir!O510)</f>
        <v>-0.23581438268814245</v>
      </c>
    </row>
    <row r="511" spans="1:15" x14ac:dyDescent="0.55000000000000004">
      <c r="A511" s="3">
        <v>17</v>
      </c>
      <c r="B511" s="3">
        <v>12</v>
      </c>
      <c r="I511" s="3">
        <v>17</v>
      </c>
      <c r="J511" s="3">
        <v>12</v>
      </c>
      <c r="K511" s="2">
        <f>IF(logVir!K511="","",logVir!K511-SKir!K511*logKir!K511-SLir!K511*logHir!K511-SLir!K511*logQir!K511)</f>
        <v>-3.5904070608044417E-3</v>
      </c>
      <c r="L511" s="2">
        <f>IF(logVir!L511="","",logVir!L511-SKir!L511*logKir!L511-SLir!L511*logHir!L511-SLir!L511*logQir!L511)</f>
        <v>0.15580095261938495</v>
      </c>
      <c r="M511" s="2">
        <f>IF(logVir!M511="","",logVir!M511-SKir!M511*logKir!M511-SLir!M511*logHir!M511-SLir!M511*logQir!M511)</f>
        <v>0.16644445407045119</v>
      </c>
      <c r="N511" s="2">
        <f>IF(logVir!N511="","",logVir!N511-SKir!N511*logKir!N511-SLir!N511*logHir!N511-SLir!N511*logQir!N511)</f>
        <v>7.142957199538548E-2</v>
      </c>
      <c r="O511" s="2">
        <f>IF(logVir!O511="","",logVir!O511-SKir!O511*logKir!O511-SLir!O511*logHir!O511-SLir!O511*logQir!O511)</f>
        <v>-5.1624696680730928E-3</v>
      </c>
    </row>
    <row r="512" spans="1:15" x14ac:dyDescent="0.55000000000000004">
      <c r="A512" s="3">
        <v>17</v>
      </c>
      <c r="B512" s="3">
        <v>13</v>
      </c>
      <c r="I512" s="3">
        <v>17</v>
      </c>
      <c r="J512" s="3">
        <v>13</v>
      </c>
      <c r="K512" s="2">
        <f>IF(logVir!K512="","",logVir!K512-SKir!K512*logKir!K512-SLir!K512*logHir!K512-SLir!K512*logQir!K512)</f>
        <v>0.61201565501222832</v>
      </c>
      <c r="L512" s="2">
        <f>IF(logVir!L512="","",logVir!L512-SKir!L512*logKir!L512-SLir!L512*logHir!L512-SLir!L512*logQir!L512)</f>
        <v>1.0413659525401779</v>
      </c>
      <c r="M512" s="2">
        <f>IF(logVir!M512="","",logVir!M512-SKir!M512*logKir!M512-SLir!M512*logHir!M512-SLir!M512*logQir!M512)</f>
        <v>0.51249977934426505</v>
      </c>
      <c r="N512" s="2">
        <f>IF(logVir!N512="","",logVir!N512-SKir!N512*logKir!N512-SLir!N512*logHir!N512-SLir!N512*logQir!N512)</f>
        <v>1.1426010456264117</v>
      </c>
      <c r="O512" s="2">
        <f>IF(logVir!O512="","",logVir!O512-SKir!O512*logKir!O512-SLir!O512*logHir!O512-SLir!O512*logQir!O512)</f>
        <v>0.2564002448741865</v>
      </c>
    </row>
    <row r="513" spans="1:15" x14ac:dyDescent="0.55000000000000004">
      <c r="A513" s="3">
        <v>17</v>
      </c>
      <c r="B513" s="3">
        <v>14</v>
      </c>
      <c r="I513" s="3">
        <v>17</v>
      </c>
      <c r="J513" s="3">
        <v>14</v>
      </c>
      <c r="K513" s="2">
        <f>IF(logVir!K513="","",logVir!K513-SKir!K513*logKir!K513-SLir!K513*logHir!K513-SLir!K513*logQir!K513)</f>
        <v>7.7015165519642617E-2</v>
      </c>
      <c r="L513" s="2">
        <f>IF(logVir!L513="","",logVir!L513-SKir!L513*logKir!L513-SLir!L513*logHir!L513-SLir!L513*logQir!L513)</f>
        <v>0.31092182448422756</v>
      </c>
      <c r="M513" s="2">
        <f>IF(logVir!M513="","",logVir!M513-SKir!M513*logKir!M513-SLir!M513*logHir!M513-SLir!M513*logQir!M513)</f>
        <v>-2.753804075263061E-2</v>
      </c>
      <c r="N513" s="2">
        <f>IF(logVir!N513="","",logVir!N513-SKir!N513*logKir!N513-SLir!N513*logHir!N513-SLir!N513*logQir!N513)</f>
        <v>1.3367634806955766E-2</v>
      </c>
      <c r="O513" s="2">
        <f>IF(logVir!O513="","",logVir!O513-SKir!O513*logKir!O513-SLir!O513*logHir!O513-SLir!O513*logQir!O513)</f>
        <v>0.12070845904522391</v>
      </c>
    </row>
    <row r="514" spans="1:15" x14ac:dyDescent="0.55000000000000004">
      <c r="A514" s="3">
        <v>17</v>
      </c>
      <c r="B514" s="3">
        <v>15</v>
      </c>
      <c r="I514" s="3">
        <v>17</v>
      </c>
      <c r="J514" s="3">
        <v>15</v>
      </c>
      <c r="K514" s="2">
        <f>IF(logVir!K514="","",logVir!K514-SKir!K514*logKir!K514-SLir!K514*logHir!K514-SLir!K514*logQir!K514)</f>
        <v>0.14093808805948355</v>
      </c>
      <c r="L514" s="2">
        <f>IF(logVir!L514="","",logVir!L514-SKir!L514*logKir!L514-SLir!L514*logHir!L514-SLir!L514*logQir!L514)</f>
        <v>0.16613820878629026</v>
      </c>
      <c r="M514" s="2">
        <f>IF(logVir!M514="","",logVir!M514-SKir!M514*logKir!M514-SLir!M514*logHir!M514-SLir!M514*logQir!M514)</f>
        <v>4.1463810717643865E-2</v>
      </c>
      <c r="N514" s="2">
        <f>IF(logVir!N514="","",logVir!N514-SKir!N514*logKir!N514-SLir!N514*logHir!N514-SLir!N514*logQir!N514)</f>
        <v>0.16560673399914808</v>
      </c>
      <c r="O514" s="2">
        <f>IF(logVir!O514="","",logVir!O514-SKir!O514*logKir!O514-SLir!O514*logHir!O514-SLir!O514*logQir!O514)</f>
        <v>0.14208813872123721</v>
      </c>
    </row>
    <row r="515" spans="1:15" x14ac:dyDescent="0.55000000000000004">
      <c r="A515" s="3">
        <v>17</v>
      </c>
      <c r="B515" s="3">
        <v>16</v>
      </c>
      <c r="I515" s="3">
        <v>17</v>
      </c>
      <c r="J515" s="3">
        <v>16</v>
      </c>
      <c r="K515" s="2">
        <f>IF(logVir!K515="","",logVir!K515-SKir!K515*logKir!K515-SLir!K515*logHir!K515-SLir!K515*logQir!K515)</f>
        <v>0.17506248590136428</v>
      </c>
      <c r="L515" s="2">
        <f>IF(logVir!L515="","",logVir!L515-SKir!L515*logKir!L515-SLir!L515*logHir!L515-SLir!L515*logQir!L515)</f>
        <v>0.19086746460020645</v>
      </c>
      <c r="M515" s="2">
        <f>IF(logVir!M515="","",logVir!M515-SKir!M515*logKir!M515-SLir!M515*logHir!M515-SLir!M515*logQir!M515)</f>
        <v>-0.11436522159506447</v>
      </c>
      <c r="N515" s="2">
        <f>IF(logVir!N515="","",logVir!N515-SKir!N515*logKir!N515-SLir!N515*logHir!N515-SLir!N515*logQir!N515)</f>
        <v>4.6440964113607569E-2</v>
      </c>
      <c r="O515" s="2">
        <f>IF(logVir!O515="","",logVir!O515-SKir!O515*logKir!O515-SLir!O515*logHir!O515-SLir!O515*logQir!O515)</f>
        <v>2.9824052274539964E-2</v>
      </c>
    </row>
    <row r="516" spans="1:15" x14ac:dyDescent="0.55000000000000004">
      <c r="A516" s="3">
        <v>17</v>
      </c>
      <c r="B516" s="3">
        <v>17</v>
      </c>
      <c r="I516" s="3">
        <v>17</v>
      </c>
      <c r="J516" s="3">
        <v>17</v>
      </c>
      <c r="K516" s="2">
        <f>IF(logVir!K516="","",logVir!K516-SKir!K516*logKir!K516-SLir!K516*logHir!K516-SLir!K516*logQir!K516)</f>
        <v>3.3774411235445612E-2</v>
      </c>
      <c r="L516" s="2">
        <f>IF(logVir!L516="","",logVir!L516-SKir!L516*logKir!L516-SLir!L516*logHir!L516-SLir!L516*logQir!L516)</f>
        <v>-0.22342707659630079</v>
      </c>
      <c r="M516" s="2">
        <f>IF(logVir!M516="","",logVir!M516-SKir!M516*logKir!M516-SLir!M516*logHir!M516-SLir!M516*logQir!M516)</f>
        <v>-0.24279529505376665</v>
      </c>
      <c r="N516" s="2">
        <f>IF(logVir!N516="","",logVir!N516-SKir!N516*logKir!N516-SLir!N516*logHir!N516-SLir!N516*logQir!N516)</f>
        <v>-0.24025381318267927</v>
      </c>
      <c r="O516" s="2">
        <f>IF(logVir!O516="","",logVir!O516-SKir!O516*logKir!O516-SLir!O516*logHir!O516-SLir!O516*logQir!O516)</f>
        <v>-0.65178232133343683</v>
      </c>
    </row>
    <row r="517" spans="1:15" x14ac:dyDescent="0.55000000000000004">
      <c r="A517" s="3">
        <v>17</v>
      </c>
      <c r="B517" s="3">
        <v>18</v>
      </c>
      <c r="I517" s="3">
        <v>17</v>
      </c>
      <c r="J517" s="3">
        <v>18</v>
      </c>
      <c r="K517" s="2">
        <f>IF(logVir!K517="","",logVir!K517-SKir!K517*logKir!K517-SLir!K517*logHir!K517-SLir!K517*logQir!K517)</f>
        <v>-0.18539152853445121</v>
      </c>
      <c r="L517" s="2">
        <f>IF(logVir!L517="","",logVir!L517-SKir!L517*logKir!L517-SLir!L517*logHir!L517-SLir!L517*logQir!L517)</f>
        <v>-5.9620066059610288E-2</v>
      </c>
      <c r="M517" s="2">
        <f>IF(logVir!M517="","",logVir!M517-SKir!M517*logKir!M517-SLir!M517*logHir!M517-SLir!M517*logQir!M517)</f>
        <v>-0.1147981616838392</v>
      </c>
      <c r="N517" s="2">
        <f>IF(logVir!N517="","",logVir!N517-SKir!N517*logKir!N517-SLir!N517*logHir!N517-SLir!N517*logQir!N517)</f>
        <v>-0.16409663704039368</v>
      </c>
      <c r="O517" s="2">
        <f>IF(logVir!O517="","",logVir!O517-SKir!O517*logKir!O517-SLir!O517*logHir!O517-SLir!O517*logQir!O517)</f>
        <v>-0.34367534302170055</v>
      </c>
    </row>
    <row r="518" spans="1:15" x14ac:dyDescent="0.55000000000000004">
      <c r="A518" s="3">
        <v>17</v>
      </c>
      <c r="B518" s="3">
        <v>19</v>
      </c>
      <c r="I518" s="3">
        <v>17</v>
      </c>
      <c r="J518" s="3">
        <v>19</v>
      </c>
      <c r="K518" s="2">
        <f>IF(logVir!K518="","",logVir!K518-SKir!K518*logKir!K518-SLir!K518*logHir!K518-SLir!K518*logQir!K518)</f>
        <v>-0.11323348105771132</v>
      </c>
      <c r="L518" s="2">
        <f>IF(logVir!L518="","",logVir!L518-SKir!L518*logKir!L518-SLir!L518*logHir!L518-SLir!L518*logQir!L518)</f>
        <v>-0.12052635507802546</v>
      </c>
      <c r="M518" s="2">
        <f>IF(logVir!M518="","",logVir!M518-SKir!M518*logKir!M518-SLir!M518*logHir!M518-SLir!M518*logQir!M518)</f>
        <v>-0.10027848531995323</v>
      </c>
      <c r="N518" s="2">
        <f>IF(logVir!N518="","",logVir!N518-SKir!N518*logKir!N518-SLir!N518*logHir!N518-SLir!N518*logQir!N518)</f>
        <v>-0.22109039139661329</v>
      </c>
      <c r="O518" s="2">
        <f>IF(logVir!O518="","",logVir!O518-SKir!O518*logKir!O518-SLir!O518*logHir!O518-SLir!O518*logQir!O518)</f>
        <v>-6.9255384030119368E-2</v>
      </c>
    </row>
    <row r="519" spans="1:15" x14ac:dyDescent="0.55000000000000004">
      <c r="A519" s="3">
        <v>17</v>
      </c>
      <c r="B519" s="3">
        <v>20</v>
      </c>
      <c r="I519" s="3">
        <v>17</v>
      </c>
      <c r="J519" s="3">
        <v>20</v>
      </c>
      <c r="K519" s="2">
        <f>IF(logVir!K519="","",logVir!K519-SKir!K519*logKir!K519-SLir!K519*logHir!K519-SLir!K519*logQir!K519)</f>
        <v>-0.187267455429388</v>
      </c>
      <c r="L519" s="2">
        <f>IF(logVir!L519="","",logVir!L519-SKir!L519*logKir!L519-SLir!L519*logHir!L519-SLir!L519*logQir!L519)</f>
        <v>-0.17987824579248624</v>
      </c>
      <c r="M519" s="2">
        <f>IF(logVir!M519="","",logVir!M519-SKir!M519*logKir!M519-SLir!M519*logHir!M519-SLir!M519*logQir!M519)</f>
        <v>-0.11842201786187015</v>
      </c>
      <c r="N519" s="2">
        <f>IF(logVir!N519="","",logVir!N519-SKir!N519*logKir!N519-SLir!N519*logHir!N519-SLir!N519*logQir!N519)</f>
        <v>-0.20227541129914928</v>
      </c>
      <c r="O519" s="2">
        <f>IF(logVir!O519="","",logVir!O519-SKir!O519*logKir!O519-SLir!O519*logHir!O519-SLir!O519*logQir!O519)</f>
        <v>-0.24244968422011159</v>
      </c>
    </row>
    <row r="520" spans="1:15" x14ac:dyDescent="0.55000000000000004">
      <c r="A520" s="3">
        <v>17</v>
      </c>
      <c r="B520" s="3">
        <v>21</v>
      </c>
      <c r="I520" s="3">
        <v>17</v>
      </c>
      <c r="J520" s="3">
        <v>21</v>
      </c>
      <c r="K520" s="2">
        <f>IF(logVir!K520="","",logVir!K520-SKir!K520*logKir!K520-SLir!K520*logHir!K520-SLir!K520*logQir!K520)</f>
        <v>-6.202936082496608E-2</v>
      </c>
      <c r="L520" s="2">
        <f>IF(logVir!L520="","",logVir!L520-SKir!L520*logKir!L520-SLir!L520*logHir!L520-SLir!L520*logQir!L520)</f>
        <v>-0.17001986008925599</v>
      </c>
      <c r="M520" s="2">
        <f>IF(logVir!M520="","",logVir!M520-SKir!M520*logKir!M520-SLir!M520*logHir!M520-SLir!M520*logQir!M520)</f>
        <v>-0.29599336644885754</v>
      </c>
      <c r="N520" s="2">
        <f>IF(logVir!N520="","",logVir!N520-SKir!N520*logKir!N520-SLir!N520*logHir!N520-SLir!N520*logQir!N520)</f>
        <v>-0.34775234207180511</v>
      </c>
      <c r="O520" s="2">
        <f>IF(logVir!O520="","",logVir!O520-SKir!O520*logKir!O520-SLir!O520*logHir!O520-SLir!O520*logQir!O520)</f>
        <v>-0.38520015657038387</v>
      </c>
    </row>
    <row r="521" spans="1:15" x14ac:dyDescent="0.55000000000000004">
      <c r="A521" s="3">
        <v>17</v>
      </c>
      <c r="B521" s="3">
        <v>22</v>
      </c>
      <c r="I521" s="3">
        <v>17</v>
      </c>
      <c r="J521" s="3">
        <v>22</v>
      </c>
      <c r="K521" s="2">
        <f>IF(logVir!K521="","",logVir!K521-SKir!K521*logKir!K521-SLir!K521*logHir!K521-SLir!K521*logQir!K521)</f>
        <v>-0.20818974299333007</v>
      </c>
      <c r="L521" s="2">
        <f>IF(logVir!L521="","",logVir!L521-SKir!L521*logKir!L521-SLir!L521*logHir!L521-SLir!L521*logQir!L521)</f>
        <v>-0.24306103574109306</v>
      </c>
      <c r="M521" s="2">
        <f>IF(logVir!M521="","",logVir!M521-SKir!M521*logKir!M521-SLir!M521*logHir!M521-SLir!M521*logQir!M521)</f>
        <v>-9.3470990485016614E-2</v>
      </c>
      <c r="N521" s="2">
        <f>IF(logVir!N521="","",logVir!N521-SKir!N521*logKir!N521-SLir!N521*logHir!N521-SLir!N521*logQir!N521)</f>
        <v>2.4900157797554771E-2</v>
      </c>
      <c r="O521" s="2">
        <f>IF(logVir!O521="","",logVir!O521-SKir!O521*logKir!O521-SLir!O521*logHir!O521-SLir!O521*logQir!O521)</f>
        <v>-0.15555954861443011</v>
      </c>
    </row>
    <row r="522" spans="1:15" x14ac:dyDescent="0.55000000000000004">
      <c r="A522" s="3">
        <v>17</v>
      </c>
      <c r="B522" s="3">
        <v>23</v>
      </c>
      <c r="I522" s="3">
        <v>17</v>
      </c>
      <c r="J522" s="3">
        <v>23</v>
      </c>
      <c r="K522" s="2">
        <f>IF(logVir!K522="","",logVir!K522-SKir!K522*logKir!K522-SLir!K522*logHir!K522-SLir!K522*logQir!K522)</f>
        <v>-0.20693278857575889</v>
      </c>
      <c r="L522" s="2">
        <f>IF(logVir!L522="","",logVir!L522-SKir!L522*logKir!L522-SLir!L522*logHir!L522-SLir!L522*logQir!L522)</f>
        <v>-0.29511351589379464</v>
      </c>
      <c r="M522" s="2">
        <f>IF(logVir!M522="","",logVir!M522-SKir!M522*logKir!M522-SLir!M522*logHir!M522-SLir!M522*logQir!M522)</f>
        <v>-0.34346106276960858</v>
      </c>
      <c r="N522" s="2">
        <f>IF(logVir!N522="","",logVir!N522-SKir!N522*logKir!N522-SLir!N522*logHir!N522-SLir!N522*logQir!N522)</f>
        <v>-0.29397698654274035</v>
      </c>
      <c r="O522" s="2">
        <f>IF(logVir!O522="","",logVir!O522-SKir!O522*logKir!O522-SLir!O522*logHir!O522-SLir!O522*logQir!O522)</f>
        <v>-0.28653536220897458</v>
      </c>
    </row>
    <row r="523" spans="1:15" x14ac:dyDescent="0.55000000000000004">
      <c r="A523" s="3">
        <v>17</v>
      </c>
      <c r="B523" s="3">
        <v>24</v>
      </c>
      <c r="I523" s="3">
        <v>17</v>
      </c>
      <c r="J523" s="3">
        <v>24</v>
      </c>
      <c r="K523" s="2">
        <f>IF(logVir!K523="","",logVir!K523-SKir!K523*logKir!K523-SLir!K523*logHir!K523-SLir!K523*logQir!K523)</f>
        <v>-9.4110757136230155E-2</v>
      </c>
      <c r="L523" s="2">
        <f>IF(logVir!L523="","",logVir!L523-SKir!L523*logKir!L523-SLir!L523*logHir!L523-SLir!L523*logQir!L523)</f>
        <v>-1.3223419537722617E-2</v>
      </c>
      <c r="M523" s="2">
        <f>IF(logVir!M523="","",logVir!M523-SKir!M523*logKir!M523-SLir!M523*logHir!M523-SLir!M523*logQir!M523)</f>
        <v>-9.8924682048828566E-2</v>
      </c>
      <c r="N523" s="2">
        <f>IF(logVir!N523="","",logVir!N523-SKir!N523*logKir!N523-SLir!N523*logHir!N523-SLir!N523*logQir!N523)</f>
        <v>-6.052355893266452E-2</v>
      </c>
      <c r="O523" s="2">
        <f>IF(logVir!O523="","",logVir!O523-SKir!O523*logKir!O523-SLir!O523*logHir!O523-SLir!O523*logQir!O523)</f>
        <v>-0.12538005162053681</v>
      </c>
    </row>
    <row r="524" spans="1:15" x14ac:dyDescent="0.55000000000000004">
      <c r="A524" s="3">
        <v>17</v>
      </c>
      <c r="B524" s="3">
        <v>25</v>
      </c>
      <c r="I524" s="3">
        <v>17</v>
      </c>
      <c r="J524" s="3">
        <v>25</v>
      </c>
      <c r="K524" s="2">
        <f>IF(logVir!K524="","",logVir!K524-SKir!K524*logKir!K524-SLir!K524*logHir!K524-SLir!K524*logQir!K524)</f>
        <v>-9.425777718728591E-2</v>
      </c>
      <c r="L524" s="2">
        <f>IF(logVir!L524="","",logVir!L524-SKir!L524*logKir!L524-SLir!L524*logHir!L524-SLir!L524*logQir!L524)</f>
        <v>-8.9850851228961956E-2</v>
      </c>
      <c r="M524" s="2">
        <f>IF(logVir!M524="","",logVir!M524-SKir!M524*logKir!M524-SLir!M524*logHir!M524-SLir!M524*logQir!M524)</f>
        <v>-4.6130858157124963E-2</v>
      </c>
      <c r="N524" s="2">
        <f>IF(logVir!N524="","",logVir!N524-SKir!N524*logKir!N524-SLir!N524*logHir!N524-SLir!N524*logQir!N524)</f>
        <v>-1.6842215788201199E-2</v>
      </c>
      <c r="O524" s="2">
        <f>IF(logVir!O524="","",logVir!O524-SKir!O524*logKir!O524-SLir!O524*logHir!O524-SLir!O524*logQir!O524)</f>
        <v>-0.21599540992955352</v>
      </c>
    </row>
    <row r="525" spans="1:15" x14ac:dyDescent="0.55000000000000004">
      <c r="A525" s="3">
        <v>17</v>
      </c>
      <c r="B525" s="3">
        <v>26</v>
      </c>
      <c r="I525" s="3">
        <v>17</v>
      </c>
      <c r="J525" s="3">
        <v>26</v>
      </c>
      <c r="K525" s="2">
        <f>IF(logVir!K525="","",logVir!K525-SKir!K525*logKir!K525-SLir!K525*logHir!K525-SLir!K525*logQir!K525)</f>
        <v>6.0425182504707598E-3</v>
      </c>
      <c r="L525" s="2">
        <f>IF(logVir!L525="","",logVir!L525-SKir!L525*logKir!L525-SLir!L525*logHir!L525-SLir!L525*logQir!L525)</f>
        <v>1.0264400507609905E-2</v>
      </c>
      <c r="M525" s="2">
        <f>IF(logVir!M525="","",logVir!M525-SKir!M525*logKir!M525-SLir!M525*logHir!M525-SLir!M525*logQir!M525)</f>
        <v>1.0916176336838244E-2</v>
      </c>
      <c r="N525" s="2">
        <f>IF(logVir!N525="","",logVir!N525-SKir!N525*logKir!N525-SLir!N525*logHir!N525-SLir!N525*logQir!N525)</f>
        <v>-7.8893632131529251E-2</v>
      </c>
      <c r="O525" s="2">
        <f>IF(logVir!O525="","",logVir!O525-SKir!O525*logKir!O525-SLir!O525*logHir!O525-SLir!O525*logQir!O525)</f>
        <v>-9.4397730039817968E-2</v>
      </c>
    </row>
    <row r="526" spans="1:15" x14ac:dyDescent="0.55000000000000004">
      <c r="A526" s="3">
        <v>17</v>
      </c>
      <c r="B526" s="3">
        <v>27</v>
      </c>
      <c r="I526" s="3">
        <v>17</v>
      </c>
      <c r="J526" s="3">
        <v>27</v>
      </c>
      <c r="K526" s="2">
        <f>IF(logVir!K526="","",logVir!K526-SKir!K526*logKir!K526-SLir!K526*logHir!K526-SLir!K526*logQir!K526)</f>
        <v>-3.4657595955807717E-2</v>
      </c>
      <c r="L526" s="2">
        <f>IF(logVir!L526="","",logVir!L526-SKir!L526*logKir!L526-SLir!L526*logHir!L526-SLir!L526*logQir!L526)</f>
        <v>-3.5834959952683168E-2</v>
      </c>
      <c r="M526" s="2">
        <f>IF(logVir!M526="","",logVir!M526-SKir!M526*logKir!M526-SLir!M526*logHir!M526-SLir!M526*logQir!M526)</f>
        <v>-8.8024628212525491E-2</v>
      </c>
      <c r="N526" s="2">
        <f>IF(logVir!N526="","",logVir!N526-SKir!N526*logKir!N526-SLir!N526*logHir!N526-SLir!N526*logQir!N526)</f>
        <v>-0.10433245194256945</v>
      </c>
      <c r="O526" s="2">
        <f>IF(logVir!O526="","",logVir!O526-SKir!O526*logKir!O526-SLir!O526*logHir!O526-SLir!O526*logQir!O526)</f>
        <v>-9.176024130834641E-2</v>
      </c>
    </row>
    <row r="527" spans="1:15" x14ac:dyDescent="0.55000000000000004">
      <c r="A527" s="3">
        <v>17</v>
      </c>
      <c r="B527" s="3">
        <v>28</v>
      </c>
      <c r="I527" s="3">
        <v>17</v>
      </c>
      <c r="J527" s="3">
        <v>28</v>
      </c>
      <c r="K527" s="2">
        <f>IF(logVir!K527="","",logVir!K527-SKir!K527*logKir!K527-SLir!K527*logHir!K527-SLir!K527*logQir!K527)</f>
        <v>-0.13716395728244743</v>
      </c>
      <c r="L527" s="2">
        <f>IF(logVir!L527="","",logVir!L527-SKir!L527*logKir!L527-SLir!L527*logHir!L527-SLir!L527*logQir!L527)</f>
        <v>-0.10244776541313032</v>
      </c>
      <c r="M527" s="2">
        <f>IF(logVir!M527="","",logVir!M527-SKir!M527*logKir!M527-SLir!M527*logHir!M527-SLir!M527*logQir!M527)</f>
        <v>-0.11425003073743473</v>
      </c>
      <c r="N527" s="2">
        <f>IF(logVir!N527="","",logVir!N527-SKir!N527*logKir!N527-SLir!N527*logHir!N527-SLir!N527*logQir!N527)</f>
        <v>-0.11037677670511624</v>
      </c>
      <c r="O527" s="2">
        <f>IF(logVir!O527="","",logVir!O527-SKir!O527*logKir!O527-SLir!O527*logHir!O527-SLir!O527*logQir!O527)</f>
        <v>-0.13018683587905241</v>
      </c>
    </row>
    <row r="528" spans="1:15" x14ac:dyDescent="0.55000000000000004">
      <c r="A528" s="3">
        <v>17</v>
      </c>
      <c r="B528" s="3">
        <v>29</v>
      </c>
      <c r="I528" s="3">
        <v>17</v>
      </c>
      <c r="J528" s="3">
        <v>29</v>
      </c>
      <c r="K528" s="2">
        <f>IF(logVir!K528="","",logVir!K528-SKir!K528*logKir!K528-SLir!K528*logHir!K528-SLir!K528*logQir!K528)</f>
        <v>-0.18884358997569989</v>
      </c>
      <c r="L528" s="2">
        <f>IF(logVir!L528="","",logVir!L528-SKir!L528*logKir!L528-SLir!L528*logHir!L528-SLir!L528*logQir!L528)</f>
        <v>-0.29160644269574809</v>
      </c>
      <c r="M528" s="2">
        <f>IF(logVir!M528="","",logVir!M528-SKir!M528*logKir!M528-SLir!M528*logHir!M528-SLir!M528*logQir!M528)</f>
        <v>-0.19338769216122387</v>
      </c>
      <c r="N528" s="2">
        <f>IF(logVir!N528="","",logVir!N528-SKir!N528*logKir!N528-SLir!N528*logHir!N528-SLir!N528*logQir!N528)</f>
        <v>-0.10230577995657701</v>
      </c>
      <c r="O528" s="2">
        <f>IF(logVir!O528="","",logVir!O528-SKir!O528*logKir!O528-SLir!O528*logHir!O528-SLir!O528*logQir!O528)</f>
        <v>-0.48714427539756261</v>
      </c>
    </row>
    <row r="529" spans="1:15" x14ac:dyDescent="0.55000000000000004">
      <c r="A529" s="3">
        <v>17</v>
      </c>
      <c r="B529" s="3">
        <v>30</v>
      </c>
      <c r="I529" s="3">
        <v>17</v>
      </c>
      <c r="J529" s="3">
        <v>30</v>
      </c>
      <c r="K529" s="2">
        <f>IF(logVir!K529="","",logVir!K529-SKir!K529*logKir!K529-SLir!K529*logHir!K529-SLir!K529*logQir!K529)</f>
        <v>-0.17681406592673962</v>
      </c>
      <c r="L529" s="2">
        <f>IF(logVir!L529="","",logVir!L529-SKir!L529*logKir!L529-SLir!L529*logHir!L529-SLir!L529*logQir!L529)</f>
        <v>-0.14992506450727347</v>
      </c>
      <c r="M529" s="2">
        <f>IF(logVir!M529="","",logVir!M529-SKir!M529*logKir!M529-SLir!M529*logHir!M529-SLir!M529*logQir!M529)</f>
        <v>-0.12378801702335065</v>
      </c>
      <c r="N529" s="2">
        <f>IF(logVir!N529="","",logVir!N529-SKir!N529*logKir!N529-SLir!N529*logHir!N529-SLir!N529*logQir!N529)</f>
        <v>-8.860251961383174E-2</v>
      </c>
      <c r="O529" s="2">
        <f>IF(logVir!O529="","",logVir!O529-SKir!O529*logKir!O529-SLir!O529*logHir!O529-SLir!O529*logQir!O529)</f>
        <v>4.9979729146148663E-2</v>
      </c>
    </row>
    <row r="530" spans="1:15" x14ac:dyDescent="0.55000000000000004">
      <c r="A530" s="3">
        <v>17</v>
      </c>
      <c r="B530" s="3">
        <v>31</v>
      </c>
      <c r="I530" s="3">
        <v>17</v>
      </c>
      <c r="J530" s="3">
        <v>31</v>
      </c>
      <c r="K530" s="2">
        <f>IF(logVir!K530="","",logVir!K530-SKir!K530*logKir!K530-SLir!K530*logHir!K530-SLir!K530*logQir!K530)</f>
        <v>4.9105981455089487E-2</v>
      </c>
      <c r="L530" s="2">
        <f>IF(logVir!L530="","",logVir!L530-SKir!L530*logKir!L530-SLir!L530*logHir!L530-SLir!L530*logQir!L530)</f>
        <v>-8.6501336647306637E-2</v>
      </c>
      <c r="M530" s="2">
        <f>IF(logVir!M530="","",logVir!M530-SKir!M530*logKir!M530-SLir!M530*logHir!M530-SLir!M530*logQir!M530)</f>
        <v>-9.846523754519991E-2</v>
      </c>
      <c r="N530" s="2">
        <f>IF(logVir!N530="","",logVir!N530-SKir!N530*logKir!N530-SLir!N530*logHir!N530-SLir!N530*logQir!N530)</f>
        <v>-8.6538260762703656E-2</v>
      </c>
      <c r="O530" s="2">
        <f>IF(logVir!O530="","",logVir!O530-SKir!O530*logKir!O530-SLir!O530*logHir!O530-SLir!O530*logQir!O530)</f>
        <v>-8.7955987623039036E-2</v>
      </c>
    </row>
    <row r="531" spans="1:15" x14ac:dyDescent="0.55000000000000004">
      <c r="A531" s="3">
        <v>18</v>
      </c>
      <c r="B531" s="3">
        <v>1</v>
      </c>
      <c r="I531" s="3">
        <v>18</v>
      </c>
      <c r="J531" s="3">
        <v>1</v>
      </c>
      <c r="K531" s="2">
        <f>IF(logVir!K531="","",logVir!K531-SKir!K531*logKir!K531-SLir!K531*logHir!K531-SLir!K531*logQir!K531)</f>
        <v>-0.34423076656502627</v>
      </c>
      <c r="L531" s="2">
        <f>IF(logVir!L531="","",logVir!L531-SKir!L531*logKir!L531-SLir!L531*logHir!L531-SLir!L531*logQir!L531)</f>
        <v>-0.29661826457406937</v>
      </c>
      <c r="M531" s="2">
        <f>IF(logVir!M531="","",logVir!M531-SKir!M531*logKir!M531-SLir!M531*logHir!M531-SLir!M531*logQir!M531)</f>
        <v>-0.39988321828598322</v>
      </c>
      <c r="N531" s="2">
        <f>IF(logVir!N531="","",logVir!N531-SKir!N531*logKir!N531-SLir!N531*logHir!N531-SLir!N531*logQir!N531)</f>
        <v>-0.42682449532713629</v>
      </c>
      <c r="O531" s="2">
        <f>IF(logVir!O531="","",logVir!O531-SKir!O531*logKir!O531-SLir!O531*logHir!O531-SLir!O531*logQir!O531)</f>
        <v>-0.40735124829048708</v>
      </c>
    </row>
    <row r="532" spans="1:15" x14ac:dyDescent="0.55000000000000004">
      <c r="A532" s="3">
        <v>18</v>
      </c>
      <c r="B532" s="3">
        <v>2</v>
      </c>
      <c r="I532" s="3">
        <v>18</v>
      </c>
      <c r="J532" s="3">
        <v>2</v>
      </c>
      <c r="K532" s="2">
        <f>IF(logVir!K532="","",logVir!K532-SKir!K532*logKir!K532-SLir!K532*logHir!K532-SLir!K532*logQir!K532)</f>
        <v>-0.49648093605296512</v>
      </c>
      <c r="L532" s="2">
        <f>IF(logVir!L532="","",logVir!L532-SKir!L532*logKir!L532-SLir!L532*logHir!L532-SLir!L532*logQir!L532)</f>
        <v>-0.44205766819139369</v>
      </c>
      <c r="M532" s="2">
        <f>IF(logVir!M532="","",logVir!M532-SKir!M532*logKir!M532-SLir!M532*logHir!M532-SLir!M532*logQir!M532)</f>
        <v>-0.31604031099228291</v>
      </c>
      <c r="N532" s="2">
        <f>IF(logVir!N532="","",logVir!N532-SKir!N532*logKir!N532-SLir!N532*logHir!N532-SLir!N532*logQir!N532)</f>
        <v>-0.38013088285293506</v>
      </c>
      <c r="O532" s="2">
        <f>IF(logVir!O532="","",logVir!O532-SKir!O532*logKir!O532-SLir!O532*logHir!O532-SLir!O532*logQir!O532)</f>
        <v>-0.37308483475018128</v>
      </c>
    </row>
    <row r="533" spans="1:15" x14ac:dyDescent="0.55000000000000004">
      <c r="A533" s="3">
        <v>18</v>
      </c>
      <c r="B533" s="3">
        <v>3</v>
      </c>
      <c r="I533" s="3">
        <v>18</v>
      </c>
      <c r="J533" s="3">
        <v>3</v>
      </c>
      <c r="K533" s="2">
        <f>IF(logVir!K533="","",logVir!K533-SKir!K533*logKir!K533-SLir!K533*logHir!K533-SLir!K533*logQir!K533)</f>
        <v>-0.60004253360022064</v>
      </c>
      <c r="L533" s="2">
        <f>IF(logVir!L533="","",logVir!L533-SKir!L533*logKir!L533-SLir!L533*logHir!L533-SLir!L533*logQir!L533)</f>
        <v>-0.49138572442391631</v>
      </c>
      <c r="M533" s="2">
        <f>IF(logVir!M533="","",logVir!M533-SKir!M533*logKir!M533-SLir!M533*logHir!M533-SLir!M533*logQir!M533)</f>
        <v>-0.43309427132400818</v>
      </c>
      <c r="N533" s="2">
        <f>IF(logVir!N533="","",logVir!N533-SKir!N533*logKir!N533-SLir!N533*logHir!N533-SLir!N533*logQir!N533)</f>
        <v>-0.27897063927935606</v>
      </c>
      <c r="O533" s="2">
        <f>IF(logVir!O533="","",logVir!O533-SKir!O533*logKir!O533-SLir!O533*logHir!O533-SLir!O533*logQir!O533)</f>
        <v>-0.14567006907235069</v>
      </c>
    </row>
    <row r="534" spans="1:15" x14ac:dyDescent="0.55000000000000004">
      <c r="A534" s="3">
        <v>18</v>
      </c>
      <c r="B534" s="3">
        <v>4</v>
      </c>
      <c r="I534" s="3">
        <v>18</v>
      </c>
      <c r="J534" s="3">
        <v>4</v>
      </c>
      <c r="K534" s="2">
        <f>IF(logVir!K534="","",logVir!K534-SKir!K534*logKir!K534-SLir!K534*logHir!K534-SLir!K534*logQir!K534)</f>
        <v>9.2766319561973509E-3</v>
      </c>
      <c r="L534" s="2">
        <f>IF(logVir!L534="","",logVir!L534-SKir!L534*logKir!L534-SLir!L534*logHir!L534-SLir!L534*logQir!L534)</f>
        <v>-1.5324507358943112E-2</v>
      </c>
      <c r="M534" s="2">
        <f>IF(logVir!M534="","",logVir!M534-SKir!M534*logKir!M534-SLir!M534*logHir!M534-SLir!M534*logQir!M534)</f>
        <v>3.5873990346455858E-2</v>
      </c>
      <c r="N534" s="2">
        <f>IF(logVir!N534="","",logVir!N534-SKir!N534*logKir!N534-SLir!N534*logHir!N534-SLir!N534*logQir!N534)</f>
        <v>-1.9275853173243901E-2</v>
      </c>
      <c r="O534" s="2">
        <f>IF(logVir!O534="","",logVir!O534-SKir!O534*logKir!O534-SLir!O534*logHir!O534-SLir!O534*logQir!O534)</f>
        <v>9.346548955222661E-2</v>
      </c>
    </row>
    <row r="535" spans="1:15" x14ac:dyDescent="0.55000000000000004">
      <c r="A535" s="3">
        <v>18</v>
      </c>
      <c r="B535" s="3">
        <v>5</v>
      </c>
      <c r="I535" s="3">
        <v>18</v>
      </c>
      <c r="J535" s="3">
        <v>5</v>
      </c>
      <c r="K535" s="2">
        <f>IF(logVir!K535="","",logVir!K535-SKir!K535*logKir!K535-SLir!K535*logHir!K535-SLir!K535*logQir!K535)</f>
        <v>-2.4507767886711777E-2</v>
      </c>
      <c r="L535" s="2">
        <f>IF(logVir!L535="","",logVir!L535-SKir!L535*logKir!L535-SLir!L535*logHir!L535-SLir!L535*logQir!L535)</f>
        <v>-4.1527772857805879E-2</v>
      </c>
      <c r="M535" s="2">
        <f>IF(logVir!M535="","",logVir!M535-SKir!M535*logKir!M535-SLir!M535*logHir!M535-SLir!M535*logQir!M535)</f>
        <v>0.23253251466021313</v>
      </c>
      <c r="N535" s="2">
        <f>IF(logVir!N535="","",logVir!N535-SKir!N535*logKir!N535-SLir!N535*logHir!N535-SLir!N535*logQir!N535)</f>
        <v>0.38521660794345802</v>
      </c>
      <c r="O535" s="2">
        <f>IF(logVir!O535="","",logVir!O535-SKir!O535*logKir!O535-SLir!O535*logHir!O535-SLir!O535*logQir!O535)</f>
        <v>0.40917080267149303</v>
      </c>
    </row>
    <row r="536" spans="1:15" x14ac:dyDescent="0.55000000000000004">
      <c r="A536" s="3">
        <v>18</v>
      </c>
      <c r="B536" s="3">
        <v>6</v>
      </c>
      <c r="I536" s="3">
        <v>18</v>
      </c>
      <c r="J536" s="3">
        <v>6</v>
      </c>
      <c r="K536" s="2">
        <f>IF(logVir!K536="","",logVir!K536-SKir!K536*logKir!K536-SLir!K536*logHir!K536-SLir!K536*logQir!K536)</f>
        <v>0.19174089936551836</v>
      </c>
      <c r="L536" s="2">
        <f>IF(logVir!L536="","",logVir!L536-SKir!L536*logKir!L536-SLir!L536*logHir!L536-SLir!L536*logQir!L536)</f>
        <v>6.2720566289772794E-2</v>
      </c>
      <c r="M536" s="2">
        <f>IF(logVir!M536="","",logVir!M536-SKir!M536*logKir!M536-SLir!M536*logHir!M536-SLir!M536*logQir!M536)</f>
        <v>-0.21478184394307087</v>
      </c>
      <c r="N536" s="2">
        <f>IF(logVir!N536="","",logVir!N536-SKir!N536*logKir!N536-SLir!N536*logHir!N536-SLir!N536*logQir!N536)</f>
        <v>-0.34556711654644889</v>
      </c>
      <c r="O536" s="2">
        <f>IF(logVir!O536="","",logVir!O536-SKir!O536*logKir!O536-SLir!O536*logHir!O536-SLir!O536*logQir!O536)</f>
        <v>-0.21992792108477857</v>
      </c>
    </row>
    <row r="537" spans="1:15" x14ac:dyDescent="0.55000000000000004">
      <c r="A537" s="3">
        <v>18</v>
      </c>
      <c r="B537" s="3">
        <v>7</v>
      </c>
      <c r="I537" s="3">
        <v>18</v>
      </c>
      <c r="J537" s="3">
        <v>7</v>
      </c>
      <c r="K537" s="2">
        <f>IF(logVir!K537="","",logVir!K537-SKir!K537*logKir!K537-SLir!K537*logHir!K537-SLir!K537*logQir!K537)</f>
        <v>-0.27870543312760798</v>
      </c>
      <c r="L537" s="2">
        <f>IF(logVir!L537="","",logVir!L537-SKir!L537*logKir!L537-SLir!L537*logHir!L537-SLir!L537*logQir!L537)</f>
        <v>-0.4425667924938993</v>
      </c>
      <c r="M537" s="2">
        <f>IF(logVir!M537="","",logVir!M537-SKir!M537*logKir!M537-SLir!M537*logHir!M537-SLir!M537*logQir!M537)</f>
        <v>-0.62036913318164288</v>
      </c>
      <c r="N537" s="2">
        <f>IF(logVir!N537="","",logVir!N537-SKir!N537*logKir!N537-SLir!N537*logHir!N537-SLir!N537*logQir!N537)</f>
        <v>-0.32340327712893246</v>
      </c>
      <c r="O537" s="2">
        <f>IF(logVir!O537="","",logVir!O537-SKir!O537*logKir!O537-SLir!O537*logHir!O537-SLir!O537*logQir!O537)</f>
        <v>-0.33464751457615349</v>
      </c>
    </row>
    <row r="538" spans="1:15" x14ac:dyDescent="0.55000000000000004">
      <c r="A538" s="3">
        <v>18</v>
      </c>
      <c r="B538" s="3">
        <v>8</v>
      </c>
      <c r="I538" s="3">
        <v>18</v>
      </c>
      <c r="J538" s="3">
        <v>8</v>
      </c>
      <c r="K538" s="2">
        <f>IF(logVir!K538="","",logVir!K538-SKir!K538*logKir!K538-SLir!K538*logHir!K538-SLir!K538*logQir!K538)</f>
        <v>0.16855279145142682</v>
      </c>
      <c r="L538" s="2">
        <f>IF(logVir!L538="","",logVir!L538-SKir!L538*logKir!L538-SLir!L538*logHir!L538-SLir!L538*logQir!L538)</f>
        <v>0.34006669767215464</v>
      </c>
      <c r="M538" s="2">
        <f>IF(logVir!M538="","",logVir!M538-SKir!M538*logKir!M538-SLir!M538*logHir!M538-SLir!M538*logQir!M538)</f>
        <v>-0.32015707623894185</v>
      </c>
      <c r="N538" s="2">
        <f>IF(logVir!N538="","",logVir!N538-SKir!N538*logKir!N538-SLir!N538*logHir!N538-SLir!N538*logQir!N538)</f>
        <v>0.14471226910771912</v>
      </c>
      <c r="O538" s="2">
        <f>IF(logVir!O538="","",logVir!O538-SKir!O538*logKir!O538-SLir!O538*logHir!O538-SLir!O538*logQir!O538)</f>
        <v>-2.4479669363019971E-2</v>
      </c>
    </row>
    <row r="539" spans="1:15" x14ac:dyDescent="0.55000000000000004">
      <c r="A539" s="3">
        <v>18</v>
      </c>
      <c r="B539" s="3">
        <v>9</v>
      </c>
      <c r="I539" s="3">
        <v>18</v>
      </c>
      <c r="J539" s="3">
        <v>9</v>
      </c>
      <c r="K539" s="2">
        <f>IF(logVir!K539="","",logVir!K539-SKir!K539*logKir!K539-SLir!K539*logHir!K539-SLir!K539*logQir!K539)</f>
        <v>-2.6621360035575803E-2</v>
      </c>
      <c r="L539" s="2">
        <f>IF(logVir!L539="","",logVir!L539-SKir!L539*logKir!L539-SLir!L539*logHir!L539-SLir!L539*logQir!L539)</f>
        <v>-5.5294592372488148E-2</v>
      </c>
      <c r="M539" s="2">
        <f>IF(logVir!M539="","",logVir!M539-SKir!M539*logKir!M539-SLir!M539*logHir!M539-SLir!M539*logQir!M539)</f>
        <v>1.8193467023870161E-2</v>
      </c>
      <c r="N539" s="2">
        <f>IF(logVir!N539="","",logVir!N539-SKir!N539*logKir!N539-SLir!N539*logHir!N539-SLir!N539*logQir!N539)</f>
        <v>6.7373524393100057E-2</v>
      </c>
      <c r="O539" s="2">
        <f>IF(logVir!O539="","",logVir!O539-SKir!O539*logKir!O539-SLir!O539*logHir!O539-SLir!O539*logQir!O539)</f>
        <v>3.1874823363955321E-2</v>
      </c>
    </row>
    <row r="540" spans="1:15" x14ac:dyDescent="0.55000000000000004">
      <c r="A540" s="3">
        <v>18</v>
      </c>
      <c r="B540" s="3">
        <v>10</v>
      </c>
      <c r="I540" s="3">
        <v>18</v>
      </c>
      <c r="J540" s="3">
        <v>10</v>
      </c>
      <c r="K540" s="2">
        <f>IF(logVir!K540="","",logVir!K540-SKir!K540*logKir!K540-SLir!K540*logHir!K540-SLir!K540*logQir!K540)</f>
        <v>-0.21445672783432643</v>
      </c>
      <c r="L540" s="2">
        <f>IF(logVir!L540="","",logVir!L540-SKir!L540*logKir!L540-SLir!L540*logHir!L540-SLir!L540*logQir!L540)</f>
        <v>-7.3593539412333972E-2</v>
      </c>
      <c r="M540" s="2">
        <f>IF(logVir!M540="","",logVir!M540-SKir!M540*logKir!M540-SLir!M540*logHir!M540-SLir!M540*logQir!M540)</f>
        <v>-0.25708140284898856</v>
      </c>
      <c r="N540" s="2">
        <f>IF(logVir!N540="","",logVir!N540-SKir!N540*logKir!N540-SLir!N540*logHir!N540-SLir!N540*logQir!N540)</f>
        <v>-0.29266394107873167</v>
      </c>
      <c r="O540" s="2">
        <f>IF(logVir!O540="","",logVir!O540-SKir!O540*logKir!O540-SLir!O540*logHir!O540-SLir!O540*logQir!O540)</f>
        <v>-0.13421218257790307</v>
      </c>
    </row>
    <row r="541" spans="1:15" x14ac:dyDescent="0.55000000000000004">
      <c r="A541" s="3">
        <v>18</v>
      </c>
      <c r="B541" s="3">
        <v>11</v>
      </c>
      <c r="I541" s="3">
        <v>18</v>
      </c>
      <c r="J541" s="3">
        <v>11</v>
      </c>
      <c r="K541" s="2">
        <f>IF(logVir!K541="","",logVir!K541-SKir!K541*logKir!K541-SLir!K541*logHir!K541-SLir!K541*logQir!K541)</f>
        <v>0.10419395171246648</v>
      </c>
      <c r="L541" s="2">
        <f>IF(logVir!L541="","",logVir!L541-SKir!L541*logKir!L541-SLir!L541*logHir!L541-SLir!L541*logQir!L541)</f>
        <v>0.6089730537776229</v>
      </c>
      <c r="M541" s="2">
        <f>IF(logVir!M541="","",logVir!M541-SKir!M541*logKir!M541-SLir!M541*logHir!M541-SLir!M541*logQir!M541)</f>
        <v>0.3466075030103149</v>
      </c>
      <c r="N541" s="2">
        <f>IF(logVir!N541="","",logVir!N541-SKir!N541*logKir!N541-SLir!N541*logHir!N541-SLir!N541*logQir!N541)</f>
        <v>0.4659990139162159</v>
      </c>
      <c r="O541" s="2">
        <f>IF(logVir!O541="","",logVir!O541-SKir!O541*logKir!O541-SLir!O541*logHir!O541-SLir!O541*logQir!O541)</f>
        <v>0.25545366756293841</v>
      </c>
    </row>
    <row r="542" spans="1:15" x14ac:dyDescent="0.55000000000000004">
      <c r="A542" s="3">
        <v>18</v>
      </c>
      <c r="B542" s="3">
        <v>12</v>
      </c>
      <c r="I542" s="3">
        <v>18</v>
      </c>
      <c r="J542" s="3">
        <v>12</v>
      </c>
      <c r="K542" s="2">
        <f>IF(logVir!K542="","",logVir!K542-SKir!K542*logKir!K542-SLir!K542*logHir!K542-SLir!K542*logQir!K542)</f>
        <v>0.519452535902446</v>
      </c>
      <c r="L542" s="2">
        <f>IF(logVir!L542="","",logVir!L542-SKir!L542*logKir!L542-SLir!L542*logHir!L542-SLir!L542*logQir!L542)</f>
        <v>0.37363668511818371</v>
      </c>
      <c r="M542" s="2">
        <f>IF(logVir!M542="","",logVir!M542-SKir!M542*logKir!M542-SLir!M542*logHir!M542-SLir!M542*logQir!M542)</f>
        <v>0.40812202948678722</v>
      </c>
      <c r="N542" s="2">
        <f>IF(logVir!N542="","",logVir!N542-SKir!N542*logKir!N542-SLir!N542*logHir!N542-SLir!N542*logQir!N542)</f>
        <v>0.55316982006951576</v>
      </c>
      <c r="O542" s="2">
        <f>IF(logVir!O542="","",logVir!O542-SKir!O542*logKir!O542-SLir!O542*logHir!O542-SLir!O542*logQir!O542)</f>
        <v>0.39552333601686479</v>
      </c>
    </row>
    <row r="543" spans="1:15" x14ac:dyDescent="0.55000000000000004">
      <c r="A543" s="3">
        <v>18</v>
      </c>
      <c r="B543" s="3">
        <v>13</v>
      </c>
      <c r="I543" s="3">
        <v>18</v>
      </c>
      <c r="J543" s="3">
        <v>13</v>
      </c>
      <c r="K543" s="2">
        <f>IF(logVir!K543="","",logVir!K543-SKir!K543*logKir!K543-SLir!K543*logHir!K543-SLir!K543*logQir!K543)</f>
        <v>0.10167193101658731</v>
      </c>
      <c r="L543" s="2">
        <f>IF(logVir!L543="","",logVir!L543-SKir!L543*logKir!L543-SLir!L543*logHir!L543-SLir!L543*logQir!L543)</f>
        <v>0.29483664227936912</v>
      </c>
      <c r="M543" s="2">
        <f>IF(logVir!M543="","",logVir!M543-SKir!M543*logKir!M543-SLir!M543*logHir!M543-SLir!M543*logQir!M543)</f>
        <v>0.56556219176928313</v>
      </c>
      <c r="N543" s="2">
        <f>IF(logVir!N543="","",logVir!N543-SKir!N543*logKir!N543-SLir!N543*logHir!N543-SLir!N543*logQir!N543)</f>
        <v>-0.19906991876777944</v>
      </c>
      <c r="O543" s="2">
        <f>IF(logVir!O543="","",logVir!O543-SKir!O543*logKir!O543-SLir!O543*logHir!O543-SLir!O543*logQir!O543)</f>
        <v>0.61173455847333269</v>
      </c>
    </row>
    <row r="544" spans="1:15" x14ac:dyDescent="0.55000000000000004">
      <c r="A544" s="3">
        <v>18</v>
      </c>
      <c r="B544" s="3">
        <v>14</v>
      </c>
      <c r="I544" s="3">
        <v>18</v>
      </c>
      <c r="J544" s="3">
        <v>14</v>
      </c>
      <c r="K544" s="2">
        <f>IF(logVir!K544="","",logVir!K544-SKir!K544*logKir!K544-SLir!K544*logHir!K544-SLir!K544*logQir!K544)</f>
        <v>9.1638240107746086E-2</v>
      </c>
      <c r="L544" s="2">
        <f>IF(logVir!L544="","",logVir!L544-SKir!L544*logKir!L544-SLir!L544*logHir!L544-SLir!L544*logQir!L544)</f>
        <v>3.3258391387254123E-2</v>
      </c>
      <c r="M544" s="2">
        <f>IF(logVir!M544="","",logVir!M544-SKir!M544*logKir!M544-SLir!M544*logHir!M544-SLir!M544*logQir!M544)</f>
        <v>-0.26494255157941327</v>
      </c>
      <c r="N544" s="2">
        <f>IF(logVir!N544="","",logVir!N544-SKir!N544*logKir!N544-SLir!N544*logHir!N544-SLir!N544*logQir!N544)</f>
        <v>-0.12060875276073418</v>
      </c>
      <c r="O544" s="2">
        <f>IF(logVir!O544="","",logVir!O544-SKir!O544*logKir!O544-SLir!O544*logHir!O544-SLir!O544*logQir!O544)</f>
        <v>-0.30373733224455213</v>
      </c>
    </row>
    <row r="545" spans="1:15" x14ac:dyDescent="0.55000000000000004">
      <c r="A545" s="3">
        <v>18</v>
      </c>
      <c r="B545" s="3">
        <v>15</v>
      </c>
      <c r="I545" s="3">
        <v>18</v>
      </c>
      <c r="J545" s="3">
        <v>15</v>
      </c>
      <c r="K545" s="2">
        <f>IF(logVir!K545="","",logVir!K545-SKir!K545*logKir!K545-SLir!K545*logHir!K545-SLir!K545*logQir!K545)</f>
        <v>4.9334593928961119E-2</v>
      </c>
      <c r="L545" s="2">
        <f>IF(logVir!L545="","",logVir!L545-SKir!L545*logKir!L545-SLir!L545*logHir!L545-SLir!L545*logQir!L545)</f>
        <v>5.1765706670974278E-2</v>
      </c>
      <c r="M545" s="2">
        <f>IF(logVir!M545="","",logVir!M545-SKir!M545*logKir!M545-SLir!M545*logHir!M545-SLir!M545*logQir!M545)</f>
        <v>-7.2687634176313798E-2</v>
      </c>
      <c r="N545" s="2">
        <f>IF(logVir!N545="","",logVir!N545-SKir!N545*logKir!N545-SLir!N545*logHir!N545-SLir!N545*logQir!N545)</f>
        <v>-8.6892009866174458E-2</v>
      </c>
      <c r="O545" s="2">
        <f>IF(logVir!O545="","",logVir!O545-SKir!O545*logKir!O545-SLir!O545*logHir!O545-SLir!O545*logQir!O545)</f>
        <v>0.12858074840119049</v>
      </c>
    </row>
    <row r="546" spans="1:15" x14ac:dyDescent="0.55000000000000004">
      <c r="A546" s="3">
        <v>18</v>
      </c>
      <c r="B546" s="3">
        <v>16</v>
      </c>
      <c r="I546" s="3">
        <v>18</v>
      </c>
      <c r="J546" s="3">
        <v>16</v>
      </c>
      <c r="K546" s="2">
        <f>IF(logVir!K546="","",logVir!K546-SKir!K546*logKir!K546-SLir!K546*logHir!K546-SLir!K546*logQir!K546)</f>
        <v>-0.1344522322475922</v>
      </c>
      <c r="L546" s="2">
        <f>IF(logVir!L546="","",logVir!L546-SKir!L546*logKir!L546-SLir!L546*logHir!L546-SLir!L546*logQir!L546)</f>
        <v>-2.8021432771717092E-3</v>
      </c>
      <c r="M546" s="2">
        <f>IF(logVir!M546="","",logVir!M546-SKir!M546*logKir!M546-SLir!M546*logHir!M546-SLir!M546*logQir!M546)</f>
        <v>0.19873297481112612</v>
      </c>
      <c r="N546" s="2">
        <f>IF(logVir!N546="","",logVir!N546-SKir!N546*logKir!N546-SLir!N546*logHir!N546-SLir!N546*logQir!N546)</f>
        <v>-3.5532634818087827E-2</v>
      </c>
      <c r="O546" s="2">
        <f>IF(logVir!O546="","",logVir!O546-SKir!O546*logKir!O546-SLir!O546*logHir!O546-SLir!O546*logQir!O546)</f>
        <v>-0.11251112417879076</v>
      </c>
    </row>
    <row r="547" spans="1:15" x14ac:dyDescent="0.55000000000000004">
      <c r="A547" s="3">
        <v>18</v>
      </c>
      <c r="B547" s="3">
        <v>17</v>
      </c>
      <c r="I547" s="3">
        <v>18</v>
      </c>
      <c r="J547" s="3">
        <v>17</v>
      </c>
      <c r="K547" s="2">
        <f>IF(logVir!K547="","",logVir!K547-SKir!K547*logKir!K547-SLir!K547*logHir!K547-SLir!K547*logQir!K547)</f>
        <v>0.63699146411122209</v>
      </c>
      <c r="L547" s="2">
        <f>IF(logVir!L547="","",logVir!L547-SKir!L547*logKir!L547-SLir!L547*logHir!L547-SLir!L547*logQir!L547)</f>
        <v>-0.37506461457652623</v>
      </c>
      <c r="M547" s="2">
        <f>IF(logVir!M547="","",logVir!M547-SKir!M547*logKir!M547-SLir!M547*logHir!M547-SLir!M547*logQir!M547)</f>
        <v>0.19052961535444021</v>
      </c>
      <c r="N547" s="2">
        <f>IF(logVir!N547="","",logVir!N547-SKir!N547*logKir!N547-SLir!N547*logHir!N547-SLir!N547*logQir!N547)</f>
        <v>-4.2636363907302265E-2</v>
      </c>
      <c r="O547" s="2">
        <f>IF(logVir!O547="","",logVir!O547-SKir!O547*logKir!O547-SLir!O547*logHir!O547-SLir!O547*logQir!O547)</f>
        <v>-0.69664710394418683</v>
      </c>
    </row>
    <row r="548" spans="1:15" x14ac:dyDescent="0.55000000000000004">
      <c r="A548" s="3">
        <v>18</v>
      </c>
      <c r="B548" s="3">
        <v>18</v>
      </c>
      <c r="I548" s="3">
        <v>18</v>
      </c>
      <c r="J548" s="3">
        <v>18</v>
      </c>
      <c r="K548" s="2">
        <f>IF(logVir!K548="","",logVir!K548-SKir!K548*logKir!K548-SLir!K548*logHir!K548-SLir!K548*logQir!K548)</f>
        <v>7.2571965946090083E-2</v>
      </c>
      <c r="L548" s="2">
        <f>IF(logVir!L548="","",logVir!L548-SKir!L548*logKir!L548-SLir!L548*logHir!L548-SLir!L548*logQir!L548)</f>
        <v>-2.8455635746198381E-2</v>
      </c>
      <c r="M548" s="2">
        <f>IF(logVir!M548="","",logVir!M548-SKir!M548*logKir!M548-SLir!M548*logHir!M548-SLir!M548*logQir!M548)</f>
        <v>0.24064873680668292</v>
      </c>
      <c r="N548" s="2">
        <f>IF(logVir!N548="","",logVir!N548-SKir!N548*logKir!N548-SLir!N548*logHir!N548-SLir!N548*logQir!N548)</f>
        <v>0.32001298798628697</v>
      </c>
      <c r="O548" s="2">
        <f>IF(logVir!O548="","",logVir!O548-SKir!O548*logKir!O548-SLir!O548*logHir!O548-SLir!O548*logQir!O548)</f>
        <v>0.2069458360579717</v>
      </c>
    </row>
    <row r="549" spans="1:15" x14ac:dyDescent="0.55000000000000004">
      <c r="A549" s="3">
        <v>18</v>
      </c>
      <c r="B549" s="3">
        <v>19</v>
      </c>
      <c r="I549" s="3">
        <v>18</v>
      </c>
      <c r="J549" s="3">
        <v>19</v>
      </c>
      <c r="K549" s="2">
        <f>IF(logVir!K549="","",logVir!K549-SKir!K549*logKir!K549-SLir!K549*logHir!K549-SLir!K549*logQir!K549)</f>
        <v>-0.17088575987209242</v>
      </c>
      <c r="L549" s="2">
        <f>IF(logVir!L549="","",logVir!L549-SKir!L549*logKir!L549-SLir!L549*logHir!L549-SLir!L549*logQir!L549)</f>
        <v>-0.17080361231949198</v>
      </c>
      <c r="M549" s="2">
        <f>IF(logVir!M549="","",logVir!M549-SKir!M549*logKir!M549-SLir!M549*logHir!M549-SLir!M549*logQir!M549)</f>
        <v>-0.32834513964271622</v>
      </c>
      <c r="N549" s="2">
        <f>IF(logVir!N549="","",logVir!N549-SKir!N549*logKir!N549-SLir!N549*logHir!N549-SLir!N549*logQir!N549)</f>
        <v>-0.18391547126739921</v>
      </c>
      <c r="O549" s="2">
        <f>IF(logVir!O549="","",logVir!O549-SKir!O549*logKir!O549-SLir!O549*logHir!O549-SLir!O549*logQir!O549)</f>
        <v>-0.18455601008939723</v>
      </c>
    </row>
    <row r="550" spans="1:15" x14ac:dyDescent="0.55000000000000004">
      <c r="A550" s="3">
        <v>18</v>
      </c>
      <c r="B550" s="3">
        <v>20</v>
      </c>
      <c r="I550" s="3">
        <v>18</v>
      </c>
      <c r="J550" s="3">
        <v>20</v>
      </c>
      <c r="K550" s="2">
        <f>IF(logVir!K550="","",logVir!K550-SKir!K550*logKir!K550-SLir!K550*logHir!K550-SLir!K550*logQir!K550)</f>
        <v>-0.42404708300848054</v>
      </c>
      <c r="L550" s="2">
        <f>IF(logVir!L550="","",logVir!L550-SKir!L550*logKir!L550-SLir!L550*logHir!L550-SLir!L550*logQir!L550)</f>
        <v>-0.32218922549639195</v>
      </c>
      <c r="M550" s="2">
        <f>IF(logVir!M550="","",logVir!M550-SKir!M550*logKir!M550-SLir!M550*logHir!M550-SLir!M550*logQir!M550)</f>
        <v>-0.30822665779799818</v>
      </c>
      <c r="N550" s="2">
        <f>IF(logVir!N550="","",logVir!N550-SKir!N550*logKir!N550-SLir!N550*logHir!N550-SLir!N550*logQir!N550)</f>
        <v>-0.19889248491848535</v>
      </c>
      <c r="O550" s="2">
        <f>IF(logVir!O550="","",logVir!O550-SKir!O550*logKir!O550-SLir!O550*logHir!O550-SLir!O550*logQir!O550)</f>
        <v>-0.20094170164360725</v>
      </c>
    </row>
    <row r="551" spans="1:15" x14ac:dyDescent="0.55000000000000004">
      <c r="A551" s="3">
        <v>18</v>
      </c>
      <c r="B551" s="3">
        <v>21</v>
      </c>
      <c r="I551" s="3">
        <v>18</v>
      </c>
      <c r="J551" s="3">
        <v>21</v>
      </c>
      <c r="K551" s="2">
        <f>IF(logVir!K551="","",logVir!K551-SKir!K551*logKir!K551-SLir!K551*logHir!K551-SLir!K551*logQir!K551)</f>
        <v>-0.24814588850248678</v>
      </c>
      <c r="L551" s="2">
        <f>IF(logVir!L551="","",logVir!L551-SKir!L551*logKir!L551-SLir!L551*logHir!L551-SLir!L551*logQir!L551)</f>
        <v>-0.24900268872976317</v>
      </c>
      <c r="M551" s="2">
        <f>IF(logVir!M551="","",logVir!M551-SKir!M551*logKir!M551-SLir!M551*logHir!M551-SLir!M551*logQir!M551)</f>
        <v>-0.35255697254764196</v>
      </c>
      <c r="N551" s="2">
        <f>IF(logVir!N551="","",logVir!N551-SKir!N551*logKir!N551-SLir!N551*logHir!N551-SLir!N551*logQir!N551)</f>
        <v>-0.46645540797137974</v>
      </c>
      <c r="O551" s="2">
        <f>IF(logVir!O551="","",logVir!O551-SKir!O551*logKir!O551-SLir!O551*logHir!O551-SLir!O551*logQir!O551)</f>
        <v>-0.53340542981134864</v>
      </c>
    </row>
    <row r="552" spans="1:15" x14ac:dyDescent="0.55000000000000004">
      <c r="A552" s="3">
        <v>18</v>
      </c>
      <c r="B552" s="3">
        <v>22</v>
      </c>
      <c r="I552" s="3">
        <v>18</v>
      </c>
      <c r="J552" s="3">
        <v>22</v>
      </c>
      <c r="K552" s="2">
        <f>IF(logVir!K552="","",logVir!K552-SKir!K552*logKir!K552-SLir!K552*logHir!K552-SLir!K552*logQir!K552)</f>
        <v>4.0730079020948176E-2</v>
      </c>
      <c r="L552" s="2">
        <f>IF(logVir!L552="","",logVir!L552-SKir!L552*logKir!L552-SLir!L552*logHir!L552-SLir!L552*logQir!L552)</f>
        <v>0.21990431447912179</v>
      </c>
      <c r="M552" s="2">
        <f>IF(logVir!M552="","",logVir!M552-SKir!M552*logKir!M552-SLir!M552*logHir!M552-SLir!M552*logQir!M552)</f>
        <v>2.9014850590683289E-2</v>
      </c>
      <c r="N552" s="2">
        <f>IF(logVir!N552="","",logVir!N552-SKir!N552*logKir!N552-SLir!N552*logHir!N552-SLir!N552*logQir!N552)</f>
        <v>0.16338573038481802</v>
      </c>
      <c r="O552" s="2">
        <f>IF(logVir!O552="","",logVir!O552-SKir!O552*logKir!O552-SLir!O552*logHir!O552-SLir!O552*logQir!O552)</f>
        <v>5.7453669405278296E-2</v>
      </c>
    </row>
    <row r="553" spans="1:15" x14ac:dyDescent="0.55000000000000004">
      <c r="A553" s="3">
        <v>18</v>
      </c>
      <c r="B553" s="3">
        <v>23</v>
      </c>
      <c r="I553" s="3">
        <v>18</v>
      </c>
      <c r="J553" s="3">
        <v>23</v>
      </c>
      <c r="K553" s="2">
        <f>IF(logVir!K553="","",logVir!K553-SKir!K553*logKir!K553-SLir!K553*logHir!K553-SLir!K553*logQir!K553)</f>
        <v>-0.11155452773127017</v>
      </c>
      <c r="L553" s="2">
        <f>IF(logVir!L553="","",logVir!L553-SKir!L553*logKir!L553-SLir!L553*logHir!L553-SLir!L553*logQir!L553)</f>
        <v>-0.24200542663091729</v>
      </c>
      <c r="M553" s="2">
        <f>IF(logVir!M553="","",logVir!M553-SKir!M553*logKir!M553-SLir!M553*logHir!M553-SLir!M553*logQir!M553)</f>
        <v>-0.21680136965680191</v>
      </c>
      <c r="N553" s="2">
        <f>IF(logVir!N553="","",logVir!N553-SKir!N553*logKir!N553-SLir!N553*logHir!N553-SLir!N553*logQir!N553)</f>
        <v>-0.18303291049520898</v>
      </c>
      <c r="O553" s="2">
        <f>IF(logVir!O553="","",logVir!O553-SKir!O553*logKir!O553-SLir!O553*logHir!O553-SLir!O553*logQir!O553)</f>
        <v>-0.16562697327375145</v>
      </c>
    </row>
    <row r="554" spans="1:15" x14ac:dyDescent="0.55000000000000004">
      <c r="A554" s="3">
        <v>18</v>
      </c>
      <c r="B554" s="3">
        <v>24</v>
      </c>
      <c r="I554" s="3">
        <v>18</v>
      </c>
      <c r="J554" s="3">
        <v>24</v>
      </c>
      <c r="K554" s="2">
        <f>IF(logVir!K554="","",logVir!K554-SKir!K554*logKir!K554-SLir!K554*logHir!K554-SLir!K554*logQir!K554)</f>
        <v>6.2499237748608286E-2</v>
      </c>
      <c r="L554" s="2">
        <f>IF(logVir!L554="","",logVir!L554-SKir!L554*logKir!L554-SLir!L554*logHir!L554-SLir!L554*logQir!L554)</f>
        <v>-8.524583456141005E-2</v>
      </c>
      <c r="M554" s="2">
        <f>IF(logVir!M554="","",logVir!M554-SKir!M554*logKir!M554-SLir!M554*logHir!M554-SLir!M554*logQir!M554)</f>
        <v>0.14758715585132856</v>
      </c>
      <c r="N554" s="2">
        <f>IF(logVir!N554="","",logVir!N554-SKir!N554*logKir!N554-SLir!N554*logHir!N554-SLir!N554*logQir!N554)</f>
        <v>0.13847280452920646</v>
      </c>
      <c r="O554" s="2">
        <f>IF(logVir!O554="","",logVir!O554-SKir!O554*logKir!O554-SLir!O554*logHir!O554-SLir!O554*logQir!O554)</f>
        <v>0.21847530518994812</v>
      </c>
    </row>
    <row r="555" spans="1:15" x14ac:dyDescent="0.55000000000000004">
      <c r="A555" s="3">
        <v>18</v>
      </c>
      <c r="B555" s="3">
        <v>25</v>
      </c>
      <c r="I555" s="3">
        <v>18</v>
      </c>
      <c r="J555" s="3">
        <v>25</v>
      </c>
      <c r="K555" s="2">
        <f>IF(logVir!K555="","",logVir!K555-SKir!K555*logKir!K555-SLir!K555*logHir!K555-SLir!K555*logQir!K555)</f>
        <v>-5.2528484781011464E-3</v>
      </c>
      <c r="L555" s="2">
        <f>IF(logVir!L555="","",logVir!L555-SKir!L555*logKir!L555-SLir!L555*logHir!L555-SLir!L555*logQir!L555)</f>
        <v>-3.891569283985051E-2</v>
      </c>
      <c r="M555" s="2">
        <f>IF(logVir!M555="","",logVir!M555-SKir!M555*logKir!M555-SLir!M555*logHir!M555-SLir!M555*logQir!M555)</f>
        <v>-0.16427554162904848</v>
      </c>
      <c r="N555" s="2">
        <f>IF(logVir!N555="","",logVir!N555-SKir!N555*logKir!N555-SLir!N555*logHir!N555-SLir!N555*logQir!N555)</f>
        <v>-0.11588538670041371</v>
      </c>
      <c r="O555" s="2">
        <f>IF(logVir!O555="","",logVir!O555-SKir!O555*logKir!O555-SLir!O555*logHir!O555-SLir!O555*logQir!O555)</f>
        <v>-7.4234760078807971E-2</v>
      </c>
    </row>
    <row r="556" spans="1:15" x14ac:dyDescent="0.55000000000000004">
      <c r="A556" s="3">
        <v>18</v>
      </c>
      <c r="B556" s="3">
        <v>26</v>
      </c>
      <c r="I556" s="3">
        <v>18</v>
      </c>
      <c r="J556" s="3">
        <v>26</v>
      </c>
      <c r="K556" s="2">
        <f>IF(logVir!K556="","",logVir!K556-SKir!K556*logKir!K556-SLir!K556*logHir!K556-SLir!K556*logQir!K556)</f>
        <v>0.13190956548379384</v>
      </c>
      <c r="L556" s="2">
        <f>IF(logVir!L556="","",logVir!L556-SKir!L556*logKir!L556-SLir!L556*logHir!L556-SLir!L556*logQir!L556)</f>
        <v>0.29427547220152667</v>
      </c>
      <c r="M556" s="2">
        <f>IF(logVir!M556="","",logVir!M556-SKir!M556*logKir!M556-SLir!M556*logHir!M556-SLir!M556*logQir!M556)</f>
        <v>0.21738078299787666</v>
      </c>
      <c r="N556" s="2">
        <f>IF(logVir!N556="","",logVir!N556-SKir!N556*logKir!N556-SLir!N556*logHir!N556-SLir!N556*logQir!N556)</f>
        <v>0.10478648933928941</v>
      </c>
      <c r="O556" s="2">
        <f>IF(logVir!O556="","",logVir!O556-SKir!O556*logKir!O556-SLir!O556*logHir!O556-SLir!O556*logQir!O556)</f>
        <v>0.13340590591315682</v>
      </c>
    </row>
    <row r="557" spans="1:15" x14ac:dyDescent="0.55000000000000004">
      <c r="A557" s="3">
        <v>18</v>
      </c>
      <c r="B557" s="3">
        <v>27</v>
      </c>
      <c r="I557" s="3">
        <v>18</v>
      </c>
      <c r="J557" s="3">
        <v>27</v>
      </c>
      <c r="K557" s="2">
        <f>IF(logVir!K557="","",logVir!K557-SKir!K557*logKir!K557-SLir!K557*logHir!K557-SLir!K557*logQir!K557)</f>
        <v>5.6732047017423362E-2</v>
      </c>
      <c r="L557" s="2">
        <f>IF(logVir!L557="","",logVir!L557-SKir!L557*logKir!L557-SLir!L557*logHir!L557-SLir!L557*logQir!L557)</f>
        <v>0.1292557339671711</v>
      </c>
      <c r="M557" s="2">
        <f>IF(logVir!M557="","",logVir!M557-SKir!M557*logKir!M557-SLir!M557*logHir!M557-SLir!M557*logQir!M557)</f>
        <v>0.16143997532090665</v>
      </c>
      <c r="N557" s="2">
        <f>IF(logVir!N557="","",logVir!N557-SKir!N557*logKir!N557-SLir!N557*logHir!N557-SLir!N557*logQir!N557)</f>
        <v>0.15150134982248054</v>
      </c>
      <c r="O557" s="2">
        <f>IF(logVir!O557="","",logVir!O557-SKir!O557*logKir!O557-SLir!O557*logHir!O557-SLir!O557*logQir!O557)</f>
        <v>0.20949465444679269</v>
      </c>
    </row>
    <row r="558" spans="1:15" x14ac:dyDescent="0.55000000000000004">
      <c r="A558" s="3">
        <v>18</v>
      </c>
      <c r="B558" s="3">
        <v>28</v>
      </c>
      <c r="I558" s="3">
        <v>18</v>
      </c>
      <c r="J558" s="3">
        <v>28</v>
      </c>
      <c r="K558" s="2">
        <f>IF(logVir!K558="","",logVir!K558-SKir!K558*logKir!K558-SLir!K558*logHir!K558-SLir!K558*logQir!K558)</f>
        <v>-5.9596830841491297E-2</v>
      </c>
      <c r="L558" s="2">
        <f>IF(logVir!L558="","",logVir!L558-SKir!L558*logKir!L558-SLir!L558*logHir!L558-SLir!L558*logQir!L558)</f>
        <v>-6.0214408886809304E-2</v>
      </c>
      <c r="M558" s="2">
        <f>IF(logVir!M558="","",logVir!M558-SKir!M558*logKir!M558-SLir!M558*logHir!M558-SLir!M558*logQir!M558)</f>
        <v>-0.15421123171625187</v>
      </c>
      <c r="N558" s="2">
        <f>IF(logVir!N558="","",logVir!N558-SKir!N558*logKir!N558-SLir!N558*logHir!N558-SLir!N558*logQir!N558)</f>
        <v>-0.10874990440019178</v>
      </c>
      <c r="O558" s="2">
        <f>IF(logVir!O558="","",logVir!O558-SKir!O558*logKir!O558-SLir!O558*logHir!O558-SLir!O558*logQir!O558)</f>
        <v>-7.7079875226233441E-2</v>
      </c>
    </row>
    <row r="559" spans="1:15" x14ac:dyDescent="0.55000000000000004">
      <c r="A559" s="3">
        <v>18</v>
      </c>
      <c r="B559" s="3">
        <v>29</v>
      </c>
      <c r="I559" s="3">
        <v>18</v>
      </c>
      <c r="J559" s="3">
        <v>29</v>
      </c>
      <c r="K559" s="2">
        <f>IF(logVir!K559="","",logVir!K559-SKir!K559*logKir!K559-SLir!K559*logHir!K559-SLir!K559*logQir!K559)</f>
        <v>-7.0478052577652356E-2</v>
      </c>
      <c r="L559" s="2">
        <f>IF(logVir!L559="","",logVir!L559-SKir!L559*logKir!L559-SLir!L559*logHir!L559-SLir!L559*logQir!L559)</f>
        <v>-0.11533805515538137</v>
      </c>
      <c r="M559" s="2">
        <f>IF(logVir!M559="","",logVir!M559-SKir!M559*logKir!M559-SLir!M559*logHir!M559-SLir!M559*logQir!M559)</f>
        <v>-0.56183615121052977</v>
      </c>
      <c r="N559" s="2">
        <f>IF(logVir!N559="","",logVir!N559-SKir!N559*logKir!N559-SLir!N559*logHir!N559-SLir!N559*logQir!N559)</f>
        <v>-0.21560620401605099</v>
      </c>
      <c r="O559" s="2">
        <f>IF(logVir!O559="","",logVir!O559-SKir!O559*logKir!O559-SLir!O559*logHir!O559-SLir!O559*logQir!O559)</f>
        <v>-0.51755564561548928</v>
      </c>
    </row>
    <row r="560" spans="1:15" x14ac:dyDescent="0.55000000000000004">
      <c r="A560" s="3">
        <v>18</v>
      </c>
      <c r="B560" s="3">
        <v>30</v>
      </c>
      <c r="I560" s="3">
        <v>18</v>
      </c>
      <c r="J560" s="3">
        <v>30</v>
      </c>
      <c r="K560" s="2">
        <f>IF(logVir!K560="","",logVir!K560-SKir!K560*logKir!K560-SLir!K560*logHir!K560-SLir!K560*logQir!K560)</f>
        <v>-0.44379350546184315</v>
      </c>
      <c r="L560" s="2">
        <f>IF(logVir!L560="","",logVir!L560-SKir!L560*logKir!L560-SLir!L560*logHir!L560-SLir!L560*logQir!L560)</f>
        <v>-0.2409856924753756</v>
      </c>
      <c r="M560" s="2">
        <f>IF(logVir!M560="","",logVir!M560-SKir!M560*logKir!M560-SLir!M560*logHir!M560-SLir!M560*logQir!M560)</f>
        <v>-0.22877155582833245</v>
      </c>
      <c r="N560" s="2">
        <f>IF(logVir!N560="","",logVir!N560-SKir!N560*logKir!N560-SLir!N560*logHir!N560-SLir!N560*logQir!N560)</f>
        <v>-0.22761061749723838</v>
      </c>
      <c r="O560" s="2">
        <f>IF(logVir!O560="","",logVir!O560-SKir!O560*logKir!O560-SLir!O560*logHir!O560-SLir!O560*logQir!O560)</f>
        <v>-0.21366104319693752</v>
      </c>
    </row>
    <row r="561" spans="1:15" x14ac:dyDescent="0.55000000000000004">
      <c r="A561" s="3">
        <v>18</v>
      </c>
      <c r="B561" s="3">
        <v>31</v>
      </c>
      <c r="I561" s="3">
        <v>18</v>
      </c>
      <c r="J561" s="3">
        <v>31</v>
      </c>
      <c r="K561" s="2">
        <f>IF(logVir!K561="","",logVir!K561-SKir!K561*logKir!K561-SLir!K561*logHir!K561-SLir!K561*logQir!K561)</f>
        <v>-5.583160430041921E-2</v>
      </c>
      <c r="L561" s="2">
        <f>IF(logVir!L561="","",logVir!L561-SKir!L561*logKir!L561-SLir!L561*logHir!L561-SLir!L561*logQir!L561)</f>
        <v>-8.4187818893165539E-2</v>
      </c>
      <c r="M561" s="2">
        <f>IF(logVir!M561="","",logVir!M561-SKir!M561*logKir!M561-SLir!M561*logHir!M561-SLir!M561*logQir!M561)</f>
        <v>-8.7578945126603441E-2</v>
      </c>
      <c r="N561" s="2">
        <f>IF(logVir!N561="","",logVir!N561-SKir!N561*logKir!N561-SLir!N561*logHir!N561-SLir!N561*logQir!N561)</f>
        <v>-2.6444413243612422E-2</v>
      </c>
      <c r="O561" s="2">
        <f>IF(logVir!O561="","",logVir!O561-SKir!O561*logKir!O561-SLir!O561*logHir!O561-SLir!O561*logQir!O561)</f>
        <v>2.7038285468815537E-2</v>
      </c>
    </row>
    <row r="562" spans="1:15" x14ac:dyDescent="0.55000000000000004">
      <c r="A562" s="3">
        <v>19</v>
      </c>
      <c r="B562" s="3">
        <v>1</v>
      </c>
      <c r="I562" s="3">
        <v>19</v>
      </c>
      <c r="J562" s="3">
        <v>1</v>
      </c>
      <c r="K562" s="2">
        <f>IF(logVir!K562="","",logVir!K562-SKir!K562*logKir!K562-SLir!K562*logHir!K562-SLir!K562*logQir!K562)</f>
        <v>0.22324575391120871</v>
      </c>
      <c r="L562" s="2">
        <f>IF(logVir!L562="","",logVir!L562-SKir!L562*logKir!L562-SLir!L562*logHir!L562-SLir!L562*logQir!L562)</f>
        <v>2.9896741760256522E-2</v>
      </c>
      <c r="M562" s="2">
        <f>IF(logVir!M562="","",logVir!M562-SKir!M562*logKir!M562-SLir!M562*logHir!M562-SLir!M562*logQir!M562)</f>
        <v>0.18750051704596113</v>
      </c>
      <c r="N562" s="2">
        <f>IF(logVir!N562="","",logVir!N562-SKir!N562*logKir!N562-SLir!N562*logHir!N562-SLir!N562*logQir!N562)</f>
        <v>0.25738960969305341</v>
      </c>
      <c r="O562" s="2">
        <f>IF(logVir!O562="","",logVir!O562-SKir!O562*logKir!O562-SLir!O562*logHir!O562-SLir!O562*logQir!O562)</f>
        <v>0.40969512578021267</v>
      </c>
    </row>
    <row r="563" spans="1:15" x14ac:dyDescent="0.55000000000000004">
      <c r="A563" s="3">
        <v>19</v>
      </c>
      <c r="B563" s="3">
        <v>2</v>
      </c>
      <c r="I563" s="3">
        <v>19</v>
      </c>
      <c r="J563" s="3">
        <v>2</v>
      </c>
      <c r="K563" s="2">
        <f>IF(logVir!K563="","",logVir!K563-SKir!K563*logKir!K563-SLir!K563*logHir!K563-SLir!K563*logQir!K563)</f>
        <v>-7.3586396621554293E-2</v>
      </c>
      <c r="L563" s="2">
        <f>IF(logVir!L563="","",logVir!L563-SKir!L563*logKir!L563-SLir!L563*logHir!L563-SLir!L563*logQir!L563)</f>
        <v>9.5203201631063883E-2</v>
      </c>
      <c r="M563" s="2">
        <f>IF(logVir!M563="","",logVir!M563-SKir!M563*logKir!M563-SLir!M563*logHir!M563-SLir!M563*logQir!M563)</f>
        <v>0.16007602967914444</v>
      </c>
      <c r="N563" s="2">
        <f>IF(logVir!N563="","",logVir!N563-SKir!N563*logKir!N563-SLir!N563*logHir!N563-SLir!N563*logQir!N563)</f>
        <v>0.3036389268919662</v>
      </c>
      <c r="O563" s="2">
        <f>IF(logVir!O563="","",logVir!O563-SKir!O563*logKir!O563-SLir!O563*logHir!O563-SLir!O563*logQir!O563)</f>
        <v>0.27532108094904029</v>
      </c>
    </row>
    <row r="564" spans="1:15" x14ac:dyDescent="0.55000000000000004">
      <c r="A564" s="3">
        <v>19</v>
      </c>
      <c r="B564" s="3">
        <v>3</v>
      </c>
      <c r="I564" s="3">
        <v>19</v>
      </c>
      <c r="J564" s="3">
        <v>3</v>
      </c>
      <c r="K564" s="2">
        <f>IF(logVir!K564="","",logVir!K564-SKir!K564*logKir!K564-SLir!K564*logHir!K564-SLir!K564*logQir!K564)</f>
        <v>-0.1194819276628943</v>
      </c>
      <c r="L564" s="2">
        <f>IF(logVir!L564="","",logVir!L564-SKir!L564*logKir!L564-SLir!L564*logHir!L564-SLir!L564*logQir!L564)</f>
        <v>-7.0055698372164868E-3</v>
      </c>
      <c r="M564" s="2">
        <f>IF(logVir!M564="","",logVir!M564-SKir!M564*logKir!M564-SLir!M564*logHir!M564-SLir!M564*logQir!M564)</f>
        <v>0.28411881255765714</v>
      </c>
      <c r="N564" s="2">
        <f>IF(logVir!N564="","",logVir!N564-SKir!N564*logKir!N564-SLir!N564*logHir!N564-SLir!N564*logQir!N564)</f>
        <v>0.42680367846112671</v>
      </c>
      <c r="O564" s="2">
        <f>IF(logVir!O564="","",logVir!O564-SKir!O564*logKir!O564-SLir!O564*logHir!O564-SLir!O564*logQir!O564)</f>
        <v>0.43235244963027136</v>
      </c>
    </row>
    <row r="565" spans="1:15" x14ac:dyDescent="0.55000000000000004">
      <c r="A565" s="3">
        <v>19</v>
      </c>
      <c r="B565" s="3">
        <v>4</v>
      </c>
      <c r="I565" s="3">
        <v>19</v>
      </c>
      <c r="J565" s="3">
        <v>4</v>
      </c>
      <c r="K565" s="2">
        <f>IF(logVir!K565="","",logVir!K565-SKir!K565*logKir!K565-SLir!K565*logHir!K565-SLir!K565*logQir!K565)</f>
        <v>0.46346374102377186</v>
      </c>
      <c r="L565" s="2">
        <f>IF(logVir!L565="","",logVir!L565-SKir!L565*logKir!L565-SLir!L565*logHir!L565-SLir!L565*logQir!L565)</f>
        <v>0.52790939887988508</v>
      </c>
      <c r="M565" s="2">
        <f>IF(logVir!M565="","",logVir!M565-SKir!M565*logKir!M565-SLir!M565*logHir!M565-SLir!M565*logQir!M565)</f>
        <v>0.29188473102568435</v>
      </c>
      <c r="N565" s="2">
        <f>IF(logVir!N565="","",logVir!N565-SKir!N565*logKir!N565-SLir!N565*logHir!N565-SLir!N565*logQir!N565)</f>
        <v>0.31330540729360368</v>
      </c>
      <c r="O565" s="2">
        <f>IF(logVir!O565="","",logVir!O565-SKir!O565*logKir!O565-SLir!O565*logHir!O565-SLir!O565*logQir!O565)</f>
        <v>0.19370239082470569</v>
      </c>
    </row>
    <row r="566" spans="1:15" x14ac:dyDescent="0.55000000000000004">
      <c r="A566" s="3">
        <v>19</v>
      </c>
      <c r="B566" s="3">
        <v>5</v>
      </c>
      <c r="I566" s="3">
        <v>19</v>
      </c>
      <c r="J566" s="3">
        <v>5</v>
      </c>
      <c r="K566" s="2">
        <f>IF(logVir!K566="","",logVir!K566-SKir!K566*logKir!K566-SLir!K566*logHir!K566-SLir!K566*logQir!K566)</f>
        <v>-0.49642192375127636</v>
      </c>
      <c r="L566" s="2">
        <f>IF(logVir!L566="","",logVir!L566-SKir!L566*logKir!L566-SLir!L566*logHir!L566-SLir!L566*logQir!L566)</f>
        <v>-0.72356513819821933</v>
      </c>
      <c r="M566" s="2">
        <f>IF(logVir!M566="","",logVir!M566-SKir!M566*logKir!M566-SLir!M566*logHir!M566-SLir!M566*logQir!M566)</f>
        <v>-0.71132116552077906</v>
      </c>
      <c r="N566" s="2">
        <f>IF(logVir!N566="","",logVir!N566-SKir!N566*logKir!N566-SLir!N566*logHir!N566-SLir!N566*logQir!N566)</f>
        <v>-0.3231311470187419</v>
      </c>
      <c r="O566" s="2">
        <f>IF(logVir!O566="","",logVir!O566-SKir!O566*logKir!O566-SLir!O566*logHir!O566-SLir!O566*logQir!O566)</f>
        <v>-0.40433437255673721</v>
      </c>
    </row>
    <row r="567" spans="1:15" x14ac:dyDescent="0.55000000000000004">
      <c r="A567" s="3">
        <v>19</v>
      </c>
      <c r="B567" s="3">
        <v>6</v>
      </c>
      <c r="I567" s="3">
        <v>19</v>
      </c>
      <c r="J567" s="3">
        <v>6</v>
      </c>
      <c r="K567" s="2">
        <f>IF(logVir!K567="","",logVir!K567-SKir!K567*logKir!K567-SLir!K567*logHir!K567-SLir!K567*logQir!K567)</f>
        <v>-0.23150322713961993</v>
      </c>
      <c r="L567" s="2">
        <f>IF(logVir!L567="","",logVir!L567-SKir!L567*logKir!L567-SLir!L567*logHir!L567-SLir!L567*logQir!L567)</f>
        <v>-0.21646701214480132</v>
      </c>
      <c r="M567" s="2">
        <f>IF(logVir!M567="","",logVir!M567-SKir!M567*logKir!M567-SLir!M567*logHir!M567-SLir!M567*logQir!M567)</f>
        <v>-0.20001095061385438</v>
      </c>
      <c r="N567" s="2">
        <f>IF(logVir!N567="","",logVir!N567-SKir!N567*logKir!N567-SLir!N567*logHir!N567-SLir!N567*logQir!N567)</f>
        <v>-1.1396806001585495E-2</v>
      </c>
      <c r="O567" s="2">
        <f>IF(logVir!O567="","",logVir!O567-SKir!O567*logKir!O567-SLir!O567*logHir!O567-SLir!O567*logQir!O567)</f>
        <v>-0.11791608252445177</v>
      </c>
    </row>
    <row r="568" spans="1:15" x14ac:dyDescent="0.55000000000000004">
      <c r="A568" s="3">
        <v>19</v>
      </c>
      <c r="B568" s="3">
        <v>7</v>
      </c>
      <c r="I568" s="3">
        <v>19</v>
      </c>
      <c r="J568" s="3">
        <v>7</v>
      </c>
      <c r="K568" s="2">
        <f>IF(logVir!K568="","",logVir!K568-SKir!K568*logKir!K568-SLir!K568*logHir!K568-SLir!K568*logQir!K568)</f>
        <v>-0.41517775990597033</v>
      </c>
      <c r="L568" s="2">
        <f>IF(logVir!L568="","",logVir!L568-SKir!L568*logKir!L568-SLir!L568*logHir!L568-SLir!L568*logQir!L568)</f>
        <v>-0.31292329389174423</v>
      </c>
      <c r="M568" s="2">
        <f>IF(logVir!M568="","",logVir!M568-SKir!M568*logKir!M568-SLir!M568*logHir!M568-SLir!M568*logQir!M568)</f>
        <v>0.17863796760114442</v>
      </c>
      <c r="N568" s="2">
        <f>IF(logVir!N568="","",logVir!N568-SKir!N568*logKir!N568-SLir!N568*logHir!N568-SLir!N568*logQir!N568)</f>
        <v>0.35575648842244467</v>
      </c>
      <c r="O568" s="2">
        <f>IF(logVir!O568="","",logVir!O568-SKir!O568*logKir!O568-SLir!O568*logHir!O568-SLir!O568*logQir!O568)</f>
        <v>0.55012422184365239</v>
      </c>
    </row>
    <row r="569" spans="1:15" x14ac:dyDescent="0.55000000000000004">
      <c r="A569" s="3">
        <v>19</v>
      </c>
      <c r="B569" s="3">
        <v>8</v>
      </c>
      <c r="I569" s="3">
        <v>19</v>
      </c>
      <c r="J569" s="3">
        <v>8</v>
      </c>
      <c r="K569" s="2">
        <f>IF(logVir!K569="","",logVir!K569-SKir!K569*logKir!K569-SLir!K569*logHir!K569-SLir!K569*logQir!K569)</f>
        <v>-0.30081885382490947</v>
      </c>
      <c r="L569" s="2">
        <f>IF(logVir!L569="","",logVir!L569-SKir!L569*logKir!L569-SLir!L569*logHir!L569-SLir!L569*logQir!L569)</f>
        <v>-0.14731247317336302</v>
      </c>
      <c r="M569" s="2">
        <f>IF(logVir!M569="","",logVir!M569-SKir!M569*logKir!M569-SLir!M569*logHir!M569-SLir!M569*logQir!M569)</f>
        <v>-0.21445077395393264</v>
      </c>
      <c r="N569" s="2">
        <f>IF(logVir!N569="","",logVir!N569-SKir!N569*logKir!N569-SLir!N569*logHir!N569-SLir!N569*logQir!N569)</f>
        <v>-0.19422681987253987</v>
      </c>
      <c r="O569" s="2">
        <f>IF(logVir!O569="","",logVir!O569-SKir!O569*logKir!O569-SLir!O569*logHir!O569-SLir!O569*logQir!O569)</f>
        <v>-0.28639640719946341</v>
      </c>
    </row>
    <row r="570" spans="1:15" x14ac:dyDescent="0.55000000000000004">
      <c r="A570" s="3">
        <v>19</v>
      </c>
      <c r="B570" s="3">
        <v>9</v>
      </c>
      <c r="I570" s="3">
        <v>19</v>
      </c>
      <c r="J570" s="3">
        <v>9</v>
      </c>
      <c r="K570" s="2">
        <f>IF(logVir!K570="","",logVir!K570-SKir!K570*logKir!K570-SLir!K570*logHir!K570-SLir!K570*logQir!K570)</f>
        <v>-0.18519159131311286</v>
      </c>
      <c r="L570" s="2">
        <f>IF(logVir!L570="","",logVir!L570-SKir!L570*logKir!L570-SLir!L570*logHir!L570-SLir!L570*logQir!L570)</f>
        <v>0.16308433839909858</v>
      </c>
      <c r="M570" s="2">
        <f>IF(logVir!M570="","",logVir!M570-SKir!M570*logKir!M570-SLir!M570*logHir!M570-SLir!M570*logQir!M570)</f>
        <v>1.7098810134301347E-2</v>
      </c>
      <c r="N570" s="2">
        <f>IF(logVir!N570="","",logVir!N570-SKir!N570*logKir!N570-SLir!N570*logHir!N570-SLir!N570*logQir!N570)</f>
        <v>8.5370078589675005E-2</v>
      </c>
      <c r="O570" s="2">
        <f>IF(logVir!O570="","",logVir!O570-SKir!O570*logKir!O570-SLir!O570*logHir!O570-SLir!O570*logQir!O570)</f>
        <v>0.24446609112276815</v>
      </c>
    </row>
    <row r="571" spans="1:15" x14ac:dyDescent="0.55000000000000004">
      <c r="A571" s="3">
        <v>19</v>
      </c>
      <c r="B571" s="3">
        <v>10</v>
      </c>
      <c r="I571" s="3">
        <v>19</v>
      </c>
      <c r="J571" s="3">
        <v>10</v>
      </c>
      <c r="K571" s="2">
        <f>IF(logVir!K571="","",logVir!K571-SKir!K571*logKir!K571-SLir!K571*logHir!K571-SLir!K571*logQir!K571)</f>
        <v>0.32856332077002115</v>
      </c>
      <c r="L571" s="2">
        <f>IF(logVir!L571="","",logVir!L571-SKir!L571*logKir!L571-SLir!L571*logHir!L571-SLir!L571*logQir!L571)</f>
        <v>0.1646834333354677</v>
      </c>
      <c r="M571" s="2">
        <f>IF(logVir!M571="","",logVir!M571-SKir!M571*logKir!M571-SLir!M571*logHir!M571-SLir!M571*logQir!M571)</f>
        <v>0.35344710099548671</v>
      </c>
      <c r="N571" s="2">
        <f>IF(logVir!N571="","",logVir!N571-SKir!N571*logKir!N571-SLir!N571*logHir!N571-SLir!N571*logQir!N571)</f>
        <v>0.4911126898056894</v>
      </c>
      <c r="O571" s="2">
        <f>IF(logVir!O571="","",logVir!O571-SKir!O571*logKir!O571-SLir!O571*logHir!O571-SLir!O571*logQir!O571)</f>
        <v>0.49627202152795402</v>
      </c>
    </row>
    <row r="572" spans="1:15" x14ac:dyDescent="0.55000000000000004">
      <c r="A572" s="3">
        <v>19</v>
      </c>
      <c r="B572" s="3">
        <v>11</v>
      </c>
      <c r="I572" s="3">
        <v>19</v>
      </c>
      <c r="J572" s="3">
        <v>11</v>
      </c>
      <c r="K572" s="2">
        <f>IF(logVir!K572="","",logVir!K572-SKir!K572*logKir!K572-SLir!K572*logHir!K572-SLir!K572*logQir!K572)</f>
        <v>-5.6614527959683685E-2</v>
      </c>
      <c r="L572" s="2">
        <f>IF(logVir!L572="","",logVir!L572-SKir!L572*logKir!L572-SLir!L572*logHir!L572-SLir!L572*logQir!L572)</f>
        <v>0.12349163547777492</v>
      </c>
      <c r="M572" s="2">
        <f>IF(logVir!M572="","",logVir!M572-SKir!M572*logKir!M572-SLir!M572*logHir!M572-SLir!M572*logQir!M572)</f>
        <v>-0.19600796468253526</v>
      </c>
      <c r="N572" s="2">
        <f>IF(logVir!N572="","",logVir!N572-SKir!N572*logKir!N572-SLir!N572*logHir!N572-SLir!N572*logQir!N572)</f>
        <v>-0.12730199221149374</v>
      </c>
      <c r="O572" s="2">
        <f>IF(logVir!O572="","",logVir!O572-SKir!O572*logKir!O572-SLir!O572*logHir!O572-SLir!O572*logQir!O572)</f>
        <v>-0.13500430080825751</v>
      </c>
    </row>
    <row r="573" spans="1:15" x14ac:dyDescent="0.55000000000000004">
      <c r="A573" s="3">
        <v>19</v>
      </c>
      <c r="B573" s="3">
        <v>12</v>
      </c>
      <c r="I573" s="3">
        <v>19</v>
      </c>
      <c r="J573" s="3">
        <v>12</v>
      </c>
      <c r="K573" s="2">
        <f>IF(logVir!K573="","",logVir!K573-SKir!K573*logKir!K573-SLir!K573*logHir!K573-SLir!K573*logQir!K573)</f>
        <v>0.49827721643255435</v>
      </c>
      <c r="L573" s="2">
        <f>IF(logVir!L573="","",logVir!L573-SKir!L573*logKir!L573-SLir!L573*logHir!L573-SLir!L573*logQir!L573)</f>
        <v>0.52429631536316534</v>
      </c>
      <c r="M573" s="2">
        <f>IF(logVir!M573="","",logVir!M573-SKir!M573*logKir!M573-SLir!M573*logHir!M573-SLir!M573*logQir!M573)</f>
        <v>-0.82241469824847169</v>
      </c>
      <c r="N573" s="2">
        <f>IF(logVir!N573="","",logVir!N573-SKir!N573*logKir!N573-SLir!N573*logHir!N573-SLir!N573*logQir!N573)</f>
        <v>-0.59815791914899274</v>
      </c>
      <c r="O573" s="2">
        <f>IF(logVir!O573="","",logVir!O573-SKir!O573*logKir!O573-SLir!O573*logHir!O573-SLir!O573*logQir!O573)</f>
        <v>-0.32793934060747565</v>
      </c>
    </row>
    <row r="574" spans="1:15" x14ac:dyDescent="0.55000000000000004">
      <c r="A574" s="3">
        <v>19</v>
      </c>
      <c r="B574" s="3">
        <v>13</v>
      </c>
      <c r="I574" s="3">
        <v>19</v>
      </c>
      <c r="J574" s="3">
        <v>13</v>
      </c>
      <c r="K574" s="2">
        <f>IF(logVir!K574="","",logVir!K574-SKir!K574*logKir!K574-SLir!K574*logHir!K574-SLir!K574*logQir!K574)</f>
        <v>-0.55243215460781903</v>
      </c>
      <c r="L574" s="2">
        <f>IF(logVir!L574="","",logVir!L574-SKir!L574*logKir!L574-SLir!L574*logHir!L574-SLir!L574*logQir!L574)</f>
        <v>1.1823796050933533</v>
      </c>
      <c r="M574" s="2">
        <f>IF(logVir!M574="","",logVir!M574-SKir!M574*logKir!M574-SLir!M574*logHir!M574-SLir!M574*logQir!M574)</f>
        <v>0.86339140168110118</v>
      </c>
      <c r="N574" s="2">
        <f>IF(logVir!N574="","",logVir!N574-SKir!N574*logKir!N574-SLir!N574*logHir!N574-SLir!N574*logQir!N574)</f>
        <v>1.1773693806157954</v>
      </c>
      <c r="O574" s="2">
        <f>IF(logVir!O574="","",logVir!O574-SKir!O574*logKir!O574-SLir!O574*logHir!O574-SLir!O574*logQir!O574)</f>
        <v>1.1442765849978636</v>
      </c>
    </row>
    <row r="575" spans="1:15" x14ac:dyDescent="0.55000000000000004">
      <c r="A575" s="3">
        <v>19</v>
      </c>
      <c r="B575" s="3">
        <v>14</v>
      </c>
      <c r="I575" s="3">
        <v>19</v>
      </c>
      <c r="J575" s="3">
        <v>14</v>
      </c>
      <c r="K575" s="2">
        <f>IF(logVir!K575="","",logVir!K575-SKir!K575*logKir!K575-SLir!K575*logHir!K575-SLir!K575*logQir!K575)</f>
        <v>0.2004058465511192</v>
      </c>
      <c r="L575" s="2">
        <f>IF(logVir!L575="","",logVir!L575-SKir!L575*logKir!L575-SLir!L575*logHir!L575-SLir!L575*logQir!L575)</f>
        <v>0.1535441819784947</v>
      </c>
      <c r="M575" s="2">
        <f>IF(logVir!M575="","",logVir!M575-SKir!M575*logKir!M575-SLir!M575*logHir!M575-SLir!M575*logQir!M575)</f>
        <v>-0.20693243046589616</v>
      </c>
      <c r="N575" s="2">
        <f>IF(logVir!N575="","",logVir!N575-SKir!N575*logKir!N575-SLir!N575*logHir!N575-SLir!N575*logQir!N575)</f>
        <v>-9.6001788370494681E-2</v>
      </c>
      <c r="O575" s="2">
        <f>IF(logVir!O575="","",logVir!O575-SKir!O575*logKir!O575-SLir!O575*logHir!O575-SLir!O575*logQir!O575)</f>
        <v>-9.5494631208126263E-2</v>
      </c>
    </row>
    <row r="576" spans="1:15" x14ac:dyDescent="0.55000000000000004">
      <c r="A576" s="3">
        <v>19</v>
      </c>
      <c r="B576" s="3">
        <v>15</v>
      </c>
      <c r="I576" s="3">
        <v>19</v>
      </c>
      <c r="J576" s="3">
        <v>15</v>
      </c>
      <c r="K576" s="2">
        <f>IF(logVir!K576="","",logVir!K576-SKir!K576*logKir!K576-SLir!K576*logHir!K576-SLir!K576*logQir!K576)</f>
        <v>0.10340751450043918</v>
      </c>
      <c r="L576" s="2">
        <f>IF(logVir!L576="","",logVir!L576-SKir!L576*logKir!L576-SLir!L576*logHir!L576-SLir!L576*logQir!L576)</f>
        <v>-0.21847859876893772</v>
      </c>
      <c r="M576" s="2">
        <f>IF(logVir!M576="","",logVir!M576-SKir!M576*logKir!M576-SLir!M576*logHir!M576-SLir!M576*logQir!M576)</f>
        <v>-0.12214994523540468</v>
      </c>
      <c r="N576" s="2">
        <f>IF(logVir!N576="","",logVir!N576-SKir!N576*logKir!N576-SLir!N576*logHir!N576-SLir!N576*logQir!N576)</f>
        <v>5.078756833095957E-2</v>
      </c>
      <c r="O576" s="2">
        <f>IF(logVir!O576="","",logVir!O576-SKir!O576*logKir!O576-SLir!O576*logHir!O576-SLir!O576*logQir!O576)</f>
        <v>0.39144413935984218</v>
      </c>
    </row>
    <row r="577" spans="1:15" x14ac:dyDescent="0.55000000000000004">
      <c r="A577" s="3">
        <v>19</v>
      </c>
      <c r="B577" s="3">
        <v>16</v>
      </c>
      <c r="I577" s="3">
        <v>19</v>
      </c>
      <c r="J577" s="3">
        <v>16</v>
      </c>
      <c r="K577" s="2">
        <f>IF(logVir!K577="","",logVir!K577-SKir!K577*logKir!K577-SLir!K577*logHir!K577-SLir!K577*logQir!K577)</f>
        <v>0.11080430036081089</v>
      </c>
      <c r="L577" s="2">
        <f>IF(logVir!L577="","",logVir!L577-SKir!L577*logKir!L577-SLir!L577*logHir!L577-SLir!L577*logQir!L577)</f>
        <v>2.1523003948947912E-2</v>
      </c>
      <c r="M577" s="2">
        <f>IF(logVir!M577="","",logVir!M577-SKir!M577*logKir!M577-SLir!M577*logHir!M577-SLir!M577*logQir!M577)</f>
        <v>-0.2077694247115838</v>
      </c>
      <c r="N577" s="2">
        <f>IF(logVir!N577="","",logVir!N577-SKir!N577*logKir!N577-SLir!N577*logHir!N577-SLir!N577*logQir!N577)</f>
        <v>-0.13384259869420378</v>
      </c>
      <c r="O577" s="2">
        <f>IF(logVir!O577="","",logVir!O577-SKir!O577*logKir!O577-SLir!O577*logHir!O577-SLir!O577*logQir!O577)</f>
        <v>-6.1314182625158142E-3</v>
      </c>
    </row>
    <row r="578" spans="1:15" x14ac:dyDescent="0.55000000000000004">
      <c r="A578" s="3">
        <v>19</v>
      </c>
      <c r="B578" s="3">
        <v>17</v>
      </c>
      <c r="I578" s="3">
        <v>19</v>
      </c>
      <c r="J578" s="3">
        <v>17</v>
      </c>
      <c r="K578" s="2">
        <f>IF(logVir!K578="","",logVir!K578-SKir!K578*logKir!K578-SLir!K578*logHir!K578-SLir!K578*logQir!K578)</f>
        <v>-0.22103775806242368</v>
      </c>
      <c r="L578" s="2">
        <f>IF(logVir!L578="","",logVir!L578-SKir!L578*logKir!L578-SLir!L578*logHir!L578-SLir!L578*logQir!L578)</f>
        <v>-0.27611743031720665</v>
      </c>
      <c r="M578" s="2">
        <f>IF(logVir!M578="","",logVir!M578-SKir!M578*logKir!M578-SLir!M578*logHir!M578-SLir!M578*logQir!M578)</f>
        <v>-0.20390895769258299</v>
      </c>
      <c r="N578" s="2">
        <f>IF(logVir!N578="","",logVir!N578-SKir!N578*logKir!N578-SLir!N578*logHir!N578-SLir!N578*logQir!N578)</f>
        <v>-0.11790914449498016</v>
      </c>
      <c r="O578" s="2">
        <f>IF(logVir!O578="","",logVir!O578-SKir!O578*logKir!O578-SLir!O578*logHir!O578-SLir!O578*logQir!O578)</f>
        <v>1.9203563265362017E-2</v>
      </c>
    </row>
    <row r="579" spans="1:15" x14ac:dyDescent="0.55000000000000004">
      <c r="A579" s="3">
        <v>19</v>
      </c>
      <c r="B579" s="3">
        <v>18</v>
      </c>
      <c r="I579" s="3">
        <v>19</v>
      </c>
      <c r="J579" s="3">
        <v>18</v>
      </c>
      <c r="K579" s="2">
        <f>IF(logVir!K579="","",logVir!K579-SKir!K579*logKir!K579-SLir!K579*logHir!K579-SLir!K579*logQir!K579)</f>
        <v>0.21342780407181189</v>
      </c>
      <c r="L579" s="2">
        <f>IF(logVir!L579="","",logVir!L579-SKir!L579*logKir!L579-SLir!L579*logHir!L579-SLir!L579*logQir!L579)</f>
        <v>3.8403143588609551E-2</v>
      </c>
      <c r="M579" s="2">
        <f>IF(logVir!M579="","",logVir!M579-SKir!M579*logKir!M579-SLir!M579*logHir!M579-SLir!M579*logQir!M579)</f>
        <v>0.12410610384948867</v>
      </c>
      <c r="N579" s="2">
        <f>IF(logVir!N579="","",logVir!N579-SKir!N579*logKir!N579-SLir!N579*logHir!N579-SLir!N579*logQir!N579)</f>
        <v>7.7227685468026427E-2</v>
      </c>
      <c r="O579" s="2">
        <f>IF(logVir!O579="","",logVir!O579-SKir!O579*logKir!O579-SLir!O579*logHir!O579-SLir!O579*logQir!O579)</f>
        <v>0.17154765124491467</v>
      </c>
    </row>
    <row r="580" spans="1:15" x14ac:dyDescent="0.55000000000000004">
      <c r="A580" s="3">
        <v>19</v>
      </c>
      <c r="B580" s="3">
        <v>19</v>
      </c>
      <c r="I580" s="3">
        <v>19</v>
      </c>
      <c r="J580" s="3">
        <v>19</v>
      </c>
      <c r="K580" s="2">
        <f>IF(logVir!K580="","",logVir!K580-SKir!K580*logKir!K580-SLir!K580*logHir!K580-SLir!K580*logQir!K580)</f>
        <v>-6.4001129279875682E-2</v>
      </c>
      <c r="L580" s="2">
        <f>IF(logVir!L580="","",logVir!L580-SKir!L580*logKir!L580-SLir!L580*logHir!L580-SLir!L580*logQir!L580)</f>
        <v>6.4241712925572819E-2</v>
      </c>
      <c r="M580" s="2">
        <f>IF(logVir!M580="","",logVir!M580-SKir!M580*logKir!M580-SLir!M580*logHir!M580-SLir!M580*logQir!M580)</f>
        <v>3.2816704436431934E-2</v>
      </c>
      <c r="N580" s="2">
        <f>IF(logVir!N580="","",logVir!N580-SKir!N580*logKir!N580-SLir!N580*logHir!N580-SLir!N580*logQir!N580)</f>
        <v>-7.5536453557711117E-3</v>
      </c>
      <c r="O580" s="2">
        <f>IF(logVir!O580="","",logVir!O580-SKir!O580*logKir!O580-SLir!O580*logHir!O580-SLir!O580*logQir!O580)</f>
        <v>5.0961661521902041E-2</v>
      </c>
    </row>
    <row r="581" spans="1:15" x14ac:dyDescent="0.55000000000000004">
      <c r="A581" s="3">
        <v>19</v>
      </c>
      <c r="B581" s="3">
        <v>20</v>
      </c>
      <c r="I581" s="3">
        <v>19</v>
      </c>
      <c r="J581" s="3">
        <v>20</v>
      </c>
      <c r="K581" s="2">
        <f>IF(logVir!K581="","",logVir!K581-SKir!K581*logKir!K581-SLir!K581*logHir!K581-SLir!K581*logQir!K581)</f>
        <v>0.10573408221699641</v>
      </c>
      <c r="L581" s="2">
        <f>IF(logVir!L581="","",logVir!L581-SKir!L581*logKir!L581-SLir!L581*logHir!L581-SLir!L581*logQir!L581)</f>
        <v>8.7810585666700663E-2</v>
      </c>
      <c r="M581" s="2">
        <f>IF(logVir!M581="","",logVir!M581-SKir!M581*logKir!M581-SLir!M581*logHir!M581-SLir!M581*logQir!M581)</f>
        <v>4.3249971076190753E-2</v>
      </c>
      <c r="N581" s="2">
        <f>IF(logVir!N581="","",logVir!N581-SKir!N581*logKir!N581-SLir!N581*logHir!N581-SLir!N581*logQir!N581)</f>
        <v>9.3743611962506246E-3</v>
      </c>
      <c r="O581" s="2">
        <f>IF(logVir!O581="","",logVir!O581-SKir!O581*logKir!O581-SLir!O581*logHir!O581-SLir!O581*logQir!O581)</f>
        <v>0.10609454620813671</v>
      </c>
    </row>
    <row r="582" spans="1:15" x14ac:dyDescent="0.55000000000000004">
      <c r="A582" s="3">
        <v>19</v>
      </c>
      <c r="B582" s="3">
        <v>21</v>
      </c>
      <c r="I582" s="3">
        <v>19</v>
      </c>
      <c r="J582" s="3">
        <v>21</v>
      </c>
      <c r="K582" s="2">
        <f>IF(logVir!K582="","",logVir!K582-SKir!K582*logKir!K582-SLir!K582*logHir!K582-SLir!K582*logQir!K582)</f>
        <v>-8.1694421462902636E-2</v>
      </c>
      <c r="L582" s="2">
        <f>IF(logVir!L582="","",logVir!L582-SKir!L582*logKir!L582-SLir!L582*logHir!L582-SLir!L582*logQir!L582)</f>
        <v>-0.22704567633162884</v>
      </c>
      <c r="M582" s="2">
        <f>IF(logVir!M582="","",logVir!M582-SKir!M582*logKir!M582-SLir!M582*logHir!M582-SLir!M582*logQir!M582)</f>
        <v>-0.17932302315629017</v>
      </c>
      <c r="N582" s="2">
        <f>IF(logVir!N582="","",logVir!N582-SKir!N582*logKir!N582-SLir!N582*logHir!N582-SLir!N582*logQir!N582)</f>
        <v>-7.2801119287100119E-2</v>
      </c>
      <c r="O582" s="2">
        <f>IF(logVir!O582="","",logVir!O582-SKir!O582*logKir!O582-SLir!O582*logHir!O582-SLir!O582*logQir!O582)</f>
        <v>-0.21690127570494999</v>
      </c>
    </row>
    <row r="583" spans="1:15" x14ac:dyDescent="0.55000000000000004">
      <c r="A583" s="3">
        <v>19</v>
      </c>
      <c r="B583" s="3">
        <v>22</v>
      </c>
      <c r="I583" s="3">
        <v>19</v>
      </c>
      <c r="J583" s="3">
        <v>22</v>
      </c>
      <c r="K583" s="2">
        <f>IF(logVir!K583="","",logVir!K583-SKir!K583*logKir!K583-SLir!K583*logHir!K583-SLir!K583*logQir!K583)</f>
        <v>0.20094115985640662</v>
      </c>
      <c r="L583" s="2">
        <f>IF(logVir!L583="","",logVir!L583-SKir!L583*logKir!L583-SLir!L583*logHir!L583-SLir!L583*logQir!L583)</f>
        <v>-3.5164189362277942E-2</v>
      </c>
      <c r="M583" s="2">
        <f>IF(logVir!M583="","",logVir!M583-SKir!M583*logKir!M583-SLir!M583*logHir!M583-SLir!M583*logQir!M583)</f>
        <v>-9.517202446396214E-3</v>
      </c>
      <c r="N583" s="2">
        <f>IF(logVir!N583="","",logVir!N583-SKir!N583*logKir!N583-SLir!N583*logHir!N583-SLir!N583*logQir!N583)</f>
        <v>7.0880717001217841E-2</v>
      </c>
      <c r="O583" s="2">
        <f>IF(logVir!O583="","",logVir!O583-SKir!O583*logKir!O583-SLir!O583*logHir!O583-SLir!O583*logQir!O583)</f>
        <v>-0.25395893426983573</v>
      </c>
    </row>
    <row r="584" spans="1:15" x14ac:dyDescent="0.55000000000000004">
      <c r="A584" s="3">
        <v>19</v>
      </c>
      <c r="B584" s="3">
        <v>23</v>
      </c>
      <c r="I584" s="3">
        <v>19</v>
      </c>
      <c r="J584" s="3">
        <v>23</v>
      </c>
      <c r="K584" s="2">
        <f>IF(logVir!K584="","",logVir!K584-SKir!K584*logKir!K584-SLir!K584*logHir!K584-SLir!K584*logQir!K584)</f>
        <v>-9.8749301185528493E-2</v>
      </c>
      <c r="L584" s="2">
        <f>IF(logVir!L584="","",logVir!L584-SKir!L584*logKir!L584-SLir!L584*logHir!L584-SLir!L584*logQir!L584)</f>
        <v>-0.23308490460957942</v>
      </c>
      <c r="M584" s="2">
        <f>IF(logVir!M584="","",logVir!M584-SKir!M584*logKir!M584-SLir!M584*logHir!M584-SLir!M584*logQir!M584)</f>
        <v>-0.29349351789792655</v>
      </c>
      <c r="N584" s="2">
        <f>IF(logVir!N584="","",logVir!N584-SKir!N584*logKir!N584-SLir!N584*logHir!N584-SLir!N584*logQir!N584)</f>
        <v>-0.25534069493130773</v>
      </c>
      <c r="O584" s="2">
        <f>IF(logVir!O584="","",logVir!O584-SKir!O584*logKir!O584-SLir!O584*logHir!O584-SLir!O584*logQir!O584)</f>
        <v>-0.32838349319112325</v>
      </c>
    </row>
    <row r="585" spans="1:15" x14ac:dyDescent="0.55000000000000004">
      <c r="A585" s="3">
        <v>19</v>
      </c>
      <c r="B585" s="3">
        <v>24</v>
      </c>
      <c r="I585" s="3">
        <v>19</v>
      </c>
      <c r="J585" s="3">
        <v>24</v>
      </c>
      <c r="K585" s="2">
        <f>IF(logVir!K585="","",logVir!K585-SKir!K585*logKir!K585-SLir!K585*logHir!K585-SLir!K585*logQir!K585)</f>
        <v>5.1843177167266996E-3</v>
      </c>
      <c r="L585" s="2">
        <f>IF(logVir!L585="","",logVir!L585-SKir!L585*logKir!L585-SLir!L585*logHir!L585-SLir!L585*logQir!L585)</f>
        <v>5.1149192611348135E-2</v>
      </c>
      <c r="M585" s="2">
        <f>IF(logVir!M585="","",logVir!M585-SKir!M585*logKir!M585-SLir!M585*logHir!M585-SLir!M585*logQir!M585)</f>
        <v>0.13412360817635388</v>
      </c>
      <c r="N585" s="2">
        <f>IF(logVir!N585="","",logVir!N585-SKir!N585*logKir!N585-SLir!N585*logHir!N585-SLir!N585*logQir!N585)</f>
        <v>0.2562925826440382</v>
      </c>
      <c r="O585" s="2">
        <f>IF(logVir!O585="","",logVir!O585-SKir!O585*logKir!O585-SLir!O585*logHir!O585-SLir!O585*logQir!O585)</f>
        <v>4.3301369993519551E-2</v>
      </c>
    </row>
    <row r="586" spans="1:15" x14ac:dyDescent="0.55000000000000004">
      <c r="A586" s="3">
        <v>19</v>
      </c>
      <c r="B586" s="3">
        <v>25</v>
      </c>
      <c r="I586" s="3">
        <v>19</v>
      </c>
      <c r="J586" s="3">
        <v>25</v>
      </c>
      <c r="K586" s="2">
        <f>IF(logVir!K586="","",logVir!K586-SKir!K586*logKir!K586-SLir!K586*logHir!K586-SLir!K586*logQir!K586)</f>
        <v>-8.5894103364128921E-2</v>
      </c>
      <c r="L586" s="2">
        <f>IF(logVir!L586="","",logVir!L586-SKir!L586*logKir!L586-SLir!L586*logHir!L586-SLir!L586*logQir!L586)</f>
        <v>-0.27629825676871095</v>
      </c>
      <c r="M586" s="2">
        <f>IF(logVir!M586="","",logVir!M586-SKir!M586*logKir!M586-SLir!M586*logHir!M586-SLir!M586*logQir!M586)</f>
        <v>-0.16204145400919126</v>
      </c>
      <c r="N586" s="2">
        <f>IF(logVir!N586="","",logVir!N586-SKir!N586*logKir!N586-SLir!N586*logHir!N586-SLir!N586*logQir!N586)</f>
        <v>-0.15937901476549904</v>
      </c>
      <c r="O586" s="2">
        <f>IF(logVir!O586="","",logVir!O586-SKir!O586*logKir!O586-SLir!O586*logHir!O586-SLir!O586*logQir!O586)</f>
        <v>-8.9381391655089973E-2</v>
      </c>
    </row>
    <row r="587" spans="1:15" x14ac:dyDescent="0.55000000000000004">
      <c r="A587" s="3">
        <v>19</v>
      </c>
      <c r="B587" s="3">
        <v>26</v>
      </c>
      <c r="I587" s="3">
        <v>19</v>
      </c>
      <c r="J587" s="3">
        <v>26</v>
      </c>
      <c r="K587" s="2">
        <f>IF(logVir!K587="","",logVir!K587-SKir!K587*logKir!K587-SLir!K587*logHir!K587-SLir!K587*logQir!K587)</f>
        <v>6.6448777506834519E-2</v>
      </c>
      <c r="L587" s="2">
        <f>IF(logVir!L587="","",logVir!L587-SKir!L587*logKir!L587-SLir!L587*logHir!L587-SLir!L587*logQir!L587)</f>
        <v>5.8550296793935225E-2</v>
      </c>
      <c r="M587" s="2">
        <f>IF(logVir!M587="","",logVir!M587-SKir!M587*logKir!M587-SLir!M587*logHir!M587-SLir!M587*logQir!M587)</f>
        <v>2.1958377111216384E-2</v>
      </c>
      <c r="N587" s="2">
        <f>IF(logVir!N587="","",logVir!N587-SKir!N587*logKir!N587-SLir!N587*logHir!N587-SLir!N587*logQir!N587)</f>
        <v>-2.8681631207302313E-3</v>
      </c>
      <c r="O587" s="2">
        <f>IF(logVir!O587="","",logVir!O587-SKir!O587*logKir!O587-SLir!O587*logHir!O587-SLir!O587*logQir!O587)</f>
        <v>0.16906548778378278</v>
      </c>
    </row>
    <row r="588" spans="1:15" x14ac:dyDescent="0.55000000000000004">
      <c r="A588" s="3">
        <v>19</v>
      </c>
      <c r="B588" s="3">
        <v>27</v>
      </c>
      <c r="I588" s="3">
        <v>19</v>
      </c>
      <c r="J588" s="3">
        <v>27</v>
      </c>
      <c r="K588" s="2">
        <f>IF(logVir!K588="","",logVir!K588-SKir!K588*logKir!K588-SLir!K588*logHir!K588-SLir!K588*logQir!K588)</f>
        <v>-9.9038528207442925E-2</v>
      </c>
      <c r="L588" s="2">
        <f>IF(logVir!L588="","",logVir!L588-SKir!L588*logKir!L588-SLir!L588*logHir!L588-SLir!L588*logQir!L588)</f>
        <v>-0.36545845177516889</v>
      </c>
      <c r="M588" s="2">
        <f>IF(logVir!M588="","",logVir!M588-SKir!M588*logKir!M588-SLir!M588*logHir!M588-SLir!M588*logQir!M588)</f>
        <v>-0.1017496447843013</v>
      </c>
      <c r="N588" s="2">
        <f>IF(logVir!N588="","",logVir!N588-SKir!N588*logKir!N588-SLir!N588*logHir!N588-SLir!N588*logQir!N588)</f>
        <v>-0.11114226770206043</v>
      </c>
      <c r="O588" s="2">
        <f>IF(logVir!O588="","",logVir!O588-SKir!O588*logKir!O588-SLir!O588*logHir!O588-SLir!O588*logQir!O588)</f>
        <v>-3.6691826635034883E-3</v>
      </c>
    </row>
    <row r="589" spans="1:15" x14ac:dyDescent="0.55000000000000004">
      <c r="A589" s="3">
        <v>19</v>
      </c>
      <c r="B589" s="3">
        <v>28</v>
      </c>
      <c r="I589" s="3">
        <v>19</v>
      </c>
      <c r="J589" s="3">
        <v>28</v>
      </c>
      <c r="K589" s="2">
        <f>IF(logVir!K589="","",logVir!K589-SKir!K589*logKir!K589-SLir!K589*logHir!K589-SLir!K589*logQir!K589)</f>
        <v>-0.23697809413136359</v>
      </c>
      <c r="L589" s="2">
        <f>IF(logVir!L589="","",logVir!L589-SKir!L589*logKir!L589-SLir!L589*logHir!L589-SLir!L589*logQir!L589)</f>
        <v>-0.2538539312417743</v>
      </c>
      <c r="M589" s="2">
        <f>IF(logVir!M589="","",logVir!M589-SKir!M589*logKir!M589-SLir!M589*logHir!M589-SLir!M589*logQir!M589)</f>
        <v>-0.20879376898859503</v>
      </c>
      <c r="N589" s="2">
        <f>IF(logVir!N589="","",logVir!N589-SKir!N589*logKir!N589-SLir!N589*logHir!N589-SLir!N589*logQir!N589)</f>
        <v>-0.1851853836857846</v>
      </c>
      <c r="O589" s="2">
        <f>IF(logVir!O589="","",logVir!O589-SKir!O589*logKir!O589-SLir!O589*logHir!O589-SLir!O589*logQir!O589)</f>
        <v>-0.17531109460062216</v>
      </c>
    </row>
    <row r="590" spans="1:15" x14ac:dyDescent="0.55000000000000004">
      <c r="A590" s="3">
        <v>19</v>
      </c>
      <c r="B590" s="3">
        <v>29</v>
      </c>
      <c r="I590" s="3">
        <v>19</v>
      </c>
      <c r="J590" s="3">
        <v>29</v>
      </c>
      <c r="K590" s="2">
        <f>IF(logVir!K590="","",logVir!K590-SKir!K590*logKir!K590-SLir!K590*logHir!K590-SLir!K590*logQir!K590)</f>
        <v>-0.23923203175190555</v>
      </c>
      <c r="L590" s="2">
        <f>IF(logVir!L590="","",logVir!L590-SKir!L590*logKir!L590-SLir!L590*logHir!L590-SLir!L590*logQir!L590)</f>
        <v>4.2808982050877402E-2</v>
      </c>
      <c r="M590" s="2">
        <f>IF(logVir!M590="","",logVir!M590-SKir!M590*logKir!M590-SLir!M590*logHir!M590-SLir!M590*logQir!M590)</f>
        <v>-0.13763105626728145</v>
      </c>
      <c r="N590" s="2">
        <f>IF(logVir!N590="","",logVir!N590-SKir!N590*logKir!N590-SLir!N590*logHir!N590-SLir!N590*logQir!N590)</f>
        <v>-5.7546243839606853E-2</v>
      </c>
      <c r="O590" s="2">
        <f>IF(logVir!O590="","",logVir!O590-SKir!O590*logKir!O590-SLir!O590*logHir!O590-SLir!O590*logQir!O590)</f>
        <v>-7.8952916640594659E-2</v>
      </c>
    </row>
    <row r="591" spans="1:15" x14ac:dyDescent="0.55000000000000004">
      <c r="A591" s="3">
        <v>19</v>
      </c>
      <c r="B591" s="3">
        <v>30</v>
      </c>
      <c r="I591" s="3">
        <v>19</v>
      </c>
      <c r="J591" s="3">
        <v>30</v>
      </c>
      <c r="K591" s="2">
        <f>IF(logVir!K591="","",logVir!K591-SKir!K591*logKir!K591-SLir!K591*logHir!K591-SLir!K591*logQir!K591)</f>
        <v>-5.0030346420965432E-2</v>
      </c>
      <c r="L591" s="2">
        <f>IF(logVir!L591="","",logVir!L591-SKir!L591*logKir!L591-SLir!L591*logHir!L591-SLir!L591*logQir!L591)</f>
        <v>7.0413596272168241E-3</v>
      </c>
      <c r="M591" s="2">
        <f>IF(logVir!M591="","",logVir!M591-SKir!M591*logKir!M591-SLir!M591*logHir!M591-SLir!M591*logQir!M591)</f>
        <v>1.0650052525410365E-2</v>
      </c>
      <c r="N591" s="2">
        <f>IF(logVir!N591="","",logVir!N591-SKir!N591*logKir!N591-SLir!N591*logHir!N591-SLir!N591*logQir!N591)</f>
        <v>-3.0644486596197215E-2</v>
      </c>
      <c r="O591" s="2">
        <f>IF(logVir!O591="","",logVir!O591-SKir!O591*logKir!O591-SLir!O591*logHir!O591-SLir!O591*logQir!O591)</f>
        <v>-7.4946949148135808E-2</v>
      </c>
    </row>
    <row r="592" spans="1:15" x14ac:dyDescent="0.55000000000000004">
      <c r="A592" s="3">
        <v>19</v>
      </c>
      <c r="B592" s="3">
        <v>31</v>
      </c>
      <c r="I592" s="3">
        <v>19</v>
      </c>
      <c r="J592" s="3">
        <v>31</v>
      </c>
      <c r="K592" s="2">
        <f>IF(logVir!K592="","",logVir!K592-SKir!K592*logKir!K592-SLir!K592*logHir!K592-SLir!K592*logQir!K592)</f>
        <v>-1.7879447040731355E-2</v>
      </c>
      <c r="L592" s="2">
        <f>IF(logVir!L592="","",logVir!L592-SKir!L592*logKir!L592-SLir!L592*logHir!L592-SLir!L592*logQir!L592)</f>
        <v>-0.19738450980861058</v>
      </c>
      <c r="M592" s="2">
        <f>IF(logVir!M592="","",logVir!M592-SKir!M592*logKir!M592-SLir!M592*logHir!M592-SLir!M592*logQir!M592)</f>
        <v>-0.14006375999224105</v>
      </c>
      <c r="N592" s="2">
        <f>IF(logVir!N592="","",logVir!N592-SKir!N592*logKir!N592-SLir!N592*logHir!N592-SLir!N592*logQir!N592)</f>
        <v>-0.17473704571528575</v>
      </c>
      <c r="O592" s="2">
        <f>IF(logVir!O592="","",logVir!O592-SKir!O592*logKir!O592-SLir!O592*logHir!O592-SLir!O592*logQir!O592)</f>
        <v>-0.18971150080680682</v>
      </c>
    </row>
    <row r="593" spans="1:15" x14ac:dyDescent="0.55000000000000004">
      <c r="A593" s="3">
        <v>20</v>
      </c>
      <c r="B593" s="3">
        <v>1</v>
      </c>
      <c r="I593" s="3">
        <v>20</v>
      </c>
      <c r="J593" s="3">
        <v>1</v>
      </c>
      <c r="K593" s="2">
        <f>IF(logVir!K593="","",logVir!K593-SKir!K593*logKir!K593-SLir!K593*logHir!K593-SLir!K593*logQir!K593)</f>
        <v>-0.18967300695101785</v>
      </c>
      <c r="L593" s="2">
        <f>IF(logVir!L593="","",logVir!L593-SKir!L593*logKir!L593-SLir!L593*logHir!L593-SLir!L593*logQir!L593)</f>
        <v>-0.15561834170170988</v>
      </c>
      <c r="M593" s="2">
        <f>IF(logVir!M593="","",logVir!M593-SKir!M593*logKir!M593-SLir!M593*logHir!M593-SLir!M593*logQir!M593)</f>
        <v>-9.1063537650961673E-2</v>
      </c>
      <c r="N593" s="2">
        <f>IF(logVir!N593="","",logVir!N593-SKir!N593*logKir!N593-SLir!N593*logHir!N593-SLir!N593*logQir!N593)</f>
        <v>-2.0876914302784409E-2</v>
      </c>
      <c r="O593" s="2">
        <f>IF(logVir!O593="","",logVir!O593-SKir!O593*logKir!O593-SLir!O593*logHir!O593-SLir!O593*logQir!O593)</f>
        <v>-1.3472108777972121E-2</v>
      </c>
    </row>
    <row r="594" spans="1:15" x14ac:dyDescent="0.55000000000000004">
      <c r="A594" s="3">
        <v>20</v>
      </c>
      <c r="B594" s="3">
        <v>2</v>
      </c>
      <c r="I594" s="3">
        <v>20</v>
      </c>
      <c r="J594" s="3">
        <v>2</v>
      </c>
      <c r="K594" s="2">
        <f>IF(logVir!K594="","",logVir!K594-SKir!K594*logKir!K594-SLir!K594*logHir!K594-SLir!K594*logQir!K594)</f>
        <v>0.19486439325194163</v>
      </c>
      <c r="L594" s="2">
        <f>IF(logVir!L594="","",logVir!L594-SKir!L594*logKir!L594-SLir!L594*logHir!L594-SLir!L594*logQir!L594)</f>
        <v>-0.25082926128117472</v>
      </c>
      <c r="M594" s="2">
        <f>IF(logVir!M594="","",logVir!M594-SKir!M594*logKir!M594-SLir!M594*logHir!M594-SLir!M594*logQir!M594)</f>
        <v>-0.28224681116447914</v>
      </c>
      <c r="N594" s="2">
        <f>IF(logVir!N594="","",logVir!N594-SKir!N594*logKir!N594-SLir!N594*logHir!N594-SLir!N594*logQir!N594)</f>
        <v>-8.5530278396348414E-2</v>
      </c>
      <c r="O594" s="2">
        <f>IF(logVir!O594="","",logVir!O594-SKir!O594*logKir!O594-SLir!O594*logHir!O594-SLir!O594*logQir!O594)</f>
        <v>-1.6226057797680521E-2</v>
      </c>
    </row>
    <row r="595" spans="1:15" x14ac:dyDescent="0.55000000000000004">
      <c r="A595" s="3">
        <v>20</v>
      </c>
      <c r="B595" s="3">
        <v>3</v>
      </c>
      <c r="I595" s="3">
        <v>20</v>
      </c>
      <c r="J595" s="3">
        <v>3</v>
      </c>
      <c r="K595" s="2">
        <f>IF(logVir!K595="","",logVir!K595-SKir!K595*logKir!K595-SLir!K595*logHir!K595-SLir!K595*logQir!K595)</f>
        <v>-7.974439913203063E-2</v>
      </c>
      <c r="L595" s="2">
        <f>IF(logVir!L595="","",logVir!L595-SKir!L595*logKir!L595-SLir!L595*logHir!L595-SLir!L595*logQir!L595)</f>
        <v>-8.1531417381648791E-2</v>
      </c>
      <c r="M595" s="2">
        <f>IF(logVir!M595="","",logVir!M595-SKir!M595*logKir!M595-SLir!M595*logHir!M595-SLir!M595*logQir!M595)</f>
        <v>4.0997580928602548E-2</v>
      </c>
      <c r="N595" s="2">
        <f>IF(logVir!N595="","",logVir!N595-SKir!N595*logKir!N595-SLir!N595*logHir!N595-SLir!N595*logQir!N595)</f>
        <v>-7.5539656414425727E-2</v>
      </c>
      <c r="O595" s="2">
        <f>IF(logVir!O595="","",logVir!O595-SKir!O595*logKir!O595-SLir!O595*logHir!O595-SLir!O595*logQir!O595)</f>
        <v>-6.1909761532370086E-2</v>
      </c>
    </row>
    <row r="596" spans="1:15" x14ac:dyDescent="0.55000000000000004">
      <c r="A596" s="3">
        <v>20</v>
      </c>
      <c r="B596" s="3">
        <v>4</v>
      </c>
      <c r="I596" s="3">
        <v>20</v>
      </c>
      <c r="J596" s="3">
        <v>4</v>
      </c>
      <c r="K596" s="2">
        <f>IF(logVir!K596="","",logVir!K596-SKir!K596*logKir!K596-SLir!K596*logHir!K596-SLir!K596*logQir!K596)</f>
        <v>-0.40621598329647512</v>
      </c>
      <c r="L596" s="2">
        <f>IF(logVir!L596="","",logVir!L596-SKir!L596*logKir!L596-SLir!L596*logHir!L596-SLir!L596*logQir!L596)</f>
        <v>-0.6794092688268073</v>
      </c>
      <c r="M596" s="2">
        <f>IF(logVir!M596="","",logVir!M596-SKir!M596*logKir!M596-SLir!M596*logHir!M596-SLir!M596*logQir!M596)</f>
        <v>-0.27947378663054734</v>
      </c>
      <c r="N596" s="2">
        <f>IF(logVir!N596="","",logVir!N596-SKir!N596*logKir!N596-SLir!N596*logHir!N596-SLir!N596*logQir!N596)</f>
        <v>-0.46083376631051054</v>
      </c>
      <c r="O596" s="2">
        <f>IF(logVir!O596="","",logVir!O596-SKir!O596*logKir!O596-SLir!O596*logHir!O596-SLir!O596*logQir!O596)</f>
        <v>-0.37953602157330307</v>
      </c>
    </row>
    <row r="597" spans="1:15" x14ac:dyDescent="0.55000000000000004">
      <c r="A597" s="3">
        <v>20</v>
      </c>
      <c r="B597" s="3">
        <v>5</v>
      </c>
      <c r="I597" s="3">
        <v>20</v>
      </c>
      <c r="J597" s="3">
        <v>5</v>
      </c>
      <c r="K597" s="2">
        <f>IF(logVir!K597="","",logVir!K597-SKir!K597*logKir!K597-SLir!K597*logHir!K597-SLir!K597*logQir!K597)</f>
        <v>-0.15562369437458953</v>
      </c>
      <c r="L597" s="2">
        <f>IF(logVir!L597="","",logVir!L597-SKir!L597*logKir!L597-SLir!L597*logHir!L597-SLir!L597*logQir!L597)</f>
        <v>-0.46073704431607015</v>
      </c>
      <c r="M597" s="2">
        <f>IF(logVir!M597="","",logVir!M597-SKir!M597*logKir!M597-SLir!M597*logHir!M597-SLir!M597*logQir!M597)</f>
        <v>-0.27298844541427403</v>
      </c>
      <c r="N597" s="2">
        <f>IF(logVir!N597="","",logVir!N597-SKir!N597*logKir!N597-SLir!N597*logHir!N597-SLir!N597*logQir!N597)</f>
        <v>-0.14774506713935495</v>
      </c>
      <c r="O597" s="2">
        <f>IF(logVir!O597="","",logVir!O597-SKir!O597*logKir!O597-SLir!O597*logHir!O597-SLir!O597*logQir!O597)</f>
        <v>-0.15262322592913416</v>
      </c>
    </row>
    <row r="598" spans="1:15" x14ac:dyDescent="0.55000000000000004">
      <c r="A598" s="3">
        <v>20</v>
      </c>
      <c r="B598" s="3">
        <v>6</v>
      </c>
      <c r="I598" s="3">
        <v>20</v>
      </c>
      <c r="J598" s="3">
        <v>6</v>
      </c>
      <c r="K598" s="2">
        <f>IF(logVir!K598="","",logVir!K598-SKir!K598*logKir!K598-SLir!K598*logHir!K598-SLir!K598*logQir!K598)</f>
        <v>0.24415311539310811</v>
      </c>
      <c r="L598" s="2">
        <f>IF(logVir!L598="","",logVir!L598-SKir!L598*logKir!L598-SLir!L598*logHir!L598-SLir!L598*logQir!L598)</f>
        <v>9.7361891777061116E-2</v>
      </c>
      <c r="M598" s="2">
        <f>IF(logVir!M598="","",logVir!M598-SKir!M598*logKir!M598-SLir!M598*logHir!M598-SLir!M598*logQir!M598)</f>
        <v>-2.591416143348281E-2</v>
      </c>
      <c r="N598" s="2">
        <f>IF(logVir!N598="","",logVir!N598-SKir!N598*logKir!N598-SLir!N598*logHir!N598-SLir!N598*logQir!N598)</f>
        <v>0.24093451656621467</v>
      </c>
      <c r="O598" s="2">
        <f>IF(logVir!O598="","",logVir!O598-SKir!O598*logKir!O598-SLir!O598*logHir!O598-SLir!O598*logQir!O598)</f>
        <v>-8.2601837324512636E-2</v>
      </c>
    </row>
    <row r="599" spans="1:15" x14ac:dyDescent="0.55000000000000004">
      <c r="A599" s="3">
        <v>20</v>
      </c>
      <c r="B599" s="3">
        <v>7</v>
      </c>
      <c r="I599" s="3">
        <v>20</v>
      </c>
      <c r="J599" s="3">
        <v>7</v>
      </c>
      <c r="K599" s="2">
        <f>IF(logVir!K599="","",logVir!K599-SKir!K599*logKir!K599-SLir!K599*logHir!K599-SLir!K599*logQir!K599)</f>
        <v>-0.22667629775977913</v>
      </c>
      <c r="L599" s="2">
        <f>IF(logVir!L599="","",logVir!L599-SKir!L599*logKir!L599-SLir!L599*logHir!L599-SLir!L599*logQir!L599)</f>
        <v>-0.25331662979615316</v>
      </c>
      <c r="M599" s="2">
        <f>IF(logVir!M599="","",logVir!M599-SKir!M599*logKir!M599-SLir!M599*logHir!M599-SLir!M599*logQir!M599)</f>
        <v>0.18286027257422172</v>
      </c>
      <c r="N599" s="2">
        <f>IF(logVir!N599="","",logVir!N599-SKir!N599*logKir!N599-SLir!N599*logHir!N599-SLir!N599*logQir!N599)</f>
        <v>0.19474613486759032</v>
      </c>
      <c r="O599" s="2">
        <f>IF(logVir!O599="","",logVir!O599-SKir!O599*logKir!O599-SLir!O599*logHir!O599-SLir!O599*logQir!O599)</f>
        <v>0.2044050693893649</v>
      </c>
    </row>
    <row r="600" spans="1:15" x14ac:dyDescent="0.55000000000000004">
      <c r="A600" s="3">
        <v>20</v>
      </c>
      <c r="B600" s="3">
        <v>8</v>
      </c>
      <c r="I600" s="3">
        <v>20</v>
      </c>
      <c r="J600" s="3">
        <v>8</v>
      </c>
      <c r="K600" s="2">
        <f>IF(logVir!K600="","",logVir!K600-SKir!K600*logKir!K600-SLir!K600*logHir!K600-SLir!K600*logQir!K600)</f>
        <v>-0.13496741208400687</v>
      </c>
      <c r="L600" s="2">
        <f>IF(logVir!L600="","",logVir!L600-SKir!L600*logKir!L600-SLir!L600*logHir!L600-SLir!L600*logQir!L600)</f>
        <v>-0.40322984773672976</v>
      </c>
      <c r="M600" s="2">
        <f>IF(logVir!M600="","",logVir!M600-SKir!M600*logKir!M600-SLir!M600*logHir!M600-SLir!M600*logQir!M600)</f>
        <v>-0.20574680197984502</v>
      </c>
      <c r="N600" s="2">
        <f>IF(logVir!N600="","",logVir!N600-SKir!N600*logKir!N600-SLir!N600*logHir!N600-SLir!N600*logQir!N600)</f>
        <v>-0.25983474250204652</v>
      </c>
      <c r="O600" s="2">
        <f>IF(logVir!O600="","",logVir!O600-SKir!O600*logKir!O600-SLir!O600*logHir!O600-SLir!O600*logQir!O600)</f>
        <v>-0.31764689952153496</v>
      </c>
    </row>
    <row r="601" spans="1:15" x14ac:dyDescent="0.55000000000000004">
      <c r="A601" s="3">
        <v>20</v>
      </c>
      <c r="B601" s="3">
        <v>9</v>
      </c>
      <c r="I601" s="3">
        <v>20</v>
      </c>
      <c r="J601" s="3">
        <v>9</v>
      </c>
      <c r="K601" s="2">
        <f>IF(logVir!K601="","",logVir!K601-SKir!K601*logKir!K601-SLir!K601*logHir!K601-SLir!K601*logQir!K601)</f>
        <v>1.1929361921325311E-2</v>
      </c>
      <c r="L601" s="2">
        <f>IF(logVir!L601="","",logVir!L601-SKir!L601*logKir!L601-SLir!L601*logHir!L601-SLir!L601*logQir!L601)</f>
        <v>-0.1175558114926937</v>
      </c>
      <c r="M601" s="2">
        <f>IF(logVir!M601="","",logVir!M601-SKir!M601*logKir!M601-SLir!M601*logHir!M601-SLir!M601*logQir!M601)</f>
        <v>-7.8810317325908846E-2</v>
      </c>
      <c r="N601" s="2">
        <f>IF(logVir!N601="","",logVir!N601-SKir!N601*logKir!N601-SLir!N601*logHir!N601-SLir!N601*logQir!N601)</f>
        <v>-0.13141198261663162</v>
      </c>
      <c r="O601" s="2">
        <f>IF(logVir!O601="","",logVir!O601-SKir!O601*logKir!O601-SLir!O601*logHir!O601-SLir!O601*logQir!O601)</f>
        <v>-8.4064812108093342E-2</v>
      </c>
    </row>
    <row r="602" spans="1:15" x14ac:dyDescent="0.55000000000000004">
      <c r="A602" s="3">
        <v>20</v>
      </c>
      <c r="B602" s="3">
        <v>10</v>
      </c>
      <c r="I602" s="3">
        <v>20</v>
      </c>
      <c r="J602" s="3">
        <v>10</v>
      </c>
      <c r="K602" s="2">
        <f>IF(logVir!K602="","",logVir!K602-SKir!K602*logKir!K602-SLir!K602*logHir!K602-SLir!K602*logQir!K602)</f>
        <v>-0.22537461562130029</v>
      </c>
      <c r="L602" s="2">
        <f>IF(logVir!L602="","",logVir!L602-SKir!L602*logKir!L602-SLir!L602*logHir!L602-SLir!L602*logQir!L602)</f>
        <v>1.0142495735811947E-2</v>
      </c>
      <c r="M602" s="2">
        <f>IF(logVir!M602="","",logVir!M602-SKir!M602*logKir!M602-SLir!M602*logHir!M602-SLir!M602*logQir!M602)</f>
        <v>-1.9205936347260179E-2</v>
      </c>
      <c r="N602" s="2">
        <f>IF(logVir!N602="","",logVir!N602-SKir!N602*logKir!N602-SLir!N602*logHir!N602-SLir!N602*logQir!N602)</f>
        <v>-0.12038783288199395</v>
      </c>
      <c r="O602" s="2">
        <f>IF(logVir!O602="","",logVir!O602-SKir!O602*logKir!O602-SLir!O602*logHir!O602-SLir!O602*logQir!O602)</f>
        <v>2.0083746427827905E-2</v>
      </c>
    </row>
    <row r="603" spans="1:15" x14ac:dyDescent="0.55000000000000004">
      <c r="A603" s="3">
        <v>20</v>
      </c>
      <c r="B603" s="3">
        <v>11</v>
      </c>
      <c r="I603" s="3">
        <v>20</v>
      </c>
      <c r="J603" s="3">
        <v>11</v>
      </c>
      <c r="K603" s="2">
        <f>IF(logVir!K603="","",logVir!K603-SKir!K603*logKir!K603-SLir!K603*logHir!K603-SLir!K603*logQir!K603)</f>
        <v>-3.4261514236823318E-2</v>
      </c>
      <c r="L603" s="2">
        <f>IF(logVir!L603="","",logVir!L603-SKir!L603*logKir!L603-SLir!L603*logHir!L603-SLir!L603*logQir!L603)</f>
        <v>0.10656515540454357</v>
      </c>
      <c r="M603" s="2">
        <f>IF(logVir!M603="","",logVir!M603-SKir!M603*logKir!M603-SLir!M603*logHir!M603-SLir!M603*logQir!M603)</f>
        <v>6.4244153589669395E-2</v>
      </c>
      <c r="N603" s="2">
        <f>IF(logVir!N603="","",logVir!N603-SKir!N603*logKir!N603-SLir!N603*logHir!N603-SLir!N603*logQir!N603)</f>
        <v>8.6934168240559412E-2</v>
      </c>
      <c r="O603" s="2">
        <f>IF(logVir!O603="","",logVir!O603-SKir!O603*logKir!O603-SLir!O603*logHir!O603-SLir!O603*logQir!O603)</f>
        <v>0.14392153280446018</v>
      </c>
    </row>
    <row r="604" spans="1:15" x14ac:dyDescent="0.55000000000000004">
      <c r="A604" s="3">
        <v>20</v>
      </c>
      <c r="B604" s="3">
        <v>12</v>
      </c>
      <c r="I604" s="3">
        <v>20</v>
      </c>
      <c r="J604" s="3">
        <v>12</v>
      </c>
      <c r="K604" s="2">
        <f>IF(logVir!K604="","",logVir!K604-SKir!K604*logKir!K604-SLir!K604*logHir!K604-SLir!K604*logQir!K604)</f>
        <v>4.8417993511915697E-2</v>
      </c>
      <c r="L604" s="2">
        <f>IF(logVir!L604="","",logVir!L604-SKir!L604*logKir!L604-SLir!L604*logHir!L604-SLir!L604*logQir!L604)</f>
        <v>4.6839055139780879E-2</v>
      </c>
      <c r="M604" s="2">
        <f>IF(logVir!M604="","",logVir!M604-SKir!M604*logKir!M604-SLir!M604*logHir!M604-SLir!M604*logQir!M604)</f>
        <v>1.4870745927693163E-2</v>
      </c>
      <c r="N604" s="2">
        <f>IF(logVir!N604="","",logVir!N604-SKir!N604*logKir!N604-SLir!N604*logHir!N604-SLir!N604*logQir!N604)</f>
        <v>-4.5051201436353633E-2</v>
      </c>
      <c r="O604" s="2">
        <f>IF(logVir!O604="","",logVir!O604-SKir!O604*logKir!O604-SLir!O604*logHir!O604-SLir!O604*logQir!O604)</f>
        <v>4.9154573073904046E-3</v>
      </c>
    </row>
    <row r="605" spans="1:15" x14ac:dyDescent="0.55000000000000004">
      <c r="A605" s="3">
        <v>20</v>
      </c>
      <c r="B605" s="3">
        <v>13</v>
      </c>
      <c r="I605" s="3">
        <v>20</v>
      </c>
      <c r="J605" s="3">
        <v>13</v>
      </c>
      <c r="K605" s="2">
        <f>IF(logVir!K605="","",logVir!K605-SKir!K605*logKir!K605-SLir!K605*logHir!K605-SLir!K605*logQir!K605)</f>
        <v>0.87963873815917315</v>
      </c>
      <c r="L605" s="2">
        <f>IF(logVir!L605="","",logVir!L605-SKir!L605*logKir!L605-SLir!L605*logHir!L605-SLir!L605*logQir!L605)</f>
        <v>1.3684739161885289</v>
      </c>
      <c r="M605" s="2">
        <f>IF(logVir!M605="","",logVir!M605-SKir!M605*logKir!M605-SLir!M605*logHir!M605-SLir!M605*logQir!M605)</f>
        <v>1.267984881149272</v>
      </c>
      <c r="N605" s="2">
        <f>IF(logVir!N605="","",logVir!N605-SKir!N605*logKir!N605-SLir!N605*logHir!N605-SLir!N605*logQir!N605)</f>
        <v>1.5641499656480391</v>
      </c>
      <c r="O605" s="2">
        <f>IF(logVir!O605="","",logVir!O605-SKir!O605*logKir!O605-SLir!O605*logHir!O605-SLir!O605*logQir!O605)</f>
        <v>1.1065361691722826</v>
      </c>
    </row>
    <row r="606" spans="1:15" x14ac:dyDescent="0.55000000000000004">
      <c r="A606" s="3">
        <v>20</v>
      </c>
      <c r="B606" s="3">
        <v>14</v>
      </c>
      <c r="I606" s="3">
        <v>20</v>
      </c>
      <c r="J606" s="3">
        <v>14</v>
      </c>
      <c r="K606" s="2">
        <f>IF(logVir!K606="","",logVir!K606-SKir!K606*logKir!K606-SLir!K606*logHir!K606-SLir!K606*logQir!K606)</f>
        <v>0.30453107097776044</v>
      </c>
      <c r="L606" s="2">
        <f>IF(logVir!L606="","",logVir!L606-SKir!L606*logKir!L606-SLir!L606*logHir!L606-SLir!L606*logQir!L606)</f>
        <v>1.5525229437886964E-2</v>
      </c>
      <c r="M606" s="2">
        <f>IF(logVir!M606="","",logVir!M606-SKir!M606*logKir!M606-SLir!M606*logHir!M606-SLir!M606*logQir!M606)</f>
        <v>-1.9585100517055053E-2</v>
      </c>
      <c r="N606" s="2">
        <f>IF(logVir!N606="","",logVir!N606-SKir!N606*logKir!N606-SLir!N606*logHir!N606-SLir!N606*logQir!N606)</f>
        <v>-4.528142599990919E-2</v>
      </c>
      <c r="O606" s="2">
        <f>IF(logVir!O606="","",logVir!O606-SKir!O606*logKir!O606-SLir!O606*logHir!O606-SLir!O606*logQir!O606)</f>
        <v>-1.9256465303826943E-2</v>
      </c>
    </row>
    <row r="607" spans="1:15" x14ac:dyDescent="0.55000000000000004">
      <c r="A607" s="3">
        <v>20</v>
      </c>
      <c r="B607" s="3">
        <v>15</v>
      </c>
      <c r="I607" s="3">
        <v>20</v>
      </c>
      <c r="J607" s="3">
        <v>15</v>
      </c>
      <c r="K607" s="2">
        <f>IF(logVir!K607="","",logVir!K607-SKir!K607*logKir!K607-SLir!K607*logHir!K607-SLir!K607*logQir!K607)</f>
        <v>-9.77488660722379E-2</v>
      </c>
      <c r="L607" s="2">
        <f>IF(logVir!L607="","",logVir!L607-SKir!L607*logKir!L607-SLir!L607*logHir!L607-SLir!L607*logQir!L607)</f>
        <v>-4.2642152324484067E-2</v>
      </c>
      <c r="M607" s="2">
        <f>IF(logVir!M607="","",logVir!M607-SKir!M607*logKir!M607-SLir!M607*logHir!M607-SLir!M607*logQir!M607)</f>
        <v>-3.5352010370349504E-2</v>
      </c>
      <c r="N607" s="2">
        <f>IF(logVir!N607="","",logVir!N607-SKir!N607*logKir!N607-SLir!N607*logHir!N607-SLir!N607*logQir!N607)</f>
        <v>-3.5170210589084844E-2</v>
      </c>
      <c r="O607" s="2">
        <f>IF(logVir!O607="","",logVir!O607-SKir!O607*logKir!O607-SLir!O607*logHir!O607-SLir!O607*logQir!O607)</f>
        <v>3.564390140620375E-2</v>
      </c>
    </row>
    <row r="608" spans="1:15" x14ac:dyDescent="0.55000000000000004">
      <c r="A608" s="3">
        <v>20</v>
      </c>
      <c r="B608" s="3">
        <v>16</v>
      </c>
      <c r="I608" s="3">
        <v>20</v>
      </c>
      <c r="J608" s="3">
        <v>16</v>
      </c>
      <c r="K608" s="2">
        <f>IF(logVir!K608="","",logVir!K608-SKir!K608*logKir!K608-SLir!K608*logHir!K608-SLir!K608*logQir!K608)</f>
        <v>-0.20535542179198749</v>
      </c>
      <c r="L608" s="2">
        <f>IF(logVir!L608="","",logVir!L608-SKir!L608*logKir!L608-SLir!L608*logHir!L608-SLir!L608*logQir!L608)</f>
        <v>-7.2672209673722815E-2</v>
      </c>
      <c r="M608" s="2">
        <f>IF(logVir!M608="","",logVir!M608-SKir!M608*logKir!M608-SLir!M608*logHir!M608-SLir!M608*logQir!M608)</f>
        <v>-0.14709185482974363</v>
      </c>
      <c r="N608" s="2">
        <f>IF(logVir!N608="","",logVir!N608-SKir!N608*logKir!N608-SLir!N608*logHir!N608-SLir!N608*logQir!N608)</f>
        <v>-0.29358705829050663</v>
      </c>
      <c r="O608" s="2">
        <f>IF(logVir!O608="","",logVir!O608-SKir!O608*logKir!O608-SLir!O608*logHir!O608-SLir!O608*logQir!O608)</f>
        <v>-0.14525533515846389</v>
      </c>
    </row>
    <row r="609" spans="1:15" x14ac:dyDescent="0.55000000000000004">
      <c r="A609" s="3">
        <v>20</v>
      </c>
      <c r="B609" s="3">
        <v>17</v>
      </c>
      <c r="I609" s="3">
        <v>20</v>
      </c>
      <c r="J609" s="3">
        <v>17</v>
      </c>
      <c r="K609" s="2">
        <f>IF(logVir!K609="","",logVir!K609-SKir!K609*logKir!K609-SLir!K609*logHir!K609-SLir!K609*logQir!K609)</f>
        <v>-5.6411198787390718E-2</v>
      </c>
      <c r="L609" s="2">
        <f>IF(logVir!L609="","",logVir!L609-SKir!L609*logKir!L609-SLir!L609*logHir!L609-SLir!L609*logQir!L609)</f>
        <v>-0.11701333740469753</v>
      </c>
      <c r="M609" s="2">
        <f>IF(logVir!M609="","",logVir!M609-SKir!M609*logKir!M609-SLir!M609*logHir!M609-SLir!M609*logQir!M609)</f>
        <v>-0.30425321390146864</v>
      </c>
      <c r="N609" s="2">
        <f>IF(logVir!N609="","",logVir!N609-SKir!N609*logKir!N609-SLir!N609*logHir!N609-SLir!N609*logQir!N609)</f>
        <v>-7.4380723834600732E-2</v>
      </c>
      <c r="O609" s="2">
        <f>IF(logVir!O609="","",logVir!O609-SKir!O609*logKir!O609-SLir!O609*logHir!O609-SLir!O609*logQir!O609)</f>
        <v>-7.0419543821432423E-2</v>
      </c>
    </row>
    <row r="610" spans="1:15" x14ac:dyDescent="0.55000000000000004">
      <c r="A610" s="3">
        <v>20</v>
      </c>
      <c r="B610" s="3">
        <v>18</v>
      </c>
      <c r="I610" s="3">
        <v>20</v>
      </c>
      <c r="J610" s="3">
        <v>18</v>
      </c>
      <c r="K610" s="2">
        <f>IF(logVir!K610="","",logVir!K610-SKir!K610*logKir!K610-SLir!K610*logHir!K610-SLir!K610*logQir!K610)</f>
        <v>-0.19514703508836567</v>
      </c>
      <c r="L610" s="2">
        <f>IF(logVir!L610="","",logVir!L610-SKir!L610*logKir!L610-SLir!L610*logHir!L610-SLir!L610*logQir!L610)</f>
        <v>-0.21211297603741192</v>
      </c>
      <c r="M610" s="2">
        <f>IF(logVir!M610="","",logVir!M610-SKir!M610*logKir!M610-SLir!M610*logHir!M610-SLir!M610*logQir!M610)</f>
        <v>-0.12418421067414641</v>
      </c>
      <c r="N610" s="2">
        <f>IF(logVir!N610="","",logVir!N610-SKir!N610*logKir!N610-SLir!N610*logHir!N610-SLir!N610*logQir!N610)</f>
        <v>-5.9273647724002308E-2</v>
      </c>
      <c r="O610" s="2">
        <f>IF(logVir!O610="","",logVir!O610-SKir!O610*logKir!O610-SLir!O610*logHir!O610-SLir!O610*logQir!O610)</f>
        <v>-2.0091503489269788E-2</v>
      </c>
    </row>
    <row r="611" spans="1:15" x14ac:dyDescent="0.55000000000000004">
      <c r="A611" s="3">
        <v>20</v>
      </c>
      <c r="B611" s="3">
        <v>19</v>
      </c>
      <c r="I611" s="3">
        <v>20</v>
      </c>
      <c r="J611" s="3">
        <v>19</v>
      </c>
      <c r="K611" s="2">
        <f>IF(logVir!K611="","",logVir!K611-SKir!K611*logKir!K611-SLir!K611*logHir!K611-SLir!K611*logQir!K611)</f>
        <v>-0.24157084048924371</v>
      </c>
      <c r="L611" s="2">
        <f>IF(logVir!L611="","",logVir!L611-SKir!L611*logKir!L611-SLir!L611*logHir!L611-SLir!L611*logQir!L611)</f>
        <v>-0.14041957090558627</v>
      </c>
      <c r="M611" s="2">
        <f>IF(logVir!M611="","",logVir!M611-SKir!M611*logKir!M611-SLir!M611*logHir!M611-SLir!M611*logQir!M611)</f>
        <v>-0.14739683838475665</v>
      </c>
      <c r="N611" s="2">
        <f>IF(logVir!N611="","",logVir!N611-SKir!N611*logKir!N611-SLir!N611*logHir!N611-SLir!N611*logQir!N611)</f>
        <v>-0.2622081599645853</v>
      </c>
      <c r="O611" s="2">
        <f>IF(logVir!O611="","",logVir!O611-SKir!O611*logKir!O611-SLir!O611*logHir!O611-SLir!O611*logQir!O611)</f>
        <v>-0.24395905102202817</v>
      </c>
    </row>
    <row r="612" spans="1:15" x14ac:dyDescent="0.55000000000000004">
      <c r="A612" s="3">
        <v>20</v>
      </c>
      <c r="B612" s="3">
        <v>20</v>
      </c>
      <c r="I612" s="3">
        <v>20</v>
      </c>
      <c r="J612" s="3">
        <v>20</v>
      </c>
      <c r="K612" s="2">
        <f>IF(logVir!K612="","",logVir!K612-SKir!K612*logKir!K612-SLir!K612*logHir!K612-SLir!K612*logQir!K612)</f>
        <v>-8.4698466242075776E-2</v>
      </c>
      <c r="L612" s="2">
        <f>IF(logVir!L612="","",logVir!L612-SKir!L612*logKir!L612-SLir!L612*logHir!L612-SLir!L612*logQir!L612)</f>
        <v>8.6034437093158306E-3</v>
      </c>
      <c r="M612" s="2">
        <f>IF(logVir!M612="","",logVir!M612-SKir!M612*logKir!M612-SLir!M612*logHir!M612-SLir!M612*logQir!M612)</f>
        <v>2.1823015881610987E-2</v>
      </c>
      <c r="N612" s="2">
        <f>IF(logVir!N612="","",logVir!N612-SKir!N612*logKir!N612-SLir!N612*logHir!N612-SLir!N612*logQir!N612)</f>
        <v>-2.7666366624901954E-2</v>
      </c>
      <c r="O612" s="2">
        <f>IF(logVir!O612="","",logVir!O612-SKir!O612*logKir!O612-SLir!O612*logHir!O612-SLir!O612*logQir!O612)</f>
        <v>-3.6014051398885395E-2</v>
      </c>
    </row>
    <row r="613" spans="1:15" x14ac:dyDescent="0.55000000000000004">
      <c r="A613" s="3">
        <v>20</v>
      </c>
      <c r="B613" s="3">
        <v>21</v>
      </c>
      <c r="I613" s="3">
        <v>20</v>
      </c>
      <c r="J613" s="3">
        <v>21</v>
      </c>
      <c r="K613" s="2">
        <f>IF(logVir!K613="","",logVir!K613-SKir!K613*logKir!K613-SLir!K613*logHir!K613-SLir!K613*logQir!K613)</f>
        <v>-6.227734214008513E-2</v>
      </c>
      <c r="L613" s="2">
        <f>IF(logVir!L613="","",logVir!L613-SKir!L613*logKir!L613-SLir!L613*logHir!L613-SLir!L613*logQir!L613)</f>
        <v>-8.6583948468832009E-2</v>
      </c>
      <c r="M613" s="2">
        <f>IF(logVir!M613="","",logVir!M613-SKir!M613*logKir!M613-SLir!M613*logHir!M613-SLir!M613*logQir!M613)</f>
        <v>-9.8369186362730648E-2</v>
      </c>
      <c r="N613" s="2">
        <f>IF(logVir!N613="","",logVir!N613-SKir!N613*logKir!N613-SLir!N613*logHir!N613-SLir!N613*logQir!N613)</f>
        <v>-4.4549760012815881E-2</v>
      </c>
      <c r="O613" s="2">
        <f>IF(logVir!O613="","",logVir!O613-SKir!O613*logKir!O613-SLir!O613*logHir!O613-SLir!O613*logQir!O613)</f>
        <v>7.2356429824635526E-2</v>
      </c>
    </row>
    <row r="614" spans="1:15" x14ac:dyDescent="0.55000000000000004">
      <c r="A614" s="3">
        <v>20</v>
      </c>
      <c r="B614" s="3">
        <v>22</v>
      </c>
      <c r="I614" s="3">
        <v>20</v>
      </c>
      <c r="J614" s="3">
        <v>22</v>
      </c>
      <c r="K614" s="2">
        <f>IF(logVir!K614="","",logVir!K614-SKir!K614*logKir!K614-SLir!K614*logHir!K614-SLir!K614*logQir!K614)</f>
        <v>-0.55241783508670483</v>
      </c>
      <c r="L614" s="2">
        <f>IF(logVir!L614="","",logVir!L614-SKir!L614*logKir!L614-SLir!L614*logHir!L614-SLir!L614*logQir!L614)</f>
        <v>-4.8119679729777876E-2</v>
      </c>
      <c r="M614" s="2">
        <f>IF(logVir!M614="","",logVir!M614-SKir!M614*logKir!M614-SLir!M614*logHir!M614-SLir!M614*logQir!M614)</f>
        <v>-0.11924487731936835</v>
      </c>
      <c r="N614" s="2">
        <f>IF(logVir!N614="","",logVir!N614-SKir!N614*logKir!N614-SLir!N614*logHir!N614-SLir!N614*logQir!N614)</f>
        <v>-0.17961182376959023</v>
      </c>
      <c r="O614" s="2">
        <f>IF(logVir!O614="","",logVir!O614-SKir!O614*logKir!O614-SLir!O614*logHir!O614-SLir!O614*logQir!O614)</f>
        <v>6.2402441342485022E-2</v>
      </c>
    </row>
    <row r="615" spans="1:15" x14ac:dyDescent="0.55000000000000004">
      <c r="A615" s="3">
        <v>20</v>
      </c>
      <c r="B615" s="3">
        <v>23</v>
      </c>
      <c r="I615" s="3">
        <v>20</v>
      </c>
      <c r="J615" s="3">
        <v>23</v>
      </c>
      <c r="K615" s="2">
        <f>IF(logVir!K615="","",logVir!K615-SKir!K615*logKir!K615-SLir!K615*logHir!K615-SLir!K615*logQir!K615)</f>
        <v>3.1005339052860247E-2</v>
      </c>
      <c r="L615" s="2">
        <f>IF(logVir!L615="","",logVir!L615-SKir!L615*logKir!L615-SLir!L615*logHir!L615-SLir!L615*logQir!L615)</f>
        <v>-5.5301183881231827E-2</v>
      </c>
      <c r="M615" s="2">
        <f>IF(logVir!M615="","",logVir!M615-SKir!M615*logKir!M615-SLir!M615*logHir!M615-SLir!M615*logQir!M615)</f>
        <v>-0.11667883188935751</v>
      </c>
      <c r="N615" s="2">
        <f>IF(logVir!N615="","",logVir!N615-SKir!N615*logKir!N615-SLir!N615*logHir!N615-SLir!N615*logQir!N615)</f>
        <v>-6.851064135348417E-2</v>
      </c>
      <c r="O615" s="2">
        <f>IF(logVir!O615="","",logVir!O615-SKir!O615*logKir!O615-SLir!O615*logHir!O615-SLir!O615*logQir!O615)</f>
        <v>-5.7530324938696802E-2</v>
      </c>
    </row>
    <row r="616" spans="1:15" x14ac:dyDescent="0.55000000000000004">
      <c r="A616" s="3">
        <v>20</v>
      </c>
      <c r="B616" s="3">
        <v>24</v>
      </c>
      <c r="I616" s="3">
        <v>20</v>
      </c>
      <c r="J616" s="3">
        <v>24</v>
      </c>
      <c r="K616" s="2">
        <f>IF(logVir!K616="","",logVir!K616-SKir!K616*logKir!K616-SLir!K616*logHir!K616-SLir!K616*logQir!K616)</f>
        <v>3.8574329231624363E-2</v>
      </c>
      <c r="L616" s="2">
        <f>IF(logVir!L616="","",logVir!L616-SKir!L616*logKir!L616-SLir!L616*logHir!L616-SLir!L616*logQir!L616)</f>
        <v>-0.11548046435667883</v>
      </c>
      <c r="M616" s="2">
        <f>IF(logVir!M616="","",logVir!M616-SKir!M616*logKir!M616-SLir!M616*logHir!M616-SLir!M616*logQir!M616)</f>
        <v>-9.3563634711647636E-2</v>
      </c>
      <c r="N616" s="2">
        <f>IF(logVir!N616="","",logVir!N616-SKir!N616*logKir!N616-SLir!N616*logHir!N616-SLir!N616*logQir!N616)</f>
        <v>-1.2465268267663922E-2</v>
      </c>
      <c r="O616" s="2">
        <f>IF(logVir!O616="","",logVir!O616-SKir!O616*logKir!O616-SLir!O616*logHir!O616-SLir!O616*logQir!O616)</f>
        <v>-2.6332300039575502E-2</v>
      </c>
    </row>
    <row r="617" spans="1:15" x14ac:dyDescent="0.55000000000000004">
      <c r="A617" s="3">
        <v>20</v>
      </c>
      <c r="B617" s="3">
        <v>25</v>
      </c>
      <c r="I617" s="3">
        <v>20</v>
      </c>
      <c r="J617" s="3">
        <v>25</v>
      </c>
      <c r="K617" s="2">
        <f>IF(logVir!K617="","",logVir!K617-SKir!K617*logKir!K617-SLir!K617*logHir!K617-SLir!K617*logQir!K617)</f>
        <v>-1.9723700437135581E-3</v>
      </c>
      <c r="L617" s="2">
        <f>IF(logVir!L617="","",logVir!L617-SKir!L617*logKir!L617-SLir!L617*logHir!L617-SLir!L617*logQir!L617)</f>
        <v>6.6939420624003015E-3</v>
      </c>
      <c r="M617" s="2">
        <f>IF(logVir!M617="","",logVir!M617-SKir!M617*logKir!M617-SLir!M617*logHir!M617-SLir!M617*logQir!M617)</f>
        <v>-1.803074744780192E-2</v>
      </c>
      <c r="N617" s="2">
        <f>IF(logVir!N617="","",logVir!N617-SKir!N617*logKir!N617-SLir!N617*logHir!N617-SLir!N617*logQir!N617)</f>
        <v>3.4229919334338027E-3</v>
      </c>
      <c r="O617" s="2">
        <f>IF(logVir!O617="","",logVir!O617-SKir!O617*logKir!O617-SLir!O617*logHir!O617-SLir!O617*logQir!O617)</f>
        <v>7.1817140735323234E-2</v>
      </c>
    </row>
    <row r="618" spans="1:15" x14ac:dyDescent="0.55000000000000004">
      <c r="A618" s="3">
        <v>20</v>
      </c>
      <c r="B618" s="3">
        <v>26</v>
      </c>
      <c r="I618" s="3">
        <v>20</v>
      </c>
      <c r="J618" s="3">
        <v>26</v>
      </c>
      <c r="K618" s="2">
        <f>IF(logVir!K618="","",logVir!K618-SKir!K618*logKir!K618-SLir!K618*logHir!K618-SLir!K618*logQir!K618)</f>
        <v>7.9561500298649016E-2</v>
      </c>
      <c r="L618" s="2">
        <f>IF(logVir!L618="","",logVir!L618-SKir!L618*logKir!L618-SLir!L618*logHir!L618-SLir!L618*logQir!L618)</f>
        <v>0.14754661035938224</v>
      </c>
      <c r="M618" s="2">
        <f>IF(logVir!M618="","",logVir!M618-SKir!M618*logKir!M618-SLir!M618*logHir!M618-SLir!M618*logQir!M618)</f>
        <v>8.0762920306557767E-2</v>
      </c>
      <c r="N618" s="2">
        <f>IF(logVir!N618="","",logVir!N618-SKir!N618*logKir!N618-SLir!N618*logHir!N618-SLir!N618*logQir!N618)</f>
        <v>0.14222517968358261</v>
      </c>
      <c r="O618" s="2">
        <f>IF(logVir!O618="","",logVir!O618-SKir!O618*logKir!O618-SLir!O618*logHir!O618-SLir!O618*logQir!O618)</f>
        <v>0.19410650975732238</v>
      </c>
    </row>
    <row r="619" spans="1:15" x14ac:dyDescent="0.55000000000000004">
      <c r="A619" s="3">
        <v>20</v>
      </c>
      <c r="B619" s="3">
        <v>27</v>
      </c>
      <c r="I619" s="3">
        <v>20</v>
      </c>
      <c r="J619" s="3">
        <v>27</v>
      </c>
      <c r="K619" s="2">
        <f>IF(logVir!K619="","",logVir!K619-SKir!K619*logKir!K619-SLir!K619*logHir!K619-SLir!K619*logQir!K619)</f>
        <v>-0.18767056318980224</v>
      </c>
      <c r="L619" s="2">
        <f>IF(logVir!L619="","",logVir!L619-SKir!L619*logKir!L619-SLir!L619*logHir!L619-SLir!L619*logQir!L619)</f>
        <v>-7.7534130691585101E-2</v>
      </c>
      <c r="M619" s="2">
        <f>IF(logVir!M619="","",logVir!M619-SKir!M619*logKir!M619-SLir!M619*logHir!M619-SLir!M619*logQir!M619)</f>
        <v>-6.6368296109390129E-2</v>
      </c>
      <c r="N619" s="2">
        <f>IF(logVir!N619="","",logVir!N619-SKir!N619*logKir!N619-SLir!N619*logHir!N619-SLir!N619*logQir!N619)</f>
        <v>-7.8500222440863035E-2</v>
      </c>
      <c r="O619" s="2">
        <f>IF(logVir!O619="","",logVir!O619-SKir!O619*logKir!O619-SLir!O619*logHir!O619-SLir!O619*logQir!O619)</f>
        <v>-6.5262723858964256E-2</v>
      </c>
    </row>
    <row r="620" spans="1:15" x14ac:dyDescent="0.55000000000000004">
      <c r="A620" s="3">
        <v>20</v>
      </c>
      <c r="B620" s="3">
        <v>28</v>
      </c>
      <c r="I620" s="3">
        <v>20</v>
      </c>
      <c r="J620" s="3">
        <v>28</v>
      </c>
      <c r="K620" s="2">
        <f>IF(logVir!K620="","",logVir!K620-SKir!K620*logKir!K620-SLir!K620*logHir!K620-SLir!K620*logQir!K620)</f>
        <v>-9.7347887782005954E-4</v>
      </c>
      <c r="L620" s="2">
        <f>IF(logVir!L620="","",logVir!L620-SKir!L620*logKir!L620-SLir!L620*logHir!L620-SLir!L620*logQir!L620)</f>
        <v>4.9044905213852873E-2</v>
      </c>
      <c r="M620" s="2">
        <f>IF(logVir!M620="","",logVir!M620-SKir!M620*logKir!M620-SLir!M620*logHir!M620-SLir!M620*logQir!M620)</f>
        <v>-2.9705093091650248E-2</v>
      </c>
      <c r="N620" s="2">
        <f>IF(logVir!N620="","",logVir!N620-SKir!N620*logKir!N620-SLir!N620*logHir!N620-SLir!N620*logQir!N620)</f>
        <v>-7.5180214413265029E-2</v>
      </c>
      <c r="O620" s="2">
        <f>IF(logVir!O620="","",logVir!O620-SKir!O620*logKir!O620-SLir!O620*logHir!O620-SLir!O620*logQir!O620)</f>
        <v>-2.8748982956330282E-2</v>
      </c>
    </row>
    <row r="621" spans="1:15" x14ac:dyDescent="0.55000000000000004">
      <c r="A621" s="3">
        <v>20</v>
      </c>
      <c r="B621" s="3">
        <v>29</v>
      </c>
      <c r="I621" s="3">
        <v>20</v>
      </c>
      <c r="J621" s="3">
        <v>29</v>
      </c>
      <c r="K621" s="2">
        <f>IF(logVir!K621="","",logVir!K621-SKir!K621*logKir!K621-SLir!K621*logHir!K621-SLir!K621*logQir!K621)</f>
        <v>-5.9417016814190621E-2</v>
      </c>
      <c r="L621" s="2">
        <f>IF(logVir!L621="","",logVir!L621-SKir!L621*logKir!L621-SLir!L621*logHir!L621-SLir!L621*logQir!L621)</f>
        <v>-0.20364331044300987</v>
      </c>
      <c r="M621" s="2">
        <f>IF(logVir!M621="","",logVir!M621-SKir!M621*logKir!M621-SLir!M621*logHir!M621-SLir!M621*logQir!M621)</f>
        <v>-5.4717467690401693E-2</v>
      </c>
      <c r="N621" s="2">
        <f>IF(logVir!N621="","",logVir!N621-SKir!N621*logKir!N621-SLir!N621*logHir!N621-SLir!N621*logQir!N621)</f>
        <v>-3.7288376230281285E-2</v>
      </c>
      <c r="O621" s="2">
        <f>IF(logVir!O621="","",logVir!O621-SKir!O621*logKir!O621-SLir!O621*logHir!O621-SLir!O621*logQir!O621)</f>
        <v>-6.9763478409941029E-2</v>
      </c>
    </row>
    <row r="622" spans="1:15" x14ac:dyDescent="0.55000000000000004">
      <c r="A622" s="3">
        <v>20</v>
      </c>
      <c r="B622" s="3">
        <v>30</v>
      </c>
      <c r="I622" s="3">
        <v>20</v>
      </c>
      <c r="J622" s="3">
        <v>30</v>
      </c>
      <c r="K622" s="2">
        <f>IF(logVir!K622="","",logVir!K622-SKir!K622*logKir!K622-SLir!K622*logHir!K622-SLir!K622*logQir!K622)</f>
        <v>-5.4374352765856566E-2</v>
      </c>
      <c r="L622" s="2">
        <f>IF(logVir!L622="","",logVir!L622-SKir!L622*logKir!L622-SLir!L622*logHir!L622-SLir!L622*logQir!L622)</f>
        <v>-0.13792806150299936</v>
      </c>
      <c r="M622" s="2">
        <f>IF(logVir!M622="","",logVir!M622-SKir!M622*logKir!M622-SLir!M622*logHir!M622-SLir!M622*logQir!M622)</f>
        <v>-3.9053512916105107E-2</v>
      </c>
      <c r="N622" s="2">
        <f>IF(logVir!N622="","",logVir!N622-SKir!N622*logKir!N622-SLir!N622*logHir!N622-SLir!N622*logQir!N622)</f>
        <v>-0.10747972745922213</v>
      </c>
      <c r="O622" s="2">
        <f>IF(logVir!O622="","",logVir!O622-SKir!O622*logKir!O622-SLir!O622*logHir!O622-SLir!O622*logQir!O622)</f>
        <v>-0.14348685979866815</v>
      </c>
    </row>
    <row r="623" spans="1:15" x14ac:dyDescent="0.55000000000000004">
      <c r="A623" s="3">
        <v>20</v>
      </c>
      <c r="B623" s="3">
        <v>31</v>
      </c>
      <c r="I623" s="3">
        <v>20</v>
      </c>
      <c r="J623" s="3">
        <v>31</v>
      </c>
      <c r="K623" s="2">
        <f>IF(logVir!K623="","",logVir!K623-SKir!K623*logKir!K623-SLir!K623*logHir!K623-SLir!K623*logQir!K623)</f>
        <v>-0.20556257895169011</v>
      </c>
      <c r="L623" s="2">
        <f>IF(logVir!L623="","",logVir!L623-SKir!L623*logKir!L623-SLir!L623*logHir!L623-SLir!L623*logQir!L623)</f>
        <v>-8.6068100104092521E-2</v>
      </c>
      <c r="M623" s="2">
        <f>IF(logVir!M623="","",logVir!M623-SKir!M623*logKir!M623-SLir!M623*logHir!M623-SLir!M623*logQir!M623)</f>
        <v>4.0330515820767396E-2</v>
      </c>
      <c r="N623" s="2">
        <f>IF(logVir!N623="","",logVir!N623-SKir!N623*logKir!N623-SLir!N623*logHir!N623-SLir!N623*logQir!N623)</f>
        <v>1.9729034932045933E-2</v>
      </c>
      <c r="O623" s="2">
        <f>IF(logVir!O623="","",logVir!O623-SKir!O623*logKir!O623-SLir!O623*logHir!O623-SLir!O623*logQir!O623)</f>
        <v>-0.10714122175171184</v>
      </c>
    </row>
    <row r="624" spans="1:15" x14ac:dyDescent="0.55000000000000004">
      <c r="A624" s="3">
        <v>21</v>
      </c>
      <c r="B624" s="3">
        <v>1</v>
      </c>
      <c r="I624" s="3">
        <v>21</v>
      </c>
      <c r="J624" s="3">
        <v>1</v>
      </c>
      <c r="K624" s="2">
        <f>IF(logVir!K624="","",logVir!K624-SKir!K624*logKir!K624-SLir!K624*logHir!K624-SLir!K624*logQir!K624)</f>
        <v>-9.5318661830228496E-2</v>
      </c>
      <c r="L624" s="2">
        <f>IF(logVir!L624="","",logVir!L624-SKir!L624*logKir!L624-SLir!L624*logHir!L624-SLir!L624*logQir!L624)</f>
        <v>-0.15756850618048787</v>
      </c>
      <c r="M624" s="2">
        <f>IF(logVir!M624="","",logVir!M624-SKir!M624*logKir!M624-SLir!M624*logHir!M624-SLir!M624*logQir!M624)</f>
        <v>-0.13784858035215031</v>
      </c>
      <c r="N624" s="2">
        <f>IF(logVir!N624="","",logVir!N624-SKir!N624*logKir!N624-SLir!N624*logHir!N624-SLir!N624*logQir!N624)</f>
        <v>-0.16314511086874484</v>
      </c>
      <c r="O624" s="2">
        <f>IF(logVir!O624="","",logVir!O624-SKir!O624*logKir!O624-SLir!O624*logHir!O624-SLir!O624*logQir!O624)</f>
        <v>-0.10357350704054161</v>
      </c>
    </row>
    <row r="625" spans="1:15" x14ac:dyDescent="0.55000000000000004">
      <c r="A625" s="3">
        <v>21</v>
      </c>
      <c r="B625" s="3">
        <v>2</v>
      </c>
      <c r="I625" s="3">
        <v>21</v>
      </c>
      <c r="J625" s="3">
        <v>2</v>
      </c>
      <c r="K625" s="2">
        <f>IF(logVir!K625="","",logVir!K625-SKir!K625*logKir!K625-SLir!K625*logHir!K625-SLir!K625*logQir!K625)</f>
        <v>0.10249921649138721</v>
      </c>
      <c r="L625" s="2">
        <f>IF(logVir!L625="","",logVir!L625-SKir!L625*logKir!L625-SLir!L625*logHir!L625-SLir!L625*logQir!L625)</f>
        <v>-0.21786044456863379</v>
      </c>
      <c r="M625" s="2">
        <f>IF(logVir!M625="","",logVir!M625-SKir!M625*logKir!M625-SLir!M625*logHir!M625-SLir!M625*logQir!M625)</f>
        <v>-1.8524117816217017E-2</v>
      </c>
      <c r="N625" s="2">
        <f>IF(logVir!N625="","",logVir!N625-SKir!N625*logKir!N625-SLir!N625*logHir!N625-SLir!N625*logQir!N625)</f>
        <v>0.16064510107164093</v>
      </c>
      <c r="O625" s="2">
        <f>IF(logVir!O625="","",logVir!O625-SKir!O625*logKir!O625-SLir!O625*logHir!O625-SLir!O625*logQir!O625)</f>
        <v>0.19834950573486257</v>
      </c>
    </row>
    <row r="626" spans="1:15" x14ac:dyDescent="0.55000000000000004">
      <c r="A626" s="3">
        <v>21</v>
      </c>
      <c r="B626" s="3">
        <v>3</v>
      </c>
      <c r="I626" s="3">
        <v>21</v>
      </c>
      <c r="J626" s="3">
        <v>3</v>
      </c>
      <c r="K626" s="2">
        <f>IF(logVir!K626="","",logVir!K626-SKir!K626*logKir!K626-SLir!K626*logHir!K626-SLir!K626*logQir!K626)</f>
        <v>-0.37749741647604057</v>
      </c>
      <c r="L626" s="2">
        <f>IF(logVir!L626="","",logVir!L626-SKir!L626*logKir!L626-SLir!L626*logHir!L626-SLir!L626*logQir!L626)</f>
        <v>-0.24881583987720929</v>
      </c>
      <c r="M626" s="2">
        <f>IF(logVir!M626="","",logVir!M626-SKir!M626*logKir!M626-SLir!M626*logHir!M626-SLir!M626*logQir!M626)</f>
        <v>-0.35429718765415019</v>
      </c>
      <c r="N626" s="2">
        <f>IF(logVir!N626="","",logVir!N626-SKir!N626*logKir!N626-SLir!N626*logHir!N626-SLir!N626*logQir!N626)</f>
        <v>-0.24010443524320557</v>
      </c>
      <c r="O626" s="2">
        <f>IF(logVir!O626="","",logVir!O626-SKir!O626*logKir!O626-SLir!O626*logHir!O626-SLir!O626*logQir!O626)</f>
        <v>-0.38075555073645129</v>
      </c>
    </row>
    <row r="627" spans="1:15" x14ac:dyDescent="0.55000000000000004">
      <c r="A627" s="3">
        <v>21</v>
      </c>
      <c r="B627" s="3">
        <v>4</v>
      </c>
      <c r="I627" s="3">
        <v>21</v>
      </c>
      <c r="J627" s="3">
        <v>4</v>
      </c>
      <c r="K627" s="2">
        <f>IF(logVir!K627="","",logVir!K627-SKir!K627*logKir!K627-SLir!K627*logHir!K627-SLir!K627*logQir!K627)</f>
        <v>-7.705079128132368E-2</v>
      </c>
      <c r="L627" s="2">
        <f>IF(logVir!L627="","",logVir!L627-SKir!L627*logKir!L627-SLir!L627*logHir!L627-SLir!L627*logQir!L627)</f>
        <v>-0.31018360430027775</v>
      </c>
      <c r="M627" s="2">
        <f>IF(logVir!M627="","",logVir!M627-SKir!M627*logKir!M627-SLir!M627*logHir!M627-SLir!M627*logQir!M627)</f>
        <v>-0.32500861987696339</v>
      </c>
      <c r="N627" s="2">
        <f>IF(logVir!N627="","",logVir!N627-SKir!N627*logKir!N627-SLir!N627*logHir!N627-SLir!N627*logQir!N627)</f>
        <v>-0.15618994247448803</v>
      </c>
      <c r="O627" s="2">
        <f>IF(logVir!O627="","",logVir!O627-SKir!O627*logKir!O627-SLir!O627*logHir!O627-SLir!O627*logQir!O627)</f>
        <v>-0.13091791079116491</v>
      </c>
    </row>
    <row r="628" spans="1:15" x14ac:dyDescent="0.55000000000000004">
      <c r="A628" s="3">
        <v>21</v>
      </c>
      <c r="B628" s="3">
        <v>5</v>
      </c>
      <c r="I628" s="3">
        <v>21</v>
      </c>
      <c r="J628" s="3">
        <v>5</v>
      </c>
      <c r="K628" s="2">
        <f>IF(logVir!K628="","",logVir!K628-SKir!K628*logKir!K628-SLir!K628*logHir!K628-SLir!K628*logQir!K628)</f>
        <v>-0.1268573320980827</v>
      </c>
      <c r="L628" s="2">
        <f>IF(logVir!L628="","",logVir!L628-SKir!L628*logKir!L628-SLir!L628*logHir!L628-SLir!L628*logQir!L628)</f>
        <v>-0.24048860256258936</v>
      </c>
      <c r="M628" s="2">
        <f>IF(logVir!M628="","",logVir!M628-SKir!M628*logKir!M628-SLir!M628*logHir!M628-SLir!M628*logQir!M628)</f>
        <v>-0.14865217397753611</v>
      </c>
      <c r="N628" s="2">
        <f>IF(logVir!N628="","",logVir!N628-SKir!N628*logKir!N628-SLir!N628*logHir!N628-SLir!N628*logQir!N628)</f>
        <v>5.9185092526405997E-2</v>
      </c>
      <c r="O628" s="2">
        <f>IF(logVir!O628="","",logVir!O628-SKir!O628*logKir!O628-SLir!O628*logHir!O628-SLir!O628*logQir!O628)</f>
        <v>-1.5373120303409316E-2</v>
      </c>
    </row>
    <row r="629" spans="1:15" x14ac:dyDescent="0.55000000000000004">
      <c r="A629" s="3">
        <v>21</v>
      </c>
      <c r="B629" s="3">
        <v>6</v>
      </c>
      <c r="I629" s="3">
        <v>21</v>
      </c>
      <c r="J629" s="3">
        <v>6</v>
      </c>
      <c r="K629" s="2">
        <f>IF(logVir!K629="","",logVir!K629-SKir!K629*logKir!K629-SLir!K629*logHir!K629-SLir!K629*logQir!K629)</f>
        <v>0.54504475363474247</v>
      </c>
      <c r="L629" s="2">
        <f>IF(logVir!L629="","",logVir!L629-SKir!L629*logKir!L629-SLir!L629*logHir!L629-SLir!L629*logQir!L629)</f>
        <v>0.18415451092411825</v>
      </c>
      <c r="M629" s="2">
        <f>IF(logVir!M629="","",logVir!M629-SKir!M629*logKir!M629-SLir!M629*logHir!M629-SLir!M629*logQir!M629)</f>
        <v>0.14428184188185655</v>
      </c>
      <c r="N629" s="2">
        <f>IF(logVir!N629="","",logVir!N629-SKir!N629*logKir!N629-SLir!N629*logHir!N629-SLir!N629*logQir!N629)</f>
        <v>7.4125098920906712E-2</v>
      </c>
      <c r="O629" s="2">
        <f>IF(logVir!O629="","",logVir!O629-SKir!O629*logKir!O629-SLir!O629*logHir!O629-SLir!O629*logQir!O629)</f>
        <v>0.2836269390158197</v>
      </c>
    </row>
    <row r="630" spans="1:15" x14ac:dyDescent="0.55000000000000004">
      <c r="A630" s="3">
        <v>21</v>
      </c>
      <c r="B630" s="3">
        <v>7</v>
      </c>
      <c r="I630" s="3">
        <v>21</v>
      </c>
      <c r="J630" s="3">
        <v>7</v>
      </c>
      <c r="K630" s="2">
        <f>IF(logVir!K630="","",logVir!K630-SKir!K630*logKir!K630-SLir!K630*logHir!K630-SLir!K630*logQir!K630)</f>
        <v>-0.16858372108834552</v>
      </c>
      <c r="L630" s="2">
        <f>IF(logVir!L630="","",logVir!L630-SKir!L630*logKir!L630-SLir!L630*logHir!L630-SLir!L630*logQir!L630)</f>
        <v>-0.22999245048430633</v>
      </c>
      <c r="M630" s="2">
        <f>IF(logVir!M630="","",logVir!M630-SKir!M630*logKir!M630-SLir!M630*logHir!M630-SLir!M630*logQir!M630)</f>
        <v>-0.23984846560331799</v>
      </c>
      <c r="N630" s="2">
        <f>IF(logVir!N630="","",logVir!N630-SKir!N630*logKir!N630-SLir!N630*logHir!N630-SLir!N630*logQir!N630)</f>
        <v>-0.12060686593756198</v>
      </c>
      <c r="O630" s="2">
        <f>IF(logVir!O630="","",logVir!O630-SKir!O630*logKir!O630-SLir!O630*logHir!O630-SLir!O630*logQir!O630)</f>
        <v>-0.10304758353005843</v>
      </c>
    </row>
    <row r="631" spans="1:15" x14ac:dyDescent="0.55000000000000004">
      <c r="A631" s="3">
        <v>21</v>
      </c>
      <c r="B631" s="3">
        <v>8</v>
      </c>
      <c r="I631" s="3">
        <v>21</v>
      </c>
      <c r="J631" s="3">
        <v>8</v>
      </c>
      <c r="K631" s="2">
        <f>IF(logVir!K631="","",logVir!K631-SKir!K631*logKir!K631-SLir!K631*logHir!K631-SLir!K631*logQir!K631)</f>
        <v>-0.2128448720034416</v>
      </c>
      <c r="L631" s="2">
        <f>IF(logVir!L631="","",logVir!L631-SKir!L631*logKir!L631-SLir!L631*logHir!L631-SLir!L631*logQir!L631)</f>
        <v>-0.19323314901233793</v>
      </c>
      <c r="M631" s="2">
        <f>IF(logVir!M631="","",logVir!M631-SKir!M631*logKir!M631-SLir!M631*logHir!M631-SLir!M631*logQir!M631)</f>
        <v>-0.18369948918229742</v>
      </c>
      <c r="N631" s="2">
        <f>IF(logVir!N631="","",logVir!N631-SKir!N631*logKir!N631-SLir!N631*logHir!N631-SLir!N631*logQir!N631)</f>
        <v>-9.5842775855613113E-2</v>
      </c>
      <c r="O631" s="2">
        <f>IF(logVir!O631="","",logVir!O631-SKir!O631*logKir!O631-SLir!O631*logHir!O631-SLir!O631*logQir!O631)</f>
        <v>-0.1223218881014948</v>
      </c>
    </row>
    <row r="632" spans="1:15" x14ac:dyDescent="0.55000000000000004">
      <c r="A632" s="3">
        <v>21</v>
      </c>
      <c r="B632" s="3">
        <v>9</v>
      </c>
      <c r="I632" s="3">
        <v>21</v>
      </c>
      <c r="J632" s="3">
        <v>9</v>
      </c>
      <c r="K632" s="2">
        <f>IF(logVir!K632="","",logVir!K632-SKir!K632*logKir!K632-SLir!K632*logHir!K632-SLir!K632*logQir!K632)</f>
        <v>0.15105710223633773</v>
      </c>
      <c r="L632" s="2">
        <f>IF(logVir!L632="","",logVir!L632-SKir!L632*logKir!L632-SLir!L632*logHir!L632-SLir!L632*logQir!L632)</f>
        <v>9.9308118268639778E-2</v>
      </c>
      <c r="M632" s="2">
        <f>IF(logVir!M632="","",logVir!M632-SKir!M632*logKir!M632-SLir!M632*logHir!M632-SLir!M632*logQir!M632)</f>
        <v>-5.0705004425207249E-2</v>
      </c>
      <c r="N632" s="2">
        <f>IF(logVir!N632="","",logVir!N632-SKir!N632*logKir!N632-SLir!N632*logHir!N632-SLir!N632*logQir!N632)</f>
        <v>2.0573122536316595E-3</v>
      </c>
      <c r="O632" s="2">
        <f>IF(logVir!O632="","",logVir!O632-SKir!O632*logKir!O632-SLir!O632*logHir!O632-SLir!O632*logQir!O632)</f>
        <v>-3.7299534931495223E-2</v>
      </c>
    </row>
    <row r="633" spans="1:15" x14ac:dyDescent="0.55000000000000004">
      <c r="A633" s="3">
        <v>21</v>
      </c>
      <c r="B633" s="3">
        <v>10</v>
      </c>
      <c r="I633" s="3">
        <v>21</v>
      </c>
      <c r="J633" s="3">
        <v>10</v>
      </c>
      <c r="K633" s="2">
        <f>IF(logVir!K633="","",logVir!K633-SKir!K633*logKir!K633-SLir!K633*logHir!K633-SLir!K633*logQir!K633)</f>
        <v>-0.11021457961465977</v>
      </c>
      <c r="L633" s="2">
        <f>IF(logVir!L633="","",logVir!L633-SKir!L633*logKir!L633-SLir!L633*logHir!L633-SLir!L633*logQir!L633)</f>
        <v>-4.8049899498725727E-2</v>
      </c>
      <c r="M633" s="2">
        <f>IF(logVir!M633="","",logVir!M633-SKir!M633*logKir!M633-SLir!M633*logHir!M633-SLir!M633*logQir!M633)</f>
        <v>-9.3166770424048015E-2</v>
      </c>
      <c r="N633" s="2">
        <f>IF(logVir!N633="","",logVir!N633-SKir!N633*logKir!N633-SLir!N633*logHir!N633-SLir!N633*logQir!N633)</f>
        <v>-0.10725146786004205</v>
      </c>
      <c r="O633" s="2">
        <f>IF(logVir!O633="","",logVir!O633-SKir!O633*logKir!O633-SLir!O633*logHir!O633-SLir!O633*logQir!O633)</f>
        <v>-1.2984291181603946E-2</v>
      </c>
    </row>
    <row r="634" spans="1:15" x14ac:dyDescent="0.55000000000000004">
      <c r="A634" s="3">
        <v>21</v>
      </c>
      <c r="B634" s="3">
        <v>11</v>
      </c>
      <c r="I634" s="3">
        <v>21</v>
      </c>
      <c r="J634" s="3">
        <v>11</v>
      </c>
      <c r="K634" s="2">
        <f>IF(logVir!K634="","",logVir!K634-SKir!K634*logKir!K634-SLir!K634*logHir!K634-SLir!K634*logQir!K634)</f>
        <v>0.72413086089913958</v>
      </c>
      <c r="L634" s="2">
        <f>IF(logVir!L634="","",logVir!L634-SKir!L634*logKir!L634-SLir!L634*logHir!L634-SLir!L634*logQir!L634)</f>
        <v>0.14530249272464488</v>
      </c>
      <c r="M634" s="2">
        <f>IF(logVir!M634="","",logVir!M634-SKir!M634*logKir!M634-SLir!M634*logHir!M634-SLir!M634*logQir!M634)</f>
        <v>-2.434078146820827E-2</v>
      </c>
      <c r="N634" s="2">
        <f>IF(logVir!N634="","",logVir!N634-SKir!N634*logKir!N634-SLir!N634*logHir!N634-SLir!N634*logQir!N634)</f>
        <v>0.20359447562340288</v>
      </c>
      <c r="O634" s="2">
        <f>IF(logVir!O634="","",logVir!O634-SKir!O634*logKir!O634-SLir!O634*logHir!O634-SLir!O634*logQir!O634)</f>
        <v>0.49943232592922487</v>
      </c>
    </row>
    <row r="635" spans="1:15" x14ac:dyDescent="0.55000000000000004">
      <c r="A635" s="3">
        <v>21</v>
      </c>
      <c r="B635" s="3">
        <v>12</v>
      </c>
      <c r="I635" s="3">
        <v>21</v>
      </c>
      <c r="J635" s="3">
        <v>12</v>
      </c>
      <c r="K635" s="2">
        <f>IF(logVir!K635="","",logVir!K635-SKir!K635*logKir!K635-SLir!K635*logHir!K635-SLir!K635*logQir!K635)</f>
        <v>0.2460326321616719</v>
      </c>
      <c r="L635" s="2">
        <f>IF(logVir!L635="","",logVir!L635-SKir!L635*logKir!L635-SLir!L635*logHir!L635-SLir!L635*logQir!L635)</f>
        <v>0.18626525973483093</v>
      </c>
      <c r="M635" s="2">
        <f>IF(logVir!M635="","",logVir!M635-SKir!M635*logKir!M635-SLir!M635*logHir!M635-SLir!M635*logQir!M635)</f>
        <v>0.11359516401532309</v>
      </c>
      <c r="N635" s="2">
        <f>IF(logVir!N635="","",logVir!N635-SKir!N635*logKir!N635-SLir!N635*logHir!N635-SLir!N635*logQir!N635)</f>
        <v>0.2913187841236492</v>
      </c>
      <c r="O635" s="2">
        <f>IF(logVir!O635="","",logVir!O635-SKir!O635*logKir!O635-SLir!O635*logHir!O635-SLir!O635*logQir!O635)</f>
        <v>7.9665550266127538E-2</v>
      </c>
    </row>
    <row r="636" spans="1:15" x14ac:dyDescent="0.55000000000000004">
      <c r="A636" s="3">
        <v>21</v>
      </c>
      <c r="B636" s="3">
        <v>13</v>
      </c>
      <c r="I636" s="3">
        <v>21</v>
      </c>
      <c r="J636" s="3">
        <v>13</v>
      </c>
      <c r="K636" s="2">
        <f>IF(logVir!K636="","",logVir!K636-SKir!K636*logKir!K636-SLir!K636*logHir!K636-SLir!K636*logQir!K636)</f>
        <v>0.14110147540660045</v>
      </c>
      <c r="L636" s="2">
        <f>IF(logVir!L636="","",logVir!L636-SKir!L636*logKir!L636-SLir!L636*logHir!L636-SLir!L636*logQir!L636)</f>
        <v>0.78107578011858458</v>
      </c>
      <c r="M636" s="2">
        <f>IF(logVir!M636="","",logVir!M636-SKir!M636*logKir!M636-SLir!M636*logHir!M636-SLir!M636*logQir!M636)</f>
        <v>0.77302542694769805</v>
      </c>
      <c r="N636" s="2">
        <f>IF(logVir!N636="","",logVir!N636-SKir!N636*logKir!N636-SLir!N636*logHir!N636-SLir!N636*logQir!N636)</f>
        <v>1.0755775064450432</v>
      </c>
      <c r="O636" s="2">
        <f>IF(logVir!O636="","",logVir!O636-SKir!O636*logKir!O636-SLir!O636*logHir!O636-SLir!O636*logQir!O636)</f>
        <v>0.61192807653667913</v>
      </c>
    </row>
    <row r="637" spans="1:15" x14ac:dyDescent="0.55000000000000004">
      <c r="A637" s="3">
        <v>21</v>
      </c>
      <c r="B637" s="3">
        <v>14</v>
      </c>
      <c r="I637" s="3">
        <v>21</v>
      </c>
      <c r="J637" s="3">
        <v>14</v>
      </c>
      <c r="K637" s="2">
        <f>IF(logVir!K637="","",logVir!K637-SKir!K637*logKir!K637-SLir!K637*logHir!K637-SLir!K637*logQir!K637)</f>
        <v>0.1044954414562701</v>
      </c>
      <c r="L637" s="2">
        <f>IF(logVir!L637="","",logVir!L637-SKir!L637*logKir!L637-SLir!L637*logHir!L637-SLir!L637*logQir!L637)</f>
        <v>4.9218148100534223E-2</v>
      </c>
      <c r="M637" s="2">
        <f>IF(logVir!M637="","",logVir!M637-SKir!M637*logKir!M637-SLir!M637*logHir!M637-SLir!M637*logQir!M637)</f>
        <v>-0.11061988921451758</v>
      </c>
      <c r="N637" s="2">
        <f>IF(logVir!N637="","",logVir!N637-SKir!N637*logKir!N637-SLir!N637*logHir!N637-SLir!N637*logQir!N637)</f>
        <v>-7.8504040919067319E-2</v>
      </c>
      <c r="O637" s="2">
        <f>IF(logVir!O637="","",logVir!O637-SKir!O637*logKir!O637-SLir!O637*logHir!O637-SLir!O637*logQir!O637)</f>
        <v>2.252067804777682E-3</v>
      </c>
    </row>
    <row r="638" spans="1:15" x14ac:dyDescent="0.55000000000000004">
      <c r="A638" s="3">
        <v>21</v>
      </c>
      <c r="B638" s="3">
        <v>15</v>
      </c>
      <c r="I638" s="3">
        <v>21</v>
      </c>
      <c r="J638" s="3">
        <v>15</v>
      </c>
      <c r="K638" s="2">
        <f>IF(logVir!K638="","",logVir!K638-SKir!K638*logKir!K638-SLir!K638*logHir!K638-SLir!K638*logQir!K638)</f>
        <v>0.13989994966365318</v>
      </c>
      <c r="L638" s="2">
        <f>IF(logVir!L638="","",logVir!L638-SKir!L638*logKir!L638-SLir!L638*logHir!L638-SLir!L638*logQir!L638)</f>
        <v>-0.11656733062869665</v>
      </c>
      <c r="M638" s="2">
        <f>IF(logVir!M638="","",logVir!M638-SKir!M638*logKir!M638-SLir!M638*logHir!M638-SLir!M638*logQir!M638)</f>
        <v>-6.9058415907614273E-2</v>
      </c>
      <c r="N638" s="2">
        <f>IF(logVir!N638="","",logVir!N638-SKir!N638*logKir!N638-SLir!N638*logHir!N638-SLir!N638*logQir!N638)</f>
        <v>2.7900222828489557E-3</v>
      </c>
      <c r="O638" s="2">
        <f>IF(logVir!O638="","",logVir!O638-SKir!O638*logKir!O638-SLir!O638*logHir!O638-SLir!O638*logQir!O638)</f>
        <v>-9.1651914162591719E-2</v>
      </c>
    </row>
    <row r="639" spans="1:15" x14ac:dyDescent="0.55000000000000004">
      <c r="A639" s="3">
        <v>21</v>
      </c>
      <c r="B639" s="3">
        <v>16</v>
      </c>
      <c r="I639" s="3">
        <v>21</v>
      </c>
      <c r="J639" s="3">
        <v>16</v>
      </c>
      <c r="K639" s="2">
        <f>IF(logVir!K639="","",logVir!K639-SKir!K639*logKir!K639-SLir!K639*logHir!K639-SLir!K639*logQir!K639)</f>
        <v>-3.0498377284209389E-2</v>
      </c>
      <c r="L639" s="2">
        <f>IF(logVir!L639="","",logVir!L639-SKir!L639*logKir!L639-SLir!L639*logHir!L639-SLir!L639*logQir!L639)</f>
        <v>-1.0188838904957552E-2</v>
      </c>
      <c r="M639" s="2">
        <f>IF(logVir!M639="","",logVir!M639-SKir!M639*logKir!M639-SLir!M639*logHir!M639-SLir!M639*logQir!M639)</f>
        <v>-3.6154474847094185E-2</v>
      </c>
      <c r="N639" s="2">
        <f>IF(logVir!N639="","",logVir!N639-SKir!N639*logKir!N639-SLir!N639*logHir!N639-SLir!N639*logQir!N639)</f>
        <v>4.0304555096455905E-2</v>
      </c>
      <c r="O639" s="2">
        <f>IF(logVir!O639="","",logVir!O639-SKir!O639*logKir!O639-SLir!O639*logHir!O639-SLir!O639*logQir!O639)</f>
        <v>-0.12546416577461944</v>
      </c>
    </row>
    <row r="640" spans="1:15" x14ac:dyDescent="0.55000000000000004">
      <c r="A640" s="3">
        <v>21</v>
      </c>
      <c r="B640" s="3">
        <v>17</v>
      </c>
      <c r="I640" s="3">
        <v>21</v>
      </c>
      <c r="J640" s="3">
        <v>17</v>
      </c>
      <c r="K640" s="2">
        <f>IF(logVir!K640="","",logVir!K640-SKir!K640*logKir!K640-SLir!K640*logHir!K640-SLir!K640*logQir!K640)</f>
        <v>8.2380636061806733E-2</v>
      </c>
      <c r="L640" s="2">
        <f>IF(logVir!L640="","",logVir!L640-SKir!L640*logKir!L640-SLir!L640*logHir!L640-SLir!L640*logQir!L640)</f>
        <v>6.3247583729574451E-3</v>
      </c>
      <c r="M640" s="2">
        <f>IF(logVir!M640="","",logVir!M640-SKir!M640*logKir!M640-SLir!M640*logHir!M640-SLir!M640*logQir!M640)</f>
        <v>-1.1600338013146111E-2</v>
      </c>
      <c r="N640" s="2">
        <f>IF(logVir!N640="","",logVir!N640-SKir!N640*logKir!N640-SLir!N640*logHir!N640-SLir!N640*logQir!N640)</f>
        <v>8.2998987121751504E-3</v>
      </c>
      <c r="O640" s="2">
        <f>IF(logVir!O640="","",logVir!O640-SKir!O640*logKir!O640-SLir!O640*logHir!O640-SLir!O640*logQir!O640)</f>
        <v>-1.057984171659293E-2</v>
      </c>
    </row>
    <row r="641" spans="1:15" x14ac:dyDescent="0.55000000000000004">
      <c r="A641" s="3">
        <v>21</v>
      </c>
      <c r="B641" s="3">
        <v>18</v>
      </c>
      <c r="I641" s="3">
        <v>21</v>
      </c>
      <c r="J641" s="3">
        <v>18</v>
      </c>
      <c r="K641" s="2">
        <f>IF(logVir!K641="","",logVir!K641-SKir!K641*logKir!K641-SLir!K641*logHir!K641-SLir!K641*logQir!K641)</f>
        <v>-0.12757944815270511</v>
      </c>
      <c r="L641" s="2">
        <f>IF(logVir!L641="","",logVir!L641-SKir!L641*logKir!L641-SLir!L641*logHir!L641-SLir!L641*logQir!L641)</f>
        <v>-0.21771387895817548</v>
      </c>
      <c r="M641" s="2">
        <f>IF(logVir!M641="","",logVir!M641-SKir!M641*logKir!M641-SLir!M641*logHir!M641-SLir!M641*logQir!M641)</f>
        <v>-4.2182970697225555E-2</v>
      </c>
      <c r="N641" s="2">
        <f>IF(logVir!N641="","",logVir!N641-SKir!N641*logKir!N641-SLir!N641*logHir!N641-SLir!N641*logQir!N641)</f>
        <v>7.0223666394711769E-3</v>
      </c>
      <c r="O641" s="2">
        <f>IF(logVir!O641="","",logVir!O641-SKir!O641*logKir!O641-SLir!O641*logHir!O641-SLir!O641*logQir!O641)</f>
        <v>0.11253564557280724</v>
      </c>
    </row>
    <row r="642" spans="1:15" x14ac:dyDescent="0.55000000000000004">
      <c r="A642" s="3">
        <v>21</v>
      </c>
      <c r="B642" s="3">
        <v>19</v>
      </c>
      <c r="I642" s="3">
        <v>21</v>
      </c>
      <c r="J642" s="3">
        <v>19</v>
      </c>
      <c r="K642" s="2">
        <f>IF(logVir!K642="","",logVir!K642-SKir!K642*logKir!K642-SLir!K642*logHir!K642-SLir!K642*logQir!K642)</f>
        <v>-5.1425567218741475E-2</v>
      </c>
      <c r="L642" s="2">
        <f>IF(logVir!L642="","",logVir!L642-SKir!L642*logKir!L642-SLir!L642*logHir!L642-SLir!L642*logQir!L642)</f>
        <v>-0.11486969369727938</v>
      </c>
      <c r="M642" s="2">
        <f>IF(logVir!M642="","",logVir!M642-SKir!M642*logKir!M642-SLir!M642*logHir!M642-SLir!M642*logQir!M642)</f>
        <v>-0.22940290209093264</v>
      </c>
      <c r="N642" s="2">
        <f>IF(logVir!N642="","",logVir!N642-SKir!N642*logKir!N642-SLir!N642*logHir!N642-SLir!N642*logQir!N642)</f>
        <v>-0.12152402502420812</v>
      </c>
      <c r="O642" s="2">
        <f>IF(logVir!O642="","",logVir!O642-SKir!O642*logKir!O642-SLir!O642*logHir!O642-SLir!O642*logQir!O642)</f>
        <v>-0.16800617325290318</v>
      </c>
    </row>
    <row r="643" spans="1:15" x14ac:dyDescent="0.55000000000000004">
      <c r="A643" s="3">
        <v>21</v>
      </c>
      <c r="B643" s="3">
        <v>20</v>
      </c>
      <c r="I643" s="3">
        <v>21</v>
      </c>
      <c r="J643" s="3">
        <v>20</v>
      </c>
      <c r="K643" s="2">
        <f>IF(logVir!K643="","",logVir!K643-SKir!K643*logKir!K643-SLir!K643*logHir!K643-SLir!K643*logQir!K643)</f>
        <v>-7.254687138395291E-2</v>
      </c>
      <c r="L643" s="2">
        <f>IF(logVir!L643="","",logVir!L643-SKir!L643*logKir!L643-SLir!L643*logHir!L643-SLir!L643*logQir!L643)</f>
        <v>-3.5015172216025257E-2</v>
      </c>
      <c r="M643" s="2">
        <f>IF(logVir!M643="","",logVir!M643-SKir!M643*logKir!M643-SLir!M643*logHir!M643-SLir!M643*logQir!M643)</f>
        <v>-0.13889431635676652</v>
      </c>
      <c r="N643" s="2">
        <f>IF(logVir!N643="","",logVir!N643-SKir!N643*logKir!N643-SLir!N643*logHir!N643-SLir!N643*logQir!N643)</f>
        <v>-5.9294008308449137E-2</v>
      </c>
      <c r="O643" s="2">
        <f>IF(logVir!O643="","",logVir!O643-SKir!O643*logKir!O643-SLir!O643*logHir!O643-SLir!O643*logQir!O643)</f>
        <v>-7.1266077555323992E-2</v>
      </c>
    </row>
    <row r="644" spans="1:15" x14ac:dyDescent="0.55000000000000004">
      <c r="A644" s="3">
        <v>21</v>
      </c>
      <c r="B644" s="3">
        <v>21</v>
      </c>
      <c r="I644" s="3">
        <v>21</v>
      </c>
      <c r="J644" s="3">
        <v>21</v>
      </c>
      <c r="K644" s="2">
        <f>IF(logVir!K644="","",logVir!K644-SKir!K644*logKir!K644-SLir!K644*logHir!K644-SLir!K644*logQir!K644)</f>
        <v>0.27291162141798048</v>
      </c>
      <c r="L644" s="2">
        <f>IF(logVir!L644="","",logVir!L644-SKir!L644*logKir!L644-SLir!L644*logHir!L644-SLir!L644*logQir!L644)</f>
        <v>0.12471089939067292</v>
      </c>
      <c r="M644" s="2">
        <f>IF(logVir!M644="","",logVir!M644-SKir!M644*logKir!M644-SLir!M644*logHir!M644-SLir!M644*logQir!M644)</f>
        <v>0.25294797686727838</v>
      </c>
      <c r="N644" s="2">
        <f>IF(logVir!N644="","",logVir!N644-SKir!N644*logKir!N644-SLir!N644*logHir!N644-SLir!N644*logQir!N644)</f>
        <v>0.16029102332728559</v>
      </c>
      <c r="O644" s="2">
        <f>IF(logVir!O644="","",logVir!O644-SKir!O644*logKir!O644-SLir!O644*logHir!O644-SLir!O644*logQir!O644)</f>
        <v>0.1718601656092642</v>
      </c>
    </row>
    <row r="645" spans="1:15" x14ac:dyDescent="0.55000000000000004">
      <c r="A645" s="3">
        <v>21</v>
      </c>
      <c r="B645" s="3">
        <v>22</v>
      </c>
      <c r="I645" s="3">
        <v>21</v>
      </c>
      <c r="J645" s="3">
        <v>22</v>
      </c>
      <c r="K645" s="2">
        <f>IF(logVir!K645="","",logVir!K645-SKir!K645*logKir!K645-SLir!K645*logHir!K645-SLir!K645*logQir!K645)</f>
        <v>2.8804816950019248E-2</v>
      </c>
      <c r="L645" s="2">
        <f>IF(logVir!L645="","",logVir!L645-SKir!L645*logKir!L645-SLir!L645*logHir!L645-SLir!L645*logQir!L645)</f>
        <v>0.11310986345655791</v>
      </c>
      <c r="M645" s="2">
        <f>IF(logVir!M645="","",logVir!M645-SKir!M645*logKir!M645-SLir!M645*logHir!M645-SLir!M645*logQir!M645)</f>
        <v>0.20353222825756986</v>
      </c>
      <c r="N645" s="2">
        <f>IF(logVir!N645="","",logVir!N645-SKir!N645*logKir!N645-SLir!N645*logHir!N645-SLir!N645*logQir!N645)</f>
        <v>9.773725422751213E-2</v>
      </c>
      <c r="O645" s="2">
        <f>IF(logVir!O645="","",logVir!O645-SKir!O645*logKir!O645-SLir!O645*logHir!O645-SLir!O645*logQir!O645)</f>
        <v>0.13890853129515371</v>
      </c>
    </row>
    <row r="646" spans="1:15" x14ac:dyDescent="0.55000000000000004">
      <c r="A646" s="3">
        <v>21</v>
      </c>
      <c r="B646" s="3">
        <v>23</v>
      </c>
      <c r="I646" s="3">
        <v>21</v>
      </c>
      <c r="J646" s="3">
        <v>23</v>
      </c>
      <c r="K646" s="2">
        <f>IF(logVir!K646="","",logVir!K646-SKir!K646*logKir!K646-SLir!K646*logHir!K646-SLir!K646*logQir!K646)</f>
        <v>6.9865721649722129E-2</v>
      </c>
      <c r="L646" s="2">
        <f>IF(logVir!L646="","",logVir!L646-SKir!L646*logKir!L646-SLir!L646*logHir!L646-SLir!L646*logQir!L646)</f>
        <v>0.12539207999200838</v>
      </c>
      <c r="M646" s="2">
        <f>IF(logVir!M646="","",logVir!M646-SKir!M646*logKir!M646-SLir!M646*logHir!M646-SLir!M646*logQir!M646)</f>
        <v>8.5179434797884826E-2</v>
      </c>
      <c r="N646" s="2">
        <f>IF(logVir!N646="","",logVir!N646-SKir!N646*logKir!N646-SLir!N646*logHir!N646-SLir!N646*logQir!N646)</f>
        <v>8.5945920379134982E-2</v>
      </c>
      <c r="O646" s="2">
        <f>IF(logVir!O646="","",logVir!O646-SKir!O646*logKir!O646-SLir!O646*logHir!O646-SLir!O646*logQir!O646)</f>
        <v>7.7877725051655425E-2</v>
      </c>
    </row>
    <row r="647" spans="1:15" x14ac:dyDescent="0.55000000000000004">
      <c r="A647" s="3">
        <v>21</v>
      </c>
      <c r="B647" s="3">
        <v>24</v>
      </c>
      <c r="I647" s="3">
        <v>21</v>
      </c>
      <c r="J647" s="3">
        <v>24</v>
      </c>
      <c r="K647" s="2">
        <f>IF(logVir!K647="","",logVir!K647-SKir!K647*logKir!K647-SLir!K647*logHir!K647-SLir!K647*logQir!K647)</f>
        <v>-0.1176565969988954</v>
      </c>
      <c r="L647" s="2">
        <f>IF(logVir!L647="","",logVir!L647-SKir!L647*logKir!L647-SLir!L647*logHir!L647-SLir!L647*logQir!L647)</f>
        <v>-9.3628600802384818E-2</v>
      </c>
      <c r="M647" s="2">
        <f>IF(logVir!M647="","",logVir!M647-SKir!M647*logKir!M647-SLir!M647*logHir!M647-SLir!M647*logQir!M647)</f>
        <v>-0.2524198080902964</v>
      </c>
      <c r="N647" s="2">
        <f>IF(logVir!N647="","",logVir!N647-SKir!N647*logKir!N647-SLir!N647*logHir!N647-SLir!N647*logQir!N647)</f>
        <v>-0.27997421842663389</v>
      </c>
      <c r="O647" s="2">
        <f>IF(logVir!O647="","",logVir!O647-SKir!O647*logKir!O647-SLir!O647*logHir!O647-SLir!O647*logQir!O647)</f>
        <v>-0.31487266982716933</v>
      </c>
    </row>
    <row r="648" spans="1:15" x14ac:dyDescent="0.55000000000000004">
      <c r="A648" s="3">
        <v>21</v>
      </c>
      <c r="B648" s="3">
        <v>25</v>
      </c>
      <c r="I648" s="3">
        <v>21</v>
      </c>
      <c r="J648" s="3">
        <v>25</v>
      </c>
      <c r="K648" s="2">
        <f>IF(logVir!K648="","",logVir!K648-SKir!K648*logKir!K648-SLir!K648*logHir!K648-SLir!K648*logQir!K648)</f>
        <v>2.1951772121640234E-2</v>
      </c>
      <c r="L648" s="2">
        <f>IF(logVir!L648="","",logVir!L648-SKir!L648*logKir!L648-SLir!L648*logHir!L648-SLir!L648*logQir!L648)</f>
        <v>7.9155993251221038E-2</v>
      </c>
      <c r="M648" s="2">
        <f>IF(logVir!M648="","",logVir!M648-SKir!M648*logKir!M648-SLir!M648*logHir!M648-SLir!M648*logQir!M648)</f>
        <v>7.7186155284755115E-2</v>
      </c>
      <c r="N648" s="2">
        <f>IF(logVir!N648="","",logVir!N648-SKir!N648*logKir!N648-SLir!N648*logHir!N648-SLir!N648*logQir!N648)</f>
        <v>2.971401278891344E-2</v>
      </c>
      <c r="O648" s="2">
        <f>IF(logVir!O648="","",logVir!O648-SKir!O648*logKir!O648-SLir!O648*logHir!O648-SLir!O648*logQir!O648)</f>
        <v>4.7222301563225502E-2</v>
      </c>
    </row>
    <row r="649" spans="1:15" x14ac:dyDescent="0.55000000000000004">
      <c r="A649" s="3">
        <v>21</v>
      </c>
      <c r="B649" s="3">
        <v>26</v>
      </c>
      <c r="I649" s="3">
        <v>21</v>
      </c>
      <c r="J649" s="3">
        <v>26</v>
      </c>
      <c r="K649" s="2">
        <f>IF(logVir!K649="","",logVir!K649-SKir!K649*logKir!K649-SLir!K649*logHir!K649-SLir!K649*logQir!K649)</f>
        <v>4.9304519624594853E-2</v>
      </c>
      <c r="L649" s="2">
        <f>IF(logVir!L649="","",logVir!L649-SKir!L649*logKir!L649-SLir!L649*logHir!L649-SLir!L649*logQir!L649)</f>
        <v>7.4563246428916069E-2</v>
      </c>
      <c r="M649" s="2">
        <f>IF(logVir!M649="","",logVir!M649-SKir!M649*logKir!M649-SLir!M649*logHir!M649-SLir!M649*logQir!M649)</f>
        <v>0.14853730114051375</v>
      </c>
      <c r="N649" s="2">
        <f>IF(logVir!N649="","",logVir!N649-SKir!N649*logKir!N649-SLir!N649*logHir!N649-SLir!N649*logQir!N649)</f>
        <v>0.18065586687855587</v>
      </c>
      <c r="O649" s="2">
        <f>IF(logVir!O649="","",logVir!O649-SKir!O649*logKir!O649-SLir!O649*logHir!O649-SLir!O649*logQir!O649)</f>
        <v>7.3767277187247165E-3</v>
      </c>
    </row>
    <row r="650" spans="1:15" x14ac:dyDescent="0.55000000000000004">
      <c r="A650" s="3">
        <v>21</v>
      </c>
      <c r="B650" s="3">
        <v>27</v>
      </c>
      <c r="I650" s="3">
        <v>21</v>
      </c>
      <c r="J650" s="3">
        <v>27</v>
      </c>
      <c r="K650" s="2">
        <f>IF(logVir!K650="","",logVir!K650-SKir!K650*logKir!K650-SLir!K650*logHir!K650-SLir!K650*logQir!K650)</f>
        <v>-5.5392818441124321E-2</v>
      </c>
      <c r="L650" s="2">
        <f>IF(logVir!L650="","",logVir!L650-SKir!L650*logKir!L650-SLir!L650*logHir!L650-SLir!L650*logQir!L650)</f>
        <v>-1.8937371213786098E-2</v>
      </c>
      <c r="M650" s="2">
        <f>IF(logVir!M650="","",logVir!M650-SKir!M650*logKir!M650-SLir!M650*logHir!M650-SLir!M650*logQir!M650)</f>
        <v>5.2384662280149173E-2</v>
      </c>
      <c r="N650" s="2">
        <f>IF(logVir!N650="","",logVir!N650-SKir!N650*logKir!N650-SLir!N650*logHir!N650-SLir!N650*logQir!N650)</f>
        <v>5.8857287096392388E-2</v>
      </c>
      <c r="O650" s="2">
        <f>IF(logVir!O650="","",logVir!O650-SKir!O650*logKir!O650-SLir!O650*logHir!O650-SLir!O650*logQir!O650)</f>
        <v>1.4048001793867188E-2</v>
      </c>
    </row>
    <row r="651" spans="1:15" x14ac:dyDescent="0.55000000000000004">
      <c r="A651" s="3">
        <v>21</v>
      </c>
      <c r="B651" s="3">
        <v>28</v>
      </c>
      <c r="I651" s="3">
        <v>21</v>
      </c>
      <c r="J651" s="3">
        <v>28</v>
      </c>
      <c r="K651" s="2">
        <f>IF(logVir!K651="","",logVir!K651-SKir!K651*logKir!K651-SLir!K651*logHir!K651-SLir!K651*logQir!K651)</f>
        <v>3.5508892301263209E-2</v>
      </c>
      <c r="L651" s="2">
        <f>IF(logVir!L651="","",logVir!L651-SKir!L651*logKir!L651-SLir!L651*logHir!L651-SLir!L651*logQir!L651)</f>
        <v>0.10903692030230294</v>
      </c>
      <c r="M651" s="2">
        <f>IF(logVir!M651="","",logVir!M651-SKir!M651*logKir!M651-SLir!M651*logHir!M651-SLir!M651*logQir!M651)</f>
        <v>7.9499539566339233E-2</v>
      </c>
      <c r="N651" s="2">
        <f>IF(logVir!N651="","",logVir!N651-SKir!N651*logKir!N651-SLir!N651*logHir!N651-SLir!N651*logQir!N651)</f>
        <v>3.4748601086643405E-2</v>
      </c>
      <c r="O651" s="2">
        <f>IF(logVir!O651="","",logVir!O651-SKir!O651*logKir!O651-SLir!O651*logHir!O651-SLir!O651*logQir!O651)</f>
        <v>-5.1928890831215262E-3</v>
      </c>
    </row>
    <row r="652" spans="1:15" x14ac:dyDescent="0.55000000000000004">
      <c r="A652" s="3">
        <v>21</v>
      </c>
      <c r="B652" s="3">
        <v>29</v>
      </c>
      <c r="I652" s="3">
        <v>21</v>
      </c>
      <c r="J652" s="3">
        <v>29</v>
      </c>
      <c r="K652" s="2">
        <f>IF(logVir!K652="","",logVir!K652-SKir!K652*logKir!K652-SLir!K652*logHir!K652-SLir!K652*logQir!K652)</f>
        <v>-0.26889285608427488</v>
      </c>
      <c r="L652" s="2">
        <f>IF(logVir!L652="","",logVir!L652-SKir!L652*logKir!L652-SLir!L652*logHir!L652-SLir!L652*logQir!L652)</f>
        <v>-9.9705060292616013E-2</v>
      </c>
      <c r="M652" s="2">
        <f>IF(logVir!M652="","",logVir!M652-SKir!M652*logKir!M652-SLir!M652*logHir!M652-SLir!M652*logQir!M652)</f>
        <v>-0.26029377674914406</v>
      </c>
      <c r="N652" s="2">
        <f>IF(logVir!N652="","",logVir!N652-SKir!N652*logKir!N652-SLir!N652*logHir!N652-SLir!N652*logQir!N652)</f>
        <v>-0.24582530619052603</v>
      </c>
      <c r="O652" s="2">
        <f>IF(logVir!O652="","",logVir!O652-SKir!O652*logKir!O652-SLir!O652*logHir!O652-SLir!O652*logQir!O652)</f>
        <v>-9.5563264272653867E-2</v>
      </c>
    </row>
    <row r="653" spans="1:15" x14ac:dyDescent="0.55000000000000004">
      <c r="A653" s="3">
        <v>21</v>
      </c>
      <c r="B653" s="3">
        <v>30</v>
      </c>
      <c r="I653" s="3">
        <v>21</v>
      </c>
      <c r="J653" s="3">
        <v>30</v>
      </c>
      <c r="K653" s="2">
        <f>IF(logVir!K653="","",logVir!K653-SKir!K653*logKir!K653-SLir!K653*logHir!K653-SLir!K653*logQir!K653)</f>
        <v>7.3611134117134436E-3</v>
      </c>
      <c r="L653" s="2">
        <f>IF(logVir!L653="","",logVir!L653-SKir!L653*logKir!L653-SLir!L653*logHir!L653-SLir!L653*logQir!L653)</f>
        <v>1.5681417622621197E-2</v>
      </c>
      <c r="M653" s="2">
        <f>IF(logVir!M653="","",logVir!M653-SKir!M653*logKir!M653-SLir!M653*logHir!M653-SLir!M653*logQir!M653)</f>
        <v>0.15237059600686512</v>
      </c>
      <c r="N653" s="2">
        <f>IF(logVir!N653="","",logVir!N653-SKir!N653*logKir!N653-SLir!N653*logHir!N653-SLir!N653*logQir!N653)</f>
        <v>0.10920608215831629</v>
      </c>
      <c r="O653" s="2">
        <f>IF(logVir!O653="","",logVir!O653-SKir!O653*logKir!O653-SLir!O653*logHir!O653-SLir!O653*logQir!O653)</f>
        <v>0.12352748660135336</v>
      </c>
    </row>
    <row r="654" spans="1:15" x14ac:dyDescent="0.55000000000000004">
      <c r="A654" s="3">
        <v>21</v>
      </c>
      <c r="B654" s="3">
        <v>31</v>
      </c>
      <c r="I654" s="3">
        <v>21</v>
      </c>
      <c r="J654" s="3">
        <v>31</v>
      </c>
      <c r="K654" s="2">
        <f>IF(logVir!K654="","",logVir!K654-SKir!K654*logKir!K654-SLir!K654*logHir!K654-SLir!K654*logQir!K654)</f>
        <v>3.4745849352055089E-2</v>
      </c>
      <c r="L654" s="2">
        <f>IF(logVir!L654="","",logVir!L654-SKir!L654*logKir!L654-SLir!L654*logHir!L654-SLir!L654*logQir!L654)</f>
        <v>4.2748960258403863E-2</v>
      </c>
      <c r="M654" s="2">
        <f>IF(logVir!M654="","",logVir!M654-SKir!M654*logKir!M654-SLir!M654*logHir!M654-SLir!M654*logQir!M654)</f>
        <v>4.4186571738078613E-2</v>
      </c>
      <c r="N654" s="2">
        <f>IF(logVir!N654="","",logVir!N654-SKir!N654*logKir!N654-SLir!N654*logHir!N654-SLir!N654*logQir!N654)</f>
        <v>7.4453306012389114E-2</v>
      </c>
      <c r="O654" s="2">
        <f>IF(logVir!O654="","",logVir!O654-SKir!O654*logKir!O654-SLir!O654*logHir!O654-SLir!O654*logQir!O654)</f>
        <v>9.4835818728892948E-2</v>
      </c>
    </row>
    <row r="655" spans="1:15" x14ac:dyDescent="0.55000000000000004">
      <c r="A655" s="3">
        <v>22</v>
      </c>
      <c r="B655" s="3">
        <v>1</v>
      </c>
      <c r="I655" s="3">
        <v>22</v>
      </c>
      <c r="J655" s="3">
        <v>1</v>
      </c>
      <c r="K655" s="2">
        <f>IF(logVir!K655="","",logVir!K655-SKir!K655*logKir!K655-SLir!K655*logHir!K655-SLir!K655*logQir!K655)</f>
        <v>-6.0018353653299439E-2</v>
      </c>
      <c r="L655" s="2">
        <f>IF(logVir!L655="","",logVir!L655-SKir!L655*logKir!L655-SLir!L655*logHir!L655-SLir!L655*logQir!L655)</f>
        <v>-0.20539681533428414</v>
      </c>
      <c r="M655" s="2">
        <f>IF(logVir!M655="","",logVir!M655-SKir!M655*logKir!M655-SLir!M655*logHir!M655-SLir!M655*logQir!M655)</f>
        <v>-0.28444930419104431</v>
      </c>
      <c r="N655" s="2">
        <f>IF(logVir!N655="","",logVir!N655-SKir!N655*logKir!N655-SLir!N655*logHir!N655-SLir!N655*logQir!N655)</f>
        <v>-0.33142216422327547</v>
      </c>
      <c r="O655" s="2">
        <f>IF(logVir!O655="","",logVir!O655-SKir!O655*logKir!O655-SLir!O655*logHir!O655-SLir!O655*logQir!O655)</f>
        <v>-0.29548269332564253</v>
      </c>
    </row>
    <row r="656" spans="1:15" x14ac:dyDescent="0.55000000000000004">
      <c r="A656" s="3">
        <v>22</v>
      </c>
      <c r="B656" s="3">
        <v>2</v>
      </c>
      <c r="I656" s="3">
        <v>22</v>
      </c>
      <c r="J656" s="3">
        <v>2</v>
      </c>
      <c r="K656" s="2">
        <f>IF(logVir!K656="","",logVir!K656-SKir!K656*logKir!K656-SLir!K656*logHir!K656-SLir!K656*logQir!K656)</f>
        <v>0.17167675385409786</v>
      </c>
      <c r="L656" s="2">
        <f>IF(logVir!L656="","",logVir!L656-SKir!L656*logKir!L656-SLir!L656*logHir!L656-SLir!L656*logQir!L656)</f>
        <v>8.2261261017109649E-2</v>
      </c>
      <c r="M656" s="2">
        <f>IF(logVir!M656="","",logVir!M656-SKir!M656*logKir!M656-SLir!M656*logHir!M656-SLir!M656*logQir!M656)</f>
        <v>6.5099073843607937E-3</v>
      </c>
      <c r="N656" s="2">
        <f>IF(logVir!N656="","",logVir!N656-SKir!N656*logKir!N656-SLir!N656*logHir!N656-SLir!N656*logQir!N656)</f>
        <v>0.22322540655022799</v>
      </c>
      <c r="O656" s="2">
        <f>IF(logVir!O656="","",logVir!O656-SKir!O656*logKir!O656-SLir!O656*logHir!O656-SLir!O656*logQir!O656)</f>
        <v>0.18455710420286364</v>
      </c>
    </row>
    <row r="657" spans="1:15" x14ac:dyDescent="0.55000000000000004">
      <c r="A657" s="3">
        <v>22</v>
      </c>
      <c r="B657" s="3">
        <v>3</v>
      </c>
      <c r="I657" s="3">
        <v>22</v>
      </c>
      <c r="J657" s="3">
        <v>3</v>
      </c>
      <c r="K657" s="2">
        <f>IF(logVir!K657="","",logVir!K657-SKir!K657*logKir!K657-SLir!K657*logHir!K657-SLir!K657*logQir!K657)</f>
        <v>0.59849943746484169</v>
      </c>
      <c r="L657" s="2">
        <f>IF(logVir!L657="","",logVir!L657-SKir!L657*logKir!L657-SLir!L657*logHir!L657-SLir!L657*logQir!L657)</f>
        <v>0.5270586349641937</v>
      </c>
      <c r="M657" s="2">
        <f>IF(logVir!M657="","",logVir!M657-SKir!M657*logKir!M657-SLir!M657*logHir!M657-SLir!M657*logQir!M657)</f>
        <v>0.37185817575139279</v>
      </c>
      <c r="N657" s="2">
        <f>IF(logVir!N657="","",logVir!N657-SKir!N657*logKir!N657-SLir!N657*logHir!N657-SLir!N657*logQir!N657)</f>
        <v>0.38814594434242078</v>
      </c>
      <c r="O657" s="2">
        <f>IF(logVir!O657="","",logVir!O657-SKir!O657*logKir!O657-SLir!O657*logHir!O657-SLir!O657*logQir!O657)</f>
        <v>0.42007097069950788</v>
      </c>
    </row>
    <row r="658" spans="1:15" x14ac:dyDescent="0.55000000000000004">
      <c r="A658" s="3">
        <v>22</v>
      </c>
      <c r="B658" s="3">
        <v>4</v>
      </c>
      <c r="I658" s="3">
        <v>22</v>
      </c>
      <c r="J658" s="3">
        <v>4</v>
      </c>
      <c r="K658" s="2">
        <f>IF(logVir!K658="","",logVir!K658-SKir!K658*logKir!K658-SLir!K658*logHir!K658-SLir!K658*logQir!K658)</f>
        <v>-8.656022388548551E-2</v>
      </c>
      <c r="L658" s="2">
        <f>IF(logVir!L658="","",logVir!L658-SKir!L658*logKir!L658-SLir!L658*logHir!L658-SLir!L658*logQir!L658)</f>
        <v>-0.11308701073080327</v>
      </c>
      <c r="M658" s="2">
        <f>IF(logVir!M658="","",logVir!M658-SKir!M658*logKir!M658-SLir!M658*logHir!M658-SLir!M658*logQir!M658)</f>
        <v>-6.3515348204858824E-2</v>
      </c>
      <c r="N658" s="2">
        <f>IF(logVir!N658="","",logVir!N658-SKir!N658*logKir!N658-SLir!N658*logHir!N658-SLir!N658*logQir!N658)</f>
        <v>0.10572845826248742</v>
      </c>
      <c r="O658" s="2">
        <f>IF(logVir!O658="","",logVir!O658-SKir!O658*logKir!O658-SLir!O658*logHir!O658-SLir!O658*logQir!O658)</f>
        <v>0.13160638888696952</v>
      </c>
    </row>
    <row r="659" spans="1:15" x14ac:dyDescent="0.55000000000000004">
      <c r="A659" s="3">
        <v>22</v>
      </c>
      <c r="B659" s="3">
        <v>5</v>
      </c>
      <c r="I659" s="3">
        <v>22</v>
      </c>
      <c r="J659" s="3">
        <v>5</v>
      </c>
      <c r="K659" s="2">
        <f>IF(logVir!K659="","",logVir!K659-SKir!K659*logKir!K659-SLir!K659*logHir!K659-SLir!K659*logQir!K659)</f>
        <v>-0.11090594476448981</v>
      </c>
      <c r="L659" s="2">
        <f>IF(logVir!L659="","",logVir!L659-SKir!L659*logKir!L659-SLir!L659*logHir!L659-SLir!L659*logQir!L659)</f>
        <v>-8.9293314507575064E-2</v>
      </c>
      <c r="M659" s="2">
        <f>IF(logVir!M659="","",logVir!M659-SKir!M659*logKir!M659-SLir!M659*logHir!M659-SLir!M659*logQir!M659)</f>
        <v>-4.2078886224831108E-2</v>
      </c>
      <c r="N659" s="2">
        <f>IF(logVir!N659="","",logVir!N659-SKir!N659*logKir!N659-SLir!N659*logHir!N659-SLir!N659*logQir!N659)</f>
        <v>0.15263848476594946</v>
      </c>
      <c r="O659" s="2">
        <f>IF(logVir!O659="","",logVir!O659-SKir!O659*logKir!O659-SLir!O659*logHir!O659-SLir!O659*logQir!O659)</f>
        <v>-8.1994503430256896E-2</v>
      </c>
    </row>
    <row r="660" spans="1:15" x14ac:dyDescent="0.55000000000000004">
      <c r="A660" s="3">
        <v>22</v>
      </c>
      <c r="B660" s="3">
        <v>6</v>
      </c>
      <c r="I660" s="3">
        <v>22</v>
      </c>
      <c r="J660" s="3">
        <v>6</v>
      </c>
      <c r="K660" s="2">
        <f>IF(logVir!K660="","",logVir!K660-SKir!K660*logKir!K660-SLir!K660*logHir!K660-SLir!K660*logQir!K660)</f>
        <v>-7.4014340852386798E-2</v>
      </c>
      <c r="L660" s="2">
        <f>IF(logVir!L660="","",logVir!L660-SKir!L660*logKir!L660-SLir!L660*logHir!L660-SLir!L660*logQir!L660)</f>
        <v>0.12333049181501216</v>
      </c>
      <c r="M660" s="2">
        <f>IF(logVir!M660="","",logVir!M660-SKir!M660*logKir!M660-SLir!M660*logHir!M660-SLir!M660*logQir!M660)</f>
        <v>0.18728346258563988</v>
      </c>
      <c r="N660" s="2">
        <f>IF(logVir!N660="","",logVir!N660-SKir!N660*logKir!N660-SLir!N660*logHir!N660-SLir!N660*logQir!N660)</f>
        <v>0.17141777966427468</v>
      </c>
      <c r="O660" s="2">
        <f>IF(logVir!O660="","",logVir!O660-SKir!O660*logKir!O660-SLir!O660*logHir!O660-SLir!O660*logQir!O660)</f>
        <v>0.29191536111464916</v>
      </c>
    </row>
    <row r="661" spans="1:15" x14ac:dyDescent="0.55000000000000004">
      <c r="A661" s="3">
        <v>22</v>
      </c>
      <c r="B661" s="3">
        <v>7</v>
      </c>
      <c r="I661" s="3">
        <v>22</v>
      </c>
      <c r="J661" s="3">
        <v>7</v>
      </c>
      <c r="K661" s="2">
        <f>IF(logVir!K661="","",logVir!K661-SKir!K661*logKir!K661-SLir!K661*logHir!K661-SLir!K661*logQir!K661)</f>
        <v>0.21194388410669943</v>
      </c>
      <c r="L661" s="2">
        <f>IF(logVir!L661="","",logVir!L661-SKir!L661*logKir!L661-SLir!L661*logHir!L661-SLir!L661*logQir!L661)</f>
        <v>0.13410660798083537</v>
      </c>
      <c r="M661" s="2">
        <f>IF(logVir!M661="","",logVir!M661-SKir!M661*logKir!M661-SLir!M661*logHir!M661-SLir!M661*logQir!M661)</f>
        <v>-0.12826326952640044</v>
      </c>
      <c r="N661" s="2">
        <f>IF(logVir!N661="","",logVir!N661-SKir!N661*logKir!N661-SLir!N661*logHir!N661-SLir!N661*logQir!N661)</f>
        <v>4.9776396072281494E-2</v>
      </c>
      <c r="O661" s="2">
        <f>IF(logVir!O661="","",logVir!O661-SKir!O661*logKir!O661-SLir!O661*logHir!O661-SLir!O661*logQir!O661)</f>
        <v>0.16224287023185799</v>
      </c>
    </row>
    <row r="662" spans="1:15" x14ac:dyDescent="0.55000000000000004">
      <c r="A662" s="3">
        <v>22</v>
      </c>
      <c r="B662" s="3">
        <v>8</v>
      </c>
      <c r="I662" s="3">
        <v>22</v>
      </c>
      <c r="J662" s="3">
        <v>8</v>
      </c>
      <c r="K662" s="2">
        <f>IF(logVir!K662="","",logVir!K662-SKir!K662*logKir!K662-SLir!K662*logHir!K662-SLir!K662*logQir!K662)</f>
        <v>-7.7935733692218873E-3</v>
      </c>
      <c r="L662" s="2">
        <f>IF(logVir!L662="","",logVir!L662-SKir!L662*logKir!L662-SLir!L662*logHir!L662-SLir!L662*logQir!L662)</f>
        <v>-0.13886553867634113</v>
      </c>
      <c r="M662" s="2">
        <f>IF(logVir!M662="","",logVir!M662-SKir!M662*logKir!M662-SLir!M662*logHir!M662-SLir!M662*logQir!M662)</f>
        <v>-0.13049663591276284</v>
      </c>
      <c r="N662" s="2">
        <f>IF(logVir!N662="","",logVir!N662-SKir!N662*logKir!N662-SLir!N662*logHir!N662-SLir!N662*logQir!N662)</f>
        <v>4.2787420094974549E-2</v>
      </c>
      <c r="O662" s="2">
        <f>IF(logVir!O662="","",logVir!O662-SKir!O662*logKir!O662-SLir!O662*logHir!O662-SLir!O662*logQir!O662)</f>
        <v>2.6136032224024816E-2</v>
      </c>
    </row>
    <row r="663" spans="1:15" x14ac:dyDescent="0.55000000000000004">
      <c r="A663" s="3">
        <v>22</v>
      </c>
      <c r="B663" s="3">
        <v>9</v>
      </c>
      <c r="I663" s="3">
        <v>22</v>
      </c>
      <c r="J663" s="3">
        <v>9</v>
      </c>
      <c r="K663" s="2">
        <f>IF(logVir!K663="","",logVir!K663-SKir!K663*logKir!K663-SLir!K663*logHir!K663-SLir!K663*logQir!K663)</f>
        <v>-0.19599277125379827</v>
      </c>
      <c r="L663" s="2">
        <f>IF(logVir!L663="","",logVir!L663-SKir!L663*logKir!L663-SLir!L663*logHir!L663-SLir!L663*logQir!L663)</f>
        <v>-0.17533397036762</v>
      </c>
      <c r="M663" s="2">
        <f>IF(logVir!M663="","",logVir!M663-SKir!M663*logKir!M663-SLir!M663*logHir!M663-SLir!M663*logQir!M663)</f>
        <v>-0.23003993396726807</v>
      </c>
      <c r="N663" s="2">
        <f>IF(logVir!N663="","",logVir!N663-SKir!N663*logKir!N663-SLir!N663*logHir!N663-SLir!N663*logQir!N663)</f>
        <v>-0.12714679643222715</v>
      </c>
      <c r="O663" s="2">
        <f>IF(logVir!O663="","",logVir!O663-SKir!O663*logKir!O663-SLir!O663*logHir!O663-SLir!O663*logQir!O663)</f>
        <v>-0.18818680574838348</v>
      </c>
    </row>
    <row r="664" spans="1:15" x14ac:dyDescent="0.55000000000000004">
      <c r="A664" s="3">
        <v>22</v>
      </c>
      <c r="B664" s="3">
        <v>10</v>
      </c>
      <c r="I664" s="3">
        <v>22</v>
      </c>
      <c r="J664" s="3">
        <v>10</v>
      </c>
      <c r="K664" s="2">
        <f>IF(logVir!K664="","",logVir!K664-SKir!K664*logKir!K664-SLir!K664*logHir!K664-SLir!K664*logQir!K664)</f>
        <v>-0.20479984970079562</v>
      </c>
      <c r="L664" s="2">
        <f>IF(logVir!L664="","",logVir!L664-SKir!L664*logKir!L664-SLir!L664*logHir!L664-SLir!L664*logQir!L664)</f>
        <v>1.037198624993995E-2</v>
      </c>
      <c r="M664" s="2">
        <f>IF(logVir!M664="","",logVir!M664-SKir!M664*logKir!M664-SLir!M664*logHir!M664-SLir!M664*logQir!M664)</f>
        <v>-0.18396845696910336</v>
      </c>
      <c r="N664" s="2">
        <f>IF(logVir!N664="","",logVir!N664-SKir!N664*logKir!N664-SLir!N664*logHir!N664-SLir!N664*logQir!N664)</f>
        <v>-0.25829138404176538</v>
      </c>
      <c r="O664" s="2">
        <f>IF(logVir!O664="","",logVir!O664-SKir!O664*logKir!O664-SLir!O664*logHir!O664-SLir!O664*logQir!O664)</f>
        <v>-0.28465965270492005</v>
      </c>
    </row>
    <row r="665" spans="1:15" x14ac:dyDescent="0.55000000000000004">
      <c r="A665" s="3">
        <v>22</v>
      </c>
      <c r="B665" s="3">
        <v>11</v>
      </c>
      <c r="I665" s="3">
        <v>22</v>
      </c>
      <c r="J665" s="3">
        <v>11</v>
      </c>
      <c r="K665" s="2">
        <f>IF(logVir!K665="","",logVir!K665-SKir!K665*logKir!K665-SLir!K665*logHir!K665-SLir!K665*logQir!K665)</f>
        <v>6.8719882667625715E-2</v>
      </c>
      <c r="L665" s="2">
        <f>IF(logVir!L665="","",logVir!L665-SKir!L665*logKir!L665-SLir!L665*logHir!L665-SLir!L665*logQir!L665)</f>
        <v>0.26086291245678606</v>
      </c>
      <c r="M665" s="2">
        <f>IF(logVir!M665="","",logVir!M665-SKir!M665*logKir!M665-SLir!M665*logHir!M665-SLir!M665*logQir!M665)</f>
        <v>0.13755424571806879</v>
      </c>
      <c r="N665" s="2">
        <f>IF(logVir!N665="","",logVir!N665-SKir!N665*logKir!N665-SLir!N665*logHir!N665-SLir!N665*logQir!N665)</f>
        <v>0.16983984242863565</v>
      </c>
      <c r="O665" s="2">
        <f>IF(logVir!O665="","",logVir!O665-SKir!O665*logKir!O665-SLir!O665*logHir!O665-SLir!O665*logQir!O665)</f>
        <v>0.11526582760136589</v>
      </c>
    </row>
    <row r="666" spans="1:15" x14ac:dyDescent="0.55000000000000004">
      <c r="A666" s="3">
        <v>22</v>
      </c>
      <c r="B666" s="3">
        <v>12</v>
      </c>
      <c r="I666" s="3">
        <v>22</v>
      </c>
      <c r="J666" s="3">
        <v>12</v>
      </c>
      <c r="K666" s="2">
        <f>IF(logVir!K666="","",logVir!K666-SKir!K666*logKir!K666-SLir!K666*logHir!K666-SLir!K666*logQir!K666)</f>
        <v>0.47069616372667583</v>
      </c>
      <c r="L666" s="2">
        <f>IF(logVir!L666="","",logVir!L666-SKir!L666*logKir!L666-SLir!L666*logHir!L666-SLir!L666*logQir!L666)</f>
        <v>0.27583932129150418</v>
      </c>
      <c r="M666" s="2">
        <f>IF(logVir!M666="","",logVir!M666-SKir!M666*logKir!M666-SLir!M666*logHir!M666-SLir!M666*logQir!M666)</f>
        <v>0.43242368932372488</v>
      </c>
      <c r="N666" s="2">
        <f>IF(logVir!N666="","",logVir!N666-SKir!N666*logKir!N666-SLir!N666*logHir!N666-SLir!N666*logQir!N666)</f>
        <v>0.470712388540585</v>
      </c>
      <c r="O666" s="2">
        <f>IF(logVir!O666="","",logVir!O666-SKir!O666*logKir!O666-SLir!O666*logHir!O666-SLir!O666*logQir!O666)</f>
        <v>0.4159792699338668</v>
      </c>
    </row>
    <row r="667" spans="1:15" x14ac:dyDescent="0.55000000000000004">
      <c r="A667" s="3">
        <v>22</v>
      </c>
      <c r="B667" s="3">
        <v>13</v>
      </c>
      <c r="I667" s="3">
        <v>22</v>
      </c>
      <c r="J667" s="3">
        <v>13</v>
      </c>
      <c r="K667" s="2">
        <f>IF(logVir!K667="","",logVir!K667-SKir!K667*logKir!K667-SLir!K667*logHir!K667-SLir!K667*logQir!K667)</f>
        <v>1.0544235679803518</v>
      </c>
      <c r="L667" s="2">
        <f>IF(logVir!L667="","",logVir!L667-SKir!L667*logKir!L667-SLir!L667*logHir!L667-SLir!L667*logQir!L667)</f>
        <v>1.3864593120251238</v>
      </c>
      <c r="M667" s="2">
        <f>IF(logVir!M667="","",logVir!M667-SKir!M667*logKir!M667-SLir!M667*logHir!M667-SLir!M667*logQir!M667)</f>
        <v>0.82843866576099245</v>
      </c>
      <c r="N667" s="2">
        <f>IF(logVir!N667="","",logVir!N667-SKir!N667*logKir!N667-SLir!N667*logHir!N667-SLir!N667*logQir!N667)</f>
        <v>0.96832981199166324</v>
      </c>
      <c r="O667" s="2">
        <f>IF(logVir!O667="","",logVir!O667-SKir!O667*logKir!O667-SLir!O667*logHir!O667-SLir!O667*logQir!O667)</f>
        <v>1.0612578487686481</v>
      </c>
    </row>
    <row r="668" spans="1:15" x14ac:dyDescent="0.55000000000000004">
      <c r="A668" s="3">
        <v>22</v>
      </c>
      <c r="B668" s="3">
        <v>14</v>
      </c>
      <c r="I668" s="3">
        <v>22</v>
      </c>
      <c r="J668" s="3">
        <v>14</v>
      </c>
      <c r="K668" s="2">
        <f>IF(logVir!K668="","",logVir!K668-SKir!K668*logKir!K668-SLir!K668*logHir!K668-SLir!K668*logQir!K668)</f>
        <v>0.23991880875730612</v>
      </c>
      <c r="L668" s="2">
        <f>IF(logVir!L668="","",logVir!L668-SKir!L668*logKir!L668-SLir!L668*logHir!L668-SLir!L668*logQir!L668)</f>
        <v>0.21598520753235478</v>
      </c>
      <c r="M668" s="2">
        <f>IF(logVir!M668="","",logVir!M668-SKir!M668*logKir!M668-SLir!M668*logHir!M668-SLir!M668*logQir!M668)</f>
        <v>0.11127828915583191</v>
      </c>
      <c r="N668" s="2">
        <f>IF(logVir!N668="","",logVir!N668-SKir!N668*logKir!N668-SLir!N668*logHir!N668-SLir!N668*logQir!N668)</f>
        <v>0.23736625622588325</v>
      </c>
      <c r="O668" s="2">
        <f>IF(logVir!O668="","",logVir!O668-SKir!O668*logKir!O668-SLir!O668*logHir!O668-SLir!O668*logQir!O668)</f>
        <v>9.5885721459503553E-2</v>
      </c>
    </row>
    <row r="669" spans="1:15" x14ac:dyDescent="0.55000000000000004">
      <c r="A669" s="3">
        <v>22</v>
      </c>
      <c r="B669" s="3">
        <v>15</v>
      </c>
      <c r="I669" s="3">
        <v>22</v>
      </c>
      <c r="J669" s="3">
        <v>15</v>
      </c>
      <c r="K669" s="2">
        <f>IF(logVir!K669="","",logVir!K669-SKir!K669*logKir!K669-SLir!K669*logHir!K669-SLir!K669*logQir!K669)</f>
        <v>0.16356931443193704</v>
      </c>
      <c r="L669" s="2">
        <f>IF(logVir!L669="","",logVir!L669-SKir!L669*logKir!L669-SLir!L669*logHir!L669-SLir!L669*logQir!L669)</f>
        <v>-0.13651273291188007</v>
      </c>
      <c r="M669" s="2">
        <f>IF(logVir!M669="","",logVir!M669-SKir!M669*logKir!M669-SLir!M669*logHir!M669-SLir!M669*logQir!M669)</f>
        <v>-0.11118065896946033</v>
      </c>
      <c r="N669" s="2">
        <f>IF(logVir!N669="","",logVir!N669-SKir!N669*logKir!N669-SLir!N669*logHir!N669-SLir!N669*logQir!N669)</f>
        <v>0.1008036734006241</v>
      </c>
      <c r="O669" s="2">
        <f>IF(logVir!O669="","",logVir!O669-SKir!O669*logKir!O669-SLir!O669*logHir!O669-SLir!O669*logQir!O669)</f>
        <v>0.21275607197944135</v>
      </c>
    </row>
    <row r="670" spans="1:15" x14ac:dyDescent="0.55000000000000004">
      <c r="A670" s="3">
        <v>22</v>
      </c>
      <c r="B670" s="3">
        <v>16</v>
      </c>
      <c r="I670" s="3">
        <v>22</v>
      </c>
      <c r="J670" s="3">
        <v>16</v>
      </c>
      <c r="K670" s="2">
        <f>IF(logVir!K670="","",logVir!K670-SKir!K670*logKir!K670-SLir!K670*logHir!K670-SLir!K670*logQir!K670)</f>
        <v>0.13585709187680897</v>
      </c>
      <c r="L670" s="2">
        <f>IF(logVir!L670="","",logVir!L670-SKir!L670*logKir!L670-SLir!L670*logHir!L670-SLir!L670*logQir!L670)</f>
        <v>0.10261008949549173</v>
      </c>
      <c r="M670" s="2">
        <f>IF(logVir!M670="","",logVir!M670-SKir!M670*logKir!M670-SLir!M670*logHir!M670-SLir!M670*logQir!M670)</f>
        <v>9.9552949775319893E-3</v>
      </c>
      <c r="N670" s="2">
        <f>IF(logVir!N670="","",logVir!N670-SKir!N670*logKir!N670-SLir!N670*logHir!N670-SLir!N670*logQir!N670)</f>
        <v>9.8637791058236293E-2</v>
      </c>
      <c r="O670" s="2">
        <f>IF(logVir!O670="","",logVir!O670-SKir!O670*logKir!O670-SLir!O670*logHir!O670-SLir!O670*logQir!O670)</f>
        <v>0.12198179314572044</v>
      </c>
    </row>
    <row r="671" spans="1:15" x14ac:dyDescent="0.55000000000000004">
      <c r="A671" s="3">
        <v>22</v>
      </c>
      <c r="B671" s="3">
        <v>17</v>
      </c>
      <c r="I671" s="3">
        <v>22</v>
      </c>
      <c r="J671" s="3">
        <v>17</v>
      </c>
      <c r="K671" s="2">
        <f>IF(logVir!K671="","",logVir!K671-SKir!K671*logKir!K671-SLir!K671*logHir!K671-SLir!K671*logQir!K671)</f>
        <v>1.7931501093154289E-2</v>
      </c>
      <c r="L671" s="2">
        <f>IF(logVir!L671="","",logVir!L671-SKir!L671*logKir!L671-SLir!L671*logHir!L671-SLir!L671*logQir!L671)</f>
        <v>-0.19244759515317994</v>
      </c>
      <c r="M671" s="2">
        <f>IF(logVir!M671="","",logVir!M671-SKir!M671*logKir!M671-SLir!M671*logHir!M671-SLir!M671*logQir!M671)</f>
        <v>-0.28270566551663379</v>
      </c>
      <c r="N671" s="2">
        <f>IF(logVir!N671="","",logVir!N671-SKir!N671*logKir!N671-SLir!N671*logHir!N671-SLir!N671*logQir!N671)</f>
        <v>-0.22685466878686639</v>
      </c>
      <c r="O671" s="2">
        <f>IF(logVir!O671="","",logVir!O671-SKir!O671*logKir!O671-SLir!O671*logHir!O671-SLir!O671*logQir!O671)</f>
        <v>-8.046087220257811E-2</v>
      </c>
    </row>
    <row r="672" spans="1:15" x14ac:dyDescent="0.55000000000000004">
      <c r="A672" s="3">
        <v>22</v>
      </c>
      <c r="B672" s="3">
        <v>18</v>
      </c>
      <c r="I672" s="3">
        <v>22</v>
      </c>
      <c r="J672" s="3">
        <v>18</v>
      </c>
      <c r="K672" s="2">
        <f>IF(logVir!K672="","",logVir!K672-SKir!K672*logKir!K672-SLir!K672*logHir!K672-SLir!K672*logQir!K672)</f>
        <v>1.3670335414638711E-2</v>
      </c>
      <c r="L672" s="2">
        <f>IF(logVir!L672="","",logVir!L672-SKir!L672*logKir!L672-SLir!L672*logHir!L672-SLir!L672*logQir!L672)</f>
        <v>-9.5904879869677967E-2</v>
      </c>
      <c r="M672" s="2">
        <f>IF(logVir!M672="","",logVir!M672-SKir!M672*logKir!M672-SLir!M672*logHir!M672-SLir!M672*logQir!M672)</f>
        <v>-7.1473166412483483E-2</v>
      </c>
      <c r="N672" s="2">
        <f>IF(logVir!N672="","",logVir!N672-SKir!N672*logKir!N672-SLir!N672*logHir!N672-SLir!N672*logQir!N672)</f>
        <v>-6.044417858393681E-2</v>
      </c>
      <c r="O672" s="2">
        <f>IF(logVir!O672="","",logVir!O672-SKir!O672*logKir!O672-SLir!O672*logHir!O672-SLir!O672*logQir!O672)</f>
        <v>-5.7725697914542011E-2</v>
      </c>
    </row>
    <row r="673" spans="1:15" x14ac:dyDescent="0.55000000000000004">
      <c r="A673" s="3">
        <v>22</v>
      </c>
      <c r="B673" s="3">
        <v>19</v>
      </c>
      <c r="I673" s="3">
        <v>22</v>
      </c>
      <c r="J673" s="3">
        <v>19</v>
      </c>
      <c r="K673" s="2">
        <f>IF(logVir!K673="","",logVir!K673-SKir!K673*logKir!K673-SLir!K673*logHir!K673-SLir!K673*logQir!K673)</f>
        <v>-8.544692462852857E-2</v>
      </c>
      <c r="L673" s="2">
        <f>IF(logVir!L673="","",logVir!L673-SKir!L673*logKir!L673-SLir!L673*logHir!L673-SLir!L673*logQir!L673)</f>
        <v>2.73746796347695E-2</v>
      </c>
      <c r="M673" s="2">
        <f>IF(logVir!M673="","",logVir!M673-SKir!M673*logKir!M673-SLir!M673*logHir!M673-SLir!M673*logQir!M673)</f>
        <v>7.4781393248987693E-3</v>
      </c>
      <c r="N673" s="2">
        <f>IF(logVir!N673="","",logVir!N673-SKir!N673*logKir!N673-SLir!N673*logHir!N673-SLir!N673*logQir!N673)</f>
        <v>-4.7931915431619142E-2</v>
      </c>
      <c r="O673" s="2">
        <f>IF(logVir!O673="","",logVir!O673-SKir!O673*logKir!O673-SLir!O673*logHir!O673-SLir!O673*logQir!O673)</f>
        <v>0.10098143988517413</v>
      </c>
    </row>
    <row r="674" spans="1:15" x14ac:dyDescent="0.55000000000000004">
      <c r="A674" s="3">
        <v>22</v>
      </c>
      <c r="B674" s="3">
        <v>20</v>
      </c>
      <c r="I674" s="3">
        <v>22</v>
      </c>
      <c r="J674" s="3">
        <v>20</v>
      </c>
      <c r="K674" s="2">
        <f>IF(logVir!K674="","",logVir!K674-SKir!K674*logKir!K674-SLir!K674*logHir!K674-SLir!K674*logQir!K674)</f>
        <v>-7.1193196239163398E-2</v>
      </c>
      <c r="L674" s="2">
        <f>IF(logVir!L674="","",logVir!L674-SKir!L674*logKir!L674-SLir!L674*logHir!L674-SLir!L674*logQir!L674)</f>
        <v>-6.034460549788831E-2</v>
      </c>
      <c r="M674" s="2">
        <f>IF(logVir!M674="","",logVir!M674-SKir!M674*logKir!M674-SLir!M674*logHir!M674-SLir!M674*logQir!M674)</f>
        <v>-5.1584348015651302E-2</v>
      </c>
      <c r="N674" s="2">
        <f>IF(logVir!N674="","",logVir!N674-SKir!N674*logKir!N674-SLir!N674*logHir!N674-SLir!N674*logQir!N674)</f>
        <v>-8.5042472042949124E-2</v>
      </c>
      <c r="O674" s="2">
        <f>IF(logVir!O674="","",logVir!O674-SKir!O674*logKir!O674-SLir!O674*logHir!O674-SLir!O674*logQir!O674)</f>
        <v>-3.2265032428564246E-3</v>
      </c>
    </row>
    <row r="675" spans="1:15" x14ac:dyDescent="0.55000000000000004">
      <c r="A675" s="3">
        <v>22</v>
      </c>
      <c r="B675" s="3">
        <v>21</v>
      </c>
      <c r="I675" s="3">
        <v>22</v>
      </c>
      <c r="J675" s="3">
        <v>21</v>
      </c>
      <c r="K675" s="2">
        <f>IF(logVir!K675="","",logVir!K675-SKir!K675*logKir!K675-SLir!K675*logHir!K675-SLir!K675*logQir!K675)</f>
        <v>0.16758612773039755</v>
      </c>
      <c r="L675" s="2">
        <f>IF(logVir!L675="","",logVir!L675-SKir!L675*logKir!L675-SLir!L675*logHir!L675-SLir!L675*logQir!L675)</f>
        <v>0.12336209253354857</v>
      </c>
      <c r="M675" s="2">
        <f>IF(logVir!M675="","",logVir!M675-SKir!M675*logKir!M675-SLir!M675*logHir!M675-SLir!M675*logQir!M675)</f>
        <v>0.1462274279925046</v>
      </c>
      <c r="N675" s="2">
        <f>IF(logVir!N675="","",logVir!N675-SKir!N675*logKir!N675-SLir!N675*logHir!N675-SLir!N675*logQir!N675)</f>
        <v>6.0896443096849211E-2</v>
      </c>
      <c r="O675" s="2">
        <f>IF(logVir!O675="","",logVir!O675-SKir!O675*logKir!O675-SLir!O675*logHir!O675-SLir!O675*logQir!O675)</f>
        <v>0.13431779333844809</v>
      </c>
    </row>
    <row r="676" spans="1:15" x14ac:dyDescent="0.55000000000000004">
      <c r="A676" s="3">
        <v>22</v>
      </c>
      <c r="B676" s="3">
        <v>22</v>
      </c>
      <c r="I676" s="3">
        <v>22</v>
      </c>
      <c r="J676" s="3">
        <v>22</v>
      </c>
      <c r="K676" s="2">
        <f>IF(logVir!K676="","",logVir!K676-SKir!K676*logKir!K676-SLir!K676*logHir!K676-SLir!K676*logQir!K676)</f>
        <v>-0.15380165389386935</v>
      </c>
      <c r="L676" s="2">
        <f>IF(logVir!L676="","",logVir!L676-SKir!L676*logKir!L676-SLir!L676*logHir!L676-SLir!L676*logQir!L676)</f>
        <v>-0.1279904237237515</v>
      </c>
      <c r="M676" s="2">
        <f>IF(logVir!M676="","",logVir!M676-SKir!M676*logKir!M676-SLir!M676*logHir!M676-SLir!M676*logQir!M676)</f>
        <v>-0.20216028973916961</v>
      </c>
      <c r="N676" s="2">
        <f>IF(logVir!N676="","",logVir!N676-SKir!N676*logKir!N676-SLir!N676*logHir!N676-SLir!N676*logQir!N676)</f>
        <v>-0.14514443406712318</v>
      </c>
      <c r="O676" s="2">
        <f>IF(logVir!O676="","",logVir!O676-SKir!O676*logKir!O676-SLir!O676*logHir!O676-SLir!O676*logQir!O676)</f>
        <v>-4.5476932162344025E-2</v>
      </c>
    </row>
    <row r="677" spans="1:15" x14ac:dyDescent="0.55000000000000004">
      <c r="A677" s="3">
        <v>22</v>
      </c>
      <c r="B677" s="3">
        <v>23</v>
      </c>
      <c r="I677" s="3">
        <v>22</v>
      </c>
      <c r="J677" s="3">
        <v>23</v>
      </c>
      <c r="K677" s="2">
        <f>IF(logVir!K677="","",logVir!K677-SKir!K677*logKir!K677-SLir!K677*logHir!K677-SLir!K677*logQir!K677)</f>
        <v>4.4482590802696079E-2</v>
      </c>
      <c r="L677" s="2">
        <f>IF(logVir!L677="","",logVir!L677-SKir!L677*logKir!L677-SLir!L677*logHir!L677-SLir!L677*logQir!L677)</f>
        <v>-1.4659574253760299E-2</v>
      </c>
      <c r="M677" s="2">
        <f>IF(logVir!M677="","",logVir!M677-SKir!M677*logKir!M677-SLir!M677*logHir!M677-SLir!M677*logQir!M677)</f>
        <v>-1.0193503649126918E-2</v>
      </c>
      <c r="N677" s="2">
        <f>IF(logVir!N677="","",logVir!N677-SKir!N677*logKir!N677-SLir!N677*logHir!N677-SLir!N677*logQir!N677)</f>
        <v>2.6689396054812499E-2</v>
      </c>
      <c r="O677" s="2">
        <f>IF(logVir!O677="","",logVir!O677-SKir!O677*logKir!O677-SLir!O677*logHir!O677-SLir!O677*logQir!O677)</f>
        <v>4.0653388415132635E-2</v>
      </c>
    </row>
    <row r="678" spans="1:15" x14ac:dyDescent="0.55000000000000004">
      <c r="A678" s="3">
        <v>22</v>
      </c>
      <c r="B678" s="3">
        <v>24</v>
      </c>
      <c r="I678" s="3">
        <v>22</v>
      </c>
      <c r="J678" s="3">
        <v>24</v>
      </c>
      <c r="K678" s="2">
        <f>IF(logVir!K678="","",logVir!K678-SKir!K678*logKir!K678-SLir!K678*logHir!K678-SLir!K678*logQir!K678)</f>
        <v>3.9916953656874081E-2</v>
      </c>
      <c r="L678" s="2">
        <f>IF(logVir!L678="","",logVir!L678-SKir!L678*logKir!L678-SLir!L678*logHir!L678-SLir!L678*logQir!L678)</f>
        <v>-0.14765316671133341</v>
      </c>
      <c r="M678" s="2">
        <f>IF(logVir!M678="","",logVir!M678-SKir!M678*logKir!M678-SLir!M678*logHir!M678-SLir!M678*logQir!M678)</f>
        <v>-0.10942159103336989</v>
      </c>
      <c r="N678" s="2">
        <f>IF(logVir!N678="","",logVir!N678-SKir!N678*logKir!N678-SLir!N678*logHir!N678-SLir!N678*logQir!N678)</f>
        <v>-0.13125243596976702</v>
      </c>
      <c r="O678" s="2">
        <f>IF(logVir!O678="","",logVir!O678-SKir!O678*logKir!O678-SLir!O678*logHir!O678-SLir!O678*logQir!O678)</f>
        <v>-0.12034918272695933</v>
      </c>
    </row>
    <row r="679" spans="1:15" x14ac:dyDescent="0.55000000000000004">
      <c r="A679" s="3">
        <v>22</v>
      </c>
      <c r="B679" s="3">
        <v>25</v>
      </c>
      <c r="I679" s="3">
        <v>22</v>
      </c>
      <c r="J679" s="3">
        <v>25</v>
      </c>
      <c r="K679" s="2">
        <f>IF(logVir!K679="","",logVir!K679-SKir!K679*logKir!K679-SLir!K679*logHir!K679-SLir!K679*logQir!K679)</f>
        <v>5.3948567743431985E-2</v>
      </c>
      <c r="L679" s="2">
        <f>IF(logVir!L679="","",logVir!L679-SKir!L679*logKir!L679-SLir!L679*logHir!L679-SLir!L679*logQir!L679)</f>
        <v>4.5461260058148836E-2</v>
      </c>
      <c r="M679" s="2">
        <f>IF(logVir!M679="","",logVir!M679-SKir!M679*logKir!M679-SLir!M679*logHir!M679-SLir!M679*logQir!M679)</f>
        <v>1.4297016708808695E-2</v>
      </c>
      <c r="N679" s="2">
        <f>IF(logVir!N679="","",logVir!N679-SKir!N679*logKir!N679-SLir!N679*logHir!N679-SLir!N679*logQir!N679)</f>
        <v>1.6893020190416129E-2</v>
      </c>
      <c r="O679" s="2">
        <f>IF(logVir!O679="","",logVir!O679-SKir!O679*logKir!O679-SLir!O679*logHir!O679-SLir!O679*logQir!O679)</f>
        <v>-1.6992843206917067E-2</v>
      </c>
    </row>
    <row r="680" spans="1:15" x14ac:dyDescent="0.55000000000000004">
      <c r="A680" s="3">
        <v>22</v>
      </c>
      <c r="B680" s="3">
        <v>26</v>
      </c>
      <c r="I680" s="3">
        <v>22</v>
      </c>
      <c r="J680" s="3">
        <v>26</v>
      </c>
      <c r="K680" s="2">
        <f>IF(logVir!K680="","",logVir!K680-SKir!K680*logKir!K680-SLir!K680*logHir!K680-SLir!K680*logQir!K680)</f>
        <v>3.4620079505133482E-2</v>
      </c>
      <c r="L680" s="2">
        <f>IF(logVir!L680="","",logVir!L680-SKir!L680*logKir!L680-SLir!L680*logHir!L680-SLir!L680*logQir!L680)</f>
        <v>-4.823201547788681E-2</v>
      </c>
      <c r="M680" s="2">
        <f>IF(logVir!M680="","",logVir!M680-SKir!M680*logKir!M680-SLir!M680*logHir!M680-SLir!M680*logQir!M680)</f>
        <v>2.9692259057026438E-2</v>
      </c>
      <c r="N680" s="2">
        <f>IF(logVir!N680="","",logVir!N680-SKir!N680*logKir!N680-SLir!N680*logHir!N680-SLir!N680*logQir!N680)</f>
        <v>5.9963479551271424E-2</v>
      </c>
      <c r="O680" s="2">
        <f>IF(logVir!O680="","",logVir!O680-SKir!O680*logKir!O680-SLir!O680*logHir!O680-SLir!O680*logQir!O680)</f>
        <v>6.1678093503589382E-2</v>
      </c>
    </row>
    <row r="681" spans="1:15" x14ac:dyDescent="0.55000000000000004">
      <c r="A681" s="3">
        <v>22</v>
      </c>
      <c r="B681" s="3">
        <v>27</v>
      </c>
      <c r="I681" s="3">
        <v>22</v>
      </c>
      <c r="J681" s="3">
        <v>27</v>
      </c>
      <c r="K681" s="2">
        <f>IF(logVir!K681="","",logVir!K681-SKir!K681*logKir!K681-SLir!K681*logHir!K681-SLir!K681*logQir!K681)</f>
        <v>-0.10365580687252407</v>
      </c>
      <c r="L681" s="2">
        <f>IF(logVir!L681="","",logVir!L681-SKir!L681*logKir!L681-SLir!L681*logHir!L681-SLir!L681*logQir!L681)</f>
        <v>-0.15990212376443325</v>
      </c>
      <c r="M681" s="2">
        <f>IF(logVir!M681="","",logVir!M681-SKir!M681*logKir!M681-SLir!M681*logHir!M681-SLir!M681*logQir!M681)</f>
        <v>-0.20693227216497279</v>
      </c>
      <c r="N681" s="2">
        <f>IF(logVir!N681="","",logVir!N681-SKir!N681*logKir!N681-SLir!N681*logHir!N681-SLir!N681*logQir!N681)</f>
        <v>-0.14741906324042778</v>
      </c>
      <c r="O681" s="2">
        <f>IF(logVir!O681="","",logVir!O681-SKir!O681*logKir!O681-SLir!O681*logHir!O681-SLir!O681*logQir!O681)</f>
        <v>-0.1661833805472456</v>
      </c>
    </row>
    <row r="682" spans="1:15" x14ac:dyDescent="0.55000000000000004">
      <c r="A682" s="3">
        <v>22</v>
      </c>
      <c r="B682" s="3">
        <v>28</v>
      </c>
      <c r="I682" s="3">
        <v>22</v>
      </c>
      <c r="J682" s="3">
        <v>28</v>
      </c>
      <c r="K682" s="2">
        <f>IF(logVir!K682="","",logVir!K682-SKir!K682*logKir!K682-SLir!K682*logHir!K682-SLir!K682*logQir!K682)</f>
        <v>3.7797382393276895E-2</v>
      </c>
      <c r="L682" s="2">
        <f>IF(logVir!L682="","",logVir!L682-SKir!L682*logKir!L682-SLir!L682*logHir!L682-SLir!L682*logQir!L682)</f>
        <v>6.4595909069429691E-2</v>
      </c>
      <c r="M682" s="2">
        <f>IF(logVir!M682="","",logVir!M682-SKir!M682*logKir!M682-SLir!M682*logHir!M682-SLir!M682*logQir!M682)</f>
        <v>8.4478888533684848E-2</v>
      </c>
      <c r="N682" s="2">
        <f>IF(logVir!N682="","",logVir!N682-SKir!N682*logKir!N682-SLir!N682*logHir!N682-SLir!N682*logQir!N682)</f>
        <v>0.21506211070345513</v>
      </c>
      <c r="O682" s="2">
        <f>IF(logVir!O682="","",logVir!O682-SKir!O682*logKir!O682-SLir!O682*logHir!O682-SLir!O682*logQir!O682)</f>
        <v>0.10053965683201592</v>
      </c>
    </row>
    <row r="683" spans="1:15" x14ac:dyDescent="0.55000000000000004">
      <c r="A683" s="3">
        <v>22</v>
      </c>
      <c r="B683" s="3">
        <v>29</v>
      </c>
      <c r="I683" s="3">
        <v>22</v>
      </c>
      <c r="J683" s="3">
        <v>29</v>
      </c>
      <c r="K683" s="2">
        <f>IF(logVir!K683="","",logVir!K683-SKir!K683*logKir!K683-SLir!K683*logHir!K683-SLir!K683*logQir!K683)</f>
        <v>-0.17926157887563077</v>
      </c>
      <c r="L683" s="2">
        <f>IF(logVir!L683="","",logVir!L683-SKir!L683*logKir!L683-SLir!L683*logHir!L683-SLir!L683*logQir!L683)</f>
        <v>-7.1976355290345198E-2</v>
      </c>
      <c r="M683" s="2">
        <f>IF(logVir!M683="","",logVir!M683-SKir!M683*logKir!M683-SLir!M683*logHir!M683-SLir!M683*logQir!M683)</f>
        <v>0.14733597702612444</v>
      </c>
      <c r="N683" s="2">
        <f>IF(logVir!N683="","",logVir!N683-SKir!N683*logKir!N683-SLir!N683*logHir!N683-SLir!N683*logQir!N683)</f>
        <v>-8.4607935600106821E-2</v>
      </c>
      <c r="O683" s="2">
        <f>IF(logVir!O683="","",logVir!O683-SKir!O683*logKir!O683-SLir!O683*logHir!O683-SLir!O683*logQir!O683)</f>
        <v>-8.7859883111608125E-2</v>
      </c>
    </row>
    <row r="684" spans="1:15" x14ac:dyDescent="0.55000000000000004">
      <c r="A684" s="3">
        <v>22</v>
      </c>
      <c r="B684" s="3">
        <v>30</v>
      </c>
      <c r="I684" s="3">
        <v>22</v>
      </c>
      <c r="J684" s="3">
        <v>30</v>
      </c>
      <c r="K684" s="2">
        <f>IF(logVir!K684="","",logVir!K684-SKir!K684*logKir!K684-SLir!K684*logHir!K684-SLir!K684*logQir!K684)</f>
        <v>1.7784910875794605E-2</v>
      </c>
      <c r="L684" s="2">
        <f>IF(logVir!L684="","",logVir!L684-SKir!L684*logKir!L684-SLir!L684*logHir!L684-SLir!L684*logQir!L684)</f>
        <v>-5.4373336536434114E-2</v>
      </c>
      <c r="M684" s="2">
        <f>IF(logVir!M684="","",logVir!M684-SKir!M684*logKir!M684-SLir!M684*logHir!M684-SLir!M684*logQir!M684)</f>
        <v>-5.9036066254727466E-2</v>
      </c>
      <c r="N684" s="2">
        <f>IF(logVir!N684="","",logVir!N684-SKir!N684*logKir!N684-SLir!N684*logHir!N684-SLir!N684*logQir!N684)</f>
        <v>-4.7234061999486987E-2</v>
      </c>
      <c r="O684" s="2">
        <f>IF(logVir!O684="","",logVir!O684-SKir!O684*logKir!O684-SLir!O684*logHir!O684-SLir!O684*logQir!O684)</f>
        <v>-3.4023134834050159E-2</v>
      </c>
    </row>
    <row r="685" spans="1:15" x14ac:dyDescent="0.55000000000000004">
      <c r="A685" s="3">
        <v>22</v>
      </c>
      <c r="B685" s="3">
        <v>31</v>
      </c>
      <c r="I685" s="3">
        <v>22</v>
      </c>
      <c r="J685" s="3">
        <v>31</v>
      </c>
      <c r="K685" s="2">
        <f>IF(logVir!K685="","",logVir!K685-SKir!K685*logKir!K685-SLir!K685*logHir!K685-SLir!K685*logQir!K685)</f>
        <v>4.9113810976137214E-2</v>
      </c>
      <c r="L685" s="2">
        <f>IF(logVir!L685="","",logVir!L685-SKir!L685*logKir!L685-SLir!L685*logHir!L685-SLir!L685*logQir!L685)</f>
        <v>-4.6188772228550772E-2</v>
      </c>
      <c r="M685" s="2">
        <f>IF(logVir!M685="","",logVir!M685-SKir!M685*logKir!M685-SLir!M685*logHir!M685-SLir!M685*logQir!M685)</f>
        <v>-1.4305876078705025E-2</v>
      </c>
      <c r="N685" s="2">
        <f>IF(logVir!N685="","",logVir!N685-SKir!N685*logKir!N685-SLir!N685*logHir!N685-SLir!N685*logQir!N685)</f>
        <v>-2.0605476930831831E-3</v>
      </c>
      <c r="O685" s="2">
        <f>IF(logVir!O685="","",logVir!O685-SKir!O685*logKir!O685-SLir!O685*logHir!O685-SLir!O685*logQir!O685)</f>
        <v>-6.0116614034292679E-2</v>
      </c>
    </row>
    <row r="686" spans="1:15" x14ac:dyDescent="0.55000000000000004">
      <c r="A686" s="3">
        <v>23</v>
      </c>
      <c r="B686" s="3">
        <v>1</v>
      </c>
      <c r="I686" s="3">
        <v>23</v>
      </c>
      <c r="J686" s="3">
        <v>1</v>
      </c>
      <c r="K686" s="2">
        <f>IF(logVir!K686="","",logVir!K686-SKir!K686*logKir!K686-SLir!K686*logHir!K686-SLir!K686*logQir!K686)</f>
        <v>3.4740921467198524E-2</v>
      </c>
      <c r="L686" s="2">
        <f>IF(logVir!L686="","",logVir!L686-SKir!L686*logKir!L686-SLir!L686*logHir!L686-SLir!L686*logQir!L686)</f>
        <v>-0.25900507602577388</v>
      </c>
      <c r="M686" s="2">
        <f>IF(logVir!M686="","",logVir!M686-SKir!M686*logKir!M686-SLir!M686*logHir!M686-SLir!M686*logQir!M686)</f>
        <v>-0.4010360630135486</v>
      </c>
      <c r="N686" s="2">
        <f>IF(logVir!N686="","",logVir!N686-SKir!N686*logKir!N686-SLir!N686*logHir!N686-SLir!N686*logQir!N686)</f>
        <v>-0.38093108800784142</v>
      </c>
      <c r="O686" s="2">
        <f>IF(logVir!O686="","",logVir!O686-SKir!O686*logKir!O686-SLir!O686*logHir!O686-SLir!O686*logQir!O686)</f>
        <v>-0.28421761002176998</v>
      </c>
    </row>
    <row r="687" spans="1:15" x14ac:dyDescent="0.55000000000000004">
      <c r="A687" s="3">
        <v>23</v>
      </c>
      <c r="B687" s="3">
        <v>2</v>
      </c>
      <c r="I687" s="3">
        <v>23</v>
      </c>
      <c r="J687" s="3">
        <v>2</v>
      </c>
      <c r="K687" s="2">
        <f>IF(logVir!K687="","",logVir!K687-SKir!K687*logKir!K687-SLir!K687*logHir!K687-SLir!K687*logQir!K687)</f>
        <v>0.11731011647293305</v>
      </c>
      <c r="L687" s="2">
        <f>IF(logVir!L687="","",logVir!L687-SKir!L687*logKir!L687-SLir!L687*logHir!L687-SLir!L687*logQir!L687)</f>
        <v>0.16685319605434767</v>
      </c>
      <c r="M687" s="2">
        <f>IF(logVir!M687="","",logVir!M687-SKir!M687*logKir!M687-SLir!M687*logHir!M687-SLir!M687*logQir!M687)</f>
        <v>1.7847348191031037E-2</v>
      </c>
      <c r="N687" s="2">
        <f>IF(logVir!N687="","",logVir!N687-SKir!N687*logKir!N687-SLir!N687*logHir!N687-SLir!N687*logQir!N687)</f>
        <v>0.31927162794698277</v>
      </c>
      <c r="O687" s="2">
        <f>IF(logVir!O687="","",logVir!O687-SKir!O687*logKir!O687-SLir!O687*logHir!O687-SLir!O687*logQir!O687)</f>
        <v>0.30610765564112791</v>
      </c>
    </row>
    <row r="688" spans="1:15" x14ac:dyDescent="0.55000000000000004">
      <c r="A688" s="3">
        <v>23</v>
      </c>
      <c r="B688" s="3">
        <v>3</v>
      </c>
      <c r="I688" s="3">
        <v>23</v>
      </c>
      <c r="J688" s="3">
        <v>3</v>
      </c>
      <c r="K688" s="2">
        <f>IF(logVir!K688="","",logVir!K688-SKir!K688*logKir!K688-SLir!K688*logHir!K688-SLir!K688*logQir!K688)</f>
        <v>0.16555564200565853</v>
      </c>
      <c r="L688" s="2">
        <f>IF(logVir!L688="","",logVir!L688-SKir!L688*logKir!L688-SLir!L688*logHir!L688-SLir!L688*logQir!L688)</f>
        <v>0.13799305861592043</v>
      </c>
      <c r="M688" s="2">
        <f>IF(logVir!M688="","",logVir!M688-SKir!M688*logKir!M688-SLir!M688*logHir!M688-SLir!M688*logQir!M688)</f>
        <v>3.6783672690441652E-2</v>
      </c>
      <c r="N688" s="2">
        <f>IF(logVir!N688="","",logVir!N688-SKir!N688*logKir!N688-SLir!N688*logHir!N688-SLir!N688*logQir!N688)</f>
        <v>7.534640290921045E-2</v>
      </c>
      <c r="O688" s="2">
        <f>IF(logVir!O688="","",logVir!O688-SKir!O688*logKir!O688-SLir!O688*logHir!O688-SLir!O688*logQir!O688)</f>
        <v>-1.7746584255637285E-2</v>
      </c>
    </row>
    <row r="689" spans="1:15" x14ac:dyDescent="0.55000000000000004">
      <c r="A689" s="3">
        <v>23</v>
      </c>
      <c r="B689" s="3">
        <v>4</v>
      </c>
      <c r="I689" s="3">
        <v>23</v>
      </c>
      <c r="J689" s="3">
        <v>4</v>
      </c>
      <c r="K689" s="2">
        <f>IF(logVir!K689="","",logVir!K689-SKir!K689*logKir!K689-SLir!K689*logHir!K689-SLir!K689*logQir!K689)</f>
        <v>-3.0046451984622857E-2</v>
      </c>
      <c r="L689" s="2">
        <f>IF(logVir!L689="","",logVir!L689-SKir!L689*logKir!L689-SLir!L689*logHir!L689-SLir!L689*logQir!L689)</f>
        <v>-6.7090822475903034E-2</v>
      </c>
      <c r="M689" s="2">
        <f>IF(logVir!M689="","",logVir!M689-SKir!M689*logKir!M689-SLir!M689*logHir!M689-SLir!M689*logQir!M689)</f>
        <v>-0.16342366054054058</v>
      </c>
      <c r="N689" s="2">
        <f>IF(logVir!N689="","",logVir!N689-SKir!N689*logKir!N689-SLir!N689*logHir!N689-SLir!N689*logQir!N689)</f>
        <v>-7.8357719411194418E-2</v>
      </c>
      <c r="O689" s="2">
        <f>IF(logVir!O689="","",logVir!O689-SKir!O689*logKir!O689-SLir!O689*logHir!O689-SLir!O689*logQir!O689)</f>
        <v>3.9549661285273735E-2</v>
      </c>
    </row>
    <row r="690" spans="1:15" x14ac:dyDescent="0.55000000000000004">
      <c r="A690" s="3">
        <v>23</v>
      </c>
      <c r="B690" s="3">
        <v>5</v>
      </c>
      <c r="I690" s="3">
        <v>23</v>
      </c>
      <c r="J690" s="3">
        <v>5</v>
      </c>
      <c r="K690" s="2">
        <f>IF(logVir!K690="","",logVir!K690-SKir!K690*logKir!K690-SLir!K690*logHir!K690-SLir!K690*logQir!K690)</f>
        <v>2.8158792621287655E-2</v>
      </c>
      <c r="L690" s="2">
        <f>IF(logVir!L690="","",logVir!L690-SKir!L690*logKir!L690-SLir!L690*logHir!L690-SLir!L690*logQir!L690)</f>
        <v>-0.25252148251947143</v>
      </c>
      <c r="M690" s="2">
        <f>IF(logVir!M690="","",logVir!M690-SKir!M690*logKir!M690-SLir!M690*logHir!M690-SLir!M690*logQir!M690)</f>
        <v>-8.4926252309658015E-2</v>
      </c>
      <c r="N690" s="2">
        <f>IF(logVir!N690="","",logVir!N690-SKir!N690*logKir!N690-SLir!N690*logHir!N690-SLir!N690*logQir!N690)</f>
        <v>-3.3693823382440639E-2</v>
      </c>
      <c r="O690" s="2">
        <f>IF(logVir!O690="","",logVir!O690-SKir!O690*logKir!O690-SLir!O690*logHir!O690-SLir!O690*logQir!O690)</f>
        <v>-5.0806674112883712E-2</v>
      </c>
    </row>
    <row r="691" spans="1:15" x14ac:dyDescent="0.55000000000000004">
      <c r="A691" s="3">
        <v>23</v>
      </c>
      <c r="B691" s="3">
        <v>6</v>
      </c>
      <c r="I691" s="3">
        <v>23</v>
      </c>
      <c r="J691" s="3">
        <v>6</v>
      </c>
      <c r="K691" s="2">
        <f>IF(logVir!K691="","",logVir!K691-SKir!K691*logKir!K691-SLir!K691*logHir!K691-SLir!K691*logQir!K691)</f>
        <v>0.3477783651469063</v>
      </c>
      <c r="L691" s="2">
        <f>IF(logVir!L691="","",logVir!L691-SKir!L691*logKir!L691-SLir!L691*logHir!L691-SLir!L691*logQir!L691)</f>
        <v>0.32299153727012786</v>
      </c>
      <c r="M691" s="2">
        <f>IF(logVir!M691="","",logVir!M691-SKir!M691*logKir!M691-SLir!M691*logHir!M691-SLir!M691*logQir!M691)</f>
        <v>0.30968718471598</v>
      </c>
      <c r="N691" s="2">
        <f>IF(logVir!N691="","",logVir!N691-SKir!N691*logKir!N691-SLir!N691*logHir!N691-SLir!N691*logQir!N691)</f>
        <v>0.24211651382509067</v>
      </c>
      <c r="O691" s="2">
        <f>IF(logVir!O691="","",logVir!O691-SKir!O691*logKir!O691-SLir!O691*logHir!O691-SLir!O691*logQir!O691)</f>
        <v>0.24155159872726967</v>
      </c>
    </row>
    <row r="692" spans="1:15" x14ac:dyDescent="0.55000000000000004">
      <c r="A692" s="3">
        <v>23</v>
      </c>
      <c r="B692" s="3">
        <v>7</v>
      </c>
      <c r="I692" s="3">
        <v>23</v>
      </c>
      <c r="J692" s="3">
        <v>7</v>
      </c>
      <c r="K692" s="2">
        <f>IF(logVir!K692="","",logVir!K692-SKir!K692*logKir!K692-SLir!K692*logHir!K692-SLir!K692*logQir!K692)</f>
        <v>0.30503133762134438</v>
      </c>
      <c r="L692" s="2">
        <f>IF(logVir!L692="","",logVir!L692-SKir!L692*logKir!L692-SLir!L692*logHir!L692-SLir!L692*logQir!L692)</f>
        <v>-4.6989812251371554E-2</v>
      </c>
      <c r="M692" s="2">
        <f>IF(logVir!M692="","",logVir!M692-SKir!M692*logKir!M692-SLir!M692*logHir!M692-SLir!M692*logQir!M692)</f>
        <v>-7.5781008513596426E-2</v>
      </c>
      <c r="N692" s="2">
        <f>IF(logVir!N692="","",logVir!N692-SKir!N692*logKir!N692-SLir!N692*logHir!N692-SLir!N692*logQir!N692)</f>
        <v>-1.1307918290119623E-2</v>
      </c>
      <c r="O692" s="2">
        <f>IF(logVir!O692="","",logVir!O692-SKir!O692*logKir!O692-SLir!O692*logHir!O692-SLir!O692*logQir!O692)</f>
        <v>1.9484617245015205E-2</v>
      </c>
    </row>
    <row r="693" spans="1:15" x14ac:dyDescent="0.55000000000000004">
      <c r="A693" s="3">
        <v>23</v>
      </c>
      <c r="B693" s="3">
        <v>8</v>
      </c>
      <c r="I693" s="3">
        <v>23</v>
      </c>
      <c r="J693" s="3">
        <v>8</v>
      </c>
      <c r="K693" s="2">
        <f>IF(logVir!K693="","",logVir!K693-SKir!K693*logKir!K693-SLir!K693*logHir!K693-SLir!K693*logQir!K693)</f>
        <v>-2.6814284101535406E-2</v>
      </c>
      <c r="L693" s="2">
        <f>IF(logVir!L693="","",logVir!L693-SKir!L693*logKir!L693-SLir!L693*logHir!L693-SLir!L693*logQir!L693)</f>
        <v>2.1539944507177805E-2</v>
      </c>
      <c r="M693" s="2">
        <f>IF(logVir!M693="","",logVir!M693-SKir!M693*logKir!M693-SLir!M693*logHir!M693-SLir!M693*logQir!M693)</f>
        <v>-4.6854167629463345E-2</v>
      </c>
      <c r="N693" s="2">
        <f>IF(logVir!N693="","",logVir!N693-SKir!N693*logKir!N693-SLir!N693*logHir!N693-SLir!N693*logQir!N693)</f>
        <v>-3.3349221705542588E-3</v>
      </c>
      <c r="O693" s="2">
        <f>IF(logVir!O693="","",logVir!O693-SKir!O693*logKir!O693-SLir!O693*logHir!O693-SLir!O693*logQir!O693)</f>
        <v>1.2436224866953026E-2</v>
      </c>
    </row>
    <row r="694" spans="1:15" x14ac:dyDescent="0.55000000000000004">
      <c r="A694" s="3">
        <v>23</v>
      </c>
      <c r="B694" s="3">
        <v>9</v>
      </c>
      <c r="I694" s="3">
        <v>23</v>
      </c>
      <c r="J694" s="3">
        <v>9</v>
      </c>
      <c r="K694" s="2">
        <f>IF(logVir!K694="","",logVir!K694-SKir!K694*logKir!K694-SLir!K694*logHir!K694-SLir!K694*logQir!K694)</f>
        <v>-2.067056272775087E-2</v>
      </c>
      <c r="L694" s="2">
        <f>IF(logVir!L694="","",logVir!L694-SKir!L694*logKir!L694-SLir!L694*logHir!L694-SLir!L694*logQir!L694)</f>
        <v>-9.4935206977941611E-3</v>
      </c>
      <c r="M694" s="2">
        <f>IF(logVir!M694="","",logVir!M694-SKir!M694*logKir!M694-SLir!M694*logHir!M694-SLir!M694*logQir!M694)</f>
        <v>-2.577848139269541E-2</v>
      </c>
      <c r="N694" s="2">
        <f>IF(logVir!N694="","",logVir!N694-SKir!N694*logKir!N694-SLir!N694*logHir!N694-SLir!N694*logQir!N694)</f>
        <v>5.2790818052742688E-3</v>
      </c>
      <c r="O694" s="2">
        <f>IF(logVir!O694="","",logVir!O694-SKir!O694*logKir!O694-SLir!O694*logHir!O694-SLir!O694*logQir!O694)</f>
        <v>-6.6058342939099179E-2</v>
      </c>
    </row>
    <row r="695" spans="1:15" x14ac:dyDescent="0.55000000000000004">
      <c r="A695" s="3">
        <v>23</v>
      </c>
      <c r="B695" s="3">
        <v>10</v>
      </c>
      <c r="I695" s="3">
        <v>23</v>
      </c>
      <c r="J695" s="3">
        <v>10</v>
      </c>
      <c r="K695" s="2">
        <f>IF(logVir!K695="","",logVir!K695-SKir!K695*logKir!K695-SLir!K695*logHir!K695-SLir!K695*logQir!K695)</f>
        <v>-0.13855066663380644</v>
      </c>
      <c r="L695" s="2">
        <f>IF(logVir!L695="","",logVir!L695-SKir!L695*logKir!L695-SLir!L695*logHir!L695-SLir!L695*logQir!L695)</f>
        <v>6.7888907006486282E-2</v>
      </c>
      <c r="M695" s="2">
        <f>IF(logVir!M695="","",logVir!M695-SKir!M695*logKir!M695-SLir!M695*logHir!M695-SLir!M695*logQir!M695)</f>
        <v>3.771986976733227E-3</v>
      </c>
      <c r="N695" s="2">
        <f>IF(logVir!N695="","",logVir!N695-SKir!N695*logKir!N695-SLir!N695*logHir!N695-SLir!N695*logQir!N695)</f>
        <v>-5.3751014565963928E-3</v>
      </c>
      <c r="O695" s="2">
        <f>IF(logVir!O695="","",logVir!O695-SKir!O695*logKir!O695-SLir!O695*logHir!O695-SLir!O695*logQir!O695)</f>
        <v>-4.231683659480389E-2</v>
      </c>
    </row>
    <row r="696" spans="1:15" x14ac:dyDescent="0.55000000000000004">
      <c r="A696" s="3">
        <v>23</v>
      </c>
      <c r="B696" s="3">
        <v>11</v>
      </c>
      <c r="I696" s="3">
        <v>23</v>
      </c>
      <c r="J696" s="3">
        <v>11</v>
      </c>
      <c r="K696" s="2">
        <f>IF(logVir!K696="","",logVir!K696-SKir!K696*logKir!K696-SLir!K696*logHir!K696-SLir!K696*logQir!K696)</f>
        <v>0.80866448762133991</v>
      </c>
      <c r="L696" s="2">
        <f>IF(logVir!L696="","",logVir!L696-SKir!L696*logKir!L696-SLir!L696*logHir!L696-SLir!L696*logQir!L696)</f>
        <v>-0.40575413400562382</v>
      </c>
      <c r="M696" s="2">
        <f>IF(logVir!M696="","",logVir!M696-SKir!M696*logKir!M696-SLir!M696*logHir!M696-SLir!M696*logQir!M696)</f>
        <v>-0.4408641695168844</v>
      </c>
      <c r="N696" s="2">
        <f>IF(logVir!N696="","",logVir!N696-SKir!N696*logKir!N696-SLir!N696*logHir!N696-SLir!N696*logQir!N696)</f>
        <v>-0.46358427357723997</v>
      </c>
      <c r="O696" s="2">
        <f>IF(logVir!O696="","",logVir!O696-SKir!O696*logKir!O696-SLir!O696*logHir!O696-SLir!O696*logQir!O696)</f>
        <v>-0.12893128425325162</v>
      </c>
    </row>
    <row r="697" spans="1:15" x14ac:dyDescent="0.55000000000000004">
      <c r="A697" s="3">
        <v>23</v>
      </c>
      <c r="B697" s="3">
        <v>12</v>
      </c>
      <c r="I697" s="3">
        <v>23</v>
      </c>
      <c r="J697" s="3">
        <v>12</v>
      </c>
      <c r="K697" s="2">
        <f>IF(logVir!K697="","",logVir!K697-SKir!K697*logKir!K697-SLir!K697*logHir!K697-SLir!K697*logQir!K697)</f>
        <v>0.15365643091495668</v>
      </c>
      <c r="L697" s="2">
        <f>IF(logVir!L697="","",logVir!L697-SKir!L697*logKir!L697-SLir!L697*logHir!L697-SLir!L697*logQir!L697)</f>
        <v>0.33511468621649682</v>
      </c>
      <c r="M697" s="2">
        <f>IF(logVir!M697="","",logVir!M697-SKir!M697*logKir!M697-SLir!M697*logHir!M697-SLir!M697*logQir!M697)</f>
        <v>0.4328184005359329</v>
      </c>
      <c r="N697" s="2">
        <f>IF(logVir!N697="","",logVir!N697-SKir!N697*logKir!N697-SLir!N697*logHir!N697-SLir!N697*logQir!N697)</f>
        <v>0.55873828160483807</v>
      </c>
      <c r="O697" s="2">
        <f>IF(logVir!O697="","",logVir!O697-SKir!O697*logKir!O697-SLir!O697*logHir!O697-SLir!O697*logQir!O697)</f>
        <v>0.56573888375700743</v>
      </c>
    </row>
    <row r="698" spans="1:15" x14ac:dyDescent="0.55000000000000004">
      <c r="A698" s="3">
        <v>23</v>
      </c>
      <c r="B698" s="3">
        <v>13</v>
      </c>
      <c r="I698" s="3">
        <v>23</v>
      </c>
      <c r="J698" s="3">
        <v>13</v>
      </c>
      <c r="K698" s="2">
        <f>IF(logVir!K698="","",logVir!K698-SKir!K698*logKir!K698-SLir!K698*logHir!K698-SLir!K698*logQir!K698)</f>
        <v>-0.11164101961105671</v>
      </c>
      <c r="L698" s="2">
        <f>IF(logVir!L698="","",logVir!L698-SKir!L698*logKir!L698-SLir!L698*logHir!L698-SLir!L698*logQir!L698)</f>
        <v>1.0685749524146464</v>
      </c>
      <c r="M698" s="2">
        <f>IF(logVir!M698="","",logVir!M698-SKir!M698*logKir!M698-SLir!M698*logHir!M698-SLir!M698*logQir!M698)</f>
        <v>0.59385191803319537</v>
      </c>
      <c r="N698" s="2">
        <f>IF(logVir!N698="","",logVir!N698-SKir!N698*logKir!N698-SLir!N698*logHir!N698-SLir!N698*logQir!N698)</f>
        <v>0.9703316490244176</v>
      </c>
      <c r="O698" s="2">
        <f>IF(logVir!O698="","",logVir!O698-SKir!O698*logKir!O698-SLir!O698*logHir!O698-SLir!O698*logQir!O698)</f>
        <v>0.61027793823855447</v>
      </c>
    </row>
    <row r="699" spans="1:15" x14ac:dyDescent="0.55000000000000004">
      <c r="A699" s="3">
        <v>23</v>
      </c>
      <c r="B699" s="3">
        <v>14</v>
      </c>
      <c r="I699" s="3">
        <v>23</v>
      </c>
      <c r="J699" s="3">
        <v>14</v>
      </c>
      <c r="K699" s="2">
        <f>IF(logVir!K699="","",logVir!K699-SKir!K699*logKir!K699-SLir!K699*logHir!K699-SLir!K699*logQir!K699)</f>
        <v>0.47486866976041564</v>
      </c>
      <c r="L699" s="2">
        <f>IF(logVir!L699="","",logVir!L699-SKir!L699*logKir!L699-SLir!L699*logHir!L699-SLir!L699*logQir!L699)</f>
        <v>0.62250409516926497</v>
      </c>
      <c r="M699" s="2">
        <f>IF(logVir!M699="","",logVir!M699-SKir!M699*logKir!M699-SLir!M699*logHir!M699-SLir!M699*logQir!M699)</f>
        <v>0.23150750046844845</v>
      </c>
      <c r="N699" s="2">
        <f>IF(logVir!N699="","",logVir!N699-SKir!N699*logKir!N699-SLir!N699*logHir!N699-SLir!N699*logQir!N699)</f>
        <v>0.29489338724426661</v>
      </c>
      <c r="O699" s="2">
        <f>IF(logVir!O699="","",logVir!O699-SKir!O699*logKir!O699-SLir!O699*logHir!O699-SLir!O699*logQir!O699)</f>
        <v>0.32146753951767326</v>
      </c>
    </row>
    <row r="700" spans="1:15" x14ac:dyDescent="0.55000000000000004">
      <c r="A700" s="3">
        <v>23</v>
      </c>
      <c r="B700" s="3">
        <v>15</v>
      </c>
      <c r="I700" s="3">
        <v>23</v>
      </c>
      <c r="J700" s="3">
        <v>15</v>
      </c>
      <c r="K700" s="2">
        <f>IF(logVir!K700="","",logVir!K700-SKir!K700*logKir!K700-SLir!K700*logHir!K700-SLir!K700*logQir!K700)</f>
        <v>0.14849955457791825</v>
      </c>
      <c r="L700" s="2">
        <f>IF(logVir!L700="","",logVir!L700-SKir!L700*logKir!L700-SLir!L700*logHir!L700-SLir!L700*logQir!L700)</f>
        <v>-5.9780303291415732E-2</v>
      </c>
      <c r="M700" s="2">
        <f>IF(logVir!M700="","",logVir!M700-SKir!M700*logKir!M700-SLir!M700*logHir!M700-SLir!M700*logQir!M700)</f>
        <v>-0.12503015700216905</v>
      </c>
      <c r="N700" s="2">
        <f>IF(logVir!N700="","",logVir!N700-SKir!N700*logKir!N700-SLir!N700*logHir!N700-SLir!N700*logQir!N700)</f>
        <v>-6.0276589592420174E-2</v>
      </c>
      <c r="O700" s="2">
        <f>IF(logVir!O700="","",logVir!O700-SKir!O700*logKir!O700-SLir!O700*logHir!O700-SLir!O700*logQir!O700)</f>
        <v>-2.0447959575205683E-3</v>
      </c>
    </row>
    <row r="701" spans="1:15" x14ac:dyDescent="0.55000000000000004">
      <c r="A701" s="3">
        <v>23</v>
      </c>
      <c r="B701" s="3">
        <v>16</v>
      </c>
      <c r="I701" s="3">
        <v>23</v>
      </c>
      <c r="J701" s="3">
        <v>16</v>
      </c>
      <c r="K701" s="2">
        <f>IF(logVir!K701="","",logVir!K701-SKir!K701*logKir!K701-SLir!K701*logHir!K701-SLir!K701*logQir!K701)</f>
        <v>0.16651182418153182</v>
      </c>
      <c r="L701" s="2">
        <f>IF(logVir!L701="","",logVir!L701-SKir!L701*logKir!L701-SLir!L701*logHir!L701-SLir!L701*logQir!L701)</f>
        <v>0.14795958909068307</v>
      </c>
      <c r="M701" s="2">
        <f>IF(logVir!M701="","",logVir!M701-SKir!M701*logKir!M701-SLir!M701*logHir!M701-SLir!M701*logQir!M701)</f>
        <v>-1.5078645396879656E-2</v>
      </c>
      <c r="N701" s="2">
        <f>IF(logVir!N701="","",logVir!N701-SKir!N701*logKir!N701-SLir!N701*logHir!N701-SLir!N701*logQir!N701)</f>
        <v>5.923790497873184E-2</v>
      </c>
      <c r="O701" s="2">
        <f>IF(logVir!O701="","",logVir!O701-SKir!O701*logKir!O701-SLir!O701*logHir!O701-SLir!O701*logQir!O701)</f>
        <v>7.6485769606651904E-2</v>
      </c>
    </row>
    <row r="702" spans="1:15" x14ac:dyDescent="0.55000000000000004">
      <c r="A702" s="3">
        <v>23</v>
      </c>
      <c r="B702" s="3">
        <v>17</v>
      </c>
      <c r="I702" s="3">
        <v>23</v>
      </c>
      <c r="J702" s="3">
        <v>17</v>
      </c>
      <c r="K702" s="2">
        <f>IF(logVir!K702="","",logVir!K702-SKir!K702*logKir!K702-SLir!K702*logHir!K702-SLir!K702*logQir!K702)</f>
        <v>3.5252226406117235E-2</v>
      </c>
      <c r="L702" s="2">
        <f>IF(logVir!L702="","",logVir!L702-SKir!L702*logKir!L702-SLir!L702*logHir!L702-SLir!L702*logQir!L702)</f>
        <v>8.3206493270882739E-2</v>
      </c>
      <c r="M702" s="2">
        <f>IF(logVir!M702="","",logVir!M702-SKir!M702*logKir!M702-SLir!M702*logHir!M702-SLir!M702*logQir!M702)</f>
        <v>2.42729986127714E-2</v>
      </c>
      <c r="N702" s="2">
        <f>IF(logVir!N702="","",logVir!N702-SKir!N702*logKir!N702-SLir!N702*logHir!N702-SLir!N702*logQir!N702)</f>
        <v>9.491302509908657E-3</v>
      </c>
      <c r="O702" s="2">
        <f>IF(logVir!O702="","",logVir!O702-SKir!O702*logKir!O702-SLir!O702*logHir!O702-SLir!O702*logQir!O702)</f>
        <v>2.7848799232763267E-2</v>
      </c>
    </row>
    <row r="703" spans="1:15" x14ac:dyDescent="0.55000000000000004">
      <c r="A703" s="3">
        <v>23</v>
      </c>
      <c r="B703" s="3">
        <v>18</v>
      </c>
      <c r="I703" s="3">
        <v>23</v>
      </c>
      <c r="J703" s="3">
        <v>18</v>
      </c>
      <c r="K703" s="2">
        <f>IF(logVir!K703="","",logVir!K703-SKir!K703*logKir!K703-SLir!K703*logHir!K703-SLir!K703*logQir!K703)</f>
        <v>0.14641991375104807</v>
      </c>
      <c r="L703" s="2">
        <f>IF(logVir!L703="","",logVir!L703-SKir!L703*logKir!L703-SLir!L703*logHir!L703-SLir!L703*logQir!L703)</f>
        <v>7.6160536536393486E-3</v>
      </c>
      <c r="M703" s="2">
        <f>IF(logVir!M703="","",logVir!M703-SKir!M703*logKir!M703-SLir!M703*logHir!M703-SLir!M703*logQir!M703)</f>
        <v>-8.3913794575049647E-2</v>
      </c>
      <c r="N703" s="2">
        <f>IF(logVir!N703="","",logVir!N703-SKir!N703*logKir!N703-SLir!N703*logHir!N703-SLir!N703*logQir!N703)</f>
        <v>-6.1253982363138372E-2</v>
      </c>
      <c r="O703" s="2">
        <f>IF(logVir!O703="","",logVir!O703-SKir!O703*logKir!O703-SLir!O703*logHir!O703-SLir!O703*logQir!O703)</f>
        <v>4.7855395536406026E-2</v>
      </c>
    </row>
    <row r="704" spans="1:15" x14ac:dyDescent="0.55000000000000004">
      <c r="A704" s="3">
        <v>23</v>
      </c>
      <c r="B704" s="3">
        <v>19</v>
      </c>
      <c r="I704" s="3">
        <v>23</v>
      </c>
      <c r="J704" s="3">
        <v>19</v>
      </c>
      <c r="K704" s="2">
        <f>IF(logVir!K704="","",logVir!K704-SKir!K704*logKir!K704-SLir!K704*logHir!K704-SLir!K704*logQir!K704)</f>
        <v>0.42738126000481835</v>
      </c>
      <c r="L704" s="2">
        <f>IF(logVir!L704="","",logVir!L704-SKir!L704*logKir!L704-SLir!L704*logHir!L704-SLir!L704*logQir!L704)</f>
        <v>0.4467969685866901</v>
      </c>
      <c r="M704" s="2">
        <f>IF(logVir!M704="","",logVir!M704-SKir!M704*logKir!M704-SLir!M704*logHir!M704-SLir!M704*logQir!M704)</f>
        <v>0.43876526479031541</v>
      </c>
      <c r="N704" s="2">
        <f>IF(logVir!N704="","",logVir!N704-SKir!N704*logKir!N704-SLir!N704*logHir!N704-SLir!N704*logQir!N704)</f>
        <v>0.38580209043432145</v>
      </c>
      <c r="O704" s="2">
        <f>IF(logVir!O704="","",logVir!O704-SKir!O704*logKir!O704-SLir!O704*logHir!O704-SLir!O704*logQir!O704)</f>
        <v>0.41284784750262793</v>
      </c>
    </row>
    <row r="705" spans="1:15" x14ac:dyDescent="0.55000000000000004">
      <c r="A705" s="3">
        <v>23</v>
      </c>
      <c r="B705" s="3">
        <v>20</v>
      </c>
      <c r="I705" s="3">
        <v>23</v>
      </c>
      <c r="J705" s="3">
        <v>20</v>
      </c>
      <c r="K705" s="2">
        <f>IF(logVir!K705="","",logVir!K705-SKir!K705*logKir!K705-SLir!K705*logHir!K705-SLir!K705*logQir!K705)</f>
        <v>4.6656005249562926E-3</v>
      </c>
      <c r="L705" s="2">
        <f>IF(logVir!L705="","",logVir!L705-SKir!L705*logKir!L705-SLir!L705*logHir!L705-SLir!L705*logQir!L705)</f>
        <v>1.6839254807516899E-2</v>
      </c>
      <c r="M705" s="2">
        <f>IF(logVir!M705="","",logVir!M705-SKir!M705*logKir!M705-SLir!M705*logHir!M705-SLir!M705*logQir!M705)</f>
        <v>-3.7010172846296693E-2</v>
      </c>
      <c r="N705" s="2">
        <f>IF(logVir!N705="","",logVir!N705-SKir!N705*logKir!N705-SLir!N705*logHir!N705-SLir!N705*logQir!N705)</f>
        <v>-8.778437790381162E-2</v>
      </c>
      <c r="O705" s="2">
        <f>IF(logVir!O705="","",logVir!O705-SKir!O705*logKir!O705-SLir!O705*logHir!O705-SLir!O705*logQir!O705)</f>
        <v>-8.9986012717784586E-2</v>
      </c>
    </row>
    <row r="706" spans="1:15" x14ac:dyDescent="0.55000000000000004">
      <c r="A706" s="3">
        <v>23</v>
      </c>
      <c r="B706" s="3">
        <v>21</v>
      </c>
      <c r="I706" s="3">
        <v>23</v>
      </c>
      <c r="J706" s="3">
        <v>21</v>
      </c>
      <c r="K706" s="2">
        <f>IF(logVir!K706="","",logVir!K706-SKir!K706*logKir!K706-SLir!K706*logHir!K706-SLir!K706*logQir!K706)</f>
        <v>0.1627822064096503</v>
      </c>
      <c r="L706" s="2">
        <f>IF(logVir!L706="","",logVir!L706-SKir!L706*logKir!L706-SLir!L706*logHir!L706-SLir!L706*logQir!L706)</f>
        <v>0.1966188323850917</v>
      </c>
      <c r="M706" s="2">
        <f>IF(logVir!M706="","",logVir!M706-SKir!M706*logKir!M706-SLir!M706*logHir!M706-SLir!M706*logQir!M706)</f>
        <v>0.17402264163666242</v>
      </c>
      <c r="N706" s="2">
        <f>IF(logVir!N706="","",logVir!N706-SKir!N706*logKir!N706-SLir!N706*logHir!N706-SLir!N706*logQir!N706)</f>
        <v>7.7319412451393815E-2</v>
      </c>
      <c r="O706" s="2">
        <f>IF(logVir!O706="","",logVir!O706-SKir!O706*logKir!O706-SLir!O706*logHir!O706-SLir!O706*logQir!O706)</f>
        <v>0.10192593926687429</v>
      </c>
    </row>
    <row r="707" spans="1:15" x14ac:dyDescent="0.55000000000000004">
      <c r="A707" s="3">
        <v>23</v>
      </c>
      <c r="B707" s="3">
        <v>22</v>
      </c>
      <c r="I707" s="3">
        <v>23</v>
      </c>
      <c r="J707" s="3">
        <v>22</v>
      </c>
      <c r="K707" s="2">
        <f>IF(logVir!K707="","",logVir!K707-SKir!K707*logKir!K707-SLir!K707*logHir!K707-SLir!K707*logQir!K707)</f>
        <v>0.36420881816699591</v>
      </c>
      <c r="L707" s="2">
        <f>IF(logVir!L707="","",logVir!L707-SKir!L707*logKir!L707-SLir!L707*logHir!L707-SLir!L707*logQir!L707)</f>
        <v>0.17121189136611442</v>
      </c>
      <c r="M707" s="2">
        <f>IF(logVir!M707="","",logVir!M707-SKir!M707*logKir!M707-SLir!M707*logHir!M707-SLir!M707*logQir!M707)</f>
        <v>0.16181021543746354</v>
      </c>
      <c r="N707" s="2">
        <f>IF(logVir!N707="","",logVir!N707-SKir!N707*logKir!N707-SLir!N707*logHir!N707-SLir!N707*logQir!N707)</f>
        <v>0.24188099654792555</v>
      </c>
      <c r="O707" s="2">
        <f>IF(logVir!O707="","",logVir!O707-SKir!O707*logKir!O707-SLir!O707*logHir!O707-SLir!O707*logQir!O707)</f>
        <v>0.24884461246179054</v>
      </c>
    </row>
    <row r="708" spans="1:15" x14ac:dyDescent="0.55000000000000004">
      <c r="A708" s="3">
        <v>23</v>
      </c>
      <c r="B708" s="3">
        <v>23</v>
      </c>
      <c r="I708" s="3">
        <v>23</v>
      </c>
      <c r="J708" s="3">
        <v>23</v>
      </c>
      <c r="K708" s="2">
        <f>IF(logVir!K708="","",logVir!K708-SKir!K708*logKir!K708-SLir!K708*logHir!K708-SLir!K708*logQir!K708)</f>
        <v>-4.8754379750073663E-2</v>
      </c>
      <c r="L708" s="2">
        <f>IF(logVir!L708="","",logVir!L708-SKir!L708*logKir!L708-SLir!L708*logHir!L708-SLir!L708*logQir!L708)</f>
        <v>-9.6686574933071631E-2</v>
      </c>
      <c r="M708" s="2">
        <f>IF(logVir!M708="","",logVir!M708-SKir!M708*logKir!M708-SLir!M708*logHir!M708-SLir!M708*logQir!M708)</f>
        <v>-5.9823849384101527E-2</v>
      </c>
      <c r="N708" s="2">
        <f>IF(logVir!N708="","",logVir!N708-SKir!N708*logKir!N708-SLir!N708*logHir!N708-SLir!N708*logQir!N708)</f>
        <v>-4.8967182719712773E-2</v>
      </c>
      <c r="O708" s="2">
        <f>IF(logVir!O708="","",logVir!O708-SKir!O708*logKir!O708-SLir!O708*logHir!O708-SLir!O708*logQir!O708)</f>
        <v>-4.8493738309956631E-2</v>
      </c>
    </row>
    <row r="709" spans="1:15" x14ac:dyDescent="0.55000000000000004">
      <c r="A709" s="3">
        <v>23</v>
      </c>
      <c r="B709" s="3">
        <v>24</v>
      </c>
      <c r="I709" s="3">
        <v>23</v>
      </c>
      <c r="J709" s="3">
        <v>24</v>
      </c>
      <c r="K709" s="2">
        <f>IF(logVir!K709="","",logVir!K709-SKir!K709*logKir!K709-SLir!K709*logHir!K709-SLir!K709*logQir!K709)</f>
        <v>7.2757006633675028E-2</v>
      </c>
      <c r="L709" s="2">
        <f>IF(logVir!L709="","",logVir!L709-SKir!L709*logKir!L709-SLir!L709*logHir!L709-SLir!L709*logQir!L709)</f>
        <v>1.1020737953272908E-2</v>
      </c>
      <c r="M709" s="2">
        <f>IF(logVir!M709="","",logVir!M709-SKir!M709*logKir!M709-SLir!M709*logHir!M709-SLir!M709*logQir!M709)</f>
        <v>0.25097097070943047</v>
      </c>
      <c r="N709" s="2">
        <f>IF(logVir!N709="","",logVir!N709-SKir!N709*logKir!N709-SLir!N709*logHir!N709-SLir!N709*logQir!N709)</f>
        <v>0.24063830202533074</v>
      </c>
      <c r="O709" s="2">
        <f>IF(logVir!O709="","",logVir!O709-SKir!O709*logKir!O709-SLir!O709*logHir!O709-SLir!O709*logQir!O709)</f>
        <v>0.15372778557968791</v>
      </c>
    </row>
    <row r="710" spans="1:15" x14ac:dyDescent="0.55000000000000004">
      <c r="A710" s="3">
        <v>23</v>
      </c>
      <c r="B710" s="3">
        <v>25</v>
      </c>
      <c r="I710" s="3">
        <v>23</v>
      </c>
      <c r="J710" s="3">
        <v>25</v>
      </c>
      <c r="K710" s="2">
        <f>IF(logVir!K710="","",logVir!K710-SKir!K710*logKir!K710-SLir!K710*logHir!K710-SLir!K710*logQir!K710)</f>
        <v>4.0727834707006701E-2</v>
      </c>
      <c r="L710" s="2">
        <f>IF(logVir!L710="","",logVir!L710-SKir!L710*logKir!L710-SLir!L710*logHir!L710-SLir!L710*logQir!L710)</f>
        <v>-1.6113095808984762E-2</v>
      </c>
      <c r="M710" s="2">
        <f>IF(logVir!M710="","",logVir!M710-SKir!M710*logKir!M710-SLir!M710*logHir!M710-SLir!M710*logQir!M710)</f>
        <v>5.7848731257665501E-2</v>
      </c>
      <c r="N710" s="2">
        <f>IF(logVir!N710="","",logVir!N710-SKir!N710*logKir!N710-SLir!N710*logHir!N710-SLir!N710*logQir!N710)</f>
        <v>0.11189893629025248</v>
      </c>
      <c r="O710" s="2">
        <f>IF(logVir!O710="","",logVir!O710-SKir!O710*logKir!O710-SLir!O710*logHir!O710-SLir!O710*logQir!O710)</f>
        <v>0.14091183236970412</v>
      </c>
    </row>
    <row r="711" spans="1:15" x14ac:dyDescent="0.55000000000000004">
      <c r="A711" s="3">
        <v>23</v>
      </c>
      <c r="B711" s="3">
        <v>26</v>
      </c>
      <c r="I711" s="3">
        <v>23</v>
      </c>
      <c r="J711" s="3">
        <v>26</v>
      </c>
      <c r="K711" s="2">
        <f>IF(logVir!K711="","",logVir!K711-SKir!K711*logKir!K711-SLir!K711*logHir!K711-SLir!K711*logQir!K711)</f>
        <v>-0.17070143893303061</v>
      </c>
      <c r="L711" s="2">
        <f>IF(logVir!L711="","",logVir!L711-SKir!L711*logKir!L711-SLir!L711*logHir!L711-SLir!L711*logQir!L711)</f>
        <v>-1.0292535932752582E-2</v>
      </c>
      <c r="M711" s="2">
        <f>IF(logVir!M711="","",logVir!M711-SKir!M711*logKir!M711-SLir!M711*logHir!M711-SLir!M711*logQir!M711)</f>
        <v>-0.1411381718423671</v>
      </c>
      <c r="N711" s="2">
        <f>IF(logVir!N711="","",logVir!N711-SKir!N711*logKir!N711-SLir!N711*logHir!N711-SLir!N711*logQir!N711)</f>
        <v>-0.16464966374757223</v>
      </c>
      <c r="O711" s="2">
        <f>IF(logVir!O711="","",logVir!O711-SKir!O711*logKir!O711-SLir!O711*logHir!O711-SLir!O711*logQir!O711)</f>
        <v>-0.10723046672078801</v>
      </c>
    </row>
    <row r="712" spans="1:15" x14ac:dyDescent="0.55000000000000004">
      <c r="A712" s="3">
        <v>23</v>
      </c>
      <c r="B712" s="3">
        <v>27</v>
      </c>
      <c r="I712" s="3">
        <v>23</v>
      </c>
      <c r="J712" s="3">
        <v>27</v>
      </c>
      <c r="K712" s="2">
        <f>IF(logVir!K712="","",logVir!K712-SKir!K712*logKir!K712-SLir!K712*logHir!K712-SLir!K712*logQir!K712)</f>
        <v>-3.7532179564772727E-2</v>
      </c>
      <c r="L712" s="2">
        <f>IF(logVir!L712="","",logVir!L712-SKir!L712*logKir!L712-SLir!L712*logHir!L712-SLir!L712*logQir!L712)</f>
        <v>-4.8199903891684298E-3</v>
      </c>
      <c r="M712" s="2">
        <f>IF(logVir!M712="","",logVir!M712-SKir!M712*logKir!M712-SLir!M712*logHir!M712-SLir!M712*logQir!M712)</f>
        <v>3.0060106674519027E-4</v>
      </c>
      <c r="N712" s="2">
        <f>IF(logVir!N712="","",logVir!N712-SKir!N712*logKir!N712-SLir!N712*logHir!N712-SLir!N712*logQir!N712)</f>
        <v>3.6824331973242509E-2</v>
      </c>
      <c r="O712" s="2">
        <f>IF(logVir!O712="","",logVir!O712-SKir!O712*logKir!O712-SLir!O712*logHir!O712-SLir!O712*logQir!O712)</f>
        <v>6.8992349952606863E-2</v>
      </c>
    </row>
    <row r="713" spans="1:15" x14ac:dyDescent="0.55000000000000004">
      <c r="A713" s="3">
        <v>23</v>
      </c>
      <c r="B713" s="3">
        <v>28</v>
      </c>
      <c r="I713" s="3">
        <v>23</v>
      </c>
      <c r="J713" s="3">
        <v>28</v>
      </c>
      <c r="K713" s="2">
        <f>IF(logVir!K713="","",logVir!K713-SKir!K713*logKir!K713-SLir!K713*logHir!K713-SLir!K713*logQir!K713)</f>
        <v>3.4180470532022944E-2</v>
      </c>
      <c r="L713" s="2">
        <f>IF(logVir!L713="","",logVir!L713-SKir!L713*logKir!L713-SLir!L713*logHir!L713-SLir!L713*logQir!L713)</f>
        <v>5.4818047728887029E-2</v>
      </c>
      <c r="M713" s="2">
        <f>IF(logVir!M713="","",logVir!M713-SKir!M713*logKir!M713-SLir!M713*logHir!M713-SLir!M713*logQir!M713)</f>
        <v>8.7799972636457418E-2</v>
      </c>
      <c r="N713" s="2">
        <f>IF(logVir!N713="","",logVir!N713-SKir!N713*logKir!N713-SLir!N713*logHir!N713-SLir!N713*logQir!N713)</f>
        <v>7.1750711036949744E-2</v>
      </c>
      <c r="O713" s="2">
        <f>IF(logVir!O713="","",logVir!O713-SKir!O713*logKir!O713-SLir!O713*logHir!O713-SLir!O713*logQir!O713)</f>
        <v>6.1484288687402119E-2</v>
      </c>
    </row>
    <row r="714" spans="1:15" x14ac:dyDescent="0.55000000000000004">
      <c r="A714" s="3">
        <v>23</v>
      </c>
      <c r="B714" s="3">
        <v>29</v>
      </c>
      <c r="I714" s="3">
        <v>23</v>
      </c>
      <c r="J714" s="3">
        <v>29</v>
      </c>
      <c r="K714" s="2">
        <f>IF(logVir!K714="","",logVir!K714-SKir!K714*logKir!K714-SLir!K714*logHir!K714-SLir!K714*logQir!K714)</f>
        <v>3.4421832144079394E-2</v>
      </c>
      <c r="L714" s="2">
        <f>IF(logVir!L714="","",logVir!L714-SKir!L714*logKir!L714-SLir!L714*logHir!L714-SLir!L714*logQir!L714)</f>
        <v>0.15383550124618334</v>
      </c>
      <c r="M714" s="2">
        <f>IF(logVir!M714="","",logVir!M714-SKir!M714*logKir!M714-SLir!M714*logHir!M714-SLir!M714*logQir!M714)</f>
        <v>8.9646910556972742E-2</v>
      </c>
      <c r="N714" s="2">
        <f>IF(logVir!N714="","",logVir!N714-SKir!N714*logKir!N714-SLir!N714*logHir!N714-SLir!N714*logQir!N714)</f>
        <v>9.4680017661788671E-2</v>
      </c>
      <c r="O714" s="2">
        <f>IF(logVir!O714="","",logVir!O714-SKir!O714*logKir!O714-SLir!O714*logHir!O714-SLir!O714*logQir!O714)</f>
        <v>2.70652002578393E-2</v>
      </c>
    </row>
    <row r="715" spans="1:15" x14ac:dyDescent="0.55000000000000004">
      <c r="A715" s="3">
        <v>23</v>
      </c>
      <c r="B715" s="3">
        <v>30</v>
      </c>
      <c r="I715" s="3">
        <v>23</v>
      </c>
      <c r="J715" s="3">
        <v>30</v>
      </c>
      <c r="K715" s="2">
        <f>IF(logVir!K715="","",logVir!K715-SKir!K715*logKir!K715-SLir!K715*logHir!K715-SLir!K715*logQir!K715)</f>
        <v>0.11768093155792142</v>
      </c>
      <c r="L715" s="2">
        <f>IF(logVir!L715="","",logVir!L715-SKir!L715*logKir!L715-SLir!L715*logHir!L715-SLir!L715*logQir!L715)</f>
        <v>0.16609161333048084</v>
      </c>
      <c r="M715" s="2">
        <f>IF(logVir!M715="","",logVir!M715-SKir!M715*logKir!M715-SLir!M715*logHir!M715-SLir!M715*logQir!M715)</f>
        <v>0.10412645999935283</v>
      </c>
      <c r="N715" s="2">
        <f>IF(logVir!N715="","",logVir!N715-SKir!N715*logKir!N715-SLir!N715*logHir!N715-SLir!N715*logQir!N715)</f>
        <v>0.10216071764859098</v>
      </c>
      <c r="O715" s="2">
        <f>IF(logVir!O715="","",logVir!O715-SKir!O715*logKir!O715-SLir!O715*logHir!O715-SLir!O715*logQir!O715)</f>
        <v>0.20033201041363508</v>
      </c>
    </row>
    <row r="716" spans="1:15" x14ac:dyDescent="0.55000000000000004">
      <c r="A716" s="3">
        <v>23</v>
      </c>
      <c r="B716" s="3">
        <v>31</v>
      </c>
      <c r="I716" s="3">
        <v>23</v>
      </c>
      <c r="J716" s="3">
        <v>31</v>
      </c>
      <c r="K716" s="2">
        <f>IF(logVir!K716="","",logVir!K716-SKir!K716*logKir!K716-SLir!K716*logHir!K716-SLir!K716*logQir!K716)</f>
        <v>9.8955906669409455E-2</v>
      </c>
      <c r="L716" s="2">
        <f>IF(logVir!L716="","",logVir!L716-SKir!L716*logKir!L716-SLir!L716*logHir!L716-SLir!L716*logQir!L716)</f>
        <v>5.3856663931552876E-2</v>
      </c>
      <c r="M716" s="2">
        <f>IF(logVir!M716="","",logVir!M716-SKir!M716*logKir!M716-SLir!M716*logHir!M716-SLir!M716*logQir!M716)</f>
        <v>0.12788996414365134</v>
      </c>
      <c r="N716" s="2">
        <f>IF(logVir!N716="","",logVir!N716-SKir!N716*logKir!N716-SLir!N716*logHir!N716-SLir!N716*logQir!N716)</f>
        <v>0.1642450341780799</v>
      </c>
      <c r="O716" s="2">
        <f>IF(logVir!O716="","",logVir!O716-SKir!O716*logKir!O716-SLir!O716*logHir!O716-SLir!O716*logQir!O716)</f>
        <v>0.10282808911363861</v>
      </c>
    </row>
    <row r="717" spans="1:15" x14ac:dyDescent="0.55000000000000004">
      <c r="A717" s="3">
        <v>24</v>
      </c>
      <c r="B717" s="3">
        <v>1</v>
      </c>
      <c r="I717" s="3">
        <v>24</v>
      </c>
      <c r="J717" s="3">
        <v>1</v>
      </c>
      <c r="K717" s="2">
        <f>IF(logVir!K717="","",logVir!K717-SKir!K717*logKir!K717-SLir!K717*logHir!K717-SLir!K717*logQir!K717)</f>
        <v>-0.16304443852550737</v>
      </c>
      <c r="L717" s="2">
        <f>IF(logVir!L717="","",logVir!L717-SKir!L717*logKir!L717-SLir!L717*logHir!L717-SLir!L717*logQir!L717)</f>
        <v>-9.4688278753421562E-2</v>
      </c>
      <c r="M717" s="2">
        <f>IF(logVir!M717="","",logVir!M717-SKir!M717*logKir!M717-SLir!M717*logHir!M717-SLir!M717*logQir!M717)</f>
        <v>-1.8396537131106436E-2</v>
      </c>
      <c r="N717" s="2">
        <f>IF(logVir!N717="","",logVir!N717-SKir!N717*logKir!N717-SLir!N717*logHir!N717-SLir!N717*logQir!N717)</f>
        <v>-4.5322469512386665E-2</v>
      </c>
      <c r="O717" s="2">
        <f>IF(logVir!O717="","",logVir!O717-SKir!O717*logKir!O717-SLir!O717*logHir!O717-SLir!O717*logQir!O717)</f>
        <v>8.0615463742780835E-4</v>
      </c>
    </row>
    <row r="718" spans="1:15" x14ac:dyDescent="0.55000000000000004">
      <c r="A718" s="3">
        <v>24</v>
      </c>
      <c r="B718" s="3">
        <v>2</v>
      </c>
      <c r="I718" s="3">
        <v>24</v>
      </c>
      <c r="J718" s="3">
        <v>2</v>
      </c>
      <c r="K718" s="2">
        <f>IF(logVir!K718="","",logVir!K718-SKir!K718*logKir!K718-SLir!K718*logHir!K718-SLir!K718*logQir!K718)</f>
        <v>0.36369274501395515</v>
      </c>
      <c r="L718" s="2">
        <f>IF(logVir!L718="","",logVir!L718-SKir!L718*logKir!L718-SLir!L718*logHir!L718-SLir!L718*logQir!L718)</f>
        <v>0.2947200714253031</v>
      </c>
      <c r="M718" s="2">
        <f>IF(logVir!M718="","",logVir!M718-SKir!M718*logKir!M718-SLir!M718*logHir!M718-SLir!M718*logQir!M718)</f>
        <v>0.1088016809945769</v>
      </c>
      <c r="N718" s="2">
        <f>IF(logVir!N718="","",logVir!N718-SKir!N718*logKir!N718-SLir!N718*logHir!N718-SLir!N718*logQir!N718)</f>
        <v>0.18908718464554797</v>
      </c>
      <c r="O718" s="2">
        <f>IF(logVir!O718="","",logVir!O718-SKir!O718*logKir!O718-SLir!O718*logHir!O718-SLir!O718*logQir!O718)</f>
        <v>0.1300157520670927</v>
      </c>
    </row>
    <row r="719" spans="1:15" x14ac:dyDescent="0.55000000000000004">
      <c r="A719" s="3">
        <v>24</v>
      </c>
      <c r="B719" s="3">
        <v>3</v>
      </c>
      <c r="I719" s="3">
        <v>24</v>
      </c>
      <c r="J719" s="3">
        <v>3</v>
      </c>
      <c r="K719" s="2">
        <f>IF(logVir!K719="","",logVir!K719-SKir!K719*logKir!K719-SLir!K719*logHir!K719-SLir!K719*logQir!K719)</f>
        <v>-0.17939728443646547</v>
      </c>
      <c r="L719" s="2">
        <f>IF(logVir!L719="","",logVir!L719-SKir!L719*logKir!L719-SLir!L719*logHir!L719-SLir!L719*logQir!L719)</f>
        <v>-0.11430788773759866</v>
      </c>
      <c r="M719" s="2">
        <f>IF(logVir!M719="","",logVir!M719-SKir!M719*logKir!M719-SLir!M719*logHir!M719-SLir!M719*logQir!M719)</f>
        <v>1.5096065204277476E-2</v>
      </c>
      <c r="N719" s="2">
        <f>IF(logVir!N719="","",logVir!N719-SKir!N719*logKir!N719-SLir!N719*logHir!N719-SLir!N719*logQir!N719)</f>
        <v>0.11121364528835716</v>
      </c>
      <c r="O719" s="2">
        <f>IF(logVir!O719="","",logVir!O719-SKir!O719*logKir!O719-SLir!O719*logHir!O719-SLir!O719*logQir!O719)</f>
        <v>-2.3009796341073835E-2</v>
      </c>
    </row>
    <row r="720" spans="1:15" x14ac:dyDescent="0.55000000000000004">
      <c r="A720" s="3">
        <v>24</v>
      </c>
      <c r="B720" s="3">
        <v>4</v>
      </c>
      <c r="I720" s="3">
        <v>24</v>
      </c>
      <c r="J720" s="3">
        <v>4</v>
      </c>
      <c r="K720" s="2">
        <f>IF(logVir!K720="","",logVir!K720-SKir!K720*logKir!K720-SLir!K720*logHir!K720-SLir!K720*logQir!K720)</f>
        <v>-0.30280465389349687</v>
      </c>
      <c r="L720" s="2">
        <f>IF(logVir!L720="","",logVir!L720-SKir!L720*logKir!L720-SLir!L720*logHir!L720-SLir!L720*logQir!L720)</f>
        <v>0.11889966165915269</v>
      </c>
      <c r="M720" s="2">
        <f>IF(logVir!M720="","",logVir!M720-SKir!M720*logKir!M720-SLir!M720*logHir!M720-SLir!M720*logQir!M720)</f>
        <v>-0.28720467613954204</v>
      </c>
      <c r="N720" s="2">
        <f>IF(logVir!N720="","",logVir!N720-SKir!N720*logKir!N720-SLir!N720*logHir!N720-SLir!N720*logQir!N720)</f>
        <v>0.14611341346900972</v>
      </c>
      <c r="O720" s="2">
        <f>IF(logVir!O720="","",logVir!O720-SKir!O720*logKir!O720-SLir!O720*logHir!O720-SLir!O720*logQir!O720)</f>
        <v>-1.4150479274932237E-2</v>
      </c>
    </row>
    <row r="721" spans="1:15" x14ac:dyDescent="0.55000000000000004">
      <c r="A721" s="3">
        <v>24</v>
      </c>
      <c r="B721" s="3">
        <v>5</v>
      </c>
      <c r="I721" s="3">
        <v>24</v>
      </c>
      <c r="J721" s="3">
        <v>5</v>
      </c>
      <c r="K721" s="2">
        <f>IF(logVir!K721="","",logVir!K721-SKir!K721*logKir!K721-SLir!K721*logHir!K721-SLir!K721*logQir!K721)</f>
        <v>-2.8386415517863264E-2</v>
      </c>
      <c r="L721" s="2">
        <f>IF(logVir!L721="","",logVir!L721-SKir!L721*logKir!L721-SLir!L721*logHir!L721-SLir!L721*logQir!L721)</f>
        <v>-9.8992386751978106E-2</v>
      </c>
      <c r="M721" s="2">
        <f>IF(logVir!M721="","",logVir!M721-SKir!M721*logKir!M721-SLir!M721*logHir!M721-SLir!M721*logQir!M721)</f>
        <v>-0.300803335688133</v>
      </c>
      <c r="N721" s="2">
        <f>IF(logVir!N721="","",logVir!N721-SKir!N721*logKir!N721-SLir!N721*logHir!N721-SLir!N721*logQir!N721)</f>
        <v>-0.23639060258673314</v>
      </c>
      <c r="O721" s="2">
        <f>IF(logVir!O721="","",logVir!O721-SKir!O721*logKir!O721-SLir!O721*logHir!O721-SLir!O721*logQir!O721)</f>
        <v>-0.12776215125346069</v>
      </c>
    </row>
    <row r="722" spans="1:15" x14ac:dyDescent="0.55000000000000004">
      <c r="A722" s="3">
        <v>24</v>
      </c>
      <c r="B722" s="3">
        <v>6</v>
      </c>
      <c r="I722" s="3">
        <v>24</v>
      </c>
      <c r="J722" s="3">
        <v>6</v>
      </c>
      <c r="K722" s="2">
        <f>IF(logVir!K722="","",logVir!K722-SKir!K722*logKir!K722-SLir!K722*logHir!K722-SLir!K722*logQir!K722)</f>
        <v>0.136644051937517</v>
      </c>
      <c r="L722" s="2">
        <f>IF(logVir!L722="","",logVir!L722-SKir!L722*logKir!L722-SLir!L722*logHir!L722-SLir!L722*logQir!L722)</f>
        <v>0.25635010599222963</v>
      </c>
      <c r="M722" s="2">
        <f>IF(logVir!M722="","",logVir!M722-SKir!M722*logKir!M722-SLir!M722*logHir!M722-SLir!M722*logQir!M722)</f>
        <v>0.13700964223610826</v>
      </c>
      <c r="N722" s="2">
        <f>IF(logVir!N722="","",logVir!N722-SKir!N722*logKir!N722-SLir!N722*logHir!N722-SLir!N722*logQir!N722)</f>
        <v>0.38883634435429792</v>
      </c>
      <c r="O722" s="2">
        <f>IF(logVir!O722="","",logVir!O722-SKir!O722*logKir!O722-SLir!O722*logHir!O722-SLir!O722*logQir!O722)</f>
        <v>0.29521431459221964</v>
      </c>
    </row>
    <row r="723" spans="1:15" x14ac:dyDescent="0.55000000000000004">
      <c r="A723" s="3">
        <v>24</v>
      </c>
      <c r="B723" s="3">
        <v>7</v>
      </c>
      <c r="I723" s="3">
        <v>24</v>
      </c>
      <c r="J723" s="3">
        <v>7</v>
      </c>
      <c r="K723" s="2">
        <f>IF(logVir!K723="","",logVir!K723-SKir!K723*logKir!K723-SLir!K723*logHir!K723-SLir!K723*logQir!K723)</f>
        <v>0.27109279953620025</v>
      </c>
      <c r="L723" s="2">
        <f>IF(logVir!L723="","",logVir!L723-SKir!L723*logKir!L723-SLir!L723*logHir!L723-SLir!L723*logQir!L723)</f>
        <v>-9.52597622356674E-2</v>
      </c>
      <c r="M723" s="2">
        <f>IF(logVir!M723="","",logVir!M723-SKir!M723*logKir!M723-SLir!M723*logHir!M723-SLir!M723*logQir!M723)</f>
        <v>0.12557413535019951</v>
      </c>
      <c r="N723" s="2">
        <f>IF(logVir!N723="","",logVir!N723-SKir!N723*logKir!N723-SLir!N723*logHir!N723-SLir!N723*logQir!N723)</f>
        <v>-3.2857062712545668E-3</v>
      </c>
      <c r="O723" s="2">
        <f>IF(logVir!O723="","",logVir!O723-SKir!O723*logKir!O723-SLir!O723*logHir!O723-SLir!O723*logQir!O723)</f>
        <v>-5.3494875891809124E-3</v>
      </c>
    </row>
    <row r="724" spans="1:15" x14ac:dyDescent="0.55000000000000004">
      <c r="A724" s="3">
        <v>24</v>
      </c>
      <c r="B724" s="3">
        <v>8</v>
      </c>
      <c r="I724" s="3">
        <v>24</v>
      </c>
      <c r="J724" s="3">
        <v>8</v>
      </c>
      <c r="K724" s="2">
        <f>IF(logVir!K724="","",logVir!K724-SKir!K724*logKir!K724-SLir!K724*logHir!K724-SLir!K724*logQir!K724)</f>
        <v>0.10853292551800089</v>
      </c>
      <c r="L724" s="2">
        <f>IF(logVir!L724="","",logVir!L724-SKir!L724*logKir!L724-SLir!L724*logHir!L724-SLir!L724*logQir!L724)</f>
        <v>-0.14440098841689908</v>
      </c>
      <c r="M724" s="2">
        <f>IF(logVir!M724="","",logVir!M724-SKir!M724*logKir!M724-SLir!M724*logHir!M724-SLir!M724*logQir!M724)</f>
        <v>0.12294930810282204</v>
      </c>
      <c r="N724" s="2">
        <f>IF(logVir!N724="","",logVir!N724-SKir!N724*logKir!N724-SLir!N724*logHir!N724-SLir!N724*logQir!N724)</f>
        <v>0.16679909679943028</v>
      </c>
      <c r="O724" s="2">
        <f>IF(logVir!O724="","",logVir!O724-SKir!O724*logKir!O724-SLir!O724*logHir!O724-SLir!O724*logQir!O724)</f>
        <v>8.9353587511983634E-2</v>
      </c>
    </row>
    <row r="725" spans="1:15" x14ac:dyDescent="0.55000000000000004">
      <c r="A725" s="3">
        <v>24</v>
      </c>
      <c r="B725" s="3">
        <v>9</v>
      </c>
      <c r="I725" s="3">
        <v>24</v>
      </c>
      <c r="J725" s="3">
        <v>9</v>
      </c>
      <c r="K725" s="2">
        <f>IF(logVir!K725="","",logVir!K725-SKir!K725*logKir!K725-SLir!K725*logHir!K725-SLir!K725*logQir!K725)</f>
        <v>6.8516787698089943E-2</v>
      </c>
      <c r="L725" s="2">
        <f>IF(logVir!L725="","",logVir!L725-SKir!L725*logKir!L725-SLir!L725*logHir!L725-SLir!L725*logQir!L725)</f>
        <v>0.24891188522595425</v>
      </c>
      <c r="M725" s="2">
        <f>IF(logVir!M725="","",logVir!M725-SKir!M725*logKir!M725-SLir!M725*logHir!M725-SLir!M725*logQir!M725)</f>
        <v>0.11708867755886929</v>
      </c>
      <c r="N725" s="2">
        <f>IF(logVir!N725="","",logVir!N725-SKir!N725*logKir!N725-SLir!N725*logHir!N725-SLir!N725*logQir!N725)</f>
        <v>0.15773927756203293</v>
      </c>
      <c r="O725" s="2">
        <f>IF(logVir!O725="","",logVir!O725-SKir!O725*logKir!O725-SLir!O725*logHir!O725-SLir!O725*logQir!O725)</f>
        <v>0.15729440489014576</v>
      </c>
    </row>
    <row r="726" spans="1:15" x14ac:dyDescent="0.55000000000000004">
      <c r="A726" s="3">
        <v>24</v>
      </c>
      <c r="B726" s="3">
        <v>10</v>
      </c>
      <c r="I726" s="3">
        <v>24</v>
      </c>
      <c r="J726" s="3">
        <v>10</v>
      </c>
      <c r="K726" s="2">
        <f>IF(logVir!K726="","",logVir!K726-SKir!K726*logKir!K726-SLir!K726*logHir!K726-SLir!K726*logQir!K726)</f>
        <v>-3.8795754395060979E-3</v>
      </c>
      <c r="L726" s="2">
        <f>IF(logVir!L726="","",logVir!L726-SKir!L726*logKir!L726-SLir!L726*logHir!L726-SLir!L726*logQir!L726)</f>
        <v>-5.5211333967327324E-2</v>
      </c>
      <c r="M726" s="2">
        <f>IF(logVir!M726="","",logVir!M726-SKir!M726*logKir!M726-SLir!M726*logHir!M726-SLir!M726*logQir!M726)</f>
        <v>-4.964436952943671E-2</v>
      </c>
      <c r="N726" s="2">
        <f>IF(logVir!N726="","",logVir!N726-SKir!N726*logKir!N726-SLir!N726*logHir!N726-SLir!N726*logQir!N726)</f>
        <v>-6.7210410468176704E-2</v>
      </c>
      <c r="O726" s="2">
        <f>IF(logVir!O726="","",logVir!O726-SKir!O726*logKir!O726-SLir!O726*logHir!O726-SLir!O726*logQir!O726)</f>
        <v>-5.9973825011469591E-2</v>
      </c>
    </row>
    <row r="727" spans="1:15" x14ac:dyDescent="0.55000000000000004">
      <c r="A727" s="3">
        <v>24</v>
      </c>
      <c r="B727" s="3">
        <v>11</v>
      </c>
      <c r="I727" s="3">
        <v>24</v>
      </c>
      <c r="J727" s="3">
        <v>11</v>
      </c>
      <c r="K727" s="2">
        <f>IF(logVir!K727="","",logVir!K727-SKir!K727*logKir!K727-SLir!K727*logHir!K727-SLir!K727*logQir!K727)</f>
        <v>0.97642515458812362</v>
      </c>
      <c r="L727" s="2">
        <f>IF(logVir!L727="","",logVir!L727-SKir!L727*logKir!L727-SLir!L727*logHir!L727-SLir!L727*logQir!L727)</f>
        <v>0.29360185888559359</v>
      </c>
      <c r="M727" s="2">
        <f>IF(logVir!M727="","",logVir!M727-SKir!M727*logKir!M727-SLir!M727*logHir!M727-SLir!M727*logQir!M727)</f>
        <v>0.2207286900498201</v>
      </c>
      <c r="N727" s="2">
        <f>IF(logVir!N727="","",logVir!N727-SKir!N727*logKir!N727-SLir!N727*logHir!N727-SLir!N727*logQir!N727)</f>
        <v>0.24754232823552685</v>
      </c>
      <c r="O727" s="2">
        <f>IF(logVir!O727="","",logVir!O727-SKir!O727*logKir!O727-SLir!O727*logHir!O727-SLir!O727*logQir!O727)</f>
        <v>0.39525690214098114</v>
      </c>
    </row>
    <row r="728" spans="1:15" x14ac:dyDescent="0.55000000000000004">
      <c r="A728" s="3">
        <v>24</v>
      </c>
      <c r="B728" s="3">
        <v>12</v>
      </c>
      <c r="I728" s="3">
        <v>24</v>
      </c>
      <c r="J728" s="3">
        <v>12</v>
      </c>
      <c r="K728" s="2">
        <f>IF(logVir!K728="","",logVir!K728-SKir!K728*logKir!K728-SLir!K728*logHir!K728-SLir!K728*logQir!K728)</f>
        <v>-0.76522725724572882</v>
      </c>
      <c r="L728" s="2">
        <f>IF(logVir!L728="","",logVir!L728-SKir!L728*logKir!L728-SLir!L728*logHir!L728-SLir!L728*logQir!L728)</f>
        <v>-0.3621704223732255</v>
      </c>
      <c r="M728" s="2">
        <f>IF(logVir!M728="","",logVir!M728-SKir!M728*logKir!M728-SLir!M728*logHir!M728-SLir!M728*logQir!M728)</f>
        <v>9.6755932302391712E-3</v>
      </c>
      <c r="N728" s="2">
        <f>IF(logVir!N728="","",logVir!N728-SKir!N728*logKir!N728-SLir!N728*logHir!N728-SLir!N728*logQir!N728)</f>
        <v>0.24060791221608574</v>
      </c>
      <c r="O728" s="2">
        <f>IF(logVir!O728="","",logVir!O728-SKir!O728*logKir!O728-SLir!O728*logHir!O728-SLir!O728*logQir!O728)</f>
        <v>0.25112389880704433</v>
      </c>
    </row>
    <row r="729" spans="1:15" x14ac:dyDescent="0.55000000000000004">
      <c r="A729" s="3">
        <v>24</v>
      </c>
      <c r="B729" s="3">
        <v>13</v>
      </c>
      <c r="I729" s="3">
        <v>24</v>
      </c>
      <c r="J729" s="3">
        <v>13</v>
      </c>
      <c r="K729" s="2">
        <f>IF(logVir!K729="","",logVir!K729-SKir!K729*logKir!K729-SLir!K729*logHir!K729-SLir!K729*logQir!K729)</f>
        <v>1.3834613045284307</v>
      </c>
      <c r="L729" s="2">
        <f>IF(logVir!L729="","",logVir!L729-SKir!L729*logKir!L729-SLir!L729*logHir!L729-SLir!L729*logQir!L729)</f>
        <v>1.8770667533728151</v>
      </c>
      <c r="M729" s="2">
        <f>IF(logVir!M729="","",logVir!M729-SKir!M729*logKir!M729-SLir!M729*logHir!M729-SLir!M729*logQir!M729)</f>
        <v>1.9895327706410613</v>
      </c>
      <c r="N729" s="2">
        <f>IF(logVir!N729="","",logVir!N729-SKir!N729*logKir!N729-SLir!N729*logHir!N729-SLir!N729*logQir!N729)</f>
        <v>1.5770076761924685</v>
      </c>
      <c r="O729" s="2">
        <f>IF(logVir!O729="","",logVir!O729-SKir!O729*logKir!O729-SLir!O729*logHir!O729-SLir!O729*logQir!O729)</f>
        <v>0.94693384750691689</v>
      </c>
    </row>
    <row r="730" spans="1:15" x14ac:dyDescent="0.55000000000000004">
      <c r="A730" s="3">
        <v>24</v>
      </c>
      <c r="B730" s="3">
        <v>14</v>
      </c>
      <c r="I730" s="3">
        <v>24</v>
      </c>
      <c r="J730" s="3">
        <v>14</v>
      </c>
      <c r="K730" s="2">
        <f>IF(logVir!K730="","",logVir!K730-SKir!K730*logKir!K730-SLir!K730*logHir!K730-SLir!K730*logQir!K730)</f>
        <v>0.2506410819617601</v>
      </c>
      <c r="L730" s="2">
        <f>IF(logVir!L730="","",logVir!L730-SKir!L730*logKir!L730-SLir!L730*logHir!L730-SLir!L730*logQir!L730)</f>
        <v>0.34437037575858132</v>
      </c>
      <c r="M730" s="2">
        <f>IF(logVir!M730="","",logVir!M730-SKir!M730*logKir!M730-SLir!M730*logHir!M730-SLir!M730*logQir!M730)</f>
        <v>-4.5854832688589212E-2</v>
      </c>
      <c r="N730" s="2">
        <f>IF(logVir!N730="","",logVir!N730-SKir!N730*logKir!N730-SLir!N730*logHir!N730-SLir!N730*logQir!N730)</f>
        <v>0.11272040983440834</v>
      </c>
      <c r="O730" s="2">
        <f>IF(logVir!O730="","",logVir!O730-SKir!O730*logKir!O730-SLir!O730*logHir!O730-SLir!O730*logQir!O730)</f>
        <v>0.13452929786951831</v>
      </c>
    </row>
    <row r="731" spans="1:15" x14ac:dyDescent="0.55000000000000004">
      <c r="A731" s="3">
        <v>24</v>
      </c>
      <c r="B731" s="3">
        <v>15</v>
      </c>
      <c r="I731" s="3">
        <v>24</v>
      </c>
      <c r="J731" s="3">
        <v>15</v>
      </c>
      <c r="K731" s="2">
        <f>IF(logVir!K731="","",logVir!K731-SKir!K731*logKir!K731-SLir!K731*logHir!K731-SLir!K731*logQir!K731)</f>
        <v>-0.48898209636776535</v>
      </c>
      <c r="L731" s="2">
        <f>IF(logVir!L731="","",logVir!L731-SKir!L731*logKir!L731-SLir!L731*logHir!L731-SLir!L731*logQir!L731)</f>
        <v>-0.20151376947570182</v>
      </c>
      <c r="M731" s="2">
        <f>IF(logVir!M731="","",logVir!M731-SKir!M731*logKir!M731-SLir!M731*logHir!M731-SLir!M731*logQir!M731)</f>
        <v>-0.32947162907585281</v>
      </c>
      <c r="N731" s="2">
        <f>IF(logVir!N731="","",logVir!N731-SKir!N731*logKir!N731-SLir!N731*logHir!N731-SLir!N731*logQir!N731)</f>
        <v>-0.19498141920767534</v>
      </c>
      <c r="O731" s="2">
        <f>IF(logVir!O731="","",logVir!O731-SKir!O731*logKir!O731-SLir!O731*logHir!O731-SLir!O731*logQir!O731)</f>
        <v>-0.15371814801268222</v>
      </c>
    </row>
    <row r="732" spans="1:15" x14ac:dyDescent="0.55000000000000004">
      <c r="A732" s="3">
        <v>24</v>
      </c>
      <c r="B732" s="3">
        <v>16</v>
      </c>
      <c r="I732" s="3">
        <v>24</v>
      </c>
      <c r="J732" s="3">
        <v>16</v>
      </c>
      <c r="K732" s="2">
        <f>IF(logVir!K732="","",logVir!K732-SKir!K732*logKir!K732-SLir!K732*logHir!K732-SLir!K732*logQir!K732)</f>
        <v>3.9862851684796044E-2</v>
      </c>
      <c r="L732" s="2">
        <f>IF(logVir!L732="","",logVir!L732-SKir!L732*logKir!L732-SLir!L732*logHir!L732-SLir!L732*logQir!L732)</f>
        <v>0.20956381366745858</v>
      </c>
      <c r="M732" s="2">
        <f>IF(logVir!M732="","",logVir!M732-SKir!M732*logKir!M732-SLir!M732*logHir!M732-SLir!M732*logQir!M732)</f>
        <v>0.14567604628083336</v>
      </c>
      <c r="N732" s="2">
        <f>IF(logVir!N732="","",logVir!N732-SKir!N732*logKir!N732-SLir!N732*logHir!N732-SLir!N732*logQir!N732)</f>
        <v>0.18970686442464524</v>
      </c>
      <c r="O732" s="2">
        <f>IF(logVir!O732="","",logVir!O732-SKir!O732*logKir!O732-SLir!O732*logHir!O732-SLir!O732*logQir!O732)</f>
        <v>7.9248966721021857E-2</v>
      </c>
    </row>
    <row r="733" spans="1:15" x14ac:dyDescent="0.55000000000000004">
      <c r="A733" s="3">
        <v>24</v>
      </c>
      <c r="B733" s="3">
        <v>17</v>
      </c>
      <c r="I733" s="3">
        <v>24</v>
      </c>
      <c r="J733" s="3">
        <v>17</v>
      </c>
      <c r="K733" s="2">
        <f>IF(logVir!K733="","",logVir!K733-SKir!K733*logKir!K733-SLir!K733*logHir!K733-SLir!K733*logQir!K733)</f>
        <v>-2.5965173748065749E-2</v>
      </c>
      <c r="L733" s="2">
        <f>IF(logVir!L733="","",logVir!L733-SKir!L733*logKir!L733-SLir!L733*logHir!L733-SLir!L733*logQir!L733)</f>
        <v>4.9478661564720292E-2</v>
      </c>
      <c r="M733" s="2">
        <f>IF(logVir!M733="","",logVir!M733-SKir!M733*logKir!M733-SLir!M733*logHir!M733-SLir!M733*logQir!M733)</f>
        <v>-8.8441899601213472E-2</v>
      </c>
      <c r="N733" s="2">
        <f>IF(logVir!N733="","",logVir!N733-SKir!N733*logKir!N733-SLir!N733*logHir!N733-SLir!N733*logQir!N733)</f>
        <v>-2.8354749513753774E-2</v>
      </c>
      <c r="O733" s="2">
        <f>IF(logVir!O733="","",logVir!O733-SKir!O733*logKir!O733-SLir!O733*logHir!O733-SLir!O733*logQir!O733)</f>
        <v>-0.26117878418941154</v>
      </c>
    </row>
    <row r="734" spans="1:15" x14ac:dyDescent="0.55000000000000004">
      <c r="A734" s="3">
        <v>24</v>
      </c>
      <c r="B734" s="3">
        <v>18</v>
      </c>
      <c r="I734" s="3">
        <v>24</v>
      </c>
      <c r="J734" s="3">
        <v>18</v>
      </c>
      <c r="K734" s="2">
        <f>IF(logVir!K734="","",logVir!K734-SKir!K734*logKir!K734-SLir!K734*logHir!K734-SLir!K734*logQir!K734)</f>
        <v>0.16610065955764011</v>
      </c>
      <c r="L734" s="2">
        <f>IF(logVir!L734="","",logVir!L734-SKir!L734*logKir!L734-SLir!L734*logHir!L734-SLir!L734*logQir!L734)</f>
        <v>-5.8745323384456982E-2</v>
      </c>
      <c r="M734" s="2">
        <f>IF(logVir!M734="","",logVir!M734-SKir!M734*logKir!M734-SLir!M734*logHir!M734-SLir!M734*logQir!M734)</f>
        <v>-2.9073856435777388E-2</v>
      </c>
      <c r="N734" s="2">
        <f>IF(logVir!N734="","",logVir!N734-SKir!N734*logKir!N734-SLir!N734*logHir!N734-SLir!N734*logQir!N734)</f>
        <v>-9.5604627600804321E-2</v>
      </c>
      <c r="O734" s="2">
        <f>IF(logVir!O734="","",logVir!O734-SKir!O734*logKir!O734-SLir!O734*logHir!O734-SLir!O734*logQir!O734)</f>
        <v>4.0251980930971876E-2</v>
      </c>
    </row>
    <row r="735" spans="1:15" x14ac:dyDescent="0.55000000000000004">
      <c r="A735" s="3">
        <v>24</v>
      </c>
      <c r="B735" s="3">
        <v>19</v>
      </c>
      <c r="I735" s="3">
        <v>24</v>
      </c>
      <c r="J735" s="3">
        <v>19</v>
      </c>
      <c r="K735" s="2">
        <f>IF(logVir!K735="","",logVir!K735-SKir!K735*logKir!K735-SLir!K735*logHir!K735-SLir!K735*logQir!K735)</f>
        <v>5.3394042980379572E-2</v>
      </c>
      <c r="L735" s="2">
        <f>IF(logVir!L735="","",logVir!L735-SKir!L735*logKir!L735-SLir!L735*logHir!L735-SLir!L735*logQir!L735)</f>
        <v>1.3260777843507668E-2</v>
      </c>
      <c r="M735" s="2">
        <f>IF(logVir!M735="","",logVir!M735-SKir!M735*logKir!M735-SLir!M735*logHir!M735-SLir!M735*logQir!M735)</f>
        <v>1.8675709005715364E-2</v>
      </c>
      <c r="N735" s="2">
        <f>IF(logVir!N735="","",logVir!N735-SKir!N735*logKir!N735-SLir!N735*logHir!N735-SLir!N735*logQir!N735)</f>
        <v>-6.131831498977619E-2</v>
      </c>
      <c r="O735" s="2">
        <f>IF(logVir!O735="","",logVir!O735-SKir!O735*logKir!O735-SLir!O735*logHir!O735-SLir!O735*logQir!O735)</f>
        <v>-0.21471338633805659</v>
      </c>
    </row>
    <row r="736" spans="1:15" x14ac:dyDescent="0.55000000000000004">
      <c r="A736" s="3">
        <v>24</v>
      </c>
      <c r="B736" s="3">
        <v>20</v>
      </c>
      <c r="I736" s="3">
        <v>24</v>
      </c>
      <c r="J736" s="3">
        <v>20</v>
      </c>
      <c r="K736" s="2">
        <f>IF(logVir!K736="","",logVir!K736-SKir!K736*logKir!K736-SLir!K736*logHir!K736-SLir!K736*logQir!K736)</f>
        <v>6.9498230654912369E-2</v>
      </c>
      <c r="L736" s="2">
        <f>IF(logVir!L736="","",logVir!L736-SKir!L736*logKir!L736-SLir!L736*logHir!L736-SLir!L736*logQir!L736)</f>
        <v>-7.1574592659318613E-3</v>
      </c>
      <c r="M736" s="2">
        <f>IF(logVir!M736="","",logVir!M736-SKir!M736*logKir!M736-SLir!M736*logHir!M736-SLir!M736*logQir!M736)</f>
        <v>-6.6088660612208028E-2</v>
      </c>
      <c r="N736" s="2">
        <f>IF(logVir!N736="","",logVir!N736-SKir!N736*logKir!N736-SLir!N736*logHir!N736-SLir!N736*logQir!N736)</f>
        <v>-9.346396952814226E-2</v>
      </c>
      <c r="O736" s="2">
        <f>IF(logVir!O736="","",logVir!O736-SKir!O736*logKir!O736-SLir!O736*logHir!O736-SLir!O736*logQir!O736)</f>
        <v>-0.12390896572823089</v>
      </c>
    </row>
    <row r="737" spans="1:15" x14ac:dyDescent="0.55000000000000004">
      <c r="A737" s="3">
        <v>24</v>
      </c>
      <c r="B737" s="3">
        <v>21</v>
      </c>
      <c r="I737" s="3">
        <v>24</v>
      </c>
      <c r="J737" s="3">
        <v>21</v>
      </c>
      <c r="K737" s="2">
        <f>IF(logVir!K737="","",logVir!K737-SKir!K737*logKir!K737-SLir!K737*logHir!K737-SLir!K737*logQir!K737)</f>
        <v>0.27131593187799119</v>
      </c>
      <c r="L737" s="2">
        <f>IF(logVir!L737="","",logVir!L737-SKir!L737*logKir!L737-SLir!L737*logHir!L737-SLir!L737*logQir!L737)</f>
        <v>0.24035619513651413</v>
      </c>
      <c r="M737" s="2">
        <f>IF(logVir!M737="","",logVir!M737-SKir!M737*logKir!M737-SLir!M737*logHir!M737-SLir!M737*logQir!M737)</f>
        <v>0.26573901291049778</v>
      </c>
      <c r="N737" s="2">
        <f>IF(logVir!N737="","",logVir!N737-SKir!N737*logKir!N737-SLir!N737*logHir!N737-SLir!N737*logQir!N737)</f>
        <v>0.26423797044380914</v>
      </c>
      <c r="O737" s="2">
        <f>IF(logVir!O737="","",logVir!O737-SKir!O737*logKir!O737-SLir!O737*logHir!O737-SLir!O737*logQir!O737)</f>
        <v>0.21387166007577674</v>
      </c>
    </row>
    <row r="738" spans="1:15" x14ac:dyDescent="0.55000000000000004">
      <c r="A738" s="3">
        <v>24</v>
      </c>
      <c r="B738" s="3">
        <v>22</v>
      </c>
      <c r="I738" s="3">
        <v>24</v>
      </c>
      <c r="J738" s="3">
        <v>22</v>
      </c>
      <c r="K738" s="2">
        <f>IF(logVir!K738="","",logVir!K738-SKir!K738*logKir!K738-SLir!K738*logHir!K738-SLir!K738*logQir!K738)</f>
        <v>9.0739552944236856E-2</v>
      </c>
      <c r="L738" s="2">
        <f>IF(logVir!L738="","",logVir!L738-SKir!L738*logKir!L738-SLir!L738*logHir!L738-SLir!L738*logQir!L738)</f>
        <v>2.9259613673019262E-2</v>
      </c>
      <c r="M738" s="2">
        <f>IF(logVir!M738="","",logVir!M738-SKir!M738*logKir!M738-SLir!M738*logHir!M738-SLir!M738*logQir!M738)</f>
        <v>0.1346401262450567</v>
      </c>
      <c r="N738" s="2">
        <f>IF(logVir!N738="","",logVir!N738-SKir!N738*logKir!N738-SLir!N738*logHir!N738-SLir!N738*logQir!N738)</f>
        <v>0.12924128669466114</v>
      </c>
      <c r="O738" s="2">
        <f>IF(logVir!O738="","",logVir!O738-SKir!O738*logKir!O738-SLir!O738*logHir!O738-SLir!O738*logQir!O738)</f>
        <v>0.10587385931448451</v>
      </c>
    </row>
    <row r="739" spans="1:15" x14ac:dyDescent="0.55000000000000004">
      <c r="A739" s="3">
        <v>24</v>
      </c>
      <c r="B739" s="3">
        <v>23</v>
      </c>
      <c r="I739" s="3">
        <v>24</v>
      </c>
      <c r="J739" s="3">
        <v>23</v>
      </c>
      <c r="K739" s="2">
        <f>IF(logVir!K739="","",logVir!K739-SKir!K739*logKir!K739-SLir!K739*logHir!K739-SLir!K739*logQir!K739)</f>
        <v>1.6725053154759709E-2</v>
      </c>
      <c r="L739" s="2">
        <f>IF(logVir!L739="","",logVir!L739-SKir!L739*logKir!L739-SLir!L739*logHir!L739-SLir!L739*logQir!L739)</f>
        <v>6.0604155190601347E-2</v>
      </c>
      <c r="M739" s="2">
        <f>IF(logVir!M739="","",logVir!M739-SKir!M739*logKir!M739-SLir!M739*logHir!M739-SLir!M739*logQir!M739)</f>
        <v>6.7055839771204162E-2</v>
      </c>
      <c r="N739" s="2">
        <f>IF(logVir!N739="","",logVir!N739-SKir!N739*logKir!N739-SLir!N739*logHir!N739-SLir!N739*logQir!N739)</f>
        <v>9.514968813533109E-2</v>
      </c>
      <c r="O739" s="2">
        <f>IF(logVir!O739="","",logVir!O739-SKir!O739*logKir!O739-SLir!O739*logHir!O739-SLir!O739*logQir!O739)</f>
        <v>0.12542533239878229</v>
      </c>
    </row>
    <row r="740" spans="1:15" x14ac:dyDescent="0.55000000000000004">
      <c r="A740" s="3">
        <v>24</v>
      </c>
      <c r="B740" s="3">
        <v>24</v>
      </c>
      <c r="I740" s="3">
        <v>24</v>
      </c>
      <c r="J740" s="3">
        <v>24</v>
      </c>
      <c r="K740" s="2">
        <f>IF(logVir!K740="","",logVir!K740-SKir!K740*logKir!K740-SLir!K740*logHir!K740-SLir!K740*logQir!K740)</f>
        <v>1.7416520583605009E-2</v>
      </c>
      <c r="L740" s="2">
        <f>IF(logVir!L740="","",logVir!L740-SKir!L740*logKir!L740-SLir!L740*logHir!L740-SLir!L740*logQir!L740)</f>
        <v>-0.20346018313248754</v>
      </c>
      <c r="M740" s="2">
        <f>IF(logVir!M740="","",logVir!M740-SKir!M740*logKir!M740-SLir!M740*logHir!M740-SLir!M740*logQir!M740)</f>
        <v>-0.17518044002968985</v>
      </c>
      <c r="N740" s="2">
        <f>IF(logVir!N740="","",logVir!N740-SKir!N740*logKir!N740-SLir!N740*logHir!N740-SLir!N740*logQir!N740)</f>
        <v>-1.8501287338109473E-2</v>
      </c>
      <c r="O740" s="2">
        <f>IF(logVir!O740="","",logVir!O740-SKir!O740*logKir!O740-SLir!O740*logHir!O740-SLir!O740*logQir!O740)</f>
        <v>4.2433409371424889E-2</v>
      </c>
    </row>
    <row r="741" spans="1:15" x14ac:dyDescent="0.55000000000000004">
      <c r="A741" s="3">
        <v>24</v>
      </c>
      <c r="B741" s="3">
        <v>25</v>
      </c>
      <c r="I741" s="3">
        <v>24</v>
      </c>
      <c r="J741" s="3">
        <v>25</v>
      </c>
      <c r="K741" s="2">
        <f>IF(logVir!K741="","",logVir!K741-SKir!K741*logKir!K741-SLir!K741*logHir!K741-SLir!K741*logQir!K741)</f>
        <v>0.10698604702146175</v>
      </c>
      <c r="L741" s="2">
        <f>IF(logVir!L741="","",logVir!L741-SKir!L741*logKir!L741-SLir!L741*logHir!L741-SLir!L741*logQir!L741)</f>
        <v>-2.2822846785906611E-2</v>
      </c>
      <c r="M741" s="2">
        <f>IF(logVir!M741="","",logVir!M741-SKir!M741*logKir!M741-SLir!M741*logHir!M741-SLir!M741*logQir!M741)</f>
        <v>4.3081904745915847E-3</v>
      </c>
      <c r="N741" s="2">
        <f>IF(logVir!N741="","",logVir!N741-SKir!N741*logKir!N741-SLir!N741*logHir!N741-SLir!N741*logQir!N741)</f>
        <v>4.7174340801065758E-2</v>
      </c>
      <c r="O741" s="2">
        <f>IF(logVir!O741="","",logVir!O741-SKir!O741*logKir!O741-SLir!O741*logHir!O741-SLir!O741*logQir!O741)</f>
        <v>0.14465764037996362</v>
      </c>
    </row>
    <row r="742" spans="1:15" x14ac:dyDescent="0.55000000000000004">
      <c r="A742" s="3">
        <v>24</v>
      </c>
      <c r="B742" s="3">
        <v>26</v>
      </c>
      <c r="I742" s="3">
        <v>24</v>
      </c>
      <c r="J742" s="3">
        <v>26</v>
      </c>
      <c r="K742" s="2">
        <f>IF(logVir!K742="","",logVir!K742-SKir!K742*logKir!K742-SLir!K742*logHir!K742-SLir!K742*logQir!K742)</f>
        <v>0.14137797278062347</v>
      </c>
      <c r="L742" s="2">
        <f>IF(logVir!L742="","",logVir!L742-SKir!L742*logKir!L742-SLir!L742*logHir!L742-SLir!L742*logQir!L742)</f>
        <v>0.17674980691632555</v>
      </c>
      <c r="M742" s="2">
        <f>IF(logVir!M742="","",logVir!M742-SKir!M742*logKir!M742-SLir!M742*logHir!M742-SLir!M742*logQir!M742)</f>
        <v>9.7677836432176632E-2</v>
      </c>
      <c r="N742" s="2">
        <f>IF(logVir!N742="","",logVir!N742-SKir!N742*logKir!N742-SLir!N742*logHir!N742-SLir!N742*logQir!N742)</f>
        <v>6.82104786694019E-2</v>
      </c>
      <c r="O742" s="2">
        <f>IF(logVir!O742="","",logVir!O742-SKir!O742*logKir!O742-SLir!O742*logHir!O742-SLir!O742*logQir!O742)</f>
        <v>7.4545743838667133E-2</v>
      </c>
    </row>
    <row r="743" spans="1:15" x14ac:dyDescent="0.55000000000000004">
      <c r="A743" s="3">
        <v>24</v>
      </c>
      <c r="B743" s="3">
        <v>27</v>
      </c>
      <c r="I743" s="3">
        <v>24</v>
      </c>
      <c r="J743" s="3">
        <v>27</v>
      </c>
      <c r="K743" s="2">
        <f>IF(logVir!K743="","",logVir!K743-SKir!K743*logKir!K743-SLir!K743*logHir!K743-SLir!K743*logQir!K743)</f>
        <v>-0.26685374252775884</v>
      </c>
      <c r="L743" s="2">
        <f>IF(logVir!L743="","",logVir!L743-SKir!L743*logKir!L743-SLir!L743*logHir!L743-SLir!L743*logQir!L743)</f>
        <v>-0.26621819575187888</v>
      </c>
      <c r="M743" s="2">
        <f>IF(logVir!M743="","",logVir!M743-SKir!M743*logKir!M743-SLir!M743*logHir!M743-SLir!M743*logQir!M743)</f>
        <v>-0.26071164493924953</v>
      </c>
      <c r="N743" s="2">
        <f>IF(logVir!N743="","",logVir!N743-SKir!N743*logKir!N743-SLir!N743*logHir!N743-SLir!N743*logQir!N743)</f>
        <v>-0.22831788083821541</v>
      </c>
      <c r="O743" s="2">
        <f>IF(logVir!O743="","",logVir!O743-SKir!O743*logKir!O743-SLir!O743*logHir!O743-SLir!O743*logQir!O743)</f>
        <v>-0.25854057635786948</v>
      </c>
    </row>
    <row r="744" spans="1:15" x14ac:dyDescent="0.55000000000000004">
      <c r="A744" s="3">
        <v>24</v>
      </c>
      <c r="B744" s="3">
        <v>28</v>
      </c>
      <c r="I744" s="3">
        <v>24</v>
      </c>
      <c r="J744" s="3">
        <v>28</v>
      </c>
      <c r="K744" s="2">
        <f>IF(logVir!K744="","",logVir!K744-SKir!K744*logKir!K744-SLir!K744*logHir!K744-SLir!K744*logQir!K744)</f>
        <v>0.16631180204773929</v>
      </c>
      <c r="L744" s="2">
        <f>IF(logVir!L744="","",logVir!L744-SKir!L744*logKir!L744-SLir!L744*logHir!L744-SLir!L744*logQir!L744)</f>
        <v>0.20614571757589886</v>
      </c>
      <c r="M744" s="2">
        <f>IF(logVir!M744="","",logVir!M744-SKir!M744*logKir!M744-SLir!M744*logHir!M744-SLir!M744*logQir!M744)</f>
        <v>0.26931176306741883</v>
      </c>
      <c r="N744" s="2">
        <f>IF(logVir!N744="","",logVir!N744-SKir!N744*logKir!N744-SLir!N744*logHir!N744-SLir!N744*logQir!N744)</f>
        <v>0.24671119837823641</v>
      </c>
      <c r="O744" s="2">
        <f>IF(logVir!O744="","",logVir!O744-SKir!O744*logKir!O744-SLir!O744*logHir!O744-SLir!O744*logQir!O744)</f>
        <v>0.27690505169391999</v>
      </c>
    </row>
    <row r="745" spans="1:15" x14ac:dyDescent="0.55000000000000004">
      <c r="A745" s="3">
        <v>24</v>
      </c>
      <c r="B745" s="3">
        <v>29</v>
      </c>
      <c r="I745" s="3">
        <v>24</v>
      </c>
      <c r="J745" s="3">
        <v>29</v>
      </c>
      <c r="K745" s="2">
        <f>IF(logVir!K745="","",logVir!K745-SKir!K745*logKir!K745-SLir!K745*logHir!K745-SLir!K745*logQir!K745)</f>
        <v>2.6559025567023022E-2</v>
      </c>
      <c r="L745" s="2">
        <f>IF(logVir!L745="","",logVir!L745-SKir!L745*logKir!L745-SLir!L745*logHir!L745-SLir!L745*logQir!L745)</f>
        <v>0.16033517680285028</v>
      </c>
      <c r="M745" s="2">
        <f>IF(logVir!M745="","",logVir!M745-SKir!M745*logKir!M745-SLir!M745*logHir!M745-SLir!M745*logQir!M745)</f>
        <v>0.10238309241482087</v>
      </c>
      <c r="N745" s="2">
        <f>IF(logVir!N745="","",logVir!N745-SKir!N745*logKir!N745-SLir!N745*logHir!N745-SLir!N745*logQir!N745)</f>
        <v>0.11897578403234201</v>
      </c>
      <c r="O745" s="2">
        <f>IF(logVir!O745="","",logVir!O745-SKir!O745*logKir!O745-SLir!O745*logHir!O745-SLir!O745*logQir!O745)</f>
        <v>0.18776434285216465</v>
      </c>
    </row>
    <row r="746" spans="1:15" x14ac:dyDescent="0.55000000000000004">
      <c r="A746" s="3">
        <v>24</v>
      </c>
      <c r="B746" s="3">
        <v>30</v>
      </c>
      <c r="I746" s="3">
        <v>24</v>
      </c>
      <c r="J746" s="3">
        <v>30</v>
      </c>
      <c r="K746" s="2">
        <f>IF(logVir!K746="","",logVir!K746-SKir!K746*logKir!K746-SLir!K746*logHir!K746-SLir!K746*logQir!K746)</f>
        <v>-1.534440743501809E-2</v>
      </c>
      <c r="L746" s="2">
        <f>IF(logVir!L746="","",logVir!L746-SKir!L746*logKir!L746-SLir!L746*logHir!L746-SLir!L746*logQir!L746)</f>
        <v>-1.0395382630341232E-2</v>
      </c>
      <c r="M746" s="2">
        <f>IF(logVir!M746="","",logVir!M746-SKir!M746*logKir!M746-SLir!M746*logHir!M746-SLir!M746*logQir!M746)</f>
        <v>4.489614943637173E-3</v>
      </c>
      <c r="N746" s="2">
        <f>IF(logVir!N746="","",logVir!N746-SKir!N746*logKir!N746-SLir!N746*logHir!N746-SLir!N746*logQir!N746)</f>
        <v>-7.2070273387685513E-2</v>
      </c>
      <c r="O746" s="2">
        <f>IF(logVir!O746="","",logVir!O746-SKir!O746*logKir!O746-SLir!O746*logHir!O746-SLir!O746*logQir!O746)</f>
        <v>-6.8803750722492479E-2</v>
      </c>
    </row>
    <row r="747" spans="1:15" x14ac:dyDescent="0.55000000000000004">
      <c r="A747" s="3">
        <v>24</v>
      </c>
      <c r="B747" s="3">
        <v>31</v>
      </c>
      <c r="I747" s="3">
        <v>24</v>
      </c>
      <c r="J747" s="3">
        <v>31</v>
      </c>
      <c r="K747" s="2">
        <f>IF(logVir!K747="","",logVir!K747-SKir!K747*logKir!K747-SLir!K747*logHir!K747-SLir!K747*logQir!K747)</f>
        <v>-1.0873844783978369E-2</v>
      </c>
      <c r="L747" s="2">
        <f>IF(logVir!L747="","",logVir!L747-SKir!L747*logKir!L747-SLir!L747*logHir!L747-SLir!L747*logQir!L747)</f>
        <v>-3.3520908689966315E-2</v>
      </c>
      <c r="M747" s="2">
        <f>IF(logVir!M747="","",logVir!M747-SKir!M747*logKir!M747-SLir!M747*logHir!M747-SLir!M747*logQir!M747)</f>
        <v>0.10527341421988359</v>
      </c>
      <c r="N747" s="2">
        <f>IF(logVir!N747="","",logVir!N747-SKir!N747*logKir!N747-SLir!N747*logHir!N747-SLir!N747*logQir!N747)</f>
        <v>4.7244066341436838E-2</v>
      </c>
      <c r="O747" s="2">
        <f>IF(logVir!O747="","",logVir!O747-SKir!O747*logKir!O747-SLir!O747*logHir!O747-SLir!O747*logQir!O747)</f>
        <v>7.1532799668212882E-3</v>
      </c>
    </row>
    <row r="748" spans="1:15" x14ac:dyDescent="0.55000000000000004">
      <c r="A748" s="3">
        <v>25</v>
      </c>
      <c r="B748" s="3">
        <v>1</v>
      </c>
      <c r="I748" s="3">
        <v>25</v>
      </c>
      <c r="J748" s="3">
        <v>1</v>
      </c>
      <c r="K748" s="2">
        <f>IF(logVir!K748="","",logVir!K748-SKir!K748*logKir!K748-SLir!K748*logHir!K748-SLir!K748*logQir!K748)</f>
        <v>-0.70337325809915041</v>
      </c>
      <c r="L748" s="2">
        <f>IF(logVir!L748="","",logVir!L748-SKir!L748*logKir!L748-SLir!L748*logHir!L748-SLir!L748*logQir!L748)</f>
        <v>-0.42328420407212314</v>
      </c>
      <c r="M748" s="2">
        <f>IF(logVir!M748="","",logVir!M748-SKir!M748*logKir!M748-SLir!M748*logHir!M748-SLir!M748*logQir!M748)</f>
        <v>-0.40425027062741214</v>
      </c>
      <c r="N748" s="2">
        <f>IF(logVir!N748="","",logVir!N748-SKir!N748*logKir!N748-SLir!N748*logHir!N748-SLir!N748*logQir!N748)</f>
        <v>-0.38028903347009196</v>
      </c>
      <c r="O748" s="2">
        <f>IF(logVir!O748="","",logVir!O748-SKir!O748*logKir!O748-SLir!O748*logHir!O748-SLir!O748*logQir!O748)</f>
        <v>-0.37401556194413099</v>
      </c>
    </row>
    <row r="749" spans="1:15" x14ac:dyDescent="0.55000000000000004">
      <c r="A749" s="3">
        <v>25</v>
      </c>
      <c r="B749" s="3">
        <v>2</v>
      </c>
      <c r="I749" s="3">
        <v>25</v>
      </c>
      <c r="J749" s="3">
        <v>2</v>
      </c>
      <c r="K749" s="2">
        <f>IF(logVir!K749="","",logVir!K749-SKir!K749*logKir!K749-SLir!K749*logHir!K749-SLir!K749*logQir!K749)</f>
        <v>-0.14065156816035229</v>
      </c>
      <c r="L749" s="2">
        <f>IF(logVir!L749="","",logVir!L749-SKir!L749*logKir!L749-SLir!L749*logHir!L749-SLir!L749*logQir!L749)</f>
        <v>-0.66833137673548215</v>
      </c>
      <c r="M749" s="2">
        <f>IF(logVir!M749="","",logVir!M749-SKir!M749*logKir!M749-SLir!M749*logHir!M749-SLir!M749*logQir!M749)</f>
        <v>-0.41965349528811863</v>
      </c>
      <c r="N749" s="2">
        <f>IF(logVir!N749="","",logVir!N749-SKir!N749*logKir!N749-SLir!N749*logHir!N749-SLir!N749*logQir!N749)</f>
        <v>-0.31436348890836152</v>
      </c>
      <c r="O749" s="2">
        <f>IF(logVir!O749="","",logVir!O749-SKir!O749*logKir!O749-SLir!O749*logHir!O749-SLir!O749*logQir!O749)</f>
        <v>-0.39658745572433651</v>
      </c>
    </row>
    <row r="750" spans="1:15" x14ac:dyDescent="0.55000000000000004">
      <c r="A750" s="3">
        <v>25</v>
      </c>
      <c r="B750" s="3">
        <v>3</v>
      </c>
      <c r="I750" s="3">
        <v>25</v>
      </c>
      <c r="J750" s="3">
        <v>3</v>
      </c>
      <c r="K750" s="2">
        <f>IF(logVir!K750="","",logVir!K750-SKir!K750*logKir!K750-SLir!K750*logHir!K750-SLir!K750*logQir!K750)</f>
        <v>0.70147274662706682</v>
      </c>
      <c r="L750" s="2">
        <f>IF(logVir!L750="","",logVir!L750-SKir!L750*logKir!L750-SLir!L750*logHir!L750-SLir!L750*logQir!L750)</f>
        <v>0.18438373644489142</v>
      </c>
      <c r="M750" s="2">
        <f>IF(logVir!M750="","",logVir!M750-SKir!M750*logKir!M750-SLir!M750*logHir!M750-SLir!M750*logQir!M750)</f>
        <v>0.56337862846138431</v>
      </c>
      <c r="N750" s="2">
        <f>IF(logVir!N750="","",logVir!N750-SKir!N750*logKir!N750-SLir!N750*logHir!N750-SLir!N750*logQir!N750)</f>
        <v>0.39436809413097007</v>
      </c>
      <c r="O750" s="2">
        <f>IF(logVir!O750="","",logVir!O750-SKir!O750*logKir!O750-SLir!O750*logHir!O750-SLir!O750*logQir!O750)</f>
        <v>0.47008991746188639</v>
      </c>
    </row>
    <row r="751" spans="1:15" x14ac:dyDescent="0.55000000000000004">
      <c r="A751" s="3">
        <v>25</v>
      </c>
      <c r="B751" s="3">
        <v>4</v>
      </c>
      <c r="I751" s="3">
        <v>25</v>
      </c>
      <c r="J751" s="3">
        <v>4</v>
      </c>
      <c r="K751" s="2">
        <f>IF(logVir!K751="","",logVir!K751-SKir!K751*logKir!K751-SLir!K751*logHir!K751-SLir!K751*logQir!K751)</f>
        <v>0.11151919073616107</v>
      </c>
      <c r="L751" s="2">
        <f>IF(logVir!L751="","",logVir!L751-SKir!L751*logKir!L751-SLir!L751*logHir!L751-SLir!L751*logQir!L751)</f>
        <v>-5.7877609503055871E-2</v>
      </c>
      <c r="M751" s="2">
        <f>IF(logVir!M751="","",logVir!M751-SKir!M751*logKir!M751-SLir!M751*logHir!M751-SLir!M751*logQir!M751)</f>
        <v>5.4007631878906448E-2</v>
      </c>
      <c r="N751" s="2">
        <f>IF(logVir!N751="","",logVir!N751-SKir!N751*logKir!N751-SLir!N751*logHir!N751-SLir!N751*logQir!N751)</f>
        <v>0.18821765875473104</v>
      </c>
      <c r="O751" s="2">
        <f>IF(logVir!O751="","",logVir!O751-SKir!O751*logKir!O751-SLir!O751*logHir!O751-SLir!O751*logQir!O751)</f>
        <v>0.11352320811815661</v>
      </c>
    </row>
    <row r="752" spans="1:15" x14ac:dyDescent="0.55000000000000004">
      <c r="A752" s="3">
        <v>25</v>
      </c>
      <c r="B752" s="3">
        <v>5</v>
      </c>
      <c r="I752" s="3">
        <v>25</v>
      </c>
      <c r="J752" s="3">
        <v>5</v>
      </c>
      <c r="K752" s="2">
        <f>IF(logVir!K752="","",logVir!K752-SKir!K752*logKir!K752-SLir!K752*logHir!K752-SLir!K752*logQir!K752)</f>
        <v>-7.5687818632257611E-2</v>
      </c>
      <c r="L752" s="2">
        <f>IF(logVir!L752="","",logVir!L752-SKir!L752*logKir!L752-SLir!L752*logHir!L752-SLir!L752*logQir!L752)</f>
        <v>0.12759303803589411</v>
      </c>
      <c r="M752" s="2">
        <f>IF(logVir!M752="","",logVir!M752-SKir!M752*logKir!M752-SLir!M752*logHir!M752-SLir!M752*logQir!M752)</f>
        <v>0.36665185579612908</v>
      </c>
      <c r="N752" s="2">
        <f>IF(logVir!N752="","",logVir!N752-SKir!N752*logKir!N752-SLir!N752*logHir!N752-SLir!N752*logQir!N752)</f>
        <v>0.39414067600666591</v>
      </c>
      <c r="O752" s="2">
        <f>IF(logVir!O752="","",logVir!O752-SKir!O752*logKir!O752-SLir!O752*logHir!O752-SLir!O752*logQir!O752)</f>
        <v>0.4586183441007638</v>
      </c>
    </row>
    <row r="753" spans="1:15" x14ac:dyDescent="0.55000000000000004">
      <c r="A753" s="3">
        <v>25</v>
      </c>
      <c r="B753" s="3">
        <v>6</v>
      </c>
      <c r="I753" s="3">
        <v>25</v>
      </c>
      <c r="J753" s="3">
        <v>6</v>
      </c>
      <c r="K753" s="2">
        <f>IF(logVir!K753="","",logVir!K753-SKir!K753*logKir!K753-SLir!K753*logHir!K753-SLir!K753*logQir!K753)</f>
        <v>0.86997508586044581</v>
      </c>
      <c r="L753" s="2">
        <f>IF(logVir!L753="","",logVir!L753-SKir!L753*logKir!L753-SLir!L753*logHir!L753-SLir!L753*logQir!L753)</f>
        <v>0.80357777966333266</v>
      </c>
      <c r="M753" s="2">
        <f>IF(logVir!M753="","",logVir!M753-SKir!M753*logKir!M753-SLir!M753*logHir!M753-SLir!M753*logQir!M753)</f>
        <v>1.0624998370900756</v>
      </c>
      <c r="N753" s="2">
        <f>IF(logVir!N753="","",logVir!N753-SKir!N753*logKir!N753-SLir!N753*logHir!N753-SLir!N753*logQir!N753)</f>
        <v>1.1091553502456606</v>
      </c>
      <c r="O753" s="2">
        <f>IF(logVir!O753="","",logVir!O753-SKir!O753*logKir!O753-SLir!O753*logHir!O753-SLir!O753*logQir!O753)</f>
        <v>0.96197328944995486</v>
      </c>
    </row>
    <row r="754" spans="1:15" x14ac:dyDescent="0.55000000000000004">
      <c r="A754" s="3">
        <v>25</v>
      </c>
      <c r="B754" s="3">
        <v>7</v>
      </c>
      <c r="I754" s="3">
        <v>25</v>
      </c>
      <c r="J754" s="3">
        <v>7</v>
      </c>
      <c r="K754" s="2">
        <f>IF(logVir!K754="","",logVir!K754-SKir!K754*logKir!K754-SLir!K754*logHir!K754-SLir!K754*logQir!K754)</f>
        <v>0.40103172604930121</v>
      </c>
      <c r="L754" s="2">
        <f>IF(logVir!L754="","",logVir!L754-SKir!L754*logKir!L754-SLir!L754*logHir!L754-SLir!L754*logQir!L754)</f>
        <v>-0.25589388749634767</v>
      </c>
      <c r="M754" s="2">
        <f>IF(logVir!M754="","",logVir!M754-SKir!M754*logKir!M754-SLir!M754*logHir!M754-SLir!M754*logQir!M754)</f>
        <v>-9.5312761130884424E-2</v>
      </c>
      <c r="N754" s="2">
        <f>IF(logVir!N754="","",logVir!N754-SKir!N754*logKir!N754-SLir!N754*logHir!N754-SLir!N754*logQir!N754)</f>
        <v>-0.13971976452699203</v>
      </c>
      <c r="O754" s="2">
        <f>IF(logVir!O754="","",logVir!O754-SKir!O754*logKir!O754-SLir!O754*logHir!O754-SLir!O754*logQir!O754)</f>
        <v>0.13847408671757436</v>
      </c>
    </row>
    <row r="755" spans="1:15" x14ac:dyDescent="0.55000000000000004">
      <c r="A755" s="3">
        <v>25</v>
      </c>
      <c r="B755" s="3">
        <v>8</v>
      </c>
      <c r="I755" s="3">
        <v>25</v>
      </c>
      <c r="J755" s="3">
        <v>8</v>
      </c>
      <c r="K755" s="2">
        <f>IF(logVir!K755="","",logVir!K755-SKir!K755*logKir!K755-SLir!K755*logHir!K755-SLir!K755*logQir!K755)</f>
        <v>0.2784505136468422</v>
      </c>
      <c r="L755" s="2">
        <f>IF(logVir!L755="","",logVir!L755-SKir!L755*logKir!L755-SLir!L755*logHir!L755-SLir!L755*logQir!L755)</f>
        <v>0.11138811081151856</v>
      </c>
      <c r="M755" s="2">
        <f>IF(logVir!M755="","",logVir!M755-SKir!M755*logKir!M755-SLir!M755*logHir!M755-SLir!M755*logQir!M755)</f>
        <v>0.11574624926089989</v>
      </c>
      <c r="N755" s="2">
        <f>IF(logVir!N755="","",logVir!N755-SKir!N755*logKir!N755-SLir!N755*logHir!N755-SLir!N755*logQir!N755)</f>
        <v>2.8433517033972462E-2</v>
      </c>
      <c r="O755" s="2">
        <f>IF(logVir!O755="","",logVir!O755-SKir!O755*logKir!O755-SLir!O755*logHir!O755-SLir!O755*logQir!O755)</f>
        <v>0.39336703638062026</v>
      </c>
    </row>
    <row r="756" spans="1:15" x14ac:dyDescent="0.55000000000000004">
      <c r="A756" s="3">
        <v>25</v>
      </c>
      <c r="B756" s="3">
        <v>9</v>
      </c>
      <c r="I756" s="3">
        <v>25</v>
      </c>
      <c r="J756" s="3">
        <v>9</v>
      </c>
      <c r="K756" s="2">
        <f>IF(logVir!K756="","",logVir!K756-SKir!K756*logKir!K756-SLir!K756*logHir!K756-SLir!K756*logQir!K756)</f>
        <v>0.20790468399929501</v>
      </c>
      <c r="L756" s="2">
        <f>IF(logVir!L756="","",logVir!L756-SKir!L756*logKir!L756-SLir!L756*logHir!L756-SLir!L756*logQir!L756)</f>
        <v>0.1130149919344017</v>
      </c>
      <c r="M756" s="2">
        <f>IF(logVir!M756="","",logVir!M756-SKir!M756*logKir!M756-SLir!M756*logHir!M756-SLir!M756*logQir!M756)</f>
        <v>0.17554873703945112</v>
      </c>
      <c r="N756" s="2">
        <f>IF(logVir!N756="","",logVir!N756-SKir!N756*logKir!N756-SLir!N756*logHir!N756-SLir!N756*logQir!N756)</f>
        <v>0.24582362581921258</v>
      </c>
      <c r="O756" s="2">
        <f>IF(logVir!O756="","",logVir!O756-SKir!O756*logKir!O756-SLir!O756*logHir!O756-SLir!O756*logQir!O756)</f>
        <v>0.27887126133710666</v>
      </c>
    </row>
    <row r="757" spans="1:15" x14ac:dyDescent="0.55000000000000004">
      <c r="A757" s="3">
        <v>25</v>
      </c>
      <c r="B757" s="3">
        <v>10</v>
      </c>
      <c r="I757" s="3">
        <v>25</v>
      </c>
      <c r="J757" s="3">
        <v>10</v>
      </c>
      <c r="K757" s="2">
        <f>IF(logVir!K757="","",logVir!K757-SKir!K757*logKir!K757-SLir!K757*logHir!K757-SLir!K757*logQir!K757)</f>
        <v>0.11103461399636746</v>
      </c>
      <c r="L757" s="2">
        <f>IF(logVir!L757="","",logVir!L757-SKir!L757*logKir!L757-SLir!L757*logHir!L757-SLir!L757*logQir!L757)</f>
        <v>0.27846018713363324</v>
      </c>
      <c r="M757" s="2">
        <f>IF(logVir!M757="","",logVir!M757-SKir!M757*logKir!M757-SLir!M757*logHir!M757-SLir!M757*logQir!M757)</f>
        <v>0.24306446587805258</v>
      </c>
      <c r="N757" s="2">
        <f>IF(logVir!N757="","",logVir!N757-SKir!N757*logKir!N757-SLir!N757*logHir!N757-SLir!N757*logQir!N757)</f>
        <v>0.35610618028262137</v>
      </c>
      <c r="O757" s="2">
        <f>IF(logVir!O757="","",logVir!O757-SKir!O757*logKir!O757-SLir!O757*logHir!O757-SLir!O757*logQir!O757)</f>
        <v>0.24314366702714002</v>
      </c>
    </row>
    <row r="758" spans="1:15" x14ac:dyDescent="0.55000000000000004">
      <c r="A758" s="3">
        <v>25</v>
      </c>
      <c r="B758" s="3">
        <v>11</v>
      </c>
      <c r="I758" s="3">
        <v>25</v>
      </c>
      <c r="J758" s="3">
        <v>11</v>
      </c>
      <c r="K758" s="2">
        <f>IF(logVir!K758="","",logVir!K758-SKir!K758*logKir!K758-SLir!K758*logHir!K758-SLir!K758*logQir!K758)</f>
        <v>0.20807777085021942</v>
      </c>
      <c r="L758" s="2">
        <f>IF(logVir!L758="","",logVir!L758-SKir!L758*logKir!L758-SLir!L758*logHir!L758-SLir!L758*logQir!L758)</f>
        <v>-0.25969795034477355</v>
      </c>
      <c r="M758" s="2">
        <f>IF(logVir!M758="","",logVir!M758-SKir!M758*logKir!M758-SLir!M758*logHir!M758-SLir!M758*logQir!M758)</f>
        <v>1.5629413489032157E-2</v>
      </c>
      <c r="N758" s="2">
        <f>IF(logVir!N758="","",logVir!N758-SKir!N758*logKir!N758-SLir!N758*logHir!N758-SLir!N758*logQir!N758)</f>
        <v>1.6355344568805778E-3</v>
      </c>
      <c r="O758" s="2">
        <f>IF(logVir!O758="","",logVir!O758-SKir!O758*logKir!O758-SLir!O758*logHir!O758-SLir!O758*logQir!O758)</f>
        <v>0.1332584290143505</v>
      </c>
    </row>
    <row r="759" spans="1:15" x14ac:dyDescent="0.55000000000000004">
      <c r="A759" s="3">
        <v>25</v>
      </c>
      <c r="B759" s="3">
        <v>12</v>
      </c>
      <c r="I759" s="3">
        <v>25</v>
      </c>
      <c r="J759" s="3">
        <v>12</v>
      </c>
      <c r="K759" s="2">
        <f>IF(logVir!K759="","",logVir!K759-SKir!K759*logKir!K759-SLir!K759*logHir!K759-SLir!K759*logQir!K759)</f>
        <v>0.39462929174512151</v>
      </c>
      <c r="L759" s="2">
        <f>IF(logVir!L759="","",logVir!L759-SKir!L759*logKir!L759-SLir!L759*logHir!L759-SLir!L759*logQir!L759)</f>
        <v>4.4193452346677223E-2</v>
      </c>
      <c r="M759" s="2">
        <f>IF(logVir!M759="","",logVir!M759-SKir!M759*logKir!M759-SLir!M759*logHir!M759-SLir!M759*logQir!M759)</f>
        <v>0.14798975985729573</v>
      </c>
      <c r="N759" s="2">
        <f>IF(logVir!N759="","",logVir!N759-SKir!N759*logKir!N759-SLir!N759*logHir!N759-SLir!N759*logQir!N759)</f>
        <v>0.2371521827855908</v>
      </c>
      <c r="O759" s="2">
        <f>IF(logVir!O759="","",logVir!O759-SKir!O759*logKir!O759-SLir!O759*logHir!O759-SLir!O759*logQir!O759)</f>
        <v>0.39761953031420844</v>
      </c>
    </row>
    <row r="760" spans="1:15" x14ac:dyDescent="0.55000000000000004">
      <c r="A760" s="3">
        <v>25</v>
      </c>
      <c r="B760" s="3">
        <v>13</v>
      </c>
      <c r="I760" s="3">
        <v>25</v>
      </c>
      <c r="J760" s="3">
        <v>13</v>
      </c>
      <c r="K760" s="2">
        <f>IF(logVir!K760="","",logVir!K760-SKir!K760*logKir!K760-SLir!K760*logHir!K760-SLir!K760*logQir!K760)</f>
        <v>-0.1426916651558624</v>
      </c>
      <c r="L760" s="2">
        <f>IF(logVir!L760="","",logVir!L760-SKir!L760*logKir!L760-SLir!L760*logHir!L760-SLir!L760*logQir!L760)</f>
        <v>0.49044748167996577</v>
      </c>
      <c r="M760" s="2">
        <f>IF(logVir!M760="","",logVir!M760-SKir!M760*logKir!M760-SLir!M760*logHir!M760-SLir!M760*logQir!M760)</f>
        <v>0.66677013883210812</v>
      </c>
      <c r="N760" s="2">
        <f>IF(logVir!N760="","",logVir!N760-SKir!N760*logKir!N760-SLir!N760*logHir!N760-SLir!N760*logQir!N760)</f>
        <v>1.0495956205009516</v>
      </c>
      <c r="O760" s="2">
        <f>IF(logVir!O760="","",logVir!O760-SKir!O760*logKir!O760-SLir!O760*logHir!O760-SLir!O760*logQir!O760)</f>
        <v>0.67143659020372382</v>
      </c>
    </row>
    <row r="761" spans="1:15" x14ac:dyDescent="0.55000000000000004">
      <c r="A761" s="3">
        <v>25</v>
      </c>
      <c r="B761" s="3">
        <v>14</v>
      </c>
      <c r="I761" s="3">
        <v>25</v>
      </c>
      <c r="J761" s="3">
        <v>14</v>
      </c>
      <c r="K761" s="2">
        <f>IF(logVir!K761="","",logVir!K761-SKir!K761*logKir!K761-SLir!K761*logHir!K761-SLir!K761*logQir!K761)</f>
        <v>0.55729549444503113</v>
      </c>
      <c r="L761" s="2">
        <f>IF(logVir!L761="","",logVir!L761-SKir!L761*logKir!L761-SLir!L761*logHir!L761-SLir!L761*logQir!L761)</f>
        <v>0.47209360632463421</v>
      </c>
      <c r="M761" s="2">
        <f>IF(logVir!M761="","",logVir!M761-SKir!M761*logKir!M761-SLir!M761*logHir!M761-SLir!M761*logQir!M761)</f>
        <v>0.31129110578034613</v>
      </c>
      <c r="N761" s="2">
        <f>IF(logVir!N761="","",logVir!N761-SKir!N761*logKir!N761-SLir!N761*logHir!N761-SLir!N761*logQir!N761)</f>
        <v>0.29102891787944579</v>
      </c>
      <c r="O761" s="2">
        <f>IF(logVir!O761="","",logVir!O761-SKir!O761*logKir!O761-SLir!O761*logHir!O761-SLir!O761*logQir!O761)</f>
        <v>-0.20805110070029353</v>
      </c>
    </row>
    <row r="762" spans="1:15" x14ac:dyDescent="0.55000000000000004">
      <c r="A762" s="3">
        <v>25</v>
      </c>
      <c r="B762" s="3">
        <v>15</v>
      </c>
      <c r="I762" s="3">
        <v>25</v>
      </c>
      <c r="J762" s="3">
        <v>15</v>
      </c>
      <c r="K762" s="2">
        <f>IF(logVir!K762="","",logVir!K762-SKir!K762*logKir!K762-SLir!K762*logHir!K762-SLir!K762*logQir!K762)</f>
        <v>0.21772648591982144</v>
      </c>
      <c r="L762" s="2">
        <f>IF(logVir!L762="","",logVir!L762-SKir!L762*logKir!L762-SLir!L762*logHir!L762-SLir!L762*logQir!L762)</f>
        <v>0.41489422100530376</v>
      </c>
      <c r="M762" s="2">
        <f>IF(logVir!M762="","",logVir!M762-SKir!M762*logKir!M762-SLir!M762*logHir!M762-SLir!M762*logQir!M762)</f>
        <v>0.12783369889009705</v>
      </c>
      <c r="N762" s="2">
        <f>IF(logVir!N762="","",logVir!N762-SKir!N762*logKir!N762-SLir!N762*logHir!N762-SLir!N762*logQir!N762)</f>
        <v>0.13754540554330844</v>
      </c>
      <c r="O762" s="2">
        <f>IF(logVir!O762="","",logVir!O762-SKir!O762*logKir!O762-SLir!O762*logHir!O762-SLir!O762*logQir!O762)</f>
        <v>0.42732154637850073</v>
      </c>
    </row>
    <row r="763" spans="1:15" x14ac:dyDescent="0.55000000000000004">
      <c r="A763" s="3">
        <v>25</v>
      </c>
      <c r="B763" s="3">
        <v>16</v>
      </c>
      <c r="I763" s="3">
        <v>25</v>
      </c>
      <c r="J763" s="3">
        <v>16</v>
      </c>
      <c r="K763" s="2">
        <f>IF(logVir!K763="","",logVir!K763-SKir!K763*logKir!K763-SLir!K763*logHir!K763-SLir!K763*logQir!K763)</f>
        <v>1.2918323318674152E-3</v>
      </c>
      <c r="L763" s="2">
        <f>IF(logVir!L763="","",logVir!L763-SKir!L763*logKir!L763-SLir!L763*logHir!L763-SLir!L763*logQir!L763)</f>
        <v>0.12968858417328555</v>
      </c>
      <c r="M763" s="2">
        <f>IF(logVir!M763="","",logVir!M763-SKir!M763*logKir!M763-SLir!M763*logHir!M763-SLir!M763*logQir!M763)</f>
        <v>0.18035369396132092</v>
      </c>
      <c r="N763" s="2">
        <f>IF(logVir!N763="","",logVir!N763-SKir!N763*logKir!N763-SLir!N763*logHir!N763-SLir!N763*logQir!N763)</f>
        <v>0.22785428267900099</v>
      </c>
      <c r="O763" s="2">
        <f>IF(logVir!O763="","",logVir!O763-SKir!O763*logKir!O763-SLir!O763*logHir!O763-SLir!O763*logQir!O763)</f>
        <v>0.15329757823733708</v>
      </c>
    </row>
    <row r="764" spans="1:15" x14ac:dyDescent="0.55000000000000004">
      <c r="A764" s="3">
        <v>25</v>
      </c>
      <c r="B764" s="3">
        <v>17</v>
      </c>
      <c r="I764" s="3">
        <v>25</v>
      </c>
      <c r="J764" s="3">
        <v>17</v>
      </c>
      <c r="K764" s="2">
        <f>IF(logVir!K764="","",logVir!K764-SKir!K764*logKir!K764-SLir!K764*logHir!K764-SLir!K764*logQir!K764)</f>
        <v>0.2837216414040058</v>
      </c>
      <c r="L764" s="2">
        <f>IF(logVir!L764="","",logVir!L764-SKir!L764*logKir!L764-SLir!L764*logHir!L764-SLir!L764*logQir!L764)</f>
        <v>0.23921822398059073</v>
      </c>
      <c r="M764" s="2">
        <f>IF(logVir!M764="","",logVir!M764-SKir!M764*logKir!M764-SLir!M764*logHir!M764-SLir!M764*logQir!M764)</f>
        <v>0.27550256902731607</v>
      </c>
      <c r="N764" s="2">
        <f>IF(logVir!N764="","",logVir!N764-SKir!N764*logKir!N764-SLir!N764*logHir!N764-SLir!N764*logQir!N764)</f>
        <v>0.47058825237328938</v>
      </c>
      <c r="O764" s="2">
        <f>IF(logVir!O764="","",logVir!O764-SKir!O764*logKir!O764-SLir!O764*logHir!O764-SLir!O764*logQir!O764)</f>
        <v>0.75127827583009277</v>
      </c>
    </row>
    <row r="765" spans="1:15" x14ac:dyDescent="0.55000000000000004">
      <c r="A765" s="3">
        <v>25</v>
      </c>
      <c r="B765" s="3">
        <v>18</v>
      </c>
      <c r="I765" s="3">
        <v>25</v>
      </c>
      <c r="J765" s="3">
        <v>18</v>
      </c>
      <c r="K765" s="2">
        <f>IF(logVir!K765="","",logVir!K765-SKir!K765*logKir!K765-SLir!K765*logHir!K765-SLir!K765*logQir!K765)</f>
        <v>0.18838776591220419</v>
      </c>
      <c r="L765" s="2">
        <f>IF(logVir!L765="","",logVir!L765-SKir!L765*logKir!L765-SLir!L765*logHir!L765-SLir!L765*logQir!L765)</f>
        <v>0.10019105453376553</v>
      </c>
      <c r="M765" s="2">
        <f>IF(logVir!M765="","",logVir!M765-SKir!M765*logKir!M765-SLir!M765*logHir!M765-SLir!M765*logQir!M765)</f>
        <v>0.13622534125821789</v>
      </c>
      <c r="N765" s="2">
        <f>IF(logVir!N765="","",logVir!N765-SKir!N765*logKir!N765-SLir!N765*logHir!N765-SLir!N765*logQir!N765)</f>
        <v>0.2118148997625989</v>
      </c>
      <c r="O765" s="2">
        <f>IF(logVir!O765="","",logVir!O765-SKir!O765*logKir!O765-SLir!O765*logHir!O765-SLir!O765*logQir!O765)</f>
        <v>0.20451563370845641</v>
      </c>
    </row>
    <row r="766" spans="1:15" x14ac:dyDescent="0.55000000000000004">
      <c r="A766" s="3">
        <v>25</v>
      </c>
      <c r="B766" s="3">
        <v>19</v>
      </c>
      <c r="I766" s="3">
        <v>25</v>
      </c>
      <c r="J766" s="3">
        <v>19</v>
      </c>
      <c r="K766" s="2">
        <f>IF(logVir!K766="","",logVir!K766-SKir!K766*logKir!K766-SLir!K766*logHir!K766-SLir!K766*logQir!K766)</f>
        <v>8.1672755035152415E-3</v>
      </c>
      <c r="L766" s="2">
        <f>IF(logVir!L766="","",logVir!L766-SKir!L766*logKir!L766-SLir!L766*logHir!L766-SLir!L766*logQir!L766)</f>
        <v>1.3749359769256852E-2</v>
      </c>
      <c r="M766" s="2">
        <f>IF(logVir!M766="","",logVir!M766-SKir!M766*logKir!M766-SLir!M766*logHir!M766-SLir!M766*logQir!M766)</f>
        <v>-8.3592124152715913E-2</v>
      </c>
      <c r="N766" s="2">
        <f>IF(logVir!N766="","",logVir!N766-SKir!N766*logKir!N766-SLir!N766*logHir!N766-SLir!N766*logQir!N766)</f>
        <v>-7.3105804049810194E-2</v>
      </c>
      <c r="O766" s="2">
        <f>IF(logVir!O766="","",logVir!O766-SKir!O766*logKir!O766-SLir!O766*logHir!O766-SLir!O766*logQir!O766)</f>
        <v>0.10334928567914811</v>
      </c>
    </row>
    <row r="767" spans="1:15" x14ac:dyDescent="0.55000000000000004">
      <c r="A767" s="3">
        <v>25</v>
      </c>
      <c r="B767" s="3">
        <v>20</v>
      </c>
      <c r="I767" s="3">
        <v>25</v>
      </c>
      <c r="J767" s="3">
        <v>20</v>
      </c>
      <c r="K767" s="2">
        <f>IF(logVir!K767="","",logVir!K767-SKir!K767*logKir!K767-SLir!K767*logHir!K767-SLir!K767*logQir!K767)</f>
        <v>2.9867147820387347E-3</v>
      </c>
      <c r="L767" s="2">
        <f>IF(logVir!L767="","",logVir!L767-SKir!L767*logKir!L767-SLir!L767*logHir!L767-SLir!L767*logQir!L767)</f>
        <v>-4.2933549064540305E-2</v>
      </c>
      <c r="M767" s="2">
        <f>IF(logVir!M767="","",logVir!M767-SKir!M767*logKir!M767-SLir!M767*logHir!M767-SLir!M767*logQir!M767)</f>
        <v>-0.13440027529646789</v>
      </c>
      <c r="N767" s="2">
        <f>IF(logVir!N767="","",logVir!N767-SKir!N767*logKir!N767-SLir!N767*logHir!N767-SLir!N767*logQir!N767)</f>
        <v>-0.15668876189916009</v>
      </c>
      <c r="O767" s="2">
        <f>IF(logVir!O767="","",logVir!O767-SKir!O767*logKir!O767-SLir!O767*logHir!O767-SLir!O767*logQir!O767)</f>
        <v>-5.552824861323552E-2</v>
      </c>
    </row>
    <row r="768" spans="1:15" x14ac:dyDescent="0.55000000000000004">
      <c r="A768" s="3">
        <v>25</v>
      </c>
      <c r="B768" s="3">
        <v>21</v>
      </c>
      <c r="I768" s="3">
        <v>25</v>
      </c>
      <c r="J768" s="3">
        <v>21</v>
      </c>
      <c r="K768" s="2">
        <f>IF(logVir!K768="","",logVir!K768-SKir!K768*logKir!K768-SLir!K768*logHir!K768-SLir!K768*logQir!K768)</f>
        <v>0.12857609297400296</v>
      </c>
      <c r="L768" s="2">
        <f>IF(logVir!L768="","",logVir!L768-SKir!L768*logKir!L768-SLir!L768*logHir!L768-SLir!L768*logQir!L768)</f>
        <v>7.2276219350160403E-2</v>
      </c>
      <c r="M768" s="2">
        <f>IF(logVir!M768="","",logVir!M768-SKir!M768*logKir!M768-SLir!M768*logHir!M768-SLir!M768*logQir!M768)</f>
        <v>2.7201160546699472E-2</v>
      </c>
      <c r="N768" s="2">
        <f>IF(logVir!N768="","",logVir!N768-SKir!N768*logKir!N768-SLir!N768*logHir!N768-SLir!N768*logQir!N768)</f>
        <v>3.3924047348985381E-2</v>
      </c>
      <c r="O768" s="2">
        <f>IF(logVir!O768="","",logVir!O768-SKir!O768*logKir!O768-SLir!O768*logHir!O768-SLir!O768*logQir!O768)</f>
        <v>0.13746158830774632</v>
      </c>
    </row>
    <row r="769" spans="1:15" x14ac:dyDescent="0.55000000000000004">
      <c r="A769" s="3">
        <v>25</v>
      </c>
      <c r="B769" s="3">
        <v>22</v>
      </c>
      <c r="I769" s="3">
        <v>25</v>
      </c>
      <c r="J769" s="3">
        <v>22</v>
      </c>
      <c r="K769" s="2">
        <f>IF(logVir!K769="","",logVir!K769-SKir!K769*logKir!K769-SLir!K769*logHir!K769-SLir!K769*logQir!K769)</f>
        <v>3.9201972877993992E-2</v>
      </c>
      <c r="L769" s="2">
        <f>IF(logVir!L769="","",logVir!L769-SKir!L769*logKir!L769-SLir!L769*logHir!L769-SLir!L769*logQir!L769)</f>
        <v>0.17238843343236085</v>
      </c>
      <c r="M769" s="2">
        <f>IF(logVir!M769="","",logVir!M769-SKir!M769*logKir!M769-SLir!M769*logHir!M769-SLir!M769*logQir!M769)</f>
        <v>0.15970510887466627</v>
      </c>
      <c r="N769" s="2">
        <f>IF(logVir!N769="","",logVir!N769-SKir!N769*logKir!N769-SLir!N769*logHir!N769-SLir!N769*logQir!N769)</f>
        <v>0.22866215267814913</v>
      </c>
      <c r="O769" s="2">
        <f>IF(logVir!O769="","",logVir!O769-SKir!O769*logKir!O769-SLir!O769*logHir!O769-SLir!O769*logQir!O769)</f>
        <v>0.36279735843166872</v>
      </c>
    </row>
    <row r="770" spans="1:15" x14ac:dyDescent="0.55000000000000004">
      <c r="A770" s="3">
        <v>25</v>
      </c>
      <c r="B770" s="3">
        <v>23</v>
      </c>
      <c r="I770" s="3">
        <v>25</v>
      </c>
      <c r="J770" s="3">
        <v>23</v>
      </c>
      <c r="K770" s="2">
        <f>IF(logVir!K770="","",logVir!K770-SKir!K770*logKir!K770-SLir!K770*logHir!K770-SLir!K770*logQir!K770)</f>
        <v>1.4991143681719686E-2</v>
      </c>
      <c r="L770" s="2">
        <f>IF(logVir!L770="","",logVir!L770-SKir!L770*logKir!L770-SLir!L770*logHir!L770-SLir!L770*logQir!L770)</f>
        <v>2.3527011874213834E-2</v>
      </c>
      <c r="M770" s="2">
        <f>IF(logVir!M770="","",logVir!M770-SKir!M770*logKir!M770-SLir!M770*logHir!M770-SLir!M770*logQir!M770)</f>
        <v>7.7754386024598179E-2</v>
      </c>
      <c r="N770" s="2">
        <f>IF(logVir!N770="","",logVir!N770-SKir!N770*logKir!N770-SLir!N770*logHir!N770-SLir!N770*logQir!N770)</f>
        <v>3.6538078397447146E-2</v>
      </c>
      <c r="O770" s="2">
        <f>IF(logVir!O770="","",logVir!O770-SKir!O770*logKir!O770-SLir!O770*logHir!O770-SLir!O770*logQir!O770)</f>
        <v>-3.4533143085110005E-2</v>
      </c>
    </row>
    <row r="771" spans="1:15" x14ac:dyDescent="0.55000000000000004">
      <c r="A771" s="3">
        <v>25</v>
      </c>
      <c r="B771" s="3">
        <v>24</v>
      </c>
      <c r="I771" s="3">
        <v>25</v>
      </c>
      <c r="J771" s="3">
        <v>24</v>
      </c>
      <c r="K771" s="2">
        <f>IF(logVir!K771="","",logVir!K771-SKir!K771*logKir!K771-SLir!K771*logHir!K771-SLir!K771*logQir!K771)</f>
        <v>-0.38817280668675258</v>
      </c>
      <c r="L771" s="2">
        <f>IF(logVir!L771="","",logVir!L771-SKir!L771*logKir!L771-SLir!L771*logHir!L771-SLir!L771*logQir!L771)</f>
        <v>-0.12097728889085489</v>
      </c>
      <c r="M771" s="2">
        <f>IF(logVir!M771="","",logVir!M771-SKir!M771*logKir!M771-SLir!M771*logHir!M771-SLir!M771*logQir!M771)</f>
        <v>-8.2229108954159441E-2</v>
      </c>
      <c r="N771" s="2">
        <f>IF(logVir!N771="","",logVir!N771-SKir!N771*logKir!N771-SLir!N771*logHir!N771-SLir!N771*logQir!N771)</f>
        <v>-0.19528026943891591</v>
      </c>
      <c r="O771" s="2">
        <f>IF(logVir!O771="","",logVir!O771-SKir!O771*logKir!O771-SLir!O771*logHir!O771-SLir!O771*logQir!O771)</f>
        <v>-0.38572565967294892</v>
      </c>
    </row>
    <row r="772" spans="1:15" x14ac:dyDescent="0.55000000000000004">
      <c r="A772" s="3">
        <v>25</v>
      </c>
      <c r="B772" s="3">
        <v>25</v>
      </c>
      <c r="I772" s="3">
        <v>25</v>
      </c>
      <c r="J772" s="3">
        <v>25</v>
      </c>
      <c r="K772" s="2">
        <f>IF(logVir!K772="","",logVir!K772-SKir!K772*logKir!K772-SLir!K772*logHir!K772-SLir!K772*logQir!K772)</f>
        <v>-0.13752378145611877</v>
      </c>
      <c r="L772" s="2">
        <f>IF(logVir!L772="","",logVir!L772-SKir!L772*logKir!L772-SLir!L772*logHir!L772-SLir!L772*logQir!L772)</f>
        <v>-6.3834639657700004E-2</v>
      </c>
      <c r="M772" s="2">
        <f>IF(logVir!M772="","",logVir!M772-SKir!M772*logKir!M772-SLir!M772*logHir!M772-SLir!M772*logQir!M772)</f>
        <v>-5.9016567441668506E-2</v>
      </c>
      <c r="N772" s="2">
        <f>IF(logVir!N772="","",logVir!N772-SKir!N772*logKir!N772-SLir!N772*logHir!N772-SLir!N772*logQir!N772)</f>
        <v>3.7242330013326247E-2</v>
      </c>
      <c r="O772" s="2">
        <f>IF(logVir!O772="","",logVir!O772-SKir!O772*logKir!O772-SLir!O772*logHir!O772-SLir!O772*logQir!O772)</f>
        <v>-6.8961974924981781E-2</v>
      </c>
    </row>
    <row r="773" spans="1:15" x14ac:dyDescent="0.55000000000000004">
      <c r="A773" s="3">
        <v>25</v>
      </c>
      <c r="B773" s="3">
        <v>26</v>
      </c>
      <c r="I773" s="3">
        <v>25</v>
      </c>
      <c r="J773" s="3">
        <v>26</v>
      </c>
      <c r="K773" s="2">
        <f>IF(logVir!K773="","",logVir!K773-SKir!K773*logKir!K773-SLir!K773*logHir!K773-SLir!K773*logQir!K773)</f>
        <v>0.11780524176516159</v>
      </c>
      <c r="L773" s="2">
        <f>IF(logVir!L773="","",logVir!L773-SKir!L773*logKir!L773-SLir!L773*logHir!L773-SLir!L773*logQir!L773)</f>
        <v>-2.8152858050971966E-2</v>
      </c>
      <c r="M773" s="2">
        <f>IF(logVir!M773="","",logVir!M773-SKir!M773*logKir!M773-SLir!M773*logHir!M773-SLir!M773*logQir!M773)</f>
        <v>2.9212729534385737E-2</v>
      </c>
      <c r="N773" s="2">
        <f>IF(logVir!N773="","",logVir!N773-SKir!N773*logKir!N773-SLir!N773*logHir!N773-SLir!N773*logQir!N773)</f>
        <v>0.13633047015614813</v>
      </c>
      <c r="O773" s="2">
        <f>IF(logVir!O773="","",logVir!O773-SKir!O773*logKir!O773-SLir!O773*logHir!O773-SLir!O773*logQir!O773)</f>
        <v>0.17311238935398238</v>
      </c>
    </row>
    <row r="774" spans="1:15" x14ac:dyDescent="0.55000000000000004">
      <c r="A774" s="3">
        <v>25</v>
      </c>
      <c r="B774" s="3">
        <v>27</v>
      </c>
      <c r="I774" s="3">
        <v>25</v>
      </c>
      <c r="J774" s="3">
        <v>27</v>
      </c>
      <c r="K774" s="2">
        <f>IF(logVir!K774="","",logVir!K774-SKir!K774*logKir!K774-SLir!K774*logHir!K774-SLir!K774*logQir!K774)</f>
        <v>-7.9843661481299427E-2</v>
      </c>
      <c r="L774" s="2">
        <f>IF(logVir!L774="","",logVir!L774-SKir!L774*logKir!L774-SLir!L774*logHir!L774-SLir!L774*logQir!L774)</f>
        <v>-0.15465487680110346</v>
      </c>
      <c r="M774" s="2">
        <f>IF(logVir!M774="","",logVir!M774-SKir!M774*logKir!M774-SLir!M774*logHir!M774-SLir!M774*logQir!M774)</f>
        <v>-0.20570846517853808</v>
      </c>
      <c r="N774" s="2">
        <f>IF(logVir!N774="","",logVir!N774-SKir!N774*logKir!N774-SLir!N774*logHir!N774-SLir!N774*logQir!N774)</f>
        <v>-0.23342371654255745</v>
      </c>
      <c r="O774" s="2">
        <f>IF(logVir!O774="","",logVir!O774-SKir!O774*logKir!O774-SLir!O774*logHir!O774-SLir!O774*logQir!O774)</f>
        <v>-0.25587201852090269</v>
      </c>
    </row>
    <row r="775" spans="1:15" x14ac:dyDescent="0.55000000000000004">
      <c r="A775" s="3">
        <v>25</v>
      </c>
      <c r="B775" s="3">
        <v>28</v>
      </c>
      <c r="I775" s="3">
        <v>25</v>
      </c>
      <c r="J775" s="3">
        <v>28</v>
      </c>
      <c r="K775" s="2">
        <f>IF(logVir!K775="","",logVir!K775-SKir!K775*logKir!K775-SLir!K775*logHir!K775-SLir!K775*logQir!K775)</f>
        <v>-0.16956648947625205</v>
      </c>
      <c r="L775" s="2">
        <f>IF(logVir!L775="","",logVir!L775-SKir!L775*logKir!L775-SLir!L775*logHir!L775-SLir!L775*logQir!L775)</f>
        <v>-0.14052862349238276</v>
      </c>
      <c r="M775" s="2">
        <f>IF(logVir!M775="","",logVir!M775-SKir!M775*logKir!M775-SLir!M775*logHir!M775-SLir!M775*logQir!M775)</f>
        <v>-0.11926030387246309</v>
      </c>
      <c r="N775" s="2">
        <f>IF(logVir!N775="","",logVir!N775-SKir!N775*logKir!N775-SLir!N775*logHir!N775-SLir!N775*logQir!N775)</f>
        <v>-9.3635855285479366E-2</v>
      </c>
      <c r="O775" s="2">
        <f>IF(logVir!O775="","",logVir!O775-SKir!O775*logKir!O775-SLir!O775*logHir!O775-SLir!O775*logQir!O775)</f>
        <v>-0.10847503423586723</v>
      </c>
    </row>
    <row r="776" spans="1:15" x14ac:dyDescent="0.55000000000000004">
      <c r="A776" s="3">
        <v>25</v>
      </c>
      <c r="B776" s="3">
        <v>29</v>
      </c>
      <c r="I776" s="3">
        <v>25</v>
      </c>
      <c r="J776" s="3">
        <v>29</v>
      </c>
      <c r="K776" s="2">
        <f>IF(logVir!K776="","",logVir!K776-SKir!K776*logKir!K776-SLir!K776*logHir!K776-SLir!K776*logQir!K776)</f>
        <v>-0.10594475165323651</v>
      </c>
      <c r="L776" s="2">
        <f>IF(logVir!L776="","",logVir!L776-SKir!L776*logKir!L776-SLir!L776*logHir!L776-SLir!L776*logQir!L776)</f>
        <v>0.12554546998547403</v>
      </c>
      <c r="M776" s="2">
        <f>IF(logVir!M776="","",logVir!M776-SKir!M776*logKir!M776-SLir!M776*logHir!M776-SLir!M776*logQir!M776)</f>
        <v>0.4124170966748032</v>
      </c>
      <c r="N776" s="2">
        <f>IF(logVir!N776="","",logVir!N776-SKir!N776*logKir!N776-SLir!N776*logHir!N776-SLir!N776*logQir!N776)</f>
        <v>0.36909642486705285</v>
      </c>
      <c r="O776" s="2">
        <f>IF(logVir!O776="","",logVir!O776-SKir!O776*logKir!O776-SLir!O776*logHir!O776-SLir!O776*logQir!O776)</f>
        <v>0.25206939279635143</v>
      </c>
    </row>
    <row r="777" spans="1:15" x14ac:dyDescent="0.55000000000000004">
      <c r="A777" s="3">
        <v>25</v>
      </c>
      <c r="B777" s="3">
        <v>30</v>
      </c>
      <c r="I777" s="3">
        <v>25</v>
      </c>
      <c r="J777" s="3">
        <v>30</v>
      </c>
      <c r="K777" s="2">
        <f>IF(logVir!K777="","",logVir!K777-SKir!K777*logKir!K777-SLir!K777*logHir!K777-SLir!K777*logQir!K777)</f>
        <v>7.4915097728358859E-3</v>
      </c>
      <c r="L777" s="2">
        <f>IF(logVir!L777="","",logVir!L777-SKir!L777*logKir!L777-SLir!L777*logHir!L777-SLir!L777*logQir!L777)</f>
        <v>6.0595307475402996E-2</v>
      </c>
      <c r="M777" s="2">
        <f>IF(logVir!M777="","",logVir!M777-SKir!M777*logKir!M777-SLir!M777*logHir!M777-SLir!M777*logQir!M777)</f>
        <v>0.13178421236398602</v>
      </c>
      <c r="N777" s="2">
        <f>IF(logVir!N777="","",logVir!N777-SKir!N777*logKir!N777-SLir!N777*logHir!N777-SLir!N777*logQir!N777)</f>
        <v>0.2332793099398901</v>
      </c>
      <c r="O777" s="2">
        <f>IF(logVir!O777="","",logVir!O777-SKir!O777*logKir!O777-SLir!O777*logHir!O777-SLir!O777*logQir!O777)</f>
        <v>0.12811042933844041</v>
      </c>
    </row>
    <row r="778" spans="1:15" x14ac:dyDescent="0.55000000000000004">
      <c r="A778" s="3">
        <v>25</v>
      </c>
      <c r="B778" s="3">
        <v>31</v>
      </c>
      <c r="I778" s="3">
        <v>25</v>
      </c>
      <c r="J778" s="3">
        <v>31</v>
      </c>
      <c r="K778" s="2">
        <f>IF(logVir!K778="","",logVir!K778-SKir!K778*logKir!K778-SLir!K778*logHir!K778-SLir!K778*logQir!K778)</f>
        <v>0.17368535351098696</v>
      </c>
      <c r="L778" s="2">
        <f>IF(logVir!L778="","",logVir!L778-SKir!L778*logKir!L778-SLir!L778*logHir!L778-SLir!L778*logQir!L778)</f>
        <v>0.13116072071018087</v>
      </c>
      <c r="M778" s="2">
        <f>IF(logVir!M778="","",logVir!M778-SKir!M778*logKir!M778-SLir!M778*logHir!M778-SLir!M778*logQir!M778)</f>
        <v>7.9435565585269791E-2</v>
      </c>
      <c r="N778" s="2">
        <f>IF(logVir!N778="","",logVir!N778-SKir!N778*logKir!N778-SLir!N778*logHir!N778-SLir!N778*logQir!N778)</f>
        <v>1.9058428796613201E-2</v>
      </c>
      <c r="O778" s="2">
        <f>IF(logVir!O778="","",logVir!O778-SKir!O778*logKir!O778-SLir!O778*logHir!O778-SLir!O778*logQir!O778)</f>
        <v>4.0889589709114757E-2</v>
      </c>
    </row>
    <row r="779" spans="1:15" x14ac:dyDescent="0.55000000000000004">
      <c r="A779" s="3">
        <v>26</v>
      </c>
      <c r="B779" s="3">
        <v>1</v>
      </c>
      <c r="I779" s="3">
        <v>26</v>
      </c>
      <c r="J779" s="3">
        <v>1</v>
      </c>
      <c r="K779" s="2">
        <f>IF(logVir!K779="","",logVir!K779-SKir!K779*logKir!K779-SLir!K779*logHir!K779-SLir!K779*logQir!K779)</f>
        <v>-0.22667518353871513</v>
      </c>
      <c r="L779" s="2">
        <f>IF(logVir!L779="","",logVir!L779-SKir!L779*logKir!L779-SLir!L779*logHir!L779-SLir!L779*logQir!L779)</f>
        <v>-0.47658932570678031</v>
      </c>
      <c r="M779" s="2">
        <f>IF(logVir!M779="","",logVir!M779-SKir!M779*logKir!M779-SLir!M779*logHir!M779-SLir!M779*logQir!M779)</f>
        <v>-0.71140268434807841</v>
      </c>
      <c r="N779" s="2">
        <f>IF(logVir!N779="","",logVir!N779-SKir!N779*logKir!N779-SLir!N779*logHir!N779-SLir!N779*logQir!N779)</f>
        <v>-0.66767479664432805</v>
      </c>
      <c r="O779" s="2">
        <f>IF(logVir!O779="","",logVir!O779-SKir!O779*logKir!O779-SLir!O779*logHir!O779-SLir!O779*logQir!O779)</f>
        <v>-0.57504678887195215</v>
      </c>
    </row>
    <row r="780" spans="1:15" x14ac:dyDescent="0.55000000000000004">
      <c r="A780" s="3">
        <v>26</v>
      </c>
      <c r="B780" s="3">
        <v>2</v>
      </c>
      <c r="I780" s="3">
        <v>26</v>
      </c>
      <c r="J780" s="3">
        <v>2</v>
      </c>
      <c r="K780" s="2">
        <f>IF(logVir!K780="","",logVir!K780-SKir!K780*logKir!K780-SLir!K780*logHir!K780-SLir!K780*logQir!K780)</f>
        <v>-0.43094678743080156</v>
      </c>
      <c r="L780" s="2">
        <f>IF(logVir!L780="","",logVir!L780-SKir!L780*logKir!L780-SLir!L780*logHir!L780-SLir!L780*logQir!L780)</f>
        <v>-0.29554605963792624</v>
      </c>
      <c r="M780" s="2">
        <f>IF(logVir!M780="","",logVir!M780-SKir!M780*logKir!M780-SLir!M780*logHir!M780-SLir!M780*logQir!M780)</f>
        <v>-0.49243781045209928</v>
      </c>
      <c r="N780" s="2">
        <f>IF(logVir!N780="","",logVir!N780-SKir!N780*logKir!N780-SLir!N780*logHir!N780-SLir!N780*logQir!N780)</f>
        <v>-0.39802671943963019</v>
      </c>
      <c r="O780" s="2">
        <f>IF(logVir!O780="","",logVir!O780-SKir!O780*logKir!O780-SLir!O780*logHir!O780-SLir!O780*logQir!O780)</f>
        <v>-0.3379212964943924</v>
      </c>
    </row>
    <row r="781" spans="1:15" x14ac:dyDescent="0.55000000000000004">
      <c r="A781" s="3">
        <v>26</v>
      </c>
      <c r="B781" s="3">
        <v>3</v>
      </c>
      <c r="I781" s="3">
        <v>26</v>
      </c>
      <c r="J781" s="3">
        <v>3</v>
      </c>
      <c r="K781" s="2">
        <f>IF(logVir!K781="","",logVir!K781-SKir!K781*logKir!K781-SLir!K781*logHir!K781-SLir!K781*logQir!K781)</f>
        <v>1.0588675367571856</v>
      </c>
      <c r="L781" s="2">
        <f>IF(logVir!L781="","",logVir!L781-SKir!L781*logKir!L781-SLir!L781*logHir!L781-SLir!L781*logQir!L781)</f>
        <v>1.0579277862264311</v>
      </c>
      <c r="M781" s="2">
        <f>IF(logVir!M781="","",logVir!M781-SKir!M781*logKir!M781-SLir!M781*logHir!M781-SLir!M781*logQir!M781)</f>
        <v>0.96006919554626713</v>
      </c>
      <c r="N781" s="2">
        <f>IF(logVir!N781="","",logVir!N781-SKir!N781*logKir!N781-SLir!N781*logHir!N781-SLir!N781*logQir!N781)</f>
        <v>0.90032801474408708</v>
      </c>
      <c r="O781" s="2">
        <f>IF(logVir!O781="","",logVir!O781-SKir!O781*logKir!O781-SLir!O781*logHir!O781-SLir!O781*logQir!O781)</f>
        <v>0.95323723581511532</v>
      </c>
    </row>
    <row r="782" spans="1:15" x14ac:dyDescent="0.55000000000000004">
      <c r="A782" s="3">
        <v>26</v>
      </c>
      <c r="B782" s="3">
        <v>4</v>
      </c>
      <c r="I782" s="3">
        <v>26</v>
      </c>
      <c r="J782" s="3">
        <v>4</v>
      </c>
      <c r="K782" s="2">
        <f>IF(logVir!K782="","",logVir!K782-SKir!K782*logKir!K782-SLir!K782*logHir!K782-SLir!K782*logQir!K782)</f>
        <v>-0.33094870150904721</v>
      </c>
      <c r="L782" s="2">
        <f>IF(logVir!L782="","",logVir!L782-SKir!L782*logKir!L782-SLir!L782*logHir!L782-SLir!L782*logQir!L782)</f>
        <v>-0.20999088717883518</v>
      </c>
      <c r="M782" s="2">
        <f>IF(logVir!M782="","",logVir!M782-SKir!M782*logKir!M782-SLir!M782*logHir!M782-SLir!M782*logQir!M782)</f>
        <v>-0.28955062737585568</v>
      </c>
      <c r="N782" s="2">
        <f>IF(logVir!N782="","",logVir!N782-SKir!N782*logKir!N782-SLir!N782*logHir!N782-SLir!N782*logQir!N782)</f>
        <v>-0.25739882358335714</v>
      </c>
      <c r="O782" s="2">
        <f>IF(logVir!O782="","",logVir!O782-SKir!O782*logKir!O782-SLir!O782*logHir!O782-SLir!O782*logQir!O782)</f>
        <v>-0.31910698962712442</v>
      </c>
    </row>
    <row r="783" spans="1:15" x14ac:dyDescent="0.55000000000000004">
      <c r="A783" s="3">
        <v>26</v>
      </c>
      <c r="B783" s="3">
        <v>5</v>
      </c>
      <c r="I783" s="3">
        <v>26</v>
      </c>
      <c r="J783" s="3">
        <v>5</v>
      </c>
      <c r="K783" s="2">
        <f>IF(logVir!K783="","",logVir!K783-SKir!K783*logKir!K783-SLir!K783*logHir!K783-SLir!K783*logQir!K783)</f>
        <v>-0.10399458004253502</v>
      </c>
      <c r="L783" s="2">
        <f>IF(logVir!L783="","",logVir!L783-SKir!L783*logKir!L783-SLir!L783*logHir!L783-SLir!L783*logQir!L783)</f>
        <v>-0.17999897978858345</v>
      </c>
      <c r="M783" s="2">
        <f>IF(logVir!M783="","",logVir!M783-SKir!M783*logKir!M783-SLir!M783*logHir!M783-SLir!M783*logQir!M783)</f>
        <v>4.6180982969230462E-2</v>
      </c>
      <c r="N783" s="2">
        <f>IF(logVir!N783="","",logVir!N783-SKir!N783*logKir!N783-SLir!N783*logHir!N783-SLir!N783*logQir!N783)</f>
        <v>0.23363809251827822</v>
      </c>
      <c r="O783" s="2">
        <f>IF(logVir!O783="","",logVir!O783-SKir!O783*logKir!O783-SLir!O783*logHir!O783-SLir!O783*logQir!O783)</f>
        <v>0.34409293787401563</v>
      </c>
    </row>
    <row r="784" spans="1:15" x14ac:dyDescent="0.55000000000000004">
      <c r="A784" s="3">
        <v>26</v>
      </c>
      <c r="B784" s="3">
        <v>6</v>
      </c>
      <c r="I784" s="3">
        <v>26</v>
      </c>
      <c r="J784" s="3">
        <v>6</v>
      </c>
      <c r="K784" s="2">
        <f>IF(logVir!K784="","",logVir!K784-SKir!K784*logKir!K784-SLir!K784*logHir!K784-SLir!K784*logQir!K784)</f>
        <v>-0.26905395254236347</v>
      </c>
      <c r="L784" s="2">
        <f>IF(logVir!L784="","",logVir!L784-SKir!L784*logKir!L784-SLir!L784*logHir!L784-SLir!L784*logQir!L784)</f>
        <v>-0.20270585859608267</v>
      </c>
      <c r="M784" s="2">
        <f>IF(logVir!M784="","",logVir!M784-SKir!M784*logKir!M784-SLir!M784*logHir!M784-SLir!M784*logQir!M784)</f>
        <v>-0.19673249342830978</v>
      </c>
      <c r="N784" s="2">
        <f>IF(logVir!N784="","",logVir!N784-SKir!N784*logKir!N784-SLir!N784*logHir!N784-SLir!N784*logQir!N784)</f>
        <v>-0.12753096634891342</v>
      </c>
      <c r="O784" s="2">
        <f>IF(logVir!O784="","",logVir!O784-SKir!O784*logKir!O784-SLir!O784*logHir!O784-SLir!O784*logQir!O784)</f>
        <v>-0.23817159745380584</v>
      </c>
    </row>
    <row r="785" spans="1:15" x14ac:dyDescent="0.55000000000000004">
      <c r="A785" s="3">
        <v>26</v>
      </c>
      <c r="B785" s="3">
        <v>7</v>
      </c>
      <c r="I785" s="3">
        <v>26</v>
      </c>
      <c r="J785" s="3">
        <v>7</v>
      </c>
      <c r="K785" s="2">
        <f>IF(logVir!K785="","",logVir!K785-SKir!K785*logKir!K785-SLir!K785*logHir!K785-SLir!K785*logQir!K785)</f>
        <v>0.69573817678022631</v>
      </c>
      <c r="L785" s="2">
        <f>IF(logVir!L785="","",logVir!L785-SKir!L785*logKir!L785-SLir!L785*logHir!L785-SLir!L785*logQir!L785)</f>
        <v>0.66744747493926282</v>
      </c>
      <c r="M785" s="2">
        <f>IF(logVir!M785="","",logVir!M785-SKir!M785*logKir!M785-SLir!M785*logHir!M785-SLir!M785*logQir!M785)</f>
        <v>0.79201445458492981</v>
      </c>
      <c r="N785" s="2">
        <f>IF(logVir!N785="","",logVir!N785-SKir!N785*logKir!N785-SLir!N785*logHir!N785-SLir!N785*logQir!N785)</f>
        <v>0.77011418821222877</v>
      </c>
      <c r="O785" s="2">
        <f>IF(logVir!O785="","",logVir!O785-SKir!O785*logKir!O785-SLir!O785*logHir!O785-SLir!O785*logQir!O785)</f>
        <v>0.60578654127672682</v>
      </c>
    </row>
    <row r="786" spans="1:15" x14ac:dyDescent="0.55000000000000004">
      <c r="A786" s="3">
        <v>26</v>
      </c>
      <c r="B786" s="3">
        <v>8</v>
      </c>
      <c r="I786" s="3">
        <v>26</v>
      </c>
      <c r="J786" s="3">
        <v>8</v>
      </c>
      <c r="K786" s="2">
        <f>IF(logVir!K786="","",logVir!K786-SKir!K786*logKir!K786-SLir!K786*logHir!K786-SLir!K786*logQir!K786)</f>
        <v>-0.44353606235137688</v>
      </c>
      <c r="L786" s="2">
        <f>IF(logVir!L786="","",logVir!L786-SKir!L786*logKir!L786-SLir!L786*logHir!L786-SLir!L786*logQir!L786)</f>
        <v>-0.42155744421898156</v>
      </c>
      <c r="M786" s="2">
        <f>IF(logVir!M786="","",logVir!M786-SKir!M786*logKir!M786-SLir!M786*logHir!M786-SLir!M786*logQir!M786)</f>
        <v>-0.1734311893041712</v>
      </c>
      <c r="N786" s="2">
        <f>IF(logVir!N786="","",logVir!N786-SKir!N786*logKir!N786-SLir!N786*logHir!N786-SLir!N786*logQir!N786)</f>
        <v>-0.16095121435811888</v>
      </c>
      <c r="O786" s="2">
        <f>IF(logVir!O786="","",logVir!O786-SKir!O786*logKir!O786-SLir!O786*logHir!O786-SLir!O786*logQir!O786)</f>
        <v>0.30953879089442998</v>
      </c>
    </row>
    <row r="787" spans="1:15" x14ac:dyDescent="0.55000000000000004">
      <c r="A787" s="3">
        <v>26</v>
      </c>
      <c r="B787" s="3">
        <v>9</v>
      </c>
      <c r="I787" s="3">
        <v>26</v>
      </c>
      <c r="J787" s="3">
        <v>9</v>
      </c>
      <c r="K787" s="2">
        <f>IF(logVir!K787="","",logVir!K787-SKir!K787*logKir!K787-SLir!K787*logHir!K787-SLir!K787*logQir!K787)</f>
        <v>-7.6802876659143551E-2</v>
      </c>
      <c r="L787" s="2">
        <f>IF(logVir!L787="","",logVir!L787-SKir!L787*logKir!L787-SLir!L787*logHir!L787-SLir!L787*logQir!L787)</f>
        <v>-3.3591065721581048E-2</v>
      </c>
      <c r="M787" s="2">
        <f>IF(logVir!M787="","",logVir!M787-SKir!M787*logKir!M787-SLir!M787*logHir!M787-SLir!M787*logQir!M787)</f>
        <v>-2.774876746015268E-2</v>
      </c>
      <c r="N787" s="2">
        <f>IF(logVir!N787="","",logVir!N787-SKir!N787*logKir!N787-SLir!N787*logHir!N787-SLir!N787*logQir!N787)</f>
        <v>3.9753565137610067E-2</v>
      </c>
      <c r="O787" s="2">
        <f>IF(logVir!O787="","",logVir!O787-SKir!O787*logKir!O787-SLir!O787*logHir!O787-SLir!O787*logQir!O787)</f>
        <v>4.8075016225620049E-2</v>
      </c>
    </row>
    <row r="788" spans="1:15" x14ac:dyDescent="0.55000000000000004">
      <c r="A788" s="3">
        <v>26</v>
      </c>
      <c r="B788" s="3">
        <v>10</v>
      </c>
      <c r="I788" s="3">
        <v>26</v>
      </c>
      <c r="J788" s="3">
        <v>10</v>
      </c>
      <c r="K788" s="2">
        <f>IF(logVir!K788="","",logVir!K788-SKir!K788*logKir!K788-SLir!K788*logHir!K788-SLir!K788*logQir!K788)</f>
        <v>-1.1732515792703138E-2</v>
      </c>
      <c r="L788" s="2">
        <f>IF(logVir!L788="","",logVir!L788-SKir!L788*logKir!L788-SLir!L788*logHir!L788-SLir!L788*logQir!L788)</f>
        <v>2.7273502002140154E-3</v>
      </c>
      <c r="M788" s="2">
        <f>IF(logVir!M788="","",logVir!M788-SKir!M788*logKir!M788-SLir!M788*logHir!M788-SLir!M788*logQir!M788)</f>
        <v>5.2165073601407028E-2</v>
      </c>
      <c r="N788" s="2">
        <f>IF(logVir!N788="","",logVir!N788-SKir!N788*logKir!N788-SLir!N788*logHir!N788-SLir!N788*logQir!N788)</f>
        <v>6.6601258149281417E-2</v>
      </c>
      <c r="O788" s="2">
        <f>IF(logVir!O788="","",logVir!O788-SKir!O788*logKir!O788-SLir!O788*logHir!O788-SLir!O788*logQir!O788)</f>
        <v>-2.3699951780060215E-2</v>
      </c>
    </row>
    <row r="789" spans="1:15" x14ac:dyDescent="0.55000000000000004">
      <c r="A789" s="3">
        <v>26</v>
      </c>
      <c r="B789" s="3">
        <v>11</v>
      </c>
      <c r="I789" s="3">
        <v>26</v>
      </c>
      <c r="J789" s="3">
        <v>11</v>
      </c>
      <c r="K789" s="2">
        <f>IF(logVir!K789="","",logVir!K789-SKir!K789*logKir!K789-SLir!K789*logHir!K789-SLir!K789*logQir!K789)</f>
        <v>0.34244748036985834</v>
      </c>
      <c r="L789" s="2">
        <f>IF(logVir!L789="","",logVir!L789-SKir!L789*logKir!L789-SLir!L789*logHir!L789-SLir!L789*logQir!L789)</f>
        <v>0.48811014665341063</v>
      </c>
      <c r="M789" s="2">
        <f>IF(logVir!M789="","",logVir!M789-SKir!M789*logKir!M789-SLir!M789*logHir!M789-SLir!M789*logQir!M789)</f>
        <v>0.47621591099468896</v>
      </c>
      <c r="N789" s="2">
        <f>IF(logVir!N789="","",logVir!N789-SKir!N789*logKir!N789-SLir!N789*logHir!N789-SLir!N789*logQir!N789)</f>
        <v>0.42054891063218197</v>
      </c>
      <c r="O789" s="2">
        <f>IF(logVir!O789="","",logVir!O789-SKir!O789*logKir!O789-SLir!O789*logHir!O789-SLir!O789*logQir!O789)</f>
        <v>0.84409409442978411</v>
      </c>
    </row>
    <row r="790" spans="1:15" x14ac:dyDescent="0.55000000000000004">
      <c r="A790" s="3">
        <v>26</v>
      </c>
      <c r="B790" s="3">
        <v>12</v>
      </c>
      <c r="I790" s="3">
        <v>26</v>
      </c>
      <c r="J790" s="3">
        <v>12</v>
      </c>
      <c r="K790" s="2">
        <f>IF(logVir!K790="","",logVir!K790-SKir!K790*logKir!K790-SLir!K790*logHir!K790-SLir!K790*logQir!K790)</f>
        <v>4.100688433132603E-2</v>
      </c>
      <c r="L790" s="2">
        <f>IF(logVir!L790="","",logVir!L790-SKir!L790*logKir!L790-SLir!L790*logHir!L790-SLir!L790*logQir!L790)</f>
        <v>3.3772330244361284E-2</v>
      </c>
      <c r="M790" s="2">
        <f>IF(logVir!M790="","",logVir!M790-SKir!M790*logKir!M790-SLir!M790*logHir!M790-SLir!M790*logQir!M790)</f>
        <v>-1.027764785236672E-2</v>
      </c>
      <c r="N790" s="2">
        <f>IF(logVir!N790="","",logVir!N790-SKir!N790*logKir!N790-SLir!N790*logHir!N790-SLir!N790*logQir!N790)</f>
        <v>0.24011528306076041</v>
      </c>
      <c r="O790" s="2">
        <f>IF(logVir!O790="","",logVir!O790-SKir!O790*logKir!O790-SLir!O790*logHir!O790-SLir!O790*logQir!O790)</f>
        <v>0.23562019768535813</v>
      </c>
    </row>
    <row r="791" spans="1:15" x14ac:dyDescent="0.55000000000000004">
      <c r="A791" s="3">
        <v>26</v>
      </c>
      <c r="B791" s="3">
        <v>13</v>
      </c>
      <c r="I791" s="3">
        <v>26</v>
      </c>
      <c r="J791" s="3">
        <v>13</v>
      </c>
      <c r="K791" s="2">
        <f>IF(logVir!K791="","",logVir!K791-SKir!K791*logKir!K791-SLir!K791*logHir!K791-SLir!K791*logQir!K791)</f>
        <v>1.1364581813257553</v>
      </c>
      <c r="L791" s="2">
        <f>IF(logVir!L791="","",logVir!L791-SKir!L791*logKir!L791-SLir!L791*logHir!L791-SLir!L791*logQir!L791)</f>
        <v>0.99317576597962909</v>
      </c>
      <c r="M791" s="2">
        <f>IF(logVir!M791="","",logVir!M791-SKir!M791*logKir!M791-SLir!M791*logHir!M791-SLir!M791*logQir!M791)</f>
        <v>1.126459426609304</v>
      </c>
      <c r="N791" s="2">
        <f>IF(logVir!N791="","",logVir!N791-SKir!N791*logKir!N791-SLir!N791*logHir!N791-SLir!N791*logQir!N791)</f>
        <v>1.2593954583304494</v>
      </c>
      <c r="O791" s="2">
        <f>IF(logVir!O791="","",logVir!O791-SKir!O791*logKir!O791-SLir!O791*logHir!O791-SLir!O791*logQir!O791)</f>
        <v>0.70201991962548616</v>
      </c>
    </row>
    <row r="792" spans="1:15" x14ac:dyDescent="0.55000000000000004">
      <c r="A792" s="3">
        <v>26</v>
      </c>
      <c r="B792" s="3">
        <v>14</v>
      </c>
      <c r="I792" s="3">
        <v>26</v>
      </c>
      <c r="J792" s="3">
        <v>14</v>
      </c>
      <c r="K792" s="2">
        <f>IF(logVir!K792="","",logVir!K792-SKir!K792*logKir!K792-SLir!K792*logHir!K792-SLir!K792*logQir!K792)</f>
        <v>0.21779625275181469</v>
      </c>
      <c r="L792" s="2">
        <f>IF(logVir!L792="","",logVir!L792-SKir!L792*logKir!L792-SLir!L792*logHir!L792-SLir!L792*logQir!L792)</f>
        <v>0.3382448735325177</v>
      </c>
      <c r="M792" s="2">
        <f>IF(logVir!M792="","",logVir!M792-SKir!M792*logKir!M792-SLir!M792*logHir!M792-SLir!M792*logQir!M792)</f>
        <v>-0.26831206256754025</v>
      </c>
      <c r="N792" s="2">
        <f>IF(logVir!N792="","",logVir!N792-SKir!N792*logKir!N792-SLir!N792*logHir!N792-SLir!N792*logQir!N792)</f>
        <v>-0.38145230119323781</v>
      </c>
      <c r="O792" s="2">
        <f>IF(logVir!O792="","",logVir!O792-SKir!O792*logKir!O792-SLir!O792*logHir!O792-SLir!O792*logQir!O792)</f>
        <v>-8.8266257139470432E-3</v>
      </c>
    </row>
    <row r="793" spans="1:15" x14ac:dyDescent="0.55000000000000004">
      <c r="A793" s="3">
        <v>26</v>
      </c>
      <c r="B793" s="3">
        <v>15</v>
      </c>
      <c r="I793" s="3">
        <v>26</v>
      </c>
      <c r="J793" s="3">
        <v>15</v>
      </c>
      <c r="K793" s="2">
        <f>IF(logVir!K793="","",logVir!K793-SKir!K793*logKir!K793-SLir!K793*logHir!K793-SLir!K793*logQir!K793)</f>
        <v>0.36180958936834529</v>
      </c>
      <c r="L793" s="2">
        <f>IF(logVir!L793="","",logVir!L793-SKir!L793*logKir!L793-SLir!L793*logHir!L793-SLir!L793*logQir!L793)</f>
        <v>0.21312612210017637</v>
      </c>
      <c r="M793" s="2">
        <f>IF(logVir!M793="","",logVir!M793-SKir!M793*logKir!M793-SLir!M793*logHir!M793-SLir!M793*logQir!M793)</f>
        <v>0.1957173961000786</v>
      </c>
      <c r="N793" s="2">
        <f>IF(logVir!N793="","",logVir!N793-SKir!N793*logKir!N793-SLir!N793*logHir!N793-SLir!N793*logQir!N793)</f>
        <v>0.33126025787383323</v>
      </c>
      <c r="O793" s="2">
        <f>IF(logVir!O793="","",logVir!O793-SKir!O793*logKir!O793-SLir!O793*logHir!O793-SLir!O793*logQir!O793)</f>
        <v>0.14839769408329856</v>
      </c>
    </row>
    <row r="794" spans="1:15" x14ac:dyDescent="0.55000000000000004">
      <c r="A794" s="3">
        <v>26</v>
      </c>
      <c r="B794" s="3">
        <v>16</v>
      </c>
      <c r="I794" s="3">
        <v>26</v>
      </c>
      <c r="J794" s="3">
        <v>16</v>
      </c>
      <c r="K794" s="2">
        <f>IF(logVir!K794="","",logVir!K794-SKir!K794*logKir!K794-SLir!K794*logHir!K794-SLir!K794*logQir!K794)</f>
        <v>0.40829253611453875</v>
      </c>
      <c r="L794" s="2">
        <f>IF(logVir!L794="","",logVir!L794-SKir!L794*logKir!L794-SLir!L794*logHir!L794-SLir!L794*logQir!L794)</f>
        <v>0.52515471990224638</v>
      </c>
      <c r="M794" s="2">
        <f>IF(logVir!M794="","",logVir!M794-SKir!M794*logKir!M794-SLir!M794*logHir!M794-SLir!M794*logQir!M794)</f>
        <v>0.64999554483590738</v>
      </c>
      <c r="N794" s="2">
        <f>IF(logVir!N794="","",logVir!N794-SKir!N794*logKir!N794-SLir!N794*logHir!N794-SLir!N794*logQir!N794)</f>
        <v>0.83187671759776927</v>
      </c>
      <c r="O794" s="2">
        <f>IF(logVir!O794="","",logVir!O794-SKir!O794*logKir!O794-SLir!O794*logHir!O794-SLir!O794*logQir!O794)</f>
        <v>0.67487299510971943</v>
      </c>
    </row>
    <row r="795" spans="1:15" x14ac:dyDescent="0.55000000000000004">
      <c r="A795" s="3">
        <v>26</v>
      </c>
      <c r="B795" s="3">
        <v>17</v>
      </c>
      <c r="I795" s="3">
        <v>26</v>
      </c>
      <c r="J795" s="3">
        <v>17</v>
      </c>
      <c r="K795" s="2">
        <f>IF(logVir!K795="","",logVir!K795-SKir!K795*logKir!K795-SLir!K795*logHir!K795-SLir!K795*logQir!K795)</f>
        <v>-3.3586664249567265E-2</v>
      </c>
      <c r="L795" s="2">
        <f>IF(logVir!L795="","",logVir!L795-SKir!L795*logKir!L795-SLir!L795*logHir!L795-SLir!L795*logQir!L795)</f>
        <v>7.9035988187248732E-2</v>
      </c>
      <c r="M795" s="2">
        <f>IF(logVir!M795="","",logVir!M795-SKir!M795*logKir!M795-SLir!M795*logHir!M795-SLir!M795*logQir!M795)</f>
        <v>-1.7678464141336714E-3</v>
      </c>
      <c r="N795" s="2">
        <f>IF(logVir!N795="","",logVir!N795-SKir!N795*logKir!N795-SLir!N795*logHir!N795-SLir!N795*logQir!N795)</f>
        <v>5.5627603399549141E-2</v>
      </c>
      <c r="O795" s="2">
        <f>IF(logVir!O795="","",logVir!O795-SKir!O795*logKir!O795-SLir!O795*logHir!O795-SLir!O795*logQir!O795)</f>
        <v>0.21824987652827041</v>
      </c>
    </row>
    <row r="796" spans="1:15" x14ac:dyDescent="0.55000000000000004">
      <c r="A796" s="3">
        <v>26</v>
      </c>
      <c r="B796" s="3">
        <v>18</v>
      </c>
      <c r="I796" s="3">
        <v>26</v>
      </c>
      <c r="J796" s="3">
        <v>18</v>
      </c>
      <c r="K796" s="2">
        <f>IF(logVir!K796="","",logVir!K796-SKir!K796*logKir!K796-SLir!K796*logHir!K796-SLir!K796*logQir!K796)</f>
        <v>4.7075736869180568E-2</v>
      </c>
      <c r="L796" s="2">
        <f>IF(logVir!L796="","",logVir!L796-SKir!L796*logKir!L796-SLir!L796*logHir!L796-SLir!L796*logQir!L796)</f>
        <v>0.11236182787611852</v>
      </c>
      <c r="M796" s="2">
        <f>IF(logVir!M796="","",logVir!M796-SKir!M796*logKir!M796-SLir!M796*logHir!M796-SLir!M796*logQir!M796)</f>
        <v>0.17271768004920907</v>
      </c>
      <c r="N796" s="2">
        <f>IF(logVir!N796="","",logVir!N796-SKir!N796*logKir!N796-SLir!N796*logHir!N796-SLir!N796*logQir!N796)</f>
        <v>0.18524271761340513</v>
      </c>
      <c r="O796" s="2">
        <f>IF(logVir!O796="","",logVir!O796-SKir!O796*logKir!O796-SLir!O796*logHir!O796-SLir!O796*logQir!O796)</f>
        <v>0.21298275249460447</v>
      </c>
    </row>
    <row r="797" spans="1:15" x14ac:dyDescent="0.55000000000000004">
      <c r="A797" s="3">
        <v>26</v>
      </c>
      <c r="B797" s="3">
        <v>19</v>
      </c>
      <c r="I797" s="3">
        <v>26</v>
      </c>
      <c r="J797" s="3">
        <v>19</v>
      </c>
      <c r="K797" s="2">
        <f>IF(logVir!K797="","",logVir!K797-SKir!K797*logKir!K797-SLir!K797*logHir!K797-SLir!K797*logQir!K797)</f>
        <v>-0.15407158840783092</v>
      </c>
      <c r="L797" s="2">
        <f>IF(logVir!L797="","",logVir!L797-SKir!L797*logKir!L797-SLir!L797*logHir!L797-SLir!L797*logQir!L797)</f>
        <v>-9.0652013555116845E-2</v>
      </c>
      <c r="M797" s="2">
        <f>IF(logVir!M797="","",logVir!M797-SKir!M797*logKir!M797-SLir!M797*logHir!M797-SLir!M797*logQir!M797)</f>
        <v>6.4085085906685074E-4</v>
      </c>
      <c r="N797" s="2">
        <f>IF(logVir!N797="","",logVir!N797-SKir!N797*logKir!N797-SLir!N797*logHir!N797-SLir!N797*logQir!N797)</f>
        <v>-2.8735094160528968E-3</v>
      </c>
      <c r="O797" s="2">
        <f>IF(logVir!O797="","",logVir!O797-SKir!O797*logKir!O797-SLir!O797*logHir!O797-SLir!O797*logQir!O797)</f>
        <v>-8.3567813281780479E-2</v>
      </c>
    </row>
    <row r="798" spans="1:15" x14ac:dyDescent="0.55000000000000004">
      <c r="A798" s="3">
        <v>26</v>
      </c>
      <c r="B798" s="3">
        <v>20</v>
      </c>
      <c r="I798" s="3">
        <v>26</v>
      </c>
      <c r="J798" s="3">
        <v>20</v>
      </c>
      <c r="K798" s="2">
        <f>IF(logVir!K798="","",logVir!K798-SKir!K798*logKir!K798-SLir!K798*logHir!K798-SLir!K798*logQir!K798)</f>
        <v>2.2520761867775574E-3</v>
      </c>
      <c r="L798" s="2">
        <f>IF(logVir!L798="","",logVir!L798-SKir!L798*logKir!L798-SLir!L798*logHir!L798-SLir!L798*logQir!L798)</f>
        <v>1.761480625803254E-2</v>
      </c>
      <c r="M798" s="2">
        <f>IF(logVir!M798="","",logVir!M798-SKir!M798*logKir!M798-SLir!M798*logHir!M798-SLir!M798*logQir!M798)</f>
        <v>1.6757664476891157E-2</v>
      </c>
      <c r="N798" s="2">
        <f>IF(logVir!N798="","",logVir!N798-SKir!N798*logKir!N798-SLir!N798*logHir!N798-SLir!N798*logQir!N798)</f>
        <v>4.1076485495912078E-2</v>
      </c>
      <c r="O798" s="2">
        <f>IF(logVir!O798="","",logVir!O798-SKir!O798*logKir!O798-SLir!O798*logHir!O798-SLir!O798*logQir!O798)</f>
        <v>3.2644019661298707E-4</v>
      </c>
    </row>
    <row r="799" spans="1:15" x14ac:dyDescent="0.55000000000000004">
      <c r="A799" s="3">
        <v>26</v>
      </c>
      <c r="B799" s="3">
        <v>21</v>
      </c>
      <c r="I799" s="3">
        <v>26</v>
      </c>
      <c r="J799" s="3">
        <v>21</v>
      </c>
      <c r="K799" s="2">
        <f>IF(logVir!K799="","",logVir!K799-SKir!K799*logKir!K799-SLir!K799*logHir!K799-SLir!K799*logQir!K799)</f>
        <v>3.7573849018573607E-2</v>
      </c>
      <c r="L799" s="2">
        <f>IF(logVir!L799="","",logVir!L799-SKir!L799*logKir!L799-SLir!L799*logHir!L799-SLir!L799*logQir!L799)</f>
        <v>5.2334423530324137E-3</v>
      </c>
      <c r="M799" s="2">
        <f>IF(logVir!M799="","",logVir!M799-SKir!M799*logKir!M799-SLir!M799*logHir!M799-SLir!M799*logQir!M799)</f>
        <v>0.14414519062215339</v>
      </c>
      <c r="N799" s="2">
        <f>IF(logVir!N799="","",logVir!N799-SKir!N799*logKir!N799-SLir!N799*logHir!N799-SLir!N799*logQir!N799)</f>
        <v>-1.3832555720492912E-2</v>
      </c>
      <c r="O799" s="2">
        <f>IF(logVir!O799="","",logVir!O799-SKir!O799*logKir!O799-SLir!O799*logHir!O799-SLir!O799*logQir!O799)</f>
        <v>-2.3521494062321232E-2</v>
      </c>
    </row>
    <row r="800" spans="1:15" x14ac:dyDescent="0.55000000000000004">
      <c r="A800" s="3">
        <v>26</v>
      </c>
      <c r="B800" s="3">
        <v>22</v>
      </c>
      <c r="I800" s="3">
        <v>26</v>
      </c>
      <c r="J800" s="3">
        <v>22</v>
      </c>
      <c r="K800" s="2">
        <f>IF(logVir!K800="","",logVir!K800-SKir!K800*logKir!K800-SLir!K800*logHir!K800-SLir!K800*logQir!K800)</f>
        <v>0.1897996119298612</v>
      </c>
      <c r="L800" s="2">
        <f>IF(logVir!L800="","",logVir!L800-SKir!L800*logKir!L800-SLir!L800*logHir!L800-SLir!L800*logQir!L800)</f>
        <v>-1.1789719878012792E-2</v>
      </c>
      <c r="M800" s="2">
        <f>IF(logVir!M800="","",logVir!M800-SKir!M800*logKir!M800-SLir!M800*logHir!M800-SLir!M800*logQir!M800)</f>
        <v>-0.26697783592452173</v>
      </c>
      <c r="N800" s="2">
        <f>IF(logVir!N800="","",logVir!N800-SKir!N800*logKir!N800-SLir!N800*logHir!N800-SLir!N800*logQir!N800)</f>
        <v>-0.11319243030225644</v>
      </c>
      <c r="O800" s="2">
        <f>IF(logVir!O800="","",logVir!O800-SKir!O800*logKir!O800-SLir!O800*logHir!O800-SLir!O800*logQir!O800)</f>
        <v>7.3771694075094457E-3</v>
      </c>
    </row>
    <row r="801" spans="1:15" x14ac:dyDescent="0.55000000000000004">
      <c r="A801" s="3">
        <v>26</v>
      </c>
      <c r="B801" s="3">
        <v>23</v>
      </c>
      <c r="I801" s="3">
        <v>26</v>
      </c>
      <c r="J801" s="3">
        <v>23</v>
      </c>
      <c r="K801" s="2">
        <f>IF(logVir!K801="","",logVir!K801-SKir!K801*logKir!K801-SLir!K801*logHir!K801-SLir!K801*logQir!K801)</f>
        <v>4.7139803753401058E-2</v>
      </c>
      <c r="L801" s="2">
        <f>IF(logVir!L801="","",logVir!L801-SKir!L801*logKir!L801-SLir!L801*logHir!L801-SLir!L801*logQir!L801)</f>
        <v>4.8568997753322008E-3</v>
      </c>
      <c r="M801" s="2">
        <f>IF(logVir!M801="","",logVir!M801-SKir!M801*logKir!M801-SLir!M801*logHir!M801-SLir!M801*logQir!M801)</f>
        <v>5.5474890108982426E-2</v>
      </c>
      <c r="N801" s="2">
        <f>IF(logVir!N801="","",logVir!N801-SKir!N801*logKir!N801-SLir!N801*logHir!N801-SLir!N801*logQir!N801)</f>
        <v>5.319898720744471E-2</v>
      </c>
      <c r="O801" s="2">
        <f>IF(logVir!O801="","",logVir!O801-SKir!O801*logKir!O801-SLir!O801*logHir!O801-SLir!O801*logQir!O801)</f>
        <v>0.15861145455769979</v>
      </c>
    </row>
    <row r="802" spans="1:15" x14ac:dyDescent="0.55000000000000004">
      <c r="A802" s="3">
        <v>26</v>
      </c>
      <c r="B802" s="3">
        <v>24</v>
      </c>
      <c r="I802" s="3">
        <v>26</v>
      </c>
      <c r="J802" s="3">
        <v>24</v>
      </c>
      <c r="K802" s="2">
        <f>IF(logVir!K802="","",logVir!K802-SKir!K802*logKir!K802-SLir!K802*logHir!K802-SLir!K802*logQir!K802)</f>
        <v>9.7704565833670293E-2</v>
      </c>
      <c r="L802" s="2">
        <f>IF(logVir!L802="","",logVir!L802-SKir!L802*logKir!L802-SLir!L802*logHir!L802-SLir!L802*logQir!L802)</f>
        <v>-0.11976155111215034</v>
      </c>
      <c r="M802" s="2">
        <f>IF(logVir!M802="","",logVir!M802-SKir!M802*logKir!M802-SLir!M802*logHir!M802-SLir!M802*logQir!M802)</f>
        <v>2.3900679137879452E-2</v>
      </c>
      <c r="N802" s="2">
        <f>IF(logVir!N802="","",logVir!N802-SKir!N802*logKir!N802-SLir!N802*logHir!N802-SLir!N802*logQir!N802)</f>
        <v>-2.7301963058315015E-3</v>
      </c>
      <c r="O802" s="2">
        <f>IF(logVir!O802="","",logVir!O802-SKir!O802*logKir!O802-SLir!O802*logHir!O802-SLir!O802*logQir!O802)</f>
        <v>7.8167589687245423E-2</v>
      </c>
    </row>
    <row r="803" spans="1:15" x14ac:dyDescent="0.55000000000000004">
      <c r="A803" s="3">
        <v>26</v>
      </c>
      <c r="B803" s="3">
        <v>25</v>
      </c>
      <c r="I803" s="3">
        <v>26</v>
      </c>
      <c r="J803" s="3">
        <v>25</v>
      </c>
      <c r="K803" s="2">
        <f>IF(logVir!K803="","",logVir!K803-SKir!K803*logKir!K803-SLir!K803*logHir!K803-SLir!K803*logQir!K803)</f>
        <v>2.9809968930881281E-2</v>
      </c>
      <c r="L803" s="2">
        <f>IF(logVir!L803="","",logVir!L803-SKir!L803*logKir!L803-SLir!L803*logHir!L803-SLir!L803*logQir!L803)</f>
        <v>9.6118406746645846E-3</v>
      </c>
      <c r="M803" s="2">
        <f>IF(logVir!M803="","",logVir!M803-SKir!M803*logKir!M803-SLir!M803*logHir!M803-SLir!M803*logQir!M803)</f>
        <v>1.7722442900014838E-2</v>
      </c>
      <c r="N803" s="2">
        <f>IF(logVir!N803="","",logVir!N803-SKir!N803*logKir!N803-SLir!N803*logHir!N803-SLir!N803*logQir!N803)</f>
        <v>0.10538043579069357</v>
      </c>
      <c r="O803" s="2">
        <f>IF(logVir!O803="","",logVir!O803-SKir!O803*logKir!O803-SLir!O803*logHir!O803-SLir!O803*logQir!O803)</f>
        <v>0.10948468199602354</v>
      </c>
    </row>
    <row r="804" spans="1:15" x14ac:dyDescent="0.55000000000000004">
      <c r="A804" s="3">
        <v>26</v>
      </c>
      <c r="B804" s="3">
        <v>26</v>
      </c>
      <c r="I804" s="3">
        <v>26</v>
      </c>
      <c r="J804" s="3">
        <v>26</v>
      </c>
      <c r="K804" s="2">
        <f>IF(logVir!K804="","",logVir!K804-SKir!K804*logKir!K804-SLir!K804*logHir!K804-SLir!K804*logQir!K804)</f>
        <v>-2.5579470371821719E-3</v>
      </c>
      <c r="L804" s="2">
        <f>IF(logVir!L804="","",logVir!L804-SKir!L804*logKir!L804-SLir!L804*logHir!L804-SLir!L804*logQir!L804)</f>
        <v>-6.4017575876086336E-2</v>
      </c>
      <c r="M804" s="2">
        <f>IF(logVir!M804="","",logVir!M804-SKir!M804*logKir!M804-SLir!M804*logHir!M804-SLir!M804*logQir!M804)</f>
        <v>-8.5349798878245134E-2</v>
      </c>
      <c r="N804" s="2">
        <f>IF(logVir!N804="","",logVir!N804-SKir!N804*logKir!N804-SLir!N804*logHir!N804-SLir!N804*logQir!N804)</f>
        <v>-5.530272284628629E-2</v>
      </c>
      <c r="O804" s="2">
        <f>IF(logVir!O804="","",logVir!O804-SKir!O804*logKir!O804-SLir!O804*logHir!O804-SLir!O804*logQir!O804)</f>
        <v>-0.18727622687812556</v>
      </c>
    </row>
    <row r="805" spans="1:15" x14ac:dyDescent="0.55000000000000004">
      <c r="A805" s="3">
        <v>26</v>
      </c>
      <c r="B805" s="3">
        <v>27</v>
      </c>
      <c r="I805" s="3">
        <v>26</v>
      </c>
      <c r="J805" s="3">
        <v>27</v>
      </c>
      <c r="K805" s="2">
        <f>IF(logVir!K805="","",logVir!K805-SKir!K805*logKir!K805-SLir!K805*logHir!K805-SLir!K805*logQir!K805)</f>
        <v>3.3291829894460494E-2</v>
      </c>
      <c r="L805" s="2">
        <f>IF(logVir!L805="","",logVir!L805-SKir!L805*logKir!L805-SLir!L805*logHir!L805-SLir!L805*logQir!L805)</f>
        <v>-7.989257402247131E-2</v>
      </c>
      <c r="M805" s="2">
        <f>IF(logVir!M805="","",logVir!M805-SKir!M805*logKir!M805-SLir!M805*logHir!M805-SLir!M805*logQir!M805)</f>
        <v>-7.8275850685984721E-2</v>
      </c>
      <c r="N805" s="2">
        <f>IF(logVir!N805="","",logVir!N805-SKir!N805*logKir!N805-SLir!N805*logHir!N805-SLir!N805*logQir!N805)</f>
        <v>-9.3038620745799411E-2</v>
      </c>
      <c r="O805" s="2">
        <f>IF(logVir!O805="","",logVir!O805-SKir!O805*logKir!O805-SLir!O805*logHir!O805-SLir!O805*logQir!O805)</f>
        <v>-0.14452482164794467</v>
      </c>
    </row>
    <row r="806" spans="1:15" x14ac:dyDescent="0.55000000000000004">
      <c r="A806" s="3">
        <v>26</v>
      </c>
      <c r="B806" s="3">
        <v>28</v>
      </c>
      <c r="I806" s="3">
        <v>26</v>
      </c>
      <c r="J806" s="3">
        <v>28</v>
      </c>
      <c r="K806" s="2">
        <f>IF(logVir!K806="","",logVir!K806-SKir!K806*logKir!K806-SLir!K806*logHir!K806-SLir!K806*logQir!K806)</f>
        <v>1.3704234892942199E-2</v>
      </c>
      <c r="L806" s="2">
        <f>IF(logVir!L806="","",logVir!L806-SKir!L806*logKir!L806-SLir!L806*logHir!L806-SLir!L806*logQir!L806)</f>
        <v>1.7754556919020538E-2</v>
      </c>
      <c r="M806" s="2">
        <f>IF(logVir!M806="","",logVir!M806-SKir!M806*logKir!M806-SLir!M806*logHir!M806-SLir!M806*logQir!M806)</f>
        <v>7.2829411454506041E-2</v>
      </c>
      <c r="N806" s="2">
        <f>IF(logVir!N806="","",logVir!N806-SKir!N806*logKir!N806-SLir!N806*logHir!N806-SLir!N806*logQir!N806)</f>
        <v>6.1061356023310503E-2</v>
      </c>
      <c r="O806" s="2">
        <f>IF(logVir!O806="","",logVir!O806-SKir!O806*logKir!O806-SLir!O806*logHir!O806-SLir!O806*logQir!O806)</f>
        <v>1.2205443108735014E-2</v>
      </c>
    </row>
    <row r="807" spans="1:15" x14ac:dyDescent="0.55000000000000004">
      <c r="A807" s="3">
        <v>26</v>
      </c>
      <c r="B807" s="3">
        <v>29</v>
      </c>
      <c r="I807" s="3">
        <v>26</v>
      </c>
      <c r="J807" s="3">
        <v>29</v>
      </c>
      <c r="K807" s="2">
        <f>IF(logVir!K807="","",logVir!K807-SKir!K807*logKir!K807-SLir!K807*logHir!K807-SLir!K807*logQir!K807)</f>
        <v>2.0981632086176701E-2</v>
      </c>
      <c r="L807" s="2">
        <f>IF(logVir!L807="","",logVir!L807-SKir!L807*logKir!L807-SLir!L807*logHir!L807-SLir!L807*logQir!L807)</f>
        <v>5.3787714827476026E-2</v>
      </c>
      <c r="M807" s="2">
        <f>IF(logVir!M807="","",logVir!M807-SKir!M807*logKir!M807-SLir!M807*logHir!M807-SLir!M807*logQir!M807)</f>
        <v>0.24998410200189181</v>
      </c>
      <c r="N807" s="2">
        <f>IF(logVir!N807="","",logVir!N807-SKir!N807*logKir!N807-SLir!N807*logHir!N807-SLir!N807*logQir!N807)</f>
        <v>0.23975071871325934</v>
      </c>
      <c r="O807" s="2">
        <f>IF(logVir!O807="","",logVir!O807-SKir!O807*logKir!O807-SLir!O807*logHir!O807-SLir!O807*logQir!O807)</f>
        <v>5.6674761494172159E-2</v>
      </c>
    </row>
    <row r="808" spans="1:15" x14ac:dyDescent="0.55000000000000004">
      <c r="A808" s="3">
        <v>26</v>
      </c>
      <c r="B808" s="3">
        <v>30</v>
      </c>
      <c r="I808" s="3">
        <v>26</v>
      </c>
      <c r="J808" s="3">
        <v>30</v>
      </c>
      <c r="K808" s="2">
        <f>IF(logVir!K808="","",logVir!K808-SKir!K808*logKir!K808-SLir!K808*logHir!K808-SLir!K808*logQir!K808)</f>
        <v>1.3493116256890703E-2</v>
      </c>
      <c r="L808" s="2">
        <f>IF(logVir!L808="","",logVir!L808-SKir!L808*logKir!L808-SLir!L808*logHir!L808-SLir!L808*logQir!L808)</f>
        <v>5.7041589879379462E-2</v>
      </c>
      <c r="M808" s="2">
        <f>IF(logVir!M808="","",logVir!M808-SKir!M808*logKir!M808-SLir!M808*logHir!M808-SLir!M808*logQir!M808)</f>
        <v>-4.1454104918917503E-2</v>
      </c>
      <c r="N808" s="2">
        <f>IF(logVir!N808="","",logVir!N808-SKir!N808*logKir!N808-SLir!N808*logHir!N808-SLir!N808*logQir!N808)</f>
        <v>2.0598105610848516E-2</v>
      </c>
      <c r="O808" s="2">
        <f>IF(logVir!O808="","",logVir!O808-SKir!O808*logKir!O808-SLir!O808*logHir!O808-SLir!O808*logQir!O808)</f>
        <v>5.6547208949285895E-2</v>
      </c>
    </row>
    <row r="809" spans="1:15" x14ac:dyDescent="0.55000000000000004">
      <c r="A809" s="3">
        <v>26</v>
      </c>
      <c r="B809" s="3">
        <v>31</v>
      </c>
      <c r="I809" s="3">
        <v>26</v>
      </c>
      <c r="J809" s="3">
        <v>31</v>
      </c>
      <c r="K809" s="2">
        <f>IF(logVir!K809="","",logVir!K809-SKir!K809*logKir!K809-SLir!K809*logHir!K809-SLir!K809*logQir!K809)</f>
        <v>9.8549667619912101E-2</v>
      </c>
      <c r="L809" s="2">
        <f>IF(logVir!L809="","",logVir!L809-SKir!L809*logKir!L809-SLir!L809*logHir!L809-SLir!L809*logQir!L809)</f>
        <v>0.10598458309091115</v>
      </c>
      <c r="M809" s="2">
        <f>IF(logVir!M809="","",logVir!M809-SKir!M809*logKir!M809-SLir!M809*logHir!M809-SLir!M809*logQir!M809)</f>
        <v>2.8703225278589831E-2</v>
      </c>
      <c r="N809" s="2">
        <f>IF(logVir!N809="","",logVir!N809-SKir!N809*logKir!N809-SLir!N809*logHir!N809-SLir!N809*logQir!N809)</f>
        <v>6.8553065221507822E-2</v>
      </c>
      <c r="O809" s="2">
        <f>IF(logVir!O809="","",logVir!O809-SKir!O809*logKir!O809-SLir!O809*logHir!O809-SLir!O809*logQir!O809)</f>
        <v>1.9109733662615605E-2</v>
      </c>
    </row>
    <row r="810" spans="1:15" x14ac:dyDescent="0.55000000000000004">
      <c r="A810" s="3">
        <v>27</v>
      </c>
      <c r="B810" s="3">
        <v>1</v>
      </c>
      <c r="I810" s="3">
        <v>27</v>
      </c>
      <c r="J810" s="3">
        <v>1</v>
      </c>
      <c r="K810" s="2">
        <f>IF(logVir!K810="","",logVir!K810-SKir!K810*logKir!K810-SLir!K810*logHir!K810-SLir!K810*logQir!K810)</f>
        <v>-0.7467594378517306</v>
      </c>
      <c r="L810" s="2">
        <f>IF(logVir!L810="","",logVir!L810-SKir!L810*logKir!L810-SLir!L810*logHir!L810-SLir!L810*logQir!L810)</f>
        <v>-1.7832453029954134</v>
      </c>
      <c r="M810" s="2">
        <f>IF(logVir!M810="","",logVir!M810-SKir!M810*logKir!M810-SLir!M810*logHir!M810-SLir!M810*logQir!M810)</f>
        <v>-1.8762541674409063</v>
      </c>
      <c r="N810" s="2">
        <f>IF(logVir!N810="","",logVir!N810-SKir!N810*logKir!N810-SLir!N810*logHir!N810-SLir!N810*logQir!N810)</f>
        <v>-1.9137252444035786</v>
      </c>
      <c r="O810" s="2">
        <f>IF(logVir!O810="","",logVir!O810-SKir!O810*logKir!O810-SLir!O810*logHir!O810-SLir!O810*logQir!O810)</f>
        <v>-1.8548187198056274</v>
      </c>
    </row>
    <row r="811" spans="1:15" x14ac:dyDescent="0.55000000000000004">
      <c r="A811" s="3">
        <v>27</v>
      </c>
      <c r="B811" s="3">
        <v>2</v>
      </c>
      <c r="I811" s="3">
        <v>27</v>
      </c>
      <c r="J811" s="3">
        <v>2</v>
      </c>
      <c r="K811" s="2">
        <f>IF(logVir!K811="","",logVir!K811-SKir!K811*logKir!K811-SLir!K811*logHir!K811-SLir!K811*logQir!K811)</f>
        <v>-0.59676160374363485</v>
      </c>
      <c r="L811" s="2">
        <f>IF(logVir!L811="","",logVir!L811-SKir!L811*logKir!L811-SLir!L811*logHir!L811-SLir!L811*logQir!L811)</f>
        <v>-0.71862161649592426</v>
      </c>
      <c r="M811" s="2">
        <f>IF(logVir!M811="","",logVir!M811-SKir!M811*logKir!M811-SLir!M811*logHir!M811-SLir!M811*logQir!M811)</f>
        <v>-0.4939769442783728</v>
      </c>
      <c r="N811" s="2">
        <f>IF(logVir!N811="","",logVir!N811-SKir!N811*logKir!N811-SLir!N811*logHir!N811-SLir!N811*logQir!N811)</f>
        <v>-0.40374345674058143</v>
      </c>
      <c r="O811" s="2">
        <f>IF(logVir!O811="","",logVir!O811-SKir!O811*logKir!O811-SLir!O811*logHir!O811-SLir!O811*logQir!O811)</f>
        <v>-0.41220462567435978</v>
      </c>
    </row>
    <row r="812" spans="1:15" x14ac:dyDescent="0.55000000000000004">
      <c r="A812" s="3">
        <v>27</v>
      </c>
      <c r="B812" s="3">
        <v>3</v>
      </c>
      <c r="I812" s="3">
        <v>27</v>
      </c>
      <c r="J812" s="3">
        <v>3</v>
      </c>
      <c r="K812" s="2">
        <f>IF(logVir!K812="","",logVir!K812-SKir!K812*logKir!K812-SLir!K812*logHir!K812-SLir!K812*logQir!K812)</f>
        <v>-2.7686594065704742E-2</v>
      </c>
      <c r="L812" s="2">
        <f>IF(logVir!L812="","",logVir!L812-SKir!L812*logKir!L812-SLir!L812*logHir!L812-SLir!L812*logQir!L812)</f>
        <v>0.18401651958985843</v>
      </c>
      <c r="M812" s="2">
        <f>IF(logVir!M812="","",logVir!M812-SKir!M812*logKir!M812-SLir!M812*logHir!M812-SLir!M812*logQir!M812)</f>
        <v>0.17068700789067748</v>
      </c>
      <c r="N812" s="2">
        <f>IF(logVir!N812="","",logVir!N812-SKir!N812*logKir!N812-SLir!N812*logHir!N812-SLir!N812*logQir!N812)</f>
        <v>0.13936081183377602</v>
      </c>
      <c r="O812" s="2">
        <f>IF(logVir!O812="","",logVir!O812-SKir!O812*logKir!O812-SLir!O812*logHir!O812-SLir!O812*logQir!O812)</f>
        <v>7.3940966975907074E-2</v>
      </c>
    </row>
    <row r="813" spans="1:15" x14ac:dyDescent="0.55000000000000004">
      <c r="A813" s="3">
        <v>27</v>
      </c>
      <c r="B813" s="3">
        <v>4</v>
      </c>
      <c r="I813" s="3">
        <v>27</v>
      </c>
      <c r="J813" s="3">
        <v>4</v>
      </c>
      <c r="K813" s="2">
        <f>IF(logVir!K813="","",logVir!K813-SKir!K813*logKir!K813-SLir!K813*logHir!K813-SLir!K813*logQir!K813)</f>
        <v>-0.1386693942462216</v>
      </c>
      <c r="L813" s="2">
        <f>IF(logVir!L813="","",logVir!L813-SKir!L813*logKir!L813-SLir!L813*logHir!L813-SLir!L813*logQir!L813)</f>
        <v>-0.24885870918287145</v>
      </c>
      <c r="M813" s="2">
        <f>IF(logVir!M813="","",logVir!M813-SKir!M813*logKir!M813-SLir!M813*logHir!M813-SLir!M813*logQir!M813)</f>
        <v>-0.16737014453856694</v>
      </c>
      <c r="N813" s="2">
        <f>IF(logVir!N813="","",logVir!N813-SKir!N813*logKir!N813-SLir!N813*logHir!N813-SLir!N813*logQir!N813)</f>
        <v>-2.1353171514528257E-2</v>
      </c>
      <c r="O813" s="2">
        <f>IF(logVir!O813="","",logVir!O813-SKir!O813*logKir!O813-SLir!O813*logHir!O813-SLir!O813*logQir!O813)</f>
        <v>-7.5054983056194235E-2</v>
      </c>
    </row>
    <row r="814" spans="1:15" x14ac:dyDescent="0.55000000000000004">
      <c r="A814" s="3">
        <v>27</v>
      </c>
      <c r="B814" s="3">
        <v>5</v>
      </c>
      <c r="I814" s="3">
        <v>27</v>
      </c>
      <c r="J814" s="3">
        <v>5</v>
      </c>
      <c r="K814" s="2">
        <f>IF(logVir!K814="","",logVir!K814-SKir!K814*logKir!K814-SLir!K814*logHir!K814-SLir!K814*logQir!K814)</f>
        <v>8.810422556769322E-2</v>
      </c>
      <c r="L814" s="2">
        <f>IF(logVir!L814="","",logVir!L814-SKir!L814*logKir!L814-SLir!L814*logHir!L814-SLir!L814*logQir!L814)</f>
        <v>0.19938510399367715</v>
      </c>
      <c r="M814" s="2">
        <f>IF(logVir!M814="","",logVir!M814-SKir!M814*logKir!M814-SLir!M814*logHir!M814-SLir!M814*logQir!M814)</f>
        <v>0.12463802787329485</v>
      </c>
      <c r="N814" s="2">
        <f>IF(logVir!N814="","",logVir!N814-SKir!N814*logKir!N814-SLir!N814*logHir!N814-SLir!N814*logQir!N814)</f>
        <v>6.9511823266165396E-2</v>
      </c>
      <c r="O814" s="2">
        <f>IF(logVir!O814="","",logVir!O814-SKir!O814*logKir!O814-SLir!O814*logHir!O814-SLir!O814*logQir!O814)</f>
        <v>0.37187460231982694</v>
      </c>
    </row>
    <row r="815" spans="1:15" x14ac:dyDescent="0.55000000000000004">
      <c r="A815" s="3">
        <v>27</v>
      </c>
      <c r="B815" s="3">
        <v>6</v>
      </c>
      <c r="I815" s="3">
        <v>27</v>
      </c>
      <c r="J815" s="3">
        <v>6</v>
      </c>
      <c r="K815" s="2">
        <f>IF(logVir!K815="","",logVir!K815-SKir!K815*logKir!K815-SLir!K815*logHir!K815-SLir!K815*logQir!K815)</f>
        <v>0.15418769992371789</v>
      </c>
      <c r="L815" s="2">
        <f>IF(logVir!L815="","",logVir!L815-SKir!L815*logKir!L815-SLir!L815*logHir!L815-SLir!L815*logQir!L815)</f>
        <v>0.12693403603805181</v>
      </c>
      <c r="M815" s="2">
        <f>IF(logVir!M815="","",logVir!M815-SKir!M815*logKir!M815-SLir!M815*logHir!M815-SLir!M815*logQir!M815)</f>
        <v>-0.13211038668020481</v>
      </c>
      <c r="N815" s="2">
        <f>IF(logVir!N815="","",logVir!N815-SKir!N815*logKir!N815-SLir!N815*logHir!N815-SLir!N815*logQir!N815)</f>
        <v>-1.2408714635839035E-2</v>
      </c>
      <c r="O815" s="2">
        <f>IF(logVir!O815="","",logVir!O815-SKir!O815*logKir!O815-SLir!O815*logHir!O815-SLir!O815*logQir!O815)</f>
        <v>9.4819348744697718E-2</v>
      </c>
    </row>
    <row r="816" spans="1:15" x14ac:dyDescent="0.55000000000000004">
      <c r="A816" s="3">
        <v>27</v>
      </c>
      <c r="B816" s="3">
        <v>7</v>
      </c>
      <c r="I816" s="3">
        <v>27</v>
      </c>
      <c r="J816" s="3">
        <v>7</v>
      </c>
      <c r="K816" s="2">
        <f>IF(logVir!K816="","",logVir!K816-SKir!K816*logKir!K816-SLir!K816*logHir!K816-SLir!K816*logQir!K816)</f>
        <v>0.25289791210528323</v>
      </c>
      <c r="L816" s="2">
        <f>IF(logVir!L816="","",logVir!L816-SKir!L816*logKir!L816-SLir!L816*logHir!L816-SLir!L816*logQir!L816)</f>
        <v>-7.0289200030106413E-2</v>
      </c>
      <c r="M816" s="2">
        <f>IF(logVir!M816="","",logVir!M816-SKir!M816*logKir!M816-SLir!M816*logHir!M816-SLir!M816*logQir!M816)</f>
        <v>-2.9145608846209023E-2</v>
      </c>
      <c r="N816" s="2">
        <f>IF(logVir!N816="","",logVir!N816-SKir!N816*logKir!N816-SLir!N816*logHir!N816-SLir!N816*logQir!N816)</f>
        <v>1.9904132598896583E-2</v>
      </c>
      <c r="O816" s="2">
        <f>IF(logVir!O816="","",logVir!O816-SKir!O816*logKir!O816-SLir!O816*logHir!O816-SLir!O816*logQir!O816)</f>
        <v>5.5974093033516359E-2</v>
      </c>
    </row>
    <row r="817" spans="1:15" x14ac:dyDescent="0.55000000000000004">
      <c r="A817" s="3">
        <v>27</v>
      </c>
      <c r="B817" s="3">
        <v>8</v>
      </c>
      <c r="I817" s="3">
        <v>27</v>
      </c>
      <c r="J817" s="3">
        <v>8</v>
      </c>
      <c r="K817" s="2">
        <f>IF(logVir!K817="","",logVir!K817-SKir!K817*logKir!K817-SLir!K817*logHir!K817-SLir!K817*logQir!K817)</f>
        <v>-7.4695045796423318E-2</v>
      </c>
      <c r="L817" s="2">
        <f>IF(logVir!L817="","",logVir!L817-SKir!L817*logKir!L817-SLir!L817*logHir!L817-SLir!L817*logQir!L817)</f>
        <v>-7.2743789680341786E-2</v>
      </c>
      <c r="M817" s="2">
        <f>IF(logVir!M817="","",logVir!M817-SKir!M817*logKir!M817-SLir!M817*logHir!M817-SLir!M817*logQir!M817)</f>
        <v>-2.4828471192107071E-2</v>
      </c>
      <c r="N817" s="2">
        <f>IF(logVir!N817="","",logVir!N817-SKir!N817*logKir!N817-SLir!N817*logHir!N817-SLir!N817*logQir!N817)</f>
        <v>0.11348143409097888</v>
      </c>
      <c r="O817" s="2">
        <f>IF(logVir!O817="","",logVir!O817-SKir!O817*logKir!O817-SLir!O817*logHir!O817-SLir!O817*logQir!O817)</f>
        <v>0.25953268999419726</v>
      </c>
    </row>
    <row r="818" spans="1:15" x14ac:dyDescent="0.55000000000000004">
      <c r="A818" s="3">
        <v>27</v>
      </c>
      <c r="B818" s="3">
        <v>9</v>
      </c>
      <c r="I818" s="3">
        <v>27</v>
      </c>
      <c r="J818" s="3">
        <v>9</v>
      </c>
      <c r="K818" s="2">
        <f>IF(logVir!K818="","",logVir!K818-SKir!K818*logKir!K818-SLir!K818*logHir!K818-SLir!K818*logQir!K818)</f>
        <v>5.2247984843634597E-2</v>
      </c>
      <c r="L818" s="2">
        <f>IF(logVir!L818="","",logVir!L818-SKir!L818*logKir!L818-SLir!L818*logHir!L818-SLir!L818*logQir!L818)</f>
        <v>1.0538880432169322E-2</v>
      </c>
      <c r="M818" s="2">
        <f>IF(logVir!M818="","",logVir!M818-SKir!M818*logKir!M818-SLir!M818*logHir!M818-SLir!M818*logQir!M818)</f>
        <v>9.2877136294367044E-2</v>
      </c>
      <c r="N818" s="2">
        <f>IF(logVir!N818="","",logVir!N818-SKir!N818*logKir!N818-SLir!N818*logHir!N818-SLir!N818*logQir!N818)</f>
        <v>4.4195563516639086E-2</v>
      </c>
      <c r="O818" s="2">
        <f>IF(logVir!O818="","",logVir!O818-SKir!O818*logKir!O818-SLir!O818*logHir!O818-SLir!O818*logQir!O818)</f>
        <v>7.1719433133864835E-2</v>
      </c>
    </row>
    <row r="819" spans="1:15" x14ac:dyDescent="0.55000000000000004">
      <c r="A819" s="3">
        <v>27</v>
      </c>
      <c r="B819" s="3">
        <v>10</v>
      </c>
      <c r="I819" s="3">
        <v>27</v>
      </c>
      <c r="J819" s="3">
        <v>10</v>
      </c>
      <c r="K819" s="2">
        <f>IF(logVir!K819="","",logVir!K819-SKir!K819*logKir!K819-SLir!K819*logHir!K819-SLir!K819*logQir!K819)</f>
        <v>-0.20725634746269081</v>
      </c>
      <c r="L819" s="2">
        <f>IF(logVir!L819="","",logVir!L819-SKir!L819*logKir!L819-SLir!L819*logHir!L819-SLir!L819*logQir!L819)</f>
        <v>-0.10625019086446849</v>
      </c>
      <c r="M819" s="2">
        <f>IF(logVir!M819="","",logVir!M819-SKir!M819*logKir!M819-SLir!M819*logHir!M819-SLir!M819*logQir!M819)</f>
        <v>-7.7169500880811162E-2</v>
      </c>
      <c r="N819" s="2">
        <f>IF(logVir!N819="","",logVir!N819-SKir!N819*logKir!N819-SLir!N819*logHir!N819-SLir!N819*logQir!N819)</f>
        <v>1.7909163215541105E-2</v>
      </c>
      <c r="O819" s="2">
        <f>IF(logVir!O819="","",logVir!O819-SKir!O819*logKir!O819-SLir!O819*logHir!O819-SLir!O819*logQir!O819)</f>
        <v>4.0979449937720576E-2</v>
      </c>
    </row>
    <row r="820" spans="1:15" x14ac:dyDescent="0.55000000000000004">
      <c r="A820" s="3">
        <v>27</v>
      </c>
      <c r="B820" s="3">
        <v>11</v>
      </c>
      <c r="I820" s="3">
        <v>27</v>
      </c>
      <c r="J820" s="3">
        <v>11</v>
      </c>
      <c r="K820" s="2">
        <f>IF(logVir!K820="","",logVir!K820-SKir!K820*logKir!K820-SLir!K820*logHir!K820-SLir!K820*logQir!K820)</f>
        <v>5.501314360643321E-3</v>
      </c>
      <c r="L820" s="2">
        <f>IF(logVir!L820="","",logVir!L820-SKir!L820*logKir!L820-SLir!L820*logHir!L820-SLir!L820*logQir!L820)</f>
        <v>-0.51898577070530227</v>
      </c>
      <c r="M820" s="2">
        <f>IF(logVir!M820="","",logVir!M820-SKir!M820*logKir!M820-SLir!M820*logHir!M820-SLir!M820*logQir!M820)</f>
        <v>-0.83567789943180193</v>
      </c>
      <c r="N820" s="2">
        <f>IF(logVir!N820="","",logVir!N820-SKir!N820*logKir!N820-SLir!N820*logHir!N820-SLir!N820*logQir!N820)</f>
        <v>-0.69396940172131216</v>
      </c>
      <c r="O820" s="2">
        <f>IF(logVir!O820="","",logVir!O820-SKir!O820*logKir!O820-SLir!O820*logHir!O820-SLir!O820*logQir!O820)</f>
        <v>-0.53078031941650505</v>
      </c>
    </row>
    <row r="821" spans="1:15" x14ac:dyDescent="0.55000000000000004">
      <c r="A821" s="3">
        <v>27</v>
      </c>
      <c r="B821" s="3">
        <v>12</v>
      </c>
      <c r="I821" s="3">
        <v>27</v>
      </c>
      <c r="J821" s="3">
        <v>12</v>
      </c>
      <c r="K821" s="2">
        <f>IF(logVir!K821="","",logVir!K821-SKir!K821*logKir!K821-SLir!K821*logHir!K821-SLir!K821*logQir!K821)</f>
        <v>-2.9517228391871861E-2</v>
      </c>
      <c r="L821" s="2">
        <f>IF(logVir!L821="","",logVir!L821-SKir!L821*logKir!L821-SLir!L821*logHir!L821-SLir!L821*logQir!L821)</f>
        <v>-2.724891586892432E-2</v>
      </c>
      <c r="M821" s="2">
        <f>IF(logVir!M821="","",logVir!M821-SKir!M821*logKir!M821-SLir!M821*logHir!M821-SLir!M821*logQir!M821)</f>
        <v>8.510726244772715E-2</v>
      </c>
      <c r="N821" s="2">
        <f>IF(logVir!N821="","",logVir!N821-SKir!N821*logKir!N821-SLir!N821*logHir!N821-SLir!N821*logQir!N821)</f>
        <v>-7.1619717904779501E-2</v>
      </c>
      <c r="O821" s="2">
        <f>IF(logVir!O821="","",logVir!O821-SKir!O821*logKir!O821-SLir!O821*logHir!O821-SLir!O821*logQir!O821)</f>
        <v>-5.661567738333402E-2</v>
      </c>
    </row>
    <row r="822" spans="1:15" x14ac:dyDescent="0.55000000000000004">
      <c r="A822" s="3">
        <v>27</v>
      </c>
      <c r="B822" s="3">
        <v>13</v>
      </c>
      <c r="I822" s="3">
        <v>27</v>
      </c>
      <c r="J822" s="3">
        <v>13</v>
      </c>
      <c r="K822" s="2">
        <f>IF(logVir!K822="","",logVir!K822-SKir!K822*logKir!K822-SLir!K822*logHir!K822-SLir!K822*logQir!K822)</f>
        <v>0.83042450081728869</v>
      </c>
      <c r="L822" s="2">
        <f>IF(logVir!L822="","",logVir!L822-SKir!L822*logKir!L822-SLir!L822*logHir!L822-SLir!L822*logQir!L822)</f>
        <v>0.85052832547187673</v>
      </c>
      <c r="M822" s="2">
        <f>IF(logVir!M822="","",logVir!M822-SKir!M822*logKir!M822-SLir!M822*logHir!M822-SLir!M822*logQir!M822)</f>
        <v>0.944821408306314</v>
      </c>
      <c r="N822" s="2">
        <f>IF(logVir!N822="","",logVir!N822-SKir!N822*logKir!N822-SLir!N822*logHir!N822-SLir!N822*logQir!N822)</f>
        <v>1.2165601142667752</v>
      </c>
      <c r="O822" s="2">
        <f>IF(logVir!O822="","",logVir!O822-SKir!O822*logKir!O822-SLir!O822*logHir!O822-SLir!O822*logQir!O822)</f>
        <v>0.63168155888025523</v>
      </c>
    </row>
    <row r="823" spans="1:15" x14ac:dyDescent="0.55000000000000004">
      <c r="A823" s="3">
        <v>27</v>
      </c>
      <c r="B823" s="3">
        <v>14</v>
      </c>
      <c r="I823" s="3">
        <v>27</v>
      </c>
      <c r="J823" s="3">
        <v>14</v>
      </c>
      <c r="K823" s="2">
        <f>IF(logVir!K823="","",logVir!K823-SKir!K823*logKir!K823-SLir!K823*logHir!K823-SLir!K823*logQir!K823)</f>
        <v>0.11276497839449352</v>
      </c>
      <c r="L823" s="2">
        <f>IF(logVir!L823="","",logVir!L823-SKir!L823*logKir!L823-SLir!L823*logHir!L823-SLir!L823*logQir!L823)</f>
        <v>0.21593293814505896</v>
      </c>
      <c r="M823" s="2">
        <f>IF(logVir!M823="","",logVir!M823-SKir!M823*logKir!M823-SLir!M823*logHir!M823-SLir!M823*logQir!M823)</f>
        <v>0.28819996774216289</v>
      </c>
      <c r="N823" s="2">
        <f>IF(logVir!N823="","",logVir!N823-SKir!N823*logKir!N823-SLir!N823*logHir!N823-SLir!N823*logQir!N823)</f>
        <v>0.63213829517037867</v>
      </c>
      <c r="O823" s="2">
        <f>IF(logVir!O823="","",logVir!O823-SKir!O823*logKir!O823-SLir!O823*logHir!O823-SLir!O823*logQir!O823)</f>
        <v>0.6232086472738686</v>
      </c>
    </row>
    <row r="824" spans="1:15" x14ac:dyDescent="0.55000000000000004">
      <c r="A824" s="3">
        <v>27</v>
      </c>
      <c r="B824" s="3">
        <v>15</v>
      </c>
      <c r="I824" s="3">
        <v>27</v>
      </c>
      <c r="J824" s="3">
        <v>15</v>
      </c>
      <c r="K824" s="2">
        <f>IF(logVir!K824="","",logVir!K824-SKir!K824*logKir!K824-SLir!K824*logHir!K824-SLir!K824*logQir!K824)</f>
        <v>-0.10657740786832656</v>
      </c>
      <c r="L824" s="2">
        <f>IF(logVir!L824="","",logVir!L824-SKir!L824*logKir!L824-SLir!L824*logHir!L824-SLir!L824*logQir!L824)</f>
        <v>-0.13009349933250092</v>
      </c>
      <c r="M824" s="2">
        <f>IF(logVir!M824="","",logVir!M824-SKir!M824*logKir!M824-SLir!M824*logHir!M824-SLir!M824*logQir!M824)</f>
        <v>-5.9197547092186373E-2</v>
      </c>
      <c r="N824" s="2">
        <f>IF(logVir!N824="","",logVir!N824-SKir!N824*logKir!N824-SLir!N824*logHir!N824-SLir!N824*logQir!N824)</f>
        <v>2.3029143054013428E-2</v>
      </c>
      <c r="O824" s="2">
        <f>IF(logVir!O824="","",logVir!O824-SKir!O824*logKir!O824-SLir!O824*logHir!O824-SLir!O824*logQir!O824)</f>
        <v>-5.7757630679968284E-3</v>
      </c>
    </row>
    <row r="825" spans="1:15" x14ac:dyDescent="0.55000000000000004">
      <c r="A825" s="3">
        <v>27</v>
      </c>
      <c r="B825" s="3">
        <v>16</v>
      </c>
      <c r="I825" s="3">
        <v>27</v>
      </c>
      <c r="J825" s="3">
        <v>16</v>
      </c>
      <c r="K825" s="2">
        <f>IF(logVir!K825="","",logVir!K825-SKir!K825*logKir!K825-SLir!K825*logHir!K825-SLir!K825*logQir!K825)</f>
        <v>-0.102270274806418</v>
      </c>
      <c r="L825" s="2">
        <f>IF(logVir!L825="","",logVir!L825-SKir!L825*logKir!L825-SLir!L825*logHir!L825-SLir!L825*logQir!L825)</f>
        <v>-0.1123730590850206</v>
      </c>
      <c r="M825" s="2">
        <f>IF(logVir!M825="","",logVir!M825-SKir!M825*logKir!M825-SLir!M825*logHir!M825-SLir!M825*logQir!M825)</f>
        <v>-0.12074968454141195</v>
      </c>
      <c r="N825" s="2">
        <f>IF(logVir!N825="","",logVir!N825-SKir!N825*logKir!N825-SLir!N825*logHir!N825-SLir!N825*logQir!N825)</f>
        <v>-4.9653613820699695E-2</v>
      </c>
      <c r="O825" s="2">
        <f>IF(logVir!O825="","",logVir!O825-SKir!O825*logKir!O825-SLir!O825*logHir!O825-SLir!O825*logQir!O825)</f>
        <v>-0.11826936602449824</v>
      </c>
    </row>
    <row r="826" spans="1:15" x14ac:dyDescent="0.55000000000000004">
      <c r="A826" s="3">
        <v>27</v>
      </c>
      <c r="B826" s="3">
        <v>17</v>
      </c>
      <c r="I826" s="3">
        <v>27</v>
      </c>
      <c r="J826" s="3">
        <v>17</v>
      </c>
      <c r="K826" s="2">
        <f>IF(logVir!K826="","",logVir!K826-SKir!K826*logKir!K826-SLir!K826*logHir!K826-SLir!K826*logQir!K826)</f>
        <v>0.2607931117405633</v>
      </c>
      <c r="L826" s="2">
        <f>IF(logVir!L826="","",logVir!L826-SKir!L826*logKir!L826-SLir!L826*logHir!L826-SLir!L826*logQir!L826)</f>
        <v>0.32674590736466569</v>
      </c>
      <c r="M826" s="2">
        <f>IF(logVir!M826="","",logVir!M826-SKir!M826*logKir!M826-SLir!M826*logHir!M826-SLir!M826*logQir!M826)</f>
        <v>0.26075693090559471</v>
      </c>
      <c r="N826" s="2">
        <f>IF(logVir!N826="","",logVir!N826-SKir!N826*logKir!N826-SLir!N826*logHir!N826-SLir!N826*logQir!N826)</f>
        <v>0.31770287458713259</v>
      </c>
      <c r="O826" s="2">
        <f>IF(logVir!O826="","",logVir!O826-SKir!O826*logKir!O826-SLir!O826*logHir!O826-SLir!O826*logQir!O826)</f>
        <v>0.5237181288984335</v>
      </c>
    </row>
    <row r="827" spans="1:15" x14ac:dyDescent="0.55000000000000004">
      <c r="A827" s="3">
        <v>27</v>
      </c>
      <c r="B827" s="3">
        <v>18</v>
      </c>
      <c r="I827" s="3">
        <v>27</v>
      </c>
      <c r="J827" s="3">
        <v>18</v>
      </c>
      <c r="K827" s="2">
        <f>IF(logVir!K827="","",logVir!K827-SKir!K827*logKir!K827-SLir!K827*logHir!K827-SLir!K827*logQir!K827)</f>
        <v>-3.1796433975039562E-2</v>
      </c>
      <c r="L827" s="2">
        <f>IF(logVir!L827="","",logVir!L827-SKir!L827*logKir!L827-SLir!L827*logHir!L827-SLir!L827*logQir!L827)</f>
        <v>-7.3148009219523816E-2</v>
      </c>
      <c r="M827" s="2">
        <f>IF(logVir!M827="","",logVir!M827-SKir!M827*logKir!M827-SLir!M827*logHir!M827-SLir!M827*logQir!M827)</f>
        <v>-9.4092567190953422E-2</v>
      </c>
      <c r="N827" s="2">
        <f>IF(logVir!N827="","",logVir!N827-SKir!N827*logKir!N827-SLir!N827*logHir!N827-SLir!N827*logQir!N827)</f>
        <v>1.0144025386660649E-2</v>
      </c>
      <c r="O827" s="2">
        <f>IF(logVir!O827="","",logVir!O827-SKir!O827*logKir!O827-SLir!O827*logHir!O827-SLir!O827*logQir!O827)</f>
        <v>2.9028120720454423E-2</v>
      </c>
    </row>
    <row r="828" spans="1:15" x14ac:dyDescent="0.55000000000000004">
      <c r="A828" s="3">
        <v>27</v>
      </c>
      <c r="B828" s="3">
        <v>19</v>
      </c>
      <c r="I828" s="3">
        <v>27</v>
      </c>
      <c r="J828" s="3">
        <v>19</v>
      </c>
      <c r="K828" s="2">
        <f>IF(logVir!K828="","",logVir!K828-SKir!K828*logKir!K828-SLir!K828*logHir!K828-SLir!K828*logQir!K828)</f>
        <v>0.15226766409899559</v>
      </c>
      <c r="L828" s="2">
        <f>IF(logVir!L828="","",logVir!L828-SKir!L828*logKir!L828-SLir!L828*logHir!L828-SLir!L828*logQir!L828)</f>
        <v>0.17649066302450955</v>
      </c>
      <c r="M828" s="2">
        <f>IF(logVir!M828="","",logVir!M828-SKir!M828*logKir!M828-SLir!M828*logHir!M828-SLir!M828*logQir!M828)</f>
        <v>0.17680173525707688</v>
      </c>
      <c r="N828" s="2">
        <f>IF(logVir!N828="","",logVir!N828-SKir!N828*logKir!N828-SLir!N828*logHir!N828-SLir!N828*logQir!N828)</f>
        <v>0.1692143309200265</v>
      </c>
      <c r="O828" s="2">
        <f>IF(logVir!O828="","",logVir!O828-SKir!O828*logKir!O828-SLir!O828*logHir!O828-SLir!O828*logQir!O828)</f>
        <v>0.15033590723624893</v>
      </c>
    </row>
    <row r="829" spans="1:15" x14ac:dyDescent="0.55000000000000004">
      <c r="A829" s="3">
        <v>27</v>
      </c>
      <c r="B829" s="3">
        <v>20</v>
      </c>
      <c r="I829" s="3">
        <v>27</v>
      </c>
      <c r="J829" s="3">
        <v>20</v>
      </c>
      <c r="K829" s="2">
        <f>IF(logVir!K829="","",logVir!K829-SKir!K829*logKir!K829-SLir!K829*logHir!K829-SLir!K829*logQir!K829)</f>
        <v>-9.3648584915396391E-2</v>
      </c>
      <c r="L829" s="2">
        <f>IF(logVir!L829="","",logVir!L829-SKir!L829*logKir!L829-SLir!L829*logHir!L829-SLir!L829*logQir!L829)</f>
        <v>-0.12857326772382541</v>
      </c>
      <c r="M829" s="2">
        <f>IF(logVir!M829="","",logVir!M829-SKir!M829*logKir!M829-SLir!M829*logHir!M829-SLir!M829*logQir!M829)</f>
        <v>-0.13234355440091333</v>
      </c>
      <c r="N829" s="2">
        <f>IF(logVir!N829="","",logVir!N829-SKir!N829*logKir!N829-SLir!N829*logHir!N829-SLir!N829*logQir!N829)</f>
        <v>-0.11892770500923477</v>
      </c>
      <c r="O829" s="2">
        <f>IF(logVir!O829="","",logVir!O829-SKir!O829*logKir!O829-SLir!O829*logHir!O829-SLir!O829*logQir!O829)</f>
        <v>-0.17071381428941457</v>
      </c>
    </row>
    <row r="830" spans="1:15" x14ac:dyDescent="0.55000000000000004">
      <c r="A830" s="3">
        <v>27</v>
      </c>
      <c r="B830" s="3">
        <v>21</v>
      </c>
      <c r="I830" s="3">
        <v>27</v>
      </c>
      <c r="J830" s="3">
        <v>21</v>
      </c>
      <c r="K830" s="2">
        <f>IF(logVir!K830="","",logVir!K830-SKir!K830*logKir!K830-SLir!K830*logHir!K830-SLir!K830*logQir!K830)</f>
        <v>2.0335060520563806E-2</v>
      </c>
      <c r="L830" s="2">
        <f>IF(logVir!L830="","",logVir!L830-SKir!L830*logKir!L830-SLir!L830*logHir!L830-SLir!L830*logQir!L830)</f>
        <v>3.5162210613141245E-2</v>
      </c>
      <c r="M830" s="2">
        <f>IF(logVir!M830="","",logVir!M830-SKir!M830*logKir!M830-SLir!M830*logHir!M830-SLir!M830*logQir!M830)</f>
        <v>0.13150197321088369</v>
      </c>
      <c r="N830" s="2">
        <f>IF(logVir!N830="","",logVir!N830-SKir!N830*logKir!N830-SLir!N830*logHir!N830-SLir!N830*logQir!N830)</f>
        <v>-3.3433262595169731E-2</v>
      </c>
      <c r="O830" s="2">
        <f>IF(logVir!O830="","",logVir!O830-SKir!O830*logKir!O830-SLir!O830*logHir!O830-SLir!O830*logQir!O830)</f>
        <v>-2.5236215413330571E-2</v>
      </c>
    </row>
    <row r="831" spans="1:15" x14ac:dyDescent="0.55000000000000004">
      <c r="A831" s="3">
        <v>27</v>
      </c>
      <c r="B831" s="3">
        <v>22</v>
      </c>
      <c r="I831" s="3">
        <v>27</v>
      </c>
      <c r="J831" s="3">
        <v>22</v>
      </c>
      <c r="K831" s="2">
        <f>IF(logVir!K831="","",logVir!K831-SKir!K831*logKir!K831-SLir!K831*logHir!K831-SLir!K831*logQir!K831)</f>
        <v>0.30506596564835953</v>
      </c>
      <c r="L831" s="2">
        <f>IF(logVir!L831="","",logVir!L831-SKir!L831*logKir!L831-SLir!L831*logHir!L831-SLir!L831*logQir!L831)</f>
        <v>0.34010949709093424</v>
      </c>
      <c r="M831" s="2">
        <f>IF(logVir!M831="","",logVir!M831-SKir!M831*logKir!M831-SLir!M831*logHir!M831-SLir!M831*logQir!M831)</f>
        <v>0.10366116869178611</v>
      </c>
      <c r="N831" s="2">
        <f>IF(logVir!N831="","",logVir!N831-SKir!N831*logKir!N831-SLir!N831*logHir!N831-SLir!N831*logQir!N831)</f>
        <v>0.13009620327807406</v>
      </c>
      <c r="O831" s="2">
        <f>IF(logVir!O831="","",logVir!O831-SKir!O831*logKir!O831-SLir!O831*logHir!O831-SLir!O831*logQir!O831)</f>
        <v>8.8681503135793621E-2</v>
      </c>
    </row>
    <row r="832" spans="1:15" x14ac:dyDescent="0.55000000000000004">
      <c r="A832" s="3">
        <v>27</v>
      </c>
      <c r="B832" s="3">
        <v>23</v>
      </c>
      <c r="I832" s="3">
        <v>27</v>
      </c>
      <c r="J832" s="3">
        <v>23</v>
      </c>
      <c r="K832" s="2">
        <f>IF(logVir!K832="","",logVir!K832-SKir!K832*logKir!K832-SLir!K832*logHir!K832-SLir!K832*logQir!K832)</f>
        <v>-0.11941411270602413</v>
      </c>
      <c r="L832" s="2">
        <f>IF(logVir!L832="","",logVir!L832-SKir!L832*logKir!L832-SLir!L832*logHir!L832-SLir!L832*logQir!L832)</f>
        <v>-0.13551063622622081</v>
      </c>
      <c r="M832" s="2">
        <f>IF(logVir!M832="","",logVir!M832-SKir!M832*logKir!M832-SLir!M832*logHir!M832-SLir!M832*logQir!M832)</f>
        <v>-0.17797044105623316</v>
      </c>
      <c r="N832" s="2">
        <f>IF(logVir!N832="","",logVir!N832-SKir!N832*logKir!N832-SLir!N832*logHir!N832-SLir!N832*logQir!N832)</f>
        <v>-0.19452019903850887</v>
      </c>
      <c r="O832" s="2">
        <f>IF(logVir!O832="","",logVir!O832-SKir!O832*logKir!O832-SLir!O832*logHir!O832-SLir!O832*logQir!O832)</f>
        <v>-0.22588240013861258</v>
      </c>
    </row>
    <row r="833" spans="1:15" x14ac:dyDescent="0.55000000000000004">
      <c r="A833" s="3">
        <v>27</v>
      </c>
      <c r="B833" s="3">
        <v>24</v>
      </c>
      <c r="I833" s="3">
        <v>27</v>
      </c>
      <c r="J833" s="3">
        <v>24</v>
      </c>
      <c r="K833" s="2">
        <f>IF(logVir!K833="","",logVir!K833-SKir!K833*logKir!K833-SLir!K833*logHir!K833-SLir!K833*logQir!K833)</f>
        <v>0.11919489222172397</v>
      </c>
      <c r="L833" s="2">
        <f>IF(logVir!L833="","",logVir!L833-SKir!L833*logKir!L833-SLir!L833*logHir!L833-SLir!L833*logQir!L833)</f>
        <v>0.16007351613053306</v>
      </c>
      <c r="M833" s="2">
        <f>IF(logVir!M833="","",logVir!M833-SKir!M833*logKir!M833-SLir!M833*logHir!M833-SLir!M833*logQir!M833)</f>
        <v>0.24196716747766311</v>
      </c>
      <c r="N833" s="2">
        <f>IF(logVir!N833="","",logVir!N833-SKir!N833*logKir!N833-SLir!N833*logHir!N833-SLir!N833*logQir!N833)</f>
        <v>0.23886059978515484</v>
      </c>
      <c r="O833" s="2">
        <f>IF(logVir!O833="","",logVir!O833-SKir!O833*logKir!O833-SLir!O833*logHir!O833-SLir!O833*logQir!O833)</f>
        <v>0.14231656658336075</v>
      </c>
    </row>
    <row r="834" spans="1:15" x14ac:dyDescent="0.55000000000000004">
      <c r="A834" s="3">
        <v>27</v>
      </c>
      <c r="B834" s="3">
        <v>25</v>
      </c>
      <c r="I834" s="3">
        <v>27</v>
      </c>
      <c r="J834" s="3">
        <v>25</v>
      </c>
      <c r="K834" s="2">
        <f>IF(logVir!K834="","",logVir!K834-SKir!K834*logKir!K834-SLir!K834*logHir!K834-SLir!K834*logQir!K834)</f>
        <v>3.0693612990274143E-2</v>
      </c>
      <c r="L834" s="2">
        <f>IF(logVir!L834="","",logVir!L834-SKir!L834*logKir!L834-SLir!L834*logHir!L834-SLir!L834*logQir!L834)</f>
        <v>3.2157172931204167E-2</v>
      </c>
      <c r="M834" s="2">
        <f>IF(logVir!M834="","",logVir!M834-SKir!M834*logKir!M834-SLir!M834*logHir!M834-SLir!M834*logQir!M834)</f>
        <v>7.07668951905778E-2</v>
      </c>
      <c r="N834" s="2">
        <f>IF(logVir!N834="","",logVir!N834-SKir!N834*logKir!N834-SLir!N834*logHir!N834-SLir!N834*logQir!N834)</f>
        <v>0.11483342159679855</v>
      </c>
      <c r="O834" s="2">
        <f>IF(logVir!O834="","",logVir!O834-SKir!O834*logKir!O834-SLir!O834*logHir!O834-SLir!O834*logQir!O834)</f>
        <v>0.21148631978974514</v>
      </c>
    </row>
    <row r="835" spans="1:15" x14ac:dyDescent="0.55000000000000004">
      <c r="A835" s="3">
        <v>27</v>
      </c>
      <c r="B835" s="3">
        <v>26</v>
      </c>
      <c r="I835" s="3">
        <v>27</v>
      </c>
      <c r="J835" s="3">
        <v>26</v>
      </c>
      <c r="K835" s="2">
        <f>IF(logVir!K835="","",logVir!K835-SKir!K835*logKir!K835-SLir!K835*logHir!K835-SLir!K835*logQir!K835)</f>
        <v>-0.25516085291948354</v>
      </c>
      <c r="L835" s="2">
        <f>IF(logVir!L835="","",logVir!L835-SKir!L835*logKir!L835-SLir!L835*logHir!L835-SLir!L835*logQir!L835)</f>
        <v>-0.21568867503883188</v>
      </c>
      <c r="M835" s="2">
        <f>IF(logVir!M835="","",logVir!M835-SKir!M835*logKir!M835-SLir!M835*logHir!M835-SLir!M835*logQir!M835)</f>
        <v>-0.26449973354076178</v>
      </c>
      <c r="N835" s="2">
        <f>IF(logVir!N835="","",logVir!N835-SKir!N835*logKir!N835-SLir!N835*logHir!N835-SLir!N835*logQir!N835)</f>
        <v>-0.26403684134122923</v>
      </c>
      <c r="O835" s="2">
        <f>IF(logVir!O835="","",logVir!O835-SKir!O835*logKir!O835-SLir!O835*logHir!O835-SLir!O835*logQir!O835)</f>
        <v>-0.33400661995481451</v>
      </c>
    </row>
    <row r="836" spans="1:15" x14ac:dyDescent="0.55000000000000004">
      <c r="A836" s="3">
        <v>27</v>
      </c>
      <c r="B836" s="3">
        <v>27</v>
      </c>
      <c r="I836" s="3">
        <v>27</v>
      </c>
      <c r="J836" s="3">
        <v>27</v>
      </c>
      <c r="K836" s="2">
        <f>IF(logVir!K836="","",logVir!K836-SKir!K836*logKir!K836-SLir!K836*logHir!K836-SLir!K836*logQir!K836)</f>
        <v>-2.4004648258853373E-2</v>
      </c>
      <c r="L836" s="2">
        <f>IF(logVir!L836="","",logVir!L836-SKir!L836*logKir!L836-SLir!L836*logHir!L836-SLir!L836*logQir!L836)</f>
        <v>0.10928584996304865</v>
      </c>
      <c r="M836" s="2">
        <f>IF(logVir!M836="","",logVir!M836-SKir!M836*logKir!M836-SLir!M836*logHir!M836-SLir!M836*logQir!M836)</f>
        <v>0.16860262674208543</v>
      </c>
      <c r="N836" s="2">
        <f>IF(logVir!N836="","",logVir!N836-SKir!N836*logKir!N836-SLir!N836*logHir!N836-SLir!N836*logQir!N836)</f>
        <v>0.16726745503967771</v>
      </c>
      <c r="O836" s="2">
        <f>IF(logVir!O836="","",logVir!O836-SKir!O836*logKir!O836-SLir!O836*logHir!O836-SLir!O836*logQir!O836)</f>
        <v>0.16273191657876152</v>
      </c>
    </row>
    <row r="837" spans="1:15" x14ac:dyDescent="0.55000000000000004">
      <c r="A837" s="3">
        <v>27</v>
      </c>
      <c r="B837" s="3">
        <v>28</v>
      </c>
      <c r="I837" s="3">
        <v>27</v>
      </c>
      <c r="J837" s="3">
        <v>28</v>
      </c>
      <c r="K837" s="2">
        <f>IF(logVir!K837="","",logVir!K837-SKir!K837*logKir!K837-SLir!K837*logHir!K837-SLir!K837*logQir!K837)</f>
        <v>2.4204266479243453E-2</v>
      </c>
      <c r="L837" s="2">
        <f>IF(logVir!L837="","",logVir!L837-SKir!L837*logKir!L837-SLir!L837*logHir!L837-SLir!L837*logQir!L837)</f>
        <v>1.8467092071391966E-3</v>
      </c>
      <c r="M837" s="2">
        <f>IF(logVir!M837="","",logVir!M837-SKir!M837*logKir!M837-SLir!M837*logHir!M837-SLir!M837*logQir!M837)</f>
        <v>3.4083160527820885E-2</v>
      </c>
      <c r="N837" s="2">
        <f>IF(logVir!N837="","",logVir!N837-SKir!N837*logKir!N837-SLir!N837*logHir!N837-SLir!N837*logQir!N837)</f>
        <v>1.0126357870255703E-2</v>
      </c>
      <c r="O837" s="2">
        <f>IF(logVir!O837="","",logVir!O837-SKir!O837*logKir!O837-SLir!O837*logHir!O837-SLir!O837*logQir!O837)</f>
        <v>3.4832255879660705E-2</v>
      </c>
    </row>
    <row r="838" spans="1:15" x14ac:dyDescent="0.55000000000000004">
      <c r="A838" s="3">
        <v>27</v>
      </c>
      <c r="B838" s="3">
        <v>29</v>
      </c>
      <c r="I838" s="3">
        <v>27</v>
      </c>
      <c r="J838" s="3">
        <v>29</v>
      </c>
      <c r="K838" s="2">
        <f>IF(logVir!K838="","",logVir!K838-SKir!K838*logKir!K838-SLir!K838*logHir!K838-SLir!K838*logQir!K838)</f>
        <v>0.10105135673445902</v>
      </c>
      <c r="L838" s="2">
        <f>IF(logVir!L838="","",logVir!L838-SKir!L838*logKir!L838-SLir!L838*logHir!L838-SLir!L838*logQir!L838)</f>
        <v>9.4972219828566046E-2</v>
      </c>
      <c r="M838" s="2">
        <f>IF(logVir!M838="","",logVir!M838-SKir!M838*logKir!M838-SLir!M838*logHir!M838-SLir!M838*logQir!M838)</f>
        <v>0.21078279927600096</v>
      </c>
      <c r="N838" s="2">
        <f>IF(logVir!N838="","",logVir!N838-SKir!N838*logKir!N838-SLir!N838*logHir!N838-SLir!N838*logQir!N838)</f>
        <v>0.20117091841115164</v>
      </c>
      <c r="O838" s="2">
        <f>IF(logVir!O838="","",logVir!O838-SKir!O838*logKir!O838-SLir!O838*logHir!O838-SLir!O838*logQir!O838)</f>
        <v>0.24904858149872594</v>
      </c>
    </row>
    <row r="839" spans="1:15" x14ac:dyDescent="0.55000000000000004">
      <c r="A839" s="3">
        <v>27</v>
      </c>
      <c r="B839" s="3">
        <v>30</v>
      </c>
      <c r="I839" s="3">
        <v>27</v>
      </c>
      <c r="J839" s="3">
        <v>30</v>
      </c>
      <c r="K839" s="2">
        <f>IF(logVir!K839="","",logVir!K839-SKir!K839*logKir!K839-SLir!K839*logHir!K839-SLir!K839*logQir!K839)</f>
        <v>0.24276399843956722</v>
      </c>
      <c r="L839" s="2">
        <f>IF(logVir!L839="","",logVir!L839-SKir!L839*logKir!L839-SLir!L839*logHir!L839-SLir!L839*logQir!L839)</f>
        <v>0.30386805717388182</v>
      </c>
      <c r="M839" s="2">
        <f>IF(logVir!M839="","",logVir!M839-SKir!M839*logKir!M839-SLir!M839*logHir!M839-SLir!M839*logQir!M839)</f>
        <v>0.25890506993968582</v>
      </c>
      <c r="N839" s="2">
        <f>IF(logVir!N839="","",logVir!N839-SKir!N839*logKir!N839-SLir!N839*logHir!N839-SLir!N839*logQir!N839)</f>
        <v>0.30730746349576255</v>
      </c>
      <c r="O839" s="2">
        <f>IF(logVir!O839="","",logVir!O839-SKir!O839*logKir!O839-SLir!O839*logHir!O839-SLir!O839*logQir!O839)</f>
        <v>0.2771524426413467</v>
      </c>
    </row>
    <row r="840" spans="1:15" x14ac:dyDescent="0.55000000000000004">
      <c r="A840" s="3">
        <v>27</v>
      </c>
      <c r="B840" s="3">
        <v>31</v>
      </c>
      <c r="I840" s="3">
        <v>27</v>
      </c>
      <c r="J840" s="3">
        <v>31</v>
      </c>
      <c r="K840" s="2">
        <f>IF(logVir!K840="","",logVir!K840-SKir!K840*logKir!K840-SLir!K840*logHir!K840-SLir!K840*logQir!K840)</f>
        <v>0.20012021756350101</v>
      </c>
      <c r="L840" s="2">
        <f>IF(logVir!L840="","",logVir!L840-SKir!L840*logKir!L840-SLir!L840*logHir!L840-SLir!L840*logQir!L840)</f>
        <v>0.21434581814114734</v>
      </c>
      <c r="M840" s="2">
        <f>IF(logVir!M840="","",logVir!M840-SKir!M840*logKir!M840-SLir!M840*logHir!M840-SLir!M840*logQir!M840)</f>
        <v>0.19468914678058219</v>
      </c>
      <c r="N840" s="2">
        <f>IF(logVir!N840="","",logVir!N840-SKir!N840*logKir!N840-SLir!N840*logHir!N840-SLir!N840*logQir!N840)</f>
        <v>0.19293817119719142</v>
      </c>
      <c r="O840" s="2">
        <f>IF(logVir!O840="","",logVir!O840-SKir!O840*logKir!O840-SLir!O840*logHir!O840-SLir!O840*logQir!O840)</f>
        <v>0.24045130034139528</v>
      </c>
    </row>
    <row r="841" spans="1:15" x14ac:dyDescent="0.55000000000000004">
      <c r="A841" s="3">
        <v>28</v>
      </c>
      <c r="B841" s="3">
        <v>1</v>
      </c>
      <c r="I841" s="3">
        <v>28</v>
      </c>
      <c r="J841" s="3">
        <v>1</v>
      </c>
      <c r="K841" s="2">
        <f>IF(logVir!K841="","",logVir!K841-SKir!K841*logKir!K841-SLir!K841*logHir!K841-SLir!K841*logQir!K841)</f>
        <v>-0.14987449343931031</v>
      </c>
      <c r="L841" s="2">
        <f>IF(logVir!L841="","",logVir!L841-SKir!L841*logKir!L841-SLir!L841*logHir!L841-SLir!L841*logQir!L841)</f>
        <v>-0.10345072374266995</v>
      </c>
      <c r="M841" s="2">
        <f>IF(logVir!M841="","",logVir!M841-SKir!M841*logKir!M841-SLir!M841*logHir!M841-SLir!M841*logQir!M841)</f>
        <v>-0.16871469816465073</v>
      </c>
      <c r="N841" s="2">
        <f>IF(logVir!N841="","",logVir!N841-SKir!N841*logKir!N841-SLir!N841*logHir!N841-SLir!N841*logQir!N841)</f>
        <v>-0.15771321377226993</v>
      </c>
      <c r="O841" s="2">
        <f>IF(logVir!O841="","",logVir!O841-SKir!O841*logKir!O841-SLir!O841*logHir!O841-SLir!O841*logQir!O841)</f>
        <v>-0.15298095802711761</v>
      </c>
    </row>
    <row r="842" spans="1:15" x14ac:dyDescent="0.55000000000000004">
      <c r="A842" s="3">
        <v>28</v>
      </c>
      <c r="B842" s="3">
        <v>2</v>
      </c>
      <c r="I842" s="3">
        <v>28</v>
      </c>
      <c r="J842" s="3">
        <v>2</v>
      </c>
      <c r="K842" s="2">
        <f>IF(logVir!K842="","",logVir!K842-SKir!K842*logKir!K842-SLir!K842*logHir!K842-SLir!K842*logQir!K842)</f>
        <v>-0.47800435949880876</v>
      </c>
      <c r="L842" s="2">
        <f>IF(logVir!L842="","",logVir!L842-SKir!L842*logKir!L842-SLir!L842*logHir!L842-SLir!L842*logQir!L842)</f>
        <v>-0.32183257608778992</v>
      </c>
      <c r="M842" s="2">
        <f>IF(logVir!M842="","",logVir!M842-SKir!M842*logKir!M842-SLir!M842*logHir!M842-SLir!M842*logQir!M842)</f>
        <v>-0.52175862681364427</v>
      </c>
      <c r="N842" s="2">
        <f>IF(logVir!N842="","",logVir!N842-SKir!N842*logKir!N842-SLir!N842*logHir!N842-SLir!N842*logQir!N842)</f>
        <v>-0.53589925704075525</v>
      </c>
      <c r="O842" s="2">
        <f>IF(logVir!O842="","",logVir!O842-SKir!O842*logKir!O842-SLir!O842*logHir!O842-SLir!O842*logQir!O842)</f>
        <v>-0.49756049877743119</v>
      </c>
    </row>
    <row r="843" spans="1:15" x14ac:dyDescent="0.55000000000000004">
      <c r="A843" s="3">
        <v>28</v>
      </c>
      <c r="B843" s="3">
        <v>3</v>
      </c>
      <c r="I843" s="3">
        <v>28</v>
      </c>
      <c r="J843" s="3">
        <v>3</v>
      </c>
      <c r="K843" s="2">
        <f>IF(logVir!K843="","",logVir!K843-SKir!K843*logKir!K843-SLir!K843*logHir!K843-SLir!K843*logQir!K843)</f>
        <v>0.25732650393632961</v>
      </c>
      <c r="L843" s="2">
        <f>IF(logVir!L843="","",logVir!L843-SKir!L843*logKir!L843-SLir!L843*logHir!L843-SLir!L843*logQir!L843)</f>
        <v>5.0958375019466179E-2</v>
      </c>
      <c r="M843" s="2">
        <f>IF(logVir!M843="","",logVir!M843-SKir!M843*logKir!M843-SLir!M843*logHir!M843-SLir!M843*logQir!M843)</f>
        <v>7.6930167114831721E-2</v>
      </c>
      <c r="N843" s="2">
        <f>IF(logVir!N843="","",logVir!N843-SKir!N843*logKir!N843-SLir!N843*logHir!N843-SLir!N843*logQir!N843)</f>
        <v>0.13609087843130879</v>
      </c>
      <c r="O843" s="2">
        <f>IF(logVir!O843="","",logVir!O843-SKir!O843*logKir!O843-SLir!O843*logHir!O843-SLir!O843*logQir!O843)</f>
        <v>0.11447853081374926</v>
      </c>
    </row>
    <row r="844" spans="1:15" x14ac:dyDescent="0.55000000000000004">
      <c r="A844" s="3">
        <v>28</v>
      </c>
      <c r="B844" s="3">
        <v>4</v>
      </c>
      <c r="I844" s="3">
        <v>28</v>
      </c>
      <c r="J844" s="3">
        <v>4</v>
      </c>
      <c r="K844" s="2">
        <f>IF(logVir!K844="","",logVir!K844-SKir!K844*logKir!K844-SLir!K844*logHir!K844-SLir!K844*logQir!K844)</f>
        <v>9.2409390906799255E-3</v>
      </c>
      <c r="L844" s="2">
        <f>IF(logVir!L844="","",logVir!L844-SKir!L844*logKir!L844-SLir!L844*logHir!L844-SLir!L844*logQir!L844)</f>
        <v>-0.23325488086422086</v>
      </c>
      <c r="M844" s="2">
        <f>IF(logVir!M844="","",logVir!M844-SKir!M844*logKir!M844-SLir!M844*logHir!M844-SLir!M844*logQir!M844)</f>
        <v>-0.20559811793172236</v>
      </c>
      <c r="N844" s="2">
        <f>IF(logVir!N844="","",logVir!N844-SKir!N844*logKir!N844-SLir!N844*logHir!N844-SLir!N844*logQir!N844)</f>
        <v>-7.7383650040526872E-2</v>
      </c>
      <c r="O844" s="2">
        <f>IF(logVir!O844="","",logVir!O844-SKir!O844*logKir!O844-SLir!O844*logHir!O844-SLir!O844*logQir!O844)</f>
        <v>-8.5214133460267627E-2</v>
      </c>
    </row>
    <row r="845" spans="1:15" x14ac:dyDescent="0.55000000000000004">
      <c r="A845" s="3">
        <v>28</v>
      </c>
      <c r="B845" s="3">
        <v>5</v>
      </c>
      <c r="I845" s="3">
        <v>28</v>
      </c>
      <c r="J845" s="3">
        <v>5</v>
      </c>
      <c r="K845" s="2">
        <f>IF(logVir!K845="","",logVir!K845-SKir!K845*logKir!K845-SLir!K845*logHir!K845-SLir!K845*logQir!K845)</f>
        <v>0.36695798545885744</v>
      </c>
      <c r="L845" s="2">
        <f>IF(logVir!L845="","",logVir!L845-SKir!L845*logKir!L845-SLir!L845*logHir!L845-SLir!L845*logQir!L845)</f>
        <v>0.19105963728475328</v>
      </c>
      <c r="M845" s="2">
        <f>IF(logVir!M845="","",logVir!M845-SKir!M845*logKir!M845-SLir!M845*logHir!M845-SLir!M845*logQir!M845)</f>
        <v>0.23165644074175865</v>
      </c>
      <c r="N845" s="2">
        <f>IF(logVir!N845="","",logVir!N845-SKir!N845*logKir!N845-SLir!N845*logHir!N845-SLir!N845*logQir!N845)</f>
        <v>0.40093999238026562</v>
      </c>
      <c r="O845" s="2">
        <f>IF(logVir!O845="","",logVir!O845-SKir!O845*logKir!O845-SLir!O845*logHir!O845-SLir!O845*logQir!O845)</f>
        <v>0.53974039189357437</v>
      </c>
    </row>
    <row r="846" spans="1:15" x14ac:dyDescent="0.55000000000000004">
      <c r="A846" s="3">
        <v>28</v>
      </c>
      <c r="B846" s="3">
        <v>6</v>
      </c>
      <c r="I846" s="3">
        <v>28</v>
      </c>
      <c r="J846" s="3">
        <v>6</v>
      </c>
      <c r="K846" s="2">
        <f>IF(logVir!K846="","",logVir!K846-SKir!K846*logKir!K846-SLir!K846*logHir!K846-SLir!K846*logQir!K846)</f>
        <v>2.8313505406864784E-2</v>
      </c>
      <c r="L846" s="2">
        <f>IF(logVir!L846="","",logVir!L846-SKir!L846*logKir!L846-SLir!L846*logHir!L846-SLir!L846*logQir!L846)</f>
        <v>0.11039000199544473</v>
      </c>
      <c r="M846" s="2">
        <f>IF(logVir!M846="","",logVir!M846-SKir!M846*logKir!M846-SLir!M846*logHir!M846-SLir!M846*logQir!M846)</f>
        <v>0.14951903703435782</v>
      </c>
      <c r="N846" s="2">
        <f>IF(logVir!N846="","",logVir!N846-SKir!N846*logKir!N846-SLir!N846*logHir!N846-SLir!N846*logQir!N846)</f>
        <v>0.13097238611009174</v>
      </c>
      <c r="O846" s="2">
        <f>IF(logVir!O846="","",logVir!O846-SKir!O846*logKir!O846-SLir!O846*logHir!O846-SLir!O846*logQir!O846)</f>
        <v>0.29760025713470706</v>
      </c>
    </row>
    <row r="847" spans="1:15" x14ac:dyDescent="0.55000000000000004">
      <c r="A847" s="3">
        <v>28</v>
      </c>
      <c r="B847" s="3">
        <v>7</v>
      </c>
      <c r="I847" s="3">
        <v>28</v>
      </c>
      <c r="J847" s="3">
        <v>7</v>
      </c>
      <c r="K847" s="2">
        <f>IF(logVir!K847="","",logVir!K847-SKir!K847*logKir!K847-SLir!K847*logHir!K847-SLir!K847*logQir!K847)</f>
        <v>0.45670560469194155</v>
      </c>
      <c r="L847" s="2">
        <f>IF(logVir!L847="","",logVir!L847-SKir!L847*logKir!L847-SLir!L847*logHir!L847-SLir!L847*logQir!L847)</f>
        <v>-0.10164147080369043</v>
      </c>
      <c r="M847" s="2">
        <f>IF(logVir!M847="","",logVir!M847-SKir!M847*logKir!M847-SLir!M847*logHir!M847-SLir!M847*logQir!M847)</f>
        <v>-0.16195137227089632</v>
      </c>
      <c r="N847" s="2">
        <f>IF(logVir!N847="","",logVir!N847-SKir!N847*logKir!N847-SLir!N847*logHir!N847-SLir!N847*logQir!N847)</f>
        <v>-2.4600002659369777E-3</v>
      </c>
      <c r="O847" s="2">
        <f>IF(logVir!O847="","",logVir!O847-SKir!O847*logKir!O847-SLir!O847*logHir!O847-SLir!O847*logQir!O847)</f>
        <v>0.18076010643959264</v>
      </c>
    </row>
    <row r="848" spans="1:15" x14ac:dyDescent="0.55000000000000004">
      <c r="A848" s="3">
        <v>28</v>
      </c>
      <c r="B848" s="3">
        <v>8</v>
      </c>
      <c r="I848" s="3">
        <v>28</v>
      </c>
      <c r="J848" s="3">
        <v>8</v>
      </c>
      <c r="K848" s="2">
        <f>IF(logVir!K848="","",logVir!K848-SKir!K848*logKir!K848-SLir!K848*logHir!K848-SLir!K848*logQir!K848)</f>
        <v>-0.16576446447553264</v>
      </c>
      <c r="L848" s="2">
        <f>IF(logVir!L848="","",logVir!L848-SKir!L848*logKir!L848-SLir!L848*logHir!L848-SLir!L848*logQir!L848)</f>
        <v>-3.8467749004095469E-2</v>
      </c>
      <c r="M848" s="2">
        <f>IF(logVir!M848="","",logVir!M848-SKir!M848*logKir!M848-SLir!M848*logHir!M848-SLir!M848*logQir!M848)</f>
        <v>-9.3888010415730472E-2</v>
      </c>
      <c r="N848" s="2">
        <f>IF(logVir!N848="","",logVir!N848-SKir!N848*logKir!N848-SLir!N848*logHir!N848-SLir!N848*logQir!N848)</f>
        <v>-0.10267032635051883</v>
      </c>
      <c r="O848" s="2">
        <f>IF(logVir!O848="","",logVir!O848-SKir!O848*logKir!O848-SLir!O848*logHir!O848-SLir!O848*logQir!O848)</f>
        <v>8.5579160071626525E-2</v>
      </c>
    </row>
    <row r="849" spans="1:15" x14ac:dyDescent="0.55000000000000004">
      <c r="A849" s="3">
        <v>28</v>
      </c>
      <c r="B849" s="3">
        <v>9</v>
      </c>
      <c r="I849" s="3">
        <v>28</v>
      </c>
      <c r="J849" s="3">
        <v>9</v>
      </c>
      <c r="K849" s="2">
        <f>IF(logVir!K849="","",logVir!K849-SKir!K849*logKir!K849-SLir!K849*logHir!K849-SLir!K849*logQir!K849)</f>
        <v>0.35311488923318951</v>
      </c>
      <c r="L849" s="2">
        <f>IF(logVir!L849="","",logVir!L849-SKir!L849*logKir!L849-SLir!L849*logHir!L849-SLir!L849*logQir!L849)</f>
        <v>6.7260912559260477E-2</v>
      </c>
      <c r="M849" s="2">
        <f>IF(logVir!M849="","",logVir!M849-SKir!M849*logKir!M849-SLir!M849*logHir!M849-SLir!M849*logQir!M849)</f>
        <v>-3.5513181913834596E-2</v>
      </c>
      <c r="N849" s="2">
        <f>IF(logVir!N849="","",logVir!N849-SKir!N849*logKir!N849-SLir!N849*logHir!N849-SLir!N849*logQir!N849)</f>
        <v>0.11235720305362418</v>
      </c>
      <c r="O849" s="2">
        <f>IF(logVir!O849="","",logVir!O849-SKir!O849*logKir!O849-SLir!O849*logHir!O849-SLir!O849*logQir!O849)</f>
        <v>0.13037227008678848</v>
      </c>
    </row>
    <row r="850" spans="1:15" x14ac:dyDescent="0.55000000000000004">
      <c r="A850" s="3">
        <v>28</v>
      </c>
      <c r="B850" s="3">
        <v>10</v>
      </c>
      <c r="I850" s="3">
        <v>28</v>
      </c>
      <c r="J850" s="3">
        <v>10</v>
      </c>
      <c r="K850" s="2">
        <f>IF(logVir!K850="","",logVir!K850-SKir!K850*logKir!K850-SLir!K850*logHir!K850-SLir!K850*logQir!K850)</f>
        <v>0.24179925298884636</v>
      </c>
      <c r="L850" s="2">
        <f>IF(logVir!L850="","",logVir!L850-SKir!L850*logKir!L850-SLir!L850*logHir!L850-SLir!L850*logQir!L850)</f>
        <v>0.41127885181657287</v>
      </c>
      <c r="M850" s="2">
        <f>IF(logVir!M850="","",logVir!M850-SKir!M850*logKir!M850-SLir!M850*logHir!M850-SLir!M850*logQir!M850)</f>
        <v>0.30768393263599003</v>
      </c>
      <c r="N850" s="2">
        <f>IF(logVir!N850="","",logVir!N850-SKir!N850*logKir!N850-SLir!N850*logHir!N850-SLir!N850*logQir!N850)</f>
        <v>0.41823399932192878</v>
      </c>
      <c r="O850" s="2">
        <f>IF(logVir!O850="","",logVir!O850-SKir!O850*logKir!O850-SLir!O850*logHir!O850-SLir!O850*logQir!O850)</f>
        <v>0.44515961752963112</v>
      </c>
    </row>
    <row r="851" spans="1:15" x14ac:dyDescent="0.55000000000000004">
      <c r="A851" s="3">
        <v>28</v>
      </c>
      <c r="B851" s="3">
        <v>11</v>
      </c>
      <c r="I851" s="3">
        <v>28</v>
      </c>
      <c r="J851" s="3">
        <v>11</v>
      </c>
      <c r="K851" s="2">
        <f>IF(logVir!K851="","",logVir!K851-SKir!K851*logKir!K851-SLir!K851*logHir!K851-SLir!K851*logQir!K851)</f>
        <v>-0.16681356472940104</v>
      </c>
      <c r="L851" s="2">
        <f>IF(logVir!L851="","",logVir!L851-SKir!L851*logKir!L851-SLir!L851*logHir!L851-SLir!L851*logQir!L851)</f>
        <v>-0.33517155928312886</v>
      </c>
      <c r="M851" s="2">
        <f>IF(logVir!M851="","",logVir!M851-SKir!M851*logKir!M851-SLir!M851*logHir!M851-SLir!M851*logQir!M851)</f>
        <v>-0.14367317445127792</v>
      </c>
      <c r="N851" s="2">
        <f>IF(logVir!N851="","",logVir!N851-SKir!N851*logKir!N851-SLir!N851*logHir!N851-SLir!N851*logQir!N851)</f>
        <v>-7.350918880835193E-2</v>
      </c>
      <c r="O851" s="2">
        <f>IF(logVir!O851="","",logVir!O851-SKir!O851*logKir!O851-SLir!O851*logHir!O851-SLir!O851*logQir!O851)</f>
        <v>-0.16817987982692501</v>
      </c>
    </row>
    <row r="852" spans="1:15" x14ac:dyDescent="0.55000000000000004">
      <c r="A852" s="3">
        <v>28</v>
      </c>
      <c r="B852" s="3">
        <v>12</v>
      </c>
      <c r="I852" s="3">
        <v>28</v>
      </c>
      <c r="J852" s="3">
        <v>12</v>
      </c>
      <c r="K852" s="2">
        <f>IF(logVir!K852="","",logVir!K852-SKir!K852*logKir!K852-SLir!K852*logHir!K852-SLir!K852*logQir!K852)</f>
        <v>8.3877568081266854E-2</v>
      </c>
      <c r="L852" s="2">
        <f>IF(logVir!L852="","",logVir!L852-SKir!L852*logKir!L852-SLir!L852*logHir!L852-SLir!L852*logQir!L852)</f>
        <v>0.1269246438840744</v>
      </c>
      <c r="M852" s="2">
        <f>IF(logVir!M852="","",logVir!M852-SKir!M852*logKir!M852-SLir!M852*logHir!M852-SLir!M852*logQir!M852)</f>
        <v>1.1500402266424931E-2</v>
      </c>
      <c r="N852" s="2">
        <f>IF(logVir!N852="","",logVir!N852-SKir!N852*logKir!N852-SLir!N852*logHir!N852-SLir!N852*logQir!N852)</f>
        <v>1.7943543702841604E-2</v>
      </c>
      <c r="O852" s="2">
        <f>IF(logVir!O852="","",logVir!O852-SKir!O852*logKir!O852-SLir!O852*logHir!O852-SLir!O852*logQir!O852)</f>
        <v>0.13506170824700192</v>
      </c>
    </row>
    <row r="853" spans="1:15" x14ac:dyDescent="0.55000000000000004">
      <c r="A853" s="3">
        <v>28</v>
      </c>
      <c r="B853" s="3">
        <v>13</v>
      </c>
      <c r="I853" s="3">
        <v>28</v>
      </c>
      <c r="J853" s="3">
        <v>13</v>
      </c>
      <c r="K853" s="2">
        <f>IF(logVir!K853="","",logVir!K853-SKir!K853*logKir!K853-SLir!K853*logHir!K853-SLir!K853*logQir!K853)</f>
        <v>0.80314869174422532</v>
      </c>
      <c r="L853" s="2">
        <f>IF(logVir!L853="","",logVir!L853-SKir!L853*logKir!L853-SLir!L853*logHir!L853-SLir!L853*logQir!L853)</f>
        <v>1.2493076027878458</v>
      </c>
      <c r="M853" s="2">
        <f>IF(logVir!M853="","",logVir!M853-SKir!M853*logKir!M853-SLir!M853*logHir!M853-SLir!M853*logQir!M853)</f>
        <v>0.91064852479895597</v>
      </c>
      <c r="N853" s="2">
        <f>IF(logVir!N853="","",logVir!N853-SKir!N853*logKir!N853-SLir!N853*logHir!N853-SLir!N853*logQir!N853)</f>
        <v>1.2299255239987799</v>
      </c>
      <c r="O853" s="2">
        <f>IF(logVir!O853="","",logVir!O853-SKir!O853*logKir!O853-SLir!O853*logHir!O853-SLir!O853*logQir!O853)</f>
        <v>1.0439195270556787</v>
      </c>
    </row>
    <row r="854" spans="1:15" x14ac:dyDescent="0.55000000000000004">
      <c r="A854" s="3">
        <v>28</v>
      </c>
      <c r="B854" s="3">
        <v>14</v>
      </c>
      <c r="I854" s="3">
        <v>28</v>
      </c>
      <c r="J854" s="3">
        <v>14</v>
      </c>
      <c r="K854" s="2">
        <f>IF(logVir!K854="","",logVir!K854-SKir!K854*logKir!K854-SLir!K854*logHir!K854-SLir!K854*logQir!K854)</f>
        <v>0.60129968377560006</v>
      </c>
      <c r="L854" s="2">
        <f>IF(logVir!L854="","",logVir!L854-SKir!L854*logKir!L854-SLir!L854*logHir!L854-SLir!L854*logQir!L854)</f>
        <v>0.31461596832178729</v>
      </c>
      <c r="M854" s="2">
        <f>IF(logVir!M854="","",logVir!M854-SKir!M854*logKir!M854-SLir!M854*logHir!M854-SLir!M854*logQir!M854)</f>
        <v>0.35499483107365987</v>
      </c>
      <c r="N854" s="2">
        <f>IF(logVir!N854="","",logVir!N854-SKir!N854*logKir!N854-SLir!N854*logHir!N854-SLir!N854*logQir!N854)</f>
        <v>0.42060072009535659</v>
      </c>
      <c r="O854" s="2">
        <f>IF(logVir!O854="","",logVir!O854-SKir!O854*logKir!O854-SLir!O854*logHir!O854-SLir!O854*logQir!O854)</f>
        <v>0.49748574792628075</v>
      </c>
    </row>
    <row r="855" spans="1:15" x14ac:dyDescent="0.55000000000000004">
      <c r="A855" s="3">
        <v>28</v>
      </c>
      <c r="B855" s="3">
        <v>15</v>
      </c>
      <c r="I855" s="3">
        <v>28</v>
      </c>
      <c r="J855" s="3">
        <v>15</v>
      </c>
      <c r="K855" s="2">
        <f>IF(logVir!K855="","",logVir!K855-SKir!K855*logKir!K855-SLir!K855*logHir!K855-SLir!K855*logQir!K855)</f>
        <v>0.30362250101691601</v>
      </c>
      <c r="L855" s="2">
        <f>IF(logVir!L855="","",logVir!L855-SKir!L855*logKir!L855-SLir!L855*logHir!L855-SLir!L855*logQir!L855)</f>
        <v>4.1742300498036761E-2</v>
      </c>
      <c r="M855" s="2">
        <f>IF(logVir!M855="","",logVir!M855-SKir!M855*logKir!M855-SLir!M855*logHir!M855-SLir!M855*logQir!M855)</f>
        <v>0.17703227422405041</v>
      </c>
      <c r="N855" s="2">
        <f>IF(logVir!N855="","",logVir!N855-SKir!N855*logKir!N855-SLir!N855*logHir!N855-SLir!N855*logQir!N855)</f>
        <v>0.54292798155812849</v>
      </c>
      <c r="O855" s="2">
        <f>IF(logVir!O855="","",logVir!O855-SKir!O855*logKir!O855-SLir!O855*logHir!O855-SLir!O855*logQir!O855)</f>
        <v>0.4180808146637085</v>
      </c>
    </row>
    <row r="856" spans="1:15" x14ac:dyDescent="0.55000000000000004">
      <c r="A856" s="3">
        <v>28</v>
      </c>
      <c r="B856" s="3">
        <v>16</v>
      </c>
      <c r="I856" s="3">
        <v>28</v>
      </c>
      <c r="J856" s="3">
        <v>16</v>
      </c>
      <c r="K856" s="2">
        <f>IF(logVir!K856="","",logVir!K856-SKir!K856*logKir!K856-SLir!K856*logHir!K856-SLir!K856*logQir!K856)</f>
        <v>2.9882223558308316E-2</v>
      </c>
      <c r="L856" s="2">
        <f>IF(logVir!L856="","",logVir!L856-SKir!L856*logKir!L856-SLir!L856*logHir!L856-SLir!L856*logQir!L856)</f>
        <v>7.7612387707190575E-2</v>
      </c>
      <c r="M856" s="2">
        <f>IF(logVir!M856="","",logVir!M856-SKir!M856*logKir!M856-SLir!M856*logHir!M856-SLir!M856*logQir!M856)</f>
        <v>-8.6359321528684085E-2</v>
      </c>
      <c r="N856" s="2">
        <f>IF(logVir!N856="","",logVir!N856-SKir!N856*logKir!N856-SLir!N856*logHir!N856-SLir!N856*logQir!N856)</f>
        <v>-5.6174793711040255E-2</v>
      </c>
      <c r="O856" s="2">
        <f>IF(logVir!O856="","",logVir!O856-SKir!O856*logKir!O856-SLir!O856*logHir!O856-SLir!O856*logQir!O856)</f>
        <v>3.3300198963793479E-2</v>
      </c>
    </row>
    <row r="857" spans="1:15" x14ac:dyDescent="0.55000000000000004">
      <c r="A857" s="3">
        <v>28</v>
      </c>
      <c r="B857" s="3">
        <v>17</v>
      </c>
      <c r="I857" s="3">
        <v>28</v>
      </c>
      <c r="J857" s="3">
        <v>17</v>
      </c>
      <c r="K857" s="2">
        <f>IF(logVir!K857="","",logVir!K857-SKir!K857*logKir!K857-SLir!K857*logHir!K857-SLir!K857*logQir!K857)</f>
        <v>0.22742124749550521</v>
      </c>
      <c r="L857" s="2">
        <f>IF(logVir!L857="","",logVir!L857-SKir!L857*logKir!L857-SLir!L857*logHir!L857-SLir!L857*logQir!L857)</f>
        <v>0.4004332133444668</v>
      </c>
      <c r="M857" s="2">
        <f>IF(logVir!M857="","",logVir!M857-SKir!M857*logKir!M857-SLir!M857*logHir!M857-SLir!M857*logQir!M857)</f>
        <v>0.3710083947667453</v>
      </c>
      <c r="N857" s="2">
        <f>IF(logVir!N857="","",logVir!N857-SKir!N857*logKir!N857-SLir!N857*logHir!N857-SLir!N857*logQir!N857)</f>
        <v>0.40745282053992737</v>
      </c>
      <c r="O857" s="2">
        <f>IF(logVir!O857="","",logVir!O857-SKir!O857*logKir!O857-SLir!O857*logHir!O857-SLir!O857*logQir!O857)</f>
        <v>0.59303239762831994</v>
      </c>
    </row>
    <row r="858" spans="1:15" x14ac:dyDescent="0.55000000000000004">
      <c r="A858" s="3">
        <v>28</v>
      </c>
      <c r="B858" s="3">
        <v>18</v>
      </c>
      <c r="I858" s="3">
        <v>28</v>
      </c>
      <c r="J858" s="3">
        <v>18</v>
      </c>
      <c r="K858" s="2">
        <f>IF(logVir!K858="","",logVir!K858-SKir!K858*logKir!K858-SLir!K858*logHir!K858-SLir!K858*logQir!K858)</f>
        <v>-7.403759476281542E-2</v>
      </c>
      <c r="L858" s="2">
        <f>IF(logVir!L858="","",logVir!L858-SKir!L858*logKir!L858-SLir!L858*logHir!L858-SLir!L858*logQir!L858)</f>
        <v>-2.0873337697174539E-2</v>
      </c>
      <c r="M858" s="2">
        <f>IF(logVir!M858="","",logVir!M858-SKir!M858*logKir!M858-SLir!M858*logHir!M858-SLir!M858*logQir!M858)</f>
        <v>-8.9516361107492559E-2</v>
      </c>
      <c r="N858" s="2">
        <f>IF(logVir!N858="","",logVir!N858-SKir!N858*logKir!N858-SLir!N858*logHir!N858-SLir!N858*logQir!N858)</f>
        <v>-5.7627553049155525E-3</v>
      </c>
      <c r="O858" s="2">
        <f>IF(logVir!O858="","",logVir!O858-SKir!O858*logKir!O858-SLir!O858*logHir!O858-SLir!O858*logQir!O858)</f>
        <v>-2.4419223207749044E-2</v>
      </c>
    </row>
    <row r="859" spans="1:15" x14ac:dyDescent="0.55000000000000004">
      <c r="A859" s="3">
        <v>28</v>
      </c>
      <c r="B859" s="3">
        <v>19</v>
      </c>
      <c r="I859" s="3">
        <v>28</v>
      </c>
      <c r="J859" s="3">
        <v>19</v>
      </c>
      <c r="K859" s="2">
        <f>IF(logVir!K859="","",logVir!K859-SKir!K859*logKir!K859-SLir!K859*logHir!K859-SLir!K859*logQir!K859)</f>
        <v>0.2278946272634168</v>
      </c>
      <c r="L859" s="2">
        <f>IF(logVir!L859="","",logVir!L859-SKir!L859*logKir!L859-SLir!L859*logHir!L859-SLir!L859*logQir!L859)</f>
        <v>0.29375088123573362</v>
      </c>
      <c r="M859" s="2">
        <f>IF(logVir!M859="","",logVir!M859-SKir!M859*logKir!M859-SLir!M859*logHir!M859-SLir!M859*logQir!M859)</f>
        <v>0.26723190463796304</v>
      </c>
      <c r="N859" s="2">
        <f>IF(logVir!N859="","",logVir!N859-SKir!N859*logKir!N859-SLir!N859*logHir!N859-SLir!N859*logQir!N859)</f>
        <v>0.24532045908846725</v>
      </c>
      <c r="O859" s="2">
        <f>IF(logVir!O859="","",logVir!O859-SKir!O859*logKir!O859-SLir!O859*logHir!O859-SLir!O859*logQir!O859)</f>
        <v>0.13044576084084691</v>
      </c>
    </row>
    <row r="860" spans="1:15" x14ac:dyDescent="0.55000000000000004">
      <c r="A860" s="3">
        <v>28</v>
      </c>
      <c r="B860" s="3">
        <v>20</v>
      </c>
      <c r="I860" s="3">
        <v>28</v>
      </c>
      <c r="J860" s="3">
        <v>20</v>
      </c>
      <c r="K860" s="2">
        <f>IF(logVir!K860="","",logVir!K860-SKir!K860*logKir!K860-SLir!K860*logHir!K860-SLir!K860*logQir!K860)</f>
        <v>-2.1866598724352582E-2</v>
      </c>
      <c r="L860" s="2">
        <f>IF(logVir!L860="","",logVir!L860-SKir!L860*logKir!L860-SLir!L860*logHir!L860-SLir!L860*logQir!L860)</f>
        <v>7.5083200284538604E-2</v>
      </c>
      <c r="M860" s="2">
        <f>IF(logVir!M860="","",logVir!M860-SKir!M860*logKir!M860-SLir!M860*logHir!M860-SLir!M860*logQir!M860)</f>
        <v>5.9739263402683145E-2</v>
      </c>
      <c r="N860" s="2">
        <f>IF(logVir!N860="","",logVir!N860-SKir!N860*logKir!N860-SLir!N860*logHir!N860-SLir!N860*logQir!N860)</f>
        <v>2.9414534615118428E-2</v>
      </c>
      <c r="O860" s="2">
        <f>IF(logVir!O860="","",logVir!O860-SKir!O860*logKir!O860-SLir!O860*logHir!O860-SLir!O860*logQir!O860)</f>
        <v>-2.8145164391917603E-2</v>
      </c>
    </row>
    <row r="861" spans="1:15" x14ac:dyDescent="0.55000000000000004">
      <c r="A861" s="3">
        <v>28</v>
      </c>
      <c r="B861" s="3">
        <v>21</v>
      </c>
      <c r="I861" s="3">
        <v>28</v>
      </c>
      <c r="J861" s="3">
        <v>21</v>
      </c>
      <c r="K861" s="2">
        <f>IF(logVir!K861="","",logVir!K861-SKir!K861*logKir!K861-SLir!K861*logHir!K861-SLir!K861*logQir!K861)</f>
        <v>9.8203302740623583E-2</v>
      </c>
      <c r="L861" s="2">
        <f>IF(logVir!L861="","",logVir!L861-SKir!L861*logKir!L861-SLir!L861*logHir!L861-SLir!L861*logQir!L861)</f>
        <v>0.29117379154107748</v>
      </c>
      <c r="M861" s="2">
        <f>IF(logVir!M861="","",logVir!M861-SKir!M861*logKir!M861-SLir!M861*logHir!M861-SLir!M861*logQir!M861)</f>
        <v>3.4912524916257598E-2</v>
      </c>
      <c r="N861" s="2">
        <f>IF(logVir!N861="","",logVir!N861-SKir!N861*logKir!N861-SLir!N861*logHir!N861-SLir!N861*logQir!N861)</f>
        <v>0.10634071414345513</v>
      </c>
      <c r="O861" s="2">
        <f>IF(logVir!O861="","",logVir!O861-SKir!O861*logKir!O861-SLir!O861*logHir!O861-SLir!O861*logQir!O861)</f>
        <v>9.6976286699378883E-2</v>
      </c>
    </row>
    <row r="862" spans="1:15" x14ac:dyDescent="0.55000000000000004">
      <c r="A862" s="3">
        <v>28</v>
      </c>
      <c r="B862" s="3">
        <v>22</v>
      </c>
      <c r="I862" s="3">
        <v>28</v>
      </c>
      <c r="J862" s="3">
        <v>22</v>
      </c>
      <c r="K862" s="2">
        <f>IF(logVir!K862="","",logVir!K862-SKir!K862*logKir!K862-SLir!K862*logHir!K862-SLir!K862*logQir!K862)</f>
        <v>0.20713263167032034</v>
      </c>
      <c r="L862" s="2">
        <f>IF(logVir!L862="","",logVir!L862-SKir!L862*logKir!L862-SLir!L862*logHir!L862-SLir!L862*logQir!L862)</f>
        <v>0.19780480774007733</v>
      </c>
      <c r="M862" s="2">
        <f>IF(logVir!M862="","",logVir!M862-SKir!M862*logKir!M862-SLir!M862*logHir!M862-SLir!M862*logQir!M862)</f>
        <v>0.33290287878453689</v>
      </c>
      <c r="N862" s="2">
        <f>IF(logVir!N862="","",logVir!N862-SKir!N862*logKir!N862-SLir!N862*logHir!N862-SLir!N862*logQir!N862)</f>
        <v>0.35360186717006975</v>
      </c>
      <c r="O862" s="2">
        <f>IF(logVir!O862="","",logVir!O862-SKir!O862*logKir!O862-SLir!O862*logHir!O862-SLir!O862*logQir!O862)</f>
        <v>0.10912616552808622</v>
      </c>
    </row>
    <row r="863" spans="1:15" x14ac:dyDescent="0.55000000000000004">
      <c r="A863" s="3">
        <v>28</v>
      </c>
      <c r="B863" s="3">
        <v>23</v>
      </c>
      <c r="I863" s="3">
        <v>28</v>
      </c>
      <c r="J863" s="3">
        <v>23</v>
      </c>
      <c r="K863" s="2">
        <f>IF(logVir!K863="","",logVir!K863-SKir!K863*logKir!K863-SLir!K863*logHir!K863-SLir!K863*logQir!K863)</f>
        <v>8.0474443208395863E-2</v>
      </c>
      <c r="L863" s="2">
        <f>IF(logVir!L863="","",logVir!L863-SKir!L863*logKir!L863-SLir!L863*logHir!L863-SLir!L863*logQir!L863)</f>
        <v>6.3168107619462663E-2</v>
      </c>
      <c r="M863" s="2">
        <f>IF(logVir!M863="","",logVir!M863-SKir!M863*logKir!M863-SLir!M863*logHir!M863-SLir!M863*logQir!M863)</f>
        <v>8.1574764986521581E-2</v>
      </c>
      <c r="N863" s="2">
        <f>IF(logVir!N863="","",logVir!N863-SKir!N863*logKir!N863-SLir!N863*logHir!N863-SLir!N863*logQir!N863)</f>
        <v>0.15739721512317412</v>
      </c>
      <c r="O863" s="2">
        <f>IF(logVir!O863="","",logVir!O863-SKir!O863*logKir!O863-SLir!O863*logHir!O863-SLir!O863*logQir!O863)</f>
        <v>0.24314229798263376</v>
      </c>
    </row>
    <row r="864" spans="1:15" x14ac:dyDescent="0.55000000000000004">
      <c r="A864" s="3">
        <v>28</v>
      </c>
      <c r="B864" s="3">
        <v>24</v>
      </c>
      <c r="I864" s="3">
        <v>28</v>
      </c>
      <c r="J864" s="3">
        <v>24</v>
      </c>
      <c r="K864" s="2">
        <f>IF(logVir!K864="","",logVir!K864-SKir!K864*logKir!K864-SLir!K864*logHir!K864-SLir!K864*logQir!K864)</f>
        <v>0.11428421581641886</v>
      </c>
      <c r="L864" s="2">
        <f>IF(logVir!L864="","",logVir!L864-SKir!L864*logKir!L864-SLir!L864*logHir!L864-SLir!L864*logQir!L864)</f>
        <v>-3.8464358614508823E-2</v>
      </c>
      <c r="M864" s="2">
        <f>IF(logVir!M864="","",logVir!M864-SKir!M864*logKir!M864-SLir!M864*logHir!M864-SLir!M864*logQir!M864)</f>
        <v>-2.3938354045981436E-3</v>
      </c>
      <c r="N864" s="2">
        <f>IF(logVir!N864="","",logVir!N864-SKir!N864*logKir!N864-SLir!N864*logHir!N864-SLir!N864*logQir!N864)</f>
        <v>2.3591648118103464E-2</v>
      </c>
      <c r="O864" s="2">
        <f>IF(logVir!O864="","",logVir!O864-SKir!O864*logKir!O864-SLir!O864*logHir!O864-SLir!O864*logQir!O864)</f>
        <v>0.19501316241386177</v>
      </c>
    </row>
    <row r="865" spans="1:15" x14ac:dyDescent="0.55000000000000004">
      <c r="A865" s="3">
        <v>28</v>
      </c>
      <c r="B865" s="3">
        <v>25</v>
      </c>
      <c r="I865" s="3">
        <v>28</v>
      </c>
      <c r="J865" s="3">
        <v>25</v>
      </c>
      <c r="K865" s="2">
        <f>IF(logVir!K865="","",logVir!K865-SKir!K865*logKir!K865-SLir!K865*logHir!K865-SLir!K865*logQir!K865)</f>
        <v>6.0704761548096654E-2</v>
      </c>
      <c r="L865" s="2">
        <f>IF(logVir!L865="","",logVir!L865-SKir!L865*logKir!L865-SLir!L865*logHir!L865-SLir!L865*logQir!L865)</f>
        <v>0.14717361485181812</v>
      </c>
      <c r="M865" s="2">
        <f>IF(logVir!M865="","",logVir!M865-SKir!M865*logKir!M865-SLir!M865*logHir!M865-SLir!M865*logQir!M865)</f>
        <v>0.12605229845006546</v>
      </c>
      <c r="N865" s="2">
        <f>IF(logVir!N865="","",logVir!N865-SKir!N865*logKir!N865-SLir!N865*logHir!N865-SLir!N865*logQir!N865)</f>
        <v>0.17134542514517867</v>
      </c>
      <c r="O865" s="2">
        <f>IF(logVir!O865="","",logVir!O865-SKir!O865*logKir!O865-SLir!O865*logHir!O865-SLir!O865*logQir!O865)</f>
        <v>0.19412022118535779</v>
      </c>
    </row>
    <row r="866" spans="1:15" x14ac:dyDescent="0.55000000000000004">
      <c r="A866" s="3">
        <v>28</v>
      </c>
      <c r="B866" s="3">
        <v>26</v>
      </c>
      <c r="I866" s="3">
        <v>28</v>
      </c>
      <c r="J866" s="3">
        <v>26</v>
      </c>
      <c r="K866" s="2">
        <f>IF(logVir!K866="","",logVir!K866-SKir!K866*logKir!K866-SLir!K866*logHir!K866-SLir!K866*logQir!K866)</f>
        <v>-1.6137588855003101E-2</v>
      </c>
      <c r="L866" s="2">
        <f>IF(logVir!L866="","",logVir!L866-SKir!L866*logKir!L866-SLir!L866*logHir!L866-SLir!L866*logQir!L866)</f>
        <v>-3.9720226190093348E-2</v>
      </c>
      <c r="M866" s="2">
        <f>IF(logVir!M866="","",logVir!M866-SKir!M866*logKir!M866-SLir!M866*logHir!M866-SLir!M866*logQir!M866)</f>
        <v>-6.0690685836105956E-2</v>
      </c>
      <c r="N866" s="2">
        <f>IF(logVir!N866="","",logVir!N866-SKir!N866*logKir!N866-SLir!N866*logHir!N866-SLir!N866*logQir!N866)</f>
        <v>-3.4668030359889475E-2</v>
      </c>
      <c r="O866" s="2">
        <f>IF(logVir!O866="","",logVir!O866-SKir!O866*logKir!O866-SLir!O866*logHir!O866-SLir!O866*logQir!O866)</f>
        <v>-2.0044128109111409E-3</v>
      </c>
    </row>
    <row r="867" spans="1:15" x14ac:dyDescent="0.55000000000000004">
      <c r="A867" s="3">
        <v>28</v>
      </c>
      <c r="B867" s="3">
        <v>27</v>
      </c>
      <c r="I867" s="3">
        <v>28</v>
      </c>
      <c r="J867" s="3">
        <v>27</v>
      </c>
      <c r="K867" s="2">
        <f>IF(logVir!K867="","",logVir!K867-SKir!K867*logKir!K867-SLir!K867*logHir!K867-SLir!K867*logQir!K867)</f>
        <v>-0.11667037684521833</v>
      </c>
      <c r="L867" s="2">
        <f>IF(logVir!L867="","",logVir!L867-SKir!L867*logKir!L867-SLir!L867*logHir!L867-SLir!L867*logQir!L867)</f>
        <v>-6.167602787843357E-2</v>
      </c>
      <c r="M867" s="2">
        <f>IF(logVir!M867="","",logVir!M867-SKir!M867*logKir!M867-SLir!M867*logHir!M867-SLir!M867*logQir!M867)</f>
        <v>-5.1296006319094173E-2</v>
      </c>
      <c r="N867" s="2">
        <f>IF(logVir!N867="","",logVir!N867-SKir!N867*logKir!N867-SLir!N867*logHir!N867-SLir!N867*logQir!N867)</f>
        <v>-2.2409079309072322E-2</v>
      </c>
      <c r="O867" s="2">
        <f>IF(logVir!O867="","",logVir!O867-SKir!O867*logKir!O867-SLir!O867*logHir!O867-SLir!O867*logQir!O867)</f>
        <v>4.4801922506330645E-2</v>
      </c>
    </row>
    <row r="868" spans="1:15" x14ac:dyDescent="0.55000000000000004">
      <c r="A868" s="3">
        <v>28</v>
      </c>
      <c r="B868" s="3">
        <v>28</v>
      </c>
      <c r="I868" s="3">
        <v>28</v>
      </c>
      <c r="J868" s="3">
        <v>28</v>
      </c>
      <c r="K868" s="2">
        <f>IF(logVir!K868="","",logVir!K868-SKir!K868*logKir!K868-SLir!K868*logHir!K868-SLir!K868*logQir!K868)</f>
        <v>-0.18674737059625582</v>
      </c>
      <c r="L868" s="2">
        <f>IF(logVir!L868="","",logVir!L868-SKir!L868*logKir!L868-SLir!L868*logHir!L868-SLir!L868*logQir!L868)</f>
        <v>-0.2144775955117155</v>
      </c>
      <c r="M868" s="2">
        <f>IF(logVir!M868="","",logVir!M868-SKir!M868*logKir!M868-SLir!M868*logHir!M868-SLir!M868*logQir!M868)</f>
        <v>-0.18480921814968707</v>
      </c>
      <c r="N868" s="2">
        <f>IF(logVir!N868="","",logVir!N868-SKir!N868*logKir!N868-SLir!N868*logHir!N868-SLir!N868*logQir!N868)</f>
        <v>-0.22369267745694232</v>
      </c>
      <c r="O868" s="2">
        <f>IF(logVir!O868="","",logVir!O868-SKir!O868*logKir!O868-SLir!O868*logHir!O868-SLir!O868*logQir!O868)</f>
        <v>-0.24494938650494016</v>
      </c>
    </row>
    <row r="869" spans="1:15" x14ac:dyDescent="0.55000000000000004">
      <c r="A869" s="3">
        <v>28</v>
      </c>
      <c r="B869" s="3">
        <v>29</v>
      </c>
      <c r="I869" s="3">
        <v>28</v>
      </c>
      <c r="J869" s="3">
        <v>29</v>
      </c>
      <c r="K869" s="2">
        <f>IF(logVir!K869="","",logVir!K869-SKir!K869*logKir!K869-SLir!K869*logHir!K869-SLir!K869*logQir!K869)</f>
        <v>0.23849930147741136</v>
      </c>
      <c r="L869" s="2">
        <f>IF(logVir!L869="","",logVir!L869-SKir!L869*logKir!L869-SLir!L869*logHir!L869-SLir!L869*logQir!L869)</f>
        <v>0.2500863442803492</v>
      </c>
      <c r="M869" s="2">
        <f>IF(logVir!M869="","",logVir!M869-SKir!M869*logKir!M869-SLir!M869*logHir!M869-SLir!M869*logQir!M869)</f>
        <v>0.39020218240312399</v>
      </c>
      <c r="N869" s="2">
        <f>IF(logVir!N869="","",logVir!N869-SKir!N869*logKir!N869-SLir!N869*logHir!N869-SLir!N869*logQir!N869)</f>
        <v>0.4526206040481327</v>
      </c>
      <c r="O869" s="2">
        <f>IF(logVir!O869="","",logVir!O869-SKir!O869*logKir!O869-SLir!O869*logHir!O869-SLir!O869*logQir!O869)</f>
        <v>0.52363718666623815</v>
      </c>
    </row>
    <row r="870" spans="1:15" x14ac:dyDescent="0.55000000000000004">
      <c r="A870" s="3">
        <v>28</v>
      </c>
      <c r="B870" s="3">
        <v>30</v>
      </c>
      <c r="I870" s="3">
        <v>28</v>
      </c>
      <c r="J870" s="3">
        <v>30</v>
      </c>
      <c r="K870" s="2">
        <f>IF(logVir!K870="","",logVir!K870-SKir!K870*logKir!K870-SLir!K870*logHir!K870-SLir!K870*logQir!K870)</f>
        <v>0.29113452751210689</v>
      </c>
      <c r="L870" s="2">
        <f>IF(logVir!L870="","",logVir!L870-SKir!L870*logKir!L870-SLir!L870*logHir!L870-SLir!L870*logQir!L870)</f>
        <v>0.15648386239403481</v>
      </c>
      <c r="M870" s="2">
        <f>IF(logVir!M870="","",logVir!M870-SKir!M870*logKir!M870-SLir!M870*logHir!M870-SLir!M870*logQir!M870)</f>
        <v>0.23330283525974718</v>
      </c>
      <c r="N870" s="2">
        <f>IF(logVir!N870="","",logVir!N870-SKir!N870*logKir!N870-SLir!N870*logHir!N870-SLir!N870*logQir!N870)</f>
        <v>0.23167775061412169</v>
      </c>
      <c r="O870" s="2">
        <f>IF(logVir!O870="","",logVir!O870-SKir!O870*logKir!O870-SLir!O870*logHir!O870-SLir!O870*logQir!O870)</f>
        <v>0.1800343226799761</v>
      </c>
    </row>
    <row r="871" spans="1:15" x14ac:dyDescent="0.55000000000000004">
      <c r="A871" s="3">
        <v>28</v>
      </c>
      <c r="B871" s="3">
        <v>31</v>
      </c>
      <c r="I871" s="3">
        <v>28</v>
      </c>
      <c r="J871" s="3">
        <v>31</v>
      </c>
      <c r="K871" s="2">
        <f>IF(logVir!K871="","",logVir!K871-SKir!K871*logKir!K871-SLir!K871*logHir!K871-SLir!K871*logQir!K871)</f>
        <v>0.1412074423057226</v>
      </c>
      <c r="L871" s="2">
        <f>IF(logVir!L871="","",logVir!L871-SKir!L871*logKir!L871-SLir!L871*logHir!L871-SLir!L871*logQir!L871)</f>
        <v>0.13551537694977742</v>
      </c>
      <c r="M871" s="2">
        <f>IF(logVir!M871="","",logVir!M871-SKir!M871*logKir!M871-SLir!M871*logHir!M871-SLir!M871*logQir!M871)</f>
        <v>0.14333465983560739</v>
      </c>
      <c r="N871" s="2">
        <f>IF(logVir!N871="","",logVir!N871-SKir!N871*logKir!N871-SLir!N871*logHir!N871-SLir!N871*logQir!N871)</f>
        <v>0.18545370762944635</v>
      </c>
      <c r="O871" s="2">
        <f>IF(logVir!O871="","",logVir!O871-SKir!O871*logKir!O871-SLir!O871*logHir!O871-SLir!O871*logQir!O871)</f>
        <v>0.21302583797881627</v>
      </c>
    </row>
    <row r="872" spans="1:15" x14ac:dyDescent="0.55000000000000004">
      <c r="A872" s="3">
        <v>29</v>
      </c>
      <c r="B872" s="3">
        <v>1</v>
      </c>
      <c r="I872" s="3">
        <v>29</v>
      </c>
      <c r="J872" s="3">
        <v>1</v>
      </c>
      <c r="K872" s="2">
        <f>IF(logVir!K872="","",logVir!K872-SKir!K872*logKir!K872-SLir!K872*logHir!K872-SLir!K872*logQir!K872)</f>
        <v>-0.12965653400424637</v>
      </c>
      <c r="L872" s="2">
        <f>IF(logVir!L872="","",logVir!L872-SKir!L872*logKir!L872-SLir!L872*logHir!L872-SLir!L872*logQir!L872)</f>
        <v>-0.32090165810840221</v>
      </c>
      <c r="M872" s="2">
        <f>IF(logVir!M872="","",logVir!M872-SKir!M872*logKir!M872-SLir!M872*logHir!M872-SLir!M872*logQir!M872)</f>
        <v>-0.36117544874432816</v>
      </c>
      <c r="N872" s="2">
        <f>IF(logVir!N872="","",logVir!N872-SKir!N872*logKir!N872-SLir!N872*logHir!N872-SLir!N872*logQir!N872)</f>
        <v>-0.44834672410618154</v>
      </c>
      <c r="O872" s="2">
        <f>IF(logVir!O872="","",logVir!O872-SKir!O872*logKir!O872-SLir!O872*logHir!O872-SLir!O872*logQir!O872)</f>
        <v>-0.42199630544993111</v>
      </c>
    </row>
    <row r="873" spans="1:15" x14ac:dyDescent="0.55000000000000004">
      <c r="A873" s="3">
        <v>29</v>
      </c>
      <c r="B873" s="3">
        <v>2</v>
      </c>
      <c r="I873" s="3">
        <v>29</v>
      </c>
      <c r="J873" s="3">
        <v>2</v>
      </c>
      <c r="K873" s="2">
        <f>IF(logVir!K873="","",logVir!K873-SKir!K873*logKir!K873-SLir!K873*logHir!K873-SLir!K873*logQir!K873)</f>
        <v>-1.4836373185887117</v>
      </c>
      <c r="L873" s="2">
        <f>IF(logVir!L873="","",logVir!L873-SKir!L873*logKir!L873-SLir!L873*logHir!L873-SLir!L873*logQir!L873)</f>
        <v>-0.73348301834359964</v>
      </c>
      <c r="M873" s="2">
        <f>IF(logVir!M873="","",logVir!M873-SKir!M873*logKir!M873-SLir!M873*logHir!M873-SLir!M873*logQir!M873)</f>
        <v>-1.2655107747274306</v>
      </c>
      <c r="N873" s="2">
        <f>IF(logVir!N873="","",logVir!N873-SKir!N873*logKir!N873-SLir!N873*logHir!N873-SLir!N873*logQir!N873)</f>
        <v>-1.2260117455437392</v>
      </c>
      <c r="O873" s="2">
        <f>IF(logVir!O873="","",logVir!O873-SKir!O873*logKir!O873-SLir!O873*logHir!O873-SLir!O873*logQir!O873)</f>
        <v>-1.6190160507418037</v>
      </c>
    </row>
    <row r="874" spans="1:15" x14ac:dyDescent="0.55000000000000004">
      <c r="A874" s="3">
        <v>29</v>
      </c>
      <c r="B874" s="3">
        <v>3</v>
      </c>
      <c r="I874" s="3">
        <v>29</v>
      </c>
      <c r="J874" s="3">
        <v>3</v>
      </c>
      <c r="K874" s="2">
        <f>IF(logVir!K874="","",logVir!K874-SKir!K874*logKir!K874-SLir!K874*logHir!K874-SLir!K874*logQir!K874)</f>
        <v>0.22341469463012231</v>
      </c>
      <c r="L874" s="2">
        <f>IF(logVir!L874="","",logVir!L874-SKir!L874*logKir!L874-SLir!L874*logHir!L874-SLir!L874*logQir!L874)</f>
        <v>-5.5392712826985741E-2</v>
      </c>
      <c r="M874" s="2">
        <f>IF(logVir!M874="","",logVir!M874-SKir!M874*logKir!M874-SLir!M874*logHir!M874-SLir!M874*logQir!M874)</f>
        <v>0.14052128638747588</v>
      </c>
      <c r="N874" s="2">
        <f>IF(logVir!N874="","",logVir!N874-SKir!N874*logKir!N874-SLir!N874*logHir!N874-SLir!N874*logQir!N874)</f>
        <v>-2.5467893224424231E-2</v>
      </c>
      <c r="O874" s="2">
        <f>IF(logVir!O874="","",logVir!O874-SKir!O874*logKir!O874-SLir!O874*logHir!O874-SLir!O874*logQir!O874)</f>
        <v>1.6229259905798359E-2</v>
      </c>
    </row>
    <row r="875" spans="1:15" x14ac:dyDescent="0.55000000000000004">
      <c r="A875" s="3">
        <v>29</v>
      </c>
      <c r="B875" s="3">
        <v>4</v>
      </c>
      <c r="I875" s="3">
        <v>29</v>
      </c>
      <c r="J875" s="3">
        <v>4</v>
      </c>
      <c r="K875" s="2">
        <f>IF(logVir!K875="","",logVir!K875-SKir!K875*logKir!K875-SLir!K875*logHir!K875-SLir!K875*logQir!K875)</f>
        <v>0.378808263628655</v>
      </c>
      <c r="L875" s="2">
        <f>IF(logVir!L875="","",logVir!L875-SKir!L875*logKir!L875-SLir!L875*logHir!L875-SLir!L875*logQir!L875)</f>
        <v>-0.17195499492421046</v>
      </c>
      <c r="M875" s="2">
        <f>IF(logVir!M875="","",logVir!M875-SKir!M875*logKir!M875-SLir!M875*logHir!M875-SLir!M875*logQir!M875)</f>
        <v>0.14324769551252614</v>
      </c>
      <c r="N875" s="2">
        <f>IF(logVir!N875="","",logVir!N875-SKir!N875*logKir!N875-SLir!N875*logHir!N875-SLir!N875*logQir!N875)</f>
        <v>8.7200790377320717E-2</v>
      </c>
      <c r="O875" s="2">
        <f>IF(logVir!O875="","",logVir!O875-SKir!O875*logKir!O875-SLir!O875*logHir!O875-SLir!O875*logQir!O875)</f>
        <v>0.2280505255268056</v>
      </c>
    </row>
    <row r="876" spans="1:15" x14ac:dyDescent="0.55000000000000004">
      <c r="A876" s="3">
        <v>29</v>
      </c>
      <c r="B876" s="3">
        <v>5</v>
      </c>
      <c r="I876" s="3">
        <v>29</v>
      </c>
      <c r="J876" s="3">
        <v>5</v>
      </c>
      <c r="K876" s="2">
        <f>IF(logVir!K876="","",logVir!K876-SKir!K876*logKir!K876-SLir!K876*logHir!K876-SLir!K876*logQir!K876)</f>
        <v>0.26564122627687065</v>
      </c>
      <c r="L876" s="2">
        <f>IF(logVir!L876="","",logVir!L876-SKir!L876*logKir!L876-SLir!L876*logHir!L876-SLir!L876*logQir!L876)</f>
        <v>-7.7049101643663449E-3</v>
      </c>
      <c r="M876" s="2">
        <f>IF(logVir!M876="","",logVir!M876-SKir!M876*logKir!M876-SLir!M876*logHir!M876-SLir!M876*logQir!M876)</f>
        <v>0.1734303712265097</v>
      </c>
      <c r="N876" s="2">
        <f>IF(logVir!N876="","",logVir!N876-SKir!N876*logKir!N876-SLir!N876*logHir!N876-SLir!N876*logQir!N876)</f>
        <v>0.37153524133236177</v>
      </c>
      <c r="O876" s="2">
        <f>IF(logVir!O876="","",logVir!O876-SKir!O876*logKir!O876-SLir!O876*logHir!O876-SLir!O876*logQir!O876)</f>
        <v>0.56777353905062355</v>
      </c>
    </row>
    <row r="877" spans="1:15" x14ac:dyDescent="0.55000000000000004">
      <c r="A877" s="3">
        <v>29</v>
      </c>
      <c r="B877" s="3">
        <v>6</v>
      </c>
      <c r="I877" s="3">
        <v>29</v>
      </c>
      <c r="J877" s="3">
        <v>6</v>
      </c>
      <c r="K877" s="2">
        <f>IF(logVir!K877="","",logVir!K877-SKir!K877*logKir!K877-SLir!K877*logHir!K877-SLir!K877*logQir!K877)</f>
        <v>-0.23323022841349716</v>
      </c>
      <c r="L877" s="2">
        <f>IF(logVir!L877="","",logVir!L877-SKir!L877*logKir!L877-SLir!L877*logHir!L877-SLir!L877*logQir!L877)</f>
        <v>-0.47866289810172152</v>
      </c>
      <c r="M877" s="2">
        <f>IF(logVir!M877="","",logVir!M877-SKir!M877*logKir!M877-SLir!M877*logHir!M877-SLir!M877*logQir!M877)</f>
        <v>-0.47704006194220816</v>
      </c>
      <c r="N877" s="2">
        <f>IF(logVir!N877="","",logVir!N877-SKir!N877*logKir!N877-SLir!N877*logHir!N877-SLir!N877*logQir!N877)</f>
        <v>-0.69560035368339845</v>
      </c>
      <c r="O877" s="2">
        <f>IF(logVir!O877="","",logVir!O877-SKir!O877*logKir!O877-SLir!O877*logHir!O877-SLir!O877*logQir!O877)</f>
        <v>-0.45381209804580541</v>
      </c>
    </row>
    <row r="878" spans="1:15" x14ac:dyDescent="0.55000000000000004">
      <c r="A878" s="3">
        <v>29</v>
      </c>
      <c r="B878" s="3">
        <v>7</v>
      </c>
      <c r="I878" s="3">
        <v>29</v>
      </c>
      <c r="J878" s="3">
        <v>7</v>
      </c>
      <c r="K878" s="2">
        <f>IF(logVir!K878="","",logVir!K878-SKir!K878*logKir!K878-SLir!K878*logHir!K878-SLir!K878*logQir!K878)</f>
        <v>8.7163706335957603E-4</v>
      </c>
      <c r="L878" s="2">
        <f>IF(logVir!L878="","",logVir!L878-SKir!L878*logKir!L878-SLir!L878*logHir!L878-SLir!L878*logQir!L878)</f>
        <v>-5.5719256207437812E-2</v>
      </c>
      <c r="M878" s="2">
        <f>IF(logVir!M878="","",logVir!M878-SKir!M878*logKir!M878-SLir!M878*logHir!M878-SLir!M878*logQir!M878)</f>
        <v>-0.14878819138233551</v>
      </c>
      <c r="N878" s="2">
        <f>IF(logVir!N878="","",logVir!N878-SKir!N878*logKir!N878-SLir!N878*logHir!N878-SLir!N878*logQir!N878)</f>
        <v>-0.29699992494238975</v>
      </c>
      <c r="O878" s="2">
        <f>IF(logVir!O878="","",logVir!O878-SKir!O878*logKir!O878-SLir!O878*logHir!O878-SLir!O878*logQir!O878)</f>
        <v>2.9631008380171728E-3</v>
      </c>
    </row>
    <row r="879" spans="1:15" x14ac:dyDescent="0.55000000000000004">
      <c r="A879" s="3">
        <v>29</v>
      </c>
      <c r="B879" s="3">
        <v>8</v>
      </c>
      <c r="I879" s="3">
        <v>29</v>
      </c>
      <c r="J879" s="3">
        <v>8</v>
      </c>
      <c r="K879" s="2">
        <f>IF(logVir!K879="","",logVir!K879-SKir!K879*logKir!K879-SLir!K879*logHir!K879-SLir!K879*logQir!K879)</f>
        <v>0.95954167299694593</v>
      </c>
      <c r="L879" s="2">
        <f>IF(logVir!L879="","",logVir!L879-SKir!L879*logKir!L879-SLir!L879*logHir!L879-SLir!L879*logQir!L879)</f>
        <v>0.16372808801114336</v>
      </c>
      <c r="M879" s="2">
        <f>IF(logVir!M879="","",logVir!M879-SKir!M879*logKir!M879-SLir!M879*logHir!M879-SLir!M879*logQir!M879)</f>
        <v>0.34216714210146609</v>
      </c>
      <c r="N879" s="2">
        <f>IF(logVir!N879="","",logVir!N879-SKir!N879*logKir!N879-SLir!N879*logHir!N879-SLir!N879*logQir!N879)</f>
        <v>-8.2922213509505516E-2</v>
      </c>
      <c r="O879" s="2">
        <f>IF(logVir!O879="","",logVir!O879-SKir!O879*logKir!O879-SLir!O879*logHir!O879-SLir!O879*logQir!O879)</f>
        <v>0.15256921322975642</v>
      </c>
    </row>
    <row r="880" spans="1:15" x14ac:dyDescent="0.55000000000000004">
      <c r="A880" s="3">
        <v>29</v>
      </c>
      <c r="B880" s="3">
        <v>9</v>
      </c>
      <c r="I880" s="3">
        <v>29</v>
      </c>
      <c r="J880" s="3">
        <v>9</v>
      </c>
      <c r="K880" s="2">
        <f>IF(logVir!K880="","",logVir!K880-SKir!K880*logKir!K880-SLir!K880*logHir!K880-SLir!K880*logQir!K880)</f>
        <v>0.37237630532915267</v>
      </c>
      <c r="L880" s="2">
        <f>IF(logVir!L880="","",logVir!L880-SKir!L880*logKir!L880-SLir!L880*logHir!L880-SLir!L880*logQir!L880)</f>
        <v>7.0462060018364914E-2</v>
      </c>
      <c r="M880" s="2">
        <f>IF(logVir!M880="","",logVir!M880-SKir!M880*logKir!M880-SLir!M880*logHir!M880-SLir!M880*logQir!M880)</f>
        <v>0.30309453997395447</v>
      </c>
      <c r="N880" s="2">
        <f>IF(logVir!N880="","",logVir!N880-SKir!N880*logKir!N880-SLir!N880*logHir!N880-SLir!N880*logQir!N880)</f>
        <v>0.20505540246874682</v>
      </c>
      <c r="O880" s="2">
        <f>IF(logVir!O880="","",logVir!O880-SKir!O880*logKir!O880-SLir!O880*logHir!O880-SLir!O880*logQir!O880)</f>
        <v>0.22738909739938162</v>
      </c>
    </row>
    <row r="881" spans="1:15" x14ac:dyDescent="0.55000000000000004">
      <c r="A881" s="3">
        <v>29</v>
      </c>
      <c r="B881" s="3">
        <v>10</v>
      </c>
      <c r="I881" s="3">
        <v>29</v>
      </c>
      <c r="J881" s="3">
        <v>10</v>
      </c>
      <c r="K881" s="2">
        <f>IF(logVir!K881="","",logVir!K881-SKir!K881*logKir!K881-SLir!K881*logHir!K881-SLir!K881*logQir!K881)</f>
        <v>0.44192323853985999</v>
      </c>
      <c r="L881" s="2">
        <f>IF(logVir!L881="","",logVir!L881-SKir!L881*logKir!L881-SLir!L881*logHir!L881-SLir!L881*logQir!L881)</f>
        <v>0.38387728978726554</v>
      </c>
      <c r="M881" s="2">
        <f>IF(logVir!M881="","",logVir!M881-SKir!M881*logKir!M881-SLir!M881*logHir!M881-SLir!M881*logQir!M881)</f>
        <v>0.25501604612702966</v>
      </c>
      <c r="N881" s="2">
        <f>IF(logVir!N881="","",logVir!N881-SKir!N881*logKir!N881-SLir!N881*logHir!N881-SLir!N881*logQir!N881)</f>
        <v>0.22909683791838958</v>
      </c>
      <c r="O881" s="2">
        <f>IF(logVir!O881="","",logVir!O881-SKir!O881*logKir!O881-SLir!O881*logHir!O881-SLir!O881*logQir!O881)</f>
        <v>0.22098875381139649</v>
      </c>
    </row>
    <row r="882" spans="1:15" x14ac:dyDescent="0.55000000000000004">
      <c r="A882" s="3">
        <v>29</v>
      </c>
      <c r="B882" s="3">
        <v>11</v>
      </c>
      <c r="I882" s="3">
        <v>29</v>
      </c>
      <c r="J882" s="3">
        <v>11</v>
      </c>
      <c r="K882" s="2">
        <f>IF(logVir!K882="","",logVir!K882-SKir!K882*logKir!K882-SLir!K882*logHir!K882-SLir!K882*logQir!K882)</f>
        <v>-0.94831885590076714</v>
      </c>
      <c r="L882" s="2">
        <f>IF(logVir!L882="","",logVir!L882-SKir!L882*logKir!L882-SLir!L882*logHir!L882-SLir!L882*logQir!L882)</f>
        <v>-6.9300778928082432</v>
      </c>
      <c r="M882" s="2">
        <f>IF(logVir!M882="","",logVir!M882-SKir!M882*logKir!M882-SLir!M882*logHir!M882-SLir!M882*logQir!M882)</f>
        <v>-1.568716430365116</v>
      </c>
      <c r="N882" s="2">
        <f>IF(logVir!N882="","",logVir!N882-SKir!N882*logKir!N882-SLir!N882*logHir!N882-SLir!N882*logQir!N882)</f>
        <v>-2.4339545679578056</v>
      </c>
      <c r="O882" s="2">
        <f>IF(logVir!O882="","",logVir!O882-SKir!O882*logKir!O882-SLir!O882*logHir!O882-SLir!O882*logQir!O882)</f>
        <v>-1.3189672110360908</v>
      </c>
    </row>
    <row r="883" spans="1:15" x14ac:dyDescent="0.55000000000000004">
      <c r="A883" s="3">
        <v>29</v>
      </c>
      <c r="B883" s="3">
        <v>12</v>
      </c>
      <c r="I883" s="3">
        <v>29</v>
      </c>
      <c r="J883" s="3">
        <v>12</v>
      </c>
      <c r="K883" s="2">
        <f>IF(logVir!K883="","",logVir!K883-SKir!K883*logKir!K883-SLir!K883*logHir!K883-SLir!K883*logQir!K883)</f>
        <v>-0.40824680216030479</v>
      </c>
      <c r="L883" s="2">
        <f>IF(logVir!L883="","",logVir!L883-SKir!L883*logKir!L883-SLir!L883*logHir!L883-SLir!L883*logQir!L883)</f>
        <v>-0.44475081556848844</v>
      </c>
      <c r="M883" s="2">
        <f>IF(logVir!M883="","",logVir!M883-SKir!M883*logKir!M883-SLir!M883*logHir!M883-SLir!M883*logQir!M883)</f>
        <v>-1.0035619825496167</v>
      </c>
      <c r="N883" s="2">
        <f>IF(logVir!N883="","",logVir!N883-SKir!N883*logKir!N883-SLir!N883*logHir!N883-SLir!N883*logQir!N883)</f>
        <v>-1.4651126806537138</v>
      </c>
      <c r="O883" s="2">
        <f>IF(logVir!O883="","",logVir!O883-SKir!O883*logKir!O883-SLir!O883*logHir!O883-SLir!O883*logQir!O883)</f>
        <v>-1.2998435077215653</v>
      </c>
    </row>
    <row r="884" spans="1:15" x14ac:dyDescent="0.55000000000000004">
      <c r="A884" s="3">
        <v>29</v>
      </c>
      <c r="B884" s="3">
        <v>13</v>
      </c>
      <c r="I884" s="3">
        <v>29</v>
      </c>
      <c r="J884" s="3">
        <v>13</v>
      </c>
      <c r="K884" s="2">
        <f>IF(logVir!K884="","",logVir!K884-SKir!K884*logKir!K884-SLir!K884*logHir!K884-SLir!K884*logQir!K884)</f>
        <v>-1.6781880930203519</v>
      </c>
      <c r="L884" s="2">
        <f>IF(logVir!L884="","",logVir!L884-SKir!L884*logKir!L884-SLir!L884*logHir!L884-SLir!L884*logQir!L884)</f>
        <v>-5.0786204768341854</v>
      </c>
      <c r="M884" s="2">
        <f>IF(logVir!M884="","",logVir!M884-SKir!M884*logKir!M884-SLir!M884*logHir!M884-SLir!M884*logQir!M884)</f>
        <v>-5.2067931770349016</v>
      </c>
      <c r="N884" s="2">
        <f>IF(logVir!N884="","",logVir!N884-SKir!N884*logKir!N884-SLir!N884*logHir!N884-SLir!N884*logQir!N884)</f>
        <v>-4.8578676885255341</v>
      </c>
      <c r="O884" s="2" t="str">
        <f>IF(logVir!O884="","",logVir!O884-SKir!O884*logKir!O884-SLir!O884*logHir!O884-SLir!O884*logQir!O884)</f>
        <v/>
      </c>
    </row>
    <row r="885" spans="1:15" x14ac:dyDescent="0.55000000000000004">
      <c r="A885" s="3">
        <v>29</v>
      </c>
      <c r="B885" s="3">
        <v>14</v>
      </c>
      <c r="I885" s="3">
        <v>29</v>
      </c>
      <c r="J885" s="3">
        <v>14</v>
      </c>
      <c r="K885" s="2">
        <f>IF(logVir!K885="","",logVir!K885-SKir!K885*logKir!K885-SLir!K885*logHir!K885-SLir!K885*logQir!K885)</f>
        <v>0.69207688898870223</v>
      </c>
      <c r="L885" s="2">
        <f>IF(logVir!L885="","",logVir!L885-SKir!L885*logKir!L885-SLir!L885*logHir!L885-SLir!L885*logQir!L885)</f>
        <v>0.25689955188856262</v>
      </c>
      <c r="M885" s="2">
        <f>IF(logVir!M885="","",logVir!M885-SKir!M885*logKir!M885-SLir!M885*logHir!M885-SLir!M885*logQir!M885)</f>
        <v>5.1460635621298351E-4</v>
      </c>
      <c r="N885" s="2">
        <f>IF(logVir!N885="","",logVir!N885-SKir!N885*logKir!N885-SLir!N885*logHir!N885-SLir!N885*logQir!N885)</f>
        <v>0.54316008100060242</v>
      </c>
      <c r="O885" s="2">
        <f>IF(logVir!O885="","",logVir!O885-SKir!O885*logKir!O885-SLir!O885*logHir!O885-SLir!O885*logQir!O885)</f>
        <v>0.50573474133110585</v>
      </c>
    </row>
    <row r="886" spans="1:15" x14ac:dyDescent="0.55000000000000004">
      <c r="A886" s="3">
        <v>29</v>
      </c>
      <c r="B886" s="3">
        <v>15</v>
      </c>
      <c r="I886" s="3">
        <v>29</v>
      </c>
      <c r="J886" s="3">
        <v>15</v>
      </c>
      <c r="K886" s="2">
        <f>IF(logVir!K886="","",logVir!K886-SKir!K886*logKir!K886-SLir!K886*logHir!K886-SLir!K886*logQir!K886)</f>
        <v>-9.9027039453886773E-2</v>
      </c>
      <c r="L886" s="2">
        <f>IF(logVir!L886="","",logVir!L886-SKir!L886*logKir!L886-SLir!L886*logHir!L886-SLir!L886*logQir!L886)</f>
        <v>7.1893421641168326E-2</v>
      </c>
      <c r="M886" s="2">
        <f>IF(logVir!M886="","",logVir!M886-SKir!M886*logKir!M886-SLir!M886*logHir!M886-SLir!M886*logQir!M886)</f>
        <v>0.11558529310530577</v>
      </c>
      <c r="N886" s="2">
        <f>IF(logVir!N886="","",logVir!N886-SKir!N886*logKir!N886-SLir!N886*logHir!N886-SLir!N886*logQir!N886)</f>
        <v>0.41190922504896821</v>
      </c>
      <c r="O886" s="2">
        <f>IF(logVir!O886="","",logVir!O886-SKir!O886*logKir!O886-SLir!O886*logHir!O886-SLir!O886*logQir!O886)</f>
        <v>0.66259825141782469</v>
      </c>
    </row>
    <row r="887" spans="1:15" x14ac:dyDescent="0.55000000000000004">
      <c r="A887" s="3">
        <v>29</v>
      </c>
      <c r="B887" s="3">
        <v>16</v>
      </c>
      <c r="I887" s="3">
        <v>29</v>
      </c>
      <c r="J887" s="3">
        <v>16</v>
      </c>
      <c r="K887" s="2">
        <f>IF(logVir!K887="","",logVir!K887-SKir!K887*logKir!K887-SLir!K887*logHir!K887-SLir!K887*logQir!K887)</f>
        <v>4.8426322712319579E-2</v>
      </c>
      <c r="L887" s="2">
        <f>IF(logVir!L887="","",logVir!L887-SKir!L887*logKir!L887-SLir!L887*logHir!L887-SLir!L887*logQir!L887)</f>
        <v>2.2747176901607071E-2</v>
      </c>
      <c r="M887" s="2">
        <f>IF(logVir!M887="","",logVir!M887-SKir!M887*logKir!M887-SLir!M887*logHir!M887-SLir!M887*logQir!M887)</f>
        <v>0.11918625557399762</v>
      </c>
      <c r="N887" s="2">
        <f>IF(logVir!N887="","",logVir!N887-SKir!N887*logKir!N887-SLir!N887*logHir!N887-SLir!N887*logQir!N887)</f>
        <v>9.4048100770410155E-3</v>
      </c>
      <c r="O887" s="2">
        <f>IF(logVir!O887="","",logVir!O887-SKir!O887*logKir!O887-SLir!O887*logHir!O887-SLir!O887*logQir!O887)</f>
        <v>7.55060368501346E-2</v>
      </c>
    </row>
    <row r="888" spans="1:15" x14ac:dyDescent="0.55000000000000004">
      <c r="A888" s="3">
        <v>29</v>
      </c>
      <c r="B888" s="3">
        <v>17</v>
      </c>
      <c r="I888" s="3">
        <v>29</v>
      </c>
      <c r="J888" s="3">
        <v>17</v>
      </c>
      <c r="K888" s="2">
        <f>IF(logVir!K888="","",logVir!K888-SKir!K888*logKir!K888-SLir!K888*logHir!K888-SLir!K888*logQir!K888)</f>
        <v>-0.17291788869634597</v>
      </c>
      <c r="L888" s="2">
        <f>IF(logVir!L888="","",logVir!L888-SKir!L888*logKir!L888-SLir!L888*logHir!L888-SLir!L888*logQir!L888)</f>
        <v>-0.1227296462144523</v>
      </c>
      <c r="M888" s="2">
        <f>IF(logVir!M888="","",logVir!M888-SKir!M888*logKir!M888-SLir!M888*logHir!M888-SLir!M888*logQir!M888)</f>
        <v>-5.5772119805090198E-3</v>
      </c>
      <c r="N888" s="2">
        <f>IF(logVir!N888="","",logVir!N888-SKir!N888*logKir!N888-SLir!N888*logHir!N888-SLir!N888*logQir!N888)</f>
        <v>2.3697390043067999E-2</v>
      </c>
      <c r="O888" s="2">
        <f>IF(logVir!O888="","",logVir!O888-SKir!O888*logKir!O888-SLir!O888*logHir!O888-SLir!O888*logQir!O888)</f>
        <v>0.33810303344192832</v>
      </c>
    </row>
    <row r="889" spans="1:15" x14ac:dyDescent="0.55000000000000004">
      <c r="A889" s="3">
        <v>29</v>
      </c>
      <c r="B889" s="3">
        <v>18</v>
      </c>
      <c r="I889" s="3">
        <v>29</v>
      </c>
      <c r="J889" s="3">
        <v>18</v>
      </c>
      <c r="K889" s="2">
        <f>IF(logVir!K889="","",logVir!K889-SKir!K889*logKir!K889-SLir!K889*logHir!K889-SLir!K889*logQir!K889)</f>
        <v>8.3752895885306031E-2</v>
      </c>
      <c r="L889" s="2">
        <f>IF(logVir!L889="","",logVir!L889-SKir!L889*logKir!L889-SLir!L889*logHir!L889-SLir!L889*logQir!L889)</f>
        <v>-3.0148251671707128E-2</v>
      </c>
      <c r="M889" s="2">
        <f>IF(logVir!M889="","",logVir!M889-SKir!M889*logKir!M889-SLir!M889*logHir!M889-SLir!M889*logQir!M889)</f>
        <v>-0.17892341369878692</v>
      </c>
      <c r="N889" s="2">
        <f>IF(logVir!N889="","",logVir!N889-SKir!N889*logKir!N889-SLir!N889*logHir!N889-SLir!N889*logQir!N889)</f>
        <v>-8.1565071408069525E-2</v>
      </c>
      <c r="O889" s="2">
        <f>IF(logVir!O889="","",logVir!O889-SKir!O889*logKir!O889-SLir!O889*logHir!O889-SLir!O889*logQir!O889)</f>
        <v>4.0094337300049868E-2</v>
      </c>
    </row>
    <row r="890" spans="1:15" x14ac:dyDescent="0.55000000000000004">
      <c r="A890" s="3">
        <v>29</v>
      </c>
      <c r="B890" s="3">
        <v>19</v>
      </c>
      <c r="I890" s="3">
        <v>29</v>
      </c>
      <c r="J890" s="3">
        <v>19</v>
      </c>
      <c r="K890" s="2">
        <f>IF(logVir!K890="","",logVir!K890-SKir!K890*logKir!K890-SLir!K890*logHir!K890-SLir!K890*logQir!K890)</f>
        <v>0.14975021982351858</v>
      </c>
      <c r="L890" s="2">
        <f>IF(logVir!L890="","",logVir!L890-SKir!L890*logKir!L890-SLir!L890*logHir!L890-SLir!L890*logQir!L890)</f>
        <v>7.6917657347804397E-2</v>
      </c>
      <c r="M890" s="2">
        <f>IF(logVir!M890="","",logVir!M890-SKir!M890*logKir!M890-SLir!M890*logHir!M890-SLir!M890*logQir!M890)</f>
        <v>0.25200071939081298</v>
      </c>
      <c r="N890" s="2">
        <f>IF(logVir!N890="","",logVir!N890-SKir!N890*logKir!N890-SLir!N890*logHir!N890-SLir!N890*logQir!N890)</f>
        <v>8.0593322201664541E-2</v>
      </c>
      <c r="O890" s="2">
        <f>IF(logVir!O890="","",logVir!O890-SKir!O890*logKir!O890-SLir!O890*logHir!O890-SLir!O890*logQir!O890)</f>
        <v>0.12822893319062656</v>
      </c>
    </row>
    <row r="891" spans="1:15" x14ac:dyDescent="0.55000000000000004">
      <c r="A891" s="3">
        <v>29</v>
      </c>
      <c r="B891" s="3">
        <v>20</v>
      </c>
      <c r="I891" s="3">
        <v>29</v>
      </c>
      <c r="J891" s="3">
        <v>20</v>
      </c>
      <c r="K891" s="2">
        <f>IF(logVir!K891="","",logVir!K891-SKir!K891*logKir!K891-SLir!K891*logHir!K891-SLir!K891*logQir!K891)</f>
        <v>6.9533768696070128E-2</v>
      </c>
      <c r="L891" s="2">
        <f>IF(logVir!L891="","",logVir!L891-SKir!L891*logKir!L891-SLir!L891*logHir!L891-SLir!L891*logQir!L891)</f>
        <v>-0.18079943742022986</v>
      </c>
      <c r="M891" s="2">
        <f>IF(logVir!M891="","",logVir!M891-SKir!M891*logKir!M891-SLir!M891*logHir!M891-SLir!M891*logQir!M891)</f>
        <v>-0.14166537018113839</v>
      </c>
      <c r="N891" s="2">
        <f>IF(logVir!N891="","",logVir!N891-SKir!N891*logKir!N891-SLir!N891*logHir!N891-SLir!N891*logQir!N891)</f>
        <v>-0.22019429296073031</v>
      </c>
      <c r="O891" s="2">
        <f>IF(logVir!O891="","",logVir!O891-SKir!O891*logKir!O891-SLir!O891*logHir!O891-SLir!O891*logQir!O891)</f>
        <v>-0.11441209873176103</v>
      </c>
    </row>
    <row r="892" spans="1:15" x14ac:dyDescent="0.55000000000000004">
      <c r="A892" s="3">
        <v>29</v>
      </c>
      <c r="B892" s="3">
        <v>21</v>
      </c>
      <c r="I892" s="3">
        <v>29</v>
      </c>
      <c r="J892" s="3">
        <v>21</v>
      </c>
      <c r="K892" s="2">
        <f>IF(logVir!K892="","",logVir!K892-SKir!K892*logKir!K892-SLir!K892*logHir!K892-SLir!K892*logQir!K892)</f>
        <v>0.20442507319809841</v>
      </c>
      <c r="L892" s="2">
        <f>IF(logVir!L892="","",logVir!L892-SKir!L892*logKir!L892-SLir!L892*logHir!L892-SLir!L892*logQir!L892)</f>
        <v>-7.4826080171497861E-2</v>
      </c>
      <c r="M892" s="2">
        <f>IF(logVir!M892="","",logVir!M892-SKir!M892*logKir!M892-SLir!M892*logHir!M892-SLir!M892*logQir!M892)</f>
        <v>-5.1943615838213539E-2</v>
      </c>
      <c r="N892" s="2">
        <f>IF(logVir!N892="","",logVir!N892-SKir!N892*logKir!N892-SLir!N892*logHir!N892-SLir!N892*logQir!N892)</f>
        <v>-8.0165722936063291E-2</v>
      </c>
      <c r="O892" s="2">
        <f>IF(logVir!O892="","",logVir!O892-SKir!O892*logKir!O892-SLir!O892*logHir!O892-SLir!O892*logQir!O892)</f>
        <v>-0.27294708281430596</v>
      </c>
    </row>
    <row r="893" spans="1:15" x14ac:dyDescent="0.55000000000000004">
      <c r="A893" s="3">
        <v>29</v>
      </c>
      <c r="B893" s="3">
        <v>22</v>
      </c>
      <c r="I893" s="3">
        <v>29</v>
      </c>
      <c r="J893" s="3">
        <v>22</v>
      </c>
      <c r="K893" s="2">
        <f>IF(logVir!K893="","",logVir!K893-SKir!K893*logKir!K893-SLir!K893*logHir!K893-SLir!K893*logQir!K893)</f>
        <v>0.36036679058115112</v>
      </c>
      <c r="L893" s="2">
        <f>IF(logVir!L893="","",logVir!L893-SKir!L893*logKir!L893-SLir!L893*logHir!L893-SLir!L893*logQir!L893)</f>
        <v>6.0394406694435451E-2</v>
      </c>
      <c r="M893" s="2">
        <f>IF(logVir!M893="","",logVir!M893-SKir!M893*logKir!M893-SLir!M893*logHir!M893-SLir!M893*logQir!M893)</f>
        <v>0.24414036807324713</v>
      </c>
      <c r="N893" s="2">
        <f>IF(logVir!N893="","",logVir!N893-SKir!N893*logKir!N893-SLir!N893*logHir!N893-SLir!N893*logQir!N893)</f>
        <v>0.17218447288858851</v>
      </c>
      <c r="O893" s="2">
        <f>IF(logVir!O893="","",logVir!O893-SKir!O893*logKir!O893-SLir!O893*logHir!O893-SLir!O893*logQir!O893)</f>
        <v>-4.2386389198697354E-2</v>
      </c>
    </row>
    <row r="894" spans="1:15" x14ac:dyDescent="0.55000000000000004">
      <c r="A894" s="3">
        <v>29</v>
      </c>
      <c r="B894" s="3">
        <v>23</v>
      </c>
      <c r="I894" s="3">
        <v>29</v>
      </c>
      <c r="J894" s="3">
        <v>23</v>
      </c>
      <c r="K894" s="2">
        <f>IF(logVir!K894="","",logVir!K894-SKir!K894*logKir!K894-SLir!K894*logHir!K894-SLir!K894*logQir!K894)</f>
        <v>8.7233246666835212E-2</v>
      </c>
      <c r="L894" s="2">
        <f>IF(logVir!L894="","",logVir!L894-SKir!L894*logKir!L894-SLir!L894*logHir!L894-SLir!L894*logQir!L894)</f>
        <v>9.1682934338518332E-2</v>
      </c>
      <c r="M894" s="2">
        <f>IF(logVir!M894="","",logVir!M894-SKir!M894*logKir!M894-SLir!M894*logHir!M894-SLir!M894*logQir!M894)</f>
        <v>1.8105540572459292E-3</v>
      </c>
      <c r="N894" s="2">
        <f>IF(logVir!N894="","",logVir!N894-SKir!N894*logKir!N894-SLir!N894*logHir!N894-SLir!N894*logQir!N894)</f>
        <v>7.8029114753605605E-2</v>
      </c>
      <c r="O894" s="2">
        <f>IF(logVir!O894="","",logVir!O894-SKir!O894*logKir!O894-SLir!O894*logHir!O894-SLir!O894*logQir!O894)</f>
        <v>6.9143585446940228E-2</v>
      </c>
    </row>
    <row r="895" spans="1:15" x14ac:dyDescent="0.55000000000000004">
      <c r="A895" s="3">
        <v>29</v>
      </c>
      <c r="B895" s="3">
        <v>24</v>
      </c>
      <c r="I895" s="3">
        <v>29</v>
      </c>
      <c r="J895" s="3">
        <v>24</v>
      </c>
      <c r="K895" s="2">
        <f>IF(logVir!K895="","",logVir!K895-SKir!K895*logKir!K895-SLir!K895*logHir!K895-SLir!K895*logQir!K895)</f>
        <v>-0.5410623670032827</v>
      </c>
      <c r="L895" s="2">
        <f>IF(logVir!L895="","",logVir!L895-SKir!L895*logKir!L895-SLir!L895*logHir!L895-SLir!L895*logQir!L895)</f>
        <v>-0.34595017965283259</v>
      </c>
      <c r="M895" s="2">
        <f>IF(logVir!M895="","",logVir!M895-SKir!M895*logKir!M895-SLir!M895*logHir!M895-SLir!M895*logQir!M895)</f>
        <v>-0.37455635583075675</v>
      </c>
      <c r="N895" s="2">
        <f>IF(logVir!N895="","",logVir!N895-SKir!N895*logKir!N895-SLir!N895*logHir!N895-SLir!N895*logQir!N895)</f>
        <v>-0.28009650033544375</v>
      </c>
      <c r="O895" s="2">
        <f>IF(logVir!O895="","",logVir!O895-SKir!O895*logKir!O895-SLir!O895*logHir!O895-SLir!O895*logQir!O895)</f>
        <v>-0.32386305556861439</v>
      </c>
    </row>
    <row r="896" spans="1:15" x14ac:dyDescent="0.55000000000000004">
      <c r="A896" s="3">
        <v>29</v>
      </c>
      <c r="B896" s="3">
        <v>25</v>
      </c>
      <c r="I896" s="3">
        <v>29</v>
      </c>
      <c r="J896" s="3">
        <v>25</v>
      </c>
      <c r="K896" s="2">
        <f>IF(logVir!K896="","",logVir!K896-SKir!K896*logKir!K896-SLir!K896*logHir!K896-SLir!K896*logQir!K896)</f>
        <v>0.2336101662477737</v>
      </c>
      <c r="L896" s="2">
        <f>IF(logVir!L896="","",logVir!L896-SKir!L896*logKir!L896-SLir!L896*logHir!L896-SLir!L896*logQir!L896)</f>
        <v>0.17212581870373439</v>
      </c>
      <c r="M896" s="2">
        <f>IF(logVir!M896="","",logVir!M896-SKir!M896*logKir!M896-SLir!M896*logHir!M896-SLir!M896*logQir!M896)</f>
        <v>0.27767489831161896</v>
      </c>
      <c r="N896" s="2">
        <f>IF(logVir!N896="","",logVir!N896-SKir!N896*logKir!N896-SLir!N896*logHir!N896-SLir!N896*logQir!N896)</f>
        <v>0.24732638041261368</v>
      </c>
      <c r="O896" s="2">
        <f>IF(logVir!O896="","",logVir!O896-SKir!O896*logKir!O896-SLir!O896*logHir!O896-SLir!O896*logQir!O896)</f>
        <v>0.46239395505266473</v>
      </c>
    </row>
    <row r="897" spans="1:15" x14ac:dyDescent="0.55000000000000004">
      <c r="A897" s="3">
        <v>29</v>
      </c>
      <c r="B897" s="3">
        <v>26</v>
      </c>
      <c r="I897" s="3">
        <v>29</v>
      </c>
      <c r="J897" s="3">
        <v>26</v>
      </c>
      <c r="K897" s="2">
        <f>IF(logVir!K897="","",logVir!K897-SKir!K897*logKir!K897-SLir!K897*logHir!K897-SLir!K897*logQir!K897)</f>
        <v>-2.144059011687615E-2</v>
      </c>
      <c r="L897" s="2">
        <f>IF(logVir!L897="","",logVir!L897-SKir!L897*logKir!L897-SLir!L897*logHir!L897-SLir!L897*logQir!L897)</f>
        <v>-6.7532288542124619E-2</v>
      </c>
      <c r="M897" s="2">
        <f>IF(logVir!M897="","",logVir!M897-SKir!M897*logKir!M897-SLir!M897*logHir!M897-SLir!M897*logQir!M897)</f>
        <v>-3.5137491045705217E-2</v>
      </c>
      <c r="N897" s="2">
        <f>IF(logVir!N897="","",logVir!N897-SKir!N897*logKir!N897-SLir!N897*logHir!N897-SLir!N897*logQir!N897)</f>
        <v>-3.835310208169581E-2</v>
      </c>
      <c r="O897" s="2">
        <f>IF(logVir!O897="","",logVir!O897-SKir!O897*logKir!O897-SLir!O897*logHir!O897-SLir!O897*logQir!O897)</f>
        <v>6.1447321877804939E-2</v>
      </c>
    </row>
    <row r="898" spans="1:15" x14ac:dyDescent="0.55000000000000004">
      <c r="A898" s="3">
        <v>29</v>
      </c>
      <c r="B898" s="3">
        <v>27</v>
      </c>
      <c r="I898" s="3">
        <v>29</v>
      </c>
      <c r="J898" s="3">
        <v>27</v>
      </c>
      <c r="K898" s="2">
        <f>IF(logVir!K898="","",logVir!K898-SKir!K898*logKir!K898-SLir!K898*logHir!K898-SLir!K898*logQir!K898)</f>
        <v>-1.9065240869896513E-2</v>
      </c>
      <c r="L898" s="2">
        <f>IF(logVir!L898="","",logVir!L898-SKir!L898*logKir!L898-SLir!L898*logHir!L898-SLir!L898*logQir!L898)</f>
        <v>-0.16474069540512187</v>
      </c>
      <c r="M898" s="2">
        <f>IF(logVir!M898="","",logVir!M898-SKir!M898*logKir!M898-SLir!M898*logHir!M898-SLir!M898*logQir!M898)</f>
        <v>-8.7183580589266771E-2</v>
      </c>
      <c r="N898" s="2">
        <f>IF(logVir!N898="","",logVir!N898-SKir!N898*logKir!N898-SLir!N898*logHir!N898-SLir!N898*logQir!N898)</f>
        <v>-0.13152964650950624</v>
      </c>
      <c r="O898" s="2">
        <f>IF(logVir!O898="","",logVir!O898-SKir!O898*logKir!O898-SLir!O898*logHir!O898-SLir!O898*logQir!O898)</f>
        <v>-0.14408424475389225</v>
      </c>
    </row>
    <row r="899" spans="1:15" x14ac:dyDescent="0.55000000000000004">
      <c r="A899" s="3">
        <v>29</v>
      </c>
      <c r="B899" s="3">
        <v>28</v>
      </c>
      <c r="I899" s="3">
        <v>29</v>
      </c>
      <c r="J899" s="3">
        <v>28</v>
      </c>
      <c r="K899" s="2">
        <f>IF(logVir!K899="","",logVir!K899-SKir!K899*logKir!K899-SLir!K899*logHir!K899-SLir!K899*logQir!K899)</f>
        <v>0.18995188443732222</v>
      </c>
      <c r="L899" s="2">
        <f>IF(logVir!L899="","",logVir!L899-SKir!L899*logKir!L899-SLir!L899*logHir!L899-SLir!L899*logQir!L899)</f>
        <v>0.20432444267140693</v>
      </c>
      <c r="M899" s="2">
        <f>IF(logVir!M899="","",logVir!M899-SKir!M899*logKir!M899-SLir!M899*logHir!M899-SLir!M899*logQir!M899)</f>
        <v>0.1783311371535467</v>
      </c>
      <c r="N899" s="2">
        <f>IF(logVir!N899="","",logVir!N899-SKir!N899*logKir!N899-SLir!N899*logHir!N899-SLir!N899*logQir!N899)</f>
        <v>0.20999581221118449</v>
      </c>
      <c r="O899" s="2">
        <f>IF(logVir!O899="","",logVir!O899-SKir!O899*logKir!O899-SLir!O899*logHir!O899-SLir!O899*logQir!O899)</f>
        <v>0.2208254888999861</v>
      </c>
    </row>
    <row r="900" spans="1:15" x14ac:dyDescent="0.55000000000000004">
      <c r="A900" s="3">
        <v>29</v>
      </c>
      <c r="B900" s="3">
        <v>29</v>
      </c>
      <c r="I900" s="3">
        <v>29</v>
      </c>
      <c r="J900" s="3">
        <v>29</v>
      </c>
      <c r="K900" s="2">
        <f>IF(logVir!K900="","",logVir!K900-SKir!K900*logKir!K900-SLir!K900*logHir!K900-SLir!K900*logQir!K900)</f>
        <v>-9.1918422720762394E-2</v>
      </c>
      <c r="L900" s="2">
        <f>IF(logVir!L900="","",logVir!L900-SKir!L900*logKir!L900-SLir!L900*logHir!L900-SLir!L900*logQir!L900)</f>
        <v>-5.9460595230962518E-2</v>
      </c>
      <c r="M900" s="2">
        <f>IF(logVir!M900="","",logVir!M900-SKir!M900*logKir!M900-SLir!M900*logHir!M900-SLir!M900*logQir!M900)</f>
        <v>8.5702660032481698E-2</v>
      </c>
      <c r="N900" s="2">
        <f>IF(logVir!N900="","",logVir!N900-SKir!N900*logKir!N900-SLir!N900*logHir!N900-SLir!N900*logQir!N900)</f>
        <v>4.4444995909644389E-2</v>
      </c>
      <c r="O900" s="2">
        <f>IF(logVir!O900="","",logVir!O900-SKir!O900*logKir!O900-SLir!O900*logHir!O900-SLir!O900*logQir!O900)</f>
        <v>7.2919409974461474E-2</v>
      </c>
    </row>
    <row r="901" spans="1:15" x14ac:dyDescent="0.55000000000000004">
      <c r="A901" s="3">
        <v>29</v>
      </c>
      <c r="B901" s="3">
        <v>30</v>
      </c>
      <c r="I901" s="3">
        <v>29</v>
      </c>
      <c r="J901" s="3">
        <v>30</v>
      </c>
      <c r="K901" s="2">
        <f>IF(logVir!K901="","",logVir!K901-SKir!K901*logKir!K901-SLir!K901*logHir!K901-SLir!K901*logQir!K901)</f>
        <v>1.5380265340573776E-2</v>
      </c>
      <c r="L901" s="2">
        <f>IF(logVir!L901="","",logVir!L901-SKir!L901*logKir!L901-SLir!L901*logHir!L901-SLir!L901*logQir!L901)</f>
        <v>9.5757825313683015E-2</v>
      </c>
      <c r="M901" s="2">
        <f>IF(logVir!M901="","",logVir!M901-SKir!M901*logKir!M901-SLir!M901*logHir!M901-SLir!M901*logQir!M901)</f>
        <v>3.4196798524161132E-2</v>
      </c>
      <c r="N901" s="2">
        <f>IF(logVir!N901="","",logVir!N901-SKir!N901*logKir!N901-SLir!N901*logHir!N901-SLir!N901*logQir!N901)</f>
        <v>3.0522372740096622E-2</v>
      </c>
      <c r="O901" s="2">
        <f>IF(logVir!O901="","",logVir!O901-SKir!O901*logKir!O901-SLir!O901*logHir!O901-SLir!O901*logQir!O901)</f>
        <v>2.9504660768158955E-2</v>
      </c>
    </row>
    <row r="902" spans="1:15" x14ac:dyDescent="0.55000000000000004">
      <c r="A902" s="3">
        <v>29</v>
      </c>
      <c r="B902" s="3">
        <v>31</v>
      </c>
      <c r="I902" s="3">
        <v>29</v>
      </c>
      <c r="J902" s="3">
        <v>31</v>
      </c>
      <c r="K902" s="2">
        <f>IF(logVir!K902="","",logVir!K902-SKir!K902*logKir!K902-SLir!K902*logHir!K902-SLir!K902*logQir!K902)</f>
        <v>0.12744568337452955</v>
      </c>
      <c r="L902" s="2">
        <f>IF(logVir!L902="","",logVir!L902-SKir!L902*logKir!L902-SLir!L902*logHir!L902-SLir!L902*logQir!L902)</f>
        <v>5.5162924870114087E-2</v>
      </c>
      <c r="M902" s="2">
        <f>IF(logVir!M902="","",logVir!M902-SKir!M902*logKir!M902-SLir!M902*logHir!M902-SLir!M902*logQir!M902)</f>
        <v>6.5542904725770137E-2</v>
      </c>
      <c r="N902" s="2">
        <f>IF(logVir!N902="","",logVir!N902-SKir!N902*logKir!N902-SLir!N902*logHir!N902-SLir!N902*logQir!N902)</f>
        <v>1.7183457438908402E-2</v>
      </c>
      <c r="O902" s="2">
        <f>IF(logVir!O902="","",logVir!O902-SKir!O902*logKir!O902-SLir!O902*logHir!O902-SLir!O902*logQir!O902)</f>
        <v>0.14674021306305299</v>
      </c>
    </row>
    <row r="903" spans="1:15" x14ac:dyDescent="0.55000000000000004">
      <c r="A903" s="3">
        <v>30</v>
      </c>
      <c r="B903" s="3">
        <v>1</v>
      </c>
      <c r="I903" s="3">
        <v>30</v>
      </c>
      <c r="J903" s="3">
        <v>1</v>
      </c>
      <c r="K903" s="2">
        <f>IF(logVir!K903="","",logVir!K903-SKir!K903*logKir!K903-SLir!K903*logHir!K903-SLir!K903*logQir!K903)</f>
        <v>6.7695692276556002E-2</v>
      </c>
      <c r="L903" s="2">
        <f>IF(logVir!L903="","",logVir!L903-SKir!L903*logKir!L903-SLir!L903*logHir!L903-SLir!L903*logQir!L903)</f>
        <v>9.5585807047449775E-2</v>
      </c>
      <c r="M903" s="2">
        <f>IF(logVir!M903="","",logVir!M903-SKir!M903*logKir!M903-SLir!M903*logHir!M903-SLir!M903*logQir!M903)</f>
        <v>0.25036274118598112</v>
      </c>
      <c r="N903" s="2">
        <f>IF(logVir!N903="","",logVir!N903-SKir!N903*logKir!N903-SLir!N903*logHir!N903-SLir!N903*logQir!N903)</f>
        <v>0.25558856728815244</v>
      </c>
      <c r="O903" s="2">
        <f>IF(logVir!O903="","",logVir!O903-SKir!O903*logKir!O903-SLir!O903*logHir!O903-SLir!O903*logQir!O903)</f>
        <v>0.21325375280532105</v>
      </c>
    </row>
    <row r="904" spans="1:15" x14ac:dyDescent="0.55000000000000004">
      <c r="A904" s="3">
        <v>30</v>
      </c>
      <c r="B904" s="3">
        <v>2</v>
      </c>
      <c r="I904" s="3">
        <v>30</v>
      </c>
      <c r="J904" s="3">
        <v>2</v>
      </c>
      <c r="K904" s="2">
        <f>IF(logVir!K904="","",logVir!K904-SKir!K904*logKir!K904-SLir!K904*logHir!K904-SLir!K904*logQir!K904)</f>
        <v>-1.3481946803472571</v>
      </c>
      <c r="L904" s="2">
        <f>IF(logVir!L904="","",logVir!L904-SKir!L904*logKir!L904-SLir!L904*logHir!L904-SLir!L904*logQir!L904)</f>
        <v>-0.46733384937210232</v>
      </c>
      <c r="M904" s="2">
        <f>IF(logVir!M904="","",logVir!M904-SKir!M904*logKir!M904-SLir!M904*logHir!M904-SLir!M904*logQir!M904)</f>
        <v>-0.39583771930487766</v>
      </c>
      <c r="N904" s="2">
        <f>IF(logVir!N904="","",logVir!N904-SKir!N904*logKir!N904-SLir!N904*logHir!N904-SLir!N904*logQir!N904)</f>
        <v>-0.43891609911502072</v>
      </c>
      <c r="O904" s="2">
        <f>IF(logVir!O904="","",logVir!O904-SKir!O904*logKir!O904-SLir!O904*logHir!O904-SLir!O904*logQir!O904)</f>
        <v>-0.59881528067920575</v>
      </c>
    </row>
    <row r="905" spans="1:15" x14ac:dyDescent="0.55000000000000004">
      <c r="A905" s="3">
        <v>30</v>
      </c>
      <c r="B905" s="3">
        <v>3</v>
      </c>
      <c r="I905" s="3">
        <v>30</v>
      </c>
      <c r="J905" s="3">
        <v>3</v>
      </c>
      <c r="K905" s="2">
        <f>IF(logVir!K905="","",logVir!K905-SKir!K905*logKir!K905-SLir!K905*logHir!K905-SLir!K905*logQir!K905)</f>
        <v>-0.41058190272765638</v>
      </c>
      <c r="L905" s="2">
        <f>IF(logVir!L905="","",logVir!L905-SKir!L905*logKir!L905-SLir!L905*logHir!L905-SLir!L905*logQir!L905)</f>
        <v>-0.11788535908985637</v>
      </c>
      <c r="M905" s="2">
        <f>IF(logVir!M905="","",logVir!M905-SKir!M905*logKir!M905-SLir!M905*logHir!M905-SLir!M905*logQir!M905)</f>
        <v>-0.29483789491597967</v>
      </c>
      <c r="N905" s="2">
        <f>IF(logVir!N905="","",logVir!N905-SKir!N905*logKir!N905-SLir!N905*logHir!N905-SLir!N905*logQir!N905)</f>
        <v>-0.17773791388893129</v>
      </c>
      <c r="O905" s="2">
        <f>IF(logVir!O905="","",logVir!O905-SKir!O905*logKir!O905-SLir!O905*logHir!O905-SLir!O905*logQir!O905)</f>
        <v>-0.16265313182146002</v>
      </c>
    </row>
    <row r="906" spans="1:15" x14ac:dyDescent="0.55000000000000004">
      <c r="A906" s="3">
        <v>30</v>
      </c>
      <c r="B906" s="3">
        <v>4</v>
      </c>
      <c r="I906" s="3">
        <v>30</v>
      </c>
      <c r="J906" s="3">
        <v>4</v>
      </c>
      <c r="K906" s="2">
        <f>IF(logVir!K906="","",logVir!K906-SKir!K906*logKir!K906-SLir!K906*logHir!K906-SLir!K906*logQir!K906)</f>
        <v>0.27256040298702677</v>
      </c>
      <c r="L906" s="2">
        <f>IF(logVir!L906="","",logVir!L906-SKir!L906*logKir!L906-SLir!L906*logHir!L906-SLir!L906*logQir!L906)</f>
        <v>5.262979257242334E-2</v>
      </c>
      <c r="M906" s="2">
        <f>IF(logVir!M906="","",logVir!M906-SKir!M906*logKir!M906-SLir!M906*logHir!M906-SLir!M906*logQir!M906)</f>
        <v>0.17021476994567156</v>
      </c>
      <c r="N906" s="2">
        <f>IF(logVir!N906="","",logVir!N906-SKir!N906*logKir!N906-SLir!N906*logHir!N906-SLir!N906*logQir!N906)</f>
        <v>0.15492034736671706</v>
      </c>
      <c r="O906" s="2">
        <f>IF(logVir!O906="","",logVir!O906-SKir!O906*logKir!O906-SLir!O906*logHir!O906-SLir!O906*logQir!O906)</f>
        <v>0.198102133843546</v>
      </c>
    </row>
    <row r="907" spans="1:15" x14ac:dyDescent="0.55000000000000004">
      <c r="A907" s="3">
        <v>30</v>
      </c>
      <c r="B907" s="3">
        <v>5</v>
      </c>
      <c r="I907" s="3">
        <v>30</v>
      </c>
      <c r="J907" s="3">
        <v>5</v>
      </c>
      <c r="K907" s="2">
        <f>IF(logVir!K907="","",logVir!K907-SKir!K907*logKir!K907-SLir!K907*logHir!K907-SLir!K907*logQir!K907)</f>
        <v>-0.33115197097105553</v>
      </c>
      <c r="L907" s="2">
        <f>IF(logVir!L907="","",logVir!L907-SKir!L907*logKir!L907-SLir!L907*logHir!L907-SLir!L907*logQir!L907)</f>
        <v>0.28426737549229819</v>
      </c>
      <c r="M907" s="2">
        <f>IF(logVir!M907="","",logVir!M907-SKir!M907*logKir!M907-SLir!M907*logHir!M907-SLir!M907*logQir!M907)</f>
        <v>0.18213556349945176</v>
      </c>
      <c r="N907" s="2">
        <f>IF(logVir!N907="","",logVir!N907-SKir!N907*logKir!N907-SLir!N907*logHir!N907-SLir!N907*logQir!N907)</f>
        <v>-8.9127251379052419E-2</v>
      </c>
      <c r="O907" s="2">
        <f>IF(logVir!O907="","",logVir!O907-SKir!O907*logKir!O907-SLir!O907*logHir!O907-SLir!O907*logQir!O907)</f>
        <v>0.3993467404826368</v>
      </c>
    </row>
    <row r="908" spans="1:15" x14ac:dyDescent="0.55000000000000004">
      <c r="A908" s="3">
        <v>30</v>
      </c>
      <c r="B908" s="3">
        <v>6</v>
      </c>
      <c r="I908" s="3">
        <v>30</v>
      </c>
      <c r="J908" s="3">
        <v>6</v>
      </c>
      <c r="K908" s="2">
        <f>IF(logVir!K908="","",logVir!K908-SKir!K908*logKir!K908-SLir!K908*logHir!K908-SLir!K908*logQir!K908)</f>
        <v>0.56521662594876121</v>
      </c>
      <c r="L908" s="2">
        <f>IF(logVir!L908="","",logVir!L908-SKir!L908*logKir!L908-SLir!L908*logHir!L908-SLir!L908*logQir!L908)</f>
        <v>0.21669597739188357</v>
      </c>
      <c r="M908" s="2">
        <f>IF(logVir!M908="","",logVir!M908-SKir!M908*logKir!M908-SLir!M908*logHir!M908-SLir!M908*logQir!M908)</f>
        <v>0.19842724991078306</v>
      </c>
      <c r="N908" s="2">
        <f>IF(logVir!N908="","",logVir!N908-SKir!N908*logKir!N908-SLir!N908*logHir!N908-SLir!N908*logQir!N908)</f>
        <v>0.23249927467628786</v>
      </c>
      <c r="O908" s="2">
        <f>IF(logVir!O908="","",logVir!O908-SKir!O908*logKir!O908-SLir!O908*logHir!O908-SLir!O908*logQir!O908)</f>
        <v>0.3849719037916135</v>
      </c>
    </row>
    <row r="909" spans="1:15" x14ac:dyDescent="0.55000000000000004">
      <c r="A909" s="3">
        <v>30</v>
      </c>
      <c r="B909" s="3">
        <v>7</v>
      </c>
      <c r="I909" s="3">
        <v>30</v>
      </c>
      <c r="J909" s="3">
        <v>7</v>
      </c>
      <c r="K909" s="2">
        <f>IF(logVir!K909="","",logVir!K909-SKir!K909*logKir!K909-SLir!K909*logHir!K909-SLir!K909*logQir!K909)</f>
        <v>-0.59488963813947271</v>
      </c>
      <c r="L909" s="2">
        <f>IF(logVir!L909="","",logVir!L909-SKir!L909*logKir!L909-SLir!L909*logHir!L909-SLir!L909*logQir!L909)</f>
        <v>0.14437666878513078</v>
      </c>
      <c r="M909" s="2">
        <f>IF(logVir!M909="","",logVir!M909-SKir!M909*logKir!M909-SLir!M909*logHir!M909-SLir!M909*logQir!M909)</f>
        <v>0.76177584747798632</v>
      </c>
      <c r="N909" s="2">
        <f>IF(logVir!N909="","",logVir!N909-SKir!N909*logKir!N909-SLir!N909*logHir!N909-SLir!N909*logQir!N909)</f>
        <v>0.67330922075054778</v>
      </c>
      <c r="O909" s="2">
        <f>IF(logVir!O909="","",logVir!O909-SKir!O909*logKir!O909-SLir!O909*logHir!O909-SLir!O909*logQir!O909)</f>
        <v>0.55678587447197958</v>
      </c>
    </row>
    <row r="910" spans="1:15" x14ac:dyDescent="0.55000000000000004">
      <c r="A910" s="3">
        <v>30</v>
      </c>
      <c r="B910" s="3">
        <v>8</v>
      </c>
      <c r="I910" s="3">
        <v>30</v>
      </c>
      <c r="J910" s="3">
        <v>8</v>
      </c>
      <c r="K910" s="2">
        <f>IF(logVir!K910="","",logVir!K910-SKir!K910*logKir!K910-SLir!K910*logHir!K910-SLir!K910*logQir!K910)</f>
        <v>0.18834539410827217</v>
      </c>
      <c r="L910" s="2">
        <f>IF(logVir!L910="","",logVir!L910-SKir!L910*logKir!L910-SLir!L910*logHir!L910-SLir!L910*logQir!L910)</f>
        <v>-0.23162457976416417</v>
      </c>
      <c r="M910" s="2">
        <f>IF(logVir!M910="","",logVir!M910-SKir!M910*logKir!M910-SLir!M910*logHir!M910-SLir!M910*logQir!M910)</f>
        <v>7.8515043245068361E-2</v>
      </c>
      <c r="N910" s="2">
        <f>IF(logVir!N910="","",logVir!N910-SKir!N910*logKir!N910-SLir!N910*logHir!N910-SLir!N910*logQir!N910)</f>
        <v>-2.5131494070059622E-2</v>
      </c>
      <c r="O910" s="2">
        <f>IF(logVir!O910="","",logVir!O910-SKir!O910*logKir!O910-SLir!O910*logHir!O910-SLir!O910*logQir!O910)</f>
        <v>0.46257037345938584</v>
      </c>
    </row>
    <row r="911" spans="1:15" x14ac:dyDescent="0.55000000000000004">
      <c r="A911" s="3">
        <v>30</v>
      </c>
      <c r="B911" s="3">
        <v>9</v>
      </c>
      <c r="I911" s="3">
        <v>30</v>
      </c>
      <c r="J911" s="3">
        <v>9</v>
      </c>
      <c r="K911" s="2">
        <f>IF(logVir!K911="","",logVir!K911-SKir!K911*logKir!K911-SLir!K911*logHir!K911-SLir!K911*logQir!K911)</f>
        <v>0.38680203446268152</v>
      </c>
      <c r="L911" s="2">
        <f>IF(logVir!L911="","",logVir!L911-SKir!L911*logKir!L911-SLir!L911*logHir!L911-SLir!L911*logQir!L911)</f>
        <v>-0.13924088542060989</v>
      </c>
      <c r="M911" s="2">
        <f>IF(logVir!M911="","",logVir!M911-SKir!M911*logKir!M911-SLir!M911*logHir!M911-SLir!M911*logQir!M911)</f>
        <v>0.13049752888309651</v>
      </c>
      <c r="N911" s="2">
        <f>IF(logVir!N911="","",logVir!N911-SKir!N911*logKir!N911-SLir!N911*logHir!N911-SLir!N911*logQir!N911)</f>
        <v>-1.6392081880013301E-2</v>
      </c>
      <c r="O911" s="2">
        <f>IF(logVir!O911="","",logVir!O911-SKir!O911*logKir!O911-SLir!O911*logHir!O911-SLir!O911*logQir!O911)</f>
        <v>0.27727023281667079</v>
      </c>
    </row>
    <row r="912" spans="1:15" x14ac:dyDescent="0.55000000000000004">
      <c r="A912" s="3">
        <v>30</v>
      </c>
      <c r="B912" s="3">
        <v>10</v>
      </c>
      <c r="I912" s="3">
        <v>30</v>
      </c>
      <c r="J912" s="3">
        <v>10</v>
      </c>
      <c r="K912" s="2">
        <f>IF(logVir!K912="","",logVir!K912-SKir!K912*logKir!K912-SLir!K912*logHir!K912-SLir!K912*logQir!K912)</f>
        <v>1.0428362552097525</v>
      </c>
      <c r="L912" s="2">
        <f>IF(logVir!L912="","",logVir!L912-SKir!L912*logKir!L912-SLir!L912*logHir!L912-SLir!L912*logQir!L912)</f>
        <v>0.94187905632960212</v>
      </c>
      <c r="M912" s="2">
        <f>IF(logVir!M912="","",logVir!M912-SKir!M912*logKir!M912-SLir!M912*logHir!M912-SLir!M912*logQir!M912)</f>
        <v>1.0758464927012097</v>
      </c>
      <c r="N912" s="2">
        <f>IF(logVir!N912="","",logVir!N912-SKir!N912*logKir!N912-SLir!N912*logHir!N912-SLir!N912*logQir!N912)</f>
        <v>0.95979535425655571</v>
      </c>
      <c r="O912" s="2">
        <f>IF(logVir!O912="","",logVir!O912-SKir!O912*logKir!O912-SLir!O912*logHir!O912-SLir!O912*logQir!O912)</f>
        <v>1.0236482044713462</v>
      </c>
    </row>
    <row r="913" spans="1:15" x14ac:dyDescent="0.55000000000000004">
      <c r="A913" s="3">
        <v>30</v>
      </c>
      <c r="B913" s="3">
        <v>11</v>
      </c>
      <c r="I913" s="3">
        <v>30</v>
      </c>
      <c r="J913" s="3">
        <v>11</v>
      </c>
      <c r="K913" s="2">
        <f>IF(logVir!K913="","",logVir!K913-SKir!K913*logKir!K913-SLir!K913*logHir!K913-SLir!K913*logQir!K913)</f>
        <v>-6.165926976609451E-2</v>
      </c>
      <c r="L913" s="2">
        <f>IF(logVir!L913="","",logVir!L913-SKir!L913*logKir!L913-SLir!L913*logHir!L913-SLir!L913*logQir!L913)</f>
        <v>0.11959348816648389</v>
      </c>
      <c r="M913" s="2">
        <f>IF(logVir!M913="","",logVir!M913-SKir!M913*logKir!M913-SLir!M913*logHir!M913-SLir!M913*logQir!M913)</f>
        <v>0.10326613402178875</v>
      </c>
      <c r="N913" s="2">
        <f>IF(logVir!N913="","",logVir!N913-SKir!N913*logKir!N913-SLir!N913*logHir!N913-SLir!N913*logQir!N913)</f>
        <v>-6.3089495036899118E-2</v>
      </c>
      <c r="O913" s="2">
        <f>IF(logVir!O913="","",logVir!O913-SKir!O913*logKir!O913-SLir!O913*logHir!O913-SLir!O913*logQir!O913)</f>
        <v>-0.3158421394462434</v>
      </c>
    </row>
    <row r="914" spans="1:15" x14ac:dyDescent="0.55000000000000004">
      <c r="A914" s="3">
        <v>30</v>
      </c>
      <c r="B914" s="3">
        <v>12</v>
      </c>
      <c r="I914" s="3">
        <v>30</v>
      </c>
      <c r="J914" s="3">
        <v>12</v>
      </c>
      <c r="K914" s="2">
        <f>IF(logVir!K914="","",logVir!K914-SKir!K914*logKir!K914-SLir!K914*logHir!K914-SLir!K914*logQir!K914)</f>
        <v>-0.427971767300246</v>
      </c>
      <c r="L914" s="2">
        <f>IF(logVir!L914="","",logVir!L914-SKir!L914*logKir!L914-SLir!L914*logHir!L914-SLir!L914*logQir!L914)</f>
        <v>-0.75189690569686329</v>
      </c>
      <c r="M914" s="2">
        <f>IF(logVir!M914="","",logVir!M914-SKir!M914*logKir!M914-SLir!M914*logHir!M914-SLir!M914*logQir!M914)</f>
        <v>-0.50889352970260604</v>
      </c>
      <c r="N914" s="2">
        <f>IF(logVir!N914="","",logVir!N914-SKir!N914*logKir!N914-SLir!N914*logHir!N914-SLir!N914*logQir!N914)</f>
        <v>-0.45489998935817533</v>
      </c>
      <c r="O914" s="2">
        <f>IF(logVir!O914="","",logVir!O914-SKir!O914*logKir!O914-SLir!O914*logHir!O914-SLir!O914*logQir!O914)</f>
        <v>-0.50223828385540814</v>
      </c>
    </row>
    <row r="915" spans="1:15" x14ac:dyDescent="0.55000000000000004">
      <c r="A915" s="3">
        <v>30</v>
      </c>
      <c r="B915" s="3">
        <v>13</v>
      </c>
      <c r="I915" s="3">
        <v>30</v>
      </c>
      <c r="J915" s="3">
        <v>13</v>
      </c>
      <c r="K915" s="2">
        <f>IF(logVir!K915="","",logVir!K915-SKir!K915*logKir!K915-SLir!K915*logHir!K915-SLir!K915*logQir!K915)</f>
        <v>6.6245572199058134E-2</v>
      </c>
      <c r="L915" s="2">
        <f>IF(logVir!L915="","",logVir!L915-SKir!L915*logKir!L915-SLir!L915*logHir!L915-SLir!L915*logQir!L915)</f>
        <v>0.3882212611751642</v>
      </c>
      <c r="M915" s="2">
        <f>IF(logVir!M915="","",logVir!M915-SKir!M915*logKir!M915-SLir!M915*logHir!M915-SLir!M915*logQir!M915)</f>
        <v>0.49087515324302272</v>
      </c>
      <c r="N915" s="2">
        <f>IF(logVir!N915="","",logVir!N915-SKir!N915*logKir!N915-SLir!N915*logHir!N915-SLir!N915*logQir!N915)</f>
        <v>0.55471312659881877</v>
      </c>
      <c r="O915" s="2">
        <f>IF(logVir!O915="","",logVir!O915-SKir!O915*logKir!O915-SLir!O915*logHir!O915-SLir!O915*logQir!O915)</f>
        <v>0.17607709742244992</v>
      </c>
    </row>
    <row r="916" spans="1:15" x14ac:dyDescent="0.55000000000000004">
      <c r="A916" s="3">
        <v>30</v>
      </c>
      <c r="B916" s="3">
        <v>14</v>
      </c>
      <c r="I916" s="3">
        <v>30</v>
      </c>
      <c r="J916" s="3">
        <v>14</v>
      </c>
      <c r="K916" s="2">
        <f>IF(logVir!K916="","",logVir!K916-SKir!K916*logKir!K916-SLir!K916*logHir!K916-SLir!K916*logQir!K916)</f>
        <v>-0.19411782477591688</v>
      </c>
      <c r="L916" s="2">
        <f>IF(logVir!L916="","",logVir!L916-SKir!L916*logKir!L916-SLir!L916*logHir!L916-SLir!L916*logQir!L916)</f>
        <v>-1.6870126409897296E-2</v>
      </c>
      <c r="M916" s="2">
        <f>IF(logVir!M916="","",logVir!M916-SKir!M916*logKir!M916-SLir!M916*logHir!M916-SLir!M916*logQir!M916)</f>
        <v>-4.1615818556644868E-2</v>
      </c>
      <c r="N916" s="2">
        <f>IF(logVir!N916="","",logVir!N916-SKir!N916*logKir!N916-SLir!N916*logHir!N916-SLir!N916*logQir!N916)</f>
        <v>-0.26083869015366101</v>
      </c>
      <c r="O916" s="2">
        <f>IF(logVir!O916="","",logVir!O916-SKir!O916*logKir!O916-SLir!O916*logHir!O916-SLir!O916*logQir!O916)</f>
        <v>-0.29454867352054387</v>
      </c>
    </row>
    <row r="917" spans="1:15" x14ac:dyDescent="0.55000000000000004">
      <c r="A917" s="3">
        <v>30</v>
      </c>
      <c r="B917" s="3">
        <v>15</v>
      </c>
      <c r="I917" s="3">
        <v>30</v>
      </c>
      <c r="J917" s="3">
        <v>15</v>
      </c>
      <c r="K917" s="2">
        <f>IF(logVir!K917="","",logVir!K917-SKir!K917*logKir!K917-SLir!K917*logHir!K917-SLir!K917*logQir!K917)</f>
        <v>-0.40447984919298186</v>
      </c>
      <c r="L917" s="2">
        <f>IF(logVir!L917="","",logVir!L917-SKir!L917*logKir!L917-SLir!L917*logHir!L917-SLir!L917*logQir!L917)</f>
        <v>-4.1041506314379431E-2</v>
      </c>
      <c r="M917" s="2">
        <f>IF(logVir!M917="","",logVir!M917-SKir!M917*logKir!M917-SLir!M917*logHir!M917-SLir!M917*logQir!M917)</f>
        <v>-0.1272299818770124</v>
      </c>
      <c r="N917" s="2">
        <f>IF(logVir!N917="","",logVir!N917-SKir!N917*logKir!N917-SLir!N917*logHir!N917-SLir!N917*logQir!N917)</f>
        <v>-0.37885133671432414</v>
      </c>
      <c r="O917" s="2">
        <f>IF(logVir!O917="","",logVir!O917-SKir!O917*logKir!O917-SLir!O917*logHir!O917-SLir!O917*logQir!O917)</f>
        <v>-0.78575599468676083</v>
      </c>
    </row>
    <row r="918" spans="1:15" x14ac:dyDescent="0.55000000000000004">
      <c r="A918" s="3">
        <v>30</v>
      </c>
      <c r="B918" s="3">
        <v>16</v>
      </c>
      <c r="I918" s="3">
        <v>30</v>
      </c>
      <c r="J918" s="3">
        <v>16</v>
      </c>
      <c r="K918" s="2">
        <f>IF(logVir!K918="","",logVir!K918-SKir!K918*logKir!K918-SLir!K918*logHir!K918-SLir!K918*logQir!K918)</f>
        <v>0.21406775337752768</v>
      </c>
      <c r="L918" s="2">
        <f>IF(logVir!L918="","",logVir!L918-SKir!L918*logKir!L918-SLir!L918*logHir!L918-SLir!L918*logQir!L918)</f>
        <v>4.9627522954440756E-2</v>
      </c>
      <c r="M918" s="2">
        <f>IF(logVir!M918="","",logVir!M918-SKir!M918*logKir!M918-SLir!M918*logHir!M918-SLir!M918*logQir!M918)</f>
        <v>-9.8041768579695349E-2</v>
      </c>
      <c r="N918" s="2">
        <f>IF(logVir!N918="","",logVir!N918-SKir!N918*logKir!N918-SLir!N918*logHir!N918-SLir!N918*logQir!N918)</f>
        <v>-9.7180411481407714E-2</v>
      </c>
      <c r="O918" s="2">
        <f>IF(logVir!O918="","",logVir!O918-SKir!O918*logKir!O918-SLir!O918*logHir!O918-SLir!O918*logQir!O918)</f>
        <v>-0.10980777255114192</v>
      </c>
    </row>
    <row r="919" spans="1:15" x14ac:dyDescent="0.55000000000000004">
      <c r="A919" s="3">
        <v>30</v>
      </c>
      <c r="B919" s="3">
        <v>17</v>
      </c>
      <c r="I919" s="3">
        <v>30</v>
      </c>
      <c r="J919" s="3">
        <v>17</v>
      </c>
      <c r="K919" s="2">
        <f>IF(logVir!K919="","",logVir!K919-SKir!K919*logKir!K919-SLir!K919*logHir!K919-SLir!K919*logQir!K919)</f>
        <v>-2.9895469191665802E-2</v>
      </c>
      <c r="L919" s="2">
        <f>IF(logVir!L919="","",logVir!L919-SKir!L919*logKir!L919-SLir!L919*logHir!L919-SLir!L919*logQir!L919)</f>
        <v>-4.175668011758997E-3</v>
      </c>
      <c r="M919" s="2">
        <f>IF(logVir!M919="","",logVir!M919-SKir!M919*logKir!M919-SLir!M919*logHir!M919-SLir!M919*logQir!M919)</f>
        <v>-3.4686287818875568E-2</v>
      </c>
      <c r="N919" s="2">
        <f>IF(logVir!N919="","",logVir!N919-SKir!N919*logKir!N919-SLir!N919*logHir!N919-SLir!N919*logQir!N919)</f>
        <v>-0.13783427946524018</v>
      </c>
      <c r="O919" s="2">
        <f>IF(logVir!O919="","",logVir!O919-SKir!O919*logKir!O919-SLir!O919*logHir!O919-SLir!O919*logQir!O919)</f>
        <v>1.9906524389239746E-2</v>
      </c>
    </row>
    <row r="920" spans="1:15" x14ac:dyDescent="0.55000000000000004">
      <c r="A920" s="3">
        <v>30</v>
      </c>
      <c r="B920" s="3">
        <v>18</v>
      </c>
      <c r="I920" s="3">
        <v>30</v>
      </c>
      <c r="J920" s="3">
        <v>18</v>
      </c>
      <c r="K920" s="2">
        <f>IF(logVir!K920="","",logVir!K920-SKir!K920*logKir!K920-SLir!K920*logHir!K920-SLir!K920*logQir!K920)</f>
        <v>0.23399000821091287</v>
      </c>
      <c r="L920" s="2">
        <f>IF(logVir!L920="","",logVir!L920-SKir!L920*logKir!L920-SLir!L920*logHir!L920-SLir!L920*logQir!L920)</f>
        <v>0.36567843681249412</v>
      </c>
      <c r="M920" s="2">
        <f>IF(logVir!M920="","",logVir!M920-SKir!M920*logKir!M920-SLir!M920*logHir!M920-SLir!M920*logQir!M920)</f>
        <v>0.19887726944954129</v>
      </c>
      <c r="N920" s="2">
        <f>IF(logVir!N920="","",logVir!N920-SKir!N920*logKir!N920-SLir!N920*logHir!N920-SLir!N920*logQir!N920)</f>
        <v>0.13457049437424154</v>
      </c>
      <c r="O920" s="2">
        <f>IF(logVir!O920="","",logVir!O920-SKir!O920*logKir!O920-SLir!O920*logHir!O920-SLir!O920*logQir!O920)</f>
        <v>0.41766588299842428</v>
      </c>
    </row>
    <row r="921" spans="1:15" x14ac:dyDescent="0.55000000000000004">
      <c r="A921" s="3">
        <v>30</v>
      </c>
      <c r="B921" s="3">
        <v>19</v>
      </c>
      <c r="I921" s="3">
        <v>30</v>
      </c>
      <c r="J921" s="3">
        <v>19</v>
      </c>
      <c r="K921" s="2">
        <f>IF(logVir!K921="","",logVir!K921-SKir!K921*logKir!K921-SLir!K921*logHir!K921-SLir!K921*logQir!K921)</f>
        <v>-8.6309562360894002E-3</v>
      </c>
      <c r="L921" s="2">
        <f>IF(logVir!L921="","",logVir!L921-SKir!L921*logKir!L921-SLir!L921*logHir!L921-SLir!L921*logQir!L921)</f>
        <v>5.4812147298365671E-2</v>
      </c>
      <c r="M921" s="2">
        <f>IF(logVir!M921="","",logVir!M921-SKir!M921*logKir!M921-SLir!M921*logHir!M921-SLir!M921*logQir!M921)</f>
        <v>-9.9151855302215902E-2</v>
      </c>
      <c r="N921" s="2">
        <f>IF(logVir!N921="","",logVir!N921-SKir!N921*logKir!N921-SLir!N921*logHir!N921-SLir!N921*logQir!N921)</f>
        <v>-1.5808123766816333E-2</v>
      </c>
      <c r="O921" s="2">
        <f>IF(logVir!O921="","",logVir!O921-SKir!O921*logKir!O921-SLir!O921*logHir!O921-SLir!O921*logQir!O921)</f>
        <v>-0.19472649487148197</v>
      </c>
    </row>
    <row r="922" spans="1:15" x14ac:dyDescent="0.55000000000000004">
      <c r="A922" s="3">
        <v>30</v>
      </c>
      <c r="B922" s="3">
        <v>20</v>
      </c>
      <c r="I922" s="3">
        <v>30</v>
      </c>
      <c r="J922" s="3">
        <v>20</v>
      </c>
      <c r="K922" s="2">
        <f>IF(logVir!K922="","",logVir!K922-SKir!K922*logKir!K922-SLir!K922*logHir!K922-SLir!K922*logQir!K922)</f>
        <v>7.4509457439375676E-2</v>
      </c>
      <c r="L922" s="2">
        <f>IF(logVir!L922="","",logVir!L922-SKir!L922*logKir!L922-SLir!L922*logHir!L922-SLir!L922*logQir!L922)</f>
        <v>-5.7562144723253814E-2</v>
      </c>
      <c r="M922" s="2">
        <f>IF(logVir!M922="","",logVir!M922-SKir!M922*logKir!M922-SLir!M922*logHir!M922-SLir!M922*logQir!M922)</f>
        <v>-8.9160604925429682E-2</v>
      </c>
      <c r="N922" s="2">
        <f>IF(logVir!N922="","",logVir!N922-SKir!N922*logKir!N922-SLir!N922*logHir!N922-SLir!N922*logQir!N922)</f>
        <v>-7.3848310574765458E-2</v>
      </c>
      <c r="O922" s="2">
        <f>IF(logVir!O922="","",logVir!O922-SKir!O922*logKir!O922-SLir!O922*logHir!O922-SLir!O922*logQir!O922)</f>
        <v>-0.14278921790696075</v>
      </c>
    </row>
    <row r="923" spans="1:15" x14ac:dyDescent="0.55000000000000004">
      <c r="A923" s="3">
        <v>30</v>
      </c>
      <c r="B923" s="3">
        <v>21</v>
      </c>
      <c r="I923" s="3">
        <v>30</v>
      </c>
      <c r="J923" s="3">
        <v>21</v>
      </c>
      <c r="K923" s="2">
        <f>IF(logVir!K923="","",logVir!K923-SKir!K923*logKir!K923-SLir!K923*logHir!K923-SLir!K923*logQir!K923)</f>
        <v>-0.14510293380073444</v>
      </c>
      <c r="L923" s="2">
        <f>IF(logVir!L923="","",logVir!L923-SKir!L923*logKir!L923-SLir!L923*logHir!L923-SLir!L923*logQir!L923)</f>
        <v>-0.1901653778959318</v>
      </c>
      <c r="M923" s="2">
        <f>IF(logVir!M923="","",logVir!M923-SKir!M923*logKir!M923-SLir!M923*logHir!M923-SLir!M923*logQir!M923)</f>
        <v>-0.11108865750451884</v>
      </c>
      <c r="N923" s="2">
        <f>IF(logVir!N923="","",logVir!N923-SKir!N923*logKir!N923-SLir!N923*logHir!N923-SLir!N923*logQir!N923)</f>
        <v>-5.6821757588941806E-2</v>
      </c>
      <c r="O923" s="2">
        <f>IF(logVir!O923="","",logVir!O923-SKir!O923*logKir!O923-SLir!O923*logHir!O923-SLir!O923*logQir!O923)</f>
        <v>-0.17737622305904183</v>
      </c>
    </row>
    <row r="924" spans="1:15" x14ac:dyDescent="0.55000000000000004">
      <c r="A924" s="3">
        <v>30</v>
      </c>
      <c r="B924" s="3">
        <v>22</v>
      </c>
      <c r="I924" s="3">
        <v>30</v>
      </c>
      <c r="J924" s="3">
        <v>22</v>
      </c>
      <c r="K924" s="2">
        <f>IF(logVir!K924="","",logVir!K924-SKir!K924*logKir!K924-SLir!K924*logHir!K924-SLir!K924*logQir!K924)</f>
        <v>2.0865176616725222E-2</v>
      </c>
      <c r="L924" s="2">
        <f>IF(logVir!L924="","",logVir!L924-SKir!L924*logKir!L924-SLir!L924*logHir!L924-SLir!L924*logQir!L924)</f>
        <v>-6.3091357024370118E-3</v>
      </c>
      <c r="M924" s="2">
        <f>IF(logVir!M924="","",logVir!M924-SKir!M924*logKir!M924-SLir!M924*logHir!M924-SLir!M924*logQir!M924)</f>
        <v>-3.8288947044152664E-2</v>
      </c>
      <c r="N924" s="2">
        <f>IF(logVir!N924="","",logVir!N924-SKir!N924*logKir!N924-SLir!N924*logHir!N924-SLir!N924*logQir!N924)</f>
        <v>-0.11859942478562879</v>
      </c>
      <c r="O924" s="2">
        <f>IF(logVir!O924="","",logVir!O924-SKir!O924*logKir!O924-SLir!O924*logHir!O924-SLir!O924*logQir!O924)</f>
        <v>9.7408670300333788E-3</v>
      </c>
    </row>
    <row r="925" spans="1:15" x14ac:dyDescent="0.55000000000000004">
      <c r="A925" s="3">
        <v>30</v>
      </c>
      <c r="B925" s="3">
        <v>23</v>
      </c>
      <c r="I925" s="3">
        <v>30</v>
      </c>
      <c r="J925" s="3">
        <v>23</v>
      </c>
      <c r="K925" s="2">
        <f>IF(logVir!K925="","",logVir!K925-SKir!K925*logKir!K925-SLir!K925*logHir!K925-SLir!K925*logQir!K925)</f>
        <v>-0.12539562608694596</v>
      </c>
      <c r="L925" s="2">
        <f>IF(logVir!L925="","",logVir!L925-SKir!L925*logKir!L925-SLir!L925*logHir!L925-SLir!L925*logQir!L925)</f>
        <v>-9.427611169769054E-2</v>
      </c>
      <c r="M925" s="2">
        <f>IF(logVir!M925="","",logVir!M925-SKir!M925*logKir!M925-SLir!M925*logHir!M925-SLir!M925*logQir!M925)</f>
        <v>-8.0324033259854835E-2</v>
      </c>
      <c r="N925" s="2">
        <f>IF(logVir!N925="","",logVir!N925-SKir!N925*logKir!N925-SLir!N925*logHir!N925-SLir!N925*logQir!N925)</f>
        <v>-0.15440387746683215</v>
      </c>
      <c r="O925" s="2">
        <f>IF(logVir!O925="","",logVir!O925-SKir!O925*logKir!O925-SLir!O925*logHir!O925-SLir!O925*logQir!O925)</f>
        <v>-0.13499340010455169</v>
      </c>
    </row>
    <row r="926" spans="1:15" x14ac:dyDescent="0.55000000000000004">
      <c r="A926" s="3">
        <v>30</v>
      </c>
      <c r="B926" s="3">
        <v>24</v>
      </c>
      <c r="I926" s="3">
        <v>30</v>
      </c>
      <c r="J926" s="3">
        <v>24</v>
      </c>
      <c r="K926" s="2">
        <f>IF(logVir!K926="","",logVir!K926-SKir!K926*logKir!K926-SLir!K926*logHir!K926-SLir!K926*logQir!K926)</f>
        <v>-0.26538880147707766</v>
      </c>
      <c r="L926" s="2">
        <f>IF(logVir!L926="","",logVir!L926-SKir!L926*logKir!L926-SLir!L926*logHir!L926-SLir!L926*logQir!L926)</f>
        <v>-0.17120215568359659</v>
      </c>
      <c r="M926" s="2">
        <f>IF(logVir!M926="","",logVir!M926-SKir!M926*logKir!M926-SLir!M926*logHir!M926-SLir!M926*logQir!M926)</f>
        <v>-0.21377885604073657</v>
      </c>
      <c r="N926" s="2">
        <f>IF(logVir!N926="","",logVir!N926-SKir!N926*logKir!N926-SLir!N926*logHir!N926-SLir!N926*logQir!N926)</f>
        <v>-0.24171765984788907</v>
      </c>
      <c r="O926" s="2">
        <f>IF(logVir!O926="","",logVir!O926-SKir!O926*logKir!O926-SLir!O926*logHir!O926-SLir!O926*logQir!O926)</f>
        <v>-0.22996599706545143</v>
      </c>
    </row>
    <row r="927" spans="1:15" x14ac:dyDescent="0.55000000000000004">
      <c r="A927" s="3">
        <v>30</v>
      </c>
      <c r="B927" s="3">
        <v>25</v>
      </c>
      <c r="I927" s="3">
        <v>30</v>
      </c>
      <c r="J927" s="3">
        <v>25</v>
      </c>
      <c r="K927" s="2">
        <f>IF(logVir!K927="","",logVir!K927-SKir!K927*logKir!K927-SLir!K927*logHir!K927-SLir!K927*logQir!K927)</f>
        <v>-1.6810095648605236E-2</v>
      </c>
      <c r="L927" s="2">
        <f>IF(logVir!L927="","",logVir!L927-SKir!L927*logKir!L927-SLir!L927*logHir!L927-SLir!L927*logQir!L927)</f>
        <v>-1.8164696803081061E-2</v>
      </c>
      <c r="M927" s="2">
        <f>IF(logVir!M927="","",logVir!M927-SKir!M927*logKir!M927-SLir!M927*logHir!M927-SLir!M927*logQir!M927)</f>
        <v>-0.13269752362992765</v>
      </c>
      <c r="N927" s="2">
        <f>IF(logVir!N927="","",logVir!N927-SKir!N927*logKir!N927-SLir!N927*logHir!N927-SLir!N927*logQir!N927)</f>
        <v>3.9634884327460727E-2</v>
      </c>
      <c r="O927" s="2">
        <f>IF(logVir!O927="","",logVir!O927-SKir!O927*logKir!O927-SLir!O927*logHir!O927-SLir!O927*logQir!O927)</f>
        <v>7.4964907125225633E-2</v>
      </c>
    </row>
    <row r="928" spans="1:15" x14ac:dyDescent="0.55000000000000004">
      <c r="A928" s="3">
        <v>30</v>
      </c>
      <c r="B928" s="3">
        <v>26</v>
      </c>
      <c r="I928" s="3">
        <v>30</v>
      </c>
      <c r="J928" s="3">
        <v>26</v>
      </c>
      <c r="K928" s="2">
        <f>IF(logVir!K928="","",logVir!K928-SKir!K928*logKir!K928-SLir!K928*logHir!K928-SLir!K928*logQir!K928)</f>
        <v>3.5134606606016229E-2</v>
      </c>
      <c r="L928" s="2">
        <f>IF(logVir!L928="","",logVir!L928-SKir!L928*logKir!L928-SLir!L928*logHir!L928-SLir!L928*logQir!L928)</f>
        <v>2.4162463130825547E-2</v>
      </c>
      <c r="M928" s="2">
        <f>IF(logVir!M928="","",logVir!M928-SKir!M928*logKir!M928-SLir!M928*logHir!M928-SLir!M928*logQir!M928)</f>
        <v>8.0972367980015975E-2</v>
      </c>
      <c r="N928" s="2">
        <f>IF(logVir!N928="","",logVir!N928-SKir!N928*logKir!N928-SLir!N928*logHir!N928-SLir!N928*logQir!N928)</f>
        <v>2.5297297858272533E-2</v>
      </c>
      <c r="O928" s="2">
        <f>IF(logVir!O928="","",logVir!O928-SKir!O928*logKir!O928-SLir!O928*logHir!O928-SLir!O928*logQir!O928)</f>
        <v>1.3600810527237578E-2</v>
      </c>
    </row>
    <row r="929" spans="1:15" x14ac:dyDescent="0.55000000000000004">
      <c r="A929" s="3">
        <v>30</v>
      </c>
      <c r="B929" s="3">
        <v>27</v>
      </c>
      <c r="I929" s="3">
        <v>30</v>
      </c>
      <c r="J929" s="3">
        <v>27</v>
      </c>
      <c r="K929" s="2">
        <f>IF(logVir!K929="","",logVir!K929-SKir!K929*logKir!K929-SLir!K929*logHir!K929-SLir!K929*logQir!K929)</f>
        <v>4.9602725554943009E-2</v>
      </c>
      <c r="L929" s="2">
        <f>IF(logVir!L929="","",logVir!L929-SKir!L929*logKir!L929-SLir!L929*logHir!L929-SLir!L929*logQir!L929)</f>
        <v>-5.1322357860603338E-3</v>
      </c>
      <c r="M929" s="2">
        <f>IF(logVir!M929="","",logVir!M929-SKir!M929*logKir!M929-SLir!M929*logHir!M929-SLir!M929*logQir!M929)</f>
        <v>1.4961486935006409E-2</v>
      </c>
      <c r="N929" s="2">
        <f>IF(logVir!N929="","",logVir!N929-SKir!N929*logKir!N929-SLir!N929*logHir!N929-SLir!N929*logQir!N929)</f>
        <v>4.9843562620084533E-2</v>
      </c>
      <c r="O929" s="2">
        <f>IF(logVir!O929="","",logVir!O929-SKir!O929*logKir!O929-SLir!O929*logHir!O929-SLir!O929*logQir!O929)</f>
        <v>8.0448380899546812E-2</v>
      </c>
    </row>
    <row r="930" spans="1:15" x14ac:dyDescent="0.55000000000000004">
      <c r="A930" s="3">
        <v>30</v>
      </c>
      <c r="B930" s="3">
        <v>28</v>
      </c>
      <c r="I930" s="3">
        <v>30</v>
      </c>
      <c r="J930" s="3">
        <v>28</v>
      </c>
      <c r="K930" s="2">
        <f>IF(logVir!K930="","",logVir!K930-SKir!K930*logKir!K930-SLir!K930*logHir!K930-SLir!K930*logQir!K930)</f>
        <v>-5.1639561854099666E-2</v>
      </c>
      <c r="L930" s="2">
        <f>IF(logVir!L930="","",logVir!L930-SKir!L930*logKir!L930-SLir!L930*logHir!L930-SLir!L930*logQir!L930)</f>
        <v>-2.9829087343843607E-2</v>
      </c>
      <c r="M930" s="2">
        <f>IF(logVir!M930="","",logVir!M930-SKir!M930*logKir!M930-SLir!M930*logHir!M930-SLir!M930*logQir!M930)</f>
        <v>2.9360493457285773E-3</v>
      </c>
      <c r="N930" s="2">
        <f>IF(logVir!N930="","",logVir!N930-SKir!N930*logKir!N930-SLir!N930*logHir!N930-SLir!N930*logQir!N930)</f>
        <v>-1.9938384303751853E-2</v>
      </c>
      <c r="O930" s="2">
        <f>IF(logVir!O930="","",logVir!O930-SKir!O930*logKir!O930-SLir!O930*logHir!O930-SLir!O930*logQir!O930)</f>
        <v>-2.0611482919919207E-2</v>
      </c>
    </row>
    <row r="931" spans="1:15" x14ac:dyDescent="0.55000000000000004">
      <c r="A931" s="3">
        <v>30</v>
      </c>
      <c r="B931" s="3">
        <v>29</v>
      </c>
      <c r="I931" s="3">
        <v>30</v>
      </c>
      <c r="J931" s="3">
        <v>29</v>
      </c>
      <c r="K931" s="2">
        <f>IF(logVir!K931="","",logVir!K931-SKir!K931*logKir!K931-SLir!K931*logHir!K931-SLir!K931*logQir!K931)</f>
        <v>-1.597414670606255E-2</v>
      </c>
      <c r="L931" s="2">
        <f>IF(logVir!L931="","",logVir!L931-SKir!L931*logKir!L931-SLir!L931*logHir!L931-SLir!L931*logQir!L931)</f>
        <v>-0.17963385482848621</v>
      </c>
      <c r="M931" s="2">
        <f>IF(logVir!M931="","",logVir!M931-SKir!M931*logKir!M931-SLir!M931*logHir!M931-SLir!M931*logQir!M931)</f>
        <v>-0.16592842217882348</v>
      </c>
      <c r="N931" s="2">
        <f>IF(logVir!N931="","",logVir!N931-SKir!N931*logKir!N931-SLir!N931*logHir!N931-SLir!N931*logQir!N931)</f>
        <v>-0.22514868602706128</v>
      </c>
      <c r="O931" s="2">
        <f>IF(logVir!O931="","",logVir!O931-SKir!O931*logKir!O931-SLir!O931*logHir!O931-SLir!O931*logQir!O931)</f>
        <v>-8.6073126766921568E-2</v>
      </c>
    </row>
    <row r="932" spans="1:15" x14ac:dyDescent="0.55000000000000004">
      <c r="A932" s="3">
        <v>30</v>
      </c>
      <c r="B932" s="3">
        <v>30</v>
      </c>
      <c r="I932" s="3">
        <v>30</v>
      </c>
      <c r="J932" s="3">
        <v>30</v>
      </c>
      <c r="K932" s="2">
        <f>IF(logVir!K932="","",logVir!K932-SKir!K932*logKir!K932-SLir!K932*logHir!K932-SLir!K932*logQir!K932)</f>
        <v>-4.9074130552480215E-2</v>
      </c>
      <c r="L932" s="2">
        <f>IF(logVir!L932="","",logVir!L932-SKir!L932*logKir!L932-SLir!L932*logHir!L932-SLir!L932*logQir!L932)</f>
        <v>-5.2870782258487091E-2</v>
      </c>
      <c r="M932" s="2">
        <f>IF(logVir!M932="","",logVir!M932-SKir!M932*logKir!M932-SLir!M932*logHir!M932-SLir!M932*logQir!M932)</f>
        <v>-9.330018837172948E-3</v>
      </c>
      <c r="N932" s="2">
        <f>IF(logVir!N932="","",logVir!N932-SKir!N932*logKir!N932-SLir!N932*logHir!N932-SLir!N932*logQir!N932)</f>
        <v>7.4052802064306769E-2</v>
      </c>
      <c r="O932" s="2">
        <f>IF(logVir!O932="","",logVir!O932-SKir!O932*logKir!O932-SLir!O932*logHir!O932-SLir!O932*logQir!O932)</f>
        <v>-4.4065923770797856E-2</v>
      </c>
    </row>
    <row r="933" spans="1:15" x14ac:dyDescent="0.55000000000000004">
      <c r="A933" s="3">
        <v>30</v>
      </c>
      <c r="B933" s="3">
        <v>31</v>
      </c>
      <c r="I933" s="3">
        <v>30</v>
      </c>
      <c r="J933" s="3">
        <v>31</v>
      </c>
      <c r="K933" s="2">
        <f>IF(logVir!K933="","",logVir!K933-SKir!K933*logKir!K933-SLir!K933*logHir!K933-SLir!K933*logQir!K933)</f>
        <v>2.8343688118203744E-2</v>
      </c>
      <c r="L933" s="2">
        <f>IF(logVir!L933="","",logVir!L933-SKir!L933*logKir!L933-SLir!L933*logHir!L933-SLir!L933*logQir!L933)</f>
        <v>-6.7697963409200326E-2</v>
      </c>
      <c r="M933" s="2">
        <f>IF(logVir!M933="","",logVir!M933-SKir!M933*logKir!M933-SLir!M933*logHir!M933-SLir!M933*logQir!M933)</f>
        <v>-4.6111153612950345E-2</v>
      </c>
      <c r="N933" s="2">
        <f>IF(logVir!N933="","",logVir!N933-SKir!N933*logKir!N933-SLir!N933*logHir!N933-SLir!N933*logQir!N933)</f>
        <v>6.0031030162942436E-2</v>
      </c>
      <c r="O933" s="2">
        <f>IF(logVir!O933="","",logVir!O933-SKir!O933*logKir!O933-SLir!O933*logHir!O933-SLir!O933*logQir!O933)</f>
        <v>0.1223346832366899</v>
      </c>
    </row>
    <row r="934" spans="1:15" x14ac:dyDescent="0.55000000000000004">
      <c r="A934" s="3">
        <v>31</v>
      </c>
      <c r="B934" s="3">
        <v>1</v>
      </c>
      <c r="I934" s="3">
        <v>31</v>
      </c>
      <c r="J934" s="3">
        <v>1</v>
      </c>
      <c r="K934" s="2">
        <f>IF(logVir!K934="","",logVir!K934-SKir!K934*logKir!K934-SLir!K934*logHir!K934-SLir!K934*logQir!K934)</f>
        <v>-0.19967818862734671</v>
      </c>
      <c r="L934" s="2">
        <f>IF(logVir!L934="","",logVir!L934-SKir!L934*logKir!L934-SLir!L934*logHir!L934-SLir!L934*logQir!L934)</f>
        <v>-6.9099845293769488E-2</v>
      </c>
      <c r="M934" s="2">
        <f>IF(logVir!M934="","",logVir!M934-SKir!M934*logKir!M934-SLir!M934*logHir!M934-SLir!M934*logQir!M934)</f>
        <v>2.6399788045660552E-2</v>
      </c>
      <c r="N934" s="2">
        <f>IF(logVir!N934="","",logVir!N934-SKir!N934*logKir!N934-SLir!N934*logHir!N934-SLir!N934*logQir!N934)</f>
        <v>3.9141876034908304E-2</v>
      </c>
      <c r="O934" s="2">
        <f>IF(logVir!O934="","",logVir!O934-SKir!O934*logKir!O934-SLir!O934*logHir!O934-SLir!O934*logQir!O934)</f>
        <v>2.2213540802733384E-2</v>
      </c>
    </row>
    <row r="935" spans="1:15" x14ac:dyDescent="0.55000000000000004">
      <c r="A935" s="3">
        <v>31</v>
      </c>
      <c r="B935" s="3">
        <v>2</v>
      </c>
      <c r="I935" s="3">
        <v>31</v>
      </c>
      <c r="J935" s="3">
        <v>2</v>
      </c>
      <c r="K935" s="2">
        <f>IF(logVir!K935="","",logVir!K935-SKir!K935*logKir!K935-SLir!K935*logHir!K935-SLir!K935*logQir!K935)</f>
        <v>-1.1201778643010742</v>
      </c>
      <c r="L935" s="2">
        <f>IF(logVir!L935="","",logVir!L935-SKir!L935*logKir!L935-SLir!L935*logHir!L935-SLir!L935*logQir!L935)</f>
        <v>-1.1041779392076307</v>
      </c>
      <c r="M935" s="2">
        <f>IF(logVir!M935="","",logVir!M935-SKir!M935*logKir!M935-SLir!M935*logHir!M935-SLir!M935*logQir!M935)</f>
        <v>-0.7016340306070642</v>
      </c>
      <c r="N935" s="2">
        <f>IF(logVir!N935="","",logVir!N935-SKir!N935*logKir!N935-SLir!N935*logHir!N935-SLir!N935*logQir!N935)</f>
        <v>-1.1724288875346605</v>
      </c>
      <c r="O935" s="2">
        <f>IF(logVir!O935="","",logVir!O935-SKir!O935*logKir!O935-SLir!O935*logHir!O935-SLir!O935*logQir!O935)</f>
        <v>-1.332014627126509</v>
      </c>
    </row>
    <row r="936" spans="1:15" x14ac:dyDescent="0.55000000000000004">
      <c r="A936" s="3">
        <v>31</v>
      </c>
      <c r="B936" s="3">
        <v>3</v>
      </c>
      <c r="I936" s="3">
        <v>31</v>
      </c>
      <c r="J936" s="3">
        <v>3</v>
      </c>
      <c r="K936" s="2">
        <f>IF(logVir!K936="","",logVir!K936-SKir!K936*logKir!K936-SLir!K936*logHir!K936-SLir!K936*logQir!K936)</f>
        <v>-0.32589814932058891</v>
      </c>
      <c r="L936" s="2">
        <f>IF(logVir!L936="","",logVir!L936-SKir!L936*logKir!L936-SLir!L936*logHir!L936-SLir!L936*logQir!L936)</f>
        <v>-0.44824931867337947</v>
      </c>
      <c r="M936" s="2">
        <f>IF(logVir!M936="","",logVir!M936-SKir!M936*logKir!M936-SLir!M936*logHir!M936-SLir!M936*logQir!M936)</f>
        <v>-0.40674883163610726</v>
      </c>
      <c r="N936" s="2">
        <f>IF(logVir!N936="","",logVir!N936-SKir!N936*logKir!N936-SLir!N936*logHir!N936-SLir!N936*logQir!N936)</f>
        <v>-0.38286795028515219</v>
      </c>
      <c r="O936" s="2">
        <f>IF(logVir!O936="","",logVir!O936-SKir!O936*logKir!O936-SLir!O936*logHir!O936-SLir!O936*logQir!O936)</f>
        <v>-0.27467105827125254</v>
      </c>
    </row>
    <row r="937" spans="1:15" x14ac:dyDescent="0.55000000000000004">
      <c r="A937" s="3">
        <v>31</v>
      </c>
      <c r="B937" s="3">
        <v>4</v>
      </c>
      <c r="I937" s="3">
        <v>31</v>
      </c>
      <c r="J937" s="3">
        <v>4</v>
      </c>
      <c r="K937" s="2">
        <f>IF(logVir!K937="","",logVir!K937-SKir!K937*logKir!K937-SLir!K937*logHir!K937-SLir!K937*logQir!K937)</f>
        <v>-0.47755198615313377</v>
      </c>
      <c r="L937" s="2">
        <f>IF(logVir!L937="","",logVir!L937-SKir!L937*logKir!L937-SLir!L937*logHir!L937-SLir!L937*logQir!L937)</f>
        <v>-0.3384233708820692</v>
      </c>
      <c r="M937" s="2">
        <f>IF(logVir!M937="","",logVir!M937-SKir!M937*logKir!M937-SLir!M937*logHir!M937-SLir!M937*logQir!M937)</f>
        <v>-0.30524525584918627</v>
      </c>
      <c r="N937" s="2">
        <f>IF(logVir!N937="","",logVir!N937-SKir!N937*logKir!N937-SLir!N937*logHir!N937-SLir!N937*logQir!N937)</f>
        <v>-0.33764072186068406</v>
      </c>
      <c r="O937" s="2">
        <f>IF(logVir!O937="","",logVir!O937-SKir!O937*logKir!O937-SLir!O937*logHir!O937-SLir!O937*logQir!O937)</f>
        <v>-0.62108044472718604</v>
      </c>
    </row>
    <row r="938" spans="1:15" x14ac:dyDescent="0.55000000000000004">
      <c r="A938" s="3">
        <v>31</v>
      </c>
      <c r="B938" s="3">
        <v>5</v>
      </c>
      <c r="I938" s="3">
        <v>31</v>
      </c>
      <c r="J938" s="3">
        <v>5</v>
      </c>
      <c r="K938" s="2">
        <f>IF(logVir!K938="","",logVir!K938-SKir!K938*logKir!K938-SLir!K938*logHir!K938-SLir!K938*logQir!K938)</f>
        <v>-1.5137693579491989</v>
      </c>
      <c r="L938" s="2">
        <f>IF(logVir!L938="","",logVir!L938-SKir!L938*logKir!L938-SLir!L938*logHir!L938-SLir!L938*logQir!L938)</f>
        <v>-1.6857540347787379E-2</v>
      </c>
      <c r="M938" s="2">
        <f>IF(logVir!M938="","",logVir!M938-SKir!M938*logKir!M938-SLir!M938*logHir!M938-SLir!M938*logQir!M938)</f>
        <v>7.0093408268482094E-2</v>
      </c>
      <c r="N938" s="2">
        <f>IF(logVir!N938="","",logVir!N938-SKir!N938*logKir!N938-SLir!N938*logHir!N938-SLir!N938*logQir!N938)</f>
        <v>0.13500648208614413</v>
      </c>
      <c r="O938" s="2">
        <f>IF(logVir!O938="","",logVir!O938-SKir!O938*logKir!O938-SLir!O938*logHir!O938-SLir!O938*logQir!O938)</f>
        <v>-1.6934963001071575</v>
      </c>
    </row>
    <row r="939" spans="1:15" x14ac:dyDescent="0.55000000000000004">
      <c r="A939" s="3">
        <v>31</v>
      </c>
      <c r="B939" s="3">
        <v>6</v>
      </c>
      <c r="I939" s="3">
        <v>31</v>
      </c>
      <c r="J939" s="3">
        <v>6</v>
      </c>
      <c r="K939" s="2">
        <f>IF(logVir!K939="","",logVir!K939-SKir!K939*logKir!K939-SLir!K939*logHir!K939-SLir!K939*logQir!K939)</f>
        <v>-1.5409342084518507</v>
      </c>
      <c r="L939" s="2">
        <f>IF(logVir!L939="","",logVir!L939-SKir!L939*logKir!L939-SLir!L939*logHir!L939-SLir!L939*logQir!L939)</f>
        <v>-1.8436677204167542</v>
      </c>
      <c r="M939" s="2">
        <f>IF(logVir!M939="","",logVir!M939-SKir!M939*logKir!M939-SLir!M939*logHir!M939-SLir!M939*logQir!M939)</f>
        <v>-1.6459489344464977</v>
      </c>
      <c r="N939" s="2">
        <f>IF(logVir!N939="","",logVir!N939-SKir!N939*logKir!N939-SLir!N939*logHir!N939-SLir!N939*logQir!N939)</f>
        <v>-1.5966382519460292</v>
      </c>
      <c r="O939" s="2">
        <f>IF(logVir!O939="","",logVir!O939-SKir!O939*logKir!O939-SLir!O939*logHir!O939-SLir!O939*logQir!O939)</f>
        <v>-1.0072132684788886</v>
      </c>
    </row>
    <row r="940" spans="1:15" x14ac:dyDescent="0.55000000000000004">
      <c r="A940" s="3">
        <v>31</v>
      </c>
      <c r="B940" s="3">
        <v>7</v>
      </c>
      <c r="I940" s="3">
        <v>31</v>
      </c>
      <c r="J940" s="3">
        <v>7</v>
      </c>
      <c r="K940" s="2">
        <f>IF(logVir!K940="","",logVir!K940-SKir!K940*logKir!K940-SLir!K940*logHir!K940-SLir!K940*logQir!K940)</f>
        <v>-0.99071089829904913</v>
      </c>
      <c r="L940" s="2">
        <f>IF(logVir!L940="","",logVir!L940-SKir!L940*logKir!L940-SLir!L940*logHir!L940-SLir!L940*logQir!L940)</f>
        <v>-1.0544759076436681</v>
      </c>
      <c r="M940" s="2">
        <f>IF(logVir!M940="","",logVir!M940-SKir!M940*logKir!M940-SLir!M940*logHir!M940-SLir!M940*logQir!M940)</f>
        <v>-0.83681907130698141</v>
      </c>
      <c r="N940" s="2">
        <f>IF(logVir!N940="","",logVir!N940-SKir!N940*logKir!N940-SLir!N940*logHir!N940-SLir!N940*logQir!N940)</f>
        <v>-1.4491752546553647</v>
      </c>
      <c r="O940" s="2">
        <f>IF(logVir!O940="","",logVir!O940-SKir!O940*logKir!O940-SLir!O940*logHir!O940-SLir!O940*logQir!O940)</f>
        <v>-1.2112494892705086</v>
      </c>
    </row>
    <row r="941" spans="1:15" x14ac:dyDescent="0.55000000000000004">
      <c r="A941" s="3">
        <v>31</v>
      </c>
      <c r="B941" s="3">
        <v>8</v>
      </c>
      <c r="I941" s="3">
        <v>31</v>
      </c>
      <c r="J941" s="3">
        <v>8</v>
      </c>
      <c r="K941" s="2">
        <f>IF(logVir!K941="","",logVir!K941-SKir!K941*logKir!K941-SLir!K941*logHir!K941-SLir!K941*logQir!K941)</f>
        <v>-0.56037204871081481</v>
      </c>
      <c r="L941" s="2">
        <f>IF(logVir!L941="","",logVir!L941-SKir!L941*logKir!L941-SLir!L941*logHir!L941-SLir!L941*logQir!L941)</f>
        <v>-0.31003208554987793</v>
      </c>
      <c r="M941" s="2">
        <f>IF(logVir!M941="","",logVir!M941-SKir!M941*logKir!M941-SLir!M941*logHir!M941-SLir!M941*logQir!M941)</f>
        <v>-0.45444979314303241</v>
      </c>
      <c r="N941" s="2">
        <f>IF(logVir!N941="","",logVir!N941-SKir!N941*logKir!N941-SLir!N941*logHir!N941-SLir!N941*logQir!N941)</f>
        <v>-0.70165330052399599</v>
      </c>
      <c r="O941" s="2">
        <f>IF(logVir!O941="","",logVir!O941-SKir!O941*logKir!O941-SLir!O941*logHir!O941-SLir!O941*logQir!O941)</f>
        <v>-0.60956134433527098</v>
      </c>
    </row>
    <row r="942" spans="1:15" x14ac:dyDescent="0.55000000000000004">
      <c r="A942" s="3">
        <v>31</v>
      </c>
      <c r="B942" s="3">
        <v>9</v>
      </c>
      <c r="I942" s="3">
        <v>31</v>
      </c>
      <c r="J942" s="3">
        <v>9</v>
      </c>
      <c r="K942" s="2">
        <f>IF(logVir!K942="","",logVir!K942-SKir!K942*logKir!K942-SLir!K942*logHir!K942-SLir!K942*logQir!K942)</f>
        <v>-9.9307289800362186E-2</v>
      </c>
      <c r="L942" s="2">
        <f>IF(logVir!L942="","",logVir!L942-SKir!L942*logKir!L942-SLir!L942*logHir!L942-SLir!L942*logQir!L942)</f>
        <v>-3.9554703980583514E-2</v>
      </c>
      <c r="M942" s="2">
        <f>IF(logVir!M942="","",logVir!M942-SKir!M942*logKir!M942-SLir!M942*logHir!M942-SLir!M942*logQir!M942)</f>
        <v>-0.14075262563813046</v>
      </c>
      <c r="N942" s="2">
        <f>IF(logVir!N942="","",logVir!N942-SKir!N942*logKir!N942-SLir!N942*logHir!N942-SLir!N942*logQir!N942)</f>
        <v>-0.35397942443092367</v>
      </c>
      <c r="O942" s="2">
        <f>IF(logVir!O942="","",logVir!O942-SKir!O942*logKir!O942-SLir!O942*logHir!O942-SLir!O942*logQir!O942)</f>
        <v>-0.19899218993737397</v>
      </c>
    </row>
    <row r="943" spans="1:15" x14ac:dyDescent="0.55000000000000004">
      <c r="A943" s="3">
        <v>31</v>
      </c>
      <c r="B943" s="3">
        <v>10</v>
      </c>
      <c r="I943" s="3">
        <v>31</v>
      </c>
      <c r="J943" s="3">
        <v>10</v>
      </c>
      <c r="K943" s="2">
        <f>IF(logVir!K943="","",logVir!K943-SKir!K943*logKir!K943-SLir!K943*logHir!K943-SLir!K943*logQir!K943)</f>
        <v>-0.95907474159937378</v>
      </c>
      <c r="L943" s="2">
        <f>IF(logVir!L943="","",logVir!L943-SKir!L943*logKir!L943-SLir!L943*logHir!L943-SLir!L943*logQir!L943)</f>
        <v>-0.32785341290099757</v>
      </c>
      <c r="M943" s="2">
        <f>IF(logVir!M943="","",logVir!M943-SKir!M943*logKir!M943-SLir!M943*logHir!M943-SLir!M943*logQir!M943)</f>
        <v>-0.34427090578649922</v>
      </c>
      <c r="N943" s="2">
        <f>IF(logVir!N943="","",logVir!N943-SKir!N943*logKir!N943-SLir!N943*logHir!N943-SLir!N943*logQir!N943)</f>
        <v>-0.40477468754081852</v>
      </c>
      <c r="O943" s="2">
        <f>IF(logVir!O943="","",logVir!O943-SKir!O943*logKir!O943-SLir!O943*logHir!O943-SLir!O943*logQir!O943)</f>
        <v>-0.45265496699555391</v>
      </c>
    </row>
    <row r="944" spans="1:15" x14ac:dyDescent="0.55000000000000004">
      <c r="A944" s="3">
        <v>31</v>
      </c>
      <c r="B944" s="3">
        <v>11</v>
      </c>
      <c r="I944" s="3">
        <v>31</v>
      </c>
      <c r="J944" s="3">
        <v>11</v>
      </c>
      <c r="K944" s="2">
        <f>IF(logVir!K944="","",logVir!K944-SKir!K944*logKir!K944-SLir!K944*logHir!K944-SLir!K944*logQir!K944)</f>
        <v>0.7601710303756305</v>
      </c>
      <c r="L944" s="2">
        <f>IF(logVir!L944="","",logVir!L944-SKir!L944*logKir!L944-SLir!L944*logHir!L944-SLir!L944*logQir!L944)</f>
        <v>0.38917072556857668</v>
      </c>
      <c r="M944" s="2">
        <f>IF(logVir!M944="","",logVir!M944-SKir!M944*logKir!M944-SLir!M944*logHir!M944-SLir!M944*logQir!M944)</f>
        <v>-0.25524306498225524</v>
      </c>
      <c r="N944" s="2">
        <f>IF(logVir!N944="","",logVir!N944-SKir!N944*logKir!N944-SLir!N944*logHir!N944-SLir!N944*logQir!N944)</f>
        <v>-0.24824286703570358</v>
      </c>
      <c r="O944" s="2">
        <f>IF(logVir!O944="","",logVir!O944-SKir!O944*logKir!O944-SLir!O944*logHir!O944-SLir!O944*logQir!O944)</f>
        <v>0.18270350204265404</v>
      </c>
    </row>
    <row r="945" spans="1:15" x14ac:dyDescent="0.55000000000000004">
      <c r="A945" s="3">
        <v>31</v>
      </c>
      <c r="B945" s="3">
        <v>12</v>
      </c>
      <c r="I945" s="3">
        <v>31</v>
      </c>
      <c r="J945" s="3">
        <v>12</v>
      </c>
      <c r="K945" s="2">
        <f>IF(logVir!K945="","",logVir!K945-SKir!K945*logKir!K945-SLir!K945*logHir!K945-SLir!K945*logQir!K945)</f>
        <v>-0.10548730440603304</v>
      </c>
      <c r="L945" s="2">
        <f>IF(logVir!L945="","",logVir!L945-SKir!L945*logKir!L945-SLir!L945*logHir!L945-SLir!L945*logQir!L945)</f>
        <v>-0.30434613325239573</v>
      </c>
      <c r="M945" s="2">
        <f>IF(logVir!M945="","",logVir!M945-SKir!M945*logKir!M945-SLir!M945*logHir!M945-SLir!M945*logQir!M945)</f>
        <v>-0.22304407223145326</v>
      </c>
      <c r="N945" s="2">
        <f>IF(logVir!N945="","",logVir!N945-SKir!N945*logKir!N945-SLir!N945*logHir!N945-SLir!N945*logQir!N945)</f>
        <v>-0.50375314963216244</v>
      </c>
      <c r="O945" s="2">
        <f>IF(logVir!O945="","",logVir!O945-SKir!O945*logKir!O945-SLir!O945*logHir!O945-SLir!O945*logQir!O945)</f>
        <v>-0.16645949045588526</v>
      </c>
    </row>
    <row r="946" spans="1:15" x14ac:dyDescent="0.55000000000000004">
      <c r="A946" s="3">
        <v>31</v>
      </c>
      <c r="B946" s="3">
        <v>13</v>
      </c>
      <c r="I946" s="3">
        <v>31</v>
      </c>
      <c r="J946" s="3">
        <v>13</v>
      </c>
      <c r="K946" s="2">
        <f>IF(logVir!K946="","",logVir!K946-SKir!K946*logKir!K946-SLir!K946*logHir!K946-SLir!K946*logQir!K946)</f>
        <v>0.70827929727238892</v>
      </c>
      <c r="L946" s="2">
        <f>IF(logVir!L946="","",logVir!L946-SKir!L946*logKir!L946-SLir!L946*logHir!L946-SLir!L946*logQir!L946)</f>
        <v>-0.93105249133922263</v>
      </c>
      <c r="M946" s="2">
        <f>IF(logVir!M946="","",logVir!M946-SKir!M946*logKir!M946-SLir!M946*logHir!M946-SLir!M946*logQir!M946)</f>
        <v>0.51498096067237231</v>
      </c>
      <c r="N946" s="2">
        <f>IF(logVir!N946="","",logVir!N946-SKir!N946*logKir!N946-SLir!N946*logHir!N946-SLir!N946*logQir!N946)</f>
        <v>0.57289163780781382</v>
      </c>
      <c r="O946" s="2">
        <f>IF(logVir!O946="","",logVir!O946-SKir!O946*logKir!O946-SLir!O946*logHir!O946-SLir!O946*logQir!O946)</f>
        <v>-0.28348323669112857</v>
      </c>
    </row>
    <row r="947" spans="1:15" x14ac:dyDescent="0.55000000000000004">
      <c r="A947" s="3">
        <v>31</v>
      </c>
      <c r="B947" s="3">
        <v>14</v>
      </c>
      <c r="I947" s="3">
        <v>31</v>
      </c>
      <c r="J947" s="3">
        <v>14</v>
      </c>
      <c r="K947" s="2">
        <f>IF(logVir!K947="","",logVir!K947-SKir!K947*logKir!K947-SLir!K947*logHir!K947-SLir!K947*logQir!K947)</f>
        <v>-0.44179070138804755</v>
      </c>
      <c r="L947" s="2">
        <f>IF(logVir!L947="","",logVir!L947-SKir!L947*logKir!L947-SLir!L947*logHir!L947-SLir!L947*logQir!L947)</f>
        <v>-0.31630869866282407</v>
      </c>
      <c r="M947" s="2">
        <f>IF(logVir!M947="","",logVir!M947-SKir!M947*logKir!M947-SLir!M947*logHir!M947-SLir!M947*logQir!M947)</f>
        <v>-0.40552028213852898</v>
      </c>
      <c r="N947" s="2">
        <f>IF(logVir!N947="","",logVir!N947-SKir!N947*logKir!N947-SLir!N947*logHir!N947-SLir!N947*logQir!N947)</f>
        <v>-0.68135262856358714</v>
      </c>
      <c r="O947" s="2">
        <f>IF(logVir!O947="","",logVir!O947-SKir!O947*logKir!O947-SLir!O947*logHir!O947-SLir!O947*logQir!O947)</f>
        <v>-0.53617246234100713</v>
      </c>
    </row>
    <row r="948" spans="1:15" x14ac:dyDescent="0.55000000000000004">
      <c r="A948" s="3">
        <v>31</v>
      </c>
      <c r="B948" s="3">
        <v>15</v>
      </c>
      <c r="I948" s="3">
        <v>31</v>
      </c>
      <c r="J948" s="3">
        <v>15</v>
      </c>
      <c r="K948" s="2">
        <f>IF(logVir!K948="","",logVir!K948-SKir!K948*logKir!K948-SLir!K948*logHir!K948-SLir!K948*logQir!K948)</f>
        <v>-0.54424318811906336</v>
      </c>
      <c r="L948" s="2">
        <f>IF(logVir!L948="","",logVir!L948-SKir!L948*logKir!L948-SLir!L948*logHir!L948-SLir!L948*logQir!L948)</f>
        <v>-0.55339799818334368</v>
      </c>
      <c r="M948" s="2">
        <f>IF(logVir!M948="","",logVir!M948-SKir!M948*logKir!M948-SLir!M948*logHir!M948-SLir!M948*logQir!M948)</f>
        <v>-0.26565240128241474</v>
      </c>
      <c r="N948" s="2">
        <f>IF(logVir!N948="","",logVir!N948-SKir!N948*logKir!N948-SLir!N948*logHir!N948-SLir!N948*logQir!N948)</f>
        <v>-0.57800110220259837</v>
      </c>
      <c r="O948" s="2">
        <f>IF(logVir!O948="","",logVir!O948-SKir!O948*logKir!O948-SLir!O948*logHir!O948-SLir!O948*logQir!O948)</f>
        <v>-0.40587598841117478</v>
      </c>
    </row>
    <row r="949" spans="1:15" x14ac:dyDescent="0.55000000000000004">
      <c r="A949" s="3">
        <v>31</v>
      </c>
      <c r="B949" s="3">
        <v>16</v>
      </c>
      <c r="I949" s="3">
        <v>31</v>
      </c>
      <c r="J949" s="3">
        <v>16</v>
      </c>
      <c r="K949" s="2">
        <f>IF(logVir!K949="","",logVir!K949-SKir!K949*logKir!K949-SLir!K949*logHir!K949-SLir!K949*logQir!K949)</f>
        <v>-0.37762990617816861</v>
      </c>
      <c r="L949" s="2">
        <f>IF(logVir!L949="","",logVir!L949-SKir!L949*logKir!L949-SLir!L949*logHir!L949-SLir!L949*logQir!L949)</f>
        <v>-0.57790659861264282</v>
      </c>
      <c r="M949" s="2">
        <f>IF(logVir!M949="","",logVir!M949-SKir!M949*logKir!M949-SLir!M949*logHir!M949-SLir!M949*logQir!M949)</f>
        <v>-0.18472833811907083</v>
      </c>
      <c r="N949" s="2">
        <f>IF(logVir!N949="","",logVir!N949-SKir!N949*logKir!N949-SLir!N949*logHir!N949-SLir!N949*logQir!N949)</f>
        <v>-0.25030345432466838</v>
      </c>
      <c r="O949" s="2">
        <f>IF(logVir!O949="","",logVir!O949-SKir!O949*logKir!O949-SLir!O949*logHir!O949-SLir!O949*logQir!O949)</f>
        <v>-0.20688761647495196</v>
      </c>
    </row>
    <row r="950" spans="1:15" x14ac:dyDescent="0.55000000000000004">
      <c r="A950" s="3">
        <v>31</v>
      </c>
      <c r="B950" s="3">
        <v>17</v>
      </c>
      <c r="I950" s="3">
        <v>31</v>
      </c>
      <c r="J950" s="3">
        <v>17</v>
      </c>
      <c r="K950" s="2">
        <f>IF(logVir!K950="","",logVir!K950-SKir!K950*logKir!K950-SLir!K950*logHir!K950-SLir!K950*logQir!K950)</f>
        <v>-0.25654848827197407</v>
      </c>
      <c r="L950" s="2">
        <f>IF(logVir!L950="","",logVir!L950-SKir!L950*logKir!L950-SLir!L950*logHir!L950-SLir!L950*logQir!L950)</f>
        <v>-0.11725774439363074</v>
      </c>
      <c r="M950" s="2">
        <f>IF(logVir!M950="","",logVir!M950-SKir!M950*logKir!M950-SLir!M950*logHir!M950-SLir!M950*logQir!M950)</f>
        <v>-0.19370624310646209</v>
      </c>
      <c r="N950" s="2">
        <f>IF(logVir!N950="","",logVir!N950-SKir!N950*logKir!N950-SLir!N950*logHir!N950-SLir!N950*logQir!N950)</f>
        <v>-0.26533998014941762</v>
      </c>
      <c r="O950" s="2">
        <f>IF(logVir!O950="","",logVir!O950-SKir!O950*logKir!O950-SLir!O950*logHir!O950-SLir!O950*logQir!O950)</f>
        <v>-0.30445279447650031</v>
      </c>
    </row>
    <row r="951" spans="1:15" x14ac:dyDescent="0.55000000000000004">
      <c r="A951" s="3">
        <v>31</v>
      </c>
      <c r="B951" s="3">
        <v>18</v>
      </c>
      <c r="I951" s="3">
        <v>31</v>
      </c>
      <c r="J951" s="3">
        <v>18</v>
      </c>
      <c r="K951" s="2">
        <f>IF(logVir!K951="","",logVir!K951-SKir!K951*logKir!K951-SLir!K951*logHir!K951-SLir!K951*logQir!K951)</f>
        <v>-0.11784923633606247</v>
      </c>
      <c r="L951" s="2">
        <f>IF(logVir!L951="","",logVir!L951-SKir!L951*logKir!L951-SLir!L951*logHir!L951-SLir!L951*logQir!L951)</f>
        <v>-8.0711602546328434E-2</v>
      </c>
      <c r="M951" s="2">
        <f>IF(logVir!M951="","",logVir!M951-SKir!M951*logKir!M951-SLir!M951*logHir!M951-SLir!M951*logQir!M951)</f>
        <v>0.1112981793279009</v>
      </c>
      <c r="N951" s="2">
        <f>IF(logVir!N951="","",logVir!N951-SKir!N951*logKir!N951-SLir!N951*logHir!N951-SLir!N951*logQir!N951)</f>
        <v>-1.6973903475681201E-3</v>
      </c>
      <c r="O951" s="2">
        <f>IF(logVir!O951="","",logVir!O951-SKir!O951*logKir!O951-SLir!O951*logHir!O951-SLir!O951*logQir!O951)</f>
        <v>-3.2526716781984266E-2</v>
      </c>
    </row>
    <row r="952" spans="1:15" x14ac:dyDescent="0.55000000000000004">
      <c r="A952" s="3">
        <v>31</v>
      </c>
      <c r="B952" s="3">
        <v>19</v>
      </c>
      <c r="I952" s="3">
        <v>31</v>
      </c>
      <c r="J952" s="3">
        <v>19</v>
      </c>
      <c r="K952" s="2">
        <f>IF(logVir!K952="","",logVir!K952-SKir!K952*logKir!K952-SLir!K952*logHir!K952-SLir!K952*logQir!K952)</f>
        <v>-0.48029145246742655</v>
      </c>
      <c r="L952" s="2">
        <f>IF(logVir!L952="","",logVir!L952-SKir!L952*logKir!L952-SLir!L952*logHir!L952-SLir!L952*logQir!L952)</f>
        <v>-0.57754120154815991</v>
      </c>
      <c r="M952" s="2">
        <f>IF(logVir!M952="","",logVir!M952-SKir!M952*logKir!M952-SLir!M952*logHir!M952-SLir!M952*logQir!M952)</f>
        <v>-0.47522842050510083</v>
      </c>
      <c r="N952" s="2">
        <f>IF(logVir!N952="","",logVir!N952-SKir!N952*logKir!N952-SLir!N952*logHir!N952-SLir!N952*logQir!N952)</f>
        <v>-0.4440870153107549</v>
      </c>
      <c r="O952" s="2">
        <f>IF(logVir!O952="","",logVir!O952-SKir!O952*logKir!O952-SLir!O952*logHir!O952-SLir!O952*logQir!O952)</f>
        <v>-0.67560185320744215</v>
      </c>
    </row>
    <row r="953" spans="1:15" x14ac:dyDescent="0.55000000000000004">
      <c r="A953" s="3">
        <v>31</v>
      </c>
      <c r="B953" s="3">
        <v>20</v>
      </c>
      <c r="I953" s="3">
        <v>31</v>
      </c>
      <c r="J953" s="3">
        <v>20</v>
      </c>
      <c r="K953" s="2">
        <f>IF(logVir!K953="","",logVir!K953-SKir!K953*logKir!K953-SLir!K953*logHir!K953-SLir!K953*logQir!K953)</f>
        <v>-0.24967174902110284</v>
      </c>
      <c r="L953" s="2">
        <f>IF(logVir!L953="","",logVir!L953-SKir!L953*logKir!L953-SLir!L953*logHir!L953-SLir!L953*logQir!L953)</f>
        <v>-0.27863755262431139</v>
      </c>
      <c r="M953" s="2">
        <f>IF(logVir!M953="","",logVir!M953-SKir!M953*logKir!M953-SLir!M953*logHir!M953-SLir!M953*logQir!M953)</f>
        <v>-0.24518516304705379</v>
      </c>
      <c r="N953" s="2">
        <f>IF(logVir!N953="","",logVir!N953-SKir!N953*logKir!N953-SLir!N953*logHir!N953-SLir!N953*logQir!N953)</f>
        <v>-0.2104814464789547</v>
      </c>
      <c r="O953" s="2">
        <f>IF(logVir!O953="","",logVir!O953-SKir!O953*logKir!O953-SLir!O953*logHir!O953-SLir!O953*logQir!O953)</f>
        <v>-0.37745728190054695</v>
      </c>
    </row>
    <row r="954" spans="1:15" x14ac:dyDescent="0.55000000000000004">
      <c r="A954" s="3">
        <v>31</v>
      </c>
      <c r="B954" s="3">
        <v>21</v>
      </c>
      <c r="I954" s="3">
        <v>31</v>
      </c>
      <c r="J954" s="3">
        <v>21</v>
      </c>
      <c r="K954" s="2">
        <f>IF(logVir!K954="","",logVir!K954-SKir!K954*logKir!K954-SLir!K954*logHir!K954-SLir!K954*logQir!K954)</f>
        <v>-0.1178942995991947</v>
      </c>
      <c r="L954" s="2">
        <f>IF(logVir!L954="","",logVir!L954-SKir!L954*logKir!L954-SLir!L954*logHir!L954-SLir!L954*logQir!L954)</f>
        <v>-0.1938207764259402</v>
      </c>
      <c r="M954" s="2">
        <f>IF(logVir!M954="","",logVir!M954-SKir!M954*logKir!M954-SLir!M954*logHir!M954-SLir!M954*logQir!M954)</f>
        <v>-0.14106322739903229</v>
      </c>
      <c r="N954" s="2">
        <f>IF(logVir!N954="","",logVir!N954-SKir!N954*logKir!N954-SLir!N954*logHir!N954-SLir!N954*logQir!N954)</f>
        <v>-0.15422463019215882</v>
      </c>
      <c r="O954" s="2">
        <f>IF(logVir!O954="","",logVir!O954-SKir!O954*logKir!O954-SLir!O954*logHir!O954-SLir!O954*logQir!O954)</f>
        <v>-0.14055789812196662</v>
      </c>
    </row>
    <row r="955" spans="1:15" x14ac:dyDescent="0.55000000000000004">
      <c r="A955" s="3">
        <v>31</v>
      </c>
      <c r="B955" s="3">
        <v>22</v>
      </c>
      <c r="I955" s="3">
        <v>31</v>
      </c>
      <c r="J955" s="3">
        <v>22</v>
      </c>
      <c r="K955" s="2">
        <f>IF(logVir!K955="","",logVir!K955-SKir!K955*logKir!K955-SLir!K955*logHir!K955-SLir!K955*logQir!K955)</f>
        <v>-0.32847541007741138</v>
      </c>
      <c r="L955" s="2">
        <f>IF(logVir!L955="","",logVir!L955-SKir!L955*logKir!L955-SLir!L955*logHir!L955-SLir!L955*logQir!L955)</f>
        <v>-0.44538781242635811</v>
      </c>
      <c r="M955" s="2">
        <f>IF(logVir!M955="","",logVir!M955-SKir!M955*logKir!M955-SLir!M955*logHir!M955-SLir!M955*logQir!M955)</f>
        <v>-0.35538628404430228</v>
      </c>
      <c r="N955" s="2">
        <f>IF(logVir!N955="","",logVir!N955-SKir!N955*logKir!N955-SLir!N955*logHir!N955-SLir!N955*logQir!N955)</f>
        <v>-0.2534089179778245</v>
      </c>
      <c r="O955" s="2">
        <f>IF(logVir!O955="","",logVir!O955-SKir!O955*logKir!O955-SLir!O955*logHir!O955-SLir!O955*logQir!O955)</f>
        <v>-0.48781897113707007</v>
      </c>
    </row>
    <row r="956" spans="1:15" x14ac:dyDescent="0.55000000000000004">
      <c r="A956" s="3">
        <v>31</v>
      </c>
      <c r="B956" s="3">
        <v>23</v>
      </c>
      <c r="I956" s="3">
        <v>31</v>
      </c>
      <c r="J956" s="3">
        <v>23</v>
      </c>
      <c r="K956" s="2">
        <f>IF(logVir!K956="","",logVir!K956-SKir!K956*logKir!K956-SLir!K956*logHir!K956-SLir!K956*logQir!K956)</f>
        <v>-0.17870138618414078</v>
      </c>
      <c r="L956" s="2">
        <f>IF(logVir!L956="","",logVir!L956-SKir!L956*logKir!L956-SLir!L956*logHir!L956-SLir!L956*logQir!L956)</f>
        <v>-0.12682856230312695</v>
      </c>
      <c r="M956" s="2">
        <f>IF(logVir!M956="","",logVir!M956-SKir!M956*logKir!M956-SLir!M956*logHir!M956-SLir!M956*logQir!M956)</f>
        <v>-0.13832729076409889</v>
      </c>
      <c r="N956" s="2">
        <f>IF(logVir!N956="","",logVir!N956-SKir!N956*logKir!N956-SLir!N956*logHir!N956-SLir!N956*logQir!N956)</f>
        <v>-0.15912976323208458</v>
      </c>
      <c r="O956" s="2">
        <f>IF(logVir!O956="","",logVir!O956-SKir!O956*logKir!O956-SLir!O956*logHir!O956-SLir!O956*logQir!O956)</f>
        <v>-0.30968445644172821</v>
      </c>
    </row>
    <row r="957" spans="1:15" x14ac:dyDescent="0.55000000000000004">
      <c r="A957" s="3">
        <v>31</v>
      </c>
      <c r="B957" s="3">
        <v>24</v>
      </c>
      <c r="I957" s="3">
        <v>31</v>
      </c>
      <c r="J957" s="3">
        <v>24</v>
      </c>
      <c r="K957" s="2">
        <f>IF(logVir!K957="","",logVir!K957-SKir!K957*logKir!K957-SLir!K957*logHir!K957-SLir!K957*logQir!K957)</f>
        <v>-0.12158490509794542</v>
      </c>
      <c r="L957" s="2">
        <f>IF(logVir!L957="","",logVir!L957-SKir!L957*logKir!L957-SLir!L957*logHir!L957-SLir!L957*logQir!L957)</f>
        <v>-3.3315799956726344E-2</v>
      </c>
      <c r="M957" s="2">
        <f>IF(logVir!M957="","",logVir!M957-SKir!M957*logKir!M957-SLir!M957*logHir!M957-SLir!M957*logQir!M957)</f>
        <v>5.7430091502911305E-2</v>
      </c>
      <c r="N957" s="2">
        <f>IF(logVir!N957="","",logVir!N957-SKir!N957*logKir!N957-SLir!N957*logHir!N957-SLir!N957*logQir!N957)</f>
        <v>4.8858111085364267E-2</v>
      </c>
      <c r="O957" s="2">
        <f>IF(logVir!O957="","",logVir!O957-SKir!O957*logKir!O957-SLir!O957*logHir!O957-SLir!O957*logQir!O957)</f>
        <v>-0.24997743400315334</v>
      </c>
    </row>
    <row r="958" spans="1:15" x14ac:dyDescent="0.55000000000000004">
      <c r="A958" s="3">
        <v>31</v>
      </c>
      <c r="B958" s="3">
        <v>25</v>
      </c>
      <c r="I958" s="3">
        <v>31</v>
      </c>
      <c r="J958" s="3">
        <v>25</v>
      </c>
      <c r="K958" s="2">
        <f>IF(logVir!K958="","",logVir!K958-SKir!K958*logKir!K958-SLir!K958*logHir!K958-SLir!K958*logQir!K958)</f>
        <v>-3.7906972699814565E-2</v>
      </c>
      <c r="L958" s="2">
        <f>IF(logVir!L958="","",logVir!L958-SKir!L958*logKir!L958-SLir!L958*logHir!L958-SLir!L958*logQir!L958)</f>
        <v>-8.8939969348518305E-2</v>
      </c>
      <c r="M958" s="2">
        <f>IF(logVir!M958="","",logVir!M958-SKir!M958*logKir!M958-SLir!M958*logHir!M958-SLir!M958*logQir!M958)</f>
        <v>5.0693673393135325E-2</v>
      </c>
      <c r="N958" s="2">
        <f>IF(logVir!N958="","",logVir!N958-SKir!N958*logKir!N958-SLir!N958*logHir!N958-SLir!N958*logQir!N958)</f>
        <v>4.7942452698222671E-2</v>
      </c>
      <c r="O958" s="2">
        <f>IF(logVir!O958="","",logVir!O958-SKir!O958*logKir!O958-SLir!O958*logHir!O958-SLir!O958*logQir!O958)</f>
        <v>-7.8509944701738998E-2</v>
      </c>
    </row>
    <row r="959" spans="1:15" x14ac:dyDescent="0.55000000000000004">
      <c r="A959" s="3">
        <v>31</v>
      </c>
      <c r="B959" s="3">
        <v>26</v>
      </c>
      <c r="I959" s="3">
        <v>31</v>
      </c>
      <c r="J959" s="3">
        <v>26</v>
      </c>
      <c r="K959" s="2">
        <f>IF(logVir!K959="","",logVir!K959-SKir!K959*logKir!K959-SLir!K959*logHir!K959-SLir!K959*logQir!K959)</f>
        <v>-8.0744949121512116E-2</v>
      </c>
      <c r="L959" s="2">
        <f>IF(logVir!L959="","",logVir!L959-SKir!L959*logKir!L959-SLir!L959*logHir!L959-SLir!L959*logQir!L959)</f>
        <v>1.0703166430734979E-2</v>
      </c>
      <c r="M959" s="2">
        <f>IF(logVir!M959="","",logVir!M959-SKir!M959*logKir!M959-SLir!M959*logHir!M959-SLir!M959*logQir!M959)</f>
        <v>-1.7870720056049089E-2</v>
      </c>
      <c r="N959" s="2">
        <f>IF(logVir!N959="","",logVir!N959-SKir!N959*logKir!N959-SLir!N959*logHir!N959-SLir!N959*logQir!N959)</f>
        <v>-0.14237639695134977</v>
      </c>
      <c r="O959" s="2">
        <f>IF(logVir!O959="","",logVir!O959-SKir!O959*logKir!O959-SLir!O959*logHir!O959-SLir!O959*logQir!O959)</f>
        <v>-0.16565913709228611</v>
      </c>
    </row>
    <row r="960" spans="1:15" x14ac:dyDescent="0.55000000000000004">
      <c r="A960" s="3">
        <v>31</v>
      </c>
      <c r="B960" s="3">
        <v>27</v>
      </c>
      <c r="I960" s="3">
        <v>31</v>
      </c>
      <c r="J960" s="3">
        <v>27</v>
      </c>
      <c r="K960" s="2">
        <f>IF(logVir!K960="","",logVir!K960-SKir!K960*logKir!K960-SLir!K960*logHir!K960-SLir!K960*logQir!K960)</f>
        <v>-0.30052570377077281</v>
      </c>
      <c r="L960" s="2">
        <f>IF(logVir!L960="","",logVir!L960-SKir!L960*logKir!L960-SLir!L960*logHir!L960-SLir!L960*logQir!L960)</f>
        <v>-0.31552267835065151</v>
      </c>
      <c r="M960" s="2">
        <f>IF(logVir!M960="","",logVir!M960-SKir!M960*logKir!M960-SLir!M960*logHir!M960-SLir!M960*logQir!M960)</f>
        <v>-0.33898016923514368</v>
      </c>
      <c r="N960" s="2">
        <f>IF(logVir!N960="","",logVir!N960-SKir!N960*logKir!N960-SLir!N960*logHir!N960-SLir!N960*logQir!N960)</f>
        <v>-0.31892668858594742</v>
      </c>
      <c r="O960" s="2">
        <f>IF(logVir!O960="","",logVir!O960-SKir!O960*logKir!O960-SLir!O960*logHir!O960-SLir!O960*logQir!O960)</f>
        <v>-0.29341448383347141</v>
      </c>
    </row>
    <row r="961" spans="1:15" x14ac:dyDescent="0.55000000000000004">
      <c r="A961" s="3">
        <v>31</v>
      </c>
      <c r="B961" s="3">
        <v>28</v>
      </c>
      <c r="I961" s="3">
        <v>31</v>
      </c>
      <c r="J961" s="3">
        <v>28</v>
      </c>
      <c r="K961" s="2">
        <f>IF(logVir!K961="","",logVir!K961-SKir!K961*logKir!K961-SLir!K961*logHir!K961-SLir!K961*logQir!K961)</f>
        <v>-0.12765223529374317</v>
      </c>
      <c r="L961" s="2">
        <f>IF(logVir!L961="","",logVir!L961-SKir!L961*logKir!L961-SLir!L961*logHir!L961-SLir!L961*logQir!L961)</f>
        <v>-4.0019984591617472E-2</v>
      </c>
      <c r="M961" s="2">
        <f>IF(logVir!M961="","",logVir!M961-SKir!M961*logKir!M961-SLir!M961*logHir!M961-SLir!M961*logQir!M961)</f>
        <v>-9.500662102250812E-2</v>
      </c>
      <c r="N961" s="2">
        <f>IF(logVir!N961="","",logVir!N961-SKir!N961*logKir!N961-SLir!N961*logHir!N961-SLir!N961*logQir!N961)</f>
        <v>-4.4797146479221825E-2</v>
      </c>
      <c r="O961" s="2">
        <f>IF(logVir!O961="","",logVir!O961-SKir!O961*logKir!O961-SLir!O961*logHir!O961-SLir!O961*logQir!O961)</f>
        <v>-2.3861520021637789E-2</v>
      </c>
    </row>
    <row r="962" spans="1:15" x14ac:dyDescent="0.55000000000000004">
      <c r="A962" s="3">
        <v>31</v>
      </c>
      <c r="B962" s="3">
        <v>29</v>
      </c>
      <c r="I962" s="3">
        <v>31</v>
      </c>
      <c r="J962" s="3">
        <v>29</v>
      </c>
      <c r="K962" s="2">
        <f>IF(logVir!K962="","",logVir!K962-SKir!K962*logKir!K962-SLir!K962*logHir!K962-SLir!K962*logQir!K962)</f>
        <v>-0.19061374453581797</v>
      </c>
      <c r="L962" s="2">
        <f>IF(logVir!L962="","",logVir!L962-SKir!L962*logKir!L962-SLir!L962*logHir!L962-SLir!L962*logQir!L962)</f>
        <v>-0.28085420497560076</v>
      </c>
      <c r="M962" s="2">
        <f>IF(logVir!M962="","",logVir!M962-SKir!M962*logKir!M962-SLir!M962*logHir!M962-SLir!M962*logQir!M962)</f>
        <v>-8.7463734657277151E-2</v>
      </c>
      <c r="N962" s="2">
        <f>IF(logVir!N962="","",logVir!N962-SKir!N962*logKir!N962-SLir!N962*logHir!N962-SLir!N962*logQir!N962)</f>
        <v>-0.1204868400432393</v>
      </c>
      <c r="O962" s="2">
        <f>IF(logVir!O962="","",logVir!O962-SKir!O962*logKir!O962-SLir!O962*logHir!O962-SLir!O962*logQir!O962)</f>
        <v>-0.11072980877349495</v>
      </c>
    </row>
    <row r="963" spans="1:15" x14ac:dyDescent="0.55000000000000004">
      <c r="A963" s="3">
        <v>31</v>
      </c>
      <c r="B963" s="3">
        <v>30</v>
      </c>
      <c r="I963" s="3">
        <v>31</v>
      </c>
      <c r="J963" s="3">
        <v>30</v>
      </c>
      <c r="K963" s="2">
        <f>IF(logVir!K963="","",logVir!K963-SKir!K963*logKir!K963-SLir!K963*logHir!K963-SLir!K963*logQir!K963)</f>
        <v>-0.13933706406373392</v>
      </c>
      <c r="L963" s="2">
        <f>IF(logVir!L963="","",logVir!L963-SKir!L963*logKir!L963-SLir!L963*logHir!L963-SLir!L963*logQir!L963)</f>
        <v>-0.15080764485603845</v>
      </c>
      <c r="M963" s="2">
        <f>IF(logVir!M963="","",logVir!M963-SKir!M963*logKir!M963-SLir!M963*logHir!M963-SLir!M963*logQir!M963)</f>
        <v>-0.18272535641289533</v>
      </c>
      <c r="N963" s="2">
        <f>IF(logVir!N963="","",logVir!N963-SKir!N963*logKir!N963-SLir!N963*logHir!N963-SLir!N963*logQir!N963)</f>
        <v>-0.18941727690609994</v>
      </c>
      <c r="O963" s="2">
        <f>IF(logVir!O963="","",logVir!O963-SKir!O963*logKir!O963-SLir!O963*logHir!O963-SLir!O963*logQir!O963)</f>
        <v>-0.23645190359743642</v>
      </c>
    </row>
    <row r="964" spans="1:15" x14ac:dyDescent="0.55000000000000004">
      <c r="A964" s="3">
        <v>31</v>
      </c>
      <c r="B964" s="3">
        <v>31</v>
      </c>
      <c r="I964" s="3">
        <v>31</v>
      </c>
      <c r="J964" s="3">
        <v>31</v>
      </c>
      <c r="K964" s="2">
        <f>IF(logVir!K964="","",logVir!K964-SKir!K964*logKir!K964-SLir!K964*logHir!K964-SLir!K964*logQir!K964)</f>
        <v>-0.30453137296347949</v>
      </c>
      <c r="L964" s="2">
        <f>IF(logVir!L964="","",logVir!L964-SKir!L964*logKir!L964-SLir!L964*logHir!L964-SLir!L964*logQir!L964)</f>
        <v>-0.34196915448376897</v>
      </c>
      <c r="M964" s="2">
        <f>IF(logVir!M964="","",logVir!M964-SKir!M964*logKir!M964-SLir!M964*logHir!M964-SLir!M964*logQir!M964)</f>
        <v>-0.32200483404946356</v>
      </c>
      <c r="N964" s="2">
        <f>IF(logVir!N964="","",logVir!N964-SKir!N964*logKir!N964-SLir!N964*logHir!N964-SLir!N964*logQir!N964)</f>
        <v>-0.35742099272302119</v>
      </c>
      <c r="O964" s="2">
        <f>IF(logVir!O964="","",logVir!O964-SKir!O964*logKir!O964-SLir!O964*logHir!O964-SLir!O964*logQir!O964)</f>
        <v>-0.37749227258278661</v>
      </c>
    </row>
    <row r="965" spans="1:15" x14ac:dyDescent="0.55000000000000004">
      <c r="A965" s="3">
        <v>32</v>
      </c>
      <c r="B965" s="3">
        <v>1</v>
      </c>
      <c r="I965" s="3">
        <v>32</v>
      </c>
      <c r="J965" s="3">
        <v>1</v>
      </c>
      <c r="K965" s="2">
        <f>IF(logVir!K965="","",logVir!K965-SKir!K965*logKir!K965-SLir!K965*logHir!K965-SLir!K965*logQir!K965)</f>
        <v>-0.40499394433886604</v>
      </c>
      <c r="L965" s="2">
        <f>IF(logVir!L965="","",logVir!L965-SKir!L965*logKir!L965-SLir!L965*logHir!L965-SLir!L965*logQir!L965)</f>
        <v>-0.43680546556520322</v>
      </c>
      <c r="M965" s="2">
        <f>IF(logVir!M965="","",logVir!M965-SKir!M965*logKir!M965-SLir!M965*logHir!M965-SLir!M965*logQir!M965)</f>
        <v>-0.15935297441150253</v>
      </c>
      <c r="N965" s="2">
        <f>IF(logVir!N965="","",logVir!N965-SKir!N965*logKir!N965-SLir!N965*logHir!N965-SLir!N965*logQir!N965)</f>
        <v>-0.13788679113522273</v>
      </c>
      <c r="O965" s="2">
        <f>IF(logVir!O965="","",logVir!O965-SKir!O965*logKir!O965-SLir!O965*logHir!O965-SLir!O965*logQir!O965)</f>
        <v>-0.16202252275444748</v>
      </c>
    </row>
    <row r="966" spans="1:15" x14ac:dyDescent="0.55000000000000004">
      <c r="A966" s="3">
        <v>32</v>
      </c>
      <c r="B966" s="3">
        <v>2</v>
      </c>
      <c r="I966" s="3">
        <v>32</v>
      </c>
      <c r="J966" s="3">
        <v>2</v>
      </c>
      <c r="K966" s="2">
        <f>IF(logVir!K966="","",logVir!K966-SKir!K966*logKir!K966-SLir!K966*logHir!K966-SLir!K966*logQir!K966)</f>
        <v>-0.15609238729956093</v>
      </c>
      <c r="L966" s="2">
        <f>IF(logVir!L966="","",logVir!L966-SKir!L966*logKir!L966-SLir!L966*logHir!L966-SLir!L966*logQir!L966)</f>
        <v>-0.32126534812898833</v>
      </c>
      <c r="M966" s="2">
        <f>IF(logVir!M966="","",logVir!M966-SKir!M966*logKir!M966-SLir!M966*logHir!M966-SLir!M966*logQir!M966)</f>
        <v>-8.3931055446814951E-2</v>
      </c>
      <c r="N966" s="2">
        <f>IF(logVir!N966="","",logVir!N966-SKir!N966*logKir!N966-SLir!N966*logHir!N966-SLir!N966*logQir!N966)</f>
        <v>-6.9737299914253981E-3</v>
      </c>
      <c r="O966" s="2">
        <f>IF(logVir!O966="","",logVir!O966-SKir!O966*logKir!O966-SLir!O966*logHir!O966-SLir!O966*logQir!O966)</f>
        <v>-0.27588281027572542</v>
      </c>
    </row>
    <row r="967" spans="1:15" x14ac:dyDescent="0.55000000000000004">
      <c r="A967" s="3">
        <v>32</v>
      </c>
      <c r="B967" s="3">
        <v>3</v>
      </c>
      <c r="I967" s="3">
        <v>32</v>
      </c>
      <c r="J967" s="3">
        <v>3</v>
      </c>
      <c r="K967" s="2">
        <f>IF(logVir!K967="","",logVir!K967-SKir!K967*logKir!K967-SLir!K967*logHir!K967-SLir!K967*logQir!K967)</f>
        <v>-0.41063361665017445</v>
      </c>
      <c r="L967" s="2">
        <f>IF(logVir!L967="","",logVir!L967-SKir!L967*logKir!L967-SLir!L967*logHir!L967-SLir!L967*logQir!L967)</f>
        <v>-0.58613976973344406</v>
      </c>
      <c r="M967" s="2">
        <f>IF(logVir!M967="","",logVir!M967-SKir!M967*logKir!M967-SLir!M967*logHir!M967-SLir!M967*logQir!M967)</f>
        <v>-0.62936064258146796</v>
      </c>
      <c r="N967" s="2">
        <f>IF(logVir!N967="","",logVir!N967-SKir!N967*logKir!N967-SLir!N967*logHir!N967-SLir!N967*logQir!N967)</f>
        <v>-0.49285843816651009</v>
      </c>
      <c r="O967" s="2">
        <f>IF(logVir!O967="","",logVir!O967-SKir!O967*logKir!O967-SLir!O967*logHir!O967-SLir!O967*logQir!O967)</f>
        <v>-0.56056485202094797</v>
      </c>
    </row>
    <row r="968" spans="1:15" x14ac:dyDescent="0.55000000000000004">
      <c r="A968" s="3">
        <v>32</v>
      </c>
      <c r="B968" s="3">
        <v>4</v>
      </c>
      <c r="I968" s="3">
        <v>32</v>
      </c>
      <c r="J968" s="3">
        <v>4</v>
      </c>
      <c r="K968" s="2">
        <f>IF(logVir!K968="","",logVir!K968-SKir!K968*logKir!K968-SLir!K968*logHir!K968-SLir!K968*logQir!K968)</f>
        <v>-0.26010992082566625</v>
      </c>
      <c r="L968" s="2">
        <f>IF(logVir!L968="","",logVir!L968-SKir!L968*logKir!L968-SLir!L968*logHir!L968-SLir!L968*logQir!L968)</f>
        <v>0.11555028846419189</v>
      </c>
      <c r="M968" s="2">
        <f>IF(logVir!M968="","",logVir!M968-SKir!M968*logKir!M968-SLir!M968*logHir!M968-SLir!M968*logQir!M968)</f>
        <v>-9.1616170964658586E-2</v>
      </c>
      <c r="N968" s="2">
        <f>IF(logVir!N968="","",logVir!N968-SKir!N968*logKir!N968-SLir!N968*logHir!N968-SLir!N968*logQir!N968)</f>
        <v>-4.7101506129924309E-2</v>
      </c>
      <c r="O968" s="2">
        <f>IF(logVir!O968="","",logVir!O968-SKir!O968*logKir!O968-SLir!O968*logHir!O968-SLir!O968*logQir!O968)</f>
        <v>-0.220898876829734</v>
      </c>
    </row>
    <row r="969" spans="1:15" x14ac:dyDescent="0.55000000000000004">
      <c r="A969" s="3">
        <v>32</v>
      </c>
      <c r="B969" s="3">
        <v>5</v>
      </c>
      <c r="I969" s="3">
        <v>32</v>
      </c>
      <c r="J969" s="3">
        <v>5</v>
      </c>
      <c r="K969" s="2">
        <f>IF(logVir!K969="","",logVir!K969-SKir!K969*logKir!K969-SLir!K969*logHir!K969-SLir!K969*logQir!K969)</f>
        <v>-9.3886797277780876E-2</v>
      </c>
      <c r="L969" s="2">
        <f>IF(logVir!L969="","",logVir!L969-SKir!L969*logKir!L969-SLir!L969*logHir!L969-SLir!L969*logQir!L969)</f>
        <v>-0.14633095904127594</v>
      </c>
      <c r="M969" s="2">
        <f>IF(logVir!M969="","",logVir!M969-SKir!M969*logKir!M969-SLir!M969*logHir!M969-SLir!M969*logQir!M969)</f>
        <v>-0.29579002530831167</v>
      </c>
      <c r="N969" s="2">
        <f>IF(logVir!N969="","",logVir!N969-SKir!N969*logKir!N969-SLir!N969*logHir!N969-SLir!N969*logQir!N969)</f>
        <v>-0.23317738949636557</v>
      </c>
      <c r="O969" s="2">
        <f>IF(logVir!O969="","",logVir!O969-SKir!O969*logKir!O969-SLir!O969*logHir!O969-SLir!O969*logQir!O969)</f>
        <v>-0.15529750876933582</v>
      </c>
    </row>
    <row r="970" spans="1:15" x14ac:dyDescent="0.55000000000000004">
      <c r="A970" s="3">
        <v>32</v>
      </c>
      <c r="B970" s="3">
        <v>6</v>
      </c>
      <c r="I970" s="3">
        <v>32</v>
      </c>
      <c r="J970" s="3">
        <v>6</v>
      </c>
      <c r="K970" s="2">
        <f>IF(logVir!K970="","",logVir!K970-SKir!K970*logKir!K970-SLir!K970*logHir!K970-SLir!K970*logQir!K970)</f>
        <v>-0.87270087776917504</v>
      </c>
      <c r="L970" s="2">
        <f>IF(logVir!L970="","",logVir!L970-SKir!L970*logKir!L970-SLir!L970*logHir!L970-SLir!L970*logQir!L970)</f>
        <v>-0.71596875381926606</v>
      </c>
      <c r="M970" s="2">
        <f>IF(logVir!M970="","",logVir!M970-SKir!M970*logKir!M970-SLir!M970*logHir!M970-SLir!M970*logQir!M970)</f>
        <v>-0.43841703425503864</v>
      </c>
      <c r="N970" s="2">
        <f>IF(logVir!N970="","",logVir!N970-SKir!N970*logKir!N970-SLir!N970*logHir!N970-SLir!N970*logQir!N970)</f>
        <v>-0.75289545318970252</v>
      </c>
      <c r="O970" s="2">
        <f>IF(logVir!O970="","",logVir!O970-SKir!O970*logKir!O970-SLir!O970*logHir!O970-SLir!O970*logQir!O970)</f>
        <v>-0.40413377525461108</v>
      </c>
    </row>
    <row r="971" spans="1:15" x14ac:dyDescent="0.55000000000000004">
      <c r="A971" s="3">
        <v>32</v>
      </c>
      <c r="B971" s="3">
        <v>7</v>
      </c>
      <c r="I971" s="3">
        <v>32</v>
      </c>
      <c r="J971" s="3">
        <v>7</v>
      </c>
      <c r="K971" s="2">
        <f>IF(logVir!K971="","",logVir!K971-SKir!K971*logKir!K971-SLir!K971*logHir!K971-SLir!K971*logQir!K971)</f>
        <v>-0.60793059751427636</v>
      </c>
      <c r="L971" s="2">
        <f>IF(logVir!L971="","",logVir!L971-SKir!L971*logKir!L971-SLir!L971*logHir!L971-SLir!L971*logQir!L971)</f>
        <v>-0.60695666898278511</v>
      </c>
      <c r="M971" s="2">
        <f>IF(logVir!M971="","",logVir!M971-SKir!M971*logKir!M971-SLir!M971*logHir!M971-SLir!M971*logQir!M971)</f>
        <v>-0.55155121586793554</v>
      </c>
      <c r="N971" s="2">
        <f>IF(logVir!N971="","",logVir!N971-SKir!N971*logKir!N971-SLir!N971*logHir!N971-SLir!N971*logQir!N971)</f>
        <v>-0.45378139616146773</v>
      </c>
      <c r="O971" s="2">
        <f>IF(logVir!O971="","",logVir!O971-SKir!O971*logKir!O971-SLir!O971*logHir!O971-SLir!O971*logQir!O971)</f>
        <v>-0.51491030294523576</v>
      </c>
    </row>
    <row r="972" spans="1:15" x14ac:dyDescent="0.55000000000000004">
      <c r="A972" s="3">
        <v>32</v>
      </c>
      <c r="B972" s="3">
        <v>8</v>
      </c>
      <c r="I972" s="3">
        <v>32</v>
      </c>
      <c r="J972" s="3">
        <v>8</v>
      </c>
      <c r="K972" s="2">
        <f>IF(logVir!K972="","",logVir!K972-SKir!K972*logKir!K972-SLir!K972*logHir!K972-SLir!K972*logQir!K972)</f>
        <v>0.46632409157413079</v>
      </c>
      <c r="L972" s="2">
        <f>IF(logVir!L972="","",logVir!L972-SKir!L972*logKir!L972-SLir!L972*logHir!L972-SLir!L972*logQir!L972)</f>
        <v>0.22743449949490843</v>
      </c>
      <c r="M972" s="2">
        <f>IF(logVir!M972="","",logVir!M972-SKir!M972*logKir!M972-SLir!M972*logHir!M972-SLir!M972*logQir!M972)</f>
        <v>0.15071548689381156</v>
      </c>
      <c r="N972" s="2">
        <f>IF(logVir!N972="","",logVir!N972-SKir!N972*logKir!N972-SLir!N972*logHir!N972-SLir!N972*logQir!N972)</f>
        <v>0.25953016458456601</v>
      </c>
      <c r="O972" s="2">
        <f>IF(logVir!O972="","",logVir!O972-SKir!O972*logKir!O972-SLir!O972*logHir!O972-SLir!O972*logQir!O972)</f>
        <v>0.24948631076532279</v>
      </c>
    </row>
    <row r="973" spans="1:15" x14ac:dyDescent="0.55000000000000004">
      <c r="A973" s="3">
        <v>32</v>
      </c>
      <c r="B973" s="3">
        <v>9</v>
      </c>
      <c r="I973" s="3">
        <v>32</v>
      </c>
      <c r="J973" s="3">
        <v>9</v>
      </c>
      <c r="K973" s="2">
        <f>IF(logVir!K973="","",logVir!K973-SKir!K973*logKir!K973-SLir!K973*logHir!K973-SLir!K973*logQir!K973)</f>
        <v>-0.34036876203607741</v>
      </c>
      <c r="L973" s="2">
        <f>IF(logVir!L973="","",logVir!L973-SKir!L973*logKir!L973-SLir!L973*logHir!L973-SLir!L973*logQir!L973)</f>
        <v>-0.20404264933905936</v>
      </c>
      <c r="M973" s="2">
        <f>IF(logVir!M973="","",logVir!M973-SKir!M973*logKir!M973-SLir!M973*logHir!M973-SLir!M973*logQir!M973)</f>
        <v>-0.29888776986149085</v>
      </c>
      <c r="N973" s="2">
        <f>IF(logVir!N973="","",logVir!N973-SKir!N973*logKir!N973-SLir!N973*logHir!N973-SLir!N973*logQir!N973)</f>
        <v>-0.41712339984216029</v>
      </c>
      <c r="O973" s="2">
        <f>IF(logVir!O973="","",logVir!O973-SKir!O973*logKir!O973-SLir!O973*logHir!O973-SLir!O973*logQir!O973)</f>
        <v>-0.47721593344274971</v>
      </c>
    </row>
    <row r="974" spans="1:15" x14ac:dyDescent="0.55000000000000004">
      <c r="A974" s="3">
        <v>32</v>
      </c>
      <c r="B974" s="3">
        <v>10</v>
      </c>
      <c r="I974" s="3">
        <v>32</v>
      </c>
      <c r="J974" s="3">
        <v>10</v>
      </c>
      <c r="K974" s="2">
        <f>IF(logVir!K974="","",logVir!K974-SKir!K974*logKir!K974-SLir!K974*logHir!K974-SLir!K974*logQir!K974)</f>
        <v>1.9300140950674373E-2</v>
      </c>
      <c r="L974" s="2">
        <f>IF(logVir!L974="","",logVir!L974-SKir!L974*logKir!L974-SLir!L974*logHir!L974-SLir!L974*logQir!L974)</f>
        <v>0.10279957910639906</v>
      </c>
      <c r="M974" s="2">
        <f>IF(logVir!M974="","",logVir!M974-SKir!M974*logKir!M974-SLir!M974*logHir!M974-SLir!M974*logQir!M974)</f>
        <v>-5.1144174385462995E-2</v>
      </c>
      <c r="N974" s="2">
        <f>IF(logVir!N974="","",logVir!N974-SKir!N974*logKir!N974-SLir!N974*logHir!N974-SLir!N974*logQir!N974)</f>
        <v>-3.4774560532211556E-2</v>
      </c>
      <c r="O974" s="2">
        <f>IF(logVir!O974="","",logVir!O974-SKir!O974*logKir!O974-SLir!O974*logHir!O974-SLir!O974*logQir!O974)</f>
        <v>5.002585207878435E-2</v>
      </c>
    </row>
    <row r="975" spans="1:15" x14ac:dyDescent="0.55000000000000004">
      <c r="A975" s="3">
        <v>32</v>
      </c>
      <c r="B975" s="3">
        <v>11</v>
      </c>
      <c r="I975" s="3">
        <v>32</v>
      </c>
      <c r="J975" s="3">
        <v>11</v>
      </c>
      <c r="K975" s="2">
        <f>IF(logVir!K975="","",logVir!K975-SKir!K975*logKir!K975-SLir!K975*logHir!K975-SLir!K975*logQir!K975)</f>
        <v>-0.4062225792011333</v>
      </c>
      <c r="L975" s="2">
        <f>IF(logVir!L975="","",logVir!L975-SKir!L975*logKir!L975-SLir!L975*logHir!L975-SLir!L975*logQir!L975)</f>
        <v>0.29791986285166544</v>
      </c>
      <c r="M975" s="2">
        <f>IF(logVir!M975="","",logVir!M975-SKir!M975*logKir!M975-SLir!M975*logHir!M975-SLir!M975*logQir!M975)</f>
        <v>0.388354343259461</v>
      </c>
      <c r="N975" s="2">
        <f>IF(logVir!N975="","",logVir!N975-SKir!N975*logKir!N975-SLir!N975*logHir!N975-SLir!N975*logQir!N975)</f>
        <v>0.35100334423091223</v>
      </c>
      <c r="O975" s="2">
        <f>IF(logVir!O975="","",logVir!O975-SKir!O975*logKir!O975-SLir!O975*logHir!O975-SLir!O975*logQir!O975)</f>
        <v>0.31801432840014726</v>
      </c>
    </row>
    <row r="976" spans="1:15" x14ac:dyDescent="0.55000000000000004">
      <c r="A976" s="3">
        <v>32</v>
      </c>
      <c r="B976" s="3">
        <v>12</v>
      </c>
      <c r="I976" s="3">
        <v>32</v>
      </c>
      <c r="J976" s="3">
        <v>12</v>
      </c>
      <c r="K976" s="2">
        <f>IF(logVir!K976="","",logVir!K976-SKir!K976*logKir!K976-SLir!K976*logHir!K976-SLir!K976*logQir!K976)</f>
        <v>-0.29691395358900896</v>
      </c>
      <c r="L976" s="2">
        <f>IF(logVir!L976="","",logVir!L976-SKir!L976*logKir!L976-SLir!L976*logHir!L976-SLir!L976*logQir!L976)</f>
        <v>-0.34325977639998478</v>
      </c>
      <c r="M976" s="2">
        <f>IF(logVir!M976="","",logVir!M976-SKir!M976*logKir!M976-SLir!M976*logHir!M976-SLir!M976*logQir!M976)</f>
        <v>-4.2136707592963327E-2</v>
      </c>
      <c r="N976" s="2">
        <f>IF(logVir!N976="","",logVir!N976-SKir!N976*logKir!N976-SLir!N976*logHir!N976-SLir!N976*logQir!N976)</f>
        <v>2.7005280292697817E-2</v>
      </c>
      <c r="O976" s="2">
        <f>IF(logVir!O976="","",logVir!O976-SKir!O976*logKir!O976-SLir!O976*logHir!O976-SLir!O976*logQir!O976)</f>
        <v>-0.36090737582342247</v>
      </c>
    </row>
    <row r="977" spans="1:15" x14ac:dyDescent="0.55000000000000004">
      <c r="A977" s="3">
        <v>32</v>
      </c>
      <c r="B977" s="3">
        <v>13</v>
      </c>
      <c r="I977" s="3">
        <v>32</v>
      </c>
      <c r="J977" s="3">
        <v>13</v>
      </c>
      <c r="K977" s="2">
        <f>IF(logVir!K977="","",logVir!K977-SKir!K977*logKir!K977-SLir!K977*logHir!K977-SLir!K977*logQir!K977)</f>
        <v>-0.18786687826493093</v>
      </c>
      <c r="L977" s="2">
        <f>IF(logVir!L977="","",logVir!L977-SKir!L977*logKir!L977-SLir!L977*logHir!L977-SLir!L977*logQir!L977)</f>
        <v>0.89905976705910429</v>
      </c>
      <c r="M977" s="2">
        <f>IF(logVir!M977="","",logVir!M977-SKir!M977*logKir!M977-SLir!M977*logHir!M977-SLir!M977*logQir!M977)</f>
        <v>1.0727955324315102</v>
      </c>
      <c r="N977" s="2">
        <f>IF(logVir!N977="","",logVir!N977-SKir!N977*logKir!N977-SLir!N977*logHir!N977-SLir!N977*logQir!N977)</f>
        <v>1.0810195819766621</v>
      </c>
      <c r="O977" s="2">
        <f>IF(logVir!O977="","",logVir!O977-SKir!O977*logKir!O977-SLir!O977*logHir!O977-SLir!O977*logQir!O977)</f>
        <v>1.2857463344590858</v>
      </c>
    </row>
    <row r="978" spans="1:15" x14ac:dyDescent="0.55000000000000004">
      <c r="A978" s="3">
        <v>32</v>
      </c>
      <c r="B978" s="3">
        <v>14</v>
      </c>
      <c r="I978" s="3">
        <v>32</v>
      </c>
      <c r="J978" s="3">
        <v>14</v>
      </c>
      <c r="K978" s="2">
        <f>IF(logVir!K978="","",logVir!K978-SKir!K978*logKir!K978-SLir!K978*logHir!K978-SLir!K978*logQir!K978)</f>
        <v>8.0182094887018579E-2</v>
      </c>
      <c r="L978" s="2">
        <f>IF(logVir!L978="","",logVir!L978-SKir!L978*logKir!L978-SLir!L978*logHir!L978-SLir!L978*logQir!L978)</f>
        <v>-0.11430254146153281</v>
      </c>
      <c r="M978" s="2">
        <f>IF(logVir!M978="","",logVir!M978-SKir!M978*logKir!M978-SLir!M978*logHir!M978-SLir!M978*logQir!M978)</f>
        <v>-6.3836424228635863E-2</v>
      </c>
      <c r="N978" s="2">
        <f>IF(logVir!N978="","",logVir!N978-SKir!N978*logKir!N978-SLir!N978*logHir!N978-SLir!N978*logQir!N978)</f>
        <v>-0.11681595731557787</v>
      </c>
      <c r="O978" s="2">
        <f>IF(logVir!O978="","",logVir!O978-SKir!O978*logKir!O978-SLir!O978*logHir!O978-SLir!O978*logQir!O978)</f>
        <v>-0.11250679479249717</v>
      </c>
    </row>
    <row r="979" spans="1:15" x14ac:dyDescent="0.55000000000000004">
      <c r="A979" s="3">
        <v>32</v>
      </c>
      <c r="B979" s="3">
        <v>15</v>
      </c>
      <c r="I979" s="3">
        <v>32</v>
      </c>
      <c r="J979" s="3">
        <v>15</v>
      </c>
      <c r="K979" s="2">
        <f>IF(logVir!K979="","",logVir!K979-SKir!K979*logKir!K979-SLir!K979*logHir!K979-SLir!K979*logQir!K979)</f>
        <v>-0.6725065929207551</v>
      </c>
      <c r="L979" s="2">
        <f>IF(logVir!L979="","",logVir!L979-SKir!L979*logKir!L979-SLir!L979*logHir!L979-SLir!L979*logQir!L979)</f>
        <v>-0.56663386994191911</v>
      </c>
      <c r="M979" s="2">
        <f>IF(logVir!M979="","",logVir!M979-SKir!M979*logKir!M979-SLir!M979*logHir!M979-SLir!M979*logQir!M979)</f>
        <v>-0.39881791597777522</v>
      </c>
      <c r="N979" s="2">
        <f>IF(logVir!N979="","",logVir!N979-SKir!N979*logKir!N979-SLir!N979*logHir!N979-SLir!N979*logQir!N979)</f>
        <v>-0.50506711107401525</v>
      </c>
      <c r="O979" s="2">
        <f>IF(logVir!O979="","",logVir!O979-SKir!O979*logKir!O979-SLir!O979*logHir!O979-SLir!O979*logQir!O979)</f>
        <v>-0.54557600500093351</v>
      </c>
    </row>
    <row r="980" spans="1:15" x14ac:dyDescent="0.55000000000000004">
      <c r="A980" s="3">
        <v>32</v>
      </c>
      <c r="B980" s="3">
        <v>16</v>
      </c>
      <c r="I980" s="3">
        <v>32</v>
      </c>
      <c r="J980" s="3">
        <v>16</v>
      </c>
      <c r="K980" s="2">
        <f>IF(logVir!K980="","",logVir!K980-SKir!K980*logKir!K980-SLir!K980*logHir!K980-SLir!K980*logQir!K980)</f>
        <v>-0.24483763485474835</v>
      </c>
      <c r="L980" s="2">
        <f>IF(logVir!L980="","",logVir!L980-SKir!L980*logKir!L980-SLir!L980*logHir!L980-SLir!L980*logQir!L980)</f>
        <v>-5.735272413054425E-2</v>
      </c>
      <c r="M980" s="2">
        <f>IF(logVir!M980="","",logVir!M980-SKir!M980*logKir!M980-SLir!M980*logHir!M980-SLir!M980*logQir!M980)</f>
        <v>-0.30874174150232836</v>
      </c>
      <c r="N980" s="2">
        <f>IF(logVir!N980="","",logVir!N980-SKir!N980*logKir!N980-SLir!N980*logHir!N980-SLir!N980*logQir!N980)</f>
        <v>-0.22353086628154284</v>
      </c>
      <c r="O980" s="2">
        <f>IF(logVir!O980="","",logVir!O980-SKir!O980*logKir!O980-SLir!O980*logHir!O980-SLir!O980*logQir!O980)</f>
        <v>2.8418439266570172E-2</v>
      </c>
    </row>
    <row r="981" spans="1:15" x14ac:dyDescent="0.55000000000000004">
      <c r="A981" s="3">
        <v>32</v>
      </c>
      <c r="B981" s="3">
        <v>17</v>
      </c>
      <c r="I981" s="3">
        <v>32</v>
      </c>
      <c r="J981" s="3">
        <v>17</v>
      </c>
      <c r="K981" s="2">
        <f>IF(logVir!K981="","",logVir!K981-SKir!K981*logKir!K981-SLir!K981*logHir!K981-SLir!K981*logQir!K981)</f>
        <v>-0.19426564184644465</v>
      </c>
      <c r="L981" s="2">
        <f>IF(logVir!L981="","",logVir!L981-SKir!L981*logKir!L981-SLir!L981*logHir!L981-SLir!L981*logQir!L981)</f>
        <v>-0.25238446142282478</v>
      </c>
      <c r="M981" s="2">
        <f>IF(logVir!M981="","",logVir!M981-SKir!M981*logKir!M981-SLir!M981*logHir!M981-SLir!M981*logQir!M981)</f>
        <v>-0.35181862690670695</v>
      </c>
      <c r="N981" s="2">
        <f>IF(logVir!N981="","",logVir!N981-SKir!N981*logKir!N981-SLir!N981*logHir!N981-SLir!N981*logQir!N981)</f>
        <v>-0.42594789119382365</v>
      </c>
      <c r="O981" s="2">
        <f>IF(logVir!O981="","",logVir!O981-SKir!O981*logKir!O981-SLir!O981*logHir!O981-SLir!O981*logQir!O981)</f>
        <v>-0.50446705261864855</v>
      </c>
    </row>
    <row r="982" spans="1:15" x14ac:dyDescent="0.55000000000000004">
      <c r="A982" s="3">
        <v>32</v>
      </c>
      <c r="B982" s="3">
        <v>18</v>
      </c>
      <c r="I982" s="3">
        <v>32</v>
      </c>
      <c r="J982" s="3">
        <v>18</v>
      </c>
      <c r="K982" s="2">
        <f>IF(logVir!K982="","",logVir!K982-SKir!K982*logKir!K982-SLir!K982*logHir!K982-SLir!K982*logQir!K982)</f>
        <v>0.26417667901469011</v>
      </c>
      <c r="L982" s="2">
        <f>IF(logVir!L982="","",logVir!L982-SKir!L982*logKir!L982-SLir!L982*logHir!L982-SLir!L982*logQir!L982)</f>
        <v>2.5862352050564183E-2</v>
      </c>
      <c r="M982" s="2">
        <f>IF(logVir!M982="","",logVir!M982-SKir!M982*logKir!M982-SLir!M982*logHir!M982-SLir!M982*logQir!M982)</f>
        <v>1.0693483371104817E-2</v>
      </c>
      <c r="N982" s="2">
        <f>IF(logVir!N982="","",logVir!N982-SKir!N982*logKir!N982-SLir!N982*logHir!N982-SLir!N982*logQir!N982)</f>
        <v>-1.0808823688569287E-2</v>
      </c>
      <c r="O982" s="2">
        <f>IF(logVir!O982="","",logVir!O982-SKir!O982*logKir!O982-SLir!O982*logHir!O982-SLir!O982*logQir!O982)</f>
        <v>4.6162161565411683E-2</v>
      </c>
    </row>
    <row r="983" spans="1:15" x14ac:dyDescent="0.55000000000000004">
      <c r="A983" s="3">
        <v>32</v>
      </c>
      <c r="B983" s="3">
        <v>19</v>
      </c>
      <c r="I983" s="3">
        <v>32</v>
      </c>
      <c r="J983" s="3">
        <v>19</v>
      </c>
      <c r="K983" s="2">
        <f>IF(logVir!K983="","",logVir!K983-SKir!K983*logKir!K983-SLir!K983*logHir!K983-SLir!K983*logQir!K983)</f>
        <v>-0.37171223389958807</v>
      </c>
      <c r="L983" s="2">
        <f>IF(logVir!L983="","",logVir!L983-SKir!L983*logKir!L983-SLir!L983*logHir!L983-SLir!L983*logQir!L983)</f>
        <v>-0.22696662820717436</v>
      </c>
      <c r="M983" s="2">
        <f>IF(logVir!M983="","",logVir!M983-SKir!M983*logKir!M983-SLir!M983*logHir!M983-SLir!M983*logQir!M983)</f>
        <v>-0.27309226458940938</v>
      </c>
      <c r="N983" s="2">
        <f>IF(logVir!N983="","",logVir!N983-SKir!N983*logKir!N983-SLir!N983*logHir!N983-SLir!N983*logQir!N983)</f>
        <v>-0.32135625688526531</v>
      </c>
      <c r="O983" s="2">
        <f>IF(logVir!O983="","",logVir!O983-SKir!O983*logKir!O983-SLir!O983*logHir!O983-SLir!O983*logQir!O983)</f>
        <v>-0.36363334945178533</v>
      </c>
    </row>
    <row r="984" spans="1:15" x14ac:dyDescent="0.55000000000000004">
      <c r="A984" s="3">
        <v>32</v>
      </c>
      <c r="B984" s="3">
        <v>20</v>
      </c>
      <c r="I984" s="3">
        <v>32</v>
      </c>
      <c r="J984" s="3">
        <v>20</v>
      </c>
      <c r="K984" s="2">
        <f>IF(logVir!K984="","",logVir!K984-SKir!K984*logKir!K984-SLir!K984*logHir!K984-SLir!K984*logQir!K984)</f>
        <v>8.7465966145134841E-2</v>
      </c>
      <c r="L984" s="2">
        <f>IF(logVir!L984="","",logVir!L984-SKir!L984*logKir!L984-SLir!L984*logHir!L984-SLir!L984*logQir!L984)</f>
        <v>2.5029240524332797E-2</v>
      </c>
      <c r="M984" s="2">
        <f>IF(logVir!M984="","",logVir!M984-SKir!M984*logKir!M984-SLir!M984*logHir!M984-SLir!M984*logQir!M984)</f>
        <v>4.4071861215054055E-2</v>
      </c>
      <c r="N984" s="2">
        <f>IF(logVir!N984="","",logVir!N984-SKir!N984*logKir!N984-SLir!N984*logHir!N984-SLir!N984*logQir!N984)</f>
        <v>5.0567268084076279E-2</v>
      </c>
      <c r="O984" s="2">
        <f>IF(logVir!O984="","",logVir!O984-SKir!O984*logKir!O984-SLir!O984*logHir!O984-SLir!O984*logQir!O984)</f>
        <v>-6.2472712643493467E-3</v>
      </c>
    </row>
    <row r="985" spans="1:15" x14ac:dyDescent="0.55000000000000004">
      <c r="A985" s="3">
        <v>32</v>
      </c>
      <c r="B985" s="3">
        <v>21</v>
      </c>
      <c r="I985" s="3">
        <v>32</v>
      </c>
      <c r="J985" s="3">
        <v>21</v>
      </c>
      <c r="K985" s="2">
        <f>IF(logVir!K985="","",logVir!K985-SKir!K985*logKir!K985-SLir!K985*logHir!K985-SLir!K985*logQir!K985)</f>
        <v>-9.8195627773550551E-2</v>
      </c>
      <c r="L985" s="2">
        <f>IF(logVir!L985="","",logVir!L985-SKir!L985*logKir!L985-SLir!L985*logHir!L985-SLir!L985*logQir!L985)</f>
        <v>-6.9053981479703389E-2</v>
      </c>
      <c r="M985" s="2">
        <f>IF(logVir!M985="","",logVir!M985-SKir!M985*logKir!M985-SLir!M985*logHir!M985-SLir!M985*logQir!M985)</f>
        <v>-9.3079986776717569E-2</v>
      </c>
      <c r="N985" s="2">
        <f>IF(logVir!N985="","",logVir!N985-SKir!N985*logKir!N985-SLir!N985*logHir!N985-SLir!N985*logQir!N985)</f>
        <v>-1.8523041144061978E-2</v>
      </c>
      <c r="O985" s="2">
        <f>IF(logVir!O985="","",logVir!O985-SKir!O985*logKir!O985-SLir!O985*logHir!O985-SLir!O985*logQir!O985)</f>
        <v>8.8679340100909915E-3</v>
      </c>
    </row>
    <row r="986" spans="1:15" x14ac:dyDescent="0.55000000000000004">
      <c r="A986" s="3">
        <v>32</v>
      </c>
      <c r="B986" s="3">
        <v>22</v>
      </c>
      <c r="I986" s="3">
        <v>32</v>
      </c>
      <c r="J986" s="3">
        <v>22</v>
      </c>
      <c r="K986" s="2">
        <f>IF(logVir!K986="","",logVir!K986-SKir!K986*logKir!K986-SLir!K986*logHir!K986-SLir!K986*logQir!K986)</f>
        <v>-0.10233805008369914</v>
      </c>
      <c r="L986" s="2">
        <f>IF(logVir!L986="","",logVir!L986-SKir!L986*logKir!L986-SLir!L986*logHir!L986-SLir!L986*logQir!L986)</f>
        <v>-0.41326551157297819</v>
      </c>
      <c r="M986" s="2">
        <f>IF(logVir!M986="","",logVir!M986-SKir!M986*logKir!M986-SLir!M986*logHir!M986-SLir!M986*logQir!M986)</f>
        <v>-0.30624750560544345</v>
      </c>
      <c r="N986" s="2">
        <f>IF(logVir!N986="","",logVir!N986-SKir!N986*logKir!N986-SLir!N986*logHir!N986-SLir!N986*logQir!N986)</f>
        <v>-0.13771340512494951</v>
      </c>
      <c r="O986" s="2">
        <f>IF(logVir!O986="","",logVir!O986-SKir!O986*logKir!O986-SLir!O986*logHir!O986-SLir!O986*logQir!O986)</f>
        <v>1.4297926068473216E-3</v>
      </c>
    </row>
    <row r="987" spans="1:15" x14ac:dyDescent="0.55000000000000004">
      <c r="A987" s="3">
        <v>32</v>
      </c>
      <c r="B987" s="3">
        <v>23</v>
      </c>
      <c r="I987" s="3">
        <v>32</v>
      </c>
      <c r="J987" s="3">
        <v>23</v>
      </c>
      <c r="K987" s="2">
        <f>IF(logVir!K987="","",logVir!K987-SKir!K987*logKir!K987-SLir!K987*logHir!K987-SLir!K987*logQir!K987)</f>
        <v>-2.2631884599353815E-2</v>
      </c>
      <c r="L987" s="2">
        <f>IF(logVir!L987="","",logVir!L987-SKir!L987*logKir!L987-SLir!L987*logHir!L987-SLir!L987*logQir!L987)</f>
        <v>-5.5395511265896362E-2</v>
      </c>
      <c r="M987" s="2">
        <f>IF(logVir!M987="","",logVir!M987-SKir!M987*logKir!M987-SLir!M987*logHir!M987-SLir!M987*logQir!M987)</f>
        <v>1.7375847151086934E-2</v>
      </c>
      <c r="N987" s="2">
        <f>IF(logVir!N987="","",logVir!N987-SKir!N987*logKir!N987-SLir!N987*logHir!N987-SLir!N987*logQir!N987)</f>
        <v>4.1263570758093129E-2</v>
      </c>
      <c r="O987" s="2">
        <f>IF(logVir!O987="","",logVir!O987-SKir!O987*logKir!O987-SLir!O987*logHir!O987-SLir!O987*logQir!O987)</f>
        <v>4.7888368411700813E-2</v>
      </c>
    </row>
    <row r="988" spans="1:15" x14ac:dyDescent="0.55000000000000004">
      <c r="A988" s="3">
        <v>32</v>
      </c>
      <c r="B988" s="3">
        <v>24</v>
      </c>
      <c r="I988" s="3">
        <v>32</v>
      </c>
      <c r="J988" s="3">
        <v>24</v>
      </c>
      <c r="K988" s="2">
        <f>IF(logVir!K988="","",logVir!K988-SKir!K988*logKir!K988-SLir!K988*logHir!K988-SLir!K988*logQir!K988)</f>
        <v>-9.1670278427699592E-3</v>
      </c>
      <c r="L988" s="2">
        <f>IF(logVir!L988="","",logVir!L988-SKir!L988*logKir!L988-SLir!L988*logHir!L988-SLir!L988*logQir!L988)</f>
        <v>0.10679526963536885</v>
      </c>
      <c r="M988" s="2">
        <f>IF(logVir!M988="","",logVir!M988-SKir!M988*logKir!M988-SLir!M988*logHir!M988-SLir!M988*logQir!M988)</f>
        <v>-1.3442675739710322E-2</v>
      </c>
      <c r="N988" s="2">
        <f>IF(logVir!N988="","",logVir!N988-SKir!N988*logKir!N988-SLir!N988*logHir!N988-SLir!N988*logQir!N988)</f>
        <v>-0.16449432382401064</v>
      </c>
      <c r="O988" s="2">
        <f>IF(logVir!O988="","",logVir!O988-SKir!O988*logKir!O988-SLir!O988*logHir!O988-SLir!O988*logQir!O988)</f>
        <v>-0.26587850250992012</v>
      </c>
    </row>
    <row r="989" spans="1:15" x14ac:dyDescent="0.55000000000000004">
      <c r="A989" s="3">
        <v>32</v>
      </c>
      <c r="B989" s="3">
        <v>25</v>
      </c>
      <c r="I989" s="3">
        <v>32</v>
      </c>
      <c r="J989" s="3">
        <v>25</v>
      </c>
      <c r="K989" s="2">
        <f>IF(logVir!K989="","",logVir!K989-SKir!K989*logKir!K989-SLir!K989*logHir!K989-SLir!K989*logQir!K989)</f>
        <v>-7.7597833736963356E-2</v>
      </c>
      <c r="L989" s="2">
        <f>IF(logVir!L989="","",logVir!L989-SKir!L989*logKir!L989-SLir!L989*logHir!L989-SLir!L989*logQir!L989)</f>
        <v>-0.24116686218230177</v>
      </c>
      <c r="M989" s="2">
        <f>IF(logVir!M989="","",logVir!M989-SKir!M989*logKir!M989-SLir!M989*logHir!M989-SLir!M989*logQir!M989)</f>
        <v>-0.23649395323848671</v>
      </c>
      <c r="N989" s="2">
        <f>IF(logVir!N989="","",logVir!N989-SKir!N989*logKir!N989-SLir!N989*logHir!N989-SLir!N989*logQir!N989)</f>
        <v>-0.26455125450133482</v>
      </c>
      <c r="O989" s="2">
        <f>IF(logVir!O989="","",logVir!O989-SKir!O989*logKir!O989-SLir!O989*logHir!O989-SLir!O989*logQir!O989)</f>
        <v>-0.27955077350279994</v>
      </c>
    </row>
    <row r="990" spans="1:15" x14ac:dyDescent="0.55000000000000004">
      <c r="A990" s="3">
        <v>32</v>
      </c>
      <c r="B990" s="3">
        <v>26</v>
      </c>
      <c r="I990" s="3">
        <v>32</v>
      </c>
      <c r="J990" s="3">
        <v>26</v>
      </c>
      <c r="K990" s="2">
        <f>IF(logVir!K990="","",logVir!K990-SKir!K990*logKir!K990-SLir!K990*logHir!K990-SLir!K990*logQir!K990)</f>
        <v>0.11428717088244232</v>
      </c>
      <c r="L990" s="2">
        <f>IF(logVir!L990="","",logVir!L990-SKir!L990*logKir!L990-SLir!L990*logHir!L990-SLir!L990*logQir!L990)</f>
        <v>0.19571821931607963</v>
      </c>
      <c r="M990" s="2">
        <f>IF(logVir!M990="","",logVir!M990-SKir!M990*logKir!M990-SLir!M990*logHir!M990-SLir!M990*logQir!M990)</f>
        <v>0.11532771260068725</v>
      </c>
      <c r="N990" s="2">
        <f>IF(logVir!N990="","",logVir!N990-SKir!N990*logKir!N990-SLir!N990*logHir!N990-SLir!N990*logQir!N990)</f>
        <v>5.7718499473840515E-2</v>
      </c>
      <c r="O990" s="2">
        <f>IF(logVir!O990="","",logVir!O990-SKir!O990*logKir!O990-SLir!O990*logHir!O990-SLir!O990*logQir!O990)</f>
        <v>-0.10981016479125424</v>
      </c>
    </row>
    <row r="991" spans="1:15" x14ac:dyDescent="0.55000000000000004">
      <c r="A991" s="3">
        <v>32</v>
      </c>
      <c r="B991" s="3">
        <v>27</v>
      </c>
      <c r="I991" s="3">
        <v>32</v>
      </c>
      <c r="J991" s="3">
        <v>27</v>
      </c>
      <c r="K991" s="2">
        <f>IF(logVir!K991="","",logVir!K991-SKir!K991*logKir!K991-SLir!K991*logHir!K991-SLir!K991*logQir!K991)</f>
        <v>-0.14751686703414493</v>
      </c>
      <c r="L991" s="2">
        <f>IF(logVir!L991="","",logVir!L991-SKir!L991*logKir!L991-SLir!L991*logHir!L991-SLir!L991*logQir!L991)</f>
        <v>-0.11166565412066867</v>
      </c>
      <c r="M991" s="2">
        <f>IF(logVir!M991="","",logVir!M991-SKir!M991*logKir!M991-SLir!M991*logHir!M991-SLir!M991*logQir!M991)</f>
        <v>-5.8820649591138058E-2</v>
      </c>
      <c r="N991" s="2">
        <f>IF(logVir!N991="","",logVir!N991-SKir!N991*logKir!N991-SLir!N991*logHir!N991-SLir!N991*logQir!N991)</f>
        <v>-5.9729546448113575E-2</v>
      </c>
      <c r="O991" s="2">
        <f>IF(logVir!O991="","",logVir!O991-SKir!O991*logKir!O991-SLir!O991*logHir!O991-SLir!O991*logQir!O991)</f>
        <v>-8.0508665118381076E-2</v>
      </c>
    </row>
    <row r="992" spans="1:15" x14ac:dyDescent="0.55000000000000004">
      <c r="A992" s="3">
        <v>32</v>
      </c>
      <c r="B992" s="3">
        <v>28</v>
      </c>
      <c r="I992" s="3">
        <v>32</v>
      </c>
      <c r="J992" s="3">
        <v>28</v>
      </c>
      <c r="K992" s="2">
        <f>IF(logVir!K992="","",logVir!K992-SKir!K992*logKir!K992-SLir!K992*logHir!K992-SLir!K992*logQir!K992)</f>
        <v>-0.18629270915817617</v>
      </c>
      <c r="L992" s="2">
        <f>IF(logVir!L992="","",logVir!L992-SKir!L992*logKir!L992-SLir!L992*logHir!L992-SLir!L992*logQir!L992)</f>
        <v>-0.15156640150310083</v>
      </c>
      <c r="M992" s="2">
        <f>IF(logVir!M992="","",logVir!M992-SKir!M992*logKir!M992-SLir!M992*logHir!M992-SLir!M992*logQir!M992)</f>
        <v>-0.15641775046592377</v>
      </c>
      <c r="N992" s="2">
        <f>IF(logVir!N992="","",logVir!N992-SKir!N992*logKir!N992-SLir!N992*logHir!N992-SLir!N992*logQir!N992)</f>
        <v>-0.19093108176602147</v>
      </c>
      <c r="O992" s="2">
        <f>IF(logVir!O992="","",logVir!O992-SKir!O992*logKir!O992-SLir!O992*logHir!O992-SLir!O992*logQir!O992)</f>
        <v>-0.18800160898284313</v>
      </c>
    </row>
    <row r="993" spans="1:15" x14ac:dyDescent="0.55000000000000004">
      <c r="A993" s="3">
        <v>32</v>
      </c>
      <c r="B993" s="3">
        <v>29</v>
      </c>
      <c r="I993" s="3">
        <v>32</v>
      </c>
      <c r="J993" s="3">
        <v>29</v>
      </c>
      <c r="K993" s="2">
        <f>IF(logVir!K993="","",logVir!K993-SKir!K993*logKir!K993-SLir!K993*logHir!K993-SLir!K993*logQir!K993)</f>
        <v>-9.2151797445555489E-2</v>
      </c>
      <c r="L993" s="2">
        <f>IF(logVir!L993="","",logVir!L993-SKir!L993*logKir!L993-SLir!L993*logHir!L993-SLir!L993*logQir!L993)</f>
        <v>-2.8461786388880403E-2</v>
      </c>
      <c r="M993" s="2">
        <f>IF(logVir!M993="","",logVir!M993-SKir!M993*logKir!M993-SLir!M993*logHir!M993-SLir!M993*logQir!M993)</f>
        <v>7.3399024857459583E-2</v>
      </c>
      <c r="N993" s="2">
        <f>IF(logVir!N993="","",logVir!N993-SKir!N993*logKir!N993-SLir!N993*logHir!N993-SLir!N993*logQir!N993)</f>
        <v>-4.4061144412265676E-2</v>
      </c>
      <c r="O993" s="2">
        <f>IF(logVir!O993="","",logVir!O993-SKir!O993*logKir!O993-SLir!O993*logHir!O993-SLir!O993*logQir!O993)</f>
        <v>-2.4261380919413808E-2</v>
      </c>
    </row>
    <row r="994" spans="1:15" x14ac:dyDescent="0.55000000000000004">
      <c r="A994" s="3">
        <v>32</v>
      </c>
      <c r="B994" s="3">
        <v>30</v>
      </c>
      <c r="I994" s="3">
        <v>32</v>
      </c>
      <c r="J994" s="3">
        <v>30</v>
      </c>
      <c r="K994" s="2">
        <f>IF(logVir!K994="","",logVir!K994-SKir!K994*logKir!K994-SLir!K994*logHir!K994-SLir!K994*logQir!K994)</f>
        <v>-0.26228019899633942</v>
      </c>
      <c r="L994" s="2">
        <f>IF(logVir!L994="","",logVir!L994-SKir!L994*logKir!L994-SLir!L994*logHir!L994-SLir!L994*logQir!L994)</f>
        <v>-0.18260626333659663</v>
      </c>
      <c r="M994" s="2">
        <f>IF(logVir!M994="","",logVir!M994-SKir!M994*logKir!M994-SLir!M994*logHir!M994-SLir!M994*logQir!M994)</f>
        <v>-0.20917234132695059</v>
      </c>
      <c r="N994" s="2">
        <f>IF(logVir!N994="","",logVir!N994-SKir!N994*logKir!N994-SLir!N994*logHir!N994-SLir!N994*logQir!N994)</f>
        <v>-0.19018375321942202</v>
      </c>
      <c r="O994" s="2">
        <f>IF(logVir!O994="","",logVir!O994-SKir!O994*logKir!O994-SLir!O994*logHir!O994-SLir!O994*logQir!O994)</f>
        <v>-9.7246047409960151E-2</v>
      </c>
    </row>
    <row r="995" spans="1:15" x14ac:dyDescent="0.55000000000000004">
      <c r="A995" s="3">
        <v>32</v>
      </c>
      <c r="B995" s="3">
        <v>31</v>
      </c>
      <c r="I995" s="3">
        <v>32</v>
      </c>
      <c r="J995" s="3">
        <v>31</v>
      </c>
      <c r="K995" s="2">
        <f>IF(logVir!K995="","",logVir!K995-SKir!K995*logKir!K995-SLir!K995*logHir!K995-SLir!K995*logQir!K995)</f>
        <v>-0.30969152030556346</v>
      </c>
      <c r="L995" s="2">
        <f>IF(logVir!L995="","",logVir!L995-SKir!L995*logKir!L995-SLir!L995*logHir!L995-SLir!L995*logQir!L995)</f>
        <v>-0.21855804633884587</v>
      </c>
      <c r="M995" s="2">
        <f>IF(logVir!M995="","",logVir!M995-SKir!M995*logKir!M995-SLir!M995*logHir!M995-SLir!M995*logQir!M995)</f>
        <v>-0.3518439011443758</v>
      </c>
      <c r="N995" s="2">
        <f>IF(logVir!N995="","",logVir!N995-SKir!N995*logKir!N995-SLir!N995*logHir!N995-SLir!N995*logQir!N995)</f>
        <v>-0.26021755216429088</v>
      </c>
      <c r="O995" s="2">
        <f>IF(logVir!O995="","",logVir!O995-SKir!O995*logKir!O995-SLir!O995*logHir!O995-SLir!O995*logQir!O995)</f>
        <v>-0.40088226973270263</v>
      </c>
    </row>
    <row r="996" spans="1:15" x14ac:dyDescent="0.55000000000000004">
      <c r="A996" s="3">
        <v>33</v>
      </c>
      <c r="B996" s="3">
        <v>1</v>
      </c>
      <c r="I996" s="3">
        <v>33</v>
      </c>
      <c r="J996" s="3">
        <v>1</v>
      </c>
      <c r="K996" s="2">
        <f>IF(logVir!K996="","",logVir!K996-SKir!K996*logKir!K996-SLir!K996*logHir!K996-SLir!K996*logQir!K996)</f>
        <v>-0.15847092586999389</v>
      </c>
      <c r="L996" s="2">
        <f>IF(logVir!L996="","",logVir!L996-SKir!L996*logKir!L996-SLir!L996*logHir!L996-SLir!L996*logQir!L996)</f>
        <v>-0.14191835995856056</v>
      </c>
      <c r="M996" s="2">
        <f>IF(logVir!M996="","",logVir!M996-SKir!M996*logKir!M996-SLir!M996*logHir!M996-SLir!M996*logQir!M996)</f>
        <v>-5.6973791641422994E-2</v>
      </c>
      <c r="N996" s="2">
        <f>IF(logVir!N996="","",logVir!N996-SKir!N996*logKir!N996-SLir!N996*logHir!N996-SLir!N996*logQir!N996)</f>
        <v>-3.3407994927430072E-3</v>
      </c>
      <c r="O996" s="2">
        <f>IF(logVir!O996="","",logVir!O996-SKir!O996*logKir!O996-SLir!O996*logHir!O996-SLir!O996*logQir!O996)</f>
        <v>1.7003236304391448E-2</v>
      </c>
    </row>
    <row r="997" spans="1:15" x14ac:dyDescent="0.55000000000000004">
      <c r="A997" s="3">
        <v>33</v>
      </c>
      <c r="B997" s="3">
        <v>2</v>
      </c>
      <c r="I997" s="3">
        <v>33</v>
      </c>
      <c r="J997" s="3">
        <v>2</v>
      </c>
      <c r="K997" s="2">
        <f>IF(logVir!K997="","",logVir!K997-SKir!K997*logKir!K997-SLir!K997*logHir!K997-SLir!K997*logQir!K997)</f>
        <v>0.17023391158037354</v>
      </c>
      <c r="L997" s="2">
        <f>IF(logVir!L997="","",logVir!L997-SKir!L997*logKir!L997-SLir!L997*logHir!L997-SLir!L997*logQir!L997)</f>
        <v>-6.1663806941252286E-3</v>
      </c>
      <c r="M997" s="2">
        <f>IF(logVir!M997="","",logVir!M997-SKir!M997*logKir!M997-SLir!M997*logHir!M997-SLir!M997*logQir!M997)</f>
        <v>-0.28081341098095791</v>
      </c>
      <c r="N997" s="2">
        <f>IF(logVir!N997="","",logVir!N997-SKir!N997*logKir!N997-SLir!N997*logHir!N997-SLir!N997*logQir!N997)</f>
        <v>-3.1627010995652294E-2</v>
      </c>
      <c r="O997" s="2">
        <f>IF(logVir!O997="","",logVir!O997-SKir!O997*logKir!O997-SLir!O997*logHir!O997-SLir!O997*logQir!O997)</f>
        <v>3.1621804154959243E-2</v>
      </c>
    </row>
    <row r="998" spans="1:15" x14ac:dyDescent="0.55000000000000004">
      <c r="A998" s="3">
        <v>33</v>
      </c>
      <c r="B998" s="3">
        <v>3</v>
      </c>
      <c r="I998" s="3">
        <v>33</v>
      </c>
      <c r="J998" s="3">
        <v>3</v>
      </c>
      <c r="K998" s="2">
        <f>IF(logVir!K998="","",logVir!K998-SKir!K998*logKir!K998-SLir!K998*logHir!K998-SLir!K998*logQir!K998)</f>
        <v>-5.3551007877833776E-2</v>
      </c>
      <c r="L998" s="2">
        <f>IF(logVir!L998="","",logVir!L998-SKir!L998*logKir!L998-SLir!L998*logHir!L998-SLir!L998*logQir!L998)</f>
        <v>0.11656280215445486</v>
      </c>
      <c r="M998" s="2">
        <f>IF(logVir!M998="","",logVir!M998-SKir!M998*logKir!M998-SLir!M998*logHir!M998-SLir!M998*logQir!M998)</f>
        <v>0.12127034054827335</v>
      </c>
      <c r="N998" s="2">
        <f>IF(logVir!N998="","",logVir!N998-SKir!N998*logKir!N998-SLir!N998*logHir!N998-SLir!N998*logQir!N998)</f>
        <v>0.19555372190682327</v>
      </c>
      <c r="O998" s="2">
        <f>IF(logVir!O998="","",logVir!O998-SKir!O998*logKir!O998-SLir!O998*logHir!O998-SLir!O998*logQir!O998)</f>
        <v>5.2415330397680433E-2</v>
      </c>
    </row>
    <row r="999" spans="1:15" x14ac:dyDescent="0.55000000000000004">
      <c r="A999" s="3">
        <v>33</v>
      </c>
      <c r="B999" s="3">
        <v>4</v>
      </c>
      <c r="I999" s="3">
        <v>33</v>
      </c>
      <c r="J999" s="3">
        <v>4</v>
      </c>
      <c r="K999" s="2">
        <f>IF(logVir!K999="","",logVir!K999-SKir!K999*logKir!K999-SLir!K999*logHir!K999-SLir!K999*logQir!K999)</f>
        <v>0.37901815847300002</v>
      </c>
      <c r="L999" s="2">
        <f>IF(logVir!L999="","",logVir!L999-SKir!L999*logKir!L999-SLir!L999*logHir!L999-SLir!L999*logQir!L999)</f>
        <v>-1.7548410711427126E-2</v>
      </c>
      <c r="M999" s="2">
        <f>IF(logVir!M999="","",logVir!M999-SKir!M999*logKir!M999-SLir!M999*logHir!M999-SLir!M999*logQir!M999)</f>
        <v>0.13948212108938268</v>
      </c>
      <c r="N999" s="2">
        <f>IF(logVir!N999="","",logVir!N999-SKir!N999*logKir!N999-SLir!N999*logHir!N999-SLir!N999*logQir!N999)</f>
        <v>5.5198828290920612E-2</v>
      </c>
      <c r="O999" s="2">
        <f>IF(logVir!O999="","",logVir!O999-SKir!O999*logKir!O999-SLir!O999*logHir!O999-SLir!O999*logQir!O999)</f>
        <v>0.28811042449476465</v>
      </c>
    </row>
    <row r="1000" spans="1:15" x14ac:dyDescent="0.55000000000000004">
      <c r="A1000" s="3">
        <v>33</v>
      </c>
      <c r="B1000" s="3">
        <v>5</v>
      </c>
      <c r="I1000" s="3">
        <v>33</v>
      </c>
      <c r="J1000" s="3">
        <v>5</v>
      </c>
      <c r="K1000" s="2">
        <f>IF(logVir!K1000="","",logVir!K1000-SKir!K1000*logKir!K1000-SLir!K1000*logHir!K1000-SLir!K1000*logQir!K1000)</f>
        <v>7.804041585933949E-2</v>
      </c>
      <c r="L1000" s="2">
        <f>IF(logVir!L1000="","",logVir!L1000-SKir!L1000*logKir!L1000-SLir!L1000*logHir!L1000-SLir!L1000*logQir!L1000)</f>
        <v>-9.8036495383064193E-2</v>
      </c>
      <c r="M1000" s="2">
        <f>IF(logVir!M1000="","",logVir!M1000-SKir!M1000*logKir!M1000-SLir!M1000*logHir!M1000-SLir!M1000*logQir!M1000)</f>
        <v>9.8355225817660222E-2</v>
      </c>
      <c r="N1000" s="2">
        <f>IF(logVir!N1000="","",logVir!N1000-SKir!N1000*logKir!N1000-SLir!N1000*logHir!N1000-SLir!N1000*logQir!N1000)</f>
        <v>0.25498117499547462</v>
      </c>
      <c r="O1000" s="2">
        <f>IF(logVir!O1000="","",logVir!O1000-SKir!O1000*logKir!O1000-SLir!O1000*logHir!O1000-SLir!O1000*logQir!O1000)</f>
        <v>0.41063429845323968</v>
      </c>
    </row>
    <row r="1001" spans="1:15" x14ac:dyDescent="0.55000000000000004">
      <c r="A1001" s="3">
        <v>33</v>
      </c>
      <c r="B1001" s="3">
        <v>6</v>
      </c>
      <c r="I1001" s="3">
        <v>33</v>
      </c>
      <c r="J1001" s="3">
        <v>6</v>
      </c>
      <c r="K1001" s="2">
        <f>IF(logVir!K1001="","",logVir!K1001-SKir!K1001*logKir!K1001-SLir!K1001*logHir!K1001-SLir!K1001*logQir!K1001)</f>
        <v>-0.28382994797089856</v>
      </c>
      <c r="L1001" s="2">
        <f>IF(logVir!L1001="","",logVir!L1001-SKir!L1001*logKir!L1001-SLir!L1001*logHir!L1001-SLir!L1001*logQir!L1001)</f>
        <v>0.34635679370217032</v>
      </c>
      <c r="M1001" s="2">
        <f>IF(logVir!M1001="","",logVir!M1001-SKir!M1001*logKir!M1001-SLir!M1001*logHir!M1001-SLir!M1001*logQir!M1001)</f>
        <v>0.16644378745221522</v>
      </c>
      <c r="N1001" s="2">
        <f>IF(logVir!N1001="","",logVir!N1001-SKir!N1001*logKir!N1001-SLir!N1001*logHir!N1001-SLir!N1001*logQir!N1001)</f>
        <v>0.33826044547637962</v>
      </c>
      <c r="O1001" s="2">
        <f>IF(logVir!O1001="","",logVir!O1001-SKir!O1001*logKir!O1001-SLir!O1001*logHir!O1001-SLir!O1001*logQir!O1001)</f>
        <v>-0.24763373359316115</v>
      </c>
    </row>
    <row r="1002" spans="1:15" x14ac:dyDescent="0.55000000000000004">
      <c r="A1002" s="3">
        <v>33</v>
      </c>
      <c r="B1002" s="3">
        <v>7</v>
      </c>
      <c r="I1002" s="3">
        <v>33</v>
      </c>
      <c r="J1002" s="3">
        <v>7</v>
      </c>
      <c r="K1002" s="2">
        <f>IF(logVir!K1002="","",logVir!K1002-SKir!K1002*logKir!K1002-SLir!K1002*logHir!K1002-SLir!K1002*logQir!K1002)</f>
        <v>0.32994934995208014</v>
      </c>
      <c r="L1002" s="2">
        <f>IF(logVir!L1002="","",logVir!L1002-SKir!L1002*logKir!L1002-SLir!L1002*logHir!L1002-SLir!L1002*logQir!L1002)</f>
        <v>0.31689624961394797</v>
      </c>
      <c r="M1002" s="2">
        <f>IF(logVir!M1002="","",logVir!M1002-SKir!M1002*logKir!M1002-SLir!M1002*logHir!M1002-SLir!M1002*logQir!M1002)</f>
        <v>0.22666317175846121</v>
      </c>
      <c r="N1002" s="2">
        <f>IF(logVir!N1002="","",logVir!N1002-SKir!N1002*logKir!N1002-SLir!N1002*logHir!N1002-SLir!N1002*logQir!N1002)</f>
        <v>0.15298276780376113</v>
      </c>
      <c r="O1002" s="2">
        <f>IF(logVir!O1002="","",logVir!O1002-SKir!O1002*logKir!O1002-SLir!O1002*logHir!O1002-SLir!O1002*logQir!O1002)</f>
        <v>0.20756920590700101</v>
      </c>
    </row>
    <row r="1003" spans="1:15" x14ac:dyDescent="0.55000000000000004">
      <c r="A1003" s="3">
        <v>33</v>
      </c>
      <c r="B1003" s="3">
        <v>8</v>
      </c>
      <c r="I1003" s="3">
        <v>33</v>
      </c>
      <c r="J1003" s="3">
        <v>8</v>
      </c>
      <c r="K1003" s="2">
        <f>IF(logVir!K1003="","",logVir!K1003-SKir!K1003*logKir!K1003-SLir!K1003*logHir!K1003-SLir!K1003*logQir!K1003)</f>
        <v>0.49770784901328446</v>
      </c>
      <c r="L1003" s="2">
        <f>IF(logVir!L1003="","",logVir!L1003-SKir!L1003*logKir!L1003-SLir!L1003*logHir!L1003-SLir!L1003*logQir!L1003)</f>
        <v>0.31946569785926715</v>
      </c>
      <c r="M1003" s="2">
        <f>IF(logVir!M1003="","",logVir!M1003-SKir!M1003*logKir!M1003-SLir!M1003*logHir!M1003-SLir!M1003*logQir!M1003)</f>
        <v>-0.12711366762777748</v>
      </c>
      <c r="N1003" s="2">
        <f>IF(logVir!N1003="","",logVir!N1003-SKir!N1003*logKir!N1003-SLir!N1003*logHir!N1003-SLir!N1003*logQir!N1003)</f>
        <v>-0.28641623638157193</v>
      </c>
      <c r="O1003" s="2">
        <f>IF(logVir!O1003="","",logVir!O1003-SKir!O1003*logKir!O1003-SLir!O1003*logHir!O1003-SLir!O1003*logQir!O1003)</f>
        <v>-8.1181528683006002E-2</v>
      </c>
    </row>
    <row r="1004" spans="1:15" x14ac:dyDescent="0.55000000000000004">
      <c r="A1004" s="3">
        <v>33</v>
      </c>
      <c r="B1004" s="3">
        <v>9</v>
      </c>
      <c r="I1004" s="3">
        <v>33</v>
      </c>
      <c r="J1004" s="3">
        <v>9</v>
      </c>
      <c r="K1004" s="2">
        <f>IF(logVir!K1004="","",logVir!K1004-SKir!K1004*logKir!K1004-SLir!K1004*logHir!K1004-SLir!K1004*logQir!K1004)</f>
        <v>8.0246598135512659E-2</v>
      </c>
      <c r="L1004" s="2">
        <f>IF(logVir!L1004="","",logVir!L1004-SKir!L1004*logKir!L1004-SLir!L1004*logHir!L1004-SLir!L1004*logQir!L1004)</f>
        <v>-2.8485254914920391E-3</v>
      </c>
      <c r="M1004" s="2">
        <f>IF(logVir!M1004="","",logVir!M1004-SKir!M1004*logKir!M1004-SLir!M1004*logHir!M1004-SLir!M1004*logQir!M1004)</f>
        <v>-9.4744228442356665E-2</v>
      </c>
      <c r="N1004" s="2">
        <f>IF(logVir!N1004="","",logVir!N1004-SKir!N1004*logKir!N1004-SLir!N1004*logHir!N1004-SLir!N1004*logQir!N1004)</f>
        <v>-0.12949650569323765</v>
      </c>
      <c r="O1004" s="2">
        <f>IF(logVir!O1004="","",logVir!O1004-SKir!O1004*logKir!O1004-SLir!O1004*logHir!O1004-SLir!O1004*logQir!O1004)</f>
        <v>-0.17980858598008292</v>
      </c>
    </row>
    <row r="1005" spans="1:15" x14ac:dyDescent="0.55000000000000004">
      <c r="A1005" s="3">
        <v>33</v>
      </c>
      <c r="B1005" s="3">
        <v>10</v>
      </c>
      <c r="I1005" s="3">
        <v>33</v>
      </c>
      <c r="J1005" s="3">
        <v>10</v>
      </c>
      <c r="K1005" s="2">
        <f>IF(logVir!K1005="","",logVir!K1005-SKir!K1005*logKir!K1005-SLir!K1005*logHir!K1005-SLir!K1005*logQir!K1005)</f>
        <v>-0.17608085142245677</v>
      </c>
      <c r="L1005" s="2">
        <f>IF(logVir!L1005="","",logVir!L1005-SKir!L1005*logKir!L1005-SLir!L1005*logHir!L1005-SLir!L1005*logQir!L1005)</f>
        <v>3.8150237572447121E-4</v>
      </c>
      <c r="M1005" s="2">
        <f>IF(logVir!M1005="","",logVir!M1005-SKir!M1005*logKir!M1005-SLir!M1005*logHir!M1005-SLir!M1005*logQir!M1005)</f>
        <v>-2.4409203414040105E-2</v>
      </c>
      <c r="N1005" s="2">
        <f>IF(logVir!N1005="","",logVir!N1005-SKir!N1005*logKir!N1005-SLir!N1005*logHir!N1005-SLir!N1005*logQir!N1005)</f>
        <v>-3.9110868743108498E-2</v>
      </c>
      <c r="O1005" s="2">
        <f>IF(logVir!O1005="","",logVir!O1005-SKir!O1005*logKir!O1005-SLir!O1005*logHir!O1005-SLir!O1005*logQir!O1005)</f>
        <v>-7.1101416414761934E-2</v>
      </c>
    </row>
    <row r="1006" spans="1:15" x14ac:dyDescent="0.55000000000000004">
      <c r="A1006" s="3">
        <v>33</v>
      </c>
      <c r="B1006" s="3">
        <v>11</v>
      </c>
      <c r="I1006" s="3">
        <v>33</v>
      </c>
      <c r="J1006" s="3">
        <v>11</v>
      </c>
      <c r="K1006" s="2">
        <f>IF(logVir!K1006="","",logVir!K1006-SKir!K1006*logKir!K1006-SLir!K1006*logHir!K1006-SLir!K1006*logQir!K1006)</f>
        <v>8.874380703021259E-2</v>
      </c>
      <c r="L1006" s="2">
        <f>IF(logVir!L1006="","",logVir!L1006-SKir!L1006*logKir!L1006-SLir!L1006*logHir!L1006-SLir!L1006*logQir!L1006)</f>
        <v>0.13131775605932794</v>
      </c>
      <c r="M1006" s="2">
        <f>IF(logVir!M1006="","",logVir!M1006-SKir!M1006*logKir!M1006-SLir!M1006*logHir!M1006-SLir!M1006*logQir!M1006)</f>
        <v>-7.1360450343376514E-3</v>
      </c>
      <c r="N1006" s="2">
        <f>IF(logVir!N1006="","",logVir!N1006-SKir!N1006*logKir!N1006-SLir!N1006*logHir!N1006-SLir!N1006*logQir!N1006)</f>
        <v>0.13295632688075146</v>
      </c>
      <c r="O1006" s="2">
        <f>IF(logVir!O1006="","",logVir!O1006-SKir!O1006*logKir!O1006-SLir!O1006*logHir!O1006-SLir!O1006*logQir!O1006)</f>
        <v>-6.7894846408982579E-2</v>
      </c>
    </row>
    <row r="1007" spans="1:15" x14ac:dyDescent="0.55000000000000004">
      <c r="A1007" s="3">
        <v>33</v>
      </c>
      <c r="B1007" s="3">
        <v>12</v>
      </c>
      <c r="I1007" s="3">
        <v>33</v>
      </c>
      <c r="J1007" s="3">
        <v>12</v>
      </c>
      <c r="K1007" s="2">
        <f>IF(logVir!K1007="","",logVir!K1007-SKir!K1007*logKir!K1007-SLir!K1007*logHir!K1007-SLir!K1007*logQir!K1007)</f>
        <v>9.9625362874426193E-2</v>
      </c>
      <c r="L1007" s="2">
        <f>IF(logVir!L1007="","",logVir!L1007-SKir!L1007*logKir!L1007-SLir!L1007*logHir!L1007-SLir!L1007*logQir!L1007)</f>
        <v>2.0977132695980154E-2</v>
      </c>
      <c r="M1007" s="2">
        <f>IF(logVir!M1007="","",logVir!M1007-SKir!M1007*logKir!M1007-SLir!M1007*logHir!M1007-SLir!M1007*logQir!M1007)</f>
        <v>5.5097065437293445E-2</v>
      </c>
      <c r="N1007" s="2">
        <f>IF(logVir!N1007="","",logVir!N1007-SKir!N1007*logKir!N1007-SLir!N1007*logHir!N1007-SLir!N1007*logQir!N1007)</f>
        <v>0.15395987265528754</v>
      </c>
      <c r="O1007" s="2">
        <f>IF(logVir!O1007="","",logVir!O1007-SKir!O1007*logKir!O1007-SLir!O1007*logHir!O1007-SLir!O1007*logQir!O1007)</f>
        <v>-0.17442475048281747</v>
      </c>
    </row>
    <row r="1008" spans="1:15" x14ac:dyDescent="0.55000000000000004">
      <c r="A1008" s="3">
        <v>33</v>
      </c>
      <c r="B1008" s="3">
        <v>13</v>
      </c>
      <c r="I1008" s="3">
        <v>33</v>
      </c>
      <c r="J1008" s="3">
        <v>13</v>
      </c>
      <c r="K1008" s="2">
        <f>IF(logVir!K1008="","",logVir!K1008-SKir!K1008*logKir!K1008-SLir!K1008*logHir!K1008-SLir!K1008*logQir!K1008)</f>
        <v>0.78388747897486521</v>
      </c>
      <c r="L1008" s="2">
        <f>IF(logVir!L1008="","",logVir!L1008-SKir!L1008*logKir!L1008-SLir!L1008*logHir!L1008-SLir!L1008*logQir!L1008)</f>
        <v>1.3527439937725416</v>
      </c>
      <c r="M1008" s="2">
        <f>IF(logVir!M1008="","",logVir!M1008-SKir!M1008*logKir!M1008-SLir!M1008*logHir!M1008-SLir!M1008*logQir!M1008)</f>
        <v>0.98010218757778178</v>
      </c>
      <c r="N1008" s="2">
        <f>IF(logVir!N1008="","",logVir!N1008-SKir!N1008*logKir!N1008-SLir!N1008*logHir!N1008-SLir!N1008*logQir!N1008)</f>
        <v>0.76195977914245383</v>
      </c>
      <c r="O1008" s="2">
        <f>IF(logVir!O1008="","",logVir!O1008-SKir!O1008*logKir!O1008-SLir!O1008*logHir!O1008-SLir!O1008*logQir!O1008)</f>
        <v>0.93981756386790072</v>
      </c>
    </row>
    <row r="1009" spans="1:15" x14ac:dyDescent="0.55000000000000004">
      <c r="A1009" s="3">
        <v>33</v>
      </c>
      <c r="B1009" s="3">
        <v>14</v>
      </c>
      <c r="I1009" s="3">
        <v>33</v>
      </c>
      <c r="J1009" s="3">
        <v>14</v>
      </c>
      <c r="K1009" s="2">
        <f>IF(logVir!K1009="","",logVir!K1009-SKir!K1009*logKir!K1009-SLir!K1009*logHir!K1009-SLir!K1009*logQir!K1009)</f>
        <v>0.44363214577508348</v>
      </c>
      <c r="L1009" s="2">
        <f>IF(logVir!L1009="","",logVir!L1009-SKir!L1009*logKir!L1009-SLir!L1009*logHir!L1009-SLir!L1009*logQir!L1009)</f>
        <v>9.6282647062422844E-3</v>
      </c>
      <c r="M1009" s="2">
        <f>IF(logVir!M1009="","",logVir!M1009-SKir!M1009*logKir!M1009-SLir!M1009*logHir!M1009-SLir!M1009*logQir!M1009)</f>
        <v>9.0813947085472538E-2</v>
      </c>
      <c r="N1009" s="2">
        <f>IF(logVir!N1009="","",logVir!N1009-SKir!N1009*logKir!N1009-SLir!N1009*logHir!N1009-SLir!N1009*logQir!N1009)</f>
        <v>0.16976923147695402</v>
      </c>
      <c r="O1009" s="2">
        <f>IF(logVir!O1009="","",logVir!O1009-SKir!O1009*logKir!O1009-SLir!O1009*logHir!O1009-SLir!O1009*logQir!O1009)</f>
        <v>5.2323900023242866E-2</v>
      </c>
    </row>
    <row r="1010" spans="1:15" x14ac:dyDescent="0.55000000000000004">
      <c r="A1010" s="3">
        <v>33</v>
      </c>
      <c r="B1010" s="3">
        <v>15</v>
      </c>
      <c r="I1010" s="3">
        <v>33</v>
      </c>
      <c r="J1010" s="3">
        <v>15</v>
      </c>
      <c r="K1010" s="2">
        <f>IF(logVir!K1010="","",logVir!K1010-SKir!K1010*logKir!K1010-SLir!K1010*logHir!K1010-SLir!K1010*logQir!K1010)</f>
        <v>0.27436006436850485</v>
      </c>
      <c r="L1010" s="2">
        <f>IF(logVir!L1010="","",logVir!L1010-SKir!L1010*logKir!L1010-SLir!L1010*logHir!L1010-SLir!L1010*logQir!L1010)</f>
        <v>0.43349514208423945</v>
      </c>
      <c r="M1010" s="2">
        <f>IF(logVir!M1010="","",logVir!M1010-SKir!M1010*logKir!M1010-SLir!M1010*logHir!M1010-SLir!M1010*logQir!M1010)</f>
        <v>0.16212098367135544</v>
      </c>
      <c r="N1010" s="2">
        <f>IF(logVir!N1010="","",logVir!N1010-SKir!N1010*logKir!N1010-SLir!N1010*logHir!N1010-SLir!N1010*logQir!N1010)</f>
        <v>0.15773876332826089</v>
      </c>
      <c r="O1010" s="2">
        <f>IF(logVir!O1010="","",logVir!O1010-SKir!O1010*logKir!O1010-SLir!O1010*logHir!O1010-SLir!O1010*logQir!O1010)</f>
        <v>0.17483225621915136</v>
      </c>
    </row>
    <row r="1011" spans="1:15" x14ac:dyDescent="0.55000000000000004">
      <c r="A1011" s="3">
        <v>33</v>
      </c>
      <c r="B1011" s="3">
        <v>16</v>
      </c>
      <c r="I1011" s="3">
        <v>33</v>
      </c>
      <c r="J1011" s="3">
        <v>16</v>
      </c>
      <c r="K1011" s="2">
        <f>IF(logVir!K1011="","",logVir!K1011-SKir!K1011*logKir!K1011-SLir!K1011*logHir!K1011-SLir!K1011*logQir!K1011)</f>
        <v>2.5471394187499927E-2</v>
      </c>
      <c r="L1011" s="2">
        <f>IF(logVir!L1011="","",logVir!L1011-SKir!L1011*logKir!L1011-SLir!L1011*logHir!L1011-SLir!L1011*logQir!L1011)</f>
        <v>0.3294155417281231</v>
      </c>
      <c r="M1011" s="2">
        <f>IF(logVir!M1011="","",logVir!M1011-SKir!M1011*logKir!M1011-SLir!M1011*logHir!M1011-SLir!M1011*logQir!M1011)</f>
        <v>-6.1815533432759445E-2</v>
      </c>
      <c r="N1011" s="2">
        <f>IF(logVir!N1011="","",logVir!N1011-SKir!N1011*logKir!N1011-SLir!N1011*logHir!N1011-SLir!N1011*logQir!N1011)</f>
        <v>6.3602053200953051E-3</v>
      </c>
      <c r="O1011" s="2">
        <f>IF(logVir!O1011="","",logVir!O1011-SKir!O1011*logKir!O1011-SLir!O1011*logHir!O1011-SLir!O1011*logQir!O1011)</f>
        <v>1.3212956264506553E-2</v>
      </c>
    </row>
    <row r="1012" spans="1:15" x14ac:dyDescent="0.55000000000000004">
      <c r="A1012" s="3">
        <v>33</v>
      </c>
      <c r="B1012" s="3">
        <v>17</v>
      </c>
      <c r="I1012" s="3">
        <v>33</v>
      </c>
      <c r="J1012" s="3">
        <v>17</v>
      </c>
      <c r="K1012" s="2">
        <f>IF(logVir!K1012="","",logVir!K1012-SKir!K1012*logKir!K1012-SLir!K1012*logHir!K1012-SLir!K1012*logQir!K1012)</f>
        <v>-7.9285262122796268E-2</v>
      </c>
      <c r="L1012" s="2">
        <f>IF(logVir!L1012="","",logVir!L1012-SKir!L1012*logKir!L1012-SLir!L1012*logHir!L1012-SLir!L1012*logQir!L1012)</f>
        <v>1.9981120274762728E-2</v>
      </c>
      <c r="M1012" s="2">
        <f>IF(logVir!M1012="","",logVir!M1012-SKir!M1012*logKir!M1012-SLir!M1012*logHir!M1012-SLir!M1012*logQir!M1012)</f>
        <v>-0.15298297575497985</v>
      </c>
      <c r="N1012" s="2">
        <f>IF(logVir!N1012="","",logVir!N1012-SKir!N1012*logKir!N1012-SLir!N1012*logHir!N1012-SLir!N1012*logQir!N1012)</f>
        <v>-0.19142870857913641</v>
      </c>
      <c r="O1012" s="2">
        <f>IF(logVir!O1012="","",logVir!O1012-SKir!O1012*logKir!O1012-SLir!O1012*logHir!O1012-SLir!O1012*logQir!O1012)</f>
        <v>-0.13561019963077856</v>
      </c>
    </row>
    <row r="1013" spans="1:15" x14ac:dyDescent="0.55000000000000004">
      <c r="A1013" s="3">
        <v>33</v>
      </c>
      <c r="B1013" s="3">
        <v>18</v>
      </c>
      <c r="I1013" s="3">
        <v>33</v>
      </c>
      <c r="J1013" s="3">
        <v>18</v>
      </c>
      <c r="K1013" s="2">
        <f>IF(logVir!K1013="","",logVir!K1013-SKir!K1013*logKir!K1013-SLir!K1013*logHir!K1013-SLir!K1013*logQir!K1013)</f>
        <v>-0.4379686376184585</v>
      </c>
      <c r="L1013" s="2">
        <f>IF(logVir!L1013="","",logVir!L1013-SKir!L1013*logKir!L1013-SLir!L1013*logHir!L1013-SLir!L1013*logQir!L1013)</f>
        <v>-0.25615645118511804</v>
      </c>
      <c r="M1013" s="2">
        <f>IF(logVir!M1013="","",logVir!M1013-SKir!M1013*logKir!M1013-SLir!M1013*logHir!M1013-SLir!M1013*logQir!M1013)</f>
        <v>-0.21655965901383453</v>
      </c>
      <c r="N1013" s="2">
        <f>IF(logVir!N1013="","",logVir!N1013-SKir!N1013*logKir!N1013-SLir!N1013*logHir!N1013-SLir!N1013*logQir!N1013)</f>
        <v>-0.28530727453428195</v>
      </c>
      <c r="O1013" s="2">
        <f>IF(logVir!O1013="","",logVir!O1013-SKir!O1013*logKir!O1013-SLir!O1013*logHir!O1013-SLir!O1013*logQir!O1013)</f>
        <v>-0.34713625842216783</v>
      </c>
    </row>
    <row r="1014" spans="1:15" x14ac:dyDescent="0.55000000000000004">
      <c r="A1014" s="3">
        <v>33</v>
      </c>
      <c r="B1014" s="3">
        <v>19</v>
      </c>
      <c r="I1014" s="3">
        <v>33</v>
      </c>
      <c r="J1014" s="3">
        <v>19</v>
      </c>
      <c r="K1014" s="2">
        <f>IF(logVir!K1014="","",logVir!K1014-SKir!K1014*logKir!K1014-SLir!K1014*logHir!K1014-SLir!K1014*logQir!K1014)</f>
        <v>-0.18705745636648347</v>
      </c>
      <c r="L1014" s="2">
        <f>IF(logVir!L1014="","",logVir!L1014-SKir!L1014*logKir!L1014-SLir!L1014*logHir!L1014-SLir!L1014*logQir!L1014)</f>
        <v>-2.8782286517158487E-2</v>
      </c>
      <c r="M1014" s="2">
        <f>IF(logVir!M1014="","",logVir!M1014-SKir!M1014*logKir!M1014-SLir!M1014*logHir!M1014-SLir!M1014*logQir!M1014)</f>
        <v>3.9949017273863477E-3</v>
      </c>
      <c r="N1014" s="2">
        <f>IF(logVir!N1014="","",logVir!N1014-SKir!N1014*logKir!N1014-SLir!N1014*logHir!N1014-SLir!N1014*logQir!N1014)</f>
        <v>-3.7803031519788484E-2</v>
      </c>
      <c r="O1014" s="2">
        <f>IF(logVir!O1014="","",logVir!O1014-SKir!O1014*logKir!O1014-SLir!O1014*logHir!O1014-SLir!O1014*logQir!O1014)</f>
        <v>-5.1507020559011053E-2</v>
      </c>
    </row>
    <row r="1015" spans="1:15" x14ac:dyDescent="0.55000000000000004">
      <c r="A1015" s="3">
        <v>33</v>
      </c>
      <c r="B1015" s="3">
        <v>20</v>
      </c>
      <c r="I1015" s="3">
        <v>33</v>
      </c>
      <c r="J1015" s="3">
        <v>20</v>
      </c>
      <c r="K1015" s="2">
        <f>IF(logVir!K1015="","",logVir!K1015-SKir!K1015*logKir!K1015-SLir!K1015*logHir!K1015-SLir!K1015*logQir!K1015)</f>
        <v>-8.3071811439931018E-2</v>
      </c>
      <c r="L1015" s="2">
        <f>IF(logVir!L1015="","",logVir!L1015-SKir!L1015*logKir!L1015-SLir!L1015*logHir!L1015-SLir!L1015*logQir!L1015)</f>
        <v>-2.6692509161618645E-2</v>
      </c>
      <c r="M1015" s="2">
        <f>IF(logVir!M1015="","",logVir!M1015-SKir!M1015*logKir!M1015-SLir!M1015*logHir!M1015-SLir!M1015*logQir!M1015)</f>
        <v>6.7620962111897276E-3</v>
      </c>
      <c r="N1015" s="2">
        <f>IF(logVir!N1015="","",logVir!N1015-SKir!N1015*logKir!N1015-SLir!N1015*logHir!N1015-SLir!N1015*logQir!N1015)</f>
        <v>-1.1691484275215082E-2</v>
      </c>
      <c r="O1015" s="2">
        <f>IF(logVir!O1015="","",logVir!O1015-SKir!O1015*logKir!O1015-SLir!O1015*logHir!O1015-SLir!O1015*logQir!O1015)</f>
        <v>-2.7119361233298299E-2</v>
      </c>
    </row>
    <row r="1016" spans="1:15" x14ac:dyDescent="0.55000000000000004">
      <c r="A1016" s="3">
        <v>33</v>
      </c>
      <c r="B1016" s="3">
        <v>21</v>
      </c>
      <c r="I1016" s="3">
        <v>33</v>
      </c>
      <c r="J1016" s="3">
        <v>21</v>
      </c>
      <c r="K1016" s="2">
        <f>IF(logVir!K1016="","",logVir!K1016-SKir!K1016*logKir!K1016-SLir!K1016*logHir!K1016-SLir!K1016*logQir!K1016)</f>
        <v>0.1830061177604391</v>
      </c>
      <c r="L1016" s="2">
        <f>IF(logVir!L1016="","",logVir!L1016-SKir!L1016*logKir!L1016-SLir!L1016*logHir!L1016-SLir!L1016*logQir!L1016)</f>
        <v>0.14060939308670178</v>
      </c>
      <c r="M1016" s="2">
        <f>IF(logVir!M1016="","",logVir!M1016-SKir!M1016*logKir!M1016-SLir!M1016*logHir!M1016-SLir!M1016*logQir!M1016)</f>
        <v>9.6352922518635462E-2</v>
      </c>
      <c r="N1016" s="2">
        <f>IF(logVir!N1016="","",logVir!N1016-SKir!N1016*logKir!N1016-SLir!N1016*logHir!N1016-SLir!N1016*logQir!N1016)</f>
        <v>0.14066146634271237</v>
      </c>
      <c r="O1016" s="2">
        <f>IF(logVir!O1016="","",logVir!O1016-SKir!O1016*logKir!O1016-SLir!O1016*logHir!O1016-SLir!O1016*logQir!O1016)</f>
        <v>3.9157520423909901E-2</v>
      </c>
    </row>
    <row r="1017" spans="1:15" x14ac:dyDescent="0.55000000000000004">
      <c r="A1017" s="3">
        <v>33</v>
      </c>
      <c r="B1017" s="3">
        <v>22</v>
      </c>
      <c r="I1017" s="3">
        <v>33</v>
      </c>
      <c r="J1017" s="3">
        <v>22</v>
      </c>
      <c r="K1017" s="2">
        <f>IF(logVir!K1017="","",logVir!K1017-SKir!K1017*logKir!K1017-SLir!K1017*logHir!K1017-SLir!K1017*logQir!K1017)</f>
        <v>0.1116188532381755</v>
      </c>
      <c r="L1017" s="2">
        <f>IF(logVir!L1017="","",logVir!L1017-SKir!L1017*logKir!L1017-SLir!L1017*logHir!L1017-SLir!L1017*logQir!L1017)</f>
        <v>-5.0030793440897128E-2</v>
      </c>
      <c r="M1017" s="2">
        <f>IF(logVir!M1017="","",logVir!M1017-SKir!M1017*logKir!M1017-SLir!M1017*logHir!M1017-SLir!M1017*logQir!M1017)</f>
        <v>7.1802000727077278E-2</v>
      </c>
      <c r="N1017" s="2">
        <f>IF(logVir!N1017="","",logVir!N1017-SKir!N1017*logKir!N1017-SLir!N1017*logHir!N1017-SLir!N1017*logQir!N1017)</f>
        <v>7.2234890357778136E-2</v>
      </c>
      <c r="O1017" s="2">
        <f>IF(logVir!O1017="","",logVir!O1017-SKir!O1017*logKir!O1017-SLir!O1017*logHir!O1017-SLir!O1017*logQir!O1017)</f>
        <v>0.11127445441846859</v>
      </c>
    </row>
    <row r="1018" spans="1:15" x14ac:dyDescent="0.55000000000000004">
      <c r="A1018" s="3">
        <v>33</v>
      </c>
      <c r="B1018" s="3">
        <v>23</v>
      </c>
      <c r="I1018" s="3">
        <v>33</v>
      </c>
      <c r="J1018" s="3">
        <v>23</v>
      </c>
      <c r="K1018" s="2">
        <f>IF(logVir!K1018="","",logVir!K1018-SKir!K1018*logKir!K1018-SLir!K1018*logHir!K1018-SLir!K1018*logQir!K1018)</f>
        <v>5.061784151823831E-2</v>
      </c>
      <c r="L1018" s="2">
        <f>IF(logVir!L1018="","",logVir!L1018-SKir!L1018*logKir!L1018-SLir!L1018*logHir!L1018-SLir!L1018*logQir!L1018)</f>
        <v>6.6148535138369297E-2</v>
      </c>
      <c r="M1018" s="2">
        <f>IF(logVir!M1018="","",logVir!M1018-SKir!M1018*logKir!M1018-SLir!M1018*logHir!M1018-SLir!M1018*logQir!M1018)</f>
        <v>0.1620361302246654</v>
      </c>
      <c r="N1018" s="2">
        <f>IF(logVir!N1018="","",logVir!N1018-SKir!N1018*logKir!N1018-SLir!N1018*logHir!N1018-SLir!N1018*logQir!N1018)</f>
        <v>0.22558690613478696</v>
      </c>
      <c r="O1018" s="2">
        <f>IF(logVir!O1018="","",logVir!O1018-SKir!O1018*logKir!O1018-SLir!O1018*logHir!O1018-SLir!O1018*logQir!O1018)</f>
        <v>0.26971751600413435</v>
      </c>
    </row>
    <row r="1019" spans="1:15" x14ac:dyDescent="0.55000000000000004">
      <c r="A1019" s="3">
        <v>33</v>
      </c>
      <c r="B1019" s="3">
        <v>24</v>
      </c>
      <c r="I1019" s="3">
        <v>33</v>
      </c>
      <c r="J1019" s="3">
        <v>24</v>
      </c>
      <c r="K1019" s="2">
        <f>IF(logVir!K1019="","",logVir!K1019-SKir!K1019*logKir!K1019-SLir!K1019*logHir!K1019-SLir!K1019*logQir!K1019)</f>
        <v>0.12295621889927241</v>
      </c>
      <c r="L1019" s="2">
        <f>IF(logVir!L1019="","",logVir!L1019-SKir!L1019*logKir!L1019-SLir!L1019*logHir!L1019-SLir!L1019*logQir!L1019)</f>
        <v>-0.12706842291450635</v>
      </c>
      <c r="M1019" s="2">
        <f>IF(logVir!M1019="","",logVir!M1019-SKir!M1019*logKir!M1019-SLir!M1019*logHir!M1019-SLir!M1019*logQir!M1019)</f>
        <v>-5.4426368370191866E-2</v>
      </c>
      <c r="N1019" s="2">
        <f>IF(logVir!N1019="","",logVir!N1019-SKir!N1019*logKir!N1019-SLir!N1019*logHir!N1019-SLir!N1019*logQir!N1019)</f>
        <v>-7.3959489262241052E-2</v>
      </c>
      <c r="O1019" s="2">
        <f>IF(logVir!O1019="","",logVir!O1019-SKir!O1019*logKir!O1019-SLir!O1019*logHir!O1019-SLir!O1019*logQir!O1019)</f>
        <v>-7.5560978088560382E-2</v>
      </c>
    </row>
    <row r="1020" spans="1:15" x14ac:dyDescent="0.55000000000000004">
      <c r="A1020" s="3">
        <v>33</v>
      </c>
      <c r="B1020" s="3">
        <v>25</v>
      </c>
      <c r="I1020" s="3">
        <v>33</v>
      </c>
      <c r="J1020" s="3">
        <v>25</v>
      </c>
      <c r="K1020" s="2">
        <f>IF(logVir!K1020="","",logVir!K1020-SKir!K1020*logKir!K1020-SLir!K1020*logHir!K1020-SLir!K1020*logQir!K1020)</f>
        <v>-7.6272265325498731E-3</v>
      </c>
      <c r="L1020" s="2">
        <f>IF(logVir!L1020="","",logVir!L1020-SKir!L1020*logKir!L1020-SLir!L1020*logHir!L1020-SLir!L1020*logQir!L1020)</f>
        <v>-0.11140904581401877</v>
      </c>
      <c r="M1020" s="2">
        <f>IF(logVir!M1020="","",logVir!M1020-SKir!M1020*logKir!M1020-SLir!M1020*logHir!M1020-SLir!M1020*logQir!M1020)</f>
        <v>-5.1310821460175238E-2</v>
      </c>
      <c r="N1020" s="2">
        <f>IF(logVir!N1020="","",logVir!N1020-SKir!N1020*logKir!N1020-SLir!N1020*logHir!N1020-SLir!N1020*logQir!N1020)</f>
        <v>1.7692126074065104E-2</v>
      </c>
      <c r="O1020" s="2">
        <f>IF(logVir!O1020="","",logVir!O1020-SKir!O1020*logKir!O1020-SLir!O1020*logHir!O1020-SLir!O1020*logQir!O1020)</f>
        <v>3.7407123153536531E-3</v>
      </c>
    </row>
    <row r="1021" spans="1:15" x14ac:dyDescent="0.55000000000000004">
      <c r="A1021" s="3">
        <v>33</v>
      </c>
      <c r="B1021" s="3">
        <v>26</v>
      </c>
      <c r="I1021" s="3">
        <v>33</v>
      </c>
      <c r="J1021" s="3">
        <v>26</v>
      </c>
      <c r="K1021" s="2">
        <f>IF(logVir!K1021="","",logVir!K1021-SKir!K1021*logKir!K1021-SLir!K1021*logHir!K1021-SLir!K1021*logQir!K1021)</f>
        <v>4.9254375506611832E-2</v>
      </c>
      <c r="L1021" s="2">
        <f>IF(logVir!L1021="","",logVir!L1021-SKir!L1021*logKir!L1021-SLir!L1021*logHir!L1021-SLir!L1021*logQir!L1021)</f>
        <v>-5.3602867108080557E-2</v>
      </c>
      <c r="M1021" s="2">
        <f>IF(logVir!M1021="","",logVir!M1021-SKir!M1021*logKir!M1021-SLir!M1021*logHir!M1021-SLir!M1021*logQir!M1021)</f>
        <v>-6.1224378584615942E-2</v>
      </c>
      <c r="N1021" s="2">
        <f>IF(logVir!N1021="","",logVir!N1021-SKir!N1021*logKir!N1021-SLir!N1021*logHir!N1021-SLir!N1021*logQir!N1021)</f>
        <v>1.4968021525367204E-2</v>
      </c>
      <c r="O1021" s="2">
        <f>IF(logVir!O1021="","",logVir!O1021-SKir!O1021*logKir!O1021-SLir!O1021*logHir!O1021-SLir!O1021*logQir!O1021)</f>
        <v>7.3395748468986725E-3</v>
      </c>
    </row>
    <row r="1022" spans="1:15" x14ac:dyDescent="0.55000000000000004">
      <c r="A1022" s="3">
        <v>33</v>
      </c>
      <c r="B1022" s="3">
        <v>27</v>
      </c>
      <c r="I1022" s="3">
        <v>33</v>
      </c>
      <c r="J1022" s="3">
        <v>27</v>
      </c>
      <c r="K1022" s="2">
        <f>IF(logVir!K1022="","",logVir!K1022-SKir!K1022*logKir!K1022-SLir!K1022*logHir!K1022-SLir!K1022*logQir!K1022)</f>
        <v>4.5294383666150267E-2</v>
      </c>
      <c r="L1022" s="2">
        <f>IF(logVir!L1022="","",logVir!L1022-SKir!L1022*logKir!L1022-SLir!L1022*logHir!L1022-SLir!L1022*logQir!L1022)</f>
        <v>5.3416027999635511E-2</v>
      </c>
      <c r="M1022" s="2">
        <f>IF(logVir!M1022="","",logVir!M1022-SKir!M1022*logKir!M1022-SLir!M1022*logHir!M1022-SLir!M1022*logQir!M1022)</f>
        <v>-0.19775584240286492</v>
      </c>
      <c r="N1022" s="2">
        <f>IF(logVir!N1022="","",logVir!N1022-SKir!N1022*logKir!N1022-SLir!N1022*logHir!N1022-SLir!N1022*logQir!N1022)</f>
        <v>-0.22574618718351061</v>
      </c>
      <c r="O1022" s="2">
        <f>IF(logVir!O1022="","",logVir!O1022-SKir!O1022*logKir!O1022-SLir!O1022*logHir!O1022-SLir!O1022*logQir!O1022)</f>
        <v>-0.53399126969207944</v>
      </c>
    </row>
    <row r="1023" spans="1:15" x14ac:dyDescent="0.55000000000000004">
      <c r="A1023" s="3">
        <v>33</v>
      </c>
      <c r="B1023" s="3">
        <v>28</v>
      </c>
      <c r="I1023" s="3">
        <v>33</v>
      </c>
      <c r="J1023" s="3">
        <v>28</v>
      </c>
      <c r="K1023" s="2">
        <f>IF(logVir!K1023="","",logVir!K1023-SKir!K1023*logKir!K1023-SLir!K1023*logHir!K1023-SLir!K1023*logQir!K1023)</f>
        <v>-8.1363527517126985E-2</v>
      </c>
      <c r="L1023" s="2">
        <f>IF(logVir!L1023="","",logVir!L1023-SKir!L1023*logKir!L1023-SLir!L1023*logHir!L1023-SLir!L1023*logQir!L1023)</f>
        <v>-4.5979446338375078E-2</v>
      </c>
      <c r="M1023" s="2">
        <f>IF(logVir!M1023="","",logVir!M1023-SKir!M1023*logKir!M1023-SLir!M1023*logHir!M1023-SLir!M1023*logQir!M1023)</f>
        <v>2.2921206984076667E-3</v>
      </c>
      <c r="N1023" s="2">
        <f>IF(logVir!N1023="","",logVir!N1023-SKir!N1023*logKir!N1023-SLir!N1023*logHir!N1023-SLir!N1023*logQir!N1023)</f>
        <v>-1.4623458023192148E-2</v>
      </c>
      <c r="O1023" s="2">
        <f>IF(logVir!O1023="","",logVir!O1023-SKir!O1023*logKir!O1023-SLir!O1023*logHir!O1023-SLir!O1023*logQir!O1023)</f>
        <v>-1.3601483145287495E-2</v>
      </c>
    </row>
    <row r="1024" spans="1:15" x14ac:dyDescent="0.55000000000000004">
      <c r="A1024" s="3">
        <v>33</v>
      </c>
      <c r="B1024" s="3">
        <v>29</v>
      </c>
      <c r="I1024" s="3">
        <v>33</v>
      </c>
      <c r="J1024" s="3">
        <v>29</v>
      </c>
      <c r="K1024" s="2">
        <f>IF(logVir!K1024="","",logVir!K1024-SKir!K1024*logKir!K1024-SLir!K1024*logHir!K1024-SLir!K1024*logQir!K1024)</f>
        <v>-0.12975158811699466</v>
      </c>
      <c r="L1024" s="2">
        <f>IF(logVir!L1024="","",logVir!L1024-SKir!L1024*logKir!L1024-SLir!L1024*logHir!L1024-SLir!L1024*logQir!L1024)</f>
        <v>-0.13629098665681583</v>
      </c>
      <c r="M1024" s="2">
        <f>IF(logVir!M1024="","",logVir!M1024-SKir!M1024*logKir!M1024-SLir!M1024*logHir!M1024-SLir!M1024*logQir!M1024)</f>
        <v>5.8976666559935914E-2</v>
      </c>
      <c r="N1024" s="2">
        <f>IF(logVir!N1024="","",logVir!N1024-SKir!N1024*logKir!N1024-SLir!N1024*logHir!N1024-SLir!N1024*logQir!N1024)</f>
        <v>7.1318303264265748E-2</v>
      </c>
      <c r="O1024" s="2">
        <f>IF(logVir!O1024="","",logVir!O1024-SKir!O1024*logKir!O1024-SLir!O1024*logHir!O1024-SLir!O1024*logQir!O1024)</f>
        <v>0.15938660714061501</v>
      </c>
    </row>
    <row r="1025" spans="1:15" x14ac:dyDescent="0.55000000000000004">
      <c r="A1025" s="3">
        <v>33</v>
      </c>
      <c r="B1025" s="3">
        <v>30</v>
      </c>
      <c r="I1025" s="3">
        <v>33</v>
      </c>
      <c r="J1025" s="3">
        <v>30</v>
      </c>
      <c r="K1025" s="2">
        <f>IF(logVir!K1025="","",logVir!K1025-SKir!K1025*logKir!K1025-SLir!K1025*logHir!K1025-SLir!K1025*logQir!K1025)</f>
        <v>-0.24079253068198853</v>
      </c>
      <c r="L1025" s="2">
        <f>IF(logVir!L1025="","",logVir!L1025-SKir!L1025*logKir!L1025-SLir!L1025*logHir!L1025-SLir!L1025*logQir!L1025)</f>
        <v>-0.12936125288934985</v>
      </c>
      <c r="M1025" s="2">
        <f>IF(logVir!M1025="","",logVir!M1025-SKir!M1025*logKir!M1025-SLir!M1025*logHir!M1025-SLir!M1025*logQir!M1025)</f>
        <v>-0.11656824780031835</v>
      </c>
      <c r="N1025" s="2">
        <f>IF(logVir!N1025="","",logVir!N1025-SKir!N1025*logKir!N1025-SLir!N1025*logHir!N1025-SLir!N1025*logQir!N1025)</f>
        <v>-9.0760441252838719E-2</v>
      </c>
      <c r="O1025" s="2">
        <f>IF(logVir!O1025="","",logVir!O1025-SKir!O1025*logKir!O1025-SLir!O1025*logHir!O1025-SLir!O1025*logQir!O1025)</f>
        <v>-5.3944377449259028E-2</v>
      </c>
    </row>
    <row r="1026" spans="1:15" x14ac:dyDescent="0.55000000000000004">
      <c r="A1026" s="3">
        <v>33</v>
      </c>
      <c r="B1026" s="3">
        <v>31</v>
      </c>
      <c r="I1026" s="3">
        <v>33</v>
      </c>
      <c r="J1026" s="3">
        <v>31</v>
      </c>
      <c r="K1026" s="2">
        <f>IF(logVir!K1026="","",logVir!K1026-SKir!K1026*logKir!K1026-SLir!K1026*logHir!K1026-SLir!K1026*logQir!K1026)</f>
        <v>-8.5676564122129636E-2</v>
      </c>
      <c r="L1026" s="2">
        <f>IF(logVir!L1026="","",logVir!L1026-SKir!L1026*logKir!L1026-SLir!L1026*logHir!L1026-SLir!L1026*logQir!L1026)</f>
        <v>3.7981445038107853E-2</v>
      </c>
      <c r="M1026" s="2">
        <f>IF(logVir!M1026="","",logVir!M1026-SKir!M1026*logKir!M1026-SLir!M1026*logHir!M1026-SLir!M1026*logQir!M1026)</f>
        <v>-2.6593528184052015E-2</v>
      </c>
      <c r="N1026" s="2">
        <f>IF(logVir!N1026="","",logVir!N1026-SKir!N1026*logKir!N1026-SLir!N1026*logHir!N1026-SLir!N1026*logQir!N1026)</f>
        <v>2.7081785595337193E-2</v>
      </c>
      <c r="O1026" s="2">
        <f>IF(logVir!O1026="","",logVir!O1026-SKir!O1026*logKir!O1026-SLir!O1026*logHir!O1026-SLir!O1026*logQir!O1026)</f>
        <v>-4.9495261473311611E-2</v>
      </c>
    </row>
    <row r="1027" spans="1:15" x14ac:dyDescent="0.55000000000000004">
      <c r="A1027" s="3">
        <v>34</v>
      </c>
      <c r="B1027" s="3">
        <v>1</v>
      </c>
      <c r="I1027" s="3">
        <v>34</v>
      </c>
      <c r="J1027" s="3">
        <v>1</v>
      </c>
      <c r="K1027" s="2">
        <f>IF(logVir!K1027="","",logVir!K1027-SKir!K1027*logKir!K1027-SLir!K1027*logHir!K1027-SLir!K1027*logQir!K1027)</f>
        <v>-0.26380668982419131</v>
      </c>
      <c r="L1027" s="2">
        <f>IF(logVir!L1027="","",logVir!L1027-SKir!L1027*logKir!L1027-SLir!L1027*logHir!L1027-SLir!L1027*logQir!L1027)</f>
        <v>-0.19405773317067823</v>
      </c>
      <c r="M1027" s="2">
        <f>IF(logVir!M1027="","",logVir!M1027-SKir!M1027*logKir!M1027-SLir!M1027*logHir!M1027-SLir!M1027*logQir!M1027)</f>
        <v>-0.57719572081703618</v>
      </c>
      <c r="N1027" s="2">
        <f>IF(logVir!N1027="","",logVir!N1027-SKir!N1027*logKir!N1027-SLir!N1027*logHir!N1027-SLir!N1027*logQir!N1027)</f>
        <v>-0.49675370094515209</v>
      </c>
      <c r="O1027" s="2">
        <f>IF(logVir!O1027="","",logVir!O1027-SKir!O1027*logKir!O1027-SLir!O1027*logHir!O1027-SLir!O1027*logQir!O1027)</f>
        <v>-0.39059820741055007</v>
      </c>
    </row>
    <row r="1028" spans="1:15" x14ac:dyDescent="0.55000000000000004">
      <c r="A1028" s="3">
        <v>34</v>
      </c>
      <c r="B1028" s="3">
        <v>2</v>
      </c>
      <c r="I1028" s="3">
        <v>34</v>
      </c>
      <c r="J1028" s="3">
        <v>2</v>
      </c>
      <c r="K1028" s="2">
        <f>IF(logVir!K1028="","",logVir!K1028-SKir!K1028*logKir!K1028-SLir!K1028*logHir!K1028-SLir!K1028*logQir!K1028)</f>
        <v>-0.58165652450000194</v>
      </c>
      <c r="L1028" s="2">
        <f>IF(logVir!L1028="","",logVir!L1028-SKir!L1028*logKir!L1028-SLir!L1028*logHir!L1028-SLir!L1028*logQir!L1028)</f>
        <v>-0.52920992761073182</v>
      </c>
      <c r="M1028" s="2">
        <f>IF(logVir!M1028="","",logVir!M1028-SKir!M1028*logKir!M1028-SLir!M1028*logHir!M1028-SLir!M1028*logQir!M1028)</f>
        <v>-0.61589290157097532</v>
      </c>
      <c r="N1028" s="2">
        <f>IF(logVir!N1028="","",logVir!N1028-SKir!N1028*logKir!N1028-SLir!N1028*logHir!N1028-SLir!N1028*logQir!N1028)</f>
        <v>-0.47860687688127623</v>
      </c>
      <c r="O1028" s="2">
        <f>IF(logVir!O1028="","",logVir!O1028-SKir!O1028*logKir!O1028-SLir!O1028*logHir!O1028-SLir!O1028*logQir!O1028)</f>
        <v>-0.43768822280696829</v>
      </c>
    </row>
    <row r="1029" spans="1:15" x14ac:dyDescent="0.55000000000000004">
      <c r="A1029" s="3">
        <v>34</v>
      </c>
      <c r="B1029" s="3">
        <v>3</v>
      </c>
      <c r="I1029" s="3">
        <v>34</v>
      </c>
      <c r="J1029" s="3">
        <v>3</v>
      </c>
      <c r="K1029" s="2">
        <f>IF(logVir!K1029="","",logVir!K1029-SKir!K1029*logKir!K1029-SLir!K1029*logHir!K1029-SLir!K1029*logQir!K1029)</f>
        <v>-0.10382144676594181</v>
      </c>
      <c r="L1029" s="2">
        <f>IF(logVir!L1029="","",logVir!L1029-SKir!L1029*logKir!L1029-SLir!L1029*logHir!L1029-SLir!L1029*logQir!L1029)</f>
        <v>-0.13060707076924308</v>
      </c>
      <c r="M1029" s="2">
        <f>IF(logVir!M1029="","",logVir!M1029-SKir!M1029*logKir!M1029-SLir!M1029*logHir!M1029-SLir!M1029*logQir!M1029)</f>
        <v>-0.23498600916776918</v>
      </c>
      <c r="N1029" s="2">
        <f>IF(logVir!N1029="","",logVir!N1029-SKir!N1029*logKir!N1029-SLir!N1029*logHir!N1029-SLir!N1029*logQir!N1029)</f>
        <v>-0.21691081439805959</v>
      </c>
      <c r="O1029" s="2">
        <f>IF(logVir!O1029="","",logVir!O1029-SKir!O1029*logKir!O1029-SLir!O1029*logHir!O1029-SLir!O1029*logQir!O1029)</f>
        <v>-0.25183529485821293</v>
      </c>
    </row>
    <row r="1030" spans="1:15" x14ac:dyDescent="0.55000000000000004">
      <c r="A1030" s="3">
        <v>34</v>
      </c>
      <c r="B1030" s="3">
        <v>4</v>
      </c>
      <c r="I1030" s="3">
        <v>34</v>
      </c>
      <c r="J1030" s="3">
        <v>4</v>
      </c>
      <c r="K1030" s="2">
        <f>IF(logVir!K1030="","",logVir!K1030-SKir!K1030*logKir!K1030-SLir!K1030*logHir!K1030-SLir!K1030*logQir!K1030)</f>
        <v>-0.21590152669591728</v>
      </c>
      <c r="L1030" s="2">
        <f>IF(logVir!L1030="","",logVir!L1030-SKir!L1030*logKir!L1030-SLir!L1030*logHir!L1030-SLir!L1030*logQir!L1030)</f>
        <v>-0.12466252016274665</v>
      </c>
      <c r="M1030" s="2">
        <f>IF(logVir!M1030="","",logVir!M1030-SKir!M1030*logKir!M1030-SLir!M1030*logHir!M1030-SLir!M1030*logQir!M1030)</f>
        <v>-0.23394194529246987</v>
      </c>
      <c r="N1030" s="2">
        <f>IF(logVir!N1030="","",logVir!N1030-SKir!N1030*logKir!N1030-SLir!N1030*logHir!N1030-SLir!N1030*logQir!N1030)</f>
        <v>2.0547001048141778E-3</v>
      </c>
      <c r="O1030" s="2">
        <f>IF(logVir!O1030="","",logVir!O1030-SKir!O1030*logKir!O1030-SLir!O1030*logHir!O1030-SLir!O1030*logQir!O1030)</f>
        <v>1.2917742829230361E-2</v>
      </c>
    </row>
    <row r="1031" spans="1:15" x14ac:dyDescent="0.55000000000000004">
      <c r="A1031" s="3">
        <v>34</v>
      </c>
      <c r="B1031" s="3">
        <v>5</v>
      </c>
      <c r="I1031" s="3">
        <v>34</v>
      </c>
      <c r="J1031" s="3">
        <v>5</v>
      </c>
      <c r="K1031" s="2">
        <f>IF(logVir!K1031="","",logVir!K1031-SKir!K1031*logKir!K1031-SLir!K1031*logHir!K1031-SLir!K1031*logQir!K1031)</f>
        <v>-0.11456106109305093</v>
      </c>
      <c r="L1031" s="2">
        <f>IF(logVir!L1031="","",logVir!L1031-SKir!L1031*logKir!L1031-SLir!L1031*logHir!L1031-SLir!L1031*logQir!L1031)</f>
        <v>-0.1934540671641109</v>
      </c>
      <c r="M1031" s="2">
        <f>IF(logVir!M1031="","",logVir!M1031-SKir!M1031*logKir!M1031-SLir!M1031*logHir!M1031-SLir!M1031*logQir!M1031)</f>
        <v>-0.24958966222827125</v>
      </c>
      <c r="N1031" s="2">
        <f>IF(logVir!N1031="","",logVir!N1031-SKir!N1031*logKir!N1031-SLir!N1031*logHir!N1031-SLir!N1031*logQir!N1031)</f>
        <v>-0.16992347563307783</v>
      </c>
      <c r="O1031" s="2">
        <f>IF(logVir!O1031="","",logVir!O1031-SKir!O1031*logKir!O1031-SLir!O1031*logHir!O1031-SLir!O1031*logQir!O1031)</f>
        <v>-0.18901755973782125</v>
      </c>
    </row>
    <row r="1032" spans="1:15" x14ac:dyDescent="0.55000000000000004">
      <c r="A1032" s="3">
        <v>34</v>
      </c>
      <c r="B1032" s="3">
        <v>6</v>
      </c>
      <c r="I1032" s="3">
        <v>34</v>
      </c>
      <c r="J1032" s="3">
        <v>6</v>
      </c>
      <c r="K1032" s="2">
        <f>IF(logVir!K1032="","",logVir!K1032-SKir!K1032*logKir!K1032-SLir!K1032*logHir!K1032-SLir!K1032*logQir!K1032)</f>
        <v>-0.3822264497257748</v>
      </c>
      <c r="L1032" s="2">
        <f>IF(logVir!L1032="","",logVir!L1032-SKir!L1032*logKir!L1032-SLir!L1032*logHir!L1032-SLir!L1032*logQir!L1032)</f>
        <v>-0.36790264586365651</v>
      </c>
      <c r="M1032" s="2">
        <f>IF(logVir!M1032="","",logVir!M1032-SKir!M1032*logKir!M1032-SLir!M1032*logHir!M1032-SLir!M1032*logQir!M1032)</f>
        <v>-7.1190575633423347E-2</v>
      </c>
      <c r="N1032" s="2">
        <f>IF(logVir!N1032="","",logVir!N1032-SKir!N1032*logKir!N1032-SLir!N1032*logHir!N1032-SLir!N1032*logQir!N1032)</f>
        <v>-6.2471927206489718E-2</v>
      </c>
      <c r="O1032" s="2">
        <f>IF(logVir!O1032="","",logVir!O1032-SKir!O1032*logKir!O1032-SLir!O1032*logHir!O1032-SLir!O1032*logQir!O1032)</f>
        <v>-9.4878734425584491E-2</v>
      </c>
    </row>
    <row r="1033" spans="1:15" x14ac:dyDescent="0.55000000000000004">
      <c r="A1033" s="3">
        <v>34</v>
      </c>
      <c r="B1033" s="3">
        <v>7</v>
      </c>
      <c r="I1033" s="3">
        <v>34</v>
      </c>
      <c r="J1033" s="3">
        <v>7</v>
      </c>
      <c r="K1033" s="2">
        <f>IF(logVir!K1033="","",logVir!K1033-SKir!K1033*logKir!K1033-SLir!K1033*logHir!K1033-SLir!K1033*logQir!K1033)</f>
        <v>0.22264055054738188</v>
      </c>
      <c r="L1033" s="2">
        <f>IF(logVir!L1033="","",logVir!L1033-SKir!L1033*logKir!L1033-SLir!L1033*logHir!L1033-SLir!L1033*logQir!L1033)</f>
        <v>0.43478031623752156</v>
      </c>
      <c r="M1033" s="2">
        <f>IF(logVir!M1033="","",logVir!M1033-SKir!M1033*logKir!M1033-SLir!M1033*logHir!M1033-SLir!M1033*logQir!M1033)</f>
        <v>0.32856670010921729</v>
      </c>
      <c r="N1033" s="2">
        <f>IF(logVir!N1033="","",logVir!N1033-SKir!N1033*logKir!N1033-SLir!N1033*logHir!N1033-SLir!N1033*logQir!N1033)</f>
        <v>0.51616670884588478</v>
      </c>
      <c r="O1033" s="2">
        <f>IF(logVir!O1033="","",logVir!O1033-SKir!O1033*logKir!O1033-SLir!O1033*logHir!O1033-SLir!O1033*logQir!O1033)</f>
        <v>0.45308396179119415</v>
      </c>
    </row>
    <row r="1034" spans="1:15" x14ac:dyDescent="0.55000000000000004">
      <c r="A1034" s="3">
        <v>34</v>
      </c>
      <c r="B1034" s="3">
        <v>8</v>
      </c>
      <c r="I1034" s="3">
        <v>34</v>
      </c>
      <c r="J1034" s="3">
        <v>8</v>
      </c>
      <c r="K1034" s="2">
        <f>IF(logVir!K1034="","",logVir!K1034-SKir!K1034*logKir!K1034-SLir!K1034*logHir!K1034-SLir!K1034*logQir!K1034)</f>
        <v>1.6277877647566465E-2</v>
      </c>
      <c r="L1034" s="2">
        <f>IF(logVir!L1034="","",logVir!L1034-SKir!L1034*logKir!L1034-SLir!L1034*logHir!L1034-SLir!L1034*logQir!L1034)</f>
        <v>0.15993461026669631</v>
      </c>
      <c r="M1034" s="2">
        <f>IF(logVir!M1034="","",logVir!M1034-SKir!M1034*logKir!M1034-SLir!M1034*logHir!M1034-SLir!M1034*logQir!M1034)</f>
        <v>-0.35271621905296091</v>
      </c>
      <c r="N1034" s="2">
        <f>IF(logVir!N1034="","",logVir!N1034-SKir!N1034*logKir!N1034-SLir!N1034*logHir!N1034-SLir!N1034*logQir!N1034)</f>
        <v>-0.46820469006375137</v>
      </c>
      <c r="O1034" s="2">
        <f>IF(logVir!O1034="","",logVir!O1034-SKir!O1034*logKir!O1034-SLir!O1034*logHir!O1034-SLir!O1034*logQir!O1034)</f>
        <v>-0.4175748047903643</v>
      </c>
    </row>
    <row r="1035" spans="1:15" x14ac:dyDescent="0.55000000000000004">
      <c r="A1035" s="3">
        <v>34</v>
      </c>
      <c r="B1035" s="3">
        <v>9</v>
      </c>
      <c r="I1035" s="3">
        <v>34</v>
      </c>
      <c r="J1035" s="3">
        <v>9</v>
      </c>
      <c r="K1035" s="2">
        <f>IF(logVir!K1035="","",logVir!K1035-SKir!K1035*logKir!K1035-SLir!K1035*logHir!K1035-SLir!K1035*logQir!K1035)</f>
        <v>-7.7853434909548713E-2</v>
      </c>
      <c r="L1035" s="2">
        <f>IF(logVir!L1035="","",logVir!L1035-SKir!L1035*logKir!L1035-SLir!L1035*logHir!L1035-SLir!L1035*logQir!L1035)</f>
        <v>-0.15968982434752085</v>
      </c>
      <c r="M1035" s="2">
        <f>IF(logVir!M1035="","",logVir!M1035-SKir!M1035*logKir!M1035-SLir!M1035*logHir!M1035-SLir!M1035*logQir!M1035)</f>
        <v>-0.26494387131869535</v>
      </c>
      <c r="N1035" s="2">
        <f>IF(logVir!N1035="","",logVir!N1035-SKir!N1035*logKir!N1035-SLir!N1035*logHir!N1035-SLir!N1035*logQir!N1035)</f>
        <v>-0.27307748523411729</v>
      </c>
      <c r="O1035" s="2">
        <f>IF(logVir!O1035="","",logVir!O1035-SKir!O1035*logKir!O1035-SLir!O1035*logHir!O1035-SLir!O1035*logQir!O1035)</f>
        <v>-0.31569076329676848</v>
      </c>
    </row>
    <row r="1036" spans="1:15" x14ac:dyDescent="0.55000000000000004">
      <c r="A1036" s="3">
        <v>34</v>
      </c>
      <c r="B1036" s="3">
        <v>10</v>
      </c>
      <c r="I1036" s="3">
        <v>34</v>
      </c>
      <c r="J1036" s="3">
        <v>10</v>
      </c>
      <c r="K1036" s="2">
        <f>IF(logVir!K1036="","",logVir!K1036-SKir!K1036*logKir!K1036-SLir!K1036*logHir!K1036-SLir!K1036*logQir!K1036)</f>
        <v>-7.212642047104223E-2</v>
      </c>
      <c r="L1036" s="2">
        <f>IF(logVir!L1036="","",logVir!L1036-SKir!L1036*logKir!L1036-SLir!L1036*logHir!L1036-SLir!L1036*logQir!L1036)</f>
        <v>0.16418232612682288</v>
      </c>
      <c r="M1036" s="2">
        <f>IF(logVir!M1036="","",logVir!M1036-SKir!M1036*logKir!M1036-SLir!M1036*logHir!M1036-SLir!M1036*logQir!M1036)</f>
        <v>0.1787698072362402</v>
      </c>
      <c r="N1036" s="2">
        <f>IF(logVir!N1036="","",logVir!N1036-SKir!N1036*logKir!N1036-SLir!N1036*logHir!N1036-SLir!N1036*logQir!N1036)</f>
        <v>0.32453698653361185</v>
      </c>
      <c r="O1036" s="2">
        <f>IF(logVir!O1036="","",logVir!O1036-SKir!O1036*logKir!O1036-SLir!O1036*logHir!O1036-SLir!O1036*logQir!O1036)</f>
        <v>0.2231274494901867</v>
      </c>
    </row>
    <row r="1037" spans="1:15" x14ac:dyDescent="0.55000000000000004">
      <c r="A1037" s="3">
        <v>34</v>
      </c>
      <c r="B1037" s="3">
        <v>11</v>
      </c>
      <c r="I1037" s="3">
        <v>34</v>
      </c>
      <c r="J1037" s="3">
        <v>11</v>
      </c>
      <c r="K1037" s="2">
        <f>IF(logVir!K1037="","",logVir!K1037-SKir!K1037*logKir!K1037-SLir!K1037*logHir!K1037-SLir!K1037*logQir!K1037)</f>
        <v>-9.8725655083256009E-2</v>
      </c>
      <c r="L1037" s="2">
        <f>IF(logVir!L1037="","",logVir!L1037-SKir!L1037*logKir!L1037-SLir!L1037*logHir!L1037-SLir!L1037*logQir!L1037)</f>
        <v>0.57798798199951251</v>
      </c>
      <c r="M1037" s="2">
        <f>IF(logVir!M1037="","",logVir!M1037-SKir!M1037*logKir!M1037-SLir!M1037*logHir!M1037-SLir!M1037*logQir!M1037)</f>
        <v>5.0721403679283024E-2</v>
      </c>
      <c r="N1037" s="2">
        <f>IF(logVir!N1037="","",logVir!N1037-SKir!N1037*logKir!N1037-SLir!N1037*logHir!N1037-SLir!N1037*logQir!N1037)</f>
        <v>-1.2283378152937037E-2</v>
      </c>
      <c r="O1037" s="2">
        <f>IF(logVir!O1037="","",logVir!O1037-SKir!O1037*logKir!O1037-SLir!O1037*logHir!O1037-SLir!O1037*logQir!O1037)</f>
        <v>0.16865872900123968</v>
      </c>
    </row>
    <row r="1038" spans="1:15" x14ac:dyDescent="0.55000000000000004">
      <c r="A1038" s="3">
        <v>34</v>
      </c>
      <c r="B1038" s="3">
        <v>12</v>
      </c>
      <c r="I1038" s="3">
        <v>34</v>
      </c>
      <c r="J1038" s="3">
        <v>12</v>
      </c>
      <c r="K1038" s="2">
        <f>IF(logVir!K1038="","",logVir!K1038-SKir!K1038*logKir!K1038-SLir!K1038*logHir!K1038-SLir!K1038*logQir!K1038)</f>
        <v>-7.3506526688277299E-2</v>
      </c>
      <c r="L1038" s="2">
        <f>IF(logVir!L1038="","",logVir!L1038-SKir!L1038*logKir!L1038-SLir!L1038*logHir!L1038-SLir!L1038*logQir!L1038)</f>
        <v>-6.4121175165253355E-2</v>
      </c>
      <c r="M1038" s="2">
        <f>IF(logVir!M1038="","",logVir!M1038-SKir!M1038*logKir!M1038-SLir!M1038*logHir!M1038-SLir!M1038*logQir!M1038)</f>
        <v>-3.7767391471016667E-2</v>
      </c>
      <c r="N1038" s="2">
        <f>IF(logVir!N1038="","",logVir!N1038-SKir!N1038*logKir!N1038-SLir!N1038*logHir!N1038-SLir!N1038*logQir!N1038)</f>
        <v>-4.4799901544008189E-2</v>
      </c>
      <c r="O1038" s="2">
        <f>IF(logVir!O1038="","",logVir!O1038-SKir!O1038*logKir!O1038-SLir!O1038*logHir!O1038-SLir!O1038*logQir!O1038)</f>
        <v>-0.11580918369217344</v>
      </c>
    </row>
    <row r="1039" spans="1:15" x14ac:dyDescent="0.55000000000000004">
      <c r="A1039" s="3">
        <v>34</v>
      </c>
      <c r="B1039" s="3">
        <v>13</v>
      </c>
      <c r="I1039" s="3">
        <v>34</v>
      </c>
      <c r="J1039" s="3">
        <v>13</v>
      </c>
      <c r="K1039" s="2">
        <f>IF(logVir!K1039="","",logVir!K1039-SKir!K1039*logKir!K1039-SLir!K1039*logHir!K1039-SLir!K1039*logQir!K1039)</f>
        <v>1.6838138060946815</v>
      </c>
      <c r="L1039" s="2">
        <f>IF(logVir!L1039="","",logVir!L1039-SKir!L1039*logKir!L1039-SLir!L1039*logHir!L1039-SLir!L1039*logQir!L1039)</f>
        <v>2.0907641211578367</v>
      </c>
      <c r="M1039" s="2">
        <f>IF(logVir!M1039="","",logVir!M1039-SKir!M1039*logKir!M1039-SLir!M1039*logHir!M1039-SLir!M1039*logQir!M1039)</f>
        <v>0.3089138394815692</v>
      </c>
      <c r="N1039" s="2">
        <f>IF(logVir!N1039="","",logVir!N1039-SKir!N1039*logKir!N1039-SLir!N1039*logHir!N1039-SLir!N1039*logQir!N1039)</f>
        <v>0.48745690623337923</v>
      </c>
      <c r="O1039" s="2">
        <f>IF(logVir!O1039="","",logVir!O1039-SKir!O1039*logKir!O1039-SLir!O1039*logHir!O1039-SLir!O1039*logQir!O1039)</f>
        <v>0.22187148475915563</v>
      </c>
    </row>
    <row r="1040" spans="1:15" x14ac:dyDescent="0.55000000000000004">
      <c r="A1040" s="3">
        <v>34</v>
      </c>
      <c r="B1040" s="3">
        <v>14</v>
      </c>
      <c r="I1040" s="3">
        <v>34</v>
      </c>
      <c r="J1040" s="3">
        <v>14</v>
      </c>
      <c r="K1040" s="2">
        <f>IF(logVir!K1040="","",logVir!K1040-SKir!K1040*logKir!K1040-SLir!K1040*logHir!K1040-SLir!K1040*logQir!K1040)</f>
        <v>8.5482854071043141E-2</v>
      </c>
      <c r="L1040" s="2">
        <f>IF(logVir!L1040="","",logVir!L1040-SKir!L1040*logKir!L1040-SLir!L1040*logHir!L1040-SLir!L1040*logQir!L1040)</f>
        <v>0.21245639312983097</v>
      </c>
      <c r="M1040" s="2">
        <f>IF(logVir!M1040="","",logVir!M1040-SKir!M1040*logKir!M1040-SLir!M1040*logHir!M1040-SLir!M1040*logQir!M1040)</f>
        <v>-0.1526468276213232</v>
      </c>
      <c r="N1040" s="2">
        <f>IF(logVir!N1040="","",logVir!N1040-SKir!N1040*logKir!N1040-SLir!N1040*logHir!N1040-SLir!N1040*logQir!N1040)</f>
        <v>-3.2543499375054574E-2</v>
      </c>
      <c r="O1040" s="2">
        <f>IF(logVir!O1040="","",logVir!O1040-SKir!O1040*logKir!O1040-SLir!O1040*logHir!O1040-SLir!O1040*logQir!O1040)</f>
        <v>4.4894116315908145E-2</v>
      </c>
    </row>
    <row r="1041" spans="1:15" x14ac:dyDescent="0.55000000000000004">
      <c r="A1041" s="3">
        <v>34</v>
      </c>
      <c r="B1041" s="3">
        <v>15</v>
      </c>
      <c r="I1041" s="3">
        <v>34</v>
      </c>
      <c r="J1041" s="3">
        <v>15</v>
      </c>
      <c r="K1041" s="2">
        <f>IF(logVir!K1041="","",logVir!K1041-SKir!K1041*logKir!K1041-SLir!K1041*logHir!K1041-SLir!K1041*logQir!K1041)</f>
        <v>0.14065113999903248</v>
      </c>
      <c r="L1041" s="2">
        <f>IF(logVir!L1041="","",logVir!L1041-SKir!L1041*logKir!L1041-SLir!L1041*logHir!L1041-SLir!L1041*logQir!L1041)</f>
        <v>9.3383853961413882E-3</v>
      </c>
      <c r="M1041" s="2">
        <f>IF(logVir!M1041="","",logVir!M1041-SKir!M1041*logKir!M1041-SLir!M1041*logHir!M1041-SLir!M1041*logQir!M1041)</f>
        <v>-0.17821495853151326</v>
      </c>
      <c r="N1041" s="2">
        <f>IF(logVir!N1041="","",logVir!N1041-SKir!N1041*logKir!N1041-SLir!N1041*logHir!N1041-SLir!N1041*logQir!N1041)</f>
        <v>-5.6776695847843762E-2</v>
      </c>
      <c r="O1041" s="2">
        <f>IF(logVir!O1041="","",logVir!O1041-SKir!O1041*logKir!O1041-SLir!O1041*logHir!O1041-SLir!O1041*logQir!O1041)</f>
        <v>6.4419739101634552E-2</v>
      </c>
    </row>
    <row r="1042" spans="1:15" x14ac:dyDescent="0.55000000000000004">
      <c r="A1042" s="3">
        <v>34</v>
      </c>
      <c r="B1042" s="3">
        <v>16</v>
      </c>
      <c r="I1042" s="3">
        <v>34</v>
      </c>
      <c r="J1042" s="3">
        <v>16</v>
      </c>
      <c r="K1042" s="2">
        <f>IF(logVir!K1042="","",logVir!K1042-SKir!K1042*logKir!K1042-SLir!K1042*logHir!K1042-SLir!K1042*logQir!K1042)</f>
        <v>-4.7672821352181843E-2</v>
      </c>
      <c r="L1042" s="2">
        <f>IF(logVir!L1042="","",logVir!L1042-SKir!L1042*logKir!L1042-SLir!L1042*logHir!L1042-SLir!L1042*logQir!L1042)</f>
        <v>5.1800339913193577E-2</v>
      </c>
      <c r="M1042" s="2">
        <f>IF(logVir!M1042="","",logVir!M1042-SKir!M1042*logKir!M1042-SLir!M1042*logHir!M1042-SLir!M1042*logQir!M1042)</f>
        <v>4.4467326099313517E-2</v>
      </c>
      <c r="N1042" s="2">
        <f>IF(logVir!N1042="","",logVir!N1042-SKir!N1042*logKir!N1042-SLir!N1042*logHir!N1042-SLir!N1042*logQir!N1042)</f>
        <v>0.1736298436546867</v>
      </c>
      <c r="O1042" s="2">
        <f>IF(logVir!O1042="","",logVir!O1042-SKir!O1042*logKir!O1042-SLir!O1042*logHir!O1042-SLir!O1042*logQir!O1042)</f>
        <v>0.20005041547148197</v>
      </c>
    </row>
    <row r="1043" spans="1:15" x14ac:dyDescent="0.55000000000000004">
      <c r="A1043" s="3">
        <v>34</v>
      </c>
      <c r="B1043" s="3">
        <v>17</v>
      </c>
      <c r="I1043" s="3">
        <v>34</v>
      </c>
      <c r="J1043" s="3">
        <v>17</v>
      </c>
      <c r="K1043" s="2">
        <f>IF(logVir!K1043="","",logVir!K1043-SKir!K1043*logKir!K1043-SLir!K1043*logHir!K1043-SLir!K1043*logQir!K1043)</f>
        <v>-5.4350165311630561E-2</v>
      </c>
      <c r="L1043" s="2">
        <f>IF(logVir!L1043="","",logVir!L1043-SKir!L1043*logKir!L1043-SLir!L1043*logHir!L1043-SLir!L1043*logQir!L1043)</f>
        <v>3.5198096152615481E-2</v>
      </c>
      <c r="M1043" s="2">
        <f>IF(logVir!M1043="","",logVir!M1043-SKir!M1043*logKir!M1043-SLir!M1043*logHir!M1043-SLir!M1043*logQir!M1043)</f>
        <v>-0.14954128741791442</v>
      </c>
      <c r="N1043" s="2">
        <f>IF(logVir!N1043="","",logVir!N1043-SKir!N1043*logKir!N1043-SLir!N1043*logHir!N1043-SLir!N1043*logQir!N1043)</f>
        <v>-0.13430456598346438</v>
      </c>
      <c r="O1043" s="2">
        <f>IF(logVir!O1043="","",logVir!O1043-SKir!O1043*logKir!O1043-SLir!O1043*logHir!O1043-SLir!O1043*logQir!O1043)</f>
        <v>-0.14910565728282338</v>
      </c>
    </row>
    <row r="1044" spans="1:15" x14ac:dyDescent="0.55000000000000004">
      <c r="A1044" s="3">
        <v>34</v>
      </c>
      <c r="B1044" s="3">
        <v>18</v>
      </c>
      <c r="I1044" s="3">
        <v>34</v>
      </c>
      <c r="J1044" s="3">
        <v>18</v>
      </c>
      <c r="K1044" s="2">
        <f>IF(logVir!K1044="","",logVir!K1044-SKir!K1044*logKir!K1044-SLir!K1044*logHir!K1044-SLir!K1044*logQir!K1044)</f>
        <v>-0.19683298574742708</v>
      </c>
      <c r="L1044" s="2">
        <f>IF(logVir!L1044="","",logVir!L1044-SKir!L1044*logKir!L1044-SLir!L1044*logHir!L1044-SLir!L1044*logQir!L1044)</f>
        <v>-0.27732102841342143</v>
      </c>
      <c r="M1044" s="2">
        <f>IF(logVir!M1044="","",logVir!M1044-SKir!M1044*logKir!M1044-SLir!M1044*logHir!M1044-SLir!M1044*logQir!M1044)</f>
        <v>-9.3629813239619469E-2</v>
      </c>
      <c r="N1044" s="2">
        <f>IF(logVir!N1044="","",logVir!N1044-SKir!N1044*logKir!N1044-SLir!N1044*logHir!N1044-SLir!N1044*logQir!N1044)</f>
        <v>-0.1308021052012186</v>
      </c>
      <c r="O1044" s="2">
        <f>IF(logVir!O1044="","",logVir!O1044-SKir!O1044*logKir!O1044-SLir!O1044*logHir!O1044-SLir!O1044*logQir!O1044)</f>
        <v>-8.4620034183777795E-2</v>
      </c>
    </row>
    <row r="1045" spans="1:15" x14ac:dyDescent="0.55000000000000004">
      <c r="A1045" s="3">
        <v>34</v>
      </c>
      <c r="B1045" s="3">
        <v>19</v>
      </c>
      <c r="I1045" s="3">
        <v>34</v>
      </c>
      <c r="J1045" s="3">
        <v>19</v>
      </c>
      <c r="K1045" s="2">
        <f>IF(logVir!K1045="","",logVir!K1045-SKir!K1045*logKir!K1045-SLir!K1045*logHir!K1045-SLir!K1045*logQir!K1045)</f>
        <v>0.25069827291678165</v>
      </c>
      <c r="L1045" s="2">
        <f>IF(logVir!L1045="","",logVir!L1045-SKir!L1045*logKir!L1045-SLir!L1045*logHir!L1045-SLir!L1045*logQir!L1045)</f>
        <v>0.18513630681631782</v>
      </c>
      <c r="M1045" s="2">
        <f>IF(logVir!M1045="","",logVir!M1045-SKir!M1045*logKir!M1045-SLir!M1045*logHir!M1045-SLir!M1045*logQir!M1045)</f>
        <v>0.24974730580188897</v>
      </c>
      <c r="N1045" s="2">
        <f>IF(logVir!N1045="","",logVir!N1045-SKir!N1045*logKir!N1045-SLir!N1045*logHir!N1045-SLir!N1045*logQir!N1045)</f>
        <v>0.2699152785326604</v>
      </c>
      <c r="O1045" s="2">
        <f>IF(logVir!O1045="","",logVir!O1045-SKir!O1045*logKir!O1045-SLir!O1045*logHir!O1045-SLir!O1045*logQir!O1045)</f>
        <v>0.11897856314310273</v>
      </c>
    </row>
    <row r="1046" spans="1:15" x14ac:dyDescent="0.55000000000000004">
      <c r="A1046" s="3">
        <v>34</v>
      </c>
      <c r="B1046" s="3">
        <v>20</v>
      </c>
      <c r="I1046" s="3">
        <v>34</v>
      </c>
      <c r="J1046" s="3">
        <v>20</v>
      </c>
      <c r="K1046" s="2">
        <f>IF(logVir!K1046="","",logVir!K1046-SKir!K1046*logKir!K1046-SLir!K1046*logHir!K1046-SLir!K1046*logQir!K1046)</f>
        <v>0.14096952858669229</v>
      </c>
      <c r="L1046" s="2">
        <f>IF(logVir!L1046="","",logVir!L1046-SKir!L1046*logKir!L1046-SLir!L1046*logHir!L1046-SLir!L1046*logQir!L1046)</f>
        <v>9.052626252842437E-2</v>
      </c>
      <c r="M1046" s="2">
        <f>IF(logVir!M1046="","",logVir!M1046-SKir!M1046*logKir!M1046-SLir!M1046*logHir!M1046-SLir!M1046*logQir!M1046)</f>
        <v>0.15135073540221</v>
      </c>
      <c r="N1046" s="2">
        <f>IF(logVir!N1046="","",logVir!N1046-SKir!N1046*logKir!N1046-SLir!N1046*logHir!N1046-SLir!N1046*logQir!N1046)</f>
        <v>0.20737437927809713</v>
      </c>
      <c r="O1046" s="2">
        <f>IF(logVir!O1046="","",logVir!O1046-SKir!O1046*logKir!O1046-SLir!O1046*logHir!O1046-SLir!O1046*logQir!O1046)</f>
        <v>0.11098846318700745</v>
      </c>
    </row>
    <row r="1047" spans="1:15" x14ac:dyDescent="0.55000000000000004">
      <c r="A1047" s="3">
        <v>34</v>
      </c>
      <c r="B1047" s="3">
        <v>21</v>
      </c>
      <c r="I1047" s="3">
        <v>34</v>
      </c>
      <c r="J1047" s="3">
        <v>21</v>
      </c>
      <c r="K1047" s="2">
        <f>IF(logVir!K1047="","",logVir!K1047-SKir!K1047*logKir!K1047-SLir!K1047*logHir!K1047-SLir!K1047*logQir!K1047)</f>
        <v>-5.9096473911645145E-2</v>
      </c>
      <c r="L1047" s="2">
        <f>IF(logVir!L1047="","",logVir!L1047-SKir!L1047*logKir!L1047-SLir!L1047*logHir!L1047-SLir!L1047*logQir!L1047)</f>
        <v>4.4345757702416347E-2</v>
      </c>
      <c r="M1047" s="2">
        <f>IF(logVir!M1047="","",logVir!M1047-SKir!M1047*logKir!M1047-SLir!M1047*logHir!M1047-SLir!M1047*logQir!M1047)</f>
        <v>-5.0751544746318794E-2</v>
      </c>
      <c r="N1047" s="2">
        <f>IF(logVir!N1047="","",logVir!N1047-SKir!N1047*logKir!N1047-SLir!N1047*logHir!N1047-SLir!N1047*logQir!N1047)</f>
        <v>-6.725244936761772E-2</v>
      </c>
      <c r="O1047" s="2">
        <f>IF(logVir!O1047="","",logVir!O1047-SKir!O1047*logKir!O1047-SLir!O1047*logHir!O1047-SLir!O1047*logQir!O1047)</f>
        <v>-0.12325454217699691</v>
      </c>
    </row>
    <row r="1048" spans="1:15" x14ac:dyDescent="0.55000000000000004">
      <c r="A1048" s="3">
        <v>34</v>
      </c>
      <c r="B1048" s="3">
        <v>22</v>
      </c>
      <c r="I1048" s="3">
        <v>34</v>
      </c>
      <c r="J1048" s="3">
        <v>22</v>
      </c>
      <c r="K1048" s="2">
        <f>IF(logVir!K1048="","",logVir!K1048-SKir!K1048*logKir!K1048-SLir!K1048*logHir!K1048-SLir!K1048*logQir!K1048)</f>
        <v>3.1848631051743057E-2</v>
      </c>
      <c r="L1048" s="2">
        <f>IF(logVir!L1048="","",logVir!L1048-SKir!L1048*logKir!L1048-SLir!L1048*logHir!L1048-SLir!L1048*logQir!L1048)</f>
        <v>7.7075770441402403E-2</v>
      </c>
      <c r="M1048" s="2">
        <f>IF(logVir!M1048="","",logVir!M1048-SKir!M1048*logKir!M1048-SLir!M1048*logHir!M1048-SLir!M1048*logQir!M1048)</f>
        <v>4.1635940968931529E-4</v>
      </c>
      <c r="N1048" s="2">
        <f>IF(logVir!N1048="","",logVir!N1048-SKir!N1048*logKir!N1048-SLir!N1048*logHir!N1048-SLir!N1048*logQir!N1048)</f>
        <v>4.8034529169331201E-2</v>
      </c>
      <c r="O1048" s="2">
        <f>IF(logVir!O1048="","",logVir!O1048-SKir!O1048*logKir!O1048-SLir!O1048*logHir!O1048-SLir!O1048*logQir!O1048)</f>
        <v>1.3330326664018163E-2</v>
      </c>
    </row>
    <row r="1049" spans="1:15" x14ac:dyDescent="0.55000000000000004">
      <c r="A1049" s="3">
        <v>34</v>
      </c>
      <c r="B1049" s="3">
        <v>23</v>
      </c>
      <c r="I1049" s="3">
        <v>34</v>
      </c>
      <c r="J1049" s="3">
        <v>23</v>
      </c>
      <c r="K1049" s="2">
        <f>IF(logVir!K1049="","",logVir!K1049-SKir!K1049*logKir!K1049-SLir!K1049*logHir!K1049-SLir!K1049*logQir!K1049)</f>
        <v>-0.13641892808041539</v>
      </c>
      <c r="L1049" s="2">
        <f>IF(logVir!L1049="","",logVir!L1049-SKir!L1049*logKir!L1049-SLir!L1049*logHir!L1049-SLir!L1049*logQir!L1049)</f>
        <v>-0.20652610480769443</v>
      </c>
      <c r="M1049" s="2">
        <f>IF(logVir!M1049="","",logVir!M1049-SKir!M1049*logKir!M1049-SLir!M1049*logHir!M1049-SLir!M1049*logQir!M1049)</f>
        <v>-0.13179981003133537</v>
      </c>
      <c r="N1049" s="2">
        <f>IF(logVir!N1049="","",logVir!N1049-SKir!N1049*logKir!N1049-SLir!N1049*logHir!N1049-SLir!N1049*logQir!N1049)</f>
        <v>-0.10728281094391603</v>
      </c>
      <c r="O1049" s="2">
        <f>IF(logVir!O1049="","",logVir!O1049-SKir!O1049*logKir!O1049-SLir!O1049*logHir!O1049-SLir!O1049*logQir!O1049)</f>
        <v>-6.9462171640523568E-2</v>
      </c>
    </row>
    <row r="1050" spans="1:15" x14ac:dyDescent="0.55000000000000004">
      <c r="A1050" s="3">
        <v>34</v>
      </c>
      <c r="B1050" s="3">
        <v>24</v>
      </c>
      <c r="I1050" s="3">
        <v>34</v>
      </c>
      <c r="J1050" s="3">
        <v>24</v>
      </c>
      <c r="K1050" s="2">
        <f>IF(logVir!K1050="","",logVir!K1050-SKir!K1050*logKir!K1050-SLir!K1050*logHir!K1050-SLir!K1050*logQir!K1050)</f>
        <v>2.7382071855341354E-2</v>
      </c>
      <c r="L1050" s="2">
        <f>IF(logVir!L1050="","",logVir!L1050-SKir!L1050*logKir!L1050-SLir!L1050*logHir!L1050-SLir!L1050*logQir!L1050)</f>
        <v>-2.6277718396344713E-2</v>
      </c>
      <c r="M1050" s="2">
        <f>IF(logVir!M1050="","",logVir!M1050-SKir!M1050*logKir!M1050-SLir!M1050*logHir!M1050-SLir!M1050*logQir!M1050)</f>
        <v>4.2288981455098087E-2</v>
      </c>
      <c r="N1050" s="2">
        <f>IF(logVir!N1050="","",logVir!N1050-SKir!N1050*logKir!N1050-SLir!N1050*logHir!N1050-SLir!N1050*logQir!N1050)</f>
        <v>-7.4337038838714037E-2</v>
      </c>
      <c r="O1050" s="2">
        <f>IF(logVir!O1050="","",logVir!O1050-SKir!O1050*logKir!O1050-SLir!O1050*logHir!O1050-SLir!O1050*logQir!O1050)</f>
        <v>6.9621358310566955E-2</v>
      </c>
    </row>
    <row r="1051" spans="1:15" x14ac:dyDescent="0.55000000000000004">
      <c r="A1051" s="3">
        <v>34</v>
      </c>
      <c r="B1051" s="3">
        <v>25</v>
      </c>
      <c r="I1051" s="3">
        <v>34</v>
      </c>
      <c r="J1051" s="3">
        <v>25</v>
      </c>
      <c r="K1051" s="2">
        <f>IF(logVir!K1051="","",logVir!K1051-SKir!K1051*logKir!K1051-SLir!K1051*logHir!K1051-SLir!K1051*logQir!K1051)</f>
        <v>-7.7614894512177984E-2</v>
      </c>
      <c r="L1051" s="2">
        <f>IF(logVir!L1051="","",logVir!L1051-SKir!L1051*logKir!L1051-SLir!L1051*logHir!L1051-SLir!L1051*logQir!L1051)</f>
        <v>-2.3499085554356064E-2</v>
      </c>
      <c r="M1051" s="2">
        <f>IF(logVir!M1051="","",logVir!M1051-SKir!M1051*logKir!M1051-SLir!M1051*logHir!M1051-SLir!M1051*logQir!M1051)</f>
        <v>-0.13707598487135436</v>
      </c>
      <c r="N1051" s="2">
        <f>IF(logVir!N1051="","",logVir!N1051-SKir!N1051*logKir!N1051-SLir!N1051*logHir!N1051-SLir!N1051*logQir!N1051)</f>
        <v>-0.10703708755668691</v>
      </c>
      <c r="O1051" s="2">
        <f>IF(logVir!O1051="","",logVir!O1051-SKir!O1051*logKir!O1051-SLir!O1051*logHir!O1051-SLir!O1051*logQir!O1051)</f>
        <v>-0.12064109459712036</v>
      </c>
    </row>
    <row r="1052" spans="1:15" x14ac:dyDescent="0.55000000000000004">
      <c r="A1052" s="3">
        <v>34</v>
      </c>
      <c r="B1052" s="3">
        <v>26</v>
      </c>
      <c r="I1052" s="3">
        <v>34</v>
      </c>
      <c r="J1052" s="3">
        <v>26</v>
      </c>
      <c r="K1052" s="2">
        <f>IF(logVir!K1052="","",logVir!K1052-SKir!K1052*logKir!K1052-SLir!K1052*logHir!K1052-SLir!K1052*logQir!K1052)</f>
        <v>-0.20217991024763038</v>
      </c>
      <c r="L1052" s="2">
        <f>IF(logVir!L1052="","",logVir!L1052-SKir!L1052*logKir!L1052-SLir!L1052*logHir!L1052-SLir!L1052*logQir!L1052)</f>
        <v>-0.33499716999039569</v>
      </c>
      <c r="M1052" s="2">
        <f>IF(logVir!M1052="","",logVir!M1052-SKir!M1052*logKir!M1052-SLir!M1052*logHir!M1052-SLir!M1052*logQir!M1052)</f>
        <v>-0.40832296443464089</v>
      </c>
      <c r="N1052" s="2">
        <f>IF(logVir!N1052="","",logVir!N1052-SKir!N1052*logKir!N1052-SLir!N1052*logHir!N1052-SLir!N1052*logQir!N1052)</f>
        <v>-0.38636107944251813</v>
      </c>
      <c r="O1052" s="2">
        <f>IF(logVir!O1052="","",logVir!O1052-SKir!O1052*logKir!O1052-SLir!O1052*logHir!O1052-SLir!O1052*logQir!O1052)</f>
        <v>-0.39404017817742287</v>
      </c>
    </row>
    <row r="1053" spans="1:15" x14ac:dyDescent="0.55000000000000004">
      <c r="A1053" s="3">
        <v>34</v>
      </c>
      <c r="B1053" s="3">
        <v>27</v>
      </c>
      <c r="I1053" s="3">
        <v>34</v>
      </c>
      <c r="J1053" s="3">
        <v>27</v>
      </c>
      <c r="K1053" s="2">
        <f>IF(logVir!K1053="","",logVir!K1053-SKir!K1053*logKir!K1053-SLir!K1053*logHir!K1053-SLir!K1053*logQir!K1053)</f>
        <v>-0.15976041781693229</v>
      </c>
      <c r="L1053" s="2">
        <f>IF(logVir!L1053="","",logVir!L1053-SKir!L1053*logKir!L1053-SLir!L1053*logHir!L1053-SLir!L1053*logQir!L1053)</f>
        <v>-4.0149674250865991E-2</v>
      </c>
      <c r="M1053" s="2">
        <f>IF(logVir!M1053="","",logVir!M1053-SKir!M1053*logKir!M1053-SLir!M1053*logHir!M1053-SLir!M1053*logQir!M1053)</f>
        <v>-8.7787038767493761E-2</v>
      </c>
      <c r="N1053" s="2">
        <f>IF(logVir!N1053="","",logVir!N1053-SKir!N1053*logKir!N1053-SLir!N1053*logHir!N1053-SLir!N1053*logQir!N1053)</f>
        <v>-5.1811123894163244E-2</v>
      </c>
      <c r="O1053" s="2">
        <f>IF(logVir!O1053="","",logVir!O1053-SKir!O1053*logKir!O1053-SLir!O1053*logHir!O1053-SLir!O1053*logQir!O1053)</f>
        <v>-5.1622767853278968E-2</v>
      </c>
    </row>
    <row r="1054" spans="1:15" x14ac:dyDescent="0.55000000000000004">
      <c r="A1054" s="3">
        <v>34</v>
      </c>
      <c r="B1054" s="3">
        <v>28</v>
      </c>
      <c r="I1054" s="3">
        <v>34</v>
      </c>
      <c r="J1054" s="3">
        <v>28</v>
      </c>
      <c r="K1054" s="2">
        <f>IF(logVir!K1054="","",logVir!K1054-SKir!K1054*logKir!K1054-SLir!K1054*logHir!K1054-SLir!K1054*logQir!K1054)</f>
        <v>-2.8260850312409776E-2</v>
      </c>
      <c r="L1054" s="2">
        <f>IF(logVir!L1054="","",logVir!L1054-SKir!L1054*logKir!L1054-SLir!L1054*logHir!L1054-SLir!L1054*logQir!L1054)</f>
        <v>-0.1536553270748503</v>
      </c>
      <c r="M1054" s="2">
        <f>IF(logVir!M1054="","",logVir!M1054-SKir!M1054*logKir!M1054-SLir!M1054*logHir!M1054-SLir!M1054*logQir!M1054)</f>
        <v>-0.12197550962769016</v>
      </c>
      <c r="N1054" s="2">
        <f>IF(logVir!N1054="","",logVir!N1054-SKir!N1054*logKir!N1054-SLir!N1054*logHir!N1054-SLir!N1054*logQir!N1054)</f>
        <v>-0.12510532013315034</v>
      </c>
      <c r="O1054" s="2">
        <f>IF(logVir!O1054="","",logVir!O1054-SKir!O1054*logKir!O1054-SLir!O1054*logHir!O1054-SLir!O1054*logQir!O1054)</f>
        <v>-0.11862567734110376</v>
      </c>
    </row>
    <row r="1055" spans="1:15" x14ac:dyDescent="0.55000000000000004">
      <c r="A1055" s="3">
        <v>34</v>
      </c>
      <c r="B1055" s="3">
        <v>29</v>
      </c>
      <c r="I1055" s="3">
        <v>34</v>
      </c>
      <c r="J1055" s="3">
        <v>29</v>
      </c>
      <c r="K1055" s="2">
        <f>IF(logVir!K1055="","",logVir!K1055-SKir!K1055*logKir!K1055-SLir!K1055*logHir!K1055-SLir!K1055*logQir!K1055)</f>
        <v>1.5960234586691286E-2</v>
      </c>
      <c r="L1055" s="2">
        <f>IF(logVir!L1055="","",logVir!L1055-SKir!L1055*logKir!L1055-SLir!L1055*logHir!L1055-SLir!L1055*logQir!L1055)</f>
        <v>4.2010084040466404E-2</v>
      </c>
      <c r="M1055" s="2">
        <f>IF(logVir!M1055="","",logVir!M1055-SKir!M1055*logKir!M1055-SLir!M1055*logHir!M1055-SLir!M1055*logQir!M1055)</f>
        <v>0.13054728795375117</v>
      </c>
      <c r="N1055" s="2">
        <f>IF(logVir!N1055="","",logVir!N1055-SKir!N1055*logKir!N1055-SLir!N1055*logHir!N1055-SLir!N1055*logQir!N1055)</f>
        <v>3.0321685357422613E-3</v>
      </c>
      <c r="O1055" s="2">
        <f>IF(logVir!O1055="","",logVir!O1055-SKir!O1055*logKir!O1055-SLir!O1055*logHir!O1055-SLir!O1055*logQir!O1055)</f>
        <v>-2.8122872953151416E-2</v>
      </c>
    </row>
    <row r="1056" spans="1:15" x14ac:dyDescent="0.55000000000000004">
      <c r="A1056" s="3">
        <v>34</v>
      </c>
      <c r="B1056" s="3">
        <v>30</v>
      </c>
      <c r="I1056" s="3">
        <v>34</v>
      </c>
      <c r="J1056" s="3">
        <v>30</v>
      </c>
      <c r="K1056" s="2">
        <f>IF(logVir!K1056="","",logVir!K1056-SKir!K1056*logKir!K1056-SLir!K1056*logHir!K1056-SLir!K1056*logQir!K1056)</f>
        <v>3.2116832544653348E-2</v>
      </c>
      <c r="L1056" s="2">
        <f>IF(logVir!L1056="","",logVir!L1056-SKir!L1056*logKir!L1056-SLir!L1056*logHir!L1056-SLir!L1056*logQir!L1056)</f>
        <v>-1.4350074741914534E-2</v>
      </c>
      <c r="M1056" s="2">
        <f>IF(logVir!M1056="","",logVir!M1056-SKir!M1056*logKir!M1056-SLir!M1056*logHir!M1056-SLir!M1056*logQir!M1056)</f>
        <v>-7.2746024318782965E-2</v>
      </c>
      <c r="N1056" s="2">
        <f>IF(logVir!N1056="","",logVir!N1056-SKir!N1056*logKir!N1056-SLir!N1056*logHir!N1056-SLir!N1056*logQir!N1056)</f>
        <v>-9.2054170288243531E-2</v>
      </c>
      <c r="O1056" s="2">
        <f>IF(logVir!O1056="","",logVir!O1056-SKir!O1056*logKir!O1056-SLir!O1056*logHir!O1056-SLir!O1056*logQir!O1056)</f>
        <v>-9.759541041431391E-2</v>
      </c>
    </row>
    <row r="1057" spans="1:15" x14ac:dyDescent="0.55000000000000004">
      <c r="A1057" s="3">
        <v>34</v>
      </c>
      <c r="B1057" s="3">
        <v>31</v>
      </c>
      <c r="I1057" s="3">
        <v>34</v>
      </c>
      <c r="J1057" s="3">
        <v>31</v>
      </c>
      <c r="K1057" s="2">
        <f>IF(logVir!K1057="","",logVir!K1057-SKir!K1057*logKir!K1057-SLir!K1057*logHir!K1057-SLir!K1057*logQir!K1057)</f>
        <v>-0.15817775232555176</v>
      </c>
      <c r="L1057" s="2">
        <f>IF(logVir!L1057="","",logVir!L1057-SKir!L1057*logKir!L1057-SLir!L1057*logHir!L1057-SLir!L1057*logQir!L1057)</f>
        <v>-0.12149137477258422</v>
      </c>
      <c r="M1057" s="2">
        <f>IF(logVir!M1057="","",logVir!M1057-SKir!M1057*logKir!M1057-SLir!M1057*logHir!M1057-SLir!M1057*logQir!M1057)</f>
        <v>-0.10868376180541997</v>
      </c>
      <c r="N1057" s="2">
        <f>IF(logVir!N1057="","",logVir!N1057-SKir!N1057*logKir!N1057-SLir!N1057*logHir!N1057-SLir!N1057*logQir!N1057)</f>
        <v>-0.14364461294363842</v>
      </c>
      <c r="O1057" s="2">
        <f>IF(logVir!O1057="","",logVir!O1057-SKir!O1057*logKir!O1057-SLir!O1057*logHir!O1057-SLir!O1057*logQir!O1057)</f>
        <v>-0.20242525159977895</v>
      </c>
    </row>
    <row r="1058" spans="1:15" x14ac:dyDescent="0.55000000000000004">
      <c r="A1058" s="3">
        <v>35</v>
      </c>
      <c r="B1058" s="3">
        <v>1</v>
      </c>
      <c r="I1058" s="3">
        <v>35</v>
      </c>
      <c r="J1058" s="3">
        <v>1</v>
      </c>
      <c r="K1058" s="2">
        <f>IF(logVir!K1058="","",logVir!K1058-SKir!K1058*logKir!K1058-SLir!K1058*logHir!K1058-SLir!K1058*logQir!K1058)</f>
        <v>-0.16975692294733855</v>
      </c>
      <c r="L1058" s="2">
        <f>IF(logVir!L1058="","",logVir!L1058-SKir!L1058*logKir!L1058-SLir!L1058*logHir!L1058-SLir!L1058*logQir!L1058)</f>
        <v>-0.29223691583507677</v>
      </c>
      <c r="M1058" s="2">
        <f>IF(logVir!M1058="","",logVir!M1058-SKir!M1058*logKir!M1058-SLir!M1058*logHir!M1058-SLir!M1058*logQir!M1058)</f>
        <v>-0.33158413198120523</v>
      </c>
      <c r="N1058" s="2">
        <f>IF(logVir!N1058="","",logVir!N1058-SKir!N1058*logKir!N1058-SLir!N1058*logHir!N1058-SLir!N1058*logQir!N1058)</f>
        <v>-0.32979243932275809</v>
      </c>
      <c r="O1058" s="2">
        <f>IF(logVir!O1058="","",logVir!O1058-SKir!O1058*logKir!O1058-SLir!O1058*logHir!O1058-SLir!O1058*logQir!O1058)</f>
        <v>-0.26534985472448697</v>
      </c>
    </row>
    <row r="1059" spans="1:15" x14ac:dyDescent="0.55000000000000004">
      <c r="A1059" s="3">
        <v>35</v>
      </c>
      <c r="B1059" s="3">
        <v>2</v>
      </c>
      <c r="I1059" s="3">
        <v>35</v>
      </c>
      <c r="J1059" s="3">
        <v>2</v>
      </c>
      <c r="K1059" s="2">
        <f>IF(logVir!K1059="","",logVir!K1059-SKir!K1059*logKir!K1059-SLir!K1059*logHir!K1059-SLir!K1059*logQir!K1059)</f>
        <v>-3.3813959846381469E-2</v>
      </c>
      <c r="L1059" s="2">
        <f>IF(logVir!L1059="","",logVir!L1059-SKir!L1059*logKir!L1059-SLir!L1059*logHir!L1059-SLir!L1059*logQir!L1059)</f>
        <v>0.1323327891839331</v>
      </c>
      <c r="M1059" s="2">
        <f>IF(logVir!M1059="","",logVir!M1059-SKir!M1059*logKir!M1059-SLir!M1059*logHir!M1059-SLir!M1059*logQir!M1059)</f>
        <v>-5.8518717843196899E-2</v>
      </c>
      <c r="N1059" s="2">
        <f>IF(logVir!N1059="","",logVir!N1059-SKir!N1059*logKir!N1059-SLir!N1059*logHir!N1059-SLir!N1059*logQir!N1059)</f>
        <v>6.6393163949896306E-3</v>
      </c>
      <c r="O1059" s="2">
        <f>IF(logVir!O1059="","",logVir!O1059-SKir!O1059*logKir!O1059-SLir!O1059*logHir!O1059-SLir!O1059*logQir!O1059)</f>
        <v>-0.21998046865373549</v>
      </c>
    </row>
    <row r="1060" spans="1:15" x14ac:dyDescent="0.55000000000000004">
      <c r="A1060" s="3">
        <v>35</v>
      </c>
      <c r="B1060" s="3">
        <v>3</v>
      </c>
      <c r="I1060" s="3">
        <v>35</v>
      </c>
      <c r="J1060" s="3">
        <v>3</v>
      </c>
      <c r="K1060" s="2">
        <f>IF(logVir!K1060="","",logVir!K1060-SKir!K1060*logKir!K1060-SLir!K1060*logHir!K1060-SLir!K1060*logQir!K1060)</f>
        <v>-0.48872829161199211</v>
      </c>
      <c r="L1060" s="2">
        <f>IF(logVir!L1060="","",logVir!L1060-SKir!L1060*logKir!L1060-SLir!L1060*logHir!L1060-SLir!L1060*logQir!L1060)</f>
        <v>-0.21397706822252324</v>
      </c>
      <c r="M1060" s="2">
        <f>IF(logVir!M1060="","",logVir!M1060-SKir!M1060*logKir!M1060-SLir!M1060*logHir!M1060-SLir!M1060*logQir!M1060)</f>
        <v>-0.44005697189835902</v>
      </c>
      <c r="N1060" s="2">
        <f>IF(logVir!N1060="","",logVir!N1060-SKir!N1060*logKir!N1060-SLir!N1060*logHir!N1060-SLir!N1060*logQir!N1060)</f>
        <v>-0.32790633163738631</v>
      </c>
      <c r="O1060" s="2">
        <f>IF(logVir!O1060="","",logVir!O1060-SKir!O1060*logKir!O1060-SLir!O1060*logHir!O1060-SLir!O1060*logQir!O1060)</f>
        <v>-0.28221860124767734</v>
      </c>
    </row>
    <row r="1061" spans="1:15" x14ac:dyDescent="0.55000000000000004">
      <c r="A1061" s="3">
        <v>35</v>
      </c>
      <c r="B1061" s="3">
        <v>4</v>
      </c>
      <c r="I1061" s="3">
        <v>35</v>
      </c>
      <c r="J1061" s="3">
        <v>4</v>
      </c>
      <c r="K1061" s="2">
        <f>IF(logVir!K1061="","",logVir!K1061-SKir!K1061*logKir!K1061-SLir!K1061*logHir!K1061-SLir!K1061*logQir!K1061)</f>
        <v>0.42256641501290004</v>
      </c>
      <c r="L1061" s="2">
        <f>IF(logVir!L1061="","",logVir!L1061-SKir!L1061*logKir!L1061-SLir!L1061*logHir!L1061-SLir!L1061*logQir!L1061)</f>
        <v>-3.755669424691524E-2</v>
      </c>
      <c r="M1061" s="2">
        <f>IF(logVir!M1061="","",logVir!M1061-SKir!M1061*logKir!M1061-SLir!M1061*logHir!M1061-SLir!M1061*logQir!M1061)</f>
        <v>-0.26074100361117325</v>
      </c>
      <c r="N1061" s="2">
        <f>IF(logVir!N1061="","",logVir!N1061-SKir!N1061*logKir!N1061-SLir!N1061*logHir!N1061-SLir!N1061*logQir!N1061)</f>
        <v>-0.34867411501296053</v>
      </c>
      <c r="O1061" s="2">
        <f>IF(logVir!O1061="","",logVir!O1061-SKir!O1061*logKir!O1061-SLir!O1061*logHir!O1061-SLir!O1061*logQir!O1061)</f>
        <v>-0.28741183902600015</v>
      </c>
    </row>
    <row r="1062" spans="1:15" x14ac:dyDescent="0.55000000000000004">
      <c r="A1062" s="3">
        <v>35</v>
      </c>
      <c r="B1062" s="3">
        <v>5</v>
      </c>
      <c r="I1062" s="3">
        <v>35</v>
      </c>
      <c r="J1062" s="3">
        <v>5</v>
      </c>
      <c r="K1062" s="2">
        <f>IF(logVir!K1062="","",logVir!K1062-SKir!K1062*logKir!K1062-SLir!K1062*logHir!K1062-SLir!K1062*logQir!K1062)</f>
        <v>9.0612353517814409E-2</v>
      </c>
      <c r="L1062" s="2">
        <f>IF(logVir!L1062="","",logVir!L1062-SKir!L1062*logKir!L1062-SLir!L1062*logHir!L1062-SLir!L1062*logQir!L1062)</f>
        <v>7.3348589589345703E-2</v>
      </c>
      <c r="M1062" s="2">
        <f>IF(logVir!M1062="","",logVir!M1062-SKir!M1062*logKir!M1062-SLir!M1062*logHir!M1062-SLir!M1062*logQir!M1062)</f>
        <v>-9.3959320331032381E-3</v>
      </c>
      <c r="N1062" s="2">
        <f>IF(logVir!N1062="","",logVir!N1062-SKir!N1062*logKir!N1062-SLir!N1062*logHir!N1062-SLir!N1062*logQir!N1062)</f>
        <v>0.14282191032845287</v>
      </c>
      <c r="O1062" s="2">
        <f>IF(logVir!O1062="","",logVir!O1062-SKir!O1062*logKir!O1062-SLir!O1062*logHir!O1062-SLir!O1062*logQir!O1062)</f>
        <v>9.6654720564374921E-2</v>
      </c>
    </row>
    <row r="1063" spans="1:15" x14ac:dyDescent="0.55000000000000004">
      <c r="A1063" s="3">
        <v>35</v>
      </c>
      <c r="B1063" s="3">
        <v>6</v>
      </c>
      <c r="I1063" s="3">
        <v>35</v>
      </c>
      <c r="J1063" s="3">
        <v>6</v>
      </c>
      <c r="K1063" s="2">
        <f>IF(logVir!K1063="","",logVir!K1063-SKir!K1063*logKir!K1063-SLir!K1063*logHir!K1063-SLir!K1063*logQir!K1063)</f>
        <v>0.47709089621052342</v>
      </c>
      <c r="L1063" s="2">
        <f>IF(logVir!L1063="","",logVir!L1063-SKir!L1063*logKir!L1063-SLir!L1063*logHir!L1063-SLir!L1063*logQir!L1063)</f>
        <v>0.35952545147248782</v>
      </c>
      <c r="M1063" s="2">
        <f>IF(logVir!M1063="","",logVir!M1063-SKir!M1063*logKir!M1063-SLir!M1063*logHir!M1063-SLir!M1063*logQir!M1063)</f>
        <v>0.61180163547575495</v>
      </c>
      <c r="N1063" s="2">
        <f>IF(logVir!N1063="","",logVir!N1063-SKir!N1063*logKir!N1063-SLir!N1063*logHir!N1063-SLir!N1063*logQir!N1063)</f>
        <v>0.60350768948604239</v>
      </c>
      <c r="O1063" s="2">
        <f>IF(logVir!O1063="","",logVir!O1063-SKir!O1063*logKir!O1063-SLir!O1063*logHir!O1063-SLir!O1063*logQir!O1063)</f>
        <v>0.65208042868071869</v>
      </c>
    </row>
    <row r="1064" spans="1:15" x14ac:dyDescent="0.55000000000000004">
      <c r="A1064" s="3">
        <v>35</v>
      </c>
      <c r="B1064" s="3">
        <v>7</v>
      </c>
      <c r="I1064" s="3">
        <v>35</v>
      </c>
      <c r="J1064" s="3">
        <v>7</v>
      </c>
      <c r="K1064" s="2">
        <f>IF(logVir!K1064="","",logVir!K1064-SKir!K1064*logKir!K1064-SLir!K1064*logHir!K1064-SLir!K1064*logQir!K1064)</f>
        <v>0.1028486878374491</v>
      </c>
      <c r="L1064" s="2">
        <f>IF(logVir!L1064="","",logVir!L1064-SKir!L1064*logKir!L1064-SLir!L1064*logHir!L1064-SLir!L1064*logQir!L1064)</f>
        <v>0.56655252722531124</v>
      </c>
      <c r="M1064" s="2">
        <f>IF(logVir!M1064="","",logVir!M1064-SKir!M1064*logKir!M1064-SLir!M1064*logHir!M1064-SLir!M1064*logQir!M1064)</f>
        <v>0.41504758633150135</v>
      </c>
      <c r="N1064" s="2">
        <f>IF(logVir!N1064="","",logVir!N1064-SKir!N1064*logKir!N1064-SLir!N1064*logHir!N1064-SLir!N1064*logQir!N1064)</f>
        <v>0.41715235271235496</v>
      </c>
      <c r="O1064" s="2">
        <f>IF(logVir!O1064="","",logVir!O1064-SKir!O1064*logKir!O1064-SLir!O1064*logHir!O1064-SLir!O1064*logQir!O1064)</f>
        <v>-2.0261470659916937E-2</v>
      </c>
    </row>
    <row r="1065" spans="1:15" x14ac:dyDescent="0.55000000000000004">
      <c r="A1065" s="3">
        <v>35</v>
      </c>
      <c r="B1065" s="3">
        <v>8</v>
      </c>
      <c r="I1065" s="3">
        <v>35</v>
      </c>
      <c r="J1065" s="3">
        <v>8</v>
      </c>
      <c r="K1065" s="2">
        <f>IF(logVir!K1065="","",logVir!K1065-SKir!K1065*logKir!K1065-SLir!K1065*logHir!K1065-SLir!K1065*logQir!K1065)</f>
        <v>0.39707765167876347</v>
      </c>
      <c r="L1065" s="2">
        <f>IF(logVir!L1065="","",logVir!L1065-SKir!L1065*logKir!L1065-SLir!L1065*logHir!L1065-SLir!L1065*logQir!L1065)</f>
        <v>7.8850162413247993E-2</v>
      </c>
      <c r="M1065" s="2">
        <f>IF(logVir!M1065="","",logVir!M1065-SKir!M1065*logKir!M1065-SLir!M1065*logHir!M1065-SLir!M1065*logQir!M1065)</f>
        <v>-7.1888466818803828E-2</v>
      </c>
      <c r="N1065" s="2">
        <f>IF(logVir!N1065="","",logVir!N1065-SKir!N1065*logKir!N1065-SLir!N1065*logHir!N1065-SLir!N1065*logQir!N1065)</f>
        <v>-4.9719455276158432E-2</v>
      </c>
      <c r="O1065" s="2">
        <f>IF(logVir!O1065="","",logVir!O1065-SKir!O1065*logKir!O1065-SLir!O1065*logHir!O1065-SLir!O1065*logQir!O1065)</f>
        <v>0.27862411661926761</v>
      </c>
    </row>
    <row r="1066" spans="1:15" x14ac:dyDescent="0.55000000000000004">
      <c r="A1066" s="3">
        <v>35</v>
      </c>
      <c r="B1066" s="3">
        <v>9</v>
      </c>
      <c r="I1066" s="3">
        <v>35</v>
      </c>
      <c r="J1066" s="3">
        <v>9</v>
      </c>
      <c r="K1066" s="2">
        <f>IF(logVir!K1066="","",logVir!K1066-SKir!K1066*logKir!K1066-SLir!K1066*logHir!K1066-SLir!K1066*logQir!K1066)</f>
        <v>7.1635186427453576E-2</v>
      </c>
      <c r="L1066" s="2">
        <f>IF(logVir!L1066="","",logVir!L1066-SKir!L1066*logKir!L1066-SLir!L1066*logHir!L1066-SLir!L1066*logQir!L1066)</f>
        <v>-3.2572591876598299E-2</v>
      </c>
      <c r="M1066" s="2">
        <f>IF(logVir!M1066="","",logVir!M1066-SKir!M1066*logKir!M1066-SLir!M1066*logHir!M1066-SLir!M1066*logQir!M1066)</f>
        <v>-6.7258778551189224E-2</v>
      </c>
      <c r="N1066" s="2">
        <f>IF(logVir!N1066="","",logVir!N1066-SKir!N1066*logKir!N1066-SLir!N1066*logHir!N1066-SLir!N1066*logQir!N1066)</f>
        <v>8.2467281977508675E-2</v>
      </c>
      <c r="O1066" s="2">
        <f>IF(logVir!O1066="","",logVir!O1066-SKir!O1066*logKir!O1066-SLir!O1066*logHir!O1066-SLir!O1066*logQir!O1066)</f>
        <v>0.18807304906275707</v>
      </c>
    </row>
    <row r="1067" spans="1:15" x14ac:dyDescent="0.55000000000000004">
      <c r="A1067" s="3">
        <v>35</v>
      </c>
      <c r="B1067" s="3">
        <v>10</v>
      </c>
      <c r="I1067" s="3">
        <v>35</v>
      </c>
      <c r="J1067" s="3">
        <v>10</v>
      </c>
      <c r="K1067" s="2">
        <f>IF(logVir!K1067="","",logVir!K1067-SKir!K1067*logKir!K1067-SLir!K1067*logHir!K1067-SLir!K1067*logQir!K1067)</f>
        <v>2.5506341526987889E-3</v>
      </c>
      <c r="L1067" s="2">
        <f>IF(logVir!L1067="","",logVir!L1067-SKir!L1067*logKir!L1067-SLir!L1067*logHir!L1067-SLir!L1067*logQir!L1067)</f>
        <v>-1.8988900594344231</v>
      </c>
      <c r="M1067" s="2">
        <f>IF(logVir!M1067="","",logVir!M1067-SKir!M1067*logKir!M1067-SLir!M1067*logHir!M1067-SLir!M1067*logQir!M1067)</f>
        <v>-2.4494831404230815</v>
      </c>
      <c r="N1067" s="2">
        <f>IF(logVir!N1067="","",logVir!N1067-SKir!N1067*logKir!N1067-SLir!N1067*logHir!N1067-SLir!N1067*logQir!N1067)</f>
        <v>-1.7429059702474488</v>
      </c>
      <c r="O1067" s="2">
        <f>IF(logVir!O1067="","",logVir!O1067-SKir!O1067*logKir!O1067-SLir!O1067*logHir!O1067-SLir!O1067*logQir!O1067)</f>
        <v>-1.8269038860545115</v>
      </c>
    </row>
    <row r="1068" spans="1:15" x14ac:dyDescent="0.55000000000000004">
      <c r="A1068" s="3">
        <v>35</v>
      </c>
      <c r="B1068" s="3">
        <v>11</v>
      </c>
      <c r="I1068" s="3">
        <v>35</v>
      </c>
      <c r="J1068" s="3">
        <v>11</v>
      </c>
      <c r="K1068" s="2">
        <f>IF(logVir!K1068="","",logVir!K1068-SKir!K1068*logKir!K1068-SLir!K1068*logHir!K1068-SLir!K1068*logQir!K1068)</f>
        <v>2.3958136251899909E-2</v>
      </c>
      <c r="L1068" s="2">
        <f>IF(logVir!L1068="","",logVir!L1068-SKir!L1068*logKir!L1068-SLir!L1068*logHir!L1068-SLir!L1068*logQir!L1068)</f>
        <v>0.19992618758629191</v>
      </c>
      <c r="M1068" s="2">
        <f>IF(logVir!M1068="","",logVir!M1068-SKir!M1068*logKir!M1068-SLir!M1068*logHir!M1068-SLir!M1068*logQir!M1068)</f>
        <v>0.26823214561585712</v>
      </c>
      <c r="N1068" s="2">
        <f>IF(logVir!N1068="","",logVir!N1068-SKir!N1068*logKir!N1068-SLir!N1068*logHir!N1068-SLir!N1068*logQir!N1068)</f>
        <v>0.17987922137201201</v>
      </c>
      <c r="O1068" s="2">
        <f>IF(logVir!O1068="","",logVir!O1068-SKir!O1068*logKir!O1068-SLir!O1068*logHir!O1068-SLir!O1068*logQir!O1068)</f>
        <v>0.31885350665812512</v>
      </c>
    </row>
    <row r="1069" spans="1:15" x14ac:dyDescent="0.55000000000000004">
      <c r="A1069" s="3">
        <v>35</v>
      </c>
      <c r="B1069" s="3">
        <v>12</v>
      </c>
      <c r="I1069" s="3">
        <v>35</v>
      </c>
      <c r="J1069" s="3">
        <v>12</v>
      </c>
      <c r="K1069" s="2">
        <f>IF(logVir!K1069="","",logVir!K1069-SKir!K1069*logKir!K1069-SLir!K1069*logHir!K1069-SLir!K1069*logQir!K1069)</f>
        <v>-0.66119742227565559</v>
      </c>
      <c r="L1069" s="2">
        <f>IF(logVir!L1069="","",logVir!L1069-SKir!L1069*logKir!L1069-SLir!L1069*logHir!L1069-SLir!L1069*logQir!L1069)</f>
        <v>-0.55931891991638238</v>
      </c>
      <c r="M1069" s="2">
        <f>IF(logVir!M1069="","",logVir!M1069-SKir!M1069*logKir!M1069-SLir!M1069*logHir!M1069-SLir!M1069*logQir!M1069)</f>
        <v>-0.77326493340603053</v>
      </c>
      <c r="N1069" s="2">
        <f>IF(logVir!N1069="","",logVir!N1069-SKir!N1069*logKir!N1069-SLir!N1069*logHir!N1069-SLir!N1069*logQir!N1069)</f>
        <v>-0.72339507828622307</v>
      </c>
      <c r="O1069" s="2">
        <f>IF(logVir!O1069="","",logVir!O1069-SKir!O1069*logKir!O1069-SLir!O1069*logHir!O1069-SLir!O1069*logQir!O1069)</f>
        <v>-0.68133699611462217</v>
      </c>
    </row>
    <row r="1070" spans="1:15" x14ac:dyDescent="0.55000000000000004">
      <c r="A1070" s="3">
        <v>35</v>
      </c>
      <c r="B1070" s="3">
        <v>13</v>
      </c>
      <c r="I1070" s="3">
        <v>35</v>
      </c>
      <c r="J1070" s="3">
        <v>13</v>
      </c>
      <c r="K1070" s="2" t="str">
        <f>IF(logVir!K1070="","",logVir!K1070-SKir!K1070*logKir!K1070-SLir!K1070*logHir!K1070-SLir!K1070*logQir!K1070)</f>
        <v/>
      </c>
      <c r="L1070" s="2">
        <f>IF(logVir!L1070="","",logVir!L1070-SKir!L1070*logKir!L1070-SLir!L1070*logHir!L1070-SLir!L1070*logQir!L1070)</f>
        <v>-0.7241669912926243</v>
      </c>
      <c r="M1070" s="2">
        <f>IF(logVir!M1070="","",logVir!M1070-SKir!M1070*logKir!M1070-SLir!M1070*logHir!M1070-SLir!M1070*logQir!M1070)</f>
        <v>-2.7884544434105032</v>
      </c>
      <c r="N1070" s="2">
        <f>IF(logVir!N1070="","",logVir!N1070-SKir!N1070*logKir!N1070-SLir!N1070*logHir!N1070-SLir!N1070*logQir!N1070)</f>
        <v>-2.9942398109227604</v>
      </c>
      <c r="O1070" s="2">
        <f>IF(logVir!O1070="","",logVir!O1070-SKir!O1070*logKir!O1070-SLir!O1070*logHir!O1070-SLir!O1070*logQir!O1070)</f>
        <v>-3.1639059289111362</v>
      </c>
    </row>
    <row r="1071" spans="1:15" x14ac:dyDescent="0.55000000000000004">
      <c r="A1071" s="3">
        <v>35</v>
      </c>
      <c r="B1071" s="3">
        <v>14</v>
      </c>
      <c r="I1071" s="3">
        <v>35</v>
      </c>
      <c r="J1071" s="3">
        <v>14</v>
      </c>
      <c r="K1071" s="2">
        <f>IF(logVir!K1071="","",logVir!K1071-SKir!K1071*logKir!K1071-SLir!K1071*logHir!K1071-SLir!K1071*logQir!K1071)</f>
        <v>0.57098140094046823</v>
      </c>
      <c r="L1071" s="2">
        <f>IF(logVir!L1071="","",logVir!L1071-SKir!L1071*logKir!L1071-SLir!L1071*logHir!L1071-SLir!L1071*logQir!L1071)</f>
        <v>0.47927866116837425</v>
      </c>
      <c r="M1071" s="2">
        <f>IF(logVir!M1071="","",logVir!M1071-SKir!M1071*logKir!M1071-SLir!M1071*logHir!M1071-SLir!M1071*logQir!M1071)</f>
        <v>0.22112536616365031</v>
      </c>
      <c r="N1071" s="2">
        <f>IF(logVir!N1071="","",logVir!N1071-SKir!N1071*logKir!N1071-SLir!N1071*logHir!N1071-SLir!N1071*logQir!N1071)</f>
        <v>0.40804839664476156</v>
      </c>
      <c r="O1071" s="2">
        <f>IF(logVir!O1071="","",logVir!O1071-SKir!O1071*logKir!O1071-SLir!O1071*logHir!O1071-SLir!O1071*logQir!O1071)</f>
        <v>0.24712380957299304</v>
      </c>
    </row>
    <row r="1072" spans="1:15" x14ac:dyDescent="0.55000000000000004">
      <c r="A1072" s="3">
        <v>35</v>
      </c>
      <c r="B1072" s="3">
        <v>15</v>
      </c>
      <c r="I1072" s="3">
        <v>35</v>
      </c>
      <c r="J1072" s="3">
        <v>15</v>
      </c>
      <c r="K1072" s="2">
        <f>IF(logVir!K1072="","",logVir!K1072-SKir!K1072*logKir!K1072-SLir!K1072*logHir!K1072-SLir!K1072*logQir!K1072)</f>
        <v>1.4744859444552727E-2</v>
      </c>
      <c r="L1072" s="2">
        <f>IF(logVir!L1072="","",logVir!L1072-SKir!L1072*logKir!L1072-SLir!L1072*logHir!L1072-SLir!L1072*logQir!L1072)</f>
        <v>6.3058527879966492E-2</v>
      </c>
      <c r="M1072" s="2">
        <f>IF(logVir!M1072="","",logVir!M1072-SKir!M1072*logKir!M1072-SLir!M1072*logHir!M1072-SLir!M1072*logQir!M1072)</f>
        <v>-0.26725032605983295</v>
      </c>
      <c r="N1072" s="2">
        <f>IF(logVir!N1072="","",logVir!N1072-SKir!N1072*logKir!N1072-SLir!N1072*logHir!N1072-SLir!N1072*logQir!N1072)</f>
        <v>-0.27661922208753659</v>
      </c>
      <c r="O1072" s="2">
        <f>IF(logVir!O1072="","",logVir!O1072-SKir!O1072*logKir!O1072-SLir!O1072*logHir!O1072-SLir!O1072*logQir!O1072)</f>
        <v>-3.0892765882776382E-2</v>
      </c>
    </row>
    <row r="1073" spans="1:15" x14ac:dyDescent="0.55000000000000004">
      <c r="A1073" s="3">
        <v>35</v>
      </c>
      <c r="B1073" s="3">
        <v>16</v>
      </c>
      <c r="I1073" s="3">
        <v>35</v>
      </c>
      <c r="J1073" s="3">
        <v>16</v>
      </c>
      <c r="K1073" s="2">
        <f>IF(logVir!K1073="","",logVir!K1073-SKir!K1073*logKir!K1073-SLir!K1073*logHir!K1073-SLir!K1073*logQir!K1073)</f>
        <v>0.29396135575708043</v>
      </c>
      <c r="L1073" s="2">
        <f>IF(logVir!L1073="","",logVir!L1073-SKir!L1073*logKir!L1073-SLir!L1073*logHir!L1073-SLir!L1073*logQir!L1073)</f>
        <v>-1.2656784344583949</v>
      </c>
      <c r="M1073" s="2">
        <f>IF(logVir!M1073="","",logVir!M1073-SKir!M1073*logKir!M1073-SLir!M1073*logHir!M1073-SLir!M1073*logQir!M1073)</f>
        <v>0.37413273388339063</v>
      </c>
      <c r="N1073" s="2">
        <f>IF(logVir!N1073="","",logVir!N1073-SKir!N1073*logKir!N1073-SLir!N1073*logHir!N1073-SLir!N1073*logQir!N1073)</f>
        <v>-1.5799907228422827</v>
      </c>
      <c r="O1073" s="2">
        <f>IF(logVir!O1073="","",logVir!O1073-SKir!O1073*logKir!O1073-SLir!O1073*logHir!O1073-SLir!O1073*logQir!O1073)</f>
        <v>-2.0056461700858388</v>
      </c>
    </row>
    <row r="1074" spans="1:15" x14ac:dyDescent="0.55000000000000004">
      <c r="A1074" s="3">
        <v>35</v>
      </c>
      <c r="B1074" s="3">
        <v>17</v>
      </c>
      <c r="I1074" s="3">
        <v>35</v>
      </c>
      <c r="J1074" s="3">
        <v>17</v>
      </c>
      <c r="K1074" s="2">
        <f>IF(logVir!K1074="","",logVir!K1074-SKir!K1074*logKir!K1074-SLir!K1074*logHir!K1074-SLir!K1074*logQir!K1074)</f>
        <v>-3.7444977138930483E-3</v>
      </c>
      <c r="L1074" s="2">
        <f>IF(logVir!L1074="","",logVir!L1074-SKir!L1074*logKir!L1074-SLir!L1074*logHir!L1074-SLir!L1074*logQir!L1074)</f>
        <v>0.15281699315729902</v>
      </c>
      <c r="M1074" s="2">
        <f>IF(logVir!M1074="","",logVir!M1074-SKir!M1074*logKir!M1074-SLir!M1074*logHir!M1074-SLir!M1074*logQir!M1074)</f>
        <v>3.8441672417054595E-2</v>
      </c>
      <c r="N1074" s="2">
        <f>IF(logVir!N1074="","",logVir!N1074-SKir!N1074*logKir!N1074-SLir!N1074*logHir!N1074-SLir!N1074*logQir!N1074)</f>
        <v>-7.3330366807412256E-2</v>
      </c>
      <c r="O1074" s="2">
        <f>IF(logVir!O1074="","",logVir!O1074-SKir!O1074*logKir!O1074-SLir!O1074*logHir!O1074-SLir!O1074*logQir!O1074)</f>
        <v>-0.14393504532157281</v>
      </c>
    </row>
    <row r="1075" spans="1:15" x14ac:dyDescent="0.55000000000000004">
      <c r="A1075" s="3">
        <v>35</v>
      </c>
      <c r="B1075" s="3">
        <v>18</v>
      </c>
      <c r="I1075" s="3">
        <v>35</v>
      </c>
      <c r="J1075" s="3">
        <v>18</v>
      </c>
      <c r="K1075" s="2">
        <f>IF(logVir!K1075="","",logVir!K1075-SKir!K1075*logKir!K1075-SLir!K1075*logHir!K1075-SLir!K1075*logQir!K1075)</f>
        <v>-0.23133720364342492</v>
      </c>
      <c r="L1075" s="2">
        <f>IF(logVir!L1075="","",logVir!L1075-SKir!L1075*logKir!L1075-SLir!L1075*logHir!L1075-SLir!L1075*logQir!L1075)</f>
        <v>-0.23617097020171179</v>
      </c>
      <c r="M1075" s="2">
        <f>IF(logVir!M1075="","",logVir!M1075-SKir!M1075*logKir!M1075-SLir!M1075*logHir!M1075-SLir!M1075*logQir!M1075)</f>
        <v>-0.18967406721827038</v>
      </c>
      <c r="N1075" s="2">
        <f>IF(logVir!N1075="","",logVir!N1075-SKir!N1075*logKir!N1075-SLir!N1075*logHir!N1075-SLir!N1075*logQir!N1075)</f>
        <v>-0.23841674332959695</v>
      </c>
      <c r="O1075" s="2">
        <f>IF(logVir!O1075="","",logVir!O1075-SKir!O1075*logKir!O1075-SLir!O1075*logHir!O1075-SLir!O1075*logQir!O1075)</f>
        <v>9.7928892593178218E-2</v>
      </c>
    </row>
    <row r="1076" spans="1:15" x14ac:dyDescent="0.55000000000000004">
      <c r="A1076" s="3">
        <v>35</v>
      </c>
      <c r="B1076" s="3">
        <v>19</v>
      </c>
      <c r="I1076" s="3">
        <v>35</v>
      </c>
      <c r="J1076" s="3">
        <v>19</v>
      </c>
      <c r="K1076" s="2">
        <f>IF(logVir!K1076="","",logVir!K1076-SKir!K1076*logKir!K1076-SLir!K1076*logHir!K1076-SLir!K1076*logQir!K1076)</f>
        <v>3.8313735045763825E-2</v>
      </c>
      <c r="L1076" s="2">
        <f>IF(logVir!L1076="","",logVir!L1076-SKir!L1076*logKir!L1076-SLir!L1076*logHir!L1076-SLir!L1076*logQir!L1076)</f>
        <v>-6.1446418672881531E-2</v>
      </c>
      <c r="M1076" s="2">
        <f>IF(logVir!M1076="","",logVir!M1076-SKir!M1076*logKir!M1076-SLir!M1076*logHir!M1076-SLir!M1076*logQir!M1076)</f>
        <v>-0.14212424396203849</v>
      </c>
      <c r="N1076" s="2">
        <f>IF(logVir!N1076="","",logVir!N1076-SKir!N1076*logKir!N1076-SLir!N1076*logHir!N1076-SLir!N1076*logQir!N1076)</f>
        <v>-0.13772264729445624</v>
      </c>
      <c r="O1076" s="2">
        <f>IF(logVir!O1076="","",logVir!O1076-SKir!O1076*logKir!O1076-SLir!O1076*logHir!O1076-SLir!O1076*logQir!O1076)</f>
        <v>-0.2586015916318663</v>
      </c>
    </row>
    <row r="1077" spans="1:15" x14ac:dyDescent="0.55000000000000004">
      <c r="A1077" s="3">
        <v>35</v>
      </c>
      <c r="B1077" s="3">
        <v>20</v>
      </c>
      <c r="I1077" s="3">
        <v>35</v>
      </c>
      <c r="J1077" s="3">
        <v>20</v>
      </c>
      <c r="K1077" s="2">
        <f>IF(logVir!K1077="","",logVir!K1077-SKir!K1077*logKir!K1077-SLir!K1077*logHir!K1077-SLir!K1077*logQir!K1077)</f>
        <v>-9.6635465372094123E-2</v>
      </c>
      <c r="L1077" s="2">
        <f>IF(logVir!L1077="","",logVir!L1077-SKir!L1077*logKir!L1077-SLir!L1077*logHir!L1077-SLir!L1077*logQir!L1077)</f>
        <v>-0.1257299004006176</v>
      </c>
      <c r="M1077" s="2">
        <f>IF(logVir!M1077="","",logVir!M1077-SKir!M1077*logKir!M1077-SLir!M1077*logHir!M1077-SLir!M1077*logQir!M1077)</f>
        <v>-0.14507659799841932</v>
      </c>
      <c r="N1077" s="2">
        <f>IF(logVir!N1077="","",logVir!N1077-SKir!N1077*logKir!N1077-SLir!N1077*logHir!N1077-SLir!N1077*logQir!N1077)</f>
        <v>-0.13607462832796552</v>
      </c>
      <c r="O1077" s="2">
        <f>IF(logVir!O1077="","",logVir!O1077-SKir!O1077*logKir!O1077-SLir!O1077*logHir!O1077-SLir!O1077*logQir!O1077)</f>
        <v>-0.21538162557461177</v>
      </c>
    </row>
    <row r="1078" spans="1:15" x14ac:dyDescent="0.55000000000000004">
      <c r="A1078" s="3">
        <v>35</v>
      </c>
      <c r="B1078" s="3">
        <v>21</v>
      </c>
      <c r="I1078" s="3">
        <v>35</v>
      </c>
      <c r="J1078" s="3">
        <v>21</v>
      </c>
      <c r="K1078" s="2">
        <f>IF(logVir!K1078="","",logVir!K1078-SKir!K1078*logKir!K1078-SLir!K1078*logHir!K1078-SLir!K1078*logQir!K1078)</f>
        <v>0.13900692501498541</v>
      </c>
      <c r="L1078" s="2">
        <f>IF(logVir!L1078="","",logVir!L1078-SKir!L1078*logKir!L1078-SLir!L1078*logHir!L1078-SLir!L1078*logQir!L1078)</f>
        <v>0.11875785908405578</v>
      </c>
      <c r="M1078" s="2">
        <f>IF(logVir!M1078="","",logVir!M1078-SKir!M1078*logKir!M1078-SLir!M1078*logHir!M1078-SLir!M1078*logQir!M1078)</f>
        <v>0.11109630123764315</v>
      </c>
      <c r="N1078" s="2">
        <f>IF(logVir!N1078="","",logVir!N1078-SKir!N1078*logKir!N1078-SLir!N1078*logHir!N1078-SLir!N1078*logQir!N1078)</f>
        <v>0.15192111395340721</v>
      </c>
      <c r="O1078" s="2">
        <f>IF(logVir!O1078="","",logVir!O1078-SKir!O1078*logKir!O1078-SLir!O1078*logHir!O1078-SLir!O1078*logQir!O1078)</f>
        <v>0.15852557508181533</v>
      </c>
    </row>
    <row r="1079" spans="1:15" x14ac:dyDescent="0.55000000000000004">
      <c r="A1079" s="3">
        <v>35</v>
      </c>
      <c r="B1079" s="3">
        <v>22</v>
      </c>
      <c r="I1079" s="3">
        <v>35</v>
      </c>
      <c r="J1079" s="3">
        <v>22</v>
      </c>
      <c r="K1079" s="2">
        <f>IF(logVir!K1079="","",logVir!K1079-SKir!K1079*logKir!K1079-SLir!K1079*logHir!K1079-SLir!K1079*logQir!K1079)</f>
        <v>0.200128620879229</v>
      </c>
      <c r="L1079" s="2">
        <f>IF(logVir!L1079="","",logVir!L1079-SKir!L1079*logKir!L1079-SLir!L1079*logHir!L1079-SLir!L1079*logQir!L1079)</f>
        <v>0.11720979510616929</v>
      </c>
      <c r="M1079" s="2">
        <f>IF(logVir!M1079="","",logVir!M1079-SKir!M1079*logKir!M1079-SLir!M1079*logHir!M1079-SLir!M1079*logQir!M1079)</f>
        <v>7.3893767851911429E-2</v>
      </c>
      <c r="N1079" s="2">
        <f>IF(logVir!N1079="","",logVir!N1079-SKir!N1079*logKir!N1079-SLir!N1079*logHir!N1079-SLir!N1079*logQir!N1079)</f>
        <v>2.9009625920306745E-3</v>
      </c>
      <c r="O1079" s="2">
        <f>IF(logVir!O1079="","",logVir!O1079-SKir!O1079*logKir!O1079-SLir!O1079*logHir!O1079-SLir!O1079*logQir!O1079)</f>
        <v>3.2914303813685403E-2</v>
      </c>
    </row>
    <row r="1080" spans="1:15" x14ac:dyDescent="0.55000000000000004">
      <c r="A1080" s="3">
        <v>35</v>
      </c>
      <c r="B1080" s="3">
        <v>23</v>
      </c>
      <c r="I1080" s="3">
        <v>35</v>
      </c>
      <c r="J1080" s="3">
        <v>23</v>
      </c>
      <c r="K1080" s="2">
        <f>IF(logVir!K1080="","",logVir!K1080-SKir!K1080*logKir!K1080-SLir!K1080*logHir!K1080-SLir!K1080*logQir!K1080)</f>
        <v>-1.5423428004009965E-2</v>
      </c>
      <c r="L1080" s="2">
        <f>IF(logVir!L1080="","",logVir!L1080-SKir!L1080*logKir!L1080-SLir!L1080*logHir!L1080-SLir!L1080*logQir!L1080)</f>
        <v>-5.0244548996400407E-2</v>
      </c>
      <c r="M1080" s="2">
        <f>IF(logVir!M1080="","",logVir!M1080-SKir!M1080*logKir!M1080-SLir!M1080*logHir!M1080-SLir!M1080*logQir!M1080)</f>
        <v>-6.1147607439753934E-2</v>
      </c>
      <c r="N1080" s="2">
        <f>IF(logVir!N1080="","",logVir!N1080-SKir!N1080*logKir!N1080-SLir!N1080*logHir!N1080-SLir!N1080*logQir!N1080)</f>
        <v>-3.2647764910820734E-2</v>
      </c>
      <c r="O1080" s="2">
        <f>IF(logVir!O1080="","",logVir!O1080-SKir!O1080*logKir!O1080-SLir!O1080*logHir!O1080-SLir!O1080*logQir!O1080)</f>
        <v>-4.5681994335426711E-2</v>
      </c>
    </row>
    <row r="1081" spans="1:15" x14ac:dyDescent="0.55000000000000004">
      <c r="A1081" s="3">
        <v>35</v>
      </c>
      <c r="B1081" s="3">
        <v>24</v>
      </c>
      <c r="I1081" s="3">
        <v>35</v>
      </c>
      <c r="J1081" s="3">
        <v>24</v>
      </c>
      <c r="K1081" s="2">
        <f>IF(logVir!K1081="","",logVir!K1081-SKir!K1081*logKir!K1081-SLir!K1081*logHir!K1081-SLir!K1081*logQir!K1081)</f>
        <v>5.5696165305828558E-3</v>
      </c>
      <c r="L1081" s="2">
        <f>IF(logVir!L1081="","",logVir!L1081-SKir!L1081*logKir!L1081-SLir!L1081*logHir!L1081-SLir!L1081*logQir!L1081)</f>
        <v>-0.13208641836669024</v>
      </c>
      <c r="M1081" s="2">
        <f>IF(logVir!M1081="","",logVir!M1081-SKir!M1081*logKir!M1081-SLir!M1081*logHir!M1081-SLir!M1081*logQir!M1081)</f>
        <v>-0.19179644227592219</v>
      </c>
      <c r="N1081" s="2">
        <f>IF(logVir!N1081="","",logVir!N1081-SKir!N1081*logKir!N1081-SLir!N1081*logHir!N1081-SLir!N1081*logQir!N1081)</f>
        <v>-0.13872675722955194</v>
      </c>
      <c r="O1081" s="2">
        <f>IF(logVir!O1081="","",logVir!O1081-SKir!O1081*logKir!O1081-SLir!O1081*logHir!O1081-SLir!O1081*logQir!O1081)</f>
        <v>-0.10013544961569756</v>
      </c>
    </row>
    <row r="1082" spans="1:15" x14ac:dyDescent="0.55000000000000004">
      <c r="A1082" s="3">
        <v>35</v>
      </c>
      <c r="B1082" s="3">
        <v>25</v>
      </c>
      <c r="I1082" s="3">
        <v>35</v>
      </c>
      <c r="J1082" s="3">
        <v>25</v>
      </c>
      <c r="K1082" s="2">
        <f>IF(logVir!K1082="","",logVir!K1082-SKir!K1082*logKir!K1082-SLir!K1082*logHir!K1082-SLir!K1082*logQir!K1082)</f>
        <v>-0.12804667245289836</v>
      </c>
      <c r="L1082" s="2">
        <f>IF(logVir!L1082="","",logVir!L1082-SKir!L1082*logKir!L1082-SLir!L1082*logHir!L1082-SLir!L1082*logQir!L1082)</f>
        <v>-5.3607399251173374E-2</v>
      </c>
      <c r="M1082" s="2">
        <f>IF(logVir!M1082="","",logVir!M1082-SKir!M1082*logKir!M1082-SLir!M1082*logHir!M1082-SLir!M1082*logQir!M1082)</f>
        <v>-2.3782793321329501E-3</v>
      </c>
      <c r="N1082" s="2">
        <f>IF(logVir!N1082="","",logVir!N1082-SKir!N1082*logKir!N1082-SLir!N1082*logHir!N1082-SLir!N1082*logQir!N1082)</f>
        <v>1.2715397807875613E-2</v>
      </c>
      <c r="O1082" s="2">
        <f>IF(logVir!O1082="","",logVir!O1082-SKir!O1082*logKir!O1082-SLir!O1082*logHir!O1082-SLir!O1082*logQir!O1082)</f>
        <v>7.8356402009768511E-2</v>
      </c>
    </row>
    <row r="1083" spans="1:15" x14ac:dyDescent="0.55000000000000004">
      <c r="A1083" s="3">
        <v>35</v>
      </c>
      <c r="B1083" s="3">
        <v>26</v>
      </c>
      <c r="I1083" s="3">
        <v>35</v>
      </c>
      <c r="J1083" s="3">
        <v>26</v>
      </c>
      <c r="K1083" s="2">
        <f>IF(logVir!K1083="","",logVir!K1083-SKir!K1083*logKir!K1083-SLir!K1083*logHir!K1083-SLir!K1083*logQir!K1083)</f>
        <v>-0.15152449386880879</v>
      </c>
      <c r="L1083" s="2">
        <f>IF(logVir!L1083="","",logVir!L1083-SKir!L1083*logKir!L1083-SLir!L1083*logHir!L1083-SLir!L1083*logQir!L1083)</f>
        <v>-0.2203757402369228</v>
      </c>
      <c r="M1083" s="2">
        <f>IF(logVir!M1083="","",logVir!M1083-SKir!M1083*logKir!M1083-SLir!M1083*logHir!M1083-SLir!M1083*logQir!M1083)</f>
        <v>-8.3079305606390444E-2</v>
      </c>
      <c r="N1083" s="2">
        <f>IF(logVir!N1083="","",logVir!N1083-SKir!N1083*logKir!N1083-SLir!N1083*logHir!N1083-SLir!N1083*logQir!N1083)</f>
        <v>-8.1105207953229452E-2</v>
      </c>
      <c r="O1083" s="2">
        <f>IF(logVir!O1083="","",logVir!O1083-SKir!O1083*logKir!O1083-SLir!O1083*logHir!O1083-SLir!O1083*logQir!O1083)</f>
        <v>-7.2550531763235088E-2</v>
      </c>
    </row>
    <row r="1084" spans="1:15" x14ac:dyDescent="0.55000000000000004">
      <c r="A1084" s="3">
        <v>35</v>
      </c>
      <c r="B1084" s="3">
        <v>27</v>
      </c>
      <c r="I1084" s="3">
        <v>35</v>
      </c>
      <c r="J1084" s="3">
        <v>27</v>
      </c>
      <c r="K1084" s="2">
        <f>IF(logVir!K1084="","",logVir!K1084-SKir!K1084*logKir!K1084-SLir!K1084*logHir!K1084-SLir!K1084*logQir!K1084)</f>
        <v>0.17695244682329606</v>
      </c>
      <c r="L1084" s="2">
        <f>IF(logVir!L1084="","",logVir!L1084-SKir!L1084*logKir!L1084-SLir!L1084*logHir!L1084-SLir!L1084*logQir!L1084)</f>
        <v>2.1967770639706079E-3</v>
      </c>
      <c r="M1084" s="2">
        <f>IF(logVir!M1084="","",logVir!M1084-SKir!M1084*logKir!M1084-SLir!M1084*logHir!M1084-SLir!M1084*logQir!M1084)</f>
        <v>-3.39637536803385E-3</v>
      </c>
      <c r="N1084" s="2">
        <f>IF(logVir!N1084="","",logVir!N1084-SKir!N1084*logKir!N1084-SLir!N1084*logHir!N1084-SLir!N1084*logQir!N1084)</f>
        <v>-7.4554142477254344E-3</v>
      </c>
      <c r="O1084" s="2">
        <f>IF(logVir!O1084="","",logVir!O1084-SKir!O1084*logKir!O1084-SLir!O1084*logHir!O1084-SLir!O1084*logQir!O1084)</f>
        <v>-6.3998644810402017E-2</v>
      </c>
    </row>
    <row r="1085" spans="1:15" x14ac:dyDescent="0.55000000000000004">
      <c r="A1085" s="3">
        <v>35</v>
      </c>
      <c r="B1085" s="3">
        <v>28</v>
      </c>
      <c r="I1085" s="3">
        <v>35</v>
      </c>
      <c r="J1085" s="3">
        <v>28</v>
      </c>
      <c r="K1085" s="2">
        <f>IF(logVir!K1085="","",logVir!K1085-SKir!K1085*logKir!K1085-SLir!K1085*logHir!K1085-SLir!K1085*logQir!K1085)</f>
        <v>5.3792088614057133E-2</v>
      </c>
      <c r="L1085" s="2">
        <f>IF(logVir!L1085="","",logVir!L1085-SKir!L1085*logKir!L1085-SLir!L1085*logHir!L1085-SLir!L1085*logQir!L1085)</f>
        <v>3.8318489770636323E-2</v>
      </c>
      <c r="M1085" s="2">
        <f>IF(logVir!M1085="","",logVir!M1085-SKir!M1085*logKir!M1085-SLir!M1085*logHir!M1085-SLir!M1085*logQir!M1085)</f>
        <v>2.217374386625897E-2</v>
      </c>
      <c r="N1085" s="2">
        <f>IF(logVir!N1085="","",logVir!N1085-SKir!N1085*logKir!N1085-SLir!N1085*logHir!N1085-SLir!N1085*logQir!N1085)</f>
        <v>-2.7647062802329397E-4</v>
      </c>
      <c r="O1085" s="2">
        <f>IF(logVir!O1085="","",logVir!O1085-SKir!O1085*logKir!O1085-SLir!O1085*logHir!O1085-SLir!O1085*logQir!O1085)</f>
        <v>-6.5513121561850789E-3</v>
      </c>
    </row>
    <row r="1086" spans="1:15" x14ac:dyDescent="0.55000000000000004">
      <c r="A1086" s="3">
        <v>35</v>
      </c>
      <c r="B1086" s="3">
        <v>29</v>
      </c>
      <c r="I1086" s="3">
        <v>35</v>
      </c>
      <c r="J1086" s="3">
        <v>29</v>
      </c>
      <c r="K1086" s="2">
        <f>IF(logVir!K1086="","",logVir!K1086-SKir!K1086*logKir!K1086-SLir!K1086*logHir!K1086-SLir!K1086*logQir!K1086)</f>
        <v>4.5831212322194087E-2</v>
      </c>
      <c r="L1086" s="2">
        <f>IF(logVir!L1086="","",logVir!L1086-SKir!L1086*logKir!L1086-SLir!L1086*logHir!L1086-SLir!L1086*logQir!L1086)</f>
        <v>-2.5426940459494059E-2</v>
      </c>
      <c r="M1086" s="2">
        <f>IF(logVir!M1086="","",logVir!M1086-SKir!M1086*logKir!M1086-SLir!M1086*logHir!M1086-SLir!M1086*logQir!M1086)</f>
        <v>-8.6062735803973681E-2</v>
      </c>
      <c r="N1086" s="2">
        <f>IF(logVir!N1086="","",logVir!N1086-SKir!N1086*logKir!N1086-SLir!N1086*logHir!N1086-SLir!N1086*logQir!N1086)</f>
        <v>-0.14020410700208052</v>
      </c>
      <c r="O1086" s="2">
        <f>IF(logVir!O1086="","",logVir!O1086-SKir!O1086*logKir!O1086-SLir!O1086*logHir!O1086-SLir!O1086*logQir!O1086)</f>
        <v>-0.12978929476505002</v>
      </c>
    </row>
    <row r="1087" spans="1:15" x14ac:dyDescent="0.55000000000000004">
      <c r="A1087" s="3">
        <v>35</v>
      </c>
      <c r="B1087" s="3">
        <v>30</v>
      </c>
      <c r="I1087" s="3">
        <v>35</v>
      </c>
      <c r="J1087" s="3">
        <v>30</v>
      </c>
      <c r="K1087" s="2">
        <f>IF(logVir!K1087="","",logVir!K1087-SKir!K1087*logKir!K1087-SLir!K1087*logHir!K1087-SLir!K1087*logQir!K1087)</f>
        <v>-6.082544896018742E-2</v>
      </c>
      <c r="L1087" s="2">
        <f>IF(logVir!L1087="","",logVir!L1087-SKir!L1087*logKir!L1087-SLir!L1087*logHir!L1087-SLir!L1087*logQir!L1087)</f>
        <v>-5.4211431207029287E-2</v>
      </c>
      <c r="M1087" s="2">
        <f>IF(logVir!M1087="","",logVir!M1087-SKir!M1087*logKir!M1087-SLir!M1087*logHir!M1087-SLir!M1087*logQir!M1087)</f>
        <v>-0.11108421670065663</v>
      </c>
      <c r="N1087" s="2">
        <f>IF(logVir!N1087="","",logVir!N1087-SKir!N1087*logKir!N1087-SLir!N1087*logHir!N1087-SLir!N1087*logQir!N1087)</f>
        <v>-8.2280220801560097E-2</v>
      </c>
      <c r="O1087" s="2">
        <f>IF(logVir!O1087="","",logVir!O1087-SKir!O1087*logKir!O1087-SLir!O1087*logHir!O1087-SLir!O1087*logQir!O1087)</f>
        <v>-6.9685199328664876E-2</v>
      </c>
    </row>
    <row r="1088" spans="1:15" x14ac:dyDescent="0.55000000000000004">
      <c r="A1088" s="3">
        <v>35</v>
      </c>
      <c r="B1088" s="3">
        <v>31</v>
      </c>
      <c r="I1088" s="3">
        <v>35</v>
      </c>
      <c r="J1088" s="3">
        <v>31</v>
      </c>
      <c r="K1088" s="2">
        <f>IF(logVir!K1088="","",logVir!K1088-SKir!K1088*logKir!K1088-SLir!K1088*logHir!K1088-SLir!K1088*logQir!K1088)</f>
        <v>2.237362650801937E-2</v>
      </c>
      <c r="L1088" s="2">
        <f>IF(logVir!L1088="","",logVir!L1088-SKir!L1088*logKir!L1088-SLir!L1088*logHir!L1088-SLir!L1088*logQir!L1088)</f>
        <v>6.1745275075978129E-2</v>
      </c>
      <c r="M1088" s="2">
        <f>IF(logVir!M1088="","",logVir!M1088-SKir!M1088*logKir!M1088-SLir!M1088*logHir!M1088-SLir!M1088*logQir!M1088)</f>
        <v>-2.5652622357743272E-2</v>
      </c>
      <c r="N1088" s="2">
        <f>IF(logVir!N1088="","",logVir!N1088-SKir!N1088*logKir!N1088-SLir!N1088*logHir!N1088-SLir!N1088*logQir!N1088)</f>
        <v>3.7922053495221472E-3</v>
      </c>
      <c r="O1088" s="2">
        <f>IF(logVir!O1088="","",logVir!O1088-SKir!O1088*logKir!O1088-SLir!O1088*logHir!O1088-SLir!O1088*logQir!O1088)</f>
        <v>-1.9300511026227429E-2</v>
      </c>
    </row>
    <row r="1089" spans="1:15" x14ac:dyDescent="0.55000000000000004">
      <c r="A1089" s="3">
        <v>36</v>
      </c>
      <c r="B1089" s="3">
        <v>1</v>
      </c>
      <c r="I1089" s="3">
        <v>36</v>
      </c>
      <c r="J1089" s="3">
        <v>1</v>
      </c>
      <c r="K1089" s="2">
        <f>IF(logVir!K1089="","",logVir!K1089-SKir!K1089*logKir!K1089-SLir!K1089*logHir!K1089-SLir!K1089*logQir!K1089)</f>
        <v>5.5848325549133854E-2</v>
      </c>
      <c r="L1089" s="2">
        <f>IF(logVir!L1089="","",logVir!L1089-SKir!L1089*logKir!L1089-SLir!L1089*logHir!L1089-SLir!L1089*logQir!L1089)</f>
        <v>8.2638539647782353E-2</v>
      </c>
      <c r="M1089" s="2">
        <f>IF(logVir!M1089="","",logVir!M1089-SKir!M1089*logKir!M1089-SLir!M1089*logHir!M1089-SLir!M1089*logQir!M1089)</f>
        <v>9.7792047087473327E-2</v>
      </c>
      <c r="N1089" s="2">
        <f>IF(logVir!N1089="","",logVir!N1089-SKir!N1089*logKir!N1089-SLir!N1089*logHir!N1089-SLir!N1089*logQir!N1089)</f>
        <v>8.9230202002796064E-2</v>
      </c>
      <c r="O1089" s="2">
        <f>IF(logVir!O1089="","",logVir!O1089-SKir!O1089*logKir!O1089-SLir!O1089*logHir!O1089-SLir!O1089*logQir!O1089)</f>
        <v>9.8981143483974562E-2</v>
      </c>
    </row>
    <row r="1090" spans="1:15" x14ac:dyDescent="0.55000000000000004">
      <c r="A1090" s="3">
        <v>36</v>
      </c>
      <c r="B1090" s="3">
        <v>2</v>
      </c>
      <c r="I1090" s="3">
        <v>36</v>
      </c>
      <c r="J1090" s="3">
        <v>2</v>
      </c>
      <c r="K1090" s="2">
        <f>IF(logVir!K1090="","",logVir!K1090-SKir!K1090*logKir!K1090-SLir!K1090*logHir!K1090-SLir!K1090*logQir!K1090)</f>
        <v>-0.27880156115618793</v>
      </c>
      <c r="L1090" s="2">
        <f>IF(logVir!L1090="","",logVir!L1090-SKir!L1090*logKir!L1090-SLir!L1090*logHir!L1090-SLir!L1090*logQir!L1090)</f>
        <v>-0.19794562326416981</v>
      </c>
      <c r="M1090" s="2">
        <f>IF(logVir!M1090="","",logVir!M1090-SKir!M1090*logKir!M1090-SLir!M1090*logHir!M1090-SLir!M1090*logQir!M1090)</f>
        <v>-0.22272385705203718</v>
      </c>
      <c r="N1090" s="2">
        <f>IF(logVir!N1090="","",logVir!N1090-SKir!N1090*logKir!N1090-SLir!N1090*logHir!N1090-SLir!N1090*logQir!N1090)</f>
        <v>-0.39737674037353898</v>
      </c>
      <c r="O1090" s="2">
        <f>IF(logVir!O1090="","",logVir!O1090-SKir!O1090*logKir!O1090-SLir!O1090*logHir!O1090-SLir!O1090*logQir!O1090)</f>
        <v>-0.49440124368586968</v>
      </c>
    </row>
    <row r="1091" spans="1:15" x14ac:dyDescent="0.55000000000000004">
      <c r="A1091" s="3">
        <v>36</v>
      </c>
      <c r="B1091" s="3">
        <v>3</v>
      </c>
      <c r="I1091" s="3">
        <v>36</v>
      </c>
      <c r="J1091" s="3">
        <v>3</v>
      </c>
      <c r="K1091" s="2">
        <f>IF(logVir!K1091="","",logVir!K1091-SKir!K1091*logKir!K1091-SLir!K1091*logHir!K1091-SLir!K1091*logQir!K1091)</f>
        <v>-0.17670530620407621</v>
      </c>
      <c r="L1091" s="2">
        <f>IF(logVir!L1091="","",logVir!L1091-SKir!L1091*logKir!L1091-SLir!L1091*logHir!L1091-SLir!L1091*logQir!L1091)</f>
        <v>-9.7025733393006949E-2</v>
      </c>
      <c r="M1091" s="2">
        <f>IF(logVir!M1091="","",logVir!M1091-SKir!M1091*logKir!M1091-SLir!M1091*logHir!M1091-SLir!M1091*logQir!M1091)</f>
        <v>-0.33589388650433027</v>
      </c>
      <c r="N1091" s="2">
        <f>IF(logVir!N1091="","",logVir!N1091-SKir!N1091*logKir!N1091-SLir!N1091*logHir!N1091-SLir!N1091*logQir!N1091)</f>
        <v>-0.37736482768940749</v>
      </c>
      <c r="O1091" s="2">
        <f>IF(logVir!O1091="","",logVir!O1091-SKir!O1091*logKir!O1091-SLir!O1091*logHir!O1091-SLir!O1091*logQir!O1091)</f>
        <v>-0.40428489209325535</v>
      </c>
    </row>
    <row r="1092" spans="1:15" x14ac:dyDescent="0.55000000000000004">
      <c r="A1092" s="3">
        <v>36</v>
      </c>
      <c r="B1092" s="3">
        <v>4</v>
      </c>
      <c r="I1092" s="3">
        <v>36</v>
      </c>
      <c r="J1092" s="3">
        <v>4</v>
      </c>
      <c r="K1092" s="2">
        <f>IF(logVir!K1092="","",logVir!K1092-SKir!K1092*logKir!K1092-SLir!K1092*logHir!K1092-SLir!K1092*logQir!K1092)</f>
        <v>4.0238858452304793E-2</v>
      </c>
      <c r="L1092" s="2">
        <f>IF(logVir!L1092="","",logVir!L1092-SKir!L1092*logKir!L1092-SLir!L1092*logHir!L1092-SLir!L1092*logQir!L1092)</f>
        <v>-0.53911043985437168</v>
      </c>
      <c r="M1092" s="2">
        <f>IF(logVir!M1092="","",logVir!M1092-SKir!M1092*logKir!M1092-SLir!M1092*logHir!M1092-SLir!M1092*logQir!M1092)</f>
        <v>-0.48332296620586568</v>
      </c>
      <c r="N1092" s="2">
        <f>IF(logVir!N1092="","",logVir!N1092-SKir!N1092*logKir!N1092-SLir!N1092*logHir!N1092-SLir!N1092*logQir!N1092)</f>
        <v>-0.88645341556266199</v>
      </c>
      <c r="O1092" s="2">
        <f>IF(logVir!O1092="","",logVir!O1092-SKir!O1092*logKir!O1092-SLir!O1092*logHir!O1092-SLir!O1092*logQir!O1092)</f>
        <v>-0.67030111951898097</v>
      </c>
    </row>
    <row r="1093" spans="1:15" x14ac:dyDescent="0.55000000000000004">
      <c r="A1093" s="3">
        <v>36</v>
      </c>
      <c r="B1093" s="3">
        <v>5</v>
      </c>
      <c r="I1093" s="3">
        <v>36</v>
      </c>
      <c r="J1093" s="3">
        <v>5</v>
      </c>
      <c r="K1093" s="2">
        <f>IF(logVir!K1093="","",logVir!K1093-SKir!K1093*logKir!K1093-SLir!K1093*logHir!K1093-SLir!K1093*logQir!K1093)</f>
        <v>-0.54736015441636132</v>
      </c>
      <c r="L1093" s="2">
        <f>IF(logVir!L1093="","",logVir!L1093-SKir!L1093*logKir!L1093-SLir!L1093*logHir!L1093-SLir!L1093*logQir!L1093)</f>
        <v>-6.2082390124480691E-2</v>
      </c>
      <c r="M1093" s="2">
        <f>IF(logVir!M1093="","",logVir!M1093-SKir!M1093*logKir!M1093-SLir!M1093*logHir!M1093-SLir!M1093*logQir!M1093)</f>
        <v>-0.24454553284599978</v>
      </c>
      <c r="N1093" s="2">
        <f>IF(logVir!N1093="","",logVir!N1093-SKir!N1093*logKir!N1093-SLir!N1093*logHir!N1093-SLir!N1093*logQir!N1093)</f>
        <v>-4.2549980771354495E-2</v>
      </c>
      <c r="O1093" s="2">
        <f>IF(logVir!O1093="","",logVir!O1093-SKir!O1093*logKir!O1093-SLir!O1093*logHir!O1093-SLir!O1093*logQir!O1093)</f>
        <v>-0.14136748801940488</v>
      </c>
    </row>
    <row r="1094" spans="1:15" x14ac:dyDescent="0.55000000000000004">
      <c r="A1094" s="3">
        <v>36</v>
      </c>
      <c r="B1094" s="3">
        <v>6</v>
      </c>
      <c r="I1094" s="3">
        <v>36</v>
      </c>
      <c r="J1094" s="3">
        <v>6</v>
      </c>
      <c r="K1094" s="2">
        <f>IF(logVir!K1094="","",logVir!K1094-SKir!K1094*logKir!K1094-SLir!K1094*logHir!K1094-SLir!K1094*logQir!K1094)</f>
        <v>0.67282388667315862</v>
      </c>
      <c r="L1094" s="2">
        <f>IF(logVir!L1094="","",logVir!L1094-SKir!L1094*logKir!L1094-SLir!L1094*logHir!L1094-SLir!L1094*logQir!L1094)</f>
        <v>0.70711706251859718</v>
      </c>
      <c r="M1094" s="2">
        <f>IF(logVir!M1094="","",logVir!M1094-SKir!M1094*logKir!M1094-SLir!M1094*logHir!M1094-SLir!M1094*logQir!M1094)</f>
        <v>0.74279936031837568</v>
      </c>
      <c r="N1094" s="2">
        <f>IF(logVir!N1094="","",logVir!N1094-SKir!N1094*logKir!N1094-SLir!N1094*logHir!N1094-SLir!N1094*logQir!N1094)</f>
        <v>0.83729961625721183</v>
      </c>
      <c r="O1094" s="2">
        <f>IF(logVir!O1094="","",logVir!O1094-SKir!O1094*logKir!O1094-SLir!O1094*logHir!O1094-SLir!O1094*logQir!O1094)</f>
        <v>1.1535013945189994</v>
      </c>
    </row>
    <row r="1095" spans="1:15" x14ac:dyDescent="0.55000000000000004">
      <c r="A1095" s="3">
        <v>36</v>
      </c>
      <c r="B1095" s="3">
        <v>7</v>
      </c>
      <c r="I1095" s="3">
        <v>36</v>
      </c>
      <c r="J1095" s="3">
        <v>7</v>
      </c>
      <c r="K1095" s="2">
        <f>IF(logVir!K1095="","",logVir!K1095-SKir!K1095*logKir!K1095-SLir!K1095*logHir!K1095-SLir!K1095*logQir!K1095)</f>
        <v>-0.64518801757571542</v>
      </c>
      <c r="L1095" s="2">
        <f>IF(logVir!L1095="","",logVir!L1095-SKir!L1095*logKir!L1095-SLir!L1095*logHir!L1095-SLir!L1095*logQir!L1095)</f>
        <v>-0.80865297742668496</v>
      </c>
      <c r="M1095" s="2">
        <f>IF(logVir!M1095="","",logVir!M1095-SKir!M1095*logKir!M1095-SLir!M1095*logHir!M1095-SLir!M1095*logQir!M1095)</f>
        <v>-0.47379390315552283</v>
      </c>
      <c r="N1095" s="2">
        <f>IF(logVir!N1095="","",logVir!N1095-SKir!N1095*logKir!N1095-SLir!N1095*logHir!N1095-SLir!N1095*logQir!N1095)</f>
        <v>-0.60642769020384235</v>
      </c>
      <c r="O1095" s="2">
        <f>IF(logVir!O1095="","",logVir!O1095-SKir!O1095*logKir!O1095-SLir!O1095*logHir!O1095-SLir!O1095*logQir!O1095)</f>
        <v>-0.55257695481041225</v>
      </c>
    </row>
    <row r="1096" spans="1:15" x14ac:dyDescent="0.55000000000000004">
      <c r="A1096" s="3">
        <v>36</v>
      </c>
      <c r="B1096" s="3">
        <v>8</v>
      </c>
      <c r="I1096" s="3">
        <v>36</v>
      </c>
      <c r="J1096" s="3">
        <v>8</v>
      </c>
      <c r="K1096" s="2">
        <f>IF(logVir!K1096="","",logVir!K1096-SKir!K1096*logKir!K1096-SLir!K1096*logHir!K1096-SLir!K1096*logQir!K1096)</f>
        <v>-4.7549459927636253</v>
      </c>
      <c r="L1096" s="2" t="str">
        <f>IF(logVir!L1096="","",logVir!L1096-SKir!L1096*logKir!L1096-SLir!L1096*logHir!L1096-SLir!L1096*logQir!L1096)</f>
        <v/>
      </c>
      <c r="M1096" s="2">
        <f>IF(logVir!M1096="","",logVir!M1096-SKir!M1096*logKir!M1096-SLir!M1096*logHir!M1096-SLir!M1096*logQir!M1096)</f>
        <v>-2.229852863011446</v>
      </c>
      <c r="N1096" s="2" t="str">
        <f>IF(logVir!N1096="","",logVir!N1096-SKir!N1096*logKir!N1096-SLir!N1096*logHir!N1096-SLir!N1096*logQir!N1096)</f>
        <v/>
      </c>
      <c r="O1096" s="2">
        <f>IF(logVir!O1096="","",logVir!O1096-SKir!O1096*logKir!O1096-SLir!O1096*logHir!O1096-SLir!O1096*logQir!O1096)</f>
        <v>-8.3238365697185071</v>
      </c>
    </row>
    <row r="1097" spans="1:15" x14ac:dyDescent="0.55000000000000004">
      <c r="A1097" s="3">
        <v>36</v>
      </c>
      <c r="B1097" s="3">
        <v>9</v>
      </c>
      <c r="I1097" s="3">
        <v>36</v>
      </c>
      <c r="J1097" s="3">
        <v>9</v>
      </c>
      <c r="K1097" s="2">
        <f>IF(logVir!K1097="","",logVir!K1097-SKir!K1097*logKir!K1097-SLir!K1097*logHir!K1097-SLir!K1097*logQir!K1097)</f>
        <v>6.3862582265231671E-3</v>
      </c>
      <c r="L1097" s="2">
        <f>IF(logVir!L1097="","",logVir!L1097-SKir!L1097*logKir!L1097-SLir!L1097*logHir!L1097-SLir!L1097*logQir!L1097)</f>
        <v>0.38738250226082849</v>
      </c>
      <c r="M1097" s="2">
        <f>IF(logVir!M1097="","",logVir!M1097-SKir!M1097*logKir!M1097-SLir!M1097*logHir!M1097-SLir!M1097*logQir!M1097)</f>
        <v>0.10624230084387032</v>
      </c>
      <c r="N1097" s="2">
        <f>IF(logVir!N1097="","",logVir!N1097-SKir!N1097*logKir!N1097-SLir!N1097*logHir!N1097-SLir!N1097*logQir!N1097)</f>
        <v>7.2180903804433788E-2</v>
      </c>
      <c r="O1097" s="2">
        <f>IF(logVir!O1097="","",logVir!O1097-SKir!O1097*logKir!O1097-SLir!O1097*logHir!O1097-SLir!O1097*logQir!O1097)</f>
        <v>0.25361160865950705</v>
      </c>
    </row>
    <row r="1098" spans="1:15" x14ac:dyDescent="0.55000000000000004">
      <c r="A1098" s="3">
        <v>36</v>
      </c>
      <c r="B1098" s="3">
        <v>10</v>
      </c>
      <c r="I1098" s="3">
        <v>36</v>
      </c>
      <c r="J1098" s="3">
        <v>10</v>
      </c>
      <c r="K1098" s="2">
        <f>IF(logVir!K1098="","",logVir!K1098-SKir!K1098*logKir!K1098-SLir!K1098*logHir!K1098-SLir!K1098*logQir!K1098)</f>
        <v>-0.28299656369492288</v>
      </c>
      <c r="L1098" s="2">
        <f>IF(logVir!L1098="","",logVir!L1098-SKir!L1098*logKir!L1098-SLir!L1098*logHir!L1098-SLir!L1098*logQir!L1098)</f>
        <v>-0.1961853518676514</v>
      </c>
      <c r="M1098" s="2">
        <f>IF(logVir!M1098="","",logVir!M1098-SKir!M1098*logKir!M1098-SLir!M1098*logHir!M1098-SLir!M1098*logQir!M1098)</f>
        <v>-0.27644686831687443</v>
      </c>
      <c r="N1098" s="2">
        <f>IF(logVir!N1098="","",logVir!N1098-SKir!N1098*logKir!N1098-SLir!N1098*logHir!N1098-SLir!N1098*logQir!N1098)</f>
        <v>-0.17982924197806566</v>
      </c>
      <c r="O1098" s="2">
        <f>IF(logVir!O1098="","",logVir!O1098-SKir!O1098*logKir!O1098-SLir!O1098*logHir!O1098-SLir!O1098*logQir!O1098)</f>
        <v>-0.36661315424109009</v>
      </c>
    </row>
    <row r="1099" spans="1:15" x14ac:dyDescent="0.55000000000000004">
      <c r="A1099" s="3">
        <v>36</v>
      </c>
      <c r="B1099" s="3">
        <v>11</v>
      </c>
      <c r="I1099" s="3">
        <v>36</v>
      </c>
      <c r="J1099" s="3">
        <v>11</v>
      </c>
      <c r="K1099" s="2">
        <f>IF(logVir!K1099="","",logVir!K1099-SKir!K1099*logKir!K1099-SLir!K1099*logHir!K1099-SLir!K1099*logQir!K1099)</f>
        <v>0.94250523101497141</v>
      </c>
      <c r="L1099" s="2">
        <f>IF(logVir!L1099="","",logVir!L1099-SKir!L1099*logKir!L1099-SLir!L1099*logHir!L1099-SLir!L1099*logQir!L1099)</f>
        <v>-0.79917983219349154</v>
      </c>
      <c r="M1099" s="2">
        <f>IF(logVir!M1099="","",logVir!M1099-SKir!M1099*logKir!M1099-SLir!M1099*logHir!M1099-SLir!M1099*logQir!M1099)</f>
        <v>-0.8896409457988721</v>
      </c>
      <c r="N1099" s="2">
        <f>IF(logVir!N1099="","",logVir!N1099-SKir!N1099*logKir!N1099-SLir!N1099*logHir!N1099-SLir!N1099*logQir!N1099)</f>
        <v>0.75822168668272483</v>
      </c>
      <c r="O1099" s="2">
        <f>IF(logVir!O1099="","",logVir!O1099-SKir!O1099*logKir!O1099-SLir!O1099*logHir!O1099-SLir!O1099*logQir!O1099)</f>
        <v>0.25187068786586869</v>
      </c>
    </row>
    <row r="1100" spans="1:15" x14ac:dyDescent="0.55000000000000004">
      <c r="A1100" s="3">
        <v>36</v>
      </c>
      <c r="B1100" s="3">
        <v>12</v>
      </c>
      <c r="I1100" s="3">
        <v>36</v>
      </c>
      <c r="J1100" s="3">
        <v>12</v>
      </c>
      <c r="K1100" s="2">
        <f>IF(logVir!K1100="","",logVir!K1100-SKir!K1100*logKir!K1100-SLir!K1100*logHir!K1100-SLir!K1100*logQir!K1100)</f>
        <v>0.24190080808516815</v>
      </c>
      <c r="L1100" s="2">
        <f>IF(logVir!L1100="","",logVir!L1100-SKir!L1100*logKir!L1100-SLir!L1100*logHir!L1100-SLir!L1100*logQir!L1100)</f>
        <v>-0.40292497831487106</v>
      </c>
      <c r="M1100" s="2">
        <f>IF(logVir!M1100="","",logVir!M1100-SKir!M1100*logKir!M1100-SLir!M1100*logHir!M1100-SLir!M1100*logQir!M1100)</f>
        <v>-1.1211053532588511</v>
      </c>
      <c r="N1100" s="2">
        <f>IF(logVir!N1100="","",logVir!N1100-SKir!N1100*logKir!N1100-SLir!N1100*logHir!N1100-SLir!N1100*logQir!N1100)</f>
        <v>-0.69353045590547713</v>
      </c>
      <c r="O1100" s="2">
        <f>IF(logVir!O1100="","",logVir!O1100-SKir!O1100*logKir!O1100-SLir!O1100*logHir!O1100-SLir!O1100*logQir!O1100)</f>
        <v>0.17701040800947293</v>
      </c>
    </row>
    <row r="1101" spans="1:15" x14ac:dyDescent="0.55000000000000004">
      <c r="A1101" s="3">
        <v>36</v>
      </c>
      <c r="B1101" s="3">
        <v>13</v>
      </c>
      <c r="I1101" s="3">
        <v>36</v>
      </c>
      <c r="J1101" s="3">
        <v>13</v>
      </c>
      <c r="K1101" s="2">
        <f>IF(logVir!K1101="","",logVir!K1101-SKir!K1101*logKir!K1101-SLir!K1101*logHir!K1101-SLir!K1101*logQir!K1101)</f>
        <v>-4.9129385686361839</v>
      </c>
      <c r="L1101" s="2">
        <f>IF(logVir!L1101="","",logVir!L1101-SKir!L1101*logKir!L1101-SLir!L1101*logHir!L1101-SLir!L1101*logQir!L1101)</f>
        <v>-1.6855477081491732</v>
      </c>
      <c r="M1101" s="2">
        <f>IF(logVir!M1101="","",logVir!M1101-SKir!M1101*logKir!M1101-SLir!M1101*logHir!M1101-SLir!M1101*logQir!M1101)</f>
        <v>-2.0171910901872381</v>
      </c>
      <c r="N1101" s="2">
        <f>IF(logVir!N1101="","",logVir!N1101-SKir!N1101*logKir!N1101-SLir!N1101*logHir!N1101-SLir!N1101*logQir!N1101)</f>
        <v>-6.7776372477558997</v>
      </c>
      <c r="O1101" s="2" t="str">
        <f>IF(logVir!O1101="","",logVir!O1101-SKir!O1101*logKir!O1101-SLir!O1101*logHir!O1101-SLir!O1101*logQir!O1101)</f>
        <v/>
      </c>
    </row>
    <row r="1102" spans="1:15" x14ac:dyDescent="0.55000000000000004">
      <c r="A1102" s="3">
        <v>36</v>
      </c>
      <c r="B1102" s="3">
        <v>14</v>
      </c>
      <c r="I1102" s="3">
        <v>36</v>
      </c>
      <c r="J1102" s="3">
        <v>14</v>
      </c>
      <c r="K1102" s="2">
        <f>IF(logVir!K1102="","",logVir!K1102-SKir!K1102*logKir!K1102-SLir!K1102*logHir!K1102-SLir!K1102*logQir!K1102)</f>
        <v>-0.67239855399772219</v>
      </c>
      <c r="L1102" s="2">
        <f>IF(logVir!L1102="","",logVir!L1102-SKir!L1102*logKir!L1102-SLir!L1102*logHir!L1102-SLir!L1102*logQir!L1102)</f>
        <v>-0.62816338041325415</v>
      </c>
      <c r="M1102" s="2">
        <f>IF(logVir!M1102="","",logVir!M1102-SKir!M1102*logKir!M1102-SLir!M1102*logHir!M1102-SLir!M1102*logQir!M1102)</f>
        <v>-0.94725478002416708</v>
      </c>
      <c r="N1102" s="2">
        <f>IF(logVir!N1102="","",logVir!N1102-SKir!N1102*logKir!N1102-SLir!N1102*logHir!N1102-SLir!N1102*logQir!N1102)</f>
        <v>-0.89914059873764174</v>
      </c>
      <c r="O1102" s="2">
        <f>IF(logVir!O1102="","",logVir!O1102-SKir!O1102*logKir!O1102-SLir!O1102*logHir!O1102-SLir!O1102*logQir!O1102)</f>
        <v>-0.78044105734271985</v>
      </c>
    </row>
    <row r="1103" spans="1:15" x14ac:dyDescent="0.55000000000000004">
      <c r="A1103" s="3">
        <v>36</v>
      </c>
      <c r="B1103" s="3">
        <v>15</v>
      </c>
      <c r="I1103" s="3">
        <v>36</v>
      </c>
      <c r="J1103" s="3">
        <v>15</v>
      </c>
      <c r="K1103" s="2">
        <f>IF(logVir!K1103="","",logVir!K1103-SKir!K1103*logKir!K1103-SLir!K1103*logHir!K1103-SLir!K1103*logQir!K1103)</f>
        <v>-0.10860897551366544</v>
      </c>
      <c r="L1103" s="2">
        <f>IF(logVir!L1103="","",logVir!L1103-SKir!L1103*logKir!L1103-SLir!L1103*logHir!L1103-SLir!L1103*logQir!L1103)</f>
        <v>0.12688982011023656</v>
      </c>
      <c r="M1103" s="2">
        <f>IF(logVir!M1103="","",logVir!M1103-SKir!M1103*logKir!M1103-SLir!M1103*logHir!M1103-SLir!M1103*logQir!M1103)</f>
        <v>-0.23542226268410243</v>
      </c>
      <c r="N1103" s="2">
        <f>IF(logVir!N1103="","",logVir!N1103-SKir!N1103*logKir!N1103-SLir!N1103*logHir!N1103-SLir!N1103*logQir!N1103)</f>
        <v>0.10842589380245515</v>
      </c>
      <c r="O1103" s="2">
        <f>IF(logVir!O1103="","",logVir!O1103-SKir!O1103*logKir!O1103-SLir!O1103*logHir!O1103-SLir!O1103*logQir!O1103)</f>
        <v>-0.25752096450755002</v>
      </c>
    </row>
    <row r="1104" spans="1:15" x14ac:dyDescent="0.55000000000000004">
      <c r="A1104" s="3">
        <v>36</v>
      </c>
      <c r="B1104" s="3">
        <v>16</v>
      </c>
      <c r="I1104" s="3">
        <v>36</v>
      </c>
      <c r="J1104" s="3">
        <v>16</v>
      </c>
      <c r="K1104" s="2">
        <f>IF(logVir!K1104="","",logVir!K1104-SKir!K1104*logKir!K1104-SLir!K1104*logHir!K1104-SLir!K1104*logQir!K1104)</f>
        <v>0.11180659592727372</v>
      </c>
      <c r="L1104" s="2">
        <f>IF(logVir!L1104="","",logVir!L1104-SKir!L1104*logKir!L1104-SLir!L1104*logHir!L1104-SLir!L1104*logQir!L1104)</f>
        <v>1.5776318716940796E-2</v>
      </c>
      <c r="M1104" s="2">
        <f>IF(logVir!M1104="","",logVir!M1104-SKir!M1104*logKir!M1104-SLir!M1104*logHir!M1104-SLir!M1104*logQir!M1104)</f>
        <v>-9.6856489249929345E-3</v>
      </c>
      <c r="N1104" s="2">
        <f>IF(logVir!N1104="","",logVir!N1104-SKir!N1104*logKir!N1104-SLir!N1104*logHir!N1104-SLir!N1104*logQir!N1104)</f>
        <v>0.10864690150478744</v>
      </c>
      <c r="O1104" s="2">
        <f>IF(logVir!O1104="","",logVir!O1104-SKir!O1104*logKir!O1104-SLir!O1104*logHir!O1104-SLir!O1104*logQir!O1104)</f>
        <v>0.15495534572411457</v>
      </c>
    </row>
    <row r="1105" spans="1:15" x14ac:dyDescent="0.55000000000000004">
      <c r="A1105" s="3">
        <v>36</v>
      </c>
      <c r="B1105" s="3">
        <v>17</v>
      </c>
      <c r="I1105" s="3">
        <v>36</v>
      </c>
      <c r="J1105" s="3">
        <v>17</v>
      </c>
      <c r="K1105" s="2">
        <f>IF(logVir!K1105="","",logVir!K1105-SKir!K1105*logKir!K1105-SLir!K1105*logHir!K1105-SLir!K1105*logQir!K1105)</f>
        <v>9.5578287871519035E-2</v>
      </c>
      <c r="L1105" s="2">
        <f>IF(logVir!L1105="","",logVir!L1105-SKir!L1105*logKir!L1105-SLir!L1105*logHir!L1105-SLir!L1105*logQir!L1105)</f>
        <v>0.25341964048180687</v>
      </c>
      <c r="M1105" s="2">
        <f>IF(logVir!M1105="","",logVir!M1105-SKir!M1105*logKir!M1105-SLir!M1105*logHir!M1105-SLir!M1105*logQir!M1105)</f>
        <v>0.30640385158265243</v>
      </c>
      <c r="N1105" s="2">
        <f>IF(logVir!N1105="","",logVir!N1105-SKir!N1105*logKir!N1105-SLir!N1105*logHir!N1105-SLir!N1105*logQir!N1105)</f>
        <v>9.7015219831054808E-2</v>
      </c>
      <c r="O1105" s="2">
        <f>IF(logVir!O1105="","",logVir!O1105-SKir!O1105*logKir!O1105-SLir!O1105*logHir!O1105-SLir!O1105*logQir!O1105)</f>
        <v>0.20427360798509303</v>
      </c>
    </row>
    <row r="1106" spans="1:15" x14ac:dyDescent="0.55000000000000004">
      <c r="A1106" s="3">
        <v>36</v>
      </c>
      <c r="B1106" s="3">
        <v>18</v>
      </c>
      <c r="I1106" s="3">
        <v>36</v>
      </c>
      <c r="J1106" s="3">
        <v>18</v>
      </c>
      <c r="K1106" s="2">
        <f>IF(logVir!K1106="","",logVir!K1106-SKir!K1106*logKir!K1106-SLir!K1106*logHir!K1106-SLir!K1106*logQir!K1106)</f>
        <v>-4.8020501608109105E-2</v>
      </c>
      <c r="L1106" s="2">
        <f>IF(logVir!L1106="","",logVir!L1106-SKir!L1106*logKir!L1106-SLir!L1106*logHir!L1106-SLir!L1106*logQir!L1106)</f>
        <v>-0.16027988941731541</v>
      </c>
      <c r="M1106" s="2">
        <f>IF(logVir!M1106="","",logVir!M1106-SKir!M1106*logKir!M1106-SLir!M1106*logHir!M1106-SLir!M1106*logQir!M1106)</f>
        <v>7.2113029535659956E-2</v>
      </c>
      <c r="N1106" s="2">
        <f>IF(logVir!N1106="","",logVir!N1106-SKir!N1106*logKir!N1106-SLir!N1106*logHir!N1106-SLir!N1106*logQir!N1106)</f>
        <v>0.10677169064921566</v>
      </c>
      <c r="O1106" s="2">
        <f>IF(logVir!O1106="","",logVir!O1106-SKir!O1106*logKir!O1106-SLir!O1106*logHir!O1106-SLir!O1106*logQir!O1106)</f>
        <v>-8.3451352787078659E-2</v>
      </c>
    </row>
    <row r="1107" spans="1:15" x14ac:dyDescent="0.55000000000000004">
      <c r="A1107" s="3">
        <v>36</v>
      </c>
      <c r="B1107" s="3">
        <v>19</v>
      </c>
      <c r="I1107" s="3">
        <v>36</v>
      </c>
      <c r="J1107" s="3">
        <v>19</v>
      </c>
      <c r="K1107" s="2">
        <f>IF(logVir!K1107="","",logVir!K1107-SKir!K1107*logKir!K1107-SLir!K1107*logHir!K1107-SLir!K1107*logQir!K1107)</f>
        <v>-0.12375856541064001</v>
      </c>
      <c r="L1107" s="2">
        <f>IF(logVir!L1107="","",logVir!L1107-SKir!L1107*logKir!L1107-SLir!L1107*logHir!L1107-SLir!L1107*logQir!L1107)</f>
        <v>-0.37425138314996287</v>
      </c>
      <c r="M1107" s="2">
        <f>IF(logVir!M1107="","",logVir!M1107-SKir!M1107*logKir!M1107-SLir!M1107*logHir!M1107-SLir!M1107*logQir!M1107)</f>
        <v>-0.19795997209254615</v>
      </c>
      <c r="N1107" s="2">
        <f>IF(logVir!N1107="","",logVir!N1107-SKir!N1107*logKir!N1107-SLir!N1107*logHir!N1107-SLir!N1107*logQir!N1107)</f>
        <v>-0.23117240650320908</v>
      </c>
      <c r="O1107" s="2">
        <f>IF(logVir!O1107="","",logVir!O1107-SKir!O1107*logKir!O1107-SLir!O1107*logHir!O1107-SLir!O1107*logQir!O1107)</f>
        <v>-0.11353255902617751</v>
      </c>
    </row>
    <row r="1108" spans="1:15" x14ac:dyDescent="0.55000000000000004">
      <c r="A1108" s="3">
        <v>36</v>
      </c>
      <c r="B1108" s="3">
        <v>20</v>
      </c>
      <c r="I1108" s="3">
        <v>36</v>
      </c>
      <c r="J1108" s="3">
        <v>20</v>
      </c>
      <c r="K1108" s="2">
        <f>IF(logVir!K1108="","",logVir!K1108-SKir!K1108*logKir!K1108-SLir!K1108*logHir!K1108-SLir!K1108*logQir!K1108)</f>
        <v>-0.15500862622699893</v>
      </c>
      <c r="L1108" s="2">
        <f>IF(logVir!L1108="","",logVir!L1108-SKir!L1108*logKir!L1108-SLir!L1108*logHir!L1108-SLir!L1108*logQir!L1108)</f>
        <v>-3.0742987177486907E-2</v>
      </c>
      <c r="M1108" s="2">
        <f>IF(logVir!M1108="","",logVir!M1108-SKir!M1108*logKir!M1108-SLir!M1108*logHir!M1108-SLir!M1108*logQir!M1108)</f>
        <v>-9.240190283689409E-2</v>
      </c>
      <c r="N1108" s="2">
        <f>IF(logVir!N1108="","",logVir!N1108-SKir!N1108*logKir!N1108-SLir!N1108*logHir!N1108-SLir!N1108*logQir!N1108)</f>
        <v>8.8774444375363162E-3</v>
      </c>
      <c r="O1108" s="2">
        <f>IF(logVir!O1108="","",logVir!O1108-SKir!O1108*logKir!O1108-SLir!O1108*logHir!O1108-SLir!O1108*logQir!O1108)</f>
        <v>0.1072192732312702</v>
      </c>
    </row>
    <row r="1109" spans="1:15" x14ac:dyDescent="0.55000000000000004">
      <c r="A1109" s="3">
        <v>36</v>
      </c>
      <c r="B1109" s="3">
        <v>21</v>
      </c>
      <c r="I1109" s="3">
        <v>36</v>
      </c>
      <c r="J1109" s="3">
        <v>21</v>
      </c>
      <c r="K1109" s="2">
        <f>IF(logVir!K1109="","",logVir!K1109-SKir!K1109*logKir!K1109-SLir!K1109*logHir!K1109-SLir!K1109*logQir!K1109)</f>
        <v>-0.13548794953012408</v>
      </c>
      <c r="L1109" s="2">
        <f>IF(logVir!L1109="","",logVir!L1109-SKir!L1109*logKir!L1109-SLir!L1109*logHir!L1109-SLir!L1109*logQir!L1109)</f>
        <v>-0.22936681917070567</v>
      </c>
      <c r="M1109" s="2">
        <f>IF(logVir!M1109="","",logVir!M1109-SKir!M1109*logKir!M1109-SLir!M1109*logHir!M1109-SLir!M1109*logQir!M1109)</f>
        <v>-0.23006446691991464</v>
      </c>
      <c r="N1109" s="2">
        <f>IF(logVir!N1109="","",logVir!N1109-SKir!N1109*logKir!N1109-SLir!N1109*logHir!N1109-SLir!N1109*logQir!N1109)</f>
        <v>-0.27534920548621461</v>
      </c>
      <c r="O1109" s="2">
        <f>IF(logVir!O1109="","",logVir!O1109-SKir!O1109*logKir!O1109-SLir!O1109*logHir!O1109-SLir!O1109*logQir!O1109)</f>
        <v>-0.34990444587514086</v>
      </c>
    </row>
    <row r="1110" spans="1:15" x14ac:dyDescent="0.55000000000000004">
      <c r="A1110" s="3">
        <v>36</v>
      </c>
      <c r="B1110" s="3">
        <v>22</v>
      </c>
      <c r="I1110" s="3">
        <v>36</v>
      </c>
      <c r="J1110" s="3">
        <v>22</v>
      </c>
      <c r="K1110" s="2">
        <f>IF(logVir!K1110="","",logVir!K1110-SKir!K1110*logKir!K1110-SLir!K1110*logHir!K1110-SLir!K1110*logQir!K1110)</f>
        <v>8.6182572370598953E-2</v>
      </c>
      <c r="L1110" s="2">
        <f>IF(logVir!L1110="","",logVir!L1110-SKir!L1110*logKir!L1110-SLir!L1110*logHir!L1110-SLir!L1110*logQir!L1110)</f>
        <v>0.11258657529220013</v>
      </c>
      <c r="M1110" s="2">
        <f>IF(logVir!M1110="","",logVir!M1110-SKir!M1110*logKir!M1110-SLir!M1110*logHir!M1110-SLir!M1110*logQir!M1110)</f>
        <v>0.13392412506361145</v>
      </c>
      <c r="N1110" s="2">
        <f>IF(logVir!N1110="","",logVir!N1110-SKir!N1110*logKir!N1110-SLir!N1110*logHir!N1110-SLir!N1110*logQir!N1110)</f>
        <v>-4.1571809016874475E-2</v>
      </c>
      <c r="O1110" s="2">
        <f>IF(logVir!O1110="","",logVir!O1110-SKir!O1110*logKir!O1110-SLir!O1110*logHir!O1110-SLir!O1110*logQir!O1110)</f>
        <v>-6.1903251248680034E-2</v>
      </c>
    </row>
    <row r="1111" spans="1:15" x14ac:dyDescent="0.55000000000000004">
      <c r="A1111" s="3">
        <v>36</v>
      </c>
      <c r="B1111" s="3">
        <v>23</v>
      </c>
      <c r="I1111" s="3">
        <v>36</v>
      </c>
      <c r="J1111" s="3">
        <v>23</v>
      </c>
      <c r="K1111" s="2">
        <f>IF(logVir!K1111="","",logVir!K1111-SKir!K1111*logKir!K1111-SLir!K1111*logHir!K1111-SLir!K1111*logQir!K1111)</f>
        <v>-6.4679777543316455E-2</v>
      </c>
      <c r="L1111" s="2">
        <f>IF(logVir!L1111="","",logVir!L1111-SKir!L1111*logKir!L1111-SLir!L1111*logHir!L1111-SLir!L1111*logQir!L1111)</f>
        <v>-8.3331121085943149E-2</v>
      </c>
      <c r="M1111" s="2">
        <f>IF(logVir!M1111="","",logVir!M1111-SKir!M1111*logKir!M1111-SLir!M1111*logHir!M1111-SLir!M1111*logQir!M1111)</f>
        <v>-0.14027913057912975</v>
      </c>
      <c r="N1111" s="2">
        <f>IF(logVir!N1111="","",logVir!N1111-SKir!N1111*logKir!N1111-SLir!N1111*logHir!N1111-SLir!N1111*logQir!N1111)</f>
        <v>-6.8246303155789612E-2</v>
      </c>
      <c r="O1111" s="2">
        <f>IF(logVir!O1111="","",logVir!O1111-SKir!O1111*logKir!O1111-SLir!O1111*logHir!O1111-SLir!O1111*logQir!O1111)</f>
        <v>-4.1288591483128634E-2</v>
      </c>
    </row>
    <row r="1112" spans="1:15" x14ac:dyDescent="0.55000000000000004">
      <c r="A1112" s="3">
        <v>36</v>
      </c>
      <c r="B1112" s="3">
        <v>24</v>
      </c>
      <c r="I1112" s="3">
        <v>36</v>
      </c>
      <c r="J1112" s="3">
        <v>24</v>
      </c>
      <c r="K1112" s="2">
        <f>IF(logVir!K1112="","",logVir!K1112-SKir!K1112*logKir!K1112-SLir!K1112*logHir!K1112-SLir!K1112*logQir!K1112)</f>
        <v>-1.3747557259328108E-2</v>
      </c>
      <c r="L1112" s="2">
        <f>IF(logVir!L1112="","",logVir!L1112-SKir!L1112*logKir!L1112-SLir!L1112*logHir!L1112-SLir!L1112*logQir!L1112)</f>
        <v>-3.3451729230901395E-2</v>
      </c>
      <c r="M1112" s="2">
        <f>IF(logVir!M1112="","",logVir!M1112-SKir!M1112*logKir!M1112-SLir!M1112*logHir!M1112-SLir!M1112*logQir!M1112)</f>
        <v>-0.24078326886449342</v>
      </c>
      <c r="N1112" s="2">
        <f>IF(logVir!N1112="","",logVir!N1112-SKir!N1112*logKir!N1112-SLir!N1112*logHir!N1112-SLir!N1112*logQir!N1112)</f>
        <v>-0.14238079303522114</v>
      </c>
      <c r="O1112" s="2">
        <f>IF(logVir!O1112="","",logVir!O1112-SKir!O1112*logKir!O1112-SLir!O1112*logHir!O1112-SLir!O1112*logQir!O1112)</f>
        <v>1.9963161430779836E-2</v>
      </c>
    </row>
    <row r="1113" spans="1:15" x14ac:dyDescent="0.55000000000000004">
      <c r="A1113" s="3">
        <v>36</v>
      </c>
      <c r="B1113" s="3">
        <v>25</v>
      </c>
      <c r="I1113" s="3">
        <v>36</v>
      </c>
      <c r="J1113" s="3">
        <v>25</v>
      </c>
      <c r="K1113" s="2">
        <f>IF(logVir!K1113="","",logVir!K1113-SKir!K1113*logKir!K1113-SLir!K1113*logHir!K1113-SLir!K1113*logQir!K1113)</f>
        <v>-0.11579079662046608</v>
      </c>
      <c r="L1113" s="2">
        <f>IF(logVir!L1113="","",logVir!L1113-SKir!L1113*logKir!L1113-SLir!L1113*logHir!L1113-SLir!L1113*logQir!L1113)</f>
        <v>-0.18506995247103591</v>
      </c>
      <c r="M1113" s="2">
        <f>IF(logVir!M1113="","",logVir!M1113-SKir!M1113*logKir!M1113-SLir!M1113*logHir!M1113-SLir!M1113*logQir!M1113)</f>
        <v>-0.21104504568003568</v>
      </c>
      <c r="N1113" s="2">
        <f>IF(logVir!N1113="","",logVir!N1113-SKir!N1113*logKir!N1113-SLir!N1113*logHir!N1113-SLir!N1113*logQir!N1113)</f>
        <v>-0.24318580585626903</v>
      </c>
      <c r="O1113" s="2">
        <f>IF(logVir!O1113="","",logVir!O1113-SKir!O1113*logKir!O1113-SLir!O1113*logHir!O1113-SLir!O1113*logQir!O1113)</f>
        <v>-0.24130750938439738</v>
      </c>
    </row>
    <row r="1114" spans="1:15" x14ac:dyDescent="0.55000000000000004">
      <c r="A1114" s="3">
        <v>36</v>
      </c>
      <c r="B1114" s="3">
        <v>26</v>
      </c>
      <c r="I1114" s="3">
        <v>36</v>
      </c>
      <c r="J1114" s="3">
        <v>26</v>
      </c>
      <c r="K1114" s="2">
        <f>IF(logVir!K1114="","",logVir!K1114-SKir!K1114*logKir!K1114-SLir!K1114*logHir!K1114-SLir!K1114*logQir!K1114)</f>
        <v>-4.8730781929260156E-2</v>
      </c>
      <c r="L1114" s="2">
        <f>IF(logVir!L1114="","",logVir!L1114-SKir!L1114*logKir!L1114-SLir!L1114*logHir!L1114-SLir!L1114*logQir!L1114)</f>
        <v>6.3203445927608209E-2</v>
      </c>
      <c r="M1114" s="2">
        <f>IF(logVir!M1114="","",logVir!M1114-SKir!M1114*logKir!M1114-SLir!M1114*logHir!M1114-SLir!M1114*logQir!M1114)</f>
        <v>6.986113801584376E-2</v>
      </c>
      <c r="N1114" s="2">
        <f>IF(logVir!N1114="","",logVir!N1114-SKir!N1114*logKir!N1114-SLir!N1114*logHir!N1114-SLir!N1114*logQir!N1114)</f>
        <v>8.4658846653736519E-2</v>
      </c>
      <c r="O1114" s="2">
        <f>IF(logVir!O1114="","",logVir!O1114-SKir!O1114*logKir!O1114-SLir!O1114*logHir!O1114-SLir!O1114*logQir!O1114)</f>
        <v>2.8335476050422775E-2</v>
      </c>
    </row>
    <row r="1115" spans="1:15" x14ac:dyDescent="0.55000000000000004">
      <c r="A1115" s="3">
        <v>36</v>
      </c>
      <c r="B1115" s="3">
        <v>27</v>
      </c>
      <c r="I1115" s="3">
        <v>36</v>
      </c>
      <c r="J1115" s="3">
        <v>27</v>
      </c>
      <c r="K1115" s="2">
        <f>IF(logVir!K1115="","",logVir!K1115-SKir!K1115*logKir!K1115-SLir!K1115*logHir!K1115-SLir!K1115*logQir!K1115)</f>
        <v>-2.8655706065541714E-2</v>
      </c>
      <c r="L1115" s="2">
        <f>IF(logVir!L1115="","",logVir!L1115-SKir!L1115*logKir!L1115-SLir!L1115*logHir!L1115-SLir!L1115*logQir!L1115)</f>
        <v>-6.8417876726005064E-2</v>
      </c>
      <c r="M1115" s="2">
        <f>IF(logVir!M1115="","",logVir!M1115-SKir!M1115*logKir!M1115-SLir!M1115*logHir!M1115-SLir!M1115*logQir!M1115)</f>
        <v>8.0870295372904299E-3</v>
      </c>
      <c r="N1115" s="2">
        <f>IF(logVir!N1115="","",logVir!N1115-SKir!N1115*logKir!N1115-SLir!N1115*logHir!N1115-SLir!N1115*logQir!N1115)</f>
        <v>-2.2925437664530063E-3</v>
      </c>
      <c r="O1115" s="2">
        <f>IF(logVir!O1115="","",logVir!O1115-SKir!O1115*logKir!O1115-SLir!O1115*logHir!O1115-SLir!O1115*logQir!O1115)</f>
        <v>8.0598208104888103E-3</v>
      </c>
    </row>
    <row r="1116" spans="1:15" x14ac:dyDescent="0.55000000000000004">
      <c r="A1116" s="3">
        <v>36</v>
      </c>
      <c r="B1116" s="3">
        <v>28</v>
      </c>
      <c r="I1116" s="3">
        <v>36</v>
      </c>
      <c r="J1116" s="3">
        <v>28</v>
      </c>
      <c r="K1116" s="2">
        <f>IF(logVir!K1116="","",logVir!K1116-SKir!K1116*logKir!K1116-SLir!K1116*logHir!K1116-SLir!K1116*logQir!K1116)</f>
        <v>2.9274708281491972E-2</v>
      </c>
      <c r="L1116" s="2">
        <f>IF(logVir!L1116="","",logVir!L1116-SKir!L1116*logKir!L1116-SLir!L1116*logHir!L1116-SLir!L1116*logQir!L1116)</f>
        <v>4.0881211621042267E-2</v>
      </c>
      <c r="M1116" s="2">
        <f>IF(logVir!M1116="","",logVir!M1116-SKir!M1116*logKir!M1116-SLir!M1116*logHir!M1116-SLir!M1116*logQir!M1116)</f>
        <v>7.1542736535122817E-2</v>
      </c>
      <c r="N1116" s="2">
        <f>IF(logVir!N1116="","",logVir!N1116-SKir!N1116*logKir!N1116-SLir!N1116*logHir!N1116-SLir!N1116*logQir!N1116)</f>
        <v>6.4104667645379546E-2</v>
      </c>
      <c r="O1116" s="2">
        <f>IF(logVir!O1116="","",logVir!O1116-SKir!O1116*logKir!O1116-SLir!O1116*logHir!O1116-SLir!O1116*logQir!O1116)</f>
        <v>7.394808140762088E-2</v>
      </c>
    </row>
    <row r="1117" spans="1:15" x14ac:dyDescent="0.55000000000000004">
      <c r="A1117" s="3">
        <v>36</v>
      </c>
      <c r="B1117" s="3">
        <v>29</v>
      </c>
      <c r="I1117" s="3">
        <v>36</v>
      </c>
      <c r="J1117" s="3">
        <v>29</v>
      </c>
      <c r="K1117" s="2">
        <f>IF(logVir!K1117="","",logVir!K1117-SKir!K1117*logKir!K1117-SLir!K1117*logHir!K1117-SLir!K1117*logQir!K1117)</f>
        <v>0.16573923691393225</v>
      </c>
      <c r="L1117" s="2">
        <f>IF(logVir!L1117="","",logVir!L1117-SKir!L1117*logKir!L1117-SLir!L1117*logHir!L1117-SLir!L1117*logQir!L1117)</f>
        <v>-0.35418607815929604</v>
      </c>
      <c r="M1117" s="2">
        <f>IF(logVir!M1117="","",logVir!M1117-SKir!M1117*logKir!M1117-SLir!M1117*logHir!M1117-SLir!M1117*logQir!M1117)</f>
        <v>-0.2158673377109786</v>
      </c>
      <c r="N1117" s="2">
        <f>IF(logVir!N1117="","",logVir!N1117-SKir!N1117*logKir!N1117-SLir!N1117*logHir!N1117-SLir!N1117*logQir!N1117)</f>
        <v>-0.17332034212385272</v>
      </c>
      <c r="O1117" s="2">
        <f>IF(logVir!O1117="","",logVir!O1117-SKir!O1117*logKir!O1117-SLir!O1117*logHir!O1117-SLir!O1117*logQir!O1117)</f>
        <v>-0.26407150964925319</v>
      </c>
    </row>
    <row r="1118" spans="1:15" x14ac:dyDescent="0.55000000000000004">
      <c r="A1118" s="3">
        <v>36</v>
      </c>
      <c r="B1118" s="3">
        <v>30</v>
      </c>
      <c r="I1118" s="3">
        <v>36</v>
      </c>
      <c r="J1118" s="3">
        <v>30</v>
      </c>
      <c r="K1118" s="2">
        <f>IF(logVir!K1118="","",logVir!K1118-SKir!K1118*logKir!K1118-SLir!K1118*logHir!K1118-SLir!K1118*logQir!K1118)</f>
        <v>-8.6794520664241537E-2</v>
      </c>
      <c r="L1118" s="2">
        <f>IF(logVir!L1118="","",logVir!L1118-SKir!L1118*logKir!L1118-SLir!L1118*logHir!L1118-SLir!L1118*logQir!L1118)</f>
        <v>-0.11861087307882026</v>
      </c>
      <c r="M1118" s="2">
        <f>IF(logVir!M1118="","",logVir!M1118-SKir!M1118*logKir!M1118-SLir!M1118*logHir!M1118-SLir!M1118*logQir!M1118)</f>
        <v>-1.3926956310037292E-2</v>
      </c>
      <c r="N1118" s="2">
        <f>IF(logVir!N1118="","",logVir!N1118-SKir!N1118*logKir!N1118-SLir!N1118*logHir!N1118-SLir!N1118*logQir!N1118)</f>
        <v>-7.0326453782513149E-2</v>
      </c>
      <c r="O1118" s="2">
        <f>IF(logVir!O1118="","",logVir!O1118-SKir!O1118*logKir!O1118-SLir!O1118*logHir!O1118-SLir!O1118*logQir!O1118)</f>
        <v>-1.0972609647303132E-2</v>
      </c>
    </row>
    <row r="1119" spans="1:15" x14ac:dyDescent="0.55000000000000004">
      <c r="A1119" s="3">
        <v>36</v>
      </c>
      <c r="B1119" s="3">
        <v>31</v>
      </c>
      <c r="I1119" s="3">
        <v>36</v>
      </c>
      <c r="J1119" s="3">
        <v>31</v>
      </c>
      <c r="K1119" s="2">
        <f>IF(logVir!K1119="","",logVir!K1119-SKir!K1119*logKir!K1119-SLir!K1119*logHir!K1119-SLir!K1119*logQir!K1119)</f>
        <v>-8.20342839166225E-3</v>
      </c>
      <c r="L1119" s="2">
        <f>IF(logVir!L1119="","",logVir!L1119-SKir!L1119*logKir!L1119-SLir!L1119*logHir!L1119-SLir!L1119*logQir!L1119)</f>
        <v>6.0925556756899965E-3</v>
      </c>
      <c r="M1119" s="2">
        <f>IF(logVir!M1119="","",logVir!M1119-SKir!M1119*logKir!M1119-SLir!M1119*logHir!M1119-SLir!M1119*logQir!M1119)</f>
        <v>0.15552079075976027</v>
      </c>
      <c r="N1119" s="2">
        <f>IF(logVir!N1119="","",logVir!N1119-SKir!N1119*logKir!N1119-SLir!N1119*logHir!N1119-SLir!N1119*logQir!N1119)</f>
        <v>8.3255739568119658E-2</v>
      </c>
      <c r="O1119" s="2">
        <f>IF(logVir!O1119="","",logVir!O1119-SKir!O1119*logKir!O1119-SLir!O1119*logHir!O1119-SLir!O1119*logQir!O1119)</f>
        <v>8.5629007265639268E-2</v>
      </c>
    </row>
    <row r="1120" spans="1:15" x14ac:dyDescent="0.55000000000000004">
      <c r="A1120" s="3">
        <v>37</v>
      </c>
      <c r="B1120" s="3">
        <v>1</v>
      </c>
      <c r="I1120" s="3">
        <v>37</v>
      </c>
      <c r="J1120" s="3">
        <v>1</v>
      </c>
      <c r="K1120" s="2">
        <f>IF(logVir!K1120="","",logVir!K1120-SKir!K1120*logKir!K1120-SLir!K1120*logHir!K1120-SLir!K1120*logQir!K1120)</f>
        <v>9.2410322791725563E-2</v>
      </c>
      <c r="L1120" s="2">
        <f>IF(logVir!L1120="","",logVir!L1120-SKir!L1120*logKir!L1120-SLir!L1120*logHir!L1120-SLir!L1120*logQir!L1120)</f>
        <v>0.11654160842974808</v>
      </c>
      <c r="M1120" s="2">
        <f>IF(logVir!M1120="","",logVir!M1120-SKir!M1120*logKir!M1120-SLir!M1120*logHir!M1120-SLir!M1120*logQir!M1120)</f>
        <v>-5.7165336219000537E-2</v>
      </c>
      <c r="N1120" s="2">
        <f>IF(logVir!N1120="","",logVir!N1120-SKir!N1120*logKir!N1120-SLir!N1120*logHir!N1120-SLir!N1120*logQir!N1120)</f>
        <v>-0.132976749859361</v>
      </c>
      <c r="O1120" s="2">
        <f>IF(logVir!O1120="","",logVir!O1120-SKir!O1120*logKir!O1120-SLir!O1120*logHir!O1120-SLir!O1120*logQir!O1120)</f>
        <v>-0.11647926021007429</v>
      </c>
    </row>
    <row r="1121" spans="1:15" x14ac:dyDescent="0.55000000000000004">
      <c r="A1121" s="3">
        <v>37</v>
      </c>
      <c r="B1121" s="3">
        <v>2</v>
      </c>
      <c r="I1121" s="3">
        <v>37</v>
      </c>
      <c r="J1121" s="3">
        <v>2</v>
      </c>
      <c r="K1121" s="2">
        <f>IF(logVir!K1121="","",logVir!K1121-SKir!K1121*logKir!K1121-SLir!K1121*logHir!K1121-SLir!K1121*logQir!K1121)</f>
        <v>-7.2358800682212648E-2</v>
      </c>
      <c r="L1121" s="2">
        <f>IF(logVir!L1121="","",logVir!L1121-SKir!L1121*logKir!L1121-SLir!L1121*logHir!L1121-SLir!L1121*logQir!L1121)</f>
        <v>-0.24017789732505043</v>
      </c>
      <c r="M1121" s="2">
        <f>IF(logVir!M1121="","",logVir!M1121-SKir!M1121*logKir!M1121-SLir!M1121*logHir!M1121-SLir!M1121*logQir!M1121)</f>
        <v>-0.31861208487255738</v>
      </c>
      <c r="N1121" s="2">
        <f>IF(logVir!N1121="","",logVir!N1121-SKir!N1121*logKir!N1121-SLir!N1121*logHir!N1121-SLir!N1121*logQir!N1121)</f>
        <v>-0.24925156028418349</v>
      </c>
      <c r="O1121" s="2">
        <f>IF(logVir!O1121="","",logVir!O1121-SKir!O1121*logKir!O1121-SLir!O1121*logHir!O1121-SLir!O1121*logQir!O1121)</f>
        <v>-0.25420378394772181</v>
      </c>
    </row>
    <row r="1122" spans="1:15" x14ac:dyDescent="0.55000000000000004">
      <c r="A1122" s="3">
        <v>37</v>
      </c>
      <c r="B1122" s="3">
        <v>3</v>
      </c>
      <c r="I1122" s="3">
        <v>37</v>
      </c>
      <c r="J1122" s="3">
        <v>3</v>
      </c>
      <c r="K1122" s="2">
        <f>IF(logVir!K1122="","",logVir!K1122-SKir!K1122*logKir!K1122-SLir!K1122*logHir!K1122-SLir!K1122*logQir!K1122)</f>
        <v>-0.3302292344281389</v>
      </c>
      <c r="L1122" s="2">
        <f>IF(logVir!L1122="","",logVir!L1122-SKir!L1122*logKir!L1122-SLir!L1122*logHir!L1122-SLir!L1122*logQir!L1122)</f>
        <v>-0.14130477217961374</v>
      </c>
      <c r="M1122" s="2">
        <f>IF(logVir!M1122="","",logVir!M1122-SKir!M1122*logKir!M1122-SLir!M1122*logHir!M1122-SLir!M1122*logQir!M1122)</f>
        <v>-0.20401794711456867</v>
      </c>
      <c r="N1122" s="2">
        <f>IF(logVir!N1122="","",logVir!N1122-SKir!N1122*logKir!N1122-SLir!N1122*logHir!N1122-SLir!N1122*logQir!N1122)</f>
        <v>-0.14269904842262315</v>
      </c>
      <c r="O1122" s="2">
        <f>IF(logVir!O1122="","",logVir!O1122-SKir!O1122*logKir!O1122-SLir!O1122*logHir!O1122-SLir!O1122*logQir!O1122)</f>
        <v>-0.24390786025740233</v>
      </c>
    </row>
    <row r="1123" spans="1:15" x14ac:dyDescent="0.55000000000000004">
      <c r="A1123" s="3">
        <v>37</v>
      </c>
      <c r="B1123" s="3">
        <v>4</v>
      </c>
      <c r="I1123" s="3">
        <v>37</v>
      </c>
      <c r="J1123" s="3">
        <v>4</v>
      </c>
      <c r="K1123" s="2">
        <f>IF(logVir!K1123="","",logVir!K1123-SKir!K1123*logKir!K1123-SLir!K1123*logHir!K1123-SLir!K1123*logQir!K1123)</f>
        <v>7.3135709966597295E-2</v>
      </c>
      <c r="L1123" s="2">
        <f>IF(logVir!L1123="","",logVir!L1123-SKir!L1123*logKir!L1123-SLir!L1123*logHir!L1123-SLir!L1123*logQir!L1123)</f>
        <v>-0.33133033458212252</v>
      </c>
      <c r="M1123" s="2">
        <f>IF(logVir!M1123="","",logVir!M1123-SKir!M1123*logKir!M1123-SLir!M1123*logHir!M1123-SLir!M1123*logQir!M1123)</f>
        <v>-8.2464873565580216E-2</v>
      </c>
      <c r="N1123" s="2">
        <f>IF(logVir!N1123="","",logVir!N1123-SKir!N1123*logKir!N1123-SLir!N1123*logHir!N1123-SLir!N1123*logQir!N1123)</f>
        <v>7.9316880492773287E-2</v>
      </c>
      <c r="O1123" s="2">
        <f>IF(logVir!O1123="","",logVir!O1123-SKir!O1123*logKir!O1123-SLir!O1123*logHir!O1123-SLir!O1123*logQir!O1123)</f>
        <v>7.7606867394823517E-2</v>
      </c>
    </row>
    <row r="1124" spans="1:15" x14ac:dyDescent="0.55000000000000004">
      <c r="A1124" s="3">
        <v>37</v>
      </c>
      <c r="B1124" s="3">
        <v>5</v>
      </c>
      <c r="I1124" s="3">
        <v>37</v>
      </c>
      <c r="J1124" s="3">
        <v>5</v>
      </c>
      <c r="K1124" s="2">
        <f>IF(logVir!K1124="","",logVir!K1124-SKir!K1124*logKir!K1124-SLir!K1124*logHir!K1124-SLir!K1124*logQir!K1124)</f>
        <v>-0.18518340276064005</v>
      </c>
      <c r="L1124" s="2">
        <f>IF(logVir!L1124="","",logVir!L1124-SKir!L1124*logKir!L1124-SLir!L1124*logHir!L1124-SLir!L1124*logQir!L1124)</f>
        <v>-0.2342604275696171</v>
      </c>
      <c r="M1124" s="2">
        <f>IF(logVir!M1124="","",logVir!M1124-SKir!M1124*logKir!M1124-SLir!M1124*logHir!M1124-SLir!M1124*logQir!M1124)</f>
        <v>-0.12311979806238288</v>
      </c>
      <c r="N1124" s="2">
        <f>IF(logVir!N1124="","",logVir!N1124-SKir!N1124*logKir!N1124-SLir!N1124*logHir!N1124-SLir!N1124*logQir!N1124)</f>
        <v>5.3851836274030687E-2</v>
      </c>
      <c r="O1124" s="2">
        <f>IF(logVir!O1124="","",logVir!O1124-SKir!O1124*logKir!O1124-SLir!O1124*logHir!O1124-SLir!O1124*logQir!O1124)</f>
        <v>0.14224493298830687</v>
      </c>
    </row>
    <row r="1125" spans="1:15" x14ac:dyDescent="0.55000000000000004">
      <c r="A1125" s="3">
        <v>37</v>
      </c>
      <c r="B1125" s="3">
        <v>6</v>
      </c>
      <c r="I1125" s="3">
        <v>37</v>
      </c>
      <c r="J1125" s="3">
        <v>6</v>
      </c>
      <c r="K1125" s="2">
        <f>IF(logVir!K1125="","",logVir!K1125-SKir!K1125*logKir!K1125-SLir!K1125*logHir!K1125-SLir!K1125*logQir!K1125)</f>
        <v>0.12460756204955488</v>
      </c>
      <c r="L1125" s="2">
        <f>IF(logVir!L1125="","",logVir!L1125-SKir!L1125*logKir!L1125-SLir!L1125*logHir!L1125-SLir!L1125*logQir!L1125)</f>
        <v>-0.44396282475300397</v>
      </c>
      <c r="M1125" s="2">
        <f>IF(logVir!M1125="","",logVir!M1125-SKir!M1125*logKir!M1125-SLir!M1125*logHir!M1125-SLir!M1125*logQir!M1125)</f>
        <v>-0.33749032121804023</v>
      </c>
      <c r="N1125" s="2">
        <f>IF(logVir!N1125="","",logVir!N1125-SKir!N1125*logKir!N1125-SLir!N1125*logHir!N1125-SLir!N1125*logQir!N1125)</f>
        <v>-0.39601202976355038</v>
      </c>
      <c r="O1125" s="2">
        <f>IF(logVir!O1125="","",logVir!O1125-SKir!O1125*logKir!O1125-SLir!O1125*logHir!O1125-SLir!O1125*logQir!O1125)</f>
        <v>-9.1132792830429854E-2</v>
      </c>
    </row>
    <row r="1126" spans="1:15" x14ac:dyDescent="0.55000000000000004">
      <c r="A1126" s="3">
        <v>37</v>
      </c>
      <c r="B1126" s="3">
        <v>7</v>
      </c>
      <c r="I1126" s="3">
        <v>37</v>
      </c>
      <c r="J1126" s="3">
        <v>7</v>
      </c>
      <c r="K1126" s="2">
        <f>IF(logVir!K1126="","",logVir!K1126-SKir!K1126*logKir!K1126-SLir!K1126*logHir!K1126-SLir!K1126*logQir!K1126)</f>
        <v>-3.8808613976269647E-2</v>
      </c>
      <c r="L1126" s="2">
        <f>IF(logVir!L1126="","",logVir!L1126-SKir!L1126*logKir!L1126-SLir!L1126*logHir!L1126-SLir!L1126*logQir!L1126)</f>
        <v>-0.3516271426667274</v>
      </c>
      <c r="M1126" s="2">
        <f>IF(logVir!M1126="","",logVir!M1126-SKir!M1126*logKir!M1126-SLir!M1126*logHir!M1126-SLir!M1126*logQir!M1126)</f>
        <v>-0.53262313092715841</v>
      </c>
      <c r="N1126" s="2">
        <f>IF(logVir!N1126="","",logVir!N1126-SKir!N1126*logKir!N1126-SLir!N1126*logHir!N1126-SLir!N1126*logQir!N1126)</f>
        <v>-0.46224410841028651</v>
      </c>
      <c r="O1126" s="2">
        <f>IF(logVir!O1126="","",logVir!O1126-SKir!O1126*logKir!O1126-SLir!O1126*logHir!O1126-SLir!O1126*logQir!O1126)</f>
        <v>-5.253179896146417E-2</v>
      </c>
    </row>
    <row r="1127" spans="1:15" x14ac:dyDescent="0.55000000000000004">
      <c r="A1127" s="3">
        <v>37</v>
      </c>
      <c r="B1127" s="3">
        <v>8</v>
      </c>
      <c r="I1127" s="3">
        <v>37</v>
      </c>
      <c r="J1127" s="3">
        <v>8</v>
      </c>
      <c r="K1127" s="2">
        <f>IF(logVir!K1127="","",logVir!K1127-SKir!K1127*logKir!K1127-SLir!K1127*logHir!K1127-SLir!K1127*logQir!K1127)</f>
        <v>0.98095221349196948</v>
      </c>
      <c r="L1127" s="2">
        <f>IF(logVir!L1127="","",logVir!L1127-SKir!L1127*logKir!L1127-SLir!L1127*logHir!L1127-SLir!L1127*logQir!L1127)</f>
        <v>0.97485611213654866</v>
      </c>
      <c r="M1127" s="2">
        <f>IF(logVir!M1127="","",logVir!M1127-SKir!M1127*logKir!M1127-SLir!M1127*logHir!M1127-SLir!M1127*logQir!M1127)</f>
        <v>0.63223645830476294</v>
      </c>
      <c r="N1127" s="2">
        <f>IF(logVir!N1127="","",logVir!N1127-SKir!N1127*logKir!N1127-SLir!N1127*logHir!N1127-SLir!N1127*logQir!N1127)</f>
        <v>-0.14794246483370349</v>
      </c>
      <c r="O1127" s="2">
        <f>IF(logVir!O1127="","",logVir!O1127-SKir!O1127*logKir!O1127-SLir!O1127*logHir!O1127-SLir!O1127*logQir!O1127)</f>
        <v>-4.5508806206210152E-2</v>
      </c>
    </row>
    <row r="1128" spans="1:15" x14ac:dyDescent="0.55000000000000004">
      <c r="A1128" s="3">
        <v>37</v>
      </c>
      <c r="B1128" s="3">
        <v>9</v>
      </c>
      <c r="I1128" s="3">
        <v>37</v>
      </c>
      <c r="J1128" s="3">
        <v>9</v>
      </c>
      <c r="K1128" s="2">
        <f>IF(logVir!K1128="","",logVir!K1128-SKir!K1128*logKir!K1128-SLir!K1128*logHir!K1128-SLir!K1128*logQir!K1128)</f>
        <v>0.21850393553204464</v>
      </c>
      <c r="L1128" s="2">
        <f>IF(logVir!L1128="","",logVir!L1128-SKir!L1128*logKir!L1128-SLir!L1128*logHir!L1128-SLir!L1128*logQir!L1128)</f>
        <v>0.15876754446124539</v>
      </c>
      <c r="M1128" s="2">
        <f>IF(logVir!M1128="","",logVir!M1128-SKir!M1128*logKir!M1128-SLir!M1128*logHir!M1128-SLir!M1128*logQir!M1128)</f>
        <v>0.1246480006325397</v>
      </c>
      <c r="N1128" s="2">
        <f>IF(logVir!N1128="","",logVir!N1128-SKir!N1128*logKir!N1128-SLir!N1128*logHir!N1128-SLir!N1128*logQir!N1128)</f>
        <v>0.21683268356248359</v>
      </c>
      <c r="O1128" s="2">
        <f>IF(logVir!O1128="","",logVir!O1128-SKir!O1128*logKir!O1128-SLir!O1128*logHir!O1128-SLir!O1128*logQir!O1128)</f>
        <v>5.5873758957904723E-2</v>
      </c>
    </row>
    <row r="1129" spans="1:15" x14ac:dyDescent="0.55000000000000004">
      <c r="A1129" s="3">
        <v>37</v>
      </c>
      <c r="B1129" s="3">
        <v>10</v>
      </c>
      <c r="I1129" s="3">
        <v>37</v>
      </c>
      <c r="J1129" s="3">
        <v>10</v>
      </c>
      <c r="K1129" s="2">
        <f>IF(logVir!K1129="","",logVir!K1129-SKir!K1129*logKir!K1129-SLir!K1129*logHir!K1129-SLir!K1129*logQir!K1129)</f>
        <v>-0.14174139756405871</v>
      </c>
      <c r="L1129" s="2">
        <f>IF(logVir!L1129="","",logVir!L1129-SKir!L1129*logKir!L1129-SLir!L1129*logHir!L1129-SLir!L1129*logQir!L1129)</f>
        <v>-0.24035854983568508</v>
      </c>
      <c r="M1129" s="2">
        <f>IF(logVir!M1129="","",logVir!M1129-SKir!M1129*logKir!M1129-SLir!M1129*logHir!M1129-SLir!M1129*logQir!M1129)</f>
        <v>-1.7178660121671907E-2</v>
      </c>
      <c r="N1129" s="2">
        <f>IF(logVir!N1129="","",logVir!N1129-SKir!N1129*logKir!N1129-SLir!N1129*logHir!N1129-SLir!N1129*logQir!N1129)</f>
        <v>-0.10616548303428082</v>
      </c>
      <c r="O1129" s="2">
        <f>IF(logVir!O1129="","",logVir!O1129-SKir!O1129*logKir!O1129-SLir!O1129*logHir!O1129-SLir!O1129*logQir!O1129)</f>
        <v>-0.19482418077098729</v>
      </c>
    </row>
    <row r="1130" spans="1:15" x14ac:dyDescent="0.55000000000000004">
      <c r="A1130" s="3">
        <v>37</v>
      </c>
      <c r="B1130" s="3">
        <v>11</v>
      </c>
      <c r="I1130" s="3">
        <v>37</v>
      </c>
      <c r="J1130" s="3">
        <v>11</v>
      </c>
      <c r="K1130" s="2">
        <f>IF(logVir!K1130="","",logVir!K1130-SKir!K1130*logKir!K1130-SLir!K1130*logHir!K1130-SLir!K1130*logQir!K1130)</f>
        <v>-3.5298877215811055</v>
      </c>
      <c r="L1130" s="2">
        <f>IF(logVir!L1130="","",logVir!L1130-SKir!L1130*logKir!L1130-SLir!L1130*logHir!L1130-SLir!L1130*logQir!L1130)</f>
        <v>0.50901477821287899</v>
      </c>
      <c r="M1130" s="2">
        <f>IF(logVir!M1130="","",logVir!M1130-SKir!M1130*logKir!M1130-SLir!M1130*logHir!M1130-SLir!M1130*logQir!M1130)</f>
        <v>-5.8261074634551602E-2</v>
      </c>
      <c r="N1130" s="2">
        <f>IF(logVir!N1130="","",logVir!N1130-SKir!N1130*logKir!N1130-SLir!N1130*logHir!N1130-SLir!N1130*logQir!N1130)</f>
        <v>-0.21676961137401518</v>
      </c>
      <c r="O1130" s="2">
        <f>IF(logVir!O1130="","",logVir!O1130-SKir!O1130*logKir!O1130-SLir!O1130*logHir!O1130-SLir!O1130*logQir!O1130)</f>
        <v>-0.25717083455631484</v>
      </c>
    </row>
    <row r="1131" spans="1:15" x14ac:dyDescent="0.55000000000000004">
      <c r="A1131" s="3">
        <v>37</v>
      </c>
      <c r="B1131" s="3">
        <v>12</v>
      </c>
      <c r="I1131" s="3">
        <v>37</v>
      </c>
      <c r="J1131" s="3">
        <v>12</v>
      </c>
      <c r="K1131" s="2">
        <f>IF(logVir!K1131="","",logVir!K1131-SKir!K1131*logKir!K1131-SLir!K1131*logHir!K1131-SLir!K1131*logQir!K1131)</f>
        <v>0.28616151143304402</v>
      </c>
      <c r="L1131" s="2">
        <f>IF(logVir!L1131="","",logVir!L1131-SKir!L1131*logKir!L1131-SLir!L1131*logHir!L1131-SLir!L1131*logQir!L1131)</f>
        <v>9.8390395089627027E-3</v>
      </c>
      <c r="M1131" s="2">
        <f>IF(logVir!M1131="","",logVir!M1131-SKir!M1131*logKir!M1131-SLir!M1131*logHir!M1131-SLir!M1131*logQir!M1131)</f>
        <v>0.17011923859943234</v>
      </c>
      <c r="N1131" s="2">
        <f>IF(logVir!N1131="","",logVir!N1131-SKir!N1131*logKir!N1131-SLir!N1131*logHir!N1131-SLir!N1131*logQir!N1131)</f>
        <v>0.22519319208150937</v>
      </c>
      <c r="O1131" s="2">
        <f>IF(logVir!O1131="","",logVir!O1131-SKir!O1131*logKir!O1131-SLir!O1131*logHir!O1131-SLir!O1131*logQir!O1131)</f>
        <v>0.25167212130746097</v>
      </c>
    </row>
    <row r="1132" spans="1:15" x14ac:dyDescent="0.55000000000000004">
      <c r="A1132" s="3">
        <v>37</v>
      </c>
      <c r="B1132" s="3">
        <v>13</v>
      </c>
      <c r="I1132" s="3">
        <v>37</v>
      </c>
      <c r="J1132" s="3">
        <v>13</v>
      </c>
      <c r="K1132" s="2">
        <f>IF(logVir!K1132="","",logVir!K1132-SKir!K1132*logKir!K1132-SLir!K1132*logHir!K1132-SLir!K1132*logQir!K1132)</f>
        <v>-5.9413667379722543</v>
      </c>
      <c r="L1132" s="2">
        <f>IF(logVir!L1132="","",logVir!L1132-SKir!L1132*logKir!L1132-SLir!L1132*logHir!L1132-SLir!L1132*logQir!L1132)</f>
        <v>-7.1407250004331804</v>
      </c>
      <c r="M1132" s="2" t="str">
        <f>IF(logVir!M1132="","",logVir!M1132-SKir!M1132*logKir!M1132-SLir!M1132*logHir!M1132-SLir!M1132*logQir!M1132)</f>
        <v/>
      </c>
      <c r="N1132" s="2" t="str">
        <f>IF(logVir!N1132="","",logVir!N1132-SKir!N1132*logKir!N1132-SLir!N1132*logHir!N1132-SLir!N1132*logQir!N1132)</f>
        <v/>
      </c>
      <c r="O1132" s="2" t="str">
        <f>IF(logVir!O1132="","",logVir!O1132-SKir!O1132*logKir!O1132-SLir!O1132*logHir!O1132-SLir!O1132*logQir!O1132)</f>
        <v/>
      </c>
    </row>
    <row r="1133" spans="1:15" x14ac:dyDescent="0.55000000000000004">
      <c r="A1133" s="3">
        <v>37</v>
      </c>
      <c r="B1133" s="3">
        <v>14</v>
      </c>
      <c r="I1133" s="3">
        <v>37</v>
      </c>
      <c r="J1133" s="3">
        <v>14</v>
      </c>
      <c r="K1133" s="2">
        <f>IF(logVir!K1133="","",logVir!K1133-SKir!K1133*logKir!K1133-SLir!K1133*logHir!K1133-SLir!K1133*logQir!K1133)</f>
        <v>5.4807690448955344E-2</v>
      </c>
      <c r="L1133" s="2">
        <f>IF(logVir!L1133="","",logVir!L1133-SKir!L1133*logKir!L1133-SLir!L1133*logHir!L1133-SLir!L1133*logQir!L1133)</f>
        <v>0.24900808658770937</v>
      </c>
      <c r="M1133" s="2">
        <f>IF(logVir!M1133="","",logVir!M1133-SKir!M1133*logKir!M1133-SLir!M1133*logHir!M1133-SLir!M1133*logQir!M1133)</f>
        <v>0.21753841786305964</v>
      </c>
      <c r="N1133" s="2">
        <f>IF(logVir!N1133="","",logVir!N1133-SKir!N1133*logKir!N1133-SLir!N1133*logHir!N1133-SLir!N1133*logQir!N1133)</f>
        <v>-0.36823389027445314</v>
      </c>
      <c r="O1133" s="2">
        <f>IF(logVir!O1133="","",logVir!O1133-SKir!O1133*logKir!O1133-SLir!O1133*logHir!O1133-SLir!O1133*logQir!O1133)</f>
        <v>-0.40014460676135499</v>
      </c>
    </row>
    <row r="1134" spans="1:15" x14ac:dyDescent="0.55000000000000004">
      <c r="A1134" s="3">
        <v>37</v>
      </c>
      <c r="B1134" s="3">
        <v>15</v>
      </c>
      <c r="I1134" s="3">
        <v>37</v>
      </c>
      <c r="J1134" s="3">
        <v>15</v>
      </c>
      <c r="K1134" s="2">
        <f>IF(logVir!K1134="","",logVir!K1134-SKir!K1134*logKir!K1134-SLir!K1134*logHir!K1134-SLir!K1134*logQir!K1134)</f>
        <v>0.15039869009975607</v>
      </c>
      <c r="L1134" s="2">
        <f>IF(logVir!L1134="","",logVir!L1134-SKir!L1134*logKir!L1134-SLir!L1134*logHir!L1134-SLir!L1134*logQir!L1134)</f>
        <v>-0.13453865965503392</v>
      </c>
      <c r="M1134" s="2">
        <f>IF(logVir!M1134="","",logVir!M1134-SKir!M1134*logKir!M1134-SLir!M1134*logHir!M1134-SLir!M1134*logQir!M1134)</f>
        <v>-6.4278739830291448E-2</v>
      </c>
      <c r="N1134" s="2">
        <f>IF(logVir!N1134="","",logVir!N1134-SKir!N1134*logKir!N1134-SLir!N1134*logHir!N1134-SLir!N1134*logQir!N1134)</f>
        <v>0.10133377254322415</v>
      </c>
      <c r="O1134" s="2">
        <f>IF(logVir!O1134="","",logVir!O1134-SKir!O1134*logKir!O1134-SLir!O1134*logHir!O1134-SLir!O1134*logQir!O1134)</f>
        <v>9.9912454451068694E-2</v>
      </c>
    </row>
    <row r="1135" spans="1:15" x14ac:dyDescent="0.55000000000000004">
      <c r="A1135" s="3">
        <v>37</v>
      </c>
      <c r="B1135" s="3">
        <v>16</v>
      </c>
      <c r="I1135" s="3">
        <v>37</v>
      </c>
      <c r="J1135" s="3">
        <v>16</v>
      </c>
      <c r="K1135" s="2">
        <f>IF(logVir!K1135="","",logVir!K1135-SKir!K1135*logKir!K1135-SLir!K1135*logHir!K1135-SLir!K1135*logQir!K1135)</f>
        <v>9.5588655235755299E-3</v>
      </c>
      <c r="L1135" s="2">
        <f>IF(logVir!L1135="","",logVir!L1135-SKir!L1135*logKir!L1135-SLir!L1135*logHir!L1135-SLir!L1135*logQir!L1135)</f>
        <v>-0.15937408987123919</v>
      </c>
      <c r="M1135" s="2">
        <f>IF(logVir!M1135="","",logVir!M1135-SKir!M1135*logKir!M1135-SLir!M1135*logHir!M1135-SLir!M1135*logQir!M1135)</f>
        <v>-0.10956569744757397</v>
      </c>
      <c r="N1135" s="2">
        <f>IF(logVir!N1135="","",logVir!N1135-SKir!N1135*logKir!N1135-SLir!N1135*logHir!N1135-SLir!N1135*logQir!N1135)</f>
        <v>2.92925467757819E-2</v>
      </c>
      <c r="O1135" s="2">
        <f>IF(logVir!O1135="","",logVir!O1135-SKir!O1135*logKir!O1135-SLir!O1135*logHir!O1135-SLir!O1135*logQir!O1135)</f>
        <v>3.0638993329255015E-2</v>
      </c>
    </row>
    <row r="1136" spans="1:15" x14ac:dyDescent="0.55000000000000004">
      <c r="A1136" s="3">
        <v>37</v>
      </c>
      <c r="B1136" s="3">
        <v>17</v>
      </c>
      <c r="I1136" s="3">
        <v>37</v>
      </c>
      <c r="J1136" s="3">
        <v>17</v>
      </c>
      <c r="K1136" s="2">
        <f>IF(logVir!K1136="","",logVir!K1136-SKir!K1136*logKir!K1136-SLir!K1136*logHir!K1136-SLir!K1136*logQir!K1136)</f>
        <v>-0.2797715042651891</v>
      </c>
      <c r="L1136" s="2">
        <f>IF(logVir!L1136="","",logVir!L1136-SKir!L1136*logKir!L1136-SLir!L1136*logHir!L1136-SLir!L1136*logQir!L1136)</f>
        <v>-0.17606245926245204</v>
      </c>
      <c r="M1136" s="2">
        <f>IF(logVir!M1136="","",logVir!M1136-SKir!M1136*logKir!M1136-SLir!M1136*logHir!M1136-SLir!M1136*logQir!M1136)</f>
        <v>-0.15405894083453753</v>
      </c>
      <c r="N1136" s="2">
        <f>IF(logVir!N1136="","",logVir!N1136-SKir!N1136*logKir!N1136-SLir!N1136*logHir!N1136-SLir!N1136*logQir!N1136)</f>
        <v>-0.22178286942884207</v>
      </c>
      <c r="O1136" s="2">
        <f>IF(logVir!O1136="","",logVir!O1136-SKir!O1136*logKir!O1136-SLir!O1136*logHir!O1136-SLir!O1136*logQir!O1136)</f>
        <v>-3.2454862744546419E-2</v>
      </c>
    </row>
    <row r="1137" spans="1:15" x14ac:dyDescent="0.55000000000000004">
      <c r="A1137" s="3">
        <v>37</v>
      </c>
      <c r="B1137" s="3">
        <v>18</v>
      </c>
      <c r="I1137" s="3">
        <v>37</v>
      </c>
      <c r="J1137" s="3">
        <v>18</v>
      </c>
      <c r="K1137" s="2">
        <f>IF(logVir!K1137="","",logVir!K1137-SKir!K1137*logKir!K1137-SLir!K1137*logHir!K1137-SLir!K1137*logQir!K1137)</f>
        <v>-0.27003872720553862</v>
      </c>
      <c r="L1137" s="2">
        <f>IF(logVir!L1137="","",logVir!L1137-SKir!L1137*logKir!L1137-SLir!L1137*logHir!L1137-SLir!L1137*logQir!L1137)</f>
        <v>-3.4178484449157415E-2</v>
      </c>
      <c r="M1137" s="2">
        <f>IF(logVir!M1137="","",logVir!M1137-SKir!M1137*logKir!M1137-SLir!M1137*logHir!M1137-SLir!M1137*logQir!M1137)</f>
        <v>-0.22117422580927212</v>
      </c>
      <c r="N1137" s="2">
        <f>IF(logVir!N1137="","",logVir!N1137-SKir!N1137*logKir!N1137-SLir!N1137*logHir!N1137-SLir!N1137*logQir!N1137)</f>
        <v>-0.18279180740156392</v>
      </c>
      <c r="O1137" s="2">
        <f>IF(logVir!O1137="","",logVir!O1137-SKir!O1137*logKir!O1137-SLir!O1137*logHir!O1137-SLir!O1137*logQir!O1137)</f>
        <v>-0.20043899563119297</v>
      </c>
    </row>
    <row r="1138" spans="1:15" x14ac:dyDescent="0.55000000000000004">
      <c r="A1138" s="3">
        <v>37</v>
      </c>
      <c r="B1138" s="3">
        <v>19</v>
      </c>
      <c r="I1138" s="3">
        <v>37</v>
      </c>
      <c r="J1138" s="3">
        <v>19</v>
      </c>
      <c r="K1138" s="2">
        <f>IF(logVir!K1138="","",logVir!K1138-SKir!K1138*logKir!K1138-SLir!K1138*logHir!K1138-SLir!K1138*logQir!K1138)</f>
        <v>-0.21257177285347667</v>
      </c>
      <c r="L1138" s="2">
        <f>IF(logVir!L1138="","",logVir!L1138-SKir!L1138*logKir!L1138-SLir!L1138*logHir!L1138-SLir!L1138*logQir!L1138)</f>
        <v>-9.059438166221484E-2</v>
      </c>
      <c r="M1138" s="2">
        <f>IF(logVir!M1138="","",logVir!M1138-SKir!M1138*logKir!M1138-SLir!M1138*logHir!M1138-SLir!M1138*logQir!M1138)</f>
        <v>-6.9359149090601924E-2</v>
      </c>
      <c r="N1138" s="2">
        <f>IF(logVir!N1138="","",logVir!N1138-SKir!N1138*logKir!N1138-SLir!N1138*logHir!N1138-SLir!N1138*logQir!N1138)</f>
        <v>0.10696486845293457</v>
      </c>
      <c r="O1138" s="2">
        <f>IF(logVir!O1138="","",logVir!O1138-SKir!O1138*logKir!O1138-SLir!O1138*logHir!O1138-SLir!O1138*logQir!O1138)</f>
        <v>0.15241017554374667</v>
      </c>
    </row>
    <row r="1139" spans="1:15" x14ac:dyDescent="0.55000000000000004">
      <c r="A1139" s="3">
        <v>37</v>
      </c>
      <c r="B1139" s="3">
        <v>20</v>
      </c>
      <c r="I1139" s="3">
        <v>37</v>
      </c>
      <c r="J1139" s="3">
        <v>20</v>
      </c>
      <c r="K1139" s="2">
        <f>IF(logVir!K1139="","",logVir!K1139-SKir!K1139*logKir!K1139-SLir!K1139*logHir!K1139-SLir!K1139*logQir!K1139)</f>
        <v>-0.24112624202470428</v>
      </c>
      <c r="L1139" s="2">
        <f>IF(logVir!L1139="","",logVir!L1139-SKir!L1139*logKir!L1139-SLir!L1139*logHir!L1139-SLir!L1139*logQir!L1139)</f>
        <v>-0.10918306106897899</v>
      </c>
      <c r="M1139" s="2">
        <f>IF(logVir!M1139="","",logVir!M1139-SKir!M1139*logKir!M1139-SLir!M1139*logHir!M1139-SLir!M1139*logQir!M1139)</f>
        <v>-8.772932848598762E-2</v>
      </c>
      <c r="N1139" s="2">
        <f>IF(logVir!N1139="","",logVir!N1139-SKir!N1139*logKir!N1139-SLir!N1139*logHir!N1139-SLir!N1139*logQir!N1139)</f>
        <v>-7.3162971137113827E-2</v>
      </c>
      <c r="O1139" s="2">
        <f>IF(logVir!O1139="","",logVir!O1139-SKir!O1139*logKir!O1139-SLir!O1139*logHir!O1139-SLir!O1139*logQir!O1139)</f>
        <v>-6.0492647179998318E-2</v>
      </c>
    </row>
    <row r="1140" spans="1:15" x14ac:dyDescent="0.55000000000000004">
      <c r="A1140" s="3">
        <v>37</v>
      </c>
      <c r="B1140" s="3">
        <v>21</v>
      </c>
      <c r="I1140" s="3">
        <v>37</v>
      </c>
      <c r="J1140" s="3">
        <v>21</v>
      </c>
      <c r="K1140" s="2">
        <f>IF(logVir!K1140="","",logVir!K1140-SKir!K1140*logKir!K1140-SLir!K1140*logHir!K1140-SLir!K1140*logQir!K1140)</f>
        <v>0.13930996729524686</v>
      </c>
      <c r="L1140" s="2">
        <f>IF(logVir!L1140="","",logVir!L1140-SKir!L1140*logKir!L1140-SLir!L1140*logHir!L1140-SLir!L1140*logQir!L1140)</f>
        <v>9.7816133643323089E-2</v>
      </c>
      <c r="M1140" s="2">
        <f>IF(logVir!M1140="","",logVir!M1140-SKir!M1140*logKir!M1140-SLir!M1140*logHir!M1140-SLir!M1140*logQir!M1140)</f>
        <v>0.13118482786474703</v>
      </c>
      <c r="N1140" s="2">
        <f>IF(logVir!N1140="","",logVir!N1140-SKir!N1140*logKir!N1140-SLir!N1140*logHir!N1140-SLir!N1140*logQir!N1140)</f>
        <v>5.384772405200175E-2</v>
      </c>
      <c r="O1140" s="2">
        <f>IF(logVir!O1140="","",logVir!O1140-SKir!O1140*logKir!O1140-SLir!O1140*logHir!O1140-SLir!O1140*logQir!O1140)</f>
        <v>1.7718295214302418E-3</v>
      </c>
    </row>
    <row r="1141" spans="1:15" x14ac:dyDescent="0.55000000000000004">
      <c r="A1141" s="3">
        <v>37</v>
      </c>
      <c r="B1141" s="3">
        <v>22</v>
      </c>
      <c r="I1141" s="3">
        <v>37</v>
      </c>
      <c r="J1141" s="3">
        <v>22</v>
      </c>
      <c r="K1141" s="2">
        <f>IF(logVir!K1141="","",logVir!K1141-SKir!K1141*logKir!K1141-SLir!K1141*logHir!K1141-SLir!K1141*logQir!K1141)</f>
        <v>5.1122284567554077E-3</v>
      </c>
      <c r="L1141" s="2">
        <f>IF(logVir!L1141="","",logVir!L1141-SKir!L1141*logKir!L1141-SLir!L1141*logHir!L1141-SLir!L1141*logQir!L1141)</f>
        <v>7.2664183117692488E-2</v>
      </c>
      <c r="M1141" s="2">
        <f>IF(logVir!M1141="","",logVir!M1141-SKir!M1141*logKir!M1141-SLir!M1141*logHir!M1141-SLir!M1141*logQir!M1141)</f>
        <v>4.097426626603741E-2</v>
      </c>
      <c r="N1141" s="2">
        <f>IF(logVir!N1141="","",logVir!N1141-SKir!N1141*logKir!N1141-SLir!N1141*logHir!N1141-SLir!N1141*logQir!N1141)</f>
        <v>7.3151538374232813E-2</v>
      </c>
      <c r="O1141" s="2">
        <f>IF(logVir!O1141="","",logVir!O1141-SKir!O1141*logKir!O1141-SLir!O1141*logHir!O1141-SLir!O1141*logQir!O1141)</f>
        <v>-0.1343886945755689</v>
      </c>
    </row>
    <row r="1142" spans="1:15" x14ac:dyDescent="0.55000000000000004">
      <c r="A1142" s="3">
        <v>37</v>
      </c>
      <c r="B1142" s="3">
        <v>23</v>
      </c>
      <c r="I1142" s="3">
        <v>37</v>
      </c>
      <c r="J1142" s="3">
        <v>23</v>
      </c>
      <c r="K1142" s="2">
        <f>IF(logVir!K1142="","",logVir!K1142-SKir!K1142*logKir!K1142-SLir!K1142*logHir!K1142-SLir!K1142*logQir!K1142)</f>
        <v>-0.13333789533989809</v>
      </c>
      <c r="L1142" s="2">
        <f>IF(logVir!L1142="","",logVir!L1142-SKir!L1142*logKir!L1142-SLir!L1142*logHir!L1142-SLir!L1142*logQir!L1142)</f>
        <v>-0.20894105626707216</v>
      </c>
      <c r="M1142" s="2">
        <f>IF(logVir!M1142="","",logVir!M1142-SKir!M1142*logKir!M1142-SLir!M1142*logHir!M1142-SLir!M1142*logQir!M1142)</f>
        <v>-0.30257223495118912</v>
      </c>
      <c r="N1142" s="2">
        <f>IF(logVir!N1142="","",logVir!N1142-SKir!N1142*logKir!N1142-SLir!N1142*logHir!N1142-SLir!N1142*logQir!N1142)</f>
        <v>-0.27855589117303797</v>
      </c>
      <c r="O1142" s="2">
        <f>IF(logVir!O1142="","",logVir!O1142-SKir!O1142*logKir!O1142-SLir!O1142*logHir!O1142-SLir!O1142*logQir!O1142)</f>
        <v>-0.25449098845592466</v>
      </c>
    </row>
    <row r="1143" spans="1:15" x14ac:dyDescent="0.55000000000000004">
      <c r="A1143" s="3">
        <v>37</v>
      </c>
      <c r="B1143" s="3">
        <v>24</v>
      </c>
      <c r="I1143" s="3">
        <v>37</v>
      </c>
      <c r="J1143" s="3">
        <v>24</v>
      </c>
      <c r="K1143" s="2">
        <f>IF(logVir!K1143="","",logVir!K1143-SKir!K1143*logKir!K1143-SLir!K1143*logHir!K1143-SLir!K1143*logQir!K1143)</f>
        <v>7.6445795615518786E-2</v>
      </c>
      <c r="L1143" s="2">
        <f>IF(logVir!L1143="","",logVir!L1143-SKir!L1143*logKir!L1143-SLir!L1143*logHir!L1143-SLir!L1143*logQir!L1143)</f>
        <v>-9.453522570333503E-2</v>
      </c>
      <c r="M1143" s="2">
        <f>IF(logVir!M1143="","",logVir!M1143-SKir!M1143*logKir!M1143-SLir!M1143*logHir!M1143-SLir!M1143*logQir!M1143)</f>
        <v>1.2250678482795624E-2</v>
      </c>
      <c r="N1143" s="2">
        <f>IF(logVir!N1143="","",logVir!N1143-SKir!N1143*logKir!N1143-SLir!N1143*logHir!N1143-SLir!N1143*logQir!N1143)</f>
        <v>5.30598682237996E-2</v>
      </c>
      <c r="O1143" s="2">
        <f>IF(logVir!O1143="","",logVir!O1143-SKir!O1143*logKir!O1143-SLir!O1143*logHir!O1143-SLir!O1143*logQir!O1143)</f>
        <v>6.6448277030375841E-2</v>
      </c>
    </row>
    <row r="1144" spans="1:15" x14ac:dyDescent="0.55000000000000004">
      <c r="A1144" s="3">
        <v>37</v>
      </c>
      <c r="B1144" s="3">
        <v>25</v>
      </c>
      <c r="I1144" s="3">
        <v>37</v>
      </c>
      <c r="J1144" s="3">
        <v>25</v>
      </c>
      <c r="K1144" s="2">
        <f>IF(logVir!K1144="","",logVir!K1144-SKir!K1144*logKir!K1144-SLir!K1144*logHir!K1144-SLir!K1144*logQir!K1144)</f>
        <v>-4.7488678643328716E-2</v>
      </c>
      <c r="L1144" s="2">
        <f>IF(logVir!L1144="","",logVir!L1144-SKir!L1144*logKir!L1144-SLir!L1144*logHir!L1144-SLir!L1144*logQir!L1144)</f>
        <v>-3.9908271110438973E-2</v>
      </c>
      <c r="M1144" s="2">
        <f>IF(logVir!M1144="","",logVir!M1144-SKir!M1144*logKir!M1144-SLir!M1144*logHir!M1144-SLir!M1144*logQir!M1144)</f>
        <v>-6.0760917539083165E-2</v>
      </c>
      <c r="N1144" s="2">
        <f>IF(logVir!N1144="","",logVir!N1144-SKir!N1144*logKir!N1144-SLir!N1144*logHir!N1144-SLir!N1144*logQir!N1144)</f>
        <v>-7.2113465869881765E-2</v>
      </c>
      <c r="O1144" s="2">
        <f>IF(logVir!O1144="","",logVir!O1144-SKir!O1144*logKir!O1144-SLir!O1144*logHir!O1144-SLir!O1144*logQir!O1144)</f>
        <v>-0.17612048229960259</v>
      </c>
    </row>
    <row r="1145" spans="1:15" x14ac:dyDescent="0.55000000000000004">
      <c r="A1145" s="3">
        <v>37</v>
      </c>
      <c r="B1145" s="3">
        <v>26</v>
      </c>
      <c r="I1145" s="3">
        <v>37</v>
      </c>
      <c r="J1145" s="3">
        <v>26</v>
      </c>
      <c r="K1145" s="2">
        <f>IF(logVir!K1145="","",logVir!K1145-SKir!K1145*logKir!K1145-SLir!K1145*logHir!K1145-SLir!K1145*logQir!K1145)</f>
        <v>-9.7642136256560194E-2</v>
      </c>
      <c r="L1145" s="2">
        <f>IF(logVir!L1145="","",logVir!L1145-SKir!L1145*logKir!L1145-SLir!L1145*logHir!L1145-SLir!L1145*logQir!L1145)</f>
        <v>2.4944697141327334E-2</v>
      </c>
      <c r="M1145" s="2">
        <f>IF(logVir!M1145="","",logVir!M1145-SKir!M1145*logKir!M1145-SLir!M1145*logHir!M1145-SLir!M1145*logQir!M1145)</f>
        <v>2.0702101597581957E-3</v>
      </c>
      <c r="N1145" s="2">
        <f>IF(logVir!N1145="","",logVir!N1145-SKir!N1145*logKir!N1145-SLir!N1145*logHir!N1145-SLir!N1145*logQir!N1145)</f>
        <v>-2.3363019026203739E-2</v>
      </c>
      <c r="O1145" s="2">
        <f>IF(logVir!O1145="","",logVir!O1145-SKir!O1145*logKir!O1145-SLir!O1145*logHir!O1145-SLir!O1145*logQir!O1145)</f>
        <v>1.9783468983761484E-2</v>
      </c>
    </row>
    <row r="1146" spans="1:15" x14ac:dyDescent="0.55000000000000004">
      <c r="A1146" s="3">
        <v>37</v>
      </c>
      <c r="B1146" s="3">
        <v>27</v>
      </c>
      <c r="I1146" s="3">
        <v>37</v>
      </c>
      <c r="J1146" s="3">
        <v>27</v>
      </c>
      <c r="K1146" s="2">
        <f>IF(logVir!K1146="","",logVir!K1146-SKir!K1146*logKir!K1146-SLir!K1146*logHir!K1146-SLir!K1146*logQir!K1146)</f>
        <v>-0.10190989360262853</v>
      </c>
      <c r="L1146" s="2">
        <f>IF(logVir!L1146="","",logVir!L1146-SKir!L1146*logKir!L1146-SLir!L1146*logHir!L1146-SLir!L1146*logQir!L1146)</f>
        <v>-6.3581522439174712E-2</v>
      </c>
      <c r="M1146" s="2">
        <f>IF(logVir!M1146="","",logVir!M1146-SKir!M1146*logKir!M1146-SLir!M1146*logHir!M1146-SLir!M1146*logQir!M1146)</f>
        <v>-2.8527128210411368E-2</v>
      </c>
      <c r="N1146" s="2">
        <f>IF(logVir!N1146="","",logVir!N1146-SKir!N1146*logKir!N1146-SLir!N1146*logHir!N1146-SLir!N1146*logQir!N1146)</f>
        <v>-5.5940356158201004E-2</v>
      </c>
      <c r="O1146" s="2">
        <f>IF(logVir!O1146="","",logVir!O1146-SKir!O1146*logKir!O1146-SLir!O1146*logHir!O1146-SLir!O1146*logQir!O1146)</f>
        <v>-2.3190856269276361E-2</v>
      </c>
    </row>
    <row r="1147" spans="1:15" x14ac:dyDescent="0.55000000000000004">
      <c r="A1147" s="3">
        <v>37</v>
      </c>
      <c r="B1147" s="3">
        <v>28</v>
      </c>
      <c r="I1147" s="3">
        <v>37</v>
      </c>
      <c r="J1147" s="3">
        <v>28</v>
      </c>
      <c r="K1147" s="2">
        <f>IF(logVir!K1147="","",logVir!K1147-SKir!K1147*logKir!K1147-SLir!K1147*logHir!K1147-SLir!K1147*logQir!K1147)</f>
        <v>-0.17779718534694955</v>
      </c>
      <c r="L1147" s="2">
        <f>IF(logVir!L1147="","",logVir!L1147-SKir!L1147*logKir!L1147-SLir!L1147*logHir!L1147-SLir!L1147*logQir!L1147)</f>
        <v>-0.19257879659756277</v>
      </c>
      <c r="M1147" s="2">
        <f>IF(logVir!M1147="","",logVir!M1147-SKir!M1147*logKir!M1147-SLir!M1147*logHir!M1147-SLir!M1147*logQir!M1147)</f>
        <v>-0.22909360204158724</v>
      </c>
      <c r="N1147" s="2">
        <f>IF(logVir!N1147="","",logVir!N1147-SKir!N1147*logKir!N1147-SLir!N1147*logHir!N1147-SLir!N1147*logQir!N1147)</f>
        <v>-0.25426481257567762</v>
      </c>
      <c r="O1147" s="2">
        <f>IF(logVir!O1147="","",logVir!O1147-SKir!O1147*logKir!O1147-SLir!O1147*logHir!O1147-SLir!O1147*logQir!O1147)</f>
        <v>-0.25462957409214942</v>
      </c>
    </row>
    <row r="1148" spans="1:15" x14ac:dyDescent="0.55000000000000004">
      <c r="A1148" s="3">
        <v>37</v>
      </c>
      <c r="B1148" s="3">
        <v>29</v>
      </c>
      <c r="I1148" s="3">
        <v>37</v>
      </c>
      <c r="J1148" s="3">
        <v>29</v>
      </c>
      <c r="K1148" s="2">
        <f>IF(logVir!K1148="","",logVir!K1148-SKir!K1148*logKir!K1148-SLir!K1148*logHir!K1148-SLir!K1148*logQir!K1148)</f>
        <v>-0.12308735294114811</v>
      </c>
      <c r="L1148" s="2">
        <f>IF(logVir!L1148="","",logVir!L1148-SKir!L1148*logKir!L1148-SLir!L1148*logHir!L1148-SLir!L1148*logQir!L1148)</f>
        <v>-0.10874419358582443</v>
      </c>
      <c r="M1148" s="2">
        <f>IF(logVir!M1148="","",logVir!M1148-SKir!M1148*logKir!M1148-SLir!M1148*logHir!M1148-SLir!M1148*logQir!M1148)</f>
        <v>-0.1328453175186306</v>
      </c>
      <c r="N1148" s="2">
        <f>IF(logVir!N1148="","",logVir!N1148-SKir!N1148*logKir!N1148-SLir!N1148*logHir!N1148-SLir!N1148*logQir!N1148)</f>
        <v>-3.9185274836569375E-2</v>
      </c>
      <c r="O1148" s="2">
        <f>IF(logVir!O1148="","",logVir!O1148-SKir!O1148*logKir!O1148-SLir!O1148*logHir!O1148-SLir!O1148*logQir!O1148)</f>
        <v>-8.8693828029857286E-3</v>
      </c>
    </row>
    <row r="1149" spans="1:15" x14ac:dyDescent="0.55000000000000004">
      <c r="A1149" s="3">
        <v>37</v>
      </c>
      <c r="B1149" s="3">
        <v>30</v>
      </c>
      <c r="I1149" s="3">
        <v>37</v>
      </c>
      <c r="J1149" s="3">
        <v>30</v>
      </c>
      <c r="K1149" s="2">
        <f>IF(logVir!K1149="","",logVir!K1149-SKir!K1149*logKir!K1149-SLir!K1149*logHir!K1149-SLir!K1149*logQir!K1149)</f>
        <v>3.6447693028097021E-2</v>
      </c>
      <c r="L1149" s="2">
        <f>IF(logVir!L1149="","",logVir!L1149-SKir!L1149*logKir!L1149-SLir!L1149*logHir!L1149-SLir!L1149*logQir!L1149)</f>
        <v>0.12006962599958036</v>
      </c>
      <c r="M1149" s="2">
        <f>IF(logVir!M1149="","",logVir!M1149-SKir!M1149*logKir!M1149-SLir!M1149*logHir!M1149-SLir!M1149*logQir!M1149)</f>
        <v>6.8031369145867146E-2</v>
      </c>
      <c r="N1149" s="2">
        <f>IF(logVir!N1149="","",logVir!N1149-SKir!N1149*logKir!N1149-SLir!N1149*logHir!N1149-SLir!N1149*logQir!N1149)</f>
        <v>9.6804788554800195E-2</v>
      </c>
      <c r="O1149" s="2">
        <f>IF(logVir!O1149="","",logVir!O1149-SKir!O1149*logKir!O1149-SLir!O1149*logHir!O1149-SLir!O1149*logQir!O1149)</f>
        <v>0.11157591483629545</v>
      </c>
    </row>
    <row r="1150" spans="1:15" x14ac:dyDescent="0.55000000000000004">
      <c r="A1150" s="3">
        <v>37</v>
      </c>
      <c r="B1150" s="3">
        <v>31</v>
      </c>
      <c r="I1150" s="3">
        <v>37</v>
      </c>
      <c r="J1150" s="3">
        <v>31</v>
      </c>
      <c r="K1150" s="2">
        <f>IF(logVir!K1150="","",logVir!K1150-SKir!K1150*logKir!K1150-SLir!K1150*logHir!K1150-SLir!K1150*logQir!K1150)</f>
        <v>-2.4806205249078409E-2</v>
      </c>
      <c r="L1150" s="2">
        <f>IF(logVir!L1150="","",logVir!L1150-SKir!L1150*logKir!L1150-SLir!L1150*logHir!L1150-SLir!L1150*logQir!L1150)</f>
        <v>1.8922870807378582E-2</v>
      </c>
      <c r="M1150" s="2">
        <f>IF(logVir!M1150="","",logVir!M1150-SKir!M1150*logKir!M1150-SLir!M1150*logHir!M1150-SLir!M1150*logQir!M1150)</f>
        <v>-6.2749560889977671E-2</v>
      </c>
      <c r="N1150" s="2">
        <f>IF(logVir!N1150="","",logVir!N1150-SKir!N1150*logKir!N1150-SLir!N1150*logHir!N1150-SLir!N1150*logQir!N1150)</f>
        <v>-3.0370610547333046E-2</v>
      </c>
      <c r="O1150" s="2">
        <f>IF(logVir!O1150="","",logVir!O1150-SKir!O1150*logKir!O1150-SLir!O1150*logHir!O1150-SLir!O1150*logQir!O1150)</f>
        <v>4.4276863753796983E-2</v>
      </c>
    </row>
    <row r="1151" spans="1:15" x14ac:dyDescent="0.55000000000000004">
      <c r="A1151" s="3">
        <v>38</v>
      </c>
      <c r="B1151" s="3">
        <v>1</v>
      </c>
      <c r="I1151" s="3">
        <v>38</v>
      </c>
      <c r="J1151" s="3">
        <v>1</v>
      </c>
      <c r="K1151" s="2">
        <f>IF(logVir!K1151="","",logVir!K1151-SKir!K1151*logKir!K1151-SLir!K1151*logHir!K1151-SLir!K1151*logQir!K1151)</f>
        <v>0.1052013981825525</v>
      </c>
      <c r="L1151" s="2">
        <f>IF(logVir!L1151="","",logVir!L1151-SKir!L1151*logKir!L1151-SLir!L1151*logHir!L1151-SLir!L1151*logQir!L1151)</f>
        <v>-1.2850656022827135E-2</v>
      </c>
      <c r="M1151" s="2">
        <f>IF(logVir!M1151="","",logVir!M1151-SKir!M1151*logKir!M1151-SLir!M1151*logHir!M1151-SLir!M1151*logQir!M1151)</f>
        <v>5.0967774964247176E-2</v>
      </c>
      <c r="N1151" s="2">
        <f>IF(logVir!N1151="","",logVir!N1151-SKir!N1151*logKir!N1151-SLir!N1151*logHir!N1151-SLir!N1151*logQir!N1151)</f>
        <v>-8.5214356868347191E-2</v>
      </c>
      <c r="O1151" s="2">
        <f>IF(logVir!O1151="","",logVir!O1151-SKir!O1151*logKir!O1151-SLir!O1151*logHir!O1151-SLir!O1151*logQir!O1151)</f>
        <v>3.8191534267878399E-3</v>
      </c>
    </row>
    <row r="1152" spans="1:15" x14ac:dyDescent="0.55000000000000004">
      <c r="A1152" s="3">
        <v>38</v>
      </c>
      <c r="B1152" s="3">
        <v>2</v>
      </c>
      <c r="I1152" s="3">
        <v>38</v>
      </c>
      <c r="J1152" s="3">
        <v>2</v>
      </c>
      <c r="K1152" s="2">
        <f>IF(logVir!K1152="","",logVir!K1152-SKir!K1152*logKir!K1152-SLir!K1152*logHir!K1152-SLir!K1152*logQir!K1152)</f>
        <v>-0.33933426655379401</v>
      </c>
      <c r="L1152" s="2">
        <f>IF(logVir!L1152="","",logVir!L1152-SKir!L1152*logKir!L1152-SLir!L1152*logHir!L1152-SLir!L1152*logQir!L1152)</f>
        <v>-0.41235580115735326</v>
      </c>
      <c r="M1152" s="2">
        <f>IF(logVir!M1152="","",logVir!M1152-SKir!M1152*logKir!M1152-SLir!M1152*logHir!M1152-SLir!M1152*logQir!M1152)</f>
        <v>-0.39331010719418202</v>
      </c>
      <c r="N1152" s="2">
        <f>IF(logVir!N1152="","",logVir!N1152-SKir!N1152*logKir!N1152-SLir!N1152*logHir!N1152-SLir!N1152*logQir!N1152)</f>
        <v>-0.30707310787547715</v>
      </c>
      <c r="O1152" s="2">
        <f>IF(logVir!O1152="","",logVir!O1152-SKir!O1152*logKir!O1152-SLir!O1152*logHir!O1152-SLir!O1152*logQir!O1152)</f>
        <v>-0.3862482162490346</v>
      </c>
    </row>
    <row r="1153" spans="1:15" x14ac:dyDescent="0.55000000000000004">
      <c r="A1153" s="3">
        <v>38</v>
      </c>
      <c r="B1153" s="3">
        <v>3</v>
      </c>
      <c r="I1153" s="3">
        <v>38</v>
      </c>
      <c r="J1153" s="3">
        <v>3</v>
      </c>
      <c r="K1153" s="2">
        <f>IF(logVir!K1153="","",logVir!K1153-SKir!K1153*logKir!K1153-SLir!K1153*logHir!K1153-SLir!K1153*logQir!K1153)</f>
        <v>-0.25203355262781552</v>
      </c>
      <c r="L1153" s="2">
        <f>IF(logVir!L1153="","",logVir!L1153-SKir!L1153*logKir!L1153-SLir!L1153*logHir!L1153-SLir!L1153*logQir!L1153)</f>
        <v>-0.21811277114238059</v>
      </c>
      <c r="M1153" s="2">
        <f>IF(logVir!M1153="","",logVir!M1153-SKir!M1153*logKir!M1153-SLir!M1153*logHir!M1153-SLir!M1153*logQir!M1153)</f>
        <v>-0.43420753086670788</v>
      </c>
      <c r="N1153" s="2">
        <f>IF(logVir!N1153="","",logVir!N1153-SKir!N1153*logKir!N1153-SLir!N1153*logHir!N1153-SLir!N1153*logQir!N1153)</f>
        <v>-0.35727225978542376</v>
      </c>
      <c r="O1153" s="2">
        <f>IF(logVir!O1153="","",logVir!O1153-SKir!O1153*logKir!O1153-SLir!O1153*logHir!O1153-SLir!O1153*logQir!O1153)</f>
        <v>-0.38199102332949575</v>
      </c>
    </row>
    <row r="1154" spans="1:15" x14ac:dyDescent="0.55000000000000004">
      <c r="A1154" s="3">
        <v>38</v>
      </c>
      <c r="B1154" s="3">
        <v>4</v>
      </c>
      <c r="I1154" s="3">
        <v>38</v>
      </c>
      <c r="J1154" s="3">
        <v>4</v>
      </c>
      <c r="K1154" s="2">
        <f>IF(logVir!K1154="","",logVir!K1154-SKir!K1154*logKir!K1154-SLir!K1154*logHir!K1154-SLir!K1154*logQir!K1154)</f>
        <v>-0.53584699285874537</v>
      </c>
      <c r="L1154" s="2">
        <f>IF(logVir!L1154="","",logVir!L1154-SKir!L1154*logKir!L1154-SLir!L1154*logHir!L1154-SLir!L1154*logQir!L1154)</f>
        <v>-0.55932203219469234</v>
      </c>
      <c r="M1154" s="2">
        <f>IF(logVir!M1154="","",logVir!M1154-SKir!M1154*logKir!M1154-SLir!M1154*logHir!M1154-SLir!M1154*logQir!M1154)</f>
        <v>-0.16009851476355863</v>
      </c>
      <c r="N1154" s="2">
        <f>IF(logVir!N1154="","",logVir!N1154-SKir!N1154*logKir!N1154-SLir!N1154*logHir!N1154-SLir!N1154*logQir!N1154)</f>
        <v>-4.5172122251906283E-2</v>
      </c>
      <c r="O1154" s="2">
        <f>IF(logVir!O1154="","",logVir!O1154-SKir!O1154*logKir!O1154-SLir!O1154*logHir!O1154-SLir!O1154*logQir!O1154)</f>
        <v>-0.34773066466009472</v>
      </c>
    </row>
    <row r="1155" spans="1:15" x14ac:dyDescent="0.55000000000000004">
      <c r="A1155" s="3">
        <v>38</v>
      </c>
      <c r="B1155" s="3">
        <v>5</v>
      </c>
      <c r="I1155" s="3">
        <v>38</v>
      </c>
      <c r="J1155" s="3">
        <v>5</v>
      </c>
      <c r="K1155" s="2">
        <f>IF(logVir!K1155="","",logVir!K1155-SKir!K1155*logKir!K1155-SLir!K1155*logHir!K1155-SLir!K1155*logQir!K1155)</f>
        <v>0.26656657537942596</v>
      </c>
      <c r="L1155" s="2">
        <f>IF(logVir!L1155="","",logVir!L1155-SKir!L1155*logKir!L1155-SLir!L1155*logHir!L1155-SLir!L1155*logQir!L1155)</f>
        <v>0.10166616874844117</v>
      </c>
      <c r="M1155" s="2">
        <f>IF(logVir!M1155="","",logVir!M1155-SKir!M1155*logKir!M1155-SLir!M1155*logHir!M1155-SLir!M1155*logQir!M1155)</f>
        <v>-1.9325828176636528E-2</v>
      </c>
      <c r="N1155" s="2">
        <f>IF(logVir!N1155="","",logVir!N1155-SKir!N1155*logKir!N1155-SLir!N1155*logHir!N1155-SLir!N1155*logQir!N1155)</f>
        <v>0.14287560543819061</v>
      </c>
      <c r="O1155" s="2">
        <f>IF(logVir!O1155="","",logVir!O1155-SKir!O1155*logKir!O1155-SLir!O1155*logHir!O1155-SLir!O1155*logQir!O1155)</f>
        <v>0.22151871316826596</v>
      </c>
    </row>
    <row r="1156" spans="1:15" x14ac:dyDescent="0.55000000000000004">
      <c r="A1156" s="3">
        <v>38</v>
      </c>
      <c r="B1156" s="3">
        <v>6</v>
      </c>
      <c r="I1156" s="3">
        <v>38</v>
      </c>
      <c r="J1156" s="3">
        <v>6</v>
      </c>
      <c r="K1156" s="2">
        <f>IF(logVir!K1156="","",logVir!K1156-SKir!K1156*logKir!K1156-SLir!K1156*logHir!K1156-SLir!K1156*logQir!K1156)</f>
        <v>0.18004182159543236</v>
      </c>
      <c r="L1156" s="2">
        <f>IF(logVir!L1156="","",logVir!L1156-SKir!L1156*logKir!L1156-SLir!L1156*logHir!L1156-SLir!L1156*logQir!L1156)</f>
        <v>-0.26888340826456236</v>
      </c>
      <c r="M1156" s="2">
        <f>IF(logVir!M1156="","",logVir!M1156-SKir!M1156*logKir!M1156-SLir!M1156*logHir!M1156-SLir!M1156*logQir!M1156)</f>
        <v>-0.61801064316890308</v>
      </c>
      <c r="N1156" s="2">
        <f>IF(logVir!N1156="","",logVir!N1156-SKir!N1156*logKir!N1156-SLir!N1156*logHir!N1156-SLir!N1156*logQir!N1156)</f>
        <v>-0.50414469187536204</v>
      </c>
      <c r="O1156" s="2">
        <f>IF(logVir!O1156="","",logVir!O1156-SKir!O1156*logKir!O1156-SLir!O1156*logHir!O1156-SLir!O1156*logQir!O1156)</f>
        <v>-0.5086045984817027</v>
      </c>
    </row>
    <row r="1157" spans="1:15" x14ac:dyDescent="0.55000000000000004">
      <c r="A1157" s="3">
        <v>38</v>
      </c>
      <c r="B1157" s="3">
        <v>7</v>
      </c>
      <c r="I1157" s="3">
        <v>38</v>
      </c>
      <c r="J1157" s="3">
        <v>7</v>
      </c>
      <c r="K1157" s="2">
        <f>IF(logVir!K1157="","",logVir!K1157-SKir!K1157*logKir!K1157-SLir!K1157*logHir!K1157-SLir!K1157*logQir!K1157)</f>
        <v>-0.77271987107048434</v>
      </c>
      <c r="L1157" s="2">
        <f>IF(logVir!L1157="","",logVir!L1157-SKir!L1157*logKir!L1157-SLir!L1157*logHir!L1157-SLir!L1157*logQir!L1157)</f>
        <v>0.47378629780676002</v>
      </c>
      <c r="M1157" s="2">
        <f>IF(logVir!M1157="","",logVir!M1157-SKir!M1157*logKir!M1157-SLir!M1157*logHir!M1157-SLir!M1157*logQir!M1157)</f>
        <v>-0.38840624641396732</v>
      </c>
      <c r="N1157" s="2">
        <f>IF(logVir!N1157="","",logVir!N1157-SKir!N1157*logKir!N1157-SLir!N1157*logHir!N1157-SLir!N1157*logQir!N1157)</f>
        <v>-0.22797207289334392</v>
      </c>
      <c r="O1157" s="2">
        <f>IF(logVir!O1157="","",logVir!O1157-SKir!O1157*logKir!O1157-SLir!O1157*logHir!O1157-SLir!O1157*logQir!O1157)</f>
        <v>0.19542252943163527</v>
      </c>
    </row>
    <row r="1158" spans="1:15" x14ac:dyDescent="0.55000000000000004">
      <c r="A1158" s="3">
        <v>38</v>
      </c>
      <c r="B1158" s="3">
        <v>8</v>
      </c>
      <c r="I1158" s="3">
        <v>38</v>
      </c>
      <c r="J1158" s="3">
        <v>8</v>
      </c>
      <c r="K1158" s="2">
        <f>IF(logVir!K1158="","",logVir!K1158-SKir!K1158*logKir!K1158-SLir!K1158*logHir!K1158-SLir!K1158*logQir!K1158)</f>
        <v>-1.0402113507747861</v>
      </c>
      <c r="L1158" s="2">
        <f>IF(logVir!L1158="","",logVir!L1158-SKir!L1158*logKir!L1158-SLir!L1158*logHir!L1158-SLir!L1158*logQir!L1158)</f>
        <v>0.47407656566150169</v>
      </c>
      <c r="M1158" s="2">
        <f>IF(logVir!M1158="","",logVir!M1158-SKir!M1158*logKir!M1158-SLir!M1158*logHir!M1158-SLir!M1158*logQir!M1158)</f>
        <v>0.41134354538327594</v>
      </c>
      <c r="N1158" s="2">
        <f>IF(logVir!N1158="","",logVir!N1158-SKir!N1158*logKir!N1158-SLir!N1158*logHir!N1158-SLir!N1158*logQir!N1158)</f>
        <v>0.52866430317410662</v>
      </c>
      <c r="O1158" s="2">
        <f>IF(logVir!O1158="","",logVir!O1158-SKir!O1158*logKir!O1158-SLir!O1158*logHir!O1158-SLir!O1158*logQir!O1158)</f>
        <v>1.4256130161660654</v>
      </c>
    </row>
    <row r="1159" spans="1:15" x14ac:dyDescent="0.55000000000000004">
      <c r="A1159" s="3">
        <v>38</v>
      </c>
      <c r="B1159" s="3">
        <v>9</v>
      </c>
      <c r="I1159" s="3">
        <v>38</v>
      </c>
      <c r="J1159" s="3">
        <v>9</v>
      </c>
      <c r="K1159" s="2">
        <f>IF(logVir!K1159="","",logVir!K1159-SKir!K1159*logKir!K1159-SLir!K1159*logHir!K1159-SLir!K1159*logQir!K1159)</f>
        <v>-0.21767769410600507</v>
      </c>
      <c r="L1159" s="2">
        <f>IF(logVir!L1159="","",logVir!L1159-SKir!L1159*logKir!L1159-SLir!L1159*logHir!L1159-SLir!L1159*logQir!L1159)</f>
        <v>-0.27454777944503783</v>
      </c>
      <c r="M1159" s="2">
        <f>IF(logVir!M1159="","",logVir!M1159-SKir!M1159*logKir!M1159-SLir!M1159*logHir!M1159-SLir!M1159*logQir!M1159)</f>
        <v>-0.31076743123866107</v>
      </c>
      <c r="N1159" s="2">
        <f>IF(logVir!N1159="","",logVir!N1159-SKir!N1159*logKir!N1159-SLir!N1159*logHir!N1159-SLir!N1159*logQir!N1159)</f>
        <v>-0.12574739059014567</v>
      </c>
      <c r="O1159" s="2">
        <f>IF(logVir!O1159="","",logVir!O1159-SKir!O1159*logKir!O1159-SLir!O1159*logHir!O1159-SLir!O1159*logQir!O1159)</f>
        <v>-0.20348043106455138</v>
      </c>
    </row>
    <row r="1160" spans="1:15" x14ac:dyDescent="0.55000000000000004">
      <c r="A1160" s="3">
        <v>38</v>
      </c>
      <c r="B1160" s="3">
        <v>10</v>
      </c>
      <c r="I1160" s="3">
        <v>38</v>
      </c>
      <c r="J1160" s="3">
        <v>10</v>
      </c>
      <c r="K1160" s="2">
        <f>IF(logVir!K1160="","",logVir!K1160-SKir!K1160*logKir!K1160-SLir!K1160*logHir!K1160-SLir!K1160*logQir!K1160)</f>
        <v>1.2438128817517352E-2</v>
      </c>
      <c r="L1160" s="2">
        <f>IF(logVir!L1160="","",logVir!L1160-SKir!L1160*logKir!L1160-SLir!L1160*logHir!L1160-SLir!L1160*logQir!L1160)</f>
        <v>-0.15022385611332875</v>
      </c>
      <c r="M1160" s="2">
        <f>IF(logVir!M1160="","",logVir!M1160-SKir!M1160*logKir!M1160-SLir!M1160*logHir!M1160-SLir!M1160*logQir!M1160)</f>
        <v>9.6095703858215614E-2</v>
      </c>
      <c r="N1160" s="2">
        <f>IF(logVir!N1160="","",logVir!N1160-SKir!N1160*logKir!N1160-SLir!N1160*logHir!N1160-SLir!N1160*logQir!N1160)</f>
        <v>0.22042180254282775</v>
      </c>
      <c r="O1160" s="2">
        <f>IF(logVir!O1160="","",logVir!O1160-SKir!O1160*logKir!O1160-SLir!O1160*logHir!O1160-SLir!O1160*logQir!O1160)</f>
        <v>9.2393463451736157E-2</v>
      </c>
    </row>
    <row r="1161" spans="1:15" x14ac:dyDescent="0.55000000000000004">
      <c r="A1161" s="3">
        <v>38</v>
      </c>
      <c r="B1161" s="3">
        <v>11</v>
      </c>
      <c r="I1161" s="3">
        <v>38</v>
      </c>
      <c r="J1161" s="3">
        <v>11</v>
      </c>
      <c r="K1161" s="2">
        <f>IF(logVir!K1161="","",logVir!K1161-SKir!K1161*logKir!K1161-SLir!K1161*logHir!K1161-SLir!K1161*logQir!K1161)</f>
        <v>1.2516610586517793</v>
      </c>
      <c r="L1161" s="2">
        <f>IF(logVir!L1161="","",logVir!L1161-SKir!L1161*logKir!L1161-SLir!L1161*logHir!L1161-SLir!L1161*logQir!L1161)</f>
        <v>0.29942382038344617</v>
      </c>
      <c r="M1161" s="2">
        <f>IF(logVir!M1161="","",logVir!M1161-SKir!M1161*logKir!M1161-SLir!M1161*logHir!M1161-SLir!M1161*logQir!M1161)</f>
        <v>0.20528142937523045</v>
      </c>
      <c r="N1161" s="2">
        <f>IF(logVir!N1161="","",logVir!N1161-SKir!N1161*logKir!N1161-SLir!N1161*logHir!N1161-SLir!N1161*logQir!N1161)</f>
        <v>8.9292525431781095E-2</v>
      </c>
      <c r="O1161" s="2">
        <f>IF(logVir!O1161="","",logVir!O1161-SKir!O1161*logKir!O1161-SLir!O1161*logHir!O1161-SLir!O1161*logQir!O1161)</f>
        <v>-0.17516194864331311</v>
      </c>
    </row>
    <row r="1162" spans="1:15" x14ac:dyDescent="0.55000000000000004">
      <c r="A1162" s="3">
        <v>38</v>
      </c>
      <c r="B1162" s="3">
        <v>12</v>
      </c>
      <c r="I1162" s="3">
        <v>38</v>
      </c>
      <c r="J1162" s="3">
        <v>12</v>
      </c>
      <c r="K1162" s="2">
        <f>IF(logVir!K1162="","",logVir!K1162-SKir!K1162*logKir!K1162-SLir!K1162*logHir!K1162-SLir!K1162*logQir!K1162)</f>
        <v>0.23813945208088952</v>
      </c>
      <c r="L1162" s="2">
        <f>IF(logVir!L1162="","",logVir!L1162-SKir!L1162*logKir!L1162-SLir!L1162*logHir!L1162-SLir!L1162*logQir!L1162)</f>
        <v>0.27495006707794228</v>
      </c>
      <c r="M1162" s="2">
        <f>IF(logVir!M1162="","",logVir!M1162-SKir!M1162*logKir!M1162-SLir!M1162*logHir!M1162-SLir!M1162*logQir!M1162)</f>
        <v>0.36835639036908907</v>
      </c>
      <c r="N1162" s="2">
        <f>IF(logVir!N1162="","",logVir!N1162-SKir!N1162*logKir!N1162-SLir!N1162*logHir!N1162-SLir!N1162*logQir!N1162)</f>
        <v>0.38260429853316424</v>
      </c>
      <c r="O1162" s="2">
        <f>IF(logVir!O1162="","",logVir!O1162-SKir!O1162*logKir!O1162-SLir!O1162*logHir!O1162-SLir!O1162*logQir!O1162)</f>
        <v>3.7743021328451455E-2</v>
      </c>
    </row>
    <row r="1163" spans="1:15" x14ac:dyDescent="0.55000000000000004">
      <c r="A1163" s="3">
        <v>38</v>
      </c>
      <c r="B1163" s="3">
        <v>13</v>
      </c>
      <c r="I1163" s="3">
        <v>38</v>
      </c>
      <c r="J1163" s="3">
        <v>13</v>
      </c>
      <c r="K1163" s="2">
        <f>IF(logVir!K1163="","",logVir!K1163-SKir!K1163*logKir!K1163-SLir!K1163*logHir!K1163-SLir!K1163*logQir!K1163)</f>
        <v>-0.98731738922391454</v>
      </c>
      <c r="L1163" s="2">
        <f>IF(logVir!L1163="","",logVir!L1163-SKir!L1163*logKir!L1163-SLir!L1163*logHir!L1163-SLir!L1163*logQir!L1163)</f>
        <v>-4.6230204832693014</v>
      </c>
      <c r="M1163" s="2">
        <f>IF(logVir!M1163="","",logVir!M1163-SKir!M1163*logKir!M1163-SLir!M1163*logHir!M1163-SLir!M1163*logQir!M1163)</f>
        <v>-4.2113652922913447</v>
      </c>
      <c r="N1163" s="2">
        <f>IF(logVir!N1163="","",logVir!N1163-SKir!N1163*logKir!N1163-SLir!N1163*logHir!N1163-SLir!N1163*logQir!N1163)</f>
        <v>-4.9598019890643652</v>
      </c>
      <c r="O1163" s="2">
        <f>IF(logVir!O1163="","",logVir!O1163-SKir!O1163*logKir!O1163-SLir!O1163*logHir!O1163-SLir!O1163*logQir!O1163)</f>
        <v>-4.6693848754323248</v>
      </c>
    </row>
    <row r="1164" spans="1:15" x14ac:dyDescent="0.55000000000000004">
      <c r="A1164" s="3">
        <v>38</v>
      </c>
      <c r="B1164" s="3">
        <v>14</v>
      </c>
      <c r="I1164" s="3">
        <v>38</v>
      </c>
      <c r="J1164" s="3">
        <v>14</v>
      </c>
      <c r="K1164" s="2">
        <f>IF(logVir!K1164="","",logVir!K1164-SKir!K1164*logKir!K1164-SLir!K1164*logHir!K1164-SLir!K1164*logQir!K1164)</f>
        <v>-0.25775475993411917</v>
      </c>
      <c r="L1164" s="2">
        <f>IF(logVir!L1164="","",logVir!L1164-SKir!L1164*logKir!L1164-SLir!L1164*logHir!L1164-SLir!L1164*logQir!L1164)</f>
        <v>-7.788679544615465E-2</v>
      </c>
      <c r="M1164" s="2">
        <f>IF(logVir!M1164="","",logVir!M1164-SKir!M1164*logKir!M1164-SLir!M1164*logHir!M1164-SLir!M1164*logQir!M1164)</f>
        <v>-0.16697438010315646</v>
      </c>
      <c r="N1164" s="2">
        <f>IF(logVir!N1164="","",logVir!N1164-SKir!N1164*logKir!N1164-SLir!N1164*logHir!N1164-SLir!N1164*logQir!N1164)</f>
        <v>-0.34712035534398938</v>
      </c>
      <c r="O1164" s="2">
        <f>IF(logVir!O1164="","",logVir!O1164-SKir!O1164*logKir!O1164-SLir!O1164*logHir!O1164-SLir!O1164*logQir!O1164)</f>
        <v>-0.35818849754186521</v>
      </c>
    </row>
    <row r="1165" spans="1:15" x14ac:dyDescent="0.55000000000000004">
      <c r="A1165" s="3">
        <v>38</v>
      </c>
      <c r="B1165" s="3">
        <v>15</v>
      </c>
      <c r="I1165" s="3">
        <v>38</v>
      </c>
      <c r="J1165" s="3">
        <v>15</v>
      </c>
      <c r="K1165" s="2">
        <f>IF(logVir!K1165="","",logVir!K1165-SKir!K1165*logKir!K1165-SLir!K1165*logHir!K1165-SLir!K1165*logQir!K1165)</f>
        <v>-0.28952282338063728</v>
      </c>
      <c r="L1165" s="2">
        <f>IF(logVir!L1165="","",logVir!L1165-SKir!L1165*logKir!L1165-SLir!L1165*logHir!L1165-SLir!L1165*logQir!L1165)</f>
        <v>-0.54353271338317521</v>
      </c>
      <c r="M1165" s="2">
        <f>IF(logVir!M1165="","",logVir!M1165-SKir!M1165*logKir!M1165-SLir!M1165*logHir!M1165-SLir!M1165*logQir!M1165)</f>
        <v>-0.55227154027385283</v>
      </c>
      <c r="N1165" s="2">
        <f>IF(logVir!N1165="","",logVir!N1165-SKir!N1165*logKir!N1165-SLir!N1165*logHir!N1165-SLir!N1165*logQir!N1165)</f>
        <v>-0.49289019595082145</v>
      </c>
      <c r="O1165" s="2">
        <f>IF(logVir!O1165="","",logVir!O1165-SKir!O1165*logKir!O1165-SLir!O1165*logHir!O1165-SLir!O1165*logQir!O1165)</f>
        <v>-0.42138169502335948</v>
      </c>
    </row>
    <row r="1166" spans="1:15" x14ac:dyDescent="0.55000000000000004">
      <c r="A1166" s="3">
        <v>38</v>
      </c>
      <c r="B1166" s="3">
        <v>16</v>
      </c>
      <c r="I1166" s="3">
        <v>38</v>
      </c>
      <c r="J1166" s="3">
        <v>16</v>
      </c>
      <c r="K1166" s="2">
        <f>IF(logVir!K1166="","",logVir!K1166-SKir!K1166*logKir!K1166-SLir!K1166*logHir!K1166-SLir!K1166*logQir!K1166)</f>
        <v>-0.13106404420352311</v>
      </c>
      <c r="L1166" s="2">
        <f>IF(logVir!L1166="","",logVir!L1166-SKir!L1166*logKir!L1166-SLir!L1166*logHir!L1166-SLir!L1166*logQir!L1166)</f>
        <v>0.10905399453711742</v>
      </c>
      <c r="M1166" s="2">
        <f>IF(logVir!M1166="","",logVir!M1166-SKir!M1166*logKir!M1166-SLir!M1166*logHir!M1166-SLir!M1166*logQir!M1166)</f>
        <v>-3.5260590466739468E-2</v>
      </c>
      <c r="N1166" s="2">
        <f>IF(logVir!N1166="","",logVir!N1166-SKir!N1166*logKir!N1166-SLir!N1166*logHir!N1166-SLir!N1166*logQir!N1166)</f>
        <v>0.28139505840004514</v>
      </c>
      <c r="O1166" s="2">
        <f>IF(logVir!O1166="","",logVir!O1166-SKir!O1166*logKir!O1166-SLir!O1166*logHir!O1166-SLir!O1166*logQir!O1166)</f>
        <v>0.32435394659060823</v>
      </c>
    </row>
    <row r="1167" spans="1:15" x14ac:dyDescent="0.55000000000000004">
      <c r="A1167" s="3">
        <v>38</v>
      </c>
      <c r="B1167" s="3">
        <v>17</v>
      </c>
      <c r="I1167" s="3">
        <v>38</v>
      </c>
      <c r="J1167" s="3">
        <v>17</v>
      </c>
      <c r="K1167" s="2">
        <f>IF(logVir!K1167="","",logVir!K1167-SKir!K1167*logKir!K1167-SLir!K1167*logHir!K1167-SLir!K1167*logQir!K1167)</f>
        <v>0.2358443523871909</v>
      </c>
      <c r="L1167" s="2">
        <f>IF(logVir!L1167="","",logVir!L1167-SKir!L1167*logKir!L1167-SLir!L1167*logHir!L1167-SLir!L1167*logQir!L1167)</f>
        <v>-6.7937448736210201E-2</v>
      </c>
      <c r="M1167" s="2">
        <f>IF(logVir!M1167="","",logVir!M1167-SKir!M1167*logKir!M1167-SLir!M1167*logHir!M1167-SLir!M1167*logQir!M1167)</f>
        <v>-4.0482508546344428E-3</v>
      </c>
      <c r="N1167" s="2">
        <f>IF(logVir!N1167="","",logVir!N1167-SKir!N1167*logKir!N1167-SLir!N1167*logHir!N1167-SLir!N1167*logQir!N1167)</f>
        <v>-0.14952688528593402</v>
      </c>
      <c r="O1167" s="2">
        <f>IF(logVir!O1167="","",logVir!O1167-SKir!O1167*logKir!O1167-SLir!O1167*logHir!O1167-SLir!O1167*logQir!O1167)</f>
        <v>0.12603495184451144</v>
      </c>
    </row>
    <row r="1168" spans="1:15" x14ac:dyDescent="0.55000000000000004">
      <c r="A1168" s="3">
        <v>38</v>
      </c>
      <c r="B1168" s="3">
        <v>18</v>
      </c>
      <c r="I1168" s="3">
        <v>38</v>
      </c>
      <c r="J1168" s="3">
        <v>18</v>
      </c>
      <c r="K1168" s="2">
        <f>IF(logVir!K1168="","",logVir!K1168-SKir!K1168*logKir!K1168-SLir!K1168*logHir!K1168-SLir!K1168*logQir!K1168)</f>
        <v>-0.24955304756108426</v>
      </c>
      <c r="L1168" s="2">
        <f>IF(logVir!L1168="","",logVir!L1168-SKir!L1168*logKir!L1168-SLir!L1168*logHir!L1168-SLir!L1168*logQir!L1168)</f>
        <v>-0.23676379350611029</v>
      </c>
      <c r="M1168" s="2">
        <f>IF(logVir!M1168="","",logVir!M1168-SKir!M1168*logKir!M1168-SLir!M1168*logHir!M1168-SLir!M1168*logQir!M1168)</f>
        <v>-0.19467899272649405</v>
      </c>
      <c r="N1168" s="2">
        <f>IF(logVir!N1168="","",logVir!N1168-SKir!N1168*logKir!N1168-SLir!N1168*logHir!N1168-SLir!N1168*logQir!N1168)</f>
        <v>-0.22862362861938587</v>
      </c>
      <c r="O1168" s="2">
        <f>IF(logVir!O1168="","",logVir!O1168-SKir!O1168*logKir!O1168-SLir!O1168*logHir!O1168-SLir!O1168*logQir!O1168)</f>
        <v>-0.36416951256965524</v>
      </c>
    </row>
    <row r="1169" spans="1:15" x14ac:dyDescent="0.55000000000000004">
      <c r="A1169" s="3">
        <v>38</v>
      </c>
      <c r="B1169" s="3">
        <v>19</v>
      </c>
      <c r="I1169" s="3">
        <v>38</v>
      </c>
      <c r="J1169" s="3">
        <v>19</v>
      </c>
      <c r="K1169" s="2">
        <f>IF(logVir!K1169="","",logVir!K1169-SKir!K1169*logKir!K1169-SLir!K1169*logHir!K1169-SLir!K1169*logQir!K1169)</f>
        <v>-0.2448253717362936</v>
      </c>
      <c r="L1169" s="2">
        <f>IF(logVir!L1169="","",logVir!L1169-SKir!L1169*logKir!L1169-SLir!L1169*logHir!L1169-SLir!L1169*logQir!L1169)</f>
        <v>-6.7084325887726393E-2</v>
      </c>
      <c r="M1169" s="2">
        <f>IF(logVir!M1169="","",logVir!M1169-SKir!M1169*logKir!M1169-SLir!M1169*logHir!M1169-SLir!M1169*logQir!M1169)</f>
        <v>-3.8840154829146982E-2</v>
      </c>
      <c r="N1169" s="2">
        <f>IF(logVir!N1169="","",logVir!N1169-SKir!N1169*logKir!N1169-SLir!N1169*logHir!N1169-SLir!N1169*logQir!N1169)</f>
        <v>-9.4209958687389572E-2</v>
      </c>
      <c r="O1169" s="2">
        <f>IF(logVir!O1169="","",logVir!O1169-SKir!O1169*logKir!O1169-SLir!O1169*logHir!O1169-SLir!O1169*logQir!O1169)</f>
        <v>-3.5838831099424297E-2</v>
      </c>
    </row>
    <row r="1170" spans="1:15" x14ac:dyDescent="0.55000000000000004">
      <c r="A1170" s="3">
        <v>38</v>
      </c>
      <c r="B1170" s="3">
        <v>20</v>
      </c>
      <c r="I1170" s="3">
        <v>38</v>
      </c>
      <c r="J1170" s="3">
        <v>20</v>
      </c>
      <c r="K1170" s="2">
        <f>IF(logVir!K1170="","",logVir!K1170-SKir!K1170*logKir!K1170-SLir!K1170*logHir!K1170-SLir!K1170*logQir!K1170)</f>
        <v>-0.37975334581462616</v>
      </c>
      <c r="L1170" s="2">
        <f>IF(logVir!L1170="","",logVir!L1170-SKir!L1170*logKir!L1170-SLir!L1170*logHir!L1170-SLir!L1170*logQir!L1170)</f>
        <v>-0.19685929848931136</v>
      </c>
      <c r="M1170" s="2">
        <f>IF(logVir!M1170="","",logVir!M1170-SKir!M1170*logKir!M1170-SLir!M1170*logHir!M1170-SLir!M1170*logQir!M1170)</f>
        <v>-0.18337867586967779</v>
      </c>
      <c r="N1170" s="2">
        <f>IF(logVir!N1170="","",logVir!N1170-SKir!N1170*logKir!N1170-SLir!N1170*logHir!N1170-SLir!N1170*logQir!N1170)</f>
        <v>-0.22695201014820515</v>
      </c>
      <c r="O1170" s="2">
        <f>IF(logVir!O1170="","",logVir!O1170-SKir!O1170*logKir!O1170-SLir!O1170*logHir!O1170-SLir!O1170*logQir!O1170)</f>
        <v>-0.1853328079822906</v>
      </c>
    </row>
    <row r="1171" spans="1:15" x14ac:dyDescent="0.55000000000000004">
      <c r="A1171" s="3">
        <v>38</v>
      </c>
      <c r="B1171" s="3">
        <v>21</v>
      </c>
      <c r="I1171" s="3">
        <v>38</v>
      </c>
      <c r="J1171" s="3">
        <v>21</v>
      </c>
      <c r="K1171" s="2">
        <f>IF(logVir!K1171="","",logVir!K1171-SKir!K1171*logKir!K1171-SLir!K1171*logHir!K1171-SLir!K1171*logQir!K1171)</f>
        <v>3.5499139747087086E-2</v>
      </c>
      <c r="L1171" s="2">
        <f>IF(logVir!L1171="","",logVir!L1171-SKir!L1171*logKir!L1171-SLir!L1171*logHir!L1171-SLir!L1171*logQir!L1171)</f>
        <v>9.1429566040396773E-2</v>
      </c>
      <c r="M1171" s="2">
        <f>IF(logVir!M1171="","",logVir!M1171-SKir!M1171*logKir!M1171-SLir!M1171*logHir!M1171-SLir!M1171*logQir!M1171)</f>
        <v>-1.0113739145576131E-3</v>
      </c>
      <c r="N1171" s="2">
        <f>IF(logVir!N1171="","",logVir!N1171-SKir!N1171*logKir!N1171-SLir!N1171*logHir!N1171-SLir!N1171*logQir!N1171)</f>
        <v>1.9166900917185425E-2</v>
      </c>
      <c r="O1171" s="2">
        <f>IF(logVir!O1171="","",logVir!O1171-SKir!O1171*logKir!O1171-SLir!O1171*logHir!O1171-SLir!O1171*logQir!O1171)</f>
        <v>-1.3490320444690382E-2</v>
      </c>
    </row>
    <row r="1172" spans="1:15" x14ac:dyDescent="0.55000000000000004">
      <c r="A1172" s="3">
        <v>38</v>
      </c>
      <c r="B1172" s="3">
        <v>22</v>
      </c>
      <c r="I1172" s="3">
        <v>38</v>
      </c>
      <c r="J1172" s="3">
        <v>22</v>
      </c>
      <c r="K1172" s="2">
        <f>IF(logVir!K1172="","",logVir!K1172-SKir!K1172*logKir!K1172-SLir!K1172*logHir!K1172-SLir!K1172*logQir!K1172)</f>
        <v>-4.8739215848166401E-2</v>
      </c>
      <c r="L1172" s="2">
        <f>IF(logVir!L1172="","",logVir!L1172-SKir!L1172*logKir!L1172-SLir!L1172*logHir!L1172-SLir!L1172*logQir!L1172)</f>
        <v>-0.18100718651213665</v>
      </c>
      <c r="M1172" s="2">
        <f>IF(logVir!M1172="","",logVir!M1172-SKir!M1172*logKir!M1172-SLir!M1172*logHir!M1172-SLir!M1172*logQir!M1172)</f>
        <v>-1.6646222438543634E-2</v>
      </c>
      <c r="N1172" s="2">
        <f>IF(logVir!N1172="","",logVir!N1172-SKir!N1172*logKir!N1172-SLir!N1172*logHir!N1172-SLir!N1172*logQir!N1172)</f>
        <v>2.3187784342330757E-2</v>
      </c>
      <c r="O1172" s="2">
        <f>IF(logVir!O1172="","",logVir!O1172-SKir!O1172*logKir!O1172-SLir!O1172*logHir!O1172-SLir!O1172*logQir!O1172)</f>
        <v>1.5776434460813789E-2</v>
      </c>
    </row>
    <row r="1173" spans="1:15" x14ac:dyDescent="0.55000000000000004">
      <c r="A1173" s="3">
        <v>38</v>
      </c>
      <c r="B1173" s="3">
        <v>23</v>
      </c>
      <c r="I1173" s="3">
        <v>38</v>
      </c>
      <c r="J1173" s="3">
        <v>23</v>
      </c>
      <c r="K1173" s="2">
        <f>IF(logVir!K1173="","",logVir!K1173-SKir!K1173*logKir!K1173-SLir!K1173*logHir!K1173-SLir!K1173*logQir!K1173)</f>
        <v>-0.11874407460021724</v>
      </c>
      <c r="L1173" s="2">
        <f>IF(logVir!L1173="","",logVir!L1173-SKir!L1173*logKir!L1173-SLir!L1173*logHir!L1173-SLir!L1173*logQir!L1173)</f>
        <v>-0.1547148621490361</v>
      </c>
      <c r="M1173" s="2">
        <f>IF(logVir!M1173="","",logVir!M1173-SKir!M1173*logKir!M1173-SLir!M1173*logHir!M1173-SLir!M1173*logQir!M1173)</f>
        <v>2.3180954474075408E-2</v>
      </c>
      <c r="N1173" s="2">
        <f>IF(logVir!N1173="","",logVir!N1173-SKir!N1173*logKir!N1173-SLir!N1173*logHir!N1173-SLir!N1173*logQir!N1173)</f>
        <v>5.3734831874569233E-2</v>
      </c>
      <c r="O1173" s="2">
        <f>IF(logVir!O1173="","",logVir!O1173-SKir!O1173*logKir!O1173-SLir!O1173*logHir!O1173-SLir!O1173*logQir!O1173)</f>
        <v>3.92119027409321E-2</v>
      </c>
    </row>
    <row r="1174" spans="1:15" x14ac:dyDescent="0.55000000000000004">
      <c r="A1174" s="3">
        <v>38</v>
      </c>
      <c r="B1174" s="3">
        <v>24</v>
      </c>
      <c r="I1174" s="3">
        <v>38</v>
      </c>
      <c r="J1174" s="3">
        <v>24</v>
      </c>
      <c r="K1174" s="2">
        <f>IF(logVir!K1174="","",logVir!K1174-SKir!K1174*logKir!K1174-SLir!K1174*logHir!K1174-SLir!K1174*logQir!K1174)</f>
        <v>3.2934952016211855E-3</v>
      </c>
      <c r="L1174" s="2">
        <f>IF(logVir!L1174="","",logVir!L1174-SKir!L1174*logKir!L1174-SLir!L1174*logHir!L1174-SLir!L1174*logQir!L1174)</f>
        <v>0.12331825205290418</v>
      </c>
      <c r="M1174" s="2">
        <f>IF(logVir!M1174="","",logVir!M1174-SKir!M1174*logKir!M1174-SLir!M1174*logHir!M1174-SLir!M1174*logQir!M1174)</f>
        <v>0.35794661773464359</v>
      </c>
      <c r="N1174" s="2">
        <f>IF(logVir!N1174="","",logVir!N1174-SKir!N1174*logKir!N1174-SLir!N1174*logHir!N1174-SLir!N1174*logQir!N1174)</f>
        <v>0.32583652894547555</v>
      </c>
      <c r="O1174" s="2">
        <f>IF(logVir!O1174="","",logVir!O1174-SKir!O1174*logKir!O1174-SLir!O1174*logHir!O1174-SLir!O1174*logQir!O1174)</f>
        <v>0.35706715981302162</v>
      </c>
    </row>
    <row r="1175" spans="1:15" x14ac:dyDescent="0.55000000000000004">
      <c r="A1175" s="3">
        <v>38</v>
      </c>
      <c r="B1175" s="3">
        <v>25</v>
      </c>
      <c r="I1175" s="3">
        <v>38</v>
      </c>
      <c r="J1175" s="3">
        <v>25</v>
      </c>
      <c r="K1175" s="2">
        <f>IF(logVir!K1175="","",logVir!K1175-SKir!K1175*logKir!K1175-SLir!K1175*logHir!K1175-SLir!K1175*logQir!K1175)</f>
        <v>-1.7617433051679357E-2</v>
      </c>
      <c r="L1175" s="2">
        <f>IF(logVir!L1175="","",logVir!L1175-SKir!L1175*logKir!L1175-SLir!L1175*logHir!L1175-SLir!L1175*logQir!L1175)</f>
        <v>-1.1003258583283243E-2</v>
      </c>
      <c r="M1175" s="2">
        <f>IF(logVir!M1175="","",logVir!M1175-SKir!M1175*logKir!M1175-SLir!M1175*logHir!M1175-SLir!M1175*logQir!M1175)</f>
        <v>0.10557108977284846</v>
      </c>
      <c r="N1175" s="2">
        <f>IF(logVir!N1175="","",logVir!N1175-SKir!N1175*logKir!N1175-SLir!N1175*logHir!N1175-SLir!N1175*logQir!N1175)</f>
        <v>5.1037997851183799E-2</v>
      </c>
      <c r="O1175" s="2">
        <f>IF(logVir!O1175="","",logVir!O1175-SKir!O1175*logKir!O1175-SLir!O1175*logHir!O1175-SLir!O1175*logQir!O1175)</f>
        <v>-3.4191909844694293E-2</v>
      </c>
    </row>
    <row r="1176" spans="1:15" x14ac:dyDescent="0.55000000000000004">
      <c r="A1176" s="3">
        <v>38</v>
      </c>
      <c r="B1176" s="3">
        <v>26</v>
      </c>
      <c r="I1176" s="3">
        <v>38</v>
      </c>
      <c r="J1176" s="3">
        <v>26</v>
      </c>
      <c r="K1176" s="2">
        <f>IF(logVir!K1176="","",logVir!K1176-SKir!K1176*logKir!K1176-SLir!K1176*logHir!K1176-SLir!K1176*logQir!K1176)</f>
        <v>-2.6938621301460915E-2</v>
      </c>
      <c r="L1176" s="2">
        <f>IF(logVir!L1176="","",logVir!L1176-SKir!L1176*logKir!L1176-SLir!L1176*logHir!L1176-SLir!L1176*logQir!L1176)</f>
        <v>-0.13885255594720278</v>
      </c>
      <c r="M1176" s="2">
        <f>IF(logVir!M1176="","",logVir!M1176-SKir!M1176*logKir!M1176-SLir!M1176*logHir!M1176-SLir!M1176*logQir!M1176)</f>
        <v>-0.19180964802864614</v>
      </c>
      <c r="N1176" s="2">
        <f>IF(logVir!N1176="","",logVir!N1176-SKir!N1176*logKir!N1176-SLir!N1176*logHir!N1176-SLir!N1176*logQir!N1176)</f>
        <v>-0.1468311320082972</v>
      </c>
      <c r="O1176" s="2">
        <f>IF(logVir!O1176="","",logVir!O1176-SKir!O1176*logKir!O1176-SLir!O1176*logHir!O1176-SLir!O1176*logQir!O1176)</f>
        <v>-0.16876245831080033</v>
      </c>
    </row>
    <row r="1177" spans="1:15" x14ac:dyDescent="0.55000000000000004">
      <c r="A1177" s="3">
        <v>38</v>
      </c>
      <c r="B1177" s="3">
        <v>27</v>
      </c>
      <c r="I1177" s="3">
        <v>38</v>
      </c>
      <c r="J1177" s="3">
        <v>27</v>
      </c>
      <c r="K1177" s="2">
        <f>IF(logVir!K1177="","",logVir!K1177-SKir!K1177*logKir!K1177-SLir!K1177*logHir!K1177-SLir!K1177*logQir!K1177)</f>
        <v>-7.1379682062018626E-2</v>
      </c>
      <c r="L1177" s="2">
        <f>IF(logVir!L1177="","",logVir!L1177-SKir!L1177*logKir!L1177-SLir!L1177*logHir!L1177-SLir!L1177*logQir!L1177)</f>
        <v>-6.4130477115581883E-2</v>
      </c>
      <c r="M1177" s="2">
        <f>IF(logVir!M1177="","",logVir!M1177-SKir!M1177*logKir!M1177-SLir!M1177*logHir!M1177-SLir!M1177*logQir!M1177)</f>
        <v>-2.0121260270939301E-2</v>
      </c>
      <c r="N1177" s="2">
        <f>IF(logVir!N1177="","",logVir!N1177-SKir!N1177*logKir!N1177-SLir!N1177*logHir!N1177-SLir!N1177*logQir!N1177)</f>
        <v>-1.3370746505075012E-2</v>
      </c>
      <c r="O1177" s="2">
        <f>IF(logVir!O1177="","",logVir!O1177-SKir!O1177*logKir!O1177-SLir!O1177*logHir!O1177-SLir!O1177*logQir!O1177)</f>
        <v>-3.1851233512231361E-2</v>
      </c>
    </row>
    <row r="1178" spans="1:15" x14ac:dyDescent="0.55000000000000004">
      <c r="A1178" s="3">
        <v>38</v>
      </c>
      <c r="B1178" s="3">
        <v>28</v>
      </c>
      <c r="I1178" s="3">
        <v>38</v>
      </c>
      <c r="J1178" s="3">
        <v>28</v>
      </c>
      <c r="K1178" s="2">
        <f>IF(logVir!K1178="","",logVir!K1178-SKir!K1178*logKir!K1178-SLir!K1178*logHir!K1178-SLir!K1178*logQir!K1178)</f>
        <v>-6.0920752540670642E-2</v>
      </c>
      <c r="L1178" s="2">
        <f>IF(logVir!L1178="","",logVir!L1178-SKir!L1178*logKir!L1178-SLir!L1178*logHir!L1178-SLir!L1178*logQir!L1178)</f>
        <v>-3.9018675581102592E-2</v>
      </c>
      <c r="M1178" s="2">
        <f>IF(logVir!M1178="","",logVir!M1178-SKir!M1178*logKir!M1178-SLir!M1178*logHir!M1178-SLir!M1178*logQir!M1178)</f>
        <v>1.7141803385476419E-2</v>
      </c>
      <c r="N1178" s="2">
        <f>IF(logVir!N1178="","",logVir!N1178-SKir!N1178*logKir!N1178-SLir!N1178*logHir!N1178-SLir!N1178*logQir!N1178)</f>
        <v>3.1542496847855837E-2</v>
      </c>
      <c r="O1178" s="2">
        <f>IF(logVir!O1178="","",logVir!O1178-SKir!O1178*logKir!O1178-SLir!O1178*logHir!O1178-SLir!O1178*logQir!O1178)</f>
        <v>4.7144499712486687E-2</v>
      </c>
    </row>
    <row r="1179" spans="1:15" x14ac:dyDescent="0.55000000000000004">
      <c r="A1179" s="3">
        <v>38</v>
      </c>
      <c r="B1179" s="3">
        <v>29</v>
      </c>
      <c r="I1179" s="3">
        <v>38</v>
      </c>
      <c r="J1179" s="3">
        <v>29</v>
      </c>
      <c r="K1179" s="2">
        <f>IF(logVir!K1179="","",logVir!K1179-SKir!K1179*logKir!K1179-SLir!K1179*logHir!K1179-SLir!K1179*logQir!K1179)</f>
        <v>3.9308830336531604E-2</v>
      </c>
      <c r="L1179" s="2">
        <f>IF(logVir!L1179="","",logVir!L1179-SKir!L1179*logKir!L1179-SLir!L1179*logHir!L1179-SLir!L1179*logQir!L1179)</f>
        <v>-8.2827946369280717E-2</v>
      </c>
      <c r="M1179" s="2">
        <f>IF(logVir!M1179="","",logVir!M1179-SKir!M1179*logKir!M1179-SLir!M1179*logHir!M1179-SLir!M1179*logQir!M1179)</f>
        <v>1.7302867896641056E-2</v>
      </c>
      <c r="N1179" s="2">
        <f>IF(logVir!N1179="","",logVir!N1179-SKir!N1179*logKir!N1179-SLir!N1179*logHir!N1179-SLir!N1179*logQir!N1179)</f>
        <v>-0.1539429666667827</v>
      </c>
      <c r="O1179" s="2">
        <f>IF(logVir!O1179="","",logVir!O1179-SKir!O1179*logKir!O1179-SLir!O1179*logHir!O1179-SLir!O1179*logQir!O1179)</f>
        <v>-0.28325336541514434</v>
      </c>
    </row>
    <row r="1180" spans="1:15" x14ac:dyDescent="0.55000000000000004">
      <c r="A1180" s="3">
        <v>38</v>
      </c>
      <c r="B1180" s="3">
        <v>30</v>
      </c>
      <c r="I1180" s="3">
        <v>38</v>
      </c>
      <c r="J1180" s="3">
        <v>30</v>
      </c>
      <c r="K1180" s="2">
        <f>IF(logVir!K1180="","",logVir!K1180-SKir!K1180*logKir!K1180-SLir!K1180*logHir!K1180-SLir!K1180*logQir!K1180)</f>
        <v>-2.0118984520546737E-2</v>
      </c>
      <c r="L1180" s="2">
        <f>IF(logVir!L1180="","",logVir!L1180-SKir!L1180*logKir!L1180-SLir!L1180*logHir!L1180-SLir!L1180*logQir!L1180)</f>
        <v>-0.12480246451603072</v>
      </c>
      <c r="M1180" s="2">
        <f>IF(logVir!M1180="","",logVir!M1180-SKir!M1180*logKir!M1180-SLir!M1180*logHir!M1180-SLir!M1180*logQir!M1180)</f>
        <v>2.1733465121487442E-2</v>
      </c>
      <c r="N1180" s="2">
        <f>IF(logVir!N1180="","",logVir!N1180-SKir!N1180*logKir!N1180-SLir!N1180*logHir!N1180-SLir!N1180*logQir!N1180)</f>
        <v>-0.10589043010884588</v>
      </c>
      <c r="O1180" s="2">
        <f>IF(logVir!O1180="","",logVir!O1180-SKir!O1180*logKir!O1180-SLir!O1180*logHir!O1180-SLir!O1180*logQir!O1180)</f>
        <v>-3.9597141361566779E-2</v>
      </c>
    </row>
    <row r="1181" spans="1:15" x14ac:dyDescent="0.55000000000000004">
      <c r="A1181" s="3">
        <v>38</v>
      </c>
      <c r="B1181" s="3">
        <v>31</v>
      </c>
      <c r="I1181" s="3">
        <v>38</v>
      </c>
      <c r="J1181" s="3">
        <v>31</v>
      </c>
      <c r="K1181" s="2">
        <f>IF(logVir!K1181="","",logVir!K1181-SKir!K1181*logKir!K1181-SLir!K1181*logHir!K1181-SLir!K1181*logQir!K1181)</f>
        <v>-0.11324578975770055</v>
      </c>
      <c r="L1181" s="2">
        <f>IF(logVir!L1181="","",logVir!L1181-SKir!L1181*logKir!L1181-SLir!L1181*logHir!L1181-SLir!L1181*logQir!L1181)</f>
        <v>-0.20092140109249484</v>
      </c>
      <c r="M1181" s="2">
        <f>IF(logVir!M1181="","",logVir!M1181-SKir!M1181*logKir!M1181-SLir!M1181*logHir!M1181-SLir!M1181*logQir!M1181)</f>
        <v>-0.12769495769334904</v>
      </c>
      <c r="N1181" s="2">
        <f>IF(logVir!N1181="","",logVir!N1181-SKir!N1181*logKir!N1181-SLir!N1181*logHir!N1181-SLir!N1181*logQir!N1181)</f>
        <v>-0.10822738860522958</v>
      </c>
      <c r="O1181" s="2">
        <f>IF(logVir!O1181="","",logVir!O1181-SKir!O1181*logKir!O1181-SLir!O1181*logHir!O1181-SLir!O1181*logQir!O1181)</f>
        <v>-2.8739340571872406E-2</v>
      </c>
    </row>
    <row r="1182" spans="1:15" x14ac:dyDescent="0.55000000000000004">
      <c r="A1182" s="3">
        <v>39</v>
      </c>
      <c r="B1182" s="3">
        <v>1</v>
      </c>
      <c r="I1182" s="3">
        <v>39</v>
      </c>
      <c r="J1182" s="3">
        <v>1</v>
      </c>
      <c r="K1182" s="2">
        <f>IF(logVir!K1182="","",logVir!K1182-SKir!K1182*logKir!K1182-SLir!K1182*logHir!K1182-SLir!K1182*logQir!K1182)</f>
        <v>0.20664622417843065</v>
      </c>
      <c r="L1182" s="2">
        <f>IF(logVir!L1182="","",logVir!L1182-SKir!L1182*logKir!L1182-SLir!L1182*logHir!L1182-SLir!L1182*logQir!L1182)</f>
        <v>0.24912919442263945</v>
      </c>
      <c r="M1182" s="2">
        <f>IF(logVir!M1182="","",logVir!M1182-SKir!M1182*logKir!M1182-SLir!M1182*logHir!M1182-SLir!M1182*logQir!M1182)</f>
        <v>0.2307564275591808</v>
      </c>
      <c r="N1182" s="2">
        <f>IF(logVir!N1182="","",logVir!N1182-SKir!N1182*logKir!N1182-SLir!N1182*logHir!N1182-SLir!N1182*logQir!N1182)</f>
        <v>0.17052478792477543</v>
      </c>
      <c r="O1182" s="2">
        <f>IF(logVir!O1182="","",logVir!O1182-SKir!O1182*logKir!O1182-SLir!O1182*logHir!O1182-SLir!O1182*logQir!O1182)</f>
        <v>0.22104816590441584</v>
      </c>
    </row>
    <row r="1183" spans="1:15" x14ac:dyDescent="0.55000000000000004">
      <c r="A1183" s="3">
        <v>39</v>
      </c>
      <c r="B1183" s="3">
        <v>2</v>
      </c>
      <c r="I1183" s="3">
        <v>39</v>
      </c>
      <c r="J1183" s="3">
        <v>2</v>
      </c>
      <c r="K1183" s="2">
        <f>IF(logVir!K1183="","",logVir!K1183-SKir!K1183*logKir!K1183-SLir!K1183*logHir!K1183-SLir!K1183*logQir!K1183)</f>
        <v>0.62547783408614932</v>
      </c>
      <c r="L1183" s="2">
        <f>IF(logVir!L1183="","",logVir!L1183-SKir!L1183*logKir!L1183-SLir!L1183*logHir!L1183-SLir!L1183*logQir!L1183)</f>
        <v>0.42815099046733973</v>
      </c>
      <c r="M1183" s="2">
        <f>IF(logVir!M1183="","",logVir!M1183-SKir!M1183*logKir!M1183-SLir!M1183*logHir!M1183-SLir!M1183*logQir!M1183)</f>
        <v>0.23213235060387866</v>
      </c>
      <c r="N1183" s="2">
        <f>IF(logVir!N1183="","",logVir!N1183-SKir!N1183*logKir!N1183-SLir!N1183*logHir!N1183-SLir!N1183*logQir!N1183)</f>
        <v>0.38326079485587888</v>
      </c>
      <c r="O1183" s="2">
        <f>IF(logVir!O1183="","",logVir!O1183-SKir!O1183*logKir!O1183-SLir!O1183*logHir!O1183-SLir!O1183*logQir!O1183)</f>
        <v>0.33511856614685298</v>
      </c>
    </row>
    <row r="1184" spans="1:15" x14ac:dyDescent="0.55000000000000004">
      <c r="A1184" s="3">
        <v>39</v>
      </c>
      <c r="B1184" s="3">
        <v>3</v>
      </c>
      <c r="I1184" s="3">
        <v>39</v>
      </c>
      <c r="J1184" s="3">
        <v>3</v>
      </c>
      <c r="K1184" s="2">
        <f>IF(logVir!K1184="","",logVir!K1184-SKir!K1184*logKir!K1184-SLir!K1184*logHir!K1184-SLir!K1184*logQir!K1184)</f>
        <v>-0.48757591568431785</v>
      </c>
      <c r="L1184" s="2">
        <f>IF(logVir!L1184="","",logVir!L1184-SKir!L1184*logKir!L1184-SLir!L1184*logHir!L1184-SLir!L1184*logQir!L1184)</f>
        <v>-0.53805635988672695</v>
      </c>
      <c r="M1184" s="2">
        <f>IF(logVir!M1184="","",logVir!M1184-SKir!M1184*logKir!M1184-SLir!M1184*logHir!M1184-SLir!M1184*logQir!M1184)</f>
        <v>-0.30235832312866806</v>
      </c>
      <c r="N1184" s="2">
        <f>IF(logVir!N1184="","",logVir!N1184-SKir!N1184*logKir!N1184-SLir!N1184*logHir!N1184-SLir!N1184*logQir!N1184)</f>
        <v>-0.37992108225568189</v>
      </c>
      <c r="O1184" s="2">
        <f>IF(logVir!O1184="","",logVir!O1184-SKir!O1184*logKir!O1184-SLir!O1184*logHir!O1184-SLir!O1184*logQir!O1184)</f>
        <v>-0.2634959617004401</v>
      </c>
    </row>
    <row r="1185" spans="1:15" x14ac:dyDescent="0.55000000000000004">
      <c r="A1185" s="3">
        <v>39</v>
      </c>
      <c r="B1185" s="3">
        <v>4</v>
      </c>
      <c r="I1185" s="3">
        <v>39</v>
      </c>
      <c r="J1185" s="3">
        <v>4</v>
      </c>
      <c r="K1185" s="2">
        <f>IF(logVir!K1185="","",logVir!K1185-SKir!K1185*logKir!K1185-SLir!K1185*logHir!K1185-SLir!K1185*logQir!K1185)</f>
        <v>-0.44140682935059422</v>
      </c>
      <c r="L1185" s="2">
        <f>IF(logVir!L1185="","",logVir!L1185-SKir!L1185*logKir!L1185-SLir!L1185*logHir!L1185-SLir!L1185*logQir!L1185)</f>
        <v>-0.45532331453936165</v>
      </c>
      <c r="M1185" s="2">
        <f>IF(logVir!M1185="","",logVir!M1185-SKir!M1185*logKir!M1185-SLir!M1185*logHir!M1185-SLir!M1185*logQir!M1185)</f>
        <v>-0.40240483053081977</v>
      </c>
      <c r="N1185" s="2">
        <f>IF(logVir!N1185="","",logVir!N1185-SKir!N1185*logKir!N1185-SLir!N1185*logHir!N1185-SLir!N1185*logQir!N1185)</f>
        <v>-0.24230295271272051</v>
      </c>
      <c r="O1185" s="2">
        <f>IF(logVir!O1185="","",logVir!O1185-SKir!O1185*logKir!O1185-SLir!O1185*logHir!O1185-SLir!O1185*logQir!O1185)</f>
        <v>-0.3473396792289859</v>
      </c>
    </row>
    <row r="1186" spans="1:15" x14ac:dyDescent="0.55000000000000004">
      <c r="A1186" s="3">
        <v>39</v>
      </c>
      <c r="B1186" s="3">
        <v>5</v>
      </c>
      <c r="I1186" s="3">
        <v>39</v>
      </c>
      <c r="J1186" s="3">
        <v>5</v>
      </c>
      <c r="K1186" s="2">
        <f>IF(logVir!K1186="","",logVir!K1186-SKir!K1186*logKir!K1186-SLir!K1186*logHir!K1186-SLir!K1186*logQir!K1186)</f>
        <v>8.2941967084080415E-2</v>
      </c>
      <c r="L1186" s="2">
        <f>IF(logVir!L1186="","",logVir!L1186-SKir!L1186*logKir!L1186-SLir!L1186*logHir!L1186-SLir!L1186*logQir!L1186)</f>
        <v>-0.13549377489320921</v>
      </c>
      <c r="M1186" s="2">
        <f>IF(logVir!M1186="","",logVir!M1186-SKir!M1186*logKir!M1186-SLir!M1186*logHir!M1186-SLir!M1186*logQir!M1186)</f>
        <v>-0.16162430536110645</v>
      </c>
      <c r="N1186" s="2">
        <f>IF(logVir!N1186="","",logVir!N1186-SKir!N1186*logKir!N1186-SLir!N1186*logHir!N1186-SLir!N1186*logQir!N1186)</f>
        <v>1.5992254839181541E-2</v>
      </c>
      <c r="O1186" s="2">
        <f>IF(logVir!O1186="","",logVir!O1186-SKir!O1186*logKir!O1186-SLir!O1186*logHir!O1186-SLir!O1186*logQir!O1186)</f>
        <v>0.13371014930658273</v>
      </c>
    </row>
    <row r="1187" spans="1:15" x14ac:dyDescent="0.55000000000000004">
      <c r="A1187" s="3">
        <v>39</v>
      </c>
      <c r="B1187" s="3">
        <v>6</v>
      </c>
      <c r="I1187" s="3">
        <v>39</v>
      </c>
      <c r="J1187" s="3">
        <v>6</v>
      </c>
      <c r="K1187" s="2">
        <f>IF(logVir!K1187="","",logVir!K1187-SKir!K1187*logKir!K1187-SLir!K1187*logHir!K1187-SLir!K1187*logQir!K1187)</f>
        <v>-0.95312903542092742</v>
      </c>
      <c r="L1187" s="2">
        <f>IF(logVir!L1187="","",logVir!L1187-SKir!L1187*logKir!L1187-SLir!L1187*logHir!L1187-SLir!L1187*logQir!L1187)</f>
        <v>-1.4038164009732326</v>
      </c>
      <c r="M1187" s="2">
        <f>IF(logVir!M1187="","",logVir!M1187-SKir!M1187*logKir!M1187-SLir!M1187*logHir!M1187-SLir!M1187*logQir!M1187)</f>
        <v>-1.0655867530103544</v>
      </c>
      <c r="N1187" s="2">
        <f>IF(logVir!N1187="","",logVir!N1187-SKir!N1187*logKir!N1187-SLir!N1187*logHir!N1187-SLir!N1187*logQir!N1187)</f>
        <v>-1.1752540636506736</v>
      </c>
      <c r="O1187" s="2">
        <f>IF(logVir!O1187="","",logVir!O1187-SKir!O1187*logKir!O1187-SLir!O1187*logHir!O1187-SLir!O1187*logQir!O1187)</f>
        <v>-1.1338319164951371</v>
      </c>
    </row>
    <row r="1188" spans="1:15" x14ac:dyDescent="0.55000000000000004">
      <c r="A1188" s="3">
        <v>39</v>
      </c>
      <c r="B1188" s="3">
        <v>7</v>
      </c>
      <c r="I1188" s="3">
        <v>39</v>
      </c>
      <c r="J1188" s="3">
        <v>7</v>
      </c>
      <c r="K1188" s="2">
        <f>IF(logVir!K1188="","",logVir!K1188-SKir!K1188*logKir!K1188-SLir!K1188*logHir!K1188-SLir!K1188*logQir!K1188)</f>
        <v>-0.99864774775926912</v>
      </c>
      <c r="L1188" s="2">
        <f>IF(logVir!L1188="","",logVir!L1188-SKir!L1188*logKir!L1188-SLir!L1188*logHir!L1188-SLir!L1188*logQir!L1188)</f>
        <v>-0.63590805373741599</v>
      </c>
      <c r="M1188" s="2">
        <f>IF(logVir!M1188="","",logVir!M1188-SKir!M1188*logKir!M1188-SLir!M1188*logHir!M1188-SLir!M1188*logQir!M1188)</f>
        <v>-0.51126319727998903</v>
      </c>
      <c r="N1188" s="2">
        <f>IF(logVir!N1188="","",logVir!N1188-SKir!N1188*logKir!N1188-SLir!N1188*logHir!N1188-SLir!N1188*logQir!N1188)</f>
        <v>-0.7720052137061878</v>
      </c>
      <c r="O1188" s="2">
        <f>IF(logVir!O1188="","",logVir!O1188-SKir!O1188*logKir!O1188-SLir!O1188*logHir!O1188-SLir!O1188*logQir!O1188)</f>
        <v>-0.52559237571937445</v>
      </c>
    </row>
    <row r="1189" spans="1:15" x14ac:dyDescent="0.55000000000000004">
      <c r="A1189" s="3">
        <v>39</v>
      </c>
      <c r="B1189" s="3">
        <v>8</v>
      </c>
      <c r="I1189" s="3">
        <v>39</v>
      </c>
      <c r="J1189" s="3">
        <v>8</v>
      </c>
      <c r="K1189" s="2">
        <f>IF(logVir!K1189="","",logVir!K1189-SKir!K1189*logKir!K1189-SLir!K1189*logHir!K1189-SLir!K1189*logQir!K1189)</f>
        <v>-9.3542650386064574E-2</v>
      </c>
      <c r="L1189" s="2">
        <f>IF(logVir!L1189="","",logVir!L1189-SKir!L1189*logKir!L1189-SLir!L1189*logHir!L1189-SLir!L1189*logQir!L1189)</f>
        <v>-0.32496345778263114</v>
      </c>
      <c r="M1189" s="2">
        <f>IF(logVir!M1189="","",logVir!M1189-SKir!M1189*logKir!M1189-SLir!M1189*logHir!M1189-SLir!M1189*logQir!M1189)</f>
        <v>-0.24697333320728787</v>
      </c>
      <c r="N1189" s="2">
        <f>IF(logVir!N1189="","",logVir!N1189-SKir!N1189*logKir!N1189-SLir!N1189*logHir!N1189-SLir!N1189*logQir!N1189)</f>
        <v>-0.25057160839268811</v>
      </c>
      <c r="O1189" s="2">
        <f>IF(logVir!O1189="","",logVir!O1189-SKir!O1189*logKir!O1189-SLir!O1189*logHir!O1189-SLir!O1189*logQir!O1189)</f>
        <v>-0.13081464815916119</v>
      </c>
    </row>
    <row r="1190" spans="1:15" x14ac:dyDescent="0.55000000000000004">
      <c r="A1190" s="3">
        <v>39</v>
      </c>
      <c r="B1190" s="3">
        <v>9</v>
      </c>
      <c r="I1190" s="3">
        <v>39</v>
      </c>
      <c r="J1190" s="3">
        <v>9</v>
      </c>
      <c r="K1190" s="2">
        <f>IF(logVir!K1190="","",logVir!K1190-SKir!K1190*logKir!K1190-SLir!K1190*logHir!K1190-SLir!K1190*logQir!K1190)</f>
        <v>-0.6985274080646241</v>
      </c>
      <c r="L1190" s="2">
        <f>IF(logVir!L1190="","",logVir!L1190-SKir!L1190*logKir!L1190-SLir!L1190*logHir!L1190-SLir!L1190*logQir!L1190)</f>
        <v>-0.65445791063974923</v>
      </c>
      <c r="M1190" s="2">
        <f>IF(logVir!M1190="","",logVir!M1190-SKir!M1190*logKir!M1190-SLir!M1190*logHir!M1190-SLir!M1190*logQir!M1190)</f>
        <v>-0.56407048565597706</v>
      </c>
      <c r="N1190" s="2">
        <f>IF(logVir!N1190="","",logVir!N1190-SKir!N1190*logKir!N1190-SLir!N1190*logHir!N1190-SLir!N1190*logQir!N1190)</f>
        <v>-0.71505458176688963</v>
      </c>
      <c r="O1190" s="2">
        <f>IF(logVir!O1190="","",logVir!O1190-SKir!O1190*logKir!O1190-SLir!O1190*logHir!O1190-SLir!O1190*logQir!O1190)</f>
        <v>-0.88218449688610767</v>
      </c>
    </row>
    <row r="1191" spans="1:15" x14ac:dyDescent="0.55000000000000004">
      <c r="A1191" s="3">
        <v>39</v>
      </c>
      <c r="B1191" s="3">
        <v>10</v>
      </c>
      <c r="I1191" s="3">
        <v>39</v>
      </c>
      <c r="J1191" s="3">
        <v>10</v>
      </c>
      <c r="K1191" s="2">
        <f>IF(logVir!K1191="","",logVir!K1191-SKir!K1191*logKir!K1191-SLir!K1191*logHir!K1191-SLir!K1191*logQir!K1191)</f>
        <v>-0.1569058274356788</v>
      </c>
      <c r="L1191" s="2">
        <f>IF(logVir!L1191="","",logVir!L1191-SKir!L1191*logKir!L1191-SLir!L1191*logHir!L1191-SLir!L1191*logQir!L1191)</f>
        <v>-0.46302612005556648</v>
      </c>
      <c r="M1191" s="2">
        <f>IF(logVir!M1191="","",logVir!M1191-SKir!M1191*logKir!M1191-SLir!M1191*logHir!M1191-SLir!M1191*logQir!M1191)</f>
        <v>-0.37893267400129732</v>
      </c>
      <c r="N1191" s="2">
        <f>IF(logVir!N1191="","",logVir!N1191-SKir!N1191*logKir!N1191-SLir!N1191*logHir!N1191-SLir!N1191*logQir!N1191)</f>
        <v>-0.52689754231318531</v>
      </c>
      <c r="O1191" s="2">
        <f>IF(logVir!O1191="","",logVir!O1191-SKir!O1191*logKir!O1191-SLir!O1191*logHir!O1191-SLir!O1191*logQir!O1191)</f>
        <v>-6.8045705842312565E-2</v>
      </c>
    </row>
    <row r="1192" spans="1:15" x14ac:dyDescent="0.55000000000000004">
      <c r="A1192" s="3">
        <v>39</v>
      </c>
      <c r="B1192" s="3">
        <v>11</v>
      </c>
      <c r="I1192" s="3">
        <v>39</v>
      </c>
      <c r="J1192" s="3">
        <v>11</v>
      </c>
      <c r="K1192" s="2">
        <f>IF(logVir!K1192="","",logVir!K1192-SKir!K1192*logKir!K1192-SLir!K1192*logHir!K1192-SLir!K1192*logQir!K1192)</f>
        <v>0.30306048030411792</v>
      </c>
      <c r="L1192" s="2">
        <f>IF(logVir!L1192="","",logVir!L1192-SKir!L1192*logKir!L1192-SLir!L1192*logHir!L1192-SLir!L1192*logQir!L1192)</f>
        <v>0.49194430947923018</v>
      </c>
      <c r="M1192" s="2">
        <f>IF(logVir!M1192="","",logVir!M1192-SKir!M1192*logKir!M1192-SLir!M1192*logHir!M1192-SLir!M1192*logQir!M1192)</f>
        <v>-0.64885830157954871</v>
      </c>
      <c r="N1192" s="2">
        <f>IF(logVir!N1192="","",logVir!N1192-SKir!N1192*logKir!N1192-SLir!N1192*logHir!N1192-SLir!N1192*logQir!N1192)</f>
        <v>-0.73245732369619176</v>
      </c>
      <c r="O1192" s="2">
        <f>IF(logVir!O1192="","",logVir!O1192-SKir!O1192*logKir!O1192-SLir!O1192*logHir!O1192-SLir!O1192*logQir!O1192)</f>
        <v>-0.5417095343396181</v>
      </c>
    </row>
    <row r="1193" spans="1:15" x14ac:dyDescent="0.55000000000000004">
      <c r="A1193" s="3">
        <v>39</v>
      </c>
      <c r="B1193" s="3">
        <v>12</v>
      </c>
      <c r="I1193" s="3">
        <v>39</v>
      </c>
      <c r="J1193" s="3">
        <v>12</v>
      </c>
      <c r="K1193" s="2">
        <f>IF(logVir!K1193="","",logVir!K1193-SKir!K1193*logKir!K1193-SLir!K1193*logHir!K1193-SLir!K1193*logQir!K1193)</f>
        <v>-1.1422522573916398</v>
      </c>
      <c r="L1193" s="2">
        <f>IF(logVir!L1193="","",logVir!L1193-SKir!L1193*logKir!L1193-SLir!L1193*logHir!L1193-SLir!L1193*logQir!L1193)</f>
        <v>-0.7227868454358426</v>
      </c>
      <c r="M1193" s="2">
        <f>IF(logVir!M1193="","",logVir!M1193-SKir!M1193*logKir!M1193-SLir!M1193*logHir!M1193-SLir!M1193*logQir!M1193)</f>
        <v>-0.47882264293449234</v>
      </c>
      <c r="N1193" s="2">
        <f>IF(logVir!N1193="","",logVir!N1193-SKir!N1193*logKir!N1193-SLir!N1193*logHir!N1193-SLir!N1193*logQir!N1193)</f>
        <v>-0.65266444499510956</v>
      </c>
      <c r="O1193" s="2">
        <f>IF(logVir!O1193="","",logVir!O1193-SKir!O1193*logKir!O1193-SLir!O1193*logHir!O1193-SLir!O1193*logQir!O1193)</f>
        <v>-0.80309792858190843</v>
      </c>
    </row>
    <row r="1194" spans="1:15" x14ac:dyDescent="0.55000000000000004">
      <c r="A1194" s="3">
        <v>39</v>
      </c>
      <c r="B1194" s="3">
        <v>13</v>
      </c>
      <c r="I1194" s="3">
        <v>39</v>
      </c>
      <c r="J1194" s="3">
        <v>13</v>
      </c>
      <c r="K1194" s="2">
        <f>IF(logVir!K1194="","",logVir!K1194-SKir!K1194*logKir!K1194-SLir!K1194*logHir!K1194-SLir!K1194*logQir!K1194)</f>
        <v>-0.47182249835576429</v>
      </c>
      <c r="L1194" s="2">
        <f>IF(logVir!L1194="","",logVir!L1194-SKir!L1194*logKir!L1194-SLir!L1194*logHir!L1194-SLir!L1194*logQir!L1194)</f>
        <v>-10.042191480892932</v>
      </c>
      <c r="M1194" s="2">
        <f>IF(logVir!M1194="","",logVir!M1194-SKir!M1194*logKir!M1194-SLir!M1194*logHir!M1194-SLir!M1194*logQir!M1194)</f>
        <v>-10.343765611311996</v>
      </c>
      <c r="N1194" s="2">
        <f>IF(logVir!N1194="","",logVir!N1194-SKir!N1194*logKir!N1194-SLir!N1194*logHir!N1194-SLir!N1194*logQir!N1194)</f>
        <v>-10.221857456793741</v>
      </c>
      <c r="O1194" s="2">
        <f>IF(logVir!O1194="","",logVir!O1194-SKir!O1194*logKir!O1194-SLir!O1194*logHir!O1194-SLir!O1194*logQir!O1194)</f>
        <v>-10.911238079141947</v>
      </c>
    </row>
    <row r="1195" spans="1:15" x14ac:dyDescent="0.55000000000000004">
      <c r="A1195" s="3">
        <v>39</v>
      </c>
      <c r="B1195" s="3">
        <v>14</v>
      </c>
      <c r="I1195" s="3">
        <v>39</v>
      </c>
      <c r="J1195" s="3">
        <v>14</v>
      </c>
      <c r="K1195" s="2">
        <f>IF(logVir!K1195="","",logVir!K1195-SKir!K1195*logKir!K1195-SLir!K1195*logHir!K1195-SLir!K1195*logQir!K1195)</f>
        <v>-0.30216575525635014</v>
      </c>
      <c r="L1195" s="2">
        <f>IF(logVir!L1195="","",logVir!L1195-SKir!L1195*logKir!L1195-SLir!L1195*logHir!L1195-SLir!L1195*logQir!L1195)</f>
        <v>-0.64440387601101445</v>
      </c>
      <c r="M1195" s="2">
        <f>IF(logVir!M1195="","",logVir!M1195-SKir!M1195*logKir!M1195-SLir!M1195*logHir!M1195-SLir!M1195*logQir!M1195)</f>
        <v>-0.26033204850652869</v>
      </c>
      <c r="N1195" s="2">
        <f>IF(logVir!N1195="","",logVir!N1195-SKir!N1195*logKir!N1195-SLir!N1195*logHir!N1195-SLir!N1195*logQir!N1195)</f>
        <v>-0.17348835446785432</v>
      </c>
      <c r="O1195" s="2">
        <f>IF(logVir!O1195="","",logVir!O1195-SKir!O1195*logKir!O1195-SLir!O1195*logHir!O1195-SLir!O1195*logQir!O1195)</f>
        <v>-0.69815055230919665</v>
      </c>
    </row>
    <row r="1196" spans="1:15" x14ac:dyDescent="0.55000000000000004">
      <c r="A1196" s="3">
        <v>39</v>
      </c>
      <c r="B1196" s="3">
        <v>15</v>
      </c>
      <c r="I1196" s="3">
        <v>39</v>
      </c>
      <c r="J1196" s="3">
        <v>15</v>
      </c>
      <c r="K1196" s="2">
        <f>IF(logVir!K1196="","",logVir!K1196-SKir!K1196*logKir!K1196-SLir!K1196*logHir!K1196-SLir!K1196*logQir!K1196)</f>
        <v>-0.55673164572514833</v>
      </c>
      <c r="L1196" s="2">
        <f>IF(logVir!L1196="","",logVir!L1196-SKir!L1196*logKir!L1196-SLir!L1196*logHir!L1196-SLir!L1196*logQir!L1196)</f>
        <v>-0.59838181522786882</v>
      </c>
      <c r="M1196" s="2">
        <f>IF(logVir!M1196="","",logVir!M1196-SKir!M1196*logKir!M1196-SLir!M1196*logHir!M1196-SLir!M1196*logQir!M1196)</f>
        <v>-0.37157658902798213</v>
      </c>
      <c r="N1196" s="2">
        <f>IF(logVir!N1196="","",logVir!N1196-SKir!N1196*logKir!N1196-SLir!N1196*logHir!N1196-SLir!N1196*logQir!N1196)</f>
        <v>-0.70187705210653906</v>
      </c>
      <c r="O1196" s="2">
        <f>IF(logVir!O1196="","",logVir!O1196-SKir!O1196*logKir!O1196-SLir!O1196*logHir!O1196-SLir!O1196*logQir!O1196)</f>
        <v>-0.76989573784597509</v>
      </c>
    </row>
    <row r="1197" spans="1:15" x14ac:dyDescent="0.55000000000000004">
      <c r="A1197" s="3">
        <v>39</v>
      </c>
      <c r="B1197" s="3">
        <v>16</v>
      </c>
      <c r="I1197" s="3">
        <v>39</v>
      </c>
      <c r="J1197" s="3">
        <v>16</v>
      </c>
      <c r="K1197" s="2">
        <f>IF(logVir!K1197="","",logVir!K1197-SKir!K1197*logKir!K1197-SLir!K1197*logHir!K1197-SLir!K1197*logQir!K1197)</f>
        <v>-0.35454879778257059</v>
      </c>
      <c r="L1197" s="2">
        <f>IF(logVir!L1197="","",logVir!L1197-SKir!L1197*logKir!L1197-SLir!L1197*logHir!L1197-SLir!L1197*logQir!L1197)</f>
        <v>-0.24444170728520945</v>
      </c>
      <c r="M1197" s="2">
        <f>IF(logVir!M1197="","",logVir!M1197-SKir!M1197*logKir!M1197-SLir!M1197*logHir!M1197-SLir!M1197*logQir!M1197)</f>
        <v>-0.15559759894064695</v>
      </c>
      <c r="N1197" s="2">
        <f>IF(logVir!N1197="","",logVir!N1197-SKir!N1197*logKir!N1197-SLir!N1197*logHir!N1197-SLir!N1197*logQir!N1197)</f>
        <v>-0.18616454500286292</v>
      </c>
      <c r="O1197" s="2">
        <f>IF(logVir!O1197="","",logVir!O1197-SKir!O1197*logKir!O1197-SLir!O1197*logHir!O1197-SLir!O1197*logQir!O1197)</f>
        <v>-0.26441664487869071</v>
      </c>
    </row>
    <row r="1198" spans="1:15" x14ac:dyDescent="0.55000000000000004">
      <c r="A1198" s="3">
        <v>39</v>
      </c>
      <c r="B1198" s="3">
        <v>17</v>
      </c>
      <c r="I1198" s="3">
        <v>39</v>
      </c>
      <c r="J1198" s="3">
        <v>17</v>
      </c>
      <c r="K1198" s="2">
        <f>IF(logVir!K1198="","",logVir!K1198-SKir!K1198*logKir!K1198-SLir!K1198*logHir!K1198-SLir!K1198*logQir!K1198)</f>
        <v>-0.17063579882376964</v>
      </c>
      <c r="L1198" s="2">
        <f>IF(logVir!L1198="","",logVir!L1198-SKir!L1198*logKir!L1198-SLir!L1198*logHir!L1198-SLir!L1198*logQir!L1198)</f>
        <v>-0.16621987677704478</v>
      </c>
      <c r="M1198" s="2">
        <f>IF(logVir!M1198="","",logVir!M1198-SKir!M1198*logKir!M1198-SLir!M1198*logHir!M1198-SLir!M1198*logQir!M1198)</f>
        <v>-0.1698851328925336</v>
      </c>
      <c r="N1198" s="2">
        <f>IF(logVir!N1198="","",logVir!N1198-SKir!N1198*logKir!N1198-SLir!N1198*logHir!N1198-SLir!N1198*logQir!N1198)</f>
        <v>-0.18603737302606158</v>
      </c>
      <c r="O1198" s="2">
        <f>IF(logVir!O1198="","",logVir!O1198-SKir!O1198*logKir!O1198-SLir!O1198*logHir!O1198-SLir!O1198*logQir!O1198)</f>
        <v>-0.12076569412107244</v>
      </c>
    </row>
    <row r="1199" spans="1:15" x14ac:dyDescent="0.55000000000000004">
      <c r="A1199" s="3">
        <v>39</v>
      </c>
      <c r="B1199" s="3">
        <v>18</v>
      </c>
      <c r="I1199" s="3">
        <v>39</v>
      </c>
      <c r="J1199" s="3">
        <v>18</v>
      </c>
      <c r="K1199" s="2">
        <f>IF(logVir!K1199="","",logVir!K1199-SKir!K1199*logKir!K1199-SLir!K1199*logHir!K1199-SLir!K1199*logQir!K1199)</f>
        <v>7.7643883228185329E-2</v>
      </c>
      <c r="L1199" s="2">
        <f>IF(logVir!L1199="","",logVir!L1199-SKir!L1199*logKir!L1199-SLir!L1199*logHir!L1199-SLir!L1199*logQir!L1199)</f>
        <v>0.10346319599734893</v>
      </c>
      <c r="M1199" s="2">
        <f>IF(logVir!M1199="","",logVir!M1199-SKir!M1199*logKir!M1199-SLir!M1199*logHir!M1199-SLir!M1199*logQir!M1199)</f>
        <v>0.1259996995202094</v>
      </c>
      <c r="N1199" s="2">
        <f>IF(logVir!N1199="","",logVir!N1199-SKir!N1199*logKir!N1199-SLir!N1199*logHir!N1199-SLir!N1199*logQir!N1199)</f>
        <v>0.13341433441710032</v>
      </c>
      <c r="O1199" s="2">
        <f>IF(logVir!O1199="","",logVir!O1199-SKir!O1199*logKir!O1199-SLir!O1199*logHir!O1199-SLir!O1199*logQir!O1199)</f>
        <v>0.13286636887149531</v>
      </c>
    </row>
    <row r="1200" spans="1:15" x14ac:dyDescent="0.55000000000000004">
      <c r="A1200" s="3">
        <v>39</v>
      </c>
      <c r="B1200" s="3">
        <v>19</v>
      </c>
      <c r="I1200" s="3">
        <v>39</v>
      </c>
      <c r="J1200" s="3">
        <v>19</v>
      </c>
      <c r="K1200" s="2">
        <f>IF(logVir!K1200="","",logVir!K1200-SKir!K1200*logKir!K1200-SLir!K1200*logHir!K1200-SLir!K1200*logQir!K1200)</f>
        <v>-0.36213364936345943</v>
      </c>
      <c r="L1200" s="2">
        <f>IF(logVir!L1200="","",logVir!L1200-SKir!L1200*logKir!L1200-SLir!L1200*logHir!L1200-SLir!L1200*logQir!L1200)</f>
        <v>-0.43036095679916508</v>
      </c>
      <c r="M1200" s="2">
        <f>IF(logVir!M1200="","",logVir!M1200-SKir!M1200*logKir!M1200-SLir!M1200*logHir!M1200-SLir!M1200*logQir!M1200)</f>
        <v>-0.25480931344494506</v>
      </c>
      <c r="N1200" s="2">
        <f>IF(logVir!N1200="","",logVir!N1200-SKir!N1200*logKir!N1200-SLir!N1200*logHir!N1200-SLir!N1200*logQir!N1200)</f>
        <v>-0.21746071380035237</v>
      </c>
      <c r="O1200" s="2">
        <f>IF(logVir!O1200="","",logVir!O1200-SKir!O1200*logKir!O1200-SLir!O1200*logHir!O1200-SLir!O1200*logQir!O1200)</f>
        <v>-0.29523604164516326</v>
      </c>
    </row>
    <row r="1201" spans="1:15" x14ac:dyDescent="0.55000000000000004">
      <c r="A1201" s="3">
        <v>39</v>
      </c>
      <c r="B1201" s="3">
        <v>20</v>
      </c>
      <c r="I1201" s="3">
        <v>39</v>
      </c>
      <c r="J1201" s="3">
        <v>20</v>
      </c>
      <c r="K1201" s="2">
        <f>IF(logVir!K1201="","",logVir!K1201-SKir!K1201*logKir!K1201-SLir!K1201*logHir!K1201-SLir!K1201*logQir!K1201)</f>
        <v>-5.8414657879838426E-2</v>
      </c>
      <c r="L1201" s="2">
        <f>IF(logVir!L1201="","",logVir!L1201-SKir!L1201*logKir!L1201-SLir!L1201*logHir!L1201-SLir!L1201*logQir!L1201)</f>
        <v>-4.8042359661393731E-2</v>
      </c>
      <c r="M1201" s="2">
        <f>IF(logVir!M1201="","",logVir!M1201-SKir!M1201*logKir!M1201-SLir!M1201*logHir!M1201-SLir!M1201*logQir!M1201)</f>
        <v>8.042405048844932E-2</v>
      </c>
      <c r="N1201" s="2">
        <f>IF(logVir!N1201="","",logVir!N1201-SKir!N1201*logKir!N1201-SLir!N1201*logHir!N1201-SLir!N1201*logQir!N1201)</f>
        <v>0.12766482824996461</v>
      </c>
      <c r="O1201" s="2">
        <f>IF(logVir!O1201="","",logVir!O1201-SKir!O1201*logKir!O1201-SLir!O1201*logHir!O1201-SLir!O1201*logQir!O1201)</f>
        <v>0.10441157245088768</v>
      </c>
    </row>
    <row r="1202" spans="1:15" x14ac:dyDescent="0.55000000000000004">
      <c r="A1202" s="3">
        <v>39</v>
      </c>
      <c r="B1202" s="3">
        <v>21</v>
      </c>
      <c r="I1202" s="3">
        <v>39</v>
      </c>
      <c r="J1202" s="3">
        <v>21</v>
      </c>
      <c r="K1202" s="2">
        <f>IF(logVir!K1202="","",logVir!K1202-SKir!K1202*logKir!K1202-SLir!K1202*logHir!K1202-SLir!K1202*logQir!K1202)</f>
        <v>1.3825278736974214E-3</v>
      </c>
      <c r="L1202" s="2">
        <f>IF(logVir!L1202="","",logVir!L1202-SKir!L1202*logKir!L1202-SLir!L1202*logHir!L1202-SLir!L1202*logQir!L1202)</f>
        <v>-2.3807763220682378E-2</v>
      </c>
      <c r="M1202" s="2">
        <f>IF(logVir!M1202="","",logVir!M1202-SKir!M1202*logKir!M1202-SLir!M1202*logHir!M1202-SLir!M1202*logQir!M1202)</f>
        <v>-6.4569520025252264E-2</v>
      </c>
      <c r="N1202" s="2">
        <f>IF(logVir!N1202="","",logVir!N1202-SKir!N1202*logKir!N1202-SLir!N1202*logHir!N1202-SLir!N1202*logQir!N1202)</f>
        <v>6.8235871720168789E-3</v>
      </c>
      <c r="O1202" s="2">
        <f>IF(logVir!O1202="","",logVir!O1202-SKir!O1202*logKir!O1202-SLir!O1202*logHir!O1202-SLir!O1202*logQir!O1202)</f>
        <v>-5.1152677294967822E-3</v>
      </c>
    </row>
    <row r="1203" spans="1:15" x14ac:dyDescent="0.55000000000000004">
      <c r="A1203" s="3">
        <v>39</v>
      </c>
      <c r="B1203" s="3">
        <v>22</v>
      </c>
      <c r="I1203" s="3">
        <v>39</v>
      </c>
      <c r="J1203" s="3">
        <v>22</v>
      </c>
      <c r="K1203" s="2">
        <f>IF(logVir!K1203="","",logVir!K1203-SKir!K1203*logKir!K1203-SLir!K1203*logHir!K1203-SLir!K1203*logQir!K1203)</f>
        <v>-8.4003471091358722E-2</v>
      </c>
      <c r="L1203" s="2">
        <f>IF(logVir!L1203="","",logVir!L1203-SKir!L1203*logKir!L1203-SLir!L1203*logHir!L1203-SLir!L1203*logQir!L1203)</f>
        <v>0.14602728064517223</v>
      </c>
      <c r="M1203" s="2">
        <f>IF(logVir!M1203="","",logVir!M1203-SKir!M1203*logKir!M1203-SLir!M1203*logHir!M1203-SLir!M1203*logQir!M1203)</f>
        <v>0.3923922260909527</v>
      </c>
      <c r="N1203" s="2">
        <f>IF(logVir!N1203="","",logVir!N1203-SKir!N1203*logKir!N1203-SLir!N1203*logHir!N1203-SLir!N1203*logQir!N1203)</f>
        <v>0.10689912670464918</v>
      </c>
      <c r="O1203" s="2">
        <f>IF(logVir!O1203="","",logVir!O1203-SKir!O1203*logKir!O1203-SLir!O1203*logHir!O1203-SLir!O1203*logQir!O1203)</f>
        <v>-0.18896947392849883</v>
      </c>
    </row>
    <row r="1204" spans="1:15" x14ac:dyDescent="0.55000000000000004">
      <c r="A1204" s="3">
        <v>39</v>
      </c>
      <c r="B1204" s="3">
        <v>23</v>
      </c>
      <c r="I1204" s="3">
        <v>39</v>
      </c>
      <c r="J1204" s="3">
        <v>23</v>
      </c>
      <c r="K1204" s="2">
        <f>IF(logVir!K1204="","",logVir!K1204-SKir!K1204*logKir!K1204-SLir!K1204*logHir!K1204-SLir!K1204*logQir!K1204)</f>
        <v>-0.16749051690296923</v>
      </c>
      <c r="L1204" s="2">
        <f>IF(logVir!L1204="","",logVir!L1204-SKir!L1204*logKir!L1204-SLir!L1204*logHir!L1204-SLir!L1204*logQir!L1204)</f>
        <v>-0.21213213991532975</v>
      </c>
      <c r="M1204" s="2">
        <f>IF(logVir!M1204="","",logVir!M1204-SKir!M1204*logKir!M1204-SLir!M1204*logHir!M1204-SLir!M1204*logQir!M1204)</f>
        <v>-0.12668868544584205</v>
      </c>
      <c r="N1204" s="2">
        <f>IF(logVir!N1204="","",logVir!N1204-SKir!N1204*logKir!N1204-SLir!N1204*logHir!N1204-SLir!N1204*logQir!N1204)</f>
        <v>-0.18012609868987481</v>
      </c>
      <c r="O1204" s="2">
        <f>IF(logVir!O1204="","",logVir!O1204-SKir!O1204*logKir!O1204-SLir!O1204*logHir!O1204-SLir!O1204*logQir!O1204)</f>
        <v>-0.27474140450684148</v>
      </c>
    </row>
    <row r="1205" spans="1:15" x14ac:dyDescent="0.55000000000000004">
      <c r="A1205" s="3">
        <v>39</v>
      </c>
      <c r="B1205" s="3">
        <v>24</v>
      </c>
      <c r="I1205" s="3">
        <v>39</v>
      </c>
      <c r="J1205" s="3">
        <v>24</v>
      </c>
      <c r="K1205" s="2">
        <f>IF(logVir!K1205="","",logVir!K1205-SKir!K1205*logKir!K1205-SLir!K1205*logHir!K1205-SLir!K1205*logQir!K1205)</f>
        <v>-0.30168237258567077</v>
      </c>
      <c r="L1205" s="2">
        <f>IF(logVir!L1205="","",logVir!L1205-SKir!L1205*logKir!L1205-SLir!L1205*logHir!L1205-SLir!L1205*logQir!L1205)</f>
        <v>1.2616486591529599E-2</v>
      </c>
      <c r="M1205" s="2">
        <f>IF(logVir!M1205="","",logVir!M1205-SKir!M1205*logKir!M1205-SLir!M1205*logHir!M1205-SLir!M1205*logQir!M1205)</f>
        <v>0.14077709939919986</v>
      </c>
      <c r="N1205" s="2">
        <f>IF(logVir!N1205="","",logVir!N1205-SKir!N1205*logKir!N1205-SLir!N1205*logHir!N1205-SLir!N1205*logQir!N1205)</f>
        <v>9.7086617446894258E-2</v>
      </c>
      <c r="O1205" s="2">
        <f>IF(logVir!O1205="","",logVir!O1205-SKir!O1205*logKir!O1205-SLir!O1205*logHir!O1205-SLir!O1205*logQir!O1205)</f>
        <v>6.1199341774068355E-2</v>
      </c>
    </row>
    <row r="1206" spans="1:15" x14ac:dyDescent="0.55000000000000004">
      <c r="A1206" s="3">
        <v>39</v>
      </c>
      <c r="B1206" s="3">
        <v>25</v>
      </c>
      <c r="I1206" s="3">
        <v>39</v>
      </c>
      <c r="J1206" s="3">
        <v>25</v>
      </c>
      <c r="K1206" s="2">
        <f>IF(logVir!K1206="","",logVir!K1206-SKir!K1206*logKir!K1206-SLir!K1206*logHir!K1206-SLir!K1206*logQir!K1206)</f>
        <v>-2.9222444286948313E-2</v>
      </c>
      <c r="L1206" s="2">
        <f>IF(logVir!L1206="","",logVir!L1206-SKir!L1206*logKir!L1206-SLir!L1206*logHir!L1206-SLir!L1206*logQir!L1206)</f>
        <v>-0.12948281281038218</v>
      </c>
      <c r="M1206" s="2">
        <f>IF(logVir!M1206="","",logVir!M1206-SKir!M1206*logKir!M1206-SLir!M1206*logHir!M1206-SLir!M1206*logQir!M1206)</f>
        <v>-0.16817802052185815</v>
      </c>
      <c r="N1206" s="2">
        <f>IF(logVir!N1206="","",logVir!N1206-SKir!N1206*logKir!N1206-SLir!N1206*logHir!N1206-SLir!N1206*logQir!N1206)</f>
        <v>-0.18727925988435717</v>
      </c>
      <c r="O1206" s="2">
        <f>IF(logVir!O1206="","",logVir!O1206-SKir!O1206*logKir!O1206-SLir!O1206*logHir!O1206-SLir!O1206*logQir!O1206)</f>
        <v>-0.27870535718907752</v>
      </c>
    </row>
    <row r="1207" spans="1:15" x14ac:dyDescent="0.55000000000000004">
      <c r="A1207" s="3">
        <v>39</v>
      </c>
      <c r="B1207" s="3">
        <v>26</v>
      </c>
      <c r="I1207" s="3">
        <v>39</v>
      </c>
      <c r="J1207" s="3">
        <v>26</v>
      </c>
      <c r="K1207" s="2">
        <f>IF(logVir!K1207="","",logVir!K1207-SKir!K1207*logKir!K1207-SLir!K1207*logHir!K1207-SLir!K1207*logQir!K1207)</f>
        <v>-0.21370065540021163</v>
      </c>
      <c r="L1207" s="2">
        <f>IF(logVir!L1207="","",logVir!L1207-SKir!L1207*logKir!L1207-SLir!L1207*logHir!L1207-SLir!L1207*logQir!L1207)</f>
        <v>-2.876519663232497E-2</v>
      </c>
      <c r="M1207" s="2">
        <f>IF(logVir!M1207="","",logVir!M1207-SKir!M1207*logKir!M1207-SLir!M1207*logHir!M1207-SLir!M1207*logQir!M1207)</f>
        <v>-4.3205839259717341E-2</v>
      </c>
      <c r="N1207" s="2">
        <f>IF(logVir!N1207="","",logVir!N1207-SKir!N1207*logKir!N1207-SLir!N1207*logHir!N1207-SLir!N1207*logQir!N1207)</f>
        <v>-8.9117050092628269E-2</v>
      </c>
      <c r="O1207" s="2">
        <f>IF(logVir!O1207="","",logVir!O1207-SKir!O1207*logKir!O1207-SLir!O1207*logHir!O1207-SLir!O1207*logQir!O1207)</f>
        <v>-0.10479935920155427</v>
      </c>
    </row>
    <row r="1208" spans="1:15" x14ac:dyDescent="0.55000000000000004">
      <c r="A1208" s="3">
        <v>39</v>
      </c>
      <c r="B1208" s="3">
        <v>27</v>
      </c>
      <c r="I1208" s="3">
        <v>39</v>
      </c>
      <c r="J1208" s="3">
        <v>27</v>
      </c>
      <c r="K1208" s="2">
        <f>IF(logVir!K1208="","",logVir!K1208-SKir!K1208*logKir!K1208-SLir!K1208*logHir!K1208-SLir!K1208*logQir!K1208)</f>
        <v>-7.5614274140534121E-3</v>
      </c>
      <c r="L1208" s="2">
        <f>IF(logVir!L1208="","",logVir!L1208-SKir!L1208*logKir!L1208-SLir!L1208*logHir!L1208-SLir!L1208*logQir!L1208)</f>
        <v>0.12658035698907483</v>
      </c>
      <c r="M1208" s="2">
        <f>IF(logVir!M1208="","",logVir!M1208-SKir!M1208*logKir!M1208-SLir!M1208*logHir!M1208-SLir!M1208*logQir!M1208)</f>
        <v>4.2584616814447585E-2</v>
      </c>
      <c r="N1208" s="2">
        <f>IF(logVir!N1208="","",logVir!N1208-SKir!N1208*logKir!N1208-SLir!N1208*logHir!N1208-SLir!N1208*logQir!N1208)</f>
        <v>-2.7595131237805742E-2</v>
      </c>
      <c r="O1208" s="2">
        <f>IF(logVir!O1208="","",logVir!O1208-SKir!O1208*logKir!O1208-SLir!O1208*logHir!O1208-SLir!O1208*logQir!O1208)</f>
        <v>2.3310311194986919E-2</v>
      </c>
    </row>
    <row r="1209" spans="1:15" x14ac:dyDescent="0.55000000000000004">
      <c r="A1209" s="3">
        <v>39</v>
      </c>
      <c r="B1209" s="3">
        <v>28</v>
      </c>
      <c r="I1209" s="3">
        <v>39</v>
      </c>
      <c r="J1209" s="3">
        <v>28</v>
      </c>
      <c r="K1209" s="2">
        <f>IF(logVir!K1209="","",logVir!K1209-SKir!K1209*logKir!K1209-SLir!K1209*logHir!K1209-SLir!K1209*logQir!K1209)</f>
        <v>0.12475949992203965</v>
      </c>
      <c r="L1209" s="2">
        <f>IF(logVir!L1209="","",logVir!L1209-SKir!L1209*logKir!L1209-SLir!L1209*logHir!L1209-SLir!L1209*logQir!L1209)</f>
        <v>3.4105777458441303E-2</v>
      </c>
      <c r="M1209" s="2">
        <f>IF(logVir!M1209="","",logVir!M1209-SKir!M1209*logKir!M1209-SLir!M1209*logHir!M1209-SLir!M1209*logQir!M1209)</f>
        <v>1.1998974702321367E-2</v>
      </c>
      <c r="N1209" s="2">
        <f>IF(logVir!N1209="","",logVir!N1209-SKir!N1209*logKir!N1209-SLir!N1209*logHir!N1209-SLir!N1209*logQir!N1209)</f>
        <v>-1.4838132280388596E-2</v>
      </c>
      <c r="O1209" s="2">
        <f>IF(logVir!O1209="","",logVir!O1209-SKir!O1209*logKir!O1209-SLir!O1209*logHir!O1209-SLir!O1209*logQir!O1209)</f>
        <v>-1.6475065538025923E-2</v>
      </c>
    </row>
    <row r="1210" spans="1:15" x14ac:dyDescent="0.55000000000000004">
      <c r="A1210" s="3">
        <v>39</v>
      </c>
      <c r="B1210" s="3">
        <v>29</v>
      </c>
      <c r="I1210" s="3">
        <v>39</v>
      </c>
      <c r="J1210" s="3">
        <v>29</v>
      </c>
      <c r="K1210" s="2">
        <f>IF(logVir!K1210="","",logVir!K1210-SKir!K1210*logKir!K1210-SLir!K1210*logHir!K1210-SLir!K1210*logQir!K1210)</f>
        <v>-4.79935252205018E-2</v>
      </c>
      <c r="L1210" s="2">
        <f>IF(logVir!L1210="","",logVir!L1210-SKir!L1210*logKir!L1210-SLir!L1210*logHir!L1210-SLir!L1210*logQir!L1210)</f>
        <v>2.8821343154420129E-2</v>
      </c>
      <c r="M1210" s="2">
        <f>IF(logVir!M1210="","",logVir!M1210-SKir!M1210*logKir!M1210-SLir!M1210*logHir!M1210-SLir!M1210*logQir!M1210)</f>
        <v>-0.12604502484535982</v>
      </c>
      <c r="N1210" s="2">
        <f>IF(logVir!N1210="","",logVir!N1210-SKir!N1210*logKir!N1210-SLir!N1210*logHir!N1210-SLir!N1210*logQir!N1210)</f>
        <v>-0.10690514256431739</v>
      </c>
      <c r="O1210" s="2">
        <f>IF(logVir!O1210="","",logVir!O1210-SKir!O1210*logKir!O1210-SLir!O1210*logHir!O1210-SLir!O1210*logQir!O1210)</f>
        <v>3.1295516332763597E-2</v>
      </c>
    </row>
    <row r="1211" spans="1:15" x14ac:dyDescent="0.55000000000000004">
      <c r="A1211" s="3">
        <v>39</v>
      </c>
      <c r="B1211" s="3">
        <v>30</v>
      </c>
      <c r="I1211" s="3">
        <v>39</v>
      </c>
      <c r="J1211" s="3">
        <v>30</v>
      </c>
      <c r="K1211" s="2">
        <f>IF(logVir!K1211="","",logVir!K1211-SKir!K1211*logKir!K1211-SLir!K1211*logHir!K1211-SLir!K1211*logQir!K1211)</f>
        <v>4.2067530936851734E-2</v>
      </c>
      <c r="L1211" s="2">
        <f>IF(logVir!L1211="","",logVir!L1211-SKir!L1211*logKir!L1211-SLir!L1211*logHir!L1211-SLir!L1211*logQir!L1211)</f>
        <v>-3.8454515822452406E-2</v>
      </c>
      <c r="M1211" s="2">
        <f>IF(logVir!M1211="","",logVir!M1211-SKir!M1211*logKir!M1211-SLir!M1211*logHir!M1211-SLir!M1211*logQir!M1211)</f>
        <v>-8.2550836175157016E-2</v>
      </c>
      <c r="N1211" s="2">
        <f>IF(logVir!N1211="","",logVir!N1211-SKir!N1211*logKir!N1211-SLir!N1211*logHir!N1211-SLir!N1211*logQir!N1211)</f>
        <v>-0.10727888640633711</v>
      </c>
      <c r="O1211" s="2">
        <f>IF(logVir!O1211="","",logVir!O1211-SKir!O1211*logKir!O1211-SLir!O1211*logHir!O1211-SLir!O1211*logQir!O1211)</f>
        <v>-7.8716272371135737E-2</v>
      </c>
    </row>
    <row r="1212" spans="1:15" x14ac:dyDescent="0.55000000000000004">
      <c r="A1212" s="3">
        <v>39</v>
      </c>
      <c r="B1212" s="3">
        <v>31</v>
      </c>
      <c r="I1212" s="3">
        <v>39</v>
      </c>
      <c r="J1212" s="3">
        <v>31</v>
      </c>
      <c r="K1212" s="2">
        <f>IF(logVir!K1212="","",logVir!K1212-SKir!K1212*logKir!K1212-SLir!K1212*logHir!K1212-SLir!K1212*logQir!K1212)</f>
        <v>1.4067760011476646E-2</v>
      </c>
      <c r="L1212" s="2">
        <f>IF(logVir!L1212="","",logVir!L1212-SKir!L1212*logKir!L1212-SLir!L1212*logHir!L1212-SLir!L1212*logQir!L1212)</f>
        <v>0.15043748726430062</v>
      </c>
      <c r="M1212" s="2">
        <f>IF(logVir!M1212="","",logVir!M1212-SKir!M1212*logKir!M1212-SLir!M1212*logHir!M1212-SLir!M1212*logQir!M1212)</f>
        <v>3.51509425606054E-2</v>
      </c>
      <c r="N1212" s="2">
        <f>IF(logVir!N1212="","",logVir!N1212-SKir!N1212*logKir!N1212-SLir!N1212*logHir!N1212-SLir!N1212*logQir!N1212)</f>
        <v>-5.3825614592288851E-3</v>
      </c>
      <c r="O1212" s="2">
        <f>IF(logVir!O1212="","",logVir!O1212-SKir!O1212*logKir!O1212-SLir!O1212*logHir!O1212-SLir!O1212*logQir!O1212)</f>
        <v>3.0016176697234949E-2</v>
      </c>
    </row>
    <row r="1213" spans="1:15" x14ac:dyDescent="0.55000000000000004">
      <c r="A1213" s="3">
        <v>40</v>
      </c>
      <c r="B1213" s="3">
        <v>1</v>
      </c>
      <c r="I1213" s="3">
        <v>40</v>
      </c>
      <c r="J1213" s="3">
        <v>1</v>
      </c>
      <c r="K1213" s="2">
        <f>IF(logVir!K1213="","",logVir!K1213-SKir!K1213*logKir!K1213-SLir!K1213*logHir!K1213-SLir!K1213*logQir!K1213)</f>
        <v>7.0901330698527595E-2</v>
      </c>
      <c r="L1213" s="2">
        <f>IF(logVir!L1213="","",logVir!L1213-SKir!L1213*logKir!L1213-SLir!L1213*logHir!L1213-SLir!L1213*logQir!L1213)</f>
        <v>2.7426615597044429E-3</v>
      </c>
      <c r="M1213" s="2">
        <f>IF(logVir!M1213="","",logVir!M1213-SKir!M1213*logKir!M1213-SLir!M1213*logHir!M1213-SLir!M1213*logQir!M1213)</f>
        <v>-0.12769136541195208</v>
      </c>
      <c r="N1213" s="2">
        <f>IF(logVir!N1213="","",logVir!N1213-SKir!N1213*logKir!N1213-SLir!N1213*logHir!N1213-SLir!N1213*logQir!N1213)</f>
        <v>-0.19229848881150374</v>
      </c>
      <c r="O1213" s="2">
        <f>IF(logVir!O1213="","",logVir!O1213-SKir!O1213*logKir!O1213-SLir!O1213*logHir!O1213-SLir!O1213*logQir!O1213)</f>
        <v>-0.22758940844801204</v>
      </c>
    </row>
    <row r="1214" spans="1:15" x14ac:dyDescent="0.55000000000000004">
      <c r="A1214" s="3">
        <v>40</v>
      </c>
      <c r="B1214" s="3">
        <v>2</v>
      </c>
      <c r="I1214" s="3">
        <v>40</v>
      </c>
      <c r="J1214" s="3">
        <v>2</v>
      </c>
      <c r="K1214" s="2">
        <f>IF(logVir!K1214="","",logVir!K1214-SKir!K1214*logKir!K1214-SLir!K1214*logHir!K1214-SLir!K1214*logQir!K1214)</f>
        <v>-0.22483967793774753</v>
      </c>
      <c r="L1214" s="2">
        <f>IF(logVir!L1214="","",logVir!L1214-SKir!L1214*logKir!L1214-SLir!L1214*logHir!L1214-SLir!L1214*logQir!L1214)</f>
        <v>-0.14276845254925072</v>
      </c>
      <c r="M1214" s="2">
        <f>IF(logVir!M1214="","",logVir!M1214-SKir!M1214*logKir!M1214-SLir!M1214*logHir!M1214-SLir!M1214*logQir!M1214)</f>
        <v>-0.32189046254039688</v>
      </c>
      <c r="N1214" s="2">
        <f>IF(logVir!N1214="","",logVir!N1214-SKir!N1214*logKir!N1214-SLir!N1214*logHir!N1214-SLir!N1214*logQir!N1214)</f>
        <v>-0.10212015096694155</v>
      </c>
      <c r="O1214" s="2">
        <f>IF(logVir!O1214="","",logVir!O1214-SKir!O1214*logKir!O1214-SLir!O1214*logHir!O1214-SLir!O1214*logQir!O1214)</f>
        <v>-3.9197632322677645E-2</v>
      </c>
    </row>
    <row r="1215" spans="1:15" x14ac:dyDescent="0.55000000000000004">
      <c r="A1215" s="3">
        <v>40</v>
      </c>
      <c r="B1215" s="3">
        <v>3</v>
      </c>
      <c r="I1215" s="3">
        <v>40</v>
      </c>
      <c r="J1215" s="3">
        <v>3</v>
      </c>
      <c r="K1215" s="2">
        <f>IF(logVir!K1215="","",logVir!K1215-SKir!K1215*logKir!K1215-SLir!K1215*logHir!K1215-SLir!K1215*logQir!K1215)</f>
        <v>0.50012949753236335</v>
      </c>
      <c r="L1215" s="2">
        <f>IF(logVir!L1215="","",logVir!L1215-SKir!L1215*logKir!L1215-SLir!L1215*logHir!L1215-SLir!L1215*logQir!L1215)</f>
        <v>0.35447461996959778</v>
      </c>
      <c r="M1215" s="2">
        <f>IF(logVir!M1215="","",logVir!M1215-SKir!M1215*logKir!M1215-SLir!M1215*logHir!M1215-SLir!M1215*logQir!M1215)</f>
        <v>0.42969003056242222</v>
      </c>
      <c r="N1215" s="2">
        <f>IF(logVir!N1215="","",logVir!N1215-SKir!N1215*logKir!N1215-SLir!N1215*logHir!N1215-SLir!N1215*logQir!N1215)</f>
        <v>0.27814784050148589</v>
      </c>
      <c r="O1215" s="2">
        <f>IF(logVir!O1215="","",logVir!O1215-SKir!O1215*logKir!O1215-SLir!O1215*logHir!O1215-SLir!O1215*logQir!O1215)</f>
        <v>2.2085721270875588E-2</v>
      </c>
    </row>
    <row r="1216" spans="1:15" x14ac:dyDescent="0.55000000000000004">
      <c r="A1216" s="3">
        <v>40</v>
      </c>
      <c r="B1216" s="3">
        <v>4</v>
      </c>
      <c r="I1216" s="3">
        <v>40</v>
      </c>
      <c r="J1216" s="3">
        <v>4</v>
      </c>
      <c r="K1216" s="2">
        <f>IF(logVir!K1216="","",logVir!K1216-SKir!K1216*logKir!K1216-SLir!K1216*logHir!K1216-SLir!K1216*logQir!K1216)</f>
        <v>-0.10135639724783713</v>
      </c>
      <c r="L1216" s="2">
        <f>IF(logVir!L1216="","",logVir!L1216-SKir!L1216*logKir!L1216-SLir!L1216*logHir!L1216-SLir!L1216*logQir!L1216)</f>
        <v>-0.12964755297220479</v>
      </c>
      <c r="M1216" s="2">
        <f>IF(logVir!M1216="","",logVir!M1216-SKir!M1216*logKir!M1216-SLir!M1216*logHir!M1216-SLir!M1216*logQir!M1216)</f>
        <v>-0.15985627312647677</v>
      </c>
      <c r="N1216" s="2">
        <f>IF(logVir!N1216="","",logVir!N1216-SKir!N1216*logKir!N1216-SLir!N1216*logHir!N1216-SLir!N1216*logQir!N1216)</f>
        <v>-7.0555371730656444E-2</v>
      </c>
      <c r="O1216" s="2">
        <f>IF(logVir!O1216="","",logVir!O1216-SKir!O1216*logKir!O1216-SLir!O1216*logHir!O1216-SLir!O1216*logQir!O1216)</f>
        <v>-1.9784787905324158E-2</v>
      </c>
    </row>
    <row r="1217" spans="1:15" x14ac:dyDescent="0.55000000000000004">
      <c r="A1217" s="3">
        <v>40</v>
      </c>
      <c r="B1217" s="3">
        <v>5</v>
      </c>
      <c r="I1217" s="3">
        <v>40</v>
      </c>
      <c r="J1217" s="3">
        <v>5</v>
      </c>
      <c r="K1217" s="2">
        <f>IF(logVir!K1217="","",logVir!K1217-SKir!K1217*logKir!K1217-SLir!K1217*logHir!K1217-SLir!K1217*logQir!K1217)</f>
        <v>0.16063408310356295</v>
      </c>
      <c r="L1217" s="2">
        <f>IF(logVir!L1217="","",logVir!L1217-SKir!L1217*logKir!L1217-SLir!L1217*logHir!L1217-SLir!L1217*logQir!L1217)</f>
        <v>-0.21297155188461647</v>
      </c>
      <c r="M1217" s="2">
        <f>IF(logVir!M1217="","",logVir!M1217-SKir!M1217*logKir!M1217-SLir!M1217*logHir!M1217-SLir!M1217*logQir!M1217)</f>
        <v>-0.27422365926266573</v>
      </c>
      <c r="N1217" s="2">
        <f>IF(logVir!N1217="","",logVir!N1217-SKir!N1217*logKir!N1217-SLir!N1217*logHir!N1217-SLir!N1217*logQir!N1217)</f>
        <v>3.2535691277970347E-3</v>
      </c>
      <c r="O1217" s="2">
        <f>IF(logVir!O1217="","",logVir!O1217-SKir!O1217*logKir!O1217-SLir!O1217*logHir!O1217-SLir!O1217*logQir!O1217)</f>
        <v>5.6250865930777633E-2</v>
      </c>
    </row>
    <row r="1218" spans="1:15" x14ac:dyDescent="0.55000000000000004">
      <c r="A1218" s="3">
        <v>40</v>
      </c>
      <c r="B1218" s="3">
        <v>6</v>
      </c>
      <c r="I1218" s="3">
        <v>40</v>
      </c>
      <c r="J1218" s="3">
        <v>6</v>
      </c>
      <c r="K1218" s="2">
        <f>IF(logVir!K1218="","",logVir!K1218-SKir!K1218*logKir!K1218-SLir!K1218*logHir!K1218-SLir!K1218*logQir!K1218)</f>
        <v>-0.30296468860767356</v>
      </c>
      <c r="L1218" s="2">
        <f>IF(logVir!L1218="","",logVir!L1218-SKir!L1218*logKir!L1218-SLir!L1218*logHir!L1218-SLir!L1218*logQir!L1218)</f>
        <v>-0.15857383209123352</v>
      </c>
      <c r="M1218" s="2">
        <f>IF(logVir!M1218="","",logVir!M1218-SKir!M1218*logKir!M1218-SLir!M1218*logHir!M1218-SLir!M1218*logQir!M1218)</f>
        <v>-0.14696288495892862</v>
      </c>
      <c r="N1218" s="2">
        <f>IF(logVir!N1218="","",logVir!N1218-SKir!N1218*logKir!N1218-SLir!N1218*logHir!N1218-SLir!N1218*logQir!N1218)</f>
        <v>-0.14785377335398542</v>
      </c>
      <c r="O1218" s="2">
        <f>IF(logVir!O1218="","",logVir!O1218-SKir!O1218*logKir!O1218-SLir!O1218*logHir!O1218-SLir!O1218*logQir!O1218)</f>
        <v>-0.11589305265338412</v>
      </c>
    </row>
    <row r="1219" spans="1:15" x14ac:dyDescent="0.55000000000000004">
      <c r="A1219" s="3">
        <v>40</v>
      </c>
      <c r="B1219" s="3">
        <v>7</v>
      </c>
      <c r="I1219" s="3">
        <v>40</v>
      </c>
      <c r="J1219" s="3">
        <v>7</v>
      </c>
      <c r="K1219" s="2">
        <f>IF(logVir!K1219="","",logVir!K1219-SKir!K1219*logKir!K1219-SLir!K1219*logHir!K1219-SLir!K1219*logQir!K1219)</f>
        <v>-0.17731077540325527</v>
      </c>
      <c r="L1219" s="2">
        <f>IF(logVir!L1219="","",logVir!L1219-SKir!L1219*logKir!L1219-SLir!L1219*logHir!L1219-SLir!L1219*logQir!L1219)</f>
        <v>-4.3979832771930197E-3</v>
      </c>
      <c r="M1219" s="2">
        <f>IF(logVir!M1219="","",logVir!M1219-SKir!M1219*logKir!M1219-SLir!M1219*logHir!M1219-SLir!M1219*logQir!M1219)</f>
        <v>-0.15779390363508614</v>
      </c>
      <c r="N1219" s="2">
        <f>IF(logVir!N1219="","",logVir!N1219-SKir!N1219*logKir!N1219-SLir!N1219*logHir!N1219-SLir!N1219*logQir!N1219)</f>
        <v>-3.7373840662331063E-2</v>
      </c>
      <c r="O1219" s="2">
        <f>IF(logVir!O1219="","",logVir!O1219-SKir!O1219*logKir!O1219-SLir!O1219*logHir!O1219-SLir!O1219*logQir!O1219)</f>
        <v>8.6806682308594625E-3</v>
      </c>
    </row>
    <row r="1220" spans="1:15" x14ac:dyDescent="0.55000000000000004">
      <c r="A1220" s="3">
        <v>40</v>
      </c>
      <c r="B1220" s="3">
        <v>8</v>
      </c>
      <c r="I1220" s="3">
        <v>40</v>
      </c>
      <c r="J1220" s="3">
        <v>8</v>
      </c>
      <c r="K1220" s="2">
        <f>IF(logVir!K1220="","",logVir!K1220-SKir!K1220*logKir!K1220-SLir!K1220*logHir!K1220-SLir!K1220*logQir!K1220)</f>
        <v>0.11925714388942478</v>
      </c>
      <c r="L1220" s="2">
        <f>IF(logVir!L1220="","",logVir!L1220-SKir!L1220*logKir!L1220-SLir!L1220*logHir!L1220-SLir!L1220*logQir!L1220)</f>
        <v>-8.0978123638286142E-3</v>
      </c>
      <c r="M1220" s="2">
        <f>IF(logVir!M1220="","",logVir!M1220-SKir!M1220*logKir!M1220-SLir!M1220*logHir!M1220-SLir!M1220*logQir!M1220)</f>
        <v>6.8834701785932137E-2</v>
      </c>
      <c r="N1220" s="2">
        <f>IF(logVir!N1220="","",logVir!N1220-SKir!N1220*logKir!N1220-SLir!N1220*logHir!N1220-SLir!N1220*logQir!N1220)</f>
        <v>-4.641212382927707E-2</v>
      </c>
      <c r="O1220" s="2">
        <f>IF(logVir!O1220="","",logVir!O1220-SKir!O1220*logKir!O1220-SLir!O1220*logHir!O1220-SLir!O1220*logQir!O1220)</f>
        <v>0.17676806479113016</v>
      </c>
    </row>
    <row r="1221" spans="1:15" x14ac:dyDescent="0.55000000000000004">
      <c r="A1221" s="3">
        <v>40</v>
      </c>
      <c r="B1221" s="3">
        <v>9</v>
      </c>
      <c r="I1221" s="3">
        <v>40</v>
      </c>
      <c r="J1221" s="3">
        <v>9</v>
      </c>
      <c r="K1221" s="2">
        <f>IF(logVir!K1221="","",logVir!K1221-SKir!K1221*logKir!K1221-SLir!K1221*logHir!K1221-SLir!K1221*logQir!K1221)</f>
        <v>0.19468721287147625</v>
      </c>
      <c r="L1221" s="2">
        <f>IF(logVir!L1221="","",logVir!L1221-SKir!L1221*logKir!L1221-SLir!L1221*logHir!L1221-SLir!L1221*logQir!L1221)</f>
        <v>4.6502680815929176E-2</v>
      </c>
      <c r="M1221" s="2">
        <f>IF(logVir!M1221="","",logVir!M1221-SKir!M1221*logKir!M1221-SLir!M1221*logHir!M1221-SLir!M1221*logQir!M1221)</f>
        <v>6.2764871430196378E-2</v>
      </c>
      <c r="N1221" s="2">
        <f>IF(logVir!N1221="","",logVir!N1221-SKir!N1221*logKir!N1221-SLir!N1221*logHir!N1221-SLir!N1221*logQir!N1221)</f>
        <v>0.24082866772957218</v>
      </c>
      <c r="O1221" s="2">
        <f>IF(logVir!O1221="","",logVir!O1221-SKir!O1221*logKir!O1221-SLir!O1221*logHir!O1221-SLir!O1221*logQir!O1221)</f>
        <v>0.16580506929104352</v>
      </c>
    </row>
    <row r="1222" spans="1:15" x14ac:dyDescent="0.55000000000000004">
      <c r="A1222" s="3">
        <v>40</v>
      </c>
      <c r="B1222" s="3">
        <v>10</v>
      </c>
      <c r="I1222" s="3">
        <v>40</v>
      </c>
      <c r="J1222" s="3">
        <v>10</v>
      </c>
      <c r="K1222" s="2">
        <f>IF(logVir!K1222="","",logVir!K1222-SKir!K1222*logKir!K1222-SLir!K1222*logHir!K1222-SLir!K1222*logQir!K1222)</f>
        <v>8.4268500867410043E-2</v>
      </c>
      <c r="L1222" s="2">
        <f>IF(logVir!L1222="","",logVir!L1222-SKir!L1222*logKir!L1222-SLir!L1222*logHir!L1222-SLir!L1222*logQir!L1222)</f>
        <v>-0.1415420904202723</v>
      </c>
      <c r="M1222" s="2">
        <f>IF(logVir!M1222="","",logVir!M1222-SKir!M1222*logKir!M1222-SLir!M1222*logHir!M1222-SLir!M1222*logQir!M1222)</f>
        <v>-5.3287947434300556E-2</v>
      </c>
      <c r="N1222" s="2">
        <f>IF(logVir!N1222="","",logVir!N1222-SKir!N1222*logKir!N1222-SLir!N1222*logHir!N1222-SLir!N1222*logQir!N1222)</f>
        <v>2.7403171657717308E-2</v>
      </c>
      <c r="O1222" s="2">
        <f>IF(logVir!O1222="","",logVir!O1222-SKir!O1222*logKir!O1222-SLir!O1222*logHir!O1222-SLir!O1222*logQir!O1222)</f>
        <v>-3.0973263721580362E-2</v>
      </c>
    </row>
    <row r="1223" spans="1:15" x14ac:dyDescent="0.55000000000000004">
      <c r="A1223" s="3">
        <v>40</v>
      </c>
      <c r="B1223" s="3">
        <v>11</v>
      </c>
      <c r="I1223" s="3">
        <v>40</v>
      </c>
      <c r="J1223" s="3">
        <v>11</v>
      </c>
      <c r="K1223" s="2">
        <f>IF(logVir!K1223="","",logVir!K1223-SKir!K1223*logKir!K1223-SLir!K1223*logHir!K1223-SLir!K1223*logQir!K1223)</f>
        <v>-7.0330508765517344E-2</v>
      </c>
      <c r="L1223" s="2">
        <f>IF(logVir!L1223="","",logVir!L1223-SKir!L1223*logKir!L1223-SLir!L1223*logHir!L1223-SLir!L1223*logQir!L1223)</f>
        <v>0.46038727350787617</v>
      </c>
      <c r="M1223" s="2">
        <f>IF(logVir!M1223="","",logVir!M1223-SKir!M1223*logKir!M1223-SLir!M1223*logHir!M1223-SLir!M1223*logQir!M1223)</f>
        <v>0.16216343089883278</v>
      </c>
      <c r="N1223" s="2">
        <f>IF(logVir!N1223="","",logVir!N1223-SKir!N1223*logKir!N1223-SLir!N1223*logHir!N1223-SLir!N1223*logQir!N1223)</f>
        <v>5.7855946089830523E-2</v>
      </c>
      <c r="O1223" s="2">
        <f>IF(logVir!O1223="","",logVir!O1223-SKir!O1223*logKir!O1223-SLir!O1223*logHir!O1223-SLir!O1223*logQir!O1223)</f>
        <v>4.7207209050376259E-2</v>
      </c>
    </row>
    <row r="1224" spans="1:15" x14ac:dyDescent="0.55000000000000004">
      <c r="A1224" s="3">
        <v>40</v>
      </c>
      <c r="B1224" s="3">
        <v>12</v>
      </c>
      <c r="I1224" s="3">
        <v>40</v>
      </c>
      <c r="J1224" s="3">
        <v>12</v>
      </c>
      <c r="K1224" s="2">
        <f>IF(logVir!K1224="","",logVir!K1224-SKir!K1224*logKir!K1224-SLir!K1224*logHir!K1224-SLir!K1224*logQir!K1224)</f>
        <v>-0.47715843923117862</v>
      </c>
      <c r="L1224" s="2">
        <f>IF(logVir!L1224="","",logVir!L1224-SKir!L1224*logKir!L1224-SLir!L1224*logHir!L1224-SLir!L1224*logQir!L1224)</f>
        <v>-0.29032974343401785</v>
      </c>
      <c r="M1224" s="2">
        <f>IF(logVir!M1224="","",logVir!M1224-SKir!M1224*logKir!M1224-SLir!M1224*logHir!M1224-SLir!M1224*logQir!M1224)</f>
        <v>-0.23401097474301505</v>
      </c>
      <c r="N1224" s="2">
        <f>IF(logVir!N1224="","",logVir!N1224-SKir!N1224*logKir!N1224-SLir!N1224*logHir!N1224-SLir!N1224*logQir!N1224)</f>
        <v>-0.1295292212092434</v>
      </c>
      <c r="O1224" s="2">
        <f>IF(logVir!O1224="","",logVir!O1224-SKir!O1224*logKir!O1224-SLir!O1224*logHir!O1224-SLir!O1224*logQir!O1224)</f>
        <v>-0.13106613601445252</v>
      </c>
    </row>
    <row r="1225" spans="1:15" x14ac:dyDescent="0.55000000000000004">
      <c r="A1225" s="3">
        <v>40</v>
      </c>
      <c r="B1225" s="3">
        <v>13</v>
      </c>
      <c r="I1225" s="3">
        <v>40</v>
      </c>
      <c r="J1225" s="3">
        <v>13</v>
      </c>
      <c r="K1225" s="2">
        <f>IF(logVir!K1225="","",logVir!K1225-SKir!K1225*logKir!K1225-SLir!K1225*logHir!K1225-SLir!K1225*logQir!K1225)</f>
        <v>0.25989037908174911</v>
      </c>
      <c r="L1225" s="2">
        <f>IF(logVir!L1225="","",logVir!L1225-SKir!L1225*logKir!L1225-SLir!L1225*logHir!L1225-SLir!L1225*logQir!L1225)</f>
        <v>0.72615239055046954</v>
      </c>
      <c r="M1225" s="2">
        <f>IF(logVir!M1225="","",logVir!M1225-SKir!M1225*logKir!M1225-SLir!M1225*logHir!M1225-SLir!M1225*logQir!M1225)</f>
        <v>0.83362536149426147</v>
      </c>
      <c r="N1225" s="2">
        <f>IF(logVir!N1225="","",logVir!N1225-SKir!N1225*logKir!N1225-SLir!N1225*logHir!N1225-SLir!N1225*logQir!N1225)</f>
        <v>1.2878519460492999</v>
      </c>
      <c r="O1225" s="2">
        <f>IF(logVir!O1225="","",logVir!O1225-SKir!O1225*logKir!O1225-SLir!O1225*logHir!O1225-SLir!O1225*logQir!O1225)</f>
        <v>0.90309383529909515</v>
      </c>
    </row>
    <row r="1226" spans="1:15" x14ac:dyDescent="0.55000000000000004">
      <c r="A1226" s="3">
        <v>40</v>
      </c>
      <c r="B1226" s="3">
        <v>14</v>
      </c>
      <c r="I1226" s="3">
        <v>40</v>
      </c>
      <c r="J1226" s="3">
        <v>14</v>
      </c>
      <c r="K1226" s="2">
        <f>IF(logVir!K1226="","",logVir!K1226-SKir!K1226*logKir!K1226-SLir!K1226*logHir!K1226-SLir!K1226*logQir!K1226)</f>
        <v>1.0937390095405781</v>
      </c>
      <c r="L1226" s="2">
        <f>IF(logVir!L1226="","",logVir!L1226-SKir!L1226*logKir!L1226-SLir!L1226*logHir!L1226-SLir!L1226*logQir!L1226)</f>
        <v>2.9527911509921793E-2</v>
      </c>
      <c r="M1226" s="2">
        <f>IF(logVir!M1226="","",logVir!M1226-SKir!M1226*logKir!M1226-SLir!M1226*logHir!M1226-SLir!M1226*logQir!M1226)</f>
        <v>-9.8301071755209093E-2</v>
      </c>
      <c r="N1226" s="2">
        <f>IF(logVir!N1226="","",logVir!N1226-SKir!N1226*logKir!N1226-SLir!N1226*logHir!N1226-SLir!N1226*logQir!N1226)</f>
        <v>0.11323468447616519</v>
      </c>
      <c r="O1226" s="2">
        <f>IF(logVir!O1226="","",logVir!O1226-SKir!O1226*logKir!O1226-SLir!O1226*logHir!O1226-SLir!O1226*logQir!O1226)</f>
        <v>8.7771372901960243E-3</v>
      </c>
    </row>
    <row r="1227" spans="1:15" x14ac:dyDescent="0.55000000000000004">
      <c r="A1227" s="3">
        <v>40</v>
      </c>
      <c r="B1227" s="3">
        <v>15</v>
      </c>
      <c r="I1227" s="3">
        <v>40</v>
      </c>
      <c r="J1227" s="3">
        <v>15</v>
      </c>
      <c r="K1227" s="2">
        <f>IF(logVir!K1227="","",logVir!K1227-SKir!K1227*logKir!K1227-SLir!K1227*logHir!K1227-SLir!K1227*logQir!K1227)</f>
        <v>0.20228753111775605</v>
      </c>
      <c r="L1227" s="2">
        <f>IF(logVir!L1227="","",logVir!L1227-SKir!L1227*logKir!L1227-SLir!L1227*logHir!L1227-SLir!L1227*logQir!L1227)</f>
        <v>0.13627252525997041</v>
      </c>
      <c r="M1227" s="2">
        <f>IF(logVir!M1227="","",logVir!M1227-SKir!M1227*logKir!M1227-SLir!M1227*logHir!M1227-SLir!M1227*logQir!M1227)</f>
        <v>-9.0810439198916515E-2</v>
      </c>
      <c r="N1227" s="2">
        <f>IF(logVir!N1227="","",logVir!N1227-SKir!N1227*logKir!N1227-SLir!N1227*logHir!N1227-SLir!N1227*logQir!N1227)</f>
        <v>3.941558041080636E-2</v>
      </c>
      <c r="O1227" s="2">
        <f>IF(logVir!O1227="","",logVir!O1227-SKir!O1227*logKir!O1227-SLir!O1227*logHir!O1227-SLir!O1227*logQir!O1227)</f>
        <v>4.9067761412448868E-2</v>
      </c>
    </row>
    <row r="1228" spans="1:15" x14ac:dyDescent="0.55000000000000004">
      <c r="A1228" s="3">
        <v>40</v>
      </c>
      <c r="B1228" s="3">
        <v>16</v>
      </c>
      <c r="I1228" s="3">
        <v>40</v>
      </c>
      <c r="J1228" s="3">
        <v>16</v>
      </c>
      <c r="K1228" s="2">
        <f>IF(logVir!K1228="","",logVir!K1228-SKir!K1228*logKir!K1228-SLir!K1228*logHir!K1228-SLir!K1228*logQir!K1228)</f>
        <v>5.0984519503396025E-2</v>
      </c>
      <c r="L1228" s="2">
        <f>IF(logVir!L1228="","",logVir!L1228-SKir!L1228*logKir!L1228-SLir!L1228*logHir!L1228-SLir!L1228*logQir!L1228)</f>
        <v>9.3380996426700058E-2</v>
      </c>
      <c r="M1228" s="2">
        <f>IF(logVir!M1228="","",logVir!M1228-SKir!M1228*logKir!M1228-SLir!M1228*logHir!M1228-SLir!M1228*logQir!M1228)</f>
        <v>1.5904879258794521E-2</v>
      </c>
      <c r="N1228" s="2">
        <f>IF(logVir!N1228="","",logVir!N1228-SKir!N1228*logKir!N1228-SLir!N1228*logHir!N1228-SLir!N1228*logQir!N1228)</f>
        <v>5.9771261055949584E-2</v>
      </c>
      <c r="O1228" s="2">
        <f>IF(logVir!O1228="","",logVir!O1228-SKir!O1228*logKir!O1228-SLir!O1228*logHir!O1228-SLir!O1228*logQir!O1228)</f>
        <v>9.2323677062956619E-2</v>
      </c>
    </row>
    <row r="1229" spans="1:15" x14ac:dyDescent="0.55000000000000004">
      <c r="A1229" s="3">
        <v>40</v>
      </c>
      <c r="B1229" s="3">
        <v>17</v>
      </c>
      <c r="I1229" s="3">
        <v>40</v>
      </c>
      <c r="J1229" s="3">
        <v>17</v>
      </c>
      <c r="K1229" s="2">
        <f>IF(logVir!K1229="","",logVir!K1229-SKir!K1229*logKir!K1229-SLir!K1229*logHir!K1229-SLir!K1229*logQir!K1229)</f>
        <v>0.12845757667165744</v>
      </c>
      <c r="L1229" s="2">
        <f>IF(logVir!L1229="","",logVir!L1229-SKir!L1229*logKir!L1229-SLir!L1229*logHir!L1229-SLir!L1229*logQir!L1229)</f>
        <v>9.4798288258410912E-2</v>
      </c>
      <c r="M1229" s="2">
        <f>IF(logVir!M1229="","",logVir!M1229-SKir!M1229*logKir!M1229-SLir!M1229*logHir!M1229-SLir!M1229*logQir!M1229)</f>
        <v>7.8477625030063336E-2</v>
      </c>
      <c r="N1229" s="2">
        <f>IF(logVir!N1229="","",logVir!N1229-SKir!N1229*logKir!N1229-SLir!N1229*logHir!N1229-SLir!N1229*logQir!N1229)</f>
        <v>3.9132289324018091E-2</v>
      </c>
      <c r="O1229" s="2">
        <f>IF(logVir!O1229="","",logVir!O1229-SKir!O1229*logKir!O1229-SLir!O1229*logHir!O1229-SLir!O1229*logQir!O1229)</f>
        <v>0.19405644802159597</v>
      </c>
    </row>
    <row r="1230" spans="1:15" x14ac:dyDescent="0.55000000000000004">
      <c r="A1230" s="3">
        <v>40</v>
      </c>
      <c r="B1230" s="3">
        <v>18</v>
      </c>
      <c r="I1230" s="3">
        <v>40</v>
      </c>
      <c r="J1230" s="3">
        <v>18</v>
      </c>
      <c r="K1230" s="2">
        <f>IF(logVir!K1230="","",logVir!K1230-SKir!K1230*logKir!K1230-SLir!K1230*logHir!K1230-SLir!K1230*logQir!K1230)</f>
        <v>-0.18111998132322893</v>
      </c>
      <c r="L1230" s="2">
        <f>IF(logVir!L1230="","",logVir!L1230-SKir!L1230*logKir!L1230-SLir!L1230*logHir!L1230-SLir!L1230*logQir!L1230)</f>
        <v>-0.16806984398955022</v>
      </c>
      <c r="M1230" s="2">
        <f>IF(logVir!M1230="","",logVir!M1230-SKir!M1230*logKir!M1230-SLir!M1230*logHir!M1230-SLir!M1230*logQir!M1230)</f>
        <v>-0.23447878486981344</v>
      </c>
      <c r="N1230" s="2">
        <f>IF(logVir!N1230="","",logVir!N1230-SKir!N1230*logKir!N1230-SLir!N1230*logHir!N1230-SLir!N1230*logQir!N1230)</f>
        <v>-0.33151676975287298</v>
      </c>
      <c r="O1230" s="2">
        <f>IF(logVir!O1230="","",logVir!O1230-SKir!O1230*logKir!O1230-SLir!O1230*logHir!O1230-SLir!O1230*logQir!O1230)</f>
        <v>-0.20908179300851415</v>
      </c>
    </row>
    <row r="1231" spans="1:15" x14ac:dyDescent="0.55000000000000004">
      <c r="A1231" s="3">
        <v>40</v>
      </c>
      <c r="B1231" s="3">
        <v>19</v>
      </c>
      <c r="I1231" s="3">
        <v>40</v>
      </c>
      <c r="J1231" s="3">
        <v>19</v>
      </c>
      <c r="K1231" s="2">
        <f>IF(logVir!K1231="","",logVir!K1231-SKir!K1231*logKir!K1231-SLir!K1231*logHir!K1231-SLir!K1231*logQir!K1231)</f>
        <v>-5.6515912825890108E-2</v>
      </c>
      <c r="L1231" s="2">
        <f>IF(logVir!L1231="","",logVir!L1231-SKir!L1231*logKir!L1231-SLir!L1231*logHir!L1231-SLir!L1231*logQir!L1231)</f>
        <v>0.14334451941680518</v>
      </c>
      <c r="M1231" s="2">
        <f>IF(logVir!M1231="","",logVir!M1231-SKir!M1231*logKir!M1231-SLir!M1231*logHir!M1231-SLir!M1231*logQir!M1231)</f>
        <v>3.998106258205178E-2</v>
      </c>
      <c r="N1231" s="2">
        <f>IF(logVir!N1231="","",logVir!N1231-SKir!N1231*logKir!N1231-SLir!N1231*logHir!N1231-SLir!N1231*logQir!N1231)</f>
        <v>4.8430958446287628E-2</v>
      </c>
      <c r="O1231" s="2">
        <f>IF(logVir!O1231="","",logVir!O1231-SKir!O1231*logKir!O1231-SLir!O1231*logHir!O1231-SLir!O1231*logQir!O1231)</f>
        <v>3.3980982005686333E-3</v>
      </c>
    </row>
    <row r="1232" spans="1:15" x14ac:dyDescent="0.55000000000000004">
      <c r="A1232" s="3">
        <v>40</v>
      </c>
      <c r="B1232" s="3">
        <v>20</v>
      </c>
      <c r="I1232" s="3">
        <v>40</v>
      </c>
      <c r="J1232" s="3">
        <v>20</v>
      </c>
      <c r="K1232" s="2">
        <f>IF(logVir!K1232="","",logVir!K1232-SKir!K1232*logKir!K1232-SLir!K1232*logHir!K1232-SLir!K1232*logQir!K1232)</f>
        <v>-0.16926767309459184</v>
      </c>
      <c r="L1232" s="2">
        <f>IF(logVir!L1232="","",logVir!L1232-SKir!L1232*logKir!L1232-SLir!L1232*logHir!L1232-SLir!L1232*logQir!L1232)</f>
        <v>-0.13308670235270181</v>
      </c>
      <c r="M1232" s="2">
        <f>IF(logVir!M1232="","",logVir!M1232-SKir!M1232*logKir!M1232-SLir!M1232*logHir!M1232-SLir!M1232*logQir!M1232)</f>
        <v>-0.18995370221235963</v>
      </c>
      <c r="N1232" s="2">
        <f>IF(logVir!N1232="","",logVir!N1232-SKir!N1232*logKir!N1232-SLir!N1232*logHir!N1232-SLir!N1232*logQir!N1232)</f>
        <v>-0.1622561853531081</v>
      </c>
      <c r="O1232" s="2">
        <f>IF(logVir!O1232="","",logVir!O1232-SKir!O1232*logKir!O1232-SLir!O1232*logHir!O1232-SLir!O1232*logQir!O1232)</f>
        <v>-0.19776912168362895</v>
      </c>
    </row>
    <row r="1233" spans="1:15" x14ac:dyDescent="0.55000000000000004">
      <c r="A1233" s="3">
        <v>40</v>
      </c>
      <c r="B1233" s="3">
        <v>21</v>
      </c>
      <c r="I1233" s="3">
        <v>40</v>
      </c>
      <c r="J1233" s="3">
        <v>21</v>
      </c>
      <c r="K1233" s="2">
        <f>IF(logVir!K1233="","",logVir!K1233-SKir!K1233*logKir!K1233-SLir!K1233*logHir!K1233-SLir!K1233*logQir!K1233)</f>
        <v>5.4699708773551001E-2</v>
      </c>
      <c r="L1233" s="2">
        <f>IF(logVir!L1233="","",logVir!L1233-SKir!L1233*logKir!L1233-SLir!L1233*logHir!L1233-SLir!L1233*logQir!L1233)</f>
        <v>7.9599667847538663E-2</v>
      </c>
      <c r="M1233" s="2">
        <f>IF(logVir!M1233="","",logVir!M1233-SKir!M1233*logKir!M1233-SLir!M1233*logHir!M1233-SLir!M1233*logQir!M1233)</f>
        <v>2.6694622796305592E-2</v>
      </c>
      <c r="N1233" s="2">
        <f>IF(logVir!N1233="","",logVir!N1233-SKir!N1233*logKir!N1233-SLir!N1233*logHir!N1233-SLir!N1233*logQir!N1233)</f>
        <v>3.0048028815660807E-2</v>
      </c>
      <c r="O1233" s="2">
        <f>IF(logVir!O1233="","",logVir!O1233-SKir!O1233*logKir!O1233-SLir!O1233*logHir!O1233-SLir!O1233*logQir!O1233)</f>
        <v>0.13091928362070993</v>
      </c>
    </row>
    <row r="1234" spans="1:15" x14ac:dyDescent="0.55000000000000004">
      <c r="A1234" s="3">
        <v>40</v>
      </c>
      <c r="B1234" s="3">
        <v>22</v>
      </c>
      <c r="I1234" s="3">
        <v>40</v>
      </c>
      <c r="J1234" s="3">
        <v>22</v>
      </c>
      <c r="K1234" s="2">
        <f>IF(logVir!K1234="","",logVir!K1234-SKir!K1234*logKir!K1234-SLir!K1234*logHir!K1234-SLir!K1234*logQir!K1234)</f>
        <v>-1.3743315140107015E-3</v>
      </c>
      <c r="L1234" s="2">
        <f>IF(logVir!L1234="","",logVir!L1234-SKir!L1234*logKir!L1234-SLir!L1234*logHir!L1234-SLir!L1234*logQir!L1234)</f>
        <v>-5.721551932203002E-2</v>
      </c>
      <c r="M1234" s="2">
        <f>IF(logVir!M1234="","",logVir!M1234-SKir!M1234*logKir!M1234-SLir!M1234*logHir!M1234-SLir!M1234*logQir!M1234)</f>
        <v>0.13246151230754358</v>
      </c>
      <c r="N1234" s="2">
        <f>IF(logVir!N1234="","",logVir!N1234-SKir!N1234*logKir!N1234-SLir!N1234*logHir!N1234-SLir!N1234*logQir!N1234)</f>
        <v>-1.4245117976760827E-2</v>
      </c>
      <c r="O1234" s="2">
        <f>IF(logVir!O1234="","",logVir!O1234-SKir!O1234*logKir!O1234-SLir!O1234*logHir!O1234-SLir!O1234*logQir!O1234)</f>
        <v>-0.22857616188957236</v>
      </c>
    </row>
    <row r="1235" spans="1:15" x14ac:dyDescent="0.55000000000000004">
      <c r="A1235" s="3">
        <v>40</v>
      </c>
      <c r="B1235" s="3">
        <v>23</v>
      </c>
      <c r="I1235" s="3">
        <v>40</v>
      </c>
      <c r="J1235" s="3">
        <v>23</v>
      </c>
      <c r="K1235" s="2">
        <f>IF(logVir!K1235="","",logVir!K1235-SKir!K1235*logKir!K1235-SLir!K1235*logHir!K1235-SLir!K1235*logQir!K1235)</f>
        <v>-4.8249950499058759E-2</v>
      </c>
      <c r="L1235" s="2">
        <f>IF(logVir!L1235="","",logVir!L1235-SKir!L1235*logKir!L1235-SLir!L1235*logHir!L1235-SLir!L1235*logQir!L1235)</f>
        <v>1.0645337271251901E-2</v>
      </c>
      <c r="M1235" s="2">
        <f>IF(logVir!M1235="","",logVir!M1235-SKir!M1235*logKir!M1235-SLir!M1235*logHir!M1235-SLir!M1235*logQir!M1235)</f>
        <v>-3.4343964223911123E-2</v>
      </c>
      <c r="N1235" s="2">
        <f>IF(logVir!N1235="","",logVir!N1235-SKir!N1235*logKir!N1235-SLir!N1235*logHir!N1235-SLir!N1235*logQir!N1235)</f>
        <v>-2.4205452543437079E-2</v>
      </c>
      <c r="O1235" s="2">
        <f>IF(logVir!O1235="","",logVir!O1235-SKir!O1235*logKir!O1235-SLir!O1235*logHir!O1235-SLir!O1235*logQir!O1235)</f>
        <v>1.5438783216199112E-2</v>
      </c>
    </row>
    <row r="1236" spans="1:15" x14ac:dyDescent="0.55000000000000004">
      <c r="A1236" s="3">
        <v>40</v>
      </c>
      <c r="B1236" s="3">
        <v>24</v>
      </c>
      <c r="I1236" s="3">
        <v>40</v>
      </c>
      <c r="J1236" s="3">
        <v>24</v>
      </c>
      <c r="K1236" s="2">
        <f>IF(logVir!K1236="","",logVir!K1236-SKir!K1236*logKir!K1236-SLir!K1236*logHir!K1236-SLir!K1236*logQir!K1236)</f>
        <v>0.20719741039410589</v>
      </c>
      <c r="L1236" s="2">
        <f>IF(logVir!L1236="","",logVir!L1236-SKir!L1236*logKir!L1236-SLir!L1236*logHir!L1236-SLir!L1236*logQir!L1236)</f>
        <v>0.22592514357532639</v>
      </c>
      <c r="M1236" s="2">
        <f>IF(logVir!M1236="","",logVir!M1236-SKir!M1236*logKir!M1236-SLir!M1236*logHir!M1236-SLir!M1236*logQir!M1236)</f>
        <v>0.27287862850637074</v>
      </c>
      <c r="N1236" s="2">
        <f>IF(logVir!N1236="","",logVir!N1236-SKir!N1236*logKir!N1236-SLir!N1236*logHir!N1236-SLir!N1236*logQir!N1236)</f>
        <v>0.22843785163365177</v>
      </c>
      <c r="O1236" s="2">
        <f>IF(logVir!O1236="","",logVir!O1236-SKir!O1236*logKir!O1236-SLir!O1236*logHir!O1236-SLir!O1236*logQir!O1236)</f>
        <v>0.35065322563347845</v>
      </c>
    </row>
    <row r="1237" spans="1:15" x14ac:dyDescent="0.55000000000000004">
      <c r="A1237" s="3">
        <v>40</v>
      </c>
      <c r="B1237" s="3">
        <v>25</v>
      </c>
      <c r="I1237" s="3">
        <v>40</v>
      </c>
      <c r="J1237" s="3">
        <v>25</v>
      </c>
      <c r="K1237" s="2">
        <f>IF(logVir!K1237="","",logVir!K1237-SKir!K1237*logKir!K1237-SLir!K1237*logHir!K1237-SLir!K1237*logQir!K1237)</f>
        <v>-0.11813978246613215</v>
      </c>
      <c r="L1237" s="2">
        <f>IF(logVir!L1237="","",logVir!L1237-SKir!L1237*logKir!L1237-SLir!L1237*logHir!L1237-SLir!L1237*logQir!L1237)</f>
        <v>-6.5065155265726177E-2</v>
      </c>
      <c r="M1237" s="2">
        <f>IF(logVir!M1237="","",logVir!M1237-SKir!M1237*logKir!M1237-SLir!M1237*logHir!M1237-SLir!M1237*logQir!M1237)</f>
        <v>-3.9562315324843528E-2</v>
      </c>
      <c r="N1237" s="2">
        <f>IF(logVir!N1237="","",logVir!N1237-SKir!N1237*logKir!N1237-SLir!N1237*logHir!N1237-SLir!N1237*logQir!N1237)</f>
        <v>-4.3562890178213839E-2</v>
      </c>
      <c r="O1237" s="2">
        <f>IF(logVir!O1237="","",logVir!O1237-SKir!O1237*logKir!O1237-SLir!O1237*logHir!O1237-SLir!O1237*logQir!O1237)</f>
        <v>-1.0733970564902232E-2</v>
      </c>
    </row>
    <row r="1238" spans="1:15" x14ac:dyDescent="0.55000000000000004">
      <c r="A1238" s="3">
        <v>40</v>
      </c>
      <c r="B1238" s="3">
        <v>26</v>
      </c>
      <c r="I1238" s="3">
        <v>40</v>
      </c>
      <c r="J1238" s="3">
        <v>26</v>
      </c>
      <c r="K1238" s="2">
        <f>IF(logVir!K1238="","",logVir!K1238-SKir!K1238*logKir!K1238-SLir!K1238*logHir!K1238-SLir!K1238*logQir!K1238)</f>
        <v>-0.38720819907030524</v>
      </c>
      <c r="L1238" s="2">
        <f>IF(logVir!L1238="","",logVir!L1238-SKir!L1238*logKir!L1238-SLir!L1238*logHir!L1238-SLir!L1238*logQir!L1238)</f>
        <v>-0.37672464885152473</v>
      </c>
      <c r="M1238" s="2">
        <f>IF(logVir!M1238="","",logVir!M1238-SKir!M1238*logKir!M1238-SLir!M1238*logHir!M1238-SLir!M1238*logQir!M1238)</f>
        <v>-0.32982307799423349</v>
      </c>
      <c r="N1238" s="2">
        <f>IF(logVir!N1238="","",logVir!N1238-SKir!N1238*logKir!N1238-SLir!N1238*logHir!N1238-SLir!N1238*logQir!N1238)</f>
        <v>-0.31381862349986511</v>
      </c>
      <c r="O1238" s="2">
        <f>IF(logVir!O1238="","",logVir!O1238-SKir!O1238*logKir!O1238-SLir!O1238*logHir!O1238-SLir!O1238*logQir!O1238)</f>
        <v>-0.35226639597868403</v>
      </c>
    </row>
    <row r="1239" spans="1:15" x14ac:dyDescent="0.55000000000000004">
      <c r="A1239" s="3">
        <v>40</v>
      </c>
      <c r="B1239" s="3">
        <v>27</v>
      </c>
      <c r="I1239" s="3">
        <v>40</v>
      </c>
      <c r="J1239" s="3">
        <v>27</v>
      </c>
      <c r="K1239" s="2">
        <f>IF(logVir!K1239="","",logVir!K1239-SKir!K1239*logKir!K1239-SLir!K1239*logHir!K1239-SLir!K1239*logQir!K1239)</f>
        <v>-2.9437563089392549E-2</v>
      </c>
      <c r="L1239" s="2">
        <f>IF(logVir!L1239="","",logVir!L1239-SKir!L1239*logKir!L1239-SLir!L1239*logHir!L1239-SLir!L1239*logQir!L1239)</f>
        <v>5.1346362401120255E-2</v>
      </c>
      <c r="M1239" s="2">
        <f>IF(logVir!M1239="","",logVir!M1239-SKir!M1239*logKir!M1239-SLir!M1239*logHir!M1239-SLir!M1239*logQir!M1239)</f>
        <v>0.10342153488301721</v>
      </c>
      <c r="N1239" s="2">
        <f>IF(logVir!N1239="","",logVir!N1239-SKir!N1239*logKir!N1239-SLir!N1239*logHir!N1239-SLir!N1239*logQir!N1239)</f>
        <v>0.10918413587793638</v>
      </c>
      <c r="O1239" s="2">
        <f>IF(logVir!O1239="","",logVir!O1239-SKir!O1239*logKir!O1239-SLir!O1239*logHir!O1239-SLir!O1239*logQir!O1239)</f>
        <v>0.13388788944498181</v>
      </c>
    </row>
    <row r="1240" spans="1:15" x14ac:dyDescent="0.55000000000000004">
      <c r="A1240" s="3">
        <v>40</v>
      </c>
      <c r="B1240" s="3">
        <v>28</v>
      </c>
      <c r="I1240" s="3">
        <v>40</v>
      </c>
      <c r="J1240" s="3">
        <v>28</v>
      </c>
      <c r="K1240" s="2">
        <f>IF(logVir!K1240="","",logVir!K1240-SKir!K1240*logKir!K1240-SLir!K1240*logHir!K1240-SLir!K1240*logQir!K1240)</f>
        <v>-1.5819746480710752E-2</v>
      </c>
      <c r="L1240" s="2">
        <f>IF(logVir!L1240="","",logVir!L1240-SKir!L1240*logKir!L1240-SLir!L1240*logHir!L1240-SLir!L1240*logQir!L1240)</f>
        <v>-4.866421982523253E-3</v>
      </c>
      <c r="M1240" s="2">
        <f>IF(logVir!M1240="","",logVir!M1240-SKir!M1240*logKir!M1240-SLir!M1240*logHir!M1240-SLir!M1240*logQir!M1240)</f>
        <v>-1.0739258182367709E-2</v>
      </c>
      <c r="N1240" s="2">
        <f>IF(logVir!N1240="","",logVir!N1240-SKir!N1240*logKir!N1240-SLir!N1240*logHir!N1240-SLir!N1240*logQir!N1240)</f>
        <v>-2.0634330540875306E-2</v>
      </c>
      <c r="O1240" s="2">
        <f>IF(logVir!O1240="","",logVir!O1240-SKir!O1240*logKir!O1240-SLir!O1240*logHir!O1240-SLir!O1240*logQir!O1240)</f>
        <v>1.0012186890944075E-2</v>
      </c>
    </row>
    <row r="1241" spans="1:15" x14ac:dyDescent="0.55000000000000004">
      <c r="A1241" s="3">
        <v>40</v>
      </c>
      <c r="B1241" s="3">
        <v>29</v>
      </c>
      <c r="I1241" s="3">
        <v>40</v>
      </c>
      <c r="J1241" s="3">
        <v>29</v>
      </c>
      <c r="K1241" s="2">
        <f>IF(logVir!K1241="","",logVir!K1241-SKir!K1241*logKir!K1241-SLir!K1241*logHir!K1241-SLir!K1241*logQir!K1241)</f>
        <v>0.11155444608078877</v>
      </c>
      <c r="L1241" s="2">
        <f>IF(logVir!L1241="","",logVir!L1241-SKir!L1241*logKir!L1241-SLir!L1241*logHir!L1241-SLir!L1241*logQir!L1241)</f>
        <v>-8.1200871055637992E-4</v>
      </c>
      <c r="M1241" s="2">
        <f>IF(logVir!M1241="","",logVir!M1241-SKir!M1241*logKir!M1241-SLir!M1241*logHir!M1241-SLir!M1241*logQir!M1241)</f>
        <v>0.15038624774382256</v>
      </c>
      <c r="N1241" s="2">
        <f>IF(logVir!N1241="","",logVir!N1241-SKir!N1241*logKir!N1241-SLir!N1241*logHir!N1241-SLir!N1241*logQir!N1241)</f>
        <v>5.172055806748959E-2</v>
      </c>
      <c r="O1241" s="2">
        <f>IF(logVir!O1241="","",logVir!O1241-SKir!O1241*logKir!O1241-SLir!O1241*logHir!O1241-SLir!O1241*logQir!O1241)</f>
        <v>-2.7272973653889417E-2</v>
      </c>
    </row>
    <row r="1242" spans="1:15" x14ac:dyDescent="0.55000000000000004">
      <c r="A1242" s="3">
        <v>40</v>
      </c>
      <c r="B1242" s="3">
        <v>30</v>
      </c>
      <c r="I1242" s="3">
        <v>40</v>
      </c>
      <c r="J1242" s="3">
        <v>30</v>
      </c>
      <c r="K1242" s="2">
        <f>IF(logVir!K1242="","",logVir!K1242-SKir!K1242*logKir!K1242-SLir!K1242*logHir!K1242-SLir!K1242*logQir!K1242)</f>
        <v>-4.2022915870721843E-2</v>
      </c>
      <c r="L1242" s="2">
        <f>IF(logVir!L1242="","",logVir!L1242-SKir!L1242*logKir!L1242-SLir!L1242*logHir!L1242-SLir!L1242*logQir!L1242)</f>
        <v>-7.6351654277500361E-3</v>
      </c>
      <c r="M1242" s="2">
        <f>IF(logVir!M1242="","",logVir!M1242-SKir!M1242*logKir!M1242-SLir!M1242*logHir!M1242-SLir!M1242*logQir!M1242)</f>
        <v>6.0685728920958637E-2</v>
      </c>
      <c r="N1242" s="2">
        <f>IF(logVir!N1242="","",logVir!N1242-SKir!N1242*logKir!N1242-SLir!N1242*logHir!N1242-SLir!N1242*logQir!N1242)</f>
        <v>-2.566057602218428E-2</v>
      </c>
      <c r="O1242" s="2">
        <f>IF(logVir!O1242="","",logVir!O1242-SKir!O1242*logKir!O1242-SLir!O1242*logHir!O1242-SLir!O1242*logQir!O1242)</f>
        <v>3.2995031389342691E-2</v>
      </c>
    </row>
    <row r="1243" spans="1:15" x14ac:dyDescent="0.55000000000000004">
      <c r="A1243" s="3">
        <v>40</v>
      </c>
      <c r="B1243" s="3">
        <v>31</v>
      </c>
      <c r="I1243" s="3">
        <v>40</v>
      </c>
      <c r="J1243" s="3">
        <v>31</v>
      </c>
      <c r="K1243" s="2">
        <f>IF(logVir!K1243="","",logVir!K1243-SKir!K1243*logKir!K1243-SLir!K1243*logHir!K1243-SLir!K1243*logQir!K1243)</f>
        <v>7.8165163740536087E-2</v>
      </c>
      <c r="L1243" s="2">
        <f>IF(logVir!L1243="","",logVir!L1243-SKir!L1243*logKir!L1243-SLir!L1243*logHir!L1243-SLir!L1243*logQir!L1243)</f>
        <v>0.12805125722739735</v>
      </c>
      <c r="M1243" s="2">
        <f>IF(logVir!M1243="","",logVir!M1243-SKir!M1243*logKir!M1243-SLir!M1243*logHir!M1243-SLir!M1243*logQir!M1243)</f>
        <v>9.6419438465924101E-2</v>
      </c>
      <c r="N1243" s="2">
        <f>IF(logVir!N1243="","",logVir!N1243-SKir!N1243*logKir!N1243-SLir!N1243*logHir!N1243-SLir!N1243*logQir!N1243)</f>
        <v>7.1188681794938855E-2</v>
      </c>
      <c r="O1243" s="2">
        <f>IF(logVir!O1243="","",logVir!O1243-SKir!O1243*logKir!O1243-SLir!O1243*logHir!O1243-SLir!O1243*logQir!O1243)</f>
        <v>9.8591015997941706E-2</v>
      </c>
    </row>
    <row r="1244" spans="1:15" x14ac:dyDescent="0.55000000000000004">
      <c r="A1244" s="3">
        <v>41</v>
      </c>
      <c r="B1244" s="3">
        <v>1</v>
      </c>
      <c r="I1244" s="3">
        <v>41</v>
      </c>
      <c r="J1244" s="3">
        <v>1</v>
      </c>
      <c r="K1244" s="2">
        <f>IF(logVir!K1244="","",logVir!K1244-SKir!K1244*logKir!K1244-SLir!K1244*logHir!K1244-SLir!K1244*logQir!K1244)</f>
        <v>0.23344868133069624</v>
      </c>
      <c r="L1244" s="2">
        <f>IF(logVir!L1244="","",logVir!L1244-SKir!L1244*logKir!L1244-SLir!L1244*logHir!L1244-SLir!L1244*logQir!L1244)</f>
        <v>0.32881482693694997</v>
      </c>
      <c r="M1244" s="2">
        <f>IF(logVir!M1244="","",logVir!M1244-SKir!M1244*logKir!M1244-SLir!M1244*logHir!M1244-SLir!M1244*logQir!M1244)</f>
        <v>0.32264626282369924</v>
      </c>
      <c r="N1244" s="2">
        <f>IF(logVir!N1244="","",logVir!N1244-SKir!N1244*logKir!N1244-SLir!N1244*logHir!N1244-SLir!N1244*logQir!N1244)</f>
        <v>0.35283261709752634</v>
      </c>
      <c r="O1244" s="2">
        <f>IF(logVir!O1244="","",logVir!O1244-SKir!O1244*logKir!O1244-SLir!O1244*logHir!O1244-SLir!O1244*logQir!O1244)</f>
        <v>0.40280259478590519</v>
      </c>
    </row>
    <row r="1245" spans="1:15" x14ac:dyDescent="0.55000000000000004">
      <c r="A1245" s="3">
        <v>41</v>
      </c>
      <c r="B1245" s="3">
        <v>2</v>
      </c>
      <c r="I1245" s="3">
        <v>41</v>
      </c>
      <c r="J1245" s="3">
        <v>2</v>
      </c>
      <c r="K1245" s="2">
        <f>IF(logVir!K1245="","",logVir!K1245-SKir!K1245*logKir!K1245-SLir!K1245*logHir!K1245-SLir!K1245*logQir!K1245)</f>
        <v>-0.40695666207454761</v>
      </c>
      <c r="L1245" s="2">
        <f>IF(logVir!L1245="","",logVir!L1245-SKir!L1245*logKir!L1245-SLir!L1245*logHir!L1245-SLir!L1245*logQir!L1245)</f>
        <v>-0.59403482982655653</v>
      </c>
      <c r="M1245" s="2">
        <f>IF(logVir!M1245="","",logVir!M1245-SKir!M1245*logKir!M1245-SLir!M1245*logHir!M1245-SLir!M1245*logQir!M1245)</f>
        <v>-0.84448144521715007</v>
      </c>
      <c r="N1245" s="2">
        <f>IF(logVir!N1245="","",logVir!N1245-SKir!N1245*logKir!N1245-SLir!N1245*logHir!N1245-SLir!N1245*logQir!N1245)</f>
        <v>-0.74177944577117505</v>
      </c>
      <c r="O1245" s="2">
        <f>IF(logVir!O1245="","",logVir!O1245-SKir!O1245*logKir!O1245-SLir!O1245*logHir!O1245-SLir!O1245*logQir!O1245)</f>
        <v>-0.72899834464283297</v>
      </c>
    </row>
    <row r="1246" spans="1:15" x14ac:dyDescent="0.55000000000000004">
      <c r="A1246" s="3">
        <v>41</v>
      </c>
      <c r="B1246" s="3">
        <v>3</v>
      </c>
      <c r="I1246" s="3">
        <v>41</v>
      </c>
      <c r="J1246" s="3">
        <v>3</v>
      </c>
      <c r="K1246" s="2">
        <f>IF(logVir!K1246="","",logVir!K1246-SKir!K1246*logKir!K1246-SLir!K1246*logHir!K1246-SLir!K1246*logQir!K1246)</f>
        <v>-0.19994202250233928</v>
      </c>
      <c r="L1246" s="2">
        <f>IF(logVir!L1246="","",logVir!L1246-SKir!L1246*logKir!L1246-SLir!L1246*logHir!L1246-SLir!L1246*logQir!L1246)</f>
        <v>-0.20126756567319273</v>
      </c>
      <c r="M1246" s="2">
        <f>IF(logVir!M1246="","",logVir!M1246-SKir!M1246*logKir!M1246-SLir!M1246*logHir!M1246-SLir!M1246*logQir!M1246)</f>
        <v>-0.18943692793016703</v>
      </c>
      <c r="N1246" s="2">
        <f>IF(logVir!N1246="","",logVir!N1246-SKir!N1246*logKir!N1246-SLir!N1246*logHir!N1246-SLir!N1246*logQir!N1246)</f>
        <v>-0.11999000196612361</v>
      </c>
      <c r="O1246" s="2">
        <f>IF(logVir!O1246="","",logVir!O1246-SKir!O1246*logKir!O1246-SLir!O1246*logHir!O1246-SLir!O1246*logQir!O1246)</f>
        <v>-0.23345069339946872</v>
      </c>
    </row>
    <row r="1247" spans="1:15" x14ac:dyDescent="0.55000000000000004">
      <c r="A1247" s="3">
        <v>41</v>
      </c>
      <c r="B1247" s="3">
        <v>4</v>
      </c>
      <c r="I1247" s="3">
        <v>41</v>
      </c>
      <c r="J1247" s="3">
        <v>4</v>
      </c>
      <c r="K1247" s="2">
        <f>IF(logVir!K1247="","",logVir!K1247-SKir!K1247*logKir!K1247-SLir!K1247*logHir!K1247-SLir!K1247*logQir!K1247)</f>
        <v>-0.26950415626803792</v>
      </c>
      <c r="L1247" s="2">
        <f>IF(logVir!L1247="","",logVir!L1247-SKir!L1247*logKir!L1247-SLir!L1247*logHir!L1247-SLir!L1247*logQir!L1247)</f>
        <v>-0.37656464866207567</v>
      </c>
      <c r="M1247" s="2">
        <f>IF(logVir!M1247="","",logVir!M1247-SKir!M1247*logKir!M1247-SLir!M1247*logHir!M1247-SLir!M1247*logQir!M1247)</f>
        <v>-0.11946227552160421</v>
      </c>
      <c r="N1247" s="2">
        <f>IF(logVir!N1247="","",logVir!N1247-SKir!N1247*logKir!N1247-SLir!N1247*logHir!N1247-SLir!N1247*logQir!N1247)</f>
        <v>-0.30492477085242803</v>
      </c>
      <c r="O1247" s="2">
        <f>IF(logVir!O1247="","",logVir!O1247-SKir!O1247*logKir!O1247-SLir!O1247*logHir!O1247-SLir!O1247*logQir!O1247)</f>
        <v>-0.28922490084329855</v>
      </c>
    </row>
    <row r="1248" spans="1:15" x14ac:dyDescent="0.55000000000000004">
      <c r="A1248" s="3">
        <v>41</v>
      </c>
      <c r="B1248" s="3">
        <v>5</v>
      </c>
      <c r="I1248" s="3">
        <v>41</v>
      </c>
      <c r="J1248" s="3">
        <v>5</v>
      </c>
      <c r="K1248" s="2">
        <f>IF(logVir!K1248="","",logVir!K1248-SKir!K1248*logKir!K1248-SLir!K1248*logHir!K1248-SLir!K1248*logQir!K1248)</f>
        <v>0.437846134113137</v>
      </c>
      <c r="L1248" s="2">
        <f>IF(logVir!L1248="","",logVir!L1248-SKir!L1248*logKir!L1248-SLir!L1248*logHir!L1248-SLir!L1248*logQir!L1248)</f>
        <v>0.37496540030796538</v>
      </c>
      <c r="M1248" s="2">
        <f>IF(logVir!M1248="","",logVir!M1248-SKir!M1248*logKir!M1248-SLir!M1248*logHir!M1248-SLir!M1248*logQir!M1248)</f>
        <v>0.44596492977125862</v>
      </c>
      <c r="N1248" s="2">
        <f>IF(logVir!N1248="","",logVir!N1248-SKir!N1248*logKir!N1248-SLir!N1248*logHir!N1248-SLir!N1248*logQir!N1248)</f>
        <v>0.50918679419912516</v>
      </c>
      <c r="O1248" s="2">
        <f>IF(logVir!O1248="","",logVir!O1248-SKir!O1248*logKir!O1248-SLir!O1248*logHir!O1248-SLir!O1248*logQir!O1248)</f>
        <v>0.25032102626147135</v>
      </c>
    </row>
    <row r="1249" spans="1:15" x14ac:dyDescent="0.55000000000000004">
      <c r="A1249" s="3">
        <v>41</v>
      </c>
      <c r="B1249" s="3">
        <v>6</v>
      </c>
      <c r="I1249" s="3">
        <v>41</v>
      </c>
      <c r="J1249" s="3">
        <v>6</v>
      </c>
      <c r="K1249" s="2">
        <f>IF(logVir!K1249="","",logVir!K1249-SKir!K1249*logKir!K1249-SLir!K1249*logHir!K1249-SLir!K1249*logQir!K1249)</f>
        <v>0.29931187562366451</v>
      </c>
      <c r="L1249" s="2">
        <f>IF(logVir!L1249="","",logVir!L1249-SKir!L1249*logKir!L1249-SLir!L1249*logHir!L1249-SLir!L1249*logQir!L1249)</f>
        <v>0.52997987409766323</v>
      </c>
      <c r="M1249" s="2">
        <f>IF(logVir!M1249="","",logVir!M1249-SKir!M1249*logKir!M1249-SLir!M1249*logHir!M1249-SLir!M1249*logQir!M1249)</f>
        <v>0.25461259065183528</v>
      </c>
      <c r="N1249" s="2">
        <f>IF(logVir!N1249="","",logVir!N1249-SKir!N1249*logKir!N1249-SLir!N1249*logHir!N1249-SLir!N1249*logQir!N1249)</f>
        <v>0.1535665709988755</v>
      </c>
      <c r="O1249" s="2">
        <f>IF(logVir!O1249="","",logVir!O1249-SKir!O1249*logKir!O1249-SLir!O1249*logHir!O1249-SLir!O1249*logQir!O1249)</f>
        <v>0.4027179976159998</v>
      </c>
    </row>
    <row r="1250" spans="1:15" x14ac:dyDescent="0.55000000000000004">
      <c r="A1250" s="3">
        <v>41</v>
      </c>
      <c r="B1250" s="3">
        <v>7</v>
      </c>
      <c r="I1250" s="3">
        <v>41</v>
      </c>
      <c r="J1250" s="3">
        <v>7</v>
      </c>
      <c r="K1250" s="2">
        <f>IF(logVir!K1250="","",logVir!K1250-SKir!K1250*logKir!K1250-SLir!K1250*logHir!K1250-SLir!K1250*logQir!K1250)</f>
        <v>-0.43924186147330296</v>
      </c>
      <c r="L1250" s="2">
        <f>IF(logVir!L1250="","",logVir!L1250-SKir!L1250*logKir!L1250-SLir!L1250*logHir!L1250-SLir!L1250*logQir!L1250)</f>
        <v>-0.5680532097592691</v>
      </c>
      <c r="M1250" s="2">
        <f>IF(logVir!M1250="","",logVir!M1250-SKir!M1250*logKir!M1250-SLir!M1250*logHir!M1250-SLir!M1250*logQir!M1250)</f>
        <v>-0.35216240297277085</v>
      </c>
      <c r="N1250" s="2">
        <f>IF(logVir!N1250="","",logVir!N1250-SKir!N1250*logKir!N1250-SLir!N1250*logHir!N1250-SLir!N1250*logQir!N1250)</f>
        <v>-0.23730493515693324</v>
      </c>
      <c r="O1250" s="2">
        <f>IF(logVir!O1250="","",logVir!O1250-SKir!O1250*logKir!O1250-SLir!O1250*logHir!O1250-SLir!O1250*logQir!O1250)</f>
        <v>-0.10782068542139212</v>
      </c>
    </row>
    <row r="1251" spans="1:15" x14ac:dyDescent="0.55000000000000004">
      <c r="A1251" s="3">
        <v>41</v>
      </c>
      <c r="B1251" s="3">
        <v>8</v>
      </c>
      <c r="I1251" s="3">
        <v>41</v>
      </c>
      <c r="J1251" s="3">
        <v>8</v>
      </c>
      <c r="K1251" s="2">
        <f>IF(logVir!K1251="","",logVir!K1251-SKir!K1251*logKir!K1251-SLir!K1251*logHir!K1251-SLir!K1251*logQir!K1251)</f>
        <v>0.30149979115083614</v>
      </c>
      <c r="L1251" s="2">
        <f>IF(logVir!L1251="","",logVir!L1251-SKir!L1251*logKir!L1251-SLir!L1251*logHir!L1251-SLir!L1251*logQir!L1251)</f>
        <v>0.21067816291901192</v>
      </c>
      <c r="M1251" s="2">
        <f>IF(logVir!M1251="","",logVir!M1251-SKir!M1251*logKir!M1251-SLir!M1251*logHir!M1251-SLir!M1251*logQir!M1251)</f>
        <v>0.38274751195948603</v>
      </c>
      <c r="N1251" s="2">
        <f>IF(logVir!N1251="","",logVir!N1251-SKir!N1251*logKir!N1251-SLir!N1251*logHir!N1251-SLir!N1251*logQir!N1251)</f>
        <v>0.44713756217675216</v>
      </c>
      <c r="O1251" s="2">
        <f>IF(logVir!O1251="","",logVir!O1251-SKir!O1251*logKir!O1251-SLir!O1251*logHir!O1251-SLir!O1251*logQir!O1251)</f>
        <v>-0.74338743200007851</v>
      </c>
    </row>
    <row r="1252" spans="1:15" x14ac:dyDescent="0.55000000000000004">
      <c r="A1252" s="3">
        <v>41</v>
      </c>
      <c r="B1252" s="3">
        <v>9</v>
      </c>
      <c r="I1252" s="3">
        <v>41</v>
      </c>
      <c r="J1252" s="3">
        <v>9</v>
      </c>
      <c r="K1252" s="2">
        <f>IF(logVir!K1252="","",logVir!K1252-SKir!K1252*logKir!K1252-SLir!K1252*logHir!K1252-SLir!K1252*logQir!K1252)</f>
        <v>9.9951752880152567E-2</v>
      </c>
      <c r="L1252" s="2">
        <f>IF(logVir!L1252="","",logVir!L1252-SKir!L1252*logKir!L1252-SLir!L1252*logHir!L1252-SLir!L1252*logQir!L1252)</f>
        <v>-4.7877308700439714E-3</v>
      </c>
      <c r="M1252" s="2">
        <f>IF(logVir!M1252="","",logVir!M1252-SKir!M1252*logKir!M1252-SLir!M1252*logHir!M1252-SLir!M1252*logQir!M1252)</f>
        <v>3.1973985994036926E-2</v>
      </c>
      <c r="N1252" s="2">
        <f>IF(logVir!N1252="","",logVir!N1252-SKir!N1252*logKir!N1252-SLir!N1252*logHir!N1252-SLir!N1252*logQir!N1252)</f>
        <v>-2.4505088666193324E-2</v>
      </c>
      <c r="O1252" s="2">
        <f>IF(logVir!O1252="","",logVir!O1252-SKir!O1252*logKir!O1252-SLir!O1252*logHir!O1252-SLir!O1252*logQir!O1252)</f>
        <v>2.9239964982623125E-2</v>
      </c>
    </row>
    <row r="1253" spans="1:15" x14ac:dyDescent="0.55000000000000004">
      <c r="A1253" s="3">
        <v>41</v>
      </c>
      <c r="B1253" s="3">
        <v>10</v>
      </c>
      <c r="I1253" s="3">
        <v>41</v>
      </c>
      <c r="J1253" s="3">
        <v>10</v>
      </c>
      <c r="K1253" s="2">
        <f>IF(logVir!K1253="","",logVir!K1253-SKir!K1253*logKir!K1253-SLir!K1253*logHir!K1253-SLir!K1253*logQir!K1253)</f>
        <v>-7.4460568335992683E-2</v>
      </c>
      <c r="L1253" s="2">
        <f>IF(logVir!L1253="","",logVir!L1253-SKir!L1253*logKir!L1253-SLir!L1253*logHir!L1253-SLir!L1253*logQir!L1253)</f>
        <v>-0.19362933536295623</v>
      </c>
      <c r="M1253" s="2">
        <f>IF(logVir!M1253="","",logVir!M1253-SKir!M1253*logKir!M1253-SLir!M1253*logHir!M1253-SLir!M1253*logQir!M1253)</f>
        <v>3.5653586200598164E-2</v>
      </c>
      <c r="N1253" s="2">
        <f>IF(logVir!N1253="","",logVir!N1253-SKir!N1253*logKir!N1253-SLir!N1253*logHir!N1253-SLir!N1253*logQir!N1253)</f>
        <v>-2.5116255618921633E-2</v>
      </c>
      <c r="O1253" s="2">
        <f>IF(logVir!O1253="","",logVir!O1253-SKir!O1253*logKir!O1253-SLir!O1253*logHir!O1253-SLir!O1253*logQir!O1253)</f>
        <v>6.1201940270291876E-2</v>
      </c>
    </row>
    <row r="1254" spans="1:15" x14ac:dyDescent="0.55000000000000004">
      <c r="A1254" s="3">
        <v>41</v>
      </c>
      <c r="B1254" s="3">
        <v>11</v>
      </c>
      <c r="I1254" s="3">
        <v>41</v>
      </c>
      <c r="J1254" s="3">
        <v>11</v>
      </c>
      <c r="K1254" s="2">
        <f>IF(logVir!K1254="","",logVir!K1254-SKir!K1254*logKir!K1254-SLir!K1254*logHir!K1254-SLir!K1254*logQir!K1254)</f>
        <v>-0.54413882798033086</v>
      </c>
      <c r="L1254" s="2">
        <f>IF(logVir!L1254="","",logVir!L1254-SKir!L1254*logKir!L1254-SLir!L1254*logHir!L1254-SLir!L1254*logQir!L1254)</f>
        <v>-0.11755832507236108</v>
      </c>
      <c r="M1254" s="2">
        <f>IF(logVir!M1254="","",logVir!M1254-SKir!M1254*logKir!M1254-SLir!M1254*logHir!M1254-SLir!M1254*logQir!M1254)</f>
        <v>0.25285267691142466</v>
      </c>
      <c r="N1254" s="2">
        <f>IF(logVir!N1254="","",logVir!N1254-SKir!N1254*logKir!N1254-SLir!N1254*logHir!N1254-SLir!N1254*logQir!N1254)</f>
        <v>0.33236793895042022</v>
      </c>
      <c r="O1254" s="2">
        <f>IF(logVir!O1254="","",logVir!O1254-SKir!O1254*logKir!O1254-SLir!O1254*logHir!O1254-SLir!O1254*logQir!O1254)</f>
        <v>0.37361498017770395</v>
      </c>
    </row>
    <row r="1255" spans="1:15" x14ac:dyDescent="0.55000000000000004">
      <c r="A1255" s="3">
        <v>41</v>
      </c>
      <c r="B1255" s="3">
        <v>12</v>
      </c>
      <c r="I1255" s="3">
        <v>41</v>
      </c>
      <c r="J1255" s="3">
        <v>12</v>
      </c>
      <c r="K1255" s="2">
        <f>IF(logVir!K1255="","",logVir!K1255-SKir!K1255*logKir!K1255-SLir!K1255*logHir!K1255-SLir!K1255*logQir!K1255)</f>
        <v>-0.15565331647417163</v>
      </c>
      <c r="L1255" s="2">
        <f>IF(logVir!L1255="","",logVir!L1255-SKir!L1255*logKir!L1255-SLir!L1255*logHir!L1255-SLir!L1255*logQir!L1255)</f>
        <v>0.52065824049775855</v>
      </c>
      <c r="M1255" s="2">
        <f>IF(logVir!M1255="","",logVir!M1255-SKir!M1255*logKir!M1255-SLir!M1255*logHir!M1255-SLir!M1255*logQir!M1255)</f>
        <v>0.19783813932127636</v>
      </c>
      <c r="N1255" s="2">
        <f>IF(logVir!N1255="","",logVir!N1255-SKir!N1255*logKir!N1255-SLir!N1255*logHir!N1255-SLir!N1255*logQir!N1255)</f>
        <v>0.14705189428331034</v>
      </c>
      <c r="O1255" s="2">
        <f>IF(logVir!O1255="","",logVir!O1255-SKir!O1255*logKir!O1255-SLir!O1255*logHir!O1255-SLir!O1255*logQir!O1255)</f>
        <v>7.636707784900984E-2</v>
      </c>
    </row>
    <row r="1256" spans="1:15" x14ac:dyDescent="0.55000000000000004">
      <c r="A1256" s="3">
        <v>41</v>
      </c>
      <c r="B1256" s="3">
        <v>13</v>
      </c>
      <c r="I1256" s="3">
        <v>41</v>
      </c>
      <c r="J1256" s="3">
        <v>13</v>
      </c>
      <c r="K1256" s="2">
        <f>IF(logVir!K1256="","",logVir!K1256-SKir!K1256*logKir!K1256-SLir!K1256*logHir!K1256-SLir!K1256*logQir!K1256)</f>
        <v>0.36773643461479161</v>
      </c>
      <c r="L1256" s="2">
        <f>IF(logVir!L1256="","",logVir!L1256-SKir!L1256*logKir!L1256-SLir!L1256*logHir!L1256-SLir!L1256*logQir!L1256)</f>
        <v>0.69798614381848034</v>
      </c>
      <c r="M1256" s="2">
        <f>IF(logVir!M1256="","",logVir!M1256-SKir!M1256*logKir!M1256-SLir!M1256*logHir!M1256-SLir!M1256*logQir!M1256)</f>
        <v>0.69636946790326171</v>
      </c>
      <c r="N1256" s="2">
        <f>IF(logVir!N1256="","",logVir!N1256-SKir!N1256*logKir!N1256-SLir!N1256*logHir!N1256-SLir!N1256*logQir!N1256)</f>
        <v>0.61782282790150678</v>
      </c>
      <c r="O1256" s="2">
        <f>IF(logVir!O1256="","",logVir!O1256-SKir!O1256*logKir!O1256-SLir!O1256*logHir!O1256-SLir!O1256*logQir!O1256)</f>
        <v>0.74368671043336398</v>
      </c>
    </row>
    <row r="1257" spans="1:15" x14ac:dyDescent="0.55000000000000004">
      <c r="A1257" s="3">
        <v>41</v>
      </c>
      <c r="B1257" s="3">
        <v>14</v>
      </c>
      <c r="I1257" s="3">
        <v>41</v>
      </c>
      <c r="J1257" s="3">
        <v>14</v>
      </c>
      <c r="K1257" s="2">
        <f>IF(logVir!K1257="","",logVir!K1257-SKir!K1257*logKir!K1257-SLir!K1257*logHir!K1257-SLir!K1257*logQir!K1257)</f>
        <v>0.44479103195268288</v>
      </c>
      <c r="L1257" s="2">
        <f>IF(logVir!L1257="","",logVir!L1257-SKir!L1257*logKir!L1257-SLir!L1257*logHir!L1257-SLir!L1257*logQir!L1257)</f>
        <v>0.21545870316723437</v>
      </c>
      <c r="M1257" s="2">
        <f>IF(logVir!M1257="","",logVir!M1257-SKir!M1257*logKir!M1257-SLir!M1257*logHir!M1257-SLir!M1257*logQir!M1257)</f>
        <v>0.64670073176816345</v>
      </c>
      <c r="N1257" s="2">
        <f>IF(logVir!N1257="","",logVir!N1257-SKir!N1257*logKir!N1257-SLir!N1257*logHir!N1257-SLir!N1257*logQir!N1257)</f>
        <v>0.47741148813072082</v>
      </c>
      <c r="O1257" s="2">
        <f>IF(logVir!O1257="","",logVir!O1257-SKir!O1257*logKir!O1257-SLir!O1257*logHir!O1257-SLir!O1257*logQir!O1257)</f>
        <v>0.11525993107338681</v>
      </c>
    </row>
    <row r="1258" spans="1:15" x14ac:dyDescent="0.55000000000000004">
      <c r="A1258" s="3">
        <v>41</v>
      </c>
      <c r="B1258" s="3">
        <v>15</v>
      </c>
      <c r="I1258" s="3">
        <v>41</v>
      </c>
      <c r="J1258" s="3">
        <v>15</v>
      </c>
      <c r="K1258" s="2">
        <f>IF(logVir!K1258="","",logVir!K1258-SKir!K1258*logKir!K1258-SLir!K1258*logHir!K1258-SLir!K1258*logQir!K1258)</f>
        <v>-0.10189230102547128</v>
      </c>
      <c r="L1258" s="2">
        <f>IF(logVir!L1258="","",logVir!L1258-SKir!L1258*logKir!L1258-SLir!L1258*logHir!L1258-SLir!L1258*logQir!L1258)</f>
        <v>-0.28931983191620236</v>
      </c>
      <c r="M1258" s="2">
        <f>IF(logVir!M1258="","",logVir!M1258-SKir!M1258*logKir!M1258-SLir!M1258*logHir!M1258-SLir!M1258*logQir!M1258)</f>
        <v>-0.13319973178809896</v>
      </c>
      <c r="N1258" s="2">
        <f>IF(logVir!N1258="","",logVir!N1258-SKir!N1258*logKir!N1258-SLir!N1258*logHir!N1258-SLir!N1258*logQir!N1258)</f>
        <v>-0.36730326323332285</v>
      </c>
      <c r="O1258" s="2">
        <f>IF(logVir!O1258="","",logVir!O1258-SKir!O1258*logKir!O1258-SLir!O1258*logHir!O1258-SLir!O1258*logQir!O1258)</f>
        <v>-0.27030395650567207</v>
      </c>
    </row>
    <row r="1259" spans="1:15" x14ac:dyDescent="0.55000000000000004">
      <c r="A1259" s="3">
        <v>41</v>
      </c>
      <c r="B1259" s="3">
        <v>16</v>
      </c>
      <c r="I1259" s="3">
        <v>41</v>
      </c>
      <c r="J1259" s="3">
        <v>16</v>
      </c>
      <c r="K1259" s="2">
        <f>IF(logVir!K1259="","",logVir!K1259-SKir!K1259*logKir!K1259-SLir!K1259*logHir!K1259-SLir!K1259*logQir!K1259)</f>
        <v>-2.4859158114505481E-2</v>
      </c>
      <c r="L1259" s="2">
        <f>IF(logVir!L1259="","",logVir!L1259-SKir!L1259*logKir!L1259-SLir!L1259*logHir!L1259-SLir!L1259*logQir!L1259)</f>
        <v>8.6120620140928181E-2</v>
      </c>
      <c r="M1259" s="2">
        <f>IF(logVir!M1259="","",logVir!M1259-SKir!M1259*logKir!M1259-SLir!M1259*logHir!M1259-SLir!M1259*logQir!M1259)</f>
        <v>0.11315452290573706</v>
      </c>
      <c r="N1259" s="2">
        <f>IF(logVir!N1259="","",logVir!N1259-SKir!N1259*logKir!N1259-SLir!N1259*logHir!N1259-SLir!N1259*logQir!N1259)</f>
        <v>6.6102432093318869E-2</v>
      </c>
      <c r="O1259" s="2">
        <f>IF(logVir!O1259="","",logVir!O1259-SKir!O1259*logKir!O1259-SLir!O1259*logHir!O1259-SLir!O1259*logQir!O1259)</f>
        <v>4.2014171477310978E-2</v>
      </c>
    </row>
    <row r="1260" spans="1:15" x14ac:dyDescent="0.55000000000000004">
      <c r="A1260" s="3">
        <v>41</v>
      </c>
      <c r="B1260" s="3">
        <v>17</v>
      </c>
      <c r="I1260" s="3">
        <v>41</v>
      </c>
      <c r="J1260" s="3">
        <v>17</v>
      </c>
      <c r="K1260" s="2">
        <f>IF(logVir!K1260="","",logVir!K1260-SKir!K1260*logKir!K1260-SLir!K1260*logHir!K1260-SLir!K1260*logQir!K1260)</f>
        <v>0.1167569402052194</v>
      </c>
      <c r="L1260" s="2">
        <f>IF(logVir!L1260="","",logVir!L1260-SKir!L1260*logKir!L1260-SLir!L1260*logHir!L1260-SLir!L1260*logQir!L1260)</f>
        <v>-0.67505684085120532</v>
      </c>
      <c r="M1260" s="2">
        <f>IF(logVir!M1260="","",logVir!M1260-SKir!M1260*logKir!M1260-SLir!M1260*logHir!M1260-SLir!M1260*logQir!M1260)</f>
        <v>-0.13706828746970165</v>
      </c>
      <c r="N1260" s="2">
        <f>IF(logVir!N1260="","",logVir!N1260-SKir!N1260*logKir!N1260-SLir!N1260*logHir!N1260-SLir!N1260*logQir!N1260)</f>
        <v>-0.15091629503413212</v>
      </c>
      <c r="O1260" s="2">
        <f>IF(logVir!O1260="","",logVir!O1260-SKir!O1260*logKir!O1260-SLir!O1260*logHir!O1260-SLir!O1260*logQir!O1260)</f>
        <v>-0.23118812564075303</v>
      </c>
    </row>
    <row r="1261" spans="1:15" x14ac:dyDescent="0.55000000000000004">
      <c r="A1261" s="3">
        <v>41</v>
      </c>
      <c r="B1261" s="3">
        <v>18</v>
      </c>
      <c r="I1261" s="3">
        <v>41</v>
      </c>
      <c r="J1261" s="3">
        <v>18</v>
      </c>
      <c r="K1261" s="2">
        <f>IF(logVir!K1261="","",logVir!K1261-SKir!K1261*logKir!K1261-SLir!K1261*logHir!K1261-SLir!K1261*logQir!K1261)</f>
        <v>-3.8817132713420133E-6</v>
      </c>
      <c r="L1261" s="2">
        <f>IF(logVir!L1261="","",logVir!L1261-SKir!L1261*logKir!L1261-SLir!L1261*logHir!L1261-SLir!L1261*logQir!L1261)</f>
        <v>-0.26246911398532113</v>
      </c>
      <c r="M1261" s="2">
        <f>IF(logVir!M1261="","",logVir!M1261-SKir!M1261*logKir!M1261-SLir!M1261*logHir!M1261-SLir!M1261*logQir!M1261)</f>
        <v>-0.2487058687993674</v>
      </c>
      <c r="N1261" s="2">
        <f>IF(logVir!N1261="","",logVir!N1261-SKir!N1261*logKir!N1261-SLir!N1261*logHir!N1261-SLir!N1261*logQir!N1261)</f>
        <v>-0.24200759750960038</v>
      </c>
      <c r="O1261" s="2">
        <f>IF(logVir!O1261="","",logVir!O1261-SKir!O1261*logKir!O1261-SLir!O1261*logHir!O1261-SLir!O1261*logQir!O1261)</f>
        <v>-3.6468578703293592E-2</v>
      </c>
    </row>
    <row r="1262" spans="1:15" x14ac:dyDescent="0.55000000000000004">
      <c r="A1262" s="3">
        <v>41</v>
      </c>
      <c r="B1262" s="3">
        <v>19</v>
      </c>
      <c r="I1262" s="3">
        <v>41</v>
      </c>
      <c r="J1262" s="3">
        <v>19</v>
      </c>
      <c r="K1262" s="2">
        <f>IF(logVir!K1262="","",logVir!K1262-SKir!K1262*logKir!K1262-SLir!K1262*logHir!K1262-SLir!K1262*logQir!K1262)</f>
        <v>-3.7893619976290395E-3</v>
      </c>
      <c r="L1262" s="2">
        <f>IF(logVir!L1262="","",logVir!L1262-SKir!L1262*logKir!L1262-SLir!L1262*logHir!L1262-SLir!L1262*logQir!L1262)</f>
        <v>-0.45499817451358782</v>
      </c>
      <c r="M1262" s="2">
        <f>IF(logVir!M1262="","",logVir!M1262-SKir!M1262*logKir!M1262-SLir!M1262*logHir!M1262-SLir!M1262*logQir!M1262)</f>
        <v>-0.36741900535396138</v>
      </c>
      <c r="N1262" s="2">
        <f>IF(logVir!N1262="","",logVir!N1262-SKir!N1262*logKir!N1262-SLir!N1262*logHir!N1262-SLir!N1262*logQir!N1262)</f>
        <v>-0.33450992890396297</v>
      </c>
      <c r="O1262" s="2">
        <f>IF(logVir!O1262="","",logVir!O1262-SKir!O1262*logKir!O1262-SLir!O1262*logHir!O1262-SLir!O1262*logQir!O1262)</f>
        <v>-0.30381166282584116</v>
      </c>
    </row>
    <row r="1263" spans="1:15" x14ac:dyDescent="0.55000000000000004">
      <c r="A1263" s="3">
        <v>41</v>
      </c>
      <c r="B1263" s="3">
        <v>20</v>
      </c>
      <c r="I1263" s="3">
        <v>41</v>
      </c>
      <c r="J1263" s="3">
        <v>20</v>
      </c>
      <c r="K1263" s="2">
        <f>IF(logVir!K1263="","",logVir!K1263-SKir!K1263*logKir!K1263-SLir!K1263*logHir!K1263-SLir!K1263*logQir!K1263)</f>
        <v>-4.1278700961133626E-3</v>
      </c>
      <c r="L1263" s="2">
        <f>IF(logVir!L1263="","",logVir!L1263-SKir!L1263*logKir!L1263-SLir!L1263*logHir!L1263-SLir!L1263*logQir!L1263)</f>
        <v>0.10921966360280441</v>
      </c>
      <c r="M1263" s="2">
        <f>IF(logVir!M1263="","",logVir!M1263-SKir!M1263*logKir!M1263-SLir!M1263*logHir!M1263-SLir!M1263*logQir!M1263)</f>
        <v>0.13920936804815717</v>
      </c>
      <c r="N1263" s="2">
        <f>IF(logVir!N1263="","",logVir!N1263-SKir!N1263*logKir!N1263-SLir!N1263*logHir!N1263-SLir!N1263*logQir!N1263)</f>
        <v>0.16838766737623004</v>
      </c>
      <c r="O1263" s="2">
        <f>IF(logVir!O1263="","",logVir!O1263-SKir!O1263*logKir!O1263-SLir!O1263*logHir!O1263-SLir!O1263*logQir!O1263)</f>
        <v>0.23517258355286086</v>
      </c>
    </row>
    <row r="1264" spans="1:15" x14ac:dyDescent="0.55000000000000004">
      <c r="A1264" s="3">
        <v>41</v>
      </c>
      <c r="B1264" s="3">
        <v>21</v>
      </c>
      <c r="I1264" s="3">
        <v>41</v>
      </c>
      <c r="J1264" s="3">
        <v>21</v>
      </c>
      <c r="K1264" s="2">
        <f>IF(logVir!K1264="","",logVir!K1264-SKir!K1264*logKir!K1264-SLir!K1264*logHir!K1264-SLir!K1264*logQir!K1264)</f>
        <v>-0.16716211813964924</v>
      </c>
      <c r="L1264" s="2">
        <f>IF(logVir!L1264="","",logVir!L1264-SKir!L1264*logKir!L1264-SLir!L1264*logHir!L1264-SLir!L1264*logQir!L1264)</f>
        <v>-0.22765790734461638</v>
      </c>
      <c r="M1264" s="2">
        <f>IF(logVir!M1264="","",logVir!M1264-SKir!M1264*logKir!M1264-SLir!M1264*logHir!M1264-SLir!M1264*logQir!M1264)</f>
        <v>-0.1938863250092375</v>
      </c>
      <c r="N1264" s="2">
        <f>IF(logVir!N1264="","",logVir!N1264-SKir!N1264*logKir!N1264-SLir!N1264*logHir!N1264-SLir!N1264*logQir!N1264)</f>
        <v>-0.17652103308663791</v>
      </c>
      <c r="O1264" s="2">
        <f>IF(logVir!O1264="","",logVir!O1264-SKir!O1264*logKir!O1264-SLir!O1264*logHir!O1264-SLir!O1264*logQir!O1264)</f>
        <v>-5.5012109768766845E-2</v>
      </c>
    </row>
    <row r="1265" spans="1:15" x14ac:dyDescent="0.55000000000000004">
      <c r="A1265" s="3">
        <v>41</v>
      </c>
      <c r="B1265" s="3">
        <v>22</v>
      </c>
      <c r="I1265" s="3">
        <v>41</v>
      </c>
      <c r="J1265" s="3">
        <v>22</v>
      </c>
      <c r="K1265" s="2">
        <f>IF(logVir!K1265="","",logVir!K1265-SKir!K1265*logKir!K1265-SLir!K1265*logHir!K1265-SLir!K1265*logQir!K1265)</f>
        <v>-0.52175343596041057</v>
      </c>
      <c r="L1265" s="2">
        <f>IF(logVir!L1265="","",logVir!L1265-SKir!L1265*logKir!L1265-SLir!L1265*logHir!L1265-SLir!L1265*logQir!L1265)</f>
        <v>-0.59696142637812322</v>
      </c>
      <c r="M1265" s="2">
        <f>IF(logVir!M1265="","",logVir!M1265-SKir!M1265*logKir!M1265-SLir!M1265*logHir!M1265-SLir!M1265*logQir!M1265)</f>
        <v>-0.48457193091078865</v>
      </c>
      <c r="N1265" s="2">
        <f>IF(logVir!N1265="","",logVir!N1265-SKir!N1265*logKir!N1265-SLir!N1265*logHir!N1265-SLir!N1265*logQir!N1265)</f>
        <v>-0.44551218237890117</v>
      </c>
      <c r="O1265" s="2">
        <f>IF(logVir!O1265="","",logVir!O1265-SKir!O1265*logKir!O1265-SLir!O1265*logHir!O1265-SLir!O1265*logQir!O1265)</f>
        <v>-0.33665470165085865</v>
      </c>
    </row>
    <row r="1266" spans="1:15" x14ac:dyDescent="0.55000000000000004">
      <c r="A1266" s="3">
        <v>41</v>
      </c>
      <c r="B1266" s="3">
        <v>23</v>
      </c>
      <c r="I1266" s="3">
        <v>41</v>
      </c>
      <c r="J1266" s="3">
        <v>23</v>
      </c>
      <c r="K1266" s="2">
        <f>IF(logVir!K1266="","",logVir!K1266-SKir!K1266*logKir!K1266-SLir!K1266*logHir!K1266-SLir!K1266*logQir!K1266)</f>
        <v>-0.10732269716967617</v>
      </c>
      <c r="L1266" s="2">
        <f>IF(logVir!L1266="","",logVir!L1266-SKir!L1266*logKir!L1266-SLir!L1266*logHir!L1266-SLir!L1266*logQir!L1266)</f>
        <v>-7.1262894279938288E-3</v>
      </c>
      <c r="M1266" s="2">
        <f>IF(logVir!M1266="","",logVir!M1266-SKir!M1266*logKir!M1266-SLir!M1266*logHir!M1266-SLir!M1266*logQir!M1266)</f>
        <v>3.2802619767743083E-2</v>
      </c>
      <c r="N1266" s="2">
        <f>IF(logVir!N1266="","",logVir!N1266-SKir!N1266*logKir!N1266-SLir!N1266*logHir!N1266-SLir!N1266*logQir!N1266)</f>
        <v>3.1941368136750622E-2</v>
      </c>
      <c r="O1266" s="2">
        <f>IF(logVir!O1266="","",logVir!O1266-SKir!O1266*logKir!O1266-SLir!O1266*logHir!O1266-SLir!O1266*logQir!O1266)</f>
        <v>7.0864377271490503E-2</v>
      </c>
    </row>
    <row r="1267" spans="1:15" x14ac:dyDescent="0.55000000000000004">
      <c r="A1267" s="3">
        <v>41</v>
      </c>
      <c r="B1267" s="3">
        <v>24</v>
      </c>
      <c r="I1267" s="3">
        <v>41</v>
      </c>
      <c r="J1267" s="3">
        <v>24</v>
      </c>
      <c r="K1267" s="2">
        <f>IF(logVir!K1267="","",logVir!K1267-SKir!K1267*logKir!K1267-SLir!K1267*logHir!K1267-SLir!K1267*logQir!K1267)</f>
        <v>-0.12275381747542867</v>
      </c>
      <c r="L1267" s="2">
        <f>IF(logVir!L1267="","",logVir!L1267-SKir!L1267*logKir!L1267-SLir!L1267*logHir!L1267-SLir!L1267*logQir!L1267)</f>
        <v>-0.15181806912843943</v>
      </c>
      <c r="M1267" s="2">
        <f>IF(logVir!M1267="","",logVir!M1267-SKir!M1267*logKir!M1267-SLir!M1267*logHir!M1267-SLir!M1267*logQir!M1267)</f>
        <v>-0.14198368091672933</v>
      </c>
      <c r="N1267" s="2">
        <f>IF(logVir!N1267="","",logVir!N1267-SKir!N1267*logKir!N1267-SLir!N1267*logHir!N1267-SLir!N1267*logQir!N1267)</f>
        <v>-4.4108692210318337E-2</v>
      </c>
      <c r="O1267" s="2">
        <f>IF(logVir!O1267="","",logVir!O1267-SKir!O1267*logKir!O1267-SLir!O1267*logHir!O1267-SLir!O1267*logQir!O1267)</f>
        <v>8.5704201492415311E-2</v>
      </c>
    </row>
    <row r="1268" spans="1:15" x14ac:dyDescent="0.55000000000000004">
      <c r="A1268" s="3">
        <v>41</v>
      </c>
      <c r="B1268" s="3">
        <v>25</v>
      </c>
      <c r="I1268" s="3">
        <v>41</v>
      </c>
      <c r="J1268" s="3">
        <v>25</v>
      </c>
      <c r="K1268" s="2">
        <f>IF(logVir!K1268="","",logVir!K1268-SKir!K1268*logKir!K1268-SLir!K1268*logHir!K1268-SLir!K1268*logQir!K1268)</f>
        <v>-0.14794178796451554</v>
      </c>
      <c r="L1268" s="2">
        <f>IF(logVir!L1268="","",logVir!L1268-SKir!L1268*logKir!L1268-SLir!L1268*logHir!L1268-SLir!L1268*logQir!L1268)</f>
        <v>-2.9490524866073925E-2</v>
      </c>
      <c r="M1268" s="2">
        <f>IF(logVir!M1268="","",logVir!M1268-SKir!M1268*logKir!M1268-SLir!M1268*logHir!M1268-SLir!M1268*logQir!M1268)</f>
        <v>-0.19338847254256697</v>
      </c>
      <c r="N1268" s="2">
        <f>IF(logVir!N1268="","",logVir!N1268-SKir!N1268*logKir!N1268-SLir!N1268*logHir!N1268-SLir!N1268*logQir!N1268)</f>
        <v>-0.21116292986595225</v>
      </c>
      <c r="O1268" s="2">
        <f>IF(logVir!O1268="","",logVir!O1268-SKir!O1268*logKir!O1268-SLir!O1268*logHir!O1268-SLir!O1268*logQir!O1268)</f>
        <v>-0.10117908202435061</v>
      </c>
    </row>
    <row r="1269" spans="1:15" x14ac:dyDescent="0.55000000000000004">
      <c r="A1269" s="3">
        <v>41</v>
      </c>
      <c r="B1269" s="3">
        <v>26</v>
      </c>
      <c r="I1269" s="3">
        <v>41</v>
      </c>
      <c r="J1269" s="3">
        <v>26</v>
      </c>
      <c r="K1269" s="2">
        <f>IF(logVir!K1269="","",logVir!K1269-SKir!K1269*logKir!K1269-SLir!K1269*logHir!K1269-SLir!K1269*logQir!K1269)</f>
        <v>-0.16045486208321347</v>
      </c>
      <c r="L1269" s="2">
        <f>IF(logVir!L1269="","",logVir!L1269-SKir!L1269*logKir!L1269-SLir!L1269*logHir!L1269-SLir!L1269*logQir!L1269)</f>
        <v>-0.13154978220472366</v>
      </c>
      <c r="M1269" s="2">
        <f>IF(logVir!M1269="","",logVir!M1269-SKir!M1269*logKir!M1269-SLir!M1269*logHir!M1269-SLir!M1269*logQir!M1269)</f>
        <v>-0.21982862243564022</v>
      </c>
      <c r="N1269" s="2">
        <f>IF(logVir!N1269="","",logVir!N1269-SKir!N1269*logKir!N1269-SLir!N1269*logHir!N1269-SLir!N1269*logQir!N1269)</f>
        <v>-0.10571073193891464</v>
      </c>
      <c r="O1269" s="2">
        <f>IF(logVir!O1269="","",logVir!O1269-SKir!O1269*logKir!O1269-SLir!O1269*logHir!O1269-SLir!O1269*logQir!O1269)</f>
        <v>-0.15319896800535299</v>
      </c>
    </row>
    <row r="1270" spans="1:15" x14ac:dyDescent="0.55000000000000004">
      <c r="A1270" s="3">
        <v>41</v>
      </c>
      <c r="B1270" s="3">
        <v>27</v>
      </c>
      <c r="I1270" s="3">
        <v>41</v>
      </c>
      <c r="J1270" s="3">
        <v>27</v>
      </c>
      <c r="K1270" s="2">
        <f>IF(logVir!K1270="","",logVir!K1270-SKir!K1270*logKir!K1270-SLir!K1270*logHir!K1270-SLir!K1270*logQir!K1270)</f>
        <v>-0.21018153430530478</v>
      </c>
      <c r="L1270" s="2">
        <f>IF(logVir!L1270="","",logVir!L1270-SKir!L1270*logKir!L1270-SLir!L1270*logHir!L1270-SLir!L1270*logQir!L1270)</f>
        <v>-0.19036486613153897</v>
      </c>
      <c r="M1270" s="2">
        <f>IF(logVir!M1270="","",logVir!M1270-SKir!M1270*logKir!M1270-SLir!M1270*logHir!M1270-SLir!M1270*logQir!M1270)</f>
        <v>-0.28446450171899146</v>
      </c>
      <c r="N1270" s="2">
        <f>IF(logVir!N1270="","",logVir!N1270-SKir!N1270*logKir!N1270-SLir!N1270*logHir!N1270-SLir!N1270*logQir!N1270)</f>
        <v>-0.37868060082728183</v>
      </c>
      <c r="O1270" s="2">
        <f>IF(logVir!O1270="","",logVir!O1270-SKir!O1270*logKir!O1270-SLir!O1270*logHir!O1270-SLir!O1270*logQir!O1270)</f>
        <v>-0.36219456715711201</v>
      </c>
    </row>
    <row r="1271" spans="1:15" x14ac:dyDescent="0.55000000000000004">
      <c r="A1271" s="3">
        <v>41</v>
      </c>
      <c r="B1271" s="3">
        <v>28</v>
      </c>
      <c r="I1271" s="3">
        <v>41</v>
      </c>
      <c r="J1271" s="3">
        <v>28</v>
      </c>
      <c r="K1271" s="2">
        <f>IF(logVir!K1271="","",logVir!K1271-SKir!K1271*logKir!K1271-SLir!K1271*logHir!K1271-SLir!K1271*logQir!K1271)</f>
        <v>-0.13187590228477858</v>
      </c>
      <c r="L1271" s="2">
        <f>IF(logVir!L1271="","",logVir!L1271-SKir!L1271*logKir!L1271-SLir!L1271*logHir!L1271-SLir!L1271*logQir!L1271)</f>
        <v>-0.1888830585092664</v>
      </c>
      <c r="M1271" s="2">
        <f>IF(logVir!M1271="","",logVir!M1271-SKir!M1271*logKir!M1271-SLir!M1271*logHir!M1271-SLir!M1271*logQir!M1271)</f>
        <v>-0.21667949826124389</v>
      </c>
      <c r="N1271" s="2">
        <f>IF(logVir!N1271="","",logVir!N1271-SKir!N1271*logKir!N1271-SLir!N1271*logHir!N1271-SLir!N1271*logQir!N1271)</f>
        <v>-0.22641205671569228</v>
      </c>
      <c r="O1271" s="2">
        <f>IF(logVir!O1271="","",logVir!O1271-SKir!O1271*logKir!O1271-SLir!O1271*logHir!O1271-SLir!O1271*logQir!O1271)</f>
        <v>-0.1751847120535345</v>
      </c>
    </row>
    <row r="1272" spans="1:15" x14ac:dyDescent="0.55000000000000004">
      <c r="A1272" s="3">
        <v>41</v>
      </c>
      <c r="B1272" s="3">
        <v>29</v>
      </c>
      <c r="I1272" s="3">
        <v>41</v>
      </c>
      <c r="J1272" s="3">
        <v>29</v>
      </c>
      <c r="K1272" s="2">
        <f>IF(logVir!K1272="","",logVir!K1272-SKir!K1272*logKir!K1272-SLir!K1272*logHir!K1272-SLir!K1272*logQir!K1272)</f>
        <v>1.6469245986027947E-2</v>
      </c>
      <c r="L1272" s="2">
        <f>IF(logVir!L1272="","",logVir!L1272-SKir!L1272*logKir!L1272-SLir!L1272*logHir!L1272-SLir!L1272*logQir!L1272)</f>
        <v>-1.2815644794410788E-2</v>
      </c>
      <c r="M1272" s="2">
        <f>IF(logVir!M1272="","",logVir!M1272-SKir!M1272*logKir!M1272-SLir!M1272*logHir!M1272-SLir!M1272*logQir!M1272)</f>
        <v>-0.14199814963174895</v>
      </c>
      <c r="N1272" s="2">
        <f>IF(logVir!N1272="","",logVir!N1272-SKir!N1272*logKir!N1272-SLir!N1272*logHir!N1272-SLir!N1272*logQir!N1272)</f>
        <v>-0.10896207316948979</v>
      </c>
      <c r="O1272" s="2">
        <f>IF(logVir!O1272="","",logVir!O1272-SKir!O1272*logKir!O1272-SLir!O1272*logHir!O1272-SLir!O1272*logQir!O1272)</f>
        <v>0.13271903786245029</v>
      </c>
    </row>
    <row r="1273" spans="1:15" x14ac:dyDescent="0.55000000000000004">
      <c r="A1273" s="3">
        <v>41</v>
      </c>
      <c r="B1273" s="3">
        <v>30</v>
      </c>
      <c r="I1273" s="3">
        <v>41</v>
      </c>
      <c r="J1273" s="3">
        <v>30</v>
      </c>
      <c r="K1273" s="2">
        <f>IF(logVir!K1273="","",logVir!K1273-SKir!K1273*logKir!K1273-SLir!K1273*logHir!K1273-SLir!K1273*logQir!K1273)</f>
        <v>-0.14705063026466805</v>
      </c>
      <c r="L1273" s="2">
        <f>IF(logVir!L1273="","",logVir!L1273-SKir!L1273*logKir!L1273-SLir!L1273*logHir!L1273-SLir!L1273*logQir!L1273)</f>
        <v>-0.13161567558975479</v>
      </c>
      <c r="M1273" s="2">
        <f>IF(logVir!M1273="","",logVir!M1273-SKir!M1273*logKir!M1273-SLir!M1273*logHir!M1273-SLir!M1273*logQir!M1273)</f>
        <v>-0.18597744548394826</v>
      </c>
      <c r="N1273" s="2">
        <f>IF(logVir!N1273="","",logVir!N1273-SKir!N1273*logKir!N1273-SLir!N1273*logHir!N1273-SLir!N1273*logQir!N1273)</f>
        <v>-5.9222832027488403E-2</v>
      </c>
      <c r="O1273" s="2">
        <f>IF(logVir!O1273="","",logVir!O1273-SKir!O1273*logKir!O1273-SLir!O1273*logHir!O1273-SLir!O1273*logQir!O1273)</f>
        <v>-0.17196309599285398</v>
      </c>
    </row>
    <row r="1274" spans="1:15" x14ac:dyDescent="0.55000000000000004">
      <c r="A1274" s="3">
        <v>41</v>
      </c>
      <c r="B1274" s="3">
        <v>31</v>
      </c>
      <c r="I1274" s="3">
        <v>41</v>
      </c>
      <c r="J1274" s="3">
        <v>31</v>
      </c>
      <c r="K1274" s="2">
        <f>IF(logVir!K1274="","",logVir!K1274-SKir!K1274*logKir!K1274-SLir!K1274*logHir!K1274-SLir!K1274*logQir!K1274)</f>
        <v>-0.2824656464447175</v>
      </c>
      <c r="L1274" s="2">
        <f>IF(logVir!L1274="","",logVir!L1274-SKir!L1274*logKir!L1274-SLir!L1274*logHir!L1274-SLir!L1274*logQir!L1274)</f>
        <v>-0.4148097965864046</v>
      </c>
      <c r="M1274" s="2">
        <f>IF(logVir!M1274="","",logVir!M1274-SKir!M1274*logKir!M1274-SLir!M1274*logHir!M1274-SLir!M1274*logQir!M1274)</f>
        <v>-0.45171354241323125</v>
      </c>
      <c r="N1274" s="2">
        <f>IF(logVir!N1274="","",logVir!N1274-SKir!N1274*logKir!N1274-SLir!N1274*logHir!N1274-SLir!N1274*logQir!N1274)</f>
        <v>-0.37355760168196378</v>
      </c>
      <c r="O1274" s="2">
        <f>IF(logVir!O1274="","",logVir!O1274-SKir!O1274*logKir!O1274-SLir!O1274*logHir!O1274-SLir!O1274*logQir!O1274)</f>
        <v>-0.41209549742092355</v>
      </c>
    </row>
    <row r="1275" spans="1:15" x14ac:dyDescent="0.55000000000000004">
      <c r="A1275" s="3">
        <v>42</v>
      </c>
      <c r="B1275" s="3">
        <v>1</v>
      </c>
      <c r="I1275" s="3">
        <v>42</v>
      </c>
      <c r="J1275" s="3">
        <v>1</v>
      </c>
      <c r="K1275" s="2">
        <f>IF(logVir!K1275="","",logVir!K1275-SKir!K1275*logKir!K1275-SLir!K1275*logHir!K1275-SLir!K1275*logQir!K1275)</f>
        <v>6.313650012852276E-2</v>
      </c>
      <c r="L1275" s="2">
        <f>IF(logVir!L1275="","",logVir!L1275-SKir!L1275*logKir!L1275-SLir!L1275*logHir!L1275-SLir!L1275*logQir!L1275)</f>
        <v>0.22893200923558504</v>
      </c>
      <c r="M1275" s="2">
        <f>IF(logVir!M1275="","",logVir!M1275-SKir!M1275*logKir!M1275-SLir!M1275*logHir!M1275-SLir!M1275*logQir!M1275)</f>
        <v>0.21151407351369128</v>
      </c>
      <c r="N1275" s="2">
        <f>IF(logVir!N1275="","",logVir!N1275-SKir!N1275*logKir!N1275-SLir!N1275*logHir!N1275-SLir!N1275*logQir!N1275)</f>
        <v>0.2118914806515052</v>
      </c>
      <c r="O1275" s="2">
        <f>IF(logVir!O1275="","",logVir!O1275-SKir!O1275*logKir!O1275-SLir!O1275*logHir!O1275-SLir!O1275*logQir!O1275)</f>
        <v>0.3030176594778054</v>
      </c>
    </row>
    <row r="1276" spans="1:15" x14ac:dyDescent="0.55000000000000004">
      <c r="A1276" s="3">
        <v>42</v>
      </c>
      <c r="B1276" s="3">
        <v>2</v>
      </c>
      <c r="I1276" s="3">
        <v>42</v>
      </c>
      <c r="J1276" s="3">
        <v>2</v>
      </c>
      <c r="K1276" s="2">
        <f>IF(logVir!K1276="","",logVir!K1276-SKir!K1276*logKir!K1276-SLir!K1276*logHir!K1276-SLir!K1276*logQir!K1276)</f>
        <v>-0.23351280202330812</v>
      </c>
      <c r="L1276" s="2">
        <f>IF(logVir!L1276="","",logVir!L1276-SKir!L1276*logKir!L1276-SLir!L1276*logHir!L1276-SLir!L1276*logQir!L1276)</f>
        <v>-0.29864808890886418</v>
      </c>
      <c r="M1276" s="2">
        <f>IF(logVir!M1276="","",logVir!M1276-SKir!M1276*logKir!M1276-SLir!M1276*logHir!M1276-SLir!M1276*logQir!M1276)</f>
        <v>2.3459494716943276E-2</v>
      </c>
      <c r="N1276" s="2">
        <f>IF(logVir!N1276="","",logVir!N1276-SKir!N1276*logKir!N1276-SLir!N1276*logHir!N1276-SLir!N1276*logQir!N1276)</f>
        <v>5.7203309253684609E-2</v>
      </c>
      <c r="O1276" s="2">
        <f>IF(logVir!O1276="","",logVir!O1276-SKir!O1276*logKir!O1276-SLir!O1276*logHir!O1276-SLir!O1276*logQir!O1276)</f>
        <v>5.1391613147025908E-2</v>
      </c>
    </row>
    <row r="1277" spans="1:15" x14ac:dyDescent="0.55000000000000004">
      <c r="A1277" s="3">
        <v>42</v>
      </c>
      <c r="B1277" s="3">
        <v>3</v>
      </c>
      <c r="I1277" s="3">
        <v>42</v>
      </c>
      <c r="J1277" s="3">
        <v>3</v>
      </c>
      <c r="K1277" s="2">
        <f>IF(logVir!K1277="","",logVir!K1277-SKir!K1277*logKir!K1277-SLir!K1277*logHir!K1277-SLir!K1277*logQir!K1277)</f>
        <v>-0.4377367123111725</v>
      </c>
      <c r="L1277" s="2">
        <f>IF(logVir!L1277="","",logVir!L1277-SKir!L1277*logKir!L1277-SLir!L1277*logHir!L1277-SLir!L1277*logQir!L1277)</f>
        <v>-0.45532177058816542</v>
      </c>
      <c r="M1277" s="2">
        <f>IF(logVir!M1277="","",logVir!M1277-SKir!M1277*logKir!M1277-SLir!M1277*logHir!M1277-SLir!M1277*logQir!M1277)</f>
        <v>-0.3895029293257401</v>
      </c>
      <c r="N1277" s="2">
        <f>IF(logVir!N1277="","",logVir!N1277-SKir!N1277*logKir!N1277-SLir!N1277*logHir!N1277-SLir!N1277*logQir!N1277)</f>
        <v>-0.4569875317897884</v>
      </c>
      <c r="O1277" s="2">
        <f>IF(logVir!O1277="","",logVir!O1277-SKir!O1277*logKir!O1277-SLir!O1277*logHir!O1277-SLir!O1277*logQir!O1277)</f>
        <v>-0.33107465045795514</v>
      </c>
    </row>
    <row r="1278" spans="1:15" x14ac:dyDescent="0.55000000000000004">
      <c r="A1278" s="3">
        <v>42</v>
      </c>
      <c r="B1278" s="3">
        <v>4</v>
      </c>
      <c r="I1278" s="3">
        <v>42</v>
      </c>
      <c r="J1278" s="3">
        <v>4</v>
      </c>
      <c r="K1278" s="2">
        <f>IF(logVir!K1278="","",logVir!K1278-SKir!K1278*logKir!K1278-SLir!K1278*logHir!K1278-SLir!K1278*logQir!K1278)</f>
        <v>-0.45995857386026329</v>
      </c>
      <c r="L1278" s="2">
        <f>IF(logVir!L1278="","",logVir!L1278-SKir!L1278*logKir!L1278-SLir!L1278*logHir!L1278-SLir!L1278*logQir!L1278)</f>
        <v>-0.31346719042867421</v>
      </c>
      <c r="M1278" s="2">
        <f>IF(logVir!M1278="","",logVir!M1278-SKir!M1278*logKir!M1278-SLir!M1278*logHir!M1278-SLir!M1278*logQir!M1278)</f>
        <v>-0.20990578590033648</v>
      </c>
      <c r="N1278" s="2">
        <f>IF(logVir!N1278="","",logVir!N1278-SKir!N1278*logKir!N1278-SLir!N1278*logHir!N1278-SLir!N1278*logQir!N1278)</f>
        <v>-0.29781254634964482</v>
      </c>
      <c r="O1278" s="2">
        <f>IF(logVir!O1278="","",logVir!O1278-SKir!O1278*logKir!O1278-SLir!O1278*logHir!O1278-SLir!O1278*logQir!O1278)</f>
        <v>-0.27493040829375076</v>
      </c>
    </row>
    <row r="1279" spans="1:15" x14ac:dyDescent="0.55000000000000004">
      <c r="A1279" s="3">
        <v>42</v>
      </c>
      <c r="B1279" s="3">
        <v>5</v>
      </c>
      <c r="I1279" s="3">
        <v>42</v>
      </c>
      <c r="J1279" s="3">
        <v>5</v>
      </c>
      <c r="K1279" s="2">
        <f>IF(logVir!K1279="","",logVir!K1279-SKir!K1279*logKir!K1279-SLir!K1279*logHir!K1279-SLir!K1279*logQir!K1279)</f>
        <v>-1.4153190017119497</v>
      </c>
      <c r="L1279" s="2">
        <f>IF(logVir!L1279="","",logVir!L1279-SKir!L1279*logKir!L1279-SLir!L1279*logHir!L1279-SLir!L1279*logQir!L1279)</f>
        <v>-1.6598040195213337</v>
      </c>
      <c r="M1279" s="2">
        <f>IF(logVir!M1279="","",logVir!M1279-SKir!M1279*logKir!M1279-SLir!M1279*logHir!M1279-SLir!M1279*logQir!M1279)</f>
        <v>-2.7119938251960152</v>
      </c>
      <c r="N1279" s="2">
        <f>IF(logVir!N1279="","",logVir!N1279-SKir!N1279*logKir!N1279-SLir!N1279*logHir!N1279-SLir!N1279*logQir!N1279)</f>
        <v>-1.9846062283263972</v>
      </c>
      <c r="O1279" s="2">
        <f>IF(logVir!O1279="","",logVir!O1279-SKir!O1279*logKir!O1279-SLir!O1279*logHir!O1279-SLir!O1279*logQir!O1279)</f>
        <v>-1.0273059786692458</v>
      </c>
    </row>
    <row r="1280" spans="1:15" x14ac:dyDescent="0.55000000000000004">
      <c r="A1280" s="3">
        <v>42</v>
      </c>
      <c r="B1280" s="3">
        <v>6</v>
      </c>
      <c r="I1280" s="3">
        <v>42</v>
      </c>
      <c r="J1280" s="3">
        <v>6</v>
      </c>
      <c r="K1280" s="2">
        <f>IF(logVir!K1280="","",logVir!K1280-SKir!K1280*logKir!K1280-SLir!K1280*logHir!K1280-SLir!K1280*logQir!K1280)</f>
        <v>-0.89417584078361945</v>
      </c>
      <c r="L1280" s="2">
        <f>IF(logVir!L1280="","",logVir!L1280-SKir!L1280*logKir!L1280-SLir!L1280*logHir!L1280-SLir!L1280*logQir!L1280)</f>
        <v>-1.2844050488860734</v>
      </c>
      <c r="M1280" s="2">
        <f>IF(logVir!M1280="","",logVir!M1280-SKir!M1280*logKir!M1280-SLir!M1280*logHir!M1280-SLir!M1280*logQir!M1280)</f>
        <v>-1.0149374612694515</v>
      </c>
      <c r="N1280" s="2">
        <f>IF(logVir!N1280="","",logVir!N1280-SKir!N1280*logKir!N1280-SLir!N1280*logHir!N1280-SLir!N1280*logQir!N1280)</f>
        <v>-1.0623558213439757</v>
      </c>
      <c r="O1280" s="2">
        <f>IF(logVir!O1280="","",logVir!O1280-SKir!O1280*logKir!O1280-SLir!O1280*logHir!O1280-SLir!O1280*logQir!O1280)</f>
        <v>-0.8442289792360993</v>
      </c>
    </row>
    <row r="1281" spans="1:15" x14ac:dyDescent="0.55000000000000004">
      <c r="A1281" s="3">
        <v>42</v>
      </c>
      <c r="B1281" s="3">
        <v>7</v>
      </c>
      <c r="I1281" s="3">
        <v>42</v>
      </c>
      <c r="J1281" s="3">
        <v>7</v>
      </c>
      <c r="K1281" s="2">
        <f>IF(logVir!K1281="","",logVir!K1281-SKir!K1281*logKir!K1281-SLir!K1281*logHir!K1281-SLir!K1281*logQir!K1281)</f>
        <v>-0.68778528329115529</v>
      </c>
      <c r="L1281" s="2">
        <f>IF(logVir!L1281="","",logVir!L1281-SKir!L1281*logKir!L1281-SLir!L1281*logHir!L1281-SLir!L1281*logQir!L1281)</f>
        <v>-0.75746234619142816</v>
      </c>
      <c r="M1281" s="2">
        <f>IF(logVir!M1281="","",logVir!M1281-SKir!M1281*logKir!M1281-SLir!M1281*logHir!M1281-SLir!M1281*logQir!M1281)</f>
        <v>-0.53681647884712314</v>
      </c>
      <c r="N1281" s="2">
        <f>IF(logVir!N1281="","",logVir!N1281-SKir!N1281*logKir!N1281-SLir!N1281*logHir!N1281-SLir!N1281*logQir!N1281)</f>
        <v>-0.63490404352581553</v>
      </c>
      <c r="O1281" s="2">
        <f>IF(logVir!O1281="","",logVir!O1281-SKir!O1281*logKir!O1281-SLir!O1281*logHir!O1281-SLir!O1281*logQir!O1281)</f>
        <v>-0.59430739718131143</v>
      </c>
    </row>
    <row r="1282" spans="1:15" x14ac:dyDescent="0.55000000000000004">
      <c r="A1282" s="3">
        <v>42</v>
      </c>
      <c r="B1282" s="3">
        <v>8</v>
      </c>
      <c r="I1282" s="3">
        <v>42</v>
      </c>
      <c r="J1282" s="3">
        <v>8</v>
      </c>
      <c r="K1282" s="2">
        <f>IF(logVir!K1282="","",logVir!K1282-SKir!K1282*logKir!K1282-SLir!K1282*logHir!K1282-SLir!K1282*logQir!K1282)</f>
        <v>-1.1244152373273142</v>
      </c>
      <c r="L1282" s="2">
        <f>IF(logVir!L1282="","",logVir!L1282-SKir!L1282*logKir!L1282-SLir!L1282*logHir!L1282-SLir!L1282*logQir!L1282)</f>
        <v>-0.83361426293048213</v>
      </c>
      <c r="M1282" s="2">
        <f>IF(logVir!M1282="","",logVir!M1282-SKir!M1282*logKir!M1282-SLir!M1282*logHir!M1282-SLir!M1282*logQir!M1282)</f>
        <v>-0.76339461027153999</v>
      </c>
      <c r="N1282" s="2">
        <f>IF(logVir!N1282="","",logVir!N1282-SKir!N1282*logKir!N1282-SLir!N1282*logHir!N1282-SLir!N1282*logQir!N1282)</f>
        <v>-0.95464808665600032</v>
      </c>
      <c r="O1282" s="2">
        <f>IF(logVir!O1282="","",logVir!O1282-SKir!O1282*logKir!O1282-SLir!O1282*logHir!O1282-SLir!O1282*logQir!O1282)</f>
        <v>-0.46987184454760006</v>
      </c>
    </row>
    <row r="1283" spans="1:15" x14ac:dyDescent="0.55000000000000004">
      <c r="A1283" s="3">
        <v>42</v>
      </c>
      <c r="B1283" s="3">
        <v>9</v>
      </c>
      <c r="I1283" s="3">
        <v>42</v>
      </c>
      <c r="J1283" s="3">
        <v>9</v>
      </c>
      <c r="K1283" s="2">
        <f>IF(logVir!K1283="","",logVir!K1283-SKir!K1283*logKir!K1283-SLir!K1283*logHir!K1283-SLir!K1283*logQir!K1283)</f>
        <v>-0.28328110979529436</v>
      </c>
      <c r="L1283" s="2">
        <f>IF(logVir!L1283="","",logVir!L1283-SKir!L1283*logKir!L1283-SLir!L1283*logHir!L1283-SLir!L1283*logQir!L1283)</f>
        <v>-0.1648922360035816</v>
      </c>
      <c r="M1283" s="2">
        <f>IF(logVir!M1283="","",logVir!M1283-SKir!M1283*logKir!M1283-SLir!M1283*logHir!M1283-SLir!M1283*logQir!M1283)</f>
        <v>-0.12506663246100508</v>
      </c>
      <c r="N1283" s="2">
        <f>IF(logVir!N1283="","",logVir!N1283-SKir!N1283*logKir!N1283-SLir!N1283*logHir!N1283-SLir!N1283*logQir!N1283)</f>
        <v>-0.19712371281192131</v>
      </c>
      <c r="O1283" s="2">
        <f>IF(logVir!O1283="","",logVir!O1283-SKir!O1283*logKir!O1283-SLir!O1283*logHir!O1283-SLir!O1283*logQir!O1283)</f>
        <v>-0.30440400740470497</v>
      </c>
    </row>
    <row r="1284" spans="1:15" x14ac:dyDescent="0.55000000000000004">
      <c r="A1284" s="3">
        <v>42</v>
      </c>
      <c r="B1284" s="3">
        <v>10</v>
      </c>
      <c r="I1284" s="3">
        <v>42</v>
      </c>
      <c r="J1284" s="3">
        <v>10</v>
      </c>
      <c r="K1284" s="2">
        <f>IF(logVir!K1284="","",logVir!K1284-SKir!K1284*logKir!K1284-SLir!K1284*logHir!K1284-SLir!K1284*logQir!K1284)</f>
        <v>0.4618547966233385</v>
      </c>
      <c r="L1284" s="2">
        <f>IF(logVir!L1284="","",logVir!L1284-SKir!L1284*logKir!L1284-SLir!L1284*logHir!L1284-SLir!L1284*logQir!L1284)</f>
        <v>0.41215020417292941</v>
      </c>
      <c r="M1284" s="2">
        <f>IF(logVir!M1284="","",logVir!M1284-SKir!M1284*logKir!M1284-SLir!M1284*logHir!M1284-SLir!M1284*logQir!M1284)</f>
        <v>0.87727814096837697</v>
      </c>
      <c r="N1284" s="2">
        <f>IF(logVir!N1284="","",logVir!N1284-SKir!N1284*logKir!N1284-SLir!N1284*logHir!N1284-SLir!N1284*logQir!N1284)</f>
        <v>0.81679422161176074</v>
      </c>
      <c r="O1284" s="2">
        <f>IF(logVir!O1284="","",logVir!O1284-SKir!O1284*logKir!O1284-SLir!O1284*logHir!O1284-SLir!O1284*logQir!O1284)</f>
        <v>0.42349081646601133</v>
      </c>
    </row>
    <row r="1285" spans="1:15" x14ac:dyDescent="0.55000000000000004">
      <c r="A1285" s="3">
        <v>42</v>
      </c>
      <c r="B1285" s="3">
        <v>11</v>
      </c>
      <c r="I1285" s="3">
        <v>42</v>
      </c>
      <c r="J1285" s="3">
        <v>11</v>
      </c>
      <c r="K1285" s="2">
        <f>IF(logVir!K1285="","",logVir!K1285-SKir!K1285*logKir!K1285-SLir!K1285*logHir!K1285-SLir!K1285*logQir!K1285)</f>
        <v>0.64991954119616357</v>
      </c>
      <c r="L1285" s="2">
        <f>IF(logVir!L1285="","",logVir!L1285-SKir!L1285*logKir!L1285-SLir!L1285*logHir!L1285-SLir!L1285*logQir!L1285)</f>
        <v>0.92005518981113199</v>
      </c>
      <c r="M1285" s="2">
        <f>IF(logVir!M1285="","",logVir!M1285-SKir!M1285*logKir!M1285-SLir!M1285*logHir!M1285-SLir!M1285*logQir!M1285)</f>
        <v>0.96488352556411539</v>
      </c>
      <c r="N1285" s="2">
        <f>IF(logVir!N1285="","",logVir!N1285-SKir!N1285*logKir!N1285-SLir!N1285*logHir!N1285-SLir!N1285*logQir!N1285)</f>
        <v>0.9153920037790827</v>
      </c>
      <c r="O1285" s="2">
        <f>IF(logVir!O1285="","",logVir!O1285-SKir!O1285*logKir!O1285-SLir!O1285*logHir!O1285-SLir!O1285*logQir!O1285)</f>
        <v>0.5027957782988689</v>
      </c>
    </row>
    <row r="1286" spans="1:15" x14ac:dyDescent="0.55000000000000004">
      <c r="A1286" s="3">
        <v>42</v>
      </c>
      <c r="B1286" s="3">
        <v>12</v>
      </c>
      <c r="I1286" s="3">
        <v>42</v>
      </c>
      <c r="J1286" s="3">
        <v>12</v>
      </c>
      <c r="K1286" s="2">
        <f>IF(logVir!K1286="","",logVir!K1286-SKir!K1286*logKir!K1286-SLir!K1286*logHir!K1286-SLir!K1286*logQir!K1286)</f>
        <v>-7.4823950507788964E-2</v>
      </c>
      <c r="L1286" s="2">
        <f>IF(logVir!L1286="","",logVir!L1286-SKir!L1286*logKir!L1286-SLir!L1286*logHir!L1286-SLir!L1286*logQir!L1286)</f>
        <v>-0.83517735792960046</v>
      </c>
      <c r="M1286" s="2">
        <f>IF(logVir!M1286="","",logVir!M1286-SKir!M1286*logKir!M1286-SLir!M1286*logHir!M1286-SLir!M1286*logQir!M1286)</f>
        <v>-0.66116126716914203</v>
      </c>
      <c r="N1286" s="2">
        <f>IF(logVir!N1286="","",logVir!N1286-SKir!N1286*logKir!N1286-SLir!N1286*logHir!N1286-SLir!N1286*logQir!N1286)</f>
        <v>-0.61446433435210546</v>
      </c>
      <c r="O1286" s="2">
        <f>IF(logVir!O1286="","",logVir!O1286-SKir!O1286*logKir!O1286-SLir!O1286*logHir!O1286-SLir!O1286*logQir!O1286)</f>
        <v>-0.43896704435495132</v>
      </c>
    </row>
    <row r="1287" spans="1:15" x14ac:dyDescent="0.55000000000000004">
      <c r="A1287" s="3">
        <v>42</v>
      </c>
      <c r="B1287" s="3">
        <v>13</v>
      </c>
      <c r="I1287" s="3">
        <v>42</v>
      </c>
      <c r="J1287" s="3">
        <v>13</v>
      </c>
      <c r="K1287" s="2">
        <f>IF(logVir!K1287="","",logVir!K1287-SKir!K1287*logKir!K1287-SLir!K1287*logHir!K1287-SLir!K1287*logQir!K1287)</f>
        <v>-1.2285653748222822</v>
      </c>
      <c r="L1287" s="2" t="str">
        <f>IF(logVir!L1287="","",logVir!L1287-SKir!L1287*logKir!L1287-SLir!L1287*logHir!L1287-SLir!L1287*logQir!L1287)</f>
        <v/>
      </c>
      <c r="M1287" s="2">
        <f>IF(logVir!M1287="","",logVir!M1287-SKir!M1287*logKir!M1287-SLir!M1287*logHir!M1287-SLir!M1287*logQir!M1287)</f>
        <v>-0.37927592907571561</v>
      </c>
      <c r="N1287" s="2">
        <f>IF(logVir!N1287="","",logVir!N1287-SKir!N1287*logKir!N1287-SLir!N1287*logHir!N1287-SLir!N1287*logQir!N1287)</f>
        <v>3.0306494914450949E-2</v>
      </c>
      <c r="O1287" s="2">
        <f>IF(logVir!O1287="","",logVir!O1287-SKir!O1287*logKir!O1287-SLir!O1287*logHir!O1287-SLir!O1287*logQir!O1287)</f>
        <v>-0.55458252381204309</v>
      </c>
    </row>
    <row r="1288" spans="1:15" x14ac:dyDescent="0.55000000000000004">
      <c r="A1288" s="3">
        <v>42</v>
      </c>
      <c r="B1288" s="3">
        <v>14</v>
      </c>
      <c r="I1288" s="3">
        <v>42</v>
      </c>
      <c r="J1288" s="3">
        <v>14</v>
      </c>
      <c r="K1288" s="2">
        <f>IF(logVir!K1288="","",logVir!K1288-SKir!K1288*logKir!K1288-SLir!K1288*logHir!K1288-SLir!K1288*logQir!K1288)</f>
        <v>0.24928396001702988</v>
      </c>
      <c r="L1288" s="2">
        <f>IF(logVir!L1288="","",logVir!L1288-SKir!L1288*logKir!L1288-SLir!L1288*logHir!L1288-SLir!L1288*logQir!L1288)</f>
        <v>-0.37922914429713428</v>
      </c>
      <c r="M1288" s="2">
        <f>IF(logVir!M1288="","",logVir!M1288-SKir!M1288*logKir!M1288-SLir!M1288*logHir!M1288-SLir!M1288*logQir!M1288)</f>
        <v>-0.48952522840252105</v>
      </c>
      <c r="N1288" s="2">
        <f>IF(logVir!N1288="","",logVir!N1288-SKir!N1288*logKir!N1288-SLir!N1288*logHir!N1288-SLir!N1288*logQir!N1288)</f>
        <v>-0.39703527852548548</v>
      </c>
      <c r="O1288" s="2">
        <f>IF(logVir!O1288="","",logVir!O1288-SKir!O1288*logKir!O1288-SLir!O1288*logHir!O1288-SLir!O1288*logQir!O1288)</f>
        <v>-0.32285690760060021</v>
      </c>
    </row>
    <row r="1289" spans="1:15" x14ac:dyDescent="0.55000000000000004">
      <c r="A1289" s="3">
        <v>42</v>
      </c>
      <c r="B1289" s="3">
        <v>15</v>
      </c>
      <c r="I1289" s="3">
        <v>42</v>
      </c>
      <c r="J1289" s="3">
        <v>15</v>
      </c>
      <c r="K1289" s="2">
        <f>IF(logVir!K1289="","",logVir!K1289-SKir!K1289*logKir!K1289-SLir!K1289*logHir!K1289-SLir!K1289*logQir!K1289)</f>
        <v>-0.40307273125065191</v>
      </c>
      <c r="L1289" s="2">
        <f>IF(logVir!L1289="","",logVir!L1289-SKir!L1289*logKir!L1289-SLir!L1289*logHir!L1289-SLir!L1289*logQir!L1289)</f>
        <v>-0.53586961923768117</v>
      </c>
      <c r="M1289" s="2">
        <f>IF(logVir!M1289="","",logVir!M1289-SKir!M1289*logKir!M1289-SLir!M1289*logHir!M1289-SLir!M1289*logQir!M1289)</f>
        <v>-0.38451220728357283</v>
      </c>
      <c r="N1289" s="2">
        <f>IF(logVir!N1289="","",logVir!N1289-SKir!N1289*logKir!N1289-SLir!N1289*logHir!N1289-SLir!N1289*logQir!N1289)</f>
        <v>-0.4386042764105117</v>
      </c>
      <c r="O1289" s="2">
        <f>IF(logVir!O1289="","",logVir!O1289-SKir!O1289*logKir!O1289-SLir!O1289*logHir!O1289-SLir!O1289*logQir!O1289)</f>
        <v>-0.56463539196694557</v>
      </c>
    </row>
    <row r="1290" spans="1:15" x14ac:dyDescent="0.55000000000000004">
      <c r="A1290" s="3">
        <v>42</v>
      </c>
      <c r="B1290" s="3">
        <v>16</v>
      </c>
      <c r="I1290" s="3">
        <v>42</v>
      </c>
      <c r="J1290" s="3">
        <v>16</v>
      </c>
      <c r="K1290" s="2">
        <f>IF(logVir!K1290="","",logVir!K1290-SKir!K1290*logKir!K1290-SLir!K1290*logHir!K1290-SLir!K1290*logQir!K1290)</f>
        <v>-0.48352282344567554</v>
      </c>
      <c r="L1290" s="2">
        <f>IF(logVir!L1290="","",logVir!L1290-SKir!L1290*logKir!L1290-SLir!L1290*logHir!L1290-SLir!L1290*logQir!L1290)</f>
        <v>-0.16521284108859108</v>
      </c>
      <c r="M1290" s="2">
        <f>IF(logVir!M1290="","",logVir!M1290-SKir!M1290*logKir!M1290-SLir!M1290*logHir!M1290-SLir!M1290*logQir!M1290)</f>
        <v>-0.43533327559380675</v>
      </c>
      <c r="N1290" s="2">
        <f>IF(logVir!N1290="","",logVir!N1290-SKir!N1290*logKir!N1290-SLir!N1290*logHir!N1290-SLir!N1290*logQir!N1290)</f>
        <v>-0.47764142669371279</v>
      </c>
      <c r="O1290" s="2">
        <f>IF(logVir!O1290="","",logVir!O1290-SKir!O1290*logKir!O1290-SLir!O1290*logHir!O1290-SLir!O1290*logQir!O1290)</f>
        <v>-0.35533994942255642</v>
      </c>
    </row>
    <row r="1291" spans="1:15" x14ac:dyDescent="0.55000000000000004">
      <c r="A1291" s="3">
        <v>42</v>
      </c>
      <c r="B1291" s="3">
        <v>17</v>
      </c>
      <c r="I1291" s="3">
        <v>42</v>
      </c>
      <c r="J1291" s="3">
        <v>17</v>
      </c>
      <c r="K1291" s="2">
        <f>IF(logVir!K1291="","",logVir!K1291-SKir!K1291*logKir!K1291-SLir!K1291*logHir!K1291-SLir!K1291*logQir!K1291)</f>
        <v>-0.40487445594747784</v>
      </c>
      <c r="L1291" s="2">
        <f>IF(logVir!L1291="","",logVir!L1291-SKir!L1291*logKir!L1291-SLir!L1291*logHir!L1291-SLir!L1291*logQir!L1291)</f>
        <v>-0.16160823093405932</v>
      </c>
      <c r="M1291" s="2">
        <f>IF(logVir!M1291="","",logVir!M1291-SKir!M1291*logKir!M1291-SLir!M1291*logHir!M1291-SLir!M1291*logQir!M1291)</f>
        <v>7.8022993947832575E-2</v>
      </c>
      <c r="N1291" s="2">
        <f>IF(logVir!N1291="","",logVir!N1291-SKir!N1291*logKir!N1291-SLir!N1291*logHir!N1291-SLir!N1291*logQir!N1291)</f>
        <v>-5.4177478336872496E-2</v>
      </c>
      <c r="O1291" s="2">
        <f>IF(logVir!O1291="","",logVir!O1291-SKir!O1291*logKir!O1291-SLir!O1291*logHir!O1291-SLir!O1291*logQir!O1291)</f>
        <v>4.0714972020201683E-4</v>
      </c>
    </row>
    <row r="1292" spans="1:15" x14ac:dyDescent="0.55000000000000004">
      <c r="A1292" s="3">
        <v>42</v>
      </c>
      <c r="B1292" s="3">
        <v>18</v>
      </c>
      <c r="I1292" s="3">
        <v>42</v>
      </c>
      <c r="J1292" s="3">
        <v>18</v>
      </c>
      <c r="K1292" s="2">
        <f>IF(logVir!K1292="","",logVir!K1292-SKir!K1292*logKir!K1292-SLir!K1292*logHir!K1292-SLir!K1292*logQir!K1292)</f>
        <v>-0.19410502981843938</v>
      </c>
      <c r="L1292" s="2">
        <f>IF(logVir!L1292="","",logVir!L1292-SKir!L1292*logKir!L1292-SLir!L1292*logHir!L1292-SLir!L1292*logQir!L1292)</f>
        <v>-0.15087117250106027</v>
      </c>
      <c r="M1292" s="2">
        <f>IF(logVir!M1292="","",logVir!M1292-SKir!M1292*logKir!M1292-SLir!M1292*logHir!M1292-SLir!M1292*logQir!M1292)</f>
        <v>-0.24008249760914543</v>
      </c>
      <c r="N1292" s="2">
        <f>IF(logVir!N1292="","",logVir!N1292-SKir!N1292*logKir!N1292-SLir!N1292*logHir!N1292-SLir!N1292*logQir!N1292)</f>
        <v>-3.3639947824986867E-2</v>
      </c>
      <c r="O1292" s="2">
        <f>IF(logVir!O1292="","",logVir!O1292-SKir!O1292*logKir!O1292-SLir!O1292*logHir!O1292-SLir!O1292*logQir!O1292)</f>
        <v>-0.1029451300535453</v>
      </c>
    </row>
    <row r="1293" spans="1:15" x14ac:dyDescent="0.55000000000000004">
      <c r="A1293" s="3">
        <v>42</v>
      </c>
      <c r="B1293" s="3">
        <v>19</v>
      </c>
      <c r="I1293" s="3">
        <v>42</v>
      </c>
      <c r="J1293" s="3">
        <v>19</v>
      </c>
      <c r="K1293" s="2">
        <f>IF(logVir!K1293="","",logVir!K1293-SKir!K1293*logKir!K1293-SLir!K1293*logHir!K1293-SLir!K1293*logQir!K1293)</f>
        <v>-0.29110475258028656</v>
      </c>
      <c r="L1293" s="2">
        <f>IF(logVir!L1293="","",logVir!L1293-SKir!L1293*logKir!L1293-SLir!L1293*logHir!L1293-SLir!L1293*logQir!L1293)</f>
        <v>-0.30982766872063644</v>
      </c>
      <c r="M1293" s="2">
        <f>IF(logVir!M1293="","",logVir!M1293-SKir!M1293*logKir!M1293-SLir!M1293*logHir!M1293-SLir!M1293*logQir!M1293)</f>
        <v>-0.2530727644047438</v>
      </c>
      <c r="N1293" s="2">
        <f>IF(logVir!N1293="","",logVir!N1293-SKir!N1293*logKir!N1293-SLir!N1293*logHir!N1293-SLir!N1293*logQir!N1293)</f>
        <v>-0.14408932481806405</v>
      </c>
      <c r="O1293" s="2">
        <f>IF(logVir!O1293="","",logVir!O1293-SKir!O1293*logKir!O1293-SLir!O1293*logHir!O1293-SLir!O1293*logQir!O1293)</f>
        <v>-0.36587687046363793</v>
      </c>
    </row>
    <row r="1294" spans="1:15" x14ac:dyDescent="0.55000000000000004">
      <c r="A1294" s="3">
        <v>42</v>
      </c>
      <c r="B1294" s="3">
        <v>20</v>
      </c>
      <c r="I1294" s="3">
        <v>42</v>
      </c>
      <c r="J1294" s="3">
        <v>20</v>
      </c>
      <c r="K1294" s="2">
        <f>IF(logVir!K1294="","",logVir!K1294-SKir!K1294*logKir!K1294-SLir!K1294*logHir!K1294-SLir!K1294*logQir!K1294)</f>
        <v>-8.9811176391734832E-2</v>
      </c>
      <c r="L1294" s="2">
        <f>IF(logVir!L1294="","",logVir!L1294-SKir!L1294*logKir!L1294-SLir!L1294*logHir!L1294-SLir!L1294*logQir!L1294)</f>
        <v>-0.11465399647997895</v>
      </c>
      <c r="M1294" s="2">
        <f>IF(logVir!M1294="","",logVir!M1294-SKir!M1294*logKir!M1294-SLir!M1294*logHir!M1294-SLir!M1294*logQir!M1294)</f>
        <v>-1.2902665133069265E-3</v>
      </c>
      <c r="N1294" s="2">
        <f>IF(logVir!N1294="","",logVir!N1294-SKir!N1294*logKir!N1294-SLir!N1294*logHir!N1294-SLir!N1294*logQir!N1294)</f>
        <v>4.1646253009926582E-2</v>
      </c>
      <c r="O1294" s="2">
        <f>IF(logVir!O1294="","",logVir!O1294-SKir!O1294*logKir!O1294-SLir!O1294*logHir!O1294-SLir!O1294*logQir!O1294)</f>
        <v>-9.9099944673312249E-2</v>
      </c>
    </row>
    <row r="1295" spans="1:15" x14ac:dyDescent="0.55000000000000004">
      <c r="A1295" s="3">
        <v>42</v>
      </c>
      <c r="B1295" s="3">
        <v>21</v>
      </c>
      <c r="I1295" s="3">
        <v>42</v>
      </c>
      <c r="J1295" s="3">
        <v>21</v>
      </c>
      <c r="K1295" s="2">
        <f>IF(logVir!K1295="","",logVir!K1295-SKir!K1295*logKir!K1295-SLir!K1295*logHir!K1295-SLir!K1295*logQir!K1295)</f>
        <v>-0.2666788539215762</v>
      </c>
      <c r="L1295" s="2">
        <f>IF(logVir!L1295="","",logVir!L1295-SKir!L1295*logKir!L1295-SLir!L1295*logHir!L1295-SLir!L1295*logQir!L1295)</f>
        <v>-0.33383011403307988</v>
      </c>
      <c r="M1295" s="2">
        <f>IF(logVir!M1295="","",logVir!M1295-SKir!M1295*logKir!M1295-SLir!M1295*logHir!M1295-SLir!M1295*logQir!M1295)</f>
        <v>-0.35332973940359741</v>
      </c>
      <c r="N1295" s="2">
        <f>IF(logVir!N1295="","",logVir!N1295-SKir!N1295*logKir!N1295-SLir!N1295*logHir!N1295-SLir!N1295*logQir!N1295)</f>
        <v>-0.43152206968887885</v>
      </c>
      <c r="O1295" s="2">
        <f>IF(logVir!O1295="","",logVir!O1295-SKir!O1295*logKir!O1295-SLir!O1295*logHir!O1295-SLir!O1295*logQir!O1295)</f>
        <v>-0.42557236021185524</v>
      </c>
    </row>
    <row r="1296" spans="1:15" x14ac:dyDescent="0.55000000000000004">
      <c r="A1296" s="3">
        <v>42</v>
      </c>
      <c r="B1296" s="3">
        <v>22</v>
      </c>
      <c r="I1296" s="3">
        <v>42</v>
      </c>
      <c r="J1296" s="3">
        <v>22</v>
      </c>
      <c r="K1296" s="2">
        <f>IF(logVir!K1296="","",logVir!K1296-SKir!K1296*logKir!K1296-SLir!K1296*logHir!K1296-SLir!K1296*logQir!K1296)</f>
        <v>-0.20003657675541212</v>
      </c>
      <c r="L1296" s="2">
        <f>IF(logVir!L1296="","",logVir!L1296-SKir!L1296*logKir!L1296-SLir!L1296*logHir!L1296-SLir!L1296*logQir!L1296)</f>
        <v>-0.41324288201767889</v>
      </c>
      <c r="M1296" s="2">
        <f>IF(logVir!M1296="","",logVir!M1296-SKir!M1296*logKir!M1296-SLir!M1296*logHir!M1296-SLir!M1296*logQir!M1296)</f>
        <v>-0.23368387686748351</v>
      </c>
      <c r="N1296" s="2">
        <f>IF(logVir!N1296="","",logVir!N1296-SKir!N1296*logKir!N1296-SLir!N1296*logHir!N1296-SLir!N1296*logQir!N1296)</f>
        <v>-0.2815804564309583</v>
      </c>
      <c r="O1296" s="2">
        <f>IF(logVir!O1296="","",logVir!O1296-SKir!O1296*logKir!O1296-SLir!O1296*logHir!O1296-SLir!O1296*logQir!O1296)</f>
        <v>-9.8661332012995623E-2</v>
      </c>
    </row>
    <row r="1297" spans="1:15" x14ac:dyDescent="0.55000000000000004">
      <c r="A1297" s="3">
        <v>42</v>
      </c>
      <c r="B1297" s="3">
        <v>23</v>
      </c>
      <c r="I1297" s="3">
        <v>42</v>
      </c>
      <c r="J1297" s="3">
        <v>23</v>
      </c>
      <c r="K1297" s="2">
        <f>IF(logVir!K1297="","",logVir!K1297-SKir!K1297*logKir!K1297-SLir!K1297*logHir!K1297-SLir!K1297*logQir!K1297)</f>
        <v>-6.317247678589577E-2</v>
      </c>
      <c r="L1297" s="2">
        <f>IF(logVir!L1297="","",logVir!L1297-SKir!L1297*logKir!L1297-SLir!L1297*logHir!L1297-SLir!L1297*logQir!L1297)</f>
        <v>-0.11887371233486602</v>
      </c>
      <c r="M1297" s="2">
        <f>IF(logVir!M1297="","",logVir!M1297-SKir!M1297*logKir!M1297-SLir!M1297*logHir!M1297-SLir!M1297*logQir!M1297)</f>
        <v>-4.4900679960729759E-2</v>
      </c>
      <c r="N1297" s="2">
        <f>IF(logVir!N1297="","",logVir!N1297-SKir!N1297*logKir!N1297-SLir!N1297*logHir!N1297-SLir!N1297*logQir!N1297)</f>
        <v>-8.8296701369060954E-4</v>
      </c>
      <c r="O1297" s="2">
        <f>IF(logVir!O1297="","",logVir!O1297-SKir!O1297*logKir!O1297-SLir!O1297*logHir!O1297-SLir!O1297*logQir!O1297)</f>
        <v>-2.9082766664702317E-2</v>
      </c>
    </row>
    <row r="1298" spans="1:15" x14ac:dyDescent="0.55000000000000004">
      <c r="A1298" s="3">
        <v>42</v>
      </c>
      <c r="B1298" s="3">
        <v>24</v>
      </c>
      <c r="I1298" s="3">
        <v>42</v>
      </c>
      <c r="J1298" s="3">
        <v>24</v>
      </c>
      <c r="K1298" s="2">
        <f>IF(logVir!K1298="","",logVir!K1298-SKir!K1298*logKir!K1298-SLir!K1298*logHir!K1298-SLir!K1298*logQir!K1298)</f>
        <v>-0.18988637959945776</v>
      </c>
      <c r="L1298" s="2">
        <f>IF(logVir!L1298="","",logVir!L1298-SKir!L1298*logKir!L1298-SLir!L1298*logHir!L1298-SLir!L1298*logQir!L1298)</f>
        <v>-0.45671971161089997</v>
      </c>
      <c r="M1298" s="2">
        <f>IF(logVir!M1298="","",logVir!M1298-SKir!M1298*logKir!M1298-SLir!M1298*logHir!M1298-SLir!M1298*logQir!M1298)</f>
        <v>-3.2005362549632946E-2</v>
      </c>
      <c r="N1298" s="2">
        <f>IF(logVir!N1298="","",logVir!N1298-SKir!N1298*logKir!N1298-SLir!N1298*logHir!N1298-SLir!N1298*logQir!N1298)</f>
        <v>3.9478264768990898E-2</v>
      </c>
      <c r="O1298" s="2">
        <f>IF(logVir!O1298="","",logVir!O1298-SKir!O1298*logKir!O1298-SLir!O1298*logHir!O1298-SLir!O1298*logQir!O1298)</f>
        <v>5.3858539753577225E-2</v>
      </c>
    </row>
    <row r="1299" spans="1:15" x14ac:dyDescent="0.55000000000000004">
      <c r="A1299" s="3">
        <v>42</v>
      </c>
      <c r="B1299" s="3">
        <v>25</v>
      </c>
      <c r="I1299" s="3">
        <v>42</v>
      </c>
      <c r="J1299" s="3">
        <v>25</v>
      </c>
      <c r="K1299" s="2">
        <f>IF(logVir!K1299="","",logVir!K1299-SKir!K1299*logKir!K1299-SLir!K1299*logHir!K1299-SLir!K1299*logQir!K1299)</f>
        <v>-0.31634794633573882</v>
      </c>
      <c r="L1299" s="2">
        <f>IF(logVir!L1299="","",logVir!L1299-SKir!L1299*logKir!L1299-SLir!L1299*logHir!L1299-SLir!L1299*logQir!L1299)</f>
        <v>-0.30102484245888567</v>
      </c>
      <c r="M1299" s="2">
        <f>IF(logVir!M1299="","",logVir!M1299-SKir!M1299*logKir!M1299-SLir!M1299*logHir!M1299-SLir!M1299*logQir!M1299)</f>
        <v>-0.28584956347225554</v>
      </c>
      <c r="N1299" s="2">
        <f>IF(logVir!N1299="","",logVir!N1299-SKir!N1299*logKir!N1299-SLir!N1299*logHir!N1299-SLir!N1299*logQir!N1299)</f>
        <v>-0.39301786043866455</v>
      </c>
      <c r="O1299" s="2">
        <f>IF(logVir!O1299="","",logVir!O1299-SKir!O1299*logKir!O1299-SLir!O1299*logHir!O1299-SLir!O1299*logQir!O1299)</f>
        <v>-0.49560245510738504</v>
      </c>
    </row>
    <row r="1300" spans="1:15" x14ac:dyDescent="0.55000000000000004">
      <c r="A1300" s="3">
        <v>42</v>
      </c>
      <c r="B1300" s="3">
        <v>26</v>
      </c>
      <c r="I1300" s="3">
        <v>42</v>
      </c>
      <c r="J1300" s="3">
        <v>26</v>
      </c>
      <c r="K1300" s="2">
        <f>IF(logVir!K1300="","",logVir!K1300-SKir!K1300*logKir!K1300-SLir!K1300*logHir!K1300-SLir!K1300*logQir!K1300)</f>
        <v>-0.17476135900996506</v>
      </c>
      <c r="L1300" s="2">
        <f>IF(logVir!L1300="","",logVir!L1300-SKir!L1300*logKir!L1300-SLir!L1300*logHir!L1300-SLir!L1300*logQir!L1300)</f>
        <v>-9.8747350828520028E-2</v>
      </c>
      <c r="M1300" s="2">
        <f>IF(logVir!M1300="","",logVir!M1300-SKir!M1300*logKir!M1300-SLir!M1300*logHir!M1300-SLir!M1300*logQir!M1300)</f>
        <v>-0.15089542984240784</v>
      </c>
      <c r="N1300" s="2">
        <f>IF(logVir!N1300="","",logVir!N1300-SKir!N1300*logKir!N1300-SLir!N1300*logHir!N1300-SLir!N1300*logQir!N1300)</f>
        <v>-0.19485699099250203</v>
      </c>
      <c r="O1300" s="2">
        <f>IF(logVir!O1300="","",logVir!O1300-SKir!O1300*logKir!O1300-SLir!O1300*logHir!O1300-SLir!O1300*logQir!O1300)</f>
        <v>-9.9246421316778966E-2</v>
      </c>
    </row>
    <row r="1301" spans="1:15" x14ac:dyDescent="0.55000000000000004">
      <c r="A1301" s="3">
        <v>42</v>
      </c>
      <c r="B1301" s="3">
        <v>27</v>
      </c>
      <c r="I1301" s="3">
        <v>42</v>
      </c>
      <c r="J1301" s="3">
        <v>27</v>
      </c>
      <c r="K1301" s="2">
        <f>IF(logVir!K1301="","",logVir!K1301-SKir!K1301*logKir!K1301-SLir!K1301*logHir!K1301-SLir!K1301*logQir!K1301)</f>
        <v>-0.16732472844764049</v>
      </c>
      <c r="L1301" s="2">
        <f>IF(logVir!L1301="","",logVir!L1301-SKir!L1301*logKir!L1301-SLir!L1301*logHir!L1301-SLir!L1301*logQir!L1301)</f>
        <v>-0.24926385850015637</v>
      </c>
      <c r="M1301" s="2">
        <f>IF(logVir!M1301="","",logVir!M1301-SKir!M1301*logKir!M1301-SLir!M1301*logHir!M1301-SLir!M1301*logQir!M1301)</f>
        <v>-0.19953057766121648</v>
      </c>
      <c r="N1301" s="2">
        <f>IF(logVir!N1301="","",logVir!N1301-SKir!N1301*logKir!N1301-SLir!N1301*logHir!N1301-SLir!N1301*logQir!N1301)</f>
        <v>-0.16610024733308276</v>
      </c>
      <c r="O1301" s="2">
        <f>IF(logVir!O1301="","",logVir!O1301-SKir!O1301*logKir!O1301-SLir!O1301*logHir!O1301-SLir!O1301*logQir!O1301)</f>
        <v>-0.10266637734810463</v>
      </c>
    </row>
    <row r="1302" spans="1:15" x14ac:dyDescent="0.55000000000000004">
      <c r="A1302" s="3">
        <v>42</v>
      </c>
      <c r="B1302" s="3">
        <v>28</v>
      </c>
      <c r="I1302" s="3">
        <v>42</v>
      </c>
      <c r="J1302" s="3">
        <v>28</v>
      </c>
      <c r="K1302" s="2">
        <f>IF(logVir!K1302="","",logVir!K1302-SKir!K1302*logKir!K1302-SLir!K1302*logHir!K1302-SLir!K1302*logQir!K1302)</f>
        <v>7.7384332114825261E-2</v>
      </c>
      <c r="L1302" s="2">
        <f>IF(logVir!L1302="","",logVir!L1302-SKir!L1302*logKir!L1302-SLir!L1302*logHir!L1302-SLir!L1302*logQir!L1302)</f>
        <v>1.3300119254998756E-2</v>
      </c>
      <c r="M1302" s="2">
        <f>IF(logVir!M1302="","",logVir!M1302-SKir!M1302*logKir!M1302-SLir!M1302*logHir!M1302-SLir!M1302*logQir!M1302)</f>
        <v>-2.9651349731266416E-2</v>
      </c>
      <c r="N1302" s="2">
        <f>IF(logVir!N1302="","",logVir!N1302-SKir!N1302*logKir!N1302-SLir!N1302*logHir!N1302-SLir!N1302*logQir!N1302)</f>
        <v>-7.5181351249927919E-2</v>
      </c>
      <c r="O1302" s="2">
        <f>IF(logVir!O1302="","",logVir!O1302-SKir!O1302*logKir!O1302-SLir!O1302*logHir!O1302-SLir!O1302*logQir!O1302)</f>
        <v>-8.334024588785871E-2</v>
      </c>
    </row>
    <row r="1303" spans="1:15" x14ac:dyDescent="0.55000000000000004">
      <c r="A1303" s="3">
        <v>42</v>
      </c>
      <c r="B1303" s="3">
        <v>29</v>
      </c>
      <c r="I1303" s="3">
        <v>42</v>
      </c>
      <c r="J1303" s="3">
        <v>29</v>
      </c>
      <c r="K1303" s="2">
        <f>IF(logVir!K1303="","",logVir!K1303-SKir!K1303*logKir!K1303-SLir!K1303*logHir!K1303-SLir!K1303*logQir!K1303)</f>
        <v>-0.15036554336587066</v>
      </c>
      <c r="L1303" s="2">
        <f>IF(logVir!L1303="","",logVir!L1303-SKir!L1303*logKir!L1303-SLir!L1303*logHir!L1303-SLir!L1303*logQir!L1303)</f>
        <v>7.2179591828205755E-2</v>
      </c>
      <c r="M1303" s="2">
        <f>IF(logVir!M1303="","",logVir!M1303-SKir!M1303*logKir!M1303-SLir!M1303*logHir!M1303-SLir!M1303*logQir!M1303)</f>
        <v>-0.48005908488233806</v>
      </c>
      <c r="N1303" s="2">
        <f>IF(logVir!N1303="","",logVir!N1303-SKir!N1303*logKir!N1303-SLir!N1303*logHir!N1303-SLir!N1303*logQir!N1303)</f>
        <v>-0.16463368948823792</v>
      </c>
      <c r="O1303" s="2">
        <f>IF(logVir!O1303="","",logVir!O1303-SKir!O1303*logKir!O1303-SLir!O1303*logHir!O1303-SLir!O1303*logQir!O1303)</f>
        <v>-0.22829999160079115</v>
      </c>
    </row>
    <row r="1304" spans="1:15" x14ac:dyDescent="0.55000000000000004">
      <c r="A1304" s="3">
        <v>42</v>
      </c>
      <c r="B1304" s="3">
        <v>30</v>
      </c>
      <c r="I1304" s="3">
        <v>42</v>
      </c>
      <c r="J1304" s="3">
        <v>30</v>
      </c>
      <c r="K1304" s="2">
        <f>IF(logVir!K1304="","",logVir!K1304-SKir!K1304*logKir!K1304-SLir!K1304*logHir!K1304-SLir!K1304*logQir!K1304)</f>
        <v>-0.13627923135771727</v>
      </c>
      <c r="L1304" s="2">
        <f>IF(logVir!L1304="","",logVir!L1304-SKir!L1304*logKir!L1304-SLir!L1304*logHir!L1304-SLir!L1304*logQir!L1304)</f>
        <v>-0.1465529852141953</v>
      </c>
      <c r="M1304" s="2">
        <f>IF(logVir!M1304="","",logVir!M1304-SKir!M1304*logKir!M1304-SLir!M1304*logHir!M1304-SLir!M1304*logQir!M1304)</f>
        <v>-0.17453668194319541</v>
      </c>
      <c r="N1304" s="2">
        <f>IF(logVir!N1304="","",logVir!N1304-SKir!N1304*logKir!N1304-SLir!N1304*logHir!N1304-SLir!N1304*logQir!N1304)</f>
        <v>-0.20559991612561249</v>
      </c>
      <c r="O1304" s="2">
        <f>IF(logVir!O1304="","",logVir!O1304-SKir!O1304*logKir!O1304-SLir!O1304*logHir!O1304-SLir!O1304*logQir!O1304)</f>
        <v>-0.20552471770633313</v>
      </c>
    </row>
    <row r="1305" spans="1:15" x14ac:dyDescent="0.55000000000000004">
      <c r="A1305" s="3">
        <v>42</v>
      </c>
      <c r="B1305" s="3">
        <v>31</v>
      </c>
      <c r="I1305" s="3">
        <v>42</v>
      </c>
      <c r="J1305" s="3">
        <v>31</v>
      </c>
      <c r="K1305" s="2">
        <f>IF(logVir!K1305="","",logVir!K1305-SKir!K1305*logKir!K1305-SLir!K1305*logHir!K1305-SLir!K1305*logQir!K1305)</f>
        <v>-0.14294632324706372</v>
      </c>
      <c r="L1305" s="2">
        <f>IF(logVir!L1305="","",logVir!L1305-SKir!L1305*logKir!L1305-SLir!L1305*logHir!L1305-SLir!L1305*logQir!L1305)</f>
        <v>-0.14393073404258966</v>
      </c>
      <c r="M1305" s="2">
        <f>IF(logVir!M1305="","",logVir!M1305-SKir!M1305*logKir!M1305-SLir!M1305*logHir!M1305-SLir!M1305*logQir!M1305)</f>
        <v>-0.23429512184666912</v>
      </c>
      <c r="N1305" s="2">
        <f>IF(logVir!N1305="","",logVir!N1305-SKir!N1305*logKir!N1305-SLir!N1305*logHir!N1305-SLir!N1305*logQir!N1305)</f>
        <v>-0.22924606831322669</v>
      </c>
      <c r="O1305" s="2">
        <f>IF(logVir!O1305="","",logVir!O1305-SKir!O1305*logKir!O1305-SLir!O1305*logHir!O1305-SLir!O1305*logQir!O1305)</f>
        <v>-0.17391035589936904</v>
      </c>
    </row>
    <row r="1306" spans="1:15" x14ac:dyDescent="0.55000000000000004">
      <c r="A1306" s="3">
        <v>43</v>
      </c>
      <c r="B1306" s="3">
        <v>1</v>
      </c>
      <c r="I1306" s="3">
        <v>43</v>
      </c>
      <c r="J1306" s="3">
        <v>1</v>
      </c>
      <c r="K1306" s="2">
        <f>IF(logVir!K1306="","",logVir!K1306-SKir!K1306*logKir!K1306-SLir!K1306*logHir!K1306-SLir!K1306*logQir!K1306)</f>
        <v>1.672226904841799E-2</v>
      </c>
      <c r="L1306" s="2">
        <f>IF(logVir!L1306="","",logVir!L1306-SKir!L1306*logKir!L1306-SLir!L1306*logHir!L1306-SLir!L1306*logQir!L1306)</f>
        <v>0.1351922848903479</v>
      </c>
      <c r="M1306" s="2">
        <f>IF(logVir!M1306="","",logVir!M1306-SKir!M1306*logKir!M1306-SLir!M1306*logHir!M1306-SLir!M1306*logQir!M1306)</f>
        <v>0.10047176518468445</v>
      </c>
      <c r="N1306" s="2">
        <f>IF(logVir!N1306="","",logVir!N1306-SKir!N1306*logKir!N1306-SLir!N1306*logHir!N1306-SLir!N1306*logQir!N1306)</f>
        <v>0.13376342671998553</v>
      </c>
      <c r="O1306" s="2">
        <f>IF(logVir!O1306="","",logVir!O1306-SKir!O1306*logKir!O1306-SLir!O1306*logHir!O1306-SLir!O1306*logQir!O1306)</f>
        <v>0.18814003800816617</v>
      </c>
    </row>
    <row r="1307" spans="1:15" x14ac:dyDescent="0.55000000000000004">
      <c r="A1307" s="3">
        <v>43</v>
      </c>
      <c r="B1307" s="3">
        <v>2</v>
      </c>
      <c r="I1307" s="3">
        <v>43</v>
      </c>
      <c r="J1307" s="3">
        <v>2</v>
      </c>
      <c r="K1307" s="2">
        <f>IF(logVir!K1307="","",logVir!K1307-SKir!K1307*logKir!K1307-SLir!K1307*logHir!K1307-SLir!K1307*logQir!K1307)</f>
        <v>-7.3356582550495722E-2</v>
      </c>
      <c r="L1307" s="2">
        <f>IF(logVir!L1307="","",logVir!L1307-SKir!L1307*logKir!L1307-SLir!L1307*logHir!L1307-SLir!L1307*logQir!L1307)</f>
        <v>6.0113802376710913E-2</v>
      </c>
      <c r="M1307" s="2">
        <f>IF(logVir!M1307="","",logVir!M1307-SKir!M1307*logKir!M1307-SLir!M1307*logHir!M1307-SLir!M1307*logQir!M1307)</f>
        <v>-0.17572693910505538</v>
      </c>
      <c r="N1307" s="2">
        <f>IF(logVir!N1307="","",logVir!N1307-SKir!N1307*logKir!N1307-SLir!N1307*logHir!N1307-SLir!N1307*logQir!N1307)</f>
        <v>-0.11894469872313894</v>
      </c>
      <c r="O1307" s="2">
        <f>IF(logVir!O1307="","",logVir!O1307-SKir!O1307*logKir!O1307-SLir!O1307*logHir!O1307-SLir!O1307*logQir!O1307)</f>
        <v>-4.9377839302206489E-2</v>
      </c>
    </row>
    <row r="1308" spans="1:15" x14ac:dyDescent="0.55000000000000004">
      <c r="A1308" s="3">
        <v>43</v>
      </c>
      <c r="B1308" s="3">
        <v>3</v>
      </c>
      <c r="I1308" s="3">
        <v>43</v>
      </c>
      <c r="J1308" s="3">
        <v>3</v>
      </c>
      <c r="K1308" s="2">
        <f>IF(logVir!K1308="","",logVir!K1308-SKir!K1308*logKir!K1308-SLir!K1308*logHir!K1308-SLir!K1308*logQir!K1308)</f>
        <v>-0.11366544479519949</v>
      </c>
      <c r="L1308" s="2">
        <f>IF(logVir!L1308="","",logVir!L1308-SKir!L1308*logKir!L1308-SLir!L1308*logHir!L1308-SLir!L1308*logQir!L1308)</f>
        <v>-0.19605653537103829</v>
      </c>
      <c r="M1308" s="2">
        <f>IF(logVir!M1308="","",logVir!M1308-SKir!M1308*logKir!M1308-SLir!M1308*logHir!M1308-SLir!M1308*logQir!M1308)</f>
        <v>-0.38467173311955288</v>
      </c>
      <c r="N1308" s="2">
        <f>IF(logVir!N1308="","",logVir!N1308-SKir!N1308*logKir!N1308-SLir!N1308*logHir!N1308-SLir!N1308*logQir!N1308)</f>
        <v>-0.20826426266426984</v>
      </c>
      <c r="O1308" s="2">
        <f>IF(logVir!O1308="","",logVir!O1308-SKir!O1308*logKir!O1308-SLir!O1308*logHir!O1308-SLir!O1308*logQir!O1308)</f>
        <v>-0.17466382080358392</v>
      </c>
    </row>
    <row r="1309" spans="1:15" x14ac:dyDescent="0.55000000000000004">
      <c r="A1309" s="3">
        <v>43</v>
      </c>
      <c r="B1309" s="3">
        <v>4</v>
      </c>
      <c r="I1309" s="3">
        <v>43</v>
      </c>
      <c r="J1309" s="3">
        <v>4</v>
      </c>
      <c r="K1309" s="2">
        <f>IF(logVir!K1309="","",logVir!K1309-SKir!K1309*logKir!K1309-SLir!K1309*logHir!K1309-SLir!K1309*logQir!K1309)</f>
        <v>-0.37005113631082759</v>
      </c>
      <c r="L1309" s="2">
        <f>IF(logVir!L1309="","",logVir!L1309-SKir!L1309*logKir!L1309-SLir!L1309*logHir!L1309-SLir!L1309*logQir!L1309)</f>
        <v>-0.15322388850558527</v>
      </c>
      <c r="M1309" s="2">
        <f>IF(logVir!M1309="","",logVir!M1309-SKir!M1309*logKir!M1309-SLir!M1309*logHir!M1309-SLir!M1309*logQir!M1309)</f>
        <v>-0.39508430776810921</v>
      </c>
      <c r="N1309" s="2">
        <f>IF(logVir!N1309="","",logVir!N1309-SKir!N1309*logKir!N1309-SLir!N1309*logHir!N1309-SLir!N1309*logQir!N1309)</f>
        <v>-0.26859547048076621</v>
      </c>
      <c r="O1309" s="2">
        <f>IF(logVir!O1309="","",logVir!O1309-SKir!O1309*logKir!O1309-SLir!O1309*logHir!O1309-SLir!O1309*logQir!O1309)</f>
        <v>-0.27201485696182298</v>
      </c>
    </row>
    <row r="1310" spans="1:15" x14ac:dyDescent="0.55000000000000004">
      <c r="A1310" s="3">
        <v>43</v>
      </c>
      <c r="B1310" s="3">
        <v>5</v>
      </c>
      <c r="I1310" s="3">
        <v>43</v>
      </c>
      <c r="J1310" s="3">
        <v>5</v>
      </c>
      <c r="K1310" s="2">
        <f>IF(logVir!K1310="","",logVir!K1310-SKir!K1310*logKir!K1310-SLir!K1310*logHir!K1310-SLir!K1310*logQir!K1310)</f>
        <v>0.55862864177397153</v>
      </c>
      <c r="L1310" s="2">
        <f>IF(logVir!L1310="","",logVir!L1310-SKir!L1310*logKir!L1310-SLir!L1310*logHir!L1310-SLir!L1310*logQir!L1310)</f>
        <v>0.51084572505130821</v>
      </c>
      <c r="M1310" s="2">
        <f>IF(logVir!M1310="","",logVir!M1310-SKir!M1310*logKir!M1310-SLir!M1310*logHir!M1310-SLir!M1310*logQir!M1310)</f>
        <v>0.49433139327384545</v>
      </c>
      <c r="N1310" s="2">
        <f>IF(logVir!N1310="","",logVir!N1310-SKir!N1310*logKir!N1310-SLir!N1310*logHir!N1310-SLir!N1310*logQir!N1310)</f>
        <v>0.60465321379515735</v>
      </c>
      <c r="O1310" s="2">
        <f>IF(logVir!O1310="","",logVir!O1310-SKir!O1310*logKir!O1310-SLir!O1310*logHir!O1310-SLir!O1310*logQir!O1310)</f>
        <v>7.6557850641620045E-2</v>
      </c>
    </row>
    <row r="1311" spans="1:15" x14ac:dyDescent="0.55000000000000004">
      <c r="A1311" s="3">
        <v>43</v>
      </c>
      <c r="B1311" s="3">
        <v>6</v>
      </c>
      <c r="I1311" s="3">
        <v>43</v>
      </c>
      <c r="J1311" s="3">
        <v>6</v>
      </c>
      <c r="K1311" s="2">
        <f>IF(logVir!K1311="","",logVir!K1311-SKir!K1311*logKir!K1311-SLir!K1311*logHir!K1311-SLir!K1311*logQir!K1311)</f>
        <v>-0.69040957350765653</v>
      </c>
      <c r="L1311" s="2">
        <f>IF(logVir!L1311="","",logVir!L1311-SKir!L1311*logKir!L1311-SLir!L1311*logHir!L1311-SLir!L1311*logQir!L1311)</f>
        <v>-0.43508791005276343</v>
      </c>
      <c r="M1311" s="2">
        <f>IF(logVir!M1311="","",logVir!M1311-SKir!M1311*logKir!M1311-SLir!M1311*logHir!M1311-SLir!M1311*logQir!M1311)</f>
        <v>-0.59116621256250912</v>
      </c>
      <c r="N1311" s="2">
        <f>IF(logVir!N1311="","",logVir!N1311-SKir!N1311*logKir!N1311-SLir!N1311*logHir!N1311-SLir!N1311*logQir!N1311)</f>
        <v>-0.35875531372821284</v>
      </c>
      <c r="O1311" s="2">
        <f>IF(logVir!O1311="","",logVir!O1311-SKir!O1311*logKir!O1311-SLir!O1311*logHir!O1311-SLir!O1311*logQir!O1311)</f>
        <v>-0.2364373319914703</v>
      </c>
    </row>
    <row r="1312" spans="1:15" x14ac:dyDescent="0.55000000000000004">
      <c r="A1312" s="3">
        <v>43</v>
      </c>
      <c r="B1312" s="3">
        <v>7</v>
      </c>
      <c r="I1312" s="3">
        <v>43</v>
      </c>
      <c r="J1312" s="3">
        <v>7</v>
      </c>
      <c r="K1312" s="2">
        <f>IF(logVir!K1312="","",logVir!K1312-SKir!K1312*logKir!K1312-SLir!K1312*logHir!K1312-SLir!K1312*logQir!K1312)</f>
        <v>-0.20662720019133926</v>
      </c>
      <c r="L1312" s="2">
        <f>IF(logVir!L1312="","",logVir!L1312-SKir!L1312*logKir!L1312-SLir!L1312*logHir!L1312-SLir!L1312*logQir!L1312)</f>
        <v>-0.29916977670261535</v>
      </c>
      <c r="M1312" s="2">
        <f>IF(logVir!M1312="","",logVir!M1312-SKir!M1312*logKir!M1312-SLir!M1312*logHir!M1312-SLir!M1312*logQir!M1312)</f>
        <v>-0.16713429223393142</v>
      </c>
      <c r="N1312" s="2">
        <f>IF(logVir!N1312="","",logVir!N1312-SKir!N1312*logKir!N1312-SLir!N1312*logHir!N1312-SLir!N1312*logQir!N1312)</f>
        <v>-0.12945324536595976</v>
      </c>
      <c r="O1312" s="2">
        <f>IF(logVir!O1312="","",logVir!O1312-SKir!O1312*logKir!O1312-SLir!O1312*logHir!O1312-SLir!O1312*logQir!O1312)</f>
        <v>4.2877563590664636E-2</v>
      </c>
    </row>
    <row r="1313" spans="1:15" x14ac:dyDescent="0.55000000000000004">
      <c r="A1313" s="3">
        <v>43</v>
      </c>
      <c r="B1313" s="3">
        <v>8</v>
      </c>
      <c r="I1313" s="3">
        <v>43</v>
      </c>
      <c r="J1313" s="3">
        <v>8</v>
      </c>
      <c r="K1313" s="2">
        <f>IF(logVir!K1313="","",logVir!K1313-SKir!K1313*logKir!K1313-SLir!K1313*logHir!K1313-SLir!K1313*logQir!K1313)</f>
        <v>8.3051888411982577E-2</v>
      </c>
      <c r="L1313" s="2">
        <f>IF(logVir!L1313="","",logVir!L1313-SKir!L1313*logKir!L1313-SLir!L1313*logHir!L1313-SLir!L1313*logQir!L1313)</f>
        <v>-1.6924673979967064E-2</v>
      </c>
      <c r="M1313" s="2">
        <f>IF(logVir!M1313="","",logVir!M1313-SKir!M1313*logKir!M1313-SLir!M1313*logHir!M1313-SLir!M1313*logQir!M1313)</f>
        <v>2.027936649880073E-2</v>
      </c>
      <c r="N1313" s="2">
        <f>IF(logVir!N1313="","",logVir!N1313-SKir!N1313*logKir!N1313-SLir!N1313*logHir!N1313-SLir!N1313*logQir!N1313)</f>
        <v>-0.16401001985161223</v>
      </c>
      <c r="O1313" s="2">
        <f>IF(logVir!O1313="","",logVir!O1313-SKir!O1313*logKir!O1313-SLir!O1313*logHir!O1313-SLir!O1313*logQir!O1313)</f>
        <v>0.33729441453290149</v>
      </c>
    </row>
    <row r="1314" spans="1:15" x14ac:dyDescent="0.55000000000000004">
      <c r="A1314" s="3">
        <v>43</v>
      </c>
      <c r="B1314" s="3">
        <v>9</v>
      </c>
      <c r="I1314" s="3">
        <v>43</v>
      </c>
      <c r="J1314" s="3">
        <v>9</v>
      </c>
      <c r="K1314" s="2">
        <f>IF(logVir!K1314="","",logVir!K1314-SKir!K1314*logKir!K1314-SLir!K1314*logHir!K1314-SLir!K1314*logQir!K1314)</f>
        <v>-0.10312534286548247</v>
      </c>
      <c r="L1314" s="2">
        <f>IF(logVir!L1314="","",logVir!L1314-SKir!L1314*logKir!L1314-SLir!L1314*logHir!L1314-SLir!L1314*logQir!L1314)</f>
        <v>-2.9726245038597054E-2</v>
      </c>
      <c r="M1314" s="2">
        <f>IF(logVir!M1314="","",logVir!M1314-SKir!M1314*logKir!M1314-SLir!M1314*logHir!M1314-SLir!M1314*logQir!M1314)</f>
        <v>0.13270949697661288</v>
      </c>
      <c r="N1314" s="2">
        <f>IF(logVir!N1314="","",logVir!N1314-SKir!N1314*logKir!N1314-SLir!N1314*logHir!N1314-SLir!N1314*logQir!N1314)</f>
        <v>0.16039166472279293</v>
      </c>
      <c r="O1314" s="2">
        <f>IF(logVir!O1314="","",logVir!O1314-SKir!O1314*logKir!O1314-SLir!O1314*logHir!O1314-SLir!O1314*logQir!O1314)</f>
        <v>0.11077918118654301</v>
      </c>
    </row>
    <row r="1315" spans="1:15" x14ac:dyDescent="0.55000000000000004">
      <c r="A1315" s="3">
        <v>43</v>
      </c>
      <c r="B1315" s="3">
        <v>10</v>
      </c>
      <c r="I1315" s="3">
        <v>43</v>
      </c>
      <c r="J1315" s="3">
        <v>10</v>
      </c>
      <c r="K1315" s="2">
        <f>IF(logVir!K1315="","",logVir!K1315-SKir!K1315*logKir!K1315-SLir!K1315*logHir!K1315-SLir!K1315*logQir!K1315)</f>
        <v>3.4356967773415181E-2</v>
      </c>
      <c r="L1315" s="2">
        <f>IF(logVir!L1315="","",logVir!L1315-SKir!L1315*logKir!L1315-SLir!L1315*logHir!L1315-SLir!L1315*logQir!L1315)</f>
        <v>0.15230710700264155</v>
      </c>
      <c r="M1315" s="2">
        <f>IF(logVir!M1315="","",logVir!M1315-SKir!M1315*logKir!M1315-SLir!M1315*logHir!M1315-SLir!M1315*logQir!M1315)</f>
        <v>0.37782919511395124</v>
      </c>
      <c r="N1315" s="2">
        <f>IF(logVir!N1315="","",logVir!N1315-SKir!N1315*logKir!N1315-SLir!N1315*logHir!N1315-SLir!N1315*logQir!N1315)</f>
        <v>0.40198782371068398</v>
      </c>
      <c r="O1315" s="2">
        <f>IF(logVir!O1315="","",logVir!O1315-SKir!O1315*logKir!O1315-SLir!O1315*logHir!O1315-SLir!O1315*logQir!O1315)</f>
        <v>0.74905528404981503</v>
      </c>
    </row>
    <row r="1316" spans="1:15" x14ac:dyDescent="0.55000000000000004">
      <c r="A1316" s="3">
        <v>43</v>
      </c>
      <c r="B1316" s="3">
        <v>11</v>
      </c>
      <c r="I1316" s="3">
        <v>43</v>
      </c>
      <c r="J1316" s="3">
        <v>11</v>
      </c>
      <c r="K1316" s="2">
        <f>IF(logVir!K1316="","",logVir!K1316-SKir!K1316*logKir!K1316-SLir!K1316*logHir!K1316-SLir!K1316*logQir!K1316)</f>
        <v>0.29525316720486017</v>
      </c>
      <c r="L1316" s="2">
        <f>IF(logVir!L1316="","",logVir!L1316-SKir!L1316*logKir!L1316-SLir!L1316*logHir!L1316-SLir!L1316*logQir!L1316)</f>
        <v>0.42354844200923691</v>
      </c>
      <c r="M1316" s="2">
        <f>IF(logVir!M1316="","",logVir!M1316-SKir!M1316*logKir!M1316-SLir!M1316*logHir!M1316-SLir!M1316*logQir!M1316)</f>
        <v>0.19503979448105949</v>
      </c>
      <c r="N1316" s="2">
        <f>IF(logVir!N1316="","",logVir!N1316-SKir!N1316*logKir!N1316-SLir!N1316*logHir!N1316-SLir!N1316*logQir!N1316)</f>
        <v>0.26803941740491433</v>
      </c>
      <c r="O1316" s="2">
        <f>IF(logVir!O1316="","",logVir!O1316-SKir!O1316*logKir!O1316-SLir!O1316*logHir!O1316-SLir!O1316*logQir!O1316)</f>
        <v>0.44950026460444986</v>
      </c>
    </row>
    <row r="1317" spans="1:15" x14ac:dyDescent="0.55000000000000004">
      <c r="A1317" s="3">
        <v>43</v>
      </c>
      <c r="B1317" s="3">
        <v>12</v>
      </c>
      <c r="I1317" s="3">
        <v>43</v>
      </c>
      <c r="J1317" s="3">
        <v>12</v>
      </c>
      <c r="K1317" s="2">
        <f>IF(logVir!K1317="","",logVir!K1317-SKir!K1317*logKir!K1317-SLir!K1317*logHir!K1317-SLir!K1317*logQir!K1317)</f>
        <v>0.66774895987282623</v>
      </c>
      <c r="L1317" s="2">
        <f>IF(logVir!L1317="","",logVir!L1317-SKir!L1317*logKir!L1317-SLir!L1317*logHir!L1317-SLir!L1317*logQir!L1317)</f>
        <v>0.44034875306123361</v>
      </c>
      <c r="M1317" s="2">
        <f>IF(logVir!M1317="","",logVir!M1317-SKir!M1317*logKir!M1317-SLir!M1317*logHir!M1317-SLir!M1317*logQir!M1317)</f>
        <v>0.3604037354071063</v>
      </c>
      <c r="N1317" s="2">
        <f>IF(logVir!N1317="","",logVir!N1317-SKir!N1317*logKir!N1317-SLir!N1317*logHir!N1317-SLir!N1317*logQir!N1317)</f>
        <v>0.49867118878005606</v>
      </c>
      <c r="O1317" s="2">
        <f>IF(logVir!O1317="","",logVir!O1317-SKir!O1317*logKir!O1317-SLir!O1317*logHir!O1317-SLir!O1317*logQir!O1317)</f>
        <v>0.82641194436831378</v>
      </c>
    </row>
    <row r="1318" spans="1:15" x14ac:dyDescent="0.55000000000000004">
      <c r="A1318" s="3">
        <v>43</v>
      </c>
      <c r="B1318" s="3">
        <v>13</v>
      </c>
      <c r="I1318" s="3">
        <v>43</v>
      </c>
      <c r="J1318" s="3">
        <v>13</v>
      </c>
      <c r="K1318" s="2">
        <f>IF(logVir!K1318="","",logVir!K1318-SKir!K1318*logKir!K1318-SLir!K1318*logHir!K1318-SLir!K1318*logQir!K1318)</f>
        <v>0.52327773477157147</v>
      </c>
      <c r="L1318" s="2">
        <f>IF(logVir!L1318="","",logVir!L1318-SKir!L1318*logKir!L1318-SLir!L1318*logHir!L1318-SLir!L1318*logQir!L1318)</f>
        <v>0.14551232589441104</v>
      </c>
      <c r="M1318" s="2">
        <f>IF(logVir!M1318="","",logVir!M1318-SKir!M1318*logKir!M1318-SLir!M1318*logHir!M1318-SLir!M1318*logQir!M1318)</f>
        <v>-8.8581510031131724E-2</v>
      </c>
      <c r="N1318" s="2">
        <f>IF(logVir!N1318="","",logVir!N1318-SKir!N1318*logKir!N1318-SLir!N1318*logHir!N1318-SLir!N1318*logQir!N1318)</f>
        <v>0.3933455290850893</v>
      </c>
      <c r="O1318" s="2">
        <f>IF(logVir!O1318="","",logVir!O1318-SKir!O1318*logKir!O1318-SLir!O1318*logHir!O1318-SLir!O1318*logQir!O1318)</f>
        <v>-0.35359492939108089</v>
      </c>
    </row>
    <row r="1319" spans="1:15" x14ac:dyDescent="0.55000000000000004">
      <c r="A1319" s="3">
        <v>43</v>
      </c>
      <c r="B1319" s="3">
        <v>14</v>
      </c>
      <c r="I1319" s="3">
        <v>43</v>
      </c>
      <c r="J1319" s="3">
        <v>14</v>
      </c>
      <c r="K1319" s="2">
        <f>IF(logVir!K1319="","",logVir!K1319-SKir!K1319*logKir!K1319-SLir!K1319*logHir!K1319-SLir!K1319*logQir!K1319)</f>
        <v>-0.49648965914223475</v>
      </c>
      <c r="L1319" s="2">
        <f>IF(logVir!L1319="","",logVir!L1319-SKir!L1319*logKir!L1319-SLir!L1319*logHir!L1319-SLir!L1319*logQir!L1319)</f>
        <v>-0.29282094439477596</v>
      </c>
      <c r="M1319" s="2">
        <f>IF(logVir!M1319="","",logVir!M1319-SKir!M1319*logKir!M1319-SLir!M1319*logHir!M1319-SLir!M1319*logQir!M1319)</f>
        <v>-0.6090014577296784</v>
      </c>
      <c r="N1319" s="2">
        <f>IF(logVir!N1319="","",logVir!N1319-SKir!N1319*logKir!N1319-SLir!N1319*logHir!N1319-SLir!N1319*logQir!N1319)</f>
        <v>-0.40576700307000663</v>
      </c>
      <c r="O1319" s="2">
        <f>IF(logVir!O1319="","",logVir!O1319-SKir!O1319*logKir!O1319-SLir!O1319*logHir!O1319-SLir!O1319*logQir!O1319)</f>
        <v>-0.40894960432198402</v>
      </c>
    </row>
    <row r="1320" spans="1:15" x14ac:dyDescent="0.55000000000000004">
      <c r="A1320" s="3">
        <v>43</v>
      </c>
      <c r="B1320" s="3">
        <v>15</v>
      </c>
      <c r="I1320" s="3">
        <v>43</v>
      </c>
      <c r="J1320" s="3">
        <v>15</v>
      </c>
      <c r="K1320" s="2">
        <f>IF(logVir!K1320="","",logVir!K1320-SKir!K1320*logKir!K1320-SLir!K1320*logHir!K1320-SLir!K1320*logQir!K1320)</f>
        <v>0.31850398439327243</v>
      </c>
      <c r="L1320" s="2">
        <f>IF(logVir!L1320="","",logVir!L1320-SKir!L1320*logKir!L1320-SLir!L1320*logHir!L1320-SLir!L1320*logQir!L1320)</f>
        <v>-0.20982397373054024</v>
      </c>
      <c r="M1320" s="2">
        <f>IF(logVir!M1320="","",logVir!M1320-SKir!M1320*logKir!M1320-SLir!M1320*logHir!M1320-SLir!M1320*logQir!M1320)</f>
        <v>-0.223761169892853</v>
      </c>
      <c r="N1320" s="2">
        <f>IF(logVir!N1320="","",logVir!N1320-SKir!N1320*logKir!N1320-SLir!N1320*logHir!N1320-SLir!N1320*logQir!N1320)</f>
        <v>-0.23196114449690544</v>
      </c>
      <c r="O1320" s="2">
        <f>IF(logVir!O1320="","",logVir!O1320-SKir!O1320*logKir!O1320-SLir!O1320*logHir!O1320-SLir!O1320*logQir!O1320)</f>
        <v>-0.2150851231641896</v>
      </c>
    </row>
    <row r="1321" spans="1:15" x14ac:dyDescent="0.55000000000000004">
      <c r="A1321" s="3">
        <v>43</v>
      </c>
      <c r="B1321" s="3">
        <v>16</v>
      </c>
      <c r="I1321" s="3">
        <v>43</v>
      </c>
      <c r="J1321" s="3">
        <v>16</v>
      </c>
      <c r="K1321" s="2">
        <f>IF(logVir!K1321="","",logVir!K1321-SKir!K1321*logKir!K1321-SLir!K1321*logHir!K1321-SLir!K1321*logQir!K1321)</f>
        <v>-0.11790339647193261</v>
      </c>
      <c r="L1321" s="2">
        <f>IF(logVir!L1321="","",logVir!L1321-SKir!L1321*logKir!L1321-SLir!L1321*logHir!L1321-SLir!L1321*logQir!L1321)</f>
        <v>8.061700197898955E-2</v>
      </c>
      <c r="M1321" s="2">
        <f>IF(logVir!M1321="","",logVir!M1321-SKir!M1321*logKir!M1321-SLir!M1321*logHir!M1321-SLir!M1321*logQir!M1321)</f>
        <v>-0.10956191124246559</v>
      </c>
      <c r="N1321" s="2">
        <f>IF(logVir!N1321="","",logVir!N1321-SKir!N1321*logKir!N1321-SLir!N1321*logHir!N1321-SLir!N1321*logQir!N1321)</f>
        <v>-9.6755040523799796E-2</v>
      </c>
      <c r="O1321" s="2">
        <f>IF(logVir!O1321="","",logVir!O1321-SKir!O1321*logKir!O1321-SLir!O1321*logHir!O1321-SLir!O1321*logQir!O1321)</f>
        <v>1.377916499001606E-2</v>
      </c>
    </row>
    <row r="1322" spans="1:15" x14ac:dyDescent="0.55000000000000004">
      <c r="A1322" s="3">
        <v>43</v>
      </c>
      <c r="B1322" s="3">
        <v>17</v>
      </c>
      <c r="I1322" s="3">
        <v>43</v>
      </c>
      <c r="J1322" s="3">
        <v>17</v>
      </c>
      <c r="K1322" s="2">
        <f>IF(logVir!K1322="","",logVir!K1322-SKir!K1322*logKir!K1322-SLir!K1322*logHir!K1322-SLir!K1322*logQir!K1322)</f>
        <v>1.8811233836600362E-3</v>
      </c>
      <c r="L1322" s="2">
        <f>IF(logVir!L1322="","",logVir!L1322-SKir!L1322*logKir!L1322-SLir!L1322*logHir!L1322-SLir!L1322*logQir!L1322)</f>
        <v>-0.10829305016133399</v>
      </c>
      <c r="M1322" s="2">
        <f>IF(logVir!M1322="","",logVir!M1322-SKir!M1322*logKir!M1322-SLir!M1322*logHir!M1322-SLir!M1322*logQir!M1322)</f>
        <v>-9.1913301934844205E-2</v>
      </c>
      <c r="N1322" s="2">
        <f>IF(logVir!N1322="","",logVir!N1322-SKir!N1322*logKir!N1322-SLir!N1322*logHir!N1322-SLir!N1322*logQir!N1322)</f>
        <v>-0.1204382507653786</v>
      </c>
      <c r="O1322" s="2">
        <f>IF(logVir!O1322="","",logVir!O1322-SKir!O1322*logKir!O1322-SLir!O1322*logHir!O1322-SLir!O1322*logQir!O1322)</f>
        <v>-0.16060505079384677</v>
      </c>
    </row>
    <row r="1323" spans="1:15" x14ac:dyDescent="0.55000000000000004">
      <c r="A1323" s="3">
        <v>43</v>
      </c>
      <c r="B1323" s="3">
        <v>18</v>
      </c>
      <c r="I1323" s="3">
        <v>43</v>
      </c>
      <c r="J1323" s="3">
        <v>18</v>
      </c>
      <c r="K1323" s="2">
        <f>IF(logVir!K1323="","",logVir!K1323-SKir!K1323*logKir!K1323-SLir!K1323*logHir!K1323-SLir!K1323*logQir!K1323)</f>
        <v>-0.17274776636435768</v>
      </c>
      <c r="L1323" s="2">
        <f>IF(logVir!L1323="","",logVir!L1323-SKir!L1323*logKir!L1323-SLir!L1323*logHir!L1323-SLir!L1323*logQir!L1323)</f>
        <v>-0.30230568944939906</v>
      </c>
      <c r="M1323" s="2">
        <f>IF(logVir!M1323="","",logVir!M1323-SKir!M1323*logKir!M1323-SLir!M1323*logHir!M1323-SLir!M1323*logQir!M1323)</f>
        <v>6.9221140692081018E-2</v>
      </c>
      <c r="N1323" s="2">
        <f>IF(logVir!N1323="","",logVir!N1323-SKir!N1323*logKir!N1323-SLir!N1323*logHir!N1323-SLir!N1323*logQir!N1323)</f>
        <v>3.3100526983179862E-2</v>
      </c>
      <c r="O1323" s="2">
        <f>IF(logVir!O1323="","",logVir!O1323-SKir!O1323*logKir!O1323-SLir!O1323*logHir!O1323-SLir!O1323*logQir!O1323)</f>
        <v>-3.0085955663330097E-2</v>
      </c>
    </row>
    <row r="1324" spans="1:15" x14ac:dyDescent="0.55000000000000004">
      <c r="A1324" s="3">
        <v>43</v>
      </c>
      <c r="B1324" s="3">
        <v>19</v>
      </c>
      <c r="I1324" s="3">
        <v>43</v>
      </c>
      <c r="J1324" s="3">
        <v>19</v>
      </c>
      <c r="K1324" s="2">
        <f>IF(logVir!K1324="","",logVir!K1324-SKir!K1324*logKir!K1324-SLir!K1324*logHir!K1324-SLir!K1324*logQir!K1324)</f>
        <v>-0.37088309796844582</v>
      </c>
      <c r="L1324" s="2">
        <f>IF(logVir!L1324="","",logVir!L1324-SKir!L1324*logKir!L1324-SLir!L1324*logHir!L1324-SLir!L1324*logQir!L1324)</f>
        <v>-0.27433043665722445</v>
      </c>
      <c r="M1324" s="2">
        <f>IF(logVir!M1324="","",logVir!M1324-SKir!M1324*logKir!M1324-SLir!M1324*logHir!M1324-SLir!M1324*logQir!M1324)</f>
        <v>-9.7997034993458576E-2</v>
      </c>
      <c r="N1324" s="2">
        <f>IF(logVir!N1324="","",logVir!N1324-SKir!N1324*logKir!N1324-SLir!N1324*logHir!N1324-SLir!N1324*logQir!N1324)</f>
        <v>-0.22041302826176312</v>
      </c>
      <c r="O1324" s="2">
        <f>IF(logVir!O1324="","",logVir!O1324-SKir!O1324*logKir!O1324-SLir!O1324*logHir!O1324-SLir!O1324*logQir!O1324)</f>
        <v>-0.36431033701520982</v>
      </c>
    </row>
    <row r="1325" spans="1:15" x14ac:dyDescent="0.55000000000000004">
      <c r="A1325" s="3">
        <v>43</v>
      </c>
      <c r="B1325" s="3">
        <v>20</v>
      </c>
      <c r="I1325" s="3">
        <v>43</v>
      </c>
      <c r="J1325" s="3">
        <v>20</v>
      </c>
      <c r="K1325" s="2">
        <f>IF(logVir!K1325="","",logVir!K1325-SKir!K1325*logKir!K1325-SLir!K1325*logHir!K1325-SLir!K1325*logQir!K1325)</f>
        <v>-0.28065492338013354</v>
      </c>
      <c r="L1325" s="2">
        <f>IF(logVir!L1325="","",logVir!L1325-SKir!L1325*logKir!L1325-SLir!L1325*logHir!L1325-SLir!L1325*logQir!L1325)</f>
        <v>-0.19210654989296877</v>
      </c>
      <c r="M1325" s="2">
        <f>IF(logVir!M1325="","",logVir!M1325-SKir!M1325*logKir!M1325-SLir!M1325*logHir!M1325-SLir!M1325*logQir!M1325)</f>
        <v>-0.14547931693015459</v>
      </c>
      <c r="N1325" s="2">
        <f>IF(logVir!N1325="","",logVir!N1325-SKir!N1325*logKir!N1325-SLir!N1325*logHir!N1325-SLir!N1325*logQir!N1325)</f>
        <v>-0.24425100469456118</v>
      </c>
      <c r="O1325" s="2">
        <f>IF(logVir!O1325="","",logVir!O1325-SKir!O1325*logKir!O1325-SLir!O1325*logHir!O1325-SLir!O1325*logQir!O1325)</f>
        <v>-0.27109682892207854</v>
      </c>
    </row>
    <row r="1326" spans="1:15" x14ac:dyDescent="0.55000000000000004">
      <c r="A1326" s="3">
        <v>43</v>
      </c>
      <c r="B1326" s="3">
        <v>21</v>
      </c>
      <c r="I1326" s="3">
        <v>43</v>
      </c>
      <c r="J1326" s="3">
        <v>21</v>
      </c>
      <c r="K1326" s="2">
        <f>IF(logVir!K1326="","",logVir!K1326-SKir!K1326*logKir!K1326-SLir!K1326*logHir!K1326-SLir!K1326*logQir!K1326)</f>
        <v>-0.12017929345163852</v>
      </c>
      <c r="L1326" s="2">
        <f>IF(logVir!L1326="","",logVir!L1326-SKir!L1326*logKir!L1326-SLir!L1326*logHir!L1326-SLir!L1326*logQir!L1326)</f>
        <v>-3.9289909771075271E-2</v>
      </c>
      <c r="M1326" s="2">
        <f>IF(logVir!M1326="","",logVir!M1326-SKir!M1326*logKir!M1326-SLir!M1326*logHir!M1326-SLir!M1326*logQir!M1326)</f>
        <v>-7.7040323672824651E-2</v>
      </c>
      <c r="N1326" s="2">
        <f>IF(logVir!N1326="","",logVir!N1326-SKir!N1326*logKir!N1326-SLir!N1326*logHir!N1326-SLir!N1326*logQir!N1326)</f>
        <v>-0.22932715666935724</v>
      </c>
      <c r="O1326" s="2">
        <f>IF(logVir!O1326="","",logVir!O1326-SKir!O1326*logKir!O1326-SLir!O1326*logHir!O1326-SLir!O1326*logQir!O1326)</f>
        <v>-0.13809751534583523</v>
      </c>
    </row>
    <row r="1327" spans="1:15" x14ac:dyDescent="0.55000000000000004">
      <c r="A1327" s="3">
        <v>43</v>
      </c>
      <c r="B1327" s="3">
        <v>22</v>
      </c>
      <c r="I1327" s="3">
        <v>43</v>
      </c>
      <c r="J1327" s="3">
        <v>22</v>
      </c>
      <c r="K1327" s="2">
        <f>IF(logVir!K1327="","",logVir!K1327-SKir!K1327*logKir!K1327-SLir!K1327*logHir!K1327-SLir!K1327*logQir!K1327)</f>
        <v>-0.1612456416157409</v>
      </c>
      <c r="L1327" s="2">
        <f>IF(logVir!L1327="","",logVir!L1327-SKir!L1327*logKir!L1327-SLir!L1327*logHir!L1327-SLir!L1327*logQir!L1327)</f>
        <v>-0.19028702258414004</v>
      </c>
      <c r="M1327" s="2">
        <f>IF(logVir!M1327="","",logVir!M1327-SKir!M1327*logKir!M1327-SLir!M1327*logHir!M1327-SLir!M1327*logQir!M1327)</f>
        <v>-9.9801729522638272E-2</v>
      </c>
      <c r="N1327" s="2">
        <f>IF(logVir!N1327="","",logVir!N1327-SKir!N1327*logKir!N1327-SLir!N1327*logHir!N1327-SLir!N1327*logQir!N1327)</f>
        <v>-0.20086037560075948</v>
      </c>
      <c r="O1327" s="2">
        <f>IF(logVir!O1327="","",logVir!O1327-SKir!O1327*logKir!O1327-SLir!O1327*logHir!O1327-SLir!O1327*logQir!O1327)</f>
        <v>5.7175926490069459E-2</v>
      </c>
    </row>
    <row r="1328" spans="1:15" x14ac:dyDescent="0.55000000000000004">
      <c r="A1328" s="3">
        <v>43</v>
      </c>
      <c r="B1328" s="3">
        <v>23</v>
      </c>
      <c r="I1328" s="3">
        <v>43</v>
      </c>
      <c r="J1328" s="3">
        <v>23</v>
      </c>
      <c r="K1328" s="2">
        <f>IF(logVir!K1328="","",logVir!K1328-SKir!K1328*logKir!K1328-SLir!K1328*logHir!K1328-SLir!K1328*logQir!K1328)</f>
        <v>-8.6679742114139854E-3</v>
      </c>
      <c r="L1328" s="2">
        <f>IF(logVir!L1328="","",logVir!L1328-SKir!L1328*logKir!L1328-SLir!L1328*logHir!L1328-SLir!L1328*logQir!L1328)</f>
        <v>-2.7815060417275772E-2</v>
      </c>
      <c r="M1328" s="2">
        <f>IF(logVir!M1328="","",logVir!M1328-SKir!M1328*logKir!M1328-SLir!M1328*logHir!M1328-SLir!M1328*logQir!M1328)</f>
        <v>-4.342708792118366E-2</v>
      </c>
      <c r="N1328" s="2">
        <f>IF(logVir!N1328="","",logVir!N1328-SKir!N1328*logKir!N1328-SLir!N1328*logHir!N1328-SLir!N1328*logQir!N1328)</f>
        <v>1.6338982457222664E-2</v>
      </c>
      <c r="O1328" s="2">
        <f>IF(logVir!O1328="","",logVir!O1328-SKir!O1328*logKir!O1328-SLir!O1328*logHir!O1328-SLir!O1328*logQir!O1328)</f>
        <v>-1.6937455017854521E-2</v>
      </c>
    </row>
    <row r="1329" spans="1:15" x14ac:dyDescent="0.55000000000000004">
      <c r="A1329" s="3">
        <v>43</v>
      </c>
      <c r="B1329" s="3">
        <v>24</v>
      </c>
      <c r="I1329" s="3">
        <v>43</v>
      </c>
      <c r="J1329" s="3">
        <v>24</v>
      </c>
      <c r="K1329" s="2">
        <f>IF(logVir!K1329="","",logVir!K1329-SKir!K1329*logKir!K1329-SLir!K1329*logHir!K1329-SLir!K1329*logQir!K1329)</f>
        <v>-0.40975250479522696</v>
      </c>
      <c r="L1329" s="2">
        <f>IF(logVir!L1329="","",logVir!L1329-SKir!L1329*logKir!L1329-SLir!L1329*logHir!L1329-SLir!L1329*logQir!L1329)</f>
        <v>-0.12272181127441187</v>
      </c>
      <c r="M1329" s="2">
        <f>IF(logVir!M1329="","",logVir!M1329-SKir!M1329*logKir!M1329-SLir!M1329*logHir!M1329-SLir!M1329*logQir!M1329)</f>
        <v>-9.5886840823136157E-2</v>
      </c>
      <c r="N1329" s="2">
        <f>IF(logVir!N1329="","",logVir!N1329-SKir!N1329*logKir!N1329-SLir!N1329*logHir!N1329-SLir!N1329*logQir!N1329)</f>
        <v>0.11588632137800044</v>
      </c>
      <c r="O1329" s="2">
        <f>IF(logVir!O1329="","",logVir!O1329-SKir!O1329*logKir!O1329-SLir!O1329*logHir!O1329-SLir!O1329*logQir!O1329)</f>
        <v>9.2819918572181942E-2</v>
      </c>
    </row>
    <row r="1330" spans="1:15" x14ac:dyDescent="0.55000000000000004">
      <c r="A1330" s="3">
        <v>43</v>
      </c>
      <c r="B1330" s="3">
        <v>25</v>
      </c>
      <c r="I1330" s="3">
        <v>43</v>
      </c>
      <c r="J1330" s="3">
        <v>25</v>
      </c>
      <c r="K1330" s="2">
        <f>IF(logVir!K1330="","",logVir!K1330-SKir!K1330*logKir!K1330-SLir!K1330*logHir!K1330-SLir!K1330*logQir!K1330)</f>
        <v>-0.10258499963650636</v>
      </c>
      <c r="L1330" s="2">
        <f>IF(logVir!L1330="","",logVir!L1330-SKir!L1330*logKir!L1330-SLir!L1330*logHir!L1330-SLir!L1330*logQir!L1330)</f>
        <v>-0.18138394684038051</v>
      </c>
      <c r="M1330" s="2">
        <f>IF(logVir!M1330="","",logVir!M1330-SKir!M1330*logKir!M1330-SLir!M1330*logHir!M1330-SLir!M1330*logQir!M1330)</f>
        <v>-9.5926599582378508E-2</v>
      </c>
      <c r="N1330" s="2">
        <f>IF(logVir!N1330="","",logVir!N1330-SKir!N1330*logKir!N1330-SLir!N1330*logHir!N1330-SLir!N1330*logQir!N1330)</f>
        <v>-0.22593745930356471</v>
      </c>
      <c r="O1330" s="2">
        <f>IF(logVir!O1330="","",logVir!O1330-SKir!O1330*logKir!O1330-SLir!O1330*logHir!O1330-SLir!O1330*logQir!O1330)</f>
        <v>-6.2599231602178639E-3</v>
      </c>
    </row>
    <row r="1331" spans="1:15" x14ac:dyDescent="0.55000000000000004">
      <c r="A1331" s="3">
        <v>43</v>
      </c>
      <c r="B1331" s="3">
        <v>26</v>
      </c>
      <c r="I1331" s="3">
        <v>43</v>
      </c>
      <c r="J1331" s="3">
        <v>26</v>
      </c>
      <c r="K1331" s="2">
        <f>IF(logVir!K1331="","",logVir!K1331-SKir!K1331*logKir!K1331-SLir!K1331*logHir!K1331-SLir!K1331*logQir!K1331)</f>
        <v>-0.29231386015041755</v>
      </c>
      <c r="L1331" s="2">
        <f>IF(logVir!L1331="","",logVir!L1331-SKir!L1331*logKir!L1331-SLir!L1331*logHir!L1331-SLir!L1331*logQir!L1331)</f>
        <v>-0.36770630313803004</v>
      </c>
      <c r="M1331" s="2">
        <f>IF(logVir!M1331="","",logVir!M1331-SKir!M1331*logKir!M1331-SLir!M1331*logHir!M1331-SLir!M1331*logQir!M1331)</f>
        <v>-0.48117457169228789</v>
      </c>
      <c r="N1331" s="2">
        <f>IF(logVir!N1331="","",logVir!N1331-SKir!N1331*logKir!N1331-SLir!N1331*logHir!N1331-SLir!N1331*logQir!N1331)</f>
        <v>-0.41128756675818112</v>
      </c>
      <c r="O1331" s="2">
        <f>IF(logVir!O1331="","",logVir!O1331-SKir!O1331*logKir!O1331-SLir!O1331*logHir!O1331-SLir!O1331*logQir!O1331)</f>
        <v>-0.45375102620219621</v>
      </c>
    </row>
    <row r="1332" spans="1:15" x14ac:dyDescent="0.55000000000000004">
      <c r="A1332" s="3">
        <v>43</v>
      </c>
      <c r="B1332" s="3">
        <v>27</v>
      </c>
      <c r="I1332" s="3">
        <v>43</v>
      </c>
      <c r="J1332" s="3">
        <v>27</v>
      </c>
      <c r="K1332" s="2">
        <f>IF(logVir!K1332="","",logVir!K1332-SKir!K1332*logKir!K1332-SLir!K1332*logHir!K1332-SLir!K1332*logQir!K1332)</f>
        <v>-0.13421104982408294</v>
      </c>
      <c r="L1332" s="2">
        <f>IF(logVir!L1332="","",logVir!L1332-SKir!L1332*logKir!L1332-SLir!L1332*logHir!L1332-SLir!L1332*logQir!L1332)</f>
        <v>-4.1410492220281092E-2</v>
      </c>
      <c r="M1332" s="2">
        <f>IF(logVir!M1332="","",logVir!M1332-SKir!M1332*logKir!M1332-SLir!M1332*logHir!M1332-SLir!M1332*logQir!M1332)</f>
        <v>-5.0487742303494627E-2</v>
      </c>
      <c r="N1332" s="2">
        <f>IF(logVir!N1332="","",logVir!N1332-SKir!N1332*logKir!N1332-SLir!N1332*logHir!N1332-SLir!N1332*logQir!N1332)</f>
        <v>-2.1503802877584167E-2</v>
      </c>
      <c r="O1332" s="2">
        <f>IF(logVir!O1332="","",logVir!O1332-SKir!O1332*logKir!O1332-SLir!O1332*logHir!O1332-SLir!O1332*logQir!O1332)</f>
        <v>-6.8264887441775349E-2</v>
      </c>
    </row>
    <row r="1333" spans="1:15" x14ac:dyDescent="0.55000000000000004">
      <c r="A1333" s="3">
        <v>43</v>
      </c>
      <c r="B1333" s="3">
        <v>28</v>
      </c>
      <c r="I1333" s="3">
        <v>43</v>
      </c>
      <c r="J1333" s="3">
        <v>28</v>
      </c>
      <c r="K1333" s="2">
        <f>IF(logVir!K1333="","",logVir!K1333-SKir!K1333*logKir!K1333-SLir!K1333*logHir!K1333-SLir!K1333*logQir!K1333)</f>
        <v>2.7693730328698058E-2</v>
      </c>
      <c r="L1333" s="2">
        <f>IF(logVir!L1333="","",logVir!L1333-SKir!L1333*logKir!L1333-SLir!L1333*logHir!L1333-SLir!L1333*logQir!L1333)</f>
        <v>-3.042149752946674E-2</v>
      </c>
      <c r="M1333" s="2">
        <f>IF(logVir!M1333="","",logVir!M1333-SKir!M1333*logKir!M1333-SLir!M1333*logHir!M1333-SLir!M1333*logQir!M1333)</f>
        <v>-4.0033927738134759E-2</v>
      </c>
      <c r="N1333" s="2">
        <f>IF(logVir!N1333="","",logVir!N1333-SKir!N1333*logKir!N1333-SLir!N1333*logHir!N1333-SLir!N1333*logQir!N1333)</f>
        <v>-1.5738430891971824E-2</v>
      </c>
      <c r="O1333" s="2">
        <f>IF(logVir!O1333="","",logVir!O1333-SKir!O1333*logKir!O1333-SLir!O1333*logHir!O1333-SLir!O1333*logQir!O1333)</f>
        <v>-4.7878661115160134E-2</v>
      </c>
    </row>
    <row r="1334" spans="1:15" x14ac:dyDescent="0.55000000000000004">
      <c r="A1334" s="3">
        <v>43</v>
      </c>
      <c r="B1334" s="3">
        <v>29</v>
      </c>
      <c r="I1334" s="3">
        <v>43</v>
      </c>
      <c r="J1334" s="3">
        <v>29</v>
      </c>
      <c r="K1334" s="2">
        <f>IF(logVir!K1334="","",logVir!K1334-SKir!K1334*logKir!K1334-SLir!K1334*logHir!K1334-SLir!K1334*logQir!K1334)</f>
        <v>3.5523746399204199E-2</v>
      </c>
      <c r="L1334" s="2">
        <f>IF(logVir!L1334="","",logVir!L1334-SKir!L1334*logKir!L1334-SLir!L1334*logHir!L1334-SLir!L1334*logQir!L1334)</f>
        <v>4.9032638145218237E-2</v>
      </c>
      <c r="M1334" s="2">
        <f>IF(logVir!M1334="","",logVir!M1334-SKir!M1334*logKir!M1334-SLir!M1334*logHir!M1334-SLir!M1334*logQir!M1334)</f>
        <v>-0.28837346039817807</v>
      </c>
      <c r="N1334" s="2">
        <f>IF(logVir!N1334="","",logVir!N1334-SKir!N1334*logKir!N1334-SLir!N1334*logHir!N1334-SLir!N1334*logQir!N1334)</f>
        <v>-7.8018478819372988E-2</v>
      </c>
      <c r="O1334" s="2">
        <f>IF(logVir!O1334="","",logVir!O1334-SKir!O1334*logKir!O1334-SLir!O1334*logHir!O1334-SLir!O1334*logQir!O1334)</f>
        <v>9.4847322452488184E-2</v>
      </c>
    </row>
    <row r="1335" spans="1:15" x14ac:dyDescent="0.55000000000000004">
      <c r="A1335" s="3">
        <v>43</v>
      </c>
      <c r="B1335" s="3">
        <v>30</v>
      </c>
      <c r="I1335" s="3">
        <v>43</v>
      </c>
      <c r="J1335" s="3">
        <v>30</v>
      </c>
      <c r="K1335" s="2">
        <f>IF(logVir!K1335="","",logVir!K1335-SKir!K1335*logKir!K1335-SLir!K1335*logHir!K1335-SLir!K1335*logQir!K1335)</f>
        <v>-0.14708640902173808</v>
      </c>
      <c r="L1335" s="2">
        <f>IF(logVir!L1335="","",logVir!L1335-SKir!L1335*logKir!L1335-SLir!L1335*logHir!L1335-SLir!L1335*logQir!L1335)</f>
        <v>-0.2176766141692191</v>
      </c>
      <c r="M1335" s="2">
        <f>IF(logVir!M1335="","",logVir!M1335-SKir!M1335*logKir!M1335-SLir!M1335*logHir!M1335-SLir!M1335*logQir!M1335)</f>
        <v>-0.23757135499955562</v>
      </c>
      <c r="N1335" s="2">
        <f>IF(logVir!N1335="","",logVir!N1335-SKir!N1335*logKir!N1335-SLir!N1335*logHir!N1335-SLir!N1335*logQir!N1335)</f>
        <v>-0.19317860044037144</v>
      </c>
      <c r="O1335" s="2">
        <f>IF(logVir!O1335="","",logVir!O1335-SKir!O1335*logKir!O1335-SLir!O1335*logHir!O1335-SLir!O1335*logQir!O1335)</f>
        <v>-0.23804471944050676</v>
      </c>
    </row>
    <row r="1336" spans="1:15" x14ac:dyDescent="0.55000000000000004">
      <c r="A1336" s="3">
        <v>43</v>
      </c>
      <c r="B1336" s="3">
        <v>31</v>
      </c>
      <c r="I1336" s="3">
        <v>43</v>
      </c>
      <c r="J1336" s="3">
        <v>31</v>
      </c>
      <c r="K1336" s="2">
        <f>IF(logVir!K1336="","",logVir!K1336-SKir!K1336*logKir!K1336-SLir!K1336*logHir!K1336-SLir!K1336*logQir!K1336)</f>
        <v>-0.15422434927143169</v>
      </c>
      <c r="L1336" s="2">
        <f>IF(logVir!L1336="","",logVir!L1336-SKir!L1336*logKir!L1336-SLir!L1336*logHir!L1336-SLir!L1336*logQir!L1336)</f>
        <v>-8.4394084614558773E-2</v>
      </c>
      <c r="M1336" s="2">
        <f>IF(logVir!M1336="","",logVir!M1336-SKir!M1336*logKir!M1336-SLir!M1336*logHir!M1336-SLir!M1336*logQir!M1336)</f>
        <v>-0.13254297808072812</v>
      </c>
      <c r="N1336" s="2">
        <f>IF(logVir!N1336="","",logVir!N1336-SKir!N1336*logKir!N1336-SLir!N1336*logHir!N1336-SLir!N1336*logQir!N1336)</f>
        <v>-0.15949468810929862</v>
      </c>
      <c r="O1336" s="2">
        <f>IF(logVir!O1336="","",logVir!O1336-SKir!O1336*logKir!O1336-SLir!O1336*logHir!O1336-SLir!O1336*logQir!O1336)</f>
        <v>-0.1434889245103052</v>
      </c>
    </row>
    <row r="1337" spans="1:15" x14ac:dyDescent="0.55000000000000004">
      <c r="A1337" s="3">
        <v>44</v>
      </c>
      <c r="B1337" s="3">
        <v>1</v>
      </c>
      <c r="I1337" s="3">
        <v>44</v>
      </c>
      <c r="J1337" s="3">
        <v>1</v>
      </c>
      <c r="K1337" s="2">
        <f>IF(logVir!K1337="","",logVir!K1337-SKir!K1337*logKir!K1337-SLir!K1337*logHir!K1337-SLir!K1337*logQir!K1337)</f>
        <v>-2.7908756403883267E-2</v>
      </c>
      <c r="L1337" s="2">
        <f>IF(logVir!L1337="","",logVir!L1337-SKir!L1337*logKir!L1337-SLir!L1337*logHir!L1337-SLir!L1337*logQir!L1337)</f>
        <v>0.12077550585208163</v>
      </c>
      <c r="M1337" s="2">
        <f>IF(logVir!M1337="","",logVir!M1337-SKir!M1337*logKir!M1337-SLir!M1337*logHir!M1337-SLir!M1337*logQir!M1337)</f>
        <v>0.11256496344450038</v>
      </c>
      <c r="N1337" s="2">
        <f>IF(logVir!N1337="","",logVir!N1337-SKir!N1337*logKir!N1337-SLir!N1337*logHir!N1337-SLir!N1337*logQir!N1337)</f>
        <v>0.12139945930150932</v>
      </c>
      <c r="O1337" s="2">
        <f>IF(logVir!O1337="","",logVir!O1337-SKir!O1337*logKir!O1337-SLir!O1337*logHir!O1337-SLir!O1337*logQir!O1337)</f>
        <v>0.11992763789168891</v>
      </c>
    </row>
    <row r="1338" spans="1:15" x14ac:dyDescent="0.55000000000000004">
      <c r="A1338" s="3">
        <v>44</v>
      </c>
      <c r="B1338" s="3">
        <v>2</v>
      </c>
      <c r="I1338" s="3">
        <v>44</v>
      </c>
      <c r="J1338" s="3">
        <v>2</v>
      </c>
      <c r="K1338" s="2">
        <f>IF(logVir!K1338="","",logVir!K1338-SKir!K1338*logKir!K1338-SLir!K1338*logHir!K1338-SLir!K1338*logQir!K1338)</f>
        <v>0.36368191716131443</v>
      </c>
      <c r="L1338" s="2">
        <f>IF(logVir!L1338="","",logVir!L1338-SKir!L1338*logKir!L1338-SLir!L1338*logHir!L1338-SLir!L1338*logQir!L1338)</f>
        <v>0.101975156581596</v>
      </c>
      <c r="M1338" s="2">
        <f>IF(logVir!M1338="","",logVir!M1338-SKir!M1338*logKir!M1338-SLir!M1338*logHir!M1338-SLir!M1338*logQir!M1338)</f>
        <v>0.13337754917831357</v>
      </c>
      <c r="N1338" s="2">
        <f>IF(logVir!N1338="","",logVir!N1338-SKir!N1338*logKir!N1338-SLir!N1338*logHir!N1338-SLir!N1338*logQir!N1338)</f>
        <v>0.31882351169830875</v>
      </c>
      <c r="O1338" s="2">
        <f>IF(logVir!O1338="","",logVir!O1338-SKir!O1338*logKir!O1338-SLir!O1338*logHir!O1338-SLir!O1338*logQir!O1338)</f>
        <v>0.14711445716732613</v>
      </c>
    </row>
    <row r="1339" spans="1:15" x14ac:dyDescent="0.55000000000000004">
      <c r="A1339" s="3">
        <v>44</v>
      </c>
      <c r="B1339" s="3">
        <v>3</v>
      </c>
      <c r="I1339" s="3">
        <v>44</v>
      </c>
      <c r="J1339" s="3">
        <v>3</v>
      </c>
      <c r="K1339" s="2">
        <f>IF(logVir!K1339="","",logVir!K1339-SKir!K1339*logKir!K1339-SLir!K1339*logHir!K1339-SLir!K1339*logQir!K1339)</f>
        <v>0.21767906428000652</v>
      </c>
      <c r="L1339" s="2">
        <f>IF(logVir!L1339="","",logVir!L1339-SKir!L1339*logKir!L1339-SLir!L1339*logHir!L1339-SLir!L1339*logQir!L1339)</f>
        <v>0.21099538599799017</v>
      </c>
      <c r="M1339" s="2">
        <f>IF(logVir!M1339="","",logVir!M1339-SKir!M1339*logKir!M1339-SLir!M1339*logHir!M1339-SLir!M1339*logQir!M1339)</f>
        <v>0.2234564592782812</v>
      </c>
      <c r="N1339" s="2">
        <f>IF(logVir!N1339="","",logVir!N1339-SKir!N1339*logKir!N1339-SLir!N1339*logHir!N1339-SLir!N1339*logQir!N1339)</f>
        <v>0.12871329556299896</v>
      </c>
      <c r="O1339" s="2">
        <f>IF(logVir!O1339="","",logVir!O1339-SKir!O1339*logKir!O1339-SLir!O1339*logHir!O1339-SLir!O1339*logQir!O1339)</f>
        <v>0.36135293824376097</v>
      </c>
    </row>
    <row r="1340" spans="1:15" x14ac:dyDescent="0.55000000000000004">
      <c r="A1340" s="3">
        <v>44</v>
      </c>
      <c r="B1340" s="3">
        <v>4</v>
      </c>
      <c r="I1340" s="3">
        <v>44</v>
      </c>
      <c r="J1340" s="3">
        <v>4</v>
      </c>
      <c r="K1340" s="2">
        <f>IF(logVir!K1340="","",logVir!K1340-SKir!K1340*logKir!K1340-SLir!K1340*logHir!K1340-SLir!K1340*logQir!K1340)</f>
        <v>-0.5633381514688387</v>
      </c>
      <c r="L1340" s="2">
        <f>IF(logVir!L1340="","",logVir!L1340-SKir!L1340*logKir!L1340-SLir!L1340*logHir!L1340-SLir!L1340*logQir!L1340)</f>
        <v>-0.13066813081512377</v>
      </c>
      <c r="M1340" s="2">
        <f>IF(logVir!M1340="","",logVir!M1340-SKir!M1340*logKir!M1340-SLir!M1340*logHir!M1340-SLir!M1340*logQir!M1340)</f>
        <v>-5.5506165949117642E-2</v>
      </c>
      <c r="N1340" s="2">
        <f>IF(logVir!N1340="","",logVir!N1340-SKir!N1340*logKir!N1340-SLir!N1340*logHir!N1340-SLir!N1340*logQir!N1340)</f>
        <v>-0.12297003335756651</v>
      </c>
      <c r="O1340" s="2">
        <f>IF(logVir!O1340="","",logVir!O1340-SKir!O1340*logKir!O1340-SLir!O1340*logHir!O1340-SLir!O1340*logQir!O1340)</f>
        <v>-9.8665258501577591E-2</v>
      </c>
    </row>
    <row r="1341" spans="1:15" x14ac:dyDescent="0.55000000000000004">
      <c r="A1341" s="3">
        <v>44</v>
      </c>
      <c r="B1341" s="3">
        <v>5</v>
      </c>
      <c r="I1341" s="3">
        <v>44</v>
      </c>
      <c r="J1341" s="3">
        <v>5</v>
      </c>
      <c r="K1341" s="2">
        <f>IF(logVir!K1341="","",logVir!K1341-SKir!K1341*logKir!K1341-SLir!K1341*logHir!K1341-SLir!K1341*logQir!K1341)</f>
        <v>-3.1364967722532888E-2</v>
      </c>
      <c r="L1341" s="2">
        <f>IF(logVir!L1341="","",logVir!L1341-SKir!L1341*logKir!L1341-SLir!L1341*logHir!L1341-SLir!L1341*logQir!L1341)</f>
        <v>-5.976799567230856E-2</v>
      </c>
      <c r="M1341" s="2">
        <f>IF(logVir!M1341="","",logVir!M1341-SKir!M1341*logKir!M1341-SLir!M1341*logHir!M1341-SLir!M1341*logQir!M1341)</f>
        <v>9.4746399264983405E-2</v>
      </c>
      <c r="N1341" s="2">
        <f>IF(logVir!N1341="","",logVir!N1341-SKir!N1341*logKir!N1341-SLir!N1341*logHir!N1341-SLir!N1341*logQir!N1341)</f>
        <v>-0.11086256049699211</v>
      </c>
      <c r="O1341" s="2">
        <f>IF(logVir!O1341="","",logVir!O1341-SKir!O1341*logKir!O1341-SLir!O1341*logHir!O1341-SLir!O1341*logQir!O1341)</f>
        <v>-0.15905587974699364</v>
      </c>
    </row>
    <row r="1342" spans="1:15" x14ac:dyDescent="0.55000000000000004">
      <c r="A1342" s="3">
        <v>44</v>
      </c>
      <c r="B1342" s="3">
        <v>6</v>
      </c>
      <c r="I1342" s="3">
        <v>44</v>
      </c>
      <c r="J1342" s="3">
        <v>6</v>
      </c>
      <c r="K1342" s="2">
        <f>IF(logVir!K1342="","",logVir!K1342-SKir!K1342*logKir!K1342-SLir!K1342*logHir!K1342-SLir!K1342*logQir!K1342)</f>
        <v>0.64210075607567019</v>
      </c>
      <c r="L1342" s="2">
        <f>IF(logVir!L1342="","",logVir!L1342-SKir!L1342*logKir!L1342-SLir!L1342*logHir!L1342-SLir!L1342*logQir!L1342)</f>
        <v>0.71081921319376085</v>
      </c>
      <c r="M1342" s="2">
        <f>IF(logVir!M1342="","",logVir!M1342-SKir!M1342*logKir!M1342-SLir!M1342*logHir!M1342-SLir!M1342*logQir!M1342)</f>
        <v>0.78563647054539409</v>
      </c>
      <c r="N1342" s="2">
        <f>IF(logVir!N1342="","",logVir!N1342-SKir!N1342*logKir!N1342-SLir!N1342*logHir!N1342-SLir!N1342*logQir!N1342)</f>
        <v>0.58199991120160111</v>
      </c>
      <c r="O1342" s="2">
        <f>IF(logVir!O1342="","",logVir!O1342-SKir!O1342*logKir!O1342-SLir!O1342*logHir!O1342-SLir!O1342*logQir!O1342)</f>
        <v>3.007400994476029E-2</v>
      </c>
    </row>
    <row r="1343" spans="1:15" x14ac:dyDescent="0.55000000000000004">
      <c r="A1343" s="3">
        <v>44</v>
      </c>
      <c r="B1343" s="3">
        <v>7</v>
      </c>
      <c r="I1343" s="3">
        <v>44</v>
      </c>
      <c r="J1343" s="3">
        <v>7</v>
      </c>
      <c r="K1343" s="2">
        <f>IF(logVir!K1343="","",logVir!K1343-SKir!K1343*logKir!K1343-SLir!K1343*logHir!K1343-SLir!K1343*logQir!K1343)</f>
        <v>6.6142469847634278E-2</v>
      </c>
      <c r="L1343" s="2">
        <f>IF(logVir!L1343="","",logVir!L1343-SKir!L1343*logKir!L1343-SLir!L1343*logHir!L1343-SLir!L1343*logQir!L1343)</f>
        <v>0.28859177713970363</v>
      </c>
      <c r="M1343" s="2">
        <f>IF(logVir!M1343="","",logVir!M1343-SKir!M1343*logKir!M1343-SLir!M1343*logHir!M1343-SLir!M1343*logQir!M1343)</f>
        <v>0.22525831080706174</v>
      </c>
      <c r="N1343" s="2">
        <f>IF(logVir!N1343="","",logVir!N1343-SKir!N1343*logKir!N1343-SLir!N1343*logHir!N1343-SLir!N1343*logQir!N1343)</f>
        <v>0.28866706271841952</v>
      </c>
      <c r="O1343" s="2">
        <f>IF(logVir!O1343="","",logVir!O1343-SKir!O1343*logKir!O1343-SLir!O1343*logHir!O1343-SLir!O1343*logQir!O1343)</f>
        <v>0.3705339236802393</v>
      </c>
    </row>
    <row r="1344" spans="1:15" x14ac:dyDescent="0.55000000000000004">
      <c r="A1344" s="3">
        <v>44</v>
      </c>
      <c r="B1344" s="3">
        <v>8</v>
      </c>
      <c r="I1344" s="3">
        <v>44</v>
      </c>
      <c r="J1344" s="3">
        <v>8</v>
      </c>
      <c r="K1344" s="2">
        <f>IF(logVir!K1344="","",logVir!K1344-SKir!K1344*logKir!K1344-SLir!K1344*logHir!K1344-SLir!K1344*logQir!K1344)</f>
        <v>0.43707554430661527</v>
      </c>
      <c r="L1344" s="2">
        <f>IF(logVir!L1344="","",logVir!L1344-SKir!L1344*logKir!L1344-SLir!L1344*logHir!L1344-SLir!L1344*logQir!L1344)</f>
        <v>0.13495493312826573</v>
      </c>
      <c r="M1344" s="2">
        <f>IF(logVir!M1344="","",logVir!M1344-SKir!M1344*logKir!M1344-SLir!M1344*logHir!M1344-SLir!M1344*logQir!M1344)</f>
        <v>0.4452167178101526</v>
      </c>
      <c r="N1344" s="2">
        <f>IF(logVir!N1344="","",logVir!N1344-SKir!N1344*logKir!N1344-SLir!N1344*logHir!N1344-SLir!N1344*logQir!N1344)</f>
        <v>0.45880973098949873</v>
      </c>
      <c r="O1344" s="2">
        <f>IF(logVir!O1344="","",logVir!O1344-SKir!O1344*logKir!O1344-SLir!O1344*logHir!O1344-SLir!O1344*logQir!O1344)</f>
        <v>1.4070444280042411</v>
      </c>
    </row>
    <row r="1345" spans="1:15" x14ac:dyDescent="0.55000000000000004">
      <c r="A1345" s="3">
        <v>44</v>
      </c>
      <c r="B1345" s="3">
        <v>9</v>
      </c>
      <c r="I1345" s="3">
        <v>44</v>
      </c>
      <c r="J1345" s="3">
        <v>9</v>
      </c>
      <c r="K1345" s="2">
        <f>IF(logVir!K1345="","",logVir!K1345-SKir!K1345*logKir!K1345-SLir!K1345*logHir!K1345-SLir!K1345*logQir!K1345)</f>
        <v>-0.26862014996003897</v>
      </c>
      <c r="L1345" s="2">
        <f>IF(logVir!L1345="","",logVir!L1345-SKir!L1345*logKir!L1345-SLir!L1345*logHir!L1345-SLir!L1345*logQir!L1345)</f>
        <v>-0.19268378414917378</v>
      </c>
      <c r="M1345" s="2">
        <f>IF(logVir!M1345="","",logVir!M1345-SKir!M1345*logKir!M1345-SLir!M1345*logHir!M1345-SLir!M1345*logQir!M1345)</f>
        <v>-0.15737299488074707</v>
      </c>
      <c r="N1345" s="2">
        <f>IF(logVir!N1345="","",logVir!N1345-SKir!N1345*logKir!N1345-SLir!N1345*logHir!N1345-SLir!N1345*logQir!N1345)</f>
        <v>-0.19620636574730774</v>
      </c>
      <c r="O1345" s="2">
        <f>IF(logVir!O1345="","",logVir!O1345-SKir!O1345*logKir!O1345-SLir!O1345*logHir!O1345-SLir!O1345*logQir!O1345)</f>
        <v>-0.10111241906973323</v>
      </c>
    </row>
    <row r="1346" spans="1:15" x14ac:dyDescent="0.55000000000000004">
      <c r="A1346" s="3">
        <v>44</v>
      </c>
      <c r="B1346" s="3">
        <v>10</v>
      </c>
      <c r="I1346" s="3">
        <v>44</v>
      </c>
      <c r="J1346" s="3">
        <v>10</v>
      </c>
      <c r="K1346" s="2">
        <f>IF(logVir!K1346="","",logVir!K1346-SKir!K1346*logKir!K1346-SLir!K1346*logHir!K1346-SLir!K1346*logQir!K1346)</f>
        <v>0.86235923105558343</v>
      </c>
      <c r="L1346" s="2">
        <f>IF(logVir!L1346="","",logVir!L1346-SKir!L1346*logKir!L1346-SLir!L1346*logHir!L1346-SLir!L1346*logQir!L1346)</f>
        <v>0.29129328463447512</v>
      </c>
      <c r="M1346" s="2">
        <f>IF(logVir!M1346="","",logVir!M1346-SKir!M1346*logKir!M1346-SLir!M1346*logHir!M1346-SLir!M1346*logQir!M1346)</f>
        <v>-5.0423063688035244E-2</v>
      </c>
      <c r="N1346" s="2">
        <f>IF(logVir!N1346="","",logVir!N1346-SKir!N1346*logKir!N1346-SLir!N1346*logHir!N1346-SLir!N1346*logQir!N1346)</f>
        <v>0.20544960436058318</v>
      </c>
      <c r="O1346" s="2">
        <f>IF(logVir!O1346="","",logVir!O1346-SKir!O1346*logKir!O1346-SLir!O1346*logHir!O1346-SLir!O1346*logQir!O1346)</f>
        <v>0.18513578479423171</v>
      </c>
    </row>
    <row r="1347" spans="1:15" x14ac:dyDescent="0.55000000000000004">
      <c r="A1347" s="3">
        <v>44</v>
      </c>
      <c r="B1347" s="3">
        <v>11</v>
      </c>
      <c r="I1347" s="3">
        <v>44</v>
      </c>
      <c r="J1347" s="3">
        <v>11</v>
      </c>
      <c r="K1347" s="2">
        <f>IF(logVir!K1347="","",logVir!K1347-SKir!K1347*logKir!K1347-SLir!K1347*logHir!K1347-SLir!K1347*logQir!K1347)</f>
        <v>-2.7476650046777715E-2</v>
      </c>
      <c r="L1347" s="2">
        <f>IF(logVir!L1347="","",logVir!L1347-SKir!L1347*logKir!L1347-SLir!L1347*logHir!L1347-SLir!L1347*logQir!L1347)</f>
        <v>-0.1455417680671304</v>
      </c>
      <c r="M1347" s="2">
        <f>IF(logVir!M1347="","",logVir!M1347-SKir!M1347*logKir!M1347-SLir!M1347*logHir!M1347-SLir!M1347*logQir!M1347)</f>
        <v>0.23512491676891017</v>
      </c>
      <c r="N1347" s="2">
        <f>IF(logVir!N1347="","",logVir!N1347-SKir!N1347*logKir!N1347-SLir!N1347*logHir!N1347-SLir!N1347*logQir!N1347)</f>
        <v>0.33713719954357985</v>
      </c>
      <c r="O1347" s="2">
        <f>IF(logVir!O1347="","",logVir!O1347-SKir!O1347*logKir!O1347-SLir!O1347*logHir!O1347-SLir!O1347*logQir!O1347)</f>
        <v>0.54473674360024293</v>
      </c>
    </row>
    <row r="1348" spans="1:15" x14ac:dyDescent="0.55000000000000004">
      <c r="A1348" s="3">
        <v>44</v>
      </c>
      <c r="B1348" s="3">
        <v>12</v>
      </c>
      <c r="I1348" s="3">
        <v>44</v>
      </c>
      <c r="J1348" s="3">
        <v>12</v>
      </c>
      <c r="K1348" s="2">
        <f>IF(logVir!K1348="","",logVir!K1348-SKir!K1348*logKir!K1348-SLir!K1348*logHir!K1348-SLir!K1348*logQir!K1348)</f>
        <v>-0.3362357596777194</v>
      </c>
      <c r="L1348" s="2">
        <f>IF(logVir!L1348="","",logVir!L1348-SKir!L1348*logKir!L1348-SLir!L1348*logHir!L1348-SLir!L1348*logQir!L1348)</f>
        <v>-0.2160418876280556</v>
      </c>
      <c r="M1348" s="2">
        <f>IF(logVir!M1348="","",logVir!M1348-SKir!M1348*logKir!M1348-SLir!M1348*logHir!M1348-SLir!M1348*logQir!M1348)</f>
        <v>-0.28679898535063575</v>
      </c>
      <c r="N1348" s="2">
        <f>IF(logVir!N1348="","",logVir!N1348-SKir!N1348*logKir!N1348-SLir!N1348*logHir!N1348-SLir!N1348*logQir!N1348)</f>
        <v>6.1880169321640477E-2</v>
      </c>
      <c r="O1348" s="2">
        <f>IF(logVir!O1348="","",logVir!O1348-SKir!O1348*logKir!O1348-SLir!O1348*logHir!O1348-SLir!O1348*logQir!O1348)</f>
        <v>4.1570593496977559E-2</v>
      </c>
    </row>
    <row r="1349" spans="1:15" x14ac:dyDescent="0.55000000000000004">
      <c r="A1349" s="3">
        <v>44</v>
      </c>
      <c r="B1349" s="3">
        <v>13</v>
      </c>
      <c r="I1349" s="3">
        <v>44</v>
      </c>
      <c r="J1349" s="3">
        <v>13</v>
      </c>
      <c r="K1349" s="2">
        <f>IF(logVir!K1349="","",logVir!K1349-SKir!K1349*logKir!K1349-SLir!K1349*logHir!K1349-SLir!K1349*logQir!K1349)</f>
        <v>-1.5337442794168505</v>
      </c>
      <c r="L1349" s="2">
        <f>IF(logVir!L1349="","",logVir!L1349-SKir!L1349*logKir!L1349-SLir!L1349*logHir!L1349-SLir!L1349*logQir!L1349)</f>
        <v>0.20074888811021771</v>
      </c>
      <c r="M1349" s="2">
        <f>IF(logVir!M1349="","",logVir!M1349-SKir!M1349*logKir!M1349-SLir!M1349*logHir!M1349-SLir!M1349*logQir!M1349)</f>
        <v>-0.84752433588809861</v>
      </c>
      <c r="N1349" s="2">
        <f>IF(logVir!N1349="","",logVir!N1349-SKir!N1349*logKir!N1349-SLir!N1349*logHir!N1349-SLir!N1349*logQir!N1349)</f>
        <v>0.32172751413074907</v>
      </c>
      <c r="O1349" s="2">
        <f>IF(logVir!O1349="","",logVir!O1349-SKir!O1349*logKir!O1349-SLir!O1349*logHir!O1349-SLir!O1349*logQir!O1349)</f>
        <v>0.41576183536021427</v>
      </c>
    </row>
    <row r="1350" spans="1:15" x14ac:dyDescent="0.55000000000000004">
      <c r="A1350" s="3">
        <v>44</v>
      </c>
      <c r="B1350" s="3">
        <v>14</v>
      </c>
      <c r="I1350" s="3">
        <v>44</v>
      </c>
      <c r="J1350" s="3">
        <v>14</v>
      </c>
      <c r="K1350" s="2">
        <f>IF(logVir!K1350="","",logVir!K1350-SKir!K1350*logKir!K1350-SLir!K1350*logHir!K1350-SLir!K1350*logQir!K1350)</f>
        <v>-0.19900167956599338</v>
      </c>
      <c r="L1350" s="2">
        <f>IF(logVir!L1350="","",logVir!L1350-SKir!L1350*logKir!L1350-SLir!L1350*logHir!L1350-SLir!L1350*logQir!L1350)</f>
        <v>7.8921337162229308E-2</v>
      </c>
      <c r="M1350" s="2">
        <f>IF(logVir!M1350="","",logVir!M1350-SKir!M1350*logKir!M1350-SLir!M1350*logHir!M1350-SLir!M1350*logQir!M1350)</f>
        <v>-0.44966488295997553</v>
      </c>
      <c r="N1350" s="2">
        <f>IF(logVir!N1350="","",logVir!N1350-SKir!N1350*logKir!N1350-SLir!N1350*logHir!N1350-SLir!N1350*logQir!N1350)</f>
        <v>-0.30145910001426884</v>
      </c>
      <c r="O1350" s="2">
        <f>IF(logVir!O1350="","",logVir!O1350-SKir!O1350*logKir!O1350-SLir!O1350*logHir!O1350-SLir!O1350*logQir!O1350)</f>
        <v>-0.19956973223832927</v>
      </c>
    </row>
    <row r="1351" spans="1:15" x14ac:dyDescent="0.55000000000000004">
      <c r="A1351" s="3">
        <v>44</v>
      </c>
      <c r="B1351" s="3">
        <v>15</v>
      </c>
      <c r="I1351" s="3">
        <v>44</v>
      </c>
      <c r="J1351" s="3">
        <v>15</v>
      </c>
      <c r="K1351" s="2">
        <f>IF(logVir!K1351="","",logVir!K1351-SKir!K1351*logKir!K1351-SLir!K1351*logHir!K1351-SLir!K1351*logQir!K1351)</f>
        <v>-0.1053106801987177</v>
      </c>
      <c r="L1351" s="2">
        <f>IF(logVir!L1351="","",logVir!L1351-SKir!L1351*logKir!L1351-SLir!L1351*logHir!L1351-SLir!L1351*logQir!L1351)</f>
        <v>-0.31843846128065589</v>
      </c>
      <c r="M1351" s="2">
        <f>IF(logVir!M1351="","",logVir!M1351-SKir!M1351*logKir!M1351-SLir!M1351*logHir!M1351-SLir!M1351*logQir!M1351)</f>
        <v>0.42328450530364631</v>
      </c>
      <c r="N1351" s="2">
        <f>IF(logVir!N1351="","",logVir!N1351-SKir!N1351*logKir!N1351-SLir!N1351*logHir!N1351-SLir!N1351*logQir!N1351)</f>
        <v>0.34084660487780316</v>
      </c>
      <c r="O1351" s="2">
        <f>IF(logVir!O1351="","",logVir!O1351-SKir!O1351*logKir!O1351-SLir!O1351*logHir!O1351-SLir!O1351*logQir!O1351)</f>
        <v>0.37174456735750466</v>
      </c>
    </row>
    <row r="1352" spans="1:15" x14ac:dyDescent="0.55000000000000004">
      <c r="A1352" s="3">
        <v>44</v>
      </c>
      <c r="B1352" s="3">
        <v>16</v>
      </c>
      <c r="I1352" s="3">
        <v>44</v>
      </c>
      <c r="J1352" s="3">
        <v>16</v>
      </c>
      <c r="K1352" s="2">
        <f>IF(logVir!K1352="","",logVir!K1352-SKir!K1352*logKir!K1352-SLir!K1352*logHir!K1352-SLir!K1352*logQir!K1352)</f>
        <v>3.829393614667008E-2</v>
      </c>
      <c r="L1352" s="2">
        <f>IF(logVir!L1352="","",logVir!L1352-SKir!L1352*logKir!L1352-SLir!L1352*logHir!L1352-SLir!L1352*logQir!L1352)</f>
        <v>-0.20178133672298204</v>
      </c>
      <c r="M1352" s="2">
        <f>IF(logVir!M1352="","",logVir!M1352-SKir!M1352*logKir!M1352-SLir!M1352*logHir!M1352-SLir!M1352*logQir!M1352)</f>
        <v>-0.18219808427363204</v>
      </c>
      <c r="N1352" s="2">
        <f>IF(logVir!N1352="","",logVir!N1352-SKir!N1352*logKir!N1352-SLir!N1352*logHir!N1352-SLir!N1352*logQir!N1352)</f>
        <v>-0.22421319749892793</v>
      </c>
      <c r="O1352" s="2">
        <f>IF(logVir!O1352="","",logVir!O1352-SKir!O1352*logKir!O1352-SLir!O1352*logHir!O1352-SLir!O1352*logQir!O1352)</f>
        <v>-5.9396601872244242E-2</v>
      </c>
    </row>
    <row r="1353" spans="1:15" x14ac:dyDescent="0.55000000000000004">
      <c r="A1353" s="3">
        <v>44</v>
      </c>
      <c r="B1353" s="3">
        <v>17</v>
      </c>
      <c r="I1353" s="3">
        <v>44</v>
      </c>
      <c r="J1353" s="3">
        <v>17</v>
      </c>
      <c r="K1353" s="2">
        <f>IF(logVir!K1353="","",logVir!K1353-SKir!K1353*logKir!K1353-SLir!K1353*logHir!K1353-SLir!K1353*logQir!K1353)</f>
        <v>-0.20635320509083302</v>
      </c>
      <c r="L1353" s="2">
        <f>IF(logVir!L1353="","",logVir!L1353-SKir!L1353*logKir!L1353-SLir!L1353*logHir!L1353-SLir!L1353*logQir!L1353)</f>
        <v>9.2543996892058958E-2</v>
      </c>
      <c r="M1353" s="2">
        <f>IF(logVir!M1353="","",logVir!M1353-SKir!M1353*logKir!M1353-SLir!M1353*logHir!M1353-SLir!M1353*logQir!M1353)</f>
        <v>-6.6142295440185531E-2</v>
      </c>
      <c r="N1353" s="2">
        <f>IF(logVir!N1353="","",logVir!N1353-SKir!N1353*logKir!N1353-SLir!N1353*logHir!N1353-SLir!N1353*logQir!N1353)</f>
        <v>4.347182919534566E-2</v>
      </c>
      <c r="O1353" s="2">
        <f>IF(logVir!O1353="","",logVir!O1353-SKir!O1353*logKir!O1353-SLir!O1353*logHir!O1353-SLir!O1353*logQir!O1353)</f>
        <v>0.17672186306193211</v>
      </c>
    </row>
    <row r="1354" spans="1:15" x14ac:dyDescent="0.55000000000000004">
      <c r="A1354" s="3">
        <v>44</v>
      </c>
      <c r="B1354" s="3">
        <v>18</v>
      </c>
      <c r="I1354" s="3">
        <v>44</v>
      </c>
      <c r="J1354" s="3">
        <v>18</v>
      </c>
      <c r="K1354" s="2">
        <f>IF(logVir!K1354="","",logVir!K1354-SKir!K1354*logKir!K1354-SLir!K1354*logHir!K1354-SLir!K1354*logQir!K1354)</f>
        <v>-8.7534926106635519E-2</v>
      </c>
      <c r="L1354" s="2">
        <f>IF(logVir!L1354="","",logVir!L1354-SKir!L1354*logKir!L1354-SLir!L1354*logHir!L1354-SLir!L1354*logQir!L1354)</f>
        <v>-0.28254106491277192</v>
      </c>
      <c r="M1354" s="2">
        <f>IF(logVir!M1354="","",logVir!M1354-SKir!M1354*logKir!M1354-SLir!M1354*logHir!M1354-SLir!M1354*logQir!M1354)</f>
        <v>-0.25264306655775259</v>
      </c>
      <c r="N1354" s="2">
        <f>IF(logVir!N1354="","",logVir!N1354-SKir!N1354*logKir!N1354-SLir!N1354*logHir!N1354-SLir!N1354*logQir!N1354)</f>
        <v>-0.24979628230201803</v>
      </c>
      <c r="O1354" s="2">
        <f>IF(logVir!O1354="","",logVir!O1354-SKir!O1354*logKir!O1354-SLir!O1354*logHir!O1354-SLir!O1354*logQir!O1354)</f>
        <v>-0.3388964608533041</v>
      </c>
    </row>
    <row r="1355" spans="1:15" x14ac:dyDescent="0.55000000000000004">
      <c r="A1355" s="3">
        <v>44</v>
      </c>
      <c r="B1355" s="3">
        <v>19</v>
      </c>
      <c r="I1355" s="3">
        <v>44</v>
      </c>
      <c r="J1355" s="3">
        <v>19</v>
      </c>
      <c r="K1355" s="2">
        <f>IF(logVir!K1355="","",logVir!K1355-SKir!K1355*logKir!K1355-SLir!K1355*logHir!K1355-SLir!K1355*logQir!K1355)</f>
        <v>-0.31969375719068938</v>
      </c>
      <c r="L1355" s="2">
        <f>IF(logVir!L1355="","",logVir!L1355-SKir!L1355*logKir!L1355-SLir!L1355*logHir!L1355-SLir!L1355*logQir!L1355)</f>
        <v>-0.26524338668554115</v>
      </c>
      <c r="M1355" s="2">
        <f>IF(logVir!M1355="","",logVir!M1355-SKir!M1355*logKir!M1355-SLir!M1355*logHir!M1355-SLir!M1355*logQir!M1355)</f>
        <v>-0.19699766161516127</v>
      </c>
      <c r="N1355" s="2">
        <f>IF(logVir!N1355="","",logVir!N1355-SKir!N1355*logKir!N1355-SLir!N1355*logHir!N1355-SLir!N1355*logQir!N1355)</f>
        <v>-0.45735920834046678</v>
      </c>
      <c r="O1355" s="2">
        <f>IF(logVir!O1355="","",logVir!O1355-SKir!O1355*logKir!O1355-SLir!O1355*logHir!O1355-SLir!O1355*logQir!O1355)</f>
        <v>-0.31651264962310083</v>
      </c>
    </row>
    <row r="1356" spans="1:15" x14ac:dyDescent="0.55000000000000004">
      <c r="A1356" s="3">
        <v>44</v>
      </c>
      <c r="B1356" s="3">
        <v>20</v>
      </c>
      <c r="I1356" s="3">
        <v>44</v>
      </c>
      <c r="J1356" s="3">
        <v>20</v>
      </c>
      <c r="K1356" s="2">
        <f>IF(logVir!K1356="","",logVir!K1356-SKir!K1356*logKir!K1356-SLir!K1356*logHir!K1356-SLir!K1356*logQir!K1356)</f>
        <v>-0.11955294983689288</v>
      </c>
      <c r="L1356" s="2">
        <f>IF(logVir!L1356="","",logVir!L1356-SKir!L1356*logKir!L1356-SLir!L1356*logHir!L1356-SLir!L1356*logQir!L1356)</f>
        <v>-2.3645164976005204E-3</v>
      </c>
      <c r="M1356" s="2">
        <f>IF(logVir!M1356="","",logVir!M1356-SKir!M1356*logKir!M1356-SLir!M1356*logHir!M1356-SLir!M1356*logQir!M1356)</f>
        <v>3.3781636072040946E-2</v>
      </c>
      <c r="N1356" s="2">
        <f>IF(logVir!N1356="","",logVir!N1356-SKir!N1356*logKir!N1356-SLir!N1356*logHir!N1356-SLir!N1356*logQir!N1356)</f>
        <v>-3.668280200392561E-2</v>
      </c>
      <c r="O1356" s="2">
        <f>IF(logVir!O1356="","",logVir!O1356-SKir!O1356*logKir!O1356-SLir!O1356*logHir!O1356-SLir!O1356*logQir!O1356)</f>
        <v>-3.0303387701363663E-2</v>
      </c>
    </row>
    <row r="1357" spans="1:15" x14ac:dyDescent="0.55000000000000004">
      <c r="A1357" s="3">
        <v>44</v>
      </c>
      <c r="B1357" s="3">
        <v>21</v>
      </c>
      <c r="I1357" s="3">
        <v>44</v>
      </c>
      <c r="J1357" s="3">
        <v>21</v>
      </c>
      <c r="K1357" s="2">
        <f>IF(logVir!K1357="","",logVir!K1357-SKir!K1357*logKir!K1357-SLir!K1357*logHir!K1357-SLir!K1357*logQir!K1357)</f>
        <v>9.7401423726824005E-2</v>
      </c>
      <c r="L1357" s="2">
        <f>IF(logVir!L1357="","",logVir!L1357-SKir!L1357*logKir!L1357-SLir!L1357*logHir!L1357-SLir!L1357*logQir!L1357)</f>
        <v>0.2136910518376251</v>
      </c>
      <c r="M1357" s="2">
        <f>IF(logVir!M1357="","",logVir!M1357-SKir!M1357*logKir!M1357-SLir!M1357*logHir!M1357-SLir!M1357*logQir!M1357)</f>
        <v>0.15979830914865728</v>
      </c>
      <c r="N1357" s="2">
        <f>IF(logVir!N1357="","",logVir!N1357-SKir!N1357*logKir!N1357-SLir!N1357*logHir!N1357-SLir!N1357*logQir!N1357)</f>
        <v>0.2105510757604519</v>
      </c>
      <c r="O1357" s="2">
        <f>IF(logVir!O1357="","",logVir!O1357-SKir!O1357*logKir!O1357-SLir!O1357*logHir!O1357-SLir!O1357*logQir!O1357)</f>
        <v>0.26443688329411624</v>
      </c>
    </row>
    <row r="1358" spans="1:15" x14ac:dyDescent="0.55000000000000004">
      <c r="A1358" s="3">
        <v>44</v>
      </c>
      <c r="B1358" s="3">
        <v>22</v>
      </c>
      <c r="I1358" s="3">
        <v>44</v>
      </c>
      <c r="J1358" s="3">
        <v>22</v>
      </c>
      <c r="K1358" s="2">
        <f>IF(logVir!K1358="","",logVir!K1358-SKir!K1358*logKir!K1358-SLir!K1358*logHir!K1358-SLir!K1358*logQir!K1358)</f>
        <v>-0.20161137480528804</v>
      </c>
      <c r="L1358" s="2">
        <f>IF(logVir!L1358="","",logVir!L1358-SKir!L1358*logKir!L1358-SLir!L1358*logHir!L1358-SLir!L1358*logQir!L1358)</f>
        <v>-4.7518967090017912E-2</v>
      </c>
      <c r="M1358" s="2">
        <f>IF(logVir!M1358="","",logVir!M1358-SKir!M1358*logKir!M1358-SLir!M1358*logHir!M1358-SLir!M1358*logQir!M1358)</f>
        <v>-0.35312887224988609</v>
      </c>
      <c r="N1358" s="2">
        <f>IF(logVir!N1358="","",logVir!N1358-SKir!N1358*logKir!N1358-SLir!N1358*logHir!N1358-SLir!N1358*logQir!N1358)</f>
        <v>-0.26598798636645132</v>
      </c>
      <c r="O1358" s="2">
        <f>IF(logVir!O1358="","",logVir!O1358-SKir!O1358*logKir!O1358-SLir!O1358*logHir!O1358-SLir!O1358*logQir!O1358)</f>
        <v>2.0720519755242847E-3</v>
      </c>
    </row>
    <row r="1359" spans="1:15" x14ac:dyDescent="0.55000000000000004">
      <c r="A1359" s="3">
        <v>44</v>
      </c>
      <c r="B1359" s="3">
        <v>23</v>
      </c>
      <c r="I1359" s="3">
        <v>44</v>
      </c>
      <c r="J1359" s="3">
        <v>23</v>
      </c>
      <c r="K1359" s="2">
        <f>IF(logVir!K1359="","",logVir!K1359-SKir!K1359*logKir!K1359-SLir!K1359*logHir!K1359-SLir!K1359*logQir!K1359)</f>
        <v>-7.7332338467225231E-2</v>
      </c>
      <c r="L1359" s="2">
        <f>IF(logVir!L1359="","",logVir!L1359-SKir!L1359*logKir!L1359-SLir!L1359*logHir!L1359-SLir!L1359*logQir!L1359)</f>
        <v>5.5883032067316069E-3</v>
      </c>
      <c r="M1359" s="2">
        <f>IF(logVir!M1359="","",logVir!M1359-SKir!M1359*logKir!M1359-SLir!M1359*logHir!M1359-SLir!M1359*logQir!M1359)</f>
        <v>8.5955604189737727E-3</v>
      </c>
      <c r="N1359" s="2">
        <f>IF(logVir!N1359="","",logVir!N1359-SKir!N1359*logKir!N1359-SLir!N1359*logHir!N1359-SLir!N1359*logQir!N1359)</f>
        <v>-8.2728660298526713E-2</v>
      </c>
      <c r="O1359" s="2">
        <f>IF(logVir!O1359="","",logVir!O1359-SKir!O1359*logKir!O1359-SLir!O1359*logHir!O1359-SLir!O1359*logQir!O1359)</f>
        <v>-0.12635957832945799</v>
      </c>
    </row>
    <row r="1360" spans="1:15" x14ac:dyDescent="0.55000000000000004">
      <c r="A1360" s="3">
        <v>44</v>
      </c>
      <c r="B1360" s="3">
        <v>24</v>
      </c>
      <c r="I1360" s="3">
        <v>44</v>
      </c>
      <c r="J1360" s="3">
        <v>24</v>
      </c>
      <c r="K1360" s="2">
        <f>IF(logVir!K1360="","",logVir!K1360-SKir!K1360*logKir!K1360-SLir!K1360*logHir!K1360-SLir!K1360*logQir!K1360)</f>
        <v>1.0374916227108344E-2</v>
      </c>
      <c r="L1360" s="2">
        <f>IF(logVir!L1360="","",logVir!L1360-SKir!L1360*logKir!L1360-SLir!L1360*logHir!L1360-SLir!L1360*logQir!L1360)</f>
        <v>-6.0467965006362867E-2</v>
      </c>
      <c r="M1360" s="2">
        <f>IF(logVir!M1360="","",logVir!M1360-SKir!M1360*logKir!M1360-SLir!M1360*logHir!M1360-SLir!M1360*logQir!M1360)</f>
        <v>3.1012015715883086E-2</v>
      </c>
      <c r="N1360" s="2">
        <f>IF(logVir!N1360="","",logVir!N1360-SKir!N1360*logKir!N1360-SLir!N1360*logHir!N1360-SLir!N1360*logQir!N1360)</f>
        <v>-0.13084731296514746</v>
      </c>
      <c r="O1360" s="2">
        <f>IF(logVir!O1360="","",logVir!O1360-SKir!O1360*logKir!O1360-SLir!O1360*logHir!O1360-SLir!O1360*logQir!O1360)</f>
        <v>-0.1447400988379936</v>
      </c>
    </row>
    <row r="1361" spans="1:15" x14ac:dyDescent="0.55000000000000004">
      <c r="A1361" s="3">
        <v>44</v>
      </c>
      <c r="B1361" s="3">
        <v>25</v>
      </c>
      <c r="I1361" s="3">
        <v>44</v>
      </c>
      <c r="J1361" s="3">
        <v>25</v>
      </c>
      <c r="K1361" s="2">
        <f>IF(logVir!K1361="","",logVir!K1361-SKir!K1361*logKir!K1361-SLir!K1361*logHir!K1361-SLir!K1361*logQir!K1361)</f>
        <v>-0.12119533749317946</v>
      </c>
      <c r="L1361" s="2">
        <f>IF(logVir!L1361="","",logVir!L1361-SKir!L1361*logKir!L1361-SLir!L1361*logHir!L1361-SLir!L1361*logQir!L1361)</f>
        <v>-8.2925921502375571E-2</v>
      </c>
      <c r="M1361" s="2">
        <f>IF(logVir!M1361="","",logVir!M1361-SKir!M1361*logKir!M1361-SLir!M1361*logHir!M1361-SLir!M1361*logQir!M1361)</f>
        <v>-0.16794887401600772</v>
      </c>
      <c r="N1361" s="2">
        <f>IF(logVir!N1361="","",logVir!N1361-SKir!N1361*logKir!N1361-SLir!N1361*logHir!N1361-SLir!N1361*logQir!N1361)</f>
        <v>-0.2230537742597945</v>
      </c>
      <c r="O1361" s="2">
        <f>IF(logVir!O1361="","",logVir!O1361-SKir!O1361*logKir!O1361-SLir!O1361*logHir!O1361-SLir!O1361*logQir!O1361)</f>
        <v>-0.28314282205966751</v>
      </c>
    </row>
    <row r="1362" spans="1:15" x14ac:dyDescent="0.55000000000000004">
      <c r="A1362" s="3">
        <v>44</v>
      </c>
      <c r="B1362" s="3">
        <v>26</v>
      </c>
      <c r="I1362" s="3">
        <v>44</v>
      </c>
      <c r="J1362" s="3">
        <v>26</v>
      </c>
      <c r="K1362" s="2">
        <f>IF(logVir!K1362="","",logVir!K1362-SKir!K1362*logKir!K1362-SLir!K1362*logHir!K1362-SLir!K1362*logQir!K1362)</f>
        <v>-0.21241009445752038</v>
      </c>
      <c r="L1362" s="2">
        <f>IF(logVir!L1362="","",logVir!L1362-SKir!L1362*logKir!L1362-SLir!L1362*logHir!L1362-SLir!L1362*logQir!L1362)</f>
        <v>-0.19183759634128089</v>
      </c>
      <c r="M1362" s="2">
        <f>IF(logVir!M1362="","",logVir!M1362-SKir!M1362*logKir!M1362-SLir!M1362*logHir!M1362-SLir!M1362*logQir!M1362)</f>
        <v>-0.20505509992399448</v>
      </c>
      <c r="N1362" s="2">
        <f>IF(logVir!N1362="","",logVir!N1362-SKir!N1362*logKir!N1362-SLir!N1362*logHir!N1362-SLir!N1362*logQir!N1362)</f>
        <v>-0.26576307277136868</v>
      </c>
      <c r="O1362" s="2">
        <f>IF(logVir!O1362="","",logVir!O1362-SKir!O1362*logKir!O1362-SLir!O1362*logHir!O1362-SLir!O1362*logQir!O1362)</f>
        <v>-0.21421788952997087</v>
      </c>
    </row>
    <row r="1363" spans="1:15" x14ac:dyDescent="0.55000000000000004">
      <c r="A1363" s="3">
        <v>44</v>
      </c>
      <c r="B1363" s="3">
        <v>27</v>
      </c>
      <c r="I1363" s="3">
        <v>44</v>
      </c>
      <c r="J1363" s="3">
        <v>27</v>
      </c>
      <c r="K1363" s="2">
        <f>IF(logVir!K1363="","",logVir!K1363-SKir!K1363*logKir!K1363-SLir!K1363*logHir!K1363-SLir!K1363*logQir!K1363)</f>
        <v>-0.10028757323488625</v>
      </c>
      <c r="L1363" s="2">
        <f>IF(logVir!L1363="","",logVir!L1363-SKir!L1363*logKir!L1363-SLir!L1363*logHir!L1363-SLir!L1363*logQir!L1363)</f>
        <v>-0.1129336805893548</v>
      </c>
      <c r="M1363" s="2">
        <f>IF(logVir!M1363="","",logVir!M1363-SKir!M1363*logKir!M1363-SLir!M1363*logHir!M1363-SLir!M1363*logQir!M1363)</f>
        <v>9.0704684580574756E-3</v>
      </c>
      <c r="N1363" s="2">
        <f>IF(logVir!N1363="","",logVir!N1363-SKir!N1363*logKir!N1363-SLir!N1363*logHir!N1363-SLir!N1363*logQir!N1363)</f>
        <v>-8.7169643458501006E-2</v>
      </c>
      <c r="O1363" s="2">
        <f>IF(logVir!O1363="","",logVir!O1363-SKir!O1363*logKir!O1363-SLir!O1363*logHir!O1363-SLir!O1363*logQir!O1363)</f>
        <v>-0.10505041156564829</v>
      </c>
    </row>
    <row r="1364" spans="1:15" x14ac:dyDescent="0.55000000000000004">
      <c r="A1364" s="3">
        <v>44</v>
      </c>
      <c r="B1364" s="3">
        <v>28</v>
      </c>
      <c r="I1364" s="3">
        <v>44</v>
      </c>
      <c r="J1364" s="3">
        <v>28</v>
      </c>
      <c r="K1364" s="2">
        <f>IF(logVir!K1364="","",logVir!K1364-SKir!K1364*logKir!K1364-SLir!K1364*logHir!K1364-SLir!K1364*logQir!K1364)</f>
        <v>-3.792469964458112E-3</v>
      </c>
      <c r="L1364" s="2">
        <f>IF(logVir!L1364="","",logVir!L1364-SKir!L1364*logKir!L1364-SLir!L1364*logHir!L1364-SLir!L1364*logQir!L1364)</f>
        <v>-4.3009579491103782E-3</v>
      </c>
      <c r="M1364" s="2">
        <f>IF(logVir!M1364="","",logVir!M1364-SKir!M1364*logKir!M1364-SLir!M1364*logHir!M1364-SLir!M1364*logQir!M1364)</f>
        <v>-1.0036601514670177E-3</v>
      </c>
      <c r="N1364" s="2">
        <f>IF(logVir!N1364="","",logVir!N1364-SKir!N1364*logKir!N1364-SLir!N1364*logHir!N1364-SLir!N1364*logQir!N1364)</f>
        <v>-3.4330747380819482E-2</v>
      </c>
      <c r="O1364" s="2">
        <f>IF(logVir!O1364="","",logVir!O1364-SKir!O1364*logKir!O1364-SLir!O1364*logHir!O1364-SLir!O1364*logQir!O1364)</f>
        <v>-6.0135111090530297E-2</v>
      </c>
    </row>
    <row r="1365" spans="1:15" x14ac:dyDescent="0.55000000000000004">
      <c r="A1365" s="3">
        <v>44</v>
      </c>
      <c r="B1365" s="3">
        <v>29</v>
      </c>
      <c r="I1365" s="3">
        <v>44</v>
      </c>
      <c r="J1365" s="3">
        <v>29</v>
      </c>
      <c r="K1365" s="2">
        <f>IF(logVir!K1365="","",logVir!K1365-SKir!K1365*logKir!K1365-SLir!K1365*logHir!K1365-SLir!K1365*logQir!K1365)</f>
        <v>-2.4335689393403012E-2</v>
      </c>
      <c r="L1365" s="2">
        <f>IF(logVir!L1365="","",logVir!L1365-SKir!L1365*logKir!L1365-SLir!L1365*logHir!L1365-SLir!L1365*logQir!L1365)</f>
        <v>-4.5994531172436869E-2</v>
      </c>
      <c r="M1365" s="2">
        <f>IF(logVir!M1365="","",logVir!M1365-SKir!M1365*logKir!M1365-SLir!M1365*logHir!M1365-SLir!M1365*logQir!M1365)</f>
        <v>4.3671736854054954E-2</v>
      </c>
      <c r="N1365" s="2">
        <f>IF(logVir!N1365="","",logVir!N1365-SKir!N1365*logKir!N1365-SLir!N1365*logHir!N1365-SLir!N1365*logQir!N1365)</f>
        <v>-4.5256126949162964E-2</v>
      </c>
      <c r="O1365" s="2">
        <f>IF(logVir!O1365="","",logVir!O1365-SKir!O1365*logKir!O1365-SLir!O1365*logHir!O1365-SLir!O1365*logQir!O1365)</f>
        <v>-0.12841351084916428</v>
      </c>
    </row>
    <row r="1366" spans="1:15" x14ac:dyDescent="0.55000000000000004">
      <c r="A1366" s="3">
        <v>44</v>
      </c>
      <c r="B1366" s="3">
        <v>30</v>
      </c>
      <c r="I1366" s="3">
        <v>44</v>
      </c>
      <c r="J1366" s="3">
        <v>30</v>
      </c>
      <c r="K1366" s="2">
        <f>IF(logVir!K1366="","",logVir!K1366-SKir!K1366*logKir!K1366-SLir!K1366*logHir!K1366-SLir!K1366*logQir!K1366)</f>
        <v>-8.1259677576011838E-2</v>
      </c>
      <c r="L1366" s="2">
        <f>IF(logVir!L1366="","",logVir!L1366-SKir!L1366*logKir!L1366-SLir!L1366*logHir!L1366-SLir!L1366*logQir!L1366)</f>
        <v>-0.12718685380001435</v>
      </c>
      <c r="M1366" s="2">
        <f>IF(logVir!M1366="","",logVir!M1366-SKir!M1366*logKir!M1366-SLir!M1366*logHir!M1366-SLir!M1366*logQir!M1366)</f>
        <v>-0.16336306226584926</v>
      </c>
      <c r="N1366" s="2">
        <f>IF(logVir!N1366="","",logVir!N1366-SKir!N1366*logKir!N1366-SLir!N1366*logHir!N1366-SLir!N1366*logQir!N1366)</f>
        <v>-0.19692882627102348</v>
      </c>
      <c r="O1366" s="2">
        <f>IF(logVir!O1366="","",logVir!O1366-SKir!O1366*logKir!O1366-SLir!O1366*logHir!O1366-SLir!O1366*logQir!O1366)</f>
        <v>-0.15848216543055818</v>
      </c>
    </row>
    <row r="1367" spans="1:15" x14ac:dyDescent="0.55000000000000004">
      <c r="A1367" s="3">
        <v>44</v>
      </c>
      <c r="B1367" s="3">
        <v>31</v>
      </c>
      <c r="I1367" s="3">
        <v>44</v>
      </c>
      <c r="J1367" s="3">
        <v>31</v>
      </c>
      <c r="K1367" s="2">
        <f>IF(logVir!K1367="","",logVir!K1367-SKir!K1367*logKir!K1367-SLir!K1367*logHir!K1367-SLir!K1367*logQir!K1367)</f>
        <v>-0.14387906080531304</v>
      </c>
      <c r="L1367" s="2">
        <f>IF(logVir!L1367="","",logVir!L1367-SKir!L1367*logKir!L1367-SLir!L1367*logHir!L1367-SLir!L1367*logQir!L1367)</f>
        <v>-0.10758839367541675</v>
      </c>
      <c r="M1367" s="2">
        <f>IF(logVir!M1367="","",logVir!M1367-SKir!M1367*logKir!M1367-SLir!M1367*logHir!M1367-SLir!M1367*logQir!M1367)</f>
        <v>-6.5702326722402338E-2</v>
      </c>
      <c r="N1367" s="2">
        <f>IF(logVir!N1367="","",logVir!N1367-SKir!N1367*logKir!N1367-SLir!N1367*logHir!N1367-SLir!N1367*logQir!N1367)</f>
        <v>-2.313673095698909E-2</v>
      </c>
      <c r="O1367" s="2">
        <f>IF(logVir!O1367="","",logVir!O1367-SKir!O1367*logKir!O1367-SLir!O1367*logHir!O1367-SLir!O1367*logQir!O1367)</f>
        <v>-0.16067100952757463</v>
      </c>
    </row>
    <row r="1368" spans="1:15" x14ac:dyDescent="0.55000000000000004">
      <c r="A1368" s="3">
        <v>45</v>
      </c>
      <c r="B1368" s="3">
        <v>1</v>
      </c>
      <c r="I1368" s="3">
        <v>45</v>
      </c>
      <c r="J1368" s="3">
        <v>1</v>
      </c>
      <c r="K1368" s="2">
        <f>IF(logVir!K1368="","",logVir!K1368-SKir!K1368*logKir!K1368-SLir!K1368*logHir!K1368-SLir!K1368*logQir!K1368)</f>
        <v>-5.7506634195449713E-2</v>
      </c>
      <c r="L1368" s="2">
        <f>IF(logVir!L1368="","",logVir!L1368-SKir!L1368*logKir!L1368-SLir!L1368*logHir!L1368-SLir!L1368*logQir!L1368)</f>
        <v>0.18103706998093302</v>
      </c>
      <c r="M1368" s="2">
        <f>IF(logVir!M1368="","",logVir!M1368-SKir!M1368*logKir!M1368-SLir!M1368*logHir!M1368-SLir!M1368*logQir!M1368)</f>
        <v>0.30279731221421824</v>
      </c>
      <c r="N1368" s="2">
        <f>IF(logVir!N1368="","",logVir!N1368-SKir!N1368*logKir!N1368-SLir!N1368*logHir!N1368-SLir!N1368*logQir!N1368)</f>
        <v>0.30911330980508439</v>
      </c>
      <c r="O1368" s="2">
        <f>IF(logVir!O1368="","",logVir!O1368-SKir!O1368*logKir!O1368-SLir!O1368*logHir!O1368-SLir!O1368*logQir!O1368)</f>
        <v>0.34875201102680181</v>
      </c>
    </row>
    <row r="1369" spans="1:15" x14ac:dyDescent="0.55000000000000004">
      <c r="A1369" s="3">
        <v>45</v>
      </c>
      <c r="B1369" s="3">
        <v>2</v>
      </c>
      <c r="I1369" s="3">
        <v>45</v>
      </c>
      <c r="J1369" s="3">
        <v>2</v>
      </c>
      <c r="K1369" s="2">
        <f>IF(logVir!K1369="","",logVir!K1369-SKir!K1369*logKir!K1369-SLir!K1369*logHir!K1369-SLir!K1369*logQir!K1369)</f>
        <v>-0.62418562977187997</v>
      </c>
      <c r="L1369" s="2">
        <f>IF(logVir!L1369="","",logVir!L1369-SKir!L1369*logKir!L1369-SLir!L1369*logHir!L1369-SLir!L1369*logQir!L1369)</f>
        <v>-0.76176697414970562</v>
      </c>
      <c r="M1369" s="2">
        <f>IF(logVir!M1369="","",logVir!M1369-SKir!M1369*logKir!M1369-SLir!M1369*logHir!M1369-SLir!M1369*logQir!M1369)</f>
        <v>-0.54913921986903058</v>
      </c>
      <c r="N1369" s="2">
        <f>IF(logVir!N1369="","",logVir!N1369-SKir!N1369*logKir!N1369-SLir!N1369*logHir!N1369-SLir!N1369*logQir!N1369)</f>
        <v>-0.59749415498303071</v>
      </c>
      <c r="O1369" s="2">
        <f>IF(logVir!O1369="","",logVir!O1369-SKir!O1369*logKir!O1369-SLir!O1369*logHir!O1369-SLir!O1369*logQir!O1369)</f>
        <v>-0.57957154114679699</v>
      </c>
    </row>
    <row r="1370" spans="1:15" x14ac:dyDescent="0.55000000000000004">
      <c r="A1370" s="3">
        <v>45</v>
      </c>
      <c r="B1370" s="3">
        <v>3</v>
      </c>
      <c r="I1370" s="3">
        <v>45</v>
      </c>
      <c r="J1370" s="3">
        <v>3</v>
      </c>
      <c r="K1370" s="2">
        <f>IF(logVir!K1370="","",logVir!K1370-SKir!K1370*logKir!K1370-SLir!K1370*logHir!K1370-SLir!K1370*logQir!K1370)</f>
        <v>-0.18747608012628614</v>
      </c>
      <c r="L1370" s="2">
        <f>IF(logVir!L1370="","",logVir!L1370-SKir!L1370*logKir!L1370-SLir!L1370*logHir!L1370-SLir!L1370*logQir!L1370)</f>
        <v>-0.27310524661710567</v>
      </c>
      <c r="M1370" s="2">
        <f>IF(logVir!M1370="","",logVir!M1370-SKir!M1370*logKir!M1370-SLir!M1370*logHir!M1370-SLir!M1370*logQir!M1370)</f>
        <v>-0.17871005987929545</v>
      </c>
      <c r="N1370" s="2">
        <f>IF(logVir!N1370="","",logVir!N1370-SKir!N1370*logKir!N1370-SLir!N1370*logHir!N1370-SLir!N1370*logQir!N1370)</f>
        <v>-0.20646659210977603</v>
      </c>
      <c r="O1370" s="2">
        <f>IF(logVir!O1370="","",logVir!O1370-SKir!O1370*logKir!O1370-SLir!O1370*logHir!O1370-SLir!O1370*logQir!O1370)</f>
        <v>-8.4983361929696938E-2</v>
      </c>
    </row>
    <row r="1371" spans="1:15" x14ac:dyDescent="0.55000000000000004">
      <c r="A1371" s="3">
        <v>45</v>
      </c>
      <c r="B1371" s="3">
        <v>4</v>
      </c>
      <c r="I1371" s="3">
        <v>45</v>
      </c>
      <c r="J1371" s="3">
        <v>4</v>
      </c>
      <c r="K1371" s="2">
        <f>IF(logVir!K1371="","",logVir!K1371-SKir!K1371*logKir!K1371-SLir!K1371*logHir!K1371-SLir!K1371*logQir!K1371)</f>
        <v>0.26103100008024194</v>
      </c>
      <c r="L1371" s="2">
        <f>IF(logVir!L1371="","",logVir!L1371-SKir!L1371*logKir!L1371-SLir!L1371*logHir!L1371-SLir!L1371*logQir!L1371)</f>
        <v>0.43754913604683704</v>
      </c>
      <c r="M1371" s="2">
        <f>IF(logVir!M1371="","",logVir!M1371-SKir!M1371*logKir!M1371-SLir!M1371*logHir!M1371-SLir!M1371*logQir!M1371)</f>
        <v>0.40203289177681745</v>
      </c>
      <c r="N1371" s="2">
        <f>IF(logVir!N1371="","",logVir!N1371-SKir!N1371*logKir!N1371-SLir!N1371*logHir!N1371-SLir!N1371*logQir!N1371)</f>
        <v>0.28459484976853894</v>
      </c>
      <c r="O1371" s="2">
        <f>IF(logVir!O1371="","",logVir!O1371-SKir!O1371*logKir!O1371-SLir!O1371*logHir!O1371-SLir!O1371*logQir!O1371)</f>
        <v>0.34622231717424812</v>
      </c>
    </row>
    <row r="1372" spans="1:15" x14ac:dyDescent="0.55000000000000004">
      <c r="A1372" s="3">
        <v>45</v>
      </c>
      <c r="B1372" s="3">
        <v>5</v>
      </c>
      <c r="I1372" s="3">
        <v>45</v>
      </c>
      <c r="J1372" s="3">
        <v>5</v>
      </c>
      <c r="K1372" s="2">
        <f>IF(logVir!K1372="","",logVir!K1372-SKir!K1372*logKir!K1372-SLir!K1372*logHir!K1372-SLir!K1372*logQir!K1372)</f>
        <v>-4.3087346184257413E-2</v>
      </c>
      <c r="L1372" s="2">
        <f>IF(logVir!L1372="","",logVir!L1372-SKir!L1372*logKir!L1372-SLir!L1372*logHir!L1372-SLir!L1372*logQir!L1372)</f>
        <v>4.8957132164222289E-2</v>
      </c>
      <c r="M1372" s="2">
        <f>IF(logVir!M1372="","",logVir!M1372-SKir!M1372*logKir!M1372-SLir!M1372*logHir!M1372-SLir!M1372*logQir!M1372)</f>
        <v>-9.7224473031410574E-2</v>
      </c>
      <c r="N1372" s="2">
        <f>IF(logVir!N1372="","",logVir!N1372-SKir!N1372*logKir!N1372-SLir!N1372*logHir!N1372-SLir!N1372*logQir!N1372)</f>
        <v>-0.35489490945427499</v>
      </c>
      <c r="O1372" s="2">
        <f>IF(logVir!O1372="","",logVir!O1372-SKir!O1372*logKir!O1372-SLir!O1372*logHir!O1372-SLir!O1372*logQir!O1372)</f>
        <v>-0.9869471677680608</v>
      </c>
    </row>
    <row r="1373" spans="1:15" x14ac:dyDescent="0.55000000000000004">
      <c r="A1373" s="3">
        <v>45</v>
      </c>
      <c r="B1373" s="3">
        <v>6</v>
      </c>
      <c r="I1373" s="3">
        <v>45</v>
      </c>
      <c r="J1373" s="3">
        <v>6</v>
      </c>
      <c r="K1373" s="2">
        <f>IF(logVir!K1373="","",logVir!K1373-SKir!K1373*logKir!K1373-SLir!K1373*logHir!K1373-SLir!K1373*logQir!K1373)</f>
        <v>-0.51446885066197912</v>
      </c>
      <c r="L1373" s="2">
        <f>IF(logVir!L1373="","",logVir!L1373-SKir!L1373*logKir!L1373-SLir!L1373*logHir!L1373-SLir!L1373*logQir!L1373)</f>
        <v>-0.10475188984254459</v>
      </c>
      <c r="M1373" s="2">
        <f>IF(logVir!M1373="","",logVir!M1373-SKir!M1373*logKir!M1373-SLir!M1373*logHir!M1373-SLir!M1373*logQir!M1373)</f>
        <v>-6.0110758441110024E-2</v>
      </c>
      <c r="N1373" s="2">
        <f>IF(logVir!N1373="","",logVir!N1373-SKir!N1373*logKir!N1373-SLir!N1373*logHir!N1373-SLir!N1373*logQir!N1373)</f>
        <v>-0.20948510602146597</v>
      </c>
      <c r="O1373" s="2">
        <f>IF(logVir!O1373="","",logVir!O1373-SKir!O1373*logKir!O1373-SLir!O1373*logHir!O1373-SLir!O1373*logQir!O1373)</f>
        <v>-4.0564578209512869E-2</v>
      </c>
    </row>
    <row r="1374" spans="1:15" x14ac:dyDescent="0.55000000000000004">
      <c r="A1374" s="3">
        <v>45</v>
      </c>
      <c r="B1374" s="3">
        <v>7</v>
      </c>
      <c r="I1374" s="3">
        <v>45</v>
      </c>
      <c r="J1374" s="3">
        <v>7</v>
      </c>
      <c r="K1374" s="2">
        <f>IF(logVir!K1374="","",logVir!K1374-SKir!K1374*logKir!K1374-SLir!K1374*logHir!K1374-SLir!K1374*logQir!K1374)</f>
        <v>-0.24842977599151264</v>
      </c>
      <c r="L1374" s="2">
        <f>IF(logVir!L1374="","",logVir!L1374-SKir!L1374*logKir!L1374-SLir!L1374*logHir!L1374-SLir!L1374*logQir!L1374)</f>
        <v>-0.33063234545485554</v>
      </c>
      <c r="M1374" s="2">
        <f>IF(logVir!M1374="","",logVir!M1374-SKir!M1374*logKir!M1374-SLir!M1374*logHir!M1374-SLir!M1374*logQir!M1374)</f>
        <v>-0.2424763221956675</v>
      </c>
      <c r="N1374" s="2">
        <f>IF(logVir!N1374="","",logVir!N1374-SKir!N1374*logKir!N1374-SLir!N1374*logHir!N1374-SLir!N1374*logQir!N1374)</f>
        <v>-9.1300145163221921E-2</v>
      </c>
      <c r="O1374" s="2">
        <f>IF(logVir!O1374="","",logVir!O1374-SKir!O1374*logKir!O1374-SLir!O1374*logHir!O1374-SLir!O1374*logQir!O1374)</f>
        <v>-0.11860309484017811</v>
      </c>
    </row>
    <row r="1375" spans="1:15" x14ac:dyDescent="0.55000000000000004">
      <c r="A1375" s="3">
        <v>45</v>
      </c>
      <c r="B1375" s="3">
        <v>8</v>
      </c>
      <c r="I1375" s="3">
        <v>45</v>
      </c>
      <c r="J1375" s="3">
        <v>8</v>
      </c>
      <c r="K1375" s="2">
        <f>IF(logVir!K1375="","",logVir!K1375-SKir!K1375*logKir!K1375-SLir!K1375*logHir!K1375-SLir!K1375*logQir!K1375)</f>
        <v>-0.44814918704402373</v>
      </c>
      <c r="L1375" s="2">
        <f>IF(logVir!L1375="","",logVir!L1375-SKir!L1375*logKir!L1375-SLir!L1375*logHir!L1375-SLir!L1375*logQir!L1375)</f>
        <v>-0.77963683922388827</v>
      </c>
      <c r="M1375" s="2">
        <f>IF(logVir!M1375="","",logVir!M1375-SKir!M1375*logKir!M1375-SLir!M1375*logHir!M1375-SLir!M1375*logQir!M1375)</f>
        <v>-0.42192549696320347</v>
      </c>
      <c r="N1375" s="2">
        <f>IF(logVir!N1375="","",logVir!N1375-SKir!N1375*logKir!N1375-SLir!N1375*logHir!N1375-SLir!N1375*logQir!N1375)</f>
        <v>-0.5638971371513618</v>
      </c>
      <c r="O1375" s="2">
        <f>IF(logVir!O1375="","",logVir!O1375-SKir!O1375*logKir!O1375-SLir!O1375*logHir!O1375-SLir!O1375*logQir!O1375)</f>
        <v>-0.28117609430609103</v>
      </c>
    </row>
    <row r="1376" spans="1:15" x14ac:dyDescent="0.55000000000000004">
      <c r="A1376" s="3">
        <v>45</v>
      </c>
      <c r="B1376" s="3">
        <v>9</v>
      </c>
      <c r="I1376" s="3">
        <v>45</v>
      </c>
      <c r="J1376" s="3">
        <v>9</v>
      </c>
      <c r="K1376" s="2">
        <f>IF(logVir!K1376="","",logVir!K1376-SKir!K1376*logKir!K1376-SLir!K1376*logHir!K1376-SLir!K1376*logQir!K1376)</f>
        <v>-0.63457150999391532</v>
      </c>
      <c r="L1376" s="2">
        <f>IF(logVir!L1376="","",logVir!L1376-SKir!L1376*logKir!L1376-SLir!L1376*logHir!L1376-SLir!L1376*logQir!L1376)</f>
        <v>-0.2642040841802491</v>
      </c>
      <c r="M1376" s="2">
        <f>IF(logVir!M1376="","",logVir!M1376-SKir!M1376*logKir!M1376-SLir!M1376*logHir!M1376-SLir!M1376*logQir!M1376)</f>
        <v>-0.19560010775596093</v>
      </c>
      <c r="N1376" s="2">
        <f>IF(logVir!N1376="","",logVir!N1376-SKir!N1376*logKir!N1376-SLir!N1376*logHir!N1376-SLir!N1376*logQir!N1376)</f>
        <v>-0.34760228277219507</v>
      </c>
      <c r="O1376" s="2">
        <f>IF(logVir!O1376="","",logVir!O1376-SKir!O1376*logKir!O1376-SLir!O1376*logHir!O1376-SLir!O1376*logQir!O1376)</f>
        <v>-0.25643597196546897</v>
      </c>
    </row>
    <row r="1377" spans="1:15" x14ac:dyDescent="0.55000000000000004">
      <c r="A1377" s="3">
        <v>45</v>
      </c>
      <c r="B1377" s="3">
        <v>10</v>
      </c>
      <c r="I1377" s="3">
        <v>45</v>
      </c>
      <c r="J1377" s="3">
        <v>10</v>
      </c>
      <c r="K1377" s="2">
        <f>IF(logVir!K1377="","",logVir!K1377-SKir!K1377*logKir!K1377-SLir!K1377*logHir!K1377-SLir!K1377*logQir!K1377)</f>
        <v>-0.57126569897057244</v>
      </c>
      <c r="L1377" s="2">
        <f>IF(logVir!L1377="","",logVir!L1377-SKir!L1377*logKir!L1377-SLir!L1377*logHir!L1377-SLir!L1377*logQir!L1377)</f>
        <v>-0.22560416840476308</v>
      </c>
      <c r="M1377" s="2">
        <f>IF(logVir!M1377="","",logVir!M1377-SKir!M1377*logKir!M1377-SLir!M1377*logHir!M1377-SLir!M1377*logQir!M1377)</f>
        <v>-8.4289967192287429E-2</v>
      </c>
      <c r="N1377" s="2">
        <f>IF(logVir!N1377="","",logVir!N1377-SKir!N1377*logKir!N1377-SLir!N1377*logHir!N1377-SLir!N1377*logQir!N1377)</f>
        <v>-4.6795080786317049E-2</v>
      </c>
      <c r="O1377" s="2">
        <f>IF(logVir!O1377="","",logVir!O1377-SKir!O1377*logKir!O1377-SLir!O1377*logHir!O1377-SLir!O1377*logQir!O1377)</f>
        <v>-0.28543790815673931</v>
      </c>
    </row>
    <row r="1378" spans="1:15" x14ac:dyDescent="0.55000000000000004">
      <c r="A1378" s="3">
        <v>45</v>
      </c>
      <c r="B1378" s="3">
        <v>11</v>
      </c>
      <c r="I1378" s="3">
        <v>45</v>
      </c>
      <c r="J1378" s="3">
        <v>11</v>
      </c>
      <c r="K1378" s="2">
        <f>IF(logVir!K1378="","",logVir!K1378-SKir!K1378*logKir!K1378-SLir!K1378*logHir!K1378-SLir!K1378*logQir!K1378)</f>
        <v>0.4742638445921416</v>
      </c>
      <c r="L1378" s="2">
        <f>IF(logVir!L1378="","",logVir!L1378-SKir!L1378*logKir!L1378-SLir!L1378*logHir!L1378-SLir!L1378*logQir!L1378)</f>
        <v>0.79353104894681137</v>
      </c>
      <c r="M1378" s="2">
        <f>IF(logVir!M1378="","",logVir!M1378-SKir!M1378*logKir!M1378-SLir!M1378*logHir!M1378-SLir!M1378*logQir!M1378)</f>
        <v>0.56019387068780613</v>
      </c>
      <c r="N1378" s="2">
        <f>IF(logVir!N1378="","",logVir!N1378-SKir!N1378*logKir!N1378-SLir!N1378*logHir!N1378-SLir!N1378*logQir!N1378)</f>
        <v>0.60088263512519313</v>
      </c>
      <c r="O1378" s="2">
        <f>IF(logVir!O1378="","",logVir!O1378-SKir!O1378*logKir!O1378-SLir!O1378*logHir!O1378-SLir!O1378*logQir!O1378)</f>
        <v>0.26758355358971536</v>
      </c>
    </row>
    <row r="1379" spans="1:15" x14ac:dyDescent="0.55000000000000004">
      <c r="A1379" s="3">
        <v>45</v>
      </c>
      <c r="B1379" s="3">
        <v>12</v>
      </c>
      <c r="I1379" s="3">
        <v>45</v>
      </c>
      <c r="J1379" s="3">
        <v>12</v>
      </c>
      <c r="K1379" s="2">
        <f>IF(logVir!K1379="","",logVir!K1379-SKir!K1379*logKir!K1379-SLir!K1379*logHir!K1379-SLir!K1379*logQir!K1379)</f>
        <v>-0.47725268823363531</v>
      </c>
      <c r="L1379" s="2">
        <f>IF(logVir!L1379="","",logVir!L1379-SKir!L1379*logKir!L1379-SLir!L1379*logHir!L1379-SLir!L1379*logQir!L1379)</f>
        <v>0.29645039823045088</v>
      </c>
      <c r="M1379" s="2">
        <f>IF(logVir!M1379="","",logVir!M1379-SKir!M1379*logKir!M1379-SLir!M1379*logHir!M1379-SLir!M1379*logQir!M1379)</f>
        <v>-0.25350449934048824</v>
      </c>
      <c r="N1379" s="2">
        <f>IF(logVir!N1379="","",logVir!N1379-SKir!N1379*logKir!N1379-SLir!N1379*logHir!N1379-SLir!N1379*logQir!N1379)</f>
        <v>7.126831246849881E-2</v>
      </c>
      <c r="O1379" s="2">
        <f>IF(logVir!O1379="","",logVir!O1379-SKir!O1379*logKir!O1379-SLir!O1379*logHir!O1379-SLir!O1379*logQir!O1379)</f>
        <v>-0.73786296462824985</v>
      </c>
    </row>
    <row r="1380" spans="1:15" x14ac:dyDescent="0.55000000000000004">
      <c r="A1380" s="3">
        <v>45</v>
      </c>
      <c r="B1380" s="3">
        <v>13</v>
      </c>
      <c r="I1380" s="3">
        <v>45</v>
      </c>
      <c r="J1380" s="3">
        <v>13</v>
      </c>
      <c r="K1380" s="2">
        <f>IF(logVir!K1380="","",logVir!K1380-SKir!K1380*logKir!K1380-SLir!K1380*logHir!K1380-SLir!K1380*logQir!K1380)</f>
        <v>-2.1031809797261527</v>
      </c>
      <c r="L1380" s="2">
        <f>IF(logVir!L1380="","",logVir!L1380-SKir!L1380*logKir!L1380-SLir!L1380*logHir!L1380-SLir!L1380*logQir!L1380)</f>
        <v>-0.58825355405933877</v>
      </c>
      <c r="M1380" s="2">
        <f>IF(logVir!M1380="","",logVir!M1380-SKir!M1380*logKir!M1380-SLir!M1380*logHir!M1380-SLir!M1380*logQir!M1380)</f>
        <v>-0.61233519939291314</v>
      </c>
      <c r="N1380" s="2">
        <f>IF(logVir!N1380="","",logVir!N1380-SKir!N1380*logKir!N1380-SLir!N1380*logHir!N1380-SLir!N1380*logQir!N1380)</f>
        <v>0.47406553510539695</v>
      </c>
      <c r="O1380" s="2">
        <f>IF(logVir!O1380="","",logVir!O1380-SKir!O1380*logKir!O1380-SLir!O1380*logHir!O1380-SLir!O1380*logQir!O1380)</f>
        <v>-9.6978620819314409E-2</v>
      </c>
    </row>
    <row r="1381" spans="1:15" x14ac:dyDescent="0.55000000000000004">
      <c r="A1381" s="3">
        <v>45</v>
      </c>
      <c r="B1381" s="3">
        <v>14</v>
      </c>
      <c r="I1381" s="3">
        <v>45</v>
      </c>
      <c r="J1381" s="3">
        <v>14</v>
      </c>
      <c r="K1381" s="2">
        <f>IF(logVir!K1381="","",logVir!K1381-SKir!K1381*logKir!K1381-SLir!K1381*logHir!K1381-SLir!K1381*logQir!K1381)</f>
        <v>0.1820521688747731</v>
      </c>
      <c r="L1381" s="2">
        <f>IF(logVir!L1381="","",logVir!L1381-SKir!L1381*logKir!L1381-SLir!L1381*logHir!L1381-SLir!L1381*logQir!L1381)</f>
        <v>-8.736242128660021E-4</v>
      </c>
      <c r="M1381" s="2">
        <f>IF(logVir!M1381="","",logVir!M1381-SKir!M1381*logKir!M1381-SLir!M1381*logHir!M1381-SLir!M1381*logQir!M1381)</f>
        <v>-7.005851794951691E-2</v>
      </c>
      <c r="N1381" s="2">
        <f>IF(logVir!N1381="","",logVir!N1381-SKir!N1381*logKir!N1381-SLir!N1381*logHir!N1381-SLir!N1381*logQir!N1381)</f>
        <v>5.4709673022683813E-2</v>
      </c>
      <c r="O1381" s="2">
        <f>IF(logVir!O1381="","",logVir!O1381-SKir!O1381*logKir!O1381-SLir!O1381*logHir!O1381-SLir!O1381*logQir!O1381)</f>
        <v>3.3021238128442959E-2</v>
      </c>
    </row>
    <row r="1382" spans="1:15" x14ac:dyDescent="0.55000000000000004">
      <c r="A1382" s="3">
        <v>45</v>
      </c>
      <c r="B1382" s="3">
        <v>15</v>
      </c>
      <c r="I1382" s="3">
        <v>45</v>
      </c>
      <c r="J1382" s="3">
        <v>15</v>
      </c>
      <c r="K1382" s="2">
        <f>IF(logVir!K1382="","",logVir!K1382-SKir!K1382*logKir!K1382-SLir!K1382*logHir!K1382-SLir!K1382*logQir!K1382)</f>
        <v>-0.70460030324774625</v>
      </c>
      <c r="L1382" s="2">
        <f>IF(logVir!L1382="","",logVir!L1382-SKir!L1382*logKir!L1382-SLir!L1382*logHir!L1382-SLir!L1382*logQir!L1382)</f>
        <v>-0.28191447844267692</v>
      </c>
      <c r="M1382" s="2">
        <f>IF(logVir!M1382="","",logVir!M1382-SKir!M1382*logKir!M1382-SLir!M1382*logHir!M1382-SLir!M1382*logQir!M1382)</f>
        <v>-0.12668041209886277</v>
      </c>
      <c r="N1382" s="2">
        <f>IF(logVir!N1382="","",logVir!N1382-SKir!N1382*logKir!N1382-SLir!N1382*logHir!N1382-SLir!N1382*logQir!N1382)</f>
        <v>-0.31159680981272475</v>
      </c>
      <c r="O1382" s="2">
        <f>IF(logVir!O1382="","",logVir!O1382-SKir!O1382*logKir!O1382-SLir!O1382*logHir!O1382-SLir!O1382*logQir!O1382)</f>
        <v>-0.35477324824488465</v>
      </c>
    </row>
    <row r="1383" spans="1:15" x14ac:dyDescent="0.55000000000000004">
      <c r="A1383" s="3">
        <v>45</v>
      </c>
      <c r="B1383" s="3">
        <v>16</v>
      </c>
      <c r="I1383" s="3">
        <v>45</v>
      </c>
      <c r="J1383" s="3">
        <v>16</v>
      </c>
      <c r="K1383" s="2">
        <f>IF(logVir!K1383="","",logVir!K1383-SKir!K1383*logKir!K1383-SLir!K1383*logHir!K1383-SLir!K1383*logQir!K1383)</f>
        <v>0.12459837981577701</v>
      </c>
      <c r="L1383" s="2">
        <f>IF(logVir!L1383="","",logVir!L1383-SKir!L1383*logKir!L1383-SLir!L1383*logHir!L1383-SLir!L1383*logQir!L1383)</f>
        <v>0.11237507936434754</v>
      </c>
      <c r="M1383" s="2">
        <f>IF(logVir!M1383="","",logVir!M1383-SKir!M1383*logKir!M1383-SLir!M1383*logHir!M1383-SLir!M1383*logQir!M1383)</f>
        <v>0.10462262582585144</v>
      </c>
      <c r="N1383" s="2">
        <f>IF(logVir!N1383="","",logVir!N1383-SKir!N1383*logKir!N1383-SLir!N1383*logHir!N1383-SLir!N1383*logQir!N1383)</f>
        <v>0.23027787071916989</v>
      </c>
      <c r="O1383" s="2">
        <f>IF(logVir!O1383="","",logVir!O1383-SKir!O1383*logKir!O1383-SLir!O1383*logHir!O1383-SLir!O1383*logQir!O1383)</f>
        <v>0.18570494179862826</v>
      </c>
    </row>
    <row r="1384" spans="1:15" x14ac:dyDescent="0.55000000000000004">
      <c r="A1384" s="3">
        <v>45</v>
      </c>
      <c r="B1384" s="3">
        <v>17</v>
      </c>
      <c r="I1384" s="3">
        <v>45</v>
      </c>
      <c r="J1384" s="3">
        <v>17</v>
      </c>
      <c r="K1384" s="2">
        <f>IF(logVir!K1384="","",logVir!K1384-SKir!K1384*logKir!K1384-SLir!K1384*logHir!K1384-SLir!K1384*logQir!K1384)</f>
        <v>-0.45771978931444868</v>
      </c>
      <c r="L1384" s="2">
        <f>IF(logVir!L1384="","",logVir!L1384-SKir!L1384*logKir!L1384-SLir!L1384*logHir!L1384-SLir!L1384*logQir!L1384)</f>
        <v>-0.42364581692964581</v>
      </c>
      <c r="M1384" s="2">
        <f>IF(logVir!M1384="","",logVir!M1384-SKir!M1384*logKir!M1384-SLir!M1384*logHir!M1384-SLir!M1384*logQir!M1384)</f>
        <v>-0.32405281742672637</v>
      </c>
      <c r="N1384" s="2">
        <f>IF(logVir!N1384="","",logVir!N1384-SKir!N1384*logKir!N1384-SLir!N1384*logHir!N1384-SLir!N1384*logQir!N1384)</f>
        <v>-0.27229687334045599</v>
      </c>
      <c r="O1384" s="2">
        <f>IF(logVir!O1384="","",logVir!O1384-SKir!O1384*logKir!O1384-SLir!O1384*logHir!O1384-SLir!O1384*logQir!O1384)</f>
        <v>-0.21908055658680492</v>
      </c>
    </row>
    <row r="1385" spans="1:15" x14ac:dyDescent="0.55000000000000004">
      <c r="A1385" s="3">
        <v>45</v>
      </c>
      <c r="B1385" s="3">
        <v>18</v>
      </c>
      <c r="I1385" s="3">
        <v>45</v>
      </c>
      <c r="J1385" s="3">
        <v>18</v>
      </c>
      <c r="K1385" s="2">
        <f>IF(logVir!K1385="","",logVir!K1385-SKir!K1385*logKir!K1385-SLir!K1385*logHir!K1385-SLir!K1385*logQir!K1385)</f>
        <v>4.1781459605743095E-2</v>
      </c>
      <c r="L1385" s="2">
        <f>IF(logVir!L1385="","",logVir!L1385-SKir!L1385*logKir!L1385-SLir!L1385*logHir!L1385-SLir!L1385*logQir!L1385)</f>
        <v>-7.2199783393862266E-2</v>
      </c>
      <c r="M1385" s="2">
        <f>IF(logVir!M1385="","",logVir!M1385-SKir!M1385*logKir!M1385-SLir!M1385*logHir!M1385-SLir!M1385*logQir!M1385)</f>
        <v>-0.17125061854328807</v>
      </c>
      <c r="N1385" s="2">
        <f>IF(logVir!N1385="","",logVir!N1385-SKir!N1385*logKir!N1385-SLir!N1385*logHir!N1385-SLir!N1385*logQir!N1385)</f>
        <v>-0.1306318410847411</v>
      </c>
      <c r="O1385" s="2">
        <f>IF(logVir!O1385="","",logVir!O1385-SKir!O1385*logKir!O1385-SLir!O1385*logHir!O1385-SLir!O1385*logQir!O1385)</f>
        <v>5.6835240938968266E-2</v>
      </c>
    </row>
    <row r="1386" spans="1:15" x14ac:dyDescent="0.55000000000000004">
      <c r="A1386" s="3">
        <v>45</v>
      </c>
      <c r="B1386" s="3">
        <v>19</v>
      </c>
      <c r="I1386" s="3">
        <v>45</v>
      </c>
      <c r="J1386" s="3">
        <v>19</v>
      </c>
      <c r="K1386" s="2">
        <f>IF(logVir!K1386="","",logVir!K1386-SKir!K1386*logKir!K1386-SLir!K1386*logHir!K1386-SLir!K1386*logQir!K1386)</f>
        <v>-6.191191342627337E-2</v>
      </c>
      <c r="L1386" s="2">
        <f>IF(logVir!L1386="","",logVir!L1386-SKir!L1386*logKir!L1386-SLir!L1386*logHir!L1386-SLir!L1386*logQir!L1386)</f>
        <v>-0.28587587069625447</v>
      </c>
      <c r="M1386" s="2">
        <f>IF(logVir!M1386="","",logVir!M1386-SKir!M1386*logKir!M1386-SLir!M1386*logHir!M1386-SLir!M1386*logQir!M1386)</f>
        <v>-0.11655715376518103</v>
      </c>
      <c r="N1386" s="2">
        <f>IF(logVir!N1386="","",logVir!N1386-SKir!N1386*logKir!N1386-SLir!N1386*logHir!N1386-SLir!N1386*logQir!N1386)</f>
        <v>-0.16678230381689713</v>
      </c>
      <c r="O1386" s="2">
        <f>IF(logVir!O1386="","",logVir!O1386-SKir!O1386*logKir!O1386-SLir!O1386*logHir!O1386-SLir!O1386*logQir!O1386)</f>
        <v>-0.16521553479231285</v>
      </c>
    </row>
    <row r="1387" spans="1:15" x14ac:dyDescent="0.55000000000000004">
      <c r="A1387" s="3">
        <v>45</v>
      </c>
      <c r="B1387" s="3">
        <v>20</v>
      </c>
      <c r="I1387" s="3">
        <v>45</v>
      </c>
      <c r="J1387" s="3">
        <v>20</v>
      </c>
      <c r="K1387" s="2">
        <f>IF(logVir!K1387="","",logVir!K1387-SKir!K1387*logKir!K1387-SLir!K1387*logHir!K1387-SLir!K1387*logQir!K1387)</f>
        <v>-0.11366013376766608</v>
      </c>
      <c r="L1387" s="2">
        <f>IF(logVir!L1387="","",logVir!L1387-SKir!L1387*logKir!L1387-SLir!L1387*logHir!L1387-SLir!L1387*logQir!L1387)</f>
        <v>-0.23675099101804201</v>
      </c>
      <c r="M1387" s="2">
        <f>IF(logVir!M1387="","",logVir!M1387-SKir!M1387*logKir!M1387-SLir!M1387*logHir!M1387-SLir!M1387*logQir!M1387)</f>
        <v>-8.8960066016438424E-2</v>
      </c>
      <c r="N1387" s="2">
        <f>IF(logVir!N1387="","",logVir!N1387-SKir!N1387*logKir!N1387-SLir!N1387*logHir!N1387-SLir!N1387*logQir!N1387)</f>
        <v>-0.17698010712800916</v>
      </c>
      <c r="O1387" s="2">
        <f>IF(logVir!O1387="","",logVir!O1387-SKir!O1387*logKir!O1387-SLir!O1387*logHir!O1387-SLir!O1387*logQir!O1387)</f>
        <v>-0.15572565518901169</v>
      </c>
    </row>
    <row r="1388" spans="1:15" x14ac:dyDescent="0.55000000000000004">
      <c r="A1388" s="3">
        <v>45</v>
      </c>
      <c r="B1388" s="3">
        <v>21</v>
      </c>
      <c r="I1388" s="3">
        <v>45</v>
      </c>
      <c r="J1388" s="3">
        <v>21</v>
      </c>
      <c r="K1388" s="2">
        <f>IF(logVir!K1388="","",logVir!K1388-SKir!K1388*logKir!K1388-SLir!K1388*logHir!K1388-SLir!K1388*logQir!K1388)</f>
        <v>-7.354017218724257E-2</v>
      </c>
      <c r="L1388" s="2">
        <f>IF(logVir!L1388="","",logVir!L1388-SKir!L1388*logKir!L1388-SLir!L1388*logHir!L1388-SLir!L1388*logQir!L1388)</f>
        <v>-0.19252732610487006</v>
      </c>
      <c r="M1388" s="2">
        <f>IF(logVir!M1388="","",logVir!M1388-SKir!M1388*logKir!M1388-SLir!M1388*logHir!M1388-SLir!M1388*logQir!M1388)</f>
        <v>-5.9701345924965982E-2</v>
      </c>
      <c r="N1388" s="2">
        <f>IF(logVir!N1388="","",logVir!N1388-SKir!N1388*logKir!N1388-SLir!N1388*logHir!N1388-SLir!N1388*logQir!N1388)</f>
        <v>-6.9790896230009114E-2</v>
      </c>
      <c r="O1388" s="2">
        <f>IF(logVir!O1388="","",logVir!O1388-SKir!O1388*logKir!O1388-SLir!O1388*logHir!O1388-SLir!O1388*logQir!O1388)</f>
        <v>-0.1102833150257608</v>
      </c>
    </row>
    <row r="1389" spans="1:15" x14ac:dyDescent="0.55000000000000004">
      <c r="A1389" s="3">
        <v>45</v>
      </c>
      <c r="B1389" s="3">
        <v>22</v>
      </c>
      <c r="I1389" s="3">
        <v>45</v>
      </c>
      <c r="J1389" s="3">
        <v>22</v>
      </c>
      <c r="K1389" s="2">
        <f>IF(logVir!K1389="","",logVir!K1389-SKir!K1389*logKir!K1389-SLir!K1389*logHir!K1389-SLir!K1389*logQir!K1389)</f>
        <v>-0.44519974267984308</v>
      </c>
      <c r="L1389" s="2">
        <f>IF(logVir!L1389="","",logVir!L1389-SKir!L1389*logKir!L1389-SLir!L1389*logHir!L1389-SLir!L1389*logQir!L1389)</f>
        <v>3.8290308795090162E-3</v>
      </c>
      <c r="M1389" s="2">
        <f>IF(logVir!M1389="","",logVir!M1389-SKir!M1389*logKir!M1389-SLir!M1389*logHir!M1389-SLir!M1389*logQir!M1389)</f>
        <v>-3.4718042068430599E-2</v>
      </c>
      <c r="N1389" s="2">
        <f>IF(logVir!N1389="","",logVir!N1389-SKir!N1389*logKir!N1389-SLir!N1389*logHir!N1389-SLir!N1389*logQir!N1389)</f>
        <v>-0.12733111085866763</v>
      </c>
      <c r="O1389" s="2">
        <f>IF(logVir!O1389="","",logVir!O1389-SKir!O1389*logKir!O1389-SLir!O1389*logHir!O1389-SLir!O1389*logQir!O1389)</f>
        <v>-0.17060382503997099</v>
      </c>
    </row>
    <row r="1390" spans="1:15" x14ac:dyDescent="0.55000000000000004">
      <c r="A1390" s="3">
        <v>45</v>
      </c>
      <c r="B1390" s="3">
        <v>23</v>
      </c>
      <c r="I1390" s="3">
        <v>45</v>
      </c>
      <c r="J1390" s="3">
        <v>23</v>
      </c>
      <c r="K1390" s="2">
        <f>IF(logVir!K1390="","",logVir!K1390-SKir!K1390*logKir!K1390-SLir!K1390*logHir!K1390-SLir!K1390*logQir!K1390)</f>
        <v>-7.9382944794314389E-2</v>
      </c>
      <c r="L1390" s="2">
        <f>IF(logVir!L1390="","",logVir!L1390-SKir!L1390*logKir!L1390-SLir!L1390*logHir!L1390-SLir!L1390*logQir!L1390)</f>
        <v>-9.9052120052480347E-2</v>
      </c>
      <c r="M1390" s="2">
        <f>IF(logVir!M1390="","",logVir!M1390-SKir!M1390*logKir!M1390-SLir!M1390*logHir!M1390-SLir!M1390*logQir!M1390)</f>
        <v>-0.18100143044270506</v>
      </c>
      <c r="N1390" s="2">
        <f>IF(logVir!N1390="","",logVir!N1390-SKir!N1390*logKir!N1390-SLir!N1390*logHir!N1390-SLir!N1390*logQir!N1390)</f>
        <v>-0.14973193407784566</v>
      </c>
      <c r="O1390" s="2">
        <f>IF(logVir!O1390="","",logVir!O1390-SKir!O1390*logKir!O1390-SLir!O1390*logHir!O1390-SLir!O1390*logQir!O1390)</f>
        <v>-0.14104069938597086</v>
      </c>
    </row>
    <row r="1391" spans="1:15" x14ac:dyDescent="0.55000000000000004">
      <c r="A1391" s="3">
        <v>45</v>
      </c>
      <c r="B1391" s="3">
        <v>24</v>
      </c>
      <c r="I1391" s="3">
        <v>45</v>
      </c>
      <c r="J1391" s="3">
        <v>24</v>
      </c>
      <c r="K1391" s="2">
        <f>IF(logVir!K1391="","",logVir!K1391-SKir!K1391*logKir!K1391-SLir!K1391*logHir!K1391-SLir!K1391*logQir!K1391)</f>
        <v>-3.1998316927451212E-2</v>
      </c>
      <c r="L1391" s="2">
        <f>IF(logVir!L1391="","",logVir!L1391-SKir!L1391*logKir!L1391-SLir!L1391*logHir!L1391-SLir!L1391*logQir!L1391)</f>
        <v>-3.8461255886049872E-2</v>
      </c>
      <c r="M1391" s="2">
        <f>IF(logVir!M1391="","",logVir!M1391-SKir!M1391*logKir!M1391-SLir!M1391*logHir!M1391-SLir!M1391*logQir!M1391)</f>
        <v>-0.34372780675713627</v>
      </c>
      <c r="N1391" s="2">
        <f>IF(logVir!N1391="","",logVir!N1391-SKir!N1391*logKir!N1391-SLir!N1391*logHir!N1391-SLir!N1391*logQir!N1391)</f>
        <v>-0.38363035378745181</v>
      </c>
      <c r="O1391" s="2">
        <f>IF(logVir!O1391="","",logVir!O1391-SKir!O1391*logKir!O1391-SLir!O1391*logHir!O1391-SLir!O1391*logQir!O1391)</f>
        <v>-0.3507325903846556</v>
      </c>
    </row>
    <row r="1392" spans="1:15" x14ac:dyDescent="0.55000000000000004">
      <c r="A1392" s="3">
        <v>45</v>
      </c>
      <c r="B1392" s="3">
        <v>25</v>
      </c>
      <c r="I1392" s="3">
        <v>45</v>
      </c>
      <c r="J1392" s="3">
        <v>25</v>
      </c>
      <c r="K1392" s="2">
        <f>IF(logVir!K1392="","",logVir!K1392-SKir!K1392*logKir!K1392-SLir!K1392*logHir!K1392-SLir!K1392*logQir!K1392)</f>
        <v>-0.24584826515127126</v>
      </c>
      <c r="L1392" s="2">
        <f>IF(logVir!L1392="","",logVir!L1392-SKir!L1392*logKir!L1392-SLir!L1392*logHir!L1392-SLir!L1392*logQir!L1392)</f>
        <v>-0.24615162054031067</v>
      </c>
      <c r="M1392" s="2">
        <f>IF(logVir!M1392="","",logVir!M1392-SKir!M1392*logKir!M1392-SLir!M1392*logHir!M1392-SLir!M1392*logQir!M1392)</f>
        <v>-0.20014691722157668</v>
      </c>
      <c r="N1392" s="2">
        <f>IF(logVir!N1392="","",logVir!N1392-SKir!N1392*logKir!N1392-SLir!N1392*logHir!N1392-SLir!N1392*logQir!N1392)</f>
        <v>-0.34421605452090215</v>
      </c>
      <c r="O1392" s="2">
        <f>IF(logVir!O1392="","",logVir!O1392-SKir!O1392*logKir!O1392-SLir!O1392*logHir!O1392-SLir!O1392*logQir!O1392)</f>
        <v>-0.49078417361090454</v>
      </c>
    </row>
    <row r="1393" spans="1:15" x14ac:dyDescent="0.55000000000000004">
      <c r="A1393" s="3">
        <v>45</v>
      </c>
      <c r="B1393" s="3">
        <v>26</v>
      </c>
      <c r="I1393" s="3">
        <v>45</v>
      </c>
      <c r="J1393" s="3">
        <v>26</v>
      </c>
      <c r="K1393" s="2">
        <f>IF(logVir!K1393="","",logVir!K1393-SKir!K1393*logKir!K1393-SLir!K1393*logHir!K1393-SLir!K1393*logQir!K1393)</f>
        <v>-0.18729191893676325</v>
      </c>
      <c r="L1393" s="2">
        <f>IF(logVir!L1393="","",logVir!L1393-SKir!L1393*logKir!L1393-SLir!L1393*logHir!L1393-SLir!L1393*logQir!L1393)</f>
        <v>-0.26554014594852338</v>
      </c>
      <c r="M1393" s="2">
        <f>IF(logVir!M1393="","",logVir!M1393-SKir!M1393*logKir!M1393-SLir!M1393*logHir!M1393-SLir!M1393*logQir!M1393)</f>
        <v>-0.34727890749038198</v>
      </c>
      <c r="N1393" s="2">
        <f>IF(logVir!N1393="","",logVir!N1393-SKir!N1393*logKir!N1393-SLir!N1393*logHir!N1393-SLir!N1393*logQir!N1393)</f>
        <v>-0.27428553020400959</v>
      </c>
      <c r="O1393" s="2">
        <f>IF(logVir!O1393="","",logVir!O1393-SKir!O1393*logKir!O1393-SLir!O1393*logHir!O1393-SLir!O1393*logQir!O1393)</f>
        <v>-0.26425426243540134</v>
      </c>
    </row>
    <row r="1394" spans="1:15" x14ac:dyDescent="0.55000000000000004">
      <c r="A1394" s="3">
        <v>45</v>
      </c>
      <c r="B1394" s="3">
        <v>27</v>
      </c>
      <c r="I1394" s="3">
        <v>45</v>
      </c>
      <c r="J1394" s="3">
        <v>27</v>
      </c>
      <c r="K1394" s="2">
        <f>IF(logVir!K1394="","",logVir!K1394-SKir!K1394*logKir!K1394-SLir!K1394*logHir!K1394-SLir!K1394*logQir!K1394)</f>
        <v>-0.16084215428399365</v>
      </c>
      <c r="L1394" s="2">
        <f>IF(logVir!L1394="","",logVir!L1394-SKir!L1394*logKir!L1394-SLir!L1394*logHir!L1394-SLir!L1394*logQir!L1394)</f>
        <v>-0.14855065594806477</v>
      </c>
      <c r="M1394" s="2">
        <f>IF(logVir!M1394="","",logVir!M1394-SKir!M1394*logKir!M1394-SLir!M1394*logHir!M1394-SLir!M1394*logQir!M1394)</f>
        <v>-0.12726533746328941</v>
      </c>
      <c r="N1394" s="2">
        <f>IF(logVir!N1394="","",logVir!N1394-SKir!N1394*logKir!N1394-SLir!N1394*logHir!N1394-SLir!N1394*logQir!N1394)</f>
        <v>-0.17388910517550343</v>
      </c>
      <c r="O1394" s="2">
        <f>IF(logVir!O1394="","",logVir!O1394-SKir!O1394*logKir!O1394-SLir!O1394*logHir!O1394-SLir!O1394*logQir!O1394)</f>
        <v>-0.17572868604182418</v>
      </c>
    </row>
    <row r="1395" spans="1:15" x14ac:dyDescent="0.55000000000000004">
      <c r="A1395" s="3">
        <v>45</v>
      </c>
      <c r="B1395" s="3">
        <v>28</v>
      </c>
      <c r="I1395" s="3">
        <v>45</v>
      </c>
      <c r="J1395" s="3">
        <v>28</v>
      </c>
      <c r="K1395" s="2">
        <f>IF(logVir!K1395="","",logVir!K1395-SKir!K1395*logKir!K1395-SLir!K1395*logHir!K1395-SLir!K1395*logQir!K1395)</f>
        <v>8.3785056167439989E-2</v>
      </c>
      <c r="L1395" s="2">
        <f>IF(logVir!L1395="","",logVir!L1395-SKir!L1395*logKir!L1395-SLir!L1395*logHir!L1395-SLir!L1395*logQir!L1395)</f>
        <v>4.0963965458952221E-2</v>
      </c>
      <c r="M1395" s="2">
        <f>IF(logVir!M1395="","",logVir!M1395-SKir!M1395*logKir!M1395-SLir!M1395*logHir!M1395-SLir!M1395*logQir!M1395)</f>
        <v>8.5302114490934583E-2</v>
      </c>
      <c r="N1395" s="2">
        <f>IF(logVir!N1395="","",logVir!N1395-SKir!N1395*logKir!N1395-SLir!N1395*logHir!N1395-SLir!N1395*logQir!N1395)</f>
        <v>6.3603432044379585E-2</v>
      </c>
      <c r="O1395" s="2">
        <f>IF(logVir!O1395="","",logVir!O1395-SKir!O1395*logKir!O1395-SLir!O1395*logHir!O1395-SLir!O1395*logQir!O1395)</f>
        <v>3.8385469898496803E-2</v>
      </c>
    </row>
    <row r="1396" spans="1:15" x14ac:dyDescent="0.55000000000000004">
      <c r="A1396" s="3">
        <v>45</v>
      </c>
      <c r="B1396" s="3">
        <v>29</v>
      </c>
      <c r="I1396" s="3">
        <v>45</v>
      </c>
      <c r="J1396" s="3">
        <v>29</v>
      </c>
      <c r="K1396" s="2">
        <f>IF(logVir!K1396="","",logVir!K1396-SKir!K1396*logKir!K1396-SLir!K1396*logHir!K1396-SLir!K1396*logQir!K1396)</f>
        <v>-0.10690290262928848</v>
      </c>
      <c r="L1396" s="2">
        <f>IF(logVir!L1396="","",logVir!L1396-SKir!L1396*logKir!L1396-SLir!L1396*logHir!L1396-SLir!L1396*logQir!L1396)</f>
        <v>-0.14748076214979403</v>
      </c>
      <c r="M1396" s="2">
        <f>IF(logVir!M1396="","",logVir!M1396-SKir!M1396*logKir!M1396-SLir!M1396*logHir!M1396-SLir!M1396*logQir!M1396)</f>
        <v>-5.3228608595402044E-2</v>
      </c>
      <c r="N1396" s="2">
        <f>IF(logVir!N1396="","",logVir!N1396-SKir!N1396*logKir!N1396-SLir!N1396*logHir!N1396-SLir!N1396*logQir!N1396)</f>
        <v>-0.10050026340644794</v>
      </c>
      <c r="O1396" s="2">
        <f>IF(logVir!O1396="","",logVir!O1396-SKir!O1396*logKir!O1396-SLir!O1396*logHir!O1396-SLir!O1396*logQir!O1396)</f>
        <v>-0.35402568789828182</v>
      </c>
    </row>
    <row r="1397" spans="1:15" x14ac:dyDescent="0.55000000000000004">
      <c r="A1397" s="3">
        <v>45</v>
      </c>
      <c r="B1397" s="3">
        <v>30</v>
      </c>
      <c r="I1397" s="3">
        <v>45</v>
      </c>
      <c r="J1397" s="3">
        <v>30</v>
      </c>
      <c r="K1397" s="2">
        <f>IF(logVir!K1397="","",logVir!K1397-SKir!K1397*logKir!K1397-SLir!K1397*logHir!K1397-SLir!K1397*logQir!K1397)</f>
        <v>-0.23122456385518728</v>
      </c>
      <c r="L1397" s="2">
        <f>IF(logVir!L1397="","",logVir!L1397-SKir!L1397*logKir!L1397-SLir!L1397*logHir!L1397-SLir!L1397*logQir!L1397)</f>
        <v>-0.19194287845354269</v>
      </c>
      <c r="M1397" s="2">
        <f>IF(logVir!M1397="","",logVir!M1397-SKir!M1397*logKir!M1397-SLir!M1397*logHir!M1397-SLir!M1397*logQir!M1397)</f>
        <v>-0.23463565407711956</v>
      </c>
      <c r="N1397" s="2">
        <f>IF(logVir!N1397="","",logVir!N1397-SKir!N1397*logKir!N1397-SLir!N1397*logHir!N1397-SLir!N1397*logQir!N1397)</f>
        <v>-0.16938277789588677</v>
      </c>
      <c r="O1397" s="2">
        <f>IF(logVir!O1397="","",logVir!O1397-SKir!O1397*logKir!O1397-SLir!O1397*logHir!O1397-SLir!O1397*logQir!O1397)</f>
        <v>-0.1845083801041614</v>
      </c>
    </row>
    <row r="1398" spans="1:15" x14ac:dyDescent="0.55000000000000004">
      <c r="A1398" s="3">
        <v>45</v>
      </c>
      <c r="B1398" s="3">
        <v>31</v>
      </c>
      <c r="I1398" s="3">
        <v>45</v>
      </c>
      <c r="J1398" s="3">
        <v>31</v>
      </c>
      <c r="K1398" s="2">
        <f>IF(logVir!K1398="","",logVir!K1398-SKir!K1398*logKir!K1398-SLir!K1398*logHir!K1398-SLir!K1398*logQir!K1398)</f>
        <v>-0.25142625044319306</v>
      </c>
      <c r="L1398" s="2">
        <f>IF(logVir!L1398="","",logVir!L1398-SKir!L1398*logKir!L1398-SLir!L1398*logHir!L1398-SLir!L1398*logQir!L1398)</f>
        <v>-0.23747596551749339</v>
      </c>
      <c r="M1398" s="2">
        <f>IF(logVir!M1398="","",logVir!M1398-SKir!M1398*logKir!M1398-SLir!M1398*logHir!M1398-SLir!M1398*logQir!M1398)</f>
        <v>-0.15731587976461731</v>
      </c>
      <c r="N1398" s="2">
        <f>IF(logVir!N1398="","",logVir!N1398-SKir!N1398*logKir!N1398-SLir!N1398*logHir!N1398-SLir!N1398*logQir!N1398)</f>
        <v>-0.25682314266373868</v>
      </c>
      <c r="O1398" s="2">
        <f>IF(logVir!O1398="","",logVir!O1398-SKir!O1398*logKir!O1398-SLir!O1398*logHir!O1398-SLir!O1398*logQir!O1398)</f>
        <v>-0.2772801119085751</v>
      </c>
    </row>
    <row r="1399" spans="1:15" x14ac:dyDescent="0.55000000000000004">
      <c r="A1399" s="3">
        <v>46</v>
      </c>
      <c r="B1399" s="3">
        <v>1</v>
      </c>
      <c r="I1399" s="3">
        <v>46</v>
      </c>
      <c r="J1399" s="3">
        <v>1</v>
      </c>
      <c r="K1399" s="2">
        <f>IF(logVir!K1399="","",logVir!K1399-SKir!K1399*logKir!K1399-SLir!K1399*logHir!K1399-SLir!K1399*logQir!K1399)</f>
        <v>-1.9017953646184499E-2</v>
      </c>
      <c r="L1399" s="2">
        <f>IF(logVir!L1399="","",logVir!L1399-SKir!L1399*logKir!L1399-SLir!L1399*logHir!L1399-SLir!L1399*logQir!L1399)</f>
        <v>0.33361158822821879</v>
      </c>
      <c r="M1399" s="2">
        <f>IF(logVir!M1399="","",logVir!M1399-SKir!M1399*logKir!M1399-SLir!M1399*logHir!M1399-SLir!M1399*logQir!M1399)</f>
        <v>0.40355481863385628</v>
      </c>
      <c r="N1399" s="2">
        <f>IF(logVir!N1399="","",logVir!N1399-SKir!N1399*logKir!N1399-SLir!N1399*logHir!N1399-SLir!N1399*logQir!N1399)</f>
        <v>0.4345708712275671</v>
      </c>
      <c r="O1399" s="2">
        <f>IF(logVir!O1399="","",logVir!O1399-SKir!O1399*logKir!O1399-SLir!O1399*logHir!O1399-SLir!O1399*logQir!O1399)</f>
        <v>0.5353317749628882</v>
      </c>
    </row>
    <row r="1400" spans="1:15" x14ac:dyDescent="0.55000000000000004">
      <c r="A1400" s="3">
        <v>46</v>
      </c>
      <c r="B1400" s="3">
        <v>2</v>
      </c>
      <c r="I1400" s="3">
        <v>46</v>
      </c>
      <c r="J1400" s="3">
        <v>2</v>
      </c>
      <c r="K1400" s="2">
        <f>IF(logVir!K1400="","",logVir!K1400-SKir!K1400*logKir!K1400-SLir!K1400*logHir!K1400-SLir!K1400*logQir!K1400)</f>
        <v>1.127066370489004</v>
      </c>
      <c r="L1400" s="2">
        <f>IF(logVir!L1400="","",logVir!L1400-SKir!L1400*logKir!L1400-SLir!L1400*logHir!L1400-SLir!L1400*logQir!L1400)</f>
        <v>0.88325080065706785</v>
      </c>
      <c r="M1400" s="2">
        <f>IF(logVir!M1400="","",logVir!M1400-SKir!M1400*logKir!M1400-SLir!M1400*logHir!M1400-SLir!M1400*logQir!M1400)</f>
        <v>0.47698538826839204</v>
      </c>
      <c r="N1400" s="2">
        <f>IF(logVir!N1400="","",logVir!N1400-SKir!N1400*logKir!N1400-SLir!N1400*logHir!N1400-SLir!N1400*logQir!N1400)</f>
        <v>0.89628845821517644</v>
      </c>
      <c r="O1400" s="2">
        <f>IF(logVir!O1400="","",logVir!O1400-SKir!O1400*logKir!O1400-SLir!O1400*logHir!O1400-SLir!O1400*logQir!O1400)</f>
        <v>0.75931068577834249</v>
      </c>
    </row>
    <row r="1401" spans="1:15" x14ac:dyDescent="0.55000000000000004">
      <c r="A1401" s="3">
        <v>46</v>
      </c>
      <c r="B1401" s="3">
        <v>3</v>
      </c>
      <c r="I1401" s="3">
        <v>46</v>
      </c>
      <c r="J1401" s="3">
        <v>3</v>
      </c>
      <c r="K1401" s="2">
        <f>IF(logVir!K1401="","",logVir!K1401-SKir!K1401*logKir!K1401-SLir!K1401*logHir!K1401-SLir!K1401*logQir!K1401)</f>
        <v>-0.1735229672688324</v>
      </c>
      <c r="L1401" s="2">
        <f>IF(logVir!L1401="","",logVir!L1401-SKir!L1401*logKir!L1401-SLir!L1401*logHir!L1401-SLir!L1401*logQir!L1401)</f>
        <v>-0.21758155469712195</v>
      </c>
      <c r="M1401" s="2">
        <f>IF(logVir!M1401="","",logVir!M1401-SKir!M1401*logKir!M1401-SLir!M1401*logHir!M1401-SLir!M1401*logQir!M1401)</f>
        <v>-0.38842933414247166</v>
      </c>
      <c r="N1401" s="2">
        <f>IF(logVir!N1401="","",logVir!N1401-SKir!N1401*logKir!N1401-SLir!N1401*logHir!N1401-SLir!N1401*logQir!N1401)</f>
        <v>-0.39205252382968697</v>
      </c>
      <c r="O1401" s="2">
        <f>IF(logVir!O1401="","",logVir!O1401-SKir!O1401*logKir!O1401-SLir!O1401*logHir!O1401-SLir!O1401*logQir!O1401)</f>
        <v>-0.27234935278282968</v>
      </c>
    </row>
    <row r="1402" spans="1:15" x14ac:dyDescent="0.55000000000000004">
      <c r="A1402" s="3">
        <v>46</v>
      </c>
      <c r="B1402" s="3">
        <v>4</v>
      </c>
      <c r="I1402" s="3">
        <v>46</v>
      </c>
      <c r="J1402" s="3">
        <v>4</v>
      </c>
      <c r="K1402" s="2">
        <f>IF(logVir!K1402="","",logVir!K1402-SKir!K1402*logKir!K1402-SLir!K1402*logHir!K1402-SLir!K1402*logQir!K1402)</f>
        <v>-0.85945065693474532</v>
      </c>
      <c r="L1402" s="2">
        <f>IF(logVir!L1402="","",logVir!L1402-SKir!L1402*logKir!L1402-SLir!L1402*logHir!L1402-SLir!L1402*logQir!L1402)</f>
        <v>-0.42502234027078556</v>
      </c>
      <c r="M1402" s="2">
        <f>IF(logVir!M1402="","",logVir!M1402-SKir!M1402*logKir!M1402-SLir!M1402*logHir!M1402-SLir!M1402*logQir!M1402)</f>
        <v>-0.41870722849185749</v>
      </c>
      <c r="N1402" s="2">
        <f>IF(logVir!N1402="","",logVir!N1402-SKir!N1402*logKir!N1402-SLir!N1402*logHir!N1402-SLir!N1402*logQir!N1402)</f>
        <v>-0.77343932632610979</v>
      </c>
      <c r="O1402" s="2">
        <f>IF(logVir!O1402="","",logVir!O1402-SKir!O1402*logKir!O1402-SLir!O1402*logHir!O1402-SLir!O1402*logQir!O1402)</f>
        <v>-0.66179422436694513</v>
      </c>
    </row>
    <row r="1403" spans="1:15" x14ac:dyDescent="0.55000000000000004">
      <c r="A1403" s="3">
        <v>46</v>
      </c>
      <c r="B1403" s="3">
        <v>5</v>
      </c>
      <c r="I1403" s="3">
        <v>46</v>
      </c>
      <c r="J1403" s="3">
        <v>5</v>
      </c>
      <c r="K1403" s="2">
        <f>IF(logVir!K1403="","",logVir!K1403-SKir!K1403*logKir!K1403-SLir!K1403*logHir!K1403-SLir!K1403*logQir!K1403)</f>
        <v>-0.38203314710345854</v>
      </c>
      <c r="L1403" s="2">
        <f>IF(logVir!L1403="","",logVir!L1403-SKir!L1403*logKir!L1403-SLir!L1403*logHir!L1403-SLir!L1403*logQir!L1403)</f>
        <v>-0.48612270932098023</v>
      </c>
      <c r="M1403" s="2">
        <f>IF(logVir!M1403="","",logVir!M1403-SKir!M1403*logKir!M1403-SLir!M1403*logHir!M1403-SLir!M1403*logQir!M1403)</f>
        <v>-0.26291910028944621</v>
      </c>
      <c r="N1403" s="2">
        <f>IF(logVir!N1403="","",logVir!N1403-SKir!N1403*logKir!N1403-SLir!N1403*logHir!N1403-SLir!N1403*logQir!N1403)</f>
        <v>-0.37987062457787979</v>
      </c>
      <c r="O1403" s="2">
        <f>IF(logVir!O1403="","",logVir!O1403-SKir!O1403*logKir!O1403-SLir!O1403*logHir!O1403-SLir!O1403*logQir!O1403)</f>
        <v>-0.26553649916863942</v>
      </c>
    </row>
    <row r="1404" spans="1:15" x14ac:dyDescent="0.55000000000000004">
      <c r="A1404" s="3">
        <v>46</v>
      </c>
      <c r="B1404" s="3">
        <v>6</v>
      </c>
      <c r="I1404" s="3">
        <v>46</v>
      </c>
      <c r="J1404" s="3">
        <v>6</v>
      </c>
      <c r="K1404" s="2">
        <f>IF(logVir!K1404="","",logVir!K1404-SKir!K1404*logKir!K1404-SLir!K1404*logHir!K1404-SLir!K1404*logQir!K1404)</f>
        <v>-0.76056323153244132</v>
      </c>
      <c r="L1404" s="2">
        <f>IF(logVir!L1404="","",logVir!L1404-SKir!L1404*logKir!L1404-SLir!L1404*logHir!L1404-SLir!L1404*logQir!L1404)</f>
        <v>-0.62731332912731297</v>
      </c>
      <c r="M1404" s="2">
        <f>IF(logVir!M1404="","",logVir!M1404-SKir!M1404*logKir!M1404-SLir!M1404*logHir!M1404-SLir!M1404*logQir!M1404)</f>
        <v>-0.65795537803249216</v>
      </c>
      <c r="N1404" s="2">
        <f>IF(logVir!N1404="","",logVir!N1404-SKir!N1404*logKir!N1404-SLir!N1404*logHir!N1404-SLir!N1404*logQir!N1404)</f>
        <v>-0.8148120699426098</v>
      </c>
      <c r="O1404" s="2">
        <f>IF(logVir!O1404="","",logVir!O1404-SKir!O1404*logKir!O1404-SLir!O1404*logHir!O1404-SLir!O1404*logQir!O1404)</f>
        <v>-1.0064848124510655</v>
      </c>
    </row>
    <row r="1405" spans="1:15" x14ac:dyDescent="0.55000000000000004">
      <c r="A1405" s="3">
        <v>46</v>
      </c>
      <c r="B1405" s="3">
        <v>7</v>
      </c>
      <c r="I1405" s="3">
        <v>46</v>
      </c>
      <c r="J1405" s="3">
        <v>7</v>
      </c>
      <c r="K1405" s="2">
        <f>IF(logVir!K1405="","",logVir!K1405-SKir!K1405*logKir!K1405-SLir!K1405*logHir!K1405-SLir!K1405*logQir!K1405)</f>
        <v>0.52547612200302396</v>
      </c>
      <c r="L1405" s="2">
        <f>IF(logVir!L1405="","",logVir!L1405-SKir!L1405*logKir!L1405-SLir!L1405*logHir!L1405-SLir!L1405*logQir!L1405)</f>
        <v>0.38165775759000703</v>
      </c>
      <c r="M1405" s="2">
        <f>IF(logVir!M1405="","",logVir!M1405-SKir!M1405*logKir!M1405-SLir!M1405*logHir!M1405-SLir!M1405*logQir!M1405)</f>
        <v>0.24699468178472769</v>
      </c>
      <c r="N1405" s="2">
        <f>IF(logVir!N1405="","",logVir!N1405-SKir!N1405*logKir!N1405-SLir!N1405*logHir!N1405-SLir!N1405*logQir!N1405)</f>
        <v>0.27915823982764931</v>
      </c>
      <c r="O1405" s="2">
        <f>IF(logVir!O1405="","",logVir!O1405-SKir!O1405*logKir!O1405-SLir!O1405*logHir!O1405-SLir!O1405*logQir!O1405)</f>
        <v>0.57707142813794321</v>
      </c>
    </row>
    <row r="1406" spans="1:15" x14ac:dyDescent="0.55000000000000004">
      <c r="A1406" s="3">
        <v>46</v>
      </c>
      <c r="B1406" s="3">
        <v>8</v>
      </c>
      <c r="I1406" s="3">
        <v>46</v>
      </c>
      <c r="J1406" s="3">
        <v>8</v>
      </c>
      <c r="K1406" s="2">
        <f>IF(logVir!K1406="","",logVir!K1406-SKir!K1406*logKir!K1406-SLir!K1406*logHir!K1406-SLir!K1406*logQir!K1406)</f>
        <v>-0.16188873645342361</v>
      </c>
      <c r="L1406" s="2">
        <f>IF(logVir!L1406="","",logVir!L1406-SKir!L1406*logKir!L1406-SLir!L1406*logHir!L1406-SLir!L1406*logQir!L1406)</f>
        <v>-0.57107981394743201</v>
      </c>
      <c r="M1406" s="2">
        <f>IF(logVir!M1406="","",logVir!M1406-SKir!M1406*logKir!M1406-SLir!M1406*logHir!M1406-SLir!M1406*logQir!M1406)</f>
        <v>-0.29379096748043332</v>
      </c>
      <c r="N1406" s="2">
        <f>IF(logVir!N1406="","",logVir!N1406-SKir!N1406*logKir!N1406-SLir!N1406*logHir!N1406-SLir!N1406*logQir!N1406)</f>
        <v>-8.7954814430979189E-2</v>
      </c>
      <c r="O1406" s="2">
        <f>IF(logVir!O1406="","",logVir!O1406-SKir!O1406*logKir!O1406-SLir!O1406*logHir!O1406-SLir!O1406*logQir!O1406)</f>
        <v>-0.13865040948739571</v>
      </c>
    </row>
    <row r="1407" spans="1:15" x14ac:dyDescent="0.55000000000000004">
      <c r="A1407" s="3">
        <v>46</v>
      </c>
      <c r="B1407" s="3">
        <v>9</v>
      </c>
      <c r="I1407" s="3">
        <v>46</v>
      </c>
      <c r="J1407" s="3">
        <v>9</v>
      </c>
      <c r="K1407" s="2">
        <f>IF(logVir!K1407="","",logVir!K1407-SKir!K1407*logKir!K1407-SLir!K1407*logHir!K1407-SLir!K1407*logQir!K1407)</f>
        <v>-0.29445286677137011</v>
      </c>
      <c r="L1407" s="2">
        <f>IF(logVir!L1407="","",logVir!L1407-SKir!L1407*logKir!L1407-SLir!L1407*logHir!L1407-SLir!L1407*logQir!L1407)</f>
        <v>-0.32523765591683751</v>
      </c>
      <c r="M1407" s="2">
        <f>IF(logVir!M1407="","",logVir!M1407-SKir!M1407*logKir!M1407-SLir!M1407*logHir!M1407-SLir!M1407*logQir!M1407)</f>
        <v>-0.47465284708556676</v>
      </c>
      <c r="N1407" s="2">
        <f>IF(logVir!N1407="","",logVir!N1407-SKir!N1407*logKir!N1407-SLir!N1407*logHir!N1407-SLir!N1407*logQir!N1407)</f>
        <v>-0.37944176777540367</v>
      </c>
      <c r="O1407" s="2">
        <f>IF(logVir!O1407="","",logVir!O1407-SKir!O1407*logKir!O1407-SLir!O1407*logHir!O1407-SLir!O1407*logQir!O1407)</f>
        <v>-0.17920061332286921</v>
      </c>
    </row>
    <row r="1408" spans="1:15" x14ac:dyDescent="0.55000000000000004">
      <c r="A1408" s="3">
        <v>46</v>
      </c>
      <c r="B1408" s="3">
        <v>10</v>
      </c>
      <c r="I1408" s="3">
        <v>46</v>
      </c>
      <c r="J1408" s="3">
        <v>10</v>
      </c>
      <c r="K1408" s="2">
        <f>IF(logVir!K1408="","",logVir!K1408-SKir!K1408*logKir!K1408-SLir!K1408*logHir!K1408-SLir!K1408*logQir!K1408)</f>
        <v>-0.36292324904431655</v>
      </c>
      <c r="L1408" s="2">
        <f>IF(logVir!L1408="","",logVir!L1408-SKir!L1408*logKir!L1408-SLir!L1408*logHir!L1408-SLir!L1408*logQir!L1408)</f>
        <v>-0.17626498674098515</v>
      </c>
      <c r="M1408" s="2">
        <f>IF(logVir!M1408="","",logVir!M1408-SKir!M1408*logKir!M1408-SLir!M1408*logHir!M1408-SLir!M1408*logQir!M1408)</f>
        <v>-0.2407408473392196</v>
      </c>
      <c r="N1408" s="2">
        <f>IF(logVir!N1408="","",logVir!N1408-SKir!N1408*logKir!N1408-SLir!N1408*logHir!N1408-SLir!N1408*logQir!N1408)</f>
        <v>-0.20764418019482722</v>
      </c>
      <c r="O1408" s="2">
        <f>IF(logVir!O1408="","",logVir!O1408-SKir!O1408*logKir!O1408-SLir!O1408*logHir!O1408-SLir!O1408*logQir!O1408)</f>
        <v>-0.1592580476166171</v>
      </c>
    </row>
    <row r="1409" spans="1:15" x14ac:dyDescent="0.55000000000000004">
      <c r="A1409" s="3">
        <v>46</v>
      </c>
      <c r="B1409" s="3">
        <v>11</v>
      </c>
      <c r="I1409" s="3">
        <v>46</v>
      </c>
      <c r="J1409" s="3">
        <v>11</v>
      </c>
      <c r="K1409" s="2">
        <f>IF(logVir!K1409="","",logVir!K1409-SKir!K1409*logKir!K1409-SLir!K1409*logHir!K1409-SLir!K1409*logQir!K1409)</f>
        <v>0.28681312780775831</v>
      </c>
      <c r="L1409" s="2">
        <f>IF(logVir!L1409="","",logVir!L1409-SKir!L1409*logKir!L1409-SLir!L1409*logHir!L1409-SLir!L1409*logQir!L1409)</f>
        <v>0.35535369674990297</v>
      </c>
      <c r="M1409" s="2">
        <f>IF(logVir!M1409="","",logVir!M1409-SKir!M1409*logKir!M1409-SLir!M1409*logHir!M1409-SLir!M1409*logQir!M1409)</f>
        <v>0.34441549639901831</v>
      </c>
      <c r="N1409" s="2">
        <f>IF(logVir!N1409="","",logVir!N1409-SKir!N1409*logKir!N1409-SLir!N1409*logHir!N1409-SLir!N1409*logQir!N1409)</f>
        <v>0.21181599207561036</v>
      </c>
      <c r="O1409" s="2">
        <f>IF(logVir!O1409="","",logVir!O1409-SKir!O1409*logKir!O1409-SLir!O1409*logHir!O1409-SLir!O1409*logQir!O1409)</f>
        <v>0.15103948918889173</v>
      </c>
    </row>
    <row r="1410" spans="1:15" x14ac:dyDescent="0.55000000000000004">
      <c r="A1410" s="3">
        <v>46</v>
      </c>
      <c r="B1410" s="3">
        <v>12</v>
      </c>
      <c r="I1410" s="3">
        <v>46</v>
      </c>
      <c r="J1410" s="3">
        <v>12</v>
      </c>
      <c r="K1410" s="2">
        <f>IF(logVir!K1410="","",logVir!K1410-SKir!K1410*logKir!K1410-SLir!K1410*logHir!K1410-SLir!K1410*logQir!K1410)</f>
        <v>0.73891108891580448</v>
      </c>
      <c r="L1410" s="2">
        <f>IF(logVir!L1410="","",logVir!L1410-SKir!L1410*logKir!L1410-SLir!L1410*logHir!L1410-SLir!L1410*logQir!L1410)</f>
        <v>0.9020890465161171</v>
      </c>
      <c r="M1410" s="2">
        <f>IF(logVir!M1410="","",logVir!M1410-SKir!M1410*logKir!M1410-SLir!M1410*logHir!M1410-SLir!M1410*logQir!M1410)</f>
        <v>0.62805685721241278</v>
      </c>
      <c r="N1410" s="2">
        <f>IF(logVir!N1410="","",logVir!N1410-SKir!N1410*logKir!N1410-SLir!N1410*logHir!N1410-SLir!N1410*logQir!N1410)</f>
        <v>0.15757075270890758</v>
      </c>
      <c r="O1410" s="2">
        <f>IF(logVir!O1410="","",logVir!O1410-SKir!O1410*logKir!O1410-SLir!O1410*logHir!O1410-SLir!O1410*logQir!O1410)</f>
        <v>0.52083765059997555</v>
      </c>
    </row>
    <row r="1411" spans="1:15" x14ac:dyDescent="0.55000000000000004">
      <c r="A1411" s="3">
        <v>46</v>
      </c>
      <c r="B1411" s="3">
        <v>13</v>
      </c>
      <c r="I1411" s="3">
        <v>46</v>
      </c>
      <c r="J1411" s="3">
        <v>13</v>
      </c>
      <c r="K1411" s="2">
        <f>IF(logVir!K1411="","",logVir!K1411-SKir!K1411*logKir!K1411-SLir!K1411*logHir!K1411-SLir!K1411*logQir!K1411)</f>
        <v>0.22095465460662622</v>
      </c>
      <c r="L1411" s="2">
        <f>IF(logVir!L1411="","",logVir!L1411-SKir!L1411*logKir!L1411-SLir!L1411*logHir!L1411-SLir!L1411*logQir!L1411)</f>
        <v>0.54083987277460988</v>
      </c>
      <c r="M1411" s="2">
        <f>IF(logVir!M1411="","",logVir!M1411-SKir!M1411*logKir!M1411-SLir!M1411*logHir!M1411-SLir!M1411*logQir!M1411)</f>
        <v>0.6292192989994827</v>
      </c>
      <c r="N1411" s="2">
        <f>IF(logVir!N1411="","",logVir!N1411-SKir!N1411*logKir!N1411-SLir!N1411*logHir!N1411-SLir!N1411*logQir!N1411)</f>
        <v>0.78547157739139828</v>
      </c>
      <c r="O1411" s="2">
        <f>IF(logVir!O1411="","",logVir!O1411-SKir!O1411*logKir!O1411-SLir!O1411*logHir!O1411-SLir!O1411*logQir!O1411)</f>
        <v>0.37683368645918702</v>
      </c>
    </row>
    <row r="1412" spans="1:15" x14ac:dyDescent="0.55000000000000004">
      <c r="A1412" s="3">
        <v>46</v>
      </c>
      <c r="B1412" s="3">
        <v>14</v>
      </c>
      <c r="I1412" s="3">
        <v>46</v>
      </c>
      <c r="J1412" s="3">
        <v>14</v>
      </c>
      <c r="K1412" s="2">
        <f>IF(logVir!K1412="","",logVir!K1412-SKir!K1412*logKir!K1412-SLir!K1412*logHir!K1412-SLir!K1412*logQir!K1412)</f>
        <v>-0.24794326490281474</v>
      </c>
      <c r="L1412" s="2">
        <f>IF(logVir!L1412="","",logVir!L1412-SKir!L1412*logKir!L1412-SLir!L1412*logHir!L1412-SLir!L1412*logQir!L1412)</f>
        <v>-0.19974938127275715</v>
      </c>
      <c r="M1412" s="2">
        <f>IF(logVir!M1412="","",logVir!M1412-SKir!M1412*logKir!M1412-SLir!M1412*logHir!M1412-SLir!M1412*logQir!M1412)</f>
        <v>-0.22621084772097694</v>
      </c>
      <c r="N1412" s="2">
        <f>IF(logVir!N1412="","",logVir!N1412-SKir!N1412*logKir!N1412-SLir!N1412*logHir!N1412-SLir!N1412*logQir!N1412)</f>
        <v>-0.4458026175445946</v>
      </c>
      <c r="O1412" s="2">
        <f>IF(logVir!O1412="","",logVir!O1412-SKir!O1412*logKir!O1412-SLir!O1412*logHir!O1412-SLir!O1412*logQir!O1412)</f>
        <v>-0.40790555416519902</v>
      </c>
    </row>
    <row r="1413" spans="1:15" x14ac:dyDescent="0.55000000000000004">
      <c r="A1413" s="3">
        <v>46</v>
      </c>
      <c r="B1413" s="3">
        <v>15</v>
      </c>
      <c r="I1413" s="3">
        <v>46</v>
      </c>
      <c r="J1413" s="3">
        <v>15</v>
      </c>
      <c r="K1413" s="2">
        <f>IF(logVir!K1413="","",logVir!K1413-SKir!K1413*logKir!K1413-SLir!K1413*logHir!K1413-SLir!K1413*logQir!K1413)</f>
        <v>2.3482181893124288E-2</v>
      </c>
      <c r="L1413" s="2">
        <f>IF(logVir!L1413="","",logVir!L1413-SKir!L1413*logKir!L1413-SLir!L1413*logHir!L1413-SLir!L1413*logQir!L1413)</f>
        <v>-0.27260831425404825</v>
      </c>
      <c r="M1413" s="2">
        <f>IF(logVir!M1413="","",logVir!M1413-SKir!M1413*logKir!M1413-SLir!M1413*logHir!M1413-SLir!M1413*logQir!M1413)</f>
        <v>-0.33980076155570987</v>
      </c>
      <c r="N1413" s="2">
        <f>IF(logVir!N1413="","",logVir!N1413-SKir!N1413*logKir!N1413-SLir!N1413*logHir!N1413-SLir!N1413*logQir!N1413)</f>
        <v>-0.41876863259694819</v>
      </c>
      <c r="O1413" s="2">
        <f>IF(logVir!O1413="","",logVir!O1413-SKir!O1413*logKir!O1413-SLir!O1413*logHir!O1413-SLir!O1413*logQir!O1413)</f>
        <v>-0.36731192649382433</v>
      </c>
    </row>
    <row r="1414" spans="1:15" x14ac:dyDescent="0.55000000000000004">
      <c r="A1414" s="3">
        <v>46</v>
      </c>
      <c r="B1414" s="3">
        <v>16</v>
      </c>
      <c r="I1414" s="3">
        <v>46</v>
      </c>
      <c r="J1414" s="3">
        <v>16</v>
      </c>
      <c r="K1414" s="2">
        <f>IF(logVir!K1414="","",logVir!K1414-SKir!K1414*logKir!K1414-SLir!K1414*logHir!K1414-SLir!K1414*logQir!K1414)</f>
        <v>-0.59538182835387854</v>
      </c>
      <c r="L1414" s="2">
        <f>IF(logVir!L1414="","",logVir!L1414-SKir!L1414*logKir!L1414-SLir!L1414*logHir!L1414-SLir!L1414*logQir!L1414)</f>
        <v>-0.2735643833159922</v>
      </c>
      <c r="M1414" s="2">
        <f>IF(logVir!M1414="","",logVir!M1414-SKir!M1414*logKir!M1414-SLir!M1414*logHir!M1414-SLir!M1414*logQir!M1414)</f>
        <v>-0.24505452320513271</v>
      </c>
      <c r="N1414" s="2">
        <f>IF(logVir!N1414="","",logVir!N1414-SKir!N1414*logKir!N1414-SLir!N1414*logHir!N1414-SLir!N1414*logQir!N1414)</f>
        <v>-0.2474010165795836</v>
      </c>
      <c r="O1414" s="2">
        <f>IF(logVir!O1414="","",logVir!O1414-SKir!O1414*logKir!O1414-SLir!O1414*logHir!O1414-SLir!O1414*logQir!O1414)</f>
        <v>0.35955755422270325</v>
      </c>
    </row>
    <row r="1415" spans="1:15" x14ac:dyDescent="0.55000000000000004">
      <c r="A1415" s="3">
        <v>46</v>
      </c>
      <c r="B1415" s="3">
        <v>17</v>
      </c>
      <c r="I1415" s="3">
        <v>46</v>
      </c>
      <c r="J1415" s="3">
        <v>17</v>
      </c>
      <c r="K1415" s="2">
        <f>IF(logVir!K1415="","",logVir!K1415-SKir!K1415*logKir!K1415-SLir!K1415*logHir!K1415-SLir!K1415*logQir!K1415)</f>
        <v>0.19637657769354638</v>
      </c>
      <c r="L1415" s="2">
        <f>IF(logVir!L1415="","",logVir!L1415-SKir!L1415*logKir!L1415-SLir!L1415*logHir!L1415-SLir!L1415*logQir!L1415)</f>
        <v>1.596508241701948E-2</v>
      </c>
      <c r="M1415" s="2">
        <f>IF(logVir!M1415="","",logVir!M1415-SKir!M1415*logKir!M1415-SLir!M1415*logHir!M1415-SLir!M1415*logQir!M1415)</f>
        <v>-0.12871200867558941</v>
      </c>
      <c r="N1415" s="2">
        <f>IF(logVir!N1415="","",logVir!N1415-SKir!N1415*logKir!N1415-SLir!N1415*logHir!N1415-SLir!N1415*logQir!N1415)</f>
        <v>-0.31041183604668493</v>
      </c>
      <c r="O1415" s="2">
        <f>IF(logVir!O1415="","",logVir!O1415-SKir!O1415*logKir!O1415-SLir!O1415*logHir!O1415-SLir!O1415*logQir!O1415)</f>
        <v>-9.9703120780912619E-2</v>
      </c>
    </row>
    <row r="1416" spans="1:15" x14ac:dyDescent="0.55000000000000004">
      <c r="A1416" s="3">
        <v>46</v>
      </c>
      <c r="B1416" s="3">
        <v>18</v>
      </c>
      <c r="I1416" s="3">
        <v>46</v>
      </c>
      <c r="J1416" s="3">
        <v>18</v>
      </c>
      <c r="K1416" s="2">
        <f>IF(logVir!K1416="","",logVir!K1416-SKir!K1416*logKir!K1416-SLir!K1416*logHir!K1416-SLir!K1416*logQir!K1416)</f>
        <v>-1.9177128903369672E-2</v>
      </c>
      <c r="L1416" s="2">
        <f>IF(logVir!L1416="","",logVir!L1416-SKir!L1416*logKir!L1416-SLir!L1416*logHir!L1416-SLir!L1416*logQir!L1416)</f>
        <v>5.0749222513587933E-2</v>
      </c>
      <c r="M1416" s="2">
        <f>IF(logVir!M1416="","",logVir!M1416-SKir!M1416*logKir!M1416-SLir!M1416*logHir!M1416-SLir!M1416*logQir!M1416)</f>
        <v>0.12422984171930637</v>
      </c>
      <c r="N1416" s="2">
        <f>IF(logVir!N1416="","",logVir!N1416-SKir!N1416*logKir!N1416-SLir!N1416*logHir!N1416-SLir!N1416*logQir!N1416)</f>
        <v>0.16018104982598241</v>
      </c>
      <c r="O1416" s="2">
        <f>IF(logVir!O1416="","",logVir!O1416-SKir!O1416*logKir!O1416-SLir!O1416*logHir!O1416-SLir!O1416*logQir!O1416)</f>
        <v>0.19909978933700614</v>
      </c>
    </row>
    <row r="1417" spans="1:15" x14ac:dyDescent="0.55000000000000004">
      <c r="A1417" s="3">
        <v>46</v>
      </c>
      <c r="B1417" s="3">
        <v>19</v>
      </c>
      <c r="I1417" s="3">
        <v>46</v>
      </c>
      <c r="J1417" s="3">
        <v>19</v>
      </c>
      <c r="K1417" s="2">
        <f>IF(logVir!K1417="","",logVir!K1417-SKir!K1417*logKir!K1417-SLir!K1417*logHir!K1417-SLir!K1417*logQir!K1417)</f>
        <v>1.2482182554174444E-2</v>
      </c>
      <c r="L1417" s="2">
        <f>IF(logVir!L1417="","",logVir!L1417-SKir!L1417*logKir!L1417-SLir!L1417*logHir!L1417-SLir!L1417*logQir!L1417)</f>
        <v>0.10215188159866694</v>
      </c>
      <c r="M1417" s="2">
        <f>IF(logVir!M1417="","",logVir!M1417-SKir!M1417*logKir!M1417-SLir!M1417*logHir!M1417-SLir!M1417*logQir!M1417)</f>
        <v>2.2677745328266972E-2</v>
      </c>
      <c r="N1417" s="2">
        <f>IF(logVir!N1417="","",logVir!N1417-SKir!N1417*logKir!N1417-SLir!N1417*logHir!N1417-SLir!N1417*logQir!N1417)</f>
        <v>-5.1981274128587773E-2</v>
      </c>
      <c r="O1417" s="2">
        <f>IF(logVir!O1417="","",logVir!O1417-SKir!O1417*logKir!O1417-SLir!O1417*logHir!O1417-SLir!O1417*logQir!O1417)</f>
        <v>0.17710598996595817</v>
      </c>
    </row>
    <row r="1418" spans="1:15" x14ac:dyDescent="0.55000000000000004">
      <c r="A1418" s="3">
        <v>46</v>
      </c>
      <c r="B1418" s="3">
        <v>20</v>
      </c>
      <c r="I1418" s="3">
        <v>46</v>
      </c>
      <c r="J1418" s="3">
        <v>20</v>
      </c>
      <c r="K1418" s="2">
        <f>IF(logVir!K1418="","",logVir!K1418-SKir!K1418*logKir!K1418-SLir!K1418*logHir!K1418-SLir!K1418*logQir!K1418)</f>
        <v>-5.4551123050817454E-2</v>
      </c>
      <c r="L1418" s="2">
        <f>IF(logVir!L1418="","",logVir!L1418-SKir!L1418*logKir!L1418-SLir!L1418*logHir!L1418-SLir!L1418*logQir!L1418)</f>
        <v>4.3091988335913323E-2</v>
      </c>
      <c r="M1418" s="2">
        <f>IF(logVir!M1418="","",logVir!M1418-SKir!M1418*logKir!M1418-SLir!M1418*logHir!M1418-SLir!M1418*logQir!M1418)</f>
        <v>5.946304459663489E-3</v>
      </c>
      <c r="N1418" s="2">
        <f>IF(logVir!N1418="","",logVir!N1418-SKir!N1418*logKir!N1418-SLir!N1418*logHir!N1418-SLir!N1418*logQir!N1418)</f>
        <v>-4.7124731396683224E-2</v>
      </c>
      <c r="O1418" s="2">
        <f>IF(logVir!O1418="","",logVir!O1418-SKir!O1418*logKir!O1418-SLir!O1418*logHir!O1418-SLir!O1418*logQir!O1418)</f>
        <v>6.0435136183586355E-2</v>
      </c>
    </row>
    <row r="1419" spans="1:15" x14ac:dyDescent="0.55000000000000004">
      <c r="A1419" s="3">
        <v>46</v>
      </c>
      <c r="B1419" s="3">
        <v>21</v>
      </c>
      <c r="I1419" s="3">
        <v>46</v>
      </c>
      <c r="J1419" s="3">
        <v>21</v>
      </c>
      <c r="K1419" s="2">
        <f>IF(logVir!K1419="","",logVir!K1419-SKir!K1419*logKir!K1419-SLir!K1419*logHir!K1419-SLir!K1419*logQir!K1419)</f>
        <v>0.14874464686842054</v>
      </c>
      <c r="L1419" s="2">
        <f>IF(logVir!L1419="","",logVir!L1419-SKir!L1419*logKir!L1419-SLir!L1419*logHir!L1419-SLir!L1419*logQir!L1419)</f>
        <v>8.5881434372289803E-2</v>
      </c>
      <c r="M1419" s="2">
        <f>IF(logVir!M1419="","",logVir!M1419-SKir!M1419*logKir!M1419-SLir!M1419*logHir!M1419-SLir!M1419*logQir!M1419)</f>
        <v>0.17979021422711364</v>
      </c>
      <c r="N1419" s="2">
        <f>IF(logVir!N1419="","",logVir!N1419-SKir!N1419*logKir!N1419-SLir!N1419*logHir!N1419-SLir!N1419*logQir!N1419)</f>
        <v>0.26550418296732609</v>
      </c>
      <c r="O1419" s="2">
        <f>IF(logVir!O1419="","",logVir!O1419-SKir!O1419*logKir!O1419-SLir!O1419*logHir!O1419-SLir!O1419*logQir!O1419)</f>
        <v>0.21842504699791832</v>
      </c>
    </row>
    <row r="1420" spans="1:15" x14ac:dyDescent="0.55000000000000004">
      <c r="A1420" s="3">
        <v>46</v>
      </c>
      <c r="B1420" s="3">
        <v>22</v>
      </c>
      <c r="I1420" s="3">
        <v>46</v>
      </c>
      <c r="J1420" s="3">
        <v>22</v>
      </c>
      <c r="K1420" s="2">
        <f>IF(logVir!K1420="","",logVir!K1420-SKir!K1420*logKir!K1420-SLir!K1420*logHir!K1420-SLir!K1420*logQir!K1420)</f>
        <v>-0.13232068116433437</v>
      </c>
      <c r="L1420" s="2">
        <f>IF(logVir!L1420="","",logVir!L1420-SKir!L1420*logKir!L1420-SLir!L1420*logHir!L1420-SLir!L1420*logQir!L1420)</f>
        <v>-0.34625251236363574</v>
      </c>
      <c r="M1420" s="2">
        <f>IF(logVir!M1420="","",logVir!M1420-SKir!M1420*logKir!M1420-SLir!M1420*logHir!M1420-SLir!M1420*logQir!M1420)</f>
        <v>-0.52206709890441305</v>
      </c>
      <c r="N1420" s="2">
        <f>IF(logVir!N1420="","",logVir!N1420-SKir!N1420*logKir!N1420-SLir!N1420*logHir!N1420-SLir!N1420*logQir!N1420)</f>
        <v>-0.36853202265226503</v>
      </c>
      <c r="O1420" s="2">
        <f>IF(logVir!O1420="","",logVir!O1420-SKir!O1420*logKir!O1420-SLir!O1420*logHir!O1420-SLir!O1420*logQir!O1420)</f>
        <v>-0.38789078917961284</v>
      </c>
    </row>
    <row r="1421" spans="1:15" x14ac:dyDescent="0.55000000000000004">
      <c r="A1421" s="3">
        <v>46</v>
      </c>
      <c r="B1421" s="3">
        <v>23</v>
      </c>
      <c r="I1421" s="3">
        <v>46</v>
      </c>
      <c r="J1421" s="3">
        <v>23</v>
      </c>
      <c r="K1421" s="2">
        <f>IF(logVir!K1421="","",logVir!K1421-SKir!K1421*logKir!K1421-SLir!K1421*logHir!K1421-SLir!K1421*logQir!K1421)</f>
        <v>-1.4639068825139517E-2</v>
      </c>
      <c r="L1421" s="2">
        <f>IF(logVir!L1421="","",logVir!L1421-SKir!L1421*logKir!L1421-SLir!L1421*logHir!L1421-SLir!L1421*logQir!L1421)</f>
        <v>7.7754001288154184E-2</v>
      </c>
      <c r="M1421" s="2">
        <f>IF(logVir!M1421="","",logVir!M1421-SKir!M1421*logKir!M1421-SLir!M1421*logHir!M1421-SLir!M1421*logQir!M1421)</f>
        <v>7.3396173596586248E-2</v>
      </c>
      <c r="N1421" s="2">
        <f>IF(logVir!N1421="","",logVir!N1421-SKir!N1421*logKir!N1421-SLir!N1421*logHir!N1421-SLir!N1421*logQir!N1421)</f>
        <v>3.3193174393304305E-2</v>
      </c>
      <c r="O1421" s="2">
        <f>IF(logVir!O1421="","",logVir!O1421-SKir!O1421*logKir!O1421-SLir!O1421*logHir!O1421-SLir!O1421*logQir!O1421)</f>
        <v>5.3473289756932864E-2</v>
      </c>
    </row>
    <row r="1422" spans="1:15" x14ac:dyDescent="0.55000000000000004">
      <c r="A1422" s="3">
        <v>46</v>
      </c>
      <c r="B1422" s="3">
        <v>24</v>
      </c>
      <c r="I1422" s="3">
        <v>46</v>
      </c>
      <c r="J1422" s="3">
        <v>24</v>
      </c>
      <c r="K1422" s="2">
        <f>IF(logVir!K1422="","",logVir!K1422-SKir!K1422*logKir!K1422-SLir!K1422*logHir!K1422-SLir!K1422*logQir!K1422)</f>
        <v>-0.13491660269625078</v>
      </c>
      <c r="L1422" s="2">
        <f>IF(logVir!L1422="","",logVir!L1422-SKir!L1422*logKir!L1422-SLir!L1422*logHir!L1422-SLir!L1422*logQir!L1422)</f>
        <v>-0.12415532359321119</v>
      </c>
      <c r="M1422" s="2">
        <f>IF(logVir!M1422="","",logVir!M1422-SKir!M1422*logKir!M1422-SLir!M1422*logHir!M1422-SLir!M1422*logQir!M1422)</f>
        <v>-0.17455011932708708</v>
      </c>
      <c r="N1422" s="2">
        <f>IF(logVir!N1422="","",logVir!N1422-SKir!N1422*logKir!N1422-SLir!N1422*logHir!N1422-SLir!N1422*logQir!N1422)</f>
        <v>-0.22925901854169362</v>
      </c>
      <c r="O1422" s="2">
        <f>IF(logVir!O1422="","",logVir!O1422-SKir!O1422*logKir!O1422-SLir!O1422*logHir!O1422-SLir!O1422*logQir!O1422)</f>
        <v>-0.11712838233212208</v>
      </c>
    </row>
    <row r="1423" spans="1:15" x14ac:dyDescent="0.55000000000000004">
      <c r="A1423" s="3">
        <v>46</v>
      </c>
      <c r="B1423" s="3">
        <v>25</v>
      </c>
      <c r="I1423" s="3">
        <v>46</v>
      </c>
      <c r="J1423" s="3">
        <v>25</v>
      </c>
      <c r="K1423" s="2">
        <f>IF(logVir!K1423="","",logVir!K1423-SKir!K1423*logKir!K1423-SLir!K1423*logHir!K1423-SLir!K1423*logQir!K1423)</f>
        <v>-0.13000326926448924</v>
      </c>
      <c r="L1423" s="2">
        <f>IF(logVir!L1423="","",logVir!L1423-SKir!L1423*logKir!L1423-SLir!L1423*logHir!L1423-SLir!L1423*logQir!L1423)</f>
        <v>1.286163662343846E-2</v>
      </c>
      <c r="M1423" s="2">
        <f>IF(logVir!M1423="","",logVir!M1423-SKir!M1423*logKir!M1423-SLir!M1423*logHir!M1423-SLir!M1423*logQir!M1423)</f>
        <v>7.719066920428487E-3</v>
      </c>
      <c r="N1423" s="2">
        <f>IF(logVir!N1423="","",logVir!N1423-SKir!N1423*logKir!N1423-SLir!N1423*logHir!N1423-SLir!N1423*logQir!N1423)</f>
        <v>-9.9054614847619502E-2</v>
      </c>
      <c r="O1423" s="2">
        <f>IF(logVir!O1423="","",logVir!O1423-SKir!O1423*logKir!O1423-SLir!O1423*logHir!O1423-SLir!O1423*logQir!O1423)</f>
        <v>1.7809022209189368E-2</v>
      </c>
    </row>
    <row r="1424" spans="1:15" x14ac:dyDescent="0.55000000000000004">
      <c r="A1424" s="3">
        <v>46</v>
      </c>
      <c r="B1424" s="3">
        <v>26</v>
      </c>
      <c r="I1424" s="3">
        <v>46</v>
      </c>
      <c r="J1424" s="3">
        <v>26</v>
      </c>
      <c r="K1424" s="2">
        <f>IF(logVir!K1424="","",logVir!K1424-SKir!K1424*logKir!K1424-SLir!K1424*logHir!K1424-SLir!K1424*logQir!K1424)</f>
        <v>-0.32829244297072274</v>
      </c>
      <c r="L1424" s="2">
        <f>IF(logVir!L1424="","",logVir!L1424-SKir!L1424*logKir!L1424-SLir!L1424*logHir!L1424-SLir!L1424*logQir!L1424)</f>
        <v>-0.30301160278713118</v>
      </c>
      <c r="M1424" s="2">
        <f>IF(logVir!M1424="","",logVir!M1424-SKir!M1424*logKir!M1424-SLir!M1424*logHir!M1424-SLir!M1424*logQir!M1424)</f>
        <v>-0.27827456691591362</v>
      </c>
      <c r="N1424" s="2">
        <f>IF(logVir!N1424="","",logVir!N1424-SKir!N1424*logKir!N1424-SLir!N1424*logHir!N1424-SLir!N1424*logQir!N1424)</f>
        <v>-0.23790890588516991</v>
      </c>
      <c r="O1424" s="2">
        <f>IF(logVir!O1424="","",logVir!O1424-SKir!O1424*logKir!O1424-SLir!O1424*logHir!O1424-SLir!O1424*logQir!O1424)</f>
        <v>-0.32018355568501844</v>
      </c>
    </row>
    <row r="1425" spans="1:15" x14ac:dyDescent="0.55000000000000004">
      <c r="A1425" s="3">
        <v>46</v>
      </c>
      <c r="B1425" s="3">
        <v>27</v>
      </c>
      <c r="I1425" s="3">
        <v>46</v>
      </c>
      <c r="J1425" s="3">
        <v>27</v>
      </c>
      <c r="K1425" s="2">
        <f>IF(logVir!K1425="","",logVir!K1425-SKir!K1425*logKir!K1425-SLir!K1425*logHir!K1425-SLir!K1425*logQir!K1425)</f>
        <v>-9.151369236026223E-2</v>
      </c>
      <c r="L1425" s="2">
        <f>IF(logVir!L1425="","",logVir!L1425-SKir!L1425*logKir!L1425-SLir!L1425*logHir!L1425-SLir!L1425*logQir!L1425)</f>
        <v>-9.1334231646633041E-2</v>
      </c>
      <c r="M1425" s="2">
        <f>IF(logVir!M1425="","",logVir!M1425-SKir!M1425*logKir!M1425-SLir!M1425*logHir!M1425-SLir!M1425*logQir!M1425)</f>
        <v>-0.2178846656302659</v>
      </c>
      <c r="N1425" s="2">
        <f>IF(logVir!N1425="","",logVir!N1425-SKir!N1425*logKir!N1425-SLir!N1425*logHir!N1425-SLir!N1425*logQir!N1425)</f>
        <v>-0.20498715994439995</v>
      </c>
      <c r="O1425" s="2">
        <f>IF(logVir!O1425="","",logVir!O1425-SKir!O1425*logKir!O1425-SLir!O1425*logHir!O1425-SLir!O1425*logQir!O1425)</f>
        <v>-0.22112836698294641</v>
      </c>
    </row>
    <row r="1426" spans="1:15" x14ac:dyDescent="0.55000000000000004">
      <c r="A1426" s="3">
        <v>46</v>
      </c>
      <c r="B1426" s="3">
        <v>28</v>
      </c>
      <c r="I1426" s="3">
        <v>46</v>
      </c>
      <c r="J1426" s="3">
        <v>28</v>
      </c>
      <c r="K1426" s="2">
        <f>IF(logVir!K1426="","",logVir!K1426-SKir!K1426*logKir!K1426-SLir!K1426*logHir!K1426-SLir!K1426*logQir!K1426)</f>
        <v>-4.6992335812630286E-2</v>
      </c>
      <c r="L1426" s="2">
        <f>IF(logVir!L1426="","",logVir!L1426-SKir!L1426*logKir!L1426-SLir!L1426*logHir!L1426-SLir!L1426*logQir!L1426)</f>
        <v>-5.5549343450235301E-2</v>
      </c>
      <c r="M1426" s="2">
        <f>IF(logVir!M1426="","",logVir!M1426-SKir!M1426*logKir!M1426-SLir!M1426*logHir!M1426-SLir!M1426*logQir!M1426)</f>
        <v>-6.1230386820450233E-2</v>
      </c>
      <c r="N1426" s="2">
        <f>IF(logVir!N1426="","",logVir!N1426-SKir!N1426*logKir!N1426-SLir!N1426*logHir!N1426-SLir!N1426*logQir!N1426)</f>
        <v>-5.3506991331340174E-2</v>
      </c>
      <c r="O1426" s="2">
        <f>IF(logVir!O1426="","",logVir!O1426-SKir!O1426*logKir!O1426-SLir!O1426*logHir!O1426-SLir!O1426*logQir!O1426)</f>
        <v>-6.961558137830523E-2</v>
      </c>
    </row>
    <row r="1427" spans="1:15" x14ac:dyDescent="0.55000000000000004">
      <c r="A1427" s="3">
        <v>46</v>
      </c>
      <c r="B1427" s="3">
        <v>29</v>
      </c>
      <c r="I1427" s="3">
        <v>46</v>
      </c>
      <c r="J1427" s="3">
        <v>29</v>
      </c>
      <c r="K1427" s="2">
        <f>IF(logVir!K1427="","",logVir!K1427-SKir!K1427*logKir!K1427-SLir!K1427*logHir!K1427-SLir!K1427*logQir!K1427)</f>
        <v>1.1756872555252477E-2</v>
      </c>
      <c r="L1427" s="2">
        <f>IF(logVir!L1427="","",logVir!L1427-SKir!L1427*logKir!L1427-SLir!L1427*logHir!L1427-SLir!L1427*logQir!L1427)</f>
        <v>-7.2007302003628971E-3</v>
      </c>
      <c r="M1427" s="2">
        <f>IF(logVir!M1427="","",logVir!M1427-SKir!M1427*logKir!M1427-SLir!M1427*logHir!M1427-SLir!M1427*logQir!M1427)</f>
        <v>-0.22565084064840282</v>
      </c>
      <c r="N1427" s="2">
        <f>IF(logVir!N1427="","",logVir!N1427-SKir!N1427*logKir!N1427-SLir!N1427*logHir!N1427-SLir!N1427*logQir!N1427)</f>
        <v>-0.23526541043066554</v>
      </c>
      <c r="O1427" s="2">
        <f>IF(logVir!O1427="","",logVir!O1427-SKir!O1427*logKir!O1427-SLir!O1427*logHir!O1427-SLir!O1427*logQir!O1427)</f>
        <v>-0.12374708363371376</v>
      </c>
    </row>
    <row r="1428" spans="1:15" x14ac:dyDescent="0.55000000000000004">
      <c r="A1428" s="3">
        <v>46</v>
      </c>
      <c r="B1428" s="3">
        <v>30</v>
      </c>
      <c r="I1428" s="3">
        <v>46</v>
      </c>
      <c r="J1428" s="3">
        <v>30</v>
      </c>
      <c r="K1428" s="2">
        <f>IF(logVir!K1428="","",logVir!K1428-SKir!K1428*logKir!K1428-SLir!K1428*logHir!K1428-SLir!K1428*logQir!K1428)</f>
        <v>-0.1030934877943218</v>
      </c>
      <c r="L1428" s="2">
        <f>IF(logVir!L1428="","",logVir!L1428-SKir!L1428*logKir!L1428-SLir!L1428*logHir!L1428-SLir!L1428*logQir!L1428)</f>
        <v>-3.8253308635837181E-2</v>
      </c>
      <c r="M1428" s="2">
        <f>IF(logVir!M1428="","",logVir!M1428-SKir!M1428*logKir!M1428-SLir!M1428*logHir!M1428-SLir!M1428*logQir!M1428)</f>
        <v>-0.13201601455774881</v>
      </c>
      <c r="N1428" s="2">
        <f>IF(logVir!N1428="","",logVir!N1428-SKir!N1428*logKir!N1428-SLir!N1428*logHir!N1428-SLir!N1428*logQir!N1428)</f>
        <v>-0.10447921789958112</v>
      </c>
      <c r="O1428" s="2">
        <f>IF(logVir!O1428="","",logVir!O1428-SKir!O1428*logKir!O1428-SLir!O1428*logHir!O1428-SLir!O1428*logQir!O1428)</f>
        <v>-0.13674072389429642</v>
      </c>
    </row>
    <row r="1429" spans="1:15" x14ac:dyDescent="0.55000000000000004">
      <c r="A1429" s="3">
        <v>46</v>
      </c>
      <c r="B1429" s="3">
        <v>31</v>
      </c>
      <c r="I1429" s="3">
        <v>46</v>
      </c>
      <c r="J1429" s="3">
        <v>31</v>
      </c>
      <c r="K1429" s="2">
        <f>IF(logVir!K1429="","",logVir!K1429-SKir!K1429*logKir!K1429-SLir!K1429*logHir!K1429-SLir!K1429*logQir!K1429)</f>
        <v>-4.5761258876193089E-2</v>
      </c>
      <c r="L1429" s="2">
        <f>IF(logVir!L1429="","",logVir!L1429-SKir!L1429*logKir!L1429-SLir!L1429*logHir!L1429-SLir!L1429*logQir!L1429)</f>
        <v>-0.11548137001370382</v>
      </c>
      <c r="M1429" s="2">
        <f>IF(logVir!M1429="","",logVir!M1429-SKir!M1429*logKir!M1429-SLir!M1429*logHir!M1429-SLir!M1429*logQir!M1429)</f>
        <v>-0.16604698465147269</v>
      </c>
      <c r="N1429" s="2">
        <f>IF(logVir!N1429="","",logVir!N1429-SKir!N1429*logKir!N1429-SLir!N1429*logHir!N1429-SLir!N1429*logQir!N1429)</f>
        <v>-0.1676375123654405</v>
      </c>
      <c r="O1429" s="2">
        <f>IF(logVir!O1429="","",logVir!O1429-SKir!O1429*logKir!O1429-SLir!O1429*logHir!O1429-SLir!O1429*logQir!O1429)</f>
        <v>-0.21593280869565157</v>
      </c>
    </row>
    <row r="1430" spans="1:15" x14ac:dyDescent="0.55000000000000004">
      <c r="A1430" s="3">
        <v>47</v>
      </c>
      <c r="B1430" s="3">
        <v>1</v>
      </c>
      <c r="I1430" s="3">
        <v>47</v>
      </c>
      <c r="J1430" s="3">
        <v>1</v>
      </c>
      <c r="K1430" s="2">
        <f>IF(logVir!K1430="","",logVir!K1430-SKir!K1430*logKir!K1430-SLir!K1430*logHir!K1430-SLir!K1430*logQir!K1430)</f>
        <v>-2.8004966627349567E-3</v>
      </c>
      <c r="L1430" s="2">
        <f>IF(logVir!L1430="","",logVir!L1430-SKir!L1430*logKir!L1430-SLir!L1430*logHir!L1430-SLir!L1430*logQir!L1430)</f>
        <v>-8.0103743450090192E-2</v>
      </c>
      <c r="M1430" s="2">
        <f>IF(logVir!M1430="","",logVir!M1430-SKir!M1430*logKir!M1430-SLir!M1430*logHir!M1430-SLir!M1430*logQir!M1430)</f>
        <v>-0.22368986840632921</v>
      </c>
      <c r="N1430" s="2">
        <f>IF(logVir!N1430="","",logVir!N1430-SKir!N1430*logKir!N1430-SLir!N1430*logHir!N1430-SLir!N1430*logQir!N1430)</f>
        <v>-0.33368652938235432</v>
      </c>
      <c r="O1430" s="2">
        <f>IF(logVir!O1430="","",logVir!O1430-SKir!O1430*logKir!O1430-SLir!O1430*logHir!O1430-SLir!O1430*logQir!O1430)</f>
        <v>-0.69552974978658777</v>
      </c>
    </row>
    <row r="1431" spans="1:15" x14ac:dyDescent="0.55000000000000004">
      <c r="A1431" s="3">
        <v>47</v>
      </c>
      <c r="B1431" s="3">
        <v>2</v>
      </c>
      <c r="I1431" s="3">
        <v>47</v>
      </c>
      <c r="J1431" s="3">
        <v>2</v>
      </c>
      <c r="K1431" s="2">
        <f>IF(logVir!K1431="","",logVir!K1431-SKir!K1431*logKir!K1431-SLir!K1431*logHir!K1431-SLir!K1431*logQir!K1431)</f>
        <v>-0.36861454775768793</v>
      </c>
      <c r="L1431" s="2">
        <f>IF(logVir!L1431="","",logVir!L1431-SKir!L1431*logKir!L1431-SLir!L1431*logHir!L1431-SLir!L1431*logQir!L1431)</f>
        <v>-7.7740951254465784E-3</v>
      </c>
      <c r="M1431" s="2">
        <f>IF(logVir!M1431="","",logVir!M1431-SKir!M1431*logKir!M1431-SLir!M1431*logHir!M1431-SLir!M1431*logQir!M1431)</f>
        <v>0.2993389046827542</v>
      </c>
      <c r="N1431" s="2">
        <f>IF(logVir!N1431="","",logVir!N1431-SKir!N1431*logKir!N1431-SLir!N1431*logHir!N1431-SLir!N1431*logQir!N1431)</f>
        <v>0.42653116660002843</v>
      </c>
      <c r="O1431" s="2">
        <f>IF(logVir!O1431="","",logVir!O1431-SKir!O1431*logKir!O1431-SLir!O1431*logHir!O1431-SLir!O1431*logQir!O1431)</f>
        <v>0.41220804850660764</v>
      </c>
    </row>
    <row r="1432" spans="1:15" x14ac:dyDescent="0.55000000000000004">
      <c r="A1432" s="3">
        <v>47</v>
      </c>
      <c r="B1432" s="3">
        <v>3</v>
      </c>
      <c r="I1432" s="3">
        <v>47</v>
      </c>
      <c r="J1432" s="3">
        <v>3</v>
      </c>
      <c r="K1432" s="2">
        <f>IF(logVir!K1432="","",logVir!K1432-SKir!K1432*logKir!K1432-SLir!K1432*logHir!K1432-SLir!K1432*logQir!K1432)</f>
        <v>-0.49665237676301288</v>
      </c>
      <c r="L1432" s="2">
        <f>IF(logVir!L1432="","",logVir!L1432-SKir!L1432*logKir!L1432-SLir!L1432*logHir!L1432-SLir!L1432*logQir!L1432)</f>
        <v>-0.41086614899567736</v>
      </c>
      <c r="M1432" s="2">
        <f>IF(logVir!M1432="","",logVir!M1432-SKir!M1432*logKir!M1432-SLir!M1432*logHir!M1432-SLir!M1432*logQir!M1432)</f>
        <v>-0.42275871569723594</v>
      </c>
      <c r="N1432" s="2">
        <f>IF(logVir!N1432="","",logVir!N1432-SKir!N1432*logKir!N1432-SLir!N1432*logHir!N1432-SLir!N1432*logQir!N1432)</f>
        <v>-0.40297251003458884</v>
      </c>
      <c r="O1432" s="2">
        <f>IF(logVir!O1432="","",logVir!O1432-SKir!O1432*logKir!O1432-SLir!O1432*logHir!O1432-SLir!O1432*logQir!O1432)</f>
        <v>-0.44027121072565251</v>
      </c>
    </row>
    <row r="1433" spans="1:15" x14ac:dyDescent="0.55000000000000004">
      <c r="A1433" s="3">
        <v>47</v>
      </c>
      <c r="B1433" s="3">
        <v>4</v>
      </c>
      <c r="I1433" s="3">
        <v>47</v>
      </c>
      <c r="J1433" s="3">
        <v>4</v>
      </c>
      <c r="K1433" s="2">
        <f>IF(logVir!K1433="","",logVir!K1433-SKir!K1433*logKir!K1433-SLir!K1433*logHir!K1433-SLir!K1433*logQir!K1433)</f>
        <v>-1.019410200148791</v>
      </c>
      <c r="L1433" s="2">
        <f>IF(logVir!L1433="","",logVir!L1433-SKir!L1433*logKir!L1433-SLir!L1433*logHir!L1433-SLir!L1433*logQir!L1433)</f>
        <v>-0.84169859495428534</v>
      </c>
      <c r="M1433" s="2">
        <f>IF(logVir!M1433="","",logVir!M1433-SKir!M1433*logKir!M1433-SLir!M1433*logHir!M1433-SLir!M1433*logQir!M1433)</f>
        <v>-0.94497480960035674</v>
      </c>
      <c r="N1433" s="2">
        <f>IF(logVir!N1433="","",logVir!N1433-SKir!N1433*logKir!N1433-SLir!N1433*logHir!N1433-SLir!N1433*logQir!N1433)</f>
        <v>-1.2077589851882597</v>
      </c>
      <c r="O1433" s="2">
        <f>IF(logVir!O1433="","",logVir!O1433-SKir!O1433*logKir!O1433-SLir!O1433*logHir!O1433-SLir!O1433*logQir!O1433)</f>
        <v>-1.2878209867949979</v>
      </c>
    </row>
    <row r="1434" spans="1:15" x14ac:dyDescent="0.55000000000000004">
      <c r="A1434" s="3">
        <v>47</v>
      </c>
      <c r="B1434" s="3">
        <v>5</v>
      </c>
      <c r="I1434" s="3">
        <v>47</v>
      </c>
      <c r="J1434" s="3">
        <v>5</v>
      </c>
      <c r="K1434" s="2">
        <f>IF(logVir!K1434="","",logVir!K1434-SKir!K1434*logKir!K1434-SLir!K1434*logHir!K1434-SLir!K1434*logQir!K1434)</f>
        <v>-1.1415252984899378</v>
      </c>
      <c r="L1434" s="2">
        <f>IF(logVir!L1434="","",logVir!L1434-SKir!L1434*logKir!L1434-SLir!L1434*logHir!L1434-SLir!L1434*logQir!L1434)</f>
        <v>-0.90437121387046271</v>
      </c>
      <c r="M1434" s="2">
        <f>IF(logVir!M1434="","",logVir!M1434-SKir!M1434*logKir!M1434-SLir!M1434*logHir!M1434-SLir!M1434*logQir!M1434)</f>
        <v>-1.0183042868375329</v>
      </c>
      <c r="N1434" s="2">
        <f>IF(logVir!N1434="","",logVir!N1434-SKir!N1434*logKir!N1434-SLir!N1434*logHir!N1434-SLir!N1434*logQir!N1434)</f>
        <v>-1.3629448655605807</v>
      </c>
      <c r="O1434" s="2">
        <f>IF(logVir!O1434="","",logVir!O1434-SKir!O1434*logKir!O1434-SLir!O1434*logHir!O1434-SLir!O1434*logQir!O1434)</f>
        <v>-1.479151274803344</v>
      </c>
    </row>
    <row r="1435" spans="1:15" x14ac:dyDescent="0.55000000000000004">
      <c r="A1435" s="3">
        <v>47</v>
      </c>
      <c r="B1435" s="3">
        <v>6</v>
      </c>
      <c r="I1435" s="3">
        <v>47</v>
      </c>
      <c r="J1435" s="3">
        <v>6</v>
      </c>
      <c r="K1435" s="2">
        <f>IF(logVir!K1435="","",logVir!K1435-SKir!K1435*logKir!K1435-SLir!K1435*logHir!K1435-SLir!K1435*logQir!K1435)</f>
        <v>-0.43124131834427926</v>
      </c>
      <c r="L1435" s="2">
        <f>IF(logVir!L1435="","",logVir!L1435-SKir!L1435*logKir!L1435-SLir!L1435*logHir!L1435-SLir!L1435*logQir!L1435)</f>
        <v>-1.6016255867631719</v>
      </c>
      <c r="M1435" s="2">
        <f>IF(logVir!M1435="","",logVir!M1435-SKir!M1435*logKir!M1435-SLir!M1435*logHir!M1435-SLir!M1435*logQir!M1435)</f>
        <v>-1.4870355282732175</v>
      </c>
      <c r="N1435" s="2">
        <f>IF(logVir!N1435="","",logVir!N1435-SKir!N1435*logKir!N1435-SLir!N1435*logHir!N1435-SLir!N1435*logQir!N1435)</f>
        <v>-1.4823625547134811</v>
      </c>
      <c r="O1435" s="2">
        <f>IF(logVir!O1435="","",logVir!O1435-SKir!O1435*logKir!O1435-SLir!O1435*logHir!O1435-SLir!O1435*logQir!O1435)</f>
        <v>-1.4240701543357352</v>
      </c>
    </row>
    <row r="1436" spans="1:15" x14ac:dyDescent="0.55000000000000004">
      <c r="A1436" s="3">
        <v>47</v>
      </c>
      <c r="B1436" s="3">
        <v>7</v>
      </c>
      <c r="I1436" s="3">
        <v>47</v>
      </c>
      <c r="J1436" s="3">
        <v>7</v>
      </c>
      <c r="K1436" s="2">
        <f>IF(logVir!K1436="","",logVir!K1436-SKir!K1436*logKir!K1436-SLir!K1436*logHir!K1436-SLir!K1436*logQir!K1436)</f>
        <v>-0.17460855345509826</v>
      </c>
      <c r="L1436" s="2">
        <f>IF(logVir!L1436="","",logVir!L1436-SKir!L1436*logKir!L1436-SLir!L1436*logHir!L1436-SLir!L1436*logQir!L1436)</f>
        <v>-0.28460704180961732</v>
      </c>
      <c r="M1436" s="2">
        <f>IF(logVir!M1436="","",logVir!M1436-SKir!M1436*logKir!M1436-SLir!M1436*logHir!M1436-SLir!M1436*logQir!M1436)</f>
        <v>-0.20853029315204061</v>
      </c>
      <c r="N1436" s="2">
        <f>IF(logVir!N1436="","",logVir!N1436-SKir!N1436*logKir!N1436-SLir!N1436*logHir!N1436-SLir!N1436*logQir!N1436)</f>
        <v>-0.20774613718544704</v>
      </c>
      <c r="O1436" s="2">
        <f>IF(logVir!O1436="","",logVir!O1436-SKir!O1436*logKir!O1436-SLir!O1436*logHir!O1436-SLir!O1436*logQir!O1436)</f>
        <v>-0.57802436505713062</v>
      </c>
    </row>
    <row r="1437" spans="1:15" x14ac:dyDescent="0.55000000000000004">
      <c r="A1437" s="3">
        <v>47</v>
      </c>
      <c r="B1437" s="3">
        <v>8</v>
      </c>
      <c r="I1437" s="3">
        <v>47</v>
      </c>
      <c r="J1437" s="3">
        <v>8</v>
      </c>
      <c r="K1437" s="2">
        <f>IF(logVir!K1437="","",logVir!K1437-SKir!K1437*logKir!K1437-SLir!K1437*logHir!K1437-SLir!K1437*logQir!K1437)</f>
        <v>-0.24769069644894343</v>
      </c>
      <c r="L1437" s="2">
        <f>IF(logVir!L1437="","",logVir!L1437-SKir!L1437*logKir!L1437-SLir!L1437*logHir!L1437-SLir!L1437*logQir!L1437)</f>
        <v>-0.24680955676890462</v>
      </c>
      <c r="M1437" s="2">
        <f>IF(logVir!M1437="","",logVir!M1437-SKir!M1437*logKir!M1437-SLir!M1437*logHir!M1437-SLir!M1437*logQir!M1437)</f>
        <v>-0.33931749291492336</v>
      </c>
      <c r="N1437" s="2">
        <f>IF(logVir!N1437="","",logVir!N1437-SKir!N1437*logKir!N1437-SLir!N1437*logHir!N1437-SLir!N1437*logQir!N1437)</f>
        <v>-0.45859168917070658</v>
      </c>
      <c r="O1437" s="2">
        <f>IF(logVir!O1437="","",logVir!O1437-SKir!O1437*logKir!O1437-SLir!O1437*logHir!O1437-SLir!O1437*logQir!O1437)</f>
        <v>-0.11456611328785032</v>
      </c>
    </row>
    <row r="1438" spans="1:15" x14ac:dyDescent="0.55000000000000004">
      <c r="A1438" s="3">
        <v>47</v>
      </c>
      <c r="B1438" s="3">
        <v>9</v>
      </c>
      <c r="I1438" s="3">
        <v>47</v>
      </c>
      <c r="J1438" s="3">
        <v>9</v>
      </c>
      <c r="K1438" s="2">
        <f>IF(logVir!K1438="","",logVir!K1438-SKir!K1438*logKir!K1438-SLir!K1438*logHir!K1438-SLir!K1438*logQir!K1438)</f>
        <v>-8.534889594917841E-3</v>
      </c>
      <c r="L1438" s="2">
        <f>IF(logVir!L1438="","",logVir!L1438-SKir!L1438*logKir!L1438-SLir!L1438*logHir!L1438-SLir!L1438*logQir!L1438)</f>
        <v>0.32329649564013491</v>
      </c>
      <c r="M1438" s="2">
        <f>IF(logVir!M1438="","",logVir!M1438-SKir!M1438*logKir!M1438-SLir!M1438*logHir!M1438-SLir!M1438*logQir!M1438)</f>
        <v>0.16406938275373789</v>
      </c>
      <c r="N1438" s="2">
        <f>IF(logVir!N1438="","",logVir!N1438-SKir!N1438*logKir!N1438-SLir!N1438*logHir!N1438-SLir!N1438*logQir!N1438)</f>
        <v>0.57771058768507555</v>
      </c>
      <c r="O1438" s="2">
        <f>IF(logVir!O1438="","",logVir!O1438-SKir!O1438*logKir!O1438-SLir!O1438*logHir!O1438-SLir!O1438*logQir!O1438)</f>
        <v>0.14968429553971091</v>
      </c>
    </row>
    <row r="1439" spans="1:15" x14ac:dyDescent="0.55000000000000004">
      <c r="A1439" s="3">
        <v>47</v>
      </c>
      <c r="B1439" s="3">
        <v>10</v>
      </c>
      <c r="I1439" s="3">
        <v>47</v>
      </c>
      <c r="J1439" s="3">
        <v>10</v>
      </c>
      <c r="K1439" s="2">
        <f>IF(logVir!K1439="","",logVir!K1439-SKir!K1439*logKir!K1439-SLir!K1439*logHir!K1439-SLir!K1439*logQir!K1439)</f>
        <v>-1.5437276069344352</v>
      </c>
      <c r="L1439" s="2">
        <f>IF(logVir!L1439="","",logVir!L1439-SKir!L1439*logKir!L1439-SLir!L1439*logHir!L1439-SLir!L1439*logQir!L1439)</f>
        <v>-1.2054508014027356</v>
      </c>
      <c r="M1439" s="2">
        <f>IF(logVir!M1439="","",logVir!M1439-SKir!M1439*logKir!M1439-SLir!M1439*logHir!M1439-SLir!M1439*logQir!M1439)</f>
        <v>-1.0744008817396731</v>
      </c>
      <c r="N1439" s="2">
        <f>IF(logVir!N1439="","",logVir!N1439-SKir!N1439*logKir!N1439-SLir!N1439*logHir!N1439-SLir!N1439*logQir!N1439)</f>
        <v>-1.3411160579035886</v>
      </c>
      <c r="O1439" s="2">
        <f>IF(logVir!O1439="","",logVir!O1439-SKir!O1439*logKir!O1439-SLir!O1439*logHir!O1439-SLir!O1439*logQir!O1439)</f>
        <v>-1.5199662315087261</v>
      </c>
    </row>
    <row r="1440" spans="1:15" x14ac:dyDescent="0.55000000000000004">
      <c r="A1440" s="3">
        <v>47</v>
      </c>
      <c r="B1440" s="3">
        <v>11</v>
      </c>
      <c r="I1440" s="3">
        <v>47</v>
      </c>
      <c r="J1440" s="3">
        <v>11</v>
      </c>
      <c r="K1440" s="2">
        <f>IF(logVir!K1440="","",logVir!K1440-SKir!K1440*logKir!K1440-SLir!K1440*logHir!K1440-SLir!K1440*logQir!K1440)</f>
        <v>-6.9111736765174019</v>
      </c>
      <c r="L1440" s="2">
        <f>IF(logVir!L1440="","",logVir!L1440-SKir!L1440*logKir!L1440-SLir!L1440*logHir!L1440-SLir!L1440*logQir!L1440)</f>
        <v>-5.353271381141079</v>
      </c>
      <c r="M1440" s="2">
        <f>IF(logVir!M1440="","",logVir!M1440-SKir!M1440*logKir!M1440-SLir!M1440*logHir!M1440-SLir!M1440*logQir!M1440)</f>
        <v>-5.9544982946962612</v>
      </c>
      <c r="N1440" s="2">
        <f>IF(logVir!N1440="","",logVir!N1440-SKir!N1440*logKir!N1440-SLir!N1440*logHir!N1440-SLir!N1440*logQir!N1440)</f>
        <v>-6.4715950383183003</v>
      </c>
      <c r="O1440" s="2">
        <f>IF(logVir!O1440="","",logVir!O1440-SKir!O1440*logKir!O1440-SLir!O1440*logHir!O1440-SLir!O1440*logQir!O1440)</f>
        <v>-6.1566727709239863</v>
      </c>
    </row>
    <row r="1441" spans="1:15" x14ac:dyDescent="0.55000000000000004">
      <c r="A1441" s="3">
        <v>47</v>
      </c>
      <c r="B1441" s="3">
        <v>12</v>
      </c>
      <c r="I1441" s="3">
        <v>47</v>
      </c>
      <c r="J1441" s="3">
        <v>12</v>
      </c>
      <c r="K1441" s="2">
        <f>IF(logVir!K1441="","",logVir!K1441-SKir!K1441*logKir!K1441-SLir!K1441*logHir!K1441-SLir!K1441*logQir!K1441)</f>
        <v>-0.97417892635243464</v>
      </c>
      <c r="L1441" s="2">
        <f>IF(logVir!L1441="","",logVir!L1441-SKir!L1441*logKir!L1441-SLir!L1441*logHir!L1441-SLir!L1441*logQir!L1441)</f>
        <v>-0.83372175345501565</v>
      </c>
      <c r="M1441" s="2">
        <f>IF(logVir!M1441="","",logVir!M1441-SKir!M1441*logKir!M1441-SLir!M1441*logHir!M1441-SLir!M1441*logQir!M1441)</f>
        <v>-0.37532242140812211</v>
      </c>
      <c r="N1441" s="2">
        <f>IF(logVir!N1441="","",logVir!N1441-SKir!N1441*logKir!N1441-SLir!N1441*logHir!N1441-SLir!N1441*logQir!N1441)</f>
        <v>-0.9440768476377196</v>
      </c>
      <c r="O1441" s="2">
        <f>IF(logVir!O1441="","",logVir!O1441-SKir!O1441*logKir!O1441-SLir!O1441*logHir!O1441-SLir!O1441*logQir!O1441)</f>
        <v>-1.0793790578677251</v>
      </c>
    </row>
    <row r="1442" spans="1:15" x14ac:dyDescent="0.55000000000000004">
      <c r="A1442" s="3">
        <v>47</v>
      </c>
      <c r="B1442" s="3">
        <v>13</v>
      </c>
      <c r="I1442" s="3">
        <v>47</v>
      </c>
      <c r="J1442" s="3">
        <v>13</v>
      </c>
      <c r="K1442" s="2" t="str">
        <f>IF(logVir!K1442="","",logVir!K1442-SKir!K1442*logKir!K1442-SLir!K1442*logHir!K1442-SLir!K1442*logQir!K1442)</f>
        <v/>
      </c>
      <c r="L1442" s="2">
        <f>IF(logVir!L1442="","",logVir!L1442-SKir!L1442*logKir!L1442-SLir!L1442*logHir!L1442-SLir!L1442*logQir!L1442)</f>
        <v>-4.0158244288332412</v>
      </c>
      <c r="M1442" s="2">
        <f>IF(logVir!M1442="","",logVir!M1442-SKir!M1442*logKir!M1442-SLir!M1442*logHir!M1442-SLir!M1442*logQir!M1442)</f>
        <v>-5.7779578429772744</v>
      </c>
      <c r="N1442" s="2">
        <f>IF(logVir!N1442="","",logVir!N1442-SKir!N1442*logKir!N1442-SLir!N1442*logHir!N1442-SLir!N1442*logQir!N1442)</f>
        <v>-5.5049127691658359</v>
      </c>
      <c r="O1442" s="2">
        <f>IF(logVir!O1442="","",logVir!O1442-SKir!O1442*logKir!O1442-SLir!O1442*logHir!O1442-SLir!O1442*logQir!O1442)</f>
        <v>-6.2374035532627596</v>
      </c>
    </row>
    <row r="1443" spans="1:15" x14ac:dyDescent="0.55000000000000004">
      <c r="A1443" s="3">
        <v>47</v>
      </c>
      <c r="B1443" s="3">
        <v>14</v>
      </c>
      <c r="I1443" s="3">
        <v>47</v>
      </c>
      <c r="J1443" s="3">
        <v>14</v>
      </c>
      <c r="K1443" s="2">
        <f>IF(logVir!K1443="","",logVir!K1443-SKir!K1443*logKir!K1443-SLir!K1443*logHir!K1443-SLir!K1443*logQir!K1443)</f>
        <v>-6.959180231739083</v>
      </c>
      <c r="L1443" s="2">
        <f>IF(logVir!L1443="","",logVir!L1443-SKir!L1443*logKir!L1443-SLir!L1443*logHir!L1443-SLir!L1443*logQir!L1443)</f>
        <v>-6.3495385824980115</v>
      </c>
      <c r="M1443" s="2">
        <f>IF(logVir!M1443="","",logVir!M1443-SKir!M1443*logKir!M1443-SLir!M1443*logHir!M1443-SLir!M1443*logQir!M1443)</f>
        <v>-1.1431612718984221</v>
      </c>
      <c r="N1443" s="2">
        <f>IF(logVir!N1443="","",logVir!N1443-SKir!N1443*logKir!N1443-SLir!N1443*logHir!N1443-SLir!N1443*logQir!N1443)</f>
        <v>-0.87860915994224364</v>
      </c>
      <c r="O1443" s="2">
        <f>IF(logVir!O1443="","",logVir!O1443-SKir!O1443*logKir!O1443-SLir!O1443*logHir!O1443-SLir!O1443*logQir!O1443)</f>
        <v>-1.1069989687412396</v>
      </c>
    </row>
    <row r="1444" spans="1:15" x14ac:dyDescent="0.55000000000000004">
      <c r="A1444" s="3">
        <v>47</v>
      </c>
      <c r="B1444" s="3">
        <v>15</v>
      </c>
      <c r="I1444" s="3">
        <v>47</v>
      </c>
      <c r="J1444" s="3">
        <v>15</v>
      </c>
      <c r="K1444" s="2">
        <f>IF(logVir!K1444="","",logVir!K1444-SKir!K1444*logKir!K1444-SLir!K1444*logHir!K1444-SLir!K1444*logQir!K1444)</f>
        <v>-0.44013457438542836</v>
      </c>
      <c r="L1444" s="2">
        <f>IF(logVir!L1444="","",logVir!L1444-SKir!L1444*logKir!L1444-SLir!L1444*logHir!L1444-SLir!L1444*logQir!L1444)</f>
        <v>-0.4705169387997733</v>
      </c>
      <c r="M1444" s="2">
        <f>IF(logVir!M1444="","",logVir!M1444-SKir!M1444*logKir!M1444-SLir!M1444*logHir!M1444-SLir!M1444*logQir!M1444)</f>
        <v>-0.17214989384870749</v>
      </c>
      <c r="N1444" s="2">
        <f>IF(logVir!N1444="","",logVir!N1444-SKir!N1444*logKir!N1444-SLir!N1444*logHir!N1444-SLir!N1444*logQir!N1444)</f>
        <v>-0.31021148512875757</v>
      </c>
      <c r="O1444" s="2">
        <f>IF(logVir!O1444="","",logVir!O1444-SKir!O1444*logKir!O1444-SLir!O1444*logHir!O1444-SLir!O1444*logQir!O1444)</f>
        <v>-0.59756416502991938</v>
      </c>
    </row>
    <row r="1445" spans="1:15" x14ac:dyDescent="0.55000000000000004">
      <c r="A1445" s="3">
        <v>47</v>
      </c>
      <c r="B1445" s="3">
        <v>16</v>
      </c>
      <c r="I1445" s="3">
        <v>47</v>
      </c>
      <c r="J1445" s="3">
        <v>16</v>
      </c>
      <c r="K1445" s="2">
        <f>IF(logVir!K1445="","",logVir!K1445-SKir!K1445*logKir!K1445-SLir!K1445*logHir!K1445-SLir!K1445*logQir!K1445)</f>
        <v>-0.77498546811688873</v>
      </c>
      <c r="L1445" s="2">
        <f>IF(logVir!L1445="","",logVir!L1445-SKir!L1445*logKir!L1445-SLir!L1445*logHir!L1445-SLir!L1445*logQir!L1445)</f>
        <v>-0.62396123307833662</v>
      </c>
      <c r="M1445" s="2">
        <f>IF(logVir!M1445="","",logVir!M1445-SKir!M1445*logKir!M1445-SLir!M1445*logHir!M1445-SLir!M1445*logQir!M1445)</f>
        <v>-0.29996663737829454</v>
      </c>
      <c r="N1445" s="2">
        <f>IF(logVir!N1445="","",logVir!N1445-SKir!N1445*logKir!N1445-SLir!N1445*logHir!N1445-SLir!N1445*logQir!N1445)</f>
        <v>-0.37685601432797516</v>
      </c>
      <c r="O1445" s="2">
        <f>IF(logVir!O1445="","",logVir!O1445-SKir!O1445*logKir!O1445-SLir!O1445*logHir!O1445-SLir!O1445*logQir!O1445)</f>
        <v>-0.75700704389521756</v>
      </c>
    </row>
    <row r="1446" spans="1:15" x14ac:dyDescent="0.55000000000000004">
      <c r="A1446" s="3">
        <v>47</v>
      </c>
      <c r="B1446" s="3">
        <v>17</v>
      </c>
      <c r="I1446" s="3">
        <v>47</v>
      </c>
      <c r="J1446" s="3">
        <v>17</v>
      </c>
      <c r="K1446" s="2">
        <f>IF(logVir!K1446="","",logVir!K1446-SKir!K1446*logKir!K1446-SLir!K1446*logHir!K1446-SLir!K1446*logQir!K1446)</f>
        <v>-0.18838533715190603</v>
      </c>
      <c r="L1446" s="2">
        <f>IF(logVir!L1446="","",logVir!L1446-SKir!L1446*logKir!L1446-SLir!L1446*logHir!L1446-SLir!L1446*logQir!L1446)</f>
        <v>-5.8737312062131702E-2</v>
      </c>
      <c r="M1446" s="2">
        <f>IF(logVir!M1446="","",logVir!M1446-SKir!M1446*logKir!M1446-SLir!M1446*logHir!M1446-SLir!M1446*logQir!M1446)</f>
        <v>-0.10185742789870342</v>
      </c>
      <c r="N1446" s="2">
        <f>IF(logVir!N1446="","",logVir!N1446-SKir!N1446*logKir!N1446-SLir!N1446*logHir!N1446-SLir!N1446*logQir!N1446)</f>
        <v>-1.5127254614091517E-2</v>
      </c>
      <c r="O1446" s="2">
        <f>IF(logVir!O1446="","",logVir!O1446-SKir!O1446*logKir!O1446-SLir!O1446*logHir!O1446-SLir!O1446*logQir!O1446)</f>
        <v>-0.38257247012596257</v>
      </c>
    </row>
    <row r="1447" spans="1:15" x14ac:dyDescent="0.55000000000000004">
      <c r="A1447" s="3">
        <v>47</v>
      </c>
      <c r="B1447" s="3">
        <v>18</v>
      </c>
      <c r="I1447" s="3">
        <v>47</v>
      </c>
      <c r="J1447" s="3">
        <v>18</v>
      </c>
      <c r="K1447" s="2">
        <f>IF(logVir!K1447="","",logVir!K1447-SKir!K1447*logKir!K1447-SLir!K1447*logHir!K1447-SLir!K1447*logQir!K1447)</f>
        <v>-2.9048583887443524E-4</v>
      </c>
      <c r="L1447" s="2">
        <f>IF(logVir!L1447="","",logVir!L1447-SKir!L1447*logKir!L1447-SLir!L1447*logHir!L1447-SLir!L1447*logQir!L1447)</f>
        <v>0.10570194324102923</v>
      </c>
      <c r="M1447" s="2">
        <f>IF(logVir!M1447="","",logVir!M1447-SKir!M1447*logKir!M1447-SLir!M1447*logHir!M1447-SLir!M1447*logQir!M1447)</f>
        <v>0.22808163072793436</v>
      </c>
      <c r="N1447" s="2">
        <f>IF(logVir!N1447="","",logVir!N1447-SKir!N1447*logKir!N1447-SLir!N1447*logHir!N1447-SLir!N1447*logQir!N1447)</f>
        <v>5.6041725401341072E-2</v>
      </c>
      <c r="O1447" s="2">
        <f>IF(logVir!O1447="","",logVir!O1447-SKir!O1447*logKir!O1447-SLir!O1447*logHir!O1447-SLir!O1447*logQir!O1447)</f>
        <v>-2.3294280886108625E-2</v>
      </c>
    </row>
    <row r="1448" spans="1:15" x14ac:dyDescent="0.55000000000000004">
      <c r="A1448" s="3">
        <v>47</v>
      </c>
      <c r="B1448" s="3">
        <v>19</v>
      </c>
      <c r="I1448" s="3">
        <v>47</v>
      </c>
      <c r="J1448" s="3">
        <v>19</v>
      </c>
      <c r="K1448" s="2">
        <f>IF(logVir!K1448="","",logVir!K1448-SKir!K1448*logKir!K1448-SLir!K1448*logHir!K1448-SLir!K1448*logQir!K1448)</f>
        <v>4.3402890329682095E-4</v>
      </c>
      <c r="L1448" s="2">
        <f>IF(logVir!L1448="","",logVir!L1448-SKir!L1448*logKir!L1448-SLir!L1448*logHir!L1448-SLir!L1448*logQir!L1448)</f>
        <v>-7.4106970232781705E-2</v>
      </c>
      <c r="M1448" s="2">
        <f>IF(logVir!M1448="","",logVir!M1448-SKir!M1448*logKir!M1448-SLir!M1448*logHir!M1448-SLir!M1448*logQir!M1448)</f>
        <v>-6.970942336024176E-2</v>
      </c>
      <c r="N1448" s="2">
        <f>IF(logVir!N1448="","",logVir!N1448-SKir!N1448*logKir!N1448-SLir!N1448*logHir!N1448-SLir!N1448*logQir!N1448)</f>
        <v>-0.15880921554149743</v>
      </c>
      <c r="O1448" s="2">
        <f>IF(logVir!O1448="","",logVir!O1448-SKir!O1448*logKir!O1448-SLir!O1448*logHir!O1448-SLir!O1448*logQir!O1448)</f>
        <v>-0.22519036431278669</v>
      </c>
    </row>
    <row r="1449" spans="1:15" x14ac:dyDescent="0.55000000000000004">
      <c r="A1449" s="3">
        <v>47</v>
      </c>
      <c r="B1449" s="3">
        <v>20</v>
      </c>
      <c r="I1449" s="3">
        <v>47</v>
      </c>
      <c r="J1449" s="3">
        <v>20</v>
      </c>
      <c r="K1449" s="2">
        <f>IF(logVir!K1449="","",logVir!K1449-SKir!K1449*logKir!K1449-SLir!K1449*logHir!K1449-SLir!K1449*logQir!K1449)</f>
        <v>-7.5733416679068105E-2</v>
      </c>
      <c r="L1449" s="2">
        <f>IF(logVir!L1449="","",logVir!L1449-SKir!L1449*logKir!L1449-SLir!L1449*logHir!L1449-SLir!L1449*logQir!L1449)</f>
        <v>-0.18325050849723487</v>
      </c>
      <c r="M1449" s="2">
        <f>IF(logVir!M1449="","",logVir!M1449-SKir!M1449*logKir!M1449-SLir!M1449*logHir!M1449-SLir!M1449*logQir!M1449)</f>
        <v>-0.37286276769927418</v>
      </c>
      <c r="N1449" s="2">
        <f>IF(logVir!N1449="","",logVir!N1449-SKir!N1449*logKir!N1449-SLir!N1449*logHir!N1449-SLir!N1449*logQir!N1449)</f>
        <v>-0.40711507113306217</v>
      </c>
      <c r="O1449" s="2">
        <f>IF(logVir!O1449="","",logVir!O1449-SKir!O1449*logKir!O1449-SLir!O1449*logHir!O1449-SLir!O1449*logQir!O1449)</f>
        <v>-0.35074293700729553</v>
      </c>
    </row>
    <row r="1450" spans="1:15" x14ac:dyDescent="0.55000000000000004">
      <c r="A1450" s="3">
        <v>47</v>
      </c>
      <c r="B1450" s="3">
        <v>21</v>
      </c>
      <c r="I1450" s="3">
        <v>47</v>
      </c>
      <c r="J1450" s="3">
        <v>21</v>
      </c>
      <c r="K1450" s="2">
        <f>IF(logVir!K1450="","",logVir!K1450-SKir!K1450*logKir!K1450-SLir!K1450*logHir!K1450-SLir!K1450*logQir!K1450)</f>
        <v>5.1127718433448377E-2</v>
      </c>
      <c r="L1450" s="2">
        <f>IF(logVir!L1450="","",logVir!L1450-SKir!L1450*logKir!L1450-SLir!L1450*logHir!L1450-SLir!L1450*logQir!L1450)</f>
        <v>9.5165889699979453E-2</v>
      </c>
      <c r="M1450" s="2">
        <f>IF(logVir!M1450="","",logVir!M1450-SKir!M1450*logKir!M1450-SLir!M1450*logHir!M1450-SLir!M1450*logQir!M1450)</f>
        <v>1.7623820131391979E-2</v>
      </c>
      <c r="N1450" s="2">
        <f>IF(logVir!N1450="","",logVir!N1450-SKir!N1450*logKir!N1450-SLir!N1450*logHir!N1450-SLir!N1450*logQir!N1450)</f>
        <v>-5.1450458970887993E-2</v>
      </c>
      <c r="O1450" s="2">
        <f>IF(logVir!O1450="","",logVir!O1450-SKir!O1450*logKir!O1450-SLir!O1450*logHir!O1450-SLir!O1450*logQir!O1450)</f>
        <v>7.6530119992117548E-2</v>
      </c>
    </row>
    <row r="1451" spans="1:15" x14ac:dyDescent="0.55000000000000004">
      <c r="A1451" s="3">
        <v>47</v>
      </c>
      <c r="B1451" s="3">
        <v>22</v>
      </c>
      <c r="I1451" s="3">
        <v>47</v>
      </c>
      <c r="J1451" s="3">
        <v>22</v>
      </c>
      <c r="K1451" s="2">
        <f>IF(logVir!K1451="","",logVir!K1451-SKir!K1451*logKir!K1451-SLir!K1451*logHir!K1451-SLir!K1451*logQir!K1451)</f>
        <v>-0.72817266025547545</v>
      </c>
      <c r="L1451" s="2">
        <f>IF(logVir!L1451="","",logVir!L1451-SKir!L1451*logKir!L1451-SLir!L1451*logHir!L1451-SLir!L1451*logQir!L1451)</f>
        <v>-0.47531612272111445</v>
      </c>
      <c r="M1451" s="2">
        <f>IF(logVir!M1451="","",logVir!M1451-SKir!M1451*logKir!M1451-SLir!M1451*logHir!M1451-SLir!M1451*logQir!M1451)</f>
        <v>-0.67259667735453554</v>
      </c>
      <c r="N1451" s="2">
        <f>IF(logVir!N1451="","",logVir!N1451-SKir!N1451*logKir!N1451-SLir!N1451*logHir!N1451-SLir!N1451*logQir!N1451)</f>
        <v>-0.68896841674440523</v>
      </c>
      <c r="O1451" s="2">
        <f>IF(logVir!O1451="","",logVir!O1451-SKir!O1451*logKir!O1451-SLir!O1451*logHir!O1451-SLir!O1451*logQir!O1451)</f>
        <v>-0.41633843411765736</v>
      </c>
    </row>
    <row r="1452" spans="1:15" x14ac:dyDescent="0.55000000000000004">
      <c r="A1452" s="3">
        <v>47</v>
      </c>
      <c r="B1452" s="3">
        <v>23</v>
      </c>
      <c r="I1452" s="3">
        <v>47</v>
      </c>
      <c r="J1452" s="3">
        <v>23</v>
      </c>
      <c r="K1452" s="2">
        <f>IF(logVir!K1452="","",logVir!K1452-SKir!K1452*logKir!K1452-SLir!K1452*logHir!K1452-SLir!K1452*logQir!K1452)</f>
        <v>-5.7035580852967845E-3</v>
      </c>
      <c r="L1452" s="2">
        <f>IF(logVir!L1452="","",logVir!L1452-SKir!L1452*logKir!L1452-SLir!L1452*logHir!L1452-SLir!L1452*logQir!L1452)</f>
        <v>-7.4486043171926655E-2</v>
      </c>
      <c r="M1452" s="2">
        <f>IF(logVir!M1452="","",logVir!M1452-SKir!M1452*logKir!M1452-SLir!M1452*logHir!M1452-SLir!M1452*logQir!M1452)</f>
        <v>-0.10151419628622553</v>
      </c>
      <c r="N1452" s="2">
        <f>IF(logVir!N1452="","",logVir!N1452-SKir!N1452*logKir!N1452-SLir!N1452*logHir!N1452-SLir!N1452*logQir!N1452)</f>
        <v>-8.2289337877230709E-2</v>
      </c>
      <c r="O1452" s="2">
        <f>IF(logVir!O1452="","",logVir!O1452-SKir!O1452*logKir!O1452-SLir!O1452*logHir!O1452-SLir!O1452*logQir!O1452)</f>
        <v>-0.10730707908069069</v>
      </c>
    </row>
    <row r="1453" spans="1:15" x14ac:dyDescent="0.55000000000000004">
      <c r="A1453" s="3">
        <v>47</v>
      </c>
      <c r="B1453" s="3">
        <v>24</v>
      </c>
      <c r="I1453" s="3">
        <v>47</v>
      </c>
      <c r="J1453" s="3">
        <v>24</v>
      </c>
      <c r="K1453" s="2">
        <f>IF(logVir!K1453="","",logVir!K1453-SKir!K1453*logKir!K1453-SLir!K1453*logHir!K1453-SLir!K1453*logQir!K1453)</f>
        <v>-9.9651974165049867E-2</v>
      </c>
      <c r="L1453" s="2">
        <f>IF(logVir!L1453="","",logVir!L1453-SKir!L1453*logKir!L1453-SLir!L1453*logHir!L1453-SLir!L1453*logQir!L1453)</f>
        <v>3.2152568095299712E-2</v>
      </c>
      <c r="M1453" s="2">
        <f>IF(logVir!M1453="","",logVir!M1453-SKir!M1453*logKir!M1453-SLir!M1453*logHir!M1453-SLir!M1453*logQir!M1453)</f>
        <v>-8.2958850352643096E-2</v>
      </c>
      <c r="N1453" s="2">
        <f>IF(logVir!N1453="","",logVir!N1453-SKir!N1453*logKir!N1453-SLir!N1453*logHir!N1453-SLir!N1453*logQir!N1453)</f>
        <v>-0.11038156681946876</v>
      </c>
      <c r="O1453" s="2">
        <f>IF(logVir!O1453="","",logVir!O1453-SKir!O1453*logKir!O1453-SLir!O1453*logHir!O1453-SLir!O1453*logQir!O1453)</f>
        <v>-0.13667022003830165</v>
      </c>
    </row>
    <row r="1454" spans="1:15" x14ac:dyDescent="0.55000000000000004">
      <c r="A1454" s="3">
        <v>47</v>
      </c>
      <c r="B1454" s="3">
        <v>25</v>
      </c>
      <c r="I1454" s="3">
        <v>47</v>
      </c>
      <c r="J1454" s="3">
        <v>25</v>
      </c>
      <c r="K1454" s="2">
        <f>IF(logVir!K1454="","",logVir!K1454-SKir!K1454*logKir!K1454-SLir!K1454*logHir!K1454-SLir!K1454*logQir!K1454)</f>
        <v>-2.8660063770542532E-2</v>
      </c>
      <c r="L1454" s="2">
        <f>IF(logVir!L1454="","",logVir!L1454-SKir!L1454*logKir!L1454-SLir!L1454*logHir!L1454-SLir!L1454*logQir!L1454)</f>
        <v>-6.1348716976575603E-2</v>
      </c>
      <c r="M1454" s="2">
        <f>IF(logVir!M1454="","",logVir!M1454-SKir!M1454*logKir!M1454-SLir!M1454*logHir!M1454-SLir!M1454*logQir!M1454)</f>
        <v>-0.12824669704845548</v>
      </c>
      <c r="N1454" s="2">
        <f>IF(logVir!N1454="","",logVir!N1454-SKir!N1454*logKir!N1454-SLir!N1454*logHir!N1454-SLir!N1454*logQir!N1454)</f>
        <v>-0.13967092146168109</v>
      </c>
      <c r="O1454" s="2">
        <f>IF(logVir!O1454="","",logVir!O1454-SKir!O1454*logKir!O1454-SLir!O1454*logHir!O1454-SLir!O1454*logQir!O1454)</f>
        <v>-0.35470113302636486</v>
      </c>
    </row>
    <row r="1455" spans="1:15" x14ac:dyDescent="0.55000000000000004">
      <c r="A1455" s="3">
        <v>47</v>
      </c>
      <c r="B1455" s="3">
        <v>26</v>
      </c>
      <c r="I1455" s="3">
        <v>47</v>
      </c>
      <c r="J1455" s="3">
        <v>26</v>
      </c>
      <c r="K1455" s="2">
        <f>IF(logVir!K1455="","",logVir!K1455-SKir!K1455*logKir!K1455-SLir!K1455*logHir!K1455-SLir!K1455*logQir!K1455)</f>
        <v>-0.71819466527821996</v>
      </c>
      <c r="L1455" s="2">
        <f>IF(logVir!L1455="","",logVir!L1455-SKir!L1455*logKir!L1455-SLir!L1455*logHir!L1455-SLir!L1455*logQir!L1455)</f>
        <v>-0.79028300139408836</v>
      </c>
      <c r="M1455" s="2">
        <f>IF(logVir!M1455="","",logVir!M1455-SKir!M1455*logKir!M1455-SLir!M1455*logHir!M1455-SLir!M1455*logQir!M1455)</f>
        <v>-0.77216739151460501</v>
      </c>
      <c r="N1455" s="2">
        <f>IF(logVir!N1455="","",logVir!N1455-SKir!N1455*logKir!N1455-SLir!N1455*logHir!N1455-SLir!N1455*logQir!N1455)</f>
        <v>-0.8102469584968911</v>
      </c>
      <c r="O1455" s="2">
        <f>IF(logVir!O1455="","",logVir!O1455-SKir!O1455*logKir!O1455-SLir!O1455*logHir!O1455-SLir!O1455*logQir!O1455)</f>
        <v>-0.71723533253150051</v>
      </c>
    </row>
    <row r="1456" spans="1:15" x14ac:dyDescent="0.55000000000000004">
      <c r="A1456" s="3">
        <v>47</v>
      </c>
      <c r="B1456" s="3">
        <v>27</v>
      </c>
      <c r="I1456" s="3">
        <v>47</v>
      </c>
      <c r="J1456" s="3">
        <v>27</v>
      </c>
      <c r="K1456" s="2">
        <f>IF(logVir!K1456="","",logVir!K1456-SKir!K1456*logKir!K1456-SLir!K1456*logHir!K1456-SLir!K1456*logQir!K1456)</f>
        <v>-9.6316566419456615E-2</v>
      </c>
      <c r="L1456" s="2">
        <f>IF(logVir!L1456="","",logVir!L1456-SKir!L1456*logKir!L1456-SLir!L1456*logHir!L1456-SLir!L1456*logQir!L1456)</f>
        <v>-6.0803572311457013E-2</v>
      </c>
      <c r="M1456" s="2">
        <f>IF(logVir!M1456="","",logVir!M1456-SKir!M1456*logKir!M1456-SLir!M1456*logHir!M1456-SLir!M1456*logQir!M1456)</f>
        <v>-7.4421174311266991E-2</v>
      </c>
      <c r="N1456" s="2">
        <f>IF(logVir!N1456="","",logVir!N1456-SKir!N1456*logKir!N1456-SLir!N1456*logHir!N1456-SLir!N1456*logQir!N1456)</f>
        <v>-3.5418972377799104E-2</v>
      </c>
      <c r="O1456" s="2">
        <f>IF(logVir!O1456="","",logVir!O1456-SKir!O1456*logKir!O1456-SLir!O1456*logHir!O1456-SLir!O1456*logQir!O1456)</f>
        <v>9.5547010081721631E-3</v>
      </c>
    </row>
    <row r="1457" spans="1:15" x14ac:dyDescent="0.55000000000000004">
      <c r="A1457" s="3">
        <v>47</v>
      </c>
      <c r="B1457" s="3">
        <v>28</v>
      </c>
      <c r="I1457" s="3">
        <v>47</v>
      </c>
      <c r="J1457" s="3">
        <v>28</v>
      </c>
      <c r="K1457" s="2">
        <f>IF(logVir!K1457="","",logVir!K1457-SKir!K1457*logKir!K1457-SLir!K1457*logHir!K1457-SLir!K1457*logQir!K1457)</f>
        <v>9.2729887362624192E-2</v>
      </c>
      <c r="L1457" s="2">
        <f>IF(logVir!L1457="","",logVir!L1457-SKir!L1457*logKir!L1457-SLir!L1457*logHir!L1457-SLir!L1457*logQir!L1457)</f>
        <v>5.739299616880978E-2</v>
      </c>
      <c r="M1457" s="2">
        <f>IF(logVir!M1457="","",logVir!M1457-SKir!M1457*logKir!M1457-SLir!M1457*logHir!M1457-SLir!M1457*logQir!M1457)</f>
        <v>0.11739806637475206</v>
      </c>
      <c r="N1457" s="2">
        <f>IF(logVir!N1457="","",logVir!N1457-SKir!N1457*logKir!N1457-SLir!N1457*logHir!N1457-SLir!N1457*logQir!N1457)</f>
        <v>6.0201013752979579E-2</v>
      </c>
      <c r="O1457" s="2">
        <f>IF(logVir!O1457="","",logVir!O1457-SKir!O1457*logKir!O1457-SLir!O1457*logHir!O1457-SLir!O1457*logQir!O1457)</f>
        <v>6.7679515335094254E-2</v>
      </c>
    </row>
    <row r="1458" spans="1:15" x14ac:dyDescent="0.55000000000000004">
      <c r="A1458" s="3">
        <v>47</v>
      </c>
      <c r="B1458" s="3">
        <v>29</v>
      </c>
      <c r="I1458" s="3">
        <v>47</v>
      </c>
      <c r="J1458" s="3">
        <v>29</v>
      </c>
      <c r="K1458" s="2">
        <f>IF(logVir!K1458="","",logVir!K1458-SKir!K1458*logKir!K1458-SLir!K1458*logHir!K1458-SLir!K1458*logQir!K1458)</f>
        <v>6.5595769179707775E-2</v>
      </c>
      <c r="L1458" s="2">
        <f>IF(logVir!L1458="","",logVir!L1458-SKir!L1458*logKir!L1458-SLir!L1458*logHir!L1458-SLir!L1458*logQir!L1458)</f>
        <v>-6.3828917428384896E-2</v>
      </c>
      <c r="M1458" s="2">
        <f>IF(logVir!M1458="","",logVir!M1458-SKir!M1458*logKir!M1458-SLir!M1458*logHir!M1458-SLir!M1458*logQir!M1458)</f>
        <v>-0.2186387077897792</v>
      </c>
      <c r="N1458" s="2">
        <f>IF(logVir!N1458="","",logVir!N1458-SKir!N1458*logKir!N1458-SLir!N1458*logHir!N1458-SLir!N1458*logQir!N1458)</f>
        <v>-0.19047206539279438</v>
      </c>
      <c r="O1458" s="2">
        <f>IF(logVir!O1458="","",logVir!O1458-SKir!O1458*logKir!O1458-SLir!O1458*logHir!O1458-SLir!O1458*logQir!O1458)</f>
        <v>9.235547110027869E-3</v>
      </c>
    </row>
    <row r="1459" spans="1:15" x14ac:dyDescent="0.55000000000000004">
      <c r="A1459" s="3">
        <v>47</v>
      </c>
      <c r="B1459" s="3">
        <v>30</v>
      </c>
      <c r="I1459" s="3">
        <v>47</v>
      </c>
      <c r="J1459" s="3">
        <v>30</v>
      </c>
      <c r="K1459" s="2">
        <f>IF(logVir!K1459="","",logVir!K1459-SKir!K1459*logKir!K1459-SLir!K1459*logHir!K1459-SLir!K1459*logQir!K1459)</f>
        <v>-0.13854582334222029</v>
      </c>
      <c r="L1459" s="2">
        <f>IF(logVir!L1459="","",logVir!L1459-SKir!L1459*logKir!L1459-SLir!L1459*logHir!L1459-SLir!L1459*logQir!L1459)</f>
        <v>-0.33782585824641026</v>
      </c>
      <c r="M1459" s="2">
        <f>IF(logVir!M1459="","",logVir!M1459-SKir!M1459*logKir!M1459-SLir!M1459*logHir!M1459-SLir!M1459*logQir!M1459)</f>
        <v>-0.47734799101535835</v>
      </c>
      <c r="N1459" s="2">
        <f>IF(logVir!N1459="","",logVir!N1459-SKir!N1459*logKir!N1459-SLir!N1459*logHir!N1459-SLir!N1459*logQir!N1459)</f>
        <v>-0.4462624244661737</v>
      </c>
      <c r="O1459" s="2">
        <f>IF(logVir!O1459="","",logVir!O1459-SKir!O1459*logKir!O1459-SLir!O1459*logHir!O1459-SLir!O1459*logQir!O1459)</f>
        <v>-0.47979023766145812</v>
      </c>
    </row>
    <row r="1460" spans="1:15" x14ac:dyDescent="0.55000000000000004">
      <c r="A1460" s="3">
        <v>47</v>
      </c>
      <c r="B1460" s="3">
        <v>31</v>
      </c>
      <c r="I1460" s="3">
        <v>47</v>
      </c>
      <c r="J1460" s="3">
        <v>31</v>
      </c>
      <c r="K1460" s="2">
        <f>IF(logVir!K1460="","",logVir!K1460-SKir!K1460*logKir!K1460-SLir!K1460*logHir!K1460-SLir!K1460*logQir!K1460)</f>
        <v>-5.0883836855851627E-2</v>
      </c>
      <c r="L1460" s="2">
        <f>IF(logVir!L1460="","",logVir!L1460-SKir!L1460*logKir!L1460-SLir!L1460*logHir!L1460-SLir!L1460*logQir!L1460)</f>
        <v>2.1511742358732523E-2</v>
      </c>
      <c r="M1460" s="2">
        <f>IF(logVir!M1460="","",logVir!M1460-SKir!M1460*logKir!M1460-SLir!M1460*logHir!M1460-SLir!M1460*logQir!M1460)</f>
        <v>6.515769289540517E-2</v>
      </c>
      <c r="N1460" s="2">
        <f>IF(logVir!N1460="","",logVir!N1460-SKir!N1460*logKir!N1460-SLir!N1460*logHir!N1460-SLir!N1460*logQir!N1460)</f>
        <v>3.277662760941058E-2</v>
      </c>
      <c r="O1460" s="2">
        <f>IF(logVir!O1460="","",logVir!O1460-SKir!O1460*logKir!O1460-SLir!O1460*logHir!O1460-SLir!O1460*logQir!O1460)</f>
        <v>0.13283910495321602</v>
      </c>
    </row>
    <row r="1461" spans="1:15" x14ac:dyDescent="0.55000000000000004">
      <c r="A1461" s="3" t="s">
        <v>66</v>
      </c>
      <c r="B1461" s="3">
        <v>1</v>
      </c>
    </row>
    <row r="1462" spans="1:15" x14ac:dyDescent="0.55000000000000004">
      <c r="A1462" s="3" t="s">
        <v>66</v>
      </c>
      <c r="B1462" s="3">
        <v>2</v>
      </c>
    </row>
    <row r="1463" spans="1:15" x14ac:dyDescent="0.55000000000000004">
      <c r="A1463" s="3" t="s">
        <v>66</v>
      </c>
      <c r="B1463" s="3">
        <v>3</v>
      </c>
    </row>
    <row r="1464" spans="1:15" x14ac:dyDescent="0.55000000000000004">
      <c r="A1464" s="3" t="s">
        <v>66</v>
      </c>
      <c r="B1464" s="3">
        <v>4</v>
      </c>
    </row>
    <row r="1465" spans="1:15" x14ac:dyDescent="0.55000000000000004">
      <c r="A1465" s="3" t="s">
        <v>66</v>
      </c>
      <c r="B1465" s="3">
        <v>5</v>
      </c>
    </row>
    <row r="1466" spans="1:15" x14ac:dyDescent="0.55000000000000004">
      <c r="A1466" s="3" t="s">
        <v>66</v>
      </c>
      <c r="B1466" s="3">
        <v>6</v>
      </c>
    </row>
    <row r="1467" spans="1:15" x14ac:dyDescent="0.55000000000000004">
      <c r="A1467" s="3" t="s">
        <v>66</v>
      </c>
      <c r="B1467" s="3">
        <v>7</v>
      </c>
    </row>
    <row r="1468" spans="1:15" x14ac:dyDescent="0.55000000000000004">
      <c r="A1468" s="3" t="s">
        <v>66</v>
      </c>
      <c r="B1468" s="3">
        <v>8</v>
      </c>
    </row>
    <row r="1469" spans="1:15" x14ac:dyDescent="0.55000000000000004">
      <c r="A1469" s="3" t="s">
        <v>66</v>
      </c>
      <c r="B1469" s="3">
        <v>9</v>
      </c>
    </row>
    <row r="1470" spans="1:15" x14ac:dyDescent="0.55000000000000004">
      <c r="A1470" s="3" t="s">
        <v>66</v>
      </c>
      <c r="B1470" s="3">
        <v>10</v>
      </c>
    </row>
    <row r="1471" spans="1:15" x14ac:dyDescent="0.55000000000000004">
      <c r="A1471" s="3" t="s">
        <v>66</v>
      </c>
      <c r="B1471" s="3">
        <v>11</v>
      </c>
    </row>
    <row r="1472" spans="1:15" x14ac:dyDescent="0.55000000000000004">
      <c r="A1472" s="3" t="s">
        <v>66</v>
      </c>
      <c r="B1472" s="3">
        <v>12</v>
      </c>
    </row>
    <row r="1473" spans="1:2" x14ac:dyDescent="0.55000000000000004">
      <c r="A1473" s="3" t="s">
        <v>66</v>
      </c>
      <c r="B1473" s="3">
        <v>13</v>
      </c>
    </row>
    <row r="1474" spans="1:2" x14ac:dyDescent="0.55000000000000004">
      <c r="A1474" s="3" t="s">
        <v>66</v>
      </c>
      <c r="B1474" s="3">
        <v>14</v>
      </c>
    </row>
    <row r="1475" spans="1:2" x14ac:dyDescent="0.55000000000000004">
      <c r="A1475" s="3" t="s">
        <v>66</v>
      </c>
      <c r="B1475" s="3">
        <v>15</v>
      </c>
    </row>
    <row r="1476" spans="1:2" x14ac:dyDescent="0.55000000000000004">
      <c r="A1476" s="3" t="s">
        <v>66</v>
      </c>
      <c r="B1476" s="3">
        <v>16</v>
      </c>
    </row>
    <row r="1477" spans="1:2" x14ac:dyDescent="0.55000000000000004">
      <c r="A1477" s="3" t="s">
        <v>66</v>
      </c>
      <c r="B1477" s="3">
        <v>17</v>
      </c>
    </row>
    <row r="1478" spans="1:2" x14ac:dyDescent="0.55000000000000004">
      <c r="A1478" s="3" t="s">
        <v>66</v>
      </c>
      <c r="B1478" s="3">
        <v>18</v>
      </c>
    </row>
    <row r="1479" spans="1:2" x14ac:dyDescent="0.55000000000000004">
      <c r="A1479" s="3" t="s">
        <v>66</v>
      </c>
      <c r="B1479" s="3">
        <v>19</v>
      </c>
    </row>
    <row r="1480" spans="1:2" x14ac:dyDescent="0.55000000000000004">
      <c r="A1480" s="3" t="s">
        <v>66</v>
      </c>
      <c r="B1480" s="3">
        <v>20</v>
      </c>
    </row>
    <row r="1481" spans="1:2" x14ac:dyDescent="0.55000000000000004">
      <c r="A1481" s="3" t="s">
        <v>66</v>
      </c>
      <c r="B1481" s="3">
        <v>21</v>
      </c>
    </row>
    <row r="1482" spans="1:2" x14ac:dyDescent="0.55000000000000004">
      <c r="A1482" s="3" t="s">
        <v>66</v>
      </c>
      <c r="B1482" s="3">
        <v>22</v>
      </c>
    </row>
    <row r="1483" spans="1:2" x14ac:dyDescent="0.55000000000000004">
      <c r="A1483" s="3" t="s">
        <v>66</v>
      </c>
      <c r="B1483" s="3">
        <v>23</v>
      </c>
    </row>
    <row r="1484" spans="1:2" x14ac:dyDescent="0.55000000000000004">
      <c r="A1484" s="3" t="s">
        <v>66</v>
      </c>
      <c r="B1484" s="3">
        <v>24</v>
      </c>
    </row>
    <row r="1485" spans="1:2" x14ac:dyDescent="0.55000000000000004">
      <c r="A1485" s="3" t="s">
        <v>66</v>
      </c>
      <c r="B1485" s="3">
        <v>25</v>
      </c>
    </row>
    <row r="1486" spans="1:2" x14ac:dyDescent="0.55000000000000004">
      <c r="A1486" s="3" t="s">
        <v>66</v>
      </c>
      <c r="B1486" s="3">
        <v>26</v>
      </c>
    </row>
    <row r="1487" spans="1:2" x14ac:dyDescent="0.55000000000000004">
      <c r="A1487" s="3" t="s">
        <v>66</v>
      </c>
      <c r="B1487" s="3">
        <v>27</v>
      </c>
    </row>
    <row r="1488" spans="1:2" x14ac:dyDescent="0.55000000000000004">
      <c r="A1488" s="3" t="s">
        <v>66</v>
      </c>
      <c r="B1488" s="3">
        <v>28</v>
      </c>
    </row>
    <row r="1489" spans="1:2" x14ac:dyDescent="0.55000000000000004">
      <c r="A1489" s="3" t="s">
        <v>66</v>
      </c>
      <c r="B1489" s="3">
        <v>29</v>
      </c>
    </row>
    <row r="1490" spans="1:2" x14ac:dyDescent="0.55000000000000004">
      <c r="A1490" s="3" t="s">
        <v>66</v>
      </c>
      <c r="B1490" s="3">
        <v>30</v>
      </c>
    </row>
    <row r="1491" spans="1:2" x14ac:dyDescent="0.55000000000000004">
      <c r="A1491" s="3" t="s">
        <v>66</v>
      </c>
      <c r="B1491" s="3">
        <v>31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D7BD7-7B18-46E9-8911-9CABBA2424DE}">
  <dimension ref="A1:I50"/>
  <sheetViews>
    <sheetView zoomScaleNormal="100" workbookViewId="0"/>
  </sheetViews>
  <sheetFormatPr defaultColWidth="8.83203125" defaultRowHeight="18" x14ac:dyDescent="0.55000000000000004"/>
  <cols>
    <col min="4" max="4" width="8.83203125" customWidth="1"/>
  </cols>
  <sheetData>
    <row r="1" spans="1:6" x14ac:dyDescent="0.55000000000000004">
      <c r="A1" t="s">
        <v>63</v>
      </c>
    </row>
    <row r="3" spans="1:6" x14ac:dyDescent="0.55000000000000004">
      <c r="B3" t="s">
        <v>3</v>
      </c>
      <c r="C3" t="s">
        <v>2</v>
      </c>
      <c r="D3" t="s">
        <v>100</v>
      </c>
      <c r="E3" t="s">
        <v>4</v>
      </c>
      <c r="F3" t="s">
        <v>5</v>
      </c>
    </row>
    <row r="4" spans="1:6" x14ac:dyDescent="0.55000000000000004">
      <c r="A4" s="3">
        <v>13</v>
      </c>
      <c r="B4" t="s">
        <v>18</v>
      </c>
      <c r="C4" s="2" cm="1">
        <f t="array" ref="C4">SUMPRODUCT((RTFPir!$I$4:$I$1460=13)*1,SVir!$K$4:$K$1460,RTFPir!$K$4:$K$1460)</f>
        <v>0.26729834320402984</v>
      </c>
      <c r="D4" s="2" cm="1">
        <f t="array" ref="D4">SUMPRODUCT((logKir!$I$4:$I$1460=13)*1,SVir!$K$4:$K$1460,SKir!$K$4:$K$1460,IFERROR(logKir!$K$4:$K$1460-logHir!$K$4:$K$1460,""))</f>
        <v>6.5503761874528693E-2</v>
      </c>
      <c r="E4" s="2" cm="1">
        <f t="array" ref="E4">SUMPRODUCT((logQir!$I$4:$I$1460=13)*1,SVir!$K$4:$K$1460,SLir!$K$4:$K$1460,logQir!$K$4:$K$1460)</f>
        <v>0.13589094306836863</v>
      </c>
      <c r="F4" s="2">
        <f t="shared" ref="F4:F50" si="0">SUM(C4:E4)</f>
        <v>0.46869304814692719</v>
      </c>
    </row>
    <row r="5" spans="1:6" x14ac:dyDescent="0.55000000000000004">
      <c r="A5" s="3">
        <v>25</v>
      </c>
      <c r="B5" t="s">
        <v>30</v>
      </c>
      <c r="C5" s="2" cm="1">
        <f t="array" ref="C5">SUMPRODUCT((RTFPir!$I$4:$I$1460=25)*1,SVir!$K$4:$K$1460,RTFPir!$K$4:$K$1460)</f>
        <v>0.19300088370753618</v>
      </c>
      <c r="D5" s="2" cm="1">
        <f t="array" ref="D5">SUMPRODUCT((logKir!$I$4:$I$1460=25)*1,SVir!$K$4:$K$1460,SKir!$K$4:$K$1460,IFERROR(logKir!$K$4:$K$1460-logHir!$K$4:$K$1460,""))</f>
        <v>0.10466472559010927</v>
      </c>
      <c r="E5" s="2" cm="1">
        <f t="array" ref="E5">SUMPRODUCT((logQir!$I$4:$I$1460=25)*1,SVir!$K$4:$K$1460,SLir!$K$4:$K$1460,logQir!$K$4:$K$1460)</f>
        <v>2.3682270543458041E-2</v>
      </c>
      <c r="F5" s="2">
        <f t="shared" si="0"/>
        <v>0.32134787984110352</v>
      </c>
    </row>
    <row r="6" spans="1:6" x14ac:dyDescent="0.55000000000000004">
      <c r="A6" s="3">
        <v>24</v>
      </c>
      <c r="B6" t="s">
        <v>29</v>
      </c>
      <c r="C6" s="2" cm="1">
        <f t="array" ref="C6">SUMPRODUCT((RTFPir!$I$4:$I$1460=24)*1,SVir!$K$4:$K$1460,RTFPir!$K$4:$K$1460)</f>
        <v>0.18012345313073008</v>
      </c>
      <c r="D6" s="2" cm="1">
        <f t="array" ref="D6">SUMPRODUCT((logKir!$I$4:$I$1460=24)*1,SVir!$K$4:$K$1460,SKir!$K$4:$K$1460,IFERROR(logKir!$K$4:$K$1460-logHir!$K$4:$K$1460,""))</f>
        <v>0.10159957846572625</v>
      </c>
      <c r="E6" s="2" cm="1">
        <f t="array" ref="E6">SUMPRODUCT((logQir!$I$4:$I$1460=24)*1,SVir!$K$4:$K$1460,SLir!$K$4:$K$1460,logQir!$K$4:$K$1460)</f>
        <v>8.1626349101959136E-3</v>
      </c>
      <c r="F6" s="2">
        <f t="shared" si="0"/>
        <v>0.28988566650665226</v>
      </c>
    </row>
    <row r="7" spans="1:6" x14ac:dyDescent="0.55000000000000004">
      <c r="A7" s="3">
        <v>23</v>
      </c>
      <c r="B7" t="s">
        <v>28</v>
      </c>
      <c r="C7" s="2" cm="1">
        <f t="array" ref="C7">SUMPRODUCT((RTFPir!$I$4:$I$1460=23)*1,SVir!$K$4:$K$1460,RTFPir!$K$4:$K$1460)</f>
        <v>0.1722331132934061</v>
      </c>
      <c r="D7" s="2" cm="1">
        <f t="array" ref="D7">SUMPRODUCT((logKir!$I$4:$I$1460=23)*1,SVir!$K$4:$K$1460,SKir!$K$4:$K$1460,IFERROR(logKir!$K$4:$K$1460-logHir!$K$4:$K$1460,""))</f>
        <v>4.3048162956600855E-2</v>
      </c>
      <c r="E7" s="2" cm="1">
        <f t="array" ref="E7">SUMPRODUCT((logQir!$I$4:$I$1460=23)*1,SVir!$K$4:$K$1460,SLir!$K$4:$K$1460,logQir!$K$4:$K$1460)</f>
        <v>4.4382842261536382E-2</v>
      </c>
      <c r="F7" s="2">
        <f t="shared" si="0"/>
        <v>0.25966411851154336</v>
      </c>
    </row>
    <row r="8" spans="1:6" x14ac:dyDescent="0.55000000000000004">
      <c r="A8" s="3">
        <v>30</v>
      </c>
      <c r="B8" t="s">
        <v>35</v>
      </c>
      <c r="C8" s="2" cm="1">
        <f t="array" ref="C8">SUMPRODUCT((RTFPir!$I$4:$I$1460=30)*1,SVir!$K$4:$K$1460,RTFPir!$K$4:$K$1460)</f>
        <v>0.14720051093930347</v>
      </c>
      <c r="D8" s="2" cm="1">
        <f t="array" ref="D8">SUMPRODUCT((logKir!$I$4:$I$1460=30)*1,SVir!$K$4:$K$1460,SKir!$K$4:$K$1460,IFERROR(logKir!$K$4:$K$1460-logHir!$K$4:$K$1460,""))</f>
        <v>9.0495994982789721E-2</v>
      </c>
      <c r="E8" s="2" cm="1">
        <f t="array" ref="E8">SUMPRODUCT((logQir!$I$4:$I$1460=30)*1,SVir!$K$4:$K$1460,SLir!$K$4:$K$1460,logQir!$K$4:$K$1460)</f>
        <v>1.4359241915176367E-2</v>
      </c>
      <c r="F8" s="2">
        <f t="shared" si="0"/>
        <v>0.25205574783726953</v>
      </c>
    </row>
    <row r="9" spans="1:6" x14ac:dyDescent="0.55000000000000004">
      <c r="A9" s="3">
        <v>8</v>
      </c>
      <c r="B9" t="s">
        <v>13</v>
      </c>
      <c r="C9" s="2" cm="1">
        <f t="array" ref="C9">SUMPRODUCT((RTFPir!$I$4:$I$1460=8)*1,SVir!$K$4:$K$1460,RTFPir!$K$4:$K$1460)</f>
        <v>0.11482716506601813</v>
      </c>
      <c r="D9" s="2" cm="1">
        <f t="array" ref="D9">SUMPRODUCT((logKir!$I$4:$I$1460=8)*1,SVir!$K$4:$K$1460,SKir!$K$4:$K$1460,IFERROR(logKir!$K$4:$K$1460-logHir!$K$4:$K$1460,""))</f>
        <v>0.11588460591275788</v>
      </c>
      <c r="E9" s="2" cm="1">
        <f t="array" ref="E9">SUMPRODUCT((logQir!$I$4:$I$1460=8)*1,SVir!$K$4:$K$1460,SLir!$K$4:$K$1460,logQir!$K$4:$K$1460)</f>
        <v>2.0579753295394097E-2</v>
      </c>
      <c r="F9" s="2">
        <f t="shared" si="0"/>
        <v>0.25129152427417012</v>
      </c>
    </row>
    <row r="10" spans="1:6" x14ac:dyDescent="0.55000000000000004">
      <c r="A10" s="3">
        <v>35</v>
      </c>
      <c r="B10" t="s">
        <v>40</v>
      </c>
      <c r="C10" s="2" cm="1">
        <f t="array" ref="C10">SUMPRODUCT((RTFPir!$I$4:$I$1460=35)*1,SVir!$K$4:$K$1460,RTFPir!$K$4:$K$1460)</f>
        <v>0.13311731651995845</v>
      </c>
      <c r="D10" s="2" cm="1">
        <f t="array" ref="D10">SUMPRODUCT((logKir!$I$4:$I$1460=35)*1,SVir!$K$4:$K$1460,SKir!$K$4:$K$1460,IFERROR(logKir!$K$4:$K$1460-logHir!$K$4:$K$1460,""))</f>
        <v>6.5905238960399168E-2</v>
      </c>
      <c r="E10" s="2" cm="1">
        <f t="array" ref="E10">SUMPRODUCT((logQir!$I$4:$I$1460=35)*1,SVir!$K$4:$K$1460,SLir!$K$4:$K$1460,logQir!$K$4:$K$1460)</f>
        <v>1.9310790177591481E-2</v>
      </c>
      <c r="F10" s="2">
        <f t="shared" si="0"/>
        <v>0.21833334565794912</v>
      </c>
    </row>
    <row r="11" spans="1:6" x14ac:dyDescent="0.55000000000000004">
      <c r="A11" s="3">
        <v>14</v>
      </c>
      <c r="B11" t="s">
        <v>19</v>
      </c>
      <c r="C11" s="2" cm="1">
        <f t="array" ref="C11">SUMPRODUCT((RTFPir!$I$4:$I$1460=14)*1,SVir!$K$4:$K$1460,RTFPir!$K$4:$K$1460)</f>
        <v>0.11936451479271552</v>
      </c>
      <c r="D11" s="2" cm="1">
        <f t="array" ref="D11">SUMPRODUCT((logKir!$I$4:$I$1460=14)*1,SVir!$K$4:$K$1460,SKir!$K$4:$K$1460,IFERROR(logKir!$K$4:$K$1460-logHir!$K$4:$K$1460,""))</f>
        <v>4.8672677498856266E-2</v>
      </c>
      <c r="E11" s="2" cm="1">
        <f t="array" ref="E11">SUMPRODUCT((logQir!$I$4:$I$1460=14)*1,SVir!$K$4:$K$1460,SLir!$K$4:$K$1460,logQir!$K$4:$K$1460)</f>
        <v>4.5685628785362212E-2</v>
      </c>
      <c r="F11" s="2">
        <f t="shared" si="0"/>
        <v>0.21372282107693402</v>
      </c>
    </row>
    <row r="12" spans="1:6" x14ac:dyDescent="0.55000000000000004">
      <c r="A12" s="3">
        <v>28</v>
      </c>
      <c r="B12" t="s">
        <v>33</v>
      </c>
      <c r="C12" s="2" cm="1">
        <f t="array" ref="C12">SUMPRODUCT((RTFPir!$I$4:$I$1460=28)*1,SVir!$K$4:$K$1460,RTFPir!$K$4:$K$1460)</f>
        <v>0.12778425069858301</v>
      </c>
      <c r="D12" s="2" cm="1">
        <f t="array" ref="D12">SUMPRODUCT((logKir!$I$4:$I$1460=28)*1,SVir!$K$4:$K$1460,SKir!$K$4:$K$1460,IFERROR(logKir!$K$4:$K$1460-logHir!$K$4:$K$1460,""))</f>
        <v>5.9441164758766367E-2</v>
      </c>
      <c r="E12" s="2" cm="1">
        <f t="array" ref="E12">SUMPRODUCT((logQir!$I$4:$I$1460=28)*1,SVir!$K$4:$K$1460,SLir!$K$4:$K$1460,logQir!$K$4:$K$1460)</f>
        <v>2.327280448384186E-2</v>
      </c>
      <c r="F12" s="2">
        <f t="shared" si="0"/>
        <v>0.21049821994119125</v>
      </c>
    </row>
    <row r="13" spans="1:6" x14ac:dyDescent="0.55000000000000004">
      <c r="A13" s="3">
        <v>36</v>
      </c>
      <c r="B13" s="1" t="s">
        <v>41</v>
      </c>
      <c r="C13" s="2" cm="1">
        <f t="array" ref="C13">SUMPRODUCT((RTFPir!$I$4:$I$1460=36)*1,SVir!$K$4:$K$1460,RTFPir!$K$4:$K$1460)</f>
        <v>0.10809056390812925</v>
      </c>
      <c r="D13" s="2" cm="1">
        <f t="array" ref="D13">SUMPRODUCT((logKir!$I$4:$I$1460=36)*1,SVir!$K$4:$K$1460,SKir!$K$4:$K$1460,IFERROR(logKir!$K$4:$K$1460-logHir!$K$4:$K$1460,""))</f>
        <v>4.7262340798798957E-2</v>
      </c>
      <c r="E13" s="2" cm="1">
        <f t="array" ref="E13">SUMPRODUCT((logQir!$I$4:$I$1460=36)*1,SVir!$K$4:$K$1460,SLir!$K$4:$K$1460,logQir!$K$4:$K$1460)</f>
        <v>4.3680930917928663E-2</v>
      </c>
      <c r="F13" s="2">
        <f t="shared" si="0"/>
        <v>0.19903383562485685</v>
      </c>
    </row>
    <row r="14" spans="1:6" x14ac:dyDescent="0.55000000000000004">
      <c r="A14" s="3">
        <v>9</v>
      </c>
      <c r="B14" t="s">
        <v>14</v>
      </c>
      <c r="C14" s="2" cm="1">
        <f t="array" ref="C14">SUMPRODUCT((RTFPir!$I$4:$I$1460=9)*1,SVir!$K$4:$K$1460,RTFPir!$K$4:$K$1460)</f>
        <v>0.10790647002789977</v>
      </c>
      <c r="D14" s="2" cm="1">
        <f t="array" ref="D14">SUMPRODUCT((logKir!$I$4:$I$1460=9)*1,SVir!$K$4:$K$1460,SKir!$K$4:$K$1460,IFERROR(logKir!$K$4:$K$1460-logHir!$K$4:$K$1460,""))</f>
        <v>6.2197216490538991E-2</v>
      </c>
      <c r="E14" s="2" cm="1">
        <f t="array" ref="E14">SUMPRODUCT((logQir!$I$4:$I$1460=9)*1,SVir!$K$4:$K$1460,SLir!$K$4:$K$1460,logQir!$K$4:$K$1460)</f>
        <v>2.7500748063346871E-2</v>
      </c>
      <c r="F14" s="2">
        <f t="shared" si="0"/>
        <v>0.19760443458178564</v>
      </c>
    </row>
    <row r="15" spans="1:6" x14ac:dyDescent="0.55000000000000004">
      <c r="A15" s="3">
        <v>12</v>
      </c>
      <c r="B15" t="s">
        <v>17</v>
      </c>
      <c r="C15" s="2" cm="1">
        <f t="array" ref="C15">SUMPRODUCT((RTFPir!$I$4:$I$1460=12)*1,SVir!$K$4:$K$1460,RTFPir!$K$4:$K$1460)</f>
        <v>0.13564608488031993</v>
      </c>
      <c r="D15" s="2" cm="1">
        <f t="array" ref="D15">SUMPRODUCT((logKir!$I$4:$I$1460=12)*1,SVir!$K$4:$K$1460,SKir!$K$4:$K$1460,IFERROR(logKir!$K$4:$K$1460-logHir!$K$4:$K$1460,""))</f>
        <v>5.1676956195159024E-2</v>
      </c>
      <c r="E15" s="2" cm="1">
        <f t="array" ref="E15">SUMPRODUCT((logQir!$I$4:$I$1460=12)*1,SVir!$K$4:$K$1460,SLir!$K$4:$K$1460,logQir!$K$4:$K$1460)</f>
        <v>9.2192178255960672E-3</v>
      </c>
      <c r="F15" s="2">
        <f t="shared" si="0"/>
        <v>0.19654225890107502</v>
      </c>
    </row>
    <row r="16" spans="1:6" x14ac:dyDescent="0.55000000000000004">
      <c r="A16" s="3">
        <v>26</v>
      </c>
      <c r="B16" t="s">
        <v>31</v>
      </c>
      <c r="C16" s="2" cm="1">
        <f t="array" ref="C16">SUMPRODUCT((RTFPir!$I$4:$I$1460=26)*1,SVir!$K$4:$K$1460,RTFPir!$K$4:$K$1460)</f>
        <v>0.1366440252823376</v>
      </c>
      <c r="D16" s="2" cm="1">
        <f t="array" ref="D16">SUMPRODUCT((logKir!$I$4:$I$1460=26)*1,SVir!$K$4:$K$1460,SKir!$K$4:$K$1460,IFERROR(logKir!$K$4:$K$1460-logHir!$K$4:$K$1460,""))</f>
        <v>2.7625103052706813E-2</v>
      </c>
      <c r="E16" s="2" cm="1">
        <f t="array" ref="E16">SUMPRODUCT((logQir!$I$4:$I$1460=26)*1,SVir!$K$4:$K$1460,SLir!$K$4:$K$1460,logQir!$K$4:$K$1460)</f>
        <v>2.6636440420081779E-2</v>
      </c>
      <c r="F16" s="2">
        <f t="shared" si="0"/>
        <v>0.19090556875512621</v>
      </c>
    </row>
    <row r="17" spans="1:9" x14ac:dyDescent="0.55000000000000004">
      <c r="A17" s="3">
        <v>29</v>
      </c>
      <c r="B17" t="s">
        <v>34</v>
      </c>
      <c r="C17" s="2" cm="1">
        <f t="array" ref="C17">SUMPRODUCT((RTFPir!$I$4:$I$1460=29)*1,SVir!$K$4:$K$1460,RTFPir!$K$4:$K$1460)</f>
        <v>0.12072955376587738</v>
      </c>
      <c r="D17" s="2" cm="1">
        <f t="array" ref="D17">SUMPRODUCT((logKir!$I$4:$I$1460=29)*1,SVir!$K$4:$K$1460,SKir!$K$4:$K$1460,IFERROR(logKir!$K$4:$K$1460-logHir!$K$4:$K$1460,""))</f>
        <v>1.7572003502995273E-2</v>
      </c>
      <c r="E17" s="2" cm="1">
        <f t="array" ref="E17">SUMPRODUCT((logQir!$I$4:$I$1460=29)*1,SVir!$K$4:$K$1460,SLir!$K$4:$K$1460,logQir!$K$4:$K$1460)</f>
        <v>2.4647083844022477E-2</v>
      </c>
      <c r="F17" s="2">
        <f t="shared" si="0"/>
        <v>0.16294864111289514</v>
      </c>
    </row>
    <row r="18" spans="1:9" x14ac:dyDescent="0.55000000000000004">
      <c r="A18" s="3">
        <v>44</v>
      </c>
      <c r="B18" t="s">
        <v>49</v>
      </c>
      <c r="C18" s="2" cm="1">
        <f t="array" ref="C18">SUMPRODUCT((RTFPir!$I$4:$I$1460=44)*1,SVir!$K$4:$K$1460,RTFPir!$K$4:$K$1460)</f>
        <v>4.0068062350757265E-2</v>
      </c>
      <c r="D18" s="2" cm="1">
        <f t="array" ref="D18">SUMPRODUCT((logKir!$I$4:$I$1460=44)*1,SVir!$K$4:$K$1460,SKir!$K$4:$K$1460,IFERROR(logKir!$K$4:$K$1460-logHir!$K$4:$K$1460,""))</f>
        <v>8.4832591400545512E-2</v>
      </c>
      <c r="E18" s="2" cm="1">
        <f t="array" ref="E18">SUMPRODUCT((logQir!$I$4:$I$1460=44)*1,SVir!$K$4:$K$1460,SLir!$K$4:$K$1460,logQir!$K$4:$K$1460)</f>
        <v>3.5549969572420931E-2</v>
      </c>
      <c r="F18" s="2">
        <f t="shared" si="0"/>
        <v>0.1604506233237237</v>
      </c>
    </row>
    <row r="19" spans="1:9" x14ac:dyDescent="0.55000000000000004">
      <c r="A19" s="3">
        <v>22</v>
      </c>
      <c r="B19" t="s">
        <v>27</v>
      </c>
      <c r="C19" s="2" cm="1">
        <f t="array" ref="C19">SUMPRODUCT((RTFPir!$I$4:$I$1460=22)*1,SVir!$K$4:$K$1460,RTFPir!$K$4:$K$1460)</f>
        <v>9.2959685296983063E-2</v>
      </c>
      <c r="D19" s="2" cm="1">
        <f t="array" ref="D19">SUMPRODUCT((logKir!$I$4:$I$1460=22)*1,SVir!$K$4:$K$1460,SKir!$K$4:$K$1460,IFERROR(logKir!$K$4:$K$1460-logHir!$K$4:$K$1460,""))</f>
        <v>3.5805536405635136E-2</v>
      </c>
      <c r="E19" s="2" cm="1">
        <f t="array" ref="E19">SUMPRODUCT((logQir!$I$4:$I$1460=22)*1,SVir!$K$4:$K$1460,SLir!$K$4:$K$1460,logQir!$K$4:$K$1460)</f>
        <v>2.3288725131244754E-2</v>
      </c>
      <c r="F19" s="2">
        <f t="shared" si="0"/>
        <v>0.15205394683386295</v>
      </c>
    </row>
    <row r="20" spans="1:9" x14ac:dyDescent="0.55000000000000004">
      <c r="A20" s="3">
        <v>2</v>
      </c>
      <c r="B20" t="s">
        <v>7</v>
      </c>
      <c r="C20" s="2" cm="1">
        <f t="array" ref="C20">SUMPRODUCT((RTFPir!$I$4:$I$1460=2)*1,SVir!$K$4:$K$1460,RTFPir!$K$4:$K$1460)</f>
        <v>2.1299992624142363E-2</v>
      </c>
      <c r="D20" s="2" cm="1">
        <f t="array" ref="D20">SUMPRODUCT((logKir!$I$4:$I$1460=2)*1,SVir!$K$4:$K$1460,SKir!$K$4:$K$1460,IFERROR(logKir!$K$4:$K$1460-logHir!$K$4:$K$1460,""))</f>
        <v>9.151780081213183E-2</v>
      </c>
      <c r="E20" s="2" cm="1">
        <f t="array" ref="E20">SUMPRODUCT((logQir!$I$4:$I$1460=2)*1,SVir!$K$4:$K$1460,SLir!$K$4:$K$1460,logQir!$K$4:$K$1460)</f>
        <v>2.9483757543018015E-2</v>
      </c>
      <c r="F20" s="2">
        <f t="shared" si="0"/>
        <v>0.1423015509792922</v>
      </c>
    </row>
    <row r="21" spans="1:9" x14ac:dyDescent="0.55000000000000004">
      <c r="A21" s="3">
        <v>27</v>
      </c>
      <c r="B21" t="s">
        <v>32</v>
      </c>
      <c r="C21" s="2" cm="1">
        <f t="array" ref="C21">SUMPRODUCT((RTFPir!$I$4:$I$1460=27)*1,SVir!$K$4:$K$1460,RTFPir!$K$4:$K$1460)</f>
        <v>6.3747617850891933E-2</v>
      </c>
      <c r="D21" s="2" cm="1">
        <f t="array" ref="D21">SUMPRODUCT((logKir!$I$4:$I$1460=27)*1,SVir!$K$4:$K$1460,SKir!$K$4:$K$1460,IFERROR(logKir!$K$4:$K$1460-logHir!$K$4:$K$1460,""))</f>
        <v>2.0039050356499062E-2</v>
      </c>
      <c r="E21" s="2" cm="1">
        <f t="array" ref="E21">SUMPRODUCT((logQir!$I$4:$I$1460=27)*1,SVir!$K$4:$K$1460,SLir!$K$4:$K$1460,logQir!$K$4:$K$1460)</f>
        <v>5.8292479980976607E-2</v>
      </c>
      <c r="F21" s="2">
        <f t="shared" si="0"/>
        <v>0.14207914818836762</v>
      </c>
    </row>
    <row r="22" spans="1:9" x14ac:dyDescent="0.55000000000000004">
      <c r="A22" s="3">
        <v>18</v>
      </c>
      <c r="B22" t="s">
        <v>23</v>
      </c>
      <c r="C22" s="2" cm="1">
        <f t="array" ref="C22">SUMPRODUCT((RTFPir!$I$4:$I$1460=18)*1,SVir!$K$4:$K$1460,RTFPir!$K$4:$K$1460)</f>
        <v>1.4972950374164502E-2</v>
      </c>
      <c r="D22" s="2" cm="1">
        <f t="array" ref="D22">SUMPRODUCT((logKir!$I$4:$I$1460=18)*1,SVir!$K$4:$K$1460,SKir!$K$4:$K$1460,IFERROR(logKir!$K$4:$K$1460-logHir!$K$4:$K$1460,""))</f>
        <v>7.6387445860386996E-2</v>
      </c>
      <c r="E22" s="2" cm="1">
        <f t="array" ref="E22">SUMPRODUCT((logQir!$I$4:$I$1460=18)*1,SVir!$K$4:$K$1460,SLir!$K$4:$K$1460,logQir!$K$4:$K$1460)</f>
        <v>3.8273974252832549E-2</v>
      </c>
      <c r="F22" s="2">
        <f t="shared" si="0"/>
        <v>0.12963437048738405</v>
      </c>
    </row>
    <row r="23" spans="1:9" x14ac:dyDescent="0.55000000000000004">
      <c r="A23" s="3">
        <v>10</v>
      </c>
      <c r="B23" t="s">
        <v>15</v>
      </c>
      <c r="C23" s="2" cm="1">
        <f t="array" ref="C23">SUMPRODUCT((RTFPir!$I$4:$I$1460=10)*1,SVir!$K$4:$K$1460,RTFPir!$K$4:$K$1460)</f>
        <v>5.660942737716141E-2</v>
      </c>
      <c r="D23" s="2" cm="1">
        <f t="array" ref="D23">SUMPRODUCT((logKir!$I$4:$I$1460=10)*1,SVir!$K$4:$K$1460,SKir!$K$4:$K$1460,IFERROR(logKir!$K$4:$K$1460-logHir!$K$4:$K$1460,""))</f>
        <v>5.5693961366068481E-2</v>
      </c>
      <c r="E23" s="2" cm="1">
        <f t="array" ref="E23">SUMPRODUCT((logQir!$I$4:$I$1460=10)*1,SVir!$K$4:$K$1460,SLir!$K$4:$K$1460,logQir!$K$4:$K$1460)</f>
        <v>1.4897908655109447E-2</v>
      </c>
      <c r="F23" s="2">
        <f t="shared" si="0"/>
        <v>0.12720129739833935</v>
      </c>
    </row>
    <row r="24" spans="1:9" x14ac:dyDescent="0.55000000000000004">
      <c r="A24" s="3">
        <v>19</v>
      </c>
      <c r="B24" t="s">
        <v>24</v>
      </c>
      <c r="C24" s="2" cm="1">
        <f t="array" ref="C24">SUMPRODUCT((RTFPir!$I$4:$I$1460=19)*1,SVir!$K$4:$K$1460,RTFPir!$K$4:$K$1460)</f>
        <v>3.2824957202161428E-2</v>
      </c>
      <c r="D24" s="2" cm="1">
        <f t="array" ref="D24">SUMPRODUCT((logKir!$I$4:$I$1460=19)*1,SVir!$K$4:$K$1460,SKir!$K$4:$K$1460,IFERROR(logKir!$K$4:$K$1460-logHir!$K$4:$K$1460,""))</f>
        <v>6.8312752588302189E-2</v>
      </c>
      <c r="E24" s="2" cm="1">
        <f t="array" ref="E24">SUMPRODUCT((logQir!$I$4:$I$1460=19)*1,SVir!$K$4:$K$1460,SLir!$K$4:$K$1460,logQir!$K$4:$K$1460)</f>
        <v>1.4484509480138212E-2</v>
      </c>
      <c r="F24" s="2">
        <f t="shared" si="0"/>
        <v>0.11562221927060183</v>
      </c>
    </row>
    <row r="25" spans="1:9" x14ac:dyDescent="0.55000000000000004">
      <c r="A25" s="3">
        <v>7</v>
      </c>
      <c r="B25" t="s">
        <v>12</v>
      </c>
      <c r="C25" s="2" cm="1">
        <f t="array" ref="C25">SUMPRODUCT((RTFPir!$I$4:$I$1460=7)*1,SVir!$K$4:$K$1460,RTFPir!$K$4:$K$1460)</f>
        <v>6.472548673627021E-2</v>
      </c>
      <c r="D25" s="2" cm="1">
        <f t="array" ref="D25">SUMPRODUCT((logKir!$I$4:$I$1460=7)*1,SVir!$K$4:$K$1460,SKir!$K$4:$K$1460,IFERROR(logKir!$K$4:$K$1460-logHir!$K$4:$K$1460,""))</f>
        <v>2.2326522104685571E-2</v>
      </c>
      <c r="E25" s="2" cm="1">
        <f t="array" ref="E25">SUMPRODUCT((logQir!$I$4:$I$1460=7)*1,SVir!$K$4:$K$1460,SLir!$K$4:$K$1460,logQir!$K$4:$K$1460)</f>
        <v>1.8058920815970939E-2</v>
      </c>
      <c r="F25" s="2">
        <f t="shared" si="0"/>
        <v>0.10511092965692671</v>
      </c>
    </row>
    <row r="26" spans="1:9" x14ac:dyDescent="0.55000000000000004">
      <c r="A26" s="3">
        <v>34</v>
      </c>
      <c r="B26" t="s">
        <v>39</v>
      </c>
      <c r="C26" s="2" cm="1">
        <f t="array" ref="C26">SUMPRODUCT((RTFPir!$I$4:$I$1460=34)*1,SVir!$K$4:$K$1460,RTFPir!$K$4:$K$1460)</f>
        <v>1.8528219768046889E-2</v>
      </c>
      <c r="D26" s="2" cm="1">
        <f t="array" ref="D26">SUMPRODUCT((logKir!$I$4:$I$1460=34)*1,SVir!$K$4:$K$1460,SKir!$K$4:$K$1460,IFERROR(logKir!$K$4:$K$1460-logHir!$K$4:$K$1460,""))</f>
        <v>3.7941570084884427E-2</v>
      </c>
      <c r="E26" s="2" cm="1">
        <f t="array" ref="E26">SUMPRODUCT((logQir!$I$4:$I$1460=34)*1,SVir!$K$4:$K$1460,SLir!$K$4:$K$1460,logQir!$K$4:$K$1460)</f>
        <v>4.7618518063122527E-2</v>
      </c>
      <c r="F26" s="2">
        <f t="shared" si="0"/>
        <v>0.10408830791605383</v>
      </c>
    </row>
    <row r="27" spans="1:9" x14ac:dyDescent="0.55000000000000004">
      <c r="A27" s="3">
        <v>40</v>
      </c>
      <c r="B27" t="s">
        <v>45</v>
      </c>
      <c r="C27" s="2" cm="1">
        <f t="array" ref="C27">SUMPRODUCT((RTFPir!$I$4:$I$1460=40)*1,SVir!$K$4:$K$1460,RTFPir!$K$4:$K$1460)</f>
        <v>4.2402795620394888E-2</v>
      </c>
      <c r="D27" s="2" cm="1">
        <f t="array" ref="D27">SUMPRODUCT((logKir!$I$4:$I$1460=40)*1,SVir!$K$4:$K$1460,SKir!$K$4:$K$1460,IFERROR(logKir!$K$4:$K$1460-logHir!$K$4:$K$1460,""))</f>
        <v>1.2690339065055211E-2</v>
      </c>
      <c r="E27" s="2" cm="1">
        <f t="array" ref="E27">SUMPRODUCT((logQir!$I$4:$I$1460=40)*1,SVir!$K$4:$K$1460,SLir!$K$4:$K$1460,logQir!$K$4:$K$1460)</f>
        <v>4.2581503215279731E-2</v>
      </c>
      <c r="F27" s="2">
        <f t="shared" si="0"/>
        <v>9.7674637900729833E-2</v>
      </c>
    </row>
    <row r="28" spans="1:9" x14ac:dyDescent="0.55000000000000004">
      <c r="A28" s="3">
        <v>4</v>
      </c>
      <c r="B28" t="s">
        <v>9</v>
      </c>
      <c r="C28" s="2" cm="1">
        <f t="array" ref="C28">SUMPRODUCT((RTFPir!$I$4:$I$1460=4)*1,SVir!$K$4:$K$1460,RTFPir!$K$4:$K$1460)</f>
        <v>1.5736655039211265E-2</v>
      </c>
      <c r="D28" s="2" cm="1">
        <f t="array" ref="D28">SUMPRODUCT((logKir!$I$4:$I$1460=4)*1,SVir!$K$4:$K$1460,SKir!$K$4:$K$1460,IFERROR(logKir!$K$4:$K$1460-logHir!$K$4:$K$1460,""))</f>
        <v>8.79564117877925E-3</v>
      </c>
      <c r="E28" s="2" cm="1">
        <f t="array" ref="E28">SUMPRODUCT((logQir!$I$4:$I$1460=4)*1,SVir!$K$4:$K$1460,SLir!$K$4:$K$1460,logQir!$K$4:$K$1460)</f>
        <v>4.0345933266160143E-2</v>
      </c>
      <c r="F28" s="2">
        <f t="shared" si="0"/>
        <v>6.487822948415066E-2</v>
      </c>
    </row>
    <row r="29" spans="1:9" x14ac:dyDescent="0.55000000000000004">
      <c r="A29" s="3">
        <v>33</v>
      </c>
      <c r="B29" t="s">
        <v>38</v>
      </c>
      <c r="C29" s="2" cm="1">
        <f t="array" ref="C29">SUMPRODUCT((RTFPir!$I$4:$I$1460=33)*1,SVir!$K$4:$K$1460,RTFPir!$K$4:$K$1460)</f>
        <v>8.3538291478097021E-3</v>
      </c>
      <c r="D29" s="2" cm="1">
        <f t="array" ref="D29">SUMPRODUCT((logKir!$I$4:$I$1460=33)*1,SVir!$K$4:$K$1460,SKir!$K$4:$K$1460,IFERROR(logKir!$K$4:$K$1460-logHir!$K$4:$K$1460,""))</f>
        <v>2.3297304842718754E-2</v>
      </c>
      <c r="E29" s="2" cm="1">
        <f t="array" ref="E29">SUMPRODUCT((logQir!$I$4:$I$1460=33)*1,SVir!$K$4:$K$1460,SLir!$K$4:$K$1460,logQir!$K$4:$K$1460)</f>
        <v>2.2830133372113821E-2</v>
      </c>
      <c r="F29" s="2">
        <f t="shared" si="0"/>
        <v>5.4481267362642277E-2</v>
      </c>
    </row>
    <row r="30" spans="1:9" x14ac:dyDescent="0.55000000000000004">
      <c r="A30" s="3">
        <v>1</v>
      </c>
      <c r="B30" t="s">
        <v>6</v>
      </c>
      <c r="C30" s="2" cm="1">
        <f t="array" ref="C30">SUMPRODUCT((RTFPir!$I$4:$I$1460=1)*1,SVir!$K$4:$K$1460,RTFPir!$K$4:$K$1460)</f>
        <v>-7.3254437025574142E-3</v>
      </c>
      <c r="D30" s="2" cm="1">
        <f t="array" ref="D30">SUMPRODUCT((logKir!$I$4:$I$1460=1)*1,SVir!$K$4:$K$1460,SKir!$K$4:$K$1460,IFERROR(logKir!$K$4:$K$1460-logHir!$K$4:$K$1460,""))</f>
        <v>1.6179623909772796E-2</v>
      </c>
      <c r="E30" s="2" cm="1">
        <f t="array" ref="E30">SUMPRODUCT((logQir!$I$4:$I$1460=1)*1,SVir!$K$4:$K$1460,SLir!$K$4:$K$1460,logQir!$K$4:$K$1460)</f>
        <v>4.0164200798267255E-2</v>
      </c>
      <c r="F30" s="2">
        <f t="shared" si="0"/>
        <v>4.9018381005482635E-2</v>
      </c>
    </row>
    <row r="31" spans="1:9" x14ac:dyDescent="0.55000000000000004">
      <c r="A31" s="3">
        <v>11</v>
      </c>
      <c r="B31" t="s">
        <v>16</v>
      </c>
      <c r="C31" s="2" cm="1">
        <f t="array" ref="C31">SUMPRODUCT((RTFPir!$I$4:$I$1460=11)*1,SVir!$K$4:$K$1460,RTFPir!$K$4:$K$1460)</f>
        <v>5.2103752587954133E-2</v>
      </c>
      <c r="D31" s="2" cm="1">
        <f t="array" ref="D31">SUMPRODUCT((logKir!$I$4:$I$1460=11)*1,SVir!$K$4:$K$1460,SKir!$K$4:$K$1460,IFERROR(logKir!$K$4:$K$1460-logHir!$K$4:$K$1460,""))</f>
        <v>-2.002589459072902E-2</v>
      </c>
      <c r="E31" s="2" cm="1">
        <f t="array" ref="E31">SUMPRODUCT((logQir!$I$4:$I$1460=11)*1,SVir!$K$4:$K$1460,SLir!$K$4:$K$1460,logQir!$K$4:$K$1460)</f>
        <v>1.3769923471075758E-4</v>
      </c>
      <c r="F31" s="2">
        <f t="shared" si="0"/>
        <v>3.2215557231935865E-2</v>
      </c>
    </row>
    <row r="32" spans="1:9" x14ac:dyDescent="0.55000000000000004">
      <c r="A32" s="3">
        <v>37</v>
      </c>
      <c r="B32" t="s">
        <v>42</v>
      </c>
      <c r="C32" s="2" cm="1">
        <f t="array" ref="C32">SUMPRODUCT((RTFPir!$I$4:$I$1460=37)*1,SVir!$K$4:$K$1460,RTFPir!$K$4:$K$1460)</f>
        <v>-2.9929065463917059E-2</v>
      </c>
      <c r="D32" s="2" cm="1">
        <f t="array" ref="D32">SUMPRODUCT((logKir!$I$4:$I$1460=37)*1,SVir!$K$4:$K$1460,SKir!$K$4:$K$1460,IFERROR(logKir!$K$4:$K$1460-logHir!$K$4:$K$1460,""))</f>
        <v>1.1466475158339205E-2</v>
      </c>
      <c r="E32" s="2" cm="1">
        <f t="array" ref="E32">SUMPRODUCT((logQir!$I$4:$I$1460=37)*1,SVir!$K$4:$K$1460,SLir!$K$4:$K$1460,logQir!$K$4:$K$1460)</f>
        <v>4.914306744588557E-2</v>
      </c>
      <c r="F32" s="2">
        <f t="shared" si="0"/>
        <v>3.0680477140307715E-2</v>
      </c>
      <c r="I32" s="1"/>
    </row>
    <row r="33" spans="1:6" x14ac:dyDescent="0.55000000000000004">
      <c r="A33" s="3">
        <v>21</v>
      </c>
      <c r="B33" t="s">
        <v>26</v>
      </c>
      <c r="C33" s="2" cm="1">
        <f t="array" ref="C33">SUMPRODUCT((RTFPir!$I$4:$I$1460=21)*1,SVir!$K$4:$K$1460,RTFPir!$K$4:$K$1460)</f>
        <v>2.7626920570645933E-2</v>
      </c>
      <c r="D33" s="2" cm="1">
        <f t="array" ref="D33">SUMPRODUCT((logKir!$I$4:$I$1460=21)*1,SVir!$K$4:$K$1460,SKir!$K$4:$K$1460,IFERROR(logKir!$K$4:$K$1460-logHir!$K$4:$K$1460,""))</f>
        <v>-1.5551091993030064E-2</v>
      </c>
      <c r="E33" s="2" cm="1">
        <f t="array" ref="E33">SUMPRODUCT((logQir!$I$4:$I$1460=21)*1,SVir!$K$4:$K$1460,SLir!$K$4:$K$1460,logQir!$K$4:$K$1460)</f>
        <v>-4.5766713317342824E-3</v>
      </c>
      <c r="F33" s="2">
        <f t="shared" si="0"/>
        <v>7.4991572458815861E-3</v>
      </c>
    </row>
    <row r="34" spans="1:6" x14ac:dyDescent="0.55000000000000004">
      <c r="A34" s="3">
        <v>20</v>
      </c>
      <c r="B34" t="s">
        <v>25</v>
      </c>
      <c r="C34" s="2" cm="1">
        <f t="array" ref="C34">SUMPRODUCT((RTFPir!$I$4:$I$1460=20)*1,SVir!$K$4:$K$1460,RTFPir!$K$4:$K$1460)</f>
        <v>-2.9694957282746015E-2</v>
      </c>
      <c r="D34" s="2" cm="1">
        <f t="array" ref="D34">SUMPRODUCT((logKir!$I$4:$I$1460=20)*1,SVir!$K$4:$K$1460,SKir!$K$4:$K$1460,IFERROR(logKir!$K$4:$K$1460-logHir!$K$4:$K$1460,""))</f>
        <v>4.2238835222026972E-3</v>
      </c>
      <c r="E34" s="2" cm="1">
        <f t="array" ref="E34">SUMPRODUCT((logQir!$I$4:$I$1460=20)*1,SVir!$K$4:$K$1460,SLir!$K$4:$K$1460,logQir!$K$4:$K$1460)</f>
        <v>3.2604897774041561E-2</v>
      </c>
      <c r="F34" s="2">
        <f t="shared" si="0"/>
        <v>7.1338240134982411E-3</v>
      </c>
    </row>
    <row r="35" spans="1:6" x14ac:dyDescent="0.55000000000000004">
      <c r="A35" s="3">
        <v>16</v>
      </c>
      <c r="B35" t="s">
        <v>21</v>
      </c>
      <c r="C35" s="2" cm="1">
        <f t="array" ref="C35">SUMPRODUCT((RTFPir!$I$4:$I$1460=16)*1,SVir!$K$4:$K$1460,RTFPir!$K$4:$K$1460)</f>
        <v>-3.8935428583620368E-2</v>
      </c>
      <c r="D35" s="2" cm="1">
        <f t="array" ref="D35">SUMPRODUCT((logKir!$I$4:$I$1460=16)*1,SVir!$K$4:$K$1460,SKir!$K$4:$K$1460,IFERROR(logKir!$K$4:$K$1460-logHir!$K$4:$K$1460,""))</f>
        <v>9.4646227203236521E-3</v>
      </c>
      <c r="E35" s="2" cm="1">
        <f t="array" ref="E35">SUMPRODUCT((logQir!$I$4:$I$1460=16)*1,SVir!$K$4:$K$1460,SLir!$K$4:$K$1460,logQir!$K$4:$K$1460)</f>
        <v>3.1292426089163501E-2</v>
      </c>
      <c r="F35" s="2">
        <f t="shared" si="0"/>
        <v>1.8216202258667866E-3</v>
      </c>
    </row>
    <row r="36" spans="1:6" x14ac:dyDescent="0.55000000000000004">
      <c r="A36" s="3">
        <v>38</v>
      </c>
      <c r="B36" t="s">
        <v>43</v>
      </c>
      <c r="C36" s="2" cm="1">
        <f t="array" ref="C36">SUMPRODUCT((RTFPir!$I$4:$I$1460=38)*1,SVir!$K$4:$K$1460,RTFPir!$K$4:$K$1460)</f>
        <v>-3.1535890858520321E-2</v>
      </c>
      <c r="D36" s="2" cm="1">
        <f t="array" ref="D36">SUMPRODUCT((logKir!$I$4:$I$1460=38)*1,SVir!$K$4:$K$1460,SKir!$K$4:$K$1460,IFERROR(logKir!$K$4:$K$1460-logHir!$K$4:$K$1460,""))</f>
        <v>-3.0905737716700951E-3</v>
      </c>
      <c r="E36" s="2" cm="1">
        <f t="array" ref="E36">SUMPRODUCT((logQir!$I$4:$I$1460=38)*1,SVir!$K$4:$K$1460,SLir!$K$4:$K$1460,logQir!$K$4:$K$1460)</f>
        <v>2.7445150025430042E-2</v>
      </c>
      <c r="F36" s="2">
        <f t="shared" si="0"/>
        <v>-7.1813146047603749E-3</v>
      </c>
    </row>
    <row r="37" spans="1:6" x14ac:dyDescent="0.55000000000000004">
      <c r="A37" s="3">
        <v>46</v>
      </c>
      <c r="B37" t="s">
        <v>51</v>
      </c>
      <c r="C37" s="2" cm="1">
        <f t="array" ref="C37">SUMPRODUCT((RTFPir!$I$4:$I$1460=46)*1,SVir!$K$4:$K$1460,RTFPir!$K$4:$K$1460)</f>
        <v>-1.996487882712766E-2</v>
      </c>
      <c r="D37" s="2" cm="1">
        <f t="array" ref="D37">SUMPRODUCT((logKir!$I$4:$I$1460=46)*1,SVir!$K$4:$K$1460,SKir!$K$4:$K$1460,IFERROR(logKir!$K$4:$K$1460-logHir!$K$4:$K$1460,""))</f>
        <v>-1.7219628289751217E-2</v>
      </c>
      <c r="E37" s="2" cm="1">
        <f t="array" ref="E37">SUMPRODUCT((logQir!$I$4:$I$1460=46)*1,SVir!$K$4:$K$1460,SLir!$K$4:$K$1460,logQir!$K$4:$K$1460)</f>
        <v>2.9003781198350839E-2</v>
      </c>
      <c r="F37" s="2">
        <f t="shared" si="0"/>
        <v>-8.1807259185280347E-3</v>
      </c>
    </row>
    <row r="38" spans="1:6" x14ac:dyDescent="0.55000000000000004">
      <c r="A38" s="3">
        <v>15</v>
      </c>
      <c r="B38" t="s">
        <v>20</v>
      </c>
      <c r="C38" s="2" cm="1">
        <f t="array" ref="C38">SUMPRODUCT((RTFPir!$I$4:$I$1460=15)*1,SVir!$K$4:$K$1460,RTFPir!$K$4:$K$1460)</f>
        <v>-6.0974708034676167E-2</v>
      </c>
      <c r="D38" s="2" cm="1">
        <f t="array" ref="D38">SUMPRODUCT((logKir!$I$4:$I$1460=15)*1,SVir!$K$4:$K$1460,SKir!$K$4:$K$1460,IFERROR(logKir!$K$4:$K$1460-logHir!$K$4:$K$1460,""))</f>
        <v>3.4933880855774126E-2</v>
      </c>
      <c r="E38" s="2" cm="1">
        <f t="array" ref="E38">SUMPRODUCT((logQir!$I$4:$I$1460=15)*1,SVir!$K$4:$K$1460,SLir!$K$4:$K$1460,logQir!$K$4:$K$1460)</f>
        <v>1.7436617916536102E-2</v>
      </c>
      <c r="F38" s="2">
        <f t="shared" si="0"/>
        <v>-8.6042092623659396E-3</v>
      </c>
    </row>
    <row r="39" spans="1:6" x14ac:dyDescent="0.55000000000000004">
      <c r="A39" s="3">
        <v>39</v>
      </c>
      <c r="B39" t="s">
        <v>44</v>
      </c>
      <c r="C39" s="2" cm="1">
        <f t="array" ref="C39">SUMPRODUCT((RTFPir!$I$4:$I$1460=39)*1,SVir!$K$4:$K$1460,RTFPir!$K$4:$K$1460)</f>
        <v>-3.9807657513970342E-2</v>
      </c>
      <c r="D39" s="2" cm="1">
        <f t="array" ref="D39">SUMPRODUCT((logKir!$I$4:$I$1460=39)*1,SVir!$K$4:$K$1460,SKir!$K$4:$K$1460,IFERROR(logKir!$K$4:$K$1460-logHir!$K$4:$K$1460,""))</f>
        <v>-2.4382952803920527E-2</v>
      </c>
      <c r="E39" s="2" cm="1">
        <f t="array" ref="E39">SUMPRODUCT((logQir!$I$4:$I$1460=39)*1,SVir!$K$4:$K$1460,SLir!$K$4:$K$1460,logQir!$K$4:$K$1460)</f>
        <v>4.5066931359201402E-2</v>
      </c>
      <c r="F39" s="2">
        <f t="shared" si="0"/>
        <v>-1.9123678958689459E-2</v>
      </c>
    </row>
    <row r="40" spans="1:6" x14ac:dyDescent="0.55000000000000004">
      <c r="A40" s="3">
        <v>32</v>
      </c>
      <c r="B40" t="s">
        <v>37</v>
      </c>
      <c r="C40" s="2" cm="1">
        <f t="array" ref="C40">SUMPRODUCT((RTFPir!$I$4:$I$1460=32)*1,SVir!$K$4:$K$1460,RTFPir!$K$4:$K$1460)</f>
        <v>-8.0311347455621782E-2</v>
      </c>
      <c r="D40" s="2" cm="1">
        <f t="array" ref="D40">SUMPRODUCT((logKir!$I$4:$I$1460=32)*1,SVir!$K$4:$K$1460,SKir!$K$4:$K$1460,IFERROR(logKir!$K$4:$K$1460-logHir!$K$4:$K$1460,""))</f>
        <v>1.2494154628948075E-2</v>
      </c>
      <c r="E40" s="2" cm="1">
        <f t="array" ref="E40">SUMPRODUCT((logQir!$I$4:$I$1460=32)*1,SVir!$K$4:$K$1460,SLir!$K$4:$K$1460,logQir!$K$4:$K$1460)</f>
        <v>4.6053608946064938E-2</v>
      </c>
      <c r="F40" s="2">
        <f t="shared" si="0"/>
        <v>-2.1763583880608763E-2</v>
      </c>
    </row>
    <row r="41" spans="1:6" x14ac:dyDescent="0.55000000000000004">
      <c r="A41" s="3">
        <v>17</v>
      </c>
      <c r="B41" t="s">
        <v>22</v>
      </c>
      <c r="C41" s="2" cm="1">
        <f t="array" ref="C41">SUMPRODUCT((RTFPir!$I$4:$I$1460=17)*1,SVir!$K$4:$K$1460,RTFPir!$K$4:$K$1460)</f>
        <v>-8.4813502039708291E-2</v>
      </c>
      <c r="D41" s="2" cm="1">
        <f t="array" ref="D41">SUMPRODUCT((logKir!$I$4:$I$1460=17)*1,SVir!$K$4:$K$1460,SKir!$K$4:$K$1460,IFERROR(logKir!$K$4:$K$1460-logHir!$K$4:$K$1460,""))</f>
        <v>2.6083315892558891E-2</v>
      </c>
      <c r="E41" s="2" cm="1">
        <f t="array" ref="E41">SUMPRODUCT((logQir!$I$4:$I$1460=17)*1,SVir!$K$4:$K$1460,SLir!$K$4:$K$1460,logQir!$K$4:$K$1460)</f>
        <v>3.1540729543350424E-2</v>
      </c>
      <c r="F41" s="2">
        <f t="shared" si="0"/>
        <v>-2.7189456603798977E-2</v>
      </c>
    </row>
    <row r="42" spans="1:6" x14ac:dyDescent="0.55000000000000004">
      <c r="A42" s="3">
        <v>41</v>
      </c>
      <c r="B42" t="s">
        <v>46</v>
      </c>
      <c r="C42" s="2" cm="1">
        <f t="array" ref="C42">SUMPRODUCT((RTFPir!$I$4:$I$1460=41)*1,SVir!$K$4:$K$1460,RTFPir!$K$4:$K$1460)</f>
        <v>-6.2872528853413295E-2</v>
      </c>
      <c r="D42" s="2" cm="1">
        <f t="array" ref="D42">SUMPRODUCT((logKir!$I$4:$I$1460=41)*1,SVir!$K$4:$K$1460,SKir!$K$4:$K$1460,IFERROR(logKir!$K$4:$K$1460-logHir!$K$4:$K$1460,""))</f>
        <v>-8.4768988907706188E-3</v>
      </c>
      <c r="E42" s="2" cm="1">
        <f t="array" ref="E42">SUMPRODUCT((logQir!$I$4:$I$1460=41)*1,SVir!$K$4:$K$1460,SLir!$K$4:$K$1460,logQir!$K$4:$K$1460)</f>
        <v>3.240235703945725E-2</v>
      </c>
      <c r="F42" s="2">
        <f t="shared" si="0"/>
        <v>-3.8947070704726666E-2</v>
      </c>
    </row>
    <row r="43" spans="1:6" x14ac:dyDescent="0.55000000000000004">
      <c r="A43" s="3">
        <v>47</v>
      </c>
      <c r="B43" t="s">
        <v>52</v>
      </c>
      <c r="C43" s="2" cm="1">
        <f t="array" ref="C43">SUMPRODUCT((RTFPir!$I$4:$I$1460=47)*1,SVir!$K$4:$K$1460,RTFPir!$K$4:$K$1460)</f>
        <v>-0.10754140811385386</v>
      </c>
      <c r="D43" s="2" cm="1">
        <f t="array" ref="D43">SUMPRODUCT((logKir!$I$4:$I$1460=47)*1,SVir!$K$4:$K$1460,SKir!$K$4:$K$1460,IFERROR(logKir!$K$4:$K$1460-logHir!$K$4:$K$1460,""))</f>
        <v>1.2145849754927201E-2</v>
      </c>
      <c r="E43" s="2" cm="1">
        <f t="array" ref="E43">SUMPRODUCT((logQir!$I$4:$I$1460=47)*1,SVir!$K$4:$K$1460,SLir!$K$4:$K$1460,logQir!$K$4:$K$1460)</f>
        <v>2.7829380302156929E-2</v>
      </c>
      <c r="F43" s="2">
        <f t="shared" si="0"/>
        <v>-6.7566178056769732E-2</v>
      </c>
    </row>
    <row r="44" spans="1:6" x14ac:dyDescent="0.55000000000000004">
      <c r="A44" s="3">
        <v>45</v>
      </c>
      <c r="B44" t="s">
        <v>50</v>
      </c>
      <c r="C44" s="2" cm="1">
        <f t="array" ref="C44">SUMPRODUCT((RTFPir!$I$4:$I$1460=45)*1,SVir!$K$4:$K$1460,RTFPir!$K$4:$K$1460)</f>
        <v>-0.12002015227217798</v>
      </c>
      <c r="D44" s="2" cm="1">
        <f t="array" ref="D44">SUMPRODUCT((logKir!$I$4:$I$1460=45)*1,SVir!$K$4:$K$1460,SKir!$K$4:$K$1460,IFERROR(logKir!$K$4:$K$1460-logHir!$K$4:$K$1460,""))</f>
        <v>-1.9927910297185217E-3</v>
      </c>
      <c r="E44" s="2" cm="1">
        <f t="array" ref="E44">SUMPRODUCT((logQir!$I$4:$I$1460=45)*1,SVir!$K$4:$K$1460,SLir!$K$4:$K$1460,logQir!$K$4:$K$1460)</f>
        <v>4.2093440398603146E-2</v>
      </c>
      <c r="F44" s="2">
        <f t="shared" si="0"/>
        <v>-7.991950290329336E-2</v>
      </c>
    </row>
    <row r="45" spans="1:6" x14ac:dyDescent="0.55000000000000004">
      <c r="A45" s="3">
        <v>42</v>
      </c>
      <c r="B45" t="s">
        <v>47</v>
      </c>
      <c r="C45" s="2" cm="1">
        <f t="array" ref="C45">SUMPRODUCT((RTFPir!$I$4:$I$1460=42)*1,SVir!$K$4:$K$1460,RTFPir!$K$4:$K$1460)</f>
        <v>-9.754662617333909E-2</v>
      </c>
      <c r="D45" s="2" cm="1">
        <f t="array" ref="D45">SUMPRODUCT((logKir!$I$4:$I$1460=42)*1,SVir!$K$4:$K$1460,SKir!$K$4:$K$1460,IFERROR(logKir!$K$4:$K$1460-logHir!$K$4:$K$1460,""))</f>
        <v>-2.5791382616597039E-2</v>
      </c>
      <c r="E45" s="2" cm="1">
        <f t="array" ref="E45">SUMPRODUCT((logQir!$I$4:$I$1460=42)*1,SVir!$K$4:$K$1460,SLir!$K$4:$K$1460,logQir!$K$4:$K$1460)</f>
        <v>3.0816967571067527E-2</v>
      </c>
      <c r="F45" s="2">
        <f t="shared" si="0"/>
        <v>-9.2521041218868602E-2</v>
      </c>
    </row>
    <row r="46" spans="1:6" x14ac:dyDescent="0.55000000000000004">
      <c r="A46" s="3">
        <v>43</v>
      </c>
      <c r="B46" t="s">
        <v>48</v>
      </c>
      <c r="C46" s="2" cm="1">
        <f t="array" ref="C46">SUMPRODUCT((RTFPir!$I$4:$I$1460=43)*1,SVir!$K$4:$K$1460,RTFPir!$K$4:$K$1460)</f>
        <v>-0.10040023944971205</v>
      </c>
      <c r="D46" s="2" cm="1">
        <f t="array" ref="D46">SUMPRODUCT((logKir!$I$4:$I$1460=43)*1,SVir!$K$4:$K$1460,SKir!$K$4:$K$1460,IFERROR(logKir!$K$4:$K$1460-logHir!$K$4:$K$1460,""))</f>
        <v>-2.2881449694153618E-2</v>
      </c>
      <c r="E46" s="2" cm="1">
        <f t="array" ref="E46">SUMPRODUCT((logQir!$I$4:$I$1460=43)*1,SVir!$K$4:$K$1460,SLir!$K$4:$K$1460,logQir!$K$4:$K$1460)</f>
        <v>2.7896499666560035E-2</v>
      </c>
      <c r="F46" s="2">
        <f t="shared" si="0"/>
        <v>-9.5385189477305635E-2</v>
      </c>
    </row>
    <row r="47" spans="1:6" x14ac:dyDescent="0.55000000000000004">
      <c r="A47" s="3">
        <v>5</v>
      </c>
      <c r="B47" t="s">
        <v>10</v>
      </c>
      <c r="C47" s="2" cm="1">
        <f t="array" ref="C47">SUMPRODUCT((RTFPir!$I$4:$I$1460=5)*1,SVir!$K$4:$K$1460,RTFPir!$K$4:$K$1460)</f>
        <v>-0.13694661163662114</v>
      </c>
      <c r="D47" s="2" cm="1">
        <f t="array" ref="D47">SUMPRODUCT((logKir!$I$4:$I$1460=5)*1,SVir!$K$4:$K$1460,SKir!$K$4:$K$1460,IFERROR(logKir!$K$4:$K$1460-logHir!$K$4:$K$1460,""))</f>
        <v>-1.0546261294573457E-2</v>
      </c>
      <c r="E47" s="2" cm="1">
        <f t="array" ref="E47">SUMPRODUCT((logQir!$I$4:$I$1460=5)*1,SVir!$K$4:$K$1460,SLir!$K$4:$K$1460,logQir!$K$4:$K$1460)</f>
        <v>4.0320746097408815E-2</v>
      </c>
      <c r="F47" s="2">
        <f t="shared" si="0"/>
        <v>-0.10717212683378577</v>
      </c>
    </row>
    <row r="48" spans="1:6" x14ac:dyDescent="0.55000000000000004">
      <c r="A48" s="3">
        <v>6</v>
      </c>
      <c r="B48" t="s">
        <v>11</v>
      </c>
      <c r="C48" s="2" cm="1">
        <f t="array" ref="C48">SUMPRODUCT((RTFPir!$I$4:$I$1460=6)*1,SVir!$K$4:$K$1460,RTFPir!$K$4:$K$1460)</f>
        <v>-9.049996329966753E-2</v>
      </c>
      <c r="D48" s="2" cm="1">
        <f t="array" ref="D48">SUMPRODUCT((logKir!$I$4:$I$1460=6)*1,SVir!$K$4:$K$1460,SKir!$K$4:$K$1460,IFERROR(logKir!$K$4:$K$1460-logHir!$K$4:$K$1460,""))</f>
        <v>-4.6516554020178749E-2</v>
      </c>
      <c r="E48" s="2" cm="1">
        <f t="array" ref="E48">SUMPRODUCT((logQir!$I$4:$I$1460=6)*1,SVir!$K$4:$K$1460,SLir!$K$4:$K$1460,logQir!$K$4:$K$1460)</f>
        <v>2.6251677079844243E-2</v>
      </c>
      <c r="F48" s="2">
        <f t="shared" si="0"/>
        <v>-0.11076484024000202</v>
      </c>
    </row>
    <row r="49" spans="1:6" x14ac:dyDescent="0.55000000000000004">
      <c r="A49" s="3">
        <v>3</v>
      </c>
      <c r="B49" t="s">
        <v>8</v>
      </c>
      <c r="C49" s="2" cm="1">
        <f t="array" ref="C49">SUMPRODUCT((RTFPir!$I$4:$I$1460=3)*1,SVir!$K$4:$K$1460,RTFPir!$K$4:$K$1460)</f>
        <v>-0.13429578711292284</v>
      </c>
      <c r="D49" s="2" cm="1">
        <f t="array" ref="D49">SUMPRODUCT((logKir!$I$4:$I$1460=3)*1,SVir!$K$4:$K$1460,SKir!$K$4:$K$1460,IFERROR(logKir!$K$4:$K$1460-logHir!$K$4:$K$1460,""))</f>
        <v>-2.2219706718511832E-2</v>
      </c>
      <c r="E49" s="2" cm="1">
        <f t="array" ref="E49">SUMPRODUCT((logQir!$I$4:$I$1460=3)*1,SVir!$K$4:$K$1460,SLir!$K$4:$K$1460,logQir!$K$4:$K$1460)</f>
        <v>3.5425376471315446E-2</v>
      </c>
      <c r="F49" s="2">
        <f t="shared" si="0"/>
        <v>-0.12109011736011924</v>
      </c>
    </row>
    <row r="50" spans="1:6" x14ac:dyDescent="0.55000000000000004">
      <c r="A50" s="3">
        <v>31</v>
      </c>
      <c r="B50" t="s">
        <v>36</v>
      </c>
      <c r="C50" s="2" cm="1">
        <f t="array" ref="C50">SUMPRODUCT((RTFPir!$I$4:$I$1460=31)*1,SVir!$K$4:$K$1460,RTFPir!$K$4:$K$1460)</f>
        <v>-0.15142217659024046</v>
      </c>
      <c r="D50" s="2" cm="1">
        <f t="array" ref="D50">SUMPRODUCT((logKir!$I$4:$I$1460=31)*1,SVir!$K$4:$K$1460,SKir!$K$4:$K$1460,IFERROR(logKir!$K$4:$K$1460-logHir!$K$4:$K$1460,""))</f>
        <v>-3.6903677368959407E-2</v>
      </c>
      <c r="E50" s="2" cm="1">
        <f t="array" ref="E50">SUMPRODUCT((logQir!$I$4:$I$1460=31)*1,SVir!$K$4:$K$1460,SLir!$K$4:$K$1460,logQir!$K$4:$K$1460)</f>
        <v>6.1155494350702375E-2</v>
      </c>
      <c r="F50" s="2">
        <f t="shared" si="0"/>
        <v>-0.12717035960849749</v>
      </c>
    </row>
  </sheetData>
  <sortState xmlns:xlrd2="http://schemas.microsoft.com/office/spreadsheetml/2017/richdata2" ref="A4:F50">
    <sortCondition descending="1" ref="F4:F50"/>
  </sortState>
  <phoneticPr fontId="2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7CE0-5B19-4F2D-B027-81280B70EB0D}">
  <dimension ref="A1:I50"/>
  <sheetViews>
    <sheetView zoomScaleNormal="100" workbookViewId="0"/>
  </sheetViews>
  <sheetFormatPr defaultColWidth="8.83203125" defaultRowHeight="18" x14ac:dyDescent="0.55000000000000004"/>
  <sheetData>
    <row r="1" spans="1:6" x14ac:dyDescent="0.55000000000000004">
      <c r="A1" t="s">
        <v>64</v>
      </c>
    </row>
    <row r="3" spans="1:6" x14ac:dyDescent="0.55000000000000004">
      <c r="B3" t="s">
        <v>3</v>
      </c>
      <c r="C3" t="s">
        <v>2</v>
      </c>
      <c r="D3" t="s">
        <v>100</v>
      </c>
      <c r="E3" t="s">
        <v>4</v>
      </c>
      <c r="F3" t="s">
        <v>5</v>
      </c>
    </row>
    <row r="4" spans="1:6" x14ac:dyDescent="0.55000000000000004">
      <c r="A4" s="3">
        <v>13</v>
      </c>
      <c r="B4" t="s">
        <v>18</v>
      </c>
      <c r="C4" s="2" cm="1">
        <f t="array" ref="C4">SUMPRODUCT((RTFPir!$I$4:$I$1460=13)*1,SVir!$L$4:$L$1460,RTFPir!$L$4:$L$1460)</f>
        <v>0.35113215656310992</v>
      </c>
      <c r="D4" s="2" cm="1">
        <f t="array" ref="D4">SUMPRODUCT((logKir!$I$4:$I$1460=13)*1,SVir!$L$4:$L$1460,SKir!$L$4:$L$1460,IFERROR(logKir!$L$4:$L$1460-logHir!$L$4:$L$1460,""))</f>
        <v>3.5423616682040519E-2</v>
      </c>
      <c r="E4" s="2" cm="1">
        <f t="array" ref="E4">SUMPRODUCT((logQir!$I$4:$I$1460=13)*1,SVir!$L$4:$L$1460,SLir!$L$4:$L$1460,logQir!$L$4:$L$1460)</f>
        <v>0.13334999315491253</v>
      </c>
      <c r="F4" s="2">
        <f t="shared" ref="F4:F50" si="0">SUM(C4:E4)</f>
        <v>0.51990576640006303</v>
      </c>
    </row>
    <row r="5" spans="1:6" x14ac:dyDescent="0.55000000000000004">
      <c r="A5" s="3">
        <v>23</v>
      </c>
      <c r="B5" t="s">
        <v>28</v>
      </c>
      <c r="C5" s="2" cm="1">
        <f t="array" ref="C5">SUMPRODUCT((RTFPir!$I$4:$I$1460=23)*1,SVir!$L$4:$L$1460,RTFPir!$L$4:$L$1460)</f>
        <v>0.20631941152568803</v>
      </c>
      <c r="D5" s="2" cm="1">
        <f t="array" ref="D5">SUMPRODUCT((logKir!$I$4:$I$1460=23)*1,SVir!$L$4:$L$1460,SKir!$L$4:$L$1460,IFERROR(logKir!$L$4:$L$1460-logHir!$L$4:$L$1460,""))</f>
        <v>5.1730340736385695E-2</v>
      </c>
      <c r="E5" s="2" cm="1">
        <f t="array" ref="E5">SUMPRODUCT((logQir!$I$4:$I$1460=23)*1,SVir!$L$4:$L$1460,SLir!$L$4:$L$1460,logQir!$L$4:$L$1460)</f>
        <v>5.8519518419610991E-2</v>
      </c>
      <c r="F5" s="2">
        <f t="shared" si="0"/>
        <v>0.31656927068168472</v>
      </c>
    </row>
    <row r="6" spans="1:6" x14ac:dyDescent="0.55000000000000004">
      <c r="A6" s="3">
        <v>9</v>
      </c>
      <c r="B6" t="s">
        <v>14</v>
      </c>
      <c r="C6" s="2" cm="1">
        <f t="array" ref="C6">SUMPRODUCT((RTFPir!$I$4:$I$1460=9)*1,SVir!$L$4:$L$1460,RTFPir!$L$4:$L$1460)</f>
        <v>0.18306003909384883</v>
      </c>
      <c r="D6" s="2" cm="1">
        <f t="array" ref="D6">SUMPRODUCT((logKir!$I$4:$I$1460=9)*1,SVir!$L$4:$L$1460,SKir!$L$4:$L$1460,IFERROR(logKir!$L$4:$L$1460-logHir!$L$4:$L$1460,""))</f>
        <v>5.2985547528822848E-2</v>
      </c>
      <c r="E6" s="2" cm="1">
        <f t="array" ref="E6">SUMPRODUCT((logQir!$I$4:$I$1460=9)*1,SVir!$L$4:$L$1460,SLir!$L$4:$L$1460,logQir!$L$4:$L$1460)</f>
        <v>4.1316578118432548E-2</v>
      </c>
      <c r="F6" s="2">
        <f t="shared" si="0"/>
        <v>0.2773621647411042</v>
      </c>
    </row>
    <row r="7" spans="1:6" x14ac:dyDescent="0.55000000000000004">
      <c r="A7" s="3">
        <v>8</v>
      </c>
      <c r="B7" t="s">
        <v>13</v>
      </c>
      <c r="C7" s="2" cm="1">
        <f t="array" ref="C7">SUMPRODUCT((RTFPir!$I$4:$I$1460=8)*1,SVir!$L$4:$L$1460,RTFPir!$L$4:$L$1460)</f>
        <v>0.14109182600504333</v>
      </c>
      <c r="D7" s="2" cm="1">
        <f t="array" ref="D7">SUMPRODUCT((logKir!$I$4:$I$1460=8)*1,SVir!$L$4:$L$1460,SKir!$L$4:$L$1460,IFERROR(logKir!$L$4:$L$1460-logHir!$L$4:$L$1460,""))</f>
        <v>9.1618752523287564E-2</v>
      </c>
      <c r="E7" s="2" cm="1">
        <f t="array" ref="E7">SUMPRODUCT((logQir!$I$4:$I$1460=8)*1,SVir!$L$4:$L$1460,SLir!$L$4:$L$1460,logQir!$L$4:$L$1460)</f>
        <v>3.0653003197751643E-2</v>
      </c>
      <c r="F7" s="2">
        <f t="shared" si="0"/>
        <v>0.26336358172608254</v>
      </c>
    </row>
    <row r="8" spans="1:6" x14ac:dyDescent="0.55000000000000004">
      <c r="A8" s="3">
        <v>25</v>
      </c>
      <c r="B8" t="s">
        <v>30</v>
      </c>
      <c r="C8" s="2" cm="1">
        <f t="array" ref="C8">SUMPRODUCT((RTFPir!$I$4:$I$1460=25)*1,SVir!$L$4:$L$1460,RTFPir!$L$4:$L$1460)</f>
        <v>0.12722856135859278</v>
      </c>
      <c r="D8" s="2" cm="1">
        <f t="array" ref="D8">SUMPRODUCT((logKir!$I$4:$I$1460=25)*1,SVir!$L$4:$L$1460,SKir!$L$4:$L$1460,IFERROR(logKir!$L$4:$L$1460-logHir!$L$4:$L$1460,""))</f>
        <v>7.5459978991454207E-2</v>
      </c>
      <c r="E8" s="2" cm="1">
        <f t="array" ref="E8">SUMPRODUCT((logQir!$I$4:$I$1460=25)*1,SVir!$L$4:$L$1460,SLir!$L$4:$L$1460,logQir!$L$4:$L$1460)</f>
        <v>3.681397698178554E-2</v>
      </c>
      <c r="F8" s="2">
        <f t="shared" si="0"/>
        <v>0.23950251733183253</v>
      </c>
    </row>
    <row r="9" spans="1:6" x14ac:dyDescent="0.55000000000000004">
      <c r="A9" s="3">
        <v>14</v>
      </c>
      <c r="B9" t="s">
        <v>19</v>
      </c>
      <c r="C9" s="2" cm="1">
        <f t="array" ref="C9">SUMPRODUCT((RTFPir!$I$4:$I$1460=14)*1,SVir!$L$4:$L$1460,RTFPir!$L$4:$L$1460)</f>
        <v>0.12003946008201433</v>
      </c>
      <c r="D9" s="2" cm="1">
        <f t="array" ref="D9">SUMPRODUCT((logKir!$I$4:$I$1460=14)*1,SVir!$L$4:$L$1460,SKir!$L$4:$L$1460,IFERROR(logKir!$L$4:$L$1460-logHir!$L$4:$L$1460,""))</f>
        <v>4.682179643646963E-2</v>
      </c>
      <c r="E9" s="2" cm="1">
        <f t="array" ref="E9">SUMPRODUCT((logQir!$I$4:$I$1460=14)*1,SVir!$L$4:$L$1460,SLir!$L$4:$L$1460,logQir!$L$4:$L$1460)</f>
        <v>5.453870416707729E-2</v>
      </c>
      <c r="F9" s="2">
        <f t="shared" si="0"/>
        <v>0.22139996068556125</v>
      </c>
    </row>
    <row r="10" spans="1:6" x14ac:dyDescent="0.55000000000000004">
      <c r="A10" s="3">
        <v>28</v>
      </c>
      <c r="B10" t="s">
        <v>33</v>
      </c>
      <c r="C10" s="2" cm="1">
        <f t="array" ref="C10">SUMPRODUCT((RTFPir!$I$4:$I$1460=28)*1,SVir!$L$4:$L$1460,RTFPir!$L$4:$L$1460)</f>
        <v>0.14394730247059243</v>
      </c>
      <c r="D10" s="2" cm="1">
        <f t="array" ref="D10">SUMPRODUCT((logKir!$I$4:$I$1460=28)*1,SVir!$L$4:$L$1460,SKir!$L$4:$L$1460,IFERROR(logKir!$L$4:$L$1460-logHir!$L$4:$L$1460,""))</f>
        <v>4.7406972107443511E-2</v>
      </c>
      <c r="E10" s="2" cm="1">
        <f t="array" ref="E10">SUMPRODUCT((logQir!$I$4:$I$1460=28)*1,SVir!$L$4:$L$1460,SLir!$L$4:$L$1460,logQir!$L$4:$L$1460)</f>
        <v>2.472553868070556E-2</v>
      </c>
      <c r="F10" s="2">
        <f t="shared" si="0"/>
        <v>0.21607981325874151</v>
      </c>
    </row>
    <row r="11" spans="1:6" x14ac:dyDescent="0.55000000000000004">
      <c r="A11" s="3">
        <v>26</v>
      </c>
      <c r="B11" t="s">
        <v>31</v>
      </c>
      <c r="C11" s="2" cm="1">
        <f t="array" ref="C11">SUMPRODUCT((RTFPir!$I$4:$I$1460=26)*1,SVir!$L$4:$L$1460,RTFPir!$L$4:$L$1460)</f>
        <v>0.13641838299511788</v>
      </c>
      <c r="D11" s="2" cm="1">
        <f t="array" ref="D11">SUMPRODUCT((logKir!$I$4:$I$1460=26)*1,SVir!$L$4:$L$1460,SKir!$L$4:$L$1460,IFERROR(logKir!$L$4:$L$1460-logHir!$L$4:$L$1460,""))</f>
        <v>3.6133214062358004E-2</v>
      </c>
      <c r="E11" s="2" cm="1">
        <f t="array" ref="E11">SUMPRODUCT((logQir!$I$4:$I$1460=26)*1,SVir!$L$4:$L$1460,SLir!$L$4:$L$1460,logQir!$L$4:$L$1460)</f>
        <v>2.9449946246694135E-2</v>
      </c>
      <c r="F11" s="2">
        <f t="shared" si="0"/>
        <v>0.20200154330417003</v>
      </c>
    </row>
    <row r="12" spans="1:6" x14ac:dyDescent="0.55000000000000004">
      <c r="A12" s="3">
        <v>24</v>
      </c>
      <c r="B12" t="s">
        <v>29</v>
      </c>
      <c r="C12" s="2" cm="1">
        <f t="array" ref="C12">SUMPRODUCT((RTFPir!$I$4:$I$1460=24)*1,SVir!$L$4:$L$1460,RTFPir!$L$4:$L$1460)</f>
        <v>9.3900396783822712E-2</v>
      </c>
      <c r="D12" s="2" cm="1">
        <f t="array" ref="D12">SUMPRODUCT((logKir!$I$4:$I$1460=24)*1,SVir!$L$4:$L$1460,SKir!$L$4:$L$1460,IFERROR(logKir!$L$4:$L$1460-logHir!$L$4:$L$1460,""))</f>
        <v>6.3489132369949769E-2</v>
      </c>
      <c r="E12" s="2" cm="1">
        <f t="array" ref="E12">SUMPRODUCT((logQir!$I$4:$I$1460=24)*1,SVir!$L$4:$L$1460,SLir!$L$4:$L$1460,logQir!$L$4:$L$1460)</f>
        <v>2.4659154808997052E-2</v>
      </c>
      <c r="F12" s="2">
        <f t="shared" si="0"/>
        <v>0.18204868396276952</v>
      </c>
    </row>
    <row r="13" spans="1:6" x14ac:dyDescent="0.55000000000000004">
      <c r="A13" s="3">
        <v>10</v>
      </c>
      <c r="B13" t="s">
        <v>15</v>
      </c>
      <c r="C13" s="2" cm="1">
        <f t="array" ref="C13">SUMPRODUCT((RTFPir!$I$4:$I$1460=10)*1,SVir!$L$4:$L$1460,RTFPir!$L$4:$L$1460)</f>
        <v>8.5676991925507026E-2</v>
      </c>
      <c r="D13" s="2" cm="1">
        <f t="array" ref="D13">SUMPRODUCT((logKir!$I$4:$I$1460=10)*1,SVir!$L$4:$L$1460,SKir!$L$4:$L$1460,IFERROR(logKir!$L$4:$L$1460-logHir!$L$4:$L$1460,""))</f>
        <v>5.0695973712021197E-2</v>
      </c>
      <c r="E13" s="2" cm="1">
        <f t="array" ref="E13">SUMPRODUCT((logQir!$I$4:$I$1460=10)*1,SVir!$L$4:$L$1460,SLir!$L$4:$L$1460,logQir!$L$4:$L$1460)</f>
        <v>2.2915062422614554E-2</v>
      </c>
      <c r="F13" s="2">
        <f t="shared" si="0"/>
        <v>0.15928802806014275</v>
      </c>
    </row>
    <row r="14" spans="1:6" x14ac:dyDescent="0.55000000000000004">
      <c r="A14" s="3">
        <v>12</v>
      </c>
      <c r="B14" t="s">
        <v>17</v>
      </c>
      <c r="C14" s="2" cm="1">
        <f t="array" ref="C14">SUMPRODUCT((RTFPir!$I$4:$I$1460=12)*1,SVir!$L$4:$L$1460,RTFPir!$L$4:$L$1460)</f>
        <v>0.10568357408702808</v>
      </c>
      <c r="D14" s="2" cm="1">
        <f t="array" ref="D14">SUMPRODUCT((logKir!$I$4:$I$1460=12)*1,SVir!$L$4:$L$1460,SKir!$L$4:$L$1460,IFERROR(logKir!$L$4:$L$1460-logHir!$L$4:$L$1460,""))</f>
        <v>3.702104134524789E-2</v>
      </c>
      <c r="E14" s="2" cm="1">
        <f t="array" ref="E14">SUMPRODUCT((logQir!$I$4:$I$1460=12)*1,SVir!$L$4:$L$1460,SLir!$L$4:$L$1460,logQir!$L$4:$L$1460)</f>
        <v>1.3610167996347469E-2</v>
      </c>
      <c r="F14" s="2">
        <f t="shared" si="0"/>
        <v>0.15631478342862343</v>
      </c>
    </row>
    <row r="15" spans="1:6" x14ac:dyDescent="0.55000000000000004">
      <c r="A15" s="3">
        <v>35</v>
      </c>
      <c r="B15" t="s">
        <v>40</v>
      </c>
      <c r="C15" s="2" cm="1">
        <f t="array" ref="C15">SUMPRODUCT((RTFPir!$I$4:$I$1460=35)*1,SVir!$L$4:$L$1460,RTFPir!$L$4:$L$1460)</f>
        <v>5.994371658269515E-2</v>
      </c>
      <c r="D15" s="2" cm="1">
        <f t="array" ref="D15">SUMPRODUCT((logKir!$I$4:$I$1460=35)*1,SVir!$L$4:$L$1460,SKir!$L$4:$L$1460,IFERROR(logKir!$L$4:$L$1460-logHir!$L$4:$L$1460,""))</f>
        <v>6.9007993380227631E-2</v>
      </c>
      <c r="E15" s="2" cm="1">
        <f t="array" ref="E15">SUMPRODUCT((logQir!$I$4:$I$1460=35)*1,SVir!$L$4:$L$1460,SLir!$L$4:$L$1460,logQir!$L$4:$L$1460)</f>
        <v>2.399930909938694E-2</v>
      </c>
      <c r="F15" s="2">
        <f t="shared" si="0"/>
        <v>0.15295101906230971</v>
      </c>
    </row>
    <row r="16" spans="1:6" x14ac:dyDescent="0.55000000000000004">
      <c r="A16" s="3">
        <v>27</v>
      </c>
      <c r="B16" t="s">
        <v>32</v>
      </c>
      <c r="C16" s="2" cm="1">
        <f t="array" ref="C16">SUMPRODUCT((RTFPir!$I$4:$I$1460=27)*1,SVir!$L$4:$L$1460,RTFPir!$L$4:$L$1460)</f>
        <v>7.9748380436565541E-2</v>
      </c>
      <c r="D16" s="2" cm="1">
        <f t="array" ref="D16">SUMPRODUCT((logKir!$I$4:$I$1460=27)*1,SVir!$L$4:$L$1460,SKir!$L$4:$L$1460,IFERROR(logKir!$L$4:$L$1460-logHir!$L$4:$L$1460,""))</f>
        <v>7.0285627260965756E-3</v>
      </c>
      <c r="E16" s="2" cm="1">
        <f t="array" ref="E16">SUMPRODUCT((logQir!$I$4:$I$1460=27)*1,SVir!$L$4:$L$1460,SLir!$L$4:$L$1460,logQir!$L$4:$L$1460)</f>
        <v>6.5963769809715189E-2</v>
      </c>
      <c r="F16" s="2">
        <f t="shared" si="0"/>
        <v>0.15274071297237729</v>
      </c>
    </row>
    <row r="17" spans="1:9" x14ac:dyDescent="0.55000000000000004">
      <c r="A17" s="3">
        <v>36</v>
      </c>
      <c r="B17" s="1" t="s">
        <v>41</v>
      </c>
      <c r="C17" s="2" cm="1">
        <f t="array" ref="C17">SUMPRODUCT((RTFPir!$I$4:$I$1460=36)*1,SVir!$L$4:$L$1460,RTFPir!$L$4:$L$1460)</f>
        <v>4.4991847783741143E-2</v>
      </c>
      <c r="D17" s="2" cm="1">
        <f t="array" ref="D17">SUMPRODUCT((logKir!$I$4:$I$1460=36)*1,SVir!$L$4:$L$1460,SKir!$L$4:$L$1460,IFERROR(logKir!$L$4:$L$1460-logHir!$L$4:$L$1460,""))</f>
        <v>4.3898367585311772E-2</v>
      </c>
      <c r="E17" s="2" cm="1">
        <f t="array" ref="E17">SUMPRODUCT((logQir!$I$4:$I$1460=36)*1,SVir!$L$4:$L$1460,SLir!$L$4:$L$1460,logQir!$L$4:$L$1460)</f>
        <v>5.8509347083102126E-2</v>
      </c>
      <c r="F17" s="2">
        <f t="shared" si="0"/>
        <v>0.14739956245215505</v>
      </c>
    </row>
    <row r="18" spans="1:9" x14ac:dyDescent="0.55000000000000004">
      <c r="A18" s="3">
        <v>30</v>
      </c>
      <c r="B18" t="s">
        <v>35</v>
      </c>
      <c r="C18" s="2" cm="1">
        <f t="array" ref="C18">SUMPRODUCT((RTFPir!$I$4:$I$1460=30)*1,SVir!$L$4:$L$1460,RTFPir!$L$4:$L$1460)</f>
        <v>7.0576597151869064E-2</v>
      </c>
      <c r="D18" s="2" cm="1">
        <f t="array" ref="D18">SUMPRODUCT((logKir!$I$4:$I$1460=30)*1,SVir!$L$4:$L$1460,SKir!$L$4:$L$1460,IFERROR(logKir!$L$4:$L$1460-logHir!$L$4:$L$1460,""))</f>
        <v>5.5941499919791769E-2</v>
      </c>
      <c r="E18" s="2" cm="1">
        <f t="array" ref="E18">SUMPRODUCT((logQir!$I$4:$I$1460=30)*1,SVir!$L$4:$L$1460,SLir!$L$4:$L$1460,logQir!$L$4:$L$1460)</f>
        <v>1.7432304852078234E-2</v>
      </c>
      <c r="F18" s="2">
        <f t="shared" si="0"/>
        <v>0.14395040192373906</v>
      </c>
    </row>
    <row r="19" spans="1:9" x14ac:dyDescent="0.55000000000000004">
      <c r="A19" s="3">
        <v>34</v>
      </c>
      <c r="B19" t="s">
        <v>39</v>
      </c>
      <c r="C19" s="2" cm="1">
        <f t="array" ref="C19">SUMPRODUCT((RTFPir!$I$4:$I$1460=34)*1,SVir!$L$4:$L$1460,RTFPir!$L$4:$L$1460)</f>
        <v>4.8736703126485093E-2</v>
      </c>
      <c r="D19" s="2" cm="1">
        <f t="array" ref="D19">SUMPRODUCT((logKir!$I$4:$I$1460=34)*1,SVir!$L$4:$L$1460,SKir!$L$4:$L$1460,IFERROR(logKir!$L$4:$L$1460-logHir!$L$4:$L$1460,""))</f>
        <v>3.0335873596780621E-2</v>
      </c>
      <c r="E19" s="2" cm="1">
        <f t="array" ref="E19">SUMPRODUCT((logQir!$I$4:$I$1460=34)*1,SVir!$L$4:$L$1460,SLir!$L$4:$L$1460,logQir!$L$4:$L$1460)</f>
        <v>6.2863634989155676E-2</v>
      </c>
      <c r="F19" s="2">
        <f t="shared" si="0"/>
        <v>0.14193621171242138</v>
      </c>
    </row>
    <row r="20" spans="1:9" x14ac:dyDescent="0.55000000000000004">
      <c r="A20" s="3">
        <v>22</v>
      </c>
      <c r="B20" t="s">
        <v>27</v>
      </c>
      <c r="C20" s="2" cm="1">
        <f t="array" ref="C20">SUMPRODUCT((RTFPir!$I$4:$I$1460=22)*1,SVir!$L$4:$L$1460,RTFPir!$L$4:$L$1460)</f>
        <v>6.0211991549165789E-2</v>
      </c>
      <c r="D20" s="2" cm="1">
        <f t="array" ref="D20">SUMPRODUCT((logKir!$I$4:$I$1460=22)*1,SVir!$L$4:$L$1460,SKir!$L$4:$L$1460,IFERROR(logKir!$L$4:$L$1460-logHir!$L$4:$L$1460,""))</f>
        <v>4.4573452482222463E-2</v>
      </c>
      <c r="E20" s="2" cm="1">
        <f t="array" ref="E20">SUMPRODUCT((logQir!$I$4:$I$1460=22)*1,SVir!$L$4:$L$1460,SLir!$L$4:$L$1460,logQir!$L$4:$L$1460)</f>
        <v>3.5203080012391613E-2</v>
      </c>
      <c r="F20" s="2">
        <f t="shared" si="0"/>
        <v>0.13998852404377987</v>
      </c>
    </row>
    <row r="21" spans="1:9" x14ac:dyDescent="0.55000000000000004">
      <c r="A21" s="3">
        <v>4</v>
      </c>
      <c r="B21" t="s">
        <v>9</v>
      </c>
      <c r="C21" s="2" cm="1">
        <f t="array" ref="C21">SUMPRODUCT((RTFPir!$I$4:$I$1460=4)*1,SVir!$L$4:$L$1460,RTFPir!$L$4:$L$1460)</f>
        <v>6.4699179989371636E-2</v>
      </c>
      <c r="D21" s="2" cm="1">
        <f t="array" ref="D21">SUMPRODUCT((logKir!$I$4:$I$1460=4)*1,SVir!$L$4:$L$1460,SKir!$L$4:$L$1460,IFERROR(logKir!$L$4:$L$1460-logHir!$L$4:$L$1460,""))</f>
        <v>6.600829651878185E-3</v>
      </c>
      <c r="E21" s="2" cm="1">
        <f t="array" ref="E21">SUMPRODUCT((logQir!$I$4:$I$1460=4)*1,SVir!$L$4:$L$1460,SLir!$L$4:$L$1460,logQir!$L$4:$L$1460)</f>
        <v>5.8771946452846349E-2</v>
      </c>
      <c r="F21" s="2">
        <f t="shared" si="0"/>
        <v>0.13007195609409616</v>
      </c>
    </row>
    <row r="22" spans="1:9" x14ac:dyDescent="0.55000000000000004">
      <c r="A22" s="3">
        <v>44</v>
      </c>
      <c r="B22" t="s">
        <v>49</v>
      </c>
      <c r="C22" s="2" cm="1">
        <f t="array" ref="C22">SUMPRODUCT((RTFPir!$I$4:$I$1460=44)*1,SVir!$L$4:$L$1460,RTFPir!$L$4:$L$1460)</f>
        <v>2.811439493843269E-2</v>
      </c>
      <c r="D22" s="2" cm="1">
        <f t="array" ref="D22">SUMPRODUCT((logKir!$I$4:$I$1460=44)*1,SVir!$L$4:$L$1460,SKir!$L$4:$L$1460,IFERROR(logKir!$L$4:$L$1460-logHir!$L$4:$L$1460,""))</f>
        <v>5.6740328220595056E-2</v>
      </c>
      <c r="E22" s="2" cm="1">
        <f t="array" ref="E22">SUMPRODUCT((logQir!$I$4:$I$1460=44)*1,SVir!$L$4:$L$1460,SLir!$L$4:$L$1460,logQir!$L$4:$L$1460)</f>
        <v>3.6579715868509298E-2</v>
      </c>
      <c r="F22" s="2">
        <f t="shared" si="0"/>
        <v>0.12143443902753703</v>
      </c>
    </row>
    <row r="23" spans="1:9" x14ac:dyDescent="0.55000000000000004">
      <c r="A23" s="3">
        <v>33</v>
      </c>
      <c r="B23" t="s">
        <v>38</v>
      </c>
      <c r="C23" s="2" cm="1">
        <f t="array" ref="C23">SUMPRODUCT((RTFPir!$I$4:$I$1460=33)*1,SVir!$L$4:$L$1460,RTFPir!$L$4:$L$1460)</f>
        <v>4.2539060979121801E-2</v>
      </c>
      <c r="D23" s="2" cm="1">
        <f t="array" ref="D23">SUMPRODUCT((logKir!$I$4:$I$1460=33)*1,SVir!$L$4:$L$1460,SKir!$L$4:$L$1460,IFERROR(logKir!$L$4:$L$1460-logHir!$L$4:$L$1460,""))</f>
        <v>2.2177322281855271E-2</v>
      </c>
      <c r="E23" s="2" cm="1">
        <f t="array" ref="E23">SUMPRODUCT((logQir!$I$4:$I$1460=33)*1,SVir!$L$4:$L$1460,SLir!$L$4:$L$1460,logQir!$L$4:$L$1460)</f>
        <v>4.2561991807082047E-2</v>
      </c>
      <c r="F23" s="2">
        <f t="shared" si="0"/>
        <v>0.10727837506805912</v>
      </c>
    </row>
    <row r="24" spans="1:9" x14ac:dyDescent="0.55000000000000004">
      <c r="A24" s="3">
        <v>19</v>
      </c>
      <c r="B24" t="s">
        <v>24</v>
      </c>
      <c r="C24" s="2" cm="1">
        <f t="array" ref="C24">SUMPRODUCT((RTFPir!$I$4:$I$1460=19)*1,SVir!$L$4:$L$1460,RTFPir!$L$4:$L$1460)</f>
        <v>1.3970065320657237E-2</v>
      </c>
      <c r="D24" s="2" cm="1">
        <f t="array" ref="D24">SUMPRODUCT((logKir!$I$4:$I$1460=19)*1,SVir!$L$4:$L$1460,SKir!$L$4:$L$1460,IFERROR(logKir!$L$4:$L$1460-logHir!$L$4:$L$1460,""))</f>
        <v>7.331567443869387E-2</v>
      </c>
      <c r="E24" s="2" cm="1">
        <f t="array" ref="E24">SUMPRODUCT((logQir!$I$4:$I$1460=19)*1,SVir!$L$4:$L$1460,SLir!$L$4:$L$1460,logQir!$L$4:$L$1460)</f>
        <v>1.7274615881459534E-2</v>
      </c>
      <c r="F24" s="2">
        <f t="shared" si="0"/>
        <v>0.10456035564081065</v>
      </c>
    </row>
    <row r="25" spans="1:9" x14ac:dyDescent="0.55000000000000004">
      <c r="A25" s="3">
        <v>2</v>
      </c>
      <c r="B25" t="s">
        <v>7</v>
      </c>
      <c r="C25" s="2" cm="1">
        <f t="array" ref="C25">SUMPRODUCT((RTFPir!$I$4:$I$1460=2)*1,SVir!$L$4:$L$1460,RTFPir!$L$4:$L$1460)</f>
        <v>2.4608057141557189E-3</v>
      </c>
      <c r="D25" s="2" cm="1">
        <f t="array" ref="D25">SUMPRODUCT((logKir!$I$4:$I$1460=2)*1,SVir!$L$4:$L$1460,SKir!$L$4:$L$1460,IFERROR(logKir!$L$4:$L$1460-logHir!$L$4:$L$1460,""))</f>
        <v>7.0188318295056201E-2</v>
      </c>
      <c r="E25" s="2" cm="1">
        <f t="array" ref="E25">SUMPRODUCT((logQir!$I$4:$I$1460=2)*1,SVir!$L$4:$L$1460,SLir!$L$4:$L$1460,logQir!$L$4:$L$1460)</f>
        <v>2.5720618666809695E-2</v>
      </c>
      <c r="F25" s="2">
        <f t="shared" si="0"/>
        <v>9.836974267602161E-2</v>
      </c>
    </row>
    <row r="26" spans="1:9" x14ac:dyDescent="0.55000000000000004">
      <c r="A26" s="3">
        <v>1</v>
      </c>
      <c r="B26" t="s">
        <v>6</v>
      </c>
      <c r="C26" s="2" cm="1">
        <f t="array" ref="C26">SUMPRODUCT((RTFPir!$I$4:$I$1460=1)*1,SVir!$L$4:$L$1460,RTFPir!$L$4:$L$1460)</f>
        <v>3.3291341408896218E-2</v>
      </c>
      <c r="D26" s="2" cm="1">
        <f t="array" ref="D26">SUMPRODUCT((logKir!$I$4:$I$1460=1)*1,SVir!$L$4:$L$1460,SKir!$L$4:$L$1460,IFERROR(logKir!$L$4:$L$1460-logHir!$L$4:$L$1460,""))</f>
        <v>1.4952075190878102E-2</v>
      </c>
      <c r="E26" s="2" cm="1">
        <f t="array" ref="E26">SUMPRODUCT((logQir!$I$4:$I$1460=1)*1,SVir!$L$4:$L$1460,SLir!$L$4:$L$1460,logQir!$L$4:$L$1460)</f>
        <v>4.6484454485446629E-2</v>
      </c>
      <c r="F26" s="2">
        <f t="shared" si="0"/>
        <v>9.4727871085220947E-2</v>
      </c>
    </row>
    <row r="27" spans="1:9" x14ac:dyDescent="0.55000000000000004">
      <c r="A27" s="3">
        <v>18</v>
      </c>
      <c r="B27" t="s">
        <v>23</v>
      </c>
      <c r="C27" s="2" cm="1">
        <f t="array" ref="C27">SUMPRODUCT((RTFPir!$I$4:$I$1460=18)*1,SVir!$L$4:$L$1460,RTFPir!$L$4:$L$1460)</f>
        <v>-3.0451946863186363E-2</v>
      </c>
      <c r="D27" s="2" cm="1">
        <f t="array" ref="D27">SUMPRODUCT((logKir!$I$4:$I$1460=18)*1,SVir!$L$4:$L$1460,SKir!$L$4:$L$1460,IFERROR(logKir!$L$4:$L$1460-logHir!$L$4:$L$1460,""))</f>
        <v>5.7768153849964685E-2</v>
      </c>
      <c r="E27" s="2" cm="1">
        <f t="array" ref="E27">SUMPRODUCT((logQir!$I$4:$I$1460=18)*1,SVir!$L$4:$L$1460,SLir!$L$4:$L$1460,logQir!$L$4:$L$1460)</f>
        <v>4.3008748285784285E-2</v>
      </c>
      <c r="F27" s="2">
        <f t="shared" si="0"/>
        <v>7.0324955272562606E-2</v>
      </c>
    </row>
    <row r="28" spans="1:9" x14ac:dyDescent="0.55000000000000004">
      <c r="A28" s="3">
        <v>7</v>
      </c>
      <c r="B28" t="s">
        <v>12</v>
      </c>
      <c r="C28" s="2" cm="1">
        <f t="array" ref="C28">SUMPRODUCT((RTFPir!$I$4:$I$1460=7)*1,SVir!$L$4:$L$1460,RTFPir!$L$4:$L$1460)</f>
        <v>4.3810508903703443E-2</v>
      </c>
      <c r="D28" s="2" cm="1">
        <f t="array" ref="D28">SUMPRODUCT((logKir!$I$4:$I$1460=7)*1,SVir!$L$4:$L$1460,SKir!$L$4:$L$1460,IFERROR(logKir!$L$4:$L$1460-logHir!$L$4:$L$1460,""))</f>
        <v>-1.5510247034660524E-2</v>
      </c>
      <c r="E28" s="2" cm="1">
        <f t="array" ref="E28">SUMPRODUCT((logQir!$I$4:$I$1460=7)*1,SVir!$L$4:$L$1460,SLir!$L$4:$L$1460,logQir!$L$4:$L$1460)</f>
        <v>3.3596056435356833E-2</v>
      </c>
      <c r="F28" s="2">
        <f t="shared" si="0"/>
        <v>6.1896318304399754E-2</v>
      </c>
    </row>
    <row r="29" spans="1:9" x14ac:dyDescent="0.55000000000000004">
      <c r="A29" s="3">
        <v>40</v>
      </c>
      <c r="B29" t="s">
        <v>45</v>
      </c>
      <c r="C29" s="2" cm="1">
        <f t="array" ref="C29">SUMPRODUCT((RTFPir!$I$4:$I$1460=40)*1,SVir!$L$4:$L$1460,RTFPir!$L$4:$L$1460)</f>
        <v>1.1464092179731704E-2</v>
      </c>
      <c r="D29" s="2" cm="1">
        <f t="array" ref="D29">SUMPRODUCT((logKir!$I$4:$I$1460=40)*1,SVir!$L$4:$L$1460,SKir!$L$4:$L$1460,IFERROR(logKir!$L$4:$L$1460-logHir!$L$4:$L$1460,""))</f>
        <v>-1.3335873771739418E-3</v>
      </c>
      <c r="E29" s="2" cm="1">
        <f t="array" ref="E29">SUMPRODUCT((logQir!$I$4:$I$1460=40)*1,SVir!$L$4:$L$1460,SLir!$L$4:$L$1460,logQir!$L$4:$L$1460)</f>
        <v>4.4085632544161424E-2</v>
      </c>
      <c r="F29" s="2">
        <f t="shared" si="0"/>
        <v>5.4216137346719186E-2</v>
      </c>
    </row>
    <row r="30" spans="1:9" x14ac:dyDescent="0.55000000000000004">
      <c r="A30" s="3">
        <v>11</v>
      </c>
      <c r="B30" t="s">
        <v>16</v>
      </c>
      <c r="C30" s="2" cm="1">
        <f t="array" ref="C30">SUMPRODUCT((RTFPir!$I$4:$I$1460=11)*1,SVir!$L$4:$L$1460,RTFPir!$L$4:$L$1460)</f>
        <v>6.5025003747650287E-2</v>
      </c>
      <c r="D30" s="2" cm="1">
        <f t="array" ref="D30">SUMPRODUCT((logKir!$I$4:$I$1460=11)*1,SVir!$L$4:$L$1460,SKir!$L$4:$L$1460,IFERROR(logKir!$L$4:$L$1460-logHir!$L$4:$L$1460,""))</f>
        <v>-1.7404041340540834E-2</v>
      </c>
      <c r="E30" s="2" cm="1">
        <f t="array" ref="E30">SUMPRODUCT((logQir!$I$4:$I$1460=11)*1,SVir!$L$4:$L$1460,SLir!$L$4:$L$1460,logQir!$L$4:$L$1460)</f>
        <v>4.2366751827195848E-3</v>
      </c>
      <c r="F30" s="2">
        <f t="shared" si="0"/>
        <v>5.1857637589829038E-2</v>
      </c>
    </row>
    <row r="31" spans="1:9" x14ac:dyDescent="0.55000000000000004">
      <c r="A31" s="3">
        <v>29</v>
      </c>
      <c r="B31" t="s">
        <v>34</v>
      </c>
      <c r="C31" s="2" cm="1">
        <f t="array" ref="C31">SUMPRODUCT((RTFPir!$I$4:$I$1460=29)*1,SVir!$L$4:$L$1460,RTFPir!$L$4:$L$1460)</f>
        <v>1.7362499969071785E-2</v>
      </c>
      <c r="D31" s="2" cm="1">
        <f t="array" ref="D31">SUMPRODUCT((logKir!$I$4:$I$1460=29)*1,SVir!$L$4:$L$1460,SKir!$L$4:$L$1460,IFERROR(logKir!$L$4:$L$1460-logHir!$L$4:$L$1460,""))</f>
        <v>1.1783140356406797E-2</v>
      </c>
      <c r="E31" s="2" cm="1">
        <f t="array" ref="E31">SUMPRODUCT((logQir!$I$4:$I$1460=29)*1,SVir!$L$4:$L$1460,SLir!$L$4:$L$1460,logQir!$L$4:$L$1460)</f>
        <v>1.9071183716287351E-2</v>
      </c>
      <c r="F31" s="2">
        <f t="shared" si="0"/>
        <v>4.8216824041765929E-2</v>
      </c>
    </row>
    <row r="32" spans="1:9" x14ac:dyDescent="0.55000000000000004">
      <c r="A32" s="3">
        <v>37</v>
      </c>
      <c r="B32" t="s">
        <v>42</v>
      </c>
      <c r="C32" s="2" cm="1">
        <f t="array" ref="C32">SUMPRODUCT((RTFPir!$I$4:$I$1460=37)*1,SVir!$L$4:$L$1460,RTFPir!$L$4:$L$1460)</f>
        <v>-5.6576601960084943E-3</v>
      </c>
      <c r="D32" s="2" cm="1">
        <f t="array" ref="D32">SUMPRODUCT((logKir!$I$4:$I$1460=37)*1,SVir!$L$4:$L$1460,SKir!$L$4:$L$1460,IFERROR(logKir!$L$4:$L$1460-logHir!$L$4:$L$1460,""))</f>
        <v>8.4717831199292229E-3</v>
      </c>
      <c r="E32" s="2" cm="1">
        <f t="array" ref="E32">SUMPRODUCT((logQir!$I$4:$I$1460=37)*1,SVir!$L$4:$L$1460,SLir!$L$4:$L$1460,logQir!$L$4:$L$1460)</f>
        <v>4.3569333067898598E-2</v>
      </c>
      <c r="F32" s="2">
        <f t="shared" si="0"/>
        <v>4.6383455991819325E-2</v>
      </c>
      <c r="I32" s="1"/>
    </row>
    <row r="33" spans="1:6" x14ac:dyDescent="0.55000000000000004">
      <c r="A33" s="3">
        <v>20</v>
      </c>
      <c r="B33" t="s">
        <v>25</v>
      </c>
      <c r="C33" s="2" cm="1">
        <f t="array" ref="C33">SUMPRODUCT((RTFPir!$I$4:$I$1460=20)*1,SVir!$L$4:$L$1460,RTFPir!$L$4:$L$1460)</f>
        <v>1.9418531007739364E-2</v>
      </c>
      <c r="D33" s="2" cm="1">
        <f t="array" ref="D33">SUMPRODUCT((logKir!$I$4:$I$1460=20)*1,SVir!$L$4:$L$1460,SKir!$L$4:$L$1460,IFERROR(logKir!$L$4:$L$1460-logHir!$L$4:$L$1460,""))</f>
        <v>-1.7400534370880287E-2</v>
      </c>
      <c r="E33" s="2" cm="1">
        <f t="array" ref="E33">SUMPRODUCT((logQir!$I$4:$I$1460=20)*1,SVir!$L$4:$L$1460,SLir!$L$4:$L$1460,logQir!$L$4:$L$1460)</f>
        <v>4.1272300403895193E-2</v>
      </c>
      <c r="F33" s="2">
        <f t="shared" si="0"/>
        <v>4.3290297040754266E-2</v>
      </c>
    </row>
    <row r="34" spans="1:6" x14ac:dyDescent="0.55000000000000004">
      <c r="A34" s="3">
        <v>17</v>
      </c>
      <c r="B34" t="s">
        <v>22</v>
      </c>
      <c r="C34" s="2" cm="1">
        <f t="array" ref="C34">SUMPRODUCT((RTFPir!$I$4:$I$1460=17)*1,SVir!$L$4:$L$1460,RTFPir!$L$4:$L$1460)</f>
        <v>-5.7057737547509937E-2</v>
      </c>
      <c r="D34" s="2" cm="1">
        <f t="array" ref="D34">SUMPRODUCT((logKir!$I$4:$I$1460=17)*1,SVir!$L$4:$L$1460,SKir!$L$4:$L$1460,IFERROR(logKir!$L$4:$L$1460-logHir!$L$4:$L$1460,""))</f>
        <v>2.1217819342032537E-2</v>
      </c>
      <c r="E34" s="2" cm="1">
        <f t="array" ref="E34">SUMPRODUCT((logQir!$I$4:$I$1460=17)*1,SVir!$L$4:$L$1460,SLir!$L$4:$L$1460,logQir!$L$4:$L$1460)</f>
        <v>5.1122110554032568E-2</v>
      </c>
      <c r="F34" s="2">
        <f t="shared" si="0"/>
        <v>1.5282192348555171E-2</v>
      </c>
    </row>
    <row r="35" spans="1:6" x14ac:dyDescent="0.55000000000000004">
      <c r="A35" s="3">
        <v>16</v>
      </c>
      <c r="B35" t="s">
        <v>21</v>
      </c>
      <c r="C35" s="2" cm="1">
        <f t="array" ref="C35">SUMPRODUCT((RTFPir!$I$4:$I$1460=16)*1,SVir!$L$4:$L$1460,RTFPir!$L$4:$L$1460)</f>
        <v>-4.6084954274138265E-2</v>
      </c>
      <c r="D35" s="2" cm="1">
        <f t="array" ref="D35">SUMPRODUCT((logKir!$I$4:$I$1460=16)*1,SVir!$L$4:$L$1460,SKir!$L$4:$L$1460,IFERROR(logKir!$L$4:$L$1460-logHir!$L$4:$L$1460,""))</f>
        <v>8.4910420766490871E-3</v>
      </c>
      <c r="E35" s="2" cm="1">
        <f t="array" ref="E35">SUMPRODUCT((logQir!$I$4:$I$1460=16)*1,SVir!$L$4:$L$1460,SLir!$L$4:$L$1460,logQir!$L$4:$L$1460)</f>
        <v>4.7910466947723336E-2</v>
      </c>
      <c r="F35" s="2">
        <f t="shared" si="0"/>
        <v>1.0316554750234158E-2</v>
      </c>
    </row>
    <row r="36" spans="1:6" x14ac:dyDescent="0.55000000000000004">
      <c r="A36" s="3">
        <v>39</v>
      </c>
      <c r="B36" t="s">
        <v>44</v>
      </c>
      <c r="C36" s="2" cm="1">
        <f t="array" ref="C36">SUMPRODUCT((RTFPir!$I$4:$I$1460=39)*1,SVir!$L$4:$L$1460,RTFPir!$L$4:$L$1460)</f>
        <v>-2.8901681425846905E-2</v>
      </c>
      <c r="D36" s="2" cm="1">
        <f t="array" ref="D36">SUMPRODUCT((logKir!$I$4:$I$1460=39)*1,SVir!$L$4:$L$1460,SKir!$L$4:$L$1460,IFERROR(logKir!$L$4:$L$1460-logHir!$L$4:$L$1460,""))</f>
        <v>-1.4924515471809858E-2</v>
      </c>
      <c r="E36" s="2" cm="1">
        <f t="array" ref="E36">SUMPRODUCT((logQir!$I$4:$I$1460=39)*1,SVir!$L$4:$L$1460,SLir!$L$4:$L$1460,logQir!$L$4:$L$1460)</f>
        <v>5.3608134842774206E-2</v>
      </c>
      <c r="F36" s="2">
        <f t="shared" si="0"/>
        <v>9.7819379451174401E-3</v>
      </c>
    </row>
    <row r="37" spans="1:6" x14ac:dyDescent="0.55000000000000004">
      <c r="A37" s="3">
        <v>46</v>
      </c>
      <c r="B37" t="s">
        <v>51</v>
      </c>
      <c r="C37" s="2" cm="1">
        <f t="array" ref="C37">SUMPRODUCT((RTFPir!$I$4:$I$1460=46)*1,SVir!$L$4:$L$1460,RTFPir!$L$4:$L$1460)</f>
        <v>1.0718354678746595E-2</v>
      </c>
      <c r="D37" s="2" cm="1">
        <f t="array" ref="D37">SUMPRODUCT((logKir!$I$4:$I$1460=46)*1,SVir!$L$4:$L$1460,SKir!$L$4:$L$1460,IFERROR(logKir!$L$4:$L$1460-logHir!$L$4:$L$1460,""))</f>
        <v>-1.9380155311655066E-2</v>
      </c>
      <c r="E37" s="2" cm="1">
        <f t="array" ref="E37">SUMPRODUCT((logQir!$I$4:$I$1460=46)*1,SVir!$L$4:$L$1460,SLir!$L$4:$L$1460,logQir!$L$4:$L$1460)</f>
        <v>1.790149440150627E-2</v>
      </c>
      <c r="F37" s="2">
        <f t="shared" si="0"/>
        <v>9.2396937685977985E-3</v>
      </c>
    </row>
    <row r="38" spans="1:6" x14ac:dyDescent="0.55000000000000004">
      <c r="A38" s="3">
        <v>38</v>
      </c>
      <c r="B38" t="s">
        <v>43</v>
      </c>
      <c r="C38" s="2" cm="1">
        <f t="array" ref="C38">SUMPRODUCT((RTFPir!$I$4:$I$1460=38)*1,SVir!$L$4:$L$1460,RTFPir!$L$4:$L$1460)</f>
        <v>-7.141441290226444E-2</v>
      </c>
      <c r="D38" s="2" cm="1">
        <f t="array" ref="D38">SUMPRODUCT((logKir!$I$4:$I$1460=38)*1,SVir!$L$4:$L$1460,SKir!$L$4:$L$1460,IFERROR(logKir!$L$4:$L$1460-logHir!$L$4:$L$1460,""))</f>
        <v>2.3866429483570033E-2</v>
      </c>
      <c r="E38" s="2" cm="1">
        <f t="array" ref="E38">SUMPRODUCT((logQir!$I$4:$I$1460=38)*1,SVir!$L$4:$L$1460,SLir!$L$4:$L$1460,logQir!$L$4:$L$1460)</f>
        <v>5.1698891426496127E-2</v>
      </c>
      <c r="F38" s="2">
        <f t="shared" si="0"/>
        <v>4.1509080078017194E-3</v>
      </c>
    </row>
    <row r="39" spans="1:6" x14ac:dyDescent="0.55000000000000004">
      <c r="A39" s="3">
        <v>32</v>
      </c>
      <c r="B39" t="s">
        <v>37</v>
      </c>
      <c r="C39" s="2" cm="1">
        <f t="array" ref="C39">SUMPRODUCT((RTFPir!$I$4:$I$1460=32)*1,SVir!$L$4:$L$1460,RTFPir!$L$4:$L$1460)</f>
        <v>-8.2397886361607067E-2</v>
      </c>
      <c r="D39" s="2" cm="1">
        <f t="array" ref="D39">SUMPRODUCT((logKir!$I$4:$I$1460=32)*1,SVir!$L$4:$L$1460,SKir!$L$4:$L$1460,IFERROR(logKir!$L$4:$L$1460-logHir!$L$4:$L$1460,""))</f>
        <v>3.0023632892467622E-2</v>
      </c>
      <c r="E39" s="2" cm="1">
        <f t="array" ref="E39">SUMPRODUCT((logQir!$I$4:$I$1460=32)*1,SVir!$L$4:$L$1460,SLir!$L$4:$L$1460,logQir!$L$4:$L$1460)</f>
        <v>3.9630284695424768E-2</v>
      </c>
      <c r="F39" s="2">
        <f t="shared" si="0"/>
        <v>-1.2743968773714677E-2</v>
      </c>
    </row>
    <row r="40" spans="1:6" x14ac:dyDescent="0.55000000000000004">
      <c r="A40" s="3">
        <v>21</v>
      </c>
      <c r="B40" t="s">
        <v>26</v>
      </c>
      <c r="C40" s="2" cm="1">
        <f t="array" ref="C40">SUMPRODUCT((RTFPir!$I$4:$I$1460=21)*1,SVir!$L$4:$L$1460,RTFPir!$L$4:$L$1460)</f>
        <v>-2.7485878027919768E-3</v>
      </c>
      <c r="D40" s="2" cm="1">
        <f t="array" ref="D40">SUMPRODUCT((logKir!$I$4:$I$1460=21)*1,SVir!$L$4:$L$1460,SKir!$L$4:$L$1460,IFERROR(logKir!$L$4:$L$1460-logHir!$L$4:$L$1460,""))</f>
        <v>-2.4718690616279387E-2</v>
      </c>
      <c r="E40" s="2" cm="1">
        <f t="array" ref="E40">SUMPRODUCT((logQir!$I$4:$I$1460=21)*1,SVir!$L$4:$L$1460,SLir!$L$4:$L$1460,logQir!$L$4:$L$1460)</f>
        <v>6.8313495450069038E-3</v>
      </c>
      <c r="F40" s="2">
        <f t="shared" si="0"/>
        <v>-2.0635928874064458E-2</v>
      </c>
    </row>
    <row r="41" spans="1:6" x14ac:dyDescent="0.55000000000000004">
      <c r="A41" s="3">
        <v>15</v>
      </c>
      <c r="B41" t="s">
        <v>20</v>
      </c>
      <c r="C41" s="2" cm="1">
        <f t="array" ref="C41">SUMPRODUCT((RTFPir!$I$4:$I$1460=15)*1,SVir!$L$4:$L$1460,RTFPir!$L$4:$L$1460)</f>
        <v>-0.10043129043694506</v>
      </c>
      <c r="D41" s="2" cm="1">
        <f t="array" ref="D41">SUMPRODUCT((logKir!$I$4:$I$1460=15)*1,SVir!$L$4:$L$1460,SKir!$L$4:$L$1460,IFERROR(logKir!$L$4:$L$1460-logHir!$L$4:$L$1460,""))</f>
        <v>3.9690807363740949E-2</v>
      </c>
      <c r="E41" s="2" cm="1">
        <f t="array" ref="E41">SUMPRODUCT((logQir!$I$4:$I$1460=15)*1,SVir!$L$4:$L$1460,SLir!$L$4:$L$1460,logQir!$L$4:$L$1460)</f>
        <v>2.8845387182903311E-2</v>
      </c>
      <c r="F41" s="2">
        <f t="shared" si="0"/>
        <v>-3.1895095890300797E-2</v>
      </c>
    </row>
    <row r="42" spans="1:6" x14ac:dyDescent="0.55000000000000004">
      <c r="A42" s="3">
        <v>3</v>
      </c>
      <c r="B42" t="s">
        <v>8</v>
      </c>
      <c r="C42" s="2" cm="1">
        <f t="array" ref="C42">SUMPRODUCT((RTFPir!$I$4:$I$1460=3)*1,SVir!$L$4:$L$1460,RTFPir!$L$4:$L$1460)</f>
        <v>-5.1407735704188259E-2</v>
      </c>
      <c r="D42" s="2" cm="1">
        <f t="array" ref="D42">SUMPRODUCT((logKir!$I$4:$I$1460=3)*1,SVir!$L$4:$L$1460,SKir!$L$4:$L$1460,IFERROR(logKir!$L$4:$L$1460-logHir!$L$4:$L$1460,""))</f>
        <v>-3.1368376753177669E-2</v>
      </c>
      <c r="E42" s="2" cm="1">
        <f t="array" ref="E42">SUMPRODUCT((logQir!$I$4:$I$1460=3)*1,SVir!$L$4:$L$1460,SLir!$L$4:$L$1460,logQir!$L$4:$L$1460)</f>
        <v>4.3443472620844595E-2</v>
      </c>
      <c r="F42" s="2">
        <f t="shared" si="0"/>
        <v>-3.9332639836521341E-2</v>
      </c>
    </row>
    <row r="43" spans="1:6" x14ac:dyDescent="0.55000000000000004">
      <c r="A43" s="3">
        <v>5</v>
      </c>
      <c r="B43" t="s">
        <v>10</v>
      </c>
      <c r="C43" s="2" cm="1">
        <f t="array" ref="C43">SUMPRODUCT((RTFPir!$I$4:$I$1460=5)*1,SVir!$L$4:$L$1460,RTFPir!$L$4:$L$1460)</f>
        <v>-5.9229558998240804E-2</v>
      </c>
      <c r="D43" s="2" cm="1">
        <f t="array" ref="D43">SUMPRODUCT((logKir!$I$4:$I$1460=5)*1,SVir!$L$4:$L$1460,SKir!$L$4:$L$1460,IFERROR(logKir!$L$4:$L$1460-logHir!$L$4:$L$1460,""))</f>
        <v>-1.593523513178291E-2</v>
      </c>
      <c r="E43" s="2" cm="1">
        <f t="array" ref="E43">SUMPRODUCT((logQir!$I$4:$I$1460=5)*1,SVir!$L$4:$L$1460,SLir!$L$4:$L$1460,logQir!$L$4:$L$1460)</f>
        <v>2.9046974657759819E-2</v>
      </c>
      <c r="F43" s="2">
        <f t="shared" si="0"/>
        <v>-4.6117819472263899E-2</v>
      </c>
    </row>
    <row r="44" spans="1:6" x14ac:dyDescent="0.55000000000000004">
      <c r="A44" s="3">
        <v>42</v>
      </c>
      <c r="B44" t="s">
        <v>47</v>
      </c>
      <c r="C44" s="2" cm="1">
        <f t="array" ref="C44">SUMPRODUCT((RTFPir!$I$4:$I$1460=42)*1,SVir!$L$4:$L$1460,RTFPir!$L$4:$L$1460)</f>
        <v>-8.5799443725808347E-2</v>
      </c>
      <c r="D44" s="2" cm="1">
        <f t="array" ref="D44">SUMPRODUCT((logKir!$I$4:$I$1460=42)*1,SVir!$L$4:$L$1460,SKir!$L$4:$L$1460,IFERROR(logKir!$L$4:$L$1460-logHir!$L$4:$L$1460,""))</f>
        <v>9.1726439294681546E-3</v>
      </c>
      <c r="E44" s="2" cm="1">
        <f t="array" ref="E44">SUMPRODUCT((logQir!$I$4:$I$1460=42)*1,SVir!$L$4:$L$1460,SLir!$L$4:$L$1460,logQir!$L$4:$L$1460)</f>
        <v>2.6806279915139262E-2</v>
      </c>
      <c r="F44" s="2">
        <f t="shared" si="0"/>
        <v>-4.9820519881200939E-2</v>
      </c>
    </row>
    <row r="45" spans="1:6" x14ac:dyDescent="0.55000000000000004">
      <c r="A45" s="3">
        <v>47</v>
      </c>
      <c r="B45" t="s">
        <v>52</v>
      </c>
      <c r="C45" s="2" cm="1">
        <f t="array" ref="C45">SUMPRODUCT((RTFPir!$I$4:$I$1460=47)*1,SVir!$L$4:$L$1460,RTFPir!$L$4:$L$1460)</f>
        <v>-0.11753951832454666</v>
      </c>
      <c r="D45" s="2" cm="1">
        <f t="array" ref="D45">SUMPRODUCT((logKir!$I$4:$I$1460=47)*1,SVir!$L$4:$L$1460,SKir!$L$4:$L$1460,IFERROR(logKir!$L$4:$L$1460-logHir!$L$4:$L$1460,""))</f>
        <v>3.9835722747771835E-2</v>
      </c>
      <c r="E45" s="2" cm="1">
        <f t="array" ref="E45">SUMPRODUCT((logQir!$I$4:$I$1460=47)*1,SVir!$L$4:$L$1460,SLir!$L$4:$L$1460,logQir!$L$4:$L$1460)</f>
        <v>2.1524521953447749E-2</v>
      </c>
      <c r="F45" s="2">
        <f t="shared" si="0"/>
        <v>-5.6179273623327079E-2</v>
      </c>
    </row>
    <row r="46" spans="1:6" x14ac:dyDescent="0.55000000000000004">
      <c r="A46" s="3">
        <v>41</v>
      </c>
      <c r="B46" t="s">
        <v>46</v>
      </c>
      <c r="C46" s="2" cm="1">
        <f t="array" ref="C46">SUMPRODUCT((RTFPir!$I$4:$I$1460=41)*1,SVir!$L$4:$L$1460,RTFPir!$L$4:$L$1460)</f>
        <v>-8.2624590907669368E-2</v>
      </c>
      <c r="D46" s="2" cm="1">
        <f t="array" ref="D46">SUMPRODUCT((logKir!$I$4:$I$1460=41)*1,SVir!$L$4:$L$1460,SKir!$L$4:$L$1460,IFERROR(logKir!$L$4:$L$1460-logHir!$L$4:$L$1460,""))</f>
        <v>-1.9793816617933873E-2</v>
      </c>
      <c r="E46" s="2" cm="1">
        <f t="array" ref="E46">SUMPRODUCT((logQir!$I$4:$I$1460=41)*1,SVir!$L$4:$L$1460,SLir!$L$4:$L$1460,logQir!$L$4:$L$1460)</f>
        <v>3.0625881505579555E-2</v>
      </c>
      <c r="F46" s="2">
        <f t="shared" si="0"/>
        <v>-7.1792526020023686E-2</v>
      </c>
    </row>
    <row r="47" spans="1:6" x14ac:dyDescent="0.55000000000000004">
      <c r="A47" s="3">
        <v>45</v>
      </c>
      <c r="B47" t="s">
        <v>50</v>
      </c>
      <c r="C47" s="2" cm="1">
        <f t="array" ref="C47">SUMPRODUCT((RTFPir!$I$4:$I$1460=45)*1,SVir!$L$4:$L$1460,RTFPir!$L$4:$L$1460)</f>
        <v>-0.10750281196581818</v>
      </c>
      <c r="D47" s="2" cm="1">
        <f t="array" ref="D47">SUMPRODUCT((logKir!$I$4:$I$1460=45)*1,SVir!$L$4:$L$1460,SKir!$L$4:$L$1460,IFERROR(logKir!$L$4:$L$1460-logHir!$L$4:$L$1460,""))</f>
        <v>-9.9107932492824135E-3</v>
      </c>
      <c r="E47" s="2" cm="1">
        <f t="array" ref="E47">SUMPRODUCT((logQir!$I$4:$I$1460=45)*1,SVir!$L$4:$L$1460,SLir!$L$4:$L$1460,logQir!$L$4:$L$1460)</f>
        <v>3.7607211350736934E-2</v>
      </c>
      <c r="F47" s="2">
        <f t="shared" si="0"/>
        <v>-7.9806393864363667E-2</v>
      </c>
    </row>
    <row r="48" spans="1:6" x14ac:dyDescent="0.55000000000000004">
      <c r="A48" s="3">
        <v>43</v>
      </c>
      <c r="B48" t="s">
        <v>48</v>
      </c>
      <c r="C48" s="2" cm="1">
        <f t="array" ref="C48">SUMPRODUCT((RTFPir!$I$4:$I$1460=43)*1,SVir!$L$4:$L$1460,RTFPir!$L$4:$L$1460)</f>
        <v>-9.5823906836526682E-2</v>
      </c>
      <c r="D48" s="2" cm="1">
        <f t="array" ref="D48">SUMPRODUCT((logKir!$I$4:$I$1460=43)*1,SVir!$L$4:$L$1460,SKir!$L$4:$L$1460,IFERROR(logKir!$L$4:$L$1460-logHir!$L$4:$L$1460,""))</f>
        <v>-1.8897911385632061E-2</v>
      </c>
      <c r="E48" s="2" cm="1">
        <f t="array" ref="E48">SUMPRODUCT((logQir!$I$4:$I$1460=43)*1,SVir!$L$4:$L$1460,SLir!$L$4:$L$1460,logQir!$L$4:$L$1460)</f>
        <v>1.9845483449734351E-2</v>
      </c>
      <c r="F48" s="2">
        <f t="shared" si="0"/>
        <v>-9.4876334772424381E-2</v>
      </c>
    </row>
    <row r="49" spans="1:6" x14ac:dyDescent="0.55000000000000004">
      <c r="A49" s="3">
        <v>6</v>
      </c>
      <c r="B49" t="s">
        <v>11</v>
      </c>
      <c r="C49" s="2" cm="1">
        <f t="array" ref="C49">SUMPRODUCT((RTFPir!$I$4:$I$1460=6)*1,SVir!$L$4:$L$1460,RTFPir!$L$4:$L$1460)</f>
        <v>-7.8588835745149591E-2</v>
      </c>
      <c r="D49" s="2" cm="1">
        <f t="array" ref="D49">SUMPRODUCT((logKir!$I$4:$I$1460=6)*1,SVir!$L$4:$L$1460,SKir!$L$4:$L$1460,IFERROR(logKir!$L$4:$L$1460-logHir!$L$4:$L$1460,""))</f>
        <v>-3.9339006909498271E-2</v>
      </c>
      <c r="E49" s="2" cm="1">
        <f t="array" ref="E49">SUMPRODUCT((logQir!$I$4:$I$1460=6)*1,SVir!$L$4:$L$1460,SLir!$L$4:$L$1460,logQir!$L$4:$L$1460)</f>
        <v>1.9421551967429035E-2</v>
      </c>
      <c r="F49" s="2">
        <f t="shared" si="0"/>
        <v>-9.8506290687218834E-2</v>
      </c>
    </row>
    <row r="50" spans="1:6" x14ac:dyDescent="0.55000000000000004">
      <c r="A50" s="3">
        <v>31</v>
      </c>
      <c r="B50" t="s">
        <v>36</v>
      </c>
      <c r="C50" s="2" cm="1">
        <f t="array" ref="C50">SUMPRODUCT((RTFPir!$I$4:$I$1460=31)*1,SVir!$L$4:$L$1460,RTFPir!$L$4:$L$1460)</f>
        <v>-0.18954651607135148</v>
      </c>
      <c r="D50" s="2" cm="1">
        <f t="array" ref="D50">SUMPRODUCT((logKir!$I$4:$I$1460=31)*1,SVir!$L$4:$L$1460,SKir!$L$4:$L$1460,IFERROR(logKir!$L$4:$L$1460-logHir!$L$4:$L$1460,""))</f>
        <v>-3.6119016232408818E-2</v>
      </c>
      <c r="E50" s="2" cm="1">
        <f t="array" ref="E50">SUMPRODUCT((logQir!$I$4:$I$1460=31)*1,SVir!$L$4:$L$1460,SLir!$L$4:$L$1460,logQir!$L$4:$L$1460)</f>
        <v>5.53851844648868E-2</v>
      </c>
      <c r="F50" s="2">
        <f t="shared" si="0"/>
        <v>-0.1702803478388735</v>
      </c>
    </row>
  </sheetData>
  <sortState xmlns:xlrd2="http://schemas.microsoft.com/office/spreadsheetml/2017/richdata2" ref="A4:F50">
    <sortCondition descending="1" ref="F4:F50"/>
  </sortState>
  <phoneticPr fontId="2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AD34F-2571-D746-9849-69D62C718DD5}">
  <dimension ref="A1:I50"/>
  <sheetViews>
    <sheetView zoomScaleNormal="100" workbookViewId="0"/>
  </sheetViews>
  <sheetFormatPr defaultColWidth="8.83203125" defaultRowHeight="18" x14ac:dyDescent="0.55000000000000004"/>
  <sheetData>
    <row r="1" spans="1:6" x14ac:dyDescent="0.55000000000000004">
      <c r="A1" t="s">
        <v>111</v>
      </c>
    </row>
    <row r="3" spans="1:6" x14ac:dyDescent="0.55000000000000004">
      <c r="B3" t="s">
        <v>3</v>
      </c>
      <c r="C3" t="s">
        <v>2</v>
      </c>
      <c r="D3" t="s">
        <v>100</v>
      </c>
      <c r="E3" t="s">
        <v>4</v>
      </c>
      <c r="F3" t="s">
        <v>5</v>
      </c>
    </row>
    <row r="4" spans="1:6" x14ac:dyDescent="0.55000000000000004">
      <c r="A4" s="3">
        <v>13</v>
      </c>
      <c r="B4" t="s">
        <v>18</v>
      </c>
      <c r="C4" s="2" cm="1">
        <f t="array" ref="C4">SUMPRODUCT((RTFPir!$I$4:$I$1460=13)*1,SVir!$M$4:$M$1460,RTFPir!$M$4:$M$1460)</f>
        <v>0.32157338699733412</v>
      </c>
      <c r="D4" s="2" cm="1">
        <f t="array" ref="D4">SUMPRODUCT((logKir!$I$4:$I$1460=13)*1,SVir!$M$4:$M$1460,SKir!$M$4:$M$1460,IFERROR(logKir!$M$4:$M$1460-logHir!$M$4:$M$1460,""))</f>
        <v>1.7589955340502172E-2</v>
      </c>
      <c r="E4" s="2" cm="1">
        <f t="array" ref="E4">SUMPRODUCT((logQir!$I$4:$I$1460=13)*1,SVir!$M$4:$M$1460,SLir!$M$4:$M$1460,logQir!$M$4:$M$1460)</f>
        <v>0.13794899915395348</v>
      </c>
      <c r="F4" s="2">
        <f t="shared" ref="F4:F50" si="0">SUM(C4:E4)</f>
        <v>0.47711234149178977</v>
      </c>
    </row>
    <row r="5" spans="1:6" x14ac:dyDescent="0.55000000000000004">
      <c r="A5" s="3">
        <v>25</v>
      </c>
      <c r="B5" t="s">
        <v>30</v>
      </c>
      <c r="C5" s="2" cm="1">
        <f t="array" ref="C5">SUMPRODUCT((RTFPir!$I$4:$I$1460=25)*1,SVir!$M$4:$M$1460,RTFPir!$M$4:$M$1460)</f>
        <v>0.21150962488882816</v>
      </c>
      <c r="D5" s="2" cm="1">
        <f t="array" ref="D5">SUMPRODUCT((logKir!$I$4:$I$1460=25)*1,SVir!$M$4:$M$1460,SKir!$M$4:$M$1460,IFERROR(logKir!$M$4:$M$1460-logHir!$M$4:$M$1460,""))</f>
        <v>8.0450541195581871E-2</v>
      </c>
      <c r="E5" s="2" cm="1">
        <f t="array" ref="E5">SUMPRODUCT((logQir!$I$4:$I$1460=25)*1,SVir!$M$4:$M$1460,SLir!$M$4:$M$1460,logQir!$M$4:$M$1460)</f>
        <v>4.8933371778281096E-2</v>
      </c>
      <c r="F5" s="2">
        <f t="shared" si="0"/>
        <v>0.34089353786269111</v>
      </c>
    </row>
    <row r="6" spans="1:6" x14ac:dyDescent="0.55000000000000004">
      <c r="A6" s="3">
        <v>9</v>
      </c>
      <c r="B6" t="s">
        <v>14</v>
      </c>
      <c r="C6" s="2" cm="1">
        <f t="array" ref="C6">SUMPRODUCT((RTFPir!$I$4:$I$1460=9)*1,SVir!$M$4:$M$1460,RTFPir!$M$4:$M$1460)</f>
        <v>0.19567754341794799</v>
      </c>
      <c r="D6" s="2" cm="1">
        <f t="array" ref="D6">SUMPRODUCT((logKir!$I$4:$I$1460=9)*1,SVir!$M$4:$M$1460,SKir!$M$4:$M$1460,IFERROR(logKir!$M$4:$M$1460-logHir!$M$4:$M$1460,""))</f>
        <v>6.6811003851857231E-2</v>
      </c>
      <c r="E6" s="2" cm="1">
        <f t="array" ref="E6">SUMPRODUCT((logQir!$I$4:$I$1460=9)*1,SVir!$M$4:$M$1460,SLir!$M$4:$M$1460,logQir!$M$4:$M$1460)</f>
        <v>4.3022581560112579E-2</v>
      </c>
      <c r="F6" s="2">
        <f t="shared" si="0"/>
        <v>0.30551112882991777</v>
      </c>
    </row>
    <row r="7" spans="1:6" x14ac:dyDescent="0.55000000000000004">
      <c r="A7" s="3">
        <v>8</v>
      </c>
      <c r="B7" t="s">
        <v>13</v>
      </c>
      <c r="C7" s="2" cm="1">
        <f t="array" ref="C7">SUMPRODUCT((RTFPir!$I$4:$I$1460=8)*1,SVir!$M$4:$M$1460,RTFPir!$M$4:$M$1460)</f>
        <v>0.14444574339755489</v>
      </c>
      <c r="D7" s="2" cm="1">
        <f t="array" ref="D7">SUMPRODUCT((logKir!$I$4:$I$1460=8)*1,SVir!$M$4:$M$1460,SKir!$M$4:$M$1460,IFERROR(logKir!$M$4:$M$1460-logHir!$M$4:$M$1460,""))</f>
        <v>7.1722792060979201E-2</v>
      </c>
      <c r="E7" s="2" cm="1">
        <f t="array" ref="E7">SUMPRODUCT((logQir!$I$4:$I$1460=8)*1,SVir!$M$4:$M$1460,SLir!$M$4:$M$1460,logQir!$M$4:$M$1460)</f>
        <v>4.422283026297838E-2</v>
      </c>
      <c r="F7" s="2">
        <f t="shared" si="0"/>
        <v>0.26039136572151245</v>
      </c>
    </row>
    <row r="8" spans="1:6" x14ac:dyDescent="0.55000000000000004">
      <c r="A8" s="3">
        <v>23</v>
      </c>
      <c r="B8" t="s">
        <v>28</v>
      </c>
      <c r="C8" s="2" cm="1">
        <f t="array" ref="C8">SUMPRODUCT((RTFPir!$I$4:$I$1460=23)*1,SVir!$M$4:$M$1460,RTFPir!$M$4:$M$1460)</f>
        <v>0.10961708265173843</v>
      </c>
      <c r="D8" s="2" cm="1">
        <f t="array" ref="D8">SUMPRODUCT((logKir!$I$4:$I$1460=23)*1,SVir!$M$4:$M$1460,SKir!$M$4:$M$1460,IFERROR(logKir!$M$4:$M$1460-logHir!$M$4:$M$1460,""))</f>
        <v>5.4229436235540031E-2</v>
      </c>
      <c r="E8" s="2" cm="1">
        <f t="array" ref="E8">SUMPRODUCT((logQir!$I$4:$I$1460=23)*1,SVir!$M$4:$M$1460,SLir!$M$4:$M$1460,logQir!$M$4:$M$1460)</f>
        <v>7.3091164743511058E-2</v>
      </c>
      <c r="F8" s="2">
        <f t="shared" si="0"/>
        <v>0.23693768363078954</v>
      </c>
    </row>
    <row r="9" spans="1:6" x14ac:dyDescent="0.55000000000000004">
      <c r="A9" s="3">
        <v>26</v>
      </c>
      <c r="B9" t="s">
        <v>31</v>
      </c>
      <c r="C9" s="2" cm="1">
        <f t="array" ref="C9">SUMPRODUCT((RTFPir!$I$4:$I$1460=26)*1,SVir!$M$4:$M$1460,RTFPir!$M$4:$M$1460)</f>
        <v>0.13595867244242596</v>
      </c>
      <c r="D9" s="2" cm="1">
        <f t="array" ref="D9">SUMPRODUCT((logKir!$I$4:$I$1460=26)*1,SVir!$M$4:$M$1460,SKir!$M$4:$M$1460,IFERROR(logKir!$M$4:$M$1460-logHir!$M$4:$M$1460,""))</f>
        <v>5.3825539733468458E-2</v>
      </c>
      <c r="E9" s="2" cm="1">
        <f t="array" ref="E9">SUMPRODUCT((logQir!$I$4:$I$1460=26)*1,SVir!$M$4:$M$1460,SLir!$M$4:$M$1460,logQir!$M$4:$M$1460)</f>
        <v>3.9238991754438853E-2</v>
      </c>
      <c r="F9" s="2">
        <f t="shared" si="0"/>
        <v>0.22902320393033326</v>
      </c>
    </row>
    <row r="10" spans="1:6" x14ac:dyDescent="0.55000000000000004">
      <c r="A10" s="3">
        <v>35</v>
      </c>
      <c r="B10" t="s">
        <v>40</v>
      </c>
      <c r="C10" s="2" cm="1">
        <f t="array" ref="C10">SUMPRODUCT((RTFPir!$I$4:$I$1460=35)*1,SVir!$M$4:$M$1460,RTFPir!$M$4:$M$1460)</f>
        <v>0.10610847901742361</v>
      </c>
      <c r="D10" s="2" cm="1">
        <f t="array" ref="D10">SUMPRODUCT((logKir!$I$4:$I$1460=35)*1,SVir!$M$4:$M$1460,SKir!$M$4:$M$1460,IFERROR(logKir!$M$4:$M$1460-logHir!$M$4:$M$1460,""))</f>
        <v>7.7850581123561524E-2</v>
      </c>
      <c r="E10" s="2" cm="1">
        <f t="array" ref="E10">SUMPRODUCT((logQir!$I$4:$I$1460=35)*1,SVir!$M$4:$M$1460,SLir!$M$4:$M$1460,logQir!$M$4:$M$1460)</f>
        <v>3.2828818206250103E-2</v>
      </c>
      <c r="F10" s="2">
        <f t="shared" si="0"/>
        <v>0.21678787834723523</v>
      </c>
    </row>
    <row r="11" spans="1:6" x14ac:dyDescent="0.55000000000000004">
      <c r="A11" s="3">
        <v>28</v>
      </c>
      <c r="B11" t="s">
        <v>33</v>
      </c>
      <c r="C11" s="2" cm="1">
        <f t="array" ref="C11">SUMPRODUCT((RTFPir!$I$4:$I$1460=28)*1,SVir!$M$4:$M$1460,RTFPir!$M$4:$M$1460)</f>
        <v>0.11887536520944147</v>
      </c>
      <c r="D11" s="2" cm="1">
        <f t="array" ref="D11">SUMPRODUCT((logKir!$I$4:$I$1460=28)*1,SVir!$M$4:$M$1460,SKir!$M$4:$M$1460,IFERROR(logKir!$M$4:$M$1460-logHir!$M$4:$M$1460,""))</f>
        <v>3.6339835466740106E-2</v>
      </c>
      <c r="E11" s="2" cm="1">
        <f t="array" ref="E11">SUMPRODUCT((logQir!$I$4:$I$1460=28)*1,SVir!$M$4:$M$1460,SLir!$M$4:$M$1460,logQir!$M$4:$M$1460)</f>
        <v>4.7467184456407137E-2</v>
      </c>
      <c r="F11" s="2">
        <f t="shared" si="0"/>
        <v>0.20268238513258871</v>
      </c>
    </row>
    <row r="12" spans="1:6" x14ac:dyDescent="0.55000000000000004">
      <c r="A12" s="3">
        <v>14</v>
      </c>
      <c r="B12" t="s">
        <v>19</v>
      </c>
      <c r="C12" s="2" cm="1">
        <f t="array" ref="C12">SUMPRODUCT((RTFPir!$I$4:$I$1460=14)*1,SVir!$M$4:$M$1460,RTFPir!$M$4:$M$1460)</f>
        <v>9.4572744838706396E-2</v>
      </c>
      <c r="D12" s="2" cm="1">
        <f t="array" ref="D12">SUMPRODUCT((logKir!$I$4:$I$1460=14)*1,SVir!$M$4:$M$1460,SKir!$M$4:$M$1460,IFERROR(logKir!$M$4:$M$1460-logHir!$M$4:$M$1460,""))</f>
        <v>3.7703894703167699E-2</v>
      </c>
      <c r="E12" s="2" cm="1">
        <f t="array" ref="E12">SUMPRODUCT((logQir!$I$4:$I$1460=14)*1,SVir!$M$4:$M$1460,SLir!$M$4:$M$1460,logQir!$M$4:$M$1460)</f>
        <v>6.8715060658493712E-2</v>
      </c>
      <c r="F12" s="2">
        <f t="shared" si="0"/>
        <v>0.20099170020036783</v>
      </c>
    </row>
    <row r="13" spans="1:6" x14ac:dyDescent="0.55000000000000004">
      <c r="A13" s="3">
        <v>30</v>
      </c>
      <c r="B13" t="s">
        <v>35</v>
      </c>
      <c r="C13" s="2" cm="1">
        <f t="array" ref="C13">SUMPRODUCT((RTFPir!$I$4:$I$1460=30)*1,SVir!$M$4:$M$1460,RTFPir!$M$4:$M$1460)</f>
        <v>0.11371717129716503</v>
      </c>
      <c r="D13" s="2" cm="1">
        <f t="array" ref="D13">SUMPRODUCT((logKir!$I$4:$I$1460=30)*1,SVir!$M$4:$M$1460,SKir!$M$4:$M$1460,IFERROR(logKir!$M$4:$M$1460-logHir!$M$4:$M$1460,""))</f>
        <v>5.8597636488130191E-2</v>
      </c>
      <c r="E13" s="2" cm="1">
        <f t="array" ref="E13">SUMPRODUCT((logQir!$I$4:$I$1460=30)*1,SVir!$M$4:$M$1460,SLir!$M$4:$M$1460,logQir!$M$4:$M$1460)</f>
        <v>1.1140741044451568E-2</v>
      </c>
      <c r="F13" s="2">
        <f t="shared" si="0"/>
        <v>0.1834555488297468</v>
      </c>
    </row>
    <row r="14" spans="1:6" x14ac:dyDescent="0.55000000000000004">
      <c r="A14" s="3">
        <v>36</v>
      </c>
      <c r="B14" s="1" t="s">
        <v>41</v>
      </c>
      <c r="C14" s="2" cm="1">
        <f t="array" ref="C14">SUMPRODUCT((RTFPir!$I$4:$I$1460=36)*1,SVir!$M$4:$M$1460,RTFPir!$M$4:$M$1460)</f>
        <v>8.8679979685442167E-2</v>
      </c>
      <c r="D14" s="2" cm="1">
        <f t="array" ref="D14">SUMPRODUCT((logKir!$I$4:$I$1460=36)*1,SVir!$M$4:$M$1460,SKir!$M$4:$M$1460,IFERROR(logKir!$M$4:$M$1460-logHir!$M$4:$M$1460,""))</f>
        <v>4.9677564321032444E-2</v>
      </c>
      <c r="E14" s="2" cm="1">
        <f t="array" ref="E14">SUMPRODUCT((logQir!$I$4:$I$1460=36)*1,SVir!$M$4:$M$1460,SLir!$M$4:$M$1460,logQir!$M$4:$M$1460)</f>
        <v>4.4348880820265522E-2</v>
      </c>
      <c r="F14" s="2">
        <f t="shared" si="0"/>
        <v>0.18270642482674013</v>
      </c>
    </row>
    <row r="15" spans="1:6" x14ac:dyDescent="0.55000000000000004">
      <c r="A15" s="3">
        <v>24</v>
      </c>
      <c r="B15" t="s">
        <v>29</v>
      </c>
      <c r="C15" s="2" cm="1">
        <f t="array" ref="C15">SUMPRODUCT((RTFPir!$I$4:$I$1460=24)*1,SVir!$M$4:$M$1460,RTFPir!$M$4:$M$1460)</f>
        <v>7.5295869458269701E-2</v>
      </c>
      <c r="D15" s="2" cm="1">
        <f t="array" ref="D15">SUMPRODUCT((logKir!$I$4:$I$1460=24)*1,SVir!$M$4:$M$1460,SKir!$M$4:$M$1460,IFERROR(logKir!$M$4:$M$1460-logHir!$M$4:$M$1460,""))</f>
        <v>6.270211505260892E-2</v>
      </c>
      <c r="E15" s="2" cm="1">
        <f t="array" ref="E15">SUMPRODUCT((logQir!$I$4:$I$1460=24)*1,SVir!$M$4:$M$1460,SLir!$M$4:$M$1460,logQir!$M$4:$M$1460)</f>
        <v>3.1094742839015286E-2</v>
      </c>
      <c r="F15" s="2">
        <f t="shared" si="0"/>
        <v>0.16909272734989392</v>
      </c>
    </row>
    <row r="16" spans="1:6" x14ac:dyDescent="0.55000000000000004">
      <c r="A16" s="3">
        <v>27</v>
      </c>
      <c r="B16" t="s">
        <v>32</v>
      </c>
      <c r="C16" s="2" cm="1">
        <f t="array" ref="C16">SUMPRODUCT((RTFPir!$I$4:$I$1460=27)*1,SVir!$M$4:$M$1460,RTFPir!$M$4:$M$1460)</f>
        <v>8.0863417330656676E-2</v>
      </c>
      <c r="D16" s="2" cm="1">
        <f t="array" ref="D16">SUMPRODUCT((logKir!$I$4:$I$1460=27)*1,SVir!$M$4:$M$1460,SKir!$M$4:$M$1460,IFERROR(logKir!$M$4:$M$1460-logHir!$M$4:$M$1460,""))</f>
        <v>1.9774613963479681E-3</v>
      </c>
      <c r="E16" s="2" cm="1">
        <f t="array" ref="E16">SUMPRODUCT((logQir!$I$4:$I$1460=27)*1,SVir!$M$4:$M$1460,SLir!$M$4:$M$1460,logQir!$M$4:$M$1460)</f>
        <v>7.0011709498852923E-2</v>
      </c>
      <c r="F16" s="2">
        <f t="shared" si="0"/>
        <v>0.15285258822585757</v>
      </c>
    </row>
    <row r="17" spans="1:9" x14ac:dyDescent="0.55000000000000004">
      <c r="A17" s="3">
        <v>12</v>
      </c>
      <c r="B17" t="s">
        <v>17</v>
      </c>
      <c r="C17" s="2" cm="1">
        <f t="array" ref="C17">SUMPRODUCT((RTFPir!$I$4:$I$1460=12)*1,SVir!$M$4:$M$1460,RTFPir!$M$4:$M$1460)</f>
        <v>7.5060733582695174E-2</v>
      </c>
      <c r="D17" s="2" cm="1">
        <f t="array" ref="D17">SUMPRODUCT((logKir!$I$4:$I$1460=12)*1,SVir!$M$4:$M$1460,SKir!$M$4:$M$1460,IFERROR(logKir!$M$4:$M$1460-logHir!$M$4:$M$1460,""))</f>
        <v>4.0604978240504568E-2</v>
      </c>
      <c r="E17" s="2" cm="1">
        <f t="array" ref="E17">SUMPRODUCT((logQir!$I$4:$I$1460=12)*1,SVir!$M$4:$M$1460,SLir!$M$4:$M$1460,logQir!$M$4:$M$1460)</f>
        <v>2.9239393215826238E-2</v>
      </c>
      <c r="F17" s="2">
        <f t="shared" si="0"/>
        <v>0.14490510503902598</v>
      </c>
    </row>
    <row r="18" spans="1:9" x14ac:dyDescent="0.55000000000000004">
      <c r="A18" s="3">
        <v>44</v>
      </c>
      <c r="B18" t="s">
        <v>49</v>
      </c>
      <c r="C18" s="2" cm="1">
        <f t="array" ref="C18">SUMPRODUCT((RTFPir!$I$4:$I$1460=44)*1,SVir!$M$4:$M$1460,RTFPir!$M$4:$M$1460)</f>
        <v>4.099136476801632E-2</v>
      </c>
      <c r="D18" s="2" cm="1">
        <f t="array" ref="D18">SUMPRODUCT((logKir!$I$4:$I$1460=44)*1,SVir!$M$4:$M$1460,SKir!$M$4:$M$1460,IFERROR(logKir!$M$4:$M$1460-logHir!$M$4:$M$1460,""))</f>
        <v>5.4746888410867202E-2</v>
      </c>
      <c r="E18" s="2" cm="1">
        <f t="array" ref="E18">SUMPRODUCT((logQir!$I$4:$I$1460=44)*1,SVir!$M$4:$M$1460,SLir!$M$4:$M$1460,logQir!$M$4:$M$1460)</f>
        <v>2.9482301746149769E-2</v>
      </c>
      <c r="F18" s="2">
        <f t="shared" si="0"/>
        <v>0.12522055492503328</v>
      </c>
    </row>
    <row r="19" spans="1:9" x14ac:dyDescent="0.55000000000000004">
      <c r="A19" s="3">
        <v>22</v>
      </c>
      <c r="B19" t="s">
        <v>27</v>
      </c>
      <c r="C19" s="2" cm="1">
        <f t="array" ref="C19">SUMPRODUCT((RTFPir!$I$4:$I$1460=22)*1,SVir!$M$4:$M$1460,RTFPir!$M$4:$M$1460)</f>
        <v>3.6217032227489204E-2</v>
      </c>
      <c r="D19" s="2" cm="1">
        <f t="array" ref="D19">SUMPRODUCT((logKir!$I$4:$I$1460=22)*1,SVir!$M$4:$M$1460,SKir!$M$4:$M$1460,IFERROR(logKir!$M$4:$M$1460-logHir!$M$4:$M$1460,""))</f>
        <v>3.8493655676342428E-2</v>
      </c>
      <c r="E19" s="2" cm="1">
        <f t="array" ref="E19">SUMPRODUCT((logQir!$I$4:$I$1460=22)*1,SVir!$M$4:$M$1460,SLir!$M$4:$M$1460,logQir!$M$4:$M$1460)</f>
        <v>3.7861657564559968E-2</v>
      </c>
      <c r="F19" s="2">
        <f t="shared" si="0"/>
        <v>0.11257234546839159</v>
      </c>
    </row>
    <row r="20" spans="1:9" x14ac:dyDescent="0.55000000000000004">
      <c r="A20" s="3">
        <v>19</v>
      </c>
      <c r="B20" t="s">
        <v>24</v>
      </c>
      <c r="C20" s="2" cm="1">
        <f t="array" ref="C20">SUMPRODUCT((RTFPir!$I$4:$I$1460=19)*1,SVir!$M$4:$M$1460,RTFPir!$M$4:$M$1460)</f>
        <v>1.6379389230384372E-2</v>
      </c>
      <c r="D20" s="2" cm="1">
        <f t="array" ref="D20">SUMPRODUCT((logKir!$I$4:$I$1460=19)*1,SVir!$M$4:$M$1460,SKir!$M$4:$M$1460,IFERROR(logKir!$M$4:$M$1460-logHir!$M$4:$M$1460,""))</f>
        <v>5.5717024929640611E-2</v>
      </c>
      <c r="E20" s="2" cm="1">
        <f t="array" ref="E20">SUMPRODUCT((logQir!$I$4:$I$1460=19)*1,SVir!$M$4:$M$1460,SLir!$M$4:$M$1460,logQir!$M$4:$M$1460)</f>
        <v>3.3912438726463844E-2</v>
      </c>
      <c r="F20" s="2">
        <f t="shared" si="0"/>
        <v>0.10600885288648884</v>
      </c>
    </row>
    <row r="21" spans="1:9" x14ac:dyDescent="0.55000000000000004">
      <c r="A21" s="3">
        <v>1</v>
      </c>
      <c r="B21" t="s">
        <v>6</v>
      </c>
      <c r="C21" s="2" cm="1">
        <f t="array" ref="C21">SUMPRODUCT((RTFPir!$I$4:$I$1460=1)*1,SVir!$M$4:$M$1460,RTFPir!$M$4:$M$1460)</f>
        <v>3.2632686056180055E-2</v>
      </c>
      <c r="D21" s="2" cm="1">
        <f t="array" ref="D21">SUMPRODUCT((logKir!$I$4:$I$1460=1)*1,SVir!$M$4:$M$1460,SKir!$M$4:$M$1460,IFERROR(logKir!$M$4:$M$1460-logHir!$M$4:$M$1460,""))</f>
        <v>6.2829269362870482E-3</v>
      </c>
      <c r="E21" s="2" cm="1">
        <f t="array" ref="E21">SUMPRODUCT((logQir!$I$4:$I$1460=1)*1,SVir!$M$4:$M$1460,SLir!$M$4:$M$1460,logQir!$M$4:$M$1460)</f>
        <v>5.5067697163822579E-2</v>
      </c>
      <c r="F21" s="2">
        <f t="shared" si="0"/>
        <v>9.398331015628969E-2</v>
      </c>
    </row>
    <row r="22" spans="1:9" x14ac:dyDescent="0.55000000000000004">
      <c r="A22" s="3">
        <v>10</v>
      </c>
      <c r="B22" t="s">
        <v>15</v>
      </c>
      <c r="C22" s="2" cm="1">
        <f t="array" ref="C22">SUMPRODUCT((RTFPir!$I$4:$I$1460=10)*1,SVir!$M$4:$M$1460,RTFPir!$M$4:$M$1460)</f>
        <v>3.1169004273124454E-2</v>
      </c>
      <c r="D22" s="2" cm="1">
        <f t="array" ref="D22">SUMPRODUCT((logKir!$I$4:$I$1460=10)*1,SVir!$M$4:$M$1460,SKir!$M$4:$M$1460,IFERROR(logKir!$M$4:$M$1460-logHir!$M$4:$M$1460,""))</f>
        <v>2.3469488129962284E-2</v>
      </c>
      <c r="E22" s="2" cm="1">
        <f t="array" ref="E22">SUMPRODUCT((logQir!$I$4:$I$1460=10)*1,SVir!$M$4:$M$1460,SLir!$M$4:$M$1460,logQir!$M$4:$M$1460)</f>
        <v>3.9222703229047771E-2</v>
      </c>
      <c r="F22" s="2">
        <f t="shared" si="0"/>
        <v>9.386119563213452E-2</v>
      </c>
    </row>
    <row r="23" spans="1:9" x14ac:dyDescent="0.55000000000000004">
      <c r="A23" s="3">
        <v>18</v>
      </c>
      <c r="B23" t="s">
        <v>23</v>
      </c>
      <c r="C23" s="2" cm="1">
        <f t="array" ref="C23">SUMPRODUCT((RTFPir!$I$4:$I$1460=18)*1,SVir!$M$4:$M$1460,RTFPir!$M$4:$M$1460)</f>
        <v>-3.5346973838407854E-2</v>
      </c>
      <c r="D23" s="2" cm="1">
        <f t="array" ref="D23">SUMPRODUCT((logKir!$I$4:$I$1460=18)*1,SVir!$M$4:$M$1460,SKir!$M$4:$M$1460,IFERROR(logKir!$M$4:$M$1460-logHir!$M$4:$M$1460,""))</f>
        <v>6.5697751785658454E-2</v>
      </c>
      <c r="E23" s="2" cm="1">
        <f t="array" ref="E23">SUMPRODUCT((logQir!$I$4:$I$1460=18)*1,SVir!$M$4:$M$1460,SLir!$M$4:$M$1460,logQir!$M$4:$M$1460)</f>
        <v>5.3608635105349356E-2</v>
      </c>
      <c r="F23" s="2">
        <f t="shared" si="0"/>
        <v>8.3959413052599963E-2</v>
      </c>
    </row>
    <row r="24" spans="1:9" x14ac:dyDescent="0.55000000000000004">
      <c r="A24" s="3">
        <v>29</v>
      </c>
      <c r="B24" t="s">
        <v>34</v>
      </c>
      <c r="C24" s="2" cm="1">
        <f t="array" ref="C24">SUMPRODUCT((RTFPir!$I$4:$I$1460=29)*1,SVir!$M$4:$M$1460,RTFPir!$M$4:$M$1460)</f>
        <v>3.9466807626716761E-2</v>
      </c>
      <c r="D24" s="2" cm="1">
        <f t="array" ref="D24">SUMPRODUCT((logKir!$I$4:$I$1460=29)*1,SVir!$M$4:$M$1460,SKir!$M$4:$M$1460,IFERROR(logKir!$M$4:$M$1460-logHir!$M$4:$M$1460,""))</f>
        <v>8.2110986334284642E-3</v>
      </c>
      <c r="E24" s="2" cm="1">
        <f t="array" ref="E24">SUMPRODUCT((logQir!$I$4:$I$1460=29)*1,SVir!$M$4:$M$1460,SLir!$M$4:$M$1460,logQir!$M$4:$M$1460)</f>
        <v>1.9302588255202448E-2</v>
      </c>
      <c r="F24" s="2">
        <f t="shared" si="0"/>
        <v>6.6980494515347669E-2</v>
      </c>
    </row>
    <row r="25" spans="1:9" x14ac:dyDescent="0.55000000000000004">
      <c r="A25" s="3">
        <v>7</v>
      </c>
      <c r="B25" t="s">
        <v>12</v>
      </c>
      <c r="C25" s="2" cm="1">
        <f t="array" ref="C25">SUMPRODUCT((RTFPir!$I$4:$I$1460=7)*1,SVir!$M$4:$M$1460,RTFPir!$M$4:$M$1460)</f>
        <v>2.3463688863842414E-2</v>
      </c>
      <c r="D25" s="2" cm="1">
        <f t="array" ref="D25">SUMPRODUCT((logKir!$I$4:$I$1460=7)*1,SVir!$M$4:$M$1460,SKir!$M$4:$M$1460,IFERROR(logKir!$M$4:$M$1460-logHir!$M$4:$M$1460,""))</f>
        <v>8.7154763272894037E-3</v>
      </c>
      <c r="E25" s="2" cm="1">
        <f t="array" ref="E25">SUMPRODUCT((logQir!$I$4:$I$1460=7)*1,SVir!$M$4:$M$1460,SLir!$M$4:$M$1460,logQir!$M$4:$M$1460)</f>
        <v>3.3978007254715281E-2</v>
      </c>
      <c r="F25" s="2">
        <f t="shared" si="0"/>
        <v>6.6157172445847096E-2</v>
      </c>
    </row>
    <row r="26" spans="1:9" x14ac:dyDescent="0.55000000000000004">
      <c r="A26" s="3">
        <v>20</v>
      </c>
      <c r="B26" t="s">
        <v>25</v>
      </c>
      <c r="C26" s="2" cm="1">
        <f t="array" ref="C26">SUMPRODUCT((RTFPir!$I$4:$I$1460=20)*1,SVir!$M$4:$M$1460,RTFPir!$M$4:$M$1460)</f>
        <v>1.9009763278618232E-2</v>
      </c>
      <c r="D26" s="2" cm="1">
        <f t="array" ref="D26">SUMPRODUCT((logKir!$I$4:$I$1460=20)*1,SVir!$M$4:$M$1460,SKir!$M$4:$M$1460,IFERROR(logKir!$M$4:$M$1460-logHir!$M$4:$M$1460,""))</f>
        <v>-6.8329667026236591E-4</v>
      </c>
      <c r="E26" s="2" cm="1">
        <f t="array" ref="E26">SUMPRODUCT((logQir!$I$4:$I$1460=20)*1,SVir!$M$4:$M$1460,SLir!$M$4:$M$1460,logQir!$M$4:$M$1460)</f>
        <v>4.5827635237117352E-2</v>
      </c>
      <c r="F26" s="2">
        <f t="shared" si="0"/>
        <v>6.415410184547321E-2</v>
      </c>
    </row>
    <row r="27" spans="1:9" x14ac:dyDescent="0.55000000000000004">
      <c r="A27" s="3">
        <v>4</v>
      </c>
      <c r="B27" t="s">
        <v>9</v>
      </c>
      <c r="C27" s="2" cm="1">
        <f t="array" ref="C27">SUMPRODUCT((RTFPir!$I$4:$I$1460=4)*1,SVir!$M$4:$M$1460,RTFPir!$M$4:$M$1460)</f>
        <v>-8.0929247041501111E-3</v>
      </c>
      <c r="D27" s="2" cm="1">
        <f t="array" ref="D27">SUMPRODUCT((logKir!$I$4:$I$1460=4)*1,SVir!$M$4:$M$1460,SKir!$M$4:$M$1460,IFERROR(logKir!$M$4:$M$1460-logHir!$M$4:$M$1460,""))</f>
        <v>1.538799414070699E-2</v>
      </c>
      <c r="E27" s="2" cm="1">
        <f t="array" ref="E27">SUMPRODUCT((logQir!$I$4:$I$1460=4)*1,SVir!$M$4:$M$1460,SLir!$M$4:$M$1460,logQir!$M$4:$M$1460)</f>
        <v>5.1051710606515172E-2</v>
      </c>
      <c r="F27" s="2">
        <f t="shared" si="0"/>
        <v>5.8346780043072047E-2</v>
      </c>
    </row>
    <row r="28" spans="1:9" x14ac:dyDescent="0.55000000000000004">
      <c r="A28" s="3">
        <v>11</v>
      </c>
      <c r="B28" t="s">
        <v>16</v>
      </c>
      <c r="C28" s="2" cm="1">
        <f t="array" ref="C28">SUMPRODUCT((RTFPir!$I$4:$I$1460=11)*1,SVir!$M$4:$M$1460,RTFPir!$M$4:$M$1460)</f>
        <v>5.2003086422962835E-2</v>
      </c>
      <c r="D28" s="2" cm="1">
        <f t="array" ref="D28">SUMPRODUCT((logKir!$I$4:$I$1460=11)*1,SVir!$M$4:$M$1460,SKir!$M$4:$M$1460,IFERROR(logKir!$M$4:$M$1460-logHir!$M$4:$M$1460,""))</f>
        <v>-1.9737192559269649E-2</v>
      </c>
      <c r="E28" s="2" cm="1">
        <f t="array" ref="E28">SUMPRODUCT((logQir!$I$4:$I$1460=11)*1,SVir!$M$4:$M$1460,SLir!$M$4:$M$1460,logQir!$M$4:$M$1460)</f>
        <v>2.1279081313006046E-2</v>
      </c>
      <c r="F28" s="2">
        <f t="shared" si="0"/>
        <v>5.3544975176699233E-2</v>
      </c>
    </row>
    <row r="29" spans="1:9" x14ac:dyDescent="0.55000000000000004">
      <c r="A29" s="3">
        <v>34</v>
      </c>
      <c r="B29" t="s">
        <v>39</v>
      </c>
      <c r="C29" s="2" cm="1">
        <f t="array" ref="C29">SUMPRODUCT((RTFPir!$I$4:$I$1460=34)*1,SVir!$M$4:$M$1460,RTFPir!$M$4:$M$1460)</f>
        <v>-4.1584828953174988E-2</v>
      </c>
      <c r="D29" s="2" cm="1">
        <f t="array" ref="D29">SUMPRODUCT((logKir!$I$4:$I$1460=34)*1,SVir!$M$4:$M$1460,SKir!$M$4:$M$1460,IFERROR(logKir!$M$4:$M$1460-logHir!$M$4:$M$1460,""))</f>
        <v>2.2633708297031561E-2</v>
      </c>
      <c r="E29" s="2" cm="1">
        <f t="array" ref="E29">SUMPRODUCT((logQir!$I$4:$I$1460=34)*1,SVir!$M$4:$M$1460,SLir!$M$4:$M$1460,logQir!$M$4:$M$1460)</f>
        <v>7.1165164447969942E-2</v>
      </c>
      <c r="F29" s="2">
        <f t="shared" si="0"/>
        <v>5.2214043791826516E-2</v>
      </c>
    </row>
    <row r="30" spans="1:9" x14ac:dyDescent="0.55000000000000004">
      <c r="A30" s="3">
        <v>40</v>
      </c>
      <c r="B30" t="s">
        <v>45</v>
      </c>
      <c r="C30" s="2" cm="1">
        <f t="array" ref="C30">SUMPRODUCT((RTFPir!$I$4:$I$1460=40)*1,SVir!$M$4:$M$1460,RTFPir!$M$4:$M$1460)</f>
        <v>1.5548126593331038E-2</v>
      </c>
      <c r="D30" s="2" cm="1">
        <f t="array" ref="D30">SUMPRODUCT((logKir!$I$4:$I$1460=40)*1,SVir!$M$4:$M$1460,SKir!$M$4:$M$1460,IFERROR(logKir!$M$4:$M$1460-logHir!$M$4:$M$1460,""))</f>
        <v>-2.0693979331893268E-3</v>
      </c>
      <c r="E30" s="2" cm="1">
        <f t="array" ref="E30">SUMPRODUCT((logQir!$I$4:$I$1460=40)*1,SVir!$M$4:$M$1460,SLir!$M$4:$M$1460,logQir!$M$4:$M$1460)</f>
        <v>3.7600301989459066E-2</v>
      </c>
      <c r="F30" s="2">
        <f t="shared" si="0"/>
        <v>5.1079030649600773E-2</v>
      </c>
    </row>
    <row r="31" spans="1:9" x14ac:dyDescent="0.55000000000000004">
      <c r="A31" s="3">
        <v>33</v>
      </c>
      <c r="B31" t="s">
        <v>38</v>
      </c>
      <c r="C31" s="2" cm="1">
        <f t="array" ref="C31">SUMPRODUCT((RTFPir!$I$4:$I$1460=33)*1,SVir!$M$4:$M$1460,RTFPir!$M$4:$M$1460)</f>
        <v>-1.098330367345352E-2</v>
      </c>
      <c r="D31" s="2" cm="1">
        <f t="array" ref="D31">SUMPRODUCT((logKir!$I$4:$I$1460=33)*1,SVir!$M$4:$M$1460,SKir!$M$4:$M$1460,IFERROR(logKir!$M$4:$M$1460-logHir!$M$4:$M$1460,""))</f>
        <v>1.5563076871290715E-2</v>
      </c>
      <c r="E31" s="2" cm="1">
        <f t="array" ref="E31">SUMPRODUCT((logQir!$I$4:$I$1460=33)*1,SVir!$M$4:$M$1460,SLir!$M$4:$M$1460,logQir!$M$4:$M$1460)</f>
        <v>4.3823914318262193E-2</v>
      </c>
      <c r="F31" s="2">
        <f t="shared" si="0"/>
        <v>4.8403687516099386E-2</v>
      </c>
    </row>
    <row r="32" spans="1:9" x14ac:dyDescent="0.55000000000000004">
      <c r="A32" s="3">
        <v>37</v>
      </c>
      <c r="B32" t="s">
        <v>42</v>
      </c>
      <c r="C32" s="2" cm="1">
        <f t="array" ref="C32">SUMPRODUCT((RTFPir!$I$4:$I$1460=37)*1,SVir!$M$4:$M$1460,RTFPir!$M$4:$M$1460)</f>
        <v>-4.3065766503590806E-2</v>
      </c>
      <c r="D32" s="2" cm="1">
        <f t="array" ref="D32">SUMPRODUCT((logKir!$I$4:$I$1460=37)*1,SVir!$M$4:$M$1460,SKir!$M$4:$M$1460,IFERROR(logKir!$M$4:$M$1460-logHir!$M$4:$M$1460,""))</f>
        <v>1.0830017527020838E-2</v>
      </c>
      <c r="E32" s="2" cm="1">
        <f t="array" ref="E32">SUMPRODUCT((logQir!$I$4:$I$1460=37)*1,SVir!$M$4:$M$1460,SLir!$M$4:$M$1460,logQir!$M$4:$M$1460)</f>
        <v>6.1381391359466984E-2</v>
      </c>
      <c r="F32" s="2">
        <f t="shared" si="0"/>
        <v>2.9145642382897012E-2</v>
      </c>
      <c r="I32" s="1"/>
    </row>
    <row r="33" spans="1:6" x14ac:dyDescent="0.55000000000000004">
      <c r="A33" s="3">
        <v>38</v>
      </c>
      <c r="B33" t="s">
        <v>43</v>
      </c>
      <c r="C33" s="2" cm="1">
        <f t="array" ref="C33">SUMPRODUCT((RTFPir!$I$4:$I$1460=38)*1,SVir!$M$4:$M$1460,RTFPir!$M$4:$M$1460)</f>
        <v>-4.1136181292539285E-2</v>
      </c>
      <c r="D33" s="2" cm="1">
        <f t="array" ref="D33">SUMPRODUCT((logKir!$I$4:$I$1460=38)*1,SVir!$M$4:$M$1460,SKir!$M$4:$M$1460,IFERROR(logKir!$M$4:$M$1460-logHir!$M$4:$M$1460,""))</f>
        <v>1.9339380168512155E-2</v>
      </c>
      <c r="E33" s="2" cm="1">
        <f t="array" ref="E33">SUMPRODUCT((logQir!$I$4:$I$1460=38)*1,SVir!$M$4:$M$1460,SLir!$M$4:$M$1460,logQir!$M$4:$M$1460)</f>
        <v>3.6837012951616614E-2</v>
      </c>
      <c r="F33" s="2">
        <f t="shared" si="0"/>
        <v>1.5040211827589484E-2</v>
      </c>
    </row>
    <row r="34" spans="1:6" x14ac:dyDescent="0.55000000000000004">
      <c r="A34" s="3">
        <v>16</v>
      </c>
      <c r="B34" t="s">
        <v>21</v>
      </c>
      <c r="C34" s="2" cm="1">
        <f t="array" ref="C34">SUMPRODUCT((RTFPir!$I$4:$I$1460=16)*1,SVir!$M$4:$M$1460,RTFPir!$M$4:$M$1460)</f>
        <v>-5.3523680998251708E-2</v>
      </c>
      <c r="D34" s="2" cm="1">
        <f t="array" ref="D34">SUMPRODUCT((logKir!$I$4:$I$1460=16)*1,SVir!$M$4:$M$1460,SKir!$M$4:$M$1460,IFERROR(logKir!$M$4:$M$1460-logHir!$M$4:$M$1460,""))</f>
        <v>8.1945109263247811E-3</v>
      </c>
      <c r="E34" s="2" cm="1">
        <f t="array" ref="E34">SUMPRODUCT((logQir!$I$4:$I$1460=16)*1,SVir!$M$4:$M$1460,SLir!$M$4:$M$1460,logQir!$M$4:$M$1460)</f>
        <v>5.2035727464792465E-2</v>
      </c>
      <c r="F34" s="2">
        <f t="shared" si="0"/>
        <v>6.7065573928655406E-3</v>
      </c>
    </row>
    <row r="35" spans="1:6" x14ac:dyDescent="0.55000000000000004">
      <c r="A35" s="3">
        <v>39</v>
      </c>
      <c r="B35" t="s">
        <v>44</v>
      </c>
      <c r="C35" s="2" cm="1">
        <f t="array" ref="C35">SUMPRODUCT((RTFPir!$I$4:$I$1460=39)*1,SVir!$M$4:$M$1460,RTFPir!$M$4:$M$1460)</f>
        <v>-2.8221338625491893E-2</v>
      </c>
      <c r="D35" s="2" cm="1">
        <f t="array" ref="D35">SUMPRODUCT((logKir!$I$4:$I$1460=39)*1,SVir!$M$4:$M$1460,SKir!$M$4:$M$1460,IFERROR(logKir!$M$4:$M$1460-logHir!$M$4:$M$1460,""))</f>
        <v>-1.4476357980357445E-2</v>
      </c>
      <c r="E35" s="2" cm="1">
        <f t="array" ref="E35">SUMPRODUCT((logQir!$I$4:$I$1460=39)*1,SVir!$M$4:$M$1460,SLir!$M$4:$M$1460,logQir!$M$4:$M$1460)</f>
        <v>4.2956944869364667E-2</v>
      </c>
      <c r="F35" s="2">
        <f t="shared" si="0"/>
        <v>2.592482635153312E-4</v>
      </c>
    </row>
    <row r="36" spans="1:6" x14ac:dyDescent="0.55000000000000004">
      <c r="A36" s="3">
        <v>21</v>
      </c>
      <c r="B36" t="s">
        <v>26</v>
      </c>
      <c r="C36" s="2" cm="1">
        <f t="array" ref="C36">SUMPRODUCT((RTFPir!$I$4:$I$1460=21)*1,SVir!$M$4:$M$1460,RTFPir!$M$4:$M$1460)</f>
        <v>-8.8500235037424326E-4</v>
      </c>
      <c r="D36" s="2" cm="1">
        <f t="array" ref="D36">SUMPRODUCT((logKir!$I$4:$I$1460=21)*1,SVir!$M$4:$M$1460,SKir!$M$4:$M$1460,IFERROR(logKir!$M$4:$M$1460-logHir!$M$4:$M$1460,""))</f>
        <v>-1.8339402282179083E-2</v>
      </c>
      <c r="E36" s="2" cm="1">
        <f t="array" ref="E36">SUMPRODUCT((logQir!$I$4:$I$1460=21)*1,SVir!$M$4:$M$1460,SLir!$M$4:$M$1460,logQir!$M$4:$M$1460)</f>
        <v>1.4441614174492174E-2</v>
      </c>
      <c r="F36" s="2">
        <f t="shared" si="0"/>
        <v>-4.7827904580611518E-3</v>
      </c>
    </row>
    <row r="37" spans="1:6" x14ac:dyDescent="0.55000000000000004">
      <c r="A37" s="3">
        <v>2</v>
      </c>
      <c r="B37" t="s">
        <v>7</v>
      </c>
      <c r="C37" s="2" cm="1">
        <f t="array" ref="C37">SUMPRODUCT((RTFPir!$I$4:$I$1460=2)*1,SVir!$M$4:$M$1460,RTFPir!$M$4:$M$1460)</f>
        <v>-7.8273352056141624E-2</v>
      </c>
      <c r="D37" s="2" cm="1">
        <f t="array" ref="D37">SUMPRODUCT((logKir!$I$4:$I$1460=2)*1,SVir!$M$4:$M$1460,SKir!$M$4:$M$1460,IFERROR(logKir!$M$4:$M$1460-logHir!$M$4:$M$1460,""))</f>
        <v>2.1914277908915227E-2</v>
      </c>
      <c r="E37" s="2" cm="1">
        <f t="array" ref="E37">SUMPRODUCT((logQir!$I$4:$I$1460=2)*1,SVir!$M$4:$M$1460,SLir!$M$4:$M$1460,logQir!$M$4:$M$1460)</f>
        <v>5.023053544918811E-2</v>
      </c>
      <c r="F37" s="2">
        <f t="shared" si="0"/>
        <v>-6.1285386980382828E-3</v>
      </c>
    </row>
    <row r="38" spans="1:6" x14ac:dyDescent="0.55000000000000004">
      <c r="A38" s="3">
        <v>15</v>
      </c>
      <c r="B38" t="s">
        <v>20</v>
      </c>
      <c r="C38" s="2" cm="1">
        <f t="array" ref="C38">SUMPRODUCT((RTFPir!$I$4:$I$1460=15)*1,SVir!$M$4:$M$1460,RTFPir!$M$4:$M$1460)</f>
        <v>-7.3093260114903913E-2</v>
      </c>
      <c r="D38" s="2" cm="1">
        <f t="array" ref="D38">SUMPRODUCT((logKir!$I$4:$I$1460=15)*1,SVir!$M$4:$M$1460,SKir!$M$4:$M$1460,IFERROR(logKir!$M$4:$M$1460-logHir!$M$4:$M$1460,""))</f>
        <v>3.9232799142425279E-2</v>
      </c>
      <c r="E38" s="2" cm="1">
        <f t="array" ref="E38">SUMPRODUCT((logQir!$I$4:$I$1460=15)*1,SVir!$M$4:$M$1460,SLir!$M$4:$M$1460,logQir!$M$4:$M$1460)</f>
        <v>2.6154257489024064E-2</v>
      </c>
      <c r="F38" s="2">
        <f t="shared" si="0"/>
        <v>-7.7062034834545698E-3</v>
      </c>
    </row>
    <row r="39" spans="1:6" x14ac:dyDescent="0.55000000000000004">
      <c r="A39" s="3">
        <v>46</v>
      </c>
      <c r="B39" t="s">
        <v>51</v>
      </c>
      <c r="C39" s="2" cm="1">
        <f t="array" ref="C39">SUMPRODUCT((RTFPir!$I$4:$I$1460=46)*1,SVir!$M$4:$M$1460,RTFPir!$M$4:$M$1460)</f>
        <v>-3.4866687642318352E-2</v>
      </c>
      <c r="D39" s="2" cm="1">
        <f t="array" ref="D39">SUMPRODUCT((logKir!$I$4:$I$1460=46)*1,SVir!$M$4:$M$1460,SKir!$M$4:$M$1460,IFERROR(logKir!$M$4:$M$1460-logHir!$M$4:$M$1460,""))</f>
        <v>-1.4230869904101976E-2</v>
      </c>
      <c r="E39" s="2" cm="1">
        <f t="array" ref="E39">SUMPRODUCT((logQir!$I$4:$I$1460=46)*1,SVir!$M$4:$M$1460,SLir!$M$4:$M$1460,logQir!$M$4:$M$1460)</f>
        <v>3.2992460780888855E-2</v>
      </c>
      <c r="F39" s="2">
        <f t="shared" si="0"/>
        <v>-1.6105096765531471E-2</v>
      </c>
    </row>
    <row r="40" spans="1:6" x14ac:dyDescent="0.55000000000000004">
      <c r="A40" s="3">
        <v>42</v>
      </c>
      <c r="B40" t="s">
        <v>47</v>
      </c>
      <c r="C40" s="2" cm="1">
        <f t="array" ref="C40">SUMPRODUCT((RTFPir!$I$4:$I$1460=42)*1,SVir!$M$4:$M$1460,RTFPir!$M$4:$M$1460)</f>
        <v>-6.3430484503403231E-2</v>
      </c>
      <c r="D40" s="2" cm="1">
        <f t="array" ref="D40">SUMPRODUCT((logKir!$I$4:$I$1460=42)*1,SVir!$M$4:$M$1460,SKir!$M$4:$M$1460,IFERROR(logKir!$M$4:$M$1460-logHir!$M$4:$M$1460,""))</f>
        <v>1.7711355232094009E-2</v>
      </c>
      <c r="E40" s="2" cm="1">
        <f t="array" ref="E40">SUMPRODUCT((logQir!$I$4:$I$1460=42)*1,SVir!$M$4:$M$1460,SLir!$M$4:$M$1460,logQir!$M$4:$M$1460)</f>
        <v>2.8164963074130522E-2</v>
      </c>
      <c r="F40" s="2">
        <f t="shared" si="0"/>
        <v>-1.75541661971787E-2</v>
      </c>
    </row>
    <row r="41" spans="1:6" x14ac:dyDescent="0.55000000000000004">
      <c r="A41" s="3">
        <v>6</v>
      </c>
      <c r="B41" t="s">
        <v>11</v>
      </c>
      <c r="C41" s="2" cm="1">
        <f t="array" ref="C41">SUMPRODUCT((RTFPir!$I$4:$I$1460=6)*1,SVir!$M$4:$M$1460,RTFPir!$M$4:$M$1460)</f>
        <v>-2.2905990030900512E-2</v>
      </c>
      <c r="D41" s="2" cm="1">
        <f t="array" ref="D41">SUMPRODUCT((logKir!$I$4:$I$1460=6)*1,SVir!$M$4:$M$1460,SKir!$M$4:$M$1460,IFERROR(logKir!$M$4:$M$1460-logHir!$M$4:$M$1460,""))</f>
        <v>-3.0787377686393003E-2</v>
      </c>
      <c r="E41" s="2" cm="1">
        <f t="array" ref="E41">SUMPRODUCT((logQir!$I$4:$I$1460=6)*1,SVir!$M$4:$M$1460,SLir!$M$4:$M$1460,logQir!$M$4:$M$1460)</f>
        <v>2.4149699486768709E-2</v>
      </c>
      <c r="F41" s="2">
        <f t="shared" si="0"/>
        <v>-2.9543668230524806E-2</v>
      </c>
    </row>
    <row r="42" spans="1:6" x14ac:dyDescent="0.55000000000000004">
      <c r="A42" s="3">
        <v>47</v>
      </c>
      <c r="B42" t="s">
        <v>52</v>
      </c>
      <c r="C42" s="2" cm="1">
        <f t="array" ref="C42">SUMPRODUCT((RTFPir!$I$4:$I$1460=47)*1,SVir!$M$4:$M$1460,RTFPir!$M$4:$M$1460)</f>
        <v>-0.15448562233401278</v>
      </c>
      <c r="D42" s="2" cm="1">
        <f t="array" ref="D42">SUMPRODUCT((logKir!$I$4:$I$1460=47)*1,SVir!$M$4:$M$1460,SKir!$M$4:$M$1460,IFERROR(logKir!$M$4:$M$1460-logHir!$M$4:$M$1460,""))</f>
        <v>8.4945098014406278E-2</v>
      </c>
      <c r="E42" s="2" cm="1">
        <f t="array" ref="E42">SUMPRODUCT((logQir!$I$4:$I$1460=47)*1,SVir!$M$4:$M$1460,SLir!$M$4:$M$1460,logQir!$M$4:$M$1460)</f>
        <v>3.2139453821917227E-2</v>
      </c>
      <c r="F42" s="2">
        <f t="shared" si="0"/>
        <v>-3.7401070497689273E-2</v>
      </c>
    </row>
    <row r="43" spans="1:6" x14ac:dyDescent="0.55000000000000004">
      <c r="A43" s="3">
        <v>17</v>
      </c>
      <c r="B43" t="s">
        <v>22</v>
      </c>
      <c r="C43" s="2" cm="1">
        <f t="array" ref="C43">SUMPRODUCT((RTFPir!$I$4:$I$1460=17)*1,SVir!$M$4:$M$1460,RTFPir!$M$4:$M$1460)</f>
        <v>-0.10669967979870032</v>
      </c>
      <c r="D43" s="2" cm="1">
        <f t="array" ref="D43">SUMPRODUCT((logKir!$I$4:$I$1460=17)*1,SVir!$M$4:$M$1460,SKir!$M$4:$M$1460,IFERROR(logKir!$M$4:$M$1460-logHir!$M$4:$M$1460,""))</f>
        <v>1.6938673870698338E-2</v>
      </c>
      <c r="E43" s="2" cm="1">
        <f t="array" ref="E43">SUMPRODUCT((logQir!$I$4:$I$1460=17)*1,SVir!$M$4:$M$1460,SLir!$M$4:$M$1460,logQir!$M$4:$M$1460)</f>
        <v>4.5544909210479601E-2</v>
      </c>
      <c r="F43" s="2">
        <f t="shared" si="0"/>
        <v>-4.4216096717522385E-2</v>
      </c>
    </row>
    <row r="44" spans="1:6" x14ac:dyDescent="0.55000000000000004">
      <c r="A44" s="3">
        <v>32</v>
      </c>
      <c r="B44" t="s">
        <v>37</v>
      </c>
      <c r="C44" s="2" cm="1">
        <f t="array" ref="C44">SUMPRODUCT((RTFPir!$I$4:$I$1460=32)*1,SVir!$M$4:$M$1460,RTFPir!$M$4:$M$1460)</f>
        <v>-8.250733723294594E-2</v>
      </c>
      <c r="D44" s="2" cm="1">
        <f t="array" ref="D44">SUMPRODUCT((logKir!$I$4:$I$1460=32)*1,SVir!$M$4:$M$1460,SKir!$M$4:$M$1460,IFERROR(logKir!$M$4:$M$1460-logHir!$M$4:$M$1460,""))</f>
        <v>-3.8269737472565487E-3</v>
      </c>
      <c r="E44" s="2" cm="1">
        <f t="array" ref="E44">SUMPRODUCT((logQir!$I$4:$I$1460=32)*1,SVir!$M$4:$M$1460,SLir!$M$4:$M$1460,logQir!$M$4:$M$1460)</f>
        <v>4.1894021741463769E-2</v>
      </c>
      <c r="F44" s="2">
        <f t="shared" si="0"/>
        <v>-4.4440289238738717E-2</v>
      </c>
    </row>
    <row r="45" spans="1:6" x14ac:dyDescent="0.55000000000000004">
      <c r="A45" s="3">
        <v>3</v>
      </c>
      <c r="B45" t="s">
        <v>8</v>
      </c>
      <c r="C45" s="2" cm="1">
        <f t="array" ref="C45">SUMPRODUCT((RTFPir!$I$4:$I$1460=3)*1,SVir!$M$4:$M$1460,RTFPir!$M$4:$M$1460)</f>
        <v>-6.5121729260684269E-2</v>
      </c>
      <c r="D45" s="2" cm="1">
        <f t="array" ref="D45">SUMPRODUCT((logKir!$I$4:$I$1460=3)*1,SVir!$M$4:$M$1460,SKir!$M$4:$M$1460,IFERROR(logKir!$M$4:$M$1460-logHir!$M$4:$M$1460,""))</f>
        <v>-1.8248727848339755E-2</v>
      </c>
      <c r="E45" s="2" cm="1">
        <f t="array" ref="E45">SUMPRODUCT((logQir!$I$4:$I$1460=3)*1,SVir!$M$4:$M$1460,SLir!$M$4:$M$1460,logQir!$M$4:$M$1460)</f>
        <v>3.2004738542885165E-2</v>
      </c>
      <c r="F45" s="2">
        <f t="shared" si="0"/>
        <v>-5.1365718566138856E-2</v>
      </c>
    </row>
    <row r="46" spans="1:6" x14ac:dyDescent="0.55000000000000004">
      <c r="A46" s="3">
        <v>41</v>
      </c>
      <c r="B46" t="s">
        <v>46</v>
      </c>
      <c r="C46" s="2" cm="1">
        <f t="array" ref="C46">SUMPRODUCT((RTFPir!$I$4:$I$1460=41)*1,SVir!$M$4:$M$1460,RTFPir!$M$4:$M$1460)</f>
        <v>-7.58480720623919E-2</v>
      </c>
      <c r="D46" s="2" cm="1">
        <f t="array" ref="D46">SUMPRODUCT((logKir!$I$4:$I$1460=41)*1,SVir!$M$4:$M$1460,SKir!$M$4:$M$1460,IFERROR(logKir!$M$4:$M$1460-logHir!$M$4:$M$1460,""))</f>
        <v>-1.6338065675953018E-2</v>
      </c>
      <c r="E46" s="2" cm="1">
        <f t="array" ref="E46">SUMPRODUCT((logQir!$I$4:$I$1460=41)*1,SVir!$M$4:$M$1460,SLir!$M$4:$M$1460,logQir!$M$4:$M$1460)</f>
        <v>2.8569252128804477E-2</v>
      </c>
      <c r="F46" s="2">
        <f t="shared" si="0"/>
        <v>-6.361688560954043E-2</v>
      </c>
    </row>
    <row r="47" spans="1:6" x14ac:dyDescent="0.55000000000000004">
      <c r="A47" s="3">
        <v>5</v>
      </c>
      <c r="B47" t="s">
        <v>10</v>
      </c>
      <c r="C47" s="2" cm="1">
        <f t="array" ref="C47">SUMPRODUCT((RTFPir!$I$4:$I$1460=5)*1,SVir!$M$4:$M$1460,RTFPir!$M$4:$M$1460)</f>
        <v>-7.7828950458049218E-2</v>
      </c>
      <c r="D47" s="2" cm="1">
        <f t="array" ref="D47">SUMPRODUCT((logKir!$I$4:$I$1460=5)*1,SVir!$M$4:$M$1460,SKir!$M$4:$M$1460,IFERROR(logKir!$M$4:$M$1460-logHir!$M$4:$M$1460,""))</f>
        <v>-3.0382128717048717E-2</v>
      </c>
      <c r="E47" s="2" cm="1">
        <f t="array" ref="E47">SUMPRODUCT((logQir!$I$4:$I$1460=5)*1,SVir!$M$4:$M$1460,SLir!$M$4:$M$1460,logQir!$M$4:$M$1460)</f>
        <v>3.7660250925640126E-2</v>
      </c>
      <c r="F47" s="2">
        <f t="shared" si="0"/>
        <v>-7.0550828249457812E-2</v>
      </c>
    </row>
    <row r="48" spans="1:6" x14ac:dyDescent="0.55000000000000004">
      <c r="A48" s="3">
        <v>45</v>
      </c>
      <c r="B48" t="s">
        <v>50</v>
      </c>
      <c r="C48" s="2" cm="1">
        <f t="array" ref="C48">SUMPRODUCT((RTFPir!$I$4:$I$1460=45)*1,SVir!$M$4:$M$1460,RTFPir!$M$4:$M$1460)</f>
        <v>-8.2485286583130576E-2</v>
      </c>
      <c r="D48" s="2" cm="1">
        <f t="array" ref="D48">SUMPRODUCT((logKir!$I$4:$I$1460=45)*1,SVir!$M$4:$M$1460,SKir!$M$4:$M$1460,IFERROR(logKir!$M$4:$M$1460-logHir!$M$4:$M$1460,""))</f>
        <v>-2.5398471286002932E-2</v>
      </c>
      <c r="E48" s="2" cm="1">
        <f t="array" ref="E48">SUMPRODUCT((logQir!$I$4:$I$1460=45)*1,SVir!$M$4:$M$1460,SLir!$M$4:$M$1460,logQir!$M$4:$M$1460)</f>
        <v>3.5921737869641278E-2</v>
      </c>
      <c r="F48" s="2">
        <f t="shared" si="0"/>
        <v>-7.1962019999492227E-2</v>
      </c>
    </row>
    <row r="49" spans="1:6" x14ac:dyDescent="0.55000000000000004">
      <c r="A49" s="3">
        <v>43</v>
      </c>
      <c r="B49" t="s">
        <v>48</v>
      </c>
      <c r="C49" s="2" cm="1">
        <f t="array" ref="C49">SUMPRODUCT((RTFPir!$I$4:$I$1460=43)*1,SVir!$M$4:$M$1460,RTFPir!$M$4:$M$1460)</f>
        <v>-9.2013361683201969E-2</v>
      </c>
      <c r="D49" s="2" cm="1">
        <f t="array" ref="D49">SUMPRODUCT((logKir!$I$4:$I$1460=43)*1,SVir!$M$4:$M$1460,SKir!$M$4:$M$1460,IFERROR(logKir!$M$4:$M$1460-logHir!$M$4:$M$1460,""))</f>
        <v>-1.3946344366566294E-2</v>
      </c>
      <c r="E49" s="2" cm="1">
        <f t="array" ref="E49">SUMPRODUCT((logQir!$I$4:$I$1460=43)*1,SVir!$M$4:$M$1460,SLir!$M$4:$M$1460,logQir!$M$4:$M$1460)</f>
        <v>2.7345678286111015E-2</v>
      </c>
      <c r="F49" s="2">
        <f t="shared" si="0"/>
        <v>-7.8614027763657252E-2</v>
      </c>
    </row>
    <row r="50" spans="1:6" x14ac:dyDescent="0.55000000000000004">
      <c r="A50" s="3">
        <v>31</v>
      </c>
      <c r="B50" t="s">
        <v>36</v>
      </c>
      <c r="C50" s="2" cm="1">
        <f t="array" ref="C50">SUMPRODUCT((RTFPir!$I$4:$I$1460=31)*1,SVir!$M$4:$M$1460,RTFPir!$M$4:$M$1460)</f>
        <v>-0.15901447691982448</v>
      </c>
      <c r="D50" s="2" cm="1">
        <f t="array" ref="D50">SUMPRODUCT((logKir!$I$4:$I$1460=31)*1,SVir!$M$4:$M$1460,SKir!$M$4:$M$1460,IFERROR(logKir!$M$4:$M$1460-logHir!$M$4:$M$1460,""))</f>
        <v>-2.9146460654004936E-2</v>
      </c>
      <c r="E50" s="2" cm="1">
        <f t="array" ref="E50">SUMPRODUCT((logQir!$I$4:$I$1460=31)*1,SVir!$M$4:$M$1460,SLir!$M$4:$M$1460,logQir!$M$4:$M$1460)</f>
        <v>4.1130939547888962E-2</v>
      </c>
      <c r="F50" s="2">
        <f t="shared" si="0"/>
        <v>-0.14702999802594047</v>
      </c>
    </row>
  </sheetData>
  <sortState xmlns:xlrd2="http://schemas.microsoft.com/office/spreadsheetml/2017/richdata2" ref="A4:F50">
    <sortCondition descending="1" ref="F4:F50"/>
  </sortState>
  <phoneticPr fontId="2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CEF5-3DC5-4EF9-91EA-AC62D227EC1F}">
  <dimension ref="A1:G1460"/>
  <sheetViews>
    <sheetView workbookViewId="0"/>
  </sheetViews>
  <sheetFormatPr defaultColWidth="8.83203125" defaultRowHeight="18" x14ac:dyDescent="0.55000000000000004"/>
  <sheetData>
    <row r="1" spans="1:7" x14ac:dyDescent="0.55000000000000004">
      <c r="A1" t="s">
        <v>105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5">
        <v>798521.11213690904</v>
      </c>
      <c r="D4" s="5">
        <v>859452.85374427401</v>
      </c>
      <c r="E4" s="5">
        <v>794378.235334803</v>
      </c>
      <c r="F4" s="5">
        <v>780449.85323226999</v>
      </c>
      <c r="G4" s="5">
        <v>935058.61651128705</v>
      </c>
    </row>
    <row r="5" spans="1:7" x14ac:dyDescent="0.55000000000000004">
      <c r="A5" s="3">
        <v>1</v>
      </c>
      <c r="B5" s="3">
        <v>2</v>
      </c>
      <c r="C5" s="5">
        <v>39093.222567921199</v>
      </c>
      <c r="D5" s="5">
        <v>26826.232547273201</v>
      </c>
      <c r="E5" s="5">
        <v>21671.261987088201</v>
      </c>
      <c r="F5" s="5">
        <v>20933.0034553857</v>
      </c>
      <c r="G5" s="5">
        <v>17826.0648377578</v>
      </c>
    </row>
    <row r="6" spans="1:7" x14ac:dyDescent="0.55000000000000004">
      <c r="A6" s="3">
        <v>1</v>
      </c>
      <c r="B6" s="3">
        <v>3</v>
      </c>
      <c r="C6" s="5">
        <v>549555.12227131298</v>
      </c>
      <c r="D6" s="5">
        <v>595596.69859351905</v>
      </c>
      <c r="E6" s="5">
        <v>600717.76238843496</v>
      </c>
      <c r="F6" s="5">
        <v>552090.97247264103</v>
      </c>
      <c r="G6" s="5">
        <v>614311.36951013701</v>
      </c>
    </row>
    <row r="7" spans="1:7" x14ac:dyDescent="0.55000000000000004">
      <c r="A7" s="3">
        <v>1</v>
      </c>
      <c r="B7" s="3">
        <v>4</v>
      </c>
      <c r="C7" s="5">
        <v>10820.4768834637</v>
      </c>
      <c r="D7" s="5">
        <v>12927.0804868382</v>
      </c>
      <c r="E7" s="5">
        <v>11938.874184681301</v>
      </c>
      <c r="F7" s="5">
        <v>9856.6303967405202</v>
      </c>
      <c r="G7" s="5">
        <v>12271.6832936309</v>
      </c>
    </row>
    <row r="8" spans="1:7" x14ac:dyDescent="0.55000000000000004">
      <c r="A8" s="3">
        <v>1</v>
      </c>
      <c r="B8" s="3">
        <v>5</v>
      </c>
      <c r="C8" s="5">
        <v>132564.71489038199</v>
      </c>
      <c r="D8" s="5">
        <v>163579.35015815901</v>
      </c>
      <c r="E8" s="5">
        <v>114215.354526863</v>
      </c>
      <c r="F8" s="5">
        <v>80074.297880270504</v>
      </c>
      <c r="G8" s="5">
        <v>35794.513764613403</v>
      </c>
    </row>
    <row r="9" spans="1:7" x14ac:dyDescent="0.55000000000000004">
      <c r="A9" s="3">
        <v>1</v>
      </c>
      <c r="B9" s="3">
        <v>6</v>
      </c>
      <c r="C9" s="5">
        <v>182613.85128898299</v>
      </c>
      <c r="D9" s="5">
        <v>284922.06991033501</v>
      </c>
      <c r="E9" s="5">
        <v>286582.66821841698</v>
      </c>
      <c r="F9" s="5">
        <v>313130.01138733001</v>
      </c>
      <c r="G9" s="5">
        <v>194441.41100356099</v>
      </c>
    </row>
    <row r="10" spans="1:7" x14ac:dyDescent="0.55000000000000004">
      <c r="A10" s="3">
        <v>1</v>
      </c>
      <c r="B10" s="3">
        <v>7</v>
      </c>
      <c r="C10" s="5">
        <v>63844.5141219691</v>
      </c>
      <c r="D10" s="5">
        <v>59274.121383431797</v>
      </c>
      <c r="E10" s="5">
        <v>61766.511879077399</v>
      </c>
      <c r="F10" s="5">
        <v>75820.844515089295</v>
      </c>
      <c r="G10" s="5">
        <v>60656.609415132698</v>
      </c>
    </row>
    <row r="11" spans="1:7" x14ac:dyDescent="0.55000000000000004">
      <c r="A11" s="3">
        <v>1</v>
      </c>
      <c r="B11" s="3">
        <v>8</v>
      </c>
      <c r="C11" s="5">
        <v>264742.25397522701</v>
      </c>
      <c r="D11" s="5">
        <v>179734.32286815601</v>
      </c>
      <c r="E11" s="5">
        <v>169106.47243912501</v>
      </c>
      <c r="F11" s="5">
        <v>160781.08770194699</v>
      </c>
      <c r="G11" s="5">
        <v>148245.55872060399</v>
      </c>
    </row>
    <row r="12" spans="1:7" x14ac:dyDescent="0.55000000000000004">
      <c r="A12" s="3">
        <v>1</v>
      </c>
      <c r="B12" s="3">
        <v>9</v>
      </c>
      <c r="C12" s="5">
        <v>73506.056203145607</v>
      </c>
      <c r="D12" s="5">
        <v>86758.778816805701</v>
      </c>
      <c r="E12" s="5">
        <v>100399.18478869399</v>
      </c>
      <c r="F12" s="5">
        <v>89637.908369498604</v>
      </c>
      <c r="G12" s="5">
        <v>84786.4912743553</v>
      </c>
    </row>
    <row r="13" spans="1:7" x14ac:dyDescent="0.55000000000000004">
      <c r="A13" s="3">
        <v>1</v>
      </c>
      <c r="B13" s="3">
        <v>10</v>
      </c>
      <c r="C13" s="5">
        <v>97772.521820834605</v>
      </c>
      <c r="D13" s="5">
        <v>82219.106843734902</v>
      </c>
      <c r="E13" s="5">
        <v>82849.629390552305</v>
      </c>
      <c r="F13" s="5">
        <v>74230.921542070297</v>
      </c>
      <c r="G13" s="5">
        <v>84925.687475843093</v>
      </c>
    </row>
    <row r="14" spans="1:7" x14ac:dyDescent="0.55000000000000004">
      <c r="A14" s="3">
        <v>1</v>
      </c>
      <c r="B14" s="3">
        <v>11</v>
      </c>
      <c r="C14" s="5">
        <v>45035.490748766599</v>
      </c>
      <c r="D14" s="5">
        <v>84023.768368237201</v>
      </c>
      <c r="E14" s="5">
        <v>80610.544698274607</v>
      </c>
      <c r="F14" s="5">
        <v>78553.325216572106</v>
      </c>
      <c r="G14" s="5">
        <v>122203.42122961101</v>
      </c>
    </row>
    <row r="15" spans="1:7" x14ac:dyDescent="0.55000000000000004">
      <c r="A15" s="3">
        <v>1</v>
      </c>
      <c r="B15" s="3">
        <v>12</v>
      </c>
      <c r="C15" s="5">
        <v>27934.5610198865</v>
      </c>
      <c r="D15" s="5">
        <v>21331.258032369598</v>
      </c>
      <c r="E15" s="5">
        <v>19253.322099378001</v>
      </c>
      <c r="F15" s="5">
        <v>22105.872575227899</v>
      </c>
      <c r="G15" s="5">
        <v>19365.241625546001</v>
      </c>
    </row>
    <row r="16" spans="1:7" x14ac:dyDescent="0.55000000000000004">
      <c r="A16" s="3">
        <v>1</v>
      </c>
      <c r="B16" s="3">
        <v>13</v>
      </c>
      <c r="C16" s="5">
        <v>46689.101251143198</v>
      </c>
      <c r="D16" s="5">
        <v>15535.476609479299</v>
      </c>
      <c r="E16" s="5">
        <v>12211.3632699849</v>
      </c>
      <c r="F16" s="5">
        <v>7882.2068311369503</v>
      </c>
      <c r="G16" s="5">
        <v>4480.8388329610298</v>
      </c>
    </row>
    <row r="17" spans="1:7" x14ac:dyDescent="0.55000000000000004">
      <c r="A17" s="3">
        <v>1</v>
      </c>
      <c r="B17" s="3">
        <v>14</v>
      </c>
      <c r="C17" s="5">
        <v>121564.294530089</v>
      </c>
      <c r="D17" s="5">
        <v>97436.664247665307</v>
      </c>
      <c r="E17" s="5">
        <v>109229.805576998</v>
      </c>
      <c r="F17" s="5">
        <v>119955.0333886</v>
      </c>
      <c r="G17" s="5">
        <v>124902.96156649401</v>
      </c>
    </row>
    <row r="18" spans="1:7" x14ac:dyDescent="0.55000000000000004">
      <c r="A18" s="3">
        <v>1</v>
      </c>
      <c r="B18" s="3">
        <v>15</v>
      </c>
      <c r="C18" s="5">
        <v>58816.466693941999</v>
      </c>
      <c r="D18" s="5">
        <v>52838.4986196381</v>
      </c>
      <c r="E18" s="5">
        <v>46060.024113043597</v>
      </c>
      <c r="F18" s="5">
        <v>40936.364072495096</v>
      </c>
      <c r="G18" s="5">
        <v>40872.529035672997</v>
      </c>
    </row>
    <row r="19" spans="1:7" x14ac:dyDescent="0.55000000000000004">
      <c r="A19" s="3">
        <v>1</v>
      </c>
      <c r="B19" s="3">
        <v>16</v>
      </c>
      <c r="C19" s="5">
        <v>109387.291971404</v>
      </c>
      <c r="D19" s="5">
        <v>123123.636294685</v>
      </c>
      <c r="E19" s="5">
        <v>129444.20435046899</v>
      </c>
      <c r="F19" s="5">
        <v>119226.61729079499</v>
      </c>
      <c r="G19" s="5">
        <v>130811.31676625401</v>
      </c>
    </row>
    <row r="20" spans="1:7" x14ac:dyDescent="0.55000000000000004">
      <c r="A20" s="3">
        <v>1</v>
      </c>
      <c r="B20" s="3">
        <v>17</v>
      </c>
      <c r="C20" s="5">
        <v>671128.15657714102</v>
      </c>
      <c r="D20" s="5">
        <v>577807.21571099199</v>
      </c>
      <c r="E20" s="5">
        <v>681102.02629882004</v>
      </c>
      <c r="F20" s="5">
        <v>680119.97463555005</v>
      </c>
      <c r="G20" s="5">
        <v>737121.27932056098</v>
      </c>
    </row>
    <row r="21" spans="1:7" x14ac:dyDescent="0.55000000000000004">
      <c r="A21" s="3">
        <v>1</v>
      </c>
      <c r="B21" s="3">
        <v>18</v>
      </c>
      <c r="C21" s="5">
        <v>1220190.64798966</v>
      </c>
      <c r="D21" s="5">
        <v>1431069.60148139</v>
      </c>
      <c r="E21" s="5">
        <v>1511905.6196798801</v>
      </c>
      <c r="F21" s="5">
        <v>1535117.25002364</v>
      </c>
      <c r="G21" s="5">
        <v>1460116.3538196699</v>
      </c>
    </row>
    <row r="22" spans="1:7" x14ac:dyDescent="0.55000000000000004">
      <c r="A22" s="3">
        <v>1</v>
      </c>
      <c r="B22" s="3">
        <v>19</v>
      </c>
      <c r="C22" s="5">
        <v>1221374.7014067201</v>
      </c>
      <c r="D22" s="5">
        <v>1149936.3130197399</v>
      </c>
      <c r="E22" s="5">
        <v>1137052.80359979</v>
      </c>
      <c r="F22" s="5">
        <v>1099573.9267179</v>
      </c>
      <c r="G22" s="5">
        <v>1182021.5107064301</v>
      </c>
    </row>
    <row r="23" spans="1:7" x14ac:dyDescent="0.55000000000000004">
      <c r="A23" s="3">
        <v>1</v>
      </c>
      <c r="B23" s="3">
        <v>20</v>
      </c>
      <c r="C23" s="5">
        <v>1166939.6480381901</v>
      </c>
      <c r="D23" s="5">
        <v>1385895.17667961</v>
      </c>
      <c r="E23" s="5">
        <v>1398301.8993924099</v>
      </c>
      <c r="F23" s="5">
        <v>1381989.3157156501</v>
      </c>
      <c r="G23" s="5">
        <v>1449781.7643734401</v>
      </c>
    </row>
    <row r="24" spans="1:7" x14ac:dyDescent="0.55000000000000004">
      <c r="A24" s="3">
        <v>1</v>
      </c>
      <c r="B24" s="3">
        <v>21</v>
      </c>
      <c r="C24" s="5">
        <v>1526517.03701586</v>
      </c>
      <c r="D24" s="5">
        <v>1488368.9043833099</v>
      </c>
      <c r="E24" s="5">
        <v>1458201.9641782199</v>
      </c>
      <c r="F24" s="5">
        <v>1105170.36843411</v>
      </c>
      <c r="G24" s="5">
        <v>1230473.7756791301</v>
      </c>
    </row>
    <row r="25" spans="1:7" x14ac:dyDescent="0.55000000000000004">
      <c r="A25" s="3">
        <v>1</v>
      </c>
      <c r="B25" s="3">
        <v>22</v>
      </c>
      <c r="C25" s="5">
        <v>510985.65166979999</v>
      </c>
      <c r="D25" s="5">
        <v>480269.89400213899</v>
      </c>
      <c r="E25" s="5">
        <v>516770.73951082799</v>
      </c>
      <c r="F25" s="5">
        <v>318883.977574385</v>
      </c>
      <c r="G25" s="5">
        <v>300113.18894204497</v>
      </c>
    </row>
    <row r="26" spans="1:7" x14ac:dyDescent="0.55000000000000004">
      <c r="A26" s="3">
        <v>1</v>
      </c>
      <c r="B26" s="3">
        <v>23</v>
      </c>
      <c r="C26" s="5">
        <v>383910.01222784398</v>
      </c>
      <c r="D26" s="5">
        <v>382518.60177030502</v>
      </c>
      <c r="E26" s="5">
        <v>390790.40112757101</v>
      </c>
      <c r="F26" s="5">
        <v>424086.72704251099</v>
      </c>
      <c r="G26" s="5">
        <v>418452.04551726498</v>
      </c>
    </row>
    <row r="27" spans="1:7" x14ac:dyDescent="0.55000000000000004">
      <c r="A27" s="3">
        <v>1</v>
      </c>
      <c r="B27" s="3">
        <v>24</v>
      </c>
      <c r="C27" s="5">
        <v>256539.56986358599</v>
      </c>
      <c r="D27" s="5">
        <v>284282.16874518001</v>
      </c>
      <c r="E27" s="5">
        <v>286897.67125708301</v>
      </c>
      <c r="F27" s="5">
        <v>275667.596867026</v>
      </c>
      <c r="G27" s="5">
        <v>284818.04219224502</v>
      </c>
    </row>
    <row r="28" spans="1:7" x14ac:dyDescent="0.55000000000000004">
      <c r="A28" s="3">
        <v>1</v>
      </c>
      <c r="B28" s="3">
        <v>25</v>
      </c>
      <c r="C28" s="5">
        <v>585479.987472562</v>
      </c>
      <c r="D28" s="5">
        <v>647521.98153691296</v>
      </c>
      <c r="E28" s="5">
        <v>625623.96503454505</v>
      </c>
      <c r="F28" s="5">
        <v>643567.11561135703</v>
      </c>
      <c r="G28" s="5">
        <v>697160.83898661204</v>
      </c>
    </row>
    <row r="29" spans="1:7" x14ac:dyDescent="0.55000000000000004">
      <c r="A29" s="3">
        <v>1</v>
      </c>
      <c r="B29" s="3">
        <v>26</v>
      </c>
      <c r="C29" s="5">
        <v>614667.726737811</v>
      </c>
      <c r="D29" s="5">
        <v>685478.09518797498</v>
      </c>
      <c r="E29" s="5">
        <v>681224.64059988305</v>
      </c>
      <c r="F29" s="5">
        <v>669565.76603797905</v>
      </c>
      <c r="G29" s="5">
        <v>654699.56294397195</v>
      </c>
    </row>
    <row r="30" spans="1:7" x14ac:dyDescent="0.55000000000000004">
      <c r="A30" s="3">
        <v>1</v>
      </c>
      <c r="B30" s="3">
        <v>27</v>
      </c>
      <c r="C30" s="5">
        <v>1408339.0988791301</v>
      </c>
      <c r="D30" s="5">
        <v>1475493.38219117</v>
      </c>
      <c r="E30" s="5">
        <v>1569610.7148165801</v>
      </c>
      <c r="F30" s="5">
        <v>1569637.8104868799</v>
      </c>
      <c r="G30" s="5">
        <v>1587474.6165215001</v>
      </c>
    </row>
    <row r="31" spans="1:7" x14ac:dyDescent="0.55000000000000004">
      <c r="A31" s="3">
        <v>1</v>
      </c>
      <c r="B31" s="3">
        <v>28</v>
      </c>
      <c r="C31" s="5">
        <v>1347254.98666442</v>
      </c>
      <c r="D31" s="5">
        <v>1426686.90816106</v>
      </c>
      <c r="E31" s="5">
        <v>1562513.32164938</v>
      </c>
      <c r="F31" s="5">
        <v>1556343.31017167</v>
      </c>
      <c r="G31" s="5">
        <v>1639851.0415705901</v>
      </c>
    </row>
    <row r="32" spans="1:7" x14ac:dyDescent="0.55000000000000004">
      <c r="A32" s="3">
        <v>1</v>
      </c>
      <c r="B32" s="3">
        <v>29</v>
      </c>
      <c r="C32" s="5">
        <v>791756.85037231399</v>
      </c>
      <c r="D32" s="5">
        <v>799508.307957237</v>
      </c>
      <c r="E32" s="5">
        <v>828729.57381604402</v>
      </c>
      <c r="F32" s="5">
        <v>833707.18228702794</v>
      </c>
      <c r="G32" s="5">
        <v>837050.47095594998</v>
      </c>
    </row>
    <row r="33" spans="1:7" x14ac:dyDescent="0.55000000000000004">
      <c r="A33" s="3">
        <v>1</v>
      </c>
      <c r="B33" s="3">
        <v>30</v>
      </c>
      <c r="C33" s="5">
        <v>1577362.6880544999</v>
      </c>
      <c r="D33" s="5">
        <v>1830236.89827675</v>
      </c>
      <c r="E33" s="5">
        <v>1970182.51521863</v>
      </c>
      <c r="F33" s="5">
        <v>1972991.6782372801</v>
      </c>
      <c r="G33" s="5">
        <v>2041288.4087085801</v>
      </c>
    </row>
    <row r="34" spans="1:7" x14ac:dyDescent="0.55000000000000004">
      <c r="A34" s="3">
        <v>1</v>
      </c>
      <c r="B34" s="3">
        <v>31</v>
      </c>
      <c r="C34" s="5">
        <v>855611.49742122495</v>
      </c>
      <c r="D34" s="5">
        <v>762107.62926769699</v>
      </c>
      <c r="E34" s="5">
        <v>752174.72472222697</v>
      </c>
      <c r="F34" s="5">
        <v>662665.51896164299</v>
      </c>
      <c r="G34" s="5">
        <v>642929.70351303695</v>
      </c>
    </row>
    <row r="35" spans="1:7" x14ac:dyDescent="0.55000000000000004">
      <c r="A35" s="3">
        <v>2</v>
      </c>
      <c r="B35" s="3">
        <v>1</v>
      </c>
      <c r="C35" s="5">
        <v>222428.78344086101</v>
      </c>
      <c r="D35" s="5">
        <v>224569.463763056</v>
      </c>
      <c r="E35" s="5">
        <v>201857.17921645401</v>
      </c>
      <c r="F35" s="5">
        <v>200880.018231286</v>
      </c>
      <c r="G35" s="5">
        <v>219331.73824080799</v>
      </c>
    </row>
    <row r="36" spans="1:7" x14ac:dyDescent="0.55000000000000004">
      <c r="A36" s="3">
        <v>2</v>
      </c>
      <c r="B36" s="3">
        <v>2</v>
      </c>
      <c r="C36" s="5">
        <v>5689.8585778029701</v>
      </c>
      <c r="D36" s="5">
        <v>6395.5150719012399</v>
      </c>
      <c r="E36" s="5">
        <v>6159.5366313519298</v>
      </c>
      <c r="F36" s="5">
        <v>6100.2091985270699</v>
      </c>
      <c r="G36" s="5">
        <v>4949.3255581099602</v>
      </c>
    </row>
    <row r="37" spans="1:7" x14ac:dyDescent="0.55000000000000004">
      <c r="A37" s="3">
        <v>2</v>
      </c>
      <c r="B37" s="3">
        <v>3</v>
      </c>
      <c r="C37" s="5">
        <v>53755.364365353897</v>
      </c>
      <c r="D37" s="5">
        <v>80696.816302490799</v>
      </c>
      <c r="E37" s="5">
        <v>90465.286297385901</v>
      </c>
      <c r="F37" s="5">
        <v>98165.449977964803</v>
      </c>
      <c r="G37" s="5">
        <v>106849.06581299601</v>
      </c>
    </row>
    <row r="38" spans="1:7" x14ac:dyDescent="0.55000000000000004">
      <c r="A38" s="3">
        <v>2</v>
      </c>
      <c r="B38" s="3">
        <v>4</v>
      </c>
      <c r="C38" s="5">
        <v>10783.474685208201</v>
      </c>
      <c r="D38" s="5">
        <v>12002.2929453245</v>
      </c>
      <c r="E38" s="5">
        <v>10389.442049393399</v>
      </c>
      <c r="F38" s="5">
        <v>8965.4161413735601</v>
      </c>
      <c r="G38" s="5">
        <v>8372.2974923663696</v>
      </c>
    </row>
    <row r="39" spans="1:7" x14ac:dyDescent="0.55000000000000004">
      <c r="A39" s="3">
        <v>2</v>
      </c>
      <c r="B39" s="3">
        <v>5</v>
      </c>
      <c r="C39" s="5">
        <v>26803.995268278199</v>
      </c>
      <c r="D39" s="5">
        <v>34192.606832751298</v>
      </c>
      <c r="E39" s="5">
        <v>40559.060119441499</v>
      </c>
      <c r="F39" s="5">
        <v>28772.801103257701</v>
      </c>
      <c r="G39" s="5">
        <v>22258.3709892689</v>
      </c>
    </row>
    <row r="40" spans="1:7" x14ac:dyDescent="0.55000000000000004">
      <c r="A40" s="3">
        <v>2</v>
      </c>
      <c r="B40" s="3">
        <v>6</v>
      </c>
      <c r="C40" s="5">
        <v>27010.387889088299</v>
      </c>
      <c r="D40" s="5">
        <v>24720.450403668699</v>
      </c>
      <c r="E40" s="5">
        <v>25443.207194023998</v>
      </c>
      <c r="F40" s="5">
        <v>23710.297883211399</v>
      </c>
      <c r="G40" s="5">
        <v>28098.946707431001</v>
      </c>
    </row>
    <row r="41" spans="1:7" x14ac:dyDescent="0.55000000000000004">
      <c r="A41" s="3">
        <v>2</v>
      </c>
      <c r="B41" s="3">
        <v>7</v>
      </c>
      <c r="C41" s="5">
        <v>12123.4261370076</v>
      </c>
      <c r="D41" s="5">
        <v>17823.7586891422</v>
      </c>
      <c r="E41" s="5">
        <v>15207.855703007799</v>
      </c>
      <c r="F41" s="5">
        <v>15101.3754822717</v>
      </c>
      <c r="G41" s="5">
        <v>14323.840195336999</v>
      </c>
    </row>
    <row r="42" spans="1:7" x14ac:dyDescent="0.55000000000000004">
      <c r="A42" s="3">
        <v>2</v>
      </c>
      <c r="B42" s="3">
        <v>8</v>
      </c>
      <c r="C42" s="5">
        <v>551861.00133096799</v>
      </c>
      <c r="D42" s="5">
        <v>492327.985292711</v>
      </c>
      <c r="E42" s="5">
        <v>335458.83301169798</v>
      </c>
      <c r="F42" s="5">
        <v>299441.07179530099</v>
      </c>
      <c r="G42" s="5">
        <v>221191.59212632</v>
      </c>
    </row>
    <row r="43" spans="1:7" x14ac:dyDescent="0.55000000000000004">
      <c r="A43" s="3">
        <v>2</v>
      </c>
      <c r="B43" s="3">
        <v>9</v>
      </c>
      <c r="C43" s="5">
        <v>10949.2865150322</v>
      </c>
      <c r="D43" s="5">
        <v>12504.6811498058</v>
      </c>
      <c r="E43" s="5">
        <v>17808.683820368398</v>
      </c>
      <c r="F43" s="5">
        <v>13329.5221283801</v>
      </c>
      <c r="G43" s="5">
        <v>14463.5629424087</v>
      </c>
    </row>
    <row r="44" spans="1:7" x14ac:dyDescent="0.55000000000000004">
      <c r="A44" s="3">
        <v>2</v>
      </c>
      <c r="B44" s="3">
        <v>10</v>
      </c>
      <c r="C44" s="5">
        <v>55183.270981160997</v>
      </c>
      <c r="D44" s="5">
        <v>51774.925974396203</v>
      </c>
      <c r="E44" s="5">
        <v>52469.717371387698</v>
      </c>
      <c r="F44" s="5">
        <v>45829.205136439603</v>
      </c>
      <c r="G44" s="5">
        <v>55189.755491443699</v>
      </c>
    </row>
    <row r="45" spans="1:7" x14ac:dyDescent="0.55000000000000004">
      <c r="A45" s="3">
        <v>2</v>
      </c>
      <c r="B45" s="3">
        <v>11</v>
      </c>
      <c r="C45" s="5">
        <v>25473.634840814801</v>
      </c>
      <c r="D45" s="5">
        <v>41266.2838716322</v>
      </c>
      <c r="E45" s="5">
        <v>50399.248847893301</v>
      </c>
      <c r="F45" s="5">
        <v>34317.982706514304</v>
      </c>
      <c r="G45" s="5">
        <v>39143.310620170399</v>
      </c>
    </row>
    <row r="46" spans="1:7" x14ac:dyDescent="0.55000000000000004">
      <c r="A46" s="3">
        <v>2</v>
      </c>
      <c r="B46" s="3">
        <v>12</v>
      </c>
      <c r="C46" s="5">
        <v>19900.889072984501</v>
      </c>
      <c r="D46" s="5">
        <v>20928.373076796699</v>
      </c>
      <c r="E46" s="5">
        <v>28689.420108550999</v>
      </c>
      <c r="F46" s="5">
        <v>27040.8268519249</v>
      </c>
      <c r="G46" s="5">
        <v>36875.606106894898</v>
      </c>
    </row>
    <row r="47" spans="1:7" x14ac:dyDescent="0.55000000000000004">
      <c r="A47" s="3">
        <v>2</v>
      </c>
      <c r="B47" s="3">
        <v>13</v>
      </c>
      <c r="C47" s="5">
        <v>9623.0672270209107</v>
      </c>
      <c r="D47" s="5">
        <v>2756.97738348763</v>
      </c>
      <c r="E47" s="5">
        <v>4566.4911641039098</v>
      </c>
      <c r="F47" s="5">
        <v>3580.8468727249601</v>
      </c>
      <c r="G47" s="5">
        <v>3336.5275654224001</v>
      </c>
    </row>
    <row r="48" spans="1:7" x14ac:dyDescent="0.55000000000000004">
      <c r="A48" s="3">
        <v>2</v>
      </c>
      <c r="B48" s="3">
        <v>14</v>
      </c>
      <c r="C48" s="5">
        <v>22666.749416517599</v>
      </c>
      <c r="D48" s="5">
        <v>18771.832033348899</v>
      </c>
      <c r="E48" s="5">
        <v>27622.5224407307</v>
      </c>
      <c r="F48" s="5">
        <v>15085.573111510799</v>
      </c>
      <c r="G48" s="5">
        <v>12406.363629040199</v>
      </c>
    </row>
    <row r="49" spans="1:7" x14ac:dyDescent="0.55000000000000004">
      <c r="A49" s="3">
        <v>2</v>
      </c>
      <c r="B49" s="3">
        <v>15</v>
      </c>
      <c r="C49" s="5">
        <v>10923.1830073521</v>
      </c>
      <c r="D49" s="5">
        <v>9712.3898276057807</v>
      </c>
      <c r="E49" s="5">
        <v>7116.2673409764002</v>
      </c>
      <c r="F49" s="5">
        <v>7228.0309904928399</v>
      </c>
      <c r="G49" s="5">
        <v>6812.5180522810297</v>
      </c>
    </row>
    <row r="50" spans="1:7" x14ac:dyDescent="0.55000000000000004">
      <c r="A50" s="3">
        <v>2</v>
      </c>
      <c r="B50" s="3">
        <v>16</v>
      </c>
      <c r="C50" s="5">
        <v>11980.2218973709</v>
      </c>
      <c r="D50" s="5">
        <v>14859.2863996505</v>
      </c>
      <c r="E50" s="5">
        <v>16114.4940613585</v>
      </c>
      <c r="F50" s="5">
        <v>15287.178823898699</v>
      </c>
      <c r="G50" s="5">
        <v>17208.9339020554</v>
      </c>
    </row>
    <row r="51" spans="1:7" x14ac:dyDescent="0.55000000000000004">
      <c r="A51" s="3">
        <v>2</v>
      </c>
      <c r="B51" s="3">
        <v>17</v>
      </c>
      <c r="C51" s="5">
        <v>167417.70247283601</v>
      </c>
      <c r="D51" s="5">
        <v>124239.14375036101</v>
      </c>
      <c r="E51" s="5">
        <v>144461.392664618</v>
      </c>
      <c r="F51" s="5">
        <v>144809.745683791</v>
      </c>
      <c r="G51" s="5">
        <v>167696.70834968201</v>
      </c>
    </row>
    <row r="52" spans="1:7" x14ac:dyDescent="0.55000000000000004">
      <c r="A52" s="3">
        <v>2</v>
      </c>
      <c r="B52" s="3">
        <v>18</v>
      </c>
      <c r="C52" s="5">
        <v>280104.00920919701</v>
      </c>
      <c r="D52" s="5">
        <v>302230.54439445201</v>
      </c>
      <c r="E52" s="5">
        <v>284744.75469968002</v>
      </c>
      <c r="F52" s="5">
        <v>301450.37427760102</v>
      </c>
      <c r="G52" s="5">
        <v>267066.66224653198</v>
      </c>
    </row>
    <row r="53" spans="1:7" x14ac:dyDescent="0.55000000000000004">
      <c r="A53" s="3">
        <v>2</v>
      </c>
      <c r="B53" s="3">
        <v>19</v>
      </c>
      <c r="C53" s="5">
        <v>217252.92111831301</v>
      </c>
      <c r="D53" s="5">
        <v>171045.59236915599</v>
      </c>
      <c r="E53" s="5">
        <v>168309.03816756001</v>
      </c>
      <c r="F53" s="5">
        <v>209053.263761284</v>
      </c>
      <c r="G53" s="5">
        <v>242512.51124939701</v>
      </c>
    </row>
    <row r="54" spans="1:7" x14ac:dyDescent="0.55000000000000004">
      <c r="A54" s="3">
        <v>2</v>
      </c>
      <c r="B54" s="3">
        <v>20</v>
      </c>
      <c r="C54" s="5">
        <v>302700.94979841</v>
      </c>
      <c r="D54" s="5">
        <v>339745.90295513999</v>
      </c>
      <c r="E54" s="5">
        <v>326606.01036292699</v>
      </c>
      <c r="F54" s="5">
        <v>324291.71650671598</v>
      </c>
      <c r="G54" s="5">
        <v>334241.75433846703</v>
      </c>
    </row>
    <row r="55" spans="1:7" x14ac:dyDescent="0.55000000000000004">
      <c r="A55" s="3">
        <v>2</v>
      </c>
      <c r="B55" s="3">
        <v>21</v>
      </c>
      <c r="C55" s="5">
        <v>237441.365455372</v>
      </c>
      <c r="D55" s="5">
        <v>276290.93441822799</v>
      </c>
      <c r="E55" s="5">
        <v>248360.80257755099</v>
      </c>
      <c r="F55" s="5">
        <v>199915.543993464</v>
      </c>
      <c r="G55" s="5">
        <v>208481.60876050501</v>
      </c>
    </row>
    <row r="56" spans="1:7" x14ac:dyDescent="0.55000000000000004">
      <c r="A56" s="3">
        <v>2</v>
      </c>
      <c r="B56" s="3">
        <v>22</v>
      </c>
      <c r="C56" s="5">
        <v>105440.32966760801</v>
      </c>
      <c r="D56" s="5">
        <v>94328.201180229502</v>
      </c>
      <c r="E56" s="5">
        <v>91222.389826922197</v>
      </c>
      <c r="F56" s="5">
        <v>55750.541146679599</v>
      </c>
      <c r="G56" s="5">
        <v>57133.437778230902</v>
      </c>
    </row>
    <row r="57" spans="1:7" x14ac:dyDescent="0.55000000000000004">
      <c r="A57" s="3">
        <v>2</v>
      </c>
      <c r="B57" s="3">
        <v>23</v>
      </c>
      <c r="C57" s="5">
        <v>78996.298656855404</v>
      </c>
      <c r="D57" s="5">
        <v>76435.729003991699</v>
      </c>
      <c r="E57" s="5">
        <v>78714.837365564206</v>
      </c>
      <c r="F57" s="5">
        <v>85477.062765912604</v>
      </c>
      <c r="G57" s="5">
        <v>84285.914345661295</v>
      </c>
    </row>
    <row r="58" spans="1:7" x14ac:dyDescent="0.55000000000000004">
      <c r="A58" s="3">
        <v>2</v>
      </c>
      <c r="B58" s="3">
        <v>24</v>
      </c>
      <c r="C58" s="5">
        <v>25259.403872551698</v>
      </c>
      <c r="D58" s="5">
        <v>34055.757985927499</v>
      </c>
      <c r="E58" s="5">
        <v>27768.339758586499</v>
      </c>
      <c r="F58" s="5">
        <v>26381.764103080499</v>
      </c>
      <c r="G58" s="5">
        <v>30122.968957872701</v>
      </c>
    </row>
    <row r="59" spans="1:7" x14ac:dyDescent="0.55000000000000004">
      <c r="A59" s="3">
        <v>2</v>
      </c>
      <c r="B59" s="3">
        <v>25</v>
      </c>
      <c r="C59" s="5">
        <v>129388.55103133099</v>
      </c>
      <c r="D59" s="5">
        <v>149290.95141218201</v>
      </c>
      <c r="E59" s="5">
        <v>145679.32387419199</v>
      </c>
      <c r="F59" s="5">
        <v>144838.9849865</v>
      </c>
      <c r="G59" s="5">
        <v>156026.10463645699</v>
      </c>
    </row>
    <row r="60" spans="1:7" x14ac:dyDescent="0.55000000000000004">
      <c r="A60" s="3">
        <v>2</v>
      </c>
      <c r="B60" s="3">
        <v>26</v>
      </c>
      <c r="C60" s="5">
        <v>131660.504173897</v>
      </c>
      <c r="D60" s="5">
        <v>141843.10632401999</v>
      </c>
      <c r="E60" s="5">
        <v>142960.37176000699</v>
      </c>
      <c r="F60" s="5">
        <v>143765.097986968</v>
      </c>
      <c r="G60" s="5">
        <v>134621.90441129301</v>
      </c>
    </row>
    <row r="61" spans="1:7" x14ac:dyDescent="0.55000000000000004">
      <c r="A61" s="3">
        <v>2</v>
      </c>
      <c r="B61" s="3">
        <v>27</v>
      </c>
      <c r="C61" s="5">
        <v>246729.335266232</v>
      </c>
      <c r="D61" s="5">
        <v>259862.26437455299</v>
      </c>
      <c r="E61" s="5">
        <v>263918.60367968399</v>
      </c>
      <c r="F61" s="5">
        <v>271278.53252108803</v>
      </c>
      <c r="G61" s="5">
        <v>276309.077844007</v>
      </c>
    </row>
    <row r="62" spans="1:7" x14ac:dyDescent="0.55000000000000004">
      <c r="A62" s="3">
        <v>2</v>
      </c>
      <c r="B62" s="3">
        <v>28</v>
      </c>
      <c r="C62" s="5">
        <v>292589.036761884</v>
      </c>
      <c r="D62" s="5">
        <v>337460.39817541</v>
      </c>
      <c r="E62" s="5">
        <v>365197.35114978201</v>
      </c>
      <c r="F62" s="5">
        <v>372062.03994031303</v>
      </c>
      <c r="G62" s="5">
        <v>376506.09836306999</v>
      </c>
    </row>
    <row r="63" spans="1:7" x14ac:dyDescent="0.55000000000000004">
      <c r="A63" s="3">
        <v>2</v>
      </c>
      <c r="B63" s="3">
        <v>29</v>
      </c>
      <c r="C63" s="5">
        <v>247328.66290190001</v>
      </c>
      <c r="D63" s="5">
        <v>237438.31502449801</v>
      </c>
      <c r="E63" s="5">
        <v>244221.24267235299</v>
      </c>
      <c r="F63" s="5">
        <v>244059.76342934201</v>
      </c>
      <c r="G63" s="5">
        <v>241166.05049433399</v>
      </c>
    </row>
    <row r="64" spans="1:7" x14ac:dyDescent="0.55000000000000004">
      <c r="A64" s="3">
        <v>2</v>
      </c>
      <c r="B64" s="3">
        <v>30</v>
      </c>
      <c r="C64" s="5">
        <v>379003.51055850199</v>
      </c>
      <c r="D64" s="5">
        <v>430574.17417940102</v>
      </c>
      <c r="E64" s="5">
        <v>441597.38294446497</v>
      </c>
      <c r="F64" s="5">
        <v>441864.23707231699</v>
      </c>
      <c r="G64" s="5">
        <v>441041.935045449</v>
      </c>
    </row>
    <row r="65" spans="1:7" x14ac:dyDescent="0.55000000000000004">
      <c r="A65" s="3">
        <v>2</v>
      </c>
      <c r="B65" s="3">
        <v>31</v>
      </c>
      <c r="C65" s="5">
        <v>204377.082984932</v>
      </c>
      <c r="D65" s="5">
        <v>175972.77738372001</v>
      </c>
      <c r="E65" s="5">
        <v>167463.92657155701</v>
      </c>
      <c r="F65" s="5">
        <v>149725.04394255899</v>
      </c>
      <c r="G65" s="5">
        <v>152308.22262938099</v>
      </c>
    </row>
    <row r="66" spans="1:7" x14ac:dyDescent="0.55000000000000004">
      <c r="A66" s="3">
        <v>3</v>
      </c>
      <c r="B66" s="3">
        <v>1</v>
      </c>
      <c r="C66" s="5">
        <v>171950.58809483901</v>
      </c>
      <c r="D66" s="5">
        <v>148957.421597985</v>
      </c>
      <c r="E66" s="5">
        <v>145937.47891963</v>
      </c>
      <c r="F66" s="5">
        <v>145355.86045071599</v>
      </c>
      <c r="G66" s="5">
        <v>157262.24715394599</v>
      </c>
    </row>
    <row r="67" spans="1:7" x14ac:dyDescent="0.55000000000000004">
      <c r="A67" s="3">
        <v>3</v>
      </c>
      <c r="B67" s="3">
        <v>2</v>
      </c>
      <c r="C67" s="5">
        <v>11028.4610906916</v>
      </c>
      <c r="D67" s="5">
        <v>12082.770303364399</v>
      </c>
      <c r="E67" s="5">
        <v>14010.7144128198</v>
      </c>
      <c r="F67" s="5">
        <v>13766.265283185799</v>
      </c>
      <c r="G67" s="5">
        <v>11005.0400203626</v>
      </c>
    </row>
    <row r="68" spans="1:7" x14ac:dyDescent="0.55000000000000004">
      <c r="A68" s="3">
        <v>3</v>
      </c>
      <c r="B68" s="3">
        <v>3</v>
      </c>
      <c r="C68" s="5">
        <v>122670.85283107399</v>
      </c>
      <c r="D68" s="5">
        <v>97681.792774693706</v>
      </c>
      <c r="E68" s="5">
        <v>121666.65868706899</v>
      </c>
      <c r="F68" s="5">
        <v>116010.89907979401</v>
      </c>
      <c r="G68" s="5">
        <v>124844.76542219899</v>
      </c>
    </row>
    <row r="69" spans="1:7" x14ac:dyDescent="0.55000000000000004">
      <c r="A69" s="3">
        <v>3</v>
      </c>
      <c r="B69" s="3">
        <v>4</v>
      </c>
      <c r="C69" s="5">
        <v>11949.0850784288</v>
      </c>
      <c r="D69" s="5">
        <v>11734.1422323527</v>
      </c>
      <c r="E69" s="5">
        <v>10977.515836094</v>
      </c>
      <c r="F69" s="5">
        <v>9338.9412582134191</v>
      </c>
      <c r="G69" s="5">
        <v>8918.8686491307308</v>
      </c>
    </row>
    <row r="70" spans="1:7" x14ac:dyDescent="0.55000000000000004">
      <c r="A70" s="3">
        <v>3</v>
      </c>
      <c r="B70" s="3">
        <v>5</v>
      </c>
      <c r="C70" s="5">
        <v>16973.113565068099</v>
      </c>
      <c r="D70" s="5">
        <v>14785.193770133101</v>
      </c>
      <c r="E70" s="5">
        <v>16393.264376679399</v>
      </c>
      <c r="F70" s="5">
        <v>10954.0111419808</v>
      </c>
      <c r="G70" s="5">
        <v>7745.8731242080303</v>
      </c>
    </row>
    <row r="71" spans="1:7" x14ac:dyDescent="0.55000000000000004">
      <c r="A71" s="3">
        <v>3</v>
      </c>
      <c r="B71" s="3">
        <v>6</v>
      </c>
      <c r="C71" s="5">
        <v>28905.216292671001</v>
      </c>
      <c r="D71" s="5">
        <v>29375.977625581701</v>
      </c>
      <c r="E71" s="5">
        <v>34002.266896326502</v>
      </c>
      <c r="F71" s="5">
        <v>38903.647935636902</v>
      </c>
      <c r="G71" s="5">
        <v>48022.666214026001</v>
      </c>
    </row>
    <row r="72" spans="1:7" x14ac:dyDescent="0.55000000000000004">
      <c r="A72" s="3">
        <v>3</v>
      </c>
      <c r="B72" s="3">
        <v>7</v>
      </c>
      <c r="C72" s="5">
        <v>20721.511893549501</v>
      </c>
      <c r="D72" s="5">
        <v>43810.5384477919</v>
      </c>
      <c r="E72" s="5">
        <v>34213.220457058102</v>
      </c>
      <c r="F72" s="5">
        <v>32781.029447495799</v>
      </c>
      <c r="G72" s="5">
        <v>25156.577649721301</v>
      </c>
    </row>
    <row r="73" spans="1:7" x14ac:dyDescent="0.55000000000000004">
      <c r="A73" s="3">
        <v>3</v>
      </c>
      <c r="B73" s="3">
        <v>8</v>
      </c>
      <c r="C73" s="5">
        <v>44758.845148019704</v>
      </c>
      <c r="D73" s="5">
        <v>40902.210713516499</v>
      </c>
      <c r="E73" s="5">
        <v>50073.836330641599</v>
      </c>
      <c r="F73" s="5">
        <v>44853.756009337099</v>
      </c>
      <c r="G73" s="5">
        <v>44933.787133729697</v>
      </c>
    </row>
    <row r="74" spans="1:7" x14ac:dyDescent="0.55000000000000004">
      <c r="A74" s="3">
        <v>3</v>
      </c>
      <c r="B74" s="3">
        <v>9</v>
      </c>
      <c r="C74" s="5">
        <v>32347.0052602338</v>
      </c>
      <c r="D74" s="5">
        <v>33022.594278563898</v>
      </c>
      <c r="E74" s="5">
        <v>35485.016059305002</v>
      </c>
      <c r="F74" s="5">
        <v>32960.999683825903</v>
      </c>
      <c r="G74" s="5">
        <v>37213.260542477699</v>
      </c>
    </row>
    <row r="75" spans="1:7" x14ac:dyDescent="0.55000000000000004">
      <c r="A75" s="3">
        <v>3</v>
      </c>
      <c r="B75" s="3">
        <v>10</v>
      </c>
      <c r="C75" s="5">
        <v>99217.333557760896</v>
      </c>
      <c r="D75" s="5">
        <v>141919.63905581899</v>
      </c>
      <c r="E75" s="5">
        <v>185866.10124666599</v>
      </c>
      <c r="F75" s="5">
        <v>183898.52505427701</v>
      </c>
      <c r="G75" s="5">
        <v>235731.956433468</v>
      </c>
    </row>
    <row r="76" spans="1:7" x14ac:dyDescent="0.55000000000000004">
      <c r="A76" s="3">
        <v>3</v>
      </c>
      <c r="B76" s="3">
        <v>11</v>
      </c>
      <c r="C76" s="5">
        <v>52078.911238364897</v>
      </c>
      <c r="D76" s="5">
        <v>67626.099375667807</v>
      </c>
      <c r="E76" s="5">
        <v>78964.269311760698</v>
      </c>
      <c r="F76" s="5">
        <v>108431.150168543</v>
      </c>
      <c r="G76" s="5">
        <v>72630.713779194193</v>
      </c>
    </row>
    <row r="77" spans="1:7" x14ac:dyDescent="0.55000000000000004">
      <c r="A77" s="3">
        <v>3</v>
      </c>
      <c r="B77" s="3">
        <v>12</v>
      </c>
      <c r="C77" s="5">
        <v>22319.459982257002</v>
      </c>
      <c r="D77" s="5">
        <v>19717.258594964402</v>
      </c>
      <c r="E77" s="5">
        <v>29491.244271664698</v>
      </c>
      <c r="F77" s="5">
        <v>24723.6590592598</v>
      </c>
      <c r="G77" s="5">
        <v>28549.0637246632</v>
      </c>
    </row>
    <row r="78" spans="1:7" x14ac:dyDescent="0.55000000000000004">
      <c r="A78" s="3">
        <v>3</v>
      </c>
      <c r="B78" s="3">
        <v>13</v>
      </c>
      <c r="C78" s="5">
        <v>22385.264854907498</v>
      </c>
      <c r="D78" s="5">
        <v>22847.0533876673</v>
      </c>
      <c r="E78" s="5">
        <v>24125.381353220298</v>
      </c>
      <c r="F78" s="5">
        <v>13376.72994388</v>
      </c>
      <c r="G78" s="5">
        <v>12629.217072346601</v>
      </c>
    </row>
    <row r="79" spans="1:7" x14ac:dyDescent="0.55000000000000004">
      <c r="A79" s="3">
        <v>3</v>
      </c>
      <c r="B79" s="3">
        <v>14</v>
      </c>
      <c r="C79" s="5">
        <v>58422.820365948901</v>
      </c>
      <c r="D79" s="5">
        <v>39661.2507443301</v>
      </c>
      <c r="E79" s="5">
        <v>64657.1130279926</v>
      </c>
      <c r="F79" s="5">
        <v>33493.631121928098</v>
      </c>
      <c r="G79" s="5">
        <v>84371.058184057401</v>
      </c>
    </row>
    <row r="80" spans="1:7" x14ac:dyDescent="0.55000000000000004">
      <c r="A80" s="3">
        <v>3</v>
      </c>
      <c r="B80" s="3">
        <v>15</v>
      </c>
      <c r="C80" s="5">
        <v>19836.997809609798</v>
      </c>
      <c r="D80" s="5">
        <v>19189.2567061558</v>
      </c>
      <c r="E80" s="5">
        <v>17150.594325980401</v>
      </c>
      <c r="F80" s="5">
        <v>16018.1233850718</v>
      </c>
      <c r="G80" s="5">
        <v>17279.4431695528</v>
      </c>
    </row>
    <row r="81" spans="1:7" x14ac:dyDescent="0.55000000000000004">
      <c r="A81" s="3">
        <v>3</v>
      </c>
      <c r="B81" s="3">
        <v>16</v>
      </c>
      <c r="C81" s="5">
        <v>40972.568419715601</v>
      </c>
      <c r="D81" s="5">
        <v>51379.612351414798</v>
      </c>
      <c r="E81" s="5">
        <v>66789.643393246501</v>
      </c>
      <c r="F81" s="5">
        <v>64650.062283861596</v>
      </c>
      <c r="G81" s="5">
        <v>76740.875882216307</v>
      </c>
    </row>
    <row r="82" spans="1:7" x14ac:dyDescent="0.55000000000000004">
      <c r="A82" s="3">
        <v>3</v>
      </c>
      <c r="B82" s="3">
        <v>17</v>
      </c>
      <c r="C82" s="5">
        <v>136193.28565201201</v>
      </c>
      <c r="D82" s="5">
        <v>119148.07739536199</v>
      </c>
      <c r="E82" s="5">
        <v>134570.47100589401</v>
      </c>
      <c r="F82" s="5">
        <v>134404.78226515601</v>
      </c>
      <c r="G82" s="5">
        <v>139799.04963609</v>
      </c>
    </row>
    <row r="83" spans="1:7" x14ac:dyDescent="0.55000000000000004">
      <c r="A83" s="3">
        <v>3</v>
      </c>
      <c r="B83" s="3">
        <v>18</v>
      </c>
      <c r="C83" s="5">
        <v>313097.39217598201</v>
      </c>
      <c r="D83" s="5">
        <v>581863.22322397504</v>
      </c>
      <c r="E83" s="5">
        <v>519590.06534273003</v>
      </c>
      <c r="F83" s="5">
        <v>472741.49467273703</v>
      </c>
      <c r="G83" s="5">
        <v>317397.94685243297</v>
      </c>
    </row>
    <row r="84" spans="1:7" x14ac:dyDescent="0.55000000000000004">
      <c r="A84" s="3">
        <v>3</v>
      </c>
      <c r="B84" s="3">
        <v>19</v>
      </c>
      <c r="C84" s="5">
        <v>190639.57408732799</v>
      </c>
      <c r="D84" s="5">
        <v>158273.862284765</v>
      </c>
      <c r="E84" s="5">
        <v>159019.142907147</v>
      </c>
      <c r="F84" s="5">
        <v>182750.42596472599</v>
      </c>
      <c r="G84" s="5">
        <v>211086.67451675501</v>
      </c>
    </row>
    <row r="85" spans="1:7" x14ac:dyDescent="0.55000000000000004">
      <c r="A85" s="3">
        <v>3</v>
      </c>
      <c r="B85" s="3">
        <v>20</v>
      </c>
      <c r="C85" s="5">
        <v>295252.21176544402</v>
      </c>
      <c r="D85" s="5">
        <v>357780.53069155302</v>
      </c>
      <c r="E85" s="5">
        <v>340241.15082955698</v>
      </c>
      <c r="F85" s="5">
        <v>338239.491977475</v>
      </c>
      <c r="G85" s="5">
        <v>359050.36874378601</v>
      </c>
    </row>
    <row r="86" spans="1:7" x14ac:dyDescent="0.55000000000000004">
      <c r="A86" s="3">
        <v>3</v>
      </c>
      <c r="B86" s="3">
        <v>21</v>
      </c>
      <c r="C86" s="5">
        <v>213133.86769735001</v>
      </c>
      <c r="D86" s="5">
        <v>280662.47501191898</v>
      </c>
      <c r="E86" s="5">
        <v>261720.321255182</v>
      </c>
      <c r="F86" s="5">
        <v>201163.824190894</v>
      </c>
      <c r="G86" s="5">
        <v>202326.48610436899</v>
      </c>
    </row>
    <row r="87" spans="1:7" x14ac:dyDescent="0.55000000000000004">
      <c r="A87" s="3">
        <v>3</v>
      </c>
      <c r="B87" s="3">
        <v>22</v>
      </c>
      <c r="C87" s="5">
        <v>102989.13351179899</v>
      </c>
      <c r="D87" s="5">
        <v>103925.232094576</v>
      </c>
      <c r="E87" s="5">
        <v>98912.8350843058</v>
      </c>
      <c r="F87" s="5">
        <v>58909.733656286902</v>
      </c>
      <c r="G87" s="5">
        <v>64500.910819772304</v>
      </c>
    </row>
    <row r="88" spans="1:7" x14ac:dyDescent="0.55000000000000004">
      <c r="A88" s="3">
        <v>3</v>
      </c>
      <c r="B88" s="3">
        <v>23</v>
      </c>
      <c r="C88" s="5">
        <v>78549.703973934505</v>
      </c>
      <c r="D88" s="5">
        <v>80500.0464696454</v>
      </c>
      <c r="E88" s="5">
        <v>81181.828617257299</v>
      </c>
      <c r="F88" s="5">
        <v>87614.793403067495</v>
      </c>
      <c r="G88" s="5">
        <v>85386.682703385493</v>
      </c>
    </row>
    <row r="89" spans="1:7" x14ac:dyDescent="0.55000000000000004">
      <c r="A89" s="3">
        <v>3</v>
      </c>
      <c r="B89" s="3">
        <v>24</v>
      </c>
      <c r="C89" s="5">
        <v>35192.462435648398</v>
      </c>
      <c r="D89" s="5">
        <v>37124.158022607997</v>
      </c>
      <c r="E89" s="5">
        <v>35251.303186584199</v>
      </c>
      <c r="F89" s="5">
        <v>32602.0980923717</v>
      </c>
      <c r="G89" s="5">
        <v>32944.307789328202</v>
      </c>
    </row>
    <row r="90" spans="1:7" x14ac:dyDescent="0.55000000000000004">
      <c r="A90" s="3">
        <v>3</v>
      </c>
      <c r="B90" s="3">
        <v>25</v>
      </c>
      <c r="C90" s="5">
        <v>138695.821919921</v>
      </c>
      <c r="D90" s="5">
        <v>158236.201511155</v>
      </c>
      <c r="E90" s="5">
        <v>150270.82311487899</v>
      </c>
      <c r="F90" s="5">
        <v>152654.74463251099</v>
      </c>
      <c r="G90" s="5">
        <v>173093.018499258</v>
      </c>
    </row>
    <row r="91" spans="1:7" x14ac:dyDescent="0.55000000000000004">
      <c r="A91" s="3">
        <v>3</v>
      </c>
      <c r="B91" s="3">
        <v>26</v>
      </c>
      <c r="C91" s="5">
        <v>138749.340580002</v>
      </c>
      <c r="D91" s="5">
        <v>152084.76377447401</v>
      </c>
      <c r="E91" s="5">
        <v>159497.77818311501</v>
      </c>
      <c r="F91" s="5">
        <v>157833.10097347901</v>
      </c>
      <c r="G91" s="5">
        <v>151544.781760518</v>
      </c>
    </row>
    <row r="92" spans="1:7" x14ac:dyDescent="0.55000000000000004">
      <c r="A92" s="3">
        <v>3</v>
      </c>
      <c r="B92" s="3">
        <v>27</v>
      </c>
      <c r="C92" s="5">
        <v>237719.82463440101</v>
      </c>
      <c r="D92" s="5">
        <v>260843.18253975501</v>
      </c>
      <c r="E92" s="5">
        <v>249767.13311783</v>
      </c>
      <c r="F92" s="5">
        <v>253922.54918955101</v>
      </c>
      <c r="G92" s="5">
        <v>259918.406808359</v>
      </c>
    </row>
    <row r="93" spans="1:7" x14ac:dyDescent="0.55000000000000004">
      <c r="A93" s="3">
        <v>3</v>
      </c>
      <c r="B93" s="3">
        <v>28</v>
      </c>
      <c r="C93" s="5">
        <v>237719.965071718</v>
      </c>
      <c r="D93" s="5">
        <v>271690.37388557999</v>
      </c>
      <c r="E93" s="5">
        <v>288398.62662115198</v>
      </c>
      <c r="F93" s="5">
        <v>295329.90704815899</v>
      </c>
      <c r="G93" s="5">
        <v>310347.64870758902</v>
      </c>
    </row>
    <row r="94" spans="1:7" x14ac:dyDescent="0.55000000000000004">
      <c r="A94" s="3">
        <v>3</v>
      </c>
      <c r="B94" s="3">
        <v>29</v>
      </c>
      <c r="C94" s="5">
        <v>203923.72520634899</v>
      </c>
      <c r="D94" s="5">
        <v>211395.85341477499</v>
      </c>
      <c r="E94" s="5">
        <v>212474.22564404699</v>
      </c>
      <c r="F94" s="5">
        <v>210078.56087222099</v>
      </c>
      <c r="G94" s="5">
        <v>209042.76415764901</v>
      </c>
    </row>
    <row r="95" spans="1:7" x14ac:dyDescent="0.55000000000000004">
      <c r="A95" s="3">
        <v>3</v>
      </c>
      <c r="B95" s="3">
        <v>30</v>
      </c>
      <c r="C95" s="5">
        <v>334863.336625656</v>
      </c>
      <c r="D95" s="5">
        <v>391751.22910901299</v>
      </c>
      <c r="E95" s="5">
        <v>404832.80546323699</v>
      </c>
      <c r="F95" s="5">
        <v>406488.91859323502</v>
      </c>
      <c r="G95" s="5">
        <v>418472.040182225</v>
      </c>
    </row>
    <row r="96" spans="1:7" x14ac:dyDescent="0.55000000000000004">
      <c r="A96" s="3">
        <v>3</v>
      </c>
      <c r="B96" s="3">
        <v>31</v>
      </c>
      <c r="C96" s="5">
        <v>181013.400683566</v>
      </c>
      <c r="D96" s="5">
        <v>177286.98937191299</v>
      </c>
      <c r="E96" s="5">
        <v>166548.29173958901</v>
      </c>
      <c r="F96" s="5">
        <v>149315.562843675</v>
      </c>
      <c r="G96" s="5">
        <v>151981.50976929101</v>
      </c>
    </row>
    <row r="97" spans="1:7" x14ac:dyDescent="0.55000000000000004">
      <c r="A97" s="3">
        <v>4</v>
      </c>
      <c r="B97" s="3">
        <v>1</v>
      </c>
      <c r="C97" s="5">
        <v>177290.342596228</v>
      </c>
      <c r="D97" s="5">
        <v>134378.76678409401</v>
      </c>
      <c r="E97" s="5">
        <v>132874.73074557801</v>
      </c>
      <c r="F97" s="5">
        <v>128413.048988526</v>
      </c>
      <c r="G97" s="5">
        <v>142921.92473956899</v>
      </c>
    </row>
    <row r="98" spans="1:7" x14ac:dyDescent="0.55000000000000004">
      <c r="A98" s="3">
        <v>4</v>
      </c>
      <c r="B98" s="3">
        <v>2</v>
      </c>
      <c r="C98" s="5">
        <v>2310.40034599308</v>
      </c>
      <c r="D98" s="5">
        <v>7867.8065460149501</v>
      </c>
      <c r="E98" s="5">
        <v>8999.8055553557697</v>
      </c>
      <c r="F98" s="5">
        <v>9061.6809551793795</v>
      </c>
      <c r="G98" s="5">
        <v>8101.5030529931701</v>
      </c>
    </row>
    <row r="99" spans="1:7" x14ac:dyDescent="0.55000000000000004">
      <c r="A99" s="3">
        <v>4</v>
      </c>
      <c r="B99" s="3">
        <v>3</v>
      </c>
      <c r="C99" s="5">
        <v>229181.65363490599</v>
      </c>
      <c r="D99" s="5">
        <v>234112.10933728499</v>
      </c>
      <c r="E99" s="5">
        <v>248574.54464109501</v>
      </c>
      <c r="F99" s="5">
        <v>233812.075632917</v>
      </c>
      <c r="G99" s="5">
        <v>253930.25832020401</v>
      </c>
    </row>
    <row r="100" spans="1:7" x14ac:dyDescent="0.55000000000000004">
      <c r="A100" s="3">
        <v>4</v>
      </c>
      <c r="B100" s="3">
        <v>4</v>
      </c>
      <c r="C100" s="5">
        <v>10812.625931188</v>
      </c>
      <c r="D100" s="5">
        <v>11395.5188526659</v>
      </c>
      <c r="E100" s="5">
        <v>9403.1565180423695</v>
      </c>
      <c r="F100" s="5">
        <v>8195.1857970135097</v>
      </c>
      <c r="G100" s="5">
        <v>7315.3571561035396</v>
      </c>
    </row>
    <row r="101" spans="1:7" x14ac:dyDescent="0.55000000000000004">
      <c r="A101" s="3">
        <v>4</v>
      </c>
      <c r="B101" s="3">
        <v>5</v>
      </c>
      <c r="C101" s="5">
        <v>76372.627469481595</v>
      </c>
      <c r="D101" s="5">
        <v>74268.732729663097</v>
      </c>
      <c r="E101" s="5">
        <v>71558.175773631199</v>
      </c>
      <c r="F101" s="5">
        <v>58710.239000251</v>
      </c>
      <c r="G101" s="5">
        <v>34389.425162979402</v>
      </c>
    </row>
    <row r="102" spans="1:7" x14ac:dyDescent="0.55000000000000004">
      <c r="A102" s="3">
        <v>4</v>
      </c>
      <c r="B102" s="3">
        <v>6</v>
      </c>
      <c r="C102" s="5">
        <v>154864.34256555999</v>
      </c>
      <c r="D102" s="5">
        <v>184303.85495470601</v>
      </c>
      <c r="E102" s="5">
        <v>195906.46002793801</v>
      </c>
      <c r="F102" s="5">
        <v>189989.878065297</v>
      </c>
      <c r="G102" s="5">
        <v>83096.584498814394</v>
      </c>
    </row>
    <row r="103" spans="1:7" x14ac:dyDescent="0.55000000000000004">
      <c r="A103" s="3">
        <v>4</v>
      </c>
      <c r="B103" s="3">
        <v>7</v>
      </c>
      <c r="C103" s="5">
        <v>24368.910677005799</v>
      </c>
      <c r="D103" s="5">
        <v>57831.831574352596</v>
      </c>
      <c r="E103" s="5">
        <v>43746.869646087398</v>
      </c>
      <c r="F103" s="5">
        <v>47460.623502018898</v>
      </c>
      <c r="G103" s="5">
        <v>43573.098461454501</v>
      </c>
    </row>
    <row r="104" spans="1:7" x14ac:dyDescent="0.55000000000000004">
      <c r="A104" s="3">
        <v>4</v>
      </c>
      <c r="B104" s="3">
        <v>8</v>
      </c>
      <c r="C104" s="5">
        <v>85965.898797282003</v>
      </c>
      <c r="D104" s="5">
        <v>72802.507480394503</v>
      </c>
      <c r="E104" s="5">
        <v>86947.823592572895</v>
      </c>
      <c r="F104" s="5">
        <v>70147.175980128493</v>
      </c>
      <c r="G104" s="5">
        <v>73198.167076458805</v>
      </c>
    </row>
    <row r="105" spans="1:7" x14ac:dyDescent="0.55000000000000004">
      <c r="A105" s="3">
        <v>4</v>
      </c>
      <c r="B105" s="3">
        <v>9</v>
      </c>
      <c r="C105" s="5">
        <v>50282.736128114499</v>
      </c>
      <c r="D105" s="5">
        <v>62459.126318457602</v>
      </c>
      <c r="E105" s="5">
        <v>63810.590101861802</v>
      </c>
      <c r="F105" s="5">
        <v>57778.052474632597</v>
      </c>
      <c r="G105" s="5">
        <v>53947.542136727898</v>
      </c>
    </row>
    <row r="106" spans="1:7" x14ac:dyDescent="0.55000000000000004">
      <c r="A106" s="3">
        <v>4</v>
      </c>
      <c r="B106" s="3">
        <v>10</v>
      </c>
      <c r="C106" s="5">
        <v>136442.257035527</v>
      </c>
      <c r="D106" s="5">
        <v>125402.688971229</v>
      </c>
      <c r="E106" s="5">
        <v>173091.191424852</v>
      </c>
      <c r="F106" s="5">
        <v>142630.85899490301</v>
      </c>
      <c r="G106" s="5">
        <v>222771.995404079</v>
      </c>
    </row>
    <row r="107" spans="1:7" x14ac:dyDescent="0.55000000000000004">
      <c r="A107" s="3">
        <v>4</v>
      </c>
      <c r="B107" s="3">
        <v>11</v>
      </c>
      <c r="C107" s="5">
        <v>94422.444000819698</v>
      </c>
      <c r="D107" s="5">
        <v>257932.64989750201</v>
      </c>
      <c r="E107" s="5">
        <v>287220.179100473</v>
      </c>
      <c r="F107" s="5">
        <v>286266.710724973</v>
      </c>
      <c r="G107" s="5">
        <v>233017.68875192699</v>
      </c>
    </row>
    <row r="108" spans="1:7" x14ac:dyDescent="0.55000000000000004">
      <c r="A108" s="3">
        <v>4</v>
      </c>
      <c r="B108" s="3">
        <v>12</v>
      </c>
      <c r="C108" s="5">
        <v>50264.665069206298</v>
      </c>
      <c r="D108" s="5">
        <v>67073.212219070803</v>
      </c>
      <c r="E108" s="5">
        <v>72721.550524801496</v>
      </c>
      <c r="F108" s="5">
        <v>68089.998545763898</v>
      </c>
      <c r="G108" s="5">
        <v>76175.466202882904</v>
      </c>
    </row>
    <row r="109" spans="1:7" x14ac:dyDescent="0.55000000000000004">
      <c r="A109" s="3">
        <v>4</v>
      </c>
      <c r="B109" s="3">
        <v>13</v>
      </c>
      <c r="C109" s="5">
        <v>45134.459246314203</v>
      </c>
      <c r="D109" s="5">
        <v>40456.8891349771</v>
      </c>
      <c r="E109" s="5">
        <v>52711.771080831597</v>
      </c>
      <c r="F109" s="5">
        <v>47329.076603743597</v>
      </c>
      <c r="G109" s="5">
        <v>42131.833249656098</v>
      </c>
    </row>
    <row r="110" spans="1:7" x14ac:dyDescent="0.55000000000000004">
      <c r="A110" s="3">
        <v>4</v>
      </c>
      <c r="B110" s="3">
        <v>14</v>
      </c>
      <c r="C110" s="5">
        <v>62999.262798849602</v>
      </c>
      <c r="D110" s="5">
        <v>88062.651309381705</v>
      </c>
      <c r="E110" s="5">
        <v>110176.416271601</v>
      </c>
      <c r="F110" s="5">
        <v>135613.753740794</v>
      </c>
      <c r="G110" s="5">
        <v>182280.357599721</v>
      </c>
    </row>
    <row r="111" spans="1:7" x14ac:dyDescent="0.55000000000000004">
      <c r="A111" s="3">
        <v>4</v>
      </c>
      <c r="B111" s="3">
        <v>15</v>
      </c>
      <c r="C111" s="5">
        <v>42299.200938244197</v>
      </c>
      <c r="D111" s="5">
        <v>31545.416068753198</v>
      </c>
      <c r="E111" s="5">
        <v>39812.743743790903</v>
      </c>
      <c r="F111" s="5">
        <v>29423.624956359399</v>
      </c>
      <c r="G111" s="5">
        <v>26065.538781576499</v>
      </c>
    </row>
    <row r="112" spans="1:7" x14ac:dyDescent="0.55000000000000004">
      <c r="A112" s="3">
        <v>4</v>
      </c>
      <c r="B112" s="3">
        <v>16</v>
      </c>
      <c r="C112" s="5">
        <v>75132.777446187203</v>
      </c>
      <c r="D112" s="5">
        <v>84469.884680136995</v>
      </c>
      <c r="E112" s="5">
        <v>102528.670602584</v>
      </c>
      <c r="F112" s="5">
        <v>96984.680659649704</v>
      </c>
      <c r="G112" s="5">
        <v>108027.249299662</v>
      </c>
    </row>
    <row r="113" spans="1:7" x14ac:dyDescent="0.55000000000000004">
      <c r="A113" s="3">
        <v>4</v>
      </c>
      <c r="B113" s="3">
        <v>17</v>
      </c>
      <c r="C113" s="5">
        <v>375067.32079564198</v>
      </c>
      <c r="D113" s="5">
        <v>262206.97140206699</v>
      </c>
      <c r="E113" s="5">
        <v>312552.54549138201</v>
      </c>
      <c r="F113" s="5">
        <v>297478.60480970901</v>
      </c>
      <c r="G113" s="5">
        <v>271932.588215772</v>
      </c>
    </row>
    <row r="114" spans="1:7" x14ac:dyDescent="0.55000000000000004">
      <c r="A114" s="3">
        <v>4</v>
      </c>
      <c r="B114" s="3">
        <v>18</v>
      </c>
      <c r="C114" s="5">
        <v>434847.287714159</v>
      </c>
      <c r="D114" s="5">
        <v>1084377.20224417</v>
      </c>
      <c r="E114" s="5">
        <v>786091.815249876</v>
      </c>
      <c r="F114" s="5">
        <v>724813.72563014005</v>
      </c>
      <c r="G114" s="5">
        <v>543941.86790444003</v>
      </c>
    </row>
    <row r="115" spans="1:7" x14ac:dyDescent="0.55000000000000004">
      <c r="A115" s="3">
        <v>4</v>
      </c>
      <c r="B115" s="3">
        <v>19</v>
      </c>
      <c r="C115" s="5">
        <v>743087.62402969599</v>
      </c>
      <c r="D115" s="5">
        <v>724836.28516126296</v>
      </c>
      <c r="E115" s="5">
        <v>710393.76690273301</v>
      </c>
      <c r="F115" s="5">
        <v>669460.203184332</v>
      </c>
      <c r="G115" s="5">
        <v>728186.19235353696</v>
      </c>
    </row>
    <row r="116" spans="1:7" x14ac:dyDescent="0.55000000000000004">
      <c r="A116" s="3">
        <v>4</v>
      </c>
      <c r="B116" s="3">
        <v>20</v>
      </c>
      <c r="C116" s="5">
        <v>511136.606637155</v>
      </c>
      <c r="D116" s="5">
        <v>667420.62645897199</v>
      </c>
      <c r="E116" s="5">
        <v>630681.44067612605</v>
      </c>
      <c r="F116" s="5">
        <v>597488.85794892802</v>
      </c>
      <c r="G116" s="5">
        <v>623598.22974648897</v>
      </c>
    </row>
    <row r="117" spans="1:7" x14ac:dyDescent="0.55000000000000004">
      <c r="A117" s="3">
        <v>4</v>
      </c>
      <c r="B117" s="3">
        <v>21</v>
      </c>
      <c r="C117" s="5">
        <v>441942.85157951299</v>
      </c>
      <c r="D117" s="5">
        <v>529635.95303252898</v>
      </c>
      <c r="E117" s="5">
        <v>511125.92506121902</v>
      </c>
      <c r="F117" s="5">
        <v>385056.78364580701</v>
      </c>
      <c r="G117" s="5">
        <v>427902.93140866997</v>
      </c>
    </row>
    <row r="118" spans="1:7" x14ac:dyDescent="0.55000000000000004">
      <c r="A118" s="3">
        <v>4</v>
      </c>
      <c r="B118" s="3">
        <v>22</v>
      </c>
      <c r="C118" s="5">
        <v>201391.48068364101</v>
      </c>
      <c r="D118" s="5">
        <v>206721.77264272</v>
      </c>
      <c r="E118" s="5">
        <v>203249.299981905</v>
      </c>
      <c r="F118" s="5">
        <v>128029.03017985501</v>
      </c>
      <c r="G118" s="5">
        <v>128682.072051368</v>
      </c>
    </row>
    <row r="119" spans="1:7" x14ac:dyDescent="0.55000000000000004">
      <c r="A119" s="3">
        <v>4</v>
      </c>
      <c r="B119" s="3">
        <v>23</v>
      </c>
      <c r="C119" s="5">
        <v>179764.363511584</v>
      </c>
      <c r="D119" s="5">
        <v>187121.24459918999</v>
      </c>
      <c r="E119" s="5">
        <v>192072.890310385</v>
      </c>
      <c r="F119" s="5">
        <v>210517.26970034101</v>
      </c>
      <c r="G119" s="5">
        <v>204851.65745929899</v>
      </c>
    </row>
    <row r="120" spans="1:7" x14ac:dyDescent="0.55000000000000004">
      <c r="A120" s="3">
        <v>4</v>
      </c>
      <c r="B120" s="3">
        <v>24</v>
      </c>
      <c r="C120" s="5">
        <v>157588.37695180299</v>
      </c>
      <c r="D120" s="5">
        <v>154748.99695710401</v>
      </c>
      <c r="E120" s="5">
        <v>139641.475288972</v>
      </c>
      <c r="F120" s="5">
        <v>126865.56733919799</v>
      </c>
      <c r="G120" s="5">
        <v>116104.500185103</v>
      </c>
    </row>
    <row r="121" spans="1:7" x14ac:dyDescent="0.55000000000000004">
      <c r="A121" s="3">
        <v>4</v>
      </c>
      <c r="B121" s="3">
        <v>25</v>
      </c>
      <c r="C121" s="5">
        <v>259057.970255564</v>
      </c>
      <c r="D121" s="5">
        <v>303196.09500034602</v>
      </c>
      <c r="E121" s="5">
        <v>282218.09431666002</v>
      </c>
      <c r="F121" s="5">
        <v>291874.85431940103</v>
      </c>
      <c r="G121" s="5">
        <v>350471.46948247199</v>
      </c>
    </row>
    <row r="122" spans="1:7" x14ac:dyDescent="0.55000000000000004">
      <c r="A122" s="3">
        <v>4</v>
      </c>
      <c r="B122" s="3">
        <v>26</v>
      </c>
      <c r="C122" s="5">
        <v>298365.84223890398</v>
      </c>
      <c r="D122" s="5">
        <v>347765.22654227703</v>
      </c>
      <c r="E122" s="5">
        <v>359277.43871416099</v>
      </c>
      <c r="F122" s="5">
        <v>352059.47339020902</v>
      </c>
      <c r="G122" s="5">
        <v>338749.22670008399</v>
      </c>
    </row>
    <row r="123" spans="1:7" x14ac:dyDescent="0.55000000000000004">
      <c r="A123" s="3">
        <v>4</v>
      </c>
      <c r="B123" s="3">
        <v>27</v>
      </c>
      <c r="C123" s="5">
        <v>630984.62935037899</v>
      </c>
      <c r="D123" s="5">
        <v>735100.21991997305</v>
      </c>
      <c r="E123" s="5">
        <v>744786.13690603303</v>
      </c>
      <c r="F123" s="5">
        <v>756544.54840074503</v>
      </c>
      <c r="G123" s="5">
        <v>794795.36562098295</v>
      </c>
    </row>
    <row r="124" spans="1:7" x14ac:dyDescent="0.55000000000000004">
      <c r="A124" s="3">
        <v>4</v>
      </c>
      <c r="B124" s="3">
        <v>28</v>
      </c>
      <c r="C124" s="5">
        <v>589750.94107114198</v>
      </c>
      <c r="D124" s="5">
        <v>588129.71329737001</v>
      </c>
      <c r="E124" s="5">
        <v>604172.09546113503</v>
      </c>
      <c r="F124" s="5">
        <v>616833.22439778701</v>
      </c>
      <c r="G124" s="5">
        <v>665210.73189278296</v>
      </c>
    </row>
    <row r="125" spans="1:7" x14ac:dyDescent="0.55000000000000004">
      <c r="A125" s="3">
        <v>4</v>
      </c>
      <c r="B125" s="3">
        <v>29</v>
      </c>
      <c r="C125" s="5">
        <v>386262.972054101</v>
      </c>
      <c r="D125" s="5">
        <v>393020.25328182802</v>
      </c>
      <c r="E125" s="5">
        <v>403587.28707239998</v>
      </c>
      <c r="F125" s="5">
        <v>404680.62826715899</v>
      </c>
      <c r="G125" s="5">
        <v>409316.79590061703</v>
      </c>
    </row>
    <row r="126" spans="1:7" x14ac:dyDescent="0.55000000000000004">
      <c r="A126" s="3">
        <v>4</v>
      </c>
      <c r="B126" s="3">
        <v>30</v>
      </c>
      <c r="C126" s="5">
        <v>584123.83133634005</v>
      </c>
      <c r="D126" s="5">
        <v>654282.14725759998</v>
      </c>
      <c r="E126" s="5">
        <v>730092.882900686</v>
      </c>
      <c r="F126" s="5">
        <v>741555.02353557898</v>
      </c>
      <c r="G126" s="5">
        <v>784884.50362402003</v>
      </c>
    </row>
    <row r="127" spans="1:7" x14ac:dyDescent="0.55000000000000004">
      <c r="A127" s="3">
        <v>4</v>
      </c>
      <c r="B127" s="3">
        <v>31</v>
      </c>
      <c r="C127" s="5">
        <v>365680.31835149397</v>
      </c>
      <c r="D127" s="5">
        <v>348384.41207372601</v>
      </c>
      <c r="E127" s="5">
        <v>336174.72361237498</v>
      </c>
      <c r="F127" s="5">
        <v>300519.25201703602</v>
      </c>
      <c r="G127" s="5">
        <v>307602.24940586602</v>
      </c>
    </row>
    <row r="128" spans="1:7" x14ac:dyDescent="0.55000000000000004">
      <c r="A128" s="3">
        <v>5</v>
      </c>
      <c r="B128" s="3">
        <v>1</v>
      </c>
      <c r="C128" s="5">
        <v>128924.03684221899</v>
      </c>
      <c r="D128" s="5">
        <v>104645.796779891</v>
      </c>
      <c r="E128" s="5">
        <v>107896.901520363</v>
      </c>
      <c r="F128" s="5">
        <v>104286.696065082</v>
      </c>
      <c r="G128" s="5">
        <v>101857.619561828</v>
      </c>
    </row>
    <row r="129" spans="1:7" x14ac:dyDescent="0.55000000000000004">
      <c r="A129" s="3">
        <v>5</v>
      </c>
      <c r="B129" s="3">
        <v>2</v>
      </c>
      <c r="C129" s="5">
        <v>9211.5974875926804</v>
      </c>
      <c r="D129" s="5">
        <v>11271.3536122764</v>
      </c>
      <c r="E129" s="5">
        <v>11405.300288575399</v>
      </c>
      <c r="F129" s="5">
        <v>10914.557377979199</v>
      </c>
      <c r="G129" s="5">
        <v>10469.527582741001</v>
      </c>
    </row>
    <row r="130" spans="1:7" x14ac:dyDescent="0.55000000000000004">
      <c r="A130" s="3">
        <v>5</v>
      </c>
      <c r="B130" s="3">
        <v>3</v>
      </c>
      <c r="C130" s="5">
        <v>48934.342512575196</v>
      </c>
      <c r="D130" s="5">
        <v>43743.510345995601</v>
      </c>
      <c r="E130" s="5">
        <v>49876.948735264603</v>
      </c>
      <c r="F130" s="5">
        <v>37929.194462291598</v>
      </c>
      <c r="G130" s="5">
        <v>41166.364705979999</v>
      </c>
    </row>
    <row r="131" spans="1:7" x14ac:dyDescent="0.55000000000000004">
      <c r="A131" s="3">
        <v>5</v>
      </c>
      <c r="B131" s="3">
        <v>4</v>
      </c>
      <c r="C131" s="5">
        <v>16282.644140079799</v>
      </c>
      <c r="D131" s="5">
        <v>18690.769530616701</v>
      </c>
      <c r="E131" s="5">
        <v>14788.466627620001</v>
      </c>
      <c r="F131" s="5">
        <v>13919.0464606184</v>
      </c>
      <c r="G131" s="5">
        <v>13542.490745589501</v>
      </c>
    </row>
    <row r="132" spans="1:7" x14ac:dyDescent="0.55000000000000004">
      <c r="A132" s="3">
        <v>5</v>
      </c>
      <c r="B132" s="3">
        <v>5</v>
      </c>
      <c r="C132" s="5">
        <v>10323.2828111156</v>
      </c>
      <c r="D132" s="5">
        <v>15348.7424062562</v>
      </c>
      <c r="E132" s="5">
        <v>8431.3738894966391</v>
      </c>
      <c r="F132" s="5">
        <v>2556.5624344378002</v>
      </c>
      <c r="G132" s="5">
        <v>-5233.4421390324696</v>
      </c>
    </row>
    <row r="133" spans="1:7" x14ac:dyDescent="0.55000000000000004">
      <c r="A133" s="3">
        <v>5</v>
      </c>
      <c r="B133" s="3">
        <v>6</v>
      </c>
      <c r="C133" s="5">
        <v>51257.009679884402</v>
      </c>
      <c r="D133" s="5">
        <v>46980.6693782535</v>
      </c>
      <c r="E133" s="5">
        <v>36360.342476606798</v>
      </c>
      <c r="F133" s="5">
        <v>37295.935770436001</v>
      </c>
      <c r="G133" s="5">
        <v>39084.919824133198</v>
      </c>
    </row>
    <row r="134" spans="1:7" x14ac:dyDescent="0.55000000000000004">
      <c r="A134" s="3">
        <v>5</v>
      </c>
      <c r="B134" s="3">
        <v>7</v>
      </c>
      <c r="C134" s="5">
        <v>16434.817303706099</v>
      </c>
      <c r="D134" s="5">
        <v>16423.277844215499</v>
      </c>
      <c r="E134" s="5">
        <v>10375.729164582401</v>
      </c>
      <c r="F134" s="5">
        <v>13415.092070683701</v>
      </c>
      <c r="G134" s="5">
        <v>10804.338642967001</v>
      </c>
    </row>
    <row r="135" spans="1:7" x14ac:dyDescent="0.55000000000000004">
      <c r="A135" s="3">
        <v>5</v>
      </c>
      <c r="B135" s="3">
        <v>8</v>
      </c>
      <c r="C135" s="5">
        <v>52622.953323960697</v>
      </c>
      <c r="D135" s="5">
        <v>51366.059916545702</v>
      </c>
      <c r="E135" s="5">
        <v>56895.4484920053</v>
      </c>
      <c r="F135" s="5">
        <v>60773.665588336298</v>
      </c>
      <c r="G135" s="5">
        <v>57775.502251544203</v>
      </c>
    </row>
    <row r="136" spans="1:7" x14ac:dyDescent="0.55000000000000004">
      <c r="A136" s="3">
        <v>5</v>
      </c>
      <c r="B136" s="3">
        <v>9</v>
      </c>
      <c r="C136" s="5">
        <v>22166.045189397199</v>
      </c>
      <c r="D136" s="5">
        <v>24529.3956997286</v>
      </c>
      <c r="E136" s="5">
        <v>23809.6602302309</v>
      </c>
      <c r="F136" s="5">
        <v>27473.56442232</v>
      </c>
      <c r="G136" s="5">
        <v>34107.796642124697</v>
      </c>
    </row>
    <row r="137" spans="1:7" x14ac:dyDescent="0.55000000000000004">
      <c r="A137" s="3">
        <v>5</v>
      </c>
      <c r="B137" s="3">
        <v>10</v>
      </c>
      <c r="C137" s="5">
        <v>67468.211223935796</v>
      </c>
      <c r="D137" s="5">
        <v>77812.435976594003</v>
      </c>
      <c r="E137" s="5">
        <v>99477.323289537802</v>
      </c>
      <c r="F137" s="5">
        <v>79338.570885156703</v>
      </c>
      <c r="G137" s="5">
        <v>122387.464344626</v>
      </c>
    </row>
    <row r="138" spans="1:7" x14ac:dyDescent="0.55000000000000004">
      <c r="A138" s="3">
        <v>5</v>
      </c>
      <c r="B138" s="3">
        <v>11</v>
      </c>
      <c r="C138" s="5">
        <v>80390.850101839605</v>
      </c>
      <c r="D138" s="5">
        <v>134341.720584467</v>
      </c>
      <c r="E138" s="5">
        <v>152033.73928403601</v>
      </c>
      <c r="F138" s="5">
        <v>192134.05469715301</v>
      </c>
      <c r="G138" s="5">
        <v>286075.00273716298</v>
      </c>
    </row>
    <row r="139" spans="1:7" x14ac:dyDescent="0.55000000000000004">
      <c r="A139" s="3">
        <v>5</v>
      </c>
      <c r="B139" s="3">
        <v>12</v>
      </c>
      <c r="C139" s="5">
        <v>9811.9991568642599</v>
      </c>
      <c r="D139" s="5">
        <v>12435.568051778901</v>
      </c>
      <c r="E139" s="5">
        <v>16660.0930944182</v>
      </c>
      <c r="F139" s="5">
        <v>12177.082732779099</v>
      </c>
      <c r="G139" s="5">
        <v>15876.306044794201</v>
      </c>
    </row>
    <row r="140" spans="1:7" x14ac:dyDescent="0.55000000000000004">
      <c r="A140" s="3">
        <v>5</v>
      </c>
      <c r="B140" s="3">
        <v>13</v>
      </c>
      <c r="C140" s="5">
        <v>12332.891406132499</v>
      </c>
      <c r="D140" s="5">
        <v>9662.9328897035393</v>
      </c>
      <c r="E140" s="5">
        <v>6278.5792784981604</v>
      </c>
      <c r="F140" s="5">
        <v>4343.98262399333</v>
      </c>
      <c r="G140" s="5">
        <v>4161.6213720411097</v>
      </c>
    </row>
    <row r="141" spans="1:7" x14ac:dyDescent="0.55000000000000004">
      <c r="A141" s="3">
        <v>5</v>
      </c>
      <c r="B141" s="3">
        <v>14</v>
      </c>
      <c r="C141" s="5">
        <v>32087.203334714501</v>
      </c>
      <c r="D141" s="5">
        <v>18089.388872273001</v>
      </c>
      <c r="E141" s="5">
        <v>23410.808803458898</v>
      </c>
      <c r="F141" s="5">
        <v>21469.199025462302</v>
      </c>
      <c r="G141" s="5">
        <v>28264.368046815001</v>
      </c>
    </row>
    <row r="142" spans="1:7" x14ac:dyDescent="0.55000000000000004">
      <c r="A142" s="3">
        <v>5</v>
      </c>
      <c r="B142" s="3">
        <v>15</v>
      </c>
      <c r="C142" s="5">
        <v>7562.5395487983496</v>
      </c>
      <c r="D142" s="5">
        <v>6628.8471512238102</v>
      </c>
      <c r="E142" s="5">
        <v>7021.5447429365204</v>
      </c>
      <c r="F142" s="5">
        <v>5241.7369249387302</v>
      </c>
      <c r="G142" s="5">
        <v>4702.6686375092804</v>
      </c>
    </row>
    <row r="143" spans="1:7" x14ac:dyDescent="0.55000000000000004">
      <c r="A143" s="3">
        <v>5</v>
      </c>
      <c r="B143" s="3">
        <v>16</v>
      </c>
      <c r="C143" s="5">
        <v>30593.034167467398</v>
      </c>
      <c r="D143" s="5">
        <v>41207.560167777199</v>
      </c>
      <c r="E143" s="5">
        <v>43593.4339629608</v>
      </c>
      <c r="F143" s="5">
        <v>41292.885100289401</v>
      </c>
      <c r="G143" s="5">
        <v>54729.076315238999</v>
      </c>
    </row>
    <row r="144" spans="1:7" x14ac:dyDescent="0.55000000000000004">
      <c r="A144" s="3">
        <v>5</v>
      </c>
      <c r="B144" s="3">
        <v>17</v>
      </c>
      <c r="C144" s="5">
        <v>114143.29538764</v>
      </c>
      <c r="D144" s="5">
        <v>150021.91462188499</v>
      </c>
      <c r="E144" s="5">
        <v>174652.053670478</v>
      </c>
      <c r="F144" s="5">
        <v>174834.678912089</v>
      </c>
      <c r="G144" s="5">
        <v>141842.91332475599</v>
      </c>
    </row>
    <row r="145" spans="1:7" x14ac:dyDescent="0.55000000000000004">
      <c r="A145" s="3">
        <v>5</v>
      </c>
      <c r="B145" s="3">
        <v>18</v>
      </c>
      <c r="C145" s="5">
        <v>233783.628308176</v>
      </c>
      <c r="D145" s="5">
        <v>223604.33483019201</v>
      </c>
      <c r="E145" s="5">
        <v>272958.23721852299</v>
      </c>
      <c r="F145" s="5">
        <v>269707.82116837398</v>
      </c>
      <c r="G145" s="5">
        <v>269918.488448716</v>
      </c>
    </row>
    <row r="146" spans="1:7" x14ac:dyDescent="0.55000000000000004">
      <c r="A146" s="3">
        <v>5</v>
      </c>
      <c r="B146" s="3">
        <v>19</v>
      </c>
      <c r="C146" s="5">
        <v>120347.573567049</v>
      </c>
      <c r="D146" s="5">
        <v>101300.575094521</v>
      </c>
      <c r="E146" s="5">
        <v>100360.589484197</v>
      </c>
      <c r="F146" s="5">
        <v>97181.832280706207</v>
      </c>
      <c r="G146" s="5">
        <v>101463.804679985</v>
      </c>
    </row>
    <row r="147" spans="1:7" x14ac:dyDescent="0.55000000000000004">
      <c r="A147" s="3">
        <v>5</v>
      </c>
      <c r="B147" s="3">
        <v>20</v>
      </c>
      <c r="C147" s="5">
        <v>211307.735457181</v>
      </c>
      <c r="D147" s="5">
        <v>245259.90238235099</v>
      </c>
      <c r="E147" s="5">
        <v>228857.039069719</v>
      </c>
      <c r="F147" s="5">
        <v>217137.808758503</v>
      </c>
      <c r="G147" s="5">
        <v>227769.71836174699</v>
      </c>
    </row>
    <row r="148" spans="1:7" x14ac:dyDescent="0.55000000000000004">
      <c r="A148" s="3">
        <v>5</v>
      </c>
      <c r="B148" s="3">
        <v>21</v>
      </c>
      <c r="C148" s="5">
        <v>136406.00389715601</v>
      </c>
      <c r="D148" s="5">
        <v>143394.90425789199</v>
      </c>
      <c r="E148" s="5">
        <v>136556.57061465201</v>
      </c>
      <c r="F148" s="5">
        <v>111378.364947191</v>
      </c>
      <c r="G148" s="5">
        <v>128918.958151486</v>
      </c>
    </row>
    <row r="149" spans="1:7" x14ac:dyDescent="0.55000000000000004">
      <c r="A149" s="3">
        <v>5</v>
      </c>
      <c r="B149" s="3">
        <v>22</v>
      </c>
      <c r="C149" s="5">
        <v>86318.119326515894</v>
      </c>
      <c r="D149" s="5">
        <v>87219.918149311503</v>
      </c>
      <c r="E149" s="5">
        <v>85136.942631115598</v>
      </c>
      <c r="F149" s="5">
        <v>50404.898924790803</v>
      </c>
      <c r="G149" s="5">
        <v>49040.562685901401</v>
      </c>
    </row>
    <row r="150" spans="1:7" x14ac:dyDescent="0.55000000000000004">
      <c r="A150" s="3">
        <v>5</v>
      </c>
      <c r="B150" s="3">
        <v>23</v>
      </c>
      <c r="C150" s="5">
        <v>64115.2391914533</v>
      </c>
      <c r="D150" s="5">
        <v>58938.962155221598</v>
      </c>
      <c r="E150" s="5">
        <v>62074.805809468897</v>
      </c>
      <c r="F150" s="5">
        <v>68107.013289359296</v>
      </c>
      <c r="G150" s="5">
        <v>67302.009724072399</v>
      </c>
    </row>
    <row r="151" spans="1:7" x14ac:dyDescent="0.55000000000000004">
      <c r="A151" s="3">
        <v>5</v>
      </c>
      <c r="B151" s="3">
        <v>24</v>
      </c>
      <c r="C151" s="5">
        <v>23956.9964902709</v>
      </c>
      <c r="D151" s="5">
        <v>22953.0252428616</v>
      </c>
      <c r="E151" s="5">
        <v>19915.807222746502</v>
      </c>
      <c r="F151" s="5">
        <v>17023.271857495802</v>
      </c>
      <c r="G151" s="5">
        <v>17130.593086853802</v>
      </c>
    </row>
    <row r="152" spans="1:7" x14ac:dyDescent="0.55000000000000004">
      <c r="A152" s="3">
        <v>5</v>
      </c>
      <c r="B152" s="3">
        <v>25</v>
      </c>
      <c r="C152" s="5">
        <v>105362.22413788699</v>
      </c>
      <c r="D152" s="5">
        <v>118404.371020081</v>
      </c>
      <c r="E152" s="5">
        <v>112636.21242739299</v>
      </c>
      <c r="F152" s="5">
        <v>114285.93388555</v>
      </c>
      <c r="G152" s="5">
        <v>125266.77677808001</v>
      </c>
    </row>
    <row r="153" spans="1:7" x14ac:dyDescent="0.55000000000000004">
      <c r="A153" s="3">
        <v>5</v>
      </c>
      <c r="B153" s="3">
        <v>26</v>
      </c>
      <c r="C153" s="5">
        <v>113452.31436177201</v>
      </c>
      <c r="D153" s="5">
        <v>120346.751281109</v>
      </c>
      <c r="E153" s="5">
        <v>121985.257665229</v>
      </c>
      <c r="F153" s="5">
        <v>120080.73284363899</v>
      </c>
      <c r="G153" s="5">
        <v>117475.92439872499</v>
      </c>
    </row>
    <row r="154" spans="1:7" x14ac:dyDescent="0.55000000000000004">
      <c r="A154" s="3">
        <v>5</v>
      </c>
      <c r="B154" s="3">
        <v>27</v>
      </c>
      <c r="C154" s="5">
        <v>196864.17152726301</v>
      </c>
      <c r="D154" s="5">
        <v>209921.38459825699</v>
      </c>
      <c r="E154" s="5">
        <v>203456.468408552</v>
      </c>
      <c r="F154" s="5">
        <v>198239.77825552001</v>
      </c>
      <c r="G154" s="5">
        <v>188451.372055894</v>
      </c>
    </row>
    <row r="155" spans="1:7" x14ac:dyDescent="0.55000000000000004">
      <c r="A155" s="3">
        <v>5</v>
      </c>
      <c r="B155" s="3">
        <v>28</v>
      </c>
      <c r="C155" s="5">
        <v>223158.75457876499</v>
      </c>
      <c r="D155" s="5">
        <v>229197.290840195</v>
      </c>
      <c r="E155" s="5">
        <v>241441.11423139999</v>
      </c>
      <c r="F155" s="5">
        <v>256595.973779605</v>
      </c>
      <c r="G155" s="5">
        <v>268205.00762699998</v>
      </c>
    </row>
    <row r="156" spans="1:7" x14ac:dyDescent="0.55000000000000004">
      <c r="A156" s="3">
        <v>5</v>
      </c>
      <c r="B156" s="3">
        <v>29</v>
      </c>
      <c r="C156" s="5">
        <v>164177.13530217699</v>
      </c>
      <c r="D156" s="5">
        <v>164275.308597414</v>
      </c>
      <c r="E156" s="5">
        <v>164411.978919227</v>
      </c>
      <c r="F156" s="5">
        <v>165250.097006989</v>
      </c>
      <c r="G156" s="5">
        <v>163427.069762361</v>
      </c>
    </row>
    <row r="157" spans="1:7" x14ac:dyDescent="0.55000000000000004">
      <c r="A157" s="3">
        <v>5</v>
      </c>
      <c r="B157" s="3">
        <v>30</v>
      </c>
      <c r="C157" s="5">
        <v>320900.25253353303</v>
      </c>
      <c r="D157" s="5">
        <v>364517.384491142</v>
      </c>
      <c r="E157" s="5">
        <v>367934.40741271398</v>
      </c>
      <c r="F157" s="5">
        <v>361899.66930854798</v>
      </c>
      <c r="G157" s="5">
        <v>371438.09583042201</v>
      </c>
    </row>
    <row r="158" spans="1:7" x14ac:dyDescent="0.55000000000000004">
      <c r="A158" s="3">
        <v>5</v>
      </c>
      <c r="B158" s="3">
        <v>31</v>
      </c>
      <c r="C158" s="5">
        <v>159836.61458078001</v>
      </c>
      <c r="D158" s="5">
        <v>146976.97951665201</v>
      </c>
      <c r="E158" s="5">
        <v>143934.55399600201</v>
      </c>
      <c r="F158" s="5">
        <v>125088.47888722199</v>
      </c>
      <c r="G158" s="5">
        <v>120352.90212625</v>
      </c>
    </row>
    <row r="159" spans="1:7" x14ac:dyDescent="0.55000000000000004">
      <c r="A159" s="3">
        <v>6</v>
      </c>
      <c r="B159" s="3">
        <v>1</v>
      </c>
      <c r="C159" s="5">
        <v>135567.94180463499</v>
      </c>
      <c r="D159" s="5">
        <v>122366.87672029799</v>
      </c>
      <c r="E159" s="5">
        <v>121240.555820047</v>
      </c>
      <c r="F159" s="5">
        <v>118293.442655551</v>
      </c>
      <c r="G159" s="5">
        <v>123244.645219878</v>
      </c>
    </row>
    <row r="160" spans="1:7" x14ac:dyDescent="0.55000000000000004">
      <c r="A160" s="3">
        <v>6</v>
      </c>
      <c r="B160" s="3">
        <v>2</v>
      </c>
      <c r="C160" s="5">
        <v>3944.1125203246602</v>
      </c>
      <c r="D160" s="5">
        <v>5185.0994239293696</v>
      </c>
      <c r="E160" s="5">
        <v>4497.5804817215403</v>
      </c>
      <c r="F160" s="5">
        <v>4147.35179874201</v>
      </c>
      <c r="G160" s="5">
        <v>3164.8757755305301</v>
      </c>
    </row>
    <row r="161" spans="1:7" x14ac:dyDescent="0.55000000000000004">
      <c r="A161" s="3">
        <v>6</v>
      </c>
      <c r="B161" s="3">
        <v>3</v>
      </c>
      <c r="C161" s="5">
        <v>99013.313184680199</v>
      </c>
      <c r="D161" s="5">
        <v>97424.073066842306</v>
      </c>
      <c r="E161" s="5">
        <v>106750.626789694</v>
      </c>
      <c r="F161" s="5">
        <v>94407.525133244897</v>
      </c>
      <c r="G161" s="5">
        <v>99567.257399223701</v>
      </c>
    </row>
    <row r="162" spans="1:7" x14ac:dyDescent="0.55000000000000004">
      <c r="A162" s="3">
        <v>6</v>
      </c>
      <c r="B162" s="3">
        <v>4</v>
      </c>
      <c r="C162" s="5">
        <v>20050.061231613901</v>
      </c>
      <c r="D162" s="5">
        <v>21374.049557611099</v>
      </c>
      <c r="E162" s="5">
        <v>19078.0193282092</v>
      </c>
      <c r="F162" s="5">
        <v>17029.6546464737</v>
      </c>
      <c r="G162" s="5">
        <v>14581.723592972299</v>
      </c>
    </row>
    <row r="163" spans="1:7" x14ac:dyDescent="0.55000000000000004">
      <c r="A163" s="3">
        <v>6</v>
      </c>
      <c r="B163" s="3">
        <v>5</v>
      </c>
      <c r="C163" s="5">
        <v>5805.8752952205105</v>
      </c>
      <c r="D163" s="5">
        <v>5974.6850884406304</v>
      </c>
      <c r="E163" s="5">
        <v>7103.1688914965498</v>
      </c>
      <c r="F163" s="5">
        <v>5708.2282633852701</v>
      </c>
      <c r="G163" s="5">
        <v>7249.5417518225404</v>
      </c>
    </row>
    <row r="164" spans="1:7" x14ac:dyDescent="0.55000000000000004">
      <c r="A164" s="3">
        <v>6</v>
      </c>
      <c r="B164" s="3">
        <v>6</v>
      </c>
      <c r="C164" s="5">
        <v>54144.526290433103</v>
      </c>
      <c r="D164" s="5">
        <v>84371.418794641198</v>
      </c>
      <c r="E164" s="5">
        <v>163520.726347897</v>
      </c>
      <c r="F164" s="5">
        <v>210856.95329928299</v>
      </c>
      <c r="G164" s="5">
        <v>46118.496354191797</v>
      </c>
    </row>
    <row r="165" spans="1:7" x14ac:dyDescent="0.55000000000000004">
      <c r="A165" s="3">
        <v>6</v>
      </c>
      <c r="B165" s="3">
        <v>7</v>
      </c>
      <c r="C165" s="5">
        <v>28405.795177799901</v>
      </c>
      <c r="D165" s="5">
        <v>36757.246741075898</v>
      </c>
      <c r="E165" s="5">
        <v>48711.121249064003</v>
      </c>
      <c r="F165" s="5">
        <v>42532.750824948198</v>
      </c>
      <c r="G165" s="5">
        <v>43208.032824608701</v>
      </c>
    </row>
    <row r="166" spans="1:7" x14ac:dyDescent="0.55000000000000004">
      <c r="A166" s="3">
        <v>6</v>
      </c>
      <c r="B166" s="3">
        <v>8</v>
      </c>
      <c r="C166" s="5">
        <v>59024.309667977002</v>
      </c>
      <c r="D166" s="5">
        <v>32923.543660513104</v>
      </c>
      <c r="E166" s="5">
        <v>45635.1610452358</v>
      </c>
      <c r="F166" s="5">
        <v>40669.036245244701</v>
      </c>
      <c r="G166" s="5">
        <v>35700.124389490797</v>
      </c>
    </row>
    <row r="167" spans="1:7" x14ac:dyDescent="0.55000000000000004">
      <c r="A167" s="3">
        <v>6</v>
      </c>
      <c r="B167" s="3">
        <v>9</v>
      </c>
      <c r="C167" s="5">
        <v>34334.114906259303</v>
      </c>
      <c r="D167" s="5">
        <v>34062.8260729873</v>
      </c>
      <c r="E167" s="5">
        <v>36649.320706548002</v>
      </c>
      <c r="F167" s="5">
        <v>34115.3812564943</v>
      </c>
      <c r="G167" s="5">
        <v>35727.527624216404</v>
      </c>
    </row>
    <row r="168" spans="1:7" x14ac:dyDescent="0.55000000000000004">
      <c r="A168" s="3">
        <v>6</v>
      </c>
      <c r="B168" s="3">
        <v>10</v>
      </c>
      <c r="C168" s="5">
        <v>122707.477808604</v>
      </c>
      <c r="D168" s="5">
        <v>129429.377295265</v>
      </c>
      <c r="E168" s="5">
        <v>147772.180083807</v>
      </c>
      <c r="F168" s="5">
        <v>127427.38814326</v>
      </c>
      <c r="G168" s="5">
        <v>171936.711978601</v>
      </c>
    </row>
    <row r="169" spans="1:7" x14ac:dyDescent="0.55000000000000004">
      <c r="A169" s="3">
        <v>6</v>
      </c>
      <c r="B169" s="3">
        <v>11</v>
      </c>
      <c r="C169" s="5">
        <v>97590.936596493193</v>
      </c>
      <c r="D169" s="5">
        <v>143085.53302691501</v>
      </c>
      <c r="E169" s="5">
        <v>254463.03101929199</v>
      </c>
      <c r="F169" s="5">
        <v>283852.16822141001</v>
      </c>
      <c r="G169" s="5">
        <v>480698.34594473901</v>
      </c>
    </row>
    <row r="170" spans="1:7" x14ac:dyDescent="0.55000000000000004">
      <c r="A170" s="3">
        <v>6</v>
      </c>
      <c r="B170" s="3">
        <v>12</v>
      </c>
      <c r="C170" s="5">
        <v>39730.796689423201</v>
      </c>
      <c r="D170" s="5">
        <v>50734.480943856302</v>
      </c>
      <c r="E170" s="5">
        <v>63072.156623445597</v>
      </c>
      <c r="F170" s="5">
        <v>57784.692570551997</v>
      </c>
      <c r="G170" s="5">
        <v>61917.006588259399</v>
      </c>
    </row>
    <row r="171" spans="1:7" x14ac:dyDescent="0.55000000000000004">
      <c r="A171" s="3">
        <v>6</v>
      </c>
      <c r="B171" s="3">
        <v>13</v>
      </c>
      <c r="C171" s="5">
        <v>62009.358444013596</v>
      </c>
      <c r="D171" s="5">
        <v>57192.859195136203</v>
      </c>
      <c r="E171" s="5">
        <v>66691.978296946007</v>
      </c>
      <c r="F171" s="5">
        <v>61807.480286025202</v>
      </c>
      <c r="G171" s="5">
        <v>40420.878939038703</v>
      </c>
    </row>
    <row r="172" spans="1:7" x14ac:dyDescent="0.55000000000000004">
      <c r="A172" s="3">
        <v>6</v>
      </c>
      <c r="B172" s="3">
        <v>14</v>
      </c>
      <c r="C172" s="5">
        <v>59125.241389372299</v>
      </c>
      <c r="D172" s="5">
        <v>51096.5284771281</v>
      </c>
      <c r="E172" s="5">
        <v>49969.118870992403</v>
      </c>
      <c r="F172" s="5">
        <v>38093.685545403503</v>
      </c>
      <c r="G172" s="5">
        <v>41404.793725176998</v>
      </c>
    </row>
    <row r="173" spans="1:7" x14ac:dyDescent="0.55000000000000004">
      <c r="A173" s="3">
        <v>6</v>
      </c>
      <c r="B173" s="3">
        <v>15</v>
      </c>
      <c r="C173" s="5">
        <v>13747.626221656201</v>
      </c>
      <c r="D173" s="5">
        <v>13451.927439895</v>
      </c>
      <c r="E173" s="5">
        <v>12975.1386256195</v>
      </c>
      <c r="F173" s="5">
        <v>10615.002677005799</v>
      </c>
      <c r="G173" s="5">
        <v>10205.1283989352</v>
      </c>
    </row>
    <row r="174" spans="1:7" x14ac:dyDescent="0.55000000000000004">
      <c r="A174" s="3">
        <v>6</v>
      </c>
      <c r="B174" s="3">
        <v>16</v>
      </c>
      <c r="C174" s="5">
        <v>64569.074185531201</v>
      </c>
      <c r="D174" s="5">
        <v>71345.348775651495</v>
      </c>
      <c r="E174" s="5">
        <v>99350.956776351304</v>
      </c>
      <c r="F174" s="5">
        <v>86802.146467460494</v>
      </c>
      <c r="G174" s="5">
        <v>78936.255171954996</v>
      </c>
    </row>
    <row r="175" spans="1:7" x14ac:dyDescent="0.55000000000000004">
      <c r="A175" s="3">
        <v>6</v>
      </c>
      <c r="B175" s="3">
        <v>17</v>
      </c>
      <c r="C175" s="5">
        <v>142913.74089702999</v>
      </c>
      <c r="D175" s="5">
        <v>131266.146717736</v>
      </c>
      <c r="E175" s="5">
        <v>146358.33461965201</v>
      </c>
      <c r="F175" s="5">
        <v>137772.73702719901</v>
      </c>
      <c r="G175" s="5">
        <v>126720.424889236</v>
      </c>
    </row>
    <row r="176" spans="1:7" x14ac:dyDescent="0.55000000000000004">
      <c r="A176" s="3">
        <v>6</v>
      </c>
      <c r="B176" s="3">
        <v>18</v>
      </c>
      <c r="C176" s="5">
        <v>196231.41077150701</v>
      </c>
      <c r="D176" s="5">
        <v>219456.88836352201</v>
      </c>
      <c r="E176" s="5">
        <v>249718.35931909</v>
      </c>
      <c r="F176" s="5">
        <v>252830.875217578</v>
      </c>
      <c r="G176" s="5">
        <v>222165.93201270999</v>
      </c>
    </row>
    <row r="177" spans="1:7" x14ac:dyDescent="0.55000000000000004">
      <c r="A177" s="3">
        <v>6</v>
      </c>
      <c r="B177" s="3">
        <v>19</v>
      </c>
      <c r="C177" s="5">
        <v>144253.55052440899</v>
      </c>
      <c r="D177" s="5">
        <v>117317.883328699</v>
      </c>
      <c r="E177" s="5">
        <v>115874.78012939201</v>
      </c>
      <c r="F177" s="5">
        <v>135657.432531814</v>
      </c>
      <c r="G177" s="5">
        <v>156963.00019600001</v>
      </c>
    </row>
    <row r="178" spans="1:7" x14ac:dyDescent="0.55000000000000004">
      <c r="A178" s="3">
        <v>6</v>
      </c>
      <c r="B178" s="3">
        <v>20</v>
      </c>
      <c r="C178" s="5">
        <v>229424.47384188499</v>
      </c>
      <c r="D178" s="5">
        <v>277691.81327746401</v>
      </c>
      <c r="E178" s="5">
        <v>264176.13992897997</v>
      </c>
      <c r="F178" s="5">
        <v>261130.374039919</v>
      </c>
      <c r="G178" s="5">
        <v>272333.20662221097</v>
      </c>
    </row>
    <row r="179" spans="1:7" x14ac:dyDescent="0.55000000000000004">
      <c r="A179" s="3">
        <v>6</v>
      </c>
      <c r="B179" s="3">
        <v>21</v>
      </c>
      <c r="C179" s="5">
        <v>149265.54324575499</v>
      </c>
      <c r="D179" s="5">
        <v>165916.698640713</v>
      </c>
      <c r="E179" s="5">
        <v>157719.642369093</v>
      </c>
      <c r="F179" s="5">
        <v>123150.63663503699</v>
      </c>
      <c r="G179" s="5">
        <v>139323.977406205</v>
      </c>
    </row>
    <row r="180" spans="1:7" x14ac:dyDescent="0.55000000000000004">
      <c r="A180" s="3">
        <v>6</v>
      </c>
      <c r="B180" s="3">
        <v>22</v>
      </c>
      <c r="C180" s="5">
        <v>90512.232035214096</v>
      </c>
      <c r="D180" s="5">
        <v>89467.115370890693</v>
      </c>
      <c r="E180" s="5">
        <v>87478.303439720301</v>
      </c>
      <c r="F180" s="5">
        <v>51752.107400628498</v>
      </c>
      <c r="G180" s="5">
        <v>56424.305211237399</v>
      </c>
    </row>
    <row r="181" spans="1:7" x14ac:dyDescent="0.55000000000000004">
      <c r="A181" s="3">
        <v>6</v>
      </c>
      <c r="B181" s="3">
        <v>23</v>
      </c>
      <c r="C181" s="5">
        <v>74141.772082658907</v>
      </c>
      <c r="D181" s="5">
        <v>70061.906794796902</v>
      </c>
      <c r="E181" s="5">
        <v>72558.673323780196</v>
      </c>
      <c r="F181" s="5">
        <v>78724.526898913304</v>
      </c>
      <c r="G181" s="5">
        <v>77483.247089640994</v>
      </c>
    </row>
    <row r="182" spans="1:7" x14ac:dyDescent="0.55000000000000004">
      <c r="A182" s="3">
        <v>6</v>
      </c>
      <c r="B182" s="3">
        <v>24</v>
      </c>
      <c r="C182" s="5">
        <v>25075.034998459101</v>
      </c>
      <c r="D182" s="5">
        <v>26341.550075298401</v>
      </c>
      <c r="E182" s="5">
        <v>24964.2559876054</v>
      </c>
      <c r="F182" s="5">
        <v>21949.009995574899</v>
      </c>
      <c r="G182" s="5">
        <v>22827.952466393701</v>
      </c>
    </row>
    <row r="183" spans="1:7" x14ac:dyDescent="0.55000000000000004">
      <c r="A183" s="3">
        <v>6</v>
      </c>
      <c r="B183" s="3">
        <v>25</v>
      </c>
      <c r="C183" s="5">
        <v>129096.437658305</v>
      </c>
      <c r="D183" s="5">
        <v>146681.46600438</v>
      </c>
      <c r="E183" s="5">
        <v>143052.28704431199</v>
      </c>
      <c r="F183" s="5">
        <v>145398.718708278</v>
      </c>
      <c r="G183" s="5">
        <v>156669.95191722701</v>
      </c>
    </row>
    <row r="184" spans="1:7" x14ac:dyDescent="0.55000000000000004">
      <c r="A184" s="3">
        <v>6</v>
      </c>
      <c r="B184" s="3">
        <v>26</v>
      </c>
      <c r="C184" s="5">
        <v>125935.221333544</v>
      </c>
      <c r="D184" s="5">
        <v>130571.39172268999</v>
      </c>
      <c r="E184" s="5">
        <v>125110.86033526799</v>
      </c>
      <c r="F184" s="5">
        <v>121291.62840310299</v>
      </c>
      <c r="G184" s="5">
        <v>118062.91972663401</v>
      </c>
    </row>
    <row r="185" spans="1:7" x14ac:dyDescent="0.55000000000000004">
      <c r="A185" s="3">
        <v>6</v>
      </c>
      <c r="B185" s="3">
        <v>27</v>
      </c>
      <c r="C185" s="5">
        <v>184868.206929368</v>
      </c>
      <c r="D185" s="5">
        <v>190793.970101307</v>
      </c>
      <c r="E185" s="5">
        <v>197009.81933194699</v>
      </c>
      <c r="F185" s="5">
        <v>182489.53643602101</v>
      </c>
      <c r="G185" s="5">
        <v>186142.16923071799</v>
      </c>
    </row>
    <row r="186" spans="1:7" x14ac:dyDescent="0.55000000000000004">
      <c r="A186" s="3">
        <v>6</v>
      </c>
      <c r="B186" s="3">
        <v>28</v>
      </c>
      <c r="C186" s="5">
        <v>280649.45871438697</v>
      </c>
      <c r="D186" s="5">
        <v>307192.43650962302</v>
      </c>
      <c r="E186" s="5">
        <v>334083.75746290799</v>
      </c>
      <c r="F186" s="5">
        <v>340802.99297501199</v>
      </c>
      <c r="G186" s="5">
        <v>370484.19025808602</v>
      </c>
    </row>
    <row r="187" spans="1:7" x14ac:dyDescent="0.55000000000000004">
      <c r="A187" s="3">
        <v>6</v>
      </c>
      <c r="B187" s="3">
        <v>29</v>
      </c>
      <c r="C187" s="5">
        <v>167823.13908987</v>
      </c>
      <c r="D187" s="5">
        <v>168912.258577637</v>
      </c>
      <c r="E187" s="5">
        <v>169882.61189165901</v>
      </c>
      <c r="F187" s="5">
        <v>170312.50141544599</v>
      </c>
      <c r="G187" s="5">
        <v>169622.830179235</v>
      </c>
    </row>
    <row r="188" spans="1:7" x14ac:dyDescent="0.55000000000000004">
      <c r="A188" s="3">
        <v>6</v>
      </c>
      <c r="B188" s="3">
        <v>30</v>
      </c>
      <c r="C188" s="5">
        <v>305194.36820672499</v>
      </c>
      <c r="D188" s="5">
        <v>355653.48775744397</v>
      </c>
      <c r="E188" s="5">
        <v>374030.45913067402</v>
      </c>
      <c r="F188" s="5">
        <v>370544.499249549</v>
      </c>
      <c r="G188" s="5">
        <v>382815.82043383998</v>
      </c>
    </row>
    <row r="189" spans="1:7" x14ac:dyDescent="0.55000000000000004">
      <c r="A189" s="3">
        <v>6</v>
      </c>
      <c r="B189" s="3">
        <v>31</v>
      </c>
      <c r="C189" s="5">
        <v>167245.274106722</v>
      </c>
      <c r="D189" s="5">
        <v>151993.43128602699</v>
      </c>
      <c r="E189" s="5">
        <v>147548.926046498</v>
      </c>
      <c r="F189" s="5">
        <v>128721.44602563699</v>
      </c>
      <c r="G189" s="5">
        <v>130509.65614231001</v>
      </c>
    </row>
    <row r="190" spans="1:7" x14ac:dyDescent="0.55000000000000004">
      <c r="A190" s="3">
        <v>7</v>
      </c>
      <c r="B190" s="3">
        <v>1</v>
      </c>
      <c r="C190" s="5">
        <v>172415.94503786901</v>
      </c>
      <c r="D190" s="5">
        <v>119486.064691206</v>
      </c>
      <c r="E190" s="5">
        <v>115057.43172894701</v>
      </c>
      <c r="F190" s="5">
        <v>112871.008790298</v>
      </c>
      <c r="G190" s="5">
        <v>114419.933983289</v>
      </c>
    </row>
    <row r="191" spans="1:7" x14ac:dyDescent="0.55000000000000004">
      <c r="A191" s="3">
        <v>7</v>
      </c>
      <c r="B191" s="3">
        <v>2</v>
      </c>
      <c r="C191" s="5">
        <v>8477.64987255101</v>
      </c>
      <c r="D191" s="5">
        <v>8168.4710253483399</v>
      </c>
      <c r="E191" s="5">
        <v>8929.73279910768</v>
      </c>
      <c r="F191" s="5">
        <v>8627.7126441160399</v>
      </c>
      <c r="G191" s="5">
        <v>6759.3084426361602</v>
      </c>
    </row>
    <row r="192" spans="1:7" x14ac:dyDescent="0.55000000000000004">
      <c r="A192" s="3">
        <v>7</v>
      </c>
      <c r="B192" s="3">
        <v>3</v>
      </c>
      <c r="C192" s="5">
        <v>275260.26728419802</v>
      </c>
      <c r="D192" s="5">
        <v>207575.15417725401</v>
      </c>
      <c r="E192" s="5">
        <v>166329.146038554</v>
      </c>
      <c r="F192" s="5">
        <v>139933.66408071099</v>
      </c>
      <c r="G192" s="5">
        <v>165831.05294709399</v>
      </c>
    </row>
    <row r="193" spans="1:7" x14ac:dyDescent="0.55000000000000004">
      <c r="A193" s="3">
        <v>7</v>
      </c>
      <c r="B193" s="3">
        <v>4</v>
      </c>
      <c r="C193" s="5">
        <v>21192.5666372864</v>
      </c>
      <c r="D193" s="5">
        <v>23979.322104468301</v>
      </c>
      <c r="E193" s="5">
        <v>16986.4209678105</v>
      </c>
      <c r="F193" s="5">
        <v>18052.222862362501</v>
      </c>
      <c r="G193" s="5">
        <v>19689.350385485901</v>
      </c>
    </row>
    <row r="194" spans="1:7" x14ac:dyDescent="0.55000000000000004">
      <c r="A194" s="3">
        <v>7</v>
      </c>
      <c r="B194" s="3">
        <v>5</v>
      </c>
      <c r="C194" s="5">
        <v>35406.618437644502</v>
      </c>
      <c r="D194" s="5">
        <v>45403.990589621499</v>
      </c>
      <c r="E194" s="5">
        <v>50639.130542650099</v>
      </c>
      <c r="F194" s="5">
        <v>44710.994402854201</v>
      </c>
      <c r="G194" s="5">
        <v>50485.343728496402</v>
      </c>
    </row>
    <row r="195" spans="1:7" x14ac:dyDescent="0.55000000000000004">
      <c r="A195" s="3">
        <v>7</v>
      </c>
      <c r="B195" s="3">
        <v>6</v>
      </c>
      <c r="C195" s="5">
        <v>203315.95351314201</v>
      </c>
      <c r="D195" s="5">
        <v>248051.815884487</v>
      </c>
      <c r="E195" s="5">
        <v>281253.76122623298</v>
      </c>
      <c r="F195" s="5">
        <v>291955.441153739</v>
      </c>
      <c r="G195" s="5">
        <v>352017.68754228699</v>
      </c>
    </row>
    <row r="196" spans="1:7" x14ac:dyDescent="0.55000000000000004">
      <c r="A196" s="3">
        <v>7</v>
      </c>
      <c r="B196" s="3">
        <v>7</v>
      </c>
      <c r="C196" s="5">
        <v>71841.142690162204</v>
      </c>
      <c r="D196" s="5">
        <v>96268.126315794405</v>
      </c>
      <c r="E196" s="5">
        <v>78722.199644891196</v>
      </c>
      <c r="F196" s="5">
        <v>101280.186372561</v>
      </c>
      <c r="G196" s="5">
        <v>96341.558631986802</v>
      </c>
    </row>
    <row r="197" spans="1:7" x14ac:dyDescent="0.55000000000000004">
      <c r="A197" s="3">
        <v>7</v>
      </c>
      <c r="B197" s="3">
        <v>8</v>
      </c>
      <c r="C197" s="5">
        <v>121481.839753882</v>
      </c>
      <c r="D197" s="5">
        <v>108827.049714982</v>
      </c>
      <c r="E197" s="5">
        <v>125646.180237985</v>
      </c>
      <c r="F197" s="5">
        <v>101673.036999091</v>
      </c>
      <c r="G197" s="5">
        <v>114392.948689793</v>
      </c>
    </row>
    <row r="198" spans="1:7" x14ac:dyDescent="0.55000000000000004">
      <c r="A198" s="3">
        <v>7</v>
      </c>
      <c r="B198" s="3">
        <v>9</v>
      </c>
      <c r="C198" s="5">
        <v>94524.214173697706</v>
      </c>
      <c r="D198" s="5">
        <v>84131.433132528095</v>
      </c>
      <c r="E198" s="5">
        <v>80474.627377523298</v>
      </c>
      <c r="F198" s="5">
        <v>65331.364696542798</v>
      </c>
      <c r="G198" s="5">
        <v>88880.484750861593</v>
      </c>
    </row>
    <row r="199" spans="1:7" x14ac:dyDescent="0.55000000000000004">
      <c r="A199" s="3">
        <v>7</v>
      </c>
      <c r="B199" s="3">
        <v>10</v>
      </c>
      <c r="C199" s="5">
        <v>250399.910563265</v>
      </c>
      <c r="D199" s="5">
        <v>226680.07119626401</v>
      </c>
      <c r="E199" s="5">
        <v>268207.161028784</v>
      </c>
      <c r="F199" s="5">
        <v>230665.87494578899</v>
      </c>
      <c r="G199" s="5">
        <v>316296.56832195201</v>
      </c>
    </row>
    <row r="200" spans="1:7" x14ac:dyDescent="0.55000000000000004">
      <c r="A200" s="3">
        <v>7</v>
      </c>
      <c r="B200" s="3">
        <v>11</v>
      </c>
      <c r="C200" s="5">
        <v>109951.17225411801</v>
      </c>
      <c r="D200" s="5">
        <v>108540.224288094</v>
      </c>
      <c r="E200" s="5">
        <v>154901.10591861501</v>
      </c>
      <c r="F200" s="5">
        <v>173880.13618120301</v>
      </c>
      <c r="G200" s="5">
        <v>197071.43557496599</v>
      </c>
    </row>
    <row r="201" spans="1:7" x14ac:dyDescent="0.55000000000000004">
      <c r="A201" s="3">
        <v>7</v>
      </c>
      <c r="B201" s="3">
        <v>12</v>
      </c>
      <c r="C201" s="5">
        <v>79421.205656420803</v>
      </c>
      <c r="D201" s="5">
        <v>70202.826489345796</v>
      </c>
      <c r="E201" s="5">
        <v>100689.413082297</v>
      </c>
      <c r="F201" s="5">
        <v>103407.157779417</v>
      </c>
      <c r="G201" s="5">
        <v>106920.977275211</v>
      </c>
    </row>
    <row r="202" spans="1:7" x14ac:dyDescent="0.55000000000000004">
      <c r="A202" s="3">
        <v>7</v>
      </c>
      <c r="B202" s="3">
        <v>13</v>
      </c>
      <c r="C202" s="5">
        <v>203535.483628049</v>
      </c>
      <c r="D202" s="5">
        <v>187958.55716344001</v>
      </c>
      <c r="E202" s="5">
        <v>125236.864591583</v>
      </c>
      <c r="F202" s="5">
        <v>106591.685124422</v>
      </c>
      <c r="G202" s="5">
        <v>128452.849874608</v>
      </c>
    </row>
    <row r="203" spans="1:7" x14ac:dyDescent="0.55000000000000004">
      <c r="A203" s="3">
        <v>7</v>
      </c>
      <c r="B203" s="3">
        <v>14</v>
      </c>
      <c r="C203" s="5">
        <v>184637.527297533</v>
      </c>
      <c r="D203" s="5">
        <v>121138.11264874</v>
      </c>
      <c r="E203" s="5">
        <v>192508.564683854</v>
      </c>
      <c r="F203" s="5">
        <v>133244.57091671199</v>
      </c>
      <c r="G203" s="5">
        <v>186440.63837546299</v>
      </c>
    </row>
    <row r="204" spans="1:7" x14ac:dyDescent="0.55000000000000004">
      <c r="A204" s="3">
        <v>7</v>
      </c>
      <c r="B204" s="3">
        <v>15</v>
      </c>
      <c r="C204" s="5">
        <v>19877.408338353001</v>
      </c>
      <c r="D204" s="5">
        <v>20627.0705600904</v>
      </c>
      <c r="E204" s="5">
        <v>20051.706054182101</v>
      </c>
      <c r="F204" s="5">
        <v>16967.6362513889</v>
      </c>
      <c r="G204" s="5">
        <v>21602.528059457502</v>
      </c>
    </row>
    <row r="205" spans="1:7" x14ac:dyDescent="0.55000000000000004">
      <c r="A205" s="3">
        <v>7</v>
      </c>
      <c r="B205" s="3">
        <v>16</v>
      </c>
      <c r="C205" s="5">
        <v>159126.53261651401</v>
      </c>
      <c r="D205" s="5">
        <v>186722.82926671099</v>
      </c>
      <c r="E205" s="5">
        <v>213422.89139525601</v>
      </c>
      <c r="F205" s="5">
        <v>211577.542572379</v>
      </c>
      <c r="G205" s="5">
        <v>213312.38480442201</v>
      </c>
    </row>
    <row r="206" spans="1:7" x14ac:dyDescent="0.55000000000000004">
      <c r="A206" s="3">
        <v>7</v>
      </c>
      <c r="B206" s="3">
        <v>17</v>
      </c>
      <c r="C206" s="5">
        <v>692916.07779252005</v>
      </c>
      <c r="D206" s="5">
        <v>429203.027694549</v>
      </c>
      <c r="E206" s="5">
        <v>453357.30754862999</v>
      </c>
      <c r="F206" s="5">
        <v>437876.49072017003</v>
      </c>
      <c r="G206" s="5">
        <v>308676.86469582701</v>
      </c>
    </row>
    <row r="207" spans="1:7" x14ac:dyDescent="0.55000000000000004">
      <c r="A207" s="3">
        <v>7</v>
      </c>
      <c r="B207" s="3">
        <v>18</v>
      </c>
      <c r="C207" s="5">
        <v>346503.29581677</v>
      </c>
      <c r="D207" s="5">
        <v>799852.61714777502</v>
      </c>
      <c r="E207" s="5">
        <v>685163.33155891905</v>
      </c>
      <c r="F207" s="5">
        <v>780113.63333245297</v>
      </c>
      <c r="G207" s="5">
        <v>571363.41374494997</v>
      </c>
    </row>
    <row r="208" spans="1:7" x14ac:dyDescent="0.55000000000000004">
      <c r="A208" s="3">
        <v>7</v>
      </c>
      <c r="B208" s="3">
        <v>19</v>
      </c>
      <c r="C208" s="5">
        <v>219631.35631552001</v>
      </c>
      <c r="D208" s="5">
        <v>198315.47561012601</v>
      </c>
      <c r="E208" s="5">
        <v>197036.252742068</v>
      </c>
      <c r="F208" s="5">
        <v>205299.21475627701</v>
      </c>
      <c r="G208" s="5">
        <v>229297.34125690701</v>
      </c>
    </row>
    <row r="209" spans="1:7" x14ac:dyDescent="0.55000000000000004">
      <c r="A209" s="3">
        <v>7</v>
      </c>
      <c r="B209" s="3">
        <v>20</v>
      </c>
      <c r="C209" s="5">
        <v>449393.21659288602</v>
      </c>
      <c r="D209" s="5">
        <v>481009.09715251502</v>
      </c>
      <c r="E209" s="5">
        <v>456270.945333109</v>
      </c>
      <c r="F209" s="5">
        <v>454173.54824485898</v>
      </c>
      <c r="G209" s="5">
        <v>486889.62157446402</v>
      </c>
    </row>
    <row r="210" spans="1:7" x14ac:dyDescent="0.55000000000000004">
      <c r="A210" s="3">
        <v>7</v>
      </c>
      <c r="B210" s="3">
        <v>21</v>
      </c>
      <c r="C210" s="5">
        <v>323112.86160829698</v>
      </c>
      <c r="D210" s="5">
        <v>386125.673793455</v>
      </c>
      <c r="E210" s="5">
        <v>379130.15761641698</v>
      </c>
      <c r="F210" s="5">
        <v>322682.01327350398</v>
      </c>
      <c r="G210" s="5">
        <v>281196.50974831299</v>
      </c>
    </row>
    <row r="211" spans="1:7" x14ac:dyDescent="0.55000000000000004">
      <c r="A211" s="3">
        <v>7</v>
      </c>
      <c r="B211" s="3">
        <v>22</v>
      </c>
      <c r="C211" s="5">
        <v>173888.43460519999</v>
      </c>
      <c r="D211" s="5">
        <v>177304.24881578999</v>
      </c>
      <c r="E211" s="5">
        <v>179362.96519406201</v>
      </c>
      <c r="F211" s="5">
        <v>105372.41001855599</v>
      </c>
      <c r="G211" s="5">
        <v>109609.24773574701</v>
      </c>
    </row>
    <row r="212" spans="1:7" x14ac:dyDescent="0.55000000000000004">
      <c r="A212" s="3">
        <v>7</v>
      </c>
      <c r="B212" s="3">
        <v>23</v>
      </c>
      <c r="C212" s="5">
        <v>125656.32627127301</v>
      </c>
      <c r="D212" s="5">
        <v>125652.17267250401</v>
      </c>
      <c r="E212" s="5">
        <v>129888.06475400399</v>
      </c>
      <c r="F212" s="5">
        <v>140735.88699825201</v>
      </c>
      <c r="G212" s="5">
        <v>135359.13030260001</v>
      </c>
    </row>
    <row r="213" spans="1:7" x14ac:dyDescent="0.55000000000000004">
      <c r="A213" s="3">
        <v>7</v>
      </c>
      <c r="B213" s="3">
        <v>24</v>
      </c>
      <c r="C213" s="5">
        <v>56102.624375613203</v>
      </c>
      <c r="D213" s="5">
        <v>39443.708516919301</v>
      </c>
      <c r="E213" s="5">
        <v>38647.795507205803</v>
      </c>
      <c r="F213" s="5">
        <v>37363.266916279899</v>
      </c>
      <c r="G213" s="5">
        <v>39876.522978304303</v>
      </c>
    </row>
    <row r="214" spans="1:7" x14ac:dyDescent="0.55000000000000004">
      <c r="A214" s="3">
        <v>7</v>
      </c>
      <c r="B214" s="3">
        <v>25</v>
      </c>
      <c r="C214" s="5">
        <v>197924.23659608199</v>
      </c>
      <c r="D214" s="5">
        <v>239609.56710567299</v>
      </c>
      <c r="E214" s="5">
        <v>184517.98311693501</v>
      </c>
      <c r="F214" s="5">
        <v>206784.815973933</v>
      </c>
      <c r="G214" s="5">
        <v>278977.33736229001</v>
      </c>
    </row>
    <row r="215" spans="1:7" x14ac:dyDescent="0.55000000000000004">
      <c r="A215" s="3">
        <v>7</v>
      </c>
      <c r="B215" s="3">
        <v>26</v>
      </c>
      <c r="C215" s="5">
        <v>201234.02895842801</v>
      </c>
      <c r="D215" s="5">
        <v>222442.81922542799</v>
      </c>
      <c r="E215" s="5">
        <v>226743.018865758</v>
      </c>
      <c r="F215" s="5">
        <v>222943.419158934</v>
      </c>
      <c r="G215" s="5">
        <v>211724.73050396401</v>
      </c>
    </row>
    <row r="216" spans="1:7" x14ac:dyDescent="0.55000000000000004">
      <c r="A216" s="3">
        <v>7</v>
      </c>
      <c r="B216" s="3">
        <v>27</v>
      </c>
      <c r="C216" s="5">
        <v>440146.40598118101</v>
      </c>
      <c r="D216" s="5">
        <v>496731.71880635299</v>
      </c>
      <c r="E216" s="5">
        <v>493984.61514500598</v>
      </c>
      <c r="F216" s="5">
        <v>482365.85714701499</v>
      </c>
      <c r="G216" s="5">
        <v>471466.60704629298</v>
      </c>
    </row>
    <row r="217" spans="1:7" x14ac:dyDescent="0.55000000000000004">
      <c r="A217" s="3">
        <v>7</v>
      </c>
      <c r="B217" s="3">
        <v>28</v>
      </c>
      <c r="C217" s="5">
        <v>388252.92617959599</v>
      </c>
      <c r="D217" s="5">
        <v>465000.30349237</v>
      </c>
      <c r="E217" s="5">
        <v>516832.50389034703</v>
      </c>
      <c r="F217" s="5">
        <v>520674.65190499002</v>
      </c>
      <c r="G217" s="5">
        <v>571203.74476992898</v>
      </c>
    </row>
    <row r="218" spans="1:7" x14ac:dyDescent="0.55000000000000004">
      <c r="A218" s="3">
        <v>7</v>
      </c>
      <c r="B218" s="3">
        <v>29</v>
      </c>
      <c r="C218" s="5">
        <v>263471.83795008098</v>
      </c>
      <c r="D218" s="5">
        <v>272807.14286998002</v>
      </c>
      <c r="E218" s="5">
        <v>269062.49883616698</v>
      </c>
      <c r="F218" s="5">
        <v>269277.76938975399</v>
      </c>
      <c r="G218" s="5">
        <v>266378.83428965701</v>
      </c>
    </row>
    <row r="219" spans="1:7" x14ac:dyDescent="0.55000000000000004">
      <c r="A219" s="3">
        <v>7</v>
      </c>
      <c r="B219" s="3">
        <v>30</v>
      </c>
      <c r="C219" s="5">
        <v>496152.80374183197</v>
      </c>
      <c r="D219" s="5">
        <v>570272.32275508204</v>
      </c>
      <c r="E219" s="5">
        <v>600029.78527631494</v>
      </c>
      <c r="F219" s="5">
        <v>602063.29150570603</v>
      </c>
      <c r="G219" s="5">
        <v>624917.90542275505</v>
      </c>
    </row>
    <row r="220" spans="1:7" x14ac:dyDescent="0.55000000000000004">
      <c r="A220" s="3">
        <v>7</v>
      </c>
      <c r="B220" s="3">
        <v>31</v>
      </c>
      <c r="C220" s="5">
        <v>285797.91292294703</v>
      </c>
      <c r="D220" s="5">
        <v>258491.24981192901</v>
      </c>
      <c r="E220" s="5">
        <v>251691.830189534</v>
      </c>
      <c r="F220" s="5">
        <v>219520.64811079201</v>
      </c>
      <c r="G220" s="5">
        <v>213447.24256710999</v>
      </c>
    </row>
    <row r="221" spans="1:7" x14ac:dyDescent="0.55000000000000004">
      <c r="A221" s="3">
        <v>8</v>
      </c>
      <c r="B221" s="3">
        <v>1</v>
      </c>
      <c r="C221" s="5">
        <v>320913.43386069301</v>
      </c>
      <c r="D221" s="5">
        <v>293456.26433092402</v>
      </c>
      <c r="E221" s="5">
        <v>269915.45880064199</v>
      </c>
      <c r="F221" s="5">
        <v>269014.74007181398</v>
      </c>
      <c r="G221" s="5">
        <v>290395.528609175</v>
      </c>
    </row>
    <row r="222" spans="1:7" x14ac:dyDescent="0.55000000000000004">
      <c r="A222" s="3">
        <v>8</v>
      </c>
      <c r="B222" s="3">
        <v>2</v>
      </c>
      <c r="C222" s="5">
        <v>8748.5294206060207</v>
      </c>
      <c r="D222" s="5">
        <v>8368.9140115705995</v>
      </c>
      <c r="E222" s="5">
        <v>7224.7636895901296</v>
      </c>
      <c r="F222" s="5">
        <v>6869.53444609293</v>
      </c>
      <c r="G222" s="5">
        <v>5162.8751380284102</v>
      </c>
    </row>
    <row r="223" spans="1:7" x14ac:dyDescent="0.55000000000000004">
      <c r="A223" s="3">
        <v>8</v>
      </c>
      <c r="B223" s="3">
        <v>3</v>
      </c>
      <c r="C223" s="5">
        <v>525998.13550230302</v>
      </c>
      <c r="D223" s="5">
        <v>615520.06696016504</v>
      </c>
      <c r="E223" s="5">
        <v>605765.04321617796</v>
      </c>
      <c r="F223" s="5">
        <v>584115.02767112397</v>
      </c>
      <c r="G223" s="5">
        <v>554181.215076842</v>
      </c>
    </row>
    <row r="224" spans="1:7" x14ac:dyDescent="0.55000000000000004">
      <c r="A224" s="3">
        <v>8</v>
      </c>
      <c r="B224" s="3">
        <v>4</v>
      </c>
      <c r="C224" s="5">
        <v>21302.214227370601</v>
      </c>
      <c r="D224" s="5">
        <v>32388.3954959699</v>
      </c>
      <c r="E224" s="5">
        <v>20708.257080956198</v>
      </c>
      <c r="F224" s="5">
        <v>28489.576031936202</v>
      </c>
      <c r="G224" s="5">
        <v>29432.404267044902</v>
      </c>
    </row>
    <row r="225" spans="1:7" x14ac:dyDescent="0.55000000000000004">
      <c r="A225" s="3">
        <v>8</v>
      </c>
      <c r="B225" s="3">
        <v>5</v>
      </c>
      <c r="C225" s="5">
        <v>53612.175157352001</v>
      </c>
      <c r="D225" s="5">
        <v>66801.013003360102</v>
      </c>
      <c r="E225" s="5">
        <v>70379.696592314795</v>
      </c>
      <c r="F225" s="5">
        <v>70780.806602955301</v>
      </c>
      <c r="G225" s="5">
        <v>78814.896878550702</v>
      </c>
    </row>
    <row r="226" spans="1:7" x14ac:dyDescent="0.55000000000000004">
      <c r="A226" s="3">
        <v>8</v>
      </c>
      <c r="B226" s="3">
        <v>6</v>
      </c>
      <c r="C226" s="5">
        <v>528175.93883031304</v>
      </c>
      <c r="D226" s="5">
        <v>686765.674111453</v>
      </c>
      <c r="E226" s="5">
        <v>786580.354677925</v>
      </c>
      <c r="F226" s="5">
        <v>766517.83861517196</v>
      </c>
      <c r="G226" s="5">
        <v>824922.98682050896</v>
      </c>
    </row>
    <row r="227" spans="1:7" x14ac:dyDescent="0.55000000000000004">
      <c r="A227" s="3">
        <v>8</v>
      </c>
      <c r="B227" s="3">
        <v>7</v>
      </c>
      <c r="C227" s="5">
        <v>97023.117925582701</v>
      </c>
      <c r="D227" s="5">
        <v>124788.52930208801</v>
      </c>
      <c r="E227" s="5">
        <v>122236.763873207</v>
      </c>
      <c r="F227" s="5">
        <v>106352.092248124</v>
      </c>
      <c r="G227" s="5">
        <v>109328.486842509</v>
      </c>
    </row>
    <row r="228" spans="1:7" x14ac:dyDescent="0.55000000000000004">
      <c r="A228" s="3">
        <v>8</v>
      </c>
      <c r="B228" s="3">
        <v>8</v>
      </c>
      <c r="C228" s="5">
        <v>526831.73428848502</v>
      </c>
      <c r="D228" s="5">
        <v>541576.77205469494</v>
      </c>
      <c r="E228" s="5">
        <v>432676.48771009</v>
      </c>
      <c r="F228" s="5">
        <v>363560.25150594697</v>
      </c>
      <c r="G228" s="5">
        <v>646920.76106902305</v>
      </c>
    </row>
    <row r="229" spans="1:7" x14ac:dyDescent="0.55000000000000004">
      <c r="A229" s="3">
        <v>8</v>
      </c>
      <c r="B229" s="3">
        <v>9</v>
      </c>
      <c r="C229" s="5">
        <v>189684.645637607</v>
      </c>
      <c r="D229" s="5">
        <v>223257.467668053</v>
      </c>
      <c r="E229" s="5">
        <v>229355.36425277201</v>
      </c>
      <c r="F229" s="5">
        <v>208097.53392654099</v>
      </c>
      <c r="G229" s="5">
        <v>240265.580977804</v>
      </c>
    </row>
    <row r="230" spans="1:7" x14ac:dyDescent="0.55000000000000004">
      <c r="A230" s="3">
        <v>8</v>
      </c>
      <c r="B230" s="3">
        <v>10</v>
      </c>
      <c r="C230" s="5">
        <v>987591.07320428896</v>
      </c>
      <c r="D230" s="5">
        <v>850213.50072670996</v>
      </c>
      <c r="E230" s="5">
        <v>883118.991123404</v>
      </c>
      <c r="F230" s="5">
        <v>732643.76066234999</v>
      </c>
      <c r="G230" s="5">
        <v>1007977.4641069</v>
      </c>
    </row>
    <row r="231" spans="1:7" x14ac:dyDescent="0.55000000000000004">
      <c r="A231" s="3">
        <v>8</v>
      </c>
      <c r="B231" s="3">
        <v>11</v>
      </c>
      <c r="C231" s="5">
        <v>100256.505797893</v>
      </c>
      <c r="D231" s="5">
        <v>114464.75128157101</v>
      </c>
      <c r="E231" s="5">
        <v>160564.237957698</v>
      </c>
      <c r="F231" s="5">
        <v>171614.72047610101</v>
      </c>
      <c r="G231" s="5">
        <v>143450.944046305</v>
      </c>
    </row>
    <row r="232" spans="1:7" x14ac:dyDescent="0.55000000000000004">
      <c r="A232" s="3">
        <v>8</v>
      </c>
      <c r="B232" s="3">
        <v>12</v>
      </c>
      <c r="C232" s="5">
        <v>311936.88154299802</v>
      </c>
      <c r="D232" s="5">
        <v>325656.73043525498</v>
      </c>
      <c r="E232" s="5">
        <v>404046.96986693598</v>
      </c>
      <c r="F232" s="5">
        <v>380426.87672748597</v>
      </c>
      <c r="G232" s="5">
        <v>487713.335014785</v>
      </c>
    </row>
    <row r="233" spans="1:7" x14ac:dyDescent="0.55000000000000004">
      <c r="A233" s="3">
        <v>8</v>
      </c>
      <c r="B233" s="3">
        <v>13</v>
      </c>
      <c r="C233" s="5">
        <v>43157.811880967703</v>
      </c>
      <c r="D233" s="5">
        <v>34774.553468425998</v>
      </c>
      <c r="E233" s="5">
        <v>31686.919286650998</v>
      </c>
      <c r="F233" s="5">
        <v>27482.931877677402</v>
      </c>
      <c r="G233" s="5">
        <v>31912.259308012599</v>
      </c>
    </row>
    <row r="234" spans="1:7" x14ac:dyDescent="0.55000000000000004">
      <c r="A234" s="3">
        <v>8</v>
      </c>
      <c r="B234" s="3">
        <v>14</v>
      </c>
      <c r="C234" s="5">
        <v>116396.117626867</v>
      </c>
      <c r="D234" s="5">
        <v>155020.080128826</v>
      </c>
      <c r="E234" s="5">
        <v>501709.46540524001</v>
      </c>
      <c r="F234" s="5">
        <v>451503.32270425197</v>
      </c>
      <c r="G234" s="5">
        <v>301060.17712601199</v>
      </c>
    </row>
    <row r="235" spans="1:7" x14ac:dyDescent="0.55000000000000004">
      <c r="A235" s="3">
        <v>8</v>
      </c>
      <c r="B235" s="3">
        <v>15</v>
      </c>
      <c r="C235" s="5">
        <v>46110.875799535803</v>
      </c>
      <c r="D235" s="5">
        <v>53194.959182576204</v>
      </c>
      <c r="E235" s="5">
        <v>42306.176839252403</v>
      </c>
      <c r="F235" s="5">
        <v>41596.931070961902</v>
      </c>
      <c r="G235" s="5">
        <v>42014.934255672197</v>
      </c>
    </row>
    <row r="236" spans="1:7" x14ac:dyDescent="0.55000000000000004">
      <c r="A236" s="3">
        <v>8</v>
      </c>
      <c r="B236" s="3">
        <v>16</v>
      </c>
      <c r="C236" s="5">
        <v>274758.30705226702</v>
      </c>
      <c r="D236" s="5">
        <v>367335.05126580602</v>
      </c>
      <c r="E236" s="5">
        <v>427911.19226422301</v>
      </c>
      <c r="F236" s="5">
        <v>430200.14131740498</v>
      </c>
      <c r="G236" s="5">
        <v>461686.98761955497</v>
      </c>
    </row>
    <row r="237" spans="1:7" x14ac:dyDescent="0.55000000000000004">
      <c r="A237" s="3">
        <v>8</v>
      </c>
      <c r="B237" s="3">
        <v>17</v>
      </c>
      <c r="C237" s="5">
        <v>398549.66494862101</v>
      </c>
      <c r="D237" s="5">
        <v>429475.89360832301</v>
      </c>
      <c r="E237" s="5">
        <v>466987.11530896003</v>
      </c>
      <c r="F237" s="5">
        <v>465871.84536189499</v>
      </c>
      <c r="G237" s="5">
        <v>433007.33008744201</v>
      </c>
    </row>
    <row r="238" spans="1:7" x14ac:dyDescent="0.55000000000000004">
      <c r="A238" s="3">
        <v>8</v>
      </c>
      <c r="B238" s="3">
        <v>18</v>
      </c>
      <c r="C238" s="5">
        <v>510914.38453170698</v>
      </c>
      <c r="D238" s="5">
        <v>701827.60245684104</v>
      </c>
      <c r="E238" s="5">
        <v>647437.15687818197</v>
      </c>
      <c r="F238" s="5">
        <v>631850.91537759802</v>
      </c>
      <c r="G238" s="5">
        <v>693133.72987241996</v>
      </c>
    </row>
    <row r="239" spans="1:7" x14ac:dyDescent="0.55000000000000004">
      <c r="A239" s="3">
        <v>8</v>
      </c>
      <c r="B239" s="3">
        <v>19</v>
      </c>
      <c r="C239" s="5">
        <v>349129.666248933</v>
      </c>
      <c r="D239" s="5">
        <v>314871.24026789499</v>
      </c>
      <c r="E239" s="5">
        <v>304172.71831293602</v>
      </c>
      <c r="F239" s="5">
        <v>288307.42545228801</v>
      </c>
      <c r="G239" s="5">
        <v>312323.90487477899</v>
      </c>
    </row>
    <row r="240" spans="1:7" x14ac:dyDescent="0.55000000000000004">
      <c r="A240" s="3">
        <v>8</v>
      </c>
      <c r="B240" s="3">
        <v>20</v>
      </c>
      <c r="C240" s="5">
        <v>560759.79066257505</v>
      </c>
      <c r="D240" s="5">
        <v>678138.32994955406</v>
      </c>
      <c r="E240" s="5">
        <v>643258.19247170095</v>
      </c>
      <c r="F240" s="5">
        <v>613597.18050133297</v>
      </c>
      <c r="G240" s="5">
        <v>632384.651677805</v>
      </c>
    </row>
    <row r="241" spans="1:7" x14ac:dyDescent="0.55000000000000004">
      <c r="A241" s="3">
        <v>8</v>
      </c>
      <c r="B241" s="3">
        <v>21</v>
      </c>
      <c r="C241" s="5">
        <v>568628.34214095201</v>
      </c>
      <c r="D241" s="5">
        <v>557945.68410631898</v>
      </c>
      <c r="E241" s="5">
        <v>630405.33036351495</v>
      </c>
      <c r="F241" s="5">
        <v>501446.62334201799</v>
      </c>
      <c r="G241" s="5">
        <v>537789.92819680797</v>
      </c>
    </row>
    <row r="242" spans="1:7" x14ac:dyDescent="0.55000000000000004">
      <c r="A242" s="3">
        <v>8</v>
      </c>
      <c r="B242" s="3">
        <v>22</v>
      </c>
      <c r="C242" s="5">
        <v>241508.26531823201</v>
      </c>
      <c r="D242" s="5">
        <v>222421.83810067101</v>
      </c>
      <c r="E242" s="5">
        <v>234048.58096614899</v>
      </c>
      <c r="F242" s="5">
        <v>151935.93585715699</v>
      </c>
      <c r="G242" s="5">
        <v>151565.860251034</v>
      </c>
    </row>
    <row r="243" spans="1:7" x14ac:dyDescent="0.55000000000000004">
      <c r="A243" s="3">
        <v>8</v>
      </c>
      <c r="B243" s="3">
        <v>23</v>
      </c>
      <c r="C243" s="5">
        <v>171720.07475660401</v>
      </c>
      <c r="D243" s="5">
        <v>162579.302102591</v>
      </c>
      <c r="E243" s="5">
        <v>168038.387348319</v>
      </c>
      <c r="F243" s="5">
        <v>183828.208304328</v>
      </c>
      <c r="G243" s="5">
        <v>179556.60375954001</v>
      </c>
    </row>
    <row r="244" spans="1:7" x14ac:dyDescent="0.55000000000000004">
      <c r="A244" s="3">
        <v>8</v>
      </c>
      <c r="B244" s="3">
        <v>24</v>
      </c>
      <c r="C244" s="5">
        <v>143375.60168184299</v>
      </c>
      <c r="D244" s="5">
        <v>122999.891609092</v>
      </c>
      <c r="E244" s="5">
        <v>130283.715974939</v>
      </c>
      <c r="F244" s="5">
        <v>120035.940801107</v>
      </c>
      <c r="G244" s="5">
        <v>126184.955772338</v>
      </c>
    </row>
    <row r="245" spans="1:7" x14ac:dyDescent="0.55000000000000004">
      <c r="A245" s="3">
        <v>8</v>
      </c>
      <c r="B245" s="3">
        <v>25</v>
      </c>
      <c r="C245" s="5">
        <v>284285.17034686002</v>
      </c>
      <c r="D245" s="5">
        <v>330876.40401427</v>
      </c>
      <c r="E245" s="5">
        <v>315257.12912027398</v>
      </c>
      <c r="F245" s="5">
        <v>330694.68275605899</v>
      </c>
      <c r="G245" s="5">
        <v>390012.97078741499</v>
      </c>
    </row>
    <row r="246" spans="1:7" x14ac:dyDescent="0.55000000000000004">
      <c r="A246" s="3">
        <v>8</v>
      </c>
      <c r="B246" s="3">
        <v>26</v>
      </c>
      <c r="C246" s="5">
        <v>315372.48901372298</v>
      </c>
      <c r="D246" s="5">
        <v>339177.85707162798</v>
      </c>
      <c r="E246" s="5">
        <v>350465.03501655202</v>
      </c>
      <c r="F246" s="5">
        <v>344346.63817333698</v>
      </c>
      <c r="G246" s="5">
        <v>345711.56495278497</v>
      </c>
    </row>
    <row r="247" spans="1:7" x14ac:dyDescent="0.55000000000000004">
      <c r="A247" s="3">
        <v>8</v>
      </c>
      <c r="B247" s="3">
        <v>27</v>
      </c>
      <c r="C247" s="5">
        <v>1401124.7008265301</v>
      </c>
      <c r="D247" s="5">
        <v>1457951.20588731</v>
      </c>
      <c r="E247" s="5">
        <v>1460258.69632828</v>
      </c>
      <c r="F247" s="5">
        <v>1454304.8440930201</v>
      </c>
      <c r="G247" s="5">
        <v>1504719.0184494399</v>
      </c>
    </row>
    <row r="248" spans="1:7" x14ac:dyDescent="0.55000000000000004">
      <c r="A248" s="3">
        <v>8</v>
      </c>
      <c r="B248" s="3">
        <v>28</v>
      </c>
      <c r="C248" s="5">
        <v>501918.26222358597</v>
      </c>
      <c r="D248" s="5">
        <v>543559.28792074102</v>
      </c>
      <c r="E248" s="5">
        <v>574603.34072395996</v>
      </c>
      <c r="F248" s="5">
        <v>583602.07620504301</v>
      </c>
      <c r="G248" s="5">
        <v>607675.19821468904</v>
      </c>
    </row>
    <row r="249" spans="1:7" x14ac:dyDescent="0.55000000000000004">
      <c r="A249" s="3">
        <v>8</v>
      </c>
      <c r="B249" s="3">
        <v>29</v>
      </c>
      <c r="C249" s="5">
        <v>426347.74541147897</v>
      </c>
      <c r="D249" s="5">
        <v>426188.65525665297</v>
      </c>
      <c r="E249" s="5">
        <v>440358.61851138202</v>
      </c>
      <c r="F249" s="5">
        <v>440752.62878292502</v>
      </c>
      <c r="G249" s="5">
        <v>441349.64954605402</v>
      </c>
    </row>
    <row r="250" spans="1:7" x14ac:dyDescent="0.55000000000000004">
      <c r="A250" s="3">
        <v>8</v>
      </c>
      <c r="B250" s="3">
        <v>30</v>
      </c>
      <c r="C250" s="5">
        <v>635103.19056152599</v>
      </c>
      <c r="D250" s="5">
        <v>769907.62688733998</v>
      </c>
      <c r="E250" s="5">
        <v>849444.21247170598</v>
      </c>
      <c r="F250" s="5">
        <v>852938.50135016802</v>
      </c>
      <c r="G250" s="5">
        <v>905776.13706584903</v>
      </c>
    </row>
    <row r="251" spans="1:7" x14ac:dyDescent="0.55000000000000004">
      <c r="A251" s="3">
        <v>8</v>
      </c>
      <c r="B251" s="3">
        <v>31</v>
      </c>
      <c r="C251" s="5">
        <v>533465.20758261904</v>
      </c>
      <c r="D251" s="5">
        <v>476134.08455313701</v>
      </c>
      <c r="E251" s="5">
        <v>485713.574572924</v>
      </c>
      <c r="F251" s="5">
        <v>429134.657993523</v>
      </c>
      <c r="G251" s="5">
        <v>442101.69287609198</v>
      </c>
    </row>
    <row r="252" spans="1:7" x14ac:dyDescent="0.55000000000000004">
      <c r="A252" s="3">
        <v>9</v>
      </c>
      <c r="B252" s="3">
        <v>1</v>
      </c>
      <c r="C252" s="5">
        <v>163362.13500682299</v>
      </c>
      <c r="D252" s="5">
        <v>137318.427814845</v>
      </c>
      <c r="E252" s="5">
        <v>136117.295166959</v>
      </c>
      <c r="F252" s="5">
        <v>134967.69245471901</v>
      </c>
      <c r="G252" s="5">
        <v>138048.13498333999</v>
      </c>
    </row>
    <row r="253" spans="1:7" x14ac:dyDescent="0.55000000000000004">
      <c r="A253" s="3">
        <v>9</v>
      </c>
      <c r="B253" s="3">
        <v>2</v>
      </c>
      <c r="C253" s="5">
        <v>8342.5998583346809</v>
      </c>
      <c r="D253" s="5">
        <v>8211.0337096612202</v>
      </c>
      <c r="E253" s="5">
        <v>7532.1145109434101</v>
      </c>
      <c r="F253" s="5">
        <v>7440.6586570910904</v>
      </c>
      <c r="G253" s="5">
        <v>5911.6640742642003</v>
      </c>
    </row>
    <row r="254" spans="1:7" x14ac:dyDescent="0.55000000000000004">
      <c r="A254" s="3">
        <v>9</v>
      </c>
      <c r="B254" s="3">
        <v>3</v>
      </c>
      <c r="C254" s="5">
        <v>598588.70373179903</v>
      </c>
      <c r="D254" s="5">
        <v>910857.60178437596</v>
      </c>
      <c r="E254" s="5">
        <v>882103.66853509995</v>
      </c>
      <c r="F254" s="5">
        <v>755791.51179663604</v>
      </c>
      <c r="G254" s="5">
        <v>935941.83435213799</v>
      </c>
    </row>
    <row r="255" spans="1:7" x14ac:dyDescent="0.55000000000000004">
      <c r="A255" s="3">
        <v>9</v>
      </c>
      <c r="B255" s="3">
        <v>4</v>
      </c>
      <c r="C255" s="5">
        <v>18880.1092206717</v>
      </c>
      <c r="D255" s="5">
        <v>19660.7659526645</v>
      </c>
      <c r="E255" s="5">
        <v>25625.143881099</v>
      </c>
      <c r="F255" s="5">
        <v>17909.482180804702</v>
      </c>
      <c r="G255" s="5">
        <v>14957.319107105899</v>
      </c>
    </row>
    <row r="256" spans="1:7" x14ac:dyDescent="0.55000000000000004">
      <c r="A256" s="3">
        <v>9</v>
      </c>
      <c r="B256" s="3">
        <v>5</v>
      </c>
      <c r="C256" s="5">
        <v>67309.221224365407</v>
      </c>
      <c r="D256" s="5">
        <v>102258.99406697199</v>
      </c>
      <c r="E256" s="5">
        <v>112813.99917071201</v>
      </c>
      <c r="F256" s="5">
        <v>100187.831008037</v>
      </c>
      <c r="G256" s="5">
        <v>117108.953320313</v>
      </c>
    </row>
    <row r="257" spans="1:7" x14ac:dyDescent="0.55000000000000004">
      <c r="A257" s="3">
        <v>9</v>
      </c>
      <c r="B257" s="3">
        <v>6</v>
      </c>
      <c r="C257" s="5">
        <v>182781.720395754</v>
      </c>
      <c r="D257" s="5">
        <v>230024.67367845401</v>
      </c>
      <c r="E257" s="5">
        <v>276696.40793929802</v>
      </c>
      <c r="F257" s="5">
        <v>250671.472213965</v>
      </c>
      <c r="G257" s="5">
        <v>288159.57022602501</v>
      </c>
    </row>
    <row r="258" spans="1:7" x14ac:dyDescent="0.55000000000000004">
      <c r="A258" s="3">
        <v>9</v>
      </c>
      <c r="B258" s="3">
        <v>7</v>
      </c>
      <c r="C258" s="5">
        <v>47654.087751018102</v>
      </c>
      <c r="D258" s="5">
        <v>63916.110946196102</v>
      </c>
      <c r="E258" s="5">
        <v>54875.146670112503</v>
      </c>
      <c r="F258" s="5">
        <v>55780.014738909202</v>
      </c>
      <c r="G258" s="5">
        <v>69921.125481784096</v>
      </c>
    </row>
    <row r="259" spans="1:7" x14ac:dyDescent="0.55000000000000004">
      <c r="A259" s="3">
        <v>9</v>
      </c>
      <c r="B259" s="3">
        <v>8</v>
      </c>
      <c r="C259" s="5">
        <v>218560.24597238499</v>
      </c>
      <c r="D259" s="5">
        <v>192436.165364883</v>
      </c>
      <c r="E259" s="5">
        <v>178749.145802215</v>
      </c>
      <c r="F259" s="5">
        <v>167943.20195044801</v>
      </c>
      <c r="G259" s="5">
        <v>173136.917870431</v>
      </c>
    </row>
    <row r="260" spans="1:7" x14ac:dyDescent="0.55000000000000004">
      <c r="A260" s="3">
        <v>9</v>
      </c>
      <c r="B260" s="3">
        <v>9</v>
      </c>
      <c r="C260" s="5">
        <v>134519.56954450399</v>
      </c>
      <c r="D260" s="5">
        <v>140649.274543265</v>
      </c>
      <c r="E260" s="5">
        <v>144527.92692356999</v>
      </c>
      <c r="F260" s="5">
        <v>124380.312411893</v>
      </c>
      <c r="G260" s="5">
        <v>135027.53725951401</v>
      </c>
    </row>
    <row r="261" spans="1:7" x14ac:dyDescent="0.55000000000000004">
      <c r="A261" s="3">
        <v>9</v>
      </c>
      <c r="B261" s="3">
        <v>10</v>
      </c>
      <c r="C261" s="5">
        <v>334829.74042529502</v>
      </c>
      <c r="D261" s="5">
        <v>477018.92070641997</v>
      </c>
      <c r="E261" s="5">
        <v>523741.49545072601</v>
      </c>
      <c r="F261" s="5">
        <v>443508.49300991598</v>
      </c>
      <c r="G261" s="5">
        <v>453654.76596047299</v>
      </c>
    </row>
    <row r="262" spans="1:7" x14ac:dyDescent="0.55000000000000004">
      <c r="A262" s="3">
        <v>9</v>
      </c>
      <c r="B262" s="3">
        <v>11</v>
      </c>
      <c r="C262" s="5">
        <v>47144.122559929703</v>
      </c>
      <c r="D262" s="5">
        <v>104604.3004238</v>
      </c>
      <c r="E262" s="5">
        <v>101365.225578634</v>
      </c>
      <c r="F262" s="5">
        <v>122926.959308376</v>
      </c>
      <c r="G262" s="5">
        <v>129780.586928729</v>
      </c>
    </row>
    <row r="263" spans="1:7" x14ac:dyDescent="0.55000000000000004">
      <c r="A263" s="3">
        <v>9</v>
      </c>
      <c r="B263" s="3">
        <v>12</v>
      </c>
      <c r="C263" s="5">
        <v>290252.72838825203</v>
      </c>
      <c r="D263" s="5">
        <v>306775.49501733098</v>
      </c>
      <c r="E263" s="5">
        <v>526752.44815735798</v>
      </c>
      <c r="F263" s="5">
        <v>459473.11659994</v>
      </c>
      <c r="G263" s="5">
        <v>400819.21693599399</v>
      </c>
    </row>
    <row r="264" spans="1:7" x14ac:dyDescent="0.55000000000000004">
      <c r="A264" s="3">
        <v>9</v>
      </c>
      <c r="B264" s="3">
        <v>13</v>
      </c>
      <c r="C264" s="5">
        <v>138889.985112133</v>
      </c>
      <c r="D264" s="5">
        <v>67634.034051243594</v>
      </c>
      <c r="E264" s="5">
        <v>47782.596309053602</v>
      </c>
      <c r="F264" s="5">
        <v>44172.556013207301</v>
      </c>
      <c r="G264" s="5">
        <v>44750.442027467398</v>
      </c>
    </row>
    <row r="265" spans="1:7" x14ac:dyDescent="0.55000000000000004">
      <c r="A265" s="3">
        <v>9</v>
      </c>
      <c r="B265" s="3">
        <v>14</v>
      </c>
      <c r="C265" s="5">
        <v>582718.74642889702</v>
      </c>
      <c r="D265" s="5">
        <v>319067.33878168499</v>
      </c>
      <c r="E265" s="5">
        <v>371916.136736107</v>
      </c>
      <c r="F265" s="5">
        <v>318355.247990812</v>
      </c>
      <c r="G265" s="5">
        <v>382364.89765328402</v>
      </c>
    </row>
    <row r="266" spans="1:7" x14ac:dyDescent="0.55000000000000004">
      <c r="A266" s="3">
        <v>9</v>
      </c>
      <c r="B266" s="3">
        <v>15</v>
      </c>
      <c r="C266" s="5">
        <v>20981.286290060401</v>
      </c>
      <c r="D266" s="5">
        <v>24680.068694826201</v>
      </c>
      <c r="E266" s="5">
        <v>21732.800006159501</v>
      </c>
      <c r="F266" s="5">
        <v>18605.900864842999</v>
      </c>
      <c r="G266" s="5">
        <v>19076.770065062301</v>
      </c>
    </row>
    <row r="267" spans="1:7" x14ac:dyDescent="0.55000000000000004">
      <c r="A267" s="3">
        <v>9</v>
      </c>
      <c r="B267" s="3">
        <v>16</v>
      </c>
      <c r="C267" s="5">
        <v>289860.60632659303</v>
      </c>
      <c r="D267" s="5">
        <v>323093.31164611102</v>
      </c>
      <c r="E267" s="5">
        <v>365788.63295797398</v>
      </c>
      <c r="F267" s="5">
        <v>352230.73569859302</v>
      </c>
      <c r="G267" s="5">
        <v>351688.37732502603</v>
      </c>
    </row>
    <row r="268" spans="1:7" x14ac:dyDescent="0.55000000000000004">
      <c r="A268" s="3">
        <v>9</v>
      </c>
      <c r="B268" s="3">
        <v>17</v>
      </c>
      <c r="C268" s="5">
        <v>239267.18222734999</v>
      </c>
      <c r="D268" s="5">
        <v>196160.01220243701</v>
      </c>
      <c r="E268" s="5">
        <v>247574.56454081301</v>
      </c>
      <c r="F268" s="5">
        <v>271774.160077109</v>
      </c>
      <c r="G268" s="5">
        <v>290832.34002447297</v>
      </c>
    </row>
    <row r="269" spans="1:7" x14ac:dyDescent="0.55000000000000004">
      <c r="A269" s="3">
        <v>9</v>
      </c>
      <c r="B269" s="3">
        <v>18</v>
      </c>
      <c r="C269" s="5">
        <v>386229.37650184502</v>
      </c>
      <c r="D269" s="5">
        <v>389675.65985821502</v>
      </c>
      <c r="E269" s="5">
        <v>372734.673442762</v>
      </c>
      <c r="F269" s="5">
        <v>381808.65327054902</v>
      </c>
      <c r="G269" s="5">
        <v>366030.10653410602</v>
      </c>
    </row>
    <row r="270" spans="1:7" x14ac:dyDescent="0.55000000000000004">
      <c r="A270" s="3">
        <v>9</v>
      </c>
      <c r="B270" s="3">
        <v>19</v>
      </c>
      <c r="C270" s="5">
        <v>271766.81220078998</v>
      </c>
      <c r="D270" s="5">
        <v>248302.85912352399</v>
      </c>
      <c r="E270" s="5">
        <v>239865.92605440301</v>
      </c>
      <c r="F270" s="5">
        <v>227354.93307073301</v>
      </c>
      <c r="G270" s="5">
        <v>246294.54283649099</v>
      </c>
    </row>
    <row r="271" spans="1:7" x14ac:dyDescent="0.55000000000000004">
      <c r="A271" s="3">
        <v>9</v>
      </c>
      <c r="B271" s="3">
        <v>20</v>
      </c>
      <c r="C271" s="5">
        <v>375856.399203457</v>
      </c>
      <c r="D271" s="5">
        <v>479767.43432130199</v>
      </c>
      <c r="E271" s="5">
        <v>455091.15459801699</v>
      </c>
      <c r="F271" s="5">
        <v>434106.67282214703</v>
      </c>
      <c r="G271" s="5">
        <v>447398.40394489298</v>
      </c>
    </row>
    <row r="272" spans="1:7" x14ac:dyDescent="0.55000000000000004">
      <c r="A272" s="3">
        <v>9</v>
      </c>
      <c r="B272" s="3">
        <v>21</v>
      </c>
      <c r="C272" s="5">
        <v>294408.93336865603</v>
      </c>
      <c r="D272" s="5">
        <v>296588.95702551998</v>
      </c>
      <c r="E272" s="5">
        <v>323382.92422913999</v>
      </c>
      <c r="F272" s="5">
        <v>285385.08025609102</v>
      </c>
      <c r="G272" s="5">
        <v>327084.77496356203</v>
      </c>
    </row>
    <row r="273" spans="1:7" x14ac:dyDescent="0.55000000000000004">
      <c r="A273" s="3">
        <v>9</v>
      </c>
      <c r="B273" s="3">
        <v>22</v>
      </c>
      <c r="C273" s="5">
        <v>198880.41990097999</v>
      </c>
      <c r="D273" s="5">
        <v>186078.164322189</v>
      </c>
      <c r="E273" s="5">
        <v>187518.864434752</v>
      </c>
      <c r="F273" s="5">
        <v>115736.140323017</v>
      </c>
      <c r="G273" s="5">
        <v>115087.942171962</v>
      </c>
    </row>
    <row r="274" spans="1:7" x14ac:dyDescent="0.55000000000000004">
      <c r="A274" s="3">
        <v>9</v>
      </c>
      <c r="B274" s="3">
        <v>23</v>
      </c>
      <c r="C274" s="5">
        <v>119834.66160609201</v>
      </c>
      <c r="D274" s="5">
        <v>116414.15369834</v>
      </c>
      <c r="E274" s="5">
        <v>121240.720721844</v>
      </c>
      <c r="F274" s="5">
        <v>132374.66998621999</v>
      </c>
      <c r="G274" s="5">
        <v>131630.262991753</v>
      </c>
    </row>
    <row r="275" spans="1:7" x14ac:dyDescent="0.55000000000000004">
      <c r="A275" s="3">
        <v>9</v>
      </c>
      <c r="B275" s="3">
        <v>24</v>
      </c>
      <c r="C275" s="5">
        <v>59462.207871617597</v>
      </c>
      <c r="D275" s="5">
        <v>58273.031112754703</v>
      </c>
      <c r="E275" s="5">
        <v>45757.197183387303</v>
      </c>
      <c r="F275" s="5">
        <v>42152.668305815598</v>
      </c>
      <c r="G275" s="5">
        <v>48618.940734289899</v>
      </c>
    </row>
    <row r="276" spans="1:7" x14ac:dyDescent="0.55000000000000004">
      <c r="A276" s="3">
        <v>9</v>
      </c>
      <c r="B276" s="3">
        <v>25</v>
      </c>
      <c r="C276" s="5">
        <v>210761.628406726</v>
      </c>
      <c r="D276" s="5">
        <v>245675.03425506799</v>
      </c>
      <c r="E276" s="5">
        <v>227319.85894456299</v>
      </c>
      <c r="F276" s="5">
        <v>242637.77363885599</v>
      </c>
      <c r="G276" s="5">
        <v>293405.576821603</v>
      </c>
    </row>
    <row r="277" spans="1:7" x14ac:dyDescent="0.55000000000000004">
      <c r="A277" s="3">
        <v>9</v>
      </c>
      <c r="B277" s="3">
        <v>26</v>
      </c>
      <c r="C277" s="5">
        <v>224578.93607114701</v>
      </c>
      <c r="D277" s="5">
        <v>234350.26580651099</v>
      </c>
      <c r="E277" s="5">
        <v>233897.54115576399</v>
      </c>
      <c r="F277" s="5">
        <v>232263.708885967</v>
      </c>
      <c r="G277" s="5">
        <v>234447.67111731999</v>
      </c>
    </row>
    <row r="278" spans="1:7" x14ac:dyDescent="0.55000000000000004">
      <c r="A278" s="3">
        <v>9</v>
      </c>
      <c r="B278" s="3">
        <v>27</v>
      </c>
      <c r="C278" s="5">
        <v>517770.104173559</v>
      </c>
      <c r="D278" s="5">
        <v>540046.38129145105</v>
      </c>
      <c r="E278" s="5">
        <v>543257.56214381906</v>
      </c>
      <c r="F278" s="5">
        <v>526590.27988219098</v>
      </c>
      <c r="G278" s="5">
        <v>516020.86903883499</v>
      </c>
    </row>
    <row r="279" spans="1:7" x14ac:dyDescent="0.55000000000000004">
      <c r="A279" s="3">
        <v>9</v>
      </c>
      <c r="B279" s="3">
        <v>28</v>
      </c>
      <c r="C279" s="5">
        <v>346459.89371090202</v>
      </c>
      <c r="D279" s="5">
        <v>371581.609657344</v>
      </c>
      <c r="E279" s="5">
        <v>392131.98553447297</v>
      </c>
      <c r="F279" s="5">
        <v>394837.11468476499</v>
      </c>
      <c r="G279" s="5">
        <v>410370.17246530199</v>
      </c>
    </row>
    <row r="280" spans="1:7" x14ac:dyDescent="0.55000000000000004">
      <c r="A280" s="3">
        <v>9</v>
      </c>
      <c r="B280" s="3">
        <v>29</v>
      </c>
      <c r="C280" s="5">
        <v>274775.77669403399</v>
      </c>
      <c r="D280" s="5">
        <v>274179.03880965</v>
      </c>
      <c r="E280" s="5">
        <v>276283.11806243198</v>
      </c>
      <c r="F280" s="5">
        <v>274697.784040661</v>
      </c>
      <c r="G280" s="5">
        <v>274421.61391564598</v>
      </c>
    </row>
    <row r="281" spans="1:7" x14ac:dyDescent="0.55000000000000004">
      <c r="A281" s="3">
        <v>9</v>
      </c>
      <c r="B281" s="3">
        <v>30</v>
      </c>
      <c r="C281" s="5">
        <v>455014.52100951597</v>
      </c>
      <c r="D281" s="5">
        <v>539859.75962961302</v>
      </c>
      <c r="E281" s="5">
        <v>585791.88895423699</v>
      </c>
      <c r="F281" s="5">
        <v>589520.57924224401</v>
      </c>
      <c r="G281" s="5">
        <v>627895.37969988701</v>
      </c>
    </row>
    <row r="282" spans="1:7" x14ac:dyDescent="0.55000000000000004">
      <c r="A282" s="3">
        <v>9</v>
      </c>
      <c r="B282" s="3">
        <v>31</v>
      </c>
      <c r="C282" s="5">
        <v>402338.03376644698</v>
      </c>
      <c r="D282" s="5">
        <v>352842.94148086698</v>
      </c>
      <c r="E282" s="5">
        <v>325895.004809501</v>
      </c>
      <c r="F282" s="5">
        <v>280141.15893548803</v>
      </c>
      <c r="G282" s="5">
        <v>277704.46693391301</v>
      </c>
    </row>
    <row r="283" spans="1:7" x14ac:dyDescent="0.55000000000000004">
      <c r="A283" s="3">
        <v>10</v>
      </c>
      <c r="B283" s="3">
        <v>1</v>
      </c>
      <c r="C283" s="5">
        <v>133923.45881600701</v>
      </c>
      <c r="D283" s="5">
        <v>124172.23021669799</v>
      </c>
      <c r="E283" s="5">
        <v>108255.087497152</v>
      </c>
      <c r="F283" s="5">
        <v>112934.768034037</v>
      </c>
      <c r="G283" s="5">
        <v>118972.946352673</v>
      </c>
    </row>
    <row r="284" spans="1:7" x14ac:dyDescent="0.55000000000000004">
      <c r="A284" s="3">
        <v>10</v>
      </c>
      <c r="B284" s="3">
        <v>2</v>
      </c>
      <c r="C284" s="5">
        <v>2876.2797128233101</v>
      </c>
      <c r="D284" s="5">
        <v>3165.36376882579</v>
      </c>
      <c r="E284" s="5">
        <v>3294.2272987752999</v>
      </c>
      <c r="F284" s="5">
        <v>3025.2560981341198</v>
      </c>
      <c r="G284" s="5">
        <v>2508.38832012906</v>
      </c>
    </row>
    <row r="285" spans="1:7" x14ac:dyDescent="0.55000000000000004">
      <c r="A285" s="3">
        <v>10</v>
      </c>
      <c r="B285" s="3">
        <v>3</v>
      </c>
      <c r="C285" s="5">
        <v>423689.27580787998</v>
      </c>
      <c r="D285" s="5">
        <v>395420.12220626901</v>
      </c>
      <c r="E285" s="5">
        <v>407704.51781549898</v>
      </c>
      <c r="F285" s="5">
        <v>397727.22853214701</v>
      </c>
      <c r="G285" s="5">
        <v>443264.488177869</v>
      </c>
    </row>
    <row r="286" spans="1:7" x14ac:dyDescent="0.55000000000000004">
      <c r="A286" s="3">
        <v>10</v>
      </c>
      <c r="B286" s="3">
        <v>4</v>
      </c>
      <c r="C286" s="5">
        <v>22625.382420909398</v>
      </c>
      <c r="D286" s="5">
        <v>22804.777659219599</v>
      </c>
      <c r="E286" s="5">
        <v>20179.385353319401</v>
      </c>
      <c r="F286" s="5">
        <v>19449.7395352206</v>
      </c>
      <c r="G286" s="5">
        <v>18507.080377927501</v>
      </c>
    </row>
    <row r="287" spans="1:7" x14ac:dyDescent="0.55000000000000004">
      <c r="A287" s="3">
        <v>10</v>
      </c>
      <c r="B287" s="3">
        <v>5</v>
      </c>
      <c r="C287" s="5">
        <v>28218.356909192102</v>
      </c>
      <c r="D287" s="5">
        <v>22232.031893109401</v>
      </c>
      <c r="E287" s="5">
        <v>26190.764018401602</v>
      </c>
      <c r="F287" s="5">
        <v>22994.637810036598</v>
      </c>
      <c r="G287" s="5">
        <v>25517.271733230999</v>
      </c>
    </row>
    <row r="288" spans="1:7" x14ac:dyDescent="0.55000000000000004">
      <c r="A288" s="3">
        <v>10</v>
      </c>
      <c r="B288" s="3">
        <v>6</v>
      </c>
      <c r="C288" s="5">
        <v>289691.94951788703</v>
      </c>
      <c r="D288" s="5">
        <v>334183.489548521</v>
      </c>
      <c r="E288" s="5">
        <v>502589.442580426</v>
      </c>
      <c r="F288" s="5">
        <v>511021.57075992197</v>
      </c>
      <c r="G288" s="5">
        <v>589629.34015660698</v>
      </c>
    </row>
    <row r="289" spans="1:7" x14ac:dyDescent="0.55000000000000004">
      <c r="A289" s="3">
        <v>10</v>
      </c>
      <c r="B289" s="3">
        <v>7</v>
      </c>
      <c r="C289" s="5">
        <v>28328.326134754301</v>
      </c>
      <c r="D289" s="5">
        <v>38299.639155754601</v>
      </c>
      <c r="E289" s="5">
        <v>33764.038699776</v>
      </c>
      <c r="F289" s="5">
        <v>34598.5009916286</v>
      </c>
      <c r="G289" s="5">
        <v>38581.844766242502</v>
      </c>
    </row>
    <row r="290" spans="1:7" x14ac:dyDescent="0.55000000000000004">
      <c r="A290" s="3">
        <v>10</v>
      </c>
      <c r="B290" s="3">
        <v>8</v>
      </c>
      <c r="C290" s="5">
        <v>173718.81916418599</v>
      </c>
      <c r="D290" s="5">
        <v>123558.499550946</v>
      </c>
      <c r="E290" s="5">
        <v>125923.823069146</v>
      </c>
      <c r="F290" s="5">
        <v>130734.252228962</v>
      </c>
      <c r="G290" s="5">
        <v>127755.544608018</v>
      </c>
    </row>
    <row r="291" spans="1:7" x14ac:dyDescent="0.55000000000000004">
      <c r="A291" s="3">
        <v>10</v>
      </c>
      <c r="B291" s="3">
        <v>9</v>
      </c>
      <c r="C291" s="5">
        <v>138451.225938441</v>
      </c>
      <c r="D291" s="5">
        <v>138536.97540047599</v>
      </c>
      <c r="E291" s="5">
        <v>159952.72520073599</v>
      </c>
      <c r="F291" s="5">
        <v>139597.53521446101</v>
      </c>
      <c r="G291" s="5">
        <v>150106.041608887</v>
      </c>
    </row>
    <row r="292" spans="1:7" x14ac:dyDescent="0.55000000000000004">
      <c r="A292" s="3">
        <v>10</v>
      </c>
      <c r="B292" s="3">
        <v>10</v>
      </c>
      <c r="C292" s="5">
        <v>399459.07194930798</v>
      </c>
      <c r="D292" s="5">
        <v>483579.50879229303</v>
      </c>
      <c r="E292" s="5">
        <v>440417.06040914601</v>
      </c>
      <c r="F292" s="5">
        <v>346737.95299979002</v>
      </c>
      <c r="G292" s="5">
        <v>406782.14566490997</v>
      </c>
    </row>
    <row r="293" spans="1:7" x14ac:dyDescent="0.55000000000000004">
      <c r="A293" s="3">
        <v>10</v>
      </c>
      <c r="B293" s="3">
        <v>11</v>
      </c>
      <c r="C293" s="5">
        <v>81403.868752053997</v>
      </c>
      <c r="D293" s="5">
        <v>88986.969367999205</v>
      </c>
      <c r="E293" s="5">
        <v>102034.51738564399</v>
      </c>
      <c r="F293" s="5">
        <v>112220.624645674</v>
      </c>
      <c r="G293" s="5">
        <v>137374.325224634</v>
      </c>
    </row>
    <row r="294" spans="1:7" x14ac:dyDescent="0.55000000000000004">
      <c r="A294" s="3">
        <v>10</v>
      </c>
      <c r="B294" s="3">
        <v>12</v>
      </c>
      <c r="C294" s="5">
        <v>148052.940465211</v>
      </c>
      <c r="D294" s="5">
        <v>145112.61842118201</v>
      </c>
      <c r="E294" s="5">
        <v>186528.94162883301</v>
      </c>
      <c r="F294" s="5">
        <v>209319.74141788</v>
      </c>
      <c r="G294" s="5">
        <v>206395.89182524499</v>
      </c>
    </row>
    <row r="295" spans="1:7" x14ac:dyDescent="0.55000000000000004">
      <c r="A295" s="3">
        <v>10</v>
      </c>
      <c r="B295" s="3">
        <v>13</v>
      </c>
      <c r="C295" s="5">
        <v>65321.4671576861</v>
      </c>
      <c r="D295" s="5">
        <v>58233.806546526503</v>
      </c>
      <c r="E295" s="5">
        <v>43453.9259228062</v>
      </c>
      <c r="F295" s="5">
        <v>42371.544780936099</v>
      </c>
      <c r="G295" s="5">
        <v>33547.832145930799</v>
      </c>
    </row>
    <row r="296" spans="1:7" x14ac:dyDescent="0.55000000000000004">
      <c r="A296" s="3">
        <v>10</v>
      </c>
      <c r="B296" s="3">
        <v>14</v>
      </c>
      <c r="C296" s="5">
        <v>714992.34691749106</v>
      </c>
      <c r="D296" s="5">
        <v>803738.23952258495</v>
      </c>
      <c r="E296" s="5">
        <v>775444.35004118201</v>
      </c>
      <c r="F296" s="5">
        <v>544533.10090738896</v>
      </c>
      <c r="G296" s="5">
        <v>926761.48027305095</v>
      </c>
    </row>
    <row r="297" spans="1:7" x14ac:dyDescent="0.55000000000000004">
      <c r="A297" s="3">
        <v>10</v>
      </c>
      <c r="B297" s="3">
        <v>15</v>
      </c>
      <c r="C297" s="5">
        <v>41333.432742650199</v>
      </c>
      <c r="D297" s="5">
        <v>37509.228502830098</v>
      </c>
      <c r="E297" s="5">
        <v>33053.311288077501</v>
      </c>
      <c r="F297" s="5">
        <v>32981.584118139202</v>
      </c>
      <c r="G297" s="5">
        <v>35881.1962005233</v>
      </c>
    </row>
    <row r="298" spans="1:7" x14ac:dyDescent="0.55000000000000004">
      <c r="A298" s="3">
        <v>10</v>
      </c>
      <c r="B298" s="3">
        <v>16</v>
      </c>
      <c r="C298" s="5">
        <v>217883.589053209</v>
      </c>
      <c r="D298" s="5">
        <v>247232.75652244099</v>
      </c>
      <c r="E298" s="5">
        <v>278924.24709008803</v>
      </c>
      <c r="F298" s="5">
        <v>261281.55319052099</v>
      </c>
      <c r="G298" s="5">
        <v>244956.754608068</v>
      </c>
    </row>
    <row r="299" spans="1:7" x14ac:dyDescent="0.55000000000000004">
      <c r="A299" s="3">
        <v>10</v>
      </c>
      <c r="B299" s="3">
        <v>17</v>
      </c>
      <c r="C299" s="5">
        <v>229395.842677284</v>
      </c>
      <c r="D299" s="5">
        <v>220195.265079631</v>
      </c>
      <c r="E299" s="5">
        <v>250120.142929861</v>
      </c>
      <c r="F299" s="5">
        <v>254127.90454955999</v>
      </c>
      <c r="G299" s="5">
        <v>263779.33032311598</v>
      </c>
    </row>
    <row r="300" spans="1:7" x14ac:dyDescent="0.55000000000000004">
      <c r="A300" s="3">
        <v>10</v>
      </c>
      <c r="B300" s="3">
        <v>18</v>
      </c>
      <c r="C300" s="5">
        <v>382736.96852962702</v>
      </c>
      <c r="D300" s="5">
        <v>432190.664557727</v>
      </c>
      <c r="E300" s="5">
        <v>445431.71732694103</v>
      </c>
      <c r="F300" s="5">
        <v>416143.85014613299</v>
      </c>
      <c r="G300" s="5">
        <v>377406.46023251797</v>
      </c>
    </row>
    <row r="301" spans="1:7" x14ac:dyDescent="0.55000000000000004">
      <c r="A301" s="3">
        <v>10</v>
      </c>
      <c r="B301" s="3">
        <v>19</v>
      </c>
      <c r="C301" s="5">
        <v>383958.87974752998</v>
      </c>
      <c r="D301" s="5">
        <v>309739.25820574898</v>
      </c>
      <c r="E301" s="5">
        <v>301516.65181105299</v>
      </c>
      <c r="F301" s="5">
        <v>309602.89894649299</v>
      </c>
      <c r="G301" s="5">
        <v>361152.51774031302</v>
      </c>
    </row>
    <row r="302" spans="1:7" x14ac:dyDescent="0.55000000000000004">
      <c r="A302" s="3">
        <v>10</v>
      </c>
      <c r="B302" s="3">
        <v>20</v>
      </c>
      <c r="C302" s="5">
        <v>446520.04242252797</v>
      </c>
      <c r="D302" s="5">
        <v>585295.83590050298</v>
      </c>
      <c r="E302" s="5">
        <v>552802.01659668796</v>
      </c>
      <c r="F302" s="5">
        <v>549889.19904193305</v>
      </c>
      <c r="G302" s="5">
        <v>595259.183011738</v>
      </c>
    </row>
    <row r="303" spans="1:7" x14ac:dyDescent="0.55000000000000004">
      <c r="A303" s="3">
        <v>10</v>
      </c>
      <c r="B303" s="3">
        <v>21</v>
      </c>
      <c r="C303" s="5">
        <v>282317.039891625</v>
      </c>
      <c r="D303" s="5">
        <v>269835.16846253298</v>
      </c>
      <c r="E303" s="5">
        <v>302874.941413072</v>
      </c>
      <c r="F303" s="5">
        <v>241982.396778308</v>
      </c>
      <c r="G303" s="5">
        <v>281445.67700112698</v>
      </c>
    </row>
    <row r="304" spans="1:7" x14ac:dyDescent="0.55000000000000004">
      <c r="A304" s="3">
        <v>10</v>
      </c>
      <c r="B304" s="3">
        <v>22</v>
      </c>
      <c r="C304" s="5">
        <v>174227.707380017</v>
      </c>
      <c r="D304" s="5">
        <v>179513.612801176</v>
      </c>
      <c r="E304" s="5">
        <v>173083.427323576</v>
      </c>
      <c r="F304" s="5">
        <v>106329.86006742201</v>
      </c>
      <c r="G304" s="5">
        <v>109871.51181451599</v>
      </c>
    </row>
    <row r="305" spans="1:7" x14ac:dyDescent="0.55000000000000004">
      <c r="A305" s="3">
        <v>10</v>
      </c>
      <c r="B305" s="3">
        <v>23</v>
      </c>
      <c r="C305" s="5">
        <v>116450.416082725</v>
      </c>
      <c r="D305" s="5">
        <v>114184.379818549</v>
      </c>
      <c r="E305" s="5">
        <v>118681.13601884901</v>
      </c>
      <c r="F305" s="5">
        <v>127300.864578769</v>
      </c>
      <c r="G305" s="5">
        <v>126898.350962948</v>
      </c>
    </row>
    <row r="306" spans="1:7" x14ac:dyDescent="0.55000000000000004">
      <c r="A306" s="3">
        <v>10</v>
      </c>
      <c r="B306" s="3">
        <v>24</v>
      </c>
      <c r="C306" s="5">
        <v>77298.022083992299</v>
      </c>
      <c r="D306" s="5">
        <v>78696.270802045299</v>
      </c>
      <c r="E306" s="5">
        <v>74666.934038037507</v>
      </c>
      <c r="F306" s="5">
        <v>68746.297303092593</v>
      </c>
      <c r="G306" s="5">
        <v>65192.255804717402</v>
      </c>
    </row>
    <row r="307" spans="1:7" x14ac:dyDescent="0.55000000000000004">
      <c r="A307" s="3">
        <v>10</v>
      </c>
      <c r="B307" s="3">
        <v>25</v>
      </c>
      <c r="C307" s="5">
        <v>222491.82711106699</v>
      </c>
      <c r="D307" s="5">
        <v>227239.33713369799</v>
      </c>
      <c r="E307" s="5">
        <v>239703.262129868</v>
      </c>
      <c r="F307" s="5">
        <v>248929.457589839</v>
      </c>
      <c r="G307" s="5">
        <v>271512.62401169201</v>
      </c>
    </row>
    <row r="308" spans="1:7" x14ac:dyDescent="0.55000000000000004">
      <c r="A308" s="3">
        <v>10</v>
      </c>
      <c r="B308" s="3">
        <v>26</v>
      </c>
      <c r="C308" s="5">
        <v>212564.37975552501</v>
      </c>
      <c r="D308" s="5">
        <v>236770.67126164</v>
      </c>
      <c r="E308" s="5">
        <v>247313.39565748599</v>
      </c>
      <c r="F308" s="5">
        <v>242641.63573684701</v>
      </c>
      <c r="G308" s="5">
        <v>233531.52613806</v>
      </c>
    </row>
    <row r="309" spans="1:7" x14ac:dyDescent="0.55000000000000004">
      <c r="A309" s="3">
        <v>10</v>
      </c>
      <c r="B309" s="3">
        <v>27</v>
      </c>
      <c r="C309" s="5">
        <v>439685.91025009402</v>
      </c>
      <c r="D309" s="5">
        <v>480788.003256973</v>
      </c>
      <c r="E309" s="5">
        <v>524550.07766837697</v>
      </c>
      <c r="F309" s="5">
        <v>513180.27429192699</v>
      </c>
      <c r="G309" s="5">
        <v>520929.88865017699</v>
      </c>
    </row>
    <row r="310" spans="1:7" x14ac:dyDescent="0.55000000000000004">
      <c r="A310" s="3">
        <v>10</v>
      </c>
      <c r="B310" s="3">
        <v>28</v>
      </c>
      <c r="C310" s="5">
        <v>287858.17280261102</v>
      </c>
      <c r="D310" s="5">
        <v>313235.37445276103</v>
      </c>
      <c r="E310" s="5">
        <v>337341.45989675599</v>
      </c>
      <c r="F310" s="5">
        <v>343099.82218313101</v>
      </c>
      <c r="G310" s="5">
        <v>358795.72831372602</v>
      </c>
    </row>
    <row r="311" spans="1:7" x14ac:dyDescent="0.55000000000000004">
      <c r="A311" s="3">
        <v>10</v>
      </c>
      <c r="B311" s="3">
        <v>29</v>
      </c>
      <c r="C311" s="5">
        <v>301639.81860665901</v>
      </c>
      <c r="D311" s="5">
        <v>319500.91340157599</v>
      </c>
      <c r="E311" s="5">
        <v>326944.99645458203</v>
      </c>
      <c r="F311" s="5">
        <v>329797.94126450998</v>
      </c>
      <c r="G311" s="5">
        <v>328739.27499213198</v>
      </c>
    </row>
    <row r="312" spans="1:7" x14ac:dyDescent="0.55000000000000004">
      <c r="A312" s="3">
        <v>10</v>
      </c>
      <c r="B312" s="3">
        <v>30</v>
      </c>
      <c r="C312" s="5">
        <v>490427.76486095903</v>
      </c>
      <c r="D312" s="5">
        <v>595103.66519915801</v>
      </c>
      <c r="E312" s="5">
        <v>641683.62408017099</v>
      </c>
      <c r="F312" s="5">
        <v>640762.58706082404</v>
      </c>
      <c r="G312" s="5">
        <v>683451.36510053906</v>
      </c>
    </row>
    <row r="313" spans="1:7" x14ac:dyDescent="0.55000000000000004">
      <c r="A313" s="3">
        <v>10</v>
      </c>
      <c r="B313" s="3">
        <v>31</v>
      </c>
      <c r="C313" s="5">
        <v>348209.92383580201</v>
      </c>
      <c r="D313" s="5">
        <v>333248.92057308601</v>
      </c>
      <c r="E313" s="5">
        <v>326304.76908857899</v>
      </c>
      <c r="F313" s="5">
        <v>285697.08787428</v>
      </c>
      <c r="G313" s="5">
        <v>278669.33660330699</v>
      </c>
    </row>
    <row r="314" spans="1:7" x14ac:dyDescent="0.55000000000000004">
      <c r="A314" s="3">
        <v>11</v>
      </c>
      <c r="B314" s="3">
        <v>1</v>
      </c>
      <c r="C314" s="5">
        <v>145366.227589608</v>
      </c>
      <c r="D314" s="5">
        <v>118991.286828914</v>
      </c>
      <c r="E314" s="5">
        <v>90821.9797405555</v>
      </c>
      <c r="F314" s="5">
        <v>87812.6599517461</v>
      </c>
      <c r="G314" s="5">
        <v>87178.387705490095</v>
      </c>
    </row>
    <row r="315" spans="1:7" x14ac:dyDescent="0.55000000000000004">
      <c r="A315" s="3">
        <v>11</v>
      </c>
      <c r="B315" s="3">
        <v>2</v>
      </c>
      <c r="C315" s="5">
        <v>7821.9519166003802</v>
      </c>
      <c r="D315" s="5">
        <v>8662.2400970569397</v>
      </c>
      <c r="E315" s="5">
        <v>7482.6395101342396</v>
      </c>
      <c r="F315" s="5">
        <v>7137.7808637971002</v>
      </c>
      <c r="G315" s="5">
        <v>5518.83661810987</v>
      </c>
    </row>
    <row r="316" spans="1:7" x14ac:dyDescent="0.55000000000000004">
      <c r="A316" s="3">
        <v>11</v>
      </c>
      <c r="B316" s="3">
        <v>3</v>
      </c>
      <c r="C316" s="5">
        <v>562486.45130083303</v>
      </c>
      <c r="D316" s="5">
        <v>574944.05659614201</v>
      </c>
      <c r="E316" s="5">
        <v>694318.26828753203</v>
      </c>
      <c r="F316" s="5">
        <v>674943.19630296598</v>
      </c>
      <c r="G316" s="5">
        <v>662862.30079885095</v>
      </c>
    </row>
    <row r="317" spans="1:7" x14ac:dyDescent="0.55000000000000004">
      <c r="A317" s="3">
        <v>11</v>
      </c>
      <c r="B317" s="3">
        <v>4</v>
      </c>
      <c r="C317" s="5">
        <v>54815.440216268602</v>
      </c>
      <c r="D317" s="5">
        <v>35706.3727477176</v>
      </c>
      <c r="E317" s="5">
        <v>29158.5720378556</v>
      </c>
      <c r="F317" s="5">
        <v>23561.3625007181</v>
      </c>
      <c r="G317" s="5">
        <v>29593.542415853401</v>
      </c>
    </row>
    <row r="318" spans="1:7" x14ac:dyDescent="0.55000000000000004">
      <c r="A318" s="3">
        <v>11</v>
      </c>
      <c r="B318" s="3">
        <v>5</v>
      </c>
      <c r="C318" s="5">
        <v>131641.157492884</v>
      </c>
      <c r="D318" s="5">
        <v>149404.81595848399</v>
      </c>
      <c r="E318" s="5">
        <v>173320.84391290799</v>
      </c>
      <c r="F318" s="5">
        <v>159769.41677064999</v>
      </c>
      <c r="G318" s="5">
        <v>197569.60822589899</v>
      </c>
    </row>
    <row r="319" spans="1:7" x14ac:dyDescent="0.55000000000000004">
      <c r="A319" s="3">
        <v>11</v>
      </c>
      <c r="B319" s="3">
        <v>6</v>
      </c>
      <c r="C319" s="5">
        <v>728270.98826102098</v>
      </c>
      <c r="D319" s="5">
        <v>743450.649211613</v>
      </c>
      <c r="E319" s="5">
        <v>849374.56998218398</v>
      </c>
      <c r="F319" s="5">
        <v>778561.85364016797</v>
      </c>
      <c r="G319" s="5">
        <v>960059.13230816205</v>
      </c>
    </row>
    <row r="320" spans="1:7" x14ac:dyDescent="0.55000000000000004">
      <c r="A320" s="3">
        <v>11</v>
      </c>
      <c r="B320" s="3">
        <v>7</v>
      </c>
      <c r="C320" s="5">
        <v>85853.246500922905</v>
      </c>
      <c r="D320" s="5">
        <v>98027.9253440662</v>
      </c>
      <c r="E320" s="5">
        <v>99138.564471526304</v>
      </c>
      <c r="F320" s="5">
        <v>97040.051160805699</v>
      </c>
      <c r="G320" s="5">
        <v>95187.613035235001</v>
      </c>
    </row>
    <row r="321" spans="1:7" x14ac:dyDescent="0.55000000000000004">
      <c r="A321" s="3">
        <v>11</v>
      </c>
      <c r="B321" s="3">
        <v>8</v>
      </c>
      <c r="C321" s="5">
        <v>298852.88447567797</v>
      </c>
      <c r="D321" s="5">
        <v>305859.20323414198</v>
      </c>
      <c r="E321" s="5">
        <v>288189.97691502102</v>
      </c>
      <c r="F321" s="5">
        <v>254785.51116093801</v>
      </c>
      <c r="G321" s="5">
        <v>274121.09499880997</v>
      </c>
    </row>
    <row r="322" spans="1:7" x14ac:dyDescent="0.55000000000000004">
      <c r="A322" s="3">
        <v>11</v>
      </c>
      <c r="B322" s="3">
        <v>9</v>
      </c>
      <c r="C322" s="5">
        <v>259044.650478631</v>
      </c>
      <c r="D322" s="5">
        <v>247951.11049321701</v>
      </c>
      <c r="E322" s="5">
        <v>268883.13722078397</v>
      </c>
      <c r="F322" s="5">
        <v>226785.07151899399</v>
      </c>
      <c r="G322" s="5">
        <v>260687.55197782299</v>
      </c>
    </row>
    <row r="323" spans="1:7" x14ac:dyDescent="0.55000000000000004">
      <c r="A323" s="3">
        <v>11</v>
      </c>
      <c r="B323" s="3">
        <v>10</v>
      </c>
      <c r="C323" s="5">
        <v>609181.71786528698</v>
      </c>
      <c r="D323" s="5">
        <v>580392.60824169696</v>
      </c>
      <c r="E323" s="5">
        <v>677008.495821508</v>
      </c>
      <c r="F323" s="5">
        <v>606100.00581187604</v>
      </c>
      <c r="G323" s="5">
        <v>683443.828285967</v>
      </c>
    </row>
    <row r="324" spans="1:7" x14ac:dyDescent="0.55000000000000004">
      <c r="A324" s="3">
        <v>11</v>
      </c>
      <c r="B324" s="3">
        <v>11</v>
      </c>
      <c r="C324" s="5">
        <v>101971.43841767299</v>
      </c>
      <c r="D324" s="5">
        <v>119871.989739546</v>
      </c>
      <c r="E324" s="5">
        <v>148622.86678717399</v>
      </c>
      <c r="F324" s="5">
        <v>109459.640344541</v>
      </c>
      <c r="G324" s="5">
        <v>146028.12822024201</v>
      </c>
    </row>
    <row r="325" spans="1:7" x14ac:dyDescent="0.55000000000000004">
      <c r="A325" s="3">
        <v>11</v>
      </c>
      <c r="B325" s="3">
        <v>12</v>
      </c>
      <c r="C325" s="5">
        <v>202018.48438417699</v>
      </c>
      <c r="D325" s="5">
        <v>206300.463596938</v>
      </c>
      <c r="E325" s="5">
        <v>229071.92993466</v>
      </c>
      <c r="F325" s="5">
        <v>188457.12835420799</v>
      </c>
      <c r="G325" s="5">
        <v>210050.30167805299</v>
      </c>
    </row>
    <row r="326" spans="1:7" x14ac:dyDescent="0.55000000000000004">
      <c r="A326" s="3">
        <v>11</v>
      </c>
      <c r="B326" s="3">
        <v>13</v>
      </c>
      <c r="C326" s="5">
        <v>134850.638356618</v>
      </c>
      <c r="D326" s="5">
        <v>105501.027466973</v>
      </c>
      <c r="E326" s="5">
        <v>142251.98608809701</v>
      </c>
      <c r="F326" s="5">
        <v>165405.80546968401</v>
      </c>
      <c r="G326" s="5">
        <v>200296.52134824899</v>
      </c>
    </row>
    <row r="327" spans="1:7" x14ac:dyDescent="0.55000000000000004">
      <c r="A327" s="3">
        <v>11</v>
      </c>
      <c r="B327" s="3">
        <v>14</v>
      </c>
      <c r="C327" s="5">
        <v>401257.261284685</v>
      </c>
      <c r="D327" s="5">
        <v>390833.22417905601</v>
      </c>
      <c r="E327" s="5">
        <v>456634.68822491099</v>
      </c>
      <c r="F327" s="5">
        <v>435566.57266637997</v>
      </c>
      <c r="G327" s="5">
        <v>569018.24719076697</v>
      </c>
    </row>
    <row r="328" spans="1:7" x14ac:dyDescent="0.55000000000000004">
      <c r="A328" s="3">
        <v>11</v>
      </c>
      <c r="B328" s="3">
        <v>15</v>
      </c>
      <c r="C328" s="5">
        <v>339046.74979922501</v>
      </c>
      <c r="D328" s="5">
        <v>334340.46256295301</v>
      </c>
      <c r="E328" s="5">
        <v>299536.99997806799</v>
      </c>
      <c r="F328" s="5">
        <v>286949.55254068301</v>
      </c>
      <c r="G328" s="5">
        <v>312008.59811811399</v>
      </c>
    </row>
    <row r="329" spans="1:7" x14ac:dyDescent="0.55000000000000004">
      <c r="A329" s="3">
        <v>11</v>
      </c>
      <c r="B329" s="3">
        <v>16</v>
      </c>
      <c r="C329" s="5">
        <v>387908.00775684399</v>
      </c>
      <c r="D329" s="5">
        <v>425256.62434488302</v>
      </c>
      <c r="E329" s="5">
        <v>442799.97327069502</v>
      </c>
      <c r="F329" s="5">
        <v>441791.77592769498</v>
      </c>
      <c r="G329" s="5">
        <v>440764.97753535799</v>
      </c>
    </row>
    <row r="330" spans="1:7" x14ac:dyDescent="0.55000000000000004">
      <c r="A330" s="3">
        <v>11</v>
      </c>
      <c r="B330" s="3">
        <v>17</v>
      </c>
      <c r="C330" s="5">
        <v>695169.20962191699</v>
      </c>
      <c r="D330" s="5">
        <v>643967.32017314399</v>
      </c>
      <c r="E330" s="5">
        <v>754951.29848543694</v>
      </c>
      <c r="F330" s="5">
        <v>776831.50103279902</v>
      </c>
      <c r="G330" s="5">
        <v>942744.24705227499</v>
      </c>
    </row>
    <row r="331" spans="1:7" x14ac:dyDescent="0.55000000000000004">
      <c r="A331" s="3">
        <v>11</v>
      </c>
      <c r="B331" s="3">
        <v>18</v>
      </c>
      <c r="C331" s="5">
        <v>898259.01534574304</v>
      </c>
      <c r="D331" s="5">
        <v>1193699.2137090701</v>
      </c>
      <c r="E331" s="5">
        <v>1086586.93222452</v>
      </c>
      <c r="F331" s="5">
        <v>1067574.9564712299</v>
      </c>
      <c r="G331" s="5">
        <v>997452.556795115</v>
      </c>
    </row>
    <row r="332" spans="1:7" x14ac:dyDescent="0.55000000000000004">
      <c r="A332" s="3">
        <v>11</v>
      </c>
      <c r="B332" s="3">
        <v>19</v>
      </c>
      <c r="C332" s="5">
        <v>837601.94989147503</v>
      </c>
      <c r="D332" s="5">
        <v>822804.88361358305</v>
      </c>
      <c r="E332" s="5">
        <v>813107.31574399595</v>
      </c>
      <c r="F332" s="5">
        <v>776786.49558441504</v>
      </c>
      <c r="G332" s="5">
        <v>841701.23105566995</v>
      </c>
    </row>
    <row r="333" spans="1:7" x14ac:dyDescent="0.55000000000000004">
      <c r="A333" s="3">
        <v>11</v>
      </c>
      <c r="B333" s="3">
        <v>20</v>
      </c>
      <c r="C333" s="5">
        <v>1377257.7396908</v>
      </c>
      <c r="D333" s="5">
        <v>1701306.3435573501</v>
      </c>
      <c r="E333" s="5">
        <v>1626658.0408483001</v>
      </c>
      <c r="F333" s="5">
        <v>1634726.5082684001</v>
      </c>
      <c r="G333" s="5">
        <v>1716883.61284252</v>
      </c>
    </row>
    <row r="334" spans="1:7" x14ac:dyDescent="0.55000000000000004">
      <c r="A334" s="3">
        <v>11</v>
      </c>
      <c r="B334" s="3">
        <v>21</v>
      </c>
      <c r="C334" s="5">
        <v>1062514.4128058101</v>
      </c>
      <c r="D334" s="5">
        <v>1091002.0194103499</v>
      </c>
      <c r="E334" s="5">
        <v>1229941.29487369</v>
      </c>
      <c r="F334" s="5">
        <v>929093.45309523505</v>
      </c>
      <c r="G334" s="5">
        <v>1039403.53733148</v>
      </c>
    </row>
    <row r="335" spans="1:7" x14ac:dyDescent="0.55000000000000004">
      <c r="A335" s="3">
        <v>11</v>
      </c>
      <c r="B335" s="3">
        <v>22</v>
      </c>
      <c r="C335" s="5">
        <v>480411.80877501698</v>
      </c>
      <c r="D335" s="5">
        <v>463975.16767786897</v>
      </c>
      <c r="E335" s="5">
        <v>468215.57088019903</v>
      </c>
      <c r="F335" s="5">
        <v>313468.27803184697</v>
      </c>
      <c r="G335" s="5">
        <v>286316.88361068501</v>
      </c>
    </row>
    <row r="336" spans="1:7" x14ac:dyDescent="0.55000000000000004">
      <c r="A336" s="3">
        <v>11</v>
      </c>
      <c r="B336" s="3">
        <v>23</v>
      </c>
      <c r="C336" s="5">
        <v>409313.47454309202</v>
      </c>
      <c r="D336" s="5">
        <v>416079.425652356</v>
      </c>
      <c r="E336" s="5">
        <v>407385.17633387301</v>
      </c>
      <c r="F336" s="5">
        <v>447546.43326970999</v>
      </c>
      <c r="G336" s="5">
        <v>427667.06576799299</v>
      </c>
    </row>
    <row r="337" spans="1:7" x14ac:dyDescent="0.55000000000000004">
      <c r="A337" s="3">
        <v>11</v>
      </c>
      <c r="B337" s="3">
        <v>24</v>
      </c>
      <c r="C337" s="5">
        <v>166299.28289532001</v>
      </c>
      <c r="D337" s="5">
        <v>159131.94651769599</v>
      </c>
      <c r="E337" s="5">
        <v>160140.45807216901</v>
      </c>
      <c r="F337" s="5">
        <v>149542.591441597</v>
      </c>
      <c r="G337" s="5">
        <v>150821.20883298901</v>
      </c>
    </row>
    <row r="338" spans="1:7" x14ac:dyDescent="0.55000000000000004">
      <c r="A338" s="3">
        <v>11</v>
      </c>
      <c r="B338" s="3">
        <v>25</v>
      </c>
      <c r="C338" s="5">
        <v>689478.15647328901</v>
      </c>
      <c r="D338" s="5">
        <v>799146.55016685696</v>
      </c>
      <c r="E338" s="5">
        <v>825367.25124284695</v>
      </c>
      <c r="F338" s="5">
        <v>864774.24142614205</v>
      </c>
      <c r="G338" s="5">
        <v>991660.50031697797</v>
      </c>
    </row>
    <row r="339" spans="1:7" x14ac:dyDescent="0.55000000000000004">
      <c r="A339" s="3">
        <v>11</v>
      </c>
      <c r="B339" s="3">
        <v>26</v>
      </c>
      <c r="C339" s="5">
        <v>1009138.0615332799</v>
      </c>
      <c r="D339" s="5">
        <v>1125689.3373394799</v>
      </c>
      <c r="E339" s="5">
        <v>1097024.2006629701</v>
      </c>
      <c r="F339" s="5">
        <v>1088933.0680950801</v>
      </c>
      <c r="G339" s="5">
        <v>1084617.48623188</v>
      </c>
    </row>
    <row r="340" spans="1:7" x14ac:dyDescent="0.55000000000000004">
      <c r="A340" s="3">
        <v>11</v>
      </c>
      <c r="B340" s="3">
        <v>27</v>
      </c>
      <c r="C340" s="5">
        <v>1310638.2591391201</v>
      </c>
      <c r="D340" s="5">
        <v>1463291.8963768899</v>
      </c>
      <c r="E340" s="5">
        <v>1460492.2604455999</v>
      </c>
      <c r="F340" s="5">
        <v>1454449.4369306001</v>
      </c>
      <c r="G340" s="5">
        <v>1509196.48069229</v>
      </c>
    </row>
    <row r="341" spans="1:7" x14ac:dyDescent="0.55000000000000004">
      <c r="A341" s="3">
        <v>11</v>
      </c>
      <c r="B341" s="3">
        <v>28</v>
      </c>
      <c r="C341" s="5">
        <v>1176932.1155598101</v>
      </c>
      <c r="D341" s="5">
        <v>1240135.39570836</v>
      </c>
      <c r="E341" s="5">
        <v>1360847.9729445199</v>
      </c>
      <c r="F341" s="5">
        <v>1398588.33511905</v>
      </c>
      <c r="G341" s="5">
        <v>1481112.52448799</v>
      </c>
    </row>
    <row r="342" spans="1:7" x14ac:dyDescent="0.55000000000000004">
      <c r="A342" s="3">
        <v>11</v>
      </c>
      <c r="B342" s="3">
        <v>29</v>
      </c>
      <c r="C342" s="5">
        <v>699684.38433729298</v>
      </c>
      <c r="D342" s="5">
        <v>711610.77964695205</v>
      </c>
      <c r="E342" s="5">
        <v>733302.14248540404</v>
      </c>
      <c r="F342" s="5">
        <v>746072.47314514499</v>
      </c>
      <c r="G342" s="5">
        <v>765788.26462357095</v>
      </c>
    </row>
    <row r="343" spans="1:7" x14ac:dyDescent="0.55000000000000004">
      <c r="A343" s="3">
        <v>11</v>
      </c>
      <c r="B343" s="3">
        <v>30</v>
      </c>
      <c r="C343" s="5">
        <v>1469285.44932919</v>
      </c>
      <c r="D343" s="5">
        <v>1813119.63880628</v>
      </c>
      <c r="E343" s="5">
        <v>2036383.0260626001</v>
      </c>
      <c r="F343" s="5">
        <v>2036440.96511594</v>
      </c>
      <c r="G343" s="5">
        <v>2208428.0833251001</v>
      </c>
    </row>
    <row r="344" spans="1:7" x14ac:dyDescent="0.55000000000000004">
      <c r="A344" s="3">
        <v>11</v>
      </c>
      <c r="B344" s="3">
        <v>31</v>
      </c>
      <c r="C344" s="5">
        <v>1009537.2722471</v>
      </c>
      <c r="D344" s="5">
        <v>955241.59970897599</v>
      </c>
      <c r="E344" s="5">
        <v>899566.59348515596</v>
      </c>
      <c r="F344" s="5">
        <v>788595.08823870798</v>
      </c>
      <c r="G344" s="5">
        <v>800420.57098703797</v>
      </c>
    </row>
    <row r="345" spans="1:7" x14ac:dyDescent="0.55000000000000004">
      <c r="A345" s="3">
        <v>12</v>
      </c>
      <c r="B345" s="3">
        <v>1</v>
      </c>
      <c r="C345" s="5">
        <v>264678.55931409402</v>
      </c>
      <c r="D345" s="5">
        <v>235273.288339733</v>
      </c>
      <c r="E345" s="5">
        <v>191927.57700786</v>
      </c>
      <c r="F345" s="5">
        <v>183469.155957104</v>
      </c>
      <c r="G345" s="5">
        <v>192513.62877955899</v>
      </c>
    </row>
    <row r="346" spans="1:7" x14ac:dyDescent="0.55000000000000004">
      <c r="A346" s="3">
        <v>12</v>
      </c>
      <c r="B346" s="3">
        <v>2</v>
      </c>
      <c r="C346" s="5">
        <v>10499.516005977701</v>
      </c>
      <c r="D346" s="5">
        <v>14210.2755138218</v>
      </c>
      <c r="E346" s="5">
        <v>14046.4575766697</v>
      </c>
      <c r="F346" s="5">
        <v>13959.1835675449</v>
      </c>
      <c r="G346" s="5">
        <v>11182.5428681209</v>
      </c>
    </row>
    <row r="347" spans="1:7" x14ac:dyDescent="0.55000000000000004">
      <c r="A347" s="3">
        <v>12</v>
      </c>
      <c r="B347" s="3">
        <v>3</v>
      </c>
      <c r="C347" s="5">
        <v>581207.65376921301</v>
      </c>
      <c r="D347" s="5">
        <v>560366.97385514202</v>
      </c>
      <c r="E347" s="5">
        <v>634527.32139440696</v>
      </c>
      <c r="F347" s="5">
        <v>612410.51993368706</v>
      </c>
      <c r="G347" s="5">
        <v>625792.04096050898</v>
      </c>
    </row>
    <row r="348" spans="1:7" x14ac:dyDescent="0.55000000000000004">
      <c r="A348" s="3">
        <v>12</v>
      </c>
      <c r="B348" s="3">
        <v>4</v>
      </c>
      <c r="C348" s="5">
        <v>11842.9452970445</v>
      </c>
      <c r="D348" s="5">
        <v>15404.2612055154</v>
      </c>
      <c r="E348" s="5">
        <v>11894.420708752599</v>
      </c>
      <c r="F348" s="5">
        <v>12892.8182272538</v>
      </c>
      <c r="G348" s="5">
        <v>11823.4870750891</v>
      </c>
    </row>
    <row r="349" spans="1:7" x14ac:dyDescent="0.55000000000000004">
      <c r="A349" s="3">
        <v>12</v>
      </c>
      <c r="B349" s="3">
        <v>5</v>
      </c>
      <c r="C349" s="5">
        <v>44732.581286567198</v>
      </c>
      <c r="D349" s="5">
        <v>36050.560221433603</v>
      </c>
      <c r="E349" s="5">
        <v>48346.759787214403</v>
      </c>
      <c r="F349" s="5">
        <v>45390.456927103398</v>
      </c>
      <c r="G349" s="5">
        <v>56057.564249952004</v>
      </c>
    </row>
    <row r="350" spans="1:7" x14ac:dyDescent="0.55000000000000004">
      <c r="A350" s="3">
        <v>12</v>
      </c>
      <c r="B350" s="3">
        <v>6</v>
      </c>
      <c r="C350" s="5">
        <v>1518678.0263542701</v>
      </c>
      <c r="D350" s="5">
        <v>1314984.0550810399</v>
      </c>
      <c r="E350" s="5">
        <v>1549318.00990463</v>
      </c>
      <c r="F350" s="5">
        <v>1796609.2193108301</v>
      </c>
      <c r="G350" s="5">
        <v>1488309.7702703299</v>
      </c>
    </row>
    <row r="351" spans="1:7" x14ac:dyDescent="0.55000000000000004">
      <c r="A351" s="3">
        <v>12</v>
      </c>
      <c r="B351" s="3">
        <v>7</v>
      </c>
      <c r="C351" s="5">
        <v>89167.861755971695</v>
      </c>
      <c r="D351" s="5">
        <v>109857.712023934</v>
      </c>
      <c r="E351" s="5">
        <v>109388.47058943901</v>
      </c>
      <c r="F351" s="5">
        <v>103096.81561728699</v>
      </c>
      <c r="G351" s="5">
        <v>100694.164247539</v>
      </c>
    </row>
    <row r="352" spans="1:7" x14ac:dyDescent="0.55000000000000004">
      <c r="A352" s="3">
        <v>12</v>
      </c>
      <c r="B352" s="3">
        <v>8</v>
      </c>
      <c r="C352" s="5">
        <v>870824.71278874006</v>
      </c>
      <c r="D352" s="5">
        <v>729611.32306075701</v>
      </c>
      <c r="E352" s="5">
        <v>668623.66674465395</v>
      </c>
      <c r="F352" s="5">
        <v>526266.15555223799</v>
      </c>
      <c r="G352" s="5">
        <v>655143.93460571102</v>
      </c>
    </row>
    <row r="353" spans="1:7" x14ac:dyDescent="0.55000000000000004">
      <c r="A353" s="3">
        <v>12</v>
      </c>
      <c r="B353" s="3">
        <v>9</v>
      </c>
      <c r="C353" s="5">
        <v>204897.402095461</v>
      </c>
      <c r="D353" s="5">
        <v>205696.408345587</v>
      </c>
      <c r="E353" s="5">
        <v>226524.98675691601</v>
      </c>
      <c r="F353" s="5">
        <v>207108.06400711101</v>
      </c>
      <c r="G353" s="5">
        <v>247852.92748680399</v>
      </c>
    </row>
    <row r="354" spans="1:7" x14ac:dyDescent="0.55000000000000004">
      <c r="A354" s="3">
        <v>12</v>
      </c>
      <c r="B354" s="3">
        <v>10</v>
      </c>
      <c r="C354" s="5">
        <v>286185.07475902297</v>
      </c>
      <c r="D354" s="5">
        <v>329576.47607631999</v>
      </c>
      <c r="E354" s="5">
        <v>364247.41896671703</v>
      </c>
      <c r="F354" s="5">
        <v>329351.534548786</v>
      </c>
      <c r="G354" s="5">
        <v>334100.76258737</v>
      </c>
    </row>
    <row r="355" spans="1:7" x14ac:dyDescent="0.55000000000000004">
      <c r="A355" s="3">
        <v>12</v>
      </c>
      <c r="B355" s="3">
        <v>11</v>
      </c>
      <c r="C355" s="5">
        <v>69595.358222430397</v>
      </c>
      <c r="D355" s="5">
        <v>79368.171548711107</v>
      </c>
      <c r="E355" s="5">
        <v>71491.201931702599</v>
      </c>
      <c r="F355" s="5">
        <v>66560.736274987998</v>
      </c>
      <c r="G355" s="5">
        <v>66718.3671888268</v>
      </c>
    </row>
    <row r="356" spans="1:7" x14ac:dyDescent="0.55000000000000004">
      <c r="A356" s="3">
        <v>12</v>
      </c>
      <c r="B356" s="3">
        <v>12</v>
      </c>
      <c r="C356" s="5">
        <v>60184.742651164503</v>
      </c>
      <c r="D356" s="5">
        <v>72230.779150334303</v>
      </c>
      <c r="E356" s="5">
        <v>86715.164314444497</v>
      </c>
      <c r="F356" s="5">
        <v>69996.887998638995</v>
      </c>
      <c r="G356" s="5">
        <v>95817.430006360693</v>
      </c>
    </row>
    <row r="357" spans="1:7" x14ac:dyDescent="0.55000000000000004">
      <c r="A357" s="3">
        <v>12</v>
      </c>
      <c r="B357" s="3">
        <v>13</v>
      </c>
      <c r="C357" s="5">
        <v>62546.913841127003</v>
      </c>
      <c r="D357" s="5">
        <v>39376.964723499797</v>
      </c>
      <c r="E357" s="5">
        <v>38190.8607457955</v>
      </c>
      <c r="F357" s="5">
        <v>26994.535856143499</v>
      </c>
      <c r="G357" s="5">
        <v>39088.3703893192</v>
      </c>
    </row>
    <row r="358" spans="1:7" x14ac:dyDescent="0.55000000000000004">
      <c r="A358" s="3">
        <v>12</v>
      </c>
      <c r="B358" s="3">
        <v>14</v>
      </c>
      <c r="C358" s="5">
        <v>74778.264667263997</v>
      </c>
      <c r="D358" s="5">
        <v>44614.2861768578</v>
      </c>
      <c r="E358" s="5">
        <v>36632.715836994299</v>
      </c>
      <c r="F358" s="5">
        <v>28489.699881008401</v>
      </c>
      <c r="G358" s="5">
        <v>31317.796062581401</v>
      </c>
    </row>
    <row r="359" spans="1:7" x14ac:dyDescent="0.55000000000000004">
      <c r="A359" s="3">
        <v>12</v>
      </c>
      <c r="B359" s="3">
        <v>15</v>
      </c>
      <c r="C359" s="5">
        <v>58806.266095501</v>
      </c>
      <c r="D359" s="5">
        <v>83778.982300567703</v>
      </c>
      <c r="E359" s="5">
        <v>49788.101268250401</v>
      </c>
      <c r="F359" s="5">
        <v>58568.325288840198</v>
      </c>
      <c r="G359" s="5">
        <v>68792.998588386399</v>
      </c>
    </row>
    <row r="360" spans="1:7" x14ac:dyDescent="0.55000000000000004">
      <c r="A360" s="3">
        <v>12</v>
      </c>
      <c r="B360" s="3">
        <v>16</v>
      </c>
      <c r="C360" s="5">
        <v>163699.786793896</v>
      </c>
      <c r="D360" s="5">
        <v>177174.932468443</v>
      </c>
      <c r="E360" s="5">
        <v>206950.75148631999</v>
      </c>
      <c r="F360" s="5">
        <v>199700.07461778499</v>
      </c>
      <c r="G360" s="5">
        <v>221707.984456367</v>
      </c>
    </row>
    <row r="361" spans="1:7" x14ac:dyDescent="0.55000000000000004">
      <c r="A361" s="3">
        <v>12</v>
      </c>
      <c r="B361" s="3">
        <v>17</v>
      </c>
      <c r="C361" s="5">
        <v>938616.47009686194</v>
      </c>
      <c r="D361" s="5">
        <v>1054220.5158438301</v>
      </c>
      <c r="E361" s="5">
        <v>1030875.30354091</v>
      </c>
      <c r="F361" s="5">
        <v>998117.34910250898</v>
      </c>
      <c r="G361" s="5">
        <v>950277.45312854997</v>
      </c>
    </row>
    <row r="362" spans="1:7" x14ac:dyDescent="0.55000000000000004">
      <c r="A362" s="3">
        <v>12</v>
      </c>
      <c r="B362" s="3">
        <v>18</v>
      </c>
      <c r="C362" s="5">
        <v>907779.81796601298</v>
      </c>
      <c r="D362" s="5">
        <v>1140245.76100899</v>
      </c>
      <c r="E362" s="5">
        <v>1083480.8461585499</v>
      </c>
      <c r="F362" s="5">
        <v>1007048.25629688</v>
      </c>
      <c r="G362" s="5">
        <v>1034274.81965212</v>
      </c>
    </row>
    <row r="363" spans="1:7" x14ac:dyDescent="0.55000000000000004">
      <c r="A363" s="3">
        <v>12</v>
      </c>
      <c r="B363" s="3">
        <v>19</v>
      </c>
      <c r="C363" s="5">
        <v>591959.93684591504</v>
      </c>
      <c r="D363" s="5">
        <v>537280.84686076897</v>
      </c>
      <c r="E363" s="5">
        <v>519025.42108783702</v>
      </c>
      <c r="F363" s="5">
        <v>491953.92421657097</v>
      </c>
      <c r="G363" s="5">
        <v>532935.17301221902</v>
      </c>
    </row>
    <row r="364" spans="1:7" x14ac:dyDescent="0.55000000000000004">
      <c r="A364" s="3">
        <v>12</v>
      </c>
      <c r="B364" s="3">
        <v>20</v>
      </c>
      <c r="C364" s="5">
        <v>1014967.57683462</v>
      </c>
      <c r="D364" s="5">
        <v>1287246.4563004901</v>
      </c>
      <c r="E364" s="5">
        <v>1221037.9991458</v>
      </c>
      <c r="F364" s="5">
        <v>1164734.35387557</v>
      </c>
      <c r="G364" s="5">
        <v>1200397.38478721</v>
      </c>
    </row>
    <row r="365" spans="1:7" x14ac:dyDescent="0.55000000000000004">
      <c r="A365" s="3">
        <v>12</v>
      </c>
      <c r="B365" s="3">
        <v>21</v>
      </c>
      <c r="C365" s="5">
        <v>1410145.91865446</v>
      </c>
      <c r="D365" s="5">
        <v>1378720.0607661</v>
      </c>
      <c r="E365" s="5">
        <v>1467449.3380481701</v>
      </c>
      <c r="F365" s="5">
        <v>1035495.15252656</v>
      </c>
      <c r="G365" s="5">
        <v>1242846.25703753</v>
      </c>
    </row>
    <row r="366" spans="1:7" x14ac:dyDescent="0.55000000000000004">
      <c r="A366" s="3">
        <v>12</v>
      </c>
      <c r="B366" s="3">
        <v>22</v>
      </c>
      <c r="C366" s="5">
        <v>489293.76167444501</v>
      </c>
      <c r="D366" s="5">
        <v>494433.59054160299</v>
      </c>
      <c r="E366" s="5">
        <v>491547.36088324297</v>
      </c>
      <c r="F366" s="5">
        <v>315709.28565755399</v>
      </c>
      <c r="G366" s="5">
        <v>297932.21040776803</v>
      </c>
    </row>
    <row r="367" spans="1:7" x14ac:dyDescent="0.55000000000000004">
      <c r="A367" s="3">
        <v>12</v>
      </c>
      <c r="B367" s="3">
        <v>23</v>
      </c>
      <c r="C367" s="5">
        <v>365860.84203919</v>
      </c>
      <c r="D367" s="5">
        <v>362409.79312750598</v>
      </c>
      <c r="E367" s="5">
        <v>381151.83899734</v>
      </c>
      <c r="F367" s="5">
        <v>410667.51341774402</v>
      </c>
      <c r="G367" s="5">
        <v>417577.75241965201</v>
      </c>
    </row>
    <row r="368" spans="1:7" x14ac:dyDescent="0.55000000000000004">
      <c r="A368" s="3">
        <v>12</v>
      </c>
      <c r="B368" s="3">
        <v>24</v>
      </c>
      <c r="C368" s="5">
        <v>218381.76983382701</v>
      </c>
      <c r="D368" s="5">
        <v>229026.204200648</v>
      </c>
      <c r="E368" s="5">
        <v>201225.263644997</v>
      </c>
      <c r="F368" s="5">
        <v>178972.507416534</v>
      </c>
      <c r="G368" s="5">
        <v>205175.548401865</v>
      </c>
    </row>
    <row r="369" spans="1:7" x14ac:dyDescent="0.55000000000000004">
      <c r="A369" s="3">
        <v>12</v>
      </c>
      <c r="B369" s="3">
        <v>25</v>
      </c>
      <c r="C369" s="5">
        <v>566300.23600329796</v>
      </c>
      <c r="D369" s="5">
        <v>653348.39521522005</v>
      </c>
      <c r="E369" s="5">
        <v>556028.71156754205</v>
      </c>
      <c r="F369" s="5">
        <v>618919.60142291198</v>
      </c>
      <c r="G369" s="5">
        <v>807356.33349851298</v>
      </c>
    </row>
    <row r="370" spans="1:7" x14ac:dyDescent="0.55000000000000004">
      <c r="A370" s="3">
        <v>12</v>
      </c>
      <c r="B370" s="3">
        <v>26</v>
      </c>
      <c r="C370" s="5">
        <v>857466.37149875495</v>
      </c>
      <c r="D370" s="5">
        <v>923643.69174246094</v>
      </c>
      <c r="E370" s="5">
        <v>984520.50786888995</v>
      </c>
      <c r="F370" s="5">
        <v>954985.85501420405</v>
      </c>
      <c r="G370" s="5">
        <v>910548.02122701297</v>
      </c>
    </row>
    <row r="371" spans="1:7" x14ac:dyDescent="0.55000000000000004">
      <c r="A371" s="3">
        <v>12</v>
      </c>
      <c r="B371" s="3">
        <v>27</v>
      </c>
      <c r="C371" s="5">
        <v>1153910.2575039701</v>
      </c>
      <c r="D371" s="5">
        <v>1286411.4889273799</v>
      </c>
      <c r="E371" s="5">
        <v>1375358.4889814199</v>
      </c>
      <c r="F371" s="5">
        <v>1370594.1237277</v>
      </c>
      <c r="G371" s="5">
        <v>1358292.7814823301</v>
      </c>
    </row>
    <row r="372" spans="1:7" x14ac:dyDescent="0.55000000000000004">
      <c r="A372" s="3">
        <v>12</v>
      </c>
      <c r="B372" s="3">
        <v>28</v>
      </c>
      <c r="C372" s="5">
        <v>908352.01043671905</v>
      </c>
      <c r="D372" s="5">
        <v>986617.08614633395</v>
      </c>
      <c r="E372" s="5">
        <v>1053480.1164593</v>
      </c>
      <c r="F372" s="5">
        <v>1078155.5311640101</v>
      </c>
      <c r="G372" s="5">
        <v>1128254.1374939501</v>
      </c>
    </row>
    <row r="373" spans="1:7" x14ac:dyDescent="0.55000000000000004">
      <c r="A373" s="3">
        <v>12</v>
      </c>
      <c r="B373" s="3">
        <v>29</v>
      </c>
      <c r="C373" s="5">
        <v>713224.94337002595</v>
      </c>
      <c r="D373" s="5">
        <v>730688.34320885304</v>
      </c>
      <c r="E373" s="5">
        <v>774411.41201681702</v>
      </c>
      <c r="F373" s="5">
        <v>779653.92031966697</v>
      </c>
      <c r="G373" s="5">
        <v>776833.75837519602</v>
      </c>
    </row>
    <row r="374" spans="1:7" x14ac:dyDescent="0.55000000000000004">
      <c r="A374" s="3">
        <v>12</v>
      </c>
      <c r="B374" s="3">
        <v>30</v>
      </c>
      <c r="C374" s="5">
        <v>1264802.8809465501</v>
      </c>
      <c r="D374" s="5">
        <v>1566120.41099318</v>
      </c>
      <c r="E374" s="5">
        <v>1784660.41270792</v>
      </c>
      <c r="F374" s="5">
        <v>1804468.15877785</v>
      </c>
      <c r="G374" s="5">
        <v>1966965.3996296299</v>
      </c>
    </row>
    <row r="375" spans="1:7" x14ac:dyDescent="0.55000000000000004">
      <c r="A375" s="3">
        <v>12</v>
      </c>
      <c r="B375" s="3">
        <v>31</v>
      </c>
      <c r="C375" s="5">
        <v>1116830.02151683</v>
      </c>
      <c r="D375" s="5">
        <v>1115251.0082457799</v>
      </c>
      <c r="E375" s="5">
        <v>1070017.1195348101</v>
      </c>
      <c r="F375" s="5">
        <v>927484.32897708705</v>
      </c>
      <c r="G375" s="5">
        <v>932220.55467985501</v>
      </c>
    </row>
    <row r="376" spans="1:7" x14ac:dyDescent="0.55000000000000004">
      <c r="A376" s="3">
        <v>13</v>
      </c>
      <c r="B376" s="3">
        <v>1</v>
      </c>
      <c r="C376" s="5">
        <v>70972.1602310608</v>
      </c>
      <c r="D376" s="5">
        <v>63612.981741446602</v>
      </c>
      <c r="E376" s="5">
        <v>48042.062136079599</v>
      </c>
      <c r="F376" s="5">
        <v>42987.013455826498</v>
      </c>
      <c r="G376" s="5">
        <v>40810.456406106503</v>
      </c>
    </row>
    <row r="377" spans="1:7" x14ac:dyDescent="0.55000000000000004">
      <c r="A377" s="3">
        <v>13</v>
      </c>
      <c r="B377" s="3">
        <v>2</v>
      </c>
      <c r="C377" s="5">
        <v>44841.824384949497</v>
      </c>
      <c r="D377" s="5">
        <v>47782.1693536983</v>
      </c>
      <c r="E377" s="5">
        <v>32991.7479885621</v>
      </c>
      <c r="F377" s="5">
        <v>31097.410019741299</v>
      </c>
      <c r="G377" s="5">
        <v>22610.585828756801</v>
      </c>
    </row>
    <row r="378" spans="1:7" x14ac:dyDescent="0.55000000000000004">
      <c r="A378" s="3">
        <v>13</v>
      </c>
      <c r="B378" s="3">
        <v>3</v>
      </c>
      <c r="C378" s="5">
        <v>823695.58093651</v>
      </c>
      <c r="D378" s="5">
        <v>801554.75841024006</v>
      </c>
      <c r="E378" s="5">
        <v>799877.81327583105</v>
      </c>
      <c r="F378" s="5">
        <v>743550.39219906705</v>
      </c>
      <c r="G378" s="5">
        <v>800256.58287528099</v>
      </c>
    </row>
    <row r="379" spans="1:7" x14ac:dyDescent="0.55000000000000004">
      <c r="A379" s="3">
        <v>13</v>
      </c>
      <c r="B379" s="3">
        <v>4</v>
      </c>
      <c r="C379" s="5">
        <v>101935.11640333199</v>
      </c>
      <c r="D379" s="5">
        <v>103868.511087887</v>
      </c>
      <c r="E379" s="5">
        <v>81844.042347674404</v>
      </c>
      <c r="F379" s="5">
        <v>75517.953916217404</v>
      </c>
      <c r="G379" s="5">
        <v>80809.502753265304</v>
      </c>
    </row>
    <row r="380" spans="1:7" x14ac:dyDescent="0.55000000000000004">
      <c r="A380" s="3">
        <v>13</v>
      </c>
      <c r="B380" s="3">
        <v>5</v>
      </c>
      <c r="C380" s="5">
        <v>132480.0135806</v>
      </c>
      <c r="D380" s="5">
        <v>138047.77028572399</v>
      </c>
      <c r="E380" s="5">
        <v>121020.29503512901</v>
      </c>
      <c r="F380" s="5">
        <v>109306.484710763</v>
      </c>
      <c r="G380" s="5">
        <v>139479.63670810201</v>
      </c>
    </row>
    <row r="381" spans="1:7" x14ac:dyDescent="0.55000000000000004">
      <c r="A381" s="3">
        <v>13</v>
      </c>
      <c r="B381" s="3">
        <v>6</v>
      </c>
      <c r="C381" s="5">
        <v>999849.83727108</v>
      </c>
      <c r="D381" s="5">
        <v>1098943.3754205599</v>
      </c>
      <c r="E381" s="5">
        <v>1170370.04859039</v>
      </c>
      <c r="F381" s="5">
        <v>1098088.1481532699</v>
      </c>
      <c r="G381" s="5">
        <v>1438371.14772554</v>
      </c>
    </row>
    <row r="382" spans="1:7" x14ac:dyDescent="0.55000000000000004">
      <c r="A382" s="3">
        <v>13</v>
      </c>
      <c r="B382" s="3">
        <v>7</v>
      </c>
      <c r="C382" s="5">
        <v>128353.28142556299</v>
      </c>
      <c r="D382" s="5">
        <v>136859.61343220799</v>
      </c>
      <c r="E382" s="5">
        <v>113489.780364565</v>
      </c>
      <c r="F382" s="5">
        <v>114857.421078974</v>
      </c>
      <c r="G382" s="5">
        <v>138911.593731395</v>
      </c>
    </row>
    <row r="383" spans="1:7" x14ac:dyDescent="0.55000000000000004">
      <c r="A383" s="3">
        <v>13</v>
      </c>
      <c r="B383" s="3">
        <v>8</v>
      </c>
      <c r="C383" s="5">
        <v>395964.39935403602</v>
      </c>
      <c r="D383" s="5">
        <v>305170.45172603201</v>
      </c>
      <c r="E383" s="5">
        <v>282321.73641384899</v>
      </c>
      <c r="F383" s="5">
        <v>239454.533484452</v>
      </c>
      <c r="G383" s="5">
        <v>366335.56465498602</v>
      </c>
    </row>
    <row r="384" spans="1:7" x14ac:dyDescent="0.55000000000000004">
      <c r="A384" s="3">
        <v>13</v>
      </c>
      <c r="B384" s="3">
        <v>9</v>
      </c>
      <c r="C384" s="5">
        <v>390434.52259414102</v>
      </c>
      <c r="D384" s="5">
        <v>281484.69582869002</v>
      </c>
      <c r="E384" s="5">
        <v>280106.16205684701</v>
      </c>
      <c r="F384" s="5">
        <v>244746.81858540201</v>
      </c>
      <c r="G384" s="5">
        <v>301672.74047496798</v>
      </c>
    </row>
    <row r="385" spans="1:7" x14ac:dyDescent="0.55000000000000004">
      <c r="A385" s="3">
        <v>13</v>
      </c>
      <c r="B385" s="3">
        <v>10</v>
      </c>
      <c r="C385" s="5">
        <v>1328055.0857807</v>
      </c>
      <c r="D385" s="5">
        <v>1244374.7185903999</v>
      </c>
      <c r="E385" s="5">
        <v>1262618.2227248</v>
      </c>
      <c r="F385" s="5">
        <v>1208215.19883947</v>
      </c>
      <c r="G385" s="5">
        <v>1388906.5483671401</v>
      </c>
    </row>
    <row r="386" spans="1:7" x14ac:dyDescent="0.55000000000000004">
      <c r="A386" s="3">
        <v>13</v>
      </c>
      <c r="B386" s="3">
        <v>11</v>
      </c>
      <c r="C386" s="5">
        <v>226496.83442064701</v>
      </c>
      <c r="D386" s="5">
        <v>312365.751981568</v>
      </c>
      <c r="E386" s="5">
        <v>399686.636319888</v>
      </c>
      <c r="F386" s="5">
        <v>456469.716518134</v>
      </c>
      <c r="G386" s="5">
        <v>519305.51852150401</v>
      </c>
    </row>
    <row r="387" spans="1:7" x14ac:dyDescent="0.55000000000000004">
      <c r="A387" s="3">
        <v>13</v>
      </c>
      <c r="B387" s="3">
        <v>12</v>
      </c>
      <c r="C387" s="5">
        <v>472707.53675547498</v>
      </c>
      <c r="D387" s="5">
        <v>611198.860101728</v>
      </c>
      <c r="E387" s="5">
        <v>714341.13358735305</v>
      </c>
      <c r="F387" s="5">
        <v>600931.63218686904</v>
      </c>
      <c r="G387" s="5">
        <v>721369.43605717504</v>
      </c>
    </row>
    <row r="388" spans="1:7" x14ac:dyDescent="0.55000000000000004">
      <c r="A388" s="3">
        <v>13</v>
      </c>
      <c r="B388" s="3">
        <v>13</v>
      </c>
      <c r="C388" s="5">
        <v>708933.03644939</v>
      </c>
      <c r="D388" s="5">
        <v>750514.46539921302</v>
      </c>
      <c r="E388" s="5">
        <v>637219.59465125902</v>
      </c>
      <c r="F388" s="5">
        <v>503433.13506183203</v>
      </c>
      <c r="G388" s="5">
        <v>459499.81761738699</v>
      </c>
    </row>
    <row r="389" spans="1:7" x14ac:dyDescent="0.55000000000000004">
      <c r="A389" s="3">
        <v>13</v>
      </c>
      <c r="B389" s="3">
        <v>14</v>
      </c>
      <c r="C389" s="5">
        <v>1262673.43454987</v>
      </c>
      <c r="D389" s="5">
        <v>1010968.89884753</v>
      </c>
      <c r="E389" s="5">
        <v>965673.55402143102</v>
      </c>
      <c r="F389" s="5">
        <v>864354.89015417802</v>
      </c>
      <c r="G389" s="5">
        <v>1078469.8218413601</v>
      </c>
    </row>
    <row r="390" spans="1:7" x14ac:dyDescent="0.55000000000000004">
      <c r="A390" s="3">
        <v>13</v>
      </c>
      <c r="B390" s="3">
        <v>15</v>
      </c>
      <c r="C390" s="5">
        <v>706606.26731146302</v>
      </c>
      <c r="D390" s="5">
        <v>614270.48184420902</v>
      </c>
      <c r="E390" s="5">
        <v>508228.76002867002</v>
      </c>
      <c r="F390" s="5">
        <v>452264.37739181297</v>
      </c>
      <c r="G390" s="5">
        <v>504483.135993951</v>
      </c>
    </row>
    <row r="391" spans="1:7" x14ac:dyDescent="0.55000000000000004">
      <c r="A391" s="3">
        <v>13</v>
      </c>
      <c r="B391" s="3">
        <v>16</v>
      </c>
      <c r="C391" s="5">
        <v>567812.89202675095</v>
      </c>
      <c r="D391" s="5">
        <v>603828.78723098803</v>
      </c>
      <c r="E391" s="5">
        <v>568379.31452591997</v>
      </c>
      <c r="F391" s="5">
        <v>525328.46595156402</v>
      </c>
      <c r="G391" s="5">
        <v>581442.40631621901</v>
      </c>
    </row>
    <row r="392" spans="1:7" x14ac:dyDescent="0.55000000000000004">
      <c r="A392" s="3">
        <v>13</v>
      </c>
      <c r="B392" s="3">
        <v>17</v>
      </c>
      <c r="C392" s="5">
        <v>1610187.7339199199</v>
      </c>
      <c r="D392" s="5">
        <v>1473108.0358515701</v>
      </c>
      <c r="E392" s="5">
        <v>1646605.92158389</v>
      </c>
      <c r="F392" s="5">
        <v>1625577.8786776999</v>
      </c>
      <c r="G392" s="5">
        <v>2080021.20862306</v>
      </c>
    </row>
    <row r="393" spans="1:7" x14ac:dyDescent="0.55000000000000004">
      <c r="A393" s="3">
        <v>13</v>
      </c>
      <c r="B393" s="3">
        <v>18</v>
      </c>
      <c r="C393" s="5">
        <v>3610245.6361174099</v>
      </c>
      <c r="D393" s="5">
        <v>3778458.9935968299</v>
      </c>
      <c r="E393" s="5">
        <v>4593210.3527846802</v>
      </c>
      <c r="F393" s="5">
        <v>4350500.3389437404</v>
      </c>
      <c r="G393" s="5">
        <v>4224124.6975778798</v>
      </c>
    </row>
    <row r="394" spans="1:7" x14ac:dyDescent="0.55000000000000004">
      <c r="A394" s="3">
        <v>13</v>
      </c>
      <c r="B394" s="3">
        <v>19</v>
      </c>
      <c r="C394" s="5">
        <v>18701968.4711142</v>
      </c>
      <c r="D394" s="5">
        <v>16785479.660872798</v>
      </c>
      <c r="E394" s="5">
        <v>16501317.0831638</v>
      </c>
      <c r="F394" s="5">
        <v>15456123.524398901</v>
      </c>
      <c r="G394" s="5">
        <v>16550849.079154</v>
      </c>
    </row>
    <row r="395" spans="1:7" x14ac:dyDescent="0.55000000000000004">
      <c r="A395" s="3">
        <v>13</v>
      </c>
      <c r="B395" s="3">
        <v>20</v>
      </c>
      <c r="C395" s="5">
        <v>4595482.7369141597</v>
      </c>
      <c r="D395" s="5">
        <v>5840589.0925861802</v>
      </c>
      <c r="E395" s="5">
        <v>5636468.0364523605</v>
      </c>
      <c r="F395" s="5">
        <v>5557618.0257765101</v>
      </c>
      <c r="G395" s="5">
        <v>5872960.3900800096</v>
      </c>
    </row>
    <row r="396" spans="1:7" x14ac:dyDescent="0.55000000000000004">
      <c r="A396" s="3">
        <v>13</v>
      </c>
      <c r="B396" s="3">
        <v>21</v>
      </c>
      <c r="C396" s="5">
        <v>3915349.8652621401</v>
      </c>
      <c r="D396" s="5">
        <v>4342679.4050942296</v>
      </c>
      <c r="E396" s="5">
        <v>4306141.1037645601</v>
      </c>
      <c r="F396" s="5">
        <v>2937188.5369991302</v>
      </c>
      <c r="G396" s="5">
        <v>3526386.9474602998</v>
      </c>
    </row>
    <row r="397" spans="1:7" x14ac:dyDescent="0.55000000000000004">
      <c r="A397" s="3">
        <v>13</v>
      </c>
      <c r="B397" s="3">
        <v>22</v>
      </c>
      <c r="C397" s="5">
        <v>2396899.11875145</v>
      </c>
      <c r="D397" s="5">
        <v>2471885.6585610299</v>
      </c>
      <c r="E397" s="5">
        <v>2412556.4044370102</v>
      </c>
      <c r="F397" s="5">
        <v>1721783.89015252</v>
      </c>
      <c r="G397" s="5">
        <v>1644689.4922942601</v>
      </c>
    </row>
    <row r="398" spans="1:7" x14ac:dyDescent="0.55000000000000004">
      <c r="A398" s="3">
        <v>13</v>
      </c>
      <c r="B398" s="3">
        <v>23</v>
      </c>
      <c r="C398" s="5">
        <v>2851340.9787180298</v>
      </c>
      <c r="D398" s="5">
        <v>4070158.3628563499</v>
      </c>
      <c r="E398" s="5">
        <v>4801399.8651615595</v>
      </c>
      <c r="F398" s="5">
        <v>5137464.9706822103</v>
      </c>
      <c r="G398" s="5">
        <v>5703165.5358583899</v>
      </c>
    </row>
    <row r="399" spans="1:7" x14ac:dyDescent="0.55000000000000004">
      <c r="A399" s="3">
        <v>13</v>
      </c>
      <c r="B399" s="3">
        <v>24</v>
      </c>
      <c r="C399" s="5">
        <v>7273954.8694628999</v>
      </c>
      <c r="D399" s="5">
        <v>7816659.1953846999</v>
      </c>
      <c r="E399" s="5">
        <v>7991439.86371822</v>
      </c>
      <c r="F399" s="5">
        <v>7757029.8820551699</v>
      </c>
      <c r="G399" s="5">
        <v>8486768.6056693997</v>
      </c>
    </row>
    <row r="400" spans="1:7" x14ac:dyDescent="0.55000000000000004">
      <c r="A400" s="3">
        <v>13</v>
      </c>
      <c r="B400" s="3">
        <v>25</v>
      </c>
      <c r="C400" s="5">
        <v>7280132.2518535797</v>
      </c>
      <c r="D400" s="5">
        <v>8187333.3698092401</v>
      </c>
      <c r="E400" s="5">
        <v>8345085.0010193903</v>
      </c>
      <c r="F400" s="5">
        <v>8773130.2037060894</v>
      </c>
      <c r="G400" s="5">
        <v>10117305.688931501</v>
      </c>
    </row>
    <row r="401" spans="1:7" x14ac:dyDescent="0.55000000000000004">
      <c r="A401" s="3">
        <v>13</v>
      </c>
      <c r="B401" s="3">
        <v>26</v>
      </c>
      <c r="C401" s="5">
        <v>3997780.8580487999</v>
      </c>
      <c r="D401" s="5">
        <v>4825713.7720611896</v>
      </c>
      <c r="E401" s="5">
        <v>5114505.4065962601</v>
      </c>
      <c r="F401" s="5">
        <v>5118331.8456786098</v>
      </c>
      <c r="G401" s="5">
        <v>5002766.6592891002</v>
      </c>
    </row>
    <row r="402" spans="1:7" x14ac:dyDescent="0.55000000000000004">
      <c r="A402" s="3">
        <v>13</v>
      </c>
      <c r="B402" s="3">
        <v>27</v>
      </c>
      <c r="C402" s="5">
        <v>9381662.4526832495</v>
      </c>
      <c r="D402" s="5">
        <v>12012592.9546782</v>
      </c>
      <c r="E402" s="5">
        <v>12685636.366362</v>
      </c>
      <c r="F402" s="5">
        <v>12419278.297635101</v>
      </c>
      <c r="G402" s="5">
        <v>12803531.7164551</v>
      </c>
    </row>
    <row r="403" spans="1:7" x14ac:dyDescent="0.55000000000000004">
      <c r="A403" s="3">
        <v>13</v>
      </c>
      <c r="B403" s="3">
        <v>28</v>
      </c>
      <c r="C403" s="5">
        <v>3718788.6986391698</v>
      </c>
      <c r="D403" s="5">
        <v>4154128.9991250802</v>
      </c>
      <c r="E403" s="5">
        <v>4585472.0498705897</v>
      </c>
      <c r="F403" s="5">
        <v>4789242.1069212304</v>
      </c>
      <c r="G403" s="5">
        <v>5034816.4946208401</v>
      </c>
    </row>
    <row r="404" spans="1:7" x14ac:dyDescent="0.55000000000000004">
      <c r="A404" s="3">
        <v>13</v>
      </c>
      <c r="B404" s="3">
        <v>29</v>
      </c>
      <c r="C404" s="5">
        <v>2668879.3124718498</v>
      </c>
      <c r="D404" s="5">
        <v>2779730.79213059</v>
      </c>
      <c r="E404" s="5">
        <v>2871608.6561955302</v>
      </c>
      <c r="F404" s="5">
        <v>2900188.3925844599</v>
      </c>
      <c r="G404" s="5">
        <v>2905769.28411562</v>
      </c>
    </row>
    <row r="405" spans="1:7" x14ac:dyDescent="0.55000000000000004">
      <c r="A405" s="3">
        <v>13</v>
      </c>
      <c r="B405" s="3">
        <v>30</v>
      </c>
      <c r="C405" s="5">
        <v>4562644.7054110896</v>
      </c>
      <c r="D405" s="5">
        <v>5611587.76309337</v>
      </c>
      <c r="E405" s="5">
        <v>6292376.9888471197</v>
      </c>
      <c r="F405" s="5">
        <v>6270150.6686565597</v>
      </c>
      <c r="G405" s="5">
        <v>6713122.4990927596</v>
      </c>
    </row>
    <row r="406" spans="1:7" x14ac:dyDescent="0.55000000000000004">
      <c r="A406" s="3">
        <v>13</v>
      </c>
      <c r="B406" s="3">
        <v>31</v>
      </c>
      <c r="C406" s="5">
        <v>4195107.7778627798</v>
      </c>
      <c r="D406" s="5">
        <v>4286848.1981267296</v>
      </c>
      <c r="E406" s="5">
        <v>4210712.3926210199</v>
      </c>
      <c r="F406" s="5">
        <v>3682892.2833730602</v>
      </c>
      <c r="G406" s="5">
        <v>3835794.0868493798</v>
      </c>
    </row>
    <row r="407" spans="1:7" x14ac:dyDescent="0.55000000000000004">
      <c r="A407" s="3">
        <v>14</v>
      </c>
      <c r="B407" s="3">
        <v>1</v>
      </c>
      <c r="C407" s="5">
        <v>58390.897427496398</v>
      </c>
      <c r="D407" s="5">
        <v>52428.324563533999</v>
      </c>
      <c r="E407" s="5">
        <v>39370.036172019303</v>
      </c>
      <c r="F407" s="5">
        <v>36565.443259710002</v>
      </c>
      <c r="G407" s="5">
        <v>39655.071188153801</v>
      </c>
    </row>
    <row r="408" spans="1:7" x14ac:dyDescent="0.55000000000000004">
      <c r="A408" s="3">
        <v>14</v>
      </c>
      <c r="B408" s="3">
        <v>2</v>
      </c>
      <c r="C408" s="5">
        <v>2900.1296762284401</v>
      </c>
      <c r="D408" s="5">
        <v>4199.2386276772104</v>
      </c>
      <c r="E408" s="5">
        <v>3698.3067951799699</v>
      </c>
      <c r="F408" s="5">
        <v>3496.3993321469902</v>
      </c>
      <c r="G408" s="5">
        <v>2631.6845289950202</v>
      </c>
    </row>
    <row r="409" spans="1:7" x14ac:dyDescent="0.55000000000000004">
      <c r="A409" s="3">
        <v>14</v>
      </c>
      <c r="B409" s="3">
        <v>3</v>
      </c>
      <c r="C409" s="5">
        <v>608612.13037187106</v>
      </c>
      <c r="D409" s="5">
        <v>652553.82965350198</v>
      </c>
      <c r="E409" s="5">
        <v>703344.31889236404</v>
      </c>
      <c r="F409" s="5">
        <v>603764.73610761599</v>
      </c>
      <c r="G409" s="5">
        <v>560605.90418264701</v>
      </c>
    </row>
    <row r="410" spans="1:7" x14ac:dyDescent="0.55000000000000004">
      <c r="A410" s="3">
        <v>14</v>
      </c>
      <c r="B410" s="3">
        <v>4</v>
      </c>
      <c r="C410" s="5">
        <v>5820.9197960562296</v>
      </c>
      <c r="D410" s="5">
        <v>18509.934008480301</v>
      </c>
      <c r="E410" s="5">
        <v>18416.825805401699</v>
      </c>
      <c r="F410" s="5">
        <v>16508.305490470699</v>
      </c>
      <c r="G410" s="5">
        <v>19362.745590587099</v>
      </c>
    </row>
    <row r="411" spans="1:7" x14ac:dyDescent="0.55000000000000004">
      <c r="A411" s="3">
        <v>14</v>
      </c>
      <c r="B411" s="3">
        <v>5</v>
      </c>
      <c r="C411" s="5">
        <v>72708.825800359496</v>
      </c>
      <c r="D411" s="5">
        <v>60350.6348049882</v>
      </c>
      <c r="E411" s="5">
        <v>73782.778471515703</v>
      </c>
      <c r="F411" s="5">
        <v>57837.799503048402</v>
      </c>
      <c r="G411" s="5">
        <v>71522.218748842002</v>
      </c>
    </row>
    <row r="412" spans="1:7" x14ac:dyDescent="0.55000000000000004">
      <c r="A412" s="3">
        <v>14</v>
      </c>
      <c r="B412" s="3">
        <v>6</v>
      </c>
      <c r="C412" s="5">
        <v>1544834.1064419399</v>
      </c>
      <c r="D412" s="5">
        <v>1552226.5505828001</v>
      </c>
      <c r="E412" s="5">
        <v>1726515.45806925</v>
      </c>
      <c r="F412" s="5">
        <v>1750731.62902804</v>
      </c>
      <c r="G412" s="5">
        <v>1574714.0968760699</v>
      </c>
    </row>
    <row r="413" spans="1:7" x14ac:dyDescent="0.55000000000000004">
      <c r="A413" s="3">
        <v>14</v>
      </c>
      <c r="B413" s="3">
        <v>7</v>
      </c>
      <c r="C413" s="5">
        <v>153535.611038679</v>
      </c>
      <c r="D413" s="5">
        <v>122166.50997880699</v>
      </c>
      <c r="E413" s="5">
        <v>106308.52233304799</v>
      </c>
      <c r="F413" s="5">
        <v>96774.305698090393</v>
      </c>
      <c r="G413" s="5">
        <v>111913.862605587</v>
      </c>
    </row>
    <row r="414" spans="1:7" x14ac:dyDescent="0.55000000000000004">
      <c r="A414" s="3">
        <v>14</v>
      </c>
      <c r="B414" s="3">
        <v>8</v>
      </c>
      <c r="C414" s="5">
        <v>458480.90117078403</v>
      </c>
      <c r="D414" s="5">
        <v>319605.13121995103</v>
      </c>
      <c r="E414" s="5">
        <v>309934.07079375198</v>
      </c>
      <c r="F414" s="5">
        <v>289051.28932312399</v>
      </c>
      <c r="G414" s="5">
        <v>351237.59522582497</v>
      </c>
    </row>
    <row r="415" spans="1:7" x14ac:dyDescent="0.55000000000000004">
      <c r="A415" s="3">
        <v>14</v>
      </c>
      <c r="B415" s="3">
        <v>9</v>
      </c>
      <c r="C415" s="5">
        <v>230219.74817216501</v>
      </c>
      <c r="D415" s="5">
        <v>227016.29354977299</v>
      </c>
      <c r="E415" s="5">
        <v>195035.82064878099</v>
      </c>
      <c r="F415" s="5">
        <v>167249.27592299701</v>
      </c>
      <c r="G415" s="5">
        <v>195280.82454035999</v>
      </c>
    </row>
    <row r="416" spans="1:7" x14ac:dyDescent="0.55000000000000004">
      <c r="A416" s="3">
        <v>14</v>
      </c>
      <c r="B416" s="3">
        <v>10</v>
      </c>
      <c r="C416" s="5">
        <v>999608.535771542</v>
      </c>
      <c r="D416" s="5">
        <v>1114287.0292207999</v>
      </c>
      <c r="E416" s="5">
        <v>1072132.2624936299</v>
      </c>
      <c r="F416" s="5">
        <v>1063582.3503871399</v>
      </c>
      <c r="G416" s="5">
        <v>1299073.06876185</v>
      </c>
    </row>
    <row r="417" spans="1:7" x14ac:dyDescent="0.55000000000000004">
      <c r="A417" s="3">
        <v>14</v>
      </c>
      <c r="B417" s="3">
        <v>11</v>
      </c>
      <c r="C417" s="5">
        <v>124519.65337864999</v>
      </c>
      <c r="D417" s="5">
        <v>198489.023093639</v>
      </c>
      <c r="E417" s="5">
        <v>268485.26110405498</v>
      </c>
      <c r="F417" s="5">
        <v>265860.86114213802</v>
      </c>
      <c r="G417" s="5">
        <v>302539.44152345898</v>
      </c>
    </row>
    <row r="418" spans="1:7" x14ac:dyDescent="0.55000000000000004">
      <c r="A418" s="3">
        <v>14</v>
      </c>
      <c r="B418" s="3">
        <v>12</v>
      </c>
      <c r="C418" s="5">
        <v>290465.214601952</v>
      </c>
      <c r="D418" s="5">
        <v>287609.19020776497</v>
      </c>
      <c r="E418" s="5">
        <v>377478.72127564502</v>
      </c>
      <c r="F418" s="5">
        <v>361142.44426907599</v>
      </c>
      <c r="G418" s="5">
        <v>372882.29621099803</v>
      </c>
    </row>
    <row r="419" spans="1:7" x14ac:dyDescent="0.55000000000000004">
      <c r="A419" s="3">
        <v>14</v>
      </c>
      <c r="B419" s="3">
        <v>13</v>
      </c>
      <c r="C419" s="5">
        <v>717109.38025515899</v>
      </c>
      <c r="D419" s="5">
        <v>563827.59978287795</v>
      </c>
      <c r="E419" s="5">
        <v>467335.27052413498</v>
      </c>
      <c r="F419" s="5">
        <v>476428.554373672</v>
      </c>
      <c r="G419" s="5">
        <v>424733.061929919</v>
      </c>
    </row>
    <row r="420" spans="1:7" x14ac:dyDescent="0.55000000000000004">
      <c r="A420" s="3">
        <v>14</v>
      </c>
      <c r="B420" s="3">
        <v>14</v>
      </c>
      <c r="C420" s="5">
        <v>944083.78841200203</v>
      </c>
      <c r="D420" s="5">
        <v>819798.68578069005</v>
      </c>
      <c r="E420" s="5">
        <v>936923.87746403005</v>
      </c>
      <c r="F420" s="5">
        <v>852439.21732015</v>
      </c>
      <c r="G420" s="5">
        <v>950203.99809437001</v>
      </c>
    </row>
    <row r="421" spans="1:7" x14ac:dyDescent="0.55000000000000004">
      <c r="A421" s="3">
        <v>14</v>
      </c>
      <c r="B421" s="3">
        <v>15</v>
      </c>
      <c r="C421" s="5">
        <v>99601.914308895706</v>
      </c>
      <c r="D421" s="5">
        <v>111774.696163065</v>
      </c>
      <c r="E421" s="5">
        <v>88531.965498865902</v>
      </c>
      <c r="F421" s="5">
        <v>75244.719137302003</v>
      </c>
      <c r="G421" s="5">
        <v>73165.734580044606</v>
      </c>
    </row>
    <row r="422" spans="1:7" x14ac:dyDescent="0.55000000000000004">
      <c r="A422" s="3">
        <v>14</v>
      </c>
      <c r="B422" s="3">
        <v>16</v>
      </c>
      <c r="C422" s="5">
        <v>325708.18515102699</v>
      </c>
      <c r="D422" s="5">
        <v>286537.50640542503</v>
      </c>
      <c r="E422" s="5">
        <v>326748.38316907198</v>
      </c>
      <c r="F422" s="5">
        <v>365272.71812846197</v>
      </c>
      <c r="G422" s="5">
        <v>315151.53453850897</v>
      </c>
    </row>
    <row r="423" spans="1:7" x14ac:dyDescent="0.55000000000000004">
      <c r="A423" s="3">
        <v>14</v>
      </c>
      <c r="B423" s="3">
        <v>17</v>
      </c>
      <c r="C423" s="5">
        <v>1115053.9115485901</v>
      </c>
      <c r="D423" s="5">
        <v>1064060.1547862</v>
      </c>
      <c r="E423" s="5">
        <v>1039658.06760281</v>
      </c>
      <c r="F423" s="5">
        <v>1000902.98950451</v>
      </c>
      <c r="G423" s="5">
        <v>1027428.19625616</v>
      </c>
    </row>
    <row r="424" spans="1:7" x14ac:dyDescent="0.55000000000000004">
      <c r="A424" s="3">
        <v>14</v>
      </c>
      <c r="B424" s="3">
        <v>18</v>
      </c>
      <c r="C424" s="5">
        <v>1463606.4956694299</v>
      </c>
      <c r="D424" s="5">
        <v>1530737.90018345</v>
      </c>
      <c r="E424" s="5">
        <v>1775844.95722078</v>
      </c>
      <c r="F424" s="5">
        <v>1766559.4037275801</v>
      </c>
      <c r="G424" s="5">
        <v>1477046.1560046901</v>
      </c>
    </row>
    <row r="425" spans="1:7" x14ac:dyDescent="0.55000000000000004">
      <c r="A425" s="3">
        <v>14</v>
      </c>
      <c r="B425" s="3">
        <v>19</v>
      </c>
      <c r="C425" s="5">
        <v>1178477.5188023299</v>
      </c>
      <c r="D425" s="5">
        <v>1042942.7180824101</v>
      </c>
      <c r="E425" s="5">
        <v>1007506.73300707</v>
      </c>
      <c r="F425" s="5">
        <v>954956.85475315899</v>
      </c>
      <c r="G425" s="5">
        <v>1034506.2035462901</v>
      </c>
    </row>
    <row r="426" spans="1:7" x14ac:dyDescent="0.55000000000000004">
      <c r="A426" s="3">
        <v>14</v>
      </c>
      <c r="B426" s="3">
        <v>20</v>
      </c>
      <c r="C426" s="5">
        <v>1555211.51809699</v>
      </c>
      <c r="D426" s="5">
        <v>1857044.9436240001</v>
      </c>
      <c r="E426" s="5">
        <v>1761528.8880118399</v>
      </c>
      <c r="F426" s="5">
        <v>1680302.90179359</v>
      </c>
      <c r="G426" s="5">
        <v>1731751.5168739201</v>
      </c>
    </row>
    <row r="427" spans="1:7" x14ac:dyDescent="0.55000000000000004">
      <c r="A427" s="3">
        <v>14</v>
      </c>
      <c r="B427" s="3">
        <v>21</v>
      </c>
      <c r="C427" s="5">
        <v>1885661.4550545099</v>
      </c>
      <c r="D427" s="5">
        <v>1867289.2486284201</v>
      </c>
      <c r="E427" s="5">
        <v>1752221.15319598</v>
      </c>
      <c r="F427" s="5">
        <v>1326629.0303793999</v>
      </c>
      <c r="G427" s="5">
        <v>1583961.1336421</v>
      </c>
    </row>
    <row r="428" spans="1:7" x14ac:dyDescent="0.55000000000000004">
      <c r="A428" s="3">
        <v>14</v>
      </c>
      <c r="B428" s="3">
        <v>22</v>
      </c>
      <c r="C428" s="5">
        <v>873831.86027075804</v>
      </c>
      <c r="D428" s="5">
        <v>818970.24337670603</v>
      </c>
      <c r="E428" s="5">
        <v>862523.73102145595</v>
      </c>
      <c r="F428" s="5">
        <v>560716.47532591003</v>
      </c>
      <c r="G428" s="5">
        <v>510144.84923086199</v>
      </c>
    </row>
    <row r="429" spans="1:7" x14ac:dyDescent="0.55000000000000004">
      <c r="A429" s="3">
        <v>14</v>
      </c>
      <c r="B429" s="3">
        <v>23</v>
      </c>
      <c r="C429" s="5">
        <v>553957.01825160603</v>
      </c>
      <c r="D429" s="5">
        <v>565010.809381144</v>
      </c>
      <c r="E429" s="5">
        <v>597298.76655237097</v>
      </c>
      <c r="F429" s="5">
        <v>652286.95132860495</v>
      </c>
      <c r="G429" s="5">
        <v>617302.83353643096</v>
      </c>
    </row>
    <row r="430" spans="1:7" x14ac:dyDescent="0.55000000000000004">
      <c r="A430" s="3">
        <v>14</v>
      </c>
      <c r="B430" s="3">
        <v>24</v>
      </c>
      <c r="C430" s="5">
        <v>1305957.8658036101</v>
      </c>
      <c r="D430" s="5">
        <v>1343341.40874471</v>
      </c>
      <c r="E430" s="5">
        <v>1472037.92515953</v>
      </c>
      <c r="F430" s="5">
        <v>1354038.9148810401</v>
      </c>
      <c r="G430" s="5">
        <v>1159422.14360012</v>
      </c>
    </row>
    <row r="431" spans="1:7" x14ac:dyDescent="0.55000000000000004">
      <c r="A431" s="3">
        <v>14</v>
      </c>
      <c r="B431" s="3">
        <v>25</v>
      </c>
      <c r="C431" s="5">
        <v>932229.34122735704</v>
      </c>
      <c r="D431" s="5">
        <v>1055002.3074246701</v>
      </c>
      <c r="E431" s="5">
        <v>1002676.53019337</v>
      </c>
      <c r="F431" s="5">
        <v>1056016.76730419</v>
      </c>
      <c r="G431" s="5">
        <v>1307440.3735007499</v>
      </c>
    </row>
    <row r="432" spans="1:7" x14ac:dyDescent="0.55000000000000004">
      <c r="A432" s="3">
        <v>14</v>
      </c>
      <c r="B432" s="3">
        <v>26</v>
      </c>
      <c r="C432" s="5">
        <v>1581673.4295520301</v>
      </c>
      <c r="D432" s="5">
        <v>1801384.29544712</v>
      </c>
      <c r="E432" s="5">
        <v>1801657.21757016</v>
      </c>
      <c r="F432" s="5">
        <v>1752620.92236702</v>
      </c>
      <c r="G432" s="5">
        <v>1651466.6133413699</v>
      </c>
    </row>
    <row r="433" spans="1:7" x14ac:dyDescent="0.55000000000000004">
      <c r="A433" s="3">
        <v>14</v>
      </c>
      <c r="B433" s="3">
        <v>27</v>
      </c>
      <c r="C433" s="5">
        <v>2977577.6215196499</v>
      </c>
      <c r="D433" s="5">
        <v>2976313.8461346002</v>
      </c>
      <c r="E433" s="5">
        <v>3381717.8025964298</v>
      </c>
      <c r="F433" s="5">
        <v>3287269.04225543</v>
      </c>
      <c r="G433" s="5">
        <v>3513610.7143824399</v>
      </c>
    </row>
    <row r="434" spans="1:7" x14ac:dyDescent="0.55000000000000004">
      <c r="A434" s="3">
        <v>14</v>
      </c>
      <c r="B434" s="3">
        <v>28</v>
      </c>
      <c r="C434" s="5">
        <v>1273196.4432025701</v>
      </c>
      <c r="D434" s="5">
        <v>1338328.7858626901</v>
      </c>
      <c r="E434" s="5">
        <v>1505701.56776201</v>
      </c>
      <c r="F434" s="5">
        <v>1559014.00934206</v>
      </c>
      <c r="G434" s="5">
        <v>1586096.6857994201</v>
      </c>
    </row>
    <row r="435" spans="1:7" x14ac:dyDescent="0.55000000000000004">
      <c r="A435" s="3">
        <v>14</v>
      </c>
      <c r="B435" s="3">
        <v>29</v>
      </c>
      <c r="C435" s="5">
        <v>994304.44092985999</v>
      </c>
      <c r="D435" s="5">
        <v>1023105.2422759701</v>
      </c>
      <c r="E435" s="5">
        <v>1090589.34592954</v>
      </c>
      <c r="F435" s="5">
        <v>1090120.9581297</v>
      </c>
      <c r="G435" s="5">
        <v>1093110.01340854</v>
      </c>
    </row>
    <row r="436" spans="1:7" x14ac:dyDescent="0.55000000000000004">
      <c r="A436" s="3">
        <v>14</v>
      </c>
      <c r="B436" s="3">
        <v>30</v>
      </c>
      <c r="C436" s="5">
        <v>1960538.1511610099</v>
      </c>
      <c r="D436" s="5">
        <v>2420963.7342655701</v>
      </c>
      <c r="E436" s="5">
        <v>2794007.5231463001</v>
      </c>
      <c r="F436" s="5">
        <v>2802512.5306948302</v>
      </c>
      <c r="G436" s="5">
        <v>3059122.6010292601</v>
      </c>
    </row>
    <row r="437" spans="1:7" x14ac:dyDescent="0.55000000000000004">
      <c r="A437" s="3">
        <v>14</v>
      </c>
      <c r="B437" s="3">
        <v>31</v>
      </c>
      <c r="C437" s="5">
        <v>1593780.5397151301</v>
      </c>
      <c r="D437" s="5">
        <v>1408133.4607555801</v>
      </c>
      <c r="E437" s="5">
        <v>1584432.45611802</v>
      </c>
      <c r="F437" s="5">
        <v>1345925.3738323301</v>
      </c>
      <c r="G437" s="5">
        <v>1370142.33091316</v>
      </c>
    </row>
    <row r="438" spans="1:7" x14ac:dyDescent="0.55000000000000004">
      <c r="A438" s="3">
        <v>15</v>
      </c>
      <c r="B438" s="3">
        <v>1</v>
      </c>
      <c r="C438" s="5">
        <v>180613.40806997099</v>
      </c>
      <c r="D438" s="5">
        <v>154818.33591489401</v>
      </c>
      <c r="E438" s="5">
        <v>153805.05843308099</v>
      </c>
      <c r="F438" s="5">
        <v>150484.615375111</v>
      </c>
      <c r="G438" s="5">
        <v>149098.02268977</v>
      </c>
    </row>
    <row r="439" spans="1:7" x14ac:dyDescent="0.55000000000000004">
      <c r="A439" s="3">
        <v>15</v>
      </c>
      <c r="B439" s="3">
        <v>2</v>
      </c>
      <c r="C439" s="5">
        <v>74768.338597012102</v>
      </c>
      <c r="D439" s="5">
        <v>73839.757562592102</v>
      </c>
      <c r="E439" s="5">
        <v>64225.820846336501</v>
      </c>
      <c r="F439" s="5">
        <v>51681.3605143799</v>
      </c>
      <c r="G439" s="5">
        <v>57578.510296490298</v>
      </c>
    </row>
    <row r="440" spans="1:7" x14ac:dyDescent="0.55000000000000004">
      <c r="A440" s="3">
        <v>15</v>
      </c>
      <c r="B440" s="3">
        <v>3</v>
      </c>
      <c r="C440" s="5">
        <v>320795.780956681</v>
      </c>
      <c r="D440" s="5">
        <v>310527.29346501298</v>
      </c>
      <c r="E440" s="5">
        <v>330720.73953376402</v>
      </c>
      <c r="F440" s="5">
        <v>317843.86121137202</v>
      </c>
      <c r="G440" s="5">
        <v>288013.32015907997</v>
      </c>
    </row>
    <row r="441" spans="1:7" x14ac:dyDescent="0.55000000000000004">
      <c r="A441" s="3">
        <v>15</v>
      </c>
      <c r="B441" s="3">
        <v>4</v>
      </c>
      <c r="C441" s="5">
        <v>33036.916270069501</v>
      </c>
      <c r="D441" s="5">
        <v>33253.790978742698</v>
      </c>
      <c r="E441" s="5">
        <v>35718.575635173198</v>
      </c>
      <c r="F441" s="5">
        <v>31177.655533636302</v>
      </c>
      <c r="G441" s="5">
        <v>26055.192637865599</v>
      </c>
    </row>
    <row r="442" spans="1:7" x14ac:dyDescent="0.55000000000000004">
      <c r="A442" s="3">
        <v>15</v>
      </c>
      <c r="B442" s="3">
        <v>5</v>
      </c>
      <c r="C442" s="5">
        <v>67027.088252379399</v>
      </c>
      <c r="D442" s="5">
        <v>68515.851013144405</v>
      </c>
      <c r="E442" s="5">
        <v>71223.494536338098</v>
      </c>
      <c r="F442" s="5">
        <v>44683.238937888098</v>
      </c>
      <c r="G442" s="5">
        <v>44363.923469075198</v>
      </c>
    </row>
    <row r="443" spans="1:7" x14ac:dyDescent="0.55000000000000004">
      <c r="A443" s="3">
        <v>15</v>
      </c>
      <c r="B443" s="3">
        <v>6</v>
      </c>
      <c r="C443" s="5">
        <v>239121.61013626799</v>
      </c>
      <c r="D443" s="5">
        <v>280445.48809289001</v>
      </c>
      <c r="E443" s="5">
        <v>341341.71111721598</v>
      </c>
      <c r="F443" s="5">
        <v>352860.19039654499</v>
      </c>
      <c r="G443" s="5">
        <v>442544.33235731203</v>
      </c>
    </row>
    <row r="444" spans="1:7" x14ac:dyDescent="0.55000000000000004">
      <c r="A444" s="3">
        <v>15</v>
      </c>
      <c r="B444" s="3">
        <v>7</v>
      </c>
      <c r="C444" s="5">
        <v>28283.0826754316</v>
      </c>
      <c r="D444" s="5">
        <v>38966.432406895903</v>
      </c>
      <c r="E444" s="5">
        <v>32489.727221932601</v>
      </c>
      <c r="F444" s="5">
        <v>35719.812076382099</v>
      </c>
      <c r="G444" s="5">
        <v>18128.847355620201</v>
      </c>
    </row>
    <row r="445" spans="1:7" x14ac:dyDescent="0.55000000000000004">
      <c r="A445" s="3">
        <v>15</v>
      </c>
      <c r="B445" s="3">
        <v>8</v>
      </c>
      <c r="C445" s="5">
        <v>140606.05739267499</v>
      </c>
      <c r="D445" s="5">
        <v>127047.527143674</v>
      </c>
      <c r="E445" s="5">
        <v>123425.693954727</v>
      </c>
      <c r="F445" s="5">
        <v>117170.66544132199</v>
      </c>
      <c r="G445" s="5">
        <v>110623.648038417</v>
      </c>
    </row>
    <row r="446" spans="1:7" x14ac:dyDescent="0.55000000000000004">
      <c r="A446" s="3">
        <v>15</v>
      </c>
      <c r="B446" s="3">
        <v>9</v>
      </c>
      <c r="C446" s="5">
        <v>155148.305919454</v>
      </c>
      <c r="D446" s="5">
        <v>175226.538835054</v>
      </c>
      <c r="E446" s="5">
        <v>184497.90988130699</v>
      </c>
      <c r="F446" s="5">
        <v>161891.798214315</v>
      </c>
      <c r="G446" s="5">
        <v>193232.84828409599</v>
      </c>
    </row>
    <row r="447" spans="1:7" x14ac:dyDescent="0.55000000000000004">
      <c r="A447" s="3">
        <v>15</v>
      </c>
      <c r="B447" s="3">
        <v>10</v>
      </c>
      <c r="C447" s="5">
        <v>296424.38019950502</v>
      </c>
      <c r="D447" s="5">
        <v>337379.43296215701</v>
      </c>
      <c r="E447" s="5">
        <v>353105.04924168601</v>
      </c>
      <c r="F447" s="5">
        <v>291290.83506525698</v>
      </c>
      <c r="G447" s="5">
        <v>380489.95008753898</v>
      </c>
    </row>
    <row r="448" spans="1:7" x14ac:dyDescent="0.55000000000000004">
      <c r="A448" s="3">
        <v>15</v>
      </c>
      <c r="B448" s="3">
        <v>11</v>
      </c>
      <c r="C448" s="5">
        <v>111190.089676148</v>
      </c>
      <c r="D448" s="5">
        <v>125448.133602544</v>
      </c>
      <c r="E448" s="5">
        <v>163173.12138717499</v>
      </c>
      <c r="F448" s="5">
        <v>201880.04699424401</v>
      </c>
      <c r="G448" s="5">
        <v>206129.377334313</v>
      </c>
    </row>
    <row r="449" spans="1:7" x14ac:dyDescent="0.55000000000000004">
      <c r="A449" s="3">
        <v>15</v>
      </c>
      <c r="B449" s="3">
        <v>12</v>
      </c>
      <c r="C449" s="5">
        <v>86130.140332492607</v>
      </c>
      <c r="D449" s="5">
        <v>94110.531352989507</v>
      </c>
      <c r="E449" s="5">
        <v>114635.31594868901</v>
      </c>
      <c r="F449" s="5">
        <v>96378.946667056502</v>
      </c>
      <c r="G449" s="5">
        <v>105444.28710751999</v>
      </c>
    </row>
    <row r="450" spans="1:7" x14ac:dyDescent="0.55000000000000004">
      <c r="A450" s="3">
        <v>15</v>
      </c>
      <c r="B450" s="3">
        <v>13</v>
      </c>
      <c r="C450" s="5">
        <v>29931.252467804999</v>
      </c>
      <c r="D450" s="5">
        <v>26652.513687495401</v>
      </c>
      <c r="E450" s="5">
        <v>21512.398231672301</v>
      </c>
      <c r="F450" s="5">
        <v>17437.5568978011</v>
      </c>
      <c r="G450" s="5">
        <v>37228.7043298395</v>
      </c>
    </row>
    <row r="451" spans="1:7" x14ac:dyDescent="0.55000000000000004">
      <c r="A451" s="3">
        <v>15</v>
      </c>
      <c r="B451" s="3">
        <v>14</v>
      </c>
      <c r="C451" s="5">
        <v>91582.823366591998</v>
      </c>
      <c r="D451" s="5">
        <v>64822.035910723404</v>
      </c>
      <c r="E451" s="5">
        <v>79966.242811372504</v>
      </c>
      <c r="F451" s="5">
        <v>82138.171326332405</v>
      </c>
      <c r="G451" s="5">
        <v>75092.005439384098</v>
      </c>
    </row>
    <row r="452" spans="1:7" x14ac:dyDescent="0.55000000000000004">
      <c r="A452" s="3">
        <v>15</v>
      </c>
      <c r="B452" s="3">
        <v>15</v>
      </c>
      <c r="C452" s="5">
        <v>30838.573244818399</v>
      </c>
      <c r="D452" s="5">
        <v>33012.5481321138</v>
      </c>
      <c r="E452" s="5">
        <v>32250.955163504401</v>
      </c>
      <c r="F452" s="5">
        <v>27868.6619334198</v>
      </c>
      <c r="G452" s="5">
        <v>31042.255707984899</v>
      </c>
    </row>
    <row r="453" spans="1:7" x14ac:dyDescent="0.55000000000000004">
      <c r="A453" s="3">
        <v>15</v>
      </c>
      <c r="B453" s="3">
        <v>16</v>
      </c>
      <c r="C453" s="5">
        <v>93279.927421088301</v>
      </c>
      <c r="D453" s="5">
        <v>123539.117441266</v>
      </c>
      <c r="E453" s="5">
        <v>117286.911996902</v>
      </c>
      <c r="F453" s="5">
        <v>100875.090975382</v>
      </c>
      <c r="G453" s="5">
        <v>95606.246509537494</v>
      </c>
    </row>
    <row r="454" spans="1:7" x14ac:dyDescent="0.55000000000000004">
      <c r="A454" s="3">
        <v>15</v>
      </c>
      <c r="B454" s="3">
        <v>17</v>
      </c>
      <c r="C454" s="5">
        <v>442224.87591942598</v>
      </c>
      <c r="D454" s="5">
        <v>422144.03355107701</v>
      </c>
      <c r="E454" s="5">
        <v>429948.503494167</v>
      </c>
      <c r="F454" s="5">
        <v>403940.582753436</v>
      </c>
      <c r="G454" s="5">
        <v>311136.91954716202</v>
      </c>
    </row>
    <row r="455" spans="1:7" x14ac:dyDescent="0.55000000000000004">
      <c r="A455" s="3">
        <v>15</v>
      </c>
      <c r="B455" s="3">
        <v>18</v>
      </c>
      <c r="C455" s="5">
        <v>675894.71737371502</v>
      </c>
      <c r="D455" s="5">
        <v>560781.89764732495</v>
      </c>
      <c r="E455" s="5">
        <v>556565.91237749904</v>
      </c>
      <c r="F455" s="5">
        <v>542176.19244853198</v>
      </c>
      <c r="G455" s="5">
        <v>527542.55864714005</v>
      </c>
    </row>
    <row r="456" spans="1:7" x14ac:dyDescent="0.55000000000000004">
      <c r="A456" s="3">
        <v>15</v>
      </c>
      <c r="B456" s="3">
        <v>19</v>
      </c>
      <c r="C456" s="5">
        <v>405117.926941549</v>
      </c>
      <c r="D456" s="5">
        <v>372105.93261549203</v>
      </c>
      <c r="E456" s="5">
        <v>373419.91664420901</v>
      </c>
      <c r="F456" s="5">
        <v>361365.31969423598</v>
      </c>
      <c r="G456" s="5">
        <v>389355.26414224203</v>
      </c>
    </row>
    <row r="457" spans="1:7" x14ac:dyDescent="0.55000000000000004">
      <c r="A457" s="3">
        <v>15</v>
      </c>
      <c r="B457" s="3">
        <v>20</v>
      </c>
      <c r="C457" s="5">
        <v>442569.65503808198</v>
      </c>
      <c r="D457" s="5">
        <v>553703.01174366695</v>
      </c>
      <c r="E457" s="5">
        <v>532438.87414887501</v>
      </c>
      <c r="F457" s="5">
        <v>507845.03877552599</v>
      </c>
      <c r="G457" s="5">
        <v>527406.09501141205</v>
      </c>
    </row>
    <row r="458" spans="1:7" x14ac:dyDescent="0.55000000000000004">
      <c r="A458" s="3">
        <v>15</v>
      </c>
      <c r="B458" s="3">
        <v>21</v>
      </c>
      <c r="C458" s="5">
        <v>449862.57256497</v>
      </c>
      <c r="D458" s="5">
        <v>456495.93985376903</v>
      </c>
      <c r="E458" s="5">
        <v>433591.555229577</v>
      </c>
      <c r="F458" s="5">
        <v>336088.84216427099</v>
      </c>
      <c r="G458" s="5">
        <v>365728.675181142</v>
      </c>
    </row>
    <row r="459" spans="1:7" x14ac:dyDescent="0.55000000000000004">
      <c r="A459" s="3">
        <v>15</v>
      </c>
      <c r="B459" s="3">
        <v>22</v>
      </c>
      <c r="C459" s="5">
        <v>216415.828909184</v>
      </c>
      <c r="D459" s="5">
        <v>209545.926716246</v>
      </c>
      <c r="E459" s="5">
        <v>200207.485473812</v>
      </c>
      <c r="F459" s="5">
        <v>120929.681695356</v>
      </c>
      <c r="G459" s="5">
        <v>123801.226912992</v>
      </c>
    </row>
    <row r="460" spans="1:7" x14ac:dyDescent="0.55000000000000004">
      <c r="A460" s="3">
        <v>15</v>
      </c>
      <c r="B460" s="3">
        <v>23</v>
      </c>
      <c r="C460" s="5">
        <v>148970.43614449899</v>
      </c>
      <c r="D460" s="5">
        <v>150853.239947653</v>
      </c>
      <c r="E460" s="5">
        <v>158455.74542041999</v>
      </c>
      <c r="F460" s="5">
        <v>173373.688819601</v>
      </c>
      <c r="G460" s="5">
        <v>171841.36589715499</v>
      </c>
    </row>
    <row r="461" spans="1:7" x14ac:dyDescent="0.55000000000000004">
      <c r="A461" s="3">
        <v>15</v>
      </c>
      <c r="B461" s="3">
        <v>24</v>
      </c>
      <c r="C461" s="5">
        <v>89916.409115247094</v>
      </c>
      <c r="D461" s="5">
        <v>97407.449033290599</v>
      </c>
      <c r="E461" s="5">
        <v>89719.451360218794</v>
      </c>
      <c r="F461" s="5">
        <v>82342.087432607499</v>
      </c>
      <c r="G461" s="5">
        <v>80204.051245499606</v>
      </c>
    </row>
    <row r="462" spans="1:7" x14ac:dyDescent="0.55000000000000004">
      <c r="A462" s="3">
        <v>15</v>
      </c>
      <c r="B462" s="3">
        <v>25</v>
      </c>
      <c r="C462" s="5">
        <v>261900.60306862</v>
      </c>
      <c r="D462" s="5">
        <v>292970.56460940698</v>
      </c>
      <c r="E462" s="5">
        <v>285055.43797445501</v>
      </c>
      <c r="F462" s="5">
        <v>289721.55894812598</v>
      </c>
      <c r="G462" s="5">
        <v>323503.09081536502</v>
      </c>
    </row>
    <row r="463" spans="1:7" x14ac:dyDescent="0.55000000000000004">
      <c r="A463" s="3">
        <v>15</v>
      </c>
      <c r="B463" s="3">
        <v>26</v>
      </c>
      <c r="C463" s="5">
        <v>266942.878746084</v>
      </c>
      <c r="D463" s="5">
        <v>298690.40276793501</v>
      </c>
      <c r="E463" s="5">
        <v>307037.07121371699</v>
      </c>
      <c r="F463" s="5">
        <v>302653.96707898099</v>
      </c>
      <c r="G463" s="5">
        <v>295344.09351117699</v>
      </c>
    </row>
    <row r="464" spans="1:7" x14ac:dyDescent="0.55000000000000004">
      <c r="A464" s="3">
        <v>15</v>
      </c>
      <c r="B464" s="3">
        <v>27</v>
      </c>
      <c r="C464" s="5">
        <v>507893.20701391198</v>
      </c>
      <c r="D464" s="5">
        <v>496484.16307369701</v>
      </c>
      <c r="E464" s="5">
        <v>482983.58221345802</v>
      </c>
      <c r="F464" s="5">
        <v>479488.75947299699</v>
      </c>
      <c r="G464" s="5">
        <v>482365.28511942102</v>
      </c>
    </row>
    <row r="465" spans="1:7" x14ac:dyDescent="0.55000000000000004">
      <c r="A465" s="3">
        <v>15</v>
      </c>
      <c r="B465" s="3">
        <v>28</v>
      </c>
      <c r="C465" s="5">
        <v>385263.30540043098</v>
      </c>
      <c r="D465" s="5">
        <v>414874.03567670402</v>
      </c>
      <c r="E465" s="5">
        <v>428309.06572201703</v>
      </c>
      <c r="F465" s="5">
        <v>439107.05970986898</v>
      </c>
      <c r="G465" s="5">
        <v>464455.555070695</v>
      </c>
    </row>
    <row r="466" spans="1:7" x14ac:dyDescent="0.55000000000000004">
      <c r="A466" s="3">
        <v>15</v>
      </c>
      <c r="B466" s="3">
        <v>29</v>
      </c>
      <c r="C466" s="5">
        <v>358722.97735649202</v>
      </c>
      <c r="D466" s="5">
        <v>358678.88999456202</v>
      </c>
      <c r="E466" s="5">
        <v>373797.262624175</v>
      </c>
      <c r="F466" s="5">
        <v>372503.93597110198</v>
      </c>
      <c r="G466" s="5">
        <v>372770.52884655498</v>
      </c>
    </row>
    <row r="467" spans="1:7" x14ac:dyDescent="0.55000000000000004">
      <c r="A467" s="3">
        <v>15</v>
      </c>
      <c r="B467" s="3">
        <v>30</v>
      </c>
      <c r="C467" s="5">
        <v>616228.34547727101</v>
      </c>
      <c r="D467" s="5">
        <v>700543.25465169002</v>
      </c>
      <c r="E467" s="5">
        <v>740707.34678191994</v>
      </c>
      <c r="F467" s="5">
        <v>743711.31744851405</v>
      </c>
      <c r="G467" s="5">
        <v>770039.71486418496</v>
      </c>
    </row>
    <row r="468" spans="1:7" x14ac:dyDescent="0.55000000000000004">
      <c r="A468" s="3">
        <v>15</v>
      </c>
      <c r="B468" s="3">
        <v>31</v>
      </c>
      <c r="C468" s="5">
        <v>401981.88718995999</v>
      </c>
      <c r="D468" s="5">
        <v>362373.80726485897</v>
      </c>
      <c r="E468" s="5">
        <v>342764.50937512802</v>
      </c>
      <c r="F468" s="5">
        <v>300707.01301315299</v>
      </c>
      <c r="G468" s="5">
        <v>294167.90863077802</v>
      </c>
    </row>
    <row r="469" spans="1:7" x14ac:dyDescent="0.55000000000000004">
      <c r="A469" s="3">
        <v>16</v>
      </c>
      <c r="B469" s="3">
        <v>1</v>
      </c>
      <c r="C469" s="5">
        <v>60527.115874764502</v>
      </c>
      <c r="D469" s="5">
        <v>46947.836968252399</v>
      </c>
      <c r="E469" s="5">
        <v>43279.905974815199</v>
      </c>
      <c r="F469" s="5">
        <v>41030.039395157401</v>
      </c>
      <c r="G469" s="5">
        <v>40794.457533944602</v>
      </c>
    </row>
    <row r="470" spans="1:7" x14ac:dyDescent="0.55000000000000004">
      <c r="A470" s="3">
        <v>16</v>
      </c>
      <c r="B470" s="3">
        <v>2</v>
      </c>
      <c r="C470" s="5">
        <v>5021.0519798638497</v>
      </c>
      <c r="D470" s="5">
        <v>4770.5850057689004</v>
      </c>
      <c r="E470" s="5">
        <v>4037.9678211433102</v>
      </c>
      <c r="F470" s="5">
        <v>3880.8662984407101</v>
      </c>
      <c r="G470" s="5">
        <v>2981.9113016873598</v>
      </c>
    </row>
    <row r="471" spans="1:7" x14ac:dyDescent="0.55000000000000004">
      <c r="A471" s="3">
        <v>16</v>
      </c>
      <c r="B471" s="3">
        <v>3</v>
      </c>
      <c r="C471" s="5">
        <v>54696.403695492299</v>
      </c>
      <c r="D471" s="5">
        <v>61643.413293567399</v>
      </c>
      <c r="E471" s="5">
        <v>59920.527756126598</v>
      </c>
      <c r="F471" s="5">
        <v>52462.740095942703</v>
      </c>
      <c r="G471" s="5">
        <v>52231.596697430898</v>
      </c>
    </row>
    <row r="472" spans="1:7" x14ac:dyDescent="0.55000000000000004">
      <c r="A472" s="3">
        <v>16</v>
      </c>
      <c r="B472" s="3">
        <v>4</v>
      </c>
      <c r="C472" s="5">
        <v>29415.189204172199</v>
      </c>
      <c r="D472" s="5">
        <v>22567.874260734599</v>
      </c>
      <c r="E472" s="5">
        <v>22325.8235157983</v>
      </c>
      <c r="F472" s="5">
        <v>18000.1692804839</v>
      </c>
      <c r="G472" s="5">
        <v>18954.292847087101</v>
      </c>
    </row>
    <row r="473" spans="1:7" x14ac:dyDescent="0.55000000000000004">
      <c r="A473" s="3">
        <v>16</v>
      </c>
      <c r="B473" s="3">
        <v>5</v>
      </c>
      <c r="C473" s="5">
        <v>43660.087632098999</v>
      </c>
      <c r="D473" s="5">
        <v>62238.891983864203</v>
      </c>
      <c r="E473" s="5">
        <v>53045.018910735002</v>
      </c>
      <c r="F473" s="5">
        <v>43866.966011522498</v>
      </c>
      <c r="G473" s="5">
        <v>54618.019151348002</v>
      </c>
    </row>
    <row r="474" spans="1:7" x14ac:dyDescent="0.55000000000000004">
      <c r="A474" s="3">
        <v>16</v>
      </c>
      <c r="B474" s="3">
        <v>6</v>
      </c>
      <c r="C474" s="5">
        <v>228961.73114434001</v>
      </c>
      <c r="D474" s="5">
        <v>351031.41368499497</v>
      </c>
      <c r="E474" s="5">
        <v>384079.60929642699</v>
      </c>
      <c r="F474" s="5">
        <v>366199.44515009399</v>
      </c>
      <c r="G474" s="5">
        <v>432108.72195284901</v>
      </c>
    </row>
    <row r="475" spans="1:7" x14ac:dyDescent="0.55000000000000004">
      <c r="A475" s="3">
        <v>16</v>
      </c>
      <c r="B475" s="3">
        <v>7</v>
      </c>
      <c r="C475" s="5">
        <v>29780.422212871901</v>
      </c>
      <c r="D475" s="5">
        <v>28879.482261272002</v>
      </c>
      <c r="E475" s="5">
        <v>30894.012832129702</v>
      </c>
      <c r="F475" s="5">
        <v>29596.505966795899</v>
      </c>
      <c r="G475" s="5">
        <v>28676.512771731199</v>
      </c>
    </row>
    <row r="476" spans="1:7" x14ac:dyDescent="0.55000000000000004">
      <c r="A476" s="3">
        <v>16</v>
      </c>
      <c r="B476" s="3">
        <v>8</v>
      </c>
      <c r="C476" s="5">
        <v>184147.74921163099</v>
      </c>
      <c r="D476" s="5">
        <v>182953.16729233999</v>
      </c>
      <c r="E476" s="5">
        <v>189007.49050248999</v>
      </c>
      <c r="F476" s="5">
        <v>164535.193790983</v>
      </c>
      <c r="G476" s="5">
        <v>170094.21173144699</v>
      </c>
    </row>
    <row r="477" spans="1:7" x14ac:dyDescent="0.55000000000000004">
      <c r="A477" s="3">
        <v>16</v>
      </c>
      <c r="B477" s="3">
        <v>9</v>
      </c>
      <c r="C477" s="5">
        <v>120504.57776669999</v>
      </c>
      <c r="D477" s="5">
        <v>117357.61273694001</v>
      </c>
      <c r="E477" s="5">
        <v>127262.46849110701</v>
      </c>
      <c r="F477" s="5">
        <v>117124.020417609</v>
      </c>
      <c r="G477" s="5">
        <v>107477.809601001</v>
      </c>
    </row>
    <row r="478" spans="1:7" x14ac:dyDescent="0.55000000000000004">
      <c r="A478" s="3">
        <v>16</v>
      </c>
      <c r="B478" s="3">
        <v>10</v>
      </c>
      <c r="C478" s="5">
        <v>170007.57350138301</v>
      </c>
      <c r="D478" s="5">
        <v>212937.71062453499</v>
      </c>
      <c r="E478" s="5">
        <v>265554.84390596102</v>
      </c>
      <c r="F478" s="5">
        <v>239857.90138783801</v>
      </c>
      <c r="G478" s="5">
        <v>286687.20383093902</v>
      </c>
    </row>
    <row r="479" spans="1:7" x14ac:dyDescent="0.55000000000000004">
      <c r="A479" s="3">
        <v>16</v>
      </c>
      <c r="B479" s="3">
        <v>11</v>
      </c>
      <c r="C479" s="5">
        <v>134290.65229793801</v>
      </c>
      <c r="D479" s="5">
        <v>160276.881217752</v>
      </c>
      <c r="E479" s="5">
        <v>181989.592908197</v>
      </c>
      <c r="F479" s="5">
        <v>172531.15170029199</v>
      </c>
      <c r="G479" s="5">
        <v>188497.00659554501</v>
      </c>
    </row>
    <row r="480" spans="1:7" x14ac:dyDescent="0.55000000000000004">
      <c r="A480" s="3">
        <v>16</v>
      </c>
      <c r="B480" s="3">
        <v>12</v>
      </c>
      <c r="C480" s="5">
        <v>24647.250679728801</v>
      </c>
      <c r="D480" s="5">
        <v>19542.379960402501</v>
      </c>
      <c r="E480" s="5">
        <v>30733.41219114</v>
      </c>
      <c r="F480" s="5">
        <v>25556.370133369401</v>
      </c>
      <c r="G480" s="5">
        <v>31259.263964285899</v>
      </c>
    </row>
    <row r="481" spans="1:7" x14ac:dyDescent="0.55000000000000004">
      <c r="A481" s="3">
        <v>16</v>
      </c>
      <c r="B481" s="3">
        <v>13</v>
      </c>
      <c r="C481" s="5">
        <v>5913.6623195531001</v>
      </c>
      <c r="D481" s="5">
        <v>5992.8529119109598</v>
      </c>
      <c r="E481" s="5">
        <v>3202.1363407315298</v>
      </c>
      <c r="F481" s="5">
        <v>2923.04611665122</v>
      </c>
      <c r="G481" s="5">
        <v>2159.3971533072699</v>
      </c>
    </row>
    <row r="482" spans="1:7" x14ac:dyDescent="0.55000000000000004">
      <c r="A482" s="3">
        <v>16</v>
      </c>
      <c r="B482" s="3">
        <v>14</v>
      </c>
      <c r="C482" s="5">
        <v>43800.626815191601</v>
      </c>
      <c r="D482" s="5">
        <v>53820.688287718898</v>
      </c>
      <c r="E482" s="5">
        <v>52031.496195781699</v>
      </c>
      <c r="F482" s="5">
        <v>37858.073982414498</v>
      </c>
      <c r="G482" s="5">
        <v>51833.996179704802</v>
      </c>
    </row>
    <row r="483" spans="1:7" x14ac:dyDescent="0.55000000000000004">
      <c r="A483" s="3">
        <v>16</v>
      </c>
      <c r="B483" s="3">
        <v>15</v>
      </c>
      <c r="C483" s="5">
        <v>16747.621645979001</v>
      </c>
      <c r="D483" s="5">
        <v>15051.4800824965</v>
      </c>
      <c r="E483" s="5">
        <v>14965.241837378901</v>
      </c>
      <c r="F483" s="5">
        <v>12483.9646777248</v>
      </c>
      <c r="G483" s="5">
        <v>9893.8955186795392</v>
      </c>
    </row>
    <row r="484" spans="1:7" x14ac:dyDescent="0.55000000000000004">
      <c r="A484" s="3">
        <v>16</v>
      </c>
      <c r="B484" s="3">
        <v>16</v>
      </c>
      <c r="C484" s="5">
        <v>140024.55805274899</v>
      </c>
      <c r="D484" s="5">
        <v>154027.03061086699</v>
      </c>
      <c r="E484" s="5">
        <v>169679.465777395</v>
      </c>
      <c r="F484" s="5">
        <v>164952.594734927</v>
      </c>
      <c r="G484" s="5">
        <v>181685.97975292499</v>
      </c>
    </row>
    <row r="485" spans="1:7" x14ac:dyDescent="0.55000000000000004">
      <c r="A485" s="3">
        <v>16</v>
      </c>
      <c r="B485" s="3">
        <v>17</v>
      </c>
      <c r="C485" s="5">
        <v>153722.99022919801</v>
      </c>
      <c r="D485" s="5">
        <v>159320.76155066001</v>
      </c>
      <c r="E485" s="5">
        <v>189074.02284743101</v>
      </c>
      <c r="F485" s="5">
        <v>182135.622735935</v>
      </c>
      <c r="G485" s="5">
        <v>147243.760328303</v>
      </c>
    </row>
    <row r="486" spans="1:7" x14ac:dyDescent="0.55000000000000004">
      <c r="A486" s="3">
        <v>16</v>
      </c>
      <c r="B486" s="3">
        <v>18</v>
      </c>
      <c r="C486" s="5">
        <v>289735.40557641402</v>
      </c>
      <c r="D486" s="5">
        <v>290875.72550007899</v>
      </c>
      <c r="E486" s="5">
        <v>250924.48445398599</v>
      </c>
      <c r="F486" s="5">
        <v>247203.41858700101</v>
      </c>
      <c r="G486" s="5">
        <v>262670.92183513602</v>
      </c>
    </row>
    <row r="487" spans="1:7" x14ac:dyDescent="0.55000000000000004">
      <c r="A487" s="3">
        <v>16</v>
      </c>
      <c r="B487" s="3">
        <v>19</v>
      </c>
      <c r="C487" s="5">
        <v>207938.001449187</v>
      </c>
      <c r="D487" s="5">
        <v>189714.51673878101</v>
      </c>
      <c r="E487" s="5">
        <v>173086.199080113</v>
      </c>
      <c r="F487" s="5">
        <v>161941.67245389099</v>
      </c>
      <c r="G487" s="5">
        <v>185860.241427564</v>
      </c>
    </row>
    <row r="488" spans="1:7" x14ac:dyDescent="0.55000000000000004">
      <c r="A488" s="3">
        <v>16</v>
      </c>
      <c r="B488" s="3">
        <v>20</v>
      </c>
      <c r="C488" s="5">
        <v>262467.84821800998</v>
      </c>
      <c r="D488" s="5">
        <v>304563.09611387801</v>
      </c>
      <c r="E488" s="5">
        <v>291335.97236789099</v>
      </c>
      <c r="F488" s="5">
        <v>271763.486260537</v>
      </c>
      <c r="G488" s="5">
        <v>289742.89538391202</v>
      </c>
    </row>
    <row r="489" spans="1:7" x14ac:dyDescent="0.55000000000000004">
      <c r="A489" s="3">
        <v>16</v>
      </c>
      <c r="B489" s="3">
        <v>21</v>
      </c>
      <c r="C489" s="5">
        <v>200368.53290824001</v>
      </c>
      <c r="D489" s="5">
        <v>206334.57298802899</v>
      </c>
      <c r="E489" s="5">
        <v>193800.36601742401</v>
      </c>
      <c r="F489" s="5">
        <v>162808.90145062999</v>
      </c>
      <c r="G489" s="5">
        <v>182317.039600616</v>
      </c>
    </row>
    <row r="490" spans="1:7" x14ac:dyDescent="0.55000000000000004">
      <c r="A490" s="3">
        <v>16</v>
      </c>
      <c r="B490" s="3">
        <v>22</v>
      </c>
      <c r="C490" s="5">
        <v>93855.916664534801</v>
      </c>
      <c r="D490" s="5">
        <v>95919.137266303296</v>
      </c>
      <c r="E490" s="5">
        <v>91216.026198244203</v>
      </c>
      <c r="F490" s="5">
        <v>57710.286195976798</v>
      </c>
      <c r="G490" s="5">
        <v>54871.979530783101</v>
      </c>
    </row>
    <row r="491" spans="1:7" x14ac:dyDescent="0.55000000000000004">
      <c r="A491" s="3">
        <v>16</v>
      </c>
      <c r="B491" s="3">
        <v>23</v>
      </c>
      <c r="C491" s="5">
        <v>73717.112333606798</v>
      </c>
      <c r="D491" s="5">
        <v>72203.145175576603</v>
      </c>
      <c r="E491" s="5">
        <v>70892.771482230994</v>
      </c>
      <c r="F491" s="5">
        <v>77442.379134387404</v>
      </c>
      <c r="G491" s="5">
        <v>77032.616418433507</v>
      </c>
    </row>
    <row r="492" spans="1:7" x14ac:dyDescent="0.55000000000000004">
      <c r="A492" s="3">
        <v>16</v>
      </c>
      <c r="B492" s="3">
        <v>24</v>
      </c>
      <c r="C492" s="5">
        <v>53978.695061588398</v>
      </c>
      <c r="D492" s="5">
        <v>59006.919141704398</v>
      </c>
      <c r="E492" s="5">
        <v>54018.227105815902</v>
      </c>
      <c r="F492" s="5">
        <v>53020.275640585904</v>
      </c>
      <c r="G492" s="5">
        <v>56635.993631863901</v>
      </c>
    </row>
    <row r="493" spans="1:7" x14ac:dyDescent="0.55000000000000004">
      <c r="A493" s="3">
        <v>16</v>
      </c>
      <c r="B493" s="3">
        <v>25</v>
      </c>
      <c r="C493" s="5">
        <v>132916.72496931601</v>
      </c>
      <c r="D493" s="5">
        <v>152310.24277042001</v>
      </c>
      <c r="E493" s="5">
        <v>154227.32522863499</v>
      </c>
      <c r="F493" s="5">
        <v>159168.73235664101</v>
      </c>
      <c r="G493" s="5">
        <v>181770.61033836901</v>
      </c>
    </row>
    <row r="494" spans="1:7" x14ac:dyDescent="0.55000000000000004">
      <c r="A494" s="3">
        <v>16</v>
      </c>
      <c r="B494" s="3">
        <v>26</v>
      </c>
      <c r="C494" s="5">
        <v>113737.91231201999</v>
      </c>
      <c r="D494" s="5">
        <v>128529.937451358</v>
      </c>
      <c r="E494" s="5">
        <v>146705.17637018801</v>
      </c>
      <c r="F494" s="5">
        <v>145537.90449653301</v>
      </c>
      <c r="G494" s="5">
        <v>142537.25159622901</v>
      </c>
    </row>
    <row r="495" spans="1:7" x14ac:dyDescent="0.55000000000000004">
      <c r="A495" s="3">
        <v>16</v>
      </c>
      <c r="B495" s="3">
        <v>27</v>
      </c>
      <c r="C495" s="5">
        <v>238153.033501289</v>
      </c>
      <c r="D495" s="5">
        <v>237588.61485396701</v>
      </c>
      <c r="E495" s="5">
        <v>242357.81797842</v>
      </c>
      <c r="F495" s="5">
        <v>248093.636011572</v>
      </c>
      <c r="G495" s="5">
        <v>242372.47982417501</v>
      </c>
    </row>
    <row r="496" spans="1:7" x14ac:dyDescent="0.55000000000000004">
      <c r="A496" s="3">
        <v>16</v>
      </c>
      <c r="B496" s="3">
        <v>28</v>
      </c>
      <c r="C496" s="5">
        <v>172900.99008742999</v>
      </c>
      <c r="D496" s="5">
        <v>184142.14346219201</v>
      </c>
      <c r="E496" s="5">
        <v>191133.25292714199</v>
      </c>
      <c r="F496" s="5">
        <v>192921.647202416</v>
      </c>
      <c r="G496" s="5">
        <v>203530.24167381501</v>
      </c>
    </row>
    <row r="497" spans="1:7" x14ac:dyDescent="0.55000000000000004">
      <c r="A497" s="3">
        <v>16</v>
      </c>
      <c r="B497" s="3">
        <v>29</v>
      </c>
      <c r="C497" s="5">
        <v>152554.42330215499</v>
      </c>
      <c r="D497" s="5">
        <v>154454.64203636601</v>
      </c>
      <c r="E497" s="5">
        <v>164488.27056647601</v>
      </c>
      <c r="F497" s="5">
        <v>166411.706846132</v>
      </c>
      <c r="G497" s="5">
        <v>165549.37305915801</v>
      </c>
    </row>
    <row r="498" spans="1:7" x14ac:dyDescent="0.55000000000000004">
      <c r="A498" s="3">
        <v>16</v>
      </c>
      <c r="B498" s="3">
        <v>30</v>
      </c>
      <c r="C498" s="5">
        <v>287575.03069746</v>
      </c>
      <c r="D498" s="5">
        <v>331378.31817754399</v>
      </c>
      <c r="E498" s="5">
        <v>352302.54682714102</v>
      </c>
      <c r="F498" s="5">
        <v>352376.074256583</v>
      </c>
      <c r="G498" s="5">
        <v>370437.95571199001</v>
      </c>
    </row>
    <row r="499" spans="1:7" x14ac:dyDescent="0.55000000000000004">
      <c r="A499" s="3">
        <v>16</v>
      </c>
      <c r="B499" s="3">
        <v>31</v>
      </c>
      <c r="C499" s="5">
        <v>185159.00612568099</v>
      </c>
      <c r="D499" s="5">
        <v>177744.68892569901</v>
      </c>
      <c r="E499" s="5">
        <v>164532.114517965</v>
      </c>
      <c r="F499" s="5">
        <v>148136.415024416</v>
      </c>
      <c r="G499" s="5">
        <v>142393.47039253</v>
      </c>
    </row>
    <row r="500" spans="1:7" x14ac:dyDescent="0.55000000000000004">
      <c r="A500" s="3">
        <v>17</v>
      </c>
      <c r="B500" s="3">
        <v>1</v>
      </c>
      <c r="C500" s="5">
        <v>51394.057027383104</v>
      </c>
      <c r="D500" s="5">
        <v>43221.942119124302</v>
      </c>
      <c r="E500" s="5">
        <v>38827.8505496199</v>
      </c>
      <c r="F500" s="5">
        <v>37129.615961884898</v>
      </c>
      <c r="G500" s="5">
        <v>37128.582625933203</v>
      </c>
    </row>
    <row r="501" spans="1:7" x14ac:dyDescent="0.55000000000000004">
      <c r="A501" s="3">
        <v>17</v>
      </c>
      <c r="B501" s="3">
        <v>2</v>
      </c>
      <c r="C501" s="5">
        <v>2676.0757686062898</v>
      </c>
      <c r="D501" s="5">
        <v>2649.5795155760402</v>
      </c>
      <c r="E501" s="5">
        <v>2500.20402048286</v>
      </c>
      <c r="F501" s="5">
        <v>2459.61029683379</v>
      </c>
      <c r="G501" s="5">
        <v>1963.4545775110701</v>
      </c>
    </row>
    <row r="502" spans="1:7" x14ac:dyDescent="0.55000000000000004">
      <c r="A502" s="3">
        <v>17</v>
      </c>
      <c r="B502" s="3">
        <v>3</v>
      </c>
      <c r="C502" s="5">
        <v>59348.522448907599</v>
      </c>
      <c r="D502" s="5">
        <v>64961.285625948098</v>
      </c>
      <c r="E502" s="5">
        <v>66510.670564168206</v>
      </c>
      <c r="F502" s="5">
        <v>53903.8705176847</v>
      </c>
      <c r="G502" s="5">
        <v>56189.689131511899</v>
      </c>
    </row>
    <row r="503" spans="1:7" x14ac:dyDescent="0.55000000000000004">
      <c r="A503" s="3">
        <v>17</v>
      </c>
      <c r="B503" s="3">
        <v>4</v>
      </c>
      <c r="C503" s="5">
        <v>69272.399747397707</v>
      </c>
      <c r="D503" s="5">
        <v>83054.032232965299</v>
      </c>
      <c r="E503" s="5">
        <v>70834.536627033594</v>
      </c>
      <c r="F503" s="5">
        <v>59258.732948407902</v>
      </c>
      <c r="G503" s="5">
        <v>53602.142838937601</v>
      </c>
    </row>
    <row r="504" spans="1:7" x14ac:dyDescent="0.55000000000000004">
      <c r="A504" s="3">
        <v>17</v>
      </c>
      <c r="B504" s="3">
        <v>5</v>
      </c>
      <c r="C504" s="5">
        <v>8172.7766959711198</v>
      </c>
      <c r="D504" s="5">
        <v>7730.0130363828903</v>
      </c>
      <c r="E504" s="5">
        <v>9153.0914699166606</v>
      </c>
      <c r="F504" s="5">
        <v>6645.3576631860296</v>
      </c>
      <c r="G504" s="5">
        <v>8827.96494508453</v>
      </c>
    </row>
    <row r="505" spans="1:7" x14ac:dyDescent="0.55000000000000004">
      <c r="A505" s="3">
        <v>17</v>
      </c>
      <c r="B505" s="3">
        <v>6</v>
      </c>
      <c r="C505" s="5">
        <v>60047.121923129103</v>
      </c>
      <c r="D505" s="5">
        <v>99962.974747055297</v>
      </c>
      <c r="E505" s="5">
        <v>116669.817555658</v>
      </c>
      <c r="F505" s="5">
        <v>103878.005010446</v>
      </c>
      <c r="G505" s="5">
        <v>145737.42128913701</v>
      </c>
    </row>
    <row r="506" spans="1:7" x14ac:dyDescent="0.55000000000000004">
      <c r="A506" s="3">
        <v>17</v>
      </c>
      <c r="B506" s="3">
        <v>7</v>
      </c>
      <c r="C506" s="5">
        <v>19045.250072848401</v>
      </c>
      <c r="D506" s="5">
        <v>33580.721098949602</v>
      </c>
      <c r="E506" s="5">
        <v>28891.057700601199</v>
      </c>
      <c r="F506" s="5">
        <v>20670.659157306502</v>
      </c>
      <c r="G506" s="5">
        <v>21242.9612946282</v>
      </c>
    </row>
    <row r="507" spans="1:7" x14ac:dyDescent="0.55000000000000004">
      <c r="A507" s="3">
        <v>17</v>
      </c>
      <c r="B507" s="3">
        <v>8</v>
      </c>
      <c r="C507" s="5">
        <v>45320.845830959399</v>
      </c>
      <c r="D507" s="5">
        <v>41191.076760736498</v>
      </c>
      <c r="E507" s="5">
        <v>47466.422272042801</v>
      </c>
      <c r="F507" s="5">
        <v>43676.487385617198</v>
      </c>
      <c r="G507" s="5">
        <v>40687.338169406903</v>
      </c>
    </row>
    <row r="508" spans="1:7" x14ac:dyDescent="0.55000000000000004">
      <c r="A508" s="3">
        <v>17</v>
      </c>
      <c r="B508" s="3">
        <v>9</v>
      </c>
      <c r="C508" s="5">
        <v>50674.141914193897</v>
      </c>
      <c r="D508" s="5">
        <v>48770.851994373101</v>
      </c>
      <c r="E508" s="5">
        <v>50220.029035597501</v>
      </c>
      <c r="F508" s="5">
        <v>41774.272786836402</v>
      </c>
      <c r="G508" s="5">
        <v>50785.657998972601</v>
      </c>
    </row>
    <row r="509" spans="1:7" x14ac:dyDescent="0.55000000000000004">
      <c r="A509" s="3">
        <v>17</v>
      </c>
      <c r="B509" s="3">
        <v>10</v>
      </c>
      <c r="C509" s="5">
        <v>178442.23300953701</v>
      </c>
      <c r="D509" s="5">
        <v>265720.71697103698</v>
      </c>
      <c r="E509" s="5">
        <v>292766.74710910302</v>
      </c>
      <c r="F509" s="5">
        <v>237257.281488395</v>
      </c>
      <c r="G509" s="5">
        <v>364811.81456429901</v>
      </c>
    </row>
    <row r="510" spans="1:7" x14ac:dyDescent="0.55000000000000004">
      <c r="A510" s="3">
        <v>17</v>
      </c>
      <c r="B510" s="3">
        <v>11</v>
      </c>
      <c r="C510" s="5">
        <v>69777.046755511794</v>
      </c>
      <c r="D510" s="5">
        <v>164016.461988278</v>
      </c>
      <c r="E510" s="5">
        <v>151478.06950622</v>
      </c>
      <c r="F510" s="5">
        <v>152407.58802658899</v>
      </c>
      <c r="G510" s="5">
        <v>138275.060397339</v>
      </c>
    </row>
    <row r="511" spans="1:7" x14ac:dyDescent="0.55000000000000004">
      <c r="A511" s="3">
        <v>17</v>
      </c>
      <c r="B511" s="3">
        <v>12</v>
      </c>
      <c r="C511" s="5">
        <v>30305.992452119001</v>
      </c>
      <c r="D511" s="5">
        <v>42390.728594709901</v>
      </c>
      <c r="E511" s="5">
        <v>56714.535773948402</v>
      </c>
      <c r="F511" s="5">
        <v>42956.871439682698</v>
      </c>
      <c r="G511" s="5">
        <v>45971.659757658002</v>
      </c>
    </row>
    <row r="512" spans="1:7" x14ac:dyDescent="0.55000000000000004">
      <c r="A512" s="3">
        <v>17</v>
      </c>
      <c r="B512" s="3">
        <v>13</v>
      </c>
      <c r="C512" s="5">
        <v>51077.381784429999</v>
      </c>
      <c r="D512" s="5">
        <v>50032.513410085703</v>
      </c>
      <c r="E512" s="5">
        <v>33690.538575763399</v>
      </c>
      <c r="F512" s="5">
        <v>42125.582137517697</v>
      </c>
      <c r="G512" s="5">
        <v>19126.894899360701</v>
      </c>
    </row>
    <row r="513" spans="1:7" x14ac:dyDescent="0.55000000000000004">
      <c r="A513" s="3">
        <v>17</v>
      </c>
      <c r="B513" s="3">
        <v>14</v>
      </c>
      <c r="C513" s="5">
        <v>32568.110808235899</v>
      </c>
      <c r="D513" s="5">
        <v>41657.290540182403</v>
      </c>
      <c r="E513" s="5">
        <v>49800.584071034697</v>
      </c>
      <c r="F513" s="5">
        <v>45016.282961379999</v>
      </c>
      <c r="G513" s="5">
        <v>54735.686261033501</v>
      </c>
    </row>
    <row r="514" spans="1:7" x14ac:dyDescent="0.55000000000000004">
      <c r="A514" s="3">
        <v>17</v>
      </c>
      <c r="B514" s="3">
        <v>15</v>
      </c>
      <c r="C514" s="5">
        <v>31210.393745923498</v>
      </c>
      <c r="D514" s="5">
        <v>34255.884530189098</v>
      </c>
      <c r="E514" s="5">
        <v>30696.854498605</v>
      </c>
      <c r="F514" s="5">
        <v>27300.3738898589</v>
      </c>
      <c r="G514" s="5">
        <v>27414.931062132498</v>
      </c>
    </row>
    <row r="515" spans="1:7" x14ac:dyDescent="0.55000000000000004">
      <c r="A515" s="3">
        <v>17</v>
      </c>
      <c r="B515" s="3">
        <v>16</v>
      </c>
      <c r="C515" s="5">
        <v>74769.242729093603</v>
      </c>
      <c r="D515" s="5">
        <v>92867.505584947299</v>
      </c>
      <c r="E515" s="5">
        <v>77194.845728012806</v>
      </c>
      <c r="F515" s="5">
        <v>78658.794620832094</v>
      </c>
      <c r="G515" s="5">
        <v>80395.296066377705</v>
      </c>
    </row>
    <row r="516" spans="1:7" x14ac:dyDescent="0.55000000000000004">
      <c r="A516" s="3">
        <v>17</v>
      </c>
      <c r="B516" s="3">
        <v>17</v>
      </c>
      <c r="C516" s="5">
        <v>203648.16477062</v>
      </c>
      <c r="D516" s="5">
        <v>139573.73764595701</v>
      </c>
      <c r="E516" s="5">
        <v>149389.00332807601</v>
      </c>
      <c r="F516" s="5">
        <v>144329.217980182</v>
      </c>
      <c r="G516" s="5">
        <v>99007.934735033894</v>
      </c>
    </row>
    <row r="517" spans="1:7" x14ac:dyDescent="0.55000000000000004">
      <c r="A517" s="3">
        <v>17</v>
      </c>
      <c r="B517" s="3">
        <v>18</v>
      </c>
      <c r="C517" s="5">
        <v>227091.33375698299</v>
      </c>
      <c r="D517" s="5">
        <v>278163.11931407201</v>
      </c>
      <c r="E517" s="5">
        <v>281819.73225484602</v>
      </c>
      <c r="F517" s="5">
        <v>267269.40598335199</v>
      </c>
      <c r="G517" s="5">
        <v>237539.530577069</v>
      </c>
    </row>
    <row r="518" spans="1:7" x14ac:dyDescent="0.55000000000000004">
      <c r="A518" s="3">
        <v>17</v>
      </c>
      <c r="B518" s="3">
        <v>19</v>
      </c>
      <c r="C518" s="5">
        <v>263612.71005773899</v>
      </c>
      <c r="D518" s="5">
        <v>226609.76655142201</v>
      </c>
      <c r="E518" s="5">
        <v>218938.63953528501</v>
      </c>
      <c r="F518" s="5">
        <v>207573.37191995501</v>
      </c>
      <c r="G518" s="5">
        <v>224882.29186138301</v>
      </c>
    </row>
    <row r="519" spans="1:7" x14ac:dyDescent="0.55000000000000004">
      <c r="A519" s="3">
        <v>17</v>
      </c>
      <c r="B519" s="3">
        <v>20</v>
      </c>
      <c r="C519" s="5">
        <v>238321.209991171</v>
      </c>
      <c r="D519" s="5">
        <v>284889.60038966697</v>
      </c>
      <c r="E519" s="5">
        <v>270136.707433932</v>
      </c>
      <c r="F519" s="5">
        <v>257662.597592429</v>
      </c>
      <c r="G519" s="5">
        <v>265556.84649530402</v>
      </c>
    </row>
    <row r="520" spans="1:7" x14ac:dyDescent="0.55000000000000004">
      <c r="A520" s="3">
        <v>17</v>
      </c>
      <c r="B520" s="3">
        <v>21</v>
      </c>
      <c r="C520" s="5">
        <v>191882.60534857199</v>
      </c>
      <c r="D520" s="5">
        <v>196822.491386115</v>
      </c>
      <c r="E520" s="5">
        <v>191640.12373321701</v>
      </c>
      <c r="F520" s="5">
        <v>141474.00600258401</v>
      </c>
      <c r="G520" s="5">
        <v>146095.883817069</v>
      </c>
    </row>
    <row r="521" spans="1:7" x14ac:dyDescent="0.55000000000000004">
      <c r="A521" s="3">
        <v>17</v>
      </c>
      <c r="B521" s="3">
        <v>22</v>
      </c>
      <c r="C521" s="5">
        <v>135713.045282949</v>
      </c>
      <c r="D521" s="5">
        <v>135064.89573053201</v>
      </c>
      <c r="E521" s="5">
        <v>133674.156737974</v>
      </c>
      <c r="F521" s="5">
        <v>81760.613054783404</v>
      </c>
      <c r="G521" s="5">
        <v>76370.692343402901</v>
      </c>
    </row>
    <row r="522" spans="1:7" x14ac:dyDescent="0.55000000000000004">
      <c r="A522" s="3">
        <v>17</v>
      </c>
      <c r="B522" s="3">
        <v>23</v>
      </c>
      <c r="C522" s="5">
        <v>85019.149484930604</v>
      </c>
      <c r="D522" s="5">
        <v>87331.709712400407</v>
      </c>
      <c r="E522" s="5">
        <v>88489.948827069704</v>
      </c>
      <c r="F522" s="5">
        <v>96728.018425797796</v>
      </c>
      <c r="G522" s="5">
        <v>98972.298498796794</v>
      </c>
    </row>
    <row r="523" spans="1:7" x14ac:dyDescent="0.55000000000000004">
      <c r="A523" s="3">
        <v>17</v>
      </c>
      <c r="B523" s="3">
        <v>24</v>
      </c>
      <c r="C523" s="5">
        <v>72388.484949891994</v>
      </c>
      <c r="D523" s="5">
        <v>72927.059635978803</v>
      </c>
      <c r="E523" s="5">
        <v>62387.3079557905</v>
      </c>
      <c r="F523" s="5">
        <v>59252.674828863201</v>
      </c>
      <c r="G523" s="5">
        <v>58292.136405936501</v>
      </c>
    </row>
    <row r="524" spans="1:7" x14ac:dyDescent="0.55000000000000004">
      <c r="A524" s="3">
        <v>17</v>
      </c>
      <c r="B524" s="3">
        <v>25</v>
      </c>
      <c r="C524" s="5">
        <v>146932.68857406301</v>
      </c>
      <c r="D524" s="5">
        <v>160955.16226741899</v>
      </c>
      <c r="E524" s="5">
        <v>161031.72231196199</v>
      </c>
      <c r="F524" s="5">
        <v>169476.49935123901</v>
      </c>
      <c r="G524" s="5">
        <v>190349.52004531701</v>
      </c>
    </row>
    <row r="525" spans="1:7" x14ac:dyDescent="0.55000000000000004">
      <c r="A525" s="3">
        <v>17</v>
      </c>
      <c r="B525" s="3">
        <v>26</v>
      </c>
      <c r="C525" s="5">
        <v>128827.842592296</v>
      </c>
      <c r="D525" s="5">
        <v>147304.97937879499</v>
      </c>
      <c r="E525" s="5">
        <v>150644.529436574</v>
      </c>
      <c r="F525" s="5">
        <v>148781.28836249901</v>
      </c>
      <c r="G525" s="5">
        <v>145722.499127471</v>
      </c>
    </row>
    <row r="526" spans="1:7" x14ac:dyDescent="0.55000000000000004">
      <c r="A526" s="3">
        <v>17</v>
      </c>
      <c r="B526" s="3">
        <v>27</v>
      </c>
      <c r="C526" s="5">
        <v>317787.62553088099</v>
      </c>
      <c r="D526" s="5">
        <v>297044.59672252397</v>
      </c>
      <c r="E526" s="5">
        <v>307222.508784962</v>
      </c>
      <c r="F526" s="5">
        <v>307875.97133731598</v>
      </c>
      <c r="G526" s="5">
        <v>304988.00677076698</v>
      </c>
    </row>
    <row r="527" spans="1:7" x14ac:dyDescent="0.55000000000000004">
      <c r="A527" s="3">
        <v>17</v>
      </c>
      <c r="B527" s="3">
        <v>28</v>
      </c>
      <c r="C527" s="5">
        <v>215900.37165217099</v>
      </c>
      <c r="D527" s="5">
        <v>236497.130338583</v>
      </c>
      <c r="E527" s="5">
        <v>251413.493696966</v>
      </c>
      <c r="F527" s="5">
        <v>260581.22095775799</v>
      </c>
      <c r="G527" s="5">
        <v>266438.08311641897</v>
      </c>
    </row>
    <row r="528" spans="1:7" x14ac:dyDescent="0.55000000000000004">
      <c r="A528" s="3">
        <v>17</v>
      </c>
      <c r="B528" s="3">
        <v>29</v>
      </c>
      <c r="C528" s="5">
        <v>177979.64473116901</v>
      </c>
      <c r="D528" s="5">
        <v>179006.429888696</v>
      </c>
      <c r="E528" s="5">
        <v>178470.26809354499</v>
      </c>
      <c r="F528" s="5">
        <v>179620.84165929101</v>
      </c>
      <c r="G528" s="5">
        <v>179978.74351936401</v>
      </c>
    </row>
    <row r="529" spans="1:7" x14ac:dyDescent="0.55000000000000004">
      <c r="A529" s="3">
        <v>17</v>
      </c>
      <c r="B529" s="3">
        <v>30</v>
      </c>
      <c r="C529" s="5">
        <v>324026.05978443898</v>
      </c>
      <c r="D529" s="5">
        <v>369477.24226470001</v>
      </c>
      <c r="E529" s="5">
        <v>388820.03730950499</v>
      </c>
      <c r="F529" s="5">
        <v>390609.999918196</v>
      </c>
      <c r="G529" s="5">
        <v>408825.86193871201</v>
      </c>
    </row>
    <row r="530" spans="1:7" x14ac:dyDescent="0.55000000000000004">
      <c r="A530" s="3">
        <v>17</v>
      </c>
      <c r="B530" s="3">
        <v>31</v>
      </c>
      <c r="C530" s="5">
        <v>246660.80037447499</v>
      </c>
      <c r="D530" s="5">
        <v>188820.92575607801</v>
      </c>
      <c r="E530" s="5">
        <v>178591.02420670801</v>
      </c>
      <c r="F530" s="5">
        <v>160511.33257833499</v>
      </c>
      <c r="G530" s="5">
        <v>165812.214737637</v>
      </c>
    </row>
    <row r="531" spans="1:7" x14ac:dyDescent="0.55000000000000004">
      <c r="A531" s="3">
        <v>18</v>
      </c>
      <c r="B531" s="3">
        <v>1</v>
      </c>
      <c r="C531" s="5">
        <v>41617.757637243201</v>
      </c>
      <c r="D531" s="5">
        <v>32604.578160998</v>
      </c>
      <c r="E531" s="5">
        <v>32540.705325534502</v>
      </c>
      <c r="F531" s="5">
        <v>31254.5880710003</v>
      </c>
      <c r="G531" s="5">
        <v>33077.401546691297</v>
      </c>
    </row>
    <row r="532" spans="1:7" x14ac:dyDescent="0.55000000000000004">
      <c r="A532" s="3">
        <v>18</v>
      </c>
      <c r="B532" s="3">
        <v>2</v>
      </c>
      <c r="C532" s="5">
        <v>1603.9152252025499</v>
      </c>
      <c r="D532" s="5">
        <v>1859.9683376335399</v>
      </c>
      <c r="E532" s="5">
        <v>1910.3408475703</v>
      </c>
      <c r="F532" s="5">
        <v>1936.4221706915901</v>
      </c>
      <c r="G532" s="5">
        <v>1584.28118656891</v>
      </c>
    </row>
    <row r="533" spans="1:7" x14ac:dyDescent="0.55000000000000004">
      <c r="A533" s="3">
        <v>18</v>
      </c>
      <c r="B533" s="3">
        <v>3</v>
      </c>
      <c r="C533" s="5">
        <v>24927.077489221399</v>
      </c>
      <c r="D533" s="5">
        <v>26362.703938528499</v>
      </c>
      <c r="E533" s="5">
        <v>25616.862049593401</v>
      </c>
      <c r="F533" s="5">
        <v>28936.260993394801</v>
      </c>
      <c r="G533" s="5">
        <v>35422.122968523399</v>
      </c>
    </row>
    <row r="534" spans="1:7" x14ac:dyDescent="0.55000000000000004">
      <c r="A534" s="3">
        <v>18</v>
      </c>
      <c r="B534" s="3">
        <v>4</v>
      </c>
      <c r="C534" s="5">
        <v>83128.534543783098</v>
      </c>
      <c r="D534" s="5">
        <v>106464.697536206</v>
      </c>
      <c r="E534" s="5">
        <v>101653.25903695299</v>
      </c>
      <c r="F534" s="5">
        <v>78836.369760978705</v>
      </c>
      <c r="G534" s="5">
        <v>84814.543238180893</v>
      </c>
    </row>
    <row r="535" spans="1:7" x14ac:dyDescent="0.55000000000000004">
      <c r="A535" s="3">
        <v>18</v>
      </c>
      <c r="B535" s="3">
        <v>5</v>
      </c>
      <c r="C535" s="5">
        <v>19186.637699721701</v>
      </c>
      <c r="D535" s="5">
        <v>20367.457508250402</v>
      </c>
      <c r="E535" s="5">
        <v>31696.3682318836</v>
      </c>
      <c r="F535" s="5">
        <v>30257.1721115242</v>
      </c>
      <c r="G535" s="5">
        <v>31941.172691244199</v>
      </c>
    </row>
    <row r="536" spans="1:7" x14ac:dyDescent="0.55000000000000004">
      <c r="A536" s="3">
        <v>18</v>
      </c>
      <c r="B536" s="3">
        <v>6</v>
      </c>
      <c r="C536" s="5">
        <v>112313.510547157</v>
      </c>
      <c r="D536" s="5">
        <v>112435.844473708</v>
      </c>
      <c r="E536" s="5">
        <v>115579.211241931</v>
      </c>
      <c r="F536" s="5">
        <v>100522.10634569199</v>
      </c>
      <c r="G536" s="5">
        <v>116930.631521706</v>
      </c>
    </row>
    <row r="537" spans="1:7" x14ac:dyDescent="0.55000000000000004">
      <c r="A537" s="3">
        <v>18</v>
      </c>
      <c r="B537" s="3">
        <v>7</v>
      </c>
      <c r="C537" s="5">
        <v>22304.3758445493</v>
      </c>
      <c r="D537" s="5">
        <v>21934.4160446194</v>
      </c>
      <c r="E537" s="5">
        <v>15077.6864371094</v>
      </c>
      <c r="F537" s="5">
        <v>18656.9318514853</v>
      </c>
      <c r="G537" s="5">
        <v>18872.636072970501</v>
      </c>
    </row>
    <row r="538" spans="1:7" x14ac:dyDescent="0.55000000000000004">
      <c r="A538" s="3">
        <v>18</v>
      </c>
      <c r="B538" s="3">
        <v>8</v>
      </c>
      <c r="C538" s="5">
        <v>57110.253762509099</v>
      </c>
      <c r="D538" s="5">
        <v>64816.295418695103</v>
      </c>
      <c r="E538" s="5">
        <v>30335.268859977601</v>
      </c>
      <c r="F538" s="5">
        <v>54598.659536215899</v>
      </c>
      <c r="G538" s="5">
        <v>42544.380835411001</v>
      </c>
    </row>
    <row r="539" spans="1:7" x14ac:dyDescent="0.55000000000000004">
      <c r="A539" s="3">
        <v>18</v>
      </c>
      <c r="B539" s="3">
        <v>9</v>
      </c>
      <c r="C539" s="5">
        <v>28797.7435632257</v>
      </c>
      <c r="D539" s="5">
        <v>34375.909482458999</v>
      </c>
      <c r="E539" s="5">
        <v>37928.265179472502</v>
      </c>
      <c r="F539" s="5">
        <v>34278.141888168699</v>
      </c>
      <c r="G539" s="5">
        <v>39134.683071790198</v>
      </c>
    </row>
    <row r="540" spans="1:7" x14ac:dyDescent="0.55000000000000004">
      <c r="A540" s="3">
        <v>18</v>
      </c>
      <c r="B540" s="3">
        <v>10</v>
      </c>
      <c r="C540" s="5">
        <v>41350.6826906106</v>
      </c>
      <c r="D540" s="5">
        <v>55497.167368680202</v>
      </c>
      <c r="E540" s="5">
        <v>52366.842813665098</v>
      </c>
      <c r="F540" s="5">
        <v>45017.755971797204</v>
      </c>
      <c r="G540" s="5">
        <v>63023.182745206002</v>
      </c>
    </row>
    <row r="541" spans="1:7" x14ac:dyDescent="0.55000000000000004">
      <c r="A541" s="3">
        <v>18</v>
      </c>
      <c r="B541" s="3">
        <v>11</v>
      </c>
      <c r="C541" s="5">
        <v>74396.619007051893</v>
      </c>
      <c r="D541" s="5">
        <v>161612.26597728601</v>
      </c>
      <c r="E541" s="5">
        <v>155052.32550491599</v>
      </c>
      <c r="F541" s="5">
        <v>192426.60554843501</v>
      </c>
      <c r="G541" s="5">
        <v>194635.263847369</v>
      </c>
    </row>
    <row r="542" spans="1:7" x14ac:dyDescent="0.55000000000000004">
      <c r="A542" s="3">
        <v>18</v>
      </c>
      <c r="B542" s="3">
        <v>12</v>
      </c>
      <c r="C542" s="5">
        <v>64901.503241187798</v>
      </c>
      <c r="D542" s="5">
        <v>69277.7652452006</v>
      </c>
      <c r="E542" s="5">
        <v>85329.021667745707</v>
      </c>
      <c r="F542" s="5">
        <v>87622.110554922896</v>
      </c>
      <c r="G542" s="5">
        <v>95703.107409619202</v>
      </c>
    </row>
    <row r="543" spans="1:7" x14ac:dyDescent="0.55000000000000004">
      <c r="A543" s="3">
        <v>18</v>
      </c>
      <c r="B543" s="3">
        <v>13</v>
      </c>
      <c r="C543" s="5">
        <v>6068.6343502171803</v>
      </c>
      <c r="D543" s="5">
        <v>3718.1516852332302</v>
      </c>
      <c r="E543" s="5">
        <v>4330.6083902578803</v>
      </c>
      <c r="F543" s="5">
        <v>1832.7746199974399</v>
      </c>
      <c r="G543" s="5">
        <v>5727.1971281672304</v>
      </c>
    </row>
    <row r="544" spans="1:7" x14ac:dyDescent="0.55000000000000004">
      <c r="A544" s="3">
        <v>18</v>
      </c>
      <c r="B544" s="3">
        <v>14</v>
      </c>
      <c r="C544" s="5">
        <v>38653.6641418414</v>
      </c>
      <c r="D544" s="5">
        <v>39627.7672880436</v>
      </c>
      <c r="E544" s="5">
        <v>43289.633390114097</v>
      </c>
      <c r="F544" s="5">
        <v>40866.343119416699</v>
      </c>
      <c r="G544" s="5">
        <v>38865.765251548997</v>
      </c>
    </row>
    <row r="545" spans="1:7" x14ac:dyDescent="0.55000000000000004">
      <c r="A545" s="3">
        <v>18</v>
      </c>
      <c r="B545" s="3">
        <v>15</v>
      </c>
      <c r="C545" s="5">
        <v>15348.9767859566</v>
      </c>
      <c r="D545" s="5">
        <v>17235.9310031471</v>
      </c>
      <c r="E545" s="5">
        <v>14551.0626341849</v>
      </c>
      <c r="F545" s="5">
        <v>12890.868938158301</v>
      </c>
      <c r="G545" s="5">
        <v>16324.465485177199</v>
      </c>
    </row>
    <row r="546" spans="1:7" x14ac:dyDescent="0.55000000000000004">
      <c r="A546" s="3">
        <v>18</v>
      </c>
      <c r="B546" s="3">
        <v>16</v>
      </c>
      <c r="C546" s="5">
        <v>82363.817311987907</v>
      </c>
      <c r="D546" s="5">
        <v>107117.808663569</v>
      </c>
      <c r="E546" s="5">
        <v>152703.69151016499</v>
      </c>
      <c r="F546" s="5">
        <v>113241.061938846</v>
      </c>
      <c r="G546" s="5">
        <v>114777.23436618999</v>
      </c>
    </row>
    <row r="547" spans="1:7" x14ac:dyDescent="0.55000000000000004">
      <c r="A547" s="3">
        <v>18</v>
      </c>
      <c r="B547" s="3">
        <v>17</v>
      </c>
      <c r="C547" s="5">
        <v>414852.106446516</v>
      </c>
      <c r="D547" s="5">
        <v>127708.30452306</v>
      </c>
      <c r="E547" s="5">
        <v>265844.45056246303</v>
      </c>
      <c r="F547" s="5">
        <v>205599.104035005</v>
      </c>
      <c r="G547" s="5">
        <v>105192.68144426501</v>
      </c>
    </row>
    <row r="548" spans="1:7" x14ac:dyDescent="0.55000000000000004">
      <c r="A548" s="3">
        <v>18</v>
      </c>
      <c r="B548" s="3">
        <v>18</v>
      </c>
      <c r="C548" s="5">
        <v>224176.847353027</v>
      </c>
      <c r="D548" s="5">
        <v>228433.772556273</v>
      </c>
      <c r="E548" s="5">
        <v>340853.232452141</v>
      </c>
      <c r="F548" s="5">
        <v>387788.66606182302</v>
      </c>
      <c r="G548" s="5">
        <v>315750.48297264602</v>
      </c>
    </row>
    <row r="549" spans="1:7" x14ac:dyDescent="0.55000000000000004">
      <c r="A549" s="3">
        <v>18</v>
      </c>
      <c r="B549" s="3">
        <v>19</v>
      </c>
      <c r="C549" s="5">
        <v>139979.60975411601</v>
      </c>
      <c r="D549" s="5">
        <v>121186.591270316</v>
      </c>
      <c r="E549" s="5">
        <v>117194.50907499601</v>
      </c>
      <c r="F549" s="5">
        <v>111081.475421827</v>
      </c>
      <c r="G549" s="5">
        <v>120344.636121239</v>
      </c>
    </row>
    <row r="550" spans="1:7" x14ac:dyDescent="0.55000000000000004">
      <c r="A550" s="3">
        <v>18</v>
      </c>
      <c r="B550" s="3">
        <v>20</v>
      </c>
      <c r="C550" s="5">
        <v>141405.36745362601</v>
      </c>
      <c r="D550" s="5">
        <v>177585.86021263199</v>
      </c>
      <c r="E550" s="5">
        <v>168468.640186281</v>
      </c>
      <c r="F550" s="5">
        <v>160700.55561279901</v>
      </c>
      <c r="G550" s="5">
        <v>165526.27333305401</v>
      </c>
    </row>
    <row r="551" spans="1:7" x14ac:dyDescent="0.55000000000000004">
      <c r="A551" s="3">
        <v>18</v>
      </c>
      <c r="B551" s="3">
        <v>21</v>
      </c>
      <c r="C551" s="5">
        <v>142986.48636686601</v>
      </c>
      <c r="D551" s="5">
        <v>139300.96135110501</v>
      </c>
      <c r="E551" s="5">
        <v>154438.23147560601</v>
      </c>
      <c r="F551" s="5">
        <v>119636.169876716</v>
      </c>
      <c r="G551" s="5">
        <v>134513.28718759099</v>
      </c>
    </row>
    <row r="552" spans="1:7" x14ac:dyDescent="0.55000000000000004">
      <c r="A552" s="3">
        <v>18</v>
      </c>
      <c r="B552" s="3">
        <v>22</v>
      </c>
      <c r="C552" s="5">
        <v>84794.274376116606</v>
      </c>
      <c r="D552" s="5">
        <v>85641.108100479207</v>
      </c>
      <c r="E552" s="5">
        <v>86137.850513186495</v>
      </c>
      <c r="F552" s="5">
        <v>54376.880349181003</v>
      </c>
      <c r="G552" s="5">
        <v>54879.355030103303</v>
      </c>
    </row>
    <row r="553" spans="1:7" x14ac:dyDescent="0.55000000000000004">
      <c r="A553" s="3">
        <v>18</v>
      </c>
      <c r="B553" s="3">
        <v>23</v>
      </c>
      <c r="C553" s="5">
        <v>59330.332937767998</v>
      </c>
      <c r="D553" s="5">
        <v>55978.892695189999</v>
      </c>
      <c r="E553" s="5">
        <v>60799.0449144183</v>
      </c>
      <c r="F553" s="5">
        <v>66209.957923479102</v>
      </c>
      <c r="G553" s="5">
        <v>65507.316529668999</v>
      </c>
    </row>
    <row r="554" spans="1:7" x14ac:dyDescent="0.55000000000000004">
      <c r="A554" s="3">
        <v>18</v>
      </c>
      <c r="B554" s="3">
        <v>24</v>
      </c>
      <c r="C554" s="5">
        <v>38378.801394873903</v>
      </c>
      <c r="D554" s="5">
        <v>29979.5194504397</v>
      </c>
      <c r="E554" s="5">
        <v>36651.473520211999</v>
      </c>
      <c r="F554" s="5">
        <v>34485.958262066699</v>
      </c>
      <c r="G554" s="5">
        <v>36371.900435582</v>
      </c>
    </row>
    <row r="555" spans="1:7" x14ac:dyDescent="0.55000000000000004">
      <c r="A555" s="3">
        <v>18</v>
      </c>
      <c r="B555" s="3">
        <v>25</v>
      </c>
      <c r="C555" s="5">
        <v>115104.52313576</v>
      </c>
      <c r="D555" s="5">
        <v>124952.54695151999</v>
      </c>
      <c r="E555" s="5">
        <v>114553.913342824</v>
      </c>
      <c r="F555" s="5">
        <v>125710.347860608</v>
      </c>
      <c r="G555" s="5">
        <v>144704.20707653399</v>
      </c>
    </row>
    <row r="556" spans="1:7" x14ac:dyDescent="0.55000000000000004">
      <c r="A556" s="3">
        <v>18</v>
      </c>
      <c r="B556" s="3">
        <v>26</v>
      </c>
      <c r="C556" s="5">
        <v>77691.214465088298</v>
      </c>
      <c r="D556" s="5">
        <v>94447.685287405795</v>
      </c>
      <c r="E556" s="5">
        <v>93232.031029260295</v>
      </c>
      <c r="F556" s="5">
        <v>89691.366112784104</v>
      </c>
      <c r="G556" s="5">
        <v>89903.101533792302</v>
      </c>
    </row>
    <row r="557" spans="1:7" x14ac:dyDescent="0.55000000000000004">
      <c r="A557" s="3">
        <v>18</v>
      </c>
      <c r="B557" s="3">
        <v>27</v>
      </c>
      <c r="C557" s="5">
        <v>215455.40640375399</v>
      </c>
      <c r="D557" s="5">
        <v>242437.62194969901</v>
      </c>
      <c r="E557" s="5">
        <v>243894.26468436699</v>
      </c>
      <c r="F557" s="5">
        <v>250227.706376702</v>
      </c>
      <c r="G557" s="5">
        <v>247988.834616849</v>
      </c>
    </row>
    <row r="558" spans="1:7" x14ac:dyDescent="0.55000000000000004">
      <c r="A558" s="3">
        <v>18</v>
      </c>
      <c r="B558" s="3">
        <v>28</v>
      </c>
      <c r="C558" s="5">
        <v>156202.05284552401</v>
      </c>
      <c r="D558" s="5">
        <v>168052.959642912</v>
      </c>
      <c r="E558" s="5">
        <v>170410.04427685801</v>
      </c>
      <c r="F558" s="5">
        <v>182434.30158401601</v>
      </c>
      <c r="G558" s="5">
        <v>200050.26053643701</v>
      </c>
    </row>
    <row r="559" spans="1:7" x14ac:dyDescent="0.55000000000000004">
      <c r="A559" s="3">
        <v>18</v>
      </c>
      <c r="B559" s="3">
        <v>29</v>
      </c>
      <c r="C559" s="5">
        <v>135092.59871004499</v>
      </c>
      <c r="D559" s="5">
        <v>132732.38955960501</v>
      </c>
      <c r="E559" s="5">
        <v>130218.162025083</v>
      </c>
      <c r="F559" s="5">
        <v>130862.90457908199</v>
      </c>
      <c r="G559" s="5">
        <v>130842.153186333</v>
      </c>
    </row>
    <row r="560" spans="1:7" x14ac:dyDescent="0.55000000000000004">
      <c r="A560" s="3">
        <v>18</v>
      </c>
      <c r="B560" s="3">
        <v>30</v>
      </c>
      <c r="C560" s="5">
        <v>210015.855261602</v>
      </c>
      <c r="D560" s="5">
        <v>243800.36753121699</v>
      </c>
      <c r="E560" s="5">
        <v>258227.56125659699</v>
      </c>
      <c r="F560" s="5">
        <v>255197.18805297901</v>
      </c>
      <c r="G560" s="5">
        <v>267476.91727230698</v>
      </c>
    </row>
    <row r="561" spans="1:7" x14ac:dyDescent="0.55000000000000004">
      <c r="A561" s="3">
        <v>18</v>
      </c>
      <c r="B561" s="3">
        <v>31</v>
      </c>
      <c r="C561" s="5">
        <v>148646.744788482</v>
      </c>
      <c r="D561" s="5">
        <v>136117.58420040301</v>
      </c>
      <c r="E561" s="5">
        <v>132745.363946417</v>
      </c>
      <c r="F561" s="5">
        <v>120680.586844177</v>
      </c>
      <c r="G561" s="5">
        <v>117584.000178834</v>
      </c>
    </row>
    <row r="562" spans="1:7" x14ac:dyDescent="0.55000000000000004">
      <c r="A562" s="3">
        <v>19</v>
      </c>
      <c r="B562" s="3">
        <v>1</v>
      </c>
      <c r="C562" s="5">
        <v>60100.712075780699</v>
      </c>
      <c r="D562" s="5">
        <v>50650.303778805202</v>
      </c>
      <c r="E562" s="5">
        <v>53669.507297435703</v>
      </c>
      <c r="F562" s="5">
        <v>55092.333811610799</v>
      </c>
      <c r="G562" s="5">
        <v>71026.726314525804</v>
      </c>
    </row>
    <row r="563" spans="1:7" x14ac:dyDescent="0.55000000000000004">
      <c r="A563" s="3">
        <v>19</v>
      </c>
      <c r="B563" s="3">
        <v>2</v>
      </c>
      <c r="C563" s="5">
        <v>2953.9503985676201</v>
      </c>
      <c r="D563" s="5">
        <v>4770.5850057689004</v>
      </c>
      <c r="E563" s="5">
        <v>5117.3305938984104</v>
      </c>
      <c r="F563" s="5">
        <v>5140.1178989834098</v>
      </c>
      <c r="G563" s="5">
        <v>4172.2727068849599</v>
      </c>
    </row>
    <row r="564" spans="1:7" x14ac:dyDescent="0.55000000000000004">
      <c r="A564" s="3">
        <v>19</v>
      </c>
      <c r="B564" s="3">
        <v>3</v>
      </c>
      <c r="C564" s="5">
        <v>98798.657991508197</v>
      </c>
      <c r="D564" s="5">
        <v>117970.01308167</v>
      </c>
      <c r="E564" s="5">
        <v>175640.062114345</v>
      </c>
      <c r="F564" s="5">
        <v>192498.072282637</v>
      </c>
      <c r="G564" s="5">
        <v>184888.58696890101</v>
      </c>
    </row>
    <row r="565" spans="1:7" x14ac:dyDescent="0.55000000000000004">
      <c r="A565" s="3">
        <v>19</v>
      </c>
      <c r="B565" s="3">
        <v>4</v>
      </c>
      <c r="C565" s="5">
        <v>17190.664755533398</v>
      </c>
      <c r="D565" s="5">
        <v>19939.1108249725</v>
      </c>
      <c r="E565" s="5">
        <v>14101.5150159566</v>
      </c>
      <c r="F565" s="5">
        <v>13534.744625655199</v>
      </c>
      <c r="G565" s="5">
        <v>11272.19392129</v>
      </c>
    </row>
    <row r="566" spans="1:7" x14ac:dyDescent="0.55000000000000004">
      <c r="A566" s="3">
        <v>19</v>
      </c>
      <c r="B566" s="3">
        <v>5</v>
      </c>
      <c r="C566" s="5">
        <v>6864.3995071357904</v>
      </c>
      <c r="D566" s="5">
        <v>6717.5099287347803</v>
      </c>
      <c r="E566" s="5">
        <v>7498.5233355503597</v>
      </c>
      <c r="F566" s="5">
        <v>8958.02168107121</v>
      </c>
      <c r="G566" s="5">
        <v>8170.3982090147101</v>
      </c>
    </row>
    <row r="567" spans="1:7" x14ac:dyDescent="0.55000000000000004">
      <c r="A567" s="3">
        <v>19</v>
      </c>
      <c r="B567" s="3">
        <v>6</v>
      </c>
      <c r="C567" s="5">
        <v>26534.434463981001</v>
      </c>
      <c r="D567" s="5">
        <v>25879.8451799182</v>
      </c>
      <c r="E567" s="5">
        <v>34994.6807634258</v>
      </c>
      <c r="F567" s="5">
        <v>39986.517016979698</v>
      </c>
      <c r="G567" s="5">
        <v>35528.352219700602</v>
      </c>
    </row>
    <row r="568" spans="1:7" x14ac:dyDescent="0.55000000000000004">
      <c r="A568" s="3">
        <v>19</v>
      </c>
      <c r="B568" s="3">
        <v>7</v>
      </c>
      <c r="C568" s="5">
        <v>23329.3662044587</v>
      </c>
      <c r="D568" s="5">
        <v>26774.699551650101</v>
      </c>
      <c r="E568" s="5">
        <v>35325.635268633901</v>
      </c>
      <c r="F568" s="5">
        <v>42474.632165907497</v>
      </c>
      <c r="G568" s="5">
        <v>47298.979162445197</v>
      </c>
    </row>
    <row r="569" spans="1:7" x14ac:dyDescent="0.55000000000000004">
      <c r="A569" s="3">
        <v>19</v>
      </c>
      <c r="B569" s="3">
        <v>8</v>
      </c>
      <c r="C569" s="5">
        <v>26780.643946693399</v>
      </c>
      <c r="D569" s="5">
        <v>33362.232023268902</v>
      </c>
      <c r="E569" s="5">
        <v>30724.493916428</v>
      </c>
      <c r="F569" s="5">
        <v>28169.6336331405</v>
      </c>
      <c r="G569" s="5">
        <v>21530.554135545201</v>
      </c>
    </row>
    <row r="570" spans="1:7" x14ac:dyDescent="0.55000000000000004">
      <c r="A570" s="3">
        <v>19</v>
      </c>
      <c r="B570" s="3">
        <v>9</v>
      </c>
      <c r="C570" s="5">
        <v>25256.566516966501</v>
      </c>
      <c r="D570" s="5">
        <v>37999.890501939597</v>
      </c>
      <c r="E570" s="5">
        <v>38671.769651633702</v>
      </c>
      <c r="F570" s="5">
        <v>33866.0420068698</v>
      </c>
      <c r="G570" s="5">
        <v>44028.550955635699</v>
      </c>
    </row>
    <row r="571" spans="1:7" x14ac:dyDescent="0.55000000000000004">
      <c r="A571" s="3">
        <v>19</v>
      </c>
      <c r="B571" s="3">
        <v>10</v>
      </c>
      <c r="C571" s="5">
        <v>300467.009305435</v>
      </c>
      <c r="D571" s="5">
        <v>263499.45783260302</v>
      </c>
      <c r="E571" s="5">
        <v>445025.31303328602</v>
      </c>
      <c r="F571" s="5">
        <v>438854.608030984</v>
      </c>
      <c r="G571" s="5">
        <v>493298.181209834</v>
      </c>
    </row>
    <row r="572" spans="1:7" x14ac:dyDescent="0.55000000000000004">
      <c r="A572" s="3">
        <v>19</v>
      </c>
      <c r="B572" s="3">
        <v>11</v>
      </c>
      <c r="C572" s="5">
        <v>55916.281744184598</v>
      </c>
      <c r="D572" s="5">
        <v>81423.480985392904</v>
      </c>
      <c r="E572" s="5">
        <v>74656.860949498005</v>
      </c>
      <c r="F572" s="5">
        <v>81184.001779853497</v>
      </c>
      <c r="G572" s="5">
        <v>96401.6325170973</v>
      </c>
    </row>
    <row r="573" spans="1:7" x14ac:dyDescent="0.55000000000000004">
      <c r="A573" s="3">
        <v>19</v>
      </c>
      <c r="B573" s="3">
        <v>12</v>
      </c>
      <c r="C573" s="5">
        <v>148358.29549989599</v>
      </c>
      <c r="D573" s="5">
        <v>183367.99612575301</v>
      </c>
      <c r="E573" s="5">
        <v>44622.903907098997</v>
      </c>
      <c r="F573" s="5">
        <v>48815.559700633698</v>
      </c>
      <c r="G573" s="5">
        <v>64313.588359559399</v>
      </c>
    </row>
    <row r="574" spans="1:7" x14ac:dyDescent="0.55000000000000004">
      <c r="A574" s="3">
        <v>19</v>
      </c>
      <c r="B574" s="3">
        <v>13</v>
      </c>
      <c r="C574" s="5">
        <v>19519.363869423501</v>
      </c>
      <c r="D574" s="5">
        <v>50253.123570178199</v>
      </c>
      <c r="E574" s="5">
        <v>35296.5901850132</v>
      </c>
      <c r="F574" s="5">
        <v>34874.842313655798</v>
      </c>
      <c r="G574" s="5">
        <v>38916.069880292504</v>
      </c>
    </row>
    <row r="575" spans="1:7" x14ac:dyDescent="0.55000000000000004">
      <c r="A575" s="3">
        <v>19</v>
      </c>
      <c r="B575" s="3">
        <v>14</v>
      </c>
      <c r="C575" s="5">
        <v>39976.861228440001</v>
      </c>
      <c r="D575" s="5">
        <v>35915.361652026397</v>
      </c>
      <c r="E575" s="5">
        <v>31966.1238760038</v>
      </c>
      <c r="F575" s="5">
        <v>30288.147869488901</v>
      </c>
      <c r="G575" s="5">
        <v>33671.5215351226</v>
      </c>
    </row>
    <row r="576" spans="1:7" x14ac:dyDescent="0.55000000000000004">
      <c r="A576" s="3">
        <v>19</v>
      </c>
      <c r="B576" s="3">
        <v>15</v>
      </c>
      <c r="C576" s="5">
        <v>11429.637217338201</v>
      </c>
      <c r="D576" s="5">
        <v>10993.1069426992</v>
      </c>
      <c r="E576" s="5">
        <v>8808.5051280172793</v>
      </c>
      <c r="F576" s="5">
        <v>9806.2047781245001</v>
      </c>
      <c r="G576" s="5">
        <v>14072.3259000123</v>
      </c>
    </row>
    <row r="577" spans="1:7" x14ac:dyDescent="0.55000000000000004">
      <c r="A577" s="3">
        <v>19</v>
      </c>
      <c r="B577" s="3">
        <v>16</v>
      </c>
      <c r="C577" s="5">
        <v>74685.4781552106</v>
      </c>
      <c r="D577" s="5">
        <v>75690.394586670896</v>
      </c>
      <c r="E577" s="5">
        <v>75177.457969607698</v>
      </c>
      <c r="F577" s="5">
        <v>70209.766085403797</v>
      </c>
      <c r="G577" s="5">
        <v>76970.521689809</v>
      </c>
    </row>
    <row r="578" spans="1:7" x14ac:dyDescent="0.55000000000000004">
      <c r="A578" s="3">
        <v>19</v>
      </c>
      <c r="B578" s="3">
        <v>17</v>
      </c>
      <c r="C578" s="5">
        <v>88398.363762622103</v>
      </c>
      <c r="D578" s="5">
        <v>70641.691866644906</v>
      </c>
      <c r="E578" s="5">
        <v>85617.114668347</v>
      </c>
      <c r="F578" s="5">
        <v>89412.002852330203</v>
      </c>
      <c r="G578" s="5">
        <v>96839.651793527795</v>
      </c>
    </row>
    <row r="579" spans="1:7" x14ac:dyDescent="0.55000000000000004">
      <c r="A579" s="3">
        <v>19</v>
      </c>
      <c r="B579" s="3">
        <v>18</v>
      </c>
      <c r="C579" s="5">
        <v>217812.08934067099</v>
      </c>
      <c r="D579" s="5">
        <v>202933.18492016001</v>
      </c>
      <c r="E579" s="5">
        <v>236009.670436004</v>
      </c>
      <c r="F579" s="5">
        <v>218862.855560861</v>
      </c>
      <c r="G579" s="5">
        <v>215887.635832064</v>
      </c>
    </row>
    <row r="580" spans="1:7" x14ac:dyDescent="0.55000000000000004">
      <c r="A580" s="3">
        <v>19</v>
      </c>
      <c r="B580" s="3">
        <v>19</v>
      </c>
      <c r="C580" s="5">
        <v>96218.726426538502</v>
      </c>
      <c r="D580" s="5">
        <v>81166.190874039094</v>
      </c>
      <c r="E580" s="5">
        <v>78238.138599536993</v>
      </c>
      <c r="F580" s="5">
        <v>74150.632769384101</v>
      </c>
      <c r="G580" s="5">
        <v>80316.795552541007</v>
      </c>
    </row>
    <row r="581" spans="1:7" x14ac:dyDescent="0.55000000000000004">
      <c r="A581" s="3">
        <v>19</v>
      </c>
      <c r="B581" s="3">
        <v>20</v>
      </c>
      <c r="C581" s="5">
        <v>164897.778927181</v>
      </c>
      <c r="D581" s="5">
        <v>202104.67292683301</v>
      </c>
      <c r="E581" s="5">
        <v>192524.04841625801</v>
      </c>
      <c r="F581" s="5">
        <v>184593.90398373199</v>
      </c>
      <c r="G581" s="5">
        <v>190896.21359808699</v>
      </c>
    </row>
    <row r="582" spans="1:7" x14ac:dyDescent="0.55000000000000004">
      <c r="A582" s="3">
        <v>19</v>
      </c>
      <c r="B582" s="3">
        <v>21</v>
      </c>
      <c r="C582" s="5">
        <v>121804.25200398199</v>
      </c>
      <c r="D582" s="5">
        <v>129223.21839436601</v>
      </c>
      <c r="E582" s="5">
        <v>140352.268088173</v>
      </c>
      <c r="F582" s="5">
        <v>107354.628559566</v>
      </c>
      <c r="G582" s="5">
        <v>124306.798689366</v>
      </c>
    </row>
    <row r="583" spans="1:7" x14ac:dyDescent="0.55000000000000004">
      <c r="A583" s="3">
        <v>19</v>
      </c>
      <c r="B583" s="3">
        <v>22</v>
      </c>
      <c r="C583" s="5">
        <v>114099.706579258</v>
      </c>
      <c r="D583" s="5">
        <v>101993.311841273</v>
      </c>
      <c r="E583" s="5">
        <v>107962.824154257</v>
      </c>
      <c r="F583" s="5">
        <v>63261.967204552202</v>
      </c>
      <c r="G583" s="5">
        <v>70538.407792718805</v>
      </c>
    </row>
    <row r="584" spans="1:7" x14ac:dyDescent="0.55000000000000004">
      <c r="A584" s="3">
        <v>19</v>
      </c>
      <c r="B584" s="3">
        <v>23</v>
      </c>
      <c r="C584" s="5">
        <v>62444.156933241196</v>
      </c>
      <c r="D584" s="5">
        <v>56809.707861324598</v>
      </c>
      <c r="E584" s="5">
        <v>58214.491190847002</v>
      </c>
      <c r="F584" s="5">
        <v>63715.439143517098</v>
      </c>
      <c r="G584" s="5">
        <v>63533.414998839398</v>
      </c>
    </row>
    <row r="585" spans="1:7" x14ac:dyDescent="0.55000000000000004">
      <c r="A585" s="3">
        <v>19</v>
      </c>
      <c r="B585" s="3">
        <v>24</v>
      </c>
      <c r="C585" s="5">
        <v>27941.356581673001</v>
      </c>
      <c r="D585" s="5">
        <v>28652.072070132199</v>
      </c>
      <c r="E585" s="5">
        <v>31894.4877654542</v>
      </c>
      <c r="F585" s="5">
        <v>30632.3337058955</v>
      </c>
      <c r="G585" s="5">
        <v>31647.875612035899</v>
      </c>
    </row>
    <row r="586" spans="1:7" x14ac:dyDescent="0.55000000000000004">
      <c r="A586" s="3">
        <v>19</v>
      </c>
      <c r="B586" s="3">
        <v>25</v>
      </c>
      <c r="C586" s="5">
        <v>94183.196867447798</v>
      </c>
      <c r="D586" s="5">
        <v>93425.584211338006</v>
      </c>
      <c r="E586" s="5">
        <v>91731.665772168199</v>
      </c>
      <c r="F586" s="5">
        <v>97137.518259106204</v>
      </c>
      <c r="G586" s="5">
        <v>113478.016196158</v>
      </c>
    </row>
    <row r="587" spans="1:7" x14ac:dyDescent="0.55000000000000004">
      <c r="A587" s="3">
        <v>19</v>
      </c>
      <c r="B587" s="3">
        <v>26</v>
      </c>
      <c r="C587" s="5">
        <v>96603.185471321005</v>
      </c>
      <c r="D587" s="5">
        <v>103612.694190277</v>
      </c>
      <c r="E587" s="5">
        <v>102943.25084495801</v>
      </c>
      <c r="F587" s="5">
        <v>102508.23495487</v>
      </c>
      <c r="G587" s="5">
        <v>97914.496990724001</v>
      </c>
    </row>
    <row r="588" spans="1:7" x14ac:dyDescent="0.55000000000000004">
      <c r="A588" s="3">
        <v>19</v>
      </c>
      <c r="B588" s="3">
        <v>27</v>
      </c>
      <c r="C588" s="5">
        <v>161248.879947924</v>
      </c>
      <c r="D588" s="5">
        <v>155520.583838188</v>
      </c>
      <c r="E588" s="5">
        <v>174276.322868157</v>
      </c>
      <c r="F588" s="5">
        <v>181177.36220027599</v>
      </c>
      <c r="G588" s="5">
        <v>188927.65604751799</v>
      </c>
    </row>
    <row r="589" spans="1:7" x14ac:dyDescent="0.55000000000000004">
      <c r="A589" s="3">
        <v>19</v>
      </c>
      <c r="B589" s="3">
        <v>28</v>
      </c>
      <c r="C589" s="5">
        <v>143792.54430917799</v>
      </c>
      <c r="D589" s="5">
        <v>158623.29703076099</v>
      </c>
      <c r="E589" s="5">
        <v>182260.02253685801</v>
      </c>
      <c r="F589" s="5">
        <v>186560.55274345999</v>
      </c>
      <c r="G589" s="5">
        <v>199746.16764410699</v>
      </c>
    </row>
    <row r="590" spans="1:7" x14ac:dyDescent="0.55000000000000004">
      <c r="A590" s="3">
        <v>19</v>
      </c>
      <c r="B590" s="3">
        <v>29</v>
      </c>
      <c r="C590" s="5">
        <v>140446.31902165301</v>
      </c>
      <c r="D590" s="5">
        <v>152255.91646166801</v>
      </c>
      <c r="E590" s="5">
        <v>156915.2684223</v>
      </c>
      <c r="F590" s="5">
        <v>156383.15852683701</v>
      </c>
      <c r="G590" s="5">
        <v>157024.53487238701</v>
      </c>
    </row>
    <row r="591" spans="1:7" x14ac:dyDescent="0.55000000000000004">
      <c r="A591" s="3">
        <v>19</v>
      </c>
      <c r="B591" s="3">
        <v>30</v>
      </c>
      <c r="C591" s="5">
        <v>223477.48708043699</v>
      </c>
      <c r="D591" s="5">
        <v>260067.99065193199</v>
      </c>
      <c r="E591" s="5">
        <v>276745.31052446301</v>
      </c>
      <c r="F591" s="5">
        <v>274080.15565108199</v>
      </c>
      <c r="G591" s="5">
        <v>290068.65503685997</v>
      </c>
    </row>
    <row r="592" spans="1:7" x14ac:dyDescent="0.55000000000000004">
      <c r="A592" s="3">
        <v>19</v>
      </c>
      <c r="B592" s="3">
        <v>31</v>
      </c>
      <c r="C592" s="5">
        <v>150311.587570353</v>
      </c>
      <c r="D592" s="5">
        <v>125272.968284478</v>
      </c>
      <c r="E592" s="5">
        <v>126635.42470991499</v>
      </c>
      <c r="F592" s="5">
        <v>110940.019602181</v>
      </c>
      <c r="G592" s="5">
        <v>111959.184408331</v>
      </c>
    </row>
    <row r="593" spans="1:7" x14ac:dyDescent="0.55000000000000004">
      <c r="A593" s="3">
        <v>20</v>
      </c>
      <c r="B593" s="3">
        <v>1</v>
      </c>
      <c r="C593" s="5">
        <v>182937.73183709601</v>
      </c>
      <c r="D593" s="5">
        <v>158318.03862968201</v>
      </c>
      <c r="E593" s="5">
        <v>150340.958438384</v>
      </c>
      <c r="F593" s="5">
        <v>154073.97098286901</v>
      </c>
      <c r="G593" s="5">
        <v>166821.839918502</v>
      </c>
    </row>
    <row r="594" spans="1:7" x14ac:dyDescent="0.55000000000000004">
      <c r="A594" s="3">
        <v>20</v>
      </c>
      <c r="B594" s="3">
        <v>2</v>
      </c>
      <c r="C594" s="5">
        <v>8268.1842366415804</v>
      </c>
      <c r="D594" s="5">
        <v>6279.5684491178599</v>
      </c>
      <c r="E594" s="5">
        <v>5986.4750979092596</v>
      </c>
      <c r="F594" s="5">
        <v>5861.70271918252</v>
      </c>
      <c r="G594" s="5">
        <v>4683.0712864725101</v>
      </c>
    </row>
    <row r="595" spans="1:7" x14ac:dyDescent="0.55000000000000004">
      <c r="A595" s="3">
        <v>20</v>
      </c>
      <c r="B595" s="3">
        <v>3</v>
      </c>
      <c r="C595" s="5">
        <v>218589.25211332701</v>
      </c>
      <c r="D595" s="5">
        <v>231208.35256217801</v>
      </c>
      <c r="E595" s="5">
        <v>253671.321109952</v>
      </c>
      <c r="F595" s="5">
        <v>219108.94999537701</v>
      </c>
      <c r="G595" s="5">
        <v>246900.03715831399</v>
      </c>
    </row>
    <row r="596" spans="1:7" x14ac:dyDescent="0.55000000000000004">
      <c r="A596" s="3">
        <v>20</v>
      </c>
      <c r="B596" s="3">
        <v>4</v>
      </c>
      <c r="C596" s="5">
        <v>7232.6659128001602</v>
      </c>
      <c r="D596" s="5">
        <v>5774.3264274335997</v>
      </c>
      <c r="E596" s="5">
        <v>7252.9792781489296</v>
      </c>
      <c r="F596" s="5">
        <v>6065.0556260748099</v>
      </c>
      <c r="G596" s="5">
        <v>7178.22249222134</v>
      </c>
    </row>
    <row r="597" spans="1:7" x14ac:dyDescent="0.55000000000000004">
      <c r="A597" s="3">
        <v>20</v>
      </c>
      <c r="B597" s="3">
        <v>5</v>
      </c>
      <c r="C597" s="5">
        <v>18465.401945610301</v>
      </c>
      <c r="D597" s="5">
        <v>18881.298520263899</v>
      </c>
      <c r="E597" s="5">
        <v>21973.486848476099</v>
      </c>
      <c r="F597" s="5">
        <v>20072.009203801601</v>
      </c>
      <c r="G597" s="5">
        <v>21425.102421321299</v>
      </c>
    </row>
    <row r="598" spans="1:7" x14ac:dyDescent="0.55000000000000004">
      <c r="A598" s="3">
        <v>20</v>
      </c>
      <c r="B598" s="3">
        <v>6</v>
      </c>
      <c r="C598" s="5">
        <v>89475.367022033999</v>
      </c>
      <c r="D598" s="5">
        <v>83756.896702054204</v>
      </c>
      <c r="E598" s="5">
        <v>75355.564166419397</v>
      </c>
      <c r="F598" s="5">
        <v>97081.591251190897</v>
      </c>
      <c r="G598" s="5">
        <v>74435.492773907798</v>
      </c>
    </row>
    <row r="599" spans="1:7" x14ac:dyDescent="0.55000000000000004">
      <c r="A599" s="3">
        <v>20</v>
      </c>
      <c r="B599" s="3">
        <v>7</v>
      </c>
      <c r="C599" s="5">
        <v>40946.658269369</v>
      </c>
      <c r="D599" s="5">
        <v>45115.455946084199</v>
      </c>
      <c r="E599" s="5">
        <v>60495.894687578402</v>
      </c>
      <c r="F599" s="5">
        <v>62947.350962712902</v>
      </c>
      <c r="G599" s="5">
        <v>65891.529248001898</v>
      </c>
    </row>
    <row r="600" spans="1:7" x14ac:dyDescent="0.55000000000000004">
      <c r="A600" s="3">
        <v>20</v>
      </c>
      <c r="B600" s="3">
        <v>8</v>
      </c>
      <c r="C600" s="5">
        <v>82917.634624517406</v>
      </c>
      <c r="D600" s="5">
        <v>68894.192975843296</v>
      </c>
      <c r="E600" s="5">
        <v>71717.506206612801</v>
      </c>
      <c r="F600" s="5">
        <v>62095.860860122797</v>
      </c>
      <c r="G600" s="5">
        <v>51811.270497499703</v>
      </c>
    </row>
    <row r="601" spans="1:7" x14ac:dyDescent="0.55000000000000004">
      <c r="A601" s="3">
        <v>20</v>
      </c>
      <c r="B601" s="3">
        <v>9</v>
      </c>
      <c r="C601" s="5">
        <v>106803.593107523</v>
      </c>
      <c r="D601" s="5">
        <v>103719.22087317301</v>
      </c>
      <c r="E601" s="5">
        <v>112021.21071583799</v>
      </c>
      <c r="F601" s="5">
        <v>101102.674053706</v>
      </c>
      <c r="G601" s="5">
        <v>123064.48789420001</v>
      </c>
    </row>
    <row r="602" spans="1:7" x14ac:dyDescent="0.55000000000000004">
      <c r="A602" s="3">
        <v>20</v>
      </c>
      <c r="B602" s="3">
        <v>10</v>
      </c>
      <c r="C602" s="5">
        <v>406157.15564861603</v>
      </c>
      <c r="D602" s="5">
        <v>528308.11427901697</v>
      </c>
      <c r="E602" s="5">
        <v>595857.61553796602</v>
      </c>
      <c r="F602" s="5">
        <v>522639.97012053803</v>
      </c>
      <c r="G602" s="5">
        <v>747639.41122535302</v>
      </c>
    </row>
    <row r="603" spans="1:7" x14ac:dyDescent="0.55000000000000004">
      <c r="A603" s="3">
        <v>20</v>
      </c>
      <c r="B603" s="3">
        <v>11</v>
      </c>
      <c r="C603" s="5">
        <v>180593.45547644101</v>
      </c>
      <c r="D603" s="5">
        <v>267183.93372076401</v>
      </c>
      <c r="E603" s="5">
        <v>309853.63202562602</v>
      </c>
      <c r="F603" s="5">
        <v>337089.86499723</v>
      </c>
      <c r="G603" s="5">
        <v>476015.27898968302</v>
      </c>
    </row>
    <row r="604" spans="1:7" x14ac:dyDescent="0.55000000000000004">
      <c r="A604" s="3">
        <v>20</v>
      </c>
      <c r="B604" s="3">
        <v>12</v>
      </c>
      <c r="C604" s="5">
        <v>144919.625860206</v>
      </c>
      <c r="D604" s="5">
        <v>174769.91957388201</v>
      </c>
      <c r="E604" s="5">
        <v>177834.32749748501</v>
      </c>
      <c r="F604" s="5">
        <v>157041.25966691901</v>
      </c>
      <c r="G604" s="5">
        <v>194478.949063687</v>
      </c>
    </row>
    <row r="605" spans="1:7" x14ac:dyDescent="0.55000000000000004">
      <c r="A605" s="3">
        <v>20</v>
      </c>
      <c r="B605" s="3">
        <v>13</v>
      </c>
      <c r="C605" s="5">
        <v>376984.79184552899</v>
      </c>
      <c r="D605" s="5">
        <v>410364.780184709</v>
      </c>
      <c r="E605" s="5">
        <v>413095.24485218799</v>
      </c>
      <c r="F605" s="5">
        <v>421265.05176135403</v>
      </c>
      <c r="G605" s="5">
        <v>352966.56672594702</v>
      </c>
    </row>
    <row r="606" spans="1:7" x14ac:dyDescent="0.55000000000000004">
      <c r="A606" s="3">
        <v>20</v>
      </c>
      <c r="B606" s="3">
        <v>14</v>
      </c>
      <c r="C606" s="5">
        <v>171570.463677405</v>
      </c>
      <c r="D606" s="5">
        <v>116860.165629665</v>
      </c>
      <c r="E606" s="5">
        <v>146126.08996478599</v>
      </c>
      <c r="F606" s="5">
        <v>128204.051532051</v>
      </c>
      <c r="G606" s="5">
        <v>147795.33007054499</v>
      </c>
    </row>
    <row r="607" spans="1:7" x14ac:dyDescent="0.55000000000000004">
      <c r="A607" s="3">
        <v>20</v>
      </c>
      <c r="B607" s="3">
        <v>15</v>
      </c>
      <c r="C607" s="5">
        <v>36444.084280231698</v>
      </c>
      <c r="D607" s="5">
        <v>34994.459089313001</v>
      </c>
      <c r="E607" s="5">
        <v>31313.247875555699</v>
      </c>
      <c r="F607" s="5">
        <v>26660.0581552515</v>
      </c>
      <c r="G607" s="5">
        <v>30547.894088794299</v>
      </c>
    </row>
    <row r="608" spans="1:7" x14ac:dyDescent="0.55000000000000004">
      <c r="A608" s="3">
        <v>20</v>
      </c>
      <c r="B608" s="3">
        <v>16</v>
      </c>
      <c r="C608" s="5">
        <v>114583.784541085</v>
      </c>
      <c r="D608" s="5">
        <v>148766.75919549601</v>
      </c>
      <c r="E608" s="5">
        <v>149891.81670471199</v>
      </c>
      <c r="F608" s="5">
        <v>125534.571251063</v>
      </c>
      <c r="G608" s="5">
        <v>152950.16825505701</v>
      </c>
    </row>
    <row r="609" spans="1:7" x14ac:dyDescent="0.55000000000000004">
      <c r="A609" s="3">
        <v>20</v>
      </c>
      <c r="B609" s="3">
        <v>17</v>
      </c>
      <c r="C609" s="5">
        <v>246027.326162682</v>
      </c>
      <c r="D609" s="5">
        <v>196807.598289177</v>
      </c>
      <c r="E609" s="5">
        <v>221655.399992194</v>
      </c>
      <c r="F609" s="5">
        <v>222664.70219459801</v>
      </c>
      <c r="G609" s="5">
        <v>228150.73822298399</v>
      </c>
    </row>
    <row r="610" spans="1:7" x14ac:dyDescent="0.55000000000000004">
      <c r="A610" s="3">
        <v>20</v>
      </c>
      <c r="B610" s="3">
        <v>18</v>
      </c>
      <c r="C610" s="5">
        <v>370306.41803951398</v>
      </c>
      <c r="D610" s="5">
        <v>408145.180906964</v>
      </c>
      <c r="E610" s="5">
        <v>453086.60439204599</v>
      </c>
      <c r="F610" s="5">
        <v>511251.47530271503</v>
      </c>
      <c r="G610" s="5">
        <v>505208.601566492</v>
      </c>
    </row>
    <row r="611" spans="1:7" x14ac:dyDescent="0.55000000000000004">
      <c r="A611" s="3">
        <v>20</v>
      </c>
      <c r="B611" s="3">
        <v>19</v>
      </c>
      <c r="C611" s="5">
        <v>298765.56736064103</v>
      </c>
      <c r="D611" s="5">
        <v>260143.20904034001</v>
      </c>
      <c r="E611" s="5">
        <v>251370.01135900599</v>
      </c>
      <c r="F611" s="5">
        <v>238593.038930935</v>
      </c>
      <c r="G611" s="5">
        <v>261092.25735005899</v>
      </c>
    </row>
    <row r="612" spans="1:7" x14ac:dyDescent="0.55000000000000004">
      <c r="A612" s="3">
        <v>20</v>
      </c>
      <c r="B612" s="3">
        <v>20</v>
      </c>
      <c r="C612" s="5">
        <v>398086.009677717</v>
      </c>
      <c r="D612" s="5">
        <v>523417.76645509299</v>
      </c>
      <c r="E612" s="5">
        <v>496451.14913993899</v>
      </c>
      <c r="F612" s="5">
        <v>473548.58722637303</v>
      </c>
      <c r="G612" s="5">
        <v>487749.23653837398</v>
      </c>
    </row>
    <row r="613" spans="1:7" x14ac:dyDescent="0.55000000000000004">
      <c r="A613" s="3">
        <v>20</v>
      </c>
      <c r="B613" s="3">
        <v>21</v>
      </c>
      <c r="C613" s="5">
        <v>346710.73099928</v>
      </c>
      <c r="D613" s="5">
        <v>344001.59535077203</v>
      </c>
      <c r="E613" s="5">
        <v>339048.73780674598</v>
      </c>
      <c r="F613" s="5">
        <v>262126.18355731701</v>
      </c>
      <c r="G613" s="5">
        <v>283217.73130404198</v>
      </c>
    </row>
    <row r="614" spans="1:7" x14ac:dyDescent="0.55000000000000004">
      <c r="A614" s="3">
        <v>20</v>
      </c>
      <c r="B614" s="3">
        <v>22</v>
      </c>
      <c r="C614" s="5">
        <v>231614.167842772</v>
      </c>
      <c r="D614" s="5">
        <v>258777.637916395</v>
      </c>
      <c r="E614" s="5">
        <v>257121.28037301701</v>
      </c>
      <c r="F614" s="5">
        <v>146603.51979609899</v>
      </c>
      <c r="G614" s="5">
        <v>158955.02593763499</v>
      </c>
    </row>
    <row r="615" spans="1:7" x14ac:dyDescent="0.55000000000000004">
      <c r="A615" s="3">
        <v>20</v>
      </c>
      <c r="B615" s="3">
        <v>23</v>
      </c>
      <c r="C615" s="5">
        <v>148531.82165907</v>
      </c>
      <c r="D615" s="5">
        <v>144849.701565814</v>
      </c>
      <c r="E615" s="5">
        <v>150563.97435464599</v>
      </c>
      <c r="F615" s="5">
        <v>162360.137645877</v>
      </c>
      <c r="G615" s="5">
        <v>162384.79136771799</v>
      </c>
    </row>
    <row r="616" spans="1:7" x14ac:dyDescent="0.55000000000000004">
      <c r="A616" s="3">
        <v>20</v>
      </c>
      <c r="B616" s="3">
        <v>24</v>
      </c>
      <c r="C616" s="5">
        <v>110696.04882742099</v>
      </c>
      <c r="D616" s="5">
        <v>84287.233592714896</v>
      </c>
      <c r="E616" s="5">
        <v>83957.816565506495</v>
      </c>
      <c r="F616" s="5">
        <v>81329.5759336911</v>
      </c>
      <c r="G616" s="5">
        <v>88996.6335328274</v>
      </c>
    </row>
    <row r="617" spans="1:7" x14ac:dyDescent="0.55000000000000004">
      <c r="A617" s="3">
        <v>20</v>
      </c>
      <c r="B617" s="3">
        <v>25</v>
      </c>
      <c r="C617" s="5">
        <v>259816.95944863299</v>
      </c>
      <c r="D617" s="5">
        <v>295541.05547937198</v>
      </c>
      <c r="E617" s="5">
        <v>273654.74559963401</v>
      </c>
      <c r="F617" s="5">
        <v>290997.43389066798</v>
      </c>
      <c r="G617" s="5">
        <v>328635.63431971002</v>
      </c>
    </row>
    <row r="618" spans="1:7" x14ac:dyDescent="0.55000000000000004">
      <c r="A618" s="3">
        <v>20</v>
      </c>
      <c r="B618" s="3">
        <v>26</v>
      </c>
      <c r="C618" s="5">
        <v>242573.04905363699</v>
      </c>
      <c r="D618" s="5">
        <v>251107.559916356</v>
      </c>
      <c r="E618" s="5">
        <v>255576.24778765001</v>
      </c>
      <c r="F618" s="5">
        <v>252916.2175881</v>
      </c>
      <c r="G618" s="5">
        <v>241875.404151681</v>
      </c>
    </row>
    <row r="619" spans="1:7" x14ac:dyDescent="0.55000000000000004">
      <c r="A619" s="3">
        <v>20</v>
      </c>
      <c r="B619" s="3">
        <v>27</v>
      </c>
      <c r="C619" s="5">
        <v>395054.80370080197</v>
      </c>
      <c r="D619" s="5">
        <v>427736.883207487</v>
      </c>
      <c r="E619" s="5">
        <v>447037.99469854397</v>
      </c>
      <c r="F619" s="5">
        <v>445019.16453607002</v>
      </c>
      <c r="G619" s="5">
        <v>444124.24052571499</v>
      </c>
    </row>
    <row r="620" spans="1:7" x14ac:dyDescent="0.55000000000000004">
      <c r="A620" s="3">
        <v>20</v>
      </c>
      <c r="B620" s="3">
        <v>28</v>
      </c>
      <c r="C620" s="5">
        <v>372412.76739338698</v>
      </c>
      <c r="D620" s="5">
        <v>428091.54491874599</v>
      </c>
      <c r="E620" s="5">
        <v>445063.55131469201</v>
      </c>
      <c r="F620" s="5">
        <v>427190.96681965498</v>
      </c>
      <c r="G620" s="5">
        <v>468072.81242803897</v>
      </c>
    </row>
    <row r="621" spans="1:7" x14ac:dyDescent="0.55000000000000004">
      <c r="A621" s="3">
        <v>20</v>
      </c>
      <c r="B621" s="3">
        <v>29</v>
      </c>
      <c r="C621" s="5">
        <v>311327.37684657698</v>
      </c>
      <c r="D621" s="5">
        <v>307885.22010643501</v>
      </c>
      <c r="E621" s="5">
        <v>327819.74107450398</v>
      </c>
      <c r="F621" s="5">
        <v>335156.60855164798</v>
      </c>
      <c r="G621" s="5">
        <v>334358.55814303702</v>
      </c>
    </row>
    <row r="622" spans="1:7" x14ac:dyDescent="0.55000000000000004">
      <c r="A622" s="3">
        <v>20</v>
      </c>
      <c r="B622" s="3">
        <v>30</v>
      </c>
      <c r="C622" s="5">
        <v>531900.58501525305</v>
      </c>
      <c r="D622" s="5">
        <v>623994.76634221396</v>
      </c>
      <c r="E622" s="5">
        <v>682914.57239216904</v>
      </c>
      <c r="F622" s="5">
        <v>686666.05315410404</v>
      </c>
      <c r="G622" s="5">
        <v>707141.42572182103</v>
      </c>
    </row>
    <row r="623" spans="1:7" x14ac:dyDescent="0.55000000000000004">
      <c r="A623" s="3">
        <v>20</v>
      </c>
      <c r="B623" s="3">
        <v>31</v>
      </c>
      <c r="C623" s="5">
        <v>324524.12372914603</v>
      </c>
      <c r="D623" s="5">
        <v>317962.171147254</v>
      </c>
      <c r="E623" s="5">
        <v>321108.63843656098</v>
      </c>
      <c r="F623" s="5">
        <v>284757.40652964998</v>
      </c>
      <c r="G623" s="5">
        <v>284972.88683667203</v>
      </c>
    </row>
    <row r="624" spans="1:7" x14ac:dyDescent="0.55000000000000004">
      <c r="A624" s="3">
        <v>21</v>
      </c>
      <c r="B624" s="3">
        <v>1</v>
      </c>
      <c r="C624" s="5">
        <v>80855.922055158706</v>
      </c>
      <c r="D624" s="5">
        <v>67260.504223436103</v>
      </c>
      <c r="E624" s="5">
        <v>60564.832683479501</v>
      </c>
      <c r="F624" s="5">
        <v>60431.445937886601</v>
      </c>
      <c r="G624" s="5">
        <v>67456.577991615894</v>
      </c>
    </row>
    <row r="625" spans="1:7" x14ac:dyDescent="0.55000000000000004">
      <c r="A625" s="3">
        <v>21</v>
      </c>
      <c r="B625" s="3">
        <v>2</v>
      </c>
      <c r="C625" s="5">
        <v>9444.4450239654798</v>
      </c>
      <c r="D625" s="5">
        <v>8156.9392635886898</v>
      </c>
      <c r="E625" s="5">
        <v>9113.9009653850699</v>
      </c>
      <c r="F625" s="5">
        <v>9144.4440731143695</v>
      </c>
      <c r="G625" s="5">
        <v>7397.4994506533203</v>
      </c>
    </row>
    <row r="626" spans="1:7" x14ac:dyDescent="0.55000000000000004">
      <c r="A626" s="3">
        <v>21</v>
      </c>
      <c r="B626" s="3">
        <v>3</v>
      </c>
      <c r="C626" s="5">
        <v>105478.26470800101</v>
      </c>
      <c r="D626" s="5">
        <v>129068.52514157099</v>
      </c>
      <c r="E626" s="5">
        <v>129058.715852212</v>
      </c>
      <c r="F626" s="5">
        <v>136089.65091835201</v>
      </c>
      <c r="G626" s="5">
        <v>128525.631139237</v>
      </c>
    </row>
    <row r="627" spans="1:7" x14ac:dyDescent="0.55000000000000004">
      <c r="A627" s="3">
        <v>21</v>
      </c>
      <c r="B627" s="3">
        <v>4</v>
      </c>
      <c r="C627" s="5">
        <v>51546.944127194103</v>
      </c>
      <c r="D627" s="5">
        <v>44419.941246346003</v>
      </c>
      <c r="E627" s="5">
        <v>39906.965519046396</v>
      </c>
      <c r="F627" s="5">
        <v>37906.190994359102</v>
      </c>
      <c r="G627" s="5">
        <v>39214.611374016502</v>
      </c>
    </row>
    <row r="628" spans="1:7" x14ac:dyDescent="0.55000000000000004">
      <c r="A628" s="3">
        <v>21</v>
      </c>
      <c r="B628" s="3">
        <v>5</v>
      </c>
      <c r="C628" s="5">
        <v>53337.844811415896</v>
      </c>
      <c r="D628" s="5">
        <v>64264.6621602577</v>
      </c>
      <c r="E628" s="5">
        <v>70849.424644655999</v>
      </c>
      <c r="F628" s="5">
        <v>63933.292994149902</v>
      </c>
      <c r="G628" s="5">
        <v>66375.575418970795</v>
      </c>
    </row>
    <row r="629" spans="1:7" x14ac:dyDescent="0.55000000000000004">
      <c r="A629" s="3">
        <v>21</v>
      </c>
      <c r="B629" s="3">
        <v>6</v>
      </c>
      <c r="C629" s="5">
        <v>236362.333333633</v>
      </c>
      <c r="D629" s="5">
        <v>187583.53846802001</v>
      </c>
      <c r="E629" s="5">
        <v>202084.425742591</v>
      </c>
      <c r="F629" s="5">
        <v>181453.297010615</v>
      </c>
      <c r="G629" s="5">
        <v>234024.63662663999</v>
      </c>
    </row>
    <row r="630" spans="1:7" x14ac:dyDescent="0.55000000000000004">
      <c r="A630" s="3">
        <v>21</v>
      </c>
      <c r="B630" s="3">
        <v>7</v>
      </c>
      <c r="C630" s="5">
        <v>119922.42770160201</v>
      </c>
      <c r="D630" s="5">
        <v>143435.088405752</v>
      </c>
      <c r="E630" s="5">
        <v>139574.049687297</v>
      </c>
      <c r="F630" s="5">
        <v>142761.958113189</v>
      </c>
      <c r="G630" s="5">
        <v>153660.982528352</v>
      </c>
    </row>
    <row r="631" spans="1:7" x14ac:dyDescent="0.55000000000000004">
      <c r="A631" s="3">
        <v>21</v>
      </c>
      <c r="B631" s="3">
        <v>8</v>
      </c>
      <c r="C631" s="5">
        <v>98065.302533407099</v>
      </c>
      <c r="D631" s="5">
        <v>111921.581138746</v>
      </c>
      <c r="E631" s="5">
        <v>124583.85181662699</v>
      </c>
      <c r="F631" s="5">
        <v>116198.436777597</v>
      </c>
      <c r="G631" s="5">
        <v>101180.362533037</v>
      </c>
    </row>
    <row r="632" spans="1:7" x14ac:dyDescent="0.55000000000000004">
      <c r="A632" s="3">
        <v>21</v>
      </c>
      <c r="B632" s="3">
        <v>9</v>
      </c>
      <c r="C632" s="5">
        <v>161951.28418308601</v>
      </c>
      <c r="D632" s="5">
        <v>165909.26578983699</v>
      </c>
      <c r="E632" s="5">
        <v>159363.955298043</v>
      </c>
      <c r="F632" s="5">
        <v>146606.81823248099</v>
      </c>
      <c r="G632" s="5">
        <v>163266.257886582</v>
      </c>
    </row>
    <row r="633" spans="1:7" x14ac:dyDescent="0.55000000000000004">
      <c r="A633" s="3">
        <v>21</v>
      </c>
      <c r="B633" s="3">
        <v>10</v>
      </c>
      <c r="C633" s="5">
        <v>274119.03474985698</v>
      </c>
      <c r="D633" s="5">
        <v>322376.26777974801</v>
      </c>
      <c r="E633" s="5">
        <v>375884.114130651</v>
      </c>
      <c r="F633" s="5">
        <v>328672.00810109498</v>
      </c>
      <c r="G633" s="5">
        <v>442300.01092330198</v>
      </c>
    </row>
    <row r="634" spans="1:7" x14ac:dyDescent="0.55000000000000004">
      <c r="A634" s="3">
        <v>21</v>
      </c>
      <c r="B634" s="3">
        <v>11</v>
      </c>
      <c r="C634" s="5">
        <v>105946.874538688</v>
      </c>
      <c r="D634" s="5">
        <v>74189.496589635004</v>
      </c>
      <c r="E634" s="5">
        <v>73093.521350717696</v>
      </c>
      <c r="F634" s="5">
        <v>107113.245651365</v>
      </c>
      <c r="G634" s="5">
        <v>201812.07049780601</v>
      </c>
    </row>
    <row r="635" spans="1:7" x14ac:dyDescent="0.55000000000000004">
      <c r="A635" s="3">
        <v>21</v>
      </c>
      <c r="B635" s="3">
        <v>12</v>
      </c>
      <c r="C635" s="5">
        <v>94587.793951532803</v>
      </c>
      <c r="D635" s="5">
        <v>105615.627007374</v>
      </c>
      <c r="E635" s="5">
        <v>128058.36322674299</v>
      </c>
      <c r="F635" s="5">
        <v>132885.88607633501</v>
      </c>
      <c r="G635" s="5">
        <v>133740.66714647599</v>
      </c>
    </row>
    <row r="636" spans="1:7" x14ac:dyDescent="0.55000000000000004">
      <c r="A636" s="3">
        <v>21</v>
      </c>
      <c r="B636" s="3">
        <v>13</v>
      </c>
      <c r="C636" s="5">
        <v>14588.2749805443</v>
      </c>
      <c r="D636" s="5">
        <v>10837.9613277932</v>
      </c>
      <c r="E636" s="5">
        <v>11006.4784909028</v>
      </c>
      <c r="F636" s="5">
        <v>12404.824575847</v>
      </c>
      <c r="G636" s="5">
        <v>7097.9092133703498</v>
      </c>
    </row>
    <row r="637" spans="1:7" x14ac:dyDescent="0.55000000000000004">
      <c r="A637" s="3">
        <v>21</v>
      </c>
      <c r="B637" s="3">
        <v>14</v>
      </c>
      <c r="C637" s="5">
        <v>299877.079758943</v>
      </c>
      <c r="D637" s="5">
        <v>278442.03546069103</v>
      </c>
      <c r="E637" s="5">
        <v>321332.09359499899</v>
      </c>
      <c r="F637" s="5">
        <v>277267.767738897</v>
      </c>
      <c r="G637" s="5">
        <v>325128.91184168</v>
      </c>
    </row>
    <row r="638" spans="1:7" x14ac:dyDescent="0.55000000000000004">
      <c r="A638" s="3">
        <v>21</v>
      </c>
      <c r="B638" s="3">
        <v>15</v>
      </c>
      <c r="C638" s="5">
        <v>43618.035143684399</v>
      </c>
      <c r="D638" s="5">
        <v>36103.176042440398</v>
      </c>
      <c r="E638" s="5">
        <v>38269.786913955002</v>
      </c>
      <c r="F638" s="5">
        <v>31471.299141240001</v>
      </c>
      <c r="G638" s="5">
        <v>32817.013920879202</v>
      </c>
    </row>
    <row r="639" spans="1:7" x14ac:dyDescent="0.55000000000000004">
      <c r="A639" s="3">
        <v>21</v>
      </c>
      <c r="B639" s="3">
        <v>16</v>
      </c>
      <c r="C639" s="5">
        <v>199865.981484702</v>
      </c>
      <c r="D639" s="5">
        <v>252143.13679246101</v>
      </c>
      <c r="E639" s="5">
        <v>293998.87713146</v>
      </c>
      <c r="F639" s="5">
        <v>279283.92582638602</v>
      </c>
      <c r="G639" s="5">
        <v>257519.74387301001</v>
      </c>
    </row>
    <row r="640" spans="1:7" x14ac:dyDescent="0.55000000000000004">
      <c r="A640" s="3">
        <v>21</v>
      </c>
      <c r="B640" s="3">
        <v>17</v>
      </c>
      <c r="C640" s="5">
        <v>242948.48206190899</v>
      </c>
      <c r="D640" s="5">
        <v>194196.788998684</v>
      </c>
      <c r="E640" s="5">
        <v>218637.998298969</v>
      </c>
      <c r="F640" s="5">
        <v>216325.52391743299</v>
      </c>
      <c r="G640" s="5">
        <v>216217.88044535599</v>
      </c>
    </row>
    <row r="641" spans="1:7" x14ac:dyDescent="0.55000000000000004">
      <c r="A641" s="3">
        <v>21</v>
      </c>
      <c r="B641" s="3">
        <v>18</v>
      </c>
      <c r="C641" s="5">
        <v>371445.02815885999</v>
      </c>
      <c r="D641" s="5">
        <v>378601.69126294798</v>
      </c>
      <c r="E641" s="5">
        <v>461470.81572306599</v>
      </c>
      <c r="F641" s="5">
        <v>482091.42554853298</v>
      </c>
      <c r="G641" s="5">
        <v>529284.92409314797</v>
      </c>
    </row>
    <row r="642" spans="1:7" x14ac:dyDescent="0.55000000000000004">
      <c r="A642" s="3">
        <v>21</v>
      </c>
      <c r="B642" s="3">
        <v>19</v>
      </c>
      <c r="C642" s="5">
        <v>303308.60667576001</v>
      </c>
      <c r="D642" s="5">
        <v>216554.39622978499</v>
      </c>
      <c r="E642" s="5">
        <v>215858.17932378699</v>
      </c>
      <c r="F642" s="5">
        <v>225528.258911337</v>
      </c>
      <c r="G642" s="5">
        <v>252059.479899</v>
      </c>
    </row>
    <row r="643" spans="1:7" x14ac:dyDescent="0.55000000000000004">
      <c r="A643" s="3">
        <v>21</v>
      </c>
      <c r="B643" s="3">
        <v>20</v>
      </c>
      <c r="C643" s="5">
        <v>389793.65010728099</v>
      </c>
      <c r="D643" s="5">
        <v>490259.55848509597</v>
      </c>
      <c r="E643" s="5">
        <v>463087.260469898</v>
      </c>
      <c r="F643" s="5">
        <v>460608.82581851498</v>
      </c>
      <c r="G643" s="5">
        <v>493695.35865860299</v>
      </c>
    </row>
    <row r="644" spans="1:7" x14ac:dyDescent="0.55000000000000004">
      <c r="A644" s="3">
        <v>21</v>
      </c>
      <c r="B644" s="3">
        <v>21</v>
      </c>
      <c r="C644" s="5">
        <v>367313.50732211501</v>
      </c>
      <c r="D644" s="5">
        <v>375513.16904488701</v>
      </c>
      <c r="E644" s="5">
        <v>423569.29109263897</v>
      </c>
      <c r="F644" s="5">
        <v>291866.55946948298</v>
      </c>
      <c r="G644" s="5">
        <v>342719.18357166002</v>
      </c>
    </row>
    <row r="645" spans="1:7" x14ac:dyDescent="0.55000000000000004">
      <c r="A645" s="3">
        <v>21</v>
      </c>
      <c r="B645" s="3">
        <v>22</v>
      </c>
      <c r="C645" s="5">
        <v>203185.334705274</v>
      </c>
      <c r="D645" s="5">
        <v>188363.67982145099</v>
      </c>
      <c r="E645" s="5">
        <v>202957.48215252699</v>
      </c>
      <c r="F645" s="5">
        <v>126831.442648412</v>
      </c>
      <c r="G645" s="5">
        <v>115163.64950322</v>
      </c>
    </row>
    <row r="646" spans="1:7" x14ac:dyDescent="0.55000000000000004">
      <c r="A646" s="3">
        <v>21</v>
      </c>
      <c r="B646" s="3">
        <v>23</v>
      </c>
      <c r="C646" s="5">
        <v>129361.40873487901</v>
      </c>
      <c r="D646" s="5">
        <v>135009.05422269</v>
      </c>
      <c r="E646" s="5">
        <v>136679.898444616</v>
      </c>
      <c r="F646" s="5">
        <v>144398.89376004299</v>
      </c>
      <c r="G646" s="5">
        <v>141103.36644542401</v>
      </c>
    </row>
    <row r="647" spans="1:7" x14ac:dyDescent="0.55000000000000004">
      <c r="A647" s="3">
        <v>21</v>
      </c>
      <c r="B647" s="3">
        <v>24</v>
      </c>
      <c r="C647" s="5">
        <v>43351.757556372402</v>
      </c>
      <c r="D647" s="5">
        <v>44286.337679475299</v>
      </c>
      <c r="E647" s="5">
        <v>38453.403653722198</v>
      </c>
      <c r="F647" s="5">
        <v>35609.228287675702</v>
      </c>
      <c r="G647" s="5">
        <v>36273.9488388381</v>
      </c>
    </row>
    <row r="648" spans="1:7" x14ac:dyDescent="0.55000000000000004">
      <c r="A648" s="3">
        <v>21</v>
      </c>
      <c r="B648" s="3">
        <v>25</v>
      </c>
      <c r="C648" s="5">
        <v>275441.494115662</v>
      </c>
      <c r="D648" s="5">
        <v>310983.86127122497</v>
      </c>
      <c r="E648" s="5">
        <v>295730.967467162</v>
      </c>
      <c r="F648" s="5">
        <v>312764.229634688</v>
      </c>
      <c r="G648" s="5">
        <v>354100.45126116998</v>
      </c>
    </row>
    <row r="649" spans="1:7" x14ac:dyDescent="0.55000000000000004">
      <c r="A649" s="3">
        <v>21</v>
      </c>
      <c r="B649" s="3">
        <v>26</v>
      </c>
      <c r="C649" s="5">
        <v>196178.49908507901</v>
      </c>
      <c r="D649" s="5">
        <v>217996.56820365801</v>
      </c>
      <c r="E649" s="5">
        <v>213563.683077133</v>
      </c>
      <c r="F649" s="5">
        <v>207304.35229510799</v>
      </c>
      <c r="G649" s="5">
        <v>197179.224631622</v>
      </c>
    </row>
    <row r="650" spans="1:7" x14ac:dyDescent="0.55000000000000004">
      <c r="A650" s="3">
        <v>21</v>
      </c>
      <c r="B650" s="3">
        <v>27</v>
      </c>
      <c r="C650" s="5">
        <v>412710.75551458797</v>
      </c>
      <c r="D650" s="5">
        <v>442466.08200714103</v>
      </c>
      <c r="E650" s="5">
        <v>496770.15250428801</v>
      </c>
      <c r="F650" s="5">
        <v>492572.681694308</v>
      </c>
      <c r="G650" s="5">
        <v>468581.19440807099</v>
      </c>
    </row>
    <row r="651" spans="1:7" x14ac:dyDescent="0.55000000000000004">
      <c r="A651" s="3">
        <v>21</v>
      </c>
      <c r="B651" s="3">
        <v>28</v>
      </c>
      <c r="C651" s="5">
        <v>334172.589746863</v>
      </c>
      <c r="D651" s="5">
        <v>376442.80696492299</v>
      </c>
      <c r="E651" s="5">
        <v>409457.15151985001</v>
      </c>
      <c r="F651" s="5">
        <v>413617.44891371101</v>
      </c>
      <c r="G651" s="5">
        <v>438965.90961097402</v>
      </c>
    </row>
    <row r="652" spans="1:7" x14ac:dyDescent="0.55000000000000004">
      <c r="A652" s="3">
        <v>21</v>
      </c>
      <c r="B652" s="3">
        <v>29</v>
      </c>
      <c r="C652" s="5">
        <v>251090.504834867</v>
      </c>
      <c r="D652" s="5">
        <v>258242.164783855</v>
      </c>
      <c r="E652" s="5">
        <v>269860.70330184599</v>
      </c>
      <c r="F652" s="5">
        <v>271967.826353007</v>
      </c>
      <c r="G652" s="5">
        <v>274052.40937452001</v>
      </c>
    </row>
    <row r="653" spans="1:7" x14ac:dyDescent="0.55000000000000004">
      <c r="A653" s="3">
        <v>21</v>
      </c>
      <c r="B653" s="3">
        <v>30</v>
      </c>
      <c r="C653" s="5">
        <v>493384.08473873901</v>
      </c>
      <c r="D653" s="5">
        <v>587549.20037231699</v>
      </c>
      <c r="E653" s="5">
        <v>633984.78678551805</v>
      </c>
      <c r="F653" s="5">
        <v>635388.66761485406</v>
      </c>
      <c r="G653" s="5">
        <v>674030.45556669298</v>
      </c>
    </row>
    <row r="654" spans="1:7" x14ac:dyDescent="0.55000000000000004">
      <c r="A654" s="3">
        <v>21</v>
      </c>
      <c r="B654" s="3">
        <v>31</v>
      </c>
      <c r="C654" s="5">
        <v>390555.96646003902</v>
      </c>
      <c r="D654" s="5">
        <v>333882.58736198099</v>
      </c>
      <c r="E654" s="5">
        <v>340004.13630403602</v>
      </c>
      <c r="F654" s="5">
        <v>295268.73594707402</v>
      </c>
      <c r="G654" s="5">
        <v>280244.33521820698</v>
      </c>
    </row>
    <row r="655" spans="1:7" x14ac:dyDescent="0.55000000000000004">
      <c r="A655" s="3">
        <v>22</v>
      </c>
      <c r="B655" s="3">
        <v>1</v>
      </c>
      <c r="C655" s="5">
        <v>176594.24901525001</v>
      </c>
      <c r="D655" s="5">
        <v>152790.416052029</v>
      </c>
      <c r="E655" s="5">
        <v>125203.172187918</v>
      </c>
      <c r="F655" s="5">
        <v>117360.480691295</v>
      </c>
      <c r="G655" s="5">
        <v>138542.50013314001</v>
      </c>
    </row>
    <row r="656" spans="1:7" x14ac:dyDescent="0.55000000000000004">
      <c r="A656" s="3">
        <v>22</v>
      </c>
      <c r="B656" s="3">
        <v>2</v>
      </c>
      <c r="C656" s="5">
        <v>8525.3218247813693</v>
      </c>
      <c r="D656" s="5">
        <v>7560.0133412301402</v>
      </c>
      <c r="E656" s="5">
        <v>7802.3085969950998</v>
      </c>
      <c r="F656" s="5">
        <v>7404.6576790768204</v>
      </c>
      <c r="G656" s="5">
        <v>5550.3775087499998</v>
      </c>
    </row>
    <row r="657" spans="1:7" x14ac:dyDescent="0.55000000000000004">
      <c r="A657" s="3">
        <v>22</v>
      </c>
      <c r="B657" s="3">
        <v>3</v>
      </c>
      <c r="C657" s="5">
        <v>982539.07403649006</v>
      </c>
      <c r="D657" s="5">
        <v>975835.66715758003</v>
      </c>
      <c r="E657" s="5">
        <v>880299.94540764298</v>
      </c>
      <c r="F657" s="5">
        <v>831498.29739618802</v>
      </c>
      <c r="G657" s="5">
        <v>895268.62873384496</v>
      </c>
    </row>
    <row r="658" spans="1:7" x14ac:dyDescent="0.55000000000000004">
      <c r="A658" s="3">
        <v>22</v>
      </c>
      <c r="B658" s="3">
        <v>4</v>
      </c>
      <c r="C658" s="5">
        <v>37719.374426531504</v>
      </c>
      <c r="D658" s="5">
        <v>43232.100071528497</v>
      </c>
      <c r="E658" s="5">
        <v>42393.244273203898</v>
      </c>
      <c r="F658" s="5">
        <v>40805.738172441001</v>
      </c>
      <c r="G658" s="5">
        <v>40546.411287673101</v>
      </c>
    </row>
    <row r="659" spans="1:7" x14ac:dyDescent="0.55000000000000004">
      <c r="A659" s="3">
        <v>22</v>
      </c>
      <c r="B659" s="3">
        <v>5</v>
      </c>
      <c r="C659" s="5">
        <v>220953.924085659</v>
      </c>
      <c r="D659" s="5">
        <v>256963.15350386599</v>
      </c>
      <c r="E659" s="5">
        <v>276147.25037071598</v>
      </c>
      <c r="F659" s="5">
        <v>254335.78266169099</v>
      </c>
      <c r="G659" s="5">
        <v>215677.94403048401</v>
      </c>
    </row>
    <row r="660" spans="1:7" x14ac:dyDescent="0.55000000000000004">
      <c r="A660" s="3">
        <v>22</v>
      </c>
      <c r="B660" s="3">
        <v>6</v>
      </c>
      <c r="C660" s="5">
        <v>653450.23761702504</v>
      </c>
      <c r="D660" s="5">
        <v>805421.47868445294</v>
      </c>
      <c r="E660" s="5">
        <v>956407.25052835594</v>
      </c>
      <c r="F660" s="5">
        <v>897382.67770515999</v>
      </c>
      <c r="G660" s="5">
        <v>1000789.57443552</v>
      </c>
    </row>
    <row r="661" spans="1:7" x14ac:dyDescent="0.55000000000000004">
      <c r="A661" s="3">
        <v>22</v>
      </c>
      <c r="B661" s="3">
        <v>7</v>
      </c>
      <c r="C661" s="5">
        <v>74045.211545407306</v>
      </c>
      <c r="D661" s="5">
        <v>78779.317156605699</v>
      </c>
      <c r="E661" s="5">
        <v>54270.152953482902</v>
      </c>
      <c r="F661" s="5">
        <v>61628.731242013098</v>
      </c>
      <c r="G661" s="5">
        <v>78662.539777824495</v>
      </c>
    </row>
    <row r="662" spans="1:7" x14ac:dyDescent="0.55000000000000004">
      <c r="A662" s="3">
        <v>22</v>
      </c>
      <c r="B662" s="3">
        <v>8</v>
      </c>
      <c r="C662" s="5">
        <v>263753.06462466501</v>
      </c>
      <c r="D662" s="5">
        <v>241364.109614221</v>
      </c>
      <c r="E662" s="5">
        <v>211377.10120887301</v>
      </c>
      <c r="F662" s="5">
        <v>221903.82712638701</v>
      </c>
      <c r="G662" s="5">
        <v>206572.481219112</v>
      </c>
    </row>
    <row r="663" spans="1:7" x14ac:dyDescent="0.55000000000000004">
      <c r="A663" s="3">
        <v>22</v>
      </c>
      <c r="B663" s="3">
        <v>9</v>
      </c>
      <c r="C663" s="5">
        <v>174276.29171881801</v>
      </c>
      <c r="D663" s="5">
        <v>183380.49612888499</v>
      </c>
      <c r="E663" s="5">
        <v>175906.151264916</v>
      </c>
      <c r="F663" s="5">
        <v>163316.670748654</v>
      </c>
      <c r="G663" s="5">
        <v>180077.92140365799</v>
      </c>
    </row>
    <row r="664" spans="1:7" x14ac:dyDescent="0.55000000000000004">
      <c r="A664" s="3">
        <v>22</v>
      </c>
      <c r="B664" s="3">
        <v>10</v>
      </c>
      <c r="C664" s="5">
        <v>568085.76375442499</v>
      </c>
      <c r="D664" s="5">
        <v>694753.52685826505</v>
      </c>
      <c r="E664" s="5">
        <v>635254.87821289501</v>
      </c>
      <c r="F664" s="5">
        <v>524047.809530114</v>
      </c>
      <c r="G664" s="5">
        <v>611679.78438875906</v>
      </c>
    </row>
    <row r="665" spans="1:7" x14ac:dyDescent="0.55000000000000004">
      <c r="A665" s="3">
        <v>22</v>
      </c>
      <c r="B665" s="3">
        <v>11</v>
      </c>
      <c r="C665" s="5">
        <v>73707.687360269294</v>
      </c>
      <c r="D665" s="5">
        <v>124911.714201494</v>
      </c>
      <c r="E665" s="5">
        <v>154286.55173150901</v>
      </c>
      <c r="F665" s="5">
        <v>158944.360215319</v>
      </c>
      <c r="G665" s="5">
        <v>190375.81572595899</v>
      </c>
    </row>
    <row r="666" spans="1:7" x14ac:dyDescent="0.55000000000000004">
      <c r="A666" s="3">
        <v>22</v>
      </c>
      <c r="B666" s="3">
        <v>12</v>
      </c>
      <c r="C666" s="5">
        <v>678890.57982925395</v>
      </c>
      <c r="D666" s="5">
        <v>696115.596122385</v>
      </c>
      <c r="E666" s="5">
        <v>972873.43601980899</v>
      </c>
      <c r="F666" s="5">
        <v>868745.61271817703</v>
      </c>
      <c r="G666" s="5">
        <v>916594.41693187202</v>
      </c>
    </row>
    <row r="667" spans="1:7" x14ac:dyDescent="0.55000000000000004">
      <c r="A667" s="3">
        <v>22</v>
      </c>
      <c r="B667" s="3">
        <v>13</v>
      </c>
      <c r="C667" s="5">
        <v>239375.60980263501</v>
      </c>
      <c r="D667" s="5">
        <v>166537.02478668801</v>
      </c>
      <c r="E667" s="5">
        <v>95071.555310868396</v>
      </c>
      <c r="F667" s="5">
        <v>76731.385842313</v>
      </c>
      <c r="G667" s="5">
        <v>97701.824205556099</v>
      </c>
    </row>
    <row r="668" spans="1:7" x14ac:dyDescent="0.55000000000000004">
      <c r="A668" s="3">
        <v>22</v>
      </c>
      <c r="B668" s="3">
        <v>14</v>
      </c>
      <c r="C668" s="5">
        <v>1578317.47368728</v>
      </c>
      <c r="D668" s="5">
        <v>1256620.95330425</v>
      </c>
      <c r="E668" s="5">
        <v>1448919.7629325299</v>
      </c>
      <c r="F668" s="5">
        <v>1405338.94111873</v>
      </c>
      <c r="G668" s="5">
        <v>1438817.2274319499</v>
      </c>
    </row>
    <row r="669" spans="1:7" x14ac:dyDescent="0.55000000000000004">
      <c r="A669" s="3">
        <v>22</v>
      </c>
      <c r="B669" s="3">
        <v>15</v>
      </c>
      <c r="C669" s="5">
        <v>71751.7883102997</v>
      </c>
      <c r="D669" s="5">
        <v>60809.386807338102</v>
      </c>
      <c r="E669" s="5">
        <v>54215.454073692803</v>
      </c>
      <c r="F669" s="5">
        <v>52167.255701927301</v>
      </c>
      <c r="G669" s="5">
        <v>65519.4649100069</v>
      </c>
    </row>
    <row r="670" spans="1:7" x14ac:dyDescent="0.55000000000000004">
      <c r="A670" s="3">
        <v>22</v>
      </c>
      <c r="B670" s="3">
        <v>16</v>
      </c>
      <c r="C670" s="5">
        <v>469293.448249106</v>
      </c>
      <c r="D670" s="5">
        <v>506039.69739004498</v>
      </c>
      <c r="E670" s="5">
        <v>540533.12943177402</v>
      </c>
      <c r="F670" s="5">
        <v>516245.34222799097</v>
      </c>
      <c r="G670" s="5">
        <v>559523.02782355098</v>
      </c>
    </row>
    <row r="671" spans="1:7" x14ac:dyDescent="0.55000000000000004">
      <c r="A671" s="3">
        <v>22</v>
      </c>
      <c r="B671" s="3">
        <v>17</v>
      </c>
      <c r="C671" s="5">
        <v>482038.71263229998</v>
      </c>
      <c r="D671" s="5">
        <v>327348.29804305203</v>
      </c>
      <c r="E671" s="5">
        <v>354320.96883393498</v>
      </c>
      <c r="F671" s="5">
        <v>354912.31748291297</v>
      </c>
      <c r="G671" s="5">
        <v>421720.22575589002</v>
      </c>
    </row>
    <row r="672" spans="1:7" x14ac:dyDescent="0.55000000000000004">
      <c r="A672" s="3">
        <v>22</v>
      </c>
      <c r="B672" s="3">
        <v>18</v>
      </c>
      <c r="C672" s="5">
        <v>792255.91956273804</v>
      </c>
      <c r="D672" s="5">
        <v>750404.37882354797</v>
      </c>
      <c r="E672" s="5">
        <v>810043.39388943405</v>
      </c>
      <c r="F672" s="5">
        <v>825862.68852090195</v>
      </c>
      <c r="G672" s="5">
        <v>773363.55947169801</v>
      </c>
    </row>
    <row r="673" spans="1:7" x14ac:dyDescent="0.55000000000000004">
      <c r="A673" s="3">
        <v>22</v>
      </c>
      <c r="B673" s="3">
        <v>19</v>
      </c>
      <c r="C673" s="5">
        <v>611796.06990328699</v>
      </c>
      <c r="D673" s="5">
        <v>587138.96408756496</v>
      </c>
      <c r="E673" s="5">
        <v>567191.26618254697</v>
      </c>
      <c r="F673" s="5">
        <v>537200.51159886899</v>
      </c>
      <c r="G673" s="5">
        <v>582128.08610587195</v>
      </c>
    </row>
    <row r="674" spans="1:7" x14ac:dyDescent="0.55000000000000004">
      <c r="A674" s="3">
        <v>22</v>
      </c>
      <c r="B674" s="3">
        <v>20</v>
      </c>
      <c r="C674" s="5">
        <v>720260.42458775896</v>
      </c>
      <c r="D674" s="5">
        <v>905736.88467196201</v>
      </c>
      <c r="E674" s="5">
        <v>859145.520433306</v>
      </c>
      <c r="F674" s="5">
        <v>818323.09521181905</v>
      </c>
      <c r="G674" s="5">
        <v>845276.29706141504</v>
      </c>
    </row>
    <row r="675" spans="1:7" x14ac:dyDescent="0.55000000000000004">
      <c r="A675" s="3">
        <v>22</v>
      </c>
      <c r="B675" s="3">
        <v>21</v>
      </c>
      <c r="C675" s="5">
        <v>921507.96219417499</v>
      </c>
      <c r="D675" s="5">
        <v>926571.98845372803</v>
      </c>
      <c r="E675" s="5">
        <v>986634.10372016998</v>
      </c>
      <c r="F675" s="5">
        <v>652172.29062195402</v>
      </c>
      <c r="G675" s="5">
        <v>744357.16510086495</v>
      </c>
    </row>
    <row r="676" spans="1:7" x14ac:dyDescent="0.55000000000000004">
      <c r="A676" s="3">
        <v>22</v>
      </c>
      <c r="B676" s="3">
        <v>22</v>
      </c>
      <c r="C676" s="5">
        <v>408169.758664897</v>
      </c>
      <c r="D676" s="5">
        <v>373771.27428418997</v>
      </c>
      <c r="E676" s="5">
        <v>365520.01309171802</v>
      </c>
      <c r="F676" s="5">
        <v>224685.60686991701</v>
      </c>
      <c r="G676" s="5">
        <v>257801.467827135</v>
      </c>
    </row>
    <row r="677" spans="1:7" x14ac:dyDescent="0.55000000000000004">
      <c r="A677" s="3">
        <v>22</v>
      </c>
      <c r="B677" s="3">
        <v>23</v>
      </c>
      <c r="C677" s="5">
        <v>261272.66787285401</v>
      </c>
      <c r="D677" s="5">
        <v>246930.15363281599</v>
      </c>
      <c r="E677" s="5">
        <v>247355.862429242</v>
      </c>
      <c r="F677" s="5">
        <v>265122.754606242</v>
      </c>
      <c r="G677" s="5">
        <v>260605.168804455</v>
      </c>
    </row>
    <row r="678" spans="1:7" x14ac:dyDescent="0.55000000000000004">
      <c r="A678" s="3">
        <v>22</v>
      </c>
      <c r="B678" s="3">
        <v>24</v>
      </c>
      <c r="C678" s="5">
        <v>164607.54407516899</v>
      </c>
      <c r="D678" s="5">
        <v>137797.08633831501</v>
      </c>
      <c r="E678" s="5">
        <v>131095.220862652</v>
      </c>
      <c r="F678" s="5">
        <v>121624.686203602</v>
      </c>
      <c r="G678" s="5">
        <v>127445.48821393</v>
      </c>
    </row>
    <row r="679" spans="1:7" x14ac:dyDescent="0.55000000000000004">
      <c r="A679" s="3">
        <v>22</v>
      </c>
      <c r="B679" s="3">
        <v>25</v>
      </c>
      <c r="C679" s="5">
        <v>530748.94752173696</v>
      </c>
      <c r="D679" s="5">
        <v>595091.76669720199</v>
      </c>
      <c r="E679" s="5">
        <v>560060.03207389603</v>
      </c>
      <c r="F679" s="5">
        <v>589632.16903506196</v>
      </c>
      <c r="G679" s="5">
        <v>638498.06562729098</v>
      </c>
    </row>
    <row r="680" spans="1:7" x14ac:dyDescent="0.55000000000000004">
      <c r="A680" s="3">
        <v>22</v>
      </c>
      <c r="B680" s="3">
        <v>26</v>
      </c>
      <c r="C680" s="5">
        <v>492091.96514224203</v>
      </c>
      <c r="D680" s="5">
        <v>503375.21040311398</v>
      </c>
      <c r="E680" s="5">
        <v>512025.88199350302</v>
      </c>
      <c r="F680" s="5">
        <v>492840.979249636</v>
      </c>
      <c r="G680" s="5">
        <v>469539.501938942</v>
      </c>
    </row>
    <row r="681" spans="1:7" x14ac:dyDescent="0.55000000000000004">
      <c r="A681" s="3">
        <v>22</v>
      </c>
      <c r="B681" s="3">
        <v>27</v>
      </c>
      <c r="C681" s="5">
        <v>954405.23982737097</v>
      </c>
      <c r="D681" s="5">
        <v>969631.23988405499</v>
      </c>
      <c r="E681" s="5">
        <v>978910.99439813104</v>
      </c>
      <c r="F681" s="5">
        <v>977198.29197595699</v>
      </c>
      <c r="G681" s="5">
        <v>1043482.37191589</v>
      </c>
    </row>
    <row r="682" spans="1:7" x14ac:dyDescent="0.55000000000000004">
      <c r="A682" s="3">
        <v>22</v>
      </c>
      <c r="B682" s="3">
        <v>28</v>
      </c>
      <c r="C682" s="5">
        <v>580711.63840049994</v>
      </c>
      <c r="D682" s="5">
        <v>650502.99146222696</v>
      </c>
      <c r="E682" s="5">
        <v>715153.25982298795</v>
      </c>
      <c r="F682" s="5">
        <v>834598.65624046803</v>
      </c>
      <c r="G682" s="5">
        <v>775415.15452256496</v>
      </c>
    </row>
    <row r="683" spans="1:7" x14ac:dyDescent="0.55000000000000004">
      <c r="A683" s="3">
        <v>22</v>
      </c>
      <c r="B683" s="3">
        <v>29</v>
      </c>
      <c r="C683" s="5">
        <v>453161.05759713502</v>
      </c>
      <c r="D683" s="5">
        <v>456388.09758725303</v>
      </c>
      <c r="E683" s="5">
        <v>473072.57625449297</v>
      </c>
      <c r="F683" s="5">
        <v>477024.88105928199</v>
      </c>
      <c r="G683" s="5">
        <v>490561.22676631802</v>
      </c>
    </row>
    <row r="684" spans="1:7" x14ac:dyDescent="0.55000000000000004">
      <c r="A684" s="3">
        <v>22</v>
      </c>
      <c r="B684" s="3">
        <v>30</v>
      </c>
      <c r="C684" s="5">
        <v>892329.88866078097</v>
      </c>
      <c r="D684" s="5">
        <v>1032027.4795779</v>
      </c>
      <c r="E684" s="5">
        <v>1122198.5213118801</v>
      </c>
      <c r="F684" s="5">
        <v>1134294.2381237301</v>
      </c>
      <c r="G684" s="5">
        <v>1213895.41274448</v>
      </c>
    </row>
    <row r="685" spans="1:7" x14ac:dyDescent="0.55000000000000004">
      <c r="A685" s="3">
        <v>22</v>
      </c>
      <c r="B685" s="3">
        <v>31</v>
      </c>
      <c r="C685" s="5">
        <v>664310.28283586702</v>
      </c>
      <c r="D685" s="5">
        <v>577817.05156721</v>
      </c>
      <c r="E685" s="5">
        <v>545799.627865616</v>
      </c>
      <c r="F685" s="5">
        <v>486005.42617113399</v>
      </c>
      <c r="G685" s="5">
        <v>518768.98601039202</v>
      </c>
    </row>
    <row r="686" spans="1:7" x14ac:dyDescent="0.55000000000000004">
      <c r="A686" s="3">
        <v>23</v>
      </c>
      <c r="B686" s="3">
        <v>1</v>
      </c>
      <c r="C686" s="5">
        <v>198434.111110767</v>
      </c>
      <c r="D686" s="5">
        <v>179502.28470090899</v>
      </c>
      <c r="E686" s="5">
        <v>161203.316183794</v>
      </c>
      <c r="F686" s="5">
        <v>155423.30012972301</v>
      </c>
      <c r="G686" s="5">
        <v>175318.307627906</v>
      </c>
    </row>
    <row r="687" spans="1:7" x14ac:dyDescent="0.55000000000000004">
      <c r="A687" s="3">
        <v>23</v>
      </c>
      <c r="B687" s="3">
        <v>2</v>
      </c>
      <c r="C687" s="5">
        <v>7427.8607419623104</v>
      </c>
      <c r="D687" s="5">
        <v>7895.4827742381003</v>
      </c>
      <c r="E687" s="5">
        <v>8293.6256458469597</v>
      </c>
      <c r="F687" s="5">
        <v>8088.4806038587803</v>
      </c>
      <c r="G687" s="5">
        <v>6323.8803030198296</v>
      </c>
    </row>
    <row r="688" spans="1:7" x14ac:dyDescent="0.55000000000000004">
      <c r="A688" s="3">
        <v>23</v>
      </c>
      <c r="B688" s="3">
        <v>3</v>
      </c>
      <c r="C688" s="5">
        <v>726562.99491106102</v>
      </c>
      <c r="D688" s="5">
        <v>712704.06056627003</v>
      </c>
      <c r="E688" s="5">
        <v>657561.70057266799</v>
      </c>
      <c r="F688" s="5">
        <v>638099.39376191504</v>
      </c>
      <c r="G688" s="5">
        <v>627919.91626047099</v>
      </c>
    </row>
    <row r="689" spans="1:7" x14ac:dyDescent="0.55000000000000004">
      <c r="A689" s="3">
        <v>23</v>
      </c>
      <c r="B689" s="3">
        <v>4</v>
      </c>
      <c r="C689" s="5">
        <v>142044.377119301</v>
      </c>
      <c r="D689" s="5">
        <v>162451.90705881501</v>
      </c>
      <c r="E689" s="5">
        <v>126908.441980533</v>
      </c>
      <c r="F689" s="5">
        <v>112231.99588497401</v>
      </c>
      <c r="G689" s="5">
        <v>119020.099507783</v>
      </c>
    </row>
    <row r="690" spans="1:7" x14ac:dyDescent="0.55000000000000004">
      <c r="A690" s="3">
        <v>23</v>
      </c>
      <c r="B690" s="3">
        <v>5</v>
      </c>
      <c r="C690" s="5">
        <v>119547.351346467</v>
      </c>
      <c r="D690" s="5">
        <v>115304.648418508</v>
      </c>
      <c r="E690" s="5">
        <v>145946.218412591</v>
      </c>
      <c r="F690" s="5">
        <v>110600.93840363099</v>
      </c>
      <c r="G690" s="5">
        <v>105064.171902375</v>
      </c>
    </row>
    <row r="691" spans="1:7" x14ac:dyDescent="0.55000000000000004">
      <c r="A691" s="3">
        <v>23</v>
      </c>
      <c r="B691" s="3">
        <v>6</v>
      </c>
      <c r="C691" s="5">
        <v>701428.666953334</v>
      </c>
      <c r="D691" s="5">
        <v>730323.34292341303</v>
      </c>
      <c r="E691" s="5">
        <v>868004.328594808</v>
      </c>
      <c r="F691" s="5">
        <v>790448.52634971903</v>
      </c>
      <c r="G691" s="5">
        <v>814691.020441634</v>
      </c>
    </row>
    <row r="692" spans="1:7" x14ac:dyDescent="0.55000000000000004">
      <c r="A692" s="3">
        <v>23</v>
      </c>
      <c r="B692" s="3">
        <v>7</v>
      </c>
      <c r="C692" s="5">
        <v>331163.36502059101</v>
      </c>
      <c r="D692" s="5">
        <v>297747.19692542701</v>
      </c>
      <c r="E692" s="5">
        <v>308163.02432321198</v>
      </c>
      <c r="F692" s="5">
        <v>294941.24473949498</v>
      </c>
      <c r="G692" s="5">
        <v>278803.05484909902</v>
      </c>
    </row>
    <row r="693" spans="1:7" x14ac:dyDescent="0.55000000000000004">
      <c r="A693" s="3">
        <v>23</v>
      </c>
      <c r="B693" s="3">
        <v>8</v>
      </c>
      <c r="C693" s="5">
        <v>1019241.29564077</v>
      </c>
      <c r="D693" s="5">
        <v>1096008.80178294</v>
      </c>
      <c r="E693" s="5">
        <v>894817.57473988598</v>
      </c>
      <c r="F693" s="5">
        <v>835483.08030234103</v>
      </c>
      <c r="G693" s="5">
        <v>709361.22486045398</v>
      </c>
    </row>
    <row r="694" spans="1:7" x14ac:dyDescent="0.55000000000000004">
      <c r="A694" s="3">
        <v>23</v>
      </c>
      <c r="B694" s="3">
        <v>9</v>
      </c>
      <c r="C694" s="5">
        <v>437022.080642808</v>
      </c>
      <c r="D694" s="5">
        <v>498948.49822768499</v>
      </c>
      <c r="E694" s="5">
        <v>528982.21676274401</v>
      </c>
      <c r="F694" s="5">
        <v>489094.80192248197</v>
      </c>
      <c r="G694" s="5">
        <v>504088.17829989502</v>
      </c>
    </row>
    <row r="695" spans="1:7" x14ac:dyDescent="0.55000000000000004">
      <c r="A695" s="3">
        <v>23</v>
      </c>
      <c r="B695" s="3">
        <v>10</v>
      </c>
      <c r="C695" s="5">
        <v>1256499.1820539201</v>
      </c>
      <c r="D695" s="5">
        <v>1583110.97601072</v>
      </c>
      <c r="E695" s="5">
        <v>1684101.0888946301</v>
      </c>
      <c r="F695" s="5">
        <v>1498464.5911731699</v>
      </c>
      <c r="G695" s="5">
        <v>1632581.4404508299</v>
      </c>
    </row>
    <row r="696" spans="1:7" x14ac:dyDescent="0.55000000000000004">
      <c r="A696" s="3">
        <v>23</v>
      </c>
      <c r="B696" s="3">
        <v>11</v>
      </c>
      <c r="C696" s="5">
        <v>201120.56978685001</v>
      </c>
      <c r="D696" s="5">
        <v>91492.609310770902</v>
      </c>
      <c r="E696" s="5">
        <v>96332.129073700897</v>
      </c>
      <c r="F696" s="5">
        <v>88809.428111073503</v>
      </c>
      <c r="G696" s="5">
        <v>135943.84844938901</v>
      </c>
    </row>
    <row r="697" spans="1:7" x14ac:dyDescent="0.55000000000000004">
      <c r="A697" s="3">
        <v>23</v>
      </c>
      <c r="B697" s="3">
        <v>12</v>
      </c>
      <c r="C697" s="5">
        <v>501588.40159968799</v>
      </c>
      <c r="D697" s="5">
        <v>773915.43581245199</v>
      </c>
      <c r="E697" s="5">
        <v>1101423.5024085301</v>
      </c>
      <c r="F697" s="5">
        <v>1197562.76949149</v>
      </c>
      <c r="G697" s="5">
        <v>1449011.5209981599</v>
      </c>
    </row>
    <row r="698" spans="1:7" x14ac:dyDescent="0.55000000000000004">
      <c r="A698" s="3">
        <v>23</v>
      </c>
      <c r="B698" s="3">
        <v>13</v>
      </c>
      <c r="C698" s="5">
        <v>80476.919207440806</v>
      </c>
      <c r="D698" s="5">
        <v>200390.940095859</v>
      </c>
      <c r="E698" s="5">
        <v>117878.54022153599</v>
      </c>
      <c r="F698" s="5">
        <v>128032.51480351199</v>
      </c>
      <c r="G698" s="5">
        <v>114430.61395472899</v>
      </c>
    </row>
    <row r="699" spans="1:7" x14ac:dyDescent="0.55000000000000004">
      <c r="A699" s="3">
        <v>23</v>
      </c>
      <c r="B699" s="3">
        <v>14</v>
      </c>
      <c r="C699" s="5">
        <v>5870958.0627909703</v>
      </c>
      <c r="D699" s="5">
        <v>6350352.1272338601</v>
      </c>
      <c r="E699" s="5">
        <v>5746179.3043474797</v>
      </c>
      <c r="F699" s="5">
        <v>5308825.6706216196</v>
      </c>
      <c r="G699" s="5">
        <v>6070792.4528218303</v>
      </c>
    </row>
    <row r="700" spans="1:7" x14ac:dyDescent="0.55000000000000004">
      <c r="A700" s="3">
        <v>23</v>
      </c>
      <c r="B700" s="3">
        <v>15</v>
      </c>
      <c r="C700" s="5">
        <v>155388.57850906099</v>
      </c>
      <c r="D700" s="5">
        <v>133424.4835953</v>
      </c>
      <c r="E700" s="5">
        <v>111441.136593918</v>
      </c>
      <c r="F700" s="5">
        <v>93099.653032016999</v>
      </c>
      <c r="G700" s="5">
        <v>96037.052482146493</v>
      </c>
    </row>
    <row r="701" spans="1:7" x14ac:dyDescent="0.55000000000000004">
      <c r="A701" s="3">
        <v>23</v>
      </c>
      <c r="B701" s="3">
        <v>16</v>
      </c>
      <c r="C701" s="5">
        <v>823996.98158140003</v>
      </c>
      <c r="D701" s="5">
        <v>941018.58056493499</v>
      </c>
      <c r="E701" s="5">
        <v>936694.36942111596</v>
      </c>
      <c r="F701" s="5">
        <v>933153.56415845605</v>
      </c>
      <c r="G701" s="5">
        <v>964802.20879451302</v>
      </c>
    </row>
    <row r="702" spans="1:7" x14ac:dyDescent="0.55000000000000004">
      <c r="A702" s="3">
        <v>23</v>
      </c>
      <c r="B702" s="3">
        <v>17</v>
      </c>
      <c r="C702" s="5">
        <v>1025038.13664879</v>
      </c>
      <c r="D702" s="5">
        <v>930648.71743603796</v>
      </c>
      <c r="E702" s="5">
        <v>980967.92820130999</v>
      </c>
      <c r="F702" s="5">
        <v>937853.02052794804</v>
      </c>
      <c r="G702" s="5">
        <v>928815.42407768394</v>
      </c>
    </row>
    <row r="703" spans="1:7" x14ac:dyDescent="0.55000000000000004">
      <c r="A703" s="3">
        <v>23</v>
      </c>
      <c r="B703" s="3">
        <v>18</v>
      </c>
      <c r="C703" s="5">
        <v>1599624.15775911</v>
      </c>
      <c r="D703" s="5">
        <v>1702552.45894751</v>
      </c>
      <c r="E703" s="5">
        <v>1652893.34316439</v>
      </c>
      <c r="F703" s="5">
        <v>1673946.3197534999</v>
      </c>
      <c r="G703" s="5">
        <v>1699218.46030482</v>
      </c>
    </row>
    <row r="704" spans="1:7" x14ac:dyDescent="0.55000000000000004">
      <c r="A704" s="3">
        <v>23</v>
      </c>
      <c r="B704" s="3">
        <v>19</v>
      </c>
      <c r="C704" s="5">
        <v>3326015.80713567</v>
      </c>
      <c r="D704" s="5">
        <v>2858358.66810343</v>
      </c>
      <c r="E704" s="5">
        <v>2761239.6548449802</v>
      </c>
      <c r="F704" s="5">
        <v>2617218.3192261402</v>
      </c>
      <c r="G704" s="5">
        <v>2835236.3658408099</v>
      </c>
    </row>
    <row r="705" spans="1:7" x14ac:dyDescent="0.55000000000000004">
      <c r="A705" s="3">
        <v>23</v>
      </c>
      <c r="B705" s="3">
        <v>20</v>
      </c>
      <c r="C705" s="5">
        <v>1459117.8847386001</v>
      </c>
      <c r="D705" s="5">
        <v>1777559.9682825799</v>
      </c>
      <c r="E705" s="5">
        <v>1686132.50126093</v>
      </c>
      <c r="F705" s="5">
        <v>1608382.6702471301</v>
      </c>
      <c r="G705" s="5">
        <v>1657629.6121770099</v>
      </c>
    </row>
    <row r="706" spans="1:7" x14ac:dyDescent="0.55000000000000004">
      <c r="A706" s="3">
        <v>23</v>
      </c>
      <c r="B706" s="3">
        <v>21</v>
      </c>
      <c r="C706" s="5">
        <v>2105929.9614340598</v>
      </c>
      <c r="D706" s="5">
        <v>2177828.1123959702</v>
      </c>
      <c r="E706" s="5">
        <v>2187828.5686304499</v>
      </c>
      <c r="F706" s="5">
        <v>1521190.28141854</v>
      </c>
      <c r="G706" s="5">
        <v>1792303.77087306</v>
      </c>
    </row>
    <row r="707" spans="1:7" x14ac:dyDescent="0.55000000000000004">
      <c r="A707" s="3">
        <v>23</v>
      </c>
      <c r="B707" s="3">
        <v>22</v>
      </c>
      <c r="C707" s="5">
        <v>789953.74420384096</v>
      </c>
      <c r="D707" s="5">
        <v>718491.23106614104</v>
      </c>
      <c r="E707" s="5">
        <v>721539.81038451497</v>
      </c>
      <c r="F707" s="5">
        <v>476358.36827928701</v>
      </c>
      <c r="G707" s="5">
        <v>441553.57325868</v>
      </c>
    </row>
    <row r="708" spans="1:7" x14ac:dyDescent="0.55000000000000004">
      <c r="A708" s="3">
        <v>23</v>
      </c>
      <c r="B708" s="3">
        <v>23</v>
      </c>
      <c r="C708" s="5">
        <v>574758.80375940504</v>
      </c>
      <c r="D708" s="5">
        <v>585325.05951336096</v>
      </c>
      <c r="E708" s="5">
        <v>615010.64533547999</v>
      </c>
      <c r="F708" s="5">
        <v>659280.43503230496</v>
      </c>
      <c r="G708" s="5">
        <v>650211.92168528598</v>
      </c>
    </row>
    <row r="709" spans="1:7" x14ac:dyDescent="0.55000000000000004">
      <c r="A709" s="3">
        <v>23</v>
      </c>
      <c r="B709" s="3">
        <v>24</v>
      </c>
      <c r="C709" s="5">
        <v>615545.34363972</v>
      </c>
      <c r="D709" s="5">
        <v>629800.52213159995</v>
      </c>
      <c r="E709" s="5">
        <v>702540.14377738105</v>
      </c>
      <c r="F709" s="5">
        <v>654516.05155153002</v>
      </c>
      <c r="G709" s="5">
        <v>643959.71137304103</v>
      </c>
    </row>
    <row r="710" spans="1:7" x14ac:dyDescent="0.55000000000000004">
      <c r="A710" s="3">
        <v>23</v>
      </c>
      <c r="B710" s="3">
        <v>25</v>
      </c>
      <c r="C710" s="5">
        <v>1001161.8918063299</v>
      </c>
      <c r="D710" s="5">
        <v>1142985.8526878101</v>
      </c>
      <c r="E710" s="5">
        <v>1161014.0709641499</v>
      </c>
      <c r="F710" s="5">
        <v>1234544.1327319599</v>
      </c>
      <c r="G710" s="5">
        <v>1401552.82573384</v>
      </c>
    </row>
    <row r="711" spans="1:7" x14ac:dyDescent="0.55000000000000004">
      <c r="A711" s="3">
        <v>23</v>
      </c>
      <c r="B711" s="3">
        <v>26</v>
      </c>
      <c r="C711" s="5">
        <v>1007102.01754123</v>
      </c>
      <c r="D711" s="5">
        <v>1213607.6550017199</v>
      </c>
      <c r="E711" s="5">
        <v>1184401.5496370899</v>
      </c>
      <c r="F711" s="5">
        <v>1175260.4445285001</v>
      </c>
      <c r="G711" s="5">
        <v>1147940.0617171</v>
      </c>
    </row>
    <row r="712" spans="1:7" x14ac:dyDescent="0.55000000000000004">
      <c r="A712" s="3">
        <v>23</v>
      </c>
      <c r="B712" s="3">
        <v>27</v>
      </c>
      <c r="C712" s="5">
        <v>2356634.1591422101</v>
      </c>
      <c r="D712" s="5">
        <v>2558664.55295503</v>
      </c>
      <c r="E712" s="5">
        <v>2702059.26166987</v>
      </c>
      <c r="F712" s="5">
        <v>2734600.8560592602</v>
      </c>
      <c r="G712" s="5">
        <v>2849722.10203995</v>
      </c>
    </row>
    <row r="713" spans="1:7" x14ac:dyDescent="0.55000000000000004">
      <c r="A713" s="3">
        <v>23</v>
      </c>
      <c r="B713" s="3">
        <v>28</v>
      </c>
      <c r="C713" s="5">
        <v>1091351.11806695</v>
      </c>
      <c r="D713" s="5">
        <v>1209204.43561414</v>
      </c>
      <c r="E713" s="5">
        <v>1304728.6007439699</v>
      </c>
      <c r="F713" s="5">
        <v>1321943.31755791</v>
      </c>
      <c r="G713" s="5">
        <v>1378424.69893206</v>
      </c>
    </row>
    <row r="714" spans="1:7" x14ac:dyDescent="0.55000000000000004">
      <c r="A714" s="3">
        <v>23</v>
      </c>
      <c r="B714" s="3">
        <v>29</v>
      </c>
      <c r="C714" s="5">
        <v>1035607.06094687</v>
      </c>
      <c r="D714" s="5">
        <v>1078416.59852775</v>
      </c>
      <c r="E714" s="5">
        <v>1105322.8286073599</v>
      </c>
      <c r="F714" s="5">
        <v>1128852.3419268299</v>
      </c>
      <c r="G714" s="5">
        <v>1143342.01019727</v>
      </c>
    </row>
    <row r="715" spans="1:7" x14ac:dyDescent="0.55000000000000004">
      <c r="A715" s="3">
        <v>23</v>
      </c>
      <c r="B715" s="3">
        <v>30</v>
      </c>
      <c r="C715" s="5">
        <v>1711116.2394907901</v>
      </c>
      <c r="D715" s="5">
        <v>2059522.4102066299</v>
      </c>
      <c r="E715" s="5">
        <v>2251799.8128419099</v>
      </c>
      <c r="F715" s="5">
        <v>2299541.3612617999</v>
      </c>
      <c r="G715" s="5">
        <v>2494196.7756952601</v>
      </c>
    </row>
    <row r="716" spans="1:7" x14ac:dyDescent="0.55000000000000004">
      <c r="A716" s="3">
        <v>23</v>
      </c>
      <c r="B716" s="3">
        <v>31</v>
      </c>
      <c r="C716" s="5">
        <v>1387163.1647489101</v>
      </c>
      <c r="D716" s="5">
        <v>1249584.2107851801</v>
      </c>
      <c r="E716" s="5">
        <v>1254759.8583891999</v>
      </c>
      <c r="F716" s="5">
        <v>1120205.3264845</v>
      </c>
      <c r="G716" s="5">
        <v>1152409.5443061199</v>
      </c>
    </row>
    <row r="717" spans="1:7" x14ac:dyDescent="0.55000000000000004">
      <c r="A717" s="3">
        <v>24</v>
      </c>
      <c r="B717" s="3">
        <v>1</v>
      </c>
      <c r="C717" s="5">
        <v>101351.133336705</v>
      </c>
      <c r="D717" s="5">
        <v>89766.482137617</v>
      </c>
      <c r="E717" s="5">
        <v>77661.834420760206</v>
      </c>
      <c r="F717" s="5">
        <v>71717.798128826995</v>
      </c>
      <c r="G717" s="5">
        <v>80370.067657028005</v>
      </c>
    </row>
    <row r="718" spans="1:7" x14ac:dyDescent="0.55000000000000004">
      <c r="A718" s="3">
        <v>24</v>
      </c>
      <c r="B718" s="3">
        <v>2</v>
      </c>
      <c r="C718" s="5">
        <v>6801.5802449106404</v>
      </c>
      <c r="D718" s="5">
        <v>8239.9679482581596</v>
      </c>
      <c r="E718" s="5">
        <v>7189.0205257402404</v>
      </c>
      <c r="F718" s="5">
        <v>6902.6005617690898</v>
      </c>
      <c r="G718" s="5">
        <v>5257.2247286445599</v>
      </c>
    </row>
    <row r="719" spans="1:7" x14ac:dyDescent="0.55000000000000004">
      <c r="A719" s="3">
        <v>24</v>
      </c>
      <c r="B719" s="3">
        <v>3</v>
      </c>
      <c r="C719" s="5">
        <v>145866.12129776701</v>
      </c>
      <c r="D719" s="5">
        <v>148508.50771227101</v>
      </c>
      <c r="E719" s="5">
        <v>182244.01271926399</v>
      </c>
      <c r="F719" s="5">
        <v>184111.552113866</v>
      </c>
      <c r="G719" s="5">
        <v>177907.641654115</v>
      </c>
    </row>
    <row r="720" spans="1:7" x14ac:dyDescent="0.55000000000000004">
      <c r="A720" s="3">
        <v>24</v>
      </c>
      <c r="B720" s="3">
        <v>4</v>
      </c>
      <c r="C720" s="5">
        <v>9851.8643640771206</v>
      </c>
      <c r="D720" s="5">
        <v>16707.3407032629</v>
      </c>
      <c r="E720" s="5">
        <v>11358.901732378799</v>
      </c>
      <c r="F720" s="5">
        <v>15787.078713426101</v>
      </c>
      <c r="G720" s="5">
        <v>13795.511086697799</v>
      </c>
    </row>
    <row r="721" spans="1:7" x14ac:dyDescent="0.55000000000000004">
      <c r="A721" s="3">
        <v>24</v>
      </c>
      <c r="B721" s="3">
        <v>5</v>
      </c>
      <c r="C721" s="5">
        <v>20053.5694631078</v>
      </c>
      <c r="D721" s="5">
        <v>24176.5675394879</v>
      </c>
      <c r="E721" s="5">
        <v>22662.4213252431</v>
      </c>
      <c r="F721" s="5">
        <v>19043.7457182459</v>
      </c>
      <c r="G721" s="5">
        <v>23983.0370246329</v>
      </c>
    </row>
    <row r="722" spans="1:7" x14ac:dyDescent="0.55000000000000004">
      <c r="A722" s="3">
        <v>24</v>
      </c>
      <c r="B722" s="3">
        <v>6</v>
      </c>
      <c r="C722" s="5">
        <v>540061.63431455998</v>
      </c>
      <c r="D722" s="5">
        <v>639184.68040473899</v>
      </c>
      <c r="E722" s="5">
        <v>685304.02420762402</v>
      </c>
      <c r="F722" s="5">
        <v>867208.62477179803</v>
      </c>
      <c r="G722" s="5">
        <v>803284.99059691106</v>
      </c>
    </row>
    <row r="723" spans="1:7" x14ac:dyDescent="0.55000000000000004">
      <c r="A723" s="3">
        <v>24</v>
      </c>
      <c r="B723" s="3">
        <v>7</v>
      </c>
      <c r="C723" s="5">
        <v>108668.244931508</v>
      </c>
      <c r="D723" s="5">
        <v>89238.486537370394</v>
      </c>
      <c r="E723" s="5">
        <v>103179.24448841201</v>
      </c>
      <c r="F723" s="5">
        <v>87467.739556913803</v>
      </c>
      <c r="G723" s="5">
        <v>87907.9787803176</v>
      </c>
    </row>
    <row r="724" spans="1:7" x14ac:dyDescent="0.55000000000000004">
      <c r="A724" s="3">
        <v>24</v>
      </c>
      <c r="B724" s="3">
        <v>8</v>
      </c>
      <c r="C724" s="5">
        <v>134772.94644702601</v>
      </c>
      <c r="D724" s="5">
        <v>109844.548030563</v>
      </c>
      <c r="E724" s="5">
        <v>126886.055670758</v>
      </c>
      <c r="F724" s="5">
        <v>128999.298721306</v>
      </c>
      <c r="G724" s="5">
        <v>103316.657898323</v>
      </c>
    </row>
    <row r="725" spans="1:7" x14ac:dyDescent="0.55000000000000004">
      <c r="A725" s="3">
        <v>24</v>
      </c>
      <c r="B725" s="3">
        <v>9</v>
      </c>
      <c r="C725" s="5">
        <v>106417.219597809</v>
      </c>
      <c r="D725" s="5">
        <v>144694.21486200899</v>
      </c>
      <c r="E725" s="5">
        <v>129578.815800843</v>
      </c>
      <c r="F725" s="5">
        <v>115341.540548258</v>
      </c>
      <c r="G725" s="5">
        <v>132334.45044156301</v>
      </c>
    </row>
    <row r="726" spans="1:7" x14ac:dyDescent="0.55000000000000004">
      <c r="A726" s="3">
        <v>24</v>
      </c>
      <c r="B726" s="3">
        <v>10</v>
      </c>
      <c r="C726" s="5">
        <v>294042.431276911</v>
      </c>
      <c r="D726" s="5">
        <v>292719.44965976803</v>
      </c>
      <c r="E726" s="5">
        <v>325863.602575814</v>
      </c>
      <c r="F726" s="5">
        <v>282950.58133529598</v>
      </c>
      <c r="G726" s="5">
        <v>338445.87966469402</v>
      </c>
    </row>
    <row r="727" spans="1:7" x14ac:dyDescent="0.55000000000000004">
      <c r="A727" s="3">
        <v>24</v>
      </c>
      <c r="B727" s="3">
        <v>11</v>
      </c>
      <c r="C727" s="5">
        <v>549245.01672064001</v>
      </c>
      <c r="D727" s="5">
        <v>359253.48966091301</v>
      </c>
      <c r="E727" s="5">
        <v>439625.470713555</v>
      </c>
      <c r="F727" s="5">
        <v>450063.822341819</v>
      </c>
      <c r="G727" s="5">
        <v>695810.07073726703</v>
      </c>
    </row>
    <row r="728" spans="1:7" x14ac:dyDescent="0.55000000000000004">
      <c r="A728" s="3">
        <v>24</v>
      </c>
      <c r="B728" s="3">
        <v>12</v>
      </c>
      <c r="C728" s="5">
        <v>70434.049514426602</v>
      </c>
      <c r="D728" s="5">
        <v>127868.50282273001</v>
      </c>
      <c r="E728" s="5">
        <v>215353.916889916</v>
      </c>
      <c r="F728" s="5">
        <v>226748.062782783</v>
      </c>
      <c r="G728" s="5">
        <v>263763.75351871701</v>
      </c>
    </row>
    <row r="729" spans="1:7" x14ac:dyDescent="0.55000000000000004">
      <c r="A729" s="3">
        <v>24</v>
      </c>
      <c r="B729" s="3">
        <v>13</v>
      </c>
      <c r="C729" s="5">
        <v>86537.652392236094</v>
      </c>
      <c r="D729" s="5">
        <v>54662.208607220397</v>
      </c>
      <c r="E729" s="5">
        <v>71040.582438729703</v>
      </c>
      <c r="F729" s="5">
        <v>30318.0178437022</v>
      </c>
      <c r="G729" s="5">
        <v>14441.962011064499</v>
      </c>
    </row>
    <row r="730" spans="1:7" x14ac:dyDescent="0.55000000000000004">
      <c r="A730" s="3">
        <v>24</v>
      </c>
      <c r="B730" s="3">
        <v>14</v>
      </c>
      <c r="C730" s="5">
        <v>527059.11425536696</v>
      </c>
      <c r="D730" s="5">
        <v>456747.440111887</v>
      </c>
      <c r="E730" s="5">
        <v>427266.36058363598</v>
      </c>
      <c r="F730" s="5">
        <v>432417.37886584899</v>
      </c>
      <c r="G730" s="5">
        <v>479713.52142900397</v>
      </c>
    </row>
    <row r="731" spans="1:7" x14ac:dyDescent="0.55000000000000004">
      <c r="A731" s="3">
        <v>24</v>
      </c>
      <c r="B731" s="3">
        <v>15</v>
      </c>
      <c r="C731" s="5">
        <v>14114.614954252</v>
      </c>
      <c r="D731" s="5">
        <v>15406.2304165513</v>
      </c>
      <c r="E731" s="5">
        <v>11436.5928971629</v>
      </c>
      <c r="F731" s="5">
        <v>10584.521393258599</v>
      </c>
      <c r="G731" s="5">
        <v>11289.9297433069</v>
      </c>
    </row>
    <row r="732" spans="1:7" x14ac:dyDescent="0.55000000000000004">
      <c r="A732" s="3">
        <v>24</v>
      </c>
      <c r="B732" s="3">
        <v>16</v>
      </c>
      <c r="C732" s="5">
        <v>189614.74201763899</v>
      </c>
      <c r="D732" s="5">
        <v>264595.66695480701</v>
      </c>
      <c r="E732" s="5">
        <v>300479.21970902203</v>
      </c>
      <c r="F732" s="5">
        <v>283789.25686254899</v>
      </c>
      <c r="G732" s="5">
        <v>252072.74444428401</v>
      </c>
    </row>
    <row r="733" spans="1:7" x14ac:dyDescent="0.55000000000000004">
      <c r="A733" s="3">
        <v>24</v>
      </c>
      <c r="B733" s="3">
        <v>17</v>
      </c>
      <c r="C733" s="5">
        <v>298319.74169254198</v>
      </c>
      <c r="D733" s="5">
        <v>272504.60166694701</v>
      </c>
      <c r="E733" s="5">
        <v>267672.64525691897</v>
      </c>
      <c r="F733" s="5">
        <v>262468.01912160299</v>
      </c>
      <c r="G733" s="5">
        <v>222394.44936331999</v>
      </c>
    </row>
    <row r="734" spans="1:7" x14ac:dyDescent="0.55000000000000004">
      <c r="A734" s="3">
        <v>24</v>
      </c>
      <c r="B734" s="3">
        <v>18</v>
      </c>
      <c r="C734" s="5">
        <v>404791.40133014199</v>
      </c>
      <c r="D734" s="5">
        <v>375094.41827218101</v>
      </c>
      <c r="E734" s="5">
        <v>380440.25832178298</v>
      </c>
      <c r="F734" s="5">
        <v>358760.91330172197</v>
      </c>
      <c r="G734" s="5">
        <v>382020.45148805197</v>
      </c>
    </row>
    <row r="735" spans="1:7" x14ac:dyDescent="0.55000000000000004">
      <c r="A735" s="3">
        <v>24</v>
      </c>
      <c r="B735" s="3">
        <v>19</v>
      </c>
      <c r="C735" s="5">
        <v>188800.74364766799</v>
      </c>
      <c r="D735" s="5">
        <v>169996.436251565</v>
      </c>
      <c r="E735" s="5">
        <v>164364.930200965</v>
      </c>
      <c r="F735" s="5">
        <v>156210.35186686099</v>
      </c>
      <c r="G735" s="5">
        <v>170626.75693331199</v>
      </c>
    </row>
    <row r="736" spans="1:7" x14ac:dyDescent="0.55000000000000004">
      <c r="A736" s="3">
        <v>24</v>
      </c>
      <c r="B736" s="3">
        <v>20</v>
      </c>
      <c r="C736" s="5">
        <v>348901.116298137</v>
      </c>
      <c r="D736" s="5">
        <v>425850.80148397299</v>
      </c>
      <c r="E736" s="5">
        <v>403941.17894851801</v>
      </c>
      <c r="F736" s="5">
        <v>385322.591737137</v>
      </c>
      <c r="G736" s="5">
        <v>397115.44808807102</v>
      </c>
    </row>
    <row r="737" spans="1:7" x14ac:dyDescent="0.55000000000000004">
      <c r="A737" s="3">
        <v>24</v>
      </c>
      <c r="B737" s="3">
        <v>21</v>
      </c>
      <c r="C737" s="5">
        <v>464412.43376564898</v>
      </c>
      <c r="D737" s="5">
        <v>452790.98257468297</v>
      </c>
      <c r="E737" s="5">
        <v>497080.29319676902</v>
      </c>
      <c r="F737" s="5">
        <v>378199.575679395</v>
      </c>
      <c r="G737" s="5">
        <v>406928.04545086197</v>
      </c>
    </row>
    <row r="738" spans="1:7" x14ac:dyDescent="0.55000000000000004">
      <c r="A738" s="3">
        <v>24</v>
      </c>
      <c r="B738" s="3">
        <v>22</v>
      </c>
      <c r="C738" s="5">
        <v>170115.91300159899</v>
      </c>
      <c r="D738" s="5">
        <v>166717.975783289</v>
      </c>
      <c r="E738" s="5">
        <v>170876.83907947299</v>
      </c>
      <c r="F738" s="5">
        <v>108054.014126927</v>
      </c>
      <c r="G738" s="5">
        <v>104631.87032685601</v>
      </c>
    </row>
    <row r="739" spans="1:7" x14ac:dyDescent="0.55000000000000004">
      <c r="A739" s="3">
        <v>24</v>
      </c>
      <c r="B739" s="3">
        <v>23</v>
      </c>
      <c r="C739" s="5">
        <v>127703.827965266</v>
      </c>
      <c r="D739" s="5">
        <v>131882.43041230799</v>
      </c>
      <c r="E739" s="5">
        <v>132990.46556056099</v>
      </c>
      <c r="F739" s="5">
        <v>142638.121107229</v>
      </c>
      <c r="G739" s="5">
        <v>137685.93886487099</v>
      </c>
    </row>
    <row r="740" spans="1:7" x14ac:dyDescent="0.55000000000000004">
      <c r="A740" s="3">
        <v>24</v>
      </c>
      <c r="B740" s="3">
        <v>24</v>
      </c>
      <c r="C740" s="5">
        <v>42184.476039704801</v>
      </c>
      <c r="D740" s="5">
        <v>38329.075767150702</v>
      </c>
      <c r="E740" s="5">
        <v>36720.596169011696</v>
      </c>
      <c r="F740" s="5">
        <v>35125.655112311499</v>
      </c>
      <c r="G740" s="5">
        <v>35908.532323800799</v>
      </c>
    </row>
    <row r="741" spans="1:7" x14ac:dyDescent="0.55000000000000004">
      <c r="A741" s="3">
        <v>24</v>
      </c>
      <c r="B741" s="3">
        <v>25</v>
      </c>
      <c r="C741" s="5">
        <v>224739.12978578199</v>
      </c>
      <c r="D741" s="5">
        <v>248710.55315389601</v>
      </c>
      <c r="E741" s="5">
        <v>249389.36634096099</v>
      </c>
      <c r="F741" s="5">
        <v>263203.30850952299</v>
      </c>
      <c r="G741" s="5">
        <v>305516.66328086198</v>
      </c>
    </row>
    <row r="742" spans="1:7" x14ac:dyDescent="0.55000000000000004">
      <c r="A742" s="3">
        <v>24</v>
      </c>
      <c r="B742" s="3">
        <v>26</v>
      </c>
      <c r="C742" s="5">
        <v>201539.120374094</v>
      </c>
      <c r="D742" s="5">
        <v>223672.268776821</v>
      </c>
      <c r="E742" s="5">
        <v>211260.832467117</v>
      </c>
      <c r="F742" s="5">
        <v>203634.395451958</v>
      </c>
      <c r="G742" s="5">
        <v>190593.100693521</v>
      </c>
    </row>
    <row r="743" spans="1:7" x14ac:dyDescent="0.55000000000000004">
      <c r="A743" s="3">
        <v>24</v>
      </c>
      <c r="B743" s="3">
        <v>27</v>
      </c>
      <c r="C743" s="5">
        <v>319443.65198866598</v>
      </c>
      <c r="D743" s="5">
        <v>337092.551958005</v>
      </c>
      <c r="E743" s="5">
        <v>360637.90053250099</v>
      </c>
      <c r="F743" s="5">
        <v>371087.94730172597</v>
      </c>
      <c r="G743" s="5">
        <v>368756.38970075198</v>
      </c>
    </row>
    <row r="744" spans="1:7" x14ac:dyDescent="0.55000000000000004">
      <c r="A744" s="3">
        <v>24</v>
      </c>
      <c r="B744" s="3">
        <v>28</v>
      </c>
      <c r="C744" s="5">
        <v>387173.681922908</v>
      </c>
      <c r="D744" s="5">
        <v>431022.557064161</v>
      </c>
      <c r="E744" s="5">
        <v>470659.74556606502</v>
      </c>
      <c r="F744" s="5">
        <v>468429.74507070798</v>
      </c>
      <c r="G744" s="5">
        <v>498292.695231035</v>
      </c>
    </row>
    <row r="745" spans="1:7" x14ac:dyDescent="0.55000000000000004">
      <c r="A745" s="3">
        <v>24</v>
      </c>
      <c r="B745" s="3">
        <v>29</v>
      </c>
      <c r="C745" s="5">
        <v>250078.77002177201</v>
      </c>
      <c r="D745" s="5">
        <v>266423.98893963499</v>
      </c>
      <c r="E745" s="5">
        <v>267617.67917133099</v>
      </c>
      <c r="F745" s="5">
        <v>273546.39876214601</v>
      </c>
      <c r="G745" s="5">
        <v>275106.21180971799</v>
      </c>
    </row>
    <row r="746" spans="1:7" x14ac:dyDescent="0.55000000000000004">
      <c r="A746" s="3">
        <v>24</v>
      </c>
      <c r="B746" s="3">
        <v>30</v>
      </c>
      <c r="C746" s="5">
        <v>407177.01408030902</v>
      </c>
      <c r="D746" s="5">
        <v>478763.04429312999</v>
      </c>
      <c r="E746" s="5">
        <v>513991.46833957703</v>
      </c>
      <c r="F746" s="5">
        <v>515166.87430053798</v>
      </c>
      <c r="G746" s="5">
        <v>543016.07148871699</v>
      </c>
    </row>
    <row r="747" spans="1:7" x14ac:dyDescent="0.55000000000000004">
      <c r="A747" s="3">
        <v>24</v>
      </c>
      <c r="B747" s="3">
        <v>31</v>
      </c>
      <c r="C747" s="5">
        <v>314495.40593395202</v>
      </c>
      <c r="D747" s="5">
        <v>301121.73726235301</v>
      </c>
      <c r="E747" s="5">
        <v>300500.34871063399</v>
      </c>
      <c r="F747" s="5">
        <v>268714.68636662501</v>
      </c>
      <c r="G747" s="5">
        <v>257926.62576139101</v>
      </c>
    </row>
    <row r="748" spans="1:7" x14ac:dyDescent="0.55000000000000004">
      <c r="A748" s="3">
        <v>25</v>
      </c>
      <c r="B748" s="3">
        <v>1</v>
      </c>
      <c r="C748" s="5">
        <v>43279.401788394898</v>
      </c>
      <c r="D748" s="5">
        <v>37616.5049847747</v>
      </c>
      <c r="E748" s="5">
        <v>36253.818173957399</v>
      </c>
      <c r="F748" s="5">
        <v>34539.879709564098</v>
      </c>
      <c r="G748" s="5">
        <v>35740.680465895399</v>
      </c>
    </row>
    <row r="749" spans="1:7" x14ac:dyDescent="0.55000000000000004">
      <c r="A749" s="3">
        <v>25</v>
      </c>
      <c r="B749" s="3">
        <v>2</v>
      </c>
      <c r="C749" s="5">
        <v>2489.1682906895699</v>
      </c>
      <c r="D749" s="5">
        <v>1945.93237984183</v>
      </c>
      <c r="E749" s="5">
        <v>2093.0954423960002</v>
      </c>
      <c r="F749" s="5">
        <v>2172.7764176548599</v>
      </c>
      <c r="G749" s="5">
        <v>1791.6864371418801</v>
      </c>
    </row>
    <row r="750" spans="1:7" x14ac:dyDescent="0.55000000000000004">
      <c r="A750" s="3">
        <v>25</v>
      </c>
      <c r="B750" s="3">
        <v>3</v>
      </c>
      <c r="C750" s="5">
        <v>194731.266744508</v>
      </c>
      <c r="D750" s="5">
        <v>129666.357418799</v>
      </c>
      <c r="E750" s="5">
        <v>212705.287196327</v>
      </c>
      <c r="F750" s="5">
        <v>164688.74931273001</v>
      </c>
      <c r="G750" s="5">
        <v>183527.491923881</v>
      </c>
    </row>
    <row r="751" spans="1:7" x14ac:dyDescent="0.55000000000000004">
      <c r="A751" s="3">
        <v>25</v>
      </c>
      <c r="B751" s="3">
        <v>4</v>
      </c>
      <c r="C751" s="5">
        <v>62412.140209261197</v>
      </c>
      <c r="D751" s="5">
        <v>66386.803330568393</v>
      </c>
      <c r="E751" s="5">
        <v>68200.772041524106</v>
      </c>
      <c r="F751" s="5">
        <v>63378.2859517697</v>
      </c>
      <c r="G751" s="5">
        <v>56400.319581739102</v>
      </c>
    </row>
    <row r="752" spans="1:7" x14ac:dyDescent="0.55000000000000004">
      <c r="A752" s="3">
        <v>25</v>
      </c>
      <c r="B752" s="3">
        <v>5</v>
      </c>
      <c r="C752" s="5">
        <v>22833.551463359399</v>
      </c>
      <c r="D752" s="5">
        <v>38326.909637748096</v>
      </c>
      <c r="E752" s="5">
        <v>64768.648217083297</v>
      </c>
      <c r="F752" s="5">
        <v>44166.156811039102</v>
      </c>
      <c r="G752" s="5">
        <v>47549.965818680699</v>
      </c>
    </row>
    <row r="753" spans="1:7" x14ac:dyDescent="0.55000000000000004">
      <c r="A753" s="3">
        <v>25</v>
      </c>
      <c r="B753" s="3">
        <v>6</v>
      </c>
      <c r="C753" s="5">
        <v>417571.79292105598</v>
      </c>
      <c r="D753" s="5">
        <v>438152.64472043997</v>
      </c>
      <c r="E753" s="5">
        <v>711519.95059587795</v>
      </c>
      <c r="F753" s="5">
        <v>744341.97396290302</v>
      </c>
      <c r="G753" s="5">
        <v>692377.90052658599</v>
      </c>
    </row>
    <row r="754" spans="1:7" x14ac:dyDescent="0.55000000000000004">
      <c r="A754" s="3">
        <v>25</v>
      </c>
      <c r="B754" s="3">
        <v>7</v>
      </c>
      <c r="C754" s="5">
        <v>242058.450936218</v>
      </c>
      <c r="D754" s="5">
        <v>141093.54750484301</v>
      </c>
      <c r="E754" s="5">
        <v>148434.03489588399</v>
      </c>
      <c r="F754" s="5">
        <v>128148.273987216</v>
      </c>
      <c r="G754" s="5">
        <v>164720.260119616</v>
      </c>
    </row>
    <row r="755" spans="1:7" x14ac:dyDescent="0.55000000000000004">
      <c r="A755" s="3">
        <v>25</v>
      </c>
      <c r="B755" s="3">
        <v>8</v>
      </c>
      <c r="C755" s="5">
        <v>98582.759633041802</v>
      </c>
      <c r="D755" s="5">
        <v>88665.708620764897</v>
      </c>
      <c r="E755" s="5">
        <v>90708.472767838306</v>
      </c>
      <c r="F755" s="5">
        <v>71833.324620673797</v>
      </c>
      <c r="G755" s="5">
        <v>90945.494572999407</v>
      </c>
    </row>
    <row r="756" spans="1:7" x14ac:dyDescent="0.55000000000000004">
      <c r="A756" s="3">
        <v>25</v>
      </c>
      <c r="B756" s="3">
        <v>9</v>
      </c>
      <c r="C756" s="5">
        <v>109067.94557821</v>
      </c>
      <c r="D756" s="5">
        <v>100946.283292522</v>
      </c>
      <c r="E756" s="5">
        <v>111708.822056723</v>
      </c>
      <c r="F756" s="5">
        <v>98258.665042533001</v>
      </c>
      <c r="G756" s="5">
        <v>104551.793400164</v>
      </c>
    </row>
    <row r="757" spans="1:7" x14ac:dyDescent="0.55000000000000004">
      <c r="A757" s="3">
        <v>25</v>
      </c>
      <c r="B757" s="3">
        <v>10</v>
      </c>
      <c r="C757" s="5">
        <v>369253.59962675098</v>
      </c>
      <c r="D757" s="5">
        <v>464986.99368451699</v>
      </c>
      <c r="E757" s="5">
        <v>533528.55882299005</v>
      </c>
      <c r="F757" s="5">
        <v>536619.04881240404</v>
      </c>
      <c r="G757" s="5">
        <v>575342.80733077298</v>
      </c>
    </row>
    <row r="758" spans="1:7" x14ac:dyDescent="0.55000000000000004">
      <c r="A758" s="3">
        <v>25</v>
      </c>
      <c r="B758" s="3">
        <v>11</v>
      </c>
      <c r="C758" s="5">
        <v>122332.84031481</v>
      </c>
      <c r="D758" s="5">
        <v>108005.818662365</v>
      </c>
      <c r="E758" s="5">
        <v>175708.58925049799</v>
      </c>
      <c r="F758" s="5">
        <v>182212.70297166199</v>
      </c>
      <c r="G758" s="5">
        <v>253182.46857857701</v>
      </c>
    </row>
    <row r="759" spans="1:7" x14ac:dyDescent="0.55000000000000004">
      <c r="A759" s="3">
        <v>25</v>
      </c>
      <c r="B759" s="3">
        <v>12</v>
      </c>
      <c r="C759" s="5">
        <v>313922.42867999198</v>
      </c>
      <c r="D759" s="5">
        <v>262414.860678308</v>
      </c>
      <c r="E759" s="5">
        <v>317380.63908570202</v>
      </c>
      <c r="F759" s="5">
        <v>292197.04644608102</v>
      </c>
      <c r="G759" s="5">
        <v>362238.55498527701</v>
      </c>
    </row>
    <row r="760" spans="1:7" x14ac:dyDescent="0.55000000000000004">
      <c r="A760" s="3">
        <v>25</v>
      </c>
      <c r="B760" s="3">
        <v>13</v>
      </c>
      <c r="C760" s="5">
        <v>18967.6252870233</v>
      </c>
      <c r="D760" s="5">
        <v>13821.7852009872</v>
      </c>
      <c r="E760" s="5">
        <v>16922.927877158501</v>
      </c>
      <c r="F760" s="5">
        <v>17147.885661015898</v>
      </c>
      <c r="G760" s="5">
        <v>14841.6889360236</v>
      </c>
    </row>
    <row r="761" spans="1:7" x14ac:dyDescent="0.55000000000000004">
      <c r="A761" s="3">
        <v>25</v>
      </c>
      <c r="B761" s="3">
        <v>14</v>
      </c>
      <c r="C761" s="5">
        <v>242887.079164589</v>
      </c>
      <c r="D761" s="5">
        <v>198889.40778980701</v>
      </c>
      <c r="E761" s="5">
        <v>213803.578498655</v>
      </c>
      <c r="F761" s="5">
        <v>193285.513761287</v>
      </c>
      <c r="G761" s="5">
        <v>131333.551672809</v>
      </c>
    </row>
    <row r="762" spans="1:7" x14ac:dyDescent="0.55000000000000004">
      <c r="A762" s="3">
        <v>25</v>
      </c>
      <c r="B762" s="3">
        <v>15</v>
      </c>
      <c r="C762" s="5">
        <v>39222.241619558001</v>
      </c>
      <c r="D762" s="5">
        <v>54083.789565008403</v>
      </c>
      <c r="E762" s="5">
        <v>39223.0491383466</v>
      </c>
      <c r="F762" s="5">
        <v>31337.265003118799</v>
      </c>
      <c r="G762" s="5">
        <v>44084.804861239798</v>
      </c>
    </row>
    <row r="763" spans="1:7" x14ac:dyDescent="0.55000000000000004">
      <c r="A763" s="3">
        <v>25</v>
      </c>
      <c r="B763" s="3">
        <v>16</v>
      </c>
      <c r="C763" s="5">
        <v>251420.734225383</v>
      </c>
      <c r="D763" s="5">
        <v>330702.21862154</v>
      </c>
      <c r="E763" s="5">
        <v>357463.39302514202</v>
      </c>
      <c r="F763" s="5">
        <v>336986.36498866201</v>
      </c>
      <c r="G763" s="5">
        <v>313159.82792072598</v>
      </c>
    </row>
    <row r="764" spans="1:7" x14ac:dyDescent="0.55000000000000004">
      <c r="A764" s="3">
        <v>25</v>
      </c>
      <c r="B764" s="3">
        <v>17</v>
      </c>
      <c r="C764" s="5">
        <v>212068.33138001501</v>
      </c>
      <c r="D764" s="5">
        <v>180988.43216739601</v>
      </c>
      <c r="E764" s="5">
        <v>201904.67385584899</v>
      </c>
      <c r="F764" s="5">
        <v>215744.15641001301</v>
      </c>
      <c r="G764" s="5">
        <v>307251.88456764701</v>
      </c>
    </row>
    <row r="765" spans="1:7" x14ac:dyDescent="0.55000000000000004">
      <c r="A765" s="3">
        <v>25</v>
      </c>
      <c r="B765" s="3">
        <v>18</v>
      </c>
      <c r="C765" s="5">
        <v>270086.869902645</v>
      </c>
      <c r="D765" s="5">
        <v>266513.51085942402</v>
      </c>
      <c r="E765" s="5">
        <v>292620.297964403</v>
      </c>
      <c r="F765" s="5">
        <v>322446.21380882</v>
      </c>
      <c r="G765" s="5">
        <v>318420.92656505201</v>
      </c>
    </row>
    <row r="766" spans="1:7" x14ac:dyDescent="0.55000000000000004">
      <c r="A766" s="3">
        <v>25</v>
      </c>
      <c r="B766" s="3">
        <v>19</v>
      </c>
      <c r="C766" s="5">
        <v>117213.127701669</v>
      </c>
      <c r="D766" s="5">
        <v>107822.224979652</v>
      </c>
      <c r="E766" s="5">
        <v>104158.279435631</v>
      </c>
      <c r="F766" s="5">
        <v>98725.682665981702</v>
      </c>
      <c r="G766" s="5">
        <v>106950.03143082</v>
      </c>
    </row>
    <row r="767" spans="1:7" x14ac:dyDescent="0.55000000000000004">
      <c r="A767" s="3">
        <v>25</v>
      </c>
      <c r="B767" s="3">
        <v>20</v>
      </c>
      <c r="C767" s="5">
        <v>256049.802231187</v>
      </c>
      <c r="D767" s="5">
        <v>308472.649511253</v>
      </c>
      <c r="E767" s="5">
        <v>292606.58645164198</v>
      </c>
      <c r="F767" s="5">
        <v>279114.050554535</v>
      </c>
      <c r="G767" s="5">
        <v>287660.06911620602</v>
      </c>
    </row>
    <row r="768" spans="1:7" x14ac:dyDescent="0.55000000000000004">
      <c r="A768" s="3">
        <v>25</v>
      </c>
      <c r="B768" s="3">
        <v>21</v>
      </c>
      <c r="C768" s="5">
        <v>256182.09038833901</v>
      </c>
      <c r="D768" s="5">
        <v>258740.231827207</v>
      </c>
      <c r="E768" s="5">
        <v>268400.55789012701</v>
      </c>
      <c r="F768" s="5">
        <v>201323.735698356</v>
      </c>
      <c r="G768" s="5">
        <v>231712.16102131901</v>
      </c>
    </row>
    <row r="769" spans="1:7" x14ac:dyDescent="0.55000000000000004">
      <c r="A769" s="3">
        <v>25</v>
      </c>
      <c r="B769" s="3">
        <v>22</v>
      </c>
      <c r="C769" s="5">
        <v>119796.735793906</v>
      </c>
      <c r="D769" s="5">
        <v>125359.700563992</v>
      </c>
      <c r="E769" s="5">
        <v>123209.85119433299</v>
      </c>
      <c r="F769" s="5">
        <v>74998.531671460194</v>
      </c>
      <c r="G769" s="5">
        <v>74164.984193757904</v>
      </c>
    </row>
    <row r="770" spans="1:7" x14ac:dyDescent="0.55000000000000004">
      <c r="A770" s="3">
        <v>25</v>
      </c>
      <c r="B770" s="3">
        <v>23</v>
      </c>
      <c r="C770" s="5">
        <v>82610.319303757293</v>
      </c>
      <c r="D770" s="5">
        <v>80845.872976832397</v>
      </c>
      <c r="E770" s="5">
        <v>81889.5442942058</v>
      </c>
      <c r="F770" s="5">
        <v>88298.114926380906</v>
      </c>
      <c r="G770" s="5">
        <v>86461.352759688496</v>
      </c>
    </row>
    <row r="771" spans="1:7" x14ac:dyDescent="0.55000000000000004">
      <c r="A771" s="3">
        <v>25</v>
      </c>
      <c r="B771" s="3">
        <v>24</v>
      </c>
      <c r="C771" s="5">
        <v>19162.957855064898</v>
      </c>
      <c r="D771" s="5">
        <v>24312.717264159899</v>
      </c>
      <c r="E771" s="5">
        <v>22157.177733643799</v>
      </c>
      <c r="F771" s="5">
        <v>21190.108979346998</v>
      </c>
      <c r="G771" s="5">
        <v>22260.6890930177</v>
      </c>
    </row>
    <row r="772" spans="1:7" x14ac:dyDescent="0.55000000000000004">
      <c r="A772" s="3">
        <v>25</v>
      </c>
      <c r="B772" s="3">
        <v>25</v>
      </c>
      <c r="C772" s="5">
        <v>137360.24597671899</v>
      </c>
      <c r="D772" s="5">
        <v>161327.426892608</v>
      </c>
      <c r="E772" s="5">
        <v>161972.94728296</v>
      </c>
      <c r="F772" s="5">
        <v>172931.56664439599</v>
      </c>
      <c r="G772" s="5">
        <v>194940.116296669</v>
      </c>
    </row>
    <row r="773" spans="1:7" x14ac:dyDescent="0.55000000000000004">
      <c r="A773" s="3">
        <v>25</v>
      </c>
      <c r="B773" s="3">
        <v>26</v>
      </c>
      <c r="C773" s="5">
        <v>150197.98727261301</v>
      </c>
      <c r="D773" s="5">
        <v>172798.80584396099</v>
      </c>
      <c r="E773" s="5">
        <v>180698.608994579</v>
      </c>
      <c r="F773" s="5">
        <v>178964.29491856601</v>
      </c>
      <c r="G773" s="5">
        <v>176191.01074781801</v>
      </c>
    </row>
    <row r="774" spans="1:7" x14ac:dyDescent="0.55000000000000004">
      <c r="A774" s="3">
        <v>25</v>
      </c>
      <c r="B774" s="3">
        <v>27</v>
      </c>
      <c r="C774" s="5">
        <v>302001.03098952101</v>
      </c>
      <c r="D774" s="5">
        <v>328103.90369879099</v>
      </c>
      <c r="E774" s="5">
        <v>324277.81239064102</v>
      </c>
      <c r="F774" s="5">
        <v>312021.19662510598</v>
      </c>
      <c r="G774" s="5">
        <v>320119.78699941799</v>
      </c>
    </row>
    <row r="775" spans="1:7" x14ac:dyDescent="0.55000000000000004">
      <c r="A775" s="3">
        <v>25</v>
      </c>
      <c r="B775" s="3">
        <v>28</v>
      </c>
      <c r="C775" s="5">
        <v>193563.00911804801</v>
      </c>
      <c r="D775" s="5">
        <v>218680.56397904101</v>
      </c>
      <c r="E775" s="5">
        <v>237031.08693159599</v>
      </c>
      <c r="F775" s="5">
        <v>242657.52081713101</v>
      </c>
      <c r="G775" s="5">
        <v>253776.81352888001</v>
      </c>
    </row>
    <row r="776" spans="1:7" x14ac:dyDescent="0.55000000000000004">
      <c r="A776" s="3">
        <v>25</v>
      </c>
      <c r="B776" s="3">
        <v>29</v>
      </c>
      <c r="C776" s="5">
        <v>201650.19005884501</v>
      </c>
      <c r="D776" s="5">
        <v>228881.21126057499</v>
      </c>
      <c r="E776" s="5">
        <v>249957.77812868101</v>
      </c>
      <c r="F776" s="5">
        <v>245998.190496678</v>
      </c>
      <c r="G776" s="5">
        <v>249943.25318863601</v>
      </c>
    </row>
    <row r="777" spans="1:7" x14ac:dyDescent="0.55000000000000004">
      <c r="A777" s="3">
        <v>25</v>
      </c>
      <c r="B777" s="3">
        <v>30</v>
      </c>
      <c r="C777" s="5">
        <v>331410.14490931598</v>
      </c>
      <c r="D777" s="5">
        <v>395600.47377996403</v>
      </c>
      <c r="E777" s="5">
        <v>431090.06298309198</v>
      </c>
      <c r="F777" s="5">
        <v>430676.36048192001</v>
      </c>
      <c r="G777" s="5">
        <v>473695.08681413397</v>
      </c>
    </row>
    <row r="778" spans="1:7" x14ac:dyDescent="0.55000000000000004">
      <c r="A778" s="3">
        <v>25</v>
      </c>
      <c r="B778" s="3">
        <v>31</v>
      </c>
      <c r="C778" s="5">
        <v>283615.561493079</v>
      </c>
      <c r="D778" s="5">
        <v>266068.925471842</v>
      </c>
      <c r="E778" s="5">
        <v>245219.60910852099</v>
      </c>
      <c r="F778" s="5">
        <v>211719.03631294999</v>
      </c>
      <c r="G778" s="5">
        <v>214264.443043659</v>
      </c>
    </row>
    <row r="779" spans="1:7" x14ac:dyDescent="0.55000000000000004">
      <c r="A779" s="3">
        <v>26</v>
      </c>
      <c r="B779" s="3">
        <v>1</v>
      </c>
      <c r="C779" s="5">
        <v>48170.289582286503</v>
      </c>
      <c r="D779" s="5">
        <v>40858.2203700143</v>
      </c>
      <c r="E779" s="5">
        <v>35737.6378348043</v>
      </c>
      <c r="F779" s="5">
        <v>34161.912980581401</v>
      </c>
      <c r="G779" s="5">
        <v>39690.535354779102</v>
      </c>
    </row>
    <row r="780" spans="1:7" x14ac:dyDescent="0.55000000000000004">
      <c r="A780" s="3">
        <v>26</v>
      </c>
      <c r="B780" s="3">
        <v>2</v>
      </c>
      <c r="C780" s="5">
        <v>2684.9400966758699</v>
      </c>
      <c r="D780" s="5">
        <v>3078.1417162437201</v>
      </c>
      <c r="E780" s="5">
        <v>2727.1832078685902</v>
      </c>
      <c r="F780" s="5">
        <v>2644.1153091569299</v>
      </c>
      <c r="G780" s="5">
        <v>2053.2983266072001</v>
      </c>
    </row>
    <row r="781" spans="1:7" x14ac:dyDescent="0.55000000000000004">
      <c r="A781" s="3">
        <v>26</v>
      </c>
      <c r="B781" s="3">
        <v>3</v>
      </c>
      <c r="C781" s="5">
        <v>708527.96999940602</v>
      </c>
      <c r="D781" s="5">
        <v>771931.19025500701</v>
      </c>
      <c r="E781" s="5">
        <v>749537.98470371298</v>
      </c>
      <c r="F781" s="5">
        <v>647016.62543873396</v>
      </c>
      <c r="G781" s="5">
        <v>693446.97780163295</v>
      </c>
    </row>
    <row r="782" spans="1:7" x14ac:dyDescent="0.55000000000000004">
      <c r="A782" s="3">
        <v>26</v>
      </c>
      <c r="B782" s="3">
        <v>4</v>
      </c>
      <c r="C782" s="5">
        <v>54979.9384276489</v>
      </c>
      <c r="D782" s="5">
        <v>63500.526565489497</v>
      </c>
      <c r="E782" s="5">
        <v>53123.150093844997</v>
      </c>
      <c r="F782" s="5">
        <v>41335.830703525098</v>
      </c>
      <c r="G782" s="5">
        <v>38944.080293904597</v>
      </c>
    </row>
    <row r="783" spans="1:7" x14ac:dyDescent="0.55000000000000004">
      <c r="A783" s="3">
        <v>26</v>
      </c>
      <c r="B783" s="3">
        <v>5</v>
      </c>
      <c r="C783" s="5">
        <v>34099.920556845696</v>
      </c>
      <c r="D783" s="5">
        <v>41631.041383657102</v>
      </c>
      <c r="E783" s="5">
        <v>49894.660509694797</v>
      </c>
      <c r="F783" s="5">
        <v>43809.488158876098</v>
      </c>
      <c r="G783" s="5">
        <v>50800.449708421002</v>
      </c>
    </row>
    <row r="784" spans="1:7" x14ac:dyDescent="0.55000000000000004">
      <c r="A784" s="3">
        <v>26</v>
      </c>
      <c r="B784" s="3">
        <v>6</v>
      </c>
      <c r="C784" s="5">
        <v>114418.839954667</v>
      </c>
      <c r="D784" s="5">
        <v>148068.74996178001</v>
      </c>
      <c r="E784" s="5">
        <v>182527.81201803399</v>
      </c>
      <c r="F784" s="5">
        <v>186315.14690544899</v>
      </c>
      <c r="G784" s="5">
        <v>180454.79882816199</v>
      </c>
    </row>
    <row r="785" spans="1:7" x14ac:dyDescent="0.55000000000000004">
      <c r="A785" s="3">
        <v>26</v>
      </c>
      <c r="B785" s="3">
        <v>7</v>
      </c>
      <c r="C785" s="5">
        <v>80701.446278989897</v>
      </c>
      <c r="D785" s="5">
        <v>105960.638748185</v>
      </c>
      <c r="E785" s="5">
        <v>112100.29407716201</v>
      </c>
      <c r="F785" s="5">
        <v>98668.426488204597</v>
      </c>
      <c r="G785" s="5">
        <v>87138.392669389694</v>
      </c>
    </row>
    <row r="786" spans="1:7" x14ac:dyDescent="0.55000000000000004">
      <c r="A786" s="3">
        <v>26</v>
      </c>
      <c r="B786" s="3">
        <v>8</v>
      </c>
      <c r="C786" s="5">
        <v>49733.659810031197</v>
      </c>
      <c r="D786" s="5">
        <v>44823.8188048179</v>
      </c>
      <c r="E786" s="5">
        <v>51507.011559578103</v>
      </c>
      <c r="F786" s="5">
        <v>44537.714735729802</v>
      </c>
      <c r="G786" s="5">
        <v>64884.596777973398</v>
      </c>
    </row>
    <row r="787" spans="1:7" x14ac:dyDescent="0.55000000000000004">
      <c r="A787" s="3">
        <v>26</v>
      </c>
      <c r="B787" s="3">
        <v>9</v>
      </c>
      <c r="C787" s="5">
        <v>67185.514958121305</v>
      </c>
      <c r="D787" s="5">
        <v>70119.733913296295</v>
      </c>
      <c r="E787" s="5">
        <v>77454.675704734502</v>
      </c>
      <c r="F787" s="5">
        <v>68790.386623216997</v>
      </c>
      <c r="G787" s="5">
        <v>79797.218336291306</v>
      </c>
    </row>
    <row r="788" spans="1:7" x14ac:dyDescent="0.55000000000000004">
      <c r="A788" s="3">
        <v>26</v>
      </c>
      <c r="B788" s="3">
        <v>10</v>
      </c>
      <c r="C788" s="5">
        <v>329061.07513051498</v>
      </c>
      <c r="D788" s="5">
        <v>351144.07013850199</v>
      </c>
      <c r="E788" s="5">
        <v>434893.22422127501</v>
      </c>
      <c r="F788" s="5">
        <v>403861.23617196101</v>
      </c>
      <c r="G788" s="5">
        <v>474667.17103652901</v>
      </c>
    </row>
    <row r="789" spans="1:7" x14ac:dyDescent="0.55000000000000004">
      <c r="A789" s="3">
        <v>26</v>
      </c>
      <c r="B789" s="3">
        <v>11</v>
      </c>
      <c r="C789" s="5">
        <v>126528.56589285099</v>
      </c>
      <c r="D789" s="5">
        <v>196110.502717986</v>
      </c>
      <c r="E789" s="5">
        <v>244181.75786657099</v>
      </c>
      <c r="F789" s="5">
        <v>231284.54405817599</v>
      </c>
      <c r="G789" s="5">
        <v>478735.51084114501</v>
      </c>
    </row>
    <row r="790" spans="1:7" x14ac:dyDescent="0.55000000000000004">
      <c r="A790" s="3">
        <v>26</v>
      </c>
      <c r="B790" s="3">
        <v>12</v>
      </c>
      <c r="C790" s="5">
        <v>140614.45677118</v>
      </c>
      <c r="D790" s="5">
        <v>167272.76674676401</v>
      </c>
      <c r="E790" s="5">
        <v>199218.924603753</v>
      </c>
      <c r="F790" s="5">
        <v>227948.106669345</v>
      </c>
      <c r="G790" s="5">
        <v>278034.79141415597</v>
      </c>
    </row>
    <row r="791" spans="1:7" x14ac:dyDescent="0.55000000000000004">
      <c r="A791" s="3">
        <v>26</v>
      </c>
      <c r="B791" s="3">
        <v>13</v>
      </c>
      <c r="C791" s="5">
        <v>71272.9709982036</v>
      </c>
      <c r="D791" s="5">
        <v>29061.296000872499</v>
      </c>
      <c r="E791" s="5">
        <v>38686.436057044797</v>
      </c>
      <c r="F791" s="5">
        <v>33132.742663748599</v>
      </c>
      <c r="G791" s="5">
        <v>23316.2074246382</v>
      </c>
    </row>
    <row r="792" spans="1:7" x14ac:dyDescent="0.55000000000000004">
      <c r="A792" s="3">
        <v>26</v>
      </c>
      <c r="B792" s="3">
        <v>14</v>
      </c>
      <c r="C792" s="5">
        <v>137701.68385884099</v>
      </c>
      <c r="D792" s="5">
        <v>110876.11070790001</v>
      </c>
      <c r="E792" s="5">
        <v>73912.0338610498</v>
      </c>
      <c r="F792" s="5">
        <v>64301.049185274002</v>
      </c>
      <c r="G792" s="5">
        <v>106032.64137435101</v>
      </c>
    </row>
    <row r="793" spans="1:7" x14ac:dyDescent="0.55000000000000004">
      <c r="A793" s="3">
        <v>26</v>
      </c>
      <c r="B793" s="3">
        <v>15</v>
      </c>
      <c r="C793" s="5">
        <v>99373.462582202395</v>
      </c>
      <c r="D793" s="5">
        <v>89181.106705724407</v>
      </c>
      <c r="E793" s="5">
        <v>81795.517202970907</v>
      </c>
      <c r="F793" s="5">
        <v>69097.729840254498</v>
      </c>
      <c r="G793" s="5">
        <v>61667.098257505502</v>
      </c>
    </row>
    <row r="794" spans="1:7" x14ac:dyDescent="0.55000000000000004">
      <c r="A794" s="3">
        <v>26</v>
      </c>
      <c r="B794" s="3">
        <v>16</v>
      </c>
      <c r="C794" s="5">
        <v>179526.337732716</v>
      </c>
      <c r="D794" s="5">
        <v>265303.38540224201</v>
      </c>
      <c r="E794" s="5">
        <v>345644.51934294298</v>
      </c>
      <c r="F794" s="5">
        <v>365118.20759210997</v>
      </c>
      <c r="G794" s="5">
        <v>343233.25590391201</v>
      </c>
    </row>
    <row r="795" spans="1:7" x14ac:dyDescent="0.55000000000000004">
      <c r="A795" s="3">
        <v>26</v>
      </c>
      <c r="B795" s="3">
        <v>17</v>
      </c>
      <c r="C795" s="5">
        <v>336540.80175609299</v>
      </c>
      <c r="D795" s="5">
        <v>307329.11391228501</v>
      </c>
      <c r="E795" s="5">
        <v>324700.54826318502</v>
      </c>
      <c r="F795" s="5">
        <v>314931.465690043</v>
      </c>
      <c r="G795" s="5">
        <v>362277.613423865</v>
      </c>
    </row>
    <row r="796" spans="1:7" x14ac:dyDescent="0.55000000000000004">
      <c r="A796" s="3">
        <v>26</v>
      </c>
      <c r="B796" s="3">
        <v>18</v>
      </c>
      <c r="C796" s="5">
        <v>392838.34294104698</v>
      </c>
      <c r="D796" s="5">
        <v>452922.99233622203</v>
      </c>
      <c r="E796" s="5">
        <v>505552.32350550801</v>
      </c>
      <c r="F796" s="5">
        <v>504624.83442272502</v>
      </c>
      <c r="G796" s="5">
        <v>532426.91695463995</v>
      </c>
    </row>
    <row r="797" spans="1:7" x14ac:dyDescent="0.55000000000000004">
      <c r="A797" s="3">
        <v>26</v>
      </c>
      <c r="B797" s="3">
        <v>19</v>
      </c>
      <c r="C797" s="5">
        <v>385286.86234209599</v>
      </c>
      <c r="D797" s="5">
        <v>341686.15037362301</v>
      </c>
      <c r="E797" s="5">
        <v>330076.46907270601</v>
      </c>
      <c r="F797" s="5">
        <v>312860.24862084701</v>
      </c>
      <c r="G797" s="5">
        <v>338921.73172671098</v>
      </c>
    </row>
    <row r="798" spans="1:7" x14ac:dyDescent="0.55000000000000004">
      <c r="A798" s="3">
        <v>26</v>
      </c>
      <c r="B798" s="3">
        <v>20</v>
      </c>
      <c r="C798" s="5">
        <v>511546.56998806098</v>
      </c>
      <c r="D798" s="5">
        <v>621579.68469394196</v>
      </c>
      <c r="E798" s="5">
        <v>589609.20553786994</v>
      </c>
      <c r="F798" s="5">
        <v>562421.63863527798</v>
      </c>
      <c r="G798" s="5">
        <v>579641.71461774502</v>
      </c>
    </row>
    <row r="799" spans="1:7" x14ac:dyDescent="0.55000000000000004">
      <c r="A799" s="3">
        <v>26</v>
      </c>
      <c r="B799" s="3">
        <v>21</v>
      </c>
      <c r="C799" s="5">
        <v>465977.23054876801</v>
      </c>
      <c r="D799" s="5">
        <v>473423.91657443601</v>
      </c>
      <c r="E799" s="5">
        <v>505002.21571381</v>
      </c>
      <c r="F799" s="5">
        <v>326599.84520631999</v>
      </c>
      <c r="G799" s="5">
        <v>352598.43092406599</v>
      </c>
    </row>
    <row r="800" spans="1:7" x14ac:dyDescent="0.55000000000000004">
      <c r="A800" s="3">
        <v>26</v>
      </c>
      <c r="B800" s="3">
        <v>22</v>
      </c>
      <c r="C800" s="5">
        <v>328276.60759559902</v>
      </c>
      <c r="D800" s="5">
        <v>282913.05992096401</v>
      </c>
      <c r="E800" s="5">
        <v>294086.235728901</v>
      </c>
      <c r="F800" s="5">
        <v>185596.51517061601</v>
      </c>
      <c r="G800" s="5">
        <v>189370.06664904099</v>
      </c>
    </row>
    <row r="801" spans="1:7" x14ac:dyDescent="0.55000000000000004">
      <c r="A801" s="3">
        <v>26</v>
      </c>
      <c r="B801" s="3">
        <v>23</v>
      </c>
      <c r="C801" s="5">
        <v>184931.51139200199</v>
      </c>
      <c r="D801" s="5">
        <v>177887.13879625199</v>
      </c>
      <c r="E801" s="5">
        <v>179317.88229952299</v>
      </c>
      <c r="F801" s="5">
        <v>192140.09097422901</v>
      </c>
      <c r="G801" s="5">
        <v>202102.92635738401</v>
      </c>
    </row>
    <row r="802" spans="1:7" x14ac:dyDescent="0.55000000000000004">
      <c r="A802" s="3">
        <v>26</v>
      </c>
      <c r="B802" s="3">
        <v>24</v>
      </c>
      <c r="C802" s="5">
        <v>121242.334036688</v>
      </c>
      <c r="D802" s="5">
        <v>117269.374012214</v>
      </c>
      <c r="E802" s="5">
        <v>130883.86027227899</v>
      </c>
      <c r="F802" s="5">
        <v>127182.640768554</v>
      </c>
      <c r="G802" s="5">
        <v>134968.74143568601</v>
      </c>
    </row>
    <row r="803" spans="1:7" x14ac:dyDescent="0.55000000000000004">
      <c r="A803" s="3">
        <v>26</v>
      </c>
      <c r="B803" s="3">
        <v>25</v>
      </c>
      <c r="C803" s="5">
        <v>317289.74835073901</v>
      </c>
      <c r="D803" s="5">
        <v>343262.37712263898</v>
      </c>
      <c r="E803" s="5">
        <v>341745.71773082297</v>
      </c>
      <c r="F803" s="5">
        <v>378439.48205284303</v>
      </c>
      <c r="G803" s="5">
        <v>452151.607725801</v>
      </c>
    </row>
    <row r="804" spans="1:7" x14ac:dyDescent="0.55000000000000004">
      <c r="A804" s="3">
        <v>26</v>
      </c>
      <c r="B804" s="3">
        <v>26</v>
      </c>
      <c r="C804" s="5">
        <v>340215.40449127002</v>
      </c>
      <c r="D804" s="5">
        <v>394271.06877022702</v>
      </c>
      <c r="E804" s="5">
        <v>382493.17941879301</v>
      </c>
      <c r="F804" s="5">
        <v>372903.61010760698</v>
      </c>
      <c r="G804" s="5">
        <v>348784.50367387</v>
      </c>
    </row>
    <row r="805" spans="1:7" x14ac:dyDescent="0.55000000000000004">
      <c r="A805" s="3">
        <v>26</v>
      </c>
      <c r="B805" s="3">
        <v>27</v>
      </c>
      <c r="C805" s="5">
        <v>672646.15195450396</v>
      </c>
      <c r="D805" s="5">
        <v>620629.56763579103</v>
      </c>
      <c r="E805" s="5">
        <v>634526.87434886699</v>
      </c>
      <c r="F805" s="5">
        <v>636970.19210463401</v>
      </c>
      <c r="G805" s="5">
        <v>644107.44509527402</v>
      </c>
    </row>
    <row r="806" spans="1:7" x14ac:dyDescent="0.55000000000000004">
      <c r="A806" s="3">
        <v>26</v>
      </c>
      <c r="B806" s="3">
        <v>28</v>
      </c>
      <c r="C806" s="5">
        <v>488392.31841056899</v>
      </c>
      <c r="D806" s="5">
        <v>541369.59979374998</v>
      </c>
      <c r="E806" s="5">
        <v>600928.09812797699</v>
      </c>
      <c r="F806" s="5">
        <v>616984.00093223702</v>
      </c>
      <c r="G806" s="5">
        <v>618662.79844529496</v>
      </c>
    </row>
    <row r="807" spans="1:7" x14ac:dyDescent="0.55000000000000004">
      <c r="A807" s="3">
        <v>26</v>
      </c>
      <c r="B807" s="3">
        <v>29</v>
      </c>
      <c r="C807" s="5">
        <v>498381.97903467697</v>
      </c>
      <c r="D807" s="5">
        <v>551847.08492762398</v>
      </c>
      <c r="E807" s="5">
        <v>569445.82520542305</v>
      </c>
      <c r="F807" s="5">
        <v>573464.43317896698</v>
      </c>
      <c r="G807" s="5">
        <v>576183.04831496603</v>
      </c>
    </row>
    <row r="808" spans="1:7" x14ac:dyDescent="0.55000000000000004">
      <c r="A808" s="3">
        <v>26</v>
      </c>
      <c r="B808" s="3">
        <v>30</v>
      </c>
      <c r="C808" s="5">
        <v>677283.35232968</v>
      </c>
      <c r="D808" s="5">
        <v>800459.88296350802</v>
      </c>
      <c r="E808" s="5">
        <v>870993.26002738997</v>
      </c>
      <c r="F808" s="5">
        <v>875951.49026500504</v>
      </c>
      <c r="G808" s="5">
        <v>915442.83439848898</v>
      </c>
    </row>
    <row r="809" spans="1:7" x14ac:dyDescent="0.55000000000000004">
      <c r="A809" s="3">
        <v>26</v>
      </c>
      <c r="B809" s="3">
        <v>31</v>
      </c>
      <c r="C809" s="5">
        <v>534256.30371312902</v>
      </c>
      <c r="D809" s="5">
        <v>440240.69436919398</v>
      </c>
      <c r="E809" s="5">
        <v>434410.40198956098</v>
      </c>
      <c r="F809" s="5">
        <v>389180.78311138699</v>
      </c>
      <c r="G809" s="5">
        <v>386227.30974275002</v>
      </c>
    </row>
    <row r="810" spans="1:7" x14ac:dyDescent="0.55000000000000004">
      <c r="A810" s="3">
        <v>27</v>
      </c>
      <c r="B810" s="3">
        <v>1</v>
      </c>
      <c r="C810" s="5">
        <v>24117.207529336702</v>
      </c>
      <c r="D810" s="5">
        <v>21287.7199082679</v>
      </c>
      <c r="E810" s="5">
        <v>18715.7079529328</v>
      </c>
      <c r="F810" s="5">
        <v>17770.474069361499</v>
      </c>
      <c r="G810" s="5">
        <v>19142.6505416164</v>
      </c>
    </row>
    <row r="811" spans="1:7" x14ac:dyDescent="0.55000000000000004">
      <c r="A811" s="3">
        <v>27</v>
      </c>
      <c r="B811" s="3">
        <v>2</v>
      </c>
      <c r="C811" s="5">
        <v>1531.3702175052499</v>
      </c>
      <c r="D811" s="5">
        <v>2137.359625052</v>
      </c>
      <c r="E811" s="5">
        <v>1939.2180929405499</v>
      </c>
      <c r="F811" s="5">
        <v>1879.29018384285</v>
      </c>
      <c r="G811" s="5">
        <v>1458.6637866168801</v>
      </c>
    </row>
    <row r="812" spans="1:7" x14ac:dyDescent="0.55000000000000004">
      <c r="A812" s="3">
        <v>27</v>
      </c>
      <c r="B812" s="3">
        <v>3</v>
      </c>
      <c r="C812" s="5">
        <v>500055.73852787999</v>
      </c>
      <c r="D812" s="5">
        <v>609898.20625458797</v>
      </c>
      <c r="E812" s="5">
        <v>624896.914141641</v>
      </c>
      <c r="F812" s="5">
        <v>583986.99376948294</v>
      </c>
      <c r="G812" s="5">
        <v>583973.47235952097</v>
      </c>
    </row>
    <row r="813" spans="1:7" x14ac:dyDescent="0.55000000000000004">
      <c r="A813" s="3">
        <v>27</v>
      </c>
      <c r="B813" s="3">
        <v>4</v>
      </c>
      <c r="C813" s="5">
        <v>113062.617242883</v>
      </c>
      <c r="D813" s="5">
        <v>111535.183745128</v>
      </c>
      <c r="E813" s="5">
        <v>107840.39352543</v>
      </c>
      <c r="F813" s="5">
        <v>98902.822240878304</v>
      </c>
      <c r="G813" s="5">
        <v>92150.362381434694</v>
      </c>
    </row>
    <row r="814" spans="1:7" x14ac:dyDescent="0.55000000000000004">
      <c r="A814" s="3">
        <v>27</v>
      </c>
      <c r="B814" s="3">
        <v>5</v>
      </c>
      <c r="C814" s="5">
        <v>136266.593646594</v>
      </c>
      <c r="D814" s="5">
        <v>188305.96968771701</v>
      </c>
      <c r="E814" s="5">
        <v>186923.14077859401</v>
      </c>
      <c r="F814" s="5">
        <v>132398.594468633</v>
      </c>
      <c r="G814" s="5">
        <v>195457.240842948</v>
      </c>
    </row>
    <row r="815" spans="1:7" x14ac:dyDescent="0.55000000000000004">
      <c r="A815" s="3">
        <v>27</v>
      </c>
      <c r="B815" s="3">
        <v>6</v>
      </c>
      <c r="C815" s="5">
        <v>1616032.6852068801</v>
      </c>
      <c r="D815" s="5">
        <v>1593808.58712239</v>
      </c>
      <c r="E815" s="5">
        <v>1356382.67266084</v>
      </c>
      <c r="F815" s="5">
        <v>1483861.3644787599</v>
      </c>
      <c r="G815" s="5">
        <v>1740895.8068047401</v>
      </c>
    </row>
    <row r="816" spans="1:7" x14ac:dyDescent="0.55000000000000004">
      <c r="A816" s="3">
        <v>27</v>
      </c>
      <c r="B816" s="3">
        <v>7</v>
      </c>
      <c r="C816" s="5">
        <v>124973.42608757901</v>
      </c>
      <c r="D816" s="5">
        <v>108890.610955995</v>
      </c>
      <c r="E816" s="5">
        <v>103730.127775645</v>
      </c>
      <c r="F816" s="5">
        <v>96621.638930682704</v>
      </c>
      <c r="G816" s="5">
        <v>97414.426706066195</v>
      </c>
    </row>
    <row r="817" spans="1:7" x14ac:dyDescent="0.55000000000000004">
      <c r="A817" s="3">
        <v>27</v>
      </c>
      <c r="B817" s="3">
        <v>8</v>
      </c>
      <c r="C817" s="5">
        <v>659785.67370772699</v>
      </c>
      <c r="D817" s="5">
        <v>678842.75597571197</v>
      </c>
      <c r="E817" s="5">
        <v>610733.49553249602</v>
      </c>
      <c r="F817" s="5">
        <v>609485.89374236797</v>
      </c>
      <c r="G817" s="5">
        <v>622706.64468595898</v>
      </c>
    </row>
    <row r="818" spans="1:7" x14ac:dyDescent="0.55000000000000004">
      <c r="A818" s="3">
        <v>27</v>
      </c>
      <c r="B818" s="3">
        <v>9</v>
      </c>
      <c r="C818" s="5">
        <v>541817.58485503099</v>
      </c>
      <c r="D818" s="5">
        <v>536854.90981008695</v>
      </c>
      <c r="E818" s="5">
        <v>603513.09032590606</v>
      </c>
      <c r="F818" s="5">
        <v>490628.30104580201</v>
      </c>
      <c r="G818" s="5">
        <v>581121.58861788095</v>
      </c>
    </row>
    <row r="819" spans="1:7" x14ac:dyDescent="0.55000000000000004">
      <c r="A819" s="3">
        <v>27</v>
      </c>
      <c r="B819" s="3">
        <v>10</v>
      </c>
      <c r="C819" s="5">
        <v>887730.26527933101</v>
      </c>
      <c r="D819" s="5">
        <v>1024353.55980383</v>
      </c>
      <c r="E819" s="5">
        <v>1177255.2887548001</v>
      </c>
      <c r="F819" s="5">
        <v>1166170.9311255901</v>
      </c>
      <c r="G819" s="5">
        <v>1464907.0263854</v>
      </c>
    </row>
    <row r="820" spans="1:7" x14ac:dyDescent="0.55000000000000004">
      <c r="A820" s="3">
        <v>27</v>
      </c>
      <c r="B820" s="3">
        <v>11</v>
      </c>
      <c r="C820" s="5">
        <v>159086.47459221201</v>
      </c>
      <c r="D820" s="5">
        <v>106219.09650908101</v>
      </c>
      <c r="E820" s="5">
        <v>98453.902976554804</v>
      </c>
      <c r="F820" s="5">
        <v>111683.996281042</v>
      </c>
      <c r="G820" s="5">
        <v>158625.91850369601</v>
      </c>
    </row>
    <row r="821" spans="1:7" x14ac:dyDescent="0.55000000000000004">
      <c r="A821" s="3">
        <v>27</v>
      </c>
      <c r="B821" s="3">
        <v>12</v>
      </c>
      <c r="C821" s="5">
        <v>423687.19433763402</v>
      </c>
      <c r="D821" s="5">
        <v>460286.9611662</v>
      </c>
      <c r="E821" s="5">
        <v>588590.57578353002</v>
      </c>
      <c r="F821" s="5">
        <v>440688.36480552598</v>
      </c>
      <c r="G821" s="5">
        <v>496588.29044055502</v>
      </c>
    </row>
    <row r="822" spans="1:7" x14ac:dyDescent="0.55000000000000004">
      <c r="A822" s="3">
        <v>27</v>
      </c>
      <c r="B822" s="3">
        <v>13</v>
      </c>
      <c r="C822" s="5">
        <v>339152.410907418</v>
      </c>
      <c r="D822" s="5">
        <v>185144.41342515801</v>
      </c>
      <c r="E822" s="5">
        <v>172840.610816242</v>
      </c>
      <c r="F822" s="5">
        <v>155314.55004087</v>
      </c>
      <c r="G822" s="5">
        <v>104150.78611483899</v>
      </c>
    </row>
    <row r="823" spans="1:7" x14ac:dyDescent="0.55000000000000004">
      <c r="A823" s="3">
        <v>27</v>
      </c>
      <c r="B823" s="3">
        <v>14</v>
      </c>
      <c r="C823" s="5">
        <v>325789.65522270103</v>
      </c>
      <c r="D823" s="5">
        <v>284352.155814239</v>
      </c>
      <c r="E823" s="5">
        <v>403614.55115714099</v>
      </c>
      <c r="F823" s="5">
        <v>486277.33782334399</v>
      </c>
      <c r="G823" s="5">
        <v>529621.200558824</v>
      </c>
    </row>
    <row r="824" spans="1:7" x14ac:dyDescent="0.55000000000000004">
      <c r="A824" s="3">
        <v>27</v>
      </c>
      <c r="B824" s="3">
        <v>15</v>
      </c>
      <c r="C824" s="5">
        <v>228323.27408512199</v>
      </c>
      <c r="D824" s="5">
        <v>213887.57640978499</v>
      </c>
      <c r="E824" s="5">
        <v>193217.84857521899</v>
      </c>
      <c r="F824" s="5">
        <v>167901.55845131999</v>
      </c>
      <c r="G824" s="5">
        <v>177149.75756059701</v>
      </c>
    </row>
    <row r="825" spans="1:7" x14ac:dyDescent="0.55000000000000004">
      <c r="A825" s="3">
        <v>27</v>
      </c>
      <c r="B825" s="3">
        <v>16</v>
      </c>
      <c r="C825" s="5">
        <v>445388.83801118599</v>
      </c>
      <c r="D825" s="5">
        <v>523852.16775966698</v>
      </c>
      <c r="E825" s="5">
        <v>608428.72691794694</v>
      </c>
      <c r="F825" s="5">
        <v>582147.98776325898</v>
      </c>
      <c r="G825" s="5">
        <v>572886.85543730797</v>
      </c>
    </row>
    <row r="826" spans="1:7" x14ac:dyDescent="0.55000000000000004">
      <c r="A826" s="3">
        <v>27</v>
      </c>
      <c r="B826" s="3">
        <v>17</v>
      </c>
      <c r="C826" s="5">
        <v>1355488.45431299</v>
      </c>
      <c r="D826" s="5">
        <v>1201419.2091751101</v>
      </c>
      <c r="E826" s="5">
        <v>1290235.3195108999</v>
      </c>
      <c r="F826" s="5">
        <v>1282640.8796802899</v>
      </c>
      <c r="G826" s="5">
        <v>1615298.9436844301</v>
      </c>
    </row>
    <row r="827" spans="1:7" x14ac:dyDescent="0.55000000000000004">
      <c r="A827" s="3">
        <v>27</v>
      </c>
      <c r="B827" s="3">
        <v>18</v>
      </c>
      <c r="C827" s="5">
        <v>1571880.9720230701</v>
      </c>
      <c r="D827" s="5">
        <v>1654460.4591081201</v>
      </c>
      <c r="E827" s="5">
        <v>1762743.19359572</v>
      </c>
      <c r="F827" s="5">
        <v>1926885.4379662401</v>
      </c>
      <c r="G827" s="5">
        <v>1915810.00631511</v>
      </c>
    </row>
    <row r="828" spans="1:7" x14ac:dyDescent="0.55000000000000004">
      <c r="A828" s="3">
        <v>27</v>
      </c>
      <c r="B828" s="3">
        <v>19</v>
      </c>
      <c r="C828" s="5">
        <v>4315629.1452936698</v>
      </c>
      <c r="D828" s="5">
        <v>3878025.4997488898</v>
      </c>
      <c r="E828" s="5">
        <v>3746261.1699447599</v>
      </c>
      <c r="F828" s="5">
        <v>3550862.9170373902</v>
      </c>
      <c r="G828" s="5">
        <v>3846655.4497424602</v>
      </c>
    </row>
    <row r="829" spans="1:7" x14ac:dyDescent="0.55000000000000004">
      <c r="A829" s="3">
        <v>27</v>
      </c>
      <c r="B829" s="3">
        <v>20</v>
      </c>
      <c r="C829" s="5">
        <v>1674181.7140251901</v>
      </c>
      <c r="D829" s="5">
        <v>2043705.73320388</v>
      </c>
      <c r="E829" s="5">
        <v>1938589.0062223901</v>
      </c>
      <c r="F829" s="5">
        <v>1849198.51901043</v>
      </c>
      <c r="G829" s="5">
        <v>1905818.34960393</v>
      </c>
    </row>
    <row r="830" spans="1:7" x14ac:dyDescent="0.55000000000000004">
      <c r="A830" s="3">
        <v>27</v>
      </c>
      <c r="B830" s="3">
        <v>21</v>
      </c>
      <c r="C830" s="5">
        <v>2133807.5245378101</v>
      </c>
      <c r="D830" s="5">
        <v>2272056.8281286601</v>
      </c>
      <c r="E830" s="5">
        <v>2340418.9481389099</v>
      </c>
      <c r="F830" s="5">
        <v>1519288.6424630501</v>
      </c>
      <c r="G830" s="5">
        <v>1798023.4642745</v>
      </c>
    </row>
    <row r="831" spans="1:7" x14ac:dyDescent="0.55000000000000004">
      <c r="A831" s="3">
        <v>27</v>
      </c>
      <c r="B831" s="3">
        <v>22</v>
      </c>
      <c r="C831" s="5">
        <v>982993.93481239502</v>
      </c>
      <c r="D831" s="5">
        <v>906864.36919664103</v>
      </c>
      <c r="E831" s="5">
        <v>911307.30846713402</v>
      </c>
      <c r="F831" s="5">
        <v>584818.67353422299</v>
      </c>
      <c r="G831" s="5">
        <v>550266.48090057005</v>
      </c>
    </row>
    <row r="832" spans="1:7" x14ac:dyDescent="0.55000000000000004">
      <c r="A832" s="3">
        <v>27</v>
      </c>
      <c r="B832" s="3">
        <v>23</v>
      </c>
      <c r="C832" s="5">
        <v>916677.56638742005</v>
      </c>
      <c r="D832" s="5">
        <v>940858.92164860596</v>
      </c>
      <c r="E832" s="5">
        <v>920631.977372578</v>
      </c>
      <c r="F832" s="5">
        <v>990081.91754649498</v>
      </c>
      <c r="G832" s="5">
        <v>959462.87443337298</v>
      </c>
    </row>
    <row r="833" spans="1:7" x14ac:dyDescent="0.55000000000000004">
      <c r="A833" s="3">
        <v>27</v>
      </c>
      <c r="B833" s="3">
        <v>24</v>
      </c>
      <c r="C833" s="5">
        <v>1231127.13155669</v>
      </c>
      <c r="D833" s="5">
        <v>1243287.8354931599</v>
      </c>
      <c r="E833" s="5">
        <v>1287681.0832241301</v>
      </c>
      <c r="F833" s="5">
        <v>1222961.3865757801</v>
      </c>
      <c r="G833" s="5">
        <v>1200477.6519382701</v>
      </c>
    </row>
    <row r="834" spans="1:7" x14ac:dyDescent="0.55000000000000004">
      <c r="A834" s="3">
        <v>27</v>
      </c>
      <c r="B834" s="3">
        <v>25</v>
      </c>
      <c r="C834" s="5">
        <v>1504972.52110535</v>
      </c>
      <c r="D834" s="5">
        <v>1647724.85319565</v>
      </c>
      <c r="E834" s="5">
        <v>1587398.57492773</v>
      </c>
      <c r="F834" s="5">
        <v>1675851.7372047701</v>
      </c>
      <c r="G834" s="5">
        <v>2031588.8985281601</v>
      </c>
    </row>
    <row r="835" spans="1:7" x14ac:dyDescent="0.55000000000000004">
      <c r="A835" s="3">
        <v>27</v>
      </c>
      <c r="B835" s="3">
        <v>26</v>
      </c>
      <c r="C835" s="5">
        <v>1512261.1031038801</v>
      </c>
      <c r="D835" s="5">
        <v>1624512.3218310899</v>
      </c>
      <c r="E835" s="5">
        <v>1720970.8052067</v>
      </c>
      <c r="F835" s="5">
        <v>1693833.2292704701</v>
      </c>
      <c r="G835" s="5">
        <v>1591353.01971328</v>
      </c>
    </row>
    <row r="836" spans="1:7" x14ac:dyDescent="0.55000000000000004">
      <c r="A836" s="3">
        <v>27</v>
      </c>
      <c r="B836" s="3">
        <v>27</v>
      </c>
      <c r="C836" s="5">
        <v>3347953.0752904802</v>
      </c>
      <c r="D836" s="5">
        <v>3508311.60533664</v>
      </c>
      <c r="E836" s="5">
        <v>3734050.7871967</v>
      </c>
      <c r="F836" s="5">
        <v>3688844.8621119498</v>
      </c>
      <c r="G836" s="5">
        <v>3819739.1409535799</v>
      </c>
    </row>
    <row r="837" spans="1:7" x14ac:dyDescent="0.55000000000000004">
      <c r="A837" s="3">
        <v>27</v>
      </c>
      <c r="B837" s="3">
        <v>28</v>
      </c>
      <c r="C837" s="5">
        <v>1317511.7823154901</v>
      </c>
      <c r="D837" s="5">
        <v>1384009.48307054</v>
      </c>
      <c r="E837" s="5">
        <v>1447893.4530545201</v>
      </c>
      <c r="F837" s="5">
        <v>1455478.2760776</v>
      </c>
      <c r="G837" s="5">
        <v>1563680.9850627501</v>
      </c>
    </row>
    <row r="838" spans="1:7" x14ac:dyDescent="0.55000000000000004">
      <c r="A838" s="3">
        <v>27</v>
      </c>
      <c r="B838" s="3">
        <v>29</v>
      </c>
      <c r="C838" s="5">
        <v>1205460.32361784</v>
      </c>
      <c r="D838" s="5">
        <v>1280057.3682256199</v>
      </c>
      <c r="E838" s="5">
        <v>1354368.5860669699</v>
      </c>
      <c r="F838" s="5">
        <v>1360217.9392673201</v>
      </c>
      <c r="G838" s="5">
        <v>1403075.6609983901</v>
      </c>
    </row>
    <row r="839" spans="1:7" x14ac:dyDescent="0.55000000000000004">
      <c r="A839" s="3">
        <v>27</v>
      </c>
      <c r="B839" s="3">
        <v>30</v>
      </c>
      <c r="C839" s="5">
        <v>2448468.7937952699</v>
      </c>
      <c r="D839" s="5">
        <v>2952418.3098275</v>
      </c>
      <c r="E839" s="5">
        <v>3251622.0474657202</v>
      </c>
      <c r="F839" s="5">
        <v>3258993.22592864</v>
      </c>
      <c r="G839" s="5">
        <v>3486554.2021930101</v>
      </c>
    </row>
    <row r="840" spans="1:7" x14ac:dyDescent="0.55000000000000004">
      <c r="A840" s="3">
        <v>27</v>
      </c>
      <c r="B840" s="3">
        <v>31</v>
      </c>
      <c r="C840" s="5">
        <v>1606270.0842042801</v>
      </c>
      <c r="D840" s="5">
        <v>1464975.9581145199</v>
      </c>
      <c r="E840" s="5">
        <v>1435077.59959142</v>
      </c>
      <c r="F840" s="5">
        <v>1238432.97037357</v>
      </c>
      <c r="G840" s="5">
        <v>1267353.0687194201</v>
      </c>
    </row>
    <row r="841" spans="1:7" x14ac:dyDescent="0.55000000000000004">
      <c r="A841" s="3">
        <v>28</v>
      </c>
      <c r="B841" s="3">
        <v>1</v>
      </c>
      <c r="C841" s="5">
        <v>122775.464979326</v>
      </c>
      <c r="D841" s="5">
        <v>109462.211043652</v>
      </c>
      <c r="E841" s="5">
        <v>97543.6094611429</v>
      </c>
      <c r="F841" s="5">
        <v>94674.990071436798</v>
      </c>
      <c r="G841" s="5">
        <v>102995.672668272</v>
      </c>
    </row>
    <row r="842" spans="1:7" x14ac:dyDescent="0.55000000000000004">
      <c r="A842" s="3">
        <v>28</v>
      </c>
      <c r="B842" s="3">
        <v>2</v>
      </c>
      <c r="C842" s="5">
        <v>5176.9434371757498</v>
      </c>
      <c r="D842" s="5">
        <v>6420.0462741899501</v>
      </c>
      <c r="E842" s="5">
        <v>4832.7988545509997</v>
      </c>
      <c r="F842" s="5">
        <v>4617.90806028725</v>
      </c>
      <c r="G842" s="5">
        <v>3518.2429832216799</v>
      </c>
    </row>
    <row r="843" spans="1:7" x14ac:dyDescent="0.55000000000000004">
      <c r="A843" s="3">
        <v>28</v>
      </c>
      <c r="B843" s="3">
        <v>3</v>
      </c>
      <c r="C843" s="5">
        <v>780728.453004329</v>
      </c>
      <c r="D843" s="5">
        <v>634801.93268172396</v>
      </c>
      <c r="E843" s="5">
        <v>666719.24388930004</v>
      </c>
      <c r="F843" s="5">
        <v>669825.23583223904</v>
      </c>
      <c r="G843" s="5">
        <v>661312.91593156301</v>
      </c>
    </row>
    <row r="844" spans="1:7" x14ac:dyDescent="0.55000000000000004">
      <c r="A844" s="3">
        <v>28</v>
      </c>
      <c r="B844" s="3">
        <v>4</v>
      </c>
      <c r="C844" s="5">
        <v>49054.680464756697</v>
      </c>
      <c r="D844" s="5">
        <v>44919.4550538158</v>
      </c>
      <c r="E844" s="5">
        <v>42004.172495567</v>
      </c>
      <c r="F844" s="5">
        <v>38878.942305715602</v>
      </c>
      <c r="G844" s="5">
        <v>34947.893553429101</v>
      </c>
    </row>
    <row r="845" spans="1:7" x14ac:dyDescent="0.55000000000000004">
      <c r="A845" s="3">
        <v>28</v>
      </c>
      <c r="B845" s="3">
        <v>5</v>
      </c>
      <c r="C845" s="5">
        <v>103158.12650513501</v>
      </c>
      <c r="D845" s="5">
        <v>106743.191054542</v>
      </c>
      <c r="E845" s="5">
        <v>117601.80020421</v>
      </c>
      <c r="F845" s="5">
        <v>107606.844938783</v>
      </c>
      <c r="G845" s="5">
        <v>131647.227801428</v>
      </c>
    </row>
    <row r="846" spans="1:7" x14ac:dyDescent="0.55000000000000004">
      <c r="A846" s="3">
        <v>28</v>
      </c>
      <c r="B846" s="3">
        <v>6</v>
      </c>
      <c r="C846" s="5">
        <v>673922.00460988702</v>
      </c>
      <c r="D846" s="5">
        <v>803814.18463235104</v>
      </c>
      <c r="E846" s="5">
        <v>1025731.40921945</v>
      </c>
      <c r="F846" s="5">
        <v>987821.32617261796</v>
      </c>
      <c r="G846" s="5">
        <v>1177701.22914003</v>
      </c>
    </row>
    <row r="847" spans="1:7" x14ac:dyDescent="0.55000000000000004">
      <c r="A847" s="3">
        <v>28</v>
      </c>
      <c r="B847" s="3">
        <v>7</v>
      </c>
      <c r="C847" s="5">
        <v>177994.76743593099</v>
      </c>
      <c r="D847" s="5">
        <v>125714.299222608</v>
      </c>
      <c r="E847" s="5">
        <v>108587.679696558</v>
      </c>
      <c r="F847" s="5">
        <v>119044.28085327501</v>
      </c>
      <c r="G847" s="5">
        <v>141566.34063686599</v>
      </c>
    </row>
    <row r="848" spans="1:7" x14ac:dyDescent="0.55000000000000004">
      <c r="A848" s="3">
        <v>28</v>
      </c>
      <c r="B848" s="3">
        <v>8</v>
      </c>
      <c r="C848" s="5">
        <v>666697.98646767705</v>
      </c>
      <c r="D848" s="5">
        <v>778274.83271960495</v>
      </c>
      <c r="E848" s="5">
        <v>677392.38873731601</v>
      </c>
      <c r="F848" s="5">
        <v>597992.64512844302</v>
      </c>
      <c r="G848" s="5">
        <v>594537.79213204805</v>
      </c>
    </row>
    <row r="849" spans="1:7" x14ac:dyDescent="0.55000000000000004">
      <c r="A849" s="3">
        <v>28</v>
      </c>
      <c r="B849" s="3">
        <v>9</v>
      </c>
      <c r="C849" s="5">
        <v>333034.17394018703</v>
      </c>
      <c r="D849" s="5">
        <v>255486.40361457501</v>
      </c>
      <c r="E849" s="5">
        <v>253188.96454846801</v>
      </c>
      <c r="F849" s="5">
        <v>254679.69841246301</v>
      </c>
      <c r="G849" s="5">
        <v>280737.306133868</v>
      </c>
    </row>
    <row r="850" spans="1:7" x14ac:dyDescent="0.55000000000000004">
      <c r="A850" s="3">
        <v>28</v>
      </c>
      <c r="B850" s="3">
        <v>10</v>
      </c>
      <c r="C850" s="5">
        <v>951122.24355160201</v>
      </c>
      <c r="D850" s="5">
        <v>1219098.9660449</v>
      </c>
      <c r="E850" s="5">
        <v>1254541.5148199</v>
      </c>
      <c r="F850" s="5">
        <v>1244963.14283394</v>
      </c>
      <c r="G850" s="5">
        <v>1548974.53122673</v>
      </c>
    </row>
    <row r="851" spans="1:7" x14ac:dyDescent="0.55000000000000004">
      <c r="A851" s="3">
        <v>28</v>
      </c>
      <c r="B851" s="3">
        <v>11</v>
      </c>
      <c r="C851" s="5">
        <v>93411.952331712702</v>
      </c>
      <c r="D851" s="5">
        <v>85614.1474277542</v>
      </c>
      <c r="E851" s="5">
        <v>122848.635580546</v>
      </c>
      <c r="F851" s="5">
        <v>122868.50616557599</v>
      </c>
      <c r="G851" s="5">
        <v>121083.753330939</v>
      </c>
    </row>
    <row r="852" spans="1:7" x14ac:dyDescent="0.55000000000000004">
      <c r="A852" s="3">
        <v>28</v>
      </c>
      <c r="B852" s="3">
        <v>12</v>
      </c>
      <c r="C852" s="5">
        <v>411711.838268716</v>
      </c>
      <c r="D852" s="5">
        <v>520975.50447393802</v>
      </c>
      <c r="E852" s="5">
        <v>566662.91610966495</v>
      </c>
      <c r="F852" s="5">
        <v>505055.87745334097</v>
      </c>
      <c r="G852" s="5">
        <v>640208.49837389798</v>
      </c>
    </row>
    <row r="853" spans="1:7" x14ac:dyDescent="0.55000000000000004">
      <c r="A853" s="3">
        <v>28</v>
      </c>
      <c r="B853" s="3">
        <v>13</v>
      </c>
      <c r="C853" s="5">
        <v>283064.41572443099</v>
      </c>
      <c r="D853" s="5">
        <v>268363.295028658</v>
      </c>
      <c r="E853" s="5">
        <v>186733.33099416899</v>
      </c>
      <c r="F853" s="5">
        <v>193510.43100456701</v>
      </c>
      <c r="G853" s="5">
        <v>190753.329464362</v>
      </c>
    </row>
    <row r="854" spans="1:7" x14ac:dyDescent="0.55000000000000004">
      <c r="A854" s="3">
        <v>28</v>
      </c>
      <c r="B854" s="3">
        <v>14</v>
      </c>
      <c r="C854" s="5">
        <v>608135.96459570096</v>
      </c>
      <c r="D854" s="5">
        <v>396084.32043633098</v>
      </c>
      <c r="E854" s="5">
        <v>569965.23120726796</v>
      </c>
      <c r="F854" s="5">
        <v>510440.38919014798</v>
      </c>
      <c r="G854" s="5">
        <v>583646.85656381701</v>
      </c>
    </row>
    <row r="855" spans="1:7" x14ac:dyDescent="0.55000000000000004">
      <c r="A855" s="3">
        <v>28</v>
      </c>
      <c r="B855" s="3">
        <v>15</v>
      </c>
      <c r="C855" s="5">
        <v>73584.583420658004</v>
      </c>
      <c r="D855" s="5">
        <v>58577.293796370199</v>
      </c>
      <c r="E855" s="5">
        <v>58711.0628688992</v>
      </c>
      <c r="F855" s="5">
        <v>66402.015211871694</v>
      </c>
      <c r="G855" s="5">
        <v>53695.839557808496</v>
      </c>
    </row>
    <row r="856" spans="1:7" x14ac:dyDescent="0.55000000000000004">
      <c r="A856" s="3">
        <v>28</v>
      </c>
      <c r="B856" s="3">
        <v>16</v>
      </c>
      <c r="C856" s="5">
        <v>290764.75189601799</v>
      </c>
      <c r="D856" s="5">
        <v>362320.10046001698</v>
      </c>
      <c r="E856" s="5">
        <v>366625.07079600298</v>
      </c>
      <c r="F856" s="5">
        <v>339398.33466002397</v>
      </c>
      <c r="G856" s="5">
        <v>383374.73703128501</v>
      </c>
    </row>
    <row r="857" spans="1:7" x14ac:dyDescent="0.55000000000000004">
      <c r="A857" s="3">
        <v>28</v>
      </c>
      <c r="B857" s="3">
        <v>17</v>
      </c>
      <c r="C857" s="5">
        <v>861250.68320365704</v>
      </c>
      <c r="D857" s="5">
        <v>816020.56981063902</v>
      </c>
      <c r="E857" s="5">
        <v>891800.56026564504</v>
      </c>
      <c r="F857" s="5">
        <v>875885.77752000606</v>
      </c>
      <c r="G857" s="5">
        <v>1027766.99046577</v>
      </c>
    </row>
    <row r="858" spans="1:7" x14ac:dyDescent="0.55000000000000004">
      <c r="A858" s="3">
        <v>28</v>
      </c>
      <c r="B858" s="3">
        <v>18</v>
      </c>
      <c r="C858" s="5">
        <v>782384.05036086298</v>
      </c>
      <c r="D858" s="5">
        <v>889166.62614603003</v>
      </c>
      <c r="E858" s="5">
        <v>868178.09427143401</v>
      </c>
      <c r="F858" s="5">
        <v>951254.06249903794</v>
      </c>
      <c r="G858" s="5">
        <v>892504.851874994</v>
      </c>
    </row>
    <row r="859" spans="1:7" x14ac:dyDescent="0.55000000000000004">
      <c r="A859" s="3">
        <v>28</v>
      </c>
      <c r="B859" s="3">
        <v>19</v>
      </c>
      <c r="C859" s="5">
        <v>907395.25332205405</v>
      </c>
      <c r="D859" s="5">
        <v>883848.84350776102</v>
      </c>
      <c r="E859" s="5">
        <v>853926.69156161102</v>
      </c>
      <c r="F859" s="5">
        <v>809597.22862926102</v>
      </c>
      <c r="G859" s="5">
        <v>877107.43336960499</v>
      </c>
    </row>
    <row r="860" spans="1:7" x14ac:dyDescent="0.55000000000000004">
      <c r="A860" s="3">
        <v>28</v>
      </c>
      <c r="B860" s="3">
        <v>20</v>
      </c>
      <c r="C860" s="5">
        <v>953986.650810341</v>
      </c>
      <c r="D860" s="5">
        <v>1210486.0104904</v>
      </c>
      <c r="E860" s="5">
        <v>1147802.6604144999</v>
      </c>
      <c r="F860" s="5">
        <v>1094800.7491023999</v>
      </c>
      <c r="G860" s="5">
        <v>1128344.0698325699</v>
      </c>
    </row>
    <row r="861" spans="1:7" x14ac:dyDescent="0.55000000000000004">
      <c r="A861" s="3">
        <v>28</v>
      </c>
      <c r="B861" s="3">
        <v>21</v>
      </c>
      <c r="C861" s="5">
        <v>1287458.42554103</v>
      </c>
      <c r="D861" s="5">
        <v>1325314.90074005</v>
      </c>
      <c r="E861" s="5">
        <v>1196246.0972829</v>
      </c>
      <c r="F861" s="5">
        <v>884509.57630573795</v>
      </c>
      <c r="G861" s="5">
        <v>999987.59784622805</v>
      </c>
    </row>
    <row r="862" spans="1:7" x14ac:dyDescent="0.55000000000000004">
      <c r="A862" s="3">
        <v>28</v>
      </c>
      <c r="B862" s="3">
        <v>22</v>
      </c>
      <c r="C862" s="5">
        <v>528023.08259259199</v>
      </c>
      <c r="D862" s="5">
        <v>503712.43423873401</v>
      </c>
      <c r="E862" s="5">
        <v>523894.13999851001</v>
      </c>
      <c r="F862" s="5">
        <v>330964.00890535797</v>
      </c>
      <c r="G862" s="5">
        <v>322972.68137924501</v>
      </c>
    </row>
    <row r="863" spans="1:7" x14ac:dyDescent="0.55000000000000004">
      <c r="A863" s="3">
        <v>28</v>
      </c>
      <c r="B863" s="3">
        <v>23</v>
      </c>
      <c r="C863" s="5">
        <v>344822.05638775497</v>
      </c>
      <c r="D863" s="5">
        <v>339336.75728024601</v>
      </c>
      <c r="E863" s="5">
        <v>350342.928640272</v>
      </c>
      <c r="F863" s="5">
        <v>390228.92237379402</v>
      </c>
      <c r="G863" s="5">
        <v>386538.75255819602</v>
      </c>
    </row>
    <row r="864" spans="1:7" x14ac:dyDescent="0.55000000000000004">
      <c r="A864" s="3">
        <v>28</v>
      </c>
      <c r="B864" s="3">
        <v>24</v>
      </c>
      <c r="C864" s="5">
        <v>236174.92732205</v>
      </c>
      <c r="D864" s="5">
        <v>216602.473005473</v>
      </c>
      <c r="E864" s="5">
        <v>212780.47438621399</v>
      </c>
      <c r="F864" s="5">
        <v>204320.525270482</v>
      </c>
      <c r="G864" s="5">
        <v>215246.969618526</v>
      </c>
    </row>
    <row r="865" spans="1:7" x14ac:dyDescent="0.55000000000000004">
      <c r="A865" s="3">
        <v>28</v>
      </c>
      <c r="B865" s="3">
        <v>25</v>
      </c>
      <c r="C865" s="5">
        <v>591893.19102971803</v>
      </c>
      <c r="D865" s="5">
        <v>674426.75943186705</v>
      </c>
      <c r="E865" s="5">
        <v>657246.48623212497</v>
      </c>
      <c r="F865" s="5">
        <v>701987.62413395802</v>
      </c>
      <c r="G865" s="5">
        <v>814588.017575062</v>
      </c>
    </row>
    <row r="866" spans="1:7" x14ac:dyDescent="0.55000000000000004">
      <c r="A866" s="3">
        <v>28</v>
      </c>
      <c r="B866" s="3">
        <v>26</v>
      </c>
      <c r="C866" s="5">
        <v>763821.19184618699</v>
      </c>
      <c r="D866" s="5">
        <v>843672.43458252901</v>
      </c>
      <c r="E866" s="5">
        <v>851402.21761027595</v>
      </c>
      <c r="F866" s="5">
        <v>846768.46847885405</v>
      </c>
      <c r="G866" s="5">
        <v>825868.49133111304</v>
      </c>
    </row>
    <row r="867" spans="1:7" x14ac:dyDescent="0.55000000000000004">
      <c r="A867" s="3">
        <v>28</v>
      </c>
      <c r="B867" s="3">
        <v>27</v>
      </c>
      <c r="C867" s="5">
        <v>1175727.9049929299</v>
      </c>
      <c r="D867" s="5">
        <v>1232086.3506019199</v>
      </c>
      <c r="E867" s="5">
        <v>1383293.6144667</v>
      </c>
      <c r="F867" s="5">
        <v>1385923.04000613</v>
      </c>
      <c r="G867" s="5">
        <v>1453005.2240770699</v>
      </c>
    </row>
    <row r="868" spans="1:7" x14ac:dyDescent="0.55000000000000004">
      <c r="A868" s="3">
        <v>28</v>
      </c>
      <c r="B868" s="3">
        <v>28</v>
      </c>
      <c r="C868" s="5">
        <v>660545.81216018903</v>
      </c>
      <c r="D868" s="5">
        <v>700690.97034879599</v>
      </c>
      <c r="E868" s="5">
        <v>754313.11812455195</v>
      </c>
      <c r="F868" s="5">
        <v>761439.08956736198</v>
      </c>
      <c r="G868" s="5">
        <v>785743.59720751003</v>
      </c>
    </row>
    <row r="869" spans="1:7" x14ac:dyDescent="0.55000000000000004">
      <c r="A869" s="3">
        <v>28</v>
      </c>
      <c r="B869" s="3">
        <v>29</v>
      </c>
      <c r="C869" s="5">
        <v>820693.47750344104</v>
      </c>
      <c r="D869" s="5">
        <v>817762.92827487399</v>
      </c>
      <c r="E869" s="5">
        <v>924592.14089369599</v>
      </c>
      <c r="F869" s="5">
        <v>940088.49865043396</v>
      </c>
      <c r="G869" s="5">
        <v>975436.40464824799</v>
      </c>
    </row>
    <row r="870" spans="1:7" x14ac:dyDescent="0.55000000000000004">
      <c r="A870" s="3">
        <v>28</v>
      </c>
      <c r="B870" s="3">
        <v>30</v>
      </c>
      <c r="C870" s="5">
        <v>1395717.4847365201</v>
      </c>
      <c r="D870" s="5">
        <v>1663986.2601574601</v>
      </c>
      <c r="E870" s="5">
        <v>1841315.4935975999</v>
      </c>
      <c r="F870" s="5">
        <v>1847889.0697564599</v>
      </c>
      <c r="G870" s="5">
        <v>1931276.0845762</v>
      </c>
    </row>
    <row r="871" spans="1:7" x14ac:dyDescent="0.55000000000000004">
      <c r="A871" s="3">
        <v>28</v>
      </c>
      <c r="B871" s="3">
        <v>31</v>
      </c>
      <c r="C871" s="5">
        <v>970306.48419969203</v>
      </c>
      <c r="D871" s="5">
        <v>867151.52428671694</v>
      </c>
      <c r="E871" s="5">
        <v>867690.81334879505</v>
      </c>
      <c r="F871" s="5">
        <v>758000.562240056</v>
      </c>
      <c r="G871" s="5">
        <v>771946.56216337602</v>
      </c>
    </row>
    <row r="872" spans="1:7" x14ac:dyDescent="0.55000000000000004">
      <c r="A872" s="3">
        <v>29</v>
      </c>
      <c r="B872" s="3">
        <v>1</v>
      </c>
      <c r="C872" s="5">
        <v>29173.498987690498</v>
      </c>
      <c r="D872" s="5">
        <v>23069.924271313699</v>
      </c>
      <c r="E872" s="5">
        <v>20705.357454135901</v>
      </c>
      <c r="F872" s="5">
        <v>20052.523668184502</v>
      </c>
      <c r="G872" s="5">
        <v>21341.162224519601</v>
      </c>
    </row>
    <row r="873" spans="1:7" x14ac:dyDescent="0.55000000000000004">
      <c r="A873" s="3">
        <v>29</v>
      </c>
      <c r="B873" s="3">
        <v>2</v>
      </c>
      <c r="C873" s="5">
        <v>307.56329574085601</v>
      </c>
      <c r="D873" s="5">
        <v>644.73031656218404</v>
      </c>
      <c r="E873" s="5">
        <v>674.879398792806</v>
      </c>
      <c r="F873" s="5">
        <v>717.28035543653402</v>
      </c>
      <c r="G873" s="5">
        <v>493.32137611595903</v>
      </c>
    </row>
    <row r="874" spans="1:7" x14ac:dyDescent="0.55000000000000004">
      <c r="A874" s="3">
        <v>29</v>
      </c>
      <c r="B874" s="3">
        <v>3</v>
      </c>
      <c r="C874" s="5">
        <v>106207.640643013</v>
      </c>
      <c r="D874" s="5">
        <v>85716.1119816133</v>
      </c>
      <c r="E874" s="5">
        <v>108994.92485135701</v>
      </c>
      <c r="F874" s="5">
        <v>88786.816877136793</v>
      </c>
      <c r="G874" s="5">
        <v>96884.528048533</v>
      </c>
    </row>
    <row r="875" spans="1:7" x14ac:dyDescent="0.55000000000000004">
      <c r="A875" s="3">
        <v>29</v>
      </c>
      <c r="B875" s="3">
        <v>4</v>
      </c>
      <c r="C875" s="5">
        <v>31021.788674805201</v>
      </c>
      <c r="D875" s="5">
        <v>20485.163185933401</v>
      </c>
      <c r="E875" s="5">
        <v>26457.296332360998</v>
      </c>
      <c r="F875" s="5">
        <v>21447.295739812202</v>
      </c>
      <c r="G875" s="5">
        <v>22858.007145633499</v>
      </c>
    </row>
    <row r="876" spans="1:7" x14ac:dyDescent="0.55000000000000004">
      <c r="A876" s="3">
        <v>29</v>
      </c>
      <c r="B876" s="3">
        <v>5</v>
      </c>
      <c r="C876" s="5">
        <v>18680.192483685201</v>
      </c>
      <c r="D876" s="5">
        <v>18003.761873142299</v>
      </c>
      <c r="E876" s="5">
        <v>22259.4827303442</v>
      </c>
      <c r="F876" s="5">
        <v>20756.279761352002</v>
      </c>
      <c r="G876" s="5">
        <v>25719.276234551598</v>
      </c>
    </row>
    <row r="877" spans="1:7" x14ac:dyDescent="0.55000000000000004">
      <c r="A877" s="3">
        <v>29</v>
      </c>
      <c r="B877" s="3">
        <v>6</v>
      </c>
      <c r="C877" s="5">
        <v>52448.766456422301</v>
      </c>
      <c r="D877" s="5">
        <v>44248.5373720223</v>
      </c>
      <c r="E877" s="5">
        <v>53593.561097320802</v>
      </c>
      <c r="F877" s="5">
        <v>43949.749554288297</v>
      </c>
      <c r="G877" s="5">
        <v>55897.0110040664</v>
      </c>
    </row>
    <row r="878" spans="1:7" x14ac:dyDescent="0.55000000000000004">
      <c r="A878" s="3">
        <v>29</v>
      </c>
      <c r="B878" s="3">
        <v>7</v>
      </c>
      <c r="C878" s="5">
        <v>9194.5121646246898</v>
      </c>
      <c r="D878" s="5">
        <v>11080.331133888099</v>
      </c>
      <c r="E878" s="5">
        <v>10186.4513171743</v>
      </c>
      <c r="F878" s="5">
        <v>9109.4680800818896</v>
      </c>
      <c r="G878" s="5">
        <v>12166.3976668993</v>
      </c>
    </row>
    <row r="879" spans="1:7" x14ac:dyDescent="0.55000000000000004">
      <c r="A879" s="3">
        <v>29</v>
      </c>
      <c r="B879" s="3">
        <v>8</v>
      </c>
      <c r="C879" s="5">
        <v>61938.140678732598</v>
      </c>
      <c r="D879" s="5">
        <v>28010.665141002701</v>
      </c>
      <c r="E879" s="5">
        <v>27684.206460309699</v>
      </c>
      <c r="F879" s="5">
        <v>20667.968449436801</v>
      </c>
      <c r="G879" s="5">
        <v>22644.8774613766</v>
      </c>
    </row>
    <row r="880" spans="1:7" x14ac:dyDescent="0.55000000000000004">
      <c r="A880" s="3">
        <v>29</v>
      </c>
      <c r="B880" s="3">
        <v>9</v>
      </c>
      <c r="C880" s="5">
        <v>49028.384828026603</v>
      </c>
      <c r="D880" s="5">
        <v>40195.124304362304</v>
      </c>
      <c r="E880" s="5">
        <v>46754.7532182262</v>
      </c>
      <c r="F880" s="5">
        <v>39017.200897207098</v>
      </c>
      <c r="G880" s="5">
        <v>40711.3152614219</v>
      </c>
    </row>
    <row r="881" spans="1:7" x14ac:dyDescent="0.55000000000000004">
      <c r="A881" s="3">
        <v>29</v>
      </c>
      <c r="B881" s="3">
        <v>10</v>
      </c>
      <c r="C881" s="5">
        <v>161458.34813531101</v>
      </c>
      <c r="D881" s="5">
        <v>153902.40391581101</v>
      </c>
      <c r="E881" s="5">
        <v>141835.526760459</v>
      </c>
      <c r="F881" s="5">
        <v>125876.673942118</v>
      </c>
      <c r="G881" s="5">
        <v>136831.56680734101</v>
      </c>
    </row>
    <row r="882" spans="1:7" x14ac:dyDescent="0.55000000000000004">
      <c r="A882" s="3">
        <v>29</v>
      </c>
      <c r="B882" s="3">
        <v>11</v>
      </c>
      <c r="C882" s="5">
        <v>8459.0531372903406</v>
      </c>
      <c r="D882" s="5">
        <v>20.269957369498002</v>
      </c>
      <c r="E882" s="5">
        <v>5398.5668762124296</v>
      </c>
      <c r="F882" s="5">
        <v>1808.62577941623</v>
      </c>
      <c r="G882" s="5">
        <v>7150.6393923529004</v>
      </c>
    </row>
    <row r="883" spans="1:7" x14ac:dyDescent="0.55000000000000004">
      <c r="A883" s="3">
        <v>29</v>
      </c>
      <c r="B883" s="3">
        <v>12</v>
      </c>
      <c r="C883" s="5">
        <v>38658.308702700102</v>
      </c>
      <c r="D883" s="5">
        <v>30880.959671610301</v>
      </c>
      <c r="E883" s="5">
        <v>15642.727819203999</v>
      </c>
      <c r="F883" s="5">
        <v>8788.1674402545104</v>
      </c>
      <c r="G883" s="5">
        <v>9462.7804158605595</v>
      </c>
    </row>
    <row r="884" spans="1:7" x14ac:dyDescent="0.55000000000000004">
      <c r="A884" s="3">
        <v>29</v>
      </c>
      <c r="B884" s="3">
        <v>13</v>
      </c>
      <c r="C884" s="5">
        <v>1323.7097212855199</v>
      </c>
      <c r="D884" s="5">
        <v>14.3714138301599</v>
      </c>
      <c r="E884" s="5">
        <v>11.034013722817001</v>
      </c>
      <c r="F884" s="5">
        <v>15.0574431592301</v>
      </c>
      <c r="G884" s="5">
        <v>0</v>
      </c>
    </row>
    <row r="885" spans="1:7" x14ac:dyDescent="0.55000000000000004">
      <c r="A885" s="3">
        <v>29</v>
      </c>
      <c r="B885" s="3">
        <v>14</v>
      </c>
      <c r="C885" s="5">
        <v>82802.433103063493</v>
      </c>
      <c r="D885" s="5">
        <v>43446.429672623002</v>
      </c>
      <c r="E885" s="5">
        <v>37779.125158082403</v>
      </c>
      <c r="F885" s="5">
        <v>59869.260016254098</v>
      </c>
      <c r="G885" s="5">
        <v>60401.429789442998</v>
      </c>
    </row>
    <row r="886" spans="1:7" x14ac:dyDescent="0.55000000000000004">
      <c r="A886" s="3">
        <v>29</v>
      </c>
      <c r="B886" s="3">
        <v>15</v>
      </c>
      <c r="C886" s="5">
        <v>16783.7514724762</v>
      </c>
      <c r="D886" s="5">
        <v>23458.476635408599</v>
      </c>
      <c r="E886" s="5">
        <v>21968.445685106799</v>
      </c>
      <c r="F886" s="5">
        <v>24572.090218568101</v>
      </c>
      <c r="G886" s="5">
        <v>30030.963786988501</v>
      </c>
    </row>
    <row r="887" spans="1:7" x14ac:dyDescent="0.55000000000000004">
      <c r="A887" s="3">
        <v>29</v>
      </c>
      <c r="B887" s="3">
        <v>16</v>
      </c>
      <c r="C887" s="5">
        <v>96390.618105046393</v>
      </c>
      <c r="D887" s="5">
        <v>111379.52482889799</v>
      </c>
      <c r="E887" s="5">
        <v>141879.918713444</v>
      </c>
      <c r="F887" s="5">
        <v>121991.976861317</v>
      </c>
      <c r="G887" s="5">
        <v>129647.503846908</v>
      </c>
    </row>
    <row r="888" spans="1:7" x14ac:dyDescent="0.55000000000000004">
      <c r="A888" s="3">
        <v>29</v>
      </c>
      <c r="B888" s="3">
        <v>17</v>
      </c>
      <c r="C888" s="5">
        <v>121945.073656533</v>
      </c>
      <c r="D888" s="5">
        <v>105544.064989103</v>
      </c>
      <c r="E888" s="5">
        <v>130832.06734120499</v>
      </c>
      <c r="F888" s="5">
        <v>128885.104928826</v>
      </c>
      <c r="G888" s="5">
        <v>178008.61107270999</v>
      </c>
    </row>
    <row r="889" spans="1:7" x14ac:dyDescent="0.55000000000000004">
      <c r="A889" s="3">
        <v>29</v>
      </c>
      <c r="B889" s="3">
        <v>18</v>
      </c>
      <c r="C889" s="5">
        <v>180794.370341665</v>
      </c>
      <c r="D889" s="5">
        <v>174365.701692431</v>
      </c>
      <c r="E889" s="5">
        <v>166427.162253444</v>
      </c>
      <c r="F889" s="5">
        <v>174909.832292056</v>
      </c>
      <c r="G889" s="5">
        <v>169321.69034635599</v>
      </c>
    </row>
    <row r="890" spans="1:7" x14ac:dyDescent="0.55000000000000004">
      <c r="A890" s="3">
        <v>29</v>
      </c>
      <c r="B890" s="3">
        <v>19</v>
      </c>
      <c r="C890" s="5">
        <v>87555.314831806696</v>
      </c>
      <c r="D890" s="5">
        <v>81939.799881555693</v>
      </c>
      <c r="E890" s="5">
        <v>79165.598385121397</v>
      </c>
      <c r="F890" s="5">
        <v>74999.557698440301</v>
      </c>
      <c r="G890" s="5">
        <v>81277.835629583002</v>
      </c>
    </row>
    <row r="891" spans="1:7" x14ac:dyDescent="0.55000000000000004">
      <c r="A891" s="3">
        <v>29</v>
      </c>
      <c r="B891" s="3">
        <v>20</v>
      </c>
      <c r="C891" s="5">
        <v>219448.19802126801</v>
      </c>
      <c r="D891" s="5">
        <v>259590.04883665001</v>
      </c>
      <c r="E891" s="5">
        <v>247808.768423423</v>
      </c>
      <c r="F891" s="5">
        <v>234983.97740902999</v>
      </c>
      <c r="G891" s="5">
        <v>254778.66686369901</v>
      </c>
    </row>
    <row r="892" spans="1:7" x14ac:dyDescent="0.55000000000000004">
      <c r="A892" s="3">
        <v>29</v>
      </c>
      <c r="B892" s="3">
        <v>21</v>
      </c>
      <c r="C892" s="5">
        <v>202408.68921104999</v>
      </c>
      <c r="D892" s="5">
        <v>167480.86442231201</v>
      </c>
      <c r="E892" s="5">
        <v>185027.185852597</v>
      </c>
      <c r="F892" s="5">
        <v>133008.61146442799</v>
      </c>
      <c r="G892" s="5">
        <v>128749.64933780101</v>
      </c>
    </row>
    <row r="893" spans="1:7" x14ac:dyDescent="0.55000000000000004">
      <c r="A893" s="3">
        <v>29</v>
      </c>
      <c r="B893" s="3">
        <v>22</v>
      </c>
      <c r="C893" s="5">
        <v>108845.539409203</v>
      </c>
      <c r="D893" s="5">
        <v>90770.421853598105</v>
      </c>
      <c r="E893" s="5">
        <v>91675.343825325297</v>
      </c>
      <c r="F893" s="5">
        <v>59620.226483396902</v>
      </c>
      <c r="G893" s="5">
        <v>59338.061295622902</v>
      </c>
    </row>
    <row r="894" spans="1:7" x14ac:dyDescent="0.55000000000000004">
      <c r="A894" s="3">
        <v>29</v>
      </c>
      <c r="B894" s="3">
        <v>23</v>
      </c>
      <c r="C894" s="5">
        <v>79291.211502312406</v>
      </c>
      <c r="D894" s="5">
        <v>83193.041993433595</v>
      </c>
      <c r="E894" s="5">
        <v>79256.613093268694</v>
      </c>
      <c r="F894" s="5">
        <v>86272.681244792504</v>
      </c>
      <c r="G894" s="5">
        <v>82937.502105561798</v>
      </c>
    </row>
    <row r="895" spans="1:7" x14ac:dyDescent="0.55000000000000004">
      <c r="A895" s="3">
        <v>29</v>
      </c>
      <c r="B895" s="3">
        <v>24</v>
      </c>
      <c r="C895" s="5">
        <v>11206.148394034</v>
      </c>
      <c r="D895" s="5">
        <v>11167.995896431201</v>
      </c>
      <c r="E895" s="5">
        <v>13609.925146330001</v>
      </c>
      <c r="F895" s="5">
        <v>12816.6195789904</v>
      </c>
      <c r="G895" s="5">
        <v>13496.1609037865</v>
      </c>
    </row>
    <row r="896" spans="1:7" x14ac:dyDescent="0.55000000000000004">
      <c r="A896" s="3">
        <v>29</v>
      </c>
      <c r="B896" s="3">
        <v>25</v>
      </c>
      <c r="C896" s="5">
        <v>160897.262696096</v>
      </c>
      <c r="D896" s="5">
        <v>184162.725130807</v>
      </c>
      <c r="E896" s="5">
        <v>178241.15162244701</v>
      </c>
      <c r="F896" s="5">
        <v>190014.85521388601</v>
      </c>
      <c r="G896" s="5">
        <v>221445.11799535801</v>
      </c>
    </row>
    <row r="897" spans="1:7" x14ac:dyDescent="0.55000000000000004">
      <c r="A897" s="3">
        <v>29</v>
      </c>
      <c r="B897" s="3">
        <v>26</v>
      </c>
      <c r="C897" s="5">
        <v>138117.13380047801</v>
      </c>
      <c r="D897" s="5">
        <v>141878.43128726599</v>
      </c>
      <c r="E897" s="5">
        <v>145946.33612226701</v>
      </c>
      <c r="F897" s="5">
        <v>142098.714838721</v>
      </c>
      <c r="G897" s="5">
        <v>135806.90375443699</v>
      </c>
    </row>
    <row r="898" spans="1:7" x14ac:dyDescent="0.55000000000000004">
      <c r="A898" s="3">
        <v>29</v>
      </c>
      <c r="B898" s="3">
        <v>27</v>
      </c>
      <c r="C898" s="5">
        <v>205909.82145367601</v>
      </c>
      <c r="D898" s="5">
        <v>177089.51980923401</v>
      </c>
      <c r="E898" s="5">
        <v>185920.99609907399</v>
      </c>
      <c r="F898" s="5">
        <v>185709.32144120199</v>
      </c>
      <c r="G898" s="5">
        <v>188372.17320616401</v>
      </c>
    </row>
    <row r="899" spans="1:7" x14ac:dyDescent="0.55000000000000004">
      <c r="A899" s="3">
        <v>29</v>
      </c>
      <c r="B899" s="3">
        <v>28</v>
      </c>
      <c r="C899" s="5">
        <v>267150.98553914903</v>
      </c>
      <c r="D899" s="5">
        <v>291274.93605426798</v>
      </c>
      <c r="E899" s="5">
        <v>309883.01656372001</v>
      </c>
      <c r="F899" s="5">
        <v>318065.05393256299</v>
      </c>
      <c r="G899" s="5">
        <v>339295.554383807</v>
      </c>
    </row>
    <row r="900" spans="1:7" x14ac:dyDescent="0.55000000000000004">
      <c r="A900" s="3">
        <v>29</v>
      </c>
      <c r="B900" s="3">
        <v>29</v>
      </c>
      <c r="C900" s="5">
        <v>198285.00121133399</v>
      </c>
      <c r="D900" s="5">
        <v>189307.06570909001</v>
      </c>
      <c r="E900" s="5">
        <v>183452.833329179</v>
      </c>
      <c r="F900" s="5">
        <v>185924.158596639</v>
      </c>
      <c r="G900" s="5">
        <v>186858.35445269599</v>
      </c>
    </row>
    <row r="901" spans="1:7" x14ac:dyDescent="0.55000000000000004">
      <c r="A901" s="3">
        <v>29</v>
      </c>
      <c r="B901" s="3">
        <v>30</v>
      </c>
      <c r="C901" s="5">
        <v>304281.107626574</v>
      </c>
      <c r="D901" s="5">
        <v>364447.86288312002</v>
      </c>
      <c r="E901" s="5">
        <v>398594.62405566598</v>
      </c>
      <c r="F901" s="5">
        <v>398999.76086078701</v>
      </c>
      <c r="G901" s="5">
        <v>422743.98215731402</v>
      </c>
    </row>
    <row r="902" spans="1:7" x14ac:dyDescent="0.55000000000000004">
      <c r="A902" s="3">
        <v>29</v>
      </c>
      <c r="B902" s="3">
        <v>31</v>
      </c>
      <c r="C902" s="5">
        <v>240296.52715571801</v>
      </c>
      <c r="D902" s="5">
        <v>198797.02097483299</v>
      </c>
      <c r="E902" s="5">
        <v>194930.91700216199</v>
      </c>
      <c r="F902" s="5">
        <v>174956.66018279101</v>
      </c>
      <c r="G902" s="5">
        <v>176597.085731192</v>
      </c>
    </row>
    <row r="903" spans="1:7" x14ac:dyDescent="0.55000000000000004">
      <c r="A903" s="3">
        <v>30</v>
      </c>
      <c r="B903" s="3">
        <v>1</v>
      </c>
      <c r="C903" s="5">
        <v>87271.480523537306</v>
      </c>
      <c r="D903" s="5">
        <v>77065.696177620295</v>
      </c>
      <c r="E903" s="5">
        <v>72219.370236457995</v>
      </c>
      <c r="F903" s="5">
        <v>69924.569398669293</v>
      </c>
      <c r="G903" s="5">
        <v>75357.621008730202</v>
      </c>
    </row>
    <row r="904" spans="1:7" x14ac:dyDescent="0.55000000000000004">
      <c r="A904" s="3">
        <v>30</v>
      </c>
      <c r="B904" s="3">
        <v>2</v>
      </c>
      <c r="C904" s="5">
        <v>716.95315225184402</v>
      </c>
      <c r="D904" s="5">
        <v>1506.25775420577</v>
      </c>
      <c r="E904" s="5">
        <v>1907.3117658881099</v>
      </c>
      <c r="F904" s="5">
        <v>1797.3096958647</v>
      </c>
      <c r="G904" s="5">
        <v>1318.0269149314599</v>
      </c>
    </row>
    <row r="905" spans="1:7" x14ac:dyDescent="0.55000000000000004">
      <c r="A905" s="3">
        <v>30</v>
      </c>
      <c r="B905" s="3">
        <v>3</v>
      </c>
      <c r="C905" s="5">
        <v>56186.169409445203</v>
      </c>
      <c r="D905" s="5">
        <v>78191.040712296293</v>
      </c>
      <c r="E905" s="5">
        <v>70930.227703107201</v>
      </c>
      <c r="F905" s="5">
        <v>76045.546125577297</v>
      </c>
      <c r="G905" s="5">
        <v>78366.424336694807</v>
      </c>
    </row>
    <row r="906" spans="1:7" x14ac:dyDescent="0.55000000000000004">
      <c r="A906" s="3">
        <v>30</v>
      </c>
      <c r="B906" s="3">
        <v>4</v>
      </c>
      <c r="C906" s="5">
        <v>25069.828157227101</v>
      </c>
      <c r="D906" s="5">
        <v>25298.800902017399</v>
      </c>
      <c r="E906" s="5">
        <v>24034.581894250899</v>
      </c>
      <c r="F906" s="5">
        <v>19292.358783759501</v>
      </c>
      <c r="G906" s="5">
        <v>20118.855365765401</v>
      </c>
    </row>
    <row r="907" spans="1:7" x14ac:dyDescent="0.55000000000000004">
      <c r="A907" s="3">
        <v>30</v>
      </c>
      <c r="B907" s="3">
        <v>5</v>
      </c>
      <c r="C907" s="5">
        <v>5589.3314534701003</v>
      </c>
      <c r="D907" s="5">
        <v>13277.389217722501</v>
      </c>
      <c r="E907" s="5">
        <v>12600.210354024501</v>
      </c>
      <c r="F907" s="5">
        <v>9476.1965427614196</v>
      </c>
      <c r="G907" s="5">
        <v>17746.937126441098</v>
      </c>
    </row>
    <row r="908" spans="1:7" x14ac:dyDescent="0.55000000000000004">
      <c r="A908" s="3">
        <v>30</v>
      </c>
      <c r="B908" s="3">
        <v>6</v>
      </c>
      <c r="C908" s="5">
        <v>342423.50732737803</v>
      </c>
      <c r="D908" s="5">
        <v>255824.95780279301</v>
      </c>
      <c r="E908" s="5">
        <v>283797.732298941</v>
      </c>
      <c r="F908" s="5">
        <v>295544.72631099902</v>
      </c>
      <c r="G908" s="5">
        <v>337797.63776199397</v>
      </c>
    </row>
    <row r="909" spans="1:7" x14ac:dyDescent="0.55000000000000004">
      <c r="A909" s="3">
        <v>30</v>
      </c>
      <c r="B909" s="3">
        <v>7</v>
      </c>
      <c r="C909" s="5">
        <v>8586.7436866974695</v>
      </c>
      <c r="D909" s="5">
        <v>19600.759119808201</v>
      </c>
      <c r="E909" s="5">
        <v>28790.225414496301</v>
      </c>
      <c r="F909" s="5">
        <v>29879.5185673421</v>
      </c>
      <c r="G909" s="5">
        <v>27150.781208714299</v>
      </c>
    </row>
    <row r="910" spans="1:7" x14ac:dyDescent="0.55000000000000004">
      <c r="A910" s="3">
        <v>30</v>
      </c>
      <c r="B910" s="3">
        <v>8</v>
      </c>
      <c r="C910" s="5">
        <v>294667.43425615999</v>
      </c>
      <c r="D910" s="5">
        <v>174275.68871963199</v>
      </c>
      <c r="E910" s="5">
        <v>188587.41624257699</v>
      </c>
      <c r="F910" s="5">
        <v>152563.419406851</v>
      </c>
      <c r="G910" s="5">
        <v>198152.877962194</v>
      </c>
    </row>
    <row r="911" spans="1:7" x14ac:dyDescent="0.55000000000000004">
      <c r="A911" s="3">
        <v>30</v>
      </c>
      <c r="B911" s="3">
        <v>9</v>
      </c>
      <c r="C911" s="5">
        <v>40738.165998337798</v>
      </c>
      <c r="D911" s="5">
        <v>28395.286374325598</v>
      </c>
      <c r="E911" s="5">
        <v>36595.990804618203</v>
      </c>
      <c r="F911" s="5">
        <v>28059.897050301199</v>
      </c>
      <c r="G911" s="5">
        <v>41199.115230629497</v>
      </c>
    </row>
    <row r="912" spans="1:7" x14ac:dyDescent="0.55000000000000004">
      <c r="A912" s="3">
        <v>30</v>
      </c>
      <c r="B912" s="3">
        <v>10</v>
      </c>
      <c r="C912" s="5">
        <v>233066.62669855999</v>
      </c>
      <c r="D912" s="5">
        <v>233464.96164585699</v>
      </c>
      <c r="E912" s="5">
        <v>323292.52997550002</v>
      </c>
      <c r="F912" s="5">
        <v>257154.463044843</v>
      </c>
      <c r="G912" s="5">
        <v>312468.72708716599</v>
      </c>
    </row>
    <row r="913" spans="1:7" x14ac:dyDescent="0.55000000000000004">
      <c r="A913" s="3">
        <v>30</v>
      </c>
      <c r="B913" s="3">
        <v>11</v>
      </c>
      <c r="C913" s="5">
        <v>4552.36573763859</v>
      </c>
      <c r="D913" s="5">
        <v>8185.49323478513</v>
      </c>
      <c r="E913" s="5">
        <v>8916.4265392502894</v>
      </c>
      <c r="F913" s="5">
        <v>9688.3945661366597</v>
      </c>
      <c r="G913" s="5">
        <v>10492.7797442719</v>
      </c>
    </row>
    <row r="914" spans="1:7" x14ac:dyDescent="0.55000000000000004">
      <c r="A914" s="3">
        <v>30</v>
      </c>
      <c r="B914" s="3">
        <v>12</v>
      </c>
      <c r="C914" s="5">
        <v>16120.4902854422</v>
      </c>
      <c r="D914" s="5">
        <v>8962.0995886522196</v>
      </c>
      <c r="E914" s="5">
        <v>9902.8230995678405</v>
      </c>
      <c r="F914" s="5">
        <v>9743.7729479417703</v>
      </c>
      <c r="G914" s="5">
        <v>9360.7565825826805</v>
      </c>
    </row>
    <row r="915" spans="1:7" x14ac:dyDescent="0.55000000000000004">
      <c r="A915" s="3">
        <v>30</v>
      </c>
      <c r="B915" s="3">
        <v>13</v>
      </c>
      <c r="C915" s="5">
        <v>3447.2259169538902</v>
      </c>
      <c r="D915" s="5">
        <v>2638.7469678903799</v>
      </c>
      <c r="E915" s="5">
        <v>3268.0284770875801</v>
      </c>
      <c r="F915" s="5">
        <v>3010.7347853312899</v>
      </c>
      <c r="G915" s="5">
        <v>2886.2899257634599</v>
      </c>
    </row>
    <row r="916" spans="1:7" x14ac:dyDescent="0.55000000000000004">
      <c r="A916" s="3">
        <v>30</v>
      </c>
      <c r="B916" s="3">
        <v>14</v>
      </c>
      <c r="C916" s="5">
        <v>9510.2461003446606</v>
      </c>
      <c r="D916" s="5">
        <v>8923.2443273517492</v>
      </c>
      <c r="E916" s="5">
        <v>10281.2439330452</v>
      </c>
      <c r="F916" s="5">
        <v>9532.6186807252197</v>
      </c>
      <c r="G916" s="5">
        <v>10998.815538254699</v>
      </c>
    </row>
    <row r="917" spans="1:7" x14ac:dyDescent="0.55000000000000004">
      <c r="A917" s="3">
        <v>30</v>
      </c>
      <c r="B917" s="3">
        <v>15</v>
      </c>
      <c r="C917" s="5">
        <v>6618.4067235012699</v>
      </c>
      <c r="D917" s="5">
        <v>6797.4268554234404</v>
      </c>
      <c r="E917" s="5">
        <v>8011.4887577454601</v>
      </c>
      <c r="F917" s="5">
        <v>6276.4303650150496</v>
      </c>
      <c r="G917" s="5">
        <v>4549.6314753946199</v>
      </c>
    </row>
    <row r="918" spans="1:7" x14ac:dyDescent="0.55000000000000004">
      <c r="A918" s="3">
        <v>30</v>
      </c>
      <c r="B918" s="3">
        <v>16</v>
      </c>
      <c r="C918" s="5">
        <v>59450.874160793799</v>
      </c>
      <c r="D918" s="5">
        <v>58142.851802088298</v>
      </c>
      <c r="E918" s="5">
        <v>57851.781294931701</v>
      </c>
      <c r="F918" s="5">
        <v>50653.592687871402</v>
      </c>
      <c r="G918" s="5">
        <v>51156.255065537996</v>
      </c>
    </row>
    <row r="919" spans="1:7" x14ac:dyDescent="0.55000000000000004">
      <c r="A919" s="3">
        <v>30</v>
      </c>
      <c r="B919" s="3">
        <v>17</v>
      </c>
      <c r="C919" s="5">
        <v>133398.69333095799</v>
      </c>
      <c r="D919" s="5">
        <v>116015.529659395</v>
      </c>
      <c r="E919" s="5">
        <v>112863.221955348</v>
      </c>
      <c r="F919" s="5">
        <v>110515.45400116401</v>
      </c>
      <c r="G919" s="5">
        <v>127930.737996672</v>
      </c>
    </row>
    <row r="920" spans="1:7" x14ac:dyDescent="0.55000000000000004">
      <c r="A920" s="3">
        <v>30</v>
      </c>
      <c r="B920" s="3">
        <v>18</v>
      </c>
      <c r="C920" s="5">
        <v>208281.857207402</v>
      </c>
      <c r="D920" s="5">
        <v>302108.96306092298</v>
      </c>
      <c r="E920" s="5">
        <v>266339.75832077302</v>
      </c>
      <c r="F920" s="5">
        <v>266461.94625477301</v>
      </c>
      <c r="G920" s="5">
        <v>323289.58173569501</v>
      </c>
    </row>
    <row r="921" spans="1:7" x14ac:dyDescent="0.55000000000000004">
      <c r="A921" s="3">
        <v>30</v>
      </c>
      <c r="B921" s="3">
        <v>19</v>
      </c>
      <c r="C921" s="5">
        <v>107146.151803443</v>
      </c>
      <c r="D921" s="5">
        <v>104307.28682410601</v>
      </c>
      <c r="E921" s="5">
        <v>94803.479472974897</v>
      </c>
      <c r="F921" s="5">
        <v>92065.602371635498</v>
      </c>
      <c r="G921" s="5">
        <v>110071.239348302</v>
      </c>
    </row>
    <row r="922" spans="1:7" x14ac:dyDescent="0.55000000000000004">
      <c r="A922" s="3">
        <v>30</v>
      </c>
      <c r="B922" s="3">
        <v>20</v>
      </c>
      <c r="C922" s="5">
        <v>189659.335153027</v>
      </c>
      <c r="D922" s="5">
        <v>234635.213744048</v>
      </c>
      <c r="E922" s="5">
        <v>215792.85342305101</v>
      </c>
      <c r="F922" s="5">
        <v>198111.06272221301</v>
      </c>
      <c r="G922" s="5">
        <v>217381.348354944</v>
      </c>
    </row>
    <row r="923" spans="1:7" x14ac:dyDescent="0.55000000000000004">
      <c r="A923" s="3">
        <v>30</v>
      </c>
      <c r="B923" s="3">
        <v>21</v>
      </c>
      <c r="C923" s="5">
        <v>155531.918589518</v>
      </c>
      <c r="D923" s="5">
        <v>172782.631376162</v>
      </c>
      <c r="E923" s="5">
        <v>174158.19838110701</v>
      </c>
      <c r="F923" s="5">
        <v>130131.470120411</v>
      </c>
      <c r="G923" s="5">
        <v>145951.112512614</v>
      </c>
    </row>
    <row r="924" spans="1:7" x14ac:dyDescent="0.55000000000000004">
      <c r="A924" s="3">
        <v>30</v>
      </c>
      <c r="B924" s="3">
        <v>22</v>
      </c>
      <c r="C924" s="5">
        <v>99647.266382580201</v>
      </c>
      <c r="D924" s="5">
        <v>90610.600682756296</v>
      </c>
      <c r="E924" s="5">
        <v>88489.893127072195</v>
      </c>
      <c r="F924" s="5">
        <v>56847.692519316799</v>
      </c>
      <c r="G924" s="5">
        <v>62458.765213875602</v>
      </c>
    </row>
    <row r="925" spans="1:7" x14ac:dyDescent="0.55000000000000004">
      <c r="A925" s="3">
        <v>30</v>
      </c>
      <c r="B925" s="3">
        <v>23</v>
      </c>
      <c r="C925" s="5">
        <v>63210.141447134498</v>
      </c>
      <c r="D925" s="5">
        <v>60352.350687777398</v>
      </c>
      <c r="E925" s="5">
        <v>63761.2550742003</v>
      </c>
      <c r="F925" s="5">
        <v>71192.999044028096</v>
      </c>
      <c r="G925" s="5">
        <v>70306.214198788701</v>
      </c>
    </row>
    <row r="926" spans="1:7" x14ac:dyDescent="0.55000000000000004">
      <c r="A926" s="3">
        <v>30</v>
      </c>
      <c r="B926" s="3">
        <v>24</v>
      </c>
      <c r="C926" s="5">
        <v>17864.110080414499</v>
      </c>
      <c r="D926" s="5">
        <v>14969.2521335497</v>
      </c>
      <c r="E926" s="5">
        <v>13252.0844301613</v>
      </c>
      <c r="F926" s="5">
        <v>13871.359274358199</v>
      </c>
      <c r="G926" s="5">
        <v>14670.6290783369</v>
      </c>
    </row>
    <row r="927" spans="1:7" x14ac:dyDescent="0.55000000000000004">
      <c r="A927" s="3">
        <v>30</v>
      </c>
      <c r="B927" s="3">
        <v>25</v>
      </c>
      <c r="C927" s="5">
        <v>104205.99855066399</v>
      </c>
      <c r="D927" s="5">
        <v>116366.240362326</v>
      </c>
      <c r="E927" s="5">
        <v>107458.875580554</v>
      </c>
      <c r="F927" s="5">
        <v>122084.770752984</v>
      </c>
      <c r="G927" s="5">
        <v>142246.80745930201</v>
      </c>
    </row>
    <row r="928" spans="1:7" x14ac:dyDescent="0.55000000000000004">
      <c r="A928" s="3">
        <v>30</v>
      </c>
      <c r="B928" s="3">
        <v>26</v>
      </c>
      <c r="C928" s="5">
        <v>91645.383594002196</v>
      </c>
      <c r="D928" s="5">
        <v>102316.70226625699</v>
      </c>
      <c r="E928" s="5">
        <v>107723.359298721</v>
      </c>
      <c r="F928" s="5">
        <v>102414.78468924999</v>
      </c>
      <c r="G928" s="5">
        <v>100875.833881571</v>
      </c>
    </row>
    <row r="929" spans="1:7" x14ac:dyDescent="0.55000000000000004">
      <c r="A929" s="3">
        <v>30</v>
      </c>
      <c r="B929" s="3">
        <v>27</v>
      </c>
      <c r="C929" s="5">
        <v>166627.74577804501</v>
      </c>
      <c r="D929" s="5">
        <v>159086.75761702101</v>
      </c>
      <c r="E929" s="5">
        <v>165756.00632922101</v>
      </c>
      <c r="F929" s="5">
        <v>174294.55864314799</v>
      </c>
      <c r="G929" s="5">
        <v>181116.205863301</v>
      </c>
    </row>
    <row r="930" spans="1:7" x14ac:dyDescent="0.55000000000000004">
      <c r="A930" s="3">
        <v>30</v>
      </c>
      <c r="B930" s="3">
        <v>28</v>
      </c>
      <c r="C930" s="5">
        <v>194177.033300276</v>
      </c>
      <c r="D930" s="5">
        <v>216798.90376151999</v>
      </c>
      <c r="E930" s="5">
        <v>230342.175489174</v>
      </c>
      <c r="F930" s="5">
        <v>231975.56178296899</v>
      </c>
      <c r="G930" s="5">
        <v>242543.91169846</v>
      </c>
    </row>
    <row r="931" spans="1:7" x14ac:dyDescent="0.55000000000000004">
      <c r="A931" s="3">
        <v>30</v>
      </c>
      <c r="B931" s="3">
        <v>29</v>
      </c>
      <c r="C931" s="5">
        <v>150960.03098357</v>
      </c>
      <c r="D931" s="5">
        <v>146998.60135575201</v>
      </c>
      <c r="E931" s="5">
        <v>139691.99416862801</v>
      </c>
      <c r="F931" s="5">
        <v>139882.213950543</v>
      </c>
      <c r="G931" s="5">
        <v>142329.596233477</v>
      </c>
    </row>
    <row r="932" spans="1:7" x14ac:dyDescent="0.55000000000000004">
      <c r="A932" s="3">
        <v>30</v>
      </c>
      <c r="B932" s="3">
        <v>30</v>
      </c>
      <c r="C932" s="5">
        <v>279988.15745618299</v>
      </c>
      <c r="D932" s="5">
        <v>320378.09390014102</v>
      </c>
      <c r="E932" s="5">
        <v>339136.96434791398</v>
      </c>
      <c r="F932" s="5">
        <v>345063.368365501</v>
      </c>
      <c r="G932" s="5">
        <v>357028.179378865</v>
      </c>
    </row>
    <row r="933" spans="1:7" x14ac:dyDescent="0.55000000000000004">
      <c r="A933" s="3">
        <v>30</v>
      </c>
      <c r="B933" s="3">
        <v>31</v>
      </c>
      <c r="C933" s="5">
        <v>184807.024542561</v>
      </c>
      <c r="D933" s="5">
        <v>155220.19004740799</v>
      </c>
      <c r="E933" s="5">
        <v>140247.36032710699</v>
      </c>
      <c r="F933" s="5">
        <v>130214.55126314099</v>
      </c>
      <c r="G933" s="5">
        <v>134342.57109822499</v>
      </c>
    </row>
    <row r="934" spans="1:7" x14ac:dyDescent="0.55000000000000004">
      <c r="A934" s="3">
        <v>31</v>
      </c>
      <c r="B934" s="3">
        <v>1</v>
      </c>
      <c r="C934" s="5">
        <v>54216.681191669297</v>
      </c>
      <c r="D934" s="5">
        <v>50299.719915839902</v>
      </c>
      <c r="E934" s="5">
        <v>48315.117610165798</v>
      </c>
      <c r="F934" s="5">
        <v>47003.121274519297</v>
      </c>
      <c r="G934" s="5">
        <v>49447.714190533799</v>
      </c>
    </row>
    <row r="935" spans="1:7" x14ac:dyDescent="0.55000000000000004">
      <c r="A935" s="3">
        <v>31</v>
      </c>
      <c r="B935" s="3">
        <v>2</v>
      </c>
      <c r="C935" s="5">
        <v>823.82560658542798</v>
      </c>
      <c r="D935" s="5">
        <v>659.19743586065294</v>
      </c>
      <c r="E935" s="5">
        <v>624.79858164719997</v>
      </c>
      <c r="F935" s="5">
        <v>583.64629030746903</v>
      </c>
      <c r="G935" s="5">
        <v>432.01462331328401</v>
      </c>
    </row>
    <row r="936" spans="1:7" x14ac:dyDescent="0.55000000000000004">
      <c r="A936" s="3">
        <v>31</v>
      </c>
      <c r="B936" s="3">
        <v>3</v>
      </c>
      <c r="C936" s="5">
        <v>55932.347047503201</v>
      </c>
      <c r="D936" s="5">
        <v>49133.4663394987</v>
      </c>
      <c r="E936" s="5">
        <v>54208.985684766303</v>
      </c>
      <c r="F936" s="5">
        <v>50246.0158519381</v>
      </c>
      <c r="G936" s="5">
        <v>55804.4962291466</v>
      </c>
    </row>
    <row r="937" spans="1:7" x14ac:dyDescent="0.55000000000000004">
      <c r="A937" s="3">
        <v>31</v>
      </c>
      <c r="B937" s="3">
        <v>4</v>
      </c>
      <c r="C937" s="5">
        <v>6807.6285164129704</v>
      </c>
      <c r="D937" s="5">
        <v>8194.3312089647206</v>
      </c>
      <c r="E937" s="5">
        <v>7423.1073005112803</v>
      </c>
      <c r="F937" s="5">
        <v>7161.6375286972198</v>
      </c>
      <c r="G937" s="5">
        <v>5271.9129393452104</v>
      </c>
    </row>
    <row r="938" spans="1:7" x14ac:dyDescent="0.55000000000000004">
      <c r="A938" s="3">
        <v>31</v>
      </c>
      <c r="B938" s="3">
        <v>5</v>
      </c>
      <c r="C938" s="5">
        <v>5296.6250820226196</v>
      </c>
      <c r="D938" s="5">
        <v>27692.571163053701</v>
      </c>
      <c r="E938" s="5">
        <v>28824.6662118938</v>
      </c>
      <c r="F938" s="5">
        <v>24133.048967583702</v>
      </c>
      <c r="G938" s="5">
        <v>4013.2613035813201</v>
      </c>
    </row>
    <row r="939" spans="1:7" x14ac:dyDescent="0.55000000000000004">
      <c r="A939" s="3">
        <v>31</v>
      </c>
      <c r="B939" s="3">
        <v>6</v>
      </c>
      <c r="C939" s="5">
        <v>2761.2658955193101</v>
      </c>
      <c r="D939" s="5">
        <v>2259.8554372552198</v>
      </c>
      <c r="E939" s="5">
        <v>3047.7536846326402</v>
      </c>
      <c r="F939" s="5">
        <v>3328.7992852922598</v>
      </c>
      <c r="G939" s="5">
        <v>6215.3990060341002</v>
      </c>
    </row>
    <row r="940" spans="1:7" x14ac:dyDescent="0.55000000000000004">
      <c r="A940" s="3">
        <v>31</v>
      </c>
      <c r="B940" s="3">
        <v>7</v>
      </c>
      <c r="C940" s="5">
        <v>3185.0288757621802</v>
      </c>
      <c r="D940" s="5">
        <v>3491.88468601973</v>
      </c>
      <c r="E940" s="5">
        <v>3193.16726729725</v>
      </c>
      <c r="F940" s="5">
        <v>2112.9080609232901</v>
      </c>
      <c r="G940" s="5">
        <v>2483.05332804718</v>
      </c>
    </row>
    <row r="941" spans="1:7" x14ac:dyDescent="0.55000000000000004">
      <c r="A941" s="3">
        <v>31</v>
      </c>
      <c r="B941" s="3">
        <v>8</v>
      </c>
      <c r="C941" s="5">
        <v>9157.9131408203193</v>
      </c>
      <c r="D941" s="5">
        <v>11624.702683834999</v>
      </c>
      <c r="E941" s="5">
        <v>8642.6997146884296</v>
      </c>
      <c r="F941" s="5">
        <v>6642.8185588159904</v>
      </c>
      <c r="G941" s="5">
        <v>6194.13270769667</v>
      </c>
    </row>
    <row r="942" spans="1:7" x14ac:dyDescent="0.55000000000000004">
      <c r="A942" s="3">
        <v>31</v>
      </c>
      <c r="B942" s="3">
        <v>9</v>
      </c>
      <c r="C942" s="5">
        <v>14347.1381032642</v>
      </c>
      <c r="D942" s="5">
        <v>13878.2737765942</v>
      </c>
      <c r="E942" s="5">
        <v>14399.0735210699</v>
      </c>
      <c r="F942" s="5">
        <v>11356.3183470239</v>
      </c>
      <c r="G942" s="5">
        <v>15365.894933641701</v>
      </c>
    </row>
    <row r="943" spans="1:7" x14ac:dyDescent="0.55000000000000004">
      <c r="A943" s="3">
        <v>31</v>
      </c>
      <c r="B943" s="3">
        <v>10</v>
      </c>
      <c r="C943" s="5">
        <v>10184.3059904809</v>
      </c>
      <c r="D943" s="5">
        <v>18536.439516846702</v>
      </c>
      <c r="E943" s="5">
        <v>19465.449006626899</v>
      </c>
      <c r="F943" s="5">
        <v>17983.804339083799</v>
      </c>
      <c r="G943" s="5">
        <v>20141.565692208002</v>
      </c>
    </row>
    <row r="944" spans="1:7" x14ac:dyDescent="0.55000000000000004">
      <c r="A944" s="3">
        <v>31</v>
      </c>
      <c r="B944" s="3">
        <v>11</v>
      </c>
      <c r="C944" s="5">
        <v>55223.114968037</v>
      </c>
      <c r="D944" s="5">
        <v>49774.988045388498</v>
      </c>
      <c r="E944" s="5">
        <v>36711.249987697302</v>
      </c>
      <c r="F944" s="5">
        <v>38400.293172209102</v>
      </c>
      <c r="G944" s="5">
        <v>66629.980005966107</v>
      </c>
    </row>
    <row r="945" spans="1:7" x14ac:dyDescent="0.55000000000000004">
      <c r="A945" s="3">
        <v>31</v>
      </c>
      <c r="B945" s="3">
        <v>12</v>
      </c>
      <c r="C945" s="5">
        <v>31027.552820333902</v>
      </c>
      <c r="D945" s="5">
        <v>25005.185127237401</v>
      </c>
      <c r="E945" s="5">
        <v>26668.7221826083</v>
      </c>
      <c r="F945" s="5">
        <v>19059.171013127201</v>
      </c>
      <c r="G945" s="5">
        <v>31692.2363416761</v>
      </c>
    </row>
    <row r="946" spans="1:7" x14ac:dyDescent="0.55000000000000004">
      <c r="A946" s="3">
        <v>31</v>
      </c>
      <c r="B946" s="3">
        <v>13</v>
      </c>
      <c r="C946" s="5">
        <v>23385.916708813402</v>
      </c>
      <c r="D946" s="5">
        <v>1381.6068565507801</v>
      </c>
      <c r="E946" s="5">
        <v>4965.1662748296103</v>
      </c>
      <c r="F946" s="5">
        <v>4592.6600868755204</v>
      </c>
      <c r="G946" s="5">
        <v>1925.8171477666699</v>
      </c>
    </row>
    <row r="947" spans="1:7" x14ac:dyDescent="0.55000000000000004">
      <c r="A947" s="3">
        <v>31</v>
      </c>
      <c r="B947" s="3">
        <v>14</v>
      </c>
      <c r="C947" s="5">
        <v>6410.0802550686603</v>
      </c>
      <c r="D947" s="5">
        <v>5281.6765237094796</v>
      </c>
      <c r="E947" s="5">
        <v>10451.435094673299</v>
      </c>
      <c r="F947" s="5">
        <v>6651.8049455446499</v>
      </c>
      <c r="G947" s="5">
        <v>6576.1711350358801</v>
      </c>
    </row>
    <row r="948" spans="1:7" x14ac:dyDescent="0.55000000000000004">
      <c r="A948" s="3">
        <v>31</v>
      </c>
      <c r="B948" s="3">
        <v>15</v>
      </c>
      <c r="C948" s="5">
        <v>4117.6297318855304</v>
      </c>
      <c r="D948" s="5">
        <v>3865.3615944092498</v>
      </c>
      <c r="E948" s="5">
        <v>5127.7892718304101</v>
      </c>
      <c r="F948" s="5">
        <v>3795.75493019122</v>
      </c>
      <c r="G948" s="5">
        <v>4435.9283029807802</v>
      </c>
    </row>
    <row r="949" spans="1:7" x14ac:dyDescent="0.55000000000000004">
      <c r="A949" s="3">
        <v>31</v>
      </c>
      <c r="B949" s="3">
        <v>16</v>
      </c>
      <c r="C949" s="5">
        <v>13632.400305153</v>
      </c>
      <c r="D949" s="5">
        <v>14972.0265085263</v>
      </c>
      <c r="E949" s="5">
        <v>23689.306995769501</v>
      </c>
      <c r="F949" s="5">
        <v>22414.283881650401</v>
      </c>
      <c r="G949" s="5">
        <v>28283.446052185802</v>
      </c>
    </row>
    <row r="950" spans="1:7" x14ac:dyDescent="0.55000000000000004">
      <c r="A950" s="3">
        <v>31</v>
      </c>
      <c r="B950" s="3">
        <v>17</v>
      </c>
      <c r="C950" s="5">
        <v>58213.6735351959</v>
      </c>
      <c r="D950" s="5">
        <v>54016.395153052697</v>
      </c>
      <c r="E950" s="5">
        <v>58769.500274239203</v>
      </c>
      <c r="F950" s="5">
        <v>53688.673856064299</v>
      </c>
      <c r="G950" s="5">
        <v>55182.2751461753</v>
      </c>
    </row>
    <row r="951" spans="1:7" x14ac:dyDescent="0.55000000000000004">
      <c r="A951" s="3">
        <v>31</v>
      </c>
      <c r="B951" s="3">
        <v>18</v>
      </c>
      <c r="C951" s="5">
        <v>109245.930685411</v>
      </c>
      <c r="D951" s="5">
        <v>127579.345982525</v>
      </c>
      <c r="E951" s="5">
        <v>146182.559483844</v>
      </c>
      <c r="F951" s="5">
        <v>138688.51891262399</v>
      </c>
      <c r="G951" s="5">
        <v>141554.220331613</v>
      </c>
    </row>
    <row r="952" spans="1:7" x14ac:dyDescent="0.55000000000000004">
      <c r="A952" s="3">
        <v>31</v>
      </c>
      <c r="B952" s="3">
        <v>19</v>
      </c>
      <c r="C952" s="5">
        <v>66289.707573629697</v>
      </c>
      <c r="D952" s="5">
        <v>59240.860922074302</v>
      </c>
      <c r="E952" s="5">
        <v>57289.4357140227</v>
      </c>
      <c r="F952" s="5">
        <v>54301.484221102197</v>
      </c>
      <c r="G952" s="5">
        <v>58829.5990922204</v>
      </c>
    </row>
    <row r="953" spans="1:7" x14ac:dyDescent="0.55000000000000004">
      <c r="A953" s="3">
        <v>31</v>
      </c>
      <c r="B953" s="3">
        <v>20</v>
      </c>
      <c r="C953" s="5">
        <v>105957.871586964</v>
      </c>
      <c r="D953" s="5">
        <v>132025.91607220401</v>
      </c>
      <c r="E953" s="5">
        <v>125248.13619306299</v>
      </c>
      <c r="F953" s="5">
        <v>119473.07445366999</v>
      </c>
      <c r="G953" s="5">
        <v>123060.7517721</v>
      </c>
    </row>
    <row r="954" spans="1:7" x14ac:dyDescent="0.55000000000000004">
      <c r="A954" s="3">
        <v>31</v>
      </c>
      <c r="B954" s="3">
        <v>21</v>
      </c>
      <c r="C954" s="5">
        <v>83693.506357080201</v>
      </c>
      <c r="D954" s="5">
        <v>85952.616650562006</v>
      </c>
      <c r="E954" s="5">
        <v>84696.914205914203</v>
      </c>
      <c r="F954" s="5">
        <v>61254.967889971398</v>
      </c>
      <c r="G954" s="5">
        <v>69848.919909779695</v>
      </c>
    </row>
    <row r="955" spans="1:7" x14ac:dyDescent="0.55000000000000004">
      <c r="A955" s="3">
        <v>31</v>
      </c>
      <c r="B955" s="3">
        <v>22</v>
      </c>
      <c r="C955" s="5">
        <v>48671.931569294997</v>
      </c>
      <c r="D955" s="5">
        <v>46445.390362815997</v>
      </c>
      <c r="E955" s="5">
        <v>46122.2170235511</v>
      </c>
      <c r="F955" s="5">
        <v>28848.943335099098</v>
      </c>
      <c r="G955" s="5">
        <v>26631.409560136501</v>
      </c>
    </row>
    <row r="956" spans="1:7" x14ac:dyDescent="0.55000000000000004">
      <c r="A956" s="3">
        <v>31</v>
      </c>
      <c r="B956" s="3">
        <v>23</v>
      </c>
      <c r="C956" s="5">
        <v>41497.787077864697</v>
      </c>
      <c r="D956" s="5">
        <v>39273.809300284403</v>
      </c>
      <c r="E956" s="5">
        <v>41117.4745394196</v>
      </c>
      <c r="F956" s="5">
        <v>44364.929280687204</v>
      </c>
      <c r="G956" s="5">
        <v>44045.2333653151</v>
      </c>
    </row>
    <row r="957" spans="1:7" x14ac:dyDescent="0.55000000000000004">
      <c r="A957" s="3">
        <v>31</v>
      </c>
      <c r="B957" s="3">
        <v>24</v>
      </c>
      <c r="C957" s="5">
        <v>15241.157967442699</v>
      </c>
      <c r="D957" s="5">
        <v>17494.394458817998</v>
      </c>
      <c r="E957" s="5">
        <v>18109.6349050139</v>
      </c>
      <c r="F957" s="5">
        <v>16969.943677977099</v>
      </c>
      <c r="G957" s="5">
        <v>17284.177386602802</v>
      </c>
    </row>
    <row r="958" spans="1:7" x14ac:dyDescent="0.55000000000000004">
      <c r="A958" s="3">
        <v>31</v>
      </c>
      <c r="B958" s="3">
        <v>25</v>
      </c>
      <c r="C958" s="5">
        <v>74592.809163797298</v>
      </c>
      <c r="D958" s="5">
        <v>83597.023059621803</v>
      </c>
      <c r="E958" s="5">
        <v>81464.520005730606</v>
      </c>
      <c r="F958" s="5">
        <v>84894.913580340697</v>
      </c>
      <c r="G958" s="5">
        <v>91148.502214613502</v>
      </c>
    </row>
    <row r="959" spans="1:7" x14ac:dyDescent="0.55000000000000004">
      <c r="A959" s="3">
        <v>31</v>
      </c>
      <c r="B959" s="3">
        <v>26</v>
      </c>
      <c r="C959" s="5">
        <v>60198.149866924403</v>
      </c>
      <c r="D959" s="5">
        <v>64691.391496295997</v>
      </c>
      <c r="E959" s="5">
        <v>63898.197086163796</v>
      </c>
      <c r="F959" s="5">
        <v>62409.935333488902</v>
      </c>
      <c r="G959" s="5">
        <v>60608.075583605299</v>
      </c>
    </row>
    <row r="960" spans="1:7" x14ac:dyDescent="0.55000000000000004">
      <c r="A960" s="3">
        <v>31</v>
      </c>
      <c r="B960" s="3">
        <v>27</v>
      </c>
      <c r="C960" s="5">
        <v>90814.485733484296</v>
      </c>
      <c r="D960" s="5">
        <v>92343.675250106797</v>
      </c>
      <c r="E960" s="5">
        <v>96811.744464557603</v>
      </c>
      <c r="F960" s="5">
        <v>95568.716710142195</v>
      </c>
      <c r="G960" s="5">
        <v>94626.698385531097</v>
      </c>
    </row>
    <row r="961" spans="1:7" x14ac:dyDescent="0.55000000000000004">
      <c r="A961" s="3">
        <v>31</v>
      </c>
      <c r="B961" s="3">
        <v>28</v>
      </c>
      <c r="C961" s="5">
        <v>130409.269862763</v>
      </c>
      <c r="D961" s="5">
        <v>151190.277657131</v>
      </c>
      <c r="E961" s="5">
        <v>164502.049471712</v>
      </c>
      <c r="F961" s="5">
        <v>172012.292463878</v>
      </c>
      <c r="G961" s="5">
        <v>181084.13164790699</v>
      </c>
    </row>
    <row r="962" spans="1:7" x14ac:dyDescent="0.55000000000000004">
      <c r="A962" s="3">
        <v>31</v>
      </c>
      <c r="B962" s="3">
        <v>29</v>
      </c>
      <c r="C962" s="5">
        <v>103884.00122862701</v>
      </c>
      <c r="D962" s="5">
        <v>106924.811691678</v>
      </c>
      <c r="E962" s="5">
        <v>111793.107946996</v>
      </c>
      <c r="F962" s="5">
        <v>113316.31164393701</v>
      </c>
      <c r="G962" s="5">
        <v>114569.998656822</v>
      </c>
    </row>
    <row r="963" spans="1:7" x14ac:dyDescent="0.55000000000000004">
      <c r="A963" s="3">
        <v>31</v>
      </c>
      <c r="B963" s="3">
        <v>30</v>
      </c>
      <c r="C963" s="5">
        <v>172980.59862388001</v>
      </c>
      <c r="D963" s="5">
        <v>202445.40651258701</v>
      </c>
      <c r="E963" s="5">
        <v>209365.341917777</v>
      </c>
      <c r="F963" s="5">
        <v>208883.82083810799</v>
      </c>
      <c r="G963" s="5">
        <v>212919.968813252</v>
      </c>
    </row>
    <row r="964" spans="1:7" x14ac:dyDescent="0.55000000000000004">
      <c r="A964" s="3">
        <v>31</v>
      </c>
      <c r="B964" s="3">
        <v>31</v>
      </c>
      <c r="C964" s="5">
        <v>76393.540736574694</v>
      </c>
      <c r="D964" s="5">
        <v>72776.307405209096</v>
      </c>
      <c r="E964" s="5">
        <v>74691.010978958293</v>
      </c>
      <c r="F964" s="5">
        <v>66051.557887424293</v>
      </c>
      <c r="G964" s="5">
        <v>64584.146390055699</v>
      </c>
    </row>
    <row r="965" spans="1:7" x14ac:dyDescent="0.55000000000000004">
      <c r="A965" s="3">
        <v>32</v>
      </c>
      <c r="B965" s="3">
        <v>1</v>
      </c>
      <c r="C965" s="5">
        <v>54257.568888592199</v>
      </c>
      <c r="D965" s="5">
        <v>44893.978919822097</v>
      </c>
      <c r="E965" s="5">
        <v>45679.261353577996</v>
      </c>
      <c r="F965" s="5">
        <v>43354.595156472998</v>
      </c>
      <c r="G965" s="5">
        <v>46371.397721685396</v>
      </c>
    </row>
    <row r="966" spans="1:7" x14ac:dyDescent="0.55000000000000004">
      <c r="A966" s="3">
        <v>32</v>
      </c>
      <c r="B966" s="3">
        <v>2</v>
      </c>
      <c r="C966" s="5">
        <v>2585.7931631237202</v>
      </c>
      <c r="D966" s="5">
        <v>3266.0045987281801</v>
      </c>
      <c r="E966" s="5">
        <v>3048.0639274023401</v>
      </c>
      <c r="F966" s="5">
        <v>3019.3863734578799</v>
      </c>
      <c r="G966" s="5">
        <v>1835.1063645166</v>
      </c>
    </row>
    <row r="967" spans="1:7" x14ac:dyDescent="0.55000000000000004">
      <c r="A967" s="3">
        <v>32</v>
      </c>
      <c r="B967" s="3">
        <v>3</v>
      </c>
      <c r="C967" s="5">
        <v>34268.468502078198</v>
      </c>
      <c r="D967" s="5">
        <v>29340.6788264975</v>
      </c>
      <c r="E967" s="5">
        <v>28870.191421516101</v>
      </c>
      <c r="F967" s="5">
        <v>30394.768871365701</v>
      </c>
      <c r="G967" s="5">
        <v>31542.3510881734</v>
      </c>
    </row>
    <row r="968" spans="1:7" x14ac:dyDescent="0.55000000000000004">
      <c r="A968" s="3">
        <v>32</v>
      </c>
      <c r="B968" s="3">
        <v>4</v>
      </c>
      <c r="C968" s="5">
        <v>9317.6845838627705</v>
      </c>
      <c r="D968" s="5">
        <v>14034.698059923599</v>
      </c>
      <c r="E968" s="5">
        <v>11072.862310165199</v>
      </c>
      <c r="F968" s="5">
        <v>10380.0128957856</v>
      </c>
      <c r="G968" s="5">
        <v>8815.7717138735206</v>
      </c>
    </row>
    <row r="969" spans="1:7" x14ac:dyDescent="0.55000000000000004">
      <c r="A969" s="3">
        <v>32</v>
      </c>
      <c r="B969" s="3">
        <v>5</v>
      </c>
      <c r="C969" s="5">
        <v>11332.367845803001</v>
      </c>
      <c r="D969" s="5">
        <v>12386.355924548299</v>
      </c>
      <c r="E969" s="5">
        <v>12860.7626330575</v>
      </c>
      <c r="F969" s="5">
        <v>10695.9071724928</v>
      </c>
      <c r="G969" s="5">
        <v>12599.767743181001</v>
      </c>
    </row>
    <row r="970" spans="1:7" x14ac:dyDescent="0.55000000000000004">
      <c r="A970" s="3">
        <v>32</v>
      </c>
      <c r="B970" s="3">
        <v>6</v>
      </c>
      <c r="C970" s="5">
        <v>10091.2888025838</v>
      </c>
      <c r="D970" s="5">
        <v>13601.725915912</v>
      </c>
      <c r="E970" s="5">
        <v>19477.9432183563</v>
      </c>
      <c r="F970" s="5">
        <v>15552.0020438712</v>
      </c>
      <c r="G970" s="5">
        <v>23651.5183415457</v>
      </c>
    </row>
    <row r="971" spans="1:7" x14ac:dyDescent="0.55000000000000004">
      <c r="A971" s="3">
        <v>32</v>
      </c>
      <c r="B971" s="3">
        <v>7</v>
      </c>
      <c r="C971" s="5">
        <v>11336.353630731801</v>
      </c>
      <c r="D971" s="5">
        <v>13908.5283775322</v>
      </c>
      <c r="E971" s="5">
        <v>12135.296019305801</v>
      </c>
      <c r="F971" s="5">
        <v>12683.7656110877</v>
      </c>
      <c r="G971" s="5">
        <v>11804.8005871732</v>
      </c>
    </row>
    <row r="972" spans="1:7" x14ac:dyDescent="0.55000000000000004">
      <c r="A972" s="3">
        <v>32</v>
      </c>
      <c r="B972" s="3">
        <v>8</v>
      </c>
      <c r="C972" s="5">
        <v>124677.411956667</v>
      </c>
      <c r="D972" s="5">
        <v>115412.04587598699</v>
      </c>
      <c r="E972" s="5">
        <v>113456.47849115801</v>
      </c>
      <c r="F972" s="5">
        <v>102074.784380796</v>
      </c>
      <c r="G972" s="5">
        <v>85206.277461158505</v>
      </c>
    </row>
    <row r="973" spans="1:7" x14ac:dyDescent="0.55000000000000004">
      <c r="A973" s="3">
        <v>32</v>
      </c>
      <c r="B973" s="3">
        <v>9</v>
      </c>
      <c r="C973" s="5">
        <v>9796.3454789611296</v>
      </c>
      <c r="D973" s="5">
        <v>11178.943241045499</v>
      </c>
      <c r="E973" s="5">
        <v>12463.431642629301</v>
      </c>
      <c r="F973" s="5">
        <v>10071.979221531799</v>
      </c>
      <c r="G973" s="5">
        <v>12087.252249039901</v>
      </c>
    </row>
    <row r="974" spans="1:7" x14ac:dyDescent="0.55000000000000004">
      <c r="A974" s="3">
        <v>32</v>
      </c>
      <c r="B974" s="3">
        <v>10</v>
      </c>
      <c r="C974" s="5">
        <v>54913.876606345999</v>
      </c>
      <c r="D974" s="5">
        <v>68056.307366495006</v>
      </c>
      <c r="E974" s="5">
        <v>62660.101766108302</v>
      </c>
      <c r="F974" s="5">
        <v>54195.594499004103</v>
      </c>
      <c r="G974" s="5">
        <v>65982.936063390705</v>
      </c>
    </row>
    <row r="975" spans="1:7" x14ac:dyDescent="0.55000000000000004">
      <c r="A975" s="3">
        <v>32</v>
      </c>
      <c r="B975" s="3">
        <v>11</v>
      </c>
      <c r="C975" s="5">
        <v>36425.810707070697</v>
      </c>
      <c r="D975" s="5">
        <v>77532.363621984696</v>
      </c>
      <c r="E975" s="5">
        <v>118187.36785728599</v>
      </c>
      <c r="F975" s="5">
        <v>120809.244715325</v>
      </c>
      <c r="G975" s="5">
        <v>141473.862324421</v>
      </c>
    </row>
    <row r="976" spans="1:7" x14ac:dyDescent="0.55000000000000004">
      <c r="A976" s="3">
        <v>32</v>
      </c>
      <c r="B976" s="3">
        <v>12</v>
      </c>
      <c r="C976" s="5">
        <v>9422.4839746460293</v>
      </c>
      <c r="D976" s="5">
        <v>7758.3639521600799</v>
      </c>
      <c r="E976" s="5">
        <v>12251.603785986499</v>
      </c>
      <c r="F976" s="5">
        <v>13972.962048949999</v>
      </c>
      <c r="G976" s="5">
        <v>11216.751796185599</v>
      </c>
    </row>
    <row r="977" spans="1:7" x14ac:dyDescent="0.55000000000000004">
      <c r="A977" s="3">
        <v>32</v>
      </c>
      <c r="B977" s="3">
        <v>13</v>
      </c>
      <c r="C977" s="5">
        <v>5833.5715867773797</v>
      </c>
      <c r="D977" s="5">
        <v>7824.7747360002904</v>
      </c>
      <c r="E977" s="5">
        <v>11954.4393097395</v>
      </c>
      <c r="F977" s="5">
        <v>8598.6476876283195</v>
      </c>
      <c r="G977" s="5">
        <v>13091.5054916547</v>
      </c>
    </row>
    <row r="978" spans="1:7" x14ac:dyDescent="0.55000000000000004">
      <c r="A978" s="3">
        <v>32</v>
      </c>
      <c r="B978" s="3">
        <v>14</v>
      </c>
      <c r="C978" s="5">
        <v>26241.516830423301</v>
      </c>
      <c r="D978" s="5">
        <v>21688.183012104299</v>
      </c>
      <c r="E978" s="5">
        <v>28799.781497929001</v>
      </c>
      <c r="F978" s="5">
        <v>22146.682785933899</v>
      </c>
      <c r="G978" s="5">
        <v>27125.936318808399</v>
      </c>
    </row>
    <row r="979" spans="1:7" x14ac:dyDescent="0.55000000000000004">
      <c r="A979" s="3">
        <v>32</v>
      </c>
      <c r="B979" s="3">
        <v>15</v>
      </c>
      <c r="C979" s="5">
        <v>4398.8047992475904</v>
      </c>
      <c r="D979" s="5">
        <v>4885.1466456110902</v>
      </c>
      <c r="E979" s="5">
        <v>4196.11822787444</v>
      </c>
      <c r="F979" s="5">
        <v>3256.2779630489199</v>
      </c>
      <c r="G979" s="5">
        <v>3260.8522281481501</v>
      </c>
    </row>
    <row r="980" spans="1:7" x14ac:dyDescent="0.55000000000000004">
      <c r="A980" s="3">
        <v>32</v>
      </c>
      <c r="B980" s="3">
        <v>16</v>
      </c>
      <c r="C980" s="5">
        <v>20759.041310541001</v>
      </c>
      <c r="D980" s="5">
        <v>32932.016026821999</v>
      </c>
      <c r="E980" s="5">
        <v>28450.604591001498</v>
      </c>
      <c r="F980" s="5">
        <v>28801.611219899602</v>
      </c>
      <c r="G980" s="5">
        <v>40888.425219741301</v>
      </c>
    </row>
    <row r="981" spans="1:7" x14ac:dyDescent="0.55000000000000004">
      <c r="A981" s="3">
        <v>32</v>
      </c>
      <c r="B981" s="3">
        <v>17</v>
      </c>
      <c r="C981" s="5">
        <v>111766.994444166</v>
      </c>
      <c r="D981" s="5">
        <v>90210.882468922195</v>
      </c>
      <c r="E981" s="5">
        <v>96948.351740792699</v>
      </c>
      <c r="F981" s="5">
        <v>86827.568631640097</v>
      </c>
      <c r="G981" s="5">
        <v>84099.821256284806</v>
      </c>
    </row>
    <row r="982" spans="1:7" x14ac:dyDescent="0.55000000000000004">
      <c r="A982" s="3">
        <v>32</v>
      </c>
      <c r="B982" s="3">
        <v>18</v>
      </c>
      <c r="C982" s="5">
        <v>239688.033478628</v>
      </c>
      <c r="D982" s="5">
        <v>203480.429988271</v>
      </c>
      <c r="E982" s="5">
        <v>205149.66968672501</v>
      </c>
      <c r="F982" s="5">
        <v>209298.32528290199</v>
      </c>
      <c r="G982" s="5">
        <v>224001.150789696</v>
      </c>
    </row>
    <row r="983" spans="1:7" x14ac:dyDescent="0.55000000000000004">
      <c r="A983" s="3">
        <v>32</v>
      </c>
      <c r="B983" s="3">
        <v>19</v>
      </c>
      <c r="C983" s="5">
        <v>71925.356596921207</v>
      </c>
      <c r="D983" s="5">
        <v>75819.206936910501</v>
      </c>
      <c r="E983" s="5">
        <v>73469.281992321397</v>
      </c>
      <c r="F983" s="5">
        <v>69468.277663755696</v>
      </c>
      <c r="G983" s="5">
        <v>75005.007133953404</v>
      </c>
    </row>
    <row r="984" spans="1:7" x14ac:dyDescent="0.55000000000000004">
      <c r="A984" s="3">
        <v>32</v>
      </c>
      <c r="B984" s="3">
        <v>20</v>
      </c>
      <c r="C984" s="5">
        <v>162877.654434197</v>
      </c>
      <c r="D984" s="5">
        <v>206801.068499788</v>
      </c>
      <c r="E984" s="5">
        <v>197773.77488836399</v>
      </c>
      <c r="F984" s="5">
        <v>190135.15427656201</v>
      </c>
      <c r="G984" s="5">
        <v>196860.86579903099</v>
      </c>
    </row>
    <row r="985" spans="1:7" x14ac:dyDescent="0.55000000000000004">
      <c r="A985" s="3">
        <v>32</v>
      </c>
      <c r="B985" s="3">
        <v>21</v>
      </c>
      <c r="C985" s="5">
        <v>112353.70813973701</v>
      </c>
      <c r="D985" s="5">
        <v>110470.423126838</v>
      </c>
      <c r="E985" s="5">
        <v>106334.656961602</v>
      </c>
      <c r="F985" s="5">
        <v>86410.229418000104</v>
      </c>
      <c r="G985" s="5">
        <v>96432.634340965</v>
      </c>
    </row>
    <row r="986" spans="1:7" x14ac:dyDescent="0.55000000000000004">
      <c r="A986" s="3">
        <v>32</v>
      </c>
      <c r="B986" s="3">
        <v>22</v>
      </c>
      <c r="C986" s="5">
        <v>63221.255687215496</v>
      </c>
      <c r="D986" s="5">
        <v>63719.172933957801</v>
      </c>
      <c r="E986" s="5">
        <v>60132.427375564097</v>
      </c>
      <c r="F986" s="5">
        <v>36583.147539459402</v>
      </c>
      <c r="G986" s="5">
        <v>39896.028161089802</v>
      </c>
    </row>
    <row r="987" spans="1:7" x14ac:dyDescent="0.55000000000000004">
      <c r="A987" s="3">
        <v>32</v>
      </c>
      <c r="B987" s="3">
        <v>23</v>
      </c>
      <c r="C987" s="5">
        <v>56695.244871965297</v>
      </c>
      <c r="D987" s="5">
        <v>60347.214650542002</v>
      </c>
      <c r="E987" s="5">
        <v>65648.236785432004</v>
      </c>
      <c r="F987" s="5">
        <v>75158.008297973298</v>
      </c>
      <c r="G987" s="5">
        <v>74630.702744295006</v>
      </c>
    </row>
    <row r="988" spans="1:7" x14ac:dyDescent="0.55000000000000004">
      <c r="A988" s="3">
        <v>32</v>
      </c>
      <c r="B988" s="3">
        <v>24</v>
      </c>
      <c r="C988" s="5">
        <v>17792.168943226599</v>
      </c>
      <c r="D988" s="5">
        <v>20370.6164351937</v>
      </c>
      <c r="E988" s="5">
        <v>19019.708190834699</v>
      </c>
      <c r="F988" s="5">
        <v>16675.552822715399</v>
      </c>
      <c r="G988" s="5">
        <v>15321.3415062205</v>
      </c>
    </row>
    <row r="989" spans="1:7" x14ac:dyDescent="0.55000000000000004">
      <c r="A989" s="3">
        <v>32</v>
      </c>
      <c r="B989" s="3">
        <v>25</v>
      </c>
      <c r="C989" s="5">
        <v>75738.586693052101</v>
      </c>
      <c r="D989" s="5">
        <v>81599.824556490901</v>
      </c>
      <c r="E989" s="5">
        <v>78399.603737113503</v>
      </c>
      <c r="F989" s="5">
        <v>80808.575365049997</v>
      </c>
      <c r="G989" s="5">
        <v>92262.430412996298</v>
      </c>
    </row>
    <row r="990" spans="1:7" x14ac:dyDescent="0.55000000000000004">
      <c r="A990" s="3">
        <v>32</v>
      </c>
      <c r="B990" s="3">
        <v>26</v>
      </c>
      <c r="C990" s="5">
        <v>77217.606592964396</v>
      </c>
      <c r="D990" s="5">
        <v>83188.293347673694</v>
      </c>
      <c r="E990" s="5">
        <v>83931.512118798797</v>
      </c>
      <c r="F990" s="5">
        <v>82121.1250071002</v>
      </c>
      <c r="G990" s="5">
        <v>78156.832156341596</v>
      </c>
    </row>
    <row r="991" spans="1:7" x14ac:dyDescent="0.55000000000000004">
      <c r="A991" s="3">
        <v>32</v>
      </c>
      <c r="B991" s="3">
        <v>27</v>
      </c>
      <c r="C991" s="5">
        <v>135964.03850885099</v>
      </c>
      <c r="D991" s="5">
        <v>144975.83599338701</v>
      </c>
      <c r="E991" s="5">
        <v>160790.847695665</v>
      </c>
      <c r="F991" s="5">
        <v>166420.360175743</v>
      </c>
      <c r="G991" s="5">
        <v>174161.979592549</v>
      </c>
    </row>
    <row r="992" spans="1:7" x14ac:dyDescent="0.55000000000000004">
      <c r="A992" s="3">
        <v>32</v>
      </c>
      <c r="B992" s="3">
        <v>28</v>
      </c>
      <c r="C992" s="5">
        <v>164467.29111174401</v>
      </c>
      <c r="D992" s="5">
        <v>179330.52598935601</v>
      </c>
      <c r="E992" s="5">
        <v>194919.14994155499</v>
      </c>
      <c r="F992" s="5">
        <v>194701.089524729</v>
      </c>
      <c r="G992" s="5">
        <v>208091.63505877601</v>
      </c>
    </row>
    <row r="993" spans="1:7" x14ac:dyDescent="0.55000000000000004">
      <c r="A993" s="3">
        <v>32</v>
      </c>
      <c r="B993" s="3">
        <v>29</v>
      </c>
      <c r="C993" s="5">
        <v>130148.598926526</v>
      </c>
      <c r="D993" s="5">
        <v>136869.20962839399</v>
      </c>
      <c r="E993" s="5">
        <v>141166.38616578601</v>
      </c>
      <c r="F993" s="5">
        <v>143262.054686888</v>
      </c>
      <c r="G993" s="5">
        <v>145217.96158423001</v>
      </c>
    </row>
    <row r="994" spans="1:7" x14ac:dyDescent="0.55000000000000004">
      <c r="A994" s="3">
        <v>32</v>
      </c>
      <c r="B994" s="3">
        <v>30</v>
      </c>
      <c r="C994" s="5">
        <v>224276.307011684</v>
      </c>
      <c r="D994" s="5">
        <v>263440.76324298198</v>
      </c>
      <c r="E994" s="5">
        <v>278407.35324867198</v>
      </c>
      <c r="F994" s="5">
        <v>280777.02714531601</v>
      </c>
      <c r="G994" s="5">
        <v>289342.76467955997</v>
      </c>
    </row>
    <row r="995" spans="1:7" x14ac:dyDescent="0.55000000000000004">
      <c r="A995" s="3">
        <v>32</v>
      </c>
      <c r="B995" s="3">
        <v>31</v>
      </c>
      <c r="C995" s="5">
        <v>105171.73529584</v>
      </c>
      <c r="D995" s="5">
        <v>94409.654629583805</v>
      </c>
      <c r="E995" s="5">
        <v>91938.777054575796</v>
      </c>
      <c r="F995" s="5">
        <v>83675.896056251702</v>
      </c>
      <c r="G995" s="5">
        <v>82683.453182156998</v>
      </c>
    </row>
    <row r="996" spans="1:7" x14ac:dyDescent="0.55000000000000004">
      <c r="A996" s="3">
        <v>33</v>
      </c>
      <c r="B996" s="3">
        <v>1</v>
      </c>
      <c r="C996" s="5">
        <v>88744.598547957605</v>
      </c>
      <c r="D996" s="5">
        <v>76717.343556424094</v>
      </c>
      <c r="E996" s="5">
        <v>72732.606581281303</v>
      </c>
      <c r="F996" s="5">
        <v>72355.149053929606</v>
      </c>
      <c r="G996" s="5">
        <v>81236.939880329301</v>
      </c>
    </row>
    <row r="997" spans="1:7" x14ac:dyDescent="0.55000000000000004">
      <c r="A997" s="3">
        <v>33</v>
      </c>
      <c r="B997" s="3">
        <v>2</v>
      </c>
      <c r="C997" s="5">
        <v>6263.2344552039904</v>
      </c>
      <c r="D997" s="5">
        <v>4758.6339072179999</v>
      </c>
      <c r="E997" s="5">
        <v>5657.3148884441798</v>
      </c>
      <c r="F997" s="5">
        <v>5427.9300656083797</v>
      </c>
      <c r="G997" s="5">
        <v>4123.5276940774902</v>
      </c>
    </row>
    <row r="998" spans="1:7" x14ac:dyDescent="0.55000000000000004">
      <c r="A998" s="3">
        <v>33</v>
      </c>
      <c r="B998" s="3">
        <v>3</v>
      </c>
      <c r="C998" s="5">
        <v>223253.512909324</v>
      </c>
      <c r="D998" s="5">
        <v>247063.707844124</v>
      </c>
      <c r="E998" s="5">
        <v>250558.19398324401</v>
      </c>
      <c r="F998" s="5">
        <v>242498.606597732</v>
      </c>
      <c r="G998" s="5">
        <v>219338.41334455801</v>
      </c>
    </row>
    <row r="999" spans="1:7" x14ac:dyDescent="0.55000000000000004">
      <c r="A999" s="3">
        <v>33</v>
      </c>
      <c r="B999" s="3">
        <v>4</v>
      </c>
      <c r="C999" s="5">
        <v>99016.659198142006</v>
      </c>
      <c r="D999" s="5">
        <v>84890.753810742797</v>
      </c>
      <c r="E999" s="5">
        <v>87500.020116761298</v>
      </c>
      <c r="F999" s="5">
        <v>64148.109627521299</v>
      </c>
      <c r="G999" s="5">
        <v>79203.4335118444</v>
      </c>
    </row>
    <row r="1000" spans="1:7" x14ac:dyDescent="0.55000000000000004">
      <c r="A1000" s="3">
        <v>33</v>
      </c>
      <c r="B1000" s="3">
        <v>5</v>
      </c>
      <c r="C1000" s="5">
        <v>27424.6990984107</v>
      </c>
      <c r="D1000" s="5">
        <v>32206.307979719299</v>
      </c>
      <c r="E1000" s="5">
        <v>43120.056604809899</v>
      </c>
      <c r="F1000" s="5">
        <v>37879.216175761903</v>
      </c>
      <c r="G1000" s="5">
        <v>47046.0066721568</v>
      </c>
    </row>
    <row r="1001" spans="1:7" x14ac:dyDescent="0.55000000000000004">
      <c r="A1001" s="3">
        <v>33</v>
      </c>
      <c r="B1001" s="3">
        <v>6</v>
      </c>
      <c r="C1001" s="5">
        <v>268005.354275349</v>
      </c>
      <c r="D1001" s="5">
        <v>517088.99867789901</v>
      </c>
      <c r="E1001" s="5">
        <v>544082.88990045304</v>
      </c>
      <c r="F1001" s="5">
        <v>639423.68461026798</v>
      </c>
      <c r="G1001" s="5">
        <v>367560.76868495799</v>
      </c>
    </row>
    <row r="1002" spans="1:7" x14ac:dyDescent="0.55000000000000004">
      <c r="A1002" s="3">
        <v>33</v>
      </c>
      <c r="B1002" s="3">
        <v>7</v>
      </c>
      <c r="C1002" s="5">
        <v>59018.288249568497</v>
      </c>
      <c r="D1002" s="5">
        <v>82907.892639576894</v>
      </c>
      <c r="E1002" s="5">
        <v>79739.2149443979</v>
      </c>
      <c r="F1002" s="5">
        <v>70135.955246527796</v>
      </c>
      <c r="G1002" s="5">
        <v>73541.648760264594</v>
      </c>
    </row>
    <row r="1003" spans="1:7" x14ac:dyDescent="0.55000000000000004">
      <c r="A1003" s="3">
        <v>33</v>
      </c>
      <c r="B1003" s="3">
        <v>8</v>
      </c>
      <c r="C1003" s="5">
        <v>470077.85464365699</v>
      </c>
      <c r="D1003" s="5">
        <v>398894.90903442999</v>
      </c>
      <c r="E1003" s="5">
        <v>249657.68087548099</v>
      </c>
      <c r="F1003" s="5">
        <v>193449.696828869</v>
      </c>
      <c r="G1003" s="5">
        <v>222109.24141634899</v>
      </c>
    </row>
    <row r="1004" spans="1:7" x14ac:dyDescent="0.55000000000000004">
      <c r="A1004" s="3">
        <v>33</v>
      </c>
      <c r="B1004" s="3">
        <v>9</v>
      </c>
      <c r="C1004" s="5">
        <v>71937.663216267902</v>
      </c>
      <c r="D1004" s="5">
        <v>81745.591554908999</v>
      </c>
      <c r="E1004" s="5">
        <v>80113.580048764401</v>
      </c>
      <c r="F1004" s="5">
        <v>70049.092741738394</v>
      </c>
      <c r="G1004" s="5">
        <v>75180.554049405197</v>
      </c>
    </row>
    <row r="1005" spans="1:7" x14ac:dyDescent="0.55000000000000004">
      <c r="A1005" s="3">
        <v>33</v>
      </c>
      <c r="B1005" s="3">
        <v>10</v>
      </c>
      <c r="C1005" s="5">
        <v>182563.94748655701</v>
      </c>
      <c r="D1005" s="5">
        <v>226611.70506485601</v>
      </c>
      <c r="E1005" s="5">
        <v>237639.17321563</v>
      </c>
      <c r="F1005" s="5">
        <v>213647.595548315</v>
      </c>
      <c r="G1005" s="5">
        <v>250917.57931939699</v>
      </c>
    </row>
    <row r="1006" spans="1:7" x14ac:dyDescent="0.55000000000000004">
      <c r="A1006" s="3">
        <v>33</v>
      </c>
      <c r="B1006" s="3">
        <v>11</v>
      </c>
      <c r="C1006" s="5">
        <v>53100.758075082202</v>
      </c>
      <c r="D1006" s="5">
        <v>72070.501508436297</v>
      </c>
      <c r="E1006" s="5">
        <v>91039.167100536099</v>
      </c>
      <c r="F1006" s="5">
        <v>104012.94798471</v>
      </c>
      <c r="G1006" s="5">
        <v>96595.270226916997</v>
      </c>
    </row>
    <row r="1007" spans="1:7" x14ac:dyDescent="0.55000000000000004">
      <c r="A1007" s="3">
        <v>33</v>
      </c>
      <c r="B1007" s="3">
        <v>12</v>
      </c>
      <c r="C1007" s="5">
        <v>40437.606405997903</v>
      </c>
      <c r="D1007" s="5">
        <v>47264.455941888402</v>
      </c>
      <c r="E1007" s="5">
        <v>53812.869682792603</v>
      </c>
      <c r="F1007" s="5">
        <v>52557.222532174601</v>
      </c>
      <c r="G1007" s="5">
        <v>45346.379442472797</v>
      </c>
    </row>
    <row r="1008" spans="1:7" x14ac:dyDescent="0.55000000000000004">
      <c r="A1008" s="3">
        <v>33</v>
      </c>
      <c r="B1008" s="3">
        <v>13</v>
      </c>
      <c r="C1008" s="5">
        <v>20265.4190018439</v>
      </c>
      <c r="D1008" s="5">
        <v>24079.2481805512</v>
      </c>
      <c r="E1008" s="5">
        <v>15486.8669053986</v>
      </c>
      <c r="F1008" s="5">
        <v>8845.6962588322403</v>
      </c>
      <c r="G1008" s="5">
        <v>12317.9479980038</v>
      </c>
    </row>
    <row r="1009" spans="1:7" x14ac:dyDescent="0.55000000000000004">
      <c r="A1009" s="3">
        <v>33</v>
      </c>
      <c r="B1009" s="3">
        <v>14</v>
      </c>
      <c r="C1009" s="5">
        <v>398149.45473541698</v>
      </c>
      <c r="D1009" s="5">
        <v>178341.597751344</v>
      </c>
      <c r="E1009" s="5">
        <v>245916.290382484</v>
      </c>
      <c r="F1009" s="5">
        <v>223612.46114584099</v>
      </c>
      <c r="G1009" s="5">
        <v>218740.95742451501</v>
      </c>
    </row>
    <row r="1010" spans="1:7" x14ac:dyDescent="0.55000000000000004">
      <c r="A1010" s="3">
        <v>33</v>
      </c>
      <c r="B1010" s="3">
        <v>15</v>
      </c>
      <c r="C1010" s="5">
        <v>46482.197743750097</v>
      </c>
      <c r="D1010" s="5">
        <v>57336.4005824138</v>
      </c>
      <c r="E1010" s="5">
        <v>43145.911243934403</v>
      </c>
      <c r="F1010" s="5">
        <v>34443.015530676399</v>
      </c>
      <c r="G1010" s="5">
        <v>38374.283340085</v>
      </c>
    </row>
    <row r="1011" spans="1:7" x14ac:dyDescent="0.55000000000000004">
      <c r="A1011" s="3">
        <v>33</v>
      </c>
      <c r="B1011" s="3">
        <v>16</v>
      </c>
      <c r="C1011" s="5">
        <v>148201.403706137</v>
      </c>
      <c r="D1011" s="5">
        <v>222063.00202908399</v>
      </c>
      <c r="E1011" s="5">
        <v>182015.341945077</v>
      </c>
      <c r="F1011" s="5">
        <v>176227.181751144</v>
      </c>
      <c r="G1011" s="5">
        <v>179126.76012146799</v>
      </c>
    </row>
    <row r="1012" spans="1:7" x14ac:dyDescent="0.55000000000000004">
      <c r="A1012" s="3">
        <v>33</v>
      </c>
      <c r="B1012" s="3">
        <v>17</v>
      </c>
      <c r="C1012" s="5">
        <v>247203.93971053199</v>
      </c>
      <c r="D1012" s="5">
        <v>235644.41561316501</v>
      </c>
      <c r="E1012" s="5">
        <v>229839.218622463</v>
      </c>
      <c r="F1012" s="5">
        <v>207213.96117491601</v>
      </c>
      <c r="G1012" s="5">
        <v>225255.215986711</v>
      </c>
    </row>
    <row r="1013" spans="1:7" x14ac:dyDescent="0.55000000000000004">
      <c r="A1013" s="3">
        <v>33</v>
      </c>
      <c r="B1013" s="3">
        <v>18</v>
      </c>
      <c r="C1013" s="5">
        <v>268416.382083442</v>
      </c>
      <c r="D1013" s="5">
        <v>334483.92966348201</v>
      </c>
      <c r="E1013" s="5">
        <v>353415.42648622399</v>
      </c>
      <c r="F1013" s="5">
        <v>341143.00985466503</v>
      </c>
      <c r="G1013" s="5">
        <v>318534.262248452</v>
      </c>
    </row>
    <row r="1014" spans="1:7" x14ac:dyDescent="0.55000000000000004">
      <c r="A1014" s="3">
        <v>33</v>
      </c>
      <c r="B1014" s="3">
        <v>19</v>
      </c>
      <c r="C1014" s="5">
        <v>291880.42656210199</v>
      </c>
      <c r="D1014" s="5">
        <v>263512.97121246997</v>
      </c>
      <c r="E1014" s="5">
        <v>255590.783813949</v>
      </c>
      <c r="F1014" s="5">
        <v>242958.776563691</v>
      </c>
      <c r="G1014" s="5">
        <v>266818.30965357402</v>
      </c>
    </row>
    <row r="1015" spans="1:7" x14ac:dyDescent="0.55000000000000004">
      <c r="A1015" s="3">
        <v>33</v>
      </c>
      <c r="B1015" s="3">
        <v>20</v>
      </c>
      <c r="C1015" s="5">
        <v>351670.21752804099</v>
      </c>
      <c r="D1015" s="5">
        <v>451087.12246811797</v>
      </c>
      <c r="E1015" s="5">
        <v>428699.89763218001</v>
      </c>
      <c r="F1015" s="5">
        <v>408931.19931713602</v>
      </c>
      <c r="G1015" s="5">
        <v>422024.84805435402</v>
      </c>
    </row>
    <row r="1016" spans="1:7" x14ac:dyDescent="0.55000000000000004">
      <c r="A1016" s="3">
        <v>33</v>
      </c>
      <c r="B1016" s="3">
        <v>21</v>
      </c>
      <c r="C1016" s="5">
        <v>432833.24986843602</v>
      </c>
      <c r="D1016" s="5">
        <v>453391.53053288901</v>
      </c>
      <c r="E1016" s="5">
        <v>443925.25509131397</v>
      </c>
      <c r="F1016" s="5">
        <v>356211.32147328899</v>
      </c>
      <c r="G1016" s="5">
        <v>350068.16758595302</v>
      </c>
    </row>
    <row r="1017" spans="1:7" x14ac:dyDescent="0.55000000000000004">
      <c r="A1017" s="3">
        <v>33</v>
      </c>
      <c r="B1017" s="3">
        <v>22</v>
      </c>
      <c r="C1017" s="5">
        <v>174029.483772451</v>
      </c>
      <c r="D1017" s="5">
        <v>158250.121456864</v>
      </c>
      <c r="E1017" s="5">
        <v>147131.41321235799</v>
      </c>
      <c r="F1017" s="5">
        <v>93767.280524900401</v>
      </c>
      <c r="G1017" s="5">
        <v>91121.474057379106</v>
      </c>
    </row>
    <row r="1018" spans="1:7" x14ac:dyDescent="0.55000000000000004">
      <c r="A1018" s="3">
        <v>33</v>
      </c>
      <c r="B1018" s="3">
        <v>23</v>
      </c>
      <c r="C1018" s="5">
        <v>137542.30429176701</v>
      </c>
      <c r="D1018" s="5">
        <v>143912.25248374301</v>
      </c>
      <c r="E1018" s="5">
        <v>151416.82246369199</v>
      </c>
      <c r="F1018" s="5">
        <v>165078.977771545</v>
      </c>
      <c r="G1018" s="5">
        <v>164170.495147187</v>
      </c>
    </row>
    <row r="1019" spans="1:7" x14ac:dyDescent="0.55000000000000004">
      <c r="A1019" s="3">
        <v>33</v>
      </c>
      <c r="B1019" s="3">
        <v>24</v>
      </c>
      <c r="C1019" s="5">
        <v>94815.296670586802</v>
      </c>
      <c r="D1019" s="5">
        <v>81892.617574177202</v>
      </c>
      <c r="E1019" s="5">
        <v>78122.317857275295</v>
      </c>
      <c r="F1019" s="5">
        <v>70958.330885210395</v>
      </c>
      <c r="G1019" s="5">
        <v>69010.941598164602</v>
      </c>
    </row>
    <row r="1020" spans="1:7" x14ac:dyDescent="0.55000000000000004">
      <c r="A1020" s="3">
        <v>33</v>
      </c>
      <c r="B1020" s="3">
        <v>25</v>
      </c>
      <c r="C1020" s="5">
        <v>226742.87037616401</v>
      </c>
      <c r="D1020" s="5">
        <v>242934.27530995201</v>
      </c>
      <c r="E1020" s="5">
        <v>241097.95370472799</v>
      </c>
      <c r="F1020" s="5">
        <v>259146.96976534999</v>
      </c>
      <c r="G1020" s="5">
        <v>305401.89167062897</v>
      </c>
    </row>
    <row r="1021" spans="1:7" x14ac:dyDescent="0.55000000000000004">
      <c r="A1021" s="3">
        <v>33</v>
      </c>
      <c r="B1021" s="3">
        <v>26</v>
      </c>
      <c r="C1021" s="5">
        <v>221777.42126294199</v>
      </c>
      <c r="D1021" s="5">
        <v>244728.76348003899</v>
      </c>
      <c r="E1021" s="5">
        <v>251433.68216376801</v>
      </c>
      <c r="F1021" s="5">
        <v>252103.20027720099</v>
      </c>
      <c r="G1021" s="5">
        <v>252147.82239007999</v>
      </c>
    </row>
    <row r="1022" spans="1:7" x14ac:dyDescent="0.55000000000000004">
      <c r="A1022" s="3">
        <v>33</v>
      </c>
      <c r="B1022" s="3">
        <v>27</v>
      </c>
      <c r="C1022" s="5">
        <v>440710.59094556299</v>
      </c>
      <c r="D1022" s="5">
        <v>457227.11289902602</v>
      </c>
      <c r="E1022" s="5">
        <v>354001.00032543897</v>
      </c>
      <c r="F1022" s="5">
        <v>321994.41264853103</v>
      </c>
      <c r="G1022" s="5">
        <v>269597.46623138001</v>
      </c>
    </row>
    <row r="1023" spans="1:7" x14ac:dyDescent="0.55000000000000004">
      <c r="A1023" s="3">
        <v>33</v>
      </c>
      <c r="B1023" s="3">
        <v>28</v>
      </c>
      <c r="C1023" s="5">
        <v>286319.40953406098</v>
      </c>
      <c r="D1023" s="5">
        <v>322331.95551554603</v>
      </c>
      <c r="E1023" s="5">
        <v>361813.01358556497</v>
      </c>
      <c r="F1023" s="5">
        <v>370669.59072308801</v>
      </c>
      <c r="G1023" s="5">
        <v>386714.35195247497</v>
      </c>
    </row>
    <row r="1024" spans="1:7" x14ac:dyDescent="0.55000000000000004">
      <c r="A1024" s="3">
        <v>33</v>
      </c>
      <c r="B1024" s="3">
        <v>29</v>
      </c>
      <c r="C1024" s="5">
        <v>296111.28111543402</v>
      </c>
      <c r="D1024" s="5">
        <v>323461.38848945103</v>
      </c>
      <c r="E1024" s="5">
        <v>330274.74167115398</v>
      </c>
      <c r="F1024" s="5">
        <v>330124.37906602002</v>
      </c>
      <c r="G1024" s="5">
        <v>335998.30462731002</v>
      </c>
    </row>
    <row r="1025" spans="1:7" x14ac:dyDescent="0.55000000000000004">
      <c r="A1025" s="3">
        <v>33</v>
      </c>
      <c r="B1025" s="3">
        <v>30</v>
      </c>
      <c r="C1025" s="5">
        <v>539133.25041946396</v>
      </c>
      <c r="D1025" s="5">
        <v>633704.40101773804</v>
      </c>
      <c r="E1025" s="5">
        <v>672126.05430642597</v>
      </c>
      <c r="F1025" s="5">
        <v>671872.92477024498</v>
      </c>
      <c r="G1025" s="5">
        <v>701393.87441249995</v>
      </c>
    </row>
    <row r="1026" spans="1:7" x14ac:dyDescent="0.55000000000000004">
      <c r="A1026" s="3">
        <v>33</v>
      </c>
      <c r="B1026" s="3">
        <v>31</v>
      </c>
      <c r="C1026" s="5">
        <v>315322.322818827</v>
      </c>
      <c r="D1026" s="5">
        <v>288374.04262657202</v>
      </c>
      <c r="E1026" s="5">
        <v>270662.88904663298</v>
      </c>
      <c r="F1026" s="5">
        <v>245383.02737065399</v>
      </c>
      <c r="G1026" s="5">
        <v>256256.03958115101</v>
      </c>
    </row>
    <row r="1027" spans="1:7" x14ac:dyDescent="0.55000000000000004">
      <c r="A1027" s="3">
        <v>34</v>
      </c>
      <c r="B1027" s="3">
        <v>1</v>
      </c>
      <c r="C1027" s="5">
        <v>88886.678919394893</v>
      </c>
      <c r="D1027" s="5">
        <v>80861.875142474193</v>
      </c>
      <c r="E1027" s="5">
        <v>70237.080721079299</v>
      </c>
      <c r="F1027" s="5">
        <v>69245.919872508603</v>
      </c>
      <c r="G1027" s="5">
        <v>80033.2913980218</v>
      </c>
    </row>
    <row r="1028" spans="1:7" x14ac:dyDescent="0.55000000000000004">
      <c r="A1028" s="3">
        <v>34</v>
      </c>
      <c r="B1028" s="3">
        <v>2</v>
      </c>
      <c r="C1028" s="5">
        <v>2510.6902218455398</v>
      </c>
      <c r="D1028" s="5">
        <v>2821.5075999926198</v>
      </c>
      <c r="E1028" s="5">
        <v>2645.1960636705498</v>
      </c>
      <c r="F1028" s="5">
        <v>2584.4397749484901</v>
      </c>
      <c r="G1028" s="5">
        <v>2040.32696465563</v>
      </c>
    </row>
    <row r="1029" spans="1:7" x14ac:dyDescent="0.55000000000000004">
      <c r="A1029" s="3">
        <v>34</v>
      </c>
      <c r="B1029" s="3">
        <v>3</v>
      </c>
      <c r="C1029" s="5">
        <v>200500.14455740899</v>
      </c>
      <c r="D1029" s="5">
        <v>223369.19884422701</v>
      </c>
      <c r="E1029" s="5">
        <v>213305.39529137599</v>
      </c>
      <c r="F1029" s="5">
        <v>201681.958029175</v>
      </c>
      <c r="G1029" s="5">
        <v>204234.965590401</v>
      </c>
    </row>
    <row r="1030" spans="1:7" x14ac:dyDescent="0.55000000000000004">
      <c r="A1030" s="3">
        <v>34</v>
      </c>
      <c r="B1030" s="3">
        <v>4</v>
      </c>
      <c r="C1030" s="5">
        <v>37932.608826689298</v>
      </c>
      <c r="D1030" s="5">
        <v>47217.573147632502</v>
      </c>
      <c r="E1030" s="5">
        <v>39740.784300621599</v>
      </c>
      <c r="F1030" s="5">
        <v>41159.539861772202</v>
      </c>
      <c r="G1030" s="5">
        <v>42308.503181114997</v>
      </c>
    </row>
    <row r="1031" spans="1:7" x14ac:dyDescent="0.55000000000000004">
      <c r="A1031" s="3">
        <v>34</v>
      </c>
      <c r="B1031" s="3">
        <v>5</v>
      </c>
      <c r="C1031" s="5">
        <v>33848.279453699797</v>
      </c>
      <c r="D1031" s="5">
        <v>32350.441973413701</v>
      </c>
      <c r="E1031" s="5">
        <v>33681.947853134101</v>
      </c>
      <c r="F1031" s="5">
        <v>25840.774977388501</v>
      </c>
      <c r="G1031" s="5">
        <v>25316.845392076899</v>
      </c>
    </row>
    <row r="1032" spans="1:7" x14ac:dyDescent="0.55000000000000004">
      <c r="A1032" s="3">
        <v>34</v>
      </c>
      <c r="B1032" s="3">
        <v>6</v>
      </c>
      <c r="C1032" s="5">
        <v>143715.66928242301</v>
      </c>
      <c r="D1032" s="5">
        <v>162150.521034587</v>
      </c>
      <c r="E1032" s="5">
        <v>253830.97099842399</v>
      </c>
      <c r="F1032" s="5">
        <v>238439.420678419</v>
      </c>
      <c r="G1032" s="5">
        <v>226441.02478631301</v>
      </c>
    </row>
    <row r="1033" spans="1:7" x14ac:dyDescent="0.55000000000000004">
      <c r="A1033" s="3">
        <v>34</v>
      </c>
      <c r="B1033" s="3">
        <v>7</v>
      </c>
      <c r="C1033" s="5">
        <v>45011.661091305003</v>
      </c>
      <c r="D1033" s="5">
        <v>69393.085250178206</v>
      </c>
      <c r="E1033" s="5">
        <v>61116.969415353997</v>
      </c>
      <c r="F1033" s="5">
        <v>66615.143727827701</v>
      </c>
      <c r="G1033" s="5">
        <v>63898.409613108801</v>
      </c>
    </row>
    <row r="1034" spans="1:7" x14ac:dyDescent="0.55000000000000004">
      <c r="A1034" s="3">
        <v>34</v>
      </c>
      <c r="B1034" s="3">
        <v>8</v>
      </c>
      <c r="C1034" s="5">
        <v>506660.75216221798</v>
      </c>
      <c r="D1034" s="5">
        <v>597387.20137933898</v>
      </c>
      <c r="E1034" s="5">
        <v>337278.27964994498</v>
      </c>
      <c r="F1034" s="5">
        <v>259135.096146856</v>
      </c>
      <c r="G1034" s="5">
        <v>220824.63013653801</v>
      </c>
    </row>
    <row r="1035" spans="1:7" x14ac:dyDescent="0.55000000000000004">
      <c r="A1035" s="3">
        <v>34</v>
      </c>
      <c r="B1035" s="3">
        <v>9</v>
      </c>
      <c r="C1035" s="5">
        <v>119147.340257262</v>
      </c>
      <c r="D1035" s="5">
        <v>110412.798170233</v>
      </c>
      <c r="E1035" s="5">
        <v>112012.452155302</v>
      </c>
      <c r="F1035" s="5">
        <v>94546.0018231063</v>
      </c>
      <c r="G1035" s="5">
        <v>104067.51969579401</v>
      </c>
    </row>
    <row r="1036" spans="1:7" x14ac:dyDescent="0.55000000000000004">
      <c r="A1036" s="3">
        <v>34</v>
      </c>
      <c r="B1036" s="3">
        <v>10</v>
      </c>
      <c r="C1036" s="5">
        <v>357711.39531247201</v>
      </c>
      <c r="D1036" s="5">
        <v>513822.688114235</v>
      </c>
      <c r="E1036" s="5">
        <v>589845.52087228699</v>
      </c>
      <c r="F1036" s="5">
        <v>566697.42827724596</v>
      </c>
      <c r="G1036" s="5">
        <v>613216.75399323797</v>
      </c>
    </row>
    <row r="1037" spans="1:7" x14ac:dyDescent="0.55000000000000004">
      <c r="A1037" s="3">
        <v>34</v>
      </c>
      <c r="B1037" s="3">
        <v>11</v>
      </c>
      <c r="C1037" s="5">
        <v>112575.47831367201</v>
      </c>
      <c r="D1037" s="5">
        <v>299462.234892315</v>
      </c>
      <c r="E1037" s="5">
        <v>243053.278248141</v>
      </c>
      <c r="F1037" s="5">
        <v>287532.14998227201</v>
      </c>
      <c r="G1037" s="5">
        <v>458086.055245322</v>
      </c>
    </row>
    <row r="1038" spans="1:7" x14ac:dyDescent="0.55000000000000004">
      <c r="A1038" s="3">
        <v>34</v>
      </c>
      <c r="B1038" s="3">
        <v>12</v>
      </c>
      <c r="C1038" s="5">
        <v>70940.746672031906</v>
      </c>
      <c r="D1038" s="5">
        <v>93636.563520639596</v>
      </c>
      <c r="E1038" s="5">
        <v>111066.258236992</v>
      </c>
      <c r="F1038" s="5">
        <v>90226.662253800299</v>
      </c>
      <c r="G1038" s="5">
        <v>94273.376156971703</v>
      </c>
    </row>
    <row r="1039" spans="1:7" x14ac:dyDescent="0.55000000000000004">
      <c r="A1039" s="3">
        <v>34</v>
      </c>
      <c r="B1039" s="3">
        <v>13</v>
      </c>
      <c r="C1039" s="5">
        <v>177445.70498181699</v>
      </c>
      <c r="D1039" s="5">
        <v>149700.23406443701</v>
      </c>
      <c r="E1039" s="5">
        <v>21883.664428535601</v>
      </c>
      <c r="F1039" s="5">
        <v>17505.698866342002</v>
      </c>
      <c r="G1039" s="5">
        <v>13091.5054916547</v>
      </c>
    </row>
    <row r="1040" spans="1:7" x14ac:dyDescent="0.55000000000000004">
      <c r="A1040" s="3">
        <v>34</v>
      </c>
      <c r="B1040" s="3">
        <v>14</v>
      </c>
      <c r="C1040" s="5">
        <v>749595.91210565798</v>
      </c>
      <c r="D1040" s="5">
        <v>691428.34012006002</v>
      </c>
      <c r="E1040" s="5">
        <v>623534.86625917396</v>
      </c>
      <c r="F1040" s="5">
        <v>576826.76153488003</v>
      </c>
      <c r="G1040" s="5">
        <v>700155.96953981195</v>
      </c>
    </row>
    <row r="1041" spans="1:7" x14ac:dyDescent="0.55000000000000004">
      <c r="A1041" s="3">
        <v>34</v>
      </c>
      <c r="B1041" s="3">
        <v>15</v>
      </c>
      <c r="C1041" s="5">
        <v>44041.893382353403</v>
      </c>
      <c r="D1041" s="5">
        <v>43916.234536063697</v>
      </c>
      <c r="E1041" s="5">
        <v>33889.563244302102</v>
      </c>
      <c r="F1041" s="5">
        <v>28974.547960878299</v>
      </c>
      <c r="G1041" s="5">
        <v>34273.231299147199</v>
      </c>
    </row>
    <row r="1042" spans="1:7" x14ac:dyDescent="0.55000000000000004">
      <c r="A1042" s="3">
        <v>34</v>
      </c>
      <c r="B1042" s="3">
        <v>16</v>
      </c>
      <c r="C1042" s="5">
        <v>195530.285807176</v>
      </c>
      <c r="D1042" s="5">
        <v>272700.11689326598</v>
      </c>
      <c r="E1042" s="5">
        <v>316178.65873783699</v>
      </c>
      <c r="F1042" s="5">
        <v>316467.231985786</v>
      </c>
      <c r="G1042" s="5">
        <v>345214.78971023799</v>
      </c>
    </row>
    <row r="1043" spans="1:7" x14ac:dyDescent="0.55000000000000004">
      <c r="A1043" s="3">
        <v>34</v>
      </c>
      <c r="B1043" s="3">
        <v>17</v>
      </c>
      <c r="C1043" s="5">
        <v>363409.32435493998</v>
      </c>
      <c r="D1043" s="5">
        <v>336946.35656003398</v>
      </c>
      <c r="E1043" s="5">
        <v>328597.67367334903</v>
      </c>
      <c r="F1043" s="5">
        <v>315460.756303476</v>
      </c>
      <c r="G1043" s="5">
        <v>328001.86165038397</v>
      </c>
    </row>
    <row r="1044" spans="1:7" x14ac:dyDescent="0.55000000000000004">
      <c r="A1044" s="3">
        <v>34</v>
      </c>
      <c r="B1044" s="3">
        <v>18</v>
      </c>
      <c r="C1044" s="5">
        <v>485136.10616943002</v>
      </c>
      <c r="D1044" s="5">
        <v>500283.95536764403</v>
      </c>
      <c r="E1044" s="5">
        <v>629247.26408117998</v>
      </c>
      <c r="F1044" s="5">
        <v>631345.54557667905</v>
      </c>
      <c r="G1044" s="5">
        <v>628560.61046430701</v>
      </c>
    </row>
    <row r="1045" spans="1:7" x14ac:dyDescent="0.55000000000000004">
      <c r="A1045" s="3">
        <v>34</v>
      </c>
      <c r="B1045" s="3">
        <v>19</v>
      </c>
      <c r="C1045" s="5">
        <v>909872.68470396497</v>
      </c>
      <c r="D1045" s="5">
        <v>822210.03772719798</v>
      </c>
      <c r="E1045" s="5">
        <v>812012.45864555601</v>
      </c>
      <c r="F1045" s="5">
        <v>763623.96332211699</v>
      </c>
      <c r="G1045" s="5">
        <v>819270.80764812604</v>
      </c>
    </row>
    <row r="1046" spans="1:7" x14ac:dyDescent="0.55000000000000004">
      <c r="A1046" s="3">
        <v>34</v>
      </c>
      <c r="B1046" s="3">
        <v>20</v>
      </c>
      <c r="C1046" s="5">
        <v>712405.009417005</v>
      </c>
      <c r="D1046" s="5">
        <v>854903.41343419999</v>
      </c>
      <c r="E1046" s="5">
        <v>846491.63725118199</v>
      </c>
      <c r="F1046" s="5">
        <v>825547.91218273598</v>
      </c>
      <c r="G1046" s="5">
        <v>869717.47352474905</v>
      </c>
    </row>
    <row r="1047" spans="1:7" x14ac:dyDescent="0.55000000000000004">
      <c r="A1047" s="3">
        <v>34</v>
      </c>
      <c r="B1047" s="3">
        <v>21</v>
      </c>
      <c r="C1047" s="5">
        <v>596793.88895137596</v>
      </c>
      <c r="D1047" s="5">
        <v>648734.08236556698</v>
      </c>
      <c r="E1047" s="5">
        <v>628717.84989603504</v>
      </c>
      <c r="F1047" s="5">
        <v>450356.79539339599</v>
      </c>
      <c r="G1047" s="5">
        <v>470305.308835442</v>
      </c>
    </row>
    <row r="1048" spans="1:7" x14ac:dyDescent="0.55000000000000004">
      <c r="A1048" s="3">
        <v>34</v>
      </c>
      <c r="B1048" s="3">
        <v>22</v>
      </c>
      <c r="C1048" s="5">
        <v>242595.014473749</v>
      </c>
      <c r="D1048" s="5">
        <v>249424.82539209101</v>
      </c>
      <c r="E1048" s="5">
        <v>240604.936684129</v>
      </c>
      <c r="F1048" s="5">
        <v>151151.459192902</v>
      </c>
      <c r="G1048" s="5">
        <v>135408.74435785401</v>
      </c>
    </row>
    <row r="1049" spans="1:7" x14ac:dyDescent="0.55000000000000004">
      <c r="A1049" s="3">
        <v>34</v>
      </c>
      <c r="B1049" s="3">
        <v>23</v>
      </c>
      <c r="C1049" s="5">
        <v>213110.71303157799</v>
      </c>
      <c r="D1049" s="5">
        <v>212256.52168308399</v>
      </c>
      <c r="E1049" s="5">
        <v>223766.64033411301</v>
      </c>
      <c r="F1049" s="5">
        <v>239543.579625438</v>
      </c>
      <c r="G1049" s="5">
        <v>239841.65017481</v>
      </c>
    </row>
    <row r="1050" spans="1:7" x14ac:dyDescent="0.55000000000000004">
      <c r="A1050" s="3">
        <v>34</v>
      </c>
      <c r="B1050" s="3">
        <v>24</v>
      </c>
      <c r="C1050" s="5">
        <v>156478.86705101101</v>
      </c>
      <c r="D1050" s="5">
        <v>147344.59555711399</v>
      </c>
      <c r="E1050" s="5">
        <v>145512.65825272101</v>
      </c>
      <c r="F1050" s="5">
        <v>126120.903257774</v>
      </c>
      <c r="G1050" s="5">
        <v>140716.74083975601</v>
      </c>
    </row>
    <row r="1051" spans="1:7" x14ac:dyDescent="0.55000000000000004">
      <c r="A1051" s="3">
        <v>34</v>
      </c>
      <c r="B1051" s="3">
        <v>25</v>
      </c>
      <c r="C1051" s="5">
        <v>347408.22688686999</v>
      </c>
      <c r="D1051" s="5">
        <v>389567.54309675703</v>
      </c>
      <c r="E1051" s="5">
        <v>391022.74175383599</v>
      </c>
      <c r="F1051" s="5">
        <v>417310.078825237</v>
      </c>
      <c r="G1051" s="5">
        <v>485817.76795549999</v>
      </c>
    </row>
    <row r="1052" spans="1:7" x14ac:dyDescent="0.55000000000000004">
      <c r="A1052" s="3">
        <v>34</v>
      </c>
      <c r="B1052" s="3">
        <v>26</v>
      </c>
      <c r="C1052" s="5">
        <v>320767.72434012801</v>
      </c>
      <c r="D1052" s="5">
        <v>344307.37033931399</v>
      </c>
      <c r="E1052" s="5">
        <v>328571.52618518902</v>
      </c>
      <c r="F1052" s="5">
        <v>328664.25436285901</v>
      </c>
      <c r="G1052" s="5">
        <v>333672.60588843201</v>
      </c>
    </row>
    <row r="1053" spans="1:7" x14ac:dyDescent="0.55000000000000004">
      <c r="A1053" s="3">
        <v>34</v>
      </c>
      <c r="B1053" s="3">
        <v>27</v>
      </c>
      <c r="C1053" s="5">
        <v>691681.24490169203</v>
      </c>
      <c r="D1053" s="5">
        <v>754442.13374610897</v>
      </c>
      <c r="E1053" s="5">
        <v>747345.794710182</v>
      </c>
      <c r="F1053" s="5">
        <v>743295.73961026804</v>
      </c>
      <c r="G1053" s="5">
        <v>738088.55285725195</v>
      </c>
    </row>
    <row r="1054" spans="1:7" x14ac:dyDescent="0.55000000000000004">
      <c r="A1054" s="3">
        <v>34</v>
      </c>
      <c r="B1054" s="3">
        <v>28</v>
      </c>
      <c r="C1054" s="5">
        <v>548763.15829716402</v>
      </c>
      <c r="D1054" s="5">
        <v>558008.645078136</v>
      </c>
      <c r="E1054" s="5">
        <v>579815.66461811599</v>
      </c>
      <c r="F1054" s="5">
        <v>595973.57007245696</v>
      </c>
      <c r="G1054" s="5">
        <v>628083.59624970297</v>
      </c>
    </row>
    <row r="1055" spans="1:7" x14ac:dyDescent="0.55000000000000004">
      <c r="A1055" s="3">
        <v>34</v>
      </c>
      <c r="B1055" s="3">
        <v>29</v>
      </c>
      <c r="C1055" s="5">
        <v>428682.27427402203</v>
      </c>
      <c r="D1055" s="5">
        <v>431538.02924379101</v>
      </c>
      <c r="E1055" s="5">
        <v>456631.10500487703</v>
      </c>
      <c r="F1055" s="5">
        <v>458028.39555119397</v>
      </c>
      <c r="G1055" s="5">
        <v>462488.22884368798</v>
      </c>
    </row>
    <row r="1056" spans="1:7" x14ac:dyDescent="0.55000000000000004">
      <c r="A1056" s="3">
        <v>34</v>
      </c>
      <c r="B1056" s="3">
        <v>30</v>
      </c>
      <c r="C1056" s="5">
        <v>797782.52532573999</v>
      </c>
      <c r="D1056" s="5">
        <v>919394.24460994697</v>
      </c>
      <c r="E1056" s="5">
        <v>965838.80717668799</v>
      </c>
      <c r="F1056" s="5">
        <v>965325.00306004903</v>
      </c>
      <c r="G1056" s="5">
        <v>1012093.2600723699</v>
      </c>
    </row>
    <row r="1057" spans="1:7" x14ac:dyDescent="0.55000000000000004">
      <c r="A1057" s="3">
        <v>34</v>
      </c>
      <c r="B1057" s="3">
        <v>31</v>
      </c>
      <c r="C1057" s="5">
        <v>437162.94052671897</v>
      </c>
      <c r="D1057" s="5">
        <v>402714.18044944003</v>
      </c>
      <c r="E1057" s="5">
        <v>390924.48175870097</v>
      </c>
      <c r="F1057" s="5">
        <v>340586.61604268302</v>
      </c>
      <c r="G1057" s="5">
        <v>328404.780912305</v>
      </c>
    </row>
    <row r="1058" spans="1:7" x14ac:dyDescent="0.55000000000000004">
      <c r="A1058" s="3">
        <v>35</v>
      </c>
      <c r="B1058" s="3">
        <v>1</v>
      </c>
      <c r="C1058" s="5">
        <v>59454.185381043499</v>
      </c>
      <c r="D1058" s="5">
        <v>47844.7961594191</v>
      </c>
      <c r="E1058" s="5">
        <v>42396.462343023297</v>
      </c>
      <c r="F1058" s="5">
        <v>40200.686201977303</v>
      </c>
      <c r="G1058" s="5">
        <v>46167.678749491497</v>
      </c>
    </row>
    <row r="1059" spans="1:7" x14ac:dyDescent="0.55000000000000004">
      <c r="A1059" s="3">
        <v>35</v>
      </c>
      <c r="B1059" s="3">
        <v>2</v>
      </c>
      <c r="C1059" s="5">
        <v>4521.5173356932</v>
      </c>
      <c r="D1059" s="5">
        <v>6950.9266519250496</v>
      </c>
      <c r="E1059" s="5">
        <v>6481.2251060009303</v>
      </c>
      <c r="F1059" s="5">
        <v>6883.0348128482901</v>
      </c>
      <c r="G1059" s="5">
        <v>4586.1274234660495</v>
      </c>
    </row>
    <row r="1060" spans="1:7" x14ac:dyDescent="0.55000000000000004">
      <c r="A1060" s="3">
        <v>35</v>
      </c>
      <c r="B1060" s="3">
        <v>3</v>
      </c>
      <c r="C1060" s="5">
        <v>78478.892962738493</v>
      </c>
      <c r="D1060" s="5">
        <v>100853.380130998</v>
      </c>
      <c r="E1060" s="5">
        <v>83751.935455670493</v>
      </c>
      <c r="F1060" s="5">
        <v>82905.446777595003</v>
      </c>
      <c r="G1060" s="5">
        <v>94287.330351149707</v>
      </c>
    </row>
    <row r="1061" spans="1:7" x14ac:dyDescent="0.55000000000000004">
      <c r="A1061" s="3">
        <v>35</v>
      </c>
      <c r="B1061" s="3">
        <v>4</v>
      </c>
      <c r="C1061" s="5">
        <v>29113.694227878699</v>
      </c>
      <c r="D1061" s="5">
        <v>21088.613096199799</v>
      </c>
      <c r="E1061" s="5">
        <v>15353.0673172181</v>
      </c>
      <c r="F1061" s="5">
        <v>12518.276438892801</v>
      </c>
      <c r="G1061" s="5">
        <v>11736.7203795768</v>
      </c>
    </row>
    <row r="1062" spans="1:7" x14ac:dyDescent="0.55000000000000004">
      <c r="A1062" s="3">
        <v>35</v>
      </c>
      <c r="B1062" s="3">
        <v>5</v>
      </c>
      <c r="C1062" s="5">
        <v>31325.707808788</v>
      </c>
      <c r="D1062" s="5">
        <v>30940.679095159201</v>
      </c>
      <c r="E1062" s="5">
        <v>30098.0696037874</v>
      </c>
      <c r="F1062" s="5">
        <v>26978.093400094502</v>
      </c>
      <c r="G1062" s="5">
        <v>26136.173545219899</v>
      </c>
    </row>
    <row r="1063" spans="1:7" x14ac:dyDescent="0.55000000000000004">
      <c r="A1063" s="3">
        <v>35</v>
      </c>
      <c r="B1063" s="3">
        <v>6</v>
      </c>
      <c r="C1063" s="5">
        <v>952373.96989136096</v>
      </c>
      <c r="D1063" s="5">
        <v>854449.840685084</v>
      </c>
      <c r="E1063" s="5">
        <v>1278925.7318621499</v>
      </c>
      <c r="F1063" s="5">
        <v>1264759.0101918699</v>
      </c>
      <c r="G1063" s="5">
        <v>1382387.7026012801</v>
      </c>
    </row>
    <row r="1064" spans="1:7" x14ac:dyDescent="0.55000000000000004">
      <c r="A1064" s="3">
        <v>35</v>
      </c>
      <c r="B1064" s="3">
        <v>7</v>
      </c>
      <c r="C1064" s="5">
        <v>57425.809557492699</v>
      </c>
      <c r="D1064" s="5">
        <v>102127.831823047</v>
      </c>
      <c r="E1064" s="5">
        <v>92326.300452523094</v>
      </c>
      <c r="F1064" s="5">
        <v>90752.496666973893</v>
      </c>
      <c r="G1064" s="5">
        <v>58374.298830386702</v>
      </c>
    </row>
    <row r="1065" spans="1:7" x14ac:dyDescent="0.55000000000000004">
      <c r="A1065" s="3">
        <v>35</v>
      </c>
      <c r="B1065" s="3">
        <v>8</v>
      </c>
      <c r="C1065" s="5">
        <v>285679.71574017702</v>
      </c>
      <c r="D1065" s="5">
        <v>210520.47335091801</v>
      </c>
      <c r="E1065" s="5">
        <v>184363.37264934601</v>
      </c>
      <c r="F1065" s="5">
        <v>165879.4107711</v>
      </c>
      <c r="G1065" s="5">
        <v>203388.07204812201</v>
      </c>
    </row>
    <row r="1066" spans="1:7" x14ac:dyDescent="0.55000000000000004">
      <c r="A1066" s="3">
        <v>35</v>
      </c>
      <c r="B1066" s="3">
        <v>9</v>
      </c>
      <c r="C1066" s="5">
        <v>59055.974117104903</v>
      </c>
      <c r="D1066" s="5">
        <v>52152.923358737302</v>
      </c>
      <c r="E1066" s="5">
        <v>53780.481210792597</v>
      </c>
      <c r="F1066" s="5">
        <v>55473.053617032798</v>
      </c>
      <c r="G1066" s="5">
        <v>66955.933122801594</v>
      </c>
    </row>
    <row r="1067" spans="1:7" x14ac:dyDescent="0.55000000000000004">
      <c r="A1067" s="3">
        <v>35</v>
      </c>
      <c r="B1067" s="3">
        <v>10</v>
      </c>
      <c r="C1067" s="5">
        <v>106634.11170340099</v>
      </c>
      <c r="D1067" s="5">
        <v>17203.249148972802</v>
      </c>
      <c r="E1067" s="5">
        <v>11271.204957531199</v>
      </c>
      <c r="F1067" s="5">
        <v>19611.0315289311</v>
      </c>
      <c r="G1067" s="5">
        <v>22753.973035428698</v>
      </c>
    </row>
    <row r="1068" spans="1:7" x14ac:dyDescent="0.55000000000000004">
      <c r="A1068" s="3">
        <v>35</v>
      </c>
      <c r="B1068" s="3">
        <v>11</v>
      </c>
      <c r="C1068" s="5">
        <v>39434.126556274903</v>
      </c>
      <c r="D1068" s="5">
        <v>34102.781612098501</v>
      </c>
      <c r="E1068" s="5">
        <v>38016.6592866258</v>
      </c>
      <c r="F1068" s="5">
        <v>37800.649468265801</v>
      </c>
      <c r="G1068" s="5">
        <v>53760.922480377601</v>
      </c>
    </row>
    <row r="1069" spans="1:7" x14ac:dyDescent="0.55000000000000004">
      <c r="A1069" s="3">
        <v>35</v>
      </c>
      <c r="B1069" s="3">
        <v>12</v>
      </c>
      <c r="C1069" s="5">
        <v>13312.462702687601</v>
      </c>
      <c r="D1069" s="5">
        <v>18323.886633229999</v>
      </c>
      <c r="E1069" s="5">
        <v>17215.5043715627</v>
      </c>
      <c r="F1069" s="5">
        <v>14996.9022636596</v>
      </c>
      <c r="G1069" s="5">
        <v>20082.762666708499</v>
      </c>
    </row>
    <row r="1070" spans="1:7" x14ac:dyDescent="0.55000000000000004">
      <c r="A1070" s="3">
        <v>35</v>
      </c>
      <c r="B1070" s="3">
        <v>13</v>
      </c>
      <c r="C1070" s="5">
        <v>0</v>
      </c>
      <c r="D1070" s="5">
        <v>413.342893605634</v>
      </c>
      <c r="E1070" s="5">
        <v>88.779357526292202</v>
      </c>
      <c r="F1070" s="5">
        <v>58.4823095210293</v>
      </c>
      <c r="G1070" s="5">
        <v>49.536937337631699</v>
      </c>
    </row>
    <row r="1071" spans="1:7" x14ac:dyDescent="0.55000000000000004">
      <c r="A1071" s="3">
        <v>35</v>
      </c>
      <c r="B1071" s="3">
        <v>14</v>
      </c>
      <c r="C1071" s="5">
        <v>301344.36857954302</v>
      </c>
      <c r="D1071" s="5">
        <v>228286.140495425</v>
      </c>
      <c r="E1071" s="5">
        <v>220419.501100433</v>
      </c>
      <c r="F1071" s="5">
        <v>224183.3970152</v>
      </c>
      <c r="G1071" s="5">
        <v>228451.788008806</v>
      </c>
    </row>
    <row r="1072" spans="1:7" x14ac:dyDescent="0.55000000000000004">
      <c r="A1072" s="3">
        <v>35</v>
      </c>
      <c r="B1072" s="3">
        <v>15</v>
      </c>
      <c r="C1072" s="5">
        <v>16139.2234471543</v>
      </c>
      <c r="D1072" s="5">
        <v>16818.390837238101</v>
      </c>
      <c r="E1072" s="5">
        <v>12091.989696835901</v>
      </c>
      <c r="F1072" s="5">
        <v>9129.7708100358705</v>
      </c>
      <c r="G1072" s="5">
        <v>12721.6439804498</v>
      </c>
    </row>
    <row r="1073" spans="1:7" x14ac:dyDescent="0.55000000000000004">
      <c r="A1073" s="3">
        <v>35</v>
      </c>
      <c r="B1073" s="3">
        <v>16</v>
      </c>
      <c r="C1073" s="5">
        <v>100938.953646635</v>
      </c>
      <c r="D1073" s="5">
        <v>23127.381796453701</v>
      </c>
      <c r="E1073" s="5">
        <v>143358.039600091</v>
      </c>
      <c r="F1073" s="5">
        <v>17191.2541905076</v>
      </c>
      <c r="G1073" s="5">
        <v>12620.7799860498</v>
      </c>
    </row>
    <row r="1074" spans="1:7" x14ac:dyDescent="0.55000000000000004">
      <c r="A1074" s="3">
        <v>35</v>
      </c>
      <c r="B1074" s="3">
        <v>17</v>
      </c>
      <c r="C1074" s="5">
        <v>240316.65779089701</v>
      </c>
      <c r="D1074" s="5">
        <v>237016.272517584</v>
      </c>
      <c r="E1074" s="5">
        <v>237929.44449096199</v>
      </c>
      <c r="F1074" s="5">
        <v>203889.79834645399</v>
      </c>
      <c r="G1074" s="5">
        <v>188046.84985228401</v>
      </c>
    </row>
    <row r="1075" spans="1:7" x14ac:dyDescent="0.55000000000000004">
      <c r="A1075" s="3">
        <v>35</v>
      </c>
      <c r="B1075" s="3">
        <v>18</v>
      </c>
      <c r="C1075" s="5">
        <v>260093.750220788</v>
      </c>
      <c r="D1075" s="5">
        <v>287856.326650223</v>
      </c>
      <c r="E1075" s="5">
        <v>307768.56334456202</v>
      </c>
      <c r="F1075" s="5">
        <v>294135.83619309397</v>
      </c>
      <c r="G1075" s="5">
        <v>395127.79154779401</v>
      </c>
    </row>
    <row r="1076" spans="1:7" x14ac:dyDescent="0.55000000000000004">
      <c r="A1076" s="3">
        <v>35</v>
      </c>
      <c r="B1076" s="3">
        <v>19</v>
      </c>
      <c r="C1076" s="5">
        <v>204863.39073841</v>
      </c>
      <c r="D1076" s="5">
        <v>152381.30832776899</v>
      </c>
      <c r="E1076" s="5">
        <v>147204.08322109099</v>
      </c>
      <c r="F1076" s="5">
        <v>139526.24403056901</v>
      </c>
      <c r="G1076" s="5">
        <v>151149.18564313499</v>
      </c>
    </row>
    <row r="1077" spans="1:7" x14ac:dyDescent="0.55000000000000004">
      <c r="A1077" s="3">
        <v>35</v>
      </c>
      <c r="B1077" s="3">
        <v>20</v>
      </c>
      <c r="C1077" s="5">
        <v>271091.28753051697</v>
      </c>
      <c r="D1077" s="5">
        <v>312869.98158278601</v>
      </c>
      <c r="E1077" s="5">
        <v>296775.78891394997</v>
      </c>
      <c r="F1077" s="5">
        <v>283091.37505760399</v>
      </c>
      <c r="G1077" s="5">
        <v>291759.28453295701</v>
      </c>
    </row>
    <row r="1078" spans="1:7" x14ac:dyDescent="0.55000000000000004">
      <c r="A1078" s="3">
        <v>35</v>
      </c>
      <c r="B1078" s="3">
        <v>21</v>
      </c>
      <c r="C1078" s="5">
        <v>361425.34895068</v>
      </c>
      <c r="D1078" s="5">
        <v>370042.94963471103</v>
      </c>
      <c r="E1078" s="5">
        <v>348064.62305365899</v>
      </c>
      <c r="F1078" s="5">
        <v>283912.54421112599</v>
      </c>
      <c r="G1078" s="5">
        <v>312950.50044246</v>
      </c>
    </row>
    <row r="1079" spans="1:7" x14ac:dyDescent="0.55000000000000004">
      <c r="A1079" s="3">
        <v>35</v>
      </c>
      <c r="B1079" s="3">
        <v>22</v>
      </c>
      <c r="C1079" s="5">
        <v>130967.78672264999</v>
      </c>
      <c r="D1079" s="5">
        <v>125094.86791063999</v>
      </c>
      <c r="E1079" s="5">
        <v>119548.491979946</v>
      </c>
      <c r="F1079" s="5">
        <v>72469.648388928297</v>
      </c>
      <c r="G1079" s="5">
        <v>70082.645320019699</v>
      </c>
    </row>
    <row r="1080" spans="1:7" x14ac:dyDescent="0.55000000000000004">
      <c r="A1080" s="3">
        <v>35</v>
      </c>
      <c r="B1080" s="3">
        <v>23</v>
      </c>
      <c r="C1080" s="5">
        <v>95502.802811209403</v>
      </c>
      <c r="D1080" s="5">
        <v>95026.960930316302</v>
      </c>
      <c r="E1080" s="5">
        <v>95635.770403138595</v>
      </c>
      <c r="F1080" s="5">
        <v>103784.192177508</v>
      </c>
      <c r="G1080" s="5">
        <v>100853.98603127099</v>
      </c>
    </row>
    <row r="1081" spans="1:7" x14ac:dyDescent="0.55000000000000004">
      <c r="A1081" s="3">
        <v>35</v>
      </c>
      <c r="B1081" s="3">
        <v>24</v>
      </c>
      <c r="C1081" s="5">
        <v>32343.014150034702</v>
      </c>
      <c r="D1081" s="5">
        <v>31114.530813314399</v>
      </c>
      <c r="E1081" s="5">
        <v>24724.198268669399</v>
      </c>
      <c r="F1081" s="5">
        <v>22751.587032132498</v>
      </c>
      <c r="G1081" s="5">
        <v>24471.732417576299</v>
      </c>
    </row>
    <row r="1082" spans="1:7" x14ac:dyDescent="0.55000000000000004">
      <c r="A1082" s="3">
        <v>35</v>
      </c>
      <c r="B1082" s="3">
        <v>25</v>
      </c>
      <c r="C1082" s="5">
        <v>153182.19992234101</v>
      </c>
      <c r="D1082" s="5">
        <v>174142.339917184</v>
      </c>
      <c r="E1082" s="5">
        <v>173279.39725941099</v>
      </c>
      <c r="F1082" s="5">
        <v>176961.23919202201</v>
      </c>
      <c r="G1082" s="5">
        <v>204192.37066084801</v>
      </c>
    </row>
    <row r="1083" spans="1:7" x14ac:dyDescent="0.55000000000000004">
      <c r="A1083" s="3">
        <v>35</v>
      </c>
      <c r="B1083" s="3">
        <v>26</v>
      </c>
      <c r="C1083" s="5">
        <v>142811.79483736801</v>
      </c>
      <c r="D1083" s="5">
        <v>157266.853731643</v>
      </c>
      <c r="E1083" s="5">
        <v>155425.087973521</v>
      </c>
      <c r="F1083" s="5">
        <v>152811.19364052199</v>
      </c>
      <c r="G1083" s="5">
        <v>147908.38004315001</v>
      </c>
    </row>
    <row r="1084" spans="1:7" x14ac:dyDescent="0.55000000000000004">
      <c r="A1084" s="3">
        <v>35</v>
      </c>
      <c r="B1084" s="3">
        <v>27</v>
      </c>
      <c r="C1084" s="5">
        <v>311549.04835473298</v>
      </c>
      <c r="D1084" s="5">
        <v>281331.54141069198</v>
      </c>
      <c r="E1084" s="5">
        <v>271224.06079683598</v>
      </c>
      <c r="F1084" s="5">
        <v>264812.21168272098</v>
      </c>
      <c r="G1084" s="5">
        <v>267566.65936282999</v>
      </c>
    </row>
    <row r="1085" spans="1:7" x14ac:dyDescent="0.55000000000000004">
      <c r="A1085" s="3">
        <v>35</v>
      </c>
      <c r="B1085" s="3">
        <v>28</v>
      </c>
      <c r="C1085" s="5">
        <v>313117.47339817497</v>
      </c>
      <c r="D1085" s="5">
        <v>337053.738041504</v>
      </c>
      <c r="E1085" s="5">
        <v>362614.48787387501</v>
      </c>
      <c r="F1085" s="5">
        <v>367083.62214542303</v>
      </c>
      <c r="G1085" s="5">
        <v>383264.49049205199</v>
      </c>
    </row>
    <row r="1086" spans="1:7" x14ac:dyDescent="0.55000000000000004">
      <c r="A1086" s="3">
        <v>35</v>
      </c>
      <c r="B1086" s="3">
        <v>29</v>
      </c>
      <c r="C1086" s="5">
        <v>214132.3458136</v>
      </c>
      <c r="D1086" s="5">
        <v>213169.74789908901</v>
      </c>
      <c r="E1086" s="5">
        <v>209070.92235716301</v>
      </c>
      <c r="F1086" s="5">
        <v>207622.92066482801</v>
      </c>
      <c r="G1086" s="5">
        <v>203928.95739942</v>
      </c>
    </row>
    <row r="1087" spans="1:7" x14ac:dyDescent="0.55000000000000004">
      <c r="A1087" s="3">
        <v>35</v>
      </c>
      <c r="B1087" s="3">
        <v>30</v>
      </c>
      <c r="C1087" s="5">
        <v>412062.02455608599</v>
      </c>
      <c r="D1087" s="5">
        <v>466593.51421600499</v>
      </c>
      <c r="E1087" s="5">
        <v>481151.41958011</v>
      </c>
      <c r="F1087" s="5">
        <v>480483.823565431</v>
      </c>
      <c r="G1087" s="5">
        <v>498592.46416342398</v>
      </c>
    </row>
    <row r="1088" spans="1:7" x14ac:dyDescent="0.55000000000000004">
      <c r="A1088" s="3">
        <v>35</v>
      </c>
      <c r="B1088" s="3">
        <v>31</v>
      </c>
      <c r="C1088" s="5">
        <v>260537.46964922</v>
      </c>
      <c r="D1088" s="5">
        <v>225265.77231461299</v>
      </c>
      <c r="E1088" s="5">
        <v>215300.196588705</v>
      </c>
      <c r="F1088" s="5">
        <v>188138.27083788201</v>
      </c>
      <c r="G1088" s="5">
        <v>184291.15266998301</v>
      </c>
    </row>
    <row r="1089" spans="1:7" x14ac:dyDescent="0.55000000000000004">
      <c r="A1089" s="3">
        <v>36</v>
      </c>
      <c r="B1089" s="3">
        <v>1</v>
      </c>
      <c r="C1089" s="5">
        <v>78737.077866107706</v>
      </c>
      <c r="D1089" s="5">
        <v>66742.0194173481</v>
      </c>
      <c r="E1089" s="5">
        <v>56812.957243047997</v>
      </c>
      <c r="F1089" s="5">
        <v>55279.988858524302</v>
      </c>
      <c r="G1089" s="5">
        <v>58782.256153347</v>
      </c>
    </row>
    <row r="1090" spans="1:7" x14ac:dyDescent="0.55000000000000004">
      <c r="A1090" s="3">
        <v>36</v>
      </c>
      <c r="B1090" s="3">
        <v>2</v>
      </c>
      <c r="C1090" s="5">
        <v>1721.1982724754801</v>
      </c>
      <c r="D1090" s="5">
        <v>2970.7914976811699</v>
      </c>
      <c r="E1090" s="5">
        <v>2521.0037147006001</v>
      </c>
      <c r="F1090" s="5">
        <v>2254.7569056330099</v>
      </c>
      <c r="G1090" s="5">
        <v>1571.17328396522</v>
      </c>
    </row>
    <row r="1091" spans="1:7" x14ac:dyDescent="0.55000000000000004">
      <c r="A1091" s="3">
        <v>36</v>
      </c>
      <c r="B1091" s="3">
        <v>3</v>
      </c>
      <c r="C1091" s="5">
        <v>54172.738512519798</v>
      </c>
      <c r="D1091" s="5">
        <v>60837.124925431301</v>
      </c>
      <c r="E1091" s="5">
        <v>49403.022660908799</v>
      </c>
      <c r="F1091" s="5">
        <v>43693.316667507301</v>
      </c>
      <c r="G1091" s="5">
        <v>44190.619744935197</v>
      </c>
    </row>
    <row r="1092" spans="1:7" x14ac:dyDescent="0.55000000000000004">
      <c r="A1092" s="3">
        <v>36</v>
      </c>
      <c r="B1092" s="3">
        <v>4</v>
      </c>
      <c r="C1092" s="5">
        <v>12270.875445973399</v>
      </c>
      <c r="D1092" s="5">
        <v>7154.7485688399502</v>
      </c>
      <c r="E1092" s="5">
        <v>6911.2691477629996</v>
      </c>
      <c r="F1092" s="5">
        <v>4363.5541684177697</v>
      </c>
      <c r="G1092" s="5">
        <v>5039.5513352636099</v>
      </c>
    </row>
    <row r="1093" spans="1:7" x14ac:dyDescent="0.55000000000000004">
      <c r="A1093" s="3">
        <v>36</v>
      </c>
      <c r="B1093" s="3">
        <v>5</v>
      </c>
      <c r="C1093" s="5">
        <v>25392.9676446913</v>
      </c>
      <c r="D1093" s="5">
        <v>41642.500800116897</v>
      </c>
      <c r="E1093" s="5">
        <v>34013.693290099996</v>
      </c>
      <c r="F1093" s="5">
        <v>33211.927122089997</v>
      </c>
      <c r="G1093" s="5">
        <v>27982.620940103901</v>
      </c>
    </row>
    <row r="1094" spans="1:7" x14ac:dyDescent="0.55000000000000004">
      <c r="A1094" s="3">
        <v>36</v>
      </c>
      <c r="B1094" s="3">
        <v>6</v>
      </c>
      <c r="C1094" s="5">
        <v>378230.463155745</v>
      </c>
      <c r="D1094" s="5">
        <v>435917.434458651</v>
      </c>
      <c r="E1094" s="5">
        <v>506293.94930570503</v>
      </c>
      <c r="F1094" s="5">
        <v>500607.11331826402</v>
      </c>
      <c r="G1094" s="5">
        <v>696585.67065014003</v>
      </c>
    </row>
    <row r="1095" spans="1:7" x14ac:dyDescent="0.55000000000000004">
      <c r="A1095" s="3">
        <v>36</v>
      </c>
      <c r="B1095" s="3">
        <v>7</v>
      </c>
      <c r="C1095" s="5">
        <v>7317.2215161043096</v>
      </c>
      <c r="D1095" s="5">
        <v>7604.6922167962603</v>
      </c>
      <c r="E1095" s="5">
        <v>8332.1368832660301</v>
      </c>
      <c r="F1095" s="5">
        <v>8022.4806961386903</v>
      </c>
      <c r="G1095" s="5">
        <v>8674.6445714866495</v>
      </c>
    </row>
    <row r="1096" spans="1:7" x14ac:dyDescent="0.55000000000000004">
      <c r="A1096" s="3">
        <v>36</v>
      </c>
      <c r="B1096" s="3">
        <v>8</v>
      </c>
      <c r="C1096" s="5">
        <v>137.54046886827399</v>
      </c>
      <c r="D1096" s="5">
        <v>-812.61713817068005</v>
      </c>
      <c r="E1096" s="5">
        <v>1856.29034673867</v>
      </c>
      <c r="F1096" s="5">
        <v>-3.4922998552936302</v>
      </c>
      <c r="G1096" s="5">
        <v>3.82223956677189</v>
      </c>
    </row>
    <row r="1097" spans="1:7" x14ac:dyDescent="0.55000000000000004">
      <c r="A1097" s="3">
        <v>36</v>
      </c>
      <c r="B1097" s="3">
        <v>9</v>
      </c>
      <c r="C1097" s="5">
        <v>17702.458538376701</v>
      </c>
      <c r="D1097" s="5">
        <v>24410.7727758031</v>
      </c>
      <c r="E1097" s="5">
        <v>24282.8171338498</v>
      </c>
      <c r="F1097" s="5">
        <v>23578.602125346199</v>
      </c>
      <c r="G1097" s="5">
        <v>28545.7015715454</v>
      </c>
    </row>
    <row r="1098" spans="1:7" x14ac:dyDescent="0.55000000000000004">
      <c r="A1098" s="3">
        <v>36</v>
      </c>
      <c r="B1098" s="3">
        <v>10</v>
      </c>
      <c r="C1098" s="5">
        <v>45160.753956785004</v>
      </c>
      <c r="D1098" s="5">
        <v>51759.562798799001</v>
      </c>
      <c r="E1098" s="5">
        <v>53557.549874075397</v>
      </c>
      <c r="F1098" s="5">
        <v>51132.747268659099</v>
      </c>
      <c r="G1098" s="5">
        <v>48410.690486940803</v>
      </c>
    </row>
    <row r="1099" spans="1:7" x14ac:dyDescent="0.55000000000000004">
      <c r="A1099" s="3">
        <v>36</v>
      </c>
      <c r="B1099" s="3">
        <v>11</v>
      </c>
      <c r="C1099" s="5">
        <v>78129.031414322395</v>
      </c>
      <c r="D1099" s="5">
        <v>28147.696918892601</v>
      </c>
      <c r="E1099" s="5">
        <v>39344.589228593402</v>
      </c>
      <c r="F1099" s="5">
        <v>209398.831982014</v>
      </c>
      <c r="G1099" s="5">
        <v>132080.10741966701</v>
      </c>
    </row>
    <row r="1100" spans="1:7" x14ac:dyDescent="0.55000000000000004">
      <c r="A1100" s="3">
        <v>36</v>
      </c>
      <c r="B1100" s="3">
        <v>12</v>
      </c>
      <c r="C1100" s="5">
        <v>52571.046749030502</v>
      </c>
      <c r="D1100" s="5">
        <v>27742.736748438401</v>
      </c>
      <c r="E1100" s="5">
        <v>12599.8935257219</v>
      </c>
      <c r="F1100" s="5">
        <v>15009.326755845401</v>
      </c>
      <c r="G1100" s="5">
        <v>81220.754396487304</v>
      </c>
    </row>
    <row r="1101" spans="1:7" x14ac:dyDescent="0.55000000000000004">
      <c r="A1101" s="3">
        <v>36</v>
      </c>
      <c r="B1101" s="3">
        <v>13</v>
      </c>
      <c r="C1101" s="5">
        <v>20.5778150931576</v>
      </c>
      <c r="D1101" s="5">
        <v>199.03628577784301</v>
      </c>
      <c r="E1101" s="5">
        <v>232.766693341051</v>
      </c>
      <c r="F1101" s="5">
        <v>1.6332488466591799</v>
      </c>
      <c r="G1101" s="5">
        <v>-1.7310795339868199</v>
      </c>
    </row>
    <row r="1102" spans="1:7" x14ac:dyDescent="0.55000000000000004">
      <c r="A1102" s="3">
        <v>36</v>
      </c>
      <c r="B1102" s="3">
        <v>14</v>
      </c>
      <c r="C1102" s="5">
        <v>6406.6743972024697</v>
      </c>
      <c r="D1102" s="5">
        <v>5066.6469287136497</v>
      </c>
      <c r="E1102" s="5">
        <v>4191.42320681007</v>
      </c>
      <c r="F1102" s="5">
        <v>4181.5021417833896</v>
      </c>
      <c r="G1102" s="5">
        <v>4900.3011209187398</v>
      </c>
    </row>
    <row r="1103" spans="1:7" x14ac:dyDescent="0.55000000000000004">
      <c r="A1103" s="3">
        <v>36</v>
      </c>
      <c r="B1103" s="3">
        <v>15</v>
      </c>
      <c r="C1103" s="5">
        <v>7778.6162563449798</v>
      </c>
      <c r="D1103" s="5">
        <v>11153.379820894799</v>
      </c>
      <c r="E1103" s="5">
        <v>6198.9904173108098</v>
      </c>
      <c r="F1103" s="5">
        <v>7808.4280371861796</v>
      </c>
      <c r="G1103" s="5">
        <v>5681.9345231755497</v>
      </c>
    </row>
    <row r="1104" spans="1:7" x14ac:dyDescent="0.55000000000000004">
      <c r="A1104" s="3">
        <v>36</v>
      </c>
      <c r="B1104" s="3">
        <v>16</v>
      </c>
      <c r="C1104" s="5">
        <v>52818.040552871702</v>
      </c>
      <c r="D1104" s="5">
        <v>56902.010355331397</v>
      </c>
      <c r="E1104" s="5">
        <v>61872.495094095</v>
      </c>
      <c r="F1104" s="5">
        <v>62037.652537203401</v>
      </c>
      <c r="G1104" s="5">
        <v>65950.1202389229</v>
      </c>
    </row>
    <row r="1105" spans="1:7" x14ac:dyDescent="0.55000000000000004">
      <c r="A1105" s="3">
        <v>36</v>
      </c>
      <c r="B1105" s="3">
        <v>17</v>
      </c>
      <c r="C1105" s="5">
        <v>156464.820518461</v>
      </c>
      <c r="D1105" s="5">
        <v>147539.540494254</v>
      </c>
      <c r="E1105" s="5">
        <v>155590.48866911899</v>
      </c>
      <c r="F1105" s="5">
        <v>137734.862922481</v>
      </c>
      <c r="G1105" s="5">
        <v>143546.23041996901</v>
      </c>
    </row>
    <row r="1106" spans="1:7" x14ac:dyDescent="0.55000000000000004">
      <c r="A1106" s="3">
        <v>36</v>
      </c>
      <c r="B1106" s="3">
        <v>18</v>
      </c>
      <c r="C1106" s="5">
        <v>140269.551281516</v>
      </c>
      <c r="D1106" s="5">
        <v>144886.487530471</v>
      </c>
      <c r="E1106" s="5">
        <v>177709.11577704799</v>
      </c>
      <c r="F1106" s="5">
        <v>187557.283432083</v>
      </c>
      <c r="G1106" s="5">
        <v>157727.540967193</v>
      </c>
    </row>
    <row r="1107" spans="1:7" x14ac:dyDescent="0.55000000000000004">
      <c r="A1107" s="3">
        <v>36</v>
      </c>
      <c r="B1107" s="3">
        <v>19</v>
      </c>
      <c r="C1107" s="5">
        <v>102867.48539541</v>
      </c>
      <c r="D1107" s="5">
        <v>71451.995161829604</v>
      </c>
      <c r="E1107" s="5">
        <v>71460.951306760398</v>
      </c>
      <c r="F1107" s="5">
        <v>72795.709572434498</v>
      </c>
      <c r="G1107" s="5">
        <v>83161.899957834699</v>
      </c>
    </row>
    <row r="1108" spans="1:7" x14ac:dyDescent="0.55000000000000004">
      <c r="A1108" s="3">
        <v>36</v>
      </c>
      <c r="B1108" s="3">
        <v>20</v>
      </c>
      <c r="C1108" s="5">
        <v>128163.231866473</v>
      </c>
      <c r="D1108" s="5">
        <v>193914.971523788</v>
      </c>
      <c r="E1108" s="5">
        <v>183564.941209351</v>
      </c>
      <c r="F1108" s="5">
        <v>198441.262527427</v>
      </c>
      <c r="G1108" s="5">
        <v>217958.26659964901</v>
      </c>
    </row>
    <row r="1109" spans="1:7" x14ac:dyDescent="0.55000000000000004">
      <c r="A1109" s="3">
        <v>36</v>
      </c>
      <c r="B1109" s="3">
        <v>21</v>
      </c>
      <c r="C1109" s="5">
        <v>126822.42067389</v>
      </c>
      <c r="D1109" s="5">
        <v>121824.517387281</v>
      </c>
      <c r="E1109" s="5">
        <v>123416.608156804</v>
      </c>
      <c r="F1109" s="5">
        <v>88023.690115979494</v>
      </c>
      <c r="G1109" s="5">
        <v>88240.006145701394</v>
      </c>
    </row>
    <row r="1110" spans="1:7" x14ac:dyDescent="0.55000000000000004">
      <c r="A1110" s="3">
        <v>36</v>
      </c>
      <c r="B1110" s="3">
        <v>22</v>
      </c>
      <c r="C1110" s="5">
        <v>67662.325987892895</v>
      </c>
      <c r="D1110" s="5">
        <v>66002.020705026807</v>
      </c>
      <c r="E1110" s="5">
        <v>63902.422822383698</v>
      </c>
      <c r="F1110" s="5">
        <v>39141.789683859803</v>
      </c>
      <c r="G1110" s="5">
        <v>37542.376172139302</v>
      </c>
    </row>
    <row r="1111" spans="1:7" x14ac:dyDescent="0.55000000000000004">
      <c r="A1111" s="3">
        <v>36</v>
      </c>
      <c r="B1111" s="3">
        <v>23</v>
      </c>
      <c r="C1111" s="5">
        <v>54321.567965751397</v>
      </c>
      <c r="D1111" s="5">
        <v>57255.564808002098</v>
      </c>
      <c r="E1111" s="5">
        <v>60161.814701803902</v>
      </c>
      <c r="F1111" s="5">
        <v>65686.904870731407</v>
      </c>
      <c r="G1111" s="5">
        <v>67496.297079097494</v>
      </c>
    </row>
    <row r="1112" spans="1:7" x14ac:dyDescent="0.55000000000000004">
      <c r="A1112" s="3">
        <v>36</v>
      </c>
      <c r="B1112" s="3">
        <v>24</v>
      </c>
      <c r="C1112" s="5">
        <v>24558.5857856812</v>
      </c>
      <c r="D1112" s="5">
        <v>20027.7914121799</v>
      </c>
      <c r="E1112" s="5">
        <v>16687.255489280898</v>
      </c>
      <c r="F1112" s="5">
        <v>15531.771958829901</v>
      </c>
      <c r="G1112" s="5">
        <v>17765.376492936801</v>
      </c>
    </row>
    <row r="1113" spans="1:7" x14ac:dyDescent="0.55000000000000004">
      <c r="A1113" s="3">
        <v>36</v>
      </c>
      <c r="B1113" s="3">
        <v>25</v>
      </c>
      <c r="C1113" s="5">
        <v>85798.096604128703</v>
      </c>
      <c r="D1113" s="5">
        <v>94519.368887561504</v>
      </c>
      <c r="E1113" s="5">
        <v>94987.464862929002</v>
      </c>
      <c r="F1113" s="5">
        <v>98269.293177992702</v>
      </c>
      <c r="G1113" s="5">
        <v>111560.150410209</v>
      </c>
    </row>
    <row r="1114" spans="1:7" x14ac:dyDescent="0.55000000000000004">
      <c r="A1114" s="3">
        <v>36</v>
      </c>
      <c r="B1114" s="3">
        <v>26</v>
      </c>
      <c r="C1114" s="5">
        <v>79325.625373903895</v>
      </c>
      <c r="D1114" s="5">
        <v>92568.420714433902</v>
      </c>
      <c r="E1114" s="5">
        <v>92405.565782970298</v>
      </c>
      <c r="F1114" s="5">
        <v>88297.527915682003</v>
      </c>
      <c r="G1114" s="5">
        <v>82265.294466043997</v>
      </c>
    </row>
    <row r="1115" spans="1:7" x14ac:dyDescent="0.55000000000000004">
      <c r="A1115" s="3">
        <v>36</v>
      </c>
      <c r="B1115" s="3">
        <v>27</v>
      </c>
      <c r="C1115" s="5">
        <v>143029.509876728</v>
      </c>
      <c r="D1115" s="5">
        <v>141510.5454607</v>
      </c>
      <c r="E1115" s="5">
        <v>143434.68183716899</v>
      </c>
      <c r="F1115" s="5">
        <v>142825.20743329401</v>
      </c>
      <c r="G1115" s="5">
        <v>149324.30396700199</v>
      </c>
    </row>
    <row r="1116" spans="1:7" x14ac:dyDescent="0.55000000000000004">
      <c r="A1116" s="3">
        <v>36</v>
      </c>
      <c r="B1116" s="3">
        <v>28</v>
      </c>
      <c r="C1116" s="5">
        <v>168226.749301242</v>
      </c>
      <c r="D1116" s="5">
        <v>192549.090121499</v>
      </c>
      <c r="E1116" s="5">
        <v>207917.341537306</v>
      </c>
      <c r="F1116" s="5">
        <v>210749.576322087</v>
      </c>
      <c r="G1116" s="5">
        <v>220123.86677760899</v>
      </c>
    </row>
    <row r="1117" spans="1:7" x14ac:dyDescent="0.55000000000000004">
      <c r="A1117" s="3">
        <v>36</v>
      </c>
      <c r="B1117" s="3">
        <v>29</v>
      </c>
      <c r="C1117" s="5">
        <v>129567.703750646</v>
      </c>
      <c r="D1117" s="5">
        <v>134788.77607257399</v>
      </c>
      <c r="E1117" s="5">
        <v>133539.45800384801</v>
      </c>
      <c r="F1117" s="5">
        <v>133364.430619536</v>
      </c>
      <c r="G1117" s="5">
        <v>131864.06751001699</v>
      </c>
    </row>
    <row r="1118" spans="1:7" x14ac:dyDescent="0.55000000000000004">
      <c r="A1118" s="3">
        <v>36</v>
      </c>
      <c r="B1118" s="3">
        <v>30</v>
      </c>
      <c r="C1118" s="5">
        <v>240777.47571891299</v>
      </c>
      <c r="D1118" s="5">
        <v>273913.40298100299</v>
      </c>
      <c r="E1118" s="5">
        <v>286544.824631572</v>
      </c>
      <c r="F1118" s="5">
        <v>289564.89663594001</v>
      </c>
      <c r="G1118" s="5">
        <v>298373.59088461997</v>
      </c>
    </row>
    <row r="1119" spans="1:7" x14ac:dyDescent="0.55000000000000004">
      <c r="A1119" s="3">
        <v>36</v>
      </c>
      <c r="B1119" s="3">
        <v>31</v>
      </c>
      <c r="C1119" s="5">
        <v>136489.31834156701</v>
      </c>
      <c r="D1119" s="5">
        <v>123564.792906396</v>
      </c>
      <c r="E1119" s="5">
        <v>120364.090852072</v>
      </c>
      <c r="F1119" s="5">
        <v>105244.96787163299</v>
      </c>
      <c r="G1119" s="5">
        <v>105681.988733462</v>
      </c>
    </row>
    <row r="1120" spans="1:7" x14ac:dyDescent="0.55000000000000004">
      <c r="A1120" s="3">
        <v>37</v>
      </c>
      <c r="B1120" s="3">
        <v>1</v>
      </c>
      <c r="C1120" s="5">
        <v>67544.555990561494</v>
      </c>
      <c r="D1120" s="5">
        <v>59480.443079905301</v>
      </c>
      <c r="E1120" s="5">
        <v>51701.937753705803</v>
      </c>
      <c r="F1120" s="5">
        <v>49404.236430778998</v>
      </c>
      <c r="G1120" s="5">
        <v>52562.1613047012</v>
      </c>
    </row>
    <row r="1121" spans="1:7" x14ac:dyDescent="0.55000000000000004">
      <c r="A1121" s="3">
        <v>37</v>
      </c>
      <c r="B1121" s="3">
        <v>2</v>
      </c>
      <c r="C1121" s="5">
        <v>4201.6794273311098</v>
      </c>
      <c r="D1121" s="5">
        <v>4137.8057877576302</v>
      </c>
      <c r="E1121" s="5">
        <v>3112.8862754012898</v>
      </c>
      <c r="F1121" s="5">
        <v>2898.0787301489199</v>
      </c>
      <c r="G1121" s="5">
        <v>2144.9171041809</v>
      </c>
    </row>
    <row r="1122" spans="1:7" x14ac:dyDescent="0.55000000000000004">
      <c r="A1122" s="3">
        <v>37</v>
      </c>
      <c r="B1122" s="3">
        <v>3</v>
      </c>
      <c r="C1122" s="5">
        <v>91295.669343931106</v>
      </c>
      <c r="D1122" s="5">
        <v>109453.861099438</v>
      </c>
      <c r="E1122" s="5">
        <v>105792.36568641401</v>
      </c>
      <c r="F1122" s="5">
        <v>103635.753354299</v>
      </c>
      <c r="G1122" s="5">
        <v>113680.981736539</v>
      </c>
    </row>
    <row r="1123" spans="1:7" x14ac:dyDescent="0.55000000000000004">
      <c r="A1123" s="3">
        <v>37</v>
      </c>
      <c r="B1123" s="3">
        <v>4</v>
      </c>
      <c r="C1123" s="5">
        <v>17381.874507101798</v>
      </c>
      <c r="D1123" s="5">
        <v>15240.0465953401</v>
      </c>
      <c r="E1123" s="5">
        <v>15107.7422935185</v>
      </c>
      <c r="F1123" s="5">
        <v>13790.132511747101</v>
      </c>
      <c r="G1123" s="5">
        <v>13423.653820216699</v>
      </c>
    </row>
    <row r="1124" spans="1:7" x14ac:dyDescent="0.55000000000000004">
      <c r="A1124" s="3">
        <v>37</v>
      </c>
      <c r="B1124" s="3">
        <v>5</v>
      </c>
      <c r="C1124" s="5">
        <v>25648.264056977499</v>
      </c>
      <c r="D1124" s="5">
        <v>29034.8508110449</v>
      </c>
      <c r="E1124" s="5">
        <v>37911.212874395402</v>
      </c>
      <c r="F1124" s="5">
        <v>32729.375416222501</v>
      </c>
      <c r="G1124" s="5">
        <v>36131.713986870003</v>
      </c>
    </row>
    <row r="1125" spans="1:7" x14ac:dyDescent="0.55000000000000004">
      <c r="A1125" s="3">
        <v>37</v>
      </c>
      <c r="B1125" s="3">
        <v>6</v>
      </c>
      <c r="C1125" s="5">
        <v>162598.516046481</v>
      </c>
      <c r="D1125" s="5">
        <v>92160.251898047907</v>
      </c>
      <c r="E1125" s="5">
        <v>119865.588340844</v>
      </c>
      <c r="F1125" s="5">
        <v>109336.041253435</v>
      </c>
      <c r="G1125" s="5">
        <v>154273.772863322</v>
      </c>
    </row>
    <row r="1126" spans="1:7" x14ac:dyDescent="0.55000000000000004">
      <c r="A1126" s="3">
        <v>37</v>
      </c>
      <c r="B1126" s="3">
        <v>7</v>
      </c>
      <c r="C1126" s="5">
        <v>31804.287325116398</v>
      </c>
      <c r="D1126" s="5">
        <v>31876.826628458901</v>
      </c>
      <c r="E1126" s="5">
        <v>24379.247519328201</v>
      </c>
      <c r="F1126" s="5">
        <v>23300.317904048599</v>
      </c>
      <c r="G1126" s="5">
        <v>37251.869895667201</v>
      </c>
    </row>
    <row r="1127" spans="1:7" x14ac:dyDescent="0.55000000000000004">
      <c r="A1127" s="3">
        <v>37</v>
      </c>
      <c r="B1127" s="3">
        <v>8</v>
      </c>
      <c r="C1127" s="5">
        <v>125994.01514745</v>
      </c>
      <c r="D1127" s="5">
        <v>133130.60058332799</v>
      </c>
      <c r="E1127" s="5">
        <v>88336.037748378207</v>
      </c>
      <c r="F1127" s="5">
        <v>37313.106450075502</v>
      </c>
      <c r="G1127" s="5">
        <v>38294.267137501804</v>
      </c>
    </row>
    <row r="1128" spans="1:7" x14ac:dyDescent="0.55000000000000004">
      <c r="A1128" s="3">
        <v>37</v>
      </c>
      <c r="B1128" s="3">
        <v>9</v>
      </c>
      <c r="C1128" s="5">
        <v>56906.880518368103</v>
      </c>
      <c r="D1128" s="5">
        <v>55349.050755170399</v>
      </c>
      <c r="E1128" s="5">
        <v>60091.316028948502</v>
      </c>
      <c r="F1128" s="5">
        <v>57402.878463515401</v>
      </c>
      <c r="G1128" s="5">
        <v>56526.417154659197</v>
      </c>
    </row>
    <row r="1129" spans="1:7" x14ac:dyDescent="0.55000000000000004">
      <c r="A1129" s="3">
        <v>37</v>
      </c>
      <c r="B1129" s="3">
        <v>10</v>
      </c>
      <c r="C1129" s="5">
        <v>65800.710205773401</v>
      </c>
      <c r="D1129" s="5">
        <v>70092.696291908898</v>
      </c>
      <c r="E1129" s="5">
        <v>101072.934057908</v>
      </c>
      <c r="F1129" s="5">
        <v>78391.7142525495</v>
      </c>
      <c r="G1129" s="5">
        <v>87678.255310287699</v>
      </c>
    </row>
    <row r="1130" spans="1:7" x14ac:dyDescent="0.55000000000000004">
      <c r="A1130" s="3">
        <v>37</v>
      </c>
      <c r="B1130" s="3">
        <v>11</v>
      </c>
      <c r="C1130" s="5">
        <v>308.24273295921802</v>
      </c>
      <c r="D1130" s="5">
        <v>27045.0025569012</v>
      </c>
      <c r="E1130" s="5">
        <v>22841.068847113002</v>
      </c>
      <c r="F1130" s="5">
        <v>19629.420764081999</v>
      </c>
      <c r="G1130" s="5">
        <v>22993.460425503701</v>
      </c>
    </row>
    <row r="1131" spans="1:7" x14ac:dyDescent="0.55000000000000004">
      <c r="A1131" s="3">
        <v>37</v>
      </c>
      <c r="B1131" s="3">
        <v>12</v>
      </c>
      <c r="C1131" s="5">
        <v>50167.905934063398</v>
      </c>
      <c r="D1131" s="5">
        <v>49560.752611747499</v>
      </c>
      <c r="E1131" s="5">
        <v>69778.628517657693</v>
      </c>
      <c r="F1131" s="5">
        <v>64160.347745497696</v>
      </c>
      <c r="G1131" s="5">
        <v>73593.843944925495</v>
      </c>
    </row>
    <row r="1132" spans="1:7" x14ac:dyDescent="0.55000000000000004">
      <c r="A1132" s="3">
        <v>37</v>
      </c>
      <c r="B1132" s="3">
        <v>13</v>
      </c>
      <c r="C1132" s="5">
        <v>5.7130500337424497</v>
      </c>
      <c r="D1132" s="5">
        <v>0.81055294962383595</v>
      </c>
      <c r="E1132" s="5">
        <v>0</v>
      </c>
      <c r="F1132" s="5">
        <v>0</v>
      </c>
      <c r="G1132" s="5">
        <v>0</v>
      </c>
    </row>
    <row r="1133" spans="1:7" x14ac:dyDescent="0.55000000000000004">
      <c r="A1133" s="3">
        <v>37</v>
      </c>
      <c r="B1133" s="3">
        <v>14</v>
      </c>
      <c r="C1133" s="5">
        <v>91229.110869449403</v>
      </c>
      <c r="D1133" s="5">
        <v>75527.451714872295</v>
      </c>
      <c r="E1133" s="5">
        <v>97510.839714092901</v>
      </c>
      <c r="F1133" s="5">
        <v>46899.165127723398</v>
      </c>
      <c r="G1133" s="5">
        <v>48422.673192921699</v>
      </c>
    </row>
    <row r="1134" spans="1:7" x14ac:dyDescent="0.55000000000000004">
      <c r="A1134" s="3">
        <v>37</v>
      </c>
      <c r="B1134" s="3">
        <v>15</v>
      </c>
      <c r="C1134" s="5">
        <v>26165.770947585199</v>
      </c>
      <c r="D1134" s="5">
        <v>22512.4757445955</v>
      </c>
      <c r="E1134" s="5">
        <v>23790.230554761001</v>
      </c>
      <c r="F1134" s="5">
        <v>21681.170108653401</v>
      </c>
      <c r="G1134" s="5">
        <v>24383.634577156299</v>
      </c>
    </row>
    <row r="1135" spans="1:7" x14ac:dyDescent="0.55000000000000004">
      <c r="A1135" s="3">
        <v>37</v>
      </c>
      <c r="B1135" s="3">
        <v>16</v>
      </c>
      <c r="C1135" s="5">
        <v>63657.635110547002</v>
      </c>
      <c r="D1135" s="5">
        <v>60878.491711040602</v>
      </c>
      <c r="E1135" s="5">
        <v>76233.961688809606</v>
      </c>
      <c r="F1135" s="5">
        <v>76905.445619575796</v>
      </c>
      <c r="G1135" s="5">
        <v>83978.290127536602</v>
      </c>
    </row>
    <row r="1136" spans="1:7" x14ac:dyDescent="0.55000000000000004">
      <c r="A1136" s="3">
        <v>37</v>
      </c>
      <c r="B1136" s="3">
        <v>17</v>
      </c>
      <c r="C1136" s="5">
        <v>117256.159363071</v>
      </c>
      <c r="D1136" s="5">
        <v>101305.46938541</v>
      </c>
      <c r="E1136" s="5">
        <v>113157.02603739699</v>
      </c>
      <c r="F1136" s="5">
        <v>104617.03561765399</v>
      </c>
      <c r="G1136" s="5">
        <v>122617.80224924001</v>
      </c>
    </row>
    <row r="1137" spans="1:7" x14ac:dyDescent="0.55000000000000004">
      <c r="A1137" s="3">
        <v>37</v>
      </c>
      <c r="B1137" s="3">
        <v>18</v>
      </c>
      <c r="C1137" s="5">
        <v>160865.09196003099</v>
      </c>
      <c r="D1137" s="5">
        <v>212910.34016901001</v>
      </c>
      <c r="E1137" s="5">
        <v>196706.793742457</v>
      </c>
      <c r="F1137" s="5">
        <v>207276.61025570799</v>
      </c>
      <c r="G1137" s="5">
        <v>196331.996066577</v>
      </c>
    </row>
    <row r="1138" spans="1:7" x14ac:dyDescent="0.55000000000000004">
      <c r="A1138" s="3">
        <v>37</v>
      </c>
      <c r="B1138" s="3">
        <v>19</v>
      </c>
      <c r="C1138" s="5">
        <v>220277.01168357101</v>
      </c>
      <c r="D1138" s="5">
        <v>187045.00219442</v>
      </c>
      <c r="E1138" s="5">
        <v>184743.03989605501</v>
      </c>
      <c r="F1138" s="5">
        <v>216282.84726077499</v>
      </c>
      <c r="G1138" s="5">
        <v>250252.09892228499</v>
      </c>
    </row>
    <row r="1139" spans="1:7" x14ac:dyDescent="0.55000000000000004">
      <c r="A1139" s="3">
        <v>37</v>
      </c>
      <c r="B1139" s="3">
        <v>20</v>
      </c>
      <c r="C1139" s="5">
        <v>201297.31227475399</v>
      </c>
      <c r="D1139" s="5">
        <v>244080.00531918599</v>
      </c>
      <c r="E1139" s="5">
        <v>232200.616216831</v>
      </c>
      <c r="F1139" s="5">
        <v>229523.46775350301</v>
      </c>
      <c r="G1139" s="5">
        <v>239370.67877242601</v>
      </c>
    </row>
    <row r="1140" spans="1:7" x14ac:dyDescent="0.55000000000000004">
      <c r="A1140" s="3">
        <v>37</v>
      </c>
      <c r="B1140" s="3">
        <v>21</v>
      </c>
      <c r="C1140" s="5">
        <v>221608.92757878901</v>
      </c>
      <c r="D1140" s="5">
        <v>224620.386150298</v>
      </c>
      <c r="E1140" s="5">
        <v>226939.51361680101</v>
      </c>
      <c r="F1140" s="5">
        <v>145682.96970360199</v>
      </c>
      <c r="G1140" s="5">
        <v>164964.78227817299</v>
      </c>
    </row>
    <row r="1141" spans="1:7" x14ac:dyDescent="0.55000000000000004">
      <c r="A1141" s="3">
        <v>37</v>
      </c>
      <c r="B1141" s="3">
        <v>22</v>
      </c>
      <c r="C1141" s="5">
        <v>90526.115512893593</v>
      </c>
      <c r="D1141" s="5">
        <v>85800.444229831395</v>
      </c>
      <c r="E1141" s="5">
        <v>87800.3485053185</v>
      </c>
      <c r="F1141" s="5">
        <v>53413.850513714897</v>
      </c>
      <c r="G1141" s="5">
        <v>51636.521520166003</v>
      </c>
    </row>
    <row r="1142" spans="1:7" x14ac:dyDescent="0.55000000000000004">
      <c r="A1142" s="3">
        <v>37</v>
      </c>
      <c r="B1142" s="3">
        <v>23</v>
      </c>
      <c r="C1142" s="5">
        <v>70375.281604709598</v>
      </c>
      <c r="D1142" s="5">
        <v>69459.7675722407</v>
      </c>
      <c r="E1142" s="5">
        <v>74103.631471914705</v>
      </c>
      <c r="F1142" s="5">
        <v>81072.950610468397</v>
      </c>
      <c r="G1142" s="5">
        <v>79843.693462632393</v>
      </c>
    </row>
    <row r="1143" spans="1:7" x14ac:dyDescent="0.55000000000000004">
      <c r="A1143" s="3">
        <v>37</v>
      </c>
      <c r="B1143" s="3">
        <v>24</v>
      </c>
      <c r="C1143" s="5">
        <v>34227.647918203598</v>
      </c>
      <c r="D1143" s="5">
        <v>37261.907128920597</v>
      </c>
      <c r="E1143" s="5">
        <v>36528.450177763501</v>
      </c>
      <c r="F1143" s="5">
        <v>33828.6462213021</v>
      </c>
      <c r="G1143" s="5">
        <v>33288.327110901897</v>
      </c>
    </row>
    <row r="1144" spans="1:7" x14ac:dyDescent="0.55000000000000004">
      <c r="A1144" s="3">
        <v>37</v>
      </c>
      <c r="B1144" s="3">
        <v>25</v>
      </c>
      <c r="C1144" s="5">
        <v>146241.442397462</v>
      </c>
      <c r="D1144" s="5">
        <v>160688.497757117</v>
      </c>
      <c r="E1144" s="5">
        <v>159020.01880070099</v>
      </c>
      <c r="F1144" s="5">
        <v>162707.131514012</v>
      </c>
      <c r="G1144" s="5">
        <v>189818.835426973</v>
      </c>
    </row>
    <row r="1145" spans="1:7" x14ac:dyDescent="0.55000000000000004">
      <c r="A1145" s="3">
        <v>37</v>
      </c>
      <c r="B1145" s="3">
        <v>26</v>
      </c>
      <c r="C1145" s="5">
        <v>113598.507103636</v>
      </c>
      <c r="D1145" s="5">
        <v>126410.439656574</v>
      </c>
      <c r="E1145" s="5">
        <v>128340.882303954</v>
      </c>
      <c r="F1145" s="5">
        <v>125393.765239377</v>
      </c>
      <c r="G1145" s="5">
        <v>118345.206708999</v>
      </c>
    </row>
    <row r="1146" spans="1:7" x14ac:dyDescent="0.55000000000000004">
      <c r="A1146" s="3">
        <v>37</v>
      </c>
      <c r="B1146" s="3">
        <v>27</v>
      </c>
      <c r="C1146" s="5">
        <v>222490.60049747</v>
      </c>
      <c r="D1146" s="5">
        <v>222036.92376352</v>
      </c>
      <c r="E1146" s="5">
        <v>230059.258365221</v>
      </c>
      <c r="F1146" s="5">
        <v>221734.846003538</v>
      </c>
      <c r="G1146" s="5">
        <v>223224.24883884899</v>
      </c>
    </row>
    <row r="1147" spans="1:7" x14ac:dyDescent="0.55000000000000004">
      <c r="A1147" s="3">
        <v>37</v>
      </c>
      <c r="B1147" s="3">
        <v>28</v>
      </c>
      <c r="C1147" s="5">
        <v>187548.688958432</v>
      </c>
      <c r="D1147" s="5">
        <v>201987.98302203399</v>
      </c>
      <c r="E1147" s="5">
        <v>222401.44014979099</v>
      </c>
      <c r="F1147" s="5">
        <v>225638.75909900799</v>
      </c>
      <c r="G1147" s="5">
        <v>238564.638993103</v>
      </c>
    </row>
    <row r="1148" spans="1:7" x14ac:dyDescent="0.55000000000000004">
      <c r="A1148" s="3">
        <v>37</v>
      </c>
      <c r="B1148" s="3">
        <v>29</v>
      </c>
      <c r="C1148" s="5">
        <v>155736.937877927</v>
      </c>
      <c r="D1148" s="5">
        <v>158117.8082308</v>
      </c>
      <c r="E1148" s="5">
        <v>159071.06659781799</v>
      </c>
      <c r="F1148" s="5">
        <v>158709.62013897899</v>
      </c>
      <c r="G1148" s="5">
        <v>160218.577667109</v>
      </c>
    </row>
    <row r="1149" spans="1:7" x14ac:dyDescent="0.55000000000000004">
      <c r="A1149" s="3">
        <v>37</v>
      </c>
      <c r="B1149" s="3">
        <v>30</v>
      </c>
      <c r="C1149" s="5">
        <v>301734.17692500399</v>
      </c>
      <c r="D1149" s="5">
        <v>346283.23114974098</v>
      </c>
      <c r="E1149" s="5">
        <v>366518.79570418602</v>
      </c>
      <c r="F1149" s="5">
        <v>366264.231810464</v>
      </c>
      <c r="G1149" s="5">
        <v>382373.88779381901</v>
      </c>
    </row>
    <row r="1150" spans="1:7" x14ac:dyDescent="0.55000000000000004">
      <c r="A1150" s="3">
        <v>37</v>
      </c>
      <c r="B1150" s="3">
        <v>31</v>
      </c>
      <c r="C1150" s="5">
        <v>177875.47327701101</v>
      </c>
      <c r="D1150" s="5">
        <v>150720.324504986</v>
      </c>
      <c r="E1150" s="5">
        <v>153276.49471617301</v>
      </c>
      <c r="F1150" s="5">
        <v>132990.215276926</v>
      </c>
      <c r="G1150" s="5">
        <v>133213.090019811</v>
      </c>
    </row>
    <row r="1151" spans="1:7" x14ac:dyDescent="0.55000000000000004">
      <c r="A1151" s="3">
        <v>38</v>
      </c>
      <c r="B1151" s="3">
        <v>1</v>
      </c>
      <c r="C1151" s="5">
        <v>122428.832868335</v>
      </c>
      <c r="D1151" s="5">
        <v>102163.54031179901</v>
      </c>
      <c r="E1151" s="5">
        <v>91359.0133728777</v>
      </c>
      <c r="F1151" s="5">
        <v>77751.741104485205</v>
      </c>
      <c r="G1151" s="5">
        <v>97830.436790829102</v>
      </c>
    </row>
    <row r="1152" spans="1:7" x14ac:dyDescent="0.55000000000000004">
      <c r="A1152" s="3">
        <v>38</v>
      </c>
      <c r="B1152" s="3">
        <v>2</v>
      </c>
      <c r="C1152" s="5">
        <v>3054.67889472871</v>
      </c>
      <c r="D1152" s="5">
        <v>3342.53356313312</v>
      </c>
      <c r="E1152" s="5">
        <v>2919.83280285613</v>
      </c>
      <c r="F1152" s="5">
        <v>2800.4456430341302</v>
      </c>
      <c r="G1152" s="5">
        <v>2144.9171041809</v>
      </c>
    </row>
    <row r="1153" spans="1:7" x14ac:dyDescent="0.55000000000000004">
      <c r="A1153" s="3">
        <v>38</v>
      </c>
      <c r="B1153" s="3">
        <v>3</v>
      </c>
      <c r="C1153" s="5">
        <v>119663.435983659</v>
      </c>
      <c r="D1153" s="5">
        <v>122059.75378781599</v>
      </c>
      <c r="E1153" s="5">
        <v>105255.985884644</v>
      </c>
      <c r="F1153" s="5">
        <v>100597.894368259</v>
      </c>
      <c r="G1153" s="5">
        <v>102853.31541446201</v>
      </c>
    </row>
    <row r="1154" spans="1:7" x14ac:dyDescent="0.55000000000000004">
      <c r="A1154" s="3">
        <v>38</v>
      </c>
      <c r="B1154" s="3">
        <v>4</v>
      </c>
      <c r="C1154" s="5">
        <v>39387.859544744002</v>
      </c>
      <c r="D1154" s="5">
        <v>54140.072173336499</v>
      </c>
      <c r="E1154" s="5">
        <v>74916.570531114994</v>
      </c>
      <c r="F1154" s="5">
        <v>69802.633293389401</v>
      </c>
      <c r="G1154" s="5">
        <v>47942.239143242703</v>
      </c>
    </row>
    <row r="1155" spans="1:7" x14ac:dyDescent="0.55000000000000004">
      <c r="A1155" s="3">
        <v>38</v>
      </c>
      <c r="B1155" s="3">
        <v>5</v>
      </c>
      <c r="C1155" s="5">
        <v>171253.36314646399</v>
      </c>
      <c r="D1155" s="5">
        <v>162331.54703253601</v>
      </c>
      <c r="E1155" s="5">
        <v>161968.59334794199</v>
      </c>
      <c r="F1155" s="5">
        <v>146448.10486872401</v>
      </c>
      <c r="G1155" s="5">
        <v>170479.43685998899</v>
      </c>
    </row>
    <row r="1156" spans="1:7" x14ac:dyDescent="0.55000000000000004">
      <c r="A1156" s="3">
        <v>38</v>
      </c>
      <c r="B1156" s="3">
        <v>6</v>
      </c>
      <c r="C1156" s="5">
        <v>212678.72934926301</v>
      </c>
      <c r="D1156" s="5">
        <v>138150.29871513401</v>
      </c>
      <c r="E1156" s="5">
        <v>128073.16256952401</v>
      </c>
      <c r="F1156" s="5">
        <v>134479.78516925199</v>
      </c>
      <c r="G1156" s="5">
        <v>131542.65068336399</v>
      </c>
    </row>
    <row r="1157" spans="1:7" x14ac:dyDescent="0.55000000000000004">
      <c r="A1157" s="3">
        <v>38</v>
      </c>
      <c r="B1157" s="3">
        <v>7</v>
      </c>
      <c r="C1157" s="5">
        <v>7410.5442978845904</v>
      </c>
      <c r="D1157" s="5">
        <v>37207.111195357204</v>
      </c>
      <c r="E1157" s="5">
        <v>13815.327062144799</v>
      </c>
      <c r="F1157" s="5">
        <v>14259.076075884101</v>
      </c>
      <c r="G1157" s="5">
        <v>21459.7461146079</v>
      </c>
    </row>
    <row r="1158" spans="1:7" x14ac:dyDescent="0.55000000000000004">
      <c r="A1158" s="3">
        <v>38</v>
      </c>
      <c r="B1158" s="3">
        <v>8</v>
      </c>
      <c r="C1158" s="5">
        <v>30413.561150748399</v>
      </c>
      <c r="D1158" s="5">
        <v>135243.562304349</v>
      </c>
      <c r="E1158" s="5">
        <v>115165.98381919401</v>
      </c>
      <c r="F1158" s="5">
        <v>115497.015608207</v>
      </c>
      <c r="G1158" s="5">
        <v>240263.354340978</v>
      </c>
    </row>
    <row r="1159" spans="1:7" x14ac:dyDescent="0.55000000000000004">
      <c r="A1159" s="3">
        <v>38</v>
      </c>
      <c r="B1159" s="3">
        <v>9</v>
      </c>
      <c r="C1159" s="5">
        <v>24795.3068930357</v>
      </c>
      <c r="D1159" s="5">
        <v>22062.4444305365</v>
      </c>
      <c r="E1159" s="5">
        <v>26643.735784979501</v>
      </c>
      <c r="F1159" s="5">
        <v>26606.8819838337</v>
      </c>
      <c r="G1159" s="5">
        <v>28281.6235159262</v>
      </c>
    </row>
    <row r="1160" spans="1:7" x14ac:dyDescent="0.55000000000000004">
      <c r="A1160" s="3">
        <v>38</v>
      </c>
      <c r="B1160" s="3">
        <v>10</v>
      </c>
      <c r="C1160" s="5">
        <v>150804.62657767101</v>
      </c>
      <c r="D1160" s="5">
        <v>130039.295366476</v>
      </c>
      <c r="E1160" s="5">
        <v>194231.913036855</v>
      </c>
      <c r="F1160" s="5">
        <v>185566.227325168</v>
      </c>
      <c r="G1160" s="5">
        <v>202060.60084490399</v>
      </c>
    </row>
    <row r="1161" spans="1:7" x14ac:dyDescent="0.55000000000000004">
      <c r="A1161" s="3">
        <v>38</v>
      </c>
      <c r="B1161" s="3">
        <v>11</v>
      </c>
      <c r="C1161" s="5">
        <v>53072.769107477397</v>
      </c>
      <c r="D1161" s="5">
        <v>24374.988203577999</v>
      </c>
      <c r="E1161" s="5">
        <v>22874.243162206501</v>
      </c>
      <c r="F1161" s="5">
        <v>20174.603247172701</v>
      </c>
      <c r="G1161" s="5">
        <v>19991.203681361301</v>
      </c>
    </row>
    <row r="1162" spans="1:7" x14ac:dyDescent="0.55000000000000004">
      <c r="A1162" s="3">
        <v>38</v>
      </c>
      <c r="B1162" s="3">
        <v>12</v>
      </c>
      <c r="C1162" s="5">
        <v>52109.4619110536</v>
      </c>
      <c r="D1162" s="5">
        <v>61536.3726373229</v>
      </c>
      <c r="E1162" s="5">
        <v>70056.755134964595</v>
      </c>
      <c r="F1162" s="5">
        <v>63467.817354963401</v>
      </c>
      <c r="G1162" s="5">
        <v>49722.223579363497</v>
      </c>
    </row>
    <row r="1163" spans="1:7" x14ac:dyDescent="0.55000000000000004">
      <c r="A1163" s="3">
        <v>38</v>
      </c>
      <c r="B1163" s="3">
        <v>13</v>
      </c>
      <c r="C1163" s="5">
        <v>2285.45322883579</v>
      </c>
      <c r="D1163" s="5">
        <v>19.872068517871998</v>
      </c>
      <c r="E1163" s="5">
        <v>20.238543745457601</v>
      </c>
      <c r="F1163" s="5">
        <v>11.0529180083873</v>
      </c>
      <c r="G1163" s="5">
        <v>25.1057647998765</v>
      </c>
    </row>
    <row r="1164" spans="1:7" x14ac:dyDescent="0.55000000000000004">
      <c r="A1164" s="3">
        <v>38</v>
      </c>
      <c r="B1164" s="3">
        <v>14</v>
      </c>
      <c r="C1164" s="5">
        <v>89448.499999999098</v>
      </c>
      <c r="D1164" s="5">
        <v>80898.546486005798</v>
      </c>
      <c r="E1164" s="5">
        <v>92368.043772877994</v>
      </c>
      <c r="F1164" s="5">
        <v>65417.188603119299</v>
      </c>
      <c r="G1164" s="5">
        <v>77233.218359767707</v>
      </c>
    </row>
    <row r="1165" spans="1:7" x14ac:dyDescent="0.55000000000000004">
      <c r="A1165" s="3">
        <v>38</v>
      </c>
      <c r="B1165" s="3">
        <v>15</v>
      </c>
      <c r="C1165" s="5">
        <v>12658.0585438084</v>
      </c>
      <c r="D1165" s="5">
        <v>10655.947534299999</v>
      </c>
      <c r="E1165" s="5">
        <v>9038.8110526632609</v>
      </c>
      <c r="F1165" s="5">
        <v>6990.8615498296604</v>
      </c>
      <c r="G1165" s="5">
        <v>7537.9399934846397</v>
      </c>
    </row>
    <row r="1166" spans="1:7" x14ac:dyDescent="0.55000000000000004">
      <c r="A1166" s="3">
        <v>38</v>
      </c>
      <c r="B1166" s="3">
        <v>16</v>
      </c>
      <c r="C1166" s="5">
        <v>47821.836554365902</v>
      </c>
      <c r="D1166" s="5">
        <v>84173.912717291299</v>
      </c>
      <c r="E1166" s="5">
        <v>90770.027944306305</v>
      </c>
      <c r="F1166" s="5">
        <v>106708.142421322</v>
      </c>
      <c r="G1166" s="5">
        <v>114928.31143848</v>
      </c>
    </row>
    <row r="1167" spans="1:7" x14ac:dyDescent="0.55000000000000004">
      <c r="A1167" s="3">
        <v>38</v>
      </c>
      <c r="B1167" s="3">
        <v>17</v>
      </c>
      <c r="C1167" s="5">
        <v>253623.403311562</v>
      </c>
      <c r="D1167" s="5">
        <v>155323.98160158601</v>
      </c>
      <c r="E1167" s="5">
        <v>189498.80855226499</v>
      </c>
      <c r="F1167" s="5">
        <v>159869.67328541499</v>
      </c>
      <c r="G1167" s="5">
        <v>189748.998691602</v>
      </c>
    </row>
    <row r="1168" spans="1:7" x14ac:dyDescent="0.55000000000000004">
      <c r="A1168" s="3">
        <v>38</v>
      </c>
      <c r="B1168" s="3">
        <v>18</v>
      </c>
      <c r="C1168" s="5">
        <v>230386.84982401799</v>
      </c>
      <c r="D1168" s="5">
        <v>248014.56248153999</v>
      </c>
      <c r="E1168" s="5">
        <v>270949.87953293597</v>
      </c>
      <c r="F1168" s="5">
        <v>262369.93655549898</v>
      </c>
      <c r="G1168" s="5">
        <v>227910.77670361599</v>
      </c>
    </row>
    <row r="1169" spans="1:7" x14ac:dyDescent="0.55000000000000004">
      <c r="A1169" s="3">
        <v>38</v>
      </c>
      <c r="B1169" s="3">
        <v>19</v>
      </c>
      <c r="C1169" s="5">
        <v>220126.51276446399</v>
      </c>
      <c r="D1169" s="5">
        <v>202545.02431417501</v>
      </c>
      <c r="E1169" s="5">
        <v>195663.201414824</v>
      </c>
      <c r="F1169" s="5">
        <v>185458.231128499</v>
      </c>
      <c r="G1169" s="5">
        <v>200907.12252530199</v>
      </c>
    </row>
    <row r="1170" spans="1:7" x14ac:dyDescent="0.55000000000000004">
      <c r="A1170" s="3">
        <v>38</v>
      </c>
      <c r="B1170" s="3">
        <v>20</v>
      </c>
      <c r="C1170" s="5">
        <v>231986.40781882001</v>
      </c>
      <c r="D1170" s="5">
        <v>289033.52191876998</v>
      </c>
      <c r="E1170" s="5">
        <v>274165.33908524999</v>
      </c>
      <c r="F1170" s="5">
        <v>261523.22134242201</v>
      </c>
      <c r="G1170" s="5">
        <v>269531.096855524</v>
      </c>
    </row>
    <row r="1171" spans="1:7" x14ac:dyDescent="0.55000000000000004">
      <c r="A1171" s="3">
        <v>38</v>
      </c>
      <c r="B1171" s="3">
        <v>21</v>
      </c>
      <c r="C1171" s="5">
        <v>288671.24753522698</v>
      </c>
      <c r="D1171" s="5">
        <v>281703.84012284898</v>
      </c>
      <c r="E1171" s="5">
        <v>282016.14594148198</v>
      </c>
      <c r="F1171" s="5">
        <v>220834.205399</v>
      </c>
      <c r="G1171" s="5">
        <v>235249.800647444</v>
      </c>
    </row>
    <row r="1172" spans="1:7" x14ac:dyDescent="0.55000000000000004">
      <c r="A1172" s="3">
        <v>38</v>
      </c>
      <c r="B1172" s="3">
        <v>22</v>
      </c>
      <c r="C1172" s="5">
        <v>118247.29347613</v>
      </c>
      <c r="D1172" s="5">
        <v>111284.766617136</v>
      </c>
      <c r="E1172" s="5">
        <v>112663.045750331</v>
      </c>
      <c r="F1172" s="5">
        <v>70490.890733437307</v>
      </c>
      <c r="G1172" s="5">
        <v>69889.580778990596</v>
      </c>
    </row>
    <row r="1173" spans="1:7" x14ac:dyDescent="0.55000000000000004">
      <c r="A1173" s="3">
        <v>38</v>
      </c>
      <c r="B1173" s="3">
        <v>23</v>
      </c>
      <c r="C1173" s="5">
        <v>100187.64935892299</v>
      </c>
      <c r="D1173" s="5">
        <v>95495.563184750703</v>
      </c>
      <c r="E1173" s="5">
        <v>102125.895095126</v>
      </c>
      <c r="F1173" s="5">
        <v>111002.26979234201</v>
      </c>
      <c r="G1173" s="5">
        <v>107989.551620976</v>
      </c>
    </row>
    <row r="1174" spans="1:7" x14ac:dyDescent="0.55000000000000004">
      <c r="A1174" s="3">
        <v>38</v>
      </c>
      <c r="B1174" s="3">
        <v>24</v>
      </c>
      <c r="C1174" s="5">
        <v>48512.978477263197</v>
      </c>
      <c r="D1174" s="5">
        <v>46883.450043434997</v>
      </c>
      <c r="E1174" s="5">
        <v>48827.789939632101</v>
      </c>
      <c r="F1174" s="5">
        <v>45953.447290427503</v>
      </c>
      <c r="G1174" s="5">
        <v>47889.2964371856</v>
      </c>
    </row>
    <row r="1175" spans="1:7" x14ac:dyDescent="0.55000000000000004">
      <c r="A1175" s="3">
        <v>38</v>
      </c>
      <c r="B1175" s="3">
        <v>25</v>
      </c>
      <c r="C1175" s="5">
        <v>186989.25744585201</v>
      </c>
      <c r="D1175" s="5">
        <v>207496.233085346</v>
      </c>
      <c r="E1175" s="5">
        <v>208099.20572789799</v>
      </c>
      <c r="F1175" s="5">
        <v>220218.42529660999</v>
      </c>
      <c r="G1175" s="5">
        <v>258283.318826565</v>
      </c>
    </row>
    <row r="1176" spans="1:7" x14ac:dyDescent="0.55000000000000004">
      <c r="A1176" s="3">
        <v>38</v>
      </c>
      <c r="B1176" s="3">
        <v>26</v>
      </c>
      <c r="C1176" s="5">
        <v>160465.60811034299</v>
      </c>
      <c r="D1176" s="5">
        <v>150491.26759188401</v>
      </c>
      <c r="E1176" s="5">
        <v>138934.60272232699</v>
      </c>
      <c r="F1176" s="5">
        <v>135105.44666712699</v>
      </c>
      <c r="G1176" s="5">
        <v>129688.194540624</v>
      </c>
    </row>
    <row r="1177" spans="1:7" x14ac:dyDescent="0.55000000000000004">
      <c r="A1177" s="3">
        <v>38</v>
      </c>
      <c r="B1177" s="3">
        <v>27</v>
      </c>
      <c r="C1177" s="5">
        <v>264523.06695554702</v>
      </c>
      <c r="D1177" s="5">
        <v>263133.37914463202</v>
      </c>
      <c r="E1177" s="5">
        <v>259079.19242733499</v>
      </c>
      <c r="F1177" s="5">
        <v>256123.49662469301</v>
      </c>
      <c r="G1177" s="5">
        <v>263001.05294563301</v>
      </c>
    </row>
    <row r="1178" spans="1:7" x14ac:dyDescent="0.55000000000000004">
      <c r="A1178" s="3">
        <v>38</v>
      </c>
      <c r="B1178" s="3">
        <v>28</v>
      </c>
      <c r="C1178" s="5">
        <v>215571.185135031</v>
      </c>
      <c r="D1178" s="5">
        <v>249598.865392048</v>
      </c>
      <c r="E1178" s="5">
        <v>278680.61382437998</v>
      </c>
      <c r="F1178" s="5">
        <v>291274.57670306799</v>
      </c>
      <c r="G1178" s="5">
        <v>310599.61138980603</v>
      </c>
    </row>
    <row r="1179" spans="1:7" x14ac:dyDescent="0.55000000000000004">
      <c r="A1179" s="3">
        <v>38</v>
      </c>
      <c r="B1179" s="3">
        <v>29</v>
      </c>
      <c r="C1179" s="5">
        <v>228746.207553285</v>
      </c>
      <c r="D1179" s="5">
        <v>228020.375706363</v>
      </c>
      <c r="E1179" s="5">
        <v>203862.21575671999</v>
      </c>
      <c r="F1179" s="5">
        <v>196020.53814741599</v>
      </c>
      <c r="G1179" s="5">
        <v>191391.94705688799</v>
      </c>
    </row>
    <row r="1180" spans="1:7" x14ac:dyDescent="0.55000000000000004">
      <c r="A1180" s="3">
        <v>38</v>
      </c>
      <c r="B1180" s="3">
        <v>30</v>
      </c>
      <c r="C1180" s="5">
        <v>409392.68749826198</v>
      </c>
      <c r="D1180" s="5">
        <v>460554.23060325102</v>
      </c>
      <c r="E1180" s="5">
        <v>502009.93550534401</v>
      </c>
      <c r="F1180" s="5">
        <v>500704.15635725699</v>
      </c>
      <c r="G1180" s="5">
        <v>515803.12596317701</v>
      </c>
    </row>
    <row r="1181" spans="1:7" x14ac:dyDescent="0.55000000000000004">
      <c r="A1181" s="3">
        <v>38</v>
      </c>
      <c r="B1181" s="3">
        <v>31</v>
      </c>
      <c r="C1181" s="5">
        <v>224407.00430363801</v>
      </c>
      <c r="D1181" s="5">
        <v>191247.51854678799</v>
      </c>
      <c r="E1181" s="5">
        <v>187655.147028473</v>
      </c>
      <c r="F1181" s="5">
        <v>166770.32457026801</v>
      </c>
      <c r="G1181" s="5">
        <v>167402.48226341201</v>
      </c>
    </row>
    <row r="1182" spans="1:7" x14ac:dyDescent="0.55000000000000004">
      <c r="A1182" s="3">
        <v>39</v>
      </c>
      <c r="B1182" s="3">
        <v>1</v>
      </c>
      <c r="C1182" s="5">
        <v>101162.295062235</v>
      </c>
      <c r="D1182" s="5">
        <v>96513.478342067698</v>
      </c>
      <c r="E1182" s="5">
        <v>85358.416930223204</v>
      </c>
      <c r="F1182" s="5">
        <v>78409.137549399602</v>
      </c>
      <c r="G1182" s="5">
        <v>89736.874012034299</v>
      </c>
    </row>
    <row r="1183" spans="1:7" x14ac:dyDescent="0.55000000000000004">
      <c r="A1183" s="3">
        <v>39</v>
      </c>
      <c r="B1183" s="3">
        <v>2</v>
      </c>
      <c r="C1183" s="5">
        <v>7772.3003816945602</v>
      </c>
      <c r="D1183" s="5">
        <v>8095.0870868778402</v>
      </c>
      <c r="E1183" s="5">
        <v>8357.4382999518402</v>
      </c>
      <c r="F1183" s="5">
        <v>8340.4874499586895</v>
      </c>
      <c r="G1183" s="5">
        <v>6386.0062997352397</v>
      </c>
    </row>
    <row r="1184" spans="1:7" x14ac:dyDescent="0.55000000000000004">
      <c r="A1184" s="3">
        <v>39</v>
      </c>
      <c r="B1184" s="3">
        <v>3</v>
      </c>
      <c r="C1184" s="5">
        <v>35477.652387041599</v>
      </c>
      <c r="D1184" s="5">
        <v>31084.912041238</v>
      </c>
      <c r="E1184" s="5">
        <v>40630.185808041497</v>
      </c>
      <c r="F1184" s="5">
        <v>33939.570201186303</v>
      </c>
      <c r="G1184" s="5">
        <v>36152.4471089414</v>
      </c>
    </row>
    <row r="1185" spans="1:7" x14ac:dyDescent="0.55000000000000004">
      <c r="A1185" s="3">
        <v>39</v>
      </c>
      <c r="B1185" s="3">
        <v>4</v>
      </c>
      <c r="C1185" s="5">
        <v>4243.6235583457101</v>
      </c>
      <c r="D1185" s="5">
        <v>6045.3580984787004</v>
      </c>
      <c r="E1185" s="5">
        <v>4679.6631108414203</v>
      </c>
      <c r="F1185" s="5">
        <v>5540.8597898128801</v>
      </c>
      <c r="G1185" s="5">
        <v>4866.6081938684001</v>
      </c>
    </row>
    <row r="1186" spans="1:7" x14ac:dyDescent="0.55000000000000004">
      <c r="A1186" s="3">
        <v>39</v>
      </c>
      <c r="B1186" s="3">
        <v>5</v>
      </c>
      <c r="C1186" s="5">
        <v>20725.578085898502</v>
      </c>
      <c r="D1186" s="5">
        <v>22746.4323653049</v>
      </c>
      <c r="E1186" s="5">
        <v>26033.4540508727</v>
      </c>
      <c r="F1186" s="5">
        <v>23526.362583757498</v>
      </c>
      <c r="G1186" s="5">
        <v>28408.461158382699</v>
      </c>
    </row>
    <row r="1187" spans="1:7" x14ac:dyDescent="0.55000000000000004">
      <c r="A1187" s="3">
        <v>39</v>
      </c>
      <c r="B1187" s="3">
        <v>6</v>
      </c>
      <c r="C1187" s="5">
        <v>5230.7736687093002</v>
      </c>
      <c r="D1187" s="5">
        <v>4240.7870671229402</v>
      </c>
      <c r="E1187" s="5">
        <v>5303.55366902281</v>
      </c>
      <c r="F1187" s="5">
        <v>5444.1895039154997</v>
      </c>
      <c r="G1187" s="5">
        <v>6213.7996053509396</v>
      </c>
    </row>
    <row r="1188" spans="1:7" x14ac:dyDescent="0.55000000000000004">
      <c r="A1188" s="3">
        <v>39</v>
      </c>
      <c r="B1188" s="3">
        <v>7</v>
      </c>
      <c r="C1188" s="5">
        <v>11164.9236654204</v>
      </c>
      <c r="D1188" s="5">
        <v>21098.953486668499</v>
      </c>
      <c r="E1188" s="5">
        <v>19969.790800890201</v>
      </c>
      <c r="F1188" s="5">
        <v>16410.308759798001</v>
      </c>
      <c r="G1188" s="5">
        <v>19829.7410531807</v>
      </c>
    </row>
    <row r="1189" spans="1:7" x14ac:dyDescent="0.55000000000000004">
      <c r="A1189" s="3">
        <v>39</v>
      </c>
      <c r="B1189" s="3">
        <v>8</v>
      </c>
      <c r="C1189" s="5">
        <v>21238.57924852</v>
      </c>
      <c r="D1189" s="5">
        <v>19050.7876713851</v>
      </c>
      <c r="E1189" s="5">
        <v>16297.2403695353</v>
      </c>
      <c r="F1189" s="5">
        <v>15352.1066128572</v>
      </c>
      <c r="G1189" s="5">
        <v>15519.658107167401</v>
      </c>
    </row>
    <row r="1190" spans="1:7" x14ac:dyDescent="0.55000000000000004">
      <c r="A1190" s="3">
        <v>39</v>
      </c>
      <c r="B1190" s="3">
        <v>9</v>
      </c>
      <c r="C1190" s="5">
        <v>4938.4957588397601</v>
      </c>
      <c r="D1190" s="5">
        <v>6672.0832287930698</v>
      </c>
      <c r="E1190" s="5">
        <v>6788.66295406053</v>
      </c>
      <c r="F1190" s="5">
        <v>7023.0854063894603</v>
      </c>
      <c r="G1190" s="5">
        <v>6224.0533420461397</v>
      </c>
    </row>
    <row r="1191" spans="1:7" x14ac:dyDescent="0.55000000000000004">
      <c r="A1191" s="3">
        <v>39</v>
      </c>
      <c r="B1191" s="3">
        <v>10</v>
      </c>
      <c r="C1191" s="5">
        <v>31633.458775315299</v>
      </c>
      <c r="D1191" s="5">
        <v>37168.386775322797</v>
      </c>
      <c r="E1191" s="5">
        <v>44262.965474293502</v>
      </c>
      <c r="F1191" s="5">
        <v>33434.692512707101</v>
      </c>
      <c r="G1191" s="5">
        <v>61984.5038592575</v>
      </c>
    </row>
    <row r="1192" spans="1:7" x14ac:dyDescent="0.55000000000000004">
      <c r="A1192" s="3">
        <v>39</v>
      </c>
      <c r="B1192" s="3">
        <v>11</v>
      </c>
      <c r="C1192" s="5">
        <v>12182.959667556799</v>
      </c>
      <c r="D1192" s="5">
        <v>13091.3016379073</v>
      </c>
      <c r="E1192" s="5">
        <v>3197.72752238576</v>
      </c>
      <c r="F1192" s="5">
        <v>4123.65537157774</v>
      </c>
      <c r="G1192" s="5">
        <v>5824.5409021308296</v>
      </c>
    </row>
    <row r="1193" spans="1:7" x14ac:dyDescent="0.55000000000000004">
      <c r="A1193" s="3">
        <v>39</v>
      </c>
      <c r="B1193" s="3">
        <v>12</v>
      </c>
      <c r="C1193" s="5">
        <v>2551.2668814119402</v>
      </c>
      <c r="D1193" s="5">
        <v>3812.6493872628898</v>
      </c>
      <c r="E1193" s="5">
        <v>4645.3600097505196</v>
      </c>
      <c r="F1193" s="5">
        <v>4315.0801556844799</v>
      </c>
      <c r="G1193" s="5">
        <v>4555.0147591677096</v>
      </c>
    </row>
    <row r="1194" spans="1:7" x14ac:dyDescent="0.55000000000000004">
      <c r="A1194" s="3">
        <v>39</v>
      </c>
      <c r="B1194" s="3">
        <v>13</v>
      </c>
      <c r="C1194" s="5">
        <v>946.27494031009803</v>
      </c>
      <c r="D1194" s="5">
        <v>3.13081005135551E-2</v>
      </c>
      <c r="E1194" s="5">
        <v>2.34088875263385E-2</v>
      </c>
      <c r="F1194" s="5">
        <v>2.3418634480177E-2</v>
      </c>
      <c r="G1194" s="5">
        <v>1.66479155414497E-2</v>
      </c>
    </row>
    <row r="1195" spans="1:7" x14ac:dyDescent="0.55000000000000004">
      <c r="A1195" s="3">
        <v>39</v>
      </c>
      <c r="B1195" s="3">
        <v>14</v>
      </c>
      <c r="C1195" s="5">
        <v>10446.369831338099</v>
      </c>
      <c r="D1195" s="5">
        <v>6852.3022333324898</v>
      </c>
      <c r="E1195" s="5">
        <v>7986.97597440749</v>
      </c>
      <c r="F1195" s="5">
        <v>8408.8399801209398</v>
      </c>
      <c r="G1195" s="5">
        <v>5413.5090038861099</v>
      </c>
    </row>
    <row r="1196" spans="1:7" x14ac:dyDescent="0.55000000000000004">
      <c r="A1196" s="3">
        <v>39</v>
      </c>
      <c r="B1196" s="3">
        <v>15</v>
      </c>
      <c r="C1196" s="5">
        <v>3623.8994307775702</v>
      </c>
      <c r="D1196" s="5">
        <v>3679.6796013777698</v>
      </c>
      <c r="E1196" s="5">
        <v>3942.36381694899</v>
      </c>
      <c r="F1196" s="5">
        <v>3519.7531691377699</v>
      </c>
      <c r="G1196" s="5">
        <v>3398.41372218379</v>
      </c>
    </row>
    <row r="1197" spans="1:7" x14ac:dyDescent="0.55000000000000004">
      <c r="A1197" s="3">
        <v>39</v>
      </c>
      <c r="B1197" s="3">
        <v>16</v>
      </c>
      <c r="C1197" s="5">
        <v>14697.085350507499</v>
      </c>
      <c r="D1197" s="5">
        <v>17885.296278460901</v>
      </c>
      <c r="E1197" s="5">
        <v>21144.604825606599</v>
      </c>
      <c r="F1197" s="5">
        <v>20792.034729419898</v>
      </c>
      <c r="G1197" s="5">
        <v>20152.555940943999</v>
      </c>
    </row>
    <row r="1198" spans="1:7" x14ac:dyDescent="0.55000000000000004">
      <c r="A1198" s="3">
        <v>39</v>
      </c>
      <c r="B1198" s="3">
        <v>17</v>
      </c>
      <c r="C1198" s="5">
        <v>76945.980197862606</v>
      </c>
      <c r="D1198" s="5">
        <v>63859.562533958298</v>
      </c>
      <c r="E1198" s="5">
        <v>73332.341030762793</v>
      </c>
      <c r="F1198" s="5">
        <v>67805.062823902306</v>
      </c>
      <c r="G1198" s="5">
        <v>75984.531680222499</v>
      </c>
    </row>
    <row r="1199" spans="1:7" x14ac:dyDescent="0.55000000000000004">
      <c r="A1199" s="3">
        <v>39</v>
      </c>
      <c r="B1199" s="3">
        <v>18</v>
      </c>
      <c r="C1199" s="5">
        <v>156192.46511681599</v>
      </c>
      <c r="D1199" s="5">
        <v>182340.24975335301</v>
      </c>
      <c r="E1199" s="5">
        <v>188321.616738791</v>
      </c>
      <c r="F1199" s="5">
        <v>193743.40597883999</v>
      </c>
      <c r="G1199" s="5">
        <v>171998.73380787601</v>
      </c>
    </row>
    <row r="1200" spans="1:7" x14ac:dyDescent="0.55000000000000004">
      <c r="A1200" s="3">
        <v>39</v>
      </c>
      <c r="B1200" s="3">
        <v>19</v>
      </c>
      <c r="C1200" s="5">
        <v>84245.948159977997</v>
      </c>
      <c r="D1200" s="5">
        <v>75953.997423795707</v>
      </c>
      <c r="E1200" s="5">
        <v>73384.7091984898</v>
      </c>
      <c r="F1200" s="5">
        <v>69548.339245363197</v>
      </c>
      <c r="G1200" s="5">
        <v>75329.336436626007</v>
      </c>
    </row>
    <row r="1201" spans="1:7" x14ac:dyDescent="0.55000000000000004">
      <c r="A1201" s="3">
        <v>39</v>
      </c>
      <c r="B1201" s="3">
        <v>20</v>
      </c>
      <c r="C1201" s="5">
        <v>152521.86885035</v>
      </c>
      <c r="D1201" s="5">
        <v>193771.42104310499</v>
      </c>
      <c r="E1201" s="5">
        <v>184891.920537119</v>
      </c>
      <c r="F1201" s="5">
        <v>177368.18235581499</v>
      </c>
      <c r="G1201" s="5">
        <v>183487.34498432901</v>
      </c>
    </row>
    <row r="1202" spans="1:7" x14ac:dyDescent="0.55000000000000004">
      <c r="A1202" s="3">
        <v>39</v>
      </c>
      <c r="B1202" s="3">
        <v>21</v>
      </c>
      <c r="C1202" s="5">
        <v>133574.86377856601</v>
      </c>
      <c r="D1202" s="5">
        <v>128767.948220241</v>
      </c>
      <c r="E1202" s="5">
        <v>120632.53983073701</v>
      </c>
      <c r="F1202" s="5">
        <v>96071.373856280101</v>
      </c>
      <c r="G1202" s="5">
        <v>103482.260742656</v>
      </c>
    </row>
    <row r="1203" spans="1:7" x14ac:dyDescent="0.55000000000000004">
      <c r="A1203" s="3">
        <v>39</v>
      </c>
      <c r="B1203" s="3">
        <v>22</v>
      </c>
      <c r="C1203" s="5">
        <v>76497.173267206206</v>
      </c>
      <c r="D1203" s="5">
        <v>84326.645663509698</v>
      </c>
      <c r="E1203" s="5">
        <v>79230.358855651793</v>
      </c>
      <c r="F1203" s="5">
        <v>48089.287485649598</v>
      </c>
      <c r="G1203" s="5">
        <v>45148.034456433503</v>
      </c>
    </row>
    <row r="1204" spans="1:7" x14ac:dyDescent="0.55000000000000004">
      <c r="A1204" s="3">
        <v>39</v>
      </c>
      <c r="B1204" s="3">
        <v>23</v>
      </c>
      <c r="C1204" s="5">
        <v>52303.380642457501</v>
      </c>
      <c r="D1204" s="5">
        <v>49942.5815043248</v>
      </c>
      <c r="E1204" s="5">
        <v>53422.259898022203</v>
      </c>
      <c r="F1204" s="5">
        <v>58727.4918452977</v>
      </c>
      <c r="G1204" s="5">
        <v>57335.358392412098</v>
      </c>
    </row>
    <row r="1205" spans="1:7" x14ac:dyDescent="0.55000000000000004">
      <c r="A1205" s="3">
        <v>39</v>
      </c>
      <c r="B1205" s="3">
        <v>24</v>
      </c>
      <c r="C1205" s="5">
        <v>18413.706707375899</v>
      </c>
      <c r="D1205" s="5">
        <v>21374.8435342099</v>
      </c>
      <c r="E1205" s="5">
        <v>20960.382702440998</v>
      </c>
      <c r="F1205" s="5">
        <v>20359.058073182099</v>
      </c>
      <c r="G1205" s="5">
        <v>21075.997814923601</v>
      </c>
    </row>
    <row r="1206" spans="1:7" x14ac:dyDescent="0.55000000000000004">
      <c r="A1206" s="3">
        <v>39</v>
      </c>
      <c r="B1206" s="3">
        <v>25</v>
      </c>
      <c r="C1206" s="5">
        <v>86793.206176697902</v>
      </c>
      <c r="D1206" s="5">
        <v>91644.429979950102</v>
      </c>
      <c r="E1206" s="5">
        <v>89373.927195136406</v>
      </c>
      <c r="F1206" s="5">
        <v>92116.5811359449</v>
      </c>
      <c r="G1206" s="5">
        <v>102935.385690761</v>
      </c>
    </row>
    <row r="1207" spans="1:7" x14ac:dyDescent="0.55000000000000004">
      <c r="A1207" s="3">
        <v>39</v>
      </c>
      <c r="B1207" s="3">
        <v>26</v>
      </c>
      <c r="C1207" s="5">
        <v>70734.0543898998</v>
      </c>
      <c r="D1207" s="5">
        <v>76281.382842888896</v>
      </c>
      <c r="E1207" s="5">
        <v>74903.181013752604</v>
      </c>
      <c r="F1207" s="5">
        <v>73055.349827021302</v>
      </c>
      <c r="G1207" s="5">
        <v>69020.732643733907</v>
      </c>
    </row>
    <row r="1208" spans="1:7" x14ac:dyDescent="0.55000000000000004">
      <c r="A1208" s="3">
        <v>39</v>
      </c>
      <c r="B1208" s="3">
        <v>27</v>
      </c>
      <c r="C1208" s="5">
        <v>126915.95733421099</v>
      </c>
      <c r="D1208" s="5">
        <v>147023.618972814</v>
      </c>
      <c r="E1208" s="5">
        <v>138867.25751306399</v>
      </c>
      <c r="F1208" s="5">
        <v>133537.59668278199</v>
      </c>
      <c r="G1208" s="5">
        <v>132026.446107178</v>
      </c>
    </row>
    <row r="1209" spans="1:7" x14ac:dyDescent="0.55000000000000004">
      <c r="A1209" s="3">
        <v>39</v>
      </c>
      <c r="B1209" s="3">
        <v>28</v>
      </c>
      <c r="C1209" s="5">
        <v>165790.60795865601</v>
      </c>
      <c r="D1209" s="5">
        <v>183835.697887874</v>
      </c>
      <c r="E1209" s="5">
        <v>202967.33327034299</v>
      </c>
      <c r="F1209" s="5">
        <v>204949.42641444501</v>
      </c>
      <c r="G1209" s="5">
        <v>216397.71520358199</v>
      </c>
    </row>
    <row r="1210" spans="1:7" x14ac:dyDescent="0.55000000000000004">
      <c r="A1210" s="3">
        <v>39</v>
      </c>
      <c r="B1210" s="3">
        <v>29</v>
      </c>
      <c r="C1210" s="5">
        <v>131795.72712033099</v>
      </c>
      <c r="D1210" s="5">
        <v>136333.13060239301</v>
      </c>
      <c r="E1210" s="5">
        <v>133867.73574331301</v>
      </c>
      <c r="F1210" s="5">
        <v>131103.80520265599</v>
      </c>
      <c r="G1210" s="5">
        <v>130089.04567768</v>
      </c>
    </row>
    <row r="1211" spans="1:7" x14ac:dyDescent="0.55000000000000004">
      <c r="A1211" s="3">
        <v>39</v>
      </c>
      <c r="B1211" s="3">
        <v>30</v>
      </c>
      <c r="C1211" s="5">
        <v>256794.470099509</v>
      </c>
      <c r="D1211" s="5">
        <v>292515.30613679998</v>
      </c>
      <c r="E1211" s="5">
        <v>297593.98670195497</v>
      </c>
      <c r="F1211" s="5">
        <v>296306.53623349202</v>
      </c>
      <c r="G1211" s="5">
        <v>301695.47696957702</v>
      </c>
    </row>
    <row r="1212" spans="1:7" x14ac:dyDescent="0.55000000000000004">
      <c r="A1212" s="3">
        <v>39</v>
      </c>
      <c r="B1212" s="3">
        <v>31</v>
      </c>
      <c r="C1212" s="5">
        <v>123186.84163204501</v>
      </c>
      <c r="D1212" s="5">
        <v>124121.56062798</v>
      </c>
      <c r="E1212" s="5">
        <v>111082.872860723</v>
      </c>
      <c r="F1212" s="5">
        <v>95897.449902723107</v>
      </c>
      <c r="G1212" s="5">
        <v>94982.037983950097</v>
      </c>
    </row>
    <row r="1213" spans="1:7" x14ac:dyDescent="0.55000000000000004">
      <c r="A1213" s="3">
        <v>40</v>
      </c>
      <c r="B1213" s="3">
        <v>1</v>
      </c>
      <c r="C1213" s="5">
        <v>181808.52565211401</v>
      </c>
      <c r="D1213" s="5">
        <v>152153.117621738</v>
      </c>
      <c r="E1213" s="5">
        <v>135855.77033733099</v>
      </c>
      <c r="F1213" s="5">
        <v>123261.10888458999</v>
      </c>
      <c r="G1213" s="5">
        <v>127259.295541018</v>
      </c>
    </row>
    <row r="1214" spans="1:7" x14ac:dyDescent="0.55000000000000004">
      <c r="A1214" s="3">
        <v>40</v>
      </c>
      <c r="B1214" s="3">
        <v>2</v>
      </c>
      <c r="C1214" s="5">
        <v>8912.7034530804503</v>
      </c>
      <c r="D1214" s="5">
        <v>10169.965530032099</v>
      </c>
      <c r="E1214" s="5">
        <v>8995.5648410006997</v>
      </c>
      <c r="F1214" s="5">
        <v>8400.3586416563394</v>
      </c>
      <c r="G1214" s="5">
        <v>6219.1536228424302</v>
      </c>
    </row>
    <row r="1215" spans="1:7" x14ac:dyDescent="0.55000000000000004">
      <c r="A1215" s="3">
        <v>40</v>
      </c>
      <c r="B1215" s="3">
        <v>3</v>
      </c>
      <c r="C1215" s="5">
        <v>706942.48666871898</v>
      </c>
      <c r="D1215" s="5">
        <v>637765.92444698</v>
      </c>
      <c r="E1215" s="5">
        <v>697183.704781026</v>
      </c>
      <c r="F1215" s="5">
        <v>586881.63854729105</v>
      </c>
      <c r="G1215" s="5">
        <v>433216.62215163599</v>
      </c>
    </row>
    <row r="1216" spans="1:7" x14ac:dyDescent="0.55000000000000004">
      <c r="A1216" s="3">
        <v>40</v>
      </c>
      <c r="B1216" s="3">
        <v>4</v>
      </c>
      <c r="C1216" s="5">
        <v>19411.832261104501</v>
      </c>
      <c r="D1216" s="5">
        <v>19913.403814472698</v>
      </c>
      <c r="E1216" s="5">
        <v>20391.889586379999</v>
      </c>
      <c r="F1216" s="5">
        <v>18918.020329702798</v>
      </c>
      <c r="G1216" s="5">
        <v>19723.5848639873</v>
      </c>
    </row>
    <row r="1217" spans="1:7" x14ac:dyDescent="0.55000000000000004">
      <c r="A1217" s="3">
        <v>40</v>
      </c>
      <c r="B1217" s="3">
        <v>5</v>
      </c>
      <c r="C1217" s="5">
        <v>31747.0296598042</v>
      </c>
      <c r="D1217" s="5">
        <v>28980.3549194361</v>
      </c>
      <c r="E1217" s="5">
        <v>31445.112653886601</v>
      </c>
      <c r="F1217" s="5">
        <v>30713.716728171501</v>
      </c>
      <c r="G1217" s="5">
        <v>33735.014747242698</v>
      </c>
    </row>
    <row r="1218" spans="1:7" x14ac:dyDescent="0.55000000000000004">
      <c r="A1218" s="3">
        <v>40</v>
      </c>
      <c r="B1218" s="3">
        <v>6</v>
      </c>
      <c r="C1218" s="5">
        <v>220905.857216476</v>
      </c>
      <c r="D1218" s="5">
        <v>265407.64494142501</v>
      </c>
      <c r="E1218" s="5">
        <v>299692.962390506</v>
      </c>
      <c r="F1218" s="5">
        <v>296835.818175347</v>
      </c>
      <c r="G1218" s="5">
        <v>328169.728018503</v>
      </c>
    </row>
    <row r="1219" spans="1:7" x14ac:dyDescent="0.55000000000000004">
      <c r="A1219" s="3">
        <v>40</v>
      </c>
      <c r="B1219" s="3">
        <v>7</v>
      </c>
      <c r="C1219" s="5">
        <v>89721.697507684396</v>
      </c>
      <c r="D1219" s="5">
        <v>130552.671462706</v>
      </c>
      <c r="E1219" s="5">
        <v>114448.99094833</v>
      </c>
      <c r="F1219" s="5">
        <v>130426.69388149399</v>
      </c>
      <c r="G1219" s="5">
        <v>136514.38719206001</v>
      </c>
    </row>
    <row r="1220" spans="1:7" x14ac:dyDescent="0.55000000000000004">
      <c r="A1220" s="3">
        <v>40</v>
      </c>
      <c r="B1220" s="3">
        <v>8</v>
      </c>
      <c r="C1220" s="5">
        <v>516746.68231062999</v>
      </c>
      <c r="D1220" s="5">
        <v>453163.282296055</v>
      </c>
      <c r="E1220" s="5">
        <v>411769.91688705998</v>
      </c>
      <c r="F1220" s="5">
        <v>323659.59432704397</v>
      </c>
      <c r="G1220" s="5">
        <v>331391.84127772402</v>
      </c>
    </row>
    <row r="1221" spans="1:7" x14ac:dyDescent="0.55000000000000004">
      <c r="A1221" s="3">
        <v>40</v>
      </c>
      <c r="B1221" s="3">
        <v>9</v>
      </c>
      <c r="C1221" s="5">
        <v>147693.338904415</v>
      </c>
      <c r="D1221" s="5">
        <v>151389.008804443</v>
      </c>
      <c r="E1221" s="5">
        <v>158373.070149412</v>
      </c>
      <c r="F1221" s="5">
        <v>159827.35526828701</v>
      </c>
      <c r="G1221" s="5">
        <v>166440.28804766701</v>
      </c>
    </row>
    <row r="1222" spans="1:7" x14ac:dyDescent="0.55000000000000004">
      <c r="A1222" s="3">
        <v>40</v>
      </c>
      <c r="B1222" s="3">
        <v>10</v>
      </c>
      <c r="C1222" s="5">
        <v>278972.85398856999</v>
      </c>
      <c r="D1222" s="5">
        <v>232932.37155848599</v>
      </c>
      <c r="E1222" s="5">
        <v>286236.05916013598</v>
      </c>
      <c r="F1222" s="5">
        <v>283623.13828095997</v>
      </c>
      <c r="G1222" s="5">
        <v>325192.61222671601</v>
      </c>
    </row>
    <row r="1223" spans="1:7" x14ac:dyDescent="0.55000000000000004">
      <c r="A1223" s="3">
        <v>40</v>
      </c>
      <c r="B1223" s="3">
        <v>11</v>
      </c>
      <c r="C1223" s="5">
        <v>53134.921834197201</v>
      </c>
      <c r="D1223" s="5">
        <v>111742.37876991001</v>
      </c>
      <c r="E1223" s="5">
        <v>100543.055469567</v>
      </c>
      <c r="F1223" s="5">
        <v>96165.969985413496</v>
      </c>
      <c r="G1223" s="5">
        <v>122991.34644524399</v>
      </c>
    </row>
    <row r="1224" spans="1:7" x14ac:dyDescent="0.55000000000000004">
      <c r="A1224" s="3">
        <v>40</v>
      </c>
      <c r="B1224" s="3">
        <v>12</v>
      </c>
      <c r="C1224" s="5">
        <v>66297.392999370495</v>
      </c>
      <c r="D1224" s="5">
        <v>92984.765515591804</v>
      </c>
      <c r="E1224" s="5">
        <v>117659.62717784999</v>
      </c>
      <c r="F1224" s="5">
        <v>112041.369555629</v>
      </c>
      <c r="G1224" s="5">
        <v>123586.081285786</v>
      </c>
    </row>
    <row r="1225" spans="1:7" x14ac:dyDescent="0.55000000000000004">
      <c r="A1225" s="3">
        <v>40</v>
      </c>
      <c r="B1225" s="3">
        <v>13</v>
      </c>
      <c r="C1225" s="5">
        <v>34821.252798141199</v>
      </c>
      <c r="D1225" s="5">
        <v>29135.3524150378</v>
      </c>
      <c r="E1225" s="5">
        <v>29263.583700413499</v>
      </c>
      <c r="F1225" s="5">
        <v>30054.680355715602</v>
      </c>
      <c r="G1225" s="5">
        <v>24590.769672214799</v>
      </c>
    </row>
    <row r="1226" spans="1:7" x14ac:dyDescent="0.55000000000000004">
      <c r="A1226" s="3">
        <v>40</v>
      </c>
      <c r="B1226" s="3">
        <v>14</v>
      </c>
      <c r="C1226" s="5">
        <v>858499.94989442395</v>
      </c>
      <c r="D1226" s="5">
        <v>231161.0726323</v>
      </c>
      <c r="E1226" s="5">
        <v>277603.73140745203</v>
      </c>
      <c r="F1226" s="5">
        <v>300927.43057863199</v>
      </c>
      <c r="G1226" s="5">
        <v>317822.84946442</v>
      </c>
    </row>
    <row r="1227" spans="1:7" x14ac:dyDescent="0.55000000000000004">
      <c r="A1227" s="3">
        <v>40</v>
      </c>
      <c r="B1227" s="3">
        <v>15</v>
      </c>
      <c r="C1227" s="5">
        <v>85892.422636565796</v>
      </c>
      <c r="D1227" s="5">
        <v>83033.566825911097</v>
      </c>
      <c r="E1227" s="5">
        <v>70318.295740472298</v>
      </c>
      <c r="F1227" s="5">
        <v>59629.324494342203</v>
      </c>
      <c r="G1227" s="5">
        <v>69133.893165793503</v>
      </c>
    </row>
    <row r="1228" spans="1:7" x14ac:dyDescent="0.55000000000000004">
      <c r="A1228" s="3">
        <v>40</v>
      </c>
      <c r="B1228" s="3">
        <v>16</v>
      </c>
      <c r="C1228" s="5">
        <v>205564.47037938601</v>
      </c>
      <c r="D1228" s="5">
        <v>252943.054707818</v>
      </c>
      <c r="E1228" s="5">
        <v>266727.34756514902</v>
      </c>
      <c r="F1228" s="5">
        <v>250886.09322312899</v>
      </c>
      <c r="G1228" s="5">
        <v>275499.21413230401</v>
      </c>
    </row>
    <row r="1229" spans="1:7" x14ac:dyDescent="0.55000000000000004">
      <c r="A1229" s="3">
        <v>40</v>
      </c>
      <c r="B1229" s="3">
        <v>17</v>
      </c>
      <c r="C1229" s="5">
        <v>649616.43935741903</v>
      </c>
      <c r="D1229" s="5">
        <v>553434.64410935796</v>
      </c>
      <c r="E1229" s="5">
        <v>610972.34273715399</v>
      </c>
      <c r="F1229" s="5">
        <v>585436.60654594598</v>
      </c>
      <c r="G1229" s="5">
        <v>689378.74977904395</v>
      </c>
    </row>
    <row r="1230" spans="1:7" x14ac:dyDescent="0.55000000000000004">
      <c r="A1230" s="3">
        <v>40</v>
      </c>
      <c r="B1230" s="3">
        <v>18</v>
      </c>
      <c r="C1230" s="5">
        <v>831385.91129271698</v>
      </c>
      <c r="D1230" s="5">
        <v>954651.21004164102</v>
      </c>
      <c r="E1230" s="5">
        <v>959712.99729810399</v>
      </c>
      <c r="F1230" s="5">
        <v>853949.97708778596</v>
      </c>
      <c r="G1230" s="5">
        <v>954461.91971546505</v>
      </c>
    </row>
    <row r="1231" spans="1:7" x14ac:dyDescent="0.55000000000000004">
      <c r="A1231" s="3">
        <v>40</v>
      </c>
      <c r="B1231" s="3">
        <v>19</v>
      </c>
      <c r="C1231" s="5">
        <v>1405364.2558213701</v>
      </c>
      <c r="D1231" s="5">
        <v>1293036.74390543</v>
      </c>
      <c r="E1231" s="5">
        <v>1249107.16620525</v>
      </c>
      <c r="F1231" s="5">
        <v>1183955.88528869</v>
      </c>
      <c r="G1231" s="5">
        <v>1282683.7245445801</v>
      </c>
    </row>
    <row r="1232" spans="1:7" x14ac:dyDescent="0.55000000000000004">
      <c r="A1232" s="3">
        <v>40</v>
      </c>
      <c r="B1232" s="3">
        <v>20</v>
      </c>
      <c r="C1232" s="5">
        <v>997324.41860273399</v>
      </c>
      <c r="D1232" s="5">
        <v>1156969.0241443601</v>
      </c>
      <c r="E1232" s="5">
        <v>1097453.2081496599</v>
      </c>
      <c r="F1232" s="5">
        <v>1046848.50012943</v>
      </c>
      <c r="G1232" s="5">
        <v>1078285.9606868699</v>
      </c>
    </row>
    <row r="1233" spans="1:7" x14ac:dyDescent="0.55000000000000004">
      <c r="A1233" s="3">
        <v>40</v>
      </c>
      <c r="B1233" s="3">
        <v>21</v>
      </c>
      <c r="C1233" s="5">
        <v>1162179.8525336799</v>
      </c>
      <c r="D1233" s="5">
        <v>1292063.4822973099</v>
      </c>
      <c r="E1233" s="5">
        <v>1260025.5085932401</v>
      </c>
      <c r="F1233" s="5">
        <v>940131.98834119202</v>
      </c>
      <c r="G1233" s="5">
        <v>1068532.90681111</v>
      </c>
    </row>
    <row r="1234" spans="1:7" x14ac:dyDescent="0.55000000000000004">
      <c r="A1234" s="3">
        <v>40</v>
      </c>
      <c r="B1234" s="3">
        <v>22</v>
      </c>
      <c r="C1234" s="5">
        <v>464038.72197243001</v>
      </c>
      <c r="D1234" s="5">
        <v>457501.80395691202</v>
      </c>
      <c r="E1234" s="5">
        <v>476429.65186880302</v>
      </c>
      <c r="F1234" s="5">
        <v>310083.82747059601</v>
      </c>
      <c r="G1234" s="5">
        <v>294301.51240416802</v>
      </c>
    </row>
    <row r="1235" spans="1:7" x14ac:dyDescent="0.55000000000000004">
      <c r="A1235" s="3">
        <v>40</v>
      </c>
      <c r="B1235" s="3">
        <v>23</v>
      </c>
      <c r="C1235" s="5">
        <v>466380.62987881002</v>
      </c>
      <c r="D1235" s="5">
        <v>500151.70830585901</v>
      </c>
      <c r="E1235" s="5">
        <v>514002.89419301902</v>
      </c>
      <c r="F1235" s="5">
        <v>556145.493699844</v>
      </c>
      <c r="G1235" s="5">
        <v>550560.77736840898</v>
      </c>
    </row>
    <row r="1236" spans="1:7" x14ac:dyDescent="0.55000000000000004">
      <c r="A1236" s="3">
        <v>40</v>
      </c>
      <c r="B1236" s="3">
        <v>24</v>
      </c>
      <c r="C1236" s="5">
        <v>486834.15147487097</v>
      </c>
      <c r="D1236" s="5">
        <v>493015.65956326801</v>
      </c>
      <c r="E1236" s="5">
        <v>503561.990068994</v>
      </c>
      <c r="F1236" s="5">
        <v>473890.85317787598</v>
      </c>
      <c r="G1236" s="5">
        <v>490946.95443620399</v>
      </c>
    </row>
    <row r="1237" spans="1:7" x14ac:dyDescent="0.55000000000000004">
      <c r="A1237" s="3">
        <v>40</v>
      </c>
      <c r="B1237" s="3">
        <v>25</v>
      </c>
      <c r="C1237" s="5">
        <v>594051.34348288004</v>
      </c>
      <c r="D1237" s="5">
        <v>658628.15875751304</v>
      </c>
      <c r="E1237" s="5">
        <v>691184.06115454796</v>
      </c>
      <c r="F1237" s="5">
        <v>704355.53110629995</v>
      </c>
      <c r="G1237" s="5">
        <v>829785.33408612397</v>
      </c>
    </row>
    <row r="1238" spans="1:7" x14ac:dyDescent="0.55000000000000004">
      <c r="A1238" s="3">
        <v>40</v>
      </c>
      <c r="B1238" s="3">
        <v>26</v>
      </c>
      <c r="C1238" s="5">
        <v>628273.98710005498</v>
      </c>
      <c r="D1238" s="5">
        <v>745780.38934057695</v>
      </c>
      <c r="E1238" s="5">
        <v>786390.28968574898</v>
      </c>
      <c r="F1238" s="5">
        <v>775158.84923172696</v>
      </c>
      <c r="G1238" s="5">
        <v>739883.37151713402</v>
      </c>
    </row>
    <row r="1239" spans="1:7" x14ac:dyDescent="0.55000000000000004">
      <c r="A1239" s="3">
        <v>40</v>
      </c>
      <c r="B1239" s="3">
        <v>27</v>
      </c>
      <c r="C1239" s="5">
        <v>1433657.96380315</v>
      </c>
      <c r="D1239" s="5">
        <v>1546441.97366626</v>
      </c>
      <c r="E1239" s="5">
        <v>1667073.78414269</v>
      </c>
      <c r="F1239" s="5">
        <v>1666654.5310680701</v>
      </c>
      <c r="G1239" s="5">
        <v>1725673.1184413601</v>
      </c>
    </row>
    <row r="1240" spans="1:7" x14ac:dyDescent="0.55000000000000004">
      <c r="A1240" s="3">
        <v>40</v>
      </c>
      <c r="B1240" s="3">
        <v>28</v>
      </c>
      <c r="C1240" s="5">
        <v>835242.90558920801</v>
      </c>
      <c r="D1240" s="5">
        <v>921746.35566754104</v>
      </c>
      <c r="E1240" s="5">
        <v>997007.70086499595</v>
      </c>
      <c r="F1240" s="5">
        <v>1010932.6509269699</v>
      </c>
      <c r="G1240" s="5">
        <v>1091062.7079250601</v>
      </c>
    </row>
    <row r="1241" spans="1:7" x14ac:dyDescent="0.55000000000000004">
      <c r="A1241" s="3">
        <v>40</v>
      </c>
      <c r="B1241" s="3">
        <v>29</v>
      </c>
      <c r="C1241" s="5">
        <v>761134.04455375299</v>
      </c>
      <c r="D1241" s="5">
        <v>745023.53844105999</v>
      </c>
      <c r="E1241" s="5">
        <v>773732.98792238894</v>
      </c>
      <c r="F1241" s="5">
        <v>776604.75683680002</v>
      </c>
      <c r="G1241" s="5">
        <v>787796.79146345297</v>
      </c>
    </row>
    <row r="1242" spans="1:7" x14ac:dyDescent="0.55000000000000004">
      <c r="A1242" s="3">
        <v>40</v>
      </c>
      <c r="B1242" s="3">
        <v>30</v>
      </c>
      <c r="C1242" s="5">
        <v>1487321.69441794</v>
      </c>
      <c r="D1242" s="5">
        <v>1752773.1504174201</v>
      </c>
      <c r="E1242" s="5">
        <v>1902764.0622652201</v>
      </c>
      <c r="F1242" s="5">
        <v>1900713.4662415499</v>
      </c>
      <c r="G1242" s="5">
        <v>2023967.2085899799</v>
      </c>
    </row>
    <row r="1243" spans="1:7" x14ac:dyDescent="0.55000000000000004">
      <c r="A1243" s="3">
        <v>40</v>
      </c>
      <c r="B1243" s="3">
        <v>31</v>
      </c>
      <c r="C1243" s="5">
        <v>904998.55695075798</v>
      </c>
      <c r="D1243" s="5">
        <v>837340.55012052401</v>
      </c>
      <c r="E1243" s="5">
        <v>812870.74467435898</v>
      </c>
      <c r="F1243" s="5">
        <v>706024.94451315096</v>
      </c>
      <c r="G1243" s="5">
        <v>695179.91652680899</v>
      </c>
    </row>
    <row r="1244" spans="1:7" x14ac:dyDescent="0.55000000000000004">
      <c r="A1244" s="3">
        <v>41</v>
      </c>
      <c r="B1244" s="3">
        <v>1</v>
      </c>
      <c r="C1244" s="5">
        <v>103271.66122559</v>
      </c>
      <c r="D1244" s="5">
        <v>91000.637741134604</v>
      </c>
      <c r="E1244" s="5">
        <v>77017.835661122997</v>
      </c>
      <c r="F1244" s="5">
        <v>75358.595853692794</v>
      </c>
      <c r="G1244" s="5">
        <v>84528.707827623497</v>
      </c>
    </row>
    <row r="1245" spans="1:7" x14ac:dyDescent="0.55000000000000004">
      <c r="A1245" s="3">
        <v>41</v>
      </c>
      <c r="B1245" s="3">
        <v>2</v>
      </c>
      <c r="C1245" s="5">
        <v>1876.9738356114999</v>
      </c>
      <c r="D1245" s="5">
        <v>1422.18072755815</v>
      </c>
      <c r="E1245" s="5">
        <v>1255.04951032235</v>
      </c>
      <c r="F1245" s="5">
        <v>1317.9488473050999</v>
      </c>
      <c r="G1245" s="5">
        <v>1122.0910791367201</v>
      </c>
    </row>
    <row r="1246" spans="1:7" x14ac:dyDescent="0.55000000000000004">
      <c r="A1246" s="3">
        <v>41</v>
      </c>
      <c r="B1246" s="3">
        <v>3</v>
      </c>
      <c r="C1246" s="5">
        <v>109564.741353644</v>
      </c>
      <c r="D1246" s="5">
        <v>119480.190334689</v>
      </c>
      <c r="E1246" s="5">
        <v>127960.889786649</v>
      </c>
      <c r="F1246" s="5">
        <v>130450.96598338601</v>
      </c>
      <c r="G1246" s="5">
        <v>121252.03536664799</v>
      </c>
    </row>
    <row r="1247" spans="1:7" x14ac:dyDescent="0.55000000000000004">
      <c r="A1247" s="3">
        <v>41</v>
      </c>
      <c r="B1247" s="3">
        <v>4</v>
      </c>
      <c r="C1247" s="5">
        <v>8392.6122664673803</v>
      </c>
      <c r="D1247" s="5">
        <v>8091.2815548061099</v>
      </c>
      <c r="E1247" s="5">
        <v>9082.8422195286294</v>
      </c>
      <c r="F1247" s="5">
        <v>7221.8244827443696</v>
      </c>
      <c r="G1247" s="5">
        <v>6935.0396449352502</v>
      </c>
    </row>
    <row r="1248" spans="1:7" x14ac:dyDescent="0.55000000000000004">
      <c r="A1248" s="3">
        <v>41</v>
      </c>
      <c r="B1248" s="3">
        <v>5</v>
      </c>
      <c r="C1248" s="5">
        <v>22271.451001345202</v>
      </c>
      <c r="D1248" s="5">
        <v>23823.108205127799</v>
      </c>
      <c r="E1248" s="5">
        <v>27521.660166701498</v>
      </c>
      <c r="F1248" s="5">
        <v>24089.121026968001</v>
      </c>
      <c r="G1248" s="5">
        <v>19335.6183607858</v>
      </c>
    </row>
    <row r="1249" spans="1:7" x14ac:dyDescent="0.55000000000000004">
      <c r="A1249" s="3">
        <v>41</v>
      </c>
      <c r="B1249" s="3">
        <v>6</v>
      </c>
      <c r="C1249" s="5">
        <v>74350.069997699495</v>
      </c>
      <c r="D1249" s="5">
        <v>109432.079772671</v>
      </c>
      <c r="E1249" s="5">
        <v>96400.215947134202</v>
      </c>
      <c r="F1249" s="5">
        <v>88562.707750443398</v>
      </c>
      <c r="G1249" s="5">
        <v>113810.49074381401</v>
      </c>
    </row>
    <row r="1250" spans="1:7" x14ac:dyDescent="0.55000000000000004">
      <c r="A1250" s="3">
        <v>41</v>
      </c>
      <c r="B1250" s="3">
        <v>7</v>
      </c>
      <c r="C1250" s="5">
        <v>19436.2720795487</v>
      </c>
      <c r="D1250" s="5">
        <v>20346.153223556299</v>
      </c>
      <c r="E1250" s="5">
        <v>22233.519086138302</v>
      </c>
      <c r="F1250" s="5">
        <v>23803.591799365098</v>
      </c>
      <c r="G1250" s="5">
        <v>26236.16605322</v>
      </c>
    </row>
    <row r="1251" spans="1:7" x14ac:dyDescent="0.55000000000000004">
      <c r="A1251" s="3">
        <v>41</v>
      </c>
      <c r="B1251" s="3">
        <v>8</v>
      </c>
      <c r="C1251" s="5">
        <v>52450.088209142901</v>
      </c>
      <c r="D1251" s="5">
        <v>47734.036444721001</v>
      </c>
      <c r="E1251" s="5">
        <v>57641.080303350303</v>
      </c>
      <c r="F1251" s="5">
        <v>60263.000027592301</v>
      </c>
      <c r="G1251" s="5">
        <v>17907.3541964791</v>
      </c>
    </row>
    <row r="1252" spans="1:7" x14ac:dyDescent="0.55000000000000004">
      <c r="A1252" s="3">
        <v>41</v>
      </c>
      <c r="B1252" s="3">
        <v>9</v>
      </c>
      <c r="C1252" s="5">
        <v>36013.786977592397</v>
      </c>
      <c r="D1252" s="5">
        <v>34275.9417875953</v>
      </c>
      <c r="E1252" s="5">
        <v>32486.6688358381</v>
      </c>
      <c r="F1252" s="5">
        <v>27664.467586123101</v>
      </c>
      <c r="G1252" s="5">
        <v>34822.061175349998</v>
      </c>
    </row>
    <row r="1253" spans="1:7" x14ac:dyDescent="0.55000000000000004">
      <c r="A1253" s="3">
        <v>41</v>
      </c>
      <c r="B1253" s="3">
        <v>10</v>
      </c>
      <c r="C1253" s="5">
        <v>44773.665196693</v>
      </c>
      <c r="D1253" s="5">
        <v>45222.019476321198</v>
      </c>
      <c r="E1253" s="5">
        <v>64796.463414815204</v>
      </c>
      <c r="F1253" s="5">
        <v>55283.085726096899</v>
      </c>
      <c r="G1253" s="5">
        <v>70593.019436653398</v>
      </c>
    </row>
    <row r="1254" spans="1:7" x14ac:dyDescent="0.55000000000000004">
      <c r="A1254" s="3">
        <v>41</v>
      </c>
      <c r="B1254" s="3">
        <v>11</v>
      </c>
      <c r="C1254" s="5">
        <v>31154.472038176798</v>
      </c>
      <c r="D1254" s="5">
        <v>46377.749079380097</v>
      </c>
      <c r="E1254" s="5">
        <v>88481.427406828705</v>
      </c>
      <c r="F1254" s="5">
        <v>106981.797364385</v>
      </c>
      <c r="G1254" s="5">
        <v>140956.913603611</v>
      </c>
    </row>
    <row r="1255" spans="1:7" x14ac:dyDescent="0.55000000000000004">
      <c r="A1255" s="3">
        <v>41</v>
      </c>
      <c r="B1255" s="3">
        <v>12</v>
      </c>
      <c r="C1255" s="5">
        <v>29240.1284151242</v>
      </c>
      <c r="D1255" s="5">
        <v>64116.262929755598</v>
      </c>
      <c r="E1255" s="5">
        <v>65925.831138860303</v>
      </c>
      <c r="F1255" s="5">
        <v>58248.450246272398</v>
      </c>
      <c r="G1255" s="5">
        <v>56605.897393429703</v>
      </c>
    </row>
    <row r="1256" spans="1:7" x14ac:dyDescent="0.55000000000000004">
      <c r="A1256" s="3">
        <v>41</v>
      </c>
      <c r="B1256" s="3">
        <v>13</v>
      </c>
      <c r="C1256" s="5">
        <v>9724.5398963454209</v>
      </c>
      <c r="D1256" s="5">
        <v>9096.2064360384593</v>
      </c>
      <c r="E1256" s="5">
        <v>7188.8874479884998</v>
      </c>
      <c r="F1256" s="5">
        <v>5155.9851256097299</v>
      </c>
      <c r="G1256" s="5">
        <v>7053.03928914465</v>
      </c>
    </row>
    <row r="1257" spans="1:7" x14ac:dyDescent="0.55000000000000004">
      <c r="A1257" s="3">
        <v>41</v>
      </c>
      <c r="B1257" s="3">
        <v>14</v>
      </c>
      <c r="C1257" s="5">
        <v>60855.939077524701</v>
      </c>
      <c r="D1257" s="5">
        <v>39197.127460081603</v>
      </c>
      <c r="E1257" s="5">
        <v>77415.445839039996</v>
      </c>
      <c r="F1257" s="5">
        <v>57145.654678904</v>
      </c>
      <c r="G1257" s="5">
        <v>42837.565268414903</v>
      </c>
    </row>
    <row r="1258" spans="1:7" x14ac:dyDescent="0.55000000000000004">
      <c r="A1258" s="3">
        <v>41</v>
      </c>
      <c r="B1258" s="3">
        <v>15</v>
      </c>
      <c r="C1258" s="5">
        <v>9153.5505510602397</v>
      </c>
      <c r="D1258" s="5">
        <v>8395.0249507298104</v>
      </c>
      <c r="E1258" s="5">
        <v>7682.7456233717603</v>
      </c>
      <c r="F1258" s="5">
        <v>5206.6625710378303</v>
      </c>
      <c r="G1258" s="5">
        <v>5688.5976580428996</v>
      </c>
    </row>
    <row r="1259" spans="1:7" x14ac:dyDescent="0.55000000000000004">
      <c r="A1259" s="3">
        <v>41</v>
      </c>
      <c r="B1259" s="3">
        <v>16</v>
      </c>
      <c r="C1259" s="5">
        <v>48033.364882837901</v>
      </c>
      <c r="D1259" s="5">
        <v>54862.184658715902</v>
      </c>
      <c r="E1259" s="5">
        <v>71897.562328474</v>
      </c>
      <c r="F1259" s="5">
        <v>63865.246861122301</v>
      </c>
      <c r="G1259" s="5">
        <v>62071.032431499298</v>
      </c>
    </row>
    <row r="1260" spans="1:7" x14ac:dyDescent="0.55000000000000004">
      <c r="A1260" s="3">
        <v>41</v>
      </c>
      <c r="B1260" s="3">
        <v>17</v>
      </c>
      <c r="C1260" s="5">
        <v>174026.15024600699</v>
      </c>
      <c r="D1260" s="5">
        <v>64267.920487674397</v>
      </c>
      <c r="E1260" s="5">
        <v>128737.326250474</v>
      </c>
      <c r="F1260" s="5">
        <v>116432.809437032</v>
      </c>
      <c r="G1260" s="5">
        <v>111323.396318343</v>
      </c>
    </row>
    <row r="1261" spans="1:7" x14ac:dyDescent="0.55000000000000004">
      <c r="A1261" s="3">
        <v>41</v>
      </c>
      <c r="B1261" s="3">
        <v>18</v>
      </c>
      <c r="C1261" s="5">
        <v>183127.68331093399</v>
      </c>
      <c r="D1261" s="5">
        <v>157551.338840251</v>
      </c>
      <c r="E1261" s="5">
        <v>168673.558246278</v>
      </c>
      <c r="F1261" s="5">
        <v>177296.13047940901</v>
      </c>
      <c r="G1261" s="5">
        <v>197814.91838191001</v>
      </c>
    </row>
    <row r="1262" spans="1:7" x14ac:dyDescent="0.55000000000000004">
      <c r="A1262" s="3">
        <v>41</v>
      </c>
      <c r="B1262" s="3">
        <v>19</v>
      </c>
      <c r="C1262" s="5">
        <v>115737.82335173</v>
      </c>
      <c r="D1262" s="5">
        <v>70788.428223933995</v>
      </c>
      <c r="E1262" s="5">
        <v>66920.900165026993</v>
      </c>
      <c r="F1262" s="5">
        <v>68393.9102074533</v>
      </c>
      <c r="G1262" s="5">
        <v>85474.348334894501</v>
      </c>
    </row>
    <row r="1263" spans="1:7" x14ac:dyDescent="0.55000000000000004">
      <c r="A1263" s="3">
        <v>41</v>
      </c>
      <c r="B1263" s="3">
        <v>20</v>
      </c>
      <c r="C1263" s="5">
        <v>193731.47748663701</v>
      </c>
      <c r="D1263" s="5">
        <v>261477.93296440699</v>
      </c>
      <c r="E1263" s="5">
        <v>247638.98809326699</v>
      </c>
      <c r="F1263" s="5">
        <v>239719.17831433899</v>
      </c>
      <c r="G1263" s="5">
        <v>274254.23364855</v>
      </c>
    </row>
    <row r="1264" spans="1:7" x14ac:dyDescent="0.55000000000000004">
      <c r="A1264" s="3">
        <v>41</v>
      </c>
      <c r="B1264" s="3">
        <v>21</v>
      </c>
      <c r="C1264" s="5">
        <v>154986.24221126901</v>
      </c>
      <c r="D1264" s="5">
        <v>147128.02000970699</v>
      </c>
      <c r="E1264" s="5">
        <v>155814.753514415</v>
      </c>
      <c r="F1264" s="5">
        <v>117607.951891573</v>
      </c>
      <c r="G1264" s="5">
        <v>126144.435062405</v>
      </c>
    </row>
    <row r="1265" spans="1:7" x14ac:dyDescent="0.55000000000000004">
      <c r="A1265" s="3">
        <v>41</v>
      </c>
      <c r="B1265" s="3">
        <v>22</v>
      </c>
      <c r="C1265" s="5">
        <v>63652.564365801198</v>
      </c>
      <c r="D1265" s="5">
        <v>61379.090267109401</v>
      </c>
      <c r="E1265" s="5">
        <v>60658.5631037645</v>
      </c>
      <c r="F1265" s="5">
        <v>38085.556746291702</v>
      </c>
      <c r="G1265" s="5">
        <v>37501.377072976902</v>
      </c>
    </row>
    <row r="1266" spans="1:7" x14ac:dyDescent="0.55000000000000004">
      <c r="A1266" s="3">
        <v>41</v>
      </c>
      <c r="B1266" s="3">
        <v>23</v>
      </c>
      <c r="C1266" s="5">
        <v>55563.977516596497</v>
      </c>
      <c r="D1266" s="5">
        <v>57134.256499964802</v>
      </c>
      <c r="E1266" s="5">
        <v>61297.905138007904</v>
      </c>
      <c r="F1266" s="5">
        <v>66969.052635257307</v>
      </c>
      <c r="G1266" s="5">
        <v>66363.050835160102</v>
      </c>
    </row>
    <row r="1267" spans="1:7" x14ac:dyDescent="0.55000000000000004">
      <c r="A1267" s="3">
        <v>41</v>
      </c>
      <c r="B1267" s="3">
        <v>24</v>
      </c>
      <c r="C1267" s="5">
        <v>15504.0522523853</v>
      </c>
      <c r="D1267" s="5">
        <v>16022.233129744</v>
      </c>
      <c r="E1267" s="5">
        <v>17568.132566041899</v>
      </c>
      <c r="F1267" s="5">
        <v>17176.982492579202</v>
      </c>
      <c r="G1267" s="5">
        <v>18496.209523011301</v>
      </c>
    </row>
    <row r="1268" spans="1:7" x14ac:dyDescent="0.55000000000000004">
      <c r="A1268" s="3">
        <v>41</v>
      </c>
      <c r="B1268" s="3">
        <v>25</v>
      </c>
      <c r="C1268" s="5">
        <v>85951.297397009796</v>
      </c>
      <c r="D1268" s="5">
        <v>97715.225575508695</v>
      </c>
      <c r="E1268" s="5">
        <v>91858.041710949299</v>
      </c>
      <c r="F1268" s="5">
        <v>96276.764203215498</v>
      </c>
      <c r="G1268" s="5">
        <v>109453.769572872</v>
      </c>
    </row>
    <row r="1269" spans="1:7" x14ac:dyDescent="0.55000000000000004">
      <c r="A1269" s="3">
        <v>41</v>
      </c>
      <c r="B1269" s="3">
        <v>26</v>
      </c>
      <c r="C1269" s="5">
        <v>72266.0199799611</v>
      </c>
      <c r="D1269" s="5">
        <v>82724.491836877205</v>
      </c>
      <c r="E1269" s="5">
        <v>81036.8021220589</v>
      </c>
      <c r="F1269" s="5">
        <v>79254.180799352005</v>
      </c>
      <c r="G1269" s="5">
        <v>74127.652594816798</v>
      </c>
    </row>
    <row r="1270" spans="1:7" x14ac:dyDescent="0.55000000000000004">
      <c r="A1270" s="3">
        <v>41</v>
      </c>
      <c r="B1270" s="3">
        <v>27</v>
      </c>
      <c r="C1270" s="5">
        <v>131536.55691400301</v>
      </c>
      <c r="D1270" s="5">
        <v>144521.616523479</v>
      </c>
      <c r="E1270" s="5">
        <v>140872.46251229299</v>
      </c>
      <c r="F1270" s="5">
        <v>138623.71316245999</v>
      </c>
      <c r="G1270" s="5">
        <v>138183.88395034699</v>
      </c>
    </row>
    <row r="1271" spans="1:7" x14ac:dyDescent="0.55000000000000004">
      <c r="A1271" s="3">
        <v>41</v>
      </c>
      <c r="B1271" s="3">
        <v>28</v>
      </c>
      <c r="C1271" s="5">
        <v>157164.87693919899</v>
      </c>
      <c r="D1271" s="5">
        <v>163686.50579266599</v>
      </c>
      <c r="E1271" s="5">
        <v>178103.26549779199</v>
      </c>
      <c r="F1271" s="5">
        <v>178401.30850328799</v>
      </c>
      <c r="G1271" s="5">
        <v>202898.886906881</v>
      </c>
    </row>
    <row r="1272" spans="1:7" x14ac:dyDescent="0.55000000000000004">
      <c r="A1272" s="3">
        <v>41</v>
      </c>
      <c r="B1272" s="3">
        <v>29</v>
      </c>
      <c r="C1272" s="5">
        <v>144817.390514414</v>
      </c>
      <c r="D1272" s="5">
        <v>169343.647952434</v>
      </c>
      <c r="E1272" s="5">
        <v>174954.63964524001</v>
      </c>
      <c r="F1272" s="5">
        <v>178404.867083152</v>
      </c>
      <c r="G1272" s="5">
        <v>167903.363416176</v>
      </c>
    </row>
    <row r="1273" spans="1:7" x14ac:dyDescent="0.55000000000000004">
      <c r="A1273" s="3">
        <v>41</v>
      </c>
      <c r="B1273" s="3">
        <v>30</v>
      </c>
      <c r="C1273" s="5">
        <v>242839.532940812</v>
      </c>
      <c r="D1273" s="5">
        <v>280804.27214747103</v>
      </c>
      <c r="E1273" s="5">
        <v>295627.34911985602</v>
      </c>
      <c r="F1273" s="5">
        <v>295323.82177043601</v>
      </c>
      <c r="G1273" s="5">
        <v>311927.883383104</v>
      </c>
    </row>
    <row r="1274" spans="1:7" x14ac:dyDescent="0.55000000000000004">
      <c r="A1274" s="3">
        <v>41</v>
      </c>
      <c r="B1274" s="3">
        <v>31</v>
      </c>
      <c r="C1274" s="5">
        <v>126073.850417394</v>
      </c>
      <c r="D1274" s="5">
        <v>111912.85224776799</v>
      </c>
      <c r="E1274" s="5">
        <v>104760.17579240999</v>
      </c>
      <c r="F1274" s="5">
        <v>92155.375441010096</v>
      </c>
      <c r="G1274" s="5">
        <v>89528.108517347704</v>
      </c>
    </row>
    <row r="1275" spans="1:7" x14ac:dyDescent="0.55000000000000004">
      <c r="A1275" s="3">
        <v>42</v>
      </c>
      <c r="B1275" s="3">
        <v>1</v>
      </c>
      <c r="C1275" s="5">
        <v>142210.01077987399</v>
      </c>
      <c r="D1275" s="5">
        <v>137037.012446721</v>
      </c>
      <c r="E1275" s="5">
        <v>117332.64868013799</v>
      </c>
      <c r="F1275" s="5">
        <v>109942.189287184</v>
      </c>
      <c r="G1275" s="5">
        <v>128485.87574009001</v>
      </c>
    </row>
    <row r="1276" spans="1:7" x14ac:dyDescent="0.55000000000000004">
      <c r="A1276" s="3">
        <v>42</v>
      </c>
      <c r="B1276" s="3">
        <v>2</v>
      </c>
      <c r="C1276" s="5">
        <v>4734.2332041853797</v>
      </c>
      <c r="D1276" s="5">
        <v>5116.3281901627397</v>
      </c>
      <c r="E1276" s="5">
        <v>6390.35265553511</v>
      </c>
      <c r="F1276" s="5">
        <v>6339.3026503392502</v>
      </c>
      <c r="G1276" s="5">
        <v>5061.2888928498096</v>
      </c>
    </row>
    <row r="1277" spans="1:7" x14ac:dyDescent="0.55000000000000004">
      <c r="A1277" s="3">
        <v>42</v>
      </c>
      <c r="B1277" s="3">
        <v>3</v>
      </c>
      <c r="C1277" s="5">
        <v>82826.602544983907</v>
      </c>
      <c r="D1277" s="5">
        <v>85608.334374239697</v>
      </c>
      <c r="E1277" s="5">
        <v>97297.384192245503</v>
      </c>
      <c r="F1277" s="5">
        <v>82920.627084185806</v>
      </c>
      <c r="G1277" s="5">
        <v>94418.131685130196</v>
      </c>
    </row>
    <row r="1278" spans="1:7" x14ac:dyDescent="0.55000000000000004">
      <c r="A1278" s="3">
        <v>42</v>
      </c>
      <c r="B1278" s="3">
        <v>4</v>
      </c>
      <c r="C1278" s="5">
        <v>10270.2660383848</v>
      </c>
      <c r="D1278" s="5">
        <v>11122.492672185501</v>
      </c>
      <c r="E1278" s="5">
        <v>11800.320593819601</v>
      </c>
      <c r="F1278" s="5">
        <v>10120.761657913599</v>
      </c>
      <c r="G1278" s="5">
        <v>10637.6755697547</v>
      </c>
    </row>
    <row r="1279" spans="1:7" x14ac:dyDescent="0.55000000000000004">
      <c r="A1279" s="3">
        <v>42</v>
      </c>
      <c r="B1279" s="3">
        <v>5</v>
      </c>
      <c r="C1279" s="5">
        <v>2168.1705562089801</v>
      </c>
      <c r="D1279" s="5">
        <v>1993.17450290789</v>
      </c>
      <c r="E1279" s="5">
        <v>634.866820742355</v>
      </c>
      <c r="F1279" s="5">
        <v>1311.93745032742</v>
      </c>
      <c r="G1279" s="5">
        <v>4242.8836078168997</v>
      </c>
    </row>
    <row r="1280" spans="1:7" x14ac:dyDescent="0.55000000000000004">
      <c r="A1280" s="3">
        <v>42</v>
      </c>
      <c r="B1280" s="3">
        <v>6</v>
      </c>
      <c r="C1280" s="5">
        <v>6826.8601362687596</v>
      </c>
      <c r="D1280" s="5">
        <v>4841.9733319568704</v>
      </c>
      <c r="E1280" s="5">
        <v>8608.0102394935002</v>
      </c>
      <c r="F1280" s="5">
        <v>8999.2061754902206</v>
      </c>
      <c r="G1280" s="5">
        <v>11642.414067350001</v>
      </c>
    </row>
    <row r="1281" spans="1:7" x14ac:dyDescent="0.55000000000000004">
      <c r="A1281" s="3">
        <v>42</v>
      </c>
      <c r="B1281" s="3">
        <v>7</v>
      </c>
      <c r="C1281" s="5">
        <v>15812.310256319701</v>
      </c>
      <c r="D1281" s="5">
        <v>16391.980848192801</v>
      </c>
      <c r="E1281" s="5">
        <v>18415.3654937596</v>
      </c>
      <c r="F1281" s="5">
        <v>16458.7409756653</v>
      </c>
      <c r="G1281" s="5">
        <v>17619.619813488</v>
      </c>
    </row>
    <row r="1282" spans="1:7" x14ac:dyDescent="0.55000000000000004">
      <c r="A1282" s="3">
        <v>42</v>
      </c>
      <c r="B1282" s="3">
        <v>8</v>
      </c>
      <c r="C1282" s="5">
        <v>13668.247374038499</v>
      </c>
      <c r="D1282" s="5">
        <v>15905.2376173911</v>
      </c>
      <c r="E1282" s="5">
        <v>13363.612393473</v>
      </c>
      <c r="F1282" s="5">
        <v>10079.0978303261</v>
      </c>
      <c r="G1282" s="5">
        <v>15896.392719847099</v>
      </c>
    </row>
    <row r="1283" spans="1:7" x14ac:dyDescent="0.55000000000000004">
      <c r="A1283" s="3">
        <v>42</v>
      </c>
      <c r="B1283" s="3">
        <v>9</v>
      </c>
      <c r="C1283" s="5">
        <v>23696.489476171599</v>
      </c>
      <c r="D1283" s="5">
        <v>25680.5449973781</v>
      </c>
      <c r="E1283" s="5">
        <v>30258.685670175899</v>
      </c>
      <c r="F1283" s="5">
        <v>25414.857533795701</v>
      </c>
      <c r="G1283" s="5">
        <v>25256.088285226499</v>
      </c>
    </row>
    <row r="1284" spans="1:7" x14ac:dyDescent="0.55000000000000004">
      <c r="A1284" s="3">
        <v>42</v>
      </c>
      <c r="B1284" s="3">
        <v>10</v>
      </c>
      <c r="C1284" s="5">
        <v>141815.46313127899</v>
      </c>
      <c r="D1284" s="5">
        <v>138703.87035039099</v>
      </c>
      <c r="E1284" s="5">
        <v>217603.95742776999</v>
      </c>
      <c r="F1284" s="5">
        <v>198542.44445741799</v>
      </c>
      <c r="G1284" s="5">
        <v>135705.666409645</v>
      </c>
    </row>
    <row r="1285" spans="1:7" x14ac:dyDescent="0.55000000000000004">
      <c r="A1285" s="3">
        <v>42</v>
      </c>
      <c r="B1285" s="3">
        <v>11</v>
      </c>
      <c r="C1285" s="5">
        <v>77418.678922225401</v>
      </c>
      <c r="D1285" s="5">
        <v>203264.94298857599</v>
      </c>
      <c r="E1285" s="5">
        <v>262841.204296151</v>
      </c>
      <c r="F1285" s="5">
        <v>270220.03990860702</v>
      </c>
      <c r="G1285" s="5">
        <v>284897.18537608202</v>
      </c>
    </row>
    <row r="1286" spans="1:7" x14ac:dyDescent="0.55000000000000004">
      <c r="A1286" s="3">
        <v>42</v>
      </c>
      <c r="B1286" s="3">
        <v>12</v>
      </c>
      <c r="C1286" s="5">
        <v>22195.2822174758</v>
      </c>
      <c r="D1286" s="5">
        <v>12230.190189811001</v>
      </c>
      <c r="E1286" s="5">
        <v>14785.334463126899</v>
      </c>
      <c r="F1286" s="5">
        <v>15650.5385916989</v>
      </c>
      <c r="G1286" s="5">
        <v>22588.6357224239</v>
      </c>
    </row>
    <row r="1287" spans="1:7" x14ac:dyDescent="0.55000000000000004">
      <c r="A1287" s="3">
        <v>42</v>
      </c>
      <c r="B1287" s="3">
        <v>13</v>
      </c>
      <c r="C1287" s="5">
        <v>1978.8471753198901</v>
      </c>
      <c r="D1287" s="5">
        <v>-8609.5128790853705</v>
      </c>
      <c r="E1287" s="5">
        <v>3740.9014556427801</v>
      </c>
      <c r="F1287" s="5">
        <v>5094.9016876747</v>
      </c>
      <c r="G1287" s="5">
        <v>3701.8969484030299</v>
      </c>
    </row>
    <row r="1288" spans="1:7" x14ac:dyDescent="0.55000000000000004">
      <c r="A1288" s="3">
        <v>42</v>
      </c>
      <c r="B1288" s="3">
        <v>14</v>
      </c>
      <c r="C1288" s="5">
        <v>244138.04680249299</v>
      </c>
      <c r="D1288" s="5">
        <v>89673.147492964403</v>
      </c>
      <c r="E1288" s="5">
        <v>85740.526639406802</v>
      </c>
      <c r="F1288" s="5">
        <v>79488.345377734004</v>
      </c>
      <c r="G1288" s="5">
        <v>106800.06988046</v>
      </c>
    </row>
    <row r="1289" spans="1:7" x14ac:dyDescent="0.55000000000000004">
      <c r="A1289" s="3">
        <v>42</v>
      </c>
      <c r="B1289" s="3">
        <v>15</v>
      </c>
      <c r="C1289" s="5">
        <v>7392.6839886546604</v>
      </c>
      <c r="D1289" s="5">
        <v>6566.7902746053896</v>
      </c>
      <c r="E1289" s="5">
        <v>5768.3276247520498</v>
      </c>
      <c r="F1289" s="5">
        <v>5215.0136076809003</v>
      </c>
      <c r="G1289" s="5">
        <v>4979.0812645871601</v>
      </c>
    </row>
    <row r="1290" spans="1:7" x14ac:dyDescent="0.55000000000000004">
      <c r="A1290" s="3">
        <v>42</v>
      </c>
      <c r="B1290" s="3">
        <v>16</v>
      </c>
      <c r="C1290" s="5">
        <v>14034.088156780999</v>
      </c>
      <c r="D1290" s="5">
        <v>20635.8748353802</v>
      </c>
      <c r="E1290" s="5">
        <v>18863.794223283399</v>
      </c>
      <c r="F1290" s="5">
        <v>17999.920087668499</v>
      </c>
      <c r="G1290" s="5">
        <v>21245.375622881402</v>
      </c>
    </row>
    <row r="1291" spans="1:7" x14ac:dyDescent="0.55000000000000004">
      <c r="A1291" s="3">
        <v>42</v>
      </c>
      <c r="B1291" s="3">
        <v>17</v>
      </c>
      <c r="C1291" s="5">
        <v>150410.17414227</v>
      </c>
      <c r="D1291" s="5">
        <v>152345.27378597099</v>
      </c>
      <c r="E1291" s="5">
        <v>200933.76956172299</v>
      </c>
      <c r="F1291" s="5">
        <v>191746.41352126599</v>
      </c>
      <c r="G1291" s="5">
        <v>197369.82396001799</v>
      </c>
    </row>
    <row r="1292" spans="1:7" x14ac:dyDescent="0.55000000000000004">
      <c r="A1292" s="3">
        <v>42</v>
      </c>
      <c r="B1292" s="3">
        <v>18</v>
      </c>
      <c r="C1292" s="5">
        <v>250599.80704224101</v>
      </c>
      <c r="D1292" s="5">
        <v>271189.10044371401</v>
      </c>
      <c r="E1292" s="5">
        <v>290432.56658481498</v>
      </c>
      <c r="F1292" s="5">
        <v>340337.43671423697</v>
      </c>
      <c r="G1292" s="5">
        <v>321295.96609998099</v>
      </c>
    </row>
    <row r="1293" spans="1:7" x14ac:dyDescent="0.55000000000000004">
      <c r="A1293" s="3">
        <v>42</v>
      </c>
      <c r="B1293" s="3">
        <v>19</v>
      </c>
      <c r="C1293" s="5">
        <v>161871.13920794599</v>
      </c>
      <c r="D1293" s="5">
        <v>143157.882568628</v>
      </c>
      <c r="E1293" s="5">
        <v>138294.00066269099</v>
      </c>
      <c r="F1293" s="5">
        <v>131080.54098269399</v>
      </c>
      <c r="G1293" s="5">
        <v>142011.05004619699</v>
      </c>
    </row>
    <row r="1294" spans="1:7" x14ac:dyDescent="0.55000000000000004">
      <c r="A1294" s="3">
        <v>42</v>
      </c>
      <c r="B1294" s="3">
        <v>20</v>
      </c>
      <c r="C1294" s="5">
        <v>244815.21721345201</v>
      </c>
      <c r="D1294" s="5">
        <v>326731.63590710098</v>
      </c>
      <c r="E1294" s="5">
        <v>309924.18012759101</v>
      </c>
      <c r="F1294" s="5">
        <v>295633.08738520503</v>
      </c>
      <c r="G1294" s="5">
        <v>304511.36971391703</v>
      </c>
    </row>
    <row r="1295" spans="1:7" x14ac:dyDescent="0.55000000000000004">
      <c r="A1295" s="3">
        <v>42</v>
      </c>
      <c r="B1295" s="3">
        <v>21</v>
      </c>
      <c r="C1295" s="5">
        <v>193431.80935486199</v>
      </c>
      <c r="D1295" s="5">
        <v>185420.55264103401</v>
      </c>
      <c r="E1295" s="5">
        <v>178557.91410709501</v>
      </c>
      <c r="F1295" s="5">
        <v>130748.75385502</v>
      </c>
      <c r="G1295" s="5">
        <v>138081.93330265101</v>
      </c>
    </row>
    <row r="1296" spans="1:7" x14ac:dyDescent="0.55000000000000004">
      <c r="A1296" s="3">
        <v>42</v>
      </c>
      <c r="B1296" s="3">
        <v>22</v>
      </c>
      <c r="C1296" s="5">
        <v>121037.73248362599</v>
      </c>
      <c r="D1296" s="5">
        <v>121278.076428532</v>
      </c>
      <c r="E1296" s="5">
        <v>121657.35306935001</v>
      </c>
      <c r="F1296" s="5">
        <v>74502.550640318805</v>
      </c>
      <c r="G1296" s="5">
        <v>76084.1325021675</v>
      </c>
    </row>
    <row r="1297" spans="1:7" x14ac:dyDescent="0.55000000000000004">
      <c r="A1297" s="3">
        <v>42</v>
      </c>
      <c r="B1297" s="3">
        <v>23</v>
      </c>
      <c r="C1297" s="5">
        <v>98676.409376799798</v>
      </c>
      <c r="D1297" s="5">
        <v>94732.005649080398</v>
      </c>
      <c r="E1297" s="5">
        <v>101469.41792915099</v>
      </c>
      <c r="F1297" s="5">
        <v>112170.21264331799</v>
      </c>
      <c r="G1297" s="5">
        <v>108015.93990352401</v>
      </c>
    </row>
    <row r="1298" spans="1:7" x14ac:dyDescent="0.55000000000000004">
      <c r="A1298" s="3">
        <v>42</v>
      </c>
      <c r="B1298" s="3">
        <v>24</v>
      </c>
      <c r="C1298" s="5">
        <v>27270.465312420401</v>
      </c>
      <c r="D1298" s="5">
        <v>23543.747065812298</v>
      </c>
      <c r="E1298" s="5">
        <v>28299.860487623599</v>
      </c>
      <c r="F1298" s="5">
        <v>27859.9922828616</v>
      </c>
      <c r="G1298" s="5">
        <v>29638.679145816099</v>
      </c>
    </row>
    <row r="1299" spans="1:7" x14ac:dyDescent="0.55000000000000004">
      <c r="A1299" s="3">
        <v>42</v>
      </c>
      <c r="B1299" s="3">
        <v>25</v>
      </c>
      <c r="C1299" s="5">
        <v>131592.052558689</v>
      </c>
      <c r="D1299" s="5">
        <v>143487.062529024</v>
      </c>
      <c r="E1299" s="5">
        <v>142608.652344606</v>
      </c>
      <c r="F1299" s="5">
        <v>132629.45664768299</v>
      </c>
      <c r="G1299" s="5">
        <v>166808.73652306601</v>
      </c>
    </row>
    <row r="1300" spans="1:7" x14ac:dyDescent="0.55000000000000004">
      <c r="A1300" s="3">
        <v>42</v>
      </c>
      <c r="B1300" s="3">
        <v>26</v>
      </c>
      <c r="C1300" s="5">
        <v>131227.56371661401</v>
      </c>
      <c r="D1300" s="5">
        <v>144283.110679023</v>
      </c>
      <c r="E1300" s="5">
        <v>146329.35691169801</v>
      </c>
      <c r="F1300" s="5">
        <v>145783.62372437099</v>
      </c>
      <c r="G1300" s="5">
        <v>142101.75196547501</v>
      </c>
    </row>
    <row r="1301" spans="1:7" x14ac:dyDescent="0.55000000000000004">
      <c r="A1301" s="3">
        <v>42</v>
      </c>
      <c r="B1301" s="3">
        <v>27</v>
      </c>
      <c r="C1301" s="5">
        <v>241882.75486432301</v>
      </c>
      <c r="D1301" s="5">
        <v>225253.923976808</v>
      </c>
      <c r="E1301" s="5">
        <v>235093.57805844099</v>
      </c>
      <c r="F1301" s="5">
        <v>240130.19124729</v>
      </c>
      <c r="G1301" s="5">
        <v>245789.59383096799</v>
      </c>
    </row>
    <row r="1302" spans="1:7" x14ac:dyDescent="0.55000000000000004">
      <c r="A1302" s="3">
        <v>42</v>
      </c>
      <c r="B1302" s="3">
        <v>28</v>
      </c>
      <c r="C1302" s="5">
        <v>342980.19143433101</v>
      </c>
      <c r="D1302" s="5">
        <v>372155.46987224702</v>
      </c>
      <c r="E1302" s="5">
        <v>394050.97373298899</v>
      </c>
      <c r="F1302" s="5">
        <v>394093.00456567499</v>
      </c>
      <c r="G1302" s="5">
        <v>414037.53274681099</v>
      </c>
    </row>
    <row r="1303" spans="1:7" x14ac:dyDescent="0.55000000000000004">
      <c r="A1303" s="3">
        <v>42</v>
      </c>
      <c r="B1303" s="3">
        <v>29</v>
      </c>
      <c r="C1303" s="5">
        <v>217314.55748238001</v>
      </c>
      <c r="D1303" s="5">
        <v>222189.33216391999</v>
      </c>
      <c r="E1303" s="5">
        <v>224947.78571573901</v>
      </c>
      <c r="F1303" s="5">
        <v>224425.86384893701</v>
      </c>
      <c r="G1303" s="5">
        <v>222285.79721917599</v>
      </c>
    </row>
    <row r="1304" spans="1:7" x14ac:dyDescent="0.55000000000000004">
      <c r="A1304" s="3">
        <v>42</v>
      </c>
      <c r="B1304" s="3">
        <v>30</v>
      </c>
      <c r="C1304" s="5">
        <v>436643.73468761501</v>
      </c>
      <c r="D1304" s="5">
        <v>498098.714451976</v>
      </c>
      <c r="E1304" s="5">
        <v>520437.37775504199</v>
      </c>
      <c r="F1304" s="5">
        <v>519690.19978348498</v>
      </c>
      <c r="G1304" s="5">
        <v>545725.25315962499</v>
      </c>
    </row>
    <row r="1305" spans="1:7" x14ac:dyDescent="0.55000000000000004">
      <c r="A1305" s="3">
        <v>42</v>
      </c>
      <c r="B1305" s="3">
        <v>31</v>
      </c>
      <c r="C1305" s="5">
        <v>225518.44193926401</v>
      </c>
      <c r="D1305" s="5">
        <v>194995.020241463</v>
      </c>
      <c r="E1305" s="5">
        <v>189627.037748626</v>
      </c>
      <c r="F1305" s="5">
        <v>165688.45315973301</v>
      </c>
      <c r="G1305" s="5">
        <v>161055.84441853699</v>
      </c>
    </row>
    <row r="1306" spans="1:7" x14ac:dyDescent="0.55000000000000004">
      <c r="A1306" s="3">
        <v>43</v>
      </c>
      <c r="B1306" s="3">
        <v>1</v>
      </c>
      <c r="C1306" s="5">
        <v>210426.039121662</v>
      </c>
      <c r="D1306" s="5">
        <v>198029.679635615</v>
      </c>
      <c r="E1306" s="5">
        <v>180828.473051765</v>
      </c>
      <c r="F1306" s="5">
        <v>177719.71445540199</v>
      </c>
      <c r="G1306" s="5">
        <v>197522.875653425</v>
      </c>
    </row>
    <row r="1307" spans="1:7" x14ac:dyDescent="0.55000000000000004">
      <c r="A1307" s="3">
        <v>43</v>
      </c>
      <c r="B1307" s="3">
        <v>2</v>
      </c>
      <c r="C1307" s="5">
        <v>5530.0143781458901</v>
      </c>
      <c r="D1307" s="5">
        <v>5978.6943013888404</v>
      </c>
      <c r="E1307" s="5">
        <v>5176.0947785329699</v>
      </c>
      <c r="F1307" s="5">
        <v>4951.5040793869002</v>
      </c>
      <c r="G1307" s="5">
        <v>3744.0812218310898</v>
      </c>
    </row>
    <row r="1308" spans="1:7" x14ac:dyDescent="0.55000000000000004">
      <c r="A1308" s="3">
        <v>43</v>
      </c>
      <c r="B1308" s="3">
        <v>3</v>
      </c>
      <c r="C1308" s="5">
        <v>147963.922084872</v>
      </c>
      <c r="D1308" s="5">
        <v>138341.70187499499</v>
      </c>
      <c r="E1308" s="5">
        <v>135727.03203334301</v>
      </c>
      <c r="F1308" s="5">
        <v>138711.44965927801</v>
      </c>
      <c r="G1308" s="5">
        <v>139574.43784832</v>
      </c>
    </row>
    <row r="1309" spans="1:7" x14ac:dyDescent="0.55000000000000004">
      <c r="A1309" s="3">
        <v>43</v>
      </c>
      <c r="B1309" s="3">
        <v>4</v>
      </c>
      <c r="C1309" s="5">
        <v>11784.5681596085</v>
      </c>
      <c r="D1309" s="5">
        <v>14106.057175276501</v>
      </c>
      <c r="E1309" s="5">
        <v>10719.934947535599</v>
      </c>
      <c r="F1309" s="5">
        <v>10586.193880257901</v>
      </c>
      <c r="G1309" s="5">
        <v>9207.5007178756205</v>
      </c>
    </row>
    <row r="1310" spans="1:7" x14ac:dyDescent="0.55000000000000004">
      <c r="A1310" s="3">
        <v>43</v>
      </c>
      <c r="B1310" s="3">
        <v>5</v>
      </c>
      <c r="C1310" s="5">
        <v>31474.743267586</v>
      </c>
      <c r="D1310" s="5">
        <v>35093.826273889797</v>
      </c>
      <c r="E1310" s="5">
        <v>36290.6510938184</v>
      </c>
      <c r="F1310" s="5">
        <v>33792.387869727798</v>
      </c>
      <c r="G1310" s="5">
        <v>18997.366031751499</v>
      </c>
    </row>
    <row r="1311" spans="1:7" x14ac:dyDescent="0.55000000000000004">
      <c r="A1311" s="3">
        <v>43</v>
      </c>
      <c r="B1311" s="3">
        <v>6</v>
      </c>
      <c r="C1311" s="5">
        <v>78388.065880992406</v>
      </c>
      <c r="D1311" s="5">
        <v>111595.765449143</v>
      </c>
      <c r="E1311" s="5">
        <v>105009.391675608</v>
      </c>
      <c r="F1311" s="5">
        <v>135187.74316267201</v>
      </c>
      <c r="G1311" s="5">
        <v>159633.343118736</v>
      </c>
    </row>
    <row r="1312" spans="1:7" x14ac:dyDescent="0.55000000000000004">
      <c r="A1312" s="3">
        <v>43</v>
      </c>
      <c r="B1312" s="3">
        <v>7</v>
      </c>
      <c r="C1312" s="5">
        <v>20337.415203843098</v>
      </c>
      <c r="D1312" s="5">
        <v>25060.054204663</v>
      </c>
      <c r="E1312" s="5">
        <v>29536.471256057401</v>
      </c>
      <c r="F1312" s="5">
        <v>30280.8742344858</v>
      </c>
      <c r="G1312" s="5">
        <v>36203.281721425497</v>
      </c>
    </row>
    <row r="1313" spans="1:7" x14ac:dyDescent="0.55000000000000004">
      <c r="A1313" s="3">
        <v>43</v>
      </c>
      <c r="B1313" s="3">
        <v>8</v>
      </c>
      <c r="C1313" s="5">
        <v>35197.792604726703</v>
      </c>
      <c r="D1313" s="5">
        <v>34859.736606369603</v>
      </c>
      <c r="E1313" s="5">
        <v>37262.555952350602</v>
      </c>
      <c r="F1313" s="5">
        <v>28218.7360909044</v>
      </c>
      <c r="G1313" s="5">
        <v>36434.292684628599</v>
      </c>
    </row>
    <row r="1314" spans="1:7" x14ac:dyDescent="0.55000000000000004">
      <c r="A1314" s="3">
        <v>43</v>
      </c>
      <c r="B1314" s="3">
        <v>9</v>
      </c>
      <c r="C1314" s="5">
        <v>45634.832899978697</v>
      </c>
      <c r="D1314" s="5">
        <v>50397.912407327</v>
      </c>
      <c r="E1314" s="5">
        <v>63961.626612436899</v>
      </c>
      <c r="F1314" s="5">
        <v>57041.686092563999</v>
      </c>
      <c r="G1314" s="5">
        <v>57029.693508431999</v>
      </c>
    </row>
    <row r="1315" spans="1:7" x14ac:dyDescent="0.55000000000000004">
      <c r="A1315" s="3">
        <v>43</v>
      </c>
      <c r="B1315" s="3">
        <v>10</v>
      </c>
      <c r="C1315" s="5">
        <v>117792.366302833</v>
      </c>
      <c r="D1315" s="5">
        <v>145869.25544894201</v>
      </c>
      <c r="E1315" s="5">
        <v>222606.82630409699</v>
      </c>
      <c r="F1315" s="5">
        <v>214768.93864239901</v>
      </c>
      <c r="G1315" s="5">
        <v>386169.803926647</v>
      </c>
    </row>
    <row r="1316" spans="1:7" x14ac:dyDescent="0.55000000000000004">
      <c r="A1316" s="3">
        <v>43</v>
      </c>
      <c r="B1316" s="3">
        <v>11</v>
      </c>
      <c r="C1316" s="5">
        <v>127366.95942544501</v>
      </c>
      <c r="D1316" s="5">
        <v>178282.80152581001</v>
      </c>
      <c r="E1316" s="5">
        <v>198457.87582585201</v>
      </c>
      <c r="F1316" s="5">
        <v>222072.613890179</v>
      </c>
      <c r="G1316" s="5">
        <v>295360.59964183799</v>
      </c>
    </row>
    <row r="1317" spans="1:7" x14ac:dyDescent="0.55000000000000004">
      <c r="A1317" s="3">
        <v>43</v>
      </c>
      <c r="B1317" s="3">
        <v>12</v>
      </c>
      <c r="C1317" s="5">
        <v>64983.390586837602</v>
      </c>
      <c r="D1317" s="5">
        <v>64211.450034643698</v>
      </c>
      <c r="E1317" s="5">
        <v>66225.848650364802</v>
      </c>
      <c r="F1317" s="5">
        <v>66168.253721796995</v>
      </c>
      <c r="G1317" s="5">
        <v>96922.921131330499</v>
      </c>
    </row>
    <row r="1318" spans="1:7" x14ac:dyDescent="0.55000000000000004">
      <c r="A1318" s="3">
        <v>43</v>
      </c>
      <c r="B1318" s="3">
        <v>13</v>
      </c>
      <c r="C1318" s="5">
        <v>18858.701240154001</v>
      </c>
      <c r="D1318" s="5">
        <v>6083.7993854473098</v>
      </c>
      <c r="E1318" s="5">
        <v>3502.2501046389302</v>
      </c>
      <c r="F1318" s="5">
        <v>4394.4782660196297</v>
      </c>
      <c r="G1318" s="5">
        <v>2290.6737316132899</v>
      </c>
    </row>
    <row r="1319" spans="1:7" x14ac:dyDescent="0.55000000000000004">
      <c r="A1319" s="3">
        <v>43</v>
      </c>
      <c r="B1319" s="3">
        <v>14</v>
      </c>
      <c r="C1319" s="5">
        <v>86071.525314118102</v>
      </c>
      <c r="D1319" s="5">
        <v>73049.095311702506</v>
      </c>
      <c r="E1319" s="5">
        <v>70556.659207346805</v>
      </c>
      <c r="F1319" s="5">
        <v>74361.180443885794</v>
      </c>
      <c r="G1319" s="5">
        <v>76466.385683244094</v>
      </c>
    </row>
    <row r="1320" spans="1:7" x14ac:dyDescent="0.55000000000000004">
      <c r="A1320" s="3">
        <v>43</v>
      </c>
      <c r="B1320" s="3">
        <v>15</v>
      </c>
      <c r="C1320" s="5">
        <v>30287.758863271902</v>
      </c>
      <c r="D1320" s="5">
        <v>19499.541089247901</v>
      </c>
      <c r="E1320" s="5">
        <v>15361.312308594701</v>
      </c>
      <c r="F1320" s="5">
        <v>11929.247068708901</v>
      </c>
      <c r="G1320" s="5">
        <v>11903.368030772101</v>
      </c>
    </row>
    <row r="1321" spans="1:7" x14ac:dyDescent="0.55000000000000004">
      <c r="A1321" s="3">
        <v>43</v>
      </c>
      <c r="B1321" s="3">
        <v>16</v>
      </c>
      <c r="C1321" s="5">
        <v>64030.146758330797</v>
      </c>
      <c r="D1321" s="5">
        <v>92049.614608755495</v>
      </c>
      <c r="E1321" s="5">
        <v>94336.782625436303</v>
      </c>
      <c r="F1321" s="5">
        <v>90288.555207623896</v>
      </c>
      <c r="G1321" s="5">
        <v>98566.101758199293</v>
      </c>
    </row>
    <row r="1322" spans="1:7" x14ac:dyDescent="0.55000000000000004">
      <c r="A1322" s="3">
        <v>43</v>
      </c>
      <c r="B1322" s="3">
        <v>17</v>
      </c>
      <c r="C1322" s="5">
        <v>190468.06677064899</v>
      </c>
      <c r="D1322" s="5">
        <v>150472.84906731901</v>
      </c>
      <c r="E1322" s="5">
        <v>176329.00439166199</v>
      </c>
      <c r="F1322" s="5">
        <v>165895.68005919299</v>
      </c>
      <c r="G1322" s="5">
        <v>168483.236631131</v>
      </c>
    </row>
    <row r="1323" spans="1:7" x14ac:dyDescent="0.55000000000000004">
      <c r="A1323" s="3">
        <v>43</v>
      </c>
      <c r="B1323" s="3">
        <v>18</v>
      </c>
      <c r="C1323" s="5">
        <v>289125.31122281298</v>
      </c>
      <c r="D1323" s="5">
        <v>293185.254568187</v>
      </c>
      <c r="E1323" s="5">
        <v>463529.38838624803</v>
      </c>
      <c r="F1323" s="5">
        <v>451964.26354350202</v>
      </c>
      <c r="G1323" s="5">
        <v>451810.42605797801</v>
      </c>
    </row>
    <row r="1324" spans="1:7" x14ac:dyDescent="0.55000000000000004">
      <c r="A1324" s="3">
        <v>43</v>
      </c>
      <c r="B1324" s="3">
        <v>19</v>
      </c>
      <c r="C1324" s="5">
        <v>217371.866529494</v>
      </c>
      <c r="D1324" s="5">
        <v>195773.9015443</v>
      </c>
      <c r="E1324" s="5">
        <v>193364.65711115301</v>
      </c>
      <c r="F1324" s="5">
        <v>184695.03786473299</v>
      </c>
      <c r="G1324" s="5">
        <v>200079.89815518999</v>
      </c>
    </row>
    <row r="1325" spans="1:7" x14ac:dyDescent="0.55000000000000004">
      <c r="A1325" s="3">
        <v>43</v>
      </c>
      <c r="B1325" s="3">
        <v>20</v>
      </c>
      <c r="C1325" s="5">
        <v>338938.84429151</v>
      </c>
      <c r="D1325" s="5">
        <v>409649.37197791401</v>
      </c>
      <c r="E1325" s="5">
        <v>389711.57912697201</v>
      </c>
      <c r="F1325" s="5">
        <v>372104.19597309898</v>
      </c>
      <c r="G1325" s="5">
        <v>383497.64657515998</v>
      </c>
    </row>
    <row r="1326" spans="1:7" x14ac:dyDescent="0.55000000000000004">
      <c r="A1326" s="3">
        <v>43</v>
      </c>
      <c r="B1326" s="3">
        <v>21</v>
      </c>
      <c r="C1326" s="5">
        <v>286674.28192910302</v>
      </c>
      <c r="D1326" s="5">
        <v>275298.65974205598</v>
      </c>
      <c r="E1326" s="5">
        <v>290670.71801801398</v>
      </c>
      <c r="F1326" s="5">
        <v>198293.22276340899</v>
      </c>
      <c r="G1326" s="5">
        <v>225287.12576365701</v>
      </c>
    </row>
    <row r="1327" spans="1:7" x14ac:dyDescent="0.55000000000000004">
      <c r="A1327" s="3">
        <v>43</v>
      </c>
      <c r="B1327" s="3">
        <v>22</v>
      </c>
      <c r="C1327" s="5">
        <v>161302.38744056001</v>
      </c>
      <c r="D1327" s="5">
        <v>169820.058630388</v>
      </c>
      <c r="E1327" s="5">
        <v>164456.84683316501</v>
      </c>
      <c r="F1327" s="5">
        <v>100336.75594113</v>
      </c>
      <c r="G1327" s="5">
        <v>97520.370497016003</v>
      </c>
    </row>
    <row r="1328" spans="1:7" x14ac:dyDescent="0.55000000000000004">
      <c r="A1328" s="3">
        <v>43</v>
      </c>
      <c r="B1328" s="3">
        <v>23</v>
      </c>
      <c r="C1328" s="5">
        <v>126246.44824317899</v>
      </c>
      <c r="D1328" s="5">
        <v>126799.954708027</v>
      </c>
      <c r="E1328" s="5">
        <v>133824.06671624701</v>
      </c>
      <c r="F1328" s="5">
        <v>147352.14015218499</v>
      </c>
      <c r="G1328" s="5">
        <v>147798.45070336401</v>
      </c>
    </row>
    <row r="1329" spans="1:7" x14ac:dyDescent="0.55000000000000004">
      <c r="A1329" s="3">
        <v>43</v>
      </c>
      <c r="B1329" s="3">
        <v>24</v>
      </c>
      <c r="C1329" s="5">
        <v>35949.260051320802</v>
      </c>
      <c r="D1329" s="5">
        <v>49273.680790797902</v>
      </c>
      <c r="E1329" s="5">
        <v>46493.3409160913</v>
      </c>
      <c r="F1329" s="5">
        <v>48569.906342560498</v>
      </c>
      <c r="G1329" s="5">
        <v>52048.910846484097</v>
      </c>
    </row>
    <row r="1330" spans="1:7" x14ac:dyDescent="0.55000000000000004">
      <c r="A1330" s="3">
        <v>43</v>
      </c>
      <c r="B1330" s="3">
        <v>25</v>
      </c>
      <c r="C1330" s="5">
        <v>175963.128050962</v>
      </c>
      <c r="D1330" s="5">
        <v>188092.45417680501</v>
      </c>
      <c r="E1330" s="5">
        <v>222414.69798105801</v>
      </c>
      <c r="F1330" s="5">
        <v>195188.09734425601</v>
      </c>
      <c r="G1330" s="5">
        <v>268334.147618955</v>
      </c>
    </row>
    <row r="1331" spans="1:7" x14ac:dyDescent="0.55000000000000004">
      <c r="A1331" s="3">
        <v>43</v>
      </c>
      <c r="B1331" s="3">
        <v>26</v>
      </c>
      <c r="C1331" s="5">
        <v>164807.70710850001</v>
      </c>
      <c r="D1331" s="5">
        <v>175297.958974632</v>
      </c>
      <c r="E1331" s="5">
        <v>178252.06932812801</v>
      </c>
      <c r="F1331" s="5">
        <v>173765.93149582</v>
      </c>
      <c r="G1331" s="5">
        <v>165175.556613441</v>
      </c>
    </row>
    <row r="1332" spans="1:7" x14ac:dyDescent="0.55000000000000004">
      <c r="A1332" s="3">
        <v>43</v>
      </c>
      <c r="B1332" s="3">
        <v>27</v>
      </c>
      <c r="C1332" s="5">
        <v>326249.29098340601</v>
      </c>
      <c r="D1332" s="5">
        <v>372108.098274055</v>
      </c>
      <c r="E1332" s="5">
        <v>394466.97332926601</v>
      </c>
      <c r="F1332" s="5">
        <v>396859.37214658898</v>
      </c>
      <c r="G1332" s="5">
        <v>399427.50787511899</v>
      </c>
    </row>
    <row r="1333" spans="1:7" x14ac:dyDescent="0.55000000000000004">
      <c r="A1333" s="3">
        <v>43</v>
      </c>
      <c r="B1333" s="3">
        <v>28</v>
      </c>
      <c r="C1333" s="5">
        <v>365696.28907335299</v>
      </c>
      <c r="D1333" s="5">
        <v>399316.78019081498</v>
      </c>
      <c r="E1333" s="5">
        <v>437818.21278428403</v>
      </c>
      <c r="F1333" s="5">
        <v>445790.36920726002</v>
      </c>
      <c r="G1333" s="5">
        <v>452399.57514503301</v>
      </c>
    </row>
    <row r="1334" spans="1:7" x14ac:dyDescent="0.55000000000000004">
      <c r="A1334" s="3">
        <v>43</v>
      </c>
      <c r="B1334" s="3">
        <v>29</v>
      </c>
      <c r="C1334" s="5">
        <v>256744.788573281</v>
      </c>
      <c r="D1334" s="5">
        <v>267194.22300916299</v>
      </c>
      <c r="E1334" s="5">
        <v>270285.40175509802</v>
      </c>
      <c r="F1334" s="5">
        <v>274211.24458248803</v>
      </c>
      <c r="G1334" s="5">
        <v>275958.96966685401</v>
      </c>
    </row>
    <row r="1335" spans="1:7" x14ac:dyDescent="0.55000000000000004">
      <c r="A1335" s="3">
        <v>43</v>
      </c>
      <c r="B1335" s="3">
        <v>30</v>
      </c>
      <c r="C1335" s="5">
        <v>524076.96360950201</v>
      </c>
      <c r="D1335" s="5">
        <v>616251.87846559403</v>
      </c>
      <c r="E1335" s="5">
        <v>650545.95688008901</v>
      </c>
      <c r="F1335" s="5">
        <v>656853.77205988404</v>
      </c>
      <c r="G1335" s="5">
        <v>687202.38697423402</v>
      </c>
    </row>
    <row r="1336" spans="1:7" x14ac:dyDescent="0.55000000000000004">
      <c r="A1336" s="3">
        <v>43</v>
      </c>
      <c r="B1336" s="3">
        <v>31</v>
      </c>
      <c r="C1336" s="5">
        <v>277433.61447104003</v>
      </c>
      <c r="D1336" s="5">
        <v>264654.490675201</v>
      </c>
      <c r="E1336" s="5">
        <v>254117.77169023699</v>
      </c>
      <c r="F1336" s="5">
        <v>223384.098992399</v>
      </c>
      <c r="G1336" s="5">
        <v>219109.08021740601</v>
      </c>
    </row>
    <row r="1337" spans="1:7" x14ac:dyDescent="0.55000000000000004">
      <c r="A1337" s="3">
        <v>44</v>
      </c>
      <c r="B1337" s="3">
        <v>1</v>
      </c>
      <c r="C1337" s="5">
        <v>121753.665593201</v>
      </c>
      <c r="D1337" s="5">
        <v>102105.528025803</v>
      </c>
      <c r="E1337" s="5">
        <v>86657.945093956005</v>
      </c>
      <c r="F1337" s="5">
        <v>82209.816408186496</v>
      </c>
      <c r="G1337" s="5">
        <v>91200.770814840696</v>
      </c>
    </row>
    <row r="1338" spans="1:7" x14ac:dyDescent="0.55000000000000004">
      <c r="A1338" s="3">
        <v>44</v>
      </c>
      <c r="B1338" s="3">
        <v>2</v>
      </c>
      <c r="C1338" s="5">
        <v>10397.8156962914</v>
      </c>
      <c r="D1338" s="5">
        <v>11306.368234346601</v>
      </c>
      <c r="E1338" s="5">
        <v>11335.0255935485</v>
      </c>
      <c r="F1338" s="5">
        <v>11662.751616710601</v>
      </c>
      <c r="G1338" s="5">
        <v>8095.4952642998096</v>
      </c>
    </row>
    <row r="1339" spans="1:7" x14ac:dyDescent="0.55000000000000004">
      <c r="A1339" s="3">
        <v>44</v>
      </c>
      <c r="B1339" s="3">
        <v>3</v>
      </c>
      <c r="C1339" s="5">
        <v>116727.41139846601</v>
      </c>
      <c r="D1339" s="5">
        <v>116621.60980219299</v>
      </c>
      <c r="E1339" s="5">
        <v>117078.433998583</v>
      </c>
      <c r="F1339" s="5">
        <v>106536.989581021</v>
      </c>
      <c r="G1339" s="5">
        <v>116809.998027672</v>
      </c>
    </row>
    <row r="1340" spans="1:7" x14ac:dyDescent="0.55000000000000004">
      <c r="A1340" s="3">
        <v>44</v>
      </c>
      <c r="B1340" s="3">
        <v>4</v>
      </c>
      <c r="C1340" s="5">
        <v>4808.4336650453197</v>
      </c>
      <c r="D1340" s="5">
        <v>7635.2037305944796</v>
      </c>
      <c r="E1340" s="5">
        <v>7999.7561284452204</v>
      </c>
      <c r="F1340" s="5">
        <v>7359.48180669678</v>
      </c>
      <c r="G1340" s="5">
        <v>6220.05059393393</v>
      </c>
    </row>
    <row r="1341" spans="1:7" x14ac:dyDescent="0.55000000000000004">
      <c r="A1341" s="3">
        <v>44</v>
      </c>
      <c r="B1341" s="3">
        <v>5</v>
      </c>
      <c r="C1341" s="5">
        <v>11619.3232811653</v>
      </c>
      <c r="D1341" s="5">
        <v>12960.3453623347</v>
      </c>
      <c r="E1341" s="5">
        <v>14625.9125797458</v>
      </c>
      <c r="F1341" s="5">
        <v>11665.818617529099</v>
      </c>
      <c r="G1341" s="5">
        <v>10983.994759310201</v>
      </c>
    </row>
    <row r="1342" spans="1:7" x14ac:dyDescent="0.55000000000000004">
      <c r="A1342" s="3">
        <v>44</v>
      </c>
      <c r="B1342" s="3">
        <v>6</v>
      </c>
      <c r="C1342" s="5">
        <v>189390.69344187001</v>
      </c>
      <c r="D1342" s="5">
        <v>254235.076102922</v>
      </c>
      <c r="E1342" s="5">
        <v>295951.45139008801</v>
      </c>
      <c r="F1342" s="5">
        <v>237537.39847634101</v>
      </c>
      <c r="G1342" s="5">
        <v>130061.41494648501</v>
      </c>
    </row>
    <row r="1343" spans="1:7" x14ac:dyDescent="0.55000000000000004">
      <c r="A1343" s="3">
        <v>44</v>
      </c>
      <c r="B1343" s="3">
        <v>7</v>
      </c>
      <c r="C1343" s="5">
        <v>37657.345179644602</v>
      </c>
      <c r="D1343" s="5">
        <v>56339.3710082904</v>
      </c>
      <c r="E1343" s="5">
        <v>50556.3086225921</v>
      </c>
      <c r="F1343" s="5">
        <v>49550.789478969702</v>
      </c>
      <c r="G1343" s="5">
        <v>52584.843428009503</v>
      </c>
    </row>
    <row r="1344" spans="1:7" x14ac:dyDescent="0.55000000000000004">
      <c r="A1344" s="3">
        <v>44</v>
      </c>
      <c r="B1344" s="3">
        <v>8</v>
      </c>
      <c r="C1344" s="5">
        <v>338347.14594443701</v>
      </c>
      <c r="D1344" s="5">
        <v>236787.163624749</v>
      </c>
      <c r="E1344" s="5">
        <v>274359.68827342603</v>
      </c>
      <c r="F1344" s="5">
        <v>266946.55320045102</v>
      </c>
      <c r="G1344" s="5">
        <v>547116.87247102999</v>
      </c>
    </row>
    <row r="1345" spans="1:7" x14ac:dyDescent="0.55000000000000004">
      <c r="A1345" s="3">
        <v>44</v>
      </c>
      <c r="B1345" s="3">
        <v>9</v>
      </c>
      <c r="C1345" s="5">
        <v>19307.2474677719</v>
      </c>
      <c r="D1345" s="5">
        <v>23948.244759608198</v>
      </c>
      <c r="E1345" s="5">
        <v>25336.958553018601</v>
      </c>
      <c r="F1345" s="5">
        <v>21826.7743132828</v>
      </c>
      <c r="G1345" s="5">
        <v>23585.2264629889</v>
      </c>
    </row>
    <row r="1346" spans="1:7" x14ac:dyDescent="0.55000000000000004">
      <c r="A1346" s="3">
        <v>44</v>
      </c>
      <c r="B1346" s="3">
        <v>10</v>
      </c>
      <c r="C1346" s="5">
        <v>178873.33900229901</v>
      </c>
      <c r="D1346" s="5">
        <v>123123.049765526</v>
      </c>
      <c r="E1346" s="5">
        <v>100522.423283633</v>
      </c>
      <c r="F1346" s="5">
        <v>115020.429980193</v>
      </c>
      <c r="G1346" s="5">
        <v>122222.10116304801</v>
      </c>
    </row>
    <row r="1347" spans="1:7" x14ac:dyDescent="0.55000000000000004">
      <c r="A1347" s="3">
        <v>44</v>
      </c>
      <c r="B1347" s="3">
        <v>11</v>
      </c>
      <c r="C1347" s="5">
        <v>69063.971715167005</v>
      </c>
      <c r="D1347" s="5">
        <v>75789.944525755505</v>
      </c>
      <c r="E1347" s="5">
        <v>130471.26383115</v>
      </c>
      <c r="F1347" s="5">
        <v>143161.15624747699</v>
      </c>
      <c r="G1347" s="5">
        <v>191824.028087238</v>
      </c>
    </row>
    <row r="1348" spans="1:7" x14ac:dyDescent="0.55000000000000004">
      <c r="A1348" s="3">
        <v>44</v>
      </c>
      <c r="B1348" s="3">
        <v>12</v>
      </c>
      <c r="C1348" s="5">
        <v>12452.127239786199</v>
      </c>
      <c r="D1348" s="5">
        <v>13573.631964743599</v>
      </c>
      <c r="E1348" s="5">
        <v>15495.1046096143</v>
      </c>
      <c r="F1348" s="5">
        <v>18590.8216772511</v>
      </c>
      <c r="G1348" s="5">
        <v>17781.775829603099</v>
      </c>
    </row>
    <row r="1349" spans="1:7" x14ac:dyDescent="0.55000000000000004">
      <c r="A1349" s="3">
        <v>44</v>
      </c>
      <c r="B1349" s="3">
        <v>13</v>
      </c>
      <c r="C1349" s="5">
        <v>4615.7199235033704</v>
      </c>
      <c r="D1349" s="5">
        <v>15545.6106451019</v>
      </c>
      <c r="E1349" s="5">
        <v>7295.2008108486798</v>
      </c>
      <c r="F1349" s="5">
        <v>16089.106070141899</v>
      </c>
      <c r="G1349" s="5">
        <v>24864.860809342099</v>
      </c>
    </row>
    <row r="1350" spans="1:7" x14ac:dyDescent="0.55000000000000004">
      <c r="A1350" s="3">
        <v>44</v>
      </c>
      <c r="B1350" s="3">
        <v>14</v>
      </c>
      <c r="C1350" s="5">
        <v>79646.6764372014</v>
      </c>
      <c r="D1350" s="5">
        <v>91335.707547882601</v>
      </c>
      <c r="E1350" s="5">
        <v>67464.646059228806</v>
      </c>
      <c r="F1350" s="5">
        <v>64114.489858948298</v>
      </c>
      <c r="G1350" s="5">
        <v>76975.422759113106</v>
      </c>
    </row>
    <row r="1351" spans="1:7" x14ac:dyDescent="0.55000000000000004">
      <c r="A1351" s="3">
        <v>44</v>
      </c>
      <c r="B1351" s="3">
        <v>15</v>
      </c>
      <c r="C1351" s="5">
        <v>8774.9021530035607</v>
      </c>
      <c r="D1351" s="5">
        <v>7008.7622817026904</v>
      </c>
      <c r="E1351" s="5">
        <v>14239.0352524065</v>
      </c>
      <c r="F1351" s="5">
        <v>10865.325000381799</v>
      </c>
      <c r="G1351" s="5">
        <v>10105.6112555938</v>
      </c>
    </row>
    <row r="1352" spans="1:7" x14ac:dyDescent="0.55000000000000004">
      <c r="A1352" s="3">
        <v>44</v>
      </c>
      <c r="B1352" s="3">
        <v>16</v>
      </c>
      <c r="C1352" s="5">
        <v>49055.160287352497</v>
      </c>
      <c r="D1352" s="5">
        <v>45714.130109939499</v>
      </c>
      <c r="E1352" s="5">
        <v>54922.022423205199</v>
      </c>
      <c r="F1352" s="5">
        <v>47700.501700887697</v>
      </c>
      <c r="G1352" s="5">
        <v>53221.985119887497</v>
      </c>
    </row>
    <row r="1353" spans="1:7" x14ac:dyDescent="0.55000000000000004">
      <c r="A1353" s="3">
        <v>44</v>
      </c>
      <c r="B1353" s="3">
        <v>17</v>
      </c>
      <c r="C1353" s="5">
        <v>146455.01642293399</v>
      </c>
      <c r="D1353" s="5">
        <v>172598.511006571</v>
      </c>
      <c r="E1353" s="5">
        <v>168445.020304896</v>
      </c>
      <c r="F1353" s="5">
        <v>175344.08562054599</v>
      </c>
      <c r="G1353" s="5">
        <v>187281.64224092301</v>
      </c>
    </row>
    <row r="1354" spans="1:7" x14ac:dyDescent="0.55000000000000004">
      <c r="A1354" s="3">
        <v>44</v>
      </c>
      <c r="B1354" s="3">
        <v>18</v>
      </c>
      <c r="C1354" s="5">
        <v>236411.43121103299</v>
      </c>
      <c r="D1354" s="5">
        <v>225797.961523026</v>
      </c>
      <c r="E1354" s="5">
        <v>241423.714125989</v>
      </c>
      <c r="F1354" s="5">
        <v>236082.21726104201</v>
      </c>
      <c r="G1354" s="5">
        <v>235408.68318012901</v>
      </c>
    </row>
    <row r="1355" spans="1:7" x14ac:dyDescent="0.55000000000000004">
      <c r="A1355" s="3">
        <v>44</v>
      </c>
      <c r="B1355" s="3">
        <v>19</v>
      </c>
      <c r="C1355" s="5">
        <v>131385.216686042</v>
      </c>
      <c r="D1355" s="5">
        <v>103735.200642884</v>
      </c>
      <c r="E1355" s="5">
        <v>100968.11497993799</v>
      </c>
      <c r="F1355" s="5">
        <v>95637.074682041406</v>
      </c>
      <c r="G1355" s="5">
        <v>103506.44931028</v>
      </c>
    </row>
    <row r="1356" spans="1:7" x14ac:dyDescent="0.55000000000000004">
      <c r="A1356" s="3">
        <v>44</v>
      </c>
      <c r="B1356" s="3">
        <v>20</v>
      </c>
      <c r="C1356" s="5">
        <v>248703.64394092601</v>
      </c>
      <c r="D1356" s="5">
        <v>310320.98401678097</v>
      </c>
      <c r="E1356" s="5">
        <v>296142.07926765399</v>
      </c>
      <c r="F1356" s="5">
        <v>284046.24052172003</v>
      </c>
      <c r="G1356" s="5">
        <v>293813.63774980803</v>
      </c>
    </row>
    <row r="1357" spans="1:7" x14ac:dyDescent="0.55000000000000004">
      <c r="A1357" s="3">
        <v>44</v>
      </c>
      <c r="B1357" s="3">
        <v>21</v>
      </c>
      <c r="C1357" s="5">
        <v>254683.63431198499</v>
      </c>
      <c r="D1357" s="5">
        <v>249529.17177446699</v>
      </c>
      <c r="E1357" s="5">
        <v>234330.92148538999</v>
      </c>
      <c r="F1357" s="5">
        <v>186153.44995946999</v>
      </c>
      <c r="G1357" s="5">
        <v>220950.901746238</v>
      </c>
    </row>
    <row r="1358" spans="1:7" x14ac:dyDescent="0.55000000000000004">
      <c r="A1358" s="3">
        <v>44</v>
      </c>
      <c r="B1358" s="3">
        <v>22</v>
      </c>
      <c r="C1358" s="5">
        <v>108891.35358323999</v>
      </c>
      <c r="D1358" s="5">
        <v>110204.094178181</v>
      </c>
      <c r="E1358" s="5">
        <v>117687.130591626</v>
      </c>
      <c r="F1358" s="5">
        <v>69405.312251526702</v>
      </c>
      <c r="G1358" s="5">
        <v>71897.018152792196</v>
      </c>
    </row>
    <row r="1359" spans="1:7" x14ac:dyDescent="0.55000000000000004">
      <c r="A1359" s="3">
        <v>44</v>
      </c>
      <c r="B1359" s="3">
        <v>23</v>
      </c>
      <c r="C1359" s="5">
        <v>87552.330378386905</v>
      </c>
      <c r="D1359" s="5">
        <v>91050.689817270395</v>
      </c>
      <c r="E1359" s="5">
        <v>96080.791176111394</v>
      </c>
      <c r="F1359" s="5">
        <v>103515.71523276799</v>
      </c>
      <c r="G1359" s="5">
        <v>102048.41829298501</v>
      </c>
    </row>
    <row r="1360" spans="1:7" x14ac:dyDescent="0.55000000000000004">
      <c r="A1360" s="3">
        <v>44</v>
      </c>
      <c r="B1360" s="3">
        <v>24</v>
      </c>
      <c r="C1360" s="5">
        <v>45656.222837717301</v>
      </c>
      <c r="D1360" s="5">
        <v>41914.163931067204</v>
      </c>
      <c r="E1360" s="5">
        <v>36140.664631790001</v>
      </c>
      <c r="F1360" s="5">
        <v>32364.6549763246</v>
      </c>
      <c r="G1360" s="5">
        <v>33209.395241681101</v>
      </c>
    </row>
    <row r="1361" spans="1:7" x14ac:dyDescent="0.55000000000000004">
      <c r="A1361" s="3">
        <v>44</v>
      </c>
      <c r="B1361" s="3">
        <v>25</v>
      </c>
      <c r="C1361" s="5">
        <v>118148.777371641</v>
      </c>
      <c r="D1361" s="5">
        <v>133412.42404536699</v>
      </c>
      <c r="E1361" s="5">
        <v>134164.72529269001</v>
      </c>
      <c r="F1361" s="5">
        <v>134251.735739617</v>
      </c>
      <c r="G1361" s="5">
        <v>154295.41311205601</v>
      </c>
    </row>
    <row r="1362" spans="1:7" x14ac:dyDescent="0.55000000000000004">
      <c r="A1362" s="3">
        <v>44</v>
      </c>
      <c r="B1362" s="3">
        <v>26</v>
      </c>
      <c r="C1362" s="5">
        <v>122192.51641045</v>
      </c>
      <c r="D1362" s="5">
        <v>131678.55352756201</v>
      </c>
      <c r="E1362" s="5">
        <v>134980.95951485401</v>
      </c>
      <c r="F1362" s="5">
        <v>135730.134207428</v>
      </c>
      <c r="G1362" s="5">
        <v>130768.66185273101</v>
      </c>
    </row>
    <row r="1363" spans="1:7" x14ac:dyDescent="0.55000000000000004">
      <c r="A1363" s="3">
        <v>44</v>
      </c>
      <c r="B1363" s="3">
        <v>27</v>
      </c>
      <c r="C1363" s="5">
        <v>230008.26954616499</v>
      </c>
      <c r="D1363" s="5">
        <v>224217.17721907701</v>
      </c>
      <c r="E1363" s="5">
        <v>246284.629254926</v>
      </c>
      <c r="F1363" s="5">
        <v>242929.342543156</v>
      </c>
      <c r="G1363" s="5">
        <v>243211.81308838999</v>
      </c>
    </row>
    <row r="1364" spans="1:7" x14ac:dyDescent="0.55000000000000004">
      <c r="A1364" s="3">
        <v>44</v>
      </c>
      <c r="B1364" s="3">
        <v>28</v>
      </c>
      <c r="C1364" s="5">
        <v>245975.12982137801</v>
      </c>
      <c r="D1364" s="5">
        <v>262057.38120647499</v>
      </c>
      <c r="E1364" s="5">
        <v>279442.89152471902</v>
      </c>
      <c r="F1364" s="5">
        <v>283833.75472796801</v>
      </c>
      <c r="G1364" s="5">
        <v>286796.66783954599</v>
      </c>
    </row>
    <row r="1365" spans="1:7" x14ac:dyDescent="0.55000000000000004">
      <c r="A1365" s="3">
        <v>44</v>
      </c>
      <c r="B1365" s="3">
        <v>29</v>
      </c>
      <c r="C1365" s="5">
        <v>165995.83720267599</v>
      </c>
      <c r="D1365" s="5">
        <v>168308.89641153501</v>
      </c>
      <c r="E1365" s="5">
        <v>174775.217595358</v>
      </c>
      <c r="F1365" s="5">
        <v>175077.89480663801</v>
      </c>
      <c r="G1365" s="5">
        <v>177938.15350832199</v>
      </c>
    </row>
    <row r="1366" spans="1:7" x14ac:dyDescent="0.55000000000000004">
      <c r="A1366" s="3">
        <v>44</v>
      </c>
      <c r="B1366" s="3">
        <v>30</v>
      </c>
      <c r="C1366" s="5">
        <v>354495.94341624097</v>
      </c>
      <c r="D1366" s="5">
        <v>406155.846397313</v>
      </c>
      <c r="E1366" s="5">
        <v>428675.388887126</v>
      </c>
      <c r="F1366" s="5">
        <v>428110.16544739401</v>
      </c>
      <c r="G1366" s="5">
        <v>442679.93200976303</v>
      </c>
    </row>
    <row r="1367" spans="1:7" x14ac:dyDescent="0.55000000000000004">
      <c r="A1367" s="3">
        <v>44</v>
      </c>
      <c r="B1367" s="3">
        <v>31</v>
      </c>
      <c r="C1367" s="5">
        <v>172434.94083919699</v>
      </c>
      <c r="D1367" s="5">
        <v>159806.42271047499</v>
      </c>
      <c r="E1367" s="5">
        <v>162775.492719912</v>
      </c>
      <c r="F1367" s="5">
        <v>141125.064501949</v>
      </c>
      <c r="G1367" s="5">
        <v>133410.54004537</v>
      </c>
    </row>
    <row r="1368" spans="1:7" x14ac:dyDescent="0.55000000000000004">
      <c r="A1368" s="3">
        <v>45</v>
      </c>
      <c r="B1368" s="3">
        <v>1</v>
      </c>
      <c r="C1368" s="5">
        <v>199849.88417547799</v>
      </c>
      <c r="D1368" s="5">
        <v>190033.188040484</v>
      </c>
      <c r="E1368" s="5">
        <v>174169.15787782401</v>
      </c>
      <c r="F1368" s="5">
        <v>174636.810113252</v>
      </c>
      <c r="G1368" s="5">
        <v>195345.16250433199</v>
      </c>
    </row>
    <row r="1369" spans="1:7" x14ac:dyDescent="0.55000000000000004">
      <c r="A1369" s="3">
        <v>45</v>
      </c>
      <c r="B1369" s="3">
        <v>2</v>
      </c>
      <c r="C1369" s="5">
        <v>1636.5513912503</v>
      </c>
      <c r="D1369" s="5">
        <v>1706.07173524114</v>
      </c>
      <c r="E1369" s="5">
        <v>1700.5264563836699</v>
      </c>
      <c r="F1369" s="5">
        <v>1764.43923767776</v>
      </c>
      <c r="G1369" s="5">
        <v>1573.7675563555299</v>
      </c>
    </row>
    <row r="1370" spans="1:7" x14ac:dyDescent="0.55000000000000004">
      <c r="A1370" s="3">
        <v>45</v>
      </c>
      <c r="B1370" s="3">
        <v>3</v>
      </c>
      <c r="C1370" s="5">
        <v>135471.51050508101</v>
      </c>
      <c r="D1370" s="5">
        <v>139221.56298109901</v>
      </c>
      <c r="E1370" s="5">
        <v>150682.57547255099</v>
      </c>
      <c r="F1370" s="5">
        <v>135496.420516054</v>
      </c>
      <c r="G1370" s="5">
        <v>156448.21054844899</v>
      </c>
    </row>
    <row r="1371" spans="1:7" x14ac:dyDescent="0.55000000000000004">
      <c r="A1371" s="3">
        <v>45</v>
      </c>
      <c r="B1371" s="3">
        <v>4</v>
      </c>
      <c r="C1371" s="5">
        <v>29353.541761154</v>
      </c>
      <c r="D1371" s="5">
        <v>36573.984352085201</v>
      </c>
      <c r="E1371" s="5">
        <v>38032.441375214999</v>
      </c>
      <c r="F1371" s="5">
        <v>30440.7720151672</v>
      </c>
      <c r="G1371" s="5">
        <v>34889.2620902485</v>
      </c>
    </row>
    <row r="1372" spans="1:7" x14ac:dyDescent="0.55000000000000004">
      <c r="A1372" s="3">
        <v>45</v>
      </c>
      <c r="B1372" s="3">
        <v>5</v>
      </c>
      <c r="C1372" s="5">
        <v>15755.887809926</v>
      </c>
      <c r="D1372" s="5">
        <v>17966.327779373602</v>
      </c>
      <c r="E1372" s="5">
        <v>12654.0333600219</v>
      </c>
      <c r="F1372" s="5">
        <v>9583.2845571975995</v>
      </c>
      <c r="G1372" s="5">
        <v>5125.0751409281702</v>
      </c>
    </row>
    <row r="1373" spans="1:7" x14ac:dyDescent="0.55000000000000004">
      <c r="A1373" s="3">
        <v>45</v>
      </c>
      <c r="B1373" s="3">
        <v>6</v>
      </c>
      <c r="C1373" s="5">
        <v>37368.0609515908</v>
      </c>
      <c r="D1373" s="5">
        <v>58959.028301542603</v>
      </c>
      <c r="E1373" s="5">
        <v>71065.690600564107</v>
      </c>
      <c r="F1373" s="5">
        <v>60259.065048492099</v>
      </c>
      <c r="G1373" s="5">
        <v>77331.363202077395</v>
      </c>
    </row>
    <row r="1374" spans="1:7" x14ac:dyDescent="0.55000000000000004">
      <c r="A1374" s="3">
        <v>45</v>
      </c>
      <c r="B1374" s="3">
        <v>7</v>
      </c>
      <c r="C1374" s="5">
        <v>11447.2804866318</v>
      </c>
      <c r="D1374" s="5">
        <v>12391.6991580782</v>
      </c>
      <c r="E1374" s="5">
        <v>14070.0155089443</v>
      </c>
      <c r="F1374" s="5">
        <v>15646.1326233528</v>
      </c>
      <c r="G1374" s="5">
        <v>15228.4832491121</v>
      </c>
    </row>
    <row r="1375" spans="1:7" x14ac:dyDescent="0.55000000000000004">
      <c r="A1375" s="3">
        <v>45</v>
      </c>
      <c r="B1375" s="3">
        <v>8</v>
      </c>
      <c r="C1375" s="5">
        <v>15325.3385924146</v>
      </c>
      <c r="D1375" s="5">
        <v>9065.8668774905891</v>
      </c>
      <c r="E1375" s="5">
        <v>11529.0693365105</v>
      </c>
      <c r="F1375" s="5">
        <v>10439.182520594301</v>
      </c>
      <c r="G1375" s="5">
        <v>12244.119227662501</v>
      </c>
    </row>
    <row r="1376" spans="1:7" x14ac:dyDescent="0.55000000000000004">
      <c r="A1376" s="3">
        <v>45</v>
      </c>
      <c r="B1376" s="3">
        <v>9</v>
      </c>
      <c r="C1376" s="5">
        <v>9347.0159161321208</v>
      </c>
      <c r="D1376" s="5">
        <v>11540.286917003101</v>
      </c>
      <c r="E1376" s="5">
        <v>13227.372756041001</v>
      </c>
      <c r="F1376" s="5">
        <v>11472.4735114788</v>
      </c>
      <c r="G1376" s="5">
        <v>14075.673810267701</v>
      </c>
    </row>
    <row r="1377" spans="1:7" x14ac:dyDescent="0.55000000000000004">
      <c r="A1377" s="3">
        <v>45</v>
      </c>
      <c r="B1377" s="3">
        <v>10</v>
      </c>
      <c r="C1377" s="5">
        <v>26851.054988337299</v>
      </c>
      <c r="D1377" s="5">
        <v>39157.918015165102</v>
      </c>
      <c r="E1377" s="5">
        <v>56936.847204805497</v>
      </c>
      <c r="F1377" s="5">
        <v>53889.434231362997</v>
      </c>
      <c r="G1377" s="5">
        <v>52680.967655131601</v>
      </c>
    </row>
    <row r="1378" spans="1:7" x14ac:dyDescent="0.55000000000000004">
      <c r="A1378" s="3">
        <v>45</v>
      </c>
      <c r="B1378" s="3">
        <v>11</v>
      </c>
      <c r="C1378" s="5">
        <v>51511.444029490798</v>
      </c>
      <c r="D1378" s="5">
        <v>78555.613206811599</v>
      </c>
      <c r="E1378" s="5">
        <v>81486.346616742507</v>
      </c>
      <c r="F1378" s="5">
        <v>83904.211449667593</v>
      </c>
      <c r="G1378" s="5">
        <v>85384.926116526301</v>
      </c>
    </row>
    <row r="1379" spans="1:7" x14ac:dyDescent="0.55000000000000004">
      <c r="A1379" s="3">
        <v>45</v>
      </c>
      <c r="B1379" s="3">
        <v>12</v>
      </c>
      <c r="C1379" s="5">
        <v>11896.998709822799</v>
      </c>
      <c r="D1379" s="5">
        <v>25784.145233647501</v>
      </c>
      <c r="E1379" s="5">
        <v>18143.6221550478</v>
      </c>
      <c r="F1379" s="5">
        <v>23556.8371844127</v>
      </c>
      <c r="G1379" s="5">
        <v>10864.8394507148</v>
      </c>
    </row>
    <row r="1380" spans="1:7" x14ac:dyDescent="0.55000000000000004">
      <c r="A1380" s="3">
        <v>45</v>
      </c>
      <c r="B1380" s="3">
        <v>13</v>
      </c>
      <c r="C1380" s="5">
        <v>970.13538603249697</v>
      </c>
      <c r="D1380" s="5">
        <v>1568.4368979011599</v>
      </c>
      <c r="E1380" s="5">
        <v>1497.2465269476199</v>
      </c>
      <c r="F1380" s="5">
        <v>3729.34749739369</v>
      </c>
      <c r="G1380" s="5">
        <v>2729.3733907570499</v>
      </c>
    </row>
    <row r="1381" spans="1:7" x14ac:dyDescent="0.55000000000000004">
      <c r="A1381" s="3">
        <v>45</v>
      </c>
      <c r="B1381" s="3">
        <v>14</v>
      </c>
      <c r="C1381" s="5">
        <v>22167.260719311402</v>
      </c>
      <c r="D1381" s="5">
        <v>14258.920182297799</v>
      </c>
      <c r="E1381" s="5">
        <v>20247.572103515999</v>
      </c>
      <c r="F1381" s="5">
        <v>26498.862587254502</v>
      </c>
      <c r="G1381" s="5">
        <v>30114.021690033002</v>
      </c>
    </row>
    <row r="1382" spans="1:7" x14ac:dyDescent="0.55000000000000004">
      <c r="A1382" s="3">
        <v>45</v>
      </c>
      <c r="B1382" s="3">
        <v>15</v>
      </c>
      <c r="C1382" s="5">
        <v>6376.0434257990601</v>
      </c>
      <c r="D1382" s="5">
        <v>6923.9837927791004</v>
      </c>
      <c r="E1382" s="5">
        <v>7402.9889306314299</v>
      </c>
      <c r="F1382" s="5">
        <v>6403.5748979057898</v>
      </c>
      <c r="G1382" s="5">
        <v>6545.1328982492396</v>
      </c>
    </row>
    <row r="1383" spans="1:7" x14ac:dyDescent="0.55000000000000004">
      <c r="A1383" s="3">
        <v>45</v>
      </c>
      <c r="B1383" s="3">
        <v>16</v>
      </c>
      <c r="C1383" s="5">
        <v>71877.122475459793</v>
      </c>
      <c r="D1383" s="5">
        <v>97278.608229945705</v>
      </c>
      <c r="E1383" s="5">
        <v>106166.671319792</v>
      </c>
      <c r="F1383" s="5">
        <v>110013.954430684</v>
      </c>
      <c r="G1383" s="5">
        <v>108178.975700343</v>
      </c>
    </row>
    <row r="1384" spans="1:7" x14ac:dyDescent="0.55000000000000004">
      <c r="A1384" s="3">
        <v>45</v>
      </c>
      <c r="B1384" s="3">
        <v>17</v>
      </c>
      <c r="C1384" s="5">
        <v>114910.916848191</v>
      </c>
      <c r="D1384" s="5">
        <v>97486.993197233198</v>
      </c>
      <c r="E1384" s="5">
        <v>123048.912569954</v>
      </c>
      <c r="F1384" s="5">
        <v>115600.525985856</v>
      </c>
      <c r="G1384" s="5">
        <v>133307.343690393</v>
      </c>
    </row>
    <row r="1385" spans="1:7" x14ac:dyDescent="0.55000000000000004">
      <c r="A1385" s="3">
        <v>45</v>
      </c>
      <c r="B1385" s="3">
        <v>18</v>
      </c>
      <c r="C1385" s="5">
        <v>248138.404507586</v>
      </c>
      <c r="D1385" s="5">
        <v>235754.46601458901</v>
      </c>
      <c r="E1385" s="5">
        <v>234379.13217317799</v>
      </c>
      <c r="F1385" s="5">
        <v>232141.370437359</v>
      </c>
      <c r="G1385" s="5">
        <v>246317.12891655101</v>
      </c>
    </row>
    <row r="1386" spans="1:7" x14ac:dyDescent="0.55000000000000004">
      <c r="A1386" s="3">
        <v>45</v>
      </c>
      <c r="B1386" s="3">
        <v>19</v>
      </c>
      <c r="C1386" s="5">
        <v>160533.09171529399</v>
      </c>
      <c r="D1386" s="5">
        <v>140496.32287267299</v>
      </c>
      <c r="E1386" s="5">
        <v>135711.361702739</v>
      </c>
      <c r="F1386" s="5">
        <v>128669.39459722801</v>
      </c>
      <c r="G1386" s="5">
        <v>139389.91316337901</v>
      </c>
    </row>
    <row r="1387" spans="1:7" x14ac:dyDescent="0.55000000000000004">
      <c r="A1387" s="3">
        <v>45</v>
      </c>
      <c r="B1387" s="3">
        <v>20</v>
      </c>
      <c r="C1387" s="5">
        <v>218630.40932612901</v>
      </c>
      <c r="D1387" s="5">
        <v>259825.14936878899</v>
      </c>
      <c r="E1387" s="5">
        <v>246369.51500635801</v>
      </c>
      <c r="F1387" s="5">
        <v>234992.797814786</v>
      </c>
      <c r="G1387" s="5">
        <v>242193.12643258099</v>
      </c>
    </row>
    <row r="1388" spans="1:7" x14ac:dyDescent="0.55000000000000004">
      <c r="A1388" s="3">
        <v>45</v>
      </c>
      <c r="B1388" s="3">
        <v>21</v>
      </c>
      <c r="C1388" s="5">
        <v>167117.14719367999</v>
      </c>
      <c r="D1388" s="5">
        <v>165716.34986129499</v>
      </c>
      <c r="E1388" s="5">
        <v>172709.365978608</v>
      </c>
      <c r="F1388" s="5">
        <v>133959.85287227199</v>
      </c>
      <c r="G1388" s="5">
        <v>148201.42517724301</v>
      </c>
    </row>
    <row r="1389" spans="1:7" x14ac:dyDescent="0.55000000000000004">
      <c r="A1389" s="3">
        <v>45</v>
      </c>
      <c r="B1389" s="3">
        <v>22</v>
      </c>
      <c r="C1389" s="5">
        <v>100075.130986608</v>
      </c>
      <c r="D1389" s="5">
        <v>97455.021143300997</v>
      </c>
      <c r="E1389" s="5">
        <v>91092.844528834001</v>
      </c>
      <c r="F1389" s="5">
        <v>54738.119866862296</v>
      </c>
      <c r="G1389" s="5">
        <v>53693.851977604303</v>
      </c>
    </row>
    <row r="1390" spans="1:7" x14ac:dyDescent="0.55000000000000004">
      <c r="A1390" s="3">
        <v>45</v>
      </c>
      <c r="B1390" s="3">
        <v>23</v>
      </c>
      <c r="C1390" s="5">
        <v>85130.031760208498</v>
      </c>
      <c r="D1390" s="5">
        <v>82935.995558459297</v>
      </c>
      <c r="E1390" s="5">
        <v>86437.027166593805</v>
      </c>
      <c r="F1390" s="5">
        <v>93965.840397374006</v>
      </c>
      <c r="G1390" s="5">
        <v>94710.445876701604</v>
      </c>
    </row>
    <row r="1391" spans="1:7" x14ac:dyDescent="0.55000000000000004">
      <c r="A1391" s="3">
        <v>45</v>
      </c>
      <c r="B1391" s="3">
        <v>24</v>
      </c>
      <c r="C1391" s="5">
        <v>29167.167998000801</v>
      </c>
      <c r="D1391" s="5">
        <v>36518.990600493496</v>
      </c>
      <c r="E1391" s="5">
        <v>26110.394348388199</v>
      </c>
      <c r="F1391" s="5">
        <v>22702.361020269102</v>
      </c>
      <c r="G1391" s="5">
        <v>24325.0427690545</v>
      </c>
    </row>
    <row r="1392" spans="1:7" x14ac:dyDescent="0.55000000000000004">
      <c r="A1392" s="3">
        <v>45</v>
      </c>
      <c r="B1392" s="3">
        <v>25</v>
      </c>
      <c r="C1392" s="5">
        <v>103776.91661222999</v>
      </c>
      <c r="D1392" s="5">
        <v>115852.287509592</v>
      </c>
      <c r="E1392" s="5">
        <v>117937.52718760799</v>
      </c>
      <c r="F1392" s="5">
        <v>118371.502883633</v>
      </c>
      <c r="G1392" s="5">
        <v>110821.37520882599</v>
      </c>
    </row>
    <row r="1393" spans="1:7" x14ac:dyDescent="0.55000000000000004">
      <c r="A1393" s="3">
        <v>45</v>
      </c>
      <c r="B1393" s="3">
        <v>26</v>
      </c>
      <c r="C1393" s="5">
        <v>98969.191062067199</v>
      </c>
      <c r="D1393" s="5">
        <v>104029.66958700299</v>
      </c>
      <c r="E1393" s="5">
        <v>99433.502177527494</v>
      </c>
      <c r="F1393" s="5">
        <v>96853.504411428803</v>
      </c>
      <c r="G1393" s="5">
        <v>93592.728739427897</v>
      </c>
    </row>
    <row r="1394" spans="1:7" x14ac:dyDescent="0.55000000000000004">
      <c r="A1394" s="3">
        <v>45</v>
      </c>
      <c r="B1394" s="3">
        <v>27</v>
      </c>
      <c r="C1394" s="5">
        <v>187526.37734384701</v>
      </c>
      <c r="D1394" s="5">
        <v>208852.56088604801</v>
      </c>
      <c r="E1394" s="5">
        <v>212614.13787779599</v>
      </c>
      <c r="F1394" s="5">
        <v>207353.50862400199</v>
      </c>
      <c r="G1394" s="5">
        <v>207790.29118078901</v>
      </c>
    </row>
    <row r="1395" spans="1:7" x14ac:dyDescent="0.55000000000000004">
      <c r="A1395" s="3">
        <v>45</v>
      </c>
      <c r="B1395" s="3">
        <v>28</v>
      </c>
      <c r="C1395" s="5">
        <v>249199.77246193</v>
      </c>
      <c r="D1395" s="5">
        <v>269639.40380685998</v>
      </c>
      <c r="E1395" s="5">
        <v>299066.40289569303</v>
      </c>
      <c r="F1395" s="5">
        <v>307968.05200890498</v>
      </c>
      <c r="G1395" s="5">
        <v>315153.18524324999</v>
      </c>
    </row>
    <row r="1396" spans="1:7" x14ac:dyDescent="0.55000000000000004">
      <c r="A1396" s="3">
        <v>45</v>
      </c>
      <c r="B1396" s="3">
        <v>29</v>
      </c>
      <c r="C1396" s="5">
        <v>161210.63289957901</v>
      </c>
      <c r="D1396" s="5">
        <v>171880.97532243899</v>
      </c>
      <c r="E1396" s="5">
        <v>175866.66031430601</v>
      </c>
      <c r="F1396" s="5">
        <v>177551.989099067</v>
      </c>
      <c r="G1396" s="5">
        <v>183044.73561628701</v>
      </c>
    </row>
    <row r="1397" spans="1:7" x14ac:dyDescent="0.55000000000000004">
      <c r="A1397" s="3">
        <v>45</v>
      </c>
      <c r="B1397" s="3">
        <v>30</v>
      </c>
      <c r="C1397" s="5">
        <v>321742.14845670899</v>
      </c>
      <c r="D1397" s="5">
        <v>378892.76371999399</v>
      </c>
      <c r="E1397" s="5">
        <v>395551.51807055803</v>
      </c>
      <c r="F1397" s="5">
        <v>394981.33223085798</v>
      </c>
      <c r="G1397" s="5">
        <v>404302.836916022</v>
      </c>
    </row>
    <row r="1398" spans="1:7" x14ac:dyDescent="0.55000000000000004">
      <c r="A1398" s="3">
        <v>45</v>
      </c>
      <c r="B1398" s="3">
        <v>31</v>
      </c>
      <c r="C1398" s="5">
        <v>158358.254205601</v>
      </c>
      <c r="D1398" s="5">
        <v>148919.08509048799</v>
      </c>
      <c r="E1398" s="5">
        <v>144659.57424689399</v>
      </c>
      <c r="F1398" s="5">
        <v>124947.603367381</v>
      </c>
      <c r="G1398" s="5">
        <v>122729.623143662</v>
      </c>
    </row>
    <row r="1399" spans="1:7" x14ac:dyDescent="0.55000000000000004">
      <c r="A1399" s="3">
        <v>46</v>
      </c>
      <c r="B1399" s="3">
        <v>1</v>
      </c>
      <c r="C1399" s="5">
        <v>272289.60312962002</v>
      </c>
      <c r="D1399" s="5">
        <v>269754.61973374197</v>
      </c>
      <c r="E1399" s="5">
        <v>271784.40453432401</v>
      </c>
      <c r="F1399" s="5">
        <v>265934.00934024598</v>
      </c>
      <c r="G1399" s="5">
        <v>304897.97292812599</v>
      </c>
    </row>
    <row r="1400" spans="1:7" x14ac:dyDescent="0.55000000000000004">
      <c r="A1400" s="3">
        <v>46</v>
      </c>
      <c r="B1400" s="3">
        <v>2</v>
      </c>
      <c r="C1400" s="5">
        <v>17728.3969879611</v>
      </c>
      <c r="D1400" s="5">
        <v>17862.489297300399</v>
      </c>
      <c r="E1400" s="5">
        <v>17111.0804839347</v>
      </c>
      <c r="F1400" s="5">
        <v>20094.806771618601</v>
      </c>
      <c r="G1400" s="5">
        <v>13326.2311064327</v>
      </c>
    </row>
    <row r="1401" spans="1:7" x14ac:dyDescent="0.55000000000000004">
      <c r="A1401" s="3">
        <v>46</v>
      </c>
      <c r="B1401" s="3">
        <v>3</v>
      </c>
      <c r="C1401" s="5">
        <v>235798.20374852</v>
      </c>
      <c r="D1401" s="5">
        <v>238747.62207917299</v>
      </c>
      <c r="E1401" s="5">
        <v>210464.387976973</v>
      </c>
      <c r="F1401" s="5">
        <v>191827.741902129</v>
      </c>
      <c r="G1401" s="5">
        <v>223153.886253687</v>
      </c>
    </row>
    <row r="1402" spans="1:7" x14ac:dyDescent="0.55000000000000004">
      <c r="A1402" s="3">
        <v>46</v>
      </c>
      <c r="B1402" s="3">
        <v>4</v>
      </c>
      <c r="C1402" s="5">
        <v>4765.4992567201798</v>
      </c>
      <c r="D1402" s="5">
        <v>6998.5119964059304</v>
      </c>
      <c r="E1402" s="5">
        <v>6242.8051966493804</v>
      </c>
      <c r="F1402" s="5">
        <v>4142.5297797378998</v>
      </c>
      <c r="G1402" s="5">
        <v>4494.16067775792</v>
      </c>
    </row>
    <row r="1403" spans="1:7" x14ac:dyDescent="0.55000000000000004">
      <c r="A1403" s="3">
        <v>46</v>
      </c>
      <c r="B1403" s="3">
        <v>5</v>
      </c>
      <c r="C1403" s="5">
        <v>12840.9703449504</v>
      </c>
      <c r="D1403" s="5">
        <v>11566.1163597257</v>
      </c>
      <c r="E1403" s="5">
        <v>14889.400659105901</v>
      </c>
      <c r="F1403" s="5">
        <v>11974.406936679899</v>
      </c>
      <c r="G1403" s="5">
        <v>14557.475429808101</v>
      </c>
    </row>
    <row r="1404" spans="1:7" x14ac:dyDescent="0.55000000000000004">
      <c r="A1404" s="3">
        <v>46</v>
      </c>
      <c r="B1404" s="3">
        <v>6</v>
      </c>
      <c r="C1404" s="5">
        <v>13431.001533902399</v>
      </c>
      <c r="D1404" s="5">
        <v>13187.0440504697</v>
      </c>
      <c r="E1404" s="5">
        <v>14100.0856889811</v>
      </c>
      <c r="F1404" s="5">
        <v>13006.042995882701</v>
      </c>
      <c r="G1404" s="5">
        <v>11009.873460541199</v>
      </c>
    </row>
    <row r="1405" spans="1:7" x14ac:dyDescent="0.55000000000000004">
      <c r="A1405" s="3">
        <v>46</v>
      </c>
      <c r="B1405" s="3">
        <v>7</v>
      </c>
      <c r="C1405" s="5">
        <v>65267.411165129299</v>
      </c>
      <c r="D1405" s="5">
        <v>84370.967476549005</v>
      </c>
      <c r="E1405" s="5">
        <v>75339.971841147199</v>
      </c>
      <c r="F1405" s="5">
        <v>70587.848878054807</v>
      </c>
      <c r="G1405" s="5">
        <v>110455.334336763</v>
      </c>
    </row>
    <row r="1406" spans="1:7" x14ac:dyDescent="0.55000000000000004">
      <c r="A1406" s="3">
        <v>46</v>
      </c>
      <c r="B1406" s="3">
        <v>8</v>
      </c>
      <c r="C1406" s="5">
        <v>12814.282097949799</v>
      </c>
      <c r="D1406" s="5">
        <v>10098.4552104636</v>
      </c>
      <c r="E1406" s="5">
        <v>10249.4837588545</v>
      </c>
      <c r="F1406" s="5">
        <v>11869.9983807676</v>
      </c>
      <c r="G1406" s="5">
        <v>10194.311575014801</v>
      </c>
    </row>
    <row r="1407" spans="1:7" x14ac:dyDescent="0.55000000000000004">
      <c r="A1407" s="3">
        <v>46</v>
      </c>
      <c r="B1407" s="3">
        <v>9</v>
      </c>
      <c r="C1407" s="5">
        <v>16925.356113285401</v>
      </c>
      <c r="D1407" s="5">
        <v>17299.683341371299</v>
      </c>
      <c r="E1407" s="5">
        <v>16381.816991726</v>
      </c>
      <c r="F1407" s="5">
        <v>15401.8521534763</v>
      </c>
      <c r="G1407" s="5">
        <v>23481.201650278301</v>
      </c>
    </row>
    <row r="1408" spans="1:7" x14ac:dyDescent="0.55000000000000004">
      <c r="A1408" s="3">
        <v>46</v>
      </c>
      <c r="B1408" s="3">
        <v>10</v>
      </c>
      <c r="C1408" s="5">
        <v>30111.653991552001</v>
      </c>
      <c r="D1408" s="5">
        <v>35654.857926068296</v>
      </c>
      <c r="E1408" s="5">
        <v>44542.573246565204</v>
      </c>
      <c r="F1408" s="5">
        <v>40470.653720359398</v>
      </c>
      <c r="G1408" s="5">
        <v>53011.969165011302</v>
      </c>
    </row>
    <row r="1409" spans="1:7" x14ac:dyDescent="0.55000000000000004">
      <c r="A1409" s="3">
        <v>46</v>
      </c>
      <c r="B1409" s="3">
        <v>11</v>
      </c>
      <c r="C1409" s="5">
        <v>96801.921518676507</v>
      </c>
      <c r="D1409" s="5">
        <v>116756.42759652001</v>
      </c>
      <c r="E1409" s="5">
        <v>181931.53785678299</v>
      </c>
      <c r="F1409" s="5">
        <v>164155.24404297699</v>
      </c>
      <c r="G1409" s="5">
        <v>200315.01258810301</v>
      </c>
    </row>
    <row r="1410" spans="1:7" x14ac:dyDescent="0.55000000000000004">
      <c r="A1410" s="3">
        <v>46</v>
      </c>
      <c r="B1410" s="3">
        <v>12</v>
      </c>
      <c r="C1410" s="5">
        <v>51942.969677808003</v>
      </c>
      <c r="D1410" s="5">
        <v>65746.741788420593</v>
      </c>
      <c r="E1410" s="5">
        <v>57715.342552269503</v>
      </c>
      <c r="F1410" s="5">
        <v>34591.947026716502</v>
      </c>
      <c r="G1410" s="5">
        <v>56522.042187995801</v>
      </c>
    </row>
    <row r="1411" spans="1:7" x14ac:dyDescent="0.55000000000000004">
      <c r="A1411" s="3">
        <v>46</v>
      </c>
      <c r="B1411" s="3">
        <v>13</v>
      </c>
      <c r="C1411" s="5">
        <v>4732.4667177987003</v>
      </c>
      <c r="D1411" s="5">
        <v>3907.3203501888302</v>
      </c>
      <c r="E1411" s="5">
        <v>3840.8470910399901</v>
      </c>
      <c r="F1411" s="5">
        <v>3547.4545933204699</v>
      </c>
      <c r="G1411" s="5">
        <v>3939.8357465826898</v>
      </c>
    </row>
    <row r="1412" spans="1:7" x14ac:dyDescent="0.55000000000000004">
      <c r="A1412" s="3">
        <v>46</v>
      </c>
      <c r="B1412" s="3">
        <v>14</v>
      </c>
      <c r="C1412" s="5">
        <v>8114.6075485602096</v>
      </c>
      <c r="D1412" s="5">
        <v>6345.9859232433</v>
      </c>
      <c r="E1412" s="5">
        <v>7684.6899695693801</v>
      </c>
      <c r="F1412" s="5">
        <v>6619.0364431835596</v>
      </c>
      <c r="G1412" s="5">
        <v>8253.0341984621791</v>
      </c>
    </row>
    <row r="1413" spans="1:7" x14ac:dyDescent="0.55000000000000004">
      <c r="A1413" s="3">
        <v>46</v>
      </c>
      <c r="B1413" s="3">
        <v>15</v>
      </c>
      <c r="C1413" s="5">
        <v>15127.486069624299</v>
      </c>
      <c r="D1413" s="5">
        <v>10472.220088563499</v>
      </c>
      <c r="E1413" s="5">
        <v>10407.181133170699</v>
      </c>
      <c r="F1413" s="5">
        <v>7599.4433451933601</v>
      </c>
      <c r="G1413" s="5">
        <v>8313.22797627617</v>
      </c>
    </row>
    <row r="1414" spans="1:7" x14ac:dyDescent="0.55000000000000004">
      <c r="A1414" s="3">
        <v>46</v>
      </c>
      <c r="B1414" s="3">
        <v>16</v>
      </c>
      <c r="C1414" s="5">
        <v>16435.2198276786</v>
      </c>
      <c r="D1414" s="5">
        <v>23083.945770968199</v>
      </c>
      <c r="E1414" s="5">
        <v>31255.682899592299</v>
      </c>
      <c r="F1414" s="5">
        <v>28646.6547656939</v>
      </c>
      <c r="G1414" s="5">
        <v>57117.306137084299</v>
      </c>
    </row>
    <row r="1415" spans="1:7" x14ac:dyDescent="0.55000000000000004">
      <c r="A1415" s="3">
        <v>46</v>
      </c>
      <c r="B1415" s="3">
        <v>17</v>
      </c>
      <c r="C1415" s="5">
        <v>240726.18793347699</v>
      </c>
      <c r="D1415" s="5">
        <v>180390.47944945499</v>
      </c>
      <c r="E1415" s="5">
        <v>187945.12046320399</v>
      </c>
      <c r="F1415" s="5">
        <v>152170.81464887701</v>
      </c>
      <c r="G1415" s="5">
        <v>183972.55741774599</v>
      </c>
    </row>
    <row r="1416" spans="1:7" x14ac:dyDescent="0.55000000000000004">
      <c r="A1416" s="3">
        <v>46</v>
      </c>
      <c r="B1416" s="3">
        <v>18</v>
      </c>
      <c r="C1416" s="5">
        <v>336516.32764543197</v>
      </c>
      <c r="D1416" s="5">
        <v>407159.10724649997</v>
      </c>
      <c r="E1416" s="5">
        <v>446995.38275902998</v>
      </c>
      <c r="F1416" s="5">
        <v>485609.67662641697</v>
      </c>
      <c r="G1416" s="5">
        <v>489361.17791611102</v>
      </c>
    </row>
    <row r="1417" spans="1:7" x14ac:dyDescent="0.55000000000000004">
      <c r="A1417" s="3">
        <v>46</v>
      </c>
      <c r="B1417" s="3">
        <v>19</v>
      </c>
      <c r="C1417" s="5">
        <v>277822.74614348001</v>
      </c>
      <c r="D1417" s="5">
        <v>242679.00226825301</v>
      </c>
      <c r="E1417" s="5">
        <v>234081.54031815601</v>
      </c>
      <c r="F1417" s="5">
        <v>221382.29372214401</v>
      </c>
      <c r="G1417" s="5">
        <v>239102.38305558899</v>
      </c>
    </row>
    <row r="1418" spans="1:7" x14ac:dyDescent="0.55000000000000004">
      <c r="A1418" s="3">
        <v>46</v>
      </c>
      <c r="B1418" s="3">
        <v>20</v>
      </c>
      <c r="C1418" s="5">
        <v>331314.08984847</v>
      </c>
      <c r="D1418" s="5">
        <v>439820.11866879999</v>
      </c>
      <c r="E1418" s="5">
        <v>420420.36814463499</v>
      </c>
      <c r="F1418" s="5">
        <v>403878.01147612202</v>
      </c>
      <c r="G1418" s="5">
        <v>417957.94729055802</v>
      </c>
    </row>
    <row r="1419" spans="1:7" x14ac:dyDescent="0.55000000000000004">
      <c r="A1419" s="3">
        <v>46</v>
      </c>
      <c r="B1419" s="3">
        <v>21</v>
      </c>
      <c r="C1419" s="5">
        <v>366737.39800728898</v>
      </c>
      <c r="D1419" s="5">
        <v>347739.44571304601</v>
      </c>
      <c r="E1419" s="5">
        <v>351773.45263152698</v>
      </c>
      <c r="F1419" s="5">
        <v>285294.57624988898</v>
      </c>
      <c r="G1419" s="5">
        <v>316061.41047625401</v>
      </c>
    </row>
    <row r="1420" spans="1:7" x14ac:dyDescent="0.55000000000000004">
      <c r="A1420" s="3">
        <v>46</v>
      </c>
      <c r="B1420" s="3">
        <v>22</v>
      </c>
      <c r="C1420" s="5">
        <v>152777.94112975101</v>
      </c>
      <c r="D1420" s="5">
        <v>144898.62689183</v>
      </c>
      <c r="E1420" s="5">
        <v>145007.09759616401</v>
      </c>
      <c r="F1420" s="5">
        <v>88756.632157795102</v>
      </c>
      <c r="G1420" s="5">
        <v>91829.088139218395</v>
      </c>
    </row>
    <row r="1421" spans="1:7" x14ac:dyDescent="0.55000000000000004">
      <c r="A1421" s="3">
        <v>46</v>
      </c>
      <c r="B1421" s="3">
        <v>23</v>
      </c>
      <c r="C1421" s="5">
        <v>125367.520661496</v>
      </c>
      <c r="D1421" s="5">
        <v>130253.57288906501</v>
      </c>
      <c r="E1421" s="5">
        <v>137588.14656806501</v>
      </c>
      <c r="F1421" s="5">
        <v>150880.22702804001</v>
      </c>
      <c r="G1421" s="5">
        <v>147144.83324332401</v>
      </c>
    </row>
    <row r="1422" spans="1:7" x14ac:dyDescent="0.55000000000000004">
      <c r="A1422" s="3">
        <v>46</v>
      </c>
      <c r="B1422" s="3">
        <v>24</v>
      </c>
      <c r="C1422" s="5">
        <v>40640.190775659503</v>
      </c>
      <c r="D1422" s="5">
        <v>37990.893972439597</v>
      </c>
      <c r="E1422" s="5">
        <v>37266.091151957698</v>
      </c>
      <c r="F1422" s="5">
        <v>36395.1553496325</v>
      </c>
      <c r="G1422" s="5">
        <v>38715.844106208002</v>
      </c>
    </row>
    <row r="1423" spans="1:7" x14ac:dyDescent="0.55000000000000004">
      <c r="A1423" s="3">
        <v>46</v>
      </c>
      <c r="B1423" s="3">
        <v>25</v>
      </c>
      <c r="C1423" s="5">
        <v>175658.31765384</v>
      </c>
      <c r="D1423" s="5">
        <v>190732.45704900101</v>
      </c>
      <c r="E1423" s="5">
        <v>200240.39687451301</v>
      </c>
      <c r="F1423" s="5">
        <v>193487.87090856599</v>
      </c>
      <c r="G1423" s="5">
        <v>229742.72999404799</v>
      </c>
    </row>
    <row r="1424" spans="1:7" x14ac:dyDescent="0.55000000000000004">
      <c r="A1424" s="3">
        <v>46</v>
      </c>
      <c r="B1424" s="3">
        <v>26</v>
      </c>
      <c r="C1424" s="5">
        <v>143942.80332931501</v>
      </c>
      <c r="D1424" s="5">
        <v>154933.88049451599</v>
      </c>
      <c r="E1424" s="5">
        <v>154585.79535649199</v>
      </c>
      <c r="F1424" s="5">
        <v>152841.867315943</v>
      </c>
      <c r="G1424" s="5">
        <v>147645.18151862599</v>
      </c>
    </row>
    <row r="1425" spans="1:7" x14ac:dyDescent="0.55000000000000004">
      <c r="A1425" s="3">
        <v>46</v>
      </c>
      <c r="B1425" s="3">
        <v>27</v>
      </c>
      <c r="C1425" s="5">
        <v>281035.36948803498</v>
      </c>
      <c r="D1425" s="5">
        <v>282947.38738477399</v>
      </c>
      <c r="E1425" s="5">
        <v>278626.15710510197</v>
      </c>
      <c r="F1425" s="5">
        <v>279234.36713602301</v>
      </c>
      <c r="G1425" s="5">
        <v>284032.82021116797</v>
      </c>
    </row>
    <row r="1426" spans="1:7" x14ac:dyDescent="0.55000000000000004">
      <c r="A1426" s="3">
        <v>46</v>
      </c>
      <c r="B1426" s="3">
        <v>28</v>
      </c>
      <c r="C1426" s="5">
        <v>346328.84194265399</v>
      </c>
      <c r="D1426" s="5">
        <v>376157.722915149</v>
      </c>
      <c r="E1426" s="5">
        <v>409896.811149963</v>
      </c>
      <c r="F1426" s="5">
        <v>425483.84139071702</v>
      </c>
      <c r="G1426" s="5">
        <v>437506.26372778602</v>
      </c>
    </row>
    <row r="1427" spans="1:7" x14ac:dyDescent="0.55000000000000004">
      <c r="A1427" s="3">
        <v>46</v>
      </c>
      <c r="B1427" s="3">
        <v>29</v>
      </c>
      <c r="C1427" s="5">
        <v>257103.11950462099</v>
      </c>
      <c r="D1427" s="5">
        <v>268352.61035623902</v>
      </c>
      <c r="E1427" s="5">
        <v>282404.34234593</v>
      </c>
      <c r="F1427" s="5">
        <v>284699.64875051199</v>
      </c>
      <c r="G1427" s="5">
        <v>286859.22303556598</v>
      </c>
    </row>
    <row r="1428" spans="1:7" x14ac:dyDescent="0.55000000000000004">
      <c r="A1428" s="3">
        <v>46</v>
      </c>
      <c r="B1428" s="3">
        <v>30</v>
      </c>
      <c r="C1428" s="5">
        <v>513715.64743434201</v>
      </c>
      <c r="D1428" s="5">
        <v>597764.54518719099</v>
      </c>
      <c r="E1428" s="5">
        <v>649041.13145869598</v>
      </c>
      <c r="F1428" s="5">
        <v>655394.55027274205</v>
      </c>
      <c r="G1428" s="5">
        <v>682942.13867359399</v>
      </c>
    </row>
    <row r="1429" spans="1:7" x14ac:dyDescent="0.55000000000000004">
      <c r="A1429" s="3">
        <v>46</v>
      </c>
      <c r="B1429" s="3">
        <v>31</v>
      </c>
      <c r="C1429" s="5">
        <v>258179.23388733299</v>
      </c>
      <c r="D1429" s="5">
        <v>234337.78390416899</v>
      </c>
      <c r="E1429" s="5">
        <v>227602.484479395</v>
      </c>
      <c r="F1429" s="5">
        <v>200843.79672685501</v>
      </c>
      <c r="G1429" s="5">
        <v>202787.03281850499</v>
      </c>
    </row>
    <row r="1430" spans="1:7" x14ac:dyDescent="0.55000000000000004">
      <c r="A1430" s="3">
        <v>47</v>
      </c>
      <c r="B1430" s="3">
        <v>1</v>
      </c>
      <c r="C1430" s="5">
        <v>84452.375678897602</v>
      </c>
      <c r="D1430" s="5">
        <v>66620.974551375999</v>
      </c>
      <c r="E1430" s="5">
        <v>57460.390662736703</v>
      </c>
      <c r="F1430" s="5">
        <v>47774.753031132597</v>
      </c>
      <c r="G1430" s="5">
        <v>49617.035587579703</v>
      </c>
    </row>
    <row r="1431" spans="1:7" x14ac:dyDescent="0.55000000000000004">
      <c r="A1431" s="3">
        <v>47</v>
      </c>
      <c r="B1431" s="3">
        <v>2</v>
      </c>
      <c r="C1431" s="5">
        <v>2777.9567215320699</v>
      </c>
      <c r="D1431" s="5">
        <v>4524.0149725080501</v>
      </c>
      <c r="E1431" s="5">
        <v>6458.60796277388</v>
      </c>
      <c r="F1431" s="5">
        <v>6685.8120637266202</v>
      </c>
      <c r="G1431" s="5">
        <v>5597.4840337320102</v>
      </c>
    </row>
    <row r="1432" spans="1:7" x14ac:dyDescent="0.55000000000000004">
      <c r="A1432" s="3">
        <v>47</v>
      </c>
      <c r="B1432" s="3">
        <v>3</v>
      </c>
      <c r="C1432" s="5">
        <v>71907.710686766994</v>
      </c>
      <c r="D1432" s="5">
        <v>84962.744354822295</v>
      </c>
      <c r="E1432" s="5">
        <v>85047.106802755807</v>
      </c>
      <c r="F1432" s="5">
        <v>79002.510056757994</v>
      </c>
      <c r="G1432" s="5">
        <v>76240.351811627203</v>
      </c>
    </row>
    <row r="1433" spans="1:7" x14ac:dyDescent="0.55000000000000004">
      <c r="A1433" s="3">
        <v>47</v>
      </c>
      <c r="B1433" s="3">
        <v>4</v>
      </c>
      <c r="C1433" s="5">
        <v>1718.55782969088</v>
      </c>
      <c r="D1433" s="5">
        <v>2397.6219534235502</v>
      </c>
      <c r="E1433" s="5">
        <v>2007.2613920481499</v>
      </c>
      <c r="F1433" s="5">
        <v>1788.93520846876</v>
      </c>
      <c r="G1433" s="5">
        <v>1693.6229364390199</v>
      </c>
    </row>
    <row r="1434" spans="1:7" x14ac:dyDescent="0.55000000000000004">
      <c r="A1434" s="3">
        <v>47</v>
      </c>
      <c r="B1434" s="3">
        <v>5</v>
      </c>
      <c r="C1434" s="5">
        <v>1876.06197755056</v>
      </c>
      <c r="D1434" s="5">
        <v>2359.6211759223802</v>
      </c>
      <c r="E1434" s="5">
        <v>2000.50327291339</v>
      </c>
      <c r="F1434" s="5">
        <v>1786.8400123066699</v>
      </c>
      <c r="G1434" s="5">
        <v>1736.23920991875</v>
      </c>
    </row>
    <row r="1435" spans="1:7" x14ac:dyDescent="0.55000000000000004">
      <c r="A1435" s="3">
        <v>47</v>
      </c>
      <c r="B1435" s="3">
        <v>6</v>
      </c>
      <c r="C1435" s="5">
        <v>27757.280556381</v>
      </c>
      <c r="D1435" s="5">
        <v>8340.7846010406101</v>
      </c>
      <c r="E1435" s="5">
        <v>7872.5866926471599</v>
      </c>
      <c r="F1435" s="5">
        <v>8263.92811438438</v>
      </c>
      <c r="G1435" s="5">
        <v>8502.9565732043702</v>
      </c>
    </row>
    <row r="1436" spans="1:7" x14ac:dyDescent="0.55000000000000004">
      <c r="A1436" s="3">
        <v>47</v>
      </c>
      <c r="B1436" s="3">
        <v>7</v>
      </c>
      <c r="C1436" s="5">
        <v>16606.6890327441</v>
      </c>
      <c r="D1436" s="5">
        <v>18192.872115517399</v>
      </c>
      <c r="E1436" s="5">
        <v>20646.279823831301</v>
      </c>
      <c r="F1436" s="5">
        <v>19863.104601432398</v>
      </c>
      <c r="G1436" s="5">
        <v>14436.785086546401</v>
      </c>
    </row>
    <row r="1437" spans="1:7" x14ac:dyDescent="0.55000000000000004">
      <c r="A1437" s="3">
        <v>47</v>
      </c>
      <c r="B1437" s="3">
        <v>8</v>
      </c>
      <c r="C1437" s="5">
        <v>9325.3083373050395</v>
      </c>
      <c r="D1437" s="5">
        <v>9035.3275565780204</v>
      </c>
      <c r="E1437" s="5">
        <v>6741.20732255231</v>
      </c>
      <c r="F1437" s="5">
        <v>7224.9058763074399</v>
      </c>
      <c r="G1437" s="5">
        <v>9316.2414077185895</v>
      </c>
    </row>
    <row r="1438" spans="1:7" x14ac:dyDescent="0.55000000000000004">
      <c r="A1438" s="3">
        <v>47</v>
      </c>
      <c r="B1438" s="3">
        <v>9</v>
      </c>
      <c r="C1438" s="5">
        <v>14622.351154772799</v>
      </c>
      <c r="D1438" s="5">
        <v>19091.193653989401</v>
      </c>
      <c r="E1438" s="5">
        <v>16304.936293688401</v>
      </c>
      <c r="F1438" s="5">
        <v>22572.8202923893</v>
      </c>
      <c r="G1438" s="5">
        <v>19310.022154548002</v>
      </c>
    </row>
    <row r="1439" spans="1:7" x14ac:dyDescent="0.55000000000000004">
      <c r="A1439" s="3">
        <v>47</v>
      </c>
      <c r="B1439" s="3">
        <v>10</v>
      </c>
      <c r="C1439" s="5">
        <v>1673.75041362979</v>
      </c>
      <c r="D1439" s="5">
        <v>2127.5437672907501</v>
      </c>
      <c r="E1439" s="5">
        <v>2634.6438013685402</v>
      </c>
      <c r="F1439" s="5">
        <v>3346.6055271831301</v>
      </c>
      <c r="G1439" s="5">
        <v>3382.1035406830401</v>
      </c>
    </row>
    <row r="1440" spans="1:7" x14ac:dyDescent="0.55000000000000004">
      <c r="A1440" s="3">
        <v>47</v>
      </c>
      <c r="B1440" s="3">
        <v>11</v>
      </c>
      <c r="C1440" s="5">
        <v>1.6975637691446399</v>
      </c>
      <c r="D1440" s="5">
        <v>7.2506962129399897</v>
      </c>
      <c r="E1440" s="5">
        <v>5.6553636416260602</v>
      </c>
      <c r="F1440" s="5">
        <v>6.42519923868959</v>
      </c>
      <c r="G1440" s="5">
        <v>13.394365259777899</v>
      </c>
    </row>
    <row r="1441" spans="1:7" x14ac:dyDescent="0.55000000000000004">
      <c r="A1441" s="3">
        <v>47</v>
      </c>
      <c r="B1441" s="3">
        <v>12</v>
      </c>
      <c r="C1441" s="5">
        <v>1493.9230713511899</v>
      </c>
      <c r="D1441" s="5">
        <v>2080.0965013923201</v>
      </c>
      <c r="E1441" s="5">
        <v>2764.9883286649401</v>
      </c>
      <c r="F1441" s="5">
        <v>2360.38341765941</v>
      </c>
      <c r="G1441" s="5">
        <v>3095.6546672669601</v>
      </c>
    </row>
    <row r="1442" spans="1:7" x14ac:dyDescent="0.55000000000000004">
      <c r="A1442" s="3">
        <v>47</v>
      </c>
      <c r="B1442" s="3">
        <v>13</v>
      </c>
      <c r="C1442" s="5">
        <v>0</v>
      </c>
      <c r="D1442" s="5">
        <v>0.65429566080362001</v>
      </c>
      <c r="E1442" s="5">
        <v>1.1415331138511</v>
      </c>
      <c r="F1442" s="5">
        <v>1.3038332930394301</v>
      </c>
      <c r="G1442" s="5">
        <v>1.6699100553050801</v>
      </c>
    </row>
    <row r="1443" spans="1:7" x14ac:dyDescent="0.55000000000000004">
      <c r="A1443" s="3">
        <v>47</v>
      </c>
      <c r="B1443" s="3">
        <v>14</v>
      </c>
      <c r="C1443" s="5">
        <v>4.4409241663141197</v>
      </c>
      <c r="D1443" s="5">
        <v>7.3422665645352598</v>
      </c>
      <c r="E1443" s="5">
        <v>1239.7867102538401</v>
      </c>
      <c r="F1443" s="5">
        <v>1922.0837489226401</v>
      </c>
      <c r="G1443" s="5">
        <v>1900.29915798446</v>
      </c>
    </row>
    <row r="1444" spans="1:7" x14ac:dyDescent="0.55000000000000004">
      <c r="A1444" s="3">
        <v>47</v>
      </c>
      <c r="B1444" s="3">
        <v>15</v>
      </c>
      <c r="C1444" s="5">
        <v>11049.6960183752</v>
      </c>
      <c r="D1444" s="5">
        <v>8903.4515658594191</v>
      </c>
      <c r="E1444" s="5">
        <v>9526.8181631530297</v>
      </c>
      <c r="F1444" s="5">
        <v>7006.9372953675702</v>
      </c>
      <c r="G1444" s="5">
        <v>5966.94474363065</v>
      </c>
    </row>
    <row r="1445" spans="1:7" x14ac:dyDescent="0.55000000000000004">
      <c r="A1445" s="3">
        <v>47</v>
      </c>
      <c r="B1445" s="3">
        <v>16</v>
      </c>
      <c r="C1445" s="5">
        <v>5440.7455400496001</v>
      </c>
      <c r="D1445" s="5">
        <v>7097.2582825600502</v>
      </c>
      <c r="E1445" s="5">
        <v>10647.0638782925</v>
      </c>
      <c r="F1445" s="5">
        <v>10385.8727335353</v>
      </c>
      <c r="G1445" s="5">
        <v>7715.3199410457701</v>
      </c>
    </row>
    <row r="1446" spans="1:7" x14ac:dyDescent="0.55000000000000004">
      <c r="A1446" s="3">
        <v>47</v>
      </c>
      <c r="B1446" s="3">
        <v>17</v>
      </c>
      <c r="C1446" s="5">
        <v>162014.27730583801</v>
      </c>
      <c r="D1446" s="5">
        <v>154793.30444514399</v>
      </c>
      <c r="E1446" s="5">
        <v>172270.50383298399</v>
      </c>
      <c r="F1446" s="5">
        <v>175241.35211149801</v>
      </c>
      <c r="G1446" s="5">
        <v>130457.675498007</v>
      </c>
    </row>
    <row r="1447" spans="1:7" x14ac:dyDescent="0.55000000000000004">
      <c r="A1447" s="3">
        <v>47</v>
      </c>
      <c r="B1447" s="3">
        <v>18</v>
      </c>
      <c r="C1447" s="5">
        <v>303205.30973477801</v>
      </c>
      <c r="D1447" s="5">
        <v>382717.64532475499</v>
      </c>
      <c r="E1447" s="5">
        <v>452862.32692000398</v>
      </c>
      <c r="F1447" s="5">
        <v>387492.23589861498</v>
      </c>
      <c r="G1447" s="5">
        <v>379400.07586823299</v>
      </c>
    </row>
    <row r="1448" spans="1:7" x14ac:dyDescent="0.55000000000000004">
      <c r="A1448" s="3">
        <v>47</v>
      </c>
      <c r="B1448" s="3">
        <v>19</v>
      </c>
      <c r="C1448" s="5">
        <v>151315.625900079</v>
      </c>
      <c r="D1448" s="5">
        <v>135392.18277995</v>
      </c>
      <c r="E1448" s="5">
        <v>130810.94741623</v>
      </c>
      <c r="F1448" s="5">
        <v>124125.16273012399</v>
      </c>
      <c r="G1448" s="5">
        <v>135051.54711938999</v>
      </c>
    </row>
    <row r="1449" spans="1:7" x14ac:dyDescent="0.55000000000000004">
      <c r="A1449" s="3">
        <v>47</v>
      </c>
      <c r="B1449" s="3">
        <v>20</v>
      </c>
      <c r="C1449" s="5">
        <v>206945.168030781</v>
      </c>
      <c r="D1449" s="5">
        <v>253607.31400737001</v>
      </c>
      <c r="E1449" s="5">
        <v>240550.65930923799</v>
      </c>
      <c r="F1449" s="5">
        <v>229455.39231420899</v>
      </c>
      <c r="G1449" s="5">
        <v>236474.33676600401</v>
      </c>
    </row>
    <row r="1450" spans="1:7" x14ac:dyDescent="0.55000000000000004">
      <c r="A1450" s="3">
        <v>47</v>
      </c>
      <c r="B1450" s="3">
        <v>21</v>
      </c>
      <c r="C1450" s="5">
        <v>228491.94779775501</v>
      </c>
      <c r="D1450" s="5">
        <v>258109.53187607901</v>
      </c>
      <c r="E1450" s="5">
        <v>272801.22820837499</v>
      </c>
      <c r="F1450" s="5">
        <v>181847.864265816</v>
      </c>
      <c r="G1450" s="5">
        <v>236079.391527673</v>
      </c>
    </row>
    <row r="1451" spans="1:7" x14ac:dyDescent="0.55000000000000004">
      <c r="A1451" s="3">
        <v>47</v>
      </c>
      <c r="B1451" s="3">
        <v>22</v>
      </c>
      <c r="C1451" s="5">
        <v>152827.44887301599</v>
      </c>
      <c r="D1451" s="5">
        <v>158795.550611983</v>
      </c>
      <c r="E1451" s="5">
        <v>176047.51465281501</v>
      </c>
      <c r="F1451" s="5">
        <v>108455.138785862</v>
      </c>
      <c r="G1451" s="5">
        <v>132691.523637707</v>
      </c>
    </row>
    <row r="1452" spans="1:7" x14ac:dyDescent="0.55000000000000004">
      <c r="A1452" s="3">
        <v>47</v>
      </c>
      <c r="B1452" s="3">
        <v>23</v>
      </c>
      <c r="C1452" s="5">
        <v>122768.849323259</v>
      </c>
      <c r="D1452" s="5">
        <v>124566.512230211</v>
      </c>
      <c r="E1452" s="5">
        <v>127710.818178577</v>
      </c>
      <c r="F1452" s="5">
        <v>134629.33119118601</v>
      </c>
      <c r="G1452" s="5">
        <v>132420.46156256401</v>
      </c>
    </row>
    <row r="1453" spans="1:7" x14ac:dyDescent="0.55000000000000004">
      <c r="A1453" s="3">
        <v>47</v>
      </c>
      <c r="B1453" s="3">
        <v>24</v>
      </c>
      <c r="C1453" s="5">
        <v>49262.000108744403</v>
      </c>
      <c r="D1453" s="5">
        <v>68415.647425679796</v>
      </c>
      <c r="E1453" s="5">
        <v>61280.846494499201</v>
      </c>
      <c r="F1453" s="5">
        <v>54535.905937224001</v>
      </c>
      <c r="G1453" s="5">
        <v>52400.062565879001</v>
      </c>
    </row>
    <row r="1454" spans="1:7" x14ac:dyDescent="0.55000000000000004">
      <c r="A1454" s="3">
        <v>47</v>
      </c>
      <c r="B1454" s="3">
        <v>25</v>
      </c>
      <c r="C1454" s="5">
        <v>127713.978307311</v>
      </c>
      <c r="D1454" s="5">
        <v>141701.790861963</v>
      </c>
      <c r="E1454" s="5">
        <v>144847.92846669001</v>
      </c>
      <c r="F1454" s="5">
        <v>154694.965074192</v>
      </c>
      <c r="G1454" s="5">
        <v>183169.322298591</v>
      </c>
    </row>
    <row r="1455" spans="1:7" x14ac:dyDescent="0.55000000000000004">
      <c r="A1455" s="3">
        <v>47</v>
      </c>
      <c r="B1455" s="3">
        <v>26</v>
      </c>
      <c r="C1455" s="5">
        <v>131136.200821779</v>
      </c>
      <c r="D1455" s="5">
        <v>153188.991612299</v>
      </c>
      <c r="E1455" s="5">
        <v>165962.21043152901</v>
      </c>
      <c r="F1455" s="5">
        <v>167470.02218873301</v>
      </c>
      <c r="G1455" s="5">
        <v>165673.97745708001</v>
      </c>
    </row>
    <row r="1456" spans="1:7" x14ac:dyDescent="0.55000000000000004">
      <c r="A1456" s="3">
        <v>47</v>
      </c>
      <c r="B1456" s="3">
        <v>27</v>
      </c>
      <c r="C1456" s="5">
        <v>312808.95397912298</v>
      </c>
      <c r="D1456" s="5">
        <v>378511.00119514298</v>
      </c>
      <c r="E1456" s="5">
        <v>389774.96595155599</v>
      </c>
      <c r="F1456" s="5">
        <v>388801.146431359</v>
      </c>
      <c r="G1456" s="5">
        <v>414497.76172464102</v>
      </c>
    </row>
    <row r="1457" spans="1:7" x14ac:dyDescent="0.55000000000000004">
      <c r="A1457" s="3">
        <v>47</v>
      </c>
      <c r="B1457" s="3">
        <v>28</v>
      </c>
      <c r="C1457" s="5">
        <v>357850.84827093198</v>
      </c>
      <c r="D1457" s="5">
        <v>402840.37685042399</v>
      </c>
      <c r="E1457" s="5">
        <v>470763.082025262</v>
      </c>
      <c r="F1457" s="5">
        <v>471812.44454266998</v>
      </c>
      <c r="G1457" s="5">
        <v>506832.78209679603</v>
      </c>
    </row>
    <row r="1458" spans="1:7" x14ac:dyDescent="0.55000000000000004">
      <c r="A1458" s="3">
        <v>47</v>
      </c>
      <c r="B1458" s="3">
        <v>29</v>
      </c>
      <c r="C1458" s="5">
        <v>198002.43329635001</v>
      </c>
      <c r="D1458" s="5">
        <v>217635.69668569899</v>
      </c>
      <c r="E1458" s="5">
        <v>238947.42723940301</v>
      </c>
      <c r="F1458" s="5">
        <v>245688.46112351099</v>
      </c>
      <c r="G1458" s="5">
        <v>260185.81425736699</v>
      </c>
    </row>
    <row r="1459" spans="1:7" x14ac:dyDescent="0.55000000000000004">
      <c r="A1459" s="3">
        <v>47</v>
      </c>
      <c r="B1459" s="3">
        <v>30</v>
      </c>
      <c r="C1459" s="5">
        <v>343033.75144903501</v>
      </c>
      <c r="D1459" s="5">
        <v>409138.12846106099</v>
      </c>
      <c r="E1459" s="5">
        <v>458285.595115442</v>
      </c>
      <c r="F1459" s="5">
        <v>463518.45945623599</v>
      </c>
      <c r="G1459" s="5">
        <v>492662.44740562601</v>
      </c>
    </row>
    <row r="1460" spans="1:7" x14ac:dyDescent="0.55000000000000004">
      <c r="A1460" s="3">
        <v>47</v>
      </c>
      <c r="B1460" s="3">
        <v>31</v>
      </c>
      <c r="C1460" s="5">
        <v>208125.26914478201</v>
      </c>
      <c r="D1460" s="5">
        <v>204676.91302251699</v>
      </c>
      <c r="E1460" s="5">
        <v>206497.68371893099</v>
      </c>
      <c r="F1460" s="5">
        <v>184977.444827395</v>
      </c>
      <c r="G1460" s="5">
        <v>198522.195931678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83AAA-DC79-45AE-9C95-D74433A928D2}">
  <dimension ref="A1:I50"/>
  <sheetViews>
    <sheetView zoomScaleNormal="100" workbookViewId="0"/>
  </sheetViews>
  <sheetFormatPr defaultColWidth="8.83203125" defaultRowHeight="18" x14ac:dyDescent="0.55000000000000004"/>
  <sheetData>
    <row r="1" spans="1:6" x14ac:dyDescent="0.55000000000000004">
      <c r="A1" t="s">
        <v>102</v>
      </c>
    </row>
    <row r="3" spans="1:6" x14ac:dyDescent="0.55000000000000004">
      <c r="B3" t="s">
        <v>3</v>
      </c>
      <c r="C3" t="s">
        <v>2</v>
      </c>
      <c r="D3" t="s">
        <v>100</v>
      </c>
      <c r="E3" t="s">
        <v>4</v>
      </c>
      <c r="F3" t="s">
        <v>5</v>
      </c>
    </row>
    <row r="4" spans="1:6" x14ac:dyDescent="0.55000000000000004">
      <c r="A4" s="3">
        <v>13</v>
      </c>
      <c r="B4" t="s">
        <v>18</v>
      </c>
      <c r="C4" s="2" cm="1">
        <f t="array" ref="C4">SUMPRODUCT((RTFPir!$I$4:$I$1460=13)*1,SVir!$N$4:$N$1460,RTFPir!$N$4:$N$1460)</f>
        <v>0.32208677930795576</v>
      </c>
      <c r="D4" s="2" cm="1">
        <f t="array" ref="D4">SUMPRODUCT((logKir!$I$4:$I$1460=13)*1,SVir!$N$4:$N$1460,SKir!$N$4:$N$1460,IFERROR(logKir!$N$4:$N$1460-logHir!$N$4:$N$1460,""))</f>
        <v>1.0751373054088315E-2</v>
      </c>
      <c r="E4" s="2" cm="1">
        <f t="array" ref="E4">SUMPRODUCT((logQir!$I$4:$I$1460=13)*1,SVir!$N$4:$N$1460,SLir!$N$4:$N$1460,logQir!$N$4:$N$1460)</f>
        <v>0.12967677845360304</v>
      </c>
      <c r="F4" s="2">
        <f t="shared" ref="F4:F50" si="0">SUM(C4:E4)</f>
        <v>0.4625149308156471</v>
      </c>
    </row>
    <row r="5" spans="1:6" x14ac:dyDescent="0.55000000000000004">
      <c r="A5" s="3">
        <v>25</v>
      </c>
      <c r="B5" t="s">
        <v>30</v>
      </c>
      <c r="C5" s="2" cm="1">
        <f t="array" ref="C5">SUMPRODUCT((RTFPir!$I$4:$I$1460=25)*1,SVir!$N$4:$N$1460,RTFPir!$N$4:$N$1460)</f>
        <v>0.25606865826266056</v>
      </c>
      <c r="D5" s="2" cm="1">
        <f t="array" ref="D5">SUMPRODUCT((logKir!$I$4:$I$1460=25)*1,SVir!$N$4:$N$1460,SKir!$N$4:$N$1460,IFERROR(logKir!$N$4:$N$1460-logHir!$N$4:$N$1460,""))</f>
        <v>8.8622627282751207E-2</v>
      </c>
      <c r="E5" s="2" cm="1">
        <f t="array" ref="E5">SUMPRODUCT((logQir!$I$4:$I$1460=25)*1,SVir!$N$4:$N$1460,SLir!$N$4:$N$1460,logQir!$N$4:$N$1460)</f>
        <v>2.7249147715256317E-2</v>
      </c>
      <c r="F5" s="2">
        <f t="shared" si="0"/>
        <v>0.37194043326066811</v>
      </c>
    </row>
    <row r="6" spans="1:6" x14ac:dyDescent="0.55000000000000004">
      <c r="A6" s="3">
        <v>36</v>
      </c>
      <c r="B6" s="1" t="s">
        <v>41</v>
      </c>
      <c r="C6" s="2" cm="1">
        <f t="array" ref="C6">SUMPRODUCT((RTFPir!$I$4:$I$1460=36)*1,SVir!$N$4:$N$1460,RTFPir!$N$4:$N$1460)</f>
        <v>0.1528310392387606</v>
      </c>
      <c r="D6" s="2" cm="1">
        <f t="array" ref="D6">SUMPRODUCT((logKir!$I$4:$I$1460=36)*1,SVir!$N$4:$N$1460,SKir!$N$4:$N$1460,IFERROR(logKir!$N$4:$N$1460-logHir!$N$4:$N$1460,""))</f>
        <v>5.9962799249836933E-2</v>
      </c>
      <c r="E6" s="2" cm="1">
        <f t="array" ref="E6">SUMPRODUCT((logQir!$I$4:$I$1460=36)*1,SVir!$N$4:$N$1460,SLir!$N$4:$N$1460,logQir!$N$4:$N$1460)</f>
        <v>4.8044645072256142E-2</v>
      </c>
      <c r="F6" s="2">
        <f t="shared" si="0"/>
        <v>0.26083848356085371</v>
      </c>
    </row>
    <row r="7" spans="1:6" x14ac:dyDescent="0.55000000000000004">
      <c r="A7" s="3">
        <v>8</v>
      </c>
      <c r="B7" t="s">
        <v>13</v>
      </c>
      <c r="C7" s="2" cm="1">
        <f t="array" ref="C7">SUMPRODUCT((RTFPir!$I$4:$I$1460=8)*1,SVir!$N$4:$N$1460,RTFPir!$N$4:$N$1460)</f>
        <v>0.14812377096998219</v>
      </c>
      <c r="D7" s="2" cm="1">
        <f t="array" ref="D7">SUMPRODUCT((logKir!$I$4:$I$1460=8)*1,SVir!$N$4:$N$1460,SKir!$N$4:$N$1460,IFERROR(logKir!$N$4:$N$1460-logHir!$N$4:$N$1460,""))</f>
        <v>7.3200454997025613E-2</v>
      </c>
      <c r="E7" s="2" cm="1">
        <f t="array" ref="E7">SUMPRODUCT((logQir!$I$4:$I$1460=8)*1,SVir!$N$4:$N$1460,SLir!$N$4:$N$1460,logQir!$N$4:$N$1460)</f>
        <v>3.5824588858422213E-2</v>
      </c>
      <c r="F7" s="2">
        <f t="shared" si="0"/>
        <v>0.25714881482543001</v>
      </c>
    </row>
    <row r="8" spans="1:6" x14ac:dyDescent="0.55000000000000004">
      <c r="A8" s="3">
        <v>9</v>
      </c>
      <c r="B8" t="s">
        <v>14</v>
      </c>
      <c r="C8" s="2" cm="1">
        <f t="array" ref="C8">SUMPRODUCT((RTFPir!$I$4:$I$1460=9)*1,SVir!$N$4:$N$1460,RTFPir!$N$4:$N$1460)</f>
        <v>0.1659194128198454</v>
      </c>
      <c r="D8" s="2" cm="1">
        <f t="array" ref="D8">SUMPRODUCT((logKir!$I$4:$I$1460=9)*1,SVir!$N$4:$N$1460,SKir!$N$4:$N$1460,IFERROR(logKir!$N$4:$N$1460-logHir!$N$4:$N$1460,""))</f>
        <v>4.818033410166573E-2</v>
      </c>
      <c r="E8" s="2" cm="1">
        <f t="array" ref="E8">SUMPRODUCT((logQir!$I$4:$I$1460=9)*1,SVir!$N$4:$N$1460,SLir!$N$4:$N$1460,logQir!$N$4:$N$1460)</f>
        <v>3.2284706095391323E-2</v>
      </c>
      <c r="F8" s="2">
        <f t="shared" si="0"/>
        <v>0.24638445301690245</v>
      </c>
    </row>
    <row r="9" spans="1:6" x14ac:dyDescent="0.55000000000000004">
      <c r="A9" s="3">
        <v>26</v>
      </c>
      <c r="B9" t="s">
        <v>31</v>
      </c>
      <c r="C9" s="2" cm="1">
        <f t="array" ref="C9">SUMPRODUCT((RTFPir!$I$4:$I$1460=26)*1,SVir!$N$4:$N$1460,RTFPir!$N$4:$N$1460)</f>
        <v>0.15692512828605212</v>
      </c>
      <c r="D9" s="2" cm="1">
        <f t="array" ref="D9">SUMPRODUCT((logKir!$I$4:$I$1460=26)*1,SVir!$N$4:$N$1460,SKir!$N$4:$N$1460,IFERROR(logKir!$N$4:$N$1460-logHir!$N$4:$N$1460,""))</f>
        <v>5.9373336360386476E-2</v>
      </c>
      <c r="E9" s="2" cm="1">
        <f t="array" ref="E9">SUMPRODUCT((logQir!$I$4:$I$1460=26)*1,SVir!$N$4:$N$1460,SLir!$N$4:$N$1460,logQir!$N$4:$N$1460)</f>
        <v>1.910486367881184E-2</v>
      </c>
      <c r="F9" s="2">
        <f t="shared" si="0"/>
        <v>0.23540332832525043</v>
      </c>
    </row>
    <row r="10" spans="1:6" x14ac:dyDescent="0.55000000000000004">
      <c r="A10" s="3">
        <v>23</v>
      </c>
      <c r="B10" t="s">
        <v>28</v>
      </c>
      <c r="C10" s="2" cm="1">
        <f t="array" ref="C10">SUMPRODUCT((RTFPir!$I$4:$I$1460=23)*1,SVir!$N$4:$N$1460,RTFPir!$N$4:$N$1460)</f>
        <v>0.12076788934296133</v>
      </c>
      <c r="D10" s="2" cm="1">
        <f t="array" ref="D10">SUMPRODUCT((logKir!$I$4:$I$1460=23)*1,SVir!$N$4:$N$1460,SKir!$N$4:$N$1460,IFERROR(logKir!$N$4:$N$1460-logHir!$N$4:$N$1460,""))</f>
        <v>5.3169599893681668E-2</v>
      </c>
      <c r="E10" s="2" cm="1">
        <f t="array" ref="E10">SUMPRODUCT((logQir!$I$4:$I$1460=23)*1,SVir!$N$4:$N$1460,SLir!$N$4:$N$1460,logQir!$N$4:$N$1460)</f>
        <v>5.680233791877471E-2</v>
      </c>
      <c r="F10" s="2">
        <f t="shared" si="0"/>
        <v>0.23073982715541769</v>
      </c>
    </row>
    <row r="11" spans="1:6" x14ac:dyDescent="0.55000000000000004">
      <c r="A11" s="3">
        <v>28</v>
      </c>
      <c r="B11" t="s">
        <v>33</v>
      </c>
      <c r="C11" s="2" cm="1">
        <f t="array" ref="C11">SUMPRODUCT((RTFPir!$I$4:$I$1460=28)*1,SVir!$N$4:$N$1460,RTFPir!$N$4:$N$1460)</f>
        <v>0.15441738281116926</v>
      </c>
      <c r="D11" s="2" cm="1">
        <f t="array" ref="D11">SUMPRODUCT((logKir!$I$4:$I$1460=28)*1,SVir!$N$4:$N$1460,SKir!$N$4:$N$1460,IFERROR(logKir!$N$4:$N$1460-logHir!$N$4:$N$1460,""))</f>
        <v>3.3093816792582102E-2</v>
      </c>
      <c r="E11" s="2" cm="1">
        <f t="array" ref="E11">SUMPRODUCT((logQir!$I$4:$I$1460=28)*1,SVir!$N$4:$N$1460,SLir!$N$4:$N$1460,logQir!$N$4:$N$1460)</f>
        <v>2.5564391800934904E-2</v>
      </c>
      <c r="F11" s="2">
        <f t="shared" si="0"/>
        <v>0.21307559140468627</v>
      </c>
    </row>
    <row r="12" spans="1:6" x14ac:dyDescent="0.55000000000000004">
      <c r="A12" s="3">
        <v>35</v>
      </c>
      <c r="B12" t="s">
        <v>40</v>
      </c>
      <c r="C12" s="2" cm="1">
        <f t="array" ref="C12">SUMPRODUCT((RTFPir!$I$4:$I$1460=35)*1,SVir!$N$4:$N$1460,RTFPir!$N$4:$N$1460)</f>
        <v>0.10103107463722641</v>
      </c>
      <c r="D12" s="2" cm="1">
        <f t="array" ref="D12">SUMPRODUCT((logKir!$I$4:$I$1460=35)*1,SVir!$N$4:$N$1460,SKir!$N$4:$N$1460,IFERROR(logKir!$N$4:$N$1460-logHir!$N$4:$N$1460,""))</f>
        <v>7.3226709995957553E-2</v>
      </c>
      <c r="E12" s="2" cm="1">
        <f t="array" ref="E12">SUMPRODUCT((logQir!$I$4:$I$1460=35)*1,SVir!$N$4:$N$1460,SLir!$N$4:$N$1460,logQir!$N$4:$N$1460)</f>
        <v>2.3455212455067979E-2</v>
      </c>
      <c r="F12" s="2">
        <f t="shared" si="0"/>
        <v>0.19771299708825196</v>
      </c>
    </row>
    <row r="13" spans="1:6" x14ac:dyDescent="0.55000000000000004">
      <c r="A13" s="3">
        <v>14</v>
      </c>
      <c r="B13" t="s">
        <v>19</v>
      </c>
      <c r="C13" s="2" cm="1">
        <f t="array" ref="C13">SUMPRODUCT((RTFPir!$I$4:$I$1460=14)*1,SVir!$N$4:$N$1460,RTFPir!$N$4:$N$1460)</f>
        <v>0.10766848167186403</v>
      </c>
      <c r="D13" s="2" cm="1">
        <f t="array" ref="D13">SUMPRODUCT((logKir!$I$4:$I$1460=14)*1,SVir!$N$4:$N$1460,SKir!$N$4:$N$1460,IFERROR(logKir!$N$4:$N$1460-logHir!$N$4:$N$1460,""))</f>
        <v>3.0475264876574367E-2</v>
      </c>
      <c r="E13" s="2" cm="1">
        <f t="array" ref="E13">SUMPRODUCT((logQir!$I$4:$I$1460=14)*1,SVir!$N$4:$N$1460,SLir!$N$4:$N$1460,logQir!$N$4:$N$1460)</f>
        <v>5.1457541784836747E-2</v>
      </c>
      <c r="F13" s="2">
        <f t="shared" si="0"/>
        <v>0.18960128833327514</v>
      </c>
    </row>
    <row r="14" spans="1:6" x14ac:dyDescent="0.55000000000000004">
      <c r="A14" s="3">
        <v>24</v>
      </c>
      <c r="B14" t="s">
        <v>29</v>
      </c>
      <c r="C14" s="2" cm="1">
        <f t="array" ref="C14">SUMPRODUCT((RTFPir!$I$4:$I$1460=24)*1,SVir!$N$4:$N$1460,RTFPir!$N$4:$N$1460)</f>
        <v>0.10016668104227759</v>
      </c>
      <c r="D14" s="2" cm="1">
        <f t="array" ref="D14">SUMPRODUCT((logKir!$I$4:$I$1460=24)*1,SVir!$N$4:$N$1460,SKir!$N$4:$N$1460,IFERROR(logKir!$N$4:$N$1460-logHir!$N$4:$N$1460,""))</f>
        <v>6.7791591315500693E-2</v>
      </c>
      <c r="E14" s="2" cm="1">
        <f t="array" ref="E14">SUMPRODUCT((logQir!$I$4:$I$1460=24)*1,SVir!$N$4:$N$1460,SLir!$N$4:$N$1460,logQir!$N$4:$N$1460)</f>
        <v>1.9408104571872507E-2</v>
      </c>
      <c r="F14" s="2">
        <f t="shared" si="0"/>
        <v>0.18736637692965077</v>
      </c>
    </row>
    <row r="15" spans="1:6" x14ac:dyDescent="0.55000000000000004">
      <c r="A15" s="3">
        <v>27</v>
      </c>
      <c r="B15" t="s">
        <v>32</v>
      </c>
      <c r="C15" s="2" cm="1">
        <f t="array" ref="C15">SUMPRODUCT((RTFPir!$I$4:$I$1460=27)*1,SVir!$N$4:$N$1460,RTFPir!$N$4:$N$1460)</f>
        <v>9.7828475929586906E-2</v>
      </c>
      <c r="D15" s="2" cm="1">
        <f t="array" ref="D15">SUMPRODUCT((logKir!$I$4:$I$1460=27)*1,SVir!$N$4:$N$1460,SKir!$N$4:$N$1460,IFERROR(logKir!$N$4:$N$1460-logHir!$N$4:$N$1460,""))</f>
        <v>-4.0048698626210007E-4</v>
      </c>
      <c r="E15" s="2" cm="1">
        <f t="array" ref="E15">SUMPRODUCT((logQir!$I$4:$I$1460=27)*1,SVir!$N$4:$N$1460,SLir!$N$4:$N$1460,logQir!$N$4:$N$1460)</f>
        <v>5.5986796763064492E-2</v>
      </c>
      <c r="F15" s="2">
        <f t="shared" si="0"/>
        <v>0.15341478570638928</v>
      </c>
    </row>
    <row r="16" spans="1:6" x14ac:dyDescent="0.55000000000000004">
      <c r="A16" s="3">
        <v>30</v>
      </c>
      <c r="B16" t="s">
        <v>35</v>
      </c>
      <c r="C16" s="2" cm="1">
        <f t="array" ref="C16">SUMPRODUCT((RTFPir!$I$4:$I$1460=30)*1,SVir!$N$4:$N$1460,RTFPir!$N$4:$N$1460)</f>
        <v>9.5331796506903294E-2</v>
      </c>
      <c r="D16" s="2" cm="1">
        <f t="array" ref="D16">SUMPRODUCT((logKir!$I$4:$I$1460=30)*1,SVir!$N$4:$N$1460,SKir!$N$4:$N$1460,IFERROR(logKir!$N$4:$N$1460-logHir!$N$4:$N$1460,""))</f>
        <v>3.9763449838031574E-2</v>
      </c>
      <c r="E16" s="2" cm="1">
        <f t="array" ref="E16">SUMPRODUCT((logQir!$I$4:$I$1460=30)*1,SVir!$N$4:$N$1460,SLir!$N$4:$N$1460,logQir!$N$4:$N$1460)</f>
        <v>1.4253432056319001E-2</v>
      </c>
      <c r="F16" s="2">
        <f t="shared" si="0"/>
        <v>0.14934867840125388</v>
      </c>
    </row>
    <row r="17" spans="1:9" x14ac:dyDescent="0.55000000000000004">
      <c r="A17" s="3">
        <v>19</v>
      </c>
      <c r="B17" t="s">
        <v>24</v>
      </c>
      <c r="C17" s="2" cm="1">
        <f t="array" ref="C17">SUMPRODUCT((RTFPir!$I$4:$I$1460=19)*1,SVir!$N$4:$N$1460,RTFPir!$N$4:$N$1460)</f>
        <v>6.8629343593020239E-2</v>
      </c>
      <c r="D17" s="2" cm="1">
        <f t="array" ref="D17">SUMPRODUCT((logKir!$I$4:$I$1460=19)*1,SVir!$N$4:$N$1460,SKir!$N$4:$N$1460,IFERROR(logKir!$N$4:$N$1460-logHir!$N$4:$N$1460,""))</f>
        <v>5.7613320790602107E-2</v>
      </c>
      <c r="E17" s="2" cm="1">
        <f t="array" ref="E17">SUMPRODUCT((logQir!$I$4:$I$1460=19)*1,SVir!$N$4:$N$1460,SLir!$N$4:$N$1460,logQir!$N$4:$N$1460)</f>
        <v>1.8256744753619505E-2</v>
      </c>
      <c r="F17" s="2">
        <f t="shared" si="0"/>
        <v>0.14449940913724185</v>
      </c>
    </row>
    <row r="18" spans="1:9" x14ac:dyDescent="0.55000000000000004">
      <c r="A18" s="3">
        <v>12</v>
      </c>
      <c r="B18" t="s">
        <v>17</v>
      </c>
      <c r="C18" s="2" cm="1">
        <f t="array" ref="C18">SUMPRODUCT((RTFPir!$I$4:$I$1460=12)*1,SVir!$N$4:$N$1460,RTFPir!$N$4:$N$1460)</f>
        <v>7.5670127490101671E-2</v>
      </c>
      <c r="D18" s="2" cm="1">
        <f t="array" ref="D18">SUMPRODUCT((logKir!$I$4:$I$1460=12)*1,SVir!$N$4:$N$1460,SKir!$N$4:$N$1460,IFERROR(logKir!$N$4:$N$1460-logHir!$N$4:$N$1460,""))</f>
        <v>3.868263768031311E-2</v>
      </c>
      <c r="E18" s="2" cm="1">
        <f t="array" ref="E18">SUMPRODUCT((logQir!$I$4:$I$1460=12)*1,SVir!$N$4:$N$1460,SLir!$N$4:$N$1460,logQir!$N$4:$N$1460)</f>
        <v>1.5239787960447868E-2</v>
      </c>
      <c r="F18" s="2">
        <f t="shared" si="0"/>
        <v>0.12959255313086265</v>
      </c>
    </row>
    <row r="19" spans="1:9" x14ac:dyDescent="0.55000000000000004">
      <c r="A19" s="3">
        <v>18</v>
      </c>
      <c r="B19" t="s">
        <v>23</v>
      </c>
      <c r="C19" s="2" cm="1">
        <f t="array" ref="C19">SUMPRODUCT((RTFPir!$I$4:$I$1460=18)*1,SVir!$N$4:$N$1460,RTFPir!$N$4:$N$1460)</f>
        <v>-2.6542154828498535E-3</v>
      </c>
      <c r="D19" s="2" cm="1">
        <f t="array" ref="D19">SUMPRODUCT((logKir!$I$4:$I$1460=18)*1,SVir!$N$4:$N$1460,SKir!$N$4:$N$1460,IFERROR(logKir!$N$4:$N$1460-logHir!$N$4:$N$1460,""))</f>
        <v>6.749183306475455E-2</v>
      </c>
      <c r="E19" s="2" cm="1">
        <f t="array" ref="E19">SUMPRODUCT((logQir!$I$4:$I$1460=18)*1,SVir!$N$4:$N$1460,SLir!$N$4:$N$1460,logQir!$N$4:$N$1460)</f>
        <v>5.0667385448337939E-2</v>
      </c>
      <c r="F19" s="2">
        <f t="shared" si="0"/>
        <v>0.11550500303024264</v>
      </c>
    </row>
    <row r="20" spans="1:9" x14ac:dyDescent="0.55000000000000004">
      <c r="A20" s="3">
        <v>22</v>
      </c>
      <c r="B20" t="s">
        <v>27</v>
      </c>
      <c r="C20" s="2" cm="1">
        <f t="array" ref="C20">SUMPRODUCT((RTFPir!$I$4:$I$1460=22)*1,SVir!$N$4:$N$1460,RTFPir!$N$4:$N$1460)</f>
        <v>5.7929214448857624E-2</v>
      </c>
      <c r="D20" s="2" cm="1">
        <f t="array" ref="D20">SUMPRODUCT((logKir!$I$4:$I$1460=22)*1,SVir!$N$4:$N$1460,SKir!$N$4:$N$1460,IFERROR(logKir!$N$4:$N$1460-logHir!$N$4:$N$1460,""))</f>
        <v>3.7011315917494299E-2</v>
      </c>
      <c r="E20" s="2" cm="1">
        <f t="array" ref="E20">SUMPRODUCT((logQir!$I$4:$I$1460=22)*1,SVir!$N$4:$N$1460,SLir!$N$4:$N$1460,logQir!$N$4:$N$1460)</f>
        <v>1.9533351799021947E-2</v>
      </c>
      <c r="F20" s="2">
        <f t="shared" si="0"/>
        <v>0.11447388216537387</v>
      </c>
    </row>
    <row r="21" spans="1:9" x14ac:dyDescent="0.55000000000000004">
      <c r="A21" s="3">
        <v>10</v>
      </c>
      <c r="B21" t="s">
        <v>15</v>
      </c>
      <c r="C21" s="2" cm="1">
        <f t="array" ref="C21">SUMPRODUCT((RTFPir!$I$4:$I$1460=10)*1,SVir!$N$4:$N$1460,RTFPir!$N$4:$N$1460)</f>
        <v>5.8558190157161238E-2</v>
      </c>
      <c r="D21" s="2" cm="1">
        <f t="array" ref="D21">SUMPRODUCT((logKir!$I$4:$I$1460=10)*1,SVir!$N$4:$N$1460,SKir!$N$4:$N$1460,IFERROR(logKir!$N$4:$N$1460-logHir!$N$4:$N$1460,""))</f>
        <v>2.5391302472115084E-2</v>
      </c>
      <c r="E21" s="2" cm="1">
        <f t="array" ref="E21">SUMPRODUCT((logQir!$I$4:$I$1460=10)*1,SVir!$N$4:$N$1460,SLir!$N$4:$N$1460,logQir!$N$4:$N$1460)</f>
        <v>1.8318897055634113E-2</v>
      </c>
      <c r="F21" s="2">
        <f t="shared" si="0"/>
        <v>0.10226838968491044</v>
      </c>
    </row>
    <row r="22" spans="1:9" x14ac:dyDescent="0.55000000000000004">
      <c r="A22" s="3">
        <v>1</v>
      </c>
      <c r="B22" t="s">
        <v>6</v>
      </c>
      <c r="C22" s="2" cm="1">
        <f t="array" ref="C22">SUMPRODUCT((RTFPir!$I$4:$I$1460=1)*1,SVir!$N$4:$N$1460,RTFPir!$N$4:$N$1460)</f>
        <v>4.7560206743396748E-2</v>
      </c>
      <c r="D22" s="2" cm="1">
        <f t="array" ref="D22">SUMPRODUCT((logKir!$I$4:$I$1460=1)*1,SVir!$N$4:$N$1460,SKir!$N$4:$N$1460,IFERROR(logKir!$N$4:$N$1460-logHir!$N$4:$N$1460,""))</f>
        <v>6.119976956870307E-3</v>
      </c>
      <c r="E22" s="2" cm="1">
        <f t="array" ref="E22">SUMPRODUCT((logQir!$I$4:$I$1460=1)*1,SVir!$N$4:$N$1460,SLir!$N$4:$N$1460,logQir!$N$4:$N$1460)</f>
        <v>4.7399512206696949E-2</v>
      </c>
      <c r="F22" s="2">
        <f t="shared" si="0"/>
        <v>0.101079695906964</v>
      </c>
    </row>
    <row r="23" spans="1:9" x14ac:dyDescent="0.55000000000000004">
      <c r="A23" s="3">
        <v>44</v>
      </c>
      <c r="B23" t="s">
        <v>49</v>
      </c>
      <c r="C23" s="2" cm="1">
        <f t="array" ref="C23">SUMPRODUCT((RTFPir!$I$4:$I$1460=44)*1,SVir!$N$4:$N$1460,RTFPir!$N$4:$N$1460)</f>
        <v>1.4728422046399405E-2</v>
      </c>
      <c r="D23" s="2" cm="1">
        <f t="array" ref="D23">SUMPRODUCT((logKir!$I$4:$I$1460=44)*1,SVir!$N$4:$N$1460,SKir!$N$4:$N$1460,IFERROR(logKir!$N$4:$N$1460-logHir!$N$4:$N$1460,""))</f>
        <v>4.6982157710327356E-2</v>
      </c>
      <c r="E23" s="2" cm="1">
        <f t="array" ref="E23">SUMPRODUCT((logQir!$I$4:$I$1460=44)*1,SVir!$N$4:$N$1460,SLir!$N$4:$N$1460,logQir!$N$4:$N$1460)</f>
        <v>2.3790408193978912E-2</v>
      </c>
      <c r="F23" s="2">
        <f t="shared" si="0"/>
        <v>8.5500987950705667E-2</v>
      </c>
    </row>
    <row r="24" spans="1:9" x14ac:dyDescent="0.55000000000000004">
      <c r="A24" s="3">
        <v>7</v>
      </c>
      <c r="B24" t="s">
        <v>12</v>
      </c>
      <c r="C24" s="2" cm="1">
        <f t="array" ref="C24">SUMPRODUCT((RTFPir!$I$4:$I$1460=7)*1,SVir!$N$4:$N$1460,RTFPir!$N$4:$N$1460)</f>
        <v>4.8982017100798837E-2</v>
      </c>
      <c r="D24" s="2" cm="1">
        <f t="array" ref="D24">SUMPRODUCT((logKir!$I$4:$I$1460=7)*1,SVir!$N$4:$N$1460,SKir!$N$4:$N$1460,IFERROR(logKir!$N$4:$N$1460-logHir!$N$4:$N$1460,""))</f>
        <v>6.4938912226242566E-3</v>
      </c>
      <c r="E24" s="2" cm="1">
        <f t="array" ref="E24">SUMPRODUCT((logQir!$I$4:$I$1460=7)*1,SVir!$N$4:$N$1460,SLir!$N$4:$N$1460,logQir!$N$4:$N$1460)</f>
        <v>2.555360180318338E-2</v>
      </c>
      <c r="F24" s="2">
        <f t="shared" si="0"/>
        <v>8.1029510126606474E-2</v>
      </c>
    </row>
    <row r="25" spans="1:9" x14ac:dyDescent="0.55000000000000004">
      <c r="A25" s="3">
        <v>34</v>
      </c>
      <c r="B25" t="s">
        <v>39</v>
      </c>
      <c r="C25" s="2" cm="1">
        <f t="array" ref="C25">SUMPRODUCT((RTFPir!$I$4:$I$1460=34)*1,SVir!$N$4:$N$1460,RTFPir!$N$4:$N$1460)</f>
        <v>-2.2669434707365151E-2</v>
      </c>
      <c r="D25" s="2" cm="1">
        <f t="array" ref="D25">SUMPRODUCT((logKir!$I$4:$I$1460=34)*1,SVir!$N$4:$N$1460,SKir!$N$4:$N$1460,IFERROR(logKir!$N$4:$N$1460-logHir!$N$4:$N$1460,""))</f>
        <v>3.7066360224140955E-2</v>
      </c>
      <c r="E25" s="2" cm="1">
        <f t="array" ref="E25">SUMPRODUCT((logQir!$I$4:$I$1460=34)*1,SVir!$N$4:$N$1460,SLir!$N$4:$N$1460,logQir!$N$4:$N$1460)</f>
        <v>5.8068332336492223E-2</v>
      </c>
      <c r="F25" s="2">
        <f t="shared" si="0"/>
        <v>7.2465257853268031E-2</v>
      </c>
    </row>
    <row r="26" spans="1:9" x14ac:dyDescent="0.55000000000000004">
      <c r="A26" s="3">
        <v>33</v>
      </c>
      <c r="B26" t="s">
        <v>38</v>
      </c>
      <c r="C26" s="2" cm="1">
        <f t="array" ref="C26">SUMPRODUCT((RTFPir!$I$4:$I$1460=33)*1,SVir!$N$4:$N$1460,RTFPir!$N$4:$N$1460)</f>
        <v>1.3241642285001203E-2</v>
      </c>
      <c r="D26" s="2" cm="1">
        <f t="array" ref="D26">SUMPRODUCT((logKir!$I$4:$I$1460=33)*1,SVir!$N$4:$N$1460,SKir!$N$4:$N$1460,IFERROR(logKir!$N$4:$N$1460-logHir!$N$4:$N$1460,""))</f>
        <v>2.0959116752087847E-2</v>
      </c>
      <c r="E26" s="2" cm="1">
        <f t="array" ref="E26">SUMPRODUCT((logQir!$I$4:$I$1460=33)*1,SVir!$N$4:$N$1460,SLir!$N$4:$N$1460,logQir!$N$4:$N$1460)</f>
        <v>3.0330876900486959E-2</v>
      </c>
      <c r="F26" s="2">
        <f t="shared" si="0"/>
        <v>6.4531635937576007E-2</v>
      </c>
    </row>
    <row r="27" spans="1:9" x14ac:dyDescent="0.55000000000000004">
      <c r="A27" s="3">
        <v>4</v>
      </c>
      <c r="B27" t="s">
        <v>9</v>
      </c>
      <c r="C27" s="2" cm="1">
        <f t="array" ref="C27">SUMPRODUCT((RTFPir!$I$4:$I$1460=4)*1,SVir!$N$4:$N$1460,RTFPir!$N$4:$N$1460)</f>
        <v>-2.7936158498390118E-3</v>
      </c>
      <c r="D27" s="2" cm="1">
        <f t="array" ref="D27">SUMPRODUCT((logKir!$I$4:$I$1460=4)*1,SVir!$N$4:$N$1460,SKir!$N$4:$N$1460,IFERROR(logKir!$N$4:$N$1460-logHir!$N$4:$N$1460,""))</f>
        <v>1.6444814290284698E-2</v>
      </c>
      <c r="E27" s="2" cm="1">
        <f t="array" ref="E27">SUMPRODUCT((logQir!$I$4:$I$1460=4)*1,SVir!$N$4:$N$1460,SLir!$N$4:$N$1460,logQir!$N$4:$N$1460)</f>
        <v>4.3036711378529345E-2</v>
      </c>
      <c r="F27" s="2">
        <f t="shared" si="0"/>
        <v>5.6687909818975035E-2</v>
      </c>
    </row>
    <row r="28" spans="1:9" x14ac:dyDescent="0.55000000000000004">
      <c r="A28" s="3">
        <v>20</v>
      </c>
      <c r="B28" t="s">
        <v>25</v>
      </c>
      <c r="C28" s="2" cm="1">
        <f t="array" ref="C28">SUMPRODUCT((RTFPir!$I$4:$I$1460=20)*1,SVir!$N$4:$N$1460,RTFPir!$N$4:$N$1460)</f>
        <v>3.0101226459182683E-2</v>
      </c>
      <c r="D28" s="2" cm="1">
        <f t="array" ref="D28">SUMPRODUCT((logKir!$I$4:$I$1460=20)*1,SVir!$N$4:$N$1460,SKir!$N$4:$N$1460,IFERROR(logKir!$N$4:$N$1460-logHir!$N$4:$N$1460,""))</f>
        <v>-1.0308167242693001E-2</v>
      </c>
      <c r="E28" s="2" cm="1">
        <f t="array" ref="E28">SUMPRODUCT((logQir!$I$4:$I$1460=20)*1,SVir!$N$4:$N$1460,SLir!$N$4:$N$1460,logQir!$N$4:$N$1460)</f>
        <v>2.9858331873878076E-2</v>
      </c>
      <c r="F28" s="2">
        <f t="shared" si="0"/>
        <v>4.9651391090367758E-2</v>
      </c>
    </row>
    <row r="29" spans="1:9" x14ac:dyDescent="0.55000000000000004">
      <c r="A29" s="3">
        <v>11</v>
      </c>
      <c r="B29" t="s">
        <v>16</v>
      </c>
      <c r="C29" s="2" cm="1">
        <f t="array" ref="C29">SUMPRODUCT((RTFPir!$I$4:$I$1460=11)*1,SVir!$N$4:$N$1460,RTFPir!$N$4:$N$1460)</f>
        <v>5.400627164206688E-2</v>
      </c>
      <c r="D29" s="2" cm="1">
        <f t="array" ref="D29">SUMPRODUCT((logKir!$I$4:$I$1460=11)*1,SVir!$N$4:$N$1460,SKir!$N$4:$N$1460,IFERROR(logKir!$N$4:$N$1460-logHir!$N$4:$N$1460,""))</f>
        <v>-2.1928174019788547E-2</v>
      </c>
      <c r="E29" s="2" cm="1">
        <f t="array" ref="E29">SUMPRODUCT((logQir!$I$4:$I$1460=11)*1,SVir!$N$4:$N$1460,SLir!$N$4:$N$1460,logQir!$N$4:$N$1460)</f>
        <v>1.5678650381881331E-2</v>
      </c>
      <c r="F29" s="2">
        <f t="shared" si="0"/>
        <v>4.775674800415966E-2</v>
      </c>
    </row>
    <row r="30" spans="1:9" x14ac:dyDescent="0.55000000000000004">
      <c r="A30" s="3">
        <v>29</v>
      </c>
      <c r="B30" t="s">
        <v>34</v>
      </c>
      <c r="C30" s="2" cm="1">
        <f t="array" ref="C30">SUMPRODUCT((RTFPir!$I$4:$I$1460=29)*1,SVir!$N$4:$N$1460,RTFPir!$N$4:$N$1460)</f>
        <v>2.0852261505742736E-2</v>
      </c>
      <c r="D30" s="2" cm="1">
        <f t="array" ref="D30">SUMPRODUCT((logKir!$I$4:$I$1460=29)*1,SVir!$N$4:$N$1460,SKir!$N$4:$N$1460,IFERROR(logKir!$N$4:$N$1460-logHir!$N$4:$N$1460,""))</f>
        <v>-5.1777815662271826E-4</v>
      </c>
      <c r="E30" s="2" cm="1">
        <f t="array" ref="E30">SUMPRODUCT((logQir!$I$4:$I$1460=29)*1,SVir!$N$4:$N$1460,SLir!$N$4:$N$1460,logQir!$N$4:$N$1460)</f>
        <v>1.2297974212377877E-2</v>
      </c>
      <c r="F30" s="2">
        <f t="shared" si="0"/>
        <v>3.2632457561497893E-2</v>
      </c>
    </row>
    <row r="31" spans="1:9" x14ac:dyDescent="0.55000000000000004">
      <c r="A31" s="3">
        <v>38</v>
      </c>
      <c r="B31" t="s">
        <v>43</v>
      </c>
      <c r="C31" s="2" cm="1">
        <f t="array" ref="C31">SUMPRODUCT((RTFPir!$I$4:$I$1460=38)*1,SVir!$N$4:$N$1460,RTFPir!$N$4:$N$1460)</f>
        <v>-4.7741371748870193E-2</v>
      </c>
      <c r="D31" s="2" cm="1">
        <f t="array" ref="D31">SUMPRODUCT((logKir!$I$4:$I$1460=38)*1,SVir!$N$4:$N$1460,SKir!$N$4:$N$1460,IFERROR(logKir!$N$4:$N$1460-logHir!$N$4:$N$1460,""))</f>
        <v>3.2655033647723673E-2</v>
      </c>
      <c r="E31" s="2" cm="1">
        <f t="array" ref="E31">SUMPRODUCT((logQir!$I$4:$I$1460=38)*1,SVir!$N$4:$N$1460,SLir!$N$4:$N$1460,logQir!$N$4:$N$1460)</f>
        <v>3.9963918498896127E-2</v>
      </c>
      <c r="F31" s="2">
        <f t="shared" si="0"/>
        <v>2.4877580397749607E-2</v>
      </c>
    </row>
    <row r="32" spans="1:9" x14ac:dyDescent="0.55000000000000004">
      <c r="A32" s="3">
        <v>40</v>
      </c>
      <c r="B32" t="s">
        <v>45</v>
      </c>
      <c r="C32" s="2" cm="1">
        <f t="array" ref="C32">SUMPRODUCT((RTFPir!$I$4:$I$1460=40)*1,SVir!$N$4:$N$1460,RTFPir!$N$4:$N$1460)</f>
        <v>-8.4010674627319776E-3</v>
      </c>
      <c r="D32" s="2" cm="1">
        <f t="array" ref="D32">SUMPRODUCT((logKir!$I$4:$I$1460=40)*1,SVir!$N$4:$N$1460,SKir!$N$4:$N$1460,IFERROR(logKir!$N$4:$N$1460-logHir!$N$4:$N$1460,""))</f>
        <v>-7.1883451353460968E-3</v>
      </c>
      <c r="E32" s="2" cm="1">
        <f t="array" ref="E32">SUMPRODUCT((logQir!$I$4:$I$1460=40)*1,SVir!$N$4:$N$1460,SLir!$N$4:$N$1460,logQir!$N$4:$N$1460)</f>
        <v>3.7452830001151641E-2</v>
      </c>
      <c r="F32" s="2">
        <f t="shared" si="0"/>
        <v>2.1863417403073567E-2</v>
      </c>
      <c r="I32" s="1"/>
    </row>
    <row r="33" spans="1:6" x14ac:dyDescent="0.55000000000000004">
      <c r="A33" s="3">
        <v>6</v>
      </c>
      <c r="B33" t="s">
        <v>11</v>
      </c>
      <c r="C33" s="2" cm="1">
        <f t="array" ref="C33">SUMPRODUCT((RTFPir!$I$4:$I$1460=6)*1,SVir!$N$4:$N$1460,RTFPir!$N$4:$N$1460)</f>
        <v>1.6082668970639723E-2</v>
      </c>
      <c r="D33" s="2" cm="1">
        <f t="array" ref="D33">SUMPRODUCT((logKir!$I$4:$I$1460=6)*1,SVir!$N$4:$N$1460,SKir!$N$4:$N$1460,IFERROR(logKir!$N$4:$N$1460-logHir!$N$4:$N$1460,""))</f>
        <v>-2.5433216877147672E-2</v>
      </c>
      <c r="E33" s="2" cm="1">
        <f t="array" ref="E33">SUMPRODUCT((logQir!$I$4:$I$1460=6)*1,SVir!$N$4:$N$1460,SLir!$N$4:$N$1460,logQir!$N$4:$N$1460)</f>
        <v>1.7045178258520696E-2</v>
      </c>
      <c r="F33" s="2">
        <f t="shared" si="0"/>
        <v>7.6946303520127463E-3</v>
      </c>
    </row>
    <row r="34" spans="1:6" x14ac:dyDescent="0.55000000000000004">
      <c r="A34" s="3">
        <v>2</v>
      </c>
      <c r="B34" t="s">
        <v>7</v>
      </c>
      <c r="C34" s="2" cm="1">
        <f t="array" ref="C34">SUMPRODUCT((RTFPir!$I$4:$I$1460=2)*1,SVir!$N$4:$N$1460,RTFPir!$N$4:$N$1460)</f>
        <v>-4.3137442450199848E-2</v>
      </c>
      <c r="D34" s="2" cm="1">
        <f t="array" ref="D34">SUMPRODUCT((logKir!$I$4:$I$1460=2)*1,SVir!$N$4:$N$1460,SKir!$N$4:$N$1460,IFERROR(logKir!$N$4:$N$1460-logHir!$N$4:$N$1460,""))</f>
        <v>1.1102994214918621E-2</v>
      </c>
      <c r="E34" s="2" cm="1">
        <f t="array" ref="E34">SUMPRODUCT((logQir!$I$4:$I$1460=2)*1,SVir!$N$4:$N$1460,SLir!$N$4:$N$1460,logQir!$N$4:$N$1460)</f>
        <v>3.8853943479174584E-2</v>
      </c>
      <c r="F34" s="2">
        <f t="shared" si="0"/>
        <v>6.8194952438933587E-3</v>
      </c>
    </row>
    <row r="35" spans="1:6" x14ac:dyDescent="0.55000000000000004">
      <c r="A35" s="3">
        <v>37</v>
      </c>
      <c r="B35" t="s">
        <v>42</v>
      </c>
      <c r="C35" s="2" cm="1">
        <f t="array" ref="C35">SUMPRODUCT((RTFPir!$I$4:$I$1460=37)*1,SVir!$N$4:$N$1460,RTFPir!$N$4:$N$1460)</f>
        <v>-5.9532777745161969E-2</v>
      </c>
      <c r="D35" s="2" cm="1">
        <f t="array" ref="D35">SUMPRODUCT((logKir!$I$4:$I$1460=37)*1,SVir!$N$4:$N$1460,SKir!$N$4:$N$1460,IFERROR(logKir!$N$4:$N$1460-logHir!$N$4:$N$1460,""))</f>
        <v>1.1853826140310933E-2</v>
      </c>
      <c r="E35" s="2" cm="1">
        <f t="array" ref="E35">SUMPRODUCT((logQir!$I$4:$I$1460=37)*1,SVir!$N$4:$N$1460,SLir!$N$4:$N$1460,logQir!$N$4:$N$1460)</f>
        <v>4.9639305149202367E-2</v>
      </c>
      <c r="F35" s="2">
        <f t="shared" si="0"/>
        <v>1.9603535443513329E-3</v>
      </c>
    </row>
    <row r="36" spans="1:6" x14ac:dyDescent="0.55000000000000004">
      <c r="A36" s="3">
        <v>21</v>
      </c>
      <c r="B36" t="s">
        <v>26</v>
      </c>
      <c r="C36" s="2" cm="1">
        <f t="array" ref="C36">SUMPRODUCT((RTFPir!$I$4:$I$1460=21)*1,SVir!$N$4:$N$1460,RTFPir!$N$4:$N$1460)</f>
        <v>1.3532030187588435E-2</v>
      </c>
      <c r="D36" s="2" cm="1">
        <f t="array" ref="D36">SUMPRODUCT((logKir!$I$4:$I$1460=21)*1,SVir!$N$4:$N$1460,SKir!$N$4:$N$1460,IFERROR(logKir!$N$4:$N$1460-logHir!$N$4:$N$1460,""))</f>
        <v>-1.2592407975176611E-2</v>
      </c>
      <c r="E36" s="2" cm="1">
        <f t="array" ref="E36">SUMPRODUCT((logQir!$I$4:$I$1460=21)*1,SVir!$N$4:$N$1460,SLir!$N$4:$N$1460,logQir!$N$4:$N$1460)</f>
        <v>-7.124099666517504E-4</v>
      </c>
      <c r="F36" s="2">
        <f t="shared" si="0"/>
        <v>2.2721224576007317E-4</v>
      </c>
    </row>
    <row r="37" spans="1:6" x14ac:dyDescent="0.55000000000000004">
      <c r="A37" s="3">
        <v>16</v>
      </c>
      <c r="B37" t="s">
        <v>21</v>
      </c>
      <c r="C37" s="2" cm="1">
        <f t="array" ref="C37">SUMPRODUCT((RTFPir!$I$4:$I$1460=16)*1,SVir!$N$4:$N$1460,RTFPir!$N$4:$N$1460)</f>
        <v>-5.7114053591053392E-2</v>
      </c>
      <c r="D37" s="2" cm="1">
        <f t="array" ref="D37">SUMPRODUCT((logKir!$I$4:$I$1460=16)*1,SVir!$N$4:$N$1460,SKir!$N$4:$N$1460,IFERROR(logKir!$N$4:$N$1460-logHir!$N$4:$N$1460,""))</f>
        <v>1.3992513926582609E-2</v>
      </c>
      <c r="E37" s="2" cm="1">
        <f t="array" ref="E37">SUMPRODUCT((logQir!$I$4:$I$1460=16)*1,SVir!$N$4:$N$1460,SLir!$N$4:$N$1460,logQir!$N$4:$N$1460)</f>
        <v>4.1635106928355925E-2</v>
      </c>
      <c r="F37" s="2">
        <f t="shared" si="0"/>
        <v>-1.4864327361148594E-3</v>
      </c>
    </row>
    <row r="38" spans="1:6" x14ac:dyDescent="0.55000000000000004">
      <c r="A38" s="3">
        <v>39</v>
      </c>
      <c r="B38" t="s">
        <v>44</v>
      </c>
      <c r="C38" s="2" cm="1">
        <f t="array" ref="C38">SUMPRODUCT((RTFPir!$I$4:$I$1460=39)*1,SVir!$N$4:$N$1460,RTFPir!$N$4:$N$1460)</f>
        <v>-5.3076636688120099E-2</v>
      </c>
      <c r="D38" s="2" cm="1">
        <f t="array" ref="D38">SUMPRODUCT((logKir!$I$4:$I$1460=39)*1,SVir!$N$4:$N$1460,SKir!$N$4:$N$1460,IFERROR(logKir!$N$4:$N$1460-logHir!$N$4:$N$1460,""))</f>
        <v>-1.1983622319809237E-2</v>
      </c>
      <c r="E38" s="2" cm="1">
        <f t="array" ref="E38">SUMPRODUCT((logQir!$I$4:$I$1460=39)*1,SVir!$N$4:$N$1460,SLir!$N$4:$N$1460,logQir!$N$4:$N$1460)</f>
        <v>5.9698463675615418E-2</v>
      </c>
      <c r="F38" s="2">
        <f t="shared" si="0"/>
        <v>-5.361795332313915E-3</v>
      </c>
    </row>
    <row r="39" spans="1:6" x14ac:dyDescent="0.55000000000000004">
      <c r="A39" s="3">
        <v>42</v>
      </c>
      <c r="B39" t="s">
        <v>47</v>
      </c>
      <c r="C39" s="2" cm="1">
        <f t="array" ref="C39">SUMPRODUCT((RTFPir!$I$4:$I$1460=42)*1,SVir!$N$4:$N$1460,RTFPir!$N$4:$N$1460)</f>
        <v>-4.5794586379974057E-2</v>
      </c>
      <c r="D39" s="2" cm="1">
        <f t="array" ref="D39">SUMPRODUCT((logKir!$I$4:$I$1460=42)*1,SVir!$N$4:$N$1460,SKir!$N$4:$N$1460,IFERROR(logKir!$N$4:$N$1460-logHir!$N$4:$N$1460,""))</f>
        <v>4.6120363296017495E-3</v>
      </c>
      <c r="E39" s="2" cm="1">
        <f t="array" ref="E39">SUMPRODUCT((logQir!$I$4:$I$1460=42)*1,SVir!$N$4:$N$1460,SLir!$N$4:$N$1460,logQir!$N$4:$N$1460)</f>
        <v>2.6939477522297001E-2</v>
      </c>
      <c r="F39" s="2">
        <f t="shared" si="0"/>
        <v>-1.4243072528075308E-2</v>
      </c>
    </row>
    <row r="40" spans="1:6" x14ac:dyDescent="0.55000000000000004">
      <c r="A40" s="3">
        <v>46</v>
      </c>
      <c r="B40" t="s">
        <v>51</v>
      </c>
      <c r="C40" s="2" cm="1">
        <f t="array" ref="C40">SUMPRODUCT((RTFPir!$I$4:$I$1460=46)*1,SVir!$N$4:$N$1460,RTFPir!$N$4:$N$1460)</f>
        <v>-3.5173911562337096E-2</v>
      </c>
      <c r="D40" s="2" cm="1">
        <f t="array" ref="D40">SUMPRODUCT((logKir!$I$4:$I$1460=46)*1,SVir!$N$4:$N$1460,SKir!$N$4:$N$1460,IFERROR(logKir!$N$4:$N$1460-logHir!$N$4:$N$1460,""))</f>
        <v>-1.3933140080893608E-2</v>
      </c>
      <c r="E40" s="2" cm="1">
        <f t="array" ref="E40">SUMPRODUCT((logQir!$I$4:$I$1460=46)*1,SVir!$N$4:$N$1460,SLir!$N$4:$N$1460,logQir!$N$4:$N$1460)</f>
        <v>2.9739279604433028E-2</v>
      </c>
      <c r="F40" s="2">
        <f t="shared" si="0"/>
        <v>-1.9367772038797675E-2</v>
      </c>
    </row>
    <row r="41" spans="1:6" x14ac:dyDescent="0.55000000000000004">
      <c r="A41" s="3">
        <v>41</v>
      </c>
      <c r="B41" t="s">
        <v>46</v>
      </c>
      <c r="C41" s="2" cm="1">
        <f t="array" ref="C41">SUMPRODUCT((RTFPir!$I$4:$I$1460=41)*1,SVir!$N$4:$N$1460,RTFPir!$N$4:$N$1460)</f>
        <v>-5.5525026737190196E-2</v>
      </c>
      <c r="D41" s="2" cm="1">
        <f t="array" ref="D41">SUMPRODUCT((logKir!$I$4:$I$1460=41)*1,SVir!$N$4:$N$1460,SKir!$N$4:$N$1460,IFERROR(logKir!$N$4:$N$1460-logHir!$N$4:$N$1460,""))</f>
        <v>6.3776064794294398E-3</v>
      </c>
      <c r="E41" s="2" cm="1">
        <f t="array" ref="E41">SUMPRODUCT((logQir!$I$4:$I$1460=41)*1,SVir!$N$4:$N$1460,SLir!$N$4:$N$1460,logQir!$N$4:$N$1460)</f>
        <v>2.8730844832459024E-2</v>
      </c>
      <c r="F41" s="2">
        <f t="shared" si="0"/>
        <v>-2.0416575425301731E-2</v>
      </c>
    </row>
    <row r="42" spans="1:6" x14ac:dyDescent="0.55000000000000004">
      <c r="A42" s="3">
        <v>5</v>
      </c>
      <c r="B42" t="s">
        <v>10</v>
      </c>
      <c r="C42" s="2" cm="1">
        <f t="array" ref="C42">SUMPRODUCT((RTFPir!$I$4:$I$1460=5)*1,SVir!$N$4:$N$1460,RTFPir!$N$4:$N$1460)</f>
        <v>-5.5096981557313865E-2</v>
      </c>
      <c r="D42" s="2" cm="1">
        <f t="array" ref="D42">SUMPRODUCT((logKir!$I$4:$I$1460=5)*1,SVir!$N$4:$N$1460,SKir!$N$4:$N$1460,IFERROR(logKir!$N$4:$N$1460-logHir!$N$4:$N$1460,""))</f>
        <v>-2.9295733912832266E-2</v>
      </c>
      <c r="E42" s="2" cm="1">
        <f t="array" ref="E42">SUMPRODUCT((logQir!$I$4:$I$1460=5)*1,SVir!$N$4:$N$1460,SLir!$N$4:$N$1460,logQir!$N$4:$N$1460)</f>
        <v>4.8045428187458154E-2</v>
      </c>
      <c r="F42" s="2">
        <f t="shared" si="0"/>
        <v>-3.6347287282687969E-2</v>
      </c>
    </row>
    <row r="43" spans="1:6" x14ac:dyDescent="0.55000000000000004">
      <c r="A43" s="3">
        <v>32</v>
      </c>
      <c r="B43" t="s">
        <v>37</v>
      </c>
      <c r="C43" s="2" cm="1">
        <f t="array" ref="C43">SUMPRODUCT((RTFPir!$I$4:$I$1460=32)*1,SVir!$N$4:$N$1460,RTFPir!$N$4:$N$1460)</f>
        <v>-8.2088274551310611E-2</v>
      </c>
      <c r="D43" s="2" cm="1">
        <f t="array" ref="D43">SUMPRODUCT((logKir!$I$4:$I$1460=32)*1,SVir!$N$4:$N$1460,SKir!$N$4:$N$1460,IFERROR(logKir!$N$4:$N$1460-logHir!$N$4:$N$1460,""))</f>
        <v>-6.1136044920996838E-3</v>
      </c>
      <c r="E43" s="2" cm="1">
        <f t="array" ref="E43">SUMPRODUCT((logQir!$I$4:$I$1460=32)*1,SVir!$N$4:$N$1460,SLir!$N$4:$N$1460,logQir!$N$4:$N$1460)</f>
        <v>4.5747404922944615E-2</v>
      </c>
      <c r="F43" s="2">
        <f t="shared" si="0"/>
        <v>-4.2454474120465685E-2</v>
      </c>
    </row>
    <row r="44" spans="1:6" x14ac:dyDescent="0.55000000000000004">
      <c r="A44" s="3">
        <v>15</v>
      </c>
      <c r="B44" t="s">
        <v>20</v>
      </c>
      <c r="C44" s="2" cm="1">
        <f t="array" ref="C44">SUMPRODUCT((RTFPir!$I$4:$I$1460=15)*1,SVir!$N$4:$N$1460,RTFPir!$N$4:$N$1460)</f>
        <v>-9.9714781297417759E-2</v>
      </c>
      <c r="D44" s="2" cm="1">
        <f t="array" ref="D44">SUMPRODUCT((logKir!$I$4:$I$1460=15)*1,SVir!$N$4:$N$1460,SKir!$N$4:$N$1460,IFERROR(logKir!$N$4:$N$1460-logHir!$N$4:$N$1460,""))</f>
        <v>3.0207123830394894E-2</v>
      </c>
      <c r="E44" s="2" cm="1">
        <f t="array" ref="E44">SUMPRODUCT((logQir!$I$4:$I$1460=15)*1,SVir!$N$4:$N$1460,SLir!$N$4:$N$1460,logQir!$N$4:$N$1460)</f>
        <v>2.5507299266446643E-2</v>
      </c>
      <c r="F44" s="2">
        <f t="shared" si="0"/>
        <v>-4.4000358200576226E-2</v>
      </c>
    </row>
    <row r="45" spans="1:6" x14ac:dyDescent="0.55000000000000004">
      <c r="A45" s="3">
        <v>47</v>
      </c>
      <c r="B45" t="s">
        <v>52</v>
      </c>
      <c r="C45" s="2" cm="1">
        <f t="array" ref="C45">SUMPRODUCT((RTFPir!$I$4:$I$1460=47)*1,SVir!$N$4:$N$1460,RTFPir!$N$4:$N$1460)</f>
        <v>-0.18045448864349226</v>
      </c>
      <c r="D45" s="2" cm="1">
        <f t="array" ref="D45">SUMPRODUCT((logKir!$I$4:$I$1460=47)*1,SVir!$N$4:$N$1460,SKir!$N$4:$N$1460,IFERROR(logKir!$N$4:$N$1460-logHir!$N$4:$N$1460,""))</f>
        <v>8.9721185900833458E-2</v>
      </c>
      <c r="E45" s="2" cm="1">
        <f t="array" ref="E45">SUMPRODUCT((logQir!$I$4:$I$1460=47)*1,SVir!$N$4:$N$1460,SLir!$N$4:$N$1460,logQir!$N$4:$N$1460)</f>
        <v>3.5741749094357907E-2</v>
      </c>
      <c r="F45" s="2">
        <f t="shared" si="0"/>
        <v>-5.4991553648300891E-2</v>
      </c>
    </row>
    <row r="46" spans="1:6" x14ac:dyDescent="0.55000000000000004">
      <c r="A46" s="3">
        <v>17</v>
      </c>
      <c r="B46" t="s">
        <v>22</v>
      </c>
      <c r="C46" s="2" cm="1">
        <f t="array" ref="C46">SUMPRODUCT((RTFPir!$I$4:$I$1460=17)*1,SVir!$N$4:$N$1460,RTFPir!$N$4:$N$1460)</f>
        <v>-0.11001572927094166</v>
      </c>
      <c r="D46" s="2" cm="1">
        <f t="array" ref="D46">SUMPRODUCT((logKir!$I$4:$I$1460=17)*1,SVir!$N$4:$N$1460,SKir!$N$4:$N$1460,IFERROR(logKir!$N$4:$N$1460-logHir!$N$4:$N$1460,""))</f>
        <v>2.0643978145555554E-2</v>
      </c>
      <c r="E46" s="2" cm="1">
        <f t="array" ref="E46">SUMPRODUCT((logQir!$I$4:$I$1460=17)*1,SVir!$N$4:$N$1460,SLir!$N$4:$N$1460,logQir!$N$4:$N$1460)</f>
        <v>3.3484559999337533E-2</v>
      </c>
      <c r="F46" s="2">
        <f t="shared" si="0"/>
        <v>-5.5887191126048584E-2</v>
      </c>
    </row>
    <row r="47" spans="1:6" x14ac:dyDescent="0.55000000000000004">
      <c r="A47" s="3">
        <v>3</v>
      </c>
      <c r="B47" t="s">
        <v>8</v>
      </c>
      <c r="C47" s="2" cm="1">
        <f t="array" ref="C47">SUMPRODUCT((RTFPir!$I$4:$I$1460=3)*1,SVir!$N$4:$N$1460,RTFPir!$N$4:$N$1460)</f>
        <v>-6.2677854588692086E-2</v>
      </c>
      <c r="D47" s="2" cm="1">
        <f t="array" ref="D47">SUMPRODUCT((logKir!$I$4:$I$1460=3)*1,SVir!$N$4:$N$1460,SKir!$N$4:$N$1460,IFERROR(logKir!$N$4:$N$1460-logHir!$N$4:$N$1460,""))</f>
        <v>-2.4949278955413757E-2</v>
      </c>
      <c r="E47" s="2" cm="1">
        <f t="array" ref="E47">SUMPRODUCT((logQir!$I$4:$I$1460=3)*1,SVir!$N$4:$N$1460,SLir!$N$4:$N$1460,logQir!$N$4:$N$1460)</f>
        <v>2.5892082376067993E-2</v>
      </c>
      <c r="F47" s="2">
        <f t="shared" si="0"/>
        <v>-6.1735051168037847E-2</v>
      </c>
    </row>
    <row r="48" spans="1:6" x14ac:dyDescent="0.55000000000000004">
      <c r="A48" s="3">
        <v>43</v>
      </c>
      <c r="B48" t="s">
        <v>48</v>
      </c>
      <c r="C48" s="2" cm="1">
        <f t="array" ref="C48">SUMPRODUCT((RTFPir!$I$4:$I$1460=43)*1,SVir!$N$4:$N$1460,RTFPir!$N$4:$N$1460)</f>
        <v>-7.8958585470785742E-2</v>
      </c>
      <c r="D48" s="2" cm="1">
        <f t="array" ref="D48">SUMPRODUCT((logKir!$I$4:$I$1460=43)*1,SVir!$N$4:$N$1460,SKir!$N$4:$N$1460,IFERROR(logKir!$N$4:$N$1460-logHir!$N$4:$N$1460,""))</f>
        <v>-3.8420720835555615E-3</v>
      </c>
      <c r="E48" s="2" cm="1">
        <f t="array" ref="E48">SUMPRODUCT((logQir!$I$4:$I$1460=43)*1,SVir!$N$4:$N$1460,SLir!$N$4:$N$1460,logQir!$N$4:$N$1460)</f>
        <v>2.0851386232665366E-2</v>
      </c>
      <c r="F48" s="2">
        <f t="shared" si="0"/>
        <v>-6.1949271321675943E-2</v>
      </c>
    </row>
    <row r="49" spans="1:6" x14ac:dyDescent="0.55000000000000004">
      <c r="A49" s="3">
        <v>45</v>
      </c>
      <c r="B49" t="s">
        <v>50</v>
      </c>
      <c r="C49" s="2" cm="1">
        <f t="array" ref="C49">SUMPRODUCT((RTFPir!$I$4:$I$1460=45)*1,SVir!$N$4:$N$1460,RTFPir!$N$4:$N$1460)</f>
        <v>-9.0258497813442015E-2</v>
      </c>
      <c r="D49" s="2" cm="1">
        <f t="array" ref="D49">SUMPRODUCT((logKir!$I$4:$I$1460=45)*1,SVir!$N$4:$N$1460,SKir!$N$4:$N$1460,IFERROR(logKir!$N$4:$N$1460-logHir!$N$4:$N$1460,""))</f>
        <v>-1.8350024304881855E-2</v>
      </c>
      <c r="E49" s="2" cm="1">
        <f t="array" ref="E49">SUMPRODUCT((logQir!$I$4:$I$1460=45)*1,SVir!$N$4:$N$1460,SLir!$N$4:$N$1460,logQir!$N$4:$N$1460)</f>
        <v>2.9796766769502322E-2</v>
      </c>
      <c r="F49" s="2">
        <f t="shared" si="0"/>
        <v>-7.8811755348821538E-2</v>
      </c>
    </row>
    <row r="50" spans="1:6" x14ac:dyDescent="0.55000000000000004">
      <c r="A50" s="3">
        <v>31</v>
      </c>
      <c r="B50" t="s">
        <v>36</v>
      </c>
      <c r="C50" s="2" cm="1">
        <f t="array" ref="C50">SUMPRODUCT((RTFPir!$I$4:$I$1460=31)*1,SVir!$N$4:$N$1460,RTFPir!$N$4:$N$1460)</f>
        <v>-0.17489078300434016</v>
      </c>
      <c r="D50" s="2" cm="1">
        <f t="array" ref="D50">SUMPRODUCT((logKir!$I$4:$I$1460=31)*1,SVir!$N$4:$N$1460,SKir!$N$4:$N$1460,IFERROR(logKir!$N$4:$N$1460-logHir!$N$4:$N$1460,""))</f>
        <v>-2.8838896556115195E-2</v>
      </c>
      <c r="E50" s="2" cm="1">
        <f t="array" ref="E50">SUMPRODUCT((logQir!$I$4:$I$1460=31)*1,SVir!$N$4:$N$1460,SLir!$N$4:$N$1460,logQir!$N$4:$N$1460)</f>
        <v>6.3365175810148125E-2</v>
      </c>
      <c r="F50" s="2">
        <f t="shared" si="0"/>
        <v>-0.14036450375030723</v>
      </c>
    </row>
  </sheetData>
  <sortState xmlns:xlrd2="http://schemas.microsoft.com/office/spreadsheetml/2017/richdata2" ref="A4:F50">
    <sortCondition descending="1" ref="F4:F50"/>
  </sortState>
  <phoneticPr fontId="2"/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9FD0D-E03C-4AF0-8006-66C9D5F18927}">
  <dimension ref="A1:I50"/>
  <sheetViews>
    <sheetView zoomScaleNormal="100" workbookViewId="0"/>
  </sheetViews>
  <sheetFormatPr defaultColWidth="8.83203125" defaultRowHeight="18" x14ac:dyDescent="0.55000000000000004"/>
  <sheetData>
    <row r="1" spans="1:7" x14ac:dyDescent="0.55000000000000004">
      <c r="A1" t="s">
        <v>103</v>
      </c>
    </row>
    <row r="3" spans="1:7" x14ac:dyDescent="0.55000000000000004">
      <c r="B3" t="s">
        <v>3</v>
      </c>
      <c r="C3" t="s">
        <v>2</v>
      </c>
      <c r="D3" t="s">
        <v>100</v>
      </c>
      <c r="E3" t="s">
        <v>4</v>
      </c>
      <c r="F3" t="s">
        <v>5</v>
      </c>
    </row>
    <row r="4" spans="1:7" x14ac:dyDescent="0.55000000000000004">
      <c r="A4" s="3">
        <v>13</v>
      </c>
      <c r="B4" t="s">
        <v>18</v>
      </c>
      <c r="C4" s="2" cm="1">
        <f t="array" ref="C4">SUMPRODUCT((RTFPir!$I$4:$I$1460=13)*1,SVir!$O$4:$O$1460,RTFPir!$O$4:$O$1460)</f>
        <v>0.32685330654742223</v>
      </c>
      <c r="D4" s="2" cm="1">
        <f t="array" ref="D4">SUMPRODUCT((logKir!$I$4:$I$1460=13)*1,SVir!$O$4:$O$1460,SKir!$O$4:$O$1460,IFERROR(logKir!$O$4:$O$1460-logHir!$O$4:$O$1460,""))</f>
        <v>2.8224045437948578E-3</v>
      </c>
      <c r="E4" s="2" cm="1">
        <f t="array" ref="E4">SUMPRODUCT((logQir!$I$4:$I$1460=13)*1,SVir!$O$4:$O$1460,SLir!$O$4:$O$1460,logQir!$O$4:$O$1460)</f>
        <v>0.12513089917217834</v>
      </c>
      <c r="F4" s="2">
        <f t="shared" ref="F4:F50" si="0">SUM(C4:E4)</f>
        <v>0.45480661026339542</v>
      </c>
      <c r="G4" s="2"/>
    </row>
    <row r="5" spans="1:7" x14ac:dyDescent="0.55000000000000004">
      <c r="A5" s="3">
        <v>44</v>
      </c>
      <c r="B5" t="s">
        <v>49</v>
      </c>
      <c r="C5" s="2" cm="1">
        <f t="array" ref="C5">SUMPRODUCT((RTFPir!$I$4:$I$1460=44)*1,SVir!$O$4:$O$1460,RTFPir!$O$4:$O$1460)</f>
        <v>0.21785918676133645</v>
      </c>
      <c r="D5" s="2" cm="1">
        <f t="array" ref="D5">SUMPRODUCT((logKir!$I$4:$I$1460=44)*1,SVir!$O$4:$O$1460,SKir!$O$4:$O$1460,IFERROR(logKir!$O$4:$O$1460-logHir!$O$4:$O$1460,""))</f>
        <v>0.115637599946689</v>
      </c>
      <c r="E5" s="2" cm="1">
        <f t="array" ref="E5">SUMPRODUCT((logQir!$I$4:$I$1460=44)*1,SVir!$O$4:$O$1460,SLir!$O$4:$O$1460,logQir!$O$4:$O$1460)</f>
        <v>1.6493923167947087E-2</v>
      </c>
      <c r="F5" s="2">
        <f t="shared" si="0"/>
        <v>0.34999070987597253</v>
      </c>
    </row>
    <row r="6" spans="1:7" x14ac:dyDescent="0.55000000000000004">
      <c r="A6" s="3">
        <v>25</v>
      </c>
      <c r="B6" t="s">
        <v>30</v>
      </c>
      <c r="C6" s="2" cm="1">
        <f t="array" ref="C6">SUMPRODUCT((RTFPir!$I$4:$I$1460=25)*1,SVir!$O$4:$O$1460,RTFPir!$O$4:$O$1460)</f>
        <v>0.21536471899452578</v>
      </c>
      <c r="D6" s="2" cm="1">
        <f t="array" ref="D6">SUMPRODUCT((logKir!$I$4:$I$1460=25)*1,SVir!$O$4:$O$1460,SKir!$O$4:$O$1460,IFERROR(logKir!$O$4:$O$1460-logHir!$O$4:$O$1460,""))</f>
        <v>7.7358908343507185E-2</v>
      </c>
      <c r="E6" s="2" cm="1">
        <f t="array" ref="E6">SUMPRODUCT((logQir!$I$4:$I$1460=25)*1,SVir!$O$4:$O$1460,SLir!$O$4:$O$1460,logQir!$O$4:$O$1460)</f>
        <v>2.413089133309021E-2</v>
      </c>
      <c r="F6" s="2">
        <f t="shared" si="0"/>
        <v>0.31685451867112319</v>
      </c>
    </row>
    <row r="7" spans="1:7" x14ac:dyDescent="0.55000000000000004">
      <c r="A7" s="3">
        <v>8</v>
      </c>
      <c r="B7" t="s">
        <v>13</v>
      </c>
      <c r="C7" s="2" cm="1">
        <f t="array" ref="C7">SUMPRODUCT((RTFPir!$I$4:$I$1460=8)*1,SVir!$O$4:$O$1460,RTFPir!$O$4:$O$1460)</f>
        <v>0.19326743719130682</v>
      </c>
      <c r="D7" s="2" cm="1">
        <f t="array" ref="D7">SUMPRODUCT((logKir!$I$4:$I$1460=8)*1,SVir!$O$4:$O$1460,SKir!$O$4:$O$1460,IFERROR(logKir!$O$4:$O$1460-logHir!$O$4:$O$1460,""))</f>
        <v>7.1320196298111066E-2</v>
      </c>
      <c r="E7" s="2" cm="1">
        <f t="array" ref="E7">SUMPRODUCT((logQir!$I$4:$I$1460=8)*1,SVir!$O$4:$O$1460,SLir!$O$4:$O$1460,logQir!$O$4:$O$1460)</f>
        <v>2.6527941026583478E-2</v>
      </c>
      <c r="F7" s="2">
        <f t="shared" si="0"/>
        <v>0.29111557451600134</v>
      </c>
    </row>
    <row r="8" spans="1:7" x14ac:dyDescent="0.55000000000000004">
      <c r="A8" s="3">
        <v>23</v>
      </c>
      <c r="B8" t="s">
        <v>28</v>
      </c>
      <c r="C8" s="2" cm="1">
        <f t="array" ref="C8">SUMPRODUCT((RTFPir!$I$4:$I$1460=23)*1,SVir!$O$4:$O$1460,RTFPir!$O$4:$O$1460)</f>
        <v>0.14567332672503758</v>
      </c>
      <c r="D8" s="2" cm="1">
        <f t="array" ref="D8">SUMPRODUCT((logKir!$I$4:$I$1460=23)*1,SVir!$O$4:$O$1460,SKir!$O$4:$O$1460,IFERROR(logKir!$O$4:$O$1460-logHir!$O$4:$O$1460,""))</f>
        <v>6.1190154438771342E-2</v>
      </c>
      <c r="E8" s="2" cm="1">
        <f t="array" ref="E8">SUMPRODUCT((logQir!$I$4:$I$1460=23)*1,SVir!$O$4:$O$1460,SLir!$O$4:$O$1460,logQir!$O$4:$O$1460)</f>
        <v>5.3917471293493995E-2</v>
      </c>
      <c r="F8" s="2">
        <f t="shared" si="0"/>
        <v>0.26078095245730293</v>
      </c>
    </row>
    <row r="9" spans="1:7" x14ac:dyDescent="0.55000000000000004">
      <c r="A9" s="3">
        <v>36</v>
      </c>
      <c r="B9" s="1" t="s">
        <v>41</v>
      </c>
      <c r="C9" s="2" cm="1">
        <f t="array" ref="C9">SUMPRODUCT((RTFPir!$I$4:$I$1460=36)*1,SVir!$O$4:$O$1460,RTFPir!$O$4:$O$1460)</f>
        <v>0.17433068231338089</v>
      </c>
      <c r="D9" s="2" cm="1">
        <f t="array" ref="D9">SUMPRODUCT((logKir!$I$4:$I$1460=36)*1,SVir!$O$4:$O$1460,SKir!$O$4:$O$1460,IFERROR(logKir!$O$4:$O$1460-logHir!$O$4:$O$1460,""))</f>
        <v>4.36056944887502E-2</v>
      </c>
      <c r="E9" s="2" cm="1">
        <f t="array" ref="E9">SUMPRODUCT((logQir!$I$4:$I$1460=36)*1,SVir!$O$4:$O$1460,SLir!$O$4:$O$1460,logQir!$O$4:$O$1460)</f>
        <v>3.7943263191047544E-2</v>
      </c>
      <c r="F9" s="2">
        <f t="shared" si="0"/>
        <v>0.25587963999317864</v>
      </c>
    </row>
    <row r="10" spans="1:7" x14ac:dyDescent="0.55000000000000004">
      <c r="A10" s="3">
        <v>30</v>
      </c>
      <c r="B10" t="s">
        <v>35</v>
      </c>
      <c r="C10" s="2" cm="1">
        <f t="array" ref="C10">SUMPRODUCT((RTFPir!$I$4:$I$1460=30)*1,SVir!$O$4:$O$1460,RTFPir!$O$4:$O$1460)</f>
        <v>0.16864618722974725</v>
      </c>
      <c r="D10" s="2" cm="1">
        <f t="array" ref="D10">SUMPRODUCT((logKir!$I$4:$I$1460=30)*1,SVir!$O$4:$O$1460,SKir!$O$4:$O$1460,IFERROR(logKir!$O$4:$O$1460-logHir!$O$4:$O$1460,""))</f>
        <v>4.9030000394468677E-2</v>
      </c>
      <c r="E10" s="2" cm="1">
        <f t="array" ref="E10">SUMPRODUCT((logQir!$I$4:$I$1460=30)*1,SVir!$O$4:$O$1460,SLir!$O$4:$O$1460,logQir!$O$4:$O$1460)</f>
        <v>2.7924449434013836E-2</v>
      </c>
      <c r="F10" s="2">
        <f t="shared" si="0"/>
        <v>0.24560063705822976</v>
      </c>
    </row>
    <row r="11" spans="1:7" x14ac:dyDescent="0.55000000000000004">
      <c r="A11" s="3">
        <v>28</v>
      </c>
      <c r="B11" t="s">
        <v>33</v>
      </c>
      <c r="C11" s="2" cm="1">
        <f t="array" ref="C11">SUMPRODUCT((RTFPir!$I$4:$I$1460=28)*1,SVir!$O$4:$O$1460,RTFPir!$O$4:$O$1460)</f>
        <v>0.17757006930563576</v>
      </c>
      <c r="D11" s="2" cm="1">
        <f t="array" ref="D11">SUMPRODUCT((logKir!$I$4:$I$1460=28)*1,SVir!$O$4:$O$1460,SKir!$O$4:$O$1460,IFERROR(logKir!$O$4:$O$1460-logHir!$O$4:$O$1460,""))</f>
        <v>3.3612259632180931E-2</v>
      </c>
      <c r="E11" s="2" cm="1">
        <f t="array" ref="E11">SUMPRODUCT((logQir!$I$4:$I$1460=28)*1,SVir!$O$4:$O$1460,SLir!$O$4:$O$1460,logQir!$O$4:$O$1460)</f>
        <v>2.9816307939887491E-2</v>
      </c>
      <c r="F11" s="2">
        <f t="shared" si="0"/>
        <v>0.24099863687770418</v>
      </c>
    </row>
    <row r="12" spans="1:7" x14ac:dyDescent="0.55000000000000004">
      <c r="A12" s="3">
        <v>26</v>
      </c>
      <c r="B12" t="s">
        <v>31</v>
      </c>
      <c r="C12" s="2" cm="1">
        <f t="array" ref="C12">SUMPRODUCT((RTFPir!$I$4:$I$1460=26)*1,SVir!$O$4:$O$1460,RTFPir!$O$4:$O$1460)</f>
        <v>0.15421526433814722</v>
      </c>
      <c r="D12" s="2" cm="1">
        <f t="array" ref="D12">SUMPRODUCT((logKir!$I$4:$I$1460=26)*1,SVir!$O$4:$O$1460,SKir!$O$4:$O$1460,IFERROR(logKir!$O$4:$O$1460-logHir!$O$4:$O$1460,""))</f>
        <v>4.8952956858292859E-2</v>
      </c>
      <c r="E12" s="2" cm="1">
        <f t="array" ref="E12">SUMPRODUCT((logQir!$I$4:$I$1460=26)*1,SVir!$O$4:$O$1460,SLir!$O$4:$O$1460,logQir!$O$4:$O$1460)</f>
        <v>2.9839926989922199E-2</v>
      </c>
      <c r="F12" s="2">
        <f t="shared" si="0"/>
        <v>0.23300814818636226</v>
      </c>
    </row>
    <row r="13" spans="1:7" x14ac:dyDescent="0.55000000000000004">
      <c r="A13" s="3">
        <v>9</v>
      </c>
      <c r="B13" t="s">
        <v>14</v>
      </c>
      <c r="C13" s="2" cm="1">
        <f t="array" ref="C13">SUMPRODUCT((RTFPir!$I$4:$I$1460=9)*1,SVir!$O$4:$O$1460,RTFPir!$O$4:$O$1460)</f>
        <v>0.15301595623795858</v>
      </c>
      <c r="D13" s="2" cm="1">
        <f t="array" ref="D13">SUMPRODUCT((logKir!$I$4:$I$1460=9)*1,SVir!$O$4:$O$1460,SKir!$O$4:$O$1460,IFERROR(logKir!$O$4:$O$1460-logHir!$O$4:$O$1460,""))</f>
        <v>3.0455800168493957E-2</v>
      </c>
      <c r="E13" s="2" cm="1">
        <f t="array" ref="E13">SUMPRODUCT((logQir!$I$4:$I$1460=9)*1,SVir!$O$4:$O$1460,SLir!$O$4:$O$1460,logQir!$O$4:$O$1460)</f>
        <v>3.417376378184709E-2</v>
      </c>
      <c r="F13" s="2">
        <f t="shared" si="0"/>
        <v>0.21764552018829961</v>
      </c>
    </row>
    <row r="14" spans="1:7" x14ac:dyDescent="0.55000000000000004">
      <c r="A14" s="3">
        <v>19</v>
      </c>
      <c r="B14" t="s">
        <v>24</v>
      </c>
      <c r="C14" s="2" cm="1">
        <f t="array" ref="C14">SUMPRODUCT((RTFPir!$I$4:$I$1460=19)*1,SVir!$O$4:$O$1460,RTFPir!$O$4:$O$1460)</f>
        <v>9.266244981980877E-2</v>
      </c>
      <c r="D14" s="2" cm="1">
        <f t="array" ref="D14">SUMPRODUCT((logKir!$I$4:$I$1460=19)*1,SVir!$O$4:$O$1460,SKir!$O$4:$O$1460,IFERROR(logKir!$O$4:$O$1460-logHir!$O$4:$O$1460,""))</f>
        <v>6.3130716661080222E-2</v>
      </c>
      <c r="E14" s="2" cm="1">
        <f t="array" ref="E14">SUMPRODUCT((logQir!$I$4:$I$1460=19)*1,SVir!$O$4:$O$1460,SLir!$O$4:$O$1460,logQir!$O$4:$O$1460)</f>
        <v>2.5369839131475901E-2</v>
      </c>
      <c r="F14" s="2">
        <f t="shared" si="0"/>
        <v>0.18116300561236487</v>
      </c>
    </row>
    <row r="15" spans="1:7" x14ac:dyDescent="0.55000000000000004">
      <c r="A15" s="3">
        <v>27</v>
      </c>
      <c r="B15" t="s">
        <v>32</v>
      </c>
      <c r="C15" s="2" cm="1">
        <f t="array" ref="C15">SUMPRODUCT((RTFPir!$I$4:$I$1460=27)*1,SVir!$O$4:$O$1460,RTFPir!$O$4:$O$1460)</f>
        <v>0.10610153834881034</v>
      </c>
      <c r="D15" s="2" cm="1">
        <f t="array" ref="D15">SUMPRODUCT((logKir!$I$4:$I$1460=27)*1,SVir!$O$4:$O$1460,SKir!$O$4:$O$1460,IFERROR(logKir!$O$4:$O$1460-logHir!$O$4:$O$1460,""))</f>
        <v>3.9922124807724544E-4</v>
      </c>
      <c r="E15" s="2" cm="1">
        <f t="array" ref="E15">SUMPRODUCT((logQir!$I$4:$I$1460=27)*1,SVir!$O$4:$O$1460,SLir!$O$4:$O$1460,logQir!$O$4:$O$1460)</f>
        <v>6.5888379159983773E-2</v>
      </c>
      <c r="F15" s="2">
        <f t="shared" si="0"/>
        <v>0.17238913875687134</v>
      </c>
    </row>
    <row r="16" spans="1:7" x14ac:dyDescent="0.55000000000000004">
      <c r="A16" s="3">
        <v>24</v>
      </c>
      <c r="B16" t="s">
        <v>29</v>
      </c>
      <c r="C16" s="2" cm="1">
        <f t="array" ref="C16">SUMPRODUCT((RTFPir!$I$4:$I$1460=24)*1,SVir!$O$4:$O$1460,RTFPir!$O$4:$O$1460)</f>
        <v>8.5350894099705366E-2</v>
      </c>
      <c r="D16" s="2" cm="1">
        <f t="array" ref="D16">SUMPRODUCT((logKir!$I$4:$I$1460=24)*1,SVir!$O$4:$O$1460,SKir!$O$4:$O$1460,IFERROR(logKir!$O$4:$O$1460-logHir!$O$4:$O$1460,""))</f>
        <v>6.5538854921456946E-2</v>
      </c>
      <c r="E16" s="2" cm="1">
        <f t="array" ref="E16">SUMPRODUCT((logQir!$I$4:$I$1460=24)*1,SVir!$O$4:$O$1460,SLir!$O$4:$O$1460,logQir!$O$4:$O$1460)</f>
        <v>1.8114609947416947E-2</v>
      </c>
      <c r="F16" s="2">
        <f t="shared" si="0"/>
        <v>0.16900435896857927</v>
      </c>
    </row>
    <row r="17" spans="1:9" x14ac:dyDescent="0.55000000000000004">
      <c r="A17" s="3">
        <v>14</v>
      </c>
      <c r="B17" t="s">
        <v>19</v>
      </c>
      <c r="C17" s="2" cm="1">
        <f t="array" ref="C17">SUMPRODUCT((RTFPir!$I$4:$I$1460=14)*1,SVir!$O$4:$O$1460,RTFPir!$O$4:$O$1460)</f>
        <v>9.0874270395207943E-2</v>
      </c>
      <c r="D17" s="2" cm="1">
        <f t="array" ref="D17">SUMPRODUCT((logKir!$I$4:$I$1460=14)*1,SVir!$O$4:$O$1460,SKir!$O$4:$O$1460,IFERROR(logKir!$O$4:$O$1460-logHir!$O$4:$O$1460,""))</f>
        <v>2.4730839769695853E-2</v>
      </c>
      <c r="E17" s="2" cm="1">
        <f t="array" ref="E17">SUMPRODUCT((logQir!$I$4:$I$1460=14)*1,SVir!$O$4:$O$1460,SLir!$O$4:$O$1460,logQir!$O$4:$O$1460)</f>
        <v>5.3315382915286258E-2</v>
      </c>
      <c r="F17" s="2">
        <f t="shared" si="0"/>
        <v>0.16892049308019005</v>
      </c>
    </row>
    <row r="18" spans="1:9" x14ac:dyDescent="0.55000000000000004">
      <c r="A18" s="3">
        <v>35</v>
      </c>
      <c r="B18" t="s">
        <v>40</v>
      </c>
      <c r="C18" s="2" cm="1">
        <f t="array" ref="C18">SUMPRODUCT((RTFPir!$I$4:$I$1460=35)*1,SVir!$O$4:$O$1460,RTFPir!$O$4:$O$1460)</f>
        <v>9.6930387316998184E-2</v>
      </c>
      <c r="D18" s="2" cm="1">
        <f t="array" ref="D18">SUMPRODUCT((logKir!$I$4:$I$1460=35)*1,SVir!$O$4:$O$1460,SKir!$O$4:$O$1460,IFERROR(logKir!$O$4:$O$1460-logHir!$O$4:$O$1460,""))</f>
        <v>4.4236214954934169E-2</v>
      </c>
      <c r="E18" s="2" cm="1">
        <f t="array" ref="E18">SUMPRODUCT((logQir!$I$4:$I$1460=35)*1,SVir!$O$4:$O$1460,SLir!$O$4:$O$1460,logQir!$O$4:$O$1460)</f>
        <v>2.6451656957484311E-2</v>
      </c>
      <c r="F18" s="2">
        <f t="shared" si="0"/>
        <v>0.16761825922941664</v>
      </c>
    </row>
    <row r="19" spans="1:9" x14ac:dyDescent="0.55000000000000004">
      <c r="A19" s="3">
        <v>12</v>
      </c>
      <c r="B19" t="s">
        <v>17</v>
      </c>
      <c r="C19" s="2" cm="1">
        <f t="array" ref="C19">SUMPRODUCT((RTFPir!$I$4:$I$1460=12)*1,SVir!$O$4:$O$1460,RTFPir!$O$4:$O$1460)</f>
        <v>0.10498141132123683</v>
      </c>
      <c r="D19" s="2" cm="1">
        <f t="array" ref="D19">SUMPRODUCT((logKir!$I$4:$I$1460=12)*1,SVir!$O$4:$O$1460,SKir!$O$4:$O$1460,IFERROR(logKir!$O$4:$O$1460-logHir!$O$4:$O$1460,""))</f>
        <v>4.1783972517444215E-2</v>
      </c>
      <c r="E19" s="2" cm="1">
        <f t="array" ref="E19">SUMPRODUCT((logQir!$I$4:$I$1460=12)*1,SVir!$O$4:$O$1460,SLir!$O$4:$O$1460,logQir!$O$4:$O$1460)</f>
        <v>1.1053165997895199E-2</v>
      </c>
      <c r="F19" s="2">
        <f t="shared" si="0"/>
        <v>0.15781854983657623</v>
      </c>
    </row>
    <row r="20" spans="1:9" x14ac:dyDescent="0.55000000000000004">
      <c r="A20" s="3">
        <v>10</v>
      </c>
      <c r="B20" t="s">
        <v>15</v>
      </c>
      <c r="C20" s="2" cm="1">
        <f t="array" ref="C20">SUMPRODUCT((RTFPir!$I$4:$I$1460=10)*1,SVir!$O$4:$O$1460,RTFPir!$O$4:$O$1460)</f>
        <v>7.9047333307899675E-2</v>
      </c>
      <c r="D20" s="2" cm="1">
        <f t="array" ref="D20">SUMPRODUCT((logKir!$I$4:$I$1460=10)*1,SVir!$O$4:$O$1460,SKir!$O$4:$O$1460,IFERROR(logKir!$O$4:$O$1460-logHir!$O$4:$O$1460,""))</f>
        <v>2.300051586016948E-2</v>
      </c>
      <c r="E20" s="2" cm="1">
        <f t="array" ref="E20">SUMPRODUCT((logQir!$I$4:$I$1460=10)*1,SVir!$O$4:$O$1460,SLir!$O$4:$O$1460,logQir!$O$4:$O$1460)</f>
        <v>2.613394794309495E-2</v>
      </c>
      <c r="F20" s="2">
        <f t="shared" si="0"/>
        <v>0.12818179711116409</v>
      </c>
    </row>
    <row r="21" spans="1:9" x14ac:dyDescent="0.55000000000000004">
      <c r="A21" s="3">
        <v>38</v>
      </c>
      <c r="B21" t="s">
        <v>43</v>
      </c>
      <c r="C21" s="2" cm="1">
        <f t="array" ref="C21">SUMPRODUCT((RTFPir!$I$4:$I$1460=38)*1,SVir!$O$4:$O$1460,RTFPir!$O$4:$O$1460)</f>
        <v>4.8791506796801831E-2</v>
      </c>
      <c r="D21" s="2" cm="1">
        <f t="array" ref="D21">SUMPRODUCT((logKir!$I$4:$I$1460=38)*1,SVir!$O$4:$O$1460,SKir!$O$4:$O$1460,IFERROR(logKir!$O$4:$O$1460-logHir!$O$4:$O$1460,""))</f>
        <v>2.9310674766189336E-2</v>
      </c>
      <c r="E21" s="2" cm="1">
        <f t="array" ref="E21">SUMPRODUCT((logQir!$I$4:$I$1460=38)*1,SVir!$O$4:$O$1460,SLir!$O$4:$O$1460,logQir!$O$4:$O$1460)</f>
        <v>3.7464322025251739E-2</v>
      </c>
      <c r="F21" s="2">
        <f t="shared" si="0"/>
        <v>0.11556650358824291</v>
      </c>
    </row>
    <row r="22" spans="1:9" x14ac:dyDescent="0.55000000000000004">
      <c r="A22" s="3">
        <v>29</v>
      </c>
      <c r="B22" t="s">
        <v>34</v>
      </c>
      <c r="C22" s="2" cm="1">
        <f t="array" ref="C22">SUMPRODUCT((RTFPir!$I$4:$I$1460=29)*1,SVir!$O$4:$O$1460,RTFPir!$O$4:$O$1460)</f>
        <v>8.0802517331080861E-2</v>
      </c>
      <c r="D22" s="2" cm="1">
        <f t="array" ref="D22">SUMPRODUCT((logKir!$I$4:$I$1460=29)*1,SVir!$O$4:$O$1460,SKir!$O$4:$O$1460,IFERROR(logKir!$O$4:$O$1460-logHir!$O$4:$O$1460,""))</f>
        <v>1.1506538130363899E-2</v>
      </c>
      <c r="E22" s="2" cm="1">
        <f t="array" ref="E22">SUMPRODUCT((logQir!$I$4:$I$1460=29)*1,SVir!$O$4:$O$1460,SLir!$O$4:$O$1460,logQir!$O$4:$O$1460)</f>
        <v>1.3495615640745135E-2</v>
      </c>
      <c r="F22" s="2">
        <f t="shared" si="0"/>
        <v>0.1058046711021899</v>
      </c>
    </row>
    <row r="23" spans="1:9" x14ac:dyDescent="0.55000000000000004">
      <c r="A23" s="3">
        <v>22</v>
      </c>
      <c r="B23" t="s">
        <v>27</v>
      </c>
      <c r="C23" s="2" cm="1">
        <f t="array" ref="C23">SUMPRODUCT((RTFPir!$I$4:$I$1460=22)*1,SVir!$O$4:$O$1460,RTFPir!$O$4:$O$1460)</f>
        <v>5.4647924520109026E-2</v>
      </c>
      <c r="D23" s="2" cm="1">
        <f t="array" ref="D23">SUMPRODUCT((logKir!$I$4:$I$1460=22)*1,SVir!$O$4:$O$1460,SKir!$O$4:$O$1460,IFERROR(logKir!$O$4:$O$1460-logHir!$O$4:$O$1460,""))</f>
        <v>2.6324106922684058E-2</v>
      </c>
      <c r="E23" s="2" cm="1">
        <f t="array" ref="E23">SUMPRODUCT((logQir!$I$4:$I$1460=22)*1,SVir!$O$4:$O$1460,SLir!$O$4:$O$1460,logQir!$O$4:$O$1460)</f>
        <v>2.182586124983792E-2</v>
      </c>
      <c r="F23" s="2">
        <f t="shared" si="0"/>
        <v>0.102797892692631</v>
      </c>
    </row>
    <row r="24" spans="1:9" x14ac:dyDescent="0.55000000000000004">
      <c r="A24" s="3">
        <v>1</v>
      </c>
      <c r="B24" t="s">
        <v>6</v>
      </c>
      <c r="C24" s="2" cm="1">
        <f t="array" ref="C24">SUMPRODUCT((RTFPir!$I$4:$I$1460=1)*1,SVir!$O$4:$O$1460,RTFPir!$O$4:$O$1460)</f>
        <v>2.4826737413970006E-2</v>
      </c>
      <c r="D24" s="2" cm="1">
        <f t="array" ref="D24">SUMPRODUCT((logKir!$I$4:$I$1460=1)*1,SVir!$O$4:$O$1460,SKir!$O$4:$O$1460,IFERROR(logKir!$O$4:$O$1460-logHir!$O$4:$O$1460,""))</f>
        <v>7.2372228993460228E-3</v>
      </c>
      <c r="E24" s="2" cm="1">
        <f t="array" ref="E24">SUMPRODUCT((logQir!$I$4:$I$1460=1)*1,SVir!$O$4:$O$1460,SLir!$O$4:$O$1460,logQir!$O$4:$O$1460)</f>
        <v>4.7737929205171649E-2</v>
      </c>
      <c r="F24" s="2">
        <f t="shared" si="0"/>
        <v>7.9801889518487684E-2</v>
      </c>
    </row>
    <row r="25" spans="1:9" x14ac:dyDescent="0.55000000000000004">
      <c r="A25" s="3">
        <v>11</v>
      </c>
      <c r="B25" t="s">
        <v>16</v>
      </c>
      <c r="C25" s="2" cm="1">
        <f t="array" ref="C25">SUMPRODUCT((RTFPir!$I$4:$I$1460=11)*1,SVir!$O$4:$O$1460,RTFPir!$O$4:$O$1460)</f>
        <v>8.0981944197586711E-2</v>
      </c>
      <c r="D25" s="2" cm="1">
        <f t="array" ref="D25">SUMPRODUCT((logKir!$I$4:$I$1460=11)*1,SVir!$O$4:$O$1460,SKir!$O$4:$O$1460,IFERROR(logKir!$O$4:$O$1460-logHir!$O$4:$O$1460,""))</f>
        <v>-2.0137897436263312E-2</v>
      </c>
      <c r="E25" s="2" cm="1">
        <f t="array" ref="E25">SUMPRODUCT((logQir!$I$4:$I$1460=11)*1,SVir!$O$4:$O$1460,SLir!$O$4:$O$1460,logQir!$O$4:$O$1460)</f>
        <v>1.679804815986511E-2</v>
      </c>
      <c r="F25" s="2">
        <f t="shared" si="0"/>
        <v>7.7642094921188509E-2</v>
      </c>
    </row>
    <row r="26" spans="1:9" x14ac:dyDescent="0.55000000000000004">
      <c r="A26" s="3">
        <v>34</v>
      </c>
      <c r="B26" t="s">
        <v>39</v>
      </c>
      <c r="C26" s="2" cm="1">
        <f t="array" ref="C26">SUMPRODUCT((RTFPir!$I$4:$I$1460=34)*1,SVir!$O$4:$O$1460,RTFPir!$O$4:$O$1460)</f>
        <v>-3.5335915532417661E-2</v>
      </c>
      <c r="D26" s="2" cm="1">
        <f t="array" ref="D26">SUMPRODUCT((logKir!$I$4:$I$1460=34)*1,SVir!$O$4:$O$1460,SKir!$O$4:$O$1460,IFERROR(logKir!$O$4:$O$1460-logHir!$O$4:$O$1460,""))</f>
        <v>5.009929376221485E-2</v>
      </c>
      <c r="E26" s="2" cm="1">
        <f t="array" ref="E26">SUMPRODUCT((logQir!$I$4:$I$1460=34)*1,SVir!$O$4:$O$1460,SLir!$O$4:$O$1460,logQir!$O$4:$O$1460)</f>
        <v>5.6417078912417748E-2</v>
      </c>
      <c r="F26" s="2">
        <f t="shared" si="0"/>
        <v>7.1180457142214937E-2</v>
      </c>
    </row>
    <row r="27" spans="1:9" x14ac:dyDescent="0.55000000000000004">
      <c r="A27" s="3">
        <v>18</v>
      </c>
      <c r="B27" t="s">
        <v>23</v>
      </c>
      <c r="C27" s="2" cm="1">
        <f t="array" ref="C27">SUMPRODUCT((RTFPir!$I$4:$I$1460=18)*1,SVir!$O$4:$O$1460,RTFPir!$O$4:$O$1460)</f>
        <v>-5.5155710802001649E-2</v>
      </c>
      <c r="D27" s="2" cm="1">
        <f t="array" ref="D27">SUMPRODUCT((logKir!$I$4:$I$1460=18)*1,SVir!$O$4:$O$1460,SKir!$O$4:$O$1460,IFERROR(logKir!$O$4:$O$1460-logHir!$O$4:$O$1460,""))</f>
        <v>7.4236664038463449E-2</v>
      </c>
      <c r="E27" s="2" cm="1">
        <f t="array" ref="E27">SUMPRODUCT((logQir!$I$4:$I$1460=18)*1,SVir!$O$4:$O$1460,SLir!$O$4:$O$1460,logQir!$O$4:$O$1460)</f>
        <v>4.3201763434269007E-2</v>
      </c>
      <c r="F27" s="2">
        <f t="shared" si="0"/>
        <v>6.2282716670730806E-2</v>
      </c>
    </row>
    <row r="28" spans="1:9" x14ac:dyDescent="0.55000000000000004">
      <c r="A28" s="3">
        <v>7</v>
      </c>
      <c r="B28" t="s">
        <v>12</v>
      </c>
      <c r="C28" s="2" cm="1">
        <f t="array" ref="C28">SUMPRODUCT((RTFPir!$I$4:$I$1460=7)*1,SVir!$O$4:$O$1460,RTFPir!$O$4:$O$1460)</f>
        <v>2.1899197635671889E-2</v>
      </c>
      <c r="D28" s="2" cm="1">
        <f t="array" ref="D28">SUMPRODUCT((logKir!$I$4:$I$1460=7)*1,SVir!$O$4:$O$1460,SKir!$O$4:$O$1460,IFERROR(logKir!$O$4:$O$1460-logHir!$O$4:$O$1460,""))</f>
        <v>3.3430846319413938E-3</v>
      </c>
      <c r="E28" s="2" cm="1">
        <f t="array" ref="E28">SUMPRODUCT((logQir!$I$4:$I$1460=7)*1,SVir!$O$4:$O$1460,SLir!$O$4:$O$1460,logQir!$O$4:$O$1460)</f>
        <v>2.4221075733462223E-2</v>
      </c>
      <c r="F28" s="2">
        <f t="shared" si="0"/>
        <v>4.9463358001075507E-2</v>
      </c>
    </row>
    <row r="29" spans="1:9" x14ac:dyDescent="0.55000000000000004">
      <c r="A29" s="3">
        <v>46</v>
      </c>
      <c r="B29" t="s">
        <v>51</v>
      </c>
      <c r="C29" s="2" cm="1">
        <f t="array" ref="C29">SUMPRODUCT((RTFPir!$I$4:$I$1460=46)*1,SVir!$O$4:$O$1460,RTFPir!$O$4:$O$1460)</f>
        <v>2.0051005826949461E-2</v>
      </c>
      <c r="D29" s="2" cm="1">
        <f t="array" ref="D29">SUMPRODUCT((logKir!$I$4:$I$1460=46)*1,SVir!$O$4:$O$1460,SKir!$O$4:$O$1460,IFERROR(logKir!$O$4:$O$1460-logHir!$O$4:$O$1460,""))</f>
        <v>-2.8819656088012358E-3</v>
      </c>
      <c r="E29" s="2" cm="1">
        <f t="array" ref="E29">SUMPRODUCT((logQir!$I$4:$I$1460=46)*1,SVir!$O$4:$O$1460,SLir!$O$4:$O$1460,logQir!$O$4:$O$1460)</f>
        <v>2.2887185447060431E-2</v>
      </c>
      <c r="F29" s="2">
        <f t="shared" si="0"/>
        <v>4.0056225665208653E-2</v>
      </c>
    </row>
    <row r="30" spans="1:9" x14ac:dyDescent="0.55000000000000004">
      <c r="A30" s="3">
        <v>40</v>
      </c>
      <c r="B30" t="s">
        <v>45</v>
      </c>
      <c r="C30" s="2" cm="1">
        <f t="array" ref="C30">SUMPRODUCT((RTFPir!$I$4:$I$1460=40)*1,SVir!$O$4:$O$1460,RTFPir!$O$4:$O$1460)</f>
        <v>6.7031711275685598E-3</v>
      </c>
      <c r="D30" s="2" cm="1">
        <f t="array" ref="D30">SUMPRODUCT((logKir!$I$4:$I$1460=40)*1,SVir!$O$4:$O$1460,SKir!$O$4:$O$1460,IFERROR(logKir!$O$4:$O$1460-logHir!$O$4:$O$1460,""))</f>
        <v>-2.3166038855392556E-3</v>
      </c>
      <c r="E30" s="2" cm="1">
        <f t="array" ref="E30">SUMPRODUCT((logQir!$I$4:$I$1460=40)*1,SVir!$O$4:$O$1460,SLir!$O$4:$O$1460,logQir!$O$4:$O$1460)</f>
        <v>3.5362217392338323E-2</v>
      </c>
      <c r="F30" s="2">
        <f t="shared" si="0"/>
        <v>3.9748784634367623E-2</v>
      </c>
    </row>
    <row r="31" spans="1:9" x14ac:dyDescent="0.55000000000000004">
      <c r="A31" s="3">
        <v>4</v>
      </c>
      <c r="B31" t="s">
        <v>9</v>
      </c>
      <c r="C31" s="2" cm="1">
        <f t="array" ref="C31">SUMPRODUCT((RTFPir!$I$4:$I$1460=4)*1,SVir!$O$4:$O$1460,RTFPir!$O$4:$O$1460)</f>
        <v>-1.6777763783168604E-2</v>
      </c>
      <c r="D31" s="2" cm="1">
        <f t="array" ref="D31">SUMPRODUCT((logKir!$I$4:$I$1460=4)*1,SVir!$O$4:$O$1460,SKir!$O$4:$O$1460,IFERROR(logKir!$O$4:$O$1460-logHir!$O$4:$O$1460,""))</f>
        <v>1.1162506865802039E-2</v>
      </c>
      <c r="E31" s="2" cm="1">
        <f t="array" ref="E31">SUMPRODUCT((logQir!$I$4:$I$1460=4)*1,SVir!$O$4:$O$1460,SLir!$O$4:$O$1460,logQir!$O$4:$O$1460)</f>
        <v>4.1732003081103544E-2</v>
      </c>
      <c r="F31" s="2">
        <f t="shared" si="0"/>
        <v>3.611674616373698E-2</v>
      </c>
    </row>
    <row r="32" spans="1:9" x14ac:dyDescent="0.55000000000000004">
      <c r="A32" s="3">
        <v>20</v>
      </c>
      <c r="B32" t="s">
        <v>25</v>
      </c>
      <c r="C32" s="2" cm="1">
        <f t="array" ref="C32">SUMPRODUCT((RTFPir!$I$4:$I$1460=20)*1,SVir!$O$4:$O$1460,RTFPir!$O$4:$O$1460)</f>
        <v>1.8064957275244781E-2</v>
      </c>
      <c r="D32" s="2" cm="1">
        <f t="array" ref="D32">SUMPRODUCT((logKir!$I$4:$I$1460=20)*1,SVir!$O$4:$O$1460,SKir!$O$4:$O$1460,IFERROR(logKir!$O$4:$O$1460-logHir!$O$4:$O$1460,""))</f>
        <v>-1.0749899598463473E-2</v>
      </c>
      <c r="E32" s="2" cm="1">
        <f t="array" ref="E32">SUMPRODUCT((logQir!$I$4:$I$1460=20)*1,SVir!$O$4:$O$1460,SLir!$O$4:$O$1460,logQir!$O$4:$O$1460)</f>
        <v>2.4931512904934054E-2</v>
      </c>
      <c r="F32" s="2">
        <f t="shared" si="0"/>
        <v>3.2246570581715359E-2</v>
      </c>
      <c r="I32" s="1"/>
    </row>
    <row r="33" spans="1:6" x14ac:dyDescent="0.55000000000000004">
      <c r="A33" s="3">
        <v>16</v>
      </c>
      <c r="B33" t="s">
        <v>21</v>
      </c>
      <c r="C33" s="2" cm="1">
        <f t="array" ref="C33">SUMPRODUCT((RTFPir!$I$4:$I$1460=16)*1,SVir!$O$4:$O$1460,RTFPir!$O$4:$O$1460)</f>
        <v>-3.5915601722992178E-2</v>
      </c>
      <c r="D33" s="2" cm="1">
        <f t="array" ref="D33">SUMPRODUCT((logKir!$I$4:$I$1460=16)*1,SVir!$O$4:$O$1460,SKir!$O$4:$O$1460,IFERROR(logKir!$O$4:$O$1460-logHir!$O$4:$O$1460,""))</f>
        <v>2.0947783041209863E-2</v>
      </c>
      <c r="E33" s="2" cm="1">
        <f t="array" ref="E33">SUMPRODUCT((logQir!$I$4:$I$1460=16)*1,SVir!$O$4:$O$1460,SLir!$O$4:$O$1460,logQir!$O$4:$O$1460)</f>
        <v>3.4524794555322334E-2</v>
      </c>
      <c r="F33" s="2">
        <f t="shared" si="0"/>
        <v>1.9556975873540019E-2</v>
      </c>
    </row>
    <row r="34" spans="1:6" x14ac:dyDescent="0.55000000000000004">
      <c r="A34" s="3">
        <v>37</v>
      </c>
      <c r="B34" t="s">
        <v>42</v>
      </c>
      <c r="C34" s="2" cm="1">
        <f t="array" ref="C34">SUMPRODUCT((RTFPir!$I$4:$I$1460=37)*1,SVir!$O$4:$O$1460,RTFPir!$O$4:$O$1460)</f>
        <v>-4.0112884018638578E-2</v>
      </c>
      <c r="D34" s="2" cm="1">
        <f t="array" ref="D34">SUMPRODUCT((logKir!$I$4:$I$1460=37)*1,SVir!$O$4:$O$1460,SKir!$O$4:$O$1460,IFERROR(logKir!$O$4:$O$1460-logHir!$O$4:$O$1460,""))</f>
        <v>6.1199585165238862E-3</v>
      </c>
      <c r="E34" s="2" cm="1">
        <f t="array" ref="E34">SUMPRODUCT((logQir!$I$4:$I$1460=37)*1,SVir!$O$4:$O$1460,SLir!$O$4:$O$1460,logQir!$O$4:$O$1460)</f>
        <v>4.9476933800194869E-2</v>
      </c>
      <c r="F34" s="2">
        <f t="shared" si="0"/>
        <v>1.5484008298080179E-2</v>
      </c>
    </row>
    <row r="35" spans="1:6" x14ac:dyDescent="0.55000000000000004">
      <c r="A35" s="3">
        <v>21</v>
      </c>
      <c r="B35" t="s">
        <v>26</v>
      </c>
      <c r="C35" s="2" cm="1">
        <f t="array" ref="C35">SUMPRODUCT((RTFPir!$I$4:$I$1460=21)*1,SVir!$O$4:$O$1460,RTFPir!$O$4:$O$1460)</f>
        <v>2.2535415691018391E-2</v>
      </c>
      <c r="D35" s="2" cm="1">
        <f t="array" ref="D35">SUMPRODUCT((logKir!$I$4:$I$1460=21)*1,SVir!$O$4:$O$1460,SKir!$O$4:$O$1460,IFERROR(logKir!$O$4:$O$1460-logHir!$O$4:$O$1460,""))</f>
        <v>-1.0152873886830668E-2</v>
      </c>
      <c r="E35" s="2" cm="1">
        <f t="array" ref="E35">SUMPRODUCT((logQir!$I$4:$I$1460=21)*1,SVir!$O$4:$O$1460,SLir!$O$4:$O$1460,logQir!$O$4:$O$1460)</f>
        <v>2.877020904908881E-3</v>
      </c>
      <c r="F35" s="2">
        <f t="shared" si="0"/>
        <v>1.5259562709096605E-2</v>
      </c>
    </row>
    <row r="36" spans="1:6" x14ac:dyDescent="0.55000000000000004">
      <c r="A36" s="3">
        <v>39</v>
      </c>
      <c r="B36" t="s">
        <v>44</v>
      </c>
      <c r="C36" s="2" cm="1">
        <f t="array" ref="C36">SUMPRODUCT((RTFPir!$I$4:$I$1460=39)*1,SVir!$O$4:$O$1460,RTFPir!$O$4:$O$1460)</f>
        <v>-4.2077018549946492E-2</v>
      </c>
      <c r="D36" s="2" cm="1">
        <f t="array" ref="D36">SUMPRODUCT((logKir!$I$4:$I$1460=39)*1,SVir!$O$4:$O$1460,SKir!$O$4:$O$1460,IFERROR(logKir!$O$4:$O$1460-logHir!$O$4:$O$1460,""))</f>
        <v>-1.3699341123102674E-2</v>
      </c>
      <c r="E36" s="2" cm="1">
        <f t="array" ref="E36">SUMPRODUCT((logQir!$I$4:$I$1460=39)*1,SVir!$O$4:$O$1460,SLir!$O$4:$O$1460,logQir!$O$4:$O$1460)</f>
        <v>5.47699333255387E-2</v>
      </c>
      <c r="F36" s="2">
        <f t="shared" si="0"/>
        <v>-1.0064263475104696E-3</v>
      </c>
    </row>
    <row r="37" spans="1:6" x14ac:dyDescent="0.55000000000000004">
      <c r="A37" s="3">
        <v>43</v>
      </c>
      <c r="B37" t="s">
        <v>48</v>
      </c>
      <c r="C37" s="2" cm="1">
        <f t="array" ref="C37">SUMPRODUCT((RTFPir!$I$4:$I$1460=43)*1,SVir!$O$4:$O$1460,RTFPir!$O$4:$O$1460)</f>
        <v>-2.3478611477771041E-2</v>
      </c>
      <c r="D37" s="2" cm="1">
        <f t="array" ref="D37">SUMPRODUCT((logKir!$I$4:$I$1460=43)*1,SVir!$O$4:$O$1460,SKir!$O$4:$O$1460,IFERROR(logKir!$O$4:$O$1460-logHir!$O$4:$O$1460,""))</f>
        <v>2.7038094538030747E-3</v>
      </c>
      <c r="E37" s="2" cm="1">
        <f t="array" ref="E37">SUMPRODUCT((logQir!$I$4:$I$1460=43)*1,SVir!$O$4:$O$1460,SLir!$O$4:$O$1460,logQir!$O$4:$O$1460)</f>
        <v>1.9661735758113887E-2</v>
      </c>
      <c r="F37" s="2">
        <f t="shared" si="0"/>
        <v>-1.1130662658540812E-3</v>
      </c>
    </row>
    <row r="38" spans="1:6" x14ac:dyDescent="0.55000000000000004">
      <c r="A38" s="3">
        <v>33</v>
      </c>
      <c r="B38" t="s">
        <v>38</v>
      </c>
      <c r="C38" s="2" cm="1">
        <f t="array" ref="C38">SUMPRODUCT((RTFPir!$I$4:$I$1460=33)*1,SVir!$O$4:$O$1460,RTFPir!$O$4:$O$1460)</f>
        <v>-4.7648588037373124E-2</v>
      </c>
      <c r="D38" s="2" cm="1">
        <f t="array" ref="D38">SUMPRODUCT((logKir!$I$4:$I$1460=33)*1,SVir!$O$4:$O$1460,SKir!$O$4:$O$1460,IFERROR(logKir!$O$4:$O$1460-logHir!$O$4:$O$1460,""))</f>
        <v>1.2194884283801907E-2</v>
      </c>
      <c r="E38" s="2" cm="1">
        <f t="array" ref="E38">SUMPRODUCT((logQir!$I$4:$I$1460=33)*1,SVir!$O$4:$O$1460,SLir!$O$4:$O$1460,logQir!$O$4:$O$1460)</f>
        <v>2.9873654776031662E-2</v>
      </c>
      <c r="F38" s="2">
        <f t="shared" si="0"/>
        <v>-5.5800489775395534E-3</v>
      </c>
    </row>
    <row r="39" spans="1:6" x14ac:dyDescent="0.55000000000000004">
      <c r="A39" s="3">
        <v>41</v>
      </c>
      <c r="B39" t="s">
        <v>46</v>
      </c>
      <c r="C39" s="2" cm="1">
        <f t="array" ref="C39">SUMPRODUCT((RTFPir!$I$4:$I$1460=41)*1,SVir!$O$4:$O$1460,RTFPir!$O$4:$O$1460)</f>
        <v>-3.8861620834745793E-2</v>
      </c>
      <c r="D39" s="2" cm="1">
        <f t="array" ref="D39">SUMPRODUCT((logKir!$I$4:$I$1460=41)*1,SVir!$O$4:$O$1460,SKir!$O$4:$O$1460,IFERROR(logKir!$O$4:$O$1460-logHir!$O$4:$O$1460,""))</f>
        <v>9.9008181269937892E-3</v>
      </c>
      <c r="E39" s="2" cm="1">
        <f t="array" ref="E39">SUMPRODUCT((logQir!$I$4:$I$1460=41)*1,SVir!$O$4:$O$1460,SLir!$O$4:$O$1460,logQir!$O$4:$O$1460)</f>
        <v>1.9032415942412523E-2</v>
      </c>
      <c r="F39" s="2">
        <f t="shared" si="0"/>
        <v>-9.9283867653394801E-3</v>
      </c>
    </row>
    <row r="40" spans="1:6" x14ac:dyDescent="0.55000000000000004">
      <c r="A40" s="3">
        <v>2</v>
      </c>
      <c r="B40" t="s">
        <v>7</v>
      </c>
      <c r="C40" s="2" cm="1">
        <f t="array" ref="C40">SUMPRODUCT((RTFPir!$I$4:$I$1460=2)*1,SVir!$O$4:$O$1460,RTFPir!$O$4:$O$1460)</f>
        <v>-5.6194368571035158E-2</v>
      </c>
      <c r="D40" s="2" cm="1">
        <f t="array" ref="D40">SUMPRODUCT((logKir!$I$4:$I$1460=2)*1,SVir!$O$4:$O$1460,SKir!$O$4:$O$1460,IFERROR(logKir!$O$4:$O$1460-logHir!$O$4:$O$1460,""))</f>
        <v>9.4153498909609109E-3</v>
      </c>
      <c r="E40" s="2" cm="1">
        <f t="array" ref="E40">SUMPRODUCT((logQir!$I$4:$I$1460=2)*1,SVir!$O$4:$O$1460,SLir!$O$4:$O$1460,logQir!$O$4:$O$1460)</f>
        <v>3.0172556219317484E-2</v>
      </c>
      <c r="F40" s="2">
        <f t="shared" si="0"/>
        <v>-1.6606462460756762E-2</v>
      </c>
    </row>
    <row r="41" spans="1:6" x14ac:dyDescent="0.55000000000000004">
      <c r="A41" s="3">
        <v>5</v>
      </c>
      <c r="B41" t="s">
        <v>10</v>
      </c>
      <c r="C41" s="2" cm="1">
        <f t="array" ref="C41">SUMPRODUCT((RTFPir!$I$4:$I$1460=5)*1,SVir!$O$4:$O$1460,RTFPir!$O$4:$O$1460)</f>
        <v>-4.0896021846409655E-2</v>
      </c>
      <c r="D41" s="2" cm="1">
        <f t="array" ref="D41">SUMPRODUCT((logKir!$I$4:$I$1460=5)*1,SVir!$O$4:$O$1460,SKir!$O$4:$O$1460,IFERROR(logKir!$O$4:$O$1460-logHir!$O$4:$O$1460,""))</f>
        <v>-3.2065744093228828E-2</v>
      </c>
      <c r="E41" s="2" cm="1">
        <f t="array" ref="E41">SUMPRODUCT((logQir!$I$4:$I$1460=5)*1,SVir!$O$4:$O$1460,SLir!$O$4:$O$1460,logQir!$O$4:$O$1460)</f>
        <v>3.4141065650337102E-2</v>
      </c>
      <c r="F41" s="2">
        <f t="shared" si="0"/>
        <v>-3.8820700289301388E-2</v>
      </c>
    </row>
    <row r="42" spans="1:6" x14ac:dyDescent="0.55000000000000004">
      <c r="A42" s="3">
        <v>15</v>
      </c>
      <c r="B42" t="s">
        <v>20</v>
      </c>
      <c r="C42" s="2" cm="1">
        <f t="array" ref="C42">SUMPRODUCT((RTFPir!$I$4:$I$1460=15)*1,SVir!$O$4:$O$1460,RTFPir!$O$4:$O$1460)</f>
        <v>-8.3111551148669402E-2</v>
      </c>
      <c r="D42" s="2" cm="1">
        <f t="array" ref="D42">SUMPRODUCT((logKir!$I$4:$I$1460=15)*1,SVir!$O$4:$O$1460,SKir!$O$4:$O$1460,IFERROR(logKir!$O$4:$O$1460-logHir!$O$4:$O$1460,""))</f>
        <v>2.3963496434297311E-2</v>
      </c>
      <c r="E42" s="2" cm="1">
        <f t="array" ref="E42">SUMPRODUCT((logQir!$I$4:$I$1460=15)*1,SVir!$O$4:$O$1460,SLir!$O$4:$O$1460,logQir!$O$4:$O$1460)</f>
        <v>2.0152324116174673E-2</v>
      </c>
      <c r="F42" s="2">
        <f t="shared" si="0"/>
        <v>-3.8995730598197421E-2</v>
      </c>
    </row>
    <row r="43" spans="1:6" x14ac:dyDescent="0.55000000000000004">
      <c r="A43" s="3">
        <v>32</v>
      </c>
      <c r="B43" t="s">
        <v>37</v>
      </c>
      <c r="C43" s="2" cm="1">
        <f t="array" ref="C43">SUMPRODUCT((RTFPir!$I$4:$I$1460=32)*1,SVir!$O$4:$O$1460,RTFPir!$O$4:$O$1460)</f>
        <v>-7.2207999627743824E-2</v>
      </c>
      <c r="D43" s="2" cm="1">
        <f t="array" ref="D43">SUMPRODUCT((logKir!$I$4:$I$1460=32)*1,SVir!$O$4:$O$1460,SKir!$O$4:$O$1460,IFERROR(logKir!$O$4:$O$1460-logHir!$O$4:$O$1460,""))</f>
        <v>-1.5446286188366007E-2</v>
      </c>
      <c r="E43" s="2" cm="1">
        <f t="array" ref="E43">SUMPRODUCT((logQir!$I$4:$I$1460=32)*1,SVir!$O$4:$O$1460,SLir!$O$4:$O$1460,logQir!$O$4:$O$1460)</f>
        <v>4.4203956456247251E-2</v>
      </c>
      <c r="F43" s="2">
        <f t="shared" si="0"/>
        <v>-4.345032935986258E-2</v>
      </c>
    </row>
    <row r="44" spans="1:6" x14ac:dyDescent="0.55000000000000004">
      <c r="A44" s="3">
        <v>6</v>
      </c>
      <c r="B44" t="s">
        <v>11</v>
      </c>
      <c r="C44" s="2" cm="1">
        <f t="array" ref="C44">SUMPRODUCT((RTFPir!$I$4:$I$1460=6)*1,SVir!$O$4:$O$1460,RTFPir!$O$4:$O$1460)</f>
        <v>-3.2961643158994781E-2</v>
      </c>
      <c r="D44" s="2" cm="1">
        <f t="array" ref="D44">SUMPRODUCT((logKir!$I$4:$I$1460=6)*1,SVir!$O$4:$O$1460,SKir!$O$4:$O$1460,IFERROR(logKir!$O$4:$O$1460-logHir!$O$4:$O$1460,""))</f>
        <v>-3.8135012267596864E-2</v>
      </c>
      <c r="E44" s="2" cm="1">
        <f t="array" ref="E44">SUMPRODUCT((logQir!$I$4:$I$1460=6)*1,SVir!$O$4:$O$1460,SLir!$O$4:$O$1460,logQir!$O$4:$O$1460)</f>
        <v>2.0342631533975763E-2</v>
      </c>
      <c r="F44" s="2">
        <f t="shared" si="0"/>
        <v>-5.0754023892615879E-2</v>
      </c>
    </row>
    <row r="45" spans="1:6" x14ac:dyDescent="0.55000000000000004">
      <c r="A45" s="3">
        <v>47</v>
      </c>
      <c r="B45" t="s">
        <v>52</v>
      </c>
      <c r="C45" s="2" cm="1">
        <f t="array" ref="C45">SUMPRODUCT((RTFPir!$I$4:$I$1460=47)*1,SVir!$O$4:$O$1460,RTFPir!$O$4:$O$1460)</f>
        <v>-0.17515112614549658</v>
      </c>
      <c r="D45" s="2" cm="1">
        <f t="array" ref="D45">SUMPRODUCT((logKir!$I$4:$I$1460=47)*1,SVir!$O$4:$O$1460,SKir!$O$4:$O$1460,IFERROR(logKir!$O$4:$O$1460-logHir!$O$4:$O$1460,""))</f>
        <v>8.9755766291557168E-2</v>
      </c>
      <c r="E45" s="2" cm="1">
        <f t="array" ref="E45">SUMPRODUCT((logQir!$I$4:$I$1460=47)*1,SVir!$O$4:$O$1460,SLir!$O$4:$O$1460,logQir!$O$4:$O$1460)</f>
        <v>2.9814033296174696E-2</v>
      </c>
      <c r="F45" s="2">
        <f t="shared" si="0"/>
        <v>-5.558132655776471E-2</v>
      </c>
    </row>
    <row r="46" spans="1:6" x14ac:dyDescent="0.55000000000000004">
      <c r="A46" s="3">
        <v>42</v>
      </c>
      <c r="B46" t="s">
        <v>47</v>
      </c>
      <c r="C46" s="2" cm="1">
        <f t="array" ref="C46">SUMPRODUCT((RTFPir!$I$4:$I$1460=42)*1,SVir!$O$4:$O$1460,RTFPir!$O$4:$O$1460)</f>
        <v>-0.11274723856184392</v>
      </c>
      <c r="D46" s="2" cm="1">
        <f t="array" ref="D46">SUMPRODUCT((logKir!$I$4:$I$1460=42)*1,SVir!$O$4:$O$1460,SKir!$O$4:$O$1460,IFERROR(logKir!$O$4:$O$1460-logHir!$O$4:$O$1460,""))</f>
        <v>2.6379999792749395E-2</v>
      </c>
      <c r="E46" s="2" cm="1">
        <f t="array" ref="E46">SUMPRODUCT((logQir!$I$4:$I$1460=42)*1,SVir!$O$4:$O$1460,SLir!$O$4:$O$1460,logQir!$O$4:$O$1460)</f>
        <v>2.9578127394290048E-2</v>
      </c>
      <c r="F46" s="2">
        <f t="shared" si="0"/>
        <v>-5.6789111374804475E-2</v>
      </c>
    </row>
    <row r="47" spans="1:6" x14ac:dyDescent="0.55000000000000004">
      <c r="A47" s="3">
        <v>17</v>
      </c>
      <c r="B47" t="s">
        <v>22</v>
      </c>
      <c r="C47" s="2" cm="1">
        <f t="array" ref="C47">SUMPRODUCT((RTFPir!$I$4:$I$1460=17)*1,SVir!$O$4:$O$1460,RTFPir!$O$4:$O$1460)</f>
        <v>-0.13691075348793647</v>
      </c>
      <c r="D47" s="2" cm="1">
        <f t="array" ref="D47">SUMPRODUCT((logKir!$I$4:$I$1460=17)*1,SVir!$O$4:$O$1460,SKir!$O$4:$O$1460,IFERROR(logKir!$O$4:$O$1460-logHir!$O$4:$O$1460,""))</f>
        <v>2.4798134693999659E-2</v>
      </c>
      <c r="E47" s="2" cm="1">
        <f t="array" ref="E47">SUMPRODUCT((logQir!$I$4:$I$1460=17)*1,SVir!$O$4:$O$1460,SLir!$O$4:$O$1460,logQir!$O$4:$O$1460)</f>
        <v>4.2749439546742811E-2</v>
      </c>
      <c r="F47" s="2">
        <f t="shared" si="0"/>
        <v>-6.9363179247193985E-2</v>
      </c>
    </row>
    <row r="48" spans="1:6" x14ac:dyDescent="0.55000000000000004">
      <c r="A48" s="3">
        <v>3</v>
      </c>
      <c r="B48" t="s">
        <v>8</v>
      </c>
      <c r="C48" s="2" cm="1">
        <f t="array" ref="C48">SUMPRODUCT((RTFPir!$I$4:$I$1460=3)*1,SVir!$O$4:$O$1460,RTFPir!$O$4:$O$1460)</f>
        <v>-9.4921749308827852E-2</v>
      </c>
      <c r="D48" s="2" cm="1">
        <f t="array" ref="D48">SUMPRODUCT((logKir!$I$4:$I$1460=3)*1,SVir!$O$4:$O$1460,SKir!$O$4:$O$1460,IFERROR(logKir!$O$4:$O$1460-logHir!$O$4:$O$1460,""))</f>
        <v>-2.0529418408271265E-2</v>
      </c>
      <c r="E48" s="2" cm="1">
        <f t="array" ref="E48">SUMPRODUCT((logQir!$I$4:$I$1460=3)*1,SVir!$O$4:$O$1460,SLir!$O$4:$O$1460,logQir!$O$4:$O$1460)</f>
        <v>3.5051383778287544E-2</v>
      </c>
      <c r="F48" s="2">
        <f t="shared" si="0"/>
        <v>-8.0399783938811586E-2</v>
      </c>
    </row>
    <row r="49" spans="1:6" x14ac:dyDescent="0.55000000000000004">
      <c r="A49" s="3">
        <v>45</v>
      </c>
      <c r="B49" t="s">
        <v>50</v>
      </c>
      <c r="C49" s="2" cm="1">
        <f t="array" ref="C49">SUMPRODUCT((RTFPir!$I$4:$I$1460=45)*1,SVir!$O$4:$O$1460,RTFPir!$O$4:$O$1460)</f>
        <v>-0.10219461986919587</v>
      </c>
      <c r="D49" s="2" cm="1">
        <f t="array" ref="D49">SUMPRODUCT((logKir!$I$4:$I$1460=45)*1,SVir!$O$4:$O$1460,SKir!$O$4:$O$1460,IFERROR(logKir!$O$4:$O$1460-logHir!$O$4:$O$1460,""))</f>
        <v>-1.7581468683131297E-2</v>
      </c>
      <c r="E49" s="2" cm="1">
        <f t="array" ref="E49">SUMPRODUCT((logQir!$I$4:$I$1460=45)*1,SVir!$O$4:$O$1460,SLir!$O$4:$O$1460,logQir!$O$4:$O$1460)</f>
        <v>3.7760523010858783E-2</v>
      </c>
      <c r="F49" s="2">
        <f t="shared" si="0"/>
        <v>-8.2015565541468383E-2</v>
      </c>
    </row>
    <row r="50" spans="1:6" x14ac:dyDescent="0.55000000000000004">
      <c r="A50" s="3">
        <v>31</v>
      </c>
      <c r="B50" t="s">
        <v>36</v>
      </c>
      <c r="C50" s="2" cm="1">
        <f t="array" ref="C50">SUMPRODUCT((RTFPir!$I$4:$I$1460=31)*1,SVir!$O$4:$O$1460,RTFPir!$O$4:$O$1460)</f>
        <v>-0.21116530957236254</v>
      </c>
      <c r="D50" s="2" cm="1">
        <f t="array" ref="D50">SUMPRODUCT((logKir!$I$4:$I$1460=31)*1,SVir!$O$4:$O$1460,SKir!$O$4:$O$1460,IFERROR(logKir!$O$4:$O$1460-logHir!$O$4:$O$1460,""))</f>
        <v>-4.100937441335651E-2</v>
      </c>
      <c r="E50" s="2" cm="1">
        <f t="array" ref="E50">SUMPRODUCT((logQir!$I$4:$I$1460=31)*1,SVir!$O$4:$O$1460,SLir!$O$4:$O$1460,logQir!$O$4:$O$1460)</f>
        <v>7.059546194214926E-2</v>
      </c>
      <c r="F50" s="2">
        <f t="shared" si="0"/>
        <v>-0.1815792220435698</v>
      </c>
    </row>
  </sheetData>
  <sortState xmlns:xlrd2="http://schemas.microsoft.com/office/spreadsheetml/2017/richdata2" ref="A4:F50">
    <sortCondition descending="1" ref="F4:F50"/>
  </sortState>
  <phoneticPr fontId="2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0B554-8417-437A-AFE4-582E72503CF6}">
  <dimension ref="A1:G1460"/>
  <sheetViews>
    <sheetView workbookViewId="0"/>
  </sheetViews>
  <sheetFormatPr defaultColWidth="8.83203125" defaultRowHeight="18" x14ac:dyDescent="0.55000000000000004"/>
  <sheetData>
    <row r="1" spans="1:7" x14ac:dyDescent="0.55000000000000004">
      <c r="A1" t="s">
        <v>53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5">
        <v>719562.639508622</v>
      </c>
      <c r="D4" s="5">
        <v>859452.85374427401</v>
      </c>
      <c r="E4" s="5">
        <v>912622.18756283401</v>
      </c>
      <c r="F4" s="5">
        <v>925010.31273511995</v>
      </c>
      <c r="G4" s="5">
        <v>917256.19808441703</v>
      </c>
    </row>
    <row r="5" spans="1:7" x14ac:dyDescent="0.55000000000000004">
      <c r="A5" s="3">
        <v>1</v>
      </c>
      <c r="B5" s="3">
        <v>2</v>
      </c>
      <c r="C5" s="5">
        <v>31034.422921223901</v>
      </c>
      <c r="D5" s="5">
        <v>26826.232547273201</v>
      </c>
      <c r="E5" s="5">
        <v>22051.590456272199</v>
      </c>
      <c r="F5" s="5">
        <v>22338.2916422491</v>
      </c>
      <c r="G5" s="5">
        <v>27314.452933810499</v>
      </c>
    </row>
    <row r="6" spans="1:7" x14ac:dyDescent="0.55000000000000004">
      <c r="A6" s="3">
        <v>1</v>
      </c>
      <c r="B6" s="3">
        <v>3</v>
      </c>
      <c r="C6" s="5">
        <v>533412.57003995404</v>
      </c>
      <c r="D6" s="5">
        <v>595596.69859351905</v>
      </c>
      <c r="E6" s="5">
        <v>603454.40597378497</v>
      </c>
      <c r="F6" s="5">
        <v>567406.76627744001</v>
      </c>
      <c r="G6" s="5">
        <v>599211.28318662499</v>
      </c>
    </row>
    <row r="7" spans="1:7" x14ac:dyDescent="0.55000000000000004">
      <c r="A7" s="3">
        <v>1</v>
      </c>
      <c r="B7" s="3">
        <v>4</v>
      </c>
      <c r="C7" s="5">
        <v>10037.319903952</v>
      </c>
      <c r="D7" s="5">
        <v>12927.0804868382</v>
      </c>
      <c r="E7" s="5">
        <v>12030.648395724</v>
      </c>
      <c r="F7" s="5">
        <v>10166.7271467386</v>
      </c>
      <c r="G7" s="5">
        <v>11715.9699512156</v>
      </c>
    </row>
    <row r="8" spans="1:7" x14ac:dyDescent="0.55000000000000004">
      <c r="A8" s="3">
        <v>1</v>
      </c>
      <c r="B8" s="3">
        <v>5</v>
      </c>
      <c r="C8" s="5">
        <v>142316.75737565799</v>
      </c>
      <c r="D8" s="5">
        <v>163579.35015815901</v>
      </c>
      <c r="E8" s="5">
        <v>120750.342899296</v>
      </c>
      <c r="F8" s="5">
        <v>92110.993704394597</v>
      </c>
      <c r="G8" s="5">
        <v>33091.862948046597</v>
      </c>
    </row>
    <row r="9" spans="1:7" x14ac:dyDescent="0.55000000000000004">
      <c r="A9" s="3">
        <v>1</v>
      </c>
      <c r="B9" s="3">
        <v>6</v>
      </c>
      <c r="C9" s="5">
        <v>186149.03829341099</v>
      </c>
      <c r="D9" s="5">
        <v>284922.06991033501</v>
      </c>
      <c r="E9" s="5">
        <v>269629.50845460099</v>
      </c>
      <c r="F9" s="5">
        <v>297292.97841766803</v>
      </c>
      <c r="G9" s="5">
        <v>129435.821165653</v>
      </c>
    </row>
    <row r="10" spans="1:7" x14ac:dyDescent="0.55000000000000004">
      <c r="A10" s="3">
        <v>1</v>
      </c>
      <c r="B10" s="3">
        <v>7</v>
      </c>
      <c r="C10" s="5">
        <v>67137.182708377397</v>
      </c>
      <c r="D10" s="5">
        <v>59274.121383431797</v>
      </c>
      <c r="E10" s="5">
        <v>67052.093978334495</v>
      </c>
      <c r="F10" s="5">
        <v>85944.245458856502</v>
      </c>
      <c r="G10" s="5">
        <v>63071.417404291897</v>
      </c>
    </row>
    <row r="11" spans="1:7" x14ac:dyDescent="0.55000000000000004">
      <c r="A11" s="3">
        <v>1</v>
      </c>
      <c r="B11" s="3">
        <v>8</v>
      </c>
      <c r="C11" s="5">
        <v>248267.31490483601</v>
      </c>
      <c r="D11" s="5">
        <v>179734.32286815601</v>
      </c>
      <c r="E11" s="5">
        <v>186324.570918385</v>
      </c>
      <c r="F11" s="5">
        <v>183682.84681918999</v>
      </c>
      <c r="G11" s="5">
        <v>208912.245551506</v>
      </c>
    </row>
    <row r="12" spans="1:7" x14ac:dyDescent="0.55000000000000004">
      <c r="A12" s="3">
        <v>1</v>
      </c>
      <c r="B12" s="3">
        <v>9</v>
      </c>
      <c r="C12" s="5">
        <v>61986.689013397699</v>
      </c>
      <c r="D12" s="5">
        <v>86758.778816805701</v>
      </c>
      <c r="E12" s="5">
        <v>108889.880345061</v>
      </c>
      <c r="F12" s="5">
        <v>101280.87811446399</v>
      </c>
      <c r="G12" s="5">
        <v>87500.347888448305</v>
      </c>
    </row>
    <row r="13" spans="1:7" x14ac:dyDescent="0.55000000000000004">
      <c r="A13" s="3">
        <v>1</v>
      </c>
      <c r="B13" s="3">
        <v>10</v>
      </c>
      <c r="C13" s="5">
        <v>91377.466555294304</v>
      </c>
      <c r="D13" s="5">
        <v>82219.106843734902</v>
      </c>
      <c r="E13" s="5">
        <v>81385.161896528007</v>
      </c>
      <c r="F13" s="5">
        <v>73305.452673599604</v>
      </c>
      <c r="G13" s="5">
        <v>78686.539907798695</v>
      </c>
    </row>
    <row r="14" spans="1:7" x14ac:dyDescent="0.55000000000000004">
      <c r="A14" s="3">
        <v>1</v>
      </c>
      <c r="B14" s="3">
        <v>11</v>
      </c>
      <c r="C14" s="5">
        <v>61116.941085926897</v>
      </c>
      <c r="D14" s="5">
        <v>84023.768368237201</v>
      </c>
      <c r="E14" s="5">
        <v>68471.255667177495</v>
      </c>
      <c r="F14" s="5">
        <v>65014.2662814055</v>
      </c>
      <c r="G14" s="5">
        <v>100125.176890348</v>
      </c>
    </row>
    <row r="15" spans="1:7" x14ac:dyDescent="0.55000000000000004">
      <c r="A15" s="3">
        <v>1</v>
      </c>
      <c r="B15" s="3">
        <v>12</v>
      </c>
      <c r="C15" s="5">
        <v>31044.340018198702</v>
      </c>
      <c r="D15" s="5">
        <v>21331.258032369598</v>
      </c>
      <c r="E15" s="5">
        <v>17255.848152587401</v>
      </c>
      <c r="F15" s="5">
        <v>19892.297195557901</v>
      </c>
      <c r="G15" s="5">
        <v>16114.0038899183</v>
      </c>
    </row>
    <row r="16" spans="1:7" x14ac:dyDescent="0.55000000000000004">
      <c r="A16" s="3">
        <v>1</v>
      </c>
      <c r="B16" s="3">
        <v>13</v>
      </c>
      <c r="C16" s="5">
        <v>56989.314695097899</v>
      </c>
      <c r="D16" s="5">
        <v>15535.476609479299</v>
      </c>
      <c r="E16" s="5">
        <v>11547.665726557099</v>
      </c>
      <c r="F16" s="5">
        <v>7468.7084449163704</v>
      </c>
      <c r="G16" s="5">
        <v>4140.4859751302201</v>
      </c>
    </row>
    <row r="17" spans="1:7" x14ac:dyDescent="0.55000000000000004">
      <c r="A17" s="3">
        <v>1</v>
      </c>
      <c r="B17" s="3">
        <v>14</v>
      </c>
      <c r="C17" s="5">
        <v>101866.935254475</v>
      </c>
      <c r="D17" s="5">
        <v>97436.664247665307</v>
      </c>
      <c r="E17" s="5">
        <v>95987.708912373098</v>
      </c>
      <c r="F17" s="5">
        <v>106047.434039022</v>
      </c>
      <c r="G17" s="5">
        <v>108712.07695789001</v>
      </c>
    </row>
    <row r="18" spans="1:7" x14ac:dyDescent="0.55000000000000004">
      <c r="A18" s="3">
        <v>1</v>
      </c>
      <c r="B18" s="3">
        <v>15</v>
      </c>
      <c r="C18" s="5">
        <v>60121.611115257903</v>
      </c>
      <c r="D18" s="5">
        <v>52838.4986196381</v>
      </c>
      <c r="E18" s="5">
        <v>47294.958348970802</v>
      </c>
      <c r="F18" s="5">
        <v>43957.077638145303</v>
      </c>
      <c r="G18" s="5">
        <v>42999.526966735699</v>
      </c>
    </row>
    <row r="19" spans="1:7" x14ac:dyDescent="0.55000000000000004">
      <c r="A19" s="3">
        <v>1</v>
      </c>
      <c r="B19" s="3">
        <v>16</v>
      </c>
      <c r="C19" s="5">
        <v>110346.47934285201</v>
      </c>
      <c r="D19" s="5">
        <v>123123.636294685</v>
      </c>
      <c r="E19" s="5">
        <v>125554.09905694801</v>
      </c>
      <c r="F19" s="5">
        <v>120237.130749908</v>
      </c>
      <c r="G19" s="5">
        <v>131456.70603052501</v>
      </c>
    </row>
    <row r="20" spans="1:7" x14ac:dyDescent="0.55000000000000004">
      <c r="A20" s="3">
        <v>1</v>
      </c>
      <c r="B20" s="3">
        <v>17</v>
      </c>
      <c r="C20" s="5">
        <v>552638.21466375701</v>
      </c>
      <c r="D20" s="5">
        <v>577807.21571099199</v>
      </c>
      <c r="E20" s="5">
        <v>689182.35266525706</v>
      </c>
      <c r="F20" s="5">
        <v>719845.19557457999</v>
      </c>
      <c r="G20" s="5">
        <v>558938.53466214903</v>
      </c>
    </row>
    <row r="21" spans="1:7" x14ac:dyDescent="0.55000000000000004">
      <c r="A21" s="3">
        <v>1</v>
      </c>
      <c r="B21" s="3">
        <v>18</v>
      </c>
      <c r="C21" s="5">
        <v>1168969.6579464599</v>
      </c>
      <c r="D21" s="5">
        <v>1431069.60148139</v>
      </c>
      <c r="E21" s="5">
        <v>1568584.74651098</v>
      </c>
      <c r="F21" s="5">
        <v>1621375.2786471499</v>
      </c>
      <c r="G21" s="5">
        <v>1583182.32493191</v>
      </c>
    </row>
    <row r="22" spans="1:7" x14ac:dyDescent="0.55000000000000004">
      <c r="A22" s="3">
        <v>1</v>
      </c>
      <c r="B22" s="3">
        <v>19</v>
      </c>
      <c r="C22" s="5">
        <v>1213181.46041912</v>
      </c>
      <c r="D22" s="5">
        <v>1149936.3130197399</v>
      </c>
      <c r="E22" s="5">
        <v>1139779.6003964599</v>
      </c>
      <c r="F22" s="5">
        <v>1154662.4441829501</v>
      </c>
      <c r="G22" s="5">
        <v>1388522.4967129501</v>
      </c>
    </row>
    <row r="23" spans="1:7" x14ac:dyDescent="0.55000000000000004">
      <c r="A23" s="3">
        <v>1</v>
      </c>
      <c r="B23" s="3">
        <v>20</v>
      </c>
      <c r="C23" s="5">
        <v>1149867.3871404401</v>
      </c>
      <c r="D23" s="5">
        <v>1385895.17667961</v>
      </c>
      <c r="E23" s="5">
        <v>1458834.8685719201</v>
      </c>
      <c r="F23" s="5">
        <v>1474965.5291937201</v>
      </c>
      <c r="G23" s="5">
        <v>1556931.5107175999</v>
      </c>
    </row>
    <row r="24" spans="1:7" x14ac:dyDescent="0.55000000000000004">
      <c r="A24" s="3">
        <v>1</v>
      </c>
      <c r="B24" s="3">
        <v>21</v>
      </c>
      <c r="C24" s="5">
        <v>1434833.60475484</v>
      </c>
      <c r="D24" s="5">
        <v>1488368.9043833099</v>
      </c>
      <c r="E24" s="5">
        <v>1521570.3796193099</v>
      </c>
      <c r="F24" s="5">
        <v>1208582.23743537</v>
      </c>
      <c r="G24" s="5">
        <v>1314489.6857379801</v>
      </c>
    </row>
    <row r="25" spans="1:7" x14ac:dyDescent="0.55000000000000004">
      <c r="A25" s="3">
        <v>1</v>
      </c>
      <c r="B25" s="3">
        <v>22</v>
      </c>
      <c r="C25" s="5">
        <v>504538.47434838698</v>
      </c>
      <c r="D25" s="5">
        <v>480269.89400213899</v>
      </c>
      <c r="E25" s="5">
        <v>559861.672659448</v>
      </c>
      <c r="F25" s="5">
        <v>347217.12231065502</v>
      </c>
      <c r="G25" s="5">
        <v>315246.85471249401</v>
      </c>
    </row>
    <row r="26" spans="1:7" x14ac:dyDescent="0.55000000000000004">
      <c r="A26" s="3">
        <v>1</v>
      </c>
      <c r="B26" s="3">
        <v>23</v>
      </c>
      <c r="C26" s="5">
        <v>398290.04338364099</v>
      </c>
      <c r="D26" s="5">
        <v>382518.60177030502</v>
      </c>
      <c r="E26" s="5">
        <v>353806.95028333599</v>
      </c>
      <c r="F26" s="5">
        <v>374840.51607773098</v>
      </c>
      <c r="G26" s="5">
        <v>348598.62724573899</v>
      </c>
    </row>
    <row r="27" spans="1:7" x14ac:dyDescent="0.55000000000000004">
      <c r="A27" s="3">
        <v>1</v>
      </c>
      <c r="B27" s="3">
        <v>24</v>
      </c>
      <c r="C27" s="5">
        <v>259323.000726848</v>
      </c>
      <c r="D27" s="5">
        <v>284282.16874518001</v>
      </c>
      <c r="E27" s="5">
        <v>297308.76217929699</v>
      </c>
      <c r="F27" s="5">
        <v>292714.66490887402</v>
      </c>
      <c r="G27" s="5">
        <v>294495.29753060802</v>
      </c>
    </row>
    <row r="28" spans="1:7" x14ac:dyDescent="0.55000000000000004">
      <c r="A28" s="3">
        <v>1</v>
      </c>
      <c r="B28" s="3">
        <v>25</v>
      </c>
      <c r="C28" s="5">
        <v>700200.10199622402</v>
      </c>
      <c r="D28" s="5">
        <v>647521.98153691296</v>
      </c>
      <c r="E28" s="5">
        <v>619957.70904062595</v>
      </c>
      <c r="F28" s="5">
        <v>610149.17080843996</v>
      </c>
      <c r="G28" s="5">
        <v>632742.77670399705</v>
      </c>
    </row>
    <row r="29" spans="1:7" x14ac:dyDescent="0.55000000000000004">
      <c r="A29" s="3">
        <v>1</v>
      </c>
      <c r="B29" s="3">
        <v>26</v>
      </c>
      <c r="C29" s="5">
        <v>612906.61218731804</v>
      </c>
      <c r="D29" s="5">
        <v>685478.09518797498</v>
      </c>
      <c r="E29" s="5">
        <v>722220.64389190695</v>
      </c>
      <c r="F29" s="5">
        <v>722302.057197446</v>
      </c>
      <c r="G29" s="5">
        <v>720349.19011002895</v>
      </c>
    </row>
    <row r="30" spans="1:7" x14ac:dyDescent="0.55000000000000004">
      <c r="A30" s="3">
        <v>1</v>
      </c>
      <c r="B30" s="3">
        <v>27</v>
      </c>
      <c r="C30" s="5">
        <v>1337134.52919823</v>
      </c>
      <c r="D30" s="5">
        <v>1475493.38219117</v>
      </c>
      <c r="E30" s="5">
        <v>1643131.7377335699</v>
      </c>
      <c r="F30" s="5">
        <v>1681073.9863229999</v>
      </c>
      <c r="G30" s="5">
        <v>1751200.4354505599</v>
      </c>
    </row>
    <row r="31" spans="1:7" x14ac:dyDescent="0.55000000000000004">
      <c r="A31" s="3">
        <v>1</v>
      </c>
      <c r="B31" s="3">
        <v>28</v>
      </c>
      <c r="C31" s="5">
        <v>1439946.56677485</v>
      </c>
      <c r="D31" s="5">
        <v>1426686.90816106</v>
      </c>
      <c r="E31" s="5">
        <v>1517145.87005238</v>
      </c>
      <c r="F31" s="5">
        <v>1474637.04965561</v>
      </c>
      <c r="G31" s="5">
        <v>1532098.41428228</v>
      </c>
    </row>
    <row r="32" spans="1:7" x14ac:dyDescent="0.55000000000000004">
      <c r="A32" s="3">
        <v>1</v>
      </c>
      <c r="B32" s="3">
        <v>29</v>
      </c>
      <c r="C32" s="5">
        <v>811000.51558048802</v>
      </c>
      <c r="D32" s="5">
        <v>799508.307957237</v>
      </c>
      <c r="E32" s="5">
        <v>817581.23001941701</v>
      </c>
      <c r="F32" s="5">
        <v>815230.85445173597</v>
      </c>
      <c r="G32" s="5">
        <v>822856.96163691196</v>
      </c>
    </row>
    <row r="33" spans="1:7" x14ac:dyDescent="0.55000000000000004">
      <c r="A33" s="3">
        <v>1</v>
      </c>
      <c r="B33" s="3">
        <v>30</v>
      </c>
      <c r="C33" s="5">
        <v>1590627.28590774</v>
      </c>
      <c r="D33" s="5">
        <v>1830236.89827675</v>
      </c>
      <c r="E33" s="5">
        <v>1979053.6643981601</v>
      </c>
      <c r="F33" s="5">
        <v>1991860.18225731</v>
      </c>
      <c r="G33" s="5">
        <v>2008430.5109793199</v>
      </c>
    </row>
    <row r="34" spans="1:7" x14ac:dyDescent="0.55000000000000004">
      <c r="A34" s="3">
        <v>1</v>
      </c>
      <c r="B34" s="3">
        <v>31</v>
      </c>
      <c r="C34" s="5">
        <v>826345.15385463601</v>
      </c>
      <c r="D34" s="5">
        <v>762107.62926769699</v>
      </c>
      <c r="E34" s="5">
        <v>764795.90404461999</v>
      </c>
      <c r="F34" s="5">
        <v>684575.88926412701</v>
      </c>
      <c r="G34" s="5">
        <v>693474.03249445895</v>
      </c>
    </row>
    <row r="35" spans="1:7" x14ac:dyDescent="0.55000000000000004">
      <c r="A35" s="3">
        <v>2</v>
      </c>
      <c r="B35" s="3">
        <v>1</v>
      </c>
      <c r="C35" s="5">
        <v>200434.82893906999</v>
      </c>
      <c r="D35" s="5">
        <v>224569.463763056</v>
      </c>
      <c r="E35" s="5">
        <v>231903.81140558401</v>
      </c>
      <c r="F35" s="5">
        <v>238088.44055360201</v>
      </c>
      <c r="G35" s="5">
        <v>215155.91941030099</v>
      </c>
    </row>
    <row r="36" spans="1:7" x14ac:dyDescent="0.55000000000000004">
      <c r="A36" s="3">
        <v>2</v>
      </c>
      <c r="B36" s="3">
        <v>2</v>
      </c>
      <c r="C36" s="5">
        <v>4516.9332653171696</v>
      </c>
      <c r="D36" s="5">
        <v>6395.5150719012399</v>
      </c>
      <c r="E36" s="5">
        <v>6267.6358799919499</v>
      </c>
      <c r="F36" s="5">
        <v>6509.7324636598796</v>
      </c>
      <c r="G36" s="5">
        <v>7583.7332154629203</v>
      </c>
    </row>
    <row r="37" spans="1:7" x14ac:dyDescent="0.55000000000000004">
      <c r="A37" s="3">
        <v>2</v>
      </c>
      <c r="B37" s="3">
        <v>3</v>
      </c>
      <c r="C37" s="5">
        <v>52176.362110954004</v>
      </c>
      <c r="D37" s="5">
        <v>80696.816302490799</v>
      </c>
      <c r="E37" s="5">
        <v>90877.412025878104</v>
      </c>
      <c r="F37" s="5">
        <v>100888.70006822501</v>
      </c>
      <c r="G37" s="5">
        <v>104222.661358445</v>
      </c>
    </row>
    <row r="38" spans="1:7" x14ac:dyDescent="0.55000000000000004">
      <c r="A38" s="3">
        <v>2</v>
      </c>
      <c r="B38" s="3">
        <v>4</v>
      </c>
      <c r="C38" s="5">
        <v>10002.995825167</v>
      </c>
      <c r="D38" s="5">
        <v>12002.2929453245</v>
      </c>
      <c r="E38" s="5">
        <v>10469.305764556801</v>
      </c>
      <c r="F38" s="5">
        <v>9247.4746437131907</v>
      </c>
      <c r="G38" s="5">
        <v>7993.1647106726696</v>
      </c>
    </row>
    <row r="39" spans="1:7" x14ac:dyDescent="0.55000000000000004">
      <c r="A39" s="3">
        <v>2</v>
      </c>
      <c r="B39" s="3">
        <v>5</v>
      </c>
      <c r="C39" s="5">
        <v>28775.8148497373</v>
      </c>
      <c r="D39" s="5">
        <v>34192.606832751298</v>
      </c>
      <c r="E39" s="5">
        <v>42879.702447921001</v>
      </c>
      <c r="F39" s="5">
        <v>33097.9024660668</v>
      </c>
      <c r="G39" s="5">
        <v>20577.761359391399</v>
      </c>
    </row>
    <row r="40" spans="1:7" x14ac:dyDescent="0.55000000000000004">
      <c r="A40" s="3">
        <v>2</v>
      </c>
      <c r="B40" s="3">
        <v>6</v>
      </c>
      <c r="C40" s="5">
        <v>27533.2768790312</v>
      </c>
      <c r="D40" s="5">
        <v>24720.450403668699</v>
      </c>
      <c r="E40" s="5">
        <v>23938.082131347801</v>
      </c>
      <c r="F40" s="5">
        <v>22511.113021839399</v>
      </c>
      <c r="G40" s="5">
        <v>18704.915903431898</v>
      </c>
    </row>
    <row r="41" spans="1:7" x14ac:dyDescent="0.55000000000000004">
      <c r="A41" s="3">
        <v>2</v>
      </c>
      <c r="B41" s="3">
        <v>7</v>
      </c>
      <c r="C41" s="5">
        <v>12748.6705287921</v>
      </c>
      <c r="D41" s="5">
        <v>17823.7586891422</v>
      </c>
      <c r="E41" s="5">
        <v>16509.2464959551</v>
      </c>
      <c r="F41" s="5">
        <v>17117.671657645798</v>
      </c>
      <c r="G41" s="5">
        <v>14894.0884184516</v>
      </c>
    </row>
    <row r="42" spans="1:7" x14ac:dyDescent="0.55000000000000004">
      <c r="A42" s="3">
        <v>2</v>
      </c>
      <c r="B42" s="3">
        <v>8</v>
      </c>
      <c r="C42" s="5">
        <v>517518.63158932701</v>
      </c>
      <c r="D42" s="5">
        <v>492327.985292711</v>
      </c>
      <c r="E42" s="5">
        <v>369614.61155300902</v>
      </c>
      <c r="F42" s="5">
        <v>342093.64613773598</v>
      </c>
      <c r="G42" s="5">
        <v>311710.06138074503</v>
      </c>
    </row>
    <row r="43" spans="1:7" x14ac:dyDescent="0.55000000000000004">
      <c r="A43" s="3">
        <v>2</v>
      </c>
      <c r="B43" s="3">
        <v>9</v>
      </c>
      <c r="C43" s="5">
        <v>9233.3890999425403</v>
      </c>
      <c r="D43" s="5">
        <v>12504.6811498058</v>
      </c>
      <c r="E43" s="5">
        <v>19314.752947289999</v>
      </c>
      <c r="F43" s="5">
        <v>15060.8791588882</v>
      </c>
      <c r="G43" s="5">
        <v>14926.5144735387</v>
      </c>
    </row>
    <row r="44" spans="1:7" x14ac:dyDescent="0.55000000000000004">
      <c r="A44" s="3">
        <v>2</v>
      </c>
      <c r="B44" s="3">
        <v>10</v>
      </c>
      <c r="C44" s="5">
        <v>51573.8717237245</v>
      </c>
      <c r="D44" s="5">
        <v>51774.925974396203</v>
      </c>
      <c r="E44" s="5">
        <v>51542.251599044801</v>
      </c>
      <c r="F44" s="5">
        <v>45257.8326983851</v>
      </c>
      <c r="G44" s="5">
        <v>51135.186856325403</v>
      </c>
    </row>
    <row r="45" spans="1:7" x14ac:dyDescent="0.55000000000000004">
      <c r="A45" s="3">
        <v>2</v>
      </c>
      <c r="B45" s="3">
        <v>11</v>
      </c>
      <c r="C45" s="5">
        <v>34569.8606571337</v>
      </c>
      <c r="D45" s="5">
        <v>41266.2838716322</v>
      </c>
      <c r="E45" s="5">
        <v>42809.533991049502</v>
      </c>
      <c r="F45" s="5">
        <v>28403.106549222099</v>
      </c>
      <c r="G45" s="5">
        <v>32071.3680556818</v>
      </c>
    </row>
    <row r="46" spans="1:7" x14ac:dyDescent="0.55000000000000004">
      <c r="A46" s="3">
        <v>2</v>
      </c>
      <c r="B46" s="3">
        <v>12</v>
      </c>
      <c r="C46" s="5">
        <v>22116.329897089501</v>
      </c>
      <c r="D46" s="5">
        <v>20928.373076796699</v>
      </c>
      <c r="E46" s="5">
        <v>25712.9795275662</v>
      </c>
      <c r="F46" s="5">
        <v>24333.088970887002</v>
      </c>
      <c r="G46" s="5">
        <v>30684.546660431701</v>
      </c>
    </row>
    <row r="47" spans="1:7" x14ac:dyDescent="0.55000000000000004">
      <c r="A47" s="3">
        <v>2</v>
      </c>
      <c r="B47" s="3">
        <v>13</v>
      </c>
      <c r="C47" s="5">
        <v>11746.0390505878</v>
      </c>
      <c r="D47" s="5">
        <v>2756.97738348763</v>
      </c>
      <c r="E47" s="5">
        <v>4318.2986486007303</v>
      </c>
      <c r="F47" s="5">
        <v>3392.9966380259998</v>
      </c>
      <c r="G47" s="5">
        <v>3083.09361377716</v>
      </c>
    </row>
    <row r="48" spans="1:7" x14ac:dyDescent="0.55000000000000004">
      <c r="A48" s="3">
        <v>2</v>
      </c>
      <c r="B48" s="3">
        <v>14</v>
      </c>
      <c r="C48" s="5">
        <v>18994.000698702701</v>
      </c>
      <c r="D48" s="5">
        <v>18771.832033348899</v>
      </c>
      <c r="E48" s="5">
        <v>24273.8017289366</v>
      </c>
      <c r="F48" s="5">
        <v>13336.5501579347</v>
      </c>
      <c r="G48" s="5">
        <v>10798.155149345899</v>
      </c>
    </row>
    <row r="49" spans="1:7" x14ac:dyDescent="0.55000000000000004">
      <c r="A49" s="3">
        <v>2</v>
      </c>
      <c r="B49" s="3">
        <v>15</v>
      </c>
      <c r="C49" s="5">
        <v>11165.5697430131</v>
      </c>
      <c r="D49" s="5">
        <v>9712.3898276057807</v>
      </c>
      <c r="E49" s="5">
        <v>7307.0645092499999</v>
      </c>
      <c r="F49" s="5">
        <v>7761.3907981019101</v>
      </c>
      <c r="G49" s="5">
        <v>7167.0400783069199</v>
      </c>
    </row>
    <row r="50" spans="1:7" x14ac:dyDescent="0.55000000000000004">
      <c r="A50" s="3">
        <v>2</v>
      </c>
      <c r="B50" s="3">
        <v>16</v>
      </c>
      <c r="C50" s="5">
        <v>12085.273200351399</v>
      </c>
      <c r="D50" s="5">
        <v>14859.2863996505</v>
      </c>
      <c r="E50" s="5">
        <v>15630.2153022973</v>
      </c>
      <c r="F50" s="5">
        <v>15416.7463676607</v>
      </c>
      <c r="G50" s="5">
        <v>17293.838338953501</v>
      </c>
    </row>
    <row r="51" spans="1:7" x14ac:dyDescent="0.55000000000000004">
      <c r="A51" s="3">
        <v>2</v>
      </c>
      <c r="B51" s="3">
        <v>17</v>
      </c>
      <c r="C51" s="5">
        <v>137859.54186391199</v>
      </c>
      <c r="D51" s="5">
        <v>124239.14375036101</v>
      </c>
      <c r="E51" s="5">
        <v>146175.225768923</v>
      </c>
      <c r="F51" s="5">
        <v>153267.95799331201</v>
      </c>
      <c r="G51" s="5">
        <v>127159.74299240801</v>
      </c>
    </row>
    <row r="52" spans="1:7" x14ac:dyDescent="0.55000000000000004">
      <c r="A52" s="3">
        <v>2</v>
      </c>
      <c r="B52" s="3">
        <v>18</v>
      </c>
      <c r="C52" s="5">
        <v>268345.84281904902</v>
      </c>
      <c r="D52" s="5">
        <v>302230.54439445201</v>
      </c>
      <c r="E52" s="5">
        <v>295419.41841945099</v>
      </c>
      <c r="F52" s="5">
        <v>318388.82963832701</v>
      </c>
      <c r="G52" s="5">
        <v>289576.38762224902</v>
      </c>
    </row>
    <row r="53" spans="1:7" x14ac:dyDescent="0.55000000000000004">
      <c r="A53" s="3">
        <v>2</v>
      </c>
      <c r="B53" s="3">
        <v>19</v>
      </c>
      <c r="C53" s="5">
        <v>215795.54236637699</v>
      </c>
      <c r="D53" s="5">
        <v>171045.59236915599</v>
      </c>
      <c r="E53" s="5">
        <v>168712.66458198201</v>
      </c>
      <c r="F53" s="5">
        <v>219526.80636902299</v>
      </c>
      <c r="G53" s="5">
        <v>284879.822028697</v>
      </c>
    </row>
    <row r="54" spans="1:7" x14ac:dyDescent="0.55000000000000004">
      <c r="A54" s="3">
        <v>2</v>
      </c>
      <c r="B54" s="3">
        <v>20</v>
      </c>
      <c r="C54" s="5">
        <v>298272.45206277998</v>
      </c>
      <c r="D54" s="5">
        <v>339745.90295513999</v>
      </c>
      <c r="E54" s="5">
        <v>340744.89665617398</v>
      </c>
      <c r="F54" s="5">
        <v>346109.11807431298</v>
      </c>
      <c r="G54" s="5">
        <v>358944.72693411901</v>
      </c>
    </row>
    <row r="55" spans="1:7" x14ac:dyDescent="0.55000000000000004">
      <c r="A55" s="3">
        <v>2</v>
      </c>
      <c r="B55" s="3">
        <v>21</v>
      </c>
      <c r="C55" s="5">
        <v>223180.509652382</v>
      </c>
      <c r="D55" s="5">
        <v>276290.93441822799</v>
      </c>
      <c r="E55" s="5">
        <v>259153.70431793999</v>
      </c>
      <c r="F55" s="5">
        <v>218621.83637810199</v>
      </c>
      <c r="G55" s="5">
        <v>222716.590794869</v>
      </c>
    </row>
    <row r="56" spans="1:7" x14ac:dyDescent="0.55000000000000004">
      <c r="A56" s="3">
        <v>2</v>
      </c>
      <c r="B56" s="3">
        <v>22</v>
      </c>
      <c r="C56" s="5">
        <v>104109.97430445001</v>
      </c>
      <c r="D56" s="5">
        <v>94328.201180229502</v>
      </c>
      <c r="E56" s="5">
        <v>98828.969691351303</v>
      </c>
      <c r="F56" s="5">
        <v>60704.029758586403</v>
      </c>
      <c r="G56" s="5">
        <v>60014.478610526501</v>
      </c>
    </row>
    <row r="57" spans="1:7" x14ac:dyDescent="0.55000000000000004">
      <c r="A57" s="3">
        <v>2</v>
      </c>
      <c r="B57" s="3">
        <v>23</v>
      </c>
      <c r="C57" s="5">
        <v>81955.245284181394</v>
      </c>
      <c r="D57" s="5">
        <v>76435.729003991699</v>
      </c>
      <c r="E57" s="5">
        <v>71265.457058316097</v>
      </c>
      <c r="F57" s="5">
        <v>75551.212232991005</v>
      </c>
      <c r="G57" s="5">
        <v>70215.821267474705</v>
      </c>
    </row>
    <row r="58" spans="1:7" x14ac:dyDescent="0.55000000000000004">
      <c r="A58" s="3">
        <v>2</v>
      </c>
      <c r="B58" s="3">
        <v>24</v>
      </c>
      <c r="C58" s="5">
        <v>25533.4660936892</v>
      </c>
      <c r="D58" s="5">
        <v>34055.757985927499</v>
      </c>
      <c r="E58" s="5">
        <v>28776.011618448101</v>
      </c>
      <c r="F58" s="5">
        <v>28013.1917095182</v>
      </c>
      <c r="G58" s="5">
        <v>31146.456304078602</v>
      </c>
    </row>
    <row r="59" spans="1:7" x14ac:dyDescent="0.55000000000000004">
      <c r="A59" s="3">
        <v>2</v>
      </c>
      <c r="B59" s="3">
        <v>25</v>
      </c>
      <c r="C59" s="5">
        <v>154741.20135238199</v>
      </c>
      <c r="D59" s="5">
        <v>149290.95141218201</v>
      </c>
      <c r="E59" s="5">
        <v>144359.910954889</v>
      </c>
      <c r="F59" s="5">
        <v>137318.05812716001</v>
      </c>
      <c r="G59" s="5">
        <v>141609.20287703699</v>
      </c>
    </row>
    <row r="60" spans="1:7" x14ac:dyDescent="0.55000000000000004">
      <c r="A60" s="3">
        <v>2</v>
      </c>
      <c r="B60" s="3">
        <v>26</v>
      </c>
      <c r="C60" s="5">
        <v>131283.27722746701</v>
      </c>
      <c r="D60" s="5">
        <v>141843.10632401999</v>
      </c>
      <c r="E60" s="5">
        <v>151563.706874458</v>
      </c>
      <c r="F60" s="5">
        <v>155088.31439164301</v>
      </c>
      <c r="G60" s="5">
        <v>148121.03948516599</v>
      </c>
    </row>
    <row r="61" spans="1:7" x14ac:dyDescent="0.55000000000000004">
      <c r="A61" s="3">
        <v>2</v>
      </c>
      <c r="B61" s="3">
        <v>27</v>
      </c>
      <c r="C61" s="5">
        <v>234254.884930181</v>
      </c>
      <c r="D61" s="5">
        <v>259862.26437455299</v>
      </c>
      <c r="E61" s="5">
        <v>276280.627923141</v>
      </c>
      <c r="F61" s="5">
        <v>290537.90691218199</v>
      </c>
      <c r="G61" s="5">
        <v>304806.49731561402</v>
      </c>
    </row>
    <row r="62" spans="1:7" x14ac:dyDescent="0.55000000000000004">
      <c r="A62" s="3">
        <v>2</v>
      </c>
      <c r="B62" s="3">
        <v>28</v>
      </c>
      <c r="C62" s="5">
        <v>312719.257402296</v>
      </c>
      <c r="D62" s="5">
        <v>337460.39817541</v>
      </c>
      <c r="E62" s="5">
        <v>354593.87473644002</v>
      </c>
      <c r="F62" s="5">
        <v>352529.20437323803</v>
      </c>
      <c r="G62" s="5">
        <v>351766.33831154997</v>
      </c>
    </row>
    <row r="63" spans="1:7" x14ac:dyDescent="0.55000000000000004">
      <c r="A63" s="3">
        <v>2</v>
      </c>
      <c r="B63" s="3">
        <v>29</v>
      </c>
      <c r="C63" s="5">
        <v>253339.99072689001</v>
      </c>
      <c r="D63" s="5">
        <v>237438.31502449801</v>
      </c>
      <c r="E63" s="5">
        <v>240935.897896718</v>
      </c>
      <c r="F63" s="5">
        <v>238650.99606313699</v>
      </c>
      <c r="G63" s="5">
        <v>237076.70020555399</v>
      </c>
    </row>
    <row r="64" spans="1:7" x14ac:dyDescent="0.55000000000000004">
      <c r="A64" s="3">
        <v>2</v>
      </c>
      <c r="B64" s="3">
        <v>30</v>
      </c>
      <c r="C64" s="5">
        <v>382190.68443461799</v>
      </c>
      <c r="D64" s="5">
        <v>430574.17417940102</v>
      </c>
      <c r="E64" s="5">
        <v>443585.76535631198</v>
      </c>
      <c r="F64" s="5">
        <v>446089.96048791299</v>
      </c>
      <c r="G64" s="5">
        <v>433942.63896645699</v>
      </c>
    </row>
    <row r="65" spans="1:7" x14ac:dyDescent="0.55000000000000004">
      <c r="A65" s="3">
        <v>2</v>
      </c>
      <c r="B65" s="3">
        <v>31</v>
      </c>
      <c r="C65" s="5">
        <v>197386.328482682</v>
      </c>
      <c r="D65" s="5">
        <v>175972.77738372001</v>
      </c>
      <c r="E65" s="5">
        <v>170273.90167152099</v>
      </c>
      <c r="F65" s="5">
        <v>154675.55224949101</v>
      </c>
      <c r="G65" s="5">
        <v>164282.03075971</v>
      </c>
    </row>
    <row r="66" spans="1:7" x14ac:dyDescent="0.55000000000000004">
      <c r="A66" s="3">
        <v>3</v>
      </c>
      <c r="B66" s="3">
        <v>1</v>
      </c>
      <c r="C66" s="5">
        <v>154947.96211896301</v>
      </c>
      <c r="D66" s="5">
        <v>148957.421597985</v>
      </c>
      <c r="E66" s="5">
        <v>167660.41079021301</v>
      </c>
      <c r="F66" s="5">
        <v>172279.70429688101</v>
      </c>
      <c r="G66" s="5">
        <v>154268.15857260101</v>
      </c>
    </row>
    <row r="67" spans="1:7" x14ac:dyDescent="0.55000000000000004">
      <c r="A67" s="3">
        <v>3</v>
      </c>
      <c r="B67" s="3">
        <v>2</v>
      </c>
      <c r="C67" s="5">
        <v>8755.0194938299901</v>
      </c>
      <c r="D67" s="5">
        <v>12082.770303364399</v>
      </c>
      <c r="E67" s="5">
        <v>14256.6010422176</v>
      </c>
      <c r="F67" s="5">
        <v>14690.431278807</v>
      </c>
      <c r="G67" s="5">
        <v>16862.759695240999</v>
      </c>
    </row>
    <row r="68" spans="1:7" x14ac:dyDescent="0.55000000000000004">
      <c r="A68" s="3">
        <v>3</v>
      </c>
      <c r="B68" s="3">
        <v>3</v>
      </c>
      <c r="C68" s="5">
        <v>119067.53704192</v>
      </c>
      <c r="D68" s="5">
        <v>97681.792774693706</v>
      </c>
      <c r="E68" s="5">
        <v>122220.92610164201</v>
      </c>
      <c r="F68" s="5">
        <v>119229.207470996</v>
      </c>
      <c r="G68" s="5">
        <v>121776.017506273</v>
      </c>
    </row>
    <row r="69" spans="1:7" x14ac:dyDescent="0.55000000000000004">
      <c r="A69" s="3">
        <v>3</v>
      </c>
      <c r="B69" s="3">
        <v>4</v>
      </c>
      <c r="C69" s="5">
        <v>11084.242476874701</v>
      </c>
      <c r="D69" s="5">
        <v>11734.1422323527</v>
      </c>
      <c r="E69" s="5">
        <v>11061.900078651801</v>
      </c>
      <c r="F69" s="5">
        <v>9632.7511319763908</v>
      </c>
      <c r="G69" s="5">
        <v>8514.9848306700496</v>
      </c>
    </row>
    <row r="70" spans="1:7" x14ac:dyDescent="0.55000000000000004">
      <c r="A70" s="3">
        <v>3</v>
      </c>
      <c r="B70" s="3">
        <v>5</v>
      </c>
      <c r="C70" s="5">
        <v>18221.730323538399</v>
      </c>
      <c r="D70" s="5">
        <v>14785.193770133101</v>
      </c>
      <c r="E70" s="5">
        <v>17331.227512473099</v>
      </c>
      <c r="F70" s="5">
        <v>12600.608160755</v>
      </c>
      <c r="G70" s="5">
        <v>7161.0239916893097</v>
      </c>
    </row>
    <row r="71" spans="1:7" x14ac:dyDescent="0.55000000000000004">
      <c r="A71" s="3">
        <v>3</v>
      </c>
      <c r="B71" s="3">
        <v>6</v>
      </c>
      <c r="C71" s="5">
        <v>29464.786907259</v>
      </c>
      <c r="D71" s="5">
        <v>29375.977625581701</v>
      </c>
      <c r="E71" s="5">
        <v>31990.819844734298</v>
      </c>
      <c r="F71" s="5">
        <v>36936.0359770543</v>
      </c>
      <c r="G71" s="5">
        <v>31967.743928080501</v>
      </c>
    </row>
    <row r="72" spans="1:7" x14ac:dyDescent="0.55000000000000004">
      <c r="A72" s="3">
        <v>3</v>
      </c>
      <c r="B72" s="3">
        <v>7</v>
      </c>
      <c r="C72" s="5">
        <v>21790.187444035098</v>
      </c>
      <c r="D72" s="5">
        <v>43810.5384477919</v>
      </c>
      <c r="E72" s="5">
        <v>37140.968521572198</v>
      </c>
      <c r="F72" s="5">
        <v>37157.866800980999</v>
      </c>
      <c r="G72" s="5">
        <v>26158.0893608802</v>
      </c>
    </row>
    <row r="73" spans="1:7" x14ac:dyDescent="0.55000000000000004">
      <c r="A73" s="3">
        <v>3</v>
      </c>
      <c r="B73" s="3">
        <v>8</v>
      </c>
      <c r="C73" s="5">
        <v>41973.497378246197</v>
      </c>
      <c r="D73" s="5">
        <v>40902.210713516499</v>
      </c>
      <c r="E73" s="5">
        <v>55172.258837714398</v>
      </c>
      <c r="F73" s="5">
        <v>51242.753187498201</v>
      </c>
      <c r="G73" s="5">
        <v>63322.088379947803</v>
      </c>
    </row>
    <row r="74" spans="1:7" x14ac:dyDescent="0.55000000000000004">
      <c r="A74" s="3">
        <v>3</v>
      </c>
      <c r="B74" s="3">
        <v>9</v>
      </c>
      <c r="C74" s="5">
        <v>27277.8034783894</v>
      </c>
      <c r="D74" s="5">
        <v>33022.594278563898</v>
      </c>
      <c r="E74" s="5">
        <v>38485.961423617198</v>
      </c>
      <c r="F74" s="5">
        <v>37242.2678332418</v>
      </c>
      <c r="G74" s="5">
        <v>38404.3872389272</v>
      </c>
    </row>
    <row r="75" spans="1:7" x14ac:dyDescent="0.55000000000000004">
      <c r="A75" s="3">
        <v>3</v>
      </c>
      <c r="B75" s="3">
        <v>10</v>
      </c>
      <c r="C75" s="5">
        <v>92727.776782656598</v>
      </c>
      <c r="D75" s="5">
        <v>141919.63905581899</v>
      </c>
      <c r="E75" s="5">
        <v>182580.692904842</v>
      </c>
      <c r="F75" s="5">
        <v>181605.782941424</v>
      </c>
      <c r="G75" s="5">
        <v>218413.68081620499</v>
      </c>
    </row>
    <row r="76" spans="1:7" x14ac:dyDescent="0.55000000000000004">
      <c r="A76" s="3">
        <v>3</v>
      </c>
      <c r="B76" s="3">
        <v>11</v>
      </c>
      <c r="C76" s="5">
        <v>70675.453893250495</v>
      </c>
      <c r="D76" s="5">
        <v>67626.099375667807</v>
      </c>
      <c r="E76" s="5">
        <v>67072.895895382098</v>
      </c>
      <c r="F76" s="5">
        <v>89742.498497943801</v>
      </c>
      <c r="G76" s="5">
        <v>59508.669983552703</v>
      </c>
    </row>
    <row r="77" spans="1:7" x14ac:dyDescent="0.55000000000000004">
      <c r="A77" s="3">
        <v>3</v>
      </c>
      <c r="B77" s="3">
        <v>12</v>
      </c>
      <c r="C77" s="5">
        <v>24804.1450953354</v>
      </c>
      <c r="D77" s="5">
        <v>19717.258594964402</v>
      </c>
      <c r="E77" s="5">
        <v>26431.616858430301</v>
      </c>
      <c r="F77" s="5">
        <v>22247.951176538099</v>
      </c>
      <c r="G77" s="5">
        <v>23755.9506257789</v>
      </c>
    </row>
    <row r="78" spans="1:7" x14ac:dyDescent="0.55000000000000004">
      <c r="A78" s="3">
        <v>3</v>
      </c>
      <c r="B78" s="3">
        <v>13</v>
      </c>
      <c r="C78" s="5">
        <v>27323.740855221498</v>
      </c>
      <c r="D78" s="5">
        <v>22847.0533876673</v>
      </c>
      <c r="E78" s="5">
        <v>22814.147219538499</v>
      </c>
      <c r="F78" s="5">
        <v>12674.9903976842</v>
      </c>
      <c r="G78" s="5">
        <v>11669.9346069475</v>
      </c>
    </row>
    <row r="79" spans="1:7" x14ac:dyDescent="0.55000000000000004">
      <c r="A79" s="3">
        <v>3</v>
      </c>
      <c r="B79" s="3">
        <v>14</v>
      </c>
      <c r="C79" s="5">
        <v>48956.4282226711</v>
      </c>
      <c r="D79" s="5">
        <v>39661.2507443301</v>
      </c>
      <c r="E79" s="5">
        <v>56818.632164189097</v>
      </c>
      <c r="F79" s="5">
        <v>29610.375961660899</v>
      </c>
      <c r="G79" s="5">
        <v>73434.231304763205</v>
      </c>
    </row>
    <row r="80" spans="1:7" x14ac:dyDescent="0.55000000000000004">
      <c r="A80" s="3">
        <v>3</v>
      </c>
      <c r="B80" s="3">
        <v>15</v>
      </c>
      <c r="C80" s="5">
        <v>20277.183160450299</v>
      </c>
      <c r="D80" s="5">
        <v>19189.2567061558</v>
      </c>
      <c r="E80" s="5">
        <v>17610.425958887699</v>
      </c>
      <c r="F80" s="5">
        <v>17200.108246254302</v>
      </c>
      <c r="G80" s="5">
        <v>18178.661807075201</v>
      </c>
    </row>
    <row r="81" spans="1:7" x14ac:dyDescent="0.55000000000000004">
      <c r="A81" s="3">
        <v>3</v>
      </c>
      <c r="B81" s="3">
        <v>16</v>
      </c>
      <c r="C81" s="5">
        <v>41331.845713226401</v>
      </c>
      <c r="D81" s="5">
        <v>51379.612351414798</v>
      </c>
      <c r="E81" s="5">
        <v>64782.456230096497</v>
      </c>
      <c r="F81" s="5">
        <v>65198.008368006602</v>
      </c>
      <c r="G81" s="5">
        <v>77119.495550984197</v>
      </c>
    </row>
    <row r="82" spans="1:7" x14ac:dyDescent="0.55000000000000004">
      <c r="A82" s="3">
        <v>3</v>
      </c>
      <c r="B82" s="3">
        <v>17</v>
      </c>
      <c r="C82" s="5">
        <v>112147.90125299701</v>
      </c>
      <c r="D82" s="5">
        <v>119148.07739536199</v>
      </c>
      <c r="E82" s="5">
        <v>136166.96210858799</v>
      </c>
      <c r="F82" s="5">
        <v>142255.249638368</v>
      </c>
      <c r="G82" s="5">
        <v>106005.725438806</v>
      </c>
    </row>
    <row r="83" spans="1:7" x14ac:dyDescent="0.55000000000000004">
      <c r="A83" s="3">
        <v>3</v>
      </c>
      <c r="B83" s="3">
        <v>18</v>
      </c>
      <c r="C83" s="5">
        <v>299954.23423290101</v>
      </c>
      <c r="D83" s="5">
        <v>581863.22322397504</v>
      </c>
      <c r="E83" s="5">
        <v>539068.73572426895</v>
      </c>
      <c r="F83" s="5">
        <v>499304.77469475201</v>
      </c>
      <c r="G83" s="5">
        <v>344149.84676523402</v>
      </c>
    </row>
    <row r="84" spans="1:7" x14ac:dyDescent="0.55000000000000004">
      <c r="A84" s="3">
        <v>3</v>
      </c>
      <c r="B84" s="3">
        <v>19</v>
      </c>
      <c r="C84" s="5">
        <v>189360.723321489</v>
      </c>
      <c r="D84" s="5">
        <v>158273.862284765</v>
      </c>
      <c r="E84" s="5">
        <v>159400.49097481399</v>
      </c>
      <c r="F84" s="5">
        <v>191906.199658408</v>
      </c>
      <c r="G84" s="5">
        <v>247963.843016417</v>
      </c>
    </row>
    <row r="85" spans="1:7" x14ac:dyDescent="0.55000000000000004">
      <c r="A85" s="3">
        <v>3</v>
      </c>
      <c r="B85" s="3">
        <v>20</v>
      </c>
      <c r="C85" s="5">
        <v>290932.688644971</v>
      </c>
      <c r="D85" s="5">
        <v>357780.53069155302</v>
      </c>
      <c r="E85" s="5">
        <v>354970.30703374598</v>
      </c>
      <c r="F85" s="5">
        <v>360995.25922921102</v>
      </c>
      <c r="G85" s="5">
        <v>385586.88401876</v>
      </c>
    </row>
    <row r="86" spans="1:7" x14ac:dyDescent="0.55000000000000004">
      <c r="A86" s="3">
        <v>3</v>
      </c>
      <c r="B86" s="3">
        <v>21</v>
      </c>
      <c r="C86" s="5">
        <v>200332.93325133901</v>
      </c>
      <c r="D86" s="5">
        <v>280662.47501191898</v>
      </c>
      <c r="E86" s="5">
        <v>273093.78148503398</v>
      </c>
      <c r="F86" s="5">
        <v>219986.91937077601</v>
      </c>
      <c r="G86" s="5">
        <v>216141.20056237301</v>
      </c>
    </row>
    <row r="87" spans="1:7" x14ac:dyDescent="0.55000000000000004">
      <c r="A87" s="3">
        <v>3</v>
      </c>
      <c r="B87" s="3">
        <v>22</v>
      </c>
      <c r="C87" s="5">
        <v>101689.705232826</v>
      </c>
      <c r="D87" s="5">
        <v>103925.232094576</v>
      </c>
      <c r="E87" s="5">
        <v>107160.682801444</v>
      </c>
      <c r="F87" s="5">
        <v>64143.919527759201</v>
      </c>
      <c r="G87" s="5">
        <v>67753.467728973803</v>
      </c>
    </row>
    <row r="88" spans="1:7" x14ac:dyDescent="0.55000000000000004">
      <c r="A88" s="3">
        <v>3</v>
      </c>
      <c r="B88" s="3">
        <v>23</v>
      </c>
      <c r="C88" s="5">
        <v>81491.922604464795</v>
      </c>
      <c r="D88" s="5">
        <v>80500.0464696454</v>
      </c>
      <c r="E88" s="5">
        <v>73498.978272293505</v>
      </c>
      <c r="F88" s="5">
        <v>77440.703236056506</v>
      </c>
      <c r="G88" s="5">
        <v>71132.835158382804</v>
      </c>
    </row>
    <row r="89" spans="1:7" x14ac:dyDescent="0.55000000000000004">
      <c r="A89" s="3">
        <v>3</v>
      </c>
      <c r="B89" s="3">
        <v>24</v>
      </c>
      <c r="C89" s="5">
        <v>35574.297433460502</v>
      </c>
      <c r="D89" s="5">
        <v>37124.158022607997</v>
      </c>
      <c r="E89" s="5">
        <v>36530.520689445002</v>
      </c>
      <c r="F89" s="5">
        <v>34618.186275400898</v>
      </c>
      <c r="G89" s="5">
        <v>34063.655692884597</v>
      </c>
    </row>
    <row r="90" spans="1:7" x14ac:dyDescent="0.55000000000000004">
      <c r="A90" s="3">
        <v>3</v>
      </c>
      <c r="B90" s="3">
        <v>25</v>
      </c>
      <c r="C90" s="5">
        <v>165872.15743105201</v>
      </c>
      <c r="D90" s="5">
        <v>158236.201511155</v>
      </c>
      <c r="E90" s="5">
        <v>148909.82513562299</v>
      </c>
      <c r="F90" s="5">
        <v>144727.97568132501</v>
      </c>
      <c r="G90" s="5">
        <v>157099.12408806401</v>
      </c>
    </row>
    <row r="91" spans="1:7" x14ac:dyDescent="0.55000000000000004">
      <c r="A91" s="3">
        <v>3</v>
      </c>
      <c r="B91" s="3">
        <v>26</v>
      </c>
      <c r="C91" s="5">
        <v>138351.80306186399</v>
      </c>
      <c r="D91" s="5">
        <v>152084.76377447401</v>
      </c>
      <c r="E91" s="5">
        <v>169096.33209582599</v>
      </c>
      <c r="F91" s="5">
        <v>170264.34042706099</v>
      </c>
      <c r="G91" s="5">
        <v>166740.84875772599</v>
      </c>
    </row>
    <row r="92" spans="1:7" x14ac:dyDescent="0.55000000000000004">
      <c r="A92" s="3">
        <v>3</v>
      </c>
      <c r="B92" s="3">
        <v>27</v>
      </c>
      <c r="C92" s="5">
        <v>225700.888405773</v>
      </c>
      <c r="D92" s="5">
        <v>260843.18253975501</v>
      </c>
      <c r="E92" s="5">
        <v>261466.29835958401</v>
      </c>
      <c r="F92" s="5">
        <v>271949.73842466902</v>
      </c>
      <c r="G92" s="5">
        <v>286725.357651253</v>
      </c>
    </row>
    <row r="93" spans="1:7" x14ac:dyDescent="0.55000000000000004">
      <c r="A93" s="3">
        <v>3</v>
      </c>
      <c r="B93" s="3">
        <v>28</v>
      </c>
      <c r="C93" s="5">
        <v>254075.17578119901</v>
      </c>
      <c r="D93" s="5">
        <v>271690.37388557999</v>
      </c>
      <c r="E93" s="5">
        <v>280024.99514384399</v>
      </c>
      <c r="F93" s="5">
        <v>279825.42152381898</v>
      </c>
      <c r="G93" s="5">
        <v>289955.08031371603</v>
      </c>
    </row>
    <row r="94" spans="1:7" x14ac:dyDescent="0.55000000000000004">
      <c r="A94" s="3">
        <v>3</v>
      </c>
      <c r="B94" s="3">
        <v>29</v>
      </c>
      <c r="C94" s="5">
        <v>208880.09520053299</v>
      </c>
      <c r="D94" s="5">
        <v>211395.85341477499</v>
      </c>
      <c r="E94" s="5">
        <v>209615.95222139699</v>
      </c>
      <c r="F94" s="5">
        <v>205422.87306682899</v>
      </c>
      <c r="G94" s="5">
        <v>205498.11479169101</v>
      </c>
    </row>
    <row r="95" spans="1:7" x14ac:dyDescent="0.55000000000000004">
      <c r="A95" s="3">
        <v>3</v>
      </c>
      <c r="B95" s="3">
        <v>30</v>
      </c>
      <c r="C95" s="5">
        <v>337679.32024804899</v>
      </c>
      <c r="D95" s="5">
        <v>391751.22910901299</v>
      </c>
      <c r="E95" s="5">
        <v>406655.64785590401</v>
      </c>
      <c r="F95" s="5">
        <v>410376.33377048798</v>
      </c>
      <c r="G95" s="5">
        <v>411736.043720285</v>
      </c>
    </row>
    <row r="96" spans="1:7" x14ac:dyDescent="0.55000000000000004">
      <c r="A96" s="3">
        <v>3</v>
      </c>
      <c r="B96" s="3">
        <v>31</v>
      </c>
      <c r="C96" s="5">
        <v>174821.80509312701</v>
      </c>
      <c r="D96" s="5">
        <v>177286.98937191299</v>
      </c>
      <c r="E96" s="5">
        <v>169342.90286755501</v>
      </c>
      <c r="F96" s="5">
        <v>154252.53206904701</v>
      </c>
      <c r="G96" s="5">
        <v>163929.63315960599</v>
      </c>
    </row>
    <row r="97" spans="1:7" x14ac:dyDescent="0.55000000000000004">
      <c r="A97" s="3">
        <v>4</v>
      </c>
      <c r="B97" s="3">
        <v>1</v>
      </c>
      <c r="C97" s="5">
        <v>159759.71698047899</v>
      </c>
      <c r="D97" s="5">
        <v>134378.76678409401</v>
      </c>
      <c r="E97" s="5">
        <v>152653.26018624299</v>
      </c>
      <c r="F97" s="5">
        <v>152198.625077832</v>
      </c>
      <c r="G97" s="5">
        <v>140200.85906340799</v>
      </c>
    </row>
    <row r="98" spans="1:7" x14ac:dyDescent="0.55000000000000004">
      <c r="A98" s="3">
        <v>4</v>
      </c>
      <c r="B98" s="3">
        <v>2</v>
      </c>
      <c r="C98" s="5">
        <v>1834.12716437779</v>
      </c>
      <c r="D98" s="5">
        <v>7867.8065460149501</v>
      </c>
      <c r="E98" s="5">
        <v>9157.7512380696699</v>
      </c>
      <c r="F98" s="5">
        <v>9670.0156944622395</v>
      </c>
      <c r="G98" s="5">
        <v>12413.7394230379</v>
      </c>
    </row>
    <row r="99" spans="1:7" x14ac:dyDescent="0.55000000000000004">
      <c r="A99" s="3">
        <v>4</v>
      </c>
      <c r="B99" s="3">
        <v>3</v>
      </c>
      <c r="C99" s="5">
        <v>222449.70507444101</v>
      </c>
      <c r="D99" s="5">
        <v>234112.10933728499</v>
      </c>
      <c r="E99" s="5">
        <v>249706.95652512001</v>
      </c>
      <c r="F99" s="5">
        <v>240298.35727492199</v>
      </c>
      <c r="G99" s="5">
        <v>247688.523247248</v>
      </c>
    </row>
    <row r="100" spans="1:7" x14ac:dyDescent="0.55000000000000004">
      <c r="A100" s="3">
        <v>4</v>
      </c>
      <c r="B100" s="3">
        <v>4</v>
      </c>
      <c r="C100" s="5">
        <v>10030.037182460999</v>
      </c>
      <c r="D100" s="5">
        <v>11395.5188526659</v>
      </c>
      <c r="E100" s="5">
        <v>9475.4386492890499</v>
      </c>
      <c r="F100" s="5">
        <v>8453.0122933914608</v>
      </c>
      <c r="G100" s="5">
        <v>6984.08707041855</v>
      </c>
    </row>
    <row r="101" spans="1:7" x14ac:dyDescent="0.55000000000000004">
      <c r="A101" s="3">
        <v>4</v>
      </c>
      <c r="B101" s="3">
        <v>5</v>
      </c>
      <c r="C101" s="5">
        <v>81990.9332789154</v>
      </c>
      <c r="D101" s="5">
        <v>74268.732729663097</v>
      </c>
      <c r="E101" s="5">
        <v>75652.475078399104</v>
      </c>
      <c r="F101" s="5">
        <v>67535.508872292907</v>
      </c>
      <c r="G101" s="5">
        <v>31792.865013868701</v>
      </c>
    </row>
    <row r="102" spans="1:7" x14ac:dyDescent="0.55000000000000004">
      <c r="A102" s="3">
        <v>4</v>
      </c>
      <c r="B102" s="3">
        <v>6</v>
      </c>
      <c r="C102" s="5">
        <v>157862.332079624</v>
      </c>
      <c r="D102" s="5">
        <v>184303.85495470601</v>
      </c>
      <c r="E102" s="5">
        <v>184317.365906286</v>
      </c>
      <c r="F102" s="5">
        <v>180380.84714075699</v>
      </c>
      <c r="G102" s="5">
        <v>55315.761159890397</v>
      </c>
    </row>
    <row r="103" spans="1:7" x14ac:dyDescent="0.55000000000000004">
      <c r="A103" s="3">
        <v>4</v>
      </c>
      <c r="B103" s="3">
        <v>7</v>
      </c>
      <c r="C103" s="5">
        <v>25625.694408147901</v>
      </c>
      <c r="D103" s="5">
        <v>57831.831574352596</v>
      </c>
      <c r="E103" s="5">
        <v>47490.446287626997</v>
      </c>
      <c r="F103" s="5">
        <v>53797.441877294201</v>
      </c>
      <c r="G103" s="5">
        <v>45307.792624080903</v>
      </c>
    </row>
    <row r="104" spans="1:7" x14ac:dyDescent="0.55000000000000004">
      <c r="A104" s="3">
        <v>4</v>
      </c>
      <c r="B104" s="3">
        <v>8</v>
      </c>
      <c r="C104" s="5">
        <v>80616.231626475303</v>
      </c>
      <c r="D104" s="5">
        <v>72802.507480394503</v>
      </c>
      <c r="E104" s="5">
        <v>95800.685151216996</v>
      </c>
      <c r="F104" s="5">
        <v>80138.983785470802</v>
      </c>
      <c r="G104" s="5">
        <v>103153.130428804</v>
      </c>
    </row>
    <row r="105" spans="1:7" x14ac:dyDescent="0.55000000000000004">
      <c r="A105" s="3">
        <v>4</v>
      </c>
      <c r="B105" s="3">
        <v>9</v>
      </c>
      <c r="C105" s="5">
        <v>42402.769079356403</v>
      </c>
      <c r="D105" s="5">
        <v>62459.126318457602</v>
      </c>
      <c r="E105" s="5">
        <v>69207.0113473862</v>
      </c>
      <c r="F105" s="5">
        <v>65282.780430936298</v>
      </c>
      <c r="G105" s="5">
        <v>55674.3018108377</v>
      </c>
    </row>
    <row r="106" spans="1:7" x14ac:dyDescent="0.55000000000000004">
      <c r="A106" s="3">
        <v>4</v>
      </c>
      <c r="B106" s="3">
        <v>10</v>
      </c>
      <c r="C106" s="5">
        <v>127517.91144182099</v>
      </c>
      <c r="D106" s="5">
        <v>125402.688971229</v>
      </c>
      <c r="E106" s="5">
        <v>170031.59507893899</v>
      </c>
      <c r="F106" s="5">
        <v>140852.618647878</v>
      </c>
      <c r="G106" s="5">
        <v>206405.83582781299</v>
      </c>
    </row>
    <row r="107" spans="1:7" x14ac:dyDescent="0.55000000000000004">
      <c r="A107" s="3">
        <v>4</v>
      </c>
      <c r="B107" s="3">
        <v>11</v>
      </c>
      <c r="C107" s="5">
        <v>128139.18203712199</v>
      </c>
      <c r="D107" s="5">
        <v>257932.64989750201</v>
      </c>
      <c r="E107" s="5">
        <v>243967.16818589999</v>
      </c>
      <c r="F107" s="5">
        <v>236927.209729997</v>
      </c>
      <c r="G107" s="5">
        <v>190918.855381548</v>
      </c>
    </row>
    <row r="108" spans="1:7" x14ac:dyDescent="0.55000000000000004">
      <c r="A108" s="3">
        <v>4</v>
      </c>
      <c r="B108" s="3">
        <v>12</v>
      </c>
      <c r="C108" s="5">
        <v>55860.314117642498</v>
      </c>
      <c r="D108" s="5">
        <v>67073.212219070803</v>
      </c>
      <c r="E108" s="5">
        <v>65176.909563946203</v>
      </c>
      <c r="F108" s="5">
        <v>61271.794746309599</v>
      </c>
      <c r="G108" s="5">
        <v>63386.338391478101</v>
      </c>
    </row>
    <row r="109" spans="1:7" x14ac:dyDescent="0.55000000000000004">
      <c r="A109" s="3">
        <v>4</v>
      </c>
      <c r="B109" s="3">
        <v>13</v>
      </c>
      <c r="C109" s="5">
        <v>55091.698761673899</v>
      </c>
      <c r="D109" s="5">
        <v>40456.8891349771</v>
      </c>
      <c r="E109" s="5">
        <v>49846.843373532101</v>
      </c>
      <c r="F109" s="5">
        <v>44846.206359886397</v>
      </c>
      <c r="G109" s="5">
        <v>38931.608830360099</v>
      </c>
    </row>
    <row r="110" spans="1:7" x14ac:dyDescent="0.55000000000000004">
      <c r="A110" s="3">
        <v>4</v>
      </c>
      <c r="B110" s="3">
        <v>14</v>
      </c>
      <c r="C110" s="5">
        <v>52791.338521046098</v>
      </c>
      <c r="D110" s="5">
        <v>88062.651309381705</v>
      </c>
      <c r="E110" s="5">
        <v>96819.560542309395</v>
      </c>
      <c r="F110" s="5">
        <v>119890.6806855</v>
      </c>
      <c r="G110" s="5">
        <v>158651.772662278</v>
      </c>
    </row>
    <row r="111" spans="1:7" x14ac:dyDescent="0.55000000000000004">
      <c r="A111" s="3">
        <v>4</v>
      </c>
      <c r="B111" s="3">
        <v>15</v>
      </c>
      <c r="C111" s="5">
        <v>43237.825259523903</v>
      </c>
      <c r="D111" s="5">
        <v>31545.416068753198</v>
      </c>
      <c r="E111" s="5">
        <v>40880.179578273703</v>
      </c>
      <c r="F111" s="5">
        <v>31594.808085835</v>
      </c>
      <c r="G111" s="5">
        <v>27421.984011869401</v>
      </c>
    </row>
    <row r="112" spans="1:7" x14ac:dyDescent="0.55000000000000004">
      <c r="A112" s="3">
        <v>4</v>
      </c>
      <c r="B112" s="3">
        <v>16</v>
      </c>
      <c r="C112" s="5">
        <v>75791.596309049302</v>
      </c>
      <c r="D112" s="5">
        <v>84469.884680136995</v>
      </c>
      <c r="E112" s="5">
        <v>99447.440923356</v>
      </c>
      <c r="F112" s="5">
        <v>97806.681043132296</v>
      </c>
      <c r="G112" s="5">
        <v>108560.22785740699</v>
      </c>
    </row>
    <row r="113" spans="1:7" x14ac:dyDescent="0.55000000000000004">
      <c r="A113" s="3">
        <v>4</v>
      </c>
      <c r="B113" s="3">
        <v>17</v>
      </c>
      <c r="C113" s="5">
        <v>308847.91900307901</v>
      </c>
      <c r="D113" s="5">
        <v>262206.97140206699</v>
      </c>
      <c r="E113" s="5">
        <v>316260.54587416601</v>
      </c>
      <c r="F113" s="5">
        <v>314854.07346438599</v>
      </c>
      <c r="G113" s="5">
        <v>206198.90735525699</v>
      </c>
    </row>
    <row r="114" spans="1:7" x14ac:dyDescent="0.55000000000000004">
      <c r="A114" s="3">
        <v>4</v>
      </c>
      <c r="B114" s="3">
        <v>18</v>
      </c>
      <c r="C114" s="5">
        <v>416593.32991582999</v>
      </c>
      <c r="D114" s="5">
        <v>1084377.20224417</v>
      </c>
      <c r="E114" s="5">
        <v>815561.245826417</v>
      </c>
      <c r="F114" s="5">
        <v>765540.90988343104</v>
      </c>
      <c r="G114" s="5">
        <v>589788.03216878104</v>
      </c>
    </row>
    <row r="115" spans="1:7" x14ac:dyDescent="0.55000000000000004">
      <c r="A115" s="3">
        <v>4</v>
      </c>
      <c r="B115" s="3">
        <v>19</v>
      </c>
      <c r="C115" s="5">
        <v>738102.83437295398</v>
      </c>
      <c r="D115" s="5">
        <v>724836.28516126296</v>
      </c>
      <c r="E115" s="5">
        <v>712097.38123078598</v>
      </c>
      <c r="F115" s="5">
        <v>703000.07640172995</v>
      </c>
      <c r="G115" s="5">
        <v>855401.44635298999</v>
      </c>
    </row>
    <row r="116" spans="1:7" x14ac:dyDescent="0.55000000000000004">
      <c r="A116" s="3">
        <v>4</v>
      </c>
      <c r="B116" s="3">
        <v>20</v>
      </c>
      <c r="C116" s="5">
        <v>503658.70705805602</v>
      </c>
      <c r="D116" s="5">
        <v>667420.62645897199</v>
      </c>
      <c r="E116" s="5">
        <v>657983.85671884497</v>
      </c>
      <c r="F116" s="5">
        <v>637686.16698431701</v>
      </c>
      <c r="G116" s="5">
        <v>669686.81616686005</v>
      </c>
    </row>
    <row r="117" spans="1:7" x14ac:dyDescent="0.55000000000000004">
      <c r="A117" s="3">
        <v>4</v>
      </c>
      <c r="B117" s="3">
        <v>21</v>
      </c>
      <c r="C117" s="5">
        <v>415399.52679930598</v>
      </c>
      <c r="D117" s="5">
        <v>529635.95303252898</v>
      </c>
      <c r="E117" s="5">
        <v>533337.69048031501</v>
      </c>
      <c r="F117" s="5">
        <v>421086.92235179199</v>
      </c>
      <c r="G117" s="5">
        <v>457119.85167932801</v>
      </c>
    </row>
    <row r="118" spans="1:7" x14ac:dyDescent="0.55000000000000004">
      <c r="A118" s="3">
        <v>4</v>
      </c>
      <c r="B118" s="3">
        <v>22</v>
      </c>
      <c r="C118" s="5">
        <v>198850.49624944699</v>
      </c>
      <c r="D118" s="5">
        <v>206721.77264272</v>
      </c>
      <c r="E118" s="5">
        <v>220197.244841001</v>
      </c>
      <c r="F118" s="5">
        <v>139404.531295097</v>
      </c>
      <c r="G118" s="5">
        <v>135171.06200858799</v>
      </c>
    </row>
    <row r="119" spans="1:7" x14ac:dyDescent="0.55000000000000004">
      <c r="A119" s="3">
        <v>4</v>
      </c>
      <c r="B119" s="3">
        <v>23</v>
      </c>
      <c r="C119" s="5">
        <v>186497.756925831</v>
      </c>
      <c r="D119" s="5">
        <v>187121.24459918999</v>
      </c>
      <c r="E119" s="5">
        <v>173895.5802311</v>
      </c>
      <c r="F119" s="5">
        <v>186071.37876739199</v>
      </c>
      <c r="G119" s="5">
        <v>170655.17385881601</v>
      </c>
    </row>
    <row r="120" spans="1:7" x14ac:dyDescent="0.55000000000000004">
      <c r="A120" s="3">
        <v>4</v>
      </c>
      <c r="B120" s="3">
        <v>24</v>
      </c>
      <c r="C120" s="5">
        <v>159298.19642461199</v>
      </c>
      <c r="D120" s="5">
        <v>154748.99695710401</v>
      </c>
      <c r="E120" s="5">
        <v>144708.85729097799</v>
      </c>
      <c r="F120" s="5">
        <v>134710.834549338</v>
      </c>
      <c r="G120" s="5">
        <v>120049.37981975</v>
      </c>
    </row>
    <row r="121" spans="1:7" x14ac:dyDescent="0.55000000000000004">
      <c r="A121" s="3">
        <v>4</v>
      </c>
      <c r="B121" s="3">
        <v>25</v>
      </c>
      <c r="C121" s="5">
        <v>309818.304770633</v>
      </c>
      <c r="D121" s="5">
        <v>303196.09500034602</v>
      </c>
      <c r="E121" s="5">
        <v>279662.05417451798</v>
      </c>
      <c r="F121" s="5">
        <v>276718.92491530202</v>
      </c>
      <c r="G121" s="5">
        <v>318087.70423510298</v>
      </c>
    </row>
    <row r="122" spans="1:7" x14ac:dyDescent="0.55000000000000004">
      <c r="A122" s="3">
        <v>4</v>
      </c>
      <c r="B122" s="3">
        <v>26</v>
      </c>
      <c r="C122" s="5">
        <v>297510.97967937798</v>
      </c>
      <c r="D122" s="5">
        <v>347765.22654227703</v>
      </c>
      <c r="E122" s="5">
        <v>380898.70456753002</v>
      </c>
      <c r="F122" s="5">
        <v>379788.35654983798</v>
      </c>
      <c r="G122" s="5">
        <v>372717.11318476498</v>
      </c>
    </row>
    <row r="123" spans="1:7" x14ac:dyDescent="0.55000000000000004">
      <c r="A123" s="3">
        <v>4</v>
      </c>
      <c r="B123" s="3">
        <v>27</v>
      </c>
      <c r="C123" s="5">
        <v>599082.51923789701</v>
      </c>
      <c r="D123" s="5">
        <v>735100.21991997305</v>
      </c>
      <c r="E123" s="5">
        <v>779672.13642351399</v>
      </c>
      <c r="F123" s="5">
        <v>810255.30304757098</v>
      </c>
      <c r="G123" s="5">
        <v>876767.39891399397</v>
      </c>
    </row>
    <row r="124" spans="1:7" x14ac:dyDescent="0.55000000000000004">
      <c r="A124" s="3">
        <v>4</v>
      </c>
      <c r="B124" s="3">
        <v>28</v>
      </c>
      <c r="C124" s="5">
        <v>630325.99712258996</v>
      </c>
      <c r="D124" s="5">
        <v>588129.71329737001</v>
      </c>
      <c r="E124" s="5">
        <v>586630.00611231697</v>
      </c>
      <c r="F124" s="5">
        <v>584450.17896159296</v>
      </c>
      <c r="G124" s="5">
        <v>621500.53978095797</v>
      </c>
    </row>
    <row r="125" spans="1:7" x14ac:dyDescent="0.55000000000000004">
      <c r="A125" s="3">
        <v>4</v>
      </c>
      <c r="B125" s="3">
        <v>29</v>
      </c>
      <c r="C125" s="5">
        <v>395651.10088813299</v>
      </c>
      <c r="D125" s="5">
        <v>393020.25328182802</v>
      </c>
      <c r="E125" s="5">
        <v>398158.09765960602</v>
      </c>
      <c r="F125" s="5">
        <v>395712.237307704</v>
      </c>
      <c r="G125" s="5">
        <v>402376.18483994901</v>
      </c>
    </row>
    <row r="126" spans="1:7" x14ac:dyDescent="0.55000000000000004">
      <c r="A126" s="3">
        <v>4</v>
      </c>
      <c r="B126" s="3">
        <v>30</v>
      </c>
      <c r="C126" s="5">
        <v>589035.934163325</v>
      </c>
      <c r="D126" s="5">
        <v>654282.14725759998</v>
      </c>
      <c r="E126" s="5">
        <v>733380.27522555797</v>
      </c>
      <c r="F126" s="5">
        <v>748646.80912037694</v>
      </c>
      <c r="G126" s="5">
        <v>772250.49529901799</v>
      </c>
    </row>
    <row r="127" spans="1:7" x14ac:dyDescent="0.55000000000000004">
      <c r="A127" s="3">
        <v>4</v>
      </c>
      <c r="B127" s="3">
        <v>31</v>
      </c>
      <c r="C127" s="5">
        <v>353172.15797184699</v>
      </c>
      <c r="D127" s="5">
        <v>348384.41207372601</v>
      </c>
      <c r="E127" s="5">
        <v>341815.59578065202</v>
      </c>
      <c r="F127" s="5">
        <v>310455.619469859</v>
      </c>
      <c r="G127" s="5">
        <v>331784.59656519297</v>
      </c>
    </row>
    <row r="128" spans="1:7" x14ac:dyDescent="0.55000000000000004">
      <c r="A128" s="3">
        <v>5</v>
      </c>
      <c r="B128" s="3">
        <v>1</v>
      </c>
      <c r="C128" s="5">
        <v>116175.914244817</v>
      </c>
      <c r="D128" s="5">
        <v>104645.796779891</v>
      </c>
      <c r="E128" s="5">
        <v>123957.457438727</v>
      </c>
      <c r="F128" s="5">
        <v>123603.41787720899</v>
      </c>
      <c r="G128" s="5">
        <v>99918.370052348298</v>
      </c>
    </row>
    <row r="129" spans="1:7" x14ac:dyDescent="0.55000000000000004">
      <c r="A129" s="3">
        <v>5</v>
      </c>
      <c r="B129" s="3">
        <v>2</v>
      </c>
      <c r="C129" s="5">
        <v>7312.6898585387398</v>
      </c>
      <c r="D129" s="5">
        <v>11271.3536122764</v>
      </c>
      <c r="E129" s="5">
        <v>11605.4621620243</v>
      </c>
      <c r="F129" s="5">
        <v>11647.280638681201</v>
      </c>
      <c r="G129" s="5">
        <v>16042.2067910519</v>
      </c>
    </row>
    <row r="130" spans="1:7" x14ac:dyDescent="0.55000000000000004">
      <c r="A130" s="3">
        <v>5</v>
      </c>
      <c r="B130" s="3">
        <v>3</v>
      </c>
      <c r="C130" s="5">
        <v>47496.9522528835</v>
      </c>
      <c r="D130" s="5">
        <v>43743.510345995601</v>
      </c>
      <c r="E130" s="5">
        <v>50104.169304322597</v>
      </c>
      <c r="F130" s="5">
        <v>38981.404606146898</v>
      </c>
      <c r="G130" s="5">
        <v>40154.474496001902</v>
      </c>
    </row>
    <row r="131" spans="1:7" x14ac:dyDescent="0.55000000000000004">
      <c r="A131" s="3">
        <v>5</v>
      </c>
      <c r="B131" s="3">
        <v>4</v>
      </c>
      <c r="C131" s="5">
        <v>15104.150203024499</v>
      </c>
      <c r="D131" s="5">
        <v>18690.769530616701</v>
      </c>
      <c r="E131" s="5">
        <v>14902.145676103701</v>
      </c>
      <c r="F131" s="5">
        <v>14356.9497700431</v>
      </c>
      <c r="G131" s="5">
        <v>12929.229906241901</v>
      </c>
    </row>
    <row r="132" spans="1:7" x14ac:dyDescent="0.55000000000000004">
      <c r="A132" s="3">
        <v>5</v>
      </c>
      <c r="B132" s="3">
        <v>5</v>
      </c>
      <c r="C132" s="5">
        <v>11082.70882161</v>
      </c>
      <c r="D132" s="5">
        <v>15348.7424062562</v>
      </c>
      <c r="E132" s="5">
        <v>8913.7865262190699</v>
      </c>
      <c r="F132" s="5">
        <v>2940.8625805935899</v>
      </c>
      <c r="G132" s="5">
        <v>-4838.2931292282301</v>
      </c>
    </row>
    <row r="133" spans="1:7" x14ac:dyDescent="0.55000000000000004">
      <c r="A133" s="3">
        <v>5</v>
      </c>
      <c r="B133" s="3">
        <v>6</v>
      </c>
      <c r="C133" s="5">
        <v>52249.284434658897</v>
      </c>
      <c r="D133" s="5">
        <v>46980.6693782535</v>
      </c>
      <c r="E133" s="5">
        <v>34209.4004852258</v>
      </c>
      <c r="F133" s="5">
        <v>35409.636332659698</v>
      </c>
      <c r="G133" s="5">
        <v>26018.062029686302</v>
      </c>
    </row>
    <row r="134" spans="1:7" x14ac:dyDescent="0.55000000000000004">
      <c r="A134" s="3">
        <v>5</v>
      </c>
      <c r="B134" s="3">
        <v>7</v>
      </c>
      <c r="C134" s="5">
        <v>17282.414116110202</v>
      </c>
      <c r="D134" s="5">
        <v>16423.277844215499</v>
      </c>
      <c r="E134" s="5">
        <v>11263.617547310299</v>
      </c>
      <c r="F134" s="5">
        <v>15206.240093336701</v>
      </c>
      <c r="G134" s="5">
        <v>11234.471542319399</v>
      </c>
    </row>
    <row r="135" spans="1:7" x14ac:dyDescent="0.55000000000000004">
      <c r="A135" s="3">
        <v>5</v>
      </c>
      <c r="B135" s="3">
        <v>8</v>
      </c>
      <c r="C135" s="5">
        <v>49348.221252678202</v>
      </c>
      <c r="D135" s="5">
        <v>51366.059916545702</v>
      </c>
      <c r="E135" s="5">
        <v>62688.434538175999</v>
      </c>
      <c r="F135" s="5">
        <v>69430.304686064497</v>
      </c>
      <c r="G135" s="5">
        <v>81419.032161255804</v>
      </c>
    </row>
    <row r="136" spans="1:7" x14ac:dyDescent="0.55000000000000004">
      <c r="A136" s="3">
        <v>5</v>
      </c>
      <c r="B136" s="3">
        <v>9</v>
      </c>
      <c r="C136" s="5">
        <v>18692.3339488493</v>
      </c>
      <c r="D136" s="5">
        <v>24529.3956997286</v>
      </c>
      <c r="E136" s="5">
        <v>25823.228136592999</v>
      </c>
      <c r="F136" s="5">
        <v>31042.075615562801</v>
      </c>
      <c r="G136" s="5">
        <v>35199.5232617562</v>
      </c>
    </row>
    <row r="137" spans="1:7" x14ac:dyDescent="0.55000000000000004">
      <c r="A137" s="3">
        <v>5</v>
      </c>
      <c r="B137" s="3">
        <v>10</v>
      </c>
      <c r="C137" s="5">
        <v>63055.2848576213</v>
      </c>
      <c r="D137" s="5">
        <v>77812.435976594003</v>
      </c>
      <c r="E137" s="5">
        <v>97718.941177008004</v>
      </c>
      <c r="F137" s="5">
        <v>78349.422752575003</v>
      </c>
      <c r="G137" s="5">
        <v>113396.151195208</v>
      </c>
    </row>
    <row r="138" spans="1:7" x14ac:dyDescent="0.55000000000000004">
      <c r="A138" s="3">
        <v>5</v>
      </c>
      <c r="B138" s="3">
        <v>11</v>
      </c>
      <c r="C138" s="5">
        <v>109097.131347598</v>
      </c>
      <c r="D138" s="5">
        <v>134341.720584467</v>
      </c>
      <c r="E138" s="5">
        <v>129138.70104114299</v>
      </c>
      <c r="F138" s="5">
        <v>159018.78831186099</v>
      </c>
      <c r="G138" s="5">
        <v>234390.41202575201</v>
      </c>
    </row>
    <row r="139" spans="1:7" x14ac:dyDescent="0.55000000000000004">
      <c r="A139" s="3">
        <v>5</v>
      </c>
      <c r="B139" s="3">
        <v>12</v>
      </c>
      <c r="C139" s="5">
        <v>10904.3073154836</v>
      </c>
      <c r="D139" s="5">
        <v>12435.568051778901</v>
      </c>
      <c r="E139" s="5">
        <v>14931.6588151059</v>
      </c>
      <c r="F139" s="5">
        <v>10957.728443924199</v>
      </c>
      <c r="G139" s="5">
        <v>13210.827022466099</v>
      </c>
    </row>
    <row r="140" spans="1:7" x14ac:dyDescent="0.55000000000000004">
      <c r="A140" s="3">
        <v>5</v>
      </c>
      <c r="B140" s="3">
        <v>13</v>
      </c>
      <c r="C140" s="5">
        <v>15053.685134436901</v>
      </c>
      <c r="D140" s="5">
        <v>9662.9328897035393</v>
      </c>
      <c r="E140" s="5">
        <v>5937.33337898432</v>
      </c>
      <c r="F140" s="5">
        <v>4116.0984992459498</v>
      </c>
      <c r="G140" s="5">
        <v>3845.51544188251</v>
      </c>
    </row>
    <row r="141" spans="1:7" x14ac:dyDescent="0.55000000000000004">
      <c r="A141" s="3">
        <v>5</v>
      </c>
      <c r="B141" s="3">
        <v>14</v>
      </c>
      <c r="C141" s="5">
        <v>26888.035481384799</v>
      </c>
      <c r="D141" s="5">
        <v>18089.388872273001</v>
      </c>
      <c r="E141" s="5">
        <v>20572.680588043098</v>
      </c>
      <c r="F141" s="5">
        <v>18980.057803391301</v>
      </c>
      <c r="G141" s="5">
        <v>24600.5228037423</v>
      </c>
    </row>
    <row r="142" spans="1:7" x14ac:dyDescent="0.55000000000000004">
      <c r="A142" s="3">
        <v>5</v>
      </c>
      <c r="B142" s="3">
        <v>15</v>
      </c>
      <c r="C142" s="5">
        <v>7730.3532046994496</v>
      </c>
      <c r="D142" s="5">
        <v>6628.8471512238102</v>
      </c>
      <c r="E142" s="5">
        <v>7209.8022647056296</v>
      </c>
      <c r="F142" s="5">
        <v>5628.5271588903997</v>
      </c>
      <c r="G142" s="5">
        <v>4947.3945377276304</v>
      </c>
    </row>
    <row r="143" spans="1:7" x14ac:dyDescent="0.55000000000000004">
      <c r="A143" s="3">
        <v>5</v>
      </c>
      <c r="B143" s="3">
        <v>16</v>
      </c>
      <c r="C143" s="5">
        <v>30861.2961520073</v>
      </c>
      <c r="D143" s="5">
        <v>41207.560167777199</v>
      </c>
      <c r="E143" s="5">
        <v>42283.347898675398</v>
      </c>
      <c r="F143" s="5">
        <v>41642.865810198098</v>
      </c>
      <c r="G143" s="5">
        <v>54999.095447914202</v>
      </c>
    </row>
    <row r="144" spans="1:7" x14ac:dyDescent="0.55000000000000004">
      <c r="A144" s="3">
        <v>5</v>
      </c>
      <c r="B144" s="3">
        <v>17</v>
      </c>
      <c r="C144" s="5">
        <v>93990.911215200205</v>
      </c>
      <c r="D144" s="5">
        <v>150021.91462188499</v>
      </c>
      <c r="E144" s="5">
        <v>176724.05689427501</v>
      </c>
      <c r="F144" s="5">
        <v>185046.62166720201</v>
      </c>
      <c r="G144" s="5">
        <v>107555.530345056</v>
      </c>
    </row>
    <row r="145" spans="1:7" x14ac:dyDescent="0.55000000000000004">
      <c r="A145" s="3">
        <v>5</v>
      </c>
      <c r="B145" s="3">
        <v>18</v>
      </c>
      <c r="C145" s="5">
        <v>223969.89230096701</v>
      </c>
      <c r="D145" s="5">
        <v>223604.33483019201</v>
      </c>
      <c r="E145" s="5">
        <v>283191.041664463</v>
      </c>
      <c r="F145" s="5">
        <v>284862.66680506303</v>
      </c>
      <c r="G145" s="5">
        <v>292668.58012133703</v>
      </c>
    </row>
    <row r="146" spans="1:7" x14ac:dyDescent="0.55000000000000004">
      <c r="A146" s="3">
        <v>5</v>
      </c>
      <c r="B146" s="3">
        <v>19</v>
      </c>
      <c r="C146" s="5">
        <v>119540.256474782</v>
      </c>
      <c r="D146" s="5">
        <v>101300.575094521</v>
      </c>
      <c r="E146" s="5">
        <v>100601.26690309199</v>
      </c>
      <c r="F146" s="5">
        <v>102050.630034815</v>
      </c>
      <c r="G146" s="5">
        <v>119189.688279063</v>
      </c>
    </row>
    <row r="147" spans="1:7" x14ac:dyDescent="0.55000000000000004">
      <c r="A147" s="3">
        <v>5</v>
      </c>
      <c r="B147" s="3">
        <v>20</v>
      </c>
      <c r="C147" s="5">
        <v>208216.31526634001</v>
      </c>
      <c r="D147" s="5">
        <v>245259.90238235099</v>
      </c>
      <c r="E147" s="5">
        <v>238764.33884421</v>
      </c>
      <c r="F147" s="5">
        <v>231746.20770320599</v>
      </c>
      <c r="G147" s="5">
        <v>244603.60891484699</v>
      </c>
    </row>
    <row r="148" spans="1:7" x14ac:dyDescent="0.55000000000000004">
      <c r="A148" s="3">
        <v>5</v>
      </c>
      <c r="B148" s="3">
        <v>21</v>
      </c>
      <c r="C148" s="5">
        <v>128213.386117567</v>
      </c>
      <c r="D148" s="5">
        <v>143394.90425789199</v>
      </c>
      <c r="E148" s="5">
        <v>142490.84701154099</v>
      </c>
      <c r="F148" s="5">
        <v>121800.14715785001</v>
      </c>
      <c r="G148" s="5">
        <v>137721.45667443</v>
      </c>
    </row>
    <row r="149" spans="1:7" x14ac:dyDescent="0.55000000000000004">
      <c r="A149" s="3">
        <v>5</v>
      </c>
      <c r="B149" s="3">
        <v>22</v>
      </c>
      <c r="C149" s="5">
        <v>85229.031561467302</v>
      </c>
      <c r="D149" s="5">
        <v>87219.918149311503</v>
      </c>
      <c r="E149" s="5">
        <v>92236.087421836404</v>
      </c>
      <c r="F149" s="5">
        <v>54883.422140401497</v>
      </c>
      <c r="G149" s="5">
        <v>51513.5079353236</v>
      </c>
    </row>
    <row r="150" spans="1:7" x14ac:dyDescent="0.55000000000000004">
      <c r="A150" s="3">
        <v>5</v>
      </c>
      <c r="B150" s="3">
        <v>23</v>
      </c>
      <c r="C150" s="5">
        <v>66516.789314577807</v>
      </c>
      <c r="D150" s="5">
        <v>58938.962155221598</v>
      </c>
      <c r="E150" s="5">
        <v>56200.1975215071</v>
      </c>
      <c r="F150" s="5">
        <v>60198.224518677802</v>
      </c>
      <c r="G150" s="5">
        <v>56067.0892926081</v>
      </c>
    </row>
    <row r="151" spans="1:7" x14ac:dyDescent="0.55000000000000004">
      <c r="A151" s="3">
        <v>5</v>
      </c>
      <c r="B151" s="3">
        <v>24</v>
      </c>
      <c r="C151" s="5">
        <v>24216.9277104625</v>
      </c>
      <c r="D151" s="5">
        <v>22953.0252428616</v>
      </c>
      <c r="E151" s="5">
        <v>20638.522324883099</v>
      </c>
      <c r="F151" s="5">
        <v>18075.9776413736</v>
      </c>
      <c r="G151" s="5">
        <v>17712.6388102325</v>
      </c>
    </row>
    <row r="152" spans="1:7" x14ac:dyDescent="0.55000000000000004">
      <c r="A152" s="3">
        <v>5</v>
      </c>
      <c r="B152" s="3">
        <v>25</v>
      </c>
      <c r="C152" s="5">
        <v>126007.10812742299</v>
      </c>
      <c r="D152" s="5">
        <v>118404.371020081</v>
      </c>
      <c r="E152" s="5">
        <v>111616.06989854301</v>
      </c>
      <c r="F152" s="5">
        <v>108351.50849666299</v>
      </c>
      <c r="G152" s="5">
        <v>113692.054594656</v>
      </c>
    </row>
    <row r="153" spans="1:7" x14ac:dyDescent="0.55000000000000004">
      <c r="A153" s="3">
        <v>5</v>
      </c>
      <c r="B153" s="3">
        <v>26</v>
      </c>
      <c r="C153" s="5">
        <v>113127.256590038</v>
      </c>
      <c r="D153" s="5">
        <v>120346.751281109</v>
      </c>
      <c r="E153" s="5">
        <v>129326.313356371</v>
      </c>
      <c r="F153" s="5">
        <v>129538.522968359</v>
      </c>
      <c r="G153" s="5">
        <v>129255.75605629499</v>
      </c>
    </row>
    <row r="154" spans="1:7" x14ac:dyDescent="0.55000000000000004">
      <c r="A154" s="3">
        <v>5</v>
      </c>
      <c r="B154" s="3">
        <v>27</v>
      </c>
      <c r="C154" s="5">
        <v>186910.86650978299</v>
      </c>
      <c r="D154" s="5">
        <v>209921.38459825699</v>
      </c>
      <c r="E154" s="5">
        <v>212986.42863071</v>
      </c>
      <c r="F154" s="5">
        <v>212313.77841008001</v>
      </c>
      <c r="G154" s="5">
        <v>207887.49714226701</v>
      </c>
    </row>
    <row r="155" spans="1:7" x14ac:dyDescent="0.55000000000000004">
      <c r="A155" s="3">
        <v>5</v>
      </c>
      <c r="B155" s="3">
        <v>28</v>
      </c>
      <c r="C155" s="5">
        <v>238512.14928290801</v>
      </c>
      <c r="D155" s="5">
        <v>229197.290840195</v>
      </c>
      <c r="E155" s="5">
        <v>234430.890438968</v>
      </c>
      <c r="F155" s="5">
        <v>243124.97586803499</v>
      </c>
      <c r="G155" s="5">
        <v>250581.58117479499</v>
      </c>
    </row>
    <row r="156" spans="1:7" x14ac:dyDescent="0.55000000000000004">
      <c r="A156" s="3">
        <v>5</v>
      </c>
      <c r="B156" s="3">
        <v>29</v>
      </c>
      <c r="C156" s="5">
        <v>168167.46367774601</v>
      </c>
      <c r="D156" s="5">
        <v>164275.308597414</v>
      </c>
      <c r="E156" s="5">
        <v>162200.254705217</v>
      </c>
      <c r="F156" s="5">
        <v>161587.88198475601</v>
      </c>
      <c r="G156" s="5">
        <v>160655.90635209999</v>
      </c>
    </row>
    <row r="157" spans="1:7" x14ac:dyDescent="0.55000000000000004">
      <c r="A157" s="3">
        <v>5</v>
      </c>
      <c r="B157" s="3">
        <v>30</v>
      </c>
      <c r="C157" s="5">
        <v>323598.81566875702</v>
      </c>
      <c r="D157" s="5">
        <v>364517.384491142</v>
      </c>
      <c r="E157" s="5">
        <v>369591.10723175498</v>
      </c>
      <c r="F157" s="5">
        <v>365360.65976305102</v>
      </c>
      <c r="G157" s="5">
        <v>365459.18813982903</v>
      </c>
    </row>
    <row r="158" spans="1:7" x14ac:dyDescent="0.55000000000000004">
      <c r="A158" s="3">
        <v>5</v>
      </c>
      <c r="B158" s="3">
        <v>31</v>
      </c>
      <c r="C158" s="5">
        <v>154369.37472841601</v>
      </c>
      <c r="D158" s="5">
        <v>146976.97951665201</v>
      </c>
      <c r="E158" s="5">
        <v>146349.716001536</v>
      </c>
      <c r="F158" s="5">
        <v>129224.403897004</v>
      </c>
      <c r="G158" s="5">
        <v>129814.522340247</v>
      </c>
    </row>
    <row r="159" spans="1:7" x14ac:dyDescent="0.55000000000000004">
      <c r="A159" s="3">
        <v>6</v>
      </c>
      <c r="B159" s="3">
        <v>1</v>
      </c>
      <c r="C159" s="5">
        <v>122162.86401826399</v>
      </c>
      <c r="D159" s="5">
        <v>122366.87672029799</v>
      </c>
      <c r="E159" s="5">
        <v>139287.32731101499</v>
      </c>
      <c r="F159" s="5">
        <v>140204.593456128</v>
      </c>
      <c r="G159" s="5">
        <v>120898.211847325</v>
      </c>
    </row>
    <row r="160" spans="1:7" x14ac:dyDescent="0.55000000000000004">
      <c r="A160" s="3">
        <v>6</v>
      </c>
      <c r="B160" s="3">
        <v>2</v>
      </c>
      <c r="C160" s="5">
        <v>3131.0607814944001</v>
      </c>
      <c r="D160" s="5">
        <v>5185.0994239293696</v>
      </c>
      <c r="E160" s="5">
        <v>4576.5125670179204</v>
      </c>
      <c r="F160" s="5">
        <v>4425.7745536018501</v>
      </c>
      <c r="G160" s="5">
        <v>4849.4634793979003</v>
      </c>
    </row>
    <row r="161" spans="1:7" x14ac:dyDescent="0.55000000000000004">
      <c r="A161" s="3">
        <v>6</v>
      </c>
      <c r="B161" s="3">
        <v>3</v>
      </c>
      <c r="C161" s="5">
        <v>96104.910524219798</v>
      </c>
      <c r="D161" s="5">
        <v>97424.073066842306</v>
      </c>
      <c r="E161" s="5">
        <v>107236.942388012</v>
      </c>
      <c r="F161" s="5">
        <v>97026.525009454403</v>
      </c>
      <c r="G161" s="5">
        <v>97119.843504015196</v>
      </c>
    </row>
    <row r="162" spans="1:7" x14ac:dyDescent="0.55000000000000004">
      <c r="A162" s="3">
        <v>6</v>
      </c>
      <c r="B162" s="3">
        <v>4</v>
      </c>
      <c r="C162" s="5">
        <v>18598.891790350899</v>
      </c>
      <c r="D162" s="5">
        <v>21374.049557611099</v>
      </c>
      <c r="E162" s="5">
        <v>19224.6721989088</v>
      </c>
      <c r="F162" s="5">
        <v>17565.419948295999</v>
      </c>
      <c r="G162" s="5">
        <v>13921.401927057599</v>
      </c>
    </row>
    <row r="163" spans="1:7" x14ac:dyDescent="0.55000000000000004">
      <c r="A163" s="3">
        <v>6</v>
      </c>
      <c r="B163" s="3">
        <v>5</v>
      </c>
      <c r="C163" s="5">
        <v>6232.9809740583996</v>
      </c>
      <c r="D163" s="5">
        <v>5974.6850884406304</v>
      </c>
      <c r="E163" s="5">
        <v>7509.5864551038603</v>
      </c>
      <c r="F163" s="5">
        <v>6566.2839581572898</v>
      </c>
      <c r="G163" s="5">
        <v>6702.1679262094103</v>
      </c>
    </row>
    <row r="164" spans="1:7" x14ac:dyDescent="0.55000000000000004">
      <c r="A164" s="3">
        <v>6</v>
      </c>
      <c r="B164" s="3">
        <v>6</v>
      </c>
      <c r="C164" s="5">
        <v>55192.6999330775</v>
      </c>
      <c r="D164" s="5">
        <v>84371.418794641198</v>
      </c>
      <c r="E164" s="5">
        <v>153847.45121334301</v>
      </c>
      <c r="F164" s="5">
        <v>200192.537881264</v>
      </c>
      <c r="G164" s="5">
        <v>30700.175521873</v>
      </c>
    </row>
    <row r="165" spans="1:7" x14ac:dyDescent="0.55000000000000004">
      <c r="A165" s="3">
        <v>6</v>
      </c>
      <c r="B165" s="3">
        <v>7</v>
      </c>
      <c r="C165" s="5">
        <v>29870.774130810802</v>
      </c>
      <c r="D165" s="5">
        <v>36757.246741075898</v>
      </c>
      <c r="E165" s="5">
        <v>52879.506716788797</v>
      </c>
      <c r="F165" s="5">
        <v>48211.612523153097</v>
      </c>
      <c r="G165" s="5">
        <v>44928.193312753101</v>
      </c>
    </row>
    <row r="166" spans="1:7" x14ac:dyDescent="0.55000000000000004">
      <c r="A166" s="3">
        <v>6</v>
      </c>
      <c r="B166" s="3">
        <v>8</v>
      </c>
      <c r="C166" s="5">
        <v>55351.220499737101</v>
      </c>
      <c r="D166" s="5">
        <v>32923.543660513104</v>
      </c>
      <c r="E166" s="5">
        <v>50281.6461008365</v>
      </c>
      <c r="F166" s="5">
        <v>46461.959311828301</v>
      </c>
      <c r="G166" s="5">
        <v>50309.724062175403</v>
      </c>
    </row>
    <row r="167" spans="1:7" x14ac:dyDescent="0.55000000000000004">
      <c r="A167" s="3">
        <v>6</v>
      </c>
      <c r="B167" s="3">
        <v>9</v>
      </c>
      <c r="C167" s="5">
        <v>28953.5068697303</v>
      </c>
      <c r="D167" s="5">
        <v>34062.8260729873</v>
      </c>
      <c r="E167" s="5">
        <v>39748.730578469702</v>
      </c>
      <c r="F167" s="5">
        <v>38546.590764083398</v>
      </c>
      <c r="G167" s="5">
        <v>36871.098795647798</v>
      </c>
    </row>
    <row r="168" spans="1:7" x14ac:dyDescent="0.55000000000000004">
      <c r="A168" s="3">
        <v>6</v>
      </c>
      <c r="B168" s="3">
        <v>10</v>
      </c>
      <c r="C168" s="5">
        <v>114681.489652964</v>
      </c>
      <c r="D168" s="5">
        <v>129429.377295265</v>
      </c>
      <c r="E168" s="5">
        <v>145160.127913559</v>
      </c>
      <c r="F168" s="5">
        <v>125838.696015138</v>
      </c>
      <c r="G168" s="5">
        <v>159305.21554586399</v>
      </c>
    </row>
    <row r="169" spans="1:7" x14ac:dyDescent="0.55000000000000004">
      <c r="A169" s="3">
        <v>6</v>
      </c>
      <c r="B169" s="3">
        <v>11</v>
      </c>
      <c r="C169" s="5">
        <v>132439.09244292299</v>
      </c>
      <c r="D169" s="5">
        <v>143085.53302691501</v>
      </c>
      <c r="E169" s="5">
        <v>216142.97881229699</v>
      </c>
      <c r="F169" s="5">
        <v>234928.82571707899</v>
      </c>
      <c r="G169" s="5">
        <v>393851.550425758</v>
      </c>
    </row>
    <row r="170" spans="1:7" x14ac:dyDescent="0.55000000000000004">
      <c r="A170" s="3">
        <v>6</v>
      </c>
      <c r="B170" s="3">
        <v>12</v>
      </c>
      <c r="C170" s="5">
        <v>44153.7764184771</v>
      </c>
      <c r="D170" s="5">
        <v>50734.480943856302</v>
      </c>
      <c r="E170" s="5">
        <v>56528.611100603099</v>
      </c>
      <c r="F170" s="5">
        <v>51998.412370090002</v>
      </c>
      <c r="G170" s="5">
        <v>51521.736950554601</v>
      </c>
    </row>
    <row r="171" spans="1:7" x14ac:dyDescent="0.55000000000000004">
      <c r="A171" s="3">
        <v>6</v>
      </c>
      <c r="B171" s="3">
        <v>13</v>
      </c>
      <c r="C171" s="5">
        <v>75689.416752704899</v>
      </c>
      <c r="D171" s="5">
        <v>57192.859195136203</v>
      </c>
      <c r="E171" s="5">
        <v>63067.214936509103</v>
      </c>
      <c r="F171" s="5">
        <v>58565.076996926902</v>
      </c>
      <c r="G171" s="5">
        <v>37350.614156976997</v>
      </c>
    </row>
    <row r="172" spans="1:7" x14ac:dyDescent="0.55000000000000004">
      <c r="A172" s="3">
        <v>6</v>
      </c>
      <c r="B172" s="3">
        <v>14</v>
      </c>
      <c r="C172" s="5">
        <v>49545.034253669299</v>
      </c>
      <c r="D172" s="5">
        <v>51096.5284771281</v>
      </c>
      <c r="E172" s="5">
        <v>43911.286040104598</v>
      </c>
      <c r="F172" s="5">
        <v>33677.099585246397</v>
      </c>
      <c r="G172" s="5">
        <v>36037.585221554</v>
      </c>
    </row>
    <row r="173" spans="1:7" x14ac:dyDescent="0.55000000000000004">
      <c r="A173" s="3">
        <v>6</v>
      </c>
      <c r="B173" s="3">
        <v>15</v>
      </c>
      <c r="C173" s="5">
        <v>14052.6876896103</v>
      </c>
      <c r="D173" s="5">
        <v>13451.927439895</v>
      </c>
      <c r="E173" s="5">
        <v>13323.0203997443</v>
      </c>
      <c r="F173" s="5">
        <v>11398.288718947901</v>
      </c>
      <c r="G173" s="5">
        <v>10736.2011635253</v>
      </c>
    </row>
    <row r="174" spans="1:7" x14ac:dyDescent="0.55000000000000004">
      <c r="A174" s="3">
        <v>6</v>
      </c>
      <c r="B174" s="3">
        <v>16</v>
      </c>
      <c r="C174" s="5">
        <v>65135.262811546498</v>
      </c>
      <c r="D174" s="5">
        <v>71345.348775651495</v>
      </c>
      <c r="E174" s="5">
        <v>96365.224932956902</v>
      </c>
      <c r="F174" s="5">
        <v>87537.844076588706</v>
      </c>
      <c r="G174" s="5">
        <v>79325.706275339093</v>
      </c>
    </row>
    <row r="175" spans="1:7" x14ac:dyDescent="0.55000000000000004">
      <c r="A175" s="3">
        <v>6</v>
      </c>
      <c r="B175" s="3">
        <v>17</v>
      </c>
      <c r="C175" s="5">
        <v>117681.837434838</v>
      </c>
      <c r="D175" s="5">
        <v>131266.146717736</v>
      </c>
      <c r="E175" s="5">
        <v>148094.672296698</v>
      </c>
      <c r="F175" s="5">
        <v>145819.92373232901</v>
      </c>
      <c r="G175" s="5">
        <v>96088.568579435101</v>
      </c>
    </row>
    <row r="176" spans="1:7" x14ac:dyDescent="0.55000000000000004">
      <c r="A176" s="3">
        <v>6</v>
      </c>
      <c r="B176" s="3">
        <v>18</v>
      </c>
      <c r="C176" s="5">
        <v>187994.03642853</v>
      </c>
      <c r="D176" s="5">
        <v>219456.88836352201</v>
      </c>
      <c r="E176" s="5">
        <v>259079.93478760301</v>
      </c>
      <c r="F176" s="5">
        <v>267037.40756622399</v>
      </c>
      <c r="G176" s="5">
        <v>240891.197365486</v>
      </c>
    </row>
    <row r="177" spans="1:7" x14ac:dyDescent="0.55000000000000004">
      <c r="A177" s="3">
        <v>6</v>
      </c>
      <c r="B177" s="3">
        <v>19</v>
      </c>
      <c r="C177" s="5">
        <v>143285.86705970101</v>
      </c>
      <c r="D177" s="5">
        <v>117317.883328699</v>
      </c>
      <c r="E177" s="5">
        <v>116152.66254459</v>
      </c>
      <c r="F177" s="5">
        <v>142453.85309045599</v>
      </c>
      <c r="G177" s="5">
        <v>184384.67908545001</v>
      </c>
    </row>
    <row r="178" spans="1:7" x14ac:dyDescent="0.55000000000000004">
      <c r="A178" s="3">
        <v>6</v>
      </c>
      <c r="B178" s="3">
        <v>20</v>
      </c>
      <c r="C178" s="5">
        <v>226068.006795503</v>
      </c>
      <c r="D178" s="5">
        <v>277691.81327746401</v>
      </c>
      <c r="E178" s="5">
        <v>275612.41570263897</v>
      </c>
      <c r="F178" s="5">
        <v>278698.46456438903</v>
      </c>
      <c r="G178" s="5">
        <v>292460.67320217</v>
      </c>
    </row>
    <row r="179" spans="1:7" x14ac:dyDescent="0.55000000000000004">
      <c r="A179" s="3">
        <v>6</v>
      </c>
      <c r="B179" s="3">
        <v>21</v>
      </c>
      <c r="C179" s="5">
        <v>140300.57463339801</v>
      </c>
      <c r="D179" s="5">
        <v>165916.698640713</v>
      </c>
      <c r="E179" s="5">
        <v>164573.592690369</v>
      </c>
      <c r="F179" s="5">
        <v>134673.961786406</v>
      </c>
      <c r="G179" s="5">
        <v>148836.92354627399</v>
      </c>
    </row>
    <row r="180" spans="1:7" x14ac:dyDescent="0.55000000000000004">
      <c r="A180" s="3">
        <v>6</v>
      </c>
      <c r="B180" s="3">
        <v>22</v>
      </c>
      <c r="C180" s="5">
        <v>89370.226564451805</v>
      </c>
      <c r="D180" s="5">
        <v>89467.115370890693</v>
      </c>
      <c r="E180" s="5">
        <v>94772.6826242768</v>
      </c>
      <c r="F180" s="5">
        <v>56350.331370808897</v>
      </c>
      <c r="G180" s="5">
        <v>59269.586951126403</v>
      </c>
    </row>
    <row r="181" spans="1:7" x14ac:dyDescent="0.55000000000000004">
      <c r="A181" s="3">
        <v>6</v>
      </c>
      <c r="B181" s="3">
        <v>23</v>
      </c>
      <c r="C181" s="5">
        <v>76918.883797739501</v>
      </c>
      <c r="D181" s="5">
        <v>70061.906794796902</v>
      </c>
      <c r="E181" s="5">
        <v>65691.897373167798</v>
      </c>
      <c r="F181" s="5">
        <v>69582.800896774701</v>
      </c>
      <c r="G181" s="5">
        <v>64548.743062308196</v>
      </c>
    </row>
    <row r="182" spans="1:7" x14ac:dyDescent="0.55000000000000004">
      <c r="A182" s="3">
        <v>6</v>
      </c>
      <c r="B182" s="3">
        <v>24</v>
      </c>
      <c r="C182" s="5">
        <v>25347.0968341798</v>
      </c>
      <c r="D182" s="5">
        <v>26341.550075298401</v>
      </c>
      <c r="E182" s="5">
        <v>25870.171806836599</v>
      </c>
      <c r="F182" s="5">
        <v>23306.3195636858</v>
      </c>
      <c r="G182" s="5">
        <v>23603.5772237614</v>
      </c>
    </row>
    <row r="183" spans="1:7" x14ac:dyDescent="0.55000000000000004">
      <c r="A183" s="3">
        <v>6</v>
      </c>
      <c r="B183" s="3">
        <v>25</v>
      </c>
      <c r="C183" s="5">
        <v>154391.850703403</v>
      </c>
      <c r="D183" s="5">
        <v>146681.46600438</v>
      </c>
      <c r="E183" s="5">
        <v>141756.66711251499</v>
      </c>
      <c r="F183" s="5">
        <v>137848.727047202</v>
      </c>
      <c r="G183" s="5">
        <v>142193.55829895</v>
      </c>
    </row>
    <row r="184" spans="1:7" x14ac:dyDescent="0.55000000000000004">
      <c r="A184" s="3">
        <v>6</v>
      </c>
      <c r="B184" s="3">
        <v>26</v>
      </c>
      <c r="C184" s="5">
        <v>125574.398174848</v>
      </c>
      <c r="D184" s="5">
        <v>130571.39172268999</v>
      </c>
      <c r="E184" s="5">
        <v>132640.01435655501</v>
      </c>
      <c r="F184" s="5">
        <v>130844.790997604</v>
      </c>
      <c r="G184" s="5">
        <v>129901.61200762</v>
      </c>
    </row>
    <row r="185" spans="1:7" x14ac:dyDescent="0.55000000000000004">
      <c r="A185" s="3">
        <v>6</v>
      </c>
      <c r="B185" s="3">
        <v>27</v>
      </c>
      <c r="C185" s="5">
        <v>175521.40889431999</v>
      </c>
      <c r="D185" s="5">
        <v>190793.970101307</v>
      </c>
      <c r="E185" s="5">
        <v>206237.81663423899</v>
      </c>
      <c r="F185" s="5">
        <v>195445.35078673999</v>
      </c>
      <c r="G185" s="5">
        <v>205340.132320868</v>
      </c>
    </row>
    <row r="186" spans="1:7" x14ac:dyDescent="0.55000000000000004">
      <c r="A186" s="3">
        <v>6</v>
      </c>
      <c r="B186" s="3">
        <v>28</v>
      </c>
      <c r="C186" s="5">
        <v>299958.23251212301</v>
      </c>
      <c r="D186" s="5">
        <v>307192.43650962302</v>
      </c>
      <c r="E186" s="5">
        <v>324383.66179905599</v>
      </c>
      <c r="F186" s="5">
        <v>322911.22195850097</v>
      </c>
      <c r="G186" s="5">
        <v>346140.12250004301</v>
      </c>
    </row>
    <row r="187" spans="1:7" x14ac:dyDescent="0.55000000000000004">
      <c r="A187" s="3">
        <v>6</v>
      </c>
      <c r="B187" s="3">
        <v>29</v>
      </c>
      <c r="C187" s="5">
        <v>171902.083656389</v>
      </c>
      <c r="D187" s="5">
        <v>168912.258577637</v>
      </c>
      <c r="E187" s="5">
        <v>167597.29491700701</v>
      </c>
      <c r="F187" s="5">
        <v>166538.09515212401</v>
      </c>
      <c r="G187" s="5">
        <v>166746.60789108399</v>
      </c>
    </row>
    <row r="188" spans="1:7" x14ac:dyDescent="0.55000000000000004">
      <c r="A188" s="3">
        <v>6</v>
      </c>
      <c r="B188" s="3">
        <v>30</v>
      </c>
      <c r="C188" s="5">
        <v>307760.85503438697</v>
      </c>
      <c r="D188" s="5">
        <v>355653.48775744397</v>
      </c>
      <c r="E188" s="5">
        <v>375714.60766767798</v>
      </c>
      <c r="F188" s="5">
        <v>374088.16365057399</v>
      </c>
      <c r="G188" s="5">
        <v>376653.76953339297</v>
      </c>
    </row>
    <row r="189" spans="1:7" x14ac:dyDescent="0.55000000000000004">
      <c r="A189" s="3">
        <v>6</v>
      </c>
      <c r="B189" s="3">
        <v>31</v>
      </c>
      <c r="C189" s="5">
        <v>161524.61973654601</v>
      </c>
      <c r="D189" s="5">
        <v>151993.43128602699</v>
      </c>
      <c r="E189" s="5">
        <v>150024.735713125</v>
      </c>
      <c r="F189" s="5">
        <v>132977.49144763499</v>
      </c>
      <c r="G189" s="5">
        <v>140769.75605566701</v>
      </c>
    </row>
    <row r="190" spans="1:7" x14ac:dyDescent="0.55000000000000004">
      <c r="A190" s="3">
        <v>7</v>
      </c>
      <c r="B190" s="3">
        <v>1</v>
      </c>
      <c r="C190" s="5">
        <v>155367.30415657599</v>
      </c>
      <c r="D190" s="5">
        <v>119486.064691206</v>
      </c>
      <c r="E190" s="5">
        <v>132183.83934647599</v>
      </c>
      <c r="F190" s="5">
        <v>133777.77791543701</v>
      </c>
      <c r="G190" s="5">
        <v>112241.51275367101</v>
      </c>
    </row>
    <row r="191" spans="1:7" x14ac:dyDescent="0.55000000000000004">
      <c r="A191" s="3">
        <v>7</v>
      </c>
      <c r="B191" s="3">
        <v>2</v>
      </c>
      <c r="C191" s="5">
        <v>6730.0405093413801</v>
      </c>
      <c r="D191" s="5">
        <v>8168.4710253483399</v>
      </c>
      <c r="E191" s="5">
        <v>9086.4487119940895</v>
      </c>
      <c r="F191" s="5">
        <v>9206.9139366715608</v>
      </c>
      <c r="G191" s="5">
        <v>10357.126713150399</v>
      </c>
    </row>
    <row r="192" spans="1:7" x14ac:dyDescent="0.55000000000000004">
      <c r="A192" s="3">
        <v>7</v>
      </c>
      <c r="B192" s="3">
        <v>3</v>
      </c>
      <c r="C192" s="5">
        <v>267174.812228319</v>
      </c>
      <c r="D192" s="5">
        <v>207575.15417725401</v>
      </c>
      <c r="E192" s="5">
        <v>167086.878902575</v>
      </c>
      <c r="F192" s="5">
        <v>143815.624214585</v>
      </c>
      <c r="G192" s="5">
        <v>161754.841210012</v>
      </c>
    </row>
    <row r="193" spans="1:7" x14ac:dyDescent="0.55000000000000004">
      <c r="A193" s="3">
        <v>7</v>
      </c>
      <c r="B193" s="3">
        <v>4</v>
      </c>
      <c r="C193" s="5">
        <v>19658.705731292299</v>
      </c>
      <c r="D193" s="5">
        <v>23979.322104468301</v>
      </c>
      <c r="E193" s="5">
        <v>17116.995706989899</v>
      </c>
      <c r="F193" s="5">
        <v>18620.1589028282</v>
      </c>
      <c r="G193" s="5">
        <v>18797.733933944601</v>
      </c>
    </row>
    <row r="194" spans="1:7" x14ac:dyDescent="0.55000000000000004">
      <c r="A194" s="3">
        <v>7</v>
      </c>
      <c r="B194" s="3">
        <v>5</v>
      </c>
      <c r="C194" s="5">
        <v>38011.284751372099</v>
      </c>
      <c r="D194" s="5">
        <v>45403.990589621499</v>
      </c>
      <c r="E194" s="5">
        <v>53536.517944345498</v>
      </c>
      <c r="F194" s="5">
        <v>51431.910525353</v>
      </c>
      <c r="G194" s="5">
        <v>46673.467518925798</v>
      </c>
    </row>
    <row r="195" spans="1:7" x14ac:dyDescent="0.55000000000000004">
      <c r="A195" s="3">
        <v>7</v>
      </c>
      <c r="B195" s="3">
        <v>6</v>
      </c>
      <c r="C195" s="5">
        <v>207251.908598582</v>
      </c>
      <c r="D195" s="5">
        <v>248051.815884487</v>
      </c>
      <c r="E195" s="5">
        <v>264615.83968727803</v>
      </c>
      <c r="F195" s="5">
        <v>277189.34471111902</v>
      </c>
      <c r="G195" s="5">
        <v>234331.24773526599</v>
      </c>
    </row>
    <row r="196" spans="1:7" x14ac:dyDescent="0.55000000000000004">
      <c r="A196" s="3">
        <v>7</v>
      </c>
      <c r="B196" s="3">
        <v>7</v>
      </c>
      <c r="C196" s="5">
        <v>75546.223338057403</v>
      </c>
      <c r="D196" s="5">
        <v>96268.126315794405</v>
      </c>
      <c r="E196" s="5">
        <v>85458.740799615596</v>
      </c>
      <c r="F196" s="5">
        <v>114802.85208363501</v>
      </c>
      <c r="G196" s="5">
        <v>100177.024671316</v>
      </c>
    </row>
    <row r="197" spans="1:7" x14ac:dyDescent="0.55000000000000004">
      <c r="A197" s="3">
        <v>7</v>
      </c>
      <c r="B197" s="3">
        <v>8</v>
      </c>
      <c r="C197" s="5">
        <v>113922.011739833</v>
      </c>
      <c r="D197" s="5">
        <v>108827.049714982</v>
      </c>
      <c r="E197" s="5">
        <v>138439.234659123</v>
      </c>
      <c r="F197" s="5">
        <v>116155.40824905</v>
      </c>
      <c r="G197" s="5">
        <v>161206.09610358201</v>
      </c>
    </row>
    <row r="198" spans="1:7" x14ac:dyDescent="0.55000000000000004">
      <c r="A198" s="3">
        <v>7</v>
      </c>
      <c r="B198" s="3">
        <v>9</v>
      </c>
      <c r="C198" s="5">
        <v>79711.024789955496</v>
      </c>
      <c r="D198" s="5">
        <v>84131.433132528095</v>
      </c>
      <c r="E198" s="5">
        <v>87280.315715657896</v>
      </c>
      <c r="F198" s="5">
        <v>73817.184104818603</v>
      </c>
      <c r="G198" s="5">
        <v>91725.382420048103</v>
      </c>
    </row>
    <row r="199" spans="1:7" x14ac:dyDescent="0.55000000000000004">
      <c r="A199" s="3">
        <v>7</v>
      </c>
      <c r="B199" s="3">
        <v>10</v>
      </c>
      <c r="C199" s="5">
        <v>234021.880860064</v>
      </c>
      <c r="D199" s="5">
        <v>226680.07119626401</v>
      </c>
      <c r="E199" s="5">
        <v>263466.27477641997</v>
      </c>
      <c r="F199" s="5">
        <v>227790.06414018199</v>
      </c>
      <c r="G199" s="5">
        <v>293059.53576230298</v>
      </c>
    </row>
    <row r="200" spans="1:7" x14ac:dyDescent="0.55000000000000004">
      <c r="A200" s="3">
        <v>7</v>
      </c>
      <c r="B200" s="3">
        <v>11</v>
      </c>
      <c r="C200" s="5">
        <v>149212.96971028499</v>
      </c>
      <c r="D200" s="5">
        <v>108540.224288094</v>
      </c>
      <c r="E200" s="5">
        <v>131574.26570160699</v>
      </c>
      <c r="F200" s="5">
        <v>143911.02405359299</v>
      </c>
      <c r="G200" s="5">
        <v>161466.938883025</v>
      </c>
    </row>
    <row r="201" spans="1:7" x14ac:dyDescent="0.55000000000000004">
      <c r="A201" s="3">
        <v>7</v>
      </c>
      <c r="B201" s="3">
        <v>12</v>
      </c>
      <c r="C201" s="5">
        <v>88262.669003388801</v>
      </c>
      <c r="D201" s="5">
        <v>70202.826489345796</v>
      </c>
      <c r="E201" s="5">
        <v>90243.190954427395</v>
      </c>
      <c r="F201" s="5">
        <v>93052.464122189995</v>
      </c>
      <c r="G201" s="5">
        <v>88969.973989572405</v>
      </c>
    </row>
    <row r="202" spans="1:7" x14ac:dyDescent="0.55000000000000004">
      <c r="A202" s="3">
        <v>7</v>
      </c>
      <c r="B202" s="3">
        <v>13</v>
      </c>
      <c r="C202" s="5">
        <v>248438.01695184401</v>
      </c>
      <c r="D202" s="5">
        <v>187958.55716344001</v>
      </c>
      <c r="E202" s="5">
        <v>118430.138959209</v>
      </c>
      <c r="F202" s="5">
        <v>100999.91485909899</v>
      </c>
      <c r="G202" s="5">
        <v>118695.905654759</v>
      </c>
    </row>
    <row r="203" spans="1:7" x14ac:dyDescent="0.55000000000000004">
      <c r="A203" s="3">
        <v>7</v>
      </c>
      <c r="B203" s="3">
        <v>14</v>
      </c>
      <c r="C203" s="5">
        <v>154720.25820960701</v>
      </c>
      <c r="D203" s="5">
        <v>121138.11264874</v>
      </c>
      <c r="E203" s="5">
        <v>169170.45647386601</v>
      </c>
      <c r="F203" s="5">
        <v>117796.181170425</v>
      </c>
      <c r="G203" s="5">
        <v>162272.76577714601</v>
      </c>
    </row>
    <row r="204" spans="1:7" x14ac:dyDescent="0.55000000000000004">
      <c r="A204" s="3">
        <v>7</v>
      </c>
      <c r="B204" s="3">
        <v>15</v>
      </c>
      <c r="C204" s="5">
        <v>20318.490403653101</v>
      </c>
      <c r="D204" s="5">
        <v>20627.0705600904</v>
      </c>
      <c r="E204" s="5">
        <v>20589.320585913301</v>
      </c>
      <c r="F204" s="5">
        <v>18219.686113726901</v>
      </c>
      <c r="G204" s="5">
        <v>22726.719137726399</v>
      </c>
    </row>
    <row r="205" spans="1:7" x14ac:dyDescent="0.55000000000000004">
      <c r="A205" s="3">
        <v>7</v>
      </c>
      <c r="B205" s="3">
        <v>16</v>
      </c>
      <c r="C205" s="5">
        <v>160521.869842596</v>
      </c>
      <c r="D205" s="5">
        <v>186722.82926671099</v>
      </c>
      <c r="E205" s="5">
        <v>207009.02741624499</v>
      </c>
      <c r="F205" s="5">
        <v>213370.782700076</v>
      </c>
      <c r="G205" s="5">
        <v>214364.81303840099</v>
      </c>
    </row>
    <row r="206" spans="1:7" x14ac:dyDescent="0.55000000000000004">
      <c r="A206" s="3">
        <v>7</v>
      </c>
      <c r="B206" s="3">
        <v>17</v>
      </c>
      <c r="C206" s="5">
        <v>570579.40482795995</v>
      </c>
      <c r="D206" s="5">
        <v>429203.027694549</v>
      </c>
      <c r="E206" s="5">
        <v>458735.76020939997</v>
      </c>
      <c r="F206" s="5">
        <v>463452.47876137798</v>
      </c>
      <c r="G206" s="5">
        <v>234061.06875142999</v>
      </c>
    </row>
    <row r="207" spans="1:7" x14ac:dyDescent="0.55000000000000004">
      <c r="A207" s="3">
        <v>7</v>
      </c>
      <c r="B207" s="3">
        <v>18</v>
      </c>
      <c r="C207" s="5">
        <v>331957.829586384</v>
      </c>
      <c r="D207" s="5">
        <v>799852.61714777502</v>
      </c>
      <c r="E207" s="5">
        <v>710849.10113603796</v>
      </c>
      <c r="F207" s="5">
        <v>823948.11184707202</v>
      </c>
      <c r="G207" s="5">
        <v>619520.80420673301</v>
      </c>
    </row>
    <row r="208" spans="1:7" x14ac:dyDescent="0.55000000000000004">
      <c r="A208" s="3">
        <v>7</v>
      </c>
      <c r="B208" s="3">
        <v>19</v>
      </c>
      <c r="C208" s="5">
        <v>218158.02251496399</v>
      </c>
      <c r="D208" s="5">
        <v>198315.47561012601</v>
      </c>
      <c r="E208" s="5">
        <v>197508.770659534</v>
      </c>
      <c r="F208" s="5">
        <v>215584.67997408201</v>
      </c>
      <c r="G208" s="5">
        <v>269355.94140025403</v>
      </c>
    </row>
    <row r="209" spans="1:7" x14ac:dyDescent="0.55000000000000004">
      <c r="A209" s="3">
        <v>7</v>
      </c>
      <c r="B209" s="3">
        <v>20</v>
      </c>
      <c r="C209" s="5">
        <v>442818.61930994201</v>
      </c>
      <c r="D209" s="5">
        <v>481009.09715251502</v>
      </c>
      <c r="E209" s="5">
        <v>476023.07116756198</v>
      </c>
      <c r="F209" s="5">
        <v>484729.02092290798</v>
      </c>
      <c r="G209" s="5">
        <v>522874.41648037499</v>
      </c>
    </row>
    <row r="210" spans="1:7" x14ac:dyDescent="0.55000000000000004">
      <c r="A210" s="3">
        <v>7</v>
      </c>
      <c r="B210" s="3">
        <v>21</v>
      </c>
      <c r="C210" s="5">
        <v>303706.52978127799</v>
      </c>
      <c r="D210" s="5">
        <v>386125.673793455</v>
      </c>
      <c r="E210" s="5">
        <v>395605.84337481798</v>
      </c>
      <c r="F210" s="5">
        <v>352875.68389551103</v>
      </c>
      <c r="G210" s="5">
        <v>300396.41562102397</v>
      </c>
    </row>
    <row r="211" spans="1:7" x14ac:dyDescent="0.55000000000000004">
      <c r="A211" s="3">
        <v>7</v>
      </c>
      <c r="B211" s="3">
        <v>22</v>
      </c>
      <c r="C211" s="5">
        <v>171694.459943917</v>
      </c>
      <c r="D211" s="5">
        <v>177304.24881578999</v>
      </c>
      <c r="E211" s="5">
        <v>194319.14779416699</v>
      </c>
      <c r="F211" s="5">
        <v>114734.84888103799</v>
      </c>
      <c r="G211" s="5">
        <v>115136.461406131</v>
      </c>
    </row>
    <row r="212" spans="1:7" x14ac:dyDescent="0.55000000000000004">
      <c r="A212" s="3">
        <v>7</v>
      </c>
      <c r="B212" s="3">
        <v>23</v>
      </c>
      <c r="C212" s="5">
        <v>130363.007079669</v>
      </c>
      <c r="D212" s="5">
        <v>125652.17267250401</v>
      </c>
      <c r="E212" s="5">
        <v>117595.77496330799</v>
      </c>
      <c r="F212" s="5">
        <v>124393.217587764</v>
      </c>
      <c r="G212" s="5">
        <v>112763.23658625</v>
      </c>
    </row>
    <row r="213" spans="1:7" x14ac:dyDescent="0.55000000000000004">
      <c r="A213" s="3">
        <v>7</v>
      </c>
      <c r="B213" s="3">
        <v>24</v>
      </c>
      <c r="C213" s="5">
        <v>56711.3327174886</v>
      </c>
      <c r="D213" s="5">
        <v>39443.708516919301</v>
      </c>
      <c r="E213" s="5">
        <v>40050.266678218199</v>
      </c>
      <c r="F213" s="5">
        <v>39673.782046191198</v>
      </c>
      <c r="G213" s="5">
        <v>41231.406580118601</v>
      </c>
    </row>
    <row r="214" spans="1:7" x14ac:dyDescent="0.55000000000000004">
      <c r="A214" s="3">
        <v>7</v>
      </c>
      <c r="B214" s="3">
        <v>25</v>
      </c>
      <c r="C214" s="5">
        <v>236705.90561149799</v>
      </c>
      <c r="D214" s="5">
        <v>239609.56710567299</v>
      </c>
      <c r="E214" s="5">
        <v>182846.80971844701</v>
      </c>
      <c r="F214" s="5">
        <v>196047.282314007</v>
      </c>
      <c r="G214" s="5">
        <v>253199.67102095499</v>
      </c>
    </row>
    <row r="215" spans="1:7" x14ac:dyDescent="0.55000000000000004">
      <c r="A215" s="3">
        <v>7</v>
      </c>
      <c r="B215" s="3">
        <v>26</v>
      </c>
      <c r="C215" s="5">
        <v>200657.463505197</v>
      </c>
      <c r="D215" s="5">
        <v>222442.81922542799</v>
      </c>
      <c r="E215" s="5">
        <v>240388.381927902</v>
      </c>
      <c r="F215" s="5">
        <v>240502.87285445901</v>
      </c>
      <c r="G215" s="5">
        <v>232955.30771241299</v>
      </c>
    </row>
    <row r="216" spans="1:7" x14ac:dyDescent="0.55000000000000004">
      <c r="A216" s="3">
        <v>7</v>
      </c>
      <c r="B216" s="3">
        <v>27</v>
      </c>
      <c r="C216" s="5">
        <v>417892.93346207798</v>
      </c>
      <c r="D216" s="5">
        <v>496731.71880635299</v>
      </c>
      <c r="E216" s="5">
        <v>517122.99835549499</v>
      </c>
      <c r="F216" s="5">
        <v>516611.34111487499</v>
      </c>
      <c r="G216" s="5">
        <v>520091.79798351799</v>
      </c>
    </row>
    <row r="217" spans="1:7" x14ac:dyDescent="0.55000000000000004">
      <c r="A217" s="3">
        <v>7</v>
      </c>
      <c r="B217" s="3">
        <v>28</v>
      </c>
      <c r="C217" s="5">
        <v>414964.85344377899</v>
      </c>
      <c r="D217" s="5">
        <v>465000.30349237</v>
      </c>
      <c r="E217" s="5">
        <v>501826.31272440398</v>
      </c>
      <c r="F217" s="5">
        <v>493339.82258126902</v>
      </c>
      <c r="G217" s="5">
        <v>533670.63800863898</v>
      </c>
    </row>
    <row r="218" spans="1:7" x14ac:dyDescent="0.55000000000000004">
      <c r="A218" s="3">
        <v>7</v>
      </c>
      <c r="B218" s="3">
        <v>29</v>
      </c>
      <c r="C218" s="5">
        <v>269875.52594963502</v>
      </c>
      <c r="D218" s="5">
        <v>272807.14286998002</v>
      </c>
      <c r="E218" s="5">
        <v>265442.98128233798</v>
      </c>
      <c r="F218" s="5">
        <v>263310.129369726</v>
      </c>
      <c r="G218" s="5">
        <v>261861.961534581</v>
      </c>
    </row>
    <row r="219" spans="1:7" x14ac:dyDescent="0.55000000000000004">
      <c r="A219" s="3">
        <v>7</v>
      </c>
      <c r="B219" s="3">
        <v>30</v>
      </c>
      <c r="C219" s="5">
        <v>500325.12724436901</v>
      </c>
      <c r="D219" s="5">
        <v>570272.32275508204</v>
      </c>
      <c r="E219" s="5">
        <v>602731.54193907604</v>
      </c>
      <c r="F219" s="5">
        <v>607821.06218532403</v>
      </c>
      <c r="G219" s="5">
        <v>614858.822865895</v>
      </c>
    </row>
    <row r="220" spans="1:7" x14ac:dyDescent="0.55000000000000004">
      <c r="A220" s="3">
        <v>7</v>
      </c>
      <c r="B220" s="3">
        <v>31</v>
      </c>
      <c r="C220" s="5">
        <v>276022.14443990699</v>
      </c>
      <c r="D220" s="5">
        <v>258491.24981192901</v>
      </c>
      <c r="E220" s="5">
        <v>255915.11451217101</v>
      </c>
      <c r="F220" s="5">
        <v>226778.87801942701</v>
      </c>
      <c r="G220" s="5">
        <v>230227.53377086</v>
      </c>
    </row>
    <row r="221" spans="1:7" x14ac:dyDescent="0.55000000000000004">
      <c r="A221" s="3">
        <v>8</v>
      </c>
      <c r="B221" s="3">
        <v>1</v>
      </c>
      <c r="C221" s="5">
        <v>289181.23016763001</v>
      </c>
      <c r="D221" s="5">
        <v>293456.26433092402</v>
      </c>
      <c r="E221" s="5">
        <v>310092.63032470702</v>
      </c>
      <c r="F221" s="5">
        <v>318843.55902380799</v>
      </c>
      <c r="G221" s="5">
        <v>284866.73862926901</v>
      </c>
    </row>
    <row r="222" spans="1:7" x14ac:dyDescent="0.55000000000000004">
      <c r="A222" s="3">
        <v>8</v>
      </c>
      <c r="B222" s="3">
        <v>2</v>
      </c>
      <c r="C222" s="5">
        <v>6945.0800968413296</v>
      </c>
      <c r="D222" s="5">
        <v>8368.9140115705995</v>
      </c>
      <c r="E222" s="5">
        <v>7351.5575660111399</v>
      </c>
      <c r="F222" s="5">
        <v>7330.7045608794097</v>
      </c>
      <c r="G222" s="5">
        <v>7910.9501308509198</v>
      </c>
    </row>
    <row r="223" spans="1:7" x14ac:dyDescent="0.55000000000000004">
      <c r="A223" s="3">
        <v>8</v>
      </c>
      <c r="B223" s="3">
        <v>3</v>
      </c>
      <c r="C223" s="5">
        <v>510547.54277404299</v>
      </c>
      <c r="D223" s="5">
        <v>615520.06696016504</v>
      </c>
      <c r="E223" s="5">
        <v>608524.68030957005</v>
      </c>
      <c r="F223" s="5">
        <v>600319.214604354</v>
      </c>
      <c r="G223" s="5">
        <v>540559.15857282095</v>
      </c>
    </row>
    <row r="224" spans="1:7" x14ac:dyDescent="0.55000000000000004">
      <c r="A224" s="3">
        <v>8</v>
      </c>
      <c r="B224" s="3">
        <v>4</v>
      </c>
      <c r="C224" s="5">
        <v>19760.417324064601</v>
      </c>
      <c r="D224" s="5">
        <v>32388.3954959699</v>
      </c>
      <c r="E224" s="5">
        <v>20867.441600892998</v>
      </c>
      <c r="F224" s="5">
        <v>29385.8787825443</v>
      </c>
      <c r="G224" s="5">
        <v>28099.581429362399</v>
      </c>
    </row>
    <row r="225" spans="1:7" x14ac:dyDescent="0.55000000000000004">
      <c r="A225" s="3">
        <v>8</v>
      </c>
      <c r="B225" s="3">
        <v>5</v>
      </c>
      <c r="C225" s="5">
        <v>57556.122159349499</v>
      </c>
      <c r="D225" s="5">
        <v>66801.013003360102</v>
      </c>
      <c r="E225" s="5">
        <v>74406.567592202395</v>
      </c>
      <c r="F225" s="5">
        <v>81420.513248149</v>
      </c>
      <c r="G225" s="5">
        <v>72864.008795332105</v>
      </c>
    </row>
    <row r="226" spans="1:7" x14ac:dyDescent="0.55000000000000004">
      <c r="A226" s="3">
        <v>8</v>
      </c>
      <c r="B226" s="3">
        <v>6</v>
      </c>
      <c r="C226" s="5">
        <v>538400.79692199198</v>
      </c>
      <c r="D226" s="5">
        <v>686765.674111453</v>
      </c>
      <c r="E226" s="5">
        <v>740049.20014986803</v>
      </c>
      <c r="F226" s="5">
        <v>727750.01745296805</v>
      </c>
      <c r="G226" s="5">
        <v>549134.99982562801</v>
      </c>
    </row>
    <row r="227" spans="1:7" x14ac:dyDescent="0.55000000000000004">
      <c r="A227" s="3">
        <v>8</v>
      </c>
      <c r="B227" s="3">
        <v>7</v>
      </c>
      <c r="C227" s="5">
        <v>102026.91467997</v>
      </c>
      <c r="D227" s="5">
        <v>124788.52930208801</v>
      </c>
      <c r="E227" s="5">
        <v>132697.002461136</v>
      </c>
      <c r="F227" s="5">
        <v>120551.94557239</v>
      </c>
      <c r="G227" s="5">
        <v>113680.977131953</v>
      </c>
    </row>
    <row r="228" spans="1:7" x14ac:dyDescent="0.55000000000000004">
      <c r="A228" s="3">
        <v>8</v>
      </c>
      <c r="B228" s="3">
        <v>8</v>
      </c>
      <c r="C228" s="5">
        <v>494046.93853932101</v>
      </c>
      <c r="D228" s="5">
        <v>541576.77205469494</v>
      </c>
      <c r="E228" s="5">
        <v>476730.78242512199</v>
      </c>
      <c r="F228" s="5">
        <v>415346.00207897701</v>
      </c>
      <c r="G228" s="5">
        <v>911660.82852797804</v>
      </c>
    </row>
    <row r="229" spans="1:7" x14ac:dyDescent="0.55000000000000004">
      <c r="A229" s="3">
        <v>8</v>
      </c>
      <c r="B229" s="3">
        <v>9</v>
      </c>
      <c r="C229" s="5">
        <v>159958.56324083</v>
      </c>
      <c r="D229" s="5">
        <v>223257.467668053</v>
      </c>
      <c r="E229" s="5">
        <v>248751.802343266</v>
      </c>
      <c r="F229" s="5">
        <v>235127.09469586599</v>
      </c>
      <c r="G229" s="5">
        <v>247956.03173564401</v>
      </c>
    </row>
    <row r="230" spans="1:7" x14ac:dyDescent="0.55000000000000004">
      <c r="A230" s="3">
        <v>8</v>
      </c>
      <c r="B230" s="3">
        <v>10</v>
      </c>
      <c r="C230" s="5">
        <v>922995.21973465104</v>
      </c>
      <c r="D230" s="5">
        <v>850213.50072670996</v>
      </c>
      <c r="E230" s="5">
        <v>867508.79388571798</v>
      </c>
      <c r="F230" s="5">
        <v>723509.57536481298</v>
      </c>
      <c r="G230" s="5">
        <v>933925.42719386006</v>
      </c>
    </row>
    <row r="231" spans="1:7" x14ac:dyDescent="0.55000000000000004">
      <c r="A231" s="3">
        <v>8</v>
      </c>
      <c r="B231" s="3">
        <v>11</v>
      </c>
      <c r="C231" s="5">
        <v>136056.49358886</v>
      </c>
      <c r="D231" s="5">
        <v>114464.75128157101</v>
      </c>
      <c r="E231" s="5">
        <v>136384.576352359</v>
      </c>
      <c r="F231" s="5">
        <v>142036.06408870901</v>
      </c>
      <c r="G231" s="5">
        <v>117533.952840293</v>
      </c>
    </row>
    <row r="232" spans="1:7" x14ac:dyDescent="0.55000000000000004">
      <c r="A232" s="3">
        <v>8</v>
      </c>
      <c r="B232" s="3">
        <v>12</v>
      </c>
      <c r="C232" s="5">
        <v>346662.852798849</v>
      </c>
      <c r="D232" s="5">
        <v>325656.73043525498</v>
      </c>
      <c r="E232" s="5">
        <v>362128.318559743</v>
      </c>
      <c r="F232" s="5">
        <v>342332.76552590501</v>
      </c>
      <c r="G232" s="5">
        <v>405830.95886735199</v>
      </c>
    </row>
    <row r="233" spans="1:7" x14ac:dyDescent="0.55000000000000004">
      <c r="A233" s="3">
        <v>8</v>
      </c>
      <c r="B233" s="3">
        <v>13</v>
      </c>
      <c r="C233" s="5">
        <v>52678.977682743003</v>
      </c>
      <c r="D233" s="5">
        <v>34774.553468425998</v>
      </c>
      <c r="E233" s="5">
        <v>29964.709405217101</v>
      </c>
      <c r="F233" s="5">
        <v>26041.184886829898</v>
      </c>
      <c r="G233" s="5">
        <v>29488.287132217501</v>
      </c>
    </row>
    <row r="234" spans="1:7" x14ac:dyDescent="0.55000000000000004">
      <c r="A234" s="3">
        <v>8</v>
      </c>
      <c r="B234" s="3">
        <v>14</v>
      </c>
      <c r="C234" s="5">
        <v>97536.170665915401</v>
      </c>
      <c r="D234" s="5">
        <v>155020.080128826</v>
      </c>
      <c r="E234" s="5">
        <v>440886.45832069102</v>
      </c>
      <c r="F234" s="5">
        <v>399155.97937242599</v>
      </c>
      <c r="G234" s="5">
        <v>262034.436447332</v>
      </c>
    </row>
    <row r="235" spans="1:7" x14ac:dyDescent="0.55000000000000004">
      <c r="A235" s="3">
        <v>8</v>
      </c>
      <c r="B235" s="3">
        <v>15</v>
      </c>
      <c r="C235" s="5">
        <v>47134.081641275901</v>
      </c>
      <c r="D235" s="5">
        <v>53194.959182576204</v>
      </c>
      <c r="E235" s="5">
        <v>43440.465133191603</v>
      </c>
      <c r="F235" s="5">
        <v>44666.3881862286</v>
      </c>
      <c r="G235" s="5">
        <v>44201.382717365203</v>
      </c>
    </row>
    <row r="236" spans="1:7" x14ac:dyDescent="0.55000000000000004">
      <c r="A236" s="3">
        <v>8</v>
      </c>
      <c r="B236" s="3">
        <v>16</v>
      </c>
      <c r="C236" s="5">
        <v>277167.58781582903</v>
      </c>
      <c r="D236" s="5">
        <v>367335.05126580602</v>
      </c>
      <c r="E236" s="5">
        <v>415051.44622509601</v>
      </c>
      <c r="F236" s="5">
        <v>433846.33243472403</v>
      </c>
      <c r="G236" s="5">
        <v>463964.83201887202</v>
      </c>
    </row>
    <row r="237" spans="1:7" x14ac:dyDescent="0.55000000000000004">
      <c r="A237" s="3">
        <v>8</v>
      </c>
      <c r="B237" s="3">
        <v>17</v>
      </c>
      <c r="C237" s="5">
        <v>328184.376014521</v>
      </c>
      <c r="D237" s="5">
        <v>429475.89360832301</v>
      </c>
      <c r="E237" s="5">
        <v>472527.266644469</v>
      </c>
      <c r="F237" s="5">
        <v>493083.01791449101</v>
      </c>
      <c r="G237" s="5">
        <v>328337.39761268301</v>
      </c>
    </row>
    <row r="238" spans="1:7" x14ac:dyDescent="0.55000000000000004">
      <c r="A238" s="3">
        <v>8</v>
      </c>
      <c r="B238" s="3">
        <v>18</v>
      </c>
      <c r="C238" s="5">
        <v>489467.29292668501</v>
      </c>
      <c r="D238" s="5">
        <v>701827.60245684104</v>
      </c>
      <c r="E238" s="5">
        <v>671708.62743309501</v>
      </c>
      <c r="F238" s="5">
        <v>667354.53201899398</v>
      </c>
      <c r="G238" s="5">
        <v>751554.53678568604</v>
      </c>
    </row>
    <row r="239" spans="1:7" x14ac:dyDescent="0.55000000000000004">
      <c r="A239" s="3">
        <v>8</v>
      </c>
      <c r="B239" s="3">
        <v>19</v>
      </c>
      <c r="C239" s="5">
        <v>346787.63027241902</v>
      </c>
      <c r="D239" s="5">
        <v>314871.24026789499</v>
      </c>
      <c r="E239" s="5">
        <v>304902.16305930499</v>
      </c>
      <c r="F239" s="5">
        <v>302751.59173925902</v>
      </c>
      <c r="G239" s="5">
        <v>366887.37408905901</v>
      </c>
    </row>
    <row r="240" spans="1:7" x14ac:dyDescent="0.55000000000000004">
      <c r="A240" s="3">
        <v>8</v>
      </c>
      <c r="B240" s="3">
        <v>20</v>
      </c>
      <c r="C240" s="5">
        <v>552555.90671429003</v>
      </c>
      <c r="D240" s="5">
        <v>678138.32994955406</v>
      </c>
      <c r="E240" s="5">
        <v>671105.06041650905</v>
      </c>
      <c r="F240" s="5">
        <v>654878.210531794</v>
      </c>
      <c r="G240" s="5">
        <v>679122.62058066297</v>
      </c>
    </row>
    <row r="241" spans="1:7" x14ac:dyDescent="0.55000000000000004">
      <c r="A241" s="3">
        <v>8</v>
      </c>
      <c r="B241" s="3">
        <v>21</v>
      </c>
      <c r="C241" s="5">
        <v>534476.21882741898</v>
      </c>
      <c r="D241" s="5">
        <v>557945.68410631898</v>
      </c>
      <c r="E241" s="5">
        <v>657800.56631306</v>
      </c>
      <c r="F241" s="5">
        <v>548367.472837504</v>
      </c>
      <c r="G241" s="5">
        <v>574509.85765081504</v>
      </c>
    </row>
    <row r="242" spans="1:7" x14ac:dyDescent="0.55000000000000004">
      <c r="A242" s="3">
        <v>8</v>
      </c>
      <c r="B242" s="3">
        <v>22</v>
      </c>
      <c r="C242" s="5">
        <v>238461.12181037501</v>
      </c>
      <c r="D242" s="5">
        <v>222421.83810067101</v>
      </c>
      <c r="E242" s="5">
        <v>253564.72417017099</v>
      </c>
      <c r="F242" s="5">
        <v>165435.58828255199</v>
      </c>
      <c r="G242" s="5">
        <v>159208.80016758901</v>
      </c>
    </row>
    <row r="243" spans="1:7" x14ac:dyDescent="0.55000000000000004">
      <c r="A243" s="3">
        <v>8</v>
      </c>
      <c r="B243" s="3">
        <v>23</v>
      </c>
      <c r="C243" s="5">
        <v>178152.15505257301</v>
      </c>
      <c r="D243" s="5">
        <v>162579.302102591</v>
      </c>
      <c r="E243" s="5">
        <v>152135.64403499899</v>
      </c>
      <c r="F243" s="5">
        <v>162481.530490181</v>
      </c>
      <c r="G243" s="5">
        <v>149582.69711911399</v>
      </c>
    </row>
    <row r="244" spans="1:7" x14ac:dyDescent="0.55000000000000004">
      <c r="A244" s="3">
        <v>8</v>
      </c>
      <c r="B244" s="3">
        <v>24</v>
      </c>
      <c r="C244" s="5">
        <v>144931.213843242</v>
      </c>
      <c r="D244" s="5">
        <v>122999.891609092</v>
      </c>
      <c r="E244" s="5">
        <v>135011.518772207</v>
      </c>
      <c r="F244" s="5">
        <v>127458.869261179</v>
      </c>
      <c r="G244" s="5">
        <v>130472.338788772</v>
      </c>
    </row>
    <row r="245" spans="1:7" x14ac:dyDescent="0.55000000000000004">
      <c r="A245" s="3">
        <v>8</v>
      </c>
      <c r="B245" s="3">
        <v>25</v>
      </c>
      <c r="C245" s="5">
        <v>339988.57267894899</v>
      </c>
      <c r="D245" s="5">
        <v>330876.40401427</v>
      </c>
      <c r="E245" s="5">
        <v>312401.85550970299</v>
      </c>
      <c r="F245" s="5">
        <v>313522.99018991197</v>
      </c>
      <c r="G245" s="5">
        <v>353975.548089188</v>
      </c>
    </row>
    <row r="246" spans="1:7" x14ac:dyDescent="0.55000000000000004">
      <c r="A246" s="3">
        <v>8</v>
      </c>
      <c r="B246" s="3">
        <v>26</v>
      </c>
      <c r="C246" s="5">
        <v>314468.899879192</v>
      </c>
      <c r="D246" s="5">
        <v>339177.85707162798</v>
      </c>
      <c r="E246" s="5">
        <v>371555.97165182402</v>
      </c>
      <c r="F246" s="5">
        <v>371468.04355513898</v>
      </c>
      <c r="G246" s="5">
        <v>380377.59595498902</v>
      </c>
    </row>
    <row r="247" spans="1:7" x14ac:dyDescent="0.55000000000000004">
      <c r="A247" s="3">
        <v>8</v>
      </c>
      <c r="B247" s="3">
        <v>27</v>
      </c>
      <c r="C247" s="5">
        <v>1330284.88570598</v>
      </c>
      <c r="D247" s="5">
        <v>1457951.20588731</v>
      </c>
      <c r="E247" s="5">
        <v>1528657.6388584501</v>
      </c>
      <c r="F247" s="5">
        <v>1557552.97512231</v>
      </c>
      <c r="G247" s="5">
        <v>1659909.7540932</v>
      </c>
    </row>
    <row r="248" spans="1:7" x14ac:dyDescent="0.55000000000000004">
      <c r="A248" s="3">
        <v>8</v>
      </c>
      <c r="B248" s="3">
        <v>28</v>
      </c>
      <c r="C248" s="5">
        <v>536450.40147880802</v>
      </c>
      <c r="D248" s="5">
        <v>543559.28792074102</v>
      </c>
      <c r="E248" s="5">
        <v>557919.77784703497</v>
      </c>
      <c r="F248" s="5">
        <v>552963.62839954998</v>
      </c>
      <c r="G248" s="5">
        <v>567745.59638764395</v>
      </c>
    </row>
    <row r="249" spans="1:7" x14ac:dyDescent="0.55000000000000004">
      <c r="A249" s="3">
        <v>8</v>
      </c>
      <c r="B249" s="3">
        <v>29</v>
      </c>
      <c r="C249" s="5">
        <v>436710.13541934598</v>
      </c>
      <c r="D249" s="5">
        <v>426188.65525665297</v>
      </c>
      <c r="E249" s="5">
        <v>434434.76900958701</v>
      </c>
      <c r="F249" s="5">
        <v>430984.822727422</v>
      </c>
      <c r="G249" s="5">
        <v>433865.87099130102</v>
      </c>
    </row>
    <row r="250" spans="1:7" x14ac:dyDescent="0.55000000000000004">
      <c r="A250" s="3">
        <v>8</v>
      </c>
      <c r="B250" s="3">
        <v>30</v>
      </c>
      <c r="C250" s="5">
        <v>640443.99675778695</v>
      </c>
      <c r="D250" s="5">
        <v>769907.62688733998</v>
      </c>
      <c r="E250" s="5">
        <v>853269.008535175</v>
      </c>
      <c r="F250" s="5">
        <v>861095.49142725603</v>
      </c>
      <c r="G250" s="5">
        <v>891196.17886379396</v>
      </c>
    </row>
    <row r="251" spans="1:7" x14ac:dyDescent="0.55000000000000004">
      <c r="A251" s="3">
        <v>8</v>
      </c>
      <c r="B251" s="3">
        <v>31</v>
      </c>
      <c r="C251" s="5">
        <v>515217.93520141602</v>
      </c>
      <c r="D251" s="5">
        <v>476134.08455313701</v>
      </c>
      <c r="E251" s="5">
        <v>493863.64652099402</v>
      </c>
      <c r="F251" s="5">
        <v>443323.56476054701</v>
      </c>
      <c r="G251" s="5">
        <v>476857.79962598003</v>
      </c>
    </row>
    <row r="252" spans="1:7" x14ac:dyDescent="0.55000000000000004">
      <c r="A252" s="3">
        <v>9</v>
      </c>
      <c r="B252" s="3">
        <v>1</v>
      </c>
      <c r="C252" s="5">
        <v>147208.74285552901</v>
      </c>
      <c r="D252" s="5">
        <v>137318.427814845</v>
      </c>
      <c r="E252" s="5">
        <v>156378.483390913</v>
      </c>
      <c r="F252" s="5">
        <v>159967.36611535001</v>
      </c>
      <c r="G252" s="5">
        <v>135419.86054297199</v>
      </c>
    </row>
    <row r="253" spans="1:7" x14ac:dyDescent="0.55000000000000004">
      <c r="A253" s="3">
        <v>9</v>
      </c>
      <c r="B253" s="3">
        <v>2</v>
      </c>
      <c r="C253" s="5">
        <v>6622.8301290913296</v>
      </c>
      <c r="D253" s="5">
        <v>8211.0337096612202</v>
      </c>
      <c r="E253" s="5">
        <v>7664.3023633800904</v>
      </c>
      <c r="F253" s="5">
        <v>7940.1698588915797</v>
      </c>
      <c r="G253" s="5">
        <v>9058.3015144748097</v>
      </c>
    </row>
    <row r="254" spans="1:7" x14ac:dyDescent="0.55000000000000004">
      <c r="A254" s="3">
        <v>9</v>
      </c>
      <c r="B254" s="3">
        <v>3</v>
      </c>
      <c r="C254" s="5">
        <v>581005.846210327</v>
      </c>
      <c r="D254" s="5">
        <v>910857.60178437596</v>
      </c>
      <c r="E254" s="5">
        <v>886122.200193814</v>
      </c>
      <c r="F254" s="5">
        <v>776758.25012646604</v>
      </c>
      <c r="G254" s="5">
        <v>912935.90740051097</v>
      </c>
    </row>
    <row r="255" spans="1:7" x14ac:dyDescent="0.55000000000000004">
      <c r="A255" s="3">
        <v>9</v>
      </c>
      <c r="B255" s="3">
        <v>4</v>
      </c>
      <c r="C255" s="5">
        <v>17513.6177555211</v>
      </c>
      <c r="D255" s="5">
        <v>19660.7659526645</v>
      </c>
      <c r="E255" s="5">
        <v>25822.124544950999</v>
      </c>
      <c r="F255" s="5">
        <v>18472.927495772801</v>
      </c>
      <c r="G255" s="5">
        <v>14279.988899366799</v>
      </c>
    </row>
    <row r="256" spans="1:7" x14ac:dyDescent="0.55000000000000004">
      <c r="A256" s="3">
        <v>9</v>
      </c>
      <c r="B256" s="3">
        <v>5</v>
      </c>
      <c r="C256" s="5">
        <v>72260.783075297295</v>
      </c>
      <c r="D256" s="5">
        <v>102258.99406697199</v>
      </c>
      <c r="E256" s="5">
        <v>119268.807071823</v>
      </c>
      <c r="F256" s="5">
        <v>115247.974887483</v>
      </c>
      <c r="G256" s="5">
        <v>108266.68742448901</v>
      </c>
    </row>
    <row r="257" spans="1:7" x14ac:dyDescent="0.55000000000000004">
      <c r="A257" s="3">
        <v>9</v>
      </c>
      <c r="B257" s="3">
        <v>6</v>
      </c>
      <c r="C257" s="5">
        <v>186320.15714646701</v>
      </c>
      <c r="D257" s="5">
        <v>230024.67367845401</v>
      </c>
      <c r="E257" s="5">
        <v>260328.08239110501</v>
      </c>
      <c r="F257" s="5">
        <v>237993.37613362601</v>
      </c>
      <c r="G257" s="5">
        <v>191822.15561202599</v>
      </c>
    </row>
    <row r="258" spans="1:7" x14ac:dyDescent="0.55000000000000004">
      <c r="A258" s="3">
        <v>9</v>
      </c>
      <c r="B258" s="3">
        <v>7</v>
      </c>
      <c r="C258" s="5">
        <v>50111.763557775201</v>
      </c>
      <c r="D258" s="5">
        <v>63916.110946196102</v>
      </c>
      <c r="E258" s="5">
        <v>59571.009915579401</v>
      </c>
      <c r="F258" s="5">
        <v>63227.616483029</v>
      </c>
      <c r="G258" s="5">
        <v>72704.764297940696</v>
      </c>
    </row>
    <row r="259" spans="1:7" x14ac:dyDescent="0.55000000000000004">
      <c r="A259" s="3">
        <v>9</v>
      </c>
      <c r="B259" s="3">
        <v>8</v>
      </c>
      <c r="C259" s="5">
        <v>204959.21824999599</v>
      </c>
      <c r="D259" s="5">
        <v>192436.165364883</v>
      </c>
      <c r="E259" s="5">
        <v>196949.042891394</v>
      </c>
      <c r="F259" s="5">
        <v>191865.13711969799</v>
      </c>
      <c r="G259" s="5">
        <v>243989.92193990899</v>
      </c>
    </row>
    <row r="260" spans="1:7" x14ac:dyDescent="0.55000000000000004">
      <c r="A260" s="3">
        <v>9</v>
      </c>
      <c r="B260" s="3">
        <v>9</v>
      </c>
      <c r="C260" s="5">
        <v>113438.581176587</v>
      </c>
      <c r="D260" s="5">
        <v>140649.274543265</v>
      </c>
      <c r="E260" s="5">
        <v>156750.56229141299</v>
      </c>
      <c r="F260" s="5">
        <v>140535.93496737999</v>
      </c>
      <c r="G260" s="5">
        <v>139349.51555545101</v>
      </c>
    </row>
    <row r="261" spans="1:7" x14ac:dyDescent="0.55000000000000004">
      <c r="A261" s="3">
        <v>9</v>
      </c>
      <c r="B261" s="3">
        <v>10</v>
      </c>
      <c r="C261" s="5">
        <v>312929.36745046201</v>
      </c>
      <c r="D261" s="5">
        <v>477018.92070641997</v>
      </c>
      <c r="E261" s="5">
        <v>514483.730497504</v>
      </c>
      <c r="F261" s="5">
        <v>437979.08161832503</v>
      </c>
      <c r="G261" s="5">
        <v>420326.580885973</v>
      </c>
    </row>
    <row r="262" spans="1:7" x14ac:dyDescent="0.55000000000000004">
      <c r="A262" s="3">
        <v>9</v>
      </c>
      <c r="B262" s="3">
        <v>11</v>
      </c>
      <c r="C262" s="5">
        <v>63978.531445709799</v>
      </c>
      <c r="D262" s="5">
        <v>104604.3004238</v>
      </c>
      <c r="E262" s="5">
        <v>86100.4512788547</v>
      </c>
      <c r="F262" s="5">
        <v>101739.882348764</v>
      </c>
      <c r="G262" s="5">
        <v>106333.39142573399</v>
      </c>
    </row>
    <row r="263" spans="1:7" x14ac:dyDescent="0.55000000000000004">
      <c r="A263" s="3">
        <v>9</v>
      </c>
      <c r="B263" s="3">
        <v>12</v>
      </c>
      <c r="C263" s="5">
        <v>322564.73924469698</v>
      </c>
      <c r="D263" s="5">
        <v>306775.49501733098</v>
      </c>
      <c r="E263" s="5">
        <v>472103.47453235998</v>
      </c>
      <c r="F263" s="5">
        <v>413463.69647573098</v>
      </c>
      <c r="G263" s="5">
        <v>333525.52711453801</v>
      </c>
    </row>
    <row r="264" spans="1:7" x14ac:dyDescent="0.55000000000000004">
      <c r="A264" s="3">
        <v>9</v>
      </c>
      <c r="B264" s="3">
        <v>13</v>
      </c>
      <c r="C264" s="5">
        <v>169530.893879843</v>
      </c>
      <c r="D264" s="5">
        <v>67634.034051243594</v>
      </c>
      <c r="E264" s="5">
        <v>45185.573266845597</v>
      </c>
      <c r="F264" s="5">
        <v>41855.275964865301</v>
      </c>
      <c r="G264" s="5">
        <v>41351.314899483797</v>
      </c>
    </row>
    <row r="265" spans="1:7" x14ac:dyDescent="0.55000000000000004">
      <c r="A265" s="3">
        <v>9</v>
      </c>
      <c r="B265" s="3">
        <v>14</v>
      </c>
      <c r="C265" s="5">
        <v>488299.406034466</v>
      </c>
      <c r="D265" s="5">
        <v>319067.33878168499</v>
      </c>
      <c r="E265" s="5">
        <v>326828.17372291803</v>
      </c>
      <c r="F265" s="5">
        <v>281445.10662518698</v>
      </c>
      <c r="G265" s="5">
        <v>332799.81241718098</v>
      </c>
    </row>
    <row r="266" spans="1:7" x14ac:dyDescent="0.55000000000000004">
      <c r="A266" s="3">
        <v>9</v>
      </c>
      <c r="B266" s="3">
        <v>15</v>
      </c>
      <c r="C266" s="5">
        <v>21446.863538962501</v>
      </c>
      <c r="D266" s="5">
        <v>24680.068694826201</v>
      </c>
      <c r="E266" s="5">
        <v>22315.487038721501</v>
      </c>
      <c r="F266" s="5">
        <v>19978.8390438186</v>
      </c>
      <c r="G266" s="5">
        <v>20069.521221329898</v>
      </c>
    </row>
    <row r="267" spans="1:7" x14ac:dyDescent="0.55000000000000004">
      <c r="A267" s="3">
        <v>9</v>
      </c>
      <c r="B267" s="3">
        <v>16</v>
      </c>
      <c r="C267" s="5">
        <v>292402.31503935001</v>
      </c>
      <c r="D267" s="5">
        <v>323093.31164611102</v>
      </c>
      <c r="E267" s="5">
        <v>354795.81713806401</v>
      </c>
      <c r="F267" s="5">
        <v>355216.091714093</v>
      </c>
      <c r="G267" s="5">
        <v>353423.51698041201</v>
      </c>
    </row>
    <row r="268" spans="1:7" x14ac:dyDescent="0.55000000000000004">
      <c r="A268" s="3">
        <v>9</v>
      </c>
      <c r="B268" s="3">
        <v>17</v>
      </c>
      <c r="C268" s="5">
        <v>197023.753388824</v>
      </c>
      <c r="D268" s="5">
        <v>196160.01220243701</v>
      </c>
      <c r="E268" s="5">
        <v>250511.69173215199</v>
      </c>
      <c r="F268" s="5">
        <v>287648.25429168902</v>
      </c>
      <c r="G268" s="5">
        <v>220530.062726556</v>
      </c>
    </row>
    <row r="269" spans="1:7" x14ac:dyDescent="0.55000000000000004">
      <c r="A269" s="3">
        <v>9</v>
      </c>
      <c r="B269" s="3">
        <v>18</v>
      </c>
      <c r="C269" s="5">
        <v>370016.29448815598</v>
      </c>
      <c r="D269" s="5">
        <v>389675.65985821502</v>
      </c>
      <c r="E269" s="5">
        <v>386707.95031627797</v>
      </c>
      <c r="F269" s="5">
        <v>403262.42935313098</v>
      </c>
      <c r="G269" s="5">
        <v>396880.970165006</v>
      </c>
    </row>
    <row r="270" spans="1:7" x14ac:dyDescent="0.55000000000000004">
      <c r="A270" s="3">
        <v>9</v>
      </c>
      <c r="B270" s="3">
        <v>19</v>
      </c>
      <c r="C270" s="5">
        <v>269943.74268557201</v>
      </c>
      <c r="D270" s="5">
        <v>248302.85912352399</v>
      </c>
      <c r="E270" s="5">
        <v>240441.154959098</v>
      </c>
      <c r="F270" s="5">
        <v>238745.38704286001</v>
      </c>
      <c r="G270" s="5">
        <v>289322.58038325497</v>
      </c>
    </row>
    <row r="271" spans="1:7" x14ac:dyDescent="0.55000000000000004">
      <c r="A271" s="3">
        <v>9</v>
      </c>
      <c r="B271" s="3">
        <v>20</v>
      </c>
      <c r="C271" s="5">
        <v>370357.64139016601</v>
      </c>
      <c r="D271" s="5">
        <v>479767.43432130199</v>
      </c>
      <c r="E271" s="5">
        <v>474792.206886595</v>
      </c>
      <c r="F271" s="5">
        <v>463312.10460485599</v>
      </c>
      <c r="G271" s="5">
        <v>480464.501667673</v>
      </c>
    </row>
    <row r="272" spans="1:7" x14ac:dyDescent="0.55000000000000004">
      <c r="A272" s="3">
        <v>9</v>
      </c>
      <c r="B272" s="3">
        <v>21</v>
      </c>
      <c r="C272" s="5">
        <v>276726.574872147</v>
      </c>
      <c r="D272" s="5">
        <v>296588.95702551998</v>
      </c>
      <c r="E272" s="5">
        <v>337436.02797780698</v>
      </c>
      <c r="F272" s="5">
        <v>312088.84048825502</v>
      </c>
      <c r="G272" s="5">
        <v>349417.90028335399</v>
      </c>
    </row>
    <row r="273" spans="1:7" x14ac:dyDescent="0.55000000000000004">
      <c r="A273" s="3">
        <v>9</v>
      </c>
      <c r="B273" s="3">
        <v>22</v>
      </c>
      <c r="C273" s="5">
        <v>196371.11787132701</v>
      </c>
      <c r="D273" s="5">
        <v>186078.164322189</v>
      </c>
      <c r="E273" s="5">
        <v>203155.126772499</v>
      </c>
      <c r="F273" s="5">
        <v>126019.40648123799</v>
      </c>
      <c r="G273" s="5">
        <v>120891.427374259</v>
      </c>
    </row>
    <row r="274" spans="1:7" x14ac:dyDescent="0.55000000000000004">
      <c r="A274" s="3">
        <v>9</v>
      </c>
      <c r="B274" s="3">
        <v>23</v>
      </c>
      <c r="C274" s="5">
        <v>124323.281627852</v>
      </c>
      <c r="D274" s="5">
        <v>116414.15369834</v>
      </c>
      <c r="E274" s="5">
        <v>109766.79448875799</v>
      </c>
      <c r="F274" s="5">
        <v>117002.929941451</v>
      </c>
      <c r="G274" s="5">
        <v>109656.839952112</v>
      </c>
    </row>
    <row r="275" spans="1:7" x14ac:dyDescent="0.55000000000000004">
      <c r="A275" s="3">
        <v>9</v>
      </c>
      <c r="B275" s="3">
        <v>24</v>
      </c>
      <c r="C275" s="5">
        <v>60107.36738707</v>
      </c>
      <c r="D275" s="5">
        <v>58273.031112754703</v>
      </c>
      <c r="E275" s="5">
        <v>47417.6579955458</v>
      </c>
      <c r="F275" s="5">
        <v>44759.356262330599</v>
      </c>
      <c r="G275" s="5">
        <v>50270.865240704697</v>
      </c>
    </row>
    <row r="276" spans="1:7" x14ac:dyDescent="0.55000000000000004">
      <c r="A276" s="3">
        <v>9</v>
      </c>
      <c r="B276" s="3">
        <v>25</v>
      </c>
      <c r="C276" s="5">
        <v>252058.68153468799</v>
      </c>
      <c r="D276" s="5">
        <v>245675.03425506799</v>
      </c>
      <c r="E276" s="5">
        <v>225261.03034260799</v>
      </c>
      <c r="F276" s="5">
        <v>230038.53491165201</v>
      </c>
      <c r="G276" s="5">
        <v>266294.73286020901</v>
      </c>
    </row>
    <row r="277" spans="1:7" x14ac:dyDescent="0.55000000000000004">
      <c r="A277" s="3">
        <v>9</v>
      </c>
      <c r="B277" s="3">
        <v>26</v>
      </c>
      <c r="C277" s="5">
        <v>223935.48398338599</v>
      </c>
      <c r="D277" s="5">
        <v>234350.26580651099</v>
      </c>
      <c r="E277" s="5">
        <v>247973.46236550499</v>
      </c>
      <c r="F277" s="5">
        <v>250557.246576921</v>
      </c>
      <c r="G277" s="5">
        <v>257956.77830167901</v>
      </c>
    </row>
    <row r="278" spans="1:7" x14ac:dyDescent="0.55000000000000004">
      <c r="A278" s="3">
        <v>9</v>
      </c>
      <c r="B278" s="3">
        <v>27</v>
      </c>
      <c r="C278" s="5">
        <v>491592.03563121997</v>
      </c>
      <c r="D278" s="5">
        <v>540046.38129145105</v>
      </c>
      <c r="E278" s="5">
        <v>568703.90453889605</v>
      </c>
      <c r="F278" s="5">
        <v>563975.46940202103</v>
      </c>
      <c r="G278" s="5">
        <v>569241.20937598695</v>
      </c>
    </row>
    <row r="279" spans="1:7" x14ac:dyDescent="0.55000000000000004">
      <c r="A279" s="3">
        <v>9</v>
      </c>
      <c r="B279" s="3">
        <v>28</v>
      </c>
      <c r="C279" s="5">
        <v>370296.44678424898</v>
      </c>
      <c r="D279" s="5">
        <v>371581.609657344</v>
      </c>
      <c r="E279" s="5">
        <v>380746.46412682597</v>
      </c>
      <c r="F279" s="5">
        <v>374108.613496757</v>
      </c>
      <c r="G279" s="5">
        <v>383405.24508900702</v>
      </c>
    </row>
    <row r="280" spans="1:7" x14ac:dyDescent="0.55000000000000004">
      <c r="A280" s="3">
        <v>9</v>
      </c>
      <c r="B280" s="3">
        <v>29</v>
      </c>
      <c r="C280" s="5">
        <v>281454.20713834203</v>
      </c>
      <c r="D280" s="5">
        <v>274179.03880965</v>
      </c>
      <c r="E280" s="5">
        <v>272566.46635519102</v>
      </c>
      <c r="F280" s="5">
        <v>268610.02754605998</v>
      </c>
      <c r="G280" s="5">
        <v>269768.36316242802</v>
      </c>
    </row>
    <row r="281" spans="1:7" x14ac:dyDescent="0.55000000000000004">
      <c r="A281" s="3">
        <v>9</v>
      </c>
      <c r="B281" s="3">
        <v>30</v>
      </c>
      <c r="C281" s="5">
        <v>458840.898217679</v>
      </c>
      <c r="D281" s="5">
        <v>539859.75962961302</v>
      </c>
      <c r="E281" s="5">
        <v>588429.53658075398</v>
      </c>
      <c r="F281" s="5">
        <v>595158.39897661703</v>
      </c>
      <c r="G281" s="5">
        <v>617788.36979240202</v>
      </c>
    </row>
    <row r="282" spans="1:7" x14ac:dyDescent="0.55000000000000004">
      <c r="A282" s="3">
        <v>9</v>
      </c>
      <c r="B282" s="3">
        <v>31</v>
      </c>
      <c r="C282" s="5">
        <v>388575.98970602499</v>
      </c>
      <c r="D282" s="5">
        <v>352842.94148086698</v>
      </c>
      <c r="E282" s="5">
        <v>331363.38756789803</v>
      </c>
      <c r="F282" s="5">
        <v>289403.745192973</v>
      </c>
      <c r="G282" s="5">
        <v>299536.38084241998</v>
      </c>
    </row>
    <row r="283" spans="1:7" x14ac:dyDescent="0.55000000000000004">
      <c r="A283" s="3">
        <v>10</v>
      </c>
      <c r="B283" s="3">
        <v>1</v>
      </c>
      <c r="C283" s="5">
        <v>120680.988959561</v>
      </c>
      <c r="D283" s="5">
        <v>124172.23021669799</v>
      </c>
      <c r="E283" s="5">
        <v>124368.959737193</v>
      </c>
      <c r="F283" s="5">
        <v>133853.347098706</v>
      </c>
      <c r="G283" s="5">
        <v>116707.841112159</v>
      </c>
    </row>
    <row r="284" spans="1:7" x14ac:dyDescent="0.55000000000000004">
      <c r="A284" s="3">
        <v>10</v>
      </c>
      <c r="B284" s="3">
        <v>2</v>
      </c>
      <c r="C284" s="5">
        <v>2283.3543817577802</v>
      </c>
      <c r="D284" s="5">
        <v>3165.36376882579</v>
      </c>
      <c r="E284" s="5">
        <v>3352.0406566883698</v>
      </c>
      <c r="F284" s="5">
        <v>3228.3495847427398</v>
      </c>
      <c r="G284" s="5">
        <v>3843.5434479493902</v>
      </c>
    </row>
    <row r="285" spans="1:7" x14ac:dyDescent="0.55000000000000004">
      <c r="A285" s="3">
        <v>10</v>
      </c>
      <c r="B285" s="3">
        <v>3</v>
      </c>
      <c r="C285" s="5">
        <v>411243.88864393602</v>
      </c>
      <c r="D285" s="5">
        <v>395420.12220626901</v>
      </c>
      <c r="E285" s="5">
        <v>409561.86584689701</v>
      </c>
      <c r="F285" s="5">
        <v>408760.75113345101</v>
      </c>
      <c r="G285" s="5">
        <v>432368.82130950101</v>
      </c>
    </row>
    <row r="286" spans="1:7" x14ac:dyDescent="0.55000000000000004">
      <c r="A286" s="3">
        <v>10</v>
      </c>
      <c r="B286" s="3">
        <v>4</v>
      </c>
      <c r="C286" s="5">
        <v>20987.818166774199</v>
      </c>
      <c r="D286" s="5">
        <v>22804.777659219599</v>
      </c>
      <c r="E286" s="5">
        <v>20334.504432512302</v>
      </c>
      <c r="F286" s="5">
        <v>20061.642465067202</v>
      </c>
      <c r="G286" s="5">
        <v>17669.0020761101</v>
      </c>
    </row>
    <row r="287" spans="1:7" x14ac:dyDescent="0.55000000000000004">
      <c r="A287" s="3">
        <v>10</v>
      </c>
      <c r="B287" s="3">
        <v>5</v>
      </c>
      <c r="C287" s="5">
        <v>30294.223143059</v>
      </c>
      <c r="D287" s="5">
        <v>22232.031893109401</v>
      </c>
      <c r="E287" s="5">
        <v>27689.304552066202</v>
      </c>
      <c r="F287" s="5">
        <v>26451.1709078249</v>
      </c>
      <c r="G287" s="5">
        <v>23590.600072319801</v>
      </c>
    </row>
    <row r="288" spans="1:7" x14ac:dyDescent="0.55000000000000004">
      <c r="A288" s="3">
        <v>10</v>
      </c>
      <c r="B288" s="3">
        <v>6</v>
      </c>
      <c r="C288" s="5">
        <v>295300.04117136501</v>
      </c>
      <c r="D288" s="5">
        <v>334183.489548521</v>
      </c>
      <c r="E288" s="5">
        <v>472858.12920881802</v>
      </c>
      <c r="F288" s="5">
        <v>485175.86715432699</v>
      </c>
      <c r="G288" s="5">
        <v>392504.64925465197</v>
      </c>
    </row>
    <row r="289" spans="1:7" x14ac:dyDescent="0.55000000000000004">
      <c r="A289" s="3">
        <v>10</v>
      </c>
      <c r="B289" s="3">
        <v>7</v>
      </c>
      <c r="C289" s="5">
        <v>29789.3097580494</v>
      </c>
      <c r="D289" s="5">
        <v>38299.639155754601</v>
      </c>
      <c r="E289" s="5">
        <v>36653.348669222498</v>
      </c>
      <c r="F289" s="5">
        <v>39218.002394331597</v>
      </c>
      <c r="G289" s="5">
        <v>40117.831493432997</v>
      </c>
    </row>
    <row r="290" spans="1:7" x14ac:dyDescent="0.55000000000000004">
      <c r="A290" s="3">
        <v>10</v>
      </c>
      <c r="B290" s="3">
        <v>8</v>
      </c>
      <c r="C290" s="5">
        <v>162908.27827720699</v>
      </c>
      <c r="D290" s="5">
        <v>123558.499550946</v>
      </c>
      <c r="E290" s="5">
        <v>138745.146553792</v>
      </c>
      <c r="F290" s="5">
        <v>149356.12122931899</v>
      </c>
      <c r="G290" s="5">
        <v>180037.08128631499</v>
      </c>
    </row>
    <row r="291" spans="1:7" x14ac:dyDescent="0.55000000000000004">
      <c r="A291" s="3">
        <v>10</v>
      </c>
      <c r="B291" s="3">
        <v>9</v>
      </c>
      <c r="C291" s="5">
        <v>116754.095227905</v>
      </c>
      <c r="D291" s="5">
        <v>138536.97540047599</v>
      </c>
      <c r="E291" s="5">
        <v>173479.82600289001</v>
      </c>
      <c r="F291" s="5">
        <v>157729.70617358101</v>
      </c>
      <c r="G291" s="5">
        <v>154910.65455739899</v>
      </c>
    </row>
    <row r="292" spans="1:7" x14ac:dyDescent="0.55000000000000004">
      <c r="A292" s="3">
        <v>10</v>
      </c>
      <c r="B292" s="3">
        <v>10</v>
      </c>
      <c r="C292" s="5">
        <v>373331.45660439099</v>
      </c>
      <c r="D292" s="5">
        <v>483579.50879229303</v>
      </c>
      <c r="E292" s="5">
        <v>432632.15571461199</v>
      </c>
      <c r="F292" s="5">
        <v>342415.02160742303</v>
      </c>
      <c r="G292" s="5">
        <v>376897.50286386098</v>
      </c>
    </row>
    <row r="293" spans="1:7" x14ac:dyDescent="0.55000000000000004">
      <c r="A293" s="3">
        <v>10</v>
      </c>
      <c r="B293" s="3">
        <v>11</v>
      </c>
      <c r="C293" s="5">
        <v>110471.88268559201</v>
      </c>
      <c r="D293" s="5">
        <v>88986.969367999205</v>
      </c>
      <c r="E293" s="5">
        <v>86668.953211267202</v>
      </c>
      <c r="F293" s="5">
        <v>92878.838074193904</v>
      </c>
      <c r="G293" s="5">
        <v>112555.184420448</v>
      </c>
    </row>
    <row r="294" spans="1:7" x14ac:dyDescent="0.55000000000000004">
      <c r="A294" s="3">
        <v>10</v>
      </c>
      <c r="B294" s="3">
        <v>12</v>
      </c>
      <c r="C294" s="5">
        <v>164534.74322449899</v>
      </c>
      <c r="D294" s="5">
        <v>145112.61842118201</v>
      </c>
      <c r="E294" s="5">
        <v>167177.127988419</v>
      </c>
      <c r="F294" s="5">
        <v>188359.472851022</v>
      </c>
      <c r="G294" s="5">
        <v>171744.007539146</v>
      </c>
    </row>
    <row r="295" spans="1:7" x14ac:dyDescent="0.55000000000000004">
      <c r="A295" s="3">
        <v>10</v>
      </c>
      <c r="B295" s="3">
        <v>13</v>
      </c>
      <c r="C295" s="5">
        <v>79732.219049809297</v>
      </c>
      <c r="D295" s="5">
        <v>58233.806546526503</v>
      </c>
      <c r="E295" s="5">
        <v>41092.169643050802</v>
      </c>
      <c r="F295" s="5">
        <v>40148.745282782998</v>
      </c>
      <c r="G295" s="5">
        <v>30999.626113412</v>
      </c>
    </row>
    <row r="296" spans="1:7" x14ac:dyDescent="0.55000000000000004">
      <c r="A296" s="3">
        <v>10</v>
      </c>
      <c r="B296" s="3">
        <v>14</v>
      </c>
      <c r="C296" s="5">
        <v>599140.39227087097</v>
      </c>
      <c r="D296" s="5">
        <v>803738.23952258495</v>
      </c>
      <c r="E296" s="5">
        <v>681436.04354424903</v>
      </c>
      <c r="F296" s="5">
        <v>481399.87518046697</v>
      </c>
      <c r="G296" s="5">
        <v>806627.51388337696</v>
      </c>
    </row>
    <row r="297" spans="1:7" x14ac:dyDescent="0.55000000000000004">
      <c r="A297" s="3">
        <v>10</v>
      </c>
      <c r="B297" s="3">
        <v>15</v>
      </c>
      <c r="C297" s="5">
        <v>42250.626552312802</v>
      </c>
      <c r="D297" s="5">
        <v>37509.228502830098</v>
      </c>
      <c r="E297" s="5">
        <v>33939.517201044997</v>
      </c>
      <c r="F297" s="5">
        <v>35415.310728198099</v>
      </c>
      <c r="G297" s="5">
        <v>37748.446206412496</v>
      </c>
    </row>
    <row r="298" spans="1:7" x14ac:dyDescent="0.55000000000000004">
      <c r="A298" s="3">
        <v>10</v>
      </c>
      <c r="B298" s="3">
        <v>16</v>
      </c>
      <c r="C298" s="5">
        <v>219794.150904582</v>
      </c>
      <c r="D298" s="5">
        <v>247232.75652244099</v>
      </c>
      <c r="E298" s="5">
        <v>270541.91204819799</v>
      </c>
      <c r="F298" s="5">
        <v>263496.06310547597</v>
      </c>
      <c r="G298" s="5">
        <v>246165.307992766</v>
      </c>
    </row>
    <row r="299" spans="1:7" x14ac:dyDescent="0.55000000000000004">
      <c r="A299" s="3">
        <v>10</v>
      </c>
      <c r="B299" s="3">
        <v>17</v>
      </c>
      <c r="C299" s="5">
        <v>188895.23216403899</v>
      </c>
      <c r="D299" s="5">
        <v>220195.265079631</v>
      </c>
      <c r="E299" s="5">
        <v>253087.46986129801</v>
      </c>
      <c r="F299" s="5">
        <v>268971.29620323598</v>
      </c>
      <c r="G299" s="5">
        <v>200016.51899245699</v>
      </c>
    </row>
    <row r="300" spans="1:7" x14ac:dyDescent="0.55000000000000004">
      <c r="A300" s="3">
        <v>10</v>
      </c>
      <c r="B300" s="3">
        <v>18</v>
      </c>
      <c r="C300" s="5">
        <v>366670.49032270099</v>
      </c>
      <c r="D300" s="5">
        <v>432190.664557727</v>
      </c>
      <c r="E300" s="5">
        <v>462130.299878883</v>
      </c>
      <c r="F300" s="5">
        <v>439526.91625189799</v>
      </c>
      <c r="G300" s="5">
        <v>409216.18033533503</v>
      </c>
    </row>
    <row r="301" spans="1:7" x14ac:dyDescent="0.55000000000000004">
      <c r="A301" s="3">
        <v>10</v>
      </c>
      <c r="B301" s="3">
        <v>19</v>
      </c>
      <c r="C301" s="5">
        <v>381383.20200713002</v>
      </c>
      <c r="D301" s="5">
        <v>309739.25820574898</v>
      </c>
      <c r="E301" s="5">
        <v>302239.72697317199</v>
      </c>
      <c r="F301" s="5">
        <v>325113.96581650601</v>
      </c>
      <c r="G301" s="5">
        <v>424246.42113936302</v>
      </c>
    </row>
    <row r="302" spans="1:7" x14ac:dyDescent="0.55000000000000004">
      <c r="A302" s="3">
        <v>10</v>
      </c>
      <c r="B302" s="3">
        <v>20</v>
      </c>
      <c r="C302" s="5">
        <v>439987.47951481701</v>
      </c>
      <c r="D302" s="5">
        <v>585295.83590050298</v>
      </c>
      <c r="E302" s="5">
        <v>576733.00563958101</v>
      </c>
      <c r="F302" s="5">
        <v>586884.141750974</v>
      </c>
      <c r="G302" s="5">
        <v>639253.30132395402</v>
      </c>
    </row>
    <row r="303" spans="1:7" x14ac:dyDescent="0.55000000000000004">
      <c r="A303" s="3">
        <v>10</v>
      </c>
      <c r="B303" s="3">
        <v>21</v>
      </c>
      <c r="C303" s="5">
        <v>265360.92700497498</v>
      </c>
      <c r="D303" s="5">
        <v>269835.16846253298</v>
      </c>
      <c r="E303" s="5">
        <v>316036.839137559</v>
      </c>
      <c r="F303" s="5">
        <v>264624.92559647001</v>
      </c>
      <c r="G303" s="5">
        <v>300662.59584389598</v>
      </c>
    </row>
    <row r="304" spans="1:7" x14ac:dyDescent="0.55000000000000004">
      <c r="A304" s="3">
        <v>10</v>
      </c>
      <c r="B304" s="3">
        <v>22</v>
      </c>
      <c r="C304" s="5">
        <v>172029.45206675699</v>
      </c>
      <c r="D304" s="5">
        <v>179513.612801176</v>
      </c>
      <c r="E304" s="5">
        <v>187515.99059717401</v>
      </c>
      <c r="F304" s="5">
        <v>115777.369277491</v>
      </c>
      <c r="G304" s="5">
        <v>115411.950551501</v>
      </c>
    </row>
    <row r="305" spans="1:7" x14ac:dyDescent="0.55000000000000004">
      <c r="A305" s="3">
        <v>10</v>
      </c>
      <c r="B305" s="3">
        <v>23</v>
      </c>
      <c r="C305" s="5">
        <v>120812.273179542</v>
      </c>
      <c r="D305" s="5">
        <v>114184.379818549</v>
      </c>
      <c r="E305" s="5">
        <v>107449.442641973</v>
      </c>
      <c r="F305" s="5">
        <v>112518.30989528701</v>
      </c>
      <c r="G305" s="5">
        <v>105714.83977512699</v>
      </c>
    </row>
    <row r="306" spans="1:7" x14ac:dyDescent="0.55000000000000004">
      <c r="A306" s="3">
        <v>10</v>
      </c>
      <c r="B306" s="3">
        <v>24</v>
      </c>
      <c r="C306" s="5">
        <v>78136.698551923095</v>
      </c>
      <c r="D306" s="5">
        <v>78696.270802045299</v>
      </c>
      <c r="E306" s="5">
        <v>77376.486317590097</v>
      </c>
      <c r="F306" s="5">
        <v>72997.514424980996</v>
      </c>
      <c r="G306" s="5">
        <v>67407.291413593193</v>
      </c>
    </row>
    <row r="307" spans="1:7" x14ac:dyDescent="0.55000000000000004">
      <c r="A307" s="3">
        <v>10</v>
      </c>
      <c r="B307" s="3">
        <v>25</v>
      </c>
      <c r="C307" s="5">
        <v>266087.318729739</v>
      </c>
      <c r="D307" s="5">
        <v>227239.33713369799</v>
      </c>
      <c r="E307" s="5">
        <v>237532.277446233</v>
      </c>
      <c r="F307" s="5">
        <v>236003.51611183901</v>
      </c>
      <c r="G307" s="5">
        <v>246424.701475015</v>
      </c>
    </row>
    <row r="308" spans="1:7" x14ac:dyDescent="0.55000000000000004">
      <c r="A308" s="3">
        <v>10</v>
      </c>
      <c r="B308" s="3">
        <v>26</v>
      </c>
      <c r="C308" s="5">
        <v>211955.35116036699</v>
      </c>
      <c r="D308" s="5">
        <v>236770.67126164</v>
      </c>
      <c r="E308" s="5">
        <v>262196.68110882799</v>
      </c>
      <c r="F308" s="5">
        <v>261752.558963024</v>
      </c>
      <c r="G308" s="5">
        <v>256948.76740448899</v>
      </c>
    </row>
    <row r="309" spans="1:7" x14ac:dyDescent="0.55000000000000004">
      <c r="A309" s="3">
        <v>10</v>
      </c>
      <c r="B309" s="3">
        <v>27</v>
      </c>
      <c r="C309" s="5">
        <v>417455.72005014098</v>
      </c>
      <c r="D309" s="5">
        <v>480788.003256973</v>
      </c>
      <c r="E309" s="5">
        <v>549120.15604342998</v>
      </c>
      <c r="F309" s="5">
        <v>549613.42269059096</v>
      </c>
      <c r="G309" s="5">
        <v>574656.52574800898</v>
      </c>
    </row>
    <row r="310" spans="1:7" x14ac:dyDescent="0.55000000000000004">
      <c r="A310" s="3">
        <v>10</v>
      </c>
      <c r="B310" s="3">
        <v>28</v>
      </c>
      <c r="C310" s="5">
        <v>307662.90846800897</v>
      </c>
      <c r="D310" s="5">
        <v>313235.37445276103</v>
      </c>
      <c r="E310" s="5">
        <v>327546.77709854901</v>
      </c>
      <c r="F310" s="5">
        <v>325087.47023540002</v>
      </c>
      <c r="G310" s="5">
        <v>335219.69524391898</v>
      </c>
    </row>
    <row r="311" spans="1:7" x14ac:dyDescent="0.55000000000000004">
      <c r="A311" s="3">
        <v>10</v>
      </c>
      <c r="B311" s="3">
        <v>29</v>
      </c>
      <c r="C311" s="5">
        <v>308971.180097237</v>
      </c>
      <c r="D311" s="5">
        <v>319500.91340157599</v>
      </c>
      <c r="E311" s="5">
        <v>322546.82443535601</v>
      </c>
      <c r="F311" s="5">
        <v>322489.07430058101</v>
      </c>
      <c r="G311" s="5">
        <v>323164.98273015401</v>
      </c>
    </row>
    <row r="312" spans="1:7" x14ac:dyDescent="0.55000000000000004">
      <c r="A312" s="3">
        <v>10</v>
      </c>
      <c r="B312" s="3">
        <v>30</v>
      </c>
      <c r="C312" s="5">
        <v>494551.944497141</v>
      </c>
      <c r="D312" s="5">
        <v>595103.66519915801</v>
      </c>
      <c r="E312" s="5">
        <v>644572.93565983698</v>
      </c>
      <c r="F312" s="5">
        <v>646890.45449341298</v>
      </c>
      <c r="G312" s="5">
        <v>672450.09014027996</v>
      </c>
    </row>
    <row r="313" spans="1:7" x14ac:dyDescent="0.55000000000000004">
      <c r="A313" s="3">
        <v>10</v>
      </c>
      <c r="B313" s="3">
        <v>31</v>
      </c>
      <c r="C313" s="5">
        <v>336299.34141026298</v>
      </c>
      <c r="D313" s="5">
        <v>333248.92057308601</v>
      </c>
      <c r="E313" s="5">
        <v>331780.02752130502</v>
      </c>
      <c r="F313" s="5">
        <v>295143.37534593802</v>
      </c>
      <c r="G313" s="5">
        <v>300577.10435668501</v>
      </c>
    </row>
    <row r="314" spans="1:7" x14ac:dyDescent="0.55000000000000004">
      <c r="A314" s="3">
        <v>11</v>
      </c>
      <c r="B314" s="3">
        <v>1</v>
      </c>
      <c r="C314" s="5">
        <v>130992.28665335001</v>
      </c>
      <c r="D314" s="5">
        <v>118991.286828914</v>
      </c>
      <c r="E314" s="5">
        <v>104340.917390164</v>
      </c>
      <c r="F314" s="5">
        <v>104077.943903326</v>
      </c>
      <c r="G314" s="5">
        <v>85518.6135391352</v>
      </c>
    </row>
    <row r="315" spans="1:7" x14ac:dyDescent="0.55000000000000004">
      <c r="A315" s="3">
        <v>11</v>
      </c>
      <c r="B315" s="3">
        <v>2</v>
      </c>
      <c r="C315" s="5">
        <v>6209.5101888184599</v>
      </c>
      <c r="D315" s="5">
        <v>8662.2400970569397</v>
      </c>
      <c r="E315" s="5">
        <v>7613.95908128062</v>
      </c>
      <c r="F315" s="5">
        <v>7616.9590739231498</v>
      </c>
      <c r="G315" s="5">
        <v>8456.3813958231094</v>
      </c>
    </row>
    <row r="316" spans="1:7" x14ac:dyDescent="0.55000000000000004">
      <c r="A316" s="3">
        <v>11</v>
      </c>
      <c r="B316" s="3">
        <v>3</v>
      </c>
      <c r="C316" s="5">
        <v>545964.05609136401</v>
      </c>
      <c r="D316" s="5">
        <v>574944.05659614201</v>
      </c>
      <c r="E316" s="5">
        <v>697481.32047953899</v>
      </c>
      <c r="F316" s="5">
        <v>693667.08663979103</v>
      </c>
      <c r="G316" s="5">
        <v>646568.80785789201</v>
      </c>
    </row>
    <row r="317" spans="1:7" x14ac:dyDescent="0.55000000000000004">
      <c r="A317" s="3">
        <v>11</v>
      </c>
      <c r="B317" s="3">
        <v>4</v>
      </c>
      <c r="C317" s="5">
        <v>50848.046260094299</v>
      </c>
      <c r="D317" s="5">
        <v>35706.3727477176</v>
      </c>
      <c r="E317" s="5">
        <v>29382.71418916</v>
      </c>
      <c r="F317" s="5">
        <v>24302.620074849499</v>
      </c>
      <c r="G317" s="5">
        <v>28253.4225662514</v>
      </c>
    </row>
    <row r="318" spans="1:7" x14ac:dyDescent="0.55000000000000004">
      <c r="A318" s="3">
        <v>11</v>
      </c>
      <c r="B318" s="3">
        <v>5</v>
      </c>
      <c r="C318" s="5">
        <v>141325.25904089501</v>
      </c>
      <c r="D318" s="5">
        <v>149404.81595848399</v>
      </c>
      <c r="E318" s="5">
        <v>183237.63403594401</v>
      </c>
      <c r="F318" s="5">
        <v>183785.81057708</v>
      </c>
      <c r="G318" s="5">
        <v>182652.19192819801</v>
      </c>
    </row>
    <row r="319" spans="1:7" x14ac:dyDescent="0.55000000000000004">
      <c r="A319" s="3">
        <v>11</v>
      </c>
      <c r="B319" s="3">
        <v>6</v>
      </c>
      <c r="C319" s="5">
        <v>742369.44856526505</v>
      </c>
      <c r="D319" s="5">
        <v>743450.649211613</v>
      </c>
      <c r="E319" s="5">
        <v>799128.74432305503</v>
      </c>
      <c r="F319" s="5">
        <v>739184.88785400195</v>
      </c>
      <c r="G319" s="5">
        <v>639092.47272236203</v>
      </c>
    </row>
    <row r="320" spans="1:7" x14ac:dyDescent="0.55000000000000004">
      <c r="A320" s="3">
        <v>11</v>
      </c>
      <c r="B320" s="3">
        <v>7</v>
      </c>
      <c r="C320" s="5">
        <v>90280.976771603906</v>
      </c>
      <c r="D320" s="5">
        <v>98027.9253440662</v>
      </c>
      <c r="E320" s="5">
        <v>107622.207238057</v>
      </c>
      <c r="F320" s="5">
        <v>109996.58510325001</v>
      </c>
      <c r="G320" s="5">
        <v>98977.139199701604</v>
      </c>
    </row>
    <row r="321" spans="1:7" x14ac:dyDescent="0.55000000000000004">
      <c r="A321" s="3">
        <v>11</v>
      </c>
      <c r="B321" s="3">
        <v>8</v>
      </c>
      <c r="C321" s="5">
        <v>280255.23718357598</v>
      </c>
      <c r="D321" s="5">
        <v>305859.20323414198</v>
      </c>
      <c r="E321" s="5">
        <v>317532.93068661401</v>
      </c>
      <c r="F321" s="5">
        <v>291077.319398908</v>
      </c>
      <c r="G321" s="5">
        <v>386299.96071025502</v>
      </c>
    </row>
    <row r="322" spans="1:7" x14ac:dyDescent="0.55000000000000004">
      <c r="A322" s="3">
        <v>11</v>
      </c>
      <c r="B322" s="3">
        <v>9</v>
      </c>
      <c r="C322" s="5">
        <v>218448.94175013699</v>
      </c>
      <c r="D322" s="5">
        <v>247951.11049321701</v>
      </c>
      <c r="E322" s="5">
        <v>291622.414070367</v>
      </c>
      <c r="F322" s="5">
        <v>256241.93607925501</v>
      </c>
      <c r="G322" s="5">
        <v>269031.67173691798</v>
      </c>
    </row>
    <row r="323" spans="1:7" x14ac:dyDescent="0.55000000000000004">
      <c r="A323" s="3">
        <v>11</v>
      </c>
      <c r="B323" s="3">
        <v>10</v>
      </c>
      <c r="C323" s="5">
        <v>569336.67060707905</v>
      </c>
      <c r="D323" s="5">
        <v>580392.60824169696</v>
      </c>
      <c r="E323" s="5">
        <v>665041.55109764996</v>
      </c>
      <c r="F323" s="5">
        <v>598543.49600563699</v>
      </c>
      <c r="G323" s="5">
        <v>633233.96804364398</v>
      </c>
    </row>
    <row r="324" spans="1:7" x14ac:dyDescent="0.55000000000000004">
      <c r="A324" s="3">
        <v>11</v>
      </c>
      <c r="B324" s="3">
        <v>11</v>
      </c>
      <c r="C324" s="5">
        <v>138383.80110004399</v>
      </c>
      <c r="D324" s="5">
        <v>119871.989739546</v>
      </c>
      <c r="E324" s="5">
        <v>126241.47805803501</v>
      </c>
      <c r="F324" s="5">
        <v>90593.723242227803</v>
      </c>
      <c r="G324" s="5">
        <v>119645.522374911</v>
      </c>
    </row>
    <row r="325" spans="1:7" x14ac:dyDescent="0.55000000000000004">
      <c r="A325" s="3">
        <v>11</v>
      </c>
      <c r="B325" s="3">
        <v>12</v>
      </c>
      <c r="C325" s="5">
        <v>224507.93175947401</v>
      </c>
      <c r="D325" s="5">
        <v>206300.463596938</v>
      </c>
      <c r="E325" s="5">
        <v>205306.40990524599</v>
      </c>
      <c r="F325" s="5">
        <v>169585.941160463</v>
      </c>
      <c r="G325" s="5">
        <v>174784.877140578</v>
      </c>
    </row>
    <row r="326" spans="1:7" x14ac:dyDescent="0.55000000000000004">
      <c r="A326" s="3">
        <v>11</v>
      </c>
      <c r="B326" s="3">
        <v>13</v>
      </c>
      <c r="C326" s="5">
        <v>164600.41551885699</v>
      </c>
      <c r="D326" s="5">
        <v>105501.027466973</v>
      </c>
      <c r="E326" s="5">
        <v>134520.47473862601</v>
      </c>
      <c r="F326" s="5">
        <v>156728.66274830201</v>
      </c>
      <c r="G326" s="5">
        <v>185082.51879297299</v>
      </c>
    </row>
    <row r="327" spans="1:7" x14ac:dyDescent="0.55000000000000004">
      <c r="A327" s="3">
        <v>11</v>
      </c>
      <c r="B327" s="3">
        <v>14</v>
      </c>
      <c r="C327" s="5">
        <v>336240.56811811501</v>
      </c>
      <c r="D327" s="5">
        <v>390833.22417905601</v>
      </c>
      <c r="E327" s="5">
        <v>401276.16543020698</v>
      </c>
      <c r="F327" s="5">
        <v>385066.93783164601</v>
      </c>
      <c r="G327" s="5">
        <v>495257.71609598497</v>
      </c>
    </row>
    <row r="328" spans="1:7" x14ac:dyDescent="0.55000000000000004">
      <c r="A328" s="3">
        <v>11</v>
      </c>
      <c r="B328" s="3">
        <v>15</v>
      </c>
      <c r="C328" s="5">
        <v>346570.237674965</v>
      </c>
      <c r="D328" s="5">
        <v>334340.46256295301</v>
      </c>
      <c r="E328" s="5">
        <v>307568.009586139</v>
      </c>
      <c r="F328" s="5">
        <v>308123.69503369601</v>
      </c>
      <c r="G328" s="5">
        <v>328245.46083076298</v>
      </c>
    </row>
    <row r="329" spans="1:7" x14ac:dyDescent="0.55000000000000004">
      <c r="A329" s="3">
        <v>11</v>
      </c>
      <c r="B329" s="3">
        <v>16</v>
      </c>
      <c r="C329" s="5">
        <v>391309.467429335</v>
      </c>
      <c r="D329" s="5">
        <v>425256.62434488302</v>
      </c>
      <c r="E329" s="5">
        <v>429492.78405635699</v>
      </c>
      <c r="F329" s="5">
        <v>445536.21274763398</v>
      </c>
      <c r="G329" s="5">
        <v>442939.59813852998</v>
      </c>
    </row>
    <row r="330" spans="1:7" x14ac:dyDescent="0.55000000000000004">
      <c r="A330" s="3">
        <v>11</v>
      </c>
      <c r="B330" s="3">
        <v>17</v>
      </c>
      <c r="C330" s="5">
        <v>572434.73862583097</v>
      </c>
      <c r="D330" s="5">
        <v>643967.32017314399</v>
      </c>
      <c r="E330" s="5">
        <v>763907.74355091003</v>
      </c>
      <c r="F330" s="5">
        <v>822205.55878998002</v>
      </c>
      <c r="G330" s="5">
        <v>714856.70376287505</v>
      </c>
    </row>
    <row r="331" spans="1:7" x14ac:dyDescent="0.55000000000000004">
      <c r="A331" s="3">
        <v>11</v>
      </c>
      <c r="B331" s="3">
        <v>18</v>
      </c>
      <c r="C331" s="5">
        <v>860552.02573961602</v>
      </c>
      <c r="D331" s="5">
        <v>1193699.2137090701</v>
      </c>
      <c r="E331" s="5">
        <v>1127321.48452918</v>
      </c>
      <c r="F331" s="5">
        <v>1127561.84747361</v>
      </c>
      <c r="G331" s="5">
        <v>1081522.8894225501</v>
      </c>
    </row>
    <row r="332" spans="1:7" x14ac:dyDescent="0.55000000000000004">
      <c r="A332" s="3">
        <v>11</v>
      </c>
      <c r="B332" s="3">
        <v>19</v>
      </c>
      <c r="C332" s="5">
        <v>831983.13805654703</v>
      </c>
      <c r="D332" s="5">
        <v>822804.88361358305</v>
      </c>
      <c r="E332" s="5">
        <v>815057.25018582703</v>
      </c>
      <c r="F332" s="5">
        <v>815703.40275076195</v>
      </c>
      <c r="G332" s="5">
        <v>988747.73787602002</v>
      </c>
    </row>
    <row r="333" spans="1:7" x14ac:dyDescent="0.55000000000000004">
      <c r="A333" s="3">
        <v>11</v>
      </c>
      <c r="B333" s="3">
        <v>20</v>
      </c>
      <c r="C333" s="5">
        <v>1357108.53703497</v>
      </c>
      <c r="D333" s="5">
        <v>1701306.3435573501</v>
      </c>
      <c r="E333" s="5">
        <v>1697076.6257726599</v>
      </c>
      <c r="F333" s="5">
        <v>1744706.1434816499</v>
      </c>
      <c r="G333" s="5">
        <v>1843774.1891617901</v>
      </c>
    </row>
    <row r="334" spans="1:7" x14ac:dyDescent="0.55000000000000004">
      <c r="A334" s="3">
        <v>11</v>
      </c>
      <c r="B334" s="3">
        <v>21</v>
      </c>
      <c r="C334" s="5">
        <v>998699.22710485896</v>
      </c>
      <c r="D334" s="5">
        <v>1091002.0194103499</v>
      </c>
      <c r="E334" s="5">
        <v>1283390.2908676199</v>
      </c>
      <c r="F334" s="5">
        <v>1016029.63343958</v>
      </c>
      <c r="G334" s="5">
        <v>1110373.3018509301</v>
      </c>
    </row>
    <row r="335" spans="1:7" x14ac:dyDescent="0.55000000000000004">
      <c r="A335" s="3">
        <v>11</v>
      </c>
      <c r="B335" s="3">
        <v>22</v>
      </c>
      <c r="C335" s="5">
        <v>474350.385898754</v>
      </c>
      <c r="D335" s="5">
        <v>463975.16767786897</v>
      </c>
      <c r="E335" s="5">
        <v>507257.73081951798</v>
      </c>
      <c r="F335" s="5">
        <v>341320.232712242</v>
      </c>
      <c r="G335" s="5">
        <v>300754.84962036001</v>
      </c>
    </row>
    <row r="336" spans="1:7" x14ac:dyDescent="0.55000000000000004">
      <c r="A336" s="3">
        <v>11</v>
      </c>
      <c r="B336" s="3">
        <v>23</v>
      </c>
      <c r="C336" s="5">
        <v>424645.03748478502</v>
      </c>
      <c r="D336" s="5">
        <v>416079.425652356</v>
      </c>
      <c r="E336" s="5">
        <v>368831.23642096401</v>
      </c>
      <c r="F336" s="5">
        <v>395576.011504717</v>
      </c>
      <c r="G336" s="5">
        <v>356275.35733669699</v>
      </c>
    </row>
    <row r="337" spans="1:7" x14ac:dyDescent="0.55000000000000004">
      <c r="A337" s="3">
        <v>11</v>
      </c>
      <c r="B337" s="3">
        <v>24</v>
      </c>
      <c r="C337" s="5">
        <v>168103.61490069199</v>
      </c>
      <c r="D337" s="5">
        <v>159131.94651769599</v>
      </c>
      <c r="E337" s="5">
        <v>165951.71775235099</v>
      </c>
      <c r="F337" s="5">
        <v>158790.18804138401</v>
      </c>
      <c r="G337" s="5">
        <v>155945.65718985299</v>
      </c>
    </row>
    <row r="338" spans="1:7" x14ac:dyDescent="0.55000000000000004">
      <c r="A338" s="3">
        <v>11</v>
      </c>
      <c r="B338" s="3">
        <v>25</v>
      </c>
      <c r="C338" s="5">
        <v>824575.87930687296</v>
      </c>
      <c r="D338" s="5">
        <v>799146.55016685696</v>
      </c>
      <c r="E338" s="5">
        <v>817891.92677332903</v>
      </c>
      <c r="F338" s="5">
        <v>819869.86833754706</v>
      </c>
      <c r="G338" s="5">
        <v>900030.50003542996</v>
      </c>
    </row>
    <row r="339" spans="1:7" x14ac:dyDescent="0.55000000000000004">
      <c r="A339" s="3">
        <v>11</v>
      </c>
      <c r="B339" s="3">
        <v>26</v>
      </c>
      <c r="C339" s="5">
        <v>1006246.73074379</v>
      </c>
      <c r="D339" s="5">
        <v>1125689.3373394799</v>
      </c>
      <c r="E339" s="5">
        <v>1163042.9631407999</v>
      </c>
      <c r="F339" s="5">
        <v>1174699.5368200899</v>
      </c>
      <c r="G339" s="5">
        <v>1193376.8891994399</v>
      </c>
    </row>
    <row r="340" spans="1:7" x14ac:dyDescent="0.55000000000000004">
      <c r="A340" s="3">
        <v>11</v>
      </c>
      <c r="B340" s="3">
        <v>27</v>
      </c>
      <c r="C340" s="5">
        <v>1244373.3707158701</v>
      </c>
      <c r="D340" s="5">
        <v>1463291.8963768899</v>
      </c>
      <c r="E340" s="5">
        <v>1528902.14318703</v>
      </c>
      <c r="F340" s="5">
        <v>1557707.8333043901</v>
      </c>
      <c r="G340" s="5">
        <v>1664849.00398594</v>
      </c>
    </row>
    <row r="341" spans="1:7" x14ac:dyDescent="0.55000000000000004">
      <c r="A341" s="3">
        <v>11</v>
      </c>
      <c r="B341" s="3">
        <v>28</v>
      </c>
      <c r="C341" s="5">
        <v>1257905.42688824</v>
      </c>
      <c r="D341" s="5">
        <v>1240135.39570836</v>
      </c>
      <c r="E341" s="5">
        <v>1321335.8589113001</v>
      </c>
      <c r="F341" s="5">
        <v>1325164.03206386</v>
      </c>
      <c r="G341" s="5">
        <v>1383790.4130416</v>
      </c>
    </row>
    <row r="342" spans="1:7" x14ac:dyDescent="0.55000000000000004">
      <c r="A342" s="3">
        <v>11</v>
      </c>
      <c r="B342" s="3">
        <v>29</v>
      </c>
      <c r="C342" s="5">
        <v>716690.22651882004</v>
      </c>
      <c r="D342" s="5">
        <v>711610.77964695205</v>
      </c>
      <c r="E342" s="5">
        <v>723437.51999632595</v>
      </c>
      <c r="F342" s="5">
        <v>729538.27517301904</v>
      </c>
      <c r="G342" s="5">
        <v>752803.11827040999</v>
      </c>
    </row>
    <row r="343" spans="1:7" x14ac:dyDescent="0.55000000000000004">
      <c r="A343" s="3">
        <v>11</v>
      </c>
      <c r="B343" s="3">
        <v>30</v>
      </c>
      <c r="C343" s="5">
        <v>1481641.1876540401</v>
      </c>
      <c r="D343" s="5">
        <v>1813119.63880628</v>
      </c>
      <c r="E343" s="5">
        <v>2045552.25656349</v>
      </c>
      <c r="F343" s="5">
        <v>2055916.2598983</v>
      </c>
      <c r="G343" s="5">
        <v>2172879.7973529901</v>
      </c>
    </row>
    <row r="344" spans="1:7" x14ac:dyDescent="0.55000000000000004">
      <c r="A344" s="3">
        <v>11</v>
      </c>
      <c r="B344" s="3">
        <v>31</v>
      </c>
      <c r="C344" s="5">
        <v>975005.87015408301</v>
      </c>
      <c r="D344" s="5">
        <v>955241.59970897599</v>
      </c>
      <c r="E344" s="5">
        <v>914660.94711822097</v>
      </c>
      <c r="F344" s="5">
        <v>814669.19336055696</v>
      </c>
      <c r="G344" s="5">
        <v>863346.14503099106</v>
      </c>
    </row>
    <row r="345" spans="1:7" x14ac:dyDescent="0.55000000000000004">
      <c r="A345" s="3">
        <v>12</v>
      </c>
      <c r="B345" s="3">
        <v>1</v>
      </c>
      <c r="C345" s="5">
        <v>238506.909669202</v>
      </c>
      <c r="D345" s="5">
        <v>235273.288339733</v>
      </c>
      <c r="E345" s="5">
        <v>220496.17850962901</v>
      </c>
      <c r="F345" s="5">
        <v>217452.61483010501</v>
      </c>
      <c r="G345" s="5">
        <v>188848.39527238501</v>
      </c>
    </row>
    <row r="346" spans="1:7" x14ac:dyDescent="0.55000000000000004">
      <c r="A346" s="3">
        <v>12</v>
      </c>
      <c r="B346" s="3">
        <v>2</v>
      </c>
      <c r="C346" s="5">
        <v>8335.1128096830998</v>
      </c>
      <c r="D346" s="5">
        <v>14210.2755138218</v>
      </c>
      <c r="E346" s="5">
        <v>14292.9714949997</v>
      </c>
      <c r="F346" s="5">
        <v>14896.3006806022</v>
      </c>
      <c r="G346" s="5">
        <v>17134.743064809001</v>
      </c>
    </row>
    <row r="347" spans="1:7" x14ac:dyDescent="0.55000000000000004">
      <c r="A347" s="3">
        <v>12</v>
      </c>
      <c r="B347" s="3">
        <v>3</v>
      </c>
      <c r="C347" s="5">
        <v>564135.344681349</v>
      </c>
      <c r="D347" s="5">
        <v>560366.97385514202</v>
      </c>
      <c r="E347" s="5">
        <v>637417.988580473</v>
      </c>
      <c r="F347" s="5">
        <v>629399.66432267497</v>
      </c>
      <c r="G347" s="5">
        <v>610409.75388578698</v>
      </c>
    </row>
    <row r="348" spans="1:7" x14ac:dyDescent="0.55000000000000004">
      <c r="A348" s="3">
        <v>12</v>
      </c>
      <c r="B348" s="3">
        <v>4</v>
      </c>
      <c r="C348" s="5">
        <v>10985.784807054501</v>
      </c>
      <c r="D348" s="5">
        <v>15404.2612055154</v>
      </c>
      <c r="E348" s="5">
        <v>11985.853205608701</v>
      </c>
      <c r="F348" s="5">
        <v>13298.435651227501</v>
      </c>
      <c r="G348" s="5">
        <v>11288.069939209099</v>
      </c>
    </row>
    <row r="349" spans="1:7" x14ac:dyDescent="0.55000000000000004">
      <c r="A349" s="3">
        <v>12</v>
      </c>
      <c r="B349" s="3">
        <v>5</v>
      </c>
      <c r="C349" s="5">
        <v>48023.306375391898</v>
      </c>
      <c r="D349" s="5">
        <v>36050.560221433603</v>
      </c>
      <c r="E349" s="5">
        <v>51112.986047799299</v>
      </c>
      <c r="F349" s="5">
        <v>52213.509239925101</v>
      </c>
      <c r="G349" s="5">
        <v>51824.959700797503</v>
      </c>
    </row>
    <row r="350" spans="1:7" x14ac:dyDescent="0.55000000000000004">
      <c r="A350" s="3">
        <v>12</v>
      </c>
      <c r="B350" s="3">
        <v>6</v>
      </c>
      <c r="C350" s="5">
        <v>1548077.826998</v>
      </c>
      <c r="D350" s="5">
        <v>1314984.0550810399</v>
      </c>
      <c r="E350" s="5">
        <v>1457666.14585382</v>
      </c>
      <c r="F350" s="5">
        <v>1705742.9388359401</v>
      </c>
      <c r="G350" s="5">
        <v>990738.52771144395</v>
      </c>
    </row>
    <row r="351" spans="1:7" x14ac:dyDescent="0.55000000000000004">
      <c r="A351" s="3">
        <v>12</v>
      </c>
      <c r="B351" s="3">
        <v>7</v>
      </c>
      <c r="C351" s="5">
        <v>93766.537481816995</v>
      </c>
      <c r="D351" s="5">
        <v>109857.712023934</v>
      </c>
      <c r="E351" s="5">
        <v>118749.234609019</v>
      </c>
      <c r="F351" s="5">
        <v>116862.032915965</v>
      </c>
      <c r="G351" s="5">
        <v>104702.912422408</v>
      </c>
    </row>
    <row r="352" spans="1:7" x14ac:dyDescent="0.55000000000000004">
      <c r="A352" s="3">
        <v>12</v>
      </c>
      <c r="B352" s="3">
        <v>8</v>
      </c>
      <c r="C352" s="5">
        <v>816633.19681891694</v>
      </c>
      <c r="D352" s="5">
        <v>729611.32306075701</v>
      </c>
      <c r="E352" s="5">
        <v>736701.65319616301</v>
      </c>
      <c r="F352" s="5">
        <v>601227.83729155501</v>
      </c>
      <c r="G352" s="5">
        <v>923249.180070751</v>
      </c>
    </row>
    <row r="353" spans="1:7" x14ac:dyDescent="0.55000000000000004">
      <c r="A353" s="3">
        <v>12</v>
      </c>
      <c r="B353" s="3">
        <v>9</v>
      </c>
      <c r="C353" s="5">
        <v>172787.28038739401</v>
      </c>
      <c r="D353" s="5">
        <v>205696.408345587</v>
      </c>
      <c r="E353" s="5">
        <v>245682.061612764</v>
      </c>
      <c r="F353" s="5">
        <v>234009.10361228799</v>
      </c>
      <c r="G353" s="5">
        <v>255786.234980398</v>
      </c>
    </row>
    <row r="354" spans="1:7" x14ac:dyDescent="0.55000000000000004">
      <c r="A354" s="3">
        <v>12</v>
      </c>
      <c r="B354" s="3">
        <v>10</v>
      </c>
      <c r="C354" s="5">
        <v>267466.42727838998</v>
      </c>
      <c r="D354" s="5">
        <v>329576.47607631999</v>
      </c>
      <c r="E354" s="5">
        <v>357808.90489269001</v>
      </c>
      <c r="F354" s="5">
        <v>325245.36712319101</v>
      </c>
      <c r="G354" s="5">
        <v>309555.72771824698</v>
      </c>
    </row>
    <row r="355" spans="1:7" x14ac:dyDescent="0.55000000000000004">
      <c r="A355" s="3">
        <v>12</v>
      </c>
      <c r="B355" s="3">
        <v>11</v>
      </c>
      <c r="C355" s="5">
        <v>94446.742727029094</v>
      </c>
      <c r="D355" s="5">
        <v>79368.171548711107</v>
      </c>
      <c r="E355" s="5">
        <v>60725.211369576398</v>
      </c>
      <c r="F355" s="5">
        <v>55088.6600934819</v>
      </c>
      <c r="G355" s="5">
        <v>54664.495064052702</v>
      </c>
    </row>
    <row r="356" spans="1:7" x14ac:dyDescent="0.55000000000000004">
      <c r="A356" s="3">
        <v>12</v>
      </c>
      <c r="B356" s="3">
        <v>12</v>
      </c>
      <c r="C356" s="5">
        <v>66884.731549582197</v>
      </c>
      <c r="D356" s="5">
        <v>72230.779150334303</v>
      </c>
      <c r="E356" s="5">
        <v>77718.728238855896</v>
      </c>
      <c r="F356" s="5">
        <v>62987.737493494998</v>
      </c>
      <c r="G356" s="5">
        <v>79730.605468287802</v>
      </c>
    </row>
    <row r="357" spans="1:7" x14ac:dyDescent="0.55000000000000004">
      <c r="A357" s="3">
        <v>12</v>
      </c>
      <c r="B357" s="3">
        <v>13</v>
      </c>
      <c r="C357" s="5">
        <v>76345.563752137605</v>
      </c>
      <c r="D357" s="5">
        <v>39376.964723499797</v>
      </c>
      <c r="E357" s="5">
        <v>36115.156346706601</v>
      </c>
      <c r="F357" s="5">
        <v>25578.4099852523</v>
      </c>
      <c r="G357" s="5">
        <v>36119.319489275404</v>
      </c>
    </row>
    <row r="358" spans="1:7" x14ac:dyDescent="0.55000000000000004">
      <c r="A358" s="3">
        <v>12</v>
      </c>
      <c r="B358" s="3">
        <v>14</v>
      </c>
      <c r="C358" s="5">
        <v>62661.759974403998</v>
      </c>
      <c r="D358" s="5">
        <v>44614.2861768578</v>
      </c>
      <c r="E358" s="5">
        <v>32191.6755766116</v>
      </c>
      <c r="F358" s="5">
        <v>25186.601041869399</v>
      </c>
      <c r="G358" s="5">
        <v>27258.141944811701</v>
      </c>
    </row>
    <row r="359" spans="1:7" x14ac:dyDescent="0.55000000000000004">
      <c r="A359" s="3">
        <v>12</v>
      </c>
      <c r="B359" s="3">
        <v>15</v>
      </c>
      <c r="C359" s="5">
        <v>60111.1841643191</v>
      </c>
      <c r="D359" s="5">
        <v>83778.982300567703</v>
      </c>
      <c r="E359" s="5">
        <v>51122.990512925397</v>
      </c>
      <c r="F359" s="5">
        <v>62890.1095685603</v>
      </c>
      <c r="G359" s="5">
        <v>72372.971962223601</v>
      </c>
    </row>
    <row r="360" spans="1:7" x14ac:dyDescent="0.55000000000000004">
      <c r="A360" s="3">
        <v>12</v>
      </c>
      <c r="B360" s="3">
        <v>16</v>
      </c>
      <c r="C360" s="5">
        <v>165135.225640324</v>
      </c>
      <c r="D360" s="5">
        <v>177174.932468443</v>
      </c>
      <c r="E360" s="5">
        <v>200731.39065904601</v>
      </c>
      <c r="F360" s="5">
        <v>201392.64644253999</v>
      </c>
      <c r="G360" s="5">
        <v>222801.834411466</v>
      </c>
    </row>
    <row r="361" spans="1:7" x14ac:dyDescent="0.55000000000000004">
      <c r="A361" s="3">
        <v>12</v>
      </c>
      <c r="B361" s="3">
        <v>17</v>
      </c>
      <c r="C361" s="5">
        <v>772900.56333481497</v>
      </c>
      <c r="D361" s="5">
        <v>1054220.5158438301</v>
      </c>
      <c r="E361" s="5">
        <v>1043105.20240199</v>
      </c>
      <c r="F361" s="5">
        <v>1056416.52232915</v>
      </c>
      <c r="G361" s="5">
        <v>720568.92410396005</v>
      </c>
    </row>
    <row r="362" spans="1:7" x14ac:dyDescent="0.55000000000000004">
      <c r="A362" s="3">
        <v>12</v>
      </c>
      <c r="B362" s="3">
        <v>18</v>
      </c>
      <c r="C362" s="5">
        <v>869673.16545719199</v>
      </c>
      <c r="D362" s="5">
        <v>1140245.76100899</v>
      </c>
      <c r="E362" s="5">
        <v>1124098.9558468401</v>
      </c>
      <c r="F362" s="5">
        <v>1063634.1602827699</v>
      </c>
      <c r="G362" s="5">
        <v>1121448.7183242701</v>
      </c>
    </row>
    <row r="363" spans="1:7" x14ac:dyDescent="0.55000000000000004">
      <c r="A363" s="3">
        <v>12</v>
      </c>
      <c r="B363" s="3">
        <v>19</v>
      </c>
      <c r="C363" s="5">
        <v>587988.94382305595</v>
      </c>
      <c r="D363" s="5">
        <v>537280.84686076897</v>
      </c>
      <c r="E363" s="5">
        <v>520270.10985790298</v>
      </c>
      <c r="F363" s="5">
        <v>516600.75485495903</v>
      </c>
      <c r="G363" s="5">
        <v>626039.77196220204</v>
      </c>
    </row>
    <row r="364" spans="1:7" x14ac:dyDescent="0.55000000000000004">
      <c r="A364" s="3">
        <v>12</v>
      </c>
      <c r="B364" s="3">
        <v>20</v>
      </c>
      <c r="C364" s="5">
        <v>1000118.65872338</v>
      </c>
      <c r="D364" s="5">
        <v>1287246.4563004901</v>
      </c>
      <c r="E364" s="5">
        <v>1273897.1532393601</v>
      </c>
      <c r="F364" s="5">
        <v>1243094.28669104</v>
      </c>
      <c r="G364" s="5">
        <v>1289115.75499496</v>
      </c>
    </row>
    <row r="365" spans="1:7" x14ac:dyDescent="0.55000000000000004">
      <c r="A365" s="3">
        <v>12</v>
      </c>
      <c r="B365" s="3">
        <v>21</v>
      </c>
      <c r="C365" s="5">
        <v>1325451.7981984999</v>
      </c>
      <c r="D365" s="5">
        <v>1378720.0607661</v>
      </c>
      <c r="E365" s="5">
        <v>1531219.6123836499</v>
      </c>
      <c r="F365" s="5">
        <v>1132387.4436366099</v>
      </c>
      <c r="G365" s="5">
        <v>1327706.9516838901</v>
      </c>
    </row>
    <row r="366" spans="1:7" x14ac:dyDescent="0.55000000000000004">
      <c r="A366" s="3">
        <v>12</v>
      </c>
      <c r="B366" s="3">
        <v>22</v>
      </c>
      <c r="C366" s="5">
        <v>483120.27395816997</v>
      </c>
      <c r="D366" s="5">
        <v>494433.59054160299</v>
      </c>
      <c r="E366" s="5">
        <v>532535.04235926899</v>
      </c>
      <c r="F366" s="5">
        <v>343760.355997184</v>
      </c>
      <c r="G366" s="5">
        <v>312955.89700567001</v>
      </c>
    </row>
    <row r="367" spans="1:7" x14ac:dyDescent="0.55000000000000004">
      <c r="A367" s="3">
        <v>12</v>
      </c>
      <c r="B367" s="3">
        <v>23</v>
      </c>
      <c r="C367" s="5">
        <v>379564.80947853799</v>
      </c>
      <c r="D367" s="5">
        <v>362409.79312750598</v>
      </c>
      <c r="E367" s="5">
        <v>345080.55817499902</v>
      </c>
      <c r="F367" s="5">
        <v>362979.58141574898</v>
      </c>
      <c r="G367" s="5">
        <v>347870.28244039498</v>
      </c>
    </row>
    <row r="368" spans="1:7" x14ac:dyDescent="0.55000000000000004">
      <c r="A368" s="3">
        <v>12</v>
      </c>
      <c r="B368" s="3">
        <v>24</v>
      </c>
      <c r="C368" s="5">
        <v>220751.19205766701</v>
      </c>
      <c r="D368" s="5">
        <v>229026.204200648</v>
      </c>
      <c r="E368" s="5">
        <v>208527.42997655101</v>
      </c>
      <c r="F368" s="5">
        <v>190040.026944488</v>
      </c>
      <c r="G368" s="5">
        <v>212146.79276472499</v>
      </c>
    </row>
    <row r="369" spans="1:7" x14ac:dyDescent="0.55000000000000004">
      <c r="A369" s="3">
        <v>12</v>
      </c>
      <c r="B369" s="3">
        <v>25</v>
      </c>
      <c r="C369" s="5">
        <v>677262.23183431604</v>
      </c>
      <c r="D369" s="5">
        <v>653348.39521522005</v>
      </c>
      <c r="E369" s="5">
        <v>550992.77753081301</v>
      </c>
      <c r="F369" s="5">
        <v>586781.50645802706</v>
      </c>
      <c r="G369" s="5">
        <v>732756.14417753799</v>
      </c>
    </row>
    <row r="370" spans="1:7" x14ac:dyDescent="0.55000000000000004">
      <c r="A370" s="3">
        <v>12</v>
      </c>
      <c r="B370" s="3">
        <v>26</v>
      </c>
      <c r="C370" s="5">
        <v>855009.60268250504</v>
      </c>
      <c r="D370" s="5">
        <v>923643.69174246094</v>
      </c>
      <c r="E370" s="5">
        <v>1043768.81389921</v>
      </c>
      <c r="F370" s="5">
        <v>1030202.38288601</v>
      </c>
      <c r="G370" s="5">
        <v>1001852.70736663</v>
      </c>
    </row>
    <row r="371" spans="1:7" x14ac:dyDescent="0.55000000000000004">
      <c r="A371" s="3">
        <v>12</v>
      </c>
      <c r="B371" s="3">
        <v>27</v>
      </c>
      <c r="C371" s="5">
        <v>1095569.4194193501</v>
      </c>
      <c r="D371" s="5">
        <v>1286411.4889273799</v>
      </c>
      <c r="E371" s="5">
        <v>1439780.6810784601</v>
      </c>
      <c r="F371" s="5">
        <v>1467899.2260584701</v>
      </c>
      <c r="G371" s="5">
        <v>1498381.6973485299</v>
      </c>
    </row>
    <row r="372" spans="1:7" x14ac:dyDescent="0.55000000000000004">
      <c r="A372" s="3">
        <v>12</v>
      </c>
      <c r="B372" s="3">
        <v>28</v>
      </c>
      <c r="C372" s="5">
        <v>970846.923409599</v>
      </c>
      <c r="D372" s="5">
        <v>986617.08614633395</v>
      </c>
      <c r="E372" s="5">
        <v>1022892.40400293</v>
      </c>
      <c r="F372" s="5">
        <v>1021553.58728031</v>
      </c>
      <c r="G372" s="5">
        <v>1054117.9236050099</v>
      </c>
    </row>
    <row r="373" spans="1:7" x14ac:dyDescent="0.55000000000000004">
      <c r="A373" s="3">
        <v>12</v>
      </c>
      <c r="B373" s="3">
        <v>29</v>
      </c>
      <c r="C373" s="5">
        <v>730559.88909468602</v>
      </c>
      <c r="D373" s="5">
        <v>730688.34320885304</v>
      </c>
      <c r="E373" s="5">
        <v>763993.77406353306</v>
      </c>
      <c r="F373" s="5">
        <v>762375.50202611205</v>
      </c>
      <c r="G373" s="5">
        <v>763661.31827579602</v>
      </c>
    </row>
    <row r="374" spans="1:7" x14ac:dyDescent="0.55000000000000004">
      <c r="A374" s="3">
        <v>12</v>
      </c>
      <c r="B374" s="3">
        <v>30</v>
      </c>
      <c r="C374" s="5">
        <v>1275439.0534048199</v>
      </c>
      <c r="D374" s="5">
        <v>1566120.41099318</v>
      </c>
      <c r="E374" s="5">
        <v>1792696.21072848</v>
      </c>
      <c r="F374" s="5">
        <v>1821725.0053644101</v>
      </c>
      <c r="G374" s="5">
        <v>1935303.8530974099</v>
      </c>
    </row>
    <row r="375" spans="1:7" x14ac:dyDescent="0.55000000000000004">
      <c r="A375" s="3">
        <v>12</v>
      </c>
      <c r="B375" s="3">
        <v>31</v>
      </c>
      <c r="C375" s="5">
        <v>1078628.6518371201</v>
      </c>
      <c r="D375" s="5">
        <v>1115251.0082457799</v>
      </c>
      <c r="E375" s="5">
        <v>1087971.5621660301</v>
      </c>
      <c r="F375" s="5">
        <v>958150.667448238</v>
      </c>
      <c r="G375" s="5">
        <v>1005507.66856108</v>
      </c>
    </row>
    <row r="376" spans="1:7" x14ac:dyDescent="0.55000000000000004">
      <c r="A376" s="3">
        <v>13</v>
      </c>
      <c r="B376" s="3">
        <v>1</v>
      </c>
      <c r="C376" s="5">
        <v>63954.370362013702</v>
      </c>
      <c r="D376" s="5">
        <v>63612.981741446602</v>
      </c>
      <c r="E376" s="5">
        <v>55193.168558022902</v>
      </c>
      <c r="F376" s="5">
        <v>50949.373102757098</v>
      </c>
      <c r="G376" s="5">
        <v>40033.473222053603</v>
      </c>
    </row>
    <row r="377" spans="1:7" x14ac:dyDescent="0.55000000000000004">
      <c r="A377" s="3">
        <v>13</v>
      </c>
      <c r="B377" s="3">
        <v>2</v>
      </c>
      <c r="C377" s="5">
        <v>35597.989909987999</v>
      </c>
      <c r="D377" s="5">
        <v>47782.1693536983</v>
      </c>
      <c r="E377" s="5">
        <v>33570.749848983098</v>
      </c>
      <c r="F377" s="5">
        <v>33185.061848392303</v>
      </c>
      <c r="G377" s="5">
        <v>34645.660051528299</v>
      </c>
    </row>
    <row r="378" spans="1:7" x14ac:dyDescent="0.55000000000000004">
      <c r="A378" s="3">
        <v>13</v>
      </c>
      <c r="B378" s="3">
        <v>3</v>
      </c>
      <c r="C378" s="5">
        <v>799500.46674477705</v>
      </c>
      <c r="D378" s="5">
        <v>801554.75841024006</v>
      </c>
      <c r="E378" s="5">
        <v>803521.75494664395</v>
      </c>
      <c r="F378" s="5">
        <v>764177.54435008904</v>
      </c>
      <c r="G378" s="5">
        <v>780585.868507726</v>
      </c>
    </row>
    <row r="379" spans="1:7" x14ac:dyDescent="0.55000000000000004">
      <c r="A379" s="3">
        <v>13</v>
      </c>
      <c r="B379" s="3">
        <v>4</v>
      </c>
      <c r="C379" s="5">
        <v>94557.327168311793</v>
      </c>
      <c r="D379" s="5">
        <v>103868.511087887</v>
      </c>
      <c r="E379" s="5">
        <v>82473.178085166597</v>
      </c>
      <c r="F379" s="5">
        <v>77893.803586269394</v>
      </c>
      <c r="G379" s="5">
        <v>77150.109188468501</v>
      </c>
    </row>
    <row r="380" spans="1:7" x14ac:dyDescent="0.55000000000000004">
      <c r="A380" s="3">
        <v>13</v>
      </c>
      <c r="B380" s="3">
        <v>5</v>
      </c>
      <c r="C380" s="5">
        <v>142225.825065627</v>
      </c>
      <c r="D380" s="5">
        <v>138047.77028572399</v>
      </c>
      <c r="E380" s="5">
        <v>127944.637424635</v>
      </c>
      <c r="F380" s="5">
        <v>125737.336343517</v>
      </c>
      <c r="G380" s="5">
        <v>128948.281078507</v>
      </c>
    </row>
    <row r="381" spans="1:7" x14ac:dyDescent="0.55000000000000004">
      <c r="A381" s="3">
        <v>13</v>
      </c>
      <c r="B381" s="3">
        <v>6</v>
      </c>
      <c r="C381" s="5">
        <v>1019205.7411422899</v>
      </c>
      <c r="D381" s="5">
        <v>1098943.3754205599</v>
      </c>
      <c r="E381" s="5">
        <v>1101135.3298968801</v>
      </c>
      <c r="F381" s="5">
        <v>1042550.64751943</v>
      </c>
      <c r="G381" s="5">
        <v>957495.36935538496</v>
      </c>
    </row>
    <row r="382" spans="1:7" x14ac:dyDescent="0.55000000000000004">
      <c r="A382" s="3">
        <v>13</v>
      </c>
      <c r="B382" s="3">
        <v>7</v>
      </c>
      <c r="C382" s="5">
        <v>134972.876288561</v>
      </c>
      <c r="D382" s="5">
        <v>136859.61343220799</v>
      </c>
      <c r="E382" s="5">
        <v>123201.508181054</v>
      </c>
      <c r="F382" s="5">
        <v>130192.88367354</v>
      </c>
      <c r="G382" s="5">
        <v>144441.82085031699</v>
      </c>
    </row>
    <row r="383" spans="1:7" x14ac:dyDescent="0.55000000000000004">
      <c r="A383" s="3">
        <v>13</v>
      </c>
      <c r="B383" s="3">
        <v>8</v>
      </c>
      <c r="C383" s="5">
        <v>371323.49199811299</v>
      </c>
      <c r="D383" s="5">
        <v>305170.45172603201</v>
      </c>
      <c r="E383" s="5">
        <v>311067.19713037601</v>
      </c>
      <c r="F383" s="5">
        <v>273562.58763295098</v>
      </c>
      <c r="G383" s="5">
        <v>516251.455341678</v>
      </c>
    </row>
    <row r="384" spans="1:7" x14ac:dyDescent="0.55000000000000004">
      <c r="A384" s="3">
        <v>13</v>
      </c>
      <c r="B384" s="3">
        <v>9</v>
      </c>
      <c r="C384" s="5">
        <v>329248.29030756402</v>
      </c>
      <c r="D384" s="5">
        <v>281484.69582869002</v>
      </c>
      <c r="E384" s="5">
        <v>303794.56301839498</v>
      </c>
      <c r="F384" s="5">
        <v>276536.71480006998</v>
      </c>
      <c r="G384" s="5">
        <v>311328.71927211399</v>
      </c>
    </row>
    <row r="385" spans="1:7" x14ac:dyDescent="0.55000000000000004">
      <c r="A385" s="3">
        <v>13</v>
      </c>
      <c r="B385" s="3">
        <v>10</v>
      </c>
      <c r="C385" s="5">
        <v>1241190.3357355599</v>
      </c>
      <c r="D385" s="5">
        <v>1244374.7185903999</v>
      </c>
      <c r="E385" s="5">
        <v>1240299.9171615101</v>
      </c>
      <c r="F385" s="5">
        <v>1193151.85960414</v>
      </c>
      <c r="G385" s="5">
        <v>1286869.18875259</v>
      </c>
    </row>
    <row r="386" spans="1:7" x14ac:dyDescent="0.55000000000000004">
      <c r="A386" s="3">
        <v>13</v>
      </c>
      <c r="B386" s="3">
        <v>11</v>
      </c>
      <c r="C386" s="5">
        <v>307375.21575280599</v>
      </c>
      <c r="D386" s="5">
        <v>312365.751981568</v>
      </c>
      <c r="E386" s="5">
        <v>339497.09637427801</v>
      </c>
      <c r="F386" s="5">
        <v>377794.87523014197</v>
      </c>
      <c r="G386" s="5">
        <v>425483.64341128699</v>
      </c>
    </row>
    <row r="387" spans="1:7" x14ac:dyDescent="0.55000000000000004">
      <c r="A387" s="3">
        <v>13</v>
      </c>
      <c r="B387" s="3">
        <v>12</v>
      </c>
      <c r="C387" s="5">
        <v>525331.093971911</v>
      </c>
      <c r="D387" s="5">
        <v>611198.860101728</v>
      </c>
      <c r="E387" s="5">
        <v>640230.401107179</v>
      </c>
      <c r="F387" s="5">
        <v>540757.23909982899</v>
      </c>
      <c r="G387" s="5">
        <v>600258.44879515003</v>
      </c>
    </row>
    <row r="388" spans="1:7" x14ac:dyDescent="0.55000000000000004">
      <c r="A388" s="3">
        <v>13</v>
      </c>
      <c r="B388" s="3">
        <v>13</v>
      </c>
      <c r="C388" s="5">
        <v>865332.73996094102</v>
      </c>
      <c r="D388" s="5">
        <v>750514.46539921302</v>
      </c>
      <c r="E388" s="5">
        <v>602586.19048141898</v>
      </c>
      <c r="F388" s="5">
        <v>477023.17229661898</v>
      </c>
      <c r="G388" s="5">
        <v>424597.40716950502</v>
      </c>
    </row>
    <row r="389" spans="1:7" x14ac:dyDescent="0.55000000000000004">
      <c r="A389" s="3">
        <v>13</v>
      </c>
      <c r="B389" s="3">
        <v>14</v>
      </c>
      <c r="C389" s="5">
        <v>1058079.3768601201</v>
      </c>
      <c r="D389" s="5">
        <v>1010968.89884753</v>
      </c>
      <c r="E389" s="5">
        <v>848603.46970447397</v>
      </c>
      <c r="F389" s="5">
        <v>764141.49211218604</v>
      </c>
      <c r="G389" s="5">
        <v>938670.25087602995</v>
      </c>
    </row>
    <row r="390" spans="1:7" x14ac:dyDescent="0.55000000000000004">
      <c r="A390" s="3">
        <v>13</v>
      </c>
      <c r="B390" s="3">
        <v>15</v>
      </c>
      <c r="C390" s="5">
        <v>722285.94478422496</v>
      </c>
      <c r="D390" s="5">
        <v>614270.48184420902</v>
      </c>
      <c r="E390" s="5">
        <v>521855.09018216399</v>
      </c>
      <c r="F390" s="5">
        <v>485637.178591948</v>
      </c>
      <c r="G390" s="5">
        <v>530736.33372435404</v>
      </c>
    </row>
    <row r="391" spans="1:7" x14ac:dyDescent="0.55000000000000004">
      <c r="A391" s="3">
        <v>13</v>
      </c>
      <c r="B391" s="3">
        <v>16</v>
      </c>
      <c r="C391" s="5">
        <v>572791.88863194699</v>
      </c>
      <c r="D391" s="5">
        <v>603828.78723098803</v>
      </c>
      <c r="E391" s="5">
        <v>551298.16831887502</v>
      </c>
      <c r="F391" s="5">
        <v>529780.92377819703</v>
      </c>
      <c r="G391" s="5">
        <v>584311.09303312504</v>
      </c>
    </row>
    <row r="392" spans="1:7" x14ac:dyDescent="0.55000000000000004">
      <c r="A392" s="3">
        <v>13</v>
      </c>
      <c r="B392" s="3">
        <v>17</v>
      </c>
      <c r="C392" s="5">
        <v>1325903.6531642</v>
      </c>
      <c r="D392" s="5">
        <v>1473108.0358515701</v>
      </c>
      <c r="E392" s="5">
        <v>1666140.60615326</v>
      </c>
      <c r="F392" s="5">
        <v>1720526.4800898</v>
      </c>
      <c r="G392" s="5">
        <v>1577222.14651786</v>
      </c>
    </row>
    <row r="393" spans="1:7" x14ac:dyDescent="0.55000000000000004">
      <c r="A393" s="3">
        <v>13</v>
      </c>
      <c r="B393" s="3">
        <v>18</v>
      </c>
      <c r="C393" s="5">
        <v>3458695.25660438</v>
      </c>
      <c r="D393" s="5">
        <v>3778458.9935968299</v>
      </c>
      <c r="E393" s="5">
        <v>4765403.0801339801</v>
      </c>
      <c r="F393" s="5">
        <v>4594954.3588288203</v>
      </c>
      <c r="G393" s="5">
        <v>4580155.2335325796</v>
      </c>
    </row>
    <row r="394" spans="1:7" x14ac:dyDescent="0.55000000000000004">
      <c r="A394" s="3">
        <v>13</v>
      </c>
      <c r="B394" s="3">
        <v>19</v>
      </c>
      <c r="C394" s="5">
        <v>18576511.693231098</v>
      </c>
      <c r="D394" s="5">
        <v>16785479.660872798</v>
      </c>
      <c r="E394" s="5">
        <v>16540889.333828701</v>
      </c>
      <c r="F394" s="5">
        <v>16230473.3975878</v>
      </c>
      <c r="G394" s="5">
        <v>19442308.010428201</v>
      </c>
    </row>
    <row r="395" spans="1:7" x14ac:dyDescent="0.55000000000000004">
      <c r="A395" s="3">
        <v>13</v>
      </c>
      <c r="B395" s="3">
        <v>20</v>
      </c>
      <c r="C395" s="5">
        <v>4528251.0849880399</v>
      </c>
      <c r="D395" s="5">
        <v>5840589.0925861802</v>
      </c>
      <c r="E395" s="5">
        <v>5880472.6724183802</v>
      </c>
      <c r="F395" s="5">
        <v>5931518.36937402</v>
      </c>
      <c r="G395" s="5">
        <v>6307016.2125150003</v>
      </c>
    </row>
    <row r="396" spans="1:7" x14ac:dyDescent="0.55000000000000004">
      <c r="A396" s="3">
        <v>13</v>
      </c>
      <c r="B396" s="3">
        <v>21</v>
      </c>
      <c r="C396" s="5">
        <v>3680191.8516629701</v>
      </c>
      <c r="D396" s="5">
        <v>4342679.4050942296</v>
      </c>
      <c r="E396" s="5">
        <v>4493271.1070937496</v>
      </c>
      <c r="F396" s="5">
        <v>3212024.1323929098</v>
      </c>
      <c r="G396" s="5">
        <v>3767166.24277444</v>
      </c>
    </row>
    <row r="397" spans="1:7" x14ac:dyDescent="0.55000000000000004">
      <c r="A397" s="3">
        <v>13</v>
      </c>
      <c r="B397" s="3">
        <v>22</v>
      </c>
      <c r="C397" s="5">
        <v>2366657.1078659599</v>
      </c>
      <c r="D397" s="5">
        <v>2471885.6585610299</v>
      </c>
      <c r="E397" s="5">
        <v>2613727.4437247198</v>
      </c>
      <c r="F397" s="5">
        <v>1874766.02658768</v>
      </c>
      <c r="G397" s="5">
        <v>1727625.4710837801</v>
      </c>
    </row>
    <row r="398" spans="1:7" x14ac:dyDescent="0.55000000000000004">
      <c r="A398" s="3">
        <v>13</v>
      </c>
      <c r="B398" s="3">
        <v>23</v>
      </c>
      <c r="C398" s="5">
        <v>2958143.0177475102</v>
      </c>
      <c r="D398" s="5">
        <v>4070158.3628563499</v>
      </c>
      <c r="E398" s="5">
        <v>4347007.0873851301</v>
      </c>
      <c r="F398" s="5">
        <v>4540887.2717413399</v>
      </c>
      <c r="G398" s="5">
        <v>4751119.5083246799</v>
      </c>
    </row>
    <row r="399" spans="1:7" x14ac:dyDescent="0.55000000000000004">
      <c r="A399" s="3">
        <v>13</v>
      </c>
      <c r="B399" s="3">
        <v>24</v>
      </c>
      <c r="C399" s="5">
        <v>7352876.6143321404</v>
      </c>
      <c r="D399" s="5">
        <v>7816659.1953846999</v>
      </c>
      <c r="E399" s="5">
        <v>8281437.3623246904</v>
      </c>
      <c r="F399" s="5">
        <v>8236718.5277461996</v>
      </c>
      <c r="G399" s="5">
        <v>8775123.3256250601</v>
      </c>
    </row>
    <row r="400" spans="1:7" x14ac:dyDescent="0.55000000000000004">
      <c r="A400" s="3">
        <v>13</v>
      </c>
      <c r="B400" s="3">
        <v>25</v>
      </c>
      <c r="C400" s="5">
        <v>8706615.8611147497</v>
      </c>
      <c r="D400" s="5">
        <v>8187333.3698092401</v>
      </c>
      <c r="E400" s="5">
        <v>8269503.8363749404</v>
      </c>
      <c r="F400" s="5">
        <v>8317575.5711208796</v>
      </c>
      <c r="G400" s="5">
        <v>9182460.8273795694</v>
      </c>
    </row>
    <row r="401" spans="1:7" x14ac:dyDescent="0.55000000000000004">
      <c r="A401" s="3">
        <v>13</v>
      </c>
      <c r="B401" s="3">
        <v>26</v>
      </c>
      <c r="C401" s="5">
        <v>3986326.6206900999</v>
      </c>
      <c r="D401" s="5">
        <v>4825713.7720611896</v>
      </c>
      <c r="E401" s="5">
        <v>5422295.6243741298</v>
      </c>
      <c r="F401" s="5">
        <v>5521461.5338370902</v>
      </c>
      <c r="G401" s="5">
        <v>5504416.2472379096</v>
      </c>
    </row>
    <row r="402" spans="1:7" x14ac:dyDescent="0.55000000000000004">
      <c r="A402" s="3">
        <v>13</v>
      </c>
      <c r="B402" s="3">
        <v>27</v>
      </c>
      <c r="C402" s="5">
        <v>8907332.6280221008</v>
      </c>
      <c r="D402" s="5">
        <v>12012592.9546782</v>
      </c>
      <c r="E402" s="5">
        <v>13279835.267531499</v>
      </c>
      <c r="F402" s="5">
        <v>13300982.8990958</v>
      </c>
      <c r="G402" s="5">
        <v>14124037.061009301</v>
      </c>
    </row>
    <row r="403" spans="1:7" x14ac:dyDescent="0.55000000000000004">
      <c r="A403" s="3">
        <v>13</v>
      </c>
      <c r="B403" s="3">
        <v>28</v>
      </c>
      <c r="C403" s="5">
        <v>3974642.567421</v>
      </c>
      <c r="D403" s="5">
        <v>4154128.9991250802</v>
      </c>
      <c r="E403" s="5">
        <v>4452333.22897893</v>
      </c>
      <c r="F403" s="5">
        <v>4537812.3223067904</v>
      </c>
      <c r="G403" s="5">
        <v>4703984.79621833</v>
      </c>
    </row>
    <row r="404" spans="1:7" x14ac:dyDescent="0.55000000000000004">
      <c r="A404" s="3">
        <v>13</v>
      </c>
      <c r="B404" s="3">
        <v>29</v>
      </c>
      <c r="C404" s="5">
        <v>2733746.4745887099</v>
      </c>
      <c r="D404" s="5">
        <v>2779730.79213059</v>
      </c>
      <c r="E404" s="5">
        <v>2832978.8286135099</v>
      </c>
      <c r="F404" s="5">
        <v>2835915.4288101699</v>
      </c>
      <c r="G404" s="5">
        <v>2856497.3885201602</v>
      </c>
    </row>
    <row r="405" spans="1:7" x14ac:dyDescent="0.55000000000000004">
      <c r="A405" s="3">
        <v>13</v>
      </c>
      <c r="B405" s="3">
        <v>30</v>
      </c>
      <c r="C405" s="5">
        <v>4601013.5901468899</v>
      </c>
      <c r="D405" s="5">
        <v>5611587.76309337</v>
      </c>
      <c r="E405" s="5">
        <v>6320709.70144137</v>
      </c>
      <c r="F405" s="5">
        <v>6330114.6129563199</v>
      </c>
      <c r="G405" s="5">
        <v>6605063.7399394196</v>
      </c>
    </row>
    <row r="406" spans="1:7" x14ac:dyDescent="0.55000000000000004">
      <c r="A406" s="3">
        <v>13</v>
      </c>
      <c r="B406" s="3">
        <v>31</v>
      </c>
      <c r="C406" s="5">
        <v>4051613.3695994099</v>
      </c>
      <c r="D406" s="5">
        <v>4286848.1981267296</v>
      </c>
      <c r="E406" s="5">
        <v>4281366.3968511103</v>
      </c>
      <c r="F406" s="5">
        <v>3804663.4204005399</v>
      </c>
      <c r="G406" s="5">
        <v>4137347.4871221301</v>
      </c>
    </row>
    <row r="407" spans="1:7" x14ac:dyDescent="0.55000000000000004">
      <c r="A407" s="3">
        <v>14</v>
      </c>
      <c r="B407" s="3">
        <v>1</v>
      </c>
      <c r="C407" s="5">
        <v>52617.153933185902</v>
      </c>
      <c r="D407" s="5">
        <v>52428.324563533999</v>
      </c>
      <c r="E407" s="5">
        <v>45230.3033209274</v>
      </c>
      <c r="F407" s="5">
        <v>43338.354110621498</v>
      </c>
      <c r="G407" s="5">
        <v>38900.085182385803</v>
      </c>
    </row>
    <row r="408" spans="1:7" x14ac:dyDescent="0.55000000000000004">
      <c r="A408" s="3">
        <v>14</v>
      </c>
      <c r="B408" s="3">
        <v>2</v>
      </c>
      <c r="C408" s="5">
        <v>2302.2878388214599</v>
      </c>
      <c r="D408" s="5">
        <v>4199.2386276772104</v>
      </c>
      <c r="E408" s="5">
        <v>3763.2117076313798</v>
      </c>
      <c r="F408" s="5">
        <v>3731.1219169158398</v>
      </c>
      <c r="G408" s="5">
        <v>4032.4672808108699</v>
      </c>
    </row>
    <row r="409" spans="1:7" x14ac:dyDescent="0.55000000000000004">
      <c r="A409" s="3">
        <v>14</v>
      </c>
      <c r="B409" s="3">
        <v>3</v>
      </c>
      <c r="C409" s="5">
        <v>590734.84617413406</v>
      </c>
      <c r="D409" s="5">
        <v>652553.82965350198</v>
      </c>
      <c r="E409" s="5">
        <v>706548.49036706099</v>
      </c>
      <c r="F409" s="5">
        <v>620514.03407823597</v>
      </c>
      <c r="G409" s="5">
        <v>546825.92554839305</v>
      </c>
    </row>
    <row r="410" spans="1:7" x14ac:dyDescent="0.55000000000000004">
      <c r="A410" s="3">
        <v>14</v>
      </c>
      <c r="B410" s="3">
        <v>4</v>
      </c>
      <c r="C410" s="5">
        <v>5399.6172957545996</v>
      </c>
      <c r="D410" s="5">
        <v>18509.934008480301</v>
      </c>
      <c r="E410" s="5">
        <v>18558.396076773799</v>
      </c>
      <c r="F410" s="5">
        <v>17027.6687692503</v>
      </c>
      <c r="G410" s="5">
        <v>18485.9191754149</v>
      </c>
    </row>
    <row r="411" spans="1:7" x14ac:dyDescent="0.55000000000000004">
      <c r="A411" s="3">
        <v>14</v>
      </c>
      <c r="B411" s="3">
        <v>5</v>
      </c>
      <c r="C411" s="5">
        <v>78057.606272191595</v>
      </c>
      <c r="D411" s="5">
        <v>60350.6348049882</v>
      </c>
      <c r="E411" s="5">
        <v>78004.361474908699</v>
      </c>
      <c r="F411" s="5">
        <v>66531.925061237198</v>
      </c>
      <c r="G411" s="5">
        <v>66121.961486643297</v>
      </c>
    </row>
    <row r="412" spans="1:7" x14ac:dyDescent="0.55000000000000004">
      <c r="A412" s="3">
        <v>14</v>
      </c>
      <c r="B412" s="3">
        <v>6</v>
      </c>
      <c r="C412" s="5">
        <v>1574740.25769248</v>
      </c>
      <c r="D412" s="5">
        <v>1552226.5505828001</v>
      </c>
      <c r="E412" s="5">
        <v>1624381.2551277201</v>
      </c>
      <c r="F412" s="5">
        <v>1662185.6783952401</v>
      </c>
      <c r="G412" s="5">
        <v>1048256.18770351</v>
      </c>
    </row>
    <row r="413" spans="1:7" x14ac:dyDescent="0.55000000000000004">
      <c r="A413" s="3">
        <v>14</v>
      </c>
      <c r="B413" s="3">
        <v>7</v>
      </c>
      <c r="C413" s="5">
        <v>161453.94028457601</v>
      </c>
      <c r="D413" s="5">
        <v>122166.50997880699</v>
      </c>
      <c r="E413" s="5">
        <v>115405.724126507</v>
      </c>
      <c r="F413" s="5">
        <v>109695.358001082</v>
      </c>
      <c r="G413" s="5">
        <v>116369.27961823301</v>
      </c>
    </row>
    <row r="414" spans="1:7" x14ac:dyDescent="0.55000000000000004">
      <c r="A414" s="3">
        <v>14</v>
      </c>
      <c r="B414" s="3">
        <v>8</v>
      </c>
      <c r="C414" s="5">
        <v>429949.58515186998</v>
      </c>
      <c r="D414" s="5">
        <v>319605.13121995103</v>
      </c>
      <c r="E414" s="5">
        <v>341490.96673057502</v>
      </c>
      <c r="F414" s="5">
        <v>330223.93652450503</v>
      </c>
      <c r="G414" s="5">
        <v>494974.92791019799</v>
      </c>
    </row>
    <row r="415" spans="1:7" x14ac:dyDescent="0.55000000000000004">
      <c r="A415" s="3">
        <v>14</v>
      </c>
      <c r="B415" s="3">
        <v>9</v>
      </c>
      <c r="C415" s="5">
        <v>194141.28130139099</v>
      </c>
      <c r="D415" s="5">
        <v>227016.29354977299</v>
      </c>
      <c r="E415" s="5">
        <v>211529.87664336301</v>
      </c>
      <c r="F415" s="5">
        <v>188973.10119803401</v>
      </c>
      <c r="G415" s="5">
        <v>201531.39758942599</v>
      </c>
    </row>
    <row r="416" spans="1:7" x14ac:dyDescent="0.55000000000000004">
      <c r="A416" s="3">
        <v>14</v>
      </c>
      <c r="B416" s="3">
        <v>10</v>
      </c>
      <c r="C416" s="5">
        <v>934226.650236474</v>
      </c>
      <c r="D416" s="5">
        <v>1114287.0292207999</v>
      </c>
      <c r="E416" s="5">
        <v>1053181.0268723399</v>
      </c>
      <c r="F416" s="5">
        <v>1050322.21116362</v>
      </c>
      <c r="G416" s="5">
        <v>1203635.4123992501</v>
      </c>
    </row>
    <row r="417" spans="1:7" x14ac:dyDescent="0.55000000000000004">
      <c r="A417" s="3">
        <v>14</v>
      </c>
      <c r="B417" s="3">
        <v>11</v>
      </c>
      <c r="C417" s="5">
        <v>168983.621429536</v>
      </c>
      <c r="D417" s="5">
        <v>198489.023093639</v>
      </c>
      <c r="E417" s="5">
        <v>228053.57567963601</v>
      </c>
      <c r="F417" s="5">
        <v>220038.410499422</v>
      </c>
      <c r="G417" s="5">
        <v>247880.25403910101</v>
      </c>
    </row>
    <row r="418" spans="1:7" x14ac:dyDescent="0.55000000000000004">
      <c r="A418" s="3">
        <v>14</v>
      </c>
      <c r="B418" s="3">
        <v>12</v>
      </c>
      <c r="C418" s="5">
        <v>322800.88021224499</v>
      </c>
      <c r="D418" s="5">
        <v>287609.19020776497</v>
      </c>
      <c r="E418" s="5">
        <v>338316.44541883102</v>
      </c>
      <c r="F418" s="5">
        <v>324979.38305231498</v>
      </c>
      <c r="G418" s="5">
        <v>310278.946568852</v>
      </c>
    </row>
    <row r="419" spans="1:7" x14ac:dyDescent="0.55000000000000004">
      <c r="A419" s="3">
        <v>14</v>
      </c>
      <c r="B419" s="3">
        <v>13</v>
      </c>
      <c r="C419" s="5">
        <v>875312.88988278003</v>
      </c>
      <c r="D419" s="5">
        <v>563827.59978287795</v>
      </c>
      <c r="E419" s="5">
        <v>441935.21779075603</v>
      </c>
      <c r="F419" s="5">
        <v>451435.24442845501</v>
      </c>
      <c r="G419" s="5">
        <v>392471.443774921</v>
      </c>
    </row>
    <row r="420" spans="1:7" x14ac:dyDescent="0.55000000000000004">
      <c r="A420" s="3">
        <v>14</v>
      </c>
      <c r="B420" s="3">
        <v>14</v>
      </c>
      <c r="C420" s="5">
        <v>791111.58848670998</v>
      </c>
      <c r="D420" s="5">
        <v>819798.68578069005</v>
      </c>
      <c r="E420" s="5">
        <v>823339.160479174</v>
      </c>
      <c r="F420" s="5">
        <v>753607.32365588099</v>
      </c>
      <c r="G420" s="5">
        <v>827031.23185383703</v>
      </c>
    </row>
    <row r="421" spans="1:7" x14ac:dyDescent="0.55000000000000004">
      <c r="A421" s="3">
        <v>14</v>
      </c>
      <c r="B421" s="3">
        <v>15</v>
      </c>
      <c r="C421" s="5">
        <v>101812.09268443599</v>
      </c>
      <c r="D421" s="5">
        <v>111774.696163065</v>
      </c>
      <c r="E421" s="5">
        <v>90905.632410115097</v>
      </c>
      <c r="F421" s="5">
        <v>80797.062365417296</v>
      </c>
      <c r="G421" s="5">
        <v>76973.264227662206</v>
      </c>
    </row>
    <row r="422" spans="1:7" x14ac:dyDescent="0.55000000000000004">
      <c r="A422" s="3">
        <v>14</v>
      </c>
      <c r="B422" s="3">
        <v>16</v>
      </c>
      <c r="C422" s="5">
        <v>328564.23151933501</v>
      </c>
      <c r="D422" s="5">
        <v>286537.50640542503</v>
      </c>
      <c r="E422" s="5">
        <v>316928.81943198899</v>
      </c>
      <c r="F422" s="5">
        <v>368368.61237005901</v>
      </c>
      <c r="G422" s="5">
        <v>316706.41084461001</v>
      </c>
    </row>
    <row r="423" spans="1:7" x14ac:dyDescent="0.55000000000000004">
      <c r="A423" s="3">
        <v>14</v>
      </c>
      <c r="B423" s="3">
        <v>17</v>
      </c>
      <c r="C423" s="5">
        <v>918187.37880836497</v>
      </c>
      <c r="D423" s="5">
        <v>1064060.1547862</v>
      </c>
      <c r="E423" s="5">
        <v>1051992.1617199299</v>
      </c>
      <c r="F423" s="5">
        <v>1059364.8695837001</v>
      </c>
      <c r="G423" s="5">
        <v>779070.18369531503</v>
      </c>
    </row>
    <row r="424" spans="1:7" x14ac:dyDescent="0.55000000000000004">
      <c r="A424" s="3">
        <v>14</v>
      </c>
      <c r="B424" s="3">
        <v>18</v>
      </c>
      <c r="C424" s="5">
        <v>1402167.42967974</v>
      </c>
      <c r="D424" s="5">
        <v>1530737.90018345</v>
      </c>
      <c r="E424" s="5">
        <v>1842418.7831610499</v>
      </c>
      <c r="F424" s="5">
        <v>1865822.1353589999</v>
      </c>
      <c r="G424" s="5">
        <v>1601539.0562388401</v>
      </c>
    </row>
    <row r="425" spans="1:7" x14ac:dyDescent="0.55000000000000004">
      <c r="A425" s="3">
        <v>14</v>
      </c>
      <c r="B425" s="3">
        <v>19</v>
      </c>
      <c r="C425" s="5">
        <v>1170572.0412294799</v>
      </c>
      <c r="D425" s="5">
        <v>1042942.7180824101</v>
      </c>
      <c r="E425" s="5">
        <v>1009922.86190055</v>
      </c>
      <c r="F425" s="5">
        <v>1002800.07483429</v>
      </c>
      <c r="G425" s="5">
        <v>1215236.0372482899</v>
      </c>
    </row>
    <row r="426" spans="1:7" x14ac:dyDescent="0.55000000000000004">
      <c r="A426" s="3">
        <v>14</v>
      </c>
      <c r="B426" s="3">
        <v>20</v>
      </c>
      <c r="C426" s="5">
        <v>1532458.8617511699</v>
      </c>
      <c r="D426" s="5">
        <v>1857044.9436240001</v>
      </c>
      <c r="E426" s="5">
        <v>1837786.0782031401</v>
      </c>
      <c r="F426" s="5">
        <v>1793348.7839349201</v>
      </c>
      <c r="G426" s="5">
        <v>1859740.9428164901</v>
      </c>
    </row>
    <row r="427" spans="1:7" x14ac:dyDescent="0.55000000000000004">
      <c r="A427" s="3">
        <v>14</v>
      </c>
      <c r="B427" s="3">
        <v>21</v>
      </c>
      <c r="C427" s="5">
        <v>1772407.61635535</v>
      </c>
      <c r="D427" s="5">
        <v>1867289.2486284201</v>
      </c>
      <c r="E427" s="5">
        <v>1828366.62598237</v>
      </c>
      <c r="F427" s="5">
        <v>1450763.00231826</v>
      </c>
      <c r="G427" s="5">
        <v>1692112.91937793</v>
      </c>
    </row>
    <row r="428" spans="1:7" x14ac:dyDescent="0.55000000000000004">
      <c r="A428" s="3">
        <v>14</v>
      </c>
      <c r="B428" s="3">
        <v>22</v>
      </c>
      <c r="C428" s="5">
        <v>862806.601667398</v>
      </c>
      <c r="D428" s="5">
        <v>818970.24337670603</v>
      </c>
      <c r="E428" s="5">
        <v>934445.28073560097</v>
      </c>
      <c r="F428" s="5">
        <v>610536.66752328805</v>
      </c>
      <c r="G428" s="5">
        <v>535869.68215137196</v>
      </c>
    </row>
    <row r="429" spans="1:7" x14ac:dyDescent="0.55000000000000004">
      <c r="A429" s="3">
        <v>14</v>
      </c>
      <c r="B429" s="3">
        <v>23</v>
      </c>
      <c r="C429" s="5">
        <v>574706.46194338298</v>
      </c>
      <c r="D429" s="5">
        <v>565010.809381144</v>
      </c>
      <c r="E429" s="5">
        <v>540771.86745665595</v>
      </c>
      <c r="F429" s="5">
        <v>576541.45219752402</v>
      </c>
      <c r="G429" s="5">
        <v>514254.67427145399</v>
      </c>
    </row>
    <row r="430" spans="1:7" x14ac:dyDescent="0.55000000000000004">
      <c r="A430" s="3">
        <v>14</v>
      </c>
      <c r="B430" s="3">
        <v>24</v>
      </c>
      <c r="C430" s="5">
        <v>1320127.3891708299</v>
      </c>
      <c r="D430" s="5">
        <v>1343341.40874471</v>
      </c>
      <c r="E430" s="5">
        <v>1525455.99792614</v>
      </c>
      <c r="F430" s="5">
        <v>1437771.61968791</v>
      </c>
      <c r="G430" s="5">
        <v>1198815.80013329</v>
      </c>
    </row>
    <row r="431" spans="1:7" x14ac:dyDescent="0.55000000000000004">
      <c r="A431" s="3">
        <v>14</v>
      </c>
      <c r="B431" s="3">
        <v>25</v>
      </c>
      <c r="C431" s="5">
        <v>1114892.2145556</v>
      </c>
      <c r="D431" s="5">
        <v>1055002.3074246701</v>
      </c>
      <c r="E431" s="5">
        <v>993595.32132558594</v>
      </c>
      <c r="F431" s="5">
        <v>1001181.91141321</v>
      </c>
      <c r="G431" s="5">
        <v>1186632.1314121699</v>
      </c>
    </row>
    <row r="432" spans="1:7" x14ac:dyDescent="0.55000000000000004">
      <c r="A432" s="3">
        <v>14</v>
      </c>
      <c r="B432" s="3">
        <v>26</v>
      </c>
      <c r="C432" s="5">
        <v>1577141.6996925599</v>
      </c>
      <c r="D432" s="5">
        <v>1801384.29544712</v>
      </c>
      <c r="E432" s="5">
        <v>1910080.69614187</v>
      </c>
      <c r="F432" s="5">
        <v>1890660.72658377</v>
      </c>
      <c r="G432" s="5">
        <v>1817066.49087227</v>
      </c>
    </row>
    <row r="433" spans="1:7" x14ac:dyDescent="0.55000000000000004">
      <c r="A433" s="3">
        <v>14</v>
      </c>
      <c r="B433" s="3">
        <v>27</v>
      </c>
      <c r="C433" s="5">
        <v>2827033.5278418302</v>
      </c>
      <c r="D433" s="5">
        <v>2976313.8461346002</v>
      </c>
      <c r="E433" s="5">
        <v>3540118.44914944</v>
      </c>
      <c r="F433" s="5">
        <v>3520648.1623084699</v>
      </c>
      <c r="G433" s="5">
        <v>3875990.5506476001</v>
      </c>
    </row>
    <row r="434" spans="1:7" x14ac:dyDescent="0.55000000000000004">
      <c r="A434" s="3">
        <v>14</v>
      </c>
      <c r="B434" s="3">
        <v>28</v>
      </c>
      <c r="C434" s="5">
        <v>1360792.7714994301</v>
      </c>
      <c r="D434" s="5">
        <v>1338328.7858626901</v>
      </c>
      <c r="E434" s="5">
        <v>1461983.6409779601</v>
      </c>
      <c r="F434" s="5">
        <v>1477167.5401453399</v>
      </c>
      <c r="G434" s="5">
        <v>1481876.19217186</v>
      </c>
    </row>
    <row r="435" spans="1:7" x14ac:dyDescent="0.55000000000000004">
      <c r="A435" s="3">
        <v>14</v>
      </c>
      <c r="B435" s="3">
        <v>29</v>
      </c>
      <c r="C435" s="5">
        <v>1018471.02915358</v>
      </c>
      <c r="D435" s="5">
        <v>1023105.2422759701</v>
      </c>
      <c r="E435" s="5">
        <v>1075918.3780366301</v>
      </c>
      <c r="F435" s="5">
        <v>1065962.07761331</v>
      </c>
      <c r="G435" s="5">
        <v>1074574.6111832401</v>
      </c>
    </row>
    <row r="436" spans="1:7" x14ac:dyDescent="0.55000000000000004">
      <c r="A436" s="3">
        <v>14</v>
      </c>
      <c r="B436" s="3">
        <v>30</v>
      </c>
      <c r="C436" s="5">
        <v>1977025.0063072799</v>
      </c>
      <c r="D436" s="5">
        <v>2420963.7342655701</v>
      </c>
      <c r="E436" s="5">
        <v>2806588.1126881898</v>
      </c>
      <c r="F436" s="5">
        <v>2829314.0725030601</v>
      </c>
      <c r="G436" s="5">
        <v>3009880.9862054801</v>
      </c>
    </row>
    <row r="437" spans="1:7" x14ac:dyDescent="0.55000000000000004">
      <c r="A437" s="3">
        <v>14</v>
      </c>
      <c r="B437" s="3">
        <v>31</v>
      </c>
      <c r="C437" s="5">
        <v>1539264.9926641299</v>
      </c>
      <c r="D437" s="5">
        <v>1408133.4607555801</v>
      </c>
      <c r="E437" s="5">
        <v>1611018.5743371199</v>
      </c>
      <c r="F437" s="5">
        <v>1390427.0454847</v>
      </c>
      <c r="G437" s="5">
        <v>1477856.9447296399</v>
      </c>
    </row>
    <row r="438" spans="1:7" x14ac:dyDescent="0.55000000000000004">
      <c r="A438" s="3">
        <v>15</v>
      </c>
      <c r="B438" s="3">
        <v>1</v>
      </c>
      <c r="C438" s="5">
        <v>162754.19480605199</v>
      </c>
      <c r="D438" s="5">
        <v>154818.33591489401</v>
      </c>
      <c r="E438" s="5">
        <v>176699.086961097</v>
      </c>
      <c r="F438" s="5">
        <v>178358.44359948699</v>
      </c>
      <c r="G438" s="5">
        <v>146259.37135853499</v>
      </c>
    </row>
    <row r="439" spans="1:7" x14ac:dyDescent="0.55000000000000004">
      <c r="A439" s="3">
        <v>15</v>
      </c>
      <c r="B439" s="3">
        <v>2</v>
      </c>
      <c r="C439" s="5">
        <v>59355.3585178469</v>
      </c>
      <c r="D439" s="5">
        <v>73839.757562592102</v>
      </c>
      <c r="E439" s="5">
        <v>65352.977545338603</v>
      </c>
      <c r="F439" s="5">
        <v>55150.867676440001</v>
      </c>
      <c r="G439" s="5">
        <v>88226.174638452794</v>
      </c>
    </row>
    <row r="440" spans="1:7" x14ac:dyDescent="0.55000000000000004">
      <c r="A440" s="3">
        <v>15</v>
      </c>
      <c r="B440" s="3">
        <v>3</v>
      </c>
      <c r="C440" s="5">
        <v>311372.77234511502</v>
      </c>
      <c r="D440" s="5">
        <v>310527.29346501298</v>
      </c>
      <c r="E440" s="5">
        <v>332227.378503101</v>
      </c>
      <c r="F440" s="5">
        <v>326661.30486315402</v>
      </c>
      <c r="G440" s="5">
        <v>280933.80606805498</v>
      </c>
    </row>
    <row r="441" spans="1:7" x14ac:dyDescent="0.55000000000000004">
      <c r="A441" s="3">
        <v>15</v>
      </c>
      <c r="B441" s="3">
        <v>4</v>
      </c>
      <c r="C441" s="5">
        <v>30645.7932320461</v>
      </c>
      <c r="D441" s="5">
        <v>33253.790978742698</v>
      </c>
      <c r="E441" s="5">
        <v>35993.144580936503</v>
      </c>
      <c r="F441" s="5">
        <v>32158.527217405201</v>
      </c>
      <c r="G441" s="5">
        <v>24875.304122035101</v>
      </c>
    </row>
    <row r="442" spans="1:7" x14ac:dyDescent="0.55000000000000004">
      <c r="A442" s="3">
        <v>15</v>
      </c>
      <c r="B442" s="3">
        <v>5</v>
      </c>
      <c r="C442" s="5">
        <v>71957.895163117893</v>
      </c>
      <c r="D442" s="5">
        <v>68515.851013144405</v>
      </c>
      <c r="E442" s="5">
        <v>75298.644594463607</v>
      </c>
      <c r="F442" s="5">
        <v>51399.982884069403</v>
      </c>
      <c r="G442" s="5">
        <v>41014.242711340303</v>
      </c>
    </row>
    <row r="443" spans="1:7" x14ac:dyDescent="0.55000000000000004">
      <c r="A443" s="3">
        <v>15</v>
      </c>
      <c r="B443" s="3">
        <v>6</v>
      </c>
      <c r="C443" s="5">
        <v>243750.720155388</v>
      </c>
      <c r="D443" s="5">
        <v>280445.48809289001</v>
      </c>
      <c r="E443" s="5">
        <v>321149.21099639899</v>
      </c>
      <c r="F443" s="5">
        <v>335013.74238527799</v>
      </c>
      <c r="G443" s="5">
        <v>294593.05384193599</v>
      </c>
    </row>
    <row r="444" spans="1:7" x14ac:dyDescent="0.55000000000000004">
      <c r="A444" s="3">
        <v>15</v>
      </c>
      <c r="B444" s="3">
        <v>7</v>
      </c>
      <c r="C444" s="5">
        <v>29741.732946843698</v>
      </c>
      <c r="D444" s="5">
        <v>38966.432406895903</v>
      </c>
      <c r="E444" s="5">
        <v>35269.989784762503</v>
      </c>
      <c r="F444" s="5">
        <v>40489.028003715503</v>
      </c>
      <c r="G444" s="5">
        <v>18850.577202552198</v>
      </c>
    </row>
    <row r="445" spans="1:7" x14ac:dyDescent="0.55000000000000004">
      <c r="A445" s="3">
        <v>15</v>
      </c>
      <c r="B445" s="3">
        <v>8</v>
      </c>
      <c r="C445" s="5">
        <v>131856.12724858499</v>
      </c>
      <c r="D445" s="5">
        <v>127047.527143674</v>
      </c>
      <c r="E445" s="5">
        <v>135992.662697739</v>
      </c>
      <c r="F445" s="5">
        <v>133860.528620495</v>
      </c>
      <c r="G445" s="5">
        <v>155894.28055892899</v>
      </c>
    </row>
    <row r="446" spans="1:7" x14ac:dyDescent="0.55000000000000004">
      <c r="A446" s="3">
        <v>15</v>
      </c>
      <c r="B446" s="3">
        <v>9</v>
      </c>
      <c r="C446" s="5">
        <v>130834.522850828</v>
      </c>
      <c r="D446" s="5">
        <v>175226.538835054</v>
      </c>
      <c r="E446" s="5">
        <v>200100.78142737801</v>
      </c>
      <c r="F446" s="5">
        <v>182919.74657738299</v>
      </c>
      <c r="G446" s="5">
        <v>199417.86945308099</v>
      </c>
    </row>
    <row r="447" spans="1:7" x14ac:dyDescent="0.55000000000000004">
      <c r="A447" s="3">
        <v>15</v>
      </c>
      <c r="B447" s="3">
        <v>10</v>
      </c>
      <c r="C447" s="5">
        <v>277036.00544833502</v>
      </c>
      <c r="D447" s="5">
        <v>337379.43296215701</v>
      </c>
      <c r="E447" s="5">
        <v>346863.49004106998</v>
      </c>
      <c r="F447" s="5">
        <v>287659.18677202001</v>
      </c>
      <c r="G447" s="5">
        <v>352536.888801703</v>
      </c>
    </row>
    <row r="448" spans="1:7" x14ac:dyDescent="0.55000000000000004">
      <c r="A448" s="3">
        <v>15</v>
      </c>
      <c r="B448" s="3">
        <v>11</v>
      </c>
      <c r="C448" s="5">
        <v>150894.284642877</v>
      </c>
      <c r="D448" s="5">
        <v>125448.133602544</v>
      </c>
      <c r="E448" s="5">
        <v>138600.58326527799</v>
      </c>
      <c r="F448" s="5">
        <v>167085.01003618201</v>
      </c>
      <c r="G448" s="5">
        <v>168888.400670195</v>
      </c>
    </row>
    <row r="449" spans="1:7" x14ac:dyDescent="0.55000000000000004">
      <c r="A449" s="3">
        <v>15</v>
      </c>
      <c r="B449" s="3">
        <v>12</v>
      </c>
      <c r="C449" s="5">
        <v>95718.467184558904</v>
      </c>
      <c r="D449" s="5">
        <v>94110.531352989507</v>
      </c>
      <c r="E449" s="5">
        <v>102742.248570098</v>
      </c>
      <c r="F449" s="5">
        <v>86728.024147047006</v>
      </c>
      <c r="G449" s="5">
        <v>87741.205892252197</v>
      </c>
    </row>
    <row r="450" spans="1:7" x14ac:dyDescent="0.55000000000000004">
      <c r="A450" s="3">
        <v>15</v>
      </c>
      <c r="B450" s="3">
        <v>13</v>
      </c>
      <c r="C450" s="5">
        <v>36534.469938300601</v>
      </c>
      <c r="D450" s="5">
        <v>26652.513687495401</v>
      </c>
      <c r="E450" s="5">
        <v>20343.181859680699</v>
      </c>
      <c r="F450" s="5">
        <v>16522.787494848199</v>
      </c>
      <c r="G450" s="5">
        <v>34400.908824499798</v>
      </c>
    </row>
    <row r="451" spans="1:7" x14ac:dyDescent="0.55000000000000004">
      <c r="A451" s="3">
        <v>15</v>
      </c>
      <c r="B451" s="3">
        <v>14</v>
      </c>
      <c r="C451" s="5">
        <v>76743.435022341393</v>
      </c>
      <c r="D451" s="5">
        <v>64822.035910723404</v>
      </c>
      <c r="E451" s="5">
        <v>70271.812691119005</v>
      </c>
      <c r="F451" s="5">
        <v>72615.062992788007</v>
      </c>
      <c r="G451" s="5">
        <v>65358.000898183003</v>
      </c>
    </row>
    <row r="452" spans="1:7" x14ac:dyDescent="0.55000000000000004">
      <c r="A452" s="3">
        <v>15</v>
      </c>
      <c r="B452" s="3">
        <v>15</v>
      </c>
      <c r="C452" s="5">
        <v>31522.884868657598</v>
      </c>
      <c r="D452" s="5">
        <v>33012.5481321138</v>
      </c>
      <c r="E452" s="5">
        <v>33115.648776669201</v>
      </c>
      <c r="F452" s="5">
        <v>29925.1036098158</v>
      </c>
      <c r="G452" s="5">
        <v>32657.6882545929</v>
      </c>
    </row>
    <row r="453" spans="1:7" x14ac:dyDescent="0.55000000000000004">
      <c r="A453" s="3">
        <v>15</v>
      </c>
      <c r="B453" s="3">
        <v>16</v>
      </c>
      <c r="C453" s="5">
        <v>94097.873699667398</v>
      </c>
      <c r="D453" s="5">
        <v>123539.117441266</v>
      </c>
      <c r="E453" s="5">
        <v>113762.162167357</v>
      </c>
      <c r="F453" s="5">
        <v>101730.06480116201</v>
      </c>
      <c r="G453" s="5">
        <v>96077.943046349799</v>
      </c>
    </row>
    <row r="454" spans="1:7" x14ac:dyDescent="0.55000000000000004">
      <c r="A454" s="3">
        <v>15</v>
      </c>
      <c r="B454" s="3">
        <v>17</v>
      </c>
      <c r="C454" s="5">
        <v>364148.58103174</v>
      </c>
      <c r="D454" s="5">
        <v>422144.03355107701</v>
      </c>
      <c r="E454" s="5">
        <v>435049.24331705802</v>
      </c>
      <c r="F454" s="5">
        <v>427534.40368880797</v>
      </c>
      <c r="G454" s="5">
        <v>235926.45982392901</v>
      </c>
    </row>
    <row r="455" spans="1:7" x14ac:dyDescent="0.55000000000000004">
      <c r="A455" s="3">
        <v>15</v>
      </c>
      <c r="B455" s="3">
        <v>18</v>
      </c>
      <c r="C455" s="5">
        <v>647522.10474478803</v>
      </c>
      <c r="D455" s="5">
        <v>560781.89764732495</v>
      </c>
      <c r="E455" s="5">
        <v>577430.75309698202</v>
      </c>
      <c r="F455" s="5">
        <v>572640.99865567498</v>
      </c>
      <c r="G455" s="5">
        <v>572006.50640932401</v>
      </c>
    </row>
    <row r="456" spans="1:7" x14ac:dyDescent="0.55000000000000004">
      <c r="A456" s="3">
        <v>15</v>
      </c>
      <c r="B456" s="3">
        <v>19</v>
      </c>
      <c r="C456" s="5">
        <v>402400.30981716799</v>
      </c>
      <c r="D456" s="5">
        <v>372105.93261549203</v>
      </c>
      <c r="E456" s="5">
        <v>374315.424952437</v>
      </c>
      <c r="F456" s="5">
        <v>379469.67742910801</v>
      </c>
      <c r="G456" s="5">
        <v>457376.23095539998</v>
      </c>
    </row>
    <row r="457" spans="1:7" x14ac:dyDescent="0.55000000000000004">
      <c r="A457" s="3">
        <v>15</v>
      </c>
      <c r="B457" s="3">
        <v>20</v>
      </c>
      <c r="C457" s="5">
        <v>436094.88607386098</v>
      </c>
      <c r="D457" s="5">
        <v>553703.01174366695</v>
      </c>
      <c r="E457" s="5">
        <v>555488.33576573303</v>
      </c>
      <c r="F457" s="5">
        <v>542011.37291575805</v>
      </c>
      <c r="G457" s="5">
        <v>566385.361194456</v>
      </c>
    </row>
    <row r="458" spans="1:7" x14ac:dyDescent="0.55000000000000004">
      <c r="A458" s="3">
        <v>15</v>
      </c>
      <c r="B458" s="3">
        <v>21</v>
      </c>
      <c r="C458" s="5">
        <v>422843.585093231</v>
      </c>
      <c r="D458" s="5">
        <v>456495.93985376903</v>
      </c>
      <c r="E458" s="5">
        <v>452433.94502091198</v>
      </c>
      <c r="F458" s="5">
        <v>367537.00283828599</v>
      </c>
      <c r="G458" s="5">
        <v>390700.37964758201</v>
      </c>
    </row>
    <row r="459" spans="1:7" x14ac:dyDescent="0.55000000000000004">
      <c r="A459" s="3">
        <v>15</v>
      </c>
      <c r="B459" s="3">
        <v>22</v>
      </c>
      <c r="C459" s="5">
        <v>213685.28017542101</v>
      </c>
      <c r="D459" s="5">
        <v>209545.926716246</v>
      </c>
      <c r="E459" s="5">
        <v>216901.788600517</v>
      </c>
      <c r="F459" s="5">
        <v>131674.39894470901</v>
      </c>
      <c r="G459" s="5">
        <v>130044.09280195</v>
      </c>
    </row>
    <row r="460" spans="1:7" x14ac:dyDescent="0.55000000000000004">
      <c r="A460" s="3">
        <v>15</v>
      </c>
      <c r="B460" s="3">
        <v>23</v>
      </c>
      <c r="C460" s="5">
        <v>154550.38833334501</v>
      </c>
      <c r="D460" s="5">
        <v>150853.239947653</v>
      </c>
      <c r="E460" s="5">
        <v>143459.87997737501</v>
      </c>
      <c r="F460" s="5">
        <v>153241.02087478101</v>
      </c>
      <c r="G460" s="5">
        <v>143155.386375831</v>
      </c>
    </row>
    <row r="461" spans="1:7" x14ac:dyDescent="0.55000000000000004">
      <c r="A461" s="3">
        <v>15</v>
      </c>
      <c r="B461" s="3">
        <v>24</v>
      </c>
      <c r="C461" s="5">
        <v>90891.993928062293</v>
      </c>
      <c r="D461" s="5">
        <v>97407.449033290599</v>
      </c>
      <c r="E461" s="5">
        <v>92975.237165344399</v>
      </c>
      <c r="F461" s="5">
        <v>87434.057555772102</v>
      </c>
      <c r="G461" s="5">
        <v>82929.142244299306</v>
      </c>
    </row>
    <row r="462" spans="1:7" x14ac:dyDescent="0.55000000000000004">
      <c r="A462" s="3">
        <v>15</v>
      </c>
      <c r="B462" s="3">
        <v>25</v>
      </c>
      <c r="C462" s="5">
        <v>313217.92871718598</v>
      </c>
      <c r="D462" s="5">
        <v>292970.56460940698</v>
      </c>
      <c r="E462" s="5">
        <v>282473.700102676</v>
      </c>
      <c r="F462" s="5">
        <v>274677.44182298903</v>
      </c>
      <c r="G462" s="5">
        <v>293611.21925950702</v>
      </c>
    </row>
    <row r="463" spans="1:7" x14ac:dyDescent="0.55000000000000004">
      <c r="A463" s="3">
        <v>15</v>
      </c>
      <c r="B463" s="3">
        <v>26</v>
      </c>
      <c r="C463" s="5">
        <v>266178.04765530099</v>
      </c>
      <c r="D463" s="5">
        <v>298690.40276793501</v>
      </c>
      <c r="E463" s="5">
        <v>325514.51908049802</v>
      </c>
      <c r="F463" s="5">
        <v>326491.577270568</v>
      </c>
      <c r="G463" s="5">
        <v>324959.55489550799</v>
      </c>
    </row>
    <row r="464" spans="1:7" x14ac:dyDescent="0.55000000000000004">
      <c r="A464" s="3">
        <v>15</v>
      </c>
      <c r="B464" s="3">
        <v>27</v>
      </c>
      <c r="C464" s="5">
        <v>482214.50699197798</v>
      </c>
      <c r="D464" s="5">
        <v>496484.16307369701</v>
      </c>
      <c r="E464" s="5">
        <v>505606.67383818299</v>
      </c>
      <c r="F464" s="5">
        <v>513529.98436901398</v>
      </c>
      <c r="G464" s="5">
        <v>532114.52237158897</v>
      </c>
    </row>
    <row r="465" spans="1:7" x14ac:dyDescent="0.55000000000000004">
      <c r="A465" s="3">
        <v>15</v>
      </c>
      <c r="B465" s="3">
        <v>28</v>
      </c>
      <c r="C465" s="5">
        <v>411769.54578522203</v>
      </c>
      <c r="D465" s="5">
        <v>414874.03567670402</v>
      </c>
      <c r="E465" s="5">
        <v>415873.14563194697</v>
      </c>
      <c r="F465" s="5">
        <v>416054.43656392698</v>
      </c>
      <c r="G465" s="5">
        <v>433936.742661011</v>
      </c>
    </row>
    <row r="466" spans="1:7" x14ac:dyDescent="0.55000000000000004">
      <c r="A466" s="3">
        <v>15</v>
      </c>
      <c r="B466" s="3">
        <v>29</v>
      </c>
      <c r="C466" s="5">
        <v>367441.74609904399</v>
      </c>
      <c r="D466" s="5">
        <v>358678.88999456202</v>
      </c>
      <c r="E466" s="5">
        <v>368768.81845416198</v>
      </c>
      <c r="F466" s="5">
        <v>364248.63364533999</v>
      </c>
      <c r="G466" s="5">
        <v>366449.61731417902</v>
      </c>
    </row>
    <row r="467" spans="1:7" x14ac:dyDescent="0.55000000000000004">
      <c r="A467" s="3">
        <v>15</v>
      </c>
      <c r="B467" s="3">
        <v>30</v>
      </c>
      <c r="C467" s="5">
        <v>621410.42645993305</v>
      </c>
      <c r="D467" s="5">
        <v>700543.25465169002</v>
      </c>
      <c r="E467" s="5">
        <v>744042.53289839299</v>
      </c>
      <c r="F467" s="5">
        <v>750823.72452949698</v>
      </c>
      <c r="G467" s="5">
        <v>757644.65785483306</v>
      </c>
    </row>
    <row r="468" spans="1:7" x14ac:dyDescent="0.55000000000000004">
      <c r="A468" s="3">
        <v>15</v>
      </c>
      <c r="B468" s="3">
        <v>31</v>
      </c>
      <c r="C468" s="5">
        <v>388232.02518658101</v>
      </c>
      <c r="D468" s="5">
        <v>362373.80726485897</v>
      </c>
      <c r="E468" s="5">
        <v>348515.95541018801</v>
      </c>
      <c r="F468" s="5">
        <v>310649.58859486802</v>
      </c>
      <c r="G468" s="5">
        <v>317294.10651581502</v>
      </c>
    </row>
    <row r="469" spans="1:7" x14ac:dyDescent="0.55000000000000004">
      <c r="A469" s="3">
        <v>16</v>
      </c>
      <c r="B469" s="3">
        <v>1</v>
      </c>
      <c r="C469" s="5">
        <v>54542.141214198004</v>
      </c>
      <c r="D469" s="5">
        <v>46947.836968252399</v>
      </c>
      <c r="E469" s="5">
        <v>49722.160944656898</v>
      </c>
      <c r="F469" s="5">
        <v>48629.914420848203</v>
      </c>
      <c r="G469" s="5">
        <v>40017.778949637199</v>
      </c>
    </row>
    <row r="470" spans="1:7" x14ac:dyDescent="0.55000000000000004">
      <c r="A470" s="3">
        <v>16</v>
      </c>
      <c r="B470" s="3">
        <v>2</v>
      </c>
      <c r="C470" s="5">
        <v>3985.9965594243399</v>
      </c>
      <c r="D470" s="5">
        <v>4770.5850057689004</v>
      </c>
      <c r="E470" s="5">
        <v>4108.83375045305</v>
      </c>
      <c r="F470" s="5">
        <v>4141.3991730288599</v>
      </c>
      <c r="G470" s="5">
        <v>4569.1113907662402</v>
      </c>
    </row>
    <row r="471" spans="1:7" x14ac:dyDescent="0.55000000000000004">
      <c r="A471" s="3">
        <v>16</v>
      </c>
      <c r="B471" s="3">
        <v>3</v>
      </c>
      <c r="C471" s="5">
        <v>53089.759488678697</v>
      </c>
      <c r="D471" s="5">
        <v>61643.413293567399</v>
      </c>
      <c r="E471" s="5">
        <v>60193.503083612501</v>
      </c>
      <c r="F471" s="5">
        <v>53918.131598081498</v>
      </c>
      <c r="G471" s="5">
        <v>50947.717449721298</v>
      </c>
    </row>
    <row r="472" spans="1:7" x14ac:dyDescent="0.55000000000000004">
      <c r="A472" s="3">
        <v>16</v>
      </c>
      <c r="B472" s="3">
        <v>4</v>
      </c>
      <c r="C472" s="5">
        <v>27286.197018614199</v>
      </c>
      <c r="D472" s="5">
        <v>22567.874260734599</v>
      </c>
      <c r="E472" s="5">
        <v>22497.4422804612</v>
      </c>
      <c r="F472" s="5">
        <v>18566.467677463301</v>
      </c>
      <c r="G472" s="5">
        <v>18095.962887036701</v>
      </c>
    </row>
    <row r="473" spans="1:7" x14ac:dyDescent="0.55000000000000004">
      <c r="A473" s="3">
        <v>16</v>
      </c>
      <c r="B473" s="3">
        <v>5</v>
      </c>
      <c r="C473" s="5">
        <v>46871.915378654303</v>
      </c>
      <c r="D473" s="5">
        <v>62238.891983864203</v>
      </c>
      <c r="E473" s="5">
        <v>56080.062519653497</v>
      </c>
      <c r="F473" s="5">
        <v>50461.008551831597</v>
      </c>
      <c r="G473" s="5">
        <v>50494.106894029297</v>
      </c>
    </row>
    <row r="474" spans="1:7" x14ac:dyDescent="0.55000000000000004">
      <c r="A474" s="3">
        <v>16</v>
      </c>
      <c r="B474" s="3">
        <v>6</v>
      </c>
      <c r="C474" s="5">
        <v>233394.15798786699</v>
      </c>
      <c r="D474" s="5">
        <v>351031.41368499497</v>
      </c>
      <c r="E474" s="5">
        <v>361358.89482019801</v>
      </c>
      <c r="F474" s="5">
        <v>347678.34376917098</v>
      </c>
      <c r="G474" s="5">
        <v>287646.27334340499</v>
      </c>
    </row>
    <row r="475" spans="1:7" x14ac:dyDescent="0.55000000000000004">
      <c r="A475" s="3">
        <v>16</v>
      </c>
      <c r="B475" s="3">
        <v>7</v>
      </c>
      <c r="C475" s="5">
        <v>31316.295138820798</v>
      </c>
      <c r="D475" s="5">
        <v>28879.482261272002</v>
      </c>
      <c r="E475" s="5">
        <v>33537.7243876633</v>
      </c>
      <c r="F475" s="5">
        <v>33548.154070330798</v>
      </c>
      <c r="G475" s="5">
        <v>29818.157067548502</v>
      </c>
    </row>
    <row r="476" spans="1:7" x14ac:dyDescent="0.55000000000000004">
      <c r="A476" s="3">
        <v>16</v>
      </c>
      <c r="B476" s="3">
        <v>8</v>
      </c>
      <c r="C476" s="5">
        <v>172688.214880949</v>
      </c>
      <c r="D476" s="5">
        <v>182953.16729233999</v>
      </c>
      <c r="E476" s="5">
        <v>208251.87268284199</v>
      </c>
      <c r="F476" s="5">
        <v>187971.690137464</v>
      </c>
      <c r="G476" s="5">
        <v>239702.04594865299</v>
      </c>
    </row>
    <row r="477" spans="1:7" x14ac:dyDescent="0.55000000000000004">
      <c r="A477" s="3">
        <v>16</v>
      </c>
      <c r="B477" s="3">
        <v>9</v>
      </c>
      <c r="C477" s="5">
        <v>101619.92320839</v>
      </c>
      <c r="D477" s="5">
        <v>117357.61273694001</v>
      </c>
      <c r="E477" s="5">
        <v>138024.97495950101</v>
      </c>
      <c r="F477" s="5">
        <v>132337.13115318801</v>
      </c>
      <c r="G477" s="5">
        <v>110917.97276932999</v>
      </c>
    </row>
    <row r="478" spans="1:7" x14ac:dyDescent="0.55000000000000004">
      <c r="A478" s="3">
        <v>16</v>
      </c>
      <c r="B478" s="3">
        <v>10</v>
      </c>
      <c r="C478" s="5">
        <v>158887.804798945</v>
      </c>
      <c r="D478" s="5">
        <v>212937.71062453499</v>
      </c>
      <c r="E478" s="5">
        <v>260860.84056953399</v>
      </c>
      <c r="F478" s="5">
        <v>236867.48962977601</v>
      </c>
      <c r="G478" s="5">
        <v>265625.45180120098</v>
      </c>
    </row>
    <row r="479" spans="1:7" x14ac:dyDescent="0.55000000000000004">
      <c r="A479" s="3">
        <v>16</v>
      </c>
      <c r="B479" s="3">
        <v>11</v>
      </c>
      <c r="C479" s="5">
        <v>182243.68711044901</v>
      </c>
      <c r="D479" s="5">
        <v>160276.881217752</v>
      </c>
      <c r="E479" s="5">
        <v>154583.44800205101</v>
      </c>
      <c r="F479" s="5">
        <v>142794.543802634</v>
      </c>
      <c r="G479" s="5">
        <v>154441.634602181</v>
      </c>
    </row>
    <row r="480" spans="1:7" x14ac:dyDescent="0.55000000000000004">
      <c r="A480" s="3">
        <v>16</v>
      </c>
      <c r="B480" s="3">
        <v>12</v>
      </c>
      <c r="C480" s="5">
        <v>27391.074091716098</v>
      </c>
      <c r="D480" s="5">
        <v>19542.379960402501</v>
      </c>
      <c r="E480" s="5">
        <v>27544.913612509699</v>
      </c>
      <c r="F480" s="5">
        <v>22997.278582993102</v>
      </c>
      <c r="G480" s="5">
        <v>26011.134322848098</v>
      </c>
    </row>
    <row r="481" spans="1:7" x14ac:dyDescent="0.55000000000000004">
      <c r="A481" s="3">
        <v>16</v>
      </c>
      <c r="B481" s="3">
        <v>13</v>
      </c>
      <c r="C481" s="5">
        <v>7218.2919332014899</v>
      </c>
      <c r="D481" s="5">
        <v>5992.8529119109598</v>
      </c>
      <c r="E481" s="5">
        <v>3028.0976215421401</v>
      </c>
      <c r="F481" s="5">
        <v>2769.70392734086</v>
      </c>
      <c r="G481" s="5">
        <v>1995.3749646685001</v>
      </c>
    </row>
    <row r="482" spans="1:7" x14ac:dyDescent="0.55000000000000004">
      <c r="A482" s="3">
        <v>16</v>
      </c>
      <c r="B482" s="3">
        <v>14</v>
      </c>
      <c r="C482" s="5">
        <v>36703.504373022799</v>
      </c>
      <c r="D482" s="5">
        <v>53820.688287718898</v>
      </c>
      <c r="E482" s="5">
        <v>45723.638202352202</v>
      </c>
      <c r="F482" s="5">
        <v>33468.8048519695</v>
      </c>
      <c r="G482" s="5">
        <v>45114.874067443001</v>
      </c>
    </row>
    <row r="483" spans="1:7" x14ac:dyDescent="0.55000000000000004">
      <c r="A483" s="3">
        <v>16</v>
      </c>
      <c r="B483" s="3">
        <v>15</v>
      </c>
      <c r="C483" s="5">
        <v>17119.253370735601</v>
      </c>
      <c r="D483" s="5">
        <v>15051.4800824965</v>
      </c>
      <c r="E483" s="5">
        <v>15366.4810865932</v>
      </c>
      <c r="F483" s="5">
        <v>13405.162305054801</v>
      </c>
      <c r="G483" s="5">
        <v>10408.7717887536</v>
      </c>
    </row>
    <row r="484" spans="1:7" x14ac:dyDescent="0.55000000000000004">
      <c r="A484" s="3">
        <v>16</v>
      </c>
      <c r="B484" s="3">
        <v>16</v>
      </c>
      <c r="C484" s="5">
        <v>141252.395266343</v>
      </c>
      <c r="D484" s="5">
        <v>154027.03061086699</v>
      </c>
      <c r="E484" s="5">
        <v>164580.19546757601</v>
      </c>
      <c r="F484" s="5">
        <v>166350.66188539201</v>
      </c>
      <c r="G484" s="5">
        <v>182582.371469634</v>
      </c>
    </row>
    <row r="485" spans="1:7" x14ac:dyDescent="0.55000000000000004">
      <c r="A485" s="3">
        <v>16</v>
      </c>
      <c r="B485" s="3">
        <v>17</v>
      </c>
      <c r="C485" s="5">
        <v>126582.67730311499</v>
      </c>
      <c r="D485" s="5">
        <v>159320.76155066001</v>
      </c>
      <c r="E485" s="5">
        <v>191317.12263723</v>
      </c>
      <c r="F485" s="5">
        <v>192774.00732084599</v>
      </c>
      <c r="G485" s="5">
        <v>111650.842195067</v>
      </c>
    </row>
    <row r="486" spans="1:7" x14ac:dyDescent="0.55000000000000004">
      <c r="A486" s="3">
        <v>16</v>
      </c>
      <c r="B486" s="3">
        <v>18</v>
      </c>
      <c r="C486" s="5">
        <v>277572.93379494001</v>
      </c>
      <c r="D486" s="5">
        <v>290875.72550007899</v>
      </c>
      <c r="E486" s="5">
        <v>260331.275786905</v>
      </c>
      <c r="F486" s="5">
        <v>261093.744916133</v>
      </c>
      <c r="G486" s="5">
        <v>284810.15203691099</v>
      </c>
    </row>
    <row r="487" spans="1:7" x14ac:dyDescent="0.55000000000000004">
      <c r="A487" s="3">
        <v>16</v>
      </c>
      <c r="B487" s="3">
        <v>19</v>
      </c>
      <c r="C487" s="5">
        <v>206543.10915741799</v>
      </c>
      <c r="D487" s="5">
        <v>189714.51673878101</v>
      </c>
      <c r="E487" s="5">
        <v>173501.281732128</v>
      </c>
      <c r="F487" s="5">
        <v>170054.93017538299</v>
      </c>
      <c r="G487" s="5">
        <v>218330.313051948</v>
      </c>
    </row>
    <row r="488" spans="1:7" x14ac:dyDescent="0.55000000000000004">
      <c r="A488" s="3">
        <v>16</v>
      </c>
      <c r="B488" s="3">
        <v>20</v>
      </c>
      <c r="C488" s="5">
        <v>258627.958477712</v>
      </c>
      <c r="D488" s="5">
        <v>304563.09611387801</v>
      </c>
      <c r="E488" s="5">
        <v>303948.00661020301</v>
      </c>
      <c r="F488" s="5">
        <v>290046.94158596301</v>
      </c>
      <c r="G488" s="5">
        <v>311157.06854315702</v>
      </c>
    </row>
    <row r="489" spans="1:7" x14ac:dyDescent="0.55000000000000004">
      <c r="A489" s="3">
        <v>16</v>
      </c>
      <c r="B489" s="3">
        <v>21</v>
      </c>
      <c r="C489" s="5">
        <v>188334.291318612</v>
      </c>
      <c r="D489" s="5">
        <v>206334.57298802899</v>
      </c>
      <c r="E489" s="5">
        <v>202222.25983468301</v>
      </c>
      <c r="F489" s="5">
        <v>178043.08911067899</v>
      </c>
      <c r="G489" s="5">
        <v>194765.52270041101</v>
      </c>
    </row>
    <row r="490" spans="1:7" x14ac:dyDescent="0.55000000000000004">
      <c r="A490" s="3">
        <v>16</v>
      </c>
      <c r="B490" s="3">
        <v>22</v>
      </c>
      <c r="C490" s="5">
        <v>92671.723457890505</v>
      </c>
      <c r="D490" s="5">
        <v>95919.137266303296</v>
      </c>
      <c r="E490" s="5">
        <v>98822.075431434001</v>
      </c>
      <c r="F490" s="5">
        <v>62837.9000196622</v>
      </c>
      <c r="G490" s="5">
        <v>57638.982878117196</v>
      </c>
    </row>
    <row r="491" spans="1:7" x14ac:dyDescent="0.55000000000000004">
      <c r="A491" s="3">
        <v>16</v>
      </c>
      <c r="B491" s="3">
        <v>23</v>
      </c>
      <c r="C491" s="5">
        <v>76478.317663786002</v>
      </c>
      <c r="D491" s="5">
        <v>72203.145175576603</v>
      </c>
      <c r="E491" s="5">
        <v>64183.6524205557</v>
      </c>
      <c r="F491" s="5">
        <v>68449.539940709394</v>
      </c>
      <c r="G491" s="5">
        <v>64173.337481046103</v>
      </c>
    </row>
    <row r="492" spans="1:7" x14ac:dyDescent="0.55000000000000004">
      <c r="A492" s="3">
        <v>16</v>
      </c>
      <c r="B492" s="3">
        <v>24</v>
      </c>
      <c r="C492" s="5">
        <v>54564.358964716201</v>
      </c>
      <c r="D492" s="5">
        <v>59006.919141704398</v>
      </c>
      <c r="E492" s="5">
        <v>55978.468439916898</v>
      </c>
      <c r="F492" s="5">
        <v>56299.007913492802</v>
      </c>
      <c r="G492" s="5">
        <v>58560.313339628403</v>
      </c>
    </row>
    <row r="493" spans="1:7" x14ac:dyDescent="0.55000000000000004">
      <c r="A493" s="3">
        <v>16</v>
      </c>
      <c r="B493" s="3">
        <v>25</v>
      </c>
      <c r="C493" s="5">
        <v>158960.69271689799</v>
      </c>
      <c r="D493" s="5">
        <v>152310.24277042001</v>
      </c>
      <c r="E493" s="5">
        <v>152830.493337844</v>
      </c>
      <c r="F493" s="5">
        <v>150903.71728173099</v>
      </c>
      <c r="G493" s="5">
        <v>164974.901452961</v>
      </c>
    </row>
    <row r="494" spans="1:7" x14ac:dyDescent="0.55000000000000004">
      <c r="A494" s="3">
        <v>16</v>
      </c>
      <c r="B494" s="3">
        <v>26</v>
      </c>
      <c r="C494" s="5">
        <v>113412.036259639</v>
      </c>
      <c r="D494" s="5">
        <v>128529.937451358</v>
      </c>
      <c r="E494" s="5">
        <v>155533.87330066401</v>
      </c>
      <c r="F494" s="5">
        <v>157000.75056120599</v>
      </c>
      <c r="G494" s="5">
        <v>156830.09361752099</v>
      </c>
    </row>
    <row r="495" spans="1:7" x14ac:dyDescent="0.55000000000000004">
      <c r="A495" s="3">
        <v>16</v>
      </c>
      <c r="B495" s="3">
        <v>27</v>
      </c>
      <c r="C495" s="5">
        <v>226112.19455692099</v>
      </c>
      <c r="D495" s="5">
        <v>237588.61485396701</v>
      </c>
      <c r="E495" s="5">
        <v>253709.92874162001</v>
      </c>
      <c r="F495" s="5">
        <v>265707.00252306799</v>
      </c>
      <c r="G495" s="5">
        <v>267369.81353400898</v>
      </c>
    </row>
    <row r="496" spans="1:7" x14ac:dyDescent="0.55000000000000004">
      <c r="A496" s="3">
        <v>16</v>
      </c>
      <c r="B496" s="3">
        <v>28</v>
      </c>
      <c r="C496" s="5">
        <v>184796.63429175501</v>
      </c>
      <c r="D496" s="5">
        <v>184142.14346219201</v>
      </c>
      <c r="E496" s="5">
        <v>185583.71393723</v>
      </c>
      <c r="F496" s="5">
        <v>182793.47929595999</v>
      </c>
      <c r="G496" s="5">
        <v>190156.51581882901</v>
      </c>
    </row>
    <row r="497" spans="1:7" x14ac:dyDescent="0.55000000000000004">
      <c r="A497" s="3">
        <v>16</v>
      </c>
      <c r="B497" s="3">
        <v>29</v>
      </c>
      <c r="C497" s="5">
        <v>156262.261442958</v>
      </c>
      <c r="D497" s="5">
        <v>154454.64203636601</v>
      </c>
      <c r="E497" s="5">
        <v>162275.520052042</v>
      </c>
      <c r="F497" s="5">
        <v>162723.74863173201</v>
      </c>
      <c r="G497" s="5">
        <v>162742.22265328999</v>
      </c>
    </row>
    <row r="498" spans="1:7" x14ac:dyDescent="0.55000000000000004">
      <c r="A498" s="3">
        <v>16</v>
      </c>
      <c r="B498" s="3">
        <v>30</v>
      </c>
      <c r="C498" s="5">
        <v>289993.350316483</v>
      </c>
      <c r="D498" s="5">
        <v>331378.31817754399</v>
      </c>
      <c r="E498" s="5">
        <v>353888.86100112699</v>
      </c>
      <c r="F498" s="5">
        <v>355745.98678434902</v>
      </c>
      <c r="G498" s="5">
        <v>364475.14692324097</v>
      </c>
    </row>
    <row r="499" spans="1:7" x14ac:dyDescent="0.55000000000000004">
      <c r="A499" s="3">
        <v>16</v>
      </c>
      <c r="B499" s="3">
        <v>31</v>
      </c>
      <c r="C499" s="5">
        <v>178825.60936318399</v>
      </c>
      <c r="D499" s="5">
        <v>177744.68892569901</v>
      </c>
      <c r="E499" s="5">
        <v>167292.89502995301</v>
      </c>
      <c r="F499" s="5">
        <v>153034.39691059201</v>
      </c>
      <c r="G499" s="5">
        <v>153587.823947825</v>
      </c>
    </row>
    <row r="500" spans="1:7" x14ac:dyDescent="0.55000000000000004">
      <c r="A500" s="3">
        <v>17</v>
      </c>
      <c r="B500" s="3">
        <v>1</v>
      </c>
      <c r="C500" s="5">
        <v>46312.167289748402</v>
      </c>
      <c r="D500" s="5">
        <v>43221.942119124302</v>
      </c>
      <c r="E500" s="5">
        <v>44607.4128554419</v>
      </c>
      <c r="F500" s="5">
        <v>44007.026883784398</v>
      </c>
      <c r="G500" s="5">
        <v>36421.6979966363</v>
      </c>
    </row>
    <row r="501" spans="1:7" x14ac:dyDescent="0.55000000000000004">
      <c r="A501" s="3">
        <v>17</v>
      </c>
      <c r="B501" s="3">
        <v>2</v>
      </c>
      <c r="C501" s="5">
        <v>2124.4211072104299</v>
      </c>
      <c r="D501" s="5">
        <v>2649.5795155760402</v>
      </c>
      <c r="E501" s="5">
        <v>2544.0823496879002</v>
      </c>
      <c r="F501" s="5">
        <v>2624.73047663956</v>
      </c>
      <c r="G501" s="5">
        <v>3008.5545033755502</v>
      </c>
    </row>
    <row r="502" spans="1:7" x14ac:dyDescent="0.55000000000000004">
      <c r="A502" s="3">
        <v>17</v>
      </c>
      <c r="B502" s="3">
        <v>3</v>
      </c>
      <c r="C502" s="5">
        <v>57605.227582460197</v>
      </c>
      <c r="D502" s="5">
        <v>64961.285625948098</v>
      </c>
      <c r="E502" s="5">
        <v>66813.6680970413</v>
      </c>
      <c r="F502" s="5">
        <v>55399.241040466397</v>
      </c>
      <c r="G502" s="5">
        <v>54808.517955966599</v>
      </c>
    </row>
    <row r="503" spans="1:7" x14ac:dyDescent="0.55000000000000004">
      <c r="A503" s="3">
        <v>17</v>
      </c>
      <c r="B503" s="3">
        <v>4</v>
      </c>
      <c r="C503" s="5">
        <v>64258.649989971702</v>
      </c>
      <c r="D503" s="5">
        <v>83054.032232965299</v>
      </c>
      <c r="E503" s="5">
        <v>71379.042215497306</v>
      </c>
      <c r="F503" s="5">
        <v>61123.055719644202</v>
      </c>
      <c r="G503" s="5">
        <v>51174.812761644098</v>
      </c>
    </row>
    <row r="504" spans="1:7" x14ac:dyDescent="0.55000000000000004">
      <c r="A504" s="3">
        <v>17</v>
      </c>
      <c r="B504" s="3">
        <v>5</v>
      </c>
      <c r="C504" s="5">
        <v>8774.0020343101605</v>
      </c>
      <c r="D504" s="5">
        <v>7730.0130363828903</v>
      </c>
      <c r="E504" s="5">
        <v>9676.7981692085395</v>
      </c>
      <c r="F504" s="5">
        <v>7644.2817992912796</v>
      </c>
      <c r="G504" s="5">
        <v>8161.4128912040596</v>
      </c>
    </row>
    <row r="505" spans="1:7" x14ac:dyDescent="0.55000000000000004">
      <c r="A505" s="3">
        <v>17</v>
      </c>
      <c r="B505" s="3">
        <v>6</v>
      </c>
      <c r="C505" s="5">
        <v>61209.562798109997</v>
      </c>
      <c r="D505" s="5">
        <v>99962.974747055297</v>
      </c>
      <c r="E505" s="5">
        <v>109768.067115087</v>
      </c>
      <c r="F505" s="5">
        <v>98624.214794412605</v>
      </c>
      <c r="G505" s="5">
        <v>97014.533590165403</v>
      </c>
    </row>
    <row r="506" spans="1:7" x14ac:dyDescent="0.55000000000000004">
      <c r="A506" s="3">
        <v>17</v>
      </c>
      <c r="B506" s="3">
        <v>7</v>
      </c>
      <c r="C506" s="5">
        <v>20027.475366557399</v>
      </c>
      <c r="D506" s="5">
        <v>33580.721098949602</v>
      </c>
      <c r="E506" s="5">
        <v>31363.369196996799</v>
      </c>
      <c r="F506" s="5">
        <v>23430.551529380002</v>
      </c>
      <c r="G506" s="5">
        <v>22088.667527506899</v>
      </c>
    </row>
    <row r="507" spans="1:7" x14ac:dyDescent="0.55000000000000004">
      <c r="A507" s="3">
        <v>17</v>
      </c>
      <c r="B507" s="3">
        <v>8</v>
      </c>
      <c r="C507" s="5">
        <v>42500.524697962202</v>
      </c>
      <c r="D507" s="5">
        <v>41191.076760736498</v>
      </c>
      <c r="E507" s="5">
        <v>52299.362852908896</v>
      </c>
      <c r="F507" s="5">
        <v>49897.793681585099</v>
      </c>
      <c r="G507" s="5">
        <v>57337.860613445198</v>
      </c>
    </row>
    <row r="508" spans="1:7" x14ac:dyDescent="0.55000000000000004">
      <c r="A508" s="3">
        <v>17</v>
      </c>
      <c r="B508" s="3">
        <v>9</v>
      </c>
      <c r="C508" s="5">
        <v>42732.836423367997</v>
      </c>
      <c r="D508" s="5">
        <v>48770.851994373101</v>
      </c>
      <c r="E508" s="5">
        <v>54467.105127605697</v>
      </c>
      <c r="F508" s="5">
        <v>47200.287327137303</v>
      </c>
      <c r="G508" s="5">
        <v>52411.211690251002</v>
      </c>
    </row>
    <row r="509" spans="1:7" x14ac:dyDescent="0.55000000000000004">
      <c r="A509" s="3">
        <v>17</v>
      </c>
      <c r="B509" s="3">
        <v>10</v>
      </c>
      <c r="C509" s="5">
        <v>166770.774397745</v>
      </c>
      <c r="D509" s="5">
        <v>265720.71697103698</v>
      </c>
      <c r="E509" s="5">
        <v>287591.740441887</v>
      </c>
      <c r="F509" s="5">
        <v>234299.29277864899</v>
      </c>
      <c r="G509" s="5">
        <v>338010.56263118802</v>
      </c>
    </row>
    <row r="510" spans="1:7" x14ac:dyDescent="0.55000000000000004">
      <c r="A510" s="3">
        <v>17</v>
      </c>
      <c r="B510" s="3">
        <v>11</v>
      </c>
      <c r="C510" s="5">
        <v>94693.309316794199</v>
      </c>
      <c r="D510" s="5">
        <v>164016.461988278</v>
      </c>
      <c r="E510" s="5">
        <v>128666.710589202</v>
      </c>
      <c r="F510" s="5">
        <v>126139.37709128299</v>
      </c>
      <c r="G510" s="5">
        <v>113293.18559579201</v>
      </c>
    </row>
    <row r="511" spans="1:7" x14ac:dyDescent="0.55000000000000004">
      <c r="A511" s="3">
        <v>17</v>
      </c>
      <c r="B511" s="3">
        <v>12</v>
      </c>
      <c r="C511" s="5">
        <v>33679.767997885101</v>
      </c>
      <c r="D511" s="5">
        <v>42390.728594709901</v>
      </c>
      <c r="E511" s="5">
        <v>50830.574189134597</v>
      </c>
      <c r="F511" s="5">
        <v>38655.377676749798</v>
      </c>
      <c r="G511" s="5">
        <v>38253.460425904501</v>
      </c>
    </row>
    <row r="512" spans="1:7" x14ac:dyDescent="0.55000000000000004">
      <c r="A512" s="3">
        <v>17</v>
      </c>
      <c r="B512" s="3">
        <v>13</v>
      </c>
      <c r="C512" s="5">
        <v>62345.706092238499</v>
      </c>
      <c r="D512" s="5">
        <v>50032.513410085703</v>
      </c>
      <c r="E512" s="5">
        <v>31859.430353436099</v>
      </c>
      <c r="F512" s="5">
        <v>39915.685771482698</v>
      </c>
      <c r="G512" s="5">
        <v>17674.0657343079</v>
      </c>
    </row>
    <row r="513" spans="1:7" x14ac:dyDescent="0.55000000000000004">
      <c r="A513" s="3">
        <v>17</v>
      </c>
      <c r="B513" s="3">
        <v>14</v>
      </c>
      <c r="C513" s="5">
        <v>27291.020343493801</v>
      </c>
      <c r="D513" s="5">
        <v>41657.290540182403</v>
      </c>
      <c r="E513" s="5">
        <v>43763.182972132498</v>
      </c>
      <c r="F513" s="5">
        <v>39797.090319367999</v>
      </c>
      <c r="G513" s="5">
        <v>47640.424714706198</v>
      </c>
    </row>
    <row r="514" spans="1:7" x14ac:dyDescent="0.55000000000000004">
      <c r="A514" s="3">
        <v>17</v>
      </c>
      <c r="B514" s="3">
        <v>15</v>
      </c>
      <c r="C514" s="5">
        <v>31902.956111094602</v>
      </c>
      <c r="D514" s="5">
        <v>34255.884530189098</v>
      </c>
      <c r="E514" s="5">
        <v>31519.880480149499</v>
      </c>
      <c r="F514" s="5">
        <v>29314.8813241385</v>
      </c>
      <c r="G514" s="5">
        <v>28841.5983867428</v>
      </c>
    </row>
    <row r="515" spans="1:7" x14ac:dyDescent="0.55000000000000004">
      <c r="A515" s="3">
        <v>17</v>
      </c>
      <c r="B515" s="3">
        <v>16</v>
      </c>
      <c r="C515" s="5">
        <v>75424.873855030994</v>
      </c>
      <c r="D515" s="5">
        <v>92867.505584947299</v>
      </c>
      <c r="E515" s="5">
        <v>74874.9575607062</v>
      </c>
      <c r="F515" s="5">
        <v>79325.472686922803</v>
      </c>
      <c r="G515" s="5">
        <v>80791.945700841999</v>
      </c>
    </row>
    <row r="516" spans="1:7" x14ac:dyDescent="0.55000000000000004">
      <c r="A516" s="3">
        <v>17</v>
      </c>
      <c r="B516" s="3">
        <v>17</v>
      </c>
      <c r="C516" s="5">
        <v>167693.39372136799</v>
      </c>
      <c r="D516" s="5">
        <v>139573.73764595701</v>
      </c>
      <c r="E516" s="5">
        <v>151161.29566584399</v>
      </c>
      <c r="F516" s="5">
        <v>152759.36308111501</v>
      </c>
      <c r="G516" s="5">
        <v>75074.959186817097</v>
      </c>
    </row>
    <row r="517" spans="1:7" x14ac:dyDescent="0.55000000000000004">
      <c r="A517" s="3">
        <v>17</v>
      </c>
      <c r="B517" s="3">
        <v>18</v>
      </c>
      <c r="C517" s="5">
        <v>217558.52594172201</v>
      </c>
      <c r="D517" s="5">
        <v>278163.11931407201</v>
      </c>
      <c r="E517" s="5">
        <v>292384.74116814102</v>
      </c>
      <c r="F517" s="5">
        <v>282287.23740381602</v>
      </c>
      <c r="G517" s="5">
        <v>257560.560361126</v>
      </c>
    </row>
    <row r="518" spans="1:7" x14ac:dyDescent="0.55000000000000004">
      <c r="A518" s="3">
        <v>17</v>
      </c>
      <c r="B518" s="3">
        <v>19</v>
      </c>
      <c r="C518" s="5">
        <v>261844.33999209901</v>
      </c>
      <c r="D518" s="5">
        <v>226609.76655142201</v>
      </c>
      <c r="E518" s="5">
        <v>219463.682153414</v>
      </c>
      <c r="F518" s="5">
        <v>217972.77212983801</v>
      </c>
      <c r="G518" s="5">
        <v>264169.57604712201</v>
      </c>
    </row>
    <row r="519" spans="1:7" x14ac:dyDescent="0.55000000000000004">
      <c r="A519" s="3">
        <v>17</v>
      </c>
      <c r="B519" s="3">
        <v>20</v>
      </c>
      <c r="C519" s="5">
        <v>234834.58419927399</v>
      </c>
      <c r="D519" s="5">
        <v>284889.60038966697</v>
      </c>
      <c r="E519" s="5">
        <v>281831.018220792</v>
      </c>
      <c r="F519" s="5">
        <v>274997.38622403401</v>
      </c>
      <c r="G519" s="5">
        <v>285183.48923640902</v>
      </c>
    </row>
    <row r="520" spans="1:7" x14ac:dyDescent="0.55000000000000004">
      <c r="A520" s="3">
        <v>17</v>
      </c>
      <c r="B520" s="3">
        <v>21</v>
      </c>
      <c r="C520" s="5">
        <v>180358.03312110901</v>
      </c>
      <c r="D520" s="5">
        <v>196822.491386115</v>
      </c>
      <c r="E520" s="5">
        <v>199968.14089012201</v>
      </c>
      <c r="F520" s="5">
        <v>154711.86669238101</v>
      </c>
      <c r="G520" s="5">
        <v>156071.211107543</v>
      </c>
    </row>
    <row r="521" spans="1:7" x14ac:dyDescent="0.55000000000000004">
      <c r="A521" s="3">
        <v>17</v>
      </c>
      <c r="B521" s="3">
        <v>22</v>
      </c>
      <c r="C521" s="5">
        <v>134000.73483957499</v>
      </c>
      <c r="D521" s="5">
        <v>135064.89573053201</v>
      </c>
      <c r="E521" s="5">
        <v>144820.577599857</v>
      </c>
      <c r="F521" s="5">
        <v>89025.121297023405</v>
      </c>
      <c r="G521" s="5">
        <v>80221.801108922606</v>
      </c>
    </row>
    <row r="522" spans="1:7" x14ac:dyDescent="0.55000000000000004">
      <c r="A522" s="3">
        <v>17</v>
      </c>
      <c r="B522" s="3">
        <v>23</v>
      </c>
      <c r="C522" s="5">
        <v>88203.692683838206</v>
      </c>
      <c r="D522" s="5">
        <v>87331.709712400407</v>
      </c>
      <c r="E522" s="5">
        <v>80115.475802112996</v>
      </c>
      <c r="F522" s="5">
        <v>85495.673488191605</v>
      </c>
      <c r="G522" s="5">
        <v>82450.5645548639</v>
      </c>
    </row>
    <row r="523" spans="1:7" x14ac:dyDescent="0.55000000000000004">
      <c r="A523" s="3">
        <v>17</v>
      </c>
      <c r="B523" s="3">
        <v>24</v>
      </c>
      <c r="C523" s="5">
        <v>73173.893389071396</v>
      </c>
      <c r="D523" s="5">
        <v>72927.059635978803</v>
      </c>
      <c r="E523" s="5">
        <v>64651.250819718</v>
      </c>
      <c r="F523" s="5">
        <v>62916.813780806799</v>
      </c>
      <c r="G523" s="5">
        <v>60272.726834397297</v>
      </c>
    </row>
    <row r="524" spans="1:7" x14ac:dyDescent="0.55000000000000004">
      <c r="A524" s="3">
        <v>17</v>
      </c>
      <c r="B524" s="3">
        <v>25</v>
      </c>
      <c r="C524" s="5">
        <v>175722.97213824</v>
      </c>
      <c r="D524" s="5">
        <v>160955.16226741899</v>
      </c>
      <c r="E524" s="5">
        <v>159573.263217111</v>
      </c>
      <c r="F524" s="5">
        <v>160676.24190593499</v>
      </c>
      <c r="G524" s="5">
        <v>172761.11497143301</v>
      </c>
    </row>
    <row r="525" spans="1:7" x14ac:dyDescent="0.55000000000000004">
      <c r="A525" s="3">
        <v>17</v>
      </c>
      <c r="B525" s="3">
        <v>26</v>
      </c>
      <c r="C525" s="5">
        <v>128458.731643033</v>
      </c>
      <c r="D525" s="5">
        <v>147304.97937879499</v>
      </c>
      <c r="E525" s="5">
        <v>159710.29608187501</v>
      </c>
      <c r="F525" s="5">
        <v>160499.58959613799</v>
      </c>
      <c r="G525" s="5">
        <v>160334.74003749501</v>
      </c>
    </row>
    <row r="526" spans="1:7" x14ac:dyDescent="0.55000000000000004">
      <c r="A526" s="3">
        <v>17</v>
      </c>
      <c r="B526" s="3">
        <v>27</v>
      </c>
      <c r="C526" s="5">
        <v>301720.52127747302</v>
      </c>
      <c r="D526" s="5">
        <v>297044.59672252397</v>
      </c>
      <c r="E526" s="5">
        <v>321612.90055266401</v>
      </c>
      <c r="F526" s="5">
        <v>329733.57482293702</v>
      </c>
      <c r="G526" s="5">
        <v>336443.25692242</v>
      </c>
    </row>
    <row r="527" spans="1:7" x14ac:dyDescent="0.55000000000000004">
      <c r="A527" s="3">
        <v>17</v>
      </c>
      <c r="B527" s="3">
        <v>28</v>
      </c>
      <c r="C527" s="5">
        <v>230754.38725646099</v>
      </c>
      <c r="D527" s="5">
        <v>236497.130338583</v>
      </c>
      <c r="E527" s="5">
        <v>244113.722649837</v>
      </c>
      <c r="F527" s="5">
        <v>246901.002084443</v>
      </c>
      <c r="G527" s="5">
        <v>248930.759135359</v>
      </c>
    </row>
    <row r="528" spans="1:7" x14ac:dyDescent="0.55000000000000004">
      <c r="A528" s="3">
        <v>17</v>
      </c>
      <c r="B528" s="3">
        <v>29</v>
      </c>
      <c r="C528" s="5">
        <v>182305.44335920201</v>
      </c>
      <c r="D528" s="5">
        <v>179006.429888696</v>
      </c>
      <c r="E528" s="5">
        <v>176069.427132818</v>
      </c>
      <c r="F528" s="5">
        <v>175640.14720558099</v>
      </c>
      <c r="G528" s="5">
        <v>176926.92040712899</v>
      </c>
    </row>
    <row r="529" spans="1:7" x14ac:dyDescent="0.55000000000000004">
      <c r="A529" s="3">
        <v>17</v>
      </c>
      <c r="B529" s="3">
        <v>30</v>
      </c>
      <c r="C529" s="5">
        <v>326750.90893267997</v>
      </c>
      <c r="D529" s="5">
        <v>369477.24226470001</v>
      </c>
      <c r="E529" s="5">
        <v>390570.77894299303</v>
      </c>
      <c r="F529" s="5">
        <v>394345.55868157803</v>
      </c>
      <c r="G529" s="5">
        <v>402245.13659713499</v>
      </c>
    </row>
    <row r="530" spans="1:7" x14ac:dyDescent="0.55000000000000004">
      <c r="A530" s="3">
        <v>17</v>
      </c>
      <c r="B530" s="3">
        <v>31</v>
      </c>
      <c r="C530" s="5">
        <v>238223.72379249099</v>
      </c>
      <c r="D530" s="5">
        <v>188820.92575607801</v>
      </c>
      <c r="E530" s="5">
        <v>181587.70738123899</v>
      </c>
      <c r="F530" s="5">
        <v>165818.47869338701</v>
      </c>
      <c r="G530" s="5">
        <v>178847.64782626799</v>
      </c>
    </row>
    <row r="531" spans="1:7" x14ac:dyDescent="0.55000000000000004">
      <c r="A531" s="3">
        <v>18</v>
      </c>
      <c r="B531" s="3">
        <v>1</v>
      </c>
      <c r="C531" s="5">
        <v>37502.557015362101</v>
      </c>
      <c r="D531" s="5">
        <v>32604.578160998</v>
      </c>
      <c r="E531" s="5">
        <v>37384.420113814398</v>
      </c>
      <c r="F531" s="5">
        <v>37043.784640650403</v>
      </c>
      <c r="G531" s="5">
        <v>32447.646649608101</v>
      </c>
    </row>
    <row r="532" spans="1:7" x14ac:dyDescent="0.55000000000000004">
      <c r="A532" s="3">
        <v>18</v>
      </c>
      <c r="B532" s="3">
        <v>2</v>
      </c>
      <c r="C532" s="5">
        <v>1273.2791046387499</v>
      </c>
      <c r="D532" s="5">
        <v>1859.9683376335399</v>
      </c>
      <c r="E532" s="5">
        <v>1943.86713739177</v>
      </c>
      <c r="F532" s="5">
        <v>2066.4193403310601</v>
      </c>
      <c r="G532" s="5">
        <v>2427.5561823829298</v>
      </c>
    </row>
    <row r="533" spans="1:7" x14ac:dyDescent="0.55000000000000004">
      <c r="A533" s="3">
        <v>18</v>
      </c>
      <c r="B533" s="3">
        <v>3</v>
      </c>
      <c r="C533" s="5">
        <v>24194.873140580599</v>
      </c>
      <c r="D533" s="5">
        <v>26362.703938528499</v>
      </c>
      <c r="E533" s="5">
        <v>25733.562812570799</v>
      </c>
      <c r="F533" s="5">
        <v>29738.994290901599</v>
      </c>
      <c r="G533" s="5">
        <v>34551.429145921204</v>
      </c>
    </row>
    <row r="534" spans="1:7" x14ac:dyDescent="0.55000000000000004">
      <c r="A534" s="3">
        <v>18</v>
      </c>
      <c r="B534" s="3">
        <v>4</v>
      </c>
      <c r="C534" s="5">
        <v>77111.915061509004</v>
      </c>
      <c r="D534" s="5">
        <v>106464.697536206</v>
      </c>
      <c r="E534" s="5">
        <v>102434.66836447601</v>
      </c>
      <c r="F534" s="5">
        <v>81316.619203283801</v>
      </c>
      <c r="G534" s="5">
        <v>80973.784624993597</v>
      </c>
    </row>
    <row r="535" spans="1:7" x14ac:dyDescent="0.55000000000000004">
      <c r="A535" s="3">
        <v>18</v>
      </c>
      <c r="B535" s="3">
        <v>5</v>
      </c>
      <c r="C535" s="5">
        <v>20598.0910125585</v>
      </c>
      <c r="D535" s="5">
        <v>20367.457508250402</v>
      </c>
      <c r="E535" s="5">
        <v>33509.919472010297</v>
      </c>
      <c r="F535" s="5">
        <v>34805.402777862997</v>
      </c>
      <c r="G535" s="5">
        <v>29529.466891194101</v>
      </c>
    </row>
    <row r="536" spans="1:7" x14ac:dyDescent="0.55000000000000004">
      <c r="A536" s="3">
        <v>18</v>
      </c>
      <c r="B536" s="3">
        <v>6</v>
      </c>
      <c r="C536" s="5">
        <v>114487.76655296099</v>
      </c>
      <c r="D536" s="5">
        <v>112435.844473708</v>
      </c>
      <c r="E536" s="5">
        <v>108741.976995556</v>
      </c>
      <c r="F536" s="5">
        <v>95438.045877251701</v>
      </c>
      <c r="G536" s="5">
        <v>77838.420490340606</v>
      </c>
    </row>
    <row r="537" spans="1:7" x14ac:dyDescent="0.55000000000000004">
      <c r="A537" s="3">
        <v>18</v>
      </c>
      <c r="B537" s="3">
        <v>7</v>
      </c>
      <c r="C537" s="5">
        <v>23454.684820861501</v>
      </c>
      <c r="D537" s="5">
        <v>21934.4160446194</v>
      </c>
      <c r="E537" s="5">
        <v>16367.938178801</v>
      </c>
      <c r="F537" s="5">
        <v>21147.9566181052</v>
      </c>
      <c r="G537" s="5">
        <v>19623.976987092399</v>
      </c>
    </row>
    <row r="538" spans="1:7" x14ac:dyDescent="0.55000000000000004">
      <c r="A538" s="3">
        <v>18</v>
      </c>
      <c r="B538" s="3">
        <v>8</v>
      </c>
      <c r="C538" s="5">
        <v>53556.276500081003</v>
      </c>
      <c r="D538" s="5">
        <v>64816.295418695103</v>
      </c>
      <c r="E538" s="5">
        <v>33423.948075457898</v>
      </c>
      <c r="F538" s="5">
        <v>62375.726893421102</v>
      </c>
      <c r="G538" s="5">
        <v>59954.862814307402</v>
      </c>
    </row>
    <row r="539" spans="1:7" x14ac:dyDescent="0.55000000000000004">
      <c r="A539" s="3">
        <v>18</v>
      </c>
      <c r="B539" s="3">
        <v>9</v>
      </c>
      <c r="C539" s="5">
        <v>24284.757838291702</v>
      </c>
      <c r="D539" s="5">
        <v>34375.909482458999</v>
      </c>
      <c r="E539" s="5">
        <v>41135.834576553098</v>
      </c>
      <c r="F539" s="5">
        <v>38730.492195947401</v>
      </c>
      <c r="G539" s="5">
        <v>40387.310900805402</v>
      </c>
    </row>
    <row r="540" spans="1:7" x14ac:dyDescent="0.55000000000000004">
      <c r="A540" s="3">
        <v>18</v>
      </c>
      <c r="B540" s="3">
        <v>10</v>
      </c>
      <c r="C540" s="5">
        <v>38646.038316612998</v>
      </c>
      <c r="D540" s="5">
        <v>55497.167368680202</v>
      </c>
      <c r="E540" s="5">
        <v>51441.195473665801</v>
      </c>
      <c r="F540" s="5">
        <v>44456.500219951398</v>
      </c>
      <c r="G540" s="5">
        <v>58393.1238190769</v>
      </c>
    </row>
    <row r="541" spans="1:7" x14ac:dyDescent="0.55000000000000004">
      <c r="A541" s="3">
        <v>18</v>
      </c>
      <c r="B541" s="3">
        <v>11</v>
      </c>
      <c r="C541" s="5">
        <v>100962.456614746</v>
      </c>
      <c r="D541" s="5">
        <v>161612.26597728601</v>
      </c>
      <c r="E541" s="5">
        <v>131702.712854449</v>
      </c>
      <c r="F541" s="5">
        <v>159260.91655905699</v>
      </c>
      <c r="G541" s="5">
        <v>159470.90536197799</v>
      </c>
    </row>
    <row r="542" spans="1:7" x14ac:dyDescent="0.55000000000000004">
      <c r="A542" s="3">
        <v>18</v>
      </c>
      <c r="B542" s="3">
        <v>12</v>
      </c>
      <c r="C542" s="5">
        <v>72126.579432456798</v>
      </c>
      <c r="D542" s="5">
        <v>69277.7652452006</v>
      </c>
      <c r="E542" s="5">
        <v>76476.393700130706</v>
      </c>
      <c r="F542" s="5">
        <v>78848.055335928497</v>
      </c>
      <c r="G542" s="5">
        <v>79635.476535521593</v>
      </c>
    </row>
    <row r="543" spans="1:7" x14ac:dyDescent="0.55000000000000004">
      <c r="A543" s="3">
        <v>18</v>
      </c>
      <c r="B543" s="3">
        <v>13</v>
      </c>
      <c r="C543" s="5">
        <v>7407.4527777623398</v>
      </c>
      <c r="D543" s="5">
        <v>3718.1516852332302</v>
      </c>
      <c r="E543" s="5">
        <v>4095.2362957083001</v>
      </c>
      <c r="F543" s="5">
        <v>1736.62777128988</v>
      </c>
      <c r="G543" s="5">
        <v>5292.1741374733201</v>
      </c>
    </row>
    <row r="544" spans="1:7" x14ac:dyDescent="0.55000000000000004">
      <c r="A544" s="3">
        <v>18</v>
      </c>
      <c r="B544" s="3">
        <v>14</v>
      </c>
      <c r="C544" s="5">
        <v>32390.516620902901</v>
      </c>
      <c r="D544" s="5">
        <v>39627.7672880436</v>
      </c>
      <c r="E544" s="5">
        <v>38041.564816706399</v>
      </c>
      <c r="F544" s="5">
        <v>36128.294944764501</v>
      </c>
      <c r="G544" s="5">
        <v>33827.685189068499</v>
      </c>
    </row>
    <row r="545" spans="1:7" x14ac:dyDescent="0.55000000000000004">
      <c r="A545" s="3">
        <v>18</v>
      </c>
      <c r="B545" s="3">
        <v>15</v>
      </c>
      <c r="C545" s="5">
        <v>15689.572414207099</v>
      </c>
      <c r="D545" s="5">
        <v>17235.9310031471</v>
      </c>
      <c r="E545" s="5">
        <v>14941.1971545659</v>
      </c>
      <c r="F545" s="5">
        <v>13842.092222316</v>
      </c>
      <c r="G545" s="5">
        <v>17173.987282137001</v>
      </c>
    </row>
    <row r="546" spans="1:7" x14ac:dyDescent="0.55000000000000004">
      <c r="A546" s="3">
        <v>18</v>
      </c>
      <c r="B546" s="3">
        <v>16</v>
      </c>
      <c r="C546" s="5">
        <v>83086.043194044905</v>
      </c>
      <c r="D546" s="5">
        <v>107117.808663569</v>
      </c>
      <c r="E546" s="5">
        <v>148114.58347196001</v>
      </c>
      <c r="F546" s="5">
        <v>114200.84440868101</v>
      </c>
      <c r="G546" s="5">
        <v>115343.515607553</v>
      </c>
    </row>
    <row r="547" spans="1:7" x14ac:dyDescent="0.55000000000000004">
      <c r="A547" s="3">
        <v>18</v>
      </c>
      <c r="B547" s="3">
        <v>17</v>
      </c>
      <c r="C547" s="5">
        <v>341608.56642549398</v>
      </c>
      <c r="D547" s="5">
        <v>127708.30452306</v>
      </c>
      <c r="E547" s="5">
        <v>268998.32449075597</v>
      </c>
      <c r="F547" s="5">
        <v>217607.97031927199</v>
      </c>
      <c r="G547" s="5">
        <v>79764.680349256596</v>
      </c>
    </row>
    <row r="548" spans="1:7" x14ac:dyDescent="0.55000000000000004">
      <c r="A548" s="3">
        <v>18</v>
      </c>
      <c r="B548" s="3">
        <v>18</v>
      </c>
      <c r="C548" s="5">
        <v>214766.38343486501</v>
      </c>
      <c r="D548" s="5">
        <v>228433.772556273</v>
      </c>
      <c r="E548" s="5">
        <v>353631.32080731</v>
      </c>
      <c r="F548" s="5">
        <v>409578.458246439</v>
      </c>
      <c r="G548" s="5">
        <v>342363.526319867</v>
      </c>
    </row>
    <row r="549" spans="1:7" x14ac:dyDescent="0.55000000000000004">
      <c r="A549" s="3">
        <v>18</v>
      </c>
      <c r="B549" s="3">
        <v>19</v>
      </c>
      <c r="C549" s="5">
        <v>139040.596792128</v>
      </c>
      <c r="D549" s="5">
        <v>121186.591270316</v>
      </c>
      <c r="E549" s="5">
        <v>117475.556367542</v>
      </c>
      <c r="F549" s="5">
        <v>116646.643574808</v>
      </c>
      <c r="G549" s="5">
        <v>141369.03017374501</v>
      </c>
    </row>
    <row r="550" spans="1:7" x14ac:dyDescent="0.55000000000000004">
      <c r="A550" s="3">
        <v>18</v>
      </c>
      <c r="B550" s="3">
        <v>20</v>
      </c>
      <c r="C550" s="5">
        <v>139336.614943958</v>
      </c>
      <c r="D550" s="5">
        <v>177585.86021263199</v>
      </c>
      <c r="E550" s="5">
        <v>175761.705445322</v>
      </c>
      <c r="F550" s="5">
        <v>171512.02064714601</v>
      </c>
      <c r="G550" s="5">
        <v>177759.906447204</v>
      </c>
    </row>
    <row r="551" spans="1:7" x14ac:dyDescent="0.55000000000000004">
      <c r="A551" s="3">
        <v>18</v>
      </c>
      <c r="B551" s="3">
        <v>21</v>
      </c>
      <c r="C551" s="5">
        <v>134398.64127953901</v>
      </c>
      <c r="D551" s="5">
        <v>139300.96135110501</v>
      </c>
      <c r="E551" s="5">
        <v>161149.58302535399</v>
      </c>
      <c r="F551" s="5">
        <v>130830.64294663099</v>
      </c>
      <c r="G551" s="5">
        <v>143697.76268105401</v>
      </c>
    </row>
    <row r="552" spans="1:7" x14ac:dyDescent="0.55000000000000004">
      <c r="A552" s="3">
        <v>18</v>
      </c>
      <c r="B552" s="3">
        <v>22</v>
      </c>
      <c r="C552" s="5">
        <v>83724.4131755977</v>
      </c>
      <c r="D552" s="5">
        <v>85641.108100479207</v>
      </c>
      <c r="E552" s="5">
        <v>93320.456017404998</v>
      </c>
      <c r="F552" s="5">
        <v>59208.317892576597</v>
      </c>
      <c r="G552" s="5">
        <v>57646.730298251699</v>
      </c>
    </row>
    <row r="553" spans="1:7" x14ac:dyDescent="0.55000000000000004">
      <c r="A553" s="3">
        <v>18</v>
      </c>
      <c r="B553" s="3">
        <v>23</v>
      </c>
      <c r="C553" s="5">
        <v>61552.655901365499</v>
      </c>
      <c r="D553" s="5">
        <v>55978.892695189999</v>
      </c>
      <c r="E553" s="5">
        <v>55045.171527352097</v>
      </c>
      <c r="F553" s="5">
        <v>58521.460859193401</v>
      </c>
      <c r="G553" s="5">
        <v>54571.989458353703</v>
      </c>
    </row>
    <row r="554" spans="1:7" x14ac:dyDescent="0.55000000000000004">
      <c r="A554" s="3">
        <v>18</v>
      </c>
      <c r="B554" s="3">
        <v>24</v>
      </c>
      <c r="C554" s="5">
        <v>38795.207878888403</v>
      </c>
      <c r="D554" s="5">
        <v>29979.5194504397</v>
      </c>
      <c r="E554" s="5">
        <v>37981.501127547002</v>
      </c>
      <c r="F554" s="5">
        <v>36618.542880872497</v>
      </c>
      <c r="G554" s="5">
        <v>37607.707566855803</v>
      </c>
    </row>
    <row r="555" spans="1:7" x14ac:dyDescent="0.55000000000000004">
      <c r="A555" s="3">
        <v>18</v>
      </c>
      <c r="B555" s="3">
        <v>25</v>
      </c>
      <c r="C555" s="5">
        <v>137658.33258931499</v>
      </c>
      <c r="D555" s="5">
        <v>124952.54695151999</v>
      </c>
      <c r="E555" s="5">
        <v>113516.40225887801</v>
      </c>
      <c r="F555" s="5">
        <v>119182.696953568</v>
      </c>
      <c r="G555" s="5">
        <v>131333.45516000001</v>
      </c>
    </row>
    <row r="556" spans="1:7" x14ac:dyDescent="0.55000000000000004">
      <c r="A556" s="3">
        <v>18</v>
      </c>
      <c r="B556" s="3">
        <v>26</v>
      </c>
      <c r="C556" s="5">
        <v>77468.617568768197</v>
      </c>
      <c r="D556" s="5">
        <v>94447.685287405795</v>
      </c>
      <c r="E556" s="5">
        <v>98842.721575673597</v>
      </c>
      <c r="F556" s="5">
        <v>96755.631100229497</v>
      </c>
      <c r="G556" s="5">
        <v>98918.084024731899</v>
      </c>
    </row>
    <row r="557" spans="1:7" x14ac:dyDescent="0.55000000000000004">
      <c r="A557" s="3">
        <v>18</v>
      </c>
      <c r="B557" s="3">
        <v>27</v>
      </c>
      <c r="C557" s="5">
        <v>204562.142479879</v>
      </c>
      <c r="D557" s="5">
        <v>242437.62194969901</v>
      </c>
      <c r="E557" s="5">
        <v>255318.34305865201</v>
      </c>
      <c r="F557" s="5">
        <v>267992.58085956902</v>
      </c>
      <c r="G557" s="5">
        <v>273565.41682505701</v>
      </c>
    </row>
    <row r="558" spans="1:7" x14ac:dyDescent="0.55000000000000004">
      <c r="A558" s="3">
        <v>18</v>
      </c>
      <c r="B558" s="3">
        <v>28</v>
      </c>
      <c r="C558" s="5">
        <v>166948.804750738</v>
      </c>
      <c r="D558" s="5">
        <v>168052.959642912</v>
      </c>
      <c r="E558" s="5">
        <v>165462.202022807</v>
      </c>
      <c r="F558" s="5">
        <v>172856.70744082899</v>
      </c>
      <c r="G558" s="5">
        <v>186905.20003029099</v>
      </c>
    </row>
    <row r="559" spans="1:7" x14ac:dyDescent="0.55000000000000004">
      <c r="A559" s="3">
        <v>18</v>
      </c>
      <c r="B559" s="3">
        <v>29</v>
      </c>
      <c r="C559" s="5">
        <v>138376.02687420399</v>
      </c>
      <c r="D559" s="5">
        <v>132732.38955960501</v>
      </c>
      <c r="E559" s="5">
        <v>128466.42432356</v>
      </c>
      <c r="F559" s="5">
        <v>127962.76652359701</v>
      </c>
      <c r="G559" s="5">
        <v>128623.518366795</v>
      </c>
    </row>
    <row r="560" spans="1:7" x14ac:dyDescent="0.55000000000000004">
      <c r="A560" s="3">
        <v>18</v>
      </c>
      <c r="B560" s="3">
        <v>30</v>
      </c>
      <c r="C560" s="5">
        <v>211781.95248448401</v>
      </c>
      <c r="D560" s="5">
        <v>243800.36753121699</v>
      </c>
      <c r="E560" s="5">
        <v>259390.28359347599</v>
      </c>
      <c r="F560" s="5">
        <v>257637.740246781</v>
      </c>
      <c r="G560" s="5">
        <v>263171.435912997</v>
      </c>
    </row>
    <row r="561" spans="1:7" x14ac:dyDescent="0.55000000000000004">
      <c r="A561" s="3">
        <v>18</v>
      </c>
      <c r="B561" s="3">
        <v>31</v>
      </c>
      <c r="C561" s="5">
        <v>143562.256424141</v>
      </c>
      <c r="D561" s="5">
        <v>136117.58420040301</v>
      </c>
      <c r="E561" s="5">
        <v>134972.77599247199</v>
      </c>
      <c r="F561" s="5">
        <v>124670.76932752199</v>
      </c>
      <c r="G561" s="5">
        <v>126827.941399027</v>
      </c>
    </row>
    <row r="562" spans="1:7" x14ac:dyDescent="0.55000000000000004">
      <c r="A562" s="3">
        <v>19</v>
      </c>
      <c r="B562" s="3">
        <v>1</v>
      </c>
      <c r="C562" s="5">
        <v>54157.900599354201</v>
      </c>
      <c r="D562" s="5">
        <v>50650.303778805202</v>
      </c>
      <c r="E562" s="5">
        <v>61658.264258161398</v>
      </c>
      <c r="F562" s="5">
        <v>65296.926788221499</v>
      </c>
      <c r="G562" s="5">
        <v>69674.460821203495</v>
      </c>
    </row>
    <row r="563" spans="1:7" x14ac:dyDescent="0.55000000000000004">
      <c r="A563" s="3">
        <v>19</v>
      </c>
      <c r="B563" s="3">
        <v>2</v>
      </c>
      <c r="C563" s="5">
        <v>2345.0137884690698</v>
      </c>
      <c r="D563" s="5">
        <v>4770.5850057689004</v>
      </c>
      <c r="E563" s="5">
        <v>5207.1392313578099</v>
      </c>
      <c r="F563" s="5">
        <v>5485.1876821094602</v>
      </c>
      <c r="G563" s="5">
        <v>6393.07371068474</v>
      </c>
    </row>
    <row r="564" spans="1:7" x14ac:dyDescent="0.55000000000000004">
      <c r="A564" s="3">
        <v>19</v>
      </c>
      <c r="B564" s="3">
        <v>3</v>
      </c>
      <c r="C564" s="5">
        <v>95896.560581471495</v>
      </c>
      <c r="D564" s="5">
        <v>117970.01308167</v>
      </c>
      <c r="E564" s="5">
        <v>176440.21200071499</v>
      </c>
      <c r="F564" s="5">
        <v>197838.24433743101</v>
      </c>
      <c r="G564" s="5">
        <v>180343.93133980301</v>
      </c>
    </row>
    <row r="565" spans="1:7" x14ac:dyDescent="0.55000000000000004">
      <c r="A565" s="3">
        <v>19</v>
      </c>
      <c r="B565" s="3">
        <v>4</v>
      </c>
      <c r="C565" s="5">
        <v>15946.4507314439</v>
      </c>
      <c r="D565" s="5">
        <v>19939.1108249725</v>
      </c>
      <c r="E565" s="5">
        <v>14209.913462500001</v>
      </c>
      <c r="F565" s="5">
        <v>13960.5575202786</v>
      </c>
      <c r="G565" s="5">
        <v>10761.741654028099</v>
      </c>
    </row>
    <row r="566" spans="1:7" x14ac:dyDescent="0.55000000000000004">
      <c r="A566" s="3">
        <v>19</v>
      </c>
      <c r="B566" s="3">
        <v>5</v>
      </c>
      <c r="C566" s="5">
        <v>7369.3748747127001</v>
      </c>
      <c r="D566" s="5">
        <v>6717.5099287347803</v>
      </c>
      <c r="E566" s="5">
        <v>7927.5616466533502</v>
      </c>
      <c r="F566" s="5">
        <v>10304.5833745897</v>
      </c>
      <c r="G566" s="5">
        <v>7553.49547535893</v>
      </c>
    </row>
    <row r="567" spans="1:7" x14ac:dyDescent="0.55000000000000004">
      <c r="A567" s="3">
        <v>19</v>
      </c>
      <c r="B567" s="3">
        <v>6</v>
      </c>
      <c r="C567" s="5">
        <v>27048.109561597201</v>
      </c>
      <c r="D567" s="5">
        <v>25879.8451799182</v>
      </c>
      <c r="E567" s="5">
        <v>32924.526215859303</v>
      </c>
      <c r="F567" s="5">
        <v>37964.137285525103</v>
      </c>
      <c r="G567" s="5">
        <v>23650.5249601139</v>
      </c>
    </row>
    <row r="568" spans="1:7" x14ac:dyDescent="0.55000000000000004">
      <c r="A568" s="3">
        <v>19</v>
      </c>
      <c r="B568" s="3">
        <v>7</v>
      </c>
      <c r="C568" s="5">
        <v>24532.537256798201</v>
      </c>
      <c r="D568" s="5">
        <v>26774.699551650101</v>
      </c>
      <c r="E568" s="5">
        <v>38348.576660990897</v>
      </c>
      <c r="F568" s="5">
        <v>48145.734012694898</v>
      </c>
      <c r="G568" s="5">
        <v>49182.004835358101</v>
      </c>
    </row>
    <row r="569" spans="1:7" x14ac:dyDescent="0.55000000000000004">
      <c r="A569" s="3">
        <v>19</v>
      </c>
      <c r="B569" s="3">
        <v>8</v>
      </c>
      <c r="C569" s="5">
        <v>25114.081580230799</v>
      </c>
      <c r="D569" s="5">
        <v>33362.232023268902</v>
      </c>
      <c r="E569" s="5">
        <v>33852.803284769303</v>
      </c>
      <c r="F569" s="5">
        <v>32182.133940907399</v>
      </c>
      <c r="G569" s="5">
        <v>30341.525582579499</v>
      </c>
    </row>
    <row r="570" spans="1:7" x14ac:dyDescent="0.55000000000000004">
      <c r="A570" s="3">
        <v>19</v>
      </c>
      <c r="B570" s="3">
        <v>9</v>
      </c>
      <c r="C570" s="5">
        <v>21298.529877683701</v>
      </c>
      <c r="D570" s="5">
        <v>37999.890501939597</v>
      </c>
      <c r="E570" s="5">
        <v>41942.216751667896</v>
      </c>
      <c r="F570" s="5">
        <v>38264.865112406304</v>
      </c>
      <c r="G570" s="5">
        <v>45437.822319787803</v>
      </c>
    </row>
    <row r="571" spans="1:7" x14ac:dyDescent="0.55000000000000004">
      <c r="A571" s="3">
        <v>19</v>
      </c>
      <c r="B571" s="3">
        <v>10</v>
      </c>
      <c r="C571" s="5">
        <v>280814.21633052401</v>
      </c>
      <c r="D571" s="5">
        <v>263499.45783260302</v>
      </c>
      <c r="E571" s="5">
        <v>437158.95189504803</v>
      </c>
      <c r="F571" s="5">
        <v>433383.21862775</v>
      </c>
      <c r="G571" s="5">
        <v>457057.554385453</v>
      </c>
    </row>
    <row r="572" spans="1:7" x14ac:dyDescent="0.55000000000000004">
      <c r="A572" s="3">
        <v>19</v>
      </c>
      <c r="B572" s="3">
        <v>11</v>
      </c>
      <c r="C572" s="5">
        <v>75883.087766663593</v>
      </c>
      <c r="D572" s="5">
        <v>81423.480985392904</v>
      </c>
      <c r="E572" s="5">
        <v>63414.148018918</v>
      </c>
      <c r="F572" s="5">
        <v>67191.532566618698</v>
      </c>
      <c r="G572" s="5">
        <v>78984.945029949798</v>
      </c>
    </row>
    <row r="573" spans="1:7" x14ac:dyDescent="0.55000000000000004">
      <c r="A573" s="3">
        <v>19</v>
      </c>
      <c r="B573" s="3">
        <v>12</v>
      </c>
      <c r="C573" s="5">
        <v>164874.091514823</v>
      </c>
      <c r="D573" s="5">
        <v>183367.99612575301</v>
      </c>
      <c r="E573" s="5">
        <v>39993.412564020502</v>
      </c>
      <c r="F573" s="5">
        <v>43927.405173803301</v>
      </c>
      <c r="G573" s="5">
        <v>53515.955702480198</v>
      </c>
    </row>
    <row r="574" spans="1:7" x14ac:dyDescent="0.55000000000000004">
      <c r="A574" s="3">
        <v>19</v>
      </c>
      <c r="B574" s="3">
        <v>13</v>
      </c>
      <c r="C574" s="5">
        <v>23825.585423438799</v>
      </c>
      <c r="D574" s="5">
        <v>50253.123570178199</v>
      </c>
      <c r="E574" s="5">
        <v>33378.1917491274</v>
      </c>
      <c r="F574" s="5">
        <v>33045.317749617803</v>
      </c>
      <c r="G574" s="5">
        <v>35960.106478558599</v>
      </c>
    </row>
    <row r="575" spans="1:7" x14ac:dyDescent="0.55000000000000004">
      <c r="A575" s="3">
        <v>19</v>
      </c>
      <c r="B575" s="3">
        <v>14</v>
      </c>
      <c r="C575" s="5">
        <v>33499.312854784599</v>
      </c>
      <c r="D575" s="5">
        <v>35915.361652026397</v>
      </c>
      <c r="E575" s="5">
        <v>28090.821708034298</v>
      </c>
      <c r="F575" s="5">
        <v>26776.536778981401</v>
      </c>
      <c r="G575" s="5">
        <v>29306.759379494601</v>
      </c>
    </row>
    <row r="576" spans="1:7" x14ac:dyDescent="0.55000000000000004">
      <c r="A576" s="3">
        <v>19</v>
      </c>
      <c r="B576" s="3">
        <v>15</v>
      </c>
      <c r="C576" s="5">
        <v>11683.2622324126</v>
      </c>
      <c r="D576" s="5">
        <v>10993.1069426992</v>
      </c>
      <c r="E576" s="5">
        <v>9044.6735790634903</v>
      </c>
      <c r="F576" s="5">
        <v>10529.809242565099</v>
      </c>
      <c r="G576" s="5">
        <v>14804.646820218701</v>
      </c>
    </row>
    <row r="577" spans="1:7" x14ac:dyDescent="0.55000000000000004">
      <c r="A577" s="3">
        <v>19</v>
      </c>
      <c r="B577" s="3">
        <v>16</v>
      </c>
      <c r="C577" s="5">
        <v>75340.374772412993</v>
      </c>
      <c r="D577" s="5">
        <v>75690.394586670896</v>
      </c>
      <c r="E577" s="5">
        <v>72918.197088300105</v>
      </c>
      <c r="F577" s="5">
        <v>70804.833824493006</v>
      </c>
      <c r="G577" s="5">
        <v>77350.274371702006</v>
      </c>
    </row>
    <row r="578" spans="1:7" x14ac:dyDescent="0.55000000000000004">
      <c r="A578" s="3">
        <v>19</v>
      </c>
      <c r="B578" s="3">
        <v>17</v>
      </c>
      <c r="C578" s="5">
        <v>72791.3341888789</v>
      </c>
      <c r="D578" s="5">
        <v>70641.691866644906</v>
      </c>
      <c r="E578" s="5">
        <v>86632.842418904896</v>
      </c>
      <c r="F578" s="5">
        <v>94634.480797950499</v>
      </c>
      <c r="G578" s="5">
        <v>73430.810626656894</v>
      </c>
    </row>
    <row r="579" spans="1:7" x14ac:dyDescent="0.55000000000000004">
      <c r="A579" s="3">
        <v>19</v>
      </c>
      <c r="B579" s="3">
        <v>18</v>
      </c>
      <c r="C579" s="5">
        <v>208668.804332064</v>
      </c>
      <c r="D579" s="5">
        <v>202933.18492016001</v>
      </c>
      <c r="E579" s="5">
        <v>244857.32724069399</v>
      </c>
      <c r="F579" s="5">
        <v>231160.729524105</v>
      </c>
      <c r="G579" s="5">
        <v>234083.734715072</v>
      </c>
    </row>
    <row r="580" spans="1:7" x14ac:dyDescent="0.55000000000000004">
      <c r="A580" s="3">
        <v>19</v>
      </c>
      <c r="B580" s="3">
        <v>19</v>
      </c>
      <c r="C580" s="5">
        <v>95573.270767251699</v>
      </c>
      <c r="D580" s="5">
        <v>81166.190874039094</v>
      </c>
      <c r="E580" s="5">
        <v>78425.763576174199</v>
      </c>
      <c r="F580" s="5">
        <v>77865.570282092594</v>
      </c>
      <c r="G580" s="5">
        <v>94348.263951598405</v>
      </c>
    </row>
    <row r="581" spans="1:7" x14ac:dyDescent="0.55000000000000004">
      <c r="A581" s="3">
        <v>19</v>
      </c>
      <c r="B581" s="3">
        <v>20</v>
      </c>
      <c r="C581" s="5">
        <v>162485.333769424</v>
      </c>
      <c r="D581" s="5">
        <v>202104.67292683301</v>
      </c>
      <c r="E581" s="5">
        <v>200858.48055438101</v>
      </c>
      <c r="F581" s="5">
        <v>197012.84386146499</v>
      </c>
      <c r="G581" s="5">
        <v>205004.87558276599</v>
      </c>
    </row>
    <row r="582" spans="1:7" x14ac:dyDescent="0.55000000000000004">
      <c r="A582" s="3">
        <v>19</v>
      </c>
      <c r="B582" s="3">
        <v>21</v>
      </c>
      <c r="C582" s="5">
        <v>114488.623277334</v>
      </c>
      <c r="D582" s="5">
        <v>129223.21839436601</v>
      </c>
      <c r="E582" s="5">
        <v>146451.492373146</v>
      </c>
      <c r="F582" s="5">
        <v>117399.905832979</v>
      </c>
      <c r="G582" s="5">
        <v>132794.38211033499</v>
      </c>
    </row>
    <row r="583" spans="1:7" x14ac:dyDescent="0.55000000000000004">
      <c r="A583" s="3">
        <v>19</v>
      </c>
      <c r="B583" s="3">
        <v>22</v>
      </c>
      <c r="C583" s="5">
        <v>112660.094648407</v>
      </c>
      <c r="D583" s="5">
        <v>101993.311841273</v>
      </c>
      <c r="E583" s="5">
        <v>116965.30529816099</v>
      </c>
      <c r="F583" s="5">
        <v>68882.853166718996</v>
      </c>
      <c r="G583" s="5">
        <v>74095.414704936702</v>
      </c>
    </row>
    <row r="584" spans="1:7" x14ac:dyDescent="0.55000000000000004">
      <c r="A584" s="3">
        <v>19</v>
      </c>
      <c r="B584" s="3">
        <v>23</v>
      </c>
      <c r="C584" s="5">
        <v>64783.113703310097</v>
      </c>
      <c r="D584" s="5">
        <v>56809.707861324598</v>
      </c>
      <c r="E584" s="5">
        <v>52705.2136672263</v>
      </c>
      <c r="F584" s="5">
        <v>56316.613012699003</v>
      </c>
      <c r="G584" s="5">
        <v>52927.597057033599</v>
      </c>
    </row>
    <row r="585" spans="1:7" x14ac:dyDescent="0.55000000000000004">
      <c r="A585" s="3">
        <v>19</v>
      </c>
      <c r="B585" s="3">
        <v>24</v>
      </c>
      <c r="C585" s="5">
        <v>28244.517744343499</v>
      </c>
      <c r="D585" s="5">
        <v>28652.072070132199</v>
      </c>
      <c r="E585" s="5">
        <v>33051.8914159915</v>
      </c>
      <c r="F585" s="5">
        <v>32526.613203739002</v>
      </c>
      <c r="G585" s="5">
        <v>32723.174672647001</v>
      </c>
    </row>
    <row r="586" spans="1:7" x14ac:dyDescent="0.55000000000000004">
      <c r="A586" s="3">
        <v>19</v>
      </c>
      <c r="B586" s="3">
        <v>25</v>
      </c>
      <c r="C586" s="5">
        <v>112637.63999449799</v>
      </c>
      <c r="D586" s="5">
        <v>93425.584211338006</v>
      </c>
      <c r="E586" s="5">
        <v>90900.855045496195</v>
      </c>
      <c r="F586" s="5">
        <v>92093.543598605596</v>
      </c>
      <c r="G586" s="5">
        <v>102992.582267228</v>
      </c>
    </row>
    <row r="587" spans="1:7" x14ac:dyDescent="0.55000000000000004">
      <c r="A587" s="3">
        <v>19</v>
      </c>
      <c r="B587" s="3">
        <v>26</v>
      </c>
      <c r="C587" s="5">
        <v>96326.402962402804</v>
      </c>
      <c r="D587" s="5">
        <v>103612.694190277</v>
      </c>
      <c r="E587" s="5">
        <v>109138.36123734601</v>
      </c>
      <c r="F587" s="5">
        <v>110581.98125288</v>
      </c>
      <c r="G587" s="5">
        <v>107732.817615055</v>
      </c>
    </row>
    <row r="588" spans="1:7" x14ac:dyDescent="0.55000000000000004">
      <c r="A588" s="3">
        <v>19</v>
      </c>
      <c r="B588" s="3">
        <v>27</v>
      </c>
      <c r="C588" s="5">
        <v>153096.25738894101</v>
      </c>
      <c r="D588" s="5">
        <v>155520.583838188</v>
      </c>
      <c r="E588" s="5">
        <v>182439.476576607</v>
      </c>
      <c r="F588" s="5">
        <v>194040.018958915</v>
      </c>
      <c r="G588" s="5">
        <v>208412.90317071701</v>
      </c>
    </row>
    <row r="589" spans="1:7" x14ac:dyDescent="0.55000000000000004">
      <c r="A589" s="3">
        <v>19</v>
      </c>
      <c r="B589" s="3">
        <v>28</v>
      </c>
      <c r="C589" s="5">
        <v>153685.51800164601</v>
      </c>
      <c r="D589" s="5">
        <v>158623.29703076099</v>
      </c>
      <c r="E589" s="5">
        <v>176968.11709455401</v>
      </c>
      <c r="F589" s="5">
        <v>176766.33508926199</v>
      </c>
      <c r="G589" s="5">
        <v>186621.08871388299</v>
      </c>
    </row>
    <row r="590" spans="1:7" x14ac:dyDescent="0.55000000000000004">
      <c r="A590" s="3">
        <v>19</v>
      </c>
      <c r="B590" s="3">
        <v>29</v>
      </c>
      <c r="C590" s="5">
        <v>143859.86945914201</v>
      </c>
      <c r="D590" s="5">
        <v>152255.91646166801</v>
      </c>
      <c r="E590" s="5">
        <v>154804.39243261301</v>
      </c>
      <c r="F590" s="5">
        <v>152917.44950303499</v>
      </c>
      <c r="G590" s="5">
        <v>154361.93652693299</v>
      </c>
    </row>
    <row r="591" spans="1:7" x14ac:dyDescent="0.55000000000000004">
      <c r="A591" s="3">
        <v>19</v>
      </c>
      <c r="B591" s="3">
        <v>30</v>
      </c>
      <c r="C591" s="5">
        <v>225356.78790188101</v>
      </c>
      <c r="D591" s="5">
        <v>260067.99065193199</v>
      </c>
      <c r="E591" s="5">
        <v>277991.41280962399</v>
      </c>
      <c r="F591" s="5">
        <v>276701.29317322897</v>
      </c>
      <c r="G591" s="5">
        <v>285399.52246303897</v>
      </c>
    </row>
    <row r="592" spans="1:7" x14ac:dyDescent="0.55000000000000004">
      <c r="A592" s="3">
        <v>19</v>
      </c>
      <c r="B592" s="3">
        <v>31</v>
      </c>
      <c r="C592" s="5">
        <v>145170.152962319</v>
      </c>
      <c r="D592" s="5">
        <v>125272.968284478</v>
      </c>
      <c r="E592" s="5">
        <v>128760.314514503</v>
      </c>
      <c r="F592" s="5">
        <v>114608.14000575599</v>
      </c>
      <c r="G592" s="5">
        <v>120760.92714677499</v>
      </c>
    </row>
    <row r="593" spans="1:7" x14ac:dyDescent="0.55000000000000004">
      <c r="A593" s="3">
        <v>20</v>
      </c>
      <c r="B593" s="3">
        <v>1</v>
      </c>
      <c r="C593" s="5">
        <v>164848.68738680601</v>
      </c>
      <c r="D593" s="5">
        <v>158318.03862968201</v>
      </c>
      <c r="E593" s="5">
        <v>172719.35240333501</v>
      </c>
      <c r="F593" s="5">
        <v>182612.64512121101</v>
      </c>
      <c r="G593" s="5">
        <v>163645.74791258099</v>
      </c>
    </row>
    <row r="594" spans="1:7" x14ac:dyDescent="0.55000000000000004">
      <c r="A594" s="3">
        <v>20</v>
      </c>
      <c r="B594" s="3">
        <v>2</v>
      </c>
      <c r="C594" s="5">
        <v>6563.7547773073402</v>
      </c>
      <c r="D594" s="5">
        <v>6279.5684491178599</v>
      </c>
      <c r="E594" s="5">
        <v>6091.5371340358397</v>
      </c>
      <c r="F594" s="5">
        <v>6255.2144101220802</v>
      </c>
      <c r="G594" s="5">
        <v>7175.7581611108899</v>
      </c>
    </row>
    <row r="595" spans="1:7" x14ac:dyDescent="0.55000000000000004">
      <c r="A595" s="3">
        <v>20</v>
      </c>
      <c r="B595" s="3">
        <v>3</v>
      </c>
      <c r="C595" s="5">
        <v>212168.44321454101</v>
      </c>
      <c r="D595" s="5">
        <v>231208.35256217801</v>
      </c>
      <c r="E595" s="5">
        <v>254826.951985494</v>
      </c>
      <c r="F595" s="5">
        <v>225187.34588706499</v>
      </c>
      <c r="G595" s="5">
        <v>240831.10850192001</v>
      </c>
    </row>
    <row r="596" spans="1:7" x14ac:dyDescent="0.55000000000000004">
      <c r="A596" s="3">
        <v>20</v>
      </c>
      <c r="B596" s="3">
        <v>4</v>
      </c>
      <c r="C596" s="5">
        <v>6709.1850301098402</v>
      </c>
      <c r="D596" s="5">
        <v>5774.3264274335997</v>
      </c>
      <c r="E596" s="5">
        <v>7308.7329816108104</v>
      </c>
      <c r="F596" s="5">
        <v>6255.8666804108898</v>
      </c>
      <c r="G596" s="5">
        <v>6853.1624398792501</v>
      </c>
    </row>
    <row r="597" spans="1:7" x14ac:dyDescent="0.55000000000000004">
      <c r="A597" s="3">
        <v>20</v>
      </c>
      <c r="B597" s="3">
        <v>5</v>
      </c>
      <c r="C597" s="5">
        <v>19823.7979896119</v>
      </c>
      <c r="D597" s="5">
        <v>18881.298520263899</v>
      </c>
      <c r="E597" s="5">
        <v>23230.730076861899</v>
      </c>
      <c r="F597" s="5">
        <v>23089.215420538301</v>
      </c>
      <c r="G597" s="5">
        <v>19807.4084100324</v>
      </c>
    </row>
    <row r="598" spans="1:7" x14ac:dyDescent="0.55000000000000004">
      <c r="A598" s="3">
        <v>20</v>
      </c>
      <c r="B598" s="3">
        <v>6</v>
      </c>
      <c r="C598" s="5">
        <v>91207.503727328207</v>
      </c>
      <c r="D598" s="5">
        <v>83756.896702054204</v>
      </c>
      <c r="E598" s="5">
        <v>70897.810575290903</v>
      </c>
      <c r="F598" s="5">
        <v>92171.540136701602</v>
      </c>
      <c r="G598" s="5">
        <v>49550.242828078997</v>
      </c>
    </row>
    <row r="599" spans="1:7" x14ac:dyDescent="0.55000000000000004">
      <c r="A599" s="3">
        <v>20</v>
      </c>
      <c r="B599" s="3">
        <v>7</v>
      </c>
      <c r="C599" s="5">
        <v>43058.410191301999</v>
      </c>
      <c r="D599" s="5">
        <v>45115.455946084199</v>
      </c>
      <c r="E599" s="5">
        <v>65672.745513560003</v>
      </c>
      <c r="F599" s="5">
        <v>71351.916702108603</v>
      </c>
      <c r="G599" s="5">
        <v>68514.7452961823</v>
      </c>
    </row>
    <row r="600" spans="1:7" x14ac:dyDescent="0.55000000000000004">
      <c r="A600" s="3">
        <v>20</v>
      </c>
      <c r="B600" s="3">
        <v>8</v>
      </c>
      <c r="C600" s="5">
        <v>77757.661262548107</v>
      </c>
      <c r="D600" s="5">
        <v>68894.192975843296</v>
      </c>
      <c r="E600" s="5">
        <v>79019.645898497794</v>
      </c>
      <c r="F600" s="5">
        <v>70940.834282821801</v>
      </c>
      <c r="G600" s="5">
        <v>73014.051536673607</v>
      </c>
    </row>
    <row r="601" spans="1:7" x14ac:dyDescent="0.55000000000000004">
      <c r="A601" s="3">
        <v>20</v>
      </c>
      <c r="B601" s="3">
        <v>9</v>
      </c>
      <c r="C601" s="5">
        <v>90066.063307395307</v>
      </c>
      <c r="D601" s="5">
        <v>103719.22087317301</v>
      </c>
      <c r="E601" s="5">
        <v>121494.77365408</v>
      </c>
      <c r="F601" s="5">
        <v>114234.789656963</v>
      </c>
      <c r="G601" s="5">
        <v>127003.55141023701</v>
      </c>
    </row>
    <row r="602" spans="1:7" x14ac:dyDescent="0.55000000000000004">
      <c r="A602" s="3">
        <v>20</v>
      </c>
      <c r="B602" s="3">
        <v>10</v>
      </c>
      <c r="C602" s="5">
        <v>379591.43545959197</v>
      </c>
      <c r="D602" s="5">
        <v>528308.11427901697</v>
      </c>
      <c r="E602" s="5">
        <v>585325.11086122598</v>
      </c>
      <c r="F602" s="5">
        <v>516123.992523644</v>
      </c>
      <c r="G602" s="5">
        <v>692713.360545484</v>
      </c>
    </row>
    <row r="603" spans="1:7" x14ac:dyDescent="0.55000000000000004">
      <c r="A603" s="3">
        <v>20</v>
      </c>
      <c r="B603" s="3">
        <v>11</v>
      </c>
      <c r="C603" s="5">
        <v>245080.47753781601</v>
      </c>
      <c r="D603" s="5">
        <v>267183.93372076401</v>
      </c>
      <c r="E603" s="5">
        <v>263192.20813160198</v>
      </c>
      <c r="F603" s="5">
        <v>278990.73888051597</v>
      </c>
      <c r="G603" s="5">
        <v>390014.56368229201</v>
      </c>
    </row>
    <row r="604" spans="1:7" x14ac:dyDescent="0.55000000000000004">
      <c r="A604" s="3">
        <v>20</v>
      </c>
      <c r="B604" s="3">
        <v>12</v>
      </c>
      <c r="C604" s="5">
        <v>161052.61640988701</v>
      </c>
      <c r="D604" s="5">
        <v>174769.91957388201</v>
      </c>
      <c r="E604" s="5">
        <v>159384.55378114901</v>
      </c>
      <c r="F604" s="5">
        <v>141315.90592627501</v>
      </c>
      <c r="G604" s="5">
        <v>161827.80480184799</v>
      </c>
    </row>
    <row r="605" spans="1:7" x14ac:dyDescent="0.55000000000000004">
      <c r="A605" s="3">
        <v>20</v>
      </c>
      <c r="B605" s="3">
        <v>13</v>
      </c>
      <c r="C605" s="5">
        <v>460152.46303814399</v>
      </c>
      <c r="D605" s="5">
        <v>410364.780184709</v>
      </c>
      <c r="E605" s="5">
        <v>390643.18170834403</v>
      </c>
      <c r="F605" s="5">
        <v>399165.60387750302</v>
      </c>
      <c r="G605" s="5">
        <v>326156.14479775698</v>
      </c>
    </row>
    <row r="606" spans="1:7" x14ac:dyDescent="0.55000000000000004">
      <c r="A606" s="3">
        <v>20</v>
      </c>
      <c r="B606" s="3">
        <v>14</v>
      </c>
      <c r="C606" s="5">
        <v>143770.48279320699</v>
      </c>
      <c r="D606" s="5">
        <v>116860.165629665</v>
      </c>
      <c r="E606" s="5">
        <v>128411.000220592</v>
      </c>
      <c r="F606" s="5">
        <v>113340.060140175</v>
      </c>
      <c r="G606" s="5">
        <v>128636.960206042</v>
      </c>
    </row>
    <row r="607" spans="1:7" x14ac:dyDescent="0.55000000000000004">
      <c r="A607" s="3">
        <v>20</v>
      </c>
      <c r="B607" s="3">
        <v>15</v>
      </c>
      <c r="C607" s="5">
        <v>37252.782863501197</v>
      </c>
      <c r="D607" s="5">
        <v>34994.459089313001</v>
      </c>
      <c r="E607" s="5">
        <v>32152.8002332508</v>
      </c>
      <c r="F607" s="5">
        <v>28627.316390203101</v>
      </c>
      <c r="G607" s="5">
        <v>32137.600159306301</v>
      </c>
    </row>
    <row r="608" spans="1:7" x14ac:dyDescent="0.55000000000000004">
      <c r="A608" s="3">
        <v>20</v>
      </c>
      <c r="B608" s="3">
        <v>16</v>
      </c>
      <c r="C608" s="5">
        <v>115588.538540601</v>
      </c>
      <c r="D608" s="5">
        <v>148766.75919549601</v>
      </c>
      <c r="E608" s="5">
        <v>145387.212172247</v>
      </c>
      <c r="F608" s="5">
        <v>126598.548211206</v>
      </c>
      <c r="G608" s="5">
        <v>153704.78489680099</v>
      </c>
    </row>
    <row r="609" spans="1:7" x14ac:dyDescent="0.55000000000000004">
      <c r="A609" s="3">
        <v>20</v>
      </c>
      <c r="B609" s="3">
        <v>17</v>
      </c>
      <c r="C609" s="5">
        <v>202590.371088707</v>
      </c>
      <c r="D609" s="5">
        <v>196807.598289177</v>
      </c>
      <c r="E609" s="5">
        <v>224285.03241680001</v>
      </c>
      <c r="F609" s="5">
        <v>235670.355343873</v>
      </c>
      <c r="G609" s="5">
        <v>173000.34998580601</v>
      </c>
    </row>
    <row r="610" spans="1:7" x14ac:dyDescent="0.55000000000000004">
      <c r="A610" s="3">
        <v>20</v>
      </c>
      <c r="B610" s="3">
        <v>18</v>
      </c>
      <c r="C610" s="5">
        <v>354761.74771886802</v>
      </c>
      <c r="D610" s="5">
        <v>408145.180906964</v>
      </c>
      <c r="E610" s="5">
        <v>470072.15744610998</v>
      </c>
      <c r="F610" s="5">
        <v>539978.62587691005</v>
      </c>
      <c r="G610" s="5">
        <v>547790.13077366306</v>
      </c>
    </row>
    <row r="611" spans="1:7" x14ac:dyDescent="0.55000000000000004">
      <c r="A611" s="3">
        <v>20</v>
      </c>
      <c r="B611" s="3">
        <v>19</v>
      </c>
      <c r="C611" s="5">
        <v>296761.38445971499</v>
      </c>
      <c r="D611" s="5">
        <v>260143.20904034001</v>
      </c>
      <c r="E611" s="5">
        <v>251972.82851893301</v>
      </c>
      <c r="F611" s="5">
        <v>250546.52061398901</v>
      </c>
      <c r="G611" s="5">
        <v>306705.47850813402</v>
      </c>
    </row>
    <row r="612" spans="1:7" x14ac:dyDescent="0.55000000000000004">
      <c r="A612" s="3">
        <v>20</v>
      </c>
      <c r="B612" s="3">
        <v>20</v>
      </c>
      <c r="C612" s="5">
        <v>392262.03392336902</v>
      </c>
      <c r="D612" s="5">
        <v>523417.76645509299</v>
      </c>
      <c r="E612" s="5">
        <v>517942.68978869001</v>
      </c>
      <c r="F612" s="5">
        <v>505407.55606029503</v>
      </c>
      <c r="G612" s="5">
        <v>523797.56343758199</v>
      </c>
    </row>
    <row r="613" spans="1:7" x14ac:dyDescent="0.55000000000000004">
      <c r="A613" s="3">
        <v>20</v>
      </c>
      <c r="B613" s="3">
        <v>21</v>
      </c>
      <c r="C613" s="5">
        <v>325887.09847574</v>
      </c>
      <c r="D613" s="5">
        <v>344001.59535077203</v>
      </c>
      <c r="E613" s="5">
        <v>353782.623646917</v>
      </c>
      <c r="F613" s="5">
        <v>286653.58614614699</v>
      </c>
      <c r="G613" s="5">
        <v>302555.64480584097</v>
      </c>
    </row>
    <row r="614" spans="1:7" x14ac:dyDescent="0.55000000000000004">
      <c r="A614" s="3">
        <v>20</v>
      </c>
      <c r="B614" s="3">
        <v>22</v>
      </c>
      <c r="C614" s="5">
        <v>228691.85954437999</v>
      </c>
      <c r="D614" s="5">
        <v>258777.637916395</v>
      </c>
      <c r="E614" s="5">
        <v>278561.34084185999</v>
      </c>
      <c r="F614" s="5">
        <v>159629.38198216801</v>
      </c>
      <c r="G614" s="5">
        <v>166970.57581584301</v>
      </c>
    </row>
    <row r="615" spans="1:7" x14ac:dyDescent="0.55000000000000004">
      <c r="A615" s="3">
        <v>20</v>
      </c>
      <c r="B615" s="3">
        <v>23</v>
      </c>
      <c r="C615" s="5">
        <v>154095.344763587</v>
      </c>
      <c r="D615" s="5">
        <v>144849.701565814</v>
      </c>
      <c r="E615" s="5">
        <v>136314.966885703</v>
      </c>
      <c r="F615" s="5">
        <v>143506.39599133501</v>
      </c>
      <c r="G615" s="5">
        <v>135277.42536518801</v>
      </c>
    </row>
    <row r="616" spans="1:7" x14ac:dyDescent="0.55000000000000004">
      <c r="A616" s="3">
        <v>20</v>
      </c>
      <c r="B616" s="3">
        <v>24</v>
      </c>
      <c r="C616" s="5">
        <v>111897.09083006901</v>
      </c>
      <c r="D616" s="5">
        <v>84287.233592714896</v>
      </c>
      <c r="E616" s="5">
        <v>87004.521190413594</v>
      </c>
      <c r="F616" s="5">
        <v>86358.933139663597</v>
      </c>
      <c r="G616" s="5">
        <v>92020.469875226598</v>
      </c>
    </row>
    <row r="617" spans="1:7" x14ac:dyDescent="0.55000000000000004">
      <c r="A617" s="3">
        <v>20</v>
      </c>
      <c r="B617" s="3">
        <v>25</v>
      </c>
      <c r="C617" s="5">
        <v>310726.01181745302</v>
      </c>
      <c r="D617" s="5">
        <v>295541.05547937198</v>
      </c>
      <c r="E617" s="5">
        <v>271176.26342954498</v>
      </c>
      <c r="F617" s="5">
        <v>275887.06552712701</v>
      </c>
      <c r="G617" s="5">
        <v>298269.51279362699</v>
      </c>
    </row>
    <row r="618" spans="1:7" x14ac:dyDescent="0.55000000000000004">
      <c r="A618" s="3">
        <v>20</v>
      </c>
      <c r="B618" s="3">
        <v>26</v>
      </c>
      <c r="C618" s="5">
        <v>241878.04115316799</v>
      </c>
      <c r="D618" s="5">
        <v>251107.559916356</v>
      </c>
      <c r="E618" s="5">
        <v>270956.790520865</v>
      </c>
      <c r="F618" s="5">
        <v>272836.38669800101</v>
      </c>
      <c r="G618" s="5">
        <v>266129.32305120601</v>
      </c>
    </row>
    <row r="619" spans="1:7" x14ac:dyDescent="0.55000000000000004">
      <c r="A619" s="3">
        <v>20</v>
      </c>
      <c r="B619" s="3">
        <v>27</v>
      </c>
      <c r="C619" s="5">
        <v>375081.12880938099</v>
      </c>
      <c r="D619" s="5">
        <v>427736.883207487</v>
      </c>
      <c r="E619" s="5">
        <v>467977.38453753199</v>
      </c>
      <c r="F619" s="5">
        <v>476613.226260603</v>
      </c>
      <c r="G619" s="5">
        <v>489929.44851426699</v>
      </c>
    </row>
    <row r="620" spans="1:7" x14ac:dyDescent="0.55000000000000004">
      <c r="A620" s="3">
        <v>20</v>
      </c>
      <c r="B620" s="3">
        <v>28</v>
      </c>
      <c r="C620" s="5">
        <v>398034.88659478503</v>
      </c>
      <c r="D620" s="5">
        <v>428091.54491874599</v>
      </c>
      <c r="E620" s="5">
        <v>432141.16605109302</v>
      </c>
      <c r="F620" s="5">
        <v>404763.92505004402</v>
      </c>
      <c r="G620" s="5">
        <v>437316.31441524101</v>
      </c>
    </row>
    <row r="621" spans="1:7" x14ac:dyDescent="0.55000000000000004">
      <c r="A621" s="3">
        <v>20</v>
      </c>
      <c r="B621" s="3">
        <v>29</v>
      </c>
      <c r="C621" s="5">
        <v>318894.19462321798</v>
      </c>
      <c r="D621" s="5">
        <v>307885.22010643501</v>
      </c>
      <c r="E621" s="5">
        <v>323409.801701891</v>
      </c>
      <c r="F621" s="5">
        <v>327728.98467203003</v>
      </c>
      <c r="G621" s="5">
        <v>328688.98208332399</v>
      </c>
    </row>
    <row r="622" spans="1:7" x14ac:dyDescent="0.55000000000000004">
      <c r="A622" s="3">
        <v>20</v>
      </c>
      <c r="B622" s="3">
        <v>30</v>
      </c>
      <c r="C622" s="5">
        <v>536373.52418870002</v>
      </c>
      <c r="D622" s="5">
        <v>623994.76634221396</v>
      </c>
      <c r="E622" s="5">
        <v>685989.53473792598</v>
      </c>
      <c r="F622" s="5">
        <v>693232.91368740797</v>
      </c>
      <c r="G622" s="5">
        <v>695758.820232386</v>
      </c>
    </row>
    <row r="623" spans="1:7" x14ac:dyDescent="0.55000000000000004">
      <c r="A623" s="3">
        <v>20</v>
      </c>
      <c r="B623" s="3">
        <v>31</v>
      </c>
      <c r="C623" s="5">
        <v>313423.71831228398</v>
      </c>
      <c r="D623" s="5">
        <v>317962.171147254</v>
      </c>
      <c r="E623" s="5">
        <v>326496.70795614499</v>
      </c>
      <c r="F623" s="5">
        <v>294172.62438075599</v>
      </c>
      <c r="G623" s="5">
        <v>307376.21221478801</v>
      </c>
    </row>
    <row r="624" spans="1:7" x14ac:dyDescent="0.55000000000000004">
      <c r="A624" s="3">
        <v>21</v>
      </c>
      <c r="B624" s="3">
        <v>1</v>
      </c>
      <c r="C624" s="5">
        <v>72860.817090003402</v>
      </c>
      <c r="D624" s="5">
        <v>67260.504223436103</v>
      </c>
      <c r="E624" s="5">
        <v>69579.965354512198</v>
      </c>
      <c r="F624" s="5">
        <v>71624.987146232001</v>
      </c>
      <c r="G624" s="5">
        <v>66172.283931493701</v>
      </c>
    </row>
    <row r="625" spans="1:7" x14ac:dyDescent="0.55000000000000004">
      <c r="A625" s="3">
        <v>21</v>
      </c>
      <c r="B625" s="3">
        <v>2</v>
      </c>
      <c r="C625" s="5">
        <v>7497.5374726591499</v>
      </c>
      <c r="D625" s="5">
        <v>8156.9392635886898</v>
      </c>
      <c r="E625" s="5">
        <v>9273.8490110745697</v>
      </c>
      <c r="F625" s="5">
        <v>9758.3349205873292</v>
      </c>
      <c r="G625" s="5">
        <v>11335.011535735801</v>
      </c>
    </row>
    <row r="626" spans="1:7" x14ac:dyDescent="0.55000000000000004">
      <c r="A626" s="3">
        <v>21</v>
      </c>
      <c r="B626" s="3">
        <v>3</v>
      </c>
      <c r="C626" s="5">
        <v>102379.961501792</v>
      </c>
      <c r="D626" s="5">
        <v>129068.52514157099</v>
      </c>
      <c r="E626" s="5">
        <v>129646.65869156799</v>
      </c>
      <c r="F626" s="5">
        <v>139864.972625022</v>
      </c>
      <c r="G626" s="5">
        <v>125366.405669368</v>
      </c>
    </row>
    <row r="627" spans="1:7" x14ac:dyDescent="0.55000000000000004">
      <c r="A627" s="3">
        <v>21</v>
      </c>
      <c r="B627" s="3">
        <v>4</v>
      </c>
      <c r="C627" s="5">
        <v>47816.115116560999</v>
      </c>
      <c r="D627" s="5">
        <v>44419.941246346003</v>
      </c>
      <c r="E627" s="5">
        <v>40213.730647731601</v>
      </c>
      <c r="F627" s="5">
        <v>39098.747289869898</v>
      </c>
      <c r="G627" s="5">
        <v>37438.809127760498</v>
      </c>
    </row>
    <row r="628" spans="1:7" x14ac:dyDescent="0.55000000000000004">
      <c r="A628" s="3">
        <v>21</v>
      </c>
      <c r="B628" s="3">
        <v>5</v>
      </c>
      <c r="C628" s="5">
        <v>57261.610868651602</v>
      </c>
      <c r="D628" s="5">
        <v>64264.6621602577</v>
      </c>
      <c r="E628" s="5">
        <v>74903.171780181903</v>
      </c>
      <c r="F628" s="5">
        <v>73543.687604863095</v>
      </c>
      <c r="G628" s="5">
        <v>61363.913456306604</v>
      </c>
    </row>
    <row r="629" spans="1:7" x14ac:dyDescent="0.55000000000000004">
      <c r="A629" s="3">
        <v>21</v>
      </c>
      <c r="B629" s="3">
        <v>6</v>
      </c>
      <c r="C629" s="5">
        <v>240938.02703506601</v>
      </c>
      <c r="D629" s="5">
        <v>187583.53846802001</v>
      </c>
      <c r="E629" s="5">
        <v>190129.866254778</v>
      </c>
      <c r="F629" s="5">
        <v>172276.01683079699</v>
      </c>
      <c r="G629" s="5">
        <v>155785.59556023701</v>
      </c>
    </row>
    <row r="630" spans="1:7" x14ac:dyDescent="0.55000000000000004">
      <c r="A630" s="3">
        <v>21</v>
      </c>
      <c r="B630" s="3">
        <v>7</v>
      </c>
      <c r="C630" s="5">
        <v>126107.216104009</v>
      </c>
      <c r="D630" s="5">
        <v>143435.088405752</v>
      </c>
      <c r="E630" s="5">
        <v>151517.90204522599</v>
      </c>
      <c r="F630" s="5">
        <v>161823.161542669</v>
      </c>
      <c r="G630" s="5">
        <v>159778.39943987099</v>
      </c>
    </row>
    <row r="631" spans="1:7" x14ac:dyDescent="0.55000000000000004">
      <c r="A631" s="3">
        <v>21</v>
      </c>
      <c r="B631" s="3">
        <v>8</v>
      </c>
      <c r="C631" s="5">
        <v>91962.688160755599</v>
      </c>
      <c r="D631" s="5">
        <v>111921.581138746</v>
      </c>
      <c r="E631" s="5">
        <v>137268.74198413</v>
      </c>
      <c r="F631" s="5">
        <v>132749.81509526301</v>
      </c>
      <c r="G631" s="5">
        <v>142586.50933570499</v>
      </c>
    </row>
    <row r="632" spans="1:7" x14ac:dyDescent="0.55000000000000004">
      <c r="A632" s="3">
        <v>21</v>
      </c>
      <c r="B632" s="3">
        <v>9</v>
      </c>
      <c r="C632" s="5">
        <v>136571.384815333</v>
      </c>
      <c r="D632" s="5">
        <v>165909.26578983699</v>
      </c>
      <c r="E632" s="5">
        <v>172841.26420191501</v>
      </c>
      <c r="F632" s="5">
        <v>165649.417286112</v>
      </c>
      <c r="G632" s="5">
        <v>168492.10468321299</v>
      </c>
    </row>
    <row r="633" spans="1:7" x14ac:dyDescent="0.55000000000000004">
      <c r="A633" s="3">
        <v>21</v>
      </c>
      <c r="B633" s="3">
        <v>10</v>
      </c>
      <c r="C633" s="5">
        <v>256189.59666321101</v>
      </c>
      <c r="D633" s="5">
        <v>322376.26777974801</v>
      </c>
      <c r="E633" s="5">
        <v>369239.90738266998</v>
      </c>
      <c r="F633" s="5">
        <v>324574.31262437999</v>
      </c>
      <c r="G633" s="5">
        <v>409806.01388285297</v>
      </c>
    </row>
    <row r="634" spans="1:7" x14ac:dyDescent="0.55000000000000004">
      <c r="A634" s="3">
        <v>21</v>
      </c>
      <c r="B634" s="3">
        <v>11</v>
      </c>
      <c r="C634" s="5">
        <v>143778.80160207601</v>
      </c>
      <c r="D634" s="5">
        <v>74189.496589635004</v>
      </c>
      <c r="E634" s="5">
        <v>62086.234583233199</v>
      </c>
      <c r="F634" s="5">
        <v>88651.741423344196</v>
      </c>
      <c r="G634" s="5">
        <v>165351.09290625801</v>
      </c>
    </row>
    <row r="635" spans="1:7" x14ac:dyDescent="0.55000000000000004">
      <c r="A635" s="3">
        <v>21</v>
      </c>
      <c r="B635" s="3">
        <v>12</v>
      </c>
      <c r="C635" s="5">
        <v>105117.658190951</v>
      </c>
      <c r="D635" s="5">
        <v>105615.627007374</v>
      </c>
      <c r="E635" s="5">
        <v>114772.695283633</v>
      </c>
      <c r="F635" s="5">
        <v>119579.334854564</v>
      </c>
      <c r="G635" s="5">
        <v>111286.89599181899</v>
      </c>
    </row>
    <row r="636" spans="1:7" x14ac:dyDescent="0.55000000000000004">
      <c r="A636" s="3">
        <v>21</v>
      </c>
      <c r="B636" s="3">
        <v>13</v>
      </c>
      <c r="C636" s="5">
        <v>17806.635198498301</v>
      </c>
      <c r="D636" s="5">
        <v>10837.9613277932</v>
      </c>
      <c r="E636" s="5">
        <v>10408.267416946899</v>
      </c>
      <c r="F636" s="5">
        <v>11754.0709159456</v>
      </c>
      <c r="G636" s="5">
        <v>6558.7704995153299</v>
      </c>
    </row>
    <row r="637" spans="1:7" x14ac:dyDescent="0.55000000000000004">
      <c r="A637" s="3">
        <v>21</v>
      </c>
      <c r="B637" s="3">
        <v>14</v>
      </c>
      <c r="C637" s="5">
        <v>251287.264785996</v>
      </c>
      <c r="D637" s="5">
        <v>278442.03546069103</v>
      </c>
      <c r="E637" s="5">
        <v>282376.51162399701</v>
      </c>
      <c r="F637" s="5">
        <v>245121.31321062299</v>
      </c>
      <c r="G637" s="5">
        <v>282983.19625152397</v>
      </c>
    </row>
    <row r="638" spans="1:7" x14ac:dyDescent="0.55000000000000004">
      <c r="A638" s="3">
        <v>21</v>
      </c>
      <c r="B638" s="3">
        <v>15</v>
      </c>
      <c r="C638" s="5">
        <v>44585.924553511897</v>
      </c>
      <c r="D638" s="5">
        <v>36103.176042440398</v>
      </c>
      <c r="E638" s="5">
        <v>39295.853898759298</v>
      </c>
      <c r="F638" s="5">
        <v>33793.581112257802</v>
      </c>
      <c r="G638" s="5">
        <v>34524.8045166714</v>
      </c>
    </row>
    <row r="639" spans="1:7" x14ac:dyDescent="0.55000000000000004">
      <c r="A639" s="3">
        <v>21</v>
      </c>
      <c r="B639" s="3">
        <v>16</v>
      </c>
      <c r="C639" s="5">
        <v>201618.551842438</v>
      </c>
      <c r="D639" s="5">
        <v>252143.13679246101</v>
      </c>
      <c r="E639" s="5">
        <v>285163.513710153</v>
      </c>
      <c r="F639" s="5">
        <v>281651.016098461</v>
      </c>
      <c r="G639" s="5">
        <v>258790.279803249</v>
      </c>
    </row>
    <row r="640" spans="1:7" x14ac:dyDescent="0.55000000000000004">
      <c r="A640" s="3">
        <v>21</v>
      </c>
      <c r="B640" s="3">
        <v>17</v>
      </c>
      <c r="C640" s="5">
        <v>200055.10730874899</v>
      </c>
      <c r="D640" s="5">
        <v>194196.788998684</v>
      </c>
      <c r="E640" s="5">
        <v>221231.8334575</v>
      </c>
      <c r="F640" s="5">
        <v>228960.911132721</v>
      </c>
      <c r="G640" s="5">
        <v>163951.99630551701</v>
      </c>
    </row>
    <row r="641" spans="1:7" x14ac:dyDescent="0.55000000000000004">
      <c r="A641" s="3">
        <v>21</v>
      </c>
      <c r="B641" s="3">
        <v>18</v>
      </c>
      <c r="C641" s="5">
        <v>355852.56142403698</v>
      </c>
      <c r="D641" s="5">
        <v>378601.69126294798</v>
      </c>
      <c r="E641" s="5">
        <v>478770.68057756597</v>
      </c>
      <c r="F641" s="5">
        <v>509180.076909511</v>
      </c>
      <c r="G641" s="5">
        <v>573895.72720359499</v>
      </c>
    </row>
    <row r="642" spans="1:7" x14ac:dyDescent="0.55000000000000004">
      <c r="A642" s="3">
        <v>21</v>
      </c>
      <c r="B642" s="3">
        <v>19</v>
      </c>
      <c r="C642" s="5">
        <v>301273.94810190401</v>
      </c>
      <c r="D642" s="5">
        <v>216554.39622978499</v>
      </c>
      <c r="E642" s="5">
        <v>216375.834607739</v>
      </c>
      <c r="F642" s="5">
        <v>236827.196734447</v>
      </c>
      <c r="G642" s="5">
        <v>296094.66086649802</v>
      </c>
    </row>
    <row r="643" spans="1:7" x14ac:dyDescent="0.55000000000000004">
      <c r="A643" s="3">
        <v>21</v>
      </c>
      <c r="B643" s="3">
        <v>20</v>
      </c>
      <c r="C643" s="5">
        <v>384090.99110336002</v>
      </c>
      <c r="D643" s="5">
        <v>490259.55848509597</v>
      </c>
      <c r="E643" s="5">
        <v>483134.46692626202</v>
      </c>
      <c r="F643" s="5">
        <v>491597.24521668401</v>
      </c>
      <c r="G643" s="5">
        <v>530183.14858084603</v>
      </c>
    </row>
    <row r="644" spans="1:7" x14ac:dyDescent="0.55000000000000004">
      <c r="A644" s="3">
        <v>21</v>
      </c>
      <c r="B644" s="3">
        <v>21</v>
      </c>
      <c r="C644" s="5">
        <v>345252.46099867701</v>
      </c>
      <c r="D644" s="5">
        <v>375513.16904488701</v>
      </c>
      <c r="E644" s="5">
        <v>441976.14793785801</v>
      </c>
      <c r="F644" s="5">
        <v>319176.79803158902</v>
      </c>
      <c r="G644" s="5">
        <v>366119.81564649602</v>
      </c>
    </row>
    <row r="645" spans="1:7" x14ac:dyDescent="0.55000000000000004">
      <c r="A645" s="3">
        <v>21</v>
      </c>
      <c r="B645" s="3">
        <v>22</v>
      </c>
      <c r="C645" s="5">
        <v>200621.71696439499</v>
      </c>
      <c r="D645" s="5">
        <v>188363.67982145099</v>
      </c>
      <c r="E645" s="5">
        <v>219881.09377907799</v>
      </c>
      <c r="F645" s="5">
        <v>138100.53697231601</v>
      </c>
      <c r="G645" s="5">
        <v>120970.95236328599</v>
      </c>
    </row>
    <row r="646" spans="1:7" x14ac:dyDescent="0.55000000000000004">
      <c r="A646" s="3">
        <v>21</v>
      </c>
      <c r="B646" s="3">
        <v>23</v>
      </c>
      <c r="C646" s="5">
        <v>134206.86998547299</v>
      </c>
      <c r="D646" s="5">
        <v>135009.05422269</v>
      </c>
      <c r="E646" s="5">
        <v>123744.84607143499</v>
      </c>
      <c r="F646" s="5">
        <v>127630.865119346</v>
      </c>
      <c r="G646" s="5">
        <v>117548.570665543</v>
      </c>
    </row>
    <row r="647" spans="1:7" x14ac:dyDescent="0.55000000000000004">
      <c r="A647" s="3">
        <v>21</v>
      </c>
      <c r="B647" s="3">
        <v>24</v>
      </c>
      <c r="C647" s="5">
        <v>43822.120159783699</v>
      </c>
      <c r="D647" s="5">
        <v>44286.337679475299</v>
      </c>
      <c r="E647" s="5">
        <v>39848.820632721603</v>
      </c>
      <c r="F647" s="5">
        <v>37811.275044119597</v>
      </c>
      <c r="G647" s="5">
        <v>37506.427871213498</v>
      </c>
    </row>
    <row r="648" spans="1:7" x14ac:dyDescent="0.55000000000000004">
      <c r="A648" s="3">
        <v>21</v>
      </c>
      <c r="B648" s="3">
        <v>25</v>
      </c>
      <c r="C648" s="5">
        <v>329412.04891792702</v>
      </c>
      <c r="D648" s="5">
        <v>310983.86127122497</v>
      </c>
      <c r="E648" s="5">
        <v>293052.54167043703</v>
      </c>
      <c r="F648" s="5">
        <v>296523.59597159299</v>
      </c>
      <c r="G648" s="5">
        <v>321381.36601134302</v>
      </c>
    </row>
    <row r="649" spans="1:7" x14ac:dyDescent="0.55000000000000004">
      <c r="A649" s="3">
        <v>21</v>
      </c>
      <c r="B649" s="3">
        <v>26</v>
      </c>
      <c r="C649" s="5">
        <v>195616.41847761601</v>
      </c>
      <c r="D649" s="5">
        <v>217996.56820365801</v>
      </c>
      <c r="E649" s="5">
        <v>226415.91556064601</v>
      </c>
      <c r="F649" s="5">
        <v>223632.042920557</v>
      </c>
      <c r="G649" s="5">
        <v>216951.259492543</v>
      </c>
    </row>
    <row r="650" spans="1:7" x14ac:dyDescent="0.55000000000000004">
      <c r="A650" s="3">
        <v>21</v>
      </c>
      <c r="B650" s="3">
        <v>27</v>
      </c>
      <c r="C650" s="5">
        <v>391844.40892768698</v>
      </c>
      <c r="D650" s="5">
        <v>442466.08200714103</v>
      </c>
      <c r="E650" s="5">
        <v>520039.01109577098</v>
      </c>
      <c r="F650" s="5">
        <v>527542.79747683299</v>
      </c>
      <c r="G650" s="5">
        <v>516908.79536040698</v>
      </c>
    </row>
    <row r="651" spans="1:7" x14ac:dyDescent="0.55000000000000004">
      <c r="A651" s="3">
        <v>21</v>
      </c>
      <c r="B651" s="3">
        <v>28</v>
      </c>
      <c r="C651" s="5">
        <v>357163.77232167899</v>
      </c>
      <c r="D651" s="5">
        <v>376442.80696492299</v>
      </c>
      <c r="E651" s="5">
        <v>397568.59527828603</v>
      </c>
      <c r="F651" s="5">
        <v>391903.00145596801</v>
      </c>
      <c r="G651" s="5">
        <v>410121.990955238</v>
      </c>
    </row>
    <row r="652" spans="1:7" x14ac:dyDescent="0.55000000000000004">
      <c r="A652" s="3">
        <v>21</v>
      </c>
      <c r="B652" s="3">
        <v>29</v>
      </c>
      <c r="C652" s="5">
        <v>257193.26429911499</v>
      </c>
      <c r="D652" s="5">
        <v>258242.164783855</v>
      </c>
      <c r="E652" s="5">
        <v>266230.44803805102</v>
      </c>
      <c r="F652" s="5">
        <v>265940.57022866199</v>
      </c>
      <c r="G652" s="5">
        <v>269405.41906589502</v>
      </c>
    </row>
    <row r="653" spans="1:7" x14ac:dyDescent="0.55000000000000004">
      <c r="A653" s="3">
        <v>21</v>
      </c>
      <c r="B653" s="3">
        <v>30</v>
      </c>
      <c r="C653" s="5">
        <v>497533.12510898098</v>
      </c>
      <c r="D653" s="5">
        <v>587549.20037231699</v>
      </c>
      <c r="E653" s="5">
        <v>636839.43277779699</v>
      </c>
      <c r="F653" s="5">
        <v>641465.14211873</v>
      </c>
      <c r="G653" s="5">
        <v>663180.82565602998</v>
      </c>
    </row>
    <row r="654" spans="1:7" x14ac:dyDescent="0.55000000000000004">
      <c r="A654" s="3">
        <v>21</v>
      </c>
      <c r="B654" s="3">
        <v>31</v>
      </c>
      <c r="C654" s="5">
        <v>377196.93010901898</v>
      </c>
      <c r="D654" s="5">
        <v>333882.58736198099</v>
      </c>
      <c r="E654" s="5">
        <v>345709.26442600699</v>
      </c>
      <c r="F654" s="5">
        <v>305031.50035570702</v>
      </c>
      <c r="G654" s="5">
        <v>302275.92249291402</v>
      </c>
    </row>
    <row r="655" spans="1:7" x14ac:dyDescent="0.55000000000000004">
      <c r="A655" s="3">
        <v>22</v>
      </c>
      <c r="B655" s="3">
        <v>1</v>
      </c>
      <c r="C655" s="5">
        <v>159132.45374740899</v>
      </c>
      <c r="D655" s="5">
        <v>152790.416052029</v>
      </c>
      <c r="E655" s="5">
        <v>143839.782875957</v>
      </c>
      <c r="F655" s="5">
        <v>139098.82165701501</v>
      </c>
      <c r="G655" s="5">
        <v>135904.81356063799</v>
      </c>
    </row>
    <row r="656" spans="1:7" x14ac:dyDescent="0.55000000000000004">
      <c r="A656" s="3">
        <v>22</v>
      </c>
      <c r="B656" s="3">
        <v>2</v>
      </c>
      <c r="C656" s="5">
        <v>6767.8852156565699</v>
      </c>
      <c r="D656" s="5">
        <v>7560.0133412301402</v>
      </c>
      <c r="E656" s="5">
        <v>7939.23832847842</v>
      </c>
      <c r="F656" s="5">
        <v>7901.7520394896401</v>
      </c>
      <c r="G656" s="5">
        <v>8504.7107484155804</v>
      </c>
    </row>
    <row r="657" spans="1:7" x14ac:dyDescent="0.55000000000000004">
      <c r="A657" s="3">
        <v>22</v>
      </c>
      <c r="B657" s="3">
        <v>3</v>
      </c>
      <c r="C657" s="5">
        <v>953678.11418148503</v>
      </c>
      <c r="D657" s="5">
        <v>975835.66715758003</v>
      </c>
      <c r="E657" s="5">
        <v>884310.25998400105</v>
      </c>
      <c r="F657" s="5">
        <v>854565.25032049604</v>
      </c>
      <c r="G657" s="5">
        <v>873262.469890662</v>
      </c>
    </row>
    <row r="658" spans="1:7" x14ac:dyDescent="0.55000000000000004">
      <c r="A658" s="3">
        <v>22</v>
      </c>
      <c r="B658" s="3">
        <v>4</v>
      </c>
      <c r="C658" s="5">
        <v>34989.347676037898</v>
      </c>
      <c r="D658" s="5">
        <v>43232.100071528497</v>
      </c>
      <c r="E658" s="5">
        <v>42719.121444412202</v>
      </c>
      <c r="F658" s="5">
        <v>42089.516327775898</v>
      </c>
      <c r="G658" s="5">
        <v>38710.299549741103</v>
      </c>
    </row>
    <row r="659" spans="1:7" x14ac:dyDescent="0.55000000000000004">
      <c r="A659" s="3">
        <v>22</v>
      </c>
      <c r="B659" s="3">
        <v>5</v>
      </c>
      <c r="C659" s="5">
        <v>237208.26489387199</v>
      </c>
      <c r="D659" s="5">
        <v>256963.15350386599</v>
      </c>
      <c r="E659" s="5">
        <v>291947.39456085098</v>
      </c>
      <c r="F659" s="5">
        <v>292567.30681026098</v>
      </c>
      <c r="G659" s="5">
        <v>199393.26489270799</v>
      </c>
    </row>
    <row r="660" spans="1:7" x14ac:dyDescent="0.55000000000000004">
      <c r="A660" s="3">
        <v>22</v>
      </c>
      <c r="B660" s="3">
        <v>6</v>
      </c>
      <c r="C660" s="5">
        <v>666100.257162416</v>
      </c>
      <c r="D660" s="5">
        <v>805421.47868445294</v>
      </c>
      <c r="E660" s="5">
        <v>899829.77144255803</v>
      </c>
      <c r="F660" s="5">
        <v>851996.16559712403</v>
      </c>
      <c r="G660" s="5">
        <v>666205.92656937905</v>
      </c>
    </row>
    <row r="661" spans="1:7" x14ac:dyDescent="0.55000000000000004">
      <c r="A661" s="3">
        <v>22</v>
      </c>
      <c r="B661" s="3">
        <v>7</v>
      </c>
      <c r="C661" s="5">
        <v>77863.963170076997</v>
      </c>
      <c r="D661" s="5">
        <v>78779.317156605699</v>
      </c>
      <c r="E661" s="5">
        <v>58914.244715317298</v>
      </c>
      <c r="F661" s="5">
        <v>69857.238323524201</v>
      </c>
      <c r="G661" s="5">
        <v>81794.1841498828</v>
      </c>
    </row>
    <row r="662" spans="1:7" x14ac:dyDescent="0.55000000000000004">
      <c r="A662" s="3">
        <v>22</v>
      </c>
      <c r="B662" s="3">
        <v>8</v>
      </c>
      <c r="C662" s="5">
        <v>247339.682914442</v>
      </c>
      <c r="D662" s="5">
        <v>241364.109614221</v>
      </c>
      <c r="E662" s="5">
        <v>232899.114484769</v>
      </c>
      <c r="F662" s="5">
        <v>253511.94763782201</v>
      </c>
      <c r="G662" s="5">
        <v>291108.356250763</v>
      </c>
    </row>
    <row r="663" spans="1:7" x14ac:dyDescent="0.55000000000000004">
      <c r="A663" s="3">
        <v>22</v>
      </c>
      <c r="B663" s="3">
        <v>9</v>
      </c>
      <c r="C663" s="5">
        <v>146964.90133176601</v>
      </c>
      <c r="D663" s="5">
        <v>183380.49612888499</v>
      </c>
      <c r="E663" s="5">
        <v>190782.423218977</v>
      </c>
      <c r="F663" s="5">
        <v>184529.69424466</v>
      </c>
      <c r="G663" s="5">
        <v>185841.87802821101</v>
      </c>
    </row>
    <row r="664" spans="1:7" x14ac:dyDescent="0.55000000000000004">
      <c r="A664" s="3">
        <v>22</v>
      </c>
      <c r="B664" s="3">
        <v>10</v>
      </c>
      <c r="C664" s="5">
        <v>530928.69971312501</v>
      </c>
      <c r="D664" s="5">
        <v>694753.52685826505</v>
      </c>
      <c r="E664" s="5">
        <v>624025.97922557895</v>
      </c>
      <c r="F664" s="5">
        <v>517514.27979297499</v>
      </c>
      <c r="G664" s="5">
        <v>566742.13887041504</v>
      </c>
    </row>
    <row r="665" spans="1:7" x14ac:dyDescent="0.55000000000000004">
      <c r="A665" s="3">
        <v>22</v>
      </c>
      <c r="B665" s="3">
        <v>11</v>
      </c>
      <c r="C665" s="5">
        <v>100027.51854326999</v>
      </c>
      <c r="D665" s="5">
        <v>124911.714201494</v>
      </c>
      <c r="E665" s="5">
        <v>131052.25835102701</v>
      </c>
      <c r="F665" s="5">
        <v>131549.503862204</v>
      </c>
      <c r="G665" s="5">
        <v>155981.00309639299</v>
      </c>
    </row>
    <row r="666" spans="1:7" x14ac:dyDescent="0.55000000000000004">
      <c r="A666" s="3">
        <v>22</v>
      </c>
      <c r="B666" s="3">
        <v>12</v>
      </c>
      <c r="C666" s="5">
        <v>754467.19854905503</v>
      </c>
      <c r="D666" s="5">
        <v>696115.596122385</v>
      </c>
      <c r="E666" s="5">
        <v>871940.75895017094</v>
      </c>
      <c r="F666" s="5">
        <v>781753.620297833</v>
      </c>
      <c r="G666" s="5">
        <v>762707.03384529403</v>
      </c>
    </row>
    <row r="667" spans="1:7" x14ac:dyDescent="0.55000000000000004">
      <c r="A667" s="3">
        <v>22</v>
      </c>
      <c r="B667" s="3">
        <v>13</v>
      </c>
      <c r="C667" s="5">
        <v>292184.933781292</v>
      </c>
      <c r="D667" s="5">
        <v>166537.02478668801</v>
      </c>
      <c r="E667" s="5">
        <v>89904.338816311894</v>
      </c>
      <c r="F667" s="5">
        <v>72706.0786031108</v>
      </c>
      <c r="G667" s="5">
        <v>90280.647876018396</v>
      </c>
    </row>
    <row r="668" spans="1:7" x14ac:dyDescent="0.55000000000000004">
      <c r="A668" s="3">
        <v>22</v>
      </c>
      <c r="B668" s="3">
        <v>14</v>
      </c>
      <c r="C668" s="5">
        <v>1322578.84212303</v>
      </c>
      <c r="D668" s="5">
        <v>1256620.95330425</v>
      </c>
      <c r="E668" s="5">
        <v>1273265.00040059</v>
      </c>
      <c r="F668" s="5">
        <v>1242403.79457826</v>
      </c>
      <c r="G668" s="5">
        <v>1252306.64825869</v>
      </c>
    </row>
    <row r="669" spans="1:7" x14ac:dyDescent="0.55000000000000004">
      <c r="A669" s="3">
        <v>22</v>
      </c>
      <c r="B669" s="3">
        <v>15</v>
      </c>
      <c r="C669" s="5">
        <v>73343.969063351906</v>
      </c>
      <c r="D669" s="5">
        <v>60809.386807338102</v>
      </c>
      <c r="E669" s="5">
        <v>55669.046893957602</v>
      </c>
      <c r="F669" s="5">
        <v>56016.702045097503</v>
      </c>
      <c r="G669" s="5">
        <v>68929.084270391701</v>
      </c>
    </row>
    <row r="670" spans="1:7" x14ac:dyDescent="0.55000000000000004">
      <c r="A670" s="3">
        <v>22</v>
      </c>
      <c r="B670" s="3">
        <v>16</v>
      </c>
      <c r="C670" s="5">
        <v>473408.55468378501</v>
      </c>
      <c r="D670" s="5">
        <v>506039.69739004498</v>
      </c>
      <c r="E670" s="5">
        <v>524288.82711884205</v>
      </c>
      <c r="F670" s="5">
        <v>520620.81540990202</v>
      </c>
      <c r="G670" s="5">
        <v>562283.56998608401</v>
      </c>
    </row>
    <row r="671" spans="1:7" x14ac:dyDescent="0.55000000000000004">
      <c r="A671" s="3">
        <v>22</v>
      </c>
      <c r="B671" s="3">
        <v>17</v>
      </c>
      <c r="C671" s="5">
        <v>396933.15045307699</v>
      </c>
      <c r="D671" s="5">
        <v>327348.29804305203</v>
      </c>
      <c r="E671" s="5">
        <v>358524.49335170601</v>
      </c>
      <c r="F671" s="5">
        <v>375642.439743397</v>
      </c>
      <c r="G671" s="5">
        <v>319778.700784026</v>
      </c>
    </row>
    <row r="672" spans="1:7" x14ac:dyDescent="0.55000000000000004">
      <c r="A672" s="3">
        <v>22</v>
      </c>
      <c r="B672" s="3">
        <v>18</v>
      </c>
      <c r="C672" s="5">
        <v>758998.71288405405</v>
      </c>
      <c r="D672" s="5">
        <v>750404.37882354797</v>
      </c>
      <c r="E672" s="5">
        <v>840410.73406155303</v>
      </c>
      <c r="F672" s="5">
        <v>872267.800198482</v>
      </c>
      <c r="G672" s="5">
        <v>838546.54110205197</v>
      </c>
    </row>
    <row r="673" spans="1:7" x14ac:dyDescent="0.55000000000000004">
      <c r="A673" s="3">
        <v>22</v>
      </c>
      <c r="B673" s="3">
        <v>19</v>
      </c>
      <c r="C673" s="5">
        <v>607692.01188553695</v>
      </c>
      <c r="D673" s="5">
        <v>587138.96408756496</v>
      </c>
      <c r="E673" s="5">
        <v>568551.46275638102</v>
      </c>
      <c r="F673" s="5">
        <v>564114.19065797597</v>
      </c>
      <c r="G673" s="5">
        <v>683826.76305389602</v>
      </c>
    </row>
    <row r="674" spans="1:7" x14ac:dyDescent="0.55000000000000004">
      <c r="A674" s="3">
        <v>22</v>
      </c>
      <c r="B674" s="3">
        <v>20</v>
      </c>
      <c r="C674" s="5">
        <v>709723.05540713505</v>
      </c>
      <c r="D674" s="5">
        <v>905736.88467196201</v>
      </c>
      <c r="E674" s="5">
        <v>896338.22490699496</v>
      </c>
      <c r="F674" s="5">
        <v>873377.48812877794</v>
      </c>
      <c r="G674" s="5">
        <v>907748.55533264799</v>
      </c>
    </row>
    <row r="675" spans="1:7" x14ac:dyDescent="0.55000000000000004">
      <c r="A675" s="3">
        <v>22</v>
      </c>
      <c r="B675" s="3">
        <v>21</v>
      </c>
      <c r="C675" s="5">
        <v>866161.69957074604</v>
      </c>
      <c r="D675" s="5">
        <v>926571.98845372803</v>
      </c>
      <c r="E675" s="5">
        <v>1029509.81045269</v>
      </c>
      <c r="F675" s="5">
        <v>713196.68777404597</v>
      </c>
      <c r="G675" s="5">
        <v>795181.36458473105</v>
      </c>
    </row>
    <row r="676" spans="1:7" x14ac:dyDescent="0.55000000000000004">
      <c r="A676" s="3">
        <v>22</v>
      </c>
      <c r="B676" s="3">
        <v>22</v>
      </c>
      <c r="C676" s="5">
        <v>403019.82382279</v>
      </c>
      <c r="D676" s="5">
        <v>373771.27428418997</v>
      </c>
      <c r="E676" s="5">
        <v>395998.90294435801</v>
      </c>
      <c r="F676" s="5">
        <v>244649.13676573001</v>
      </c>
      <c r="G676" s="5">
        <v>270801.50045809097</v>
      </c>
    </row>
    <row r="677" spans="1:7" x14ac:dyDescent="0.55000000000000004">
      <c r="A677" s="3">
        <v>22</v>
      </c>
      <c r="B677" s="3">
        <v>23</v>
      </c>
      <c r="C677" s="5">
        <v>271059.09954825399</v>
      </c>
      <c r="D677" s="5">
        <v>246930.15363281599</v>
      </c>
      <c r="E677" s="5">
        <v>223946.70664447901</v>
      </c>
      <c r="F677" s="5">
        <v>234335.91249978301</v>
      </c>
      <c r="G677" s="5">
        <v>217101.589230082</v>
      </c>
    </row>
    <row r="678" spans="1:7" x14ac:dyDescent="0.55000000000000004">
      <c r="A678" s="3">
        <v>22</v>
      </c>
      <c r="B678" s="3">
        <v>24</v>
      </c>
      <c r="C678" s="5">
        <v>166393.52086911199</v>
      </c>
      <c r="D678" s="5">
        <v>137797.08633831501</v>
      </c>
      <c r="E678" s="5">
        <v>135852.47196855501</v>
      </c>
      <c r="F678" s="5">
        <v>129145.861433643</v>
      </c>
      <c r="G678" s="5">
        <v>131775.70030890699</v>
      </c>
    </row>
    <row r="679" spans="1:7" x14ac:dyDescent="0.55000000000000004">
      <c r="A679" s="3">
        <v>22</v>
      </c>
      <c r="B679" s="3">
        <v>25</v>
      </c>
      <c r="C679" s="5">
        <v>634744.95309974102</v>
      </c>
      <c r="D679" s="5">
        <v>595091.76669720199</v>
      </c>
      <c r="E679" s="5">
        <v>554987.586497874</v>
      </c>
      <c r="F679" s="5">
        <v>559014.85686845204</v>
      </c>
      <c r="G679" s="5">
        <v>579500.47732515004</v>
      </c>
    </row>
    <row r="680" spans="1:7" x14ac:dyDescent="0.55000000000000004">
      <c r="A680" s="3">
        <v>22</v>
      </c>
      <c r="B680" s="3">
        <v>26</v>
      </c>
      <c r="C680" s="5">
        <v>490682.04839812999</v>
      </c>
      <c r="D680" s="5">
        <v>503375.21040311398</v>
      </c>
      <c r="E680" s="5">
        <v>542839.52773204003</v>
      </c>
      <c r="F680" s="5">
        <v>531658.08534336602</v>
      </c>
      <c r="G680" s="5">
        <v>516622.309056481</v>
      </c>
    </row>
    <row r="681" spans="1:7" x14ac:dyDescent="0.55000000000000004">
      <c r="A681" s="3">
        <v>22</v>
      </c>
      <c r="B681" s="3">
        <v>27</v>
      </c>
      <c r="C681" s="5">
        <v>906151.22596296098</v>
      </c>
      <c r="D681" s="5">
        <v>969631.23988405499</v>
      </c>
      <c r="E681" s="5">
        <v>1024763.4704123799</v>
      </c>
      <c r="F681" s="5">
        <v>1046574.32252507</v>
      </c>
      <c r="G681" s="5">
        <v>1151102.9940675199</v>
      </c>
    </row>
    <row r="682" spans="1:7" x14ac:dyDescent="0.55000000000000004">
      <c r="A682" s="3">
        <v>22</v>
      </c>
      <c r="B682" s="3">
        <v>28</v>
      </c>
      <c r="C682" s="5">
        <v>620664.78749600297</v>
      </c>
      <c r="D682" s="5">
        <v>650502.99146222696</v>
      </c>
      <c r="E682" s="5">
        <v>694388.84108177095</v>
      </c>
      <c r="F682" s="5">
        <v>790783.17235111003</v>
      </c>
      <c r="G682" s="5">
        <v>724463.56317622296</v>
      </c>
    </row>
    <row r="683" spans="1:7" x14ac:dyDescent="0.55000000000000004">
      <c r="A683" s="3">
        <v>22</v>
      </c>
      <c r="B683" s="3">
        <v>29</v>
      </c>
      <c r="C683" s="5">
        <v>464175.14566429902</v>
      </c>
      <c r="D683" s="5">
        <v>456388.09758725303</v>
      </c>
      <c r="E683" s="5">
        <v>466708.64779402298</v>
      </c>
      <c r="F683" s="5">
        <v>466453.22199804598</v>
      </c>
      <c r="G683" s="5">
        <v>482242.98839806899</v>
      </c>
    </row>
    <row r="684" spans="1:7" x14ac:dyDescent="0.55000000000000004">
      <c r="A684" s="3">
        <v>22</v>
      </c>
      <c r="B684" s="3">
        <v>30</v>
      </c>
      <c r="C684" s="5">
        <v>899833.80466890906</v>
      </c>
      <c r="D684" s="5">
        <v>1032027.4795779</v>
      </c>
      <c r="E684" s="5">
        <v>1127251.4493602801</v>
      </c>
      <c r="F684" s="5">
        <v>1145141.94499852</v>
      </c>
      <c r="G684" s="5">
        <v>1194355.7675107101</v>
      </c>
    </row>
    <row r="685" spans="1:7" x14ac:dyDescent="0.55000000000000004">
      <c r="A685" s="3">
        <v>22</v>
      </c>
      <c r="B685" s="3">
        <v>31</v>
      </c>
      <c r="C685" s="5">
        <v>641587.43136544002</v>
      </c>
      <c r="D685" s="5">
        <v>577817.05156721</v>
      </c>
      <c r="E685" s="5">
        <v>554957.91881979699</v>
      </c>
      <c r="F685" s="5">
        <v>502074.70780979801</v>
      </c>
      <c r="G685" s="5">
        <v>559552.34094172297</v>
      </c>
    </row>
    <row r="686" spans="1:7" x14ac:dyDescent="0.55000000000000004">
      <c r="A686" s="3">
        <v>23</v>
      </c>
      <c r="B686" s="3">
        <v>1</v>
      </c>
      <c r="C686" s="5">
        <v>178812.77099525201</v>
      </c>
      <c r="D686" s="5">
        <v>179502.28470090899</v>
      </c>
      <c r="E686" s="5">
        <v>185198.58238063601</v>
      </c>
      <c r="F686" s="5">
        <v>184211.90658681901</v>
      </c>
      <c r="G686" s="5">
        <v>171980.45285049299</v>
      </c>
    </row>
    <row r="687" spans="1:7" x14ac:dyDescent="0.55000000000000004">
      <c r="A687" s="3">
        <v>23</v>
      </c>
      <c r="B687" s="3">
        <v>2</v>
      </c>
      <c r="C687" s="5">
        <v>5896.6582063043397</v>
      </c>
      <c r="D687" s="5">
        <v>7895.4827742381003</v>
      </c>
      <c r="E687" s="5">
        <v>8439.1779421437695</v>
      </c>
      <c r="F687" s="5">
        <v>8631.4818156295896</v>
      </c>
      <c r="G687" s="5">
        <v>9689.9305858023999</v>
      </c>
    </row>
    <row r="688" spans="1:7" x14ac:dyDescent="0.55000000000000004">
      <c r="A688" s="3">
        <v>23</v>
      </c>
      <c r="B688" s="3">
        <v>3</v>
      </c>
      <c r="C688" s="5">
        <v>705221.03917375498</v>
      </c>
      <c r="D688" s="5">
        <v>712704.06056627003</v>
      </c>
      <c r="E688" s="5">
        <v>660557.30370364396</v>
      </c>
      <c r="F688" s="5">
        <v>655801.18428034103</v>
      </c>
      <c r="G688" s="5">
        <v>612485.324927176</v>
      </c>
    </row>
    <row r="689" spans="1:7" x14ac:dyDescent="0.55000000000000004">
      <c r="A689" s="3">
        <v>23</v>
      </c>
      <c r="B689" s="3">
        <v>4</v>
      </c>
      <c r="C689" s="5">
        <v>131763.58759962901</v>
      </c>
      <c r="D689" s="5">
        <v>162451.90705881501</v>
      </c>
      <c r="E689" s="5">
        <v>127883.98807954301</v>
      </c>
      <c r="F689" s="5">
        <v>115762.895976473</v>
      </c>
      <c r="G689" s="5">
        <v>113630.369694074</v>
      </c>
    </row>
    <row r="690" spans="1:7" x14ac:dyDescent="0.55000000000000004">
      <c r="A690" s="3">
        <v>23</v>
      </c>
      <c r="B690" s="3">
        <v>5</v>
      </c>
      <c r="C690" s="5">
        <v>128341.779413521</v>
      </c>
      <c r="D690" s="5">
        <v>115304.648418508</v>
      </c>
      <c r="E690" s="5">
        <v>154296.731741361</v>
      </c>
      <c r="F690" s="5">
        <v>127226.37114133401</v>
      </c>
      <c r="G690" s="5">
        <v>97131.342534970696</v>
      </c>
    </row>
    <row r="691" spans="1:7" x14ac:dyDescent="0.55000000000000004">
      <c r="A691" s="3">
        <v>23</v>
      </c>
      <c r="B691" s="3">
        <v>6</v>
      </c>
      <c r="C691" s="5">
        <v>715007.49183679302</v>
      </c>
      <c r="D691" s="5">
        <v>730323.34292341303</v>
      </c>
      <c r="E691" s="5">
        <v>816656.43603091897</v>
      </c>
      <c r="F691" s="5">
        <v>750470.37376971298</v>
      </c>
      <c r="G691" s="5">
        <v>542323.78114770597</v>
      </c>
    </row>
    <row r="692" spans="1:7" x14ac:dyDescent="0.55000000000000004">
      <c r="A692" s="3">
        <v>23</v>
      </c>
      <c r="B692" s="3">
        <v>7</v>
      </c>
      <c r="C692" s="5">
        <v>348242.533434176</v>
      </c>
      <c r="D692" s="5">
        <v>297747.19692542701</v>
      </c>
      <c r="E692" s="5">
        <v>334533.64030043402</v>
      </c>
      <c r="F692" s="5">
        <v>334321.02868212003</v>
      </c>
      <c r="G692" s="5">
        <v>289902.51871203602</v>
      </c>
    </row>
    <row r="693" spans="1:7" x14ac:dyDescent="0.55000000000000004">
      <c r="A693" s="3">
        <v>23</v>
      </c>
      <c r="B693" s="3">
        <v>8</v>
      </c>
      <c r="C693" s="5">
        <v>955813.79968358902</v>
      </c>
      <c r="D693" s="5">
        <v>1096008.80178294</v>
      </c>
      <c r="E693" s="5">
        <v>985926.19347350602</v>
      </c>
      <c r="F693" s="5">
        <v>954489.81501909101</v>
      </c>
      <c r="G693" s="5">
        <v>999653.86937536194</v>
      </c>
    </row>
    <row r="694" spans="1:7" x14ac:dyDescent="0.55000000000000004">
      <c r="A694" s="3">
        <v>23</v>
      </c>
      <c r="B694" s="3">
        <v>9</v>
      </c>
      <c r="C694" s="5">
        <v>368534.96438344399</v>
      </c>
      <c r="D694" s="5">
        <v>498948.49822768499</v>
      </c>
      <c r="E694" s="5">
        <v>573717.90825981705</v>
      </c>
      <c r="F694" s="5">
        <v>552622.79007822694</v>
      </c>
      <c r="G694" s="5">
        <v>520223.09574020503</v>
      </c>
    </row>
    <row r="695" spans="1:7" x14ac:dyDescent="0.55000000000000004">
      <c r="A695" s="3">
        <v>23</v>
      </c>
      <c r="B695" s="3">
        <v>10</v>
      </c>
      <c r="C695" s="5">
        <v>1174314.72408254</v>
      </c>
      <c r="D695" s="5">
        <v>1583110.97601072</v>
      </c>
      <c r="E695" s="5">
        <v>1654332.5634409899</v>
      </c>
      <c r="F695" s="5">
        <v>1479782.5877596701</v>
      </c>
      <c r="G695" s="5">
        <v>1512642.269788</v>
      </c>
    </row>
    <row r="696" spans="1:7" x14ac:dyDescent="0.55000000000000004">
      <c r="A696" s="3">
        <v>23</v>
      </c>
      <c r="B696" s="3">
        <v>11</v>
      </c>
      <c r="C696" s="5">
        <v>272937.494639549</v>
      </c>
      <c r="D696" s="5">
        <v>91492.609310770902</v>
      </c>
      <c r="E696" s="5">
        <v>81825.297961422795</v>
      </c>
      <c r="F696" s="5">
        <v>73502.678487435696</v>
      </c>
      <c r="G696" s="5">
        <v>111383.148983815</v>
      </c>
    </row>
    <row r="697" spans="1:7" x14ac:dyDescent="0.55000000000000004">
      <c r="A697" s="3">
        <v>23</v>
      </c>
      <c r="B697" s="3">
        <v>12</v>
      </c>
      <c r="C697" s="5">
        <v>557427.08386790799</v>
      </c>
      <c r="D697" s="5">
        <v>773915.43581245199</v>
      </c>
      <c r="E697" s="5">
        <v>987154.14467961201</v>
      </c>
      <c r="F697" s="5">
        <v>1077644.61411741</v>
      </c>
      <c r="G697" s="5">
        <v>1205736.42908225</v>
      </c>
    </row>
    <row r="698" spans="1:7" x14ac:dyDescent="0.55000000000000004">
      <c r="A698" s="3">
        <v>23</v>
      </c>
      <c r="B698" s="3">
        <v>13</v>
      </c>
      <c r="C698" s="5">
        <v>98231.157839914798</v>
      </c>
      <c r="D698" s="5">
        <v>200390.940095859</v>
      </c>
      <c r="E698" s="5">
        <v>111471.745514168</v>
      </c>
      <c r="F698" s="5">
        <v>121315.964554427</v>
      </c>
      <c r="G698" s="5">
        <v>105738.76228706</v>
      </c>
    </row>
    <row r="699" spans="1:7" x14ac:dyDescent="0.55000000000000004">
      <c r="A699" s="3">
        <v>23</v>
      </c>
      <c r="B699" s="3">
        <v>14</v>
      </c>
      <c r="C699" s="5">
        <v>4919672.4019653499</v>
      </c>
      <c r="D699" s="5">
        <v>6350352.1272338601</v>
      </c>
      <c r="E699" s="5">
        <v>5049561.1844259901</v>
      </c>
      <c r="F699" s="5">
        <v>4693319.8568341201</v>
      </c>
      <c r="G699" s="5">
        <v>5283849.54247222</v>
      </c>
    </row>
    <row r="700" spans="1:7" x14ac:dyDescent="0.55000000000000004">
      <c r="A700" s="3">
        <v>23</v>
      </c>
      <c r="B700" s="3">
        <v>15</v>
      </c>
      <c r="C700" s="5">
        <v>158836.669626683</v>
      </c>
      <c r="D700" s="5">
        <v>133424.4835953</v>
      </c>
      <c r="E700" s="5">
        <v>114429.03070644999</v>
      </c>
      <c r="F700" s="5">
        <v>99969.520233048795</v>
      </c>
      <c r="G700" s="5">
        <v>101034.800768204</v>
      </c>
    </row>
    <row r="701" spans="1:7" x14ac:dyDescent="0.55000000000000004">
      <c r="A701" s="3">
        <v>23</v>
      </c>
      <c r="B701" s="3">
        <v>16</v>
      </c>
      <c r="C701" s="5">
        <v>831222.38669564703</v>
      </c>
      <c r="D701" s="5">
        <v>941018.58056493499</v>
      </c>
      <c r="E701" s="5">
        <v>908544.48242400901</v>
      </c>
      <c r="F701" s="5">
        <v>941062.57187358395</v>
      </c>
      <c r="G701" s="5">
        <v>969562.29380163504</v>
      </c>
    </row>
    <row r="702" spans="1:7" x14ac:dyDescent="0.55000000000000004">
      <c r="A702" s="3">
        <v>23</v>
      </c>
      <c r="B702" s="3">
        <v>17</v>
      </c>
      <c r="C702" s="5">
        <v>844064.19287929405</v>
      </c>
      <c r="D702" s="5">
        <v>930648.71743603796</v>
      </c>
      <c r="E702" s="5">
        <v>992605.74560430297</v>
      </c>
      <c r="F702" s="5">
        <v>992632.20631612302</v>
      </c>
      <c r="G702" s="5">
        <v>704294.86526845198</v>
      </c>
    </row>
    <row r="703" spans="1:7" x14ac:dyDescent="0.55000000000000004">
      <c r="A703" s="3">
        <v>23</v>
      </c>
      <c r="B703" s="3">
        <v>18</v>
      </c>
      <c r="C703" s="5">
        <v>1532475.3616325101</v>
      </c>
      <c r="D703" s="5">
        <v>1702552.45894751</v>
      </c>
      <c r="E703" s="5">
        <v>1714857.8932103999</v>
      </c>
      <c r="F703" s="5">
        <v>1768005.1348448601</v>
      </c>
      <c r="G703" s="5">
        <v>1842437.1629802799</v>
      </c>
    </row>
    <row r="704" spans="1:7" x14ac:dyDescent="0.55000000000000004">
      <c r="A704" s="3">
        <v>23</v>
      </c>
      <c r="B704" s="3">
        <v>19</v>
      </c>
      <c r="C704" s="5">
        <v>3303704.1864634599</v>
      </c>
      <c r="D704" s="5">
        <v>2858358.66810343</v>
      </c>
      <c r="E704" s="5">
        <v>2767861.4576511802</v>
      </c>
      <c r="F704" s="5">
        <v>2748340.6326834001</v>
      </c>
      <c r="G704" s="5">
        <v>3330556.5438617198</v>
      </c>
    </row>
    <row r="705" spans="1:7" x14ac:dyDescent="0.55000000000000004">
      <c r="A705" s="3">
        <v>23</v>
      </c>
      <c r="B705" s="3">
        <v>20</v>
      </c>
      <c r="C705" s="5">
        <v>1437771.0728013201</v>
      </c>
      <c r="D705" s="5">
        <v>1777559.9682825799</v>
      </c>
      <c r="E705" s="5">
        <v>1759125.75599065</v>
      </c>
      <c r="F705" s="5">
        <v>1716589.9688150601</v>
      </c>
      <c r="G705" s="5">
        <v>1780140.8734178301</v>
      </c>
    </row>
    <row r="706" spans="1:7" x14ac:dyDescent="0.55000000000000004">
      <c r="A706" s="3">
        <v>23</v>
      </c>
      <c r="B706" s="3">
        <v>21</v>
      </c>
      <c r="C706" s="5">
        <v>1979446.67806172</v>
      </c>
      <c r="D706" s="5">
        <v>2177828.1123959702</v>
      </c>
      <c r="E706" s="5">
        <v>2282904.0335225798</v>
      </c>
      <c r="F706" s="5">
        <v>1663529.5393294501</v>
      </c>
      <c r="G706" s="5">
        <v>1914681.0497620101</v>
      </c>
    </row>
    <row r="707" spans="1:7" x14ac:dyDescent="0.55000000000000004">
      <c r="A707" s="3">
        <v>23</v>
      </c>
      <c r="B707" s="3">
        <v>22</v>
      </c>
      <c r="C707" s="5">
        <v>779986.78750367905</v>
      </c>
      <c r="D707" s="5">
        <v>718491.23106614104</v>
      </c>
      <c r="E707" s="5">
        <v>781705.41450284806</v>
      </c>
      <c r="F707" s="5">
        <v>518683.26242246199</v>
      </c>
      <c r="G707" s="5">
        <v>463819.58636193699</v>
      </c>
    </row>
    <row r="708" spans="1:7" x14ac:dyDescent="0.55000000000000004">
      <c r="A708" s="3">
        <v>23</v>
      </c>
      <c r="B708" s="3">
        <v>23</v>
      </c>
      <c r="C708" s="5">
        <v>596287.41526179004</v>
      </c>
      <c r="D708" s="5">
        <v>585325.05951336096</v>
      </c>
      <c r="E708" s="5">
        <v>556807.537212</v>
      </c>
      <c r="F708" s="5">
        <v>582722.83179164003</v>
      </c>
      <c r="G708" s="5">
        <v>541670.15252158104</v>
      </c>
    </row>
    <row r="709" spans="1:7" x14ac:dyDescent="0.55000000000000004">
      <c r="A709" s="3">
        <v>23</v>
      </c>
      <c r="B709" s="3">
        <v>24</v>
      </c>
      <c r="C709" s="5">
        <v>622223.95430447999</v>
      </c>
      <c r="D709" s="5">
        <v>629800.52213159995</v>
      </c>
      <c r="E709" s="5">
        <v>728034.28348692704</v>
      </c>
      <c r="F709" s="5">
        <v>694990.81097950495</v>
      </c>
      <c r="G709" s="5">
        <v>665839.51402391703</v>
      </c>
    </row>
    <row r="710" spans="1:7" x14ac:dyDescent="0.55000000000000004">
      <c r="A710" s="3">
        <v>23</v>
      </c>
      <c r="B710" s="3">
        <v>25</v>
      </c>
      <c r="C710" s="5">
        <v>1197331.54635004</v>
      </c>
      <c r="D710" s="5">
        <v>1142985.8526878101</v>
      </c>
      <c r="E710" s="5">
        <v>1150498.8041164901</v>
      </c>
      <c r="F710" s="5">
        <v>1170439.0430161599</v>
      </c>
      <c r="G710" s="5">
        <v>1272048.5389587299</v>
      </c>
    </row>
    <row r="711" spans="1:7" x14ac:dyDescent="0.55000000000000004">
      <c r="A711" s="3">
        <v>23</v>
      </c>
      <c r="B711" s="3">
        <v>26</v>
      </c>
      <c r="C711" s="5">
        <v>1004216.52032091</v>
      </c>
      <c r="D711" s="5">
        <v>1213607.6550017199</v>
      </c>
      <c r="E711" s="5">
        <v>1255678.6687167</v>
      </c>
      <c r="F711" s="5">
        <v>1267826.22392551</v>
      </c>
      <c r="G711" s="5">
        <v>1263049.1000091501</v>
      </c>
    </row>
    <row r="712" spans="1:7" x14ac:dyDescent="0.55000000000000004">
      <c r="A712" s="3">
        <v>23</v>
      </c>
      <c r="B712" s="3">
        <v>27</v>
      </c>
      <c r="C712" s="5">
        <v>2237484.5016977899</v>
      </c>
      <c r="D712" s="5">
        <v>2558664.55295503</v>
      </c>
      <c r="E712" s="5">
        <v>2828624.5042647598</v>
      </c>
      <c r="F712" s="5">
        <v>2928743.3899619598</v>
      </c>
      <c r="G712" s="5">
        <v>3143631.10695939</v>
      </c>
    </row>
    <row r="713" spans="1:7" x14ac:dyDescent="0.55000000000000004">
      <c r="A713" s="3">
        <v>23</v>
      </c>
      <c r="B713" s="3">
        <v>28</v>
      </c>
      <c r="C713" s="5">
        <v>1166436.42900677</v>
      </c>
      <c r="D713" s="5">
        <v>1209204.43561414</v>
      </c>
      <c r="E713" s="5">
        <v>1266845.90827579</v>
      </c>
      <c r="F713" s="5">
        <v>1252542.79108927</v>
      </c>
      <c r="G713" s="5">
        <v>1287850.0802235401</v>
      </c>
    </row>
    <row r="714" spans="1:7" x14ac:dyDescent="0.55000000000000004">
      <c r="A714" s="3">
        <v>23</v>
      </c>
      <c r="B714" s="3">
        <v>29</v>
      </c>
      <c r="C714" s="5">
        <v>1060777.5101305</v>
      </c>
      <c r="D714" s="5">
        <v>1078416.59852775</v>
      </c>
      <c r="E714" s="5">
        <v>1090453.66104183</v>
      </c>
      <c r="F714" s="5">
        <v>1103835.1099895199</v>
      </c>
      <c r="G714" s="5">
        <v>1123954.84533724</v>
      </c>
    </row>
    <row r="715" spans="1:7" x14ac:dyDescent="0.55000000000000004">
      <c r="A715" s="3">
        <v>23</v>
      </c>
      <c r="B715" s="3">
        <v>30</v>
      </c>
      <c r="C715" s="5">
        <v>1725505.61802047</v>
      </c>
      <c r="D715" s="5">
        <v>2059522.4102066299</v>
      </c>
      <c r="E715" s="5">
        <v>2261939.0014236001</v>
      </c>
      <c r="F715" s="5">
        <v>2321532.7897598399</v>
      </c>
      <c r="G715" s="5">
        <v>2454048.5721279499</v>
      </c>
    </row>
    <row r="716" spans="1:7" x14ac:dyDescent="0.55000000000000004">
      <c r="A716" s="3">
        <v>23</v>
      </c>
      <c r="B716" s="3">
        <v>31</v>
      </c>
      <c r="C716" s="5">
        <v>1339715.00178615</v>
      </c>
      <c r="D716" s="5">
        <v>1249584.2107851801</v>
      </c>
      <c r="E716" s="5">
        <v>1275814.2074104601</v>
      </c>
      <c r="F716" s="5">
        <v>1157243.7913144701</v>
      </c>
      <c r="G716" s="5">
        <v>1243006.9561389701</v>
      </c>
    </row>
    <row r="717" spans="1:7" x14ac:dyDescent="0.55000000000000004">
      <c r="A717" s="3">
        <v>24</v>
      </c>
      <c r="B717" s="3">
        <v>1</v>
      </c>
      <c r="C717" s="5">
        <v>91329.443783630297</v>
      </c>
      <c r="D717" s="5">
        <v>89766.482137617</v>
      </c>
      <c r="E717" s="5">
        <v>89221.871983117802</v>
      </c>
      <c r="F717" s="5">
        <v>85001.877572366197</v>
      </c>
      <c r="G717" s="5">
        <v>78839.915912355107</v>
      </c>
    </row>
    <row r="718" spans="1:7" x14ac:dyDescent="0.55000000000000004">
      <c r="A718" s="3">
        <v>24</v>
      </c>
      <c r="B718" s="3">
        <v>2</v>
      </c>
      <c r="C718" s="5">
        <v>5399.4811373367802</v>
      </c>
      <c r="D718" s="5">
        <v>8239.9679482581596</v>
      </c>
      <c r="E718" s="5">
        <v>7315.1871132290798</v>
      </c>
      <c r="F718" s="5">
        <v>7365.9904928301003</v>
      </c>
      <c r="G718" s="5">
        <v>8055.5197526751499</v>
      </c>
    </row>
    <row r="719" spans="1:7" x14ac:dyDescent="0.55000000000000004">
      <c r="A719" s="3">
        <v>24</v>
      </c>
      <c r="B719" s="3">
        <v>3</v>
      </c>
      <c r="C719" s="5">
        <v>141581.47106631601</v>
      </c>
      <c r="D719" s="5">
        <v>148508.50771227101</v>
      </c>
      <c r="E719" s="5">
        <v>183074.24771413699</v>
      </c>
      <c r="F719" s="5">
        <v>189219.070095239</v>
      </c>
      <c r="G719" s="5">
        <v>173534.58121616201</v>
      </c>
    </row>
    <row r="720" spans="1:7" x14ac:dyDescent="0.55000000000000004">
      <c r="A720" s="3">
        <v>24</v>
      </c>
      <c r="B720" s="3">
        <v>4</v>
      </c>
      <c r="C720" s="5">
        <v>9138.8129504448007</v>
      </c>
      <c r="D720" s="5">
        <v>16707.3407032629</v>
      </c>
      <c r="E720" s="5">
        <v>11446.217691042601</v>
      </c>
      <c r="F720" s="5">
        <v>16283.751674057299</v>
      </c>
      <c r="G720" s="5">
        <v>13170.7924239944</v>
      </c>
    </row>
    <row r="721" spans="1:7" x14ac:dyDescent="0.55000000000000004">
      <c r="A721" s="3">
        <v>24</v>
      </c>
      <c r="B721" s="3">
        <v>5</v>
      </c>
      <c r="C721" s="5">
        <v>21528.798082935999</v>
      </c>
      <c r="D721" s="5">
        <v>24176.5675394879</v>
      </c>
      <c r="E721" s="5">
        <v>23959.082885898599</v>
      </c>
      <c r="F721" s="5">
        <v>21906.384300544101</v>
      </c>
      <c r="G721" s="5">
        <v>22172.20715767</v>
      </c>
    </row>
    <row r="722" spans="1:7" x14ac:dyDescent="0.55000000000000004">
      <c r="A722" s="3">
        <v>24</v>
      </c>
      <c r="B722" s="3">
        <v>6</v>
      </c>
      <c r="C722" s="5">
        <v>550516.58533685701</v>
      </c>
      <c r="D722" s="5">
        <v>639184.68040473899</v>
      </c>
      <c r="E722" s="5">
        <v>644763.99894579104</v>
      </c>
      <c r="F722" s="5">
        <v>823348.21189972095</v>
      </c>
      <c r="G722" s="5">
        <v>534731.01152331405</v>
      </c>
    </row>
    <row r="723" spans="1:7" x14ac:dyDescent="0.55000000000000004">
      <c r="A723" s="3">
        <v>24</v>
      </c>
      <c r="B723" s="3">
        <v>7</v>
      </c>
      <c r="C723" s="5">
        <v>114272.61864077501</v>
      </c>
      <c r="D723" s="5">
        <v>89238.486537370394</v>
      </c>
      <c r="E723" s="5">
        <v>112008.66274584099</v>
      </c>
      <c r="F723" s="5">
        <v>99146.203478578798</v>
      </c>
      <c r="G723" s="5">
        <v>91407.694499946694</v>
      </c>
    </row>
    <row r="724" spans="1:7" x14ac:dyDescent="0.55000000000000004">
      <c r="A724" s="3">
        <v>24</v>
      </c>
      <c r="B724" s="3">
        <v>8</v>
      </c>
      <c r="C724" s="5">
        <v>126386.01142735301</v>
      </c>
      <c r="D724" s="5">
        <v>109844.548030563</v>
      </c>
      <c r="E724" s="5">
        <v>139805.35184359</v>
      </c>
      <c r="F724" s="5">
        <v>147374.03985432599</v>
      </c>
      <c r="G724" s="5">
        <v>145597.04311341001</v>
      </c>
    </row>
    <row r="725" spans="1:7" x14ac:dyDescent="0.55000000000000004">
      <c r="A725" s="3">
        <v>24</v>
      </c>
      <c r="B725" s="3">
        <v>9</v>
      </c>
      <c r="C725" s="5">
        <v>89740.239615760394</v>
      </c>
      <c r="D725" s="5">
        <v>144694.21486200899</v>
      </c>
      <c r="E725" s="5">
        <v>140537.21429616099</v>
      </c>
      <c r="F725" s="5">
        <v>130323.12692581399</v>
      </c>
      <c r="G725" s="5">
        <v>136570.22807789801</v>
      </c>
    </row>
    <row r="726" spans="1:7" x14ac:dyDescent="0.55000000000000004">
      <c r="A726" s="3">
        <v>24</v>
      </c>
      <c r="B726" s="3">
        <v>10</v>
      </c>
      <c r="C726" s="5">
        <v>274809.853826618</v>
      </c>
      <c r="D726" s="5">
        <v>292719.44965976803</v>
      </c>
      <c r="E726" s="5">
        <v>320103.56892245502</v>
      </c>
      <c r="F726" s="5">
        <v>279422.91457727202</v>
      </c>
      <c r="G726" s="5">
        <v>313581.62657724897</v>
      </c>
    </row>
    <row r="727" spans="1:7" x14ac:dyDescent="0.55000000000000004">
      <c r="A727" s="3">
        <v>24</v>
      </c>
      <c r="B727" s="3">
        <v>11</v>
      </c>
      <c r="C727" s="5">
        <v>745371.58961843001</v>
      </c>
      <c r="D727" s="5">
        <v>359253.48966091301</v>
      </c>
      <c r="E727" s="5">
        <v>373421.46881281899</v>
      </c>
      <c r="F727" s="5">
        <v>372493.068990862</v>
      </c>
      <c r="G727" s="5">
        <v>570099.476051106</v>
      </c>
    </row>
    <row r="728" spans="1:7" x14ac:dyDescent="0.55000000000000004">
      <c r="A728" s="3">
        <v>24</v>
      </c>
      <c r="B728" s="3">
        <v>12</v>
      </c>
      <c r="C728" s="5">
        <v>78275.029288195394</v>
      </c>
      <c r="D728" s="5">
        <v>127868.50282273001</v>
      </c>
      <c r="E728" s="5">
        <v>193011.59923135399</v>
      </c>
      <c r="F728" s="5">
        <v>204042.606236983</v>
      </c>
      <c r="G728" s="5">
        <v>219480.35725065399</v>
      </c>
    </row>
    <row r="729" spans="1:7" x14ac:dyDescent="0.55000000000000004">
      <c r="A729" s="3">
        <v>24</v>
      </c>
      <c r="B729" s="3">
        <v>13</v>
      </c>
      <c r="C729" s="5">
        <v>105628.966354013</v>
      </c>
      <c r="D729" s="5">
        <v>54662.208607220397</v>
      </c>
      <c r="E729" s="5">
        <v>67179.468899985004</v>
      </c>
      <c r="F729" s="5">
        <v>28727.5430286726</v>
      </c>
      <c r="G729" s="5">
        <v>13344.9881571976</v>
      </c>
    </row>
    <row r="730" spans="1:7" x14ac:dyDescent="0.55000000000000004">
      <c r="A730" s="3">
        <v>24</v>
      </c>
      <c r="B730" s="3">
        <v>14</v>
      </c>
      <c r="C730" s="5">
        <v>441658.43987885298</v>
      </c>
      <c r="D730" s="5">
        <v>456747.440111887</v>
      </c>
      <c r="E730" s="5">
        <v>375468.20513967302</v>
      </c>
      <c r="F730" s="5">
        <v>382282.86189582502</v>
      </c>
      <c r="G730" s="5">
        <v>417529.35723279102</v>
      </c>
    </row>
    <row r="731" spans="1:7" x14ac:dyDescent="0.55000000000000004">
      <c r="A731" s="3">
        <v>24</v>
      </c>
      <c r="B731" s="3">
        <v>15</v>
      </c>
      <c r="C731" s="5">
        <v>14427.8199460177</v>
      </c>
      <c r="D731" s="5">
        <v>15406.2304165513</v>
      </c>
      <c r="E731" s="5">
        <v>11743.2240894612</v>
      </c>
      <c r="F731" s="5">
        <v>11365.5582069314</v>
      </c>
      <c r="G731" s="5">
        <v>11877.455344791</v>
      </c>
    </row>
    <row r="732" spans="1:7" x14ac:dyDescent="0.55000000000000004">
      <c r="A732" s="3">
        <v>24</v>
      </c>
      <c r="B732" s="3">
        <v>16</v>
      </c>
      <c r="C732" s="5">
        <v>191277.422048434</v>
      </c>
      <c r="D732" s="5">
        <v>264595.66695480701</v>
      </c>
      <c r="E732" s="5">
        <v>291449.106626336</v>
      </c>
      <c r="F732" s="5">
        <v>286194.53238011099</v>
      </c>
      <c r="G732" s="5">
        <v>253316.40628564</v>
      </c>
    </row>
    <row r="733" spans="1:7" x14ac:dyDescent="0.55000000000000004">
      <c r="A733" s="3">
        <v>24</v>
      </c>
      <c r="B733" s="3">
        <v>17</v>
      </c>
      <c r="C733" s="5">
        <v>245650.38410658599</v>
      </c>
      <c r="D733" s="5">
        <v>272504.60166694701</v>
      </c>
      <c r="E733" s="5">
        <v>270848.20816751098</v>
      </c>
      <c r="F733" s="5">
        <v>277798.549671927</v>
      </c>
      <c r="G733" s="5">
        <v>168635.51647661999</v>
      </c>
    </row>
    <row r="734" spans="1:7" x14ac:dyDescent="0.55000000000000004">
      <c r="A734" s="3">
        <v>24</v>
      </c>
      <c r="B734" s="3">
        <v>18</v>
      </c>
      <c r="C734" s="5">
        <v>387799.12526962301</v>
      </c>
      <c r="D734" s="5">
        <v>375094.41827218101</v>
      </c>
      <c r="E734" s="5">
        <v>394702.40628419601</v>
      </c>
      <c r="F734" s="5">
        <v>378919.64002315002</v>
      </c>
      <c r="G734" s="5">
        <v>414219.06204681098</v>
      </c>
    </row>
    <row r="735" spans="1:7" x14ac:dyDescent="0.55000000000000004">
      <c r="A735" s="3">
        <v>24</v>
      </c>
      <c r="B735" s="3">
        <v>19</v>
      </c>
      <c r="C735" s="5">
        <v>187534.22814709201</v>
      </c>
      <c r="D735" s="5">
        <v>169996.436251565</v>
      </c>
      <c r="E735" s="5">
        <v>164759.09814438701</v>
      </c>
      <c r="F735" s="5">
        <v>164036.47113719</v>
      </c>
      <c r="G735" s="5">
        <v>200435.51525680901</v>
      </c>
    </row>
    <row r="736" spans="1:7" x14ac:dyDescent="0.55000000000000004">
      <c r="A736" s="3">
        <v>24</v>
      </c>
      <c r="B736" s="3">
        <v>20</v>
      </c>
      <c r="C736" s="5">
        <v>343796.71274567302</v>
      </c>
      <c r="D736" s="5">
        <v>425850.80148397299</v>
      </c>
      <c r="E736" s="5">
        <v>421427.93123445002</v>
      </c>
      <c r="F736" s="5">
        <v>411245.972721253</v>
      </c>
      <c r="G736" s="5">
        <v>426465.25823027</v>
      </c>
    </row>
    <row r="737" spans="1:7" x14ac:dyDescent="0.55000000000000004">
      <c r="A737" s="3">
        <v>24</v>
      </c>
      <c r="B737" s="3">
        <v>21</v>
      </c>
      <c r="C737" s="5">
        <v>436519.57382380101</v>
      </c>
      <c r="D737" s="5">
        <v>452790.98257468297</v>
      </c>
      <c r="E737" s="5">
        <v>518681.684019626</v>
      </c>
      <c r="F737" s="5">
        <v>413588.07874965301</v>
      </c>
      <c r="G737" s="5">
        <v>434712.814815944</v>
      </c>
    </row>
    <row r="738" spans="1:7" x14ac:dyDescent="0.55000000000000004">
      <c r="A738" s="3">
        <v>24</v>
      </c>
      <c r="B738" s="3">
        <v>22</v>
      </c>
      <c r="C738" s="5">
        <v>167969.53677218599</v>
      </c>
      <c r="D738" s="5">
        <v>166717.975783289</v>
      </c>
      <c r="E738" s="5">
        <v>185125.40597083999</v>
      </c>
      <c r="F738" s="5">
        <v>117654.71606523301</v>
      </c>
      <c r="G738" s="5">
        <v>109908.09214184999</v>
      </c>
    </row>
    <row r="739" spans="1:7" x14ac:dyDescent="0.55000000000000004">
      <c r="A739" s="3">
        <v>24</v>
      </c>
      <c r="B739" s="3">
        <v>23</v>
      </c>
      <c r="C739" s="5">
        <v>132487.20158503301</v>
      </c>
      <c r="D739" s="5">
        <v>131882.43041230799</v>
      </c>
      <c r="E739" s="5">
        <v>120404.572120959</v>
      </c>
      <c r="F739" s="5">
        <v>126074.55861930799</v>
      </c>
      <c r="G739" s="5">
        <v>114701.62422077201</v>
      </c>
    </row>
    <row r="740" spans="1:7" x14ac:dyDescent="0.55000000000000004">
      <c r="A740" s="3">
        <v>24</v>
      </c>
      <c r="B740" s="3">
        <v>24</v>
      </c>
      <c r="C740" s="5">
        <v>42642.173745450098</v>
      </c>
      <c r="D740" s="5">
        <v>38329.075767150702</v>
      </c>
      <c r="E740" s="5">
        <v>38053.132134738997</v>
      </c>
      <c r="F740" s="5">
        <v>37297.798082756097</v>
      </c>
      <c r="G740" s="5">
        <v>37128.595608586402</v>
      </c>
    </row>
    <row r="741" spans="1:7" x14ac:dyDescent="0.55000000000000004">
      <c r="A741" s="3">
        <v>24</v>
      </c>
      <c r="B741" s="3">
        <v>25</v>
      </c>
      <c r="C741" s="5">
        <v>268774.96236525301</v>
      </c>
      <c r="D741" s="5">
        <v>248710.55315389601</v>
      </c>
      <c r="E741" s="5">
        <v>247130.65492511701</v>
      </c>
      <c r="F741" s="5">
        <v>249536.18130187999</v>
      </c>
      <c r="G741" s="5">
        <v>277286.74796862103</v>
      </c>
    </row>
    <row r="742" spans="1:7" x14ac:dyDescent="0.55000000000000004">
      <c r="A742" s="3">
        <v>24</v>
      </c>
      <c r="B742" s="3">
        <v>26</v>
      </c>
      <c r="C742" s="5">
        <v>200961.68078853501</v>
      </c>
      <c r="D742" s="5">
        <v>223672.268776821</v>
      </c>
      <c r="E742" s="5">
        <v>223974.47972402</v>
      </c>
      <c r="F742" s="5">
        <v>219673.03319800299</v>
      </c>
      <c r="G742" s="5">
        <v>209704.71571383401</v>
      </c>
    </row>
    <row r="743" spans="1:7" x14ac:dyDescent="0.55000000000000004">
      <c r="A743" s="3">
        <v>24</v>
      </c>
      <c r="B743" s="3">
        <v>27</v>
      </c>
      <c r="C743" s="5">
        <v>303292.82027828402</v>
      </c>
      <c r="D743" s="5">
        <v>337092.551958005</v>
      </c>
      <c r="E743" s="5">
        <v>377530.28480300697</v>
      </c>
      <c r="F743" s="5">
        <v>397433.27452938299</v>
      </c>
      <c r="G743" s="5">
        <v>406788.45727571001</v>
      </c>
    </row>
    <row r="744" spans="1:7" x14ac:dyDescent="0.55000000000000004">
      <c r="A744" s="3">
        <v>24</v>
      </c>
      <c r="B744" s="3">
        <v>28</v>
      </c>
      <c r="C744" s="5">
        <v>413811.356832141</v>
      </c>
      <c r="D744" s="5">
        <v>431022.557064161</v>
      </c>
      <c r="E744" s="5">
        <v>456994.17681233102</v>
      </c>
      <c r="F744" s="5">
        <v>443837.71416462399</v>
      </c>
      <c r="G744" s="5">
        <v>465550.48529330001</v>
      </c>
    </row>
    <row r="745" spans="1:7" x14ac:dyDescent="0.55000000000000004">
      <c r="A745" s="3">
        <v>24</v>
      </c>
      <c r="B745" s="3">
        <v>29</v>
      </c>
      <c r="C745" s="5">
        <v>256156.93925227199</v>
      </c>
      <c r="D745" s="5">
        <v>266423.98893963499</v>
      </c>
      <c r="E745" s="5">
        <v>264017.59780857799</v>
      </c>
      <c r="F745" s="5">
        <v>267484.15886656498</v>
      </c>
      <c r="G745" s="5">
        <v>270441.35262077698</v>
      </c>
    </row>
    <row r="746" spans="1:7" x14ac:dyDescent="0.55000000000000004">
      <c r="A746" s="3">
        <v>24</v>
      </c>
      <c r="B746" s="3">
        <v>30</v>
      </c>
      <c r="C746" s="5">
        <v>410601.108860643</v>
      </c>
      <c r="D746" s="5">
        <v>478763.04429312999</v>
      </c>
      <c r="E746" s="5">
        <v>516305.81990722398</v>
      </c>
      <c r="F746" s="5">
        <v>520093.61998626101</v>
      </c>
      <c r="G746" s="5">
        <v>534275.33379276097</v>
      </c>
    </row>
    <row r="747" spans="1:7" x14ac:dyDescent="0.55000000000000004">
      <c r="A747" s="3">
        <v>24</v>
      </c>
      <c r="B747" s="3">
        <v>31</v>
      </c>
      <c r="C747" s="5">
        <v>303738.034594369</v>
      </c>
      <c r="D747" s="5">
        <v>301121.73726235301</v>
      </c>
      <c r="E747" s="5">
        <v>305542.61969217903</v>
      </c>
      <c r="F747" s="5">
        <v>277599.46777676098</v>
      </c>
      <c r="G747" s="5">
        <v>278203.69206322398</v>
      </c>
    </row>
    <row r="748" spans="1:7" x14ac:dyDescent="0.55000000000000004">
      <c r="A748" s="3">
        <v>25</v>
      </c>
      <c r="B748" s="3">
        <v>1</v>
      </c>
      <c r="C748" s="5">
        <v>38999.896325686801</v>
      </c>
      <c r="D748" s="5">
        <v>37616.5049847747</v>
      </c>
      <c r="E748" s="5">
        <v>41650.233324277302</v>
      </c>
      <c r="F748" s="5">
        <v>40937.601307317796</v>
      </c>
      <c r="G748" s="5">
        <v>35060.219864517501</v>
      </c>
    </row>
    <row r="749" spans="1:7" x14ac:dyDescent="0.55000000000000004">
      <c r="A749" s="3">
        <v>25</v>
      </c>
      <c r="B749" s="3">
        <v>2</v>
      </c>
      <c r="C749" s="5">
        <v>1976.04332365143</v>
      </c>
      <c r="D749" s="5">
        <v>1945.93237984183</v>
      </c>
      <c r="E749" s="5">
        <v>2129.82905698369</v>
      </c>
      <c r="F749" s="5">
        <v>2318.6406764046101</v>
      </c>
      <c r="G749" s="5">
        <v>2745.35828882433</v>
      </c>
    </row>
    <row r="750" spans="1:7" x14ac:dyDescent="0.55000000000000004">
      <c r="A750" s="3">
        <v>25</v>
      </c>
      <c r="B750" s="3">
        <v>3</v>
      </c>
      <c r="C750" s="5">
        <v>189011.258837912</v>
      </c>
      <c r="D750" s="5">
        <v>129666.357418799</v>
      </c>
      <c r="E750" s="5">
        <v>213674.29227029299</v>
      </c>
      <c r="F750" s="5">
        <v>169257.45094381701</v>
      </c>
      <c r="G750" s="5">
        <v>179016.29270417901</v>
      </c>
    </row>
    <row r="751" spans="1:7" x14ac:dyDescent="0.55000000000000004">
      <c r="A751" s="3">
        <v>25</v>
      </c>
      <c r="B751" s="3">
        <v>4</v>
      </c>
      <c r="C751" s="5">
        <v>57894.917563941002</v>
      </c>
      <c r="D751" s="5">
        <v>66386.803330568393</v>
      </c>
      <c r="E751" s="5">
        <v>68725.0318628268</v>
      </c>
      <c r="F751" s="5">
        <v>65372.2128520408</v>
      </c>
      <c r="G751" s="5">
        <v>53846.276313336901</v>
      </c>
    </row>
    <row r="752" spans="1:7" x14ac:dyDescent="0.55000000000000004">
      <c r="A752" s="3">
        <v>25</v>
      </c>
      <c r="B752" s="3">
        <v>5</v>
      </c>
      <c r="C752" s="5">
        <v>24513.287765319899</v>
      </c>
      <c r="D752" s="5">
        <v>38326.909637748096</v>
      </c>
      <c r="E752" s="5">
        <v>68474.475377977404</v>
      </c>
      <c r="F752" s="5">
        <v>50805.173440943698</v>
      </c>
      <c r="G752" s="5">
        <v>43959.724174593102</v>
      </c>
    </row>
    <row r="753" spans="1:7" x14ac:dyDescent="0.55000000000000004">
      <c r="A753" s="3">
        <v>25</v>
      </c>
      <c r="B753" s="3">
        <v>6</v>
      </c>
      <c r="C753" s="5">
        <v>425655.486273619</v>
      </c>
      <c r="D753" s="5">
        <v>438152.64472043997</v>
      </c>
      <c r="E753" s="5">
        <v>669429.08909129701</v>
      </c>
      <c r="F753" s="5">
        <v>706695.731336314</v>
      </c>
      <c r="G753" s="5">
        <v>460902.34404834599</v>
      </c>
    </row>
    <row r="754" spans="1:7" x14ac:dyDescent="0.55000000000000004">
      <c r="A754" s="3">
        <v>25</v>
      </c>
      <c r="B754" s="3">
        <v>7</v>
      </c>
      <c r="C754" s="5">
        <v>254542.19003946701</v>
      </c>
      <c r="D754" s="5">
        <v>141093.54750484301</v>
      </c>
      <c r="E754" s="5">
        <v>161136.06798627699</v>
      </c>
      <c r="F754" s="5">
        <v>145258.29651625999</v>
      </c>
      <c r="G754" s="5">
        <v>171277.95933736899</v>
      </c>
    </row>
    <row r="755" spans="1:7" x14ac:dyDescent="0.55000000000000004">
      <c r="A755" s="3">
        <v>25</v>
      </c>
      <c r="B755" s="3">
        <v>8</v>
      </c>
      <c r="C755" s="5">
        <v>92447.943849168601</v>
      </c>
      <c r="D755" s="5">
        <v>88665.708620764897</v>
      </c>
      <c r="E755" s="5">
        <v>99944.236452650104</v>
      </c>
      <c r="F755" s="5">
        <v>82065.308497428196</v>
      </c>
      <c r="G755" s="5">
        <v>128163.215532452</v>
      </c>
    </row>
    <row r="756" spans="1:7" x14ac:dyDescent="0.55000000000000004">
      <c r="A756" s="3">
        <v>25</v>
      </c>
      <c r="B756" s="3">
        <v>9</v>
      </c>
      <c r="C756" s="5">
        <v>91975.561921078493</v>
      </c>
      <c r="D756" s="5">
        <v>100946.283292522</v>
      </c>
      <c r="E756" s="5">
        <v>121155.966483645</v>
      </c>
      <c r="F756" s="5">
        <v>111021.37543014099</v>
      </c>
      <c r="G756" s="5">
        <v>107898.300276079</v>
      </c>
    </row>
    <row r="757" spans="1:7" x14ac:dyDescent="0.55000000000000004">
      <c r="A757" s="3">
        <v>25</v>
      </c>
      <c r="B757" s="3">
        <v>10</v>
      </c>
      <c r="C757" s="5">
        <v>345101.648417597</v>
      </c>
      <c r="D757" s="5">
        <v>464986.99368451699</v>
      </c>
      <c r="E757" s="5">
        <v>524097.79567682499</v>
      </c>
      <c r="F757" s="5">
        <v>529928.78802097996</v>
      </c>
      <c r="G757" s="5">
        <v>533074.69289047795</v>
      </c>
    </row>
    <row r="758" spans="1:7" x14ac:dyDescent="0.55000000000000004">
      <c r="A758" s="3">
        <v>25</v>
      </c>
      <c r="B758" s="3">
        <v>11</v>
      </c>
      <c r="C758" s="5">
        <v>166015.93254757801</v>
      </c>
      <c r="D758" s="5">
        <v>108005.818662365</v>
      </c>
      <c r="E758" s="5">
        <v>149248.31214727499</v>
      </c>
      <c r="F758" s="5">
        <v>150807.431234688</v>
      </c>
      <c r="G758" s="5">
        <v>207440.50532214</v>
      </c>
    </row>
    <row r="759" spans="1:7" x14ac:dyDescent="0.55000000000000004">
      <c r="A759" s="3">
        <v>25</v>
      </c>
      <c r="B759" s="3">
        <v>12</v>
      </c>
      <c r="C759" s="5">
        <v>348869.438411529</v>
      </c>
      <c r="D759" s="5">
        <v>262414.860678308</v>
      </c>
      <c r="E759" s="5">
        <v>284453.35752269701</v>
      </c>
      <c r="F759" s="5">
        <v>262937.84458357899</v>
      </c>
      <c r="G759" s="5">
        <v>301422.18708033202</v>
      </c>
    </row>
    <row r="760" spans="1:7" x14ac:dyDescent="0.55000000000000004">
      <c r="A760" s="3">
        <v>25</v>
      </c>
      <c r="B760" s="3">
        <v>13</v>
      </c>
      <c r="C760" s="5">
        <v>23152.126246473799</v>
      </c>
      <c r="D760" s="5">
        <v>13821.7852009872</v>
      </c>
      <c r="E760" s="5">
        <v>16003.1529583921</v>
      </c>
      <c r="F760" s="5">
        <v>16248.312330877499</v>
      </c>
      <c r="G760" s="5">
        <v>13714.3528650957</v>
      </c>
    </row>
    <row r="761" spans="1:7" x14ac:dyDescent="0.55000000000000004">
      <c r="A761" s="3">
        <v>25</v>
      </c>
      <c r="B761" s="3">
        <v>14</v>
      </c>
      <c r="C761" s="5">
        <v>203531.49305105899</v>
      </c>
      <c r="D761" s="5">
        <v>198889.40778980701</v>
      </c>
      <c r="E761" s="5">
        <v>187883.84314101699</v>
      </c>
      <c r="F761" s="5">
        <v>170875.97070559199</v>
      </c>
      <c r="G761" s="5">
        <v>114309.08440875199</v>
      </c>
    </row>
    <row r="762" spans="1:7" x14ac:dyDescent="0.55000000000000004">
      <c r="A762" s="3">
        <v>25</v>
      </c>
      <c r="B762" s="3">
        <v>15</v>
      </c>
      <c r="C762" s="5">
        <v>40092.587846026297</v>
      </c>
      <c r="D762" s="5">
        <v>54083.789565008403</v>
      </c>
      <c r="E762" s="5">
        <v>40274.674428414102</v>
      </c>
      <c r="F762" s="5">
        <v>33649.656532020897</v>
      </c>
      <c r="G762" s="5">
        <v>46378.968959803897</v>
      </c>
    </row>
    <row r="763" spans="1:7" x14ac:dyDescent="0.55000000000000004">
      <c r="A763" s="3">
        <v>25</v>
      </c>
      <c r="B763" s="3">
        <v>16</v>
      </c>
      <c r="C763" s="5">
        <v>253625.37416886099</v>
      </c>
      <c r="D763" s="5">
        <v>330702.21862154</v>
      </c>
      <c r="E763" s="5">
        <v>346720.77040696703</v>
      </c>
      <c r="F763" s="5">
        <v>339842.51628353703</v>
      </c>
      <c r="G763" s="5">
        <v>314704.87766058999</v>
      </c>
    </row>
    <row r="764" spans="1:7" x14ac:dyDescent="0.55000000000000004">
      <c r="A764" s="3">
        <v>25</v>
      </c>
      <c r="B764" s="3">
        <v>17</v>
      </c>
      <c r="C764" s="5">
        <v>174626.95148762199</v>
      </c>
      <c r="D764" s="5">
        <v>180988.43216739601</v>
      </c>
      <c r="E764" s="5">
        <v>204299.99143922201</v>
      </c>
      <c r="F764" s="5">
        <v>228345.58645077201</v>
      </c>
      <c r="G764" s="5">
        <v>232980.54601099101</v>
      </c>
    </row>
    <row r="765" spans="1:7" x14ac:dyDescent="0.55000000000000004">
      <c r="A765" s="3">
        <v>25</v>
      </c>
      <c r="B765" s="3">
        <v>18</v>
      </c>
      <c r="C765" s="5">
        <v>258749.20156624599</v>
      </c>
      <c r="D765" s="5">
        <v>266513.51085942402</v>
      </c>
      <c r="E765" s="5">
        <v>303590.20426397101</v>
      </c>
      <c r="F765" s="5">
        <v>340564.42252534401</v>
      </c>
      <c r="G765" s="5">
        <v>345259.04836793098</v>
      </c>
    </row>
    <row r="766" spans="1:7" x14ac:dyDescent="0.55000000000000004">
      <c r="A766" s="3">
        <v>25</v>
      </c>
      <c r="B766" s="3">
        <v>19</v>
      </c>
      <c r="C766" s="5">
        <v>116426.837138205</v>
      </c>
      <c r="D766" s="5">
        <v>107822.224979652</v>
      </c>
      <c r="E766" s="5">
        <v>104408.064196561</v>
      </c>
      <c r="F766" s="5">
        <v>103671.82713307301</v>
      </c>
      <c r="G766" s="5">
        <v>125634.367328136</v>
      </c>
    </row>
    <row r="767" spans="1:7" x14ac:dyDescent="0.55000000000000004">
      <c r="A767" s="3">
        <v>25</v>
      </c>
      <c r="B767" s="3">
        <v>20</v>
      </c>
      <c r="C767" s="5">
        <v>252303.808139842</v>
      </c>
      <c r="D767" s="5">
        <v>308472.649511253</v>
      </c>
      <c r="E767" s="5">
        <v>305273.62601376697</v>
      </c>
      <c r="F767" s="5">
        <v>297892.03042310401</v>
      </c>
      <c r="G767" s="5">
        <v>308920.30579221802</v>
      </c>
    </row>
    <row r="768" spans="1:7" x14ac:dyDescent="0.55000000000000004">
      <c r="A768" s="3">
        <v>25</v>
      </c>
      <c r="B768" s="3">
        <v>21</v>
      </c>
      <c r="C768" s="5">
        <v>240795.656590967</v>
      </c>
      <c r="D768" s="5">
        <v>258740.231827207</v>
      </c>
      <c r="E768" s="5">
        <v>280064.31810635101</v>
      </c>
      <c r="F768" s="5">
        <v>220161.79395391699</v>
      </c>
      <c r="G768" s="5">
        <v>247533.309317768</v>
      </c>
    </row>
    <row r="769" spans="1:7" x14ac:dyDescent="0.55000000000000004">
      <c r="A769" s="3">
        <v>25</v>
      </c>
      <c r="B769" s="3">
        <v>22</v>
      </c>
      <c r="C769" s="5">
        <v>118285.243649918</v>
      </c>
      <c r="D769" s="5">
        <v>125359.700563992</v>
      </c>
      <c r="E769" s="5">
        <v>133483.70583651401</v>
      </c>
      <c r="F769" s="5">
        <v>81662.222550565406</v>
      </c>
      <c r="G769" s="5">
        <v>77904.866758118194</v>
      </c>
    </row>
    <row r="770" spans="1:7" x14ac:dyDescent="0.55000000000000004">
      <c r="A770" s="3">
        <v>25</v>
      </c>
      <c r="B770" s="3">
        <v>23</v>
      </c>
      <c r="C770" s="5">
        <v>85704.635491253299</v>
      </c>
      <c r="D770" s="5">
        <v>80845.872976832397</v>
      </c>
      <c r="E770" s="5">
        <v>74139.717462934801</v>
      </c>
      <c r="F770" s="5">
        <v>78044.675433517303</v>
      </c>
      <c r="G770" s="5">
        <v>72028.107413310398</v>
      </c>
    </row>
    <row r="771" spans="1:7" x14ac:dyDescent="0.55000000000000004">
      <c r="A771" s="3">
        <v>25</v>
      </c>
      <c r="B771" s="3">
        <v>24</v>
      </c>
      <c r="C771" s="5">
        <v>19370.874194651598</v>
      </c>
      <c r="D771" s="5">
        <v>24312.717264159899</v>
      </c>
      <c r="E771" s="5">
        <v>22961.228846899099</v>
      </c>
      <c r="F771" s="5">
        <v>22500.4887036617</v>
      </c>
      <c r="G771" s="5">
        <v>23017.039957249999</v>
      </c>
    </row>
    <row r="772" spans="1:7" x14ac:dyDescent="0.55000000000000004">
      <c r="A772" s="3">
        <v>25</v>
      </c>
      <c r="B772" s="3">
        <v>25</v>
      </c>
      <c r="C772" s="5">
        <v>164274.88607820601</v>
      </c>
      <c r="D772" s="5">
        <v>161327.426892608</v>
      </c>
      <c r="E772" s="5">
        <v>160505.96354402299</v>
      </c>
      <c r="F772" s="5">
        <v>163951.900952008</v>
      </c>
      <c r="G772" s="5">
        <v>176927.53749027301</v>
      </c>
    </row>
    <row r="773" spans="1:7" x14ac:dyDescent="0.55000000000000004">
      <c r="A773" s="3">
        <v>25</v>
      </c>
      <c r="B773" s="3">
        <v>26</v>
      </c>
      <c r="C773" s="5">
        <v>149767.647677195</v>
      </c>
      <c r="D773" s="5">
        <v>172798.80584396099</v>
      </c>
      <c r="E773" s="5">
        <v>191573.02593094</v>
      </c>
      <c r="F773" s="5">
        <v>193059.86796409599</v>
      </c>
      <c r="G773" s="5">
        <v>193858.46437126701</v>
      </c>
    </row>
    <row r="774" spans="1:7" x14ac:dyDescent="0.55000000000000004">
      <c r="A774" s="3">
        <v>25</v>
      </c>
      <c r="B774" s="3">
        <v>27</v>
      </c>
      <c r="C774" s="5">
        <v>286732.085128462</v>
      </c>
      <c r="D774" s="5">
        <v>328103.90369879099</v>
      </c>
      <c r="E774" s="5">
        <v>339467.07954535098</v>
      </c>
      <c r="F774" s="5">
        <v>334173.089692034</v>
      </c>
      <c r="G774" s="5">
        <v>353135.66878826701</v>
      </c>
    </row>
    <row r="775" spans="1:7" x14ac:dyDescent="0.55000000000000004">
      <c r="A775" s="3">
        <v>25</v>
      </c>
      <c r="B775" s="3">
        <v>28</v>
      </c>
      <c r="C775" s="5">
        <v>206880.20693410799</v>
      </c>
      <c r="D775" s="5">
        <v>218680.56397904101</v>
      </c>
      <c r="E775" s="5">
        <v>230148.907935514</v>
      </c>
      <c r="F775" s="5">
        <v>229918.27589444199</v>
      </c>
      <c r="G775" s="5">
        <v>237101.446248933</v>
      </c>
    </row>
    <row r="776" spans="1:7" x14ac:dyDescent="0.55000000000000004">
      <c r="A776" s="3">
        <v>25</v>
      </c>
      <c r="B776" s="3">
        <v>29</v>
      </c>
      <c r="C776" s="5">
        <v>206551.30173831101</v>
      </c>
      <c r="D776" s="5">
        <v>228881.21126057499</v>
      </c>
      <c r="E776" s="5">
        <v>246595.26358441499</v>
      </c>
      <c r="F776" s="5">
        <v>240546.464385795</v>
      </c>
      <c r="G776" s="5">
        <v>245705.071601673</v>
      </c>
    </row>
    <row r="777" spans="1:7" x14ac:dyDescent="0.55000000000000004">
      <c r="A777" s="3">
        <v>25</v>
      </c>
      <c r="B777" s="3">
        <v>30</v>
      </c>
      <c r="C777" s="5">
        <v>334197.08942752902</v>
      </c>
      <c r="D777" s="5">
        <v>395600.47377996403</v>
      </c>
      <c r="E777" s="5">
        <v>433031.13404072</v>
      </c>
      <c r="F777" s="5">
        <v>434795.08978459099</v>
      </c>
      <c r="G777" s="5">
        <v>466070.18449705403</v>
      </c>
    </row>
    <row r="778" spans="1:7" x14ac:dyDescent="0.55000000000000004">
      <c r="A778" s="3">
        <v>25</v>
      </c>
      <c r="B778" s="3">
        <v>31</v>
      </c>
      <c r="C778" s="5">
        <v>273914.44072915299</v>
      </c>
      <c r="D778" s="5">
        <v>266068.925471842</v>
      </c>
      <c r="E778" s="5">
        <v>249334.292250884</v>
      </c>
      <c r="F778" s="5">
        <v>218719.31375755099</v>
      </c>
      <c r="G778" s="5">
        <v>231108.978984438</v>
      </c>
    </row>
    <row r="779" spans="1:7" x14ac:dyDescent="0.55000000000000004">
      <c r="A779" s="3">
        <v>26</v>
      </c>
      <c r="B779" s="3">
        <v>1</v>
      </c>
      <c r="C779" s="5">
        <v>43407.168816072503</v>
      </c>
      <c r="D779" s="5">
        <v>40858.2203700143</v>
      </c>
      <c r="E779" s="5">
        <v>41057.219053064</v>
      </c>
      <c r="F779" s="5">
        <v>40489.624898927403</v>
      </c>
      <c r="G779" s="5">
        <v>38934.874152908698</v>
      </c>
    </row>
    <row r="780" spans="1:7" x14ac:dyDescent="0.55000000000000004">
      <c r="A780" s="3">
        <v>26</v>
      </c>
      <c r="B780" s="3">
        <v>2</v>
      </c>
      <c r="C780" s="5">
        <v>2131.4581148591601</v>
      </c>
      <c r="D780" s="5">
        <v>3078.1417162437201</v>
      </c>
      <c r="E780" s="5">
        <v>2775.0449989932199</v>
      </c>
      <c r="F780" s="5">
        <v>2821.6218010744601</v>
      </c>
      <c r="G780" s="5">
        <v>3146.2199319722899</v>
      </c>
    </row>
    <row r="781" spans="1:7" x14ac:dyDescent="0.55000000000000004">
      <c r="A781" s="3">
        <v>26</v>
      </c>
      <c r="B781" s="3">
        <v>3</v>
      </c>
      <c r="C781" s="5">
        <v>687715.77246074402</v>
      </c>
      <c r="D781" s="5">
        <v>771931.19025500701</v>
      </c>
      <c r="E781" s="5">
        <v>752952.59709949</v>
      </c>
      <c r="F781" s="5">
        <v>664965.79272744199</v>
      </c>
      <c r="G781" s="5">
        <v>676401.697923559</v>
      </c>
    </row>
    <row r="782" spans="1:7" x14ac:dyDescent="0.55000000000000004">
      <c r="A782" s="3">
        <v>26</v>
      </c>
      <c r="B782" s="3">
        <v>4</v>
      </c>
      <c r="C782" s="5">
        <v>51000.6385338947</v>
      </c>
      <c r="D782" s="5">
        <v>63500.526565489497</v>
      </c>
      <c r="E782" s="5">
        <v>53531.508127655601</v>
      </c>
      <c r="F782" s="5">
        <v>42636.285954831998</v>
      </c>
      <c r="G782" s="5">
        <v>37180.528830785501</v>
      </c>
    </row>
    <row r="783" spans="1:7" x14ac:dyDescent="0.55000000000000004">
      <c r="A783" s="3">
        <v>26</v>
      </c>
      <c r="B783" s="3">
        <v>5</v>
      </c>
      <c r="C783" s="5">
        <v>36608.460437083799</v>
      </c>
      <c r="D783" s="5">
        <v>41631.041383657102</v>
      </c>
      <c r="E783" s="5">
        <v>52749.452036000803</v>
      </c>
      <c r="F783" s="5">
        <v>50394.890680512101</v>
      </c>
      <c r="G783" s="5">
        <v>46964.781544598802</v>
      </c>
    </row>
    <row r="784" spans="1:7" x14ac:dyDescent="0.55000000000000004">
      <c r="A784" s="3">
        <v>26</v>
      </c>
      <c r="B784" s="3">
        <v>6</v>
      </c>
      <c r="C784" s="5">
        <v>116633.852634233</v>
      </c>
      <c r="D784" s="5">
        <v>148068.74996178001</v>
      </c>
      <c r="E784" s="5">
        <v>171730.14871997599</v>
      </c>
      <c r="F784" s="5">
        <v>176891.971173375</v>
      </c>
      <c r="G784" s="5">
        <v>120125.208663385</v>
      </c>
    </row>
    <row r="785" spans="1:7" x14ac:dyDescent="0.55000000000000004">
      <c r="A785" s="3">
        <v>26</v>
      </c>
      <c r="B785" s="3">
        <v>7</v>
      </c>
      <c r="C785" s="5">
        <v>84863.481509345103</v>
      </c>
      <c r="D785" s="5">
        <v>105960.638748185</v>
      </c>
      <c r="E785" s="5">
        <v>121693.11856522301</v>
      </c>
      <c r="F785" s="5">
        <v>111842.376847356</v>
      </c>
      <c r="G785" s="5">
        <v>90607.470298513406</v>
      </c>
    </row>
    <row r="786" spans="1:7" x14ac:dyDescent="0.55000000000000004">
      <c r="A786" s="3">
        <v>26</v>
      </c>
      <c r="B786" s="3">
        <v>8</v>
      </c>
      <c r="C786" s="5">
        <v>46638.728786309897</v>
      </c>
      <c r="D786" s="5">
        <v>44823.8188048179</v>
      </c>
      <c r="E786" s="5">
        <v>56751.357234900803</v>
      </c>
      <c r="F786" s="5">
        <v>50881.694796375901</v>
      </c>
      <c r="G786" s="5">
        <v>91437.388961767603</v>
      </c>
    </row>
    <row r="787" spans="1:7" x14ac:dyDescent="0.55000000000000004">
      <c r="A787" s="3">
        <v>26</v>
      </c>
      <c r="B787" s="3">
        <v>9</v>
      </c>
      <c r="C787" s="5">
        <v>56656.659832279598</v>
      </c>
      <c r="D787" s="5">
        <v>70119.733913296295</v>
      </c>
      <c r="E787" s="5">
        <v>84004.9686399825</v>
      </c>
      <c r="F787" s="5">
        <v>77725.494601161699</v>
      </c>
      <c r="G787" s="5">
        <v>82351.377678342906</v>
      </c>
    </row>
    <row r="788" spans="1:7" x14ac:dyDescent="0.55000000000000004">
      <c r="A788" s="3">
        <v>26</v>
      </c>
      <c r="B788" s="3">
        <v>10</v>
      </c>
      <c r="C788" s="5">
        <v>307538.016074577</v>
      </c>
      <c r="D788" s="5">
        <v>351144.07013850199</v>
      </c>
      <c r="E788" s="5">
        <v>427205.96001830301</v>
      </c>
      <c r="F788" s="5">
        <v>398826.12420656002</v>
      </c>
      <c r="G788" s="5">
        <v>439795.28935002</v>
      </c>
    </row>
    <row r="789" spans="1:7" x14ac:dyDescent="0.55000000000000004">
      <c r="A789" s="3">
        <v>26</v>
      </c>
      <c r="B789" s="3">
        <v>11</v>
      </c>
      <c r="C789" s="5">
        <v>171709.88433321199</v>
      </c>
      <c r="D789" s="5">
        <v>196110.502717986</v>
      </c>
      <c r="E789" s="5">
        <v>207409.98134578599</v>
      </c>
      <c r="F789" s="5">
        <v>191421.49479624399</v>
      </c>
      <c r="G789" s="5">
        <v>392243.33676057297</v>
      </c>
    </row>
    <row r="790" spans="1:7" x14ac:dyDescent="0.55000000000000004">
      <c r="A790" s="3">
        <v>26</v>
      </c>
      <c r="B790" s="3">
        <v>12</v>
      </c>
      <c r="C790" s="5">
        <v>156268.179921323</v>
      </c>
      <c r="D790" s="5">
        <v>167272.76674676401</v>
      </c>
      <c r="E790" s="5">
        <v>178550.563603524</v>
      </c>
      <c r="F790" s="5">
        <v>205122.483521082</v>
      </c>
      <c r="G790" s="5">
        <v>231355.425200072</v>
      </c>
    </row>
    <row r="791" spans="1:7" x14ac:dyDescent="0.55000000000000004">
      <c r="A791" s="3">
        <v>26</v>
      </c>
      <c r="B791" s="3">
        <v>13</v>
      </c>
      <c r="C791" s="5">
        <v>86996.700827942303</v>
      </c>
      <c r="D791" s="5">
        <v>29061.296000872499</v>
      </c>
      <c r="E791" s="5">
        <v>36583.7967359994</v>
      </c>
      <c r="F791" s="5">
        <v>31394.608164613001</v>
      </c>
      <c r="G791" s="5">
        <v>21545.168981484199</v>
      </c>
    </row>
    <row r="792" spans="1:7" x14ac:dyDescent="0.55000000000000004">
      <c r="A792" s="3">
        <v>26</v>
      </c>
      <c r="B792" s="3">
        <v>14</v>
      </c>
      <c r="C792" s="5">
        <v>115389.544012932</v>
      </c>
      <c r="D792" s="5">
        <v>110876.11070790001</v>
      </c>
      <c r="E792" s="5">
        <v>64951.564766585201</v>
      </c>
      <c r="F792" s="5">
        <v>56845.978692907003</v>
      </c>
      <c r="G792" s="5">
        <v>92287.873118206699</v>
      </c>
    </row>
    <row r="793" spans="1:7" x14ac:dyDescent="0.55000000000000004">
      <c r="A793" s="3">
        <v>26</v>
      </c>
      <c r="B793" s="3">
        <v>15</v>
      </c>
      <c r="C793" s="5">
        <v>101578.57158664</v>
      </c>
      <c r="D793" s="5">
        <v>89181.106705724407</v>
      </c>
      <c r="E793" s="5">
        <v>83988.570430459702</v>
      </c>
      <c r="F793" s="5">
        <v>74196.483835955005</v>
      </c>
      <c r="G793" s="5">
        <v>64876.241256556801</v>
      </c>
    </row>
    <row r="794" spans="1:7" x14ac:dyDescent="0.55000000000000004">
      <c r="A794" s="3">
        <v>26</v>
      </c>
      <c r="B794" s="3">
        <v>16</v>
      </c>
      <c r="C794" s="5">
        <v>181100.55529393299</v>
      </c>
      <c r="D794" s="5">
        <v>265303.38540224201</v>
      </c>
      <c r="E794" s="5">
        <v>335257.08190517302</v>
      </c>
      <c r="F794" s="5">
        <v>368212.79226894601</v>
      </c>
      <c r="G794" s="5">
        <v>344926.680173136</v>
      </c>
    </row>
    <row r="795" spans="1:7" x14ac:dyDescent="0.55000000000000004">
      <c r="A795" s="3">
        <v>26</v>
      </c>
      <c r="B795" s="3">
        <v>17</v>
      </c>
      <c r="C795" s="5">
        <v>277123.38697358698</v>
      </c>
      <c r="D795" s="5">
        <v>307329.11391228501</v>
      </c>
      <c r="E795" s="5">
        <v>328552.66776954598</v>
      </c>
      <c r="F795" s="5">
        <v>333326.340891133</v>
      </c>
      <c r="G795" s="5">
        <v>274705.02354060498</v>
      </c>
    </row>
    <row r="796" spans="1:7" x14ac:dyDescent="0.55000000000000004">
      <c r="A796" s="3">
        <v>26</v>
      </c>
      <c r="B796" s="3">
        <v>18</v>
      </c>
      <c r="C796" s="5">
        <v>376347.83067108103</v>
      </c>
      <c r="D796" s="5">
        <v>452922.99233622203</v>
      </c>
      <c r="E796" s="5">
        <v>524504.73951001698</v>
      </c>
      <c r="F796" s="5">
        <v>532979.634950893</v>
      </c>
      <c r="G796" s="5">
        <v>577302.54307163495</v>
      </c>
    </row>
    <row r="797" spans="1:7" x14ac:dyDescent="0.55000000000000004">
      <c r="A797" s="3">
        <v>26</v>
      </c>
      <c r="B797" s="3">
        <v>19</v>
      </c>
      <c r="C797" s="5">
        <v>382702.27621231199</v>
      </c>
      <c r="D797" s="5">
        <v>341686.15037362301</v>
      </c>
      <c r="E797" s="5">
        <v>330868.03429788601</v>
      </c>
      <c r="F797" s="5">
        <v>328534.508305881</v>
      </c>
      <c r="G797" s="5">
        <v>398131.88242758502</v>
      </c>
    </row>
    <row r="798" spans="1:7" x14ac:dyDescent="0.55000000000000004">
      <c r="A798" s="3">
        <v>26</v>
      </c>
      <c r="B798" s="3">
        <v>20</v>
      </c>
      <c r="C798" s="5">
        <v>504062.67266837897</v>
      </c>
      <c r="D798" s="5">
        <v>621579.68469394196</v>
      </c>
      <c r="E798" s="5">
        <v>615133.59042377095</v>
      </c>
      <c r="F798" s="5">
        <v>600259.72735549405</v>
      </c>
      <c r="G798" s="5">
        <v>622481.58487823699</v>
      </c>
    </row>
    <row r="799" spans="1:7" x14ac:dyDescent="0.55000000000000004">
      <c r="A799" s="3">
        <v>26</v>
      </c>
      <c r="B799" s="3">
        <v>21</v>
      </c>
      <c r="C799" s="5">
        <v>437990.38807256997</v>
      </c>
      <c r="D799" s="5">
        <v>473423.91657443601</v>
      </c>
      <c r="E799" s="5">
        <v>526947.86589818401</v>
      </c>
      <c r="F799" s="5">
        <v>357160.11118246999</v>
      </c>
      <c r="G799" s="5">
        <v>376673.61126918299</v>
      </c>
    </row>
    <row r="800" spans="1:7" x14ac:dyDescent="0.55000000000000004">
      <c r="A800" s="3">
        <v>26</v>
      </c>
      <c r="B800" s="3">
        <v>22</v>
      </c>
      <c r="C800" s="5">
        <v>324134.69579685398</v>
      </c>
      <c r="D800" s="5">
        <v>282913.05992096401</v>
      </c>
      <c r="E800" s="5">
        <v>318608.61936021701</v>
      </c>
      <c r="F800" s="5">
        <v>202086.942086625</v>
      </c>
      <c r="G800" s="5">
        <v>198919.34139333601</v>
      </c>
    </row>
    <row r="801" spans="1:7" x14ac:dyDescent="0.55000000000000004">
      <c r="A801" s="3">
        <v>26</v>
      </c>
      <c r="B801" s="3">
        <v>23</v>
      </c>
      <c r="C801" s="5">
        <v>191858.449504591</v>
      </c>
      <c r="D801" s="5">
        <v>177887.13879625199</v>
      </c>
      <c r="E801" s="5">
        <v>162347.67508260699</v>
      </c>
      <c r="F801" s="5">
        <v>169828.21264477499</v>
      </c>
      <c r="G801" s="5">
        <v>168365.29644261001</v>
      </c>
    </row>
    <row r="802" spans="1:7" x14ac:dyDescent="0.55000000000000004">
      <c r="A802" s="3">
        <v>26</v>
      </c>
      <c r="B802" s="3">
        <v>24</v>
      </c>
      <c r="C802" s="5">
        <v>122557.80226902</v>
      </c>
      <c r="D802" s="5">
        <v>117269.374012214</v>
      </c>
      <c r="E802" s="5">
        <v>135633.44141587699</v>
      </c>
      <c r="F802" s="5">
        <v>135047.51555095101</v>
      </c>
      <c r="G802" s="5">
        <v>139554.57091305099</v>
      </c>
    </row>
    <row r="803" spans="1:7" x14ac:dyDescent="0.55000000000000004">
      <c r="A803" s="3">
        <v>26</v>
      </c>
      <c r="B803" s="3">
        <v>25</v>
      </c>
      <c r="C803" s="5">
        <v>379460.13341396302</v>
      </c>
      <c r="D803" s="5">
        <v>343262.37712263898</v>
      </c>
      <c r="E803" s="5">
        <v>338650.53783089499</v>
      </c>
      <c r="F803" s="5">
        <v>358788.58719555603</v>
      </c>
      <c r="G803" s="5">
        <v>410372.53925430903</v>
      </c>
    </row>
    <row r="804" spans="1:7" x14ac:dyDescent="0.55000000000000004">
      <c r="A804" s="3">
        <v>26</v>
      </c>
      <c r="B804" s="3">
        <v>26</v>
      </c>
      <c r="C804" s="5">
        <v>339240.63670521497</v>
      </c>
      <c r="D804" s="5">
        <v>394271.06877022702</v>
      </c>
      <c r="E804" s="5">
        <v>405511.56529047998</v>
      </c>
      <c r="F804" s="5">
        <v>402274.21767827001</v>
      </c>
      <c r="G804" s="5">
        <v>383758.67186259601</v>
      </c>
    </row>
    <row r="805" spans="1:7" x14ac:dyDescent="0.55000000000000004">
      <c r="A805" s="3">
        <v>26</v>
      </c>
      <c r="B805" s="3">
        <v>27</v>
      </c>
      <c r="C805" s="5">
        <v>638637.66647288005</v>
      </c>
      <c r="D805" s="5">
        <v>620629.56763579103</v>
      </c>
      <c r="E805" s="5">
        <v>664248.29790317803</v>
      </c>
      <c r="F805" s="5">
        <v>682191.78517247702</v>
      </c>
      <c r="G805" s="5">
        <v>710538.12551623303</v>
      </c>
    </row>
    <row r="806" spans="1:7" x14ac:dyDescent="0.55000000000000004">
      <c r="A806" s="3">
        <v>26</v>
      </c>
      <c r="B806" s="3">
        <v>28</v>
      </c>
      <c r="C806" s="5">
        <v>521993.868343857</v>
      </c>
      <c r="D806" s="5">
        <v>541369.59979374998</v>
      </c>
      <c r="E806" s="5">
        <v>583480.19798698998</v>
      </c>
      <c r="F806" s="5">
        <v>584593.03989880695</v>
      </c>
      <c r="G806" s="5">
        <v>578011.214704999</v>
      </c>
    </row>
    <row r="807" spans="1:7" x14ac:dyDescent="0.55000000000000004">
      <c r="A807" s="3">
        <v>26</v>
      </c>
      <c r="B807" s="3">
        <v>29</v>
      </c>
      <c r="C807" s="5">
        <v>510495.16245180799</v>
      </c>
      <c r="D807" s="5">
        <v>551847.08492762398</v>
      </c>
      <c r="E807" s="5">
        <v>561785.45198655606</v>
      </c>
      <c r="F807" s="5">
        <v>560755.51439500204</v>
      </c>
      <c r="G807" s="5">
        <v>566412.95708451699</v>
      </c>
    </row>
    <row r="808" spans="1:7" x14ac:dyDescent="0.55000000000000004">
      <c r="A808" s="3">
        <v>26</v>
      </c>
      <c r="B808" s="3">
        <v>30</v>
      </c>
      <c r="C808" s="5">
        <v>682978.86634772201</v>
      </c>
      <c r="D808" s="5">
        <v>800459.88296350802</v>
      </c>
      <c r="E808" s="5">
        <v>874915.08507881698</v>
      </c>
      <c r="F808" s="5">
        <v>884328.56270667806</v>
      </c>
      <c r="G808" s="5">
        <v>900707.27478754905</v>
      </c>
    </row>
    <row r="809" spans="1:7" x14ac:dyDescent="0.55000000000000004">
      <c r="A809" s="3">
        <v>26</v>
      </c>
      <c r="B809" s="3">
        <v>31</v>
      </c>
      <c r="C809" s="5">
        <v>515981.97174796701</v>
      </c>
      <c r="D809" s="5">
        <v>440240.69436919398</v>
      </c>
      <c r="E809" s="5">
        <v>441699.62802018499</v>
      </c>
      <c r="F809" s="5">
        <v>402048.65510500298</v>
      </c>
      <c r="G809" s="5">
        <v>416590.81620166602</v>
      </c>
    </row>
    <row r="810" spans="1:7" x14ac:dyDescent="0.55000000000000004">
      <c r="A810" s="3">
        <v>27</v>
      </c>
      <c r="B810" s="3">
        <v>1</v>
      </c>
      <c r="C810" s="5">
        <v>21732.476754366999</v>
      </c>
      <c r="D810" s="5">
        <v>21287.7199082679</v>
      </c>
      <c r="E810" s="5">
        <v>21501.558796602501</v>
      </c>
      <c r="F810" s="5">
        <v>21062.047367006599</v>
      </c>
      <c r="G810" s="5">
        <v>18778.196946169399</v>
      </c>
    </row>
    <row r="811" spans="1:7" x14ac:dyDescent="0.55000000000000004">
      <c r="A811" s="3">
        <v>27</v>
      </c>
      <c r="B811" s="3">
        <v>2</v>
      </c>
      <c r="C811" s="5">
        <v>1215.68875260804</v>
      </c>
      <c r="D811" s="5">
        <v>2137.359625052</v>
      </c>
      <c r="E811" s="5">
        <v>1973.2511755151399</v>
      </c>
      <c r="F811" s="5">
        <v>2005.4519312801699</v>
      </c>
      <c r="G811" s="5">
        <v>2235.0756439194001</v>
      </c>
    </row>
    <row r="812" spans="1:7" x14ac:dyDescent="0.55000000000000004">
      <c r="A812" s="3">
        <v>27</v>
      </c>
      <c r="B812" s="3">
        <v>3</v>
      </c>
      <c r="C812" s="5">
        <v>485367.173995146</v>
      </c>
      <c r="D812" s="5">
        <v>609898.20625458797</v>
      </c>
      <c r="E812" s="5">
        <v>627743.70882404095</v>
      </c>
      <c r="F812" s="5">
        <v>600187.62885902298</v>
      </c>
      <c r="G812" s="5">
        <v>569619.10699867504</v>
      </c>
    </row>
    <row r="813" spans="1:7" x14ac:dyDescent="0.55000000000000004">
      <c r="A813" s="3">
        <v>27</v>
      </c>
      <c r="B813" s="3">
        <v>4</v>
      </c>
      <c r="C813" s="5">
        <v>104879.449461161</v>
      </c>
      <c r="D813" s="5">
        <v>111535.183745128</v>
      </c>
      <c r="E813" s="5">
        <v>108669.36339991201</v>
      </c>
      <c r="F813" s="5">
        <v>102014.37685011599</v>
      </c>
      <c r="G813" s="5">
        <v>87977.407077874203</v>
      </c>
    </row>
    <row r="814" spans="1:7" x14ac:dyDescent="0.55000000000000004">
      <c r="A814" s="3">
        <v>27</v>
      </c>
      <c r="B814" s="3">
        <v>5</v>
      </c>
      <c r="C814" s="5">
        <v>146290.96258718599</v>
      </c>
      <c r="D814" s="5">
        <v>188305.96968771701</v>
      </c>
      <c r="E814" s="5">
        <v>197618.204998172</v>
      </c>
      <c r="F814" s="5">
        <v>152300.63109395999</v>
      </c>
      <c r="G814" s="5">
        <v>180699.318021538</v>
      </c>
    </row>
    <row r="815" spans="1:7" x14ac:dyDescent="0.55000000000000004">
      <c r="A815" s="3">
        <v>27</v>
      </c>
      <c r="B815" s="3">
        <v>6</v>
      </c>
      <c r="C815" s="5">
        <v>1647317.15627603</v>
      </c>
      <c r="D815" s="5">
        <v>1593808.58712239</v>
      </c>
      <c r="E815" s="5">
        <v>1276144.1422101201</v>
      </c>
      <c r="F815" s="5">
        <v>1408812.78881672</v>
      </c>
      <c r="G815" s="5">
        <v>1158880.08194657</v>
      </c>
    </row>
    <row r="816" spans="1:7" x14ac:dyDescent="0.55000000000000004">
      <c r="A816" s="3">
        <v>27</v>
      </c>
      <c r="B816" s="3">
        <v>7</v>
      </c>
      <c r="C816" s="5">
        <v>131418.71085281801</v>
      </c>
      <c r="D816" s="5">
        <v>108890.610955995</v>
      </c>
      <c r="E816" s="5">
        <v>112606.687093063</v>
      </c>
      <c r="F816" s="5">
        <v>109522.307566002</v>
      </c>
      <c r="G816" s="5">
        <v>101292.60483269401</v>
      </c>
    </row>
    <row r="817" spans="1:7" x14ac:dyDescent="0.55000000000000004">
      <c r="A817" s="3">
        <v>27</v>
      </c>
      <c r="B817" s="3">
        <v>8</v>
      </c>
      <c r="C817" s="5">
        <v>618727.13994277304</v>
      </c>
      <c r="D817" s="5">
        <v>678842.75597571197</v>
      </c>
      <c r="E817" s="5">
        <v>672917.21516774897</v>
      </c>
      <c r="F817" s="5">
        <v>696301.447258965</v>
      </c>
      <c r="G817" s="5">
        <v>877537.54368026601</v>
      </c>
    </row>
    <row r="818" spans="1:7" x14ac:dyDescent="0.55000000000000004">
      <c r="A818" s="3">
        <v>27</v>
      </c>
      <c r="B818" s="3">
        <v>9</v>
      </c>
      <c r="C818" s="5">
        <v>456907.63277491397</v>
      </c>
      <c r="D818" s="5">
        <v>536854.90981008695</v>
      </c>
      <c r="E818" s="5">
        <v>654551.81066038203</v>
      </c>
      <c r="F818" s="5">
        <v>554355.47372315696</v>
      </c>
      <c r="G818" s="5">
        <v>599722.20108761603</v>
      </c>
    </row>
    <row r="819" spans="1:7" x14ac:dyDescent="0.55000000000000004">
      <c r="A819" s="3">
        <v>27</v>
      </c>
      <c r="B819" s="3">
        <v>10</v>
      </c>
      <c r="C819" s="5">
        <v>829666.05662818102</v>
      </c>
      <c r="D819" s="5">
        <v>1024353.55980383</v>
      </c>
      <c r="E819" s="5">
        <v>1156445.8763865</v>
      </c>
      <c r="F819" s="5">
        <v>1151631.7758833901</v>
      </c>
      <c r="G819" s="5">
        <v>1357286.21832678</v>
      </c>
    </row>
    <row r="820" spans="1:7" x14ac:dyDescent="0.55000000000000004">
      <c r="A820" s="3">
        <v>27</v>
      </c>
      <c r="B820" s="3">
        <v>11</v>
      </c>
      <c r="C820" s="5">
        <v>215893.699248438</v>
      </c>
      <c r="D820" s="5">
        <v>106219.09650908101</v>
      </c>
      <c r="E820" s="5">
        <v>83627.550060252295</v>
      </c>
      <c r="F820" s="5">
        <v>92434.700295224597</v>
      </c>
      <c r="G820" s="5">
        <v>129967.295430579</v>
      </c>
    </row>
    <row r="821" spans="1:7" x14ac:dyDescent="0.55000000000000004">
      <c r="A821" s="3">
        <v>27</v>
      </c>
      <c r="B821" s="3">
        <v>12</v>
      </c>
      <c r="C821" s="5">
        <v>470853.62512088497</v>
      </c>
      <c r="D821" s="5">
        <v>460286.9611662</v>
      </c>
      <c r="E821" s="5">
        <v>527526.08341251896</v>
      </c>
      <c r="F821" s="5">
        <v>396559.95905629097</v>
      </c>
      <c r="G821" s="5">
        <v>413215.89467239002</v>
      </c>
    </row>
    <row r="822" spans="1:7" x14ac:dyDescent="0.55000000000000004">
      <c r="A822" s="3">
        <v>27</v>
      </c>
      <c r="B822" s="3">
        <v>13</v>
      </c>
      <c r="C822" s="5">
        <v>413973.77453974303</v>
      </c>
      <c r="D822" s="5">
        <v>185144.41342515801</v>
      </c>
      <c r="E822" s="5">
        <v>163446.58278947201</v>
      </c>
      <c r="F822" s="5">
        <v>147166.79178301999</v>
      </c>
      <c r="G822" s="5">
        <v>96239.763419991505</v>
      </c>
    </row>
    <row r="823" spans="1:7" x14ac:dyDescent="0.55000000000000004">
      <c r="A823" s="3">
        <v>27</v>
      </c>
      <c r="B823" s="3">
        <v>14</v>
      </c>
      <c r="C823" s="5">
        <v>273001.16241726198</v>
      </c>
      <c r="D823" s="5">
        <v>284352.155814239</v>
      </c>
      <c r="E823" s="5">
        <v>354683.74080332601</v>
      </c>
      <c r="F823" s="5">
        <v>429898.29147422401</v>
      </c>
      <c r="G823" s="5">
        <v>460967.618314074</v>
      </c>
    </row>
    <row r="824" spans="1:7" x14ac:dyDescent="0.55000000000000004">
      <c r="A824" s="3">
        <v>27</v>
      </c>
      <c r="B824" s="3">
        <v>15</v>
      </c>
      <c r="C824" s="5">
        <v>233389.79480931701</v>
      </c>
      <c r="D824" s="5">
        <v>213887.57640978499</v>
      </c>
      <c r="E824" s="5">
        <v>198398.29172071401</v>
      </c>
      <c r="F824" s="5">
        <v>180291.09344786999</v>
      </c>
      <c r="G824" s="5">
        <v>186368.59419022701</v>
      </c>
    </row>
    <row r="825" spans="1:7" x14ac:dyDescent="0.55000000000000004">
      <c r="A825" s="3">
        <v>27</v>
      </c>
      <c r="B825" s="3">
        <v>16</v>
      </c>
      <c r="C825" s="5">
        <v>449294.33142915799</v>
      </c>
      <c r="D825" s="5">
        <v>523852.16775966698</v>
      </c>
      <c r="E825" s="5">
        <v>590144.00089880906</v>
      </c>
      <c r="F825" s="5">
        <v>587082.02338548598</v>
      </c>
      <c r="G825" s="5">
        <v>575713.33127503598</v>
      </c>
    </row>
    <row r="826" spans="1:7" x14ac:dyDescent="0.55000000000000004">
      <c r="A826" s="3">
        <v>27</v>
      </c>
      <c r="B826" s="3">
        <v>17</v>
      </c>
      <c r="C826" s="5">
        <v>1116172.3912901599</v>
      </c>
      <c r="D826" s="5">
        <v>1201419.2091751101</v>
      </c>
      <c r="E826" s="5">
        <v>1305542.16352046</v>
      </c>
      <c r="F826" s="5">
        <v>1357558.8268528299</v>
      </c>
      <c r="G826" s="5">
        <v>1224836.1971811401</v>
      </c>
    </row>
    <row r="827" spans="1:7" x14ac:dyDescent="0.55000000000000004">
      <c r="A827" s="3">
        <v>27</v>
      </c>
      <c r="B827" s="3">
        <v>18</v>
      </c>
      <c r="C827" s="5">
        <v>1505896.77541434</v>
      </c>
      <c r="D827" s="5">
        <v>1654460.4591081201</v>
      </c>
      <c r="E827" s="5">
        <v>1828825.8536109901</v>
      </c>
      <c r="F827" s="5">
        <v>2035156.8675653499</v>
      </c>
      <c r="G827" s="5">
        <v>2077284.13697391</v>
      </c>
    </row>
    <row r="828" spans="1:7" x14ac:dyDescent="0.55000000000000004">
      <c r="A828" s="3">
        <v>27</v>
      </c>
      <c r="B828" s="3">
        <v>19</v>
      </c>
      <c r="C828" s="5">
        <v>4286678.98809803</v>
      </c>
      <c r="D828" s="5">
        <v>3878025.4997488898</v>
      </c>
      <c r="E828" s="5">
        <v>3755245.1792408498</v>
      </c>
      <c r="F828" s="5">
        <v>3728760.7091440898</v>
      </c>
      <c r="G828" s="5">
        <v>4518672.1059574801</v>
      </c>
    </row>
    <row r="829" spans="1:7" x14ac:dyDescent="0.55000000000000004">
      <c r="A829" s="3">
        <v>27</v>
      </c>
      <c r="B829" s="3">
        <v>20</v>
      </c>
      <c r="C829" s="5">
        <v>1649688.5304572801</v>
      </c>
      <c r="D829" s="5">
        <v>2043705.73320388</v>
      </c>
      <c r="E829" s="5">
        <v>2022511.18970535</v>
      </c>
      <c r="F829" s="5">
        <v>1973607.20604707</v>
      </c>
      <c r="G829" s="5">
        <v>2046672.6200577701</v>
      </c>
    </row>
    <row r="830" spans="1:7" x14ac:dyDescent="0.55000000000000004">
      <c r="A830" s="3">
        <v>27</v>
      </c>
      <c r="B830" s="3">
        <v>21</v>
      </c>
      <c r="C830" s="5">
        <v>2005649.89976839</v>
      </c>
      <c r="D830" s="5">
        <v>2272056.8281286601</v>
      </c>
      <c r="E830" s="5">
        <v>2442125.46332348</v>
      </c>
      <c r="F830" s="5">
        <v>1661449.96216265</v>
      </c>
      <c r="G830" s="5">
        <v>1920791.2799273201</v>
      </c>
    </row>
    <row r="831" spans="1:7" x14ac:dyDescent="0.55000000000000004">
      <c r="A831" s="3">
        <v>27</v>
      </c>
      <c r="B831" s="3">
        <v>22</v>
      </c>
      <c r="C831" s="5">
        <v>970591.36307109601</v>
      </c>
      <c r="D831" s="5">
        <v>906864.36919664103</v>
      </c>
      <c r="E831" s="5">
        <v>987296.67726184905</v>
      </c>
      <c r="F831" s="5">
        <v>636780.36896890099</v>
      </c>
      <c r="G831" s="5">
        <v>578014.50835643196</v>
      </c>
    </row>
    <row r="832" spans="1:7" x14ac:dyDescent="0.55000000000000004">
      <c r="A832" s="3">
        <v>27</v>
      </c>
      <c r="B832" s="3">
        <v>23</v>
      </c>
      <c r="C832" s="5">
        <v>951013.35223467404</v>
      </c>
      <c r="D832" s="5">
        <v>940858.92164860596</v>
      </c>
      <c r="E832" s="5">
        <v>833505.61146761</v>
      </c>
      <c r="F832" s="5">
        <v>875110.66314309696</v>
      </c>
      <c r="G832" s="5">
        <v>799296.94335052604</v>
      </c>
    </row>
    <row r="833" spans="1:7" x14ac:dyDescent="0.55000000000000004">
      <c r="A833" s="3">
        <v>27</v>
      </c>
      <c r="B833" s="3">
        <v>24</v>
      </c>
      <c r="C833" s="5">
        <v>1244484.74830329</v>
      </c>
      <c r="D833" s="5">
        <v>1243287.8354931599</v>
      </c>
      <c r="E833" s="5">
        <v>1334409.1196613701</v>
      </c>
      <c r="F833" s="5">
        <v>1298588.35980893</v>
      </c>
      <c r="G833" s="5">
        <v>1241266.2504286801</v>
      </c>
    </row>
    <row r="834" spans="1:7" x14ac:dyDescent="0.55000000000000004">
      <c r="A834" s="3">
        <v>27</v>
      </c>
      <c r="B834" s="3">
        <v>25</v>
      </c>
      <c r="C834" s="5">
        <v>1799859.8335162799</v>
      </c>
      <c r="D834" s="5">
        <v>1647724.85319565</v>
      </c>
      <c r="E834" s="5">
        <v>1573021.5574338001</v>
      </c>
      <c r="F834" s="5">
        <v>1588831.25481331</v>
      </c>
      <c r="G834" s="5">
        <v>1843868.9164530199</v>
      </c>
    </row>
    <row r="835" spans="1:7" x14ac:dyDescent="0.55000000000000004">
      <c r="A835" s="3">
        <v>27</v>
      </c>
      <c r="B835" s="3">
        <v>26</v>
      </c>
      <c r="C835" s="5">
        <v>1507928.2498939801</v>
      </c>
      <c r="D835" s="5">
        <v>1624512.3218310899</v>
      </c>
      <c r="E835" s="5">
        <v>1824538.5868030901</v>
      </c>
      <c r="F835" s="5">
        <v>1827242.80139206</v>
      </c>
      <c r="G835" s="5">
        <v>1750925.04075447</v>
      </c>
    </row>
    <row r="836" spans="1:7" x14ac:dyDescent="0.55000000000000004">
      <c r="A836" s="3">
        <v>27</v>
      </c>
      <c r="B836" s="3">
        <v>27</v>
      </c>
      <c r="C836" s="5">
        <v>3178683.0761633902</v>
      </c>
      <c r="D836" s="5">
        <v>3508311.60533664</v>
      </c>
      <c r="E836" s="5">
        <v>3908954.81333974</v>
      </c>
      <c r="F836" s="5">
        <v>3950733.7908444698</v>
      </c>
      <c r="G836" s="5">
        <v>4213691.84573342</v>
      </c>
    </row>
    <row r="837" spans="1:7" x14ac:dyDescent="0.55000000000000004">
      <c r="A837" s="3">
        <v>27</v>
      </c>
      <c r="B837" s="3">
        <v>28</v>
      </c>
      <c r="C837" s="5">
        <v>1408157.0203185</v>
      </c>
      <c r="D837" s="5">
        <v>1384009.48307054</v>
      </c>
      <c r="E837" s="5">
        <v>1405853.98034159</v>
      </c>
      <c r="F837" s="5">
        <v>1379067.31557587</v>
      </c>
      <c r="G837" s="5">
        <v>1460933.40000166</v>
      </c>
    </row>
    <row r="838" spans="1:7" x14ac:dyDescent="0.55000000000000004">
      <c r="A838" s="3">
        <v>27</v>
      </c>
      <c r="B838" s="3">
        <v>29</v>
      </c>
      <c r="C838" s="5">
        <v>1234759.0595599799</v>
      </c>
      <c r="D838" s="5">
        <v>1280057.3682256199</v>
      </c>
      <c r="E838" s="5">
        <v>1336149.1727602901</v>
      </c>
      <c r="F838" s="5">
        <v>1330073.2636458301</v>
      </c>
      <c r="G838" s="5">
        <v>1379284.30293733</v>
      </c>
    </row>
    <row r="839" spans="1:7" x14ac:dyDescent="0.55000000000000004">
      <c r="A839" s="3">
        <v>27</v>
      </c>
      <c r="B839" s="3">
        <v>30</v>
      </c>
      <c r="C839" s="5">
        <v>2469058.8293982898</v>
      </c>
      <c r="D839" s="5">
        <v>2952418.3098275</v>
      </c>
      <c r="E839" s="5">
        <v>3266263.1398699498</v>
      </c>
      <c r="F839" s="5">
        <v>3290160.2741544102</v>
      </c>
      <c r="G839" s="5">
        <v>3430432.3720222102</v>
      </c>
    </row>
    <row r="840" spans="1:7" x14ac:dyDescent="0.55000000000000004">
      <c r="A840" s="3">
        <v>27</v>
      </c>
      <c r="B840" s="3">
        <v>31</v>
      </c>
      <c r="C840" s="5">
        <v>1551327.33006091</v>
      </c>
      <c r="D840" s="5">
        <v>1464975.9581145199</v>
      </c>
      <c r="E840" s="5">
        <v>1459157.6053808699</v>
      </c>
      <c r="F840" s="5">
        <v>1279380.51358995</v>
      </c>
      <c r="G840" s="5">
        <v>1366986.83908491</v>
      </c>
    </row>
    <row r="841" spans="1:7" x14ac:dyDescent="0.55000000000000004">
      <c r="A841" s="3">
        <v>28</v>
      </c>
      <c r="B841" s="3">
        <v>1</v>
      </c>
      <c r="C841" s="5">
        <v>110635.31859665499</v>
      </c>
      <c r="D841" s="5">
        <v>109462.211043652</v>
      </c>
      <c r="E841" s="5">
        <v>112063.068056848</v>
      </c>
      <c r="F841" s="5">
        <v>112211.363499495</v>
      </c>
      <c r="G841" s="5">
        <v>101034.755963565</v>
      </c>
    </row>
    <row r="842" spans="1:7" x14ac:dyDescent="0.55000000000000004">
      <c r="A842" s="3">
        <v>28</v>
      </c>
      <c r="B842" s="3">
        <v>2</v>
      </c>
      <c r="C842" s="5">
        <v>4109.7520622514003</v>
      </c>
      <c r="D842" s="5">
        <v>6420.0462741899501</v>
      </c>
      <c r="E842" s="5">
        <v>4917.6139885898401</v>
      </c>
      <c r="F842" s="5">
        <v>4927.9205082847002</v>
      </c>
      <c r="G842" s="5">
        <v>5390.9196028148599</v>
      </c>
    </row>
    <row r="843" spans="1:7" x14ac:dyDescent="0.55000000000000004">
      <c r="A843" s="3">
        <v>28</v>
      </c>
      <c r="B843" s="3">
        <v>3</v>
      </c>
      <c r="C843" s="5">
        <v>757795.44897910603</v>
      </c>
      <c r="D843" s="5">
        <v>634801.93268172396</v>
      </c>
      <c r="E843" s="5">
        <v>669756.56533417304</v>
      </c>
      <c r="F843" s="5">
        <v>688407.14662007801</v>
      </c>
      <c r="G843" s="5">
        <v>645057.50765972305</v>
      </c>
    </row>
    <row r="844" spans="1:7" x14ac:dyDescent="0.55000000000000004">
      <c r="A844" s="3">
        <v>28</v>
      </c>
      <c r="B844" s="3">
        <v>4</v>
      </c>
      <c r="C844" s="5">
        <v>45504.234786858498</v>
      </c>
      <c r="D844" s="5">
        <v>44919.4550538158</v>
      </c>
      <c r="E844" s="5">
        <v>42327.058869244502</v>
      </c>
      <c r="F844" s="5">
        <v>40102.102063877101</v>
      </c>
      <c r="G844" s="5">
        <v>33365.306203979599</v>
      </c>
    </row>
    <row r="845" spans="1:7" x14ac:dyDescent="0.55000000000000004">
      <c r="A845" s="3">
        <v>28</v>
      </c>
      <c r="B845" s="3">
        <v>5</v>
      </c>
      <c r="C845" s="5">
        <v>110746.891231944</v>
      </c>
      <c r="D845" s="5">
        <v>106743.191054542</v>
      </c>
      <c r="E845" s="5">
        <v>124330.548717011</v>
      </c>
      <c r="F845" s="5">
        <v>123782.20826271101</v>
      </c>
      <c r="G845" s="5">
        <v>121707.255154892</v>
      </c>
    </row>
    <row r="846" spans="1:7" x14ac:dyDescent="0.55000000000000004">
      <c r="A846" s="3">
        <v>28</v>
      </c>
      <c r="B846" s="3">
        <v>6</v>
      </c>
      <c r="C846" s="5">
        <v>686968.33322011598</v>
      </c>
      <c r="D846" s="5">
        <v>803814.18463235104</v>
      </c>
      <c r="E846" s="5">
        <v>965052.97195258597</v>
      </c>
      <c r="F846" s="5">
        <v>937860.740020497</v>
      </c>
      <c r="G846" s="5">
        <v>783972.53391021001</v>
      </c>
    </row>
    <row r="847" spans="1:7" x14ac:dyDescent="0.55000000000000004">
      <c r="A847" s="3">
        <v>28</v>
      </c>
      <c r="B847" s="3">
        <v>7</v>
      </c>
      <c r="C847" s="5">
        <v>187174.534677352</v>
      </c>
      <c r="D847" s="5">
        <v>125714.299222608</v>
      </c>
      <c r="E847" s="5">
        <v>117879.91716542499</v>
      </c>
      <c r="F847" s="5">
        <v>134938.76201933899</v>
      </c>
      <c r="G847" s="5">
        <v>147202.25622236001</v>
      </c>
    </row>
    <row r="848" spans="1:7" x14ac:dyDescent="0.55000000000000004">
      <c r="A848" s="3">
        <v>28</v>
      </c>
      <c r="B848" s="3">
        <v>8</v>
      </c>
      <c r="C848" s="5">
        <v>625209.29873279401</v>
      </c>
      <c r="D848" s="5">
        <v>778274.83271960495</v>
      </c>
      <c r="E848" s="5">
        <v>746363.18973713496</v>
      </c>
      <c r="F848" s="5">
        <v>683171.09309367999</v>
      </c>
      <c r="G848" s="5">
        <v>837841.12179461704</v>
      </c>
    </row>
    <row r="849" spans="1:7" x14ac:dyDescent="0.55000000000000004">
      <c r="A849" s="3">
        <v>28</v>
      </c>
      <c r="B849" s="3">
        <v>9</v>
      </c>
      <c r="C849" s="5">
        <v>280843.33233457699</v>
      </c>
      <c r="D849" s="5">
        <v>255486.40361457501</v>
      </c>
      <c r="E849" s="5">
        <v>274600.99514151801</v>
      </c>
      <c r="F849" s="5">
        <v>287759.76550918899</v>
      </c>
      <c r="G849" s="5">
        <v>289723.18093093601</v>
      </c>
    </row>
    <row r="850" spans="1:7" x14ac:dyDescent="0.55000000000000004">
      <c r="A850" s="3">
        <v>28</v>
      </c>
      <c r="B850" s="3">
        <v>10</v>
      </c>
      <c r="C850" s="5">
        <v>888911.72470108897</v>
      </c>
      <c r="D850" s="5">
        <v>1219098.9660449</v>
      </c>
      <c r="E850" s="5">
        <v>1232365.9748461801</v>
      </c>
      <c r="F850" s="5">
        <v>1229441.65115432</v>
      </c>
      <c r="G850" s="5">
        <v>1435177.6228153</v>
      </c>
    </row>
    <row r="851" spans="1:7" x14ac:dyDescent="0.55000000000000004">
      <c r="A851" s="3">
        <v>28</v>
      </c>
      <c r="B851" s="3">
        <v>11</v>
      </c>
      <c r="C851" s="5">
        <v>126767.860024597</v>
      </c>
      <c r="D851" s="5">
        <v>85614.1474277542</v>
      </c>
      <c r="E851" s="5">
        <v>104348.635363824</v>
      </c>
      <c r="F851" s="5">
        <v>101691.50389781399</v>
      </c>
      <c r="G851" s="5">
        <v>99207.797120738906</v>
      </c>
    </row>
    <row r="852" spans="1:7" x14ac:dyDescent="0.55000000000000004">
      <c r="A852" s="3">
        <v>28</v>
      </c>
      <c r="B852" s="3">
        <v>12</v>
      </c>
      <c r="C852" s="5">
        <v>457545.12797364697</v>
      </c>
      <c r="D852" s="5">
        <v>520975.50447393802</v>
      </c>
      <c r="E852" s="5">
        <v>507873.35212174302</v>
      </c>
      <c r="F852" s="5">
        <v>454482.01967488002</v>
      </c>
      <c r="G852" s="5">
        <v>532723.65161438496</v>
      </c>
    </row>
    <row r="853" spans="1:7" x14ac:dyDescent="0.55000000000000004">
      <c r="A853" s="3">
        <v>28</v>
      </c>
      <c r="B853" s="3">
        <v>13</v>
      </c>
      <c r="C853" s="5">
        <v>345512.049587988</v>
      </c>
      <c r="D853" s="5">
        <v>268363.295028658</v>
      </c>
      <c r="E853" s="5">
        <v>176584.22230607099</v>
      </c>
      <c r="F853" s="5">
        <v>183358.92741534999</v>
      </c>
      <c r="G853" s="5">
        <v>176264.20293154399</v>
      </c>
    </row>
    <row r="854" spans="1:7" x14ac:dyDescent="0.55000000000000004">
      <c r="A854" s="3">
        <v>28</v>
      </c>
      <c r="B854" s="3">
        <v>14</v>
      </c>
      <c r="C854" s="5">
        <v>509598.21032034</v>
      </c>
      <c r="D854" s="5">
        <v>396084.32043633098</v>
      </c>
      <c r="E854" s="5">
        <v>500867.47307016602</v>
      </c>
      <c r="F854" s="5">
        <v>451259.876091532</v>
      </c>
      <c r="G854" s="5">
        <v>507990.05236731801</v>
      </c>
    </row>
    <row r="855" spans="1:7" x14ac:dyDescent="0.55000000000000004">
      <c r="A855" s="3">
        <v>28</v>
      </c>
      <c r="B855" s="3">
        <v>15</v>
      </c>
      <c r="C855" s="5">
        <v>75217.434116128599</v>
      </c>
      <c r="D855" s="5">
        <v>58577.293796370199</v>
      </c>
      <c r="E855" s="5">
        <v>60285.189304146697</v>
      </c>
      <c r="F855" s="5">
        <v>71301.851156798104</v>
      </c>
      <c r="G855" s="5">
        <v>56490.159907950103</v>
      </c>
    </row>
    <row r="856" spans="1:7" x14ac:dyDescent="0.55000000000000004">
      <c r="A856" s="3">
        <v>28</v>
      </c>
      <c r="B856" s="3">
        <v>16</v>
      </c>
      <c r="C856" s="5">
        <v>293314.38881502702</v>
      </c>
      <c r="D856" s="5">
        <v>362320.10046001698</v>
      </c>
      <c r="E856" s="5">
        <v>355607.11803560302</v>
      </c>
      <c r="F856" s="5">
        <v>342274.92877103598</v>
      </c>
      <c r="G856" s="5">
        <v>385266.20900472999</v>
      </c>
    </row>
    <row r="857" spans="1:7" x14ac:dyDescent="0.55000000000000004">
      <c r="A857" s="3">
        <v>28</v>
      </c>
      <c r="B857" s="3">
        <v>17</v>
      </c>
      <c r="C857" s="5">
        <v>709193.96732076001</v>
      </c>
      <c r="D857" s="5">
        <v>816020.56981063902</v>
      </c>
      <c r="E857" s="5">
        <v>902380.531110654</v>
      </c>
      <c r="F857" s="5">
        <v>927045.51010686602</v>
      </c>
      <c r="G857" s="5">
        <v>779327.08190783998</v>
      </c>
    </row>
    <row r="858" spans="1:7" x14ac:dyDescent="0.55000000000000004">
      <c r="A858" s="3">
        <v>28</v>
      </c>
      <c r="B858" s="3">
        <v>18</v>
      </c>
      <c r="C858" s="5">
        <v>749541.24360806704</v>
      </c>
      <c r="D858" s="5">
        <v>889166.62614603003</v>
      </c>
      <c r="E858" s="5">
        <v>900724.81919703796</v>
      </c>
      <c r="F858" s="5">
        <v>1004704.8983553899</v>
      </c>
      <c r="G858" s="5">
        <v>967729.66257658706</v>
      </c>
    </row>
    <row r="859" spans="1:7" x14ac:dyDescent="0.55000000000000004">
      <c r="A859" s="3">
        <v>28</v>
      </c>
      <c r="B859" s="3">
        <v>19</v>
      </c>
      <c r="C859" s="5">
        <v>901308.25317958405</v>
      </c>
      <c r="D859" s="5">
        <v>883848.84350776102</v>
      </c>
      <c r="E859" s="5">
        <v>855974.51604238199</v>
      </c>
      <c r="F859" s="5">
        <v>850157.94945512002</v>
      </c>
      <c r="G859" s="5">
        <v>1030339.45849258</v>
      </c>
    </row>
    <row r="860" spans="1:7" x14ac:dyDescent="0.55000000000000004">
      <c r="A860" s="3">
        <v>28</v>
      </c>
      <c r="B860" s="3">
        <v>20</v>
      </c>
      <c r="C860" s="5">
        <v>940029.88018986897</v>
      </c>
      <c r="D860" s="5">
        <v>1210486.0104904</v>
      </c>
      <c r="E860" s="5">
        <v>1197491.4315569899</v>
      </c>
      <c r="F860" s="5">
        <v>1168455.7528039201</v>
      </c>
      <c r="G860" s="5">
        <v>1211737.1596358099</v>
      </c>
    </row>
    <row r="861" spans="1:7" x14ac:dyDescent="0.55000000000000004">
      <c r="A861" s="3">
        <v>28</v>
      </c>
      <c r="B861" s="3">
        <v>21</v>
      </c>
      <c r="C861" s="5">
        <v>1210132.98174663</v>
      </c>
      <c r="D861" s="5">
        <v>1325314.90074005</v>
      </c>
      <c r="E861" s="5">
        <v>1248230.81649505</v>
      </c>
      <c r="F861" s="5">
        <v>967273.99982614606</v>
      </c>
      <c r="G861" s="5">
        <v>1068266.0689044599</v>
      </c>
    </row>
    <row r="862" spans="1:7" x14ac:dyDescent="0.55000000000000004">
      <c r="A862" s="3">
        <v>28</v>
      </c>
      <c r="B862" s="3">
        <v>22</v>
      </c>
      <c r="C862" s="5">
        <v>521360.94162611</v>
      </c>
      <c r="D862" s="5">
        <v>503712.43423873401</v>
      </c>
      <c r="E862" s="5">
        <v>567579.05796619295</v>
      </c>
      <c r="F862" s="5">
        <v>360370.47591615102</v>
      </c>
      <c r="G862" s="5">
        <v>339259.07195811003</v>
      </c>
    </row>
    <row r="863" spans="1:7" x14ac:dyDescent="0.55000000000000004">
      <c r="A863" s="3">
        <v>28</v>
      </c>
      <c r="B863" s="3">
        <v>23</v>
      </c>
      <c r="C863" s="5">
        <v>357737.97875531</v>
      </c>
      <c r="D863" s="5">
        <v>339336.75728024601</v>
      </c>
      <c r="E863" s="5">
        <v>317187.32798424899</v>
      </c>
      <c r="F863" s="5">
        <v>344914.38029935601</v>
      </c>
      <c r="G863" s="5">
        <v>322012.71319513198</v>
      </c>
    </row>
    <row r="864" spans="1:7" x14ac:dyDescent="0.55000000000000004">
      <c r="A864" s="3">
        <v>28</v>
      </c>
      <c r="B864" s="3">
        <v>24</v>
      </c>
      <c r="C864" s="5">
        <v>238737.40367681501</v>
      </c>
      <c r="D864" s="5">
        <v>216602.473005473</v>
      </c>
      <c r="E864" s="5">
        <v>220501.96217522299</v>
      </c>
      <c r="F864" s="5">
        <v>216955.546347378</v>
      </c>
      <c r="G864" s="5">
        <v>222560.41040259399</v>
      </c>
    </row>
    <row r="865" spans="1:7" x14ac:dyDescent="0.55000000000000004">
      <c r="A865" s="3">
        <v>28</v>
      </c>
      <c r="B865" s="3">
        <v>25</v>
      </c>
      <c r="C865" s="5">
        <v>707869.92142801697</v>
      </c>
      <c r="D865" s="5">
        <v>674426.75943186705</v>
      </c>
      <c r="E865" s="5">
        <v>651293.82608764095</v>
      </c>
      <c r="F865" s="5">
        <v>665536.12885618105</v>
      </c>
      <c r="G865" s="5">
        <v>739319.616488309</v>
      </c>
    </row>
    <row r="866" spans="1:7" x14ac:dyDescent="0.55000000000000004">
      <c r="A866" s="3">
        <v>28</v>
      </c>
      <c r="B866" s="3">
        <v>26</v>
      </c>
      <c r="C866" s="5">
        <v>761632.73041178798</v>
      </c>
      <c r="D866" s="5">
        <v>843672.43458252901</v>
      </c>
      <c r="E866" s="5">
        <v>902639.48361000698</v>
      </c>
      <c r="F866" s="5">
        <v>913461.58626263298</v>
      </c>
      <c r="G866" s="5">
        <v>908681.98566167499</v>
      </c>
    </row>
    <row r="867" spans="1:7" x14ac:dyDescent="0.55000000000000004">
      <c r="A867" s="3">
        <v>28</v>
      </c>
      <c r="B867" s="3">
        <v>27</v>
      </c>
      <c r="C867" s="5">
        <v>1116283.9829975299</v>
      </c>
      <c r="D867" s="5">
        <v>1232086.3506019199</v>
      </c>
      <c r="E867" s="5">
        <v>1448087.490152</v>
      </c>
      <c r="F867" s="5">
        <v>1484316.41620388</v>
      </c>
      <c r="G867" s="5">
        <v>1602862.40462304</v>
      </c>
    </row>
    <row r="868" spans="1:7" x14ac:dyDescent="0.55000000000000004">
      <c r="A868" s="3">
        <v>28</v>
      </c>
      <c r="B868" s="3">
        <v>28</v>
      </c>
      <c r="C868" s="5">
        <v>705991.57830728497</v>
      </c>
      <c r="D868" s="5">
        <v>700690.97034879599</v>
      </c>
      <c r="E868" s="5">
        <v>732411.69597259595</v>
      </c>
      <c r="F868" s="5">
        <v>721464.40004179697</v>
      </c>
      <c r="G868" s="5">
        <v>734113.336392486</v>
      </c>
    </row>
    <row r="869" spans="1:7" x14ac:dyDescent="0.55000000000000004">
      <c r="A869" s="3">
        <v>28</v>
      </c>
      <c r="B869" s="3">
        <v>29</v>
      </c>
      <c r="C869" s="5">
        <v>840640.44798078097</v>
      </c>
      <c r="D869" s="5">
        <v>817762.92827487399</v>
      </c>
      <c r="E869" s="5">
        <v>912154.22219980997</v>
      </c>
      <c r="F869" s="5">
        <v>919254.58518023405</v>
      </c>
      <c r="G869" s="5">
        <v>958896.34382767102</v>
      </c>
    </row>
    <row r="870" spans="1:7" x14ac:dyDescent="0.55000000000000004">
      <c r="A870" s="3">
        <v>28</v>
      </c>
      <c r="B870" s="3">
        <v>30</v>
      </c>
      <c r="C870" s="5">
        <v>1407454.56416154</v>
      </c>
      <c r="D870" s="5">
        <v>1663986.2601574601</v>
      </c>
      <c r="E870" s="5">
        <v>1849606.39269152</v>
      </c>
      <c r="F870" s="5">
        <v>1865561.16778193</v>
      </c>
      <c r="G870" s="5">
        <v>1900189.0163288999</v>
      </c>
    </row>
    <row r="871" spans="1:7" x14ac:dyDescent="0.55000000000000004">
      <c r="A871" s="3">
        <v>28</v>
      </c>
      <c r="B871" s="3">
        <v>31</v>
      </c>
      <c r="C871" s="5">
        <v>937116.97819484596</v>
      </c>
      <c r="D871" s="5">
        <v>867151.52428671694</v>
      </c>
      <c r="E871" s="5">
        <v>882250.30463682301</v>
      </c>
      <c r="F871" s="5">
        <v>783063.09006585099</v>
      </c>
      <c r="G871" s="5">
        <v>832633.63383057003</v>
      </c>
    </row>
    <row r="872" spans="1:7" x14ac:dyDescent="0.55000000000000004">
      <c r="A872" s="3">
        <v>29</v>
      </c>
      <c r="B872" s="3">
        <v>1</v>
      </c>
      <c r="C872" s="5">
        <v>26288.797648828498</v>
      </c>
      <c r="D872" s="5">
        <v>23069.924271313699</v>
      </c>
      <c r="E872" s="5">
        <v>23787.369509311698</v>
      </c>
      <c r="F872" s="5">
        <v>23766.794384821798</v>
      </c>
      <c r="G872" s="5">
        <v>20934.851547383601</v>
      </c>
    </row>
    <row r="873" spans="1:7" x14ac:dyDescent="0.55000000000000004">
      <c r="A873" s="3">
        <v>29</v>
      </c>
      <c r="B873" s="3">
        <v>2</v>
      </c>
      <c r="C873" s="5">
        <v>244.161232256652</v>
      </c>
      <c r="D873" s="5">
        <v>644.73031656218404</v>
      </c>
      <c r="E873" s="5">
        <v>686.72346439358296</v>
      </c>
      <c r="F873" s="5">
        <v>765.43329308413399</v>
      </c>
      <c r="G873" s="5">
        <v>755.90454942252097</v>
      </c>
    </row>
    <row r="874" spans="1:7" x14ac:dyDescent="0.55000000000000004">
      <c r="A874" s="3">
        <v>29</v>
      </c>
      <c r="B874" s="3">
        <v>3</v>
      </c>
      <c r="C874" s="5">
        <v>103087.912854173</v>
      </c>
      <c r="D874" s="5">
        <v>85716.1119816133</v>
      </c>
      <c r="E874" s="5">
        <v>109491.464625284</v>
      </c>
      <c r="F874" s="5">
        <v>91249.890261192399</v>
      </c>
      <c r="G874" s="5">
        <v>94503.057007044394</v>
      </c>
    </row>
    <row r="875" spans="1:7" x14ac:dyDescent="0.55000000000000004">
      <c r="A875" s="3">
        <v>29</v>
      </c>
      <c r="B875" s="3">
        <v>4</v>
      </c>
      <c r="C875" s="5">
        <v>28776.5151458039</v>
      </c>
      <c r="D875" s="5">
        <v>20485.163185933401</v>
      </c>
      <c r="E875" s="5">
        <v>26660.673758043398</v>
      </c>
      <c r="F875" s="5">
        <v>22122.0432384464</v>
      </c>
      <c r="G875" s="5">
        <v>21822.900612331199</v>
      </c>
    </row>
    <row r="876" spans="1:7" x14ac:dyDescent="0.55000000000000004">
      <c r="A876" s="3">
        <v>29</v>
      </c>
      <c r="B876" s="3">
        <v>5</v>
      </c>
      <c r="C876" s="5">
        <v>20054.389462758299</v>
      </c>
      <c r="D876" s="5">
        <v>18003.761873142299</v>
      </c>
      <c r="E876" s="5">
        <v>23533.089605897399</v>
      </c>
      <c r="F876" s="5">
        <v>23876.344907616301</v>
      </c>
      <c r="G876" s="5">
        <v>23777.352302467501</v>
      </c>
    </row>
    <row r="877" spans="1:7" x14ac:dyDescent="0.55000000000000004">
      <c r="A877" s="3">
        <v>29</v>
      </c>
      <c r="B877" s="3">
        <v>6</v>
      </c>
      <c r="C877" s="5">
        <v>53464.112205204801</v>
      </c>
      <c r="D877" s="5">
        <v>44248.5373720223</v>
      </c>
      <c r="E877" s="5">
        <v>50423.166288580003</v>
      </c>
      <c r="F877" s="5">
        <v>41726.923228520704</v>
      </c>
      <c r="G877" s="5">
        <v>37209.540306639501</v>
      </c>
    </row>
    <row r="878" spans="1:7" x14ac:dyDescent="0.55000000000000004">
      <c r="A878" s="3">
        <v>29</v>
      </c>
      <c r="B878" s="3">
        <v>7</v>
      </c>
      <c r="C878" s="5">
        <v>9668.7029668911491</v>
      </c>
      <c r="D878" s="5">
        <v>11080.331133888099</v>
      </c>
      <c r="E878" s="5">
        <v>11058.142515188099</v>
      </c>
      <c r="F878" s="5">
        <v>10325.740443557899</v>
      </c>
      <c r="G878" s="5">
        <v>12650.755671222299</v>
      </c>
    </row>
    <row r="879" spans="1:7" x14ac:dyDescent="0.55000000000000004">
      <c r="A879" s="3">
        <v>29</v>
      </c>
      <c r="B879" s="3">
        <v>8</v>
      </c>
      <c r="C879" s="5">
        <v>58083.723491852703</v>
      </c>
      <c r="D879" s="5">
        <v>28010.665141002701</v>
      </c>
      <c r="E879" s="5">
        <v>30502.9595587482</v>
      </c>
      <c r="F879" s="5">
        <v>23611.926856716898</v>
      </c>
      <c r="G879" s="5">
        <v>31911.864621933899</v>
      </c>
    </row>
    <row r="880" spans="1:7" x14ac:dyDescent="0.55000000000000004">
      <c r="A880" s="3">
        <v>29</v>
      </c>
      <c r="B880" s="3">
        <v>9</v>
      </c>
      <c r="C880" s="5">
        <v>41344.991149640999</v>
      </c>
      <c r="D880" s="5">
        <v>40195.124304362304</v>
      </c>
      <c r="E880" s="5">
        <v>50708.773126102402</v>
      </c>
      <c r="F880" s="5">
        <v>44085.102389361797</v>
      </c>
      <c r="G880" s="5">
        <v>42014.408130698903</v>
      </c>
    </row>
    <row r="881" spans="1:7" x14ac:dyDescent="0.55000000000000004">
      <c r="A881" s="3">
        <v>29</v>
      </c>
      <c r="B881" s="3">
        <v>10</v>
      </c>
      <c r="C881" s="5">
        <v>150897.76280745899</v>
      </c>
      <c r="D881" s="5">
        <v>153902.40391581101</v>
      </c>
      <c r="E881" s="5">
        <v>139328.412124383</v>
      </c>
      <c r="F881" s="5">
        <v>124307.31523579999</v>
      </c>
      <c r="G881" s="5">
        <v>126779.103734604</v>
      </c>
    </row>
    <row r="882" spans="1:7" x14ac:dyDescent="0.55000000000000004">
      <c r="A882" s="3">
        <v>29</v>
      </c>
      <c r="B882" s="3">
        <v>11</v>
      </c>
      <c r="C882" s="5">
        <v>11479.6451340692</v>
      </c>
      <c r="D882" s="5">
        <v>20.269957369498002</v>
      </c>
      <c r="E882" s="5">
        <v>4585.5868385592103</v>
      </c>
      <c r="F882" s="5">
        <v>1496.9000701395501</v>
      </c>
      <c r="G882" s="5">
        <v>5858.7478716589003</v>
      </c>
    </row>
    <row r="883" spans="1:7" x14ac:dyDescent="0.55000000000000004">
      <c r="A883" s="3">
        <v>29</v>
      </c>
      <c r="B883" s="3">
        <v>12</v>
      </c>
      <c r="C883" s="5">
        <v>42961.895089052901</v>
      </c>
      <c r="D883" s="5">
        <v>30880.959671610301</v>
      </c>
      <c r="E883" s="5">
        <v>14019.842110736799</v>
      </c>
      <c r="F883" s="5">
        <v>7908.1627712705404</v>
      </c>
      <c r="G883" s="5">
        <v>7874.0706353732703</v>
      </c>
    </row>
    <row r="884" spans="1:7" x14ac:dyDescent="0.55000000000000004">
      <c r="A884" s="3">
        <v>29</v>
      </c>
      <c r="B884" s="3">
        <v>13</v>
      </c>
      <c r="C884" s="5">
        <v>1615.73703176507</v>
      </c>
      <c r="D884" s="5">
        <v>14.3714138301599</v>
      </c>
      <c r="E884" s="5">
        <v>10.4343060865711</v>
      </c>
      <c r="F884" s="5">
        <v>14.2675338634788</v>
      </c>
      <c r="G884" s="5">
        <v>0</v>
      </c>
    </row>
    <row r="885" spans="1:7" x14ac:dyDescent="0.55000000000000004">
      <c r="A885" s="3">
        <v>29</v>
      </c>
      <c r="B885" s="3">
        <v>14</v>
      </c>
      <c r="C885" s="5">
        <v>69385.752818522102</v>
      </c>
      <c r="D885" s="5">
        <v>43446.429672623002</v>
      </c>
      <c r="E885" s="5">
        <v>33199.103939463203</v>
      </c>
      <c r="F885" s="5">
        <v>52928.011632250404</v>
      </c>
      <c r="G885" s="5">
        <v>52571.730896395296</v>
      </c>
    </row>
    <row r="886" spans="1:7" x14ac:dyDescent="0.55000000000000004">
      <c r="A886" s="3">
        <v>29</v>
      </c>
      <c r="B886" s="3">
        <v>15</v>
      </c>
      <c r="C886" s="5">
        <v>17156.184922398301</v>
      </c>
      <c r="D886" s="5">
        <v>23458.476635408599</v>
      </c>
      <c r="E886" s="5">
        <v>22557.450710811099</v>
      </c>
      <c r="F886" s="5">
        <v>26385.276317073502</v>
      </c>
      <c r="G886" s="5">
        <v>31593.768911843701</v>
      </c>
    </row>
    <row r="887" spans="1:7" x14ac:dyDescent="0.55000000000000004">
      <c r="A887" s="3">
        <v>29</v>
      </c>
      <c r="B887" s="3">
        <v>16</v>
      </c>
      <c r="C887" s="5">
        <v>97235.841183030207</v>
      </c>
      <c r="D887" s="5">
        <v>111379.52482889799</v>
      </c>
      <c r="E887" s="5">
        <v>137616.090714338</v>
      </c>
      <c r="F887" s="5">
        <v>123025.928317153</v>
      </c>
      <c r="G887" s="5">
        <v>130287.15115870599</v>
      </c>
    </row>
    <row r="888" spans="1:7" x14ac:dyDescent="0.55000000000000004">
      <c r="A888" s="3">
        <v>29</v>
      </c>
      <c r="B888" s="3">
        <v>17</v>
      </c>
      <c r="C888" s="5">
        <v>100415.259190278</v>
      </c>
      <c r="D888" s="5">
        <v>105544.064989103</v>
      </c>
      <c r="E888" s="5">
        <v>132384.20749421199</v>
      </c>
      <c r="F888" s="5">
        <v>136413.17271097199</v>
      </c>
      <c r="G888" s="5">
        <v>134978.97160414999</v>
      </c>
    </row>
    <row r="889" spans="1:7" x14ac:dyDescent="0.55000000000000004">
      <c r="A889" s="3">
        <v>29</v>
      </c>
      <c r="B889" s="3">
        <v>18</v>
      </c>
      <c r="C889" s="5">
        <v>173205.009893448</v>
      </c>
      <c r="D889" s="5">
        <v>174365.701692431</v>
      </c>
      <c r="E889" s="5">
        <v>172666.27276055401</v>
      </c>
      <c r="F889" s="5">
        <v>184737.99188061501</v>
      </c>
      <c r="G889" s="5">
        <v>183592.97646566399</v>
      </c>
    </row>
    <row r="890" spans="1:7" x14ac:dyDescent="0.55000000000000004">
      <c r="A890" s="3">
        <v>29</v>
      </c>
      <c r="B890" s="3">
        <v>19</v>
      </c>
      <c r="C890" s="5">
        <v>86967.975178106703</v>
      </c>
      <c r="D890" s="5">
        <v>81939.799881555693</v>
      </c>
      <c r="E890" s="5">
        <v>79355.447527922501</v>
      </c>
      <c r="F890" s="5">
        <v>78757.026244892506</v>
      </c>
      <c r="G890" s="5">
        <v>95477.199216421199</v>
      </c>
    </row>
    <row r="891" spans="1:7" x14ac:dyDescent="0.55000000000000004">
      <c r="A891" s="3">
        <v>29</v>
      </c>
      <c r="B891" s="3">
        <v>20</v>
      </c>
      <c r="C891" s="5">
        <v>216237.683324593</v>
      </c>
      <c r="D891" s="5">
        <v>259590.04883665001</v>
      </c>
      <c r="E891" s="5">
        <v>258536.49506665001</v>
      </c>
      <c r="F891" s="5">
        <v>250793.01456949001</v>
      </c>
      <c r="G891" s="5">
        <v>273608.72128926701</v>
      </c>
    </row>
    <row r="892" spans="1:7" x14ac:dyDescent="0.55000000000000004">
      <c r="A892" s="3">
        <v>29</v>
      </c>
      <c r="B892" s="3">
        <v>21</v>
      </c>
      <c r="C892" s="5">
        <v>190251.91473927599</v>
      </c>
      <c r="D892" s="5">
        <v>167480.86442231201</v>
      </c>
      <c r="E892" s="5">
        <v>193067.82759429899</v>
      </c>
      <c r="F892" s="5">
        <v>145454.35693287299</v>
      </c>
      <c r="G892" s="5">
        <v>137540.58757043799</v>
      </c>
    </row>
    <row r="893" spans="1:7" x14ac:dyDescent="0.55000000000000004">
      <c r="A893" s="3">
        <v>29</v>
      </c>
      <c r="B893" s="3">
        <v>22</v>
      </c>
      <c r="C893" s="5">
        <v>107472.220039231</v>
      </c>
      <c r="D893" s="5">
        <v>90770.421853598105</v>
      </c>
      <c r="E893" s="5">
        <v>99319.693263324094</v>
      </c>
      <c r="F893" s="5">
        <v>64917.540318392799</v>
      </c>
      <c r="G893" s="5">
        <v>62330.273634840603</v>
      </c>
    </row>
    <row r="894" spans="1:7" x14ac:dyDescent="0.55000000000000004">
      <c r="A894" s="3">
        <v>29</v>
      </c>
      <c r="B894" s="3">
        <v>23</v>
      </c>
      <c r="C894" s="5">
        <v>82261.204613894806</v>
      </c>
      <c r="D894" s="5">
        <v>83193.041993433595</v>
      </c>
      <c r="E894" s="5">
        <v>71755.960451960302</v>
      </c>
      <c r="F894" s="5">
        <v>76254.441129835104</v>
      </c>
      <c r="G894" s="5">
        <v>69092.503408485703</v>
      </c>
    </row>
    <row r="895" spans="1:7" x14ac:dyDescent="0.55000000000000004">
      <c r="A895" s="3">
        <v>29</v>
      </c>
      <c r="B895" s="3">
        <v>24</v>
      </c>
      <c r="C895" s="5">
        <v>11327.734078904499</v>
      </c>
      <c r="D895" s="5">
        <v>11167.995896431201</v>
      </c>
      <c r="E895" s="5">
        <v>14103.8091417006</v>
      </c>
      <c r="F895" s="5">
        <v>13609.189284362499</v>
      </c>
      <c r="G895" s="5">
        <v>13954.7196177932</v>
      </c>
    </row>
    <row r="896" spans="1:7" x14ac:dyDescent="0.55000000000000004">
      <c r="A896" s="3">
        <v>29</v>
      </c>
      <c r="B896" s="3">
        <v>25</v>
      </c>
      <c r="C896" s="5">
        <v>192423.79271930101</v>
      </c>
      <c r="D896" s="5">
        <v>184162.725130807</v>
      </c>
      <c r="E896" s="5">
        <v>176626.82728356399</v>
      </c>
      <c r="F896" s="5">
        <v>180148.12058864001</v>
      </c>
      <c r="G896" s="5">
        <v>200983.461795704</v>
      </c>
    </row>
    <row r="897" spans="1:7" x14ac:dyDescent="0.55000000000000004">
      <c r="A897" s="3">
        <v>29</v>
      </c>
      <c r="B897" s="3">
        <v>26</v>
      </c>
      <c r="C897" s="5">
        <v>137721.40764888801</v>
      </c>
      <c r="D897" s="5">
        <v>141878.43128726599</v>
      </c>
      <c r="E897" s="5">
        <v>154729.366153093</v>
      </c>
      <c r="F897" s="5">
        <v>153290.6836926</v>
      </c>
      <c r="G897" s="5">
        <v>149424.86396501699</v>
      </c>
    </row>
    <row r="898" spans="1:7" x14ac:dyDescent="0.55000000000000004">
      <c r="A898" s="3">
        <v>29</v>
      </c>
      <c r="B898" s="3">
        <v>27</v>
      </c>
      <c r="C898" s="5">
        <v>195499.175153116</v>
      </c>
      <c r="D898" s="5">
        <v>177089.51980923401</v>
      </c>
      <c r="E898" s="5">
        <v>194629.58969232501</v>
      </c>
      <c r="F898" s="5">
        <v>198893.72389396199</v>
      </c>
      <c r="G898" s="5">
        <v>207800.13003813199</v>
      </c>
    </row>
    <row r="899" spans="1:7" x14ac:dyDescent="0.55000000000000004">
      <c r="A899" s="3">
        <v>29</v>
      </c>
      <c r="B899" s="3">
        <v>28</v>
      </c>
      <c r="C899" s="5">
        <v>285531.060003741</v>
      </c>
      <c r="D899" s="5">
        <v>291274.93605426798</v>
      </c>
      <c r="E899" s="5">
        <v>300885.58751150098</v>
      </c>
      <c r="F899" s="5">
        <v>301366.99895470397</v>
      </c>
      <c r="G899" s="5">
        <v>317000.85414256901</v>
      </c>
    </row>
    <row r="900" spans="1:7" x14ac:dyDescent="0.55000000000000004">
      <c r="A900" s="3">
        <v>29</v>
      </c>
      <c r="B900" s="3">
        <v>29</v>
      </c>
      <c r="C900" s="5">
        <v>203104.32191227801</v>
      </c>
      <c r="D900" s="5">
        <v>189307.06570909001</v>
      </c>
      <c r="E900" s="5">
        <v>180984.965256122</v>
      </c>
      <c r="F900" s="5">
        <v>181803.772231118</v>
      </c>
      <c r="G900" s="5">
        <v>183689.876699813</v>
      </c>
    </row>
    <row r="901" spans="1:7" x14ac:dyDescent="0.55000000000000004">
      <c r="A901" s="3">
        <v>29</v>
      </c>
      <c r="B901" s="3">
        <v>30</v>
      </c>
      <c r="C901" s="5">
        <v>306839.91452467901</v>
      </c>
      <c r="D901" s="5">
        <v>364447.86288312002</v>
      </c>
      <c r="E901" s="5">
        <v>400389.377762413</v>
      </c>
      <c r="F901" s="5">
        <v>402815.55424442497</v>
      </c>
      <c r="G901" s="5">
        <v>415939.22175592999</v>
      </c>
    </row>
    <row r="902" spans="1:7" x14ac:dyDescent="0.55000000000000004">
      <c r="A902" s="3">
        <v>29</v>
      </c>
      <c r="B902" s="3">
        <v>31</v>
      </c>
      <c r="C902" s="5">
        <v>232077.141672011</v>
      </c>
      <c r="D902" s="5">
        <v>198797.02097483299</v>
      </c>
      <c r="E902" s="5">
        <v>198201.776787927</v>
      </c>
      <c r="F902" s="5">
        <v>180741.42655708099</v>
      </c>
      <c r="G902" s="5">
        <v>190480.378336255</v>
      </c>
    </row>
    <row r="903" spans="1:7" x14ac:dyDescent="0.55000000000000004">
      <c r="A903" s="3">
        <v>30</v>
      </c>
      <c r="B903" s="3">
        <v>1</v>
      </c>
      <c r="C903" s="5">
        <v>78641.999472363299</v>
      </c>
      <c r="D903" s="5">
        <v>77065.696177620295</v>
      </c>
      <c r="E903" s="5">
        <v>82969.291853556599</v>
      </c>
      <c r="F903" s="5">
        <v>82876.494292942094</v>
      </c>
      <c r="G903" s="5">
        <v>73922.900364310903</v>
      </c>
    </row>
    <row r="904" spans="1:7" x14ac:dyDescent="0.55000000000000004">
      <c r="A904" s="3">
        <v>30</v>
      </c>
      <c r="B904" s="3">
        <v>2</v>
      </c>
      <c r="C904" s="5">
        <v>569.15817832695905</v>
      </c>
      <c r="D904" s="5">
        <v>1506.25775420577</v>
      </c>
      <c r="E904" s="5">
        <v>1940.78489563058</v>
      </c>
      <c r="F904" s="5">
        <v>1917.9678751420799</v>
      </c>
      <c r="G904" s="5">
        <v>2019.5811280308901</v>
      </c>
    </row>
    <row r="905" spans="1:7" x14ac:dyDescent="0.55000000000000004">
      <c r="A905" s="3">
        <v>30</v>
      </c>
      <c r="B905" s="3">
        <v>3</v>
      </c>
      <c r="C905" s="5">
        <v>54535.765041229497</v>
      </c>
      <c r="D905" s="5">
        <v>78191.040712296293</v>
      </c>
      <c r="E905" s="5">
        <v>71253.3590716209</v>
      </c>
      <c r="F905" s="5">
        <v>78155.158421928398</v>
      </c>
      <c r="G905" s="5">
        <v>76440.137715477395</v>
      </c>
    </row>
    <row r="906" spans="1:7" x14ac:dyDescent="0.55000000000000004">
      <c r="A906" s="3">
        <v>30</v>
      </c>
      <c r="B906" s="3">
        <v>4</v>
      </c>
      <c r="C906" s="5">
        <v>23255.341503085601</v>
      </c>
      <c r="D906" s="5">
        <v>25298.800902017399</v>
      </c>
      <c r="E906" s="5">
        <v>24219.3358967612</v>
      </c>
      <c r="F906" s="5">
        <v>19899.310400877901</v>
      </c>
      <c r="G906" s="5">
        <v>19207.789125432901</v>
      </c>
    </row>
    <row r="907" spans="1:7" x14ac:dyDescent="0.55000000000000004">
      <c r="A907" s="3">
        <v>30</v>
      </c>
      <c r="B907" s="3">
        <v>5</v>
      </c>
      <c r="C907" s="5">
        <v>6000.5072165198999</v>
      </c>
      <c r="D907" s="5">
        <v>13277.389217722501</v>
      </c>
      <c r="E907" s="5">
        <v>13321.1486945379</v>
      </c>
      <c r="F907" s="5">
        <v>10900.649811466799</v>
      </c>
      <c r="G907" s="5">
        <v>16406.961552761099</v>
      </c>
    </row>
    <row r="908" spans="1:7" x14ac:dyDescent="0.55000000000000004">
      <c r="A908" s="3">
        <v>30</v>
      </c>
      <c r="B908" s="3">
        <v>6</v>
      </c>
      <c r="C908" s="5">
        <v>349052.41923395102</v>
      </c>
      <c r="D908" s="5">
        <v>255824.95780279301</v>
      </c>
      <c r="E908" s="5">
        <v>267009.31893751002</v>
      </c>
      <c r="F908" s="5">
        <v>280597.09623919602</v>
      </c>
      <c r="G908" s="5">
        <v>224865.24041291099</v>
      </c>
    </row>
    <row r="909" spans="1:7" x14ac:dyDescent="0.55000000000000004">
      <c r="A909" s="3">
        <v>30</v>
      </c>
      <c r="B909" s="3">
        <v>7</v>
      </c>
      <c r="C909" s="5">
        <v>9029.5898980840102</v>
      </c>
      <c r="D909" s="5">
        <v>19600.759119808201</v>
      </c>
      <c r="E909" s="5">
        <v>31253.9083302865</v>
      </c>
      <c r="F909" s="5">
        <v>33868.953773431604</v>
      </c>
      <c r="G909" s="5">
        <v>28231.684411298502</v>
      </c>
    </row>
    <row r="910" spans="1:7" x14ac:dyDescent="0.55000000000000004">
      <c r="A910" s="3">
        <v>30</v>
      </c>
      <c r="B910" s="3">
        <v>8</v>
      </c>
      <c r="C910" s="5">
        <v>276330.24798345799</v>
      </c>
      <c r="D910" s="5">
        <v>174275.68871963199</v>
      </c>
      <c r="E910" s="5">
        <v>207789.02726301199</v>
      </c>
      <c r="F910" s="5">
        <v>174294.64869070501</v>
      </c>
      <c r="G910" s="5">
        <v>279243.189845538</v>
      </c>
    </row>
    <row r="911" spans="1:7" x14ac:dyDescent="0.55000000000000004">
      <c r="A911" s="3">
        <v>30</v>
      </c>
      <c r="B911" s="3">
        <v>9</v>
      </c>
      <c r="C911" s="5">
        <v>34353.958804921902</v>
      </c>
      <c r="D911" s="5">
        <v>28395.286374325598</v>
      </c>
      <c r="E911" s="5">
        <v>39690.890600464001</v>
      </c>
      <c r="F911" s="5">
        <v>31704.566346429699</v>
      </c>
      <c r="G911" s="5">
        <v>42517.821662313603</v>
      </c>
    </row>
    <row r="912" spans="1:7" x14ac:dyDescent="0.55000000000000004">
      <c r="A912" s="3">
        <v>30</v>
      </c>
      <c r="B912" s="3">
        <v>10</v>
      </c>
      <c r="C912" s="5">
        <v>217822.32359035601</v>
      </c>
      <c r="D912" s="5">
        <v>233464.96164585699</v>
      </c>
      <c r="E912" s="5">
        <v>317577.94314279198</v>
      </c>
      <c r="F912" s="5">
        <v>253948.407603359</v>
      </c>
      <c r="G912" s="5">
        <v>289512.91057699203</v>
      </c>
    </row>
    <row r="913" spans="1:7" x14ac:dyDescent="0.55000000000000004">
      <c r="A913" s="3">
        <v>30</v>
      </c>
      <c r="B913" s="3">
        <v>11</v>
      </c>
      <c r="C913" s="5">
        <v>6177.9424174803598</v>
      </c>
      <c r="D913" s="5">
        <v>8185.49323478513</v>
      </c>
      <c r="E913" s="5">
        <v>7573.6855952504202</v>
      </c>
      <c r="F913" s="5">
        <v>8018.5512507018202</v>
      </c>
      <c r="G913" s="5">
        <v>8597.0705025737207</v>
      </c>
    </row>
    <row r="914" spans="1:7" x14ac:dyDescent="0.55000000000000004">
      <c r="A914" s="3">
        <v>30</v>
      </c>
      <c r="B914" s="3">
        <v>12</v>
      </c>
      <c r="C914" s="5">
        <v>17915.083087400799</v>
      </c>
      <c r="D914" s="5">
        <v>8962.0995886522196</v>
      </c>
      <c r="E914" s="5">
        <v>8875.43514859692</v>
      </c>
      <c r="F914" s="5">
        <v>8768.0785559081905</v>
      </c>
      <c r="G914" s="5">
        <v>7789.1756220244497</v>
      </c>
    </row>
    <row r="915" spans="1:7" x14ac:dyDescent="0.55000000000000004">
      <c r="A915" s="3">
        <v>30</v>
      </c>
      <c r="B915" s="3">
        <v>13</v>
      </c>
      <c r="C915" s="5">
        <v>4207.72808518289</v>
      </c>
      <c r="D915" s="5">
        <v>2638.7469678903799</v>
      </c>
      <c r="E915" s="5">
        <v>3090.4084665989499</v>
      </c>
      <c r="F915" s="5">
        <v>2852.7924727602999</v>
      </c>
      <c r="G915" s="5">
        <v>2667.0548536301699</v>
      </c>
    </row>
    <row r="916" spans="1:7" x14ac:dyDescent="0.55000000000000004">
      <c r="A916" s="3">
        <v>30</v>
      </c>
      <c r="B916" s="3">
        <v>14</v>
      </c>
      <c r="C916" s="5">
        <v>7969.2777184516699</v>
      </c>
      <c r="D916" s="5">
        <v>8923.2443273517492</v>
      </c>
      <c r="E916" s="5">
        <v>9034.8329806975598</v>
      </c>
      <c r="F916" s="5">
        <v>8427.4058553964405</v>
      </c>
      <c r="G916" s="5">
        <v>9573.0642912244693</v>
      </c>
    </row>
    <row r="917" spans="1:7" x14ac:dyDescent="0.55000000000000004">
      <c r="A917" s="3">
        <v>30</v>
      </c>
      <c r="B917" s="3">
        <v>15</v>
      </c>
      <c r="C917" s="5">
        <v>6765.2699592363597</v>
      </c>
      <c r="D917" s="5">
        <v>6797.4268554234404</v>
      </c>
      <c r="E917" s="5">
        <v>8226.2880753360005</v>
      </c>
      <c r="F917" s="5">
        <v>6739.5711147378097</v>
      </c>
      <c r="G917" s="5">
        <v>4786.39335344763</v>
      </c>
    </row>
    <row r="918" spans="1:7" x14ac:dyDescent="0.55000000000000004">
      <c r="A918" s="3">
        <v>30</v>
      </c>
      <c r="B918" s="3">
        <v>16</v>
      </c>
      <c r="C918" s="5">
        <v>59972.182684744301</v>
      </c>
      <c r="D918" s="5">
        <v>58142.851802088298</v>
      </c>
      <c r="E918" s="5">
        <v>56113.1980823091</v>
      </c>
      <c r="F918" s="5">
        <v>51082.910723781897</v>
      </c>
      <c r="G918" s="5">
        <v>51408.646820592301</v>
      </c>
    </row>
    <row r="919" spans="1:7" x14ac:dyDescent="0.55000000000000004">
      <c r="A919" s="3">
        <v>30</v>
      </c>
      <c r="B919" s="3">
        <v>17</v>
      </c>
      <c r="C919" s="5">
        <v>109846.703641356</v>
      </c>
      <c r="D919" s="5">
        <v>116015.529659395</v>
      </c>
      <c r="E919" s="5">
        <v>114202.18679901899</v>
      </c>
      <c r="F919" s="5">
        <v>116970.566321201</v>
      </c>
      <c r="G919" s="5">
        <v>97006.315297283101</v>
      </c>
    </row>
    <row r="920" spans="1:7" x14ac:dyDescent="0.55000000000000004">
      <c r="A920" s="3">
        <v>30</v>
      </c>
      <c r="B920" s="3">
        <v>18</v>
      </c>
      <c r="C920" s="5">
        <v>199538.63093224901</v>
      </c>
      <c r="D920" s="5">
        <v>302108.96306092298</v>
      </c>
      <c r="E920" s="5">
        <v>276324.44568851101</v>
      </c>
      <c r="F920" s="5">
        <v>281434.40662336501</v>
      </c>
      <c r="G920" s="5">
        <v>350538.05835380498</v>
      </c>
    </row>
    <row r="921" spans="1:7" x14ac:dyDescent="0.55000000000000004">
      <c r="A921" s="3">
        <v>30</v>
      </c>
      <c r="B921" s="3">
        <v>19</v>
      </c>
      <c r="C921" s="5">
        <v>106427.39265311199</v>
      </c>
      <c r="D921" s="5">
        <v>104307.28682410601</v>
      </c>
      <c r="E921" s="5">
        <v>95030.830237443894</v>
      </c>
      <c r="F921" s="5">
        <v>96678.0776413235</v>
      </c>
      <c r="G921" s="5">
        <v>129300.85509598799</v>
      </c>
    </row>
    <row r="922" spans="1:7" x14ac:dyDescent="0.55000000000000004">
      <c r="A922" s="3">
        <v>30</v>
      </c>
      <c r="B922" s="3">
        <v>20</v>
      </c>
      <c r="C922" s="5">
        <v>186884.629831403</v>
      </c>
      <c r="D922" s="5">
        <v>234635.213744048</v>
      </c>
      <c r="E922" s="5">
        <v>225134.60011673</v>
      </c>
      <c r="F922" s="5">
        <v>211439.39764533099</v>
      </c>
      <c r="G922" s="5">
        <v>233447.460447511</v>
      </c>
    </row>
    <row r="923" spans="1:7" x14ac:dyDescent="0.55000000000000004">
      <c r="A923" s="3">
        <v>30</v>
      </c>
      <c r="B923" s="3">
        <v>21</v>
      </c>
      <c r="C923" s="5">
        <v>146190.58811193399</v>
      </c>
      <c r="D923" s="5">
        <v>172782.631376162</v>
      </c>
      <c r="E923" s="5">
        <v>181726.51150822901</v>
      </c>
      <c r="F923" s="5">
        <v>142307.99866786</v>
      </c>
      <c r="G923" s="5">
        <v>155916.55491717299</v>
      </c>
    </row>
    <row r="924" spans="1:7" x14ac:dyDescent="0.55000000000000004">
      <c r="A924" s="3">
        <v>30</v>
      </c>
      <c r="B924" s="3">
        <v>22</v>
      </c>
      <c r="C924" s="5">
        <v>98390.002907836402</v>
      </c>
      <c r="D924" s="5">
        <v>90610.600682756296</v>
      </c>
      <c r="E924" s="5">
        <v>95868.623727563696</v>
      </c>
      <c r="F924" s="5">
        <v>61898.6640743147</v>
      </c>
      <c r="G924" s="5">
        <v>65608.343812916195</v>
      </c>
    </row>
    <row r="925" spans="1:7" x14ac:dyDescent="0.55000000000000004">
      <c r="A925" s="3">
        <v>30</v>
      </c>
      <c r="B925" s="3">
        <v>23</v>
      </c>
      <c r="C925" s="5">
        <v>65577.789527207802</v>
      </c>
      <c r="D925" s="5">
        <v>60352.350687777398</v>
      </c>
      <c r="E925" s="5">
        <v>57727.045339264499</v>
      </c>
      <c r="F925" s="5">
        <v>62925.8564371666</v>
      </c>
      <c r="G925" s="5">
        <v>58569.793167689102</v>
      </c>
    </row>
    <row r="926" spans="1:7" x14ac:dyDescent="0.55000000000000004">
      <c r="A926" s="3">
        <v>30</v>
      </c>
      <c r="B926" s="3">
        <v>24</v>
      </c>
      <c r="C926" s="5">
        <v>18057.934040472501</v>
      </c>
      <c r="D926" s="5">
        <v>14969.2521335497</v>
      </c>
      <c r="E926" s="5">
        <v>13732.9829167428</v>
      </c>
      <c r="F926" s="5">
        <v>14729.1532554802</v>
      </c>
      <c r="G926" s="5">
        <v>15169.0926674857</v>
      </c>
    </row>
    <row r="927" spans="1:7" x14ac:dyDescent="0.55000000000000004">
      <c r="A927" s="3">
        <v>30</v>
      </c>
      <c r="B927" s="3">
        <v>25</v>
      </c>
      <c r="C927" s="5">
        <v>124624.32939642201</v>
      </c>
      <c r="D927" s="5">
        <v>116366.240362326</v>
      </c>
      <c r="E927" s="5">
        <v>106485.62402388699</v>
      </c>
      <c r="F927" s="5">
        <v>115745.382006521</v>
      </c>
      <c r="G927" s="5">
        <v>129103.12068002801</v>
      </c>
    </row>
    <row r="928" spans="1:7" x14ac:dyDescent="0.55000000000000004">
      <c r="A928" s="3">
        <v>30</v>
      </c>
      <c r="B928" s="3">
        <v>26</v>
      </c>
      <c r="C928" s="5">
        <v>91382.805925593493</v>
      </c>
      <c r="D928" s="5">
        <v>102316.70226625699</v>
      </c>
      <c r="E928" s="5">
        <v>114206.13594718299</v>
      </c>
      <c r="F928" s="5">
        <v>110481.17066409699</v>
      </c>
      <c r="G928" s="5">
        <v>110991.100882226</v>
      </c>
    </row>
    <row r="929" spans="1:7" x14ac:dyDescent="0.55000000000000004">
      <c r="A929" s="3">
        <v>30</v>
      </c>
      <c r="B929" s="3">
        <v>27</v>
      </c>
      <c r="C929" s="5">
        <v>158203.17179265499</v>
      </c>
      <c r="D929" s="5">
        <v>159086.75761702101</v>
      </c>
      <c r="E929" s="5">
        <v>173520.065930065</v>
      </c>
      <c r="F929" s="5">
        <v>186668.571905616</v>
      </c>
      <c r="G929" s="5">
        <v>199795.811078828</v>
      </c>
    </row>
    <row r="930" spans="1:7" x14ac:dyDescent="0.55000000000000004">
      <c r="A930" s="3">
        <v>30</v>
      </c>
      <c r="B930" s="3">
        <v>28</v>
      </c>
      <c r="C930" s="5">
        <v>207536.476179252</v>
      </c>
      <c r="D930" s="5">
        <v>216798.90376151999</v>
      </c>
      <c r="E930" s="5">
        <v>223654.208511573</v>
      </c>
      <c r="F930" s="5">
        <v>219797.107607388</v>
      </c>
      <c r="G930" s="5">
        <v>226606.644803009</v>
      </c>
    </row>
    <row r="931" spans="1:7" x14ac:dyDescent="0.55000000000000004">
      <c r="A931" s="3">
        <v>30</v>
      </c>
      <c r="B931" s="3">
        <v>29</v>
      </c>
      <c r="C931" s="5">
        <v>154629.117388944</v>
      </c>
      <c r="D931" s="5">
        <v>146998.60135575201</v>
      </c>
      <c r="E931" s="5">
        <v>137812.81134973001</v>
      </c>
      <c r="F931" s="5">
        <v>136782.19310606999</v>
      </c>
      <c r="G931" s="5">
        <v>139916.17372120201</v>
      </c>
    </row>
    <row r="932" spans="1:7" x14ac:dyDescent="0.55000000000000004">
      <c r="A932" s="3">
        <v>30</v>
      </c>
      <c r="B932" s="3">
        <v>30</v>
      </c>
      <c r="C932" s="5">
        <v>282342.67638860998</v>
      </c>
      <c r="D932" s="5">
        <v>320378.09390014102</v>
      </c>
      <c r="E932" s="5">
        <v>340663.99779775197</v>
      </c>
      <c r="F932" s="5">
        <v>348363.34657878202</v>
      </c>
      <c r="G932" s="5">
        <v>351281.22301814402</v>
      </c>
    </row>
    <row r="933" spans="1:7" x14ac:dyDescent="0.55000000000000004">
      <c r="A933" s="3">
        <v>30</v>
      </c>
      <c r="B933" s="3">
        <v>31</v>
      </c>
      <c r="C933" s="5">
        <v>178485.66737276799</v>
      </c>
      <c r="D933" s="5">
        <v>155220.19004740799</v>
      </c>
      <c r="E933" s="5">
        <v>142600.652755052</v>
      </c>
      <c r="F933" s="5">
        <v>134519.964711268</v>
      </c>
      <c r="G933" s="5">
        <v>144903.99806713901</v>
      </c>
    </row>
    <row r="934" spans="1:7" x14ac:dyDescent="0.55000000000000004">
      <c r="A934" s="3">
        <v>31</v>
      </c>
      <c r="B934" s="3">
        <v>1</v>
      </c>
      <c r="C934" s="5">
        <v>48855.687884412902</v>
      </c>
      <c r="D934" s="5">
        <v>50299.719915839902</v>
      </c>
      <c r="E934" s="5">
        <v>55506.868597880501</v>
      </c>
      <c r="F934" s="5">
        <v>55709.372907948098</v>
      </c>
      <c r="G934" s="5">
        <v>48506.2877572301</v>
      </c>
    </row>
    <row r="935" spans="1:7" x14ac:dyDescent="0.55000000000000004">
      <c r="A935" s="3">
        <v>31</v>
      </c>
      <c r="B935" s="3">
        <v>2</v>
      </c>
      <c r="C935" s="5">
        <v>653.99960936158698</v>
      </c>
      <c r="D935" s="5">
        <v>659.19743586065294</v>
      </c>
      <c r="E935" s="5">
        <v>635.76373394187499</v>
      </c>
      <c r="F935" s="5">
        <v>622.82801780413797</v>
      </c>
      <c r="G935" s="5">
        <v>661.96567793325698</v>
      </c>
    </row>
    <row r="936" spans="1:7" x14ac:dyDescent="0.55000000000000004">
      <c r="A936" s="3">
        <v>31</v>
      </c>
      <c r="B936" s="3">
        <v>3</v>
      </c>
      <c r="C936" s="5">
        <v>54289.398420429803</v>
      </c>
      <c r="D936" s="5">
        <v>49133.4663394987</v>
      </c>
      <c r="E936" s="5">
        <v>54455.9413804871</v>
      </c>
      <c r="F936" s="5">
        <v>51639.912250668203</v>
      </c>
      <c r="G936" s="5">
        <v>54432.793291315298</v>
      </c>
    </row>
    <row r="937" spans="1:7" x14ac:dyDescent="0.55000000000000004">
      <c r="A937" s="3">
        <v>31</v>
      </c>
      <c r="B937" s="3">
        <v>4</v>
      </c>
      <c r="C937" s="5">
        <v>6314.9106959350702</v>
      </c>
      <c r="D937" s="5">
        <v>8194.3312089647206</v>
      </c>
      <c r="E937" s="5">
        <v>7480.1687792949397</v>
      </c>
      <c r="F937" s="5">
        <v>7386.9478460088503</v>
      </c>
      <c r="G937" s="5">
        <v>5033.1785872317796</v>
      </c>
    </row>
    <row r="938" spans="1:7" x14ac:dyDescent="0.55000000000000004">
      <c r="A938" s="3">
        <v>31</v>
      </c>
      <c r="B938" s="3">
        <v>5</v>
      </c>
      <c r="C938" s="5">
        <v>5686.26807918952</v>
      </c>
      <c r="D938" s="5">
        <v>27692.571163053701</v>
      </c>
      <c r="E938" s="5">
        <v>30473.909076955901</v>
      </c>
      <c r="F938" s="5">
        <v>27760.706997952399</v>
      </c>
      <c r="G938" s="5">
        <v>3710.2415723860099</v>
      </c>
    </row>
    <row r="939" spans="1:7" x14ac:dyDescent="0.55000000000000004">
      <c r="A939" s="3">
        <v>31</v>
      </c>
      <c r="B939" s="3">
        <v>6</v>
      </c>
      <c r="C939" s="5">
        <v>2814.7207196781101</v>
      </c>
      <c r="D939" s="5">
        <v>2259.8554372552198</v>
      </c>
      <c r="E939" s="5">
        <v>2867.4599653454802</v>
      </c>
      <c r="F939" s="5">
        <v>3160.4401305852698</v>
      </c>
      <c r="G939" s="5">
        <v>4137.4688142099103</v>
      </c>
    </row>
    <row r="940" spans="1:7" x14ac:dyDescent="0.55000000000000004">
      <c r="A940" s="3">
        <v>31</v>
      </c>
      <c r="B940" s="3">
        <v>7</v>
      </c>
      <c r="C940" s="5">
        <v>3349.2911412089902</v>
      </c>
      <c r="D940" s="5">
        <v>3491.88468601973</v>
      </c>
      <c r="E940" s="5">
        <v>3466.4180505210402</v>
      </c>
      <c r="F940" s="5">
        <v>2395.01802151318</v>
      </c>
      <c r="G940" s="5">
        <v>2581.9064797794099</v>
      </c>
    </row>
    <row r="941" spans="1:7" x14ac:dyDescent="0.55000000000000004">
      <c r="A941" s="3">
        <v>31</v>
      </c>
      <c r="B941" s="3">
        <v>8</v>
      </c>
      <c r="C941" s="5">
        <v>8588.0152165506697</v>
      </c>
      <c r="D941" s="5">
        <v>11624.702683834999</v>
      </c>
      <c r="E941" s="5">
        <v>9522.6829150224403</v>
      </c>
      <c r="F941" s="5">
        <v>7589.0258066209799</v>
      </c>
      <c r="G941" s="5">
        <v>8728.9641887200105</v>
      </c>
    </row>
    <row r="942" spans="1:7" x14ac:dyDescent="0.55000000000000004">
      <c r="A942" s="3">
        <v>31</v>
      </c>
      <c r="B942" s="3">
        <v>9</v>
      </c>
      <c r="C942" s="5">
        <v>12098.7525896029</v>
      </c>
      <c r="D942" s="5">
        <v>13878.2737765942</v>
      </c>
      <c r="E942" s="5">
        <v>15616.7940615152</v>
      </c>
      <c r="F942" s="5">
        <v>12831.378099462199</v>
      </c>
      <c r="G942" s="5">
        <v>15857.728419971299</v>
      </c>
    </row>
    <row r="943" spans="1:7" x14ac:dyDescent="0.55000000000000004">
      <c r="A943" s="3">
        <v>31</v>
      </c>
      <c r="B943" s="3">
        <v>10</v>
      </c>
      <c r="C943" s="5">
        <v>9518.1760959319199</v>
      </c>
      <c r="D943" s="5">
        <v>18536.439516846702</v>
      </c>
      <c r="E943" s="5">
        <v>19121.373631317601</v>
      </c>
      <c r="F943" s="5">
        <v>17759.592505164201</v>
      </c>
      <c r="G943" s="5">
        <v>18661.846135732299</v>
      </c>
    </row>
    <row r="944" spans="1:7" x14ac:dyDescent="0.55000000000000004">
      <c r="A944" s="3">
        <v>31</v>
      </c>
      <c r="B944" s="3">
        <v>11</v>
      </c>
      <c r="C944" s="5">
        <v>74942.402269155195</v>
      </c>
      <c r="D944" s="5">
        <v>49774.988045388498</v>
      </c>
      <c r="E944" s="5">
        <v>31182.835858236002</v>
      </c>
      <c r="F944" s="5">
        <v>31781.810365111702</v>
      </c>
      <c r="G944" s="5">
        <v>54592.076614309502</v>
      </c>
    </row>
    <row r="945" spans="1:7" x14ac:dyDescent="0.55000000000000004">
      <c r="A945" s="3">
        <v>31</v>
      </c>
      <c r="B945" s="3">
        <v>12</v>
      </c>
      <c r="C945" s="5">
        <v>34481.655144011202</v>
      </c>
      <c r="D945" s="5">
        <v>25005.185127237401</v>
      </c>
      <c r="E945" s="5">
        <v>23901.922900957201</v>
      </c>
      <c r="F945" s="5">
        <v>17150.677622151201</v>
      </c>
      <c r="G945" s="5">
        <v>26371.414804155898</v>
      </c>
    </row>
    <row r="946" spans="1:7" x14ac:dyDescent="0.55000000000000004">
      <c r="A946" s="3">
        <v>31</v>
      </c>
      <c r="B946" s="3">
        <v>13</v>
      </c>
      <c r="C946" s="5">
        <v>28545.149318317199</v>
      </c>
      <c r="D946" s="5">
        <v>1381.6068565507801</v>
      </c>
      <c r="E946" s="5">
        <v>4695.3054422217501</v>
      </c>
      <c r="F946" s="5">
        <v>4351.7304113332702</v>
      </c>
      <c r="G946" s="5">
        <v>1779.5370885330201</v>
      </c>
    </row>
    <row r="947" spans="1:7" x14ac:dyDescent="0.55000000000000004">
      <c r="A947" s="3">
        <v>31</v>
      </c>
      <c r="B947" s="3">
        <v>14</v>
      </c>
      <c r="C947" s="5">
        <v>5371.4393098990704</v>
      </c>
      <c r="D947" s="5">
        <v>5281.6765237094796</v>
      </c>
      <c r="E947" s="5">
        <v>9184.3916070771993</v>
      </c>
      <c r="F947" s="5">
        <v>5880.59397155843</v>
      </c>
      <c r="G947" s="5">
        <v>5723.7171445265003</v>
      </c>
    </row>
    <row r="948" spans="1:7" x14ac:dyDescent="0.55000000000000004">
      <c r="A948" s="3">
        <v>31</v>
      </c>
      <c r="B948" s="3">
        <v>15</v>
      </c>
      <c r="C948" s="5">
        <v>4209.0004274694702</v>
      </c>
      <c r="D948" s="5">
        <v>3865.3615944092498</v>
      </c>
      <c r="E948" s="5">
        <v>5265.2725373810699</v>
      </c>
      <c r="F948" s="5">
        <v>4075.84547240955</v>
      </c>
      <c r="G948" s="5">
        <v>4666.7730915317297</v>
      </c>
    </row>
    <row r="949" spans="1:7" x14ac:dyDescent="0.55000000000000004">
      <c r="A949" s="3">
        <v>31</v>
      </c>
      <c r="B949" s="3">
        <v>16</v>
      </c>
      <c r="C949" s="5">
        <v>13751.939110617101</v>
      </c>
      <c r="D949" s="5">
        <v>14972.0265085263</v>
      </c>
      <c r="E949" s="5">
        <v>22977.3871457731</v>
      </c>
      <c r="F949" s="5">
        <v>22604.257698349</v>
      </c>
      <c r="G949" s="5">
        <v>28422.989272833001</v>
      </c>
    </row>
    <row r="950" spans="1:7" x14ac:dyDescent="0.55000000000000004">
      <c r="A950" s="3">
        <v>31</v>
      </c>
      <c r="B950" s="3">
        <v>17</v>
      </c>
      <c r="C950" s="5">
        <v>47935.852930962101</v>
      </c>
      <c r="D950" s="5">
        <v>54016.395153052697</v>
      </c>
      <c r="E950" s="5">
        <v>59466.718494523797</v>
      </c>
      <c r="F950" s="5">
        <v>56824.582975625999</v>
      </c>
      <c r="G950" s="5">
        <v>41843.182220918497</v>
      </c>
    </row>
    <row r="951" spans="1:7" x14ac:dyDescent="0.55000000000000004">
      <c r="A951" s="3">
        <v>31</v>
      </c>
      <c r="B951" s="3">
        <v>18</v>
      </c>
      <c r="C951" s="5">
        <v>104660.02049415</v>
      </c>
      <c r="D951" s="5">
        <v>127579.345982525</v>
      </c>
      <c r="E951" s="5">
        <v>151662.72949024601</v>
      </c>
      <c r="F951" s="5">
        <v>146481.40784924</v>
      </c>
      <c r="G951" s="5">
        <v>153485.12401923601</v>
      </c>
    </row>
    <row r="952" spans="1:7" x14ac:dyDescent="0.55000000000000004">
      <c r="A952" s="3">
        <v>31</v>
      </c>
      <c r="B952" s="3">
        <v>19</v>
      </c>
      <c r="C952" s="5">
        <v>65845.022131461403</v>
      </c>
      <c r="D952" s="5">
        <v>59240.860922074302</v>
      </c>
      <c r="E952" s="5">
        <v>57426.823044930701</v>
      </c>
      <c r="F952" s="5">
        <v>57021.9818513262</v>
      </c>
      <c r="G952" s="5">
        <v>69107.221038077507</v>
      </c>
    </row>
    <row r="953" spans="1:7" x14ac:dyDescent="0.55000000000000004">
      <c r="A953" s="3">
        <v>31</v>
      </c>
      <c r="B953" s="3">
        <v>20</v>
      </c>
      <c r="C953" s="5">
        <v>104407.71393233001</v>
      </c>
      <c r="D953" s="5">
        <v>132025.91607220401</v>
      </c>
      <c r="E953" s="5">
        <v>130670.17099918</v>
      </c>
      <c r="F953" s="5">
        <v>127510.874709407</v>
      </c>
      <c r="G953" s="5">
        <v>132155.86433409399</v>
      </c>
    </row>
    <row r="954" spans="1:7" x14ac:dyDescent="0.55000000000000004">
      <c r="A954" s="3">
        <v>31</v>
      </c>
      <c r="B954" s="3">
        <v>21</v>
      </c>
      <c r="C954" s="5">
        <v>78666.829461435002</v>
      </c>
      <c r="D954" s="5">
        <v>85952.616650562006</v>
      </c>
      <c r="E954" s="5">
        <v>88377.549246755996</v>
      </c>
      <c r="F954" s="5">
        <v>66986.654963783396</v>
      </c>
      <c r="G954" s="5">
        <v>74618.156515094204</v>
      </c>
    </row>
    <row r="955" spans="1:7" x14ac:dyDescent="0.55000000000000004">
      <c r="A955" s="3">
        <v>31</v>
      </c>
      <c r="B955" s="3">
        <v>22</v>
      </c>
      <c r="C955" s="5">
        <v>48057.831012112001</v>
      </c>
      <c r="D955" s="5">
        <v>46445.390362815997</v>
      </c>
      <c r="E955" s="5">
        <v>49968.118539394098</v>
      </c>
      <c r="F955" s="5">
        <v>31412.199392111801</v>
      </c>
      <c r="G955" s="5">
        <v>27974.339048506499</v>
      </c>
    </row>
    <row r="956" spans="1:7" x14ac:dyDescent="0.55000000000000004">
      <c r="A956" s="3">
        <v>31</v>
      </c>
      <c r="B956" s="3">
        <v>23</v>
      </c>
      <c r="C956" s="5">
        <v>43052.160373870902</v>
      </c>
      <c r="D956" s="5">
        <v>39273.809300284403</v>
      </c>
      <c r="E956" s="5">
        <v>37226.2169904111</v>
      </c>
      <c r="F956" s="5">
        <v>39213.141857320697</v>
      </c>
      <c r="G956" s="5">
        <v>36692.634322977799</v>
      </c>
    </row>
    <row r="957" spans="1:7" x14ac:dyDescent="0.55000000000000004">
      <c r="A957" s="3">
        <v>31</v>
      </c>
      <c r="B957" s="3">
        <v>24</v>
      </c>
      <c r="C957" s="5">
        <v>15406.523137038201</v>
      </c>
      <c r="D957" s="5">
        <v>17494.394458817998</v>
      </c>
      <c r="E957" s="5">
        <v>18766.8066929134</v>
      </c>
      <c r="F957" s="5">
        <v>18019.351689047598</v>
      </c>
      <c r="G957" s="5">
        <v>17871.441439807699</v>
      </c>
    </row>
    <row r="958" spans="1:7" x14ac:dyDescent="0.55000000000000004">
      <c r="A958" s="3">
        <v>31</v>
      </c>
      <c r="B958" s="3">
        <v>25</v>
      </c>
      <c r="C958" s="5">
        <v>89208.6727167996</v>
      </c>
      <c r="D958" s="5">
        <v>83597.023059621803</v>
      </c>
      <c r="E958" s="5">
        <v>80726.698485820103</v>
      </c>
      <c r="F958" s="5">
        <v>80486.649908600404</v>
      </c>
      <c r="G958" s="5">
        <v>82726.328213614106</v>
      </c>
    </row>
    <row r="959" spans="1:7" x14ac:dyDescent="0.55000000000000004">
      <c r="A959" s="3">
        <v>31</v>
      </c>
      <c r="B959" s="3">
        <v>26</v>
      </c>
      <c r="C959" s="5">
        <v>60025.673205092702</v>
      </c>
      <c r="D959" s="5">
        <v>64691.391496295997</v>
      </c>
      <c r="E959" s="5">
        <v>67743.5816215675</v>
      </c>
      <c r="F959" s="5">
        <v>67325.462213642604</v>
      </c>
      <c r="G959" s="5">
        <v>66685.515970802298</v>
      </c>
    </row>
    <row r="960" spans="1:7" x14ac:dyDescent="0.55000000000000004">
      <c r="A960" s="3">
        <v>31</v>
      </c>
      <c r="B960" s="3">
        <v>27</v>
      </c>
      <c r="C960" s="5">
        <v>86222.973374996494</v>
      </c>
      <c r="D960" s="5">
        <v>92343.675250106797</v>
      </c>
      <c r="E960" s="5">
        <v>101346.434764658</v>
      </c>
      <c r="F960" s="5">
        <v>102353.601891036</v>
      </c>
      <c r="G960" s="5">
        <v>104386.119748546</v>
      </c>
    </row>
    <row r="961" spans="1:7" x14ac:dyDescent="0.55000000000000004">
      <c r="A961" s="3">
        <v>31</v>
      </c>
      <c r="B961" s="3">
        <v>28</v>
      </c>
      <c r="C961" s="5">
        <v>139381.469931998</v>
      </c>
      <c r="D961" s="5">
        <v>151190.277657131</v>
      </c>
      <c r="E961" s="5">
        <v>159725.74538290099</v>
      </c>
      <c r="F961" s="5">
        <v>162981.84199182401</v>
      </c>
      <c r="G961" s="5">
        <v>169185.312516996</v>
      </c>
    </row>
    <row r="962" spans="1:7" x14ac:dyDescent="0.55000000000000004">
      <c r="A962" s="3">
        <v>31</v>
      </c>
      <c r="B962" s="3">
        <v>29</v>
      </c>
      <c r="C962" s="5">
        <v>106408.90384132801</v>
      </c>
      <c r="D962" s="5">
        <v>106924.811691678</v>
      </c>
      <c r="E962" s="5">
        <v>110289.230155176</v>
      </c>
      <c r="F962" s="5">
        <v>110805.035062061</v>
      </c>
      <c r="G962" s="5">
        <v>112627.283850437</v>
      </c>
    </row>
    <row r="963" spans="1:7" x14ac:dyDescent="0.55000000000000004">
      <c r="A963" s="3">
        <v>31</v>
      </c>
      <c r="B963" s="3">
        <v>30</v>
      </c>
      <c r="C963" s="5">
        <v>174435.253342504</v>
      </c>
      <c r="D963" s="5">
        <v>202445.40651258701</v>
      </c>
      <c r="E963" s="5">
        <v>210308.05213209899</v>
      </c>
      <c r="F963" s="5">
        <v>210881.459883765</v>
      </c>
      <c r="G963" s="5">
        <v>209492.67136232101</v>
      </c>
    </row>
    <row r="964" spans="1:7" x14ac:dyDescent="0.55000000000000004">
      <c r="A964" s="3">
        <v>31</v>
      </c>
      <c r="B964" s="3">
        <v>31</v>
      </c>
      <c r="C964" s="5">
        <v>73780.486077768393</v>
      </c>
      <c r="D964" s="5">
        <v>72776.307405209096</v>
      </c>
      <c r="E964" s="5">
        <v>75944.295106106205</v>
      </c>
      <c r="F964" s="5">
        <v>68235.486356551803</v>
      </c>
      <c r="G964" s="5">
        <v>69661.470278322799</v>
      </c>
    </row>
    <row r="965" spans="1:7" x14ac:dyDescent="0.55000000000000004">
      <c r="A965" s="3">
        <v>32</v>
      </c>
      <c r="B965" s="3">
        <v>1</v>
      </c>
      <c r="C965" s="5">
        <v>48892.532569761897</v>
      </c>
      <c r="D965" s="5">
        <v>44893.978919822097</v>
      </c>
      <c r="E965" s="5">
        <v>52478.662642597199</v>
      </c>
      <c r="F965" s="5">
        <v>51385.040894175698</v>
      </c>
      <c r="G965" s="5">
        <v>45488.540742771802</v>
      </c>
    </row>
    <row r="966" spans="1:7" x14ac:dyDescent="0.55000000000000004">
      <c r="A966" s="3">
        <v>32</v>
      </c>
      <c r="B966" s="3">
        <v>2</v>
      </c>
      <c r="C966" s="5">
        <v>2052.7496414951702</v>
      </c>
      <c r="D966" s="5">
        <v>3266.0045987281801</v>
      </c>
      <c r="E966" s="5">
        <v>3101.5571428955</v>
      </c>
      <c r="F966" s="5">
        <v>3222.08580984025</v>
      </c>
      <c r="G966" s="5">
        <v>2811.88960538021</v>
      </c>
    </row>
    <row r="967" spans="1:7" x14ac:dyDescent="0.55000000000000004">
      <c r="A967" s="3">
        <v>32</v>
      </c>
      <c r="B967" s="3">
        <v>3</v>
      </c>
      <c r="C967" s="5">
        <v>33261.871492487597</v>
      </c>
      <c r="D967" s="5">
        <v>29340.6788264975</v>
      </c>
      <c r="E967" s="5">
        <v>29001.713126230399</v>
      </c>
      <c r="F967" s="5">
        <v>31237.963265024198</v>
      </c>
      <c r="G967" s="5">
        <v>30767.024034308601</v>
      </c>
    </row>
    <row r="968" spans="1:7" x14ac:dyDescent="0.55000000000000004">
      <c r="A968" s="3">
        <v>32</v>
      </c>
      <c r="B968" s="3">
        <v>4</v>
      </c>
      <c r="C968" s="5">
        <v>8643.2956642863501</v>
      </c>
      <c r="D968" s="5">
        <v>14034.698059923599</v>
      </c>
      <c r="E968" s="5">
        <v>11157.9794817495</v>
      </c>
      <c r="F968" s="5">
        <v>10706.575639275001</v>
      </c>
      <c r="G968" s="5">
        <v>8416.5565574955999</v>
      </c>
    </row>
    <row r="969" spans="1:7" x14ac:dyDescent="0.55000000000000004">
      <c r="A969" s="3">
        <v>32</v>
      </c>
      <c r="B969" s="3">
        <v>5</v>
      </c>
      <c r="C969" s="5">
        <v>12166.0265820846</v>
      </c>
      <c r="D969" s="5">
        <v>12386.355924548299</v>
      </c>
      <c r="E969" s="5">
        <v>13596.608830057899</v>
      </c>
      <c r="F969" s="5">
        <v>12303.7062366927</v>
      </c>
      <c r="G969" s="5">
        <v>11648.4271884917</v>
      </c>
    </row>
    <row r="970" spans="1:7" x14ac:dyDescent="0.55000000000000004">
      <c r="A970" s="3">
        <v>32</v>
      </c>
      <c r="B970" s="3">
        <v>6</v>
      </c>
      <c r="C970" s="5">
        <v>10286.644153675899</v>
      </c>
      <c r="D970" s="5">
        <v>13601.725915912</v>
      </c>
      <c r="E970" s="5">
        <v>18325.700881776302</v>
      </c>
      <c r="F970" s="5">
        <v>14765.435569384101</v>
      </c>
      <c r="G970" s="5">
        <v>15744.3503549581</v>
      </c>
    </row>
    <row r="971" spans="1:7" x14ac:dyDescent="0.55000000000000004">
      <c r="A971" s="3">
        <v>32</v>
      </c>
      <c r="B971" s="3">
        <v>7</v>
      </c>
      <c r="C971" s="5">
        <v>11921.0061415649</v>
      </c>
      <c r="D971" s="5">
        <v>13908.5283775322</v>
      </c>
      <c r="E971" s="5">
        <v>13173.7568528138</v>
      </c>
      <c r="F971" s="5">
        <v>14377.268836737599</v>
      </c>
      <c r="G971" s="5">
        <v>12274.7630041827</v>
      </c>
    </row>
    <row r="972" spans="1:7" x14ac:dyDescent="0.55000000000000004">
      <c r="A972" s="3">
        <v>32</v>
      </c>
      <c r="B972" s="3">
        <v>8</v>
      </c>
      <c r="C972" s="5">
        <v>116918.72313915601</v>
      </c>
      <c r="D972" s="5">
        <v>115412.04587598699</v>
      </c>
      <c r="E972" s="5">
        <v>125008.400730409</v>
      </c>
      <c r="F972" s="5">
        <v>116614.380780137</v>
      </c>
      <c r="G972" s="5">
        <v>120075.332530156</v>
      </c>
    </row>
    <row r="973" spans="1:7" x14ac:dyDescent="0.55000000000000004">
      <c r="A973" s="3">
        <v>32</v>
      </c>
      <c r="B973" s="3">
        <v>9</v>
      </c>
      <c r="C973" s="5">
        <v>8261.1291101505394</v>
      </c>
      <c r="D973" s="5">
        <v>11178.943241045499</v>
      </c>
      <c r="E973" s="5">
        <v>13517.4561736838</v>
      </c>
      <c r="F973" s="5">
        <v>11380.217571592601</v>
      </c>
      <c r="G973" s="5">
        <v>12474.142530371701</v>
      </c>
    </row>
    <row r="974" spans="1:7" x14ac:dyDescent="0.55000000000000004">
      <c r="A974" s="3">
        <v>32</v>
      </c>
      <c r="B974" s="3">
        <v>10</v>
      </c>
      <c r="C974" s="5">
        <v>51322.097758847704</v>
      </c>
      <c r="D974" s="5">
        <v>68056.307366495006</v>
      </c>
      <c r="E974" s="5">
        <v>61552.508613504797</v>
      </c>
      <c r="F974" s="5">
        <v>53519.914681548798</v>
      </c>
      <c r="G974" s="5">
        <v>61135.436004124997</v>
      </c>
    </row>
    <row r="975" spans="1:7" x14ac:dyDescent="0.55000000000000004">
      <c r="A975" s="3">
        <v>32</v>
      </c>
      <c r="B975" s="3">
        <v>11</v>
      </c>
      <c r="C975" s="5">
        <v>49432.882599422599</v>
      </c>
      <c r="D975" s="5">
        <v>77532.363621984696</v>
      </c>
      <c r="E975" s="5">
        <v>100389.316453288</v>
      </c>
      <c r="F975" s="5">
        <v>99987.166469696604</v>
      </c>
      <c r="G975" s="5">
        <v>115914.066464458</v>
      </c>
    </row>
    <row r="976" spans="1:7" x14ac:dyDescent="0.55000000000000004">
      <c r="A976" s="3">
        <v>32</v>
      </c>
      <c r="B976" s="3">
        <v>12</v>
      </c>
      <c r="C976" s="5">
        <v>10471.429857684099</v>
      </c>
      <c r="D976" s="5">
        <v>7758.3639521600799</v>
      </c>
      <c r="E976" s="5">
        <v>10980.5369413873</v>
      </c>
      <c r="F976" s="5">
        <v>12573.7770736742</v>
      </c>
      <c r="G976" s="5">
        <v>9333.5670977401205</v>
      </c>
    </row>
    <row r="977" spans="1:7" x14ac:dyDescent="0.55000000000000004">
      <c r="A977" s="3">
        <v>32</v>
      </c>
      <c r="B977" s="3">
        <v>13</v>
      </c>
      <c r="C977" s="5">
        <v>7120.53215946403</v>
      </c>
      <c r="D977" s="5">
        <v>7824.7747360002904</v>
      </c>
      <c r="E977" s="5">
        <v>11304.7057928902</v>
      </c>
      <c r="F977" s="5">
        <v>8147.5650126002702</v>
      </c>
      <c r="G977" s="5">
        <v>12097.1088008797</v>
      </c>
    </row>
    <row r="978" spans="1:7" x14ac:dyDescent="0.55000000000000004">
      <c r="A978" s="3">
        <v>32</v>
      </c>
      <c r="B978" s="3">
        <v>14</v>
      </c>
      <c r="C978" s="5">
        <v>21989.539825629599</v>
      </c>
      <c r="D978" s="5">
        <v>21688.183012104299</v>
      </c>
      <c r="E978" s="5">
        <v>25308.3398671295</v>
      </c>
      <c r="F978" s="5">
        <v>19578.994024503201</v>
      </c>
      <c r="G978" s="5">
        <v>23609.663371154202</v>
      </c>
    </row>
    <row r="979" spans="1:7" x14ac:dyDescent="0.55000000000000004">
      <c r="A979" s="3">
        <v>32</v>
      </c>
      <c r="B979" s="3">
        <v>15</v>
      </c>
      <c r="C979" s="5">
        <v>4496.4148031614604</v>
      </c>
      <c r="D979" s="5">
        <v>4885.1466456110902</v>
      </c>
      <c r="E979" s="5">
        <v>4308.6220781738402</v>
      </c>
      <c r="F979" s="5">
        <v>3496.5602460355099</v>
      </c>
      <c r="G979" s="5">
        <v>3430.5463015615801</v>
      </c>
    </row>
    <row r="980" spans="1:7" x14ac:dyDescent="0.55000000000000004">
      <c r="A980" s="3">
        <v>32</v>
      </c>
      <c r="B980" s="3">
        <v>16</v>
      </c>
      <c r="C980" s="5">
        <v>20941.0716900263</v>
      </c>
      <c r="D980" s="5">
        <v>32932.016026821999</v>
      </c>
      <c r="E980" s="5">
        <v>27595.596457739201</v>
      </c>
      <c r="F980" s="5">
        <v>29045.7212721949</v>
      </c>
      <c r="G980" s="5">
        <v>41090.158153268101</v>
      </c>
    </row>
    <row r="981" spans="1:7" x14ac:dyDescent="0.55000000000000004">
      <c r="A981" s="3">
        <v>32</v>
      </c>
      <c r="B981" s="3">
        <v>17</v>
      </c>
      <c r="C981" s="5">
        <v>92034.154226188301</v>
      </c>
      <c r="D981" s="5">
        <v>90210.882468922195</v>
      </c>
      <c r="E981" s="5">
        <v>98098.508828139398</v>
      </c>
      <c r="F981" s="5">
        <v>91899.092004172999</v>
      </c>
      <c r="G981" s="5">
        <v>63770.5519798108</v>
      </c>
    </row>
    <row r="982" spans="1:7" x14ac:dyDescent="0.55000000000000004">
      <c r="A982" s="3">
        <v>32</v>
      </c>
      <c r="B982" s="3">
        <v>18</v>
      </c>
      <c r="C982" s="5">
        <v>229626.44318820001</v>
      </c>
      <c r="D982" s="5">
        <v>203480.429988271</v>
      </c>
      <c r="E982" s="5">
        <v>212840.43027136699</v>
      </c>
      <c r="F982" s="5">
        <v>221058.769596083</v>
      </c>
      <c r="G982" s="5">
        <v>242881.09763782201</v>
      </c>
    </row>
    <row r="983" spans="1:7" x14ac:dyDescent="0.55000000000000004">
      <c r="A983" s="3">
        <v>32</v>
      </c>
      <c r="B983" s="3">
        <v>19</v>
      </c>
      <c r="C983" s="5">
        <v>71442.866023767099</v>
      </c>
      <c r="D983" s="5">
        <v>75819.206936910501</v>
      </c>
      <c r="E983" s="5">
        <v>73645.470646142901</v>
      </c>
      <c r="F983" s="5">
        <v>72948.629765928097</v>
      </c>
      <c r="G983" s="5">
        <v>88108.497881199102</v>
      </c>
    </row>
    <row r="984" spans="1:7" x14ac:dyDescent="0.55000000000000004">
      <c r="A984" s="3">
        <v>32</v>
      </c>
      <c r="B984" s="3">
        <v>20</v>
      </c>
      <c r="C984" s="5">
        <v>160494.76358325299</v>
      </c>
      <c r="D984" s="5">
        <v>206801.068499788</v>
      </c>
      <c r="E984" s="5">
        <v>206335.46948738801</v>
      </c>
      <c r="F984" s="5">
        <v>202926.89332452099</v>
      </c>
      <c r="G984" s="5">
        <v>211410.36031869301</v>
      </c>
    </row>
    <row r="985" spans="1:7" x14ac:dyDescent="0.55000000000000004">
      <c r="A985" s="3">
        <v>32</v>
      </c>
      <c r="B985" s="3">
        <v>21</v>
      </c>
      <c r="C985" s="5">
        <v>105605.684148049</v>
      </c>
      <c r="D985" s="5">
        <v>110470.423126838</v>
      </c>
      <c r="E985" s="5">
        <v>110955.593487309</v>
      </c>
      <c r="F985" s="5">
        <v>94495.718841321897</v>
      </c>
      <c r="G985" s="5">
        <v>103016.98883406101</v>
      </c>
    </row>
    <row r="986" spans="1:7" x14ac:dyDescent="0.55000000000000004">
      <c r="A986" s="3">
        <v>32</v>
      </c>
      <c r="B986" s="3">
        <v>22</v>
      </c>
      <c r="C986" s="5">
        <v>62423.584275961701</v>
      </c>
      <c r="D986" s="5">
        <v>63719.172933957801</v>
      </c>
      <c r="E986" s="5">
        <v>65146.5704181006</v>
      </c>
      <c r="F986" s="5">
        <v>39833.594996958403</v>
      </c>
      <c r="G986" s="5">
        <v>41907.846295063602</v>
      </c>
    </row>
    <row r="987" spans="1:7" x14ac:dyDescent="0.55000000000000004">
      <c r="A987" s="3">
        <v>32</v>
      </c>
      <c r="B987" s="3">
        <v>23</v>
      </c>
      <c r="C987" s="5">
        <v>58818.865933352397</v>
      </c>
      <c r="D987" s="5">
        <v>60347.214650542002</v>
      </c>
      <c r="E987" s="5">
        <v>59435.447701669</v>
      </c>
      <c r="F987" s="5">
        <v>66430.4370340803</v>
      </c>
      <c r="G987" s="5">
        <v>62172.3822496469</v>
      </c>
    </row>
    <row r="988" spans="1:7" x14ac:dyDescent="0.55000000000000004">
      <c r="A988" s="3">
        <v>32</v>
      </c>
      <c r="B988" s="3">
        <v>24</v>
      </c>
      <c r="C988" s="5">
        <v>17985.212348527701</v>
      </c>
      <c r="D988" s="5">
        <v>20370.6164351937</v>
      </c>
      <c r="E988" s="5">
        <v>19709.9051883256</v>
      </c>
      <c r="F988" s="5">
        <v>17706.7559341257</v>
      </c>
      <c r="G988" s="5">
        <v>15841.914334896401</v>
      </c>
    </row>
    <row r="989" spans="1:7" x14ac:dyDescent="0.55000000000000004">
      <c r="A989" s="3">
        <v>32</v>
      </c>
      <c r="B989" s="3">
        <v>25</v>
      </c>
      <c r="C989" s="5">
        <v>90578.956176551103</v>
      </c>
      <c r="D989" s="5">
        <v>81599.824556490901</v>
      </c>
      <c r="E989" s="5">
        <v>77689.541064607401</v>
      </c>
      <c r="F989" s="5">
        <v>76612.499391549907</v>
      </c>
      <c r="G989" s="5">
        <v>83737.328806128906</v>
      </c>
    </row>
    <row r="990" spans="1:7" x14ac:dyDescent="0.55000000000000004">
      <c r="A990" s="3">
        <v>32</v>
      </c>
      <c r="B990" s="3">
        <v>26</v>
      </c>
      <c r="C990" s="5">
        <v>76996.366653710007</v>
      </c>
      <c r="D990" s="5">
        <v>83188.293347673694</v>
      </c>
      <c r="E990" s="5">
        <v>88982.498742090596</v>
      </c>
      <c r="F990" s="5">
        <v>88589.143203944201</v>
      </c>
      <c r="G990" s="5">
        <v>85993.964150857806</v>
      </c>
    </row>
    <row r="991" spans="1:7" x14ac:dyDescent="0.55000000000000004">
      <c r="A991" s="3">
        <v>32</v>
      </c>
      <c r="B991" s="3">
        <v>27</v>
      </c>
      <c r="C991" s="5">
        <v>129089.79858907301</v>
      </c>
      <c r="D991" s="5">
        <v>144975.83599338701</v>
      </c>
      <c r="E991" s="5">
        <v>168322.33782037199</v>
      </c>
      <c r="F991" s="5">
        <v>178235.34602493199</v>
      </c>
      <c r="G991" s="5">
        <v>192124.353565859</v>
      </c>
    </row>
    <row r="992" spans="1:7" x14ac:dyDescent="0.55000000000000004">
      <c r="A992" s="3">
        <v>32</v>
      </c>
      <c r="B992" s="3">
        <v>28</v>
      </c>
      <c r="C992" s="5">
        <v>175782.69409078601</v>
      </c>
      <c r="D992" s="5">
        <v>179330.52598935601</v>
      </c>
      <c r="E992" s="5">
        <v>189259.687729119</v>
      </c>
      <c r="F992" s="5">
        <v>184479.50291238099</v>
      </c>
      <c r="G992" s="5">
        <v>194418.18556495599</v>
      </c>
    </row>
    <row r="993" spans="1:7" x14ac:dyDescent="0.55000000000000004">
      <c r="A993" s="3">
        <v>32</v>
      </c>
      <c r="B993" s="3">
        <v>29</v>
      </c>
      <c r="C993" s="5">
        <v>133311.86308253201</v>
      </c>
      <c r="D993" s="5">
        <v>136869.20962839399</v>
      </c>
      <c r="E993" s="5">
        <v>139267.36933903501</v>
      </c>
      <c r="F993" s="5">
        <v>140087.130990668</v>
      </c>
      <c r="G993" s="5">
        <v>142755.56228746599</v>
      </c>
    </row>
    <row r="994" spans="1:7" x14ac:dyDescent="0.55000000000000004">
      <c r="A994" s="3">
        <v>32</v>
      </c>
      <c r="B994" s="3">
        <v>30</v>
      </c>
      <c r="C994" s="5">
        <v>226162.325391002</v>
      </c>
      <c r="D994" s="5">
        <v>263440.76324298198</v>
      </c>
      <c r="E994" s="5">
        <v>279660.93922066601</v>
      </c>
      <c r="F994" s="5">
        <v>283462.20951271203</v>
      </c>
      <c r="G994" s="5">
        <v>284685.31650615</v>
      </c>
    </row>
    <row r="995" spans="1:7" x14ac:dyDescent="0.55000000000000004">
      <c r="A995" s="3">
        <v>32</v>
      </c>
      <c r="B995" s="3">
        <v>31</v>
      </c>
      <c r="C995" s="5">
        <v>101574.317369667</v>
      </c>
      <c r="D995" s="5">
        <v>94409.654629583805</v>
      </c>
      <c r="E995" s="5">
        <v>93481.471529341303</v>
      </c>
      <c r="F995" s="5">
        <v>86442.555578324696</v>
      </c>
      <c r="G995" s="5">
        <v>89183.665625482405</v>
      </c>
    </row>
    <row r="996" spans="1:7" x14ac:dyDescent="0.55000000000000004">
      <c r="A996" s="3">
        <v>33</v>
      </c>
      <c r="B996" s="3">
        <v>1</v>
      </c>
      <c r="C996" s="5">
        <v>79969.454285828397</v>
      </c>
      <c r="D996" s="5">
        <v>76717.343556424094</v>
      </c>
      <c r="E996" s="5">
        <v>83558.923914097599</v>
      </c>
      <c r="F996" s="5">
        <v>85757.283158143997</v>
      </c>
      <c r="G996" s="5">
        <v>79690.283906114593</v>
      </c>
    </row>
    <row r="997" spans="1:7" x14ac:dyDescent="0.55000000000000004">
      <c r="A997" s="3">
        <v>33</v>
      </c>
      <c r="B997" s="3">
        <v>2</v>
      </c>
      <c r="C997" s="5">
        <v>4972.1116390410198</v>
      </c>
      <c r="D997" s="5">
        <v>4758.6339072179999</v>
      </c>
      <c r="E997" s="5">
        <v>5756.6001959863097</v>
      </c>
      <c r="F997" s="5">
        <v>5792.3214448281597</v>
      </c>
      <c r="G997" s="5">
        <v>6318.3828930418304</v>
      </c>
    </row>
    <row r="998" spans="1:7" x14ac:dyDescent="0.55000000000000004">
      <c r="A998" s="3">
        <v>33</v>
      </c>
      <c r="B998" s="3">
        <v>3</v>
      </c>
      <c r="C998" s="5">
        <v>216695.69669231199</v>
      </c>
      <c r="D998" s="5">
        <v>247063.707844124</v>
      </c>
      <c r="E998" s="5">
        <v>251699.64262560601</v>
      </c>
      <c r="F998" s="5">
        <v>249225.865042057</v>
      </c>
      <c r="G998" s="5">
        <v>213946.96343829</v>
      </c>
    </row>
    <row r="999" spans="1:7" x14ac:dyDescent="0.55000000000000004">
      <c r="A999" s="3">
        <v>33</v>
      </c>
      <c r="B999" s="3">
        <v>4</v>
      </c>
      <c r="C999" s="5">
        <v>91850.100036829506</v>
      </c>
      <c r="D999" s="5">
        <v>84890.753810742797</v>
      </c>
      <c r="E999" s="5">
        <v>88172.633395720506</v>
      </c>
      <c r="F999" s="5">
        <v>66166.255739664295</v>
      </c>
      <c r="G999" s="5">
        <v>75616.769505409204</v>
      </c>
    </row>
    <row r="1000" spans="1:7" x14ac:dyDescent="0.55000000000000004">
      <c r="A1000" s="3">
        <v>33</v>
      </c>
      <c r="B1000" s="3">
        <v>5</v>
      </c>
      <c r="C1000" s="5">
        <v>29442.180378967001</v>
      </c>
      <c r="D1000" s="5">
        <v>32206.307979719299</v>
      </c>
      <c r="E1000" s="5">
        <v>45587.2298644681</v>
      </c>
      <c r="F1000" s="5">
        <v>43573.185592086098</v>
      </c>
      <c r="G1000" s="5">
        <v>43493.816267089402</v>
      </c>
    </row>
    <row r="1001" spans="1:7" x14ac:dyDescent="0.55000000000000004">
      <c r="A1001" s="3">
        <v>33</v>
      </c>
      <c r="B1001" s="3">
        <v>6</v>
      </c>
      <c r="C1001" s="5">
        <v>273193.61923369701</v>
      </c>
      <c r="D1001" s="5">
        <v>517088.99867789901</v>
      </c>
      <c r="E1001" s="5">
        <v>511896.97923606</v>
      </c>
      <c r="F1001" s="5">
        <v>607083.846183763</v>
      </c>
      <c r="G1001" s="5">
        <v>244677.97100147899</v>
      </c>
    </row>
    <row r="1002" spans="1:7" x14ac:dyDescent="0.55000000000000004">
      <c r="A1002" s="3">
        <v>33</v>
      </c>
      <c r="B1002" s="3">
        <v>7</v>
      </c>
      <c r="C1002" s="5">
        <v>62062.052720415602</v>
      </c>
      <c r="D1002" s="5">
        <v>82907.892639576894</v>
      </c>
      <c r="E1002" s="5">
        <v>86562.785748331997</v>
      </c>
      <c r="F1002" s="5">
        <v>79500.324636971694</v>
      </c>
      <c r="G1002" s="5">
        <v>76469.4246889653</v>
      </c>
    </row>
    <row r="1003" spans="1:7" x14ac:dyDescent="0.55000000000000004">
      <c r="A1003" s="3">
        <v>33</v>
      </c>
      <c r="B1003" s="3">
        <v>8</v>
      </c>
      <c r="C1003" s="5">
        <v>440824.85895706998</v>
      </c>
      <c r="D1003" s="5">
        <v>398894.90903442999</v>
      </c>
      <c r="E1003" s="5">
        <v>275077.34975873498</v>
      </c>
      <c r="F1003" s="5">
        <v>221004.79314897399</v>
      </c>
      <c r="G1003" s="5">
        <v>313003.24126055598</v>
      </c>
    </row>
    <row r="1004" spans="1:7" x14ac:dyDescent="0.55000000000000004">
      <c r="A1004" s="3">
        <v>33</v>
      </c>
      <c r="B1004" s="3">
        <v>9</v>
      </c>
      <c r="C1004" s="5">
        <v>60664.083865602799</v>
      </c>
      <c r="D1004" s="5">
        <v>81745.591554908999</v>
      </c>
      <c r="E1004" s="5">
        <v>86888.734842663704</v>
      </c>
      <c r="F1004" s="5">
        <v>79147.692678858803</v>
      </c>
      <c r="G1004" s="5">
        <v>77586.942623711802</v>
      </c>
    </row>
    <row r="1005" spans="1:7" x14ac:dyDescent="0.55000000000000004">
      <c r="A1005" s="3">
        <v>33</v>
      </c>
      <c r="B1005" s="3">
        <v>10</v>
      </c>
      <c r="C1005" s="5">
        <v>170622.89787538801</v>
      </c>
      <c r="D1005" s="5">
        <v>226611.70506485601</v>
      </c>
      <c r="E1005" s="5">
        <v>233438.61315228199</v>
      </c>
      <c r="F1005" s="5">
        <v>210983.95896135</v>
      </c>
      <c r="G1005" s="5">
        <v>232483.67726549201</v>
      </c>
    </row>
    <row r="1006" spans="1:7" x14ac:dyDescent="0.55000000000000004">
      <c r="A1006" s="3">
        <v>33</v>
      </c>
      <c r="B1006" s="3">
        <v>11</v>
      </c>
      <c r="C1006" s="5">
        <v>72062.185821339997</v>
      </c>
      <c r="D1006" s="5">
        <v>72070.501508436297</v>
      </c>
      <c r="E1006" s="5">
        <v>77329.412790844493</v>
      </c>
      <c r="F1006" s="5">
        <v>86085.795583421903</v>
      </c>
      <c r="G1006" s="5">
        <v>79143.598607347696</v>
      </c>
    </row>
    <row r="1007" spans="1:7" x14ac:dyDescent="0.55000000000000004">
      <c r="A1007" s="3">
        <v>33</v>
      </c>
      <c r="B1007" s="3">
        <v>12</v>
      </c>
      <c r="C1007" s="5">
        <v>44939.270815682503</v>
      </c>
      <c r="D1007" s="5">
        <v>47264.455941888402</v>
      </c>
      <c r="E1007" s="5">
        <v>48229.947180452597</v>
      </c>
      <c r="F1007" s="5">
        <v>47294.395949548198</v>
      </c>
      <c r="G1007" s="5">
        <v>37733.158659161098</v>
      </c>
    </row>
    <row r="1008" spans="1:7" x14ac:dyDescent="0.55000000000000004">
      <c r="A1008" s="3">
        <v>33</v>
      </c>
      <c r="B1008" s="3">
        <v>13</v>
      </c>
      <c r="C1008" s="5">
        <v>24736.229868974398</v>
      </c>
      <c r="D1008" s="5">
        <v>24079.2481805512</v>
      </c>
      <c r="E1008" s="5">
        <v>14645.1430705364</v>
      </c>
      <c r="F1008" s="5">
        <v>8381.6534842154106</v>
      </c>
      <c r="G1008" s="5">
        <v>11382.308721515599</v>
      </c>
    </row>
    <row r="1009" spans="1:7" x14ac:dyDescent="0.55000000000000004">
      <c r="A1009" s="3">
        <v>33</v>
      </c>
      <c r="B1009" s="3">
        <v>14</v>
      </c>
      <c r="C1009" s="5">
        <v>333636.32704748301</v>
      </c>
      <c r="D1009" s="5">
        <v>178341.597751344</v>
      </c>
      <c r="E1009" s="5">
        <v>216103.48176812299</v>
      </c>
      <c r="F1009" s="5">
        <v>197686.808579729</v>
      </c>
      <c r="G1009" s="5">
        <v>190386.06850580499</v>
      </c>
    </row>
    <row r="1010" spans="1:7" x14ac:dyDescent="0.55000000000000004">
      <c r="A1010" s="3">
        <v>33</v>
      </c>
      <c r="B1010" s="3">
        <v>15</v>
      </c>
      <c r="C1010" s="5">
        <v>47513.643263785198</v>
      </c>
      <c r="D1010" s="5">
        <v>57336.4005824138</v>
      </c>
      <c r="E1010" s="5">
        <v>44302.7140021058</v>
      </c>
      <c r="F1010" s="5">
        <v>36984.581852276402</v>
      </c>
      <c r="G1010" s="5">
        <v>40371.273083468303</v>
      </c>
    </row>
    <row r="1011" spans="1:7" x14ac:dyDescent="0.55000000000000004">
      <c r="A1011" s="3">
        <v>33</v>
      </c>
      <c r="B1011" s="3">
        <v>16</v>
      </c>
      <c r="C1011" s="5">
        <v>149500.94145228399</v>
      </c>
      <c r="D1011" s="5">
        <v>222063.00202908399</v>
      </c>
      <c r="E1011" s="5">
        <v>176545.34930418999</v>
      </c>
      <c r="F1011" s="5">
        <v>177720.80744537001</v>
      </c>
      <c r="G1011" s="5">
        <v>180010.52530924999</v>
      </c>
    </row>
    <row r="1012" spans="1:7" x14ac:dyDescent="0.55000000000000004">
      <c r="A1012" s="3">
        <v>33</v>
      </c>
      <c r="B1012" s="3">
        <v>17</v>
      </c>
      <c r="C1012" s="5">
        <v>203559.24954218901</v>
      </c>
      <c r="D1012" s="5">
        <v>235644.41561316501</v>
      </c>
      <c r="E1012" s="5">
        <v>232565.940650245</v>
      </c>
      <c r="F1012" s="5">
        <v>219317.14987149299</v>
      </c>
      <c r="G1012" s="5">
        <v>170804.75612462201</v>
      </c>
    </row>
    <row r="1013" spans="1:7" x14ac:dyDescent="0.55000000000000004">
      <c r="A1013" s="3">
        <v>33</v>
      </c>
      <c r="B1013" s="3">
        <v>18</v>
      </c>
      <c r="C1013" s="5">
        <v>257148.83724790401</v>
      </c>
      <c r="D1013" s="5">
        <v>334483.92966348201</v>
      </c>
      <c r="E1013" s="5">
        <v>366664.45309287298</v>
      </c>
      <c r="F1013" s="5">
        <v>360311.78898752999</v>
      </c>
      <c r="G1013" s="5">
        <v>345381.93655439198</v>
      </c>
    </row>
    <row r="1014" spans="1:7" x14ac:dyDescent="0.55000000000000004">
      <c r="A1014" s="3">
        <v>33</v>
      </c>
      <c r="B1014" s="3">
        <v>19</v>
      </c>
      <c r="C1014" s="5">
        <v>289922.43064845499</v>
      </c>
      <c r="D1014" s="5">
        <v>263512.97121246997</v>
      </c>
      <c r="E1014" s="5">
        <v>256203.72292139899</v>
      </c>
      <c r="F1014" s="5">
        <v>255130.98116112599</v>
      </c>
      <c r="G1014" s="5">
        <v>313431.88100484799</v>
      </c>
    </row>
    <row r="1015" spans="1:7" x14ac:dyDescent="0.55000000000000004">
      <c r="A1015" s="3">
        <v>33</v>
      </c>
      <c r="B1015" s="3">
        <v>20</v>
      </c>
      <c r="C1015" s="5">
        <v>346525.302181562</v>
      </c>
      <c r="D1015" s="5">
        <v>451087.12246811797</v>
      </c>
      <c r="E1015" s="5">
        <v>447258.46334814001</v>
      </c>
      <c r="F1015" s="5">
        <v>436442.89861407602</v>
      </c>
      <c r="G1015" s="5">
        <v>453215.64968476299</v>
      </c>
    </row>
    <row r="1016" spans="1:7" x14ac:dyDescent="0.55000000000000004">
      <c r="A1016" s="3">
        <v>33</v>
      </c>
      <c r="B1016" s="3">
        <v>21</v>
      </c>
      <c r="C1016" s="5">
        <v>406837.052654545</v>
      </c>
      <c r="D1016" s="5">
        <v>453391.53053288901</v>
      </c>
      <c r="E1016" s="5">
        <v>463216.71174853499</v>
      </c>
      <c r="F1016" s="5">
        <v>389542.36215722701</v>
      </c>
      <c r="G1016" s="5">
        <v>373970.58327631501</v>
      </c>
    </row>
    <row r="1017" spans="1:7" x14ac:dyDescent="0.55000000000000004">
      <c r="A1017" s="3">
        <v>33</v>
      </c>
      <c r="B1017" s="3">
        <v>22</v>
      </c>
      <c r="C1017" s="5">
        <v>171833.72947412799</v>
      </c>
      <c r="D1017" s="5">
        <v>158250.121456864</v>
      </c>
      <c r="E1017" s="5">
        <v>159399.96753646099</v>
      </c>
      <c r="F1017" s="5">
        <v>102098.592592841</v>
      </c>
      <c r="G1017" s="5">
        <v>95716.413512576706</v>
      </c>
    </row>
    <row r="1018" spans="1:7" x14ac:dyDescent="0.55000000000000004">
      <c r="A1018" s="3">
        <v>33</v>
      </c>
      <c r="B1018" s="3">
        <v>23</v>
      </c>
      <c r="C1018" s="5">
        <v>142694.19551095701</v>
      </c>
      <c r="D1018" s="5">
        <v>143912.25248374301</v>
      </c>
      <c r="E1018" s="5">
        <v>137087.10352889</v>
      </c>
      <c r="F1018" s="5">
        <v>145909.51632227699</v>
      </c>
      <c r="G1018" s="5">
        <v>136765.03641371601</v>
      </c>
    </row>
    <row r="1019" spans="1:7" x14ac:dyDescent="0.55000000000000004">
      <c r="A1019" s="3">
        <v>33</v>
      </c>
      <c r="B1019" s="3">
        <v>24</v>
      </c>
      <c r="C1019" s="5">
        <v>95844.033965198207</v>
      </c>
      <c r="D1019" s="5">
        <v>81892.617574177202</v>
      </c>
      <c r="E1019" s="5">
        <v>80957.260890107995</v>
      </c>
      <c r="F1019" s="5">
        <v>75346.338429381998</v>
      </c>
      <c r="G1019" s="5">
        <v>71355.724596622007</v>
      </c>
    </row>
    <row r="1020" spans="1:7" x14ac:dyDescent="0.55000000000000004">
      <c r="A1020" s="3">
        <v>33</v>
      </c>
      <c r="B1020" s="3">
        <v>25</v>
      </c>
      <c r="C1020" s="5">
        <v>271171.31987666199</v>
      </c>
      <c r="D1020" s="5">
        <v>242934.27530995201</v>
      </c>
      <c r="E1020" s="5">
        <v>238914.33734465801</v>
      </c>
      <c r="F1020" s="5">
        <v>245690.47249973801</v>
      </c>
      <c r="G1020" s="5">
        <v>277182.58132114902</v>
      </c>
    </row>
    <row r="1021" spans="1:7" x14ac:dyDescent="0.55000000000000004">
      <c r="A1021" s="3">
        <v>33</v>
      </c>
      <c r="B1021" s="3">
        <v>26</v>
      </c>
      <c r="C1021" s="5">
        <v>221141.99593220299</v>
      </c>
      <c r="D1021" s="5">
        <v>244728.76348003899</v>
      </c>
      <c r="E1021" s="5">
        <v>266564.92587896099</v>
      </c>
      <c r="F1021" s="5">
        <v>271959.33457558701</v>
      </c>
      <c r="G1021" s="5">
        <v>277431.80219939398</v>
      </c>
    </row>
    <row r="1022" spans="1:7" x14ac:dyDescent="0.55000000000000004">
      <c r="A1022" s="3">
        <v>33</v>
      </c>
      <c r="B1022" s="3">
        <v>27</v>
      </c>
      <c r="C1022" s="5">
        <v>418428.59365736</v>
      </c>
      <c r="D1022" s="5">
        <v>457227.11289902602</v>
      </c>
      <c r="E1022" s="5">
        <v>370582.51025773102</v>
      </c>
      <c r="F1022" s="5">
        <v>344854.35253174498</v>
      </c>
      <c r="G1022" s="5">
        <v>297402.67677178601</v>
      </c>
    </row>
    <row r="1023" spans="1:7" x14ac:dyDescent="0.55000000000000004">
      <c r="A1023" s="3">
        <v>33</v>
      </c>
      <c r="B1023" s="3">
        <v>28</v>
      </c>
      <c r="C1023" s="5">
        <v>306018.27778743202</v>
      </c>
      <c r="D1023" s="5">
        <v>322331.95551554603</v>
      </c>
      <c r="E1023" s="5">
        <v>351307.801147644</v>
      </c>
      <c r="F1023" s="5">
        <v>351209.85716233501</v>
      </c>
      <c r="G1023" s="5">
        <v>361303.81991228001</v>
      </c>
    </row>
    <row r="1024" spans="1:7" x14ac:dyDescent="0.55000000000000004">
      <c r="A1024" s="3">
        <v>33</v>
      </c>
      <c r="B1024" s="3">
        <v>29</v>
      </c>
      <c r="C1024" s="5">
        <v>303308.271397829</v>
      </c>
      <c r="D1024" s="5">
        <v>323461.38848945103</v>
      </c>
      <c r="E1024" s="5">
        <v>325831.77682010102</v>
      </c>
      <c r="F1024" s="5">
        <v>322808.27770137403</v>
      </c>
      <c r="G1024" s="5">
        <v>330300.924082905</v>
      </c>
    </row>
    <row r="1025" spans="1:7" x14ac:dyDescent="0.55000000000000004">
      <c r="A1025" s="3">
        <v>33</v>
      </c>
      <c r="B1025" s="3">
        <v>30</v>
      </c>
      <c r="C1025" s="5">
        <v>543667.01162117405</v>
      </c>
      <c r="D1025" s="5">
        <v>633704.40101773804</v>
      </c>
      <c r="E1025" s="5">
        <v>675152.43914597505</v>
      </c>
      <c r="F1025" s="5">
        <v>678298.31273401994</v>
      </c>
      <c r="G1025" s="5">
        <v>690103.78522419604</v>
      </c>
    </row>
    <row r="1026" spans="1:7" x14ac:dyDescent="0.55000000000000004">
      <c r="A1026" s="3">
        <v>33</v>
      </c>
      <c r="B1026" s="3">
        <v>31</v>
      </c>
      <c r="C1026" s="5">
        <v>304536.66664000798</v>
      </c>
      <c r="D1026" s="5">
        <v>288374.04262657202</v>
      </c>
      <c r="E1026" s="5">
        <v>275204.49985366402</v>
      </c>
      <c r="F1026" s="5">
        <v>253496.37089282801</v>
      </c>
      <c r="G1026" s="5">
        <v>276401.77168419899</v>
      </c>
    </row>
    <row r="1027" spans="1:7" x14ac:dyDescent="0.55000000000000004">
      <c r="A1027" s="3">
        <v>34</v>
      </c>
      <c r="B1027" s="3">
        <v>1</v>
      </c>
      <c r="C1027" s="5">
        <v>80097.485624687106</v>
      </c>
      <c r="D1027" s="5">
        <v>80861.875142474193</v>
      </c>
      <c r="E1027" s="5">
        <v>80691.936667528207</v>
      </c>
      <c r="F1027" s="5">
        <v>82072.140486183605</v>
      </c>
      <c r="G1027" s="5">
        <v>78509.551477990797</v>
      </c>
    </row>
    <row r="1028" spans="1:7" x14ac:dyDescent="0.55000000000000004">
      <c r="A1028" s="3">
        <v>34</v>
      </c>
      <c r="B1028" s="3">
        <v>2</v>
      </c>
      <c r="C1028" s="5">
        <v>1993.1286563434401</v>
      </c>
      <c r="D1028" s="5">
        <v>2821.5075999926198</v>
      </c>
      <c r="E1028" s="5">
        <v>2691.61898865696</v>
      </c>
      <c r="F1028" s="5">
        <v>2757.94008956583</v>
      </c>
      <c r="G1028" s="5">
        <v>3126.3442241961602</v>
      </c>
    </row>
    <row r="1029" spans="1:7" x14ac:dyDescent="0.55000000000000004">
      <c r="A1029" s="3">
        <v>34</v>
      </c>
      <c r="B1029" s="3">
        <v>3</v>
      </c>
      <c r="C1029" s="5">
        <v>194610.682472994</v>
      </c>
      <c r="D1029" s="5">
        <v>223369.19884422701</v>
      </c>
      <c r="E1029" s="5">
        <v>214277.13423151299</v>
      </c>
      <c r="F1029" s="5">
        <v>207276.904219816</v>
      </c>
      <c r="G1029" s="5">
        <v>199214.76612192299</v>
      </c>
    </row>
    <row r="1030" spans="1:7" x14ac:dyDescent="0.55000000000000004">
      <c r="A1030" s="3">
        <v>34</v>
      </c>
      <c r="B1030" s="3">
        <v>4</v>
      </c>
      <c r="C1030" s="5">
        <v>35187.1487445085</v>
      </c>
      <c r="D1030" s="5">
        <v>47217.573147632502</v>
      </c>
      <c r="E1030" s="5">
        <v>40046.271993095099</v>
      </c>
      <c r="F1030" s="5">
        <v>42454.448875178103</v>
      </c>
      <c r="G1030" s="5">
        <v>40392.596524073902</v>
      </c>
    </row>
    <row r="1031" spans="1:7" x14ac:dyDescent="0.55000000000000004">
      <c r="A1031" s="3">
        <v>34</v>
      </c>
      <c r="B1031" s="3">
        <v>5</v>
      </c>
      <c r="C1031" s="5">
        <v>36338.307509498401</v>
      </c>
      <c r="D1031" s="5">
        <v>32350.441973413701</v>
      </c>
      <c r="E1031" s="5">
        <v>35609.106758282302</v>
      </c>
      <c r="F1031" s="5">
        <v>29725.1368325189</v>
      </c>
      <c r="G1031" s="5">
        <v>23405.3068439702</v>
      </c>
    </row>
    <row r="1032" spans="1:7" x14ac:dyDescent="0.55000000000000004">
      <c r="A1032" s="3">
        <v>34</v>
      </c>
      <c r="B1032" s="3">
        <v>6</v>
      </c>
      <c r="C1032" s="5">
        <v>146497.83373924799</v>
      </c>
      <c r="D1032" s="5">
        <v>162150.521034587</v>
      </c>
      <c r="E1032" s="5">
        <v>238815.27925721501</v>
      </c>
      <c r="F1032" s="5">
        <v>226379.97945839399</v>
      </c>
      <c r="G1032" s="5">
        <v>150737.33438537701</v>
      </c>
    </row>
    <row r="1033" spans="1:7" x14ac:dyDescent="0.55000000000000004">
      <c r="A1033" s="3">
        <v>34</v>
      </c>
      <c r="B1033" s="3">
        <v>7</v>
      </c>
      <c r="C1033" s="5">
        <v>47333.058388091602</v>
      </c>
      <c r="D1033" s="5">
        <v>69393.085250178206</v>
      </c>
      <c r="E1033" s="5">
        <v>66346.967834805997</v>
      </c>
      <c r="F1033" s="5">
        <v>75509.423568633996</v>
      </c>
      <c r="G1033" s="5">
        <v>66442.277322104099</v>
      </c>
    </row>
    <row r="1034" spans="1:7" x14ac:dyDescent="0.55000000000000004">
      <c r="A1034" s="3">
        <v>34</v>
      </c>
      <c r="B1034" s="3">
        <v>8</v>
      </c>
      <c r="C1034" s="5">
        <v>475131.19881025399</v>
      </c>
      <c r="D1034" s="5">
        <v>597387.20137933898</v>
      </c>
      <c r="E1034" s="5">
        <v>371619.310777648</v>
      </c>
      <c r="F1034" s="5">
        <v>296046.46200215002</v>
      </c>
      <c r="G1034" s="5">
        <v>311192.92714765802</v>
      </c>
    </row>
    <row r="1035" spans="1:7" x14ac:dyDescent="0.55000000000000004">
      <c r="A1035" s="3">
        <v>34</v>
      </c>
      <c r="B1035" s="3">
        <v>9</v>
      </c>
      <c r="C1035" s="5">
        <v>100475.38269349201</v>
      </c>
      <c r="D1035" s="5">
        <v>110412.798170233</v>
      </c>
      <c r="E1035" s="5">
        <v>121485.27438761901</v>
      </c>
      <c r="F1035" s="5">
        <v>106826.478451323</v>
      </c>
      <c r="G1035" s="5">
        <v>107398.525878427</v>
      </c>
    </row>
    <row r="1036" spans="1:7" x14ac:dyDescent="0.55000000000000004">
      <c r="A1036" s="3">
        <v>34</v>
      </c>
      <c r="B1036" s="3">
        <v>10</v>
      </c>
      <c r="C1036" s="5">
        <v>334314.39071921102</v>
      </c>
      <c r="D1036" s="5">
        <v>513822.688114235</v>
      </c>
      <c r="E1036" s="5">
        <v>579419.28724677197</v>
      </c>
      <c r="F1036" s="5">
        <v>559632.16737494594</v>
      </c>
      <c r="G1036" s="5">
        <v>568166.19352000905</v>
      </c>
    </row>
    <row r="1037" spans="1:7" x14ac:dyDescent="0.55000000000000004">
      <c r="A1037" s="3">
        <v>34</v>
      </c>
      <c r="B1037" s="3">
        <v>11</v>
      </c>
      <c r="C1037" s="5">
        <v>152774.37330923701</v>
      </c>
      <c r="D1037" s="5">
        <v>299462.234892315</v>
      </c>
      <c r="E1037" s="5">
        <v>206451.441532442</v>
      </c>
      <c r="F1037" s="5">
        <v>237974.544194963</v>
      </c>
      <c r="G1037" s="5">
        <v>375324.57643931702</v>
      </c>
    </row>
    <row r="1038" spans="1:7" x14ac:dyDescent="0.55000000000000004">
      <c r="A1038" s="3">
        <v>34</v>
      </c>
      <c r="B1038" s="3">
        <v>12</v>
      </c>
      <c r="C1038" s="5">
        <v>78838.133853746098</v>
      </c>
      <c r="D1038" s="5">
        <v>93636.563520639596</v>
      </c>
      <c r="E1038" s="5">
        <v>99543.469803349595</v>
      </c>
      <c r="F1038" s="5">
        <v>81191.799799258297</v>
      </c>
      <c r="G1038" s="5">
        <v>78445.783403249705</v>
      </c>
    </row>
    <row r="1039" spans="1:7" x14ac:dyDescent="0.55000000000000004">
      <c r="A1039" s="3">
        <v>34</v>
      </c>
      <c r="B1039" s="3">
        <v>13</v>
      </c>
      <c r="C1039" s="5">
        <v>216592.499138215</v>
      </c>
      <c r="D1039" s="5">
        <v>149700.23406443701</v>
      </c>
      <c r="E1039" s="5">
        <v>20694.269436240302</v>
      </c>
      <c r="F1039" s="5">
        <v>16587.354754601402</v>
      </c>
      <c r="G1039" s="5">
        <v>12097.1088008797</v>
      </c>
    </row>
    <row r="1040" spans="1:7" x14ac:dyDescent="0.55000000000000004">
      <c r="A1040" s="3">
        <v>34</v>
      </c>
      <c r="B1040" s="3">
        <v>14</v>
      </c>
      <c r="C1040" s="5">
        <v>628137.05735433905</v>
      </c>
      <c r="D1040" s="5">
        <v>691428.34012006002</v>
      </c>
      <c r="E1040" s="5">
        <v>547942.77919876401</v>
      </c>
      <c r="F1040" s="5">
        <v>509949.40535464499</v>
      </c>
      <c r="G1040" s="5">
        <v>609396.35608733702</v>
      </c>
    </row>
    <row r="1041" spans="1:7" x14ac:dyDescent="0.55000000000000004">
      <c r="A1041" s="3">
        <v>34</v>
      </c>
      <c r="B1041" s="3">
        <v>15</v>
      </c>
      <c r="C1041" s="5">
        <v>45019.188257125097</v>
      </c>
      <c r="D1041" s="5">
        <v>43916.234536063697</v>
      </c>
      <c r="E1041" s="5">
        <v>34798.190252145003</v>
      </c>
      <c r="F1041" s="5">
        <v>31112.5934875647</v>
      </c>
      <c r="G1041" s="5">
        <v>36056.803145178397</v>
      </c>
    </row>
    <row r="1042" spans="1:7" x14ac:dyDescent="0.55000000000000004">
      <c r="A1042" s="3">
        <v>34</v>
      </c>
      <c r="B1042" s="3">
        <v>16</v>
      </c>
      <c r="C1042" s="5">
        <v>197244.83763035099</v>
      </c>
      <c r="D1042" s="5">
        <v>272700.11689326598</v>
      </c>
      <c r="E1042" s="5">
        <v>306676.74028404301</v>
      </c>
      <c r="F1042" s="5">
        <v>319149.47194659797</v>
      </c>
      <c r="G1042" s="5">
        <v>346917.99035567301</v>
      </c>
    </row>
    <row r="1043" spans="1:7" x14ac:dyDescent="0.55000000000000004">
      <c r="A1043" s="3">
        <v>34</v>
      </c>
      <c r="B1043" s="3">
        <v>17</v>
      </c>
      <c r="C1043" s="5">
        <v>299248.181193828</v>
      </c>
      <c r="D1043" s="5">
        <v>336946.35656003398</v>
      </c>
      <c r="E1043" s="5">
        <v>332496.027141714</v>
      </c>
      <c r="F1043" s="5">
        <v>333886.54691264598</v>
      </c>
      <c r="G1043" s="5">
        <v>248714.67567224399</v>
      </c>
    </row>
    <row r="1044" spans="1:7" x14ac:dyDescent="0.55000000000000004">
      <c r="A1044" s="3">
        <v>34</v>
      </c>
      <c r="B1044" s="3">
        <v>18</v>
      </c>
      <c r="C1044" s="5">
        <v>464771.13147908798</v>
      </c>
      <c r="D1044" s="5">
        <v>500283.95536764403</v>
      </c>
      <c r="E1044" s="5">
        <v>652836.82220222999</v>
      </c>
      <c r="F1044" s="5">
        <v>666820.76555798098</v>
      </c>
      <c r="G1044" s="5">
        <v>681538.86916768702</v>
      </c>
    </row>
    <row r="1045" spans="1:7" x14ac:dyDescent="0.55000000000000004">
      <c r="A1045" s="3">
        <v>34</v>
      </c>
      <c r="B1045" s="3">
        <v>19</v>
      </c>
      <c r="C1045" s="5">
        <v>903769.06542543496</v>
      </c>
      <c r="D1045" s="5">
        <v>822210.03772719798</v>
      </c>
      <c r="E1045" s="5">
        <v>813959.76748124196</v>
      </c>
      <c r="F1045" s="5">
        <v>801881.42925327597</v>
      </c>
      <c r="G1045" s="5">
        <v>962398.68480882305</v>
      </c>
    </row>
    <row r="1046" spans="1:7" x14ac:dyDescent="0.55000000000000004">
      <c r="A1046" s="3">
        <v>34</v>
      </c>
      <c r="B1046" s="3">
        <v>20</v>
      </c>
      <c r="C1046" s="5">
        <v>701982.56451501197</v>
      </c>
      <c r="D1046" s="5">
        <v>854903.41343419999</v>
      </c>
      <c r="E1046" s="5">
        <v>883136.55077858304</v>
      </c>
      <c r="F1046" s="5">
        <v>881088.36972942005</v>
      </c>
      <c r="G1046" s="5">
        <v>933996.11805545399</v>
      </c>
    </row>
    <row r="1047" spans="1:7" x14ac:dyDescent="0.55000000000000004">
      <c r="A1047" s="3">
        <v>34</v>
      </c>
      <c r="B1047" s="3">
        <v>21</v>
      </c>
      <c r="C1047" s="5">
        <v>560950.12778482796</v>
      </c>
      <c r="D1047" s="5">
        <v>648734.08236556698</v>
      </c>
      <c r="E1047" s="5">
        <v>656039.75377914601</v>
      </c>
      <c r="F1047" s="5">
        <v>492497.11987118202</v>
      </c>
      <c r="G1047" s="5">
        <v>502417.43451281701</v>
      </c>
    </row>
    <row r="1048" spans="1:7" x14ac:dyDescent="0.55000000000000004">
      <c r="A1048" s="3">
        <v>34</v>
      </c>
      <c r="B1048" s="3">
        <v>22</v>
      </c>
      <c r="C1048" s="5">
        <v>239534.15930004299</v>
      </c>
      <c r="D1048" s="5">
        <v>249424.82539209101</v>
      </c>
      <c r="E1048" s="5">
        <v>260667.78167356801</v>
      </c>
      <c r="F1048" s="5">
        <v>164581.41012046699</v>
      </c>
      <c r="G1048" s="5">
        <v>142236.93703652799</v>
      </c>
    </row>
    <row r="1049" spans="1:7" x14ac:dyDescent="0.55000000000000004">
      <c r="A1049" s="3">
        <v>34</v>
      </c>
      <c r="B1049" s="3">
        <v>23</v>
      </c>
      <c r="C1049" s="5">
        <v>221093.153174893</v>
      </c>
      <c r="D1049" s="5">
        <v>212256.52168308399</v>
      </c>
      <c r="E1049" s="5">
        <v>202589.91101963099</v>
      </c>
      <c r="F1049" s="5">
        <v>211727.067329098</v>
      </c>
      <c r="G1049" s="5">
        <v>199804.185217783</v>
      </c>
    </row>
    <row r="1050" spans="1:7" x14ac:dyDescent="0.55000000000000004">
      <c r="A1050" s="3">
        <v>34</v>
      </c>
      <c r="B1050" s="3">
        <v>24</v>
      </c>
      <c r="C1050" s="5">
        <v>158176.64844290199</v>
      </c>
      <c r="D1050" s="5">
        <v>147344.59555711399</v>
      </c>
      <c r="E1050" s="5">
        <v>150793.096775502</v>
      </c>
      <c r="F1050" s="5">
        <v>133920.121025003</v>
      </c>
      <c r="G1050" s="5">
        <v>145497.86994592901</v>
      </c>
    </row>
    <row r="1051" spans="1:7" x14ac:dyDescent="0.55000000000000004">
      <c r="A1051" s="3">
        <v>34</v>
      </c>
      <c r="B1051" s="3">
        <v>25</v>
      </c>
      <c r="C1051" s="5">
        <v>415480.08660486201</v>
      </c>
      <c r="D1051" s="5">
        <v>389567.54309675703</v>
      </c>
      <c r="E1051" s="5">
        <v>387481.26144289703</v>
      </c>
      <c r="F1051" s="5">
        <v>395640.784603087</v>
      </c>
      <c r="G1051" s="5">
        <v>440927.92692591902</v>
      </c>
    </row>
    <row r="1052" spans="1:7" x14ac:dyDescent="0.55000000000000004">
      <c r="A1052" s="3">
        <v>34</v>
      </c>
      <c r="B1052" s="3">
        <v>26</v>
      </c>
      <c r="C1052" s="5">
        <v>319848.67705312901</v>
      </c>
      <c r="D1052" s="5">
        <v>344307.37033931399</v>
      </c>
      <c r="E1052" s="5">
        <v>348344.91453075898</v>
      </c>
      <c r="F1052" s="5">
        <v>354550.48494831898</v>
      </c>
      <c r="G1052" s="5">
        <v>367131.437101944</v>
      </c>
    </row>
    <row r="1053" spans="1:7" x14ac:dyDescent="0.55000000000000004">
      <c r="A1053" s="3">
        <v>34</v>
      </c>
      <c r="B1053" s="3">
        <v>27</v>
      </c>
      <c r="C1053" s="5">
        <v>656710.35938216595</v>
      </c>
      <c r="D1053" s="5">
        <v>754442.13374610897</v>
      </c>
      <c r="E1053" s="5">
        <v>782351.68934452301</v>
      </c>
      <c r="F1053" s="5">
        <v>796065.89727597497</v>
      </c>
      <c r="G1053" s="5">
        <v>814212.07099167502</v>
      </c>
    </row>
    <row r="1054" spans="1:7" x14ac:dyDescent="0.55000000000000004">
      <c r="A1054" s="3">
        <v>34</v>
      </c>
      <c r="B1054" s="3">
        <v>28</v>
      </c>
      <c r="C1054" s="5">
        <v>586518.24159798201</v>
      </c>
      <c r="D1054" s="5">
        <v>558008.645078136</v>
      </c>
      <c r="E1054" s="5">
        <v>562980.76232622506</v>
      </c>
      <c r="F1054" s="5">
        <v>564685.63285527902</v>
      </c>
      <c r="G1054" s="5">
        <v>586812.98328733398</v>
      </c>
    </row>
    <row r="1055" spans="1:7" x14ac:dyDescent="0.55000000000000004">
      <c r="A1055" s="3">
        <v>34</v>
      </c>
      <c r="B1055" s="3">
        <v>29</v>
      </c>
      <c r="C1055" s="5">
        <v>439101.40505000303</v>
      </c>
      <c r="D1055" s="5">
        <v>431538.02924379101</v>
      </c>
      <c r="E1055" s="5">
        <v>450488.35264310602</v>
      </c>
      <c r="F1055" s="5">
        <v>447877.72997714701</v>
      </c>
      <c r="G1055" s="5">
        <v>454646.012377885</v>
      </c>
    </row>
    <row r="1056" spans="1:7" x14ac:dyDescent="0.55000000000000004">
      <c r="A1056" s="3">
        <v>34</v>
      </c>
      <c r="B1056" s="3">
        <v>30</v>
      </c>
      <c r="C1056" s="5">
        <v>804491.35928823403</v>
      </c>
      <c r="D1056" s="5">
        <v>919394.24460994697</v>
      </c>
      <c r="E1056" s="5">
        <v>970187.69367611594</v>
      </c>
      <c r="F1056" s="5">
        <v>974556.78994581103</v>
      </c>
      <c r="G1056" s="5">
        <v>995801.95273429004</v>
      </c>
    </row>
    <row r="1057" spans="1:7" x14ac:dyDescent="0.55000000000000004">
      <c r="A1057" s="3">
        <v>34</v>
      </c>
      <c r="B1057" s="3">
        <v>31</v>
      </c>
      <c r="C1057" s="5">
        <v>422209.70433179202</v>
      </c>
      <c r="D1057" s="5">
        <v>402714.18044944003</v>
      </c>
      <c r="E1057" s="5">
        <v>397484.03211797698</v>
      </c>
      <c r="F1057" s="5">
        <v>351847.77067354199</v>
      </c>
      <c r="G1057" s="5">
        <v>354222.53236289899</v>
      </c>
    </row>
    <row r="1058" spans="1:7" x14ac:dyDescent="0.55000000000000004">
      <c r="A1058" s="3">
        <v>35</v>
      </c>
      <c r="B1058" s="3">
        <v>1</v>
      </c>
      <c r="C1058" s="5">
        <v>53575.3030350482</v>
      </c>
      <c r="D1058" s="5">
        <v>47844.7961594191</v>
      </c>
      <c r="E1058" s="5">
        <v>48707.215892071697</v>
      </c>
      <c r="F1058" s="5">
        <v>47646.942544546197</v>
      </c>
      <c r="G1058" s="5">
        <v>45288.700340670199</v>
      </c>
    </row>
    <row r="1059" spans="1:7" x14ac:dyDescent="0.55000000000000004">
      <c r="A1059" s="3">
        <v>35</v>
      </c>
      <c r="B1059" s="3">
        <v>2</v>
      </c>
      <c r="C1059" s="5">
        <v>3589.4375552629299</v>
      </c>
      <c r="D1059" s="5">
        <v>6950.9266519250496</v>
      </c>
      <c r="E1059" s="5">
        <v>6594.9699550305404</v>
      </c>
      <c r="F1059" s="5">
        <v>7345.1112431551401</v>
      </c>
      <c r="G1059" s="5">
        <v>7027.2133977314297</v>
      </c>
    </row>
    <row r="1060" spans="1:7" x14ac:dyDescent="0.55000000000000004">
      <c r="A1060" s="3">
        <v>35</v>
      </c>
      <c r="B1060" s="3">
        <v>3</v>
      </c>
      <c r="C1060" s="5">
        <v>76173.665375241399</v>
      </c>
      <c r="D1060" s="5">
        <v>100853.380130998</v>
      </c>
      <c r="E1060" s="5">
        <v>84133.477689437801</v>
      </c>
      <c r="F1060" s="5">
        <v>85205.362536864894</v>
      </c>
      <c r="G1060" s="5">
        <v>91969.699751782406</v>
      </c>
    </row>
    <row r="1061" spans="1:7" x14ac:dyDescent="0.55000000000000004">
      <c r="A1061" s="3">
        <v>35</v>
      </c>
      <c r="B1061" s="3">
        <v>4</v>
      </c>
      <c r="C1061" s="5">
        <v>27006.5234368411</v>
      </c>
      <c r="D1061" s="5">
        <v>21088.613096199799</v>
      </c>
      <c r="E1061" s="5">
        <v>15471.0864552313</v>
      </c>
      <c r="F1061" s="5">
        <v>12912.1105062189</v>
      </c>
      <c r="G1061" s="5">
        <v>11205.232403961099</v>
      </c>
    </row>
    <row r="1062" spans="1:7" x14ac:dyDescent="0.55000000000000004">
      <c r="A1062" s="3">
        <v>35</v>
      </c>
      <c r="B1062" s="3">
        <v>5</v>
      </c>
      <c r="C1062" s="5">
        <v>33630.164418416498</v>
      </c>
      <c r="D1062" s="5">
        <v>30940.679095159201</v>
      </c>
      <c r="E1062" s="5">
        <v>31820.171992806801</v>
      </c>
      <c r="F1062" s="5">
        <v>31033.415928895101</v>
      </c>
      <c r="G1062" s="5">
        <v>24162.771944113301</v>
      </c>
    </row>
    <row r="1063" spans="1:7" x14ac:dyDescent="0.55000000000000004">
      <c r="A1063" s="3">
        <v>35</v>
      </c>
      <c r="B1063" s="3">
        <v>6</v>
      </c>
      <c r="C1063" s="5">
        <v>970810.797426356</v>
      </c>
      <c r="D1063" s="5">
        <v>854449.840685084</v>
      </c>
      <c r="E1063" s="5">
        <v>1203269.2645918</v>
      </c>
      <c r="F1063" s="5">
        <v>1200791.8738118601</v>
      </c>
      <c r="G1063" s="5">
        <v>920228.29155575403</v>
      </c>
    </row>
    <row r="1064" spans="1:7" x14ac:dyDescent="0.55000000000000004">
      <c r="A1064" s="3">
        <v>35</v>
      </c>
      <c r="B1064" s="3">
        <v>7</v>
      </c>
      <c r="C1064" s="5">
        <v>60387.444739143401</v>
      </c>
      <c r="D1064" s="5">
        <v>102127.831823047</v>
      </c>
      <c r="E1064" s="5">
        <v>100226.993337979</v>
      </c>
      <c r="F1064" s="5">
        <v>102869.532770744</v>
      </c>
      <c r="G1064" s="5">
        <v>60698.245462689199</v>
      </c>
    </row>
    <row r="1065" spans="1:7" x14ac:dyDescent="0.55000000000000004">
      <c r="A1065" s="3">
        <v>35</v>
      </c>
      <c r="B1065" s="3">
        <v>8</v>
      </c>
      <c r="C1065" s="5">
        <v>267901.836161852</v>
      </c>
      <c r="D1065" s="5">
        <v>210520.47335091801</v>
      </c>
      <c r="E1065" s="5">
        <v>203134.899607828</v>
      </c>
      <c r="F1065" s="5">
        <v>189507.37822851801</v>
      </c>
      <c r="G1065" s="5">
        <v>286620.78794579802</v>
      </c>
    </row>
    <row r="1066" spans="1:7" x14ac:dyDescent="0.55000000000000004">
      <c r="A1066" s="3">
        <v>35</v>
      </c>
      <c r="B1066" s="3">
        <v>9</v>
      </c>
      <c r="C1066" s="5">
        <v>49801.125119042801</v>
      </c>
      <c r="D1066" s="5">
        <v>52152.923358737302</v>
      </c>
      <c r="E1066" s="5">
        <v>58328.662491316099</v>
      </c>
      <c r="F1066" s="5">
        <v>62678.387796201598</v>
      </c>
      <c r="G1066" s="5">
        <v>69099.067002113807</v>
      </c>
    </row>
    <row r="1067" spans="1:7" x14ac:dyDescent="0.55000000000000004">
      <c r="A1067" s="3">
        <v>35</v>
      </c>
      <c r="B1067" s="3">
        <v>10</v>
      </c>
      <c r="C1067" s="5">
        <v>99659.442084214403</v>
      </c>
      <c r="D1067" s="5">
        <v>17203.249148972802</v>
      </c>
      <c r="E1067" s="5">
        <v>11071.972765423499</v>
      </c>
      <c r="F1067" s="5">
        <v>19366.532352825201</v>
      </c>
      <c r="G1067" s="5">
        <v>21082.330452991799</v>
      </c>
    </row>
    <row r="1068" spans="1:7" x14ac:dyDescent="0.55000000000000004">
      <c r="A1068" s="3">
        <v>35</v>
      </c>
      <c r="B1068" s="3">
        <v>11</v>
      </c>
      <c r="C1068" s="5">
        <v>53515.419715523902</v>
      </c>
      <c r="D1068" s="5">
        <v>34102.781612098501</v>
      </c>
      <c r="E1068" s="5">
        <v>32291.661188616799</v>
      </c>
      <c r="F1068" s="5">
        <v>31285.518256093299</v>
      </c>
      <c r="G1068" s="5">
        <v>44048.045619133198</v>
      </c>
    </row>
    <row r="1069" spans="1:7" x14ac:dyDescent="0.55000000000000004">
      <c r="A1069" s="3">
        <v>35</v>
      </c>
      <c r="B1069" s="3">
        <v>12</v>
      </c>
      <c r="C1069" s="5">
        <v>14794.455453501199</v>
      </c>
      <c r="D1069" s="5">
        <v>18323.886633229999</v>
      </c>
      <c r="E1069" s="5">
        <v>15429.4478517808</v>
      </c>
      <c r="F1069" s="5">
        <v>13495.184857609</v>
      </c>
      <c r="G1069" s="5">
        <v>16711.0600522922</v>
      </c>
    </row>
    <row r="1070" spans="1:7" x14ac:dyDescent="0.55000000000000004">
      <c r="A1070" s="3">
        <v>35</v>
      </c>
      <c r="B1070" s="3">
        <v>13</v>
      </c>
      <c r="C1070" s="5">
        <v>0</v>
      </c>
      <c r="D1070" s="5">
        <v>413.342893605634</v>
      </c>
      <c r="E1070" s="5">
        <v>83.954127108151098</v>
      </c>
      <c r="F1070" s="5">
        <v>55.414343768865798</v>
      </c>
      <c r="G1070" s="5">
        <v>45.7742404811802</v>
      </c>
    </row>
    <row r="1071" spans="1:7" x14ac:dyDescent="0.55000000000000004">
      <c r="A1071" s="3">
        <v>35</v>
      </c>
      <c r="B1071" s="3">
        <v>14</v>
      </c>
      <c r="C1071" s="5">
        <v>252516.80521861601</v>
      </c>
      <c r="D1071" s="5">
        <v>228286.140495425</v>
      </c>
      <c r="E1071" s="5">
        <v>193697.70731052401</v>
      </c>
      <c r="F1071" s="5">
        <v>198191.55008357399</v>
      </c>
      <c r="G1071" s="5">
        <v>198838.10638036299</v>
      </c>
    </row>
    <row r="1072" spans="1:7" x14ac:dyDescent="0.55000000000000004">
      <c r="A1072" s="3">
        <v>35</v>
      </c>
      <c r="B1072" s="3">
        <v>15</v>
      </c>
      <c r="C1072" s="5">
        <v>16497.354743208401</v>
      </c>
      <c r="D1072" s="5">
        <v>16818.390837238101</v>
      </c>
      <c r="E1072" s="5">
        <v>12416.193002080699</v>
      </c>
      <c r="F1072" s="5">
        <v>9803.4608937060293</v>
      </c>
      <c r="G1072" s="5">
        <v>13383.6756937925</v>
      </c>
    </row>
    <row r="1073" spans="1:7" x14ac:dyDescent="0.55000000000000004">
      <c r="A1073" s="3">
        <v>35</v>
      </c>
      <c r="B1073" s="3">
        <v>16</v>
      </c>
      <c r="C1073" s="5">
        <v>101824.059840235</v>
      </c>
      <c r="D1073" s="5">
        <v>23127.381796453701</v>
      </c>
      <c r="E1073" s="5">
        <v>139049.79056325401</v>
      </c>
      <c r="F1073" s="5">
        <v>17336.9598570214</v>
      </c>
      <c r="G1073" s="5">
        <v>12683.0476560885</v>
      </c>
    </row>
    <row r="1074" spans="1:7" x14ac:dyDescent="0.55000000000000004">
      <c r="A1074" s="3">
        <v>35</v>
      </c>
      <c r="B1074" s="3">
        <v>17</v>
      </c>
      <c r="C1074" s="5">
        <v>197887.940498376</v>
      </c>
      <c r="D1074" s="5">
        <v>237016.272517584</v>
      </c>
      <c r="E1074" s="5">
        <v>240752.14577423301</v>
      </c>
      <c r="F1074" s="5">
        <v>215798.82556017101</v>
      </c>
      <c r="G1074" s="5">
        <v>142590.68847008501</v>
      </c>
    </row>
    <row r="1075" spans="1:7" x14ac:dyDescent="0.55000000000000004">
      <c r="A1075" s="3">
        <v>35</v>
      </c>
      <c r="B1075" s="3">
        <v>18</v>
      </c>
      <c r="C1075" s="5">
        <v>249175.571645738</v>
      </c>
      <c r="D1075" s="5">
        <v>287856.326650223</v>
      </c>
      <c r="E1075" s="5">
        <v>319306.35592193698</v>
      </c>
      <c r="F1075" s="5">
        <v>310663.28865781799</v>
      </c>
      <c r="G1075" s="5">
        <v>428431.15484008001</v>
      </c>
    </row>
    <row r="1076" spans="1:7" x14ac:dyDescent="0.55000000000000004">
      <c r="A1076" s="3">
        <v>35</v>
      </c>
      <c r="B1076" s="3">
        <v>19</v>
      </c>
      <c r="C1076" s="5">
        <v>203489.12358851399</v>
      </c>
      <c r="D1076" s="5">
        <v>152381.30832776899</v>
      </c>
      <c r="E1076" s="5">
        <v>147557.09727753</v>
      </c>
      <c r="F1076" s="5">
        <v>146516.49156586101</v>
      </c>
      <c r="G1076" s="5">
        <v>177555.182138693</v>
      </c>
    </row>
    <row r="1077" spans="1:7" x14ac:dyDescent="0.55000000000000004">
      <c r="A1077" s="3">
        <v>35</v>
      </c>
      <c r="B1077" s="3">
        <v>20</v>
      </c>
      <c r="C1077" s="5">
        <v>267125.23736193398</v>
      </c>
      <c r="D1077" s="5">
        <v>312869.98158278601</v>
      </c>
      <c r="E1077" s="5">
        <v>309623.31468170998</v>
      </c>
      <c r="F1077" s="5">
        <v>302136.93772718601</v>
      </c>
      <c r="G1077" s="5">
        <v>313322.48397405999</v>
      </c>
    </row>
    <row r="1078" spans="1:7" x14ac:dyDescent="0.55000000000000004">
      <c r="A1078" s="3">
        <v>35</v>
      </c>
      <c r="B1078" s="3">
        <v>21</v>
      </c>
      <c r="C1078" s="5">
        <v>339717.94857818697</v>
      </c>
      <c r="D1078" s="5">
        <v>370042.94963471103</v>
      </c>
      <c r="E1078" s="5">
        <v>363190.30809306999</v>
      </c>
      <c r="F1078" s="5">
        <v>310478.51780972502</v>
      </c>
      <c r="G1078" s="5">
        <v>334318.547139381</v>
      </c>
    </row>
    <row r="1079" spans="1:7" x14ac:dyDescent="0.55000000000000004">
      <c r="A1079" s="3">
        <v>35</v>
      </c>
      <c r="B1079" s="3">
        <v>22</v>
      </c>
      <c r="C1079" s="5">
        <v>129315.347869162</v>
      </c>
      <c r="D1079" s="5">
        <v>125094.86791063999</v>
      </c>
      <c r="E1079" s="5">
        <v>129517.04414836501</v>
      </c>
      <c r="F1079" s="5">
        <v>78908.645582856407</v>
      </c>
      <c r="G1079" s="5">
        <v>73616.669713685696</v>
      </c>
    </row>
    <row r="1080" spans="1:7" x14ac:dyDescent="0.55000000000000004">
      <c r="A1080" s="3">
        <v>35</v>
      </c>
      <c r="B1080" s="3">
        <v>23</v>
      </c>
      <c r="C1080" s="5">
        <v>99080.029859604707</v>
      </c>
      <c r="D1080" s="5">
        <v>95026.960930316302</v>
      </c>
      <c r="E1080" s="5">
        <v>86585.034245214294</v>
      </c>
      <c r="F1080" s="5">
        <v>91732.463375652995</v>
      </c>
      <c r="G1080" s="5">
        <v>84018.136509053104</v>
      </c>
    </row>
    <row r="1081" spans="1:7" x14ac:dyDescent="0.55000000000000004">
      <c r="A1081" s="3">
        <v>35</v>
      </c>
      <c r="B1081" s="3">
        <v>24</v>
      </c>
      <c r="C1081" s="5">
        <v>32693.9328946323</v>
      </c>
      <c r="D1081" s="5">
        <v>31114.530813314399</v>
      </c>
      <c r="E1081" s="5">
        <v>25621.402749368401</v>
      </c>
      <c r="F1081" s="5">
        <v>24158.527334891001</v>
      </c>
      <c r="G1081" s="5">
        <v>25303.207844322998</v>
      </c>
    </row>
    <row r="1082" spans="1:7" x14ac:dyDescent="0.55000000000000004">
      <c r="A1082" s="3">
        <v>35</v>
      </c>
      <c r="B1082" s="3">
        <v>25</v>
      </c>
      <c r="C1082" s="5">
        <v>183197.02518381199</v>
      </c>
      <c r="D1082" s="5">
        <v>174142.339917184</v>
      </c>
      <c r="E1082" s="5">
        <v>171710.011369135</v>
      </c>
      <c r="F1082" s="5">
        <v>167772.328229787</v>
      </c>
      <c r="G1082" s="5">
        <v>185324.87823258</v>
      </c>
    </row>
    <row r="1083" spans="1:7" x14ac:dyDescent="0.55000000000000004">
      <c r="A1083" s="3">
        <v>35</v>
      </c>
      <c r="B1083" s="3">
        <v>26</v>
      </c>
      <c r="C1083" s="5">
        <v>142402.61778295401</v>
      </c>
      <c r="D1083" s="5">
        <v>157266.853731643</v>
      </c>
      <c r="E1083" s="5">
        <v>164778.54796083801</v>
      </c>
      <c r="F1083" s="5">
        <v>164846.89798654601</v>
      </c>
      <c r="G1083" s="5">
        <v>162739.808921619</v>
      </c>
    </row>
    <row r="1084" spans="1:7" x14ac:dyDescent="0.55000000000000004">
      <c r="A1084" s="3">
        <v>35</v>
      </c>
      <c r="B1084" s="3">
        <v>27</v>
      </c>
      <c r="C1084" s="5">
        <v>295797.36188927299</v>
      </c>
      <c r="D1084" s="5">
        <v>281331.54141069198</v>
      </c>
      <c r="E1084" s="5">
        <v>283928.27477884397</v>
      </c>
      <c r="F1084" s="5">
        <v>283612.51069913799</v>
      </c>
      <c r="G1084" s="5">
        <v>295162.42055886198</v>
      </c>
    </row>
    <row r="1085" spans="1:7" x14ac:dyDescent="0.55000000000000004">
      <c r="A1085" s="3">
        <v>35</v>
      </c>
      <c r="B1085" s="3">
        <v>28</v>
      </c>
      <c r="C1085" s="5">
        <v>334660.057138259</v>
      </c>
      <c r="D1085" s="5">
        <v>337053.738041504</v>
      </c>
      <c r="E1085" s="5">
        <v>352086.00469292898</v>
      </c>
      <c r="F1085" s="5">
        <v>347812.14787225297</v>
      </c>
      <c r="G1085" s="5">
        <v>358080.64467317698</v>
      </c>
    </row>
    <row r="1086" spans="1:7" x14ac:dyDescent="0.55000000000000004">
      <c r="A1086" s="3">
        <v>35</v>
      </c>
      <c r="B1086" s="3">
        <v>29</v>
      </c>
      <c r="C1086" s="5">
        <v>219336.83652452999</v>
      </c>
      <c r="D1086" s="5">
        <v>213169.74789908901</v>
      </c>
      <c r="E1086" s="5">
        <v>206258.431293784</v>
      </c>
      <c r="F1086" s="5">
        <v>203021.653901357</v>
      </c>
      <c r="G1086" s="5">
        <v>200471.020682695</v>
      </c>
    </row>
    <row r="1087" spans="1:7" x14ac:dyDescent="0.55000000000000004">
      <c r="A1087" s="3">
        <v>35</v>
      </c>
      <c r="B1087" s="3">
        <v>30</v>
      </c>
      <c r="C1087" s="5">
        <v>415527.19910834602</v>
      </c>
      <c r="D1087" s="5">
        <v>466593.51421600499</v>
      </c>
      <c r="E1087" s="5">
        <v>483317.90212072001</v>
      </c>
      <c r="F1087" s="5">
        <v>485078.88144453999</v>
      </c>
      <c r="G1087" s="5">
        <v>490566.79756669601</v>
      </c>
    </row>
    <row r="1088" spans="1:7" x14ac:dyDescent="0.55000000000000004">
      <c r="A1088" s="3">
        <v>35</v>
      </c>
      <c r="B1088" s="3">
        <v>31</v>
      </c>
      <c r="C1088" s="5">
        <v>251625.739124671</v>
      </c>
      <c r="D1088" s="5">
        <v>225265.77231461299</v>
      </c>
      <c r="E1088" s="5">
        <v>218912.844421688</v>
      </c>
      <c r="F1088" s="5">
        <v>194358.87393880499</v>
      </c>
      <c r="G1088" s="5">
        <v>198779.319258056</v>
      </c>
    </row>
    <row r="1089" spans="1:7" x14ac:dyDescent="0.55000000000000004">
      <c r="A1089" s="3">
        <v>36</v>
      </c>
      <c r="B1089" s="3">
        <v>1</v>
      </c>
      <c r="C1089" s="5">
        <v>70951.486085215103</v>
      </c>
      <c r="D1089" s="5">
        <v>66742.0194173481</v>
      </c>
      <c r="E1089" s="5">
        <v>65269.619703530501</v>
      </c>
      <c r="F1089" s="5">
        <v>65519.340634431901</v>
      </c>
      <c r="G1089" s="5">
        <v>57663.1109985527</v>
      </c>
    </row>
    <row r="1090" spans="1:7" x14ac:dyDescent="0.55000000000000004">
      <c r="A1090" s="3">
        <v>36</v>
      </c>
      <c r="B1090" s="3">
        <v>2</v>
      </c>
      <c r="C1090" s="5">
        <v>1366.3850562965899</v>
      </c>
      <c r="D1090" s="5">
        <v>2970.7914976811699</v>
      </c>
      <c r="E1090" s="5">
        <v>2565.24707644808</v>
      </c>
      <c r="F1090" s="5">
        <v>2406.1247325426998</v>
      </c>
      <c r="G1090" s="5">
        <v>2407.4712566302101</v>
      </c>
    </row>
    <row r="1091" spans="1:7" x14ac:dyDescent="0.55000000000000004">
      <c r="A1091" s="3">
        <v>36</v>
      </c>
      <c r="B1091" s="3">
        <v>3</v>
      </c>
      <c r="C1091" s="5">
        <v>52581.4763706261</v>
      </c>
      <c r="D1091" s="5">
        <v>60837.124925431301</v>
      </c>
      <c r="E1091" s="5">
        <v>49628.084201496997</v>
      </c>
      <c r="F1091" s="5">
        <v>44905.431811738403</v>
      </c>
      <c r="G1091" s="5">
        <v>43104.391805885098</v>
      </c>
    </row>
    <row r="1092" spans="1:7" x14ac:dyDescent="0.55000000000000004">
      <c r="A1092" s="3">
        <v>36</v>
      </c>
      <c r="B1092" s="3">
        <v>4</v>
      </c>
      <c r="C1092" s="5">
        <v>11382.7425241316</v>
      </c>
      <c r="D1092" s="5">
        <v>7154.7485688399502</v>
      </c>
      <c r="E1092" s="5">
        <v>6964.3961230144696</v>
      </c>
      <c r="F1092" s="5">
        <v>4500.8347512946802</v>
      </c>
      <c r="G1092" s="5">
        <v>4811.3392921573004</v>
      </c>
    </row>
    <row r="1093" spans="1:7" x14ac:dyDescent="0.55000000000000004">
      <c r="A1093" s="3">
        <v>36</v>
      </c>
      <c r="B1093" s="3">
        <v>5</v>
      </c>
      <c r="C1093" s="5">
        <v>27260.985838696</v>
      </c>
      <c r="D1093" s="5">
        <v>41642.500800116897</v>
      </c>
      <c r="E1093" s="5">
        <v>35959.833466042903</v>
      </c>
      <c r="F1093" s="5">
        <v>38204.3138814384</v>
      </c>
      <c r="G1093" s="5">
        <v>25869.804047806399</v>
      </c>
    </row>
    <row r="1094" spans="1:7" x14ac:dyDescent="0.55000000000000004">
      <c r="A1094" s="3">
        <v>36</v>
      </c>
      <c r="B1094" s="3">
        <v>6</v>
      </c>
      <c r="C1094" s="5">
        <v>385552.55514706601</v>
      </c>
      <c r="D1094" s="5">
        <v>435917.434458651</v>
      </c>
      <c r="E1094" s="5">
        <v>476343.49115904799</v>
      </c>
      <c r="F1094" s="5">
        <v>475288.13695013197</v>
      </c>
      <c r="G1094" s="5">
        <v>463703.37382079801</v>
      </c>
    </row>
    <row r="1095" spans="1:7" x14ac:dyDescent="0.55000000000000004">
      <c r="A1095" s="3">
        <v>36</v>
      </c>
      <c r="B1095" s="3">
        <v>7</v>
      </c>
      <c r="C1095" s="5">
        <v>7694.5943531790799</v>
      </c>
      <c r="D1095" s="5">
        <v>7604.6922167962603</v>
      </c>
      <c r="E1095" s="5">
        <v>9045.1477401033007</v>
      </c>
      <c r="F1095" s="5">
        <v>9093.62134578525</v>
      </c>
      <c r="G1095" s="5">
        <v>9019.9919493952493</v>
      </c>
    </row>
    <row r="1096" spans="1:7" x14ac:dyDescent="0.55000000000000004">
      <c r="A1096" s="3">
        <v>36</v>
      </c>
      <c r="B1096" s="3">
        <v>8</v>
      </c>
      <c r="C1096" s="5">
        <v>128.98131062929599</v>
      </c>
      <c r="D1096" s="5">
        <v>-812.61713817068005</v>
      </c>
      <c r="E1096" s="5">
        <v>2045.2942892563101</v>
      </c>
      <c r="F1096" s="5">
        <v>-3.98974524015992</v>
      </c>
      <c r="G1096" s="5">
        <v>5.3864187084017496</v>
      </c>
    </row>
    <row r="1097" spans="1:7" x14ac:dyDescent="0.55000000000000004">
      <c r="A1097" s="3">
        <v>36</v>
      </c>
      <c r="B1097" s="3">
        <v>9</v>
      </c>
      <c r="C1097" s="5">
        <v>14928.250118035399</v>
      </c>
      <c r="D1097" s="5">
        <v>24410.7727758031</v>
      </c>
      <c r="E1097" s="5">
        <v>26336.399620285101</v>
      </c>
      <c r="F1097" s="5">
        <v>26641.200931672101</v>
      </c>
      <c r="G1097" s="5">
        <v>29459.3959566944</v>
      </c>
    </row>
    <row r="1098" spans="1:7" x14ac:dyDescent="0.55000000000000004">
      <c r="A1098" s="3">
        <v>36</v>
      </c>
      <c r="B1098" s="3">
        <v>10</v>
      </c>
      <c r="C1098" s="5">
        <v>42206.902383678003</v>
      </c>
      <c r="D1098" s="5">
        <v>51759.562798799001</v>
      </c>
      <c r="E1098" s="5">
        <v>52610.855345359603</v>
      </c>
      <c r="F1098" s="5">
        <v>50495.253286724597</v>
      </c>
      <c r="G1098" s="5">
        <v>44854.152402926396</v>
      </c>
    </row>
    <row r="1099" spans="1:7" x14ac:dyDescent="0.55000000000000004">
      <c r="A1099" s="3">
        <v>36</v>
      </c>
      <c r="B1099" s="3">
        <v>11</v>
      </c>
      <c r="C1099" s="5">
        <v>106027.65353856899</v>
      </c>
      <c r="D1099" s="5">
        <v>28147.696918892601</v>
      </c>
      <c r="E1099" s="5">
        <v>33419.615737303902</v>
      </c>
      <c r="F1099" s="5">
        <v>173307.89478306999</v>
      </c>
      <c r="G1099" s="5">
        <v>108217.46221198099</v>
      </c>
    </row>
    <row r="1100" spans="1:7" x14ac:dyDescent="0.55000000000000004">
      <c r="A1100" s="3">
        <v>36</v>
      </c>
      <c r="B1100" s="3">
        <v>12</v>
      </c>
      <c r="C1100" s="5">
        <v>58423.450765082001</v>
      </c>
      <c r="D1100" s="5">
        <v>27742.736748438401</v>
      </c>
      <c r="E1100" s="5">
        <v>11292.692673834699</v>
      </c>
      <c r="F1100" s="5">
        <v>13506.3652211176</v>
      </c>
      <c r="G1100" s="5">
        <v>67584.571243386003</v>
      </c>
    </row>
    <row r="1101" spans="1:7" x14ac:dyDescent="0.55000000000000004">
      <c r="A1101" s="3">
        <v>36</v>
      </c>
      <c r="B1101" s="3">
        <v>13</v>
      </c>
      <c r="C1101" s="5">
        <v>25.117544537286999</v>
      </c>
      <c r="D1101" s="5">
        <v>199.03628577784301</v>
      </c>
      <c r="E1101" s="5">
        <v>220.11563390184901</v>
      </c>
      <c r="F1101" s="5">
        <v>1.54756906473283</v>
      </c>
      <c r="G1101" s="5">
        <v>-1.5995912371548</v>
      </c>
    </row>
    <row r="1102" spans="1:7" x14ac:dyDescent="0.55000000000000004">
      <c r="A1102" s="3">
        <v>36</v>
      </c>
      <c r="B1102" s="3">
        <v>14</v>
      </c>
      <c r="C1102" s="5">
        <v>5368.5853114936799</v>
      </c>
      <c r="D1102" s="5">
        <v>5066.6469287136497</v>
      </c>
      <c r="E1102" s="5">
        <v>3683.2905504005798</v>
      </c>
      <c r="F1102" s="5">
        <v>3696.6983380202901</v>
      </c>
      <c r="G1102" s="5">
        <v>4265.0863189544998</v>
      </c>
    </row>
    <row r="1103" spans="1:7" x14ac:dyDescent="0.55000000000000004">
      <c r="A1103" s="3">
        <v>36</v>
      </c>
      <c r="B1103" s="3">
        <v>15</v>
      </c>
      <c r="C1103" s="5">
        <v>7951.22468019598</v>
      </c>
      <c r="D1103" s="5">
        <v>11153.379820894799</v>
      </c>
      <c r="E1103" s="5">
        <v>6365.1940970078304</v>
      </c>
      <c r="F1103" s="5">
        <v>8384.6156159501406</v>
      </c>
      <c r="G1103" s="5">
        <v>5977.6212169125602</v>
      </c>
    </row>
    <row r="1104" spans="1:7" x14ac:dyDescent="0.55000000000000004">
      <c r="A1104" s="3">
        <v>36</v>
      </c>
      <c r="B1104" s="3">
        <v>16</v>
      </c>
      <c r="C1104" s="5">
        <v>53281.187565380002</v>
      </c>
      <c r="D1104" s="5">
        <v>56902.010355331397</v>
      </c>
      <c r="E1104" s="5">
        <v>60013.079897434603</v>
      </c>
      <c r="F1104" s="5">
        <v>62563.4569614598</v>
      </c>
      <c r="G1104" s="5">
        <v>66275.501105286603</v>
      </c>
    </row>
    <row r="1105" spans="1:7" x14ac:dyDescent="0.55000000000000004">
      <c r="A1105" s="3">
        <v>36</v>
      </c>
      <c r="B1105" s="3">
        <v>17</v>
      </c>
      <c r="C1105" s="5">
        <v>128840.428197813</v>
      </c>
      <c r="D1105" s="5">
        <v>147539.540494254</v>
      </c>
      <c r="E1105" s="5">
        <v>157436.35298814299</v>
      </c>
      <c r="F1105" s="5">
        <v>145779.83743382999</v>
      </c>
      <c r="G1105" s="5">
        <v>108847.10825492399</v>
      </c>
    </row>
    <row r="1106" spans="1:7" x14ac:dyDescent="0.55000000000000004">
      <c r="A1106" s="3">
        <v>36</v>
      </c>
      <c r="B1106" s="3">
        <v>18</v>
      </c>
      <c r="C1106" s="5">
        <v>134381.335942879</v>
      </c>
      <c r="D1106" s="5">
        <v>144886.487530471</v>
      </c>
      <c r="E1106" s="5">
        <v>184371.170194376</v>
      </c>
      <c r="F1106" s="5">
        <v>198096.10157290101</v>
      </c>
      <c r="G1106" s="5">
        <v>171021.613696051</v>
      </c>
    </row>
    <row r="1107" spans="1:7" x14ac:dyDescent="0.55000000000000004">
      <c r="A1107" s="3">
        <v>36</v>
      </c>
      <c r="B1107" s="3">
        <v>19</v>
      </c>
      <c r="C1107" s="5">
        <v>102177.42844838</v>
      </c>
      <c r="D1107" s="5">
        <v>71451.995161829604</v>
      </c>
      <c r="E1107" s="5">
        <v>71632.323728949894</v>
      </c>
      <c r="F1107" s="5">
        <v>76442.7656008833</v>
      </c>
      <c r="G1107" s="5">
        <v>97690.412496667195</v>
      </c>
    </row>
    <row r="1108" spans="1:7" x14ac:dyDescent="0.55000000000000004">
      <c r="A1108" s="3">
        <v>36</v>
      </c>
      <c r="B1108" s="3">
        <v>20</v>
      </c>
      <c r="C1108" s="5">
        <v>126288.211049757</v>
      </c>
      <c r="D1108" s="5">
        <v>193914.971523788</v>
      </c>
      <c r="E1108" s="5">
        <v>191511.53052135301</v>
      </c>
      <c r="F1108" s="5">
        <v>211791.81233110101</v>
      </c>
      <c r="G1108" s="5">
        <v>234067.017277623</v>
      </c>
    </row>
    <row r="1109" spans="1:7" x14ac:dyDescent="0.55000000000000004">
      <c r="A1109" s="3">
        <v>36</v>
      </c>
      <c r="B1109" s="3">
        <v>21</v>
      </c>
      <c r="C1109" s="5">
        <v>119205.39804454301</v>
      </c>
      <c r="D1109" s="5">
        <v>121824.517387281</v>
      </c>
      <c r="E1109" s="5">
        <v>128779.867218397</v>
      </c>
      <c r="F1109" s="5">
        <v>96260.152630060606</v>
      </c>
      <c r="G1109" s="5">
        <v>94264.973574071599</v>
      </c>
    </row>
    <row r="1110" spans="1:7" x14ac:dyDescent="0.55000000000000004">
      <c r="A1110" s="3">
        <v>36</v>
      </c>
      <c r="B1110" s="3">
        <v>22</v>
      </c>
      <c r="C1110" s="5">
        <v>66808.620972502104</v>
      </c>
      <c r="D1110" s="5">
        <v>66002.020705026807</v>
      </c>
      <c r="E1110" s="5">
        <v>69230.926971981404</v>
      </c>
      <c r="F1110" s="5">
        <v>42619.574929720198</v>
      </c>
      <c r="G1110" s="5">
        <v>39435.507810973497</v>
      </c>
    </row>
    <row r="1111" spans="1:7" x14ac:dyDescent="0.55000000000000004">
      <c r="A1111" s="3">
        <v>36</v>
      </c>
      <c r="B1111" s="3">
        <v>23</v>
      </c>
      <c r="C1111" s="5">
        <v>56356.278744056603</v>
      </c>
      <c r="D1111" s="5">
        <v>57255.564808002098</v>
      </c>
      <c r="E1111" s="5">
        <v>54468.247228538799</v>
      </c>
      <c r="F1111" s="5">
        <v>58059.146281240799</v>
      </c>
      <c r="G1111" s="5">
        <v>56228.943693795802</v>
      </c>
    </row>
    <row r="1112" spans="1:7" x14ac:dyDescent="0.55000000000000004">
      <c r="A1112" s="3">
        <v>36</v>
      </c>
      <c r="B1112" s="3">
        <v>24</v>
      </c>
      <c r="C1112" s="5">
        <v>24825.044194691101</v>
      </c>
      <c r="D1112" s="5">
        <v>20027.7914121799</v>
      </c>
      <c r="E1112" s="5">
        <v>17292.8112380602</v>
      </c>
      <c r="F1112" s="5">
        <v>16492.244558445502</v>
      </c>
      <c r="G1112" s="5">
        <v>18368.990235876099</v>
      </c>
    </row>
    <row r="1113" spans="1:7" x14ac:dyDescent="0.55000000000000004">
      <c r="A1113" s="3">
        <v>36</v>
      </c>
      <c r="B1113" s="3">
        <v>25</v>
      </c>
      <c r="C1113" s="5">
        <v>102609.54648959399</v>
      </c>
      <c r="D1113" s="5">
        <v>94519.368887561504</v>
      </c>
      <c r="E1113" s="5">
        <v>94127.166469313204</v>
      </c>
      <c r="F1113" s="5">
        <v>93166.549834550897</v>
      </c>
      <c r="G1113" s="5">
        <v>101251.928382378</v>
      </c>
    </row>
    <row r="1114" spans="1:7" x14ac:dyDescent="0.55000000000000004">
      <c r="A1114" s="3">
        <v>36</v>
      </c>
      <c r="B1114" s="3">
        <v>26</v>
      </c>
      <c r="C1114" s="5">
        <v>79098.345646994596</v>
      </c>
      <c r="D1114" s="5">
        <v>92568.420714433902</v>
      </c>
      <c r="E1114" s="5">
        <v>97966.519766819198</v>
      </c>
      <c r="F1114" s="5">
        <v>95252.011518355401</v>
      </c>
      <c r="G1114" s="5">
        <v>90514.400187325693</v>
      </c>
    </row>
    <row r="1115" spans="1:7" x14ac:dyDescent="0.55000000000000004">
      <c r="A1115" s="3">
        <v>36</v>
      </c>
      <c r="B1115" s="3">
        <v>27</v>
      </c>
      <c r="C1115" s="5">
        <v>135798.045018195</v>
      </c>
      <c r="D1115" s="5">
        <v>141510.5454607</v>
      </c>
      <c r="E1115" s="5">
        <v>150153.20409934301</v>
      </c>
      <c r="F1115" s="5">
        <v>152965.05932971899</v>
      </c>
      <c r="G1115" s="5">
        <v>164725.018849977</v>
      </c>
    </row>
    <row r="1116" spans="1:7" x14ac:dyDescent="0.55000000000000004">
      <c r="A1116" s="3">
        <v>36</v>
      </c>
      <c r="B1116" s="3">
        <v>28</v>
      </c>
      <c r="C1116" s="5">
        <v>179800.80422322801</v>
      </c>
      <c r="D1116" s="5">
        <v>192549.090121499</v>
      </c>
      <c r="E1116" s="5">
        <v>201880.477852576</v>
      </c>
      <c r="F1116" s="5">
        <v>199685.46233510101</v>
      </c>
      <c r="G1116" s="5">
        <v>205659.79389972601</v>
      </c>
    </row>
    <row r="1117" spans="1:7" x14ac:dyDescent="0.55000000000000004">
      <c r="A1117" s="3">
        <v>36</v>
      </c>
      <c r="B1117" s="3">
        <v>29</v>
      </c>
      <c r="C1117" s="5">
        <v>132716.84923842599</v>
      </c>
      <c r="D1117" s="5">
        <v>134788.77607257399</v>
      </c>
      <c r="E1117" s="5">
        <v>131743.041132435</v>
      </c>
      <c r="F1117" s="5">
        <v>130408.8546163</v>
      </c>
      <c r="G1117" s="5">
        <v>129628.10452332599</v>
      </c>
    </row>
    <row r="1118" spans="1:7" x14ac:dyDescent="0.55000000000000004">
      <c r="A1118" s="3">
        <v>36</v>
      </c>
      <c r="B1118" s="3">
        <v>30</v>
      </c>
      <c r="C1118" s="5">
        <v>242802.25823197601</v>
      </c>
      <c r="D1118" s="5">
        <v>273913.40298100299</v>
      </c>
      <c r="E1118" s="5">
        <v>287835.05123052502</v>
      </c>
      <c r="F1118" s="5">
        <v>292334.12089395401</v>
      </c>
      <c r="G1118" s="5">
        <v>293570.77669502603</v>
      </c>
    </row>
    <row r="1119" spans="1:7" x14ac:dyDescent="0.55000000000000004">
      <c r="A1119" s="3">
        <v>36</v>
      </c>
      <c r="B1119" s="3">
        <v>31</v>
      </c>
      <c r="C1119" s="5">
        <v>131820.67691284299</v>
      </c>
      <c r="D1119" s="5">
        <v>123564.792906396</v>
      </c>
      <c r="E1119" s="5">
        <v>122383.75028051301</v>
      </c>
      <c r="F1119" s="5">
        <v>108724.787105556</v>
      </c>
      <c r="G1119" s="5">
        <v>113990.245727606</v>
      </c>
    </row>
    <row r="1120" spans="1:7" x14ac:dyDescent="0.55000000000000004">
      <c r="A1120" s="3">
        <v>37</v>
      </c>
      <c r="B1120" s="3">
        <v>1</v>
      </c>
      <c r="C1120" s="5">
        <v>60865.690655243801</v>
      </c>
      <c r="D1120" s="5">
        <v>59480.443079905301</v>
      </c>
      <c r="E1120" s="5">
        <v>59397.820125494603</v>
      </c>
      <c r="F1120" s="5">
        <v>58555.2396505789</v>
      </c>
      <c r="G1120" s="5">
        <v>51561.439454280597</v>
      </c>
    </row>
    <row r="1121" spans="1:7" x14ac:dyDescent="0.55000000000000004">
      <c r="A1121" s="3">
        <v>37</v>
      </c>
      <c r="B1121" s="3">
        <v>2</v>
      </c>
      <c r="C1121" s="5">
        <v>3335.5320375711299</v>
      </c>
      <c r="D1121" s="5">
        <v>4137.8057877576302</v>
      </c>
      <c r="E1121" s="5">
        <v>3167.5171165850102</v>
      </c>
      <c r="F1121" s="5">
        <v>3092.6344618554799</v>
      </c>
      <c r="G1121" s="5">
        <v>3286.60519426471</v>
      </c>
    </row>
    <row r="1122" spans="1:7" x14ac:dyDescent="0.55000000000000004">
      <c r="A1122" s="3">
        <v>37</v>
      </c>
      <c r="B1122" s="3">
        <v>3</v>
      </c>
      <c r="C1122" s="5">
        <v>88613.963631153398</v>
      </c>
      <c r="D1122" s="5">
        <v>109453.861099438</v>
      </c>
      <c r="E1122" s="5">
        <v>106274.31580852</v>
      </c>
      <c r="F1122" s="5">
        <v>106510.757490068</v>
      </c>
      <c r="G1122" s="5">
        <v>110886.645309179</v>
      </c>
    </row>
    <row r="1123" spans="1:7" x14ac:dyDescent="0.55000000000000004">
      <c r="A1123" s="3">
        <v>37</v>
      </c>
      <c r="B1123" s="3">
        <v>4</v>
      </c>
      <c r="C1123" s="5">
        <v>16123.8212360822</v>
      </c>
      <c r="D1123" s="5">
        <v>15240.0465953401</v>
      </c>
      <c r="E1123" s="5">
        <v>15223.8756163241</v>
      </c>
      <c r="F1123" s="5">
        <v>14223.980094725301</v>
      </c>
      <c r="G1123" s="5">
        <v>12815.774415788899</v>
      </c>
    </row>
    <row r="1124" spans="1:7" x14ac:dyDescent="0.55000000000000004">
      <c r="A1124" s="3">
        <v>37</v>
      </c>
      <c r="B1124" s="3">
        <v>5</v>
      </c>
      <c r="C1124" s="5">
        <v>27535.062976011599</v>
      </c>
      <c r="D1124" s="5">
        <v>29034.8508110449</v>
      </c>
      <c r="E1124" s="5">
        <v>40080.354986200597</v>
      </c>
      <c r="F1124" s="5">
        <v>37649.225440854498</v>
      </c>
      <c r="G1124" s="5">
        <v>33403.602998891998</v>
      </c>
    </row>
    <row r="1125" spans="1:7" x14ac:dyDescent="0.55000000000000004">
      <c r="A1125" s="3">
        <v>37</v>
      </c>
      <c r="B1125" s="3">
        <v>6</v>
      </c>
      <c r="C1125" s="5">
        <v>165746.22996198901</v>
      </c>
      <c r="D1125" s="5">
        <v>92160.251898047907</v>
      </c>
      <c r="E1125" s="5">
        <v>112774.78804242</v>
      </c>
      <c r="F1125" s="5">
        <v>103806.20244165399</v>
      </c>
      <c r="G1125" s="5">
        <v>102697.01485822799</v>
      </c>
    </row>
    <row r="1126" spans="1:7" x14ac:dyDescent="0.55000000000000004">
      <c r="A1126" s="3">
        <v>37</v>
      </c>
      <c r="B1126" s="3">
        <v>7</v>
      </c>
      <c r="C1126" s="5">
        <v>33444.537536566902</v>
      </c>
      <c r="D1126" s="5">
        <v>31876.826628458901</v>
      </c>
      <c r="E1126" s="5">
        <v>26465.4672257897</v>
      </c>
      <c r="F1126" s="5">
        <v>26411.315437358498</v>
      </c>
      <c r="G1126" s="5">
        <v>38734.908824195401</v>
      </c>
    </row>
    <row r="1127" spans="1:7" x14ac:dyDescent="0.55000000000000004">
      <c r="A1127" s="3">
        <v>37</v>
      </c>
      <c r="B1127" s="3">
        <v>8</v>
      </c>
      <c r="C1127" s="5">
        <v>118153.393971118</v>
      </c>
      <c r="D1127" s="5">
        <v>133130.60058332799</v>
      </c>
      <c r="E1127" s="5">
        <v>97330.244624562198</v>
      </c>
      <c r="F1127" s="5">
        <v>42628.008768809501</v>
      </c>
      <c r="G1127" s="5">
        <v>53965.470591415702</v>
      </c>
    </row>
    <row r="1128" spans="1:7" x14ac:dyDescent="0.55000000000000004">
      <c r="A1128" s="3">
        <v>37</v>
      </c>
      <c r="B1128" s="3">
        <v>9</v>
      </c>
      <c r="C1128" s="5">
        <v>47988.822793947002</v>
      </c>
      <c r="D1128" s="5">
        <v>55349.050755170399</v>
      </c>
      <c r="E1128" s="5">
        <v>65173.200618520299</v>
      </c>
      <c r="F1128" s="5">
        <v>64858.875478412803</v>
      </c>
      <c r="G1128" s="5">
        <v>58335.721782795801</v>
      </c>
    </row>
    <row r="1129" spans="1:7" x14ac:dyDescent="0.55000000000000004">
      <c r="A1129" s="3">
        <v>37</v>
      </c>
      <c r="B1129" s="3">
        <v>10</v>
      </c>
      <c r="C1129" s="5">
        <v>61496.850896009302</v>
      </c>
      <c r="D1129" s="5">
        <v>70092.696291908898</v>
      </c>
      <c r="E1129" s="5">
        <v>99286.347593462502</v>
      </c>
      <c r="F1129" s="5">
        <v>77414.370989396499</v>
      </c>
      <c r="G1129" s="5">
        <v>81236.887690565301</v>
      </c>
    </row>
    <row r="1130" spans="1:7" x14ac:dyDescent="0.55000000000000004">
      <c r="A1130" s="3">
        <v>37</v>
      </c>
      <c r="B1130" s="3">
        <v>11</v>
      </c>
      <c r="C1130" s="5">
        <v>418.311261567624</v>
      </c>
      <c r="D1130" s="5">
        <v>27045.0025569012</v>
      </c>
      <c r="E1130" s="5">
        <v>19401.3906070995</v>
      </c>
      <c r="F1130" s="5">
        <v>16246.191806487001</v>
      </c>
      <c r="G1130" s="5">
        <v>18839.278550958501</v>
      </c>
    </row>
    <row r="1131" spans="1:7" x14ac:dyDescent="0.55000000000000004">
      <c r="A1131" s="3">
        <v>37</v>
      </c>
      <c r="B1131" s="3">
        <v>12</v>
      </c>
      <c r="C1131" s="5">
        <v>55752.783396500898</v>
      </c>
      <c r="D1131" s="5">
        <v>49560.752611747499</v>
      </c>
      <c r="E1131" s="5">
        <v>62539.306815804201</v>
      </c>
      <c r="F1131" s="5">
        <v>57735.640209652403</v>
      </c>
      <c r="G1131" s="5">
        <v>61238.145670136299</v>
      </c>
    </row>
    <row r="1132" spans="1:7" x14ac:dyDescent="0.55000000000000004">
      <c r="A1132" s="3">
        <v>37</v>
      </c>
      <c r="B1132" s="3">
        <v>13</v>
      </c>
      <c r="C1132" s="5">
        <v>6.9734220089279697</v>
      </c>
      <c r="D1132" s="5">
        <v>0.81055294962383595</v>
      </c>
      <c r="E1132" s="5">
        <v>0</v>
      </c>
      <c r="F1132" s="5">
        <v>0</v>
      </c>
      <c r="G1132" s="5">
        <v>0</v>
      </c>
    </row>
    <row r="1133" spans="1:7" x14ac:dyDescent="0.55000000000000004">
      <c r="A1133" s="3">
        <v>37</v>
      </c>
      <c r="B1133" s="3">
        <v>14</v>
      </c>
      <c r="C1133" s="5">
        <v>76447.035424215894</v>
      </c>
      <c r="D1133" s="5">
        <v>75527.451714872295</v>
      </c>
      <c r="E1133" s="5">
        <v>85689.451233889398</v>
      </c>
      <c r="F1133" s="5">
        <v>41461.670926767001</v>
      </c>
      <c r="G1133" s="5">
        <v>42145.7530600924</v>
      </c>
    </row>
    <row r="1134" spans="1:7" x14ac:dyDescent="0.55000000000000004">
      <c r="A1134" s="3">
        <v>37</v>
      </c>
      <c r="B1134" s="3">
        <v>15</v>
      </c>
      <c r="C1134" s="5">
        <v>26746.392530302401</v>
      </c>
      <c r="D1134" s="5">
        <v>22512.4757445955</v>
      </c>
      <c r="E1134" s="5">
        <v>24428.080203310201</v>
      </c>
      <c r="F1134" s="5">
        <v>23281.033852057601</v>
      </c>
      <c r="G1134" s="5">
        <v>25652.553861601202</v>
      </c>
    </row>
    <row r="1135" spans="1:7" x14ac:dyDescent="0.55000000000000004">
      <c r="A1135" s="3">
        <v>37</v>
      </c>
      <c r="B1135" s="3">
        <v>16</v>
      </c>
      <c r="C1135" s="5">
        <v>64215.831575545999</v>
      </c>
      <c r="D1135" s="5">
        <v>60878.491711040602</v>
      </c>
      <c r="E1135" s="5">
        <v>73942.950365438403</v>
      </c>
      <c r="F1135" s="5">
        <v>77557.263054671901</v>
      </c>
      <c r="G1135" s="5">
        <v>84392.617329647095</v>
      </c>
    </row>
    <row r="1136" spans="1:7" x14ac:dyDescent="0.55000000000000004">
      <c r="A1136" s="3">
        <v>37</v>
      </c>
      <c r="B1136" s="3">
        <v>17</v>
      </c>
      <c r="C1136" s="5">
        <v>96554.188546086603</v>
      </c>
      <c r="D1136" s="5">
        <v>101305.46938541</v>
      </c>
      <c r="E1136" s="5">
        <v>114499.47645705901</v>
      </c>
      <c r="F1136" s="5">
        <v>110727.62640882299</v>
      </c>
      <c r="G1136" s="5">
        <v>92977.664104142794</v>
      </c>
    </row>
    <row r="1137" spans="1:7" x14ac:dyDescent="0.55000000000000004">
      <c r="A1137" s="3">
        <v>37</v>
      </c>
      <c r="B1137" s="3">
        <v>18</v>
      </c>
      <c r="C1137" s="5">
        <v>154112.31993448001</v>
      </c>
      <c r="D1137" s="5">
        <v>212910.34016901001</v>
      </c>
      <c r="E1137" s="5">
        <v>204081.043276254</v>
      </c>
      <c r="F1137" s="5">
        <v>218923.45467762201</v>
      </c>
      <c r="G1137" s="5">
        <v>212879.846991698</v>
      </c>
    </row>
    <row r="1138" spans="1:7" x14ac:dyDescent="0.55000000000000004">
      <c r="A1138" s="3">
        <v>37</v>
      </c>
      <c r="B1138" s="3">
        <v>19</v>
      </c>
      <c r="C1138" s="5">
        <v>218799.346689631</v>
      </c>
      <c r="D1138" s="5">
        <v>187045.00219442</v>
      </c>
      <c r="E1138" s="5">
        <v>185186.07713038701</v>
      </c>
      <c r="F1138" s="5">
        <v>227118.59110592099</v>
      </c>
      <c r="G1138" s="5">
        <v>293971.52763789799</v>
      </c>
    </row>
    <row r="1139" spans="1:7" x14ac:dyDescent="0.55000000000000004">
      <c r="A1139" s="3">
        <v>37</v>
      </c>
      <c r="B1139" s="3">
        <v>20</v>
      </c>
      <c r="C1139" s="5">
        <v>198352.34400758799</v>
      </c>
      <c r="D1139" s="5">
        <v>244080.00531918599</v>
      </c>
      <c r="E1139" s="5">
        <v>242252.660593673</v>
      </c>
      <c r="F1139" s="5">
        <v>244965.13773850299</v>
      </c>
      <c r="G1139" s="5">
        <v>257061.96731182799</v>
      </c>
    </row>
    <row r="1140" spans="1:7" x14ac:dyDescent="0.55000000000000004">
      <c r="A1140" s="3">
        <v>37</v>
      </c>
      <c r="B1140" s="3">
        <v>21</v>
      </c>
      <c r="C1140" s="5">
        <v>208298.97648919999</v>
      </c>
      <c r="D1140" s="5">
        <v>224620.386150298</v>
      </c>
      <c r="E1140" s="5">
        <v>236801.52020583599</v>
      </c>
      <c r="F1140" s="5">
        <v>159314.66723096999</v>
      </c>
      <c r="G1140" s="5">
        <v>176228.46508450701</v>
      </c>
    </row>
    <row r="1141" spans="1:7" x14ac:dyDescent="0.55000000000000004">
      <c r="A1141" s="3">
        <v>37</v>
      </c>
      <c r="B1141" s="3">
        <v>22</v>
      </c>
      <c r="C1141" s="5">
        <v>89383.934872354701</v>
      </c>
      <c r="D1141" s="5">
        <v>85800.444229831395</v>
      </c>
      <c r="E1141" s="5">
        <v>95121.581420807299</v>
      </c>
      <c r="F1141" s="5">
        <v>58159.721940176198</v>
      </c>
      <c r="G1141" s="5">
        <v>54240.371957361102</v>
      </c>
    </row>
    <row r="1142" spans="1:7" x14ac:dyDescent="0.55000000000000004">
      <c r="A1142" s="3">
        <v>37</v>
      </c>
      <c r="B1142" s="3">
        <v>23</v>
      </c>
      <c r="C1142" s="5">
        <v>73011.312731381899</v>
      </c>
      <c r="D1142" s="5">
        <v>69459.7675722407</v>
      </c>
      <c r="E1142" s="5">
        <v>67090.644448658102</v>
      </c>
      <c r="F1142" s="5">
        <v>71658.518668343298</v>
      </c>
      <c r="G1142" s="5">
        <v>66515.153249871903</v>
      </c>
    </row>
    <row r="1143" spans="1:7" x14ac:dyDescent="0.55000000000000004">
      <c r="A1143" s="3">
        <v>37</v>
      </c>
      <c r="B1143" s="3">
        <v>24</v>
      </c>
      <c r="C1143" s="5">
        <v>34599.014766768298</v>
      </c>
      <c r="D1143" s="5">
        <v>37261.907128920597</v>
      </c>
      <c r="E1143" s="5">
        <v>37854.013450486898</v>
      </c>
      <c r="F1143" s="5">
        <v>35920.583178899302</v>
      </c>
      <c r="G1143" s="5">
        <v>34419.363750152901</v>
      </c>
    </row>
    <row r="1144" spans="1:7" x14ac:dyDescent="0.55000000000000004">
      <c r="A1144" s="3">
        <v>37</v>
      </c>
      <c r="B1144" s="3">
        <v>25</v>
      </c>
      <c r="C1144" s="5">
        <v>174896.28180942099</v>
      </c>
      <c r="D1144" s="5">
        <v>160688.497757117</v>
      </c>
      <c r="E1144" s="5">
        <v>157579.77963941399</v>
      </c>
      <c r="F1144" s="5">
        <v>154258.381091438</v>
      </c>
      <c r="G1144" s="5">
        <v>172279.46591688701</v>
      </c>
    </row>
    <row r="1145" spans="1:7" x14ac:dyDescent="0.55000000000000004">
      <c r="A1145" s="3">
        <v>37</v>
      </c>
      <c r="B1145" s="3">
        <v>26</v>
      </c>
      <c r="C1145" s="5">
        <v>113273.030467932</v>
      </c>
      <c r="D1145" s="5">
        <v>126410.439656574</v>
      </c>
      <c r="E1145" s="5">
        <v>136064.41859412799</v>
      </c>
      <c r="F1145" s="5">
        <v>135270.02004310701</v>
      </c>
      <c r="G1145" s="5">
        <v>130212.20515695801</v>
      </c>
    </row>
    <row r="1146" spans="1:7" x14ac:dyDescent="0.55000000000000004">
      <c r="A1146" s="3">
        <v>37</v>
      </c>
      <c r="B1146" s="3">
        <v>27</v>
      </c>
      <c r="C1146" s="5">
        <v>211241.642431138</v>
      </c>
      <c r="D1146" s="5">
        <v>222036.92376352</v>
      </c>
      <c r="E1146" s="5">
        <v>240835.30101507701</v>
      </c>
      <c r="F1146" s="5">
        <v>237476.874593293</v>
      </c>
      <c r="G1146" s="5">
        <v>246246.71015293701</v>
      </c>
    </row>
    <row r="1147" spans="1:7" x14ac:dyDescent="0.55000000000000004">
      <c r="A1147" s="3">
        <v>37</v>
      </c>
      <c r="B1147" s="3">
        <v>28</v>
      </c>
      <c r="C1147" s="5">
        <v>200452.09959656099</v>
      </c>
      <c r="D1147" s="5">
        <v>201987.98302203399</v>
      </c>
      <c r="E1147" s="5">
        <v>215944.03179921801</v>
      </c>
      <c r="F1147" s="5">
        <v>213792.97988501799</v>
      </c>
      <c r="G1147" s="5">
        <v>222888.84529114899</v>
      </c>
    </row>
    <row r="1148" spans="1:7" x14ac:dyDescent="0.55000000000000004">
      <c r="A1148" s="3">
        <v>37</v>
      </c>
      <c r="B1148" s="3">
        <v>29</v>
      </c>
      <c r="C1148" s="5">
        <v>159522.127095626</v>
      </c>
      <c r="D1148" s="5">
        <v>158117.8082308</v>
      </c>
      <c r="E1148" s="5">
        <v>156931.19009942899</v>
      </c>
      <c r="F1148" s="5">
        <v>155192.352884236</v>
      </c>
      <c r="G1148" s="5">
        <v>157501.81929457799</v>
      </c>
    </row>
    <row r="1149" spans="1:7" x14ac:dyDescent="0.55000000000000004">
      <c r="A1149" s="3">
        <v>37</v>
      </c>
      <c r="B1149" s="3">
        <v>30</v>
      </c>
      <c r="C1149" s="5">
        <v>304271.56578667799</v>
      </c>
      <c r="D1149" s="5">
        <v>346283.23114974098</v>
      </c>
      <c r="E1149" s="5">
        <v>368169.12144237402</v>
      </c>
      <c r="F1149" s="5">
        <v>369766.962311832</v>
      </c>
      <c r="G1149" s="5">
        <v>376218.95052681299</v>
      </c>
    </row>
    <row r="1150" spans="1:7" x14ac:dyDescent="0.55000000000000004">
      <c r="A1150" s="3">
        <v>37</v>
      </c>
      <c r="B1150" s="3">
        <v>31</v>
      </c>
      <c r="C1150" s="5">
        <v>171791.21105205899</v>
      </c>
      <c r="D1150" s="5">
        <v>150720.324504986</v>
      </c>
      <c r="E1150" s="5">
        <v>155848.41060504399</v>
      </c>
      <c r="F1150" s="5">
        <v>137387.40326988199</v>
      </c>
      <c r="G1150" s="5">
        <v>143685.722112872</v>
      </c>
    </row>
    <row r="1151" spans="1:7" x14ac:dyDescent="0.55000000000000004">
      <c r="A1151" s="3">
        <v>38</v>
      </c>
      <c r="B1151" s="3">
        <v>1</v>
      </c>
      <c r="C1151" s="5">
        <v>110322.961774861</v>
      </c>
      <c r="D1151" s="5">
        <v>102163.54031179901</v>
      </c>
      <c r="E1151" s="5">
        <v>104957.888986973</v>
      </c>
      <c r="F1151" s="5">
        <v>92153.470279858593</v>
      </c>
      <c r="G1151" s="5">
        <v>95967.860113944698</v>
      </c>
    </row>
    <row r="1152" spans="1:7" x14ac:dyDescent="0.55000000000000004">
      <c r="A1152" s="3">
        <v>38</v>
      </c>
      <c r="B1152" s="3">
        <v>2</v>
      </c>
      <c r="C1152" s="5">
        <v>2424.9777961599402</v>
      </c>
      <c r="D1152" s="5">
        <v>3342.53356313312</v>
      </c>
      <c r="E1152" s="5">
        <v>2971.0755750050298</v>
      </c>
      <c r="F1152" s="5">
        <v>2988.4470059774098</v>
      </c>
      <c r="G1152" s="5">
        <v>3286.60519426471</v>
      </c>
    </row>
    <row r="1153" spans="1:7" x14ac:dyDescent="0.55000000000000004">
      <c r="A1153" s="3">
        <v>38</v>
      </c>
      <c r="B1153" s="3">
        <v>3</v>
      </c>
      <c r="C1153" s="5">
        <v>116148.459619566</v>
      </c>
      <c r="D1153" s="5">
        <v>122059.75378781599</v>
      </c>
      <c r="E1153" s="5">
        <v>105735.492462651</v>
      </c>
      <c r="F1153" s="5">
        <v>103388.62394755401</v>
      </c>
      <c r="G1153" s="5">
        <v>100325.128539691</v>
      </c>
    </row>
    <row r="1154" spans="1:7" x14ac:dyDescent="0.55000000000000004">
      <c r="A1154" s="3">
        <v>38</v>
      </c>
      <c r="B1154" s="3">
        <v>4</v>
      </c>
      <c r="C1154" s="5">
        <v>36537.072334280601</v>
      </c>
      <c r="D1154" s="5">
        <v>54140.072173336499</v>
      </c>
      <c r="E1154" s="5">
        <v>75492.454743324997</v>
      </c>
      <c r="F1154" s="5">
        <v>71998.674826279093</v>
      </c>
      <c r="G1154" s="5">
        <v>45771.213268496198</v>
      </c>
    </row>
    <row r="1155" spans="1:7" x14ac:dyDescent="0.55000000000000004">
      <c r="A1155" s="3">
        <v>38</v>
      </c>
      <c r="B1155" s="3">
        <v>5</v>
      </c>
      <c r="C1155" s="5">
        <v>183851.512469471</v>
      </c>
      <c r="D1155" s="5">
        <v>162331.54703253601</v>
      </c>
      <c r="E1155" s="5">
        <v>171235.848863741</v>
      </c>
      <c r="F1155" s="5">
        <v>168462.05115346101</v>
      </c>
      <c r="G1155" s="5">
        <v>157607.45339717701</v>
      </c>
    </row>
    <row r="1156" spans="1:7" x14ac:dyDescent="0.55000000000000004">
      <c r="A1156" s="3">
        <v>38</v>
      </c>
      <c r="B1156" s="3">
        <v>6</v>
      </c>
      <c r="C1156" s="5">
        <v>216795.936641081</v>
      </c>
      <c r="D1156" s="5">
        <v>138150.29871513401</v>
      </c>
      <c r="E1156" s="5">
        <v>120496.83284939</v>
      </c>
      <c r="F1156" s="5">
        <v>127678.262753555</v>
      </c>
      <c r="G1156" s="5">
        <v>87565.354116855102</v>
      </c>
    </row>
    <row r="1157" spans="1:7" x14ac:dyDescent="0.55000000000000004">
      <c r="A1157" s="3">
        <v>38</v>
      </c>
      <c r="B1157" s="3">
        <v>7</v>
      </c>
      <c r="C1157" s="5">
        <v>7792.7300933817096</v>
      </c>
      <c r="D1157" s="5">
        <v>37207.111195357204</v>
      </c>
      <c r="E1157" s="5">
        <v>14997.5541815588</v>
      </c>
      <c r="F1157" s="5">
        <v>16162.910636512401</v>
      </c>
      <c r="G1157" s="5">
        <v>22314.0827955163</v>
      </c>
    </row>
    <row r="1158" spans="1:7" x14ac:dyDescent="0.55000000000000004">
      <c r="A1158" s="3">
        <v>38</v>
      </c>
      <c r="B1158" s="3">
        <v>8</v>
      </c>
      <c r="C1158" s="5">
        <v>28520.921954139099</v>
      </c>
      <c r="D1158" s="5">
        <v>135243.562304349</v>
      </c>
      <c r="E1158" s="5">
        <v>126891.964630327</v>
      </c>
      <c r="F1158" s="5">
        <v>131948.48305394899</v>
      </c>
      <c r="G1158" s="5">
        <v>338586.58102338598</v>
      </c>
    </row>
    <row r="1159" spans="1:7" x14ac:dyDescent="0.55000000000000004">
      <c r="A1159" s="3">
        <v>38</v>
      </c>
      <c r="B1159" s="3">
        <v>9</v>
      </c>
      <c r="C1159" s="5">
        <v>20909.555712289501</v>
      </c>
      <c r="D1159" s="5">
        <v>22062.4444305365</v>
      </c>
      <c r="E1159" s="5">
        <v>28896.979668489799</v>
      </c>
      <c r="F1159" s="5">
        <v>30062.820744348701</v>
      </c>
      <c r="G1159" s="5">
        <v>29186.8652576516</v>
      </c>
    </row>
    <row r="1160" spans="1:7" x14ac:dyDescent="0.55000000000000004">
      <c r="A1160" s="3">
        <v>38</v>
      </c>
      <c r="B1160" s="3">
        <v>10</v>
      </c>
      <c r="C1160" s="5">
        <v>140940.87443848999</v>
      </c>
      <c r="D1160" s="5">
        <v>130039.295366476</v>
      </c>
      <c r="E1160" s="5">
        <v>190798.62884431201</v>
      </c>
      <c r="F1160" s="5">
        <v>183252.69324986101</v>
      </c>
      <c r="G1160" s="5">
        <v>187216.02385260499</v>
      </c>
    </row>
    <row r="1161" spans="1:7" x14ac:dyDescent="0.55000000000000004">
      <c r="A1161" s="3">
        <v>38</v>
      </c>
      <c r="B1161" s="3">
        <v>11</v>
      </c>
      <c r="C1161" s="5">
        <v>72024.202442992799</v>
      </c>
      <c r="D1161" s="5">
        <v>24374.988203577999</v>
      </c>
      <c r="E1161" s="5">
        <v>19429.5691415437</v>
      </c>
      <c r="F1161" s="5">
        <v>16697.409358766199</v>
      </c>
      <c r="G1161" s="5">
        <v>16379.433445536401</v>
      </c>
    </row>
    <row r="1162" spans="1:7" x14ac:dyDescent="0.55000000000000004">
      <c r="A1162" s="3">
        <v>38</v>
      </c>
      <c r="B1162" s="3">
        <v>12</v>
      </c>
      <c r="C1162" s="5">
        <v>57910.480589993298</v>
      </c>
      <c r="D1162" s="5">
        <v>61536.3726373229</v>
      </c>
      <c r="E1162" s="5">
        <v>62788.578637605598</v>
      </c>
      <c r="F1162" s="5">
        <v>57112.456469739802</v>
      </c>
      <c r="G1162" s="5">
        <v>41374.340670054102</v>
      </c>
    </row>
    <row r="1163" spans="1:7" x14ac:dyDescent="0.55000000000000004">
      <c r="A1163" s="3">
        <v>38</v>
      </c>
      <c r="B1163" s="3">
        <v>13</v>
      </c>
      <c r="C1163" s="5">
        <v>2789.6534691993302</v>
      </c>
      <c r="D1163" s="5">
        <v>19.872068517871998</v>
      </c>
      <c r="E1163" s="5">
        <v>19.138562402716499</v>
      </c>
      <c r="F1163" s="5">
        <v>10.473084992404701</v>
      </c>
      <c r="G1163" s="5">
        <v>23.1987962352385</v>
      </c>
    </row>
    <row r="1164" spans="1:7" x14ac:dyDescent="0.55000000000000004">
      <c r="A1164" s="3">
        <v>38</v>
      </c>
      <c r="B1164" s="3">
        <v>14</v>
      </c>
      <c r="C1164" s="5">
        <v>74954.941278867904</v>
      </c>
      <c r="D1164" s="5">
        <v>80898.546486005798</v>
      </c>
      <c r="E1164" s="5">
        <v>81170.124323130702</v>
      </c>
      <c r="F1164" s="5">
        <v>57832.712787747798</v>
      </c>
      <c r="G1164" s="5">
        <v>67221.6532957288</v>
      </c>
    </row>
    <row r="1165" spans="1:7" x14ac:dyDescent="0.55000000000000004">
      <c r="A1165" s="3">
        <v>38</v>
      </c>
      <c r="B1165" s="3">
        <v>15</v>
      </c>
      <c r="C1165" s="5">
        <v>12938.9423748468</v>
      </c>
      <c r="D1165" s="5">
        <v>10655.947534299999</v>
      </c>
      <c r="E1165" s="5">
        <v>9281.1543305046998</v>
      </c>
      <c r="F1165" s="5">
        <v>7506.7205128229298</v>
      </c>
      <c r="G1165" s="5">
        <v>7930.2128268251699</v>
      </c>
    </row>
    <row r="1166" spans="1:7" x14ac:dyDescent="0.55000000000000004">
      <c r="A1166" s="3">
        <v>38</v>
      </c>
      <c r="B1166" s="3">
        <v>16</v>
      </c>
      <c r="C1166" s="5">
        <v>48241.173214737399</v>
      </c>
      <c r="D1166" s="5">
        <v>84173.912717291299</v>
      </c>
      <c r="E1166" s="5">
        <v>88042.1733603873</v>
      </c>
      <c r="F1166" s="5">
        <v>107612.55467895301</v>
      </c>
      <c r="G1166" s="5">
        <v>115495.338055113</v>
      </c>
    </row>
    <row r="1167" spans="1:7" x14ac:dyDescent="0.55000000000000004">
      <c r="A1167" s="3">
        <v>38</v>
      </c>
      <c r="B1167" s="3">
        <v>17</v>
      </c>
      <c r="C1167" s="5">
        <v>208845.33517099899</v>
      </c>
      <c r="D1167" s="5">
        <v>155323.98160158601</v>
      </c>
      <c r="E1167" s="5">
        <v>191746.94783247501</v>
      </c>
      <c r="F1167" s="5">
        <v>169207.52297306299</v>
      </c>
      <c r="G1167" s="5">
        <v>143881.38052404701</v>
      </c>
    </row>
    <row r="1168" spans="1:7" x14ac:dyDescent="0.55000000000000004">
      <c r="A1168" s="3">
        <v>38</v>
      </c>
      <c r="B1168" s="3">
        <v>18</v>
      </c>
      <c r="C1168" s="5">
        <v>220715.703302479</v>
      </c>
      <c r="D1168" s="5">
        <v>248014.56248153999</v>
      </c>
      <c r="E1168" s="5">
        <v>281107.393591367</v>
      </c>
      <c r="F1168" s="5">
        <v>277112.46745794697</v>
      </c>
      <c r="G1168" s="5">
        <v>247120.24654388099</v>
      </c>
    </row>
    <row r="1169" spans="1:7" x14ac:dyDescent="0.55000000000000004">
      <c r="A1169" s="3">
        <v>38</v>
      </c>
      <c r="B1169" s="3">
        <v>19</v>
      </c>
      <c r="C1169" s="5">
        <v>218649.85734924799</v>
      </c>
      <c r="D1169" s="5">
        <v>202545.02431417501</v>
      </c>
      <c r="E1169" s="5">
        <v>196132.426581109</v>
      </c>
      <c r="F1169" s="5">
        <v>194749.66552532499</v>
      </c>
      <c r="G1169" s="5">
        <v>236005.90754860599</v>
      </c>
    </row>
    <row r="1170" spans="1:7" x14ac:dyDescent="0.55000000000000004">
      <c r="A1170" s="3">
        <v>38</v>
      </c>
      <c r="B1170" s="3">
        <v>20</v>
      </c>
      <c r="C1170" s="5">
        <v>228592.45982358899</v>
      </c>
      <c r="D1170" s="5">
        <v>289033.52191876998</v>
      </c>
      <c r="E1170" s="5">
        <v>286034.050719088</v>
      </c>
      <c r="F1170" s="5">
        <v>279117.74148848699</v>
      </c>
      <c r="G1170" s="5">
        <v>289451.46650675399</v>
      </c>
    </row>
    <row r="1171" spans="1:7" x14ac:dyDescent="0.55000000000000004">
      <c r="A1171" s="3">
        <v>38</v>
      </c>
      <c r="B1171" s="3">
        <v>21</v>
      </c>
      <c r="C1171" s="5">
        <v>271333.49752829701</v>
      </c>
      <c r="D1171" s="5">
        <v>281703.84012284898</v>
      </c>
      <c r="E1171" s="5">
        <v>294271.59253675898</v>
      </c>
      <c r="F1171" s="5">
        <v>241497.877328673</v>
      </c>
      <c r="G1171" s="5">
        <v>251312.496564431</v>
      </c>
    </row>
    <row r="1172" spans="1:7" x14ac:dyDescent="0.55000000000000004">
      <c r="A1172" s="3">
        <v>38</v>
      </c>
      <c r="B1172" s="3">
        <v>22</v>
      </c>
      <c r="C1172" s="5">
        <v>116755.350862229</v>
      </c>
      <c r="D1172" s="5">
        <v>111284.766617136</v>
      </c>
      <c r="E1172" s="5">
        <v>122057.454917814</v>
      </c>
      <c r="F1172" s="5">
        <v>76754.073427441399</v>
      </c>
      <c r="G1172" s="5">
        <v>73413.869598400895</v>
      </c>
    </row>
    <row r="1173" spans="1:7" x14ac:dyDescent="0.55000000000000004">
      <c r="A1173" s="3">
        <v>38</v>
      </c>
      <c r="B1173" s="3">
        <v>23</v>
      </c>
      <c r="C1173" s="5">
        <v>103940.355652898</v>
      </c>
      <c r="D1173" s="5">
        <v>95495.563184750703</v>
      </c>
      <c r="E1173" s="5">
        <v>92460.949358801896</v>
      </c>
      <c r="F1173" s="5">
        <v>98112.356368535897</v>
      </c>
      <c r="G1173" s="5">
        <v>89962.541359836701</v>
      </c>
    </row>
    <row r="1174" spans="1:7" x14ac:dyDescent="0.55000000000000004">
      <c r="A1174" s="3">
        <v>38</v>
      </c>
      <c r="B1174" s="3">
        <v>24</v>
      </c>
      <c r="C1174" s="5">
        <v>49039.339855487196</v>
      </c>
      <c r="D1174" s="5">
        <v>46883.450043434997</v>
      </c>
      <c r="E1174" s="5">
        <v>50599.678008171897</v>
      </c>
      <c r="F1174" s="5">
        <v>48795.172439195303</v>
      </c>
      <c r="G1174" s="5">
        <v>49516.429837970602</v>
      </c>
    </row>
    <row r="1175" spans="1:7" x14ac:dyDescent="0.55000000000000004">
      <c r="A1175" s="3">
        <v>38</v>
      </c>
      <c r="B1175" s="3">
        <v>25</v>
      </c>
      <c r="C1175" s="5">
        <v>223628.30487339199</v>
      </c>
      <c r="D1175" s="5">
        <v>207496.233085346</v>
      </c>
      <c r="E1175" s="5">
        <v>206214.45795977101</v>
      </c>
      <c r="F1175" s="5">
        <v>208783.33639503299</v>
      </c>
      <c r="G1175" s="5">
        <v>234417.79169380901</v>
      </c>
    </row>
    <row r="1176" spans="1:7" x14ac:dyDescent="0.55000000000000004">
      <c r="A1176" s="3">
        <v>38</v>
      </c>
      <c r="B1176" s="3">
        <v>26</v>
      </c>
      <c r="C1176" s="5">
        <v>160005.850252554</v>
      </c>
      <c r="D1176" s="5">
        <v>150491.26759188401</v>
      </c>
      <c r="E1176" s="5">
        <v>147295.66762092599</v>
      </c>
      <c r="F1176" s="5">
        <v>145746.61223153101</v>
      </c>
      <c r="G1176" s="5">
        <v>142692.60465684001</v>
      </c>
    </row>
    <row r="1177" spans="1:7" x14ac:dyDescent="0.55000000000000004">
      <c r="A1177" s="3">
        <v>38</v>
      </c>
      <c r="B1177" s="3">
        <v>27</v>
      </c>
      <c r="C1177" s="5">
        <v>251148.97887673599</v>
      </c>
      <c r="D1177" s="5">
        <v>263133.37914463202</v>
      </c>
      <c r="E1177" s="5">
        <v>271214.53723860701</v>
      </c>
      <c r="F1177" s="5">
        <v>274306.94175766699</v>
      </c>
      <c r="G1177" s="5">
        <v>290125.93565215397</v>
      </c>
    </row>
    <row r="1178" spans="1:7" x14ac:dyDescent="0.55000000000000004">
      <c r="A1178" s="3">
        <v>38</v>
      </c>
      <c r="B1178" s="3">
        <v>28</v>
      </c>
      <c r="C1178" s="5">
        <v>230402.55260015899</v>
      </c>
      <c r="D1178" s="5">
        <v>249598.865392048</v>
      </c>
      <c r="E1178" s="5">
        <v>270589.14408551401</v>
      </c>
      <c r="F1178" s="5">
        <v>275982.99142733502</v>
      </c>
      <c r="G1178" s="5">
        <v>290190.48683302599</v>
      </c>
    </row>
    <row r="1179" spans="1:7" x14ac:dyDescent="0.55000000000000004">
      <c r="A1179" s="3">
        <v>38</v>
      </c>
      <c r="B1179" s="3">
        <v>29</v>
      </c>
      <c r="C1179" s="5">
        <v>234305.88844991999</v>
      </c>
      <c r="D1179" s="5">
        <v>228020.375706363</v>
      </c>
      <c r="E1179" s="5">
        <v>201119.79393396201</v>
      </c>
      <c r="F1179" s="5">
        <v>191676.3993392</v>
      </c>
      <c r="G1179" s="5">
        <v>188146.59509975</v>
      </c>
    </row>
    <row r="1180" spans="1:7" x14ac:dyDescent="0.55000000000000004">
      <c r="A1180" s="3">
        <v>38</v>
      </c>
      <c r="B1180" s="3">
        <v>30</v>
      </c>
      <c r="C1180" s="5">
        <v>412835.41465597198</v>
      </c>
      <c r="D1180" s="5">
        <v>460554.23060325102</v>
      </c>
      <c r="E1180" s="5">
        <v>504270.337774207</v>
      </c>
      <c r="F1180" s="5">
        <v>505492.58931988903</v>
      </c>
      <c r="G1180" s="5">
        <v>507500.42542903201</v>
      </c>
    </row>
    <row r="1181" spans="1:7" x14ac:dyDescent="0.55000000000000004">
      <c r="A1181" s="3">
        <v>38</v>
      </c>
      <c r="B1181" s="3">
        <v>31</v>
      </c>
      <c r="C1181" s="5">
        <v>216731.12277739201</v>
      </c>
      <c r="D1181" s="5">
        <v>191247.51854678799</v>
      </c>
      <c r="E1181" s="5">
        <v>190803.92241745</v>
      </c>
      <c r="F1181" s="5">
        <v>172284.41797371701</v>
      </c>
      <c r="G1181" s="5">
        <v>180562.935248544</v>
      </c>
    </row>
    <row r="1182" spans="1:7" x14ac:dyDescent="0.55000000000000004">
      <c r="A1182" s="3">
        <v>39</v>
      </c>
      <c r="B1182" s="3">
        <v>1</v>
      </c>
      <c r="C1182" s="5">
        <v>91159.278004476393</v>
      </c>
      <c r="D1182" s="5">
        <v>96513.478342067698</v>
      </c>
      <c r="E1182" s="5">
        <v>98064.098084118101</v>
      </c>
      <c r="F1182" s="5">
        <v>92932.634358860902</v>
      </c>
      <c r="G1182" s="5">
        <v>88028.389269717401</v>
      </c>
    </row>
    <row r="1183" spans="1:7" x14ac:dyDescent="0.55000000000000004">
      <c r="A1183" s="3">
        <v>39</v>
      </c>
      <c r="B1183" s="3">
        <v>2</v>
      </c>
      <c r="C1183" s="5">
        <v>6170.0939772161</v>
      </c>
      <c r="D1183" s="5">
        <v>8095.0870868778402</v>
      </c>
      <c r="E1183" s="5">
        <v>8504.1105019128809</v>
      </c>
      <c r="F1183" s="5">
        <v>8900.4065514431095</v>
      </c>
      <c r="G1183" s="5">
        <v>9785.1247651512094</v>
      </c>
    </row>
    <row r="1184" spans="1:7" x14ac:dyDescent="0.55000000000000004">
      <c r="A1184" s="3">
        <v>39</v>
      </c>
      <c r="B1184" s="3">
        <v>3</v>
      </c>
      <c r="C1184" s="5">
        <v>34435.536985884399</v>
      </c>
      <c r="D1184" s="5">
        <v>31084.912041238</v>
      </c>
      <c r="E1184" s="5">
        <v>40815.281612302497</v>
      </c>
      <c r="F1184" s="5">
        <v>34881.102457540401</v>
      </c>
      <c r="G1184" s="5">
        <v>35263.8015470229</v>
      </c>
    </row>
    <row r="1185" spans="1:7" x14ac:dyDescent="0.55000000000000004">
      <c r="A1185" s="3">
        <v>39</v>
      </c>
      <c r="B1185" s="3">
        <v>4</v>
      </c>
      <c r="C1185" s="5">
        <v>3936.4815123959802</v>
      </c>
      <c r="D1185" s="5">
        <v>6045.3580984787004</v>
      </c>
      <c r="E1185" s="5">
        <v>4715.6357145643296</v>
      </c>
      <c r="F1185" s="5">
        <v>5715.1792624781001</v>
      </c>
      <c r="G1185" s="5">
        <v>4646.2277423093201</v>
      </c>
    </row>
    <row r="1186" spans="1:7" x14ac:dyDescent="0.55000000000000004">
      <c r="A1186" s="3">
        <v>39</v>
      </c>
      <c r="B1186" s="3">
        <v>5</v>
      </c>
      <c r="C1186" s="5">
        <v>22250.242610638201</v>
      </c>
      <c r="D1186" s="5">
        <v>22746.4323653049</v>
      </c>
      <c r="E1186" s="5">
        <v>27522.993878695899</v>
      </c>
      <c r="F1186" s="5">
        <v>27062.824067218298</v>
      </c>
      <c r="G1186" s="5">
        <v>26263.491366307699</v>
      </c>
    </row>
    <row r="1187" spans="1:7" x14ac:dyDescent="0.55000000000000004">
      <c r="A1187" s="3">
        <v>39</v>
      </c>
      <c r="B1187" s="3">
        <v>6</v>
      </c>
      <c r="C1187" s="5">
        <v>5332.0352267247799</v>
      </c>
      <c r="D1187" s="5">
        <v>4240.7870671229402</v>
      </c>
      <c r="E1187" s="5">
        <v>4989.8152520212898</v>
      </c>
      <c r="F1187" s="5">
        <v>5168.84122833948</v>
      </c>
      <c r="G1187" s="5">
        <v>4136.4041246474899</v>
      </c>
    </row>
    <row r="1188" spans="1:7" x14ac:dyDescent="0.55000000000000004">
      <c r="A1188" s="3">
        <v>39</v>
      </c>
      <c r="B1188" s="3">
        <v>7</v>
      </c>
      <c r="C1188" s="5">
        <v>11740.734977141599</v>
      </c>
      <c r="D1188" s="5">
        <v>21098.953486668499</v>
      </c>
      <c r="E1188" s="5">
        <v>21678.6774705752</v>
      </c>
      <c r="F1188" s="5">
        <v>18601.3702844871</v>
      </c>
      <c r="G1188" s="5">
        <v>20619.185395353801</v>
      </c>
    </row>
    <row r="1189" spans="1:7" x14ac:dyDescent="0.55000000000000004">
      <c r="A1189" s="3">
        <v>39</v>
      </c>
      <c r="B1189" s="3">
        <v>8</v>
      </c>
      <c r="C1189" s="5">
        <v>19916.900167047101</v>
      </c>
      <c r="D1189" s="5">
        <v>19050.7876713851</v>
      </c>
      <c r="E1189" s="5">
        <v>17956.594299491098</v>
      </c>
      <c r="F1189" s="5">
        <v>17538.870321295701</v>
      </c>
      <c r="G1189" s="5">
        <v>21870.7842133105</v>
      </c>
    </row>
    <row r="1190" spans="1:7" x14ac:dyDescent="0.55000000000000004">
      <c r="A1190" s="3">
        <v>39</v>
      </c>
      <c r="B1190" s="3">
        <v>9</v>
      </c>
      <c r="C1190" s="5">
        <v>4164.5684261875003</v>
      </c>
      <c r="D1190" s="5">
        <v>6672.0832287930698</v>
      </c>
      <c r="E1190" s="5">
        <v>7362.7758863420904</v>
      </c>
      <c r="F1190" s="5">
        <v>7935.30627800814</v>
      </c>
      <c r="G1190" s="5">
        <v>6423.2736196505302</v>
      </c>
    </row>
    <row r="1191" spans="1:7" x14ac:dyDescent="0.55000000000000004">
      <c r="A1191" s="3">
        <v>39</v>
      </c>
      <c r="B1191" s="3">
        <v>10</v>
      </c>
      <c r="C1191" s="5">
        <v>29564.393629598399</v>
      </c>
      <c r="D1191" s="5">
        <v>37168.386775322797</v>
      </c>
      <c r="E1191" s="5">
        <v>43480.563976507001</v>
      </c>
      <c r="F1191" s="5">
        <v>33017.847801573298</v>
      </c>
      <c r="G1191" s="5">
        <v>57430.752479618299</v>
      </c>
    </row>
    <row r="1192" spans="1:7" x14ac:dyDescent="0.55000000000000004">
      <c r="A1192" s="3">
        <v>39</v>
      </c>
      <c r="B1192" s="3">
        <v>11</v>
      </c>
      <c r="C1192" s="5">
        <v>16533.298868841201</v>
      </c>
      <c r="D1192" s="5">
        <v>13091.3016379073</v>
      </c>
      <c r="E1192" s="5">
        <v>2716.1758993042999</v>
      </c>
      <c r="F1192" s="5">
        <v>3412.9227202204302</v>
      </c>
      <c r="G1192" s="5">
        <v>4772.2329069261896</v>
      </c>
    </row>
    <row r="1193" spans="1:7" x14ac:dyDescent="0.55000000000000004">
      <c r="A1193" s="3">
        <v>39</v>
      </c>
      <c r="B1193" s="3">
        <v>12</v>
      </c>
      <c r="C1193" s="5">
        <v>2835.2833784406898</v>
      </c>
      <c r="D1193" s="5">
        <v>3812.6493872628898</v>
      </c>
      <c r="E1193" s="5">
        <v>4163.4179560599796</v>
      </c>
      <c r="F1193" s="5">
        <v>3882.9888568035799</v>
      </c>
      <c r="G1193" s="5">
        <v>3790.2716096781101</v>
      </c>
    </row>
    <row r="1194" spans="1:7" x14ac:dyDescent="0.55000000000000004">
      <c r="A1194" s="3">
        <v>39</v>
      </c>
      <c r="B1194" s="3">
        <v>13</v>
      </c>
      <c r="C1194" s="5">
        <v>1155.0353062342699</v>
      </c>
      <c r="D1194" s="5">
        <v>3.13081005135551E-2</v>
      </c>
      <c r="E1194" s="5">
        <v>2.21365954159401E-2</v>
      </c>
      <c r="F1194" s="5">
        <v>2.2190099404595098E-2</v>
      </c>
      <c r="G1194" s="5">
        <v>1.5383383197688999E-2</v>
      </c>
    </row>
    <row r="1195" spans="1:7" x14ac:dyDescent="0.55000000000000004">
      <c r="A1195" s="3">
        <v>39</v>
      </c>
      <c r="B1195" s="3">
        <v>14</v>
      </c>
      <c r="C1195" s="5">
        <v>8753.7190370469198</v>
      </c>
      <c r="D1195" s="5">
        <v>6852.3022333324898</v>
      </c>
      <c r="E1195" s="5">
        <v>7018.7026413877002</v>
      </c>
      <c r="F1195" s="5">
        <v>7433.9181770534897</v>
      </c>
      <c r="G1195" s="5">
        <v>4711.7682404143297</v>
      </c>
    </row>
    <row r="1196" spans="1:7" x14ac:dyDescent="0.55000000000000004">
      <c r="A1196" s="3">
        <v>39</v>
      </c>
      <c r="B1196" s="3">
        <v>15</v>
      </c>
      <c r="C1196" s="5">
        <v>3704.3141920059302</v>
      </c>
      <c r="D1196" s="5">
        <v>3679.6796013777698</v>
      </c>
      <c r="E1196" s="5">
        <v>4048.06415345081</v>
      </c>
      <c r="F1196" s="5">
        <v>3779.4774115479099</v>
      </c>
      <c r="G1196" s="5">
        <v>3575.2664672065198</v>
      </c>
    </row>
    <row r="1197" spans="1:7" x14ac:dyDescent="0.55000000000000004">
      <c r="A1197" s="3">
        <v>39</v>
      </c>
      <c r="B1197" s="3">
        <v>16</v>
      </c>
      <c r="C1197" s="5">
        <v>14825.960089165301</v>
      </c>
      <c r="D1197" s="5">
        <v>17885.296278460901</v>
      </c>
      <c r="E1197" s="5">
        <v>20509.159310110201</v>
      </c>
      <c r="F1197" s="5">
        <v>20968.2590609816</v>
      </c>
      <c r="G1197" s="5">
        <v>20251.9834490024</v>
      </c>
    </row>
    <row r="1198" spans="1:7" x14ac:dyDescent="0.55000000000000004">
      <c r="A1198" s="3">
        <v>39</v>
      </c>
      <c r="B1198" s="3">
        <v>17</v>
      </c>
      <c r="C1198" s="5">
        <v>63360.907608131201</v>
      </c>
      <c r="D1198" s="5">
        <v>63859.562533958298</v>
      </c>
      <c r="E1198" s="5">
        <v>74202.327062023702</v>
      </c>
      <c r="F1198" s="5">
        <v>71765.4980440379</v>
      </c>
      <c r="G1198" s="5">
        <v>57616.953933931203</v>
      </c>
    </row>
    <row r="1199" spans="1:7" x14ac:dyDescent="0.55000000000000004">
      <c r="A1199" s="3">
        <v>39</v>
      </c>
      <c r="B1199" s="3">
        <v>18</v>
      </c>
      <c r="C1199" s="5">
        <v>149635.839958483</v>
      </c>
      <c r="D1199" s="5">
        <v>182340.24975335301</v>
      </c>
      <c r="E1199" s="5">
        <v>195381.51827049899</v>
      </c>
      <c r="F1199" s="5">
        <v>204629.821500705</v>
      </c>
      <c r="G1199" s="5">
        <v>186495.654653101</v>
      </c>
    </row>
    <row r="1200" spans="1:7" x14ac:dyDescent="0.55000000000000004">
      <c r="A1200" s="3">
        <v>39</v>
      </c>
      <c r="B1200" s="3">
        <v>19</v>
      </c>
      <c r="C1200" s="5">
        <v>83680.808441013301</v>
      </c>
      <c r="D1200" s="5">
        <v>75953.997423795707</v>
      </c>
      <c r="E1200" s="5">
        <v>73560.695036028294</v>
      </c>
      <c r="F1200" s="5">
        <v>73032.702422852599</v>
      </c>
      <c r="G1200" s="5">
        <v>88489.488014648494</v>
      </c>
    </row>
    <row r="1201" spans="1:7" x14ac:dyDescent="0.55000000000000004">
      <c r="A1201" s="3">
        <v>39</v>
      </c>
      <c r="B1201" s="3">
        <v>20</v>
      </c>
      <c r="C1201" s="5">
        <v>150290.48255543501</v>
      </c>
      <c r="D1201" s="5">
        <v>193771.42104310499</v>
      </c>
      <c r="E1201" s="5">
        <v>192895.95523969401</v>
      </c>
      <c r="F1201" s="5">
        <v>189300.99674113601</v>
      </c>
      <c r="G1201" s="5">
        <v>197048.436008902</v>
      </c>
    </row>
    <row r="1202" spans="1:7" x14ac:dyDescent="0.55000000000000004">
      <c r="A1202" s="3">
        <v>39</v>
      </c>
      <c r="B1202" s="3">
        <v>21</v>
      </c>
      <c r="C1202" s="5">
        <v>125552.285793483</v>
      </c>
      <c r="D1202" s="5">
        <v>128767.948220241</v>
      </c>
      <c r="E1202" s="5">
        <v>125874.81290915501</v>
      </c>
      <c r="F1202" s="5">
        <v>105060.865985057</v>
      </c>
      <c r="G1202" s="5">
        <v>110547.95891769</v>
      </c>
    </row>
    <row r="1203" spans="1:7" x14ac:dyDescent="0.55000000000000004">
      <c r="A1203" s="3">
        <v>39</v>
      </c>
      <c r="B1203" s="3">
        <v>22</v>
      </c>
      <c r="C1203" s="5">
        <v>75531.997749989794</v>
      </c>
      <c r="D1203" s="5">
        <v>84326.645663509698</v>
      </c>
      <c r="E1203" s="5">
        <v>85836.983100712197</v>
      </c>
      <c r="F1203" s="5">
        <v>52362.066422237003</v>
      </c>
      <c r="G1203" s="5">
        <v>47424.693026704801</v>
      </c>
    </row>
    <row r="1204" spans="1:7" x14ac:dyDescent="0.55000000000000004">
      <c r="A1204" s="3">
        <v>39</v>
      </c>
      <c r="B1204" s="3">
        <v>23</v>
      </c>
      <c r="C1204" s="5">
        <v>54262.496631195303</v>
      </c>
      <c r="D1204" s="5">
        <v>49942.5815043248</v>
      </c>
      <c r="E1204" s="5">
        <v>48366.507460844201</v>
      </c>
      <c r="F1204" s="5">
        <v>51907.880976985798</v>
      </c>
      <c r="G1204" s="5">
        <v>47764.200085413802</v>
      </c>
    </row>
    <row r="1205" spans="1:7" x14ac:dyDescent="0.55000000000000004">
      <c r="A1205" s="3">
        <v>39</v>
      </c>
      <c r="B1205" s="3">
        <v>24</v>
      </c>
      <c r="C1205" s="5">
        <v>18613.493740556001</v>
      </c>
      <c r="D1205" s="5">
        <v>21374.8435342099</v>
      </c>
      <c r="E1205" s="5">
        <v>21721.0038992718</v>
      </c>
      <c r="F1205" s="5">
        <v>21618.0462610789</v>
      </c>
      <c r="G1205" s="5">
        <v>21792.096453885999</v>
      </c>
    </row>
    <row r="1206" spans="1:7" x14ac:dyDescent="0.55000000000000004">
      <c r="A1206" s="3">
        <v>39</v>
      </c>
      <c r="B1206" s="3">
        <v>25</v>
      </c>
      <c r="C1206" s="5">
        <v>103799.639813224</v>
      </c>
      <c r="D1206" s="5">
        <v>91644.429979950102</v>
      </c>
      <c r="E1206" s="5">
        <v>88564.470430414207</v>
      </c>
      <c r="F1206" s="5">
        <v>87333.324270947705</v>
      </c>
      <c r="G1206" s="5">
        <v>93424.096880920406</v>
      </c>
    </row>
    <row r="1207" spans="1:7" x14ac:dyDescent="0.55000000000000004">
      <c r="A1207" s="3">
        <v>39</v>
      </c>
      <c r="B1207" s="3">
        <v>26</v>
      </c>
      <c r="C1207" s="5">
        <v>70531.390792995895</v>
      </c>
      <c r="D1207" s="5">
        <v>76281.382842888896</v>
      </c>
      <c r="E1207" s="5">
        <v>79410.843937863407</v>
      </c>
      <c r="F1207" s="5">
        <v>78809.330085050198</v>
      </c>
      <c r="G1207" s="5">
        <v>75941.747443887405</v>
      </c>
    </row>
    <row r="1208" spans="1:7" x14ac:dyDescent="0.55000000000000004">
      <c r="A1208" s="3">
        <v>39</v>
      </c>
      <c r="B1208" s="3">
        <v>27</v>
      </c>
      <c r="C1208" s="5">
        <v>120499.18161960199</v>
      </c>
      <c r="D1208" s="5">
        <v>147023.618972814</v>
      </c>
      <c r="E1208" s="5">
        <v>145371.840289966</v>
      </c>
      <c r="F1208" s="5">
        <v>143018.076195478</v>
      </c>
      <c r="G1208" s="5">
        <v>145643.128720067</v>
      </c>
    </row>
    <row r="1209" spans="1:7" x14ac:dyDescent="0.55000000000000004">
      <c r="A1209" s="3">
        <v>39</v>
      </c>
      <c r="B1209" s="3">
        <v>28</v>
      </c>
      <c r="C1209" s="5">
        <v>177197.05556602799</v>
      </c>
      <c r="D1209" s="5">
        <v>183835.697887874</v>
      </c>
      <c r="E1209" s="5">
        <v>197074.19268694299</v>
      </c>
      <c r="F1209" s="5">
        <v>194189.81372629799</v>
      </c>
      <c r="G1209" s="5">
        <v>202178.483236</v>
      </c>
    </row>
    <row r="1210" spans="1:7" x14ac:dyDescent="0.55000000000000004">
      <c r="A1210" s="3">
        <v>39</v>
      </c>
      <c r="B1210" s="3">
        <v>29</v>
      </c>
      <c r="C1210" s="5">
        <v>134999.02475820901</v>
      </c>
      <c r="D1210" s="5">
        <v>136333.13060239301</v>
      </c>
      <c r="E1210" s="5">
        <v>132066.90277138201</v>
      </c>
      <c r="F1210" s="5">
        <v>128198.32839156099</v>
      </c>
      <c r="G1210" s="5">
        <v>127883.180982302</v>
      </c>
    </row>
    <row r="1211" spans="1:7" x14ac:dyDescent="0.55000000000000004">
      <c r="A1211" s="3">
        <v>39</v>
      </c>
      <c r="B1211" s="3">
        <v>30</v>
      </c>
      <c r="C1211" s="5">
        <v>258953.945154043</v>
      </c>
      <c r="D1211" s="5">
        <v>292515.30613679998</v>
      </c>
      <c r="E1211" s="5">
        <v>298933.96440989402</v>
      </c>
      <c r="F1211" s="5">
        <v>299140.23347192898</v>
      </c>
      <c r="G1211" s="5">
        <v>296839.19155426999</v>
      </c>
    </row>
    <row r="1212" spans="1:7" x14ac:dyDescent="0.55000000000000004">
      <c r="A1212" s="3">
        <v>39</v>
      </c>
      <c r="B1212" s="3">
        <v>31</v>
      </c>
      <c r="C1212" s="5">
        <v>118973.213786986</v>
      </c>
      <c r="D1212" s="5">
        <v>124121.56062798</v>
      </c>
      <c r="E1212" s="5">
        <v>112946.797307984</v>
      </c>
      <c r="F1212" s="5">
        <v>99068.202836608907</v>
      </c>
      <c r="G1212" s="5">
        <v>102449.111520846</v>
      </c>
    </row>
    <row r="1213" spans="1:7" x14ac:dyDescent="0.55000000000000004">
      <c r="A1213" s="3">
        <v>40</v>
      </c>
      <c r="B1213" s="3">
        <v>1</v>
      </c>
      <c r="C1213" s="5">
        <v>163831.13810643501</v>
      </c>
      <c r="D1213" s="5">
        <v>152153.117621738</v>
      </c>
      <c r="E1213" s="5">
        <v>156078.030342855</v>
      </c>
      <c r="F1213" s="5">
        <v>146092.40607221899</v>
      </c>
      <c r="G1213" s="5">
        <v>124836.427939003</v>
      </c>
    </row>
    <row r="1214" spans="1:7" x14ac:dyDescent="0.55000000000000004">
      <c r="A1214" s="3">
        <v>40</v>
      </c>
      <c r="B1214" s="3">
        <v>2</v>
      </c>
      <c r="C1214" s="5">
        <v>7075.4107787809398</v>
      </c>
      <c r="D1214" s="5">
        <v>10169.965530032099</v>
      </c>
      <c r="E1214" s="5">
        <v>9153.4360996039995</v>
      </c>
      <c r="F1214" s="5">
        <v>8964.2970554485</v>
      </c>
      <c r="G1214" s="5">
        <v>9529.4603977572606</v>
      </c>
    </row>
    <row r="1215" spans="1:7" x14ac:dyDescent="0.55000000000000004">
      <c r="A1215" s="3">
        <v>40</v>
      </c>
      <c r="B1215" s="3">
        <v>3</v>
      </c>
      <c r="C1215" s="5">
        <v>686176.86088681198</v>
      </c>
      <c r="D1215" s="5">
        <v>637765.92444698</v>
      </c>
      <c r="E1215" s="5">
        <v>700359.81082109595</v>
      </c>
      <c r="F1215" s="5">
        <v>603162.57522618002</v>
      </c>
      <c r="G1215" s="5">
        <v>422567.936947443</v>
      </c>
    </row>
    <row r="1216" spans="1:7" x14ac:dyDescent="0.55000000000000004">
      <c r="A1216" s="3">
        <v>40</v>
      </c>
      <c r="B1216" s="3">
        <v>4</v>
      </c>
      <c r="C1216" s="5">
        <v>18006.856114107901</v>
      </c>
      <c r="D1216" s="5">
        <v>19913.403814472698</v>
      </c>
      <c r="E1216" s="5">
        <v>20548.6421871288</v>
      </c>
      <c r="F1216" s="5">
        <v>19513.1949872183</v>
      </c>
      <c r="G1216" s="5">
        <v>18830.418131525501</v>
      </c>
    </row>
    <row r="1217" spans="1:7" x14ac:dyDescent="0.55000000000000004">
      <c r="A1217" s="3">
        <v>40</v>
      </c>
      <c r="B1217" s="3">
        <v>5</v>
      </c>
      <c r="C1217" s="5">
        <v>34082.480554710499</v>
      </c>
      <c r="D1217" s="5">
        <v>28980.3549194361</v>
      </c>
      <c r="E1217" s="5">
        <v>33244.287961044101</v>
      </c>
      <c r="F1217" s="5">
        <v>35330.574767165403</v>
      </c>
      <c r="G1217" s="5">
        <v>31187.8656016196</v>
      </c>
    </row>
    <row r="1218" spans="1:7" x14ac:dyDescent="0.55000000000000004">
      <c r="A1218" s="3">
        <v>40</v>
      </c>
      <c r="B1218" s="3">
        <v>6</v>
      </c>
      <c r="C1218" s="5">
        <v>225182.331920458</v>
      </c>
      <c r="D1218" s="5">
        <v>265407.64494142501</v>
      </c>
      <c r="E1218" s="5">
        <v>281964.24661337002</v>
      </c>
      <c r="F1218" s="5">
        <v>281822.889142478</v>
      </c>
      <c r="G1218" s="5">
        <v>218456.13035078099</v>
      </c>
    </row>
    <row r="1219" spans="1:7" x14ac:dyDescent="0.55000000000000004">
      <c r="A1219" s="3">
        <v>40</v>
      </c>
      <c r="B1219" s="3">
        <v>7</v>
      </c>
      <c r="C1219" s="5">
        <v>94348.936338861007</v>
      </c>
      <c r="D1219" s="5">
        <v>130552.671462706</v>
      </c>
      <c r="E1219" s="5">
        <v>124242.80185704499</v>
      </c>
      <c r="F1219" s="5">
        <v>147840.925078425</v>
      </c>
      <c r="G1219" s="5">
        <v>141949.17881666901</v>
      </c>
    </row>
    <row r="1220" spans="1:7" x14ac:dyDescent="0.55000000000000004">
      <c r="A1220" s="3">
        <v>40</v>
      </c>
      <c r="B1220" s="3">
        <v>8</v>
      </c>
      <c r="C1220" s="5">
        <v>484589.48043574102</v>
      </c>
      <c r="D1220" s="5">
        <v>453163.282296055</v>
      </c>
      <c r="E1220" s="5">
        <v>453695.54443694698</v>
      </c>
      <c r="F1220" s="5">
        <v>369761.87023031001</v>
      </c>
      <c r="G1220" s="5">
        <v>467007.67507819697</v>
      </c>
    </row>
    <row r="1221" spans="1:7" x14ac:dyDescent="0.55000000000000004">
      <c r="A1221" s="3">
        <v>40</v>
      </c>
      <c r="B1221" s="3">
        <v>9</v>
      </c>
      <c r="C1221" s="5">
        <v>124547.84735991</v>
      </c>
      <c r="D1221" s="5">
        <v>151389.008804443</v>
      </c>
      <c r="E1221" s="5">
        <v>171766.58052298601</v>
      </c>
      <c r="F1221" s="5">
        <v>180587.15539811301</v>
      </c>
      <c r="G1221" s="5">
        <v>171767.72959856299</v>
      </c>
    </row>
    <row r="1222" spans="1:7" x14ac:dyDescent="0.55000000000000004">
      <c r="A1222" s="3">
        <v>40</v>
      </c>
      <c r="B1222" s="3">
        <v>10</v>
      </c>
      <c r="C1222" s="5">
        <v>260725.939767501</v>
      </c>
      <c r="D1222" s="5">
        <v>232932.37155848599</v>
      </c>
      <c r="E1222" s="5">
        <v>281176.49030821503</v>
      </c>
      <c r="F1222" s="5">
        <v>280087.08646583901</v>
      </c>
      <c r="G1222" s="5">
        <v>301302.02321856201</v>
      </c>
    </row>
    <row r="1223" spans="1:7" x14ac:dyDescent="0.55000000000000004">
      <c r="A1223" s="3">
        <v>40</v>
      </c>
      <c r="B1223" s="3">
        <v>11</v>
      </c>
      <c r="C1223" s="5">
        <v>72108.548910059297</v>
      </c>
      <c r="D1223" s="5">
        <v>111742.37876991001</v>
      </c>
      <c r="E1223" s="5">
        <v>85402.093266878306</v>
      </c>
      <c r="F1223" s="5">
        <v>79591.283533880603</v>
      </c>
      <c r="G1223" s="5">
        <v>100770.749254835</v>
      </c>
    </row>
    <row r="1224" spans="1:7" x14ac:dyDescent="0.55000000000000004">
      <c r="A1224" s="3">
        <v>40</v>
      </c>
      <c r="B1224" s="3">
        <v>12</v>
      </c>
      <c r="C1224" s="5">
        <v>73677.864818688395</v>
      </c>
      <c r="D1224" s="5">
        <v>92984.765515591804</v>
      </c>
      <c r="E1224" s="5">
        <v>105452.79665458899</v>
      </c>
      <c r="F1224" s="5">
        <v>100822.087606507</v>
      </c>
      <c r="G1224" s="5">
        <v>102837.167389218</v>
      </c>
    </row>
    <row r="1225" spans="1:7" x14ac:dyDescent="0.55000000000000004">
      <c r="A1225" s="3">
        <v>40</v>
      </c>
      <c r="B1225" s="3">
        <v>13</v>
      </c>
      <c r="C1225" s="5">
        <v>42503.266942672999</v>
      </c>
      <c r="D1225" s="5">
        <v>29135.3524150378</v>
      </c>
      <c r="E1225" s="5">
        <v>27673.084082602702</v>
      </c>
      <c r="F1225" s="5">
        <v>28478.020152335601</v>
      </c>
      <c r="G1225" s="5">
        <v>22722.918797367201</v>
      </c>
    </row>
    <row r="1226" spans="1:7" x14ac:dyDescent="0.55000000000000004">
      <c r="A1226" s="3">
        <v>40</v>
      </c>
      <c r="B1226" s="3">
        <v>14</v>
      </c>
      <c r="C1226" s="5">
        <v>719395.10815998295</v>
      </c>
      <c r="D1226" s="5">
        <v>231161.0726323</v>
      </c>
      <c r="E1226" s="5">
        <v>243949.40577408101</v>
      </c>
      <c r="F1226" s="5">
        <v>266037.87222031603</v>
      </c>
      <c r="G1226" s="5">
        <v>276624.20199346601</v>
      </c>
    </row>
    <row r="1227" spans="1:7" x14ac:dyDescent="0.55000000000000004">
      <c r="A1227" s="3">
        <v>40</v>
      </c>
      <c r="B1227" s="3">
        <v>15</v>
      </c>
      <c r="C1227" s="5">
        <v>87798.385754356597</v>
      </c>
      <c r="D1227" s="5">
        <v>83033.566825911097</v>
      </c>
      <c r="E1227" s="5">
        <v>72203.628466500304</v>
      </c>
      <c r="F1227" s="5">
        <v>64029.400404641099</v>
      </c>
      <c r="G1227" s="5">
        <v>72731.606622712497</v>
      </c>
    </row>
    <row r="1228" spans="1:7" x14ac:dyDescent="0.55000000000000004">
      <c r="A1228" s="3">
        <v>40</v>
      </c>
      <c r="B1228" s="3">
        <v>16</v>
      </c>
      <c r="C1228" s="5">
        <v>207367.009234244</v>
      </c>
      <c r="D1228" s="5">
        <v>252943.054707818</v>
      </c>
      <c r="E1228" s="5">
        <v>258711.558276656</v>
      </c>
      <c r="F1228" s="5">
        <v>253012.49569656199</v>
      </c>
      <c r="G1228" s="5">
        <v>276858.45612689201</v>
      </c>
    </row>
    <row r="1229" spans="1:7" x14ac:dyDescent="0.55000000000000004">
      <c r="A1229" s="3">
        <v>40</v>
      </c>
      <c r="B1229" s="3">
        <v>17</v>
      </c>
      <c r="C1229" s="5">
        <v>534924.46374725504</v>
      </c>
      <c r="D1229" s="5">
        <v>553434.64410935796</v>
      </c>
      <c r="E1229" s="5">
        <v>618220.67814001697</v>
      </c>
      <c r="F1229" s="5">
        <v>619631.45364376297</v>
      </c>
      <c r="G1229" s="5">
        <v>522736.704309894</v>
      </c>
    </row>
    <row r="1230" spans="1:7" x14ac:dyDescent="0.55000000000000004">
      <c r="A1230" s="3">
        <v>40</v>
      </c>
      <c r="B1230" s="3">
        <v>18</v>
      </c>
      <c r="C1230" s="5">
        <v>796486.11136838398</v>
      </c>
      <c r="D1230" s="5">
        <v>954651.21004164102</v>
      </c>
      <c r="E1230" s="5">
        <v>995691.23164505605</v>
      </c>
      <c r="F1230" s="5">
        <v>901933.30967397802</v>
      </c>
      <c r="G1230" s="5">
        <v>1034908.78460549</v>
      </c>
    </row>
    <row r="1231" spans="1:7" x14ac:dyDescent="0.55000000000000004">
      <c r="A1231" s="3">
        <v>40</v>
      </c>
      <c r="B1231" s="3">
        <v>19</v>
      </c>
      <c r="C1231" s="5">
        <v>1395936.7738127401</v>
      </c>
      <c r="D1231" s="5">
        <v>1293036.74390543</v>
      </c>
      <c r="E1231" s="5">
        <v>1252102.68357148</v>
      </c>
      <c r="F1231" s="5">
        <v>1243271.92842119</v>
      </c>
      <c r="G1231" s="5">
        <v>1506770.5549903801</v>
      </c>
    </row>
    <row r="1232" spans="1:7" x14ac:dyDescent="0.55000000000000004">
      <c r="A1232" s="3">
        <v>40</v>
      </c>
      <c r="B1232" s="3">
        <v>20</v>
      </c>
      <c r="C1232" s="5">
        <v>982733.61889625003</v>
      </c>
      <c r="D1232" s="5">
        <v>1156969.0241443601</v>
      </c>
      <c r="E1232" s="5">
        <v>1144962.3342216001</v>
      </c>
      <c r="F1232" s="5">
        <v>1117277.4162725499</v>
      </c>
      <c r="G1232" s="5">
        <v>1157979.3807679201</v>
      </c>
    </row>
    <row r="1233" spans="1:7" x14ac:dyDescent="0.55000000000000004">
      <c r="A1233" s="3">
        <v>40</v>
      </c>
      <c r="B1233" s="3">
        <v>21</v>
      </c>
      <c r="C1233" s="5">
        <v>1092378.7070494599</v>
      </c>
      <c r="D1233" s="5">
        <v>1292063.4822973099</v>
      </c>
      <c r="E1233" s="5">
        <v>1314781.8604953601</v>
      </c>
      <c r="F1233" s="5">
        <v>1028101.05519193</v>
      </c>
      <c r="G1233" s="5">
        <v>1141491.6048085799</v>
      </c>
    </row>
    <row r="1234" spans="1:7" x14ac:dyDescent="0.55000000000000004">
      <c r="A1234" s="3">
        <v>40</v>
      </c>
      <c r="B1234" s="3">
        <v>22</v>
      </c>
      <c r="C1234" s="5">
        <v>458183.88061870099</v>
      </c>
      <c r="D1234" s="5">
        <v>457501.80395691202</v>
      </c>
      <c r="E1234" s="5">
        <v>516156.74303137901</v>
      </c>
      <c r="F1234" s="5">
        <v>337635.07049926702</v>
      </c>
      <c r="G1234" s="5">
        <v>309142.11551182502</v>
      </c>
    </row>
    <row r="1235" spans="1:7" x14ac:dyDescent="0.55000000000000004">
      <c r="A1235" s="3">
        <v>40</v>
      </c>
      <c r="B1235" s="3">
        <v>23</v>
      </c>
      <c r="C1235" s="5">
        <v>483849.74444865203</v>
      </c>
      <c r="D1235" s="5">
        <v>500151.70830585901</v>
      </c>
      <c r="E1235" s="5">
        <v>465358.91338813602</v>
      </c>
      <c r="F1235" s="5">
        <v>491564.22632358701</v>
      </c>
      <c r="G1235" s="5">
        <v>458654.06385749299</v>
      </c>
    </row>
    <row r="1236" spans="1:7" x14ac:dyDescent="0.55000000000000004">
      <c r="A1236" s="3">
        <v>40</v>
      </c>
      <c r="B1236" s="3">
        <v>24</v>
      </c>
      <c r="C1236" s="5">
        <v>492116.25747990399</v>
      </c>
      <c r="D1236" s="5">
        <v>493015.65956326801</v>
      </c>
      <c r="E1236" s="5">
        <v>521835.50773335103</v>
      </c>
      <c r="F1236" s="5">
        <v>503195.891964968</v>
      </c>
      <c r="G1236" s="5">
        <v>507627.84655631799</v>
      </c>
    </row>
    <row r="1237" spans="1:7" x14ac:dyDescent="0.55000000000000004">
      <c r="A1237" s="3">
        <v>40</v>
      </c>
      <c r="B1237" s="3">
        <v>25</v>
      </c>
      <c r="C1237" s="5">
        <v>710450.94657005602</v>
      </c>
      <c r="D1237" s="5">
        <v>658628.15875751304</v>
      </c>
      <c r="E1237" s="5">
        <v>684924.02949287405</v>
      </c>
      <c r="F1237" s="5">
        <v>667781.07960129995</v>
      </c>
      <c r="G1237" s="5">
        <v>753112.69221762905</v>
      </c>
    </row>
    <row r="1238" spans="1:7" x14ac:dyDescent="0.55000000000000004">
      <c r="A1238" s="3">
        <v>40</v>
      </c>
      <c r="B1238" s="3">
        <v>26</v>
      </c>
      <c r="C1238" s="5">
        <v>626473.88858788798</v>
      </c>
      <c r="D1238" s="5">
        <v>745780.38934057695</v>
      </c>
      <c r="E1238" s="5">
        <v>833715.14698448498</v>
      </c>
      <c r="F1238" s="5">
        <v>836211.85528640496</v>
      </c>
      <c r="G1238" s="5">
        <v>814074.75675045897</v>
      </c>
    </row>
    <row r="1239" spans="1:7" x14ac:dyDescent="0.55000000000000004">
      <c r="A1239" s="3">
        <v>40</v>
      </c>
      <c r="B1239" s="3">
        <v>27</v>
      </c>
      <c r="C1239" s="5">
        <v>1361173.2912811299</v>
      </c>
      <c r="D1239" s="5">
        <v>1546441.97366626</v>
      </c>
      <c r="E1239" s="5">
        <v>1745160.00560595</v>
      </c>
      <c r="F1239" s="5">
        <v>1784978.3928795699</v>
      </c>
      <c r="G1239" s="5">
        <v>1903652.1812749801</v>
      </c>
    </row>
    <row r="1240" spans="1:7" x14ac:dyDescent="0.55000000000000004">
      <c r="A1240" s="3">
        <v>40</v>
      </c>
      <c r="B1240" s="3">
        <v>28</v>
      </c>
      <c r="C1240" s="5">
        <v>892707.88843315805</v>
      </c>
      <c r="D1240" s="5">
        <v>921746.35566754104</v>
      </c>
      <c r="E1240" s="5">
        <v>968059.66056087601</v>
      </c>
      <c r="F1240" s="5">
        <v>957859.83209516294</v>
      </c>
      <c r="G1240" s="5">
        <v>1019370.29786163</v>
      </c>
    </row>
    <row r="1241" spans="1:7" x14ac:dyDescent="0.55000000000000004">
      <c r="A1241" s="3">
        <v>40</v>
      </c>
      <c r="B1241" s="3">
        <v>29</v>
      </c>
      <c r="C1241" s="5">
        <v>779633.42188790301</v>
      </c>
      <c r="D1241" s="5">
        <v>745023.53844105999</v>
      </c>
      <c r="E1241" s="5">
        <v>763324.47635397594</v>
      </c>
      <c r="F1241" s="5">
        <v>759393.91304101795</v>
      </c>
      <c r="G1241" s="5">
        <v>774438.45586825896</v>
      </c>
    </row>
    <row r="1242" spans="1:7" x14ac:dyDescent="0.55000000000000004">
      <c r="A1242" s="3">
        <v>40</v>
      </c>
      <c r="B1242" s="3">
        <v>30</v>
      </c>
      <c r="C1242" s="5">
        <v>1499829.1058739601</v>
      </c>
      <c r="D1242" s="5">
        <v>1752773.1504174201</v>
      </c>
      <c r="E1242" s="5">
        <v>1911331.64609028</v>
      </c>
      <c r="F1242" s="5">
        <v>1918890.7449773301</v>
      </c>
      <c r="G1242" s="5">
        <v>1991388.1240943701</v>
      </c>
    </row>
    <row r="1243" spans="1:7" x14ac:dyDescent="0.55000000000000004">
      <c r="A1243" s="3">
        <v>40</v>
      </c>
      <c r="B1243" s="3">
        <v>31</v>
      </c>
      <c r="C1243" s="5">
        <v>874042.920222154</v>
      </c>
      <c r="D1243" s="5">
        <v>837340.55012052401</v>
      </c>
      <c r="E1243" s="5">
        <v>826510.37798994395</v>
      </c>
      <c r="F1243" s="5">
        <v>729368.950703957</v>
      </c>
      <c r="G1243" s="5">
        <v>749831.92935218196</v>
      </c>
    </row>
    <row r="1244" spans="1:7" x14ac:dyDescent="0.55000000000000004">
      <c r="A1244" s="3">
        <v>41</v>
      </c>
      <c r="B1244" s="3">
        <v>1</v>
      </c>
      <c r="C1244" s="5">
        <v>93060.068179118098</v>
      </c>
      <c r="D1244" s="5">
        <v>91000.637741134604</v>
      </c>
      <c r="E1244" s="5">
        <v>88482.013398547904</v>
      </c>
      <c r="F1244" s="5">
        <v>89317.049685136299</v>
      </c>
      <c r="G1244" s="5">
        <v>82919.380455779799</v>
      </c>
    </row>
    <row r="1245" spans="1:7" x14ac:dyDescent="0.55000000000000004">
      <c r="A1245" s="3">
        <v>41</v>
      </c>
      <c r="B1245" s="3">
        <v>2</v>
      </c>
      <c r="C1245" s="5">
        <v>1490.0485557370801</v>
      </c>
      <c r="D1245" s="5">
        <v>1422.18072755815</v>
      </c>
      <c r="E1245" s="5">
        <v>1277.0755030539001</v>
      </c>
      <c r="F1245" s="5">
        <v>1406.42625810549</v>
      </c>
      <c r="G1245" s="5">
        <v>1719.3533316231001</v>
      </c>
    </row>
    <row r="1246" spans="1:7" x14ac:dyDescent="0.55000000000000004">
      <c r="A1246" s="3">
        <v>41</v>
      </c>
      <c r="B1246" s="3">
        <v>3</v>
      </c>
      <c r="C1246" s="5">
        <v>106346.40257680501</v>
      </c>
      <c r="D1246" s="5">
        <v>119480.190334689</v>
      </c>
      <c r="E1246" s="5">
        <v>128543.831344458</v>
      </c>
      <c r="F1246" s="5">
        <v>134069.86249910001</v>
      </c>
      <c r="G1246" s="5">
        <v>118271.59858521901</v>
      </c>
    </row>
    <row r="1247" spans="1:7" x14ac:dyDescent="0.55000000000000004">
      <c r="A1247" s="3">
        <v>41</v>
      </c>
      <c r="B1247" s="3">
        <v>4</v>
      </c>
      <c r="C1247" s="5">
        <v>7785.1775901950105</v>
      </c>
      <c r="D1247" s="5">
        <v>8091.2815548061099</v>
      </c>
      <c r="E1247" s="5">
        <v>9152.6620924771596</v>
      </c>
      <c r="F1247" s="5">
        <v>7449.0283253370499</v>
      </c>
      <c r="G1247" s="5">
        <v>6620.99193292577</v>
      </c>
    </row>
    <row r="1248" spans="1:7" x14ac:dyDescent="0.55000000000000004">
      <c r="A1248" s="3">
        <v>41</v>
      </c>
      <c r="B1248" s="3">
        <v>5</v>
      </c>
      <c r="C1248" s="5">
        <v>23909.8367252799</v>
      </c>
      <c r="D1248" s="5">
        <v>23823.108205127799</v>
      </c>
      <c r="E1248" s="5">
        <v>29096.349751341699</v>
      </c>
      <c r="F1248" s="5">
        <v>27710.175849149298</v>
      </c>
      <c r="G1248" s="5">
        <v>17875.6900294429</v>
      </c>
    </row>
    <row r="1249" spans="1:7" x14ac:dyDescent="0.55000000000000004">
      <c r="A1249" s="3">
        <v>41</v>
      </c>
      <c r="B1249" s="3">
        <v>6</v>
      </c>
      <c r="C1249" s="5">
        <v>75789.3989389544</v>
      </c>
      <c r="D1249" s="5">
        <v>109432.079772671</v>
      </c>
      <c r="E1249" s="5">
        <v>90697.539395275904</v>
      </c>
      <c r="F1249" s="5">
        <v>84083.512299607406</v>
      </c>
      <c r="G1249" s="5">
        <v>75761.404171365706</v>
      </c>
    </row>
    <row r="1250" spans="1:7" x14ac:dyDescent="0.55000000000000004">
      <c r="A1250" s="3">
        <v>41</v>
      </c>
      <c r="B1250" s="3">
        <v>7</v>
      </c>
      <c r="C1250" s="5">
        <v>20438.663645893099</v>
      </c>
      <c r="D1250" s="5">
        <v>20346.153223556299</v>
      </c>
      <c r="E1250" s="5">
        <v>24136.1211096304</v>
      </c>
      <c r="F1250" s="5">
        <v>26981.785147485702</v>
      </c>
      <c r="G1250" s="5">
        <v>27280.657395566901</v>
      </c>
    </row>
    <row r="1251" spans="1:7" x14ac:dyDescent="0.55000000000000004">
      <c r="A1251" s="3">
        <v>41</v>
      </c>
      <c r="B1251" s="3">
        <v>8</v>
      </c>
      <c r="C1251" s="5">
        <v>49186.1135526336</v>
      </c>
      <c r="D1251" s="5">
        <v>47734.036444721001</v>
      </c>
      <c r="E1251" s="5">
        <v>63509.985158374599</v>
      </c>
      <c r="F1251" s="5">
        <v>68846.899602104197</v>
      </c>
      <c r="G1251" s="5">
        <v>25235.5996993027</v>
      </c>
    </row>
    <row r="1252" spans="1:7" x14ac:dyDescent="0.55000000000000004">
      <c r="A1252" s="3">
        <v>41</v>
      </c>
      <c r="B1252" s="3">
        <v>9</v>
      </c>
      <c r="C1252" s="5">
        <v>30369.952203737499</v>
      </c>
      <c r="D1252" s="5">
        <v>34275.9417875953</v>
      </c>
      <c r="E1252" s="5">
        <v>35234.045871878297</v>
      </c>
      <c r="F1252" s="5">
        <v>31257.774982231502</v>
      </c>
      <c r="G1252" s="5">
        <v>35936.650063469897</v>
      </c>
    </row>
    <row r="1253" spans="1:7" x14ac:dyDescent="0.55000000000000004">
      <c r="A1253" s="3">
        <v>41</v>
      </c>
      <c r="B1253" s="3">
        <v>10</v>
      </c>
      <c r="C1253" s="5">
        <v>41845.132127878998</v>
      </c>
      <c r="D1253" s="5">
        <v>45222.019476321198</v>
      </c>
      <c r="E1253" s="5">
        <v>63651.107483874199</v>
      </c>
      <c r="F1253" s="5">
        <v>54593.847687155197</v>
      </c>
      <c r="G1253" s="5">
        <v>65406.835154490298</v>
      </c>
    </row>
    <row r="1254" spans="1:7" x14ac:dyDescent="0.55000000000000004">
      <c r="A1254" s="3">
        <v>41</v>
      </c>
      <c r="B1254" s="3">
        <v>11</v>
      </c>
      <c r="C1254" s="5">
        <v>42279.233565863899</v>
      </c>
      <c r="D1254" s="5">
        <v>46377.749079380097</v>
      </c>
      <c r="E1254" s="5">
        <v>75156.847785193604</v>
      </c>
      <c r="F1254" s="5">
        <v>88542.948906816702</v>
      </c>
      <c r="G1254" s="5">
        <v>115490.51382089499</v>
      </c>
    </row>
    <row r="1255" spans="1:7" x14ac:dyDescent="0.55000000000000004">
      <c r="A1255" s="3">
        <v>41</v>
      </c>
      <c r="B1255" s="3">
        <v>12</v>
      </c>
      <c r="C1255" s="5">
        <v>32495.248020854498</v>
      </c>
      <c r="D1255" s="5">
        <v>64116.262929755598</v>
      </c>
      <c r="E1255" s="5">
        <v>59086.225514403101</v>
      </c>
      <c r="F1255" s="5">
        <v>52415.731590616502</v>
      </c>
      <c r="G1255" s="5">
        <v>47102.311885784497</v>
      </c>
    </row>
    <row r="1256" spans="1:7" x14ac:dyDescent="0.55000000000000004">
      <c r="A1256" s="3">
        <v>41</v>
      </c>
      <c r="B1256" s="3">
        <v>13</v>
      </c>
      <c r="C1256" s="5">
        <v>11869.897889805599</v>
      </c>
      <c r="D1256" s="5">
        <v>9096.2064360384593</v>
      </c>
      <c r="E1256" s="5">
        <v>6798.1655577523097</v>
      </c>
      <c r="F1256" s="5">
        <v>4885.5035746315298</v>
      </c>
      <c r="G1256" s="5">
        <v>6517.3087779744901</v>
      </c>
    </row>
    <row r="1257" spans="1:7" x14ac:dyDescent="0.55000000000000004">
      <c r="A1257" s="3">
        <v>41</v>
      </c>
      <c r="B1257" s="3">
        <v>14</v>
      </c>
      <c r="C1257" s="5">
        <v>50995.302772279902</v>
      </c>
      <c r="D1257" s="5">
        <v>39197.127460081603</v>
      </c>
      <c r="E1257" s="5">
        <v>68030.252743434001</v>
      </c>
      <c r="F1257" s="5">
        <v>50520.1813878514</v>
      </c>
      <c r="G1257" s="5">
        <v>37284.6298738029</v>
      </c>
    </row>
    <row r="1258" spans="1:7" x14ac:dyDescent="0.55000000000000004">
      <c r="A1258" s="3">
        <v>41</v>
      </c>
      <c r="B1258" s="3">
        <v>15</v>
      </c>
      <c r="C1258" s="5">
        <v>9356.66893114103</v>
      </c>
      <c r="D1258" s="5">
        <v>8395.0249507298104</v>
      </c>
      <c r="E1258" s="5">
        <v>7888.7308736820096</v>
      </c>
      <c r="F1258" s="5">
        <v>5590.8646519125296</v>
      </c>
      <c r="G1258" s="5">
        <v>5984.6310999359803</v>
      </c>
    </row>
    <row r="1259" spans="1:7" x14ac:dyDescent="0.55000000000000004">
      <c r="A1259" s="3">
        <v>41</v>
      </c>
      <c r="B1259" s="3">
        <v>16</v>
      </c>
      <c r="C1259" s="5">
        <v>48454.556377511697</v>
      </c>
      <c r="D1259" s="5">
        <v>54862.184658715902</v>
      </c>
      <c r="E1259" s="5">
        <v>69736.870088843294</v>
      </c>
      <c r="F1259" s="5">
        <v>64406.5411877519</v>
      </c>
      <c r="G1259" s="5">
        <v>62377.274880117802</v>
      </c>
    </row>
    <row r="1260" spans="1:7" x14ac:dyDescent="0.55000000000000004">
      <c r="A1260" s="3">
        <v>41</v>
      </c>
      <c r="B1260" s="3">
        <v>17</v>
      </c>
      <c r="C1260" s="5">
        <v>143301.24587122101</v>
      </c>
      <c r="D1260" s="5">
        <v>64267.920487674397</v>
      </c>
      <c r="E1260" s="5">
        <v>130264.615219645</v>
      </c>
      <c r="F1260" s="5">
        <v>123233.54938282901</v>
      </c>
      <c r="G1260" s="5">
        <v>84413.430676078002</v>
      </c>
    </row>
    <row r="1261" spans="1:7" x14ac:dyDescent="0.55000000000000004">
      <c r="A1261" s="3">
        <v>41</v>
      </c>
      <c r="B1261" s="3">
        <v>18</v>
      </c>
      <c r="C1261" s="5">
        <v>175440.37538167101</v>
      </c>
      <c r="D1261" s="5">
        <v>157551.338840251</v>
      </c>
      <c r="E1261" s="5">
        <v>174996.88284832501</v>
      </c>
      <c r="F1261" s="5">
        <v>187258.37583721199</v>
      </c>
      <c r="G1261" s="5">
        <v>214487.75747961199</v>
      </c>
    </row>
    <row r="1262" spans="1:7" x14ac:dyDescent="0.55000000000000004">
      <c r="A1262" s="3">
        <v>41</v>
      </c>
      <c r="B1262" s="3">
        <v>19</v>
      </c>
      <c r="C1262" s="5">
        <v>114961.429443285</v>
      </c>
      <c r="D1262" s="5">
        <v>70788.428223933995</v>
      </c>
      <c r="E1262" s="5">
        <v>67081.384968918705</v>
      </c>
      <c r="F1262" s="5">
        <v>71820.436633204794</v>
      </c>
      <c r="G1262" s="5">
        <v>100406.84918157601</v>
      </c>
    </row>
    <row r="1263" spans="1:7" x14ac:dyDescent="0.55000000000000004">
      <c r="A1263" s="3">
        <v>41</v>
      </c>
      <c r="B1263" s="3">
        <v>20</v>
      </c>
      <c r="C1263" s="5">
        <v>190897.19695351899</v>
      </c>
      <c r="D1263" s="5">
        <v>261477.93296440699</v>
      </c>
      <c r="E1263" s="5">
        <v>258359.36488772501</v>
      </c>
      <c r="F1263" s="5">
        <v>255846.78599139201</v>
      </c>
      <c r="G1263" s="5">
        <v>294523.678534245</v>
      </c>
    </row>
    <row r="1264" spans="1:7" x14ac:dyDescent="0.55000000000000004">
      <c r="A1264" s="3">
        <v>41</v>
      </c>
      <c r="B1264" s="3">
        <v>21</v>
      </c>
      <c r="C1264" s="5">
        <v>145677.685349732</v>
      </c>
      <c r="D1264" s="5">
        <v>147128.02000970699</v>
      </c>
      <c r="E1264" s="5">
        <v>162585.92395246701</v>
      </c>
      <c r="F1264" s="5">
        <v>128612.642626948</v>
      </c>
      <c r="G1264" s="5">
        <v>134757.49104141499</v>
      </c>
    </row>
    <row r="1265" spans="1:7" x14ac:dyDescent="0.55000000000000004">
      <c r="A1265" s="3">
        <v>41</v>
      </c>
      <c r="B1265" s="3">
        <v>22</v>
      </c>
      <c r="C1265" s="5">
        <v>62849.451072721502</v>
      </c>
      <c r="D1265" s="5">
        <v>61379.090267109401</v>
      </c>
      <c r="E1265" s="5">
        <v>65716.577979122696</v>
      </c>
      <c r="F1265" s="5">
        <v>41469.494690939398</v>
      </c>
      <c r="G1265" s="5">
        <v>39392.441269637697</v>
      </c>
    </row>
    <row r="1266" spans="1:7" x14ac:dyDescent="0.55000000000000004">
      <c r="A1266" s="3">
        <v>41</v>
      </c>
      <c r="B1266" s="3">
        <v>23</v>
      </c>
      <c r="C1266" s="5">
        <v>57645.224950577198</v>
      </c>
      <c r="D1266" s="5">
        <v>57134.256499964802</v>
      </c>
      <c r="E1266" s="5">
        <v>55496.820835566003</v>
      </c>
      <c r="F1266" s="5">
        <v>59192.407237306099</v>
      </c>
      <c r="G1266" s="5">
        <v>55284.873544778697</v>
      </c>
    </row>
    <row r="1267" spans="1:7" x14ac:dyDescent="0.55000000000000004">
      <c r="A1267" s="3">
        <v>41</v>
      </c>
      <c r="B1267" s="3">
        <v>24</v>
      </c>
      <c r="C1267" s="5">
        <v>15672.2698009212</v>
      </c>
      <c r="D1267" s="5">
        <v>16022.233129744</v>
      </c>
      <c r="E1267" s="5">
        <v>18205.6540372938</v>
      </c>
      <c r="F1267" s="5">
        <v>18239.193621607399</v>
      </c>
      <c r="G1267" s="5">
        <v>19124.654761130099</v>
      </c>
    </row>
    <row r="1268" spans="1:7" x14ac:dyDescent="0.55000000000000004">
      <c r="A1268" s="3">
        <v>41</v>
      </c>
      <c r="B1268" s="3">
        <v>25</v>
      </c>
      <c r="C1268" s="5">
        <v>102792.765750878</v>
      </c>
      <c r="D1268" s="5">
        <v>97715.225575508695</v>
      </c>
      <c r="E1268" s="5">
        <v>91026.086401491702</v>
      </c>
      <c r="F1268" s="5">
        <v>91277.485163157296</v>
      </c>
      <c r="G1268" s="5">
        <v>99340.178345256194</v>
      </c>
    </row>
    <row r="1269" spans="1:7" x14ac:dyDescent="0.55000000000000004">
      <c r="A1269" s="3">
        <v>41</v>
      </c>
      <c r="B1269" s="3">
        <v>26</v>
      </c>
      <c r="C1269" s="5">
        <v>72058.967073558495</v>
      </c>
      <c r="D1269" s="5">
        <v>82724.491836877205</v>
      </c>
      <c r="E1269" s="5">
        <v>85913.585503889393</v>
      </c>
      <c r="F1269" s="5">
        <v>85496.392940769394</v>
      </c>
      <c r="G1269" s="5">
        <v>81560.760895152198</v>
      </c>
    </row>
    <row r="1270" spans="1:7" x14ac:dyDescent="0.55000000000000004">
      <c r="A1270" s="3">
        <v>41</v>
      </c>
      <c r="B1270" s="3">
        <v>27</v>
      </c>
      <c r="C1270" s="5">
        <v>124886.167146494</v>
      </c>
      <c r="D1270" s="5">
        <v>144521.616523479</v>
      </c>
      <c r="E1270" s="5">
        <v>147470.96967522899</v>
      </c>
      <c r="F1270" s="5">
        <v>148465.28067046701</v>
      </c>
      <c r="G1270" s="5">
        <v>152435.62021567501</v>
      </c>
    </row>
    <row r="1271" spans="1:7" x14ac:dyDescent="0.55000000000000004">
      <c r="A1271" s="3">
        <v>41</v>
      </c>
      <c r="B1271" s="3">
        <v>28</v>
      </c>
      <c r="C1271" s="5">
        <v>167977.87145438301</v>
      </c>
      <c r="D1271" s="5">
        <v>163686.50579266599</v>
      </c>
      <c r="E1271" s="5">
        <v>172932.05116970601</v>
      </c>
      <c r="F1271" s="5">
        <v>169035.44192763601</v>
      </c>
      <c r="G1271" s="5">
        <v>189566.646609524</v>
      </c>
    </row>
    <row r="1272" spans="1:7" x14ac:dyDescent="0.55000000000000004">
      <c r="A1272" s="3">
        <v>41</v>
      </c>
      <c r="B1272" s="3">
        <v>29</v>
      </c>
      <c r="C1272" s="5">
        <v>148337.17992712301</v>
      </c>
      <c r="D1272" s="5">
        <v>169343.647952434</v>
      </c>
      <c r="E1272" s="5">
        <v>172601.09207893399</v>
      </c>
      <c r="F1272" s="5">
        <v>174451.12063395101</v>
      </c>
      <c r="G1272" s="5">
        <v>165056.29739562501</v>
      </c>
    </row>
    <row r="1273" spans="1:7" x14ac:dyDescent="0.55000000000000004">
      <c r="A1273" s="3">
        <v>41</v>
      </c>
      <c r="B1273" s="3">
        <v>30</v>
      </c>
      <c r="C1273" s="5">
        <v>244881.65601860799</v>
      </c>
      <c r="D1273" s="5">
        <v>280804.27214747103</v>
      </c>
      <c r="E1273" s="5">
        <v>296958.471640401</v>
      </c>
      <c r="F1273" s="5">
        <v>298148.12091966701</v>
      </c>
      <c r="G1273" s="5">
        <v>306906.89053986798</v>
      </c>
    </row>
    <row r="1274" spans="1:7" x14ac:dyDescent="0.55000000000000004">
      <c r="A1274" s="3">
        <v>41</v>
      </c>
      <c r="B1274" s="3">
        <v>31</v>
      </c>
      <c r="C1274" s="5">
        <v>121761.47192295</v>
      </c>
      <c r="D1274" s="5">
        <v>111912.85224776799</v>
      </c>
      <c r="E1274" s="5">
        <v>106518.008010196</v>
      </c>
      <c r="F1274" s="5">
        <v>95202.400438539698</v>
      </c>
      <c r="G1274" s="5">
        <v>96566.417908342395</v>
      </c>
    </row>
    <row r="1275" spans="1:7" x14ac:dyDescent="0.55000000000000004">
      <c r="A1275" s="3">
        <v>42</v>
      </c>
      <c r="B1275" s="3">
        <v>1</v>
      </c>
      <c r="C1275" s="5">
        <v>128148.159348567</v>
      </c>
      <c r="D1275" s="5">
        <v>137037.012446721</v>
      </c>
      <c r="E1275" s="5">
        <v>134797.7244944</v>
      </c>
      <c r="F1275" s="5">
        <v>130306.461682498</v>
      </c>
      <c r="G1275" s="5">
        <v>126039.65549092399</v>
      </c>
    </row>
    <row r="1276" spans="1:7" x14ac:dyDescent="0.55000000000000004">
      <c r="A1276" s="3">
        <v>42</v>
      </c>
      <c r="B1276" s="3">
        <v>2</v>
      </c>
      <c r="C1276" s="5">
        <v>3758.3035067298902</v>
      </c>
      <c r="D1276" s="5">
        <v>5116.3281901627397</v>
      </c>
      <c r="E1276" s="5">
        <v>6502.5027021947799</v>
      </c>
      <c r="F1276" s="5">
        <v>6764.87689468792</v>
      </c>
      <c r="G1276" s="5">
        <v>7755.2919562673696</v>
      </c>
    </row>
    <row r="1277" spans="1:7" x14ac:dyDescent="0.55000000000000004">
      <c r="A1277" s="3">
        <v>42</v>
      </c>
      <c r="B1277" s="3">
        <v>3</v>
      </c>
      <c r="C1277" s="5">
        <v>80393.665968571993</v>
      </c>
      <c r="D1277" s="5">
        <v>85608.334374239697</v>
      </c>
      <c r="E1277" s="5">
        <v>97740.634382255506</v>
      </c>
      <c r="F1277" s="5">
        <v>85220.963966888594</v>
      </c>
      <c r="G1277" s="5">
        <v>92097.285922358293</v>
      </c>
    </row>
    <row r="1278" spans="1:7" x14ac:dyDescent="0.55000000000000004">
      <c r="A1278" s="3">
        <v>42</v>
      </c>
      <c r="B1278" s="3">
        <v>4</v>
      </c>
      <c r="C1278" s="5">
        <v>9526.9318382354904</v>
      </c>
      <c r="D1278" s="5">
        <v>11122.492672185501</v>
      </c>
      <c r="E1278" s="5">
        <v>11891.0297424208</v>
      </c>
      <c r="F1278" s="5">
        <v>10439.1681691958</v>
      </c>
      <c r="G1278" s="5">
        <v>10155.9569574869</v>
      </c>
    </row>
    <row r="1279" spans="1:7" x14ac:dyDescent="0.55000000000000004">
      <c r="A1279" s="3">
        <v>42</v>
      </c>
      <c r="B1279" s="3">
        <v>5</v>
      </c>
      <c r="C1279" s="5">
        <v>2327.67070220906</v>
      </c>
      <c r="D1279" s="5">
        <v>1993.17450290789</v>
      </c>
      <c r="E1279" s="5">
        <v>671.19159781616395</v>
      </c>
      <c r="F1279" s="5">
        <v>1509.1466978375199</v>
      </c>
      <c r="G1279" s="5">
        <v>3922.5263339991302</v>
      </c>
    </row>
    <row r="1280" spans="1:7" x14ac:dyDescent="0.55000000000000004">
      <c r="A1280" s="3">
        <v>42</v>
      </c>
      <c r="B1280" s="3">
        <v>6</v>
      </c>
      <c r="C1280" s="5">
        <v>6959.0200302989097</v>
      </c>
      <c r="D1280" s="5">
        <v>4841.9733319568704</v>
      </c>
      <c r="E1280" s="5">
        <v>8098.79251971333</v>
      </c>
      <c r="F1280" s="5">
        <v>8544.0574522152292</v>
      </c>
      <c r="G1280" s="5">
        <v>7750.1259499212201</v>
      </c>
    </row>
    <row r="1281" spans="1:7" x14ac:dyDescent="0.55000000000000004">
      <c r="A1281" s="3">
        <v>42</v>
      </c>
      <c r="B1281" s="3">
        <v>7</v>
      </c>
      <c r="C1281" s="5">
        <v>16627.802362032398</v>
      </c>
      <c r="D1281" s="5">
        <v>16391.980848192801</v>
      </c>
      <c r="E1281" s="5">
        <v>19991.234411137499</v>
      </c>
      <c r="F1281" s="5">
        <v>18656.269043202301</v>
      </c>
      <c r="G1281" s="5">
        <v>18321.076737998199</v>
      </c>
    </row>
    <row r="1282" spans="1:7" x14ac:dyDescent="0.55000000000000004">
      <c r="A1282" s="3">
        <v>42</v>
      </c>
      <c r="B1282" s="3">
        <v>8</v>
      </c>
      <c r="C1282" s="5">
        <v>12817.6708630921</v>
      </c>
      <c r="D1282" s="5">
        <v>15905.2376173911</v>
      </c>
      <c r="E1282" s="5">
        <v>14724.2699183487</v>
      </c>
      <c r="F1282" s="5">
        <v>11514.770855857299</v>
      </c>
      <c r="G1282" s="5">
        <v>22401.690330101701</v>
      </c>
    </row>
    <row r="1283" spans="1:7" x14ac:dyDescent="0.55000000000000004">
      <c r="A1283" s="3">
        <v>42</v>
      </c>
      <c r="B1283" s="3">
        <v>9</v>
      </c>
      <c r="C1283" s="5">
        <v>19982.937457687302</v>
      </c>
      <c r="D1283" s="5">
        <v>25680.5449973781</v>
      </c>
      <c r="E1283" s="5">
        <v>32817.643579067299</v>
      </c>
      <c r="F1283" s="5">
        <v>28715.965544023202</v>
      </c>
      <c r="G1283" s="5">
        <v>26064.488316986099</v>
      </c>
    </row>
    <row r="1284" spans="1:7" x14ac:dyDescent="0.55000000000000004">
      <c r="A1284" s="3">
        <v>42</v>
      </c>
      <c r="B1284" s="3">
        <v>10</v>
      </c>
      <c r="C1284" s="5">
        <v>132539.66961237401</v>
      </c>
      <c r="D1284" s="5">
        <v>138703.87035039099</v>
      </c>
      <c r="E1284" s="5">
        <v>213757.544057327</v>
      </c>
      <c r="F1284" s="5">
        <v>196067.130294556</v>
      </c>
      <c r="G1284" s="5">
        <v>125735.91869591099</v>
      </c>
    </row>
    <row r="1285" spans="1:7" x14ac:dyDescent="0.55000000000000004">
      <c r="A1285" s="3">
        <v>42</v>
      </c>
      <c r="B1285" s="3">
        <v>11</v>
      </c>
      <c r="C1285" s="5">
        <v>105063.64558200201</v>
      </c>
      <c r="D1285" s="5">
        <v>203264.94298857599</v>
      </c>
      <c r="E1285" s="5">
        <v>223259.46768619001</v>
      </c>
      <c r="F1285" s="5">
        <v>223646.26297810601</v>
      </c>
      <c r="G1285" s="5">
        <v>233425.38853920699</v>
      </c>
    </row>
    <row r="1286" spans="1:7" x14ac:dyDescent="0.55000000000000004">
      <c r="A1286" s="3">
        <v>42</v>
      </c>
      <c r="B1286" s="3">
        <v>12</v>
      </c>
      <c r="C1286" s="5">
        <v>24666.143400953199</v>
      </c>
      <c r="D1286" s="5">
        <v>12230.190189811001</v>
      </c>
      <c r="E1286" s="5">
        <v>13251.400722640899</v>
      </c>
      <c r="F1286" s="5">
        <v>14083.3691987122</v>
      </c>
      <c r="G1286" s="5">
        <v>18796.221133586001</v>
      </c>
    </row>
    <row r="1287" spans="1:7" x14ac:dyDescent="0.55000000000000004">
      <c r="A1287" s="3">
        <v>42</v>
      </c>
      <c r="B1287" s="3">
        <v>13</v>
      </c>
      <c r="C1287" s="5">
        <v>2415.4061951460098</v>
      </c>
      <c r="D1287" s="5">
        <v>-8609.5128790853705</v>
      </c>
      <c r="E1287" s="5">
        <v>3537.5804134772102</v>
      </c>
      <c r="F1287" s="5">
        <v>4827.6245569244902</v>
      </c>
      <c r="G1287" s="5">
        <v>3420.71048918117</v>
      </c>
    </row>
    <row r="1288" spans="1:7" x14ac:dyDescent="0.55000000000000004">
      <c r="A1288" s="3">
        <v>42</v>
      </c>
      <c r="B1288" s="3">
        <v>14</v>
      </c>
      <c r="C1288" s="5">
        <v>204579.76335006801</v>
      </c>
      <c r="D1288" s="5">
        <v>89673.147492964403</v>
      </c>
      <c r="E1288" s="5">
        <v>75346.071244770603</v>
      </c>
      <c r="F1288" s="5">
        <v>70272.458146949299</v>
      </c>
      <c r="G1288" s="5">
        <v>92955.821626148201</v>
      </c>
    </row>
    <row r="1289" spans="1:7" x14ac:dyDescent="0.55000000000000004">
      <c r="A1289" s="3">
        <v>42</v>
      </c>
      <c r="B1289" s="3">
        <v>15</v>
      </c>
      <c r="C1289" s="5">
        <v>7556.7285293876403</v>
      </c>
      <c r="D1289" s="5">
        <v>6566.7902746053896</v>
      </c>
      <c r="E1289" s="5">
        <v>5922.9846273269404</v>
      </c>
      <c r="F1289" s="5">
        <v>5599.8319154786896</v>
      </c>
      <c r="G1289" s="5">
        <v>5238.1916205704301</v>
      </c>
    </row>
    <row r="1290" spans="1:7" x14ac:dyDescent="0.55000000000000004">
      <c r="A1290" s="3">
        <v>42</v>
      </c>
      <c r="B1290" s="3">
        <v>16</v>
      </c>
      <c r="C1290" s="5">
        <v>14157.1492536156</v>
      </c>
      <c r="D1290" s="5">
        <v>20635.8748353802</v>
      </c>
      <c r="E1290" s="5">
        <v>18296.892474903801</v>
      </c>
      <c r="F1290" s="5">
        <v>18152.479658046901</v>
      </c>
      <c r="G1290" s="5">
        <v>21350.194821108002</v>
      </c>
    </row>
    <row r="1291" spans="1:7" x14ac:dyDescent="0.55000000000000004">
      <c r="A1291" s="3">
        <v>42</v>
      </c>
      <c r="B1291" s="3">
        <v>17</v>
      </c>
      <c r="C1291" s="5">
        <v>123854.75008109699</v>
      </c>
      <c r="D1291" s="5">
        <v>152345.27378597099</v>
      </c>
      <c r="E1291" s="5">
        <v>203317.568718686</v>
      </c>
      <c r="F1291" s="5">
        <v>202946.15610415401</v>
      </c>
      <c r="G1291" s="5">
        <v>149660.040058026</v>
      </c>
    </row>
    <row r="1292" spans="1:7" x14ac:dyDescent="0.55000000000000004">
      <c r="A1292" s="3">
        <v>42</v>
      </c>
      <c r="B1292" s="3">
        <v>18</v>
      </c>
      <c r="C1292" s="5">
        <v>240080.163868048</v>
      </c>
      <c r="D1292" s="5">
        <v>271189.10044371401</v>
      </c>
      <c r="E1292" s="5">
        <v>301320.45803985698</v>
      </c>
      <c r="F1292" s="5">
        <v>359460.95080236101</v>
      </c>
      <c r="G1292" s="5">
        <v>348376.41073653498</v>
      </c>
    </row>
    <row r="1293" spans="1:7" x14ac:dyDescent="0.55000000000000004">
      <c r="A1293" s="3">
        <v>42</v>
      </c>
      <c r="B1293" s="3">
        <v>19</v>
      </c>
      <c r="C1293" s="5">
        <v>160785.273215355</v>
      </c>
      <c r="D1293" s="5">
        <v>143157.882568628</v>
      </c>
      <c r="E1293" s="5">
        <v>138625.64721139299</v>
      </c>
      <c r="F1293" s="5">
        <v>137647.65984191201</v>
      </c>
      <c r="G1293" s="5">
        <v>166820.60012014999</v>
      </c>
    </row>
    <row r="1294" spans="1:7" x14ac:dyDescent="0.55000000000000004">
      <c r="A1294" s="3">
        <v>42</v>
      </c>
      <c r="B1294" s="3">
        <v>20</v>
      </c>
      <c r="C1294" s="5">
        <v>241233.584464035</v>
      </c>
      <c r="D1294" s="5">
        <v>326731.63590710098</v>
      </c>
      <c r="E1294" s="5">
        <v>323340.90426405898</v>
      </c>
      <c r="F1294" s="5">
        <v>315522.41990849801</v>
      </c>
      <c r="G1294" s="5">
        <v>327017.04389575502</v>
      </c>
    </row>
    <row r="1295" spans="1:7" x14ac:dyDescent="0.55000000000000004">
      <c r="A1295" s="3">
        <v>42</v>
      </c>
      <c r="B1295" s="3">
        <v>21</v>
      </c>
      <c r="C1295" s="5">
        <v>181814.191103591</v>
      </c>
      <c r="D1295" s="5">
        <v>185420.55264103401</v>
      </c>
      <c r="E1295" s="5">
        <v>186317.42366708201</v>
      </c>
      <c r="F1295" s="5">
        <v>142983.04224341601</v>
      </c>
      <c r="G1295" s="5">
        <v>147510.073518566</v>
      </c>
    </row>
    <row r="1296" spans="1:7" x14ac:dyDescent="0.55000000000000004">
      <c r="A1296" s="3">
        <v>42</v>
      </c>
      <c r="B1296" s="3">
        <v>22</v>
      </c>
      <c r="C1296" s="5">
        <v>119510.58251111</v>
      </c>
      <c r="D1296" s="5">
        <v>121278.076428532</v>
      </c>
      <c r="E1296" s="5">
        <v>131801.75264025401</v>
      </c>
      <c r="F1296" s="5">
        <v>81122.1731330201</v>
      </c>
      <c r="G1296" s="5">
        <v>79920.791050168395</v>
      </c>
    </row>
    <row r="1297" spans="1:7" x14ac:dyDescent="0.55000000000000004">
      <c r="A1297" s="3">
        <v>42</v>
      </c>
      <c r="B1297" s="3">
        <v>23</v>
      </c>
      <c r="C1297" s="5">
        <v>102372.509493976</v>
      </c>
      <c r="D1297" s="5">
        <v>94732.005649080398</v>
      </c>
      <c r="E1297" s="5">
        <v>91866.599591371298</v>
      </c>
      <c r="F1297" s="5">
        <v>99144.674224985705</v>
      </c>
      <c r="G1297" s="5">
        <v>89984.524569550194</v>
      </c>
    </row>
    <row r="1298" spans="1:7" x14ac:dyDescent="0.55000000000000004">
      <c r="A1298" s="3">
        <v>42</v>
      </c>
      <c r="B1298" s="3">
        <v>24</v>
      </c>
      <c r="C1298" s="5">
        <v>27566.3473661967</v>
      </c>
      <c r="D1298" s="5">
        <v>23543.747065812298</v>
      </c>
      <c r="E1298" s="5">
        <v>29326.820446314199</v>
      </c>
      <c r="F1298" s="5">
        <v>29582.8323608719</v>
      </c>
      <c r="G1298" s="5">
        <v>30645.711789458401</v>
      </c>
    </row>
    <row r="1299" spans="1:7" x14ac:dyDescent="0.55000000000000004">
      <c r="A1299" s="3">
        <v>42</v>
      </c>
      <c r="B1299" s="3">
        <v>25</v>
      </c>
      <c r="C1299" s="5">
        <v>157376.46135651201</v>
      </c>
      <c r="D1299" s="5">
        <v>143487.062529024</v>
      </c>
      <c r="E1299" s="5">
        <v>141317.05039791999</v>
      </c>
      <c r="F1299" s="5">
        <v>125742.523251028</v>
      </c>
      <c r="G1299" s="5">
        <v>151395.513378968</v>
      </c>
    </row>
    <row r="1300" spans="1:7" x14ac:dyDescent="0.55000000000000004">
      <c r="A1300" s="3">
        <v>42</v>
      </c>
      <c r="B1300" s="3">
        <v>26</v>
      </c>
      <c r="C1300" s="5">
        <v>130851.577209052</v>
      </c>
      <c r="D1300" s="5">
        <v>144283.110679023</v>
      </c>
      <c r="E1300" s="5">
        <v>155135.437079892</v>
      </c>
      <c r="F1300" s="5">
        <v>157265.82310935899</v>
      </c>
      <c r="G1300" s="5">
        <v>156350.924508417</v>
      </c>
    </row>
    <row r="1301" spans="1:7" x14ac:dyDescent="0.55000000000000004">
      <c r="A1301" s="3">
        <v>42</v>
      </c>
      <c r="B1301" s="3">
        <v>27</v>
      </c>
      <c r="C1301" s="5">
        <v>229653.344002228</v>
      </c>
      <c r="D1301" s="5">
        <v>225253.923976808</v>
      </c>
      <c r="E1301" s="5">
        <v>246105.42970860799</v>
      </c>
      <c r="F1301" s="5">
        <v>257178.19431947201</v>
      </c>
      <c r="G1301" s="5">
        <v>271139.35509039101</v>
      </c>
    </row>
    <row r="1302" spans="1:7" x14ac:dyDescent="0.55000000000000004">
      <c r="A1302" s="3">
        <v>42</v>
      </c>
      <c r="B1302" s="3">
        <v>28</v>
      </c>
      <c r="C1302" s="5">
        <v>366577.33986229001</v>
      </c>
      <c r="D1302" s="5">
        <v>372155.46987224702</v>
      </c>
      <c r="E1302" s="5">
        <v>382609.73465368798</v>
      </c>
      <c r="F1302" s="5">
        <v>373403.56831587502</v>
      </c>
      <c r="G1302" s="5">
        <v>386831.62756489299</v>
      </c>
    </row>
    <row r="1303" spans="1:7" x14ac:dyDescent="0.55000000000000004">
      <c r="A1303" s="3">
        <v>42</v>
      </c>
      <c r="B1303" s="3">
        <v>29</v>
      </c>
      <c r="C1303" s="5">
        <v>222596.391908046</v>
      </c>
      <c r="D1303" s="5">
        <v>222189.33216391999</v>
      </c>
      <c r="E1303" s="5">
        <v>221921.71384539301</v>
      </c>
      <c r="F1303" s="5">
        <v>219452.216118307</v>
      </c>
      <c r="G1303" s="5">
        <v>218516.591366251</v>
      </c>
    </row>
    <row r="1304" spans="1:7" x14ac:dyDescent="0.55000000000000004">
      <c r="A1304" s="3">
        <v>42</v>
      </c>
      <c r="B1304" s="3">
        <v>30</v>
      </c>
      <c r="C1304" s="5">
        <v>440315.62548966898</v>
      </c>
      <c r="D1304" s="5">
        <v>498098.714451976</v>
      </c>
      <c r="E1304" s="5">
        <v>522780.75334639201</v>
      </c>
      <c r="F1304" s="5">
        <v>524660.20382959605</v>
      </c>
      <c r="G1304" s="5">
        <v>536940.90672425996</v>
      </c>
    </row>
    <row r="1305" spans="1:7" x14ac:dyDescent="0.55000000000000004">
      <c r="A1305" s="3">
        <v>42</v>
      </c>
      <c r="B1305" s="3">
        <v>31</v>
      </c>
      <c r="C1305" s="5">
        <v>217804.54349085799</v>
      </c>
      <c r="D1305" s="5">
        <v>194995.020241463</v>
      </c>
      <c r="E1305" s="5">
        <v>192808.90064448901</v>
      </c>
      <c r="F1305" s="5">
        <v>171166.77557080999</v>
      </c>
      <c r="G1305" s="5">
        <v>173717.352418853</v>
      </c>
    </row>
    <row r="1306" spans="1:7" x14ac:dyDescent="0.55000000000000004">
      <c r="A1306" s="3">
        <v>43</v>
      </c>
      <c r="B1306" s="3">
        <v>1</v>
      </c>
      <c r="C1306" s="5">
        <v>189618.926576067</v>
      </c>
      <c r="D1306" s="5">
        <v>198029.679635615</v>
      </c>
      <c r="E1306" s="5">
        <v>207744.96242409601</v>
      </c>
      <c r="F1306" s="5">
        <v>210638.220978258</v>
      </c>
      <c r="G1306" s="5">
        <v>193762.27196594601</v>
      </c>
    </row>
    <row r="1307" spans="1:7" x14ac:dyDescent="0.55000000000000004">
      <c r="A1307" s="3">
        <v>43</v>
      </c>
      <c r="B1307" s="3">
        <v>2</v>
      </c>
      <c r="C1307" s="5">
        <v>4390.0398508629496</v>
      </c>
      <c r="D1307" s="5">
        <v>5978.6943013888404</v>
      </c>
      <c r="E1307" s="5">
        <v>5266.93472152493</v>
      </c>
      <c r="F1307" s="5">
        <v>5283.9117152428198</v>
      </c>
      <c r="G1307" s="5">
        <v>5736.9661360960299</v>
      </c>
    </row>
    <row r="1308" spans="1:7" x14ac:dyDescent="0.55000000000000004">
      <c r="A1308" s="3">
        <v>43</v>
      </c>
      <c r="B1308" s="3">
        <v>3</v>
      </c>
      <c r="C1308" s="5">
        <v>143617.65135821601</v>
      </c>
      <c r="D1308" s="5">
        <v>138341.70187499499</v>
      </c>
      <c r="E1308" s="5">
        <v>136345.35320649401</v>
      </c>
      <c r="F1308" s="5">
        <v>142559.50381570001</v>
      </c>
      <c r="G1308" s="5">
        <v>136143.627082525</v>
      </c>
    </row>
    <row r="1309" spans="1:7" x14ac:dyDescent="0.55000000000000004">
      <c r="A1309" s="3">
        <v>43</v>
      </c>
      <c r="B1309" s="3">
        <v>4</v>
      </c>
      <c r="C1309" s="5">
        <v>10931.6328496285</v>
      </c>
      <c r="D1309" s="5">
        <v>14106.057175276501</v>
      </c>
      <c r="E1309" s="5">
        <v>10802.3391639652</v>
      </c>
      <c r="F1309" s="5">
        <v>10919.2432272439</v>
      </c>
      <c r="G1309" s="5">
        <v>8790.5464275153208</v>
      </c>
    </row>
    <row r="1310" spans="1:7" x14ac:dyDescent="0.55000000000000004">
      <c r="A1310" s="3">
        <v>43</v>
      </c>
      <c r="B1310" s="3">
        <v>5</v>
      </c>
      <c r="C1310" s="5">
        <v>33790.163579940403</v>
      </c>
      <c r="D1310" s="5">
        <v>35093.826273889797</v>
      </c>
      <c r="E1310" s="5">
        <v>38367.070537671098</v>
      </c>
      <c r="F1310" s="5">
        <v>38872.028962140801</v>
      </c>
      <c r="G1310" s="5">
        <v>17562.9773107322</v>
      </c>
    </row>
    <row r="1311" spans="1:7" x14ac:dyDescent="0.55000000000000004">
      <c r="A1311" s="3">
        <v>43</v>
      </c>
      <c r="B1311" s="3">
        <v>6</v>
      </c>
      <c r="C1311" s="5">
        <v>79905.565620737107</v>
      </c>
      <c r="D1311" s="5">
        <v>111595.765449143</v>
      </c>
      <c r="E1311" s="5">
        <v>98797.428457996997</v>
      </c>
      <c r="F1311" s="5">
        <v>128350.414680245</v>
      </c>
      <c r="G1311" s="5">
        <v>106264.77531380201</v>
      </c>
    </row>
    <row r="1312" spans="1:7" x14ac:dyDescent="0.55000000000000004">
      <c r="A1312" s="3">
        <v>43</v>
      </c>
      <c r="B1312" s="3">
        <v>7</v>
      </c>
      <c r="C1312" s="5">
        <v>21386.281642743499</v>
      </c>
      <c r="D1312" s="5">
        <v>25060.054204663</v>
      </c>
      <c r="E1312" s="5">
        <v>32064.013106759201</v>
      </c>
      <c r="F1312" s="5">
        <v>34323.897400001697</v>
      </c>
      <c r="G1312" s="5">
        <v>37644.575172834098</v>
      </c>
    </row>
    <row r="1313" spans="1:7" x14ac:dyDescent="0.55000000000000004">
      <c r="A1313" s="3">
        <v>43</v>
      </c>
      <c r="B1313" s="3">
        <v>8</v>
      </c>
      <c r="C1313" s="5">
        <v>33007.430167798098</v>
      </c>
      <c r="D1313" s="5">
        <v>34859.736606369603</v>
      </c>
      <c r="E1313" s="5">
        <v>41056.558326845603</v>
      </c>
      <c r="F1313" s="5">
        <v>32238.230583595901</v>
      </c>
      <c r="G1313" s="5">
        <v>51344.336825442202</v>
      </c>
    </row>
    <row r="1314" spans="1:7" x14ac:dyDescent="0.55000000000000004">
      <c r="A1314" s="3">
        <v>43</v>
      </c>
      <c r="B1314" s="3">
        <v>9</v>
      </c>
      <c r="C1314" s="5">
        <v>38483.253506781002</v>
      </c>
      <c r="D1314" s="5">
        <v>50397.912407327</v>
      </c>
      <c r="E1314" s="5">
        <v>69370.820920131999</v>
      </c>
      <c r="F1314" s="5">
        <v>64450.768225983396</v>
      </c>
      <c r="G1314" s="5">
        <v>58855.107069027901</v>
      </c>
    </row>
    <row r="1315" spans="1:7" x14ac:dyDescent="0.55000000000000004">
      <c r="A1315" s="3">
        <v>43</v>
      </c>
      <c r="B1315" s="3">
        <v>10</v>
      </c>
      <c r="C1315" s="5">
        <v>110087.863254975</v>
      </c>
      <c r="D1315" s="5">
        <v>145869.25544894201</v>
      </c>
      <c r="E1315" s="5">
        <v>218671.98116998599</v>
      </c>
      <c r="F1315" s="5">
        <v>212091.32178814299</v>
      </c>
      <c r="G1315" s="5">
        <v>357799.466698509</v>
      </c>
    </row>
    <row r="1316" spans="1:7" x14ac:dyDescent="0.55000000000000004">
      <c r="A1316" s="3">
        <v>43</v>
      </c>
      <c r="B1316" s="3">
        <v>11</v>
      </c>
      <c r="C1316" s="5">
        <v>172847.65472910399</v>
      </c>
      <c r="D1316" s="5">
        <v>178282.80152581001</v>
      </c>
      <c r="E1316" s="5">
        <v>168571.742142412</v>
      </c>
      <c r="F1316" s="5">
        <v>183797.28691889899</v>
      </c>
      <c r="G1316" s="5">
        <v>241998.398964728</v>
      </c>
    </row>
    <row r="1317" spans="1:7" x14ac:dyDescent="0.55000000000000004">
      <c r="A1317" s="3">
        <v>43</v>
      </c>
      <c r="B1317" s="3">
        <v>12</v>
      </c>
      <c r="C1317" s="5">
        <v>72217.582781309495</v>
      </c>
      <c r="D1317" s="5">
        <v>64211.450034643698</v>
      </c>
      <c r="E1317" s="5">
        <v>59355.117116326001</v>
      </c>
      <c r="F1317" s="5">
        <v>59542.484173190103</v>
      </c>
      <c r="G1317" s="5">
        <v>80650.495270464904</v>
      </c>
    </row>
    <row r="1318" spans="1:7" x14ac:dyDescent="0.55000000000000004">
      <c r="A1318" s="3">
        <v>43</v>
      </c>
      <c r="B1318" s="3">
        <v>13</v>
      </c>
      <c r="C1318" s="5">
        <v>23019.172160433402</v>
      </c>
      <c r="D1318" s="5">
        <v>6083.7993854473098</v>
      </c>
      <c r="E1318" s="5">
        <v>3311.8999578512999</v>
      </c>
      <c r="F1318" s="5">
        <v>4163.9451538837702</v>
      </c>
      <c r="G1318" s="5">
        <v>2116.68011569086</v>
      </c>
    </row>
    <row r="1319" spans="1:7" x14ac:dyDescent="0.55000000000000004">
      <c r="A1319" s="3">
        <v>43</v>
      </c>
      <c r="B1319" s="3">
        <v>14</v>
      </c>
      <c r="C1319" s="5">
        <v>72125.146041603701</v>
      </c>
      <c r="D1319" s="5">
        <v>73049.095311702506</v>
      </c>
      <c r="E1319" s="5">
        <v>62002.967322414501</v>
      </c>
      <c r="F1319" s="5">
        <v>65739.7372617152</v>
      </c>
      <c r="G1319" s="5">
        <v>66554.223381349395</v>
      </c>
    </row>
    <row r="1320" spans="1:7" x14ac:dyDescent="0.55000000000000004">
      <c r="A1320" s="3">
        <v>43</v>
      </c>
      <c r="B1320" s="3">
        <v>15</v>
      </c>
      <c r="C1320" s="5">
        <v>30959.8478501922</v>
      </c>
      <c r="D1320" s="5">
        <v>19499.541089247901</v>
      </c>
      <c r="E1320" s="5">
        <v>15773.170765987101</v>
      </c>
      <c r="F1320" s="5">
        <v>12809.511822672501</v>
      </c>
      <c r="G1320" s="5">
        <v>12522.816833463899</v>
      </c>
    </row>
    <row r="1321" spans="1:7" x14ac:dyDescent="0.55000000000000004">
      <c r="A1321" s="3">
        <v>43</v>
      </c>
      <c r="B1321" s="3">
        <v>16</v>
      </c>
      <c r="C1321" s="5">
        <v>64591.609676514898</v>
      </c>
      <c r="D1321" s="5">
        <v>92049.614608755495</v>
      </c>
      <c r="E1321" s="5">
        <v>91501.738605455801</v>
      </c>
      <c r="F1321" s="5">
        <v>91053.802115691899</v>
      </c>
      <c r="G1321" s="5">
        <v>99052.401456637905</v>
      </c>
    </row>
    <row r="1322" spans="1:7" x14ac:dyDescent="0.55000000000000004">
      <c r="A1322" s="3">
        <v>43</v>
      </c>
      <c r="B1322" s="3">
        <v>17</v>
      </c>
      <c r="C1322" s="5">
        <v>156840.28652207201</v>
      </c>
      <c r="D1322" s="5">
        <v>150472.84906731901</v>
      </c>
      <c r="E1322" s="5">
        <v>178420.90229878799</v>
      </c>
      <c r="F1322" s="5">
        <v>175585.503603508</v>
      </c>
      <c r="G1322" s="5">
        <v>127756.145480623</v>
      </c>
    </row>
    <row r="1323" spans="1:7" x14ac:dyDescent="0.55000000000000004">
      <c r="A1323" s="3">
        <v>43</v>
      </c>
      <c r="B1323" s="3">
        <v>18</v>
      </c>
      <c r="C1323" s="5">
        <v>276988.44989562599</v>
      </c>
      <c r="D1323" s="5">
        <v>293185.254568187</v>
      </c>
      <c r="E1323" s="5">
        <v>480906.42611420498</v>
      </c>
      <c r="F1323" s="5">
        <v>477360.07378596999</v>
      </c>
      <c r="G1323" s="5">
        <v>489891.28769342601</v>
      </c>
    </row>
    <row r="1324" spans="1:7" x14ac:dyDescent="0.55000000000000004">
      <c r="A1324" s="3">
        <v>43</v>
      </c>
      <c r="B1324" s="3">
        <v>19</v>
      </c>
      <c r="C1324" s="5">
        <v>215913.68986646799</v>
      </c>
      <c r="D1324" s="5">
        <v>195773.9015443</v>
      </c>
      <c r="E1324" s="5">
        <v>193828.37007675201</v>
      </c>
      <c r="F1324" s="5">
        <v>193948.236373622</v>
      </c>
      <c r="G1324" s="5">
        <v>235034.16580166999</v>
      </c>
    </row>
    <row r="1325" spans="1:7" x14ac:dyDescent="0.55000000000000004">
      <c r="A1325" s="3">
        <v>43</v>
      </c>
      <c r="B1325" s="3">
        <v>20</v>
      </c>
      <c r="C1325" s="5">
        <v>333980.18821374798</v>
      </c>
      <c r="D1325" s="5">
        <v>409649.37197791401</v>
      </c>
      <c r="E1325" s="5">
        <v>406582.32715244498</v>
      </c>
      <c r="F1325" s="5">
        <v>397138.28181403299</v>
      </c>
      <c r="G1325" s="5">
        <v>411840.99904646701</v>
      </c>
    </row>
    <row r="1326" spans="1:7" x14ac:dyDescent="0.55000000000000004">
      <c r="A1326" s="3">
        <v>43</v>
      </c>
      <c r="B1326" s="3">
        <v>21</v>
      </c>
      <c r="C1326" s="5">
        <v>269456.47074790398</v>
      </c>
      <c r="D1326" s="5">
        <v>275298.65974205598</v>
      </c>
      <c r="E1326" s="5">
        <v>303302.26239143399</v>
      </c>
      <c r="F1326" s="5">
        <v>216847.712968662</v>
      </c>
      <c r="G1326" s="5">
        <v>240669.57703542901</v>
      </c>
    </row>
    <row r="1327" spans="1:7" x14ac:dyDescent="0.55000000000000004">
      <c r="A1327" s="3">
        <v>43</v>
      </c>
      <c r="B1327" s="3">
        <v>22</v>
      </c>
      <c r="C1327" s="5">
        <v>159267.21269387499</v>
      </c>
      <c r="D1327" s="5">
        <v>169820.058630388</v>
      </c>
      <c r="E1327" s="5">
        <v>178170.082608528</v>
      </c>
      <c r="F1327" s="5">
        <v>109251.772148819</v>
      </c>
      <c r="G1327" s="5">
        <v>102437.984075129</v>
      </c>
    </row>
    <row r="1328" spans="1:7" x14ac:dyDescent="0.55000000000000004">
      <c r="A1328" s="3">
        <v>43</v>
      </c>
      <c r="B1328" s="3">
        <v>23</v>
      </c>
      <c r="C1328" s="5">
        <v>130975.23311781901</v>
      </c>
      <c r="D1328" s="5">
        <v>126799.954708027</v>
      </c>
      <c r="E1328" s="5">
        <v>121159.28329552901</v>
      </c>
      <c r="F1328" s="5">
        <v>130241.171764535</v>
      </c>
      <c r="G1328" s="5">
        <v>123126.02501572399</v>
      </c>
    </row>
    <row r="1329" spans="1:7" x14ac:dyDescent="0.55000000000000004">
      <c r="A1329" s="3">
        <v>43</v>
      </c>
      <c r="B1329" s="3">
        <v>24</v>
      </c>
      <c r="C1329" s="5">
        <v>36339.306234026597</v>
      </c>
      <c r="D1329" s="5">
        <v>49273.680790797902</v>
      </c>
      <c r="E1329" s="5">
        <v>48180.515292355798</v>
      </c>
      <c r="F1329" s="5">
        <v>51573.431267570901</v>
      </c>
      <c r="G1329" s="5">
        <v>53817.375359715799</v>
      </c>
    </row>
    <row r="1330" spans="1:7" x14ac:dyDescent="0.55000000000000004">
      <c r="A1330" s="3">
        <v>43</v>
      </c>
      <c r="B1330" s="3">
        <v>25</v>
      </c>
      <c r="C1330" s="5">
        <v>210441.69373019299</v>
      </c>
      <c r="D1330" s="5">
        <v>188092.45417680501</v>
      </c>
      <c r="E1330" s="5">
        <v>220400.295263123</v>
      </c>
      <c r="F1330" s="5">
        <v>185052.73631506399</v>
      </c>
      <c r="G1330" s="5">
        <v>243539.91812810101</v>
      </c>
    </row>
    <row r="1331" spans="1:7" x14ac:dyDescent="0.55000000000000004">
      <c r="A1331" s="3">
        <v>43</v>
      </c>
      <c r="B1331" s="3">
        <v>26</v>
      </c>
      <c r="C1331" s="5">
        <v>164335.508490618</v>
      </c>
      <c r="D1331" s="5">
        <v>175297.958974632</v>
      </c>
      <c r="E1331" s="5">
        <v>188979.25385062399</v>
      </c>
      <c r="F1331" s="5">
        <v>187452.07141182001</v>
      </c>
      <c r="G1331" s="5">
        <v>181738.44182426599</v>
      </c>
    </row>
    <row r="1332" spans="1:7" x14ac:dyDescent="0.55000000000000004">
      <c r="A1332" s="3">
        <v>43</v>
      </c>
      <c r="B1332" s="3">
        <v>27</v>
      </c>
      <c r="C1332" s="5">
        <v>309754.37126438302</v>
      </c>
      <c r="D1332" s="5">
        <v>372108.098274055</v>
      </c>
      <c r="E1332" s="5">
        <v>412943.921219829</v>
      </c>
      <c r="F1332" s="5">
        <v>425034.33740371402</v>
      </c>
      <c r="G1332" s="5">
        <v>440622.87260664598</v>
      </c>
    </row>
    <row r="1333" spans="1:7" x14ac:dyDescent="0.55000000000000004">
      <c r="A1333" s="3">
        <v>43</v>
      </c>
      <c r="B1333" s="3">
        <v>28</v>
      </c>
      <c r="C1333" s="5">
        <v>390856.31238761399</v>
      </c>
      <c r="D1333" s="5">
        <v>399316.78019081498</v>
      </c>
      <c r="E1333" s="5">
        <v>425106.19535597198</v>
      </c>
      <c r="F1333" s="5">
        <v>422386.87988459901</v>
      </c>
      <c r="G1333" s="5">
        <v>422672.94658534101</v>
      </c>
    </row>
    <row r="1334" spans="1:7" x14ac:dyDescent="0.55000000000000004">
      <c r="A1334" s="3">
        <v>43</v>
      </c>
      <c r="B1334" s="3">
        <v>29</v>
      </c>
      <c r="C1334" s="5">
        <v>262984.97551062697</v>
      </c>
      <c r="D1334" s="5">
        <v>267194.22300916299</v>
      </c>
      <c r="E1334" s="5">
        <v>266649.433307514</v>
      </c>
      <c r="F1334" s="5">
        <v>268134.27060568897</v>
      </c>
      <c r="G1334" s="5">
        <v>271279.65062511701</v>
      </c>
    </row>
    <row r="1335" spans="1:7" x14ac:dyDescent="0.55000000000000004">
      <c r="A1335" s="3">
        <v>43</v>
      </c>
      <c r="B1335" s="3">
        <v>30</v>
      </c>
      <c r="C1335" s="5">
        <v>528484.11119773705</v>
      </c>
      <c r="D1335" s="5">
        <v>616251.87846559403</v>
      </c>
      <c r="E1335" s="5">
        <v>653475.17292329494</v>
      </c>
      <c r="F1335" s="5">
        <v>663135.52589361102</v>
      </c>
      <c r="G1335" s="5">
        <v>676140.73314121005</v>
      </c>
    </row>
    <row r="1336" spans="1:7" x14ac:dyDescent="0.55000000000000004">
      <c r="A1336" s="3">
        <v>43</v>
      </c>
      <c r="B1336" s="3">
        <v>31</v>
      </c>
      <c r="C1336" s="5">
        <v>267943.94830537803</v>
      </c>
      <c r="D1336" s="5">
        <v>264654.490675201</v>
      </c>
      <c r="E1336" s="5">
        <v>258381.76230318099</v>
      </c>
      <c r="F1336" s="5">
        <v>230770.070026895</v>
      </c>
      <c r="G1336" s="5">
        <v>236334.480401612</v>
      </c>
    </row>
    <row r="1337" spans="1:7" x14ac:dyDescent="0.55000000000000004">
      <c r="A1337" s="3">
        <v>44</v>
      </c>
      <c r="B1337" s="3">
        <v>1</v>
      </c>
      <c r="C1337" s="5">
        <v>109714.55563603601</v>
      </c>
      <c r="D1337" s="5">
        <v>102105.528025803</v>
      </c>
      <c r="E1337" s="5">
        <v>99557.062245057794</v>
      </c>
      <c r="F1337" s="5">
        <v>97437.301923614694</v>
      </c>
      <c r="G1337" s="5">
        <v>89464.415195813897</v>
      </c>
    </row>
    <row r="1338" spans="1:7" x14ac:dyDescent="0.55000000000000004">
      <c r="A1338" s="3">
        <v>44</v>
      </c>
      <c r="B1338" s="3">
        <v>2</v>
      </c>
      <c r="C1338" s="5">
        <v>8254.3773211584594</v>
      </c>
      <c r="D1338" s="5">
        <v>11306.368234346601</v>
      </c>
      <c r="E1338" s="5">
        <v>11533.954153164599</v>
      </c>
      <c r="F1338" s="5">
        <v>12445.703146251801</v>
      </c>
      <c r="G1338" s="5">
        <v>12404.5338320679</v>
      </c>
    </row>
    <row r="1339" spans="1:7" x14ac:dyDescent="0.55000000000000004">
      <c r="A1339" s="3">
        <v>44</v>
      </c>
      <c r="B1339" s="3">
        <v>3</v>
      </c>
      <c r="C1339" s="5">
        <v>113298.67739350699</v>
      </c>
      <c r="D1339" s="5">
        <v>116621.60980219299</v>
      </c>
      <c r="E1339" s="5">
        <v>117611.799191767</v>
      </c>
      <c r="F1339" s="5">
        <v>109492.478162367</v>
      </c>
      <c r="G1339" s="5">
        <v>113938.748786308</v>
      </c>
    </row>
    <row r="1340" spans="1:7" x14ac:dyDescent="0.55000000000000004">
      <c r="A1340" s="3">
        <v>44</v>
      </c>
      <c r="B1340" s="3">
        <v>4</v>
      </c>
      <c r="C1340" s="5">
        <v>4460.41218448984</v>
      </c>
      <c r="D1340" s="5">
        <v>7635.2037305944796</v>
      </c>
      <c r="E1340" s="5">
        <v>8061.2503108836599</v>
      </c>
      <c r="F1340" s="5">
        <v>7591.0164486654103</v>
      </c>
      <c r="G1340" s="5">
        <v>5938.3805880479804</v>
      </c>
    </row>
    <row r="1341" spans="1:7" x14ac:dyDescent="0.55000000000000004">
      <c r="A1341" s="3">
        <v>44</v>
      </c>
      <c r="B1341" s="3">
        <v>5</v>
      </c>
      <c r="C1341" s="5">
        <v>12474.0917192205</v>
      </c>
      <c r="D1341" s="5">
        <v>12960.3453623347</v>
      </c>
      <c r="E1341" s="5">
        <v>15462.754255199899</v>
      </c>
      <c r="F1341" s="5">
        <v>13419.413890366301</v>
      </c>
      <c r="G1341" s="5">
        <v>10154.652514277101</v>
      </c>
    </row>
    <row r="1342" spans="1:7" x14ac:dyDescent="0.55000000000000004">
      <c r="A1342" s="3">
        <v>44</v>
      </c>
      <c r="B1342" s="3">
        <v>6</v>
      </c>
      <c r="C1342" s="5">
        <v>193057.07205165</v>
      </c>
      <c r="D1342" s="5">
        <v>254235.076102922</v>
      </c>
      <c r="E1342" s="5">
        <v>278444.06942264299</v>
      </c>
      <c r="F1342" s="5">
        <v>225523.57841952</v>
      </c>
      <c r="G1342" s="5">
        <v>86579.324633972195</v>
      </c>
    </row>
    <row r="1343" spans="1:7" x14ac:dyDescent="0.55000000000000004">
      <c r="A1343" s="3">
        <v>44</v>
      </c>
      <c r="B1343" s="3">
        <v>7</v>
      </c>
      <c r="C1343" s="5">
        <v>39599.456561112303</v>
      </c>
      <c r="D1343" s="5">
        <v>56339.3710082904</v>
      </c>
      <c r="E1343" s="5">
        <v>54882.593396179996</v>
      </c>
      <c r="F1343" s="5">
        <v>56166.681351236803</v>
      </c>
      <c r="G1343" s="5">
        <v>54678.305315230697</v>
      </c>
    </row>
    <row r="1344" spans="1:7" x14ac:dyDescent="0.55000000000000004">
      <c r="A1344" s="3">
        <v>44</v>
      </c>
      <c r="B1344" s="3">
        <v>8</v>
      </c>
      <c r="C1344" s="5">
        <v>317291.76649376203</v>
      </c>
      <c r="D1344" s="5">
        <v>236787.163624749</v>
      </c>
      <c r="E1344" s="5">
        <v>302294.46843467199</v>
      </c>
      <c r="F1344" s="5">
        <v>304970.58790475701</v>
      </c>
      <c r="G1344" s="5">
        <v>771014.08901198802</v>
      </c>
    </row>
    <row r="1345" spans="1:7" x14ac:dyDescent="0.55000000000000004">
      <c r="A1345" s="3">
        <v>44</v>
      </c>
      <c r="B1345" s="3">
        <v>9</v>
      </c>
      <c r="C1345" s="5">
        <v>16281.547484767299</v>
      </c>
      <c r="D1345" s="5">
        <v>23948.244759608198</v>
      </c>
      <c r="E1345" s="5">
        <v>27479.689112542099</v>
      </c>
      <c r="F1345" s="5">
        <v>24661.830123734999</v>
      </c>
      <c r="G1345" s="5">
        <v>24340.145340624102</v>
      </c>
    </row>
    <row r="1346" spans="1:7" x14ac:dyDescent="0.55000000000000004">
      <c r="A1346" s="3">
        <v>44</v>
      </c>
      <c r="B1346" s="3">
        <v>10</v>
      </c>
      <c r="C1346" s="5">
        <v>167173.68282949799</v>
      </c>
      <c r="D1346" s="5">
        <v>123123.049765526</v>
      </c>
      <c r="E1346" s="5">
        <v>98745.567763550003</v>
      </c>
      <c r="F1346" s="5">
        <v>113586.42074289</v>
      </c>
      <c r="G1346" s="5">
        <v>113242.93657931</v>
      </c>
    </row>
    <row r="1347" spans="1:7" x14ac:dyDescent="0.55000000000000004">
      <c r="A1347" s="3">
        <v>44</v>
      </c>
      <c r="B1347" s="3">
        <v>11</v>
      </c>
      <c r="C1347" s="5">
        <v>93725.606633732197</v>
      </c>
      <c r="D1347" s="5">
        <v>75789.944525755505</v>
      </c>
      <c r="E1347" s="5">
        <v>110823.358115749</v>
      </c>
      <c r="F1347" s="5">
        <v>118486.614128256</v>
      </c>
      <c r="G1347" s="5">
        <v>157167.56986669201</v>
      </c>
    </row>
    <row r="1348" spans="1:7" x14ac:dyDescent="0.55000000000000004">
      <c r="A1348" s="3">
        <v>44</v>
      </c>
      <c r="B1348" s="3">
        <v>12</v>
      </c>
      <c r="C1348" s="5">
        <v>13838.3442541516</v>
      </c>
      <c r="D1348" s="5">
        <v>13573.631964743599</v>
      </c>
      <c r="E1348" s="5">
        <v>13887.5343627373</v>
      </c>
      <c r="F1348" s="5">
        <v>16729.2265281541</v>
      </c>
      <c r="G1348" s="5">
        <v>14796.386764929</v>
      </c>
    </row>
    <row r="1349" spans="1:7" x14ac:dyDescent="0.55000000000000004">
      <c r="A1349" s="3">
        <v>44</v>
      </c>
      <c r="B1349" s="3">
        <v>13</v>
      </c>
      <c r="C1349" s="5">
        <v>5634.0068284892504</v>
      </c>
      <c r="D1349" s="5">
        <v>15545.6106451019</v>
      </c>
      <c r="E1349" s="5">
        <v>6898.7007027179097</v>
      </c>
      <c r="F1349" s="5">
        <v>15245.0760239555</v>
      </c>
      <c r="G1349" s="5">
        <v>22976.190684951001</v>
      </c>
    </row>
    <row r="1350" spans="1:7" x14ac:dyDescent="0.55000000000000004">
      <c r="A1350" s="3">
        <v>44</v>
      </c>
      <c r="B1350" s="3">
        <v>14</v>
      </c>
      <c r="C1350" s="5">
        <v>66741.331105692007</v>
      </c>
      <c r="D1350" s="5">
        <v>91335.707547882601</v>
      </c>
      <c r="E1350" s="5">
        <v>59285.803665050204</v>
      </c>
      <c r="F1350" s="5">
        <v>56681.049074749099</v>
      </c>
      <c r="G1350" s="5">
        <v>66997.275147874796</v>
      </c>
    </row>
    <row r="1351" spans="1:7" x14ac:dyDescent="0.55000000000000004">
      <c r="A1351" s="3">
        <v>44</v>
      </c>
      <c r="B1351" s="3">
        <v>15</v>
      </c>
      <c r="C1351" s="5">
        <v>8969.6182799035396</v>
      </c>
      <c r="D1351" s="5">
        <v>7008.7622817026904</v>
      </c>
      <c r="E1351" s="5">
        <v>14620.8038784197</v>
      </c>
      <c r="F1351" s="5">
        <v>11667.082444343499</v>
      </c>
      <c r="G1351" s="5">
        <v>10631.505168691499</v>
      </c>
    </row>
    <row r="1352" spans="1:7" x14ac:dyDescent="0.55000000000000004">
      <c r="A1352" s="3">
        <v>44</v>
      </c>
      <c r="B1352" s="3">
        <v>16</v>
      </c>
      <c r="C1352" s="5">
        <v>49485.311627640403</v>
      </c>
      <c r="D1352" s="5">
        <v>45714.130109939499</v>
      </c>
      <c r="E1352" s="5">
        <v>53271.485412054702</v>
      </c>
      <c r="F1352" s="5">
        <v>48104.790609442702</v>
      </c>
      <c r="G1352" s="5">
        <v>53484.5686537031</v>
      </c>
    </row>
    <row r="1353" spans="1:7" x14ac:dyDescent="0.55000000000000004">
      <c r="A1353" s="3">
        <v>44</v>
      </c>
      <c r="B1353" s="3">
        <v>17</v>
      </c>
      <c r="C1353" s="5">
        <v>120597.88881055301</v>
      </c>
      <c r="D1353" s="5">
        <v>172598.511006571</v>
      </c>
      <c r="E1353" s="5">
        <v>170443.385727858</v>
      </c>
      <c r="F1353" s="5">
        <v>185585.78238200399</v>
      </c>
      <c r="G1353" s="5">
        <v>142010.452852141</v>
      </c>
    </row>
    <row r="1354" spans="1:7" x14ac:dyDescent="0.55000000000000004">
      <c r="A1354" s="3">
        <v>44</v>
      </c>
      <c r="B1354" s="3">
        <v>18</v>
      </c>
      <c r="C1354" s="5">
        <v>226487.385666093</v>
      </c>
      <c r="D1354" s="5">
        <v>225797.961523026</v>
      </c>
      <c r="E1354" s="5">
        <v>250474.33549736801</v>
      </c>
      <c r="F1354" s="5">
        <v>249347.644806522</v>
      </c>
      <c r="G1354" s="5">
        <v>255250.11439759901</v>
      </c>
    </row>
    <row r="1355" spans="1:7" x14ac:dyDescent="0.55000000000000004">
      <c r="A1355" s="3">
        <v>44</v>
      </c>
      <c r="B1355" s="3">
        <v>19</v>
      </c>
      <c r="C1355" s="5">
        <v>130503.85673869999</v>
      </c>
      <c r="D1355" s="5">
        <v>103735.200642884</v>
      </c>
      <c r="E1355" s="5">
        <v>101210.249322003</v>
      </c>
      <c r="F1355" s="5">
        <v>100428.48027189</v>
      </c>
      <c r="G1355" s="5">
        <v>121589.186085376</v>
      </c>
    </row>
    <row r="1356" spans="1:7" x14ac:dyDescent="0.55000000000000004">
      <c r="A1356" s="3">
        <v>44</v>
      </c>
      <c r="B1356" s="3">
        <v>20</v>
      </c>
      <c r="C1356" s="5">
        <v>245065.12372891899</v>
      </c>
      <c r="D1356" s="5">
        <v>310320.98401678097</v>
      </c>
      <c r="E1356" s="5">
        <v>308962.17152730998</v>
      </c>
      <c r="F1356" s="5">
        <v>303156.04375685903</v>
      </c>
      <c r="G1356" s="5">
        <v>315528.66930212697</v>
      </c>
    </row>
    <row r="1357" spans="1:7" x14ac:dyDescent="0.55000000000000004">
      <c r="A1357" s="3">
        <v>44</v>
      </c>
      <c r="B1357" s="3">
        <v>21</v>
      </c>
      <c r="C1357" s="5">
        <v>239387.198590521</v>
      </c>
      <c r="D1357" s="5">
        <v>249529.17177446699</v>
      </c>
      <c r="E1357" s="5">
        <v>244514.13310364299</v>
      </c>
      <c r="F1357" s="5">
        <v>203572.00978623799</v>
      </c>
      <c r="G1357" s="5">
        <v>236037.27859997499</v>
      </c>
    </row>
    <row r="1358" spans="1:7" x14ac:dyDescent="0.55000000000000004">
      <c r="A1358" s="3">
        <v>44</v>
      </c>
      <c r="B1358" s="3">
        <v>22</v>
      </c>
      <c r="C1358" s="5">
        <v>107517.456169436</v>
      </c>
      <c r="D1358" s="5">
        <v>110204.094178181</v>
      </c>
      <c r="E1358" s="5">
        <v>127500.473122546</v>
      </c>
      <c r="F1358" s="5">
        <v>75572.040264789204</v>
      </c>
      <c r="G1358" s="5">
        <v>75522.535066766795</v>
      </c>
    </row>
    <row r="1359" spans="1:7" x14ac:dyDescent="0.55000000000000004">
      <c r="A1359" s="3">
        <v>44</v>
      </c>
      <c r="B1359" s="3">
        <v>23</v>
      </c>
      <c r="C1359" s="5">
        <v>90831.758365424306</v>
      </c>
      <c r="D1359" s="5">
        <v>91050.689817270395</v>
      </c>
      <c r="E1359" s="5">
        <v>86987.939337161093</v>
      </c>
      <c r="F1359" s="5">
        <v>91495.162771544899</v>
      </c>
      <c r="G1359" s="5">
        <v>85013.178715757604</v>
      </c>
    </row>
    <row r="1360" spans="1:7" x14ac:dyDescent="0.55000000000000004">
      <c r="A1360" s="3">
        <v>44</v>
      </c>
      <c r="B1360" s="3">
        <v>24</v>
      </c>
      <c r="C1360" s="5">
        <v>46151.588678605098</v>
      </c>
      <c r="D1360" s="5">
        <v>41914.163931067204</v>
      </c>
      <c r="E1360" s="5">
        <v>37452.155742269002</v>
      </c>
      <c r="F1360" s="5">
        <v>34366.059863234397</v>
      </c>
      <c r="G1360" s="5">
        <v>34337.750014829398</v>
      </c>
    </row>
    <row r="1361" spans="1:7" x14ac:dyDescent="0.55000000000000004">
      <c r="A1361" s="3">
        <v>44</v>
      </c>
      <c r="B1361" s="3">
        <v>25</v>
      </c>
      <c r="C1361" s="5">
        <v>141299.08406174101</v>
      </c>
      <c r="D1361" s="5">
        <v>133412.42404536699</v>
      </c>
      <c r="E1361" s="5">
        <v>132949.59971990201</v>
      </c>
      <c r="F1361" s="5">
        <v>127280.563680304</v>
      </c>
      <c r="G1361" s="5">
        <v>140038.42824437199</v>
      </c>
    </row>
    <row r="1362" spans="1:7" x14ac:dyDescent="0.55000000000000004">
      <c r="A1362" s="3">
        <v>44</v>
      </c>
      <c r="B1362" s="3">
        <v>26</v>
      </c>
      <c r="C1362" s="5">
        <v>121842.416658583</v>
      </c>
      <c r="D1362" s="5">
        <v>131678.55352756201</v>
      </c>
      <c r="E1362" s="5">
        <v>143104.094719944</v>
      </c>
      <c r="F1362" s="5">
        <v>146420.501367374</v>
      </c>
      <c r="G1362" s="5">
        <v>143881.41521555901</v>
      </c>
    </row>
    <row r="1363" spans="1:7" x14ac:dyDescent="0.55000000000000004">
      <c r="A1363" s="3">
        <v>44</v>
      </c>
      <c r="B1363" s="3">
        <v>27</v>
      </c>
      <c r="C1363" s="5">
        <v>218379.22376513301</v>
      </c>
      <c r="D1363" s="5">
        <v>224217.17721907701</v>
      </c>
      <c r="E1363" s="5">
        <v>257820.673001716</v>
      </c>
      <c r="F1363" s="5">
        <v>260176.07089700099</v>
      </c>
      <c r="G1363" s="5">
        <v>268295.71229326102</v>
      </c>
    </row>
    <row r="1364" spans="1:7" x14ac:dyDescent="0.55000000000000004">
      <c r="A1364" s="3">
        <v>44</v>
      </c>
      <c r="B1364" s="3">
        <v>28</v>
      </c>
      <c r="C1364" s="5">
        <v>262898.298543479</v>
      </c>
      <c r="D1364" s="5">
        <v>262057.38120647499</v>
      </c>
      <c r="E1364" s="5">
        <v>271329.28911268199</v>
      </c>
      <c r="F1364" s="5">
        <v>268932.80417580699</v>
      </c>
      <c r="G1364" s="5">
        <v>267951.605895599</v>
      </c>
    </row>
    <row r="1365" spans="1:7" x14ac:dyDescent="0.55000000000000004">
      <c r="A1365" s="3">
        <v>44</v>
      </c>
      <c r="B1365" s="3">
        <v>29</v>
      </c>
      <c r="C1365" s="5">
        <v>170030.36916230101</v>
      </c>
      <c r="D1365" s="5">
        <v>168308.89641153501</v>
      </c>
      <c r="E1365" s="5">
        <v>172424.083673696</v>
      </c>
      <c r="F1365" s="5">
        <v>171197.87955681601</v>
      </c>
      <c r="G1365" s="5">
        <v>174920.93181421299</v>
      </c>
    </row>
    <row r="1366" spans="1:7" x14ac:dyDescent="0.55000000000000004">
      <c r="A1366" s="3">
        <v>44</v>
      </c>
      <c r="B1366" s="3">
        <v>30</v>
      </c>
      <c r="C1366" s="5">
        <v>357477.02453704801</v>
      </c>
      <c r="D1366" s="5">
        <v>406155.846397313</v>
      </c>
      <c r="E1366" s="5">
        <v>430605.58738144598</v>
      </c>
      <c r="F1366" s="5">
        <v>432204.35320645</v>
      </c>
      <c r="G1366" s="5">
        <v>435554.26967282098</v>
      </c>
    </row>
    <row r="1367" spans="1:7" x14ac:dyDescent="0.55000000000000004">
      <c r="A1367" s="3">
        <v>44</v>
      </c>
      <c r="B1367" s="3">
        <v>31</v>
      </c>
      <c r="C1367" s="5">
        <v>166536.77299468499</v>
      </c>
      <c r="D1367" s="5">
        <v>159806.42271047499</v>
      </c>
      <c r="E1367" s="5">
        <v>165506.79784807499</v>
      </c>
      <c r="F1367" s="5">
        <v>145791.223120018</v>
      </c>
      <c r="G1367" s="5">
        <v>143898.69479821101</v>
      </c>
    </row>
    <row r="1368" spans="1:7" x14ac:dyDescent="0.55000000000000004">
      <c r="A1368" s="3">
        <v>45</v>
      </c>
      <c r="B1368" s="3">
        <v>1</v>
      </c>
      <c r="C1368" s="5">
        <v>180088.55116925601</v>
      </c>
      <c r="D1368" s="5">
        <v>190033.188040484</v>
      </c>
      <c r="E1368" s="5">
        <v>200094.40188330901</v>
      </c>
      <c r="F1368" s="5">
        <v>206984.27921908599</v>
      </c>
      <c r="G1368" s="5">
        <v>191626.019918873</v>
      </c>
    </row>
    <row r="1369" spans="1:7" x14ac:dyDescent="0.55000000000000004">
      <c r="A1369" s="3">
        <v>45</v>
      </c>
      <c r="B1369" s="3">
        <v>2</v>
      </c>
      <c r="C1369" s="5">
        <v>1299.1875489450099</v>
      </c>
      <c r="D1369" s="5">
        <v>1706.07173524114</v>
      </c>
      <c r="E1369" s="5">
        <v>1730.3705247332</v>
      </c>
      <c r="F1369" s="5">
        <v>1882.89073568814</v>
      </c>
      <c r="G1369" s="5">
        <v>2411.4463981854401</v>
      </c>
    </row>
    <row r="1370" spans="1:7" x14ac:dyDescent="0.55000000000000004">
      <c r="A1370" s="3">
        <v>45</v>
      </c>
      <c r="B1370" s="3">
        <v>3</v>
      </c>
      <c r="C1370" s="5">
        <v>131492.190059207</v>
      </c>
      <c r="D1370" s="5">
        <v>139221.56298109901</v>
      </c>
      <c r="E1370" s="5">
        <v>151369.02846164099</v>
      </c>
      <c r="F1370" s="5">
        <v>139255.285162252</v>
      </c>
      <c r="G1370" s="5">
        <v>152602.63385608801</v>
      </c>
    </row>
    <row r="1371" spans="1:7" x14ac:dyDescent="0.55000000000000004">
      <c r="A1371" s="3">
        <v>45</v>
      </c>
      <c r="B1371" s="3">
        <v>4</v>
      </c>
      <c r="C1371" s="5">
        <v>27229.011451517901</v>
      </c>
      <c r="D1371" s="5">
        <v>36573.984352085201</v>
      </c>
      <c r="E1371" s="5">
        <v>38324.797023431704</v>
      </c>
      <c r="F1371" s="5">
        <v>31398.4608083329</v>
      </c>
      <c r="G1371" s="5">
        <v>33309.329819617</v>
      </c>
    </row>
    <row r="1372" spans="1:7" x14ac:dyDescent="0.55000000000000004">
      <c r="A1372" s="3">
        <v>45</v>
      </c>
      <c r="B1372" s="3">
        <v>5</v>
      </c>
      <c r="C1372" s="5">
        <v>16914.960097319399</v>
      </c>
      <c r="D1372" s="5">
        <v>17966.327779373602</v>
      </c>
      <c r="E1372" s="5">
        <v>13378.0512577439</v>
      </c>
      <c r="F1372" s="5">
        <v>11023.8351990963</v>
      </c>
      <c r="G1372" s="5">
        <v>4738.1083390969497</v>
      </c>
    </row>
    <row r="1373" spans="1:7" x14ac:dyDescent="0.55000000000000004">
      <c r="A1373" s="3">
        <v>45</v>
      </c>
      <c r="B1373" s="3">
        <v>6</v>
      </c>
      <c r="C1373" s="5">
        <v>38091.462175125103</v>
      </c>
      <c r="D1373" s="5">
        <v>58959.028301542603</v>
      </c>
      <c r="E1373" s="5">
        <v>66861.709899403606</v>
      </c>
      <c r="F1373" s="5">
        <v>57211.369953199799</v>
      </c>
      <c r="G1373" s="5">
        <v>51477.966788344798</v>
      </c>
    </row>
    <row r="1374" spans="1:7" x14ac:dyDescent="0.55000000000000004">
      <c r="A1374" s="3">
        <v>45</v>
      </c>
      <c r="B1374" s="3">
        <v>7</v>
      </c>
      <c r="C1374" s="5">
        <v>12037.6538550645</v>
      </c>
      <c r="D1374" s="5">
        <v>12391.6991580782</v>
      </c>
      <c r="E1374" s="5">
        <v>15274.0372328185</v>
      </c>
      <c r="F1374" s="5">
        <v>17735.163348063801</v>
      </c>
      <c r="G1374" s="5">
        <v>15834.7463318548</v>
      </c>
    </row>
    <row r="1375" spans="1:7" x14ac:dyDescent="0.55000000000000004">
      <c r="A1375" s="3">
        <v>45</v>
      </c>
      <c r="B1375" s="3">
        <v>8</v>
      </c>
      <c r="C1375" s="5">
        <v>14371.6411158993</v>
      </c>
      <c r="D1375" s="5">
        <v>9065.8668774905891</v>
      </c>
      <c r="E1375" s="5">
        <v>12702.937186433999</v>
      </c>
      <c r="F1375" s="5">
        <v>11926.1462355729</v>
      </c>
      <c r="G1375" s="5">
        <v>17254.793092805299</v>
      </c>
    </row>
    <row r="1376" spans="1:7" x14ac:dyDescent="0.55000000000000004">
      <c r="A1376" s="3">
        <v>45</v>
      </c>
      <c r="B1376" s="3">
        <v>9</v>
      </c>
      <c r="C1376" s="5">
        <v>7882.2154081470899</v>
      </c>
      <c r="D1376" s="5">
        <v>11540.286917003101</v>
      </c>
      <c r="E1376" s="5">
        <v>14346.0033038736</v>
      </c>
      <c r="F1376" s="5">
        <v>12962.620531012701</v>
      </c>
      <c r="G1376" s="5">
        <v>14526.209737556001</v>
      </c>
    </row>
    <row r="1377" spans="1:7" x14ac:dyDescent="0.55000000000000004">
      <c r="A1377" s="3">
        <v>45</v>
      </c>
      <c r="B1377" s="3">
        <v>10</v>
      </c>
      <c r="C1377" s="5">
        <v>25094.794871582399</v>
      </c>
      <c r="D1377" s="5">
        <v>39157.918015165102</v>
      </c>
      <c r="E1377" s="5">
        <v>55930.4195049228</v>
      </c>
      <c r="F1377" s="5">
        <v>53217.5714458207</v>
      </c>
      <c r="G1377" s="5">
        <v>48810.709538925803</v>
      </c>
    </row>
    <row r="1378" spans="1:7" x14ac:dyDescent="0.55000000000000004">
      <c r="A1378" s="3">
        <v>45</v>
      </c>
      <c r="B1378" s="3">
        <v>11</v>
      </c>
      <c r="C1378" s="5">
        <v>69905.353259365394</v>
      </c>
      <c r="D1378" s="5">
        <v>78555.613206811599</v>
      </c>
      <c r="E1378" s="5">
        <v>69215.168976505403</v>
      </c>
      <c r="F1378" s="5">
        <v>69442.900479141405</v>
      </c>
      <c r="G1378" s="5">
        <v>69958.604637779805</v>
      </c>
    </row>
    <row r="1379" spans="1:7" x14ac:dyDescent="0.55000000000000004">
      <c r="A1379" s="3">
        <v>45</v>
      </c>
      <c r="B1379" s="3">
        <v>12</v>
      </c>
      <c r="C1379" s="5">
        <v>13221.4167561424</v>
      </c>
      <c r="D1379" s="5">
        <v>25784.145233647501</v>
      </c>
      <c r="E1379" s="5">
        <v>16261.276221808001</v>
      </c>
      <c r="F1379" s="5">
        <v>21197.969212254699</v>
      </c>
      <c r="G1379" s="5">
        <v>9040.7374489560807</v>
      </c>
    </row>
    <row r="1380" spans="1:7" x14ac:dyDescent="0.55000000000000004">
      <c r="A1380" s="3">
        <v>45</v>
      </c>
      <c r="B1380" s="3">
        <v>13</v>
      </c>
      <c r="C1380" s="5">
        <v>1184.15967174143</v>
      </c>
      <c r="D1380" s="5">
        <v>1568.4368979011599</v>
      </c>
      <c r="E1380" s="5">
        <v>1415.8699582656</v>
      </c>
      <c r="F1380" s="5">
        <v>3533.7069610737799</v>
      </c>
      <c r="G1380" s="5">
        <v>2522.0572902987701</v>
      </c>
    </row>
    <row r="1381" spans="1:7" x14ac:dyDescent="0.55000000000000004">
      <c r="A1381" s="3">
        <v>45</v>
      </c>
      <c r="B1381" s="3">
        <v>14</v>
      </c>
      <c r="C1381" s="5">
        <v>18575.445373923001</v>
      </c>
      <c r="D1381" s="5">
        <v>14258.920182297799</v>
      </c>
      <c r="E1381" s="5">
        <v>17792.927919152498</v>
      </c>
      <c r="F1381" s="5">
        <v>23426.581636032101</v>
      </c>
      <c r="G1381" s="5">
        <v>26210.410084916999</v>
      </c>
    </row>
    <row r="1382" spans="1:7" x14ac:dyDescent="0.55000000000000004">
      <c r="A1382" s="3">
        <v>45</v>
      </c>
      <c r="B1382" s="3">
        <v>15</v>
      </c>
      <c r="C1382" s="5">
        <v>6517.5285910088696</v>
      </c>
      <c r="D1382" s="5">
        <v>6923.9837927791004</v>
      </c>
      <c r="E1382" s="5">
        <v>7601.4735092801302</v>
      </c>
      <c r="F1382" s="5">
        <v>6876.0977025326201</v>
      </c>
      <c r="G1382" s="5">
        <v>6885.7402563345704</v>
      </c>
    </row>
    <row r="1383" spans="1:7" x14ac:dyDescent="0.55000000000000004">
      <c r="A1383" s="3">
        <v>45</v>
      </c>
      <c r="B1383" s="3">
        <v>16</v>
      </c>
      <c r="C1383" s="5">
        <v>72507.393386567797</v>
      </c>
      <c r="D1383" s="5">
        <v>97278.608229945705</v>
      </c>
      <c r="E1383" s="5">
        <v>102976.11109217101</v>
      </c>
      <c r="F1383" s="5">
        <v>110946.38532714501</v>
      </c>
      <c r="G1383" s="5">
        <v>108712.70283697599</v>
      </c>
    </row>
    <row r="1384" spans="1:7" x14ac:dyDescent="0.55000000000000004">
      <c r="A1384" s="3">
        <v>45</v>
      </c>
      <c r="B1384" s="3">
        <v>17</v>
      </c>
      <c r="C1384" s="5">
        <v>94623.006515239802</v>
      </c>
      <c r="D1384" s="5">
        <v>97486.993197233198</v>
      </c>
      <c r="E1384" s="5">
        <v>124508.71643811101</v>
      </c>
      <c r="F1384" s="5">
        <v>122352.65297332899</v>
      </c>
      <c r="G1384" s="5">
        <v>101083.24563726</v>
      </c>
    </row>
    <row r="1385" spans="1:7" x14ac:dyDescent="0.55000000000000004">
      <c r="A1385" s="3">
        <v>45</v>
      </c>
      <c r="B1385" s="3">
        <v>18</v>
      </c>
      <c r="C1385" s="5">
        <v>237722.08574005699</v>
      </c>
      <c r="D1385" s="5">
        <v>235754.46601458901</v>
      </c>
      <c r="E1385" s="5">
        <v>243165.66248703399</v>
      </c>
      <c r="F1385" s="5">
        <v>245185.36233802899</v>
      </c>
      <c r="G1385" s="5">
        <v>267077.97896277899</v>
      </c>
    </row>
    <row r="1386" spans="1:7" x14ac:dyDescent="0.55000000000000004">
      <c r="A1386" s="3">
        <v>45</v>
      </c>
      <c r="B1386" s="3">
        <v>19</v>
      </c>
      <c r="C1386" s="5">
        <v>159456.201629563</v>
      </c>
      <c r="D1386" s="5">
        <v>140496.32287267299</v>
      </c>
      <c r="E1386" s="5">
        <v>136036.81475574701</v>
      </c>
      <c r="F1386" s="5">
        <v>135115.715321333</v>
      </c>
      <c r="G1386" s="5">
        <v>163741.54657011601</v>
      </c>
    </row>
    <row r="1387" spans="1:7" x14ac:dyDescent="0.55000000000000004">
      <c r="A1387" s="3">
        <v>45</v>
      </c>
      <c r="B1387" s="3">
        <v>20</v>
      </c>
      <c r="C1387" s="5">
        <v>215431.85883170401</v>
      </c>
      <c r="D1387" s="5">
        <v>259825.14936878899</v>
      </c>
      <c r="E1387" s="5">
        <v>257034.93587514901</v>
      </c>
      <c r="F1387" s="5">
        <v>250802.42838643899</v>
      </c>
      <c r="G1387" s="5">
        <v>260093.015023582</v>
      </c>
    </row>
    <row r="1388" spans="1:7" x14ac:dyDescent="0.55000000000000004">
      <c r="A1388" s="3">
        <v>45</v>
      </c>
      <c r="B1388" s="3">
        <v>21</v>
      </c>
      <c r="C1388" s="5">
        <v>157080.001670339</v>
      </c>
      <c r="D1388" s="5">
        <v>165716.34986129499</v>
      </c>
      <c r="E1388" s="5">
        <v>180214.71785904301</v>
      </c>
      <c r="F1388" s="5">
        <v>146494.60692678299</v>
      </c>
      <c r="G1388" s="5">
        <v>158320.517395534</v>
      </c>
    </row>
    <row r="1389" spans="1:7" x14ac:dyDescent="0.55000000000000004">
      <c r="A1389" s="3">
        <v>45</v>
      </c>
      <c r="B1389" s="3">
        <v>22</v>
      </c>
      <c r="C1389" s="5">
        <v>98812.469084407596</v>
      </c>
      <c r="D1389" s="5">
        <v>97455.021143300997</v>
      </c>
      <c r="E1389" s="5">
        <v>98688.622257320007</v>
      </c>
      <c r="F1389" s="5">
        <v>59601.653885022097</v>
      </c>
      <c r="G1389" s="5">
        <v>56401.446444283698</v>
      </c>
    </row>
    <row r="1390" spans="1:7" x14ac:dyDescent="0.55000000000000004">
      <c r="A1390" s="3">
        <v>45</v>
      </c>
      <c r="B1390" s="3">
        <v>23</v>
      </c>
      <c r="C1390" s="5">
        <v>88318.7282516126</v>
      </c>
      <c r="D1390" s="5">
        <v>82935.995558459297</v>
      </c>
      <c r="E1390" s="5">
        <v>78256.837642711398</v>
      </c>
      <c r="F1390" s="5">
        <v>83054.247780545804</v>
      </c>
      <c r="G1390" s="5">
        <v>78900.155399259107</v>
      </c>
    </row>
    <row r="1391" spans="1:7" x14ac:dyDescent="0.55000000000000004">
      <c r="A1391" s="3">
        <v>45</v>
      </c>
      <c r="B1391" s="3">
        <v>24</v>
      </c>
      <c r="C1391" s="5">
        <v>29483.629102393901</v>
      </c>
      <c r="D1391" s="5">
        <v>36518.990600493496</v>
      </c>
      <c r="E1391" s="5">
        <v>27057.901828615701</v>
      </c>
      <c r="F1391" s="5">
        <v>24106.257225051599</v>
      </c>
      <c r="G1391" s="5">
        <v>25151.534125363502</v>
      </c>
    </row>
    <row r="1392" spans="1:7" x14ac:dyDescent="0.55000000000000004">
      <c r="A1392" s="3">
        <v>45</v>
      </c>
      <c r="B1392" s="3">
        <v>25</v>
      </c>
      <c r="C1392" s="5">
        <v>124111.17228860399</v>
      </c>
      <c r="D1392" s="5">
        <v>115852.287509592</v>
      </c>
      <c r="E1392" s="5">
        <v>116869.37082262999</v>
      </c>
      <c r="F1392" s="5">
        <v>112224.929738972</v>
      </c>
      <c r="G1392" s="5">
        <v>100581.416434285</v>
      </c>
    </row>
    <row r="1393" spans="1:7" x14ac:dyDescent="0.55000000000000004">
      <c r="A1393" s="3">
        <v>45</v>
      </c>
      <c r="B1393" s="3">
        <v>26</v>
      </c>
      <c r="C1393" s="5">
        <v>98685.629594874204</v>
      </c>
      <c r="D1393" s="5">
        <v>104029.66958700299</v>
      </c>
      <c r="E1393" s="5">
        <v>105417.396387546</v>
      </c>
      <c r="F1393" s="5">
        <v>104481.873225264</v>
      </c>
      <c r="G1393" s="5">
        <v>102977.68650474001</v>
      </c>
    </row>
    <row r="1394" spans="1:7" x14ac:dyDescent="0.55000000000000004">
      <c r="A1394" s="3">
        <v>45</v>
      </c>
      <c r="B1394" s="3">
        <v>27</v>
      </c>
      <c r="C1394" s="5">
        <v>178045.184204202</v>
      </c>
      <c r="D1394" s="5">
        <v>208852.56088604801</v>
      </c>
      <c r="E1394" s="5">
        <v>222573.04600439899</v>
      </c>
      <c r="F1394" s="5">
        <v>222074.53655342801</v>
      </c>
      <c r="G1394" s="5">
        <v>229220.95547930099</v>
      </c>
    </row>
    <row r="1395" spans="1:7" x14ac:dyDescent="0.55000000000000004">
      <c r="A1395" s="3">
        <v>45</v>
      </c>
      <c r="B1395" s="3">
        <v>28</v>
      </c>
      <c r="C1395" s="5">
        <v>266344.79764372302</v>
      </c>
      <c r="D1395" s="5">
        <v>269639.40380685998</v>
      </c>
      <c r="E1395" s="5">
        <v>290383.03337194503</v>
      </c>
      <c r="F1395" s="5">
        <v>291800.07819258398</v>
      </c>
      <c r="G1395" s="5">
        <v>294444.850859589</v>
      </c>
    </row>
    <row r="1396" spans="1:7" x14ac:dyDescent="0.55000000000000004">
      <c r="A1396" s="3">
        <v>45</v>
      </c>
      <c r="B1396" s="3">
        <v>29</v>
      </c>
      <c r="C1396" s="5">
        <v>165128.86037820301</v>
      </c>
      <c r="D1396" s="5">
        <v>171880.97532243899</v>
      </c>
      <c r="E1396" s="5">
        <v>173500.84394489499</v>
      </c>
      <c r="F1396" s="5">
        <v>173617.14383432601</v>
      </c>
      <c r="G1396" s="5">
        <v>179940.92377826999</v>
      </c>
    </row>
    <row r="1397" spans="1:7" x14ac:dyDescent="0.55000000000000004">
      <c r="A1397" s="3">
        <v>45</v>
      </c>
      <c r="B1397" s="3">
        <v>30</v>
      </c>
      <c r="C1397" s="5">
        <v>324447.79139098001</v>
      </c>
      <c r="D1397" s="5">
        <v>378892.76371999399</v>
      </c>
      <c r="E1397" s="5">
        <v>397332.56957106001</v>
      </c>
      <c r="F1397" s="5">
        <v>398758.69578349602</v>
      </c>
      <c r="G1397" s="5">
        <v>397794.91710892401</v>
      </c>
    </row>
    <row r="1398" spans="1:7" x14ac:dyDescent="0.55000000000000004">
      <c r="A1398" s="3">
        <v>45</v>
      </c>
      <c r="B1398" s="3">
        <v>31</v>
      </c>
      <c r="C1398" s="5">
        <v>152941.58193301599</v>
      </c>
      <c r="D1398" s="5">
        <v>148919.08509048799</v>
      </c>
      <c r="E1398" s="5">
        <v>147086.90179096401</v>
      </c>
      <c r="F1398" s="5">
        <v>129078.870469489</v>
      </c>
      <c r="G1398" s="5">
        <v>132378.09079734699</v>
      </c>
    </row>
    <row r="1399" spans="1:7" x14ac:dyDescent="0.55000000000000004">
      <c r="A1399" s="3">
        <v>46</v>
      </c>
      <c r="B1399" s="3">
        <v>1</v>
      </c>
      <c r="C1399" s="5">
        <v>245365.366752022</v>
      </c>
      <c r="D1399" s="5">
        <v>269754.61973374197</v>
      </c>
      <c r="E1399" s="5">
        <v>312239.77039985103</v>
      </c>
      <c r="F1399" s="5">
        <v>315192.19348679401</v>
      </c>
      <c r="G1399" s="5">
        <v>299093.07343228202</v>
      </c>
    </row>
    <row r="1400" spans="1:7" x14ac:dyDescent="0.55000000000000004">
      <c r="A1400" s="3">
        <v>46</v>
      </c>
      <c r="B1400" s="3">
        <v>2</v>
      </c>
      <c r="C1400" s="5">
        <v>14073.809568495601</v>
      </c>
      <c r="D1400" s="5">
        <v>17862.489297300399</v>
      </c>
      <c r="E1400" s="5">
        <v>17411.378226189699</v>
      </c>
      <c r="F1400" s="5">
        <v>21443.824586173701</v>
      </c>
      <c r="G1400" s="5">
        <v>20419.465297284401</v>
      </c>
    </row>
    <row r="1401" spans="1:7" x14ac:dyDescent="0.55000000000000004">
      <c r="A1401" s="3">
        <v>46</v>
      </c>
      <c r="B1401" s="3">
        <v>3</v>
      </c>
      <c r="C1401" s="5">
        <v>228871.901607365</v>
      </c>
      <c r="D1401" s="5">
        <v>238747.62207917299</v>
      </c>
      <c r="E1401" s="5">
        <v>211423.184359173</v>
      </c>
      <c r="F1401" s="5">
        <v>197149.31803269801</v>
      </c>
      <c r="G1401" s="5">
        <v>217668.65008014001</v>
      </c>
    </row>
    <row r="1402" spans="1:7" x14ac:dyDescent="0.55000000000000004">
      <c r="A1402" s="3">
        <v>46</v>
      </c>
      <c r="B1402" s="3">
        <v>4</v>
      </c>
      <c r="C1402" s="5">
        <v>4420.5852530257698</v>
      </c>
      <c r="D1402" s="5">
        <v>6998.5119964059304</v>
      </c>
      <c r="E1402" s="5">
        <v>6290.7936847390802</v>
      </c>
      <c r="F1402" s="5">
        <v>4272.8567748428004</v>
      </c>
      <c r="G1402" s="5">
        <v>4290.6462134558096</v>
      </c>
    </row>
    <row r="1403" spans="1:7" x14ac:dyDescent="0.55000000000000004">
      <c r="A1403" s="3">
        <v>46</v>
      </c>
      <c r="B1403" s="3">
        <v>5</v>
      </c>
      <c r="C1403" s="5">
        <v>13785.6085049591</v>
      </c>
      <c r="D1403" s="5">
        <v>11566.1163597257</v>
      </c>
      <c r="E1403" s="5">
        <v>15741.3181668947</v>
      </c>
      <c r="F1403" s="5">
        <v>13774.3889257397</v>
      </c>
      <c r="G1403" s="5">
        <v>13458.318918945901</v>
      </c>
    </row>
    <row r="1404" spans="1:7" x14ac:dyDescent="0.55000000000000004">
      <c r="A1404" s="3">
        <v>46</v>
      </c>
      <c r="B1404" s="3">
        <v>6</v>
      </c>
      <c r="C1404" s="5">
        <v>13691.009752030301</v>
      </c>
      <c r="D1404" s="5">
        <v>13187.0440504697</v>
      </c>
      <c r="E1404" s="5">
        <v>13265.977308125999</v>
      </c>
      <c r="F1404" s="5">
        <v>12348.242324468099</v>
      </c>
      <c r="G1404" s="5">
        <v>7329.0561148467596</v>
      </c>
    </row>
    <row r="1405" spans="1:7" x14ac:dyDescent="0.55000000000000004">
      <c r="A1405" s="3">
        <v>46</v>
      </c>
      <c r="B1405" s="3">
        <v>7</v>
      </c>
      <c r="C1405" s="5">
        <v>68633.463165291105</v>
      </c>
      <c r="D1405" s="5">
        <v>84370.967476549005</v>
      </c>
      <c r="E1405" s="5">
        <v>81787.083624012696</v>
      </c>
      <c r="F1405" s="5">
        <v>80012.553924809807</v>
      </c>
      <c r="G1405" s="5">
        <v>114852.685695066</v>
      </c>
    </row>
    <row r="1406" spans="1:7" x14ac:dyDescent="0.55000000000000004">
      <c r="A1406" s="3">
        <v>46</v>
      </c>
      <c r="B1406" s="3">
        <v>8</v>
      </c>
      <c r="C1406" s="5">
        <v>12016.847938405799</v>
      </c>
      <c r="D1406" s="5">
        <v>10098.4552104636</v>
      </c>
      <c r="E1406" s="5">
        <v>11293.066645872999</v>
      </c>
      <c r="F1406" s="5">
        <v>13560.7684055502</v>
      </c>
      <c r="G1406" s="5">
        <v>14366.1404858806</v>
      </c>
    </row>
    <row r="1407" spans="1:7" x14ac:dyDescent="0.55000000000000004">
      <c r="A1407" s="3">
        <v>46</v>
      </c>
      <c r="B1407" s="3">
        <v>9</v>
      </c>
      <c r="C1407" s="5">
        <v>14272.929878536101</v>
      </c>
      <c r="D1407" s="5">
        <v>17299.683341371299</v>
      </c>
      <c r="E1407" s="5">
        <v>17767.216893424498</v>
      </c>
      <c r="F1407" s="5">
        <v>17402.381861288701</v>
      </c>
      <c r="G1407" s="5">
        <v>24232.790888701398</v>
      </c>
    </row>
    <row r="1408" spans="1:7" x14ac:dyDescent="0.55000000000000004">
      <c r="A1408" s="3">
        <v>46</v>
      </c>
      <c r="B1408" s="3">
        <v>10</v>
      </c>
      <c r="C1408" s="5">
        <v>28142.1262773577</v>
      </c>
      <c r="D1408" s="5">
        <v>35654.857926068296</v>
      </c>
      <c r="E1408" s="5">
        <v>43755.229342921601</v>
      </c>
      <c r="F1408" s="5">
        <v>39966.088650618003</v>
      </c>
      <c r="G1408" s="5">
        <v>49117.393703526803</v>
      </c>
    </row>
    <row r="1409" spans="1:7" x14ac:dyDescent="0.55000000000000004">
      <c r="A1409" s="3">
        <v>46</v>
      </c>
      <c r="B1409" s="3">
        <v>11</v>
      </c>
      <c r="C1409" s="5">
        <v>131368.33275484</v>
      </c>
      <c r="D1409" s="5">
        <v>116756.42759652001</v>
      </c>
      <c r="E1409" s="5">
        <v>154534.13556677301</v>
      </c>
      <c r="F1409" s="5">
        <v>135862.26577010201</v>
      </c>
      <c r="G1409" s="5">
        <v>164124.50541373299</v>
      </c>
    </row>
    <row r="1410" spans="1:7" x14ac:dyDescent="0.55000000000000004">
      <c r="A1410" s="3">
        <v>46</v>
      </c>
      <c r="B1410" s="3">
        <v>12</v>
      </c>
      <c r="C1410" s="5">
        <v>57725.453823487602</v>
      </c>
      <c r="D1410" s="5">
        <v>65746.741788420593</v>
      </c>
      <c r="E1410" s="5">
        <v>51727.5502905912</v>
      </c>
      <c r="F1410" s="5">
        <v>31128.076418912598</v>
      </c>
      <c r="G1410" s="5">
        <v>47032.535162484099</v>
      </c>
    </row>
    <row r="1411" spans="1:7" x14ac:dyDescent="0.55000000000000004">
      <c r="A1411" s="3">
        <v>46</v>
      </c>
      <c r="B1411" s="3">
        <v>13</v>
      </c>
      <c r="C1411" s="5">
        <v>5776.50946018379</v>
      </c>
      <c r="D1411" s="5">
        <v>3907.3203501888302</v>
      </c>
      <c r="E1411" s="5">
        <v>3632.0939221558101</v>
      </c>
      <c r="F1411" s="5">
        <v>3361.35610834616</v>
      </c>
      <c r="G1411" s="5">
        <v>3640.5760754091898</v>
      </c>
    </row>
    <row r="1412" spans="1:7" x14ac:dyDescent="0.55000000000000004">
      <c r="A1412" s="3">
        <v>46</v>
      </c>
      <c r="B1412" s="3">
        <v>14</v>
      </c>
      <c r="C1412" s="5">
        <v>6799.7778867548996</v>
      </c>
      <c r="D1412" s="5">
        <v>6345.9859232433</v>
      </c>
      <c r="E1412" s="5">
        <v>6753.0632320029599</v>
      </c>
      <c r="F1412" s="5">
        <v>5851.6246528518204</v>
      </c>
      <c r="G1412" s="5">
        <v>7183.21229270195</v>
      </c>
    </row>
    <row r="1413" spans="1:7" x14ac:dyDescent="0.55000000000000004">
      <c r="A1413" s="3">
        <v>46</v>
      </c>
      <c r="B1413" s="3">
        <v>15</v>
      </c>
      <c r="C1413" s="5">
        <v>15463.166792423301</v>
      </c>
      <c r="D1413" s="5">
        <v>10472.220088563499</v>
      </c>
      <c r="E1413" s="5">
        <v>10686.212343604</v>
      </c>
      <c r="F1413" s="5">
        <v>8160.2098452069404</v>
      </c>
      <c r="G1413" s="5">
        <v>8745.8466353897093</v>
      </c>
    </row>
    <row r="1414" spans="1:7" x14ac:dyDescent="0.55000000000000004">
      <c r="A1414" s="3">
        <v>46</v>
      </c>
      <c r="B1414" s="3">
        <v>16</v>
      </c>
      <c r="C1414" s="5">
        <v>16579.335794182301</v>
      </c>
      <c r="D1414" s="5">
        <v>23083.945770968199</v>
      </c>
      <c r="E1414" s="5">
        <v>30316.3755114368</v>
      </c>
      <c r="F1414" s="5">
        <v>28889.4514738207</v>
      </c>
      <c r="G1414" s="5">
        <v>57399.108179111201</v>
      </c>
    </row>
    <row r="1415" spans="1:7" x14ac:dyDescent="0.55000000000000004">
      <c r="A1415" s="3">
        <v>46</v>
      </c>
      <c r="B1415" s="3">
        <v>17</v>
      </c>
      <c r="C1415" s="5">
        <v>198225.166711625</v>
      </c>
      <c r="D1415" s="5">
        <v>180390.47944945499</v>
      </c>
      <c r="E1415" s="5">
        <v>190174.827399439</v>
      </c>
      <c r="F1415" s="5">
        <v>161058.98064582201</v>
      </c>
      <c r="G1415" s="5">
        <v>139501.26600049599</v>
      </c>
    </row>
    <row r="1416" spans="1:7" x14ac:dyDescent="0.55000000000000004">
      <c r="A1416" s="3">
        <v>46</v>
      </c>
      <c r="B1416" s="3">
        <v>18</v>
      </c>
      <c r="C1416" s="5">
        <v>322390.09294915799</v>
      </c>
      <c r="D1416" s="5">
        <v>407159.10724649997</v>
      </c>
      <c r="E1416" s="5">
        <v>463752.58483734599</v>
      </c>
      <c r="F1416" s="5">
        <v>512896.01803496497</v>
      </c>
      <c r="G1416" s="5">
        <v>530607.00632378005</v>
      </c>
    </row>
    <row r="1417" spans="1:7" x14ac:dyDescent="0.55000000000000004">
      <c r="A1417" s="3">
        <v>46</v>
      </c>
      <c r="B1417" s="3">
        <v>19</v>
      </c>
      <c r="C1417" s="5">
        <v>275959.05213674501</v>
      </c>
      <c r="D1417" s="5">
        <v>242679.00226825301</v>
      </c>
      <c r="E1417" s="5">
        <v>234642.89753241901</v>
      </c>
      <c r="F1417" s="5">
        <v>232473.51920305999</v>
      </c>
      <c r="G1417" s="5">
        <v>280873.93916540802</v>
      </c>
    </row>
    <row r="1418" spans="1:7" x14ac:dyDescent="0.55000000000000004">
      <c r="A1418" s="3">
        <v>46</v>
      </c>
      <c r="B1418" s="3">
        <v>20</v>
      </c>
      <c r="C1418" s="5">
        <v>326466.98349596799</v>
      </c>
      <c r="D1418" s="5">
        <v>439820.11866879999</v>
      </c>
      <c r="E1418" s="5">
        <v>438620.510187204</v>
      </c>
      <c r="F1418" s="5">
        <v>431049.74702217901</v>
      </c>
      <c r="G1418" s="5">
        <v>448848.17445110099</v>
      </c>
    </row>
    <row r="1419" spans="1:7" x14ac:dyDescent="0.55000000000000004">
      <c r="A1419" s="3">
        <v>46</v>
      </c>
      <c r="B1419" s="3">
        <v>21</v>
      </c>
      <c r="C1419" s="5">
        <v>344710.95311839698</v>
      </c>
      <c r="D1419" s="5">
        <v>347739.44571304601</v>
      </c>
      <c r="E1419" s="5">
        <v>367060.31058063399</v>
      </c>
      <c r="F1419" s="5">
        <v>311989.86793394398</v>
      </c>
      <c r="G1419" s="5">
        <v>337641.86798823398</v>
      </c>
    </row>
    <row r="1420" spans="1:7" x14ac:dyDescent="0.55000000000000004">
      <c r="A1420" s="3">
        <v>46</v>
      </c>
      <c r="B1420" s="3">
        <v>22</v>
      </c>
      <c r="C1420" s="5">
        <v>150850.32051252801</v>
      </c>
      <c r="D1420" s="5">
        <v>144898.62689183</v>
      </c>
      <c r="E1420" s="5">
        <v>157098.515841916</v>
      </c>
      <c r="F1420" s="5">
        <v>96642.743352090198</v>
      </c>
      <c r="G1420" s="5">
        <v>96459.7101148902</v>
      </c>
    </row>
    <row r="1421" spans="1:7" x14ac:dyDescent="0.55000000000000004">
      <c r="A1421" s="3">
        <v>46</v>
      </c>
      <c r="B1421" s="3">
        <v>23</v>
      </c>
      <c r="C1421" s="5">
        <v>130063.38374299199</v>
      </c>
      <c r="D1421" s="5">
        <v>130253.57288906501</v>
      </c>
      <c r="E1421" s="5">
        <v>124567.13980672399</v>
      </c>
      <c r="F1421" s="5">
        <v>133359.56670826601</v>
      </c>
      <c r="G1421" s="5">
        <v>122581.517821281</v>
      </c>
    </row>
    <row r="1422" spans="1:7" x14ac:dyDescent="0.55000000000000004">
      <c r="A1422" s="3">
        <v>46</v>
      </c>
      <c r="B1422" s="3">
        <v>24</v>
      </c>
      <c r="C1422" s="5">
        <v>41081.133127570203</v>
      </c>
      <c r="D1422" s="5">
        <v>37990.893972439597</v>
      </c>
      <c r="E1422" s="5">
        <v>38618.422321459897</v>
      </c>
      <c r="F1422" s="5">
        <v>38645.803219349596</v>
      </c>
      <c r="G1422" s="5">
        <v>40031.291351657303</v>
      </c>
    </row>
    <row r="1423" spans="1:7" x14ac:dyDescent="0.55000000000000004">
      <c r="A1423" s="3">
        <v>46</v>
      </c>
      <c r="B1423" s="3">
        <v>25</v>
      </c>
      <c r="C1423" s="5">
        <v>210077.15817693601</v>
      </c>
      <c r="D1423" s="5">
        <v>190732.45704900101</v>
      </c>
      <c r="E1423" s="5">
        <v>198426.82608370701</v>
      </c>
      <c r="F1423" s="5">
        <v>183440.79604534199</v>
      </c>
      <c r="G1423" s="5">
        <v>208514.36967586499</v>
      </c>
    </row>
    <row r="1424" spans="1:7" x14ac:dyDescent="0.55000000000000004">
      <c r="A1424" s="3">
        <v>46</v>
      </c>
      <c r="B1424" s="3">
        <v>26</v>
      </c>
      <c r="C1424" s="5">
        <v>143530.385767183</v>
      </c>
      <c r="D1424" s="5">
        <v>154933.88049451599</v>
      </c>
      <c r="E1424" s="5">
        <v>163888.74683187401</v>
      </c>
      <c r="F1424" s="5">
        <v>164879.98757980601</v>
      </c>
      <c r="G1424" s="5">
        <v>162450.2183144</v>
      </c>
    </row>
    <row r="1425" spans="1:7" x14ac:dyDescent="0.55000000000000004">
      <c r="A1425" s="3">
        <v>46</v>
      </c>
      <c r="B1425" s="3">
        <v>27</v>
      </c>
      <c r="C1425" s="5">
        <v>266826.43176455999</v>
      </c>
      <c r="D1425" s="5">
        <v>282947.38738477399</v>
      </c>
      <c r="E1425" s="5">
        <v>291677.08743351197</v>
      </c>
      <c r="F1425" s="5">
        <v>299058.56468514103</v>
      </c>
      <c r="G1425" s="5">
        <v>313326.83575498901</v>
      </c>
    </row>
    <row r="1426" spans="1:7" x14ac:dyDescent="0.55000000000000004">
      <c r="A1426" s="3">
        <v>46</v>
      </c>
      <c r="B1426" s="3">
        <v>28</v>
      </c>
      <c r="C1426" s="5">
        <v>370156.37861183402</v>
      </c>
      <c r="D1426" s="5">
        <v>376157.722915149</v>
      </c>
      <c r="E1426" s="5">
        <v>397995.48942556302</v>
      </c>
      <c r="F1426" s="5">
        <v>403146.42177202803</v>
      </c>
      <c r="G1426" s="5">
        <v>408758.25663647702</v>
      </c>
    </row>
    <row r="1427" spans="1:7" x14ac:dyDescent="0.55000000000000004">
      <c r="A1427" s="3">
        <v>46</v>
      </c>
      <c r="B1427" s="3">
        <v>29</v>
      </c>
      <c r="C1427" s="5">
        <v>263352.01568202401</v>
      </c>
      <c r="D1427" s="5">
        <v>268352.61035623902</v>
      </c>
      <c r="E1427" s="5">
        <v>278605.34590896702</v>
      </c>
      <c r="F1427" s="5">
        <v>278390.23441815999</v>
      </c>
      <c r="G1427" s="5">
        <v>281995.07302707603</v>
      </c>
    </row>
    <row r="1428" spans="1:7" x14ac:dyDescent="0.55000000000000004">
      <c r="A1428" s="3">
        <v>46</v>
      </c>
      <c r="B1428" s="3">
        <v>30</v>
      </c>
      <c r="C1428" s="5">
        <v>518035.66306913598</v>
      </c>
      <c r="D1428" s="5">
        <v>597764.54518719099</v>
      </c>
      <c r="E1428" s="5">
        <v>651963.57171808602</v>
      </c>
      <c r="F1428" s="5">
        <v>661662.34898822999</v>
      </c>
      <c r="G1428" s="5">
        <v>671949.06055107003</v>
      </c>
    </row>
    <row r="1429" spans="1:7" x14ac:dyDescent="0.55000000000000004">
      <c r="A1429" s="3">
        <v>46</v>
      </c>
      <c r="B1429" s="3">
        <v>31</v>
      </c>
      <c r="C1429" s="5">
        <v>249348.16723678101</v>
      </c>
      <c r="D1429" s="5">
        <v>234337.78390416899</v>
      </c>
      <c r="E1429" s="5">
        <v>231421.55959109499</v>
      </c>
      <c r="F1429" s="5">
        <v>207484.49528943899</v>
      </c>
      <c r="G1429" s="5">
        <v>218729.264829158</v>
      </c>
    </row>
    <row r="1430" spans="1:7" x14ac:dyDescent="0.55000000000000004">
      <c r="A1430" s="3">
        <v>47</v>
      </c>
      <c r="B1430" s="3">
        <v>1</v>
      </c>
      <c r="C1430" s="5">
        <v>76101.650203911398</v>
      </c>
      <c r="D1430" s="5">
        <v>66620.974551375999</v>
      </c>
      <c r="E1430" s="5">
        <v>66013.424200551395</v>
      </c>
      <c r="F1430" s="5">
        <v>56623.931773639597</v>
      </c>
      <c r="G1430" s="5">
        <v>48672.385473636503</v>
      </c>
    </row>
    <row r="1431" spans="1:7" x14ac:dyDescent="0.55000000000000004">
      <c r="A1431" s="3">
        <v>47</v>
      </c>
      <c r="B1431" s="3">
        <v>2</v>
      </c>
      <c r="C1431" s="5">
        <v>2205.3000006099901</v>
      </c>
      <c r="D1431" s="5">
        <v>4524.0149725080501</v>
      </c>
      <c r="E1431" s="5">
        <v>6571.9558832136399</v>
      </c>
      <c r="F1431" s="5">
        <v>7134.64840643151</v>
      </c>
      <c r="G1431" s="5">
        <v>8576.8909503394007</v>
      </c>
    </row>
    <row r="1432" spans="1:7" x14ac:dyDescent="0.55000000000000004">
      <c r="A1432" s="3">
        <v>47</v>
      </c>
      <c r="B1432" s="3">
        <v>3</v>
      </c>
      <c r="C1432" s="5">
        <v>69795.504051696305</v>
      </c>
      <c r="D1432" s="5">
        <v>84962.744354822295</v>
      </c>
      <c r="E1432" s="5">
        <v>85434.549348750996</v>
      </c>
      <c r="F1432" s="5">
        <v>81194.152764972896</v>
      </c>
      <c r="G1432" s="5">
        <v>74366.325135857594</v>
      </c>
    </row>
    <row r="1433" spans="1:7" x14ac:dyDescent="0.55000000000000004">
      <c r="A1433" s="3">
        <v>47</v>
      </c>
      <c r="B1433" s="3">
        <v>4</v>
      </c>
      <c r="C1433" s="5">
        <v>1594.17324169978</v>
      </c>
      <c r="D1433" s="5">
        <v>2397.6219534235502</v>
      </c>
      <c r="E1433" s="5">
        <v>2022.69122469084</v>
      </c>
      <c r="F1433" s="5">
        <v>1845.21640922137</v>
      </c>
      <c r="G1433" s="5">
        <v>1616.92857917116</v>
      </c>
    </row>
    <row r="1434" spans="1:7" x14ac:dyDescent="0.55000000000000004">
      <c r="A1434" s="3">
        <v>47</v>
      </c>
      <c r="B1434" s="3">
        <v>5</v>
      </c>
      <c r="C1434" s="5">
        <v>2014.07333393007</v>
      </c>
      <c r="D1434" s="5">
        <v>2359.6211759223802</v>
      </c>
      <c r="E1434" s="5">
        <v>2114.9648151609899</v>
      </c>
      <c r="F1434" s="5">
        <v>2055.4361821621801</v>
      </c>
      <c r="G1434" s="5">
        <v>1605.14514479749</v>
      </c>
    </row>
    <row r="1435" spans="1:7" x14ac:dyDescent="0.55000000000000004">
      <c r="A1435" s="3">
        <v>47</v>
      </c>
      <c r="B1435" s="3">
        <v>6</v>
      </c>
      <c r="C1435" s="5">
        <v>28294.6285001902</v>
      </c>
      <c r="D1435" s="5">
        <v>8340.7846010406101</v>
      </c>
      <c r="E1435" s="5">
        <v>7406.8738818039601</v>
      </c>
      <c r="F1435" s="5">
        <v>7845.9672123725404</v>
      </c>
      <c r="G1435" s="5">
        <v>5660.2508730428499</v>
      </c>
    </row>
    <row r="1436" spans="1:7" x14ac:dyDescent="0.55000000000000004">
      <c r="A1436" s="3">
        <v>47</v>
      </c>
      <c r="B1436" s="3">
        <v>7</v>
      </c>
      <c r="C1436" s="5">
        <v>17463.149827447702</v>
      </c>
      <c r="D1436" s="5">
        <v>18192.872115517399</v>
      </c>
      <c r="E1436" s="5">
        <v>22413.0560871038</v>
      </c>
      <c r="F1436" s="5">
        <v>22515.174400368302</v>
      </c>
      <c r="G1436" s="5">
        <v>15011.5297730845</v>
      </c>
    </row>
    <row r="1437" spans="1:7" x14ac:dyDescent="0.55000000000000004">
      <c r="A1437" s="3">
        <v>47</v>
      </c>
      <c r="B1437" s="3">
        <v>8</v>
      </c>
      <c r="C1437" s="5">
        <v>8744.9933918710303</v>
      </c>
      <c r="D1437" s="5">
        <v>9035.3275565780204</v>
      </c>
      <c r="E1437" s="5">
        <v>7427.5841943222304</v>
      </c>
      <c r="F1437" s="5">
        <v>8254.0260072190795</v>
      </c>
      <c r="G1437" s="5">
        <v>13128.736735071599</v>
      </c>
    </row>
    <row r="1438" spans="1:7" x14ac:dyDescent="0.55000000000000004">
      <c r="A1438" s="3">
        <v>47</v>
      </c>
      <c r="B1438" s="3">
        <v>9</v>
      </c>
      <c r="C1438" s="5">
        <v>12330.8361309801</v>
      </c>
      <c r="D1438" s="5">
        <v>19091.193653989401</v>
      </c>
      <c r="E1438" s="5">
        <v>17683.834443380001</v>
      </c>
      <c r="F1438" s="5">
        <v>25504.779197983898</v>
      </c>
      <c r="G1438" s="5">
        <v>19928.0997581232</v>
      </c>
    </row>
    <row r="1439" spans="1:7" x14ac:dyDescent="0.55000000000000004">
      <c r="A1439" s="3">
        <v>47</v>
      </c>
      <c r="B1439" s="3">
        <v>10</v>
      </c>
      <c r="C1439" s="5">
        <v>1564.27459980658</v>
      </c>
      <c r="D1439" s="5">
        <v>2127.5437672907501</v>
      </c>
      <c r="E1439" s="5">
        <v>2588.0732827818001</v>
      </c>
      <c r="F1439" s="5">
        <v>3304.8819547672301</v>
      </c>
      <c r="G1439" s="5">
        <v>3133.6340409603599</v>
      </c>
    </row>
    <row r="1440" spans="1:7" x14ac:dyDescent="0.55000000000000004">
      <c r="A1440" s="3">
        <v>47</v>
      </c>
      <c r="B1440" s="3">
        <v>11</v>
      </c>
      <c r="C1440" s="5">
        <v>2.3037365229834599</v>
      </c>
      <c r="D1440" s="5">
        <v>7.2506962129399897</v>
      </c>
      <c r="E1440" s="5">
        <v>4.8037121104446001</v>
      </c>
      <c r="F1440" s="5">
        <v>5.3177839774900102</v>
      </c>
      <c r="G1440" s="5">
        <v>10.9744324461206</v>
      </c>
    </row>
    <row r="1441" spans="1:7" x14ac:dyDescent="0.55000000000000004">
      <c r="A1441" s="3">
        <v>47</v>
      </c>
      <c r="B1441" s="3">
        <v>12</v>
      </c>
      <c r="C1441" s="5">
        <v>1660.23213162511</v>
      </c>
      <c r="D1441" s="5">
        <v>2080.0965013923201</v>
      </c>
      <c r="E1441" s="5">
        <v>2478.1291507432902</v>
      </c>
      <c r="F1441" s="5">
        <v>2124.0260152482801</v>
      </c>
      <c r="G1441" s="5">
        <v>2575.9240351733602</v>
      </c>
    </row>
    <row r="1442" spans="1:7" x14ac:dyDescent="0.55000000000000004">
      <c r="A1442" s="3">
        <v>47</v>
      </c>
      <c r="B1442" s="3">
        <v>13</v>
      </c>
      <c r="C1442" s="5">
        <v>0</v>
      </c>
      <c r="D1442" s="5">
        <v>0.65429566080362001</v>
      </c>
      <c r="E1442" s="5">
        <v>1.0794898590028299</v>
      </c>
      <c r="F1442" s="5">
        <v>1.2354345597756999</v>
      </c>
      <c r="G1442" s="5">
        <v>1.5430680329001201</v>
      </c>
    </row>
    <row r="1443" spans="1:7" x14ac:dyDescent="0.55000000000000004">
      <c r="A1443" s="3">
        <v>47</v>
      </c>
      <c r="B1443" s="3">
        <v>14</v>
      </c>
      <c r="C1443" s="5">
        <v>3.72135038720586</v>
      </c>
      <c r="D1443" s="5">
        <v>7.3422665645352598</v>
      </c>
      <c r="E1443" s="5">
        <v>1089.4854680793601</v>
      </c>
      <c r="F1443" s="5">
        <v>1699.2371543178799</v>
      </c>
      <c r="G1443" s="5">
        <v>1653.9677339503401</v>
      </c>
    </row>
    <row r="1444" spans="1:7" x14ac:dyDescent="0.55000000000000004">
      <c r="A1444" s="3">
        <v>47</v>
      </c>
      <c r="B1444" s="3">
        <v>15</v>
      </c>
      <c r="C1444" s="5">
        <v>11294.890092862201</v>
      </c>
      <c r="D1444" s="5">
        <v>8903.4515658594191</v>
      </c>
      <c r="E1444" s="5">
        <v>9782.2456001916198</v>
      </c>
      <c r="F1444" s="5">
        <v>7523.9824951877899</v>
      </c>
      <c r="G1444" s="5">
        <v>6277.4633101081699</v>
      </c>
    </row>
    <row r="1445" spans="1:7" x14ac:dyDescent="0.55000000000000004">
      <c r="A1445" s="3">
        <v>47</v>
      </c>
      <c r="B1445" s="3">
        <v>16</v>
      </c>
      <c r="C1445" s="5">
        <v>5488.4539558922697</v>
      </c>
      <c r="D1445" s="5">
        <v>7097.2582825600502</v>
      </c>
      <c r="E1445" s="5">
        <v>10327.094361223501</v>
      </c>
      <c r="F1445" s="5">
        <v>10473.898917791499</v>
      </c>
      <c r="G1445" s="5">
        <v>7753.3853377060896</v>
      </c>
    </row>
    <row r="1446" spans="1:7" x14ac:dyDescent="0.55000000000000004">
      <c r="A1446" s="3">
        <v>47</v>
      </c>
      <c r="B1446" s="3">
        <v>17</v>
      </c>
      <c r="C1446" s="5">
        <v>133410.10965324601</v>
      </c>
      <c r="D1446" s="5">
        <v>154793.30444514399</v>
      </c>
      <c r="E1446" s="5">
        <v>174314.25328685899</v>
      </c>
      <c r="F1446" s="5">
        <v>185477.048297328</v>
      </c>
      <c r="G1446" s="5">
        <v>98922.421620357607</v>
      </c>
    </row>
    <row r="1447" spans="1:7" x14ac:dyDescent="0.55000000000000004">
      <c r="A1447" s="3">
        <v>47</v>
      </c>
      <c r="B1447" s="3">
        <v>18</v>
      </c>
      <c r="C1447" s="5">
        <v>290477.40022608102</v>
      </c>
      <c r="D1447" s="5">
        <v>382717.64532475499</v>
      </c>
      <c r="E1447" s="5">
        <v>469839.47214019502</v>
      </c>
      <c r="F1447" s="5">
        <v>409265.371712844</v>
      </c>
      <c r="G1447" s="5">
        <v>411377.82795260497</v>
      </c>
    </row>
    <row r="1448" spans="1:7" x14ac:dyDescent="0.55000000000000004">
      <c r="A1448" s="3">
        <v>47</v>
      </c>
      <c r="B1448" s="3">
        <v>19</v>
      </c>
      <c r="C1448" s="5">
        <v>150300.56853335799</v>
      </c>
      <c r="D1448" s="5">
        <v>135392.18277995</v>
      </c>
      <c r="E1448" s="5">
        <v>131124.64865442601</v>
      </c>
      <c r="F1448" s="5">
        <v>130343.818000826</v>
      </c>
      <c r="G1448" s="5">
        <v>158645.26126862899</v>
      </c>
    </row>
    <row r="1449" spans="1:7" x14ac:dyDescent="0.55000000000000004">
      <c r="A1449" s="3">
        <v>47</v>
      </c>
      <c r="B1449" s="3">
        <v>20</v>
      </c>
      <c r="C1449" s="5">
        <v>203917.57195407801</v>
      </c>
      <c r="D1449" s="5">
        <v>253607.31400737001</v>
      </c>
      <c r="E1449" s="5">
        <v>250964.17991763001</v>
      </c>
      <c r="F1449" s="5">
        <v>244892.48238205299</v>
      </c>
      <c r="G1449" s="5">
        <v>253951.563907381</v>
      </c>
    </row>
    <row r="1450" spans="1:7" x14ac:dyDescent="0.55000000000000004">
      <c r="A1450" s="3">
        <v>47</v>
      </c>
      <c r="B1450" s="3">
        <v>21</v>
      </c>
      <c r="C1450" s="5">
        <v>214768.59882088701</v>
      </c>
      <c r="D1450" s="5">
        <v>258109.53187607901</v>
      </c>
      <c r="E1450" s="5">
        <v>284656.22634074203</v>
      </c>
      <c r="F1450" s="5">
        <v>198863.54624094901</v>
      </c>
      <c r="G1450" s="5">
        <v>252198.731344072</v>
      </c>
    </row>
    <row r="1451" spans="1:7" x14ac:dyDescent="0.55000000000000004">
      <c r="A1451" s="3">
        <v>47</v>
      </c>
      <c r="B1451" s="3">
        <v>22</v>
      </c>
      <c r="C1451" s="5">
        <v>150899.203609683</v>
      </c>
      <c r="D1451" s="5">
        <v>158795.550611983</v>
      </c>
      <c r="E1451" s="5">
        <v>190727.238377239</v>
      </c>
      <c r="F1451" s="5">
        <v>118091.481031673</v>
      </c>
      <c r="G1451" s="5">
        <v>139382.69631286801</v>
      </c>
    </row>
    <row r="1452" spans="1:7" x14ac:dyDescent="0.55000000000000004">
      <c r="A1452" s="3">
        <v>47</v>
      </c>
      <c r="B1452" s="3">
        <v>23</v>
      </c>
      <c r="C1452" s="5">
        <v>127367.374555734</v>
      </c>
      <c r="D1452" s="5">
        <v>124566.512230211</v>
      </c>
      <c r="E1452" s="5">
        <v>115624.57769581099</v>
      </c>
      <c r="F1452" s="5">
        <v>118995.773187321</v>
      </c>
      <c r="G1452" s="5">
        <v>110315.128374853</v>
      </c>
    </row>
    <row r="1453" spans="1:7" x14ac:dyDescent="0.55000000000000004">
      <c r="A1453" s="3">
        <v>47</v>
      </c>
      <c r="B1453" s="3">
        <v>24</v>
      </c>
      <c r="C1453" s="5">
        <v>49796.488303145001</v>
      </c>
      <c r="D1453" s="5">
        <v>68415.647425679796</v>
      </c>
      <c r="E1453" s="5">
        <v>63504.637513258502</v>
      </c>
      <c r="F1453" s="5">
        <v>57908.363599283402</v>
      </c>
      <c r="G1453" s="5">
        <v>54180.458152103602</v>
      </c>
    </row>
    <row r="1454" spans="1:7" x14ac:dyDescent="0.55000000000000004">
      <c r="A1454" s="3">
        <v>47</v>
      </c>
      <c r="B1454" s="3">
        <v>25</v>
      </c>
      <c r="C1454" s="5">
        <v>152738.50951449201</v>
      </c>
      <c r="D1454" s="5">
        <v>141701.790861963</v>
      </c>
      <c r="E1454" s="5">
        <v>143536.045468672</v>
      </c>
      <c r="F1454" s="5">
        <v>146662.255386676</v>
      </c>
      <c r="G1454" s="5">
        <v>166244.37162401501</v>
      </c>
    </row>
    <row r="1455" spans="1:7" x14ac:dyDescent="0.55000000000000004">
      <c r="A1455" s="3">
        <v>47</v>
      </c>
      <c r="B1455" s="3">
        <v>26</v>
      </c>
      <c r="C1455" s="5">
        <v>130760.47608251301</v>
      </c>
      <c r="D1455" s="5">
        <v>153188.991612299</v>
      </c>
      <c r="E1455" s="5">
        <v>175949.79296995699</v>
      </c>
      <c r="F1455" s="5">
        <v>180660.284144459</v>
      </c>
      <c r="G1455" s="5">
        <v>182286.84153517301</v>
      </c>
    </row>
    <row r="1456" spans="1:7" x14ac:dyDescent="0.55000000000000004">
      <c r="A1456" s="3">
        <v>47</v>
      </c>
      <c r="B1456" s="3">
        <v>27</v>
      </c>
      <c r="C1456" s="5">
        <v>296993.56762924202</v>
      </c>
      <c r="D1456" s="5">
        <v>378511.00119514298</v>
      </c>
      <c r="E1456" s="5">
        <v>408032.13885034202</v>
      </c>
      <c r="F1456" s="5">
        <v>416404.01929129002</v>
      </c>
      <c r="G1456" s="5">
        <v>457247.41250729701</v>
      </c>
    </row>
    <row r="1457" spans="1:7" x14ac:dyDescent="0.55000000000000004">
      <c r="A1457" s="3">
        <v>47</v>
      </c>
      <c r="B1457" s="3">
        <v>28</v>
      </c>
      <c r="C1457" s="5">
        <v>382471.10271305201</v>
      </c>
      <c r="D1457" s="5">
        <v>402840.37685042399</v>
      </c>
      <c r="E1457" s="5">
        <v>457094.51290555001</v>
      </c>
      <c r="F1457" s="5">
        <v>447042.82574675698</v>
      </c>
      <c r="G1457" s="5">
        <v>473529.41338687501</v>
      </c>
    </row>
    <row r="1458" spans="1:7" x14ac:dyDescent="0.55000000000000004">
      <c r="A1458" s="3">
        <v>47</v>
      </c>
      <c r="B1458" s="3">
        <v>29</v>
      </c>
      <c r="C1458" s="5">
        <v>202814.88617878099</v>
      </c>
      <c r="D1458" s="5">
        <v>217635.69668569899</v>
      </c>
      <c r="E1458" s="5">
        <v>235733.02756989701</v>
      </c>
      <c r="F1458" s="5">
        <v>240243.59912698399</v>
      </c>
      <c r="G1458" s="5">
        <v>255773.953912642</v>
      </c>
    </row>
    <row r="1459" spans="1:7" x14ac:dyDescent="0.55000000000000004">
      <c r="A1459" s="3">
        <v>47</v>
      </c>
      <c r="B1459" s="3">
        <v>30</v>
      </c>
      <c r="C1459" s="5">
        <v>345918.44296451297</v>
      </c>
      <c r="D1459" s="5">
        <v>409138.12846106099</v>
      </c>
      <c r="E1459" s="5">
        <v>460349.11961111397</v>
      </c>
      <c r="F1459" s="5">
        <v>467951.27081174002</v>
      </c>
      <c r="G1459" s="5">
        <v>484732.23419183597</v>
      </c>
    </row>
    <row r="1460" spans="1:7" x14ac:dyDescent="0.55000000000000004">
      <c r="A1460" s="3">
        <v>47</v>
      </c>
      <c r="B1460" s="3">
        <v>31</v>
      </c>
      <c r="C1460" s="5">
        <v>201006.307267764</v>
      </c>
      <c r="D1460" s="5">
        <v>204676.91302251699</v>
      </c>
      <c r="E1460" s="5">
        <v>209962.62904375201</v>
      </c>
      <c r="F1460" s="5">
        <v>191093.53838863201</v>
      </c>
      <c r="G1460" s="5">
        <v>214129.14506850799</v>
      </c>
    </row>
  </sheetData>
  <phoneticPr fontId="2"/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B87-F8ED-4759-B1BF-77E20698B9C2}">
  <dimension ref="A1:G1460"/>
  <sheetViews>
    <sheetView workbookViewId="0"/>
  </sheetViews>
  <sheetFormatPr defaultColWidth="8.83203125" defaultRowHeight="18" x14ac:dyDescent="0.55000000000000004"/>
  <sheetData>
    <row r="1" spans="1:7" x14ac:dyDescent="0.55000000000000004">
      <c r="A1" t="s">
        <v>104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5">
        <v>2243802.9322297401</v>
      </c>
      <c r="D4" s="5">
        <v>1443461.9265515499</v>
      </c>
      <c r="E4" s="5">
        <v>936899.972871979</v>
      </c>
      <c r="F4" s="5">
        <v>843663.884591843</v>
      </c>
      <c r="G4" s="5">
        <v>840891.60700654995</v>
      </c>
    </row>
    <row r="5" spans="1:7" x14ac:dyDescent="0.55000000000000004">
      <c r="A5" s="3">
        <v>1</v>
      </c>
      <c r="B5" s="3">
        <v>2</v>
      </c>
      <c r="C5" s="5">
        <v>246121.38263951801</v>
      </c>
      <c r="D5" s="5">
        <v>236402.77748851301</v>
      </c>
      <c r="E5" s="5">
        <v>219387.59960944499</v>
      </c>
      <c r="F5" s="5">
        <v>211376.932732227</v>
      </c>
      <c r="G5" s="5">
        <v>200094.52359223901</v>
      </c>
    </row>
    <row r="6" spans="1:7" x14ac:dyDescent="0.55000000000000004">
      <c r="A6" s="3">
        <v>1</v>
      </c>
      <c r="B6" s="3">
        <v>3</v>
      </c>
      <c r="C6" s="5">
        <v>1331411.29662802</v>
      </c>
      <c r="D6" s="5">
        <v>1274533.0035639</v>
      </c>
      <c r="E6" s="5">
        <v>1327669.3984288501</v>
      </c>
      <c r="F6" s="5">
        <v>1363122.1505019099</v>
      </c>
      <c r="G6" s="5">
        <v>1406550.9125946499</v>
      </c>
    </row>
    <row r="7" spans="1:7" x14ac:dyDescent="0.55000000000000004">
      <c r="A7" s="3">
        <v>1</v>
      </c>
      <c r="B7" s="3">
        <v>4</v>
      </c>
      <c r="C7" s="5">
        <v>5808.7219339182102</v>
      </c>
      <c r="D7" s="5">
        <v>6761.6143409815404</v>
      </c>
      <c r="E7" s="5">
        <v>10155.556667753001</v>
      </c>
      <c r="F7" s="5">
        <v>11403.4869071097</v>
      </c>
      <c r="G7" s="5">
        <v>13814.1961331573</v>
      </c>
    </row>
    <row r="8" spans="1:7" x14ac:dyDescent="0.55000000000000004">
      <c r="A8" s="3">
        <v>1</v>
      </c>
      <c r="B8" s="3">
        <v>5</v>
      </c>
      <c r="C8" s="5">
        <v>435788.95277475001</v>
      </c>
      <c r="D8" s="5">
        <v>374228.24202499102</v>
      </c>
      <c r="E8" s="5">
        <v>347210.78370557301</v>
      </c>
      <c r="F8" s="5">
        <v>332887.03479212202</v>
      </c>
      <c r="G8" s="5">
        <v>307367.33589389798</v>
      </c>
    </row>
    <row r="9" spans="1:7" x14ac:dyDescent="0.55000000000000004">
      <c r="A9" s="3">
        <v>1</v>
      </c>
      <c r="B9" s="3">
        <v>6</v>
      </c>
      <c r="C9" s="5">
        <v>530786.08439653204</v>
      </c>
      <c r="D9" s="5">
        <v>516343.72142703302</v>
      </c>
      <c r="E9" s="5">
        <v>495519.62502267602</v>
      </c>
      <c r="F9" s="5">
        <v>491662.46090039099</v>
      </c>
      <c r="G9" s="5">
        <v>489333.789272252</v>
      </c>
    </row>
    <row r="10" spans="1:7" x14ac:dyDescent="0.55000000000000004">
      <c r="A10" s="3">
        <v>1</v>
      </c>
      <c r="B10" s="3">
        <v>7</v>
      </c>
      <c r="C10" s="5">
        <v>270008.69573646301</v>
      </c>
      <c r="D10" s="5">
        <v>296752.84193660499</v>
      </c>
      <c r="E10" s="5">
        <v>291711.90935848298</v>
      </c>
      <c r="F10" s="5">
        <v>290666.423166372</v>
      </c>
      <c r="G10" s="5">
        <v>308933.268943289</v>
      </c>
    </row>
    <row r="11" spans="1:7" x14ac:dyDescent="0.55000000000000004">
      <c r="A11" s="3">
        <v>1</v>
      </c>
      <c r="B11" s="3">
        <v>8</v>
      </c>
      <c r="C11" s="5">
        <v>569391.53562183597</v>
      </c>
      <c r="D11" s="5">
        <v>548513.29013680795</v>
      </c>
      <c r="E11" s="5">
        <v>515755.04917942599</v>
      </c>
      <c r="F11" s="5">
        <v>517307.72646787402</v>
      </c>
      <c r="G11" s="5">
        <v>489924.91292129498</v>
      </c>
    </row>
    <row r="12" spans="1:7" x14ac:dyDescent="0.55000000000000004">
      <c r="A12" s="3">
        <v>1</v>
      </c>
      <c r="B12" s="3">
        <v>9</v>
      </c>
      <c r="C12" s="5">
        <v>102355.74675635601</v>
      </c>
      <c r="D12" s="5">
        <v>113840.750155246</v>
      </c>
      <c r="E12" s="5">
        <v>126785.613353432</v>
      </c>
      <c r="F12" s="5">
        <v>122486.744758065</v>
      </c>
      <c r="G12" s="5">
        <v>122485.79991802599</v>
      </c>
    </row>
    <row r="13" spans="1:7" x14ac:dyDescent="0.55000000000000004">
      <c r="A13" s="3">
        <v>1</v>
      </c>
      <c r="B13" s="3">
        <v>10</v>
      </c>
      <c r="C13" s="5">
        <v>122383.041730429</v>
      </c>
      <c r="D13" s="5">
        <v>125359.23648080901</v>
      </c>
      <c r="E13" s="5">
        <v>131123.50693098601</v>
      </c>
      <c r="F13" s="5">
        <v>129678.04518972601</v>
      </c>
      <c r="G13" s="5">
        <v>132206.14380994099</v>
      </c>
    </row>
    <row r="14" spans="1:7" x14ac:dyDescent="0.55000000000000004">
      <c r="A14" s="3">
        <v>1</v>
      </c>
      <c r="B14" s="3">
        <v>11</v>
      </c>
      <c r="C14" s="5">
        <v>135537.27416770899</v>
      </c>
      <c r="D14" s="5">
        <v>132187.09160510899</v>
      </c>
      <c r="E14" s="5">
        <v>153669.192453678</v>
      </c>
      <c r="F14" s="5">
        <v>154102.59371021099</v>
      </c>
      <c r="G14" s="5">
        <v>167790.37557587301</v>
      </c>
    </row>
    <row r="15" spans="1:7" x14ac:dyDescent="0.55000000000000004">
      <c r="A15" s="3">
        <v>1</v>
      </c>
      <c r="B15" s="3">
        <v>12</v>
      </c>
      <c r="C15" s="5">
        <v>85633.217315043104</v>
      </c>
      <c r="D15" s="5">
        <v>74520.621299875798</v>
      </c>
      <c r="E15" s="5">
        <v>68593.932999292898</v>
      </c>
      <c r="F15" s="5">
        <v>66093.0775773848</v>
      </c>
      <c r="G15" s="5">
        <v>57717.210002819302</v>
      </c>
    </row>
    <row r="16" spans="1:7" x14ac:dyDescent="0.55000000000000004">
      <c r="A16" s="3">
        <v>1</v>
      </c>
      <c r="B16" s="3">
        <v>13</v>
      </c>
      <c r="C16" s="5">
        <v>58621.1065797232</v>
      </c>
      <c r="D16" s="5">
        <v>71172.027001511204</v>
      </c>
      <c r="E16" s="5">
        <v>102508.339586817</v>
      </c>
      <c r="F16" s="5">
        <v>95307.366392068798</v>
      </c>
      <c r="G16" s="5">
        <v>80934.311570982201</v>
      </c>
    </row>
    <row r="17" spans="1:7" x14ac:dyDescent="0.55000000000000004">
      <c r="A17" s="3">
        <v>1</v>
      </c>
      <c r="B17" s="3">
        <v>14</v>
      </c>
      <c r="C17" s="5">
        <v>319521.91997584701</v>
      </c>
      <c r="D17" s="5">
        <v>394090.68256914202</v>
      </c>
      <c r="E17" s="5">
        <v>479355.82657514699</v>
      </c>
      <c r="F17" s="5">
        <v>472706.84108992497</v>
      </c>
      <c r="G17" s="5">
        <v>441603.51909467002</v>
      </c>
    </row>
    <row r="18" spans="1:7" x14ac:dyDescent="0.55000000000000004">
      <c r="A18" s="3">
        <v>1</v>
      </c>
      <c r="B18" s="3">
        <v>15</v>
      </c>
      <c r="C18" s="5">
        <v>60343.902310971403</v>
      </c>
      <c r="D18" s="5">
        <v>53394.140679765398</v>
      </c>
      <c r="E18" s="5">
        <v>59707.565864285199</v>
      </c>
      <c r="F18" s="5">
        <v>63599.739781641802</v>
      </c>
      <c r="G18" s="5">
        <v>65291.446047241698</v>
      </c>
    </row>
    <row r="19" spans="1:7" x14ac:dyDescent="0.55000000000000004">
      <c r="A19" s="3">
        <v>1</v>
      </c>
      <c r="B19" s="3">
        <v>16</v>
      </c>
      <c r="C19" s="5">
        <v>164688.003451978</v>
      </c>
      <c r="D19" s="5">
        <v>165401.83663335801</v>
      </c>
      <c r="E19" s="5">
        <v>161725.02166015899</v>
      </c>
      <c r="F19" s="5">
        <v>155278.77285967799</v>
      </c>
      <c r="G19" s="5">
        <v>163569.67588136901</v>
      </c>
    </row>
    <row r="20" spans="1:7" x14ac:dyDescent="0.55000000000000004">
      <c r="A20" s="3">
        <v>1</v>
      </c>
      <c r="B20" s="3">
        <v>17</v>
      </c>
      <c r="C20" s="5">
        <v>8387490.3695417903</v>
      </c>
      <c r="D20" s="5">
        <v>8871019.7017876897</v>
      </c>
      <c r="E20" s="5">
        <v>8807541.6490131803</v>
      </c>
      <c r="F20" s="5">
        <v>8777765.3324074596</v>
      </c>
      <c r="G20" s="5">
        <v>8829737.7772846892</v>
      </c>
    </row>
    <row r="21" spans="1:7" x14ac:dyDescent="0.55000000000000004">
      <c r="A21" s="3">
        <v>1</v>
      </c>
      <c r="B21" s="3">
        <v>18</v>
      </c>
      <c r="C21" s="5">
        <v>1168919.7970682301</v>
      </c>
      <c r="D21" s="5">
        <v>1179624.3081249199</v>
      </c>
      <c r="E21" s="5">
        <v>1209728.8195621299</v>
      </c>
      <c r="F21" s="5">
        <v>1231630.81685056</v>
      </c>
      <c r="G21" s="5">
        <v>1316270.9078835601</v>
      </c>
    </row>
    <row r="22" spans="1:7" x14ac:dyDescent="0.55000000000000004">
      <c r="A22" s="3">
        <v>1</v>
      </c>
      <c r="B22" s="3">
        <v>19</v>
      </c>
      <c r="C22" s="5">
        <v>1111853.3440547399</v>
      </c>
      <c r="D22" s="5">
        <v>1063407.48517515</v>
      </c>
      <c r="E22" s="5">
        <v>1048229.96435628</v>
      </c>
      <c r="F22" s="5">
        <v>1045475.9851157099</v>
      </c>
      <c r="G22" s="5">
        <v>1031634.46413629</v>
      </c>
    </row>
    <row r="23" spans="1:7" x14ac:dyDescent="0.55000000000000004">
      <c r="A23" s="3">
        <v>1</v>
      </c>
      <c r="B23" s="3">
        <v>20</v>
      </c>
      <c r="C23" s="5">
        <v>1463709.39406354</v>
      </c>
      <c r="D23" s="5">
        <v>1575545.3139784499</v>
      </c>
      <c r="E23" s="5">
        <v>1622084.4319131</v>
      </c>
      <c r="F23" s="5">
        <v>1554684.04847729</v>
      </c>
      <c r="G23" s="5">
        <v>1536845.5071306</v>
      </c>
    </row>
    <row r="24" spans="1:7" x14ac:dyDescent="0.55000000000000004">
      <c r="A24" s="3">
        <v>1</v>
      </c>
      <c r="B24" s="3">
        <v>21</v>
      </c>
      <c r="C24" s="5">
        <v>5935352.5412227996</v>
      </c>
      <c r="D24" s="5">
        <v>6387126.0962984096</v>
      </c>
      <c r="E24" s="5">
        <v>6752160.5629910696</v>
      </c>
      <c r="F24" s="5">
        <v>6950629.8258940596</v>
      </c>
      <c r="G24" s="5">
        <v>7425438.7499634698</v>
      </c>
    </row>
    <row r="25" spans="1:7" x14ac:dyDescent="0.55000000000000004">
      <c r="A25" s="3">
        <v>1</v>
      </c>
      <c r="B25" s="3">
        <v>22</v>
      </c>
      <c r="C25" s="5">
        <v>1107826.53366882</v>
      </c>
      <c r="D25" s="5">
        <v>976843.59052707395</v>
      </c>
      <c r="E25" s="5">
        <v>925582.91670123301</v>
      </c>
      <c r="F25" s="5">
        <v>906509.49794970197</v>
      </c>
      <c r="G25" s="5">
        <v>956668.37346395</v>
      </c>
    </row>
    <row r="26" spans="1:7" x14ac:dyDescent="0.55000000000000004">
      <c r="A26" s="3">
        <v>1</v>
      </c>
      <c r="B26" s="3">
        <v>23</v>
      </c>
      <c r="C26" s="5">
        <v>1900352.23867032</v>
      </c>
      <c r="D26" s="5">
        <v>1992670.93656534</v>
      </c>
      <c r="E26" s="5">
        <v>1960620.6529369699</v>
      </c>
      <c r="F26" s="5">
        <v>1974856.8472477701</v>
      </c>
      <c r="G26" s="5">
        <v>1988536.4566841</v>
      </c>
    </row>
    <row r="27" spans="1:7" x14ac:dyDescent="0.55000000000000004">
      <c r="A27" s="3">
        <v>1</v>
      </c>
      <c r="B27" s="3">
        <v>24</v>
      </c>
      <c r="C27" s="5">
        <v>290642.22588375799</v>
      </c>
      <c r="D27" s="5">
        <v>280261.52181839797</v>
      </c>
      <c r="E27" s="5">
        <v>311097.77390755899</v>
      </c>
      <c r="F27" s="5">
        <v>326536.36137607601</v>
      </c>
      <c r="G27" s="5">
        <v>352640.21897843003</v>
      </c>
    </row>
    <row r="28" spans="1:7" x14ac:dyDescent="0.55000000000000004">
      <c r="A28" s="3">
        <v>1</v>
      </c>
      <c r="B28" s="3">
        <v>25</v>
      </c>
      <c r="C28" s="5">
        <v>426971.02109548799</v>
      </c>
      <c r="D28" s="5">
        <v>425690.518886476</v>
      </c>
      <c r="E28" s="5">
        <v>338073.08160644298</v>
      </c>
      <c r="F28" s="5">
        <v>321858.28344174701</v>
      </c>
      <c r="G28" s="5">
        <v>386353.91970477102</v>
      </c>
    </row>
    <row r="29" spans="1:7" x14ac:dyDescent="0.55000000000000004">
      <c r="A29" s="3">
        <v>1</v>
      </c>
      <c r="B29" s="3">
        <v>26</v>
      </c>
      <c r="C29" s="5">
        <v>6318637.2717738701</v>
      </c>
      <c r="D29" s="5">
        <v>6001553.8686721204</v>
      </c>
      <c r="E29" s="5">
        <v>6082026.6458562603</v>
      </c>
      <c r="F29" s="5">
        <v>6145603.4365376197</v>
      </c>
      <c r="G29" s="5">
        <v>6022847.5586637799</v>
      </c>
    </row>
    <row r="30" spans="1:7" x14ac:dyDescent="0.55000000000000004">
      <c r="A30" s="3">
        <v>1</v>
      </c>
      <c r="B30" s="3">
        <v>27</v>
      </c>
      <c r="C30" s="5">
        <v>1035951.50492319</v>
      </c>
      <c r="D30" s="5">
        <v>1413951.6358994399</v>
      </c>
      <c r="E30" s="5">
        <v>1679455.81516699</v>
      </c>
      <c r="F30" s="5">
        <v>1910179.11428075</v>
      </c>
      <c r="G30" s="5">
        <v>1885187.5673656</v>
      </c>
    </row>
    <row r="31" spans="1:7" x14ac:dyDescent="0.55000000000000004">
      <c r="A31" s="3">
        <v>1</v>
      </c>
      <c r="B31" s="3">
        <v>28</v>
      </c>
      <c r="C31" s="5">
        <v>19757473.8226186</v>
      </c>
      <c r="D31" s="5">
        <v>20059331.510678299</v>
      </c>
      <c r="E31" s="5">
        <v>20116864.409041699</v>
      </c>
      <c r="F31" s="5">
        <v>20535394.152135398</v>
      </c>
      <c r="G31" s="5">
        <v>20818253.511367898</v>
      </c>
    </row>
    <row r="32" spans="1:7" x14ac:dyDescent="0.55000000000000004">
      <c r="A32" s="3">
        <v>1</v>
      </c>
      <c r="B32" s="3">
        <v>29</v>
      </c>
      <c r="C32" s="5">
        <v>1664200.4264270901</v>
      </c>
      <c r="D32" s="5">
        <v>1658649.63172444</v>
      </c>
      <c r="E32" s="5">
        <v>1610170.4158236899</v>
      </c>
      <c r="F32" s="5">
        <v>1604659.75764403</v>
      </c>
      <c r="G32" s="5">
        <v>1567156.14656472</v>
      </c>
    </row>
    <row r="33" spans="1:7" x14ac:dyDescent="0.55000000000000004">
      <c r="A33" s="3">
        <v>1</v>
      </c>
      <c r="B33" s="3">
        <v>30</v>
      </c>
      <c r="C33" s="5">
        <v>1604354.3699433799</v>
      </c>
      <c r="D33" s="5">
        <v>2077881.3962792901</v>
      </c>
      <c r="E33" s="5">
        <v>2436407.3205506001</v>
      </c>
      <c r="F33" s="5">
        <v>2537076.7214436498</v>
      </c>
      <c r="G33" s="5">
        <v>2902323.9318382302</v>
      </c>
    </row>
    <row r="34" spans="1:7" x14ac:dyDescent="0.55000000000000004">
      <c r="A34" s="3">
        <v>1</v>
      </c>
      <c r="B34" s="3">
        <v>31</v>
      </c>
      <c r="C34" s="5">
        <v>1547070.70765717</v>
      </c>
      <c r="D34" s="5">
        <v>1451674.2885626201</v>
      </c>
      <c r="E34" s="5">
        <v>1329969.6735924101</v>
      </c>
      <c r="F34" s="5">
        <v>1372285.34765847</v>
      </c>
      <c r="G34" s="5">
        <v>1320164.60913555</v>
      </c>
    </row>
    <row r="35" spans="1:7" x14ac:dyDescent="0.55000000000000004">
      <c r="A35" s="3">
        <v>2</v>
      </c>
      <c r="B35" s="3">
        <v>1</v>
      </c>
      <c r="C35" s="5">
        <v>415615.44551050599</v>
      </c>
      <c r="D35" s="5">
        <v>255704.353257696</v>
      </c>
      <c r="E35" s="5">
        <v>196945.322695457</v>
      </c>
      <c r="F35" s="5">
        <v>183690.32455180099</v>
      </c>
      <c r="G35" s="5">
        <v>155746.97222004199</v>
      </c>
    </row>
    <row r="36" spans="1:7" x14ac:dyDescent="0.55000000000000004">
      <c r="A36" s="3">
        <v>2</v>
      </c>
      <c r="B36" s="3">
        <v>2</v>
      </c>
      <c r="C36" s="5">
        <v>60478.450092031097</v>
      </c>
      <c r="D36" s="5">
        <v>55991.811350715201</v>
      </c>
      <c r="E36" s="5">
        <v>53015.007832567302</v>
      </c>
      <c r="F36" s="5">
        <v>51280.858068745103</v>
      </c>
      <c r="G36" s="5">
        <v>48997.7654225195</v>
      </c>
    </row>
    <row r="37" spans="1:7" x14ac:dyDescent="0.55000000000000004">
      <c r="A37" s="3">
        <v>2</v>
      </c>
      <c r="B37" s="3">
        <v>3</v>
      </c>
      <c r="C37" s="5">
        <v>197685.13608963499</v>
      </c>
      <c r="D37" s="5">
        <v>215256.45187730901</v>
      </c>
      <c r="E37" s="5">
        <v>215657.28628167801</v>
      </c>
      <c r="F37" s="5">
        <v>219005.899283857</v>
      </c>
      <c r="G37" s="5">
        <v>228073.41176720001</v>
      </c>
    </row>
    <row r="38" spans="1:7" x14ac:dyDescent="0.55000000000000004">
      <c r="A38" s="3">
        <v>2</v>
      </c>
      <c r="B38" s="3">
        <v>4</v>
      </c>
      <c r="C38" s="5">
        <v>14162.655263274701</v>
      </c>
      <c r="D38" s="5">
        <v>13647.016541778399</v>
      </c>
      <c r="E38" s="5">
        <v>14302.1593168198</v>
      </c>
      <c r="F38" s="5">
        <v>13967.3188861504</v>
      </c>
      <c r="G38" s="5">
        <v>12747.665347530499</v>
      </c>
    </row>
    <row r="39" spans="1:7" x14ac:dyDescent="0.55000000000000004">
      <c r="A39" s="3">
        <v>2</v>
      </c>
      <c r="B39" s="3">
        <v>5</v>
      </c>
      <c r="C39" s="5">
        <v>133924.455234822</v>
      </c>
      <c r="D39" s="5">
        <v>131244.33422780599</v>
      </c>
      <c r="E39" s="5">
        <v>118827.667327813</v>
      </c>
      <c r="F39" s="5">
        <v>112771.529367417</v>
      </c>
      <c r="G39" s="5">
        <v>105066.78333529001</v>
      </c>
    </row>
    <row r="40" spans="1:7" x14ac:dyDescent="0.55000000000000004">
      <c r="A40" s="3">
        <v>2</v>
      </c>
      <c r="B40" s="3">
        <v>6</v>
      </c>
      <c r="C40" s="5">
        <v>68068.800760835293</v>
      </c>
      <c r="D40" s="5">
        <v>74373.355251285204</v>
      </c>
      <c r="E40" s="5">
        <v>79530.214118200005</v>
      </c>
      <c r="F40" s="5">
        <v>84691.496832482502</v>
      </c>
      <c r="G40" s="5">
        <v>88641.188238804403</v>
      </c>
    </row>
    <row r="41" spans="1:7" x14ac:dyDescent="0.55000000000000004">
      <c r="A41" s="3">
        <v>2</v>
      </c>
      <c r="B41" s="3">
        <v>7</v>
      </c>
      <c r="C41" s="5">
        <v>73791.390873315104</v>
      </c>
      <c r="D41" s="5">
        <v>83617.371674214402</v>
      </c>
      <c r="E41" s="5">
        <v>82651.361142661801</v>
      </c>
      <c r="F41" s="5">
        <v>81617.525348341704</v>
      </c>
      <c r="G41" s="5">
        <v>126446.836909431</v>
      </c>
    </row>
    <row r="42" spans="1:7" x14ac:dyDescent="0.55000000000000004">
      <c r="A42" s="3">
        <v>2</v>
      </c>
      <c r="B42" s="3">
        <v>8</v>
      </c>
      <c r="C42" s="5">
        <v>981040.48872188898</v>
      </c>
      <c r="D42" s="5">
        <v>935581.90515170502</v>
      </c>
      <c r="E42" s="5">
        <v>818238.20256637305</v>
      </c>
      <c r="F42" s="5">
        <v>788698.757007248</v>
      </c>
      <c r="G42" s="5">
        <v>733835.555712951</v>
      </c>
    </row>
    <row r="43" spans="1:7" x14ac:dyDescent="0.55000000000000004">
      <c r="A43" s="3">
        <v>2</v>
      </c>
      <c r="B43" s="3">
        <v>9</v>
      </c>
      <c r="C43" s="5">
        <v>19459.196539625998</v>
      </c>
      <c r="D43" s="5">
        <v>16795.239019075201</v>
      </c>
      <c r="E43" s="5">
        <v>19191.798129850398</v>
      </c>
      <c r="F43" s="5">
        <v>18885.376875022699</v>
      </c>
      <c r="G43" s="5">
        <v>20860.101639062199</v>
      </c>
    </row>
    <row r="44" spans="1:7" x14ac:dyDescent="0.55000000000000004">
      <c r="A44" s="3">
        <v>2</v>
      </c>
      <c r="B44" s="3">
        <v>10</v>
      </c>
      <c r="C44" s="5">
        <v>54526.924975552698</v>
      </c>
      <c r="D44" s="5">
        <v>66638.278834715195</v>
      </c>
      <c r="E44" s="5">
        <v>72818.194935218198</v>
      </c>
      <c r="F44" s="5">
        <v>74475.020216670004</v>
      </c>
      <c r="G44" s="5">
        <v>74180.856622996405</v>
      </c>
    </row>
    <row r="45" spans="1:7" x14ac:dyDescent="0.55000000000000004">
      <c r="A45" s="3">
        <v>2</v>
      </c>
      <c r="B45" s="3">
        <v>11</v>
      </c>
      <c r="C45" s="5">
        <v>75280.555970510395</v>
      </c>
      <c r="D45" s="5">
        <v>72298.400740989193</v>
      </c>
      <c r="E45" s="5">
        <v>70823.618496774696</v>
      </c>
      <c r="F45" s="5">
        <v>72661.589175068497</v>
      </c>
      <c r="G45" s="5">
        <v>89832.004322292196</v>
      </c>
    </row>
    <row r="46" spans="1:7" x14ac:dyDescent="0.55000000000000004">
      <c r="A46" s="3">
        <v>2</v>
      </c>
      <c r="B46" s="3">
        <v>12</v>
      </c>
      <c r="C46" s="5">
        <v>52333.639814989197</v>
      </c>
      <c r="D46" s="5">
        <v>57469.348403814904</v>
      </c>
      <c r="E46" s="5">
        <v>68318.507259567603</v>
      </c>
      <c r="F46" s="5">
        <v>69280.059382648906</v>
      </c>
      <c r="G46" s="5">
        <v>77441.375313696597</v>
      </c>
    </row>
    <row r="47" spans="1:7" x14ac:dyDescent="0.55000000000000004">
      <c r="A47" s="3">
        <v>2</v>
      </c>
      <c r="B47" s="3">
        <v>13</v>
      </c>
      <c r="C47" s="5">
        <v>28638.888125710801</v>
      </c>
      <c r="D47" s="5">
        <v>20550.117046726202</v>
      </c>
      <c r="E47" s="5">
        <v>16065.193332956</v>
      </c>
      <c r="F47" s="5">
        <v>15746.3035612321</v>
      </c>
      <c r="G47" s="5">
        <v>14728.8932303369</v>
      </c>
    </row>
    <row r="48" spans="1:7" x14ac:dyDescent="0.55000000000000004">
      <c r="A48" s="3">
        <v>2</v>
      </c>
      <c r="B48" s="3">
        <v>14</v>
      </c>
      <c r="C48" s="5">
        <v>19974.044215215901</v>
      </c>
      <c r="D48" s="5">
        <v>23057.163210438099</v>
      </c>
      <c r="E48" s="5">
        <v>21868.418078442999</v>
      </c>
      <c r="F48" s="5">
        <v>19586.383233744898</v>
      </c>
      <c r="G48" s="5">
        <v>15811.519040756901</v>
      </c>
    </row>
    <row r="49" spans="1:7" x14ac:dyDescent="0.55000000000000004">
      <c r="A49" s="3">
        <v>2</v>
      </c>
      <c r="B49" s="3">
        <v>15</v>
      </c>
      <c r="C49" s="5">
        <v>25495.495915131702</v>
      </c>
      <c r="D49" s="5">
        <v>20689.116628154199</v>
      </c>
      <c r="E49" s="5">
        <v>22315.003909815099</v>
      </c>
      <c r="F49" s="5">
        <v>26455.490368809998</v>
      </c>
      <c r="G49" s="5">
        <v>24887.9875779707</v>
      </c>
    </row>
    <row r="50" spans="1:7" x14ac:dyDescent="0.55000000000000004">
      <c r="A50" s="3">
        <v>2</v>
      </c>
      <c r="B50" s="3">
        <v>16</v>
      </c>
      <c r="C50" s="5">
        <v>37913.486816399804</v>
      </c>
      <c r="D50" s="5">
        <v>31780.596906959701</v>
      </c>
      <c r="E50" s="5">
        <v>34670.546157208701</v>
      </c>
      <c r="F50" s="5">
        <v>31907.3864973083</v>
      </c>
      <c r="G50" s="5">
        <v>31954.567063841801</v>
      </c>
    </row>
    <row r="51" spans="1:7" x14ac:dyDescent="0.55000000000000004">
      <c r="A51" s="3">
        <v>2</v>
      </c>
      <c r="B51" s="3">
        <v>17</v>
      </c>
      <c r="C51" s="5">
        <v>2872926.8010495198</v>
      </c>
      <c r="D51" s="5">
        <v>3298981.8416001098</v>
      </c>
      <c r="E51" s="5">
        <v>3356504.8502228302</v>
      </c>
      <c r="F51" s="5">
        <v>3391951.8325857702</v>
      </c>
      <c r="G51" s="5">
        <v>3483439.81842625</v>
      </c>
    </row>
    <row r="52" spans="1:7" x14ac:dyDescent="0.55000000000000004">
      <c r="A52" s="3">
        <v>2</v>
      </c>
      <c r="B52" s="3">
        <v>18</v>
      </c>
      <c r="C52" s="5">
        <v>262858.20117899199</v>
      </c>
      <c r="D52" s="5">
        <v>259937.54517937099</v>
      </c>
      <c r="E52" s="5">
        <v>252658.87474394101</v>
      </c>
      <c r="F52" s="5">
        <v>255014.51966385701</v>
      </c>
      <c r="G52" s="5">
        <v>263940.40873075201</v>
      </c>
    </row>
    <row r="53" spans="1:7" x14ac:dyDescent="0.55000000000000004">
      <c r="A53" s="3">
        <v>2</v>
      </c>
      <c r="B53" s="3">
        <v>19</v>
      </c>
      <c r="C53" s="5">
        <v>179571.08836862401</v>
      </c>
      <c r="D53" s="5">
        <v>170325.27602191901</v>
      </c>
      <c r="E53" s="5">
        <v>162794.524109933</v>
      </c>
      <c r="F53" s="5">
        <v>165748.13364403899</v>
      </c>
      <c r="G53" s="5">
        <v>171198.55280466701</v>
      </c>
    </row>
    <row r="54" spans="1:7" x14ac:dyDescent="0.55000000000000004">
      <c r="A54" s="3">
        <v>2</v>
      </c>
      <c r="B54" s="3">
        <v>20</v>
      </c>
      <c r="C54" s="5">
        <v>402755.85576564202</v>
      </c>
      <c r="D54" s="5">
        <v>423160.33743269101</v>
      </c>
      <c r="E54" s="5">
        <v>443061.73722750298</v>
      </c>
      <c r="F54" s="5">
        <v>409442.07598054101</v>
      </c>
      <c r="G54" s="5">
        <v>449007.86676841398</v>
      </c>
    </row>
    <row r="55" spans="1:7" x14ac:dyDescent="0.55000000000000004">
      <c r="A55" s="3">
        <v>2</v>
      </c>
      <c r="B55" s="3">
        <v>21</v>
      </c>
      <c r="C55" s="5">
        <v>1913103.52466029</v>
      </c>
      <c r="D55" s="5">
        <v>2192816.96834704</v>
      </c>
      <c r="E55" s="5">
        <v>2081297.65122013</v>
      </c>
      <c r="F55" s="5">
        <v>2070903.8260793099</v>
      </c>
      <c r="G55" s="5">
        <v>2014318.43693628</v>
      </c>
    </row>
    <row r="56" spans="1:7" x14ac:dyDescent="0.55000000000000004">
      <c r="A56" s="3">
        <v>2</v>
      </c>
      <c r="B56" s="3">
        <v>22</v>
      </c>
      <c r="C56" s="5">
        <v>191467.59869405499</v>
      </c>
      <c r="D56" s="5">
        <v>133610.46267186201</v>
      </c>
      <c r="E56" s="5">
        <v>100789.289483571</v>
      </c>
      <c r="F56" s="5">
        <v>93055.671721450693</v>
      </c>
      <c r="G56" s="5">
        <v>100825.832588237</v>
      </c>
    </row>
    <row r="57" spans="1:7" x14ac:dyDescent="0.55000000000000004">
      <c r="A57" s="3">
        <v>2</v>
      </c>
      <c r="B57" s="3">
        <v>23</v>
      </c>
      <c r="C57" s="5">
        <v>386719.54816758801</v>
      </c>
      <c r="D57" s="5">
        <v>431986.36912901001</v>
      </c>
      <c r="E57" s="5">
        <v>415996.88883704803</v>
      </c>
      <c r="F57" s="5">
        <v>409012.87231234898</v>
      </c>
      <c r="G57" s="5">
        <v>404478.88855246297</v>
      </c>
    </row>
    <row r="58" spans="1:7" x14ac:dyDescent="0.55000000000000004">
      <c r="A58" s="3">
        <v>2</v>
      </c>
      <c r="B58" s="3">
        <v>24</v>
      </c>
      <c r="C58" s="5">
        <v>30648.799839271702</v>
      </c>
      <c r="D58" s="5">
        <v>36586.836560673903</v>
      </c>
      <c r="E58" s="5">
        <v>49414.396322731198</v>
      </c>
      <c r="F58" s="5">
        <v>47876.5736881064</v>
      </c>
      <c r="G58" s="5">
        <v>43354.174816711798</v>
      </c>
    </row>
    <row r="59" spans="1:7" x14ac:dyDescent="0.55000000000000004">
      <c r="A59" s="3">
        <v>2</v>
      </c>
      <c r="B59" s="3">
        <v>25</v>
      </c>
      <c r="C59" s="5">
        <v>58566.711499188001</v>
      </c>
      <c r="D59" s="5">
        <v>65605.281559581301</v>
      </c>
      <c r="E59" s="5">
        <v>74746.059580711895</v>
      </c>
      <c r="F59" s="5">
        <v>74993.438995609496</v>
      </c>
      <c r="G59" s="5">
        <v>71608.175717372695</v>
      </c>
    </row>
    <row r="60" spans="1:7" x14ac:dyDescent="0.55000000000000004">
      <c r="A60" s="3">
        <v>2</v>
      </c>
      <c r="B60" s="3">
        <v>26</v>
      </c>
      <c r="C60" s="5">
        <v>903650.03471926402</v>
      </c>
      <c r="D60" s="5">
        <v>780652.69751020102</v>
      </c>
      <c r="E60" s="5">
        <v>756773.24963236402</v>
      </c>
      <c r="F60" s="5">
        <v>747790.47093587602</v>
      </c>
      <c r="G60" s="5">
        <v>714046.96037775604</v>
      </c>
    </row>
    <row r="61" spans="1:7" x14ac:dyDescent="0.55000000000000004">
      <c r="A61" s="3">
        <v>2</v>
      </c>
      <c r="B61" s="3">
        <v>27</v>
      </c>
      <c r="C61" s="5">
        <v>159916.29287362201</v>
      </c>
      <c r="D61" s="5">
        <v>240931.75616295601</v>
      </c>
      <c r="E61" s="5">
        <v>278125.71727497998</v>
      </c>
      <c r="F61" s="5">
        <v>286314.93656499701</v>
      </c>
      <c r="G61" s="5">
        <v>354300.49546185101</v>
      </c>
    </row>
    <row r="62" spans="1:7" x14ac:dyDescent="0.55000000000000004">
      <c r="A62" s="3">
        <v>2</v>
      </c>
      <c r="B62" s="3">
        <v>28</v>
      </c>
      <c r="C62" s="5">
        <v>4148134.5193744199</v>
      </c>
      <c r="D62" s="5">
        <v>4263522.4898625901</v>
      </c>
      <c r="E62" s="5">
        <v>4719625.5974994004</v>
      </c>
      <c r="F62" s="5">
        <v>4799989.2365174098</v>
      </c>
      <c r="G62" s="5">
        <v>4818710.8505553603</v>
      </c>
    </row>
    <row r="63" spans="1:7" x14ac:dyDescent="0.55000000000000004">
      <c r="A63" s="3">
        <v>2</v>
      </c>
      <c r="B63" s="3">
        <v>29</v>
      </c>
      <c r="C63" s="5">
        <v>357252.268239005</v>
      </c>
      <c r="D63" s="5">
        <v>370420.37987827801</v>
      </c>
      <c r="E63" s="5">
        <v>371485.111449902</v>
      </c>
      <c r="F63" s="5">
        <v>373524.33310215903</v>
      </c>
      <c r="G63" s="5">
        <v>365399.738716917</v>
      </c>
    </row>
    <row r="64" spans="1:7" x14ac:dyDescent="0.55000000000000004">
      <c r="A64" s="3">
        <v>2</v>
      </c>
      <c r="B64" s="3">
        <v>30</v>
      </c>
      <c r="C64" s="5">
        <v>723748.98765242705</v>
      </c>
      <c r="D64" s="5">
        <v>483358.72643008601</v>
      </c>
      <c r="E64" s="5">
        <v>359561.31878965202</v>
      </c>
      <c r="F64" s="5">
        <v>331859.87758033798</v>
      </c>
      <c r="G64" s="5">
        <v>351476.97615152999</v>
      </c>
    </row>
    <row r="65" spans="1:7" x14ac:dyDescent="0.55000000000000004">
      <c r="A65" s="3">
        <v>2</v>
      </c>
      <c r="B65" s="3">
        <v>31</v>
      </c>
      <c r="C65" s="5">
        <v>362079.22927446198</v>
      </c>
      <c r="D65" s="5">
        <v>345102.13472859497</v>
      </c>
      <c r="E65" s="5">
        <v>306519.28272444598</v>
      </c>
      <c r="F65" s="5">
        <v>296675.67195557797</v>
      </c>
      <c r="G65" s="5">
        <v>342818.66218764801</v>
      </c>
    </row>
    <row r="66" spans="1:7" x14ac:dyDescent="0.55000000000000004">
      <c r="A66" s="3">
        <v>3</v>
      </c>
      <c r="B66" s="3">
        <v>1</v>
      </c>
      <c r="C66" s="5">
        <v>734127.08748329303</v>
      </c>
      <c r="D66" s="5">
        <v>355741.59944280999</v>
      </c>
      <c r="E66" s="5">
        <v>256961.26180351301</v>
      </c>
      <c r="F66" s="5">
        <v>239472.192991205</v>
      </c>
      <c r="G66" s="5">
        <v>198833.31005597001</v>
      </c>
    </row>
    <row r="67" spans="1:7" x14ac:dyDescent="0.55000000000000004">
      <c r="A67" s="3">
        <v>3</v>
      </c>
      <c r="B67" s="3">
        <v>2</v>
      </c>
      <c r="C67" s="5">
        <v>38595.456425803401</v>
      </c>
      <c r="D67" s="5">
        <v>40716.380375097302</v>
      </c>
      <c r="E67" s="5">
        <v>53149.281454421303</v>
      </c>
      <c r="F67" s="5">
        <v>53199.7101735451</v>
      </c>
      <c r="G67" s="5">
        <v>54914.756091447598</v>
      </c>
    </row>
    <row r="68" spans="1:7" x14ac:dyDescent="0.55000000000000004">
      <c r="A68" s="3">
        <v>3</v>
      </c>
      <c r="B68" s="3">
        <v>3</v>
      </c>
      <c r="C68" s="5">
        <v>169864.06050816001</v>
      </c>
      <c r="D68" s="5">
        <v>179973.827328905</v>
      </c>
      <c r="E68" s="5">
        <v>220125.009384757</v>
      </c>
      <c r="F68" s="5">
        <v>228239.313465154</v>
      </c>
      <c r="G68" s="5">
        <v>217739.255219752</v>
      </c>
    </row>
    <row r="69" spans="1:7" x14ac:dyDescent="0.55000000000000004">
      <c r="A69" s="3">
        <v>3</v>
      </c>
      <c r="B69" s="3">
        <v>4</v>
      </c>
      <c r="C69" s="5">
        <v>9028.0286013019395</v>
      </c>
      <c r="D69" s="5">
        <v>7085.3015260373904</v>
      </c>
      <c r="E69" s="5">
        <v>6570.4884236418802</v>
      </c>
      <c r="F69" s="5">
        <v>6154.6812164630001</v>
      </c>
      <c r="G69" s="5">
        <v>5505.8143768558202</v>
      </c>
    </row>
    <row r="70" spans="1:7" x14ac:dyDescent="0.55000000000000004">
      <c r="A70" s="3">
        <v>3</v>
      </c>
      <c r="B70" s="3">
        <v>5</v>
      </c>
      <c r="C70" s="5">
        <v>47870.518990785196</v>
      </c>
      <c r="D70" s="5">
        <v>38253.481528997101</v>
      </c>
      <c r="E70" s="5">
        <v>43513.326869668403</v>
      </c>
      <c r="F70" s="5">
        <v>41365.719817211102</v>
      </c>
      <c r="G70" s="5">
        <v>41243.282629585199</v>
      </c>
    </row>
    <row r="71" spans="1:7" x14ac:dyDescent="0.55000000000000004">
      <c r="A71" s="3">
        <v>3</v>
      </c>
      <c r="B71" s="3">
        <v>6</v>
      </c>
      <c r="C71" s="5">
        <v>176383.58288896701</v>
      </c>
      <c r="D71" s="5">
        <v>178816.709121655</v>
      </c>
      <c r="E71" s="5">
        <v>178055.78689354999</v>
      </c>
      <c r="F71" s="5">
        <v>175487.760114123</v>
      </c>
      <c r="G71" s="5">
        <v>197053.61921957301</v>
      </c>
    </row>
    <row r="72" spans="1:7" x14ac:dyDescent="0.55000000000000004">
      <c r="A72" s="3">
        <v>3</v>
      </c>
      <c r="B72" s="3">
        <v>7</v>
      </c>
      <c r="C72" s="5">
        <v>82206.166861362493</v>
      </c>
      <c r="D72" s="5">
        <v>90269.456799774794</v>
      </c>
      <c r="E72" s="5">
        <v>92434.654356771294</v>
      </c>
      <c r="F72" s="5">
        <v>93363.647318599207</v>
      </c>
      <c r="G72" s="5">
        <v>121885.51955646</v>
      </c>
    </row>
    <row r="73" spans="1:7" x14ac:dyDescent="0.55000000000000004">
      <c r="A73" s="3">
        <v>3</v>
      </c>
      <c r="B73" s="3">
        <v>8</v>
      </c>
      <c r="C73" s="5">
        <v>74342.854111702603</v>
      </c>
      <c r="D73" s="5">
        <v>70671.272889274507</v>
      </c>
      <c r="E73" s="5">
        <v>75803.119185735297</v>
      </c>
      <c r="F73" s="5">
        <v>78412.403379094394</v>
      </c>
      <c r="G73" s="5">
        <v>80171.896270481098</v>
      </c>
    </row>
    <row r="74" spans="1:7" x14ac:dyDescent="0.55000000000000004">
      <c r="A74" s="3">
        <v>3</v>
      </c>
      <c r="B74" s="3">
        <v>9</v>
      </c>
      <c r="C74" s="5">
        <v>53213.751969036799</v>
      </c>
      <c r="D74" s="5">
        <v>42963.879804913799</v>
      </c>
      <c r="E74" s="5">
        <v>47834.173951613899</v>
      </c>
      <c r="F74" s="5">
        <v>46567.047268139198</v>
      </c>
      <c r="G74" s="5">
        <v>44902.162859384902</v>
      </c>
    </row>
    <row r="75" spans="1:7" x14ac:dyDescent="0.55000000000000004">
      <c r="A75" s="3">
        <v>3</v>
      </c>
      <c r="B75" s="3">
        <v>10</v>
      </c>
      <c r="C75" s="5">
        <v>145935.523666525</v>
      </c>
      <c r="D75" s="5">
        <v>191325.192881225</v>
      </c>
      <c r="E75" s="5">
        <v>243563.005006188</v>
      </c>
      <c r="F75" s="5">
        <v>265039.95208376698</v>
      </c>
      <c r="G75" s="5">
        <v>303686.80025948503</v>
      </c>
    </row>
    <row r="76" spans="1:7" x14ac:dyDescent="0.55000000000000004">
      <c r="A76" s="3">
        <v>3</v>
      </c>
      <c r="B76" s="3">
        <v>11</v>
      </c>
      <c r="C76" s="5">
        <v>224057.77763304699</v>
      </c>
      <c r="D76" s="5">
        <v>202470.28740566599</v>
      </c>
      <c r="E76" s="5">
        <v>228473.50918166601</v>
      </c>
      <c r="F76" s="5">
        <v>228781.03036351499</v>
      </c>
      <c r="G76" s="5">
        <v>236319.576319624</v>
      </c>
    </row>
    <row r="77" spans="1:7" x14ac:dyDescent="0.55000000000000004">
      <c r="A77" s="3">
        <v>3</v>
      </c>
      <c r="B77" s="3">
        <v>12</v>
      </c>
      <c r="C77" s="5">
        <v>63958.269085266104</v>
      </c>
      <c r="D77" s="5">
        <v>62706.9889145337</v>
      </c>
      <c r="E77" s="5">
        <v>73406.685423735806</v>
      </c>
      <c r="F77" s="5">
        <v>69942.645051889005</v>
      </c>
      <c r="G77" s="5">
        <v>66261.4892781011</v>
      </c>
    </row>
    <row r="78" spans="1:7" x14ac:dyDescent="0.55000000000000004">
      <c r="A78" s="3">
        <v>3</v>
      </c>
      <c r="B78" s="3">
        <v>13</v>
      </c>
      <c r="C78" s="5">
        <v>138746.355829682</v>
      </c>
      <c r="D78" s="5">
        <v>116779.309061418</v>
      </c>
      <c r="E78" s="5">
        <v>96442.376708607597</v>
      </c>
      <c r="F78" s="5">
        <v>88413.061545249802</v>
      </c>
      <c r="G78" s="5">
        <v>76821.734644319004</v>
      </c>
    </row>
    <row r="79" spans="1:7" x14ac:dyDescent="0.55000000000000004">
      <c r="A79" s="3">
        <v>3</v>
      </c>
      <c r="B79" s="3">
        <v>14</v>
      </c>
      <c r="C79" s="5">
        <v>333934.653068582</v>
      </c>
      <c r="D79" s="5">
        <v>260305.33830575299</v>
      </c>
      <c r="E79" s="5">
        <v>277635.56817049999</v>
      </c>
      <c r="F79" s="5">
        <v>267030.82026386098</v>
      </c>
      <c r="G79" s="5">
        <v>270840.57310496602</v>
      </c>
    </row>
    <row r="80" spans="1:7" x14ac:dyDescent="0.55000000000000004">
      <c r="A80" s="3">
        <v>3</v>
      </c>
      <c r="B80" s="3">
        <v>15</v>
      </c>
      <c r="C80" s="5">
        <v>20697.276911247402</v>
      </c>
      <c r="D80" s="5">
        <v>20479.1362207161</v>
      </c>
      <c r="E80" s="5">
        <v>30176.368551682899</v>
      </c>
      <c r="F80" s="5">
        <v>42371.291090153201</v>
      </c>
      <c r="G80" s="5">
        <v>37621.877134316397</v>
      </c>
    </row>
    <row r="81" spans="1:7" x14ac:dyDescent="0.55000000000000004">
      <c r="A81" s="3">
        <v>3</v>
      </c>
      <c r="B81" s="3">
        <v>16</v>
      </c>
      <c r="C81" s="5">
        <v>86326.364491008499</v>
      </c>
      <c r="D81" s="5">
        <v>81560.867206766401</v>
      </c>
      <c r="E81" s="5">
        <v>93566.8259628503</v>
      </c>
      <c r="F81" s="5">
        <v>93883.992815397694</v>
      </c>
      <c r="G81" s="5">
        <v>100031.585262401</v>
      </c>
    </row>
    <row r="82" spans="1:7" x14ac:dyDescent="0.55000000000000004">
      <c r="A82" s="3">
        <v>3</v>
      </c>
      <c r="B82" s="3">
        <v>17</v>
      </c>
      <c r="C82" s="5">
        <v>2014812.7699827401</v>
      </c>
      <c r="D82" s="5">
        <v>1854936.9861210401</v>
      </c>
      <c r="E82" s="5">
        <v>2008000.23481195</v>
      </c>
      <c r="F82" s="5">
        <v>2029250.7817756</v>
      </c>
      <c r="G82" s="5">
        <v>2103064.2019666499</v>
      </c>
    </row>
    <row r="83" spans="1:7" x14ac:dyDescent="0.55000000000000004">
      <c r="A83" s="3">
        <v>3</v>
      </c>
      <c r="B83" s="3">
        <v>18</v>
      </c>
      <c r="C83" s="5">
        <v>258202.91010005501</v>
      </c>
      <c r="D83" s="5">
        <v>332104.37419325602</v>
      </c>
      <c r="E83" s="5">
        <v>384966.26077674603</v>
      </c>
      <c r="F83" s="5">
        <v>389759.246125351</v>
      </c>
      <c r="G83" s="5">
        <v>382703.12494707498</v>
      </c>
    </row>
    <row r="84" spans="1:7" x14ac:dyDescent="0.55000000000000004">
      <c r="A84" s="3">
        <v>3</v>
      </c>
      <c r="B84" s="3">
        <v>19</v>
      </c>
      <c r="C84" s="5">
        <v>160753.398323103</v>
      </c>
      <c r="D84" s="5">
        <v>139984.33710425001</v>
      </c>
      <c r="E84" s="5">
        <v>140123.39461506199</v>
      </c>
      <c r="F84" s="5">
        <v>143130.53935067001</v>
      </c>
      <c r="G84" s="5">
        <v>149047.882414411</v>
      </c>
    </row>
    <row r="85" spans="1:7" x14ac:dyDescent="0.55000000000000004">
      <c r="A85" s="3">
        <v>3</v>
      </c>
      <c r="B85" s="3">
        <v>20</v>
      </c>
      <c r="C85" s="5">
        <v>385329.43418363202</v>
      </c>
      <c r="D85" s="5">
        <v>376805.91536392103</v>
      </c>
      <c r="E85" s="5">
        <v>396336.84250834602</v>
      </c>
      <c r="F85" s="5">
        <v>407630.64008359099</v>
      </c>
      <c r="G85" s="5">
        <v>361758.87913103402</v>
      </c>
    </row>
    <row r="86" spans="1:7" x14ac:dyDescent="0.55000000000000004">
      <c r="A86" s="3">
        <v>3</v>
      </c>
      <c r="B86" s="3">
        <v>21</v>
      </c>
      <c r="C86" s="5">
        <v>1551318.9332258999</v>
      </c>
      <c r="D86" s="5">
        <v>1684026.8493882299</v>
      </c>
      <c r="E86" s="5">
        <v>2157289.5530717098</v>
      </c>
      <c r="F86" s="5">
        <v>2213924.3770574098</v>
      </c>
      <c r="G86" s="5">
        <v>2265218.1034632502</v>
      </c>
    </row>
    <row r="87" spans="1:7" x14ac:dyDescent="0.55000000000000004">
      <c r="A87" s="3">
        <v>3</v>
      </c>
      <c r="B87" s="3">
        <v>22</v>
      </c>
      <c r="C87" s="5">
        <v>227911.793821292</v>
      </c>
      <c r="D87" s="5">
        <v>197564.308773528</v>
      </c>
      <c r="E87" s="5">
        <v>156386.0620144</v>
      </c>
      <c r="F87" s="5">
        <v>149903.28361584101</v>
      </c>
      <c r="G87" s="5">
        <v>135719.38908517099</v>
      </c>
    </row>
    <row r="88" spans="1:7" x14ac:dyDescent="0.55000000000000004">
      <c r="A88" s="3">
        <v>3</v>
      </c>
      <c r="B88" s="3">
        <v>23</v>
      </c>
      <c r="C88" s="5">
        <v>384874.757327092</v>
      </c>
      <c r="D88" s="5">
        <v>469821.36994070403</v>
      </c>
      <c r="E88" s="5">
        <v>494991.97704861901</v>
      </c>
      <c r="F88" s="5">
        <v>507533.856052986</v>
      </c>
      <c r="G88" s="5">
        <v>518406.58743691701</v>
      </c>
    </row>
    <row r="89" spans="1:7" x14ac:dyDescent="0.55000000000000004">
      <c r="A89" s="3">
        <v>3</v>
      </c>
      <c r="B89" s="3">
        <v>24</v>
      </c>
      <c r="C89" s="5">
        <v>39993.836053853098</v>
      </c>
      <c r="D89" s="5">
        <v>52403.866739042802</v>
      </c>
      <c r="E89" s="5">
        <v>69976.294855657296</v>
      </c>
      <c r="F89" s="5">
        <v>68142.939917844094</v>
      </c>
      <c r="G89" s="5">
        <v>60562.454620283002</v>
      </c>
    </row>
    <row r="90" spans="1:7" x14ac:dyDescent="0.55000000000000004">
      <c r="A90" s="3">
        <v>3</v>
      </c>
      <c r="B90" s="3">
        <v>25</v>
      </c>
      <c r="C90" s="5">
        <v>81419.106466631594</v>
      </c>
      <c r="D90" s="5">
        <v>69330.532042919906</v>
      </c>
      <c r="E90" s="5">
        <v>77505.191468915305</v>
      </c>
      <c r="F90" s="5">
        <v>79573.410454360099</v>
      </c>
      <c r="G90" s="5">
        <v>75914.452681986397</v>
      </c>
    </row>
    <row r="91" spans="1:7" x14ac:dyDescent="0.55000000000000004">
      <c r="A91" s="3">
        <v>3</v>
      </c>
      <c r="B91" s="3">
        <v>26</v>
      </c>
      <c r="C91" s="5">
        <v>828051.54722607497</v>
      </c>
      <c r="D91" s="5">
        <v>774274.86808822805</v>
      </c>
      <c r="E91" s="5">
        <v>830480.59606030898</v>
      </c>
      <c r="F91" s="5">
        <v>825019.01328084001</v>
      </c>
      <c r="G91" s="5">
        <v>804575.13187197596</v>
      </c>
    </row>
    <row r="92" spans="1:7" x14ac:dyDescent="0.55000000000000004">
      <c r="A92" s="3">
        <v>3</v>
      </c>
      <c r="B92" s="3">
        <v>27</v>
      </c>
      <c r="C92" s="5">
        <v>167879.544400791</v>
      </c>
      <c r="D92" s="5">
        <v>287577.26915756002</v>
      </c>
      <c r="E92" s="5">
        <v>317411.51286184601</v>
      </c>
      <c r="F92" s="5">
        <v>312623.15543614101</v>
      </c>
      <c r="G92" s="5">
        <v>317657.20545761799</v>
      </c>
    </row>
    <row r="93" spans="1:7" x14ac:dyDescent="0.55000000000000004">
      <c r="A93" s="3">
        <v>3</v>
      </c>
      <c r="B93" s="3">
        <v>28</v>
      </c>
      <c r="C93" s="5">
        <v>3531587.63867258</v>
      </c>
      <c r="D93" s="5">
        <v>3238061.35868215</v>
      </c>
      <c r="E93" s="5">
        <v>3466126.3226834298</v>
      </c>
      <c r="F93" s="5">
        <v>3495017.4715212998</v>
      </c>
      <c r="G93" s="5">
        <v>3485004.6470159399</v>
      </c>
    </row>
    <row r="94" spans="1:7" x14ac:dyDescent="0.55000000000000004">
      <c r="A94" s="3">
        <v>3</v>
      </c>
      <c r="B94" s="3">
        <v>29</v>
      </c>
      <c r="C94" s="5">
        <v>361037.23281446699</v>
      </c>
      <c r="D94" s="5">
        <v>349621.74159863603</v>
      </c>
      <c r="E94" s="5">
        <v>383458.387705517</v>
      </c>
      <c r="F94" s="5">
        <v>391433.37709828099</v>
      </c>
      <c r="G94" s="5">
        <v>407291.78883836098</v>
      </c>
    </row>
    <row r="95" spans="1:7" x14ac:dyDescent="0.55000000000000004">
      <c r="A95" s="3">
        <v>3</v>
      </c>
      <c r="B95" s="3">
        <v>30</v>
      </c>
      <c r="C95" s="5">
        <v>329275.72286912298</v>
      </c>
      <c r="D95" s="5">
        <v>467690.16878455901</v>
      </c>
      <c r="E95" s="5">
        <v>402420.74845487799</v>
      </c>
      <c r="F95" s="5">
        <v>403496.88020153902</v>
      </c>
      <c r="G95" s="5">
        <v>370133.35122168099</v>
      </c>
    </row>
    <row r="96" spans="1:7" x14ac:dyDescent="0.55000000000000004">
      <c r="A96" s="3">
        <v>3</v>
      </c>
      <c r="B96" s="3">
        <v>31</v>
      </c>
      <c r="C96" s="5">
        <v>354177.79589741997</v>
      </c>
      <c r="D96" s="5">
        <v>349786.044675918</v>
      </c>
      <c r="E96" s="5">
        <v>317280.73891727399</v>
      </c>
      <c r="F96" s="5">
        <v>302022.58921327</v>
      </c>
      <c r="G96" s="5">
        <v>298766.63839739602</v>
      </c>
    </row>
    <row r="97" spans="1:7" x14ac:dyDescent="0.55000000000000004">
      <c r="A97" s="3">
        <v>4</v>
      </c>
      <c r="B97" s="3">
        <v>1</v>
      </c>
      <c r="C97" s="5">
        <v>543869.64474936703</v>
      </c>
      <c r="D97" s="5">
        <v>502954.73724999698</v>
      </c>
      <c r="E97" s="5">
        <v>417862.999127794</v>
      </c>
      <c r="F97" s="5">
        <v>379971.56494387798</v>
      </c>
      <c r="G97" s="5">
        <v>315324.756019775</v>
      </c>
    </row>
    <row r="98" spans="1:7" x14ac:dyDescent="0.55000000000000004">
      <c r="A98" s="3">
        <v>4</v>
      </c>
      <c r="B98" s="3">
        <v>2</v>
      </c>
      <c r="C98" s="5">
        <v>21137.6079997622</v>
      </c>
      <c r="D98" s="5">
        <v>24733.540993236002</v>
      </c>
      <c r="E98" s="5">
        <v>32498.181489483399</v>
      </c>
      <c r="F98" s="5">
        <v>32749.141924583699</v>
      </c>
      <c r="G98" s="5">
        <v>34765.930517125998</v>
      </c>
    </row>
    <row r="99" spans="1:7" x14ac:dyDescent="0.55000000000000004">
      <c r="A99" s="3">
        <v>4</v>
      </c>
      <c r="B99" s="3">
        <v>3</v>
      </c>
      <c r="C99" s="5">
        <v>359645.99430491898</v>
      </c>
      <c r="D99" s="5">
        <v>345982.89701134001</v>
      </c>
      <c r="E99" s="5">
        <v>397298.65833974897</v>
      </c>
      <c r="F99" s="5">
        <v>408623.41274412401</v>
      </c>
      <c r="G99" s="5">
        <v>441319.43387109297</v>
      </c>
    </row>
    <row r="100" spans="1:7" x14ac:dyDescent="0.55000000000000004">
      <c r="A100" s="3">
        <v>4</v>
      </c>
      <c r="B100" s="3">
        <v>4</v>
      </c>
      <c r="C100" s="5">
        <v>14152.6801564045</v>
      </c>
      <c r="D100" s="5">
        <v>10084.0243723684</v>
      </c>
      <c r="E100" s="5">
        <v>8896.2576181092008</v>
      </c>
      <c r="F100" s="5">
        <v>8519.5550213346305</v>
      </c>
      <c r="G100" s="5">
        <v>7764.1507032094096</v>
      </c>
    </row>
    <row r="101" spans="1:7" x14ac:dyDescent="0.55000000000000004">
      <c r="A101" s="3">
        <v>4</v>
      </c>
      <c r="B101" s="3">
        <v>5</v>
      </c>
      <c r="C101" s="5">
        <v>339411.42052470101</v>
      </c>
      <c r="D101" s="5">
        <v>244424.96319085499</v>
      </c>
      <c r="E101" s="5">
        <v>223985.62663717501</v>
      </c>
      <c r="F101" s="5">
        <v>218294.53884259899</v>
      </c>
      <c r="G101" s="5">
        <v>203556.73729764001</v>
      </c>
    </row>
    <row r="102" spans="1:7" x14ac:dyDescent="0.55000000000000004">
      <c r="A102" s="3">
        <v>4</v>
      </c>
      <c r="B102" s="3">
        <v>6</v>
      </c>
      <c r="C102" s="5">
        <v>258427.392705879</v>
      </c>
      <c r="D102" s="5">
        <v>261286.64162531501</v>
      </c>
      <c r="E102" s="5">
        <v>258192.401256754</v>
      </c>
      <c r="F102" s="5">
        <v>261393.73079411499</v>
      </c>
      <c r="G102" s="5">
        <v>252936.919148196</v>
      </c>
    </row>
    <row r="103" spans="1:7" x14ac:dyDescent="0.55000000000000004">
      <c r="A103" s="3">
        <v>4</v>
      </c>
      <c r="B103" s="3">
        <v>7</v>
      </c>
      <c r="C103" s="5">
        <v>117425.392356861</v>
      </c>
      <c r="D103" s="5">
        <v>91192.941991907195</v>
      </c>
      <c r="E103" s="5">
        <v>98651.922223413305</v>
      </c>
      <c r="F103" s="5">
        <v>100295.103911825</v>
      </c>
      <c r="G103" s="5">
        <v>99436.955792100402</v>
      </c>
    </row>
    <row r="104" spans="1:7" x14ac:dyDescent="0.55000000000000004">
      <c r="A104" s="3">
        <v>4</v>
      </c>
      <c r="B104" s="3">
        <v>8</v>
      </c>
      <c r="C104" s="5">
        <v>288050.675383728</v>
      </c>
      <c r="D104" s="5">
        <v>252628.92845043901</v>
      </c>
      <c r="E104" s="5">
        <v>259960.52652881001</v>
      </c>
      <c r="F104" s="5">
        <v>268041.94235277601</v>
      </c>
      <c r="G104" s="5">
        <v>264083.23305842699</v>
      </c>
    </row>
    <row r="105" spans="1:7" x14ac:dyDescent="0.55000000000000004">
      <c r="A105" s="3">
        <v>4</v>
      </c>
      <c r="B105" s="3">
        <v>9</v>
      </c>
      <c r="C105" s="5">
        <v>68351.318374032897</v>
      </c>
      <c r="D105" s="5">
        <v>85394.490874545503</v>
      </c>
      <c r="E105" s="5">
        <v>87748.234759315194</v>
      </c>
      <c r="F105" s="5">
        <v>83912.891860422504</v>
      </c>
      <c r="G105" s="5">
        <v>77889.343526782293</v>
      </c>
    </row>
    <row r="106" spans="1:7" x14ac:dyDescent="0.55000000000000004">
      <c r="A106" s="3">
        <v>4</v>
      </c>
      <c r="B106" s="3">
        <v>10</v>
      </c>
      <c r="C106" s="5">
        <v>180359.36727077799</v>
      </c>
      <c r="D106" s="5">
        <v>249671.758541132</v>
      </c>
      <c r="E106" s="5">
        <v>321123.19515753299</v>
      </c>
      <c r="F106" s="5">
        <v>332081.18334697298</v>
      </c>
      <c r="G106" s="5">
        <v>372705.18557566201</v>
      </c>
    </row>
    <row r="107" spans="1:7" x14ac:dyDescent="0.55000000000000004">
      <c r="A107" s="3">
        <v>4</v>
      </c>
      <c r="B107" s="3">
        <v>11</v>
      </c>
      <c r="C107" s="5">
        <v>341720.09051770199</v>
      </c>
      <c r="D107" s="5">
        <v>353211.83879207599</v>
      </c>
      <c r="E107" s="5">
        <v>407742.22894987802</v>
      </c>
      <c r="F107" s="5">
        <v>405647.71866199799</v>
      </c>
      <c r="G107" s="5">
        <v>411029.58714532101</v>
      </c>
    </row>
    <row r="108" spans="1:7" x14ac:dyDescent="0.55000000000000004">
      <c r="A108" s="3">
        <v>4</v>
      </c>
      <c r="B108" s="3">
        <v>12</v>
      </c>
      <c r="C108" s="5">
        <v>153689.70964577401</v>
      </c>
      <c r="D108" s="5">
        <v>195023.113010778</v>
      </c>
      <c r="E108" s="5">
        <v>385221.50044108101</v>
      </c>
      <c r="F108" s="5">
        <v>414926.04834966501</v>
      </c>
      <c r="G108" s="5">
        <v>376612.66182657197</v>
      </c>
    </row>
    <row r="109" spans="1:7" x14ac:dyDescent="0.55000000000000004">
      <c r="A109" s="3">
        <v>4</v>
      </c>
      <c r="B109" s="3">
        <v>13</v>
      </c>
      <c r="C109" s="5">
        <v>135902.62005987199</v>
      </c>
      <c r="D109" s="5">
        <v>149928.39386720999</v>
      </c>
      <c r="E109" s="5">
        <v>174832.84759436201</v>
      </c>
      <c r="F109" s="5">
        <v>174094.86595137001</v>
      </c>
      <c r="G109" s="5">
        <v>164988.82014946899</v>
      </c>
    </row>
    <row r="110" spans="1:7" x14ac:dyDescent="0.55000000000000004">
      <c r="A110" s="3">
        <v>4</v>
      </c>
      <c r="B110" s="3">
        <v>14</v>
      </c>
      <c r="C110" s="5">
        <v>300420.46903940599</v>
      </c>
      <c r="D110" s="5">
        <v>314458.66188467498</v>
      </c>
      <c r="E110" s="5">
        <v>332832.25286844501</v>
      </c>
      <c r="F110" s="5">
        <v>346280.511637046</v>
      </c>
      <c r="G110" s="5">
        <v>335444.720328303</v>
      </c>
    </row>
    <row r="111" spans="1:7" x14ac:dyDescent="0.55000000000000004">
      <c r="A111" s="3">
        <v>4</v>
      </c>
      <c r="B111" s="3">
        <v>15</v>
      </c>
      <c r="C111" s="5">
        <v>33000.934636931699</v>
      </c>
      <c r="D111" s="5">
        <v>31523.536246171901</v>
      </c>
      <c r="E111" s="5">
        <v>37014.808522137799</v>
      </c>
      <c r="F111" s="5">
        <v>35687.8672130751</v>
      </c>
      <c r="G111" s="5">
        <v>33545.386550680501</v>
      </c>
    </row>
    <row r="112" spans="1:7" x14ac:dyDescent="0.55000000000000004">
      <c r="A112" s="3">
        <v>4</v>
      </c>
      <c r="B112" s="3">
        <v>16</v>
      </c>
      <c r="C112" s="5">
        <v>146659.63717217301</v>
      </c>
      <c r="D112" s="5">
        <v>161939.979361331</v>
      </c>
      <c r="E112" s="5">
        <v>178847.52708913299</v>
      </c>
      <c r="F112" s="5">
        <v>166624.14932665401</v>
      </c>
      <c r="G112" s="5">
        <v>175877.81211694001</v>
      </c>
    </row>
    <row r="113" spans="1:7" x14ac:dyDescent="0.55000000000000004">
      <c r="A113" s="3">
        <v>4</v>
      </c>
      <c r="B113" s="3">
        <v>17</v>
      </c>
      <c r="C113" s="5">
        <v>4400271.4318104601</v>
      </c>
      <c r="D113" s="5">
        <v>4265348.5123300403</v>
      </c>
      <c r="E113" s="5">
        <v>4888202.0513964901</v>
      </c>
      <c r="F113" s="5">
        <v>5010101.9446182</v>
      </c>
      <c r="G113" s="5">
        <v>5290247.6865322497</v>
      </c>
    </row>
    <row r="114" spans="1:7" x14ac:dyDescent="0.55000000000000004">
      <c r="A114" s="3">
        <v>4</v>
      </c>
      <c r="B114" s="3">
        <v>18</v>
      </c>
      <c r="C114" s="5">
        <v>392990.088693625</v>
      </c>
      <c r="D114" s="5">
        <v>473504.47647028702</v>
      </c>
      <c r="E114" s="5">
        <v>603873.01057456306</v>
      </c>
      <c r="F114" s="5">
        <v>611333.99531068397</v>
      </c>
      <c r="G114" s="5">
        <v>615424.25155543501</v>
      </c>
    </row>
    <row r="115" spans="1:7" x14ac:dyDescent="0.55000000000000004">
      <c r="A115" s="3">
        <v>4</v>
      </c>
      <c r="B115" s="3">
        <v>19</v>
      </c>
      <c r="C115" s="5">
        <v>617884.75786058104</v>
      </c>
      <c r="D115" s="5">
        <v>566213.61641382601</v>
      </c>
      <c r="E115" s="5">
        <v>592821.57110925997</v>
      </c>
      <c r="F115" s="5">
        <v>595710.99959142297</v>
      </c>
      <c r="G115" s="5">
        <v>597553.72967924504</v>
      </c>
    </row>
    <row r="116" spans="1:7" x14ac:dyDescent="0.55000000000000004">
      <c r="A116" s="3">
        <v>4</v>
      </c>
      <c r="B116" s="3">
        <v>20</v>
      </c>
      <c r="C116" s="5">
        <v>815128.11009142397</v>
      </c>
      <c r="D116" s="5">
        <v>653884.88037272496</v>
      </c>
      <c r="E116" s="5">
        <v>837746.69910593005</v>
      </c>
      <c r="F116" s="5">
        <v>775240.30088128604</v>
      </c>
      <c r="G116" s="5">
        <v>765240.333920217</v>
      </c>
    </row>
    <row r="117" spans="1:7" x14ac:dyDescent="0.55000000000000004">
      <c r="A117" s="3">
        <v>4</v>
      </c>
      <c r="B117" s="3">
        <v>21</v>
      </c>
      <c r="C117" s="5">
        <v>2630095.5167739098</v>
      </c>
      <c r="D117" s="5">
        <v>2846107.0239840201</v>
      </c>
      <c r="E117" s="5">
        <v>2948153.78323287</v>
      </c>
      <c r="F117" s="5">
        <v>2939253.07444803</v>
      </c>
      <c r="G117" s="5">
        <v>2857919.0627444</v>
      </c>
    </row>
    <row r="118" spans="1:7" x14ac:dyDescent="0.55000000000000004">
      <c r="A118" s="3">
        <v>4</v>
      </c>
      <c r="B118" s="3">
        <v>22</v>
      </c>
      <c r="C118" s="5">
        <v>359801.69263924501</v>
      </c>
      <c r="D118" s="5">
        <v>348730.41510818602</v>
      </c>
      <c r="E118" s="5">
        <v>266013.84777003102</v>
      </c>
      <c r="F118" s="5">
        <v>243381.04144626201</v>
      </c>
      <c r="G118" s="5">
        <v>212079.862425837</v>
      </c>
    </row>
    <row r="119" spans="1:7" x14ac:dyDescent="0.55000000000000004">
      <c r="A119" s="3">
        <v>4</v>
      </c>
      <c r="B119" s="3">
        <v>23</v>
      </c>
      <c r="C119" s="5">
        <v>898221.25698235095</v>
      </c>
      <c r="D119" s="5">
        <v>1059233.7802315799</v>
      </c>
      <c r="E119" s="5">
        <v>1101777.3835283001</v>
      </c>
      <c r="F119" s="5">
        <v>1103349.6928276501</v>
      </c>
      <c r="G119" s="5">
        <v>1110816.10151182</v>
      </c>
    </row>
    <row r="120" spans="1:7" x14ac:dyDescent="0.55000000000000004">
      <c r="A120" s="3">
        <v>4</v>
      </c>
      <c r="B120" s="3">
        <v>24</v>
      </c>
      <c r="C120" s="5">
        <v>176974.933783015</v>
      </c>
      <c r="D120" s="5">
        <v>178759.47826440801</v>
      </c>
      <c r="E120" s="5">
        <v>202967.809530814</v>
      </c>
      <c r="F120" s="5">
        <v>196217.71153191899</v>
      </c>
      <c r="G120" s="5">
        <v>176188.52898564</v>
      </c>
    </row>
    <row r="121" spans="1:7" x14ac:dyDescent="0.55000000000000004">
      <c r="A121" s="3">
        <v>4</v>
      </c>
      <c r="B121" s="3">
        <v>25</v>
      </c>
      <c r="C121" s="5">
        <v>166961.25170204099</v>
      </c>
      <c r="D121" s="5">
        <v>268172.80036505801</v>
      </c>
      <c r="E121" s="5">
        <v>237071.44003327499</v>
      </c>
      <c r="F121" s="5">
        <v>220210.26599047799</v>
      </c>
      <c r="G121" s="5">
        <v>194093.03744353299</v>
      </c>
    </row>
    <row r="122" spans="1:7" x14ac:dyDescent="0.55000000000000004">
      <c r="A122" s="3">
        <v>4</v>
      </c>
      <c r="B122" s="3">
        <v>26</v>
      </c>
      <c r="C122" s="5">
        <v>1981999.34451736</v>
      </c>
      <c r="D122" s="5">
        <v>2094504.5731123199</v>
      </c>
      <c r="E122" s="5">
        <v>2259454.8204081701</v>
      </c>
      <c r="F122" s="5">
        <v>2275267.7084811302</v>
      </c>
      <c r="G122" s="5">
        <v>2317783.4658292802</v>
      </c>
    </row>
    <row r="123" spans="1:7" x14ac:dyDescent="0.55000000000000004">
      <c r="A123" s="3">
        <v>4</v>
      </c>
      <c r="B123" s="3">
        <v>27</v>
      </c>
      <c r="C123" s="5">
        <v>618220.96923385002</v>
      </c>
      <c r="D123" s="5">
        <v>1016606.66479159</v>
      </c>
      <c r="E123" s="5">
        <v>1280097.7444531601</v>
      </c>
      <c r="F123" s="5">
        <v>1330127.4510397101</v>
      </c>
      <c r="G123" s="5">
        <v>1252059.7593972201</v>
      </c>
    </row>
    <row r="124" spans="1:7" x14ac:dyDescent="0.55000000000000004">
      <c r="A124" s="3">
        <v>4</v>
      </c>
      <c r="B124" s="3">
        <v>28</v>
      </c>
      <c r="C124" s="5">
        <v>8039467.8480618503</v>
      </c>
      <c r="D124" s="5">
        <v>7531683.4033419201</v>
      </c>
      <c r="E124" s="5">
        <v>7455429.7447116096</v>
      </c>
      <c r="F124" s="5">
        <v>7409614.1910196403</v>
      </c>
      <c r="G124" s="5">
        <v>7458303.8276478797</v>
      </c>
    </row>
    <row r="125" spans="1:7" x14ac:dyDescent="0.55000000000000004">
      <c r="A125" s="3">
        <v>4</v>
      </c>
      <c r="B125" s="3">
        <v>29</v>
      </c>
      <c r="C125" s="5">
        <v>1046115.06713907</v>
      </c>
      <c r="D125" s="5">
        <v>1223759.0512105301</v>
      </c>
      <c r="E125" s="5">
        <v>1212339.70137441</v>
      </c>
      <c r="F125" s="5">
        <v>1219933.4169172901</v>
      </c>
      <c r="G125" s="5">
        <v>1226368.92586527</v>
      </c>
    </row>
    <row r="126" spans="1:7" x14ac:dyDescent="0.55000000000000004">
      <c r="A126" s="3">
        <v>4</v>
      </c>
      <c r="B126" s="3">
        <v>30</v>
      </c>
      <c r="C126" s="5">
        <v>567371.02488838299</v>
      </c>
      <c r="D126" s="5">
        <v>925608.21097291901</v>
      </c>
      <c r="E126" s="5">
        <v>734358.36219429702</v>
      </c>
      <c r="F126" s="5">
        <v>672505.33703739406</v>
      </c>
      <c r="G126" s="5">
        <v>583771.807643582</v>
      </c>
    </row>
    <row r="127" spans="1:7" x14ac:dyDescent="0.55000000000000004">
      <c r="A127" s="3">
        <v>4</v>
      </c>
      <c r="B127" s="3">
        <v>31</v>
      </c>
      <c r="C127" s="5">
        <v>708721.64150090201</v>
      </c>
      <c r="D127" s="5">
        <v>833437.86055318103</v>
      </c>
      <c r="E127" s="5">
        <v>861200.39356096601</v>
      </c>
      <c r="F127" s="5">
        <v>853099.25397303002</v>
      </c>
      <c r="G127" s="5">
        <v>805501.86567657301</v>
      </c>
    </row>
    <row r="128" spans="1:7" x14ac:dyDescent="0.55000000000000004">
      <c r="A128" s="3">
        <v>5</v>
      </c>
      <c r="B128" s="3">
        <v>1</v>
      </c>
      <c r="C128" s="5">
        <v>380905.55401947699</v>
      </c>
      <c r="D128" s="5">
        <v>234630.29521657299</v>
      </c>
      <c r="E128" s="5">
        <v>161418.90361811599</v>
      </c>
      <c r="F128" s="5">
        <v>144655.97199186101</v>
      </c>
      <c r="G128" s="5">
        <v>120513.23077445</v>
      </c>
    </row>
    <row r="129" spans="1:7" x14ac:dyDescent="0.55000000000000004">
      <c r="A129" s="3">
        <v>5</v>
      </c>
      <c r="B129" s="3">
        <v>2</v>
      </c>
      <c r="C129" s="5">
        <v>60544.867009414302</v>
      </c>
      <c r="D129" s="5">
        <v>64181.916015568298</v>
      </c>
      <c r="E129" s="5">
        <v>66886.142493566498</v>
      </c>
      <c r="F129" s="5">
        <v>65404.635504685997</v>
      </c>
      <c r="G129" s="5">
        <v>64861.2830382666</v>
      </c>
    </row>
    <row r="130" spans="1:7" x14ac:dyDescent="0.55000000000000004">
      <c r="A130" s="3">
        <v>5</v>
      </c>
      <c r="B130" s="3">
        <v>3</v>
      </c>
      <c r="C130" s="5">
        <v>103939.31668058599</v>
      </c>
      <c r="D130" s="5">
        <v>96457.463400539506</v>
      </c>
      <c r="E130" s="5">
        <v>91647.068733892695</v>
      </c>
      <c r="F130" s="5">
        <v>92459.683641242693</v>
      </c>
      <c r="G130" s="5">
        <v>92062.475054872295</v>
      </c>
    </row>
    <row r="131" spans="1:7" x14ac:dyDescent="0.55000000000000004">
      <c r="A131" s="3">
        <v>5</v>
      </c>
      <c r="B131" s="3">
        <v>4</v>
      </c>
      <c r="C131" s="5">
        <v>19044.246039130201</v>
      </c>
      <c r="D131" s="5">
        <v>15966.4002674025</v>
      </c>
      <c r="E131" s="5">
        <v>14388.2793656717</v>
      </c>
      <c r="F131" s="5">
        <v>13849.0848595567</v>
      </c>
      <c r="G131" s="5">
        <v>14090.3559298824</v>
      </c>
    </row>
    <row r="132" spans="1:7" x14ac:dyDescent="0.55000000000000004">
      <c r="A132" s="3">
        <v>5</v>
      </c>
      <c r="B132" s="3">
        <v>5</v>
      </c>
      <c r="C132" s="5">
        <v>80485.222463362006</v>
      </c>
      <c r="D132" s="5">
        <v>71852.994705557503</v>
      </c>
      <c r="E132" s="5">
        <v>78067.551639000099</v>
      </c>
      <c r="F132" s="5">
        <v>76250.992431734907</v>
      </c>
      <c r="G132" s="5">
        <v>72922.131020918096</v>
      </c>
    </row>
    <row r="133" spans="1:7" x14ac:dyDescent="0.55000000000000004">
      <c r="A133" s="3">
        <v>5</v>
      </c>
      <c r="B133" s="3">
        <v>6</v>
      </c>
      <c r="C133" s="5">
        <v>184096.899644188</v>
      </c>
      <c r="D133" s="5">
        <v>186589.65933143499</v>
      </c>
      <c r="E133" s="5">
        <v>202822.69256416999</v>
      </c>
      <c r="F133" s="5">
        <v>201549.58014391901</v>
      </c>
      <c r="G133" s="5">
        <v>194220.468283542</v>
      </c>
    </row>
    <row r="134" spans="1:7" x14ac:dyDescent="0.55000000000000004">
      <c r="A134" s="3">
        <v>5</v>
      </c>
      <c r="B134" s="3">
        <v>7</v>
      </c>
      <c r="C134" s="5">
        <v>21190.967042643901</v>
      </c>
      <c r="D134" s="5">
        <v>25716.100886934</v>
      </c>
      <c r="E134" s="5">
        <v>25543.648880399702</v>
      </c>
      <c r="F134" s="5">
        <v>25063.368342160102</v>
      </c>
      <c r="G134" s="5">
        <v>27535.335056308701</v>
      </c>
    </row>
    <row r="135" spans="1:7" x14ac:dyDescent="0.55000000000000004">
      <c r="A135" s="3">
        <v>5</v>
      </c>
      <c r="B135" s="3">
        <v>8</v>
      </c>
      <c r="C135" s="5">
        <v>124823.019432555</v>
      </c>
      <c r="D135" s="5">
        <v>114932.180047776</v>
      </c>
      <c r="E135" s="5">
        <v>126195.119157165</v>
      </c>
      <c r="F135" s="5">
        <v>126374.904024206</v>
      </c>
      <c r="G135" s="5">
        <v>136801.027479054</v>
      </c>
    </row>
    <row r="136" spans="1:7" x14ac:dyDescent="0.55000000000000004">
      <c r="A136" s="3">
        <v>5</v>
      </c>
      <c r="B136" s="3">
        <v>9</v>
      </c>
      <c r="C136" s="5">
        <v>29512.891770672599</v>
      </c>
      <c r="D136" s="5">
        <v>25379.871088069998</v>
      </c>
      <c r="E136" s="5">
        <v>28249.963225920401</v>
      </c>
      <c r="F136" s="5">
        <v>27709.3256209174</v>
      </c>
      <c r="G136" s="5">
        <v>27918.7233824584</v>
      </c>
    </row>
    <row r="137" spans="1:7" x14ac:dyDescent="0.55000000000000004">
      <c r="A137" s="3">
        <v>5</v>
      </c>
      <c r="B137" s="3">
        <v>10</v>
      </c>
      <c r="C137" s="5">
        <v>173710.96877961399</v>
      </c>
      <c r="D137" s="5">
        <v>174549.21803692999</v>
      </c>
      <c r="E137" s="5">
        <v>180577.50914190701</v>
      </c>
      <c r="F137" s="5">
        <v>174399.99718039</v>
      </c>
      <c r="G137" s="5">
        <v>187271.82704955101</v>
      </c>
    </row>
    <row r="138" spans="1:7" x14ac:dyDescent="0.55000000000000004">
      <c r="A138" s="3">
        <v>5</v>
      </c>
      <c r="B138" s="3">
        <v>11</v>
      </c>
      <c r="C138" s="5">
        <v>308930.853412</v>
      </c>
      <c r="D138" s="5">
        <v>270977.16129270801</v>
      </c>
      <c r="E138" s="5">
        <v>349728.89298528299</v>
      </c>
      <c r="F138" s="5">
        <v>349089.57194165699</v>
      </c>
      <c r="G138" s="5">
        <v>371386.18235990498</v>
      </c>
    </row>
    <row r="139" spans="1:7" x14ac:dyDescent="0.55000000000000004">
      <c r="A139" s="3">
        <v>5</v>
      </c>
      <c r="B139" s="3">
        <v>12</v>
      </c>
      <c r="C139" s="5">
        <v>38933.219527604902</v>
      </c>
      <c r="D139" s="5">
        <v>35012.249757627302</v>
      </c>
      <c r="E139" s="5">
        <v>37797.836975664897</v>
      </c>
      <c r="F139" s="5">
        <v>35857.399884470098</v>
      </c>
      <c r="G139" s="5">
        <v>34430.851447425397</v>
      </c>
    </row>
    <row r="140" spans="1:7" x14ac:dyDescent="0.55000000000000004">
      <c r="A140" s="3">
        <v>5</v>
      </c>
      <c r="B140" s="3">
        <v>13</v>
      </c>
      <c r="C140" s="5">
        <v>106943.724117269</v>
      </c>
      <c r="D140" s="5">
        <v>82138.1996493021</v>
      </c>
      <c r="E140" s="5">
        <v>58669.598133143299</v>
      </c>
      <c r="F140" s="5">
        <v>52857.198836126197</v>
      </c>
      <c r="G140" s="5">
        <v>44292.017506738499</v>
      </c>
    </row>
    <row r="141" spans="1:7" x14ac:dyDescent="0.55000000000000004">
      <c r="A141" s="3">
        <v>5</v>
      </c>
      <c r="B141" s="3">
        <v>14</v>
      </c>
      <c r="C141" s="5">
        <v>139240.35252704201</v>
      </c>
      <c r="D141" s="5">
        <v>113668.645540383</v>
      </c>
      <c r="E141" s="5">
        <v>113160.808998518</v>
      </c>
      <c r="F141" s="5">
        <v>110606.40975108799</v>
      </c>
      <c r="G141" s="5">
        <v>98795.245272975604</v>
      </c>
    </row>
    <row r="142" spans="1:7" x14ac:dyDescent="0.55000000000000004">
      <c r="A142" s="3">
        <v>5</v>
      </c>
      <c r="B142" s="3">
        <v>15</v>
      </c>
      <c r="C142" s="5">
        <v>10777.9983412827</v>
      </c>
      <c r="D142" s="5">
        <v>13607.994242516899</v>
      </c>
      <c r="E142" s="5">
        <v>14619.1071394463</v>
      </c>
      <c r="F142" s="5">
        <v>13423.527114001899</v>
      </c>
      <c r="G142" s="5">
        <v>12709.3668366942</v>
      </c>
    </row>
    <row r="143" spans="1:7" x14ac:dyDescent="0.55000000000000004">
      <c r="A143" s="3">
        <v>5</v>
      </c>
      <c r="B143" s="3">
        <v>16</v>
      </c>
      <c r="C143" s="5">
        <v>62110.389385055401</v>
      </c>
      <c r="D143" s="5">
        <v>62593.538621180902</v>
      </c>
      <c r="E143" s="5">
        <v>74390.127433010493</v>
      </c>
      <c r="F143" s="5">
        <v>72718.321542372301</v>
      </c>
      <c r="G143" s="5">
        <v>82005.411909140894</v>
      </c>
    </row>
    <row r="144" spans="1:7" x14ac:dyDescent="0.55000000000000004">
      <c r="A144" s="3">
        <v>5</v>
      </c>
      <c r="B144" s="3">
        <v>17</v>
      </c>
      <c r="C144" s="5">
        <v>2027828.5434628499</v>
      </c>
      <c r="D144" s="5">
        <v>2063731.5930174601</v>
      </c>
      <c r="E144" s="5">
        <v>2168309.8856050801</v>
      </c>
      <c r="F144" s="5">
        <v>2171821.7885726299</v>
      </c>
      <c r="G144" s="5">
        <v>2200861.0875345599</v>
      </c>
    </row>
    <row r="145" spans="1:7" x14ac:dyDescent="0.55000000000000004">
      <c r="A145" s="3">
        <v>5</v>
      </c>
      <c r="B145" s="3">
        <v>18</v>
      </c>
      <c r="C145" s="5">
        <v>213164.66374429601</v>
      </c>
      <c r="D145" s="5">
        <v>201899.58461593901</v>
      </c>
      <c r="E145" s="5">
        <v>208570.44318256</v>
      </c>
      <c r="F145" s="5">
        <v>213057.809296958</v>
      </c>
      <c r="G145" s="5">
        <v>229936.22921447799</v>
      </c>
    </row>
    <row r="146" spans="1:7" x14ac:dyDescent="0.55000000000000004">
      <c r="A146" s="3">
        <v>5</v>
      </c>
      <c r="B146" s="3">
        <v>19</v>
      </c>
      <c r="C146" s="5">
        <v>135482.37570650599</v>
      </c>
      <c r="D146" s="5">
        <v>117274.28883505501</v>
      </c>
      <c r="E146" s="5">
        <v>107777.905311219</v>
      </c>
      <c r="F146" s="5">
        <v>105977.04605155801</v>
      </c>
      <c r="G146" s="5">
        <v>101564.882149547</v>
      </c>
    </row>
    <row r="147" spans="1:7" x14ac:dyDescent="0.55000000000000004">
      <c r="A147" s="3">
        <v>5</v>
      </c>
      <c r="B147" s="3">
        <v>20</v>
      </c>
      <c r="C147" s="5">
        <v>329863.04386484099</v>
      </c>
      <c r="D147" s="5">
        <v>318817.03900608298</v>
      </c>
      <c r="E147" s="5">
        <v>270088.72630851599</v>
      </c>
      <c r="F147" s="5">
        <v>272729.19836612401</v>
      </c>
      <c r="G147" s="5">
        <v>360639.290667339</v>
      </c>
    </row>
    <row r="148" spans="1:7" x14ac:dyDescent="0.55000000000000004">
      <c r="A148" s="3">
        <v>5</v>
      </c>
      <c r="B148" s="3">
        <v>21</v>
      </c>
      <c r="C148" s="5">
        <v>1127078.1106609399</v>
      </c>
      <c r="D148" s="5">
        <v>1064744.45915933</v>
      </c>
      <c r="E148" s="5">
        <v>1132386.9862396901</v>
      </c>
      <c r="F148" s="5">
        <v>1154399.4057902</v>
      </c>
      <c r="G148" s="5">
        <v>1175757.4350844601</v>
      </c>
    </row>
    <row r="149" spans="1:7" x14ac:dyDescent="0.55000000000000004">
      <c r="A149" s="3">
        <v>5</v>
      </c>
      <c r="B149" s="3">
        <v>22</v>
      </c>
      <c r="C149" s="5">
        <v>189142.68701482899</v>
      </c>
      <c r="D149" s="5">
        <v>137520.64656577699</v>
      </c>
      <c r="E149" s="5">
        <v>97539.049026893204</v>
      </c>
      <c r="F149" s="5">
        <v>94899.8781179668</v>
      </c>
      <c r="G149" s="5">
        <v>82673.593276107305</v>
      </c>
    </row>
    <row r="150" spans="1:7" x14ac:dyDescent="0.55000000000000004">
      <c r="A150" s="3">
        <v>5</v>
      </c>
      <c r="B150" s="3">
        <v>23</v>
      </c>
      <c r="C150" s="5">
        <v>313659.20124592201</v>
      </c>
      <c r="D150" s="5">
        <v>333714.72038813401</v>
      </c>
      <c r="E150" s="5">
        <v>338057.20375720999</v>
      </c>
      <c r="F150" s="5">
        <v>335027.88553961</v>
      </c>
      <c r="G150" s="5">
        <v>343593.905050273</v>
      </c>
    </row>
    <row r="151" spans="1:7" x14ac:dyDescent="0.55000000000000004">
      <c r="A151" s="3">
        <v>5</v>
      </c>
      <c r="B151" s="3">
        <v>24</v>
      </c>
      <c r="C151" s="5">
        <v>28969.116485913401</v>
      </c>
      <c r="D151" s="5">
        <v>26061.5953849623</v>
      </c>
      <c r="E151" s="5">
        <v>26059.934035040598</v>
      </c>
      <c r="F151" s="5">
        <v>25790.629725287199</v>
      </c>
      <c r="G151" s="5">
        <v>25099.1857136982</v>
      </c>
    </row>
    <row r="152" spans="1:7" x14ac:dyDescent="0.55000000000000004">
      <c r="A152" s="3">
        <v>5</v>
      </c>
      <c r="B152" s="3">
        <v>25</v>
      </c>
      <c r="C152" s="5">
        <v>57308.957105770503</v>
      </c>
      <c r="D152" s="5">
        <v>59677.407180446498</v>
      </c>
      <c r="E152" s="5">
        <v>55665.155044005398</v>
      </c>
      <c r="F152" s="5">
        <v>52902.801519414003</v>
      </c>
      <c r="G152" s="5">
        <v>50539.233940322403</v>
      </c>
    </row>
    <row r="153" spans="1:7" x14ac:dyDescent="0.55000000000000004">
      <c r="A153" s="3">
        <v>5</v>
      </c>
      <c r="B153" s="3">
        <v>26</v>
      </c>
      <c r="C153" s="5">
        <v>561843.87644783605</v>
      </c>
      <c r="D153" s="5">
        <v>471689.14202410699</v>
      </c>
      <c r="E153" s="5">
        <v>436844.35820780997</v>
      </c>
      <c r="F153" s="5">
        <v>433044.42560067901</v>
      </c>
      <c r="G153" s="5">
        <v>421926.92395569402</v>
      </c>
    </row>
    <row r="154" spans="1:7" x14ac:dyDescent="0.55000000000000004">
      <c r="A154" s="3">
        <v>5</v>
      </c>
      <c r="B154" s="3">
        <v>27</v>
      </c>
      <c r="C154" s="5">
        <v>134952.39816317</v>
      </c>
      <c r="D154" s="5">
        <v>193839.678550599</v>
      </c>
      <c r="E154" s="5">
        <v>222760.199045688</v>
      </c>
      <c r="F154" s="5">
        <v>225394.15452212101</v>
      </c>
      <c r="G154" s="5">
        <v>248824.993128678</v>
      </c>
    </row>
    <row r="155" spans="1:7" x14ac:dyDescent="0.55000000000000004">
      <c r="A155" s="3">
        <v>5</v>
      </c>
      <c r="B155" s="3">
        <v>28</v>
      </c>
      <c r="C155" s="5">
        <v>3135849.2641700199</v>
      </c>
      <c r="D155" s="5">
        <v>3675733.0825735298</v>
      </c>
      <c r="E155" s="5">
        <v>3824528.1188751599</v>
      </c>
      <c r="F155" s="5">
        <v>3895541.0116001698</v>
      </c>
      <c r="G155" s="5">
        <v>3897014.0469794199</v>
      </c>
    </row>
    <row r="156" spans="1:7" x14ac:dyDescent="0.55000000000000004">
      <c r="A156" s="3">
        <v>5</v>
      </c>
      <c r="B156" s="3">
        <v>29</v>
      </c>
      <c r="C156" s="5">
        <v>301462.99309676501</v>
      </c>
      <c r="D156" s="5">
        <v>309772.21416700899</v>
      </c>
      <c r="E156" s="5">
        <v>258090.62723985399</v>
      </c>
      <c r="F156" s="5">
        <v>271526.56327915197</v>
      </c>
      <c r="G156" s="5">
        <v>261219.67288039601</v>
      </c>
    </row>
    <row r="157" spans="1:7" x14ac:dyDescent="0.55000000000000004">
      <c r="A157" s="3">
        <v>5</v>
      </c>
      <c r="B157" s="3">
        <v>30</v>
      </c>
      <c r="C157" s="5">
        <v>468904.96079212602</v>
      </c>
      <c r="D157" s="5">
        <v>359913.65902440698</v>
      </c>
      <c r="E157" s="5">
        <v>256939.99760605101</v>
      </c>
      <c r="F157" s="5">
        <v>264114.34117903898</v>
      </c>
      <c r="G157" s="5">
        <v>228627.547713954</v>
      </c>
    </row>
    <row r="158" spans="1:7" x14ac:dyDescent="0.55000000000000004">
      <c r="A158" s="3">
        <v>5</v>
      </c>
      <c r="B158" s="3">
        <v>31</v>
      </c>
      <c r="C158" s="5">
        <v>313691.56119111099</v>
      </c>
      <c r="D158" s="5">
        <v>285441.57707167702</v>
      </c>
      <c r="E158" s="5">
        <v>251921.01562602399</v>
      </c>
      <c r="F158" s="5">
        <v>241634.19781153</v>
      </c>
      <c r="G158" s="5">
        <v>252449.29776250399</v>
      </c>
    </row>
    <row r="159" spans="1:7" x14ac:dyDescent="0.55000000000000004">
      <c r="A159" s="3">
        <v>6</v>
      </c>
      <c r="B159" s="3">
        <v>1</v>
      </c>
      <c r="C159" s="5">
        <v>351221.11620175297</v>
      </c>
      <c r="D159" s="5">
        <v>213771.65595251101</v>
      </c>
      <c r="E159" s="5">
        <v>181309.314014401</v>
      </c>
      <c r="F159" s="5">
        <v>208215.311342881</v>
      </c>
      <c r="G159" s="5">
        <v>172374.133818742</v>
      </c>
    </row>
    <row r="160" spans="1:7" x14ac:dyDescent="0.55000000000000004">
      <c r="A160" s="3">
        <v>6</v>
      </c>
      <c r="B160" s="3">
        <v>2</v>
      </c>
      <c r="C160" s="5">
        <v>34121.747997529397</v>
      </c>
      <c r="D160" s="5">
        <v>33894.010214804599</v>
      </c>
      <c r="E160" s="5">
        <v>33475.766986360999</v>
      </c>
      <c r="F160" s="5">
        <v>32462.390078906101</v>
      </c>
      <c r="G160" s="5">
        <v>31082.420164044601</v>
      </c>
    </row>
    <row r="161" spans="1:7" x14ac:dyDescent="0.55000000000000004">
      <c r="A161" s="3">
        <v>6</v>
      </c>
      <c r="B161" s="3">
        <v>3</v>
      </c>
      <c r="C161" s="5">
        <v>229389.883074463</v>
      </c>
      <c r="D161" s="5">
        <v>208079.13487438901</v>
      </c>
      <c r="E161" s="5">
        <v>217473.220643268</v>
      </c>
      <c r="F161" s="5">
        <v>210477.94210998001</v>
      </c>
      <c r="G161" s="5">
        <v>232931.33117212899</v>
      </c>
    </row>
    <row r="162" spans="1:7" x14ac:dyDescent="0.55000000000000004">
      <c r="A162" s="3">
        <v>6</v>
      </c>
      <c r="B162" s="3">
        <v>4</v>
      </c>
      <c r="C162" s="5">
        <v>36027.047527082599</v>
      </c>
      <c r="D162" s="5">
        <v>28549.4543867949</v>
      </c>
      <c r="E162" s="5">
        <v>25948.701381503299</v>
      </c>
      <c r="F162" s="5">
        <v>24647.1643716529</v>
      </c>
      <c r="G162" s="5">
        <v>23454.311571853799</v>
      </c>
    </row>
    <row r="163" spans="1:7" x14ac:dyDescent="0.55000000000000004">
      <c r="A163" s="3">
        <v>6</v>
      </c>
      <c r="B163" s="3">
        <v>5</v>
      </c>
      <c r="C163" s="5">
        <v>12901.8940457557</v>
      </c>
      <c r="D163" s="5">
        <v>15582.749479898001</v>
      </c>
      <c r="E163" s="5">
        <v>15397.7358848972</v>
      </c>
      <c r="F163" s="5">
        <v>15186.190282068201</v>
      </c>
      <c r="G163" s="5">
        <v>16459.214056026402</v>
      </c>
    </row>
    <row r="164" spans="1:7" x14ac:dyDescent="0.55000000000000004">
      <c r="A164" s="3">
        <v>6</v>
      </c>
      <c r="B164" s="3">
        <v>6</v>
      </c>
      <c r="C164" s="5">
        <v>207093.35543478301</v>
      </c>
      <c r="D164" s="5">
        <v>274306.45805603801</v>
      </c>
      <c r="E164" s="5">
        <v>361997.43238126597</v>
      </c>
      <c r="F164" s="5">
        <v>352245.738585471</v>
      </c>
      <c r="G164" s="5">
        <v>361973.51938535302</v>
      </c>
    </row>
    <row r="165" spans="1:7" x14ac:dyDescent="0.55000000000000004">
      <c r="A165" s="3">
        <v>6</v>
      </c>
      <c r="B165" s="3">
        <v>7</v>
      </c>
      <c r="C165" s="5">
        <v>105380.44240301401</v>
      </c>
      <c r="D165" s="5">
        <v>89216.766171044204</v>
      </c>
      <c r="E165" s="5">
        <v>97773.881817834306</v>
      </c>
      <c r="F165" s="5">
        <v>95394.755294480303</v>
      </c>
      <c r="G165" s="5">
        <v>95420.032570524796</v>
      </c>
    </row>
    <row r="166" spans="1:7" x14ac:dyDescent="0.55000000000000004">
      <c r="A166" s="3">
        <v>6</v>
      </c>
      <c r="B166" s="3">
        <v>8</v>
      </c>
      <c r="C166" s="5">
        <v>180988.55263387901</v>
      </c>
      <c r="D166" s="5">
        <v>142987.21667625301</v>
      </c>
      <c r="E166" s="5">
        <v>148579.79338352801</v>
      </c>
      <c r="F166" s="5">
        <v>145110.618635719</v>
      </c>
      <c r="G166" s="5">
        <v>154229.00700184799</v>
      </c>
    </row>
    <row r="167" spans="1:7" x14ac:dyDescent="0.55000000000000004">
      <c r="A167" s="3">
        <v>6</v>
      </c>
      <c r="B167" s="3">
        <v>9</v>
      </c>
      <c r="C167" s="5">
        <v>43989.541600690703</v>
      </c>
      <c r="D167" s="5">
        <v>40026.858456688999</v>
      </c>
      <c r="E167" s="5">
        <v>43146.826252030398</v>
      </c>
      <c r="F167" s="5">
        <v>41910.1662391219</v>
      </c>
      <c r="G167" s="5">
        <v>43313.415902974899</v>
      </c>
    </row>
    <row r="168" spans="1:7" x14ac:dyDescent="0.55000000000000004">
      <c r="A168" s="3">
        <v>6</v>
      </c>
      <c r="B168" s="3">
        <v>10</v>
      </c>
      <c r="C168" s="5">
        <v>236405.89312681899</v>
      </c>
      <c r="D168" s="5">
        <v>243104.37618951601</v>
      </c>
      <c r="E168" s="5">
        <v>293000.07955791202</v>
      </c>
      <c r="F168" s="5">
        <v>281931.82044622599</v>
      </c>
      <c r="G168" s="5">
        <v>283638.27123952599</v>
      </c>
    </row>
    <row r="169" spans="1:7" x14ac:dyDescent="0.55000000000000004">
      <c r="A169" s="3">
        <v>6</v>
      </c>
      <c r="B169" s="3">
        <v>11</v>
      </c>
      <c r="C169" s="5">
        <v>339712.966172304</v>
      </c>
      <c r="D169" s="5">
        <v>375682.25295116601</v>
      </c>
      <c r="E169" s="5">
        <v>452677.32512263599</v>
      </c>
      <c r="F169" s="5">
        <v>473793.58324193198</v>
      </c>
      <c r="G169" s="5">
        <v>477607.88560306898</v>
      </c>
    </row>
    <row r="170" spans="1:7" x14ac:dyDescent="0.55000000000000004">
      <c r="A170" s="3">
        <v>6</v>
      </c>
      <c r="B170" s="3">
        <v>12</v>
      </c>
      <c r="C170" s="5">
        <v>149039.64030670901</v>
      </c>
      <c r="D170" s="5">
        <v>138020.84943913101</v>
      </c>
      <c r="E170" s="5">
        <v>133889.10659385601</v>
      </c>
      <c r="F170" s="5">
        <v>126563.013870126</v>
      </c>
      <c r="G170" s="5">
        <v>121647.827038191</v>
      </c>
    </row>
    <row r="171" spans="1:7" x14ac:dyDescent="0.55000000000000004">
      <c r="A171" s="3">
        <v>6</v>
      </c>
      <c r="B171" s="3">
        <v>13</v>
      </c>
      <c r="C171" s="5">
        <v>390926.57184625597</v>
      </c>
      <c r="D171" s="5">
        <v>308463.68213344802</v>
      </c>
      <c r="E171" s="5">
        <v>253085.548078455</v>
      </c>
      <c r="F171" s="5">
        <v>239027.79677820299</v>
      </c>
      <c r="G171" s="5">
        <v>210047.67335884101</v>
      </c>
    </row>
    <row r="172" spans="1:7" x14ac:dyDescent="0.55000000000000004">
      <c r="A172" s="3">
        <v>6</v>
      </c>
      <c r="B172" s="3">
        <v>14</v>
      </c>
      <c r="C172" s="5">
        <v>116957.824743012</v>
      </c>
      <c r="D172" s="5">
        <v>127408.72915117499</v>
      </c>
      <c r="E172" s="5">
        <v>137486.29940085</v>
      </c>
      <c r="F172" s="5">
        <v>141995.53365913799</v>
      </c>
      <c r="G172" s="5">
        <v>138642.986904263</v>
      </c>
    </row>
    <row r="173" spans="1:7" x14ac:dyDescent="0.55000000000000004">
      <c r="A173" s="3">
        <v>6</v>
      </c>
      <c r="B173" s="3">
        <v>15</v>
      </c>
      <c r="C173" s="5">
        <v>31806.304429481301</v>
      </c>
      <c r="D173" s="5">
        <v>31994.9317393491</v>
      </c>
      <c r="E173" s="5">
        <v>34101.318526365503</v>
      </c>
      <c r="F173" s="5">
        <v>35292.113294716801</v>
      </c>
      <c r="G173" s="5">
        <v>31870.191620938102</v>
      </c>
    </row>
    <row r="174" spans="1:7" x14ac:dyDescent="0.55000000000000004">
      <c r="A174" s="3">
        <v>6</v>
      </c>
      <c r="B174" s="3">
        <v>16</v>
      </c>
      <c r="C174" s="5">
        <v>102666.492997122</v>
      </c>
      <c r="D174" s="5">
        <v>106308.952183545</v>
      </c>
      <c r="E174" s="5">
        <v>117604.83072916399</v>
      </c>
      <c r="F174" s="5">
        <v>119430.599469521</v>
      </c>
      <c r="G174" s="5">
        <v>124009.602100053</v>
      </c>
    </row>
    <row r="175" spans="1:7" x14ac:dyDescent="0.55000000000000004">
      <c r="A175" s="3">
        <v>6</v>
      </c>
      <c r="B175" s="3">
        <v>17</v>
      </c>
      <c r="C175" s="5">
        <v>1609978.35065581</v>
      </c>
      <c r="D175" s="5">
        <v>1586902.6215003701</v>
      </c>
      <c r="E175" s="5">
        <v>1623203.9785180599</v>
      </c>
      <c r="F175" s="5">
        <v>1621810.9843007301</v>
      </c>
      <c r="G175" s="5">
        <v>1595942.381294</v>
      </c>
    </row>
    <row r="176" spans="1:7" x14ac:dyDescent="0.55000000000000004">
      <c r="A176" s="3">
        <v>6</v>
      </c>
      <c r="B176" s="3">
        <v>18</v>
      </c>
      <c r="C176" s="5">
        <v>203888.86285226999</v>
      </c>
      <c r="D176" s="5">
        <v>193989.19644126299</v>
      </c>
      <c r="E176" s="5">
        <v>200924.025622182</v>
      </c>
      <c r="F176" s="5">
        <v>204476.24880989801</v>
      </c>
      <c r="G176" s="5">
        <v>216147.33365544901</v>
      </c>
    </row>
    <row r="177" spans="1:7" x14ac:dyDescent="0.55000000000000004">
      <c r="A177" s="3">
        <v>6</v>
      </c>
      <c r="B177" s="3">
        <v>19</v>
      </c>
      <c r="C177" s="5">
        <v>144715.57449935199</v>
      </c>
      <c r="D177" s="5">
        <v>129150.726257156</v>
      </c>
      <c r="E177" s="5">
        <v>120251.798904984</v>
      </c>
      <c r="F177" s="5">
        <v>120697.628854143</v>
      </c>
      <c r="G177" s="5">
        <v>121508.40957510599</v>
      </c>
    </row>
    <row r="178" spans="1:7" x14ac:dyDescent="0.55000000000000004">
      <c r="A178" s="3">
        <v>6</v>
      </c>
      <c r="B178" s="3">
        <v>20</v>
      </c>
      <c r="C178" s="5">
        <v>309777.90977139701</v>
      </c>
      <c r="D178" s="5">
        <v>485859.73119021702</v>
      </c>
      <c r="E178" s="5">
        <v>423114.730148845</v>
      </c>
      <c r="F178" s="5">
        <v>434368.49488999503</v>
      </c>
      <c r="G178" s="5">
        <v>410548.75985740701</v>
      </c>
    </row>
    <row r="179" spans="1:7" x14ac:dyDescent="0.55000000000000004">
      <c r="A179" s="3">
        <v>6</v>
      </c>
      <c r="B179" s="3">
        <v>21</v>
      </c>
      <c r="C179" s="5">
        <v>1065190.0963912399</v>
      </c>
      <c r="D179" s="5">
        <v>1175205.6317036001</v>
      </c>
      <c r="E179" s="5">
        <v>1258837.68923325</v>
      </c>
      <c r="F179" s="5">
        <v>1237710.49070795</v>
      </c>
      <c r="G179" s="5">
        <v>1206606.7121234401</v>
      </c>
    </row>
    <row r="180" spans="1:7" x14ac:dyDescent="0.55000000000000004">
      <c r="A180" s="3">
        <v>6</v>
      </c>
      <c r="B180" s="3">
        <v>22</v>
      </c>
      <c r="C180" s="5">
        <v>201272.33593281801</v>
      </c>
      <c r="D180" s="5">
        <v>148783.08421518299</v>
      </c>
      <c r="E180" s="5">
        <v>115928.91482954699</v>
      </c>
      <c r="F180" s="5">
        <v>106233.523008822</v>
      </c>
      <c r="G180" s="5">
        <v>95159.132348465602</v>
      </c>
    </row>
    <row r="181" spans="1:7" x14ac:dyDescent="0.55000000000000004">
      <c r="A181" s="3">
        <v>6</v>
      </c>
      <c r="B181" s="3">
        <v>23</v>
      </c>
      <c r="C181" s="5">
        <v>363598.00868033298</v>
      </c>
      <c r="D181" s="5">
        <v>379049.033523191</v>
      </c>
      <c r="E181" s="5">
        <v>368997.56489044201</v>
      </c>
      <c r="F181" s="5">
        <v>363967.28042512399</v>
      </c>
      <c r="G181" s="5">
        <v>361687.62432179198</v>
      </c>
    </row>
    <row r="182" spans="1:7" x14ac:dyDescent="0.55000000000000004">
      <c r="A182" s="3">
        <v>6</v>
      </c>
      <c r="B182" s="3">
        <v>24</v>
      </c>
      <c r="C182" s="5">
        <v>28509.7914064734</v>
      </c>
      <c r="D182" s="5">
        <v>28116.0529631752</v>
      </c>
      <c r="E182" s="5">
        <v>27193.444958102002</v>
      </c>
      <c r="F182" s="5">
        <v>26622.904120036001</v>
      </c>
      <c r="G182" s="5">
        <v>25878.387381197499</v>
      </c>
    </row>
    <row r="183" spans="1:7" x14ac:dyDescent="0.55000000000000004">
      <c r="A183" s="3">
        <v>6</v>
      </c>
      <c r="B183" s="3">
        <v>25</v>
      </c>
      <c r="C183" s="5">
        <v>60167.931982720002</v>
      </c>
      <c r="D183" s="5">
        <v>61770.408322761097</v>
      </c>
      <c r="E183" s="5">
        <v>77963.998508534205</v>
      </c>
      <c r="F183" s="5">
        <v>101521.64968872799</v>
      </c>
      <c r="G183" s="5">
        <v>90145.722627600495</v>
      </c>
    </row>
    <row r="184" spans="1:7" x14ac:dyDescent="0.55000000000000004">
      <c r="A184" s="3">
        <v>6</v>
      </c>
      <c r="B184" s="3">
        <v>26</v>
      </c>
      <c r="C184" s="5">
        <v>602184.50009755604</v>
      </c>
      <c r="D184" s="5">
        <v>544518.62202367804</v>
      </c>
      <c r="E184" s="5">
        <v>556279.84984737902</v>
      </c>
      <c r="F184" s="5">
        <v>558723.08890956396</v>
      </c>
      <c r="G184" s="5">
        <v>541358.12499065697</v>
      </c>
    </row>
    <row r="185" spans="1:7" x14ac:dyDescent="0.55000000000000004">
      <c r="A185" s="3">
        <v>6</v>
      </c>
      <c r="B185" s="3">
        <v>27</v>
      </c>
      <c r="C185" s="5">
        <v>157607.684280571</v>
      </c>
      <c r="D185" s="5">
        <v>237821.59724065399</v>
      </c>
      <c r="E185" s="5">
        <v>288949.49114102899</v>
      </c>
      <c r="F185" s="5">
        <v>285216.323997272</v>
      </c>
      <c r="G185" s="5">
        <v>268603.56600609701</v>
      </c>
    </row>
    <row r="186" spans="1:7" x14ac:dyDescent="0.55000000000000004">
      <c r="A186" s="3">
        <v>6</v>
      </c>
      <c r="B186" s="3">
        <v>28</v>
      </c>
      <c r="C186" s="5">
        <v>3078383.0785544501</v>
      </c>
      <c r="D186" s="5">
        <v>3211626.05375857</v>
      </c>
      <c r="E186" s="5">
        <v>3451775.1629503001</v>
      </c>
      <c r="F186" s="5">
        <v>3610405.02746017</v>
      </c>
      <c r="G186" s="5">
        <v>3712245.32974025</v>
      </c>
    </row>
    <row r="187" spans="1:7" x14ac:dyDescent="0.55000000000000004">
      <c r="A187" s="3">
        <v>6</v>
      </c>
      <c r="B187" s="3">
        <v>29</v>
      </c>
      <c r="C187" s="5">
        <v>338723.67859439697</v>
      </c>
      <c r="D187" s="5">
        <v>407949.39890641201</v>
      </c>
      <c r="E187" s="5">
        <v>366193.32580762199</v>
      </c>
      <c r="F187" s="5">
        <v>344862.34202279098</v>
      </c>
      <c r="G187" s="5">
        <v>319571.73068702902</v>
      </c>
    </row>
    <row r="188" spans="1:7" x14ac:dyDescent="0.55000000000000004">
      <c r="A188" s="3">
        <v>6</v>
      </c>
      <c r="B188" s="3">
        <v>30</v>
      </c>
      <c r="C188" s="5">
        <v>350126.698195768</v>
      </c>
      <c r="D188" s="5">
        <v>304946.39165880799</v>
      </c>
      <c r="E188" s="5">
        <v>267731.26386273297</v>
      </c>
      <c r="F188" s="5">
        <v>247202.58684119201</v>
      </c>
      <c r="G188" s="5">
        <v>228543.332323913</v>
      </c>
    </row>
    <row r="189" spans="1:7" x14ac:dyDescent="0.55000000000000004">
      <c r="A189" s="3">
        <v>6</v>
      </c>
      <c r="B189" s="3">
        <v>31</v>
      </c>
      <c r="C189" s="5">
        <v>313017.76839685498</v>
      </c>
      <c r="D189" s="5">
        <v>340968.97030562302</v>
      </c>
      <c r="E189" s="5">
        <v>332373.01639801299</v>
      </c>
      <c r="F189" s="5">
        <v>319038.92994367098</v>
      </c>
      <c r="G189" s="5">
        <v>299963.28274315898</v>
      </c>
    </row>
    <row r="190" spans="1:7" x14ac:dyDescent="0.55000000000000004">
      <c r="A190" s="3">
        <v>7</v>
      </c>
      <c r="B190" s="3">
        <v>1</v>
      </c>
      <c r="C190" s="5">
        <v>379626.915327369</v>
      </c>
      <c r="D190" s="5">
        <v>252662.82688153899</v>
      </c>
      <c r="E190" s="5">
        <v>190103.04159952301</v>
      </c>
      <c r="F190" s="5">
        <v>178340.98997652499</v>
      </c>
      <c r="G190" s="5">
        <v>143444.15299301999</v>
      </c>
    </row>
    <row r="191" spans="1:7" x14ac:dyDescent="0.55000000000000004">
      <c r="A191" s="3">
        <v>7</v>
      </c>
      <c r="B191" s="3">
        <v>2</v>
      </c>
      <c r="C191" s="5">
        <v>42528.153446026001</v>
      </c>
      <c r="D191" s="5">
        <v>42374.898046210001</v>
      </c>
      <c r="E191" s="5">
        <v>47167.738999524699</v>
      </c>
      <c r="F191" s="5">
        <v>46365.247876615802</v>
      </c>
      <c r="G191" s="5">
        <v>45957.214190429797</v>
      </c>
    </row>
    <row r="192" spans="1:7" x14ac:dyDescent="0.55000000000000004">
      <c r="A192" s="3">
        <v>7</v>
      </c>
      <c r="B192" s="3">
        <v>3</v>
      </c>
      <c r="C192" s="5">
        <v>379673.60728269798</v>
      </c>
      <c r="D192" s="5">
        <v>337866.45386353298</v>
      </c>
      <c r="E192" s="5">
        <v>337819.50103244401</v>
      </c>
      <c r="F192" s="5">
        <v>341303.49193376303</v>
      </c>
      <c r="G192" s="5">
        <v>334528.95949322399</v>
      </c>
    </row>
    <row r="193" spans="1:7" x14ac:dyDescent="0.55000000000000004">
      <c r="A193" s="3">
        <v>7</v>
      </c>
      <c r="B193" s="3">
        <v>4</v>
      </c>
      <c r="C193" s="5">
        <v>30658.249612632801</v>
      </c>
      <c r="D193" s="5">
        <v>26242.019497311499</v>
      </c>
      <c r="E193" s="5">
        <v>28206.423269613399</v>
      </c>
      <c r="F193" s="5">
        <v>28099.3683939324</v>
      </c>
      <c r="G193" s="5">
        <v>28321.250526809199</v>
      </c>
    </row>
    <row r="194" spans="1:7" x14ac:dyDescent="0.55000000000000004">
      <c r="A194" s="3">
        <v>7</v>
      </c>
      <c r="B194" s="3">
        <v>5</v>
      </c>
      <c r="C194" s="5">
        <v>125117.92627303601</v>
      </c>
      <c r="D194" s="5">
        <v>160057.25875536099</v>
      </c>
      <c r="E194" s="5">
        <v>157525.70586173201</v>
      </c>
      <c r="F194" s="5">
        <v>154106.824542316</v>
      </c>
      <c r="G194" s="5">
        <v>160389.22235154899</v>
      </c>
    </row>
    <row r="195" spans="1:7" x14ac:dyDescent="0.55000000000000004">
      <c r="A195" s="3">
        <v>7</v>
      </c>
      <c r="B195" s="3">
        <v>6</v>
      </c>
      <c r="C195" s="5">
        <v>796159.10580571205</v>
      </c>
      <c r="D195" s="5">
        <v>811055.66400458897</v>
      </c>
      <c r="E195" s="5">
        <v>848539.806355251</v>
      </c>
      <c r="F195" s="5">
        <v>842272.68387283396</v>
      </c>
      <c r="G195" s="5">
        <v>890443.13581616804</v>
      </c>
    </row>
    <row r="196" spans="1:7" x14ac:dyDescent="0.55000000000000004">
      <c r="A196" s="3">
        <v>7</v>
      </c>
      <c r="B196" s="3">
        <v>7</v>
      </c>
      <c r="C196" s="5">
        <v>192553.00063332001</v>
      </c>
      <c r="D196" s="5">
        <v>170173.65104793099</v>
      </c>
      <c r="E196" s="5">
        <v>197066.50982424899</v>
      </c>
      <c r="F196" s="5">
        <v>209165.29861451199</v>
      </c>
      <c r="G196" s="5">
        <v>235998.820381372</v>
      </c>
    </row>
    <row r="197" spans="1:7" x14ac:dyDescent="0.55000000000000004">
      <c r="A197" s="3">
        <v>7</v>
      </c>
      <c r="B197" s="3">
        <v>8</v>
      </c>
      <c r="C197" s="5">
        <v>331084.84766512603</v>
      </c>
      <c r="D197" s="5">
        <v>343970.54766536801</v>
      </c>
      <c r="E197" s="5">
        <v>338061.63361979701</v>
      </c>
      <c r="F197" s="5">
        <v>339561.52384397801</v>
      </c>
      <c r="G197" s="5">
        <v>331620.36697627802</v>
      </c>
    </row>
    <row r="198" spans="1:7" x14ac:dyDescent="0.55000000000000004">
      <c r="A198" s="3">
        <v>7</v>
      </c>
      <c r="B198" s="3">
        <v>9</v>
      </c>
      <c r="C198" s="5">
        <v>166281.94477487801</v>
      </c>
      <c r="D198" s="5">
        <v>142512.473576747</v>
      </c>
      <c r="E198" s="5">
        <v>154323.007413863</v>
      </c>
      <c r="F198" s="5">
        <v>149378.56038766401</v>
      </c>
      <c r="G198" s="5">
        <v>145673.35545498299</v>
      </c>
    </row>
    <row r="199" spans="1:7" x14ac:dyDescent="0.55000000000000004">
      <c r="A199" s="3">
        <v>7</v>
      </c>
      <c r="B199" s="3">
        <v>10</v>
      </c>
      <c r="C199" s="5">
        <v>307960.70958863897</v>
      </c>
      <c r="D199" s="5">
        <v>355139.85909987701</v>
      </c>
      <c r="E199" s="5">
        <v>417185.00356731802</v>
      </c>
      <c r="F199" s="5">
        <v>420205.079691961</v>
      </c>
      <c r="G199" s="5">
        <v>412099.91051801201</v>
      </c>
    </row>
    <row r="200" spans="1:7" x14ac:dyDescent="0.55000000000000004">
      <c r="A200" s="3">
        <v>7</v>
      </c>
      <c r="B200" s="3">
        <v>11</v>
      </c>
      <c r="C200" s="5">
        <v>464206.36318247701</v>
      </c>
      <c r="D200" s="5">
        <v>392719.43338067702</v>
      </c>
      <c r="E200" s="5">
        <v>453563.11931679997</v>
      </c>
      <c r="F200" s="5">
        <v>464112.095443286</v>
      </c>
      <c r="G200" s="5">
        <v>523872.86686780298</v>
      </c>
    </row>
    <row r="201" spans="1:7" x14ac:dyDescent="0.55000000000000004">
      <c r="A201" s="3">
        <v>7</v>
      </c>
      <c r="B201" s="3">
        <v>12</v>
      </c>
      <c r="C201" s="5">
        <v>475988.95280247403</v>
      </c>
      <c r="D201" s="5">
        <v>444501.18622112402</v>
      </c>
      <c r="E201" s="5">
        <v>407913.13127520098</v>
      </c>
      <c r="F201" s="5">
        <v>385613.26020828303</v>
      </c>
      <c r="G201" s="5">
        <v>363279.57135956601</v>
      </c>
    </row>
    <row r="202" spans="1:7" x14ac:dyDescent="0.55000000000000004">
      <c r="A202" s="3">
        <v>7</v>
      </c>
      <c r="B202" s="3">
        <v>13</v>
      </c>
      <c r="C202" s="5">
        <v>977637.77693429706</v>
      </c>
      <c r="D202" s="5">
        <v>769089.20735562895</v>
      </c>
      <c r="E202" s="5">
        <v>671600.68283246399</v>
      </c>
      <c r="F202" s="5">
        <v>665342.59156726196</v>
      </c>
      <c r="G202" s="5">
        <v>594477.56074328697</v>
      </c>
    </row>
    <row r="203" spans="1:7" x14ac:dyDescent="0.55000000000000004">
      <c r="A203" s="3">
        <v>7</v>
      </c>
      <c r="B203" s="3">
        <v>14</v>
      </c>
      <c r="C203" s="5">
        <v>364105.15701563802</v>
      </c>
      <c r="D203" s="5">
        <v>324263.62791386503</v>
      </c>
      <c r="E203" s="5">
        <v>408435.92577907402</v>
      </c>
      <c r="F203" s="5">
        <v>396373.708206354</v>
      </c>
      <c r="G203" s="5">
        <v>386180.359707075</v>
      </c>
    </row>
    <row r="204" spans="1:7" x14ac:dyDescent="0.55000000000000004">
      <c r="A204" s="3">
        <v>7</v>
      </c>
      <c r="B204" s="3">
        <v>15</v>
      </c>
      <c r="C204" s="5">
        <v>45097.630961222101</v>
      </c>
      <c r="D204" s="5">
        <v>37690.014736734098</v>
      </c>
      <c r="E204" s="5">
        <v>49223.479717131297</v>
      </c>
      <c r="F204" s="5">
        <v>47375.2602787539</v>
      </c>
      <c r="G204" s="5">
        <v>57140.386989742699</v>
      </c>
    </row>
    <row r="205" spans="1:7" x14ac:dyDescent="0.55000000000000004">
      <c r="A205" s="3">
        <v>7</v>
      </c>
      <c r="B205" s="3">
        <v>16</v>
      </c>
      <c r="C205" s="5">
        <v>261533.47609034501</v>
      </c>
      <c r="D205" s="5">
        <v>274801.339681949</v>
      </c>
      <c r="E205" s="5">
        <v>299178.96923236002</v>
      </c>
      <c r="F205" s="5">
        <v>310341.11830083397</v>
      </c>
      <c r="G205" s="5">
        <v>331521.17618536699</v>
      </c>
    </row>
    <row r="206" spans="1:7" x14ac:dyDescent="0.55000000000000004">
      <c r="A206" s="3">
        <v>7</v>
      </c>
      <c r="B206" s="3">
        <v>17</v>
      </c>
      <c r="C206" s="5">
        <v>6114442.7555289203</v>
      </c>
      <c r="D206" s="5">
        <v>5075020.94166202</v>
      </c>
      <c r="E206" s="5">
        <v>5422044.3189739203</v>
      </c>
      <c r="F206" s="5">
        <v>5451824.8735835599</v>
      </c>
      <c r="G206" s="5">
        <v>5657100.1526416698</v>
      </c>
    </row>
    <row r="207" spans="1:7" x14ac:dyDescent="0.55000000000000004">
      <c r="A207" s="3">
        <v>7</v>
      </c>
      <c r="B207" s="3">
        <v>18</v>
      </c>
      <c r="C207" s="5">
        <v>352610.705305585</v>
      </c>
      <c r="D207" s="5">
        <v>406448.99158489099</v>
      </c>
      <c r="E207" s="5">
        <v>495141.55024519499</v>
      </c>
      <c r="F207" s="5">
        <v>520620.93331602099</v>
      </c>
      <c r="G207" s="5">
        <v>550906.28518918902</v>
      </c>
    </row>
    <row r="208" spans="1:7" x14ac:dyDescent="0.55000000000000004">
      <c r="A208" s="3">
        <v>7</v>
      </c>
      <c r="B208" s="3">
        <v>19</v>
      </c>
      <c r="C208" s="5">
        <v>230545.11535197901</v>
      </c>
      <c r="D208" s="5">
        <v>193885.286455116</v>
      </c>
      <c r="E208" s="5">
        <v>188851.88513506501</v>
      </c>
      <c r="F208" s="5">
        <v>188825.67867848999</v>
      </c>
      <c r="G208" s="5">
        <v>187480.11101112599</v>
      </c>
    </row>
    <row r="209" spans="1:7" x14ac:dyDescent="0.55000000000000004">
      <c r="A209" s="3">
        <v>7</v>
      </c>
      <c r="B209" s="3">
        <v>20</v>
      </c>
      <c r="C209" s="5">
        <v>500721.240403048</v>
      </c>
      <c r="D209" s="5">
        <v>396180.67918652599</v>
      </c>
      <c r="E209" s="5">
        <v>452831.14328812598</v>
      </c>
      <c r="F209" s="5">
        <v>462942.98790848401</v>
      </c>
      <c r="G209" s="5">
        <v>593869.00034550298</v>
      </c>
    </row>
    <row r="210" spans="1:7" x14ac:dyDescent="0.55000000000000004">
      <c r="A210" s="3">
        <v>7</v>
      </c>
      <c r="B210" s="3">
        <v>21</v>
      </c>
      <c r="C210" s="5">
        <v>2064530.0115171301</v>
      </c>
      <c r="D210" s="5">
        <v>2080371.7655010601</v>
      </c>
      <c r="E210" s="5">
        <v>2413112.2467162502</v>
      </c>
      <c r="F210" s="5">
        <v>2439337.4774514101</v>
      </c>
      <c r="G210" s="5">
        <v>2460948.94287844</v>
      </c>
    </row>
    <row r="211" spans="1:7" x14ac:dyDescent="0.55000000000000004">
      <c r="A211" s="3">
        <v>7</v>
      </c>
      <c r="B211" s="3">
        <v>22</v>
      </c>
      <c r="C211" s="5">
        <v>379619.706126276</v>
      </c>
      <c r="D211" s="5">
        <v>313261.01120351098</v>
      </c>
      <c r="E211" s="5">
        <v>261074.257434128</v>
      </c>
      <c r="F211" s="5">
        <v>246304.61679930199</v>
      </c>
      <c r="G211" s="5">
        <v>218602.44016208101</v>
      </c>
    </row>
    <row r="212" spans="1:7" x14ac:dyDescent="0.55000000000000004">
      <c r="A212" s="3">
        <v>7</v>
      </c>
      <c r="B212" s="3">
        <v>23</v>
      </c>
      <c r="C212" s="5">
        <v>610944.567843789</v>
      </c>
      <c r="D212" s="5">
        <v>651740.59915819101</v>
      </c>
      <c r="E212" s="5">
        <v>730891.01267145004</v>
      </c>
      <c r="F212" s="5">
        <v>725090.97642531595</v>
      </c>
      <c r="G212" s="5">
        <v>734398.98303688795</v>
      </c>
    </row>
    <row r="213" spans="1:7" x14ac:dyDescent="0.55000000000000004">
      <c r="A213" s="3">
        <v>7</v>
      </c>
      <c r="B213" s="3">
        <v>24</v>
      </c>
      <c r="C213" s="5">
        <v>58634.3344199106</v>
      </c>
      <c r="D213" s="5">
        <v>56981.583422647403</v>
      </c>
      <c r="E213" s="5">
        <v>66106.330478877804</v>
      </c>
      <c r="F213" s="5">
        <v>64902.176326732901</v>
      </c>
      <c r="G213" s="5">
        <v>60470.1078267638</v>
      </c>
    </row>
    <row r="214" spans="1:7" x14ac:dyDescent="0.55000000000000004">
      <c r="A214" s="3">
        <v>7</v>
      </c>
      <c r="B214" s="3">
        <v>25</v>
      </c>
      <c r="C214" s="5">
        <v>107627.286562304</v>
      </c>
      <c r="D214" s="5">
        <v>116724.223675888</v>
      </c>
      <c r="E214" s="5">
        <v>105203.593933104</v>
      </c>
      <c r="F214" s="5">
        <v>102715.959336439</v>
      </c>
      <c r="G214" s="5">
        <v>93938.611881529607</v>
      </c>
    </row>
    <row r="215" spans="1:7" x14ac:dyDescent="0.55000000000000004">
      <c r="A215" s="3">
        <v>7</v>
      </c>
      <c r="B215" s="3">
        <v>26</v>
      </c>
      <c r="C215" s="5">
        <v>1219782.98528606</v>
      </c>
      <c r="D215" s="5">
        <v>1211179.2965931499</v>
      </c>
      <c r="E215" s="5">
        <v>1320910.5742302199</v>
      </c>
      <c r="F215" s="5">
        <v>1302185.7016535799</v>
      </c>
      <c r="G215" s="5">
        <v>1241569.1417155201</v>
      </c>
    </row>
    <row r="216" spans="1:7" x14ac:dyDescent="0.55000000000000004">
      <c r="A216" s="3">
        <v>7</v>
      </c>
      <c r="B216" s="3">
        <v>27</v>
      </c>
      <c r="C216" s="5">
        <v>255214.67820391001</v>
      </c>
      <c r="D216" s="5">
        <v>413312.84726392198</v>
      </c>
      <c r="E216" s="5">
        <v>489184.19126814097</v>
      </c>
      <c r="F216" s="5">
        <v>528446.83052404004</v>
      </c>
      <c r="G216" s="5">
        <v>504331.40255472797</v>
      </c>
    </row>
    <row r="217" spans="1:7" x14ac:dyDescent="0.55000000000000004">
      <c r="A217" s="3">
        <v>7</v>
      </c>
      <c r="B217" s="3">
        <v>28</v>
      </c>
      <c r="C217" s="5">
        <v>5544413.42223131</v>
      </c>
      <c r="D217" s="5">
        <v>5385448.7849258799</v>
      </c>
      <c r="E217" s="5">
        <v>6126669.5998329204</v>
      </c>
      <c r="F217" s="5">
        <v>6144724.1796983602</v>
      </c>
      <c r="G217" s="5">
        <v>6273092.3464311603</v>
      </c>
    </row>
    <row r="218" spans="1:7" x14ac:dyDescent="0.55000000000000004">
      <c r="A218" s="3">
        <v>7</v>
      </c>
      <c r="B218" s="3">
        <v>29</v>
      </c>
      <c r="C218" s="5">
        <v>446761.17002415098</v>
      </c>
      <c r="D218" s="5">
        <v>478724.092337212</v>
      </c>
      <c r="E218" s="5">
        <v>483908.578913395</v>
      </c>
      <c r="F218" s="5">
        <v>497745.86382139497</v>
      </c>
      <c r="G218" s="5">
        <v>495564.02698919899</v>
      </c>
    </row>
    <row r="219" spans="1:7" x14ac:dyDescent="0.55000000000000004">
      <c r="A219" s="3">
        <v>7</v>
      </c>
      <c r="B219" s="3">
        <v>30</v>
      </c>
      <c r="C219" s="5">
        <v>629125.91170810501</v>
      </c>
      <c r="D219" s="5">
        <v>730008.69776691799</v>
      </c>
      <c r="E219" s="5">
        <v>678257.23604328302</v>
      </c>
      <c r="F219" s="5">
        <v>659779.01455120195</v>
      </c>
      <c r="G219" s="5">
        <v>588288.66472164902</v>
      </c>
    </row>
    <row r="220" spans="1:7" x14ac:dyDescent="0.55000000000000004">
      <c r="A220" s="3">
        <v>7</v>
      </c>
      <c r="B220" s="3">
        <v>31</v>
      </c>
      <c r="C220" s="5">
        <v>576744.88413363404</v>
      </c>
      <c r="D220" s="5">
        <v>470728.804211943</v>
      </c>
      <c r="E220" s="5">
        <v>420436.84319377301</v>
      </c>
      <c r="F220" s="5">
        <v>419590.72554645</v>
      </c>
      <c r="G220" s="5">
        <v>389740.06718759</v>
      </c>
    </row>
    <row r="221" spans="1:7" x14ac:dyDescent="0.55000000000000004">
      <c r="A221" s="3">
        <v>8</v>
      </c>
      <c r="B221" s="3">
        <v>1</v>
      </c>
      <c r="C221" s="5">
        <v>807609.92010197404</v>
      </c>
      <c r="D221" s="5">
        <v>477375.01983146602</v>
      </c>
      <c r="E221" s="5">
        <v>335234.29348546203</v>
      </c>
      <c r="F221" s="5">
        <v>317872.51502121601</v>
      </c>
      <c r="G221" s="5">
        <v>268051.49538849801</v>
      </c>
    </row>
    <row r="222" spans="1:7" x14ac:dyDescent="0.55000000000000004">
      <c r="A222" s="3">
        <v>8</v>
      </c>
      <c r="B222" s="3">
        <v>2</v>
      </c>
      <c r="C222" s="5">
        <v>45135.745781110199</v>
      </c>
      <c r="D222" s="5">
        <v>47203.361458703497</v>
      </c>
      <c r="E222" s="5">
        <v>48480.7585119633</v>
      </c>
      <c r="F222" s="5">
        <v>47219.658524691004</v>
      </c>
      <c r="G222" s="5">
        <v>45643.477040284903</v>
      </c>
    </row>
    <row r="223" spans="1:7" x14ac:dyDescent="0.55000000000000004">
      <c r="A223" s="3">
        <v>8</v>
      </c>
      <c r="B223" s="3">
        <v>3</v>
      </c>
      <c r="C223" s="5">
        <v>1215118.31708581</v>
      </c>
      <c r="D223" s="5">
        <v>1184159.36382708</v>
      </c>
      <c r="E223" s="5">
        <v>1255715.16058183</v>
      </c>
      <c r="F223" s="5">
        <v>1262904.31675497</v>
      </c>
      <c r="G223" s="5">
        <v>1237347.44791802</v>
      </c>
    </row>
    <row r="224" spans="1:7" x14ac:dyDescent="0.55000000000000004">
      <c r="A224" s="3">
        <v>8</v>
      </c>
      <c r="B224" s="3">
        <v>4</v>
      </c>
      <c r="C224" s="5">
        <v>116834.511287835</v>
      </c>
      <c r="D224" s="5">
        <v>91682.881904513997</v>
      </c>
      <c r="E224" s="5">
        <v>97134.200255732401</v>
      </c>
      <c r="F224" s="5">
        <v>96323.634993953805</v>
      </c>
      <c r="G224" s="5">
        <v>86620.574914090801</v>
      </c>
    </row>
    <row r="225" spans="1:7" x14ac:dyDescent="0.55000000000000004">
      <c r="A225" s="3">
        <v>8</v>
      </c>
      <c r="B225" s="3">
        <v>5</v>
      </c>
      <c r="C225" s="5">
        <v>157743.658230801</v>
      </c>
      <c r="D225" s="5">
        <v>152963.06816211599</v>
      </c>
      <c r="E225" s="5">
        <v>166566.684132725</v>
      </c>
      <c r="F225" s="5">
        <v>168773.29526633301</v>
      </c>
      <c r="G225" s="5">
        <v>182649.51170911401</v>
      </c>
    </row>
    <row r="226" spans="1:7" x14ac:dyDescent="0.55000000000000004">
      <c r="A226" s="3">
        <v>8</v>
      </c>
      <c r="B226" s="3">
        <v>6</v>
      </c>
      <c r="C226" s="5">
        <v>2294157.65160674</v>
      </c>
      <c r="D226" s="5">
        <v>2251042.85222557</v>
      </c>
      <c r="E226" s="5">
        <v>2356390.63621826</v>
      </c>
      <c r="F226" s="5">
        <v>2339661.0951586701</v>
      </c>
      <c r="G226" s="5">
        <v>2426606.26777056</v>
      </c>
    </row>
    <row r="227" spans="1:7" x14ac:dyDescent="0.55000000000000004">
      <c r="A227" s="3">
        <v>8</v>
      </c>
      <c r="B227" s="3">
        <v>7</v>
      </c>
      <c r="C227" s="5">
        <v>243206.665843806</v>
      </c>
      <c r="D227" s="5">
        <v>231530.47519132099</v>
      </c>
      <c r="E227" s="5">
        <v>233772.684415884</v>
      </c>
      <c r="F227" s="5">
        <v>228421.107629287</v>
      </c>
      <c r="G227" s="5">
        <v>227674.171992249</v>
      </c>
    </row>
    <row r="228" spans="1:7" x14ac:dyDescent="0.55000000000000004">
      <c r="A228" s="3">
        <v>8</v>
      </c>
      <c r="B228" s="3">
        <v>8</v>
      </c>
      <c r="C228" s="5">
        <v>1636735.49007572</v>
      </c>
      <c r="D228" s="5">
        <v>1497007.1244652499</v>
      </c>
      <c r="E228" s="5">
        <v>1539167.3308298299</v>
      </c>
      <c r="F228" s="5">
        <v>1538768.5698049001</v>
      </c>
      <c r="G228" s="5">
        <v>1540180.03906631</v>
      </c>
    </row>
    <row r="229" spans="1:7" x14ac:dyDescent="0.55000000000000004">
      <c r="A229" s="3">
        <v>8</v>
      </c>
      <c r="B229" s="3">
        <v>9</v>
      </c>
      <c r="C229" s="5">
        <v>293375.870530724</v>
      </c>
      <c r="D229" s="5">
        <v>268342.51499011798</v>
      </c>
      <c r="E229" s="5">
        <v>280496.614995551</v>
      </c>
      <c r="F229" s="5">
        <v>265352.398996973</v>
      </c>
      <c r="G229" s="5">
        <v>262210.53335341503</v>
      </c>
    </row>
    <row r="230" spans="1:7" x14ac:dyDescent="0.55000000000000004">
      <c r="A230" s="3">
        <v>8</v>
      </c>
      <c r="B230" s="3">
        <v>10</v>
      </c>
      <c r="C230" s="5">
        <v>1577454.2965398401</v>
      </c>
      <c r="D230" s="5">
        <v>1828156.5162636701</v>
      </c>
      <c r="E230" s="5">
        <v>1755390.4158572699</v>
      </c>
      <c r="F230" s="5">
        <v>1711078.1091006601</v>
      </c>
      <c r="G230" s="5">
        <v>1783921.0790631799</v>
      </c>
    </row>
    <row r="231" spans="1:7" x14ac:dyDescent="0.55000000000000004">
      <c r="A231" s="3">
        <v>8</v>
      </c>
      <c r="B231" s="3">
        <v>11</v>
      </c>
      <c r="C231" s="5">
        <v>351178.94104503503</v>
      </c>
      <c r="D231" s="5">
        <v>313404.10878119402</v>
      </c>
      <c r="E231" s="5">
        <v>309606.02090686001</v>
      </c>
      <c r="F231" s="5">
        <v>302311.980709881</v>
      </c>
      <c r="G231" s="5">
        <v>276048.69377786602</v>
      </c>
    </row>
    <row r="232" spans="1:7" x14ac:dyDescent="0.55000000000000004">
      <c r="A232" s="3">
        <v>8</v>
      </c>
      <c r="B232" s="3">
        <v>12</v>
      </c>
      <c r="C232" s="5">
        <v>834020.27837241895</v>
      </c>
      <c r="D232" s="5">
        <v>909796.35628403805</v>
      </c>
      <c r="E232" s="5">
        <v>943648.57860062597</v>
      </c>
      <c r="F232" s="5">
        <v>956689.78760261496</v>
      </c>
      <c r="G232" s="5">
        <v>960887.13004761003</v>
      </c>
    </row>
    <row r="233" spans="1:7" x14ac:dyDescent="0.55000000000000004">
      <c r="A233" s="3">
        <v>8</v>
      </c>
      <c r="B233" s="3">
        <v>13</v>
      </c>
      <c r="C233" s="5">
        <v>285370.45279168303</v>
      </c>
      <c r="D233" s="5">
        <v>215683.275161909</v>
      </c>
      <c r="E233" s="5">
        <v>166496.84686193601</v>
      </c>
      <c r="F233" s="5">
        <v>157129.235911558</v>
      </c>
      <c r="G233" s="5">
        <v>136084.01376041499</v>
      </c>
    </row>
    <row r="234" spans="1:7" x14ac:dyDescent="0.55000000000000004">
      <c r="A234" s="3">
        <v>8</v>
      </c>
      <c r="B234" s="3">
        <v>14</v>
      </c>
      <c r="C234" s="5">
        <v>307874.35652843502</v>
      </c>
      <c r="D234" s="5">
        <v>444123.93463832501</v>
      </c>
      <c r="E234" s="5">
        <v>658006.92556491902</v>
      </c>
      <c r="F234" s="5">
        <v>656481.97686518996</v>
      </c>
      <c r="G234" s="5">
        <v>657372.65239099006</v>
      </c>
    </row>
    <row r="235" spans="1:7" x14ac:dyDescent="0.55000000000000004">
      <c r="A235" s="3">
        <v>8</v>
      </c>
      <c r="B235" s="3">
        <v>15</v>
      </c>
      <c r="C235" s="5">
        <v>102099.68312992</v>
      </c>
      <c r="D235" s="5">
        <v>96486.527884623196</v>
      </c>
      <c r="E235" s="5">
        <v>115069.399354582</v>
      </c>
      <c r="F235" s="5">
        <v>116502.922180251</v>
      </c>
      <c r="G235" s="5">
        <v>110291.315190389</v>
      </c>
    </row>
    <row r="236" spans="1:7" x14ac:dyDescent="0.55000000000000004">
      <c r="A236" s="3">
        <v>8</v>
      </c>
      <c r="B236" s="3">
        <v>16</v>
      </c>
      <c r="C236" s="5">
        <v>940912.86329517595</v>
      </c>
      <c r="D236" s="5">
        <v>792943.87137314701</v>
      </c>
      <c r="E236" s="5">
        <v>770410.46602252801</v>
      </c>
      <c r="F236" s="5">
        <v>748553.01243222004</v>
      </c>
      <c r="G236" s="5">
        <v>775544.28633275395</v>
      </c>
    </row>
    <row r="237" spans="1:7" x14ac:dyDescent="0.55000000000000004">
      <c r="A237" s="3">
        <v>8</v>
      </c>
      <c r="B237" s="3">
        <v>17</v>
      </c>
      <c r="C237" s="5">
        <v>5364976.40290289</v>
      </c>
      <c r="D237" s="5">
        <v>5286307.03270467</v>
      </c>
      <c r="E237" s="5">
        <v>5478833.4664026098</v>
      </c>
      <c r="F237" s="5">
        <v>5594250.9909600597</v>
      </c>
      <c r="G237" s="5">
        <v>5818976.4560340596</v>
      </c>
    </row>
    <row r="238" spans="1:7" x14ac:dyDescent="0.55000000000000004">
      <c r="A238" s="3">
        <v>8</v>
      </c>
      <c r="B238" s="3">
        <v>18</v>
      </c>
      <c r="C238" s="5">
        <v>475722.160645533</v>
      </c>
      <c r="D238" s="5">
        <v>495420.799772467</v>
      </c>
      <c r="E238" s="5">
        <v>526196.05390228203</v>
      </c>
      <c r="F238" s="5">
        <v>531658.73853368894</v>
      </c>
      <c r="G238" s="5">
        <v>579722.09983572096</v>
      </c>
    </row>
    <row r="239" spans="1:7" x14ac:dyDescent="0.55000000000000004">
      <c r="A239" s="3">
        <v>8</v>
      </c>
      <c r="B239" s="3">
        <v>19</v>
      </c>
      <c r="C239" s="5">
        <v>341862.07741048897</v>
      </c>
      <c r="D239" s="5">
        <v>307732.49986020301</v>
      </c>
      <c r="E239" s="5">
        <v>297806.274309467</v>
      </c>
      <c r="F239" s="5">
        <v>295320.98390121601</v>
      </c>
      <c r="G239" s="5">
        <v>291576.23712418898</v>
      </c>
    </row>
    <row r="240" spans="1:7" x14ac:dyDescent="0.55000000000000004">
      <c r="A240" s="3">
        <v>8</v>
      </c>
      <c r="B240" s="3">
        <v>20</v>
      </c>
      <c r="C240" s="5">
        <v>944576.42734109599</v>
      </c>
      <c r="D240" s="5">
        <v>1016713.77128395</v>
      </c>
      <c r="E240" s="5">
        <v>1037494.52990546</v>
      </c>
      <c r="F240" s="5">
        <v>1074460.7323481301</v>
      </c>
      <c r="G240" s="5">
        <v>1140891.4399379301</v>
      </c>
    </row>
    <row r="241" spans="1:7" x14ac:dyDescent="0.55000000000000004">
      <c r="A241" s="3">
        <v>8</v>
      </c>
      <c r="B241" s="3">
        <v>21</v>
      </c>
      <c r="C241" s="5">
        <v>2309888.7151498199</v>
      </c>
      <c r="D241" s="5">
        <v>2239065.7469935701</v>
      </c>
      <c r="E241" s="5">
        <v>2346452.2716486799</v>
      </c>
      <c r="F241" s="5">
        <v>2353262.6049387199</v>
      </c>
      <c r="G241" s="5">
        <v>2450494.9100571</v>
      </c>
    </row>
    <row r="242" spans="1:7" x14ac:dyDescent="0.55000000000000004">
      <c r="A242" s="3">
        <v>8</v>
      </c>
      <c r="B242" s="3">
        <v>22</v>
      </c>
      <c r="C242" s="5">
        <v>407119.76728266699</v>
      </c>
      <c r="D242" s="5">
        <v>318838.20902829902</v>
      </c>
      <c r="E242" s="5">
        <v>245785.42949339701</v>
      </c>
      <c r="F242" s="5">
        <v>226591.44760387801</v>
      </c>
      <c r="G242" s="5">
        <v>202185.66261088199</v>
      </c>
    </row>
    <row r="243" spans="1:7" x14ac:dyDescent="0.55000000000000004">
      <c r="A243" s="3">
        <v>8</v>
      </c>
      <c r="B243" s="3">
        <v>23</v>
      </c>
      <c r="C243" s="5">
        <v>841922.47866148595</v>
      </c>
      <c r="D243" s="5">
        <v>889749.90660169302</v>
      </c>
      <c r="E243" s="5">
        <v>962176.41792939301</v>
      </c>
      <c r="F243" s="5">
        <v>955207.30075015896</v>
      </c>
      <c r="G243" s="5">
        <v>964085.58789812902</v>
      </c>
    </row>
    <row r="244" spans="1:7" x14ac:dyDescent="0.55000000000000004">
      <c r="A244" s="3">
        <v>8</v>
      </c>
      <c r="B244" s="3">
        <v>24</v>
      </c>
      <c r="C244" s="5">
        <v>161131.869050765</v>
      </c>
      <c r="D244" s="5">
        <v>151892.67776826501</v>
      </c>
      <c r="E244" s="5">
        <v>159481.40045479301</v>
      </c>
      <c r="F244" s="5">
        <v>154498.88534645899</v>
      </c>
      <c r="G244" s="5">
        <v>144856.70991608099</v>
      </c>
    </row>
    <row r="245" spans="1:7" x14ac:dyDescent="0.55000000000000004">
      <c r="A245" s="3">
        <v>8</v>
      </c>
      <c r="B245" s="3">
        <v>25</v>
      </c>
      <c r="C245" s="5">
        <v>150257.032876232</v>
      </c>
      <c r="D245" s="5">
        <v>144161.841932376</v>
      </c>
      <c r="E245" s="5">
        <v>138034.07768124901</v>
      </c>
      <c r="F245" s="5">
        <v>142936.918118261</v>
      </c>
      <c r="G245" s="5">
        <v>140388.094495406</v>
      </c>
    </row>
    <row r="246" spans="1:7" x14ac:dyDescent="0.55000000000000004">
      <c r="A246" s="3">
        <v>8</v>
      </c>
      <c r="B246" s="3">
        <v>26</v>
      </c>
      <c r="C246" s="5">
        <v>1847915.9321411001</v>
      </c>
      <c r="D246" s="5">
        <v>1872946.2671332001</v>
      </c>
      <c r="E246" s="5">
        <v>1993492.20369986</v>
      </c>
      <c r="F246" s="5">
        <v>1978163.1494934701</v>
      </c>
      <c r="G246" s="5">
        <v>1943142.6930430499</v>
      </c>
    </row>
    <row r="247" spans="1:7" x14ac:dyDescent="0.55000000000000004">
      <c r="A247" s="3">
        <v>8</v>
      </c>
      <c r="B247" s="3">
        <v>27</v>
      </c>
      <c r="C247" s="5">
        <v>896334.89421225095</v>
      </c>
      <c r="D247" s="5">
        <v>1166082.95848455</v>
      </c>
      <c r="E247" s="5">
        <v>1335405.20236857</v>
      </c>
      <c r="F247" s="5">
        <v>1416853.67301292</v>
      </c>
      <c r="G247" s="5">
        <v>1460004.9395444</v>
      </c>
    </row>
    <row r="248" spans="1:7" x14ac:dyDescent="0.55000000000000004">
      <c r="A248" s="3">
        <v>8</v>
      </c>
      <c r="B248" s="3">
        <v>28</v>
      </c>
      <c r="C248" s="5">
        <v>21485144.776666101</v>
      </c>
      <c r="D248" s="5">
        <v>19291788.139428198</v>
      </c>
      <c r="E248" s="5">
        <v>18690825.309411</v>
      </c>
      <c r="F248" s="5">
        <v>18460955.221799299</v>
      </c>
      <c r="G248" s="5">
        <v>17937069.857431401</v>
      </c>
    </row>
    <row r="249" spans="1:7" x14ac:dyDescent="0.55000000000000004">
      <c r="A249" s="3">
        <v>8</v>
      </c>
      <c r="B249" s="3">
        <v>29</v>
      </c>
      <c r="C249" s="5">
        <v>850090.27584230097</v>
      </c>
      <c r="D249" s="5">
        <v>937133.24407325301</v>
      </c>
      <c r="E249" s="5">
        <v>949200.20973915095</v>
      </c>
      <c r="F249" s="5">
        <v>961226.09893802099</v>
      </c>
      <c r="G249" s="5">
        <v>970625.220247044</v>
      </c>
    </row>
    <row r="250" spans="1:7" x14ac:dyDescent="0.55000000000000004">
      <c r="A250" s="3">
        <v>8</v>
      </c>
      <c r="B250" s="3">
        <v>30</v>
      </c>
      <c r="C250" s="5">
        <v>851724.32913019496</v>
      </c>
      <c r="D250" s="5">
        <v>781638.55585262401</v>
      </c>
      <c r="E250" s="5">
        <v>637016.35957409802</v>
      </c>
      <c r="F250" s="5">
        <v>592094.62812516605</v>
      </c>
      <c r="G250" s="5">
        <v>532368.30910933099</v>
      </c>
    </row>
    <row r="251" spans="1:7" x14ac:dyDescent="0.55000000000000004">
      <c r="A251" s="3">
        <v>8</v>
      </c>
      <c r="B251" s="3">
        <v>31</v>
      </c>
      <c r="C251" s="5">
        <v>918311.32281722198</v>
      </c>
      <c r="D251" s="5">
        <v>733878.56708480499</v>
      </c>
      <c r="E251" s="5">
        <v>643158.85947685095</v>
      </c>
      <c r="F251" s="5">
        <v>637681.10786483495</v>
      </c>
      <c r="G251" s="5">
        <v>630446.11159938201</v>
      </c>
    </row>
    <row r="252" spans="1:7" x14ac:dyDescent="0.55000000000000004">
      <c r="A252" s="3">
        <v>9</v>
      </c>
      <c r="B252" s="3">
        <v>1</v>
      </c>
      <c r="C252" s="5">
        <v>467685.559723132</v>
      </c>
      <c r="D252" s="5">
        <v>273833.27934761799</v>
      </c>
      <c r="E252" s="5">
        <v>205153.778762034</v>
      </c>
      <c r="F252" s="5">
        <v>213180.37329460299</v>
      </c>
      <c r="G252" s="5">
        <v>187068.07283378</v>
      </c>
    </row>
    <row r="253" spans="1:7" x14ac:dyDescent="0.55000000000000004">
      <c r="A253" s="3">
        <v>9</v>
      </c>
      <c r="B253" s="3">
        <v>2</v>
      </c>
      <c r="C253" s="5">
        <v>70882.901392393498</v>
      </c>
      <c r="D253" s="5">
        <v>67518.542710137001</v>
      </c>
      <c r="E253" s="5">
        <v>64294.827955531997</v>
      </c>
      <c r="F253" s="5">
        <v>62334.756748349399</v>
      </c>
      <c r="G253" s="5">
        <v>59761.476044120704</v>
      </c>
    </row>
    <row r="254" spans="1:7" x14ac:dyDescent="0.55000000000000004">
      <c r="A254" s="3">
        <v>9</v>
      </c>
      <c r="B254" s="3">
        <v>3</v>
      </c>
      <c r="C254" s="5">
        <v>407023.01787782798</v>
      </c>
      <c r="D254" s="5">
        <v>486227.05806005502</v>
      </c>
      <c r="E254" s="5">
        <v>517449.95599622902</v>
      </c>
      <c r="F254" s="5">
        <v>507905.18400837702</v>
      </c>
      <c r="G254" s="5">
        <v>512834.29516747798</v>
      </c>
    </row>
    <row r="255" spans="1:7" x14ac:dyDescent="0.55000000000000004">
      <c r="A255" s="3">
        <v>9</v>
      </c>
      <c r="B255" s="3">
        <v>4</v>
      </c>
      <c r="C255" s="5">
        <v>83510.613196798295</v>
      </c>
      <c r="D255" s="5">
        <v>80519.215102317306</v>
      </c>
      <c r="E255" s="5">
        <v>76121.537698247994</v>
      </c>
      <c r="F255" s="5">
        <v>75234.427512585506</v>
      </c>
      <c r="G255" s="5">
        <v>71129.432057626895</v>
      </c>
    </row>
    <row r="256" spans="1:7" x14ac:dyDescent="0.55000000000000004">
      <c r="A256" s="3">
        <v>9</v>
      </c>
      <c r="B256" s="3">
        <v>5</v>
      </c>
      <c r="C256" s="5">
        <v>147079.80035295099</v>
      </c>
      <c r="D256" s="5">
        <v>185499.08788406599</v>
      </c>
      <c r="E256" s="5">
        <v>215121.20523544101</v>
      </c>
      <c r="F256" s="5">
        <v>218134.443664544</v>
      </c>
      <c r="G256" s="5">
        <v>235703.97758076401</v>
      </c>
    </row>
    <row r="257" spans="1:7" x14ac:dyDescent="0.55000000000000004">
      <c r="A257" s="3">
        <v>9</v>
      </c>
      <c r="B257" s="3">
        <v>6</v>
      </c>
      <c r="C257" s="5">
        <v>861354.99240810599</v>
      </c>
      <c r="D257" s="5">
        <v>811734.02559746697</v>
      </c>
      <c r="E257" s="5">
        <v>839876.14457186905</v>
      </c>
      <c r="F257" s="5">
        <v>820448.625593459</v>
      </c>
      <c r="G257" s="5">
        <v>792376.97911574203</v>
      </c>
    </row>
    <row r="258" spans="1:7" x14ac:dyDescent="0.55000000000000004">
      <c r="A258" s="3">
        <v>9</v>
      </c>
      <c r="B258" s="3">
        <v>7</v>
      </c>
      <c r="C258" s="5">
        <v>209797.085963313</v>
      </c>
      <c r="D258" s="5">
        <v>201903.949712078</v>
      </c>
      <c r="E258" s="5">
        <v>198653.959098544</v>
      </c>
      <c r="F258" s="5">
        <v>206990.61283243299</v>
      </c>
      <c r="G258" s="5">
        <v>207062.853619887</v>
      </c>
    </row>
    <row r="259" spans="1:7" x14ac:dyDescent="0.55000000000000004">
      <c r="A259" s="3">
        <v>9</v>
      </c>
      <c r="B259" s="3">
        <v>8</v>
      </c>
      <c r="C259" s="5">
        <v>575495.51172844099</v>
      </c>
      <c r="D259" s="5">
        <v>524747.24859839003</v>
      </c>
      <c r="E259" s="5">
        <v>517032.43013139599</v>
      </c>
      <c r="F259" s="5">
        <v>507847.58733067301</v>
      </c>
      <c r="G259" s="5">
        <v>521039.92248110101</v>
      </c>
    </row>
    <row r="260" spans="1:7" x14ac:dyDescent="0.55000000000000004">
      <c r="A260" s="3">
        <v>9</v>
      </c>
      <c r="B260" s="3">
        <v>9</v>
      </c>
      <c r="C260" s="5">
        <v>214038.25080321499</v>
      </c>
      <c r="D260" s="5">
        <v>198029.99051599199</v>
      </c>
      <c r="E260" s="5">
        <v>201559.401336893</v>
      </c>
      <c r="F260" s="5">
        <v>194072.884151715</v>
      </c>
      <c r="G260" s="5">
        <v>193371.155547665</v>
      </c>
    </row>
    <row r="261" spans="1:7" x14ac:dyDescent="0.55000000000000004">
      <c r="A261" s="3">
        <v>9</v>
      </c>
      <c r="B261" s="3">
        <v>10</v>
      </c>
      <c r="C261" s="5">
        <v>905403.47359730001</v>
      </c>
      <c r="D261" s="5">
        <v>903829.75125273794</v>
      </c>
      <c r="E261" s="5">
        <v>923269.69416353398</v>
      </c>
      <c r="F261" s="5">
        <v>904485.86430726806</v>
      </c>
      <c r="G261" s="5">
        <v>919048.43255992699</v>
      </c>
    </row>
    <row r="262" spans="1:7" x14ac:dyDescent="0.55000000000000004">
      <c r="A262" s="3">
        <v>9</v>
      </c>
      <c r="B262" s="3">
        <v>11</v>
      </c>
      <c r="C262" s="5">
        <v>180524.67901216701</v>
      </c>
      <c r="D262" s="5">
        <v>171804.29435303301</v>
      </c>
      <c r="E262" s="5">
        <v>170455.278592886</v>
      </c>
      <c r="F262" s="5">
        <v>170985.55873465299</v>
      </c>
      <c r="G262" s="5">
        <v>183420.435269687</v>
      </c>
    </row>
    <row r="263" spans="1:7" x14ac:dyDescent="0.55000000000000004">
      <c r="A263" s="3">
        <v>9</v>
      </c>
      <c r="B263" s="3">
        <v>12</v>
      </c>
      <c r="C263" s="5">
        <v>709248.63039417099</v>
      </c>
      <c r="D263" s="5">
        <v>666367.29069507599</v>
      </c>
      <c r="E263" s="5">
        <v>843740.90797258297</v>
      </c>
      <c r="F263" s="5">
        <v>806069.55245901505</v>
      </c>
      <c r="G263" s="5">
        <v>748476.32916995999</v>
      </c>
    </row>
    <row r="264" spans="1:7" x14ac:dyDescent="0.55000000000000004">
      <c r="A264" s="3">
        <v>9</v>
      </c>
      <c r="B264" s="3">
        <v>13</v>
      </c>
      <c r="C264" s="5">
        <v>434674.94641410903</v>
      </c>
      <c r="D264" s="5">
        <v>412954.55901405099</v>
      </c>
      <c r="E264" s="5">
        <v>336919.93707183801</v>
      </c>
      <c r="F264" s="5">
        <v>322034.91643099103</v>
      </c>
      <c r="G264" s="5">
        <v>303449.30412379699</v>
      </c>
    </row>
    <row r="265" spans="1:7" x14ac:dyDescent="0.55000000000000004">
      <c r="A265" s="3">
        <v>9</v>
      </c>
      <c r="B265" s="3">
        <v>14</v>
      </c>
      <c r="C265" s="5">
        <v>1760800.5923578299</v>
      </c>
      <c r="D265" s="5">
        <v>1653251.0969899399</v>
      </c>
      <c r="E265" s="5">
        <v>1863002.97924933</v>
      </c>
      <c r="F265" s="5">
        <v>1948720.88769598</v>
      </c>
      <c r="G265" s="5">
        <v>2124934.0668629701</v>
      </c>
    </row>
    <row r="266" spans="1:7" x14ac:dyDescent="0.55000000000000004">
      <c r="A266" s="3">
        <v>9</v>
      </c>
      <c r="B266" s="3">
        <v>15</v>
      </c>
      <c r="C266" s="5">
        <v>23294.889175641001</v>
      </c>
      <c r="D266" s="5">
        <v>30228.905995998099</v>
      </c>
      <c r="E266" s="5">
        <v>39975.301640623002</v>
      </c>
      <c r="F266" s="5">
        <v>38812.346732448503</v>
      </c>
      <c r="G266" s="5">
        <v>38934.865204322603</v>
      </c>
    </row>
    <row r="267" spans="1:7" x14ac:dyDescent="0.55000000000000004">
      <c r="A267" s="3">
        <v>9</v>
      </c>
      <c r="B267" s="3">
        <v>16</v>
      </c>
      <c r="C267" s="5">
        <v>668386.97319365502</v>
      </c>
      <c r="D267" s="5">
        <v>633841.151074528</v>
      </c>
      <c r="E267" s="5">
        <v>620654.67301283998</v>
      </c>
      <c r="F267" s="5">
        <v>605364.23141144996</v>
      </c>
      <c r="G267" s="5">
        <v>629793.70265749004</v>
      </c>
    </row>
    <row r="268" spans="1:7" x14ac:dyDescent="0.55000000000000004">
      <c r="A268" s="3">
        <v>9</v>
      </c>
      <c r="B268" s="3">
        <v>17</v>
      </c>
      <c r="C268" s="5">
        <v>3355917.3539226102</v>
      </c>
      <c r="D268" s="5">
        <v>3306204.9525959399</v>
      </c>
      <c r="E268" s="5">
        <v>3197549.9709161301</v>
      </c>
      <c r="F268" s="5">
        <v>3166312.9702856201</v>
      </c>
      <c r="G268" s="5">
        <v>3175618.8123566401</v>
      </c>
    </row>
    <row r="269" spans="1:7" x14ac:dyDescent="0.55000000000000004">
      <c r="A269" s="3">
        <v>9</v>
      </c>
      <c r="B269" s="3">
        <v>18</v>
      </c>
      <c r="C269" s="5">
        <v>332839.38180890598</v>
      </c>
      <c r="D269" s="5">
        <v>322225.17512310803</v>
      </c>
      <c r="E269" s="5">
        <v>322982.25555613701</v>
      </c>
      <c r="F269" s="5">
        <v>325527.94072453497</v>
      </c>
      <c r="G269" s="5">
        <v>341786.80922843498</v>
      </c>
    </row>
    <row r="270" spans="1:7" x14ac:dyDescent="0.55000000000000004">
      <c r="A270" s="3">
        <v>9</v>
      </c>
      <c r="B270" s="3">
        <v>19</v>
      </c>
      <c r="C270" s="5">
        <v>253928.212607422</v>
      </c>
      <c r="D270" s="5">
        <v>240069.270676221</v>
      </c>
      <c r="E270" s="5">
        <v>232806.93245894901</v>
      </c>
      <c r="F270" s="5">
        <v>231006.11983558099</v>
      </c>
      <c r="G270" s="5">
        <v>228045.68173725801</v>
      </c>
    </row>
    <row r="271" spans="1:7" x14ac:dyDescent="0.55000000000000004">
      <c r="A271" s="3">
        <v>9</v>
      </c>
      <c r="B271" s="3">
        <v>20</v>
      </c>
      <c r="C271" s="5">
        <v>582172.51488316501</v>
      </c>
      <c r="D271" s="5">
        <v>565465.58366453298</v>
      </c>
      <c r="E271" s="5">
        <v>662363.56195616303</v>
      </c>
      <c r="F271" s="5">
        <v>605732.47130776301</v>
      </c>
      <c r="G271" s="5">
        <v>681342.55574039696</v>
      </c>
    </row>
    <row r="272" spans="1:7" x14ac:dyDescent="0.55000000000000004">
      <c r="A272" s="3">
        <v>9</v>
      </c>
      <c r="B272" s="3">
        <v>21</v>
      </c>
      <c r="C272" s="5">
        <v>1680849.8194316099</v>
      </c>
      <c r="D272" s="5">
        <v>1620796.56433007</v>
      </c>
      <c r="E272" s="5">
        <v>1605127.88540751</v>
      </c>
      <c r="F272" s="5">
        <v>1581306.45085109</v>
      </c>
      <c r="G272" s="5">
        <v>1587661.7749511299</v>
      </c>
    </row>
    <row r="273" spans="1:7" x14ac:dyDescent="0.55000000000000004">
      <c r="A273" s="3">
        <v>9</v>
      </c>
      <c r="B273" s="3">
        <v>22</v>
      </c>
      <c r="C273" s="5">
        <v>411580.89627887198</v>
      </c>
      <c r="D273" s="5">
        <v>309360.08231788001</v>
      </c>
      <c r="E273" s="5">
        <v>245133.52498110701</v>
      </c>
      <c r="F273" s="5">
        <v>228622.32401334101</v>
      </c>
      <c r="G273" s="5">
        <v>250159.00390889999</v>
      </c>
    </row>
    <row r="274" spans="1:7" x14ac:dyDescent="0.55000000000000004">
      <c r="A274" s="3">
        <v>9</v>
      </c>
      <c r="B274" s="3">
        <v>23</v>
      </c>
      <c r="C274" s="5">
        <v>586349.76428547199</v>
      </c>
      <c r="D274" s="5">
        <v>630419.04849342699</v>
      </c>
      <c r="E274" s="5">
        <v>665658.60747325304</v>
      </c>
      <c r="F274" s="5">
        <v>656214.086378215</v>
      </c>
      <c r="G274" s="5">
        <v>675087.63663697103</v>
      </c>
    </row>
    <row r="275" spans="1:7" x14ac:dyDescent="0.55000000000000004">
      <c r="A275" s="3">
        <v>9</v>
      </c>
      <c r="B275" s="3">
        <v>24</v>
      </c>
      <c r="C275" s="5">
        <v>68581.278432443403</v>
      </c>
      <c r="D275" s="5">
        <v>64781.915326583898</v>
      </c>
      <c r="E275" s="5">
        <v>65428.398215340203</v>
      </c>
      <c r="F275" s="5">
        <v>63369.924996876798</v>
      </c>
      <c r="G275" s="5">
        <v>60609.707858085399</v>
      </c>
    </row>
    <row r="276" spans="1:7" x14ac:dyDescent="0.55000000000000004">
      <c r="A276" s="3">
        <v>9</v>
      </c>
      <c r="B276" s="3">
        <v>25</v>
      </c>
      <c r="C276" s="5">
        <v>86271.049698042203</v>
      </c>
      <c r="D276" s="5">
        <v>85037.856423341596</v>
      </c>
      <c r="E276" s="5">
        <v>94297.164513971205</v>
      </c>
      <c r="F276" s="5">
        <v>108383.63187812699</v>
      </c>
      <c r="G276" s="5">
        <v>109342.375520531</v>
      </c>
    </row>
    <row r="277" spans="1:7" x14ac:dyDescent="0.55000000000000004">
      <c r="A277" s="3">
        <v>9</v>
      </c>
      <c r="B277" s="3">
        <v>26</v>
      </c>
      <c r="C277" s="5">
        <v>1507045.53347821</v>
      </c>
      <c r="D277" s="5">
        <v>1418298.3668468201</v>
      </c>
      <c r="E277" s="5">
        <v>1397588.3690458201</v>
      </c>
      <c r="F277" s="5">
        <v>1383711.5157314299</v>
      </c>
      <c r="G277" s="5">
        <v>1321032.8976762099</v>
      </c>
    </row>
    <row r="278" spans="1:7" x14ac:dyDescent="0.55000000000000004">
      <c r="A278" s="3">
        <v>9</v>
      </c>
      <c r="B278" s="3">
        <v>27</v>
      </c>
      <c r="C278" s="5">
        <v>477713.30450460402</v>
      </c>
      <c r="D278" s="5">
        <v>647823.69997017004</v>
      </c>
      <c r="E278" s="5">
        <v>783024.88900446997</v>
      </c>
      <c r="F278" s="5">
        <v>778399.32296203997</v>
      </c>
      <c r="G278" s="5">
        <v>763896.27543601603</v>
      </c>
    </row>
    <row r="279" spans="1:7" x14ac:dyDescent="0.55000000000000004">
      <c r="A279" s="3">
        <v>9</v>
      </c>
      <c r="B279" s="3">
        <v>28</v>
      </c>
      <c r="C279" s="5">
        <v>6592164.8090815004</v>
      </c>
      <c r="D279" s="5">
        <v>6891356.3548195297</v>
      </c>
      <c r="E279" s="5">
        <v>7065813.3284145501</v>
      </c>
      <c r="F279" s="5">
        <v>7229941.2117813602</v>
      </c>
      <c r="G279" s="5">
        <v>7435341.7942733904</v>
      </c>
    </row>
    <row r="280" spans="1:7" x14ac:dyDescent="0.55000000000000004">
      <c r="A280" s="3">
        <v>9</v>
      </c>
      <c r="B280" s="3">
        <v>29</v>
      </c>
      <c r="C280" s="5">
        <v>551660.23389989196</v>
      </c>
      <c r="D280" s="5">
        <v>515290.34655416099</v>
      </c>
      <c r="E280" s="5">
        <v>470411.11669914698</v>
      </c>
      <c r="F280" s="5">
        <v>471961.03622910299</v>
      </c>
      <c r="G280" s="5">
        <v>453311.80935191101</v>
      </c>
    </row>
    <row r="281" spans="1:7" x14ac:dyDescent="0.55000000000000004">
      <c r="A281" s="3">
        <v>9</v>
      </c>
      <c r="B281" s="3">
        <v>30</v>
      </c>
      <c r="C281" s="5">
        <v>500478.66626422299</v>
      </c>
      <c r="D281" s="5">
        <v>513184.15670291899</v>
      </c>
      <c r="E281" s="5">
        <v>490869.13329809898</v>
      </c>
      <c r="F281" s="5">
        <v>475184.153422417</v>
      </c>
      <c r="G281" s="5">
        <v>594756.57054502505</v>
      </c>
    </row>
    <row r="282" spans="1:7" x14ac:dyDescent="0.55000000000000004">
      <c r="A282" s="3">
        <v>9</v>
      </c>
      <c r="B282" s="3">
        <v>31</v>
      </c>
      <c r="C282" s="5">
        <v>732293.72649942001</v>
      </c>
      <c r="D282" s="5">
        <v>660117.49708000803</v>
      </c>
      <c r="E282" s="5">
        <v>621565.82731081604</v>
      </c>
      <c r="F282" s="5">
        <v>593572.693947803</v>
      </c>
      <c r="G282" s="5">
        <v>564138.13979811897</v>
      </c>
    </row>
    <row r="283" spans="1:7" x14ac:dyDescent="0.55000000000000004">
      <c r="A283" s="3">
        <v>10</v>
      </c>
      <c r="B283" s="3">
        <v>1</v>
      </c>
      <c r="C283" s="5">
        <v>481351.52439591801</v>
      </c>
      <c r="D283" s="5">
        <v>299008.216718879</v>
      </c>
      <c r="E283" s="5">
        <v>232618.753222336</v>
      </c>
      <c r="F283" s="5">
        <v>245359.03955542599</v>
      </c>
      <c r="G283" s="5">
        <v>228759.23125117499</v>
      </c>
    </row>
    <row r="284" spans="1:7" x14ac:dyDescent="0.55000000000000004">
      <c r="A284" s="3">
        <v>10</v>
      </c>
      <c r="B284" s="3">
        <v>2</v>
      </c>
      <c r="C284" s="5">
        <v>30834.399471733399</v>
      </c>
      <c r="D284" s="5">
        <v>28343.276700676899</v>
      </c>
      <c r="E284" s="5">
        <v>27195.8551976448</v>
      </c>
      <c r="F284" s="5">
        <v>26281.7742782237</v>
      </c>
      <c r="G284" s="5">
        <v>25093.856136494702</v>
      </c>
    </row>
    <row r="285" spans="1:7" x14ac:dyDescent="0.55000000000000004">
      <c r="A285" s="3">
        <v>10</v>
      </c>
      <c r="B285" s="3">
        <v>3</v>
      </c>
      <c r="C285" s="5">
        <v>595190.01981481304</v>
      </c>
      <c r="D285" s="5">
        <v>636755.68003187596</v>
      </c>
      <c r="E285" s="5">
        <v>736922.75799826102</v>
      </c>
      <c r="F285" s="5">
        <v>732810.77629414795</v>
      </c>
      <c r="G285" s="5">
        <v>729183.67511416401</v>
      </c>
    </row>
    <row r="286" spans="1:7" x14ac:dyDescent="0.55000000000000004">
      <c r="A286" s="3">
        <v>10</v>
      </c>
      <c r="B286" s="3">
        <v>4</v>
      </c>
      <c r="C286" s="5">
        <v>49930.0719675113</v>
      </c>
      <c r="D286" s="5">
        <v>39774.8125543024</v>
      </c>
      <c r="E286" s="5">
        <v>39209.827993305204</v>
      </c>
      <c r="F286" s="5">
        <v>37382.198924175798</v>
      </c>
      <c r="G286" s="5">
        <v>36372.033406928203</v>
      </c>
    </row>
    <row r="287" spans="1:7" x14ac:dyDescent="0.55000000000000004">
      <c r="A287" s="3">
        <v>10</v>
      </c>
      <c r="B287" s="3">
        <v>5</v>
      </c>
      <c r="C287" s="5">
        <v>46889.604373054499</v>
      </c>
      <c r="D287" s="5">
        <v>64503.847126437999</v>
      </c>
      <c r="E287" s="5">
        <v>62468.994521863897</v>
      </c>
      <c r="F287" s="5">
        <v>64061.559309601398</v>
      </c>
      <c r="G287" s="5">
        <v>60460.204609251101</v>
      </c>
    </row>
    <row r="288" spans="1:7" x14ac:dyDescent="0.55000000000000004">
      <c r="A288" s="3">
        <v>10</v>
      </c>
      <c r="B288" s="3">
        <v>6</v>
      </c>
      <c r="C288" s="5">
        <v>930037.07099467504</v>
      </c>
      <c r="D288" s="5">
        <v>987697.71236485103</v>
      </c>
      <c r="E288" s="5">
        <v>1098492.95362835</v>
      </c>
      <c r="F288" s="5">
        <v>1099049.9619477999</v>
      </c>
      <c r="G288" s="5">
        <v>1159922.1231494499</v>
      </c>
    </row>
    <row r="289" spans="1:7" x14ac:dyDescent="0.55000000000000004">
      <c r="A289" s="3">
        <v>10</v>
      </c>
      <c r="B289" s="3">
        <v>7</v>
      </c>
      <c r="C289" s="5">
        <v>162999.51710984501</v>
      </c>
      <c r="D289" s="5">
        <v>130568.74562561</v>
      </c>
      <c r="E289" s="5">
        <v>120201.860554791</v>
      </c>
      <c r="F289" s="5">
        <v>114660.218655509</v>
      </c>
      <c r="G289" s="5">
        <v>107305.458866047</v>
      </c>
    </row>
    <row r="290" spans="1:7" x14ac:dyDescent="0.55000000000000004">
      <c r="A290" s="3">
        <v>10</v>
      </c>
      <c r="B290" s="3">
        <v>8</v>
      </c>
      <c r="C290" s="5">
        <v>223169.48468233799</v>
      </c>
      <c r="D290" s="5">
        <v>254931.828002175</v>
      </c>
      <c r="E290" s="5">
        <v>288100.98968082102</v>
      </c>
      <c r="F290" s="5">
        <v>293770.53332560702</v>
      </c>
      <c r="G290" s="5">
        <v>285071.39132509002</v>
      </c>
    </row>
    <row r="291" spans="1:7" x14ac:dyDescent="0.55000000000000004">
      <c r="A291" s="3">
        <v>10</v>
      </c>
      <c r="B291" s="3">
        <v>9</v>
      </c>
      <c r="C291" s="5">
        <v>209195.829146098</v>
      </c>
      <c r="D291" s="5">
        <v>199689.603815649</v>
      </c>
      <c r="E291" s="5">
        <v>286321.70018844999</v>
      </c>
      <c r="F291" s="5">
        <v>294743.13650673098</v>
      </c>
      <c r="G291" s="5">
        <v>280523.98263820697</v>
      </c>
    </row>
    <row r="292" spans="1:7" x14ac:dyDescent="0.55000000000000004">
      <c r="A292" s="3">
        <v>10</v>
      </c>
      <c r="B292" s="3">
        <v>10</v>
      </c>
      <c r="C292" s="5">
        <v>698951.50622230698</v>
      </c>
      <c r="D292" s="5">
        <v>675389.59411172406</v>
      </c>
      <c r="E292" s="5">
        <v>707613.82853493595</v>
      </c>
      <c r="F292" s="5">
        <v>677666.63915546995</v>
      </c>
      <c r="G292" s="5">
        <v>648487.54513195902</v>
      </c>
    </row>
    <row r="293" spans="1:7" x14ac:dyDescent="0.55000000000000004">
      <c r="A293" s="3">
        <v>10</v>
      </c>
      <c r="B293" s="3">
        <v>11</v>
      </c>
      <c r="C293" s="5">
        <v>331870.24530924298</v>
      </c>
      <c r="D293" s="5">
        <v>316072.15447572502</v>
      </c>
      <c r="E293" s="5">
        <v>300087.71724542102</v>
      </c>
      <c r="F293" s="5">
        <v>307769.97137937997</v>
      </c>
      <c r="G293" s="5">
        <v>319934.170495064</v>
      </c>
    </row>
    <row r="294" spans="1:7" x14ac:dyDescent="0.55000000000000004">
      <c r="A294" s="3">
        <v>10</v>
      </c>
      <c r="B294" s="3">
        <v>12</v>
      </c>
      <c r="C294" s="5">
        <v>580440.08970716095</v>
      </c>
      <c r="D294" s="5">
        <v>545732.55250742997</v>
      </c>
      <c r="E294" s="5">
        <v>550882.71283513203</v>
      </c>
      <c r="F294" s="5">
        <v>529796.80503992003</v>
      </c>
      <c r="G294" s="5">
        <v>525395.25855016697</v>
      </c>
    </row>
    <row r="295" spans="1:7" x14ac:dyDescent="0.55000000000000004">
      <c r="A295" s="3">
        <v>10</v>
      </c>
      <c r="B295" s="3">
        <v>13</v>
      </c>
      <c r="C295" s="5">
        <v>349535.94406364602</v>
      </c>
      <c r="D295" s="5">
        <v>313875.20480453997</v>
      </c>
      <c r="E295" s="5">
        <v>261964.42453468201</v>
      </c>
      <c r="F295" s="5">
        <v>249830.06343652899</v>
      </c>
      <c r="G295" s="5">
        <v>223584.916584636</v>
      </c>
    </row>
    <row r="296" spans="1:7" x14ac:dyDescent="0.55000000000000004">
      <c r="A296" s="3">
        <v>10</v>
      </c>
      <c r="B296" s="3">
        <v>14</v>
      </c>
      <c r="C296" s="5">
        <v>3131024.5011336198</v>
      </c>
      <c r="D296" s="5">
        <v>2819705.13549875</v>
      </c>
      <c r="E296" s="5">
        <v>2751503.2687380998</v>
      </c>
      <c r="F296" s="5">
        <v>2710067.7441634</v>
      </c>
      <c r="G296" s="5">
        <v>2571750.8440506002</v>
      </c>
    </row>
    <row r="297" spans="1:7" x14ac:dyDescent="0.55000000000000004">
      <c r="A297" s="3">
        <v>10</v>
      </c>
      <c r="B297" s="3">
        <v>15</v>
      </c>
      <c r="C297" s="5">
        <v>29004.685999739799</v>
      </c>
      <c r="D297" s="5">
        <v>34937.882177305699</v>
      </c>
      <c r="E297" s="5">
        <v>34866.524453252503</v>
      </c>
      <c r="F297" s="5">
        <v>47384.721841684099</v>
      </c>
      <c r="G297" s="5">
        <v>46126.817743284802</v>
      </c>
    </row>
    <row r="298" spans="1:7" x14ac:dyDescent="0.55000000000000004">
      <c r="A298" s="3">
        <v>10</v>
      </c>
      <c r="B298" s="3">
        <v>16</v>
      </c>
      <c r="C298" s="5">
        <v>479874.62921935</v>
      </c>
      <c r="D298" s="5">
        <v>485669.14624607301</v>
      </c>
      <c r="E298" s="5">
        <v>526695.69320185797</v>
      </c>
      <c r="F298" s="5">
        <v>542048.20585470099</v>
      </c>
      <c r="G298" s="5">
        <v>543278.29111279198</v>
      </c>
    </row>
    <row r="299" spans="1:7" x14ac:dyDescent="0.55000000000000004">
      <c r="A299" s="3">
        <v>10</v>
      </c>
      <c r="B299" s="3">
        <v>17</v>
      </c>
      <c r="C299" s="5">
        <v>3462289.59973583</v>
      </c>
      <c r="D299" s="5">
        <v>3491405.1279102801</v>
      </c>
      <c r="E299" s="5">
        <v>3429275.59760021</v>
      </c>
      <c r="F299" s="5">
        <v>3408618.5298357299</v>
      </c>
      <c r="G299" s="5">
        <v>3355056.01461219</v>
      </c>
    </row>
    <row r="300" spans="1:7" x14ac:dyDescent="0.55000000000000004">
      <c r="A300" s="3">
        <v>10</v>
      </c>
      <c r="B300" s="3">
        <v>18</v>
      </c>
      <c r="C300" s="5">
        <v>324898.42497798899</v>
      </c>
      <c r="D300" s="5">
        <v>327780.75941361103</v>
      </c>
      <c r="E300" s="5">
        <v>346219.37620882102</v>
      </c>
      <c r="F300" s="5">
        <v>349582.89392544801</v>
      </c>
      <c r="G300" s="5">
        <v>362474.873198546</v>
      </c>
    </row>
    <row r="301" spans="1:7" x14ac:dyDescent="0.55000000000000004">
      <c r="A301" s="3">
        <v>10</v>
      </c>
      <c r="B301" s="3">
        <v>19</v>
      </c>
      <c r="C301" s="5">
        <v>274762.40426783398</v>
      </c>
      <c r="D301" s="5">
        <v>279443.55140784802</v>
      </c>
      <c r="E301" s="5">
        <v>279376.06197887298</v>
      </c>
      <c r="F301" s="5">
        <v>280057.93706622702</v>
      </c>
      <c r="G301" s="5">
        <v>281651.44663314999</v>
      </c>
    </row>
    <row r="302" spans="1:7" x14ac:dyDescent="0.55000000000000004">
      <c r="A302" s="3">
        <v>10</v>
      </c>
      <c r="B302" s="3">
        <v>20</v>
      </c>
      <c r="C302" s="5">
        <v>741660.53986207303</v>
      </c>
      <c r="D302" s="5">
        <v>700141.25831398403</v>
      </c>
      <c r="E302" s="5">
        <v>713556.08157790499</v>
      </c>
      <c r="F302" s="5">
        <v>698238.393122721</v>
      </c>
      <c r="G302" s="5">
        <v>945255.88740521495</v>
      </c>
    </row>
    <row r="303" spans="1:7" x14ac:dyDescent="0.55000000000000004">
      <c r="A303" s="3">
        <v>10</v>
      </c>
      <c r="B303" s="3">
        <v>21</v>
      </c>
      <c r="C303" s="5">
        <v>1354395.6922858199</v>
      </c>
      <c r="D303" s="5">
        <v>1365241.9602977501</v>
      </c>
      <c r="E303" s="5">
        <v>1438897.3005220799</v>
      </c>
      <c r="F303" s="5">
        <v>1434242.1090072701</v>
      </c>
      <c r="G303" s="5">
        <v>1430188.55983981</v>
      </c>
    </row>
    <row r="304" spans="1:7" x14ac:dyDescent="0.55000000000000004">
      <c r="A304" s="3">
        <v>10</v>
      </c>
      <c r="B304" s="3">
        <v>22</v>
      </c>
      <c r="C304" s="5">
        <v>323720.15836490499</v>
      </c>
      <c r="D304" s="5">
        <v>257374.022273198</v>
      </c>
      <c r="E304" s="5">
        <v>197677.441555378</v>
      </c>
      <c r="F304" s="5">
        <v>181933.883883089</v>
      </c>
      <c r="G304" s="5">
        <v>168418.198087261</v>
      </c>
    </row>
    <row r="305" spans="1:7" x14ac:dyDescent="0.55000000000000004">
      <c r="A305" s="3">
        <v>10</v>
      </c>
      <c r="B305" s="3">
        <v>23</v>
      </c>
      <c r="C305" s="5">
        <v>570579.35631366295</v>
      </c>
      <c r="D305" s="5">
        <v>612446.05499259999</v>
      </c>
      <c r="E305" s="5">
        <v>622151.61630794895</v>
      </c>
      <c r="F305" s="5">
        <v>616450.67232161097</v>
      </c>
      <c r="G305" s="5">
        <v>612755.23621219804</v>
      </c>
    </row>
    <row r="306" spans="1:7" x14ac:dyDescent="0.55000000000000004">
      <c r="A306" s="3">
        <v>10</v>
      </c>
      <c r="B306" s="3">
        <v>24</v>
      </c>
      <c r="C306" s="5">
        <v>90814.454626639505</v>
      </c>
      <c r="D306" s="5">
        <v>87327.4387223495</v>
      </c>
      <c r="E306" s="5">
        <v>93671.597021994894</v>
      </c>
      <c r="F306" s="5">
        <v>96463.803886459704</v>
      </c>
      <c r="G306" s="5">
        <v>99406.867450160906</v>
      </c>
    </row>
    <row r="307" spans="1:7" x14ac:dyDescent="0.55000000000000004">
      <c r="A307" s="3">
        <v>10</v>
      </c>
      <c r="B307" s="3">
        <v>25</v>
      </c>
      <c r="C307" s="5">
        <v>87241.368807572406</v>
      </c>
      <c r="D307" s="5">
        <v>95465.263646367399</v>
      </c>
      <c r="E307" s="5">
        <v>104824.32465583899</v>
      </c>
      <c r="F307" s="5">
        <v>122863.496311337</v>
      </c>
      <c r="G307" s="5">
        <v>129255.243136278</v>
      </c>
    </row>
    <row r="308" spans="1:7" x14ac:dyDescent="0.55000000000000004">
      <c r="A308" s="3">
        <v>10</v>
      </c>
      <c r="B308" s="3">
        <v>26</v>
      </c>
      <c r="C308" s="5">
        <v>1282357.6495631901</v>
      </c>
      <c r="D308" s="5">
        <v>1196760.33807291</v>
      </c>
      <c r="E308" s="5">
        <v>1234063.2158854301</v>
      </c>
      <c r="F308" s="5">
        <v>1223480.08770458</v>
      </c>
      <c r="G308" s="5">
        <v>1167340.7677022701</v>
      </c>
    </row>
    <row r="309" spans="1:7" x14ac:dyDescent="0.55000000000000004">
      <c r="A309" s="3">
        <v>10</v>
      </c>
      <c r="B309" s="3">
        <v>27</v>
      </c>
      <c r="C309" s="5">
        <v>286082.50378362002</v>
      </c>
      <c r="D309" s="5">
        <v>498020.44278300297</v>
      </c>
      <c r="E309" s="5">
        <v>635254.666620787</v>
      </c>
      <c r="F309" s="5">
        <v>641002.16576534405</v>
      </c>
      <c r="G309" s="5">
        <v>630302.72837933199</v>
      </c>
    </row>
    <row r="310" spans="1:7" x14ac:dyDescent="0.55000000000000004">
      <c r="A310" s="3">
        <v>10</v>
      </c>
      <c r="B310" s="3">
        <v>28</v>
      </c>
      <c r="C310" s="5">
        <v>6005935.80102026</v>
      </c>
      <c r="D310" s="5">
        <v>5825883.0397715997</v>
      </c>
      <c r="E310" s="5">
        <v>5817481.3527790103</v>
      </c>
      <c r="F310" s="5">
        <v>5766488.7385924403</v>
      </c>
      <c r="G310" s="5">
        <v>5761260.47436505</v>
      </c>
    </row>
    <row r="311" spans="1:7" x14ac:dyDescent="0.55000000000000004">
      <c r="A311" s="3">
        <v>10</v>
      </c>
      <c r="B311" s="3">
        <v>29</v>
      </c>
      <c r="C311" s="5">
        <v>473222.55086228298</v>
      </c>
      <c r="D311" s="5">
        <v>447962.87107837998</v>
      </c>
      <c r="E311" s="5">
        <v>409878.24038987298</v>
      </c>
      <c r="F311" s="5">
        <v>396489.30621553899</v>
      </c>
      <c r="G311" s="5">
        <v>351011.19108834403</v>
      </c>
    </row>
    <row r="312" spans="1:7" x14ac:dyDescent="0.55000000000000004">
      <c r="A312" s="3">
        <v>10</v>
      </c>
      <c r="B312" s="3">
        <v>30</v>
      </c>
      <c r="C312" s="5">
        <v>493547.10545611102</v>
      </c>
      <c r="D312" s="5">
        <v>511856.25462689402</v>
      </c>
      <c r="E312" s="5">
        <v>438559.284406116</v>
      </c>
      <c r="F312" s="5">
        <v>409333.89192002302</v>
      </c>
      <c r="G312" s="5">
        <v>394565.00037511298</v>
      </c>
    </row>
    <row r="313" spans="1:7" x14ac:dyDescent="0.55000000000000004">
      <c r="A313" s="3">
        <v>10</v>
      </c>
      <c r="B313" s="3">
        <v>31</v>
      </c>
      <c r="C313" s="5">
        <v>659288.16783888196</v>
      </c>
      <c r="D313" s="5">
        <v>690896.04903751798</v>
      </c>
      <c r="E313" s="5">
        <v>663071.01414501097</v>
      </c>
      <c r="F313" s="5">
        <v>636068.48850328301</v>
      </c>
      <c r="G313" s="5">
        <v>600257.38608738501</v>
      </c>
    </row>
    <row r="314" spans="1:7" x14ac:dyDescent="0.55000000000000004">
      <c r="A314" s="3">
        <v>11</v>
      </c>
      <c r="B314" s="3">
        <v>1</v>
      </c>
      <c r="C314" s="5">
        <v>320145.05470306502</v>
      </c>
      <c r="D314" s="5">
        <v>335417.04017582402</v>
      </c>
      <c r="E314" s="5">
        <v>587568.792153502</v>
      </c>
      <c r="F314" s="5">
        <v>543871.95432810998</v>
      </c>
      <c r="G314" s="5">
        <v>475211.22255749902</v>
      </c>
    </row>
    <row r="315" spans="1:7" x14ac:dyDescent="0.55000000000000004">
      <c r="A315" s="3">
        <v>11</v>
      </c>
      <c r="B315" s="3">
        <v>2</v>
      </c>
      <c r="C315" s="5">
        <v>33367.795357287701</v>
      </c>
      <c r="D315" s="5">
        <v>39515.749056564702</v>
      </c>
      <c r="E315" s="5">
        <v>42835.315902282899</v>
      </c>
      <c r="F315" s="5">
        <v>41953.9522876642</v>
      </c>
      <c r="G315" s="5">
        <v>41150.261501986301</v>
      </c>
    </row>
    <row r="316" spans="1:7" x14ac:dyDescent="0.55000000000000004">
      <c r="A316" s="3">
        <v>11</v>
      </c>
      <c r="B316" s="3">
        <v>3</v>
      </c>
      <c r="C316" s="5">
        <v>868778.46782113297</v>
      </c>
      <c r="D316" s="5">
        <v>937998.70576566504</v>
      </c>
      <c r="E316" s="5">
        <v>1047060.92686566</v>
      </c>
      <c r="F316" s="5">
        <v>1067469.96663225</v>
      </c>
      <c r="G316" s="5">
        <v>1057785.90608524</v>
      </c>
    </row>
    <row r="317" spans="1:7" x14ac:dyDescent="0.55000000000000004">
      <c r="A317" s="3">
        <v>11</v>
      </c>
      <c r="B317" s="3">
        <v>4</v>
      </c>
      <c r="C317" s="5">
        <v>91539.339655731295</v>
      </c>
      <c r="D317" s="5">
        <v>82632.407414108704</v>
      </c>
      <c r="E317" s="5">
        <v>77837.162422982306</v>
      </c>
      <c r="F317" s="5">
        <v>74336.147661690906</v>
      </c>
      <c r="G317" s="5">
        <v>72306.024202037093</v>
      </c>
    </row>
    <row r="318" spans="1:7" x14ac:dyDescent="0.55000000000000004">
      <c r="A318" s="3">
        <v>11</v>
      </c>
      <c r="B318" s="3">
        <v>5</v>
      </c>
      <c r="C318" s="5">
        <v>273346.706207368</v>
      </c>
      <c r="D318" s="5">
        <v>287358.49947930698</v>
      </c>
      <c r="E318" s="5">
        <v>327926.629601705</v>
      </c>
      <c r="F318" s="5">
        <v>338900.44425443601</v>
      </c>
      <c r="G318" s="5">
        <v>349867.44013793999</v>
      </c>
    </row>
    <row r="319" spans="1:7" x14ac:dyDescent="0.55000000000000004">
      <c r="A319" s="3">
        <v>11</v>
      </c>
      <c r="B319" s="3">
        <v>6</v>
      </c>
      <c r="C319" s="5">
        <v>1978109.1225233299</v>
      </c>
      <c r="D319" s="5">
        <v>2034829.1394138201</v>
      </c>
      <c r="E319" s="5">
        <v>1999283.2421282399</v>
      </c>
      <c r="F319" s="5">
        <v>1976893.57909503</v>
      </c>
      <c r="G319" s="5">
        <v>1905595.5243792001</v>
      </c>
    </row>
    <row r="320" spans="1:7" x14ac:dyDescent="0.55000000000000004">
      <c r="A320" s="3">
        <v>11</v>
      </c>
      <c r="B320" s="3">
        <v>7</v>
      </c>
      <c r="C320" s="5">
        <v>347437.81465458602</v>
      </c>
      <c r="D320" s="5">
        <v>321218.17390285002</v>
      </c>
      <c r="E320" s="5">
        <v>310928.89874586603</v>
      </c>
      <c r="F320" s="5">
        <v>306267.72695360001</v>
      </c>
      <c r="G320" s="5">
        <v>300343.25009360199</v>
      </c>
    </row>
    <row r="321" spans="1:7" x14ac:dyDescent="0.55000000000000004">
      <c r="A321" s="3">
        <v>11</v>
      </c>
      <c r="B321" s="3">
        <v>8</v>
      </c>
      <c r="C321" s="5">
        <v>670644.74873779702</v>
      </c>
      <c r="D321" s="5">
        <v>667414.01652164001</v>
      </c>
      <c r="E321" s="5">
        <v>692970.13593949098</v>
      </c>
      <c r="F321" s="5">
        <v>673908.85724999104</v>
      </c>
      <c r="G321" s="5">
        <v>642796.77492016996</v>
      </c>
    </row>
    <row r="322" spans="1:7" x14ac:dyDescent="0.55000000000000004">
      <c r="A322" s="3">
        <v>11</v>
      </c>
      <c r="B322" s="3">
        <v>9</v>
      </c>
      <c r="C322" s="5">
        <v>434237.76971841097</v>
      </c>
      <c r="D322" s="5">
        <v>431590.64813796902</v>
      </c>
      <c r="E322" s="5">
        <v>444838.22160850803</v>
      </c>
      <c r="F322" s="5">
        <v>428353.21719470399</v>
      </c>
      <c r="G322" s="5">
        <v>413435.48777299101</v>
      </c>
    </row>
    <row r="323" spans="1:7" x14ac:dyDescent="0.55000000000000004">
      <c r="A323" s="3">
        <v>11</v>
      </c>
      <c r="B323" s="3">
        <v>10</v>
      </c>
      <c r="C323" s="5">
        <v>1171794.7473446799</v>
      </c>
      <c r="D323" s="5">
        <v>1209673.7460167101</v>
      </c>
      <c r="E323" s="5">
        <v>1184472.5775103699</v>
      </c>
      <c r="F323" s="5">
        <v>1144141.5904778</v>
      </c>
      <c r="G323" s="5">
        <v>1139308.0327761699</v>
      </c>
    </row>
    <row r="324" spans="1:7" x14ac:dyDescent="0.55000000000000004">
      <c r="A324" s="3">
        <v>11</v>
      </c>
      <c r="B324" s="3">
        <v>11</v>
      </c>
      <c r="C324" s="5">
        <v>441824.92571307498</v>
      </c>
      <c r="D324" s="5">
        <v>425002.27503109799</v>
      </c>
      <c r="E324" s="5">
        <v>466791.736144997</v>
      </c>
      <c r="F324" s="5">
        <v>456137.46907753497</v>
      </c>
      <c r="G324" s="5">
        <v>453158.023931053</v>
      </c>
    </row>
    <row r="325" spans="1:7" x14ac:dyDescent="0.55000000000000004">
      <c r="A325" s="3">
        <v>11</v>
      </c>
      <c r="B325" s="3">
        <v>12</v>
      </c>
      <c r="C325" s="5">
        <v>685104.05586427799</v>
      </c>
      <c r="D325" s="5">
        <v>650189.68930886395</v>
      </c>
      <c r="E325" s="5">
        <v>695488.01596195996</v>
      </c>
      <c r="F325" s="5">
        <v>707271.09157735703</v>
      </c>
      <c r="G325" s="5">
        <v>654905.42399597296</v>
      </c>
    </row>
    <row r="326" spans="1:7" x14ac:dyDescent="0.55000000000000004">
      <c r="A326" s="3">
        <v>11</v>
      </c>
      <c r="B326" s="3">
        <v>13</v>
      </c>
      <c r="C326" s="5">
        <v>1370284.55389587</v>
      </c>
      <c r="D326" s="5">
        <v>1047097.35819761</v>
      </c>
      <c r="E326" s="5">
        <v>867162.07233351003</v>
      </c>
      <c r="F326" s="5">
        <v>840711.88299854903</v>
      </c>
      <c r="G326" s="5">
        <v>756646.04705375805</v>
      </c>
    </row>
    <row r="327" spans="1:7" x14ac:dyDescent="0.55000000000000004">
      <c r="A327" s="3">
        <v>11</v>
      </c>
      <c r="B327" s="3">
        <v>14</v>
      </c>
      <c r="C327" s="5">
        <v>2790163.45848908</v>
      </c>
      <c r="D327" s="5">
        <v>2340788.0655081598</v>
      </c>
      <c r="E327" s="5">
        <v>2152100.9624460698</v>
      </c>
      <c r="F327" s="5">
        <v>2130240.8523797798</v>
      </c>
      <c r="G327" s="5">
        <v>2111488.3851577002</v>
      </c>
    </row>
    <row r="328" spans="1:7" x14ac:dyDescent="0.55000000000000004">
      <c r="A328" s="3">
        <v>11</v>
      </c>
      <c r="B328" s="3">
        <v>15</v>
      </c>
      <c r="C328" s="5">
        <v>448527.47266550799</v>
      </c>
      <c r="D328" s="5">
        <v>444761.61798183201</v>
      </c>
      <c r="E328" s="5">
        <v>425407.08411263302</v>
      </c>
      <c r="F328" s="5">
        <v>407945.41993683</v>
      </c>
      <c r="G328" s="5">
        <v>399617.26090607402</v>
      </c>
    </row>
    <row r="329" spans="1:7" x14ac:dyDescent="0.55000000000000004">
      <c r="A329" s="3">
        <v>11</v>
      </c>
      <c r="B329" s="3">
        <v>16</v>
      </c>
      <c r="C329" s="5">
        <v>786173.53908661497</v>
      </c>
      <c r="D329" s="5">
        <v>810649.39554414095</v>
      </c>
      <c r="E329" s="5">
        <v>826594.814421035</v>
      </c>
      <c r="F329" s="5">
        <v>799906.14192586299</v>
      </c>
      <c r="G329" s="5">
        <v>790278.75354425795</v>
      </c>
    </row>
    <row r="330" spans="1:7" x14ac:dyDescent="0.55000000000000004">
      <c r="A330" s="3">
        <v>11</v>
      </c>
      <c r="B330" s="3">
        <v>17</v>
      </c>
      <c r="C330" s="5">
        <v>8394882.0053668097</v>
      </c>
      <c r="D330" s="5">
        <v>8694242.8712550495</v>
      </c>
      <c r="E330" s="5">
        <v>8701677.9087249897</v>
      </c>
      <c r="F330" s="5">
        <v>8642304.9783785399</v>
      </c>
      <c r="G330" s="5">
        <v>8568086.6634300407</v>
      </c>
    </row>
    <row r="331" spans="1:7" x14ac:dyDescent="0.55000000000000004">
      <c r="A331" s="3">
        <v>11</v>
      </c>
      <c r="B331" s="3">
        <v>18</v>
      </c>
      <c r="C331" s="5">
        <v>825588.50355236302</v>
      </c>
      <c r="D331" s="5">
        <v>878005.38694358501</v>
      </c>
      <c r="E331" s="5">
        <v>906883.46005702706</v>
      </c>
      <c r="F331" s="5">
        <v>914081.16970066901</v>
      </c>
      <c r="G331" s="5">
        <v>953963.93610976904</v>
      </c>
    </row>
    <row r="332" spans="1:7" x14ac:dyDescent="0.55000000000000004">
      <c r="A332" s="3">
        <v>11</v>
      </c>
      <c r="B332" s="3">
        <v>19</v>
      </c>
      <c r="C332" s="5">
        <v>729443.52478735999</v>
      </c>
      <c r="D332" s="5">
        <v>723642.50600329903</v>
      </c>
      <c r="E332" s="5">
        <v>726700.41437385103</v>
      </c>
      <c r="F332" s="5">
        <v>727671.37731433299</v>
      </c>
      <c r="G332" s="5">
        <v>730849.73449914495</v>
      </c>
    </row>
    <row r="333" spans="1:7" x14ac:dyDescent="0.55000000000000004">
      <c r="A333" s="3">
        <v>11</v>
      </c>
      <c r="B333" s="3">
        <v>20</v>
      </c>
      <c r="C333" s="5">
        <v>1900291.4483157301</v>
      </c>
      <c r="D333" s="5">
        <v>2371647.6988969101</v>
      </c>
      <c r="E333" s="5">
        <v>2196283.9128557499</v>
      </c>
      <c r="F333" s="5">
        <v>2505611.0892330301</v>
      </c>
      <c r="G333" s="5">
        <v>2439632.4414356099</v>
      </c>
    </row>
    <row r="334" spans="1:7" x14ac:dyDescent="0.55000000000000004">
      <c r="A334" s="3">
        <v>11</v>
      </c>
      <c r="B334" s="3">
        <v>21</v>
      </c>
      <c r="C334" s="5">
        <v>3907649.7829364398</v>
      </c>
      <c r="D334" s="5">
        <v>3962255.4501710399</v>
      </c>
      <c r="E334" s="5">
        <v>3888272.2068162099</v>
      </c>
      <c r="F334" s="5">
        <v>3847181.61008453</v>
      </c>
      <c r="G334" s="5">
        <v>3773039.50272536</v>
      </c>
    </row>
    <row r="335" spans="1:7" x14ac:dyDescent="0.55000000000000004">
      <c r="A335" s="3">
        <v>11</v>
      </c>
      <c r="B335" s="3">
        <v>22</v>
      </c>
      <c r="C335" s="5">
        <v>336969.70463728003</v>
      </c>
      <c r="D335" s="5">
        <v>351732.70228212199</v>
      </c>
      <c r="E335" s="5">
        <v>304864.58655237203</v>
      </c>
      <c r="F335" s="5">
        <v>291368.40034964803</v>
      </c>
      <c r="G335" s="5">
        <v>274658.408312293</v>
      </c>
    </row>
    <row r="336" spans="1:7" x14ac:dyDescent="0.55000000000000004">
      <c r="A336" s="3">
        <v>11</v>
      </c>
      <c r="B336" s="3">
        <v>23</v>
      </c>
      <c r="C336" s="5">
        <v>2010253.1133715301</v>
      </c>
      <c r="D336" s="5">
        <v>1987031.59744107</v>
      </c>
      <c r="E336" s="5">
        <v>1960425.21332253</v>
      </c>
      <c r="F336" s="5">
        <v>1935646.5166521701</v>
      </c>
      <c r="G336" s="5">
        <v>2036891.2207553301</v>
      </c>
    </row>
    <row r="337" spans="1:7" x14ac:dyDescent="0.55000000000000004">
      <c r="A337" s="3">
        <v>11</v>
      </c>
      <c r="B337" s="3">
        <v>24</v>
      </c>
      <c r="C337" s="5">
        <v>201729.68857601899</v>
      </c>
      <c r="D337" s="5">
        <v>194505.552741288</v>
      </c>
      <c r="E337" s="5">
        <v>194867.36128029699</v>
      </c>
      <c r="F337" s="5">
        <v>195646.75091637301</v>
      </c>
      <c r="G337" s="5">
        <v>201000.850936587</v>
      </c>
    </row>
    <row r="338" spans="1:7" x14ac:dyDescent="0.55000000000000004">
      <c r="A338" s="3">
        <v>11</v>
      </c>
      <c r="B338" s="3">
        <v>25</v>
      </c>
      <c r="C338" s="5">
        <v>295341.558892712</v>
      </c>
      <c r="D338" s="5">
        <v>311847.05199204403</v>
      </c>
      <c r="E338" s="5">
        <v>451454.65882871702</v>
      </c>
      <c r="F338" s="5">
        <v>431454.55027783499</v>
      </c>
      <c r="G338" s="5">
        <v>407064.71262546699</v>
      </c>
    </row>
    <row r="339" spans="1:7" x14ac:dyDescent="0.55000000000000004">
      <c r="A339" s="3">
        <v>11</v>
      </c>
      <c r="B339" s="3">
        <v>26</v>
      </c>
      <c r="C339" s="5">
        <v>4474800.6543935202</v>
      </c>
      <c r="D339" s="5">
        <v>4699244.1830968102</v>
      </c>
      <c r="E339" s="5">
        <v>5232929.0140718101</v>
      </c>
      <c r="F339" s="5">
        <v>5289383.9766550995</v>
      </c>
      <c r="G339" s="5">
        <v>5337617.8973051403</v>
      </c>
    </row>
    <row r="340" spans="1:7" x14ac:dyDescent="0.55000000000000004">
      <c r="A340" s="3">
        <v>11</v>
      </c>
      <c r="B340" s="3">
        <v>27</v>
      </c>
      <c r="C340" s="5">
        <v>984336.24249158602</v>
      </c>
      <c r="D340" s="5">
        <v>1390022.8556867701</v>
      </c>
      <c r="E340" s="5">
        <v>1636610.4448319001</v>
      </c>
      <c r="F340" s="5">
        <v>1698756.7380919801</v>
      </c>
      <c r="G340" s="5">
        <v>1747469.68584346</v>
      </c>
    </row>
    <row r="341" spans="1:7" x14ac:dyDescent="0.55000000000000004">
      <c r="A341" s="3">
        <v>11</v>
      </c>
      <c r="B341" s="3">
        <v>28</v>
      </c>
      <c r="C341" s="5">
        <v>17872753.464936402</v>
      </c>
      <c r="D341" s="5">
        <v>17649727.008703899</v>
      </c>
      <c r="E341" s="5">
        <v>17455664.4140031</v>
      </c>
      <c r="F341" s="5">
        <v>17377416.908073802</v>
      </c>
      <c r="G341" s="5">
        <v>17334824.7912319</v>
      </c>
    </row>
    <row r="342" spans="1:7" x14ac:dyDescent="0.55000000000000004">
      <c r="A342" s="3">
        <v>11</v>
      </c>
      <c r="B342" s="3">
        <v>29</v>
      </c>
      <c r="C342" s="5">
        <v>1369293.82265064</v>
      </c>
      <c r="D342" s="5">
        <v>1208576.4053947099</v>
      </c>
      <c r="E342" s="5">
        <v>1055871.97884832</v>
      </c>
      <c r="F342" s="5">
        <v>1018748.37199087</v>
      </c>
      <c r="G342" s="5">
        <v>959288.23863363103</v>
      </c>
    </row>
    <row r="343" spans="1:7" x14ac:dyDescent="0.55000000000000004">
      <c r="A343" s="3">
        <v>11</v>
      </c>
      <c r="B343" s="3">
        <v>30</v>
      </c>
      <c r="C343" s="5">
        <v>1165447.80116789</v>
      </c>
      <c r="D343" s="5">
        <v>1215895.3479110401</v>
      </c>
      <c r="E343" s="5">
        <v>1069385.89704401</v>
      </c>
      <c r="F343" s="5">
        <v>1036762.49307322</v>
      </c>
      <c r="G343" s="5">
        <v>963742.55460830103</v>
      </c>
    </row>
    <row r="344" spans="1:7" x14ac:dyDescent="0.55000000000000004">
      <c r="A344" s="3">
        <v>11</v>
      </c>
      <c r="B344" s="3">
        <v>31</v>
      </c>
      <c r="C344" s="5">
        <v>1789524.3241286399</v>
      </c>
      <c r="D344" s="5">
        <v>1722160.3124732</v>
      </c>
      <c r="E344" s="5">
        <v>1574149.9196109099</v>
      </c>
      <c r="F344" s="5">
        <v>1538375.0164276001</v>
      </c>
      <c r="G344" s="5">
        <v>1516918.9352687499</v>
      </c>
    </row>
    <row r="345" spans="1:7" x14ac:dyDescent="0.55000000000000004">
      <c r="A345" s="3">
        <v>12</v>
      </c>
      <c r="B345" s="3">
        <v>1</v>
      </c>
      <c r="C345" s="5">
        <v>436037.61563803401</v>
      </c>
      <c r="D345" s="5">
        <v>425989.32235288603</v>
      </c>
      <c r="E345" s="5">
        <v>423969.85309413902</v>
      </c>
      <c r="F345" s="5">
        <v>399029.72929461498</v>
      </c>
      <c r="G345" s="5">
        <v>328931.95155924099</v>
      </c>
    </row>
    <row r="346" spans="1:7" x14ac:dyDescent="0.55000000000000004">
      <c r="A346" s="3">
        <v>12</v>
      </c>
      <c r="B346" s="3">
        <v>2</v>
      </c>
      <c r="C346" s="5">
        <v>73029.346011511894</v>
      </c>
      <c r="D346" s="5">
        <v>77265.585542826899</v>
      </c>
      <c r="E346" s="5">
        <v>81793.039700406807</v>
      </c>
      <c r="F346" s="5">
        <v>80325.816713665103</v>
      </c>
      <c r="G346" s="5">
        <v>79492.454497786704</v>
      </c>
    </row>
    <row r="347" spans="1:7" x14ac:dyDescent="0.55000000000000004">
      <c r="A347" s="3">
        <v>12</v>
      </c>
      <c r="B347" s="3">
        <v>3</v>
      </c>
      <c r="C347" s="5">
        <v>939421.43340533797</v>
      </c>
      <c r="D347" s="5">
        <v>940298.26884004101</v>
      </c>
      <c r="E347" s="5">
        <v>1030115.00167083</v>
      </c>
      <c r="F347" s="5">
        <v>1002692.9286507</v>
      </c>
      <c r="G347" s="5">
        <v>983805.269090191</v>
      </c>
    </row>
    <row r="348" spans="1:7" x14ac:dyDescent="0.55000000000000004">
      <c r="A348" s="3">
        <v>12</v>
      </c>
      <c r="B348" s="3">
        <v>4</v>
      </c>
      <c r="C348" s="5">
        <v>56120.118041042602</v>
      </c>
      <c r="D348" s="5">
        <v>40915.9873640074</v>
      </c>
      <c r="E348" s="5">
        <v>39287.959332446102</v>
      </c>
      <c r="F348" s="5">
        <v>37911.821594898203</v>
      </c>
      <c r="G348" s="5">
        <v>37150.648472367502</v>
      </c>
    </row>
    <row r="349" spans="1:7" x14ac:dyDescent="0.55000000000000004">
      <c r="A349" s="3">
        <v>12</v>
      </c>
      <c r="B349" s="3">
        <v>5</v>
      </c>
      <c r="C349" s="5">
        <v>61831.351043766503</v>
      </c>
      <c r="D349" s="5">
        <v>62499.3260696094</v>
      </c>
      <c r="E349" s="5">
        <v>71720.090975483501</v>
      </c>
      <c r="F349" s="5">
        <v>85252.0629853953</v>
      </c>
      <c r="G349" s="5">
        <v>85455.653377165101</v>
      </c>
    </row>
    <row r="350" spans="1:7" x14ac:dyDescent="0.55000000000000004">
      <c r="A350" s="3">
        <v>12</v>
      </c>
      <c r="B350" s="3">
        <v>6</v>
      </c>
      <c r="C350" s="5">
        <v>3672727.8217301401</v>
      </c>
      <c r="D350" s="5">
        <v>3702375.84534354</v>
      </c>
      <c r="E350" s="5">
        <v>3828753.5869446299</v>
      </c>
      <c r="F350" s="5">
        <v>4083689.8799845302</v>
      </c>
      <c r="G350" s="5">
        <v>4166168.0215811101</v>
      </c>
    </row>
    <row r="351" spans="1:7" x14ac:dyDescent="0.55000000000000004">
      <c r="A351" s="3">
        <v>12</v>
      </c>
      <c r="B351" s="3">
        <v>7</v>
      </c>
      <c r="C351" s="5">
        <v>222449.964855989</v>
      </c>
      <c r="D351" s="5">
        <v>221142.465598357</v>
      </c>
      <c r="E351" s="5">
        <v>220831.45450837101</v>
      </c>
      <c r="F351" s="5">
        <v>223732.12755579801</v>
      </c>
      <c r="G351" s="5">
        <v>226381.657596898</v>
      </c>
    </row>
    <row r="352" spans="1:7" x14ac:dyDescent="0.55000000000000004">
      <c r="A352" s="3">
        <v>12</v>
      </c>
      <c r="B352" s="3">
        <v>8</v>
      </c>
      <c r="C352" s="5">
        <v>2152202.7164623202</v>
      </c>
      <c r="D352" s="5">
        <v>2102296.20015381</v>
      </c>
      <c r="E352" s="5">
        <v>2259038.2469432899</v>
      </c>
      <c r="F352" s="5">
        <v>2235903.0550212301</v>
      </c>
      <c r="G352" s="5">
        <v>2278503.1763888798</v>
      </c>
    </row>
    <row r="353" spans="1:7" x14ac:dyDescent="0.55000000000000004">
      <c r="A353" s="3">
        <v>12</v>
      </c>
      <c r="B353" s="3">
        <v>9</v>
      </c>
      <c r="C353" s="5">
        <v>334630.65991547197</v>
      </c>
      <c r="D353" s="5">
        <v>272895.79874293698</v>
      </c>
      <c r="E353" s="5">
        <v>282206.243240782</v>
      </c>
      <c r="F353" s="5">
        <v>273212.77879280399</v>
      </c>
      <c r="G353" s="5">
        <v>263261.22551276803</v>
      </c>
    </row>
    <row r="354" spans="1:7" x14ac:dyDescent="0.55000000000000004">
      <c r="A354" s="3">
        <v>12</v>
      </c>
      <c r="B354" s="3">
        <v>10</v>
      </c>
      <c r="C354" s="5">
        <v>681081.77176002297</v>
      </c>
      <c r="D354" s="5">
        <v>726053.087798325</v>
      </c>
      <c r="E354" s="5">
        <v>710392.00243694405</v>
      </c>
      <c r="F354" s="5">
        <v>693594.45808621903</v>
      </c>
      <c r="G354" s="5">
        <v>703398.39609816205</v>
      </c>
    </row>
    <row r="355" spans="1:7" x14ac:dyDescent="0.55000000000000004">
      <c r="A355" s="3">
        <v>12</v>
      </c>
      <c r="B355" s="3">
        <v>11</v>
      </c>
      <c r="C355" s="5">
        <v>851682.369058043</v>
      </c>
      <c r="D355" s="5">
        <v>869729.48163230403</v>
      </c>
      <c r="E355" s="5">
        <v>744286.90280485002</v>
      </c>
      <c r="F355" s="5">
        <v>706917.61490821803</v>
      </c>
      <c r="G355" s="5">
        <v>614901.06262547697</v>
      </c>
    </row>
    <row r="356" spans="1:7" x14ac:dyDescent="0.55000000000000004">
      <c r="A356" s="3">
        <v>12</v>
      </c>
      <c r="B356" s="3">
        <v>12</v>
      </c>
      <c r="C356" s="5">
        <v>431074.06573420798</v>
      </c>
      <c r="D356" s="5">
        <v>380457.12673785398</v>
      </c>
      <c r="E356" s="5">
        <v>342075.824035578</v>
      </c>
      <c r="F356" s="5">
        <v>331359.04075586703</v>
      </c>
      <c r="G356" s="5">
        <v>305021.35617466801</v>
      </c>
    </row>
    <row r="357" spans="1:7" x14ac:dyDescent="0.55000000000000004">
      <c r="A357" s="3">
        <v>12</v>
      </c>
      <c r="B357" s="3">
        <v>13</v>
      </c>
      <c r="C357" s="5">
        <v>356463.485032055</v>
      </c>
      <c r="D357" s="5">
        <v>335806.58429823001</v>
      </c>
      <c r="E357" s="5">
        <v>317536.66156328499</v>
      </c>
      <c r="F357" s="5">
        <v>301048.60034357198</v>
      </c>
      <c r="G357" s="5">
        <v>266575.40317502402</v>
      </c>
    </row>
    <row r="358" spans="1:7" x14ac:dyDescent="0.55000000000000004">
      <c r="A358" s="3">
        <v>12</v>
      </c>
      <c r="B358" s="3">
        <v>14</v>
      </c>
      <c r="C358" s="5">
        <v>182971.49916315699</v>
      </c>
      <c r="D358" s="5">
        <v>157376.998477563</v>
      </c>
      <c r="E358" s="5">
        <v>137954.20378575099</v>
      </c>
      <c r="F358" s="5">
        <v>132203.02905297701</v>
      </c>
      <c r="G358" s="5">
        <v>125268.63960199201</v>
      </c>
    </row>
    <row r="359" spans="1:7" x14ac:dyDescent="0.55000000000000004">
      <c r="A359" s="3">
        <v>12</v>
      </c>
      <c r="B359" s="3">
        <v>15</v>
      </c>
      <c r="C359" s="5">
        <v>64343.039859637502</v>
      </c>
      <c r="D359" s="5">
        <v>85725.024864438703</v>
      </c>
      <c r="E359" s="5">
        <v>83071.098667768107</v>
      </c>
      <c r="F359" s="5">
        <v>82083.916565606196</v>
      </c>
      <c r="G359" s="5">
        <v>83681.1074741474</v>
      </c>
    </row>
    <row r="360" spans="1:7" x14ac:dyDescent="0.55000000000000004">
      <c r="A360" s="3">
        <v>12</v>
      </c>
      <c r="B360" s="3">
        <v>16</v>
      </c>
      <c r="C360" s="5">
        <v>406556.78466899099</v>
      </c>
      <c r="D360" s="5">
        <v>396432.44459547999</v>
      </c>
      <c r="E360" s="5">
        <v>378601.57277270802</v>
      </c>
      <c r="F360" s="5">
        <v>371499.56706251798</v>
      </c>
      <c r="G360" s="5">
        <v>370817.71204154298</v>
      </c>
    </row>
    <row r="361" spans="1:7" x14ac:dyDescent="0.55000000000000004">
      <c r="A361" s="3">
        <v>12</v>
      </c>
      <c r="B361" s="3">
        <v>17</v>
      </c>
      <c r="C361" s="5">
        <v>9955277.4523383006</v>
      </c>
      <c r="D361" s="5">
        <v>9898546.1275396999</v>
      </c>
      <c r="E361" s="5">
        <v>9841254.4673256595</v>
      </c>
      <c r="F361" s="5">
        <v>9847925.9431536607</v>
      </c>
      <c r="G361" s="5">
        <v>9825256.3302896693</v>
      </c>
    </row>
    <row r="362" spans="1:7" x14ac:dyDescent="0.55000000000000004">
      <c r="A362" s="3">
        <v>12</v>
      </c>
      <c r="B362" s="3">
        <v>18</v>
      </c>
      <c r="C362" s="5">
        <v>784620.14464458905</v>
      </c>
      <c r="D362" s="5">
        <v>835390.06658336904</v>
      </c>
      <c r="E362" s="5">
        <v>880916.54141164594</v>
      </c>
      <c r="F362" s="5">
        <v>884783.24504865694</v>
      </c>
      <c r="G362" s="5">
        <v>934879.92579892301</v>
      </c>
    </row>
    <row r="363" spans="1:7" x14ac:dyDescent="0.55000000000000004">
      <c r="A363" s="3">
        <v>12</v>
      </c>
      <c r="B363" s="3">
        <v>19</v>
      </c>
      <c r="C363" s="5">
        <v>530150.16860516905</v>
      </c>
      <c r="D363" s="5">
        <v>509263.65612904599</v>
      </c>
      <c r="E363" s="5">
        <v>497574.24214667903</v>
      </c>
      <c r="F363" s="5">
        <v>494283.72562258702</v>
      </c>
      <c r="G363" s="5">
        <v>489277.20450933202</v>
      </c>
    </row>
    <row r="364" spans="1:7" x14ac:dyDescent="0.55000000000000004">
      <c r="A364" s="3">
        <v>12</v>
      </c>
      <c r="B364" s="3">
        <v>20</v>
      </c>
      <c r="C364" s="5">
        <v>1677878.77227865</v>
      </c>
      <c r="D364" s="5">
        <v>2188288.2360808798</v>
      </c>
      <c r="E364" s="5">
        <v>1962335.4251508799</v>
      </c>
      <c r="F364" s="5">
        <v>1950050.6337675101</v>
      </c>
      <c r="G364" s="5">
        <v>1791084.3779377299</v>
      </c>
    </row>
    <row r="365" spans="1:7" x14ac:dyDescent="0.55000000000000004">
      <c r="A365" s="3">
        <v>12</v>
      </c>
      <c r="B365" s="3">
        <v>21</v>
      </c>
      <c r="C365" s="5">
        <v>6161389.7782599898</v>
      </c>
      <c r="D365" s="5">
        <v>6608055.7674808102</v>
      </c>
      <c r="E365" s="5">
        <v>7102535.7869961802</v>
      </c>
      <c r="F365" s="5">
        <v>7080868.1147962501</v>
      </c>
      <c r="G365" s="5">
        <v>6918958.9513037903</v>
      </c>
    </row>
    <row r="366" spans="1:7" x14ac:dyDescent="0.55000000000000004">
      <c r="A366" s="3">
        <v>12</v>
      </c>
      <c r="B366" s="3">
        <v>22</v>
      </c>
      <c r="C366" s="5">
        <v>567963.02271871595</v>
      </c>
      <c r="D366" s="5">
        <v>555435.33875651297</v>
      </c>
      <c r="E366" s="5">
        <v>529750.12428085902</v>
      </c>
      <c r="F366" s="5">
        <v>503394.07669722399</v>
      </c>
      <c r="G366" s="5">
        <v>481376.08440340898</v>
      </c>
    </row>
    <row r="367" spans="1:7" x14ac:dyDescent="0.55000000000000004">
      <c r="A367" s="3">
        <v>12</v>
      </c>
      <c r="B367" s="3">
        <v>23</v>
      </c>
      <c r="C367" s="5">
        <v>1810384.9615042</v>
      </c>
      <c r="D367" s="5">
        <v>1934669.5778896699</v>
      </c>
      <c r="E367" s="5">
        <v>1995950.76795493</v>
      </c>
      <c r="F367" s="5">
        <v>1973752.946674</v>
      </c>
      <c r="G367" s="5">
        <v>2025325.2127148099</v>
      </c>
    </row>
    <row r="368" spans="1:7" x14ac:dyDescent="0.55000000000000004">
      <c r="A368" s="3">
        <v>12</v>
      </c>
      <c r="B368" s="3">
        <v>24</v>
      </c>
      <c r="C368" s="5">
        <v>264312.47233923897</v>
      </c>
      <c r="D368" s="5">
        <v>267376.17267029203</v>
      </c>
      <c r="E368" s="5">
        <v>261361.51541120501</v>
      </c>
      <c r="F368" s="5">
        <v>255333.71628024499</v>
      </c>
      <c r="G368" s="5">
        <v>249507.86825346001</v>
      </c>
    </row>
    <row r="369" spans="1:7" x14ac:dyDescent="0.55000000000000004">
      <c r="A369" s="3">
        <v>12</v>
      </c>
      <c r="B369" s="3">
        <v>25</v>
      </c>
      <c r="C369" s="5">
        <v>271609.96458297101</v>
      </c>
      <c r="D369" s="5">
        <v>298622.740719683</v>
      </c>
      <c r="E369" s="5">
        <v>315007.77260694798</v>
      </c>
      <c r="F369" s="5">
        <v>304521.35061741702</v>
      </c>
      <c r="G369" s="5">
        <v>281541.946579966</v>
      </c>
    </row>
    <row r="370" spans="1:7" x14ac:dyDescent="0.55000000000000004">
      <c r="A370" s="3">
        <v>12</v>
      </c>
      <c r="B370" s="3">
        <v>26</v>
      </c>
      <c r="C370" s="5">
        <v>4212090.4798044404</v>
      </c>
      <c r="D370" s="5">
        <v>4187758.8077211902</v>
      </c>
      <c r="E370" s="5">
        <v>4532375.7118755896</v>
      </c>
      <c r="F370" s="5">
        <v>4604936.53525283</v>
      </c>
      <c r="G370" s="5">
        <v>4716109.6721045198</v>
      </c>
    </row>
    <row r="371" spans="1:7" x14ac:dyDescent="0.55000000000000004">
      <c r="A371" s="3">
        <v>12</v>
      </c>
      <c r="B371" s="3">
        <v>27</v>
      </c>
      <c r="C371" s="5">
        <v>782588.78009763302</v>
      </c>
      <c r="D371" s="5">
        <v>1056468.52105426</v>
      </c>
      <c r="E371" s="5">
        <v>1600419.0929141899</v>
      </c>
      <c r="F371" s="5">
        <v>1609991.66647511</v>
      </c>
      <c r="G371" s="5">
        <v>1872249.0666042699</v>
      </c>
    </row>
    <row r="372" spans="1:7" x14ac:dyDescent="0.55000000000000004">
      <c r="A372" s="3">
        <v>12</v>
      </c>
      <c r="B372" s="3">
        <v>28</v>
      </c>
      <c r="C372" s="5">
        <v>12314918.854402499</v>
      </c>
      <c r="D372" s="5">
        <v>12203330.955208</v>
      </c>
      <c r="E372" s="5">
        <v>12556197.694183299</v>
      </c>
      <c r="F372" s="5">
        <v>12605949.739635101</v>
      </c>
      <c r="G372" s="5">
        <v>12856229.291734301</v>
      </c>
    </row>
    <row r="373" spans="1:7" x14ac:dyDescent="0.55000000000000004">
      <c r="A373" s="3">
        <v>12</v>
      </c>
      <c r="B373" s="3">
        <v>29</v>
      </c>
      <c r="C373" s="5">
        <v>1486436.51289881</v>
      </c>
      <c r="D373" s="5">
        <v>1480798.5727506699</v>
      </c>
      <c r="E373" s="5">
        <v>1356793.3761673099</v>
      </c>
      <c r="F373" s="5">
        <v>1358338.3973564201</v>
      </c>
      <c r="G373" s="5">
        <v>1370030.50133644</v>
      </c>
    </row>
    <row r="374" spans="1:7" x14ac:dyDescent="0.55000000000000004">
      <c r="A374" s="3">
        <v>12</v>
      </c>
      <c r="B374" s="3">
        <v>30</v>
      </c>
      <c r="C374" s="5">
        <v>1244737.23950209</v>
      </c>
      <c r="D374" s="5">
        <v>1493302.2034370501</v>
      </c>
      <c r="E374" s="5">
        <v>1614828.5019680201</v>
      </c>
      <c r="F374" s="5">
        <v>1570156.43550487</v>
      </c>
      <c r="G374" s="5">
        <v>1517653.1275287899</v>
      </c>
    </row>
    <row r="375" spans="1:7" x14ac:dyDescent="0.55000000000000004">
      <c r="A375" s="3">
        <v>12</v>
      </c>
      <c r="B375" s="3">
        <v>31</v>
      </c>
      <c r="C375" s="5">
        <v>2170810.2334759701</v>
      </c>
      <c r="D375" s="5">
        <v>1884779.2499696701</v>
      </c>
      <c r="E375" s="5">
        <v>1960717.27886635</v>
      </c>
      <c r="F375" s="5">
        <v>1883244.2131230501</v>
      </c>
      <c r="G375" s="5">
        <v>2103053.35572027</v>
      </c>
    </row>
    <row r="376" spans="1:7" x14ac:dyDescent="0.55000000000000004">
      <c r="A376" s="3">
        <v>13</v>
      </c>
      <c r="B376" s="3">
        <v>1</v>
      </c>
      <c r="C376" s="5">
        <v>94193.822470277606</v>
      </c>
      <c r="D376" s="5">
        <v>1238161.42277355</v>
      </c>
      <c r="E376" s="5">
        <v>1617054.4871070499</v>
      </c>
      <c r="F376" s="5">
        <v>1600712.6315788501</v>
      </c>
      <c r="G376" s="5">
        <v>1987142.6366198901</v>
      </c>
    </row>
    <row r="377" spans="1:7" x14ac:dyDescent="0.55000000000000004">
      <c r="A377" s="3">
        <v>13</v>
      </c>
      <c r="B377" s="3">
        <v>2</v>
      </c>
      <c r="C377" s="5">
        <v>206800.32015797199</v>
      </c>
      <c r="D377" s="5">
        <v>241097.99695387701</v>
      </c>
      <c r="E377" s="5">
        <v>249475.36705178799</v>
      </c>
      <c r="F377" s="5">
        <v>242236.25037742901</v>
      </c>
      <c r="G377" s="5">
        <v>232658.382170039</v>
      </c>
    </row>
    <row r="378" spans="1:7" x14ac:dyDescent="0.55000000000000004">
      <c r="A378" s="3">
        <v>13</v>
      </c>
      <c r="B378" s="3">
        <v>3</v>
      </c>
      <c r="C378" s="5">
        <v>802259.55832852097</v>
      </c>
      <c r="D378" s="5">
        <v>969609.06276938505</v>
      </c>
      <c r="E378" s="5">
        <v>891905.38165283203</v>
      </c>
      <c r="F378" s="5">
        <v>872363.32277925196</v>
      </c>
      <c r="G378" s="5">
        <v>837858.08371270797</v>
      </c>
    </row>
    <row r="379" spans="1:7" x14ac:dyDescent="0.55000000000000004">
      <c r="A379" s="3">
        <v>13</v>
      </c>
      <c r="B379" s="3">
        <v>4</v>
      </c>
      <c r="C379" s="5">
        <v>211321.027845334</v>
      </c>
      <c r="D379" s="5">
        <v>160823.03581207301</v>
      </c>
      <c r="E379" s="5">
        <v>158677.86072050201</v>
      </c>
      <c r="F379" s="5">
        <v>154724.72453965299</v>
      </c>
      <c r="G379" s="5">
        <v>146782.94460256299</v>
      </c>
    </row>
    <row r="380" spans="1:7" x14ac:dyDescent="0.55000000000000004">
      <c r="A380" s="3">
        <v>13</v>
      </c>
      <c r="B380" s="3">
        <v>5</v>
      </c>
      <c r="C380" s="5">
        <v>190222.90515273099</v>
      </c>
      <c r="D380" s="5">
        <v>172002.11570195199</v>
      </c>
      <c r="E380" s="5">
        <v>174477.85923374401</v>
      </c>
      <c r="F380" s="5">
        <v>169907.490766264</v>
      </c>
      <c r="G380" s="5">
        <v>163683.31008498301</v>
      </c>
    </row>
    <row r="381" spans="1:7" x14ac:dyDescent="0.55000000000000004">
      <c r="A381" s="3">
        <v>13</v>
      </c>
      <c r="B381" s="3">
        <v>6</v>
      </c>
      <c r="C381" s="5">
        <v>3033310.8447019602</v>
      </c>
      <c r="D381" s="5">
        <v>3100766.34311001</v>
      </c>
      <c r="E381" s="5">
        <v>3239990.7183055799</v>
      </c>
      <c r="F381" s="5">
        <v>3279719.2158965501</v>
      </c>
      <c r="G381" s="5">
        <v>3311834.5780587699</v>
      </c>
    </row>
    <row r="382" spans="1:7" x14ac:dyDescent="0.55000000000000004">
      <c r="A382" s="3">
        <v>13</v>
      </c>
      <c r="B382" s="3">
        <v>7</v>
      </c>
      <c r="C382" s="5">
        <v>196058.36703792299</v>
      </c>
      <c r="D382" s="5">
        <v>179513.180083874</v>
      </c>
      <c r="E382" s="5">
        <v>173072.122866814</v>
      </c>
      <c r="F382" s="5">
        <v>169301.254491842</v>
      </c>
      <c r="G382" s="5">
        <v>170509.301132033</v>
      </c>
    </row>
    <row r="383" spans="1:7" x14ac:dyDescent="0.55000000000000004">
      <c r="A383" s="3">
        <v>13</v>
      </c>
      <c r="B383" s="3">
        <v>8</v>
      </c>
      <c r="C383" s="5">
        <v>393549.13808498002</v>
      </c>
      <c r="D383" s="5">
        <v>341333.22320715501</v>
      </c>
      <c r="E383" s="5">
        <v>330331.050412677</v>
      </c>
      <c r="F383" s="5">
        <v>324319.16342269001</v>
      </c>
      <c r="G383" s="5">
        <v>328401.53344025702</v>
      </c>
    </row>
    <row r="384" spans="1:7" x14ac:dyDescent="0.55000000000000004">
      <c r="A384" s="3">
        <v>13</v>
      </c>
      <c r="B384" s="3">
        <v>9</v>
      </c>
      <c r="C384" s="5">
        <v>277396.45437700202</v>
      </c>
      <c r="D384" s="5">
        <v>229737.20369610901</v>
      </c>
      <c r="E384" s="5">
        <v>217056.44739809301</v>
      </c>
      <c r="F384" s="5">
        <v>205753.799596681</v>
      </c>
      <c r="G384" s="5">
        <v>196360.662027404</v>
      </c>
    </row>
    <row r="385" spans="1:7" x14ac:dyDescent="0.55000000000000004">
      <c r="A385" s="3">
        <v>13</v>
      </c>
      <c r="B385" s="3">
        <v>10</v>
      </c>
      <c r="C385" s="5">
        <v>2255101.4756332301</v>
      </c>
      <c r="D385" s="5">
        <v>2173907.0708612399</v>
      </c>
      <c r="E385" s="5">
        <v>2166622.9022998498</v>
      </c>
      <c r="F385" s="5">
        <v>2096943.82105882</v>
      </c>
      <c r="G385" s="5">
        <v>1968338.5952129399</v>
      </c>
    </row>
    <row r="386" spans="1:7" x14ac:dyDescent="0.55000000000000004">
      <c r="A386" s="3">
        <v>13</v>
      </c>
      <c r="B386" s="3">
        <v>11</v>
      </c>
      <c r="C386" s="5">
        <v>857103.19209845096</v>
      </c>
      <c r="D386" s="5">
        <v>780892.24696854898</v>
      </c>
      <c r="E386" s="5">
        <v>782613.08667588094</v>
      </c>
      <c r="F386" s="5">
        <v>787115.86203141301</v>
      </c>
      <c r="G386" s="5">
        <v>783914.14132380101</v>
      </c>
    </row>
    <row r="387" spans="1:7" x14ac:dyDescent="0.55000000000000004">
      <c r="A387" s="3">
        <v>13</v>
      </c>
      <c r="B387" s="3">
        <v>12</v>
      </c>
      <c r="C387" s="5">
        <v>1761436.93983636</v>
      </c>
      <c r="D387" s="5">
        <v>1658606.6867124301</v>
      </c>
      <c r="E387" s="5">
        <v>1694850.1438078501</v>
      </c>
      <c r="F387" s="5">
        <v>1643662.75843526</v>
      </c>
      <c r="G387" s="5">
        <v>1568192.92086344</v>
      </c>
    </row>
    <row r="388" spans="1:7" x14ac:dyDescent="0.55000000000000004">
      <c r="A388" s="3">
        <v>13</v>
      </c>
      <c r="B388" s="3">
        <v>13</v>
      </c>
      <c r="C388" s="5">
        <v>3758440.0557555398</v>
      </c>
      <c r="D388" s="5">
        <v>3278749.18492924</v>
      </c>
      <c r="E388" s="5">
        <v>2770329.1221495201</v>
      </c>
      <c r="F388" s="5">
        <v>2643276.2612320101</v>
      </c>
      <c r="G388" s="5">
        <v>2361134.52498858</v>
      </c>
    </row>
    <row r="389" spans="1:7" x14ac:dyDescent="0.55000000000000004">
      <c r="A389" s="3">
        <v>13</v>
      </c>
      <c r="B389" s="3">
        <v>14</v>
      </c>
      <c r="C389" s="5">
        <v>1384946.4330152399</v>
      </c>
      <c r="D389" s="5">
        <v>1372123.8444314101</v>
      </c>
      <c r="E389" s="5">
        <v>1435923.1575090501</v>
      </c>
      <c r="F389" s="5">
        <v>1442602.9571108799</v>
      </c>
      <c r="G389" s="5">
        <v>1436977.990797</v>
      </c>
    </row>
    <row r="390" spans="1:7" x14ac:dyDescent="0.55000000000000004">
      <c r="A390" s="3">
        <v>13</v>
      </c>
      <c r="B390" s="3">
        <v>15</v>
      </c>
      <c r="C390" s="5">
        <v>878385.67572572106</v>
      </c>
      <c r="D390" s="5">
        <v>799306.08611842501</v>
      </c>
      <c r="E390" s="5">
        <v>672186.25640637998</v>
      </c>
      <c r="F390" s="5">
        <v>645933.935091272</v>
      </c>
      <c r="G390" s="5">
        <v>670961.15552991</v>
      </c>
    </row>
    <row r="391" spans="1:7" x14ac:dyDescent="0.55000000000000004">
      <c r="A391" s="3">
        <v>13</v>
      </c>
      <c r="B391" s="3">
        <v>16</v>
      </c>
      <c r="C391" s="5">
        <v>809127.72880302905</v>
      </c>
      <c r="D391" s="5">
        <v>769858.36372022599</v>
      </c>
      <c r="E391" s="5">
        <v>743400.519761645</v>
      </c>
      <c r="F391" s="5">
        <v>725732.00211400504</v>
      </c>
      <c r="G391" s="5">
        <v>726029.57034893101</v>
      </c>
    </row>
    <row r="392" spans="1:7" x14ac:dyDescent="0.55000000000000004">
      <c r="A392" s="3">
        <v>13</v>
      </c>
      <c r="B392" s="3">
        <v>17</v>
      </c>
      <c r="C392" s="5">
        <v>19574257.040403999</v>
      </c>
      <c r="D392" s="5">
        <v>20568111.778963201</v>
      </c>
      <c r="E392" s="5">
        <v>21818585.586727001</v>
      </c>
      <c r="F392" s="5">
        <v>22041407.868583702</v>
      </c>
      <c r="G392" s="5">
        <v>22427149.6891031</v>
      </c>
    </row>
    <row r="393" spans="1:7" x14ac:dyDescent="0.55000000000000004">
      <c r="A393" s="3">
        <v>13</v>
      </c>
      <c r="B393" s="3">
        <v>18</v>
      </c>
      <c r="C393" s="5">
        <v>3286511.3185876999</v>
      </c>
      <c r="D393" s="5">
        <v>3238317.6233171299</v>
      </c>
      <c r="E393" s="5">
        <v>3515514.09251286</v>
      </c>
      <c r="F393" s="5">
        <v>3572679.1124355802</v>
      </c>
      <c r="G393" s="5">
        <v>3805823.6968195699</v>
      </c>
    </row>
    <row r="394" spans="1:7" x14ac:dyDescent="0.55000000000000004">
      <c r="A394" s="3">
        <v>13</v>
      </c>
      <c r="B394" s="3">
        <v>19</v>
      </c>
      <c r="C394" s="5">
        <v>13748266.3343499</v>
      </c>
      <c r="D394" s="5">
        <v>14207163.2772526</v>
      </c>
      <c r="E394" s="5">
        <v>14452276.2509636</v>
      </c>
      <c r="F394" s="5">
        <v>14443627.2423793</v>
      </c>
      <c r="G394" s="5">
        <v>14335678.885647301</v>
      </c>
    </row>
    <row r="395" spans="1:7" x14ac:dyDescent="0.55000000000000004">
      <c r="A395" s="3">
        <v>13</v>
      </c>
      <c r="B395" s="3">
        <v>20</v>
      </c>
      <c r="C395" s="5">
        <v>2267590.32276482</v>
      </c>
      <c r="D395" s="5">
        <v>2389552.0565901301</v>
      </c>
      <c r="E395" s="5">
        <v>2560373.0097578801</v>
      </c>
      <c r="F395" s="5">
        <v>2495739.5437614098</v>
      </c>
      <c r="G395" s="5">
        <v>2395438.4808818302</v>
      </c>
    </row>
    <row r="396" spans="1:7" x14ac:dyDescent="0.55000000000000004">
      <c r="A396" s="3">
        <v>13</v>
      </c>
      <c r="B396" s="3">
        <v>21</v>
      </c>
      <c r="C396" s="5">
        <v>26738995.899271201</v>
      </c>
      <c r="D396" s="5">
        <v>27028478.664652001</v>
      </c>
      <c r="E396" s="5">
        <v>27524716.717029899</v>
      </c>
      <c r="F396" s="5">
        <v>27566680.076462898</v>
      </c>
      <c r="G396" s="5">
        <v>26938547.315400299</v>
      </c>
    </row>
    <row r="397" spans="1:7" x14ac:dyDescent="0.55000000000000004">
      <c r="A397" s="3">
        <v>13</v>
      </c>
      <c r="B397" s="3">
        <v>22</v>
      </c>
      <c r="C397" s="5">
        <v>2205313.8419834999</v>
      </c>
      <c r="D397" s="5">
        <v>2221134.0152898398</v>
      </c>
      <c r="E397" s="5">
        <v>2119822.2132828999</v>
      </c>
      <c r="F397" s="5">
        <v>2036901.5867600599</v>
      </c>
      <c r="G397" s="5">
        <v>1933002.5008279299</v>
      </c>
    </row>
    <row r="398" spans="1:7" x14ac:dyDescent="0.55000000000000004">
      <c r="A398" s="3">
        <v>13</v>
      </c>
      <c r="B398" s="3">
        <v>23</v>
      </c>
      <c r="C398" s="5">
        <v>14748497.365085101</v>
      </c>
      <c r="D398" s="5">
        <v>15627560.375362899</v>
      </c>
      <c r="E398" s="5">
        <v>15365343.085302601</v>
      </c>
      <c r="F398" s="5">
        <v>15413049.7015846</v>
      </c>
      <c r="G398" s="5">
        <v>15611457.587091399</v>
      </c>
    </row>
    <row r="399" spans="1:7" x14ac:dyDescent="0.55000000000000004">
      <c r="A399" s="3">
        <v>13</v>
      </c>
      <c r="B399" s="3">
        <v>24</v>
      </c>
      <c r="C399" s="5">
        <v>7966775.5203916803</v>
      </c>
      <c r="D399" s="5">
        <v>8394357.8849604502</v>
      </c>
      <c r="E399" s="5">
        <v>8960543.8687541001</v>
      </c>
      <c r="F399" s="5">
        <v>9013327.0021207109</v>
      </c>
      <c r="G399" s="5">
        <v>9069907.5870525297</v>
      </c>
    </row>
    <row r="400" spans="1:7" x14ac:dyDescent="0.55000000000000004">
      <c r="A400" s="3">
        <v>13</v>
      </c>
      <c r="B400" s="3">
        <v>25</v>
      </c>
      <c r="C400" s="5">
        <v>3293451.3054899098</v>
      </c>
      <c r="D400" s="5">
        <v>3045395.9336283398</v>
      </c>
      <c r="E400" s="5">
        <v>2966683.61845815</v>
      </c>
      <c r="F400" s="5">
        <v>2918509.3904053601</v>
      </c>
      <c r="G400" s="5">
        <v>3141982.2246729801</v>
      </c>
    </row>
    <row r="401" spans="1:7" x14ac:dyDescent="0.55000000000000004">
      <c r="A401" s="3">
        <v>13</v>
      </c>
      <c r="B401" s="3">
        <v>26</v>
      </c>
      <c r="C401" s="5">
        <v>15557610.8130085</v>
      </c>
      <c r="D401" s="5">
        <v>15825946.3019087</v>
      </c>
      <c r="E401" s="5">
        <v>17570020.270258199</v>
      </c>
      <c r="F401" s="5">
        <v>18420407.671338599</v>
      </c>
      <c r="G401" s="5">
        <v>19583030.023335699</v>
      </c>
    </row>
    <row r="402" spans="1:7" x14ac:dyDescent="0.55000000000000004">
      <c r="A402" s="3">
        <v>13</v>
      </c>
      <c r="B402" s="3">
        <v>27</v>
      </c>
      <c r="C402" s="5">
        <v>11714220.426557999</v>
      </c>
      <c r="D402" s="5">
        <v>8487425.6598251406</v>
      </c>
      <c r="E402" s="5">
        <v>8440793.3925686497</v>
      </c>
      <c r="F402" s="5">
        <v>8135962.7857274804</v>
      </c>
      <c r="G402" s="5">
        <v>7764935.6988565298</v>
      </c>
    </row>
    <row r="403" spans="1:7" x14ac:dyDescent="0.55000000000000004">
      <c r="A403" s="3">
        <v>13</v>
      </c>
      <c r="B403" s="3">
        <v>28</v>
      </c>
      <c r="C403" s="5">
        <v>88332227.206183702</v>
      </c>
      <c r="D403" s="5">
        <v>90085489.539368004</v>
      </c>
      <c r="E403" s="5">
        <v>90926566.961768806</v>
      </c>
      <c r="F403" s="5">
        <v>90678675.433030903</v>
      </c>
      <c r="G403" s="5">
        <v>90166804.887438193</v>
      </c>
    </row>
    <row r="404" spans="1:7" x14ac:dyDescent="0.55000000000000004">
      <c r="A404" s="3">
        <v>13</v>
      </c>
      <c r="B404" s="3">
        <v>29</v>
      </c>
      <c r="C404" s="5">
        <v>6299481.5827080701</v>
      </c>
      <c r="D404" s="5">
        <v>6580842.8304838799</v>
      </c>
      <c r="E404" s="5">
        <v>7138109.1675458299</v>
      </c>
      <c r="F404" s="5">
        <v>7320300.7541533001</v>
      </c>
      <c r="G404" s="5">
        <v>7545742.8598460602</v>
      </c>
    </row>
    <row r="405" spans="1:7" x14ac:dyDescent="0.55000000000000004">
      <c r="A405" s="3">
        <v>13</v>
      </c>
      <c r="B405" s="3">
        <v>30</v>
      </c>
      <c r="C405" s="5">
        <v>3520051.7859073002</v>
      </c>
      <c r="D405" s="5">
        <v>5304447.3900466999</v>
      </c>
      <c r="E405" s="5">
        <v>5983165.5096088601</v>
      </c>
      <c r="F405" s="5">
        <v>5957447.1080516996</v>
      </c>
      <c r="G405" s="5">
        <v>5767510.2603801899</v>
      </c>
    </row>
    <row r="406" spans="1:7" x14ac:dyDescent="0.55000000000000004">
      <c r="A406" s="3">
        <v>13</v>
      </c>
      <c r="B406" s="3">
        <v>31</v>
      </c>
      <c r="C406" s="5">
        <v>6983522.6882519396</v>
      </c>
      <c r="D406" s="5">
        <v>5067100.0953923101</v>
      </c>
      <c r="E406" s="5">
        <v>4284255.6002216898</v>
      </c>
      <c r="F406" s="5">
        <v>4006622.2032336402</v>
      </c>
      <c r="G406" s="5">
        <v>3661649.5271109799</v>
      </c>
    </row>
    <row r="407" spans="1:7" x14ac:dyDescent="0.55000000000000004">
      <c r="A407" s="3">
        <v>14</v>
      </c>
      <c r="B407" s="3">
        <v>1</v>
      </c>
      <c r="C407" s="5">
        <v>181077.248479142</v>
      </c>
      <c r="D407" s="5">
        <v>222307.04814009299</v>
      </c>
      <c r="E407" s="5">
        <v>216791.90387076401</v>
      </c>
      <c r="F407" s="5">
        <v>219495.588918094</v>
      </c>
      <c r="G407" s="5">
        <v>336284.08202333201</v>
      </c>
    </row>
    <row r="408" spans="1:7" x14ac:dyDescent="0.55000000000000004">
      <c r="A408" s="3">
        <v>14</v>
      </c>
      <c r="B408" s="3">
        <v>2</v>
      </c>
      <c r="C408" s="5">
        <v>15986.5587821471</v>
      </c>
      <c r="D408" s="5">
        <v>18962.886238942501</v>
      </c>
      <c r="E408" s="5">
        <v>20807.0515646528</v>
      </c>
      <c r="F408" s="5">
        <v>20326.284264639598</v>
      </c>
      <c r="G408" s="5">
        <v>19822.420004818799</v>
      </c>
    </row>
    <row r="409" spans="1:7" x14ac:dyDescent="0.55000000000000004">
      <c r="A409" s="3">
        <v>14</v>
      </c>
      <c r="B409" s="3">
        <v>3</v>
      </c>
      <c r="C409" s="5">
        <v>959458.64169209101</v>
      </c>
      <c r="D409" s="5">
        <v>962753.20092530397</v>
      </c>
      <c r="E409" s="5">
        <v>1004343.01539563</v>
      </c>
      <c r="F409" s="5">
        <v>977708.86760606</v>
      </c>
      <c r="G409" s="5">
        <v>957528.23039620405</v>
      </c>
    </row>
    <row r="410" spans="1:7" x14ac:dyDescent="0.55000000000000004">
      <c r="A410" s="3">
        <v>14</v>
      </c>
      <c r="B410" s="3">
        <v>4</v>
      </c>
      <c r="C410" s="5">
        <v>44857.493811585096</v>
      </c>
      <c r="D410" s="5">
        <v>41588.363686026001</v>
      </c>
      <c r="E410" s="5">
        <v>42240.2213143833</v>
      </c>
      <c r="F410" s="5">
        <v>42999.630287024098</v>
      </c>
      <c r="G410" s="5">
        <v>41981.296187541499</v>
      </c>
    </row>
    <row r="411" spans="1:7" x14ac:dyDescent="0.55000000000000004">
      <c r="A411" s="3">
        <v>14</v>
      </c>
      <c r="B411" s="3">
        <v>5</v>
      </c>
      <c r="C411" s="5">
        <v>163242.81539149999</v>
      </c>
      <c r="D411" s="5">
        <v>142556.09330593501</v>
      </c>
      <c r="E411" s="5">
        <v>154393.17364404199</v>
      </c>
      <c r="F411" s="5">
        <v>154646.66847399101</v>
      </c>
      <c r="G411" s="5">
        <v>151213.51471166799</v>
      </c>
    </row>
    <row r="412" spans="1:7" x14ac:dyDescent="0.55000000000000004">
      <c r="A412" s="3">
        <v>14</v>
      </c>
      <c r="B412" s="3">
        <v>6</v>
      </c>
      <c r="C412" s="5">
        <v>3622780.6232054601</v>
      </c>
      <c r="D412" s="5">
        <v>3611371.2195573598</v>
      </c>
      <c r="E412" s="5">
        <v>3751213.6313805301</v>
      </c>
      <c r="F412" s="5">
        <v>3788506.9049113798</v>
      </c>
      <c r="G412" s="5">
        <v>3804346.5150224399</v>
      </c>
    </row>
    <row r="413" spans="1:7" x14ac:dyDescent="0.55000000000000004">
      <c r="A413" s="3">
        <v>14</v>
      </c>
      <c r="B413" s="3">
        <v>7</v>
      </c>
      <c r="C413" s="5">
        <v>500754.93211688497</v>
      </c>
      <c r="D413" s="5">
        <v>461713.37415464298</v>
      </c>
      <c r="E413" s="5">
        <v>448826.41983906901</v>
      </c>
      <c r="F413" s="5">
        <v>436831.36933751701</v>
      </c>
      <c r="G413" s="5">
        <v>444256.04674806201</v>
      </c>
    </row>
    <row r="414" spans="1:7" x14ac:dyDescent="0.55000000000000004">
      <c r="A414" s="3">
        <v>14</v>
      </c>
      <c r="B414" s="3">
        <v>8</v>
      </c>
      <c r="C414" s="5">
        <v>1353373.5852306499</v>
      </c>
      <c r="D414" s="5">
        <v>1210558.3773249099</v>
      </c>
      <c r="E414" s="5">
        <v>1192840.4358616399</v>
      </c>
      <c r="F414" s="5">
        <v>1215234.5970655601</v>
      </c>
      <c r="G414" s="5">
        <v>1181677.7732233</v>
      </c>
    </row>
    <row r="415" spans="1:7" x14ac:dyDescent="0.55000000000000004">
      <c r="A415" s="3">
        <v>14</v>
      </c>
      <c r="B415" s="3">
        <v>9</v>
      </c>
      <c r="C415" s="5">
        <v>506203.96614361199</v>
      </c>
      <c r="D415" s="5">
        <v>468937.09020043601</v>
      </c>
      <c r="E415" s="5">
        <v>432877.871567505</v>
      </c>
      <c r="F415" s="5">
        <v>411913.08061013703</v>
      </c>
      <c r="G415" s="5">
        <v>389343.85183032998</v>
      </c>
    </row>
    <row r="416" spans="1:7" x14ac:dyDescent="0.55000000000000004">
      <c r="A416" s="3">
        <v>14</v>
      </c>
      <c r="B416" s="3">
        <v>10</v>
      </c>
      <c r="C416" s="5">
        <v>2560606.9090058198</v>
      </c>
      <c r="D416" s="5">
        <v>2738452.7884053402</v>
      </c>
      <c r="E416" s="5">
        <v>2838751.3684124602</v>
      </c>
      <c r="F416" s="5">
        <v>2802202.3369360901</v>
      </c>
      <c r="G416" s="5">
        <v>2819339.3129886398</v>
      </c>
    </row>
    <row r="417" spans="1:7" x14ac:dyDescent="0.55000000000000004">
      <c r="A417" s="3">
        <v>14</v>
      </c>
      <c r="B417" s="3">
        <v>11</v>
      </c>
      <c r="C417" s="5">
        <v>862984.99816885695</v>
      </c>
      <c r="D417" s="5">
        <v>837479.58907632099</v>
      </c>
      <c r="E417" s="5">
        <v>868187.81057738804</v>
      </c>
      <c r="F417" s="5">
        <v>926163.25992275402</v>
      </c>
      <c r="G417" s="5">
        <v>1007365.1581277</v>
      </c>
    </row>
    <row r="418" spans="1:7" x14ac:dyDescent="0.55000000000000004">
      <c r="A418" s="3">
        <v>14</v>
      </c>
      <c r="B418" s="3">
        <v>12</v>
      </c>
      <c r="C418" s="5">
        <v>1718709.09071964</v>
      </c>
      <c r="D418" s="5">
        <v>1616927.5104336699</v>
      </c>
      <c r="E418" s="5">
        <v>1619871.7784194101</v>
      </c>
      <c r="F418" s="5">
        <v>1637148.9937386401</v>
      </c>
      <c r="G418" s="5">
        <v>1558434.0740976499</v>
      </c>
    </row>
    <row r="419" spans="1:7" x14ac:dyDescent="0.55000000000000004">
      <c r="A419" s="3">
        <v>14</v>
      </c>
      <c r="B419" s="3">
        <v>13</v>
      </c>
      <c r="C419" s="5">
        <v>4432366.2664925996</v>
      </c>
      <c r="D419" s="5">
        <v>4107271.5830353298</v>
      </c>
      <c r="E419" s="5">
        <v>3542496.00196491</v>
      </c>
      <c r="F419" s="5">
        <v>3379080.99383076</v>
      </c>
      <c r="G419" s="5">
        <v>3003338.96648543</v>
      </c>
    </row>
    <row r="420" spans="1:7" x14ac:dyDescent="0.55000000000000004">
      <c r="A420" s="3">
        <v>14</v>
      </c>
      <c r="B420" s="3">
        <v>14</v>
      </c>
      <c r="C420" s="5">
        <v>3801981.4437246802</v>
      </c>
      <c r="D420" s="5">
        <v>3670962.5788844801</v>
      </c>
      <c r="E420" s="5">
        <v>3797698.3496634299</v>
      </c>
      <c r="F420" s="5">
        <v>3845102.4453041502</v>
      </c>
      <c r="G420" s="5">
        <v>3969509.96285437</v>
      </c>
    </row>
    <row r="421" spans="1:7" x14ac:dyDescent="0.55000000000000004">
      <c r="A421" s="3">
        <v>14</v>
      </c>
      <c r="B421" s="3">
        <v>15</v>
      </c>
      <c r="C421" s="5">
        <v>140626.834826562</v>
      </c>
      <c r="D421" s="5">
        <v>163048.672848872</v>
      </c>
      <c r="E421" s="5">
        <v>147113.05329228801</v>
      </c>
      <c r="F421" s="5">
        <v>156985.36238638399</v>
      </c>
      <c r="G421" s="5">
        <v>160954.25757234299</v>
      </c>
    </row>
    <row r="422" spans="1:7" x14ac:dyDescent="0.55000000000000004">
      <c r="A422" s="3">
        <v>14</v>
      </c>
      <c r="B422" s="3">
        <v>16</v>
      </c>
      <c r="C422" s="5">
        <v>924223.93610405305</v>
      </c>
      <c r="D422" s="5">
        <v>908696.63454869005</v>
      </c>
      <c r="E422" s="5">
        <v>820529.92955986003</v>
      </c>
      <c r="F422" s="5">
        <v>810376.77351624495</v>
      </c>
      <c r="G422" s="5">
        <v>790511.02495689201</v>
      </c>
    </row>
    <row r="423" spans="1:7" x14ac:dyDescent="0.55000000000000004">
      <c r="A423" s="3">
        <v>14</v>
      </c>
      <c r="B423" s="3">
        <v>17</v>
      </c>
      <c r="C423" s="5">
        <v>13834563.878943101</v>
      </c>
      <c r="D423" s="5">
        <v>13514133.958621601</v>
      </c>
      <c r="E423" s="5">
        <v>13126576.796625299</v>
      </c>
      <c r="F423" s="5">
        <v>13142524.228668399</v>
      </c>
      <c r="G423" s="5">
        <v>12986071.650702501</v>
      </c>
    </row>
    <row r="424" spans="1:7" x14ac:dyDescent="0.55000000000000004">
      <c r="A424" s="3">
        <v>14</v>
      </c>
      <c r="B424" s="3">
        <v>18</v>
      </c>
      <c r="C424" s="5">
        <v>1212124.0351273599</v>
      </c>
      <c r="D424" s="5">
        <v>1247785.61147885</v>
      </c>
      <c r="E424" s="5">
        <v>1333709.1930790099</v>
      </c>
      <c r="F424" s="5">
        <v>1367302.00980603</v>
      </c>
      <c r="G424" s="5">
        <v>1437620.4477830101</v>
      </c>
    </row>
    <row r="425" spans="1:7" x14ac:dyDescent="0.55000000000000004">
      <c r="A425" s="3">
        <v>14</v>
      </c>
      <c r="B425" s="3">
        <v>19</v>
      </c>
      <c r="C425" s="5">
        <v>1071233.4054646399</v>
      </c>
      <c r="D425" s="5">
        <v>1027572.74523514</v>
      </c>
      <c r="E425" s="5">
        <v>1008589.73759147</v>
      </c>
      <c r="F425" s="5">
        <v>1006408.27989813</v>
      </c>
      <c r="G425" s="5">
        <v>1036478.8326622</v>
      </c>
    </row>
    <row r="426" spans="1:7" x14ac:dyDescent="0.55000000000000004">
      <c r="A426" s="3">
        <v>14</v>
      </c>
      <c r="B426" s="3">
        <v>20</v>
      </c>
      <c r="C426" s="5">
        <v>1827815.3536442099</v>
      </c>
      <c r="D426" s="5">
        <v>1995926.8311254501</v>
      </c>
      <c r="E426" s="5">
        <v>1865329.4280288899</v>
      </c>
      <c r="F426" s="5">
        <v>1775925.6147875199</v>
      </c>
      <c r="G426" s="5">
        <v>1744479.3490943001</v>
      </c>
    </row>
    <row r="427" spans="1:7" x14ac:dyDescent="0.55000000000000004">
      <c r="A427" s="3">
        <v>14</v>
      </c>
      <c r="B427" s="3">
        <v>21</v>
      </c>
      <c r="C427" s="5">
        <v>11607647.336344499</v>
      </c>
      <c r="D427" s="5">
        <v>12195943.5149203</v>
      </c>
      <c r="E427" s="5">
        <v>13278459.7710189</v>
      </c>
      <c r="F427" s="5">
        <v>13525111.691462601</v>
      </c>
      <c r="G427" s="5">
        <v>13788009.845943199</v>
      </c>
    </row>
    <row r="428" spans="1:7" x14ac:dyDescent="0.55000000000000004">
      <c r="A428" s="3">
        <v>14</v>
      </c>
      <c r="B428" s="3">
        <v>22</v>
      </c>
      <c r="C428" s="5">
        <v>847494.99667796295</v>
      </c>
      <c r="D428" s="5">
        <v>739691.75372457004</v>
      </c>
      <c r="E428" s="5">
        <v>683965.80691667495</v>
      </c>
      <c r="F428" s="5">
        <v>639703.48738079704</v>
      </c>
      <c r="G428" s="5">
        <v>686132.13082056004</v>
      </c>
    </row>
    <row r="429" spans="1:7" x14ac:dyDescent="0.55000000000000004">
      <c r="A429" s="3">
        <v>14</v>
      </c>
      <c r="B429" s="3">
        <v>23</v>
      </c>
      <c r="C429" s="5">
        <v>2789731.4730850002</v>
      </c>
      <c r="D429" s="5">
        <v>3072738.8876324901</v>
      </c>
      <c r="E429" s="5">
        <v>3130444.3568857401</v>
      </c>
      <c r="F429" s="5">
        <v>3142798.46240984</v>
      </c>
      <c r="G429" s="5">
        <v>3215120.8527463502</v>
      </c>
    </row>
    <row r="430" spans="1:7" x14ac:dyDescent="0.55000000000000004">
      <c r="A430" s="3">
        <v>14</v>
      </c>
      <c r="B430" s="3">
        <v>24</v>
      </c>
      <c r="C430" s="5">
        <v>1465614.76814451</v>
      </c>
      <c r="D430" s="5">
        <v>1418669.7150855199</v>
      </c>
      <c r="E430" s="5">
        <v>1537175.72539253</v>
      </c>
      <c r="F430" s="5">
        <v>1543107.7046735601</v>
      </c>
      <c r="G430" s="5">
        <v>1500012.65939579</v>
      </c>
    </row>
    <row r="431" spans="1:7" x14ac:dyDescent="0.55000000000000004">
      <c r="A431" s="3">
        <v>14</v>
      </c>
      <c r="B431" s="3">
        <v>25</v>
      </c>
      <c r="C431" s="5">
        <v>481223.70740112499</v>
      </c>
      <c r="D431" s="5">
        <v>407522.10199028498</v>
      </c>
      <c r="E431" s="5">
        <v>369903.75909742998</v>
      </c>
      <c r="F431" s="5">
        <v>364930.56459021399</v>
      </c>
      <c r="G431" s="5">
        <v>441192.96480103798</v>
      </c>
    </row>
    <row r="432" spans="1:7" x14ac:dyDescent="0.55000000000000004">
      <c r="A432" s="3">
        <v>14</v>
      </c>
      <c r="B432" s="3">
        <v>26</v>
      </c>
      <c r="C432" s="5">
        <v>7216527.6703946805</v>
      </c>
      <c r="D432" s="5">
        <v>6988424.1362736402</v>
      </c>
      <c r="E432" s="5">
        <v>7220674.3892921899</v>
      </c>
      <c r="F432" s="5">
        <v>7288366.0550124599</v>
      </c>
      <c r="G432" s="5">
        <v>7298047.0108354101</v>
      </c>
    </row>
    <row r="433" spans="1:7" x14ac:dyDescent="0.55000000000000004">
      <c r="A433" s="3">
        <v>14</v>
      </c>
      <c r="B433" s="3">
        <v>27</v>
      </c>
      <c r="C433" s="5">
        <v>2215467.11224028</v>
      </c>
      <c r="D433" s="5">
        <v>2942558.9713625601</v>
      </c>
      <c r="E433" s="5">
        <v>4055827.9725148301</v>
      </c>
      <c r="F433" s="5">
        <v>4328163.54678996</v>
      </c>
      <c r="G433" s="5">
        <v>4159510.5556577798</v>
      </c>
    </row>
    <row r="434" spans="1:7" x14ac:dyDescent="0.55000000000000004">
      <c r="A434" s="3">
        <v>14</v>
      </c>
      <c r="B434" s="3">
        <v>28</v>
      </c>
      <c r="C434" s="5">
        <v>20534383.4770253</v>
      </c>
      <c r="D434" s="5">
        <v>20545943.565204602</v>
      </c>
      <c r="E434" s="5">
        <v>22031132.4532106</v>
      </c>
      <c r="F434" s="5">
        <v>22144735.141285699</v>
      </c>
      <c r="G434" s="5">
        <v>21867201.187402599</v>
      </c>
    </row>
    <row r="435" spans="1:7" x14ac:dyDescent="0.55000000000000004">
      <c r="A435" s="3">
        <v>14</v>
      </c>
      <c r="B435" s="3">
        <v>29</v>
      </c>
      <c r="C435" s="5">
        <v>2252198.62530676</v>
      </c>
      <c r="D435" s="5">
        <v>2130693.9742952301</v>
      </c>
      <c r="E435" s="5">
        <v>2013450.13038421</v>
      </c>
      <c r="F435" s="5">
        <v>2027804.2981830901</v>
      </c>
      <c r="G435" s="5">
        <v>1980471.0069146301</v>
      </c>
    </row>
    <row r="436" spans="1:7" x14ac:dyDescent="0.55000000000000004">
      <c r="A436" s="3">
        <v>14</v>
      </c>
      <c r="B436" s="3">
        <v>30</v>
      </c>
      <c r="C436" s="5">
        <v>1799647.7058661</v>
      </c>
      <c r="D436" s="5">
        <v>1887288.94957343</v>
      </c>
      <c r="E436" s="5">
        <v>1983481.23972002</v>
      </c>
      <c r="F436" s="5">
        <v>1881503.0215032501</v>
      </c>
      <c r="G436" s="5">
        <v>2184297.9725225102</v>
      </c>
    </row>
    <row r="437" spans="1:7" x14ac:dyDescent="0.55000000000000004">
      <c r="A437" s="3">
        <v>14</v>
      </c>
      <c r="B437" s="3">
        <v>31</v>
      </c>
      <c r="C437" s="5">
        <v>2732920.51016428</v>
      </c>
      <c r="D437" s="5">
        <v>2452019.76814155</v>
      </c>
      <c r="E437" s="5">
        <v>2543767.92669504</v>
      </c>
      <c r="F437" s="5">
        <v>2554488.6436945698</v>
      </c>
      <c r="G437" s="5">
        <v>2376759.4772146302</v>
      </c>
    </row>
    <row r="438" spans="1:7" x14ac:dyDescent="0.55000000000000004">
      <c r="A438" s="3">
        <v>15</v>
      </c>
      <c r="B438" s="3">
        <v>1</v>
      </c>
      <c r="C438" s="5">
        <v>607312.47446926101</v>
      </c>
      <c r="D438" s="5">
        <v>400024.22713274101</v>
      </c>
      <c r="E438" s="5">
        <v>279854.45293710497</v>
      </c>
      <c r="F438" s="5">
        <v>291815.39569109899</v>
      </c>
      <c r="G438" s="5">
        <v>317721.63311758899</v>
      </c>
    </row>
    <row r="439" spans="1:7" x14ac:dyDescent="0.55000000000000004">
      <c r="A439" s="3">
        <v>15</v>
      </c>
      <c r="B439" s="3">
        <v>2</v>
      </c>
      <c r="C439" s="5">
        <v>240743.63253109899</v>
      </c>
      <c r="D439" s="5">
        <v>333087.66988716798</v>
      </c>
      <c r="E439" s="5">
        <v>363742.59608180303</v>
      </c>
      <c r="F439" s="5">
        <v>354330.84670992498</v>
      </c>
      <c r="G439" s="5">
        <v>351296.36984079803</v>
      </c>
    </row>
    <row r="440" spans="1:7" x14ac:dyDescent="0.55000000000000004">
      <c r="A440" s="3">
        <v>15</v>
      </c>
      <c r="B440" s="3">
        <v>3</v>
      </c>
      <c r="C440" s="5">
        <v>555556.73986167705</v>
      </c>
      <c r="D440" s="5">
        <v>548306.08115243504</v>
      </c>
      <c r="E440" s="5">
        <v>616223.09223972005</v>
      </c>
      <c r="F440" s="5">
        <v>607740.94425320497</v>
      </c>
      <c r="G440" s="5">
        <v>611193.14348277298</v>
      </c>
    </row>
    <row r="441" spans="1:7" x14ac:dyDescent="0.55000000000000004">
      <c r="A441" s="3">
        <v>15</v>
      </c>
      <c r="B441" s="3">
        <v>4</v>
      </c>
      <c r="C441" s="5">
        <v>83326.642848596501</v>
      </c>
      <c r="D441" s="5">
        <v>66256.679353486805</v>
      </c>
      <c r="E441" s="5">
        <v>61242.1289873403</v>
      </c>
      <c r="F441" s="5">
        <v>58452.226868657599</v>
      </c>
      <c r="G441" s="5">
        <v>52857.659939188801</v>
      </c>
    </row>
    <row r="442" spans="1:7" x14ac:dyDescent="0.55000000000000004">
      <c r="A442" s="3">
        <v>15</v>
      </c>
      <c r="B442" s="3">
        <v>5</v>
      </c>
      <c r="C442" s="5">
        <v>431113.170972861</v>
      </c>
      <c r="D442" s="5">
        <v>343798.04411699303</v>
      </c>
      <c r="E442" s="5">
        <v>308598.32821193599</v>
      </c>
      <c r="F442" s="5">
        <v>300155.99718732003</v>
      </c>
      <c r="G442" s="5">
        <v>284289.08788682701</v>
      </c>
    </row>
    <row r="443" spans="1:7" x14ac:dyDescent="0.55000000000000004">
      <c r="A443" s="3">
        <v>15</v>
      </c>
      <c r="B443" s="3">
        <v>6</v>
      </c>
      <c r="C443" s="5">
        <v>1123301.8523530201</v>
      </c>
      <c r="D443" s="5">
        <v>1214697.4594908401</v>
      </c>
      <c r="E443" s="5">
        <v>1306614.0719204701</v>
      </c>
      <c r="F443" s="5">
        <v>1328877.75045803</v>
      </c>
      <c r="G443" s="5">
        <v>1405673.9996941399</v>
      </c>
    </row>
    <row r="444" spans="1:7" x14ac:dyDescent="0.55000000000000004">
      <c r="A444" s="3">
        <v>15</v>
      </c>
      <c r="B444" s="3">
        <v>7</v>
      </c>
      <c r="C444" s="5">
        <v>178235.14128448599</v>
      </c>
      <c r="D444" s="5">
        <v>160362.24412987399</v>
      </c>
      <c r="E444" s="5">
        <v>150125.652885947</v>
      </c>
      <c r="F444" s="5">
        <v>145887.85521729899</v>
      </c>
      <c r="G444" s="5">
        <v>142396.87072720999</v>
      </c>
    </row>
    <row r="445" spans="1:7" x14ac:dyDescent="0.55000000000000004">
      <c r="A445" s="3">
        <v>15</v>
      </c>
      <c r="B445" s="3">
        <v>8</v>
      </c>
      <c r="C445" s="5">
        <v>251710.25797426901</v>
      </c>
      <c r="D445" s="5">
        <v>248983.24214074999</v>
      </c>
      <c r="E445" s="5">
        <v>261415.98313062199</v>
      </c>
      <c r="F445" s="5">
        <v>270490.62965557899</v>
      </c>
      <c r="G445" s="5">
        <v>278275.74730162998</v>
      </c>
    </row>
    <row r="446" spans="1:7" x14ac:dyDescent="0.55000000000000004">
      <c r="A446" s="3">
        <v>15</v>
      </c>
      <c r="B446" s="3">
        <v>9</v>
      </c>
      <c r="C446" s="5">
        <v>174277.5234607</v>
      </c>
      <c r="D446" s="5">
        <v>195957.227866845</v>
      </c>
      <c r="E446" s="5">
        <v>218133.20367346701</v>
      </c>
      <c r="F446" s="5">
        <v>209735.63590446601</v>
      </c>
      <c r="G446" s="5">
        <v>209495.36433005301</v>
      </c>
    </row>
    <row r="447" spans="1:7" x14ac:dyDescent="0.55000000000000004">
      <c r="A447" s="3">
        <v>15</v>
      </c>
      <c r="B447" s="3">
        <v>10</v>
      </c>
      <c r="C447" s="5">
        <v>596222.86317954399</v>
      </c>
      <c r="D447" s="5">
        <v>670179.32692317397</v>
      </c>
      <c r="E447" s="5">
        <v>712143.46524249401</v>
      </c>
      <c r="F447" s="5">
        <v>701184.10626343696</v>
      </c>
      <c r="G447" s="5">
        <v>689781.34418210795</v>
      </c>
    </row>
    <row r="448" spans="1:7" x14ac:dyDescent="0.55000000000000004">
      <c r="A448" s="3">
        <v>15</v>
      </c>
      <c r="B448" s="3">
        <v>11</v>
      </c>
      <c r="C448" s="5">
        <v>361988.08283632802</v>
      </c>
      <c r="D448" s="5">
        <v>338042.37073381501</v>
      </c>
      <c r="E448" s="5">
        <v>370762.38110789401</v>
      </c>
      <c r="F448" s="5">
        <v>389432.34821281902</v>
      </c>
      <c r="G448" s="5">
        <v>400782.061628411</v>
      </c>
    </row>
    <row r="449" spans="1:7" x14ac:dyDescent="0.55000000000000004">
      <c r="A449" s="3">
        <v>15</v>
      </c>
      <c r="B449" s="3">
        <v>12</v>
      </c>
      <c r="C449" s="5">
        <v>438286.83325684402</v>
      </c>
      <c r="D449" s="5">
        <v>382242.915186389</v>
      </c>
      <c r="E449" s="5">
        <v>383659.55541268003</v>
      </c>
      <c r="F449" s="5">
        <v>366210.01591644302</v>
      </c>
      <c r="G449" s="5">
        <v>330302.98146528797</v>
      </c>
    </row>
    <row r="450" spans="1:7" x14ac:dyDescent="0.55000000000000004">
      <c r="A450" s="3">
        <v>15</v>
      </c>
      <c r="B450" s="3">
        <v>13</v>
      </c>
      <c r="C450" s="5">
        <v>168526.495256889</v>
      </c>
      <c r="D450" s="5">
        <v>128268.08286115401</v>
      </c>
      <c r="E450" s="5">
        <v>112206.790463856</v>
      </c>
      <c r="F450" s="5">
        <v>110799.424451706</v>
      </c>
      <c r="G450" s="5">
        <v>111833.089594201</v>
      </c>
    </row>
    <row r="451" spans="1:7" x14ac:dyDescent="0.55000000000000004">
      <c r="A451" s="3">
        <v>15</v>
      </c>
      <c r="B451" s="3">
        <v>14</v>
      </c>
      <c r="C451" s="5">
        <v>205522.12011234401</v>
      </c>
      <c r="D451" s="5">
        <v>206602.774338813</v>
      </c>
      <c r="E451" s="5">
        <v>252684.73063707899</v>
      </c>
      <c r="F451" s="5">
        <v>251924.03842139099</v>
      </c>
      <c r="G451" s="5">
        <v>253627.42310916801</v>
      </c>
    </row>
    <row r="452" spans="1:7" x14ac:dyDescent="0.55000000000000004">
      <c r="A452" s="3">
        <v>15</v>
      </c>
      <c r="B452" s="3">
        <v>15</v>
      </c>
      <c r="C452" s="5">
        <v>56361.535149905001</v>
      </c>
      <c r="D452" s="5">
        <v>61167.540964243402</v>
      </c>
      <c r="E452" s="5">
        <v>60120.058924820703</v>
      </c>
      <c r="F452" s="5">
        <v>57756.7504789913</v>
      </c>
      <c r="G452" s="5">
        <v>56281.2135427424</v>
      </c>
    </row>
    <row r="453" spans="1:7" x14ac:dyDescent="0.55000000000000004">
      <c r="A453" s="3">
        <v>15</v>
      </c>
      <c r="B453" s="3">
        <v>16</v>
      </c>
      <c r="C453" s="5">
        <v>214160.96465181699</v>
      </c>
      <c r="D453" s="5">
        <v>186640.72247200701</v>
      </c>
      <c r="E453" s="5">
        <v>192704.885199034</v>
      </c>
      <c r="F453" s="5">
        <v>187267.17450758399</v>
      </c>
      <c r="G453" s="5">
        <v>190200.70029219001</v>
      </c>
    </row>
    <row r="454" spans="1:7" x14ac:dyDescent="0.55000000000000004">
      <c r="A454" s="3">
        <v>15</v>
      </c>
      <c r="B454" s="3">
        <v>17</v>
      </c>
      <c r="C454" s="5">
        <v>7552657.3088243399</v>
      </c>
      <c r="D454" s="5">
        <v>7613079.1962660598</v>
      </c>
      <c r="E454" s="5">
        <v>7489545.7328835297</v>
      </c>
      <c r="F454" s="5">
        <v>7425256.3845713902</v>
      </c>
      <c r="G454" s="5">
        <v>7372622.3636146104</v>
      </c>
    </row>
    <row r="455" spans="1:7" x14ac:dyDescent="0.55000000000000004">
      <c r="A455" s="3">
        <v>15</v>
      </c>
      <c r="B455" s="3">
        <v>18</v>
      </c>
      <c r="C455" s="5">
        <v>549384.06075037597</v>
      </c>
      <c r="D455" s="5">
        <v>536528.78208472498</v>
      </c>
      <c r="E455" s="5">
        <v>523601.61250886798</v>
      </c>
      <c r="F455" s="5">
        <v>520373.712753659</v>
      </c>
      <c r="G455" s="5">
        <v>534339.89267015201</v>
      </c>
    </row>
    <row r="456" spans="1:7" x14ac:dyDescent="0.55000000000000004">
      <c r="A456" s="3">
        <v>15</v>
      </c>
      <c r="B456" s="3">
        <v>19</v>
      </c>
      <c r="C456" s="5">
        <v>391085.93410530902</v>
      </c>
      <c r="D456" s="5">
        <v>365756.70403578901</v>
      </c>
      <c r="E456" s="5">
        <v>353752.501738169</v>
      </c>
      <c r="F456" s="5">
        <v>352027.02252196899</v>
      </c>
      <c r="G456" s="5">
        <v>346672.08639267401</v>
      </c>
    </row>
    <row r="457" spans="1:7" x14ac:dyDescent="0.55000000000000004">
      <c r="A457" s="3">
        <v>15</v>
      </c>
      <c r="B457" s="3">
        <v>20</v>
      </c>
      <c r="C457" s="5">
        <v>723716.96563196206</v>
      </c>
      <c r="D457" s="5">
        <v>786760.37241873296</v>
      </c>
      <c r="E457" s="5">
        <v>700049.18894591101</v>
      </c>
      <c r="F457" s="5">
        <v>687513.76967826101</v>
      </c>
      <c r="G457" s="5">
        <v>719477.84438343497</v>
      </c>
    </row>
    <row r="458" spans="1:7" x14ac:dyDescent="0.55000000000000004">
      <c r="A458" s="3">
        <v>15</v>
      </c>
      <c r="B458" s="3">
        <v>21</v>
      </c>
      <c r="C458" s="5">
        <v>4606087.3449938204</v>
      </c>
      <c r="D458" s="5">
        <v>4728577.6446433002</v>
      </c>
      <c r="E458" s="5">
        <v>4714829.6216222998</v>
      </c>
      <c r="F458" s="5">
        <v>4791803.4210422104</v>
      </c>
      <c r="G458" s="5">
        <v>4824967.89102819</v>
      </c>
    </row>
    <row r="459" spans="1:7" x14ac:dyDescent="0.55000000000000004">
      <c r="A459" s="3">
        <v>15</v>
      </c>
      <c r="B459" s="3">
        <v>22</v>
      </c>
      <c r="C459" s="5">
        <v>426091.09629367199</v>
      </c>
      <c r="D459" s="5">
        <v>385112.73890028999</v>
      </c>
      <c r="E459" s="5">
        <v>299467.34335335001</v>
      </c>
      <c r="F459" s="5">
        <v>281441.61785009399</v>
      </c>
      <c r="G459" s="5">
        <v>252062.97531830499</v>
      </c>
    </row>
    <row r="460" spans="1:7" x14ac:dyDescent="0.55000000000000004">
      <c r="A460" s="3">
        <v>15</v>
      </c>
      <c r="B460" s="3">
        <v>23</v>
      </c>
      <c r="C460" s="5">
        <v>728603.16635685798</v>
      </c>
      <c r="D460" s="5">
        <v>837887.10888394003</v>
      </c>
      <c r="E460" s="5">
        <v>903179.07074824499</v>
      </c>
      <c r="F460" s="5">
        <v>892538.44840307604</v>
      </c>
      <c r="G460" s="5">
        <v>889576.87478913495</v>
      </c>
    </row>
    <row r="461" spans="1:7" x14ac:dyDescent="0.55000000000000004">
      <c r="A461" s="3">
        <v>15</v>
      </c>
      <c r="B461" s="3">
        <v>24</v>
      </c>
      <c r="C461" s="5">
        <v>103796.082200772</v>
      </c>
      <c r="D461" s="5">
        <v>99129.284043207503</v>
      </c>
      <c r="E461" s="5">
        <v>100927.644767133</v>
      </c>
      <c r="F461" s="5">
        <v>99546.544969207898</v>
      </c>
      <c r="G461" s="5">
        <v>96533.264713248704</v>
      </c>
    </row>
    <row r="462" spans="1:7" x14ac:dyDescent="0.55000000000000004">
      <c r="A462" s="3">
        <v>15</v>
      </c>
      <c r="B462" s="3">
        <v>25</v>
      </c>
      <c r="C462" s="5">
        <v>123924.660215125</v>
      </c>
      <c r="D462" s="5">
        <v>135271.746383202</v>
      </c>
      <c r="E462" s="5">
        <v>125923.383398719</v>
      </c>
      <c r="F462" s="5">
        <v>144765.02654819499</v>
      </c>
      <c r="G462" s="5">
        <v>178316.58928919901</v>
      </c>
    </row>
    <row r="463" spans="1:7" x14ac:dyDescent="0.55000000000000004">
      <c r="A463" s="3">
        <v>15</v>
      </c>
      <c r="B463" s="3">
        <v>26</v>
      </c>
      <c r="C463" s="5">
        <v>1276920.9763938</v>
      </c>
      <c r="D463" s="5">
        <v>1202702.3414950001</v>
      </c>
      <c r="E463" s="5">
        <v>1217544.96312102</v>
      </c>
      <c r="F463" s="5">
        <v>1222933.1644814101</v>
      </c>
      <c r="G463" s="5">
        <v>1179497.32635997</v>
      </c>
    </row>
    <row r="464" spans="1:7" x14ac:dyDescent="0.55000000000000004">
      <c r="A464" s="3">
        <v>15</v>
      </c>
      <c r="B464" s="3">
        <v>27</v>
      </c>
      <c r="C464" s="5">
        <v>364176.46122739097</v>
      </c>
      <c r="D464" s="5">
        <v>577417.23056738195</v>
      </c>
      <c r="E464" s="5">
        <v>665598.18518166698</v>
      </c>
      <c r="F464" s="5">
        <v>653608.92385939194</v>
      </c>
      <c r="G464" s="5">
        <v>646426.66111063503</v>
      </c>
    </row>
    <row r="465" spans="1:7" x14ac:dyDescent="0.55000000000000004">
      <c r="A465" s="3">
        <v>15</v>
      </c>
      <c r="B465" s="3">
        <v>28</v>
      </c>
      <c r="C465" s="5">
        <v>7055442.3161756601</v>
      </c>
      <c r="D465" s="5">
        <v>7617003.8135893401</v>
      </c>
      <c r="E465" s="5">
        <v>7694606.1076277699</v>
      </c>
      <c r="F465" s="5">
        <v>7759169.3735961802</v>
      </c>
      <c r="G465" s="5">
        <v>7692901.6608355297</v>
      </c>
    </row>
    <row r="466" spans="1:7" x14ac:dyDescent="0.55000000000000004">
      <c r="A466" s="3">
        <v>15</v>
      </c>
      <c r="B466" s="3">
        <v>29</v>
      </c>
      <c r="C466" s="5">
        <v>610918.76347950601</v>
      </c>
      <c r="D466" s="5">
        <v>661885.42288079299</v>
      </c>
      <c r="E466" s="5">
        <v>602800.46494886698</v>
      </c>
      <c r="F466" s="5">
        <v>606402.96658450703</v>
      </c>
      <c r="G466" s="5">
        <v>571687.08480770304</v>
      </c>
    </row>
    <row r="467" spans="1:7" x14ac:dyDescent="0.55000000000000004">
      <c r="A467" s="3">
        <v>15</v>
      </c>
      <c r="B467" s="3">
        <v>30</v>
      </c>
      <c r="C467" s="5">
        <v>1026981.37006803</v>
      </c>
      <c r="D467" s="5">
        <v>1062353.0655614501</v>
      </c>
      <c r="E467" s="5">
        <v>856933.57588683104</v>
      </c>
      <c r="F467" s="5">
        <v>821504.48674692004</v>
      </c>
      <c r="G467" s="5">
        <v>736661.15961389302</v>
      </c>
    </row>
    <row r="468" spans="1:7" x14ac:dyDescent="0.55000000000000004">
      <c r="A468" s="3">
        <v>15</v>
      </c>
      <c r="B468" s="3">
        <v>31</v>
      </c>
      <c r="C468" s="5">
        <v>735039.39001617802</v>
      </c>
      <c r="D468" s="5">
        <v>786334.52124244103</v>
      </c>
      <c r="E468" s="5">
        <v>736802.70820417698</v>
      </c>
      <c r="F468" s="5">
        <v>701559.95825917204</v>
      </c>
      <c r="G468" s="5">
        <v>679487.30900978402</v>
      </c>
    </row>
    <row r="469" spans="1:7" x14ac:dyDescent="0.55000000000000004">
      <c r="A469" s="3">
        <v>16</v>
      </c>
      <c r="B469" s="3">
        <v>1</v>
      </c>
      <c r="C469" s="5">
        <v>242883.54886423601</v>
      </c>
      <c r="D469" s="5">
        <v>175243.26111327301</v>
      </c>
      <c r="E469" s="5">
        <v>163563.34527304399</v>
      </c>
      <c r="F469" s="5">
        <v>160319.702801696</v>
      </c>
      <c r="G469" s="5">
        <v>141945.13768186999</v>
      </c>
    </row>
    <row r="470" spans="1:7" x14ac:dyDescent="0.55000000000000004">
      <c r="A470" s="3">
        <v>16</v>
      </c>
      <c r="B470" s="3">
        <v>2</v>
      </c>
      <c r="C470" s="5">
        <v>32668.780055914402</v>
      </c>
      <c r="D470" s="5">
        <v>32977.603650077501</v>
      </c>
      <c r="E470" s="5">
        <v>32142.530833142198</v>
      </c>
      <c r="F470" s="5">
        <v>31130.654438458299</v>
      </c>
      <c r="G470" s="5">
        <v>29750.552905271601</v>
      </c>
    </row>
    <row r="471" spans="1:7" x14ac:dyDescent="0.55000000000000004">
      <c r="A471" s="3">
        <v>16</v>
      </c>
      <c r="B471" s="3">
        <v>3</v>
      </c>
      <c r="C471" s="5">
        <v>188362.633063669</v>
      </c>
      <c r="D471" s="5">
        <v>157227.960882807</v>
      </c>
      <c r="E471" s="5">
        <v>161520.74135160001</v>
      </c>
      <c r="F471" s="5">
        <v>155187.977681989</v>
      </c>
      <c r="G471" s="5">
        <v>147043.52325954201</v>
      </c>
    </row>
    <row r="472" spans="1:7" x14ac:dyDescent="0.55000000000000004">
      <c r="A472" s="3">
        <v>16</v>
      </c>
      <c r="B472" s="3">
        <v>4</v>
      </c>
      <c r="C472" s="5">
        <v>75606.710061852107</v>
      </c>
      <c r="D472" s="5">
        <v>65721.466938646801</v>
      </c>
      <c r="E472" s="5">
        <v>63537.711275781301</v>
      </c>
      <c r="F472" s="5">
        <v>63609.933234370401</v>
      </c>
      <c r="G472" s="5">
        <v>60954.246714419402</v>
      </c>
    </row>
    <row r="473" spans="1:7" x14ac:dyDescent="0.55000000000000004">
      <c r="A473" s="3">
        <v>16</v>
      </c>
      <c r="B473" s="3">
        <v>5</v>
      </c>
      <c r="C473" s="5">
        <v>149266.668568255</v>
      </c>
      <c r="D473" s="5">
        <v>142419.54121290799</v>
      </c>
      <c r="E473" s="5">
        <v>144290.369727582</v>
      </c>
      <c r="F473" s="5">
        <v>142200.87637873099</v>
      </c>
      <c r="G473" s="5">
        <v>139577.20005947899</v>
      </c>
    </row>
    <row r="474" spans="1:7" x14ac:dyDescent="0.55000000000000004">
      <c r="A474" s="3">
        <v>16</v>
      </c>
      <c r="B474" s="3">
        <v>6</v>
      </c>
      <c r="C474" s="5">
        <v>1106970.80708001</v>
      </c>
      <c r="D474" s="5">
        <v>1265250.96675707</v>
      </c>
      <c r="E474" s="5">
        <v>1319232.07774783</v>
      </c>
      <c r="F474" s="5">
        <v>1347823.8692358099</v>
      </c>
      <c r="G474" s="5">
        <v>1432524.13099496</v>
      </c>
    </row>
    <row r="475" spans="1:7" x14ac:dyDescent="0.55000000000000004">
      <c r="A475" s="3">
        <v>16</v>
      </c>
      <c r="B475" s="3">
        <v>7</v>
      </c>
      <c r="C475" s="5">
        <v>87952.154194165894</v>
      </c>
      <c r="D475" s="5">
        <v>76267.971572734503</v>
      </c>
      <c r="E475" s="5">
        <v>85161.245860215204</v>
      </c>
      <c r="F475" s="5">
        <v>85643.345592587197</v>
      </c>
      <c r="G475" s="5">
        <v>83474.8653679212</v>
      </c>
    </row>
    <row r="476" spans="1:7" x14ac:dyDescent="0.55000000000000004">
      <c r="A476" s="3">
        <v>16</v>
      </c>
      <c r="B476" s="3">
        <v>8</v>
      </c>
      <c r="C476" s="5">
        <v>410610.70288547903</v>
      </c>
      <c r="D476" s="5">
        <v>411563.956954233</v>
      </c>
      <c r="E476" s="5">
        <v>433546.68363412301</v>
      </c>
      <c r="F476" s="5">
        <v>433995.11923103099</v>
      </c>
      <c r="G476" s="5">
        <v>423804.69135666499</v>
      </c>
    </row>
    <row r="477" spans="1:7" x14ac:dyDescent="0.55000000000000004">
      <c r="A477" s="3">
        <v>16</v>
      </c>
      <c r="B477" s="3">
        <v>9</v>
      </c>
      <c r="C477" s="5">
        <v>188055.68780927701</v>
      </c>
      <c r="D477" s="5">
        <v>179881.47983619501</v>
      </c>
      <c r="E477" s="5">
        <v>180397.32377071001</v>
      </c>
      <c r="F477" s="5">
        <v>172626.50001611901</v>
      </c>
      <c r="G477" s="5">
        <v>168146.97555808499</v>
      </c>
    </row>
    <row r="478" spans="1:7" x14ac:dyDescent="0.55000000000000004">
      <c r="A478" s="3">
        <v>16</v>
      </c>
      <c r="B478" s="3">
        <v>10</v>
      </c>
      <c r="C478" s="5">
        <v>385942.09207975701</v>
      </c>
      <c r="D478" s="5">
        <v>416813.12209446501</v>
      </c>
      <c r="E478" s="5">
        <v>460183.942091292</v>
      </c>
      <c r="F478" s="5">
        <v>459960.78626406501</v>
      </c>
      <c r="G478" s="5">
        <v>471390.429445141</v>
      </c>
    </row>
    <row r="479" spans="1:7" x14ac:dyDescent="0.55000000000000004">
      <c r="A479" s="3">
        <v>16</v>
      </c>
      <c r="B479" s="3">
        <v>11</v>
      </c>
      <c r="C479" s="5">
        <v>384206.89867234399</v>
      </c>
      <c r="D479" s="5">
        <v>366569.705679796</v>
      </c>
      <c r="E479" s="5">
        <v>405465.52170301398</v>
      </c>
      <c r="F479" s="5">
        <v>394762.22593656502</v>
      </c>
      <c r="G479" s="5">
        <v>377321.03918940102</v>
      </c>
    </row>
    <row r="480" spans="1:7" x14ac:dyDescent="0.55000000000000004">
      <c r="A480" s="3">
        <v>16</v>
      </c>
      <c r="B480" s="3">
        <v>12</v>
      </c>
      <c r="C480" s="5">
        <v>101797.95189897</v>
      </c>
      <c r="D480" s="5">
        <v>82880.892356804703</v>
      </c>
      <c r="E480" s="5">
        <v>75403.072386793196</v>
      </c>
      <c r="F480" s="5">
        <v>70221.812356365699</v>
      </c>
      <c r="G480" s="5">
        <v>65621.619407542996</v>
      </c>
    </row>
    <row r="481" spans="1:7" x14ac:dyDescent="0.55000000000000004">
      <c r="A481" s="3">
        <v>16</v>
      </c>
      <c r="B481" s="3">
        <v>13</v>
      </c>
      <c r="C481" s="5">
        <v>19747.690666138002</v>
      </c>
      <c r="D481" s="5">
        <v>19292.492260976702</v>
      </c>
      <c r="E481" s="5">
        <v>18132.1695673055</v>
      </c>
      <c r="F481" s="5">
        <v>16041.8166231582</v>
      </c>
      <c r="G481" s="5">
        <v>14584.8116557182</v>
      </c>
    </row>
    <row r="482" spans="1:7" x14ac:dyDescent="0.55000000000000004">
      <c r="A482" s="3">
        <v>16</v>
      </c>
      <c r="B482" s="3">
        <v>14</v>
      </c>
      <c r="C482" s="5">
        <v>144348.60105400899</v>
      </c>
      <c r="D482" s="5">
        <v>144026.63967040999</v>
      </c>
      <c r="E482" s="5">
        <v>186058.75217548499</v>
      </c>
      <c r="F482" s="5">
        <v>189020.05465178701</v>
      </c>
      <c r="G482" s="5">
        <v>189738.94065133901</v>
      </c>
    </row>
    <row r="483" spans="1:7" x14ac:dyDescent="0.55000000000000004">
      <c r="A483" s="3">
        <v>16</v>
      </c>
      <c r="B483" s="3">
        <v>15</v>
      </c>
      <c r="C483" s="5">
        <v>23933.0755351357</v>
      </c>
      <c r="D483" s="5">
        <v>24322.0405426781</v>
      </c>
      <c r="E483" s="5">
        <v>25244.8324958718</v>
      </c>
      <c r="F483" s="5">
        <v>28568.6777170145</v>
      </c>
      <c r="G483" s="5">
        <v>27513.6179478263</v>
      </c>
    </row>
    <row r="484" spans="1:7" x14ac:dyDescent="0.55000000000000004">
      <c r="A484" s="3">
        <v>16</v>
      </c>
      <c r="B484" s="3">
        <v>16</v>
      </c>
      <c r="C484" s="5">
        <v>298178.11723206099</v>
      </c>
      <c r="D484" s="5">
        <v>363885.28725486301</v>
      </c>
      <c r="E484" s="5">
        <v>364539.82413816999</v>
      </c>
      <c r="F484" s="5">
        <v>368370.68289213697</v>
      </c>
      <c r="G484" s="5">
        <v>364832.77105424501</v>
      </c>
    </row>
    <row r="485" spans="1:7" x14ac:dyDescent="0.55000000000000004">
      <c r="A485" s="3">
        <v>16</v>
      </c>
      <c r="B485" s="3">
        <v>17</v>
      </c>
      <c r="C485" s="5">
        <v>2139894.1480867201</v>
      </c>
      <c r="D485" s="5">
        <v>2244052.50426692</v>
      </c>
      <c r="E485" s="5">
        <v>2298274.3870703098</v>
      </c>
      <c r="F485" s="5">
        <v>2292112.19170492</v>
      </c>
      <c r="G485" s="5">
        <v>2304449.1209064899</v>
      </c>
    </row>
    <row r="486" spans="1:7" x14ac:dyDescent="0.55000000000000004">
      <c r="A486" s="3">
        <v>16</v>
      </c>
      <c r="B486" s="3">
        <v>18</v>
      </c>
      <c r="C486" s="5">
        <v>228481.376899166</v>
      </c>
      <c r="D486" s="5">
        <v>234915.74521350401</v>
      </c>
      <c r="E486" s="5">
        <v>227699.438594987</v>
      </c>
      <c r="F486" s="5">
        <v>227252.11465726499</v>
      </c>
      <c r="G486" s="5">
        <v>239971.61047101699</v>
      </c>
    </row>
    <row r="487" spans="1:7" x14ac:dyDescent="0.55000000000000004">
      <c r="A487" s="3">
        <v>16</v>
      </c>
      <c r="B487" s="3">
        <v>19</v>
      </c>
      <c r="C487" s="5">
        <v>178709.26951050901</v>
      </c>
      <c r="D487" s="5">
        <v>173461.645227689</v>
      </c>
      <c r="E487" s="5">
        <v>167284.58679379799</v>
      </c>
      <c r="F487" s="5">
        <v>165787.70459302401</v>
      </c>
      <c r="G487" s="5">
        <v>164126.286503312</v>
      </c>
    </row>
    <row r="488" spans="1:7" x14ac:dyDescent="0.55000000000000004">
      <c r="A488" s="3">
        <v>16</v>
      </c>
      <c r="B488" s="3">
        <v>20</v>
      </c>
      <c r="C488" s="5">
        <v>259972.95619975901</v>
      </c>
      <c r="D488" s="5">
        <v>348774.17029466998</v>
      </c>
      <c r="E488" s="5">
        <v>451550.05209696502</v>
      </c>
      <c r="F488" s="5">
        <v>510036.38029451401</v>
      </c>
      <c r="G488" s="5">
        <v>596529.40576383495</v>
      </c>
    </row>
    <row r="489" spans="1:7" x14ac:dyDescent="0.55000000000000004">
      <c r="A489" s="3">
        <v>16</v>
      </c>
      <c r="B489" s="3">
        <v>21</v>
      </c>
      <c r="C489" s="5">
        <v>1497996.49667314</v>
      </c>
      <c r="D489" s="5">
        <v>1870120.0541465201</v>
      </c>
      <c r="E489" s="5">
        <v>1768107.73242196</v>
      </c>
      <c r="F489" s="5">
        <v>1770037.4214195199</v>
      </c>
      <c r="G489" s="5">
        <v>1788595.1253422101</v>
      </c>
    </row>
    <row r="490" spans="1:7" x14ac:dyDescent="0.55000000000000004">
      <c r="A490" s="3">
        <v>16</v>
      </c>
      <c r="B490" s="3">
        <v>22</v>
      </c>
      <c r="C490" s="5">
        <v>196459.01798713501</v>
      </c>
      <c r="D490" s="5">
        <v>164693.38005462999</v>
      </c>
      <c r="E490" s="5">
        <v>126833.045396054</v>
      </c>
      <c r="F490" s="5">
        <v>126851.552071875</v>
      </c>
      <c r="G490" s="5">
        <v>112080.943764151</v>
      </c>
    </row>
    <row r="491" spans="1:7" x14ac:dyDescent="0.55000000000000004">
      <c r="A491" s="3">
        <v>16</v>
      </c>
      <c r="B491" s="3">
        <v>23</v>
      </c>
      <c r="C491" s="5">
        <v>360624.88369302201</v>
      </c>
      <c r="D491" s="5">
        <v>401033.29727986502</v>
      </c>
      <c r="E491" s="5">
        <v>438088.05345949699</v>
      </c>
      <c r="F491" s="5">
        <v>433932.36413681798</v>
      </c>
      <c r="G491" s="5">
        <v>443097.00510556501</v>
      </c>
    </row>
    <row r="492" spans="1:7" x14ac:dyDescent="0.55000000000000004">
      <c r="A492" s="3">
        <v>16</v>
      </c>
      <c r="B492" s="3">
        <v>24</v>
      </c>
      <c r="C492" s="5">
        <v>62386.910246953899</v>
      </c>
      <c r="D492" s="5">
        <v>61198.5489582296</v>
      </c>
      <c r="E492" s="5">
        <v>61284.0841743118</v>
      </c>
      <c r="F492" s="5">
        <v>60875.999657530803</v>
      </c>
      <c r="G492" s="5">
        <v>60811.835837582003</v>
      </c>
    </row>
    <row r="493" spans="1:7" x14ac:dyDescent="0.55000000000000004">
      <c r="A493" s="3">
        <v>16</v>
      </c>
      <c r="B493" s="3">
        <v>25</v>
      </c>
      <c r="C493" s="5">
        <v>59117.797136537498</v>
      </c>
      <c r="D493" s="5">
        <v>71557.643771481293</v>
      </c>
      <c r="E493" s="5">
        <v>86234.589783026197</v>
      </c>
      <c r="F493" s="5">
        <v>89246.301397919699</v>
      </c>
      <c r="G493" s="5">
        <v>86878.553213995605</v>
      </c>
    </row>
    <row r="494" spans="1:7" x14ac:dyDescent="0.55000000000000004">
      <c r="A494" s="3">
        <v>16</v>
      </c>
      <c r="B494" s="3">
        <v>26</v>
      </c>
      <c r="C494" s="5">
        <v>591081.59519114601</v>
      </c>
      <c r="D494" s="5">
        <v>572492.27108941902</v>
      </c>
      <c r="E494" s="5">
        <v>618779.02123583702</v>
      </c>
      <c r="F494" s="5">
        <v>620878.41381412395</v>
      </c>
      <c r="G494" s="5">
        <v>611823.97550789698</v>
      </c>
    </row>
    <row r="495" spans="1:7" x14ac:dyDescent="0.55000000000000004">
      <c r="A495" s="3">
        <v>16</v>
      </c>
      <c r="B495" s="3">
        <v>27</v>
      </c>
      <c r="C495" s="5">
        <v>213141.94642072101</v>
      </c>
      <c r="D495" s="5">
        <v>252518.954239338</v>
      </c>
      <c r="E495" s="5">
        <v>275157.42234498198</v>
      </c>
      <c r="F495" s="5">
        <v>266486.05777745898</v>
      </c>
      <c r="G495" s="5">
        <v>265653.58360620402</v>
      </c>
    </row>
    <row r="496" spans="1:7" x14ac:dyDescent="0.55000000000000004">
      <c r="A496" s="3">
        <v>16</v>
      </c>
      <c r="B496" s="3">
        <v>28</v>
      </c>
      <c r="C496" s="5">
        <v>2527414.0158120501</v>
      </c>
      <c r="D496" s="5">
        <v>2658019.0177839501</v>
      </c>
      <c r="E496" s="5">
        <v>2634741.00307234</v>
      </c>
      <c r="F496" s="5">
        <v>2623839.2802407402</v>
      </c>
      <c r="G496" s="5">
        <v>2703562.5347583801</v>
      </c>
    </row>
    <row r="497" spans="1:7" x14ac:dyDescent="0.55000000000000004">
      <c r="A497" s="3">
        <v>16</v>
      </c>
      <c r="B497" s="3">
        <v>29</v>
      </c>
      <c r="C497" s="5">
        <v>336765.81000017503</v>
      </c>
      <c r="D497" s="5">
        <v>332950.81006611901</v>
      </c>
      <c r="E497" s="5">
        <v>335272.28351900098</v>
      </c>
      <c r="F497" s="5">
        <v>330063.52694254502</v>
      </c>
      <c r="G497" s="5">
        <v>328744.74847109301</v>
      </c>
    </row>
    <row r="498" spans="1:7" x14ac:dyDescent="0.55000000000000004">
      <c r="A498" s="3">
        <v>16</v>
      </c>
      <c r="B498" s="3">
        <v>30</v>
      </c>
      <c r="C498" s="5">
        <v>392627.48652885598</v>
      </c>
      <c r="D498" s="5">
        <v>391230.09984113398</v>
      </c>
      <c r="E498" s="5">
        <v>321792.34644048201</v>
      </c>
      <c r="F498" s="5">
        <v>349657.977206401</v>
      </c>
      <c r="G498" s="5">
        <v>310512.02758298098</v>
      </c>
    </row>
    <row r="499" spans="1:7" x14ac:dyDescent="0.55000000000000004">
      <c r="A499" s="3">
        <v>16</v>
      </c>
      <c r="B499" s="3">
        <v>31</v>
      </c>
      <c r="C499" s="5">
        <v>347605.35194055398</v>
      </c>
      <c r="D499" s="5">
        <v>324475.77983309602</v>
      </c>
      <c r="E499" s="5">
        <v>290395.02085732197</v>
      </c>
      <c r="F499" s="5">
        <v>272750.62315109401</v>
      </c>
      <c r="G499" s="5">
        <v>261981.48497307999</v>
      </c>
    </row>
    <row r="500" spans="1:7" x14ac:dyDescent="0.55000000000000004">
      <c r="A500" s="3">
        <v>17</v>
      </c>
      <c r="B500" s="3">
        <v>1</v>
      </c>
      <c r="C500" s="5">
        <v>158653.569195844</v>
      </c>
      <c r="D500" s="5">
        <v>139343.284389482</v>
      </c>
      <c r="E500" s="5">
        <v>108487.454422772</v>
      </c>
      <c r="F500" s="5">
        <v>101535.164345492</v>
      </c>
      <c r="G500" s="5">
        <v>183231.25775669099</v>
      </c>
    </row>
    <row r="501" spans="1:7" x14ac:dyDescent="0.55000000000000004">
      <c r="A501" s="3">
        <v>17</v>
      </c>
      <c r="B501" s="3">
        <v>2</v>
      </c>
      <c r="C501" s="5">
        <v>18032.449942105901</v>
      </c>
      <c r="D501" s="5">
        <v>18118.441380283199</v>
      </c>
      <c r="E501" s="5">
        <v>17992.208214720598</v>
      </c>
      <c r="F501" s="5">
        <v>17505.8592020174</v>
      </c>
      <c r="G501" s="5">
        <v>16933.0959636716</v>
      </c>
    </row>
    <row r="502" spans="1:7" x14ac:dyDescent="0.55000000000000004">
      <c r="A502" s="3">
        <v>17</v>
      </c>
      <c r="B502" s="3">
        <v>3</v>
      </c>
      <c r="C502" s="5">
        <v>83319.896024594505</v>
      </c>
      <c r="D502" s="5">
        <v>93411.204230064701</v>
      </c>
      <c r="E502" s="5">
        <v>105779.280801626</v>
      </c>
      <c r="F502" s="5">
        <v>102704.54313868099</v>
      </c>
      <c r="G502" s="5">
        <v>100155.476171498</v>
      </c>
    </row>
    <row r="503" spans="1:7" x14ac:dyDescent="0.55000000000000004">
      <c r="A503" s="3">
        <v>17</v>
      </c>
      <c r="B503" s="3">
        <v>4</v>
      </c>
      <c r="C503" s="5">
        <v>256331.00581283201</v>
      </c>
      <c r="D503" s="5">
        <v>236728.022100128</v>
      </c>
      <c r="E503" s="5">
        <v>227173.257997279</v>
      </c>
      <c r="F503" s="5">
        <v>219173.56065779299</v>
      </c>
      <c r="G503" s="5">
        <v>207023.27230038101</v>
      </c>
    </row>
    <row r="504" spans="1:7" x14ac:dyDescent="0.55000000000000004">
      <c r="A504" s="3">
        <v>17</v>
      </c>
      <c r="B504" s="3">
        <v>5</v>
      </c>
      <c r="C504" s="5">
        <v>53791.012235724702</v>
      </c>
      <c r="D504" s="5">
        <v>45487.1608186269</v>
      </c>
      <c r="E504" s="5">
        <v>40663.730570007298</v>
      </c>
      <c r="F504" s="5">
        <v>38924.028150512</v>
      </c>
      <c r="G504" s="5">
        <v>37099.813629066601</v>
      </c>
    </row>
    <row r="505" spans="1:7" x14ac:dyDescent="0.55000000000000004">
      <c r="A505" s="3">
        <v>17</v>
      </c>
      <c r="B505" s="3">
        <v>6</v>
      </c>
      <c r="C505" s="5">
        <v>160887.832850598</v>
      </c>
      <c r="D505" s="5">
        <v>169488.95080032901</v>
      </c>
      <c r="E505" s="5">
        <v>213412.63562883399</v>
      </c>
      <c r="F505" s="5">
        <v>213299.04663237999</v>
      </c>
      <c r="G505" s="5">
        <v>207214.803511896</v>
      </c>
    </row>
    <row r="506" spans="1:7" x14ac:dyDescent="0.55000000000000004">
      <c r="A506" s="3">
        <v>17</v>
      </c>
      <c r="B506" s="3">
        <v>7</v>
      </c>
      <c r="C506" s="5">
        <v>59411.486018682997</v>
      </c>
      <c r="D506" s="5">
        <v>77089.434238922695</v>
      </c>
      <c r="E506" s="5">
        <v>81846.598364546793</v>
      </c>
      <c r="F506" s="5">
        <v>78295.328152094997</v>
      </c>
      <c r="G506" s="5">
        <v>77816.733463320197</v>
      </c>
    </row>
    <row r="507" spans="1:7" x14ac:dyDescent="0.55000000000000004">
      <c r="A507" s="3">
        <v>17</v>
      </c>
      <c r="B507" s="3">
        <v>8</v>
      </c>
      <c r="C507" s="5">
        <v>88128.317944252994</v>
      </c>
      <c r="D507" s="5">
        <v>81420.371017449899</v>
      </c>
      <c r="E507" s="5">
        <v>83460.4330124345</v>
      </c>
      <c r="F507" s="5">
        <v>80084.830975231904</v>
      </c>
      <c r="G507" s="5">
        <v>89385.973638960393</v>
      </c>
    </row>
    <row r="508" spans="1:7" x14ac:dyDescent="0.55000000000000004">
      <c r="A508" s="3">
        <v>17</v>
      </c>
      <c r="B508" s="3">
        <v>9</v>
      </c>
      <c r="C508" s="5">
        <v>72148.901284411404</v>
      </c>
      <c r="D508" s="5">
        <v>69440.196687909105</v>
      </c>
      <c r="E508" s="5">
        <v>82122.935047619496</v>
      </c>
      <c r="F508" s="5">
        <v>77884.377147748906</v>
      </c>
      <c r="G508" s="5">
        <v>76186.537680190493</v>
      </c>
    </row>
    <row r="509" spans="1:7" x14ac:dyDescent="0.55000000000000004">
      <c r="A509" s="3">
        <v>17</v>
      </c>
      <c r="B509" s="3">
        <v>10</v>
      </c>
      <c r="C509" s="5">
        <v>574814.07515947497</v>
      </c>
      <c r="D509" s="5">
        <v>605971.49877811095</v>
      </c>
      <c r="E509" s="5">
        <v>602598.89075276104</v>
      </c>
      <c r="F509" s="5">
        <v>594703.21730473905</v>
      </c>
      <c r="G509" s="5">
        <v>585245.13314429403</v>
      </c>
    </row>
    <row r="510" spans="1:7" x14ac:dyDescent="0.55000000000000004">
      <c r="A510" s="3">
        <v>17</v>
      </c>
      <c r="B510" s="3">
        <v>11</v>
      </c>
      <c r="C510" s="5">
        <v>269801.483781419</v>
      </c>
      <c r="D510" s="5">
        <v>449992.56607486698</v>
      </c>
      <c r="E510" s="5">
        <v>701826.00992417696</v>
      </c>
      <c r="F510" s="5">
        <v>664735.38759615005</v>
      </c>
      <c r="G510" s="5">
        <v>583157.622337954</v>
      </c>
    </row>
    <row r="511" spans="1:7" x14ac:dyDescent="0.55000000000000004">
      <c r="A511" s="3">
        <v>17</v>
      </c>
      <c r="B511" s="3">
        <v>12</v>
      </c>
      <c r="C511" s="5">
        <v>102584.96665408299</v>
      </c>
      <c r="D511" s="5">
        <v>96639.065520532298</v>
      </c>
      <c r="E511" s="5">
        <v>110325.75297423601</v>
      </c>
      <c r="F511" s="5">
        <v>105200.09773102999</v>
      </c>
      <c r="G511" s="5">
        <v>102615.010446275</v>
      </c>
    </row>
    <row r="512" spans="1:7" x14ac:dyDescent="0.55000000000000004">
      <c r="A512" s="3">
        <v>17</v>
      </c>
      <c r="B512" s="3">
        <v>13</v>
      </c>
      <c r="C512" s="5">
        <v>206918.70913761601</v>
      </c>
      <c r="D512" s="5">
        <v>211267.56659965799</v>
      </c>
      <c r="E512" s="5">
        <v>220964.51077092299</v>
      </c>
      <c r="F512" s="5">
        <v>213225.59678471801</v>
      </c>
      <c r="G512" s="5">
        <v>192028.34903881099</v>
      </c>
    </row>
    <row r="513" spans="1:7" x14ac:dyDescent="0.55000000000000004">
      <c r="A513" s="3">
        <v>17</v>
      </c>
      <c r="B513" s="3">
        <v>14</v>
      </c>
      <c r="C513" s="5">
        <v>75744.237449577602</v>
      </c>
      <c r="D513" s="5">
        <v>71350.626269147499</v>
      </c>
      <c r="E513" s="5">
        <v>146932.32703275199</v>
      </c>
      <c r="F513" s="5">
        <v>157611.121482474</v>
      </c>
      <c r="G513" s="5">
        <v>159235.04102942499</v>
      </c>
    </row>
    <row r="514" spans="1:7" x14ac:dyDescent="0.55000000000000004">
      <c r="A514" s="3">
        <v>17</v>
      </c>
      <c r="B514" s="3">
        <v>15</v>
      </c>
      <c r="C514" s="5">
        <v>45942.204985723598</v>
      </c>
      <c r="D514" s="5">
        <v>44106.4909230962</v>
      </c>
      <c r="E514" s="5">
        <v>49707.711744262102</v>
      </c>
      <c r="F514" s="5">
        <v>47703.748407162697</v>
      </c>
      <c r="G514" s="5">
        <v>48371.981039573198</v>
      </c>
    </row>
    <row r="515" spans="1:7" x14ac:dyDescent="0.55000000000000004">
      <c r="A515" s="3">
        <v>17</v>
      </c>
      <c r="B515" s="3">
        <v>16</v>
      </c>
      <c r="C515" s="5">
        <v>126633.260188527</v>
      </c>
      <c r="D515" s="5">
        <v>135294.208939228</v>
      </c>
      <c r="E515" s="5">
        <v>129515.03866616001</v>
      </c>
      <c r="F515" s="5">
        <v>128965.75032999201</v>
      </c>
      <c r="G515" s="5">
        <v>146913.87795867099</v>
      </c>
    </row>
    <row r="516" spans="1:7" x14ac:dyDescent="0.55000000000000004">
      <c r="A516" s="3">
        <v>17</v>
      </c>
      <c r="B516" s="3">
        <v>17</v>
      </c>
      <c r="C516" s="5">
        <v>2741360.0793999801</v>
      </c>
      <c r="D516" s="5">
        <v>2694696.22247164</v>
      </c>
      <c r="E516" s="5">
        <v>2635845.1948547699</v>
      </c>
      <c r="F516" s="5">
        <v>2600391.8570435699</v>
      </c>
      <c r="G516" s="5">
        <v>2553419.1071756198</v>
      </c>
    </row>
    <row r="517" spans="1:7" x14ac:dyDescent="0.55000000000000004">
      <c r="A517" s="3">
        <v>17</v>
      </c>
      <c r="B517" s="3">
        <v>18</v>
      </c>
      <c r="C517" s="5">
        <v>212347.00320367899</v>
      </c>
      <c r="D517" s="5">
        <v>217611.334305342</v>
      </c>
      <c r="E517" s="5">
        <v>228659.29899144301</v>
      </c>
      <c r="F517" s="5">
        <v>230347.33624516701</v>
      </c>
      <c r="G517" s="5">
        <v>238971.34863399499</v>
      </c>
    </row>
    <row r="518" spans="1:7" x14ac:dyDescent="0.55000000000000004">
      <c r="A518" s="3">
        <v>17</v>
      </c>
      <c r="B518" s="3">
        <v>19</v>
      </c>
      <c r="C518" s="5">
        <v>248692.119182722</v>
      </c>
      <c r="D518" s="5">
        <v>229526.411349968</v>
      </c>
      <c r="E518" s="5">
        <v>219441.70860247099</v>
      </c>
      <c r="F518" s="5">
        <v>217326.50817404201</v>
      </c>
      <c r="G518" s="5">
        <v>214328.137564584</v>
      </c>
    </row>
    <row r="519" spans="1:7" x14ac:dyDescent="0.55000000000000004">
      <c r="A519" s="3">
        <v>17</v>
      </c>
      <c r="B519" s="3">
        <v>20</v>
      </c>
      <c r="C519" s="5">
        <v>457699.45873899199</v>
      </c>
      <c r="D519" s="5">
        <v>495904.04679681</v>
      </c>
      <c r="E519" s="5">
        <v>419333.81326806702</v>
      </c>
      <c r="F519" s="5">
        <v>455933.86962696601</v>
      </c>
      <c r="G519" s="5">
        <v>662354.06013776001</v>
      </c>
    </row>
    <row r="520" spans="1:7" x14ac:dyDescent="0.55000000000000004">
      <c r="A520" s="3">
        <v>17</v>
      </c>
      <c r="B520" s="3">
        <v>21</v>
      </c>
      <c r="C520" s="5">
        <v>1155889.7225173099</v>
      </c>
      <c r="D520" s="5">
        <v>1277598.6132394699</v>
      </c>
      <c r="E520" s="5">
        <v>1735938.9976961699</v>
      </c>
      <c r="F520" s="5">
        <v>1838778.2096367001</v>
      </c>
      <c r="G520" s="5">
        <v>1917186.5175199299</v>
      </c>
    </row>
    <row r="521" spans="1:7" x14ac:dyDescent="0.55000000000000004">
      <c r="A521" s="3">
        <v>17</v>
      </c>
      <c r="B521" s="3">
        <v>22</v>
      </c>
      <c r="C521" s="5">
        <v>281846.81023015501</v>
      </c>
      <c r="D521" s="5">
        <v>225300.00781918099</v>
      </c>
      <c r="E521" s="5">
        <v>203099.36979773</v>
      </c>
      <c r="F521" s="5">
        <v>203597.041255991</v>
      </c>
      <c r="G521" s="5">
        <v>173596.236097827</v>
      </c>
    </row>
    <row r="522" spans="1:7" x14ac:dyDescent="0.55000000000000004">
      <c r="A522" s="3">
        <v>17</v>
      </c>
      <c r="B522" s="3">
        <v>23</v>
      </c>
      <c r="C522" s="5">
        <v>428239.889786858</v>
      </c>
      <c r="D522" s="5">
        <v>486432.420608485</v>
      </c>
      <c r="E522" s="5">
        <v>497416.62520035898</v>
      </c>
      <c r="F522" s="5">
        <v>491937.78622189199</v>
      </c>
      <c r="G522" s="5">
        <v>502426.59241839399</v>
      </c>
    </row>
    <row r="523" spans="1:7" x14ac:dyDescent="0.55000000000000004">
      <c r="A523" s="3">
        <v>17</v>
      </c>
      <c r="B523" s="3">
        <v>24</v>
      </c>
      <c r="C523" s="5">
        <v>82514.155324699997</v>
      </c>
      <c r="D523" s="5">
        <v>77462.922142751195</v>
      </c>
      <c r="E523" s="5">
        <v>75829.509134338397</v>
      </c>
      <c r="F523" s="5">
        <v>74877.680648171096</v>
      </c>
      <c r="G523" s="5">
        <v>73107.0044285271</v>
      </c>
    </row>
    <row r="524" spans="1:7" x14ac:dyDescent="0.55000000000000004">
      <c r="A524" s="3">
        <v>17</v>
      </c>
      <c r="B524" s="3">
        <v>25</v>
      </c>
      <c r="C524" s="5">
        <v>73553.9718523232</v>
      </c>
      <c r="D524" s="5">
        <v>80236.886085981707</v>
      </c>
      <c r="E524" s="5">
        <v>72239.286599159401</v>
      </c>
      <c r="F524" s="5">
        <v>70950.040684496402</v>
      </c>
      <c r="G524" s="5">
        <v>127552.173784432</v>
      </c>
    </row>
    <row r="525" spans="1:7" x14ac:dyDescent="0.55000000000000004">
      <c r="A525" s="3">
        <v>17</v>
      </c>
      <c r="B525" s="3">
        <v>26</v>
      </c>
      <c r="C525" s="5">
        <v>829877.22630487999</v>
      </c>
      <c r="D525" s="5">
        <v>768430.93869488197</v>
      </c>
      <c r="E525" s="5">
        <v>817671.12238025398</v>
      </c>
      <c r="F525" s="5">
        <v>848967.389280173</v>
      </c>
      <c r="G525" s="5">
        <v>831171.00286276604</v>
      </c>
    </row>
    <row r="526" spans="1:7" x14ac:dyDescent="0.55000000000000004">
      <c r="A526" s="3">
        <v>17</v>
      </c>
      <c r="B526" s="3">
        <v>27</v>
      </c>
      <c r="C526" s="5">
        <v>272534.35189054202</v>
      </c>
      <c r="D526" s="5">
        <v>306762.174520995</v>
      </c>
      <c r="E526" s="5">
        <v>331522.306191526</v>
      </c>
      <c r="F526" s="5">
        <v>354669.770547149</v>
      </c>
      <c r="G526" s="5">
        <v>417412.95952791098</v>
      </c>
    </row>
    <row r="527" spans="1:7" x14ac:dyDescent="0.55000000000000004">
      <c r="A527" s="3">
        <v>17</v>
      </c>
      <c r="B527" s="3">
        <v>28</v>
      </c>
      <c r="C527" s="5">
        <v>4334601.4095877996</v>
      </c>
      <c r="D527" s="5">
        <v>4449256.1608283501</v>
      </c>
      <c r="E527" s="5">
        <v>4403305.7865773803</v>
      </c>
      <c r="F527" s="5">
        <v>4430603.5736183003</v>
      </c>
      <c r="G527" s="5">
        <v>4397887.2833054597</v>
      </c>
    </row>
    <row r="528" spans="1:7" x14ac:dyDescent="0.55000000000000004">
      <c r="A528" s="3">
        <v>17</v>
      </c>
      <c r="B528" s="3">
        <v>29</v>
      </c>
      <c r="C528" s="5">
        <v>551888.33281283197</v>
      </c>
      <c r="D528" s="5">
        <v>597683.44850911305</v>
      </c>
      <c r="E528" s="5">
        <v>566150.50269317301</v>
      </c>
      <c r="F528" s="5">
        <v>550951.21326192596</v>
      </c>
      <c r="G528" s="5">
        <v>534520.68034186994</v>
      </c>
    </row>
    <row r="529" spans="1:7" x14ac:dyDescent="0.55000000000000004">
      <c r="A529" s="3">
        <v>17</v>
      </c>
      <c r="B529" s="3">
        <v>30</v>
      </c>
      <c r="C529" s="5">
        <v>558174.87570599804</v>
      </c>
      <c r="D529" s="5">
        <v>523417.37963594502</v>
      </c>
      <c r="E529" s="5">
        <v>548099.43175291503</v>
      </c>
      <c r="F529" s="5">
        <v>592130.96244824701</v>
      </c>
      <c r="G529" s="5">
        <v>497349.62546229002</v>
      </c>
    </row>
    <row r="530" spans="1:7" x14ac:dyDescent="0.55000000000000004">
      <c r="A530" s="3">
        <v>17</v>
      </c>
      <c r="B530" s="3">
        <v>31</v>
      </c>
      <c r="C530" s="5">
        <v>423325.69941259502</v>
      </c>
      <c r="D530" s="5">
        <v>378903.87433094101</v>
      </c>
      <c r="E530" s="5">
        <v>324027.20209757303</v>
      </c>
      <c r="F530" s="5">
        <v>321413.38036741799</v>
      </c>
      <c r="G530" s="5">
        <v>362058.78330558201</v>
      </c>
    </row>
    <row r="531" spans="1:7" x14ac:dyDescent="0.55000000000000004">
      <c r="A531" s="3">
        <v>18</v>
      </c>
      <c r="B531" s="3">
        <v>1</v>
      </c>
      <c r="C531" s="5">
        <v>167495.439321132</v>
      </c>
      <c r="D531" s="5">
        <v>106190.00205138999</v>
      </c>
      <c r="E531" s="5">
        <v>167327.90280541699</v>
      </c>
      <c r="F531" s="5">
        <v>163289.38955741399</v>
      </c>
      <c r="G531" s="5">
        <v>140230.649335113</v>
      </c>
    </row>
    <row r="532" spans="1:7" x14ac:dyDescent="0.55000000000000004">
      <c r="A532" s="3">
        <v>18</v>
      </c>
      <c r="B532" s="3">
        <v>2</v>
      </c>
      <c r="C532" s="5">
        <v>12755.2473890645</v>
      </c>
      <c r="D532" s="5">
        <v>12693.7960498384</v>
      </c>
      <c r="E532" s="5">
        <v>12677.036837587601</v>
      </c>
      <c r="F532" s="5">
        <v>12380.749282876301</v>
      </c>
      <c r="G532" s="5">
        <v>12114.8374234925</v>
      </c>
    </row>
    <row r="533" spans="1:7" x14ac:dyDescent="0.55000000000000004">
      <c r="A533" s="3">
        <v>18</v>
      </c>
      <c r="B533" s="3">
        <v>3</v>
      </c>
      <c r="C533" s="5">
        <v>52254.490474733597</v>
      </c>
      <c r="D533" s="5">
        <v>52646.7580911845</v>
      </c>
      <c r="E533" s="5">
        <v>50706.2229462744</v>
      </c>
      <c r="F533" s="5">
        <v>55010.121262952802</v>
      </c>
      <c r="G533" s="5">
        <v>53568.158022419499</v>
      </c>
    </row>
    <row r="534" spans="1:7" x14ac:dyDescent="0.55000000000000004">
      <c r="A534" s="3">
        <v>18</v>
      </c>
      <c r="B534" s="3">
        <v>4</v>
      </c>
      <c r="C534" s="5">
        <v>336758.72042760201</v>
      </c>
      <c r="D534" s="5">
        <v>345235.20038267801</v>
      </c>
      <c r="E534" s="5">
        <v>328071.75188546901</v>
      </c>
      <c r="F534" s="5">
        <v>315945.11990832398</v>
      </c>
      <c r="G534" s="5">
        <v>303927.18207160698</v>
      </c>
    </row>
    <row r="535" spans="1:7" x14ac:dyDescent="0.55000000000000004">
      <c r="A535" s="3">
        <v>18</v>
      </c>
      <c r="B535" s="3">
        <v>5</v>
      </c>
      <c r="C535" s="5">
        <v>45181.253506978202</v>
      </c>
      <c r="D535" s="5">
        <v>53303.792336267899</v>
      </c>
      <c r="E535" s="5">
        <v>78573.478247783598</v>
      </c>
      <c r="F535" s="5">
        <v>76651.251213536496</v>
      </c>
      <c r="G535" s="5">
        <v>78126.252724411199</v>
      </c>
    </row>
    <row r="536" spans="1:7" x14ac:dyDescent="0.55000000000000004">
      <c r="A536" s="3">
        <v>18</v>
      </c>
      <c r="B536" s="3">
        <v>6</v>
      </c>
      <c r="C536" s="5">
        <v>350236.63826952397</v>
      </c>
      <c r="D536" s="5">
        <v>383496.67959820299</v>
      </c>
      <c r="E536" s="5">
        <v>456893.72897710901</v>
      </c>
      <c r="F536" s="5">
        <v>458903.66685833898</v>
      </c>
      <c r="G536" s="5">
        <v>490462.83319080801</v>
      </c>
    </row>
    <row r="537" spans="1:7" x14ac:dyDescent="0.55000000000000004">
      <c r="A537" s="3">
        <v>18</v>
      </c>
      <c r="B537" s="3">
        <v>7</v>
      </c>
      <c r="C537" s="5">
        <v>135048.19044986099</v>
      </c>
      <c r="D537" s="5">
        <v>112526.20623306801</v>
      </c>
      <c r="E537" s="5">
        <v>100542.082784674</v>
      </c>
      <c r="F537" s="5">
        <v>96398.612830590704</v>
      </c>
      <c r="G537" s="5">
        <v>104377.80233306201</v>
      </c>
    </row>
    <row r="538" spans="1:7" x14ac:dyDescent="0.55000000000000004">
      <c r="A538" s="3">
        <v>18</v>
      </c>
      <c r="B538" s="3">
        <v>8</v>
      </c>
      <c r="C538" s="5">
        <v>125496.03264557201</v>
      </c>
      <c r="D538" s="5">
        <v>112927.996157531</v>
      </c>
      <c r="E538" s="5">
        <v>117003.432151808</v>
      </c>
      <c r="F538" s="5">
        <v>145309.824419048</v>
      </c>
      <c r="G538" s="5">
        <v>149654.16725066901</v>
      </c>
    </row>
    <row r="539" spans="1:7" x14ac:dyDescent="0.55000000000000004">
      <c r="A539" s="3">
        <v>18</v>
      </c>
      <c r="B539" s="3">
        <v>9</v>
      </c>
      <c r="C539" s="5">
        <v>34638.692073205901</v>
      </c>
      <c r="D539" s="5">
        <v>34172.512371898199</v>
      </c>
      <c r="E539" s="5">
        <v>39201.787142198104</v>
      </c>
      <c r="F539" s="5">
        <v>37567.495631577403</v>
      </c>
      <c r="G539" s="5">
        <v>50290.498622483203</v>
      </c>
    </row>
    <row r="540" spans="1:7" x14ac:dyDescent="0.55000000000000004">
      <c r="A540" s="3">
        <v>18</v>
      </c>
      <c r="B540" s="3">
        <v>10</v>
      </c>
      <c r="C540" s="5">
        <v>90693.248320333398</v>
      </c>
      <c r="D540" s="5">
        <v>94270.367828875693</v>
      </c>
      <c r="E540" s="5">
        <v>108762.75059691101</v>
      </c>
      <c r="F540" s="5">
        <v>107545.09856483901</v>
      </c>
      <c r="G540" s="5">
        <v>108009.694442174</v>
      </c>
    </row>
    <row r="541" spans="1:7" x14ac:dyDescent="0.55000000000000004">
      <c r="A541" s="3">
        <v>18</v>
      </c>
      <c r="B541" s="3">
        <v>11</v>
      </c>
      <c r="C541" s="5">
        <v>383507.84339588898</v>
      </c>
      <c r="D541" s="5">
        <v>369678.385695712</v>
      </c>
      <c r="E541" s="5">
        <v>394728.14359117299</v>
      </c>
      <c r="F541" s="5">
        <v>397847.48105710902</v>
      </c>
      <c r="G541" s="5">
        <v>424956.12430485501</v>
      </c>
    </row>
    <row r="542" spans="1:7" x14ac:dyDescent="0.55000000000000004">
      <c r="A542" s="3">
        <v>18</v>
      </c>
      <c r="B542" s="3">
        <v>12</v>
      </c>
      <c r="C542" s="5">
        <v>176799.226893513</v>
      </c>
      <c r="D542" s="5">
        <v>169771.35983214501</v>
      </c>
      <c r="E542" s="5">
        <v>206327.95744870201</v>
      </c>
      <c r="F542" s="5">
        <v>205225.56016219201</v>
      </c>
      <c r="G542" s="5">
        <v>235869.57587518601</v>
      </c>
    </row>
    <row r="543" spans="1:7" x14ac:dyDescent="0.55000000000000004">
      <c r="A543" s="3">
        <v>18</v>
      </c>
      <c r="B543" s="3">
        <v>13</v>
      </c>
      <c r="C543" s="5">
        <v>36269.994021939601</v>
      </c>
      <c r="D543" s="5">
        <v>32953.075368334801</v>
      </c>
      <c r="E543" s="5">
        <v>25728.6035085779</v>
      </c>
      <c r="F543" s="5">
        <v>23414.978713507</v>
      </c>
      <c r="G543" s="5">
        <v>19808.464150814099</v>
      </c>
    </row>
    <row r="544" spans="1:7" x14ac:dyDescent="0.55000000000000004">
      <c r="A544" s="3">
        <v>18</v>
      </c>
      <c r="B544" s="3">
        <v>14</v>
      </c>
      <c r="C544" s="5">
        <v>89851.668492643003</v>
      </c>
      <c r="D544" s="5">
        <v>145549.25783057199</v>
      </c>
      <c r="E544" s="5">
        <v>186789.61018806201</v>
      </c>
      <c r="F544" s="5">
        <v>186044.131609487</v>
      </c>
      <c r="G544" s="5">
        <v>182910.28283029</v>
      </c>
    </row>
    <row r="545" spans="1:7" x14ac:dyDescent="0.55000000000000004">
      <c r="A545" s="3">
        <v>18</v>
      </c>
      <c r="B545" s="3">
        <v>15</v>
      </c>
      <c r="C545" s="5">
        <v>25205.1103296701</v>
      </c>
      <c r="D545" s="5">
        <v>31379.737338144601</v>
      </c>
      <c r="E545" s="5">
        <v>29892.2753499194</v>
      </c>
      <c r="F545" s="5">
        <v>27759.711617128101</v>
      </c>
      <c r="G545" s="5">
        <v>25925.466598380001</v>
      </c>
    </row>
    <row r="546" spans="1:7" x14ac:dyDescent="0.55000000000000004">
      <c r="A546" s="3">
        <v>18</v>
      </c>
      <c r="B546" s="3">
        <v>16</v>
      </c>
      <c r="C546" s="5">
        <v>169257.11171801999</v>
      </c>
      <c r="D546" s="5">
        <v>165880.37262576399</v>
      </c>
      <c r="E546" s="5">
        <v>166387.775209552</v>
      </c>
      <c r="F546" s="5">
        <v>199767.99658952301</v>
      </c>
      <c r="G546" s="5">
        <v>223624.83118590299</v>
      </c>
    </row>
    <row r="547" spans="1:7" x14ac:dyDescent="0.55000000000000004">
      <c r="A547" s="3">
        <v>18</v>
      </c>
      <c r="B547" s="3">
        <v>17</v>
      </c>
      <c r="C547" s="5">
        <v>2950173.2085211002</v>
      </c>
      <c r="D547" s="5">
        <v>3024059.8797385199</v>
      </c>
      <c r="E547" s="5">
        <v>3155738.6434584302</v>
      </c>
      <c r="F547" s="5">
        <v>3201743.1561775799</v>
      </c>
      <c r="G547" s="5">
        <v>3259029.9388351799</v>
      </c>
    </row>
    <row r="548" spans="1:7" x14ac:dyDescent="0.55000000000000004">
      <c r="A548" s="3">
        <v>18</v>
      </c>
      <c r="B548" s="3">
        <v>18</v>
      </c>
      <c r="C548" s="5">
        <v>163099.99716497801</v>
      </c>
      <c r="D548" s="5">
        <v>174379.811137307</v>
      </c>
      <c r="E548" s="5">
        <v>201058.534862737</v>
      </c>
      <c r="F548" s="5">
        <v>219148.29739455201</v>
      </c>
      <c r="G548" s="5">
        <v>252934.25642437101</v>
      </c>
    </row>
    <row r="549" spans="1:7" x14ac:dyDescent="0.55000000000000004">
      <c r="A549" s="3">
        <v>18</v>
      </c>
      <c r="B549" s="3">
        <v>19</v>
      </c>
      <c r="C549" s="5">
        <v>122150.668247954</v>
      </c>
      <c r="D549" s="5">
        <v>116374.88860627</v>
      </c>
      <c r="E549" s="5">
        <v>113142.68943033701</v>
      </c>
      <c r="F549" s="5">
        <v>112251.680499878</v>
      </c>
      <c r="G549" s="5">
        <v>110565.372535387</v>
      </c>
    </row>
    <row r="550" spans="1:7" x14ac:dyDescent="0.55000000000000004">
      <c r="A550" s="3">
        <v>18</v>
      </c>
      <c r="B550" s="3">
        <v>20</v>
      </c>
      <c r="C550" s="5">
        <v>445808.94715149701</v>
      </c>
      <c r="D550" s="5">
        <v>356495.84578794602</v>
      </c>
      <c r="E550" s="5">
        <v>309832.32220459299</v>
      </c>
      <c r="F550" s="5">
        <v>299745.677485933</v>
      </c>
      <c r="G550" s="5">
        <v>298508.80323683098</v>
      </c>
    </row>
    <row r="551" spans="1:7" x14ac:dyDescent="0.55000000000000004">
      <c r="A551" s="3">
        <v>18</v>
      </c>
      <c r="B551" s="3">
        <v>21</v>
      </c>
      <c r="C551" s="5">
        <v>1425923.98600915</v>
      </c>
      <c r="D551" s="5">
        <v>1508837.5874409501</v>
      </c>
      <c r="E551" s="5">
        <v>2214469.4807822602</v>
      </c>
      <c r="F551" s="5">
        <v>2627221.85790359</v>
      </c>
      <c r="G551" s="5">
        <v>3270390.7146845101</v>
      </c>
    </row>
    <row r="552" spans="1:7" x14ac:dyDescent="0.55000000000000004">
      <c r="A552" s="3">
        <v>18</v>
      </c>
      <c r="B552" s="3">
        <v>22</v>
      </c>
      <c r="C552" s="5">
        <v>153014.77166433801</v>
      </c>
      <c r="D552" s="5">
        <v>133737.06884360401</v>
      </c>
      <c r="E552" s="5">
        <v>104071.95163860099</v>
      </c>
      <c r="F552" s="5">
        <v>95201.957765038402</v>
      </c>
      <c r="G552" s="5">
        <v>92560.250182269301</v>
      </c>
    </row>
    <row r="553" spans="1:7" x14ac:dyDescent="0.55000000000000004">
      <c r="A553" s="3">
        <v>18</v>
      </c>
      <c r="B553" s="3">
        <v>23</v>
      </c>
      <c r="C553" s="5">
        <v>291843.68682507903</v>
      </c>
      <c r="D553" s="5">
        <v>345395.88667394599</v>
      </c>
      <c r="E553" s="5">
        <v>368092.56095194799</v>
      </c>
      <c r="F553" s="5">
        <v>368262.95551116299</v>
      </c>
      <c r="G553" s="5">
        <v>381541.51713735599</v>
      </c>
    </row>
    <row r="554" spans="1:7" x14ac:dyDescent="0.55000000000000004">
      <c r="A554" s="3">
        <v>18</v>
      </c>
      <c r="B554" s="3">
        <v>24</v>
      </c>
      <c r="C554" s="5">
        <v>40535.012891185099</v>
      </c>
      <c r="D554" s="5">
        <v>37115.325132634403</v>
      </c>
      <c r="E554" s="5">
        <v>38603.868842787902</v>
      </c>
      <c r="F554" s="5">
        <v>39241.653884920597</v>
      </c>
      <c r="G554" s="5">
        <v>40439.180376195698</v>
      </c>
    </row>
    <row r="555" spans="1:7" x14ac:dyDescent="0.55000000000000004">
      <c r="A555" s="3">
        <v>18</v>
      </c>
      <c r="B555" s="3">
        <v>25</v>
      </c>
      <c r="C555" s="5">
        <v>47499.007674571803</v>
      </c>
      <c r="D555" s="5">
        <v>47129.082243809302</v>
      </c>
      <c r="E555" s="5">
        <v>90628.676277299994</v>
      </c>
      <c r="F555" s="5">
        <v>91826.425363245406</v>
      </c>
      <c r="G555" s="5">
        <v>84369.145896337301</v>
      </c>
    </row>
    <row r="556" spans="1:7" x14ac:dyDescent="0.55000000000000004">
      <c r="A556" s="3">
        <v>18</v>
      </c>
      <c r="B556" s="3">
        <v>26</v>
      </c>
      <c r="C556" s="5">
        <v>435276.34422099398</v>
      </c>
      <c r="D556" s="5">
        <v>386045.67825633299</v>
      </c>
      <c r="E556" s="5">
        <v>403183.04468786099</v>
      </c>
      <c r="F556" s="5">
        <v>413360.29583659599</v>
      </c>
      <c r="G556" s="5">
        <v>433658.59148735099</v>
      </c>
    </row>
    <row r="557" spans="1:7" x14ac:dyDescent="0.55000000000000004">
      <c r="A557" s="3">
        <v>18</v>
      </c>
      <c r="B557" s="3">
        <v>27</v>
      </c>
      <c r="C557" s="5">
        <v>143472.20301503799</v>
      </c>
      <c r="D557" s="5">
        <v>230106.67996771901</v>
      </c>
      <c r="E557" s="5">
        <v>262551.47893083398</v>
      </c>
      <c r="F557" s="5">
        <v>280442.538239524</v>
      </c>
      <c r="G557" s="5">
        <v>287386.99978041102</v>
      </c>
    </row>
    <row r="558" spans="1:7" x14ac:dyDescent="0.55000000000000004">
      <c r="A558" s="3">
        <v>18</v>
      </c>
      <c r="B558" s="3">
        <v>28</v>
      </c>
      <c r="C558" s="5">
        <v>2823582.5321765598</v>
      </c>
      <c r="D558" s="5">
        <v>2807176.6672897199</v>
      </c>
      <c r="E558" s="5">
        <v>2983552.8705918002</v>
      </c>
      <c r="F558" s="5">
        <v>3067457.1638307101</v>
      </c>
      <c r="G558" s="5">
        <v>3134133.8186537102</v>
      </c>
    </row>
    <row r="559" spans="1:7" x14ac:dyDescent="0.55000000000000004">
      <c r="A559" s="3">
        <v>18</v>
      </c>
      <c r="B559" s="3">
        <v>29</v>
      </c>
      <c r="C559" s="5">
        <v>283401.37582907802</v>
      </c>
      <c r="D559" s="5">
        <v>253607.65782370901</v>
      </c>
      <c r="E559" s="5">
        <v>198729.90787755899</v>
      </c>
      <c r="F559" s="5">
        <v>192104.06953073101</v>
      </c>
      <c r="G559" s="5">
        <v>169679.660961741</v>
      </c>
    </row>
    <row r="560" spans="1:7" x14ac:dyDescent="0.55000000000000004">
      <c r="A560" s="3">
        <v>18</v>
      </c>
      <c r="B560" s="3">
        <v>30</v>
      </c>
      <c r="C560" s="5">
        <v>853089.41143515205</v>
      </c>
      <c r="D560" s="5">
        <v>638169.25559850002</v>
      </c>
      <c r="E560" s="5">
        <v>466889.55953455903</v>
      </c>
      <c r="F560" s="5">
        <v>422950.17108520499</v>
      </c>
      <c r="G560" s="5">
        <v>395717.12458338699</v>
      </c>
    </row>
    <row r="561" spans="1:7" x14ac:dyDescent="0.55000000000000004">
      <c r="A561" s="3">
        <v>18</v>
      </c>
      <c r="B561" s="3">
        <v>31</v>
      </c>
      <c r="C561" s="5">
        <v>274271.00332496897</v>
      </c>
      <c r="D561" s="5">
        <v>262277.15010499803</v>
      </c>
      <c r="E561" s="5">
        <v>235000.782846513</v>
      </c>
      <c r="F561" s="5">
        <v>234147.31726113</v>
      </c>
      <c r="G561" s="5">
        <v>233363.47778065599</v>
      </c>
    </row>
    <row r="562" spans="1:7" x14ac:dyDescent="0.55000000000000004">
      <c r="A562" s="3">
        <v>19</v>
      </c>
      <c r="B562" s="3">
        <v>1</v>
      </c>
      <c r="C562" s="5">
        <v>76001.503661670999</v>
      </c>
      <c r="D562" s="5">
        <v>80145.002079810904</v>
      </c>
      <c r="E562" s="5">
        <v>59530.284845210997</v>
      </c>
      <c r="F562" s="5">
        <v>56945.935135918997</v>
      </c>
      <c r="G562" s="5">
        <v>49026.801835781902</v>
      </c>
    </row>
    <row r="563" spans="1:7" x14ac:dyDescent="0.55000000000000004">
      <c r="A563" s="3">
        <v>19</v>
      </c>
      <c r="B563" s="3">
        <v>2</v>
      </c>
      <c r="C563" s="5">
        <v>19471.7114462918</v>
      </c>
      <c r="D563" s="5">
        <v>21972.068538074702</v>
      </c>
      <c r="E563" s="5">
        <v>24697.974346096598</v>
      </c>
      <c r="F563" s="5">
        <v>24428.3928635103</v>
      </c>
      <c r="G563" s="5">
        <v>24613.737460985201</v>
      </c>
    </row>
    <row r="564" spans="1:7" x14ac:dyDescent="0.55000000000000004">
      <c r="A564" s="3">
        <v>19</v>
      </c>
      <c r="B564" s="3">
        <v>3</v>
      </c>
      <c r="C564" s="5">
        <v>204034.953284552</v>
      </c>
      <c r="D564" s="5">
        <v>242702.969125584</v>
      </c>
      <c r="E564" s="5">
        <v>282028.90146250301</v>
      </c>
      <c r="F564" s="5">
        <v>297736.34985103901</v>
      </c>
      <c r="G564" s="5">
        <v>280910.678287499</v>
      </c>
    </row>
    <row r="565" spans="1:7" x14ac:dyDescent="0.55000000000000004">
      <c r="A565" s="3">
        <v>19</v>
      </c>
      <c r="B565" s="3">
        <v>4</v>
      </c>
      <c r="C565" s="5">
        <v>40517.355439937397</v>
      </c>
      <c r="D565" s="5">
        <v>30937.773164160699</v>
      </c>
      <c r="E565" s="5">
        <v>30426.179693336599</v>
      </c>
      <c r="F565" s="5">
        <v>28480.4954609665</v>
      </c>
      <c r="G565" s="5">
        <v>26933.509675823501</v>
      </c>
    </row>
    <row r="566" spans="1:7" x14ac:dyDescent="0.55000000000000004">
      <c r="A566" s="3">
        <v>19</v>
      </c>
      <c r="B566" s="3">
        <v>5</v>
      </c>
      <c r="C566" s="5">
        <v>40561.835995517002</v>
      </c>
      <c r="D566" s="5">
        <v>33596.621060268299</v>
      </c>
      <c r="E566" s="5">
        <v>31596.708655784201</v>
      </c>
      <c r="F566" s="5">
        <v>30425.048545480098</v>
      </c>
      <c r="G566" s="5">
        <v>27599.195425978101</v>
      </c>
    </row>
    <row r="567" spans="1:7" x14ac:dyDescent="0.55000000000000004">
      <c r="A567" s="3">
        <v>19</v>
      </c>
      <c r="B567" s="3">
        <v>6</v>
      </c>
      <c r="C567" s="5">
        <v>92807.929372605504</v>
      </c>
      <c r="D567" s="5">
        <v>93019.465963336697</v>
      </c>
      <c r="E567" s="5">
        <v>96399.773159176504</v>
      </c>
      <c r="F567" s="5">
        <v>97843.0935845528</v>
      </c>
      <c r="G567" s="5">
        <v>98805.306549994304</v>
      </c>
    </row>
    <row r="568" spans="1:7" x14ac:dyDescent="0.55000000000000004">
      <c r="A568" s="3">
        <v>19</v>
      </c>
      <c r="B568" s="3">
        <v>7</v>
      </c>
      <c r="C568" s="5">
        <v>268611.28584423399</v>
      </c>
      <c r="D568" s="5">
        <v>203176.80540538899</v>
      </c>
      <c r="E568" s="5">
        <v>159484.03614000301</v>
      </c>
      <c r="F568" s="5">
        <v>148530.17614827599</v>
      </c>
      <c r="G568" s="5">
        <v>132303.18356132001</v>
      </c>
    </row>
    <row r="569" spans="1:7" x14ac:dyDescent="0.55000000000000004">
      <c r="A569" s="3">
        <v>19</v>
      </c>
      <c r="B569" s="3">
        <v>8</v>
      </c>
      <c r="C569" s="5">
        <v>90209.245111192999</v>
      </c>
      <c r="D569" s="5">
        <v>80845.756013758495</v>
      </c>
      <c r="E569" s="5">
        <v>91605.659831605401</v>
      </c>
      <c r="F569" s="5">
        <v>90678.081798065294</v>
      </c>
      <c r="G569" s="5">
        <v>89323.2566450249</v>
      </c>
    </row>
    <row r="570" spans="1:7" x14ac:dyDescent="0.55000000000000004">
      <c r="A570" s="3">
        <v>19</v>
      </c>
      <c r="B570" s="3">
        <v>9</v>
      </c>
      <c r="C570" s="5">
        <v>53515.786306275601</v>
      </c>
      <c r="D570" s="5">
        <v>44518.664130498102</v>
      </c>
      <c r="E570" s="5">
        <v>43898.639571332802</v>
      </c>
      <c r="F570" s="5">
        <v>41055.084858993498</v>
      </c>
      <c r="G570" s="5">
        <v>39492.506831047001</v>
      </c>
    </row>
    <row r="571" spans="1:7" x14ac:dyDescent="0.55000000000000004">
      <c r="A571" s="3">
        <v>19</v>
      </c>
      <c r="B571" s="3">
        <v>10</v>
      </c>
      <c r="C571" s="5">
        <v>601659.02902600996</v>
      </c>
      <c r="D571" s="5">
        <v>517945.78182318201</v>
      </c>
      <c r="E571" s="5">
        <v>805002.85917705903</v>
      </c>
      <c r="F571" s="5">
        <v>821022.80167654797</v>
      </c>
      <c r="G571" s="5">
        <v>835629.03427875799</v>
      </c>
    </row>
    <row r="572" spans="1:7" x14ac:dyDescent="0.55000000000000004">
      <c r="A572" s="3">
        <v>19</v>
      </c>
      <c r="B572" s="3">
        <v>11</v>
      </c>
      <c r="C572" s="5">
        <v>227800.528469154</v>
      </c>
      <c r="D572" s="5">
        <v>234178.53178237801</v>
      </c>
      <c r="E572" s="5">
        <v>251834.58258530099</v>
      </c>
      <c r="F572" s="5">
        <v>245174.13809134299</v>
      </c>
      <c r="G572" s="5">
        <v>241402.33952581201</v>
      </c>
    </row>
    <row r="573" spans="1:7" x14ac:dyDescent="0.55000000000000004">
      <c r="A573" s="3">
        <v>19</v>
      </c>
      <c r="B573" s="3">
        <v>12</v>
      </c>
      <c r="C573" s="5">
        <v>521403.75873215601</v>
      </c>
      <c r="D573" s="5">
        <v>558741.105132728</v>
      </c>
      <c r="E573" s="5">
        <v>419520.66036622098</v>
      </c>
      <c r="F573" s="5">
        <v>387926.77455785498</v>
      </c>
      <c r="G573" s="5">
        <v>335679.71639127401</v>
      </c>
    </row>
    <row r="574" spans="1:7" x14ac:dyDescent="0.55000000000000004">
      <c r="A574" s="3">
        <v>19</v>
      </c>
      <c r="B574" s="3">
        <v>13</v>
      </c>
      <c r="C574" s="5">
        <v>318167.390785016</v>
      </c>
      <c r="D574" s="5">
        <v>234032.01122506999</v>
      </c>
      <c r="E574" s="5">
        <v>190377.29936294499</v>
      </c>
      <c r="F574" s="5">
        <v>182894.656614912</v>
      </c>
      <c r="G574" s="5">
        <v>159604.93691105599</v>
      </c>
    </row>
    <row r="575" spans="1:7" x14ac:dyDescent="0.55000000000000004">
      <c r="A575" s="3">
        <v>19</v>
      </c>
      <c r="B575" s="3">
        <v>14</v>
      </c>
      <c r="C575" s="5">
        <v>80129.959683797599</v>
      </c>
      <c r="D575" s="5">
        <v>94347.566269358198</v>
      </c>
      <c r="E575" s="5">
        <v>97716.851146907997</v>
      </c>
      <c r="F575" s="5">
        <v>102600.135587262</v>
      </c>
      <c r="G575" s="5">
        <v>101579.873073804</v>
      </c>
    </row>
    <row r="576" spans="1:7" x14ac:dyDescent="0.55000000000000004">
      <c r="A576" s="3">
        <v>19</v>
      </c>
      <c r="B576" s="3">
        <v>15</v>
      </c>
      <c r="C576" s="5">
        <v>16925.260575643999</v>
      </c>
      <c r="D576" s="5">
        <v>30891.876729697899</v>
      </c>
      <c r="E576" s="5">
        <v>24579.165515926699</v>
      </c>
      <c r="F576" s="5">
        <v>22086.533801532802</v>
      </c>
      <c r="G576" s="5">
        <v>20093.0464307129</v>
      </c>
    </row>
    <row r="577" spans="1:7" x14ac:dyDescent="0.55000000000000004">
      <c r="A577" s="3">
        <v>19</v>
      </c>
      <c r="B577" s="3">
        <v>16</v>
      </c>
      <c r="C577" s="5">
        <v>133203.17487035401</v>
      </c>
      <c r="D577" s="5">
        <v>111731.130625921</v>
      </c>
      <c r="E577" s="5">
        <v>134598.83996629101</v>
      </c>
      <c r="F577" s="5">
        <v>126407.88099587501</v>
      </c>
      <c r="G577" s="5">
        <v>119610.638088347</v>
      </c>
    </row>
    <row r="578" spans="1:7" x14ac:dyDescent="0.55000000000000004">
      <c r="A578" s="3">
        <v>19</v>
      </c>
      <c r="B578" s="3">
        <v>17</v>
      </c>
      <c r="C578" s="5">
        <v>1400162.1736491199</v>
      </c>
      <c r="D578" s="5">
        <v>1346439.2874683</v>
      </c>
      <c r="E578" s="5">
        <v>1307340.21917062</v>
      </c>
      <c r="F578" s="5">
        <v>1293508.78344206</v>
      </c>
      <c r="G578" s="5">
        <v>1280788.7968913801</v>
      </c>
    </row>
    <row r="579" spans="1:7" x14ac:dyDescent="0.55000000000000004">
      <c r="A579" s="3">
        <v>19</v>
      </c>
      <c r="B579" s="3">
        <v>18</v>
      </c>
      <c r="C579" s="5">
        <v>176328.55683725301</v>
      </c>
      <c r="D579" s="5">
        <v>178381.13091733001</v>
      </c>
      <c r="E579" s="5">
        <v>184651.55585223599</v>
      </c>
      <c r="F579" s="5">
        <v>185993.18341382901</v>
      </c>
      <c r="G579" s="5">
        <v>195983.70995426699</v>
      </c>
    </row>
    <row r="580" spans="1:7" x14ac:dyDescent="0.55000000000000004">
      <c r="A580" s="3">
        <v>19</v>
      </c>
      <c r="B580" s="3">
        <v>19</v>
      </c>
      <c r="C580" s="5">
        <v>93486.445494649204</v>
      </c>
      <c r="D580" s="5">
        <v>85275.441452016006</v>
      </c>
      <c r="E580" s="5">
        <v>80450.204213262201</v>
      </c>
      <c r="F580" s="5">
        <v>79319.611977058201</v>
      </c>
      <c r="G580" s="5">
        <v>77144.981508035198</v>
      </c>
    </row>
    <row r="581" spans="1:7" x14ac:dyDescent="0.55000000000000004">
      <c r="A581" s="3">
        <v>19</v>
      </c>
      <c r="B581" s="3">
        <v>20</v>
      </c>
      <c r="C581" s="5">
        <v>217054.41814554599</v>
      </c>
      <c r="D581" s="5">
        <v>262411.91661009297</v>
      </c>
      <c r="E581" s="5">
        <v>309443.0696404</v>
      </c>
      <c r="F581" s="5">
        <v>317736.08061605901</v>
      </c>
      <c r="G581" s="5">
        <v>298473.84695483802</v>
      </c>
    </row>
    <row r="582" spans="1:7" x14ac:dyDescent="0.55000000000000004">
      <c r="A582" s="3">
        <v>19</v>
      </c>
      <c r="B582" s="3">
        <v>21</v>
      </c>
      <c r="C582" s="5">
        <v>736726.13471454603</v>
      </c>
      <c r="D582" s="5">
        <v>1200225.85369829</v>
      </c>
      <c r="E582" s="5">
        <v>1287214.2573500299</v>
      </c>
      <c r="F582" s="5">
        <v>1336441.4568320001</v>
      </c>
      <c r="G582" s="5">
        <v>1439796.96764205</v>
      </c>
    </row>
    <row r="583" spans="1:7" x14ac:dyDescent="0.55000000000000004">
      <c r="A583" s="3">
        <v>19</v>
      </c>
      <c r="B583" s="3">
        <v>22</v>
      </c>
      <c r="C583" s="5">
        <v>203215.543008593</v>
      </c>
      <c r="D583" s="5">
        <v>180971.809335147</v>
      </c>
      <c r="E583" s="5">
        <v>156932.94134508801</v>
      </c>
      <c r="F583" s="5">
        <v>151601.30925672801</v>
      </c>
      <c r="G583" s="5">
        <v>144091.44793831999</v>
      </c>
    </row>
    <row r="584" spans="1:7" x14ac:dyDescent="0.55000000000000004">
      <c r="A584" s="3">
        <v>19</v>
      </c>
      <c r="B584" s="3">
        <v>23</v>
      </c>
      <c r="C584" s="5">
        <v>305744.36110230401</v>
      </c>
      <c r="D584" s="5">
        <v>368391.39408668003</v>
      </c>
      <c r="E584" s="5">
        <v>383293.54812033399</v>
      </c>
      <c r="F584" s="5">
        <v>380551.86768705701</v>
      </c>
      <c r="G584" s="5">
        <v>395556.62299091602</v>
      </c>
    </row>
    <row r="585" spans="1:7" x14ac:dyDescent="0.55000000000000004">
      <c r="A585" s="3">
        <v>19</v>
      </c>
      <c r="B585" s="3">
        <v>24</v>
      </c>
      <c r="C585" s="5">
        <v>31226.163280271099</v>
      </c>
      <c r="D585" s="5">
        <v>29528.574439972901</v>
      </c>
      <c r="E585" s="5">
        <v>32668.2508595976</v>
      </c>
      <c r="F585" s="5">
        <v>33502.568934490999</v>
      </c>
      <c r="G585" s="5">
        <v>34806.477985064499</v>
      </c>
    </row>
    <row r="586" spans="1:7" x14ac:dyDescent="0.55000000000000004">
      <c r="A586" s="3">
        <v>19</v>
      </c>
      <c r="B586" s="3">
        <v>25</v>
      </c>
      <c r="C586" s="5">
        <v>45562.6420259281</v>
      </c>
      <c r="D586" s="5">
        <v>56602.598016288197</v>
      </c>
      <c r="E586" s="5">
        <v>46074.094048679501</v>
      </c>
      <c r="F586" s="5">
        <v>45136.464760635899</v>
      </c>
      <c r="G586" s="5">
        <v>41947.066015515396</v>
      </c>
    </row>
    <row r="587" spans="1:7" x14ac:dyDescent="0.55000000000000004">
      <c r="A587" s="3">
        <v>19</v>
      </c>
      <c r="B587" s="3">
        <v>26</v>
      </c>
      <c r="C587" s="5">
        <v>535116.40887650999</v>
      </c>
      <c r="D587" s="5">
        <v>467526.44391061901</v>
      </c>
      <c r="E587" s="5">
        <v>457375.989146629</v>
      </c>
      <c r="F587" s="5">
        <v>448825.993632489</v>
      </c>
      <c r="G587" s="5">
        <v>441234.013250452</v>
      </c>
    </row>
    <row r="588" spans="1:7" x14ac:dyDescent="0.55000000000000004">
      <c r="A588" s="3">
        <v>19</v>
      </c>
      <c r="B588" s="3">
        <v>27</v>
      </c>
      <c r="C588" s="5">
        <v>112940.99373209001</v>
      </c>
      <c r="D588" s="5">
        <v>193809.95142582001</v>
      </c>
      <c r="E588" s="5">
        <v>245471.710507057</v>
      </c>
      <c r="F588" s="5">
        <v>240982.21314427099</v>
      </c>
      <c r="G588" s="5">
        <v>242823.567383613</v>
      </c>
    </row>
    <row r="589" spans="1:7" x14ac:dyDescent="0.55000000000000004">
      <c r="A589" s="3">
        <v>19</v>
      </c>
      <c r="B589" s="3">
        <v>28</v>
      </c>
      <c r="C589" s="5">
        <v>2985075.6673751501</v>
      </c>
      <c r="D589" s="5">
        <v>3392049.6394310798</v>
      </c>
      <c r="E589" s="5">
        <v>3436569.21150258</v>
      </c>
      <c r="F589" s="5">
        <v>3452441.01557509</v>
      </c>
      <c r="G589" s="5">
        <v>3578187.4610680798</v>
      </c>
    </row>
    <row r="590" spans="1:7" x14ac:dyDescent="0.55000000000000004">
      <c r="A590" s="3">
        <v>19</v>
      </c>
      <c r="B590" s="3">
        <v>29</v>
      </c>
      <c r="C590" s="5">
        <v>271919.54583727999</v>
      </c>
      <c r="D590" s="5">
        <v>249923.419382224</v>
      </c>
      <c r="E590" s="5">
        <v>237382.787317259</v>
      </c>
      <c r="F590" s="5">
        <v>227273.32870086501</v>
      </c>
      <c r="G590" s="5">
        <v>208225.02067493001</v>
      </c>
    </row>
    <row r="591" spans="1:7" x14ac:dyDescent="0.55000000000000004">
      <c r="A591" s="3">
        <v>19</v>
      </c>
      <c r="B591" s="3">
        <v>30</v>
      </c>
      <c r="C591" s="5">
        <v>319940.047474008</v>
      </c>
      <c r="D591" s="5">
        <v>401173.33072401403</v>
      </c>
      <c r="E591" s="5">
        <v>402569.900915901</v>
      </c>
      <c r="F591" s="5">
        <v>409617.04462335299</v>
      </c>
      <c r="G591" s="5">
        <v>398076.68514216499</v>
      </c>
    </row>
    <row r="592" spans="1:7" x14ac:dyDescent="0.55000000000000004">
      <c r="A592" s="3">
        <v>19</v>
      </c>
      <c r="B592" s="3">
        <v>31</v>
      </c>
      <c r="C592" s="5">
        <v>262417.36599076801</v>
      </c>
      <c r="D592" s="5">
        <v>289812.79291268397</v>
      </c>
      <c r="E592" s="5">
        <v>282958.08506437897</v>
      </c>
      <c r="F592" s="5">
        <v>267516.60144076601</v>
      </c>
      <c r="G592" s="5">
        <v>258233.077568974</v>
      </c>
    </row>
    <row r="593" spans="1:7" x14ac:dyDescent="0.55000000000000004">
      <c r="A593" s="3">
        <v>20</v>
      </c>
      <c r="B593" s="3">
        <v>1</v>
      </c>
      <c r="C593" s="5">
        <v>526844.52360046003</v>
      </c>
      <c r="D593" s="5">
        <v>326839.95535473101</v>
      </c>
      <c r="E593" s="5">
        <v>261519.479044576</v>
      </c>
      <c r="F593" s="5">
        <v>246023.68619070601</v>
      </c>
      <c r="G593" s="5">
        <v>202905.82981598101</v>
      </c>
    </row>
    <row r="594" spans="1:7" x14ac:dyDescent="0.55000000000000004">
      <c r="A594" s="3">
        <v>20</v>
      </c>
      <c r="B594" s="3">
        <v>2</v>
      </c>
      <c r="C594" s="5">
        <v>55746.431513368698</v>
      </c>
      <c r="D594" s="5">
        <v>53191.374961416099</v>
      </c>
      <c r="E594" s="5">
        <v>50616.995258001603</v>
      </c>
      <c r="F594" s="5">
        <v>48992.985317148501</v>
      </c>
      <c r="G594" s="5">
        <v>46836.830018856199</v>
      </c>
    </row>
    <row r="595" spans="1:7" x14ac:dyDescent="0.55000000000000004">
      <c r="A595" s="3">
        <v>20</v>
      </c>
      <c r="B595" s="3">
        <v>3</v>
      </c>
      <c r="C595" s="5">
        <v>479241.81096077</v>
      </c>
      <c r="D595" s="5">
        <v>467498.86007183901</v>
      </c>
      <c r="E595" s="5">
        <v>491772.21556518</v>
      </c>
      <c r="F595" s="5">
        <v>485738.34562119102</v>
      </c>
      <c r="G595" s="5">
        <v>495920.19559938199</v>
      </c>
    </row>
    <row r="596" spans="1:7" x14ac:dyDescent="0.55000000000000004">
      <c r="A596" s="3">
        <v>20</v>
      </c>
      <c r="B596" s="3">
        <v>4</v>
      </c>
      <c r="C596" s="5">
        <v>29206.890002058499</v>
      </c>
      <c r="D596" s="5">
        <v>22847.888924064799</v>
      </c>
      <c r="E596" s="5">
        <v>20992.630778366602</v>
      </c>
      <c r="F596" s="5">
        <v>20383.666826188601</v>
      </c>
      <c r="G596" s="5">
        <v>19893.1150106553</v>
      </c>
    </row>
    <row r="597" spans="1:7" x14ac:dyDescent="0.55000000000000004">
      <c r="A597" s="3">
        <v>20</v>
      </c>
      <c r="B597" s="3">
        <v>5</v>
      </c>
      <c r="C597" s="5">
        <v>40413.748928144203</v>
      </c>
      <c r="D597" s="5">
        <v>42265.677455475503</v>
      </c>
      <c r="E597" s="5">
        <v>46249.676354258001</v>
      </c>
      <c r="F597" s="5">
        <v>45526.116764729799</v>
      </c>
      <c r="G597" s="5">
        <v>45488.123530318502</v>
      </c>
    </row>
    <row r="598" spans="1:7" x14ac:dyDescent="0.55000000000000004">
      <c r="A598" s="3">
        <v>20</v>
      </c>
      <c r="B598" s="3">
        <v>6</v>
      </c>
      <c r="C598" s="5">
        <v>250125.013796755</v>
      </c>
      <c r="D598" s="5">
        <v>235539.47250852999</v>
      </c>
      <c r="E598" s="5">
        <v>228329.25372875301</v>
      </c>
      <c r="F598" s="5">
        <v>226829.45291376999</v>
      </c>
      <c r="G598" s="5">
        <v>217231.82106339099</v>
      </c>
    </row>
    <row r="599" spans="1:7" x14ac:dyDescent="0.55000000000000004">
      <c r="A599" s="3">
        <v>20</v>
      </c>
      <c r="B599" s="3">
        <v>7</v>
      </c>
      <c r="C599" s="5">
        <v>221717.184368366</v>
      </c>
      <c r="D599" s="5">
        <v>197376.20044102299</v>
      </c>
      <c r="E599" s="5">
        <v>195637.179734434</v>
      </c>
      <c r="F599" s="5">
        <v>191547.84875778799</v>
      </c>
      <c r="G599" s="5">
        <v>183096.262985632</v>
      </c>
    </row>
    <row r="600" spans="1:7" x14ac:dyDescent="0.55000000000000004">
      <c r="A600" s="3">
        <v>20</v>
      </c>
      <c r="B600" s="3">
        <v>8</v>
      </c>
      <c r="C600" s="5">
        <v>191517.573188137</v>
      </c>
      <c r="D600" s="5">
        <v>196719.86212398001</v>
      </c>
      <c r="E600" s="5">
        <v>228647.25123414301</v>
      </c>
      <c r="F600" s="5">
        <v>224709.54966392001</v>
      </c>
      <c r="G600" s="5">
        <v>209759.10298840801</v>
      </c>
    </row>
    <row r="601" spans="1:7" x14ac:dyDescent="0.55000000000000004">
      <c r="A601" s="3">
        <v>20</v>
      </c>
      <c r="B601" s="3">
        <v>9</v>
      </c>
      <c r="C601" s="5">
        <v>150292.06238740901</v>
      </c>
      <c r="D601" s="5">
        <v>156225.49935175601</v>
      </c>
      <c r="E601" s="5">
        <v>173446.742685006</v>
      </c>
      <c r="F601" s="5">
        <v>170358.61961610999</v>
      </c>
      <c r="G601" s="5">
        <v>173786.141880354</v>
      </c>
    </row>
    <row r="602" spans="1:7" x14ac:dyDescent="0.55000000000000004">
      <c r="A602" s="3">
        <v>20</v>
      </c>
      <c r="B602" s="3">
        <v>10</v>
      </c>
      <c r="C602" s="5">
        <v>917220.17156088795</v>
      </c>
      <c r="D602" s="5">
        <v>953363.89758980903</v>
      </c>
      <c r="E602" s="5">
        <v>1102288.0775136601</v>
      </c>
      <c r="F602" s="5">
        <v>1129455.7884842199</v>
      </c>
      <c r="G602" s="5">
        <v>1223791.55696681</v>
      </c>
    </row>
    <row r="603" spans="1:7" x14ac:dyDescent="0.55000000000000004">
      <c r="A603" s="3">
        <v>20</v>
      </c>
      <c r="B603" s="3">
        <v>11</v>
      </c>
      <c r="C603" s="5">
        <v>727038.69498818903</v>
      </c>
      <c r="D603" s="5">
        <v>739080.12607068894</v>
      </c>
      <c r="E603" s="5">
        <v>826428.26818481798</v>
      </c>
      <c r="F603" s="5">
        <v>841563.33174710604</v>
      </c>
      <c r="G603" s="5">
        <v>930484.89113344299</v>
      </c>
    </row>
    <row r="604" spans="1:7" x14ac:dyDescent="0.55000000000000004">
      <c r="A604" s="3">
        <v>20</v>
      </c>
      <c r="B604" s="3">
        <v>12</v>
      </c>
      <c r="C604" s="5">
        <v>556736.86120453896</v>
      </c>
      <c r="D604" s="5">
        <v>556742.28261302505</v>
      </c>
      <c r="E604" s="5">
        <v>532751.80443664198</v>
      </c>
      <c r="F604" s="5">
        <v>503368.09899417602</v>
      </c>
      <c r="G604" s="5">
        <v>476493.55083050299</v>
      </c>
    </row>
    <row r="605" spans="1:7" x14ac:dyDescent="0.55000000000000004">
      <c r="A605" s="3">
        <v>20</v>
      </c>
      <c r="B605" s="3">
        <v>13</v>
      </c>
      <c r="C605" s="5">
        <v>1238309.9133331601</v>
      </c>
      <c r="D605" s="5">
        <v>1312036.01781147</v>
      </c>
      <c r="E605" s="5">
        <v>1479245.33717796</v>
      </c>
      <c r="F605" s="5">
        <v>1462029.0946651299</v>
      </c>
      <c r="G605" s="5">
        <v>1414643.06055093</v>
      </c>
    </row>
    <row r="606" spans="1:7" x14ac:dyDescent="0.55000000000000004">
      <c r="A606" s="3">
        <v>20</v>
      </c>
      <c r="B606" s="3">
        <v>14</v>
      </c>
      <c r="C606" s="5">
        <v>328031.81179786101</v>
      </c>
      <c r="D606" s="5">
        <v>368127.06330360402</v>
      </c>
      <c r="E606" s="5">
        <v>455500.66196410102</v>
      </c>
      <c r="F606" s="5">
        <v>451275.25220744999</v>
      </c>
      <c r="G606" s="5">
        <v>430622.41712711798</v>
      </c>
    </row>
    <row r="607" spans="1:7" x14ac:dyDescent="0.55000000000000004">
      <c r="A607" s="3">
        <v>20</v>
      </c>
      <c r="B607" s="3">
        <v>15</v>
      </c>
      <c r="C607" s="5">
        <v>69956.274155706793</v>
      </c>
      <c r="D607" s="5">
        <v>63777.9249437209</v>
      </c>
      <c r="E607" s="5">
        <v>56839.816702060001</v>
      </c>
      <c r="F607" s="5">
        <v>58136.928298127197</v>
      </c>
      <c r="G607" s="5">
        <v>56221.679344022501</v>
      </c>
    </row>
    <row r="608" spans="1:7" x14ac:dyDescent="0.55000000000000004">
      <c r="A608" s="3">
        <v>20</v>
      </c>
      <c r="B608" s="3">
        <v>16</v>
      </c>
      <c r="C608" s="5">
        <v>307951.95342194301</v>
      </c>
      <c r="D608" s="5">
        <v>294755.19932669803</v>
      </c>
      <c r="E608" s="5">
        <v>302315.36955126398</v>
      </c>
      <c r="F608" s="5">
        <v>298296.716030796</v>
      </c>
      <c r="G608" s="5">
        <v>295585.76207256003</v>
      </c>
    </row>
    <row r="609" spans="1:7" x14ac:dyDescent="0.55000000000000004">
      <c r="A609" s="3">
        <v>20</v>
      </c>
      <c r="B609" s="3">
        <v>17</v>
      </c>
      <c r="C609" s="5">
        <v>3090099.7459246698</v>
      </c>
      <c r="D609" s="5">
        <v>2961568.1987623</v>
      </c>
      <c r="E609" s="5">
        <v>2940055.1514484501</v>
      </c>
      <c r="F609" s="5">
        <v>2950738.4049943602</v>
      </c>
      <c r="G609" s="5">
        <v>2988569.7706752601</v>
      </c>
    </row>
    <row r="610" spans="1:7" x14ac:dyDescent="0.55000000000000004">
      <c r="A610" s="3">
        <v>20</v>
      </c>
      <c r="B610" s="3">
        <v>18</v>
      </c>
      <c r="C610" s="5">
        <v>374913.282510605</v>
      </c>
      <c r="D610" s="5">
        <v>360944.71914337599</v>
      </c>
      <c r="E610" s="5">
        <v>370145.54717803298</v>
      </c>
      <c r="F610" s="5">
        <v>382003.27489239501</v>
      </c>
      <c r="G610" s="5">
        <v>420194.323209783</v>
      </c>
    </row>
    <row r="611" spans="1:7" x14ac:dyDescent="0.55000000000000004">
      <c r="A611" s="3">
        <v>20</v>
      </c>
      <c r="B611" s="3">
        <v>19</v>
      </c>
      <c r="C611" s="5">
        <v>324963.23174354399</v>
      </c>
      <c r="D611" s="5">
        <v>289106.29522698</v>
      </c>
      <c r="E611" s="5">
        <v>268581.73300968198</v>
      </c>
      <c r="F611" s="5">
        <v>264017.139143312</v>
      </c>
      <c r="G611" s="5">
        <v>255728.70699424701</v>
      </c>
    </row>
    <row r="612" spans="1:7" x14ac:dyDescent="0.55000000000000004">
      <c r="A612" s="3">
        <v>20</v>
      </c>
      <c r="B612" s="3">
        <v>20</v>
      </c>
      <c r="C612" s="5">
        <v>516950.04022901098</v>
      </c>
      <c r="D612" s="5">
        <v>519813.34605625097</v>
      </c>
      <c r="E612" s="5">
        <v>550931.18471116002</v>
      </c>
      <c r="F612" s="5">
        <v>509500.21279401198</v>
      </c>
      <c r="G612" s="5">
        <v>573704.46863974305</v>
      </c>
    </row>
    <row r="613" spans="1:7" x14ac:dyDescent="0.55000000000000004">
      <c r="A613" s="3">
        <v>20</v>
      </c>
      <c r="B613" s="3">
        <v>21</v>
      </c>
      <c r="C613" s="5">
        <v>2140190.5484434301</v>
      </c>
      <c r="D613" s="5">
        <v>2042469.3661805701</v>
      </c>
      <c r="E613" s="5">
        <v>2163451.1216769698</v>
      </c>
      <c r="F613" s="5">
        <v>2205172.5132461698</v>
      </c>
      <c r="G613" s="5">
        <v>2402805.3847515201</v>
      </c>
    </row>
    <row r="614" spans="1:7" x14ac:dyDescent="0.55000000000000004">
      <c r="A614" s="3">
        <v>20</v>
      </c>
      <c r="B614" s="3">
        <v>22</v>
      </c>
      <c r="C614" s="5">
        <v>483776.82812328503</v>
      </c>
      <c r="D614" s="5">
        <v>374433.70836475899</v>
      </c>
      <c r="E614" s="5">
        <v>300315.58650852798</v>
      </c>
      <c r="F614" s="5">
        <v>283335.72395185102</v>
      </c>
      <c r="G614" s="5">
        <v>300818.94497576298</v>
      </c>
    </row>
    <row r="615" spans="1:7" x14ac:dyDescent="0.55000000000000004">
      <c r="A615" s="3">
        <v>20</v>
      </c>
      <c r="B615" s="3">
        <v>23</v>
      </c>
      <c r="C615" s="5">
        <v>730888.34464469994</v>
      </c>
      <c r="D615" s="5">
        <v>782964.01885085402</v>
      </c>
      <c r="E615" s="5">
        <v>798591.54360239499</v>
      </c>
      <c r="F615" s="5">
        <v>786123.07609298697</v>
      </c>
      <c r="G615" s="5">
        <v>769766.41362089198</v>
      </c>
    </row>
    <row r="616" spans="1:7" x14ac:dyDescent="0.55000000000000004">
      <c r="A616" s="3">
        <v>20</v>
      </c>
      <c r="B616" s="3">
        <v>24</v>
      </c>
      <c r="C616" s="5">
        <v>122699.069977744</v>
      </c>
      <c r="D616" s="5">
        <v>117423.53597331</v>
      </c>
      <c r="E616" s="5">
        <v>116266.43166765</v>
      </c>
      <c r="F616" s="5">
        <v>117270.89630572899</v>
      </c>
      <c r="G616" s="5">
        <v>119744.92080766401</v>
      </c>
    </row>
    <row r="617" spans="1:7" x14ac:dyDescent="0.55000000000000004">
      <c r="A617" s="3">
        <v>20</v>
      </c>
      <c r="B617" s="3">
        <v>25</v>
      </c>
      <c r="C617" s="5">
        <v>129582.214069319</v>
      </c>
      <c r="D617" s="5">
        <v>121013.896057184</v>
      </c>
      <c r="E617" s="5">
        <v>129383.45465540999</v>
      </c>
      <c r="F617" s="5">
        <v>129495.890950651</v>
      </c>
      <c r="G617" s="5">
        <v>120095.72907499599</v>
      </c>
    </row>
    <row r="618" spans="1:7" x14ac:dyDescent="0.55000000000000004">
      <c r="A618" s="3">
        <v>20</v>
      </c>
      <c r="B618" s="3">
        <v>26</v>
      </c>
      <c r="C618" s="5">
        <v>1359232.92841101</v>
      </c>
      <c r="D618" s="5">
        <v>1177596.40486784</v>
      </c>
      <c r="E618" s="5">
        <v>1187783.1330746701</v>
      </c>
      <c r="F618" s="5">
        <v>1206096.3238512999</v>
      </c>
      <c r="G618" s="5">
        <v>1195923.7237930701</v>
      </c>
    </row>
    <row r="619" spans="1:7" x14ac:dyDescent="0.55000000000000004">
      <c r="A619" s="3">
        <v>20</v>
      </c>
      <c r="B619" s="3">
        <v>27</v>
      </c>
      <c r="C619" s="5">
        <v>381102.30165045202</v>
      </c>
      <c r="D619" s="5">
        <v>406657.70884933602</v>
      </c>
      <c r="E619" s="5">
        <v>490352.63758208399</v>
      </c>
      <c r="F619" s="5">
        <v>489643.47984344099</v>
      </c>
      <c r="G619" s="5">
        <v>497889.57695318101</v>
      </c>
    </row>
    <row r="620" spans="1:7" x14ac:dyDescent="0.55000000000000004">
      <c r="A620" s="3">
        <v>20</v>
      </c>
      <c r="B620" s="3">
        <v>28</v>
      </c>
      <c r="C620" s="5">
        <v>5836606.7209488302</v>
      </c>
      <c r="D620" s="5">
        <v>6213923.6210051002</v>
      </c>
      <c r="E620" s="5">
        <v>6321068.0309565002</v>
      </c>
      <c r="F620" s="5">
        <v>6436050.0715076998</v>
      </c>
      <c r="G620" s="5">
        <v>6457092.6603674497</v>
      </c>
    </row>
    <row r="621" spans="1:7" x14ac:dyDescent="0.55000000000000004">
      <c r="A621" s="3">
        <v>20</v>
      </c>
      <c r="B621" s="3">
        <v>29</v>
      </c>
      <c r="C621" s="5">
        <v>500309.30983521999</v>
      </c>
      <c r="D621" s="5">
        <v>588591.783506896</v>
      </c>
      <c r="E621" s="5">
        <v>524645.28190969001</v>
      </c>
      <c r="F621" s="5">
        <v>512990.25365305803</v>
      </c>
      <c r="G621" s="5">
        <v>499676.96288358897</v>
      </c>
    </row>
    <row r="622" spans="1:7" x14ac:dyDescent="0.55000000000000004">
      <c r="A622" s="3">
        <v>20</v>
      </c>
      <c r="B622" s="3">
        <v>30</v>
      </c>
      <c r="C622" s="5">
        <v>546600.95753729297</v>
      </c>
      <c r="D622" s="5">
        <v>631358.53128279303</v>
      </c>
      <c r="E622" s="5">
        <v>614828.76223917003</v>
      </c>
      <c r="F622" s="5">
        <v>610288.86095352995</v>
      </c>
      <c r="G622" s="5">
        <v>718709.96161162795</v>
      </c>
    </row>
    <row r="623" spans="1:7" x14ac:dyDescent="0.55000000000000004">
      <c r="A623" s="3">
        <v>20</v>
      </c>
      <c r="B623" s="3">
        <v>31</v>
      </c>
      <c r="C623" s="5">
        <v>666276.82210629398</v>
      </c>
      <c r="D623" s="5">
        <v>560777.33489593805</v>
      </c>
      <c r="E623" s="5">
        <v>528203.872267436</v>
      </c>
      <c r="F623" s="5">
        <v>504784.49504329899</v>
      </c>
      <c r="G623" s="5">
        <v>494478.04827661603</v>
      </c>
    </row>
    <row r="624" spans="1:7" x14ac:dyDescent="0.55000000000000004">
      <c r="A624" s="3">
        <v>21</v>
      </c>
      <c r="B624" s="3">
        <v>1</v>
      </c>
      <c r="C624" s="5">
        <v>207849.61110437501</v>
      </c>
      <c r="D624" s="5">
        <v>162048.40417726999</v>
      </c>
      <c r="E624" s="5">
        <v>151321.15181201001</v>
      </c>
      <c r="F624" s="5">
        <v>196134.40861839199</v>
      </c>
      <c r="G624" s="5">
        <v>162283.30745800899</v>
      </c>
    </row>
    <row r="625" spans="1:7" x14ac:dyDescent="0.55000000000000004">
      <c r="A625" s="3">
        <v>21</v>
      </c>
      <c r="B625" s="3">
        <v>2</v>
      </c>
      <c r="C625" s="5">
        <v>81974.082132385898</v>
      </c>
      <c r="D625" s="5">
        <v>75395.617119236296</v>
      </c>
      <c r="E625" s="5">
        <v>72157.079092053405</v>
      </c>
      <c r="F625" s="5">
        <v>70051.944378757893</v>
      </c>
      <c r="G625" s="5">
        <v>67507.204466852607</v>
      </c>
    </row>
    <row r="626" spans="1:7" x14ac:dyDescent="0.55000000000000004">
      <c r="A626" s="3">
        <v>21</v>
      </c>
      <c r="B626" s="3">
        <v>3</v>
      </c>
      <c r="C626" s="5">
        <v>256117.65262828101</v>
      </c>
      <c r="D626" s="5">
        <v>256272.75070812399</v>
      </c>
      <c r="E626" s="5">
        <v>278792.97523079498</v>
      </c>
      <c r="F626" s="5">
        <v>278959.75861029897</v>
      </c>
      <c r="G626" s="5">
        <v>286689.66304106702</v>
      </c>
    </row>
    <row r="627" spans="1:7" x14ac:dyDescent="0.55000000000000004">
      <c r="A627" s="3">
        <v>21</v>
      </c>
      <c r="B627" s="3">
        <v>4</v>
      </c>
      <c r="C627" s="5">
        <v>173304.20994805699</v>
      </c>
      <c r="D627" s="5">
        <v>153731.18580517001</v>
      </c>
      <c r="E627" s="5">
        <v>143080.81972337599</v>
      </c>
      <c r="F627" s="5">
        <v>138122.94051991601</v>
      </c>
      <c r="G627" s="5">
        <v>131072.14345138799</v>
      </c>
    </row>
    <row r="628" spans="1:7" x14ac:dyDescent="0.55000000000000004">
      <c r="A628" s="3">
        <v>21</v>
      </c>
      <c r="B628" s="3">
        <v>5</v>
      </c>
      <c r="C628" s="5">
        <v>210953.050589894</v>
      </c>
      <c r="D628" s="5">
        <v>193523.50598194299</v>
      </c>
      <c r="E628" s="5">
        <v>195006.597007256</v>
      </c>
      <c r="F628" s="5">
        <v>191395.74425299501</v>
      </c>
      <c r="G628" s="5">
        <v>192276.602494402</v>
      </c>
    </row>
    <row r="629" spans="1:7" x14ac:dyDescent="0.55000000000000004">
      <c r="A629" s="3">
        <v>21</v>
      </c>
      <c r="B629" s="3">
        <v>6</v>
      </c>
      <c r="C629" s="5">
        <v>455567.28436614003</v>
      </c>
      <c r="D629" s="5">
        <v>485050.67914563598</v>
      </c>
      <c r="E629" s="5">
        <v>496766.04017759999</v>
      </c>
      <c r="F629" s="5">
        <v>492571.34589824802</v>
      </c>
      <c r="G629" s="5">
        <v>504086.55746109498</v>
      </c>
    </row>
    <row r="630" spans="1:7" x14ac:dyDescent="0.55000000000000004">
      <c r="A630" s="3">
        <v>21</v>
      </c>
      <c r="B630" s="3">
        <v>7</v>
      </c>
      <c r="C630" s="5">
        <v>459252.40015009203</v>
      </c>
      <c r="D630" s="5">
        <v>408913.07403685298</v>
      </c>
      <c r="E630" s="5">
        <v>381950.68771956302</v>
      </c>
      <c r="F630" s="5">
        <v>390267.24848264898</v>
      </c>
      <c r="G630" s="5">
        <v>395718.90339568799</v>
      </c>
    </row>
    <row r="631" spans="1:7" x14ac:dyDescent="0.55000000000000004">
      <c r="A631" s="3">
        <v>21</v>
      </c>
      <c r="B631" s="3">
        <v>8</v>
      </c>
      <c r="C631" s="5">
        <v>237257.93718751799</v>
      </c>
      <c r="D631" s="5">
        <v>236823.41279186099</v>
      </c>
      <c r="E631" s="5">
        <v>312914.39061886101</v>
      </c>
      <c r="F631" s="5">
        <v>309909.88825342403</v>
      </c>
      <c r="G631" s="5">
        <v>306180.56605785398</v>
      </c>
    </row>
    <row r="632" spans="1:7" x14ac:dyDescent="0.55000000000000004">
      <c r="A632" s="3">
        <v>21</v>
      </c>
      <c r="B632" s="3">
        <v>9</v>
      </c>
      <c r="C632" s="5">
        <v>170076.93158067201</v>
      </c>
      <c r="D632" s="5">
        <v>182803.916600784</v>
      </c>
      <c r="E632" s="5">
        <v>208652.498374608</v>
      </c>
      <c r="F632" s="5">
        <v>218046.62169034401</v>
      </c>
      <c r="G632" s="5">
        <v>217959.39059050399</v>
      </c>
    </row>
    <row r="633" spans="1:7" x14ac:dyDescent="0.55000000000000004">
      <c r="A633" s="3">
        <v>21</v>
      </c>
      <c r="B633" s="3">
        <v>10</v>
      </c>
      <c r="C633" s="5">
        <v>601312.95513526595</v>
      </c>
      <c r="D633" s="5">
        <v>616503.787961995</v>
      </c>
      <c r="E633" s="5">
        <v>768607.42750193004</v>
      </c>
      <c r="F633" s="5">
        <v>752763.00794503698</v>
      </c>
      <c r="G633" s="5">
        <v>720365.89010628895</v>
      </c>
    </row>
    <row r="634" spans="1:7" x14ac:dyDescent="0.55000000000000004">
      <c r="A634" s="3">
        <v>21</v>
      </c>
      <c r="B634" s="3">
        <v>11</v>
      </c>
      <c r="C634" s="5">
        <v>235354.06405387801</v>
      </c>
      <c r="D634" s="5">
        <v>216857.226518451</v>
      </c>
      <c r="E634" s="5">
        <v>190129.10417770001</v>
      </c>
      <c r="F634" s="5">
        <v>246594.81204870599</v>
      </c>
      <c r="G634" s="5">
        <v>292143.63198079303</v>
      </c>
    </row>
    <row r="635" spans="1:7" x14ac:dyDescent="0.55000000000000004">
      <c r="A635" s="3">
        <v>21</v>
      </c>
      <c r="B635" s="3">
        <v>12</v>
      </c>
      <c r="C635" s="5">
        <v>290775.75765280402</v>
      </c>
      <c r="D635" s="5">
        <v>273186.77224916097</v>
      </c>
      <c r="E635" s="5">
        <v>283685.64407291001</v>
      </c>
      <c r="F635" s="5">
        <v>278094.18401704699</v>
      </c>
      <c r="G635" s="5">
        <v>290288.823085893</v>
      </c>
    </row>
    <row r="636" spans="1:7" x14ac:dyDescent="0.55000000000000004">
      <c r="A636" s="3">
        <v>21</v>
      </c>
      <c r="B636" s="3">
        <v>13</v>
      </c>
      <c r="C636" s="5">
        <v>95685.487092715397</v>
      </c>
      <c r="D636" s="5">
        <v>81906.473799097395</v>
      </c>
      <c r="E636" s="5">
        <v>69513.823052404099</v>
      </c>
      <c r="F636" s="5">
        <v>66462.643733374993</v>
      </c>
      <c r="G636" s="5">
        <v>55086.018472958604</v>
      </c>
    </row>
    <row r="637" spans="1:7" x14ac:dyDescent="0.55000000000000004">
      <c r="A637" s="3">
        <v>21</v>
      </c>
      <c r="B637" s="3">
        <v>14</v>
      </c>
      <c r="C637" s="5">
        <v>868995.07679703599</v>
      </c>
      <c r="D637" s="5">
        <v>936258.65450388298</v>
      </c>
      <c r="E637" s="5">
        <v>1228259.6832298201</v>
      </c>
      <c r="F637" s="5">
        <v>1229957.5506754101</v>
      </c>
      <c r="G637" s="5">
        <v>1205679.14259271</v>
      </c>
    </row>
    <row r="638" spans="1:7" x14ac:dyDescent="0.55000000000000004">
      <c r="A638" s="3">
        <v>21</v>
      </c>
      <c r="B638" s="3">
        <v>15</v>
      </c>
      <c r="C638" s="5">
        <v>63425.065123066001</v>
      </c>
      <c r="D638" s="5">
        <v>61924.4784657856</v>
      </c>
      <c r="E638" s="5">
        <v>63008.677500891703</v>
      </c>
      <c r="F638" s="5">
        <v>62542.592918630697</v>
      </c>
      <c r="G638" s="5">
        <v>65655.963455065998</v>
      </c>
    </row>
    <row r="639" spans="1:7" x14ac:dyDescent="0.55000000000000004">
      <c r="A639" s="3">
        <v>21</v>
      </c>
      <c r="B639" s="3">
        <v>16</v>
      </c>
      <c r="C639" s="5">
        <v>463865.229180842</v>
      </c>
      <c r="D639" s="5">
        <v>477266.62919137202</v>
      </c>
      <c r="E639" s="5">
        <v>489134.02764326101</v>
      </c>
      <c r="F639" s="5">
        <v>484981.38597256597</v>
      </c>
      <c r="G639" s="5">
        <v>528316.92897583998</v>
      </c>
    </row>
    <row r="640" spans="1:7" x14ac:dyDescent="0.55000000000000004">
      <c r="A640" s="3">
        <v>21</v>
      </c>
      <c r="B640" s="3">
        <v>17</v>
      </c>
      <c r="C640" s="5">
        <v>2696866.8992174799</v>
      </c>
      <c r="D640" s="5">
        <v>2782163.8025241499</v>
      </c>
      <c r="E640" s="5">
        <v>2849229.98345359</v>
      </c>
      <c r="F640" s="5">
        <v>2847032.3227377199</v>
      </c>
      <c r="G640" s="5">
        <v>2843015.72207885</v>
      </c>
    </row>
    <row r="641" spans="1:7" x14ac:dyDescent="0.55000000000000004">
      <c r="A641" s="3">
        <v>21</v>
      </c>
      <c r="B641" s="3">
        <v>18</v>
      </c>
      <c r="C641" s="5">
        <v>349223.07131847303</v>
      </c>
      <c r="D641" s="5">
        <v>338670.58953438501</v>
      </c>
      <c r="E641" s="5">
        <v>355223.91331314901</v>
      </c>
      <c r="F641" s="5">
        <v>364823.52498192101</v>
      </c>
      <c r="G641" s="5">
        <v>408062.28166075802</v>
      </c>
    </row>
    <row r="642" spans="1:7" x14ac:dyDescent="0.55000000000000004">
      <c r="A642" s="3">
        <v>21</v>
      </c>
      <c r="B642" s="3">
        <v>19</v>
      </c>
      <c r="C642" s="5">
        <v>291864.15013542701</v>
      </c>
      <c r="D642" s="5">
        <v>258575.67268253601</v>
      </c>
      <c r="E642" s="5">
        <v>237277.08185652699</v>
      </c>
      <c r="F642" s="5">
        <v>234342.876485799</v>
      </c>
      <c r="G642" s="5">
        <v>228280.06675853001</v>
      </c>
    </row>
    <row r="643" spans="1:7" x14ac:dyDescent="0.55000000000000004">
      <c r="A643" s="3">
        <v>21</v>
      </c>
      <c r="B643" s="3">
        <v>20</v>
      </c>
      <c r="C643" s="5">
        <v>667838.98818646395</v>
      </c>
      <c r="D643" s="5">
        <v>788494.75201968802</v>
      </c>
      <c r="E643" s="5">
        <v>951866.52538366395</v>
      </c>
      <c r="F643" s="5">
        <v>880936.88741819595</v>
      </c>
      <c r="G643" s="5">
        <v>951559.31753981102</v>
      </c>
    </row>
    <row r="644" spans="1:7" x14ac:dyDescent="0.55000000000000004">
      <c r="A644" s="3">
        <v>21</v>
      </c>
      <c r="B644" s="3">
        <v>21</v>
      </c>
      <c r="C644" s="5">
        <v>1308860.1231497901</v>
      </c>
      <c r="D644" s="5">
        <v>1304338.9790111501</v>
      </c>
      <c r="E644" s="5">
        <v>1491985.6954624199</v>
      </c>
      <c r="F644" s="5">
        <v>1580456.7495037599</v>
      </c>
      <c r="G644" s="5">
        <v>1787755.3394261301</v>
      </c>
    </row>
    <row r="645" spans="1:7" x14ac:dyDescent="0.55000000000000004">
      <c r="A645" s="3">
        <v>21</v>
      </c>
      <c r="B645" s="3">
        <v>22</v>
      </c>
      <c r="C645" s="5">
        <v>263330.06166816398</v>
      </c>
      <c r="D645" s="5">
        <v>204637.00706663201</v>
      </c>
      <c r="E645" s="5">
        <v>166458.17884600701</v>
      </c>
      <c r="F645" s="5">
        <v>157628.113846236</v>
      </c>
      <c r="G645" s="5">
        <v>178989.03111046401</v>
      </c>
    </row>
    <row r="646" spans="1:7" x14ac:dyDescent="0.55000000000000004">
      <c r="A646" s="3">
        <v>21</v>
      </c>
      <c r="B646" s="3">
        <v>23</v>
      </c>
      <c r="C646" s="5">
        <v>632887.64527533401</v>
      </c>
      <c r="D646" s="5">
        <v>674611.03643176099</v>
      </c>
      <c r="E646" s="5">
        <v>702673.46286138298</v>
      </c>
      <c r="F646" s="5">
        <v>703060.78999369906</v>
      </c>
      <c r="G646" s="5">
        <v>706779.79014487599</v>
      </c>
    </row>
    <row r="647" spans="1:7" x14ac:dyDescent="0.55000000000000004">
      <c r="A647" s="3">
        <v>21</v>
      </c>
      <c r="B647" s="3">
        <v>24</v>
      </c>
      <c r="C647" s="5">
        <v>53188.843343561297</v>
      </c>
      <c r="D647" s="5">
        <v>52654.854768190897</v>
      </c>
      <c r="E647" s="5">
        <v>51479.929153500598</v>
      </c>
      <c r="F647" s="5">
        <v>50379.647940893701</v>
      </c>
      <c r="G647" s="5">
        <v>48537.408143992499</v>
      </c>
    </row>
    <row r="648" spans="1:7" x14ac:dyDescent="0.55000000000000004">
      <c r="A648" s="3">
        <v>21</v>
      </c>
      <c r="B648" s="3">
        <v>25</v>
      </c>
      <c r="C648" s="5">
        <v>110689.92338304099</v>
      </c>
      <c r="D648" s="5">
        <v>116920.927399451</v>
      </c>
      <c r="E648" s="5">
        <v>121322.235547855</v>
      </c>
      <c r="F648" s="5">
        <v>152127.84677447</v>
      </c>
      <c r="G648" s="5">
        <v>136597.57874093301</v>
      </c>
    </row>
    <row r="649" spans="1:7" x14ac:dyDescent="0.55000000000000004">
      <c r="A649" s="3">
        <v>21</v>
      </c>
      <c r="B649" s="3">
        <v>26</v>
      </c>
      <c r="C649" s="5">
        <v>1215900.65973761</v>
      </c>
      <c r="D649" s="5">
        <v>1064706.0059840099</v>
      </c>
      <c r="E649" s="5">
        <v>1036928.56613509</v>
      </c>
      <c r="F649" s="5">
        <v>1051815.31947041</v>
      </c>
      <c r="G649" s="5">
        <v>1048490.10276782</v>
      </c>
    </row>
    <row r="650" spans="1:7" x14ac:dyDescent="0.55000000000000004">
      <c r="A650" s="3">
        <v>21</v>
      </c>
      <c r="B650" s="3">
        <v>27</v>
      </c>
      <c r="C650" s="5">
        <v>299874.95746419101</v>
      </c>
      <c r="D650" s="5">
        <v>345353.50120199402</v>
      </c>
      <c r="E650" s="5">
        <v>422315.12997488899</v>
      </c>
      <c r="F650" s="5">
        <v>425915.33766884397</v>
      </c>
      <c r="G650" s="5">
        <v>433904.63836069498</v>
      </c>
    </row>
    <row r="651" spans="1:7" x14ac:dyDescent="0.55000000000000004">
      <c r="A651" s="3">
        <v>21</v>
      </c>
      <c r="B651" s="3">
        <v>28</v>
      </c>
      <c r="C651" s="5">
        <v>4436760.3841901002</v>
      </c>
      <c r="D651" s="5">
        <v>4435752.7959477697</v>
      </c>
      <c r="E651" s="5">
        <v>4814431.3122000499</v>
      </c>
      <c r="F651" s="5">
        <v>5164710.5554943001</v>
      </c>
      <c r="G651" s="5">
        <v>6126759.0136940097</v>
      </c>
    </row>
    <row r="652" spans="1:7" x14ac:dyDescent="0.55000000000000004">
      <c r="A652" s="3">
        <v>21</v>
      </c>
      <c r="B652" s="3">
        <v>29</v>
      </c>
      <c r="C652" s="5">
        <v>465146.35602935898</v>
      </c>
      <c r="D652" s="5">
        <v>433465.621339295</v>
      </c>
      <c r="E652" s="5">
        <v>387987.229779588</v>
      </c>
      <c r="F652" s="5">
        <v>377007.34216899198</v>
      </c>
      <c r="G652" s="5">
        <v>379056.699578445</v>
      </c>
    </row>
    <row r="653" spans="1:7" x14ac:dyDescent="0.55000000000000004">
      <c r="A653" s="3">
        <v>21</v>
      </c>
      <c r="B653" s="3">
        <v>30</v>
      </c>
      <c r="C653" s="5">
        <v>702943.35692077898</v>
      </c>
      <c r="D653" s="5">
        <v>575340.99423726206</v>
      </c>
      <c r="E653" s="5">
        <v>491414.98429068801</v>
      </c>
      <c r="F653" s="5">
        <v>475258.55458420498</v>
      </c>
      <c r="G653" s="5">
        <v>558151.95176132</v>
      </c>
    </row>
    <row r="654" spans="1:7" x14ac:dyDescent="0.55000000000000004">
      <c r="A654" s="3">
        <v>21</v>
      </c>
      <c r="B654" s="3">
        <v>31</v>
      </c>
      <c r="C654" s="5">
        <v>810469.90536891599</v>
      </c>
      <c r="D654" s="5">
        <v>622992.74997685605</v>
      </c>
      <c r="E654" s="5">
        <v>538035.10858570004</v>
      </c>
      <c r="F654" s="5">
        <v>509926.17399445199</v>
      </c>
      <c r="G654" s="5">
        <v>482245.60702765902</v>
      </c>
    </row>
    <row r="655" spans="1:7" x14ac:dyDescent="0.55000000000000004">
      <c r="A655" s="3">
        <v>22</v>
      </c>
      <c r="B655" s="3">
        <v>1</v>
      </c>
      <c r="C655" s="5">
        <v>457035.68232629902</v>
      </c>
      <c r="D655" s="5">
        <v>541796.95702677604</v>
      </c>
      <c r="E655" s="5">
        <v>424192.12451834301</v>
      </c>
      <c r="F655" s="5">
        <v>451909.87580127601</v>
      </c>
      <c r="G655" s="5">
        <v>474740.74758289702</v>
      </c>
    </row>
    <row r="656" spans="1:7" x14ac:dyDescent="0.55000000000000004">
      <c r="A656" s="3">
        <v>22</v>
      </c>
      <c r="B656" s="3">
        <v>2</v>
      </c>
      <c r="C656" s="5">
        <v>64560.283997677398</v>
      </c>
      <c r="D656" s="5">
        <v>60887.453460865101</v>
      </c>
      <c r="E656" s="5">
        <v>59972.853733028198</v>
      </c>
      <c r="F656" s="5">
        <v>58160.577872047397</v>
      </c>
      <c r="G656" s="5">
        <v>55667.022836066899</v>
      </c>
    </row>
    <row r="657" spans="1:7" x14ac:dyDescent="0.55000000000000004">
      <c r="A657" s="3">
        <v>22</v>
      </c>
      <c r="B657" s="3">
        <v>3</v>
      </c>
      <c r="C657" s="5">
        <v>1213558.5147042</v>
      </c>
      <c r="D657" s="5">
        <v>1369188.1275729199</v>
      </c>
      <c r="E657" s="5">
        <v>1449983.7750067101</v>
      </c>
      <c r="F657" s="5">
        <v>1423889.06173597</v>
      </c>
      <c r="G657" s="5">
        <v>1407830.543513</v>
      </c>
    </row>
    <row r="658" spans="1:7" x14ac:dyDescent="0.55000000000000004">
      <c r="A658" s="3">
        <v>22</v>
      </c>
      <c r="B658" s="3">
        <v>4</v>
      </c>
      <c r="C658" s="5">
        <v>244080.137454485</v>
      </c>
      <c r="D658" s="5">
        <v>185373.63398838299</v>
      </c>
      <c r="E658" s="5">
        <v>182968.63778487701</v>
      </c>
      <c r="F658" s="5">
        <v>176409.48093699399</v>
      </c>
      <c r="G658" s="5">
        <v>167086.231571207</v>
      </c>
    </row>
    <row r="659" spans="1:7" x14ac:dyDescent="0.55000000000000004">
      <c r="A659" s="3">
        <v>22</v>
      </c>
      <c r="B659" s="3">
        <v>5</v>
      </c>
      <c r="C659" s="5">
        <v>1173278.1477931801</v>
      </c>
      <c r="D659" s="5">
        <v>1007496.46190678</v>
      </c>
      <c r="E659" s="5">
        <v>966705.70394735504</v>
      </c>
      <c r="F659" s="5">
        <v>956962.00009721704</v>
      </c>
      <c r="G659" s="5">
        <v>955801.16692601296</v>
      </c>
    </row>
    <row r="660" spans="1:7" x14ac:dyDescent="0.55000000000000004">
      <c r="A660" s="3">
        <v>22</v>
      </c>
      <c r="B660" s="3">
        <v>6</v>
      </c>
      <c r="C660" s="5">
        <v>2835456.3021647302</v>
      </c>
      <c r="D660" s="5">
        <v>2693396.5447996701</v>
      </c>
      <c r="E660" s="5">
        <v>2698587.9568783198</v>
      </c>
      <c r="F660" s="5">
        <v>2627967.18370781</v>
      </c>
      <c r="G660" s="5">
        <v>2537991.06215605</v>
      </c>
    </row>
    <row r="661" spans="1:7" x14ac:dyDescent="0.55000000000000004">
      <c r="A661" s="3">
        <v>22</v>
      </c>
      <c r="B661" s="3">
        <v>7</v>
      </c>
      <c r="C661" s="5">
        <v>245589.60946708501</v>
      </c>
      <c r="D661" s="5">
        <v>237663.71315283701</v>
      </c>
      <c r="E661" s="5">
        <v>201918.71382419701</v>
      </c>
      <c r="F661" s="5">
        <v>194172.93168285399</v>
      </c>
      <c r="G661" s="5">
        <v>182500.36954987899</v>
      </c>
    </row>
    <row r="662" spans="1:7" x14ac:dyDescent="0.55000000000000004">
      <c r="A662" s="3">
        <v>22</v>
      </c>
      <c r="B662" s="3">
        <v>8</v>
      </c>
      <c r="C662" s="5">
        <v>550167.862000842</v>
      </c>
      <c r="D662" s="5">
        <v>525548.630320995</v>
      </c>
      <c r="E662" s="5">
        <v>538727.26180509198</v>
      </c>
      <c r="F662" s="5">
        <v>537731.74384702498</v>
      </c>
      <c r="G662" s="5">
        <v>530837.84820395801</v>
      </c>
    </row>
    <row r="663" spans="1:7" x14ac:dyDescent="0.55000000000000004">
      <c r="A663" s="3">
        <v>22</v>
      </c>
      <c r="B663" s="3">
        <v>9</v>
      </c>
      <c r="C663" s="5">
        <v>278689.26305061101</v>
      </c>
      <c r="D663" s="5">
        <v>256951.142684847</v>
      </c>
      <c r="E663" s="5">
        <v>255850.08423051599</v>
      </c>
      <c r="F663" s="5">
        <v>243544.87781303999</v>
      </c>
      <c r="G663" s="5">
        <v>243616.05355702501</v>
      </c>
    </row>
    <row r="664" spans="1:7" x14ac:dyDescent="0.55000000000000004">
      <c r="A664" s="3">
        <v>22</v>
      </c>
      <c r="B664" s="3">
        <v>10</v>
      </c>
      <c r="C664" s="5">
        <v>1412688.29353705</v>
      </c>
      <c r="D664" s="5">
        <v>1367051.7633529501</v>
      </c>
      <c r="E664" s="5">
        <v>1389533.9964438099</v>
      </c>
      <c r="F664" s="5">
        <v>1392696.1441984</v>
      </c>
      <c r="G664" s="5">
        <v>1381859.3034377601</v>
      </c>
    </row>
    <row r="665" spans="1:7" x14ac:dyDescent="0.55000000000000004">
      <c r="A665" s="3">
        <v>22</v>
      </c>
      <c r="B665" s="3">
        <v>11</v>
      </c>
      <c r="C665" s="5">
        <v>286537.71632497601</v>
      </c>
      <c r="D665" s="5">
        <v>295535.72143483098</v>
      </c>
      <c r="E665" s="5">
        <v>324400.27086791798</v>
      </c>
      <c r="F665" s="5">
        <v>341735.32599669299</v>
      </c>
      <c r="G665" s="5">
        <v>352638.37225258298</v>
      </c>
    </row>
    <row r="666" spans="1:7" x14ac:dyDescent="0.55000000000000004">
      <c r="A666" s="3">
        <v>22</v>
      </c>
      <c r="B666" s="3">
        <v>12</v>
      </c>
      <c r="C666" s="5">
        <v>1838559.2881825799</v>
      </c>
      <c r="D666" s="5">
        <v>1902277.5360681801</v>
      </c>
      <c r="E666" s="5">
        <v>2231989.96818328</v>
      </c>
      <c r="F666" s="5">
        <v>2142362.9011717401</v>
      </c>
      <c r="G666" s="5">
        <v>2020306.3395235201</v>
      </c>
    </row>
    <row r="667" spans="1:7" x14ac:dyDescent="0.55000000000000004">
      <c r="A667" s="3">
        <v>22</v>
      </c>
      <c r="B667" s="3">
        <v>13</v>
      </c>
      <c r="C667" s="5">
        <v>684906.93218752102</v>
      </c>
      <c r="D667" s="5">
        <v>620943.91578623105</v>
      </c>
      <c r="E667" s="5">
        <v>532027.72395562194</v>
      </c>
      <c r="F667" s="5">
        <v>503602.999121784</v>
      </c>
      <c r="G667" s="5">
        <v>442183.60052229301</v>
      </c>
    </row>
    <row r="668" spans="1:7" x14ac:dyDescent="0.55000000000000004">
      <c r="A668" s="3">
        <v>22</v>
      </c>
      <c r="B668" s="3">
        <v>14</v>
      </c>
      <c r="C668" s="5">
        <v>3779878.3726107501</v>
      </c>
      <c r="D668" s="5">
        <v>4082111.00507941</v>
      </c>
      <c r="E668" s="5">
        <v>4459145.9584556604</v>
      </c>
      <c r="F668" s="5">
        <v>4471678.8530954896</v>
      </c>
      <c r="G668" s="5">
        <v>4518169.2816998297</v>
      </c>
    </row>
    <row r="669" spans="1:7" x14ac:dyDescent="0.55000000000000004">
      <c r="A669" s="3">
        <v>22</v>
      </c>
      <c r="B669" s="3">
        <v>15</v>
      </c>
      <c r="C669" s="5">
        <v>80148.648411788701</v>
      </c>
      <c r="D669" s="5">
        <v>90689.096248308793</v>
      </c>
      <c r="E669" s="5">
        <v>89862.471249672701</v>
      </c>
      <c r="F669" s="5">
        <v>90652.534969220593</v>
      </c>
      <c r="G669" s="5">
        <v>99830.130823803105</v>
      </c>
    </row>
    <row r="670" spans="1:7" x14ac:dyDescent="0.55000000000000004">
      <c r="A670" s="3">
        <v>22</v>
      </c>
      <c r="B670" s="3">
        <v>16</v>
      </c>
      <c r="C670" s="5">
        <v>938482.95510159596</v>
      </c>
      <c r="D670" s="5">
        <v>911509.77957296302</v>
      </c>
      <c r="E670" s="5">
        <v>889022.88911504904</v>
      </c>
      <c r="F670" s="5">
        <v>867372.15907849197</v>
      </c>
      <c r="G670" s="5">
        <v>892215.80165062903</v>
      </c>
    </row>
    <row r="671" spans="1:7" x14ac:dyDescent="0.55000000000000004">
      <c r="A671" s="3">
        <v>22</v>
      </c>
      <c r="B671" s="3">
        <v>17</v>
      </c>
      <c r="C671" s="5">
        <v>5849737.48939736</v>
      </c>
      <c r="D671" s="5">
        <v>5986238.0702818399</v>
      </c>
      <c r="E671" s="5">
        <v>5804577.2552423999</v>
      </c>
      <c r="F671" s="5">
        <v>5781521.9719424499</v>
      </c>
      <c r="G671" s="5">
        <v>5777571.5776505899</v>
      </c>
    </row>
    <row r="672" spans="1:7" x14ac:dyDescent="0.55000000000000004">
      <c r="A672" s="3">
        <v>22</v>
      </c>
      <c r="B672" s="3">
        <v>18</v>
      </c>
      <c r="C672" s="5">
        <v>639499.59219242202</v>
      </c>
      <c r="D672" s="5">
        <v>641713.282666101</v>
      </c>
      <c r="E672" s="5">
        <v>648945.33786358999</v>
      </c>
      <c r="F672" s="5">
        <v>659880.09196553403</v>
      </c>
      <c r="G672" s="5">
        <v>699887.72607703798</v>
      </c>
    </row>
    <row r="673" spans="1:7" x14ac:dyDescent="0.55000000000000004">
      <c r="A673" s="3">
        <v>22</v>
      </c>
      <c r="B673" s="3">
        <v>19</v>
      </c>
      <c r="C673" s="5">
        <v>407305.39811906201</v>
      </c>
      <c r="D673" s="5">
        <v>449687.82834011898</v>
      </c>
      <c r="E673" s="5">
        <v>473115.118112361</v>
      </c>
      <c r="F673" s="5">
        <v>476569.24208148901</v>
      </c>
      <c r="G673" s="5">
        <v>482105.72859378101</v>
      </c>
    </row>
    <row r="674" spans="1:7" x14ac:dyDescent="0.55000000000000004">
      <c r="A674" s="3">
        <v>22</v>
      </c>
      <c r="B674" s="3">
        <v>20</v>
      </c>
      <c r="C674" s="5">
        <v>846641.371733126</v>
      </c>
      <c r="D674" s="5">
        <v>1013390.80026804</v>
      </c>
      <c r="E674" s="5">
        <v>1093907.93669366</v>
      </c>
      <c r="F674" s="5">
        <v>1100826.99090749</v>
      </c>
      <c r="G674" s="5">
        <v>1087029.7766020801</v>
      </c>
    </row>
    <row r="675" spans="1:7" x14ac:dyDescent="0.55000000000000004">
      <c r="A675" s="3">
        <v>22</v>
      </c>
      <c r="B675" s="3">
        <v>21</v>
      </c>
      <c r="C675" s="5">
        <v>4146935.7367817699</v>
      </c>
      <c r="D675" s="5">
        <v>4098040.1721687801</v>
      </c>
      <c r="E675" s="5">
        <v>4406413.6074389899</v>
      </c>
      <c r="F675" s="5">
        <v>4484314.6738350298</v>
      </c>
      <c r="G675" s="5">
        <v>4624377.1064416096</v>
      </c>
    </row>
    <row r="676" spans="1:7" x14ac:dyDescent="0.55000000000000004">
      <c r="A676" s="3">
        <v>22</v>
      </c>
      <c r="B676" s="3">
        <v>22</v>
      </c>
      <c r="C676" s="5">
        <v>755673.33632659295</v>
      </c>
      <c r="D676" s="5">
        <v>686298.86030638998</v>
      </c>
      <c r="E676" s="5">
        <v>539321.36693205906</v>
      </c>
      <c r="F676" s="5">
        <v>510522.49355628103</v>
      </c>
      <c r="G676" s="5">
        <v>471420.284214805</v>
      </c>
    </row>
    <row r="677" spans="1:7" x14ac:dyDescent="0.55000000000000004">
      <c r="A677" s="3">
        <v>22</v>
      </c>
      <c r="B677" s="3">
        <v>23</v>
      </c>
      <c r="C677" s="5">
        <v>1282774.95648918</v>
      </c>
      <c r="D677" s="5">
        <v>1363377.48099811</v>
      </c>
      <c r="E677" s="5">
        <v>1346187.2990415399</v>
      </c>
      <c r="F677" s="5">
        <v>1348602.31284869</v>
      </c>
      <c r="G677" s="5">
        <v>1338781.7527642101</v>
      </c>
    </row>
    <row r="678" spans="1:7" x14ac:dyDescent="0.55000000000000004">
      <c r="A678" s="3">
        <v>22</v>
      </c>
      <c r="B678" s="3">
        <v>24</v>
      </c>
      <c r="C678" s="5">
        <v>189731.130455254</v>
      </c>
      <c r="D678" s="5">
        <v>169698.48237932799</v>
      </c>
      <c r="E678" s="5">
        <v>164922.603527428</v>
      </c>
      <c r="F678" s="5">
        <v>161247.615737955</v>
      </c>
      <c r="G678" s="5">
        <v>157234.759877698</v>
      </c>
    </row>
    <row r="679" spans="1:7" x14ac:dyDescent="0.55000000000000004">
      <c r="A679" s="3">
        <v>22</v>
      </c>
      <c r="B679" s="3">
        <v>25</v>
      </c>
      <c r="C679" s="5">
        <v>310971.94016657898</v>
      </c>
      <c r="D679" s="5">
        <v>367019.172075751</v>
      </c>
      <c r="E679" s="5">
        <v>309857.46732284001</v>
      </c>
      <c r="F679" s="5">
        <v>331981.69638540299</v>
      </c>
      <c r="G679" s="5">
        <v>353219.620765845</v>
      </c>
    </row>
    <row r="680" spans="1:7" x14ac:dyDescent="0.55000000000000004">
      <c r="A680" s="3">
        <v>22</v>
      </c>
      <c r="B680" s="3">
        <v>26</v>
      </c>
      <c r="C680" s="5">
        <v>2822046.76102788</v>
      </c>
      <c r="D680" s="5">
        <v>2624921.5770282899</v>
      </c>
      <c r="E680" s="5">
        <v>2564789.4973126701</v>
      </c>
      <c r="F680" s="5">
        <v>2564461.8140184698</v>
      </c>
      <c r="G680" s="5">
        <v>2510810.2109009302</v>
      </c>
    </row>
    <row r="681" spans="1:7" x14ac:dyDescent="0.55000000000000004">
      <c r="A681" s="3">
        <v>22</v>
      </c>
      <c r="B681" s="3">
        <v>27</v>
      </c>
      <c r="C681" s="5">
        <v>817274.24730338296</v>
      </c>
      <c r="D681" s="5">
        <v>1111364.8102225</v>
      </c>
      <c r="E681" s="5">
        <v>1371574.05114926</v>
      </c>
      <c r="F681" s="5">
        <v>1326733.32924311</v>
      </c>
      <c r="G681" s="5">
        <v>1375310.5286020001</v>
      </c>
    </row>
    <row r="682" spans="1:7" x14ac:dyDescent="0.55000000000000004">
      <c r="A682" s="3">
        <v>22</v>
      </c>
      <c r="B682" s="3">
        <v>28</v>
      </c>
      <c r="C682" s="5">
        <v>8184297.9710253598</v>
      </c>
      <c r="D682" s="5">
        <v>8118323.6790829198</v>
      </c>
      <c r="E682" s="5">
        <v>7855839.8869667202</v>
      </c>
      <c r="F682" s="5">
        <v>7833662.9537791396</v>
      </c>
      <c r="G682" s="5">
        <v>7835376.2815830102</v>
      </c>
    </row>
    <row r="683" spans="1:7" x14ac:dyDescent="0.55000000000000004">
      <c r="A683" s="3">
        <v>22</v>
      </c>
      <c r="B683" s="3">
        <v>29</v>
      </c>
      <c r="C683" s="5">
        <v>774658.62230897194</v>
      </c>
      <c r="D683" s="5">
        <v>692669.16139473603</v>
      </c>
      <c r="E683" s="5">
        <v>648114.187165112</v>
      </c>
      <c r="F683" s="5">
        <v>650931.608309548</v>
      </c>
      <c r="G683" s="5">
        <v>651598.25650940801</v>
      </c>
    </row>
    <row r="684" spans="1:7" x14ac:dyDescent="0.55000000000000004">
      <c r="A684" s="3">
        <v>22</v>
      </c>
      <c r="B684" s="3">
        <v>30</v>
      </c>
      <c r="C684" s="5">
        <v>1114214.40713147</v>
      </c>
      <c r="D684" s="5">
        <v>1492023.1104292199</v>
      </c>
      <c r="E684" s="5">
        <v>1294190.41207288</v>
      </c>
      <c r="F684" s="5">
        <v>1275296.80605215</v>
      </c>
      <c r="G684" s="5">
        <v>1228722.0902774699</v>
      </c>
    </row>
    <row r="685" spans="1:7" x14ac:dyDescent="0.55000000000000004">
      <c r="A685" s="3">
        <v>22</v>
      </c>
      <c r="B685" s="3">
        <v>31</v>
      </c>
      <c r="C685" s="5">
        <v>1293627.7017800801</v>
      </c>
      <c r="D685" s="5">
        <v>1244933.14455473</v>
      </c>
      <c r="E685" s="5">
        <v>1183727.4318735199</v>
      </c>
      <c r="F685" s="5">
        <v>1112614.1990424299</v>
      </c>
      <c r="G685" s="5">
        <v>1116240.1285914199</v>
      </c>
    </row>
    <row r="686" spans="1:7" x14ac:dyDescent="0.55000000000000004">
      <c r="A686" s="3">
        <v>23</v>
      </c>
      <c r="B686" s="3">
        <v>1</v>
      </c>
      <c r="C686" s="5">
        <v>521476.509996459</v>
      </c>
      <c r="D686" s="5">
        <v>907228.93860108894</v>
      </c>
      <c r="E686" s="5">
        <v>1004597.61400266</v>
      </c>
      <c r="F686" s="5">
        <v>938632.92876737297</v>
      </c>
      <c r="G686" s="5">
        <v>798938.20970785897</v>
      </c>
    </row>
    <row r="687" spans="1:7" x14ac:dyDescent="0.55000000000000004">
      <c r="A687" s="3">
        <v>23</v>
      </c>
      <c r="B687" s="3">
        <v>2</v>
      </c>
      <c r="C687" s="5">
        <v>46894.246423611803</v>
      </c>
      <c r="D687" s="5">
        <v>48230.521757686904</v>
      </c>
      <c r="E687" s="5">
        <v>50391.298292069798</v>
      </c>
      <c r="F687" s="5">
        <v>49296.623885310102</v>
      </c>
      <c r="G687" s="5">
        <v>48257.743049783297</v>
      </c>
    </row>
    <row r="688" spans="1:7" x14ac:dyDescent="0.55000000000000004">
      <c r="A688" s="3">
        <v>23</v>
      </c>
      <c r="B688" s="3">
        <v>3</v>
      </c>
      <c r="C688" s="5">
        <v>1065314.0270966601</v>
      </c>
      <c r="D688" s="5">
        <v>1043000.14539781</v>
      </c>
      <c r="E688" s="5">
        <v>1084278.1154764299</v>
      </c>
      <c r="F688" s="5">
        <v>1073378.7098877199</v>
      </c>
      <c r="G688" s="5">
        <v>1075649.9290992401</v>
      </c>
    </row>
    <row r="689" spans="1:7" x14ac:dyDescent="0.55000000000000004">
      <c r="A689" s="3">
        <v>23</v>
      </c>
      <c r="B689" s="3">
        <v>4</v>
      </c>
      <c r="C689" s="5">
        <v>687135.56759998505</v>
      </c>
      <c r="D689" s="5">
        <v>590663.77438933204</v>
      </c>
      <c r="E689" s="5">
        <v>550362.55432471097</v>
      </c>
      <c r="F689" s="5">
        <v>531824.92837980296</v>
      </c>
      <c r="G689" s="5">
        <v>507177.13381032</v>
      </c>
    </row>
    <row r="690" spans="1:7" x14ac:dyDescent="0.55000000000000004">
      <c r="A690" s="3">
        <v>23</v>
      </c>
      <c r="B690" s="3">
        <v>5</v>
      </c>
      <c r="C690" s="5">
        <v>293710.664082859</v>
      </c>
      <c r="D690" s="5">
        <v>303927.13262964803</v>
      </c>
      <c r="E690" s="5">
        <v>299498.61060381902</v>
      </c>
      <c r="F690" s="5">
        <v>287484.77432938502</v>
      </c>
      <c r="G690" s="5">
        <v>282860.12027328199</v>
      </c>
    </row>
    <row r="691" spans="1:7" x14ac:dyDescent="0.55000000000000004">
      <c r="A691" s="3">
        <v>23</v>
      </c>
      <c r="B691" s="3">
        <v>6</v>
      </c>
      <c r="C691" s="5">
        <v>1743587.4708637299</v>
      </c>
      <c r="D691" s="5">
        <v>1787954.84483289</v>
      </c>
      <c r="E691" s="5">
        <v>1867439.7615650201</v>
      </c>
      <c r="F691" s="5">
        <v>1852775.7368640299</v>
      </c>
      <c r="G691" s="5">
        <v>1857375.6566103101</v>
      </c>
    </row>
    <row r="692" spans="1:7" x14ac:dyDescent="0.55000000000000004">
      <c r="A692" s="3">
        <v>23</v>
      </c>
      <c r="B692" s="3">
        <v>7</v>
      </c>
      <c r="C692" s="5">
        <v>831970.50472506904</v>
      </c>
      <c r="D692" s="5">
        <v>780490.21305030002</v>
      </c>
      <c r="E692" s="5">
        <v>820577.37439387897</v>
      </c>
      <c r="F692" s="5">
        <v>816265.25717435498</v>
      </c>
      <c r="G692" s="5">
        <v>800346.88476085197</v>
      </c>
    </row>
    <row r="693" spans="1:7" x14ac:dyDescent="0.55000000000000004">
      <c r="A693" s="3">
        <v>23</v>
      </c>
      <c r="B693" s="3">
        <v>8</v>
      </c>
      <c r="C693" s="5">
        <v>3047925.5883774199</v>
      </c>
      <c r="D693" s="5">
        <v>2850998.6148484801</v>
      </c>
      <c r="E693" s="5">
        <v>2854476.9607847198</v>
      </c>
      <c r="F693" s="5">
        <v>2833048.9122086</v>
      </c>
      <c r="G693" s="5">
        <v>2938561.8534389399</v>
      </c>
    </row>
    <row r="694" spans="1:7" x14ac:dyDescent="0.55000000000000004">
      <c r="A694" s="3">
        <v>23</v>
      </c>
      <c r="B694" s="3">
        <v>9</v>
      </c>
      <c r="C694" s="5">
        <v>521694.299825083</v>
      </c>
      <c r="D694" s="5">
        <v>551149.00290365901</v>
      </c>
      <c r="E694" s="5">
        <v>625930.10785509401</v>
      </c>
      <c r="F694" s="5">
        <v>618480.09881688806</v>
      </c>
      <c r="G694" s="5">
        <v>632408.80612206005</v>
      </c>
    </row>
    <row r="695" spans="1:7" x14ac:dyDescent="0.55000000000000004">
      <c r="A695" s="3">
        <v>23</v>
      </c>
      <c r="B695" s="3">
        <v>10</v>
      </c>
      <c r="C695" s="5">
        <v>3038546.9880927298</v>
      </c>
      <c r="D695" s="5">
        <v>3057274.3744507302</v>
      </c>
      <c r="E695" s="5">
        <v>3233238.5436688899</v>
      </c>
      <c r="F695" s="5">
        <v>3206724.09417979</v>
      </c>
      <c r="G695" s="5">
        <v>3180787.5437656301</v>
      </c>
    </row>
    <row r="696" spans="1:7" x14ac:dyDescent="0.55000000000000004">
      <c r="A696" s="3">
        <v>23</v>
      </c>
      <c r="B696" s="3">
        <v>11</v>
      </c>
      <c r="C696" s="5">
        <v>505215.79789829702</v>
      </c>
      <c r="D696" s="5">
        <v>431424.89585047401</v>
      </c>
      <c r="E696" s="5">
        <v>375166.40072897699</v>
      </c>
      <c r="F696" s="5">
        <v>361924.61652713601</v>
      </c>
      <c r="G696" s="5">
        <v>340296.06716206297</v>
      </c>
    </row>
    <row r="697" spans="1:7" x14ac:dyDescent="0.55000000000000004">
      <c r="A697" s="3">
        <v>23</v>
      </c>
      <c r="B697" s="3">
        <v>12</v>
      </c>
      <c r="C697" s="5">
        <v>1774590.29310164</v>
      </c>
      <c r="D697" s="5">
        <v>1984207.82349055</v>
      </c>
      <c r="E697" s="5">
        <v>2421472.2054346302</v>
      </c>
      <c r="F697" s="5">
        <v>2590991.9366037301</v>
      </c>
      <c r="G697" s="5">
        <v>2820771.3467794401</v>
      </c>
    </row>
    <row r="698" spans="1:7" x14ac:dyDescent="0.55000000000000004">
      <c r="A698" s="3">
        <v>23</v>
      </c>
      <c r="B698" s="3">
        <v>13</v>
      </c>
      <c r="C698" s="5">
        <v>735063.45186526002</v>
      </c>
      <c r="D698" s="5">
        <v>897319.92285258998</v>
      </c>
      <c r="E698" s="5">
        <v>802966.40681360604</v>
      </c>
      <c r="F698" s="5">
        <v>782866.82544407097</v>
      </c>
      <c r="G698" s="5">
        <v>723461.817710615</v>
      </c>
    </row>
    <row r="699" spans="1:7" x14ac:dyDescent="0.55000000000000004">
      <c r="A699" s="3">
        <v>23</v>
      </c>
      <c r="B699" s="3">
        <v>14</v>
      </c>
      <c r="C699" s="5">
        <v>11381560.121927099</v>
      </c>
      <c r="D699" s="5">
        <v>13813693.5119549</v>
      </c>
      <c r="E699" s="5">
        <v>16646617.6811573</v>
      </c>
      <c r="F699" s="5">
        <v>16949145.3109148</v>
      </c>
      <c r="G699" s="5">
        <v>17332981.6333437</v>
      </c>
    </row>
    <row r="700" spans="1:7" x14ac:dyDescent="0.55000000000000004">
      <c r="A700" s="3">
        <v>23</v>
      </c>
      <c r="B700" s="3">
        <v>15</v>
      </c>
      <c r="C700" s="5">
        <v>164400.50427654901</v>
      </c>
      <c r="D700" s="5">
        <v>165111.722621091</v>
      </c>
      <c r="E700" s="5">
        <v>158783.952029176</v>
      </c>
      <c r="F700" s="5">
        <v>154530.91642347199</v>
      </c>
      <c r="G700" s="5">
        <v>154615.38073159</v>
      </c>
    </row>
    <row r="701" spans="1:7" x14ac:dyDescent="0.55000000000000004">
      <c r="A701" s="3">
        <v>23</v>
      </c>
      <c r="B701" s="3">
        <v>16</v>
      </c>
      <c r="C701" s="5">
        <v>1675161.08400829</v>
      </c>
      <c r="D701" s="5">
        <v>1733879.93763513</v>
      </c>
      <c r="E701" s="5">
        <v>1762810.96327601</v>
      </c>
      <c r="F701" s="5">
        <v>1805019.7628592199</v>
      </c>
      <c r="G701" s="5">
        <v>1853479.27247218</v>
      </c>
    </row>
    <row r="702" spans="1:7" x14ac:dyDescent="0.55000000000000004">
      <c r="A702" s="3">
        <v>23</v>
      </c>
      <c r="B702" s="3">
        <v>17</v>
      </c>
      <c r="C702" s="5">
        <v>12432934.1622307</v>
      </c>
      <c r="D702" s="5">
        <v>12688607.0699274</v>
      </c>
      <c r="E702" s="5">
        <v>12963024.052664399</v>
      </c>
      <c r="F702" s="5">
        <v>12931052.0162801</v>
      </c>
      <c r="G702" s="5">
        <v>12985265.007830299</v>
      </c>
    </row>
    <row r="703" spans="1:7" x14ac:dyDescent="0.55000000000000004">
      <c r="A703" s="3">
        <v>23</v>
      </c>
      <c r="B703" s="3">
        <v>18</v>
      </c>
      <c r="C703" s="5">
        <v>1221523.6399878899</v>
      </c>
      <c r="D703" s="5">
        <v>1291740.54368783</v>
      </c>
      <c r="E703" s="5">
        <v>1339969.76364416</v>
      </c>
      <c r="F703" s="5">
        <v>1361003.11114125</v>
      </c>
      <c r="G703" s="5">
        <v>1470947.3438118999</v>
      </c>
    </row>
    <row r="704" spans="1:7" x14ac:dyDescent="0.55000000000000004">
      <c r="A704" s="3">
        <v>23</v>
      </c>
      <c r="B704" s="3">
        <v>19</v>
      </c>
      <c r="C704" s="5">
        <v>2436740.7489725398</v>
      </c>
      <c r="D704" s="5">
        <v>2469718.0574298599</v>
      </c>
      <c r="E704" s="5">
        <v>2482252.80505289</v>
      </c>
      <c r="F704" s="5">
        <v>2476916.9132788801</v>
      </c>
      <c r="G704" s="5">
        <v>2454044.28072424</v>
      </c>
    </row>
    <row r="705" spans="1:7" x14ac:dyDescent="0.55000000000000004">
      <c r="A705" s="3">
        <v>23</v>
      </c>
      <c r="B705" s="3">
        <v>20</v>
      </c>
      <c r="C705" s="5">
        <v>1771992.6538185701</v>
      </c>
      <c r="D705" s="5">
        <v>1916150.9134653199</v>
      </c>
      <c r="E705" s="5">
        <v>2180776.9113152698</v>
      </c>
      <c r="F705" s="5">
        <v>2344730.4913117001</v>
      </c>
      <c r="G705" s="5">
        <v>2567341.9600013201</v>
      </c>
    </row>
    <row r="706" spans="1:7" x14ac:dyDescent="0.55000000000000004">
      <c r="A706" s="3">
        <v>23</v>
      </c>
      <c r="B706" s="3">
        <v>21</v>
      </c>
      <c r="C706" s="5">
        <v>10065878.410576999</v>
      </c>
      <c r="D706" s="5">
        <v>9378298.82201262</v>
      </c>
      <c r="E706" s="5">
        <v>9123787.9742093608</v>
      </c>
      <c r="F706" s="5">
        <v>9131370.4312438592</v>
      </c>
      <c r="G706" s="5">
        <v>9125289.0022459198</v>
      </c>
    </row>
    <row r="707" spans="1:7" x14ac:dyDescent="0.55000000000000004">
      <c r="A707" s="3">
        <v>23</v>
      </c>
      <c r="B707" s="3">
        <v>22</v>
      </c>
      <c r="C707" s="5">
        <v>763962.84404302295</v>
      </c>
      <c r="D707" s="5">
        <v>734630.65636915201</v>
      </c>
      <c r="E707" s="5">
        <v>691404.49340200506</v>
      </c>
      <c r="F707" s="5">
        <v>663834.89950659196</v>
      </c>
      <c r="G707" s="5">
        <v>631679.27954076603</v>
      </c>
    </row>
    <row r="708" spans="1:7" x14ac:dyDescent="0.55000000000000004">
      <c r="A708" s="3">
        <v>23</v>
      </c>
      <c r="B708" s="3">
        <v>23</v>
      </c>
      <c r="C708" s="5">
        <v>2848322.2294095</v>
      </c>
      <c r="D708" s="5">
        <v>3083133.5509699699</v>
      </c>
      <c r="E708" s="5">
        <v>3098754.4647434601</v>
      </c>
      <c r="F708" s="5">
        <v>3075090.4314993601</v>
      </c>
      <c r="G708" s="5">
        <v>3058041.7494612299</v>
      </c>
    </row>
    <row r="709" spans="1:7" x14ac:dyDescent="0.55000000000000004">
      <c r="A709" s="3">
        <v>23</v>
      </c>
      <c r="B709" s="3">
        <v>24</v>
      </c>
      <c r="C709" s="5">
        <v>701202.95752169099</v>
      </c>
      <c r="D709" s="5">
        <v>657384.74630234996</v>
      </c>
      <c r="E709" s="5">
        <v>685899.36089171004</v>
      </c>
      <c r="F709" s="5">
        <v>688849.76618478796</v>
      </c>
      <c r="G709" s="5">
        <v>691198.26910909696</v>
      </c>
    </row>
    <row r="710" spans="1:7" x14ac:dyDescent="0.55000000000000004">
      <c r="A710" s="3">
        <v>23</v>
      </c>
      <c r="B710" s="3">
        <v>25</v>
      </c>
      <c r="C710" s="5">
        <v>480986.02071289299</v>
      </c>
      <c r="D710" s="5">
        <v>663272.26464450196</v>
      </c>
      <c r="E710" s="5">
        <v>717941.05202450696</v>
      </c>
      <c r="F710" s="5">
        <v>689192.67520925705</v>
      </c>
      <c r="G710" s="5">
        <v>629202.27021724998</v>
      </c>
    </row>
    <row r="711" spans="1:7" x14ac:dyDescent="0.55000000000000004">
      <c r="A711" s="3">
        <v>23</v>
      </c>
      <c r="B711" s="3">
        <v>26</v>
      </c>
      <c r="C711" s="5">
        <v>6608806.1791677196</v>
      </c>
      <c r="D711" s="5">
        <v>6432788.1075449502</v>
      </c>
      <c r="E711" s="5">
        <v>6820198.3596444596</v>
      </c>
      <c r="F711" s="5">
        <v>6909514.5751870796</v>
      </c>
      <c r="G711" s="5">
        <v>7057545.8129460802</v>
      </c>
    </row>
    <row r="712" spans="1:7" x14ac:dyDescent="0.55000000000000004">
      <c r="A712" s="3">
        <v>23</v>
      </c>
      <c r="B712" s="3">
        <v>27</v>
      </c>
      <c r="C712" s="5">
        <v>2091684.7611161901</v>
      </c>
      <c r="D712" s="5">
        <v>2720462.7890041498</v>
      </c>
      <c r="E712" s="5">
        <v>2959209.5916622002</v>
      </c>
      <c r="F712" s="5">
        <v>3051588.5941803101</v>
      </c>
      <c r="G712" s="5">
        <v>3244765.3465688499</v>
      </c>
    </row>
    <row r="713" spans="1:7" x14ac:dyDescent="0.55000000000000004">
      <c r="A713" s="3">
        <v>23</v>
      </c>
      <c r="B713" s="3">
        <v>28</v>
      </c>
      <c r="C713" s="5">
        <v>18001393.8400492</v>
      </c>
      <c r="D713" s="5">
        <v>18316925.233691499</v>
      </c>
      <c r="E713" s="5">
        <v>17767486.501259901</v>
      </c>
      <c r="F713" s="5">
        <v>17623791.068310399</v>
      </c>
      <c r="G713" s="5">
        <v>17540012.124768998</v>
      </c>
    </row>
    <row r="714" spans="1:7" x14ac:dyDescent="0.55000000000000004">
      <c r="A714" s="3">
        <v>23</v>
      </c>
      <c r="B714" s="3">
        <v>29</v>
      </c>
      <c r="C714" s="5">
        <v>2439593.3064908301</v>
      </c>
      <c r="D714" s="5">
        <v>2355432.05112305</v>
      </c>
      <c r="E714" s="5">
        <v>2099140.93859623</v>
      </c>
      <c r="F714" s="5">
        <v>2049100.3095981099</v>
      </c>
      <c r="G714" s="5">
        <v>1960988.1528676499</v>
      </c>
    </row>
    <row r="715" spans="1:7" x14ac:dyDescent="0.55000000000000004">
      <c r="A715" s="3">
        <v>23</v>
      </c>
      <c r="B715" s="3">
        <v>30</v>
      </c>
      <c r="C715" s="5">
        <v>1919833.48364417</v>
      </c>
      <c r="D715" s="5">
        <v>2103473.0547904298</v>
      </c>
      <c r="E715" s="5">
        <v>2165978.63398322</v>
      </c>
      <c r="F715" s="5">
        <v>2133209.8950206898</v>
      </c>
      <c r="G715" s="5">
        <v>2000743.75999181</v>
      </c>
    </row>
    <row r="716" spans="1:7" x14ac:dyDescent="0.55000000000000004">
      <c r="A716" s="3">
        <v>23</v>
      </c>
      <c r="B716" s="3">
        <v>31</v>
      </c>
      <c r="C716" s="5">
        <v>2512294.3028107998</v>
      </c>
      <c r="D716" s="5">
        <v>2435040.6347808298</v>
      </c>
      <c r="E716" s="5">
        <v>2132409.44440103</v>
      </c>
      <c r="F716" s="5">
        <v>2076326.92756759</v>
      </c>
      <c r="G716" s="5">
        <v>2122494.9536503502</v>
      </c>
    </row>
    <row r="717" spans="1:7" x14ac:dyDescent="0.55000000000000004">
      <c r="A717" s="3">
        <v>24</v>
      </c>
      <c r="B717" s="3">
        <v>1</v>
      </c>
      <c r="C717" s="5">
        <v>333194.97608169803</v>
      </c>
      <c r="D717" s="5">
        <v>294505.89095786301</v>
      </c>
      <c r="E717" s="5">
        <v>205379.16717504899</v>
      </c>
      <c r="F717" s="5">
        <v>198863.49050857799</v>
      </c>
      <c r="G717" s="5">
        <v>175726.10325966199</v>
      </c>
    </row>
    <row r="718" spans="1:7" x14ac:dyDescent="0.55000000000000004">
      <c r="A718" s="3">
        <v>24</v>
      </c>
      <c r="B718" s="3">
        <v>2</v>
      </c>
      <c r="C718" s="5">
        <v>38167.987664694701</v>
      </c>
      <c r="D718" s="5">
        <v>42417.845683040003</v>
      </c>
      <c r="E718" s="5">
        <v>44597.124671509897</v>
      </c>
      <c r="F718" s="5">
        <v>43574.379684518797</v>
      </c>
      <c r="G718" s="5">
        <v>42455.296958507002</v>
      </c>
    </row>
    <row r="719" spans="1:7" x14ac:dyDescent="0.55000000000000004">
      <c r="A719" s="3">
        <v>24</v>
      </c>
      <c r="B719" s="3">
        <v>3</v>
      </c>
      <c r="C719" s="5">
        <v>303800.49477004498</v>
      </c>
      <c r="D719" s="5">
        <v>279017.39948602102</v>
      </c>
      <c r="E719" s="5">
        <v>335629.57087156799</v>
      </c>
      <c r="F719" s="5">
        <v>327672.74379731098</v>
      </c>
      <c r="G719" s="5">
        <v>365243.07725689397</v>
      </c>
    </row>
    <row r="720" spans="1:7" x14ac:dyDescent="0.55000000000000004">
      <c r="A720" s="3">
        <v>24</v>
      </c>
      <c r="B720" s="3">
        <v>4</v>
      </c>
      <c r="C720" s="5">
        <v>34949.681201407402</v>
      </c>
      <c r="D720" s="5">
        <v>26948.4721961832</v>
      </c>
      <c r="E720" s="5">
        <v>27505.193494167299</v>
      </c>
      <c r="F720" s="5">
        <v>29780.387996674399</v>
      </c>
      <c r="G720" s="5">
        <v>32978.866582322902</v>
      </c>
    </row>
    <row r="721" spans="1:7" x14ac:dyDescent="0.55000000000000004">
      <c r="A721" s="3">
        <v>24</v>
      </c>
      <c r="B721" s="3">
        <v>5</v>
      </c>
      <c r="C721" s="5">
        <v>53795.863956546898</v>
      </c>
      <c r="D721" s="5">
        <v>55461.724085144699</v>
      </c>
      <c r="E721" s="5">
        <v>61430.731049794202</v>
      </c>
      <c r="F721" s="5">
        <v>61168.856383697603</v>
      </c>
      <c r="G721" s="5">
        <v>64287.1470025202</v>
      </c>
    </row>
    <row r="722" spans="1:7" x14ac:dyDescent="0.55000000000000004">
      <c r="A722" s="3">
        <v>24</v>
      </c>
      <c r="B722" s="3">
        <v>6</v>
      </c>
      <c r="C722" s="5">
        <v>1992828.5621863599</v>
      </c>
      <c r="D722" s="5">
        <v>1985938.6287702101</v>
      </c>
      <c r="E722" s="5">
        <v>2093622.59751044</v>
      </c>
      <c r="F722" s="5">
        <v>2097771.3106899098</v>
      </c>
      <c r="G722" s="5">
        <v>2192756.67740004</v>
      </c>
    </row>
    <row r="723" spans="1:7" x14ac:dyDescent="0.55000000000000004">
      <c r="A723" s="3">
        <v>24</v>
      </c>
      <c r="B723" s="3">
        <v>7</v>
      </c>
      <c r="C723" s="5">
        <v>350058.890618362</v>
      </c>
      <c r="D723" s="5">
        <v>314978.13442410901</v>
      </c>
      <c r="E723" s="5">
        <v>313434.33383551601</v>
      </c>
      <c r="F723" s="5">
        <v>306106.56648137898</v>
      </c>
      <c r="G723" s="5">
        <v>287366.27593825897</v>
      </c>
    </row>
    <row r="724" spans="1:7" x14ac:dyDescent="0.55000000000000004">
      <c r="A724" s="3">
        <v>24</v>
      </c>
      <c r="B724" s="3">
        <v>8</v>
      </c>
      <c r="C724" s="5">
        <v>240873.623008447</v>
      </c>
      <c r="D724" s="5">
        <v>238020.94129296401</v>
      </c>
      <c r="E724" s="5">
        <v>253291.94459834299</v>
      </c>
      <c r="F724" s="5">
        <v>269382.08269277302</v>
      </c>
      <c r="G724" s="5">
        <v>273570.78852200799</v>
      </c>
    </row>
    <row r="725" spans="1:7" x14ac:dyDescent="0.55000000000000004">
      <c r="A725" s="3">
        <v>24</v>
      </c>
      <c r="B725" s="3">
        <v>9</v>
      </c>
      <c r="C725" s="5">
        <v>133483.43533399401</v>
      </c>
      <c r="D725" s="5">
        <v>133868.01548538401</v>
      </c>
      <c r="E725" s="5">
        <v>142843.46443150999</v>
      </c>
      <c r="F725" s="5">
        <v>139019.37203403501</v>
      </c>
      <c r="G725" s="5">
        <v>136443.80518975199</v>
      </c>
    </row>
    <row r="726" spans="1:7" x14ac:dyDescent="0.55000000000000004">
      <c r="A726" s="3">
        <v>24</v>
      </c>
      <c r="B726" s="3">
        <v>10</v>
      </c>
      <c r="C726" s="5">
        <v>633718.14537677204</v>
      </c>
      <c r="D726" s="5">
        <v>608803.44984018896</v>
      </c>
      <c r="E726" s="5">
        <v>629799.31255205802</v>
      </c>
      <c r="F726" s="5">
        <v>626942.33974986896</v>
      </c>
      <c r="G726" s="5">
        <v>723110.369890003</v>
      </c>
    </row>
    <row r="727" spans="1:7" x14ac:dyDescent="0.55000000000000004">
      <c r="A727" s="3">
        <v>24</v>
      </c>
      <c r="B727" s="3">
        <v>11</v>
      </c>
      <c r="C727" s="5">
        <v>1632853.2753852799</v>
      </c>
      <c r="D727" s="5">
        <v>1493490.90023121</v>
      </c>
      <c r="E727" s="5">
        <v>1711438.6581444701</v>
      </c>
      <c r="F727" s="5">
        <v>1635118.61710229</v>
      </c>
      <c r="G727" s="5">
        <v>1712749.74379301</v>
      </c>
    </row>
    <row r="728" spans="1:7" x14ac:dyDescent="0.55000000000000004">
      <c r="A728" s="3">
        <v>24</v>
      </c>
      <c r="B728" s="3">
        <v>12</v>
      </c>
      <c r="C728" s="5">
        <v>557095.31660334195</v>
      </c>
      <c r="D728" s="5">
        <v>548932.37015754695</v>
      </c>
      <c r="E728" s="5">
        <v>579631.96306324296</v>
      </c>
      <c r="F728" s="5">
        <v>556950.52516967105</v>
      </c>
      <c r="G728" s="5">
        <v>513677.627399494</v>
      </c>
    </row>
    <row r="729" spans="1:7" x14ac:dyDescent="0.55000000000000004">
      <c r="A729" s="3">
        <v>24</v>
      </c>
      <c r="B729" s="3">
        <v>13</v>
      </c>
      <c r="C729" s="5">
        <v>181108.07267738899</v>
      </c>
      <c r="D729" s="5">
        <v>118431.586063864</v>
      </c>
      <c r="E729" s="5">
        <v>93335.581642568199</v>
      </c>
      <c r="F729" s="5">
        <v>87666.563378840205</v>
      </c>
      <c r="G729" s="5">
        <v>74454.612495356705</v>
      </c>
    </row>
    <row r="730" spans="1:7" x14ac:dyDescent="0.55000000000000004">
      <c r="A730" s="3">
        <v>24</v>
      </c>
      <c r="B730" s="3">
        <v>14</v>
      </c>
      <c r="C730" s="5">
        <v>1186593.6727219799</v>
      </c>
      <c r="D730" s="5">
        <v>1251878.7075696399</v>
      </c>
      <c r="E730" s="5">
        <v>1509302.7789418199</v>
      </c>
      <c r="F730" s="5">
        <v>1512200.1405143701</v>
      </c>
      <c r="G730" s="5">
        <v>1531002.7039862799</v>
      </c>
    </row>
    <row r="731" spans="1:7" x14ac:dyDescent="0.55000000000000004">
      <c r="A731" s="3">
        <v>24</v>
      </c>
      <c r="B731" s="3">
        <v>15</v>
      </c>
      <c r="C731" s="5">
        <v>44832.6564346085</v>
      </c>
      <c r="D731" s="5">
        <v>36389.230640425201</v>
      </c>
      <c r="E731" s="5">
        <v>28488.333945497001</v>
      </c>
      <c r="F731" s="5">
        <v>26946.805146303501</v>
      </c>
      <c r="G731" s="5">
        <v>23661.453755363</v>
      </c>
    </row>
    <row r="732" spans="1:7" x14ac:dyDescent="0.55000000000000004">
      <c r="A732" s="3">
        <v>24</v>
      </c>
      <c r="B732" s="3">
        <v>16</v>
      </c>
      <c r="C732" s="5">
        <v>432241.54054819403</v>
      </c>
      <c r="D732" s="5">
        <v>459050.33924978098</v>
      </c>
      <c r="E732" s="5">
        <v>495174.34799754003</v>
      </c>
      <c r="F732" s="5">
        <v>500246.85821185203</v>
      </c>
      <c r="G732" s="5">
        <v>515294.15752787498</v>
      </c>
    </row>
    <row r="733" spans="1:7" x14ac:dyDescent="0.55000000000000004">
      <c r="A733" s="3">
        <v>24</v>
      </c>
      <c r="B733" s="3">
        <v>17</v>
      </c>
      <c r="C733" s="5">
        <v>3924403.9640725199</v>
      </c>
      <c r="D733" s="5">
        <v>3976830.6003161301</v>
      </c>
      <c r="E733" s="5">
        <v>3953103.1073828498</v>
      </c>
      <c r="F733" s="5">
        <v>3938371.6067358302</v>
      </c>
      <c r="G733" s="5">
        <v>3930711.69396633</v>
      </c>
    </row>
    <row r="734" spans="1:7" x14ac:dyDescent="0.55000000000000004">
      <c r="A734" s="3">
        <v>24</v>
      </c>
      <c r="B734" s="3">
        <v>18</v>
      </c>
      <c r="C734" s="5">
        <v>323961.76060792297</v>
      </c>
      <c r="D734" s="5">
        <v>317375.56194779999</v>
      </c>
      <c r="E734" s="5">
        <v>325925.31672389002</v>
      </c>
      <c r="F734" s="5">
        <v>325103.05382575298</v>
      </c>
      <c r="G734" s="5">
        <v>342703.39897829498</v>
      </c>
    </row>
    <row r="735" spans="1:7" x14ac:dyDescent="0.55000000000000004">
      <c r="A735" s="3">
        <v>24</v>
      </c>
      <c r="B735" s="3">
        <v>19</v>
      </c>
      <c r="C735" s="5">
        <v>170964.82725648</v>
      </c>
      <c r="D735" s="5">
        <v>163045.77853615701</v>
      </c>
      <c r="E735" s="5">
        <v>158502.75331707601</v>
      </c>
      <c r="F735" s="5">
        <v>157335.86783410399</v>
      </c>
      <c r="G735" s="5">
        <v>155350.60882686201</v>
      </c>
    </row>
    <row r="736" spans="1:7" x14ac:dyDescent="0.55000000000000004">
      <c r="A736" s="3">
        <v>24</v>
      </c>
      <c r="B736" s="3">
        <v>20</v>
      </c>
      <c r="C736" s="5">
        <v>568920.09397193894</v>
      </c>
      <c r="D736" s="5">
        <v>636762.14203648595</v>
      </c>
      <c r="E736" s="5">
        <v>862473.17878380104</v>
      </c>
      <c r="F736" s="5">
        <v>792925.02373347699</v>
      </c>
      <c r="G736" s="5">
        <v>754986.01632096595</v>
      </c>
    </row>
    <row r="737" spans="1:7" x14ac:dyDescent="0.55000000000000004">
      <c r="A737" s="3">
        <v>24</v>
      </c>
      <c r="B737" s="3">
        <v>21</v>
      </c>
      <c r="C737" s="5">
        <v>1809425.02748083</v>
      </c>
      <c r="D737" s="5">
        <v>1911819.1612995199</v>
      </c>
      <c r="E737" s="5">
        <v>1991479.6862077201</v>
      </c>
      <c r="F737" s="5">
        <v>1977263.91656887</v>
      </c>
      <c r="G737" s="5">
        <v>1962927.9884311</v>
      </c>
    </row>
    <row r="738" spans="1:7" x14ac:dyDescent="0.55000000000000004">
      <c r="A738" s="3">
        <v>24</v>
      </c>
      <c r="B738" s="3">
        <v>22</v>
      </c>
      <c r="C738" s="5">
        <v>339800.08042108902</v>
      </c>
      <c r="D738" s="5">
        <v>286751.61550757301</v>
      </c>
      <c r="E738" s="5">
        <v>210935.66679757301</v>
      </c>
      <c r="F738" s="5">
        <v>196485.40530439999</v>
      </c>
      <c r="G738" s="5">
        <v>182222.904282442</v>
      </c>
    </row>
    <row r="739" spans="1:7" x14ac:dyDescent="0.55000000000000004">
      <c r="A739" s="3">
        <v>24</v>
      </c>
      <c r="B739" s="3">
        <v>23</v>
      </c>
      <c r="C739" s="5">
        <v>623657.54073556198</v>
      </c>
      <c r="D739" s="5">
        <v>679240.934494438</v>
      </c>
      <c r="E739" s="5">
        <v>675666.34485383902</v>
      </c>
      <c r="F739" s="5">
        <v>671195.515193798</v>
      </c>
      <c r="G739" s="5">
        <v>672828.56396023498</v>
      </c>
    </row>
    <row r="740" spans="1:7" x14ac:dyDescent="0.55000000000000004">
      <c r="A740" s="3">
        <v>24</v>
      </c>
      <c r="B740" s="3">
        <v>24</v>
      </c>
      <c r="C740" s="5">
        <v>49173.504245544798</v>
      </c>
      <c r="D740" s="5">
        <v>67646.328309253498</v>
      </c>
      <c r="E740" s="5">
        <v>73058.764451706404</v>
      </c>
      <c r="F740" s="5">
        <v>71402.182209663602</v>
      </c>
      <c r="G740" s="5">
        <v>65471.038486906</v>
      </c>
    </row>
    <row r="741" spans="1:7" x14ac:dyDescent="0.55000000000000004">
      <c r="A741" s="3">
        <v>24</v>
      </c>
      <c r="B741" s="3">
        <v>25</v>
      </c>
      <c r="C741" s="5">
        <v>95071.344799765502</v>
      </c>
      <c r="D741" s="5">
        <v>132310.01778842701</v>
      </c>
      <c r="E741" s="5">
        <v>114559.76544131699</v>
      </c>
      <c r="F741" s="5">
        <v>117680.193461833</v>
      </c>
      <c r="G741" s="5">
        <v>116489.945725684</v>
      </c>
    </row>
    <row r="742" spans="1:7" x14ac:dyDescent="0.55000000000000004">
      <c r="A742" s="3">
        <v>24</v>
      </c>
      <c r="B742" s="3">
        <v>26</v>
      </c>
      <c r="C742" s="5">
        <v>1135265.10261578</v>
      </c>
      <c r="D742" s="5">
        <v>1026420.42334532</v>
      </c>
      <c r="E742" s="5">
        <v>1100801.6231358901</v>
      </c>
      <c r="F742" s="5">
        <v>1104760.19038828</v>
      </c>
      <c r="G742" s="5">
        <v>1091488.4061902701</v>
      </c>
    </row>
    <row r="743" spans="1:7" x14ac:dyDescent="0.55000000000000004">
      <c r="A743" s="3">
        <v>24</v>
      </c>
      <c r="B743" s="3">
        <v>27</v>
      </c>
      <c r="C743" s="5">
        <v>214166.82109575</v>
      </c>
      <c r="D743" s="5">
        <v>343876.44151007198</v>
      </c>
      <c r="E743" s="5">
        <v>395759.68667506898</v>
      </c>
      <c r="F743" s="5">
        <v>582426.24129579496</v>
      </c>
      <c r="G743" s="5">
        <v>558053.86410072201</v>
      </c>
    </row>
    <row r="744" spans="1:7" x14ac:dyDescent="0.55000000000000004">
      <c r="A744" s="3">
        <v>24</v>
      </c>
      <c r="B744" s="3">
        <v>28</v>
      </c>
      <c r="C744" s="5">
        <v>5420005.0818746397</v>
      </c>
      <c r="D744" s="5">
        <v>5331184.3909526402</v>
      </c>
      <c r="E744" s="5">
        <v>5342213.4060015297</v>
      </c>
      <c r="F744" s="5">
        <v>5280625.2130712997</v>
      </c>
      <c r="G744" s="5">
        <v>5107425.1847846396</v>
      </c>
    </row>
    <row r="745" spans="1:7" x14ac:dyDescent="0.55000000000000004">
      <c r="A745" s="3">
        <v>24</v>
      </c>
      <c r="B745" s="3">
        <v>29</v>
      </c>
      <c r="C745" s="5">
        <v>376362.821809043</v>
      </c>
      <c r="D745" s="5">
        <v>331840.51927962102</v>
      </c>
      <c r="E745" s="5">
        <v>304666.22098310501</v>
      </c>
      <c r="F745" s="5">
        <v>294127.46595895902</v>
      </c>
      <c r="G745" s="5">
        <v>284987.78920125298</v>
      </c>
    </row>
    <row r="746" spans="1:7" x14ac:dyDescent="0.55000000000000004">
      <c r="A746" s="3">
        <v>24</v>
      </c>
      <c r="B746" s="3">
        <v>30</v>
      </c>
      <c r="C746" s="5">
        <v>513459.50821277697</v>
      </c>
      <c r="D746" s="5">
        <v>587084.01765898895</v>
      </c>
      <c r="E746" s="5">
        <v>460143.78846828698</v>
      </c>
      <c r="F746" s="5">
        <v>440999.49013878102</v>
      </c>
      <c r="G746" s="5">
        <v>432349.24951080099</v>
      </c>
    </row>
    <row r="747" spans="1:7" x14ac:dyDescent="0.55000000000000004">
      <c r="A747" s="3">
        <v>24</v>
      </c>
      <c r="B747" s="3">
        <v>31</v>
      </c>
      <c r="C747" s="5">
        <v>610874.55339510296</v>
      </c>
      <c r="D747" s="5">
        <v>608203.76629601803</v>
      </c>
      <c r="E747" s="5">
        <v>545002.65795034799</v>
      </c>
      <c r="F747" s="5">
        <v>659082.566370085</v>
      </c>
      <c r="G747" s="5">
        <v>630239.38147547597</v>
      </c>
    </row>
    <row r="748" spans="1:7" x14ac:dyDescent="0.55000000000000004">
      <c r="A748" s="3">
        <v>25</v>
      </c>
      <c r="B748" s="3">
        <v>1</v>
      </c>
      <c r="C748" s="5">
        <v>314882.31020839198</v>
      </c>
      <c r="D748" s="5">
        <v>201790.429702711</v>
      </c>
      <c r="E748" s="5">
        <v>198448.34327551399</v>
      </c>
      <c r="F748" s="5">
        <v>180831.82179367001</v>
      </c>
      <c r="G748" s="5">
        <v>152286.29630572299</v>
      </c>
    </row>
    <row r="749" spans="1:7" x14ac:dyDescent="0.55000000000000004">
      <c r="A749" s="3">
        <v>25</v>
      </c>
      <c r="B749" s="3">
        <v>2</v>
      </c>
      <c r="C749" s="5">
        <v>17227.863878279699</v>
      </c>
      <c r="D749" s="5">
        <v>16404.921324810199</v>
      </c>
      <c r="E749" s="5">
        <v>15624.6153870695</v>
      </c>
      <c r="F749" s="5">
        <v>15203.433157772401</v>
      </c>
      <c r="G749" s="5">
        <v>14759.6277773686</v>
      </c>
    </row>
    <row r="750" spans="1:7" x14ac:dyDescent="0.55000000000000004">
      <c r="A750" s="3">
        <v>25</v>
      </c>
      <c r="B750" s="3">
        <v>3</v>
      </c>
      <c r="C750" s="5">
        <v>191341.87714342799</v>
      </c>
      <c r="D750" s="5">
        <v>264861.44896280399</v>
      </c>
      <c r="E750" s="5">
        <v>325525.75638421701</v>
      </c>
      <c r="F750" s="5">
        <v>336658.47357230401</v>
      </c>
      <c r="G750" s="5">
        <v>322964.70194017398</v>
      </c>
    </row>
    <row r="751" spans="1:7" x14ac:dyDescent="0.55000000000000004">
      <c r="A751" s="3">
        <v>25</v>
      </c>
      <c r="B751" s="3">
        <v>4</v>
      </c>
      <c r="C751" s="5">
        <v>337184.20748932002</v>
      </c>
      <c r="D751" s="5">
        <v>296482.97676041501</v>
      </c>
      <c r="E751" s="5">
        <v>283084.419265426</v>
      </c>
      <c r="F751" s="5">
        <v>277044.83549260901</v>
      </c>
      <c r="G751" s="5">
        <v>260145.23172126099</v>
      </c>
    </row>
    <row r="752" spans="1:7" x14ac:dyDescent="0.55000000000000004">
      <c r="A752" s="3">
        <v>25</v>
      </c>
      <c r="B752" s="3">
        <v>5</v>
      </c>
      <c r="C752" s="5">
        <v>66524.759997761503</v>
      </c>
      <c r="D752" s="5">
        <v>63751.028429170197</v>
      </c>
      <c r="E752" s="5">
        <v>82906.183209791299</v>
      </c>
      <c r="F752" s="5">
        <v>83030.225562948006</v>
      </c>
      <c r="G752" s="5">
        <v>84368.184105470194</v>
      </c>
    </row>
    <row r="753" spans="1:7" x14ac:dyDescent="0.55000000000000004">
      <c r="A753" s="3">
        <v>25</v>
      </c>
      <c r="B753" s="3">
        <v>6</v>
      </c>
      <c r="C753" s="5">
        <v>606273.69406016998</v>
      </c>
      <c r="D753" s="5">
        <v>646016.99335161597</v>
      </c>
      <c r="E753" s="5">
        <v>741376.82259903499</v>
      </c>
      <c r="F753" s="5">
        <v>751504.03960088501</v>
      </c>
      <c r="G753" s="5">
        <v>790229.54100361804</v>
      </c>
    </row>
    <row r="754" spans="1:7" x14ac:dyDescent="0.55000000000000004">
      <c r="A754" s="3">
        <v>25</v>
      </c>
      <c r="B754" s="3">
        <v>7</v>
      </c>
      <c r="C754" s="5">
        <v>1142070.57410411</v>
      </c>
      <c r="D754" s="5">
        <v>1004677.01471078</v>
      </c>
      <c r="E754" s="5">
        <v>873876.14852325199</v>
      </c>
      <c r="F754" s="5">
        <v>857117.98656108603</v>
      </c>
      <c r="G754" s="5">
        <v>817799.67680911999</v>
      </c>
    </row>
    <row r="755" spans="1:7" x14ac:dyDescent="0.55000000000000004">
      <c r="A755" s="3">
        <v>25</v>
      </c>
      <c r="B755" s="3">
        <v>8</v>
      </c>
      <c r="C755" s="5">
        <v>135571.26791184</v>
      </c>
      <c r="D755" s="5">
        <v>138686.26947498799</v>
      </c>
      <c r="E755" s="5">
        <v>151694.09688182999</v>
      </c>
      <c r="F755" s="5">
        <v>152842.35963512299</v>
      </c>
      <c r="G755" s="5">
        <v>150989.85275504601</v>
      </c>
    </row>
    <row r="756" spans="1:7" x14ac:dyDescent="0.55000000000000004">
      <c r="A756" s="3">
        <v>25</v>
      </c>
      <c r="B756" s="3">
        <v>9</v>
      </c>
      <c r="C756" s="5">
        <v>184359.05044292199</v>
      </c>
      <c r="D756" s="5">
        <v>163988.262804003</v>
      </c>
      <c r="E756" s="5">
        <v>159910.345778749</v>
      </c>
      <c r="F756" s="5">
        <v>156803.55809483599</v>
      </c>
      <c r="G756" s="5">
        <v>147598.927026836</v>
      </c>
    </row>
    <row r="757" spans="1:7" x14ac:dyDescent="0.55000000000000004">
      <c r="A757" s="3">
        <v>25</v>
      </c>
      <c r="B757" s="3">
        <v>10</v>
      </c>
      <c r="C757" s="5">
        <v>781198.92655679199</v>
      </c>
      <c r="D757" s="5">
        <v>765639.80438543798</v>
      </c>
      <c r="E757" s="5">
        <v>824660.32231165702</v>
      </c>
      <c r="F757" s="5">
        <v>831556.80237125803</v>
      </c>
      <c r="G757" s="5">
        <v>846377.88827473402</v>
      </c>
    </row>
    <row r="758" spans="1:7" x14ac:dyDescent="0.55000000000000004">
      <c r="A758" s="3">
        <v>25</v>
      </c>
      <c r="B758" s="3">
        <v>11</v>
      </c>
      <c r="C758" s="5">
        <v>494188.88076657901</v>
      </c>
      <c r="D758" s="5">
        <v>472669.733525933</v>
      </c>
      <c r="E758" s="5">
        <v>543882.23673445301</v>
      </c>
      <c r="F758" s="5">
        <v>556105.74575470597</v>
      </c>
      <c r="G758" s="5">
        <v>580610.72925557499</v>
      </c>
    </row>
    <row r="759" spans="1:7" x14ac:dyDescent="0.55000000000000004">
      <c r="A759" s="3">
        <v>25</v>
      </c>
      <c r="B759" s="3">
        <v>12</v>
      </c>
      <c r="C759" s="5">
        <v>963682.92670558998</v>
      </c>
      <c r="D759" s="5">
        <v>1012626.40147983</v>
      </c>
      <c r="E759" s="5">
        <v>954248.75120494002</v>
      </c>
      <c r="F759" s="5">
        <v>904511.43737083802</v>
      </c>
      <c r="G759" s="5">
        <v>842096.80897624104</v>
      </c>
    </row>
    <row r="760" spans="1:7" x14ac:dyDescent="0.55000000000000004">
      <c r="A760" s="3">
        <v>25</v>
      </c>
      <c r="B760" s="3">
        <v>13</v>
      </c>
      <c r="C760" s="5">
        <v>165083.505593265</v>
      </c>
      <c r="D760" s="5">
        <v>117084.853389611</v>
      </c>
      <c r="E760" s="5">
        <v>101718.811863822</v>
      </c>
      <c r="F760" s="5">
        <v>99995.681832790404</v>
      </c>
      <c r="G760" s="5">
        <v>94998.198337109105</v>
      </c>
    </row>
    <row r="761" spans="1:7" x14ac:dyDescent="0.55000000000000004">
      <c r="A761" s="3">
        <v>25</v>
      </c>
      <c r="B761" s="3">
        <v>14</v>
      </c>
      <c r="C761" s="5">
        <v>445210.50145508698</v>
      </c>
      <c r="D761" s="5">
        <v>469317.05366695003</v>
      </c>
      <c r="E761" s="5">
        <v>572621.51324052305</v>
      </c>
      <c r="F761" s="5">
        <v>732800.46091144904</v>
      </c>
      <c r="G761" s="5">
        <v>784601.21845030796</v>
      </c>
    </row>
    <row r="762" spans="1:7" x14ac:dyDescent="0.55000000000000004">
      <c r="A762" s="3">
        <v>25</v>
      </c>
      <c r="B762" s="3">
        <v>15</v>
      </c>
      <c r="C762" s="5">
        <v>74045.959857710302</v>
      </c>
      <c r="D762" s="5">
        <v>92630.150884510003</v>
      </c>
      <c r="E762" s="5">
        <v>93646.633624563998</v>
      </c>
      <c r="F762" s="5">
        <v>96179.172274162702</v>
      </c>
      <c r="G762" s="5">
        <v>106198.50671278901</v>
      </c>
    </row>
    <row r="763" spans="1:7" x14ac:dyDescent="0.55000000000000004">
      <c r="A763" s="3">
        <v>25</v>
      </c>
      <c r="B763" s="3">
        <v>16</v>
      </c>
      <c r="C763" s="5">
        <v>999395.35878976795</v>
      </c>
      <c r="D763" s="5">
        <v>984293.45495164604</v>
      </c>
      <c r="E763" s="5">
        <v>884859.14369009901</v>
      </c>
      <c r="F763" s="5">
        <v>876156.75219700404</v>
      </c>
      <c r="G763" s="5">
        <v>874475.10531451704</v>
      </c>
    </row>
    <row r="764" spans="1:7" x14ac:dyDescent="0.55000000000000004">
      <c r="A764" s="3">
        <v>25</v>
      </c>
      <c r="B764" s="3">
        <v>17</v>
      </c>
      <c r="C764" s="5">
        <v>2211911.9412038601</v>
      </c>
      <c r="D764" s="5">
        <v>2176501.9989584601</v>
      </c>
      <c r="E764" s="5">
        <v>2072090.1991242301</v>
      </c>
      <c r="F764" s="5">
        <v>2060926.40470527</v>
      </c>
      <c r="G764" s="5">
        <v>2009930.1549385299</v>
      </c>
    </row>
    <row r="765" spans="1:7" x14ac:dyDescent="0.55000000000000004">
      <c r="A765" s="3">
        <v>25</v>
      </c>
      <c r="B765" s="3">
        <v>18</v>
      </c>
      <c r="C765" s="5">
        <v>242131.48013253001</v>
      </c>
      <c r="D765" s="5">
        <v>233670.89726743099</v>
      </c>
      <c r="E765" s="5">
        <v>232692.685496469</v>
      </c>
      <c r="F765" s="5">
        <v>239580.003354977</v>
      </c>
      <c r="G765" s="5">
        <v>261529.73604652999</v>
      </c>
    </row>
    <row r="766" spans="1:7" x14ac:dyDescent="0.55000000000000004">
      <c r="A766" s="3">
        <v>25</v>
      </c>
      <c r="B766" s="3">
        <v>19</v>
      </c>
      <c r="C766" s="5">
        <v>120242.779253803</v>
      </c>
      <c r="D766" s="5">
        <v>110334.587407382</v>
      </c>
      <c r="E766" s="5">
        <v>105533.511869461</v>
      </c>
      <c r="F766" s="5">
        <v>104618.17834802299</v>
      </c>
      <c r="G766" s="5">
        <v>104159.750685684</v>
      </c>
    </row>
    <row r="767" spans="1:7" x14ac:dyDescent="0.55000000000000004">
      <c r="A767" s="3">
        <v>25</v>
      </c>
      <c r="B767" s="3">
        <v>20</v>
      </c>
      <c r="C767" s="5">
        <v>470481.81007372501</v>
      </c>
      <c r="D767" s="5">
        <v>547495.22191725904</v>
      </c>
      <c r="E767" s="5">
        <v>649902.16342419398</v>
      </c>
      <c r="F767" s="5">
        <v>673873.06038551696</v>
      </c>
      <c r="G767" s="5">
        <v>704832.74443912797</v>
      </c>
    </row>
    <row r="768" spans="1:7" x14ac:dyDescent="0.55000000000000004">
      <c r="A768" s="3">
        <v>25</v>
      </c>
      <c r="B768" s="3">
        <v>21</v>
      </c>
      <c r="C768" s="5">
        <v>1085465.2045986799</v>
      </c>
      <c r="D768" s="5">
        <v>1018309.85375368</v>
      </c>
      <c r="E768" s="5">
        <v>1173553.1490128699</v>
      </c>
      <c r="F768" s="5">
        <v>1218985.15063734</v>
      </c>
      <c r="G768" s="5">
        <v>1262023.83041701</v>
      </c>
    </row>
    <row r="769" spans="1:7" x14ac:dyDescent="0.55000000000000004">
      <c r="A769" s="3">
        <v>25</v>
      </c>
      <c r="B769" s="3">
        <v>22</v>
      </c>
      <c r="C769" s="5">
        <v>169752.36678397199</v>
      </c>
      <c r="D769" s="5">
        <v>153158.73303442699</v>
      </c>
      <c r="E769" s="5">
        <v>132504.51072730299</v>
      </c>
      <c r="F769" s="5">
        <v>123785.52087646299</v>
      </c>
      <c r="G769" s="5">
        <v>114663.037972572</v>
      </c>
    </row>
    <row r="770" spans="1:7" x14ac:dyDescent="0.55000000000000004">
      <c r="A770" s="3">
        <v>25</v>
      </c>
      <c r="B770" s="3">
        <v>23</v>
      </c>
      <c r="C770" s="5">
        <v>402725.21358819801</v>
      </c>
      <c r="D770" s="5">
        <v>442760.50021981</v>
      </c>
      <c r="E770" s="5">
        <v>460909.51166696701</v>
      </c>
      <c r="F770" s="5">
        <v>455719.76446797</v>
      </c>
      <c r="G770" s="5">
        <v>456395.63811112702</v>
      </c>
    </row>
    <row r="771" spans="1:7" x14ac:dyDescent="0.55000000000000004">
      <c r="A771" s="3">
        <v>25</v>
      </c>
      <c r="B771" s="3">
        <v>24</v>
      </c>
      <c r="C771" s="5">
        <v>24774.3530564457</v>
      </c>
      <c r="D771" s="5">
        <v>24080.469205740101</v>
      </c>
      <c r="E771" s="5">
        <v>24610.395161381999</v>
      </c>
      <c r="F771" s="5">
        <v>24533.0483847912</v>
      </c>
      <c r="G771" s="5">
        <v>24853.766955407002</v>
      </c>
    </row>
    <row r="772" spans="1:7" x14ac:dyDescent="0.55000000000000004">
      <c r="A772" s="3">
        <v>25</v>
      </c>
      <c r="B772" s="3">
        <v>25</v>
      </c>
      <c r="C772" s="5">
        <v>86517.347481558696</v>
      </c>
      <c r="D772" s="5">
        <v>77633.903903603306</v>
      </c>
      <c r="E772" s="5">
        <v>100756.102567343</v>
      </c>
      <c r="F772" s="5">
        <v>96202.481543656904</v>
      </c>
      <c r="G772" s="5">
        <v>89663.347544289296</v>
      </c>
    </row>
    <row r="773" spans="1:7" x14ac:dyDescent="0.55000000000000004">
      <c r="A773" s="3">
        <v>25</v>
      </c>
      <c r="B773" s="3">
        <v>26</v>
      </c>
      <c r="C773" s="5">
        <v>898933.97366012796</v>
      </c>
      <c r="D773" s="5">
        <v>834448.51581469702</v>
      </c>
      <c r="E773" s="5">
        <v>854222.93556490203</v>
      </c>
      <c r="F773" s="5">
        <v>872573.80973334401</v>
      </c>
      <c r="G773" s="5">
        <v>901773.68951878406</v>
      </c>
    </row>
    <row r="774" spans="1:7" x14ac:dyDescent="0.55000000000000004">
      <c r="A774" s="3">
        <v>25</v>
      </c>
      <c r="B774" s="3">
        <v>27</v>
      </c>
      <c r="C774" s="5">
        <v>198576.82544583801</v>
      </c>
      <c r="D774" s="5">
        <v>301658.18960553902</v>
      </c>
      <c r="E774" s="5">
        <v>418082.53240496502</v>
      </c>
      <c r="F774" s="5">
        <v>397295.087105449</v>
      </c>
      <c r="G774" s="5">
        <v>398473.45553697902</v>
      </c>
    </row>
    <row r="775" spans="1:7" x14ac:dyDescent="0.55000000000000004">
      <c r="A775" s="3">
        <v>25</v>
      </c>
      <c r="B775" s="3">
        <v>28</v>
      </c>
      <c r="C775" s="5">
        <v>3473794.80399644</v>
      </c>
      <c r="D775" s="5">
        <v>3595053.0572390198</v>
      </c>
      <c r="E775" s="5">
        <v>3709868.74416675</v>
      </c>
      <c r="F775" s="5">
        <v>3757901.1285949699</v>
      </c>
      <c r="G775" s="5">
        <v>3770377.9676810601</v>
      </c>
    </row>
    <row r="776" spans="1:7" x14ac:dyDescent="0.55000000000000004">
      <c r="A776" s="3">
        <v>25</v>
      </c>
      <c r="B776" s="3">
        <v>29</v>
      </c>
      <c r="C776" s="5">
        <v>392209.09352890297</v>
      </c>
      <c r="D776" s="5">
        <v>402145.836438542</v>
      </c>
      <c r="E776" s="5">
        <v>372112.58442222298</v>
      </c>
      <c r="F776" s="5">
        <v>371961.93761786202</v>
      </c>
      <c r="G776" s="5">
        <v>346962.76497694798</v>
      </c>
    </row>
    <row r="777" spans="1:7" x14ac:dyDescent="0.55000000000000004">
      <c r="A777" s="3">
        <v>25</v>
      </c>
      <c r="B777" s="3">
        <v>30</v>
      </c>
      <c r="C777" s="5">
        <v>445265.84175539901</v>
      </c>
      <c r="D777" s="5">
        <v>441353.269775761</v>
      </c>
      <c r="E777" s="5">
        <v>408089.61313535302</v>
      </c>
      <c r="F777" s="5">
        <v>385364.15330415301</v>
      </c>
      <c r="G777" s="5">
        <v>355585.90293261298</v>
      </c>
    </row>
    <row r="778" spans="1:7" x14ac:dyDescent="0.55000000000000004">
      <c r="A778" s="3">
        <v>25</v>
      </c>
      <c r="B778" s="3">
        <v>31</v>
      </c>
      <c r="C778" s="5">
        <v>484958.59016078</v>
      </c>
      <c r="D778" s="5">
        <v>463334.38234703301</v>
      </c>
      <c r="E778" s="5">
        <v>469358.86186360702</v>
      </c>
      <c r="F778" s="5">
        <v>435739.53257503803</v>
      </c>
      <c r="G778" s="5">
        <v>422274.595237509</v>
      </c>
    </row>
    <row r="779" spans="1:7" x14ac:dyDescent="0.55000000000000004">
      <c r="A779" s="3">
        <v>26</v>
      </c>
      <c r="B779" s="3">
        <v>1</v>
      </c>
      <c r="C779" s="5">
        <v>140717.07455905501</v>
      </c>
      <c r="D779" s="5">
        <v>183434.301191746</v>
      </c>
      <c r="E779" s="5">
        <v>282671.217347959</v>
      </c>
      <c r="F779" s="5">
        <v>259290.287007765</v>
      </c>
      <c r="G779" s="5">
        <v>226689.76652088299</v>
      </c>
    </row>
    <row r="780" spans="1:7" x14ac:dyDescent="0.55000000000000004">
      <c r="A780" s="3">
        <v>26</v>
      </c>
      <c r="B780" s="3">
        <v>2</v>
      </c>
      <c r="C780" s="5">
        <v>27134.742893758001</v>
      </c>
      <c r="D780" s="5">
        <v>25440.461110281201</v>
      </c>
      <c r="E780" s="5">
        <v>24116.154101541</v>
      </c>
      <c r="F780" s="5">
        <v>23312.531113945301</v>
      </c>
      <c r="G780" s="5">
        <v>22178.677822660102</v>
      </c>
    </row>
    <row r="781" spans="1:7" x14ac:dyDescent="0.55000000000000004">
      <c r="A781" s="3">
        <v>26</v>
      </c>
      <c r="B781" s="3">
        <v>3</v>
      </c>
      <c r="C781" s="5">
        <v>502670.35962008499</v>
      </c>
      <c r="D781" s="5">
        <v>657424.26843049005</v>
      </c>
      <c r="E781" s="5">
        <v>675882.870880389</v>
      </c>
      <c r="F781" s="5">
        <v>651855.36685224401</v>
      </c>
      <c r="G781" s="5">
        <v>643508.27324822498</v>
      </c>
    </row>
    <row r="782" spans="1:7" x14ac:dyDescent="0.55000000000000004">
      <c r="A782" s="3">
        <v>26</v>
      </c>
      <c r="B782" s="3">
        <v>4</v>
      </c>
      <c r="C782" s="5">
        <v>225058.19154358399</v>
      </c>
      <c r="D782" s="5">
        <v>182389.584273257</v>
      </c>
      <c r="E782" s="5">
        <v>159705.31035938</v>
      </c>
      <c r="F782" s="5">
        <v>151425.442678027</v>
      </c>
      <c r="G782" s="5">
        <v>149385.51346375499</v>
      </c>
    </row>
    <row r="783" spans="1:7" x14ac:dyDescent="0.55000000000000004">
      <c r="A783" s="3">
        <v>26</v>
      </c>
      <c r="B783" s="3">
        <v>5</v>
      </c>
      <c r="C783" s="5">
        <v>148006.68460842001</v>
      </c>
      <c r="D783" s="5">
        <v>138490.62292790599</v>
      </c>
      <c r="E783" s="5">
        <v>135268.737238753</v>
      </c>
      <c r="F783" s="5">
        <v>134266.86430611499</v>
      </c>
      <c r="G783" s="5">
        <v>127445.725951972</v>
      </c>
    </row>
    <row r="784" spans="1:7" x14ac:dyDescent="0.55000000000000004">
      <c r="A784" s="3">
        <v>26</v>
      </c>
      <c r="B784" s="3">
        <v>6</v>
      </c>
      <c r="C784" s="5">
        <v>527599.707264625</v>
      </c>
      <c r="D784" s="5">
        <v>570434.99337567703</v>
      </c>
      <c r="E784" s="5">
        <v>616648.83121198602</v>
      </c>
      <c r="F784" s="5">
        <v>614322.94822193799</v>
      </c>
      <c r="G784" s="5">
        <v>612385.62210633501</v>
      </c>
    </row>
    <row r="785" spans="1:7" x14ac:dyDescent="0.55000000000000004">
      <c r="A785" s="3">
        <v>26</v>
      </c>
      <c r="B785" s="3">
        <v>7</v>
      </c>
      <c r="C785" s="5">
        <v>151570.683517342</v>
      </c>
      <c r="D785" s="5">
        <v>158368.22934999401</v>
      </c>
      <c r="E785" s="5">
        <v>143839.77351885999</v>
      </c>
      <c r="F785" s="5">
        <v>141892.14941431099</v>
      </c>
      <c r="G785" s="5">
        <v>133485.700706281</v>
      </c>
    </row>
    <row r="786" spans="1:7" x14ac:dyDescent="0.55000000000000004">
      <c r="A786" s="3">
        <v>26</v>
      </c>
      <c r="B786" s="3">
        <v>8</v>
      </c>
      <c r="C786" s="5">
        <v>177993.37731439699</v>
      </c>
      <c r="D786" s="5">
        <v>162793.758721024</v>
      </c>
      <c r="E786" s="5">
        <v>150968.57821042</v>
      </c>
      <c r="F786" s="5">
        <v>144410.49428902499</v>
      </c>
      <c r="G786" s="5">
        <v>138517.121160646</v>
      </c>
    </row>
    <row r="787" spans="1:7" x14ac:dyDescent="0.55000000000000004">
      <c r="A787" s="3">
        <v>26</v>
      </c>
      <c r="B787" s="3">
        <v>9</v>
      </c>
      <c r="C787" s="5">
        <v>97782.805974589806</v>
      </c>
      <c r="D787" s="5">
        <v>91669.672883233405</v>
      </c>
      <c r="E787" s="5">
        <v>96211.938465485495</v>
      </c>
      <c r="F787" s="5">
        <v>99270.049462114999</v>
      </c>
      <c r="G787" s="5">
        <v>99530.199174718597</v>
      </c>
    </row>
    <row r="788" spans="1:7" x14ac:dyDescent="0.55000000000000004">
      <c r="A788" s="3">
        <v>26</v>
      </c>
      <c r="B788" s="3">
        <v>10</v>
      </c>
      <c r="C788" s="5">
        <v>672455.61926966999</v>
      </c>
      <c r="D788" s="5">
        <v>704764.639832924</v>
      </c>
      <c r="E788" s="5">
        <v>757470.81657177198</v>
      </c>
      <c r="F788" s="5">
        <v>840319.38415814098</v>
      </c>
      <c r="G788" s="5">
        <v>833273.009956158</v>
      </c>
    </row>
    <row r="789" spans="1:7" x14ac:dyDescent="0.55000000000000004">
      <c r="A789" s="3">
        <v>26</v>
      </c>
      <c r="B789" s="3">
        <v>11</v>
      </c>
      <c r="C789" s="5">
        <v>400174.13005681202</v>
      </c>
      <c r="D789" s="5">
        <v>376929.68776577699</v>
      </c>
      <c r="E789" s="5">
        <v>402192.76910979499</v>
      </c>
      <c r="F789" s="5">
        <v>415790.48152360501</v>
      </c>
      <c r="G789" s="5">
        <v>476353.68844356202</v>
      </c>
    </row>
    <row r="790" spans="1:7" x14ac:dyDescent="0.55000000000000004">
      <c r="A790" s="3">
        <v>26</v>
      </c>
      <c r="B790" s="3">
        <v>12</v>
      </c>
      <c r="C790" s="5">
        <v>623839.48168520001</v>
      </c>
      <c r="D790" s="5">
        <v>607190.74121225299</v>
      </c>
      <c r="E790" s="5">
        <v>624989.45975125197</v>
      </c>
      <c r="F790" s="5">
        <v>635407.78725875996</v>
      </c>
      <c r="G790" s="5">
        <v>656424.31208244502</v>
      </c>
    </row>
    <row r="791" spans="1:7" x14ac:dyDescent="0.55000000000000004">
      <c r="A791" s="3">
        <v>26</v>
      </c>
      <c r="B791" s="3">
        <v>13</v>
      </c>
      <c r="C791" s="5">
        <v>159881.534747325</v>
      </c>
      <c r="D791" s="5">
        <v>158347.10570503501</v>
      </c>
      <c r="E791" s="5">
        <v>148071.162716144</v>
      </c>
      <c r="F791" s="5">
        <v>143465.408173114</v>
      </c>
      <c r="G791" s="5">
        <v>132280.63356620001</v>
      </c>
    </row>
    <row r="792" spans="1:7" x14ac:dyDescent="0.55000000000000004">
      <c r="A792" s="3">
        <v>26</v>
      </c>
      <c r="B792" s="3">
        <v>14</v>
      </c>
      <c r="C792" s="5">
        <v>383637.38729971403</v>
      </c>
      <c r="D792" s="5">
        <v>333813.92851605202</v>
      </c>
      <c r="E792" s="5">
        <v>317895.57550267101</v>
      </c>
      <c r="F792" s="5">
        <v>449306.94470265898</v>
      </c>
      <c r="G792" s="5">
        <v>477800.54694982502</v>
      </c>
    </row>
    <row r="793" spans="1:7" x14ac:dyDescent="0.55000000000000004">
      <c r="A793" s="3">
        <v>26</v>
      </c>
      <c r="B793" s="3">
        <v>15</v>
      </c>
      <c r="C793" s="5">
        <v>101897.164768667</v>
      </c>
      <c r="D793" s="5">
        <v>102717.872745103</v>
      </c>
      <c r="E793" s="5">
        <v>124449.772797104</v>
      </c>
      <c r="F793" s="5">
        <v>127835.101302385</v>
      </c>
      <c r="G793" s="5">
        <v>136428.56777453399</v>
      </c>
    </row>
    <row r="794" spans="1:7" x14ac:dyDescent="0.55000000000000004">
      <c r="A794" s="3">
        <v>26</v>
      </c>
      <c r="B794" s="3">
        <v>16</v>
      </c>
      <c r="C794" s="5">
        <v>273741.11186727002</v>
      </c>
      <c r="D794" s="5">
        <v>320765.34219356201</v>
      </c>
      <c r="E794" s="5">
        <v>308667.22380571399</v>
      </c>
      <c r="F794" s="5">
        <v>308940.54314664099</v>
      </c>
      <c r="G794" s="5">
        <v>297057.12356546399</v>
      </c>
    </row>
    <row r="795" spans="1:7" x14ac:dyDescent="0.55000000000000004">
      <c r="A795" s="3">
        <v>26</v>
      </c>
      <c r="B795" s="3">
        <v>17</v>
      </c>
      <c r="C795" s="5">
        <v>4890397.8947881199</v>
      </c>
      <c r="D795" s="5">
        <v>4649487.4028291302</v>
      </c>
      <c r="E795" s="5">
        <v>4620194.7609219197</v>
      </c>
      <c r="F795" s="5">
        <v>4592133.6029823301</v>
      </c>
      <c r="G795" s="5">
        <v>4540868.0237196498</v>
      </c>
    </row>
    <row r="796" spans="1:7" x14ac:dyDescent="0.55000000000000004">
      <c r="A796" s="3">
        <v>26</v>
      </c>
      <c r="B796" s="3">
        <v>18</v>
      </c>
      <c r="C796" s="5">
        <v>347674.83009629801</v>
      </c>
      <c r="D796" s="5">
        <v>360132.28876236198</v>
      </c>
      <c r="E796" s="5">
        <v>379166.52260532801</v>
      </c>
      <c r="F796" s="5">
        <v>388215.26989993901</v>
      </c>
      <c r="G796" s="5">
        <v>423754.04125818802</v>
      </c>
    </row>
    <row r="797" spans="1:7" x14ac:dyDescent="0.55000000000000004">
      <c r="A797" s="3">
        <v>26</v>
      </c>
      <c r="B797" s="3">
        <v>19</v>
      </c>
      <c r="C797" s="5">
        <v>418890.35215824202</v>
      </c>
      <c r="D797" s="5">
        <v>374795.19841239502</v>
      </c>
      <c r="E797" s="5">
        <v>350741.52081358997</v>
      </c>
      <c r="F797" s="5">
        <v>345714.84832458902</v>
      </c>
      <c r="G797" s="5">
        <v>339058.92110137898</v>
      </c>
    </row>
    <row r="798" spans="1:7" x14ac:dyDescent="0.55000000000000004">
      <c r="A798" s="3">
        <v>26</v>
      </c>
      <c r="B798" s="3">
        <v>20</v>
      </c>
      <c r="C798" s="5">
        <v>665288.99782700103</v>
      </c>
      <c r="D798" s="5">
        <v>706094.19302070304</v>
      </c>
      <c r="E798" s="5">
        <v>872901.16654782998</v>
      </c>
      <c r="F798" s="5">
        <v>800602.65103861096</v>
      </c>
      <c r="G798" s="5">
        <v>767187.84576354304</v>
      </c>
    </row>
    <row r="799" spans="1:7" x14ac:dyDescent="0.55000000000000004">
      <c r="A799" s="3">
        <v>26</v>
      </c>
      <c r="B799" s="3">
        <v>21</v>
      </c>
      <c r="C799" s="5">
        <v>2076214.18736172</v>
      </c>
      <c r="D799" s="5">
        <v>1997776.7657389101</v>
      </c>
      <c r="E799" s="5">
        <v>2111609.3876102702</v>
      </c>
      <c r="F799" s="5">
        <v>2158616.6883936399</v>
      </c>
      <c r="G799" s="5">
        <v>2190933.3391821501</v>
      </c>
    </row>
    <row r="800" spans="1:7" x14ac:dyDescent="0.55000000000000004">
      <c r="A800" s="3">
        <v>26</v>
      </c>
      <c r="B800" s="3">
        <v>22</v>
      </c>
      <c r="C800" s="5">
        <v>328396.59595494298</v>
      </c>
      <c r="D800" s="5">
        <v>386441.03001143201</v>
      </c>
      <c r="E800" s="5">
        <v>585695.41251179005</v>
      </c>
      <c r="F800" s="5">
        <v>592201.86164769402</v>
      </c>
      <c r="G800" s="5">
        <v>578100.23381532601</v>
      </c>
    </row>
    <row r="801" spans="1:7" x14ac:dyDescent="0.55000000000000004">
      <c r="A801" s="3">
        <v>26</v>
      </c>
      <c r="B801" s="3">
        <v>23</v>
      </c>
      <c r="C801" s="5">
        <v>911647.77917830704</v>
      </c>
      <c r="D801" s="5">
        <v>932563.49861940404</v>
      </c>
      <c r="E801" s="5">
        <v>895730.16519384703</v>
      </c>
      <c r="F801" s="5">
        <v>895851.45801859396</v>
      </c>
      <c r="G801" s="5">
        <v>875826.08566976397</v>
      </c>
    </row>
    <row r="802" spans="1:7" x14ac:dyDescent="0.55000000000000004">
      <c r="A802" s="3">
        <v>26</v>
      </c>
      <c r="B802" s="3">
        <v>24</v>
      </c>
      <c r="C802" s="5">
        <v>136049.39770044899</v>
      </c>
      <c r="D802" s="5">
        <v>132202.19685791599</v>
      </c>
      <c r="E802" s="5">
        <v>136591.10240099701</v>
      </c>
      <c r="F802" s="5">
        <v>137622.99038087</v>
      </c>
      <c r="G802" s="5">
        <v>140113.179083461</v>
      </c>
    </row>
    <row r="803" spans="1:7" x14ac:dyDescent="0.55000000000000004">
      <c r="A803" s="3">
        <v>26</v>
      </c>
      <c r="B803" s="3">
        <v>25</v>
      </c>
      <c r="C803" s="5">
        <v>153163.76568547799</v>
      </c>
      <c r="D803" s="5">
        <v>166426.80796630299</v>
      </c>
      <c r="E803" s="5">
        <v>217329.28292136401</v>
      </c>
      <c r="F803" s="5">
        <v>205074.75521433799</v>
      </c>
      <c r="G803" s="5">
        <v>192270.38911843</v>
      </c>
    </row>
    <row r="804" spans="1:7" x14ac:dyDescent="0.55000000000000004">
      <c r="A804" s="3">
        <v>26</v>
      </c>
      <c r="B804" s="3">
        <v>26</v>
      </c>
      <c r="C804" s="5">
        <v>1855072.4850834101</v>
      </c>
      <c r="D804" s="5">
        <v>1814078.2499069399</v>
      </c>
      <c r="E804" s="5">
        <v>1833305.6053462301</v>
      </c>
      <c r="F804" s="5">
        <v>1860940.99086194</v>
      </c>
      <c r="G804" s="5">
        <v>1905525.22801741</v>
      </c>
    </row>
    <row r="805" spans="1:7" x14ac:dyDescent="0.55000000000000004">
      <c r="A805" s="3">
        <v>26</v>
      </c>
      <c r="B805" s="3">
        <v>27</v>
      </c>
      <c r="C805" s="5">
        <v>479891.062178199</v>
      </c>
      <c r="D805" s="5">
        <v>640176.05969330901</v>
      </c>
      <c r="E805" s="5">
        <v>884697.44521857798</v>
      </c>
      <c r="F805" s="5">
        <v>902947.295931548</v>
      </c>
      <c r="G805" s="5">
        <v>1099802.23886642</v>
      </c>
    </row>
    <row r="806" spans="1:7" x14ac:dyDescent="0.55000000000000004">
      <c r="A806" s="3">
        <v>26</v>
      </c>
      <c r="B806" s="3">
        <v>28</v>
      </c>
      <c r="C806" s="5">
        <v>7835621.5746951299</v>
      </c>
      <c r="D806" s="5">
        <v>7929321.0503325704</v>
      </c>
      <c r="E806" s="5">
        <v>8192435.4234569902</v>
      </c>
      <c r="F806" s="5">
        <v>8287855.6550858803</v>
      </c>
      <c r="G806" s="5">
        <v>8525332.7869082708</v>
      </c>
    </row>
    <row r="807" spans="1:7" x14ac:dyDescent="0.55000000000000004">
      <c r="A807" s="3">
        <v>26</v>
      </c>
      <c r="B807" s="3">
        <v>29</v>
      </c>
      <c r="C807" s="5">
        <v>1658467.8632169401</v>
      </c>
      <c r="D807" s="5">
        <v>1771884.60655249</v>
      </c>
      <c r="E807" s="5">
        <v>1621768.7709275701</v>
      </c>
      <c r="F807" s="5">
        <v>1585324.8284857101</v>
      </c>
      <c r="G807" s="5">
        <v>1536626.28884392</v>
      </c>
    </row>
    <row r="808" spans="1:7" x14ac:dyDescent="0.55000000000000004">
      <c r="A808" s="3">
        <v>26</v>
      </c>
      <c r="B808" s="3">
        <v>30</v>
      </c>
      <c r="C808" s="5">
        <v>891604.815674652</v>
      </c>
      <c r="D808" s="5">
        <v>1236470.95958061</v>
      </c>
      <c r="E808" s="5">
        <v>2096256.6650192901</v>
      </c>
      <c r="F808" s="5">
        <v>2194513.56252481</v>
      </c>
      <c r="G808" s="5">
        <v>2076524.0198415299</v>
      </c>
    </row>
    <row r="809" spans="1:7" x14ac:dyDescent="0.55000000000000004">
      <c r="A809" s="3">
        <v>26</v>
      </c>
      <c r="B809" s="3">
        <v>31</v>
      </c>
      <c r="C809" s="5">
        <v>954960.46061087295</v>
      </c>
      <c r="D809" s="5">
        <v>872653.141333887</v>
      </c>
      <c r="E809" s="5">
        <v>902874.99018421397</v>
      </c>
      <c r="F809" s="5">
        <v>879111.36453049805</v>
      </c>
      <c r="G809" s="5">
        <v>1036554.4326482899</v>
      </c>
    </row>
    <row r="810" spans="1:7" x14ac:dyDescent="0.55000000000000004">
      <c r="A810" s="3">
        <v>27</v>
      </c>
      <c r="B810" s="3">
        <v>1</v>
      </c>
      <c r="C810" s="5">
        <v>85227.037901755495</v>
      </c>
      <c r="D810" s="5">
        <v>709629.67941822298</v>
      </c>
      <c r="E810" s="5">
        <v>720993.59571616596</v>
      </c>
      <c r="F810" s="5">
        <v>720859.71160536702</v>
      </c>
      <c r="G810" s="5">
        <v>638105.93124848697</v>
      </c>
    </row>
    <row r="811" spans="1:7" x14ac:dyDescent="0.55000000000000004">
      <c r="A811" s="3">
        <v>27</v>
      </c>
      <c r="B811" s="3">
        <v>2</v>
      </c>
      <c r="C811" s="5">
        <v>12876.921789690001</v>
      </c>
      <c r="D811" s="5">
        <v>13084.3559464795</v>
      </c>
      <c r="E811" s="5">
        <v>13256.326278489199</v>
      </c>
      <c r="F811" s="5">
        <v>12912.9624145037</v>
      </c>
      <c r="G811" s="5">
        <v>12507.3781855176</v>
      </c>
    </row>
    <row r="812" spans="1:7" x14ac:dyDescent="0.55000000000000004">
      <c r="A812" s="3">
        <v>27</v>
      </c>
      <c r="B812" s="3">
        <v>3</v>
      </c>
      <c r="C812" s="5">
        <v>805446.05261233996</v>
      </c>
      <c r="D812" s="5">
        <v>748617.47370573098</v>
      </c>
      <c r="E812" s="5">
        <v>761742.08000507497</v>
      </c>
      <c r="F812" s="5">
        <v>767078.24082157505</v>
      </c>
      <c r="G812" s="5">
        <v>792721.94130799896</v>
      </c>
    </row>
    <row r="813" spans="1:7" x14ac:dyDescent="0.55000000000000004">
      <c r="A813" s="3">
        <v>27</v>
      </c>
      <c r="B813" s="3">
        <v>4</v>
      </c>
      <c r="C813" s="5">
        <v>389028.810384791</v>
      </c>
      <c r="D813" s="5">
        <v>319639.42708985298</v>
      </c>
      <c r="E813" s="5">
        <v>289370.72178096999</v>
      </c>
      <c r="F813" s="5">
        <v>276852.94612793101</v>
      </c>
      <c r="G813" s="5">
        <v>255612.98615894801</v>
      </c>
    </row>
    <row r="814" spans="1:7" x14ac:dyDescent="0.55000000000000004">
      <c r="A814" s="3">
        <v>27</v>
      </c>
      <c r="B814" s="3">
        <v>5</v>
      </c>
      <c r="C814" s="5">
        <v>229677.817464441</v>
      </c>
      <c r="D814" s="5">
        <v>234617.18377588701</v>
      </c>
      <c r="E814" s="5">
        <v>240240.841412815</v>
      </c>
      <c r="F814" s="5">
        <v>233412.90334782901</v>
      </c>
      <c r="G814" s="5">
        <v>232962.93611861899</v>
      </c>
    </row>
    <row r="815" spans="1:7" x14ac:dyDescent="0.55000000000000004">
      <c r="A815" s="3">
        <v>27</v>
      </c>
      <c r="B815" s="3">
        <v>6</v>
      </c>
      <c r="C815" s="5">
        <v>4890598.3834305201</v>
      </c>
      <c r="D815" s="5">
        <v>4654789.7925958196</v>
      </c>
      <c r="E815" s="5">
        <v>4494492.1202615798</v>
      </c>
      <c r="F815" s="5">
        <v>4471570.6443177098</v>
      </c>
      <c r="G815" s="5">
        <v>4498110.95081189</v>
      </c>
    </row>
    <row r="816" spans="1:7" x14ac:dyDescent="0.55000000000000004">
      <c r="A816" s="3">
        <v>27</v>
      </c>
      <c r="B816" s="3">
        <v>7</v>
      </c>
      <c r="C816" s="5">
        <v>493757.83164675598</v>
      </c>
      <c r="D816" s="5">
        <v>399895.51081081299</v>
      </c>
      <c r="E816" s="5">
        <v>361812.60327075102</v>
      </c>
      <c r="F816" s="5">
        <v>348545.17147682502</v>
      </c>
      <c r="G816" s="5">
        <v>314788.78515018802</v>
      </c>
    </row>
    <row r="817" spans="1:7" x14ac:dyDescent="0.55000000000000004">
      <c r="A817" s="3">
        <v>27</v>
      </c>
      <c r="B817" s="3">
        <v>8</v>
      </c>
      <c r="C817" s="5">
        <v>1744171.4881188101</v>
      </c>
      <c r="D817" s="5">
        <v>1615375.5711741999</v>
      </c>
      <c r="E817" s="5">
        <v>1589522.4640124899</v>
      </c>
      <c r="F817" s="5">
        <v>1590007.95565765</v>
      </c>
      <c r="G817" s="5">
        <v>1581256.6587819101</v>
      </c>
    </row>
    <row r="818" spans="1:7" x14ac:dyDescent="0.55000000000000004">
      <c r="A818" s="3">
        <v>27</v>
      </c>
      <c r="B818" s="3">
        <v>9</v>
      </c>
      <c r="C818" s="5">
        <v>729031.79676227097</v>
      </c>
      <c r="D818" s="5">
        <v>667072.38740508002</v>
      </c>
      <c r="E818" s="5">
        <v>665084.334641553</v>
      </c>
      <c r="F818" s="5">
        <v>642000.31212040503</v>
      </c>
      <c r="G818" s="5">
        <v>636237.62455294805</v>
      </c>
    </row>
    <row r="819" spans="1:7" x14ac:dyDescent="0.55000000000000004">
      <c r="A819" s="3">
        <v>27</v>
      </c>
      <c r="B819" s="3">
        <v>10</v>
      </c>
      <c r="C819" s="5">
        <v>2124353.7194762998</v>
      </c>
      <c r="D819" s="5">
        <v>2102429.2239748202</v>
      </c>
      <c r="E819" s="5">
        <v>2205046.7989197099</v>
      </c>
      <c r="F819" s="5">
        <v>2200791.23351325</v>
      </c>
      <c r="G819" s="5">
        <v>2274746.7091980502</v>
      </c>
    </row>
    <row r="820" spans="1:7" x14ac:dyDescent="0.55000000000000004">
      <c r="A820" s="3">
        <v>27</v>
      </c>
      <c r="B820" s="3">
        <v>11</v>
      </c>
      <c r="C820" s="5">
        <v>1126349.9474888099</v>
      </c>
      <c r="D820" s="5">
        <v>883078.98782300495</v>
      </c>
      <c r="E820" s="5">
        <v>996439.13649394596</v>
      </c>
      <c r="F820" s="5">
        <v>934313.16106310405</v>
      </c>
      <c r="G820" s="5">
        <v>886891.76314910804</v>
      </c>
    </row>
    <row r="821" spans="1:7" x14ac:dyDescent="0.55000000000000004">
      <c r="A821" s="3">
        <v>27</v>
      </c>
      <c r="B821" s="3">
        <v>12</v>
      </c>
      <c r="C821" s="5">
        <v>1751466.97083534</v>
      </c>
      <c r="D821" s="5">
        <v>1555007.36119943</v>
      </c>
      <c r="E821" s="5">
        <v>1510054.09808468</v>
      </c>
      <c r="F821" s="5">
        <v>1448626.40977893</v>
      </c>
      <c r="G821" s="5">
        <v>1422859.1157944901</v>
      </c>
    </row>
    <row r="822" spans="1:7" x14ac:dyDescent="0.55000000000000004">
      <c r="A822" s="3">
        <v>27</v>
      </c>
      <c r="B822" s="3">
        <v>13</v>
      </c>
      <c r="C822" s="5">
        <v>1036823.8209135</v>
      </c>
      <c r="D822" s="5">
        <v>989840.941862226</v>
      </c>
      <c r="E822" s="5">
        <v>840589.73546990298</v>
      </c>
      <c r="F822" s="5">
        <v>797557.45545348595</v>
      </c>
      <c r="G822" s="5">
        <v>689163.02459772897</v>
      </c>
    </row>
    <row r="823" spans="1:7" x14ac:dyDescent="0.55000000000000004">
      <c r="A823" s="3">
        <v>27</v>
      </c>
      <c r="B823" s="3">
        <v>14</v>
      </c>
      <c r="C823" s="5">
        <v>879591.96100018697</v>
      </c>
      <c r="D823" s="5">
        <v>913415.77646580001</v>
      </c>
      <c r="E823" s="5">
        <v>1052983.56502266</v>
      </c>
      <c r="F823" s="5">
        <v>1104166.6274995799</v>
      </c>
      <c r="G823" s="5">
        <v>1120180.28075704</v>
      </c>
    </row>
    <row r="824" spans="1:7" x14ac:dyDescent="0.55000000000000004">
      <c r="A824" s="3">
        <v>27</v>
      </c>
      <c r="B824" s="3">
        <v>15</v>
      </c>
      <c r="C824" s="5">
        <v>314613.46743386303</v>
      </c>
      <c r="D824" s="5">
        <v>295109.40811865602</v>
      </c>
      <c r="E824" s="5">
        <v>256700.00633037</v>
      </c>
      <c r="F824" s="5">
        <v>250227.42352561199</v>
      </c>
      <c r="G824" s="5">
        <v>261799.971516861</v>
      </c>
    </row>
    <row r="825" spans="1:7" x14ac:dyDescent="0.55000000000000004">
      <c r="A825" s="3">
        <v>27</v>
      </c>
      <c r="B825" s="3">
        <v>16</v>
      </c>
      <c r="C825" s="5">
        <v>928361.26119505404</v>
      </c>
      <c r="D825" s="5">
        <v>902697.79030484997</v>
      </c>
      <c r="E825" s="5">
        <v>882349.47343599598</v>
      </c>
      <c r="F825" s="5">
        <v>891612.95726553001</v>
      </c>
      <c r="G825" s="5">
        <v>918864.51018334005</v>
      </c>
    </row>
    <row r="826" spans="1:7" x14ac:dyDescent="0.55000000000000004">
      <c r="A826" s="3">
        <v>27</v>
      </c>
      <c r="B826" s="3">
        <v>17</v>
      </c>
      <c r="C826" s="5">
        <v>13739739.6681442</v>
      </c>
      <c r="D826" s="5">
        <v>13279086.1076464</v>
      </c>
      <c r="E826" s="5">
        <v>13027213.313902</v>
      </c>
      <c r="F826" s="5">
        <v>12963924.502332</v>
      </c>
      <c r="G826" s="5">
        <v>12762263.606497301</v>
      </c>
    </row>
    <row r="827" spans="1:7" x14ac:dyDescent="0.55000000000000004">
      <c r="A827" s="3">
        <v>27</v>
      </c>
      <c r="B827" s="3">
        <v>18</v>
      </c>
      <c r="C827" s="5">
        <v>1266356.70249634</v>
      </c>
      <c r="D827" s="5">
        <v>1320523.12067469</v>
      </c>
      <c r="E827" s="5">
        <v>1395855.5119236601</v>
      </c>
      <c r="F827" s="5">
        <v>1440520.0661589999</v>
      </c>
      <c r="G827" s="5">
        <v>1592233.1080631299</v>
      </c>
    </row>
    <row r="828" spans="1:7" x14ac:dyDescent="0.55000000000000004">
      <c r="A828" s="3">
        <v>27</v>
      </c>
      <c r="B828" s="3">
        <v>19</v>
      </c>
      <c r="C828" s="5">
        <v>3931570.3123019398</v>
      </c>
      <c r="D828" s="5">
        <v>3741212.00655352</v>
      </c>
      <c r="E828" s="5">
        <v>3633018.4871480102</v>
      </c>
      <c r="F828" s="5">
        <v>3603487.25925824</v>
      </c>
      <c r="G828" s="5">
        <v>3548650.7915653898</v>
      </c>
    </row>
    <row r="829" spans="1:7" x14ac:dyDescent="0.55000000000000004">
      <c r="A829" s="3">
        <v>27</v>
      </c>
      <c r="B829" s="3">
        <v>20</v>
      </c>
      <c r="C829" s="5">
        <v>2869034.2276153201</v>
      </c>
      <c r="D829" s="5">
        <v>3435440.39865031</v>
      </c>
      <c r="E829" s="5">
        <v>3297839.5027558501</v>
      </c>
      <c r="F829" s="5">
        <v>3216076.6487525101</v>
      </c>
      <c r="G829" s="5">
        <v>3755250.8116533901</v>
      </c>
    </row>
    <row r="830" spans="1:7" x14ac:dyDescent="0.55000000000000004">
      <c r="A830" s="3">
        <v>27</v>
      </c>
      <c r="B830" s="3">
        <v>21</v>
      </c>
      <c r="C830" s="5">
        <v>11504171.602696501</v>
      </c>
      <c r="D830" s="5">
        <v>11325188.843153</v>
      </c>
      <c r="E830" s="5">
        <v>11289987.1317167</v>
      </c>
      <c r="F830" s="5">
        <v>11374859.994582299</v>
      </c>
      <c r="G830" s="5">
        <v>11423491.4852791</v>
      </c>
    </row>
    <row r="831" spans="1:7" x14ac:dyDescent="0.55000000000000004">
      <c r="A831" s="3">
        <v>27</v>
      </c>
      <c r="B831" s="3">
        <v>22</v>
      </c>
      <c r="C831" s="5">
        <v>958474.48763403995</v>
      </c>
      <c r="D831" s="5">
        <v>887600.93759179604</v>
      </c>
      <c r="E831" s="5">
        <v>1033225.69398741</v>
      </c>
      <c r="F831" s="5">
        <v>1003815.29515617</v>
      </c>
      <c r="G831" s="5">
        <v>967357.36581165297</v>
      </c>
    </row>
    <row r="832" spans="1:7" x14ac:dyDescent="0.55000000000000004">
      <c r="A832" s="3">
        <v>27</v>
      </c>
      <c r="B832" s="3">
        <v>23</v>
      </c>
      <c r="C832" s="5">
        <v>4586099.7284424398</v>
      </c>
      <c r="D832" s="5">
        <v>4667028.0689971698</v>
      </c>
      <c r="E832" s="5">
        <v>4538636.57267866</v>
      </c>
      <c r="F832" s="5">
        <v>4593579.9065226801</v>
      </c>
      <c r="G832" s="5">
        <v>4619428.7235408798</v>
      </c>
    </row>
    <row r="833" spans="1:7" x14ac:dyDescent="0.55000000000000004">
      <c r="A833" s="3">
        <v>27</v>
      </c>
      <c r="B833" s="3">
        <v>24</v>
      </c>
      <c r="C833" s="5">
        <v>1379648.9578752699</v>
      </c>
      <c r="D833" s="5">
        <v>1312880.6934969099</v>
      </c>
      <c r="E833" s="5">
        <v>1357152.5463751501</v>
      </c>
      <c r="F833" s="5">
        <v>1352051.1104482899</v>
      </c>
      <c r="G833" s="5">
        <v>1329709.58580994</v>
      </c>
    </row>
    <row r="834" spans="1:7" x14ac:dyDescent="0.55000000000000004">
      <c r="A834" s="3">
        <v>27</v>
      </c>
      <c r="B834" s="3">
        <v>25</v>
      </c>
      <c r="C834" s="5">
        <v>763984.604027936</v>
      </c>
      <c r="D834" s="5">
        <v>888347.63067092397</v>
      </c>
      <c r="E834" s="5">
        <v>800895.39763715898</v>
      </c>
      <c r="F834" s="5">
        <v>790166.52772622695</v>
      </c>
      <c r="G834" s="5">
        <v>739767.199550997</v>
      </c>
    </row>
    <row r="835" spans="1:7" x14ac:dyDescent="0.55000000000000004">
      <c r="A835" s="3">
        <v>27</v>
      </c>
      <c r="B835" s="3">
        <v>26</v>
      </c>
      <c r="C835" s="5">
        <v>8170156.7732781703</v>
      </c>
      <c r="D835" s="5">
        <v>7679887.2026097002</v>
      </c>
      <c r="E835" s="5">
        <v>8122795.90882573</v>
      </c>
      <c r="F835" s="5">
        <v>8554226.7478842102</v>
      </c>
      <c r="G835" s="5">
        <v>8938323.2898875494</v>
      </c>
    </row>
    <row r="836" spans="1:7" x14ac:dyDescent="0.55000000000000004">
      <c r="A836" s="3">
        <v>27</v>
      </c>
      <c r="B836" s="3">
        <v>27</v>
      </c>
      <c r="C836" s="5">
        <v>3600043.0096588</v>
      </c>
      <c r="D836" s="5">
        <v>3398752.4688245798</v>
      </c>
      <c r="E836" s="5">
        <v>3435015.6216841498</v>
      </c>
      <c r="F836" s="5">
        <v>3328345.1028301502</v>
      </c>
      <c r="G836" s="5">
        <v>3545582.2469173502</v>
      </c>
    </row>
    <row r="837" spans="1:7" x14ac:dyDescent="0.55000000000000004">
      <c r="A837" s="3">
        <v>27</v>
      </c>
      <c r="B837" s="3">
        <v>28</v>
      </c>
      <c r="C837" s="5">
        <v>21015335.7436001</v>
      </c>
      <c r="D837" s="5">
        <v>20887545.324000198</v>
      </c>
      <c r="E837" s="5">
        <v>20217263.942299899</v>
      </c>
      <c r="F837" s="5">
        <v>20239425.923236798</v>
      </c>
      <c r="G837" s="5">
        <v>20231987.473312799</v>
      </c>
    </row>
    <row r="838" spans="1:7" x14ac:dyDescent="0.55000000000000004">
      <c r="A838" s="3">
        <v>27</v>
      </c>
      <c r="B838" s="3">
        <v>29</v>
      </c>
      <c r="C838" s="5">
        <v>2756940.3688944899</v>
      </c>
      <c r="D838" s="5">
        <v>2706925.6525308499</v>
      </c>
      <c r="E838" s="5">
        <v>2551416.0374314999</v>
      </c>
      <c r="F838" s="5">
        <v>2553784.4950360199</v>
      </c>
      <c r="G838" s="5">
        <v>2489444.24034491</v>
      </c>
    </row>
    <row r="839" spans="1:7" x14ac:dyDescent="0.55000000000000004">
      <c r="A839" s="3">
        <v>27</v>
      </c>
      <c r="B839" s="3">
        <v>30</v>
      </c>
      <c r="C839" s="5">
        <v>2081147.08863147</v>
      </c>
      <c r="D839" s="5">
        <v>2344592.0849767299</v>
      </c>
      <c r="E839" s="5">
        <v>3282941.14821557</v>
      </c>
      <c r="F839" s="5">
        <v>3292378.7616678001</v>
      </c>
      <c r="G839" s="5">
        <v>3233138.6364415502</v>
      </c>
    </row>
    <row r="840" spans="1:7" x14ac:dyDescent="0.55000000000000004">
      <c r="A840" s="3">
        <v>27</v>
      </c>
      <c r="B840" s="3">
        <v>31</v>
      </c>
      <c r="C840" s="5">
        <v>2856830.49593955</v>
      </c>
      <c r="D840" s="5">
        <v>2504026.0676154499</v>
      </c>
      <c r="E840" s="5">
        <v>2133076.5251418599</v>
      </c>
      <c r="F840" s="5">
        <v>2001259.80261349</v>
      </c>
      <c r="G840" s="5">
        <v>2020196.06965921</v>
      </c>
    </row>
    <row r="841" spans="1:7" x14ac:dyDescent="0.55000000000000004">
      <c r="A841" s="3">
        <v>28</v>
      </c>
      <c r="B841" s="3">
        <v>1</v>
      </c>
      <c r="C841" s="5">
        <v>427358.48941741302</v>
      </c>
      <c r="D841" s="5">
        <v>365506.35550105601</v>
      </c>
      <c r="E841" s="5">
        <v>347959.21565857698</v>
      </c>
      <c r="F841" s="5">
        <v>345542.16175989999</v>
      </c>
      <c r="G841" s="5">
        <v>315837.19902922399</v>
      </c>
    </row>
    <row r="842" spans="1:7" x14ac:dyDescent="0.55000000000000004">
      <c r="A842" s="3">
        <v>28</v>
      </c>
      <c r="B842" s="3">
        <v>2</v>
      </c>
      <c r="C842" s="5">
        <v>100924.02305206801</v>
      </c>
      <c r="D842" s="5">
        <v>85870.892688191394</v>
      </c>
      <c r="E842" s="5">
        <v>74624.605600795694</v>
      </c>
      <c r="F842" s="5">
        <v>71284.750181532101</v>
      </c>
      <c r="G842" s="5">
        <v>65859.093451172797</v>
      </c>
    </row>
    <row r="843" spans="1:7" x14ac:dyDescent="0.55000000000000004">
      <c r="A843" s="3">
        <v>28</v>
      </c>
      <c r="B843" s="3">
        <v>3</v>
      </c>
      <c r="C843" s="5">
        <v>1311149.0424383499</v>
      </c>
      <c r="D843" s="5">
        <v>1265834.8828282701</v>
      </c>
      <c r="E843" s="5">
        <v>1329029.7498093301</v>
      </c>
      <c r="F843" s="5">
        <v>1301424.1574228799</v>
      </c>
      <c r="G843" s="5">
        <v>1244759.97402613</v>
      </c>
    </row>
    <row r="844" spans="1:7" x14ac:dyDescent="0.55000000000000004">
      <c r="A844" s="3">
        <v>28</v>
      </c>
      <c r="B844" s="3">
        <v>4</v>
      </c>
      <c r="C844" s="5">
        <v>215607.55043063001</v>
      </c>
      <c r="D844" s="5">
        <v>185053.96481274199</v>
      </c>
      <c r="E844" s="5">
        <v>170133.79682479301</v>
      </c>
      <c r="F844" s="5">
        <v>159144.78530901199</v>
      </c>
      <c r="G844" s="5">
        <v>142597.12858098501</v>
      </c>
    </row>
    <row r="845" spans="1:7" x14ac:dyDescent="0.55000000000000004">
      <c r="A845" s="3">
        <v>28</v>
      </c>
      <c r="B845" s="3">
        <v>5</v>
      </c>
      <c r="C845" s="5">
        <v>268037.79761721299</v>
      </c>
      <c r="D845" s="5">
        <v>282331.367623272</v>
      </c>
      <c r="E845" s="5">
        <v>291549.93224658002</v>
      </c>
      <c r="F845" s="5">
        <v>293403.03012167598</v>
      </c>
      <c r="G845" s="5">
        <v>315880.545860301</v>
      </c>
    </row>
    <row r="846" spans="1:7" x14ac:dyDescent="0.55000000000000004">
      <c r="A846" s="3">
        <v>28</v>
      </c>
      <c r="B846" s="3">
        <v>6</v>
      </c>
      <c r="C846" s="5">
        <v>2443346.7059131302</v>
      </c>
      <c r="D846" s="5">
        <v>2571307.7167155799</v>
      </c>
      <c r="E846" s="5">
        <v>2741479.7212822102</v>
      </c>
      <c r="F846" s="5">
        <v>2767698.2566908002</v>
      </c>
      <c r="G846" s="5">
        <v>2826036.29690581</v>
      </c>
    </row>
    <row r="847" spans="1:7" x14ac:dyDescent="0.55000000000000004">
      <c r="A847" s="3">
        <v>28</v>
      </c>
      <c r="B847" s="3">
        <v>7</v>
      </c>
      <c r="C847" s="5">
        <v>632530.09796710405</v>
      </c>
      <c r="D847" s="5">
        <v>579596.75224095199</v>
      </c>
      <c r="E847" s="5">
        <v>509613.03522180201</v>
      </c>
      <c r="F847" s="5">
        <v>490824.97117589501</v>
      </c>
      <c r="G847" s="5">
        <v>467153.78653596301</v>
      </c>
    </row>
    <row r="848" spans="1:7" x14ac:dyDescent="0.55000000000000004">
      <c r="A848" s="3">
        <v>28</v>
      </c>
      <c r="B848" s="3">
        <v>8</v>
      </c>
      <c r="C848" s="5">
        <v>2465516.7410623101</v>
      </c>
      <c r="D848" s="5">
        <v>2449776.3021216299</v>
      </c>
      <c r="E848" s="5">
        <v>2480667.7479095198</v>
      </c>
      <c r="F848" s="5">
        <v>2451131.0206072698</v>
      </c>
      <c r="G848" s="5">
        <v>2399857.1987041002</v>
      </c>
    </row>
    <row r="849" spans="1:7" x14ac:dyDescent="0.55000000000000004">
      <c r="A849" s="3">
        <v>28</v>
      </c>
      <c r="B849" s="3">
        <v>9</v>
      </c>
      <c r="C849" s="5">
        <v>303751.09202028502</v>
      </c>
      <c r="D849" s="5">
        <v>313859.47934788099</v>
      </c>
      <c r="E849" s="5">
        <v>330887.77357161202</v>
      </c>
      <c r="F849" s="5">
        <v>317996.47931582201</v>
      </c>
      <c r="G849" s="5">
        <v>316625.34816554002</v>
      </c>
    </row>
    <row r="850" spans="1:7" x14ac:dyDescent="0.55000000000000004">
      <c r="A850" s="3">
        <v>28</v>
      </c>
      <c r="B850" s="3">
        <v>10</v>
      </c>
      <c r="C850" s="5">
        <v>1823973.5698566099</v>
      </c>
      <c r="D850" s="5">
        <v>1959125.13806672</v>
      </c>
      <c r="E850" s="5">
        <v>2025812.1985530599</v>
      </c>
      <c r="F850" s="5">
        <v>2000110.2593871099</v>
      </c>
      <c r="G850" s="5">
        <v>2079737.1365512901</v>
      </c>
    </row>
    <row r="851" spans="1:7" x14ac:dyDescent="0.55000000000000004">
      <c r="A851" s="3">
        <v>28</v>
      </c>
      <c r="B851" s="3">
        <v>11</v>
      </c>
      <c r="C851" s="5">
        <v>626025.76049982198</v>
      </c>
      <c r="D851" s="5">
        <v>513025.88612268702</v>
      </c>
      <c r="E851" s="5">
        <v>426999.94819404703</v>
      </c>
      <c r="F851" s="5">
        <v>405150.43820327701</v>
      </c>
      <c r="G851" s="5">
        <v>395765.98573190201</v>
      </c>
    </row>
    <row r="852" spans="1:7" x14ac:dyDescent="0.55000000000000004">
      <c r="A852" s="3">
        <v>28</v>
      </c>
      <c r="B852" s="3">
        <v>12</v>
      </c>
      <c r="C852" s="5">
        <v>1606536.90757913</v>
      </c>
      <c r="D852" s="5">
        <v>1744166.0966543099</v>
      </c>
      <c r="E852" s="5">
        <v>1807715.25970669</v>
      </c>
      <c r="F852" s="5">
        <v>1761668.30875692</v>
      </c>
      <c r="G852" s="5">
        <v>1683254.6063489299</v>
      </c>
    </row>
    <row r="853" spans="1:7" x14ac:dyDescent="0.55000000000000004">
      <c r="A853" s="3">
        <v>28</v>
      </c>
      <c r="B853" s="3">
        <v>13</v>
      </c>
      <c r="C853" s="5">
        <v>1090636.89150282</v>
      </c>
      <c r="D853" s="5">
        <v>1014277.871972</v>
      </c>
      <c r="E853" s="5">
        <v>929248.64666733902</v>
      </c>
      <c r="F853" s="5">
        <v>913440.90902768995</v>
      </c>
      <c r="G853" s="5">
        <v>849368.98216484499</v>
      </c>
    </row>
    <row r="854" spans="1:7" x14ac:dyDescent="0.55000000000000004">
      <c r="A854" s="3">
        <v>28</v>
      </c>
      <c r="B854" s="3">
        <v>14</v>
      </c>
      <c r="C854" s="5">
        <v>971753.27542880096</v>
      </c>
      <c r="D854" s="5">
        <v>1137896.9151982099</v>
      </c>
      <c r="E854" s="5">
        <v>1300890.6511292399</v>
      </c>
      <c r="F854" s="5">
        <v>1313679.9232139899</v>
      </c>
      <c r="G854" s="5">
        <v>1315184.4841329299</v>
      </c>
    </row>
    <row r="855" spans="1:7" x14ac:dyDescent="0.55000000000000004">
      <c r="A855" s="3">
        <v>28</v>
      </c>
      <c r="B855" s="3">
        <v>15</v>
      </c>
      <c r="C855" s="5">
        <v>59550.569346339696</v>
      </c>
      <c r="D855" s="5">
        <v>56487.112410628397</v>
      </c>
      <c r="E855" s="5">
        <v>58792.976678991297</v>
      </c>
      <c r="F855" s="5">
        <v>55881.591849933502</v>
      </c>
      <c r="G855" s="5">
        <v>56890.981403820602</v>
      </c>
    </row>
    <row r="856" spans="1:7" x14ac:dyDescent="0.55000000000000004">
      <c r="A856" s="3">
        <v>28</v>
      </c>
      <c r="B856" s="3">
        <v>16</v>
      </c>
      <c r="C856" s="5">
        <v>619352.16433881898</v>
      </c>
      <c r="D856" s="5">
        <v>596658.672097045</v>
      </c>
      <c r="E856" s="5">
        <v>607668.84382927802</v>
      </c>
      <c r="F856" s="5">
        <v>605021.97623615304</v>
      </c>
      <c r="G856" s="5">
        <v>621415.90433668904</v>
      </c>
    </row>
    <row r="857" spans="1:7" x14ac:dyDescent="0.55000000000000004">
      <c r="A857" s="3">
        <v>28</v>
      </c>
      <c r="B857" s="3">
        <v>17</v>
      </c>
      <c r="C857" s="5">
        <v>9502982.3301334903</v>
      </c>
      <c r="D857" s="5">
        <v>8980666.1120441202</v>
      </c>
      <c r="E857" s="5">
        <v>8598805.3579936698</v>
      </c>
      <c r="F857" s="5">
        <v>8600664.6453212593</v>
      </c>
      <c r="G857" s="5">
        <v>8497662.3337287996</v>
      </c>
    </row>
    <row r="858" spans="1:7" x14ac:dyDescent="0.55000000000000004">
      <c r="A858" s="3">
        <v>28</v>
      </c>
      <c r="B858" s="3">
        <v>18</v>
      </c>
      <c r="C858" s="5">
        <v>794224.98011663696</v>
      </c>
      <c r="D858" s="5">
        <v>761464.31590268598</v>
      </c>
      <c r="E858" s="5">
        <v>759653.85885936802</v>
      </c>
      <c r="F858" s="5">
        <v>771833.41188434197</v>
      </c>
      <c r="G858" s="5">
        <v>820936.35274620296</v>
      </c>
    </row>
    <row r="859" spans="1:7" x14ac:dyDescent="0.55000000000000004">
      <c r="A859" s="3">
        <v>28</v>
      </c>
      <c r="B859" s="3">
        <v>19</v>
      </c>
      <c r="C859" s="5">
        <v>726081.49672956497</v>
      </c>
      <c r="D859" s="5">
        <v>742195.43726554397</v>
      </c>
      <c r="E859" s="5">
        <v>755241.47765296698</v>
      </c>
      <c r="F859" s="5">
        <v>755566.57881694101</v>
      </c>
      <c r="G859" s="5">
        <v>754313.81302560901</v>
      </c>
    </row>
    <row r="860" spans="1:7" x14ac:dyDescent="0.55000000000000004">
      <c r="A860" s="3">
        <v>28</v>
      </c>
      <c r="B860" s="3">
        <v>20</v>
      </c>
      <c r="C860" s="5">
        <v>1568989.9879821599</v>
      </c>
      <c r="D860" s="5">
        <v>1306034.55036953</v>
      </c>
      <c r="E860" s="5">
        <v>1414398.8614465201</v>
      </c>
      <c r="F860" s="5">
        <v>1388308.5448527399</v>
      </c>
      <c r="G860" s="5">
        <v>1373511.87066134</v>
      </c>
    </row>
    <row r="861" spans="1:7" x14ac:dyDescent="0.55000000000000004">
      <c r="A861" s="3">
        <v>28</v>
      </c>
      <c r="B861" s="3">
        <v>21</v>
      </c>
      <c r="C861" s="5">
        <v>6904564.6913689999</v>
      </c>
      <c r="D861" s="5">
        <v>6731445.1431281297</v>
      </c>
      <c r="E861" s="5">
        <v>6533921.9544340903</v>
      </c>
      <c r="F861" s="5">
        <v>6433631.8948705597</v>
      </c>
      <c r="G861" s="5">
        <v>6279256.1770342896</v>
      </c>
    </row>
    <row r="862" spans="1:7" x14ac:dyDescent="0.55000000000000004">
      <c r="A862" s="3">
        <v>28</v>
      </c>
      <c r="B862" s="3">
        <v>22</v>
      </c>
      <c r="C862" s="5">
        <v>696455.04483090399</v>
      </c>
      <c r="D862" s="5">
        <v>651363.23436386103</v>
      </c>
      <c r="E862" s="5">
        <v>534181.53673205303</v>
      </c>
      <c r="F862" s="5">
        <v>493399.78974838502</v>
      </c>
      <c r="G862" s="5">
        <v>459024.14905469399</v>
      </c>
    </row>
    <row r="863" spans="1:7" x14ac:dyDescent="0.55000000000000004">
      <c r="A863" s="3">
        <v>28</v>
      </c>
      <c r="B863" s="3">
        <v>23</v>
      </c>
      <c r="C863" s="5">
        <v>1686815.86147351</v>
      </c>
      <c r="D863" s="5">
        <v>1747283.3500604399</v>
      </c>
      <c r="E863" s="5">
        <v>1763294.88613458</v>
      </c>
      <c r="F863" s="5">
        <v>1749808.5743611101</v>
      </c>
      <c r="G863" s="5">
        <v>1723878.288593</v>
      </c>
    </row>
    <row r="864" spans="1:7" x14ac:dyDescent="0.55000000000000004">
      <c r="A864" s="3">
        <v>28</v>
      </c>
      <c r="B864" s="3">
        <v>24</v>
      </c>
      <c r="C864" s="5">
        <v>269725.20838551503</v>
      </c>
      <c r="D864" s="5">
        <v>278270.94058868801</v>
      </c>
      <c r="E864" s="5">
        <v>256803.82664457799</v>
      </c>
      <c r="F864" s="5">
        <v>250447.58677452701</v>
      </c>
      <c r="G864" s="5">
        <v>242454.17193161399</v>
      </c>
    </row>
    <row r="865" spans="1:7" x14ac:dyDescent="0.55000000000000004">
      <c r="A865" s="3">
        <v>28</v>
      </c>
      <c r="B865" s="3">
        <v>25</v>
      </c>
      <c r="C865" s="5">
        <v>294258.72421673802</v>
      </c>
      <c r="D865" s="5">
        <v>289274.25317760702</v>
      </c>
      <c r="E865" s="5">
        <v>293286.46617936902</v>
      </c>
      <c r="F865" s="5">
        <v>297358.49081768998</v>
      </c>
      <c r="G865" s="5">
        <v>291967.13239148998</v>
      </c>
    </row>
    <row r="866" spans="1:7" x14ac:dyDescent="0.55000000000000004">
      <c r="A866" s="3">
        <v>28</v>
      </c>
      <c r="B866" s="3">
        <v>26</v>
      </c>
      <c r="C866" s="5">
        <v>4337792.7505454803</v>
      </c>
      <c r="D866" s="5">
        <v>3939008.7675006902</v>
      </c>
      <c r="E866" s="5">
        <v>3998126.2131957398</v>
      </c>
      <c r="F866" s="5">
        <v>4174902.8972730902</v>
      </c>
      <c r="G866" s="5">
        <v>4136936.9355676798</v>
      </c>
    </row>
    <row r="867" spans="1:7" x14ac:dyDescent="0.55000000000000004">
      <c r="A867" s="3">
        <v>28</v>
      </c>
      <c r="B867" s="3">
        <v>27</v>
      </c>
      <c r="C867" s="5">
        <v>922021.06102428294</v>
      </c>
      <c r="D867" s="5">
        <v>1086626.2963698399</v>
      </c>
      <c r="E867" s="5">
        <v>1402946.82175563</v>
      </c>
      <c r="F867" s="5">
        <v>1374762.35933961</v>
      </c>
      <c r="G867" s="5">
        <v>1367838.1522893701</v>
      </c>
    </row>
    <row r="868" spans="1:7" x14ac:dyDescent="0.55000000000000004">
      <c r="A868" s="3">
        <v>28</v>
      </c>
      <c r="B868" s="3">
        <v>28</v>
      </c>
      <c r="C868" s="5">
        <v>12460895.604319099</v>
      </c>
      <c r="D868" s="5">
        <v>12752211.0938634</v>
      </c>
      <c r="E868" s="5">
        <v>12831133.9192215</v>
      </c>
      <c r="F868" s="5">
        <v>13074315.8505372</v>
      </c>
      <c r="G868" s="5">
        <v>13443748.568708001</v>
      </c>
    </row>
    <row r="869" spans="1:7" x14ac:dyDescent="0.55000000000000004">
      <c r="A869" s="3">
        <v>28</v>
      </c>
      <c r="B869" s="3">
        <v>29</v>
      </c>
      <c r="C869" s="5">
        <v>1433367.2187228899</v>
      </c>
      <c r="D869" s="5">
        <v>1372339.1507725299</v>
      </c>
      <c r="E869" s="5">
        <v>1293004.91318586</v>
      </c>
      <c r="F869" s="5">
        <v>1289625.58596729</v>
      </c>
      <c r="G869" s="5">
        <v>1230928.1091434001</v>
      </c>
    </row>
    <row r="870" spans="1:7" x14ac:dyDescent="0.55000000000000004">
      <c r="A870" s="3">
        <v>28</v>
      </c>
      <c r="B870" s="3">
        <v>30</v>
      </c>
      <c r="C870" s="5">
        <v>1379890.3835782099</v>
      </c>
      <c r="D870" s="5">
        <v>1645705.54753667</v>
      </c>
      <c r="E870" s="5">
        <v>1460788.35205465</v>
      </c>
      <c r="F870" s="5">
        <v>1360491.47274789</v>
      </c>
      <c r="G870" s="5">
        <v>1284657.9127746299</v>
      </c>
    </row>
    <row r="871" spans="1:7" x14ac:dyDescent="0.55000000000000004">
      <c r="A871" s="3">
        <v>28</v>
      </c>
      <c r="B871" s="3">
        <v>31</v>
      </c>
      <c r="C871" s="5">
        <v>1794836.3755886799</v>
      </c>
      <c r="D871" s="5">
        <v>1466164.4339153101</v>
      </c>
      <c r="E871" s="5">
        <v>1370393.21320647</v>
      </c>
      <c r="F871" s="5">
        <v>1284935.1205354701</v>
      </c>
      <c r="G871" s="5">
        <v>1198652.74891871</v>
      </c>
    </row>
    <row r="872" spans="1:7" x14ac:dyDescent="0.55000000000000004">
      <c r="A872" s="3">
        <v>29</v>
      </c>
      <c r="B872" s="3">
        <v>1</v>
      </c>
      <c r="C872" s="5">
        <v>75608.7597690439</v>
      </c>
      <c r="D872" s="5">
        <v>71829.333314559</v>
      </c>
      <c r="E872" s="5">
        <v>76251.495901727307</v>
      </c>
      <c r="F872" s="5">
        <v>84567.011089838707</v>
      </c>
      <c r="G872" s="5">
        <v>67027.321505473607</v>
      </c>
    </row>
    <row r="873" spans="1:7" x14ac:dyDescent="0.55000000000000004">
      <c r="A873" s="3">
        <v>29</v>
      </c>
      <c r="B873" s="3">
        <v>2</v>
      </c>
      <c r="C873" s="5">
        <v>2374.9993061349601</v>
      </c>
      <c r="D873" s="5">
        <v>2774.8344866862399</v>
      </c>
      <c r="E873" s="5">
        <v>3147.46281371552</v>
      </c>
      <c r="F873" s="5">
        <v>3128.3040066692201</v>
      </c>
      <c r="G873" s="5">
        <v>3149.23976405542</v>
      </c>
    </row>
    <row r="874" spans="1:7" x14ac:dyDescent="0.55000000000000004">
      <c r="A874" s="3">
        <v>29</v>
      </c>
      <c r="B874" s="3">
        <v>3</v>
      </c>
      <c r="C874" s="5">
        <v>165683.27660209901</v>
      </c>
      <c r="D874" s="5">
        <v>162849.09844370501</v>
      </c>
      <c r="E874" s="5">
        <v>177409.41515968199</v>
      </c>
      <c r="F874" s="5">
        <v>171691.79441883901</v>
      </c>
      <c r="G874" s="5">
        <v>173275.908739451</v>
      </c>
    </row>
    <row r="875" spans="1:7" x14ac:dyDescent="0.55000000000000004">
      <c r="A875" s="3">
        <v>29</v>
      </c>
      <c r="B875" s="3">
        <v>4</v>
      </c>
      <c r="C875" s="5">
        <v>59274.889456696103</v>
      </c>
      <c r="D875" s="5">
        <v>51412.076523292402</v>
      </c>
      <c r="E875" s="5">
        <v>46671.3009200862</v>
      </c>
      <c r="F875" s="5">
        <v>44474.299045940497</v>
      </c>
      <c r="G875" s="5">
        <v>41429.9296191955</v>
      </c>
    </row>
    <row r="876" spans="1:7" x14ac:dyDescent="0.55000000000000004">
      <c r="A876" s="3">
        <v>29</v>
      </c>
      <c r="B876" s="3">
        <v>5</v>
      </c>
      <c r="C876" s="5">
        <v>23063.7572208169</v>
      </c>
      <c r="D876" s="5">
        <v>22921.7270783604</v>
      </c>
      <c r="E876" s="5">
        <v>25763.528401710799</v>
      </c>
      <c r="F876" s="5">
        <v>24820.397945679098</v>
      </c>
      <c r="G876" s="5">
        <v>25349.9303247836</v>
      </c>
    </row>
    <row r="877" spans="1:7" x14ac:dyDescent="0.55000000000000004">
      <c r="A877" s="3">
        <v>29</v>
      </c>
      <c r="B877" s="3">
        <v>6</v>
      </c>
      <c r="C877" s="5">
        <v>207074.81292779499</v>
      </c>
      <c r="D877" s="5">
        <v>208613.79304645699</v>
      </c>
      <c r="E877" s="5">
        <v>228696.14797208199</v>
      </c>
      <c r="F877" s="5">
        <v>226949.971921288</v>
      </c>
      <c r="G877" s="5">
        <v>239216.83903490601</v>
      </c>
    </row>
    <row r="878" spans="1:7" x14ac:dyDescent="0.55000000000000004">
      <c r="A878" s="3">
        <v>29</v>
      </c>
      <c r="B878" s="3">
        <v>7</v>
      </c>
      <c r="C878" s="5">
        <v>13715.6826224451</v>
      </c>
      <c r="D878" s="5">
        <v>12321.568912024901</v>
      </c>
      <c r="E878" s="5">
        <v>15495.9674974466</v>
      </c>
      <c r="F878" s="5">
        <v>16382.2947535454</v>
      </c>
      <c r="G878" s="5">
        <v>17442.531901161401</v>
      </c>
    </row>
    <row r="879" spans="1:7" x14ac:dyDescent="0.55000000000000004">
      <c r="A879" s="3">
        <v>29</v>
      </c>
      <c r="B879" s="3">
        <v>8</v>
      </c>
      <c r="C879" s="5">
        <v>37461.1294388038</v>
      </c>
      <c r="D879" s="5">
        <v>37167.576796511203</v>
      </c>
      <c r="E879" s="5">
        <v>40886.6084672656</v>
      </c>
      <c r="F879" s="5">
        <v>43543.623556948201</v>
      </c>
      <c r="G879" s="5">
        <v>49093.911497754998</v>
      </c>
    </row>
    <row r="880" spans="1:7" x14ac:dyDescent="0.55000000000000004">
      <c r="A880" s="3">
        <v>29</v>
      </c>
      <c r="B880" s="3">
        <v>9</v>
      </c>
      <c r="C880" s="5">
        <v>63166.537952767103</v>
      </c>
      <c r="D880" s="5">
        <v>70052.174659404598</v>
      </c>
      <c r="E880" s="5">
        <v>63897.504653286102</v>
      </c>
      <c r="F880" s="5">
        <v>59156.576324464899</v>
      </c>
      <c r="G880" s="5">
        <v>54558.733238847701</v>
      </c>
    </row>
    <row r="881" spans="1:7" x14ac:dyDescent="0.55000000000000004">
      <c r="A881" s="3">
        <v>29</v>
      </c>
      <c r="B881" s="3">
        <v>10</v>
      </c>
      <c r="C881" s="5">
        <v>216514.75101781901</v>
      </c>
      <c r="D881" s="5">
        <v>231011.806884605</v>
      </c>
      <c r="E881" s="5">
        <v>234953.5084664</v>
      </c>
      <c r="F881" s="5">
        <v>228546.61242757499</v>
      </c>
      <c r="G881" s="5">
        <v>222496.07588795599</v>
      </c>
    </row>
    <row r="882" spans="1:7" x14ac:dyDescent="0.55000000000000004">
      <c r="A882" s="3">
        <v>29</v>
      </c>
      <c r="B882" s="3">
        <v>11</v>
      </c>
      <c r="C882" s="5">
        <v>170854.414607115</v>
      </c>
      <c r="D882" s="5">
        <v>111348.920850273</v>
      </c>
      <c r="E882" s="5">
        <v>80498.740143652496</v>
      </c>
      <c r="F882" s="5">
        <v>74484.578845099095</v>
      </c>
      <c r="G882" s="5">
        <v>63281.023819984301</v>
      </c>
    </row>
    <row r="883" spans="1:7" x14ac:dyDescent="0.55000000000000004">
      <c r="A883" s="3">
        <v>29</v>
      </c>
      <c r="B883" s="3">
        <v>12</v>
      </c>
      <c r="C883" s="5">
        <v>283973.84243897401</v>
      </c>
      <c r="D883" s="5">
        <v>220139.13805015499</v>
      </c>
      <c r="E883" s="5">
        <v>171473.333806696</v>
      </c>
      <c r="F883" s="5">
        <v>156218.490618777</v>
      </c>
      <c r="G883" s="5">
        <v>128037.47801570001</v>
      </c>
    </row>
    <row r="884" spans="1:7" x14ac:dyDescent="0.55000000000000004">
      <c r="A884" s="3">
        <v>29</v>
      </c>
      <c r="B884" s="3">
        <v>13</v>
      </c>
      <c r="C884" s="5">
        <v>46660.989402495798</v>
      </c>
      <c r="D884" s="5">
        <v>34045.843196184003</v>
      </c>
      <c r="E884" s="5">
        <v>25083.5526975065</v>
      </c>
      <c r="F884" s="5">
        <v>23407.5478280594</v>
      </c>
      <c r="G884" s="5">
        <v>0</v>
      </c>
    </row>
    <row r="885" spans="1:7" x14ac:dyDescent="0.55000000000000004">
      <c r="A885" s="3">
        <v>29</v>
      </c>
      <c r="B885" s="3">
        <v>14</v>
      </c>
      <c r="C885" s="5">
        <v>136221.02132535301</v>
      </c>
      <c r="D885" s="5">
        <v>138743.32635740901</v>
      </c>
      <c r="E885" s="5">
        <v>128323.933503129</v>
      </c>
      <c r="F885" s="5">
        <v>130942.852200394</v>
      </c>
      <c r="G885" s="5">
        <v>127730.929286856</v>
      </c>
    </row>
    <row r="886" spans="1:7" x14ac:dyDescent="0.55000000000000004">
      <c r="A886" s="3">
        <v>29</v>
      </c>
      <c r="B886" s="3">
        <v>15</v>
      </c>
      <c r="C886" s="5">
        <v>31000.179516162101</v>
      </c>
      <c r="D886" s="5">
        <v>31158.777976686099</v>
      </c>
      <c r="E886" s="5">
        <v>33631.300040916001</v>
      </c>
      <c r="F886" s="5">
        <v>36102.573866594597</v>
      </c>
      <c r="G886" s="5">
        <v>33192.589022358297</v>
      </c>
    </row>
    <row r="887" spans="1:7" x14ac:dyDescent="0.55000000000000004">
      <c r="A887" s="3">
        <v>29</v>
      </c>
      <c r="B887" s="3">
        <v>16</v>
      </c>
      <c r="C887" s="5">
        <v>159012.042301123</v>
      </c>
      <c r="D887" s="5">
        <v>183844.43151439799</v>
      </c>
      <c r="E887" s="5">
        <v>202734.43611053299</v>
      </c>
      <c r="F887" s="5">
        <v>205724.77866231199</v>
      </c>
      <c r="G887" s="5">
        <v>216266.61479175699</v>
      </c>
    </row>
    <row r="888" spans="1:7" x14ac:dyDescent="0.55000000000000004">
      <c r="A888" s="3">
        <v>29</v>
      </c>
      <c r="B888" s="3">
        <v>17</v>
      </c>
      <c r="C888" s="5">
        <v>1862217.19428897</v>
      </c>
      <c r="D888" s="5">
        <v>1769762.8778262399</v>
      </c>
      <c r="E888" s="5">
        <v>1711990.3756428999</v>
      </c>
      <c r="F888" s="5">
        <v>1694526.79863492</v>
      </c>
      <c r="G888" s="5">
        <v>1686975.0426028401</v>
      </c>
    </row>
    <row r="889" spans="1:7" x14ac:dyDescent="0.55000000000000004">
      <c r="A889" s="3">
        <v>29</v>
      </c>
      <c r="B889" s="3">
        <v>18</v>
      </c>
      <c r="C889" s="5">
        <v>173334.04928801701</v>
      </c>
      <c r="D889" s="5">
        <v>164622.79812002901</v>
      </c>
      <c r="E889" s="5">
        <v>156402.02040336799</v>
      </c>
      <c r="F889" s="5">
        <v>156502.19959823199</v>
      </c>
      <c r="G889" s="5">
        <v>161591.25586435499</v>
      </c>
    </row>
    <row r="890" spans="1:7" x14ac:dyDescent="0.55000000000000004">
      <c r="A890" s="3">
        <v>29</v>
      </c>
      <c r="B890" s="3">
        <v>19</v>
      </c>
      <c r="C890" s="5">
        <v>54097.252527757999</v>
      </c>
      <c r="D890" s="5">
        <v>60880.699598083796</v>
      </c>
      <c r="E890" s="5">
        <v>64880.505288747903</v>
      </c>
      <c r="F890" s="5">
        <v>65525.095463470301</v>
      </c>
      <c r="G890" s="5">
        <v>66748.509444477793</v>
      </c>
    </row>
    <row r="891" spans="1:7" x14ac:dyDescent="0.55000000000000004">
      <c r="A891" s="3">
        <v>29</v>
      </c>
      <c r="B891" s="3">
        <v>20</v>
      </c>
      <c r="C891" s="5">
        <v>428116.35561920702</v>
      </c>
      <c r="D891" s="5">
        <v>676710.37979318202</v>
      </c>
      <c r="E891" s="5">
        <v>746257.96649797296</v>
      </c>
      <c r="F891" s="5">
        <v>727263.10302251298</v>
      </c>
      <c r="G891" s="5">
        <v>714679.95963945799</v>
      </c>
    </row>
    <row r="892" spans="1:7" x14ac:dyDescent="0.55000000000000004">
      <c r="A892" s="3">
        <v>29</v>
      </c>
      <c r="B892" s="3">
        <v>21</v>
      </c>
      <c r="C892" s="5">
        <v>783387.20999792102</v>
      </c>
      <c r="D892" s="5">
        <v>779755.79640844301</v>
      </c>
      <c r="E892" s="5">
        <v>758556.83317515801</v>
      </c>
      <c r="F892" s="5">
        <v>752470.304001173</v>
      </c>
      <c r="G892" s="5">
        <v>752777.174739048</v>
      </c>
    </row>
    <row r="893" spans="1:7" x14ac:dyDescent="0.55000000000000004">
      <c r="A893" s="3">
        <v>29</v>
      </c>
      <c r="B893" s="3">
        <v>22</v>
      </c>
      <c r="C893" s="5">
        <v>152748.517894227</v>
      </c>
      <c r="D893" s="5">
        <v>131438.82323992401</v>
      </c>
      <c r="E893" s="5">
        <v>114830.561224113</v>
      </c>
      <c r="F893" s="5">
        <v>109929.831130315</v>
      </c>
      <c r="G893" s="5">
        <v>111877.89915913</v>
      </c>
    </row>
    <row r="894" spans="1:7" x14ac:dyDescent="0.55000000000000004">
      <c r="A894" s="3">
        <v>29</v>
      </c>
      <c r="B894" s="3">
        <v>23</v>
      </c>
      <c r="C894" s="5">
        <v>386859.23998261098</v>
      </c>
      <c r="D894" s="5">
        <v>403081.53476921801</v>
      </c>
      <c r="E894" s="5">
        <v>405535.10045102501</v>
      </c>
      <c r="F894" s="5">
        <v>398278.99848232802</v>
      </c>
      <c r="G894" s="5">
        <v>388432.09364734899</v>
      </c>
    </row>
    <row r="895" spans="1:7" x14ac:dyDescent="0.55000000000000004">
      <c r="A895" s="3">
        <v>29</v>
      </c>
      <c r="B895" s="3">
        <v>24</v>
      </c>
      <c r="C895" s="5">
        <v>13771.0608762873</v>
      </c>
      <c r="D895" s="5">
        <v>11749.060886626699</v>
      </c>
      <c r="E895" s="5">
        <v>17485.3066685216</v>
      </c>
      <c r="F895" s="5">
        <v>21192.3526893942</v>
      </c>
      <c r="G895" s="5">
        <v>27657.3274808153</v>
      </c>
    </row>
    <row r="896" spans="1:7" x14ac:dyDescent="0.55000000000000004">
      <c r="A896" s="3">
        <v>29</v>
      </c>
      <c r="B896" s="3">
        <v>25</v>
      </c>
      <c r="C896" s="5">
        <v>71937.937989290003</v>
      </c>
      <c r="D896" s="5">
        <v>71774.926910196096</v>
      </c>
      <c r="E896" s="5">
        <v>73497.563969873896</v>
      </c>
      <c r="F896" s="5">
        <v>79556.812887160195</v>
      </c>
      <c r="G896" s="5">
        <v>71547.269715441595</v>
      </c>
    </row>
    <row r="897" spans="1:7" x14ac:dyDescent="0.55000000000000004">
      <c r="A897" s="3">
        <v>29</v>
      </c>
      <c r="B897" s="3">
        <v>26</v>
      </c>
      <c r="C897" s="5">
        <v>741126.67183414602</v>
      </c>
      <c r="D897" s="5">
        <v>664422.74139508896</v>
      </c>
      <c r="E897" s="5">
        <v>650494.39114418405</v>
      </c>
      <c r="F897" s="5">
        <v>646173.10043319105</v>
      </c>
      <c r="G897" s="5">
        <v>631101.91436223604</v>
      </c>
    </row>
    <row r="898" spans="1:7" x14ac:dyDescent="0.55000000000000004">
      <c r="A898" s="3">
        <v>29</v>
      </c>
      <c r="B898" s="3">
        <v>27</v>
      </c>
      <c r="C898" s="5">
        <v>130410.620779537</v>
      </c>
      <c r="D898" s="5">
        <v>148392.39065970099</v>
      </c>
      <c r="E898" s="5">
        <v>189806.77449257899</v>
      </c>
      <c r="F898" s="5">
        <v>194111.092012704</v>
      </c>
      <c r="G898" s="5">
        <v>201377.931865408</v>
      </c>
    </row>
    <row r="899" spans="1:7" x14ac:dyDescent="0.55000000000000004">
      <c r="A899" s="3">
        <v>29</v>
      </c>
      <c r="B899" s="3">
        <v>28</v>
      </c>
      <c r="C899" s="5">
        <v>3212776.51890729</v>
      </c>
      <c r="D899" s="5">
        <v>3221215.1715428</v>
      </c>
      <c r="E899" s="5">
        <v>3228430.2808317398</v>
      </c>
      <c r="F899" s="5">
        <v>3340914.8168843999</v>
      </c>
      <c r="G899" s="5">
        <v>3450309.78655852</v>
      </c>
    </row>
    <row r="900" spans="1:7" x14ac:dyDescent="0.55000000000000004">
      <c r="A900" s="3">
        <v>29</v>
      </c>
      <c r="B900" s="3">
        <v>29</v>
      </c>
      <c r="C900" s="5">
        <v>556174.88928379805</v>
      </c>
      <c r="D900" s="5">
        <v>457410.80104043102</v>
      </c>
      <c r="E900" s="5">
        <v>401640.85359272303</v>
      </c>
      <c r="F900" s="5">
        <v>390853.68875914399</v>
      </c>
      <c r="G900" s="5">
        <v>387426.72238284</v>
      </c>
    </row>
    <row r="901" spans="1:7" x14ac:dyDescent="0.55000000000000004">
      <c r="A901" s="3">
        <v>29</v>
      </c>
      <c r="B901" s="3">
        <v>30</v>
      </c>
      <c r="C901" s="5">
        <v>426690.74898764503</v>
      </c>
      <c r="D901" s="5">
        <v>391157.39984699897</v>
      </c>
      <c r="E901" s="5">
        <v>362524.291659254</v>
      </c>
      <c r="F901" s="5">
        <v>355528.55068370601</v>
      </c>
      <c r="G901" s="5">
        <v>356683.84632873698</v>
      </c>
    </row>
    <row r="902" spans="1:7" x14ac:dyDescent="0.55000000000000004">
      <c r="A902" s="3">
        <v>29</v>
      </c>
      <c r="B902" s="3">
        <v>31</v>
      </c>
      <c r="C902" s="5">
        <v>400724.19500685798</v>
      </c>
      <c r="D902" s="5">
        <v>314934.545303925</v>
      </c>
      <c r="E902" s="5">
        <v>301672.50704846799</v>
      </c>
      <c r="F902" s="5">
        <v>292475.16832701297</v>
      </c>
      <c r="G902" s="5">
        <v>291741.22566593002</v>
      </c>
    </row>
    <row r="903" spans="1:7" x14ac:dyDescent="0.55000000000000004">
      <c r="A903" s="3">
        <v>30</v>
      </c>
      <c r="B903" s="3">
        <v>1</v>
      </c>
      <c r="C903" s="5">
        <v>211693.758842335</v>
      </c>
      <c r="D903" s="5">
        <v>129939.382231187</v>
      </c>
      <c r="E903" s="5">
        <v>93869.615951183907</v>
      </c>
      <c r="F903" s="5">
        <v>93975.934297775093</v>
      </c>
      <c r="G903" s="5">
        <v>87020.357368553799</v>
      </c>
    </row>
    <row r="904" spans="1:7" x14ac:dyDescent="0.55000000000000004">
      <c r="A904" s="3">
        <v>30</v>
      </c>
      <c r="B904" s="3">
        <v>2</v>
      </c>
      <c r="C904" s="5">
        <v>13376.5675690592</v>
      </c>
      <c r="D904" s="5">
        <v>11928.461997304101</v>
      </c>
      <c r="E904" s="5">
        <v>12383.7308114352</v>
      </c>
      <c r="F904" s="5">
        <v>12072.627656918399</v>
      </c>
      <c r="G904" s="5">
        <v>11675.189401203401</v>
      </c>
    </row>
    <row r="905" spans="1:7" x14ac:dyDescent="0.55000000000000004">
      <c r="A905" s="3">
        <v>30</v>
      </c>
      <c r="B905" s="3">
        <v>3</v>
      </c>
      <c r="C905" s="5">
        <v>119125.11223725999</v>
      </c>
      <c r="D905" s="5">
        <v>128589.699958867</v>
      </c>
      <c r="E905" s="5">
        <v>134094.551811882</v>
      </c>
      <c r="F905" s="5">
        <v>131252.35527697601</v>
      </c>
      <c r="G905" s="5">
        <v>127576.405632978</v>
      </c>
    </row>
    <row r="906" spans="1:7" x14ac:dyDescent="0.55000000000000004">
      <c r="A906" s="3">
        <v>30</v>
      </c>
      <c r="B906" s="3">
        <v>4</v>
      </c>
      <c r="C906" s="5">
        <v>58489.434359262697</v>
      </c>
      <c r="D906" s="5">
        <v>49101.229313747201</v>
      </c>
      <c r="E906" s="5">
        <v>42942.802079661298</v>
      </c>
      <c r="F906" s="5">
        <v>40482.840358020898</v>
      </c>
      <c r="G906" s="5">
        <v>38874.8922074441</v>
      </c>
    </row>
    <row r="907" spans="1:7" x14ac:dyDescent="0.55000000000000004">
      <c r="A907" s="3">
        <v>30</v>
      </c>
      <c r="B907" s="3">
        <v>5</v>
      </c>
      <c r="C907" s="5">
        <v>13505.0096539528</v>
      </c>
      <c r="D907" s="5">
        <v>12439.753532750099</v>
      </c>
      <c r="E907" s="5">
        <v>22574.171298802001</v>
      </c>
      <c r="F907" s="5">
        <v>24573.869619421799</v>
      </c>
      <c r="G907" s="5">
        <v>32620.861892707599</v>
      </c>
    </row>
    <row r="908" spans="1:7" x14ac:dyDescent="0.55000000000000004">
      <c r="A908" s="3">
        <v>30</v>
      </c>
      <c r="B908" s="3">
        <v>6</v>
      </c>
      <c r="C908" s="5">
        <v>831395.59205419803</v>
      </c>
      <c r="D908" s="5">
        <v>837918.83712914796</v>
      </c>
      <c r="E908" s="5">
        <v>835128.076265665</v>
      </c>
      <c r="F908" s="5">
        <v>829857.70468118798</v>
      </c>
      <c r="G908" s="5">
        <v>822068.35682497302</v>
      </c>
    </row>
    <row r="909" spans="1:7" x14ac:dyDescent="0.55000000000000004">
      <c r="A909" s="3">
        <v>30</v>
      </c>
      <c r="B909" s="3">
        <v>7</v>
      </c>
      <c r="C909" s="5">
        <v>53495.904129913702</v>
      </c>
      <c r="D909" s="5">
        <v>50364.063036120097</v>
      </c>
      <c r="E909" s="5">
        <v>44845.094046773898</v>
      </c>
      <c r="F909" s="5">
        <v>42452.831238784398</v>
      </c>
      <c r="G909" s="5">
        <v>37603.874292370798</v>
      </c>
    </row>
    <row r="910" spans="1:7" x14ac:dyDescent="0.55000000000000004">
      <c r="A910" s="3">
        <v>30</v>
      </c>
      <c r="B910" s="3">
        <v>8</v>
      </c>
      <c r="C910" s="5">
        <v>1017037.2426063</v>
      </c>
      <c r="D910" s="5">
        <v>869593.72704677004</v>
      </c>
      <c r="E910" s="5">
        <v>796865.83278261102</v>
      </c>
      <c r="F910" s="5">
        <v>772134.20058919303</v>
      </c>
      <c r="G910" s="5">
        <v>703727.02304431004</v>
      </c>
    </row>
    <row r="911" spans="1:7" x14ac:dyDescent="0.55000000000000004">
      <c r="A911" s="3">
        <v>30</v>
      </c>
      <c r="B911" s="3">
        <v>9</v>
      </c>
      <c r="C911" s="5">
        <v>44771.485311222197</v>
      </c>
      <c r="D911" s="5">
        <v>36099.3415991082</v>
      </c>
      <c r="E911" s="5">
        <v>43113.507290837399</v>
      </c>
      <c r="F911" s="5">
        <v>43041.972751633402</v>
      </c>
      <c r="G911" s="5">
        <v>43039.117236774699</v>
      </c>
    </row>
    <row r="912" spans="1:7" x14ac:dyDescent="0.55000000000000004">
      <c r="A912" s="3">
        <v>30</v>
      </c>
      <c r="B912" s="3">
        <v>10</v>
      </c>
      <c r="C912" s="5">
        <v>182202.94041051401</v>
      </c>
      <c r="D912" s="5">
        <v>196629.57346180599</v>
      </c>
      <c r="E912" s="5">
        <v>210939.718671768</v>
      </c>
      <c r="F912" s="5">
        <v>204113.51831016</v>
      </c>
      <c r="G912" s="5">
        <v>196629.047586386</v>
      </c>
    </row>
    <row r="913" spans="1:7" x14ac:dyDescent="0.55000000000000004">
      <c r="A913" s="3">
        <v>30</v>
      </c>
      <c r="B913" s="3">
        <v>11</v>
      </c>
      <c r="C913" s="5">
        <v>11208.4184300301</v>
      </c>
      <c r="D913" s="5">
        <v>17057.180893541201</v>
      </c>
      <c r="E913" s="5">
        <v>20873.204051715398</v>
      </c>
      <c r="F913" s="5">
        <v>20021.9640120277</v>
      </c>
      <c r="G913" s="5">
        <v>23688.194607731901</v>
      </c>
    </row>
    <row r="914" spans="1:7" x14ac:dyDescent="0.55000000000000004">
      <c r="A914" s="3">
        <v>30</v>
      </c>
      <c r="B914" s="3">
        <v>12</v>
      </c>
      <c r="C914" s="5">
        <v>115153.985294738</v>
      </c>
      <c r="D914" s="5">
        <v>76098.028598224802</v>
      </c>
      <c r="E914" s="5">
        <v>56366.426569687501</v>
      </c>
      <c r="F914" s="5">
        <v>51086.358403393802</v>
      </c>
      <c r="G914" s="5">
        <v>42628.6279026435</v>
      </c>
    </row>
    <row r="915" spans="1:7" x14ac:dyDescent="0.55000000000000004">
      <c r="A915" s="3">
        <v>30</v>
      </c>
      <c r="B915" s="3">
        <v>13</v>
      </c>
      <c r="C915" s="5">
        <v>13971.919938969901</v>
      </c>
      <c r="D915" s="5">
        <v>14791.9168446194</v>
      </c>
      <c r="E915" s="5">
        <v>16230.1122022453</v>
      </c>
      <c r="F915" s="5">
        <v>16385.8446698964</v>
      </c>
      <c r="G915" s="5">
        <v>16262.148051027099</v>
      </c>
    </row>
    <row r="916" spans="1:7" x14ac:dyDescent="0.55000000000000004">
      <c r="A916" s="3">
        <v>30</v>
      </c>
      <c r="B916" s="3">
        <v>14</v>
      </c>
      <c r="C916" s="5">
        <v>18610.546506472401</v>
      </c>
      <c r="D916" s="5">
        <v>19723.105300530799</v>
      </c>
      <c r="E916" s="5">
        <v>28179.4533330784</v>
      </c>
      <c r="F916" s="5">
        <v>28251.632978149999</v>
      </c>
      <c r="G916" s="5">
        <v>28451.289134653201</v>
      </c>
    </row>
    <row r="917" spans="1:7" x14ac:dyDescent="0.55000000000000004">
      <c r="A917" s="3">
        <v>30</v>
      </c>
      <c r="B917" s="3">
        <v>15</v>
      </c>
      <c r="C917" s="5">
        <v>9185.9931911154999</v>
      </c>
      <c r="D917" s="5">
        <v>9283.7710868818103</v>
      </c>
      <c r="E917" s="5">
        <v>15953.528304564399</v>
      </c>
      <c r="F917" s="5">
        <v>19051.801696123701</v>
      </c>
      <c r="G917" s="5">
        <v>19291.426879792001</v>
      </c>
    </row>
    <row r="918" spans="1:7" x14ac:dyDescent="0.55000000000000004">
      <c r="A918" s="3">
        <v>30</v>
      </c>
      <c r="B918" s="3">
        <v>16</v>
      </c>
      <c r="C918" s="5">
        <v>96724.554627036297</v>
      </c>
      <c r="D918" s="5">
        <v>77410.988643093006</v>
      </c>
      <c r="E918" s="5">
        <v>71206.375689794295</v>
      </c>
      <c r="F918" s="5">
        <v>67496.885877973094</v>
      </c>
      <c r="G918" s="5">
        <v>74452.115758591797</v>
      </c>
    </row>
    <row r="919" spans="1:7" x14ac:dyDescent="0.55000000000000004">
      <c r="A919" s="3">
        <v>30</v>
      </c>
      <c r="B919" s="3">
        <v>17</v>
      </c>
      <c r="C919" s="5">
        <v>1640737.0025969599</v>
      </c>
      <c r="D919" s="5">
        <v>1653535.4612209699</v>
      </c>
      <c r="E919" s="5">
        <v>1629863.48822203</v>
      </c>
      <c r="F919" s="5">
        <v>1614509.7973847799</v>
      </c>
      <c r="G919" s="5">
        <v>1580756.8910961701</v>
      </c>
    </row>
    <row r="920" spans="1:7" x14ac:dyDescent="0.55000000000000004">
      <c r="A920" s="3">
        <v>30</v>
      </c>
      <c r="B920" s="3">
        <v>18</v>
      </c>
      <c r="C920" s="5">
        <v>149746.94343221799</v>
      </c>
      <c r="D920" s="5">
        <v>197750.301742846</v>
      </c>
      <c r="E920" s="5">
        <v>200597.33246938701</v>
      </c>
      <c r="F920" s="5">
        <v>205284.685257912</v>
      </c>
      <c r="G920" s="5">
        <v>231544.66581801799</v>
      </c>
    </row>
    <row r="921" spans="1:7" x14ac:dyDescent="0.55000000000000004">
      <c r="A921" s="3">
        <v>30</v>
      </c>
      <c r="B921" s="3">
        <v>19</v>
      </c>
      <c r="C921" s="5">
        <v>89639.809687603294</v>
      </c>
      <c r="D921" s="5">
        <v>89292.403006827793</v>
      </c>
      <c r="E921" s="5">
        <v>87956.446647004195</v>
      </c>
      <c r="F921" s="5">
        <v>87684.111351700703</v>
      </c>
      <c r="G921" s="5">
        <v>88081.481712727007</v>
      </c>
    </row>
    <row r="922" spans="1:7" x14ac:dyDescent="0.55000000000000004">
      <c r="A922" s="3">
        <v>30</v>
      </c>
      <c r="B922" s="3">
        <v>20</v>
      </c>
      <c r="C922" s="5">
        <v>270930.730184065</v>
      </c>
      <c r="D922" s="5">
        <v>456629.536100242</v>
      </c>
      <c r="E922" s="5">
        <v>419703.56687376398</v>
      </c>
      <c r="F922" s="5">
        <v>397748.82802087499</v>
      </c>
      <c r="G922" s="5">
        <v>420448.83706932201</v>
      </c>
    </row>
    <row r="923" spans="1:7" x14ac:dyDescent="0.55000000000000004">
      <c r="A923" s="3">
        <v>30</v>
      </c>
      <c r="B923" s="3">
        <v>21</v>
      </c>
      <c r="C923" s="5">
        <v>1181566.1133497199</v>
      </c>
      <c r="D923" s="5">
        <v>1211160.0382983999</v>
      </c>
      <c r="E923" s="5">
        <v>1503305.8863441099</v>
      </c>
      <c r="F923" s="5">
        <v>1526482.8434096901</v>
      </c>
      <c r="G923" s="5">
        <v>1640237.5830767499</v>
      </c>
    </row>
    <row r="924" spans="1:7" x14ac:dyDescent="0.55000000000000004">
      <c r="A924" s="3">
        <v>30</v>
      </c>
      <c r="B924" s="3">
        <v>22</v>
      </c>
      <c r="C924" s="5">
        <v>187224.744573498</v>
      </c>
      <c r="D924" s="5">
        <v>165859.93486589499</v>
      </c>
      <c r="E924" s="5">
        <v>119966.84322907199</v>
      </c>
      <c r="F924" s="5">
        <v>110563.27876756901</v>
      </c>
      <c r="G924" s="5">
        <v>113914.123726308</v>
      </c>
    </row>
    <row r="925" spans="1:7" x14ac:dyDescent="0.55000000000000004">
      <c r="A925" s="3">
        <v>30</v>
      </c>
      <c r="B925" s="3">
        <v>23</v>
      </c>
      <c r="C925" s="5">
        <v>309697.80535204499</v>
      </c>
      <c r="D925" s="5">
        <v>349321.29669646901</v>
      </c>
      <c r="E925" s="5">
        <v>345155.43500368099</v>
      </c>
      <c r="F925" s="5">
        <v>342266.85024240101</v>
      </c>
      <c r="G925" s="5">
        <v>341515.80994459201</v>
      </c>
    </row>
    <row r="926" spans="1:7" x14ac:dyDescent="0.55000000000000004">
      <c r="A926" s="3">
        <v>30</v>
      </c>
      <c r="B926" s="3">
        <v>24</v>
      </c>
      <c r="C926" s="5">
        <v>19684.6725077679</v>
      </c>
      <c r="D926" s="5">
        <v>18819.794073860201</v>
      </c>
      <c r="E926" s="5">
        <v>18767.4346401068</v>
      </c>
      <c r="F926" s="5">
        <v>18880.682682410999</v>
      </c>
      <c r="G926" s="5">
        <v>19192.792054400401</v>
      </c>
    </row>
    <row r="927" spans="1:7" x14ac:dyDescent="0.55000000000000004">
      <c r="A927" s="3">
        <v>30</v>
      </c>
      <c r="B927" s="3">
        <v>25</v>
      </c>
      <c r="C927" s="5">
        <v>40883.076149499</v>
      </c>
      <c r="D927" s="5">
        <v>43619.322094737501</v>
      </c>
      <c r="E927" s="5">
        <v>43741.850133363703</v>
      </c>
      <c r="F927" s="5">
        <v>48405.273088356698</v>
      </c>
      <c r="G927" s="5">
        <v>52422.083909814901</v>
      </c>
    </row>
    <row r="928" spans="1:7" x14ac:dyDescent="0.55000000000000004">
      <c r="A928" s="3">
        <v>30</v>
      </c>
      <c r="B928" s="3">
        <v>26</v>
      </c>
      <c r="C928" s="5">
        <v>536295.48613587802</v>
      </c>
      <c r="D928" s="5">
        <v>517938.446690746</v>
      </c>
      <c r="E928" s="5">
        <v>500209.65026040201</v>
      </c>
      <c r="F928" s="5">
        <v>505346.20539294602</v>
      </c>
      <c r="G928" s="5">
        <v>503826.59320793999</v>
      </c>
    </row>
    <row r="929" spans="1:7" x14ac:dyDescent="0.55000000000000004">
      <c r="A929" s="3">
        <v>30</v>
      </c>
      <c r="B929" s="3">
        <v>27</v>
      </c>
      <c r="C929" s="5">
        <v>99695.073199646897</v>
      </c>
      <c r="D929" s="5">
        <v>167236.53029627699</v>
      </c>
      <c r="E929" s="5">
        <v>165933.82383798101</v>
      </c>
      <c r="F929" s="5">
        <v>160152.33425235999</v>
      </c>
      <c r="G929" s="5">
        <v>162201.79705084101</v>
      </c>
    </row>
    <row r="930" spans="1:7" x14ac:dyDescent="0.55000000000000004">
      <c r="A930" s="3">
        <v>30</v>
      </c>
      <c r="B930" s="3">
        <v>28</v>
      </c>
      <c r="C930" s="5">
        <v>2817525.2948598498</v>
      </c>
      <c r="D930" s="5">
        <v>2966512.1972839199</v>
      </c>
      <c r="E930" s="5">
        <v>3058757.5224880702</v>
      </c>
      <c r="F930" s="5">
        <v>3046484.3281301898</v>
      </c>
      <c r="G930" s="5">
        <v>3086624.7709819302</v>
      </c>
    </row>
    <row r="931" spans="1:7" x14ac:dyDescent="0.55000000000000004">
      <c r="A931" s="3">
        <v>30</v>
      </c>
      <c r="B931" s="3">
        <v>29</v>
      </c>
      <c r="C931" s="5">
        <v>224467.73754904899</v>
      </c>
      <c r="D931" s="5">
        <v>255213.67660749599</v>
      </c>
      <c r="E931" s="5">
        <v>230447.806732139</v>
      </c>
      <c r="F931" s="5">
        <v>230121.48430057801</v>
      </c>
      <c r="G931" s="5">
        <v>233821.05815243299</v>
      </c>
    </row>
    <row r="932" spans="1:7" x14ac:dyDescent="0.55000000000000004">
      <c r="A932" s="3">
        <v>30</v>
      </c>
      <c r="B932" s="3">
        <v>30</v>
      </c>
      <c r="C932" s="5">
        <v>360765.93058605801</v>
      </c>
      <c r="D932" s="5">
        <v>432889.29794169101</v>
      </c>
      <c r="E932" s="5">
        <v>317664.316745324</v>
      </c>
      <c r="F932" s="5">
        <v>294888.780347728</v>
      </c>
      <c r="G932" s="5">
        <v>321658.44000035903</v>
      </c>
    </row>
    <row r="933" spans="1:7" x14ac:dyDescent="0.55000000000000004">
      <c r="A933" s="3">
        <v>30</v>
      </c>
      <c r="B933" s="3">
        <v>31</v>
      </c>
      <c r="C933" s="5">
        <v>335797.01331140398</v>
      </c>
      <c r="D933" s="5">
        <v>327459.61702607799</v>
      </c>
      <c r="E933" s="5">
        <v>257746.675225279</v>
      </c>
      <c r="F933" s="5">
        <v>238487.068685362</v>
      </c>
      <c r="G933" s="5">
        <v>222429.595632326</v>
      </c>
    </row>
    <row r="934" spans="1:7" x14ac:dyDescent="0.55000000000000004">
      <c r="A934" s="3">
        <v>31</v>
      </c>
      <c r="B934" s="3">
        <v>1</v>
      </c>
      <c r="C934" s="5">
        <v>154293.57986574201</v>
      </c>
      <c r="D934" s="5">
        <v>100180.394680436</v>
      </c>
      <c r="E934" s="5">
        <v>76282.337781834896</v>
      </c>
      <c r="F934" s="5">
        <v>76405.365562720806</v>
      </c>
      <c r="G934" s="5">
        <v>60047.610584412898</v>
      </c>
    </row>
    <row r="935" spans="1:7" x14ac:dyDescent="0.55000000000000004">
      <c r="A935" s="3">
        <v>31</v>
      </c>
      <c r="B935" s="3">
        <v>2</v>
      </c>
      <c r="C935" s="5">
        <v>12340.532766231099</v>
      </c>
      <c r="D935" s="5">
        <v>10348.834871958201</v>
      </c>
      <c r="E935" s="5">
        <v>9089.0117947088493</v>
      </c>
      <c r="F935" s="5">
        <v>8691.1639851348591</v>
      </c>
      <c r="G935" s="5">
        <v>8039.5660378308703</v>
      </c>
    </row>
    <row r="936" spans="1:7" x14ac:dyDescent="0.55000000000000004">
      <c r="A936" s="3">
        <v>31</v>
      </c>
      <c r="B936" s="3">
        <v>3</v>
      </c>
      <c r="C936" s="5">
        <v>173929.51592625401</v>
      </c>
      <c r="D936" s="5">
        <v>160260.16505569001</v>
      </c>
      <c r="E936" s="5">
        <v>174838.79240626501</v>
      </c>
      <c r="F936" s="5">
        <v>166582.640083743</v>
      </c>
      <c r="G936" s="5">
        <v>158094.98815672201</v>
      </c>
    </row>
    <row r="937" spans="1:7" x14ac:dyDescent="0.55000000000000004">
      <c r="A937" s="3">
        <v>31</v>
      </c>
      <c r="B937" s="3">
        <v>4</v>
      </c>
      <c r="C937" s="5">
        <v>15431.2296858718</v>
      </c>
      <c r="D937" s="5">
        <v>13756.5143597611</v>
      </c>
      <c r="E937" s="5">
        <v>12242.112503562599</v>
      </c>
      <c r="F937" s="5">
        <v>11386.2732443717</v>
      </c>
      <c r="G937" s="5">
        <v>10521.694453381</v>
      </c>
    </row>
    <row r="938" spans="1:7" x14ac:dyDescent="0.55000000000000004">
      <c r="A938" s="3">
        <v>31</v>
      </c>
      <c r="B938" s="3">
        <v>5</v>
      </c>
      <c r="C938" s="5">
        <v>99011.101401747306</v>
      </c>
      <c r="D938" s="5">
        <v>95352.282653278598</v>
      </c>
      <c r="E938" s="5">
        <v>89452.995426422596</v>
      </c>
      <c r="F938" s="5">
        <v>84816.888751775798</v>
      </c>
      <c r="G938" s="5">
        <v>79183.686572864797</v>
      </c>
    </row>
    <row r="939" spans="1:7" x14ac:dyDescent="0.55000000000000004">
      <c r="A939" s="3">
        <v>31</v>
      </c>
      <c r="B939" s="3">
        <v>6</v>
      </c>
      <c r="C939" s="5">
        <v>33151.233507708697</v>
      </c>
      <c r="D939" s="5">
        <v>31680.931581315301</v>
      </c>
      <c r="E939" s="5">
        <v>30064.560045136699</v>
      </c>
      <c r="F939" s="5">
        <v>30325.4744600661</v>
      </c>
      <c r="G939" s="5">
        <v>29536.769861445398</v>
      </c>
    </row>
    <row r="940" spans="1:7" x14ac:dyDescent="0.55000000000000004">
      <c r="A940" s="3">
        <v>31</v>
      </c>
      <c r="B940" s="3">
        <v>7</v>
      </c>
      <c r="C940" s="5">
        <v>20386.053873891498</v>
      </c>
      <c r="D940" s="5">
        <v>17422.8036118276</v>
      </c>
      <c r="E940" s="5">
        <v>14796.6671026493</v>
      </c>
      <c r="F940" s="5">
        <v>13835.304587446301</v>
      </c>
      <c r="G940" s="5">
        <v>12298.5343839654</v>
      </c>
    </row>
    <row r="941" spans="1:7" x14ac:dyDescent="0.55000000000000004">
      <c r="A941" s="3">
        <v>31</v>
      </c>
      <c r="B941" s="3">
        <v>8</v>
      </c>
      <c r="C941" s="5">
        <v>16708.811743583701</v>
      </c>
      <c r="D941" s="5">
        <v>18832.923449960501</v>
      </c>
      <c r="E941" s="5">
        <v>21065.011535156402</v>
      </c>
      <c r="F941" s="5">
        <v>19731.5326587938</v>
      </c>
      <c r="G941" s="5">
        <v>18512.247670588498</v>
      </c>
    </row>
    <row r="942" spans="1:7" x14ac:dyDescent="0.55000000000000004">
      <c r="A942" s="3">
        <v>31</v>
      </c>
      <c r="B942" s="3">
        <v>9</v>
      </c>
      <c r="C942" s="5">
        <v>13396.6672541769</v>
      </c>
      <c r="D942" s="5">
        <v>14937.973221021601</v>
      </c>
      <c r="E942" s="5">
        <v>20782.087519158798</v>
      </c>
      <c r="F942" s="5">
        <v>19619.883078561099</v>
      </c>
      <c r="G942" s="5">
        <v>19088.458683471101</v>
      </c>
    </row>
    <row r="943" spans="1:7" x14ac:dyDescent="0.55000000000000004">
      <c r="A943" s="3">
        <v>31</v>
      </c>
      <c r="B943" s="3">
        <v>10</v>
      </c>
      <c r="C943" s="5">
        <v>37378.8056878891</v>
      </c>
      <c r="D943" s="5">
        <v>38170.123353641298</v>
      </c>
      <c r="E943" s="5">
        <v>46159.004828557197</v>
      </c>
      <c r="F943" s="5">
        <v>43817.704696653098</v>
      </c>
      <c r="G943" s="5">
        <v>45385.430608129602</v>
      </c>
    </row>
    <row r="944" spans="1:7" x14ac:dyDescent="0.55000000000000004">
      <c r="A944" s="3">
        <v>31</v>
      </c>
      <c r="B944" s="3">
        <v>11</v>
      </c>
      <c r="C944" s="5">
        <v>125750.015305005</v>
      </c>
      <c r="D944" s="5">
        <v>113917.905928383</v>
      </c>
      <c r="E944" s="5">
        <v>118043.96881912299</v>
      </c>
      <c r="F944" s="5">
        <v>117171.499674829</v>
      </c>
      <c r="G944" s="5">
        <v>114496.256415011</v>
      </c>
    </row>
    <row r="945" spans="1:7" x14ac:dyDescent="0.55000000000000004">
      <c r="A945" s="3">
        <v>31</v>
      </c>
      <c r="B945" s="3">
        <v>12</v>
      </c>
      <c r="C945" s="5">
        <v>106657.94819448399</v>
      </c>
      <c r="D945" s="5">
        <v>97667.779362361194</v>
      </c>
      <c r="E945" s="5">
        <v>90198.078846469798</v>
      </c>
      <c r="F945" s="5">
        <v>82997.514619198802</v>
      </c>
      <c r="G945" s="5">
        <v>79423.082626896095</v>
      </c>
    </row>
    <row r="946" spans="1:7" x14ac:dyDescent="0.55000000000000004">
      <c r="A946" s="3">
        <v>31</v>
      </c>
      <c r="B946" s="3">
        <v>13</v>
      </c>
      <c r="C946" s="5">
        <v>75521.084036556</v>
      </c>
      <c r="D946" s="5">
        <v>51135.155374508096</v>
      </c>
      <c r="E946" s="5">
        <v>34901.246597106103</v>
      </c>
      <c r="F946" s="5">
        <v>32715.566781216399</v>
      </c>
      <c r="G946" s="5">
        <v>27561.1513756924</v>
      </c>
    </row>
    <row r="947" spans="1:7" x14ac:dyDescent="0.55000000000000004">
      <c r="A947" s="3">
        <v>31</v>
      </c>
      <c r="B947" s="3">
        <v>14</v>
      </c>
      <c r="C947" s="5">
        <v>11206.18570846</v>
      </c>
      <c r="D947" s="5">
        <v>13524.6543735998</v>
      </c>
      <c r="E947" s="5">
        <v>30910.731992633599</v>
      </c>
      <c r="F947" s="5">
        <v>30012.390491623501</v>
      </c>
      <c r="G947" s="5">
        <v>27483.949279046701</v>
      </c>
    </row>
    <row r="948" spans="1:7" x14ac:dyDescent="0.55000000000000004">
      <c r="A948" s="3">
        <v>31</v>
      </c>
      <c r="B948" s="3">
        <v>15</v>
      </c>
      <c r="C948" s="5">
        <v>6030.67797841638</v>
      </c>
      <c r="D948" s="5">
        <v>5514.7123305553996</v>
      </c>
      <c r="E948" s="5">
        <v>13116.009905704001</v>
      </c>
      <c r="F948" s="5">
        <v>11998.612931404499</v>
      </c>
      <c r="G948" s="5">
        <v>10694.7096880346</v>
      </c>
    </row>
    <row r="949" spans="1:7" x14ac:dyDescent="0.55000000000000004">
      <c r="A949" s="3">
        <v>31</v>
      </c>
      <c r="B949" s="3">
        <v>16</v>
      </c>
      <c r="C949" s="5">
        <v>35765.125736563801</v>
      </c>
      <c r="D949" s="5">
        <v>42424.205413823198</v>
      </c>
      <c r="E949" s="5">
        <v>39673.099545127901</v>
      </c>
      <c r="F949" s="5">
        <v>46208.0021016518</v>
      </c>
      <c r="G949" s="5">
        <v>48592.580334665501</v>
      </c>
    </row>
    <row r="950" spans="1:7" x14ac:dyDescent="0.55000000000000004">
      <c r="A950" s="3">
        <v>31</v>
      </c>
      <c r="B950" s="3">
        <v>17</v>
      </c>
      <c r="C950" s="5">
        <v>854584.93414077105</v>
      </c>
      <c r="D950" s="5">
        <v>864191.76423527405</v>
      </c>
      <c r="E950" s="5">
        <v>852376.53863351303</v>
      </c>
      <c r="F950" s="5">
        <v>864428.03965007095</v>
      </c>
      <c r="G950" s="5">
        <v>899504.83711964905</v>
      </c>
    </row>
    <row r="951" spans="1:7" x14ac:dyDescent="0.55000000000000004">
      <c r="A951" s="3">
        <v>31</v>
      </c>
      <c r="B951" s="3">
        <v>18</v>
      </c>
      <c r="C951" s="5">
        <v>111165.344770504</v>
      </c>
      <c r="D951" s="5">
        <v>106323.3071837</v>
      </c>
      <c r="E951" s="5">
        <v>115853.068243947</v>
      </c>
      <c r="F951" s="5">
        <v>116931.46204842201</v>
      </c>
      <c r="G951" s="5">
        <v>125604.517802943</v>
      </c>
    </row>
    <row r="952" spans="1:7" x14ac:dyDescent="0.55000000000000004">
      <c r="A952" s="3">
        <v>31</v>
      </c>
      <c r="B952" s="3">
        <v>19</v>
      </c>
      <c r="C952" s="5">
        <v>74543.989972301904</v>
      </c>
      <c r="D952" s="5">
        <v>65989.772650900893</v>
      </c>
      <c r="E952" s="5">
        <v>61293.270433242003</v>
      </c>
      <c r="F952" s="5">
        <v>60248.981690085297</v>
      </c>
      <c r="G952" s="5">
        <v>58262.798980380503</v>
      </c>
    </row>
    <row r="953" spans="1:7" x14ac:dyDescent="0.55000000000000004">
      <c r="A953" s="3">
        <v>31</v>
      </c>
      <c r="B953" s="3">
        <v>20</v>
      </c>
      <c r="C953" s="5">
        <v>141547.132430539</v>
      </c>
      <c r="D953" s="5">
        <v>151859.16695857901</v>
      </c>
      <c r="E953" s="5">
        <v>201273.829775636</v>
      </c>
      <c r="F953" s="5">
        <v>184510.21232318401</v>
      </c>
      <c r="G953" s="5">
        <v>212807.75797366499</v>
      </c>
    </row>
    <row r="954" spans="1:7" x14ac:dyDescent="0.55000000000000004">
      <c r="A954" s="3">
        <v>31</v>
      </c>
      <c r="B954" s="3">
        <v>21</v>
      </c>
      <c r="C954" s="5">
        <v>426428.31306160998</v>
      </c>
      <c r="D954" s="5">
        <v>427520.37096073199</v>
      </c>
      <c r="E954" s="5">
        <v>405474.13567035599</v>
      </c>
      <c r="F954" s="5">
        <v>402811.30027561798</v>
      </c>
      <c r="G954" s="5">
        <v>406562.16095556301</v>
      </c>
    </row>
    <row r="955" spans="1:7" x14ac:dyDescent="0.55000000000000004">
      <c r="A955" s="3">
        <v>31</v>
      </c>
      <c r="B955" s="3">
        <v>22</v>
      </c>
      <c r="C955" s="5">
        <v>130685.078347124</v>
      </c>
      <c r="D955" s="5">
        <v>98990.080237730901</v>
      </c>
      <c r="E955" s="5">
        <v>74857.591097374694</v>
      </c>
      <c r="F955" s="5">
        <v>71875.696035913104</v>
      </c>
      <c r="G955" s="5">
        <v>67614.531762037601</v>
      </c>
    </row>
    <row r="956" spans="1:7" x14ac:dyDescent="0.55000000000000004">
      <c r="A956" s="3">
        <v>31</v>
      </c>
      <c r="B956" s="3">
        <v>23</v>
      </c>
      <c r="C956" s="5">
        <v>201710.36112434001</v>
      </c>
      <c r="D956" s="5">
        <v>213643.13391072999</v>
      </c>
      <c r="E956" s="5">
        <v>202081.285206942</v>
      </c>
      <c r="F956" s="5">
        <v>199315.186600349</v>
      </c>
      <c r="G956" s="5">
        <v>198897.06445855999</v>
      </c>
    </row>
    <row r="957" spans="1:7" x14ac:dyDescent="0.55000000000000004">
      <c r="A957" s="3">
        <v>31</v>
      </c>
      <c r="B957" s="3">
        <v>24</v>
      </c>
      <c r="C957" s="5">
        <v>16849.572810194699</v>
      </c>
      <c r="D957" s="5">
        <v>16145.221225437301</v>
      </c>
      <c r="E957" s="5">
        <v>20753.030417648999</v>
      </c>
      <c r="F957" s="5">
        <v>22260.130077932001</v>
      </c>
      <c r="G957" s="5">
        <v>24297.149451425299</v>
      </c>
    </row>
    <row r="958" spans="1:7" x14ac:dyDescent="0.55000000000000004">
      <c r="A958" s="3">
        <v>31</v>
      </c>
      <c r="B958" s="3">
        <v>25</v>
      </c>
      <c r="C958" s="5">
        <v>29483.429549397701</v>
      </c>
      <c r="D958" s="5">
        <v>33520.577853331401</v>
      </c>
      <c r="E958" s="5">
        <v>35024.255684492702</v>
      </c>
      <c r="F958" s="5">
        <v>38309.974901095702</v>
      </c>
      <c r="G958" s="5">
        <v>33384.248113075802</v>
      </c>
    </row>
    <row r="959" spans="1:7" x14ac:dyDescent="0.55000000000000004">
      <c r="A959" s="3">
        <v>31</v>
      </c>
      <c r="B959" s="3">
        <v>26</v>
      </c>
      <c r="C959" s="5">
        <v>385502.89126123203</v>
      </c>
      <c r="D959" s="5">
        <v>345757.16478823702</v>
      </c>
      <c r="E959" s="5">
        <v>335286.08679300098</v>
      </c>
      <c r="F959" s="5">
        <v>331347.28780469601</v>
      </c>
      <c r="G959" s="5">
        <v>320560.12624306302</v>
      </c>
    </row>
    <row r="960" spans="1:7" x14ac:dyDescent="0.55000000000000004">
      <c r="A960" s="3">
        <v>31</v>
      </c>
      <c r="B960" s="3">
        <v>27</v>
      </c>
      <c r="C960" s="5">
        <v>89202.391380639994</v>
      </c>
      <c r="D960" s="5">
        <v>127391.681883999</v>
      </c>
      <c r="E960" s="5">
        <v>199375.883969043</v>
      </c>
      <c r="F960" s="5">
        <v>185227.16108588999</v>
      </c>
      <c r="G960" s="5">
        <v>184732.86407581999</v>
      </c>
    </row>
    <row r="961" spans="1:7" x14ac:dyDescent="0.55000000000000004">
      <c r="A961" s="3">
        <v>31</v>
      </c>
      <c r="B961" s="3">
        <v>28</v>
      </c>
      <c r="C961" s="5">
        <v>2048721.3208619601</v>
      </c>
      <c r="D961" s="5">
        <v>2019149.8532008999</v>
      </c>
      <c r="E961" s="5">
        <v>2135194.07386507</v>
      </c>
      <c r="F961" s="5">
        <v>2166054.73803803</v>
      </c>
      <c r="G961" s="5">
        <v>2123190.8563120002</v>
      </c>
    </row>
    <row r="962" spans="1:7" x14ac:dyDescent="0.55000000000000004">
      <c r="A962" s="3">
        <v>31</v>
      </c>
      <c r="B962" s="3">
        <v>29</v>
      </c>
      <c r="C962" s="5">
        <v>187468.37697055499</v>
      </c>
      <c r="D962" s="5">
        <v>232592.98251630299</v>
      </c>
      <c r="E962" s="5">
        <v>212903.70881368901</v>
      </c>
      <c r="F962" s="5">
        <v>198630.81958694101</v>
      </c>
      <c r="G962" s="5">
        <v>214581.748182393</v>
      </c>
    </row>
    <row r="963" spans="1:7" x14ac:dyDescent="0.55000000000000004">
      <c r="A963" s="3">
        <v>31</v>
      </c>
      <c r="B963" s="3">
        <v>30</v>
      </c>
      <c r="C963" s="5">
        <v>183092.76524719599</v>
      </c>
      <c r="D963" s="5">
        <v>181256.291988185</v>
      </c>
      <c r="E963" s="5">
        <v>153756.58629291601</v>
      </c>
      <c r="F963" s="5">
        <v>159191.345615892</v>
      </c>
      <c r="G963" s="5">
        <v>159453.09439282399</v>
      </c>
    </row>
    <row r="964" spans="1:7" x14ac:dyDescent="0.55000000000000004">
      <c r="A964" s="3">
        <v>31</v>
      </c>
      <c r="B964" s="3">
        <v>31</v>
      </c>
      <c r="C964" s="5">
        <v>154230.28842277199</v>
      </c>
      <c r="D964" s="5">
        <v>161725.59872429899</v>
      </c>
      <c r="E964" s="5">
        <v>200756.36309853601</v>
      </c>
      <c r="F964" s="5">
        <v>185828.96024694599</v>
      </c>
      <c r="G964" s="5">
        <v>186793.02161028699</v>
      </c>
    </row>
    <row r="965" spans="1:7" x14ac:dyDescent="0.55000000000000004">
      <c r="A965" s="3">
        <v>32</v>
      </c>
      <c r="B965" s="3">
        <v>1</v>
      </c>
      <c r="C965" s="5">
        <v>189785.26948298601</v>
      </c>
      <c r="D965" s="5">
        <v>158953.59657566299</v>
      </c>
      <c r="E965" s="5">
        <v>96924.558188661904</v>
      </c>
      <c r="F965" s="5">
        <v>87988.251188181704</v>
      </c>
      <c r="G965" s="5">
        <v>85440.708960302101</v>
      </c>
    </row>
    <row r="966" spans="1:7" x14ac:dyDescent="0.55000000000000004">
      <c r="A966" s="3">
        <v>32</v>
      </c>
      <c r="B966" s="3">
        <v>2</v>
      </c>
      <c r="C966" s="5">
        <v>19623.767909850099</v>
      </c>
      <c r="D966" s="5">
        <v>19834.581666076399</v>
      </c>
      <c r="E966" s="5">
        <v>20558.468193324999</v>
      </c>
      <c r="F966" s="5">
        <v>20029.5824353098</v>
      </c>
      <c r="G966" s="5">
        <v>19204.048204326002</v>
      </c>
    </row>
    <row r="967" spans="1:7" x14ac:dyDescent="0.55000000000000004">
      <c r="A967" s="3">
        <v>32</v>
      </c>
      <c r="B967" s="3">
        <v>3</v>
      </c>
      <c r="C967" s="5">
        <v>52228.233351850999</v>
      </c>
      <c r="D967" s="5">
        <v>61969.162284286504</v>
      </c>
      <c r="E967" s="5">
        <v>62804.4038027403</v>
      </c>
      <c r="F967" s="5">
        <v>59630.599661278997</v>
      </c>
      <c r="G967" s="5">
        <v>62480.166370753301</v>
      </c>
    </row>
    <row r="968" spans="1:7" x14ac:dyDescent="0.55000000000000004">
      <c r="A968" s="3">
        <v>32</v>
      </c>
      <c r="B968" s="3">
        <v>4</v>
      </c>
      <c r="C968" s="5">
        <v>26055.387791065099</v>
      </c>
      <c r="D968" s="5">
        <v>22389.5152549628</v>
      </c>
      <c r="E968" s="5">
        <v>21330.8707160064</v>
      </c>
      <c r="F968" s="5">
        <v>21108.918973162301</v>
      </c>
      <c r="G968" s="5">
        <v>20441.6165806147</v>
      </c>
    </row>
    <row r="969" spans="1:7" x14ac:dyDescent="0.55000000000000004">
      <c r="A969" s="3">
        <v>32</v>
      </c>
      <c r="B969" s="3">
        <v>5</v>
      </c>
      <c r="C969" s="5">
        <v>25021.118293205898</v>
      </c>
      <c r="D969" s="5">
        <v>31520.114343998001</v>
      </c>
      <c r="E969" s="5">
        <v>38989.261964401099</v>
      </c>
      <c r="F969" s="5">
        <v>38140.779274127199</v>
      </c>
      <c r="G969" s="5">
        <v>44732.012549233499</v>
      </c>
    </row>
    <row r="970" spans="1:7" x14ac:dyDescent="0.55000000000000004">
      <c r="A970" s="3">
        <v>32</v>
      </c>
      <c r="B970" s="3">
        <v>6</v>
      </c>
      <c r="C970" s="5">
        <v>83787.309842052797</v>
      </c>
      <c r="D970" s="5">
        <v>81779.369343358805</v>
      </c>
      <c r="E970" s="5">
        <v>77553.963282406694</v>
      </c>
      <c r="F970" s="5">
        <v>78944.779989221002</v>
      </c>
      <c r="G970" s="5">
        <v>81029.456790740107</v>
      </c>
    </row>
    <row r="971" spans="1:7" x14ac:dyDescent="0.55000000000000004">
      <c r="A971" s="3">
        <v>32</v>
      </c>
      <c r="B971" s="3">
        <v>7</v>
      </c>
      <c r="C971" s="5">
        <v>79745.498553768004</v>
      </c>
      <c r="D971" s="5">
        <v>63371.350279651597</v>
      </c>
      <c r="E971" s="5">
        <v>52907.727483950701</v>
      </c>
      <c r="F971" s="5">
        <v>49560.101506325103</v>
      </c>
      <c r="G971" s="5">
        <v>43397.235060631101</v>
      </c>
    </row>
    <row r="972" spans="1:7" x14ac:dyDescent="0.55000000000000004">
      <c r="A972" s="3">
        <v>32</v>
      </c>
      <c r="B972" s="3">
        <v>8</v>
      </c>
      <c r="C972" s="5">
        <v>144922.02082395399</v>
      </c>
      <c r="D972" s="5">
        <v>165875.50932344</v>
      </c>
      <c r="E972" s="5">
        <v>213121.227967668</v>
      </c>
      <c r="F972" s="5">
        <v>206501.29561243099</v>
      </c>
      <c r="G972" s="5">
        <v>196699.90196936901</v>
      </c>
    </row>
    <row r="973" spans="1:7" x14ac:dyDescent="0.55000000000000004">
      <c r="A973" s="3">
        <v>32</v>
      </c>
      <c r="B973" s="3">
        <v>9</v>
      </c>
      <c r="C973" s="5">
        <v>11494.093518878501</v>
      </c>
      <c r="D973" s="5">
        <v>14614.386319871501</v>
      </c>
      <c r="E973" s="5">
        <v>16115.2411189535</v>
      </c>
      <c r="F973" s="5">
        <v>15493.3225761186</v>
      </c>
      <c r="G973" s="5">
        <v>15090.946833076399</v>
      </c>
    </row>
    <row r="974" spans="1:7" x14ac:dyDescent="0.55000000000000004">
      <c r="A974" s="3">
        <v>32</v>
      </c>
      <c r="B974" s="3">
        <v>10</v>
      </c>
      <c r="C974" s="5">
        <v>81541.901189137396</v>
      </c>
      <c r="D974" s="5">
        <v>118101.46703444399</v>
      </c>
      <c r="E974" s="5">
        <v>106382.186558325</v>
      </c>
      <c r="F974" s="5">
        <v>103948.52646251299</v>
      </c>
      <c r="G974" s="5">
        <v>98072.080014452498</v>
      </c>
    </row>
    <row r="975" spans="1:7" x14ac:dyDescent="0.55000000000000004">
      <c r="A975" s="3">
        <v>32</v>
      </c>
      <c r="B975" s="3">
        <v>11</v>
      </c>
      <c r="C975" s="5">
        <v>416303.95885425899</v>
      </c>
      <c r="D975" s="5">
        <v>297630.98595133598</v>
      </c>
      <c r="E975" s="5">
        <v>303240.67308127898</v>
      </c>
      <c r="F975" s="5">
        <v>316245.15426432702</v>
      </c>
      <c r="G975" s="5">
        <v>289489.239031946</v>
      </c>
    </row>
    <row r="976" spans="1:7" x14ac:dyDescent="0.55000000000000004">
      <c r="A976" s="3">
        <v>32</v>
      </c>
      <c r="B976" s="3">
        <v>12</v>
      </c>
      <c r="C976" s="5">
        <v>30896.337046517801</v>
      </c>
      <c r="D976" s="5">
        <v>27012.798530044001</v>
      </c>
      <c r="E976" s="5">
        <v>27487.730711398101</v>
      </c>
      <c r="F976" s="5">
        <v>26270.2780906357</v>
      </c>
      <c r="G976" s="5">
        <v>24439.760112841399</v>
      </c>
    </row>
    <row r="977" spans="1:7" x14ac:dyDescent="0.55000000000000004">
      <c r="A977" s="3">
        <v>32</v>
      </c>
      <c r="B977" s="3">
        <v>13</v>
      </c>
      <c r="C977" s="5">
        <v>36403.5232821264</v>
      </c>
      <c r="D977" s="5">
        <v>31217.329948712901</v>
      </c>
      <c r="E977" s="5">
        <v>30799.723243578599</v>
      </c>
      <c r="F977" s="5">
        <v>30045.378589927299</v>
      </c>
      <c r="G977" s="5">
        <v>27037.929325334899</v>
      </c>
    </row>
    <row r="978" spans="1:7" x14ac:dyDescent="0.55000000000000004">
      <c r="A978" s="3">
        <v>32</v>
      </c>
      <c r="B978" s="3">
        <v>14</v>
      </c>
      <c r="C978" s="5">
        <v>62120.019173152701</v>
      </c>
      <c r="D978" s="5">
        <v>68605.847989765607</v>
      </c>
      <c r="E978" s="5">
        <v>81069.210030816801</v>
      </c>
      <c r="F978" s="5">
        <v>76626.947080999496</v>
      </c>
      <c r="G978" s="5">
        <v>80066.684696996002</v>
      </c>
    </row>
    <row r="979" spans="1:7" x14ac:dyDescent="0.55000000000000004">
      <c r="A979" s="3">
        <v>32</v>
      </c>
      <c r="B979" s="3">
        <v>15</v>
      </c>
      <c r="C979" s="5">
        <v>6897.4053660753498</v>
      </c>
      <c r="D979" s="5">
        <v>5284.2556096786902</v>
      </c>
      <c r="E979" s="5">
        <v>5408.0723836860197</v>
      </c>
      <c r="F979" s="5">
        <v>6006.2541102361301</v>
      </c>
      <c r="G979" s="5">
        <v>5635.46225222868</v>
      </c>
    </row>
    <row r="980" spans="1:7" x14ac:dyDescent="0.55000000000000004">
      <c r="A980" s="3">
        <v>32</v>
      </c>
      <c r="B980" s="3">
        <v>16</v>
      </c>
      <c r="C980" s="5">
        <v>46390.974157502402</v>
      </c>
      <c r="D980" s="5">
        <v>55778.812722123999</v>
      </c>
      <c r="E980" s="5">
        <v>62529.098068487998</v>
      </c>
      <c r="F980" s="5">
        <v>65183.0727943768</v>
      </c>
      <c r="G980" s="5">
        <v>68187.337322468695</v>
      </c>
    </row>
    <row r="981" spans="1:7" x14ac:dyDescent="0.55000000000000004">
      <c r="A981" s="3">
        <v>32</v>
      </c>
      <c r="B981" s="3">
        <v>17</v>
      </c>
      <c r="C981" s="5">
        <v>1678599.4142394001</v>
      </c>
      <c r="D981" s="5">
        <v>1747911.8928869499</v>
      </c>
      <c r="E981" s="5">
        <v>1791061.6030903901</v>
      </c>
      <c r="F981" s="5">
        <v>1806023.8334480801</v>
      </c>
      <c r="G981" s="5">
        <v>1858091.3312750901</v>
      </c>
    </row>
    <row r="982" spans="1:7" x14ac:dyDescent="0.55000000000000004">
      <c r="A982" s="3">
        <v>32</v>
      </c>
      <c r="B982" s="3">
        <v>18</v>
      </c>
      <c r="C982" s="5">
        <v>175427.589609346</v>
      </c>
      <c r="D982" s="5">
        <v>175300.51117493599</v>
      </c>
      <c r="E982" s="5">
        <v>170779.17347125901</v>
      </c>
      <c r="F982" s="5">
        <v>172997.99401936799</v>
      </c>
      <c r="G982" s="5">
        <v>186529.231806239</v>
      </c>
    </row>
    <row r="983" spans="1:7" x14ac:dyDescent="0.55000000000000004">
      <c r="A983" s="3">
        <v>32</v>
      </c>
      <c r="B983" s="3">
        <v>19</v>
      </c>
      <c r="C983" s="5">
        <v>72171.700194549005</v>
      </c>
      <c r="D983" s="5">
        <v>68827.408455858196</v>
      </c>
      <c r="E983" s="5">
        <v>68080.757524454006</v>
      </c>
      <c r="F983" s="5">
        <v>67764.807112254799</v>
      </c>
      <c r="G983" s="5">
        <v>66874.169361890803</v>
      </c>
    </row>
    <row r="984" spans="1:7" x14ac:dyDescent="0.55000000000000004">
      <c r="A984" s="3">
        <v>32</v>
      </c>
      <c r="B984" s="3">
        <v>20</v>
      </c>
      <c r="C984" s="5">
        <v>157179.640429619</v>
      </c>
      <c r="D984" s="5">
        <v>295008.80460080598</v>
      </c>
      <c r="E984" s="5">
        <v>255989.839936328</v>
      </c>
      <c r="F984" s="5">
        <v>235223.69472536299</v>
      </c>
      <c r="G984" s="5">
        <v>270983.86613460199</v>
      </c>
    </row>
    <row r="985" spans="1:7" x14ac:dyDescent="0.55000000000000004">
      <c r="A985" s="3">
        <v>32</v>
      </c>
      <c r="B985" s="3">
        <v>21</v>
      </c>
      <c r="C985" s="5">
        <v>753834.28681014199</v>
      </c>
      <c r="D985" s="5">
        <v>692333.88441303</v>
      </c>
      <c r="E985" s="5">
        <v>642044.00313294504</v>
      </c>
      <c r="F985" s="5">
        <v>633891.23196491797</v>
      </c>
      <c r="G985" s="5">
        <v>631921.39561713894</v>
      </c>
    </row>
    <row r="986" spans="1:7" x14ac:dyDescent="0.55000000000000004">
      <c r="A986" s="3">
        <v>32</v>
      </c>
      <c r="B986" s="3">
        <v>22</v>
      </c>
      <c r="C986" s="5">
        <v>102772.185556642</v>
      </c>
      <c r="D986" s="5">
        <v>107915.075116309</v>
      </c>
      <c r="E986" s="5">
        <v>94331.405208415497</v>
      </c>
      <c r="F986" s="5">
        <v>89857.133847593606</v>
      </c>
      <c r="G986" s="5">
        <v>79898.075009236607</v>
      </c>
    </row>
    <row r="987" spans="1:7" x14ac:dyDescent="0.55000000000000004">
      <c r="A987" s="3">
        <v>32</v>
      </c>
      <c r="B987" s="3">
        <v>23</v>
      </c>
      <c r="C987" s="5">
        <v>276482.23694137699</v>
      </c>
      <c r="D987" s="5">
        <v>327287.51057525497</v>
      </c>
      <c r="E987" s="5">
        <v>322182.99162333499</v>
      </c>
      <c r="F987" s="5">
        <v>318777.964011573</v>
      </c>
      <c r="G987" s="5">
        <v>317649.946367294</v>
      </c>
    </row>
    <row r="988" spans="1:7" x14ac:dyDescent="0.55000000000000004">
      <c r="A988" s="3">
        <v>32</v>
      </c>
      <c r="B988" s="3">
        <v>24</v>
      </c>
      <c r="C988" s="5">
        <v>19391.311777329502</v>
      </c>
      <c r="D988" s="5">
        <v>21396.784144386202</v>
      </c>
      <c r="E988" s="5">
        <v>25319.067977004099</v>
      </c>
      <c r="F988" s="5">
        <v>25481.104445414901</v>
      </c>
      <c r="G988" s="5">
        <v>24796.081296304899</v>
      </c>
    </row>
    <row r="989" spans="1:7" x14ac:dyDescent="0.55000000000000004">
      <c r="A989" s="3">
        <v>32</v>
      </c>
      <c r="B989" s="3">
        <v>25</v>
      </c>
      <c r="C989" s="5">
        <v>35226.968414123403</v>
      </c>
      <c r="D989" s="5">
        <v>62970.473983050899</v>
      </c>
      <c r="E989" s="5">
        <v>44057.593324996</v>
      </c>
      <c r="F989" s="5">
        <v>41969.4799800119</v>
      </c>
      <c r="G989" s="5">
        <v>46603.841675622898</v>
      </c>
    </row>
    <row r="990" spans="1:7" x14ac:dyDescent="0.55000000000000004">
      <c r="A990" s="3">
        <v>32</v>
      </c>
      <c r="B990" s="3">
        <v>26</v>
      </c>
      <c r="C990" s="5">
        <v>419955.07302998297</v>
      </c>
      <c r="D990" s="5">
        <v>398000.45655741403</v>
      </c>
      <c r="E990" s="5">
        <v>423402.11755459203</v>
      </c>
      <c r="F990" s="5">
        <v>433875.886860381</v>
      </c>
      <c r="G990" s="5">
        <v>426842.395121056</v>
      </c>
    </row>
    <row r="991" spans="1:7" x14ac:dyDescent="0.55000000000000004">
      <c r="A991" s="3">
        <v>32</v>
      </c>
      <c r="B991" s="3">
        <v>27</v>
      </c>
      <c r="C991" s="5">
        <v>128657.039840011</v>
      </c>
      <c r="D991" s="5">
        <v>157901.586137657</v>
      </c>
      <c r="E991" s="5">
        <v>162539.49530163599</v>
      </c>
      <c r="F991" s="5">
        <v>159097.58142230599</v>
      </c>
      <c r="G991" s="5">
        <v>154120.57733202601</v>
      </c>
    </row>
    <row r="992" spans="1:7" x14ac:dyDescent="0.55000000000000004">
      <c r="A992" s="3">
        <v>32</v>
      </c>
      <c r="B992" s="3">
        <v>28</v>
      </c>
      <c r="C992" s="5">
        <v>3168039.7239753399</v>
      </c>
      <c r="D992" s="5">
        <v>3368992.5152569101</v>
      </c>
      <c r="E992" s="5">
        <v>3468935.6028431398</v>
      </c>
      <c r="F992" s="5">
        <v>3548216.5659329998</v>
      </c>
      <c r="G992" s="5">
        <v>3684443.7196727102</v>
      </c>
    </row>
    <row r="993" spans="1:7" x14ac:dyDescent="0.55000000000000004">
      <c r="A993" s="3">
        <v>32</v>
      </c>
      <c r="B993" s="3">
        <v>29</v>
      </c>
      <c r="C993" s="5">
        <v>235463.221273053</v>
      </c>
      <c r="D993" s="5">
        <v>213814.05763378099</v>
      </c>
      <c r="E993" s="5">
        <v>188237.75987662599</v>
      </c>
      <c r="F993" s="5">
        <v>200926.60898388401</v>
      </c>
      <c r="G993" s="5">
        <v>195160.37091565601</v>
      </c>
    </row>
    <row r="994" spans="1:7" x14ac:dyDescent="0.55000000000000004">
      <c r="A994" s="3">
        <v>32</v>
      </c>
      <c r="B994" s="3">
        <v>30</v>
      </c>
      <c r="C994" s="5">
        <v>631492.10710247897</v>
      </c>
      <c r="D994" s="5">
        <v>530300.18665738998</v>
      </c>
      <c r="E994" s="5">
        <v>430351.09035145701</v>
      </c>
      <c r="F994" s="5">
        <v>408356.379645893</v>
      </c>
      <c r="G994" s="5">
        <v>347653.20367194101</v>
      </c>
    </row>
    <row r="995" spans="1:7" x14ac:dyDescent="0.55000000000000004">
      <c r="A995" s="3">
        <v>32</v>
      </c>
      <c r="B995" s="3">
        <v>31</v>
      </c>
      <c r="C995" s="5">
        <v>201470.19963652399</v>
      </c>
      <c r="D995" s="5">
        <v>184448.366861791</v>
      </c>
      <c r="E995" s="5">
        <v>151918.221931059</v>
      </c>
      <c r="F995" s="5">
        <v>142285.77251166</v>
      </c>
      <c r="G995" s="5">
        <v>128890.865083148</v>
      </c>
    </row>
    <row r="996" spans="1:7" x14ac:dyDescent="0.55000000000000004">
      <c r="A996" s="3">
        <v>33</v>
      </c>
      <c r="B996" s="3">
        <v>1</v>
      </c>
      <c r="C996" s="5">
        <v>272454.35900921799</v>
      </c>
      <c r="D996" s="5">
        <v>197994.901553787</v>
      </c>
      <c r="E996" s="5">
        <v>147680.55885792401</v>
      </c>
      <c r="F996" s="5">
        <v>136725.11577958299</v>
      </c>
      <c r="G996" s="5">
        <v>125625.52218056</v>
      </c>
    </row>
    <row r="997" spans="1:7" x14ac:dyDescent="0.55000000000000004">
      <c r="A997" s="3">
        <v>33</v>
      </c>
      <c r="B997" s="3">
        <v>2</v>
      </c>
      <c r="C997" s="5">
        <v>56262.078238989503</v>
      </c>
      <c r="D997" s="5">
        <v>50025.991999885096</v>
      </c>
      <c r="E997" s="5">
        <v>47775.567227151201</v>
      </c>
      <c r="F997" s="5">
        <v>46206.911466985497</v>
      </c>
      <c r="G997" s="5">
        <v>43981.917796249501</v>
      </c>
    </row>
    <row r="998" spans="1:7" x14ac:dyDescent="0.55000000000000004">
      <c r="A998" s="3">
        <v>33</v>
      </c>
      <c r="B998" s="3">
        <v>3</v>
      </c>
      <c r="C998" s="5">
        <v>648523.74709547998</v>
      </c>
      <c r="D998" s="5">
        <v>565071.29183865001</v>
      </c>
      <c r="E998" s="5">
        <v>521877.21274820599</v>
      </c>
      <c r="F998" s="5">
        <v>505870.33719540801</v>
      </c>
      <c r="G998" s="5">
        <v>489354.23602391302</v>
      </c>
    </row>
    <row r="999" spans="1:7" x14ac:dyDescent="0.55000000000000004">
      <c r="A999" s="3">
        <v>33</v>
      </c>
      <c r="B999" s="3">
        <v>4</v>
      </c>
      <c r="C999" s="5">
        <v>302786.39051671501</v>
      </c>
      <c r="D999" s="5">
        <v>278788.92890564102</v>
      </c>
      <c r="E999" s="5">
        <v>245043.91935352999</v>
      </c>
      <c r="F999" s="5">
        <v>231510.30952785001</v>
      </c>
      <c r="G999" s="5">
        <v>215914.07273047901</v>
      </c>
    </row>
    <row r="1000" spans="1:7" x14ac:dyDescent="0.55000000000000004">
      <c r="A1000" s="3">
        <v>33</v>
      </c>
      <c r="B1000" s="3">
        <v>5</v>
      </c>
      <c r="C1000" s="5">
        <v>57615.800951086501</v>
      </c>
      <c r="D1000" s="5">
        <v>60394.5494866441</v>
      </c>
      <c r="E1000" s="5">
        <v>65055.8315765683</v>
      </c>
      <c r="F1000" s="5">
        <v>72562.197435687602</v>
      </c>
      <c r="G1000" s="5">
        <v>76085.854348151901</v>
      </c>
    </row>
    <row r="1001" spans="1:7" x14ac:dyDescent="0.55000000000000004">
      <c r="A1001" s="3">
        <v>33</v>
      </c>
      <c r="B1001" s="3">
        <v>6</v>
      </c>
      <c r="C1001" s="5">
        <v>1456159.0232605</v>
      </c>
      <c r="D1001" s="5">
        <v>1464984.7838194999</v>
      </c>
      <c r="E1001" s="5">
        <v>1623116.3737053501</v>
      </c>
      <c r="F1001" s="5">
        <v>1646145.32219238</v>
      </c>
      <c r="G1001" s="5">
        <v>1708248.3194057499</v>
      </c>
    </row>
    <row r="1002" spans="1:7" x14ac:dyDescent="0.55000000000000004">
      <c r="A1002" s="3">
        <v>33</v>
      </c>
      <c r="B1002" s="3">
        <v>7</v>
      </c>
      <c r="C1002" s="5">
        <v>115209.809535571</v>
      </c>
      <c r="D1002" s="5">
        <v>118660.015189315</v>
      </c>
      <c r="E1002" s="5">
        <v>138146.81753479</v>
      </c>
      <c r="F1002" s="5">
        <v>138234.01670474399</v>
      </c>
      <c r="G1002" s="5">
        <v>137969.223595032</v>
      </c>
    </row>
    <row r="1003" spans="1:7" x14ac:dyDescent="0.55000000000000004">
      <c r="A1003" s="3">
        <v>33</v>
      </c>
      <c r="B1003" s="3">
        <v>8</v>
      </c>
      <c r="C1003" s="5">
        <v>818403.41445632698</v>
      </c>
      <c r="D1003" s="5">
        <v>884927.49233231996</v>
      </c>
      <c r="E1003" s="5">
        <v>1022707.05069162</v>
      </c>
      <c r="F1003" s="5">
        <v>1039418.5670842601</v>
      </c>
      <c r="G1003" s="5">
        <v>1241959.4300034901</v>
      </c>
    </row>
    <row r="1004" spans="1:7" x14ac:dyDescent="0.55000000000000004">
      <c r="A1004" s="3">
        <v>33</v>
      </c>
      <c r="B1004" s="3">
        <v>9</v>
      </c>
      <c r="C1004" s="5">
        <v>91261.400068919407</v>
      </c>
      <c r="D1004" s="5">
        <v>121908.69184186999</v>
      </c>
      <c r="E1004" s="5">
        <v>137640.556349872</v>
      </c>
      <c r="F1004" s="5">
        <v>132798.01015056999</v>
      </c>
      <c r="G1004" s="5">
        <v>131569.34030128201</v>
      </c>
    </row>
    <row r="1005" spans="1:7" x14ac:dyDescent="0.55000000000000004">
      <c r="A1005" s="3">
        <v>33</v>
      </c>
      <c r="B1005" s="3">
        <v>10</v>
      </c>
      <c r="C1005" s="5">
        <v>438789.46727879799</v>
      </c>
      <c r="D1005" s="5">
        <v>444620.95984165103</v>
      </c>
      <c r="E1005" s="5">
        <v>434973.38815086603</v>
      </c>
      <c r="F1005" s="5">
        <v>420351.265812925</v>
      </c>
      <c r="G1005" s="5">
        <v>420752.94571252802</v>
      </c>
    </row>
    <row r="1006" spans="1:7" x14ac:dyDescent="0.55000000000000004">
      <c r="A1006" s="3">
        <v>33</v>
      </c>
      <c r="B1006" s="3">
        <v>11</v>
      </c>
      <c r="C1006" s="5">
        <v>211883.168817464</v>
      </c>
      <c r="D1006" s="5">
        <v>220906.57464490001</v>
      </c>
      <c r="E1006" s="5">
        <v>257613.58443797001</v>
      </c>
      <c r="F1006" s="5">
        <v>270391.84250134201</v>
      </c>
      <c r="G1006" s="5">
        <v>271585.70012915198</v>
      </c>
    </row>
    <row r="1007" spans="1:7" x14ac:dyDescent="0.55000000000000004">
      <c r="A1007" s="3">
        <v>33</v>
      </c>
      <c r="B1007" s="3">
        <v>12</v>
      </c>
      <c r="C1007" s="5">
        <v>114569.694020558</v>
      </c>
      <c r="D1007" s="5">
        <v>120451.446058937</v>
      </c>
      <c r="E1007" s="5">
        <v>134388.51940141301</v>
      </c>
      <c r="F1007" s="5">
        <v>132826.43839175199</v>
      </c>
      <c r="G1007" s="5">
        <v>131965.434453136</v>
      </c>
    </row>
    <row r="1008" spans="1:7" x14ac:dyDescent="0.55000000000000004">
      <c r="A1008" s="3">
        <v>33</v>
      </c>
      <c r="B1008" s="3">
        <v>13</v>
      </c>
      <c r="C1008" s="5">
        <v>52303.793757961197</v>
      </c>
      <c r="D1008" s="5">
        <v>56285.839353384101</v>
      </c>
      <c r="E1008" s="5">
        <v>53566.9731162678</v>
      </c>
      <c r="F1008" s="5">
        <v>50724.065970602802</v>
      </c>
      <c r="G1008" s="5">
        <v>44363.849454820796</v>
      </c>
    </row>
    <row r="1009" spans="1:7" x14ac:dyDescent="0.55000000000000004">
      <c r="A1009" s="3">
        <v>33</v>
      </c>
      <c r="B1009" s="3">
        <v>14</v>
      </c>
      <c r="C1009" s="5">
        <v>630896.05785071</v>
      </c>
      <c r="D1009" s="5">
        <v>626633.18809919199</v>
      </c>
      <c r="E1009" s="5">
        <v>662527.49315668596</v>
      </c>
      <c r="F1009" s="5">
        <v>655495.77885421796</v>
      </c>
      <c r="G1009" s="5">
        <v>627050.90177268896</v>
      </c>
    </row>
    <row r="1010" spans="1:7" x14ac:dyDescent="0.55000000000000004">
      <c r="A1010" s="3">
        <v>33</v>
      </c>
      <c r="B1010" s="3">
        <v>15</v>
      </c>
      <c r="C1010" s="5">
        <v>46438.481759397502</v>
      </c>
      <c r="D1010" s="5">
        <v>46874.760985386798</v>
      </c>
      <c r="E1010" s="5">
        <v>58408.345885162104</v>
      </c>
      <c r="F1010" s="5">
        <v>58297.797122882897</v>
      </c>
      <c r="G1010" s="5">
        <v>75912.218018600004</v>
      </c>
    </row>
    <row r="1011" spans="1:7" x14ac:dyDescent="0.55000000000000004">
      <c r="A1011" s="3">
        <v>33</v>
      </c>
      <c r="B1011" s="3">
        <v>16</v>
      </c>
      <c r="C1011" s="5">
        <v>334644.65752595401</v>
      </c>
      <c r="D1011" s="5">
        <v>314009.03866108402</v>
      </c>
      <c r="E1011" s="5">
        <v>323917.46832778398</v>
      </c>
      <c r="F1011" s="5">
        <v>324815.87362719403</v>
      </c>
      <c r="G1011" s="5">
        <v>322521.307970514</v>
      </c>
    </row>
    <row r="1012" spans="1:7" x14ac:dyDescent="0.55000000000000004">
      <c r="A1012" s="3">
        <v>33</v>
      </c>
      <c r="B1012" s="3">
        <v>17</v>
      </c>
      <c r="C1012" s="5">
        <v>3640243.2193638999</v>
      </c>
      <c r="D1012" s="5">
        <v>3535509.6242170301</v>
      </c>
      <c r="E1012" s="5">
        <v>3452887.3961450299</v>
      </c>
      <c r="F1012" s="5">
        <v>3410259.3056717999</v>
      </c>
      <c r="G1012" s="5">
        <v>3336143.2618160499</v>
      </c>
    </row>
    <row r="1013" spans="1:7" x14ac:dyDescent="0.55000000000000004">
      <c r="A1013" s="3">
        <v>33</v>
      </c>
      <c r="B1013" s="3">
        <v>18</v>
      </c>
      <c r="C1013" s="5">
        <v>278212.80863950402</v>
      </c>
      <c r="D1013" s="5">
        <v>276921.088109584</v>
      </c>
      <c r="E1013" s="5">
        <v>281833.15352644102</v>
      </c>
      <c r="F1013" s="5">
        <v>285805.42710747599</v>
      </c>
      <c r="G1013" s="5">
        <v>300624.35358752898</v>
      </c>
    </row>
    <row r="1014" spans="1:7" x14ac:dyDescent="0.55000000000000004">
      <c r="A1014" s="3">
        <v>33</v>
      </c>
      <c r="B1014" s="3">
        <v>19</v>
      </c>
      <c r="C1014" s="5">
        <v>323557.65695526497</v>
      </c>
      <c r="D1014" s="5">
        <v>288314.28133697802</v>
      </c>
      <c r="E1014" s="5">
        <v>269871.71375408297</v>
      </c>
      <c r="F1014" s="5">
        <v>265900.42740624101</v>
      </c>
      <c r="G1014" s="5">
        <v>259728.15876789199</v>
      </c>
    </row>
    <row r="1015" spans="1:7" x14ac:dyDescent="0.55000000000000004">
      <c r="A1015" s="3">
        <v>33</v>
      </c>
      <c r="B1015" s="3">
        <v>20</v>
      </c>
      <c r="C1015" s="5">
        <v>482000.30888974998</v>
      </c>
      <c r="D1015" s="5">
        <v>669271.24667268398</v>
      </c>
      <c r="E1015" s="5">
        <v>577471.324192898</v>
      </c>
      <c r="F1015" s="5">
        <v>551745.31274363003</v>
      </c>
      <c r="G1015" s="5">
        <v>551639.01535457303</v>
      </c>
    </row>
    <row r="1016" spans="1:7" x14ac:dyDescent="0.55000000000000004">
      <c r="A1016" s="3">
        <v>33</v>
      </c>
      <c r="B1016" s="3">
        <v>21</v>
      </c>
      <c r="C1016" s="5">
        <v>1501274.82094415</v>
      </c>
      <c r="D1016" s="5">
        <v>1442042.67979841</v>
      </c>
      <c r="E1016" s="5">
        <v>1484943.0204459899</v>
      </c>
      <c r="F1016" s="5">
        <v>1514036.0850132201</v>
      </c>
      <c r="G1016" s="5">
        <v>1517226.11942093</v>
      </c>
    </row>
    <row r="1017" spans="1:7" x14ac:dyDescent="0.55000000000000004">
      <c r="A1017" s="3">
        <v>33</v>
      </c>
      <c r="B1017" s="3">
        <v>22</v>
      </c>
      <c r="C1017" s="5">
        <v>167027.93211169899</v>
      </c>
      <c r="D1017" s="5">
        <v>139627.40179270599</v>
      </c>
      <c r="E1017" s="5">
        <v>120679.203020442</v>
      </c>
      <c r="F1017" s="5">
        <v>116731.352482987</v>
      </c>
      <c r="G1017" s="5">
        <v>110643.600289357</v>
      </c>
    </row>
    <row r="1018" spans="1:7" x14ac:dyDescent="0.55000000000000004">
      <c r="A1018" s="3">
        <v>33</v>
      </c>
      <c r="B1018" s="3">
        <v>23</v>
      </c>
      <c r="C1018" s="5">
        <v>671904.242919293</v>
      </c>
      <c r="D1018" s="5">
        <v>674408.35832516698</v>
      </c>
      <c r="E1018" s="5">
        <v>648394.02478405903</v>
      </c>
      <c r="F1018" s="5">
        <v>640749.63726069697</v>
      </c>
      <c r="G1018" s="5">
        <v>646562.37217294797</v>
      </c>
    </row>
    <row r="1019" spans="1:7" x14ac:dyDescent="0.55000000000000004">
      <c r="A1019" s="3">
        <v>33</v>
      </c>
      <c r="B1019" s="3">
        <v>24</v>
      </c>
      <c r="C1019" s="5">
        <v>107205.88998933999</v>
      </c>
      <c r="D1019" s="5">
        <v>104164.68936021499</v>
      </c>
      <c r="E1019" s="5">
        <v>108238.95704966701</v>
      </c>
      <c r="F1019" s="5">
        <v>107193.74001981301</v>
      </c>
      <c r="G1019" s="5">
        <v>103205.567542926</v>
      </c>
    </row>
    <row r="1020" spans="1:7" x14ac:dyDescent="0.55000000000000004">
      <c r="A1020" s="3">
        <v>33</v>
      </c>
      <c r="B1020" s="3">
        <v>25</v>
      </c>
      <c r="C1020" s="5">
        <v>110870.373151718</v>
      </c>
      <c r="D1020" s="5">
        <v>106843.705348932</v>
      </c>
      <c r="E1020" s="5">
        <v>99121.439083454505</v>
      </c>
      <c r="F1020" s="5">
        <v>97292.942117901694</v>
      </c>
      <c r="G1020" s="5">
        <v>100749.353679999</v>
      </c>
    </row>
    <row r="1021" spans="1:7" x14ac:dyDescent="0.55000000000000004">
      <c r="A1021" s="3">
        <v>33</v>
      </c>
      <c r="B1021" s="3">
        <v>26</v>
      </c>
      <c r="C1021" s="5">
        <v>1340164.6953337099</v>
      </c>
      <c r="D1021" s="5">
        <v>1287856.73664101</v>
      </c>
      <c r="E1021" s="5">
        <v>1389930.1259840999</v>
      </c>
      <c r="F1021" s="5">
        <v>1431696.6381105401</v>
      </c>
      <c r="G1021" s="5">
        <v>1434572.7020793101</v>
      </c>
    </row>
    <row r="1022" spans="1:7" x14ac:dyDescent="0.55000000000000004">
      <c r="A1022" s="3">
        <v>33</v>
      </c>
      <c r="B1022" s="3">
        <v>27</v>
      </c>
      <c r="C1022" s="5">
        <v>308456.58273672499</v>
      </c>
      <c r="D1022" s="5">
        <v>321774.22750545898</v>
      </c>
      <c r="E1022" s="5">
        <v>447387.86223527102</v>
      </c>
      <c r="F1022" s="5">
        <v>445843.983909473</v>
      </c>
      <c r="G1022" s="5">
        <v>509003.27684013301</v>
      </c>
    </row>
    <row r="1023" spans="1:7" x14ac:dyDescent="0.55000000000000004">
      <c r="A1023" s="3">
        <v>33</v>
      </c>
      <c r="B1023" s="3">
        <v>28</v>
      </c>
      <c r="C1023" s="5">
        <v>4670292.3995509399</v>
      </c>
      <c r="D1023" s="5">
        <v>4793833.7492565503</v>
      </c>
      <c r="E1023" s="5">
        <v>4691632.3179095499</v>
      </c>
      <c r="F1023" s="5">
        <v>4702263.7686200403</v>
      </c>
      <c r="G1023" s="5">
        <v>4686131.29076913</v>
      </c>
    </row>
    <row r="1024" spans="1:7" x14ac:dyDescent="0.55000000000000004">
      <c r="A1024" s="3">
        <v>33</v>
      </c>
      <c r="B1024" s="3">
        <v>29</v>
      </c>
      <c r="C1024" s="5">
        <v>479462.81998729001</v>
      </c>
      <c r="D1024" s="5">
        <v>558952.32374611299</v>
      </c>
      <c r="E1024" s="5">
        <v>520750.03275995399</v>
      </c>
      <c r="F1024" s="5">
        <v>494687.94665470597</v>
      </c>
      <c r="G1024" s="5">
        <v>457999.53089756798</v>
      </c>
    </row>
    <row r="1025" spans="1:7" x14ac:dyDescent="0.55000000000000004">
      <c r="A1025" s="3">
        <v>33</v>
      </c>
      <c r="B1025" s="3">
        <v>30</v>
      </c>
      <c r="C1025" s="5">
        <v>1343570.5066472499</v>
      </c>
      <c r="D1025" s="5">
        <v>916714.11029483296</v>
      </c>
      <c r="E1025" s="5">
        <v>698824.66947085096</v>
      </c>
      <c r="F1025" s="5">
        <v>663588.53706607001</v>
      </c>
      <c r="G1025" s="5">
        <v>589155.74036776402</v>
      </c>
    </row>
    <row r="1026" spans="1:7" x14ac:dyDescent="0.55000000000000004">
      <c r="A1026" s="3">
        <v>33</v>
      </c>
      <c r="B1026" s="3">
        <v>31</v>
      </c>
      <c r="C1026" s="5">
        <v>592415.16175488394</v>
      </c>
      <c r="D1026" s="5">
        <v>446621.07913155103</v>
      </c>
      <c r="E1026" s="5">
        <v>458352.01021515799</v>
      </c>
      <c r="F1026" s="5">
        <v>447174.95979803702</v>
      </c>
      <c r="G1026" s="5">
        <v>565266.81116325897</v>
      </c>
    </row>
    <row r="1027" spans="1:7" x14ac:dyDescent="0.55000000000000004">
      <c r="A1027" s="3">
        <v>34</v>
      </c>
      <c r="B1027" s="3">
        <v>1</v>
      </c>
      <c r="C1027" s="5">
        <v>279299.01342256402</v>
      </c>
      <c r="D1027" s="5">
        <v>210810.90026732799</v>
      </c>
      <c r="E1027" s="5">
        <v>464130.42089099903</v>
      </c>
      <c r="F1027" s="5">
        <v>411898.50394210801</v>
      </c>
      <c r="G1027" s="5">
        <v>354504.77775850199</v>
      </c>
    </row>
    <row r="1028" spans="1:7" x14ac:dyDescent="0.55000000000000004">
      <c r="A1028" s="3">
        <v>34</v>
      </c>
      <c r="B1028" s="3">
        <v>2</v>
      </c>
      <c r="C1028" s="5">
        <v>38684.034777386201</v>
      </c>
      <c r="D1028" s="5">
        <v>33456.5365995432</v>
      </c>
      <c r="E1028" s="5">
        <v>30229.6600591565</v>
      </c>
      <c r="F1028" s="5">
        <v>29086.483428970801</v>
      </c>
      <c r="G1028" s="5">
        <v>27365.305394356401</v>
      </c>
    </row>
    <row r="1029" spans="1:7" x14ac:dyDescent="0.55000000000000004">
      <c r="A1029" s="3">
        <v>34</v>
      </c>
      <c r="B1029" s="3">
        <v>3</v>
      </c>
      <c r="C1029" s="5">
        <v>301705.40340090002</v>
      </c>
      <c r="D1029" s="5">
        <v>301094.13906811801</v>
      </c>
      <c r="E1029" s="5">
        <v>345589.192781477</v>
      </c>
      <c r="F1029" s="5">
        <v>351056.77433073299</v>
      </c>
      <c r="G1029" s="5">
        <v>340275.653274949</v>
      </c>
    </row>
    <row r="1030" spans="1:7" x14ac:dyDescent="0.55000000000000004">
      <c r="A1030" s="3">
        <v>34</v>
      </c>
      <c r="B1030" s="3">
        <v>4</v>
      </c>
      <c r="C1030" s="5">
        <v>203696.32206235701</v>
      </c>
      <c r="D1030" s="5">
        <v>156941.825836968</v>
      </c>
      <c r="E1030" s="5">
        <v>138173.43473983201</v>
      </c>
      <c r="F1030" s="5">
        <v>131885.04270112599</v>
      </c>
      <c r="G1030" s="5">
        <v>135245.60008099201</v>
      </c>
    </row>
    <row r="1031" spans="1:7" x14ac:dyDescent="0.55000000000000004">
      <c r="A1031" s="3">
        <v>34</v>
      </c>
      <c r="B1031" s="3">
        <v>5</v>
      </c>
      <c r="C1031" s="5">
        <v>170596.77173337899</v>
      </c>
      <c r="D1031" s="5">
        <v>141493.26083756299</v>
      </c>
      <c r="E1031" s="5">
        <v>129110.34078988399</v>
      </c>
      <c r="F1031" s="5">
        <v>126179.974442908</v>
      </c>
      <c r="G1031" s="5">
        <v>121244.38515412</v>
      </c>
    </row>
    <row r="1032" spans="1:7" x14ac:dyDescent="0.55000000000000004">
      <c r="A1032" s="3">
        <v>34</v>
      </c>
      <c r="B1032" s="3">
        <v>6</v>
      </c>
      <c r="C1032" s="5">
        <v>822198.27160220698</v>
      </c>
      <c r="D1032" s="5">
        <v>853544.26665771403</v>
      </c>
      <c r="E1032" s="5">
        <v>874899.404682272</v>
      </c>
      <c r="F1032" s="5">
        <v>854720.63044520898</v>
      </c>
      <c r="G1032" s="5">
        <v>831049.60951695801</v>
      </c>
    </row>
    <row r="1033" spans="1:7" x14ac:dyDescent="0.55000000000000004">
      <c r="A1033" s="3">
        <v>34</v>
      </c>
      <c r="B1033" s="3">
        <v>7</v>
      </c>
      <c r="C1033" s="5">
        <v>102769.232001122</v>
      </c>
      <c r="D1033" s="5">
        <v>93854.049014597404</v>
      </c>
      <c r="E1033" s="5">
        <v>90794.572426372295</v>
      </c>
      <c r="F1033" s="5">
        <v>87620.024027542895</v>
      </c>
      <c r="G1033" s="5">
        <v>81715.749507362503</v>
      </c>
    </row>
    <row r="1034" spans="1:7" x14ac:dyDescent="0.55000000000000004">
      <c r="A1034" s="3">
        <v>34</v>
      </c>
      <c r="B1034" s="3">
        <v>8</v>
      </c>
      <c r="C1034" s="5">
        <v>1624402.08448357</v>
      </c>
      <c r="D1034" s="5">
        <v>1538737.9981114001</v>
      </c>
      <c r="E1034" s="5">
        <v>1630992.9116917099</v>
      </c>
      <c r="F1034" s="5">
        <v>1630974.6578233901</v>
      </c>
      <c r="G1034" s="5">
        <v>1567302.74424144</v>
      </c>
    </row>
    <row r="1035" spans="1:7" x14ac:dyDescent="0.55000000000000004">
      <c r="A1035" s="3">
        <v>34</v>
      </c>
      <c r="B1035" s="3">
        <v>9</v>
      </c>
      <c r="C1035" s="5">
        <v>164780.07782027801</v>
      </c>
      <c r="D1035" s="5">
        <v>157226.05523660901</v>
      </c>
      <c r="E1035" s="5">
        <v>158911.81310886799</v>
      </c>
      <c r="F1035" s="5">
        <v>154059.685043818</v>
      </c>
      <c r="G1035" s="5">
        <v>148462.56798616101</v>
      </c>
    </row>
    <row r="1036" spans="1:7" x14ac:dyDescent="0.55000000000000004">
      <c r="A1036" s="3">
        <v>34</v>
      </c>
      <c r="B1036" s="3">
        <v>10</v>
      </c>
      <c r="C1036" s="5">
        <v>769326.96496284404</v>
      </c>
      <c r="D1036" s="5">
        <v>829066.85657057201</v>
      </c>
      <c r="E1036" s="5">
        <v>862421.89307230106</v>
      </c>
      <c r="F1036" s="5">
        <v>827670.89841950696</v>
      </c>
      <c r="G1036" s="5">
        <v>851942.82037485496</v>
      </c>
    </row>
    <row r="1037" spans="1:7" x14ac:dyDescent="0.55000000000000004">
      <c r="A1037" s="3">
        <v>34</v>
      </c>
      <c r="B1037" s="3">
        <v>11</v>
      </c>
      <c r="C1037" s="5">
        <v>1044745.63365622</v>
      </c>
      <c r="D1037" s="5">
        <v>1091438.55596809</v>
      </c>
      <c r="E1037" s="5">
        <v>1397829.52558586</v>
      </c>
      <c r="F1037" s="5">
        <v>1853425.11258777</v>
      </c>
      <c r="G1037" s="5">
        <v>2185887.6595393801</v>
      </c>
    </row>
    <row r="1038" spans="1:7" x14ac:dyDescent="0.55000000000000004">
      <c r="A1038" s="3">
        <v>34</v>
      </c>
      <c r="B1038" s="3">
        <v>12</v>
      </c>
      <c r="C1038" s="5">
        <v>299806.03410181397</v>
      </c>
      <c r="D1038" s="5">
        <v>315135.696086635</v>
      </c>
      <c r="E1038" s="5">
        <v>324828.15394087503</v>
      </c>
      <c r="F1038" s="5">
        <v>306242.316464298</v>
      </c>
      <c r="G1038" s="5">
        <v>281671.76796481601</v>
      </c>
    </row>
    <row r="1039" spans="1:7" x14ac:dyDescent="0.55000000000000004">
      <c r="A1039" s="3">
        <v>34</v>
      </c>
      <c r="B1039" s="3">
        <v>13</v>
      </c>
      <c r="C1039" s="5">
        <v>282247.83676006203</v>
      </c>
      <c r="D1039" s="5">
        <v>272761.31488620199</v>
      </c>
      <c r="E1039" s="5">
        <v>221153.17795823401</v>
      </c>
      <c r="F1039" s="5">
        <v>205934.99931942701</v>
      </c>
      <c r="G1039" s="5">
        <v>174307.51595248899</v>
      </c>
    </row>
    <row r="1040" spans="1:7" x14ac:dyDescent="0.55000000000000004">
      <c r="A1040" s="3">
        <v>34</v>
      </c>
      <c r="B1040" s="3">
        <v>14</v>
      </c>
      <c r="C1040" s="5">
        <v>2309684.4902627198</v>
      </c>
      <c r="D1040" s="5">
        <v>2339191.7128535202</v>
      </c>
      <c r="E1040" s="5">
        <v>2502185.9763521701</v>
      </c>
      <c r="F1040" s="5">
        <v>2494103.06497736</v>
      </c>
      <c r="G1040" s="5">
        <v>2572809.54034273</v>
      </c>
    </row>
    <row r="1041" spans="1:7" x14ac:dyDescent="0.55000000000000004">
      <c r="A1041" s="3">
        <v>34</v>
      </c>
      <c r="B1041" s="3">
        <v>15</v>
      </c>
      <c r="C1041" s="5">
        <v>41090.920258581697</v>
      </c>
      <c r="D1041" s="5">
        <v>46966.7630664967</v>
      </c>
      <c r="E1041" s="5">
        <v>54382.353888127203</v>
      </c>
      <c r="F1041" s="5">
        <v>52514.420825132402</v>
      </c>
      <c r="G1041" s="5">
        <v>53487.400420524798</v>
      </c>
    </row>
    <row r="1042" spans="1:7" x14ac:dyDescent="0.55000000000000004">
      <c r="A1042" s="3">
        <v>34</v>
      </c>
      <c r="B1042" s="3">
        <v>16</v>
      </c>
      <c r="C1042" s="5">
        <v>463958.92236305203</v>
      </c>
      <c r="D1042" s="5">
        <v>503830.660911888</v>
      </c>
      <c r="E1042" s="5">
        <v>490631.00108802301</v>
      </c>
      <c r="F1042" s="5">
        <v>501056.52228666103</v>
      </c>
      <c r="G1042" s="5">
        <v>517752.46107153298</v>
      </c>
    </row>
    <row r="1043" spans="1:7" x14ac:dyDescent="0.55000000000000004">
      <c r="A1043" s="3">
        <v>34</v>
      </c>
      <c r="B1043" s="3">
        <v>17</v>
      </c>
      <c r="C1043" s="5">
        <v>4361794.3612399204</v>
      </c>
      <c r="D1043" s="5">
        <v>4295077.3950155098</v>
      </c>
      <c r="E1043" s="5">
        <v>4355392.0741010699</v>
      </c>
      <c r="F1043" s="5">
        <v>4359394.8027208298</v>
      </c>
      <c r="G1043" s="5">
        <v>4375688.3533850303</v>
      </c>
    </row>
    <row r="1044" spans="1:7" x14ac:dyDescent="0.55000000000000004">
      <c r="A1044" s="3">
        <v>34</v>
      </c>
      <c r="B1044" s="3">
        <v>18</v>
      </c>
      <c r="C1044" s="5">
        <v>434180.02805002901</v>
      </c>
      <c r="D1044" s="5">
        <v>425243.19198023202</v>
      </c>
      <c r="E1044" s="5">
        <v>454088.09284492198</v>
      </c>
      <c r="F1044" s="5">
        <v>468439.62305767799</v>
      </c>
      <c r="G1044" s="5">
        <v>514426.34514991101</v>
      </c>
    </row>
    <row r="1045" spans="1:7" x14ac:dyDescent="0.55000000000000004">
      <c r="A1045" s="3">
        <v>34</v>
      </c>
      <c r="B1045" s="3">
        <v>19</v>
      </c>
      <c r="C1045" s="5">
        <v>692645.59834506398</v>
      </c>
      <c r="D1045" s="5">
        <v>703111.93167404004</v>
      </c>
      <c r="E1045" s="5">
        <v>710725.33351242403</v>
      </c>
      <c r="F1045" s="5">
        <v>710069.46872501203</v>
      </c>
      <c r="G1045" s="5">
        <v>702274.21427489095</v>
      </c>
    </row>
    <row r="1046" spans="1:7" x14ac:dyDescent="0.55000000000000004">
      <c r="A1046" s="3">
        <v>34</v>
      </c>
      <c r="B1046" s="3">
        <v>20</v>
      </c>
      <c r="C1046" s="5">
        <v>805895.08353546204</v>
      </c>
      <c r="D1046" s="5">
        <v>824936.52668682602</v>
      </c>
      <c r="E1046" s="5">
        <v>871371.17457033799</v>
      </c>
      <c r="F1046" s="5">
        <v>850211.89823906706</v>
      </c>
      <c r="G1046" s="5">
        <v>919993.84921268898</v>
      </c>
    </row>
    <row r="1047" spans="1:7" x14ac:dyDescent="0.55000000000000004">
      <c r="A1047" s="3">
        <v>34</v>
      </c>
      <c r="B1047" s="3">
        <v>21</v>
      </c>
      <c r="C1047" s="5">
        <v>2993961.7769082999</v>
      </c>
      <c r="D1047" s="5">
        <v>2815619.0905186702</v>
      </c>
      <c r="E1047" s="5">
        <v>2701217.4213541201</v>
      </c>
      <c r="F1047" s="5">
        <v>2673729.9089943301</v>
      </c>
      <c r="G1047" s="5">
        <v>2668163.49770639</v>
      </c>
    </row>
    <row r="1048" spans="1:7" x14ac:dyDescent="0.55000000000000004">
      <c r="A1048" s="3">
        <v>34</v>
      </c>
      <c r="B1048" s="3">
        <v>22</v>
      </c>
      <c r="C1048" s="5">
        <v>312822.693315699</v>
      </c>
      <c r="D1048" s="5">
        <v>278035.47452181799</v>
      </c>
      <c r="E1048" s="5">
        <v>243743.507921977</v>
      </c>
      <c r="F1048" s="5">
        <v>248385.85236788599</v>
      </c>
      <c r="G1048" s="5">
        <v>226399.631733149</v>
      </c>
    </row>
    <row r="1049" spans="1:7" x14ac:dyDescent="0.55000000000000004">
      <c r="A1049" s="3">
        <v>34</v>
      </c>
      <c r="B1049" s="3">
        <v>23</v>
      </c>
      <c r="C1049" s="5">
        <v>1065692.5128707101</v>
      </c>
      <c r="D1049" s="5">
        <v>1152443.22866531</v>
      </c>
      <c r="E1049" s="5">
        <v>1110733.9978892701</v>
      </c>
      <c r="F1049" s="5">
        <v>1104738.4006594799</v>
      </c>
      <c r="G1049" s="5">
        <v>1119000.76770025</v>
      </c>
    </row>
    <row r="1050" spans="1:7" x14ac:dyDescent="0.55000000000000004">
      <c r="A1050" s="3">
        <v>34</v>
      </c>
      <c r="B1050" s="3">
        <v>24</v>
      </c>
      <c r="C1050" s="5">
        <v>176708.74309458901</v>
      </c>
      <c r="D1050" s="5">
        <v>186545.81060529599</v>
      </c>
      <c r="E1050" s="5">
        <v>177789.86181502001</v>
      </c>
      <c r="F1050" s="5">
        <v>171985.27890204999</v>
      </c>
      <c r="G1050" s="5">
        <v>164464.75763013301</v>
      </c>
    </row>
    <row r="1051" spans="1:7" x14ac:dyDescent="0.55000000000000004">
      <c r="A1051" s="3">
        <v>34</v>
      </c>
      <c r="B1051" s="3">
        <v>25</v>
      </c>
      <c r="C1051" s="5">
        <v>166749.43619373301</v>
      </c>
      <c r="D1051" s="5">
        <v>155962.48025634201</v>
      </c>
      <c r="E1051" s="5">
        <v>305431.888233312</v>
      </c>
      <c r="F1051" s="5">
        <v>277930.56648525997</v>
      </c>
      <c r="G1051" s="5">
        <v>253680.670988158</v>
      </c>
    </row>
    <row r="1052" spans="1:7" x14ac:dyDescent="0.55000000000000004">
      <c r="A1052" s="3">
        <v>34</v>
      </c>
      <c r="B1052" s="3">
        <v>26</v>
      </c>
      <c r="C1052" s="5">
        <v>2264463.1947273798</v>
      </c>
      <c r="D1052" s="5">
        <v>2081828.7187932399</v>
      </c>
      <c r="E1052" s="5">
        <v>2155954.7867821702</v>
      </c>
      <c r="F1052" s="5">
        <v>2189955.8333668401</v>
      </c>
      <c r="G1052" s="5">
        <v>2209697.7925952799</v>
      </c>
    </row>
    <row r="1053" spans="1:7" x14ac:dyDescent="0.55000000000000004">
      <c r="A1053" s="3">
        <v>34</v>
      </c>
      <c r="B1053" s="3">
        <v>27</v>
      </c>
      <c r="C1053" s="5">
        <v>704507.21983595204</v>
      </c>
      <c r="D1053" s="5">
        <v>726137.44362840196</v>
      </c>
      <c r="E1053" s="5">
        <v>819155.66915862402</v>
      </c>
      <c r="F1053" s="5">
        <v>875414.20994902402</v>
      </c>
      <c r="G1053" s="5">
        <v>932901.43543449906</v>
      </c>
    </row>
    <row r="1054" spans="1:7" x14ac:dyDescent="0.55000000000000004">
      <c r="A1054" s="3">
        <v>34</v>
      </c>
      <c r="B1054" s="3">
        <v>28</v>
      </c>
      <c r="C1054" s="5">
        <v>8755685.5083974209</v>
      </c>
      <c r="D1054" s="5">
        <v>9467883.67581301</v>
      </c>
      <c r="E1054" s="5">
        <v>9436311.29064296</v>
      </c>
      <c r="F1054" s="5">
        <v>9488815.1552058291</v>
      </c>
      <c r="G1054" s="5">
        <v>9437874.0067595802</v>
      </c>
    </row>
    <row r="1055" spans="1:7" x14ac:dyDescent="0.55000000000000004">
      <c r="A1055" s="3">
        <v>34</v>
      </c>
      <c r="B1055" s="3">
        <v>29</v>
      </c>
      <c r="C1055" s="5">
        <v>915760.78594120999</v>
      </c>
      <c r="D1055" s="5">
        <v>862000.665785708</v>
      </c>
      <c r="E1055" s="5">
        <v>800295.59377013298</v>
      </c>
      <c r="F1055" s="5">
        <v>794348.69819025404</v>
      </c>
      <c r="G1055" s="5">
        <v>810217.16681291896</v>
      </c>
    </row>
    <row r="1056" spans="1:7" x14ac:dyDescent="0.55000000000000004">
      <c r="A1056" s="3">
        <v>34</v>
      </c>
      <c r="B1056" s="3">
        <v>30</v>
      </c>
      <c r="C1056" s="5">
        <v>782276.33688724798</v>
      </c>
      <c r="D1056" s="5">
        <v>771184.11324572295</v>
      </c>
      <c r="E1056" s="5">
        <v>740550.17594519199</v>
      </c>
      <c r="F1056" s="5">
        <v>805018.38934548094</v>
      </c>
      <c r="G1056" s="5">
        <v>736280.18990634696</v>
      </c>
    </row>
    <row r="1057" spans="1:7" x14ac:dyDescent="0.55000000000000004">
      <c r="A1057" s="3">
        <v>34</v>
      </c>
      <c r="B1057" s="3">
        <v>31</v>
      </c>
      <c r="C1057" s="5">
        <v>871799.31082840601</v>
      </c>
      <c r="D1057" s="5">
        <v>726363.14247671003</v>
      </c>
      <c r="E1057" s="5">
        <v>651216.41075314302</v>
      </c>
      <c r="F1057" s="5">
        <v>648816.83366413706</v>
      </c>
      <c r="G1057" s="5">
        <v>665281.37917841796</v>
      </c>
    </row>
    <row r="1058" spans="1:7" x14ac:dyDescent="0.55000000000000004">
      <c r="A1058" s="3">
        <v>35</v>
      </c>
      <c r="B1058" s="3">
        <v>1</v>
      </c>
      <c r="C1058" s="5">
        <v>148766.007355746</v>
      </c>
      <c r="D1058" s="5">
        <v>126202.706085663</v>
      </c>
      <c r="E1058" s="5">
        <v>129075.037053494</v>
      </c>
      <c r="F1058" s="5">
        <v>121809.624193603</v>
      </c>
      <c r="G1058" s="5">
        <v>102923.308738326</v>
      </c>
    </row>
    <row r="1059" spans="1:7" x14ac:dyDescent="0.55000000000000004">
      <c r="A1059" s="3">
        <v>35</v>
      </c>
      <c r="B1059" s="3">
        <v>2</v>
      </c>
      <c r="C1059" s="5">
        <v>41394.173885269898</v>
      </c>
      <c r="D1059" s="5">
        <v>41176.723700680101</v>
      </c>
      <c r="E1059" s="5">
        <v>42196.669125162101</v>
      </c>
      <c r="F1059" s="5">
        <v>41287.5738117043</v>
      </c>
      <c r="G1059" s="5">
        <v>40195.0883544034</v>
      </c>
    </row>
    <row r="1060" spans="1:7" x14ac:dyDescent="0.55000000000000004">
      <c r="A1060" s="3">
        <v>35</v>
      </c>
      <c r="B1060" s="3">
        <v>3</v>
      </c>
      <c r="C1060" s="5">
        <v>194383.71381719201</v>
      </c>
      <c r="D1060" s="5">
        <v>177779.05473470999</v>
      </c>
      <c r="E1060" s="5">
        <v>188179.87139946199</v>
      </c>
      <c r="F1060" s="5">
        <v>185290.895543052</v>
      </c>
      <c r="G1060" s="5">
        <v>180860.421184898</v>
      </c>
    </row>
    <row r="1061" spans="1:7" x14ac:dyDescent="0.55000000000000004">
      <c r="A1061" s="3">
        <v>35</v>
      </c>
      <c r="B1061" s="3">
        <v>4</v>
      </c>
      <c r="C1061" s="5">
        <v>90137.538547221993</v>
      </c>
      <c r="D1061" s="5">
        <v>88206.467838401499</v>
      </c>
      <c r="E1061" s="5">
        <v>90355.405931522502</v>
      </c>
      <c r="F1061" s="5">
        <v>91189.444296547095</v>
      </c>
      <c r="G1061" s="5">
        <v>86703.360201425705</v>
      </c>
    </row>
    <row r="1062" spans="1:7" x14ac:dyDescent="0.55000000000000004">
      <c r="A1062" s="3">
        <v>35</v>
      </c>
      <c r="B1062" s="3">
        <v>5</v>
      </c>
      <c r="C1062" s="5">
        <v>109557.13941135199</v>
      </c>
      <c r="D1062" s="5">
        <v>99813.440506265004</v>
      </c>
      <c r="E1062" s="5">
        <v>96911.717662702606</v>
      </c>
      <c r="F1062" s="5">
        <v>96108.127605776695</v>
      </c>
      <c r="G1062" s="5">
        <v>98553.750091492097</v>
      </c>
    </row>
    <row r="1063" spans="1:7" x14ac:dyDescent="0.55000000000000004">
      <c r="A1063" s="3">
        <v>35</v>
      </c>
      <c r="B1063" s="3">
        <v>6</v>
      </c>
      <c r="C1063" s="5">
        <v>2524050.5683289198</v>
      </c>
      <c r="D1063" s="5">
        <v>2598392.90746191</v>
      </c>
      <c r="E1063" s="5">
        <v>2590640.98513661</v>
      </c>
      <c r="F1063" s="5">
        <v>2585094.6749521298</v>
      </c>
      <c r="G1063" s="5">
        <v>2591071.1657644301</v>
      </c>
    </row>
    <row r="1064" spans="1:7" x14ac:dyDescent="0.55000000000000004">
      <c r="A1064" s="3">
        <v>35</v>
      </c>
      <c r="B1064" s="3">
        <v>7</v>
      </c>
      <c r="C1064" s="5">
        <v>245685.39117051999</v>
      </c>
      <c r="D1064" s="5">
        <v>219580.475280485</v>
      </c>
      <c r="E1064" s="5">
        <v>243681.735071606</v>
      </c>
      <c r="F1064" s="5">
        <v>243753.43047850099</v>
      </c>
      <c r="G1064" s="5">
        <v>239610.42976150801</v>
      </c>
    </row>
    <row r="1065" spans="1:7" x14ac:dyDescent="0.55000000000000004">
      <c r="A1065" s="3">
        <v>35</v>
      </c>
      <c r="B1065" s="3">
        <v>8</v>
      </c>
      <c r="C1065" s="5">
        <v>522345.75132128602</v>
      </c>
      <c r="D1065" s="5">
        <v>547273.81674496701</v>
      </c>
      <c r="E1065" s="5">
        <v>545701.12421112997</v>
      </c>
      <c r="F1065" s="5">
        <v>546266.03069539298</v>
      </c>
      <c r="G1065" s="5">
        <v>575533.42230071104</v>
      </c>
    </row>
    <row r="1066" spans="1:7" x14ac:dyDescent="0.55000000000000004">
      <c r="A1066" s="3">
        <v>35</v>
      </c>
      <c r="B1066" s="3">
        <v>9</v>
      </c>
      <c r="C1066" s="5">
        <v>61917.638982258097</v>
      </c>
      <c r="D1066" s="5">
        <v>60505.066919411598</v>
      </c>
      <c r="E1066" s="5">
        <v>56963.2946067804</v>
      </c>
      <c r="F1066" s="5">
        <v>55384.707787822597</v>
      </c>
      <c r="G1066" s="5">
        <v>51147.604755578701</v>
      </c>
    </row>
    <row r="1067" spans="1:7" x14ac:dyDescent="0.55000000000000004">
      <c r="A1067" s="3">
        <v>35</v>
      </c>
      <c r="B1067" s="3">
        <v>10</v>
      </c>
      <c r="C1067" s="5">
        <v>198684.88998105799</v>
      </c>
      <c r="D1067" s="5">
        <v>208828.53747585599</v>
      </c>
      <c r="E1067" s="5">
        <v>228910.78496466199</v>
      </c>
      <c r="F1067" s="5">
        <v>232774.24247043699</v>
      </c>
      <c r="G1067" s="5">
        <v>247819.58124530601</v>
      </c>
    </row>
    <row r="1068" spans="1:7" x14ac:dyDescent="0.55000000000000004">
      <c r="A1068" s="3">
        <v>35</v>
      </c>
      <c r="B1068" s="3">
        <v>11</v>
      </c>
      <c r="C1068" s="5">
        <v>204186.60216431401</v>
      </c>
      <c r="D1068" s="5">
        <v>135342.58635785899</v>
      </c>
      <c r="E1068" s="5">
        <v>102558.27924257801</v>
      </c>
      <c r="F1068" s="5">
        <v>94712.648177792405</v>
      </c>
      <c r="G1068" s="5">
        <v>91394.098244585199</v>
      </c>
    </row>
    <row r="1069" spans="1:7" x14ac:dyDescent="0.55000000000000004">
      <c r="A1069" s="3">
        <v>35</v>
      </c>
      <c r="B1069" s="3">
        <v>12</v>
      </c>
      <c r="C1069" s="5">
        <v>100673.00119557</v>
      </c>
      <c r="D1069" s="5">
        <v>113812.39201453001</v>
      </c>
      <c r="E1069" s="5">
        <v>99305.6574693726</v>
      </c>
      <c r="F1069" s="5">
        <v>90123.0259126858</v>
      </c>
      <c r="G1069" s="5">
        <v>81860.852379637494</v>
      </c>
    </row>
    <row r="1070" spans="1:7" x14ac:dyDescent="0.55000000000000004">
      <c r="A1070" s="3">
        <v>35</v>
      </c>
      <c r="B1070" s="3">
        <v>13</v>
      </c>
      <c r="C1070" s="5">
        <v>0</v>
      </c>
      <c r="D1070" s="5">
        <v>6714.4332498511703</v>
      </c>
      <c r="E1070" s="5">
        <v>6959.5336963806303</v>
      </c>
      <c r="F1070" s="5">
        <v>7011.2626017013799</v>
      </c>
      <c r="G1070" s="5">
        <v>6717.2626764837396</v>
      </c>
    </row>
    <row r="1071" spans="1:7" x14ac:dyDescent="0.55000000000000004">
      <c r="A1071" s="3">
        <v>35</v>
      </c>
      <c r="B1071" s="3">
        <v>14</v>
      </c>
      <c r="C1071" s="5">
        <v>539553.868509294</v>
      </c>
      <c r="D1071" s="5">
        <v>577446.77446691506</v>
      </c>
      <c r="E1071" s="5">
        <v>603895.23229263804</v>
      </c>
      <c r="F1071" s="5">
        <v>581625.40168915596</v>
      </c>
      <c r="G1071" s="5">
        <v>614110.77646105504</v>
      </c>
    </row>
    <row r="1072" spans="1:7" x14ac:dyDescent="0.55000000000000004">
      <c r="A1072" s="3">
        <v>35</v>
      </c>
      <c r="B1072" s="3">
        <v>15</v>
      </c>
      <c r="C1072" s="5">
        <v>17381.468785594901</v>
      </c>
      <c r="D1072" s="5">
        <v>18089.238026959702</v>
      </c>
      <c r="E1072" s="5">
        <v>26304.634666407801</v>
      </c>
      <c r="F1072" s="5">
        <v>26509.0627178875</v>
      </c>
      <c r="G1072" s="5">
        <v>25362.049823665398</v>
      </c>
    </row>
    <row r="1073" spans="1:7" x14ac:dyDescent="0.55000000000000004">
      <c r="A1073" s="3">
        <v>35</v>
      </c>
      <c r="B1073" s="3">
        <v>16</v>
      </c>
      <c r="C1073" s="5">
        <v>170575.36821596901</v>
      </c>
      <c r="D1073" s="5">
        <v>150128.06625834201</v>
      </c>
      <c r="E1073" s="5">
        <v>145931.94939695299</v>
      </c>
      <c r="F1073" s="5">
        <v>139857.022641705</v>
      </c>
      <c r="G1073" s="5">
        <v>153239.255612918</v>
      </c>
    </row>
    <row r="1074" spans="1:7" x14ac:dyDescent="0.55000000000000004">
      <c r="A1074" s="3">
        <v>35</v>
      </c>
      <c r="B1074" s="3">
        <v>17</v>
      </c>
      <c r="C1074" s="5">
        <v>3202723.4255608302</v>
      </c>
      <c r="D1074" s="5">
        <v>3199969.0108530698</v>
      </c>
      <c r="E1074" s="5">
        <v>3141410.7335702199</v>
      </c>
      <c r="F1074" s="5">
        <v>3120643.6426214399</v>
      </c>
      <c r="G1074" s="5">
        <v>3148915.44775454</v>
      </c>
    </row>
    <row r="1075" spans="1:7" x14ac:dyDescent="0.55000000000000004">
      <c r="A1075" s="3">
        <v>35</v>
      </c>
      <c r="B1075" s="3">
        <v>18</v>
      </c>
      <c r="C1075" s="5">
        <v>238886.781466227</v>
      </c>
      <c r="D1075" s="5">
        <v>244282.52990740599</v>
      </c>
      <c r="E1075" s="5">
        <v>256759.69429273001</v>
      </c>
      <c r="F1075" s="5">
        <v>258211.383299418</v>
      </c>
      <c r="G1075" s="5">
        <v>291538.00569717598</v>
      </c>
    </row>
    <row r="1076" spans="1:7" x14ac:dyDescent="0.55000000000000004">
      <c r="A1076" s="3">
        <v>35</v>
      </c>
      <c r="B1076" s="3">
        <v>19</v>
      </c>
      <c r="C1076" s="5">
        <v>169403.63597636801</v>
      </c>
      <c r="D1076" s="5">
        <v>159398.07099107601</v>
      </c>
      <c r="E1076" s="5">
        <v>150670.10394384299</v>
      </c>
      <c r="F1076" s="5">
        <v>148728.192832892</v>
      </c>
      <c r="G1076" s="5">
        <v>145257.91124762199</v>
      </c>
    </row>
    <row r="1077" spans="1:7" x14ac:dyDescent="0.55000000000000004">
      <c r="A1077" s="3">
        <v>35</v>
      </c>
      <c r="B1077" s="3">
        <v>20</v>
      </c>
      <c r="C1077" s="5">
        <v>422288.20092491299</v>
      </c>
      <c r="D1077" s="5">
        <v>375084.94345665601</v>
      </c>
      <c r="E1077" s="5">
        <v>414184.56763798598</v>
      </c>
      <c r="F1077" s="5">
        <v>411482.15531812102</v>
      </c>
      <c r="G1077" s="5">
        <v>440256.91830016702</v>
      </c>
    </row>
    <row r="1078" spans="1:7" x14ac:dyDescent="0.55000000000000004">
      <c r="A1078" s="3">
        <v>35</v>
      </c>
      <c r="B1078" s="3">
        <v>21</v>
      </c>
      <c r="C1078" s="5">
        <v>1876966.10978077</v>
      </c>
      <c r="D1078" s="5">
        <v>1902181.3949446699</v>
      </c>
      <c r="E1078" s="5">
        <v>1968316.6239213599</v>
      </c>
      <c r="F1078" s="5">
        <v>2025402.7133220499</v>
      </c>
      <c r="G1078" s="5">
        <v>2073673.0952623</v>
      </c>
    </row>
    <row r="1079" spans="1:7" x14ac:dyDescent="0.55000000000000004">
      <c r="A1079" s="3">
        <v>35</v>
      </c>
      <c r="B1079" s="3">
        <v>22</v>
      </c>
      <c r="C1079" s="5">
        <v>176640.597149454</v>
      </c>
      <c r="D1079" s="5">
        <v>138689.78237210601</v>
      </c>
      <c r="E1079" s="5">
        <v>109785.221270826</v>
      </c>
      <c r="F1079" s="5">
        <v>103578.832538669</v>
      </c>
      <c r="G1079" s="5">
        <v>102817.305640808</v>
      </c>
    </row>
    <row r="1080" spans="1:7" x14ac:dyDescent="0.55000000000000004">
      <c r="A1080" s="3">
        <v>35</v>
      </c>
      <c r="B1080" s="3">
        <v>23</v>
      </c>
      <c r="C1080" s="5">
        <v>466938.35233847902</v>
      </c>
      <c r="D1080" s="5">
        <v>515088.52038724802</v>
      </c>
      <c r="E1080" s="5">
        <v>499684.75410426903</v>
      </c>
      <c r="F1080" s="5">
        <v>489098.72501772898</v>
      </c>
      <c r="G1080" s="5">
        <v>487662.66917489498</v>
      </c>
    </row>
    <row r="1081" spans="1:7" x14ac:dyDescent="0.55000000000000004">
      <c r="A1081" s="3">
        <v>35</v>
      </c>
      <c r="B1081" s="3">
        <v>24</v>
      </c>
      <c r="C1081" s="5">
        <v>37504.235918942999</v>
      </c>
      <c r="D1081" s="5">
        <v>36048.190309497302</v>
      </c>
      <c r="E1081" s="5">
        <v>32833.2408263627</v>
      </c>
      <c r="F1081" s="5">
        <v>31722.5069931533</v>
      </c>
      <c r="G1081" s="5">
        <v>30310.338200742801</v>
      </c>
    </row>
    <row r="1082" spans="1:7" x14ac:dyDescent="0.55000000000000004">
      <c r="A1082" s="3">
        <v>35</v>
      </c>
      <c r="B1082" s="3">
        <v>25</v>
      </c>
      <c r="C1082" s="5">
        <v>77608.876183398301</v>
      </c>
      <c r="D1082" s="5">
        <v>81982.572089346097</v>
      </c>
      <c r="E1082" s="5">
        <v>88775.596031030596</v>
      </c>
      <c r="F1082" s="5">
        <v>86483.757881053898</v>
      </c>
      <c r="G1082" s="5">
        <v>79504.132051298395</v>
      </c>
    </row>
    <row r="1083" spans="1:7" x14ac:dyDescent="0.55000000000000004">
      <c r="A1083" s="3">
        <v>35</v>
      </c>
      <c r="B1083" s="3">
        <v>26</v>
      </c>
      <c r="C1083" s="5">
        <v>1109422.66170254</v>
      </c>
      <c r="D1083" s="5">
        <v>1025194.74901089</v>
      </c>
      <c r="E1083" s="5">
        <v>1033130.4174061799</v>
      </c>
      <c r="F1083" s="5">
        <v>1018934.62411194</v>
      </c>
      <c r="G1083" s="5">
        <v>992034.77878496703</v>
      </c>
    </row>
    <row r="1084" spans="1:7" x14ac:dyDescent="0.55000000000000004">
      <c r="A1084" s="3">
        <v>35</v>
      </c>
      <c r="B1084" s="3">
        <v>27</v>
      </c>
      <c r="C1084" s="5">
        <v>167330.13463677501</v>
      </c>
      <c r="D1084" s="5">
        <v>253830.775243187</v>
      </c>
      <c r="E1084" s="5">
        <v>306616.654362484</v>
      </c>
      <c r="F1084" s="5">
        <v>303187.08383957698</v>
      </c>
      <c r="G1084" s="5">
        <v>321231.86232300801</v>
      </c>
    </row>
    <row r="1085" spans="1:7" x14ac:dyDescent="0.55000000000000004">
      <c r="A1085" s="3">
        <v>35</v>
      </c>
      <c r="B1085" s="3">
        <v>28</v>
      </c>
      <c r="C1085" s="5">
        <v>4178813.5033095502</v>
      </c>
      <c r="D1085" s="5">
        <v>4411325.42079031</v>
      </c>
      <c r="E1085" s="5">
        <v>4571215.9559471104</v>
      </c>
      <c r="F1085" s="5">
        <v>4635282.4552736403</v>
      </c>
      <c r="G1085" s="5">
        <v>4767632.9166840902</v>
      </c>
    </row>
    <row r="1086" spans="1:7" x14ac:dyDescent="0.55000000000000004">
      <c r="A1086" s="3">
        <v>35</v>
      </c>
      <c r="B1086" s="3">
        <v>29</v>
      </c>
      <c r="C1086" s="5">
        <v>355249.243299742</v>
      </c>
      <c r="D1086" s="5">
        <v>391930.109417108</v>
      </c>
      <c r="E1086" s="5">
        <v>446058.55106194102</v>
      </c>
      <c r="F1086" s="5">
        <v>428653.83373931103</v>
      </c>
      <c r="G1086" s="5">
        <v>377122.67940640799</v>
      </c>
    </row>
    <row r="1087" spans="1:7" x14ac:dyDescent="0.55000000000000004">
      <c r="A1087" s="3">
        <v>35</v>
      </c>
      <c r="B1087" s="3">
        <v>30</v>
      </c>
      <c r="C1087" s="5">
        <v>446815.67348952999</v>
      </c>
      <c r="D1087" s="5">
        <v>376258.10063428403</v>
      </c>
      <c r="E1087" s="5">
        <v>312218.22688280902</v>
      </c>
      <c r="F1087" s="5">
        <v>301288.34732312598</v>
      </c>
      <c r="G1087" s="5">
        <v>308031.48668848199</v>
      </c>
    </row>
    <row r="1088" spans="1:7" x14ac:dyDescent="0.55000000000000004">
      <c r="A1088" s="3">
        <v>35</v>
      </c>
      <c r="B1088" s="3">
        <v>31</v>
      </c>
      <c r="C1088" s="5">
        <v>486613.99728891399</v>
      </c>
      <c r="D1088" s="5">
        <v>436392.42396512203</v>
      </c>
      <c r="E1088" s="5">
        <v>400353.76194950403</v>
      </c>
      <c r="F1088" s="5">
        <v>380702.940891932</v>
      </c>
      <c r="G1088" s="5">
        <v>385861.616337816</v>
      </c>
    </row>
    <row r="1089" spans="1:7" x14ac:dyDescent="0.55000000000000004">
      <c r="A1089" s="3">
        <v>36</v>
      </c>
      <c r="B1089" s="3">
        <v>1</v>
      </c>
      <c r="C1089" s="5">
        <v>196829.446293182</v>
      </c>
      <c r="D1089" s="5">
        <v>133689.462976282</v>
      </c>
      <c r="E1089" s="5">
        <v>109541.91587615899</v>
      </c>
      <c r="F1089" s="5">
        <v>122219.596556912</v>
      </c>
      <c r="G1089" s="5">
        <v>104806.24288527299</v>
      </c>
    </row>
    <row r="1090" spans="1:7" x14ac:dyDescent="0.55000000000000004">
      <c r="A1090" s="3">
        <v>36</v>
      </c>
      <c r="B1090" s="3">
        <v>2</v>
      </c>
      <c r="C1090" s="5">
        <v>10719.7927816839</v>
      </c>
      <c r="D1090" s="5">
        <v>12443.7434366204</v>
      </c>
      <c r="E1090" s="5">
        <v>14269.8013817352</v>
      </c>
      <c r="F1090" s="5">
        <v>13941.1838431754</v>
      </c>
      <c r="G1090" s="5">
        <v>13495.2242848063</v>
      </c>
    </row>
    <row r="1091" spans="1:7" x14ac:dyDescent="0.55000000000000004">
      <c r="A1091" s="3">
        <v>36</v>
      </c>
      <c r="B1091" s="3">
        <v>3</v>
      </c>
      <c r="C1091" s="5">
        <v>111008.184356564</v>
      </c>
      <c r="D1091" s="5">
        <v>106494.910318728</v>
      </c>
      <c r="E1091" s="5">
        <v>103246.677577782</v>
      </c>
      <c r="F1091" s="5">
        <v>110061.979586576</v>
      </c>
      <c r="G1091" s="5">
        <v>109501.69294100899</v>
      </c>
    </row>
    <row r="1092" spans="1:7" x14ac:dyDescent="0.55000000000000004">
      <c r="A1092" s="3">
        <v>36</v>
      </c>
      <c r="B1092" s="3">
        <v>4</v>
      </c>
      <c r="C1092" s="5">
        <v>34344.736954785098</v>
      </c>
      <c r="D1092" s="5">
        <v>29639.816092097</v>
      </c>
      <c r="E1092" s="5">
        <v>25666.425278016799</v>
      </c>
      <c r="F1092" s="5">
        <v>25362.6599586017</v>
      </c>
      <c r="G1092" s="5">
        <v>22212.096123593099</v>
      </c>
    </row>
    <row r="1093" spans="1:7" x14ac:dyDescent="0.55000000000000004">
      <c r="A1093" s="3">
        <v>36</v>
      </c>
      <c r="B1093" s="3">
        <v>5</v>
      </c>
      <c r="C1093" s="5">
        <v>245252.496825868</v>
      </c>
      <c r="D1093" s="5">
        <v>188272.70288404301</v>
      </c>
      <c r="E1093" s="5">
        <v>160568.21424083901</v>
      </c>
      <c r="F1093" s="5">
        <v>160805.07998701799</v>
      </c>
      <c r="G1093" s="5">
        <v>145789.481095339</v>
      </c>
    </row>
    <row r="1094" spans="1:7" x14ac:dyDescent="0.55000000000000004">
      <c r="A1094" s="3">
        <v>36</v>
      </c>
      <c r="B1094" s="3">
        <v>6</v>
      </c>
      <c r="C1094" s="5">
        <v>709321.09435253195</v>
      </c>
      <c r="D1094" s="5">
        <v>774515.75369687297</v>
      </c>
      <c r="E1094" s="5">
        <v>760003.970102377</v>
      </c>
      <c r="F1094" s="5">
        <v>740471.54116816504</v>
      </c>
      <c r="G1094" s="5">
        <v>720553.72278731596</v>
      </c>
    </row>
    <row r="1095" spans="1:7" x14ac:dyDescent="0.55000000000000004">
      <c r="A1095" s="3">
        <v>36</v>
      </c>
      <c r="B1095" s="3">
        <v>7</v>
      </c>
      <c r="C1095" s="5">
        <v>44929.746370750501</v>
      </c>
      <c r="D1095" s="5">
        <v>37720.671065451003</v>
      </c>
      <c r="E1095" s="5">
        <v>32642.6447208596</v>
      </c>
      <c r="F1095" s="5">
        <v>30522.419768333399</v>
      </c>
      <c r="G1095" s="5">
        <v>27113.453529972401</v>
      </c>
    </row>
    <row r="1096" spans="1:7" x14ac:dyDescent="0.55000000000000004">
      <c r="A1096" s="3">
        <v>36</v>
      </c>
      <c r="B1096" s="3">
        <v>8</v>
      </c>
      <c r="C1096" s="5">
        <v>24021.549007523499</v>
      </c>
      <c r="D1096" s="5">
        <v>26049.9625246822</v>
      </c>
      <c r="E1096" s="5">
        <v>31571.9306671987</v>
      </c>
      <c r="F1096" s="5">
        <v>30939.4214367389</v>
      </c>
      <c r="G1096" s="5">
        <v>32392.880218569699</v>
      </c>
    </row>
    <row r="1097" spans="1:7" x14ac:dyDescent="0.55000000000000004">
      <c r="A1097" s="3">
        <v>36</v>
      </c>
      <c r="B1097" s="3">
        <v>9</v>
      </c>
      <c r="C1097" s="5">
        <v>16221.6652140673</v>
      </c>
      <c r="D1097" s="5">
        <v>18574.0539225742</v>
      </c>
      <c r="E1097" s="5">
        <v>20917.277195124901</v>
      </c>
      <c r="F1097" s="5">
        <v>20441.237898173</v>
      </c>
      <c r="G1097" s="5">
        <v>19558.161656695898</v>
      </c>
    </row>
    <row r="1098" spans="1:7" x14ac:dyDescent="0.55000000000000004">
      <c r="A1098" s="3">
        <v>36</v>
      </c>
      <c r="B1098" s="3">
        <v>10</v>
      </c>
      <c r="C1098" s="5">
        <v>132599.301715529</v>
      </c>
      <c r="D1098" s="5">
        <v>118714.02016083999</v>
      </c>
      <c r="E1098" s="5">
        <v>118031.35696342999</v>
      </c>
      <c r="F1098" s="5">
        <v>112882.311299582</v>
      </c>
      <c r="G1098" s="5">
        <v>107952.740201865</v>
      </c>
    </row>
    <row r="1099" spans="1:7" x14ac:dyDescent="0.55000000000000004">
      <c r="A1099" s="3">
        <v>36</v>
      </c>
      <c r="B1099" s="3">
        <v>11</v>
      </c>
      <c r="C1099" s="5">
        <v>131387.176068542</v>
      </c>
      <c r="D1099" s="5">
        <v>249239.152451562</v>
      </c>
      <c r="E1099" s="5">
        <v>327021.27907652699</v>
      </c>
      <c r="F1099" s="5">
        <v>334158.92323812202</v>
      </c>
      <c r="G1099" s="5">
        <v>372692.32296137803</v>
      </c>
    </row>
    <row r="1100" spans="1:7" x14ac:dyDescent="0.55000000000000004">
      <c r="A1100" s="3">
        <v>36</v>
      </c>
      <c r="B1100" s="3">
        <v>12</v>
      </c>
      <c r="C1100" s="5">
        <v>211094.81243441801</v>
      </c>
      <c r="D1100" s="5">
        <v>171699.62692111099</v>
      </c>
      <c r="E1100" s="5">
        <v>129811.353942977</v>
      </c>
      <c r="F1100" s="5">
        <v>116678.853225976</v>
      </c>
      <c r="G1100" s="5">
        <v>148029.42889822499</v>
      </c>
    </row>
    <row r="1101" spans="1:7" x14ac:dyDescent="0.55000000000000004">
      <c r="A1101" s="3">
        <v>36</v>
      </c>
      <c r="B1101" s="3">
        <v>13</v>
      </c>
      <c r="C1101" s="5">
        <v>10577.0675694822</v>
      </c>
      <c r="D1101" s="5">
        <v>9061.12856782173</v>
      </c>
      <c r="E1101" s="5">
        <v>8527.3810342578799</v>
      </c>
      <c r="F1101" s="5">
        <v>9097.7818330898408</v>
      </c>
      <c r="G1101" s="5">
        <v>9389.1732291653407</v>
      </c>
    </row>
    <row r="1102" spans="1:7" x14ac:dyDescent="0.55000000000000004">
      <c r="A1102" s="3">
        <v>36</v>
      </c>
      <c r="B1102" s="3">
        <v>14</v>
      </c>
      <c r="C1102" s="5">
        <v>23202.050185759901</v>
      </c>
      <c r="D1102" s="5">
        <v>25032.9310949266</v>
      </c>
      <c r="E1102" s="5">
        <v>21802.930202731899</v>
      </c>
      <c r="F1102" s="5">
        <v>21376.127372172199</v>
      </c>
      <c r="G1102" s="5">
        <v>19109.830935796101</v>
      </c>
    </row>
    <row r="1103" spans="1:7" x14ac:dyDescent="0.55000000000000004">
      <c r="A1103" s="3">
        <v>36</v>
      </c>
      <c r="B1103" s="3">
        <v>15</v>
      </c>
      <c r="C1103" s="5">
        <v>8488.0246241390505</v>
      </c>
      <c r="D1103" s="5">
        <v>8082.92531644064</v>
      </c>
      <c r="E1103" s="5">
        <v>8246.4647056278991</v>
      </c>
      <c r="F1103" s="5">
        <v>9129.8373330662598</v>
      </c>
      <c r="G1103" s="5">
        <v>9594.1907351850004</v>
      </c>
    </row>
    <row r="1104" spans="1:7" x14ac:dyDescent="0.55000000000000004">
      <c r="A1104" s="3">
        <v>36</v>
      </c>
      <c r="B1104" s="3">
        <v>16</v>
      </c>
      <c r="C1104" s="5">
        <v>89838.545517495397</v>
      </c>
      <c r="D1104" s="5">
        <v>99372.141933477295</v>
      </c>
      <c r="E1104" s="5">
        <v>99901.967119971305</v>
      </c>
      <c r="F1104" s="5">
        <v>98442.353058587803</v>
      </c>
      <c r="G1104" s="5">
        <v>96104.450126576005</v>
      </c>
    </row>
    <row r="1105" spans="1:7" x14ac:dyDescent="0.55000000000000004">
      <c r="A1105" s="3">
        <v>36</v>
      </c>
      <c r="B1105" s="3">
        <v>17</v>
      </c>
      <c r="C1105" s="5">
        <v>2049543.7812119301</v>
      </c>
      <c r="D1105" s="5">
        <v>1896388.8165054601</v>
      </c>
      <c r="E1105" s="5">
        <v>1737973.7309380299</v>
      </c>
      <c r="F1105" s="5">
        <v>1707619.3235486101</v>
      </c>
      <c r="G1105" s="5">
        <v>1658885.23977054</v>
      </c>
    </row>
    <row r="1106" spans="1:7" x14ac:dyDescent="0.55000000000000004">
      <c r="A1106" s="3">
        <v>36</v>
      </c>
      <c r="B1106" s="3">
        <v>18</v>
      </c>
      <c r="C1106" s="5">
        <v>129235.137601398</v>
      </c>
      <c r="D1106" s="5">
        <v>126877.406183948</v>
      </c>
      <c r="E1106" s="5">
        <v>134327.96283781901</v>
      </c>
      <c r="F1106" s="5">
        <v>138542.606573511</v>
      </c>
      <c r="G1106" s="5">
        <v>147258.04583867901</v>
      </c>
    </row>
    <row r="1107" spans="1:7" x14ac:dyDescent="0.55000000000000004">
      <c r="A1107" s="3">
        <v>36</v>
      </c>
      <c r="B1107" s="3">
        <v>19</v>
      </c>
      <c r="C1107" s="5">
        <v>84202.205019375499</v>
      </c>
      <c r="D1107" s="5">
        <v>78865.207512941604</v>
      </c>
      <c r="E1107" s="5">
        <v>73870.350240703207</v>
      </c>
      <c r="F1107" s="5">
        <v>73202.431710538993</v>
      </c>
      <c r="G1107" s="5">
        <v>71979.039240241997</v>
      </c>
    </row>
    <row r="1108" spans="1:7" x14ac:dyDescent="0.55000000000000004">
      <c r="A1108" s="3">
        <v>36</v>
      </c>
      <c r="B1108" s="3">
        <v>20</v>
      </c>
      <c r="C1108" s="5">
        <v>236768.81754881999</v>
      </c>
      <c r="D1108" s="5">
        <v>278841.65353196999</v>
      </c>
      <c r="E1108" s="5">
        <v>449521.97878931899</v>
      </c>
      <c r="F1108" s="5">
        <v>423518.69230992801</v>
      </c>
      <c r="G1108" s="5">
        <v>429340.72948751203</v>
      </c>
    </row>
    <row r="1109" spans="1:7" x14ac:dyDescent="0.55000000000000004">
      <c r="A1109" s="3">
        <v>36</v>
      </c>
      <c r="B1109" s="3">
        <v>21</v>
      </c>
      <c r="C1109" s="5">
        <v>884333.53875969199</v>
      </c>
      <c r="D1109" s="5">
        <v>1151238.9175029099</v>
      </c>
      <c r="E1109" s="5">
        <v>1277246.5167934799</v>
      </c>
      <c r="F1109" s="5">
        <v>1296142.1192334001</v>
      </c>
      <c r="G1109" s="5">
        <v>1311151.9641444699</v>
      </c>
    </row>
    <row r="1110" spans="1:7" x14ac:dyDescent="0.55000000000000004">
      <c r="A1110" s="3">
        <v>36</v>
      </c>
      <c r="B1110" s="3">
        <v>22</v>
      </c>
      <c r="C1110" s="5">
        <v>114642.54837303401</v>
      </c>
      <c r="D1110" s="5">
        <v>96916.939370683802</v>
      </c>
      <c r="E1110" s="5">
        <v>73306.307076405807</v>
      </c>
      <c r="F1110" s="5">
        <v>68951.128446463306</v>
      </c>
      <c r="G1110" s="5">
        <v>65677.410682129397</v>
      </c>
    </row>
    <row r="1111" spans="1:7" x14ac:dyDescent="0.55000000000000004">
      <c r="A1111" s="3">
        <v>36</v>
      </c>
      <c r="B1111" s="3">
        <v>23</v>
      </c>
      <c r="C1111" s="5">
        <v>266544.44311956997</v>
      </c>
      <c r="D1111" s="5">
        <v>283434.45417583501</v>
      </c>
      <c r="E1111" s="5">
        <v>296886.77024494403</v>
      </c>
      <c r="F1111" s="5">
        <v>295581.636697635</v>
      </c>
      <c r="G1111" s="5">
        <v>304748.41870394303</v>
      </c>
    </row>
    <row r="1112" spans="1:7" x14ac:dyDescent="0.55000000000000004">
      <c r="A1112" s="3">
        <v>36</v>
      </c>
      <c r="B1112" s="3">
        <v>24</v>
      </c>
      <c r="C1112" s="5">
        <v>27248.591637731999</v>
      </c>
      <c r="D1112" s="5">
        <v>23949.483486794499</v>
      </c>
      <c r="E1112" s="5">
        <v>20475.372878464499</v>
      </c>
      <c r="F1112" s="5">
        <v>19326.775825091099</v>
      </c>
      <c r="G1112" s="5">
        <v>17828.5349687653</v>
      </c>
    </row>
    <row r="1113" spans="1:7" x14ac:dyDescent="0.55000000000000004">
      <c r="A1113" s="3">
        <v>36</v>
      </c>
      <c r="B1113" s="3">
        <v>25</v>
      </c>
      <c r="C1113" s="5">
        <v>39388.123318883401</v>
      </c>
      <c r="D1113" s="5">
        <v>44876.574299906999</v>
      </c>
      <c r="E1113" s="5">
        <v>50553.120306076002</v>
      </c>
      <c r="F1113" s="5">
        <v>62494.8045460711</v>
      </c>
      <c r="G1113" s="5">
        <v>58477.169495882001</v>
      </c>
    </row>
    <row r="1114" spans="1:7" x14ac:dyDescent="0.55000000000000004">
      <c r="A1114" s="3">
        <v>36</v>
      </c>
      <c r="B1114" s="3">
        <v>26</v>
      </c>
      <c r="C1114" s="5">
        <v>488363.07707009098</v>
      </c>
      <c r="D1114" s="5">
        <v>456335.50010870298</v>
      </c>
      <c r="E1114" s="5">
        <v>490978.28144053899</v>
      </c>
      <c r="F1114" s="5">
        <v>488376.85576681199</v>
      </c>
      <c r="G1114" s="5">
        <v>457057.59004397999</v>
      </c>
    </row>
    <row r="1115" spans="1:7" x14ac:dyDescent="0.55000000000000004">
      <c r="A1115" s="3">
        <v>36</v>
      </c>
      <c r="B1115" s="3">
        <v>27</v>
      </c>
      <c r="C1115" s="5">
        <v>104578.68452553599</v>
      </c>
      <c r="D1115" s="5">
        <v>134064.76898385599</v>
      </c>
      <c r="E1115" s="5">
        <v>162333.62437539399</v>
      </c>
      <c r="F1115" s="5">
        <v>168084.34084197099</v>
      </c>
      <c r="G1115" s="5">
        <v>169031.77589204701</v>
      </c>
    </row>
    <row r="1116" spans="1:7" x14ac:dyDescent="0.55000000000000004">
      <c r="A1116" s="3">
        <v>36</v>
      </c>
      <c r="B1116" s="3">
        <v>28</v>
      </c>
      <c r="C1116" s="5">
        <v>2126747.3377228002</v>
      </c>
      <c r="D1116" s="5">
        <v>2449981.9574123998</v>
      </c>
      <c r="E1116" s="5">
        <v>2577622.9923918</v>
      </c>
      <c r="F1116" s="5">
        <v>2590721.5172568299</v>
      </c>
      <c r="G1116" s="5">
        <v>2564445.3777959398</v>
      </c>
    </row>
    <row r="1117" spans="1:7" x14ac:dyDescent="0.55000000000000004">
      <c r="A1117" s="3">
        <v>36</v>
      </c>
      <c r="B1117" s="3">
        <v>29</v>
      </c>
      <c r="C1117" s="5">
        <v>308035.22639477398</v>
      </c>
      <c r="D1117" s="5">
        <v>328964.77118451201</v>
      </c>
      <c r="E1117" s="5">
        <v>274712.24330208101</v>
      </c>
      <c r="F1117" s="5">
        <v>255325.310830228</v>
      </c>
      <c r="G1117" s="5">
        <v>224334.467997956</v>
      </c>
    </row>
    <row r="1118" spans="1:7" x14ac:dyDescent="0.55000000000000004">
      <c r="A1118" s="3">
        <v>36</v>
      </c>
      <c r="B1118" s="3">
        <v>30</v>
      </c>
      <c r="C1118" s="5">
        <v>302623.49197029602</v>
      </c>
      <c r="D1118" s="5">
        <v>275780.530408477</v>
      </c>
      <c r="E1118" s="5">
        <v>213857.08035794299</v>
      </c>
      <c r="F1118" s="5">
        <v>204942.027382923</v>
      </c>
      <c r="G1118" s="5">
        <v>194056.65673989299</v>
      </c>
    </row>
    <row r="1119" spans="1:7" x14ac:dyDescent="0.55000000000000004">
      <c r="A1119" s="3">
        <v>36</v>
      </c>
      <c r="B1119" s="3">
        <v>31</v>
      </c>
      <c r="C1119" s="5">
        <v>253742.67891465899</v>
      </c>
      <c r="D1119" s="5">
        <v>227199.00985483199</v>
      </c>
      <c r="E1119" s="5">
        <v>212583.75174740001</v>
      </c>
      <c r="F1119" s="5">
        <v>207570.10980752701</v>
      </c>
      <c r="G1119" s="5">
        <v>200779.42634186</v>
      </c>
    </row>
    <row r="1120" spans="1:7" x14ac:dyDescent="0.55000000000000004">
      <c r="A1120" s="3">
        <v>37</v>
      </c>
      <c r="B1120" s="3">
        <v>1</v>
      </c>
      <c r="C1120" s="5">
        <v>144740.02514809201</v>
      </c>
      <c r="D1120" s="5">
        <v>118727.05836993401</v>
      </c>
      <c r="E1120" s="5">
        <v>137772.11162994499</v>
      </c>
      <c r="F1120" s="5">
        <v>157737.16094982799</v>
      </c>
      <c r="G1120" s="5">
        <v>130325.823693329</v>
      </c>
    </row>
    <row r="1121" spans="1:7" x14ac:dyDescent="0.55000000000000004">
      <c r="A1121" s="3">
        <v>37</v>
      </c>
      <c r="B1121" s="3">
        <v>2</v>
      </c>
      <c r="C1121" s="5">
        <v>30030.3518692367</v>
      </c>
      <c r="D1121" s="5">
        <v>29784.2321041707</v>
      </c>
      <c r="E1121" s="5">
        <v>28518.966482190499</v>
      </c>
      <c r="F1121" s="5">
        <v>27517.329388073598</v>
      </c>
      <c r="G1121" s="5">
        <v>25995.976168145</v>
      </c>
    </row>
    <row r="1122" spans="1:7" x14ac:dyDescent="0.55000000000000004">
      <c r="A1122" s="3">
        <v>37</v>
      </c>
      <c r="B1122" s="3">
        <v>3</v>
      </c>
      <c r="C1122" s="5">
        <v>178407.95956970999</v>
      </c>
      <c r="D1122" s="5">
        <v>169219.24975638901</v>
      </c>
      <c r="E1122" s="5">
        <v>190227.14607018599</v>
      </c>
      <c r="F1122" s="5">
        <v>186090.24892230099</v>
      </c>
      <c r="G1122" s="5">
        <v>181390.67422258999</v>
      </c>
    </row>
    <row r="1123" spans="1:7" x14ac:dyDescent="0.55000000000000004">
      <c r="A1123" s="3">
        <v>37</v>
      </c>
      <c r="B1123" s="3">
        <v>4</v>
      </c>
      <c r="C1123" s="5">
        <v>63612.498284589099</v>
      </c>
      <c r="D1123" s="5">
        <v>61287.964225156997</v>
      </c>
      <c r="E1123" s="5">
        <v>52844.213596345202</v>
      </c>
      <c r="F1123" s="5">
        <v>50166.152481854202</v>
      </c>
      <c r="G1123" s="5">
        <v>46337.0534379768</v>
      </c>
    </row>
    <row r="1124" spans="1:7" x14ac:dyDescent="0.55000000000000004">
      <c r="A1124" s="3">
        <v>37</v>
      </c>
      <c r="B1124" s="3">
        <v>5</v>
      </c>
      <c r="C1124" s="5">
        <v>80282.7632148798</v>
      </c>
      <c r="D1124" s="5">
        <v>82998.257863369901</v>
      </c>
      <c r="E1124" s="5">
        <v>96640.216465218793</v>
      </c>
      <c r="F1124" s="5">
        <v>94308.876445228001</v>
      </c>
      <c r="G1124" s="5">
        <v>94034.928600311701</v>
      </c>
    </row>
    <row r="1125" spans="1:7" x14ac:dyDescent="0.55000000000000004">
      <c r="A1125" s="3">
        <v>37</v>
      </c>
      <c r="B1125" s="3">
        <v>6</v>
      </c>
      <c r="C1125" s="5">
        <v>611268.41909413505</v>
      </c>
      <c r="D1125" s="5">
        <v>588893.61772899597</v>
      </c>
      <c r="E1125" s="5">
        <v>590925.53885566804</v>
      </c>
      <c r="F1125" s="5">
        <v>588722.76751713897</v>
      </c>
      <c r="G1125" s="5">
        <v>583301.92363787105</v>
      </c>
    </row>
    <row r="1126" spans="1:7" x14ac:dyDescent="0.55000000000000004">
      <c r="A1126" s="3">
        <v>37</v>
      </c>
      <c r="B1126" s="3">
        <v>7</v>
      </c>
      <c r="C1126" s="5">
        <v>147033.56894552801</v>
      </c>
      <c r="D1126" s="5">
        <v>141023.44995702201</v>
      </c>
      <c r="E1126" s="5">
        <v>128089.59164718101</v>
      </c>
      <c r="F1126" s="5">
        <v>119898.940053425</v>
      </c>
      <c r="G1126" s="5">
        <v>123137.675788849</v>
      </c>
    </row>
    <row r="1127" spans="1:7" x14ac:dyDescent="0.55000000000000004">
      <c r="A1127" s="3">
        <v>37</v>
      </c>
      <c r="B1127" s="3">
        <v>8</v>
      </c>
      <c r="C1127" s="5">
        <v>122999.72393394</v>
      </c>
      <c r="D1127" s="5">
        <v>128834.418310669</v>
      </c>
      <c r="E1127" s="5">
        <v>140847.68013510201</v>
      </c>
      <c r="F1127" s="5">
        <v>141613.80155564801</v>
      </c>
      <c r="G1127" s="5">
        <v>142032.64797918301</v>
      </c>
    </row>
    <row r="1128" spans="1:7" x14ac:dyDescent="0.55000000000000004">
      <c r="A1128" s="3">
        <v>37</v>
      </c>
      <c r="B1128" s="3">
        <v>9</v>
      </c>
      <c r="C1128" s="5">
        <v>47356.407419846801</v>
      </c>
      <c r="D1128" s="5">
        <v>54496.9912420541</v>
      </c>
      <c r="E1128" s="5">
        <v>61539.7887331358</v>
      </c>
      <c r="F1128" s="5">
        <v>59607.588798284502</v>
      </c>
      <c r="G1128" s="5">
        <v>60618.723255337602</v>
      </c>
    </row>
    <row r="1129" spans="1:7" x14ac:dyDescent="0.55000000000000004">
      <c r="A1129" s="3">
        <v>37</v>
      </c>
      <c r="B1129" s="3">
        <v>10</v>
      </c>
      <c r="C1129" s="5">
        <v>165350.14574357599</v>
      </c>
      <c r="D1129" s="5">
        <v>163739.70903101499</v>
      </c>
      <c r="E1129" s="5">
        <v>200001.15637960099</v>
      </c>
      <c r="F1129" s="5">
        <v>194534.35993767899</v>
      </c>
      <c r="G1129" s="5">
        <v>188923.22836689901</v>
      </c>
    </row>
    <row r="1130" spans="1:7" x14ac:dyDescent="0.55000000000000004">
      <c r="A1130" s="3">
        <v>37</v>
      </c>
      <c r="B1130" s="3">
        <v>11</v>
      </c>
      <c r="C1130" s="5">
        <v>36480.716078788697</v>
      </c>
      <c r="D1130" s="5">
        <v>36475.754399447702</v>
      </c>
      <c r="E1130" s="5">
        <v>44652.096261980398</v>
      </c>
      <c r="F1130" s="5">
        <v>44695.183352359702</v>
      </c>
      <c r="G1130" s="5">
        <v>47929.348268469199</v>
      </c>
    </row>
    <row r="1131" spans="1:7" x14ac:dyDescent="0.55000000000000004">
      <c r="A1131" s="3">
        <v>37</v>
      </c>
      <c r="B1131" s="3">
        <v>12</v>
      </c>
      <c r="C1131" s="5">
        <v>138732.801784568</v>
      </c>
      <c r="D1131" s="5">
        <v>147316.910069351</v>
      </c>
      <c r="E1131" s="5">
        <v>161987.82106187401</v>
      </c>
      <c r="F1131" s="5">
        <v>154577.71312480001</v>
      </c>
      <c r="G1131" s="5">
        <v>148409.69000662401</v>
      </c>
    </row>
    <row r="1132" spans="1:7" x14ac:dyDescent="0.55000000000000004">
      <c r="A1132" s="3">
        <v>37</v>
      </c>
      <c r="B1132" s="3">
        <v>13</v>
      </c>
      <c r="C1132" s="5">
        <v>7445.5592508516802</v>
      </c>
      <c r="D1132" s="5">
        <v>7228.4156926076503</v>
      </c>
      <c r="E1132" s="5">
        <v>0</v>
      </c>
      <c r="F1132" s="5">
        <v>0</v>
      </c>
      <c r="G1132" s="5">
        <v>0</v>
      </c>
    </row>
    <row r="1133" spans="1:7" x14ac:dyDescent="0.55000000000000004">
      <c r="A1133" s="3">
        <v>37</v>
      </c>
      <c r="B1133" s="3">
        <v>14</v>
      </c>
      <c r="C1133" s="5">
        <v>285031.27307886799</v>
      </c>
      <c r="D1133" s="5">
        <v>245132.56713584001</v>
      </c>
      <c r="E1133" s="5">
        <v>266839.65874207701</v>
      </c>
      <c r="F1133" s="5">
        <v>258544.89972375301</v>
      </c>
      <c r="G1133" s="5">
        <v>235834.784514812</v>
      </c>
    </row>
    <row r="1134" spans="1:7" x14ac:dyDescent="0.55000000000000004">
      <c r="A1134" s="3">
        <v>37</v>
      </c>
      <c r="B1134" s="3">
        <v>15</v>
      </c>
      <c r="C1134" s="5">
        <v>31676.876083388499</v>
      </c>
      <c r="D1134" s="5">
        <v>37433.270976191598</v>
      </c>
      <c r="E1134" s="5">
        <v>40367.150712074297</v>
      </c>
      <c r="F1134" s="5">
        <v>38962.140780555303</v>
      </c>
      <c r="G1134" s="5">
        <v>46452.046347502102</v>
      </c>
    </row>
    <row r="1135" spans="1:7" x14ac:dyDescent="0.55000000000000004">
      <c r="A1135" s="3">
        <v>37</v>
      </c>
      <c r="B1135" s="3">
        <v>16</v>
      </c>
      <c r="C1135" s="5">
        <v>151881.34891804701</v>
      </c>
      <c r="D1135" s="5">
        <v>127398.209416974</v>
      </c>
      <c r="E1135" s="5">
        <v>123836.322886536</v>
      </c>
      <c r="F1135" s="5">
        <v>126514.162458961</v>
      </c>
      <c r="G1135" s="5">
        <v>132867.79426289201</v>
      </c>
    </row>
    <row r="1136" spans="1:7" x14ac:dyDescent="0.55000000000000004">
      <c r="A1136" s="3">
        <v>37</v>
      </c>
      <c r="B1136" s="3">
        <v>17</v>
      </c>
      <c r="C1136" s="5">
        <v>1760727.6553326999</v>
      </c>
      <c r="D1136" s="5">
        <v>1669172.1043919299</v>
      </c>
      <c r="E1136" s="5">
        <v>1588839.26889008</v>
      </c>
      <c r="F1136" s="5">
        <v>1586404.07351239</v>
      </c>
      <c r="G1136" s="5">
        <v>1579592.3863794201</v>
      </c>
    </row>
    <row r="1137" spans="1:7" x14ac:dyDescent="0.55000000000000004">
      <c r="A1137" s="3">
        <v>37</v>
      </c>
      <c r="B1137" s="3">
        <v>18</v>
      </c>
      <c r="C1137" s="5">
        <v>143803.815992769</v>
      </c>
      <c r="D1137" s="5">
        <v>153772.68689892901</v>
      </c>
      <c r="E1137" s="5">
        <v>163067.04517936899</v>
      </c>
      <c r="F1137" s="5">
        <v>166300.091270901</v>
      </c>
      <c r="G1137" s="5">
        <v>175819.58304742799</v>
      </c>
    </row>
    <row r="1138" spans="1:7" x14ac:dyDescent="0.55000000000000004">
      <c r="A1138" s="3">
        <v>37</v>
      </c>
      <c r="B1138" s="3">
        <v>19</v>
      </c>
      <c r="C1138" s="5">
        <v>223629.090026911</v>
      </c>
      <c r="D1138" s="5">
        <v>201590.40650811</v>
      </c>
      <c r="E1138" s="5">
        <v>188822.21493862901</v>
      </c>
      <c r="F1138" s="5">
        <v>189915.691890252</v>
      </c>
      <c r="G1138" s="5">
        <v>192112.66988459</v>
      </c>
    </row>
    <row r="1139" spans="1:7" x14ac:dyDescent="0.55000000000000004">
      <c r="A1139" s="3">
        <v>37</v>
      </c>
      <c r="B1139" s="3">
        <v>20</v>
      </c>
      <c r="C1139" s="5">
        <v>380737.32459210203</v>
      </c>
      <c r="D1139" s="5">
        <v>333379.920490271</v>
      </c>
      <c r="E1139" s="5">
        <v>344827.965395234</v>
      </c>
      <c r="F1139" s="5">
        <v>346728.04498632002</v>
      </c>
      <c r="G1139" s="5">
        <v>370539.897464409</v>
      </c>
    </row>
    <row r="1140" spans="1:7" x14ac:dyDescent="0.55000000000000004">
      <c r="A1140" s="3">
        <v>37</v>
      </c>
      <c r="B1140" s="3">
        <v>21</v>
      </c>
      <c r="C1140" s="5">
        <v>823271.26713776495</v>
      </c>
      <c r="D1140" s="5">
        <v>945652.61993579695</v>
      </c>
      <c r="E1140" s="5">
        <v>1038241.15691178</v>
      </c>
      <c r="F1140" s="5">
        <v>1066636.0003783801</v>
      </c>
      <c r="G1140" s="5">
        <v>1068174.9264256801</v>
      </c>
    </row>
    <row r="1141" spans="1:7" x14ac:dyDescent="0.55000000000000004">
      <c r="A1141" s="3">
        <v>37</v>
      </c>
      <c r="B1141" s="3">
        <v>22</v>
      </c>
      <c r="C1141" s="5">
        <v>151928.80480428899</v>
      </c>
      <c r="D1141" s="5">
        <v>118086.2162213</v>
      </c>
      <c r="E1141" s="5">
        <v>96866.4500049419</v>
      </c>
      <c r="F1141" s="5">
        <v>96340.882505563</v>
      </c>
      <c r="G1141" s="5">
        <v>87819.943586011199</v>
      </c>
    </row>
    <row r="1142" spans="1:7" x14ac:dyDescent="0.55000000000000004">
      <c r="A1142" s="3">
        <v>37</v>
      </c>
      <c r="B1142" s="3">
        <v>23</v>
      </c>
      <c r="C1142" s="5">
        <v>354122.538562631</v>
      </c>
      <c r="D1142" s="5">
        <v>399667.22251838603</v>
      </c>
      <c r="E1142" s="5">
        <v>403486.12996741501</v>
      </c>
      <c r="F1142" s="5">
        <v>400656.85480412497</v>
      </c>
      <c r="G1142" s="5">
        <v>404909.24209157901</v>
      </c>
    </row>
    <row r="1143" spans="1:7" x14ac:dyDescent="0.55000000000000004">
      <c r="A1143" s="3">
        <v>37</v>
      </c>
      <c r="B1143" s="3">
        <v>24</v>
      </c>
      <c r="C1143" s="5">
        <v>39369.8179329997</v>
      </c>
      <c r="D1143" s="5">
        <v>36905.152653730001</v>
      </c>
      <c r="E1143" s="5">
        <v>37532.984591742897</v>
      </c>
      <c r="F1143" s="5">
        <v>37330.950315949704</v>
      </c>
      <c r="G1143" s="5">
        <v>36749.625499568399</v>
      </c>
    </row>
    <row r="1144" spans="1:7" x14ac:dyDescent="0.55000000000000004">
      <c r="A1144" s="3">
        <v>37</v>
      </c>
      <c r="B1144" s="3">
        <v>25</v>
      </c>
      <c r="C1144" s="5">
        <v>81838.919630292294</v>
      </c>
      <c r="D1144" s="5">
        <v>79684.136030124602</v>
      </c>
      <c r="E1144" s="5">
        <v>90074.4753392743</v>
      </c>
      <c r="F1144" s="5">
        <v>104763.600482597</v>
      </c>
      <c r="G1144" s="5">
        <v>92287.902263907905</v>
      </c>
    </row>
    <row r="1145" spans="1:7" x14ac:dyDescent="0.55000000000000004">
      <c r="A1145" s="3">
        <v>37</v>
      </c>
      <c r="B1145" s="3">
        <v>26</v>
      </c>
      <c r="C1145" s="5">
        <v>667898.75380245002</v>
      </c>
      <c r="D1145" s="5">
        <v>639672.32024480402</v>
      </c>
      <c r="E1145" s="5">
        <v>674304.21505719295</v>
      </c>
      <c r="F1145" s="5">
        <v>668524.52476993098</v>
      </c>
      <c r="G1145" s="5">
        <v>648980.53996544005</v>
      </c>
    </row>
    <row r="1146" spans="1:7" x14ac:dyDescent="0.55000000000000004">
      <c r="A1146" s="3">
        <v>37</v>
      </c>
      <c r="B1146" s="3">
        <v>27</v>
      </c>
      <c r="C1146" s="5">
        <v>198866.17651315601</v>
      </c>
      <c r="D1146" s="5">
        <v>235573.18975814999</v>
      </c>
      <c r="E1146" s="5">
        <v>260354.59728420901</v>
      </c>
      <c r="F1146" s="5">
        <v>245168.10218485701</v>
      </c>
      <c r="G1146" s="5">
        <v>247180.032611598</v>
      </c>
    </row>
    <row r="1147" spans="1:7" x14ac:dyDescent="0.55000000000000004">
      <c r="A1147" s="3">
        <v>37</v>
      </c>
      <c r="B1147" s="3">
        <v>28</v>
      </c>
      <c r="C1147" s="5">
        <v>4167277.64160896</v>
      </c>
      <c r="D1147" s="5">
        <v>4356085.23933418</v>
      </c>
      <c r="E1147" s="5">
        <v>4779963.1919411598</v>
      </c>
      <c r="F1147" s="5">
        <v>4896025.9192657601</v>
      </c>
      <c r="G1147" s="5">
        <v>4971299.22544681</v>
      </c>
    </row>
    <row r="1148" spans="1:7" x14ac:dyDescent="0.55000000000000004">
      <c r="A1148" s="3">
        <v>37</v>
      </c>
      <c r="B1148" s="3">
        <v>29</v>
      </c>
      <c r="C1148" s="5">
        <v>262849.70494017901</v>
      </c>
      <c r="D1148" s="5">
        <v>341088.917981821</v>
      </c>
      <c r="E1148" s="5">
        <v>348648.04796924401</v>
      </c>
      <c r="F1148" s="5">
        <v>345338.47227179102</v>
      </c>
      <c r="G1148" s="5">
        <v>338430.80995253799</v>
      </c>
    </row>
    <row r="1149" spans="1:7" x14ac:dyDescent="0.55000000000000004">
      <c r="A1149" s="3">
        <v>37</v>
      </c>
      <c r="B1149" s="3">
        <v>30</v>
      </c>
      <c r="C1149" s="5">
        <v>330920.01526196097</v>
      </c>
      <c r="D1149" s="5">
        <v>291400.72181830002</v>
      </c>
      <c r="E1149" s="5">
        <v>262145.28729431902</v>
      </c>
      <c r="F1149" s="5">
        <v>279115.44443722197</v>
      </c>
      <c r="G1149" s="5">
        <v>259307.56831823499</v>
      </c>
    </row>
    <row r="1150" spans="1:7" x14ac:dyDescent="0.55000000000000004">
      <c r="A1150" s="3">
        <v>37</v>
      </c>
      <c r="B1150" s="3">
        <v>31</v>
      </c>
      <c r="C1150" s="5">
        <v>323942.20852812403</v>
      </c>
      <c r="D1150" s="5">
        <v>299388.420580715</v>
      </c>
      <c r="E1150" s="5">
        <v>265724.53613595798</v>
      </c>
      <c r="F1150" s="5">
        <v>245271.750700565</v>
      </c>
      <c r="G1150" s="5">
        <v>238207.72894765399</v>
      </c>
    </row>
    <row r="1151" spans="1:7" x14ac:dyDescent="0.55000000000000004">
      <c r="A1151" s="3">
        <v>38</v>
      </c>
      <c r="B1151" s="3">
        <v>1</v>
      </c>
      <c r="C1151" s="5">
        <v>236688.936334167</v>
      </c>
      <c r="D1151" s="5">
        <v>218117.24114716699</v>
      </c>
      <c r="E1151" s="5">
        <v>161779.146207874</v>
      </c>
      <c r="F1151" s="5">
        <v>159122.68249318399</v>
      </c>
      <c r="G1151" s="5">
        <v>182057.20759405399</v>
      </c>
    </row>
    <row r="1152" spans="1:7" x14ac:dyDescent="0.55000000000000004">
      <c r="A1152" s="3">
        <v>38</v>
      </c>
      <c r="B1152" s="3">
        <v>2</v>
      </c>
      <c r="C1152" s="5">
        <v>32674.188105491099</v>
      </c>
      <c r="D1152" s="5">
        <v>30076.2405853993</v>
      </c>
      <c r="E1152" s="5">
        <v>28107.6218966866</v>
      </c>
      <c r="F1152" s="5">
        <v>27107.384987175199</v>
      </c>
      <c r="G1152" s="5">
        <v>25624.4487012297</v>
      </c>
    </row>
    <row r="1153" spans="1:7" x14ac:dyDescent="0.55000000000000004">
      <c r="A1153" s="3">
        <v>38</v>
      </c>
      <c r="B1153" s="3">
        <v>3</v>
      </c>
      <c r="C1153" s="5">
        <v>248066.240941228</v>
      </c>
      <c r="D1153" s="5">
        <v>241691.27869756299</v>
      </c>
      <c r="E1153" s="5">
        <v>250937.48963770401</v>
      </c>
      <c r="F1153" s="5">
        <v>239915.336058671</v>
      </c>
      <c r="G1153" s="5">
        <v>234767.63510765301</v>
      </c>
    </row>
    <row r="1154" spans="1:7" x14ac:dyDescent="0.55000000000000004">
      <c r="A1154" s="3">
        <v>38</v>
      </c>
      <c r="B1154" s="3">
        <v>4</v>
      </c>
      <c r="C1154" s="5">
        <v>460961.16458263597</v>
      </c>
      <c r="D1154" s="5">
        <v>465878.24627332698</v>
      </c>
      <c r="E1154" s="5">
        <v>439406.04391082702</v>
      </c>
      <c r="F1154" s="5">
        <v>426576.36592118902</v>
      </c>
      <c r="G1154" s="5">
        <v>393439.53366554499</v>
      </c>
    </row>
    <row r="1155" spans="1:7" x14ac:dyDescent="0.55000000000000004">
      <c r="A1155" s="3">
        <v>38</v>
      </c>
      <c r="B1155" s="3">
        <v>5</v>
      </c>
      <c r="C1155" s="5">
        <v>593490.90578618296</v>
      </c>
      <c r="D1155" s="5">
        <v>524959.09107832797</v>
      </c>
      <c r="E1155" s="5">
        <v>548122.74015176005</v>
      </c>
      <c r="F1155" s="5">
        <v>598111.99224525597</v>
      </c>
      <c r="G1155" s="5">
        <v>644501.483878367</v>
      </c>
    </row>
    <row r="1156" spans="1:7" x14ac:dyDescent="0.55000000000000004">
      <c r="A1156" s="3">
        <v>38</v>
      </c>
      <c r="B1156" s="3">
        <v>6</v>
      </c>
      <c r="C1156" s="5">
        <v>734806.61298416299</v>
      </c>
      <c r="D1156" s="5">
        <v>801267.58253588399</v>
      </c>
      <c r="E1156" s="5">
        <v>900103.40336196299</v>
      </c>
      <c r="F1156" s="5">
        <v>882821.20154172101</v>
      </c>
      <c r="G1156" s="5">
        <v>855511.55219442304</v>
      </c>
    </row>
    <row r="1157" spans="1:7" x14ac:dyDescent="0.55000000000000004">
      <c r="A1157" s="3">
        <v>38</v>
      </c>
      <c r="B1157" s="3">
        <v>7</v>
      </c>
      <c r="C1157" s="5">
        <v>36078.939936404699</v>
      </c>
      <c r="D1157" s="5">
        <v>33370.227505257899</v>
      </c>
      <c r="E1157" s="5">
        <v>30369.061138253699</v>
      </c>
      <c r="F1157" s="5">
        <v>28776.6975738498</v>
      </c>
      <c r="G1157" s="5">
        <v>26704.639148037299</v>
      </c>
    </row>
    <row r="1158" spans="1:7" x14ac:dyDescent="0.55000000000000004">
      <c r="A1158" s="3">
        <v>38</v>
      </c>
      <c r="B1158" s="3">
        <v>8</v>
      </c>
      <c r="C1158" s="5">
        <v>288595.56511697202</v>
      </c>
      <c r="D1158" s="5">
        <v>273482.83161600598</v>
      </c>
      <c r="E1158" s="5">
        <v>260001.77855404001</v>
      </c>
      <c r="F1158" s="5">
        <v>264831.969302969</v>
      </c>
      <c r="G1158" s="5">
        <v>249936.54727652</v>
      </c>
    </row>
    <row r="1159" spans="1:7" x14ac:dyDescent="0.55000000000000004">
      <c r="A1159" s="3">
        <v>38</v>
      </c>
      <c r="B1159" s="3">
        <v>9</v>
      </c>
      <c r="C1159" s="5">
        <v>21134.643062743999</v>
      </c>
      <c r="D1159" s="5">
        <v>17652.984755983201</v>
      </c>
      <c r="E1159" s="5">
        <v>23223.466490547798</v>
      </c>
      <c r="F1159" s="5">
        <v>22965.784213532399</v>
      </c>
      <c r="G1159" s="5">
        <v>24869.444682929399</v>
      </c>
    </row>
    <row r="1160" spans="1:7" x14ac:dyDescent="0.55000000000000004">
      <c r="A1160" s="3">
        <v>38</v>
      </c>
      <c r="B1160" s="3">
        <v>10</v>
      </c>
      <c r="C1160" s="5">
        <v>263642.676347845</v>
      </c>
      <c r="D1160" s="5">
        <v>296168.00381194998</v>
      </c>
      <c r="E1160" s="5">
        <v>323168.40584941203</v>
      </c>
      <c r="F1160" s="5">
        <v>320205.22365674702</v>
      </c>
      <c r="G1160" s="5">
        <v>344141.61814134999</v>
      </c>
    </row>
    <row r="1161" spans="1:7" x14ac:dyDescent="0.55000000000000004">
      <c r="A1161" s="3">
        <v>38</v>
      </c>
      <c r="B1161" s="3">
        <v>11</v>
      </c>
      <c r="C1161" s="5">
        <v>32282.237726321098</v>
      </c>
      <c r="D1161" s="5">
        <v>28544.969091264898</v>
      </c>
      <c r="E1161" s="5">
        <v>20561.962620757</v>
      </c>
      <c r="F1161" s="5">
        <v>19636.206471319001</v>
      </c>
      <c r="G1161" s="5">
        <v>18070.346917107599</v>
      </c>
    </row>
    <row r="1162" spans="1:7" x14ac:dyDescent="0.55000000000000004">
      <c r="A1162" s="3">
        <v>38</v>
      </c>
      <c r="B1162" s="3">
        <v>12</v>
      </c>
      <c r="C1162" s="5">
        <v>192827.36468267601</v>
      </c>
      <c r="D1162" s="5">
        <v>181422.55787246599</v>
      </c>
      <c r="E1162" s="5">
        <v>162359.41717943299</v>
      </c>
      <c r="F1162" s="5">
        <v>157978.279641865</v>
      </c>
      <c r="G1162" s="5">
        <v>149610.58394269799</v>
      </c>
    </row>
    <row r="1163" spans="1:7" x14ac:dyDescent="0.55000000000000004">
      <c r="A1163" s="3">
        <v>38</v>
      </c>
      <c r="B1163" s="3">
        <v>13</v>
      </c>
      <c r="C1163" s="5">
        <v>42524.289865206003</v>
      </c>
      <c r="D1163" s="5">
        <v>26418.628321141699</v>
      </c>
      <c r="E1163" s="5">
        <v>17529.887725878802</v>
      </c>
      <c r="F1163" s="5">
        <v>15525.7167475431</v>
      </c>
      <c r="G1163" s="5">
        <v>12243.4904225713</v>
      </c>
    </row>
    <row r="1164" spans="1:7" x14ac:dyDescent="0.55000000000000004">
      <c r="A1164" s="3">
        <v>38</v>
      </c>
      <c r="B1164" s="3">
        <v>14</v>
      </c>
      <c r="C1164" s="5">
        <v>413836.70361398102</v>
      </c>
      <c r="D1164" s="5">
        <v>350652.28799920902</v>
      </c>
      <c r="E1164" s="5">
        <v>324078.98615242098</v>
      </c>
      <c r="F1164" s="5">
        <v>304347.33745410899</v>
      </c>
      <c r="G1164" s="5">
        <v>284251.38737126201</v>
      </c>
    </row>
    <row r="1165" spans="1:7" x14ac:dyDescent="0.55000000000000004">
      <c r="A1165" s="3">
        <v>38</v>
      </c>
      <c r="B1165" s="3">
        <v>15</v>
      </c>
      <c r="C1165" s="5">
        <v>21272.234756609902</v>
      </c>
      <c r="D1165" s="5">
        <v>23636.616870204001</v>
      </c>
      <c r="E1165" s="5">
        <v>21689.071158351999</v>
      </c>
      <c r="F1165" s="5">
        <v>20429.524519705999</v>
      </c>
      <c r="G1165" s="5">
        <v>19111.946641530001</v>
      </c>
    </row>
    <row r="1166" spans="1:7" x14ac:dyDescent="0.55000000000000004">
      <c r="A1166" s="3">
        <v>38</v>
      </c>
      <c r="B1166" s="3">
        <v>16</v>
      </c>
      <c r="C1166" s="5">
        <v>128146.196041865</v>
      </c>
      <c r="D1166" s="5">
        <v>188138.012238945</v>
      </c>
      <c r="E1166" s="5">
        <v>210931.04543369301</v>
      </c>
      <c r="F1166" s="5">
        <v>204873.22373151701</v>
      </c>
      <c r="G1166" s="5">
        <v>200578.98333256599</v>
      </c>
    </row>
    <row r="1167" spans="1:7" x14ac:dyDescent="0.55000000000000004">
      <c r="A1167" s="3">
        <v>38</v>
      </c>
      <c r="B1167" s="3">
        <v>17</v>
      </c>
      <c r="C1167" s="5">
        <v>2392749.3299806798</v>
      </c>
      <c r="D1167" s="5">
        <v>2362104.79036615</v>
      </c>
      <c r="E1167" s="5">
        <v>2415458.9488006202</v>
      </c>
      <c r="F1167" s="5">
        <v>2433875.6515407301</v>
      </c>
      <c r="G1167" s="5">
        <v>2438728.89013102</v>
      </c>
    </row>
    <row r="1168" spans="1:7" x14ac:dyDescent="0.55000000000000004">
      <c r="A1168" s="3">
        <v>38</v>
      </c>
      <c r="B1168" s="3">
        <v>18</v>
      </c>
      <c r="C1168" s="5">
        <v>231005.25848402499</v>
      </c>
      <c r="D1168" s="5">
        <v>219592.46985140501</v>
      </c>
      <c r="E1168" s="5">
        <v>223832.90175329099</v>
      </c>
      <c r="F1168" s="5">
        <v>225653.23176151601</v>
      </c>
      <c r="G1168" s="5">
        <v>232267.91820210099</v>
      </c>
    </row>
    <row r="1169" spans="1:7" x14ac:dyDescent="0.55000000000000004">
      <c r="A1169" s="3">
        <v>38</v>
      </c>
      <c r="B1169" s="3">
        <v>19</v>
      </c>
      <c r="C1169" s="5">
        <v>189442.97889577301</v>
      </c>
      <c r="D1169" s="5">
        <v>184628.670162194</v>
      </c>
      <c r="E1169" s="5">
        <v>181940.70322749001</v>
      </c>
      <c r="F1169" s="5">
        <v>180941.92913757</v>
      </c>
      <c r="G1169" s="5">
        <v>178053.27381876801</v>
      </c>
    </row>
    <row r="1170" spans="1:7" x14ac:dyDescent="0.55000000000000004">
      <c r="A1170" s="3">
        <v>38</v>
      </c>
      <c r="B1170" s="3">
        <v>20</v>
      </c>
      <c r="C1170" s="5">
        <v>447238.02662510599</v>
      </c>
      <c r="D1170" s="5">
        <v>396782.02606045699</v>
      </c>
      <c r="E1170" s="5">
        <v>486704.82192831102</v>
      </c>
      <c r="F1170" s="5">
        <v>527776.992654867</v>
      </c>
      <c r="G1170" s="5">
        <v>532844.10169340298</v>
      </c>
    </row>
    <row r="1171" spans="1:7" x14ac:dyDescent="0.55000000000000004">
      <c r="A1171" s="3">
        <v>38</v>
      </c>
      <c r="B1171" s="3">
        <v>21</v>
      </c>
      <c r="C1171" s="5">
        <v>1408142.36080562</v>
      </c>
      <c r="D1171" s="5">
        <v>1297699.1476373801</v>
      </c>
      <c r="E1171" s="5">
        <v>1282445.4747643301</v>
      </c>
      <c r="F1171" s="5">
        <v>1264937.98413996</v>
      </c>
      <c r="G1171" s="5">
        <v>1259174.29469229</v>
      </c>
    </row>
    <row r="1172" spans="1:7" x14ac:dyDescent="0.55000000000000004">
      <c r="A1172" s="3">
        <v>38</v>
      </c>
      <c r="B1172" s="3">
        <v>22</v>
      </c>
      <c r="C1172" s="5">
        <v>193355.508421245</v>
      </c>
      <c r="D1172" s="5">
        <v>154063.64083404001</v>
      </c>
      <c r="E1172" s="5">
        <v>137417.54525059601</v>
      </c>
      <c r="F1172" s="5">
        <v>129621.296909143</v>
      </c>
      <c r="G1172" s="5">
        <v>120152.855545172</v>
      </c>
    </row>
    <row r="1173" spans="1:7" x14ac:dyDescent="0.55000000000000004">
      <c r="A1173" s="3">
        <v>38</v>
      </c>
      <c r="B1173" s="3">
        <v>23</v>
      </c>
      <c r="C1173" s="5">
        <v>498549.25873139099</v>
      </c>
      <c r="D1173" s="5">
        <v>470265.05146059202</v>
      </c>
      <c r="E1173" s="5">
        <v>437996.87760159001</v>
      </c>
      <c r="F1173" s="5">
        <v>434139.32375897298</v>
      </c>
      <c r="G1173" s="5">
        <v>432362.24767255801</v>
      </c>
    </row>
    <row r="1174" spans="1:7" x14ac:dyDescent="0.55000000000000004">
      <c r="A1174" s="3">
        <v>38</v>
      </c>
      <c r="B1174" s="3">
        <v>24</v>
      </c>
      <c r="C1174" s="5">
        <v>54594.062132661602</v>
      </c>
      <c r="D1174" s="5">
        <v>48095.098802989203</v>
      </c>
      <c r="E1174" s="5">
        <v>47638.9729629008</v>
      </c>
      <c r="F1174" s="5">
        <v>47592.341018299201</v>
      </c>
      <c r="G1174" s="5">
        <v>47635.013880719802</v>
      </c>
    </row>
    <row r="1175" spans="1:7" x14ac:dyDescent="0.55000000000000004">
      <c r="A1175" s="3">
        <v>38</v>
      </c>
      <c r="B1175" s="3">
        <v>25</v>
      </c>
      <c r="C1175" s="5">
        <v>96836.236909994099</v>
      </c>
      <c r="D1175" s="5">
        <v>120711.783159318</v>
      </c>
      <c r="E1175" s="5">
        <v>103427.769530331</v>
      </c>
      <c r="F1175" s="5">
        <v>106047.541002806</v>
      </c>
      <c r="G1175" s="5">
        <v>129229.464029724</v>
      </c>
    </row>
    <row r="1176" spans="1:7" x14ac:dyDescent="0.55000000000000004">
      <c r="A1176" s="3">
        <v>38</v>
      </c>
      <c r="B1176" s="3">
        <v>26</v>
      </c>
      <c r="C1176" s="5">
        <v>1048806.1575176299</v>
      </c>
      <c r="D1176" s="5">
        <v>935814.25144283404</v>
      </c>
      <c r="E1176" s="5">
        <v>914278.17565918504</v>
      </c>
      <c r="F1176" s="5">
        <v>949399.52609973506</v>
      </c>
      <c r="G1176" s="5">
        <v>939953.94888538204</v>
      </c>
    </row>
    <row r="1177" spans="1:7" x14ac:dyDescent="0.55000000000000004">
      <c r="A1177" s="3">
        <v>38</v>
      </c>
      <c r="B1177" s="3">
        <v>27</v>
      </c>
      <c r="C1177" s="5">
        <v>186637.25227759499</v>
      </c>
      <c r="D1177" s="5">
        <v>253482.01267716399</v>
      </c>
      <c r="E1177" s="5">
        <v>289665.857700894</v>
      </c>
      <c r="F1177" s="5">
        <v>281084.17765785201</v>
      </c>
      <c r="G1177" s="5">
        <v>294606.18120293599</v>
      </c>
    </row>
    <row r="1178" spans="1:7" x14ac:dyDescent="0.55000000000000004">
      <c r="A1178" s="3">
        <v>38</v>
      </c>
      <c r="B1178" s="3">
        <v>28</v>
      </c>
      <c r="C1178" s="5">
        <v>3140598.1959260101</v>
      </c>
      <c r="D1178" s="5">
        <v>3366134.4330243999</v>
      </c>
      <c r="E1178" s="5">
        <v>3442535.36087179</v>
      </c>
      <c r="F1178" s="5">
        <v>3446879.96380491</v>
      </c>
      <c r="G1178" s="5">
        <v>3494423.3300061799</v>
      </c>
    </row>
    <row r="1179" spans="1:7" x14ac:dyDescent="0.55000000000000004">
      <c r="A1179" s="3">
        <v>38</v>
      </c>
      <c r="B1179" s="3">
        <v>29</v>
      </c>
      <c r="C1179" s="5">
        <v>300073.138948682</v>
      </c>
      <c r="D1179" s="5">
        <v>321633.78315630701</v>
      </c>
      <c r="E1179" s="5">
        <v>305558.73429066502</v>
      </c>
      <c r="F1179" s="5">
        <v>297425.85889162601</v>
      </c>
      <c r="G1179" s="5">
        <v>273666.21247017803</v>
      </c>
    </row>
    <row r="1180" spans="1:7" x14ac:dyDescent="0.55000000000000004">
      <c r="A1180" s="3">
        <v>38</v>
      </c>
      <c r="B1180" s="3">
        <v>30</v>
      </c>
      <c r="C1180" s="5">
        <v>336391.46456595598</v>
      </c>
      <c r="D1180" s="5">
        <v>334955.37668688298</v>
      </c>
      <c r="E1180" s="5">
        <v>359730.01056217798</v>
      </c>
      <c r="F1180" s="5">
        <v>349184.47996753902</v>
      </c>
      <c r="G1180" s="5">
        <v>338091.73098092899</v>
      </c>
    </row>
    <row r="1181" spans="1:7" x14ac:dyDescent="0.55000000000000004">
      <c r="A1181" s="3">
        <v>38</v>
      </c>
      <c r="B1181" s="3">
        <v>31</v>
      </c>
      <c r="C1181" s="5">
        <v>466253.00193585397</v>
      </c>
      <c r="D1181" s="5">
        <v>400200.051731874</v>
      </c>
      <c r="E1181" s="5">
        <v>349119.120363592</v>
      </c>
      <c r="F1181" s="5">
        <v>326298.94495713199</v>
      </c>
      <c r="G1181" s="5">
        <v>321232.60382857098</v>
      </c>
    </row>
    <row r="1182" spans="1:7" x14ac:dyDescent="0.55000000000000004">
      <c r="A1182" s="3">
        <v>39</v>
      </c>
      <c r="B1182" s="3">
        <v>1</v>
      </c>
      <c r="C1182" s="5">
        <v>124376.80115051199</v>
      </c>
      <c r="D1182" s="5">
        <v>96049.389585793004</v>
      </c>
      <c r="E1182" s="5">
        <v>97930.687033269496</v>
      </c>
      <c r="F1182" s="5">
        <v>102705.192834182</v>
      </c>
      <c r="G1182" s="5">
        <v>96879.446024905599</v>
      </c>
    </row>
    <row r="1183" spans="1:7" x14ac:dyDescent="0.55000000000000004">
      <c r="A1183" s="3">
        <v>39</v>
      </c>
      <c r="B1183" s="3">
        <v>2</v>
      </c>
      <c r="C1183" s="5">
        <v>34736.839068787704</v>
      </c>
      <c r="D1183" s="5">
        <v>40590.9450855213</v>
      </c>
      <c r="E1183" s="5">
        <v>44444.827460224602</v>
      </c>
      <c r="F1183" s="5">
        <v>43749.522651854597</v>
      </c>
      <c r="G1183" s="5">
        <v>43675.444351165002</v>
      </c>
    </row>
    <row r="1184" spans="1:7" x14ac:dyDescent="0.55000000000000004">
      <c r="A1184" s="3">
        <v>39</v>
      </c>
      <c r="B1184" s="3">
        <v>3</v>
      </c>
      <c r="C1184" s="5">
        <v>90207.035074723593</v>
      </c>
      <c r="D1184" s="5">
        <v>73253.7378103917</v>
      </c>
      <c r="E1184" s="5">
        <v>70326.450445096503</v>
      </c>
      <c r="F1184" s="5">
        <v>69615.777131953495</v>
      </c>
      <c r="G1184" s="5">
        <v>65021.554975155203</v>
      </c>
    </row>
    <row r="1185" spans="1:7" x14ac:dyDescent="0.55000000000000004">
      <c r="A1185" s="3">
        <v>39</v>
      </c>
      <c r="B1185" s="3">
        <v>4</v>
      </c>
      <c r="C1185" s="5">
        <v>17604.388710985899</v>
      </c>
      <c r="D1185" s="5">
        <v>21428.255677071</v>
      </c>
      <c r="E1185" s="5">
        <v>18642.7380703202</v>
      </c>
      <c r="F1185" s="5">
        <v>17337.541314697599</v>
      </c>
      <c r="G1185" s="5">
        <v>18603.433079159498</v>
      </c>
    </row>
    <row r="1186" spans="1:7" x14ac:dyDescent="0.55000000000000004">
      <c r="A1186" s="3">
        <v>39</v>
      </c>
      <c r="B1186" s="3">
        <v>5</v>
      </c>
      <c r="C1186" s="5">
        <v>52048.0799634328</v>
      </c>
      <c r="D1186" s="5">
        <v>52568.869465973701</v>
      </c>
      <c r="E1186" s="5">
        <v>57159.496694116897</v>
      </c>
      <c r="F1186" s="5">
        <v>55490.465500447703</v>
      </c>
      <c r="G1186" s="5">
        <v>59535.523054226098</v>
      </c>
    </row>
    <row r="1187" spans="1:7" x14ac:dyDescent="0.55000000000000004">
      <c r="A1187" s="3">
        <v>39</v>
      </c>
      <c r="B1187" s="3">
        <v>6</v>
      </c>
      <c r="C1187" s="5">
        <v>35046.240624953301</v>
      </c>
      <c r="D1187" s="5">
        <v>35757.1614845242</v>
      </c>
      <c r="E1187" s="5">
        <v>35259.280313405303</v>
      </c>
      <c r="F1187" s="5">
        <v>35180.839796121298</v>
      </c>
      <c r="G1187" s="5">
        <v>34271.439319284997</v>
      </c>
    </row>
    <row r="1188" spans="1:7" x14ac:dyDescent="0.55000000000000004">
      <c r="A1188" s="3">
        <v>39</v>
      </c>
      <c r="B1188" s="3">
        <v>7</v>
      </c>
      <c r="C1188" s="5">
        <v>182442.53362384901</v>
      </c>
      <c r="D1188" s="5">
        <v>180198.57765513001</v>
      </c>
      <c r="E1188" s="5">
        <v>192922.05863823599</v>
      </c>
      <c r="F1188" s="5">
        <v>189797.817200144</v>
      </c>
      <c r="G1188" s="5">
        <v>179014.15860639501</v>
      </c>
    </row>
    <row r="1189" spans="1:7" x14ac:dyDescent="0.55000000000000004">
      <c r="A1189" s="3">
        <v>39</v>
      </c>
      <c r="B1189" s="3">
        <v>8</v>
      </c>
      <c r="C1189" s="5">
        <v>59734.284077356198</v>
      </c>
      <c r="D1189" s="5">
        <v>52225.176701460601</v>
      </c>
      <c r="E1189" s="5">
        <v>45892.619357271004</v>
      </c>
      <c r="F1189" s="5">
        <v>44155.308144041999</v>
      </c>
      <c r="G1189" s="5">
        <v>44811.7550539</v>
      </c>
    </row>
    <row r="1190" spans="1:7" x14ac:dyDescent="0.55000000000000004">
      <c r="A1190" s="3">
        <v>39</v>
      </c>
      <c r="B1190" s="3">
        <v>9</v>
      </c>
      <c r="C1190" s="5">
        <v>7272.1491082773</v>
      </c>
      <c r="D1190" s="5">
        <v>7306.5891131972703</v>
      </c>
      <c r="E1190" s="5">
        <v>7778.2283247891601</v>
      </c>
      <c r="F1190" s="5">
        <v>7378.3439140683504</v>
      </c>
      <c r="G1190" s="5">
        <v>6447.3293977059802</v>
      </c>
    </row>
    <row r="1191" spans="1:7" x14ac:dyDescent="0.55000000000000004">
      <c r="A1191" s="3">
        <v>39</v>
      </c>
      <c r="B1191" s="3">
        <v>10</v>
      </c>
      <c r="C1191" s="5">
        <v>79029.833073096801</v>
      </c>
      <c r="D1191" s="5">
        <v>142303.467937251</v>
      </c>
      <c r="E1191" s="5">
        <v>156439.289191213</v>
      </c>
      <c r="F1191" s="5">
        <v>144888.89197461601</v>
      </c>
      <c r="G1191" s="5">
        <v>138917.698660261</v>
      </c>
    </row>
    <row r="1192" spans="1:7" x14ac:dyDescent="0.55000000000000004">
      <c r="A1192" s="3">
        <v>39</v>
      </c>
      <c r="B1192" s="3">
        <v>11</v>
      </c>
      <c r="C1192" s="5">
        <v>32876.309379502803</v>
      </c>
      <c r="D1192" s="5">
        <v>23387.5542387483</v>
      </c>
      <c r="E1192" s="5">
        <v>16827.253110182701</v>
      </c>
      <c r="F1192" s="5">
        <v>15436.220112344699</v>
      </c>
      <c r="G1192" s="5">
        <v>12999.111437462299</v>
      </c>
    </row>
    <row r="1193" spans="1:7" x14ac:dyDescent="0.55000000000000004">
      <c r="A1193" s="3">
        <v>39</v>
      </c>
      <c r="B1193" s="3">
        <v>12</v>
      </c>
      <c r="C1193" s="5">
        <v>11669.0973096572</v>
      </c>
      <c r="D1193" s="5">
        <v>9815.5194689079799</v>
      </c>
      <c r="E1193" s="5">
        <v>8933.8009292466504</v>
      </c>
      <c r="F1193" s="5">
        <v>8442.7961245880797</v>
      </c>
      <c r="G1193" s="5">
        <v>7658.6568233035096</v>
      </c>
    </row>
    <row r="1194" spans="1:7" x14ac:dyDescent="0.55000000000000004">
      <c r="A1194" s="3">
        <v>39</v>
      </c>
      <c r="B1194" s="3">
        <v>13</v>
      </c>
      <c r="C1194" s="5">
        <v>3783.8522676858902</v>
      </c>
      <c r="D1194" s="5">
        <v>3995.0196745919402</v>
      </c>
      <c r="E1194" s="5">
        <v>3068.6160763672401</v>
      </c>
      <c r="F1194" s="5">
        <v>2631.7372550149198</v>
      </c>
      <c r="G1194" s="5">
        <v>1945.9459462439199</v>
      </c>
    </row>
    <row r="1195" spans="1:7" x14ac:dyDescent="0.55000000000000004">
      <c r="A1195" s="3">
        <v>39</v>
      </c>
      <c r="B1195" s="3">
        <v>14</v>
      </c>
      <c r="C1195" s="5">
        <v>27530.807375863202</v>
      </c>
      <c r="D1195" s="5">
        <v>26786.929520281599</v>
      </c>
      <c r="E1195" s="5">
        <v>26314.206841899599</v>
      </c>
      <c r="F1195" s="5">
        <v>24759.615372636399</v>
      </c>
      <c r="G1195" s="5">
        <v>23083.708716361802</v>
      </c>
    </row>
    <row r="1196" spans="1:7" x14ac:dyDescent="0.55000000000000004">
      <c r="A1196" s="3">
        <v>39</v>
      </c>
      <c r="B1196" s="3">
        <v>15</v>
      </c>
      <c r="C1196" s="5">
        <v>3151.9200543031202</v>
      </c>
      <c r="D1196" s="5">
        <v>4013.8343412724898</v>
      </c>
      <c r="E1196" s="5">
        <v>5143.6959635421499</v>
      </c>
      <c r="F1196" s="5">
        <v>5307.7908478952104</v>
      </c>
      <c r="G1196" s="5">
        <v>5705.4675838766398</v>
      </c>
    </row>
    <row r="1197" spans="1:7" x14ac:dyDescent="0.55000000000000004">
      <c r="A1197" s="3">
        <v>39</v>
      </c>
      <c r="B1197" s="3">
        <v>16</v>
      </c>
      <c r="C1197" s="5">
        <v>31954.238871776699</v>
      </c>
      <c r="D1197" s="5">
        <v>26269.430565793598</v>
      </c>
      <c r="E1197" s="5">
        <v>25513.783965448802</v>
      </c>
      <c r="F1197" s="5">
        <v>25621.114097113601</v>
      </c>
      <c r="G1197" s="5">
        <v>27257.171794667702</v>
      </c>
    </row>
    <row r="1198" spans="1:7" x14ac:dyDescent="0.55000000000000004">
      <c r="A1198" s="3">
        <v>39</v>
      </c>
      <c r="B1198" s="3">
        <v>17</v>
      </c>
      <c r="C1198" s="5">
        <v>1117980.9126112801</v>
      </c>
      <c r="D1198" s="5">
        <v>1091298.0871216301</v>
      </c>
      <c r="E1198" s="5">
        <v>1123694.4253787701</v>
      </c>
      <c r="F1198" s="5">
        <v>1115877.25844734</v>
      </c>
      <c r="G1198" s="5">
        <v>1170407.33164236</v>
      </c>
    </row>
    <row r="1199" spans="1:7" x14ac:dyDescent="0.55000000000000004">
      <c r="A1199" s="3">
        <v>39</v>
      </c>
      <c r="B1199" s="3">
        <v>18</v>
      </c>
      <c r="C1199" s="5">
        <v>152771.83459593201</v>
      </c>
      <c r="D1199" s="5">
        <v>150107.05608999799</v>
      </c>
      <c r="E1199" s="5">
        <v>154112.17658222199</v>
      </c>
      <c r="F1199" s="5">
        <v>156541.78651094099</v>
      </c>
      <c r="G1199" s="5">
        <v>164720.184337435</v>
      </c>
    </row>
    <row r="1200" spans="1:7" x14ac:dyDescent="0.55000000000000004">
      <c r="A1200" s="3">
        <v>39</v>
      </c>
      <c r="B1200" s="3">
        <v>19</v>
      </c>
      <c r="C1200" s="5">
        <v>86926.887916150896</v>
      </c>
      <c r="D1200" s="5">
        <v>79190.204720172405</v>
      </c>
      <c r="E1200" s="5">
        <v>74959.036298379098</v>
      </c>
      <c r="F1200" s="5">
        <v>74013.148479448399</v>
      </c>
      <c r="G1200" s="5">
        <v>72357.491096283993</v>
      </c>
    </row>
    <row r="1201" spans="1:7" x14ac:dyDescent="0.55000000000000004">
      <c r="A1201" s="3">
        <v>39</v>
      </c>
      <c r="B1201" s="3">
        <v>20</v>
      </c>
      <c r="C1201" s="5">
        <v>201726.51043811999</v>
      </c>
      <c r="D1201" s="5">
        <v>208935.531155712</v>
      </c>
      <c r="E1201" s="5">
        <v>198404.233031827</v>
      </c>
      <c r="F1201" s="5">
        <v>177077.495403034</v>
      </c>
      <c r="G1201" s="5">
        <v>181310.74726585401</v>
      </c>
    </row>
    <row r="1202" spans="1:7" x14ac:dyDescent="0.55000000000000004">
      <c r="A1202" s="3">
        <v>39</v>
      </c>
      <c r="B1202" s="3">
        <v>21</v>
      </c>
      <c r="C1202" s="5">
        <v>883803.425273892</v>
      </c>
      <c r="D1202" s="5">
        <v>840871.71274141094</v>
      </c>
      <c r="E1202" s="5">
        <v>790335.37127959402</v>
      </c>
      <c r="F1202" s="5">
        <v>804832.50707817101</v>
      </c>
      <c r="G1202" s="5">
        <v>808481.39997115801</v>
      </c>
    </row>
    <row r="1203" spans="1:7" x14ac:dyDescent="0.55000000000000004">
      <c r="A1203" s="3">
        <v>39</v>
      </c>
      <c r="B1203" s="3">
        <v>22</v>
      </c>
      <c r="C1203" s="5">
        <v>109602.711655575</v>
      </c>
      <c r="D1203" s="5">
        <v>76921.103752120602</v>
      </c>
      <c r="E1203" s="5">
        <v>64539.2068736047</v>
      </c>
      <c r="F1203" s="5">
        <v>60665.001896438698</v>
      </c>
      <c r="G1203" s="5">
        <v>52640.4352549174</v>
      </c>
    </row>
    <row r="1204" spans="1:7" x14ac:dyDescent="0.55000000000000004">
      <c r="A1204" s="3">
        <v>39</v>
      </c>
      <c r="B1204" s="3">
        <v>23</v>
      </c>
      <c r="C1204" s="5">
        <v>258164.44723111199</v>
      </c>
      <c r="D1204" s="5">
        <v>305450.922253836</v>
      </c>
      <c r="E1204" s="5">
        <v>285848.92048597499</v>
      </c>
      <c r="F1204" s="5">
        <v>282655.93118896103</v>
      </c>
      <c r="G1204" s="5">
        <v>300950.51160081697</v>
      </c>
    </row>
    <row r="1205" spans="1:7" x14ac:dyDescent="0.55000000000000004">
      <c r="A1205" s="3">
        <v>39</v>
      </c>
      <c r="B1205" s="3">
        <v>24</v>
      </c>
      <c r="C1205" s="5">
        <v>20574.125258276301</v>
      </c>
      <c r="D1205" s="5">
        <v>18825.0537231698</v>
      </c>
      <c r="E1205" s="5">
        <v>19866.377414871102</v>
      </c>
      <c r="F1205" s="5">
        <v>20744.013443449501</v>
      </c>
      <c r="G1205" s="5">
        <v>22335.737174426598</v>
      </c>
    </row>
    <row r="1206" spans="1:7" x14ac:dyDescent="0.55000000000000004">
      <c r="A1206" s="3">
        <v>39</v>
      </c>
      <c r="B1206" s="3">
        <v>25</v>
      </c>
      <c r="C1206" s="5">
        <v>37098.891686489304</v>
      </c>
      <c r="D1206" s="5">
        <v>44491.890360615798</v>
      </c>
      <c r="E1206" s="5">
        <v>53885.597317765001</v>
      </c>
      <c r="F1206" s="5">
        <v>59181.189374147099</v>
      </c>
      <c r="G1206" s="5">
        <v>59505.872389045202</v>
      </c>
    </row>
    <row r="1207" spans="1:7" x14ac:dyDescent="0.55000000000000004">
      <c r="A1207" s="3">
        <v>39</v>
      </c>
      <c r="B1207" s="3">
        <v>26</v>
      </c>
      <c r="C1207" s="5">
        <v>548296.52467310999</v>
      </c>
      <c r="D1207" s="5">
        <v>459228.29166331398</v>
      </c>
      <c r="E1207" s="5">
        <v>435405.989386753</v>
      </c>
      <c r="F1207" s="5">
        <v>440534.65900840599</v>
      </c>
      <c r="G1207" s="5">
        <v>419469.46282476198</v>
      </c>
    </row>
    <row r="1208" spans="1:7" x14ac:dyDescent="0.55000000000000004">
      <c r="A1208" s="3">
        <v>39</v>
      </c>
      <c r="B1208" s="3">
        <v>27</v>
      </c>
      <c r="C1208" s="5">
        <v>97637.840533353301</v>
      </c>
      <c r="D1208" s="5">
        <v>116677.13264758499</v>
      </c>
      <c r="E1208" s="5">
        <v>144461.414511788</v>
      </c>
      <c r="F1208" s="5">
        <v>153062.76099270899</v>
      </c>
      <c r="G1208" s="5">
        <v>142138.06213891099</v>
      </c>
    </row>
    <row r="1209" spans="1:7" x14ac:dyDescent="0.55000000000000004">
      <c r="A1209" s="3">
        <v>39</v>
      </c>
      <c r="B1209" s="3">
        <v>28</v>
      </c>
      <c r="C1209" s="5">
        <v>1871538.9342630899</v>
      </c>
      <c r="D1209" s="5">
        <v>2338883.9072823999</v>
      </c>
      <c r="E1209" s="5">
        <v>2784626.1969169602</v>
      </c>
      <c r="F1209" s="5">
        <v>2865922.4601871702</v>
      </c>
      <c r="G1209" s="5">
        <v>2937507.9133360898</v>
      </c>
    </row>
    <row r="1210" spans="1:7" x14ac:dyDescent="0.55000000000000004">
      <c r="A1210" s="3">
        <v>39</v>
      </c>
      <c r="B1210" s="3">
        <v>29</v>
      </c>
      <c r="C1210" s="5">
        <v>207682.58377003501</v>
      </c>
      <c r="D1210" s="5">
        <v>205524.92062643301</v>
      </c>
      <c r="E1210" s="5">
        <v>186439.97655889101</v>
      </c>
      <c r="F1210" s="5">
        <v>203094.168990493</v>
      </c>
      <c r="G1210" s="5">
        <v>185986.12916958699</v>
      </c>
    </row>
    <row r="1211" spans="1:7" x14ac:dyDescent="0.55000000000000004">
      <c r="A1211" s="3">
        <v>39</v>
      </c>
      <c r="B1211" s="3">
        <v>30</v>
      </c>
      <c r="C1211" s="5">
        <v>186888.00254066099</v>
      </c>
      <c r="D1211" s="5">
        <v>150175.107615833</v>
      </c>
      <c r="E1211" s="5">
        <v>152691.25701818999</v>
      </c>
      <c r="F1211" s="5">
        <v>148454.346116667</v>
      </c>
      <c r="G1211" s="5">
        <v>130097.43821925099</v>
      </c>
    </row>
    <row r="1212" spans="1:7" x14ac:dyDescent="0.55000000000000004">
      <c r="A1212" s="3">
        <v>39</v>
      </c>
      <c r="B1212" s="3">
        <v>31</v>
      </c>
      <c r="C1212" s="5">
        <v>222041.500161834</v>
      </c>
      <c r="D1212" s="5">
        <v>178653.22730333</v>
      </c>
      <c r="E1212" s="5">
        <v>166925.064124311</v>
      </c>
      <c r="F1212" s="5">
        <v>166565.83327705399</v>
      </c>
      <c r="G1212" s="5">
        <v>150638.70371839701</v>
      </c>
    </row>
    <row r="1213" spans="1:7" x14ac:dyDescent="0.55000000000000004">
      <c r="A1213" s="3">
        <v>40</v>
      </c>
      <c r="B1213" s="3">
        <v>1</v>
      </c>
      <c r="C1213" s="5">
        <v>475165.76292510901</v>
      </c>
      <c r="D1213" s="5">
        <v>428834.61074558197</v>
      </c>
      <c r="E1213" s="5">
        <v>504626.44303976698</v>
      </c>
      <c r="F1213" s="5">
        <v>503109.86157329899</v>
      </c>
      <c r="G1213" s="5">
        <v>458923.98820674198</v>
      </c>
    </row>
    <row r="1214" spans="1:7" x14ac:dyDescent="0.55000000000000004">
      <c r="A1214" s="3">
        <v>40</v>
      </c>
      <c r="B1214" s="3">
        <v>2</v>
      </c>
      <c r="C1214" s="5">
        <v>139499.621503289</v>
      </c>
      <c r="D1214" s="5">
        <v>119727.541251516</v>
      </c>
      <c r="E1214" s="5">
        <v>108020.991589303</v>
      </c>
      <c r="F1214" s="5">
        <v>103618.19284982501</v>
      </c>
      <c r="G1214" s="5">
        <v>96579.601995909994</v>
      </c>
    </row>
    <row r="1215" spans="1:7" x14ac:dyDescent="0.55000000000000004">
      <c r="A1215" s="3">
        <v>40</v>
      </c>
      <c r="B1215" s="3">
        <v>3</v>
      </c>
      <c r="C1215" s="5">
        <v>655597.73983015399</v>
      </c>
      <c r="D1215" s="5">
        <v>671294.85243045795</v>
      </c>
      <c r="E1215" s="5">
        <v>709536.69178678701</v>
      </c>
      <c r="F1215" s="5">
        <v>695130.39856623998</v>
      </c>
      <c r="G1215" s="5">
        <v>709002.00722124905</v>
      </c>
    </row>
    <row r="1216" spans="1:7" x14ac:dyDescent="0.55000000000000004">
      <c r="A1216" s="3">
        <v>40</v>
      </c>
      <c r="B1216" s="3">
        <v>4</v>
      </c>
      <c r="C1216" s="5">
        <v>27474.979123405701</v>
      </c>
      <c r="D1216" s="5">
        <v>29348.607617753602</v>
      </c>
      <c r="E1216" s="5">
        <v>36851.286001939297</v>
      </c>
      <c r="F1216" s="5">
        <v>39854.780765694202</v>
      </c>
      <c r="G1216" s="5">
        <v>53002.776841831903</v>
      </c>
    </row>
    <row r="1217" spans="1:7" x14ac:dyDescent="0.55000000000000004">
      <c r="A1217" s="3">
        <v>40</v>
      </c>
      <c r="B1217" s="3">
        <v>5</v>
      </c>
      <c r="C1217" s="5">
        <v>49619.784282197099</v>
      </c>
      <c r="D1217" s="5">
        <v>50954.307551844198</v>
      </c>
      <c r="E1217" s="5">
        <v>85280.068618490695</v>
      </c>
      <c r="F1217" s="5">
        <v>84563.191990520005</v>
      </c>
      <c r="G1217" s="5">
        <v>91519.416739088498</v>
      </c>
    </row>
    <row r="1218" spans="1:7" x14ac:dyDescent="0.55000000000000004">
      <c r="A1218" s="3">
        <v>40</v>
      </c>
      <c r="B1218" s="3">
        <v>6</v>
      </c>
      <c r="C1218" s="5">
        <v>1104584.2259105199</v>
      </c>
      <c r="D1218" s="5">
        <v>1123407.5677418599</v>
      </c>
      <c r="E1218" s="5">
        <v>1112147.50663325</v>
      </c>
      <c r="F1218" s="5">
        <v>1126924.37628738</v>
      </c>
      <c r="G1218" s="5">
        <v>1219318.03869526</v>
      </c>
    </row>
    <row r="1219" spans="1:7" x14ac:dyDescent="0.55000000000000004">
      <c r="A1219" s="3">
        <v>40</v>
      </c>
      <c r="B1219" s="3">
        <v>7</v>
      </c>
      <c r="C1219" s="5">
        <v>385766.01959651301</v>
      </c>
      <c r="D1219" s="5">
        <v>383383.29183692101</v>
      </c>
      <c r="E1219" s="5">
        <v>389188.11360245</v>
      </c>
      <c r="F1219" s="5">
        <v>386105.11720304302</v>
      </c>
      <c r="G1219" s="5">
        <v>386565.23180005298</v>
      </c>
    </row>
    <row r="1220" spans="1:7" x14ac:dyDescent="0.55000000000000004">
      <c r="A1220" s="3">
        <v>40</v>
      </c>
      <c r="B1220" s="3">
        <v>8</v>
      </c>
      <c r="C1220" s="5">
        <v>1474790.7754667299</v>
      </c>
      <c r="D1220" s="5">
        <v>1507290.9947865601</v>
      </c>
      <c r="E1220" s="5">
        <v>1450747.8058052701</v>
      </c>
      <c r="F1220" s="5">
        <v>1436319.7487962099</v>
      </c>
      <c r="G1220" s="5">
        <v>1430324.7370474499</v>
      </c>
    </row>
    <row r="1221" spans="1:7" x14ac:dyDescent="0.55000000000000004">
      <c r="A1221" s="3">
        <v>40</v>
      </c>
      <c r="B1221" s="3">
        <v>9</v>
      </c>
      <c r="C1221" s="5">
        <v>138904.591502986</v>
      </c>
      <c r="D1221" s="5">
        <v>142239.960364656</v>
      </c>
      <c r="E1221" s="5">
        <v>166479.34066075701</v>
      </c>
      <c r="F1221" s="5">
        <v>166372.05338154099</v>
      </c>
      <c r="G1221" s="5">
        <v>176624.158470216</v>
      </c>
    </row>
    <row r="1222" spans="1:7" x14ac:dyDescent="0.55000000000000004">
      <c r="A1222" s="3">
        <v>40</v>
      </c>
      <c r="B1222" s="3">
        <v>10</v>
      </c>
      <c r="C1222" s="5">
        <v>453177.52257824002</v>
      </c>
      <c r="D1222" s="5">
        <v>476379.39404501702</v>
      </c>
      <c r="E1222" s="5">
        <v>520666.32444836199</v>
      </c>
      <c r="F1222" s="5">
        <v>534201.18958262901</v>
      </c>
      <c r="G1222" s="5">
        <v>539838.94721923501</v>
      </c>
    </row>
    <row r="1223" spans="1:7" x14ac:dyDescent="0.55000000000000004">
      <c r="A1223" s="3">
        <v>40</v>
      </c>
      <c r="B1223" s="3">
        <v>11</v>
      </c>
      <c r="C1223" s="5">
        <v>246806.34841045699</v>
      </c>
      <c r="D1223" s="5">
        <v>261426.10979203801</v>
      </c>
      <c r="E1223" s="5">
        <v>272791.79194920999</v>
      </c>
      <c r="F1223" s="5">
        <v>294175.60950937402</v>
      </c>
      <c r="G1223" s="5">
        <v>327345.91837256798</v>
      </c>
    </row>
    <row r="1224" spans="1:7" x14ac:dyDescent="0.55000000000000004">
      <c r="A1224" s="3">
        <v>40</v>
      </c>
      <c r="B1224" s="3">
        <v>12</v>
      </c>
      <c r="C1224" s="5">
        <v>350479.475397398</v>
      </c>
      <c r="D1224" s="5">
        <v>346473.84733176703</v>
      </c>
      <c r="E1224" s="5">
        <v>370340.48372838501</v>
      </c>
      <c r="F1224" s="5">
        <v>358592.94258695701</v>
      </c>
      <c r="G1224" s="5">
        <v>342735.93978733203</v>
      </c>
    </row>
    <row r="1225" spans="1:7" x14ac:dyDescent="0.55000000000000004">
      <c r="A1225" s="3">
        <v>40</v>
      </c>
      <c r="B1225" s="3">
        <v>13</v>
      </c>
      <c r="C1225" s="5">
        <v>207117.62893062801</v>
      </c>
      <c r="D1225" s="5">
        <v>183255.730859078</v>
      </c>
      <c r="E1225" s="5">
        <v>148665.03434813401</v>
      </c>
      <c r="F1225" s="5">
        <v>140413.00638171399</v>
      </c>
      <c r="G1225" s="5">
        <v>131127.114302161</v>
      </c>
    </row>
    <row r="1226" spans="1:7" x14ac:dyDescent="0.55000000000000004">
      <c r="A1226" s="3">
        <v>40</v>
      </c>
      <c r="B1226" s="3">
        <v>14</v>
      </c>
      <c r="C1226" s="5">
        <v>1065628.72416342</v>
      </c>
      <c r="D1226" s="5">
        <v>954898.48144247604</v>
      </c>
      <c r="E1226" s="5">
        <v>1101531.9584431299</v>
      </c>
      <c r="F1226" s="5">
        <v>1091918.23322136</v>
      </c>
      <c r="G1226" s="5">
        <v>1178455.99926187</v>
      </c>
    </row>
    <row r="1227" spans="1:7" x14ac:dyDescent="0.55000000000000004">
      <c r="A1227" s="3">
        <v>40</v>
      </c>
      <c r="B1227" s="3">
        <v>15</v>
      </c>
      <c r="C1227" s="5">
        <v>83428.256422775696</v>
      </c>
      <c r="D1227" s="5">
        <v>85954.958496020001</v>
      </c>
      <c r="E1227" s="5">
        <v>96400.371171661594</v>
      </c>
      <c r="F1227" s="5">
        <v>91286.749774004202</v>
      </c>
      <c r="G1227" s="5">
        <v>124979.37592948</v>
      </c>
    </row>
    <row r="1228" spans="1:7" x14ac:dyDescent="0.55000000000000004">
      <c r="A1228" s="3">
        <v>40</v>
      </c>
      <c r="B1228" s="3">
        <v>16</v>
      </c>
      <c r="C1228" s="5">
        <v>390337.17100530001</v>
      </c>
      <c r="D1228" s="5">
        <v>433537.91026199301</v>
      </c>
      <c r="E1228" s="5">
        <v>438040.85083425097</v>
      </c>
      <c r="F1228" s="5">
        <v>424841.18381033599</v>
      </c>
      <c r="G1228" s="5">
        <v>434867.53294150298</v>
      </c>
    </row>
    <row r="1229" spans="1:7" x14ac:dyDescent="0.55000000000000004">
      <c r="A1229" s="3">
        <v>40</v>
      </c>
      <c r="B1229" s="3">
        <v>17</v>
      </c>
      <c r="C1229" s="5">
        <v>6659289.6504743202</v>
      </c>
      <c r="D1229" s="5">
        <v>6949609.0133440103</v>
      </c>
      <c r="E1229" s="5">
        <v>6850883.7122906996</v>
      </c>
      <c r="F1229" s="5">
        <v>6783677.52315789</v>
      </c>
      <c r="G1229" s="5">
        <v>6753495.23154354</v>
      </c>
    </row>
    <row r="1230" spans="1:7" x14ac:dyDescent="0.55000000000000004">
      <c r="A1230" s="3">
        <v>40</v>
      </c>
      <c r="B1230" s="3">
        <v>18</v>
      </c>
      <c r="C1230" s="5">
        <v>689437.61482306896</v>
      </c>
      <c r="D1230" s="5">
        <v>727138.11992563203</v>
      </c>
      <c r="E1230" s="5">
        <v>761970.43806148204</v>
      </c>
      <c r="F1230" s="5">
        <v>764685.389930128</v>
      </c>
      <c r="G1230" s="5">
        <v>827127.10051689402</v>
      </c>
    </row>
    <row r="1231" spans="1:7" x14ac:dyDescent="0.55000000000000004">
      <c r="A1231" s="3">
        <v>40</v>
      </c>
      <c r="B1231" s="3">
        <v>19</v>
      </c>
      <c r="C1231" s="5">
        <v>1364954.4627900601</v>
      </c>
      <c r="D1231" s="5">
        <v>1277326.5560381799</v>
      </c>
      <c r="E1231" s="5">
        <v>1228600.0568542001</v>
      </c>
      <c r="F1231" s="5">
        <v>1216122.10138167</v>
      </c>
      <c r="G1231" s="5">
        <v>1190071.1546604601</v>
      </c>
    </row>
    <row r="1232" spans="1:7" x14ac:dyDescent="0.55000000000000004">
      <c r="A1232" s="3">
        <v>40</v>
      </c>
      <c r="B1232" s="3">
        <v>20</v>
      </c>
      <c r="C1232" s="5">
        <v>1584805.87051895</v>
      </c>
      <c r="D1232" s="5">
        <v>1821717.75495344</v>
      </c>
      <c r="E1232" s="5">
        <v>2008844.11746625</v>
      </c>
      <c r="F1232" s="5">
        <v>1922752.93485369</v>
      </c>
      <c r="G1232" s="5">
        <v>1833722.6925927999</v>
      </c>
    </row>
    <row r="1233" spans="1:7" x14ac:dyDescent="0.55000000000000004">
      <c r="A1233" s="3">
        <v>40</v>
      </c>
      <c r="B1233" s="3">
        <v>21</v>
      </c>
      <c r="C1233" s="5">
        <v>5064904.4558780398</v>
      </c>
      <c r="D1233" s="5">
        <v>5014423.0556053901</v>
      </c>
      <c r="E1233" s="5">
        <v>4996246.5191428401</v>
      </c>
      <c r="F1233" s="5">
        <v>4947619.9388760002</v>
      </c>
      <c r="G1233" s="5">
        <v>4935687.2641514502</v>
      </c>
    </row>
    <row r="1234" spans="1:7" x14ac:dyDescent="0.55000000000000004">
      <c r="A1234" s="3">
        <v>40</v>
      </c>
      <c r="B1234" s="3">
        <v>22</v>
      </c>
      <c r="C1234" s="5">
        <v>726512.69119434</v>
      </c>
      <c r="D1234" s="5">
        <v>655255.99373056798</v>
      </c>
      <c r="E1234" s="5">
        <v>608446.83850032499</v>
      </c>
      <c r="F1234" s="5">
        <v>584509.19425250695</v>
      </c>
      <c r="G1234" s="5">
        <v>552234.40379272099</v>
      </c>
    </row>
    <row r="1235" spans="1:7" x14ac:dyDescent="0.55000000000000004">
      <c r="A1235" s="3">
        <v>40</v>
      </c>
      <c r="B1235" s="3">
        <v>23</v>
      </c>
      <c r="C1235" s="5">
        <v>2299157.2778373598</v>
      </c>
      <c r="D1235" s="5">
        <v>2345693.0274658599</v>
      </c>
      <c r="E1235" s="5">
        <v>2323378.83134632</v>
      </c>
      <c r="F1235" s="5">
        <v>2293831.6055885199</v>
      </c>
      <c r="G1235" s="5">
        <v>2363980.2682929598</v>
      </c>
    </row>
    <row r="1236" spans="1:7" x14ac:dyDescent="0.55000000000000004">
      <c r="A1236" s="3">
        <v>40</v>
      </c>
      <c r="B1236" s="3">
        <v>24</v>
      </c>
      <c r="C1236" s="5">
        <v>533090.63695027505</v>
      </c>
      <c r="D1236" s="5">
        <v>507524.01152402197</v>
      </c>
      <c r="E1236" s="5">
        <v>526141.87279471406</v>
      </c>
      <c r="F1236" s="5">
        <v>536972.20206739998</v>
      </c>
      <c r="G1236" s="5">
        <v>556036.80967870005</v>
      </c>
    </row>
    <row r="1237" spans="1:7" x14ac:dyDescent="0.55000000000000004">
      <c r="A1237" s="3">
        <v>40</v>
      </c>
      <c r="B1237" s="3">
        <v>25</v>
      </c>
      <c r="C1237" s="5">
        <v>327545.23510648101</v>
      </c>
      <c r="D1237" s="5">
        <v>316309.64419160603</v>
      </c>
      <c r="E1237" s="5">
        <v>367285.66885924601</v>
      </c>
      <c r="F1237" s="5">
        <v>373638.69377311599</v>
      </c>
      <c r="G1237" s="5">
        <v>363055.98615863698</v>
      </c>
    </row>
    <row r="1238" spans="1:7" x14ac:dyDescent="0.55000000000000004">
      <c r="A1238" s="3">
        <v>40</v>
      </c>
      <c r="B1238" s="3">
        <v>26</v>
      </c>
      <c r="C1238" s="5">
        <v>5321954.0334915603</v>
      </c>
      <c r="D1238" s="5">
        <v>5209266.2737702001</v>
      </c>
      <c r="E1238" s="5">
        <v>5615062.2648545802</v>
      </c>
      <c r="F1238" s="5">
        <v>5754100.9333738303</v>
      </c>
      <c r="G1238" s="5">
        <v>5953883.6226295</v>
      </c>
    </row>
    <row r="1239" spans="1:7" x14ac:dyDescent="0.55000000000000004">
      <c r="A1239" s="3">
        <v>40</v>
      </c>
      <c r="B1239" s="3">
        <v>27</v>
      </c>
      <c r="C1239" s="5">
        <v>1363375.5603785701</v>
      </c>
      <c r="D1239" s="5">
        <v>1424327.2680245701</v>
      </c>
      <c r="E1239" s="5">
        <v>1630596.3256506601</v>
      </c>
      <c r="F1239" s="5">
        <v>1570607.3747777401</v>
      </c>
      <c r="G1239" s="5">
        <v>1611114.8089922301</v>
      </c>
    </row>
    <row r="1240" spans="1:7" x14ac:dyDescent="0.55000000000000004">
      <c r="A1240" s="3">
        <v>40</v>
      </c>
      <c r="B1240" s="3">
        <v>28</v>
      </c>
      <c r="C1240" s="5">
        <v>12540816.768203</v>
      </c>
      <c r="D1240" s="5">
        <v>12306848.903153</v>
      </c>
      <c r="E1240" s="5">
        <v>12515732.033073001</v>
      </c>
      <c r="F1240" s="5">
        <v>12564343.864393599</v>
      </c>
      <c r="G1240" s="5">
        <v>12676475.599572301</v>
      </c>
    </row>
    <row r="1241" spans="1:7" x14ac:dyDescent="0.55000000000000004">
      <c r="A1241" s="3">
        <v>40</v>
      </c>
      <c r="B1241" s="3">
        <v>29</v>
      </c>
      <c r="C1241" s="5">
        <v>1604161.7794962199</v>
      </c>
      <c r="D1241" s="5">
        <v>1605321.49596562</v>
      </c>
      <c r="E1241" s="5">
        <v>1605799.0516349401</v>
      </c>
      <c r="F1241" s="5">
        <v>1601506.13939623</v>
      </c>
      <c r="G1241" s="5">
        <v>1638633.7839436</v>
      </c>
    </row>
    <row r="1242" spans="1:7" x14ac:dyDescent="0.55000000000000004">
      <c r="A1242" s="3">
        <v>40</v>
      </c>
      <c r="B1242" s="3">
        <v>30</v>
      </c>
      <c r="C1242" s="5">
        <v>1623078.81923001</v>
      </c>
      <c r="D1242" s="5">
        <v>1742942.9782138199</v>
      </c>
      <c r="E1242" s="5">
        <v>1805075.43292735</v>
      </c>
      <c r="F1242" s="5">
        <v>1790266.9178380701</v>
      </c>
      <c r="G1242" s="5">
        <v>1689207.48183602</v>
      </c>
    </row>
    <row r="1243" spans="1:7" x14ac:dyDescent="0.55000000000000004">
      <c r="A1243" s="3">
        <v>40</v>
      </c>
      <c r="B1243" s="3">
        <v>31</v>
      </c>
      <c r="C1243" s="5">
        <v>1536644.95499116</v>
      </c>
      <c r="D1243" s="5">
        <v>1369586.8346484499</v>
      </c>
      <c r="E1243" s="5">
        <v>1249552.7268092099</v>
      </c>
      <c r="F1243" s="5">
        <v>1169317.49120708</v>
      </c>
      <c r="G1243" s="5">
        <v>1139262.44340378</v>
      </c>
    </row>
    <row r="1244" spans="1:7" x14ac:dyDescent="0.55000000000000004">
      <c r="A1244" s="3">
        <v>41</v>
      </c>
      <c r="B1244" s="3">
        <v>1</v>
      </c>
      <c r="C1244" s="5">
        <v>212805.25829700899</v>
      </c>
      <c r="D1244" s="5">
        <v>135940.38763468899</v>
      </c>
      <c r="E1244" s="5">
        <v>87891.331672294604</v>
      </c>
      <c r="F1244" s="5">
        <v>92018.070015722406</v>
      </c>
      <c r="G1244" s="5">
        <v>80257.698939475595</v>
      </c>
    </row>
    <row r="1245" spans="1:7" x14ac:dyDescent="0.55000000000000004">
      <c r="A1245" s="3">
        <v>41</v>
      </c>
      <c r="B1245" s="3">
        <v>2</v>
      </c>
      <c r="C1245" s="5">
        <v>13948.0386488942</v>
      </c>
      <c r="D1245" s="5">
        <v>13276.951446524999</v>
      </c>
      <c r="E1245" s="5">
        <v>12036.3912687757</v>
      </c>
      <c r="F1245" s="5">
        <v>11627.3198280779</v>
      </c>
      <c r="G1245" s="5">
        <v>11111.2128315152</v>
      </c>
    </row>
    <row r="1246" spans="1:7" x14ac:dyDescent="0.55000000000000004">
      <c r="A1246" s="3">
        <v>41</v>
      </c>
      <c r="B1246" s="3">
        <v>3</v>
      </c>
      <c r="C1246" s="5">
        <v>188870.94488630001</v>
      </c>
      <c r="D1246" s="5">
        <v>192961.57636681301</v>
      </c>
      <c r="E1246" s="5">
        <v>230814.70562549101</v>
      </c>
      <c r="F1246" s="5">
        <v>237588.83877042701</v>
      </c>
      <c r="G1246" s="5">
        <v>251460.49172305799</v>
      </c>
    </row>
    <row r="1247" spans="1:7" x14ac:dyDescent="0.55000000000000004">
      <c r="A1247" s="3">
        <v>41</v>
      </c>
      <c r="B1247" s="3">
        <v>4</v>
      </c>
      <c r="C1247" s="5">
        <v>17581.994797905601</v>
      </c>
      <c r="D1247" s="5">
        <v>13880.415129032201</v>
      </c>
      <c r="E1247" s="5">
        <v>12678.582051941699</v>
      </c>
      <c r="F1247" s="5">
        <v>12435.2002233895</v>
      </c>
      <c r="G1247" s="5">
        <v>11209.057979523501</v>
      </c>
    </row>
    <row r="1248" spans="1:7" x14ac:dyDescent="0.55000000000000004">
      <c r="A1248" s="3">
        <v>41</v>
      </c>
      <c r="B1248" s="3">
        <v>5</v>
      </c>
      <c r="C1248" s="5">
        <v>32865.683001607104</v>
      </c>
      <c r="D1248" s="5">
        <v>30376.411231865401</v>
      </c>
      <c r="E1248" s="5">
        <v>31427.252383858598</v>
      </c>
      <c r="F1248" s="5">
        <v>31101.931059042101</v>
      </c>
      <c r="G1248" s="5">
        <v>31122.024092260901</v>
      </c>
    </row>
    <row r="1249" spans="1:7" x14ac:dyDescent="0.55000000000000004">
      <c r="A1249" s="3">
        <v>41</v>
      </c>
      <c r="B1249" s="3">
        <v>6</v>
      </c>
      <c r="C1249" s="5">
        <v>195264.33516141801</v>
      </c>
      <c r="D1249" s="5">
        <v>194035.25159736301</v>
      </c>
      <c r="E1249" s="5">
        <v>197979.10649496599</v>
      </c>
      <c r="F1249" s="5">
        <v>213408.72403730199</v>
      </c>
      <c r="G1249" s="5">
        <v>207342.49902514799</v>
      </c>
    </row>
    <row r="1250" spans="1:7" x14ac:dyDescent="0.55000000000000004">
      <c r="A1250" s="3">
        <v>41</v>
      </c>
      <c r="B1250" s="3">
        <v>7</v>
      </c>
      <c r="C1250" s="5">
        <v>71953.958504899405</v>
      </c>
      <c r="D1250" s="5">
        <v>56939.421148266498</v>
      </c>
      <c r="E1250" s="5">
        <v>46764.431051965003</v>
      </c>
      <c r="F1250" s="5">
        <v>44535.895486474597</v>
      </c>
      <c r="G1250" s="5">
        <v>42798.394016567698</v>
      </c>
    </row>
    <row r="1251" spans="1:7" x14ac:dyDescent="0.55000000000000004">
      <c r="A1251" s="3">
        <v>41</v>
      </c>
      <c r="B1251" s="3">
        <v>8</v>
      </c>
      <c r="C1251" s="5">
        <v>83142.2399918351</v>
      </c>
      <c r="D1251" s="5">
        <v>85598.005830223003</v>
      </c>
      <c r="E1251" s="5">
        <v>109039.334728031</v>
      </c>
      <c r="F1251" s="5">
        <v>116624.600112338</v>
      </c>
      <c r="G1251" s="5">
        <v>144900.99111247601</v>
      </c>
    </row>
    <row r="1252" spans="1:7" x14ac:dyDescent="0.55000000000000004">
      <c r="A1252" s="3">
        <v>41</v>
      </c>
      <c r="B1252" s="3">
        <v>9</v>
      </c>
      <c r="C1252" s="5">
        <v>64607.354024963497</v>
      </c>
      <c r="D1252" s="5">
        <v>62294.829869298803</v>
      </c>
      <c r="E1252" s="5">
        <v>58720.141182865998</v>
      </c>
      <c r="F1252" s="5">
        <v>56261.459211243498</v>
      </c>
      <c r="G1252" s="5">
        <v>58739.643270961002</v>
      </c>
    </row>
    <row r="1253" spans="1:7" x14ac:dyDescent="0.55000000000000004">
      <c r="A1253" s="3">
        <v>41</v>
      </c>
      <c r="B1253" s="3">
        <v>10</v>
      </c>
      <c r="C1253" s="5">
        <v>80566.988840044607</v>
      </c>
      <c r="D1253" s="5">
        <v>87548.820694941794</v>
      </c>
      <c r="E1253" s="5">
        <v>95003.769286965806</v>
      </c>
      <c r="F1253" s="5">
        <v>98977.902057831001</v>
      </c>
      <c r="G1253" s="5">
        <v>97394.5273216106</v>
      </c>
    </row>
    <row r="1254" spans="1:7" x14ac:dyDescent="0.55000000000000004">
      <c r="A1254" s="3">
        <v>41</v>
      </c>
      <c r="B1254" s="3">
        <v>11</v>
      </c>
      <c r="C1254" s="5">
        <v>366100.34828009602</v>
      </c>
      <c r="D1254" s="5">
        <v>252902.814873147</v>
      </c>
      <c r="E1254" s="5">
        <v>273408.69522274099</v>
      </c>
      <c r="F1254" s="5">
        <v>290450.99069035402</v>
      </c>
      <c r="G1254" s="5">
        <v>306507.33192021999</v>
      </c>
    </row>
    <row r="1255" spans="1:7" x14ac:dyDescent="0.55000000000000004">
      <c r="A1255" s="3">
        <v>41</v>
      </c>
      <c r="B1255" s="3">
        <v>12</v>
      </c>
      <c r="C1255" s="5">
        <v>125345.480777533</v>
      </c>
      <c r="D1255" s="5">
        <v>129212.292058413</v>
      </c>
      <c r="E1255" s="5">
        <v>173586.276291499</v>
      </c>
      <c r="F1255" s="5">
        <v>169959.54809164899</v>
      </c>
      <c r="G1255" s="5">
        <v>162120.632845521</v>
      </c>
    </row>
    <row r="1256" spans="1:7" x14ac:dyDescent="0.55000000000000004">
      <c r="A1256" s="3">
        <v>41</v>
      </c>
      <c r="B1256" s="3">
        <v>13</v>
      </c>
      <c r="C1256" s="5">
        <v>42886.767775998298</v>
      </c>
      <c r="D1256" s="5">
        <v>44706.7160255688</v>
      </c>
      <c r="E1256" s="5">
        <v>38491.672102413198</v>
      </c>
      <c r="F1256" s="5">
        <v>35808.984595698203</v>
      </c>
      <c r="G1256" s="5">
        <v>30078.352341303402</v>
      </c>
    </row>
    <row r="1257" spans="1:7" x14ac:dyDescent="0.55000000000000004">
      <c r="A1257" s="3">
        <v>41</v>
      </c>
      <c r="B1257" s="3">
        <v>14</v>
      </c>
      <c r="C1257" s="5">
        <v>84543.757159832094</v>
      </c>
      <c r="D1257" s="5">
        <v>77132.017468763093</v>
      </c>
      <c r="E1257" s="5">
        <v>88684.837755506305</v>
      </c>
      <c r="F1257" s="5">
        <v>88379.552830237502</v>
      </c>
      <c r="G1257" s="5">
        <v>90140.336403898997</v>
      </c>
    </row>
    <row r="1258" spans="1:7" x14ac:dyDescent="0.55000000000000004">
      <c r="A1258" s="3">
        <v>41</v>
      </c>
      <c r="B1258" s="3">
        <v>15</v>
      </c>
      <c r="C1258" s="5">
        <v>10174.3363651037</v>
      </c>
      <c r="D1258" s="5">
        <v>12489.1199372789</v>
      </c>
      <c r="E1258" s="5">
        <v>14458.3082675439</v>
      </c>
      <c r="F1258" s="5">
        <v>13333.136376557801</v>
      </c>
      <c r="G1258" s="5">
        <v>13306.235640151501</v>
      </c>
    </row>
    <row r="1259" spans="1:7" x14ac:dyDescent="0.55000000000000004">
      <c r="A1259" s="3">
        <v>41</v>
      </c>
      <c r="B1259" s="3">
        <v>16</v>
      </c>
      <c r="C1259" s="5">
        <v>85674.757792786593</v>
      </c>
      <c r="D1259" s="5">
        <v>80796.587970285793</v>
      </c>
      <c r="E1259" s="5">
        <v>96499.217414764003</v>
      </c>
      <c r="F1259" s="5">
        <v>97126.780106565202</v>
      </c>
      <c r="G1259" s="5">
        <v>97858.898738995995</v>
      </c>
    </row>
    <row r="1260" spans="1:7" x14ac:dyDescent="0.55000000000000004">
      <c r="A1260" s="3">
        <v>41</v>
      </c>
      <c r="B1260" s="3">
        <v>17</v>
      </c>
      <c r="C1260" s="5">
        <v>1996774.1238368801</v>
      </c>
      <c r="D1260" s="5">
        <v>1997060.5306259301</v>
      </c>
      <c r="E1260" s="5">
        <v>1979883.30936825</v>
      </c>
      <c r="F1260" s="5">
        <v>1980504.19920127</v>
      </c>
      <c r="G1260" s="5">
        <v>1995819.5660893</v>
      </c>
    </row>
    <row r="1261" spans="1:7" x14ac:dyDescent="0.55000000000000004">
      <c r="A1261" s="3">
        <v>41</v>
      </c>
      <c r="B1261" s="3">
        <v>18</v>
      </c>
      <c r="C1261" s="5">
        <v>152445.585033593</v>
      </c>
      <c r="D1261" s="5">
        <v>146006.12153460301</v>
      </c>
      <c r="E1261" s="5">
        <v>144397.77650041401</v>
      </c>
      <c r="F1261" s="5">
        <v>146581.06555403399</v>
      </c>
      <c r="G1261" s="5">
        <v>160493.60794868399</v>
      </c>
    </row>
    <row r="1262" spans="1:7" x14ac:dyDescent="0.55000000000000004">
      <c r="A1262" s="3">
        <v>41</v>
      </c>
      <c r="B1262" s="3">
        <v>19</v>
      </c>
      <c r="C1262" s="5">
        <v>103371.770359477</v>
      </c>
      <c r="D1262" s="5">
        <v>92357.331587270004</v>
      </c>
      <c r="E1262" s="5">
        <v>81109.374179171005</v>
      </c>
      <c r="F1262" s="5">
        <v>79543.721941487893</v>
      </c>
      <c r="G1262" s="5">
        <v>78231.137180403501</v>
      </c>
    </row>
    <row r="1263" spans="1:7" x14ac:dyDescent="0.55000000000000004">
      <c r="A1263" s="3">
        <v>41</v>
      </c>
      <c r="B1263" s="3">
        <v>20</v>
      </c>
      <c r="C1263" s="5">
        <v>385733.373452114</v>
      </c>
      <c r="D1263" s="5">
        <v>362484.51449134899</v>
      </c>
      <c r="E1263" s="5">
        <v>390797.258054059</v>
      </c>
      <c r="F1263" s="5">
        <v>359941.74320963601</v>
      </c>
      <c r="G1263" s="5">
        <v>344801.55485986097</v>
      </c>
    </row>
    <row r="1264" spans="1:7" x14ac:dyDescent="0.55000000000000004">
      <c r="A1264" s="3">
        <v>41</v>
      </c>
      <c r="B1264" s="3">
        <v>21</v>
      </c>
      <c r="C1264" s="5">
        <v>916325.60987791605</v>
      </c>
      <c r="D1264" s="5">
        <v>884608.49796155002</v>
      </c>
      <c r="E1264" s="5">
        <v>910176.24015266495</v>
      </c>
      <c r="F1264" s="5">
        <v>902092.72859157599</v>
      </c>
      <c r="G1264" s="5">
        <v>875189.49804828095</v>
      </c>
    </row>
    <row r="1265" spans="1:7" x14ac:dyDescent="0.55000000000000004">
      <c r="A1265" s="3">
        <v>41</v>
      </c>
      <c r="B1265" s="3">
        <v>22</v>
      </c>
      <c r="C1265" s="5">
        <v>146767.91587183901</v>
      </c>
      <c r="D1265" s="5">
        <v>114713.73628172401</v>
      </c>
      <c r="E1265" s="5">
        <v>90176.303296595506</v>
      </c>
      <c r="F1265" s="5">
        <v>83960.350307094996</v>
      </c>
      <c r="G1265" s="5">
        <v>84290.1998873048</v>
      </c>
    </row>
    <row r="1266" spans="1:7" x14ac:dyDescent="0.55000000000000004">
      <c r="A1266" s="3">
        <v>41</v>
      </c>
      <c r="B1266" s="3">
        <v>23</v>
      </c>
      <c r="C1266" s="5">
        <v>271297.74202255899</v>
      </c>
      <c r="D1266" s="5">
        <v>284815.203360599</v>
      </c>
      <c r="E1266" s="5">
        <v>284266.39083069202</v>
      </c>
      <c r="F1266" s="5">
        <v>281250.66371320101</v>
      </c>
      <c r="G1266" s="5">
        <v>279902.99128437199</v>
      </c>
    </row>
    <row r="1267" spans="1:7" x14ac:dyDescent="0.55000000000000004">
      <c r="A1267" s="3">
        <v>41</v>
      </c>
      <c r="B1267" s="3">
        <v>24</v>
      </c>
      <c r="C1267" s="5">
        <v>16994.912852064201</v>
      </c>
      <c r="D1267" s="5">
        <v>20088.871549886699</v>
      </c>
      <c r="E1267" s="5">
        <v>19760.691193927702</v>
      </c>
      <c r="F1267" s="5">
        <v>19659.488594033501</v>
      </c>
      <c r="G1267" s="5">
        <v>19555.294342079502</v>
      </c>
    </row>
    <row r="1268" spans="1:7" x14ac:dyDescent="0.55000000000000004">
      <c r="A1268" s="3">
        <v>41</v>
      </c>
      <c r="B1268" s="3">
        <v>25</v>
      </c>
      <c r="C1268" s="5">
        <v>43271.592231807299</v>
      </c>
      <c r="D1268" s="5">
        <v>45403.300054689498</v>
      </c>
      <c r="E1268" s="5">
        <v>38699.995796776202</v>
      </c>
      <c r="F1268" s="5">
        <v>45008.092371337603</v>
      </c>
      <c r="G1268" s="5">
        <v>43541.528705251301</v>
      </c>
    </row>
    <row r="1269" spans="1:7" x14ac:dyDescent="0.55000000000000004">
      <c r="A1269" s="3">
        <v>41</v>
      </c>
      <c r="B1269" s="3">
        <v>26</v>
      </c>
      <c r="C1269" s="5">
        <v>556523.14949966699</v>
      </c>
      <c r="D1269" s="5">
        <v>550563.83310555795</v>
      </c>
      <c r="E1269" s="5">
        <v>616169.906146219</v>
      </c>
      <c r="F1269" s="5">
        <v>618101.18393868103</v>
      </c>
      <c r="G1269" s="5">
        <v>615550.78701867897</v>
      </c>
    </row>
    <row r="1270" spans="1:7" x14ac:dyDescent="0.55000000000000004">
      <c r="A1270" s="3">
        <v>41</v>
      </c>
      <c r="B1270" s="3">
        <v>27</v>
      </c>
      <c r="C1270" s="5">
        <v>77105.280029953297</v>
      </c>
      <c r="D1270" s="5">
        <v>162300.99388808201</v>
      </c>
      <c r="E1270" s="5">
        <v>245391.491990204</v>
      </c>
      <c r="F1270" s="5">
        <v>288978.12890838599</v>
      </c>
      <c r="G1270" s="5">
        <v>296433.13180800999</v>
      </c>
    </row>
    <row r="1271" spans="1:7" x14ac:dyDescent="0.55000000000000004">
      <c r="A1271" s="3">
        <v>41</v>
      </c>
      <c r="B1271" s="3">
        <v>28</v>
      </c>
      <c r="C1271" s="5">
        <v>2406034.81533649</v>
      </c>
      <c r="D1271" s="5">
        <v>2472336.5146861598</v>
      </c>
      <c r="E1271" s="5">
        <v>2614226.1514915298</v>
      </c>
      <c r="F1271" s="5">
        <v>2692517.0931412699</v>
      </c>
      <c r="G1271" s="5">
        <v>2903700.5532132601</v>
      </c>
    </row>
    <row r="1272" spans="1:7" x14ac:dyDescent="0.55000000000000004">
      <c r="A1272" s="3">
        <v>41</v>
      </c>
      <c r="B1272" s="3">
        <v>29</v>
      </c>
      <c r="C1272" s="5">
        <v>236095.73841328899</v>
      </c>
      <c r="D1272" s="5">
        <v>255325.32189562</v>
      </c>
      <c r="E1272" s="5">
        <v>226136.88289888899</v>
      </c>
      <c r="F1272" s="5">
        <v>216252.850905158</v>
      </c>
      <c r="G1272" s="5">
        <v>203876.169506131</v>
      </c>
    </row>
    <row r="1273" spans="1:7" x14ac:dyDescent="0.55000000000000004">
      <c r="A1273" s="3">
        <v>41</v>
      </c>
      <c r="B1273" s="3">
        <v>30</v>
      </c>
      <c r="C1273" s="5">
        <v>228496.196024515</v>
      </c>
      <c r="D1273" s="5">
        <v>235810.10276019099</v>
      </c>
      <c r="E1273" s="5">
        <v>209662.13468544101</v>
      </c>
      <c r="F1273" s="5">
        <v>200465.56900328799</v>
      </c>
      <c r="G1273" s="5">
        <v>212839.55404527401</v>
      </c>
    </row>
    <row r="1274" spans="1:7" x14ac:dyDescent="0.55000000000000004">
      <c r="A1274" s="3">
        <v>41</v>
      </c>
      <c r="B1274" s="3">
        <v>31</v>
      </c>
      <c r="C1274" s="5">
        <v>224060.251682612</v>
      </c>
      <c r="D1274" s="5">
        <v>257307.816821274</v>
      </c>
      <c r="E1274" s="5">
        <v>282090.42565550999</v>
      </c>
      <c r="F1274" s="5">
        <v>302564.53345222201</v>
      </c>
      <c r="G1274" s="5">
        <v>312149.80139249697</v>
      </c>
    </row>
    <row r="1275" spans="1:7" x14ac:dyDescent="0.55000000000000004">
      <c r="A1275" s="3">
        <v>42</v>
      </c>
      <c r="B1275" s="3">
        <v>1</v>
      </c>
      <c r="C1275" s="5">
        <v>276574.51652446901</v>
      </c>
      <c r="D1275" s="5">
        <v>175686.371338069</v>
      </c>
      <c r="E1275" s="5">
        <v>138927.49366687</v>
      </c>
      <c r="F1275" s="5">
        <v>132435.067871304</v>
      </c>
      <c r="G1275" s="5">
        <v>106733.74736018501</v>
      </c>
    </row>
    <row r="1276" spans="1:7" x14ac:dyDescent="0.55000000000000004">
      <c r="A1276" s="3">
        <v>42</v>
      </c>
      <c r="B1276" s="3">
        <v>2</v>
      </c>
      <c r="C1276" s="5">
        <v>56325.370889878199</v>
      </c>
      <c r="D1276" s="5">
        <v>50191.536161698401</v>
      </c>
      <c r="E1276" s="5">
        <v>48410.026480346503</v>
      </c>
      <c r="F1276" s="5">
        <v>46993.343646751797</v>
      </c>
      <c r="G1276" s="5">
        <v>45270.249103844297</v>
      </c>
    </row>
    <row r="1277" spans="1:7" x14ac:dyDescent="0.55000000000000004">
      <c r="A1277" s="3">
        <v>42</v>
      </c>
      <c r="B1277" s="3">
        <v>3</v>
      </c>
      <c r="C1277" s="5">
        <v>175098.99940497</v>
      </c>
      <c r="D1277" s="5">
        <v>169091.40198067401</v>
      </c>
      <c r="E1277" s="5">
        <v>196580.66962114401</v>
      </c>
      <c r="F1277" s="5">
        <v>195618.032796302</v>
      </c>
      <c r="G1277" s="5">
        <v>187264.886078059</v>
      </c>
    </row>
    <row r="1278" spans="1:7" x14ac:dyDescent="0.55000000000000004">
      <c r="A1278" s="3">
        <v>42</v>
      </c>
      <c r="B1278" s="3">
        <v>4</v>
      </c>
      <c r="C1278" s="5">
        <v>20993.2701815205</v>
      </c>
      <c r="D1278" s="5">
        <v>16325.5193467192</v>
      </c>
      <c r="E1278" s="5">
        <v>15539.6195781513</v>
      </c>
      <c r="F1278" s="5">
        <v>14600.4654497587</v>
      </c>
      <c r="G1278" s="5">
        <v>14920.5637801497</v>
      </c>
    </row>
    <row r="1279" spans="1:7" x14ac:dyDescent="0.55000000000000004">
      <c r="A1279" s="3">
        <v>42</v>
      </c>
      <c r="B1279" s="3">
        <v>5</v>
      </c>
      <c r="C1279" s="5">
        <v>15838.7719425861</v>
      </c>
      <c r="D1279" s="5">
        <v>12553.4183606276</v>
      </c>
      <c r="E1279" s="5">
        <v>10287.6017850713</v>
      </c>
      <c r="F1279" s="5">
        <v>9772.2491496095699</v>
      </c>
      <c r="G1279" s="5">
        <v>9355.0622279065301</v>
      </c>
    </row>
    <row r="1280" spans="1:7" x14ac:dyDescent="0.55000000000000004">
      <c r="A1280" s="3">
        <v>42</v>
      </c>
      <c r="B1280" s="3">
        <v>6</v>
      </c>
      <c r="C1280" s="5">
        <v>39997.179901067801</v>
      </c>
      <c r="D1280" s="5">
        <v>40550.041536438301</v>
      </c>
      <c r="E1280" s="5">
        <v>43830.591434804002</v>
      </c>
      <c r="F1280" s="5">
        <v>45760.205684710701</v>
      </c>
      <c r="G1280" s="5">
        <v>47599.545191755999</v>
      </c>
    </row>
    <row r="1281" spans="1:7" x14ac:dyDescent="0.55000000000000004">
      <c r="A1281" s="3">
        <v>42</v>
      </c>
      <c r="B1281" s="3">
        <v>7</v>
      </c>
      <c r="C1281" s="5">
        <v>110617.67478153099</v>
      </c>
      <c r="D1281" s="5">
        <v>83307.422545835594</v>
      </c>
      <c r="E1281" s="5">
        <v>72495.108355545104</v>
      </c>
      <c r="F1281" s="5">
        <v>72977.006891372395</v>
      </c>
      <c r="G1281" s="5">
        <v>66504.559722488702</v>
      </c>
    </row>
    <row r="1282" spans="1:7" x14ac:dyDescent="0.55000000000000004">
      <c r="A1282" s="3">
        <v>42</v>
      </c>
      <c r="B1282" s="3">
        <v>8</v>
      </c>
      <c r="C1282" s="5">
        <v>88772.017670865302</v>
      </c>
      <c r="D1282" s="5">
        <v>71898.965675195999</v>
      </c>
      <c r="E1282" s="5">
        <v>58352.775419617203</v>
      </c>
      <c r="F1282" s="5">
        <v>54957.851719976497</v>
      </c>
      <c r="G1282" s="5">
        <v>50570.783834789901</v>
      </c>
    </row>
    <row r="1283" spans="1:7" x14ac:dyDescent="0.55000000000000004">
      <c r="A1283" s="3">
        <v>42</v>
      </c>
      <c r="B1283" s="3">
        <v>9</v>
      </c>
      <c r="C1283" s="5">
        <v>20532.8058677644</v>
      </c>
      <c r="D1283" s="5">
        <v>22228.770232274801</v>
      </c>
      <c r="E1283" s="5">
        <v>24885.4736242484</v>
      </c>
      <c r="F1283" s="5">
        <v>23724.169089630399</v>
      </c>
      <c r="G1283" s="5">
        <v>22302.293970429899</v>
      </c>
    </row>
    <row r="1284" spans="1:7" x14ac:dyDescent="0.55000000000000004">
      <c r="A1284" s="3">
        <v>42</v>
      </c>
      <c r="B1284" s="3">
        <v>10</v>
      </c>
      <c r="C1284" s="5">
        <v>277726.30822802702</v>
      </c>
      <c r="D1284" s="5">
        <v>236127.76426218299</v>
      </c>
      <c r="E1284" s="5">
        <v>210884.121449834</v>
      </c>
      <c r="F1284" s="5">
        <v>204415.314766127</v>
      </c>
      <c r="G1284" s="5">
        <v>198015.21940769299</v>
      </c>
    </row>
    <row r="1285" spans="1:7" x14ac:dyDescent="0.55000000000000004">
      <c r="A1285" s="3">
        <v>42</v>
      </c>
      <c r="B1285" s="3">
        <v>11</v>
      </c>
      <c r="C1285" s="5">
        <v>228861.72817602599</v>
      </c>
      <c r="D1285" s="5">
        <v>485012.988636241</v>
      </c>
      <c r="E1285" s="5">
        <v>487682.12949476403</v>
      </c>
      <c r="F1285" s="5">
        <v>506524.95752901601</v>
      </c>
      <c r="G1285" s="5">
        <v>706627.76379414205</v>
      </c>
    </row>
    <row r="1286" spans="1:7" x14ac:dyDescent="0.55000000000000004">
      <c r="A1286" s="3">
        <v>42</v>
      </c>
      <c r="B1286" s="3">
        <v>12</v>
      </c>
      <c r="C1286" s="5">
        <v>76262.030792436199</v>
      </c>
      <c r="D1286" s="5">
        <v>74596.604954760594</v>
      </c>
      <c r="E1286" s="5">
        <v>67432.360058495193</v>
      </c>
      <c r="F1286" s="5">
        <v>63415.848854635798</v>
      </c>
      <c r="G1286" s="5">
        <v>56509.793710300903</v>
      </c>
    </row>
    <row r="1287" spans="1:7" x14ac:dyDescent="0.55000000000000004">
      <c r="A1287" s="3">
        <v>42</v>
      </c>
      <c r="B1287" s="3">
        <v>13</v>
      </c>
      <c r="C1287" s="5">
        <v>24747.367413965199</v>
      </c>
      <c r="D1287" s="5">
        <v>43683.628924584002</v>
      </c>
      <c r="E1287" s="5">
        <v>48503.500484739299</v>
      </c>
      <c r="F1287" s="5">
        <v>47718.906961196197</v>
      </c>
      <c r="G1287" s="5">
        <v>45362.821387197298</v>
      </c>
    </row>
    <row r="1288" spans="1:7" x14ac:dyDescent="0.55000000000000004">
      <c r="A1288" s="3">
        <v>42</v>
      </c>
      <c r="B1288" s="3">
        <v>14</v>
      </c>
      <c r="C1288" s="5">
        <v>523928.90722343902</v>
      </c>
      <c r="D1288" s="5">
        <v>464328.24138480198</v>
      </c>
      <c r="E1288" s="5">
        <v>453159.97620606201</v>
      </c>
      <c r="F1288" s="5">
        <v>436619.945374923</v>
      </c>
      <c r="G1288" s="5">
        <v>406449.52936507901</v>
      </c>
    </row>
    <row r="1289" spans="1:7" x14ac:dyDescent="0.55000000000000004">
      <c r="A1289" s="3">
        <v>42</v>
      </c>
      <c r="B1289" s="3">
        <v>15</v>
      </c>
      <c r="C1289" s="5">
        <v>10106.5110834406</v>
      </c>
      <c r="D1289" s="5">
        <v>12714.3024713056</v>
      </c>
      <c r="E1289" s="5">
        <v>13002.220268684099</v>
      </c>
      <c r="F1289" s="5">
        <v>11957.7025043227</v>
      </c>
      <c r="G1289" s="5">
        <v>14104.679696458599</v>
      </c>
    </row>
    <row r="1290" spans="1:7" x14ac:dyDescent="0.55000000000000004">
      <c r="A1290" s="3">
        <v>42</v>
      </c>
      <c r="B1290" s="3">
        <v>16</v>
      </c>
      <c r="C1290" s="5">
        <v>43481.106852418598</v>
      </c>
      <c r="D1290" s="5">
        <v>39948.8699306298</v>
      </c>
      <c r="E1290" s="5">
        <v>42615.185227696798</v>
      </c>
      <c r="F1290" s="5">
        <v>42426.490390305204</v>
      </c>
      <c r="G1290" s="5">
        <v>40798.466684588202</v>
      </c>
    </row>
    <row r="1291" spans="1:7" x14ac:dyDescent="0.55000000000000004">
      <c r="A1291" s="3">
        <v>42</v>
      </c>
      <c r="B1291" s="3">
        <v>17</v>
      </c>
      <c r="C1291" s="5">
        <v>2997323.2894302099</v>
      </c>
      <c r="D1291" s="5">
        <v>2876961.6481221798</v>
      </c>
      <c r="E1291" s="5">
        <v>2780288.4809948802</v>
      </c>
      <c r="F1291" s="5">
        <v>2814946.5256201099</v>
      </c>
      <c r="G1291" s="5">
        <v>2958810.5813930398</v>
      </c>
    </row>
    <row r="1292" spans="1:7" x14ac:dyDescent="0.55000000000000004">
      <c r="A1292" s="3">
        <v>42</v>
      </c>
      <c r="B1292" s="3">
        <v>18</v>
      </c>
      <c r="C1292" s="5">
        <v>215926.44921545999</v>
      </c>
      <c r="D1292" s="5">
        <v>218291.01191843601</v>
      </c>
      <c r="E1292" s="5">
        <v>227131.82950177399</v>
      </c>
      <c r="F1292" s="5">
        <v>236885.35890061199</v>
      </c>
      <c r="G1292" s="5">
        <v>262873.257167359</v>
      </c>
    </row>
    <row r="1293" spans="1:7" x14ac:dyDescent="0.55000000000000004">
      <c r="A1293" s="3">
        <v>42</v>
      </c>
      <c r="B1293" s="3">
        <v>19</v>
      </c>
      <c r="C1293" s="5">
        <v>144900.92128290399</v>
      </c>
      <c r="D1293" s="5">
        <v>138203.39229322801</v>
      </c>
      <c r="E1293" s="5">
        <v>133807.409284186</v>
      </c>
      <c r="F1293" s="5">
        <v>132585.788732899</v>
      </c>
      <c r="G1293" s="5">
        <v>129812.803697351</v>
      </c>
    </row>
    <row r="1294" spans="1:7" x14ac:dyDescent="0.55000000000000004">
      <c r="A1294" s="3">
        <v>42</v>
      </c>
      <c r="B1294" s="3">
        <v>20</v>
      </c>
      <c r="C1294" s="5">
        <v>236258.62421968201</v>
      </c>
      <c r="D1294" s="5">
        <v>382185.56858085899</v>
      </c>
      <c r="E1294" s="5">
        <v>343224.51384222298</v>
      </c>
      <c r="F1294" s="5">
        <v>380446.07998267998</v>
      </c>
      <c r="G1294" s="5">
        <v>452749.16572530702</v>
      </c>
    </row>
    <row r="1295" spans="1:7" x14ac:dyDescent="0.55000000000000004">
      <c r="A1295" s="3">
        <v>42</v>
      </c>
      <c r="B1295" s="3">
        <v>21</v>
      </c>
      <c r="C1295" s="5">
        <v>1139268.13966326</v>
      </c>
      <c r="D1295" s="5">
        <v>1326966.47184496</v>
      </c>
      <c r="E1295" s="5">
        <v>1773039.8564720401</v>
      </c>
      <c r="F1295" s="5">
        <v>1868042.66681749</v>
      </c>
      <c r="G1295" s="5">
        <v>1933876.10052849</v>
      </c>
    </row>
    <row r="1296" spans="1:7" x14ac:dyDescent="0.55000000000000004">
      <c r="A1296" s="3">
        <v>42</v>
      </c>
      <c r="B1296" s="3">
        <v>22</v>
      </c>
      <c r="C1296" s="5">
        <v>170917.18543197401</v>
      </c>
      <c r="D1296" s="5">
        <v>174436.80423405801</v>
      </c>
      <c r="E1296" s="5">
        <v>153045.43091652499</v>
      </c>
      <c r="F1296" s="5">
        <v>144341.71079002001</v>
      </c>
      <c r="G1296" s="5">
        <v>264689.03501951502</v>
      </c>
    </row>
    <row r="1297" spans="1:7" x14ac:dyDescent="0.55000000000000004">
      <c r="A1297" s="3">
        <v>42</v>
      </c>
      <c r="B1297" s="3">
        <v>23</v>
      </c>
      <c r="C1297" s="5">
        <v>480877.32480294601</v>
      </c>
      <c r="D1297" s="5">
        <v>511771.71759004903</v>
      </c>
      <c r="E1297" s="5">
        <v>520498.27409266698</v>
      </c>
      <c r="F1297" s="5">
        <v>518431.25945138902</v>
      </c>
      <c r="G1297" s="5">
        <v>515617.95864384098</v>
      </c>
    </row>
    <row r="1298" spans="1:7" x14ac:dyDescent="0.55000000000000004">
      <c r="A1298" s="3">
        <v>42</v>
      </c>
      <c r="B1298" s="3">
        <v>24</v>
      </c>
      <c r="C1298" s="5">
        <v>32157.270703775401</v>
      </c>
      <c r="D1298" s="5">
        <v>31620.3388379801</v>
      </c>
      <c r="E1298" s="5">
        <v>33792.901394021203</v>
      </c>
      <c r="F1298" s="5">
        <v>33063.683013626498</v>
      </c>
      <c r="G1298" s="5">
        <v>31226.684373063901</v>
      </c>
    </row>
    <row r="1299" spans="1:7" x14ac:dyDescent="0.55000000000000004">
      <c r="A1299" s="3">
        <v>42</v>
      </c>
      <c r="B1299" s="3">
        <v>25</v>
      </c>
      <c r="C1299" s="5">
        <v>70238.346793643199</v>
      </c>
      <c r="D1299" s="5">
        <v>67219.447951413997</v>
      </c>
      <c r="E1299" s="5">
        <v>68716.863653342007</v>
      </c>
      <c r="F1299" s="5">
        <v>68890.991196055693</v>
      </c>
      <c r="G1299" s="5">
        <v>61902.858174055298</v>
      </c>
    </row>
    <row r="1300" spans="1:7" x14ac:dyDescent="0.55000000000000004">
      <c r="A1300" s="3">
        <v>42</v>
      </c>
      <c r="B1300" s="3">
        <v>26</v>
      </c>
      <c r="C1300" s="5">
        <v>1069876.5849985401</v>
      </c>
      <c r="D1300" s="5">
        <v>954387.81852610398</v>
      </c>
      <c r="E1300" s="5">
        <v>948043.13876327698</v>
      </c>
      <c r="F1300" s="5">
        <v>950946.50638331403</v>
      </c>
      <c r="G1300" s="5">
        <v>955373.27609381801</v>
      </c>
    </row>
    <row r="1301" spans="1:7" x14ac:dyDescent="0.55000000000000004">
      <c r="A1301" s="3">
        <v>42</v>
      </c>
      <c r="B1301" s="3">
        <v>27</v>
      </c>
      <c r="C1301" s="5">
        <v>233037.38821717101</v>
      </c>
      <c r="D1301" s="5">
        <v>294144.59692182101</v>
      </c>
      <c r="E1301" s="5">
        <v>373416.627264129</v>
      </c>
      <c r="F1301" s="5">
        <v>353378.93215293402</v>
      </c>
      <c r="G1301" s="5">
        <v>340899.60489294701</v>
      </c>
    </row>
    <row r="1302" spans="1:7" x14ac:dyDescent="0.55000000000000004">
      <c r="A1302" s="3">
        <v>42</v>
      </c>
      <c r="B1302" s="3">
        <v>28</v>
      </c>
      <c r="C1302" s="5">
        <v>3390943.0600396302</v>
      </c>
      <c r="D1302" s="5">
        <v>3501929.6291581802</v>
      </c>
      <c r="E1302" s="5">
        <v>4055032.5106986398</v>
      </c>
      <c r="F1302" s="5">
        <v>4114098.85689029</v>
      </c>
      <c r="G1302" s="5">
        <v>4397819.81323821</v>
      </c>
    </row>
    <row r="1303" spans="1:7" x14ac:dyDescent="0.55000000000000004">
      <c r="A1303" s="3">
        <v>42</v>
      </c>
      <c r="B1303" s="3">
        <v>29</v>
      </c>
      <c r="C1303" s="5">
        <v>397745.78633957799</v>
      </c>
      <c r="D1303" s="5">
        <v>362388.34921160602</v>
      </c>
      <c r="E1303" s="5">
        <v>329197.30239444802</v>
      </c>
      <c r="F1303" s="5">
        <v>330489.49529675901</v>
      </c>
      <c r="G1303" s="5">
        <v>319141.61521478702</v>
      </c>
    </row>
    <row r="1304" spans="1:7" x14ac:dyDescent="0.55000000000000004">
      <c r="A1304" s="3">
        <v>42</v>
      </c>
      <c r="B1304" s="3">
        <v>30</v>
      </c>
      <c r="C1304" s="5">
        <v>349219.61945955199</v>
      </c>
      <c r="D1304" s="5">
        <v>476026.99910811498</v>
      </c>
      <c r="E1304" s="5">
        <v>453263.03321267798</v>
      </c>
      <c r="F1304" s="5">
        <v>436670.04160713602</v>
      </c>
      <c r="G1304" s="5">
        <v>821607.527844275</v>
      </c>
    </row>
    <row r="1305" spans="1:7" x14ac:dyDescent="0.55000000000000004">
      <c r="A1305" s="3">
        <v>42</v>
      </c>
      <c r="B1305" s="3">
        <v>31</v>
      </c>
      <c r="C1305" s="5">
        <v>413429.981817569</v>
      </c>
      <c r="D1305" s="5">
        <v>400261.87065530801</v>
      </c>
      <c r="E1305" s="5">
        <v>410524.35689032997</v>
      </c>
      <c r="F1305" s="5">
        <v>381079.23512795399</v>
      </c>
      <c r="G1305" s="5">
        <v>356144.97661170398</v>
      </c>
    </row>
    <row r="1306" spans="1:7" x14ac:dyDescent="0.55000000000000004">
      <c r="A1306" s="3">
        <v>43</v>
      </c>
      <c r="B1306" s="3">
        <v>1</v>
      </c>
      <c r="C1306" s="5">
        <v>544488.95860343298</v>
      </c>
      <c r="D1306" s="5">
        <v>384830.14551263099</v>
      </c>
      <c r="E1306" s="5">
        <v>336029.70951034402</v>
      </c>
      <c r="F1306" s="5">
        <v>313745.39101444499</v>
      </c>
      <c r="G1306" s="5">
        <v>253945.82267363701</v>
      </c>
    </row>
    <row r="1307" spans="1:7" x14ac:dyDescent="0.55000000000000004">
      <c r="A1307" s="3">
        <v>43</v>
      </c>
      <c r="B1307" s="3">
        <v>2</v>
      </c>
      <c r="C1307" s="5">
        <v>43878.030180736801</v>
      </c>
      <c r="D1307" s="5">
        <v>43034.816510484503</v>
      </c>
      <c r="E1307" s="5">
        <v>41855.880758425803</v>
      </c>
      <c r="F1307" s="5">
        <v>40544.534811054698</v>
      </c>
      <c r="G1307" s="5">
        <v>38707.810230527997</v>
      </c>
    </row>
    <row r="1308" spans="1:7" x14ac:dyDescent="0.55000000000000004">
      <c r="A1308" s="3">
        <v>43</v>
      </c>
      <c r="B1308" s="3">
        <v>3</v>
      </c>
      <c r="C1308" s="5">
        <v>217768.38777266201</v>
      </c>
      <c r="D1308" s="5">
        <v>218342.958228303</v>
      </c>
      <c r="E1308" s="5">
        <v>257701.75698370999</v>
      </c>
      <c r="F1308" s="5">
        <v>266638.169795083</v>
      </c>
      <c r="G1308" s="5">
        <v>270566.58534432802</v>
      </c>
    </row>
    <row r="1309" spans="1:7" x14ac:dyDescent="0.55000000000000004">
      <c r="A1309" s="3">
        <v>43</v>
      </c>
      <c r="B1309" s="3">
        <v>4</v>
      </c>
      <c r="C1309" s="5">
        <v>29000.772962089399</v>
      </c>
      <c r="D1309" s="5">
        <v>24648.453179000298</v>
      </c>
      <c r="E1309" s="5">
        <v>23758.391188509198</v>
      </c>
      <c r="F1309" s="5">
        <v>24747.051597962702</v>
      </c>
      <c r="G1309" s="5">
        <v>21867.525425222299</v>
      </c>
    </row>
    <row r="1310" spans="1:7" x14ac:dyDescent="0.55000000000000004">
      <c r="A1310" s="3">
        <v>43</v>
      </c>
      <c r="B1310" s="3">
        <v>5</v>
      </c>
      <c r="C1310" s="5">
        <v>63853.415858610402</v>
      </c>
      <c r="D1310" s="5">
        <v>60745.132991441496</v>
      </c>
      <c r="E1310" s="5">
        <v>59444.925872626001</v>
      </c>
      <c r="F1310" s="5">
        <v>59204.633982378597</v>
      </c>
      <c r="G1310" s="5">
        <v>56148.691416443202</v>
      </c>
    </row>
    <row r="1311" spans="1:7" x14ac:dyDescent="0.55000000000000004">
      <c r="A1311" s="3">
        <v>43</v>
      </c>
      <c r="B1311" s="3">
        <v>6</v>
      </c>
      <c r="C1311" s="5">
        <v>642731.93564703898</v>
      </c>
      <c r="D1311" s="5">
        <v>680277.22876534297</v>
      </c>
      <c r="E1311" s="5">
        <v>663778.10326540901</v>
      </c>
      <c r="F1311" s="5">
        <v>662408.60589799099</v>
      </c>
      <c r="G1311" s="5">
        <v>658961.51262030995</v>
      </c>
    </row>
    <row r="1312" spans="1:7" x14ac:dyDescent="0.55000000000000004">
      <c r="A1312" s="3">
        <v>43</v>
      </c>
      <c r="B1312" s="3">
        <v>7</v>
      </c>
      <c r="C1312" s="5">
        <v>72891.774692642401</v>
      </c>
      <c r="D1312" s="5">
        <v>71813.948152492405</v>
      </c>
      <c r="E1312" s="5">
        <v>76375.120460762206</v>
      </c>
      <c r="F1312" s="5">
        <v>75771.265776117099</v>
      </c>
      <c r="G1312" s="5">
        <v>80019.225781258807</v>
      </c>
    </row>
    <row r="1313" spans="1:7" x14ac:dyDescent="0.55000000000000004">
      <c r="A1313" s="3">
        <v>43</v>
      </c>
      <c r="B1313" s="3">
        <v>8</v>
      </c>
      <c r="C1313" s="5">
        <v>52863.226359440298</v>
      </c>
      <c r="D1313" s="5">
        <v>53142.143672262799</v>
      </c>
      <c r="E1313" s="5">
        <v>62836.258800715397</v>
      </c>
      <c r="F1313" s="5">
        <v>62093.492567012603</v>
      </c>
      <c r="G1313" s="5">
        <v>70516.336529731401</v>
      </c>
    </row>
    <row r="1314" spans="1:7" x14ac:dyDescent="0.55000000000000004">
      <c r="A1314" s="3">
        <v>43</v>
      </c>
      <c r="B1314" s="3">
        <v>9</v>
      </c>
      <c r="C1314" s="5">
        <v>53858.656657528401</v>
      </c>
      <c r="D1314" s="5">
        <v>56610.133907643598</v>
      </c>
      <c r="E1314" s="5">
        <v>58715.410036706802</v>
      </c>
      <c r="F1314" s="5">
        <v>57432.616944888003</v>
      </c>
      <c r="G1314" s="5">
        <v>63426.013919408797</v>
      </c>
    </row>
    <row r="1315" spans="1:7" x14ac:dyDescent="0.55000000000000004">
      <c r="A1315" s="3">
        <v>43</v>
      </c>
      <c r="B1315" s="3">
        <v>10</v>
      </c>
      <c r="C1315" s="5">
        <v>236622.92397609699</v>
      </c>
      <c r="D1315" s="5">
        <v>253514.93953661501</v>
      </c>
      <c r="E1315" s="5">
        <v>297228.43131775397</v>
      </c>
      <c r="F1315" s="5">
        <v>308733.51740602602</v>
      </c>
      <c r="G1315" s="5">
        <v>338601.95459409</v>
      </c>
    </row>
    <row r="1316" spans="1:7" x14ac:dyDescent="0.55000000000000004">
      <c r="A1316" s="3">
        <v>43</v>
      </c>
      <c r="B1316" s="3">
        <v>11</v>
      </c>
      <c r="C1316" s="5">
        <v>547935.88882453204</v>
      </c>
      <c r="D1316" s="5">
        <v>571187.48832056299</v>
      </c>
      <c r="E1316" s="5">
        <v>621006.72579627798</v>
      </c>
      <c r="F1316" s="5">
        <v>610538.25697785302</v>
      </c>
      <c r="G1316" s="5">
        <v>602216.71674699895</v>
      </c>
    </row>
    <row r="1317" spans="1:7" x14ac:dyDescent="0.55000000000000004">
      <c r="A1317" s="3">
        <v>43</v>
      </c>
      <c r="B1317" s="3">
        <v>12</v>
      </c>
      <c r="C1317" s="5">
        <v>131505.20275518601</v>
      </c>
      <c r="D1317" s="5">
        <v>128950.35387841301</v>
      </c>
      <c r="E1317" s="5">
        <v>136438.373152574</v>
      </c>
      <c r="F1317" s="5">
        <v>135300.46484034599</v>
      </c>
      <c r="G1317" s="5">
        <v>130270.50372834899</v>
      </c>
    </row>
    <row r="1318" spans="1:7" x14ac:dyDescent="0.55000000000000004">
      <c r="A1318" s="3">
        <v>43</v>
      </c>
      <c r="B1318" s="3">
        <v>13</v>
      </c>
      <c r="C1318" s="5">
        <v>79988.857527701097</v>
      </c>
      <c r="D1318" s="5">
        <v>65050.821826743399</v>
      </c>
      <c r="E1318" s="5">
        <v>48512.987196431503</v>
      </c>
      <c r="F1318" s="5">
        <v>43505.195997646202</v>
      </c>
      <c r="G1318" s="5">
        <v>36306.563594150102</v>
      </c>
    </row>
    <row r="1319" spans="1:7" x14ac:dyDescent="0.55000000000000004">
      <c r="A1319" s="3">
        <v>43</v>
      </c>
      <c r="B1319" s="3">
        <v>14</v>
      </c>
      <c r="C1319" s="5">
        <v>421521.02538338699</v>
      </c>
      <c r="D1319" s="5">
        <v>344895.09070145403</v>
      </c>
      <c r="E1319" s="5">
        <v>346191.96437937598</v>
      </c>
      <c r="F1319" s="5">
        <v>350717.25904836302</v>
      </c>
      <c r="G1319" s="5">
        <v>347837.61277143302</v>
      </c>
    </row>
    <row r="1320" spans="1:7" x14ac:dyDescent="0.55000000000000004">
      <c r="A1320" s="3">
        <v>43</v>
      </c>
      <c r="B1320" s="3">
        <v>15</v>
      </c>
      <c r="C1320" s="5">
        <v>26107.911587637402</v>
      </c>
      <c r="D1320" s="5">
        <v>28687.045381180498</v>
      </c>
      <c r="E1320" s="5">
        <v>28281.213278460302</v>
      </c>
      <c r="F1320" s="5">
        <v>28909.256235672099</v>
      </c>
      <c r="G1320" s="5">
        <v>26891.2116626032</v>
      </c>
    </row>
    <row r="1321" spans="1:7" x14ac:dyDescent="0.55000000000000004">
      <c r="A1321" s="3">
        <v>43</v>
      </c>
      <c r="B1321" s="3">
        <v>16</v>
      </c>
      <c r="C1321" s="5">
        <v>154637.15532385901</v>
      </c>
      <c r="D1321" s="5">
        <v>169649.27874364401</v>
      </c>
      <c r="E1321" s="5">
        <v>174742.30891415599</v>
      </c>
      <c r="F1321" s="5">
        <v>193484.65697195599</v>
      </c>
      <c r="G1321" s="5">
        <v>194006.04410947699</v>
      </c>
    </row>
    <row r="1322" spans="1:7" x14ac:dyDescent="0.55000000000000004">
      <c r="A1322" s="3">
        <v>43</v>
      </c>
      <c r="B1322" s="3">
        <v>17</v>
      </c>
      <c r="C1322" s="5">
        <v>2284204.1293507</v>
      </c>
      <c r="D1322" s="5">
        <v>2375956.0820408799</v>
      </c>
      <c r="E1322" s="5">
        <v>2442752.2758055702</v>
      </c>
      <c r="F1322" s="5">
        <v>2481441.70668688</v>
      </c>
      <c r="G1322" s="5">
        <v>2587635.13906223</v>
      </c>
    </row>
    <row r="1323" spans="1:7" x14ac:dyDescent="0.55000000000000004">
      <c r="A1323" s="3">
        <v>43</v>
      </c>
      <c r="B1323" s="3">
        <v>18</v>
      </c>
      <c r="C1323" s="5">
        <v>241212.75016653899</v>
      </c>
      <c r="D1323" s="5">
        <v>246912.04926541701</v>
      </c>
      <c r="E1323" s="5">
        <v>298456.14272060199</v>
      </c>
      <c r="F1323" s="5">
        <v>312045.71575923602</v>
      </c>
      <c r="G1323" s="5">
        <v>351789.88771853101</v>
      </c>
    </row>
    <row r="1324" spans="1:7" x14ac:dyDescent="0.55000000000000004">
      <c r="A1324" s="3">
        <v>43</v>
      </c>
      <c r="B1324" s="3">
        <v>19</v>
      </c>
      <c r="C1324" s="5">
        <v>191234.065193149</v>
      </c>
      <c r="D1324" s="5">
        <v>183705.10052277401</v>
      </c>
      <c r="E1324" s="5">
        <v>180056.87823234301</v>
      </c>
      <c r="F1324" s="5">
        <v>179318.52180179601</v>
      </c>
      <c r="G1324" s="5">
        <v>177429.95482668301</v>
      </c>
    </row>
    <row r="1325" spans="1:7" x14ac:dyDescent="0.55000000000000004">
      <c r="A1325" s="3">
        <v>43</v>
      </c>
      <c r="B1325" s="3">
        <v>20</v>
      </c>
      <c r="C1325" s="5">
        <v>681616.40094973298</v>
      </c>
      <c r="D1325" s="5">
        <v>640954.69184020604</v>
      </c>
      <c r="E1325" s="5">
        <v>798988.47536714899</v>
      </c>
      <c r="F1325" s="5">
        <v>924637.73159500002</v>
      </c>
      <c r="G1325" s="5">
        <v>876143.51969508</v>
      </c>
    </row>
    <row r="1326" spans="1:7" x14ac:dyDescent="0.55000000000000004">
      <c r="A1326" s="3">
        <v>43</v>
      </c>
      <c r="B1326" s="3">
        <v>21</v>
      </c>
      <c r="C1326" s="5">
        <v>1738261.8586728999</v>
      </c>
      <c r="D1326" s="5">
        <v>1630423.99813778</v>
      </c>
      <c r="E1326" s="5">
        <v>1619003.6602577099</v>
      </c>
      <c r="F1326" s="5">
        <v>1578712.5667117001</v>
      </c>
      <c r="G1326" s="5">
        <v>1515509.1887970001</v>
      </c>
    </row>
    <row r="1327" spans="1:7" x14ac:dyDescent="0.55000000000000004">
      <c r="A1327" s="3">
        <v>43</v>
      </c>
      <c r="B1327" s="3">
        <v>22</v>
      </c>
      <c r="C1327" s="5">
        <v>261814.31529431601</v>
      </c>
      <c r="D1327" s="5">
        <v>215182.95320455899</v>
      </c>
      <c r="E1327" s="5">
        <v>184282.38610639999</v>
      </c>
      <c r="F1327" s="5">
        <v>186409.57916062299</v>
      </c>
      <c r="G1327" s="5">
        <v>183432.714171094</v>
      </c>
    </row>
    <row r="1328" spans="1:7" x14ac:dyDescent="0.55000000000000004">
      <c r="A1328" s="3">
        <v>43</v>
      </c>
      <c r="B1328" s="3">
        <v>23</v>
      </c>
      <c r="C1328" s="5">
        <v>622515.30998521997</v>
      </c>
      <c r="D1328" s="5">
        <v>653807.36997853604</v>
      </c>
      <c r="E1328" s="5">
        <v>691304.41220290295</v>
      </c>
      <c r="F1328" s="5">
        <v>717567.53166789794</v>
      </c>
      <c r="G1328" s="5">
        <v>783662.97175752604</v>
      </c>
    </row>
    <row r="1329" spans="1:7" x14ac:dyDescent="0.55000000000000004">
      <c r="A1329" s="3">
        <v>43</v>
      </c>
      <c r="B1329" s="3">
        <v>24</v>
      </c>
      <c r="C1329" s="5">
        <v>49915.668721477203</v>
      </c>
      <c r="D1329" s="5">
        <v>49854.773750022701</v>
      </c>
      <c r="E1329" s="5">
        <v>48927.948399807399</v>
      </c>
      <c r="F1329" s="5">
        <v>49141.425669348799</v>
      </c>
      <c r="G1329" s="5">
        <v>49826.486830130401</v>
      </c>
    </row>
    <row r="1330" spans="1:7" x14ac:dyDescent="0.55000000000000004">
      <c r="A1330" s="3">
        <v>43</v>
      </c>
      <c r="B1330" s="3">
        <v>25</v>
      </c>
      <c r="C1330" s="5">
        <v>82548.6671994348</v>
      </c>
      <c r="D1330" s="5">
        <v>113348.385124522</v>
      </c>
      <c r="E1330" s="5">
        <v>143177.97890910599</v>
      </c>
      <c r="F1330" s="5">
        <v>140190.38928714601</v>
      </c>
      <c r="G1330" s="5">
        <v>125248.03987485</v>
      </c>
    </row>
    <row r="1331" spans="1:7" x14ac:dyDescent="0.55000000000000004">
      <c r="A1331" s="3">
        <v>43</v>
      </c>
      <c r="B1331" s="3">
        <v>26</v>
      </c>
      <c r="C1331" s="5">
        <v>1379641.9746704199</v>
      </c>
      <c r="D1331" s="5">
        <v>1359079.40318606</v>
      </c>
      <c r="E1331" s="5">
        <v>1561776.08169664</v>
      </c>
      <c r="F1331" s="5">
        <v>1601345.7643874099</v>
      </c>
      <c r="G1331" s="5">
        <v>1612289.71425363</v>
      </c>
    </row>
    <row r="1332" spans="1:7" x14ac:dyDescent="0.55000000000000004">
      <c r="A1332" s="3">
        <v>43</v>
      </c>
      <c r="B1332" s="3">
        <v>27</v>
      </c>
      <c r="C1332" s="5">
        <v>247757.673695662</v>
      </c>
      <c r="D1332" s="5">
        <v>333465.41361472599</v>
      </c>
      <c r="E1332" s="5">
        <v>427256.39466640598</v>
      </c>
      <c r="F1332" s="5">
        <v>420939.77573201503</v>
      </c>
      <c r="G1332" s="5">
        <v>473550.55565554701</v>
      </c>
    </row>
    <row r="1333" spans="1:7" x14ac:dyDescent="0.55000000000000004">
      <c r="A1333" s="3">
        <v>43</v>
      </c>
      <c r="B1333" s="3">
        <v>28</v>
      </c>
      <c r="C1333" s="5">
        <v>4363590.6418348802</v>
      </c>
      <c r="D1333" s="5">
        <v>4819186.2329925001</v>
      </c>
      <c r="E1333" s="5">
        <v>5015043.8871543296</v>
      </c>
      <c r="F1333" s="5">
        <v>5105789.5901897904</v>
      </c>
      <c r="G1333" s="5">
        <v>5254174.2546568597</v>
      </c>
    </row>
    <row r="1334" spans="1:7" x14ac:dyDescent="0.55000000000000004">
      <c r="A1334" s="3">
        <v>43</v>
      </c>
      <c r="B1334" s="3">
        <v>29</v>
      </c>
      <c r="C1334" s="5">
        <v>488258.66635524703</v>
      </c>
      <c r="D1334" s="5">
        <v>517982.290823902</v>
      </c>
      <c r="E1334" s="5">
        <v>521191.12944569701</v>
      </c>
      <c r="F1334" s="5">
        <v>536419.58466735797</v>
      </c>
      <c r="G1334" s="5">
        <v>548044.87042866205</v>
      </c>
    </row>
    <row r="1335" spans="1:7" x14ac:dyDescent="0.55000000000000004">
      <c r="A1335" s="3">
        <v>43</v>
      </c>
      <c r="B1335" s="3">
        <v>30</v>
      </c>
      <c r="C1335" s="5">
        <v>414986.64600078203</v>
      </c>
      <c r="D1335" s="5">
        <v>464185.550489193</v>
      </c>
      <c r="E1335" s="5">
        <v>465460.81391141098</v>
      </c>
      <c r="F1335" s="5">
        <v>517140.904591661</v>
      </c>
      <c r="G1335" s="5">
        <v>527138.72227654897</v>
      </c>
    </row>
    <row r="1336" spans="1:7" x14ac:dyDescent="0.55000000000000004">
      <c r="A1336" s="3">
        <v>43</v>
      </c>
      <c r="B1336" s="3">
        <v>31</v>
      </c>
      <c r="C1336" s="5">
        <v>489656.40382074402</v>
      </c>
      <c r="D1336" s="5">
        <v>459623.99291287002</v>
      </c>
      <c r="E1336" s="5">
        <v>443608.80047654797</v>
      </c>
      <c r="F1336" s="5">
        <v>419933.48751864198</v>
      </c>
      <c r="G1336" s="5">
        <v>446177.145399876</v>
      </c>
    </row>
    <row r="1337" spans="1:7" x14ac:dyDescent="0.55000000000000004">
      <c r="A1337" s="3">
        <v>44</v>
      </c>
      <c r="B1337" s="3">
        <v>1</v>
      </c>
      <c r="C1337" s="5">
        <v>351393.90566251602</v>
      </c>
      <c r="D1337" s="5">
        <v>216609.302545349</v>
      </c>
      <c r="E1337" s="5">
        <v>156294.51929343501</v>
      </c>
      <c r="F1337" s="5">
        <v>144437.93521469401</v>
      </c>
      <c r="G1337" s="5">
        <v>145271.255392558</v>
      </c>
    </row>
    <row r="1338" spans="1:7" x14ac:dyDescent="0.55000000000000004">
      <c r="A1338" s="3">
        <v>44</v>
      </c>
      <c r="B1338" s="3">
        <v>2</v>
      </c>
      <c r="C1338" s="5">
        <v>61922.620277601702</v>
      </c>
      <c r="D1338" s="5">
        <v>66410.754326220893</v>
      </c>
      <c r="E1338" s="5">
        <v>69058.829545349596</v>
      </c>
      <c r="F1338" s="5">
        <v>67781.304343769007</v>
      </c>
      <c r="G1338" s="5">
        <v>66512.672273500299</v>
      </c>
    </row>
    <row r="1339" spans="1:7" x14ac:dyDescent="0.55000000000000004">
      <c r="A1339" s="3">
        <v>44</v>
      </c>
      <c r="B1339" s="3">
        <v>3</v>
      </c>
      <c r="C1339" s="5">
        <v>212401.12639369001</v>
      </c>
      <c r="D1339" s="5">
        <v>184010.656281009</v>
      </c>
      <c r="E1339" s="5">
        <v>188662.56365446301</v>
      </c>
      <c r="F1339" s="5">
        <v>188881.414145563</v>
      </c>
      <c r="G1339" s="5">
        <v>191799.21110678001</v>
      </c>
    </row>
    <row r="1340" spans="1:7" x14ac:dyDescent="0.55000000000000004">
      <c r="A1340" s="3">
        <v>44</v>
      </c>
      <c r="B1340" s="3">
        <v>4</v>
      </c>
      <c r="C1340" s="5">
        <v>14591.5180038692</v>
      </c>
      <c r="D1340" s="5">
        <v>13131.939634004</v>
      </c>
      <c r="E1340" s="5">
        <v>12602.531084371099</v>
      </c>
      <c r="F1340" s="5">
        <v>12059.4622443931</v>
      </c>
      <c r="G1340" s="5">
        <v>12102.841405351201</v>
      </c>
    </row>
    <row r="1341" spans="1:7" x14ac:dyDescent="0.55000000000000004">
      <c r="A1341" s="3">
        <v>44</v>
      </c>
      <c r="B1341" s="3">
        <v>5</v>
      </c>
      <c r="C1341" s="5">
        <v>43039.913459631898</v>
      </c>
      <c r="D1341" s="5">
        <v>36307.520635800698</v>
      </c>
      <c r="E1341" s="5">
        <v>32026.068199288002</v>
      </c>
      <c r="F1341" s="5">
        <v>30630.728147904101</v>
      </c>
      <c r="G1341" s="5">
        <v>29910.6615528209</v>
      </c>
    </row>
    <row r="1342" spans="1:7" x14ac:dyDescent="0.55000000000000004">
      <c r="A1342" s="3">
        <v>44</v>
      </c>
      <c r="B1342" s="3">
        <v>6</v>
      </c>
      <c r="C1342" s="5">
        <v>394195.05729990301</v>
      </c>
      <c r="D1342" s="5">
        <v>488027.99177427101</v>
      </c>
      <c r="E1342" s="5">
        <v>478877.043106078</v>
      </c>
      <c r="F1342" s="5">
        <v>476475.31885091501</v>
      </c>
      <c r="G1342" s="5">
        <v>481790.33416361402</v>
      </c>
    </row>
    <row r="1343" spans="1:7" x14ac:dyDescent="0.55000000000000004">
      <c r="A1343" s="3">
        <v>44</v>
      </c>
      <c r="B1343" s="3">
        <v>7</v>
      </c>
      <c r="C1343" s="5">
        <v>125164.747478007</v>
      </c>
      <c r="D1343" s="5">
        <v>115814.005573663</v>
      </c>
      <c r="E1343" s="5">
        <v>127032.627253181</v>
      </c>
      <c r="F1343" s="5">
        <v>129027.518576952</v>
      </c>
      <c r="G1343" s="5">
        <v>135497.84965660601</v>
      </c>
    </row>
    <row r="1344" spans="1:7" x14ac:dyDescent="0.55000000000000004">
      <c r="A1344" s="3">
        <v>44</v>
      </c>
      <c r="B1344" s="3">
        <v>8</v>
      </c>
      <c r="C1344" s="5">
        <v>869566.15457800298</v>
      </c>
      <c r="D1344" s="5">
        <v>798327.82547407295</v>
      </c>
      <c r="E1344" s="5">
        <v>753740.48651649803</v>
      </c>
      <c r="F1344" s="5">
        <v>784104.80866413098</v>
      </c>
      <c r="G1344" s="5">
        <v>777386.18270370201</v>
      </c>
    </row>
    <row r="1345" spans="1:7" x14ac:dyDescent="0.55000000000000004">
      <c r="A1345" s="3">
        <v>44</v>
      </c>
      <c r="B1345" s="3">
        <v>9</v>
      </c>
      <c r="C1345" s="5">
        <v>24011.180294194401</v>
      </c>
      <c r="D1345" s="5">
        <v>22270.287691216799</v>
      </c>
      <c r="E1345" s="5">
        <v>25626.736778838</v>
      </c>
      <c r="F1345" s="5">
        <v>26548.061961900199</v>
      </c>
      <c r="G1345" s="5">
        <v>26533.076474659101</v>
      </c>
    </row>
    <row r="1346" spans="1:7" x14ac:dyDescent="0.55000000000000004">
      <c r="A1346" s="3">
        <v>44</v>
      </c>
      <c r="B1346" s="3">
        <v>10</v>
      </c>
      <c r="C1346" s="5">
        <v>152814.50227428699</v>
      </c>
      <c r="D1346" s="5">
        <v>178169.52540622701</v>
      </c>
      <c r="E1346" s="5">
        <v>188381.05806295501</v>
      </c>
      <c r="F1346" s="5">
        <v>179842.452715338</v>
      </c>
      <c r="G1346" s="5">
        <v>170159.507099362</v>
      </c>
    </row>
    <row r="1347" spans="1:7" x14ac:dyDescent="0.55000000000000004">
      <c r="A1347" s="3">
        <v>44</v>
      </c>
      <c r="B1347" s="3">
        <v>11</v>
      </c>
      <c r="C1347" s="5">
        <v>458280.41269359802</v>
      </c>
      <c r="D1347" s="5">
        <v>409632.72186563502</v>
      </c>
      <c r="E1347" s="5">
        <v>423071.82121997903</v>
      </c>
      <c r="F1347" s="5">
        <v>417270.46344837197</v>
      </c>
      <c r="G1347" s="5">
        <v>408578.72284236201</v>
      </c>
    </row>
    <row r="1348" spans="1:7" x14ac:dyDescent="0.55000000000000004">
      <c r="A1348" s="3">
        <v>44</v>
      </c>
      <c r="B1348" s="3">
        <v>12</v>
      </c>
      <c r="C1348" s="5">
        <v>58223.5467449629</v>
      </c>
      <c r="D1348" s="5">
        <v>49601.447227131801</v>
      </c>
      <c r="E1348" s="5">
        <v>52208.687959105999</v>
      </c>
      <c r="F1348" s="5">
        <v>49115.660405485403</v>
      </c>
      <c r="G1348" s="5">
        <v>45078.373139408897</v>
      </c>
    </row>
    <row r="1349" spans="1:7" x14ac:dyDescent="0.55000000000000004">
      <c r="A1349" s="3">
        <v>44</v>
      </c>
      <c r="B1349" s="3">
        <v>13</v>
      </c>
      <c r="C1349" s="5">
        <v>103546.922550855</v>
      </c>
      <c r="D1349" s="5">
        <v>150304.904176985</v>
      </c>
      <c r="E1349" s="5">
        <v>189445.598312077</v>
      </c>
      <c r="F1349" s="5">
        <v>187787.32183596701</v>
      </c>
      <c r="G1349" s="5">
        <v>242175.829595755</v>
      </c>
    </row>
    <row r="1350" spans="1:7" x14ac:dyDescent="0.55000000000000004">
      <c r="A1350" s="3">
        <v>44</v>
      </c>
      <c r="B1350" s="3">
        <v>14</v>
      </c>
      <c r="C1350" s="5">
        <v>305559.48567962</v>
      </c>
      <c r="D1350" s="5">
        <v>283129.87448868999</v>
      </c>
      <c r="E1350" s="5">
        <v>292225.238073043</v>
      </c>
      <c r="F1350" s="5">
        <v>282884.70003151498</v>
      </c>
      <c r="G1350" s="5">
        <v>293044.83420412301</v>
      </c>
    </row>
    <row r="1351" spans="1:7" x14ac:dyDescent="0.55000000000000004">
      <c r="A1351" s="3">
        <v>44</v>
      </c>
      <c r="B1351" s="3">
        <v>15</v>
      </c>
      <c r="C1351" s="5">
        <v>8633.1238558809691</v>
      </c>
      <c r="D1351" s="5">
        <v>5944.72589262785</v>
      </c>
      <c r="E1351" s="5">
        <v>5213.3975612718796</v>
      </c>
      <c r="F1351" s="5">
        <v>5188.3945736804399</v>
      </c>
      <c r="G1351" s="5">
        <v>4919.5711994355597</v>
      </c>
    </row>
    <row r="1352" spans="1:7" x14ac:dyDescent="0.55000000000000004">
      <c r="A1352" s="3">
        <v>44</v>
      </c>
      <c r="B1352" s="3">
        <v>16</v>
      </c>
      <c r="C1352" s="5">
        <v>78908.972650747397</v>
      </c>
      <c r="D1352" s="5">
        <v>69847.376867731597</v>
      </c>
      <c r="E1352" s="5">
        <v>98713.026364426201</v>
      </c>
      <c r="F1352" s="5">
        <v>100853.204548664</v>
      </c>
      <c r="G1352" s="5">
        <v>101871.078563249</v>
      </c>
    </row>
    <row r="1353" spans="1:7" x14ac:dyDescent="0.55000000000000004">
      <c r="A1353" s="3">
        <v>44</v>
      </c>
      <c r="B1353" s="3">
        <v>17</v>
      </c>
      <c r="C1353" s="5">
        <v>2446087.14359615</v>
      </c>
      <c r="D1353" s="5">
        <v>2371455.8959113401</v>
      </c>
      <c r="E1353" s="5">
        <v>2290591.9962269701</v>
      </c>
      <c r="F1353" s="5">
        <v>2253120.8306135898</v>
      </c>
      <c r="G1353" s="5">
        <v>2232890.8194419499</v>
      </c>
    </row>
    <row r="1354" spans="1:7" x14ac:dyDescent="0.55000000000000004">
      <c r="A1354" s="3">
        <v>44</v>
      </c>
      <c r="B1354" s="3">
        <v>18</v>
      </c>
      <c r="C1354" s="5">
        <v>214845.61510815201</v>
      </c>
      <c r="D1354" s="5">
        <v>211664.15419894</v>
      </c>
      <c r="E1354" s="5">
        <v>209171.359537351</v>
      </c>
      <c r="F1354" s="5">
        <v>209675.33689015999</v>
      </c>
      <c r="G1354" s="5">
        <v>220794.03560182199</v>
      </c>
    </row>
    <row r="1355" spans="1:7" x14ac:dyDescent="0.55000000000000004">
      <c r="A1355" s="3">
        <v>44</v>
      </c>
      <c r="B1355" s="3">
        <v>19</v>
      </c>
      <c r="C1355" s="5">
        <v>119739.94520837801</v>
      </c>
      <c r="D1355" s="5">
        <v>110729.40183469901</v>
      </c>
      <c r="E1355" s="5">
        <v>104210.56292067601</v>
      </c>
      <c r="F1355" s="5">
        <v>102691.31623791</v>
      </c>
      <c r="G1355" s="5">
        <v>99624.334444551001</v>
      </c>
    </row>
    <row r="1356" spans="1:7" x14ac:dyDescent="0.55000000000000004">
      <c r="A1356" s="3">
        <v>44</v>
      </c>
      <c r="B1356" s="3">
        <v>20</v>
      </c>
      <c r="C1356" s="5">
        <v>401048.60105763399</v>
      </c>
      <c r="D1356" s="5">
        <v>411543.52818774502</v>
      </c>
      <c r="E1356" s="5">
        <v>460430.00724569499</v>
      </c>
      <c r="F1356" s="5">
        <v>424947.08677552798</v>
      </c>
      <c r="G1356" s="5">
        <v>495892.00669133302</v>
      </c>
    </row>
    <row r="1357" spans="1:7" x14ac:dyDescent="0.55000000000000004">
      <c r="A1357" s="3">
        <v>44</v>
      </c>
      <c r="B1357" s="3">
        <v>21</v>
      </c>
      <c r="C1357" s="5">
        <v>1077760.4861389501</v>
      </c>
      <c r="D1357" s="5">
        <v>1046310.35811762</v>
      </c>
      <c r="E1357" s="5">
        <v>1052192.23244381</v>
      </c>
      <c r="F1357" s="5">
        <v>1061994.6129912101</v>
      </c>
      <c r="G1357" s="5">
        <v>1111413.9483636699</v>
      </c>
    </row>
    <row r="1358" spans="1:7" x14ac:dyDescent="0.55000000000000004">
      <c r="A1358" s="3">
        <v>44</v>
      </c>
      <c r="B1358" s="3">
        <v>22</v>
      </c>
      <c r="C1358" s="5">
        <v>218959.500760322</v>
      </c>
      <c r="D1358" s="5">
        <v>190619.272475718</v>
      </c>
      <c r="E1358" s="5">
        <v>168629.672144162</v>
      </c>
      <c r="F1358" s="5">
        <v>178431.64889318001</v>
      </c>
      <c r="G1358" s="5">
        <v>170758.83809829599</v>
      </c>
    </row>
    <row r="1359" spans="1:7" x14ac:dyDescent="0.55000000000000004">
      <c r="A1359" s="3">
        <v>44</v>
      </c>
      <c r="B1359" s="3">
        <v>23</v>
      </c>
      <c r="C1359" s="5">
        <v>427774.76467204897</v>
      </c>
      <c r="D1359" s="5">
        <v>484962.64967090799</v>
      </c>
      <c r="E1359" s="5">
        <v>504637.143796605</v>
      </c>
      <c r="F1359" s="5">
        <v>505366.063380679</v>
      </c>
      <c r="G1359" s="5">
        <v>524834.96197960805</v>
      </c>
    </row>
    <row r="1360" spans="1:7" x14ac:dyDescent="0.55000000000000004">
      <c r="A1360" s="3">
        <v>44</v>
      </c>
      <c r="B1360" s="3">
        <v>24</v>
      </c>
      <c r="C1360" s="5">
        <v>50818.4298116266</v>
      </c>
      <c r="D1360" s="5">
        <v>51594.917976065197</v>
      </c>
      <c r="E1360" s="5">
        <v>58371.807743505196</v>
      </c>
      <c r="F1360" s="5">
        <v>56715.721630372398</v>
      </c>
      <c r="G1360" s="5">
        <v>52156.670349170599</v>
      </c>
    </row>
    <row r="1361" spans="1:7" x14ac:dyDescent="0.55000000000000004">
      <c r="A1361" s="3">
        <v>44</v>
      </c>
      <c r="B1361" s="3">
        <v>25</v>
      </c>
      <c r="C1361" s="5">
        <v>47090.863479310603</v>
      </c>
      <c r="D1361" s="5">
        <v>57819.441724712902</v>
      </c>
      <c r="E1361" s="5">
        <v>59444.353893704603</v>
      </c>
      <c r="F1361" s="5">
        <v>59453.582156249802</v>
      </c>
      <c r="G1361" s="5">
        <v>72507.126320613606</v>
      </c>
    </row>
    <row r="1362" spans="1:7" x14ac:dyDescent="0.55000000000000004">
      <c r="A1362" s="3">
        <v>44</v>
      </c>
      <c r="B1362" s="3">
        <v>26</v>
      </c>
      <c r="C1362" s="5">
        <v>1002341.5728124999</v>
      </c>
      <c r="D1362" s="5">
        <v>928902.48714859795</v>
      </c>
      <c r="E1362" s="5">
        <v>935382.59814505</v>
      </c>
      <c r="F1362" s="5">
        <v>955114.98341933498</v>
      </c>
      <c r="G1362" s="5">
        <v>940966.24594846205</v>
      </c>
    </row>
    <row r="1363" spans="1:7" x14ac:dyDescent="0.55000000000000004">
      <c r="A1363" s="3">
        <v>44</v>
      </c>
      <c r="B1363" s="3">
        <v>27</v>
      </c>
      <c r="C1363" s="5">
        <v>164652.267231045</v>
      </c>
      <c r="D1363" s="5">
        <v>212355.02613062601</v>
      </c>
      <c r="E1363" s="5">
        <v>274283.67696483299</v>
      </c>
      <c r="F1363" s="5">
        <v>260794.448331953</v>
      </c>
      <c r="G1363" s="5">
        <v>292075.24940524</v>
      </c>
    </row>
    <row r="1364" spans="1:7" x14ac:dyDescent="0.55000000000000004">
      <c r="A1364" s="3">
        <v>44</v>
      </c>
      <c r="B1364" s="3">
        <v>28</v>
      </c>
      <c r="C1364" s="5">
        <v>3503974.6670505502</v>
      </c>
      <c r="D1364" s="5">
        <v>3689616.49903771</v>
      </c>
      <c r="E1364" s="5">
        <v>3625747.5050470601</v>
      </c>
      <c r="F1364" s="5">
        <v>3614323.3931288002</v>
      </c>
      <c r="G1364" s="5">
        <v>3523518.9960588198</v>
      </c>
    </row>
    <row r="1365" spans="1:7" x14ac:dyDescent="0.55000000000000004">
      <c r="A1365" s="3">
        <v>44</v>
      </c>
      <c r="B1365" s="3">
        <v>29</v>
      </c>
      <c r="C1365" s="5">
        <v>283990.76085542701</v>
      </c>
      <c r="D1365" s="5">
        <v>310389.19337741903</v>
      </c>
      <c r="E1365" s="5">
        <v>281018.452672482</v>
      </c>
      <c r="F1365" s="5">
        <v>288189.375476908</v>
      </c>
      <c r="G1365" s="5">
        <v>285904.37112989899</v>
      </c>
    </row>
    <row r="1366" spans="1:7" x14ac:dyDescent="0.55000000000000004">
      <c r="A1366" s="3">
        <v>44</v>
      </c>
      <c r="B1366" s="3">
        <v>30</v>
      </c>
      <c r="C1366" s="5">
        <v>377387.88184777799</v>
      </c>
      <c r="D1366" s="5">
        <v>437253.95456678298</v>
      </c>
      <c r="E1366" s="5">
        <v>449311.52280468901</v>
      </c>
      <c r="F1366" s="5">
        <v>534456.53172074002</v>
      </c>
      <c r="G1366" s="5">
        <v>524278.21693631902</v>
      </c>
    </row>
    <row r="1367" spans="1:7" x14ac:dyDescent="0.55000000000000004">
      <c r="A1367" s="3">
        <v>44</v>
      </c>
      <c r="B1367" s="3">
        <v>31</v>
      </c>
      <c r="C1367" s="5">
        <v>341888.35596639803</v>
      </c>
      <c r="D1367" s="5">
        <v>296502.28699841502</v>
      </c>
      <c r="E1367" s="5">
        <v>283687.83870399499</v>
      </c>
      <c r="F1367" s="5">
        <v>263170.35706241598</v>
      </c>
      <c r="G1367" s="5">
        <v>277055.146459412</v>
      </c>
    </row>
    <row r="1368" spans="1:7" x14ac:dyDescent="0.55000000000000004">
      <c r="A1368" s="3">
        <v>45</v>
      </c>
      <c r="B1368" s="3">
        <v>1</v>
      </c>
      <c r="C1368" s="5">
        <v>568354.36031792802</v>
      </c>
      <c r="D1368" s="5">
        <v>340186.491122937</v>
      </c>
      <c r="E1368" s="5">
        <v>216870.81701239501</v>
      </c>
      <c r="F1368" s="5">
        <v>244331.75049729401</v>
      </c>
      <c r="G1368" s="5">
        <v>202034.888160103</v>
      </c>
    </row>
    <row r="1369" spans="1:7" x14ac:dyDescent="0.55000000000000004">
      <c r="A1369" s="3">
        <v>45</v>
      </c>
      <c r="B1369" s="3">
        <v>2</v>
      </c>
      <c r="C1369" s="5">
        <v>14370.250570682099</v>
      </c>
      <c r="D1369" s="5">
        <v>13640.3738579202</v>
      </c>
      <c r="E1369" s="5">
        <v>13006.126969525199</v>
      </c>
      <c r="F1369" s="5">
        <v>12644.1498629991</v>
      </c>
      <c r="G1369" s="5">
        <v>12299.8754031187</v>
      </c>
    </row>
    <row r="1370" spans="1:7" x14ac:dyDescent="0.55000000000000004">
      <c r="A1370" s="3">
        <v>45</v>
      </c>
      <c r="B1370" s="3">
        <v>3</v>
      </c>
      <c r="C1370" s="5">
        <v>308432.89151332201</v>
      </c>
      <c r="D1370" s="5">
        <v>345272.14056305302</v>
      </c>
      <c r="E1370" s="5">
        <v>357891.76772840298</v>
      </c>
      <c r="F1370" s="5">
        <v>346396.83257900301</v>
      </c>
      <c r="G1370" s="5">
        <v>335450.59252417902</v>
      </c>
    </row>
    <row r="1371" spans="1:7" x14ac:dyDescent="0.55000000000000004">
      <c r="A1371" s="3">
        <v>45</v>
      </c>
      <c r="B1371" s="3">
        <v>4</v>
      </c>
      <c r="C1371" s="5">
        <v>67534.019277440893</v>
      </c>
      <c r="D1371" s="5">
        <v>66978.637588857906</v>
      </c>
      <c r="E1371" s="5">
        <v>75646.969373771106</v>
      </c>
      <c r="F1371" s="5">
        <v>82920.968644084394</v>
      </c>
      <c r="G1371" s="5">
        <v>111886.52778330501</v>
      </c>
    </row>
    <row r="1372" spans="1:7" x14ac:dyDescent="0.55000000000000004">
      <c r="A1372" s="3">
        <v>45</v>
      </c>
      <c r="B1372" s="3">
        <v>5</v>
      </c>
      <c r="C1372" s="5">
        <v>51948.590006653598</v>
      </c>
      <c r="D1372" s="5">
        <v>41117.816557443497</v>
      </c>
      <c r="E1372" s="5">
        <v>36483.345678066398</v>
      </c>
      <c r="F1372" s="5">
        <v>34410.077382990698</v>
      </c>
      <c r="G1372" s="5">
        <v>30256.423178351401</v>
      </c>
    </row>
    <row r="1373" spans="1:7" x14ac:dyDescent="0.55000000000000004">
      <c r="A1373" s="3">
        <v>45</v>
      </c>
      <c r="B1373" s="3">
        <v>6</v>
      </c>
      <c r="C1373" s="5">
        <v>225237.91855417701</v>
      </c>
      <c r="D1373" s="5">
        <v>230581.01006647499</v>
      </c>
      <c r="E1373" s="5">
        <v>227808.87099605799</v>
      </c>
      <c r="F1373" s="5">
        <v>226566.547077089</v>
      </c>
      <c r="G1373" s="5">
        <v>231764.612545624</v>
      </c>
    </row>
    <row r="1374" spans="1:7" x14ac:dyDescent="0.55000000000000004">
      <c r="A1374" s="3">
        <v>45</v>
      </c>
      <c r="B1374" s="3">
        <v>7</v>
      </c>
      <c r="C1374" s="5">
        <v>13142.967924991801</v>
      </c>
      <c r="D1374" s="5">
        <v>15041.9463251576</v>
      </c>
      <c r="E1374" s="5">
        <v>18880.971500295102</v>
      </c>
      <c r="F1374" s="5">
        <v>19043.9618382261</v>
      </c>
      <c r="G1374" s="5">
        <v>18616.0343680962</v>
      </c>
    </row>
    <row r="1375" spans="1:7" x14ac:dyDescent="0.55000000000000004">
      <c r="A1375" s="3">
        <v>45</v>
      </c>
      <c r="B1375" s="3">
        <v>8</v>
      </c>
      <c r="C1375" s="5">
        <v>49314.545823633402</v>
      </c>
      <c r="D1375" s="5">
        <v>45462.730972720099</v>
      </c>
      <c r="E1375" s="5">
        <v>42899.017957047901</v>
      </c>
      <c r="F1375" s="5">
        <v>43443.727820835098</v>
      </c>
      <c r="G1375" s="5">
        <v>44397.113836551202</v>
      </c>
    </row>
    <row r="1376" spans="1:7" x14ac:dyDescent="0.55000000000000004">
      <c r="A1376" s="3">
        <v>45</v>
      </c>
      <c r="B1376" s="3">
        <v>9</v>
      </c>
      <c r="C1376" s="5">
        <v>14516.8474207411</v>
      </c>
      <c r="D1376" s="5">
        <v>12255.7707346438</v>
      </c>
      <c r="E1376" s="5">
        <v>12800.395574595799</v>
      </c>
      <c r="F1376" s="5">
        <v>13927.904876419399</v>
      </c>
      <c r="G1376" s="5">
        <v>13295.813563445001</v>
      </c>
    </row>
    <row r="1377" spans="1:7" x14ac:dyDescent="0.55000000000000004">
      <c r="A1377" s="3">
        <v>45</v>
      </c>
      <c r="B1377" s="3">
        <v>10</v>
      </c>
      <c r="C1377" s="5">
        <v>83439.567114417601</v>
      </c>
      <c r="D1377" s="5">
        <v>87747.3024138123</v>
      </c>
      <c r="E1377" s="5">
        <v>91514.170578489604</v>
      </c>
      <c r="F1377" s="5">
        <v>88621.524799130799</v>
      </c>
      <c r="G1377" s="5">
        <v>93679.154925891897</v>
      </c>
    </row>
    <row r="1378" spans="1:7" x14ac:dyDescent="0.55000000000000004">
      <c r="A1378" s="3">
        <v>45</v>
      </c>
      <c r="B1378" s="3">
        <v>11</v>
      </c>
      <c r="C1378" s="5">
        <v>128476.589515642</v>
      </c>
      <c r="D1378" s="5">
        <v>120315.598998097</v>
      </c>
      <c r="E1378" s="5">
        <v>105565.901723756</v>
      </c>
      <c r="F1378" s="5">
        <v>102507.319984612</v>
      </c>
      <c r="G1378" s="5">
        <v>118460.719925137</v>
      </c>
    </row>
    <row r="1379" spans="1:7" x14ac:dyDescent="0.55000000000000004">
      <c r="A1379" s="3">
        <v>45</v>
      </c>
      <c r="B1379" s="3">
        <v>12</v>
      </c>
      <c r="C1379" s="5">
        <v>54233.361814079399</v>
      </c>
      <c r="D1379" s="5">
        <v>58319.219383498501</v>
      </c>
      <c r="E1379" s="5">
        <v>64328.1707947873</v>
      </c>
      <c r="F1379" s="5">
        <v>60366.810736516898</v>
      </c>
      <c r="G1379" s="5">
        <v>50785.811395477198</v>
      </c>
    </row>
    <row r="1380" spans="1:7" x14ac:dyDescent="0.55000000000000004">
      <c r="A1380" s="3">
        <v>45</v>
      </c>
      <c r="B1380" s="3">
        <v>13</v>
      </c>
      <c r="C1380" s="5">
        <v>43873.656375186503</v>
      </c>
      <c r="D1380" s="5">
        <v>31764.365734552601</v>
      </c>
      <c r="E1380" s="5">
        <v>22931.858857992</v>
      </c>
      <c r="F1380" s="5">
        <v>21107.157777560202</v>
      </c>
      <c r="G1380" s="5">
        <v>17616.255627737901</v>
      </c>
    </row>
    <row r="1381" spans="1:7" x14ac:dyDescent="0.55000000000000004">
      <c r="A1381" s="3">
        <v>45</v>
      </c>
      <c r="B1381" s="3">
        <v>14</v>
      </c>
      <c r="C1381" s="5">
        <v>37476.9250156993</v>
      </c>
      <c r="D1381" s="5">
        <v>39803.490021202102</v>
      </c>
      <c r="E1381" s="5">
        <v>50609.189372141896</v>
      </c>
      <c r="F1381" s="5">
        <v>60140.977564126399</v>
      </c>
      <c r="G1381" s="5">
        <v>64444.548987774899</v>
      </c>
    </row>
    <row r="1382" spans="1:7" x14ac:dyDescent="0.55000000000000004">
      <c r="A1382" s="3">
        <v>45</v>
      </c>
      <c r="B1382" s="3">
        <v>15</v>
      </c>
      <c r="C1382" s="5">
        <v>14949.9348598531</v>
      </c>
      <c r="D1382" s="5">
        <v>11978.257064204499</v>
      </c>
      <c r="E1382" s="5">
        <v>10576.0189075039</v>
      </c>
      <c r="F1382" s="5">
        <v>9927.2925197912009</v>
      </c>
      <c r="G1382" s="5">
        <v>10222.7870935764</v>
      </c>
    </row>
    <row r="1383" spans="1:7" x14ac:dyDescent="0.55000000000000004">
      <c r="A1383" s="3">
        <v>45</v>
      </c>
      <c r="B1383" s="3">
        <v>16</v>
      </c>
      <c r="C1383" s="5">
        <v>141809.05790660699</v>
      </c>
      <c r="D1383" s="5">
        <v>202195.02937644499</v>
      </c>
      <c r="E1383" s="5">
        <v>195544.904419823</v>
      </c>
      <c r="F1383" s="5">
        <v>198174.34511269201</v>
      </c>
      <c r="G1383" s="5">
        <v>199130.110028884</v>
      </c>
    </row>
    <row r="1384" spans="1:7" x14ac:dyDescent="0.55000000000000004">
      <c r="A1384" s="3">
        <v>45</v>
      </c>
      <c r="B1384" s="3">
        <v>17</v>
      </c>
      <c r="C1384" s="5">
        <v>2367086.8348566499</v>
      </c>
      <c r="D1384" s="5">
        <v>2312450.27582251</v>
      </c>
      <c r="E1384" s="5">
        <v>2184277.0317850802</v>
      </c>
      <c r="F1384" s="5">
        <v>2147844.2133735502</v>
      </c>
      <c r="G1384" s="5">
        <v>2123284.5002676798</v>
      </c>
    </row>
    <row r="1385" spans="1:7" x14ac:dyDescent="0.55000000000000004">
      <c r="A1385" s="3">
        <v>45</v>
      </c>
      <c r="B1385" s="3">
        <v>18</v>
      </c>
      <c r="C1385" s="5">
        <v>204608.19454632301</v>
      </c>
      <c r="D1385" s="5">
        <v>204972.250515803</v>
      </c>
      <c r="E1385" s="5">
        <v>202205.15140344499</v>
      </c>
      <c r="F1385" s="5">
        <v>203199.550597291</v>
      </c>
      <c r="G1385" s="5">
        <v>217660.463035124</v>
      </c>
    </row>
    <row r="1386" spans="1:7" x14ac:dyDescent="0.55000000000000004">
      <c r="A1386" s="3">
        <v>45</v>
      </c>
      <c r="B1386" s="3">
        <v>19</v>
      </c>
      <c r="C1386" s="5">
        <v>129434.180551162</v>
      </c>
      <c r="D1386" s="5">
        <v>126826.70977813</v>
      </c>
      <c r="E1386" s="5">
        <v>125341.522862659</v>
      </c>
      <c r="F1386" s="5">
        <v>124612.29468169399</v>
      </c>
      <c r="G1386" s="5">
        <v>122166.862099178</v>
      </c>
    </row>
    <row r="1387" spans="1:7" x14ac:dyDescent="0.55000000000000004">
      <c r="A1387" s="3">
        <v>45</v>
      </c>
      <c r="B1387" s="3">
        <v>20</v>
      </c>
      <c r="C1387" s="5">
        <v>345764.65260108898</v>
      </c>
      <c r="D1387" s="5">
        <v>299283.73435321002</v>
      </c>
      <c r="E1387" s="5">
        <v>338087.92875168403</v>
      </c>
      <c r="F1387" s="5">
        <v>425997.60408614803</v>
      </c>
      <c r="G1387" s="5">
        <v>422056.77349577402</v>
      </c>
    </row>
    <row r="1388" spans="1:7" x14ac:dyDescent="0.55000000000000004">
      <c r="A1388" s="3">
        <v>45</v>
      </c>
      <c r="B1388" s="3">
        <v>21</v>
      </c>
      <c r="C1388" s="5">
        <v>993528.39950559195</v>
      </c>
      <c r="D1388" s="5">
        <v>1093482.57869948</v>
      </c>
      <c r="E1388" s="5">
        <v>1041406.1171631</v>
      </c>
      <c r="F1388" s="5">
        <v>1034293.5233049</v>
      </c>
      <c r="G1388" s="5">
        <v>1044345.13125238</v>
      </c>
    </row>
    <row r="1389" spans="1:7" x14ac:dyDescent="0.55000000000000004">
      <c r="A1389" s="3">
        <v>45</v>
      </c>
      <c r="B1389" s="3">
        <v>22</v>
      </c>
      <c r="C1389" s="5">
        <v>196356.785042351</v>
      </c>
      <c r="D1389" s="5">
        <v>181873.77616273699</v>
      </c>
      <c r="E1389" s="5">
        <v>153963.45750835101</v>
      </c>
      <c r="F1389" s="5">
        <v>143086.656776313</v>
      </c>
      <c r="G1389" s="5">
        <v>136002.56586837</v>
      </c>
    </row>
    <row r="1390" spans="1:7" x14ac:dyDescent="0.55000000000000004">
      <c r="A1390" s="3">
        <v>45</v>
      </c>
      <c r="B1390" s="3">
        <v>23</v>
      </c>
      <c r="C1390" s="5">
        <v>415513.951554025</v>
      </c>
      <c r="D1390" s="5">
        <v>456725.330626785</v>
      </c>
      <c r="E1390" s="5">
        <v>459955.25976119202</v>
      </c>
      <c r="F1390" s="5">
        <v>459562.80924730102</v>
      </c>
      <c r="G1390" s="5">
        <v>476241.27437868499</v>
      </c>
    </row>
    <row r="1391" spans="1:7" x14ac:dyDescent="0.55000000000000004">
      <c r="A1391" s="3">
        <v>45</v>
      </c>
      <c r="B1391" s="3">
        <v>24</v>
      </c>
      <c r="C1391" s="5">
        <v>32159.1604153554</v>
      </c>
      <c r="D1391" s="5">
        <v>48759.9619764608</v>
      </c>
      <c r="E1391" s="5">
        <v>44301.945037430502</v>
      </c>
      <c r="F1391" s="5">
        <v>42542.559130812202</v>
      </c>
      <c r="G1391" s="5">
        <v>39672.7479667515</v>
      </c>
    </row>
    <row r="1392" spans="1:7" x14ac:dyDescent="0.55000000000000004">
      <c r="A1392" s="3">
        <v>45</v>
      </c>
      <c r="B1392" s="3">
        <v>25</v>
      </c>
      <c r="C1392" s="5">
        <v>69588.992241281099</v>
      </c>
      <c r="D1392" s="5">
        <v>72772.617322367601</v>
      </c>
      <c r="E1392" s="5">
        <v>59918.657401582299</v>
      </c>
      <c r="F1392" s="5">
        <v>88146.126560929799</v>
      </c>
      <c r="G1392" s="5">
        <v>78194.498928415298</v>
      </c>
    </row>
    <row r="1393" spans="1:7" x14ac:dyDescent="0.55000000000000004">
      <c r="A1393" s="3">
        <v>45</v>
      </c>
      <c r="B1393" s="3">
        <v>26</v>
      </c>
      <c r="C1393" s="5">
        <v>827975.70884385204</v>
      </c>
      <c r="D1393" s="5">
        <v>786776.93169338303</v>
      </c>
      <c r="E1393" s="5">
        <v>805303.91716657404</v>
      </c>
      <c r="F1393" s="5">
        <v>819282.48799249902</v>
      </c>
      <c r="G1393" s="5">
        <v>807196.21525679296</v>
      </c>
    </row>
    <row r="1394" spans="1:7" x14ac:dyDescent="0.55000000000000004">
      <c r="A1394" s="3">
        <v>45</v>
      </c>
      <c r="B1394" s="3">
        <v>27</v>
      </c>
      <c r="C1394" s="5">
        <v>146746.55528049701</v>
      </c>
      <c r="D1394" s="5">
        <v>219072.437615459</v>
      </c>
      <c r="E1394" s="5">
        <v>282878.89923612098</v>
      </c>
      <c r="F1394" s="5">
        <v>290146.33335177897</v>
      </c>
      <c r="G1394" s="5">
        <v>326905.94276202901</v>
      </c>
    </row>
    <row r="1395" spans="1:7" x14ac:dyDescent="0.55000000000000004">
      <c r="A1395" s="3">
        <v>45</v>
      </c>
      <c r="B1395" s="3">
        <v>28</v>
      </c>
      <c r="C1395" s="5">
        <v>2944604.36840358</v>
      </c>
      <c r="D1395" s="5">
        <v>3132113.9776634602</v>
      </c>
      <c r="E1395" s="5">
        <v>3200189.8337076898</v>
      </c>
      <c r="F1395" s="5">
        <v>3261581.7851976398</v>
      </c>
      <c r="G1395" s="5">
        <v>3335627.8353872602</v>
      </c>
    </row>
    <row r="1396" spans="1:7" x14ac:dyDescent="0.55000000000000004">
      <c r="A1396" s="3">
        <v>45</v>
      </c>
      <c r="B1396" s="3">
        <v>29</v>
      </c>
      <c r="C1396" s="5">
        <v>307168.20374286</v>
      </c>
      <c r="D1396" s="5">
        <v>269504.13251154701</v>
      </c>
      <c r="E1396" s="5">
        <v>220323.851929111</v>
      </c>
      <c r="F1396" s="5">
        <v>215139.157230627</v>
      </c>
      <c r="G1396" s="5">
        <v>203990.85257560099</v>
      </c>
    </row>
    <row r="1397" spans="1:7" x14ac:dyDescent="0.55000000000000004">
      <c r="A1397" s="3">
        <v>45</v>
      </c>
      <c r="B1397" s="3">
        <v>30</v>
      </c>
      <c r="C1397" s="5">
        <v>312754.03916033002</v>
      </c>
      <c r="D1397" s="5">
        <v>430535.86845247803</v>
      </c>
      <c r="E1397" s="5">
        <v>411839.32826342498</v>
      </c>
      <c r="F1397" s="5">
        <v>388851.17262482201</v>
      </c>
      <c r="G1397" s="5">
        <v>383745.03076030099</v>
      </c>
    </row>
    <row r="1398" spans="1:7" x14ac:dyDescent="0.55000000000000004">
      <c r="A1398" s="3">
        <v>45</v>
      </c>
      <c r="B1398" s="3">
        <v>31</v>
      </c>
      <c r="C1398" s="5">
        <v>326520.26385114098</v>
      </c>
      <c r="D1398" s="5">
        <v>305824.213475567</v>
      </c>
      <c r="E1398" s="5">
        <v>298679.12944440002</v>
      </c>
      <c r="F1398" s="5">
        <v>290916.83955087699</v>
      </c>
      <c r="G1398" s="5">
        <v>316349.334030792</v>
      </c>
    </row>
    <row r="1399" spans="1:7" x14ac:dyDescent="0.55000000000000004">
      <c r="A1399" s="3">
        <v>46</v>
      </c>
      <c r="B1399" s="3">
        <v>1</v>
      </c>
      <c r="C1399" s="5">
        <v>779416.71123758401</v>
      </c>
      <c r="D1399" s="5">
        <v>435306.18810011499</v>
      </c>
      <c r="E1399" s="5">
        <v>392668.85196871101</v>
      </c>
      <c r="F1399" s="5">
        <v>369770.99113881</v>
      </c>
      <c r="G1399" s="5">
        <v>307488.28962521203</v>
      </c>
    </row>
    <row r="1400" spans="1:7" x14ac:dyDescent="0.55000000000000004">
      <c r="A1400" s="3">
        <v>46</v>
      </c>
      <c r="B1400" s="3">
        <v>2</v>
      </c>
      <c r="C1400" s="5">
        <v>50372.072833701</v>
      </c>
      <c r="D1400" s="5">
        <v>69578.359025861399</v>
      </c>
      <c r="E1400" s="5">
        <v>80026.779996846803</v>
      </c>
      <c r="F1400" s="5">
        <v>79909.265359843703</v>
      </c>
      <c r="G1400" s="5">
        <v>81611.133828345599</v>
      </c>
    </row>
    <row r="1401" spans="1:7" x14ac:dyDescent="0.55000000000000004">
      <c r="A1401" s="3">
        <v>46</v>
      </c>
      <c r="B1401" s="3">
        <v>3</v>
      </c>
      <c r="C1401" s="5">
        <v>448118.78286181297</v>
      </c>
      <c r="D1401" s="5">
        <v>461487.01134094602</v>
      </c>
      <c r="E1401" s="5">
        <v>500085.779211557</v>
      </c>
      <c r="F1401" s="5">
        <v>513129.19180992799</v>
      </c>
      <c r="G1401" s="5">
        <v>490675.40481903497</v>
      </c>
    </row>
    <row r="1402" spans="1:7" x14ac:dyDescent="0.55000000000000004">
      <c r="A1402" s="3">
        <v>46</v>
      </c>
      <c r="B1402" s="3">
        <v>4</v>
      </c>
      <c r="C1402" s="5">
        <v>19534.806279471399</v>
      </c>
      <c r="D1402" s="5">
        <v>15223.9439390358</v>
      </c>
      <c r="E1402" s="5">
        <v>13099.2801950372</v>
      </c>
      <c r="F1402" s="5">
        <v>11982.117981798599</v>
      </c>
      <c r="G1402" s="5">
        <v>10458.629378801401</v>
      </c>
    </row>
    <row r="1403" spans="1:7" x14ac:dyDescent="0.55000000000000004">
      <c r="A1403" s="3">
        <v>46</v>
      </c>
      <c r="B1403" s="3">
        <v>5</v>
      </c>
      <c r="C1403" s="5">
        <v>75646.349196946205</v>
      </c>
      <c r="D1403" s="5">
        <v>78457.194165016903</v>
      </c>
      <c r="E1403" s="5">
        <v>71573.553933530697</v>
      </c>
      <c r="F1403" s="5">
        <v>70693.907180842507</v>
      </c>
      <c r="G1403" s="5">
        <v>69475.194872372507</v>
      </c>
    </row>
    <row r="1404" spans="1:7" x14ac:dyDescent="0.55000000000000004">
      <c r="A1404" s="3">
        <v>46</v>
      </c>
      <c r="B1404" s="3">
        <v>6</v>
      </c>
      <c r="C1404" s="5">
        <v>96813.638990931999</v>
      </c>
      <c r="D1404" s="5">
        <v>83911.9694118732</v>
      </c>
      <c r="E1404" s="5">
        <v>73145.826071342104</v>
      </c>
      <c r="F1404" s="5">
        <v>72720.029767659697</v>
      </c>
      <c r="G1404" s="5">
        <v>71519.106528923599</v>
      </c>
    </row>
    <row r="1405" spans="1:7" x14ac:dyDescent="0.55000000000000004">
      <c r="A1405" s="3">
        <v>46</v>
      </c>
      <c r="B1405" s="3">
        <v>7</v>
      </c>
      <c r="C1405" s="5">
        <v>109313.556350042</v>
      </c>
      <c r="D1405" s="5">
        <v>138703.01233468999</v>
      </c>
      <c r="E1405" s="5">
        <v>168200.03262520101</v>
      </c>
      <c r="F1405" s="5">
        <v>176408.90645345199</v>
      </c>
      <c r="G1405" s="5">
        <v>226824.09519091199</v>
      </c>
    </row>
    <row r="1406" spans="1:7" x14ac:dyDescent="0.55000000000000004">
      <c r="A1406" s="3">
        <v>46</v>
      </c>
      <c r="B1406" s="3">
        <v>8</v>
      </c>
      <c r="C1406" s="5">
        <v>25971.6582539675</v>
      </c>
      <c r="D1406" s="5">
        <v>26754.516564055699</v>
      </c>
      <c r="E1406" s="5">
        <v>26263.939595879601</v>
      </c>
      <c r="F1406" s="5">
        <v>26340.6629233188</v>
      </c>
      <c r="G1406" s="5">
        <v>28058.2063920322</v>
      </c>
    </row>
    <row r="1407" spans="1:7" x14ac:dyDescent="0.55000000000000004">
      <c r="A1407" s="3">
        <v>46</v>
      </c>
      <c r="B1407" s="3">
        <v>9</v>
      </c>
      <c r="C1407" s="5">
        <v>26266.125851707999</v>
      </c>
      <c r="D1407" s="5">
        <v>23913.943958304299</v>
      </c>
      <c r="E1407" s="5">
        <v>26179.849265552701</v>
      </c>
      <c r="F1407" s="5">
        <v>24661.865505056401</v>
      </c>
      <c r="G1407" s="5">
        <v>28894.594309629199</v>
      </c>
    </row>
    <row r="1408" spans="1:7" x14ac:dyDescent="0.55000000000000004">
      <c r="A1408" s="3">
        <v>46</v>
      </c>
      <c r="B1408" s="3">
        <v>10</v>
      </c>
      <c r="C1408" s="5">
        <v>76937.976097048799</v>
      </c>
      <c r="D1408" s="5">
        <v>70646.464950161695</v>
      </c>
      <c r="E1408" s="5">
        <v>78592.252716073301</v>
      </c>
      <c r="F1408" s="5">
        <v>76360.079122575393</v>
      </c>
      <c r="G1408" s="5">
        <v>76055.284490242004</v>
      </c>
    </row>
    <row r="1409" spans="1:7" x14ac:dyDescent="0.55000000000000004">
      <c r="A1409" s="3">
        <v>46</v>
      </c>
      <c r="B1409" s="3">
        <v>11</v>
      </c>
      <c r="C1409" s="5">
        <v>261469.43012768199</v>
      </c>
      <c r="D1409" s="5">
        <v>265352.52850088</v>
      </c>
      <c r="E1409" s="5">
        <v>310163.00030292303</v>
      </c>
      <c r="F1409" s="5">
        <v>326523.96062557999</v>
      </c>
      <c r="G1409" s="5">
        <v>370282.52214238897</v>
      </c>
    </row>
    <row r="1410" spans="1:7" x14ac:dyDescent="0.55000000000000004">
      <c r="A1410" s="3">
        <v>46</v>
      </c>
      <c r="B1410" s="3">
        <v>12</v>
      </c>
      <c r="C1410" s="5">
        <v>89574.979718255607</v>
      </c>
      <c r="D1410" s="5">
        <v>90780.270115853898</v>
      </c>
      <c r="E1410" s="5">
        <v>98817.799870983305</v>
      </c>
      <c r="F1410" s="5">
        <v>96973.025404705593</v>
      </c>
      <c r="G1410" s="5">
        <v>90591.674434189394</v>
      </c>
    </row>
    <row r="1411" spans="1:7" x14ac:dyDescent="0.55000000000000004">
      <c r="A1411" s="3">
        <v>46</v>
      </c>
      <c r="B1411" s="3">
        <v>13</v>
      </c>
      <c r="C1411" s="5">
        <v>17614.057676514902</v>
      </c>
      <c r="D1411" s="5">
        <v>17314.465450788299</v>
      </c>
      <c r="E1411" s="5">
        <v>20210.144503774602</v>
      </c>
      <c r="F1411" s="5">
        <v>19803.979630938</v>
      </c>
      <c r="G1411" s="5">
        <v>27024.167755775001</v>
      </c>
    </row>
    <row r="1412" spans="1:7" x14ac:dyDescent="0.55000000000000004">
      <c r="A1412" s="3">
        <v>46</v>
      </c>
      <c r="B1412" s="3">
        <v>14</v>
      </c>
      <c r="C1412" s="5">
        <v>11513.0916994452</v>
      </c>
      <c r="D1412" s="5">
        <v>9465.0534807204604</v>
      </c>
      <c r="E1412" s="5">
        <v>12951.882441109599</v>
      </c>
      <c r="F1412" s="5">
        <v>13005.4673290132</v>
      </c>
      <c r="G1412" s="5">
        <v>13229.9337020647</v>
      </c>
    </row>
    <row r="1413" spans="1:7" x14ac:dyDescent="0.55000000000000004">
      <c r="A1413" s="3">
        <v>46</v>
      </c>
      <c r="B1413" s="3">
        <v>15</v>
      </c>
      <c r="C1413" s="5">
        <v>16255.609215984699</v>
      </c>
      <c r="D1413" s="5">
        <v>15880.062078238599</v>
      </c>
      <c r="E1413" s="5">
        <v>22448.236052417</v>
      </c>
      <c r="F1413" s="5">
        <v>20564.306899089101</v>
      </c>
      <c r="G1413" s="5">
        <v>21173.6359219888</v>
      </c>
    </row>
    <row r="1414" spans="1:7" x14ac:dyDescent="0.55000000000000004">
      <c r="A1414" s="3">
        <v>46</v>
      </c>
      <c r="B1414" s="3">
        <v>16</v>
      </c>
      <c r="C1414" s="5">
        <v>41906.085684342797</v>
      </c>
      <c r="D1414" s="5">
        <v>39815.178809017802</v>
      </c>
      <c r="E1414" s="5">
        <v>48483.8902479768</v>
      </c>
      <c r="F1414" s="5">
        <v>44894.246496325803</v>
      </c>
      <c r="G1414" s="5">
        <v>47911.659110792803</v>
      </c>
    </row>
    <row r="1415" spans="1:7" x14ac:dyDescent="0.55000000000000004">
      <c r="A1415" s="3">
        <v>46</v>
      </c>
      <c r="B1415" s="3">
        <v>17</v>
      </c>
      <c r="C1415" s="5">
        <v>2398817.66277789</v>
      </c>
      <c r="D1415" s="5">
        <v>2452032.0415518801</v>
      </c>
      <c r="E1415" s="5">
        <v>2628132.8624403598</v>
      </c>
      <c r="F1415" s="5">
        <v>2651105.9828320001</v>
      </c>
      <c r="G1415" s="5">
        <v>2661195.03397896</v>
      </c>
    </row>
    <row r="1416" spans="1:7" x14ac:dyDescent="0.55000000000000004">
      <c r="A1416" s="3">
        <v>46</v>
      </c>
      <c r="B1416" s="3">
        <v>18</v>
      </c>
      <c r="C1416" s="5">
        <v>278430.98438113002</v>
      </c>
      <c r="D1416" s="5">
        <v>299745.09258475603</v>
      </c>
      <c r="E1416" s="5">
        <v>334290.77414525702</v>
      </c>
      <c r="F1416" s="5">
        <v>346648.43327558303</v>
      </c>
      <c r="G1416" s="5">
        <v>387712.08675477101</v>
      </c>
    </row>
    <row r="1417" spans="1:7" x14ac:dyDescent="0.55000000000000004">
      <c r="A1417" s="3">
        <v>46</v>
      </c>
      <c r="B1417" s="3">
        <v>19</v>
      </c>
      <c r="C1417" s="5">
        <v>235765.665256376</v>
      </c>
      <c r="D1417" s="5">
        <v>227909.51736130699</v>
      </c>
      <c r="E1417" s="5">
        <v>222152.25025444099</v>
      </c>
      <c r="F1417" s="5">
        <v>220282.74111321301</v>
      </c>
      <c r="G1417" s="5">
        <v>215130.48061056499</v>
      </c>
    </row>
    <row r="1418" spans="1:7" x14ac:dyDescent="0.55000000000000004">
      <c r="A1418" s="3">
        <v>46</v>
      </c>
      <c r="B1418" s="3">
        <v>20</v>
      </c>
      <c r="C1418" s="5">
        <v>394410.61179845</v>
      </c>
      <c r="D1418" s="5">
        <v>515757.491354784</v>
      </c>
      <c r="E1418" s="5">
        <v>609103.24654659501</v>
      </c>
      <c r="F1418" s="5">
        <v>682521.90705752501</v>
      </c>
      <c r="G1418" s="5">
        <v>695587.21318670001</v>
      </c>
    </row>
    <row r="1419" spans="1:7" x14ac:dyDescent="0.55000000000000004">
      <c r="A1419" s="3">
        <v>46</v>
      </c>
      <c r="B1419" s="3">
        <v>21</v>
      </c>
      <c r="C1419" s="5">
        <v>1779204.61861493</v>
      </c>
      <c r="D1419" s="5">
        <v>1760032.9379072101</v>
      </c>
      <c r="E1419" s="5">
        <v>1718050.66838822</v>
      </c>
      <c r="F1419" s="5">
        <v>1741260.0807198</v>
      </c>
      <c r="G1419" s="5">
        <v>1778335.25391323</v>
      </c>
    </row>
    <row r="1420" spans="1:7" x14ac:dyDescent="0.55000000000000004">
      <c r="A1420" s="3">
        <v>46</v>
      </c>
      <c r="B1420" s="3">
        <v>22</v>
      </c>
      <c r="C1420" s="5">
        <v>323341.47053733002</v>
      </c>
      <c r="D1420" s="5">
        <v>272862.03904936998</v>
      </c>
      <c r="E1420" s="5">
        <v>211902.946797068</v>
      </c>
      <c r="F1420" s="5">
        <v>197662.99519580099</v>
      </c>
      <c r="G1420" s="5">
        <v>190914.77814525401</v>
      </c>
    </row>
    <row r="1421" spans="1:7" x14ac:dyDescent="0.55000000000000004">
      <c r="A1421" s="3">
        <v>46</v>
      </c>
      <c r="B1421" s="3">
        <v>23</v>
      </c>
      <c r="C1421" s="5">
        <v>611645.90407105896</v>
      </c>
      <c r="D1421" s="5">
        <v>636988.27875801804</v>
      </c>
      <c r="E1421" s="5">
        <v>652277.71824184502</v>
      </c>
      <c r="F1421" s="5">
        <v>652093.16647088702</v>
      </c>
      <c r="G1421" s="5">
        <v>673792.326540287</v>
      </c>
    </row>
    <row r="1422" spans="1:7" x14ac:dyDescent="0.55000000000000004">
      <c r="A1422" s="3">
        <v>46</v>
      </c>
      <c r="B1422" s="3">
        <v>24</v>
      </c>
      <c r="C1422" s="5">
        <v>46072.706446687102</v>
      </c>
      <c r="D1422" s="5">
        <v>41373.530599600599</v>
      </c>
      <c r="E1422" s="5">
        <v>43092.300788843902</v>
      </c>
      <c r="F1422" s="5">
        <v>44530.897747356103</v>
      </c>
      <c r="G1422" s="5">
        <v>47487.993077347099</v>
      </c>
    </row>
    <row r="1423" spans="1:7" x14ac:dyDescent="0.55000000000000004">
      <c r="A1423" s="3">
        <v>46</v>
      </c>
      <c r="B1423" s="3">
        <v>25</v>
      </c>
      <c r="C1423" s="5">
        <v>91279.217960036796</v>
      </c>
      <c r="D1423" s="5">
        <v>81302.302597068498</v>
      </c>
      <c r="E1423" s="5">
        <v>125357.16923215501</v>
      </c>
      <c r="F1423" s="5">
        <v>128515.7087372</v>
      </c>
      <c r="G1423" s="5">
        <v>119881.38416985801</v>
      </c>
    </row>
    <row r="1424" spans="1:7" x14ac:dyDescent="0.55000000000000004">
      <c r="A1424" s="3">
        <v>46</v>
      </c>
      <c r="B1424" s="3">
        <v>26</v>
      </c>
      <c r="C1424" s="5">
        <v>1326971.5439290199</v>
      </c>
      <c r="D1424" s="5">
        <v>1247879.52699579</v>
      </c>
      <c r="E1424" s="5">
        <v>1197516.99944047</v>
      </c>
      <c r="F1424" s="5">
        <v>1189825.6175782999</v>
      </c>
      <c r="G1424" s="5">
        <v>1164334.0635695001</v>
      </c>
    </row>
    <row r="1425" spans="1:7" x14ac:dyDescent="0.55000000000000004">
      <c r="A1425" s="3">
        <v>46</v>
      </c>
      <c r="B1425" s="3">
        <v>27</v>
      </c>
      <c r="C1425" s="5">
        <v>250722.822083634</v>
      </c>
      <c r="D1425" s="5">
        <v>316933.22606200102</v>
      </c>
      <c r="E1425" s="5">
        <v>457069.01152131701</v>
      </c>
      <c r="F1425" s="5">
        <v>455435.928595879</v>
      </c>
      <c r="G1425" s="5">
        <v>567123.86433139001</v>
      </c>
    </row>
    <row r="1426" spans="1:7" x14ac:dyDescent="0.55000000000000004">
      <c r="A1426" s="3">
        <v>46</v>
      </c>
      <c r="B1426" s="3">
        <v>28</v>
      </c>
      <c r="C1426" s="5">
        <v>4833915.9778043199</v>
      </c>
      <c r="D1426" s="5">
        <v>4904718.28697233</v>
      </c>
      <c r="E1426" s="5">
        <v>5100694.1185334502</v>
      </c>
      <c r="F1426" s="5">
        <v>5130701.1124315104</v>
      </c>
      <c r="G1426" s="5">
        <v>5182319.6782437405</v>
      </c>
    </row>
    <row r="1427" spans="1:7" x14ac:dyDescent="0.55000000000000004">
      <c r="A1427" s="3">
        <v>46</v>
      </c>
      <c r="B1427" s="3">
        <v>29</v>
      </c>
      <c r="C1427" s="5">
        <v>395700.30615111103</v>
      </c>
      <c r="D1427" s="5">
        <v>362617.02532751102</v>
      </c>
      <c r="E1427" s="5">
        <v>334888.01196422102</v>
      </c>
      <c r="F1427" s="5">
        <v>344550.17697756999</v>
      </c>
      <c r="G1427" s="5">
        <v>352769.92186004698</v>
      </c>
    </row>
    <row r="1428" spans="1:7" x14ac:dyDescent="0.55000000000000004">
      <c r="A1428" s="3">
        <v>46</v>
      </c>
      <c r="B1428" s="3">
        <v>30</v>
      </c>
      <c r="C1428" s="5">
        <v>406328.01695894002</v>
      </c>
      <c r="D1428" s="5">
        <v>538040.80101252301</v>
      </c>
      <c r="E1428" s="5">
        <v>476135.09572572401</v>
      </c>
      <c r="F1428" s="5">
        <v>458595.731560132</v>
      </c>
      <c r="G1428" s="5">
        <v>490113.17127799499</v>
      </c>
    </row>
    <row r="1429" spans="1:7" x14ac:dyDescent="0.55000000000000004">
      <c r="A1429" s="3">
        <v>46</v>
      </c>
      <c r="B1429" s="3">
        <v>31</v>
      </c>
      <c r="C1429" s="5">
        <v>481271.97880518797</v>
      </c>
      <c r="D1429" s="5">
        <v>468031.72710241203</v>
      </c>
      <c r="E1429" s="5">
        <v>518311.144827854</v>
      </c>
      <c r="F1429" s="5">
        <v>501005.979755015</v>
      </c>
      <c r="G1429" s="5">
        <v>621333.87528102705</v>
      </c>
    </row>
    <row r="1430" spans="1:7" x14ac:dyDescent="0.55000000000000004">
      <c r="A1430" s="3">
        <v>47</v>
      </c>
      <c r="B1430" s="3">
        <v>1</v>
      </c>
      <c r="C1430" s="5">
        <v>243771.507786053</v>
      </c>
      <c r="D1430" s="5">
        <v>213552.370959213</v>
      </c>
      <c r="E1430" s="5">
        <v>239423.29283196101</v>
      </c>
      <c r="F1430" s="5">
        <v>220014.636339213</v>
      </c>
      <c r="G1430" s="5">
        <v>375142.44955701398</v>
      </c>
    </row>
    <row r="1431" spans="1:7" x14ac:dyDescent="0.55000000000000004">
      <c r="A1431" s="3">
        <v>47</v>
      </c>
      <c r="B1431" s="3">
        <v>2</v>
      </c>
      <c r="C1431" s="5">
        <v>18932.547365099799</v>
      </c>
      <c r="D1431" s="5">
        <v>20605.2188283715</v>
      </c>
      <c r="E1431" s="5">
        <v>25059.132742610102</v>
      </c>
      <c r="F1431" s="5">
        <v>25156.244535015499</v>
      </c>
      <c r="G1431" s="5">
        <v>26291.0900535949</v>
      </c>
    </row>
    <row r="1432" spans="1:7" x14ac:dyDescent="0.55000000000000004">
      <c r="A1432" s="3">
        <v>47</v>
      </c>
      <c r="B1432" s="3">
        <v>3</v>
      </c>
      <c r="C1432" s="5">
        <v>208433.78690146501</v>
      </c>
      <c r="D1432" s="5">
        <v>199583.63342474899</v>
      </c>
      <c r="E1432" s="5">
        <v>205210.69346647599</v>
      </c>
      <c r="F1432" s="5">
        <v>204035.02201004201</v>
      </c>
      <c r="G1432" s="5">
        <v>208394.00935983501</v>
      </c>
    </row>
    <row r="1433" spans="1:7" x14ac:dyDescent="0.55000000000000004">
      <c r="A1433" s="3">
        <v>47</v>
      </c>
      <c r="B1433" s="3">
        <v>4</v>
      </c>
      <c r="C1433" s="5">
        <v>2609.9993887945802</v>
      </c>
      <c r="D1433" s="5">
        <v>3213.9012264397802</v>
      </c>
      <c r="E1433" s="5">
        <v>3518.4512205313499</v>
      </c>
      <c r="F1433" s="5">
        <v>3208.3319782815402</v>
      </c>
      <c r="G1433" s="5">
        <v>2948.27614433804</v>
      </c>
    </row>
    <row r="1434" spans="1:7" x14ac:dyDescent="0.55000000000000004">
      <c r="A1434" s="3">
        <v>47</v>
      </c>
      <c r="B1434" s="3">
        <v>5</v>
      </c>
      <c r="C1434" s="5">
        <v>5833.3132310947103</v>
      </c>
      <c r="D1434" s="5">
        <v>5204.5081921053898</v>
      </c>
      <c r="E1434" s="5">
        <v>5276.7927765399099</v>
      </c>
      <c r="F1434" s="5">
        <v>5238.5622164850502</v>
      </c>
      <c r="G1434" s="5">
        <v>4790.6485464636098</v>
      </c>
    </row>
    <row r="1435" spans="1:7" x14ac:dyDescent="0.55000000000000004">
      <c r="A1435" s="3">
        <v>47</v>
      </c>
      <c r="B1435" s="3">
        <v>6</v>
      </c>
      <c r="C1435" s="5">
        <v>171553.21222026099</v>
      </c>
      <c r="D1435" s="5">
        <v>149918.65709048099</v>
      </c>
      <c r="E1435" s="5">
        <v>120835.248983265</v>
      </c>
      <c r="F1435" s="5">
        <v>117069.55512126999</v>
      </c>
      <c r="G1435" s="5">
        <v>104965.187637888</v>
      </c>
    </row>
    <row r="1436" spans="1:7" x14ac:dyDescent="0.55000000000000004">
      <c r="A1436" s="3">
        <v>47</v>
      </c>
      <c r="B1436" s="3">
        <v>7</v>
      </c>
      <c r="C1436" s="5">
        <v>52908.097242769203</v>
      </c>
      <c r="D1436" s="5">
        <v>49081.0988917141</v>
      </c>
      <c r="E1436" s="5">
        <v>71922.621359109602</v>
      </c>
      <c r="F1436" s="5">
        <v>69948.796715676406</v>
      </c>
      <c r="G1436" s="5">
        <v>67708.184848545105</v>
      </c>
    </row>
    <row r="1437" spans="1:7" x14ac:dyDescent="0.55000000000000004">
      <c r="A1437" s="3">
        <v>47</v>
      </c>
      <c r="B1437" s="3">
        <v>8</v>
      </c>
      <c r="C1437" s="5">
        <v>14739.882967444</v>
      </c>
      <c r="D1437" s="5">
        <v>19491.634794483802</v>
      </c>
      <c r="E1437" s="5">
        <v>23106.635024987499</v>
      </c>
      <c r="F1437" s="5">
        <v>22425.607654973301</v>
      </c>
      <c r="G1437" s="5">
        <v>23675.1776435912</v>
      </c>
    </row>
    <row r="1438" spans="1:7" x14ac:dyDescent="0.55000000000000004">
      <c r="A1438" s="3">
        <v>47</v>
      </c>
      <c r="B1438" s="3">
        <v>9</v>
      </c>
      <c r="C1438" s="5">
        <v>9597.5208250436499</v>
      </c>
      <c r="D1438" s="5">
        <v>8383.1198222635194</v>
      </c>
      <c r="E1438" s="5">
        <v>12214.5764878235</v>
      </c>
      <c r="F1438" s="5">
        <v>11623.532995704199</v>
      </c>
      <c r="G1438" s="5">
        <v>14081.327857546299</v>
      </c>
    </row>
    <row r="1439" spans="1:7" x14ac:dyDescent="0.55000000000000004">
      <c r="A1439" s="3">
        <v>47</v>
      </c>
      <c r="B1439" s="3">
        <v>10</v>
      </c>
      <c r="C1439" s="5">
        <v>2719.2034981913998</v>
      </c>
      <c r="D1439" s="5">
        <v>3668.27702535148</v>
      </c>
      <c r="E1439" s="5">
        <v>5131.9438007498702</v>
      </c>
      <c r="F1439" s="5">
        <v>5355.0514925730204</v>
      </c>
      <c r="G1439" s="5">
        <v>5919.9419018783301</v>
      </c>
    </row>
    <row r="1440" spans="1:7" x14ac:dyDescent="0.55000000000000004">
      <c r="A1440" s="3">
        <v>47</v>
      </c>
      <c r="B1440" s="3">
        <v>11</v>
      </c>
      <c r="C1440" s="5">
        <v>332.64908796311499</v>
      </c>
      <c r="D1440" s="5">
        <v>986.86649950835204</v>
      </c>
      <c r="E1440" s="5">
        <v>1578.90132532082</v>
      </c>
      <c r="F1440" s="5">
        <v>1678.6721276664</v>
      </c>
      <c r="G1440" s="5">
        <v>1925.3767365289</v>
      </c>
    </row>
    <row r="1441" spans="1:7" x14ac:dyDescent="0.55000000000000004">
      <c r="A1441" s="3">
        <v>47</v>
      </c>
      <c r="B1441" s="3">
        <v>12</v>
      </c>
      <c r="C1441" s="5">
        <v>5465.4711429670797</v>
      </c>
      <c r="D1441" s="5">
        <v>4316.7307805054497</v>
      </c>
      <c r="E1441" s="5">
        <v>6137.76269514262</v>
      </c>
      <c r="F1441" s="5">
        <v>5649.5949000085802</v>
      </c>
      <c r="G1441" s="5">
        <v>7342.35086272852</v>
      </c>
    </row>
    <row r="1442" spans="1:7" x14ac:dyDescent="0.55000000000000004">
      <c r="A1442" s="3">
        <v>47</v>
      </c>
      <c r="B1442" s="3">
        <v>13</v>
      </c>
      <c r="C1442" s="5">
        <v>0</v>
      </c>
      <c r="D1442" s="5">
        <v>326.96616488209702</v>
      </c>
      <c r="E1442" s="5">
        <v>758.06159227736998</v>
      </c>
      <c r="F1442" s="5">
        <v>984.16050883033995</v>
      </c>
      <c r="G1442" s="5">
        <v>1225.3944679461799</v>
      </c>
    </row>
    <row r="1443" spans="1:7" x14ac:dyDescent="0.55000000000000004">
      <c r="A1443" s="3">
        <v>47</v>
      </c>
      <c r="B1443" s="3">
        <v>14</v>
      </c>
      <c r="C1443" s="5">
        <v>4805.99525941909</v>
      </c>
      <c r="D1443" s="5">
        <v>4029.2798196336098</v>
      </c>
      <c r="E1443" s="5">
        <v>4361.7853783816399</v>
      </c>
      <c r="F1443" s="5">
        <v>4423.4380218919396</v>
      </c>
      <c r="G1443" s="5">
        <v>4364.6536017520502</v>
      </c>
    </row>
    <row r="1444" spans="1:7" x14ac:dyDescent="0.55000000000000004">
      <c r="A1444" s="3">
        <v>47</v>
      </c>
      <c r="B1444" s="3">
        <v>15</v>
      </c>
      <c r="C1444" s="5">
        <v>28122.519478088299</v>
      </c>
      <c r="D1444" s="5">
        <v>21817.363194115602</v>
      </c>
      <c r="E1444" s="5">
        <v>18261.721065981201</v>
      </c>
      <c r="F1444" s="5">
        <v>17640.407797356602</v>
      </c>
      <c r="G1444" s="5">
        <v>17521.275548438</v>
      </c>
    </row>
    <row r="1445" spans="1:7" x14ac:dyDescent="0.55000000000000004">
      <c r="A1445" s="3">
        <v>47</v>
      </c>
      <c r="B1445" s="3">
        <v>16</v>
      </c>
      <c r="C1445" s="5">
        <v>14360.8382314637</v>
      </c>
      <c r="D1445" s="5">
        <v>11296.9377312587</v>
      </c>
      <c r="E1445" s="5">
        <v>10645.2299558908</v>
      </c>
      <c r="F1445" s="5">
        <v>9752.6235433751899</v>
      </c>
      <c r="G1445" s="5">
        <v>8507.63899117254</v>
      </c>
    </row>
    <row r="1446" spans="1:7" x14ac:dyDescent="0.55000000000000004">
      <c r="A1446" s="3">
        <v>47</v>
      </c>
      <c r="B1446" s="3">
        <v>17</v>
      </c>
      <c r="C1446" s="5">
        <v>2802762.6185240601</v>
      </c>
      <c r="D1446" s="5">
        <v>2727398.4826628901</v>
      </c>
      <c r="E1446" s="5">
        <v>2664010.1275083399</v>
      </c>
      <c r="F1446" s="5">
        <v>2620679.7727967701</v>
      </c>
      <c r="G1446" s="5">
        <v>2606461.18250247</v>
      </c>
    </row>
    <row r="1447" spans="1:7" x14ac:dyDescent="0.55000000000000004">
      <c r="A1447" s="3">
        <v>47</v>
      </c>
      <c r="B1447" s="3">
        <v>18</v>
      </c>
      <c r="C1447" s="5">
        <v>218902.31668097401</v>
      </c>
      <c r="D1447" s="5">
        <v>245109.20344827801</v>
      </c>
      <c r="E1447" s="5">
        <v>294388.680250459</v>
      </c>
      <c r="F1447" s="5">
        <v>301101.11312007002</v>
      </c>
      <c r="G1447" s="5">
        <v>328751.92073232098</v>
      </c>
    </row>
    <row r="1448" spans="1:7" x14ac:dyDescent="0.55000000000000004">
      <c r="A1448" s="3">
        <v>47</v>
      </c>
      <c r="B1448" s="3">
        <v>19</v>
      </c>
      <c r="C1448" s="5">
        <v>119164.661260084</v>
      </c>
      <c r="D1448" s="5">
        <v>119047.399338334</v>
      </c>
      <c r="E1448" s="5">
        <v>118766.547038504</v>
      </c>
      <c r="F1448" s="5">
        <v>118343.896544118</v>
      </c>
      <c r="G1448" s="5">
        <v>116836.609297103</v>
      </c>
    </row>
    <row r="1449" spans="1:7" x14ac:dyDescent="0.55000000000000004">
      <c r="A1449" s="3">
        <v>47</v>
      </c>
      <c r="B1449" s="3">
        <v>20</v>
      </c>
      <c r="C1449" s="5">
        <v>344184.39018320199</v>
      </c>
      <c r="D1449" s="5">
        <v>405200.35505338898</v>
      </c>
      <c r="E1449" s="5">
        <v>745142.07049436902</v>
      </c>
      <c r="F1449" s="5">
        <v>789339.628424822</v>
      </c>
      <c r="G1449" s="5">
        <v>677416.93486213998</v>
      </c>
    </row>
    <row r="1450" spans="1:7" x14ac:dyDescent="0.55000000000000004">
      <c r="A1450" s="3">
        <v>47</v>
      </c>
      <c r="B1450" s="3">
        <v>21</v>
      </c>
      <c r="C1450" s="5">
        <v>1118047.29842368</v>
      </c>
      <c r="D1450" s="5">
        <v>1303763.7934862899</v>
      </c>
      <c r="E1450" s="5">
        <v>1788939.4770573101</v>
      </c>
      <c r="F1450" s="5">
        <v>1790372.31971598</v>
      </c>
      <c r="G1450" s="5">
        <v>1774918.8555980399</v>
      </c>
    </row>
    <row r="1451" spans="1:7" x14ac:dyDescent="0.55000000000000004">
      <c r="A1451" s="3">
        <v>47</v>
      </c>
      <c r="B1451" s="3">
        <v>22</v>
      </c>
      <c r="C1451" s="5">
        <v>701453.41252145602</v>
      </c>
      <c r="D1451" s="5">
        <v>687618.33192065498</v>
      </c>
      <c r="E1451" s="5">
        <v>746958.93436133396</v>
      </c>
      <c r="F1451" s="5">
        <v>751891.36772125994</v>
      </c>
      <c r="G1451" s="5">
        <v>771478.53402598505</v>
      </c>
    </row>
    <row r="1452" spans="1:7" x14ac:dyDescent="0.55000000000000004">
      <c r="A1452" s="3">
        <v>47</v>
      </c>
      <c r="B1452" s="3">
        <v>23</v>
      </c>
      <c r="C1452" s="5">
        <v>603281.30843693798</v>
      </c>
      <c r="D1452" s="5">
        <v>619524.37485663302</v>
      </c>
      <c r="E1452" s="5">
        <v>625505.87053180696</v>
      </c>
      <c r="F1452" s="5">
        <v>628098.37411058601</v>
      </c>
      <c r="G1452" s="5">
        <v>661087.67650054896</v>
      </c>
    </row>
    <row r="1453" spans="1:7" x14ac:dyDescent="0.55000000000000004">
      <c r="A1453" s="3">
        <v>47</v>
      </c>
      <c r="B1453" s="3">
        <v>24</v>
      </c>
      <c r="C1453" s="5">
        <v>55697.433098373702</v>
      </c>
      <c r="D1453" s="5">
        <v>56568.4778599114</v>
      </c>
      <c r="E1453" s="5">
        <v>61357.276606757398</v>
      </c>
      <c r="F1453" s="5">
        <v>61435.380894184003</v>
      </c>
      <c r="G1453" s="5">
        <v>61264.803037995298</v>
      </c>
    </row>
    <row r="1454" spans="1:7" x14ac:dyDescent="0.55000000000000004">
      <c r="A1454" s="3">
        <v>47</v>
      </c>
      <c r="B1454" s="3">
        <v>25</v>
      </c>
      <c r="C1454" s="5">
        <v>53765.2599884152</v>
      </c>
      <c r="D1454" s="5">
        <v>90356.978724291504</v>
      </c>
      <c r="E1454" s="5">
        <v>123914.93018444801</v>
      </c>
      <c r="F1454" s="5">
        <v>117328.086841008</v>
      </c>
      <c r="G1454" s="5">
        <v>225619.93668223001</v>
      </c>
    </row>
    <row r="1455" spans="1:7" x14ac:dyDescent="0.55000000000000004">
      <c r="A1455" s="3">
        <v>47</v>
      </c>
      <c r="B1455" s="3">
        <v>26</v>
      </c>
      <c r="C1455" s="5">
        <v>1806485.7082462299</v>
      </c>
      <c r="D1455" s="5">
        <v>2092111.8710435799</v>
      </c>
      <c r="E1455" s="5">
        <v>2377362.4673528802</v>
      </c>
      <c r="F1455" s="5">
        <v>2428985.1514629102</v>
      </c>
      <c r="G1455" s="5">
        <v>2311496.5895462199</v>
      </c>
    </row>
    <row r="1456" spans="1:7" x14ac:dyDescent="0.55000000000000004">
      <c r="A1456" s="3">
        <v>47</v>
      </c>
      <c r="B1456" s="3">
        <v>27</v>
      </c>
      <c r="C1456" s="5">
        <v>248563.592185877</v>
      </c>
      <c r="D1456" s="5">
        <v>383410.917256277</v>
      </c>
      <c r="E1456" s="5">
        <v>515010.499701578</v>
      </c>
      <c r="F1456" s="5">
        <v>513623.68226297002</v>
      </c>
      <c r="G1456" s="5">
        <v>503870.25592402898</v>
      </c>
    </row>
    <row r="1457" spans="1:7" x14ac:dyDescent="0.55000000000000004">
      <c r="A1457" s="3">
        <v>47</v>
      </c>
      <c r="B1457" s="3">
        <v>28</v>
      </c>
      <c r="C1457" s="5">
        <v>5015807.8197847903</v>
      </c>
      <c r="D1457" s="5">
        <v>5357030.1037640404</v>
      </c>
      <c r="E1457" s="5">
        <v>5474846.7912250599</v>
      </c>
      <c r="F1457" s="5">
        <v>5736911.9393542297</v>
      </c>
      <c r="G1457" s="5">
        <v>6067282.4064793997</v>
      </c>
    </row>
    <row r="1458" spans="1:7" x14ac:dyDescent="0.55000000000000004">
      <c r="A1458" s="3">
        <v>47</v>
      </c>
      <c r="B1458" s="3">
        <v>29</v>
      </c>
      <c r="C1458" s="5">
        <v>420268.47387635498</v>
      </c>
      <c r="D1458" s="5">
        <v>677779.68937419099</v>
      </c>
      <c r="E1458" s="5">
        <v>825846.710496685</v>
      </c>
      <c r="F1458" s="5">
        <v>822432.46193024004</v>
      </c>
      <c r="G1458" s="5">
        <v>795402.92143210606</v>
      </c>
    </row>
    <row r="1459" spans="1:7" x14ac:dyDescent="0.55000000000000004">
      <c r="A1459" s="3">
        <v>47</v>
      </c>
      <c r="B1459" s="3">
        <v>30</v>
      </c>
      <c r="C1459" s="5">
        <v>325103.41045594198</v>
      </c>
      <c r="D1459" s="5">
        <v>1177508.9223021299</v>
      </c>
      <c r="E1459" s="5">
        <v>1905776.7088470701</v>
      </c>
      <c r="F1459" s="5">
        <v>2097124.91247789</v>
      </c>
      <c r="G1459" s="5">
        <v>2243389.59055231</v>
      </c>
    </row>
    <row r="1460" spans="1:7" x14ac:dyDescent="0.55000000000000004">
      <c r="A1460" s="3">
        <v>47</v>
      </c>
      <c r="B1460" s="3">
        <v>31</v>
      </c>
      <c r="C1460" s="5">
        <v>377259.75664005702</v>
      </c>
      <c r="D1460" s="5">
        <v>390515.558288295</v>
      </c>
      <c r="E1460" s="5">
        <v>400789.10675627203</v>
      </c>
      <c r="F1460" s="5">
        <v>386229.39599031</v>
      </c>
      <c r="G1460" s="5">
        <v>375610.26072191697</v>
      </c>
    </row>
  </sheetData>
  <phoneticPr fontId="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3812E-3E2D-4D5D-80BC-DC78E2451494}">
  <dimension ref="A1:G1460"/>
  <sheetViews>
    <sheetView workbookViewId="0"/>
  </sheetViews>
  <sheetFormatPr defaultColWidth="8.83203125" defaultRowHeight="18" x14ac:dyDescent="0.55000000000000004"/>
  <sheetData>
    <row r="1" spans="1:7" x14ac:dyDescent="0.55000000000000004">
      <c r="A1" t="s">
        <v>101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5">
        <v>305929.07432710001</v>
      </c>
      <c r="D4" s="5">
        <v>183631.25822866199</v>
      </c>
      <c r="E4" s="5">
        <v>126391.849237578</v>
      </c>
      <c r="F4" s="5">
        <v>111379.080162838</v>
      </c>
      <c r="G4" s="5">
        <v>105549.390831903</v>
      </c>
    </row>
    <row r="5" spans="1:7" x14ac:dyDescent="0.55000000000000004">
      <c r="A5" s="3">
        <v>1</v>
      </c>
      <c r="B5" s="3">
        <v>2</v>
      </c>
      <c r="C5" s="5">
        <v>17980.3609710565</v>
      </c>
      <c r="D5" s="5">
        <v>14827.401132793901</v>
      </c>
      <c r="E5" s="5">
        <v>12404.167275538101</v>
      </c>
      <c r="F5" s="5">
        <v>11298.4773511042</v>
      </c>
      <c r="G5" s="5">
        <v>10136.593735134</v>
      </c>
    </row>
    <row r="6" spans="1:7" x14ac:dyDescent="0.55000000000000004">
      <c r="A6" s="3">
        <v>1</v>
      </c>
      <c r="B6" s="3">
        <v>3</v>
      </c>
      <c r="C6" s="5">
        <v>144367.11800784699</v>
      </c>
      <c r="D6" s="5">
        <v>118070.99382972</v>
      </c>
      <c r="E6" s="5">
        <v>120378.263948758</v>
      </c>
      <c r="F6" s="5">
        <v>118257.98145279801</v>
      </c>
      <c r="G6" s="5">
        <v>115157.36751671501</v>
      </c>
    </row>
    <row r="7" spans="1:7" x14ac:dyDescent="0.55000000000000004">
      <c r="A7" s="3">
        <v>1</v>
      </c>
      <c r="B7" s="3">
        <v>4</v>
      </c>
      <c r="C7" s="5">
        <v>902.69082230486799</v>
      </c>
      <c r="D7" s="5">
        <v>888.835178252633</v>
      </c>
      <c r="E7" s="5">
        <v>1234.4468584076801</v>
      </c>
      <c r="F7" s="5">
        <v>1318.7417830454999</v>
      </c>
      <c r="G7" s="5">
        <v>1455.5075102327301</v>
      </c>
    </row>
    <row r="8" spans="1:7" x14ac:dyDescent="0.55000000000000004">
      <c r="A8" s="3">
        <v>1</v>
      </c>
      <c r="B8" s="3">
        <v>5</v>
      </c>
      <c r="C8" s="5">
        <v>37846.569074176201</v>
      </c>
      <c r="D8" s="5">
        <v>26244.478812805799</v>
      </c>
      <c r="E8" s="5">
        <v>23710.6636356665</v>
      </c>
      <c r="F8" s="5">
        <v>22085.493097749099</v>
      </c>
      <c r="G8" s="5">
        <v>19850.674868555099</v>
      </c>
    </row>
    <row r="9" spans="1:7" x14ac:dyDescent="0.55000000000000004">
      <c r="A9" s="3">
        <v>1</v>
      </c>
      <c r="B9" s="3">
        <v>6</v>
      </c>
      <c r="C9" s="5">
        <v>47671.732825942701</v>
      </c>
      <c r="D9" s="5">
        <v>41329.319317097703</v>
      </c>
      <c r="E9" s="5">
        <v>40901.934468382897</v>
      </c>
      <c r="F9" s="5">
        <v>40130.255572106398</v>
      </c>
      <c r="G9" s="5">
        <v>38932.168330505898</v>
      </c>
    </row>
    <row r="10" spans="1:7" x14ac:dyDescent="0.55000000000000004">
      <c r="A10" s="3">
        <v>1</v>
      </c>
      <c r="B10" s="3">
        <v>7</v>
      </c>
      <c r="C10" s="5">
        <v>25914.189131821298</v>
      </c>
      <c r="D10" s="5">
        <v>23933.5279122621</v>
      </c>
      <c r="E10" s="5">
        <v>22916.005435637901</v>
      </c>
      <c r="F10" s="5">
        <v>22035.522638728398</v>
      </c>
      <c r="G10" s="5">
        <v>22479.017210796101</v>
      </c>
    </row>
    <row r="11" spans="1:7" x14ac:dyDescent="0.55000000000000004">
      <c r="A11" s="3">
        <v>1</v>
      </c>
      <c r="B11" s="3">
        <v>8</v>
      </c>
      <c r="C11" s="5">
        <v>50835.8642050368</v>
      </c>
      <c r="D11" s="5">
        <v>42424.792425896303</v>
      </c>
      <c r="E11" s="5">
        <v>40754.295200429602</v>
      </c>
      <c r="F11" s="5">
        <v>39821.271797793801</v>
      </c>
      <c r="G11" s="5">
        <v>36540.540803238997</v>
      </c>
    </row>
    <row r="12" spans="1:7" x14ac:dyDescent="0.55000000000000004">
      <c r="A12" s="3">
        <v>1</v>
      </c>
      <c r="B12" s="3">
        <v>9</v>
      </c>
      <c r="C12" s="5">
        <v>13433.0165887314</v>
      </c>
      <c r="D12" s="5">
        <v>12981.426292800301</v>
      </c>
      <c r="E12" s="5">
        <v>14305.344122168999</v>
      </c>
      <c r="F12" s="5">
        <v>13294.724945698201</v>
      </c>
      <c r="G12" s="5">
        <v>12625.523526171501</v>
      </c>
    </row>
    <row r="13" spans="1:7" x14ac:dyDescent="0.55000000000000004">
      <c r="A13" s="3">
        <v>1</v>
      </c>
      <c r="B13" s="3">
        <v>10</v>
      </c>
      <c r="C13" s="5">
        <v>20205.861181448799</v>
      </c>
      <c r="D13" s="5">
        <v>18238.9889748932</v>
      </c>
      <c r="E13" s="5">
        <v>18326.7984839196</v>
      </c>
      <c r="F13" s="5">
        <v>17601.637177007098</v>
      </c>
      <c r="G13" s="5">
        <v>16622.8166075796</v>
      </c>
    </row>
    <row r="14" spans="1:7" x14ac:dyDescent="0.55000000000000004">
      <c r="A14" s="3">
        <v>1</v>
      </c>
      <c r="B14" s="3">
        <v>11</v>
      </c>
      <c r="C14" s="5">
        <v>20682.117330104498</v>
      </c>
      <c r="D14" s="5">
        <v>16876.163360047602</v>
      </c>
      <c r="E14" s="5">
        <v>19320.352858362399</v>
      </c>
      <c r="F14" s="5">
        <v>18848.985510170201</v>
      </c>
      <c r="G14" s="5">
        <v>19257.550490187699</v>
      </c>
    </row>
    <row r="15" spans="1:7" x14ac:dyDescent="0.55000000000000004">
      <c r="A15" s="3">
        <v>1</v>
      </c>
      <c r="B15" s="3">
        <v>12</v>
      </c>
      <c r="C15" s="5">
        <v>15562.1817627574</v>
      </c>
      <c r="D15" s="5">
        <v>12188.724780284299</v>
      </c>
      <c r="E15" s="5">
        <v>11060.609351081601</v>
      </c>
      <c r="F15" s="5">
        <v>10489.774803127601</v>
      </c>
      <c r="G15" s="5">
        <v>8796.0024732157999</v>
      </c>
    </row>
    <row r="16" spans="1:7" x14ac:dyDescent="0.55000000000000004">
      <c r="A16" s="3">
        <v>1</v>
      </c>
      <c r="B16" s="3">
        <v>13</v>
      </c>
      <c r="C16" s="5">
        <v>9726.9171621166206</v>
      </c>
      <c r="D16" s="5">
        <v>9862.4571058709807</v>
      </c>
      <c r="E16" s="5">
        <v>12496.519160903499</v>
      </c>
      <c r="F16" s="5">
        <v>11303.1790483676</v>
      </c>
      <c r="G16" s="5">
        <v>8961.5906365067403</v>
      </c>
    </row>
    <row r="17" spans="1:7" x14ac:dyDescent="0.55000000000000004">
      <c r="A17" s="3">
        <v>1</v>
      </c>
      <c r="B17" s="3">
        <v>14</v>
      </c>
      <c r="C17" s="5">
        <v>41538.444114557402</v>
      </c>
      <c r="D17" s="5">
        <v>45685.261251696596</v>
      </c>
      <c r="E17" s="5">
        <v>55248.836375953302</v>
      </c>
      <c r="F17" s="5">
        <v>52454.875765428696</v>
      </c>
      <c r="G17" s="5">
        <v>45925.081585092703</v>
      </c>
    </row>
    <row r="18" spans="1:7" x14ac:dyDescent="0.55000000000000004">
      <c r="A18" s="3">
        <v>1</v>
      </c>
      <c r="B18" s="3">
        <v>15</v>
      </c>
      <c r="C18" s="5">
        <v>9248.9263472922703</v>
      </c>
      <c r="D18" s="5">
        <v>6475.3786414659298</v>
      </c>
      <c r="E18" s="5">
        <v>6459.9152655207999</v>
      </c>
      <c r="F18" s="5">
        <v>6477.7003829318101</v>
      </c>
      <c r="G18" s="5">
        <v>6157.4785506341304</v>
      </c>
    </row>
    <row r="19" spans="1:7" x14ac:dyDescent="0.55000000000000004">
      <c r="A19" s="3">
        <v>1</v>
      </c>
      <c r="B19" s="3">
        <v>16</v>
      </c>
      <c r="C19" s="5">
        <v>25107.726675934999</v>
      </c>
      <c r="D19" s="5">
        <v>22099.448259730802</v>
      </c>
      <c r="E19" s="5">
        <v>20946.1150630214</v>
      </c>
      <c r="F19" s="5">
        <v>19311.165566959498</v>
      </c>
      <c r="G19" s="5">
        <v>19013.286931835799</v>
      </c>
    </row>
    <row r="20" spans="1:7" x14ac:dyDescent="0.55000000000000004">
      <c r="A20" s="3">
        <v>1</v>
      </c>
      <c r="B20" s="3">
        <v>17</v>
      </c>
      <c r="C20" s="5">
        <v>354944.55099366797</v>
      </c>
      <c r="D20" s="5">
        <v>301580.517227832</v>
      </c>
      <c r="E20" s="5">
        <v>278041.11788867501</v>
      </c>
      <c r="F20" s="5">
        <v>273559.889724329</v>
      </c>
      <c r="G20" s="5">
        <v>281439.94498245098</v>
      </c>
    </row>
    <row r="21" spans="1:7" x14ac:dyDescent="0.55000000000000004">
      <c r="A21" s="3">
        <v>1</v>
      </c>
      <c r="B21" s="3">
        <v>18</v>
      </c>
      <c r="C21" s="5">
        <v>150099.43355269401</v>
      </c>
      <c r="D21" s="5">
        <v>144184.563027105</v>
      </c>
      <c r="E21" s="5">
        <v>150173.63659964901</v>
      </c>
      <c r="F21" s="5">
        <v>147729.34811340299</v>
      </c>
      <c r="G21" s="5">
        <v>151426.593326489</v>
      </c>
    </row>
    <row r="22" spans="1:7" x14ac:dyDescent="0.55000000000000004">
      <c r="A22" s="3">
        <v>1</v>
      </c>
      <c r="B22" s="3">
        <v>19</v>
      </c>
      <c r="C22" s="5">
        <v>134159.39444806401</v>
      </c>
      <c r="D22" s="5">
        <v>113289.65215266601</v>
      </c>
      <c r="E22" s="5">
        <v>108397.22227930601</v>
      </c>
      <c r="F22" s="5">
        <v>105498.669254055</v>
      </c>
      <c r="G22" s="5">
        <v>101709.484694307</v>
      </c>
    </row>
    <row r="23" spans="1:7" x14ac:dyDescent="0.55000000000000004">
      <c r="A23" s="3">
        <v>1</v>
      </c>
      <c r="B23" s="3">
        <v>20</v>
      </c>
      <c r="C23" s="5">
        <v>208814.55666766901</v>
      </c>
      <c r="D23" s="5">
        <v>202270.59652047101</v>
      </c>
      <c r="E23" s="5">
        <v>203335.77732400401</v>
      </c>
      <c r="F23" s="5">
        <v>189982.89814909099</v>
      </c>
      <c r="G23" s="5">
        <v>182440.59171427801</v>
      </c>
    </row>
    <row r="24" spans="1:7" x14ac:dyDescent="0.55000000000000004">
      <c r="A24" s="3">
        <v>1</v>
      </c>
      <c r="B24" s="3">
        <v>21</v>
      </c>
      <c r="C24" s="5">
        <v>325636.84067897499</v>
      </c>
      <c r="D24" s="5">
        <v>288064.33059181197</v>
      </c>
      <c r="E24" s="5">
        <v>290437.64812231698</v>
      </c>
      <c r="F24" s="5">
        <v>290567.23911368399</v>
      </c>
      <c r="G24" s="5">
        <v>303810.411410106</v>
      </c>
    </row>
    <row r="25" spans="1:7" x14ac:dyDescent="0.55000000000000004">
      <c r="A25" s="3">
        <v>1</v>
      </c>
      <c r="B25" s="3">
        <v>22</v>
      </c>
      <c r="C25" s="5">
        <v>128443.28278507999</v>
      </c>
      <c r="D25" s="5">
        <v>101620.750717616</v>
      </c>
      <c r="E25" s="5">
        <v>92758.353328178404</v>
      </c>
      <c r="F25" s="5">
        <v>88316.3023036745</v>
      </c>
      <c r="G25" s="5">
        <v>90615.975936293806</v>
      </c>
    </row>
    <row r="26" spans="1:7" x14ac:dyDescent="0.55000000000000004">
      <c r="A26" s="3">
        <v>1</v>
      </c>
      <c r="B26" s="3">
        <v>23</v>
      </c>
      <c r="C26" s="5">
        <v>160396.07450734501</v>
      </c>
      <c r="D26" s="5">
        <v>115281.69692122701</v>
      </c>
      <c r="E26" s="5">
        <v>110874.554703392</v>
      </c>
      <c r="F26" s="5">
        <v>106413.91474352199</v>
      </c>
      <c r="G26" s="5">
        <v>104015.12572118601</v>
      </c>
    </row>
    <row r="27" spans="1:7" x14ac:dyDescent="0.55000000000000004">
      <c r="A27" s="3">
        <v>1</v>
      </c>
      <c r="B27" s="3">
        <v>24</v>
      </c>
      <c r="C27" s="5">
        <v>66176.464515699307</v>
      </c>
      <c r="D27" s="5">
        <v>56847.400011148602</v>
      </c>
      <c r="E27" s="5">
        <v>62568.310597951298</v>
      </c>
      <c r="F27" s="5">
        <v>63430.169902078997</v>
      </c>
      <c r="G27" s="5">
        <v>64728.647356908899</v>
      </c>
    </row>
    <row r="28" spans="1:7" x14ac:dyDescent="0.55000000000000004">
      <c r="A28" s="3">
        <v>1</v>
      </c>
      <c r="B28" s="3">
        <v>25</v>
      </c>
      <c r="C28" s="5">
        <v>112049.423624389</v>
      </c>
      <c r="D28" s="5">
        <v>87661.077724779607</v>
      </c>
      <c r="E28" s="5">
        <v>74119.494741387403</v>
      </c>
      <c r="F28" s="5">
        <v>70355.979396605399</v>
      </c>
      <c r="G28" s="5">
        <v>77059.932857653999</v>
      </c>
    </row>
    <row r="29" spans="1:7" x14ac:dyDescent="0.55000000000000004">
      <c r="A29" s="3">
        <v>1</v>
      </c>
      <c r="B29" s="3">
        <v>26</v>
      </c>
      <c r="C29" s="5">
        <v>460355.951941429</v>
      </c>
      <c r="D29" s="5">
        <v>322565.925987205</v>
      </c>
      <c r="E29" s="5">
        <v>250306.57153520701</v>
      </c>
      <c r="F29" s="5">
        <v>274677.31534739101</v>
      </c>
      <c r="G29" s="5">
        <v>274519.22490697698</v>
      </c>
    </row>
    <row r="30" spans="1:7" x14ac:dyDescent="0.55000000000000004">
      <c r="A30" s="3">
        <v>1</v>
      </c>
      <c r="B30" s="3">
        <v>27</v>
      </c>
      <c r="C30" s="5">
        <v>192541.521345052</v>
      </c>
      <c r="D30" s="5">
        <v>223497.77242731801</v>
      </c>
      <c r="E30" s="5">
        <v>252009.59405938399</v>
      </c>
      <c r="F30" s="5">
        <v>273101.577595059</v>
      </c>
      <c r="G30" s="5">
        <v>251821.96942278199</v>
      </c>
    </row>
    <row r="31" spans="1:7" x14ac:dyDescent="0.55000000000000004">
      <c r="A31" s="3">
        <v>1</v>
      </c>
      <c r="B31" s="3">
        <v>28</v>
      </c>
      <c r="C31" s="5">
        <v>675955.32125886297</v>
      </c>
      <c r="D31" s="5">
        <v>516648.16430957901</v>
      </c>
      <c r="E31" s="5">
        <v>479104.65376356302</v>
      </c>
      <c r="F31" s="5">
        <v>497711.46931193199</v>
      </c>
      <c r="G31" s="5">
        <v>538245.93133836798</v>
      </c>
    </row>
    <row r="32" spans="1:7" x14ac:dyDescent="0.55000000000000004">
      <c r="A32" s="3">
        <v>1</v>
      </c>
      <c r="B32" s="3">
        <v>29</v>
      </c>
      <c r="C32" s="5">
        <v>216007.40739710801</v>
      </c>
      <c r="D32" s="5">
        <v>189326.93816728299</v>
      </c>
      <c r="E32" s="5">
        <v>175098.99268085801</v>
      </c>
      <c r="F32" s="5">
        <v>174197.39907895701</v>
      </c>
      <c r="G32" s="5">
        <v>166486.92706080701</v>
      </c>
    </row>
    <row r="33" spans="1:7" x14ac:dyDescent="0.55000000000000004">
      <c r="A33" s="3">
        <v>1</v>
      </c>
      <c r="B33" s="3">
        <v>30</v>
      </c>
      <c r="C33" s="5">
        <v>210021.520115769</v>
      </c>
      <c r="D33" s="5">
        <v>238731.26991171399</v>
      </c>
      <c r="E33" s="5">
        <v>269132.08993530099</v>
      </c>
      <c r="F33" s="5">
        <v>271465.06230651698</v>
      </c>
      <c r="G33" s="5">
        <v>296314.98066076398</v>
      </c>
    </row>
    <row r="34" spans="1:7" x14ac:dyDescent="0.55000000000000004">
      <c r="A34" s="3">
        <v>1</v>
      </c>
      <c r="B34" s="3">
        <v>31</v>
      </c>
      <c r="C34" s="5">
        <v>195515.65796881801</v>
      </c>
      <c r="D34" s="5">
        <v>167285.25588702699</v>
      </c>
      <c r="E34" s="5">
        <v>150864.68773956501</v>
      </c>
      <c r="F34" s="5">
        <v>149434.01721492299</v>
      </c>
      <c r="G34" s="5">
        <v>137525.83041869701</v>
      </c>
    </row>
    <row r="35" spans="1:7" x14ac:dyDescent="0.55000000000000004">
      <c r="A35" s="3">
        <v>2</v>
      </c>
      <c r="B35" s="3">
        <v>1</v>
      </c>
      <c r="C35" s="5">
        <v>56973.584738269397</v>
      </c>
      <c r="D35" s="5">
        <v>32816.577587525499</v>
      </c>
      <c r="E35" s="5">
        <v>26747.5871980226</v>
      </c>
      <c r="F35" s="5">
        <v>24389.5902717514</v>
      </c>
      <c r="G35" s="5">
        <v>19840.876063377102</v>
      </c>
    </row>
    <row r="36" spans="1:7" x14ac:dyDescent="0.55000000000000004">
      <c r="A36" s="3">
        <v>2</v>
      </c>
      <c r="B36" s="3">
        <v>2</v>
      </c>
      <c r="C36" s="5">
        <v>4369.1091984770801</v>
      </c>
      <c r="D36" s="5">
        <v>3508.5428765493998</v>
      </c>
      <c r="E36" s="5">
        <v>2999.2110747371498</v>
      </c>
      <c r="F36" s="5">
        <v>2738.8465435265898</v>
      </c>
      <c r="G36" s="5">
        <v>2474.3083023436402</v>
      </c>
    </row>
    <row r="37" spans="1:7" x14ac:dyDescent="0.55000000000000004">
      <c r="A37" s="3">
        <v>2</v>
      </c>
      <c r="B37" s="3">
        <v>3</v>
      </c>
      <c r="C37" s="5">
        <v>21472.808731853002</v>
      </c>
      <c r="D37" s="5">
        <v>19732.415803436401</v>
      </c>
      <c r="E37" s="5">
        <v>19533.005450821202</v>
      </c>
      <c r="F37" s="5">
        <v>19079.337859379899</v>
      </c>
      <c r="G37" s="5">
        <v>18852.987472214099</v>
      </c>
    </row>
    <row r="38" spans="1:7" x14ac:dyDescent="0.55000000000000004">
      <c r="A38" s="3">
        <v>2</v>
      </c>
      <c r="B38" s="3">
        <v>4</v>
      </c>
      <c r="C38" s="5">
        <v>1759.70685911846</v>
      </c>
      <c r="D38" s="5">
        <v>1510.8615765485899</v>
      </c>
      <c r="E38" s="5">
        <v>1560.99947512935</v>
      </c>
      <c r="F38" s="5">
        <v>1485.8705433141399</v>
      </c>
      <c r="G38" s="5">
        <v>1313.33699384798</v>
      </c>
    </row>
    <row r="39" spans="1:7" x14ac:dyDescent="0.55000000000000004">
      <c r="A39" s="3">
        <v>2</v>
      </c>
      <c r="B39" s="3">
        <v>5</v>
      </c>
      <c r="C39" s="5">
        <v>11375.296691949099</v>
      </c>
      <c r="D39" s="5">
        <v>8969.9948596494105</v>
      </c>
      <c r="E39" s="5">
        <v>7949.8582575403198</v>
      </c>
      <c r="F39" s="5">
        <v>7322.1100303921503</v>
      </c>
      <c r="G39" s="5">
        <v>6638.0798329560703</v>
      </c>
    </row>
    <row r="40" spans="1:7" x14ac:dyDescent="0.55000000000000004">
      <c r="A40" s="3">
        <v>2</v>
      </c>
      <c r="B40" s="3">
        <v>6</v>
      </c>
      <c r="C40" s="5">
        <v>6188.2018272265996</v>
      </c>
      <c r="D40" s="5">
        <v>6022.7190689029503</v>
      </c>
      <c r="E40" s="5">
        <v>6432.2143120290903</v>
      </c>
      <c r="F40" s="5">
        <v>6628.9375098273304</v>
      </c>
      <c r="G40" s="5">
        <v>6665.2839753605003</v>
      </c>
    </row>
    <row r="41" spans="1:7" x14ac:dyDescent="0.55000000000000004">
      <c r="A41" s="3">
        <v>2</v>
      </c>
      <c r="B41" s="3">
        <v>7</v>
      </c>
      <c r="C41" s="5">
        <v>6745.5163356810299</v>
      </c>
      <c r="D41" s="5">
        <v>6367.3492280054397</v>
      </c>
      <c r="E41" s="5">
        <v>6114.2990017115098</v>
      </c>
      <c r="F41" s="5">
        <v>5805.2971873880597</v>
      </c>
      <c r="G41" s="5">
        <v>8629.7503474542409</v>
      </c>
    </row>
    <row r="42" spans="1:7" x14ac:dyDescent="0.55000000000000004">
      <c r="A42" s="3">
        <v>2</v>
      </c>
      <c r="B42" s="3">
        <v>8</v>
      </c>
      <c r="C42" s="5">
        <v>87710.453819817601</v>
      </c>
      <c r="D42" s="5">
        <v>72846.821517503806</v>
      </c>
      <c r="E42" s="5">
        <v>65798.860017125204</v>
      </c>
      <c r="F42" s="5">
        <v>61989.474408455397</v>
      </c>
      <c r="G42" s="5">
        <v>55723.0287602483</v>
      </c>
    </row>
    <row r="43" spans="1:7" x14ac:dyDescent="0.55000000000000004">
      <c r="A43" s="3">
        <v>2</v>
      </c>
      <c r="B43" s="3">
        <v>9</v>
      </c>
      <c r="C43" s="5">
        <v>2500.7056579916498</v>
      </c>
      <c r="D43" s="5">
        <v>1927.05097023693</v>
      </c>
      <c r="E43" s="5">
        <v>2189.10711644605</v>
      </c>
      <c r="F43" s="5">
        <v>2070.37972356808</v>
      </c>
      <c r="G43" s="5">
        <v>2149.4879076070902</v>
      </c>
    </row>
    <row r="44" spans="1:7" x14ac:dyDescent="0.55000000000000004">
      <c r="A44" s="3">
        <v>2</v>
      </c>
      <c r="B44" s="3">
        <v>10</v>
      </c>
      <c r="C44" s="5">
        <v>8608.3539139086297</v>
      </c>
      <c r="D44" s="5">
        <v>9278.3366331553898</v>
      </c>
      <c r="E44" s="5">
        <v>10066.1256092364</v>
      </c>
      <c r="F44" s="5">
        <v>10046.918600897499</v>
      </c>
      <c r="G44" s="5">
        <v>9479.9276056568306</v>
      </c>
    </row>
    <row r="45" spans="1:7" x14ac:dyDescent="0.55000000000000004">
      <c r="A45" s="3">
        <v>2</v>
      </c>
      <c r="B45" s="3">
        <v>11</v>
      </c>
      <c r="C45" s="5">
        <v>11808.864284839899</v>
      </c>
      <c r="D45" s="5">
        <v>9508.0579066870305</v>
      </c>
      <c r="E45" s="5">
        <v>9143.7155980434109</v>
      </c>
      <c r="F45" s="5">
        <v>9101.7312576723998</v>
      </c>
      <c r="G45" s="5">
        <v>10287.420008057599</v>
      </c>
    </row>
    <row r="46" spans="1:7" x14ac:dyDescent="0.55000000000000004">
      <c r="A46" s="3">
        <v>2</v>
      </c>
      <c r="B46" s="3">
        <v>12</v>
      </c>
      <c r="C46" s="5">
        <v>9672.6310996149805</v>
      </c>
      <c r="D46" s="5">
        <v>9098.0567063806393</v>
      </c>
      <c r="E46" s="5">
        <v>10434.528250868099</v>
      </c>
      <c r="F46" s="5">
        <v>10357.684583701701</v>
      </c>
      <c r="G46" s="5">
        <v>10878.6544241549</v>
      </c>
    </row>
    <row r="47" spans="1:7" x14ac:dyDescent="0.55000000000000004">
      <c r="A47" s="3">
        <v>2</v>
      </c>
      <c r="B47" s="3">
        <v>13</v>
      </c>
      <c r="C47" s="5">
        <v>4566.4979367791302</v>
      </c>
      <c r="D47" s="5">
        <v>2816.5189728468799</v>
      </c>
      <c r="E47" s="5">
        <v>2115.0648952326401</v>
      </c>
      <c r="F47" s="5">
        <v>2040.3855115876399</v>
      </c>
      <c r="G47" s="5">
        <v>1771.1145809879799</v>
      </c>
    </row>
    <row r="48" spans="1:7" x14ac:dyDescent="0.55000000000000004">
      <c r="A48" s="3">
        <v>2</v>
      </c>
      <c r="B48" s="3">
        <v>14</v>
      </c>
      <c r="C48" s="5">
        <v>2755.841709931</v>
      </c>
      <c r="D48" s="5">
        <v>2888.4637661471602</v>
      </c>
      <c r="E48" s="5">
        <v>2773.0971111856202</v>
      </c>
      <c r="F48" s="5">
        <v>2410.2390112647799</v>
      </c>
      <c r="G48" s="5">
        <v>1809.59663039354</v>
      </c>
    </row>
    <row r="49" spans="1:7" x14ac:dyDescent="0.55000000000000004">
      <c r="A49" s="3">
        <v>2</v>
      </c>
      <c r="B49" s="3">
        <v>15</v>
      </c>
      <c r="C49" s="5">
        <v>3751.47985896618</v>
      </c>
      <c r="D49" s="5">
        <v>2373.2896804821899</v>
      </c>
      <c r="E49" s="5">
        <v>2283.8611042194402</v>
      </c>
      <c r="F49" s="5">
        <v>2537.1940006846899</v>
      </c>
      <c r="G49" s="5">
        <v>2210.5907231872998</v>
      </c>
    </row>
    <row r="50" spans="1:7" x14ac:dyDescent="0.55000000000000004">
      <c r="A50" s="3">
        <v>2</v>
      </c>
      <c r="B50" s="3">
        <v>16</v>
      </c>
      <c r="C50" s="5">
        <v>5505.7815431815498</v>
      </c>
      <c r="D50" s="5">
        <v>4156.7173807033596</v>
      </c>
      <c r="E50" s="5">
        <v>4362.9517133763302</v>
      </c>
      <c r="F50" s="5">
        <v>3845.7981975940602</v>
      </c>
      <c r="G50" s="5">
        <v>3597.5129833344799</v>
      </c>
    </row>
    <row r="51" spans="1:7" x14ac:dyDescent="0.55000000000000004">
      <c r="A51" s="3">
        <v>2</v>
      </c>
      <c r="B51" s="3">
        <v>17</v>
      </c>
      <c r="C51" s="5">
        <v>121020.092426715</v>
      </c>
      <c r="D51" s="5">
        <v>111358.47411162801</v>
      </c>
      <c r="E51" s="5">
        <v>105011.432409485</v>
      </c>
      <c r="F51" s="5">
        <v>104723.047400813</v>
      </c>
      <c r="G51" s="5">
        <v>110018.16709382299</v>
      </c>
    </row>
    <row r="52" spans="1:7" x14ac:dyDescent="0.55000000000000004">
      <c r="A52" s="3">
        <v>2</v>
      </c>
      <c r="B52" s="3">
        <v>18</v>
      </c>
      <c r="C52" s="5">
        <v>33660.6755654765</v>
      </c>
      <c r="D52" s="5">
        <v>31711.632886569001</v>
      </c>
      <c r="E52" s="5">
        <v>31309.239141397498</v>
      </c>
      <c r="F52" s="5">
        <v>30521.219151039699</v>
      </c>
      <c r="G52" s="5">
        <v>30298.585772685899</v>
      </c>
    </row>
    <row r="53" spans="1:7" x14ac:dyDescent="0.55000000000000004">
      <c r="A53" s="3">
        <v>2</v>
      </c>
      <c r="B53" s="3">
        <v>19</v>
      </c>
      <c r="C53" s="5">
        <v>21768.4379965478</v>
      </c>
      <c r="D53" s="5">
        <v>18208.7391224741</v>
      </c>
      <c r="E53" s="5">
        <v>16839.159628276899</v>
      </c>
      <c r="F53" s="5">
        <v>16761.129442321901</v>
      </c>
      <c r="G53" s="5">
        <v>17005.614858413999</v>
      </c>
    </row>
    <row r="54" spans="1:7" x14ac:dyDescent="0.55000000000000004">
      <c r="A54" s="3">
        <v>2</v>
      </c>
      <c r="B54" s="3">
        <v>20</v>
      </c>
      <c r="C54" s="5">
        <v>57060.135045470801</v>
      </c>
      <c r="D54" s="5">
        <v>53986.668448424403</v>
      </c>
      <c r="E54" s="5">
        <v>54826.281197538003</v>
      </c>
      <c r="F54" s="5">
        <v>49488.757411249499</v>
      </c>
      <c r="G54" s="5">
        <v>51930.047084500802</v>
      </c>
    </row>
    <row r="55" spans="1:7" x14ac:dyDescent="0.55000000000000004">
      <c r="A55" s="3">
        <v>2</v>
      </c>
      <c r="B55" s="3">
        <v>21</v>
      </c>
      <c r="C55" s="5">
        <v>101735.579252197</v>
      </c>
      <c r="D55" s="5">
        <v>96063.535830290595</v>
      </c>
      <c r="E55" s="5">
        <v>86984.258731281996</v>
      </c>
      <c r="F55" s="5">
        <v>84205.006845040305</v>
      </c>
      <c r="G55" s="5">
        <v>80473.740966187106</v>
      </c>
    </row>
    <row r="56" spans="1:7" x14ac:dyDescent="0.55000000000000004">
      <c r="A56" s="3">
        <v>2</v>
      </c>
      <c r="B56" s="3">
        <v>22</v>
      </c>
      <c r="C56" s="5">
        <v>22394.2307391922</v>
      </c>
      <c r="D56" s="5">
        <v>14219.465572994601</v>
      </c>
      <c r="E56" s="5">
        <v>10524.3386101212</v>
      </c>
      <c r="F56" s="5">
        <v>9501.4034384892602</v>
      </c>
      <c r="G56" s="5">
        <v>9964.2436389042796</v>
      </c>
    </row>
    <row r="57" spans="1:7" x14ac:dyDescent="0.55000000000000004">
      <c r="A57" s="3">
        <v>2</v>
      </c>
      <c r="B57" s="3">
        <v>23</v>
      </c>
      <c r="C57" s="5">
        <v>32250.677331413099</v>
      </c>
      <c r="D57" s="5">
        <v>24267.702173889698</v>
      </c>
      <c r="E57" s="5">
        <v>22922.678248146502</v>
      </c>
      <c r="F57" s="5">
        <v>21522.798887904999</v>
      </c>
      <c r="G57" s="5">
        <v>20751.9960405362</v>
      </c>
    </row>
    <row r="58" spans="1:7" x14ac:dyDescent="0.55000000000000004">
      <c r="A58" s="3">
        <v>2</v>
      </c>
      <c r="B58" s="3">
        <v>24</v>
      </c>
      <c r="C58" s="5">
        <v>7203.6320505539898</v>
      </c>
      <c r="D58" s="5">
        <v>7096.3815540816404</v>
      </c>
      <c r="E58" s="5">
        <v>8916.1620452612806</v>
      </c>
      <c r="F58" s="5">
        <v>8468.3178795700205</v>
      </c>
      <c r="G58" s="5">
        <v>7597.0775907083298</v>
      </c>
    </row>
    <row r="59" spans="1:7" x14ac:dyDescent="0.55000000000000004">
      <c r="A59" s="3">
        <v>2</v>
      </c>
      <c r="B59" s="3">
        <v>25</v>
      </c>
      <c r="C59" s="5">
        <v>17120.706160906298</v>
      </c>
      <c r="D59" s="5">
        <v>15123.4046491435</v>
      </c>
      <c r="E59" s="5">
        <v>16655.721287509299</v>
      </c>
      <c r="F59" s="5">
        <v>16316.162600279</v>
      </c>
      <c r="G59" s="5">
        <v>15398.3804655161</v>
      </c>
    </row>
    <row r="60" spans="1:7" x14ac:dyDescent="0.55000000000000004">
      <c r="A60" s="3">
        <v>2</v>
      </c>
      <c r="B60" s="3">
        <v>26</v>
      </c>
      <c r="C60" s="5">
        <v>66066.326500142197</v>
      </c>
      <c r="D60" s="5">
        <v>42153.618700862899</v>
      </c>
      <c r="E60" s="5">
        <v>31370.5414744755</v>
      </c>
      <c r="F60" s="5">
        <v>33646.1684702454</v>
      </c>
      <c r="G60" s="5">
        <v>32770.396142050697</v>
      </c>
    </row>
    <row r="61" spans="1:7" x14ac:dyDescent="0.55000000000000004">
      <c r="A61" s="3">
        <v>2</v>
      </c>
      <c r="B61" s="3">
        <v>27</v>
      </c>
      <c r="C61" s="5">
        <v>29870.795376693201</v>
      </c>
      <c r="D61" s="5">
        <v>38095.183015541203</v>
      </c>
      <c r="E61" s="5">
        <v>41830.188645283197</v>
      </c>
      <c r="F61" s="5">
        <v>41369.483259041401</v>
      </c>
      <c r="G61" s="5">
        <v>46949.969232044299</v>
      </c>
    </row>
    <row r="62" spans="1:7" x14ac:dyDescent="0.55000000000000004">
      <c r="A62" s="3">
        <v>2</v>
      </c>
      <c r="B62" s="3">
        <v>28</v>
      </c>
      <c r="C62" s="5">
        <v>143729.924539392</v>
      </c>
      <c r="D62" s="5">
        <v>111011.344056163</v>
      </c>
      <c r="E62" s="5">
        <v>112890.14039040499</v>
      </c>
      <c r="F62" s="5">
        <v>116739.12353122899</v>
      </c>
      <c r="G62" s="5">
        <v>124834.055712709</v>
      </c>
    </row>
    <row r="63" spans="1:7" x14ac:dyDescent="0.55000000000000004">
      <c r="A63" s="3">
        <v>2</v>
      </c>
      <c r="B63" s="3">
        <v>29</v>
      </c>
      <c r="C63" s="5">
        <v>42854.728962323003</v>
      </c>
      <c r="D63" s="5">
        <v>39499.200974102998</v>
      </c>
      <c r="E63" s="5">
        <v>38388.776702184303</v>
      </c>
      <c r="F63" s="5">
        <v>38749.936288788798</v>
      </c>
      <c r="G63" s="5">
        <v>37782.505568401299</v>
      </c>
    </row>
    <row r="64" spans="1:7" x14ac:dyDescent="0.55000000000000004">
      <c r="A64" s="3">
        <v>2</v>
      </c>
      <c r="B64" s="3">
        <v>30</v>
      </c>
      <c r="C64" s="5">
        <v>91689.705097590602</v>
      </c>
      <c r="D64" s="5">
        <v>55466.192024153301</v>
      </c>
      <c r="E64" s="5">
        <v>40966.427304033903</v>
      </c>
      <c r="F64" s="5">
        <v>36943.367521899301</v>
      </c>
      <c r="G64" s="5">
        <v>37311.868299289803</v>
      </c>
    </row>
    <row r="65" spans="1:7" x14ac:dyDescent="0.55000000000000004">
      <c r="A65" s="3">
        <v>2</v>
      </c>
      <c r="B65" s="3">
        <v>31</v>
      </c>
      <c r="C65" s="5">
        <v>45761.244038725199</v>
      </c>
      <c r="D65" s="5">
        <v>39747.492804603498</v>
      </c>
      <c r="E65" s="5">
        <v>34775.042501857497</v>
      </c>
      <c r="F65" s="5">
        <v>32421.0961038198</v>
      </c>
      <c r="G65" s="5">
        <v>35493.238710982601</v>
      </c>
    </row>
    <row r="66" spans="1:7" x14ac:dyDescent="0.55000000000000004">
      <c r="A66" s="3">
        <v>3</v>
      </c>
      <c r="B66" s="3">
        <v>1</v>
      </c>
      <c r="C66" s="5">
        <v>99540.292534667999</v>
      </c>
      <c r="D66" s="5">
        <v>45176.806509159898</v>
      </c>
      <c r="E66" s="5">
        <v>34427.049652554997</v>
      </c>
      <c r="F66" s="5">
        <v>31324.176055873701</v>
      </c>
      <c r="G66" s="5">
        <v>24816.188531989599</v>
      </c>
    </row>
    <row r="67" spans="1:7" x14ac:dyDescent="0.55000000000000004">
      <c r="A67" s="3">
        <v>3</v>
      </c>
      <c r="B67" s="3">
        <v>2</v>
      </c>
      <c r="C67" s="5">
        <v>2775.73963694853</v>
      </c>
      <c r="D67" s="5">
        <v>2518.5370472377799</v>
      </c>
      <c r="E67" s="5">
        <v>2951.2667699006001</v>
      </c>
      <c r="F67" s="5">
        <v>2787.5235057300902</v>
      </c>
      <c r="G67" s="5">
        <v>2723.2486163625599</v>
      </c>
    </row>
    <row r="68" spans="1:7" x14ac:dyDescent="0.55000000000000004">
      <c r="A68" s="3">
        <v>3</v>
      </c>
      <c r="B68" s="3">
        <v>3</v>
      </c>
      <c r="C68" s="5">
        <v>18886.8774586611</v>
      </c>
      <c r="D68" s="5">
        <v>17027.7612577</v>
      </c>
      <c r="E68" s="5">
        <v>20106.900295038198</v>
      </c>
      <c r="F68" s="5">
        <v>19925.679181235599</v>
      </c>
      <c r="G68" s="5">
        <v>18030.242295645799</v>
      </c>
    </row>
    <row r="69" spans="1:7" x14ac:dyDescent="0.55000000000000004">
      <c r="A69" s="3">
        <v>3</v>
      </c>
      <c r="B69" s="3">
        <v>4</v>
      </c>
      <c r="C69" s="5">
        <v>1307.9210062928801</v>
      </c>
      <c r="D69" s="5">
        <v>901.07560874324304</v>
      </c>
      <c r="E69" s="5">
        <v>768.63945702792103</v>
      </c>
      <c r="F69" s="5">
        <v>701.29025223194003</v>
      </c>
      <c r="G69" s="5">
        <v>618.27795029396395</v>
      </c>
    </row>
    <row r="70" spans="1:7" x14ac:dyDescent="0.55000000000000004">
      <c r="A70" s="3">
        <v>3</v>
      </c>
      <c r="B70" s="3">
        <v>5</v>
      </c>
      <c r="C70" s="5">
        <v>4148.4687352660903</v>
      </c>
      <c r="D70" s="5">
        <v>2691.0858243457001</v>
      </c>
      <c r="E70" s="5">
        <v>2957.0355514371799</v>
      </c>
      <c r="F70" s="5">
        <v>2736.35521784</v>
      </c>
      <c r="G70" s="5">
        <v>2653.35469755344</v>
      </c>
    </row>
    <row r="71" spans="1:7" x14ac:dyDescent="0.55000000000000004">
      <c r="A71" s="3">
        <v>3</v>
      </c>
      <c r="B71" s="3">
        <v>6</v>
      </c>
      <c r="C71" s="5">
        <v>15969.6364468092</v>
      </c>
      <c r="D71" s="5">
        <v>14258.662770491001</v>
      </c>
      <c r="E71" s="5">
        <v>14355.408813001901</v>
      </c>
      <c r="F71" s="5">
        <v>13952.6962401357</v>
      </c>
      <c r="G71" s="5">
        <v>15033.839150697901</v>
      </c>
    </row>
    <row r="72" spans="1:7" x14ac:dyDescent="0.55000000000000004">
      <c r="A72" s="3">
        <v>3</v>
      </c>
      <c r="B72" s="3">
        <v>7</v>
      </c>
      <c r="C72" s="5">
        <v>7804.4676463808701</v>
      </c>
      <c r="D72" s="5">
        <v>7207.0864236624402</v>
      </c>
      <c r="E72" s="5">
        <v>7224.0854582027896</v>
      </c>
      <c r="F72" s="5">
        <v>7038.8604060582902</v>
      </c>
      <c r="G72" s="5">
        <v>8718.7388027541801</v>
      </c>
    </row>
    <row r="73" spans="1:7" x14ac:dyDescent="0.55000000000000004">
      <c r="A73" s="3">
        <v>3</v>
      </c>
      <c r="B73" s="3">
        <v>8</v>
      </c>
      <c r="C73" s="5">
        <v>7050.0801992122097</v>
      </c>
      <c r="D73" s="5">
        <v>5883.1570280103797</v>
      </c>
      <c r="E73" s="5">
        <v>6317.3091675827</v>
      </c>
      <c r="F73" s="5">
        <v>6340.4118943093999</v>
      </c>
      <c r="G73" s="5">
        <v>6213.2950359323604</v>
      </c>
    </row>
    <row r="74" spans="1:7" x14ac:dyDescent="0.55000000000000004">
      <c r="A74" s="3">
        <v>3</v>
      </c>
      <c r="B74" s="3">
        <v>9</v>
      </c>
      <c r="C74" s="5">
        <v>6808.3351592445797</v>
      </c>
      <c r="D74" s="5">
        <v>4888.7943494026104</v>
      </c>
      <c r="E74" s="5">
        <v>5402.4850246407204</v>
      </c>
      <c r="F74" s="5">
        <v>5068.6239673537902</v>
      </c>
      <c r="G74" s="5">
        <v>4710.7865628728796</v>
      </c>
    </row>
    <row r="75" spans="1:7" x14ac:dyDescent="0.55000000000000004">
      <c r="A75" s="3">
        <v>3</v>
      </c>
      <c r="B75" s="3">
        <v>10</v>
      </c>
      <c r="C75" s="5">
        <v>23714.8081945468</v>
      </c>
      <c r="D75" s="5">
        <v>27147.535568421001</v>
      </c>
      <c r="E75" s="5">
        <v>33335.233629549402</v>
      </c>
      <c r="F75" s="5">
        <v>34913.4516330482</v>
      </c>
      <c r="G75" s="5">
        <v>37093.174859181498</v>
      </c>
    </row>
    <row r="76" spans="1:7" x14ac:dyDescent="0.55000000000000004">
      <c r="A76" s="3">
        <v>3</v>
      </c>
      <c r="B76" s="3">
        <v>11</v>
      </c>
      <c r="C76" s="5">
        <v>34331.350232973899</v>
      </c>
      <c r="D76" s="5">
        <v>26092.028977431299</v>
      </c>
      <c r="E76" s="5">
        <v>28638.008870298399</v>
      </c>
      <c r="F76" s="5">
        <v>27672.517361371101</v>
      </c>
      <c r="G76" s="5">
        <v>26547.206933279402</v>
      </c>
    </row>
    <row r="77" spans="1:7" x14ac:dyDescent="0.55000000000000004">
      <c r="A77" s="3">
        <v>3</v>
      </c>
      <c r="B77" s="3">
        <v>12</v>
      </c>
      <c r="C77" s="5">
        <v>11469.134749540801</v>
      </c>
      <c r="D77" s="5">
        <v>9753.0654664013</v>
      </c>
      <c r="E77" s="5">
        <v>10899.1736732108</v>
      </c>
      <c r="F77" s="5">
        <v>10182.4605607836</v>
      </c>
      <c r="G77" s="5">
        <v>9237.8105939151301</v>
      </c>
    </row>
    <row r="78" spans="1:7" x14ac:dyDescent="0.55000000000000004">
      <c r="A78" s="3">
        <v>3</v>
      </c>
      <c r="B78" s="3">
        <v>13</v>
      </c>
      <c r="C78" s="5">
        <v>22120.264824569302</v>
      </c>
      <c r="D78" s="5">
        <v>16141.8704530463</v>
      </c>
      <c r="E78" s="5">
        <v>12608.771241373999</v>
      </c>
      <c r="F78" s="5">
        <v>11362.5896616113</v>
      </c>
      <c r="G78" s="5">
        <v>9070.6138824828104</v>
      </c>
    </row>
    <row r="79" spans="1:7" x14ac:dyDescent="0.55000000000000004">
      <c r="A79" s="3">
        <v>3</v>
      </c>
      <c r="B79" s="3">
        <v>14</v>
      </c>
      <c r="C79" s="5">
        <v>42013.405004180902</v>
      </c>
      <c r="D79" s="5">
        <v>30195.942608394798</v>
      </c>
      <c r="E79" s="5">
        <v>32264.173024469801</v>
      </c>
      <c r="F79" s="5">
        <v>29889.141780036702</v>
      </c>
      <c r="G79" s="5">
        <v>28224.665320629101</v>
      </c>
    </row>
    <row r="80" spans="1:7" x14ac:dyDescent="0.55000000000000004">
      <c r="A80" s="3">
        <v>3</v>
      </c>
      <c r="B80" s="3">
        <v>15</v>
      </c>
      <c r="C80" s="5">
        <v>3133.1919512243599</v>
      </c>
      <c r="D80" s="5">
        <v>2416.7018153146901</v>
      </c>
      <c r="E80" s="5">
        <v>3153.5653494623598</v>
      </c>
      <c r="F80" s="5">
        <v>4128.4798925956402</v>
      </c>
      <c r="G80" s="5">
        <v>3431.1721214235599</v>
      </c>
    </row>
    <row r="81" spans="1:7" x14ac:dyDescent="0.55000000000000004">
      <c r="A81" s="3">
        <v>3</v>
      </c>
      <c r="B81" s="3">
        <v>16</v>
      </c>
      <c r="C81" s="5">
        <v>12978.604675639001</v>
      </c>
      <c r="D81" s="5">
        <v>10905.156765154699</v>
      </c>
      <c r="E81" s="5">
        <v>12048.084201801301</v>
      </c>
      <c r="F81" s="5">
        <v>11638.4664319519</v>
      </c>
      <c r="G81" s="5">
        <v>11645.539920389299</v>
      </c>
    </row>
    <row r="82" spans="1:7" x14ac:dyDescent="0.55000000000000004">
      <c r="A82" s="3">
        <v>3</v>
      </c>
      <c r="B82" s="3">
        <v>17</v>
      </c>
      <c r="C82" s="5">
        <v>84938.103293408596</v>
      </c>
      <c r="D82" s="5">
        <v>62932.346200535299</v>
      </c>
      <c r="E82" s="5">
        <v>63160.488896949297</v>
      </c>
      <c r="F82" s="5">
        <v>63004.8996067958</v>
      </c>
      <c r="G82" s="5">
        <v>66759.442891622399</v>
      </c>
    </row>
    <row r="83" spans="1:7" x14ac:dyDescent="0.55000000000000004">
      <c r="A83" s="3">
        <v>3</v>
      </c>
      <c r="B83" s="3">
        <v>18</v>
      </c>
      <c r="C83" s="5">
        <v>33194.243609952697</v>
      </c>
      <c r="D83" s="5">
        <v>40480.183504332999</v>
      </c>
      <c r="E83" s="5">
        <v>47748.7704050092</v>
      </c>
      <c r="F83" s="5">
        <v>46678.599414111799</v>
      </c>
      <c r="G83" s="5">
        <v>43888.760851708197</v>
      </c>
    </row>
    <row r="84" spans="1:7" x14ac:dyDescent="0.55000000000000004">
      <c r="A84" s="3">
        <v>3</v>
      </c>
      <c r="B84" s="3">
        <v>19</v>
      </c>
      <c r="C84" s="5">
        <v>19473.492945072001</v>
      </c>
      <c r="D84" s="5">
        <v>15094.6515991709</v>
      </c>
      <c r="E84" s="5">
        <v>14595.4883185368</v>
      </c>
      <c r="F84" s="5">
        <v>14567.875023155601</v>
      </c>
      <c r="G84" s="5">
        <v>14910.125245216401</v>
      </c>
    </row>
    <row r="85" spans="1:7" x14ac:dyDescent="0.55000000000000004">
      <c r="A85" s="3">
        <v>3</v>
      </c>
      <c r="B85" s="3">
        <v>20</v>
      </c>
      <c r="C85" s="5">
        <v>54558.013186231197</v>
      </c>
      <c r="D85" s="5">
        <v>48532.506605269002</v>
      </c>
      <c r="E85" s="5">
        <v>49669.577483380199</v>
      </c>
      <c r="F85" s="5">
        <v>49400.138286297799</v>
      </c>
      <c r="G85" s="5">
        <v>43185.523832645202</v>
      </c>
    </row>
    <row r="86" spans="1:7" x14ac:dyDescent="0.55000000000000004">
      <c r="A86" s="3">
        <v>3</v>
      </c>
      <c r="B86" s="3">
        <v>21</v>
      </c>
      <c r="C86" s="5">
        <v>83033.164080399496</v>
      </c>
      <c r="D86" s="5">
        <v>74335.614791881395</v>
      </c>
      <c r="E86" s="5">
        <v>90127.513941037701</v>
      </c>
      <c r="F86" s="5">
        <v>89900.213199101199</v>
      </c>
      <c r="G86" s="5">
        <v>90133.663081739505</v>
      </c>
    </row>
    <row r="87" spans="1:7" x14ac:dyDescent="0.55000000000000004">
      <c r="A87" s="3">
        <v>3</v>
      </c>
      <c r="B87" s="3">
        <v>22</v>
      </c>
      <c r="C87" s="5">
        <v>26428.377634881599</v>
      </c>
      <c r="D87" s="5">
        <v>20573.782919205099</v>
      </c>
      <c r="E87" s="5">
        <v>15838.2920663924</v>
      </c>
      <c r="F87" s="5">
        <v>14775.4273393523</v>
      </c>
      <c r="G87" s="5">
        <v>13140.9256753596</v>
      </c>
    </row>
    <row r="88" spans="1:7" x14ac:dyDescent="0.55000000000000004">
      <c r="A88" s="3">
        <v>3</v>
      </c>
      <c r="B88" s="3">
        <v>23</v>
      </c>
      <c r="C88" s="5">
        <v>32125.911538971301</v>
      </c>
      <c r="D88" s="5">
        <v>26228.659105126299</v>
      </c>
      <c r="E88" s="5">
        <v>26793.951534223801</v>
      </c>
      <c r="F88" s="5">
        <v>26104.6283536886</v>
      </c>
      <c r="G88" s="5">
        <v>25907.0430312727</v>
      </c>
    </row>
    <row r="89" spans="1:7" x14ac:dyDescent="0.55000000000000004">
      <c r="A89" s="3">
        <v>3</v>
      </c>
      <c r="B89" s="3">
        <v>24</v>
      </c>
      <c r="C89" s="5">
        <v>9155.9023220910403</v>
      </c>
      <c r="D89" s="5">
        <v>9599.8559853991392</v>
      </c>
      <c r="E89" s="5">
        <v>12109.342550273701</v>
      </c>
      <c r="F89" s="5">
        <v>11540.3673740023</v>
      </c>
      <c r="G89" s="5">
        <v>10033.5448718439</v>
      </c>
    </row>
    <row r="90" spans="1:7" x14ac:dyDescent="0.55000000000000004">
      <c r="A90" s="3">
        <v>3</v>
      </c>
      <c r="B90" s="3">
        <v>25</v>
      </c>
      <c r="C90" s="5">
        <v>22244.4353108336</v>
      </c>
      <c r="D90" s="5">
        <v>15908.3677752532</v>
      </c>
      <c r="E90" s="5">
        <v>17290.7155865206</v>
      </c>
      <c r="F90" s="5">
        <v>17206.517425304199</v>
      </c>
      <c r="G90" s="5">
        <v>16324.563375784801</v>
      </c>
    </row>
    <row r="91" spans="1:7" x14ac:dyDescent="0.55000000000000004">
      <c r="A91" s="3">
        <v>3</v>
      </c>
      <c r="B91" s="3">
        <v>26</v>
      </c>
      <c r="C91" s="5">
        <v>60559.466054249999</v>
      </c>
      <c r="D91" s="5">
        <v>41796.713640452697</v>
      </c>
      <c r="E91" s="5">
        <v>34386.8597726019</v>
      </c>
      <c r="F91" s="5">
        <v>37087.646223225704</v>
      </c>
      <c r="G91" s="5">
        <v>36896.773862032103</v>
      </c>
    </row>
    <row r="92" spans="1:7" x14ac:dyDescent="0.55000000000000004">
      <c r="A92" s="3">
        <v>3</v>
      </c>
      <c r="B92" s="3">
        <v>27</v>
      </c>
      <c r="C92" s="5">
        <v>31336.3112824403</v>
      </c>
      <c r="D92" s="5">
        <v>45145.887353533799</v>
      </c>
      <c r="E92" s="5">
        <v>47342.372179442697</v>
      </c>
      <c r="F92" s="5">
        <v>44957.676759207599</v>
      </c>
      <c r="G92" s="5">
        <v>42561.244241515997</v>
      </c>
    </row>
    <row r="93" spans="1:7" x14ac:dyDescent="0.55000000000000004">
      <c r="A93" s="3">
        <v>3</v>
      </c>
      <c r="B93" s="3">
        <v>28</v>
      </c>
      <c r="C93" s="5">
        <v>120819.36391724501</v>
      </c>
      <c r="D93" s="5">
        <v>83745.307213402397</v>
      </c>
      <c r="E93" s="5">
        <v>82810.324315491205</v>
      </c>
      <c r="F93" s="5">
        <v>85030.622713015502</v>
      </c>
      <c r="G93" s="5">
        <v>90534.035540465498</v>
      </c>
    </row>
    <row r="94" spans="1:7" x14ac:dyDescent="0.55000000000000004">
      <c r="A94" s="3">
        <v>3</v>
      </c>
      <c r="B94" s="3">
        <v>29</v>
      </c>
      <c r="C94" s="5">
        <v>44657.902944985697</v>
      </c>
      <c r="D94" s="5">
        <v>37747.957351625402</v>
      </c>
      <c r="E94" s="5">
        <v>40086.442668324002</v>
      </c>
      <c r="F94" s="5">
        <v>41199.272352098902</v>
      </c>
      <c r="G94" s="5">
        <v>42400.154350078003</v>
      </c>
    </row>
    <row r="95" spans="1:7" x14ac:dyDescent="0.55000000000000004">
      <c r="A95" s="3">
        <v>3</v>
      </c>
      <c r="B95" s="3">
        <v>30</v>
      </c>
      <c r="C95" s="5">
        <v>43229.656439528102</v>
      </c>
      <c r="D95" s="5">
        <v>53551.9763341172</v>
      </c>
      <c r="E95" s="5">
        <v>45117.801400031603</v>
      </c>
      <c r="F95" s="5">
        <v>43865.147811353803</v>
      </c>
      <c r="G95" s="5">
        <v>38842.134935367998</v>
      </c>
    </row>
    <row r="96" spans="1:7" x14ac:dyDescent="0.55000000000000004">
      <c r="A96" s="3">
        <v>3</v>
      </c>
      <c r="B96" s="3">
        <v>31</v>
      </c>
      <c r="C96" s="5">
        <v>44719.506354732097</v>
      </c>
      <c r="D96" s="5">
        <v>40200.908465203298</v>
      </c>
      <c r="E96" s="5">
        <v>35869.3696875592</v>
      </c>
      <c r="F96" s="5">
        <v>32913.865376592898</v>
      </c>
      <c r="G96" s="5">
        <v>31124.212940771198</v>
      </c>
    </row>
    <row r="97" spans="1:7" x14ac:dyDescent="0.55000000000000004">
      <c r="A97" s="3">
        <v>4</v>
      </c>
      <c r="B97" s="3">
        <v>1</v>
      </c>
      <c r="C97" s="5">
        <v>74010.8525398192</v>
      </c>
      <c r="D97" s="5">
        <v>63408.140126525199</v>
      </c>
      <c r="E97" s="5">
        <v>55323.400426860302</v>
      </c>
      <c r="F97" s="5">
        <v>49060.3222654028</v>
      </c>
      <c r="G97" s="5">
        <v>38679.883065822498</v>
      </c>
    </row>
    <row r="98" spans="1:7" x14ac:dyDescent="0.55000000000000004">
      <c r="A98" s="3">
        <v>4</v>
      </c>
      <c r="B98" s="3">
        <v>2</v>
      </c>
      <c r="C98" s="5">
        <v>1504.0800117752999</v>
      </c>
      <c r="D98" s="5">
        <v>1520.6829142050501</v>
      </c>
      <c r="E98" s="5">
        <v>1813.8228554309901</v>
      </c>
      <c r="F98" s="5">
        <v>1731.64388339675</v>
      </c>
      <c r="G98" s="5">
        <v>1747.7440153525399</v>
      </c>
    </row>
    <row r="99" spans="1:7" x14ac:dyDescent="0.55000000000000004">
      <c r="A99" s="3">
        <v>4</v>
      </c>
      <c r="B99" s="3">
        <v>3</v>
      </c>
      <c r="C99" s="5">
        <v>39569.6184453522</v>
      </c>
      <c r="D99" s="5">
        <v>32894.291309676599</v>
      </c>
      <c r="E99" s="5">
        <v>36713.745469523099</v>
      </c>
      <c r="F99" s="5">
        <v>36130.327201948698</v>
      </c>
      <c r="G99" s="5">
        <v>36667.461798521101</v>
      </c>
    </row>
    <row r="100" spans="1:7" x14ac:dyDescent="0.55000000000000004">
      <c r="A100" s="3">
        <v>4</v>
      </c>
      <c r="B100" s="3">
        <v>4</v>
      </c>
      <c r="C100" s="5">
        <v>1813.7102708544701</v>
      </c>
      <c r="D100" s="5">
        <v>1174.3626527103299</v>
      </c>
      <c r="E100" s="5">
        <v>1032.8775625666501</v>
      </c>
      <c r="F100" s="5">
        <v>969.715880876391</v>
      </c>
      <c r="G100" s="5">
        <v>867.41437039130699</v>
      </c>
    </row>
    <row r="101" spans="1:7" x14ac:dyDescent="0.55000000000000004">
      <c r="A101" s="3">
        <v>4</v>
      </c>
      <c r="B101" s="3">
        <v>5</v>
      </c>
      <c r="C101" s="5">
        <v>28443.145343517201</v>
      </c>
      <c r="D101" s="5">
        <v>16708.0113391177</v>
      </c>
      <c r="E101" s="5">
        <v>14980.64828139</v>
      </c>
      <c r="F101" s="5">
        <v>14154.0614352661</v>
      </c>
      <c r="G101" s="5">
        <v>12847.039957432</v>
      </c>
    </row>
    <row r="102" spans="1:7" x14ac:dyDescent="0.55000000000000004">
      <c r="A102" s="3">
        <v>4</v>
      </c>
      <c r="B102" s="3">
        <v>6</v>
      </c>
      <c r="C102" s="5">
        <v>25113.8378978201</v>
      </c>
      <c r="D102" s="5">
        <v>22496.832336601601</v>
      </c>
      <c r="E102" s="5">
        <v>22374.7860584341</v>
      </c>
      <c r="F102" s="5">
        <v>22282.475783571899</v>
      </c>
      <c r="G102" s="5">
        <v>20988.0740355419</v>
      </c>
    </row>
    <row r="103" spans="1:7" x14ac:dyDescent="0.55000000000000004">
      <c r="A103" s="3">
        <v>4</v>
      </c>
      <c r="B103" s="3">
        <v>7</v>
      </c>
      <c r="C103" s="5">
        <v>11326.652255618001</v>
      </c>
      <c r="D103" s="5">
        <v>7866.2694387163901</v>
      </c>
      <c r="E103" s="5">
        <v>8134.6772230182296</v>
      </c>
      <c r="F103" s="5">
        <v>7961.4971540983897</v>
      </c>
      <c r="G103" s="5">
        <v>7582.7775865238</v>
      </c>
    </row>
    <row r="104" spans="1:7" x14ac:dyDescent="0.55000000000000004">
      <c r="A104" s="3">
        <v>4</v>
      </c>
      <c r="B104" s="3">
        <v>8</v>
      </c>
      <c r="C104" s="5">
        <v>25925.731784160598</v>
      </c>
      <c r="D104" s="5">
        <v>19658.3617901504</v>
      </c>
      <c r="E104" s="5">
        <v>20457.1006690258</v>
      </c>
      <c r="F104" s="5">
        <v>20474.615623563499</v>
      </c>
      <c r="G104" s="5">
        <v>19444.6012929553</v>
      </c>
    </row>
    <row r="105" spans="1:7" x14ac:dyDescent="0.55000000000000004">
      <c r="A105" s="3">
        <v>4</v>
      </c>
      <c r="B105" s="3">
        <v>9</v>
      </c>
      <c r="C105" s="5">
        <v>8863.8406608137302</v>
      </c>
      <c r="D105" s="5">
        <v>9560.1835578347509</v>
      </c>
      <c r="E105" s="5">
        <v>9815.88936101523</v>
      </c>
      <c r="F105" s="5">
        <v>9056.8478245489205</v>
      </c>
      <c r="G105" s="5">
        <v>8090.79890139698</v>
      </c>
    </row>
    <row r="106" spans="1:7" x14ac:dyDescent="0.55000000000000004">
      <c r="A106" s="3">
        <v>4</v>
      </c>
      <c r="B106" s="3">
        <v>10</v>
      </c>
      <c r="C106" s="5">
        <v>29708.3277325403</v>
      </c>
      <c r="D106" s="5">
        <v>35534.286408162399</v>
      </c>
      <c r="E106" s="5">
        <v>43783.8449009205</v>
      </c>
      <c r="F106" s="5">
        <v>43769.733149644002</v>
      </c>
      <c r="G106" s="5">
        <v>45516.414351306899</v>
      </c>
    </row>
    <row r="107" spans="1:7" x14ac:dyDescent="0.55000000000000004">
      <c r="A107" s="3">
        <v>4</v>
      </c>
      <c r="B107" s="3">
        <v>11</v>
      </c>
      <c r="C107" s="5">
        <v>54115.396016601102</v>
      </c>
      <c r="D107" s="5">
        <v>47367.541614143302</v>
      </c>
      <c r="E107" s="5">
        <v>52966.986818851801</v>
      </c>
      <c r="F107" s="5">
        <v>51646.487487792903</v>
      </c>
      <c r="G107" s="5">
        <v>49237.159586858899</v>
      </c>
    </row>
    <row r="108" spans="1:7" x14ac:dyDescent="0.55000000000000004">
      <c r="A108" s="3">
        <v>4</v>
      </c>
      <c r="B108" s="3">
        <v>12</v>
      </c>
      <c r="C108" s="5">
        <v>29432.604603065</v>
      </c>
      <c r="D108" s="5">
        <v>30386.363894898801</v>
      </c>
      <c r="E108" s="5">
        <v>51552.113920149997</v>
      </c>
      <c r="F108" s="5">
        <v>52786.716569186698</v>
      </c>
      <c r="G108" s="5">
        <v>45570.498271785502</v>
      </c>
    </row>
    <row r="109" spans="1:7" x14ac:dyDescent="0.55000000000000004">
      <c r="A109" s="3">
        <v>4</v>
      </c>
      <c r="B109" s="3">
        <v>13</v>
      </c>
      <c r="C109" s="5">
        <v>21889.9160937263</v>
      </c>
      <c r="D109" s="5">
        <v>20843.891613692798</v>
      </c>
      <c r="E109" s="5">
        <v>22471.190763344101</v>
      </c>
      <c r="F109" s="5">
        <v>21951.416680970298</v>
      </c>
      <c r="G109" s="5">
        <v>19283.933572742601</v>
      </c>
    </row>
    <row r="110" spans="1:7" x14ac:dyDescent="0.55000000000000004">
      <c r="A110" s="3">
        <v>4</v>
      </c>
      <c r="B110" s="3">
        <v>14</v>
      </c>
      <c r="C110" s="5">
        <v>40629.677510980597</v>
      </c>
      <c r="D110" s="5">
        <v>38233.309318090098</v>
      </c>
      <c r="E110" s="5">
        <v>40405.518848365202</v>
      </c>
      <c r="F110" s="5">
        <v>40761.140752845698</v>
      </c>
      <c r="G110" s="5">
        <v>37510.183190778</v>
      </c>
    </row>
    <row r="111" spans="1:7" x14ac:dyDescent="0.55000000000000004">
      <c r="A111" s="3">
        <v>4</v>
      </c>
      <c r="B111" s="3">
        <v>15</v>
      </c>
      <c r="C111" s="5">
        <v>5155.9696188544604</v>
      </c>
      <c r="D111" s="5">
        <v>3898.5219830793499</v>
      </c>
      <c r="E111" s="5">
        <v>4046.0600966766301</v>
      </c>
      <c r="F111" s="5">
        <v>3701.8616520567298</v>
      </c>
      <c r="G111" s="5">
        <v>3234.8269244314902</v>
      </c>
    </row>
    <row r="112" spans="1:7" x14ac:dyDescent="0.55000000000000004">
      <c r="A112" s="3">
        <v>4</v>
      </c>
      <c r="B112" s="3">
        <v>16</v>
      </c>
      <c r="C112" s="5">
        <v>22219.672133238</v>
      </c>
      <c r="D112" s="5">
        <v>21468.876689870602</v>
      </c>
      <c r="E112" s="5">
        <v>22814.947808590099</v>
      </c>
      <c r="F112" s="5">
        <v>20505.379834270301</v>
      </c>
      <c r="G112" s="5">
        <v>20236.382664122099</v>
      </c>
    </row>
    <row r="113" spans="1:7" x14ac:dyDescent="0.55000000000000004">
      <c r="A113" s="3">
        <v>4</v>
      </c>
      <c r="B113" s="3">
        <v>17</v>
      </c>
      <c r="C113" s="5">
        <v>186183.37872205899</v>
      </c>
      <c r="D113" s="5">
        <v>145244.77622328099</v>
      </c>
      <c r="E113" s="5">
        <v>154087.50176757699</v>
      </c>
      <c r="F113" s="5">
        <v>155818.15028048001</v>
      </c>
      <c r="G113" s="5">
        <v>167969.78618931401</v>
      </c>
    </row>
    <row r="114" spans="1:7" x14ac:dyDescent="0.55000000000000004">
      <c r="A114" s="3">
        <v>4</v>
      </c>
      <c r="B114" s="3">
        <v>18</v>
      </c>
      <c r="C114" s="5">
        <v>50743.127979470097</v>
      </c>
      <c r="D114" s="5">
        <v>58093.566725750701</v>
      </c>
      <c r="E114" s="5">
        <v>75187.251653243598</v>
      </c>
      <c r="F114" s="5">
        <v>73537.953166642998</v>
      </c>
      <c r="G114" s="5">
        <v>70885.098933849906</v>
      </c>
    </row>
    <row r="115" spans="1:7" x14ac:dyDescent="0.55000000000000004">
      <c r="A115" s="3">
        <v>4</v>
      </c>
      <c r="B115" s="3">
        <v>19</v>
      </c>
      <c r="C115" s="5">
        <v>74486.277912954494</v>
      </c>
      <c r="D115" s="5">
        <v>60849.799491342303</v>
      </c>
      <c r="E115" s="5">
        <v>61765.6192136065</v>
      </c>
      <c r="F115" s="5">
        <v>60543.390920032703</v>
      </c>
      <c r="G115" s="5">
        <v>59368.510853252599</v>
      </c>
    </row>
    <row r="116" spans="1:7" x14ac:dyDescent="0.55000000000000004">
      <c r="A116" s="3">
        <v>4</v>
      </c>
      <c r="B116" s="3">
        <v>20</v>
      </c>
      <c r="C116" s="5">
        <v>113773.768671627</v>
      </c>
      <c r="D116" s="5">
        <v>84197.134551372801</v>
      </c>
      <c r="E116" s="5">
        <v>103272.591394103</v>
      </c>
      <c r="F116" s="5">
        <v>93323.088271395594</v>
      </c>
      <c r="G116" s="5">
        <v>89268.031390271397</v>
      </c>
    </row>
    <row r="117" spans="1:7" x14ac:dyDescent="0.55000000000000004">
      <c r="A117" s="3">
        <v>4</v>
      </c>
      <c r="B117" s="3">
        <v>21</v>
      </c>
      <c r="C117" s="5">
        <v>141668.94258237301</v>
      </c>
      <c r="D117" s="5">
        <v>126606.66941443901</v>
      </c>
      <c r="E117" s="5">
        <v>125336.42863569</v>
      </c>
      <c r="F117" s="5">
        <v>121666.215401938</v>
      </c>
      <c r="G117" s="5">
        <v>116424.88262311999</v>
      </c>
    </row>
    <row r="118" spans="1:7" x14ac:dyDescent="0.55000000000000004">
      <c r="A118" s="3">
        <v>4</v>
      </c>
      <c r="B118" s="3">
        <v>22</v>
      </c>
      <c r="C118" s="5">
        <v>42187.081511128898</v>
      </c>
      <c r="D118" s="5">
        <v>36515.064631246998</v>
      </c>
      <c r="E118" s="5">
        <v>27219.916931700202</v>
      </c>
      <c r="F118" s="5">
        <v>24350.484633135999</v>
      </c>
      <c r="G118" s="5">
        <v>20971.317174698099</v>
      </c>
    </row>
    <row r="119" spans="1:7" x14ac:dyDescent="0.55000000000000004">
      <c r="A119" s="3">
        <v>4</v>
      </c>
      <c r="B119" s="3">
        <v>23</v>
      </c>
      <c r="C119" s="5">
        <v>76589.129642323605</v>
      </c>
      <c r="D119" s="5">
        <v>61254.894540303198</v>
      </c>
      <c r="E119" s="5">
        <v>61667.907720598698</v>
      </c>
      <c r="F119" s="5">
        <v>58878.178705277998</v>
      </c>
      <c r="G119" s="5">
        <v>57491.794217984701</v>
      </c>
    </row>
    <row r="120" spans="1:7" x14ac:dyDescent="0.55000000000000004">
      <c r="A120" s="3">
        <v>4</v>
      </c>
      <c r="B120" s="3">
        <v>24</v>
      </c>
      <c r="C120" s="5">
        <v>40533.6869965886</v>
      </c>
      <c r="D120" s="5">
        <v>35740.790306757997</v>
      </c>
      <c r="E120" s="5">
        <v>39163.141576228903</v>
      </c>
      <c r="F120" s="5">
        <v>37143.478407740302</v>
      </c>
      <c r="G120" s="5">
        <v>32504.357291087799</v>
      </c>
    </row>
    <row r="121" spans="1:7" x14ac:dyDescent="0.55000000000000004">
      <c r="A121" s="3">
        <v>4</v>
      </c>
      <c r="B121" s="3">
        <v>25</v>
      </c>
      <c r="C121" s="5">
        <v>45076.499266159401</v>
      </c>
      <c r="D121" s="5">
        <v>51516.814150317303</v>
      </c>
      <c r="E121" s="5">
        <v>45848.192462035397</v>
      </c>
      <c r="F121" s="5">
        <v>42356.393686848904</v>
      </c>
      <c r="G121" s="5">
        <v>38040.113425766001</v>
      </c>
    </row>
    <row r="122" spans="1:7" x14ac:dyDescent="0.55000000000000004">
      <c r="A122" s="3">
        <v>4</v>
      </c>
      <c r="B122" s="3">
        <v>26</v>
      </c>
      <c r="C122" s="5">
        <v>144828.163589398</v>
      </c>
      <c r="D122" s="5">
        <v>112838.57577413099</v>
      </c>
      <c r="E122" s="5">
        <v>93286.121590246999</v>
      </c>
      <c r="F122" s="5">
        <v>101999.414281652</v>
      </c>
      <c r="G122" s="5">
        <v>105936.299320886</v>
      </c>
    </row>
    <row r="123" spans="1:7" x14ac:dyDescent="0.55000000000000004">
      <c r="A123" s="3">
        <v>4</v>
      </c>
      <c r="B123" s="3">
        <v>27</v>
      </c>
      <c r="C123" s="5">
        <v>113843.22737224</v>
      </c>
      <c r="D123" s="5">
        <v>157234.76825548301</v>
      </c>
      <c r="E123" s="5">
        <v>187208.55460090999</v>
      </c>
      <c r="F123" s="5">
        <v>185843.59937385499</v>
      </c>
      <c r="G123" s="5">
        <v>163404.20375230999</v>
      </c>
    </row>
    <row r="124" spans="1:7" x14ac:dyDescent="0.55000000000000004">
      <c r="A124" s="3">
        <v>4</v>
      </c>
      <c r="B124" s="3">
        <v>28</v>
      </c>
      <c r="C124" s="5">
        <v>274022.67698105599</v>
      </c>
      <c r="D124" s="5">
        <v>193928.87761170499</v>
      </c>
      <c r="E124" s="5">
        <v>177788.184266639</v>
      </c>
      <c r="F124" s="5">
        <v>180065.11973328801</v>
      </c>
      <c r="G124" s="5">
        <v>193553.375861896</v>
      </c>
    </row>
    <row r="125" spans="1:7" x14ac:dyDescent="0.55000000000000004">
      <c r="A125" s="3">
        <v>4</v>
      </c>
      <c r="B125" s="3">
        <v>29</v>
      </c>
      <c r="C125" s="5">
        <v>147874.121949119</v>
      </c>
      <c r="D125" s="5">
        <v>151177.66948867001</v>
      </c>
      <c r="E125" s="5">
        <v>143249.06866836999</v>
      </c>
      <c r="F125" s="5">
        <v>143255.201496111</v>
      </c>
      <c r="G125" s="5">
        <v>137561.47606561001</v>
      </c>
    </row>
    <row r="126" spans="1:7" x14ac:dyDescent="0.55000000000000004">
      <c r="A126" s="3">
        <v>4</v>
      </c>
      <c r="B126" s="3">
        <v>30</v>
      </c>
      <c r="C126" s="5">
        <v>74295.337695559894</v>
      </c>
      <c r="D126" s="5">
        <v>105119.551621747</v>
      </c>
      <c r="E126" s="5">
        <v>82176.725383541794</v>
      </c>
      <c r="F126" s="5">
        <v>73581.896556009</v>
      </c>
      <c r="G126" s="5">
        <v>62116.144052678901</v>
      </c>
    </row>
    <row r="127" spans="1:7" x14ac:dyDescent="0.55000000000000004">
      <c r="A127" s="3">
        <v>4</v>
      </c>
      <c r="B127" s="3">
        <v>31</v>
      </c>
      <c r="C127" s="5">
        <v>89443.774634449204</v>
      </c>
      <c r="D127" s="5">
        <v>95243.803545913703</v>
      </c>
      <c r="E127" s="5">
        <v>96130.699594687598</v>
      </c>
      <c r="F127" s="5">
        <v>91453.372134506804</v>
      </c>
      <c r="G127" s="5">
        <v>82586.038524092393</v>
      </c>
    </row>
    <row r="128" spans="1:7" x14ac:dyDescent="0.55000000000000004">
      <c r="A128" s="3">
        <v>5</v>
      </c>
      <c r="B128" s="3">
        <v>1</v>
      </c>
      <c r="C128" s="5">
        <v>51866.026853553303</v>
      </c>
      <c r="D128" s="5">
        <v>29852.369694077901</v>
      </c>
      <c r="E128" s="5">
        <v>21717.153204931201</v>
      </c>
      <c r="F128" s="5">
        <v>19032.225799426498</v>
      </c>
      <c r="G128" s="5">
        <v>15133.847828963701</v>
      </c>
    </row>
    <row r="129" spans="1:7" x14ac:dyDescent="0.55000000000000004">
      <c r="A129" s="3">
        <v>5</v>
      </c>
      <c r="B129" s="3">
        <v>2</v>
      </c>
      <c r="C129" s="5">
        <v>4487.0921165867303</v>
      </c>
      <c r="D129" s="5">
        <v>4053.2611279563498</v>
      </c>
      <c r="E129" s="5">
        <v>3783.1773523606498</v>
      </c>
      <c r="F129" s="5">
        <v>3488.6990817593701</v>
      </c>
      <c r="G129" s="5">
        <v>3259.8158125458099</v>
      </c>
    </row>
    <row r="130" spans="1:7" x14ac:dyDescent="0.55000000000000004">
      <c r="A130" s="3">
        <v>5</v>
      </c>
      <c r="B130" s="3">
        <v>3</v>
      </c>
      <c r="C130" s="5">
        <v>11051.588708543301</v>
      </c>
      <c r="D130" s="5">
        <v>8935.2661460060208</v>
      </c>
      <c r="E130" s="5">
        <v>8434.6432834429997</v>
      </c>
      <c r="F130" s="5">
        <v>8158.8840126926598</v>
      </c>
      <c r="G130" s="5">
        <v>7670.99223678424</v>
      </c>
    </row>
    <row r="131" spans="1:7" x14ac:dyDescent="0.55000000000000004">
      <c r="A131" s="3">
        <v>5</v>
      </c>
      <c r="B131" s="3">
        <v>4</v>
      </c>
      <c r="C131" s="5">
        <v>2337.1809479836202</v>
      </c>
      <c r="D131" s="5">
        <v>1692.94523716204</v>
      </c>
      <c r="E131" s="5">
        <v>1483.8802313752999</v>
      </c>
      <c r="F131" s="5">
        <v>1371.7579609208301</v>
      </c>
      <c r="G131" s="5">
        <v>1322.0016849982601</v>
      </c>
    </row>
    <row r="132" spans="1:7" x14ac:dyDescent="0.55000000000000004">
      <c r="A132" s="3">
        <v>5</v>
      </c>
      <c r="B132" s="3">
        <v>5</v>
      </c>
      <c r="C132" s="5">
        <v>6769.1179449074898</v>
      </c>
      <c r="D132" s="5">
        <v>4843.4533241822701</v>
      </c>
      <c r="E132" s="5">
        <v>5107.9634479821698</v>
      </c>
      <c r="F132" s="5">
        <v>4822.4800058351702</v>
      </c>
      <c r="G132" s="5">
        <v>4469.2144671210299</v>
      </c>
    </row>
    <row r="133" spans="1:7" x14ac:dyDescent="0.55000000000000004">
      <c r="A133" s="3">
        <v>5</v>
      </c>
      <c r="B133" s="3">
        <v>6</v>
      </c>
      <c r="C133" s="5">
        <v>16206.519522372</v>
      </c>
      <c r="D133" s="5">
        <v>15090.0593466068</v>
      </c>
      <c r="E133" s="5">
        <v>16458.5292577488</v>
      </c>
      <c r="F133" s="5">
        <v>15982.119293747501</v>
      </c>
      <c r="G133" s="5">
        <v>14890.010695253</v>
      </c>
    </row>
    <row r="134" spans="1:7" x14ac:dyDescent="0.55000000000000004">
      <c r="A134" s="3">
        <v>5</v>
      </c>
      <c r="B134" s="3">
        <v>7</v>
      </c>
      <c r="C134" s="5">
        <v>2196.05725907742</v>
      </c>
      <c r="D134" s="5">
        <v>2176.4625193424599</v>
      </c>
      <c r="E134" s="5">
        <v>2116.1385715450601</v>
      </c>
      <c r="F134" s="5">
        <v>2013.3107345456999</v>
      </c>
      <c r="G134" s="5">
        <v>2103.1547966989701</v>
      </c>
    </row>
    <row r="135" spans="1:7" x14ac:dyDescent="0.55000000000000004">
      <c r="A135" s="3">
        <v>5</v>
      </c>
      <c r="B135" s="3">
        <v>8</v>
      </c>
      <c r="C135" s="5">
        <v>11390.3420827311</v>
      </c>
      <c r="D135" s="5">
        <v>9104.2276640465607</v>
      </c>
      <c r="E135" s="5">
        <v>10130.4733741858</v>
      </c>
      <c r="F135" s="5">
        <v>9913.9987313546299</v>
      </c>
      <c r="G135" s="5">
        <v>10304.7283164655</v>
      </c>
    </row>
    <row r="136" spans="1:7" x14ac:dyDescent="0.55000000000000004">
      <c r="A136" s="3">
        <v>5</v>
      </c>
      <c r="B136" s="3">
        <v>9</v>
      </c>
      <c r="C136" s="5">
        <v>3841.8121380959501</v>
      </c>
      <c r="D136" s="5">
        <v>2952.8623646886399</v>
      </c>
      <c r="E136" s="5">
        <v>3250.0719439980999</v>
      </c>
      <c r="F136" s="5">
        <v>3073.3107642606801</v>
      </c>
      <c r="G136" s="5">
        <v>2981.99866748043</v>
      </c>
    </row>
    <row r="137" spans="1:7" x14ac:dyDescent="0.55000000000000004">
      <c r="A137" s="3">
        <v>5</v>
      </c>
      <c r="B137" s="3">
        <v>10</v>
      </c>
      <c r="C137" s="5">
        <v>26379.097604187598</v>
      </c>
      <c r="D137" s="5">
        <v>23613.515335289401</v>
      </c>
      <c r="E137" s="5">
        <v>24094.632589764598</v>
      </c>
      <c r="F137" s="5">
        <v>22524.8618466384</v>
      </c>
      <c r="G137" s="5">
        <v>22540.316493243201</v>
      </c>
    </row>
    <row r="138" spans="1:7" x14ac:dyDescent="0.55000000000000004">
      <c r="A138" s="3">
        <v>5</v>
      </c>
      <c r="B138" s="3">
        <v>11</v>
      </c>
      <c r="C138" s="5">
        <v>47193.175022640302</v>
      </c>
      <c r="D138" s="5">
        <v>35191.346866558401</v>
      </c>
      <c r="E138" s="5">
        <v>44049.018390419304</v>
      </c>
      <c r="F138" s="5">
        <v>42679.406784717699</v>
      </c>
      <c r="G138" s="5">
        <v>42515.996236327497</v>
      </c>
    </row>
    <row r="139" spans="1:7" x14ac:dyDescent="0.55000000000000004">
      <c r="A139" s="3">
        <v>5</v>
      </c>
      <c r="B139" s="3">
        <v>12</v>
      </c>
      <c r="C139" s="5">
        <v>6649.1935650199603</v>
      </c>
      <c r="D139" s="5">
        <v>5311.46219026774</v>
      </c>
      <c r="E139" s="5">
        <v>5636.40649936926</v>
      </c>
      <c r="F139" s="5">
        <v>5250.20633047928</v>
      </c>
      <c r="G139" s="5">
        <v>4844.5413266938604</v>
      </c>
    </row>
    <row r="140" spans="1:7" x14ac:dyDescent="0.55000000000000004">
      <c r="A140" s="3">
        <v>5</v>
      </c>
      <c r="B140" s="3">
        <v>13</v>
      </c>
      <c r="C140" s="5">
        <v>16176.7741501419</v>
      </c>
      <c r="D140" s="5">
        <v>10658.7986714611</v>
      </c>
      <c r="E140" s="5">
        <v>7196.6856278646101</v>
      </c>
      <c r="F140" s="5">
        <v>6281.5431432101605</v>
      </c>
      <c r="G140" s="5">
        <v>4821.9331105442297</v>
      </c>
    </row>
    <row r="141" spans="1:7" x14ac:dyDescent="0.55000000000000004">
      <c r="A141" s="3">
        <v>5</v>
      </c>
      <c r="B141" s="3">
        <v>14</v>
      </c>
      <c r="C141" s="5">
        <v>18062.238204058001</v>
      </c>
      <c r="D141" s="5">
        <v>13524.918559567001</v>
      </c>
      <c r="E141" s="5">
        <v>13398.9180013441</v>
      </c>
      <c r="F141" s="5">
        <v>12681.943671107299</v>
      </c>
      <c r="G141" s="5">
        <v>10723.292744697001</v>
      </c>
    </row>
    <row r="142" spans="1:7" x14ac:dyDescent="0.55000000000000004">
      <c r="A142" s="3">
        <v>5</v>
      </c>
      <c r="B142" s="3">
        <v>15</v>
      </c>
      <c r="C142" s="5">
        <v>1585.9089788952399</v>
      </c>
      <c r="D142" s="5">
        <v>1556.2736933706601</v>
      </c>
      <c r="E142" s="5">
        <v>1508.9468554893499</v>
      </c>
      <c r="F142" s="5">
        <v>1315.30424498599</v>
      </c>
      <c r="G142" s="5">
        <v>1159.9851622598401</v>
      </c>
    </row>
    <row r="143" spans="1:7" x14ac:dyDescent="0.55000000000000004">
      <c r="A143" s="3">
        <v>5</v>
      </c>
      <c r="B143" s="3">
        <v>16</v>
      </c>
      <c r="C143" s="5">
        <v>9376.2209556983707</v>
      </c>
      <c r="D143" s="5">
        <v>8344.9546008956895</v>
      </c>
      <c r="E143" s="5">
        <v>9449.7657177318397</v>
      </c>
      <c r="F143" s="5">
        <v>8824.6634508939496</v>
      </c>
      <c r="G143" s="5">
        <v>9250.7261028343801</v>
      </c>
    </row>
    <row r="144" spans="1:7" x14ac:dyDescent="0.55000000000000004">
      <c r="A144" s="3">
        <v>5</v>
      </c>
      <c r="B144" s="3">
        <v>17</v>
      </c>
      <c r="C144" s="5">
        <v>85612.842311052897</v>
      </c>
      <c r="D144" s="5">
        <v>70121.322856972096</v>
      </c>
      <c r="E144" s="5">
        <v>68382.607082102506</v>
      </c>
      <c r="F144" s="5">
        <v>67610.442985852904</v>
      </c>
      <c r="G144" s="5">
        <v>69997.055666843007</v>
      </c>
    </row>
    <row r="145" spans="1:7" x14ac:dyDescent="0.55000000000000004">
      <c r="A145" s="3">
        <v>5</v>
      </c>
      <c r="B145" s="3">
        <v>18</v>
      </c>
      <c r="C145" s="5">
        <v>27351.053123032802</v>
      </c>
      <c r="D145" s="5">
        <v>24697.735359298698</v>
      </c>
      <c r="E145" s="5">
        <v>25913.217332198201</v>
      </c>
      <c r="F145" s="5">
        <v>25577.614248246598</v>
      </c>
      <c r="G145" s="5">
        <v>26477.211988648301</v>
      </c>
    </row>
    <row r="146" spans="1:7" x14ac:dyDescent="0.55000000000000004">
      <c r="A146" s="3">
        <v>5</v>
      </c>
      <c r="B146" s="3">
        <v>19</v>
      </c>
      <c r="C146" s="5">
        <v>16223.147915699201</v>
      </c>
      <c r="D146" s="5">
        <v>12437.9938095366</v>
      </c>
      <c r="E146" s="5">
        <v>11068.175776952599</v>
      </c>
      <c r="F146" s="5">
        <v>10611.231647243099</v>
      </c>
      <c r="G146" s="5">
        <v>9902.0324070305705</v>
      </c>
    </row>
    <row r="147" spans="1:7" x14ac:dyDescent="0.55000000000000004">
      <c r="A147" s="3">
        <v>5</v>
      </c>
      <c r="B147" s="3">
        <v>20</v>
      </c>
      <c r="C147" s="5">
        <v>46387.663779652197</v>
      </c>
      <c r="D147" s="5">
        <v>40560.928911927498</v>
      </c>
      <c r="E147" s="5">
        <v>33981.667452203801</v>
      </c>
      <c r="F147" s="5">
        <v>33164.977926518601</v>
      </c>
      <c r="G147" s="5">
        <v>41066.741944916401</v>
      </c>
    </row>
    <row r="148" spans="1:7" x14ac:dyDescent="0.55000000000000004">
      <c r="A148" s="3">
        <v>5</v>
      </c>
      <c r="B148" s="3">
        <v>21</v>
      </c>
      <c r="C148" s="5">
        <v>60023.557832598897</v>
      </c>
      <c r="D148" s="5">
        <v>46925.228509732697</v>
      </c>
      <c r="E148" s="5">
        <v>47442.8264683284</v>
      </c>
      <c r="F148" s="5">
        <v>47023.702220440202</v>
      </c>
      <c r="G148" s="5">
        <v>47067.735891659097</v>
      </c>
    </row>
    <row r="149" spans="1:7" x14ac:dyDescent="0.55000000000000004">
      <c r="A149" s="3">
        <v>5</v>
      </c>
      <c r="B149" s="3">
        <v>22</v>
      </c>
      <c r="C149" s="5">
        <v>21975.776257275498</v>
      </c>
      <c r="D149" s="5">
        <v>14481.345635735999</v>
      </c>
      <c r="E149" s="5">
        <v>10109.021812453</v>
      </c>
      <c r="F149" s="5">
        <v>9569.5622344379608</v>
      </c>
      <c r="G149" s="5">
        <v>8226.2442904355594</v>
      </c>
    </row>
    <row r="150" spans="1:7" x14ac:dyDescent="0.55000000000000004">
      <c r="A150" s="3">
        <v>5</v>
      </c>
      <c r="B150" s="3">
        <v>23</v>
      </c>
      <c r="C150" s="5">
        <v>26145.348787520499</v>
      </c>
      <c r="D150" s="5">
        <v>18809.157193437299</v>
      </c>
      <c r="E150" s="5">
        <v>18577.454778057101</v>
      </c>
      <c r="F150" s="5">
        <v>17560.864960294599</v>
      </c>
      <c r="G150" s="5">
        <v>17486.153768466698</v>
      </c>
    </row>
    <row r="151" spans="1:7" x14ac:dyDescent="0.55000000000000004">
      <c r="A151" s="3">
        <v>5</v>
      </c>
      <c r="B151" s="3">
        <v>24</v>
      </c>
      <c r="C151" s="5">
        <v>6850.0867438731102</v>
      </c>
      <c r="D151" s="5">
        <v>5572.0086491114998</v>
      </c>
      <c r="E151" s="5">
        <v>5487.2936115335197</v>
      </c>
      <c r="F151" s="5">
        <v>5234.3535989421298</v>
      </c>
      <c r="G151" s="5">
        <v>4770.0745873095602</v>
      </c>
    </row>
    <row r="152" spans="1:7" x14ac:dyDescent="0.55000000000000004">
      <c r="A152" s="3">
        <v>5</v>
      </c>
      <c r="B152" s="3">
        <v>25</v>
      </c>
      <c r="C152" s="5">
        <v>16045.399641355199</v>
      </c>
      <c r="D152" s="5">
        <v>13281.994435462801</v>
      </c>
      <c r="E152" s="5">
        <v>12701.7550959399</v>
      </c>
      <c r="F152" s="5">
        <v>12034.156227141801</v>
      </c>
      <c r="G152" s="5">
        <v>11402.8156626372</v>
      </c>
    </row>
    <row r="153" spans="1:7" x14ac:dyDescent="0.55000000000000004">
      <c r="A153" s="3">
        <v>5</v>
      </c>
      <c r="B153" s="3">
        <v>26</v>
      </c>
      <c r="C153" s="5">
        <v>41170.043526677196</v>
      </c>
      <c r="D153" s="5">
        <v>25554.014380367898</v>
      </c>
      <c r="E153" s="5">
        <v>18229.898991855</v>
      </c>
      <c r="F153" s="5">
        <v>19603.730933746701</v>
      </c>
      <c r="G153" s="5">
        <v>19486.408978667201</v>
      </c>
    </row>
    <row r="154" spans="1:7" x14ac:dyDescent="0.55000000000000004">
      <c r="A154" s="3">
        <v>5</v>
      </c>
      <c r="B154" s="3">
        <v>27</v>
      </c>
      <c r="C154" s="5">
        <v>25280.856997311701</v>
      </c>
      <c r="D154" s="5">
        <v>30806.4800668065</v>
      </c>
      <c r="E154" s="5">
        <v>33568.611539277801</v>
      </c>
      <c r="F154" s="5">
        <v>32713.819696253999</v>
      </c>
      <c r="G154" s="5">
        <v>33340.613886663297</v>
      </c>
    </row>
    <row r="155" spans="1:7" x14ac:dyDescent="0.55000000000000004">
      <c r="A155" s="3">
        <v>5</v>
      </c>
      <c r="B155" s="3">
        <v>28</v>
      </c>
      <c r="C155" s="5">
        <v>107545.278611507</v>
      </c>
      <c r="D155" s="5">
        <v>94432.3300592296</v>
      </c>
      <c r="E155" s="5">
        <v>90520.589737104499</v>
      </c>
      <c r="F155" s="5">
        <v>93906.818389718101</v>
      </c>
      <c r="G155" s="5">
        <v>100317.05209311499</v>
      </c>
    </row>
    <row r="156" spans="1:7" x14ac:dyDescent="0.55000000000000004">
      <c r="A156" s="3">
        <v>5</v>
      </c>
      <c r="B156" s="3">
        <v>29</v>
      </c>
      <c r="C156" s="5">
        <v>36872.867942327801</v>
      </c>
      <c r="D156" s="5">
        <v>32241.7196152098</v>
      </c>
      <c r="E156" s="5">
        <v>25727.783581108401</v>
      </c>
      <c r="F156" s="5">
        <v>26651.511370559201</v>
      </c>
      <c r="G156" s="5">
        <v>25356.8945185335</v>
      </c>
    </row>
    <row r="157" spans="1:7" x14ac:dyDescent="0.55000000000000004">
      <c r="A157" s="3">
        <v>5</v>
      </c>
      <c r="B157" s="3">
        <v>30</v>
      </c>
      <c r="C157" s="5">
        <v>60279.778564093402</v>
      </c>
      <c r="D157" s="5">
        <v>41818.585140785901</v>
      </c>
      <c r="E157" s="5">
        <v>29811.5918906349</v>
      </c>
      <c r="F157" s="5">
        <v>29594.226942213201</v>
      </c>
      <c r="G157" s="5">
        <v>24869.962672423499</v>
      </c>
    </row>
    <row r="158" spans="1:7" x14ac:dyDescent="0.55000000000000004">
      <c r="A158" s="3">
        <v>5</v>
      </c>
      <c r="B158" s="3">
        <v>31</v>
      </c>
      <c r="C158" s="5">
        <v>39606.920683116601</v>
      </c>
      <c r="D158" s="5">
        <v>32891.860147147498</v>
      </c>
      <c r="E158" s="5">
        <v>28614.304266790899</v>
      </c>
      <c r="F158" s="5">
        <v>26452.256963296499</v>
      </c>
      <c r="G158" s="5">
        <v>26300.252925764598</v>
      </c>
    </row>
    <row r="159" spans="1:7" x14ac:dyDescent="0.55000000000000004">
      <c r="A159" s="3">
        <v>6</v>
      </c>
      <c r="B159" s="3">
        <v>1</v>
      </c>
      <c r="C159" s="5">
        <v>47906.228044314303</v>
      </c>
      <c r="D159" s="5">
        <v>27253.798271232899</v>
      </c>
      <c r="E159" s="5">
        <v>24314.524705471798</v>
      </c>
      <c r="F159" s="5">
        <v>27096.709062317499</v>
      </c>
      <c r="G159" s="5">
        <v>21383.1437439855</v>
      </c>
    </row>
    <row r="160" spans="1:7" x14ac:dyDescent="0.55000000000000004">
      <c r="A160" s="3">
        <v>6</v>
      </c>
      <c r="B160" s="3">
        <v>2</v>
      </c>
      <c r="C160" s="5">
        <v>2468.3074004258501</v>
      </c>
      <c r="D160" s="5">
        <v>2102.8879862236299</v>
      </c>
      <c r="E160" s="5">
        <v>1868.9935585456001</v>
      </c>
      <c r="F160" s="5">
        <v>1710.8511756901901</v>
      </c>
      <c r="G160" s="5">
        <v>1550.7101432669201</v>
      </c>
    </row>
    <row r="161" spans="1:7" x14ac:dyDescent="0.55000000000000004">
      <c r="A161" s="3">
        <v>6</v>
      </c>
      <c r="B161" s="3">
        <v>3</v>
      </c>
      <c r="C161" s="5">
        <v>25419.625986168499</v>
      </c>
      <c r="D161" s="5">
        <v>19757.304365116499</v>
      </c>
      <c r="E161" s="5">
        <v>20205.539221487601</v>
      </c>
      <c r="F161" s="5">
        <v>18862.267583191198</v>
      </c>
      <c r="G161" s="5">
        <v>19567.679602482502</v>
      </c>
    </row>
    <row r="162" spans="1:7" x14ac:dyDescent="0.55000000000000004">
      <c r="A162" s="3">
        <v>6</v>
      </c>
      <c r="B162" s="3">
        <v>4</v>
      </c>
      <c r="C162" s="5">
        <v>4427.0846912112402</v>
      </c>
      <c r="D162" s="5">
        <v>3002.5134606208699</v>
      </c>
      <c r="E162" s="5">
        <v>2635.8163090039702</v>
      </c>
      <c r="F162" s="5">
        <v>2419.4503114795002</v>
      </c>
      <c r="G162" s="5">
        <v>2198.6115493358802</v>
      </c>
    </row>
    <row r="163" spans="1:7" x14ac:dyDescent="0.55000000000000004">
      <c r="A163" s="3">
        <v>6</v>
      </c>
      <c r="B163" s="3">
        <v>5</v>
      </c>
      <c r="C163" s="5">
        <v>1195.01907298637</v>
      </c>
      <c r="D163" s="5">
        <v>1116.03234759107</v>
      </c>
      <c r="E163" s="5">
        <v>1107.2378110791101</v>
      </c>
      <c r="F163" s="5">
        <v>1085.5104764631401</v>
      </c>
      <c r="G163" s="5">
        <v>1159.1319367465301</v>
      </c>
    </row>
    <row r="164" spans="1:7" x14ac:dyDescent="0.55000000000000004">
      <c r="A164" s="3">
        <v>6</v>
      </c>
      <c r="B164" s="3">
        <v>6</v>
      </c>
      <c r="C164" s="5">
        <v>20740.9400848187</v>
      </c>
      <c r="D164" s="5">
        <v>22773.567529723401</v>
      </c>
      <c r="E164" s="5">
        <v>28821.215160575499</v>
      </c>
      <c r="F164" s="5">
        <v>27696.720864766401</v>
      </c>
      <c r="G164" s="5">
        <v>27390.1506234156</v>
      </c>
    </row>
    <row r="165" spans="1:7" x14ac:dyDescent="0.55000000000000004">
      <c r="A165" s="3">
        <v>6</v>
      </c>
      <c r="B165" s="3">
        <v>7</v>
      </c>
      <c r="C165" s="5">
        <v>10278.1759221632</v>
      </c>
      <c r="D165" s="5">
        <v>7524.4366605586101</v>
      </c>
      <c r="E165" s="5">
        <v>8020.3222746376896</v>
      </c>
      <c r="F165" s="5">
        <v>7633.1251112497903</v>
      </c>
      <c r="G165" s="5">
        <v>7407.7007556440903</v>
      </c>
    </row>
    <row r="166" spans="1:7" x14ac:dyDescent="0.55000000000000004">
      <c r="A166" s="3">
        <v>6</v>
      </c>
      <c r="B166" s="3">
        <v>8</v>
      </c>
      <c r="C166" s="5">
        <v>16166.0459952582</v>
      </c>
      <c r="D166" s="5">
        <v>11048.224455044799</v>
      </c>
      <c r="E166" s="5">
        <v>11627.952830062401</v>
      </c>
      <c r="F166" s="5">
        <v>11099.431537234301</v>
      </c>
      <c r="G166" s="5">
        <v>11321.148785044499</v>
      </c>
    </row>
    <row r="167" spans="1:7" x14ac:dyDescent="0.55000000000000004">
      <c r="A167" s="3">
        <v>6</v>
      </c>
      <c r="B167" s="3">
        <v>9</v>
      </c>
      <c r="C167" s="5">
        <v>5708.8047290431796</v>
      </c>
      <c r="D167" s="5">
        <v>4648.9585404527897</v>
      </c>
      <c r="E167" s="5">
        <v>4988.9033700967402</v>
      </c>
      <c r="F167" s="5">
        <v>4678.2155772886599</v>
      </c>
      <c r="G167" s="5">
        <v>4590.6498633346</v>
      </c>
    </row>
    <row r="168" spans="1:7" x14ac:dyDescent="0.55000000000000004">
      <c r="A168" s="3">
        <v>6</v>
      </c>
      <c r="B168" s="3">
        <v>10</v>
      </c>
      <c r="C168" s="5">
        <v>37254.463766619199</v>
      </c>
      <c r="D168" s="5">
        <v>34028.693446634898</v>
      </c>
      <c r="E168" s="5">
        <v>39334.529255042398</v>
      </c>
      <c r="F168" s="5">
        <v>36608.393204293701</v>
      </c>
      <c r="G168" s="5">
        <v>34348.864946235801</v>
      </c>
    </row>
    <row r="169" spans="1:7" x14ac:dyDescent="0.55000000000000004">
      <c r="A169" s="3">
        <v>6</v>
      </c>
      <c r="B169" s="3">
        <v>11</v>
      </c>
      <c r="C169" s="5">
        <v>52784.026477239997</v>
      </c>
      <c r="D169" s="5">
        <v>48552.438761373902</v>
      </c>
      <c r="E169" s="5">
        <v>56717.209811471701</v>
      </c>
      <c r="F169" s="5">
        <v>57052.952691856401</v>
      </c>
      <c r="G169" s="5">
        <v>53871.931910630701</v>
      </c>
    </row>
    <row r="170" spans="1:7" x14ac:dyDescent="0.55000000000000004">
      <c r="A170" s="3">
        <v>6</v>
      </c>
      <c r="B170" s="3">
        <v>12</v>
      </c>
      <c r="C170" s="5">
        <v>27065.528221062901</v>
      </c>
      <c r="D170" s="5">
        <v>22094.485101587601</v>
      </c>
      <c r="E170" s="5">
        <v>21370.144232756498</v>
      </c>
      <c r="F170" s="5">
        <v>20044.879141750898</v>
      </c>
      <c r="G170" s="5">
        <v>18362.711977620998</v>
      </c>
    </row>
    <row r="171" spans="1:7" x14ac:dyDescent="0.55000000000000004">
      <c r="A171" s="3">
        <v>6</v>
      </c>
      <c r="B171" s="3">
        <v>13</v>
      </c>
      <c r="C171" s="5">
        <v>60946.342819795202</v>
      </c>
      <c r="D171" s="5">
        <v>41691.1262318632</v>
      </c>
      <c r="E171" s="5">
        <v>32297.7988484612</v>
      </c>
      <c r="F171" s="5">
        <v>29917.209395358401</v>
      </c>
      <c r="G171" s="5">
        <v>24456.682127853801</v>
      </c>
    </row>
    <row r="172" spans="1:7" x14ac:dyDescent="0.55000000000000004">
      <c r="A172" s="3">
        <v>6</v>
      </c>
      <c r="B172" s="3">
        <v>14</v>
      </c>
      <c r="C172" s="5">
        <v>15685.5098110568</v>
      </c>
      <c r="D172" s="5">
        <v>15259.789090169599</v>
      </c>
      <c r="E172" s="5">
        <v>16542.733672536298</v>
      </c>
      <c r="F172" s="5">
        <v>16458.278754590701</v>
      </c>
      <c r="G172" s="5">
        <v>15035.678838616701</v>
      </c>
    </row>
    <row r="173" spans="1:7" x14ac:dyDescent="0.55000000000000004">
      <c r="A173" s="3">
        <v>6</v>
      </c>
      <c r="B173" s="3">
        <v>15</v>
      </c>
      <c r="C173" s="5">
        <v>4685.8352697827104</v>
      </c>
      <c r="D173" s="5">
        <v>3678.9399507685998</v>
      </c>
      <c r="E173" s="5">
        <v>3518.45183851716</v>
      </c>
      <c r="F173" s="5">
        <v>3436.5309905475201</v>
      </c>
      <c r="G173" s="5">
        <v>2890.0959929166602</v>
      </c>
    </row>
    <row r="174" spans="1:7" x14ac:dyDescent="0.55000000000000004">
      <c r="A174" s="3">
        <v>6</v>
      </c>
      <c r="B174" s="3">
        <v>16</v>
      </c>
      <c r="C174" s="5">
        <v>15841.5747225098</v>
      </c>
      <c r="D174" s="5">
        <v>14543.755515925701</v>
      </c>
      <c r="E174" s="5">
        <v>15450.7241100544</v>
      </c>
      <c r="F174" s="5">
        <v>15119.7249226034</v>
      </c>
      <c r="G174" s="5">
        <v>14663.014985981699</v>
      </c>
    </row>
    <row r="175" spans="1:7" x14ac:dyDescent="0.55000000000000004">
      <c r="A175" s="3">
        <v>6</v>
      </c>
      <c r="B175" s="3">
        <v>17</v>
      </c>
      <c r="C175" s="5">
        <v>68219.830400800405</v>
      </c>
      <c r="D175" s="5">
        <v>54088.8701228809</v>
      </c>
      <c r="E175" s="5">
        <v>51340.185505780799</v>
      </c>
      <c r="F175" s="5">
        <v>50623.398017740801</v>
      </c>
      <c r="G175" s="5">
        <v>50915.444967346499</v>
      </c>
    </row>
    <row r="176" spans="1:7" x14ac:dyDescent="0.55000000000000004">
      <c r="A176" s="3">
        <v>6</v>
      </c>
      <c r="B176" s="3">
        <v>18</v>
      </c>
      <c r="C176" s="5">
        <v>26077.662908259001</v>
      </c>
      <c r="D176" s="5">
        <v>23666.222978122099</v>
      </c>
      <c r="E176" s="5">
        <v>24922.779687537201</v>
      </c>
      <c r="F176" s="5">
        <v>24512.7048308003</v>
      </c>
      <c r="G176" s="5">
        <v>24856.568627063902</v>
      </c>
    </row>
    <row r="177" spans="1:7" x14ac:dyDescent="0.55000000000000004">
      <c r="A177" s="3">
        <v>6</v>
      </c>
      <c r="B177" s="3">
        <v>19</v>
      </c>
      <c r="C177" s="5">
        <v>17464.373222031601</v>
      </c>
      <c r="D177" s="5">
        <v>13777.3295807534</v>
      </c>
      <c r="E177" s="5">
        <v>12404.052480853599</v>
      </c>
      <c r="F177" s="5">
        <v>12159.2028587409</v>
      </c>
      <c r="G177" s="5">
        <v>11991.8760375724</v>
      </c>
    </row>
    <row r="178" spans="1:7" x14ac:dyDescent="0.55000000000000004">
      <c r="A178" s="3">
        <v>6</v>
      </c>
      <c r="B178" s="3">
        <v>20</v>
      </c>
      <c r="C178" s="5">
        <v>43977.446910643201</v>
      </c>
      <c r="D178" s="5">
        <v>60258.761858744103</v>
      </c>
      <c r="E178" s="5">
        <v>51542.760013116997</v>
      </c>
      <c r="F178" s="5">
        <v>51102.360311722899</v>
      </c>
      <c r="G178" s="5">
        <v>46872.501858256503</v>
      </c>
    </row>
    <row r="179" spans="1:7" x14ac:dyDescent="0.55000000000000004">
      <c r="A179" s="3">
        <v>6</v>
      </c>
      <c r="B179" s="3">
        <v>21</v>
      </c>
      <c r="C179" s="5">
        <v>56868.037456862003</v>
      </c>
      <c r="D179" s="5">
        <v>51683.022477121202</v>
      </c>
      <c r="E179" s="5">
        <v>52623.280784902599</v>
      </c>
      <c r="F179" s="5">
        <v>50353.172963160898</v>
      </c>
      <c r="G179" s="5">
        <v>48283.559276444401</v>
      </c>
    </row>
    <row r="180" spans="1:7" x14ac:dyDescent="0.55000000000000004">
      <c r="A180" s="3">
        <v>6</v>
      </c>
      <c r="B180" s="3">
        <v>22</v>
      </c>
      <c r="C180" s="5">
        <v>23328.948500036699</v>
      </c>
      <c r="D180" s="5">
        <v>15608.885780335901</v>
      </c>
      <c r="E180" s="5">
        <v>11871.703560997999</v>
      </c>
      <c r="F180" s="5">
        <v>10629.645623672001</v>
      </c>
      <c r="G180" s="5">
        <v>9380.9349139768601</v>
      </c>
    </row>
    <row r="181" spans="1:7" x14ac:dyDescent="0.55000000000000004">
      <c r="A181" s="3">
        <v>6</v>
      </c>
      <c r="B181" s="3">
        <v>23</v>
      </c>
      <c r="C181" s="5">
        <v>30377.201920228199</v>
      </c>
      <c r="D181" s="5">
        <v>21573.723777891799</v>
      </c>
      <c r="E181" s="5">
        <v>20576.001497738402</v>
      </c>
      <c r="F181" s="5">
        <v>19377.821560102399</v>
      </c>
      <c r="G181" s="5">
        <v>18740.454524909299</v>
      </c>
    </row>
    <row r="182" spans="1:7" x14ac:dyDescent="0.55000000000000004">
      <c r="A182" s="3">
        <v>6</v>
      </c>
      <c r="B182" s="3">
        <v>24</v>
      </c>
      <c r="C182" s="5">
        <v>6524.51841732925</v>
      </c>
      <c r="D182" s="5">
        <v>5662.2576850216001</v>
      </c>
      <c r="E182" s="5">
        <v>5634.4230456001396</v>
      </c>
      <c r="F182" s="5">
        <v>5413.2112645131801</v>
      </c>
      <c r="G182" s="5">
        <v>5093.8983820130898</v>
      </c>
    </row>
    <row r="183" spans="1:7" x14ac:dyDescent="0.55000000000000004">
      <c r="A183" s="3">
        <v>6</v>
      </c>
      <c r="B183" s="3">
        <v>25</v>
      </c>
      <c r="C183" s="5">
        <v>17287.2682634638</v>
      </c>
      <c r="D183" s="5">
        <v>14361.2543997456</v>
      </c>
      <c r="E183" s="5">
        <v>16966.006305542898</v>
      </c>
      <c r="F183" s="5">
        <v>19866.593355574401</v>
      </c>
      <c r="G183" s="5">
        <v>17791.393762990199</v>
      </c>
    </row>
    <row r="184" spans="1:7" x14ac:dyDescent="0.55000000000000004">
      <c r="A184" s="3">
        <v>6</v>
      </c>
      <c r="B184" s="3">
        <v>26</v>
      </c>
      <c r="C184" s="5">
        <v>44148.489136435797</v>
      </c>
      <c r="D184" s="5">
        <v>29486.125175139001</v>
      </c>
      <c r="E184" s="5">
        <v>23134.968168543699</v>
      </c>
      <c r="F184" s="5">
        <v>25202.786252598002</v>
      </c>
      <c r="G184" s="5">
        <v>24901.597796512498</v>
      </c>
    </row>
    <row r="185" spans="1:7" x14ac:dyDescent="0.55000000000000004">
      <c r="A185" s="3">
        <v>6</v>
      </c>
      <c r="B185" s="3">
        <v>27</v>
      </c>
      <c r="C185" s="5">
        <v>29156.590083843501</v>
      </c>
      <c r="D185" s="5">
        <v>37135.090542063001</v>
      </c>
      <c r="E185" s="5">
        <v>42664.328218701499</v>
      </c>
      <c r="F185" s="5">
        <v>40413.7603644189</v>
      </c>
      <c r="G185" s="5">
        <v>35528.750018092498</v>
      </c>
    </row>
    <row r="186" spans="1:7" x14ac:dyDescent="0.55000000000000004">
      <c r="A186" s="3">
        <v>6</v>
      </c>
      <c r="B186" s="3">
        <v>28</v>
      </c>
      <c r="C186" s="5">
        <v>105847.19777985101</v>
      </c>
      <c r="D186" s="5">
        <v>83179.548260426003</v>
      </c>
      <c r="E186" s="5">
        <v>82831.374882840493</v>
      </c>
      <c r="F186" s="5">
        <v>88091.853266415405</v>
      </c>
      <c r="G186" s="5">
        <v>96716.627387253699</v>
      </c>
    </row>
    <row r="187" spans="1:7" x14ac:dyDescent="0.55000000000000004">
      <c r="A187" s="3">
        <v>6</v>
      </c>
      <c r="B187" s="3">
        <v>29</v>
      </c>
      <c r="C187" s="5">
        <v>43542.421801451201</v>
      </c>
      <c r="D187" s="5">
        <v>44614.930421559002</v>
      </c>
      <c r="E187" s="5">
        <v>38060.3080667662</v>
      </c>
      <c r="F187" s="5">
        <v>35807.706911521796</v>
      </c>
      <c r="G187" s="5">
        <v>32533.738011128102</v>
      </c>
    </row>
    <row r="188" spans="1:7" x14ac:dyDescent="0.55000000000000004">
      <c r="A188" s="3">
        <v>6</v>
      </c>
      <c r="B188" s="3">
        <v>30</v>
      </c>
      <c r="C188" s="5">
        <v>45514.917907460498</v>
      </c>
      <c r="D188" s="5">
        <v>35718.807858231798</v>
      </c>
      <c r="E188" s="5">
        <v>30880.377440754299</v>
      </c>
      <c r="F188" s="5">
        <v>27870.814388225001</v>
      </c>
      <c r="G188" s="5">
        <v>24891.586472804302</v>
      </c>
    </row>
    <row r="189" spans="1:7" x14ac:dyDescent="0.55000000000000004">
      <c r="A189" s="3">
        <v>6</v>
      </c>
      <c r="B189" s="3">
        <v>31</v>
      </c>
      <c r="C189" s="5">
        <v>39552.662684278999</v>
      </c>
      <c r="D189" s="5">
        <v>39092.178489796301</v>
      </c>
      <c r="E189" s="5">
        <v>37327.093352985401</v>
      </c>
      <c r="F189" s="5">
        <v>34476.433539435398</v>
      </c>
      <c r="G189" s="5">
        <v>31023.865605438601</v>
      </c>
    </row>
    <row r="190" spans="1:7" x14ac:dyDescent="0.55000000000000004">
      <c r="A190" s="3">
        <v>7</v>
      </c>
      <c r="B190" s="3">
        <v>1</v>
      </c>
      <c r="C190" s="5">
        <v>51985.871220867703</v>
      </c>
      <c r="D190" s="5">
        <v>32267.4865717457</v>
      </c>
      <c r="E190" s="5">
        <v>25613.886385461701</v>
      </c>
      <c r="F190" s="5">
        <v>23458.771239267498</v>
      </c>
      <c r="G190" s="5">
        <v>18032.983223641098</v>
      </c>
    </row>
    <row r="191" spans="1:7" x14ac:dyDescent="0.55000000000000004">
      <c r="A191" s="3">
        <v>7</v>
      </c>
      <c r="B191" s="3">
        <v>2</v>
      </c>
      <c r="C191" s="5">
        <v>3018.1972216740701</v>
      </c>
      <c r="D191" s="5">
        <v>2624.2507446733698</v>
      </c>
      <c r="E191" s="5">
        <v>2635.7997985493398</v>
      </c>
      <c r="F191" s="5">
        <v>2444.1574470912501</v>
      </c>
      <c r="G191" s="5">
        <v>2288.7003661917201</v>
      </c>
    </row>
    <row r="192" spans="1:7" x14ac:dyDescent="0.55000000000000004">
      <c r="A192" s="3">
        <v>7</v>
      </c>
      <c r="B192" s="3">
        <v>3</v>
      </c>
      <c r="C192" s="5">
        <v>41068.250576068902</v>
      </c>
      <c r="D192" s="5">
        <v>31535.768426662202</v>
      </c>
      <c r="E192" s="5">
        <v>30890.0107368315</v>
      </c>
      <c r="F192" s="5">
        <v>29858.1395819967</v>
      </c>
      <c r="G192" s="5">
        <v>27658.189378430601</v>
      </c>
    </row>
    <row r="193" spans="1:7" x14ac:dyDescent="0.55000000000000004">
      <c r="A193" s="3">
        <v>7</v>
      </c>
      <c r="B193" s="3">
        <v>4</v>
      </c>
      <c r="C193" s="5">
        <v>4031.2989438435402</v>
      </c>
      <c r="D193" s="5">
        <v>2968.7793072517802</v>
      </c>
      <c r="E193" s="5">
        <v>3223.4917980277701</v>
      </c>
      <c r="F193" s="5">
        <v>3201.17445703778</v>
      </c>
      <c r="G193" s="5">
        <v>3130.6288948985398</v>
      </c>
    </row>
    <row r="194" spans="1:7" x14ac:dyDescent="0.55000000000000004">
      <c r="A194" s="3">
        <v>7</v>
      </c>
      <c r="B194" s="3">
        <v>5</v>
      </c>
      <c r="C194" s="5">
        <v>10923.290798895699</v>
      </c>
      <c r="D194" s="5">
        <v>11101.006858746499</v>
      </c>
      <c r="E194" s="5">
        <v>10603.7438905995</v>
      </c>
      <c r="F194" s="5">
        <v>10041.2309204189</v>
      </c>
      <c r="G194" s="5">
        <v>10097.3775712477</v>
      </c>
    </row>
    <row r="195" spans="1:7" x14ac:dyDescent="0.55000000000000004">
      <c r="A195" s="3">
        <v>7</v>
      </c>
      <c r="B195" s="3">
        <v>6</v>
      </c>
      <c r="C195" s="5">
        <v>81000.693794229403</v>
      </c>
      <c r="D195" s="5">
        <v>71865.736972350307</v>
      </c>
      <c r="E195" s="5">
        <v>72695.056758038903</v>
      </c>
      <c r="F195" s="5">
        <v>70605.771153446898</v>
      </c>
      <c r="G195" s="5">
        <v>70964.1135073521</v>
      </c>
    </row>
    <row r="196" spans="1:7" x14ac:dyDescent="0.55000000000000004">
      <c r="A196" s="3">
        <v>7</v>
      </c>
      <c r="B196" s="3">
        <v>7</v>
      </c>
      <c r="C196" s="5">
        <v>19648.938703768101</v>
      </c>
      <c r="D196" s="5">
        <v>15005.01199171</v>
      </c>
      <c r="E196" s="5">
        <v>16383.870883556699</v>
      </c>
      <c r="F196" s="5">
        <v>16697.891371504698</v>
      </c>
      <c r="G196" s="5">
        <v>17877.704989250899</v>
      </c>
    </row>
    <row r="197" spans="1:7" x14ac:dyDescent="0.55000000000000004">
      <c r="A197" s="3">
        <v>7</v>
      </c>
      <c r="B197" s="3">
        <v>8</v>
      </c>
      <c r="C197" s="5">
        <v>30488.259450117701</v>
      </c>
      <c r="D197" s="5">
        <v>27231.556131797901</v>
      </c>
      <c r="E197" s="5">
        <v>27026.9840772971</v>
      </c>
      <c r="F197" s="5">
        <v>26351.179911315699</v>
      </c>
      <c r="G197" s="5">
        <v>24763.8165877869</v>
      </c>
    </row>
    <row r="198" spans="1:7" x14ac:dyDescent="0.55000000000000004">
      <c r="A198" s="3">
        <v>7</v>
      </c>
      <c r="B198" s="3">
        <v>9</v>
      </c>
      <c r="C198" s="5">
        <v>20873.040175771101</v>
      </c>
      <c r="D198" s="5">
        <v>15840.8403880602</v>
      </c>
      <c r="E198" s="5">
        <v>17013.3164348024</v>
      </c>
      <c r="F198" s="5">
        <v>15808.1578948239</v>
      </c>
      <c r="G198" s="5">
        <v>14759.563707384101</v>
      </c>
    </row>
    <row r="199" spans="1:7" x14ac:dyDescent="0.55000000000000004">
      <c r="A199" s="3">
        <v>7</v>
      </c>
      <c r="B199" s="3">
        <v>10</v>
      </c>
      <c r="C199" s="5">
        <v>50652.169042011701</v>
      </c>
      <c r="D199" s="5">
        <v>51009.533698896703</v>
      </c>
      <c r="E199" s="5">
        <v>57234.188815726098</v>
      </c>
      <c r="F199" s="5">
        <v>55578.702519626</v>
      </c>
      <c r="G199" s="5">
        <v>51084.4689748811</v>
      </c>
    </row>
    <row r="200" spans="1:7" x14ac:dyDescent="0.55000000000000004">
      <c r="A200" s="3">
        <v>7</v>
      </c>
      <c r="B200" s="3">
        <v>11</v>
      </c>
      <c r="C200" s="5">
        <v>70630.272466950104</v>
      </c>
      <c r="D200" s="5">
        <v>50159.532105640297</v>
      </c>
      <c r="E200" s="5">
        <v>56505.303030135503</v>
      </c>
      <c r="F200" s="5">
        <v>55640.675068224402</v>
      </c>
      <c r="G200" s="5">
        <v>58051.645111223697</v>
      </c>
    </row>
    <row r="201" spans="1:7" x14ac:dyDescent="0.55000000000000004">
      <c r="A201" s="3">
        <v>7</v>
      </c>
      <c r="B201" s="3">
        <v>12</v>
      </c>
      <c r="C201" s="5">
        <v>76339.0701467787</v>
      </c>
      <c r="D201" s="5">
        <v>62208.497283919503</v>
      </c>
      <c r="E201" s="5">
        <v>57297.955252115396</v>
      </c>
      <c r="F201" s="5">
        <v>53153.517410486696</v>
      </c>
      <c r="G201" s="5">
        <v>47752.427721435997</v>
      </c>
    </row>
    <row r="202" spans="1:7" x14ac:dyDescent="0.55000000000000004">
      <c r="A202" s="3">
        <v>7</v>
      </c>
      <c r="B202" s="3">
        <v>13</v>
      </c>
      <c r="C202" s="5">
        <v>147948.62330266199</v>
      </c>
      <c r="D202" s="5">
        <v>100915.117288899</v>
      </c>
      <c r="E202" s="5">
        <v>84148.062595787997</v>
      </c>
      <c r="F202" s="5">
        <v>81008.230618607806</v>
      </c>
      <c r="G202" s="5">
        <v>67378.763855851197</v>
      </c>
    </row>
    <row r="203" spans="1:7" x14ac:dyDescent="0.55000000000000004">
      <c r="A203" s="3">
        <v>7</v>
      </c>
      <c r="B203" s="3">
        <v>14</v>
      </c>
      <c r="C203" s="5">
        <v>47802.518936080902</v>
      </c>
      <c r="D203" s="5">
        <v>38841.525893756501</v>
      </c>
      <c r="E203" s="5">
        <v>48389.190163696097</v>
      </c>
      <c r="F203" s="5">
        <v>45279.610472455701</v>
      </c>
      <c r="G203" s="5">
        <v>41285.653982945398</v>
      </c>
    </row>
    <row r="204" spans="1:7" x14ac:dyDescent="0.55000000000000004">
      <c r="A204" s="3">
        <v>7</v>
      </c>
      <c r="B204" s="3">
        <v>15</v>
      </c>
      <c r="C204" s="5">
        <v>6689.1652917886104</v>
      </c>
      <c r="D204" s="5">
        <v>4409.1269874506497</v>
      </c>
      <c r="E204" s="5">
        <v>5098.4266039205504</v>
      </c>
      <c r="F204" s="5">
        <v>4631.1592531085898</v>
      </c>
      <c r="G204" s="5">
        <v>5123.6237375803203</v>
      </c>
    </row>
    <row r="205" spans="1:7" x14ac:dyDescent="0.55000000000000004">
      <c r="A205" s="3">
        <v>7</v>
      </c>
      <c r="B205" s="3">
        <v>16</v>
      </c>
      <c r="C205" s="5">
        <v>39472.403597394099</v>
      </c>
      <c r="D205" s="5">
        <v>36569.919684304601</v>
      </c>
      <c r="E205" s="5">
        <v>38437.155425766898</v>
      </c>
      <c r="F205" s="5">
        <v>38195.892683198101</v>
      </c>
      <c r="G205" s="5">
        <v>38170.603189266898</v>
      </c>
    </row>
    <row r="206" spans="1:7" x14ac:dyDescent="0.55000000000000004">
      <c r="A206" s="3">
        <v>7</v>
      </c>
      <c r="B206" s="3">
        <v>17</v>
      </c>
      <c r="C206" s="5">
        <v>259353.676609015</v>
      </c>
      <c r="D206" s="5">
        <v>174025.001217549</v>
      </c>
      <c r="E206" s="5">
        <v>172134.15902408701</v>
      </c>
      <c r="F206" s="5">
        <v>170649.273026882</v>
      </c>
      <c r="G206" s="5">
        <v>180317.630492414</v>
      </c>
    </row>
    <row r="207" spans="1:7" x14ac:dyDescent="0.55000000000000004">
      <c r="A207" s="3">
        <v>7</v>
      </c>
      <c r="B207" s="3">
        <v>18</v>
      </c>
      <c r="C207" s="5">
        <v>45184.869096987699</v>
      </c>
      <c r="D207" s="5">
        <v>49610.626815295604</v>
      </c>
      <c r="E207" s="5">
        <v>61476.695936734301</v>
      </c>
      <c r="F207" s="5">
        <v>62477.481640484097</v>
      </c>
      <c r="G207" s="5">
        <v>63368.168281471</v>
      </c>
    </row>
    <row r="208" spans="1:7" x14ac:dyDescent="0.55000000000000004">
      <c r="A208" s="3">
        <v>7</v>
      </c>
      <c r="B208" s="3">
        <v>19</v>
      </c>
      <c r="C208" s="5">
        <v>27813.1001075559</v>
      </c>
      <c r="D208" s="5">
        <v>20857.364037086001</v>
      </c>
      <c r="E208" s="5">
        <v>19611.809433681599</v>
      </c>
      <c r="F208" s="5">
        <v>19119.969884325299</v>
      </c>
      <c r="G208" s="5">
        <v>18527.642965767998</v>
      </c>
    </row>
    <row r="209" spans="1:7" x14ac:dyDescent="0.55000000000000004">
      <c r="A209" s="3">
        <v>7</v>
      </c>
      <c r="B209" s="3">
        <v>20</v>
      </c>
      <c r="C209" s="5">
        <v>71012.181766629205</v>
      </c>
      <c r="D209" s="5">
        <v>52212.299022666797</v>
      </c>
      <c r="E209" s="5">
        <v>57771.133369407202</v>
      </c>
      <c r="F209" s="5">
        <v>57203.653501348701</v>
      </c>
      <c r="G209" s="5">
        <v>69115.138346086998</v>
      </c>
    </row>
    <row r="210" spans="1:7" x14ac:dyDescent="0.55000000000000004">
      <c r="A210" s="3">
        <v>7</v>
      </c>
      <c r="B210" s="3">
        <v>21</v>
      </c>
      <c r="C210" s="5">
        <v>110828.813847112</v>
      </c>
      <c r="D210" s="5">
        <v>92290.924535064696</v>
      </c>
      <c r="E210" s="5">
        <v>101640.590499589</v>
      </c>
      <c r="F210" s="5">
        <v>100032.665666963</v>
      </c>
      <c r="G210" s="5">
        <v>98989.703077838596</v>
      </c>
    </row>
    <row r="211" spans="1:7" x14ac:dyDescent="0.55000000000000004">
      <c r="A211" s="3">
        <v>7</v>
      </c>
      <c r="B211" s="3">
        <v>22</v>
      </c>
      <c r="C211" s="5">
        <v>44128.688141908802</v>
      </c>
      <c r="D211" s="5">
        <v>32775.971076641501</v>
      </c>
      <c r="E211" s="5">
        <v>26532.871848239902</v>
      </c>
      <c r="F211" s="5">
        <v>24394.180817748798</v>
      </c>
      <c r="G211" s="5">
        <v>21302.622770160699</v>
      </c>
    </row>
    <row r="212" spans="1:7" x14ac:dyDescent="0.55000000000000004">
      <c r="A212" s="3">
        <v>7</v>
      </c>
      <c r="B212" s="3">
        <v>23</v>
      </c>
      <c r="C212" s="5">
        <v>50574.7452126114</v>
      </c>
      <c r="D212" s="5">
        <v>36616.400522101903</v>
      </c>
      <c r="E212" s="5">
        <v>39732.252720683297</v>
      </c>
      <c r="F212" s="5">
        <v>37605.284827234304</v>
      </c>
      <c r="G212" s="5">
        <v>37072.5144485161</v>
      </c>
    </row>
    <row r="213" spans="1:7" x14ac:dyDescent="0.55000000000000004">
      <c r="A213" s="3">
        <v>7</v>
      </c>
      <c r="B213" s="3">
        <v>24</v>
      </c>
      <c r="C213" s="5">
        <v>13035.6413390425</v>
      </c>
      <c r="D213" s="5">
        <v>11082.797632993401</v>
      </c>
      <c r="E213" s="5">
        <v>12262.499772253601</v>
      </c>
      <c r="F213" s="5">
        <v>11767.2689275061</v>
      </c>
      <c r="G213" s="5">
        <v>10702.9455727471</v>
      </c>
    </row>
    <row r="214" spans="1:7" x14ac:dyDescent="0.55000000000000004">
      <c r="A214" s="3">
        <v>7</v>
      </c>
      <c r="B214" s="3">
        <v>25</v>
      </c>
      <c r="C214" s="5">
        <v>30032.5189120215</v>
      </c>
      <c r="D214" s="5">
        <v>25668.5187308313</v>
      </c>
      <c r="E214" s="5">
        <v>24017.4035784921</v>
      </c>
      <c r="F214" s="5">
        <v>23045.207204767099</v>
      </c>
      <c r="G214" s="5">
        <v>21998.765674357699</v>
      </c>
    </row>
    <row r="215" spans="1:7" x14ac:dyDescent="0.55000000000000004">
      <c r="A215" s="3">
        <v>7</v>
      </c>
      <c r="B215" s="3">
        <v>26</v>
      </c>
      <c r="C215" s="5">
        <v>89197.737927324793</v>
      </c>
      <c r="D215" s="5">
        <v>65334.407917756696</v>
      </c>
      <c r="E215" s="5">
        <v>54616.936612590398</v>
      </c>
      <c r="F215" s="5">
        <v>58465.233950759102</v>
      </c>
      <c r="G215" s="5">
        <v>56871.671891648402</v>
      </c>
    </row>
    <row r="216" spans="1:7" x14ac:dyDescent="0.55000000000000004">
      <c r="A216" s="3">
        <v>7</v>
      </c>
      <c r="B216" s="3">
        <v>27</v>
      </c>
      <c r="C216" s="5">
        <v>48193.545434515501</v>
      </c>
      <c r="D216" s="5">
        <v>65797.732280044307</v>
      </c>
      <c r="E216" s="5">
        <v>73991.041939909395</v>
      </c>
      <c r="F216" s="5">
        <v>76458.824236854605</v>
      </c>
      <c r="G216" s="5">
        <v>68355.876934759202</v>
      </c>
    </row>
    <row r="217" spans="1:7" x14ac:dyDescent="0.55000000000000004">
      <c r="A217" s="3">
        <v>7</v>
      </c>
      <c r="B217" s="3">
        <v>28</v>
      </c>
      <c r="C217" s="5">
        <v>189759.74542993301</v>
      </c>
      <c r="D217" s="5">
        <v>139115.88639450801</v>
      </c>
      <c r="E217" s="5">
        <v>146060.499027026</v>
      </c>
      <c r="F217" s="5">
        <v>149273.39005391099</v>
      </c>
      <c r="G217" s="5">
        <v>162805.92752248401</v>
      </c>
    </row>
    <row r="218" spans="1:7" x14ac:dyDescent="0.55000000000000004">
      <c r="A218" s="3">
        <v>7</v>
      </c>
      <c r="B218" s="3">
        <v>29</v>
      </c>
      <c r="C218" s="5">
        <v>54150.112730021698</v>
      </c>
      <c r="D218" s="5">
        <v>51198.026777683997</v>
      </c>
      <c r="E218" s="5">
        <v>49761.200893277797</v>
      </c>
      <c r="F218" s="5">
        <v>50680.487365972302</v>
      </c>
      <c r="G218" s="5">
        <v>49537.901104982797</v>
      </c>
    </row>
    <row r="219" spans="1:7" x14ac:dyDescent="0.55000000000000004">
      <c r="A219" s="3">
        <v>7</v>
      </c>
      <c r="B219" s="3">
        <v>30</v>
      </c>
      <c r="C219" s="5">
        <v>81418.129121345803</v>
      </c>
      <c r="D219" s="5">
        <v>83377.614105118497</v>
      </c>
      <c r="E219" s="5">
        <v>75433.721140122303</v>
      </c>
      <c r="F219" s="5">
        <v>71345.710583141205</v>
      </c>
      <c r="G219" s="5">
        <v>61556.1653246352</v>
      </c>
    </row>
    <row r="220" spans="1:7" x14ac:dyDescent="0.55000000000000004">
      <c r="A220" s="3">
        <v>7</v>
      </c>
      <c r="B220" s="3">
        <v>31</v>
      </c>
      <c r="C220" s="5">
        <v>72787.978840676704</v>
      </c>
      <c r="D220" s="5">
        <v>54394.556204804598</v>
      </c>
      <c r="E220" s="5">
        <v>47900.673322089198</v>
      </c>
      <c r="F220" s="5">
        <v>45971.027502019802</v>
      </c>
      <c r="G220" s="5">
        <v>40942.134862111197</v>
      </c>
    </row>
    <row r="221" spans="1:7" x14ac:dyDescent="0.55000000000000004">
      <c r="A221" s="3">
        <v>8</v>
      </c>
      <c r="B221" s="3">
        <v>1</v>
      </c>
      <c r="C221" s="5">
        <v>110044.555618707</v>
      </c>
      <c r="D221" s="5">
        <v>60848.295828771399</v>
      </c>
      <c r="E221" s="5">
        <v>45245.233933564603</v>
      </c>
      <c r="F221" s="5">
        <v>41882.3952729472</v>
      </c>
      <c r="G221" s="5">
        <v>33774.705887867298</v>
      </c>
    </row>
    <row r="222" spans="1:7" x14ac:dyDescent="0.55000000000000004">
      <c r="A222" s="3">
        <v>8</v>
      </c>
      <c r="B222" s="3">
        <v>2</v>
      </c>
      <c r="C222" s="5">
        <v>3250.6167976881602</v>
      </c>
      <c r="D222" s="5">
        <v>2927.9319265650502</v>
      </c>
      <c r="E222" s="5">
        <v>2709.0638420642199</v>
      </c>
      <c r="F222" s="5">
        <v>2491.2989647558302</v>
      </c>
      <c r="G222" s="5">
        <v>2281.4492083345399</v>
      </c>
    </row>
    <row r="223" spans="1:7" x14ac:dyDescent="0.55000000000000004">
      <c r="A223" s="3">
        <v>8</v>
      </c>
      <c r="B223" s="3">
        <v>3</v>
      </c>
      <c r="C223" s="5">
        <v>131490.57726797901</v>
      </c>
      <c r="D223" s="5">
        <v>109930.69512997101</v>
      </c>
      <c r="E223" s="5">
        <v>114389.008966611</v>
      </c>
      <c r="F223" s="5">
        <v>110481.06698206801</v>
      </c>
      <c r="G223" s="5">
        <v>102591.17794596301</v>
      </c>
    </row>
    <row r="224" spans="1:7" x14ac:dyDescent="0.55000000000000004">
      <c r="A224" s="3">
        <v>8</v>
      </c>
      <c r="B224" s="3">
        <v>4</v>
      </c>
      <c r="C224" s="5">
        <v>12807.7378132332</v>
      </c>
      <c r="D224" s="5">
        <v>8822.5639170756695</v>
      </c>
      <c r="E224" s="5">
        <v>8858.5916963037798</v>
      </c>
      <c r="F224" s="5">
        <v>8351.4241975290497</v>
      </c>
      <c r="G224" s="5">
        <v>7123.6093582598496</v>
      </c>
    </row>
    <row r="225" spans="1:7" x14ac:dyDescent="0.55000000000000004">
      <c r="A225" s="3">
        <v>8</v>
      </c>
      <c r="B225" s="3">
        <v>5</v>
      </c>
      <c r="C225" s="5">
        <v>13816.668134970299</v>
      </c>
      <c r="D225" s="5">
        <v>10758.234632873</v>
      </c>
      <c r="E225" s="5">
        <v>11310.495800250001</v>
      </c>
      <c r="F225" s="5">
        <v>11108.709307814201</v>
      </c>
      <c r="G225" s="5">
        <v>11640.0702374212</v>
      </c>
    </row>
    <row r="226" spans="1:7" x14ac:dyDescent="0.55000000000000004">
      <c r="A226" s="3">
        <v>8</v>
      </c>
      <c r="B226" s="3">
        <v>6</v>
      </c>
      <c r="C226" s="5">
        <v>236445.17317084901</v>
      </c>
      <c r="D226" s="5">
        <v>210174.99353986399</v>
      </c>
      <c r="E226" s="5">
        <v>215693.402997333</v>
      </c>
      <c r="F226" s="5">
        <v>211266.890964277</v>
      </c>
      <c r="G226" s="5">
        <v>208462.22172405099</v>
      </c>
    </row>
    <row r="227" spans="1:7" x14ac:dyDescent="0.55000000000000004">
      <c r="A227" s="3">
        <v>8</v>
      </c>
      <c r="B227" s="3">
        <v>7</v>
      </c>
      <c r="C227" s="5">
        <v>25143.903944585702</v>
      </c>
      <c r="D227" s="5">
        <v>20072.6273040581</v>
      </c>
      <c r="E227" s="5">
        <v>19651.6113621062</v>
      </c>
      <c r="F227" s="5">
        <v>18715.026350938799</v>
      </c>
      <c r="G227" s="5">
        <v>18035.091072847001</v>
      </c>
    </row>
    <row r="228" spans="1:7" x14ac:dyDescent="0.55000000000000004">
      <c r="A228" s="3">
        <v>8</v>
      </c>
      <c r="B228" s="3">
        <v>8</v>
      </c>
      <c r="C228" s="5">
        <v>155221.17866385201</v>
      </c>
      <c r="D228" s="5">
        <v>122119.733051099</v>
      </c>
      <c r="E228" s="5">
        <v>124608.64943587899</v>
      </c>
      <c r="F228" s="5">
        <v>120981.061444562</v>
      </c>
      <c r="G228" s="5">
        <v>116541.114329191</v>
      </c>
    </row>
    <row r="229" spans="1:7" x14ac:dyDescent="0.55000000000000004">
      <c r="A229" s="3">
        <v>8</v>
      </c>
      <c r="B229" s="3">
        <v>9</v>
      </c>
      <c r="C229" s="5">
        <v>37187.914032481203</v>
      </c>
      <c r="D229" s="5">
        <v>30176.885591273</v>
      </c>
      <c r="E229" s="5">
        <v>31614.7809324974</v>
      </c>
      <c r="F229" s="5">
        <v>28873.424712623</v>
      </c>
      <c r="G229" s="5">
        <v>27388.022281211099</v>
      </c>
    </row>
    <row r="230" spans="1:7" x14ac:dyDescent="0.55000000000000004">
      <c r="A230" s="3">
        <v>8</v>
      </c>
      <c r="B230" s="3">
        <v>10</v>
      </c>
      <c r="C230" s="5">
        <v>248529.790121392</v>
      </c>
      <c r="D230" s="5">
        <v>252668.589088671</v>
      </c>
      <c r="E230" s="5">
        <v>238612.086524343</v>
      </c>
      <c r="F230" s="5">
        <v>226068.285393036</v>
      </c>
      <c r="G230" s="5">
        <v>219006.49925922</v>
      </c>
    </row>
    <row r="231" spans="1:7" x14ac:dyDescent="0.55000000000000004">
      <c r="A231" s="3">
        <v>8</v>
      </c>
      <c r="B231" s="3">
        <v>11</v>
      </c>
      <c r="C231" s="5">
        <v>55006.0833379826</v>
      </c>
      <c r="D231" s="5">
        <v>41575.6673291232</v>
      </c>
      <c r="E231" s="5">
        <v>39935.7262857811</v>
      </c>
      <c r="F231" s="5">
        <v>37981.746143655</v>
      </c>
      <c r="G231" s="5">
        <v>32737.057948463102</v>
      </c>
    </row>
    <row r="232" spans="1:7" x14ac:dyDescent="0.55000000000000004">
      <c r="A232" s="3">
        <v>8</v>
      </c>
      <c r="B232" s="3">
        <v>12</v>
      </c>
      <c r="C232" s="5">
        <v>156487.94224551599</v>
      </c>
      <c r="D232" s="5">
        <v>145120.555643784</v>
      </c>
      <c r="E232" s="5">
        <v>147511.89660808799</v>
      </c>
      <c r="F232" s="5">
        <v>146055.706335795</v>
      </c>
      <c r="G232" s="5">
        <v>140548.397212212</v>
      </c>
    </row>
    <row r="233" spans="1:7" x14ac:dyDescent="0.55000000000000004">
      <c r="A233" s="3">
        <v>8</v>
      </c>
      <c r="B233" s="3">
        <v>13</v>
      </c>
      <c r="C233" s="5">
        <v>47835.951920143103</v>
      </c>
      <c r="D233" s="5">
        <v>31598.083775423798</v>
      </c>
      <c r="E233" s="5">
        <v>22773.127395395601</v>
      </c>
      <c r="F233" s="5">
        <v>21229.161219591198</v>
      </c>
      <c r="G233" s="5">
        <v>17084.132419066402</v>
      </c>
    </row>
    <row r="234" spans="1:7" x14ac:dyDescent="0.55000000000000004">
      <c r="A234" s="3">
        <v>8</v>
      </c>
      <c r="B234" s="3">
        <v>14</v>
      </c>
      <c r="C234" s="5">
        <v>44330.935894903203</v>
      </c>
      <c r="D234" s="5">
        <v>57322.022172344303</v>
      </c>
      <c r="E234" s="5">
        <v>83246.889932243794</v>
      </c>
      <c r="F234" s="5">
        <v>82287.318775264503</v>
      </c>
      <c r="G234" s="5">
        <v>78592.569088611504</v>
      </c>
    </row>
    <row r="235" spans="1:7" x14ac:dyDescent="0.55000000000000004">
      <c r="A235" s="3">
        <v>8</v>
      </c>
      <c r="B235" s="3">
        <v>15</v>
      </c>
      <c r="C235" s="5">
        <v>15045.7294504521</v>
      </c>
      <c r="D235" s="5">
        <v>11183.3133890547</v>
      </c>
      <c r="E235" s="5">
        <v>11930.940438937399</v>
      </c>
      <c r="F235" s="5">
        <v>11416.757263147099</v>
      </c>
      <c r="G235" s="5">
        <v>10042.784689522699</v>
      </c>
    </row>
    <row r="236" spans="1:7" x14ac:dyDescent="0.55000000000000004">
      <c r="A236" s="3">
        <v>8</v>
      </c>
      <c r="B236" s="3">
        <v>16</v>
      </c>
      <c r="C236" s="5">
        <v>136792.62732099701</v>
      </c>
      <c r="D236" s="5">
        <v>103570.89078805</v>
      </c>
      <c r="E236" s="5">
        <v>97908.070855301004</v>
      </c>
      <c r="F236" s="5">
        <v>91531.411805700394</v>
      </c>
      <c r="G236" s="5">
        <v>88867.320855315804</v>
      </c>
    </row>
    <row r="237" spans="1:7" x14ac:dyDescent="0.55000000000000004">
      <c r="A237" s="3">
        <v>8</v>
      </c>
      <c r="B237" s="3">
        <v>17</v>
      </c>
      <c r="C237" s="5">
        <v>225777.76742721</v>
      </c>
      <c r="D237" s="5">
        <v>178933.07306448399</v>
      </c>
      <c r="E237" s="5">
        <v>172287.89603580901</v>
      </c>
      <c r="F237" s="5">
        <v>173658.33696160599</v>
      </c>
      <c r="G237" s="5">
        <v>184727.533968198</v>
      </c>
    </row>
    <row r="238" spans="1:7" x14ac:dyDescent="0.55000000000000004">
      <c r="A238" s="3">
        <v>8</v>
      </c>
      <c r="B238" s="3">
        <v>18</v>
      </c>
      <c r="C238" s="5">
        <v>60855.700500845996</v>
      </c>
      <c r="D238" s="5">
        <v>60390.613727059899</v>
      </c>
      <c r="E238" s="5">
        <v>65225.634202847599</v>
      </c>
      <c r="F238" s="5">
        <v>63646.937487515803</v>
      </c>
      <c r="G238" s="5">
        <v>66634.289966640994</v>
      </c>
    </row>
    <row r="239" spans="1:7" x14ac:dyDescent="0.55000000000000004">
      <c r="A239" s="3">
        <v>8</v>
      </c>
      <c r="B239" s="3">
        <v>19</v>
      </c>
      <c r="C239" s="5">
        <v>41500.449210329803</v>
      </c>
      <c r="D239" s="5">
        <v>33087.7804339539</v>
      </c>
      <c r="E239" s="5">
        <v>30964.0966444283</v>
      </c>
      <c r="F239" s="5">
        <v>29948.156637661701</v>
      </c>
      <c r="G239" s="5">
        <v>28916.786552914498</v>
      </c>
    </row>
    <row r="240" spans="1:7" x14ac:dyDescent="0.55000000000000004">
      <c r="A240" s="3">
        <v>8</v>
      </c>
      <c r="B240" s="3">
        <v>20</v>
      </c>
      <c r="C240" s="5">
        <v>132000.36341926601</v>
      </c>
      <c r="D240" s="5">
        <v>127359.53195497001</v>
      </c>
      <c r="E240" s="5">
        <v>126299.18614265</v>
      </c>
      <c r="F240" s="5">
        <v>126135.15825593899</v>
      </c>
      <c r="G240" s="5">
        <v>128361.926648398</v>
      </c>
    </row>
    <row r="241" spans="1:7" x14ac:dyDescent="0.55000000000000004">
      <c r="A241" s="3">
        <v>8</v>
      </c>
      <c r="B241" s="3">
        <v>21</v>
      </c>
      <c r="C241" s="5">
        <v>125904.312763166</v>
      </c>
      <c r="D241" s="5">
        <v>100991.780348927</v>
      </c>
      <c r="E241" s="5">
        <v>101710.968358923</v>
      </c>
      <c r="F241" s="5">
        <v>99586.787118373002</v>
      </c>
      <c r="G241" s="5">
        <v>102073.694805844</v>
      </c>
    </row>
    <row r="242" spans="1:7" x14ac:dyDescent="0.55000000000000004">
      <c r="A242" s="3">
        <v>8</v>
      </c>
      <c r="B242" s="3">
        <v>22</v>
      </c>
      <c r="C242" s="5">
        <v>47841.336491020797</v>
      </c>
      <c r="D242" s="5">
        <v>33872.988784473302</v>
      </c>
      <c r="E242" s="5">
        <v>25596.624462206601</v>
      </c>
      <c r="F242" s="5">
        <v>23102.714437547202</v>
      </c>
      <c r="G242" s="5">
        <v>20400.173375506602</v>
      </c>
    </row>
    <row r="243" spans="1:7" x14ac:dyDescent="0.55000000000000004">
      <c r="A243" s="3">
        <v>8</v>
      </c>
      <c r="B243" s="3">
        <v>23</v>
      </c>
      <c r="C243" s="5">
        <v>70355.467130390403</v>
      </c>
      <c r="D243" s="5">
        <v>50498.498939333796</v>
      </c>
      <c r="E243" s="5">
        <v>52866.4904331336</v>
      </c>
      <c r="F243" s="5">
        <v>50081.739002657603</v>
      </c>
      <c r="G243" s="5">
        <v>49169.732909216596</v>
      </c>
    </row>
    <row r="244" spans="1:7" x14ac:dyDescent="0.55000000000000004">
      <c r="A244" s="3">
        <v>8</v>
      </c>
      <c r="B244" s="3">
        <v>24</v>
      </c>
      <c r="C244" s="5">
        <v>35890.441067306303</v>
      </c>
      <c r="D244" s="5">
        <v>30067.678212800001</v>
      </c>
      <c r="E244" s="5">
        <v>31626.731949349301</v>
      </c>
      <c r="F244" s="5">
        <v>30267.670825943202</v>
      </c>
      <c r="G244" s="5">
        <v>28013.189222240198</v>
      </c>
    </row>
    <row r="245" spans="1:7" x14ac:dyDescent="0.55000000000000004">
      <c r="A245" s="3">
        <v>8</v>
      </c>
      <c r="B245" s="3">
        <v>25</v>
      </c>
      <c r="C245" s="5">
        <v>41899.218910096803</v>
      </c>
      <c r="D245" s="5">
        <v>32879.4528437431</v>
      </c>
      <c r="E245" s="5">
        <v>32665.887080387402</v>
      </c>
      <c r="F245" s="5">
        <v>32806.453987624802</v>
      </c>
      <c r="G245" s="5">
        <v>32328.120543171499</v>
      </c>
    </row>
    <row r="246" spans="1:7" x14ac:dyDescent="0.55000000000000004">
      <c r="A246" s="3">
        <v>8</v>
      </c>
      <c r="B246" s="3">
        <v>26</v>
      </c>
      <c r="C246" s="5">
        <v>135184.64473599801</v>
      </c>
      <c r="D246" s="5">
        <v>101050.019465601</v>
      </c>
      <c r="E246" s="5">
        <v>82464.307564544302</v>
      </c>
      <c r="F246" s="5">
        <v>88842.352639003802</v>
      </c>
      <c r="G246" s="5">
        <v>89018.500504349402</v>
      </c>
    </row>
    <row r="247" spans="1:7" x14ac:dyDescent="0.55000000000000004">
      <c r="A247" s="3">
        <v>8</v>
      </c>
      <c r="B247" s="3">
        <v>27</v>
      </c>
      <c r="C247" s="5">
        <v>167413.03167604201</v>
      </c>
      <c r="D247" s="5">
        <v>187503.054419586</v>
      </c>
      <c r="E247" s="5">
        <v>203929.73079081799</v>
      </c>
      <c r="F247" s="5">
        <v>208772.37643169099</v>
      </c>
      <c r="G247" s="5">
        <v>200983.44785027101</v>
      </c>
    </row>
    <row r="248" spans="1:7" x14ac:dyDescent="0.55000000000000004">
      <c r="A248" s="3">
        <v>8</v>
      </c>
      <c r="B248" s="3">
        <v>28</v>
      </c>
      <c r="C248" s="5">
        <v>719899.60709479603</v>
      </c>
      <c r="D248" s="5">
        <v>486711.29496989201</v>
      </c>
      <c r="E248" s="5">
        <v>433611.81786037103</v>
      </c>
      <c r="F248" s="5">
        <v>437087.21708177403</v>
      </c>
      <c r="G248" s="5">
        <v>454012.974425236</v>
      </c>
    </row>
    <row r="249" spans="1:7" x14ac:dyDescent="0.55000000000000004">
      <c r="A249" s="3">
        <v>8</v>
      </c>
      <c r="B249" s="3">
        <v>29</v>
      </c>
      <c r="C249" s="5">
        <v>115042.953271002</v>
      </c>
      <c r="D249" s="5">
        <v>110128.65944136999</v>
      </c>
      <c r="E249" s="5">
        <v>107063.924136164</v>
      </c>
      <c r="F249" s="5">
        <v>108059.69127862999</v>
      </c>
      <c r="G249" s="5">
        <v>105659.76810797201</v>
      </c>
    </row>
    <row r="250" spans="1:7" x14ac:dyDescent="0.55000000000000004">
      <c r="A250" s="3">
        <v>8</v>
      </c>
      <c r="B250" s="3">
        <v>30</v>
      </c>
      <c r="C250" s="5">
        <v>109677.673921494</v>
      </c>
      <c r="D250" s="5">
        <v>90189.307050798903</v>
      </c>
      <c r="E250" s="5">
        <v>72836.8971275769</v>
      </c>
      <c r="F250" s="5">
        <v>66178.8348560921</v>
      </c>
      <c r="G250" s="5">
        <v>57800.341349431103</v>
      </c>
    </row>
    <row r="251" spans="1:7" x14ac:dyDescent="0.55000000000000004">
      <c r="A251" s="3">
        <v>8</v>
      </c>
      <c r="B251" s="3">
        <v>31</v>
      </c>
      <c r="C251" s="5">
        <v>116241.33085769</v>
      </c>
      <c r="D251" s="5">
        <v>85238.845077158898</v>
      </c>
      <c r="E251" s="5">
        <v>74029.7508623951</v>
      </c>
      <c r="F251" s="5">
        <v>70744.621089520995</v>
      </c>
      <c r="G251" s="5">
        <v>67017.495870428102</v>
      </c>
    </row>
    <row r="252" spans="1:7" x14ac:dyDescent="0.55000000000000004">
      <c r="A252" s="3">
        <v>9</v>
      </c>
      <c r="B252" s="3">
        <v>1</v>
      </c>
      <c r="C252" s="5">
        <v>63696.8588349087</v>
      </c>
      <c r="D252" s="5">
        <v>34859.302910712198</v>
      </c>
      <c r="E252" s="5">
        <v>27569.261050780398</v>
      </c>
      <c r="F252" s="5">
        <v>27873.351771526701</v>
      </c>
      <c r="G252" s="5">
        <v>23285.041932199401</v>
      </c>
    </row>
    <row r="253" spans="1:7" x14ac:dyDescent="0.55000000000000004">
      <c r="A253" s="3">
        <v>9</v>
      </c>
      <c r="B253" s="3">
        <v>2</v>
      </c>
      <c r="C253" s="5">
        <v>5078.8087786449296</v>
      </c>
      <c r="D253" s="5">
        <v>4189.5118868856698</v>
      </c>
      <c r="E253" s="5">
        <v>3617.6726668758201</v>
      </c>
      <c r="F253" s="5">
        <v>3322.39304471069</v>
      </c>
      <c r="G253" s="5">
        <v>3030.5811660397198</v>
      </c>
    </row>
    <row r="254" spans="1:7" x14ac:dyDescent="0.55000000000000004">
      <c r="A254" s="3">
        <v>9</v>
      </c>
      <c r="B254" s="3">
        <v>3</v>
      </c>
      <c r="C254" s="5">
        <v>46538.260124262197</v>
      </c>
      <c r="D254" s="5">
        <v>47416.014978343599</v>
      </c>
      <c r="E254" s="5">
        <v>50156.050287600803</v>
      </c>
      <c r="F254" s="5">
        <v>47665.301119613003</v>
      </c>
      <c r="G254" s="5">
        <v>46283.7844538848</v>
      </c>
    </row>
    <row r="255" spans="1:7" x14ac:dyDescent="0.55000000000000004">
      <c r="A255" s="3">
        <v>9</v>
      </c>
      <c r="B255" s="3">
        <v>4</v>
      </c>
      <c r="C255" s="5">
        <v>9134.3286069786209</v>
      </c>
      <c r="D255" s="5">
        <v>7424.5559021383597</v>
      </c>
      <c r="E255" s="5">
        <v>6904.7209485623998</v>
      </c>
      <c r="F255" s="5">
        <v>6541.3707784407497</v>
      </c>
      <c r="G255" s="5">
        <v>5912.1919278509404</v>
      </c>
    </row>
    <row r="256" spans="1:7" x14ac:dyDescent="0.55000000000000004">
      <c r="A256" s="3">
        <v>9</v>
      </c>
      <c r="B256" s="3">
        <v>5</v>
      </c>
      <c r="C256" s="5">
        <v>14365.6313921894</v>
      </c>
      <c r="D256" s="5">
        <v>14391.900601130201</v>
      </c>
      <c r="E256" s="5">
        <v>15887.0798316605</v>
      </c>
      <c r="F256" s="5">
        <v>15700.817194195801</v>
      </c>
      <c r="G256" s="5">
        <v>16286.8444518992</v>
      </c>
    </row>
    <row r="257" spans="1:7" x14ac:dyDescent="0.55000000000000004">
      <c r="A257" s="3">
        <v>9</v>
      </c>
      <c r="B257" s="3">
        <v>6</v>
      </c>
      <c r="C257" s="5">
        <v>85540.320306862195</v>
      </c>
      <c r="D257" s="5">
        <v>72464.694401313798</v>
      </c>
      <c r="E257" s="5">
        <v>74354.809902923997</v>
      </c>
      <c r="F257" s="5">
        <v>72012.078142943705</v>
      </c>
      <c r="G257" s="5">
        <v>67697.173939140106</v>
      </c>
    </row>
    <row r="258" spans="1:7" x14ac:dyDescent="0.55000000000000004">
      <c r="A258" s="3">
        <v>9</v>
      </c>
      <c r="B258" s="3">
        <v>7</v>
      </c>
      <c r="C258" s="5">
        <v>20048.9336951228</v>
      </c>
      <c r="D258" s="5">
        <v>16302.8091711611</v>
      </c>
      <c r="E258" s="5">
        <v>15517.357611907601</v>
      </c>
      <c r="F258" s="5">
        <v>15511.864993773401</v>
      </c>
      <c r="G258" s="5">
        <v>14982.12143107</v>
      </c>
    </row>
    <row r="259" spans="1:7" x14ac:dyDescent="0.55000000000000004">
      <c r="A259" s="3">
        <v>9</v>
      </c>
      <c r="B259" s="3">
        <v>8</v>
      </c>
      <c r="C259" s="5">
        <v>55427.799983754798</v>
      </c>
      <c r="D259" s="5">
        <v>43512.916955659799</v>
      </c>
      <c r="E259" s="5">
        <v>42603.758606700401</v>
      </c>
      <c r="F259" s="5">
        <v>40776.710931096102</v>
      </c>
      <c r="G259" s="5">
        <v>39858.600023133396</v>
      </c>
    </row>
    <row r="260" spans="1:7" x14ac:dyDescent="0.55000000000000004">
      <c r="A260" s="3">
        <v>9</v>
      </c>
      <c r="B260" s="3">
        <v>9</v>
      </c>
      <c r="C260" s="5">
        <v>27271.879581989</v>
      </c>
      <c r="D260" s="5">
        <v>22244.4096308558</v>
      </c>
      <c r="E260" s="5">
        <v>22669.362521807299</v>
      </c>
      <c r="F260" s="5">
        <v>21044.2246358056</v>
      </c>
      <c r="G260" s="5">
        <v>20045.9370711458</v>
      </c>
    </row>
    <row r="261" spans="1:7" x14ac:dyDescent="0.55000000000000004">
      <c r="A261" s="3">
        <v>9</v>
      </c>
      <c r="B261" s="3">
        <v>10</v>
      </c>
      <c r="C261" s="5">
        <v>142080.59004078701</v>
      </c>
      <c r="D261" s="5">
        <v>125597.921185463</v>
      </c>
      <c r="E261" s="5">
        <v>125074.679082464</v>
      </c>
      <c r="F261" s="5">
        <v>118932.776967333</v>
      </c>
      <c r="G261" s="5">
        <v>112233.84631932899</v>
      </c>
    </row>
    <row r="262" spans="1:7" x14ac:dyDescent="0.55000000000000004">
      <c r="A262" s="3">
        <v>9</v>
      </c>
      <c r="B262" s="3">
        <v>11</v>
      </c>
      <c r="C262" s="5">
        <v>28986.231094797298</v>
      </c>
      <c r="D262" s="5">
        <v>23223.962112953599</v>
      </c>
      <c r="E262" s="5">
        <v>22443.474466990301</v>
      </c>
      <c r="F262" s="5">
        <v>22050.394314622401</v>
      </c>
      <c r="G262" s="5">
        <v>22070.6144274982</v>
      </c>
    </row>
    <row r="263" spans="1:7" x14ac:dyDescent="0.55000000000000004">
      <c r="A263" s="3">
        <v>9</v>
      </c>
      <c r="B263" s="3">
        <v>12</v>
      </c>
      <c r="C263" s="5">
        <v>123151.27417369001</v>
      </c>
      <c r="D263" s="5">
        <v>102673.736398776</v>
      </c>
      <c r="E263" s="5">
        <v>127327.38427288699</v>
      </c>
      <c r="F263" s="5">
        <v>120882.695486565</v>
      </c>
      <c r="G263" s="5">
        <v>109467.52664029801</v>
      </c>
    </row>
    <row r="264" spans="1:7" x14ac:dyDescent="0.55000000000000004">
      <c r="A264" s="3">
        <v>9</v>
      </c>
      <c r="B264" s="3">
        <v>13</v>
      </c>
      <c r="C264" s="5">
        <v>69751.708609457797</v>
      </c>
      <c r="D264" s="5">
        <v>55244.467497997102</v>
      </c>
      <c r="E264" s="5">
        <v>42203.9888849821</v>
      </c>
      <c r="F264" s="5">
        <v>39003.148855336702</v>
      </c>
      <c r="G264" s="5">
        <v>33297.578273733801</v>
      </c>
    </row>
    <row r="265" spans="1:7" x14ac:dyDescent="0.55000000000000004">
      <c r="A265" s="3">
        <v>9</v>
      </c>
      <c r="B265" s="3">
        <v>14</v>
      </c>
      <c r="C265" s="5">
        <v>244254.91522939401</v>
      </c>
      <c r="D265" s="5">
        <v>210580.27100466</v>
      </c>
      <c r="E265" s="5">
        <v>237834.081685657</v>
      </c>
      <c r="F265" s="5">
        <v>245223.942456574</v>
      </c>
      <c r="G265" s="5">
        <v>250909.481677276</v>
      </c>
    </row>
    <row r="266" spans="1:7" x14ac:dyDescent="0.55000000000000004">
      <c r="A266" s="3">
        <v>9</v>
      </c>
      <c r="B266" s="3">
        <v>15</v>
      </c>
      <c r="C266" s="5">
        <v>3512.6414592646001</v>
      </c>
      <c r="D266" s="5">
        <v>3508.0521518207802</v>
      </c>
      <c r="E266" s="5">
        <v>4130.2768408572201</v>
      </c>
      <c r="F266" s="5">
        <v>3790.2980943397201</v>
      </c>
      <c r="G266" s="5">
        <v>3528.88191421698</v>
      </c>
    </row>
    <row r="267" spans="1:7" x14ac:dyDescent="0.55000000000000004">
      <c r="A267" s="3">
        <v>9</v>
      </c>
      <c r="B267" s="3">
        <v>16</v>
      </c>
      <c r="C267" s="5">
        <v>98703.356610547693</v>
      </c>
      <c r="D267" s="5">
        <v>83571.481963226994</v>
      </c>
      <c r="E267" s="5">
        <v>79587.248890166797</v>
      </c>
      <c r="F267" s="5">
        <v>74737.213950945603</v>
      </c>
      <c r="G267" s="5">
        <v>72707.766748890106</v>
      </c>
    </row>
    <row r="268" spans="1:7" x14ac:dyDescent="0.55000000000000004">
      <c r="A268" s="3">
        <v>9</v>
      </c>
      <c r="B268" s="3">
        <v>17</v>
      </c>
      <c r="C268" s="5">
        <v>141147.15874620099</v>
      </c>
      <c r="D268" s="5">
        <v>111763.61165199601</v>
      </c>
      <c r="E268" s="5">
        <v>100357.081468779</v>
      </c>
      <c r="F268" s="5">
        <v>98147.1364699408</v>
      </c>
      <c r="G268" s="5">
        <v>100822.965828634</v>
      </c>
    </row>
    <row r="269" spans="1:7" x14ac:dyDescent="0.55000000000000004">
      <c r="A269" s="3">
        <v>9</v>
      </c>
      <c r="B269" s="3">
        <v>18</v>
      </c>
      <c r="C269" s="5">
        <v>42648.176656035102</v>
      </c>
      <c r="D269" s="5">
        <v>39360.655741378403</v>
      </c>
      <c r="E269" s="5">
        <v>40059.771804633798</v>
      </c>
      <c r="F269" s="5">
        <v>38983.472638422303</v>
      </c>
      <c r="G269" s="5">
        <v>39257.878286268402</v>
      </c>
    </row>
    <row r="270" spans="1:7" x14ac:dyDescent="0.55000000000000004">
      <c r="A270" s="3">
        <v>9</v>
      </c>
      <c r="B270" s="3">
        <v>19</v>
      </c>
      <c r="C270" s="5">
        <v>30945.615141714101</v>
      </c>
      <c r="D270" s="5">
        <v>25767.863308988799</v>
      </c>
      <c r="E270" s="5">
        <v>24172.442712410699</v>
      </c>
      <c r="F270" s="5">
        <v>23395.982606557402</v>
      </c>
      <c r="G270" s="5">
        <v>22588.056955996199</v>
      </c>
    </row>
    <row r="271" spans="1:7" x14ac:dyDescent="0.55000000000000004">
      <c r="A271" s="3">
        <v>9</v>
      </c>
      <c r="B271" s="3">
        <v>20</v>
      </c>
      <c r="C271" s="5">
        <v>82206.4465707911</v>
      </c>
      <c r="D271" s="5">
        <v>72331.498080291494</v>
      </c>
      <c r="E271" s="5">
        <v>81399.213624684606</v>
      </c>
      <c r="F271" s="5">
        <v>72655.254622179302</v>
      </c>
      <c r="G271" s="5">
        <v>77879.744032807299</v>
      </c>
    </row>
    <row r="272" spans="1:7" x14ac:dyDescent="0.55000000000000004">
      <c r="A272" s="3">
        <v>9</v>
      </c>
      <c r="B272" s="3">
        <v>21</v>
      </c>
      <c r="C272" s="5">
        <v>90343.650622513102</v>
      </c>
      <c r="D272" s="5">
        <v>72059.997526916297</v>
      </c>
      <c r="E272" s="5">
        <v>68328.896996497599</v>
      </c>
      <c r="F272" s="5">
        <v>65735.614553559994</v>
      </c>
      <c r="G272" s="5">
        <v>65311.256772390501</v>
      </c>
    </row>
    <row r="273" spans="1:7" x14ac:dyDescent="0.55000000000000004">
      <c r="A273" s="3">
        <v>9</v>
      </c>
      <c r="B273" s="3">
        <v>22</v>
      </c>
      <c r="C273" s="5">
        <v>47855.642778524903</v>
      </c>
      <c r="D273" s="5">
        <v>32539.809837964502</v>
      </c>
      <c r="E273" s="5">
        <v>25142.060928537201</v>
      </c>
      <c r="F273" s="5">
        <v>22888.739781216402</v>
      </c>
      <c r="G273" s="5">
        <v>24261.791574865299</v>
      </c>
    </row>
    <row r="274" spans="1:7" x14ac:dyDescent="0.55000000000000004">
      <c r="A274" s="3">
        <v>9</v>
      </c>
      <c r="B274" s="3">
        <v>23</v>
      </c>
      <c r="C274" s="5">
        <v>48899.682879353597</v>
      </c>
      <c r="D274" s="5">
        <v>36112.373097643998</v>
      </c>
      <c r="E274" s="5">
        <v>36910.569321841802</v>
      </c>
      <c r="F274" s="5">
        <v>34702.422079443502</v>
      </c>
      <c r="G274" s="5">
        <v>34537.6400509011</v>
      </c>
    </row>
    <row r="275" spans="1:7" x14ac:dyDescent="0.55000000000000004">
      <c r="A275" s="3">
        <v>9</v>
      </c>
      <c r="B275" s="3">
        <v>24</v>
      </c>
      <c r="C275" s="5">
        <v>15638.0644057596</v>
      </c>
      <c r="D275" s="5">
        <v>13190.3831933075</v>
      </c>
      <c r="E275" s="5">
        <v>13215.736996163499</v>
      </c>
      <c r="F275" s="5">
        <v>12517.550057692901</v>
      </c>
      <c r="G275" s="5">
        <v>11575.2029794624</v>
      </c>
    </row>
    <row r="276" spans="1:7" x14ac:dyDescent="0.55000000000000004">
      <c r="A276" s="3">
        <v>9</v>
      </c>
      <c r="B276" s="3">
        <v>25</v>
      </c>
      <c r="C276" s="5">
        <v>25835.420970999701</v>
      </c>
      <c r="D276" s="5">
        <v>21231.325646619502</v>
      </c>
      <c r="E276" s="5">
        <v>23194.558321879002</v>
      </c>
      <c r="F276" s="5">
        <v>24729.460432091601</v>
      </c>
      <c r="G276" s="5">
        <v>24752.907336417898</v>
      </c>
    </row>
    <row r="277" spans="1:7" x14ac:dyDescent="0.55000000000000004">
      <c r="A277" s="3">
        <v>9</v>
      </c>
      <c r="B277" s="3">
        <v>26</v>
      </c>
      <c r="C277" s="5">
        <v>110092.23718447</v>
      </c>
      <c r="D277" s="5">
        <v>76458.530071254499</v>
      </c>
      <c r="E277" s="5">
        <v>57792.911465489</v>
      </c>
      <c r="F277" s="5">
        <v>62123.9370756688</v>
      </c>
      <c r="G277" s="5">
        <v>60518.999379841101</v>
      </c>
    </row>
    <row r="278" spans="1:7" x14ac:dyDescent="0.55000000000000004">
      <c r="A278" s="3">
        <v>9</v>
      </c>
      <c r="B278" s="3">
        <v>27</v>
      </c>
      <c r="C278" s="5">
        <v>87715.856395955503</v>
      </c>
      <c r="D278" s="5">
        <v>102205.370147209</v>
      </c>
      <c r="E278" s="5">
        <v>116540.353413508</v>
      </c>
      <c r="F278" s="5">
        <v>112417.474705117</v>
      </c>
      <c r="G278" s="5">
        <v>102943.392032306</v>
      </c>
    </row>
    <row r="279" spans="1:7" x14ac:dyDescent="0.55000000000000004">
      <c r="A279" s="3">
        <v>9</v>
      </c>
      <c r="B279" s="3">
        <v>28</v>
      </c>
      <c r="C279" s="5">
        <v>223389.69387583999</v>
      </c>
      <c r="D279" s="5">
        <v>175672.84012577799</v>
      </c>
      <c r="E279" s="5">
        <v>166115.01780444401</v>
      </c>
      <c r="F279" s="5">
        <v>173195.06049749599</v>
      </c>
      <c r="G279" s="5">
        <v>190109.652066184</v>
      </c>
    </row>
    <row r="280" spans="1:7" x14ac:dyDescent="0.55000000000000004">
      <c r="A280" s="3">
        <v>9</v>
      </c>
      <c r="B280" s="3">
        <v>29</v>
      </c>
      <c r="C280" s="5">
        <v>67936.573181823507</v>
      </c>
      <c r="D280" s="5">
        <v>55607.079995635802</v>
      </c>
      <c r="E280" s="5">
        <v>49816.116077962899</v>
      </c>
      <c r="F280" s="5">
        <v>50263.514199987301</v>
      </c>
      <c r="G280" s="5">
        <v>48183.5831200842</v>
      </c>
    </row>
    <row r="281" spans="1:7" x14ac:dyDescent="0.55000000000000004">
      <c r="A281" s="3">
        <v>9</v>
      </c>
      <c r="B281" s="3">
        <v>30</v>
      </c>
      <c r="C281" s="5">
        <v>65177.128602460798</v>
      </c>
      <c r="D281" s="5">
        <v>59570.6649803974</v>
      </c>
      <c r="E281" s="5">
        <v>55682.129367152302</v>
      </c>
      <c r="F281" s="5">
        <v>52465.267584589703</v>
      </c>
      <c r="G281" s="5">
        <v>62035.989919336702</v>
      </c>
    </row>
    <row r="282" spans="1:7" x14ac:dyDescent="0.55000000000000004">
      <c r="A282" s="3">
        <v>9</v>
      </c>
      <c r="B282" s="3">
        <v>31</v>
      </c>
      <c r="C282" s="5">
        <v>92480.308910513297</v>
      </c>
      <c r="D282" s="5">
        <v>76103.994902596998</v>
      </c>
      <c r="E282" s="5">
        <v>70404.151322473204</v>
      </c>
      <c r="F282" s="5">
        <v>64760.451586406598</v>
      </c>
      <c r="G282" s="5">
        <v>58901.314034556097</v>
      </c>
    </row>
    <row r="283" spans="1:7" x14ac:dyDescent="0.55000000000000004">
      <c r="A283" s="3">
        <v>10</v>
      </c>
      <c r="B283" s="3">
        <v>1</v>
      </c>
      <c r="C283" s="5">
        <v>65319.8638962681</v>
      </c>
      <c r="D283" s="5">
        <v>37827.174021475497</v>
      </c>
      <c r="E283" s="5">
        <v>30965.718000509802</v>
      </c>
      <c r="F283" s="5">
        <v>31780.826402949599</v>
      </c>
      <c r="G283" s="5">
        <v>28117.051107127299</v>
      </c>
    </row>
    <row r="284" spans="1:7" x14ac:dyDescent="0.55000000000000004">
      <c r="A284" s="3">
        <v>10</v>
      </c>
      <c r="B284" s="3">
        <v>2</v>
      </c>
      <c r="C284" s="5">
        <v>2220.9228647178502</v>
      </c>
      <c r="D284" s="5">
        <v>1769.1537486791001</v>
      </c>
      <c r="E284" s="5">
        <v>1531.59660768612</v>
      </c>
      <c r="F284" s="5">
        <v>1396.9817114684799</v>
      </c>
      <c r="G284" s="5">
        <v>1260.60084802759</v>
      </c>
    </row>
    <row r="285" spans="1:7" x14ac:dyDescent="0.55000000000000004">
      <c r="A285" s="3">
        <v>10</v>
      </c>
      <c r="B285" s="3">
        <v>3</v>
      </c>
      <c r="C285" s="5">
        <v>66707.360127489505</v>
      </c>
      <c r="D285" s="5">
        <v>60804.373095019801</v>
      </c>
      <c r="E285" s="5">
        <v>68193.379663535699</v>
      </c>
      <c r="F285" s="5">
        <v>65155.922276416197</v>
      </c>
      <c r="G285" s="5">
        <v>61397.642806821998</v>
      </c>
    </row>
    <row r="286" spans="1:7" x14ac:dyDescent="0.55000000000000004">
      <c r="A286" s="3">
        <v>10</v>
      </c>
      <c r="B286" s="3">
        <v>4</v>
      </c>
      <c r="C286" s="5">
        <v>6163.4531978121204</v>
      </c>
      <c r="D286" s="5">
        <v>4214.2540093281204</v>
      </c>
      <c r="E286" s="5">
        <v>4102.8678591798198</v>
      </c>
      <c r="F286" s="5">
        <v>3867.8205560380002</v>
      </c>
      <c r="G286" s="5">
        <v>3637.63242125748</v>
      </c>
    </row>
    <row r="287" spans="1:7" x14ac:dyDescent="0.55000000000000004">
      <c r="A287" s="3">
        <v>10</v>
      </c>
      <c r="B287" s="3">
        <v>5</v>
      </c>
      <c r="C287" s="5">
        <v>4104.2440520678301</v>
      </c>
      <c r="D287" s="5">
        <v>4425.2621064436698</v>
      </c>
      <c r="E287" s="5">
        <v>4184.11595161485</v>
      </c>
      <c r="F287" s="5">
        <v>4158.5760016056402</v>
      </c>
      <c r="G287" s="5">
        <v>3835.9116301385902</v>
      </c>
    </row>
    <row r="288" spans="1:7" x14ac:dyDescent="0.55000000000000004">
      <c r="A288" s="3">
        <v>10</v>
      </c>
      <c r="B288" s="3">
        <v>6</v>
      </c>
      <c r="C288" s="5">
        <v>98868.647882597797</v>
      </c>
      <c r="D288" s="5">
        <v>89946.186673016098</v>
      </c>
      <c r="E288" s="5">
        <v>96978.206115687193</v>
      </c>
      <c r="F288" s="5">
        <v>95957.560887252199</v>
      </c>
      <c r="G288" s="5">
        <v>97412.488707977798</v>
      </c>
    </row>
    <row r="289" spans="1:7" x14ac:dyDescent="0.55000000000000004">
      <c r="A289" s="3">
        <v>10</v>
      </c>
      <c r="B289" s="3">
        <v>7</v>
      </c>
      <c r="C289" s="5">
        <v>15247.616430087999</v>
      </c>
      <c r="D289" s="5">
        <v>10338.6151974241</v>
      </c>
      <c r="E289" s="5">
        <v>9405.1757437749093</v>
      </c>
      <c r="F289" s="5">
        <v>8767.7714587077298</v>
      </c>
      <c r="G289" s="5">
        <v>8087.9712292475097</v>
      </c>
    </row>
    <row r="290" spans="1:7" x14ac:dyDescent="0.55000000000000004">
      <c r="A290" s="3">
        <v>10</v>
      </c>
      <c r="B290" s="3">
        <v>8</v>
      </c>
      <c r="C290" s="5">
        <v>20970.4018127977</v>
      </c>
      <c r="D290" s="5">
        <v>20530.073117303</v>
      </c>
      <c r="E290" s="5">
        <v>23232.303920232898</v>
      </c>
      <c r="F290" s="5">
        <v>23022.300901533501</v>
      </c>
      <c r="G290" s="5">
        <v>21597.375675278599</v>
      </c>
    </row>
    <row r="291" spans="1:7" x14ac:dyDescent="0.55000000000000004">
      <c r="A291" s="3">
        <v>10</v>
      </c>
      <c r="B291" s="3">
        <v>9</v>
      </c>
      <c r="C291" s="5">
        <v>26602.792872611</v>
      </c>
      <c r="D291" s="5">
        <v>22364.009264255899</v>
      </c>
      <c r="E291" s="5">
        <v>31191.187774417001</v>
      </c>
      <c r="F291" s="5">
        <v>30617.0569574974</v>
      </c>
      <c r="G291" s="5">
        <v>27832.440446665201</v>
      </c>
    </row>
    <row r="292" spans="1:7" x14ac:dyDescent="0.55000000000000004">
      <c r="A292" s="3">
        <v>10</v>
      </c>
      <c r="B292" s="3">
        <v>10</v>
      </c>
      <c r="C292" s="5">
        <v>110346.98742525501</v>
      </c>
      <c r="D292" s="5">
        <v>95173.018203206506</v>
      </c>
      <c r="E292" s="5">
        <v>97133.800681459907</v>
      </c>
      <c r="F292" s="5">
        <v>90484.028553538505</v>
      </c>
      <c r="G292" s="5">
        <v>81165.109069679107</v>
      </c>
    </row>
    <row r="293" spans="1:7" x14ac:dyDescent="0.55000000000000004">
      <c r="A293" s="3">
        <v>10</v>
      </c>
      <c r="B293" s="3">
        <v>11</v>
      </c>
      <c r="C293" s="5">
        <v>53663.058155577601</v>
      </c>
      <c r="D293" s="5">
        <v>43096.161995539602</v>
      </c>
      <c r="E293" s="5">
        <v>39644.336021982897</v>
      </c>
      <c r="F293" s="5">
        <v>39697.328006112497</v>
      </c>
      <c r="G293" s="5">
        <v>38461.069934041203</v>
      </c>
    </row>
    <row r="294" spans="1:7" x14ac:dyDescent="0.55000000000000004">
      <c r="A294" s="3">
        <v>10</v>
      </c>
      <c r="B294" s="3">
        <v>12</v>
      </c>
      <c r="C294" s="5">
        <v>108213.61880823399</v>
      </c>
      <c r="D294" s="5">
        <v>89435.888155003806</v>
      </c>
      <c r="E294" s="5">
        <v>87113.677602076801</v>
      </c>
      <c r="F294" s="5">
        <v>82669.725088321196</v>
      </c>
      <c r="G294" s="5">
        <v>76809.670828674905</v>
      </c>
    </row>
    <row r="295" spans="1:7" x14ac:dyDescent="0.55000000000000004">
      <c r="A295" s="3">
        <v>10</v>
      </c>
      <c r="B295" s="3">
        <v>13</v>
      </c>
      <c r="C295" s="5">
        <v>57936.558785569403</v>
      </c>
      <c r="D295" s="5">
        <v>44145.702936492897</v>
      </c>
      <c r="E295" s="5">
        <v>34570.258086774404</v>
      </c>
      <c r="F295" s="5">
        <v>32449.3302609813</v>
      </c>
      <c r="G295" s="5">
        <v>26861.334617137301</v>
      </c>
    </row>
    <row r="296" spans="1:7" x14ac:dyDescent="0.55000000000000004">
      <c r="A296" s="3">
        <v>10</v>
      </c>
      <c r="B296" s="3">
        <v>14</v>
      </c>
      <c r="C296" s="5">
        <v>409378.35795867001</v>
      </c>
      <c r="D296" s="5">
        <v>334070.246101845</v>
      </c>
      <c r="E296" s="5">
        <v>329214.31508176198</v>
      </c>
      <c r="F296" s="5">
        <v>314514.717702289</v>
      </c>
      <c r="G296" s="5">
        <v>281908.640592054</v>
      </c>
    </row>
    <row r="297" spans="1:7" x14ac:dyDescent="0.55000000000000004">
      <c r="A297" s="3">
        <v>10</v>
      </c>
      <c r="B297" s="3">
        <v>15</v>
      </c>
      <c r="C297" s="5">
        <v>4473.4211215014202</v>
      </c>
      <c r="D297" s="5">
        <v>4148.6539849260598</v>
      </c>
      <c r="E297" s="5">
        <v>3720.59934745378</v>
      </c>
      <c r="F297" s="5">
        <v>4683.31578324985</v>
      </c>
      <c r="G297" s="5">
        <v>4239.4293499341202</v>
      </c>
    </row>
    <row r="298" spans="1:7" x14ac:dyDescent="0.55000000000000004">
      <c r="A298" s="3">
        <v>10</v>
      </c>
      <c r="B298" s="3">
        <v>16</v>
      </c>
      <c r="C298" s="5">
        <v>71185.009220908803</v>
      </c>
      <c r="D298" s="5">
        <v>63916.835592892501</v>
      </c>
      <c r="E298" s="5">
        <v>67104.553596826503</v>
      </c>
      <c r="F298" s="5">
        <v>66233.910550550805</v>
      </c>
      <c r="G298" s="5">
        <v>62300.389656601197</v>
      </c>
    </row>
    <row r="299" spans="1:7" x14ac:dyDescent="0.55000000000000004">
      <c r="A299" s="3">
        <v>10</v>
      </c>
      <c r="B299" s="3">
        <v>17</v>
      </c>
      <c r="C299" s="5">
        <v>145946.734449988</v>
      </c>
      <c r="D299" s="5">
        <v>118209.70053218601</v>
      </c>
      <c r="E299" s="5">
        <v>107751.467271847</v>
      </c>
      <c r="F299" s="5">
        <v>105728.72431855</v>
      </c>
      <c r="G299" s="5">
        <v>106518.357087966</v>
      </c>
    </row>
    <row r="300" spans="1:7" x14ac:dyDescent="0.55000000000000004">
      <c r="A300" s="3">
        <v>10</v>
      </c>
      <c r="B300" s="3">
        <v>18</v>
      </c>
      <c r="C300" s="5">
        <v>41632.436258838097</v>
      </c>
      <c r="D300" s="5">
        <v>39994.244099092299</v>
      </c>
      <c r="E300" s="5">
        <v>42933.310710840298</v>
      </c>
      <c r="F300" s="5">
        <v>41850.092753314297</v>
      </c>
      <c r="G300" s="5">
        <v>41609.504571201003</v>
      </c>
    </row>
    <row r="301" spans="1:7" x14ac:dyDescent="0.55000000000000004">
      <c r="A301" s="3">
        <v>10</v>
      </c>
      <c r="B301" s="3">
        <v>19</v>
      </c>
      <c r="C301" s="5">
        <v>33389.562732307502</v>
      </c>
      <c r="D301" s="5">
        <v>29888.1259152598</v>
      </c>
      <c r="E301" s="5">
        <v>28968.478022555999</v>
      </c>
      <c r="F301" s="5">
        <v>28338.629200499501</v>
      </c>
      <c r="G301" s="5">
        <v>27899.716874716101</v>
      </c>
    </row>
    <row r="302" spans="1:7" x14ac:dyDescent="0.55000000000000004">
      <c r="A302" s="3">
        <v>10</v>
      </c>
      <c r="B302" s="3">
        <v>20</v>
      </c>
      <c r="C302" s="5">
        <v>103093.28462780701</v>
      </c>
      <c r="D302" s="5">
        <v>88340.665937799393</v>
      </c>
      <c r="E302" s="5">
        <v>88171.245225545295</v>
      </c>
      <c r="F302" s="5">
        <v>83901.366948569805</v>
      </c>
      <c r="G302" s="5">
        <v>106914.62310803701</v>
      </c>
    </row>
    <row r="303" spans="1:7" x14ac:dyDescent="0.55000000000000004">
      <c r="A303" s="3">
        <v>10</v>
      </c>
      <c r="B303" s="3">
        <v>21</v>
      </c>
      <c r="C303" s="5">
        <v>73499.744489606106</v>
      </c>
      <c r="D303" s="5">
        <v>61239.058140399997</v>
      </c>
      <c r="E303" s="5">
        <v>61686.428622215797</v>
      </c>
      <c r="F303" s="5">
        <v>59948.581706060402</v>
      </c>
      <c r="G303" s="5">
        <v>58986.513615096301</v>
      </c>
    </row>
    <row r="304" spans="1:7" x14ac:dyDescent="0.55000000000000004">
      <c r="A304" s="3">
        <v>10</v>
      </c>
      <c r="B304" s="3">
        <v>22</v>
      </c>
      <c r="C304" s="5">
        <v>37914.946093921601</v>
      </c>
      <c r="D304" s="5">
        <v>27220.527283321899</v>
      </c>
      <c r="E304" s="5">
        <v>20481.247303579799</v>
      </c>
      <c r="F304" s="5">
        <v>18435.700715243998</v>
      </c>
      <c r="G304" s="5">
        <v>16785.501022393499</v>
      </c>
    </row>
    <row r="305" spans="1:7" x14ac:dyDescent="0.55000000000000004">
      <c r="A305" s="3">
        <v>10</v>
      </c>
      <c r="B305" s="3">
        <v>23</v>
      </c>
      <c r="C305" s="5">
        <v>47673.252230590202</v>
      </c>
      <c r="D305" s="5">
        <v>34651.340395230203</v>
      </c>
      <c r="E305" s="5">
        <v>34285.369127260703</v>
      </c>
      <c r="F305" s="5">
        <v>32405.0810500107</v>
      </c>
      <c r="G305" s="5">
        <v>31375.347648570299</v>
      </c>
    </row>
    <row r="306" spans="1:7" x14ac:dyDescent="0.55000000000000004">
      <c r="A306" s="3">
        <v>10</v>
      </c>
      <c r="B306" s="3">
        <v>24</v>
      </c>
      <c r="C306" s="5">
        <v>20751.899537874699</v>
      </c>
      <c r="D306" s="5">
        <v>17694.504932747699</v>
      </c>
      <c r="E306" s="5">
        <v>18739.364602956699</v>
      </c>
      <c r="F306" s="5">
        <v>18600.584884595501</v>
      </c>
      <c r="G306" s="5">
        <v>17933.496702136999</v>
      </c>
    </row>
    <row r="307" spans="1:7" x14ac:dyDescent="0.55000000000000004">
      <c r="A307" s="3">
        <v>10</v>
      </c>
      <c r="B307" s="3">
        <v>25</v>
      </c>
      <c r="C307" s="5">
        <v>26157.158805842701</v>
      </c>
      <c r="D307" s="5">
        <v>22817.996108947402</v>
      </c>
      <c r="E307" s="5">
        <v>24694.109175842099</v>
      </c>
      <c r="F307" s="5">
        <v>26782.552004408</v>
      </c>
      <c r="G307" s="5">
        <v>27145.105309447499</v>
      </c>
    </row>
    <row r="308" spans="1:7" x14ac:dyDescent="0.55000000000000004">
      <c r="A308" s="3">
        <v>10</v>
      </c>
      <c r="B308" s="3">
        <v>26</v>
      </c>
      <c r="C308" s="5">
        <v>93767.8605348329</v>
      </c>
      <c r="D308" s="5">
        <v>64595.326269521</v>
      </c>
      <c r="E308" s="5">
        <v>51123.470073632998</v>
      </c>
      <c r="F308" s="5">
        <v>55027.263692359498</v>
      </c>
      <c r="G308" s="5">
        <v>53578.438701499101</v>
      </c>
    </row>
    <row r="309" spans="1:7" x14ac:dyDescent="0.55000000000000004">
      <c r="A309" s="3">
        <v>10</v>
      </c>
      <c r="B309" s="3">
        <v>27</v>
      </c>
      <c r="C309" s="5">
        <v>53303.349978121703</v>
      </c>
      <c r="D309" s="5">
        <v>78079.033408553703</v>
      </c>
      <c r="E309" s="5">
        <v>94410.881371159994</v>
      </c>
      <c r="F309" s="5">
        <v>91543.8567333026</v>
      </c>
      <c r="G309" s="5">
        <v>84173.991590181206</v>
      </c>
    </row>
    <row r="310" spans="1:7" x14ac:dyDescent="0.55000000000000004">
      <c r="A310" s="3">
        <v>10</v>
      </c>
      <c r="B310" s="3">
        <v>28</v>
      </c>
      <c r="C310" s="5">
        <v>203635.80953487</v>
      </c>
      <c r="D310" s="5">
        <v>148787.26699708099</v>
      </c>
      <c r="E310" s="5">
        <v>137016.05555688401</v>
      </c>
      <c r="F310" s="5">
        <v>138499.674481681</v>
      </c>
      <c r="G310" s="5">
        <v>147802.33235667599</v>
      </c>
    </row>
    <row r="311" spans="1:7" x14ac:dyDescent="0.55000000000000004">
      <c r="A311" s="3">
        <v>10</v>
      </c>
      <c r="B311" s="3">
        <v>29</v>
      </c>
      <c r="C311" s="5">
        <v>57175.980680362998</v>
      </c>
      <c r="D311" s="5">
        <v>49505.0825426187</v>
      </c>
      <c r="E311" s="5">
        <v>43650.622792795097</v>
      </c>
      <c r="F311" s="5">
        <v>42058.648471619701</v>
      </c>
      <c r="G311" s="5">
        <v>37014.2113529005</v>
      </c>
    </row>
    <row r="312" spans="1:7" x14ac:dyDescent="0.55000000000000004">
      <c r="A312" s="3">
        <v>10</v>
      </c>
      <c r="B312" s="3">
        <v>30</v>
      </c>
      <c r="C312" s="5">
        <v>64659.965947067401</v>
      </c>
      <c r="D312" s="5">
        <v>59740.272057449401</v>
      </c>
      <c r="E312" s="5">
        <v>50648.338561655197</v>
      </c>
      <c r="F312" s="5">
        <v>46207.482960870198</v>
      </c>
      <c r="G312" s="5">
        <v>42959.770576108996</v>
      </c>
    </row>
    <row r="313" spans="1:7" x14ac:dyDescent="0.55000000000000004">
      <c r="A313" s="3">
        <v>10</v>
      </c>
      <c r="B313" s="3">
        <v>31</v>
      </c>
      <c r="C313" s="5">
        <v>83237.813716418998</v>
      </c>
      <c r="D313" s="5">
        <v>79239.540294078397</v>
      </c>
      <c r="E313" s="5">
        <v>74625.133736542601</v>
      </c>
      <c r="F313" s="5">
        <v>68914.5809174764</v>
      </c>
      <c r="G313" s="5">
        <v>62248.519692701098</v>
      </c>
    </row>
    <row r="314" spans="1:7" x14ac:dyDescent="0.55000000000000004">
      <c r="A314" s="3">
        <v>11</v>
      </c>
      <c r="B314" s="3">
        <v>1</v>
      </c>
      <c r="C314" s="5">
        <v>43693.384121223498</v>
      </c>
      <c r="D314" s="5">
        <v>42314.9173055227</v>
      </c>
      <c r="E314" s="5">
        <v>77154.641906157995</v>
      </c>
      <c r="F314" s="5">
        <v>69561.011429711696</v>
      </c>
      <c r="G314" s="5">
        <v>57546.221636349597</v>
      </c>
    </row>
    <row r="315" spans="1:7" x14ac:dyDescent="0.55000000000000004">
      <c r="A315" s="3">
        <v>11</v>
      </c>
      <c r="B315" s="3">
        <v>2</v>
      </c>
      <c r="C315" s="5">
        <v>2479.7088257690798</v>
      </c>
      <c r="D315" s="5">
        <v>2476.5589375736299</v>
      </c>
      <c r="E315" s="5">
        <v>2404.0491131220501</v>
      </c>
      <c r="F315" s="5">
        <v>2222.3192189363799</v>
      </c>
      <c r="G315" s="5">
        <v>2061.8248956656498</v>
      </c>
    </row>
    <row r="316" spans="1:7" x14ac:dyDescent="0.55000000000000004">
      <c r="A316" s="3">
        <v>11</v>
      </c>
      <c r="B316" s="3">
        <v>3</v>
      </c>
      <c r="C316" s="5">
        <v>99980.062835929901</v>
      </c>
      <c r="D316" s="5">
        <v>90915.755384227494</v>
      </c>
      <c r="E316" s="5">
        <v>98659.743971998396</v>
      </c>
      <c r="F316" s="5">
        <v>96881.226231584704</v>
      </c>
      <c r="G316" s="5">
        <v>91221.9844885317</v>
      </c>
    </row>
    <row r="317" spans="1:7" x14ac:dyDescent="0.55000000000000004">
      <c r="A317" s="3">
        <v>11</v>
      </c>
      <c r="B317" s="3">
        <v>4</v>
      </c>
      <c r="C317" s="5">
        <v>11948.053832810299</v>
      </c>
      <c r="D317" s="5">
        <v>9212.6082639697306</v>
      </c>
      <c r="E317" s="5">
        <v>8463.37599782098</v>
      </c>
      <c r="F317" s="5">
        <v>7922.87518803068</v>
      </c>
      <c r="G317" s="5">
        <v>7322.5991992072004</v>
      </c>
    </row>
    <row r="318" spans="1:7" x14ac:dyDescent="0.55000000000000004">
      <c r="A318" s="3">
        <v>11</v>
      </c>
      <c r="B318" s="3">
        <v>5</v>
      </c>
      <c r="C318" s="5">
        <v>25288.273827462399</v>
      </c>
      <c r="D318" s="5">
        <v>21210.852169665999</v>
      </c>
      <c r="E318" s="5">
        <v>23057.719852722599</v>
      </c>
      <c r="F318" s="5">
        <v>23047.311572349601</v>
      </c>
      <c r="G318" s="5">
        <v>22985.847459516899</v>
      </c>
    </row>
    <row r="319" spans="1:7" x14ac:dyDescent="0.55000000000000004">
      <c r="A319" s="3">
        <v>11</v>
      </c>
      <c r="B319" s="3">
        <v>6</v>
      </c>
      <c r="C319" s="5">
        <v>237918.191610863</v>
      </c>
      <c r="D319" s="5">
        <v>217476.879344744</v>
      </c>
      <c r="E319" s="5">
        <v>206407.414200064</v>
      </c>
      <c r="F319" s="5">
        <v>200901.498883277</v>
      </c>
      <c r="G319" s="5">
        <v>184662.193275495</v>
      </c>
    </row>
    <row r="320" spans="1:7" x14ac:dyDescent="0.55000000000000004">
      <c r="A320" s="3">
        <v>11</v>
      </c>
      <c r="B320" s="3">
        <v>7</v>
      </c>
      <c r="C320" s="5">
        <v>33441.369587503897</v>
      </c>
      <c r="D320" s="5">
        <v>26516.248464789802</v>
      </c>
      <c r="E320" s="5">
        <v>25164.8992258254</v>
      </c>
      <c r="F320" s="5">
        <v>24037.910638047299</v>
      </c>
      <c r="G320" s="5">
        <v>22799.2042064167</v>
      </c>
    </row>
    <row r="321" spans="1:7" x14ac:dyDescent="0.55000000000000004">
      <c r="A321" s="3">
        <v>11</v>
      </c>
      <c r="B321" s="3">
        <v>8</v>
      </c>
      <c r="C321" s="5">
        <v>63415.967182595203</v>
      </c>
      <c r="D321" s="5">
        <v>54690.196561373297</v>
      </c>
      <c r="E321" s="5">
        <v>57258.426483515701</v>
      </c>
      <c r="F321" s="5">
        <v>54510.138867250098</v>
      </c>
      <c r="G321" s="5">
        <v>50247.6933356382</v>
      </c>
    </row>
    <row r="322" spans="1:7" x14ac:dyDescent="0.55000000000000004">
      <c r="A322" s="3">
        <v>11</v>
      </c>
      <c r="B322" s="3">
        <v>9</v>
      </c>
      <c r="C322" s="5">
        <v>55438.140667842803</v>
      </c>
      <c r="D322" s="5">
        <v>48407.912937655798</v>
      </c>
      <c r="E322" s="5">
        <v>49690.257881044199</v>
      </c>
      <c r="F322" s="5">
        <v>45949.895911885302</v>
      </c>
      <c r="G322" s="5">
        <v>42315.794550087099</v>
      </c>
    </row>
    <row r="323" spans="1:7" x14ac:dyDescent="0.55000000000000004">
      <c r="A323" s="3">
        <v>11</v>
      </c>
      <c r="B323" s="3">
        <v>10</v>
      </c>
      <c r="C323" s="5">
        <v>190286.846983867</v>
      </c>
      <c r="D323" s="5">
        <v>172492.583279749</v>
      </c>
      <c r="E323" s="5">
        <v>164560.32023139199</v>
      </c>
      <c r="F323" s="5">
        <v>155330.71306912901</v>
      </c>
      <c r="G323" s="5">
        <v>144177.20338473801</v>
      </c>
    </row>
    <row r="324" spans="1:7" x14ac:dyDescent="0.55000000000000004">
      <c r="A324" s="3">
        <v>11</v>
      </c>
      <c r="B324" s="3">
        <v>11</v>
      </c>
      <c r="C324" s="5">
        <v>73118.054883415098</v>
      </c>
      <c r="D324" s="5">
        <v>59482.787897169401</v>
      </c>
      <c r="E324" s="5">
        <v>61924.4369508132</v>
      </c>
      <c r="F324" s="5">
        <v>59459.595125191503</v>
      </c>
      <c r="G324" s="5">
        <v>55347.201311141798</v>
      </c>
    </row>
    <row r="325" spans="1:7" x14ac:dyDescent="0.55000000000000004">
      <c r="A325" s="3">
        <v>11</v>
      </c>
      <c r="B325" s="3">
        <v>12</v>
      </c>
      <c r="C325" s="5">
        <v>123235.310076886</v>
      </c>
      <c r="D325" s="5">
        <v>102764.968585247</v>
      </c>
      <c r="E325" s="5">
        <v>106972.203696977</v>
      </c>
      <c r="F325" s="5">
        <v>105522.79315284701</v>
      </c>
      <c r="G325" s="5">
        <v>93390.052301676493</v>
      </c>
    </row>
    <row r="326" spans="1:7" x14ac:dyDescent="0.55000000000000004">
      <c r="A326" s="3">
        <v>11</v>
      </c>
      <c r="B326" s="3">
        <v>13</v>
      </c>
      <c r="C326" s="5">
        <v>216333.13640072299</v>
      </c>
      <c r="D326" s="5">
        <v>143618.28647535501</v>
      </c>
      <c r="E326" s="5">
        <v>112661.720594542</v>
      </c>
      <c r="F326" s="5">
        <v>107094.993244465</v>
      </c>
      <c r="G326" s="5">
        <v>89457.336943577306</v>
      </c>
    </row>
    <row r="327" spans="1:7" x14ac:dyDescent="0.55000000000000004">
      <c r="A327" s="3">
        <v>11</v>
      </c>
      <c r="B327" s="3">
        <v>14</v>
      </c>
      <c r="C327" s="5">
        <v>373998.35730390903</v>
      </c>
      <c r="D327" s="5">
        <v>285368.36342981597</v>
      </c>
      <c r="E327" s="5">
        <v>264749.48386190197</v>
      </c>
      <c r="F327" s="5">
        <v>256539.897477305</v>
      </c>
      <c r="G327" s="5">
        <v>239818.05061727701</v>
      </c>
    </row>
    <row r="328" spans="1:7" x14ac:dyDescent="0.55000000000000004">
      <c r="A328" s="3">
        <v>11</v>
      </c>
      <c r="B328" s="3">
        <v>15</v>
      </c>
      <c r="C328" s="5">
        <v>67798.594512688607</v>
      </c>
      <c r="D328" s="5">
        <v>52805.7354726548</v>
      </c>
      <c r="E328" s="5">
        <v>45535.040267941302</v>
      </c>
      <c r="F328" s="5">
        <v>41490.940358930602</v>
      </c>
      <c r="G328" s="5">
        <v>37757.503574759001</v>
      </c>
    </row>
    <row r="329" spans="1:7" x14ac:dyDescent="0.55000000000000004">
      <c r="A329" s="3">
        <v>11</v>
      </c>
      <c r="B329" s="3">
        <v>16</v>
      </c>
      <c r="C329" s="5">
        <v>121483.440549362</v>
      </c>
      <c r="D329" s="5">
        <v>109859.362195907</v>
      </c>
      <c r="E329" s="5">
        <v>107873.75348143</v>
      </c>
      <c r="F329" s="5">
        <v>100869.830087521</v>
      </c>
      <c r="G329" s="5">
        <v>93489.337412520807</v>
      </c>
    </row>
    <row r="330" spans="1:7" x14ac:dyDescent="0.55000000000000004">
      <c r="A330" s="3">
        <v>11</v>
      </c>
      <c r="B330" s="3">
        <v>17</v>
      </c>
      <c r="C330" s="5">
        <v>353808.92784271197</v>
      </c>
      <c r="D330" s="5">
        <v>294437.62691547</v>
      </c>
      <c r="E330" s="5">
        <v>273708.05618128303</v>
      </c>
      <c r="F330" s="5">
        <v>268469.30381069501</v>
      </c>
      <c r="G330" s="5">
        <v>272843.29032644298</v>
      </c>
    </row>
    <row r="331" spans="1:7" x14ac:dyDescent="0.55000000000000004">
      <c r="A331" s="3">
        <v>11</v>
      </c>
      <c r="B331" s="3">
        <v>18</v>
      </c>
      <c r="C331" s="5">
        <v>106068.41581657399</v>
      </c>
      <c r="D331" s="5">
        <v>107294.562024869</v>
      </c>
      <c r="E331" s="5">
        <v>112566.799795475</v>
      </c>
      <c r="F331" s="5">
        <v>109553.478978011</v>
      </c>
      <c r="G331" s="5">
        <v>109633.03346222801</v>
      </c>
    </row>
    <row r="332" spans="1:7" x14ac:dyDescent="0.55000000000000004">
      <c r="A332" s="3">
        <v>11</v>
      </c>
      <c r="B332" s="3">
        <v>19</v>
      </c>
      <c r="C332" s="5">
        <v>89699.989919093394</v>
      </c>
      <c r="D332" s="5">
        <v>78084.612006357202</v>
      </c>
      <c r="E332" s="5">
        <v>75847.107350177495</v>
      </c>
      <c r="F332" s="5">
        <v>74112.594100752394</v>
      </c>
      <c r="G332" s="5">
        <v>72915.871040722006</v>
      </c>
    </row>
    <row r="333" spans="1:7" x14ac:dyDescent="0.55000000000000004">
      <c r="A333" s="3">
        <v>11</v>
      </c>
      <c r="B333" s="3">
        <v>20</v>
      </c>
      <c r="C333" s="5">
        <v>266676.38035992702</v>
      </c>
      <c r="D333" s="5">
        <v>296530.52373551001</v>
      </c>
      <c r="E333" s="5">
        <v>270409.93947182398</v>
      </c>
      <c r="F333" s="5">
        <v>295619.44914841</v>
      </c>
      <c r="G333" s="5">
        <v>279379.47968731698</v>
      </c>
    </row>
    <row r="334" spans="1:7" x14ac:dyDescent="0.55000000000000004">
      <c r="A334" s="3">
        <v>11</v>
      </c>
      <c r="B334" s="3">
        <v>21</v>
      </c>
      <c r="C334" s="5">
        <v>215083.80079686301</v>
      </c>
      <c r="D334" s="5">
        <v>180279.405894781</v>
      </c>
      <c r="E334" s="5">
        <v>171016.65191002801</v>
      </c>
      <c r="F334" s="5">
        <v>165413.51407297599</v>
      </c>
      <c r="G334" s="5">
        <v>160653.47278146699</v>
      </c>
    </row>
    <row r="335" spans="1:7" x14ac:dyDescent="0.55000000000000004">
      <c r="A335" s="3">
        <v>11</v>
      </c>
      <c r="B335" s="3">
        <v>22</v>
      </c>
      <c r="C335" s="5">
        <v>42533.201051736803</v>
      </c>
      <c r="D335" s="5">
        <v>39181.8877988526</v>
      </c>
      <c r="E335" s="5">
        <v>33330.457484377403</v>
      </c>
      <c r="F335" s="5">
        <v>31193.121557306102</v>
      </c>
      <c r="G335" s="5">
        <v>29060.585231024401</v>
      </c>
    </row>
    <row r="336" spans="1:7" x14ac:dyDescent="0.55000000000000004">
      <c r="A336" s="3">
        <v>11</v>
      </c>
      <c r="B336" s="3">
        <v>23</v>
      </c>
      <c r="C336" s="5">
        <v>168213.159830688</v>
      </c>
      <c r="D336" s="5">
        <v>114830.180056657</v>
      </c>
      <c r="E336" s="5">
        <v>111702.340105771</v>
      </c>
      <c r="F336" s="5">
        <v>105635.08426047199</v>
      </c>
      <c r="G336" s="5">
        <v>107489.081430711</v>
      </c>
    </row>
    <row r="337" spans="1:7" x14ac:dyDescent="0.55000000000000004">
      <c r="A337" s="3">
        <v>11</v>
      </c>
      <c r="B337" s="3">
        <v>24</v>
      </c>
      <c r="C337" s="5">
        <v>46421.627511375002</v>
      </c>
      <c r="D337" s="5">
        <v>39468.752945185799</v>
      </c>
      <c r="E337" s="5">
        <v>39667.977138414797</v>
      </c>
      <c r="F337" s="5">
        <v>38841.428757720103</v>
      </c>
      <c r="G337" s="5">
        <v>37855.490755562001</v>
      </c>
    </row>
    <row r="338" spans="1:7" x14ac:dyDescent="0.55000000000000004">
      <c r="A338" s="3">
        <v>11</v>
      </c>
      <c r="B338" s="3">
        <v>25</v>
      </c>
      <c r="C338" s="5">
        <v>86303.793847872905</v>
      </c>
      <c r="D338" s="5">
        <v>73642.736037114097</v>
      </c>
      <c r="E338" s="5">
        <v>96636.593975199401</v>
      </c>
      <c r="F338" s="5">
        <v>92415.017353280593</v>
      </c>
      <c r="G338" s="5">
        <v>88746.221525458794</v>
      </c>
    </row>
    <row r="339" spans="1:7" x14ac:dyDescent="0.55000000000000004">
      <c r="A339" s="3">
        <v>11</v>
      </c>
      <c r="B339" s="3">
        <v>26</v>
      </c>
      <c r="C339" s="5">
        <v>328314.273142452</v>
      </c>
      <c r="D339" s="5">
        <v>254211.85816601099</v>
      </c>
      <c r="E339" s="5">
        <v>217124.178194345</v>
      </c>
      <c r="F339" s="5">
        <v>238135.602494914</v>
      </c>
      <c r="G339" s="5">
        <v>245022.95563464399</v>
      </c>
    </row>
    <row r="340" spans="1:7" x14ac:dyDescent="0.55000000000000004">
      <c r="A340" s="3">
        <v>11</v>
      </c>
      <c r="B340" s="3">
        <v>27</v>
      </c>
      <c r="C340" s="5">
        <v>182245.06908761701</v>
      </c>
      <c r="D340" s="5">
        <v>219445.25348069699</v>
      </c>
      <c r="E340" s="5">
        <v>245436.27889369399</v>
      </c>
      <c r="F340" s="5">
        <v>245002.35805771101</v>
      </c>
      <c r="G340" s="5">
        <v>234959.070084985</v>
      </c>
    </row>
    <row r="341" spans="1:7" x14ac:dyDescent="0.55000000000000004">
      <c r="A341" s="3">
        <v>11</v>
      </c>
      <c r="B341" s="3">
        <v>28</v>
      </c>
      <c r="C341" s="5">
        <v>609676.614788746</v>
      </c>
      <c r="D341" s="5">
        <v>453688.65352843498</v>
      </c>
      <c r="E341" s="5">
        <v>415390.01380390301</v>
      </c>
      <c r="F341" s="5">
        <v>421469.56775618898</v>
      </c>
      <c r="G341" s="5">
        <v>449181.61588581599</v>
      </c>
    </row>
    <row r="342" spans="1:7" x14ac:dyDescent="0.55000000000000004">
      <c r="A342" s="3">
        <v>11</v>
      </c>
      <c r="B342" s="3">
        <v>29</v>
      </c>
      <c r="C342" s="5">
        <v>161157.56161685099</v>
      </c>
      <c r="D342" s="5">
        <v>126811.56974812401</v>
      </c>
      <c r="E342" s="5">
        <v>108107.563961572</v>
      </c>
      <c r="F342" s="5">
        <v>104966.40124249901</v>
      </c>
      <c r="G342" s="5">
        <v>98977.9180343833</v>
      </c>
    </row>
    <row r="343" spans="1:7" x14ac:dyDescent="0.55000000000000004">
      <c r="A343" s="3">
        <v>11</v>
      </c>
      <c r="B343" s="3">
        <v>30</v>
      </c>
      <c r="C343" s="5">
        <v>155069.24521122701</v>
      </c>
      <c r="D343" s="5">
        <v>144696.76655840999</v>
      </c>
      <c r="E343" s="5">
        <v>126903.21723809501</v>
      </c>
      <c r="F343" s="5">
        <v>119984.85249499499</v>
      </c>
      <c r="G343" s="5">
        <v>108368.511894047</v>
      </c>
    </row>
    <row r="344" spans="1:7" x14ac:dyDescent="0.55000000000000004">
      <c r="A344" s="3">
        <v>11</v>
      </c>
      <c r="B344" s="3">
        <v>31</v>
      </c>
      <c r="C344" s="5">
        <v>226247.88228583999</v>
      </c>
      <c r="D344" s="5">
        <v>198385.827013556</v>
      </c>
      <c r="E344" s="5">
        <v>178578.958878768</v>
      </c>
      <c r="F344" s="5">
        <v>167999.92298375201</v>
      </c>
      <c r="G344" s="5">
        <v>158367.04629801001</v>
      </c>
    </row>
    <row r="345" spans="1:7" x14ac:dyDescent="0.55000000000000004">
      <c r="A345" s="3">
        <v>12</v>
      </c>
      <c r="B345" s="3">
        <v>1</v>
      </c>
      <c r="C345" s="5">
        <v>59988.541516455698</v>
      </c>
      <c r="D345" s="5">
        <v>54172.276613818904</v>
      </c>
      <c r="E345" s="5">
        <v>56495.437429415899</v>
      </c>
      <c r="F345" s="5">
        <v>51841.450688017401</v>
      </c>
      <c r="G345" s="5">
        <v>40674.737902059998</v>
      </c>
    </row>
    <row r="346" spans="1:7" x14ac:dyDescent="0.55000000000000004">
      <c r="A346" s="3">
        <v>12</v>
      </c>
      <c r="B346" s="3">
        <v>2</v>
      </c>
      <c r="C346" s="5">
        <v>5630.32402957459</v>
      </c>
      <c r="D346" s="5">
        <v>4998.0158775814698</v>
      </c>
      <c r="E346" s="5">
        <v>4750.6091233002398</v>
      </c>
      <c r="F346" s="5">
        <v>4424.4780615440004</v>
      </c>
      <c r="G346" s="5">
        <v>4145.9375487042298</v>
      </c>
    </row>
    <row r="347" spans="1:7" x14ac:dyDescent="0.55000000000000004">
      <c r="A347" s="3">
        <v>12</v>
      </c>
      <c r="B347" s="3">
        <v>3</v>
      </c>
      <c r="C347" s="5">
        <v>107125.138897638</v>
      </c>
      <c r="D347" s="5">
        <v>90900.284944289393</v>
      </c>
      <c r="E347" s="5">
        <v>97240.933547001405</v>
      </c>
      <c r="F347" s="5">
        <v>91728.891626461002</v>
      </c>
      <c r="G347" s="5">
        <v>85775.8672994839</v>
      </c>
    </row>
    <row r="348" spans="1:7" x14ac:dyDescent="0.55000000000000004">
      <c r="A348" s="3">
        <v>12</v>
      </c>
      <c r="B348" s="3">
        <v>4</v>
      </c>
      <c r="C348" s="5">
        <v>6485.5941144817598</v>
      </c>
      <c r="D348" s="5">
        <v>4025.30472900924</v>
      </c>
      <c r="E348" s="5">
        <v>3939.03082793779</v>
      </c>
      <c r="F348" s="5">
        <v>3761.5812292273399</v>
      </c>
      <c r="G348" s="5">
        <v>3574.0639621755099</v>
      </c>
    </row>
    <row r="349" spans="1:7" x14ac:dyDescent="0.55000000000000004">
      <c r="A349" s="3">
        <v>12</v>
      </c>
      <c r="B349" s="3">
        <v>5</v>
      </c>
      <c r="C349" s="5">
        <v>5685.3063416919504</v>
      </c>
      <c r="D349" s="5">
        <v>4556.1925720687505</v>
      </c>
      <c r="E349" s="5">
        <v>4977.3019235728998</v>
      </c>
      <c r="F349" s="5">
        <v>5659.8051831672601</v>
      </c>
      <c r="G349" s="5">
        <v>5503.35206377141</v>
      </c>
    </row>
    <row r="350" spans="1:7" x14ac:dyDescent="0.55000000000000004">
      <c r="A350" s="3">
        <v>12</v>
      </c>
      <c r="B350" s="3">
        <v>6</v>
      </c>
      <c r="C350" s="5">
        <v>386025.08938468801</v>
      </c>
      <c r="D350" s="5">
        <v>340153.49506402703</v>
      </c>
      <c r="E350" s="5">
        <v>345206.90454212797</v>
      </c>
      <c r="F350" s="5">
        <v>357656.68998916302</v>
      </c>
      <c r="G350" s="5">
        <v>349552.87233128399</v>
      </c>
    </row>
    <row r="351" spans="1:7" x14ac:dyDescent="0.55000000000000004">
      <c r="A351" s="3">
        <v>12</v>
      </c>
      <c r="B351" s="3">
        <v>7</v>
      </c>
      <c r="C351" s="5">
        <v>23926.921800606899</v>
      </c>
      <c r="D351" s="5">
        <v>20258.657589313199</v>
      </c>
      <c r="E351" s="5">
        <v>19918.505987239201</v>
      </c>
      <c r="F351" s="5">
        <v>19740.494952062902</v>
      </c>
      <c r="G351" s="5">
        <v>19254.114223572</v>
      </c>
    </row>
    <row r="352" spans="1:7" x14ac:dyDescent="0.55000000000000004">
      <c r="A352" s="3">
        <v>12</v>
      </c>
      <c r="B352" s="3">
        <v>8</v>
      </c>
      <c r="C352" s="5">
        <v>204871.67396542701</v>
      </c>
      <c r="D352" s="5">
        <v>172448.54409926201</v>
      </c>
      <c r="E352" s="5">
        <v>184172.105889497</v>
      </c>
      <c r="F352" s="5">
        <v>177420.80988040299</v>
      </c>
      <c r="G352" s="5">
        <v>172796.94197280699</v>
      </c>
    </row>
    <row r="353" spans="1:7" x14ac:dyDescent="0.55000000000000004">
      <c r="A353" s="3">
        <v>12</v>
      </c>
      <c r="B353" s="3">
        <v>9</v>
      </c>
      <c r="C353" s="5">
        <v>43461.574102970197</v>
      </c>
      <c r="D353" s="5">
        <v>31560.2805357773</v>
      </c>
      <c r="E353" s="5">
        <v>32498.864133641098</v>
      </c>
      <c r="F353" s="5">
        <v>30350.742742625502</v>
      </c>
      <c r="G353" s="5">
        <v>28108.4708063002</v>
      </c>
    </row>
    <row r="354" spans="1:7" x14ac:dyDescent="0.55000000000000004">
      <c r="A354" s="3">
        <v>12</v>
      </c>
      <c r="B354" s="3">
        <v>10</v>
      </c>
      <c r="C354" s="5">
        <v>108280.305007057</v>
      </c>
      <c r="D354" s="5">
        <v>100965.917158086</v>
      </c>
      <c r="E354" s="5">
        <v>96337.569650879304</v>
      </c>
      <c r="F354" s="5">
        <v>91241.054041996496</v>
      </c>
      <c r="G354" s="5">
        <v>85923.675040414993</v>
      </c>
    </row>
    <row r="355" spans="1:7" x14ac:dyDescent="0.55000000000000004">
      <c r="A355" s="3">
        <v>12</v>
      </c>
      <c r="B355" s="3">
        <v>11</v>
      </c>
      <c r="C355" s="5">
        <v>127926.451287181</v>
      </c>
      <c r="D355" s="5">
        <v>108555.360353269</v>
      </c>
      <c r="E355" s="5">
        <v>91829.870033180399</v>
      </c>
      <c r="F355" s="5">
        <v>84045.247950407007</v>
      </c>
      <c r="G355" s="5">
        <v>68486.6829981302</v>
      </c>
    </row>
    <row r="356" spans="1:7" x14ac:dyDescent="0.55000000000000004">
      <c r="A356" s="3">
        <v>12</v>
      </c>
      <c r="B356" s="3">
        <v>12</v>
      </c>
      <c r="C356" s="5">
        <v>72770.689020463396</v>
      </c>
      <c r="D356" s="5">
        <v>56755.146799023598</v>
      </c>
      <c r="E356" s="5">
        <v>51038.859696808198</v>
      </c>
      <c r="F356" s="5">
        <v>48413.513740777998</v>
      </c>
      <c r="G356" s="5">
        <v>42506.589223068397</v>
      </c>
    </row>
    <row r="357" spans="1:7" x14ac:dyDescent="0.55000000000000004">
      <c r="A357" s="3">
        <v>12</v>
      </c>
      <c r="B357" s="3">
        <v>13</v>
      </c>
      <c r="C357" s="5">
        <v>57918.198196827601</v>
      </c>
      <c r="D357" s="5">
        <v>47547.644131123801</v>
      </c>
      <c r="E357" s="5">
        <v>41983.5372461734</v>
      </c>
      <c r="F357" s="5">
        <v>39222.227329604197</v>
      </c>
      <c r="G357" s="5">
        <v>32190.932350037499</v>
      </c>
    </row>
    <row r="358" spans="1:7" x14ac:dyDescent="0.55000000000000004">
      <c r="A358" s="3">
        <v>12</v>
      </c>
      <c r="B358" s="3">
        <v>14</v>
      </c>
      <c r="C358" s="5">
        <v>26462.890939093799</v>
      </c>
      <c r="D358" s="5">
        <v>20552.883271492701</v>
      </c>
      <c r="E358" s="5">
        <v>17904.8944152855</v>
      </c>
      <c r="F358" s="5">
        <v>16848.11172003</v>
      </c>
      <c r="G358" s="5">
        <v>14927.546265589201</v>
      </c>
    </row>
    <row r="359" spans="1:7" x14ac:dyDescent="0.55000000000000004">
      <c r="A359" s="3">
        <v>12</v>
      </c>
      <c r="B359" s="3">
        <v>15</v>
      </c>
      <c r="C359" s="5">
        <v>10043.746293513101</v>
      </c>
      <c r="D359" s="5">
        <v>10306.304989988999</v>
      </c>
      <c r="E359" s="5">
        <v>9027.4877403103001</v>
      </c>
      <c r="F359" s="5">
        <v>8487.0389377067204</v>
      </c>
      <c r="G359" s="5">
        <v>8032.9844772345596</v>
      </c>
    </row>
    <row r="360" spans="1:7" x14ac:dyDescent="0.55000000000000004">
      <c r="A360" s="3">
        <v>12</v>
      </c>
      <c r="B360" s="3">
        <v>16</v>
      </c>
      <c r="C360" s="5">
        <v>62567.966332225602</v>
      </c>
      <c r="D360" s="5">
        <v>53865.628885365702</v>
      </c>
      <c r="E360" s="5">
        <v>49880.006357934501</v>
      </c>
      <c r="F360" s="5">
        <v>47417.101445686203</v>
      </c>
      <c r="G360" s="5">
        <v>44458.143071458901</v>
      </c>
    </row>
    <row r="361" spans="1:7" x14ac:dyDescent="0.55000000000000004">
      <c r="A361" s="3">
        <v>12</v>
      </c>
      <c r="B361" s="3">
        <v>17</v>
      </c>
      <c r="C361" s="5">
        <v>421469.59345152997</v>
      </c>
      <c r="D361" s="5">
        <v>337032.02012024599</v>
      </c>
      <c r="E361" s="5">
        <v>311387.52237083699</v>
      </c>
      <c r="F361" s="5">
        <v>307532.8075391</v>
      </c>
      <c r="G361" s="5">
        <v>313622.641789274</v>
      </c>
    </row>
    <row r="362" spans="1:7" x14ac:dyDescent="0.55000000000000004">
      <c r="A362" s="3">
        <v>12</v>
      </c>
      <c r="B362" s="3">
        <v>18</v>
      </c>
      <c r="C362" s="5">
        <v>100817.84015714499</v>
      </c>
      <c r="D362" s="5">
        <v>102034.426322204</v>
      </c>
      <c r="E362" s="5">
        <v>109329.511469718</v>
      </c>
      <c r="F362" s="5">
        <v>106041.64628438299</v>
      </c>
      <c r="G362" s="5">
        <v>107478.790516019</v>
      </c>
    </row>
    <row r="363" spans="1:7" x14ac:dyDescent="0.55000000000000004">
      <c r="A363" s="3">
        <v>12</v>
      </c>
      <c r="B363" s="3">
        <v>19</v>
      </c>
      <c r="C363" s="5">
        <v>64876.4098074051</v>
      </c>
      <c r="D363" s="5">
        <v>54820.409456290203</v>
      </c>
      <c r="E363" s="5">
        <v>51792.828863270901</v>
      </c>
      <c r="F363" s="5">
        <v>50183.785338761001</v>
      </c>
      <c r="G363" s="5">
        <v>48578.6430886409</v>
      </c>
    </row>
    <row r="364" spans="1:7" x14ac:dyDescent="0.55000000000000004">
      <c r="A364" s="3">
        <v>12</v>
      </c>
      <c r="B364" s="3">
        <v>20</v>
      </c>
      <c r="C364" s="5">
        <v>234953.42953769601</v>
      </c>
      <c r="D364" s="5">
        <v>271381.610689911</v>
      </c>
      <c r="E364" s="5">
        <v>238769.17779195399</v>
      </c>
      <c r="F364" s="5">
        <v>229658.22771794401</v>
      </c>
      <c r="G364" s="5">
        <v>205018.75204961901</v>
      </c>
    </row>
    <row r="365" spans="1:7" x14ac:dyDescent="0.55000000000000004">
      <c r="A365" s="3">
        <v>12</v>
      </c>
      <c r="B365" s="3">
        <v>21</v>
      </c>
      <c r="C365" s="5">
        <v>336444.31044631999</v>
      </c>
      <c r="D365" s="5">
        <v>296828.40744234598</v>
      </c>
      <c r="E365" s="5">
        <v>304019.37725255499</v>
      </c>
      <c r="F365" s="5">
        <v>294971.83469327202</v>
      </c>
      <c r="G365" s="5">
        <v>283958.53743773501</v>
      </c>
    </row>
    <row r="366" spans="1:7" x14ac:dyDescent="0.55000000000000004">
      <c r="A366" s="3">
        <v>12</v>
      </c>
      <c r="B366" s="3">
        <v>22</v>
      </c>
      <c r="C366" s="5">
        <v>68631.489487966101</v>
      </c>
      <c r="D366" s="5">
        <v>59796.525197878698</v>
      </c>
      <c r="E366" s="5">
        <v>55065.385363877198</v>
      </c>
      <c r="F366" s="5">
        <v>51069.930161213299</v>
      </c>
      <c r="G366" s="5">
        <v>47882.072636252698</v>
      </c>
    </row>
    <row r="367" spans="1:7" x14ac:dyDescent="0.55000000000000004">
      <c r="A367" s="3">
        <v>12</v>
      </c>
      <c r="B367" s="3">
        <v>23</v>
      </c>
      <c r="C367" s="5">
        <v>152796.37918194401</v>
      </c>
      <c r="D367" s="5">
        <v>110852.367522941</v>
      </c>
      <c r="E367" s="5">
        <v>111746.211736732</v>
      </c>
      <c r="F367" s="5">
        <v>105724.07048696101</v>
      </c>
      <c r="G367" s="5">
        <v>105437.224321585</v>
      </c>
    </row>
    <row r="368" spans="1:7" x14ac:dyDescent="0.55000000000000004">
      <c r="A368" s="3">
        <v>12</v>
      </c>
      <c r="B368" s="3">
        <v>24</v>
      </c>
      <c r="C368" s="5">
        <v>59575.073456083199</v>
      </c>
      <c r="D368" s="5">
        <v>52547.3711127278</v>
      </c>
      <c r="E368" s="5">
        <v>52210.2181864917</v>
      </c>
      <c r="F368" s="5">
        <v>50039.994346171603</v>
      </c>
      <c r="G368" s="5">
        <v>47096.182415723299</v>
      </c>
    </row>
    <row r="369" spans="1:7" x14ac:dyDescent="0.55000000000000004">
      <c r="A369" s="3">
        <v>12</v>
      </c>
      <c r="B369" s="3">
        <v>25</v>
      </c>
      <c r="C369" s="5">
        <v>77876.1326343197</v>
      </c>
      <c r="D369" s="5">
        <v>67642.221200280401</v>
      </c>
      <c r="E369" s="5">
        <v>70539.405238241699</v>
      </c>
      <c r="F369" s="5">
        <v>67519.797637363794</v>
      </c>
      <c r="G369" s="5">
        <v>64787.207928533397</v>
      </c>
    </row>
    <row r="370" spans="1:7" x14ac:dyDescent="0.55000000000000004">
      <c r="A370" s="3">
        <v>12</v>
      </c>
      <c r="B370" s="3">
        <v>26</v>
      </c>
      <c r="C370" s="5">
        <v>308660.73100197403</v>
      </c>
      <c r="D370" s="5">
        <v>226399.69761338501</v>
      </c>
      <c r="E370" s="5">
        <v>188014.47574612001</v>
      </c>
      <c r="F370" s="5">
        <v>207279.402856534</v>
      </c>
      <c r="G370" s="5">
        <v>216378.019006366</v>
      </c>
    </row>
    <row r="371" spans="1:7" x14ac:dyDescent="0.55000000000000004">
      <c r="A371" s="3">
        <v>12</v>
      </c>
      <c r="B371" s="3">
        <v>27</v>
      </c>
      <c r="C371" s="5">
        <v>146060.432725158</v>
      </c>
      <c r="D371" s="5">
        <v>168753.875672642</v>
      </c>
      <c r="E371" s="5">
        <v>238790.05735131999</v>
      </c>
      <c r="F371" s="5">
        <v>231190.30818143001</v>
      </c>
      <c r="G371" s="5">
        <v>247645.219130588</v>
      </c>
    </row>
    <row r="372" spans="1:7" x14ac:dyDescent="0.55000000000000004">
      <c r="A372" s="3">
        <v>12</v>
      </c>
      <c r="B372" s="3">
        <v>28</v>
      </c>
      <c r="C372" s="5">
        <v>421776.33424995001</v>
      </c>
      <c r="D372" s="5">
        <v>315085.38465620403</v>
      </c>
      <c r="E372" s="5">
        <v>299895.58091964503</v>
      </c>
      <c r="F372" s="5">
        <v>306659.94807683799</v>
      </c>
      <c r="G372" s="5">
        <v>333619.69743745599</v>
      </c>
    </row>
    <row r="373" spans="1:7" x14ac:dyDescent="0.55000000000000004">
      <c r="A373" s="3">
        <v>12</v>
      </c>
      <c r="B373" s="3">
        <v>29</v>
      </c>
      <c r="C373" s="5">
        <v>184361.50992456701</v>
      </c>
      <c r="D373" s="5">
        <v>165996.706175876</v>
      </c>
      <c r="E373" s="5">
        <v>148856.149201733</v>
      </c>
      <c r="F373" s="5">
        <v>149064.31469458001</v>
      </c>
      <c r="G373" s="5">
        <v>146614.51488224999</v>
      </c>
    </row>
    <row r="374" spans="1:7" x14ac:dyDescent="0.55000000000000004">
      <c r="A374" s="3">
        <v>12</v>
      </c>
      <c r="B374" s="3">
        <v>30</v>
      </c>
      <c r="C374" s="5">
        <v>163082.13407129099</v>
      </c>
      <c r="D374" s="5">
        <v>172802.85149629199</v>
      </c>
      <c r="E374" s="5">
        <v>181502.247332297</v>
      </c>
      <c r="F374" s="5">
        <v>171888.990745466</v>
      </c>
      <c r="G374" s="5">
        <v>160461.47474979499</v>
      </c>
    </row>
    <row r="375" spans="1:7" x14ac:dyDescent="0.55000000000000004">
      <c r="A375" s="3">
        <v>12</v>
      </c>
      <c r="B375" s="3">
        <v>31</v>
      </c>
      <c r="C375" s="5">
        <v>273798.77375624399</v>
      </c>
      <c r="D375" s="5">
        <v>217351.720385919</v>
      </c>
      <c r="E375" s="5">
        <v>221559.71088699799</v>
      </c>
      <c r="F375" s="5">
        <v>204965.95838566899</v>
      </c>
      <c r="G375" s="5">
        <v>217255.265014448</v>
      </c>
    </row>
    <row r="376" spans="1:7" x14ac:dyDescent="0.55000000000000004">
      <c r="A376" s="3">
        <v>13</v>
      </c>
      <c r="B376" s="3">
        <v>1</v>
      </c>
      <c r="C376" s="5">
        <v>13094.3784642269</v>
      </c>
      <c r="D376" s="5">
        <v>154078.765445378</v>
      </c>
      <c r="E376" s="5">
        <v>210838.37491303301</v>
      </c>
      <c r="F376" s="5">
        <v>203138.93664627001</v>
      </c>
      <c r="G376" s="5">
        <v>238287.0185266</v>
      </c>
    </row>
    <row r="377" spans="1:7" x14ac:dyDescent="0.55000000000000004">
      <c r="A377" s="3">
        <v>13</v>
      </c>
      <c r="B377" s="3">
        <v>2</v>
      </c>
      <c r="C377" s="5">
        <v>17747.700770253101</v>
      </c>
      <c r="D377" s="5">
        <v>16843.853806461499</v>
      </c>
      <c r="E377" s="5">
        <v>15567.716274148101</v>
      </c>
      <c r="F377" s="5">
        <v>14392.0488873673</v>
      </c>
      <c r="G377" s="5">
        <v>13042.094321082801</v>
      </c>
    </row>
    <row r="378" spans="1:7" x14ac:dyDescent="0.55000000000000004">
      <c r="A378" s="3">
        <v>13</v>
      </c>
      <c r="B378" s="3">
        <v>3</v>
      </c>
      <c r="C378" s="5">
        <v>110307.579826259</v>
      </c>
      <c r="D378" s="5">
        <v>107772.63889321301</v>
      </c>
      <c r="E378" s="5">
        <v>98420.130631758104</v>
      </c>
      <c r="F378" s="5">
        <v>94969.768017739305</v>
      </c>
      <c r="G378" s="5">
        <v>87498.037612441607</v>
      </c>
    </row>
    <row r="379" spans="1:7" x14ac:dyDescent="0.55000000000000004">
      <c r="A379" s="3">
        <v>13</v>
      </c>
      <c r="B379" s="3">
        <v>4</v>
      </c>
      <c r="C379" s="5">
        <v>27210.431990979501</v>
      </c>
      <c r="D379" s="5">
        <v>18571.1608726005</v>
      </c>
      <c r="E379" s="5">
        <v>18487.858217434099</v>
      </c>
      <c r="F379" s="5">
        <v>17995.554287092</v>
      </c>
      <c r="G379" s="5">
        <v>16610.112542517199</v>
      </c>
    </row>
    <row r="380" spans="1:7" x14ac:dyDescent="0.55000000000000004">
      <c r="A380" s="3">
        <v>13</v>
      </c>
      <c r="B380" s="3">
        <v>5</v>
      </c>
      <c r="C380" s="5">
        <v>20334.273991397698</v>
      </c>
      <c r="D380" s="5">
        <v>14723.760620466701</v>
      </c>
      <c r="E380" s="5">
        <v>14206.0861285672</v>
      </c>
      <c r="F380" s="5">
        <v>13691.105995771301</v>
      </c>
      <c r="G380" s="5">
        <v>12912.488410498199</v>
      </c>
    </row>
    <row r="381" spans="1:7" x14ac:dyDescent="0.55000000000000004">
      <c r="A381" s="3">
        <v>13</v>
      </c>
      <c r="B381" s="3">
        <v>6</v>
      </c>
      <c r="C381" s="5">
        <v>506343.25013322901</v>
      </c>
      <c r="D381" s="5">
        <v>450789.67453809403</v>
      </c>
      <c r="E381" s="5">
        <v>440290.32045143499</v>
      </c>
      <c r="F381" s="5">
        <v>444808.15808887698</v>
      </c>
      <c r="G381" s="5">
        <v>422721.35962903698</v>
      </c>
    </row>
    <row r="382" spans="1:7" x14ac:dyDescent="0.55000000000000004">
      <c r="A382" s="3">
        <v>13</v>
      </c>
      <c r="B382" s="3">
        <v>7</v>
      </c>
      <c r="C382" s="5">
        <v>23674.347884831601</v>
      </c>
      <c r="D382" s="5">
        <v>19468.404492178001</v>
      </c>
      <c r="E382" s="5">
        <v>18614.930245645799</v>
      </c>
      <c r="F382" s="5">
        <v>18125.225170294299</v>
      </c>
      <c r="G382" s="5">
        <v>17400.952022514899</v>
      </c>
    </row>
    <row r="383" spans="1:7" x14ac:dyDescent="0.55000000000000004">
      <c r="A383" s="3">
        <v>13</v>
      </c>
      <c r="B383" s="3">
        <v>8</v>
      </c>
      <c r="C383" s="5">
        <v>49274.3315298569</v>
      </c>
      <c r="D383" s="5">
        <v>37101.685631319597</v>
      </c>
      <c r="E383" s="5">
        <v>35122.413319782099</v>
      </c>
      <c r="F383" s="5">
        <v>34063.183069690996</v>
      </c>
      <c r="G383" s="5">
        <v>32547.4124824309</v>
      </c>
    </row>
    <row r="384" spans="1:7" x14ac:dyDescent="0.55000000000000004">
      <c r="A384" s="3">
        <v>13</v>
      </c>
      <c r="B384" s="3">
        <v>9</v>
      </c>
      <c r="C384" s="5">
        <v>38735.448602986697</v>
      </c>
      <c r="D384" s="5">
        <v>28810.756221731001</v>
      </c>
      <c r="E384" s="5">
        <v>27522.677855909998</v>
      </c>
      <c r="F384" s="5">
        <v>25617.612359450999</v>
      </c>
      <c r="G384" s="5">
        <v>23798.0795335033</v>
      </c>
    </row>
    <row r="385" spans="1:7" x14ac:dyDescent="0.55000000000000004">
      <c r="A385" s="3">
        <v>13</v>
      </c>
      <c r="B385" s="3">
        <v>10</v>
      </c>
      <c r="C385" s="5">
        <v>385352.44323898299</v>
      </c>
      <c r="D385" s="5">
        <v>329128.10090703901</v>
      </c>
      <c r="E385" s="5">
        <v>313568.29001092497</v>
      </c>
      <c r="F385" s="5">
        <v>300005.80251088802</v>
      </c>
      <c r="G385" s="5">
        <v>264949.41907389899</v>
      </c>
    </row>
    <row r="386" spans="1:7" x14ac:dyDescent="0.55000000000000004">
      <c r="A386" s="3">
        <v>13</v>
      </c>
      <c r="B386" s="3">
        <v>11</v>
      </c>
      <c r="C386" s="5">
        <v>144362.31587200199</v>
      </c>
      <c r="D386" s="5">
        <v>111530.647311685</v>
      </c>
      <c r="E386" s="5">
        <v>106472.93082024201</v>
      </c>
      <c r="F386" s="5">
        <v>105635.230085567</v>
      </c>
      <c r="G386" s="5">
        <v>99082.637790615496</v>
      </c>
    </row>
    <row r="387" spans="1:7" x14ac:dyDescent="0.55000000000000004">
      <c r="A387" s="3">
        <v>13</v>
      </c>
      <c r="B387" s="3">
        <v>12</v>
      </c>
      <c r="C387" s="5">
        <v>338311.52152354497</v>
      </c>
      <c r="D387" s="5">
        <v>281061.19173908298</v>
      </c>
      <c r="E387" s="5">
        <v>279155.13279112597</v>
      </c>
      <c r="F387" s="5">
        <v>268012.46928141598</v>
      </c>
      <c r="G387" s="5">
        <v>242946.87921432001</v>
      </c>
    </row>
    <row r="388" spans="1:7" x14ac:dyDescent="0.55000000000000004">
      <c r="A388" s="3">
        <v>13</v>
      </c>
      <c r="B388" s="3">
        <v>13</v>
      </c>
      <c r="C388" s="5">
        <v>644717.68362467305</v>
      </c>
      <c r="D388" s="5">
        <v>488504.46275072498</v>
      </c>
      <c r="E388" s="5">
        <v>388339.29032432102</v>
      </c>
      <c r="F388" s="5">
        <v>368114.47211126599</v>
      </c>
      <c r="G388" s="5">
        <v>304312.71987258899</v>
      </c>
    </row>
    <row r="389" spans="1:7" x14ac:dyDescent="0.55000000000000004">
      <c r="A389" s="3">
        <v>13</v>
      </c>
      <c r="B389" s="3">
        <v>14</v>
      </c>
      <c r="C389" s="5">
        <v>210897.393423576</v>
      </c>
      <c r="D389" s="5">
        <v>190153.604005022</v>
      </c>
      <c r="E389" s="5">
        <v>198132.23921375099</v>
      </c>
      <c r="F389" s="5">
        <v>197578.037581474</v>
      </c>
      <c r="G389" s="5">
        <v>187857.058288103</v>
      </c>
    </row>
    <row r="390" spans="1:7" x14ac:dyDescent="0.55000000000000004">
      <c r="A390" s="3">
        <v>13</v>
      </c>
      <c r="B390" s="3">
        <v>15</v>
      </c>
      <c r="C390" s="5">
        <v>134545.64156562701</v>
      </c>
      <c r="D390" s="5">
        <v>97321.035767350797</v>
      </c>
      <c r="E390" s="5">
        <v>75241.290288916905</v>
      </c>
      <c r="F390" s="5">
        <v>69270.623862120294</v>
      </c>
      <c r="G390" s="5">
        <v>66531.046500457407</v>
      </c>
    </row>
    <row r="391" spans="1:7" x14ac:dyDescent="0.55000000000000004">
      <c r="A391" s="3">
        <v>13</v>
      </c>
      <c r="B391" s="3">
        <v>16</v>
      </c>
      <c r="C391" s="5">
        <v>136385.735674978</v>
      </c>
      <c r="D391" s="5">
        <v>113906.863800772</v>
      </c>
      <c r="E391" s="5">
        <v>105312.59383120701</v>
      </c>
      <c r="F391" s="5">
        <v>101239.671771761</v>
      </c>
      <c r="G391" s="5">
        <v>95087.666331360902</v>
      </c>
    </row>
    <row r="392" spans="1:7" x14ac:dyDescent="0.55000000000000004">
      <c r="A392" s="3">
        <v>13</v>
      </c>
      <c r="B392" s="3">
        <v>17</v>
      </c>
      <c r="C392" s="5">
        <v>830531.55076402996</v>
      </c>
      <c r="D392" s="5">
        <v>701101.76561451599</v>
      </c>
      <c r="E392" s="5">
        <v>689659.21243627602</v>
      </c>
      <c r="F392" s="5">
        <v>687621.15873572999</v>
      </c>
      <c r="G392" s="5">
        <v>715665.79590153205</v>
      </c>
    </row>
    <row r="393" spans="1:7" x14ac:dyDescent="0.55000000000000004">
      <c r="A393" s="3">
        <v>13</v>
      </c>
      <c r="B393" s="3">
        <v>18</v>
      </c>
      <c r="C393" s="5">
        <v>425458.85739537701</v>
      </c>
      <c r="D393" s="5">
        <v>398689.740228448</v>
      </c>
      <c r="E393" s="5">
        <v>438346.227211577</v>
      </c>
      <c r="F393" s="5">
        <v>430258.27582759003</v>
      </c>
      <c r="G393" s="5">
        <v>439076.82385913603</v>
      </c>
    </row>
    <row r="394" spans="1:7" x14ac:dyDescent="0.55000000000000004">
      <c r="A394" s="3">
        <v>13</v>
      </c>
      <c r="B394" s="3">
        <v>19</v>
      </c>
      <c r="C394" s="5">
        <v>1691316.1953917199</v>
      </c>
      <c r="D394" s="5">
        <v>1531186.3686665599</v>
      </c>
      <c r="E394" s="5">
        <v>1506770.1047555199</v>
      </c>
      <c r="F394" s="5">
        <v>1468191.4639357601</v>
      </c>
      <c r="G394" s="5">
        <v>1422469.56859053</v>
      </c>
    </row>
    <row r="395" spans="1:7" x14ac:dyDescent="0.55000000000000004">
      <c r="A395" s="3">
        <v>13</v>
      </c>
      <c r="B395" s="3">
        <v>20</v>
      </c>
      <c r="C395" s="5">
        <v>353411.44933293399</v>
      </c>
      <c r="D395" s="5">
        <v>347168.49984140601</v>
      </c>
      <c r="E395" s="5">
        <v>371019.81985275401</v>
      </c>
      <c r="F395" s="5">
        <v>356679.70487851498</v>
      </c>
      <c r="G395" s="5">
        <v>342456.94161756203</v>
      </c>
    </row>
    <row r="396" spans="1:7" x14ac:dyDescent="0.55000000000000004">
      <c r="A396" s="3">
        <v>13</v>
      </c>
      <c r="B396" s="3">
        <v>21</v>
      </c>
      <c r="C396" s="5">
        <v>1446286.55328133</v>
      </c>
      <c r="D396" s="5">
        <v>1208132.6830956801</v>
      </c>
      <c r="E396" s="5">
        <v>1172816.55449572</v>
      </c>
      <c r="F396" s="5">
        <v>1141923.7032604399</v>
      </c>
      <c r="G396" s="5">
        <v>1095106.54436423</v>
      </c>
    </row>
    <row r="397" spans="1:7" x14ac:dyDescent="0.55000000000000004">
      <c r="A397" s="3">
        <v>13</v>
      </c>
      <c r="B397" s="3">
        <v>22</v>
      </c>
      <c r="C397" s="5">
        <v>268653.04150401399</v>
      </c>
      <c r="D397" s="5">
        <v>240692.364002619</v>
      </c>
      <c r="E397" s="5">
        <v>222669.921774877</v>
      </c>
      <c r="F397" s="5">
        <v>209176.68352426699</v>
      </c>
      <c r="G397" s="5">
        <v>196172.73855473101</v>
      </c>
    </row>
    <row r="398" spans="1:7" x14ac:dyDescent="0.55000000000000004">
      <c r="A398" s="3">
        <v>13</v>
      </c>
      <c r="B398" s="3">
        <v>23</v>
      </c>
      <c r="C398" s="5">
        <v>1300373.0520061699</v>
      </c>
      <c r="D398" s="5">
        <v>979974.00034636504</v>
      </c>
      <c r="E398" s="5">
        <v>947517.43013606698</v>
      </c>
      <c r="F398" s="5">
        <v>911274.85591613001</v>
      </c>
      <c r="G398" s="5">
        <v>895982.36616618396</v>
      </c>
    </row>
    <row r="399" spans="1:7" x14ac:dyDescent="0.55000000000000004">
      <c r="A399" s="3">
        <v>13</v>
      </c>
      <c r="B399" s="3">
        <v>24</v>
      </c>
      <c r="C399" s="5">
        <v>1829347.3417040999</v>
      </c>
      <c r="D399" s="5">
        <v>1661019.99333662</v>
      </c>
      <c r="E399" s="5">
        <v>1784529.7847863799</v>
      </c>
      <c r="F399" s="5">
        <v>1758190.6676453799</v>
      </c>
      <c r="G399" s="5">
        <v>1727169.3717433</v>
      </c>
    </row>
    <row r="400" spans="1:7" x14ac:dyDescent="0.55000000000000004">
      <c r="A400" s="3">
        <v>13</v>
      </c>
      <c r="B400" s="3">
        <v>25</v>
      </c>
      <c r="C400" s="5">
        <v>953559.37018195295</v>
      </c>
      <c r="D400" s="5">
        <v>741605.10091508995</v>
      </c>
      <c r="E400" s="5">
        <v>756591.94536370202</v>
      </c>
      <c r="F400" s="5">
        <v>741625.35814735899</v>
      </c>
      <c r="G400" s="5">
        <v>773094.10506225599</v>
      </c>
    </row>
    <row r="401" spans="1:7" x14ac:dyDescent="0.55000000000000004">
      <c r="A401" s="3">
        <v>13</v>
      </c>
      <c r="B401" s="3">
        <v>26</v>
      </c>
      <c r="C401" s="5">
        <v>1143078.5765514299</v>
      </c>
      <c r="D401" s="5">
        <v>857903.782811168</v>
      </c>
      <c r="E401" s="5">
        <v>732162.70120411203</v>
      </c>
      <c r="F401" s="5">
        <v>832315.63733332301</v>
      </c>
      <c r="G401" s="5">
        <v>901900.45570585504</v>
      </c>
    </row>
    <row r="402" spans="1:7" x14ac:dyDescent="0.55000000000000004">
      <c r="A402" s="3">
        <v>13</v>
      </c>
      <c r="B402" s="3">
        <v>27</v>
      </c>
      <c r="C402" s="5">
        <v>2150023.9491999298</v>
      </c>
      <c r="D402" s="5">
        <v>1361547.1166757499</v>
      </c>
      <c r="E402" s="5">
        <v>1314168.7233482001</v>
      </c>
      <c r="F402" s="5">
        <v>1230315.4378241799</v>
      </c>
      <c r="G402" s="5">
        <v>1115781.4223702201</v>
      </c>
    </row>
    <row r="403" spans="1:7" x14ac:dyDescent="0.55000000000000004">
      <c r="A403" s="3">
        <v>13</v>
      </c>
      <c r="B403" s="3">
        <v>28</v>
      </c>
      <c r="C403" s="5">
        <v>2993064.6712193801</v>
      </c>
      <c r="D403" s="5">
        <v>2297706.6265415298</v>
      </c>
      <c r="E403" s="5">
        <v>2147078.9897617698</v>
      </c>
      <c r="F403" s="5">
        <v>2183904.2893632799</v>
      </c>
      <c r="G403" s="5">
        <v>2322228.2691189102</v>
      </c>
    </row>
    <row r="404" spans="1:7" x14ac:dyDescent="0.55000000000000004">
      <c r="A404" s="3">
        <v>13</v>
      </c>
      <c r="B404" s="3">
        <v>29</v>
      </c>
      <c r="C404" s="5">
        <v>872187.25200732297</v>
      </c>
      <c r="D404" s="5">
        <v>792427.87170382496</v>
      </c>
      <c r="E404" s="5">
        <v>808961.78978451504</v>
      </c>
      <c r="F404" s="5">
        <v>828162.73481047596</v>
      </c>
      <c r="G404" s="5">
        <v>826254.12677776301</v>
      </c>
    </row>
    <row r="405" spans="1:7" x14ac:dyDescent="0.55000000000000004">
      <c r="A405" s="3">
        <v>13</v>
      </c>
      <c r="B405" s="3">
        <v>30</v>
      </c>
      <c r="C405" s="5">
        <v>462373.46345325297</v>
      </c>
      <c r="D405" s="5">
        <v>610219.62670140597</v>
      </c>
      <c r="E405" s="5">
        <v>669498.99918556004</v>
      </c>
      <c r="F405" s="5">
        <v>648493.67036317999</v>
      </c>
      <c r="G405" s="5">
        <v>606141.83326063899</v>
      </c>
    </row>
    <row r="406" spans="1:7" x14ac:dyDescent="0.55000000000000004">
      <c r="A406" s="3">
        <v>13</v>
      </c>
      <c r="B406" s="3">
        <v>31</v>
      </c>
      <c r="C406" s="5">
        <v>883894.96756649204</v>
      </c>
      <c r="D406" s="5">
        <v>591861.91632956394</v>
      </c>
      <c r="E406" s="5">
        <v>500404.99055989902</v>
      </c>
      <c r="F406" s="5">
        <v>454400.39552885998</v>
      </c>
      <c r="G406" s="5">
        <v>402584.77833362698</v>
      </c>
    </row>
    <row r="407" spans="1:7" x14ac:dyDescent="0.55000000000000004">
      <c r="A407" s="3">
        <v>14</v>
      </c>
      <c r="B407" s="3">
        <v>1</v>
      </c>
      <c r="C407" s="5">
        <v>24658.122524181301</v>
      </c>
      <c r="D407" s="5">
        <v>27934.609108857199</v>
      </c>
      <c r="E407" s="5">
        <v>28537.112918113999</v>
      </c>
      <c r="F407" s="5">
        <v>28138.1292588549</v>
      </c>
      <c r="G407" s="5">
        <v>40602.953533265201</v>
      </c>
    </row>
    <row r="408" spans="1:7" x14ac:dyDescent="0.55000000000000004">
      <c r="A408" s="3">
        <v>14</v>
      </c>
      <c r="B408" s="3">
        <v>2</v>
      </c>
      <c r="C408" s="5">
        <v>1248.3728681150601</v>
      </c>
      <c r="D408" s="5">
        <v>1258.31433590081</v>
      </c>
      <c r="E408" s="5">
        <v>1220.0954022527301</v>
      </c>
      <c r="F408" s="5">
        <v>1122.3980998745999</v>
      </c>
      <c r="G408" s="5">
        <v>1023.01768302556</v>
      </c>
    </row>
    <row r="409" spans="1:7" x14ac:dyDescent="0.55000000000000004">
      <c r="A409" s="3">
        <v>14</v>
      </c>
      <c r="B409" s="3">
        <v>3</v>
      </c>
      <c r="C409" s="5">
        <v>113362.53787189101</v>
      </c>
      <c r="D409" s="5">
        <v>97263.978316148394</v>
      </c>
      <c r="E409" s="5">
        <v>99007.600535750797</v>
      </c>
      <c r="F409" s="5">
        <v>93650.371514476094</v>
      </c>
      <c r="G409" s="5">
        <v>86874.417460239696</v>
      </c>
    </row>
    <row r="410" spans="1:7" x14ac:dyDescent="0.55000000000000004">
      <c r="A410" s="3">
        <v>14</v>
      </c>
      <c r="B410" s="3">
        <v>4</v>
      </c>
      <c r="C410" s="5">
        <v>6376.5762351316998</v>
      </c>
      <c r="D410" s="5">
        <v>5026.4294989806103</v>
      </c>
      <c r="E410" s="5">
        <v>4858.3475456399401</v>
      </c>
      <c r="F410" s="5">
        <v>4776.1022238182904</v>
      </c>
      <c r="G410" s="5">
        <v>4385.52236227911</v>
      </c>
    </row>
    <row r="411" spans="1:7" x14ac:dyDescent="0.55000000000000004">
      <c r="A411" s="3">
        <v>14</v>
      </c>
      <c r="B411" s="3">
        <v>5</v>
      </c>
      <c r="C411" s="5">
        <v>14168.525367976999</v>
      </c>
      <c r="D411" s="5">
        <v>10045.549033478101</v>
      </c>
      <c r="E411" s="5">
        <v>10604.848707548899</v>
      </c>
      <c r="F411" s="5">
        <v>10350.559760587799</v>
      </c>
      <c r="G411" s="5">
        <v>9909.7765224142695</v>
      </c>
    </row>
    <row r="412" spans="1:7" x14ac:dyDescent="0.55000000000000004">
      <c r="A412" s="3">
        <v>14</v>
      </c>
      <c r="B412" s="3">
        <v>6</v>
      </c>
      <c r="C412" s="5">
        <v>445757.322540491</v>
      </c>
      <c r="D412" s="5">
        <v>391527.68795837997</v>
      </c>
      <c r="E412" s="5">
        <v>394037.063772041</v>
      </c>
      <c r="F412" s="5">
        <v>393933.256330251</v>
      </c>
      <c r="G412" s="5">
        <v>377597.30481000198</v>
      </c>
    </row>
    <row r="413" spans="1:7" x14ac:dyDescent="0.55000000000000004">
      <c r="A413" s="3">
        <v>14</v>
      </c>
      <c r="B413" s="3">
        <v>7</v>
      </c>
      <c r="C413" s="5">
        <v>53391.213292984598</v>
      </c>
      <c r="D413" s="5">
        <v>43346.774094057298</v>
      </c>
      <c r="E413" s="5">
        <v>41102.984250986097</v>
      </c>
      <c r="F413" s="5">
        <v>39407.766240769502</v>
      </c>
      <c r="G413" s="5">
        <v>38271.5071791624</v>
      </c>
    </row>
    <row r="414" spans="1:7" x14ac:dyDescent="0.55000000000000004">
      <c r="A414" s="3">
        <v>14</v>
      </c>
      <c r="B414" s="3">
        <v>8</v>
      </c>
      <c r="C414" s="5">
        <v>133092.865470249</v>
      </c>
      <c r="D414" s="5">
        <v>101736.806132714</v>
      </c>
      <c r="E414" s="5">
        <v>98781.664202009299</v>
      </c>
      <c r="F414" s="5">
        <v>97350.928668345005</v>
      </c>
      <c r="G414" s="5">
        <v>90411.930570645505</v>
      </c>
    </row>
    <row r="415" spans="1:7" x14ac:dyDescent="0.55000000000000004">
      <c r="A415" s="3">
        <v>14</v>
      </c>
      <c r="B415" s="3">
        <v>9</v>
      </c>
      <c r="C415" s="5">
        <v>65778.472316198793</v>
      </c>
      <c r="D415" s="5">
        <v>53766.436820557399</v>
      </c>
      <c r="E415" s="5">
        <v>49544.4745256225</v>
      </c>
      <c r="F415" s="5">
        <v>45480.640201533701</v>
      </c>
      <c r="G415" s="5">
        <v>40916.3961399123</v>
      </c>
    </row>
    <row r="416" spans="1:7" x14ac:dyDescent="0.55000000000000004">
      <c r="A416" s="3">
        <v>14</v>
      </c>
      <c r="B416" s="3">
        <v>10</v>
      </c>
      <c r="C416" s="5">
        <v>415221.58486787602</v>
      </c>
      <c r="D416" s="5">
        <v>391135.373317105</v>
      </c>
      <c r="E416" s="5">
        <v>391932.64627819997</v>
      </c>
      <c r="F416" s="5">
        <v>378827.73859950399</v>
      </c>
      <c r="G416" s="5">
        <v>355799.376825432</v>
      </c>
    </row>
    <row r="417" spans="1:7" x14ac:dyDescent="0.55000000000000004">
      <c r="A417" s="3">
        <v>14</v>
      </c>
      <c r="B417" s="3">
        <v>11</v>
      </c>
      <c r="C417" s="5">
        <v>147267.70139890601</v>
      </c>
      <c r="D417" s="5">
        <v>121635.627570433</v>
      </c>
      <c r="E417" s="5">
        <v>120300.81174756501</v>
      </c>
      <c r="F417" s="5">
        <v>127017.205143295</v>
      </c>
      <c r="G417" s="5">
        <v>129252.93263919601</v>
      </c>
    </row>
    <row r="418" spans="1:7" x14ac:dyDescent="0.55000000000000004">
      <c r="A418" s="3">
        <v>14</v>
      </c>
      <c r="B418" s="3">
        <v>12</v>
      </c>
      <c r="C418" s="5">
        <v>310587.32549264602</v>
      </c>
      <c r="D418" s="5">
        <v>255118.77392903599</v>
      </c>
      <c r="E418" s="5">
        <v>247600.54765766201</v>
      </c>
      <c r="F418" s="5">
        <v>243081.294238642</v>
      </c>
      <c r="G418" s="5">
        <v>216694.812246149</v>
      </c>
    </row>
    <row r="419" spans="1:7" x14ac:dyDescent="0.55000000000000004">
      <c r="A419" s="3">
        <v>14</v>
      </c>
      <c r="B419" s="3">
        <v>13</v>
      </c>
      <c r="C419" s="5">
        <v>752007.32475130702</v>
      </c>
      <c r="D419" s="5">
        <v>601508.08590645005</v>
      </c>
      <c r="E419" s="5">
        <v>485488.06760594703</v>
      </c>
      <c r="F419" s="5">
        <v>458533.56346600899</v>
      </c>
      <c r="G419" s="5">
        <v>377626.81409353297</v>
      </c>
    </row>
    <row r="420" spans="1:7" x14ac:dyDescent="0.55000000000000004">
      <c r="A420" s="3">
        <v>14</v>
      </c>
      <c r="B420" s="3">
        <v>14</v>
      </c>
      <c r="C420" s="5">
        <v>568457.38164110202</v>
      </c>
      <c r="D420" s="5">
        <v>490762.09631095</v>
      </c>
      <c r="E420" s="5">
        <v>498225.03149266099</v>
      </c>
      <c r="F420" s="5">
        <v>497839.42845385498</v>
      </c>
      <c r="G420" s="5">
        <v>481691.98331892001</v>
      </c>
    </row>
    <row r="421" spans="1:7" x14ac:dyDescent="0.55000000000000004">
      <c r="A421" s="3">
        <v>14</v>
      </c>
      <c r="B421" s="3">
        <v>15</v>
      </c>
      <c r="C421" s="5">
        <v>21344.661002171601</v>
      </c>
      <c r="D421" s="5">
        <v>19233.657904938002</v>
      </c>
      <c r="E421" s="5">
        <v>15728.8208878813</v>
      </c>
      <c r="F421" s="5">
        <v>15809.189390538801</v>
      </c>
      <c r="G421" s="5">
        <v>14990.9138598682</v>
      </c>
    </row>
    <row r="422" spans="1:7" x14ac:dyDescent="0.55000000000000004">
      <c r="A422" s="3">
        <v>14</v>
      </c>
      <c r="B422" s="3">
        <v>16</v>
      </c>
      <c r="C422" s="5">
        <v>139980.09580869201</v>
      </c>
      <c r="D422" s="5">
        <v>122440.251402211</v>
      </c>
      <c r="E422" s="5">
        <v>107672.63004309199</v>
      </c>
      <c r="F422" s="5">
        <v>102996.816182134</v>
      </c>
      <c r="G422" s="5">
        <v>94215.073268124295</v>
      </c>
    </row>
    <row r="423" spans="1:7" x14ac:dyDescent="0.55000000000000004">
      <c r="A423" s="3">
        <v>14</v>
      </c>
      <c r="B423" s="3">
        <v>17</v>
      </c>
      <c r="C423" s="5">
        <v>585055.82068067498</v>
      </c>
      <c r="D423" s="5">
        <v>459667.467356282</v>
      </c>
      <c r="E423" s="5">
        <v>414491.61134955299</v>
      </c>
      <c r="F423" s="5">
        <v>409389.75186169997</v>
      </c>
      <c r="G423" s="5">
        <v>413479.07959790801</v>
      </c>
    </row>
    <row r="424" spans="1:7" x14ac:dyDescent="0.55000000000000004">
      <c r="A424" s="3">
        <v>14</v>
      </c>
      <c r="B424" s="3">
        <v>18</v>
      </c>
      <c r="C424" s="5">
        <v>155944.78269394301</v>
      </c>
      <c r="D424" s="5">
        <v>152624.95434357101</v>
      </c>
      <c r="E424" s="5">
        <v>165732.83002908999</v>
      </c>
      <c r="F424" s="5">
        <v>164179.48786848201</v>
      </c>
      <c r="G424" s="5">
        <v>165479.075003559</v>
      </c>
    </row>
    <row r="425" spans="1:7" x14ac:dyDescent="0.55000000000000004">
      <c r="A425" s="3">
        <v>14</v>
      </c>
      <c r="B425" s="3">
        <v>19</v>
      </c>
      <c r="C425" s="5">
        <v>132385.263305642</v>
      </c>
      <c r="D425" s="5">
        <v>111894.51464724301</v>
      </c>
      <c r="E425" s="5">
        <v>106367.51218469</v>
      </c>
      <c r="F425" s="5">
        <v>103842.187333493</v>
      </c>
      <c r="G425" s="5">
        <v>105730.676613299</v>
      </c>
    </row>
    <row r="426" spans="1:7" x14ac:dyDescent="0.55000000000000004">
      <c r="A426" s="3">
        <v>14</v>
      </c>
      <c r="B426" s="3">
        <v>20</v>
      </c>
      <c r="C426" s="5">
        <v>262937.478316569</v>
      </c>
      <c r="D426" s="5">
        <v>258086.12529421801</v>
      </c>
      <c r="E426" s="5">
        <v>237304.828582091</v>
      </c>
      <c r="F426" s="5">
        <v>220216.380061378</v>
      </c>
      <c r="G426" s="5">
        <v>209635.29521484001</v>
      </c>
    </row>
    <row r="427" spans="1:7" x14ac:dyDescent="0.55000000000000004">
      <c r="A427" s="3">
        <v>14</v>
      </c>
      <c r="B427" s="3">
        <v>21</v>
      </c>
      <c r="C427" s="5">
        <v>622209.645165305</v>
      </c>
      <c r="D427" s="5">
        <v>539521.56107500102</v>
      </c>
      <c r="E427" s="5">
        <v>558110.22570173605</v>
      </c>
      <c r="F427" s="5">
        <v>552433.79000669799</v>
      </c>
      <c r="G427" s="5">
        <v>552618.71402054594</v>
      </c>
    </row>
    <row r="428" spans="1:7" x14ac:dyDescent="0.55000000000000004">
      <c r="A428" s="3">
        <v>14</v>
      </c>
      <c r="B428" s="3">
        <v>22</v>
      </c>
      <c r="C428" s="5">
        <v>103943.467464402</v>
      </c>
      <c r="D428" s="5">
        <v>81575.604031573603</v>
      </c>
      <c r="E428" s="5">
        <v>73221.027658581894</v>
      </c>
      <c r="F428" s="5">
        <v>67102.128373668806</v>
      </c>
      <c r="G428" s="5">
        <v>69745.067570633095</v>
      </c>
    </row>
    <row r="429" spans="1:7" x14ac:dyDescent="0.55000000000000004">
      <c r="A429" s="3">
        <v>14</v>
      </c>
      <c r="B429" s="3">
        <v>23</v>
      </c>
      <c r="C429" s="5">
        <v>239824.238833779</v>
      </c>
      <c r="D429" s="5">
        <v>181868.65551313901</v>
      </c>
      <c r="E429" s="5">
        <v>180960.634542724</v>
      </c>
      <c r="F429" s="5">
        <v>173696.68363494499</v>
      </c>
      <c r="G429" s="5">
        <v>172035.308609714</v>
      </c>
    </row>
    <row r="430" spans="1:7" x14ac:dyDescent="0.55000000000000004">
      <c r="A430" s="3">
        <v>14</v>
      </c>
      <c r="B430" s="3">
        <v>24</v>
      </c>
      <c r="C430" s="5">
        <v>330879.82002513099</v>
      </c>
      <c r="D430" s="5">
        <v>284310.95568725001</v>
      </c>
      <c r="E430" s="5">
        <v>310054.17412624398</v>
      </c>
      <c r="F430" s="5">
        <v>305273.26299367001</v>
      </c>
      <c r="G430" s="5">
        <v>286209.567672031</v>
      </c>
    </row>
    <row r="431" spans="1:7" x14ac:dyDescent="0.55000000000000004">
      <c r="A431" s="3">
        <v>14</v>
      </c>
      <c r="B431" s="3">
        <v>25</v>
      </c>
      <c r="C431" s="5">
        <v>135538.200586174</v>
      </c>
      <c r="D431" s="5">
        <v>98173.913904822606</v>
      </c>
      <c r="E431" s="5">
        <v>94988.097227240403</v>
      </c>
      <c r="F431" s="5">
        <v>92760.467355466506</v>
      </c>
      <c r="G431" s="5">
        <v>103501.801618646</v>
      </c>
    </row>
    <row r="432" spans="1:7" x14ac:dyDescent="0.55000000000000004">
      <c r="A432" s="3">
        <v>14</v>
      </c>
      <c r="B432" s="3">
        <v>26</v>
      </c>
      <c r="C432" s="5">
        <v>529420.95834661799</v>
      </c>
      <c r="D432" s="5">
        <v>378404.90379677899</v>
      </c>
      <c r="E432" s="5">
        <v>300477.17354790098</v>
      </c>
      <c r="F432" s="5">
        <v>328996.42619396897</v>
      </c>
      <c r="G432" s="5">
        <v>335830.25909943698</v>
      </c>
    </row>
    <row r="433" spans="1:7" x14ac:dyDescent="0.55000000000000004">
      <c r="A433" s="3">
        <v>14</v>
      </c>
      <c r="B433" s="3">
        <v>27</v>
      </c>
      <c r="C433" s="5">
        <v>409964.10873689799</v>
      </c>
      <c r="D433" s="5">
        <v>466966.25276789098</v>
      </c>
      <c r="E433" s="5">
        <v>605319.61737550702</v>
      </c>
      <c r="F433" s="5">
        <v>621420.93754196295</v>
      </c>
      <c r="G433" s="5">
        <v>561101.81088081002</v>
      </c>
    </row>
    <row r="434" spans="1:7" x14ac:dyDescent="0.55000000000000004">
      <c r="A434" s="3">
        <v>14</v>
      </c>
      <c r="B434" s="3">
        <v>28</v>
      </c>
      <c r="C434" s="5">
        <v>703737.68297759595</v>
      </c>
      <c r="D434" s="5">
        <v>529824.50778700702</v>
      </c>
      <c r="E434" s="5">
        <v>522889.31871235801</v>
      </c>
      <c r="F434" s="5">
        <v>535284.81328936096</v>
      </c>
      <c r="G434" s="5">
        <v>564152.51538612798</v>
      </c>
    </row>
    <row r="435" spans="1:7" x14ac:dyDescent="0.55000000000000004">
      <c r="A435" s="3">
        <v>14</v>
      </c>
      <c r="B435" s="3">
        <v>29</v>
      </c>
      <c r="C435" s="5">
        <v>284948.794842823</v>
      </c>
      <c r="D435" s="5">
        <v>242464.36868614599</v>
      </c>
      <c r="E435" s="5">
        <v>223114.561781361</v>
      </c>
      <c r="F435" s="5">
        <v>224631.585947941</v>
      </c>
      <c r="G435" s="5">
        <v>215235.51161494001</v>
      </c>
    </row>
    <row r="436" spans="1:7" x14ac:dyDescent="0.55000000000000004">
      <c r="A436" s="3">
        <v>14</v>
      </c>
      <c r="B436" s="3">
        <v>30</v>
      </c>
      <c r="C436" s="5">
        <v>235658.365440883</v>
      </c>
      <c r="D436" s="5">
        <v>220822.95789855599</v>
      </c>
      <c r="E436" s="5">
        <v>226929.48125204499</v>
      </c>
      <c r="F436" s="5">
        <v>210295.76364872101</v>
      </c>
      <c r="G436" s="5">
        <v>232098.639959753</v>
      </c>
    </row>
    <row r="437" spans="1:7" x14ac:dyDescent="0.55000000000000004">
      <c r="A437" s="3">
        <v>14</v>
      </c>
      <c r="B437" s="3">
        <v>31</v>
      </c>
      <c r="C437" s="5">
        <v>345746.16278928699</v>
      </c>
      <c r="D437" s="5">
        <v>283299.91419206798</v>
      </c>
      <c r="E437" s="5">
        <v>288507.44005177898</v>
      </c>
      <c r="F437" s="5">
        <v>278608.869830943</v>
      </c>
      <c r="G437" s="5">
        <v>248943.187685841</v>
      </c>
    </row>
    <row r="438" spans="1:7" x14ac:dyDescent="0.55000000000000004">
      <c r="A438" s="3">
        <v>15</v>
      </c>
      <c r="B438" s="3">
        <v>1</v>
      </c>
      <c r="C438" s="5">
        <v>82631.303836806794</v>
      </c>
      <c r="D438" s="5">
        <v>50733.6907264037</v>
      </c>
      <c r="E438" s="5">
        <v>37463.889935960302</v>
      </c>
      <c r="F438" s="5">
        <v>38017.143163131703</v>
      </c>
      <c r="G438" s="5">
        <v>39098.739490588203</v>
      </c>
    </row>
    <row r="439" spans="1:7" x14ac:dyDescent="0.55000000000000004">
      <c r="A439" s="3">
        <v>15</v>
      </c>
      <c r="B439" s="3">
        <v>2</v>
      </c>
      <c r="C439" s="5">
        <v>17912.4418815143</v>
      </c>
      <c r="D439" s="5">
        <v>21095.798685212601</v>
      </c>
      <c r="E439" s="5">
        <v>20746.338070521499</v>
      </c>
      <c r="F439" s="5">
        <v>19106.379351472999</v>
      </c>
      <c r="G439" s="5">
        <v>17911.545228180501</v>
      </c>
    </row>
    <row r="440" spans="1:7" x14ac:dyDescent="0.55000000000000004">
      <c r="A440" s="3">
        <v>15</v>
      </c>
      <c r="B440" s="3">
        <v>3</v>
      </c>
      <c r="C440" s="5">
        <v>62601.305797548303</v>
      </c>
      <c r="D440" s="5">
        <v>52610.800168660702</v>
      </c>
      <c r="E440" s="5">
        <v>57466.3874040023</v>
      </c>
      <c r="F440" s="5">
        <v>54667.979919615798</v>
      </c>
      <c r="G440" s="5">
        <v>52004.798102738401</v>
      </c>
    </row>
    <row r="441" spans="1:7" x14ac:dyDescent="0.55000000000000004">
      <c r="A441" s="3">
        <v>15</v>
      </c>
      <c r="B441" s="3">
        <v>4</v>
      </c>
      <c r="C441" s="5">
        <v>9930.4858682946706</v>
      </c>
      <c r="D441" s="5">
        <v>6939.9226298966596</v>
      </c>
      <c r="E441" s="5">
        <v>6326.83184029311</v>
      </c>
      <c r="F441" s="5">
        <v>5859.2128689432102</v>
      </c>
      <c r="G441" s="5">
        <v>5089.3059584070797</v>
      </c>
    </row>
    <row r="442" spans="1:7" x14ac:dyDescent="0.55000000000000004">
      <c r="A442" s="3">
        <v>15</v>
      </c>
      <c r="B442" s="3">
        <v>5</v>
      </c>
      <c r="C442" s="5">
        <v>36052.787708166303</v>
      </c>
      <c r="D442" s="5">
        <v>23332.893354615699</v>
      </c>
      <c r="E442" s="5">
        <v>20515.016495603399</v>
      </c>
      <c r="F442" s="5">
        <v>19348.4354712885</v>
      </c>
      <c r="G442" s="5">
        <v>17834.072288974799</v>
      </c>
    </row>
    <row r="443" spans="1:7" x14ac:dyDescent="0.55000000000000004">
      <c r="A443" s="3">
        <v>15</v>
      </c>
      <c r="B443" s="3">
        <v>6</v>
      </c>
      <c r="C443" s="5">
        <v>113055.791904831</v>
      </c>
      <c r="D443" s="5">
        <v>107590.339117631</v>
      </c>
      <c r="E443" s="5">
        <v>113210.267831505</v>
      </c>
      <c r="F443" s="5">
        <v>112816.308695723</v>
      </c>
      <c r="G443" s="5">
        <v>113940.44296482101</v>
      </c>
    </row>
    <row r="444" spans="1:7" x14ac:dyDescent="0.55000000000000004">
      <c r="A444" s="3">
        <v>15</v>
      </c>
      <c r="B444" s="3">
        <v>7</v>
      </c>
      <c r="C444" s="5">
        <v>17047.0471109313</v>
      </c>
      <c r="D444" s="5">
        <v>13013.8103255034</v>
      </c>
      <c r="E444" s="5">
        <v>11786.0590585427</v>
      </c>
      <c r="F444" s="5">
        <v>11052.1674112124</v>
      </c>
      <c r="G444" s="5">
        <v>10375.4397748066</v>
      </c>
    </row>
    <row r="445" spans="1:7" x14ac:dyDescent="0.55000000000000004">
      <c r="A445" s="3">
        <v>15</v>
      </c>
      <c r="B445" s="3">
        <v>8</v>
      </c>
      <c r="C445" s="5">
        <v>23640.112258994901</v>
      </c>
      <c r="D445" s="5">
        <v>20240.203512756001</v>
      </c>
      <c r="E445" s="5">
        <v>21311.397941475101</v>
      </c>
      <c r="F445" s="5">
        <v>21352.577635756799</v>
      </c>
      <c r="G445" s="5">
        <v>20985.8217673537</v>
      </c>
    </row>
    <row r="446" spans="1:7" x14ac:dyDescent="0.55000000000000004">
      <c r="A446" s="3">
        <v>15</v>
      </c>
      <c r="B446" s="3">
        <v>9</v>
      </c>
      <c r="C446" s="5">
        <v>23117.6203145531</v>
      </c>
      <c r="D446" s="5">
        <v>22548.938770016401</v>
      </c>
      <c r="E446" s="5">
        <v>24810.366866967001</v>
      </c>
      <c r="F446" s="5">
        <v>22986.2195447253</v>
      </c>
      <c r="G446" s="5">
        <v>21965.860007405499</v>
      </c>
    </row>
    <row r="447" spans="1:7" x14ac:dyDescent="0.55000000000000004">
      <c r="A447" s="3">
        <v>15</v>
      </c>
      <c r="B447" s="3">
        <v>10</v>
      </c>
      <c r="C447" s="5">
        <v>94798.840287897197</v>
      </c>
      <c r="D447" s="5">
        <v>93730.002310134005</v>
      </c>
      <c r="E447" s="5">
        <v>96676.473091577805</v>
      </c>
      <c r="F447" s="5">
        <v>92268.905704549106</v>
      </c>
      <c r="G447" s="5">
        <v>84857.500202619805</v>
      </c>
    </row>
    <row r="448" spans="1:7" x14ac:dyDescent="0.55000000000000004">
      <c r="A448" s="3">
        <v>15</v>
      </c>
      <c r="B448" s="3">
        <v>11</v>
      </c>
      <c r="C448" s="5">
        <v>56251.6085134858</v>
      </c>
      <c r="D448" s="5">
        <v>44248.157015152501</v>
      </c>
      <c r="E448" s="5">
        <v>47127.820299143001</v>
      </c>
      <c r="F448" s="5">
        <v>47748.9573444415</v>
      </c>
      <c r="G448" s="5">
        <v>45848.2484326298</v>
      </c>
    </row>
    <row r="449" spans="1:7" x14ac:dyDescent="0.55000000000000004">
      <c r="A449" s="3">
        <v>15</v>
      </c>
      <c r="B449" s="3">
        <v>12</v>
      </c>
      <c r="C449" s="5">
        <v>71929.356430573505</v>
      </c>
      <c r="D449" s="5">
        <v>55591.841014550497</v>
      </c>
      <c r="E449" s="5">
        <v>55193.626908120001</v>
      </c>
      <c r="F449" s="5">
        <v>51439.798396672799</v>
      </c>
      <c r="G449" s="5">
        <v>44438.145592183799</v>
      </c>
    </row>
    <row r="450" spans="1:7" x14ac:dyDescent="0.55000000000000004">
      <c r="A450" s="3">
        <v>15</v>
      </c>
      <c r="B450" s="3">
        <v>13</v>
      </c>
      <c r="C450" s="5">
        <v>24761.230989067801</v>
      </c>
      <c r="D450" s="5">
        <v>16003.1683564717</v>
      </c>
      <c r="E450" s="5">
        <v>13382.654853804001</v>
      </c>
      <c r="F450" s="5">
        <v>12751.103062976301</v>
      </c>
      <c r="G450" s="5">
        <v>11767.6462241892</v>
      </c>
    </row>
    <row r="451" spans="1:7" x14ac:dyDescent="0.55000000000000004">
      <c r="A451" s="3">
        <v>15</v>
      </c>
      <c r="B451" s="3">
        <v>14</v>
      </c>
      <c r="C451" s="5">
        <v>28306.177253177699</v>
      </c>
      <c r="D451" s="5">
        <v>25707.7423117576</v>
      </c>
      <c r="E451" s="5">
        <v>30889.624521902901</v>
      </c>
      <c r="F451" s="5">
        <v>30070.9013049204</v>
      </c>
      <c r="G451" s="5">
        <v>28429.4369300945</v>
      </c>
    </row>
    <row r="452" spans="1:7" x14ac:dyDescent="0.55000000000000004">
      <c r="A452" s="3">
        <v>15</v>
      </c>
      <c r="B452" s="3">
        <v>15</v>
      </c>
      <c r="C452" s="5">
        <v>8404.3315410558298</v>
      </c>
      <c r="D452" s="5">
        <v>7088.71623098292</v>
      </c>
      <c r="E452" s="5">
        <v>6267.6250691177102</v>
      </c>
      <c r="F452" s="5">
        <v>5701.0967475900197</v>
      </c>
      <c r="G452" s="5">
        <v>5158.3557709266997</v>
      </c>
    </row>
    <row r="453" spans="1:7" x14ac:dyDescent="0.55000000000000004">
      <c r="A453" s="3">
        <v>15</v>
      </c>
      <c r="B453" s="3">
        <v>16</v>
      </c>
      <c r="C453" s="5">
        <v>31745.089974620001</v>
      </c>
      <c r="D453" s="5">
        <v>24883.4956727424</v>
      </c>
      <c r="E453" s="5">
        <v>24831.751200336599</v>
      </c>
      <c r="F453" s="5">
        <v>23226.912353757001</v>
      </c>
      <c r="G453" s="5">
        <v>22037.483056267902</v>
      </c>
    </row>
    <row r="454" spans="1:7" x14ac:dyDescent="0.55000000000000004">
      <c r="A454" s="3">
        <v>15</v>
      </c>
      <c r="B454" s="3">
        <v>17</v>
      </c>
      <c r="C454" s="5">
        <v>317742.02429140598</v>
      </c>
      <c r="D454" s="5">
        <v>257200.115107702</v>
      </c>
      <c r="E454" s="5">
        <v>234756.553060946</v>
      </c>
      <c r="F454" s="5">
        <v>229728.488043966</v>
      </c>
      <c r="G454" s="5">
        <v>233136.27380643101</v>
      </c>
    </row>
    <row r="455" spans="1:7" x14ac:dyDescent="0.55000000000000004">
      <c r="A455" s="3">
        <v>15</v>
      </c>
      <c r="B455" s="3">
        <v>18</v>
      </c>
      <c r="C455" s="5">
        <v>70774.817242584701</v>
      </c>
      <c r="D455" s="5">
        <v>65762.014310596001</v>
      </c>
      <c r="E455" s="5">
        <v>65081.621361130899</v>
      </c>
      <c r="F455" s="5">
        <v>62472.808453161801</v>
      </c>
      <c r="G455" s="5">
        <v>61488.560993302701</v>
      </c>
    </row>
    <row r="456" spans="1:7" x14ac:dyDescent="0.55000000000000004">
      <c r="A456" s="3">
        <v>15</v>
      </c>
      <c r="B456" s="3">
        <v>19</v>
      </c>
      <c r="C456" s="5">
        <v>47178.684990659996</v>
      </c>
      <c r="D456" s="5">
        <v>38983.824926417401</v>
      </c>
      <c r="E456" s="5">
        <v>36568.135546050602</v>
      </c>
      <c r="F456" s="5">
        <v>35509.5826573296</v>
      </c>
      <c r="G456" s="5">
        <v>34171.9576702794</v>
      </c>
    </row>
    <row r="457" spans="1:7" x14ac:dyDescent="0.55000000000000004">
      <c r="A457" s="3">
        <v>15</v>
      </c>
      <c r="B457" s="3">
        <v>20</v>
      </c>
      <c r="C457" s="5">
        <v>101829.066604409</v>
      </c>
      <c r="D457" s="5">
        <v>99173.332052729806</v>
      </c>
      <c r="E457" s="5">
        <v>86849.628595518807</v>
      </c>
      <c r="F457" s="5">
        <v>82710.612385670902</v>
      </c>
      <c r="G457" s="5">
        <v>83136.054128779899</v>
      </c>
    </row>
    <row r="458" spans="1:7" x14ac:dyDescent="0.55000000000000004">
      <c r="A458" s="3">
        <v>15</v>
      </c>
      <c r="B458" s="3">
        <v>21</v>
      </c>
      <c r="C458" s="5">
        <v>243149.83659372199</v>
      </c>
      <c r="D458" s="5">
        <v>206113.72527932399</v>
      </c>
      <c r="E458" s="5">
        <v>195414.89994829599</v>
      </c>
      <c r="F458" s="5">
        <v>192972.80858596999</v>
      </c>
      <c r="G458" s="5">
        <v>190579.20275305101</v>
      </c>
    </row>
    <row r="459" spans="1:7" x14ac:dyDescent="0.55000000000000004">
      <c r="A459" s="3">
        <v>15</v>
      </c>
      <c r="B459" s="3">
        <v>22</v>
      </c>
      <c r="C459" s="5">
        <v>49635.570545368399</v>
      </c>
      <c r="D459" s="5">
        <v>40210.941905961103</v>
      </c>
      <c r="E459" s="5">
        <v>30460.794887729298</v>
      </c>
      <c r="F459" s="5">
        <v>27904.6706547619</v>
      </c>
      <c r="G459" s="5">
        <v>24569.290383936201</v>
      </c>
    </row>
    <row r="460" spans="1:7" x14ac:dyDescent="0.55000000000000004">
      <c r="A460" s="3">
        <v>15</v>
      </c>
      <c r="B460" s="3">
        <v>23</v>
      </c>
      <c r="C460" s="5">
        <v>60709.627116356904</v>
      </c>
      <c r="D460" s="5">
        <v>47152.354589573602</v>
      </c>
      <c r="E460" s="5">
        <v>49395.889957019601</v>
      </c>
      <c r="F460" s="5">
        <v>46624.2605445105</v>
      </c>
      <c r="G460" s="5">
        <v>45320.515147099002</v>
      </c>
    </row>
    <row r="461" spans="1:7" x14ac:dyDescent="0.55000000000000004">
      <c r="A461" s="3">
        <v>15</v>
      </c>
      <c r="B461" s="3">
        <v>24</v>
      </c>
      <c r="C461" s="5">
        <v>23746.276735757201</v>
      </c>
      <c r="D461" s="5">
        <v>20223.947870571301</v>
      </c>
      <c r="E461" s="5">
        <v>20797.7598886505</v>
      </c>
      <c r="F461" s="5">
        <v>20099.467053066401</v>
      </c>
      <c r="G461" s="5">
        <v>18811.609991761099</v>
      </c>
    </row>
    <row r="462" spans="1:7" x14ac:dyDescent="0.55000000000000004">
      <c r="A462" s="3">
        <v>15</v>
      </c>
      <c r="B462" s="3">
        <v>25</v>
      </c>
      <c r="C462" s="5">
        <v>35595.920759909299</v>
      </c>
      <c r="D462" s="5">
        <v>30751.739271405801</v>
      </c>
      <c r="E462" s="5">
        <v>29713.9260413622</v>
      </c>
      <c r="F462" s="5">
        <v>31734.7777226779</v>
      </c>
      <c r="G462" s="5">
        <v>35430.7444918685</v>
      </c>
    </row>
    <row r="463" spans="1:7" x14ac:dyDescent="0.55000000000000004">
      <c r="A463" s="3">
        <v>15</v>
      </c>
      <c r="B463" s="3">
        <v>26</v>
      </c>
      <c r="C463" s="5">
        <v>93622.788918188497</v>
      </c>
      <c r="D463" s="5">
        <v>65103.729323633401</v>
      </c>
      <c r="E463" s="5">
        <v>50666.239501322503</v>
      </c>
      <c r="F463" s="5">
        <v>55212.976607667202</v>
      </c>
      <c r="G463" s="5">
        <v>54344.456765065297</v>
      </c>
    </row>
    <row r="464" spans="1:7" x14ac:dyDescent="0.55000000000000004">
      <c r="A464" s="3">
        <v>15</v>
      </c>
      <c r="B464" s="3">
        <v>27</v>
      </c>
      <c r="C464" s="5">
        <v>67907.807811416002</v>
      </c>
      <c r="D464" s="5">
        <v>90543.7863872179</v>
      </c>
      <c r="E464" s="5">
        <v>98780.509419192007</v>
      </c>
      <c r="F464" s="5">
        <v>93171.694169011505</v>
      </c>
      <c r="G464" s="5">
        <v>85804.796926812007</v>
      </c>
    </row>
    <row r="465" spans="1:7" x14ac:dyDescent="0.55000000000000004">
      <c r="A465" s="3">
        <v>15</v>
      </c>
      <c r="B465" s="3">
        <v>28</v>
      </c>
      <c r="C465" s="5">
        <v>240226.65459022101</v>
      </c>
      <c r="D465" s="5">
        <v>194813.79084161099</v>
      </c>
      <c r="E465" s="5">
        <v>181358.829457179</v>
      </c>
      <c r="F465" s="5">
        <v>186337.571001592</v>
      </c>
      <c r="G465" s="5">
        <v>197293.13078006601</v>
      </c>
    </row>
    <row r="466" spans="1:7" x14ac:dyDescent="0.55000000000000004">
      <c r="A466" s="3">
        <v>15</v>
      </c>
      <c r="B466" s="3">
        <v>29</v>
      </c>
      <c r="C466" s="5">
        <v>72982.437371160006</v>
      </c>
      <c r="D466" s="5">
        <v>71132.490094114095</v>
      </c>
      <c r="E466" s="5">
        <v>63203.531655620704</v>
      </c>
      <c r="F466" s="5">
        <v>63211.638887147099</v>
      </c>
      <c r="G466" s="5">
        <v>58958.106300354899</v>
      </c>
    </row>
    <row r="467" spans="1:7" x14ac:dyDescent="0.55000000000000004">
      <c r="A467" s="3">
        <v>15</v>
      </c>
      <c r="B467" s="3">
        <v>30</v>
      </c>
      <c r="C467" s="5">
        <v>131153.99182207001</v>
      </c>
      <c r="D467" s="5">
        <v>120309.258532502</v>
      </c>
      <c r="E467" s="5">
        <v>95102.336337529894</v>
      </c>
      <c r="F467" s="5">
        <v>88707.042570824706</v>
      </c>
      <c r="G467" s="5">
        <v>76919.921193852395</v>
      </c>
    </row>
    <row r="468" spans="1:7" x14ac:dyDescent="0.55000000000000004">
      <c r="A468" s="3">
        <v>15</v>
      </c>
      <c r="B468" s="3">
        <v>31</v>
      </c>
      <c r="C468" s="5">
        <v>92867.630108044003</v>
      </c>
      <c r="D468" s="5">
        <v>90198.215423942995</v>
      </c>
      <c r="E468" s="5">
        <v>82936.8913367153</v>
      </c>
      <c r="F468" s="5">
        <v>76036.880945471305</v>
      </c>
      <c r="G468" s="5">
        <v>70370.940922962007</v>
      </c>
    </row>
    <row r="469" spans="1:7" x14ac:dyDescent="0.55000000000000004">
      <c r="A469" s="3">
        <v>16</v>
      </c>
      <c r="B469" s="3">
        <v>1</v>
      </c>
      <c r="C469" s="5">
        <v>32893.203616878702</v>
      </c>
      <c r="D469" s="5">
        <v>22072.033011255899</v>
      </c>
      <c r="E469" s="5">
        <v>21599.0754851007</v>
      </c>
      <c r="F469" s="5">
        <v>20618.341546318501</v>
      </c>
      <c r="G469" s="5">
        <v>17300.122358541899</v>
      </c>
    </row>
    <row r="470" spans="1:7" x14ac:dyDescent="0.55000000000000004">
      <c r="A470" s="3">
        <v>16</v>
      </c>
      <c r="B470" s="3">
        <v>2</v>
      </c>
      <c r="C470" s="5">
        <v>2391.6715358974602</v>
      </c>
      <c r="D470" s="5">
        <v>2072.5287249975599</v>
      </c>
      <c r="E470" s="5">
        <v>1817.9478887329699</v>
      </c>
      <c r="F470" s="5">
        <v>1661.96755154177</v>
      </c>
      <c r="G470" s="5">
        <v>1501.10897694811</v>
      </c>
    </row>
    <row r="471" spans="1:7" x14ac:dyDescent="0.55000000000000004">
      <c r="A471" s="3">
        <v>16</v>
      </c>
      <c r="B471" s="3">
        <v>3</v>
      </c>
      <c r="C471" s="5">
        <v>19795.248661214999</v>
      </c>
      <c r="D471" s="5">
        <v>14182.8285540424</v>
      </c>
      <c r="E471" s="5">
        <v>14376.5950611141</v>
      </c>
      <c r="F471" s="5">
        <v>13260.4847345166</v>
      </c>
      <c r="G471" s="5">
        <v>11924.0574004993</v>
      </c>
    </row>
    <row r="472" spans="1:7" x14ac:dyDescent="0.55000000000000004">
      <c r="A472" s="3">
        <v>16</v>
      </c>
      <c r="B472" s="3">
        <v>4</v>
      </c>
      <c r="C472" s="5">
        <v>9564.4030365662002</v>
      </c>
      <c r="D472" s="5">
        <v>7129.7912113051998</v>
      </c>
      <c r="E472" s="5">
        <v>6770.4401196282597</v>
      </c>
      <c r="F472" s="5">
        <v>6585.3080312761904</v>
      </c>
      <c r="G472" s="5">
        <v>6013.4259966152104</v>
      </c>
    </row>
    <row r="473" spans="1:7" x14ac:dyDescent="0.55000000000000004">
      <c r="A473" s="3">
        <v>16</v>
      </c>
      <c r="B473" s="3">
        <v>5</v>
      </c>
      <c r="C473" s="5">
        <v>12700.3025991412</v>
      </c>
      <c r="D473" s="5">
        <v>9737.6182278476899</v>
      </c>
      <c r="E473" s="5">
        <v>9670.7012720921903</v>
      </c>
      <c r="F473" s="5">
        <v>9274.8858226276607</v>
      </c>
      <c r="G473" s="5">
        <v>8903.9910937547702</v>
      </c>
    </row>
    <row r="474" spans="1:7" x14ac:dyDescent="0.55000000000000004">
      <c r="A474" s="3">
        <v>16</v>
      </c>
      <c r="B474" s="3">
        <v>6</v>
      </c>
      <c r="C474" s="5">
        <v>115295.341173225</v>
      </c>
      <c r="D474" s="5">
        <v>114985.59158495899</v>
      </c>
      <c r="E474" s="5">
        <v>118210.299515487</v>
      </c>
      <c r="F474" s="5">
        <v>118270.852688201</v>
      </c>
      <c r="G474" s="5">
        <v>119318.15345089399</v>
      </c>
    </row>
    <row r="475" spans="1:7" x14ac:dyDescent="0.55000000000000004">
      <c r="A475" s="3">
        <v>16</v>
      </c>
      <c r="B475" s="3">
        <v>7</v>
      </c>
      <c r="C475" s="5">
        <v>8342.7199431875997</v>
      </c>
      <c r="D475" s="5">
        <v>6167.2115604337996</v>
      </c>
      <c r="E475" s="5">
        <v>6809.3656460601997</v>
      </c>
      <c r="F475" s="5">
        <v>6671.8738691458102</v>
      </c>
      <c r="G475" s="5">
        <v>6373.6227750825601</v>
      </c>
    </row>
    <row r="476" spans="1:7" x14ac:dyDescent="0.55000000000000004">
      <c r="A476" s="3">
        <v>16</v>
      </c>
      <c r="B476" s="3">
        <v>8</v>
      </c>
      <c r="C476" s="5">
        <v>37990.253697665597</v>
      </c>
      <c r="D476" s="5">
        <v>32792.937438246103</v>
      </c>
      <c r="E476" s="5">
        <v>34819.562400192197</v>
      </c>
      <c r="F476" s="5">
        <v>33976.936111700299</v>
      </c>
      <c r="G476" s="5">
        <v>32073.539912149099</v>
      </c>
    </row>
    <row r="477" spans="1:7" x14ac:dyDescent="0.55000000000000004">
      <c r="A477" s="3">
        <v>16</v>
      </c>
      <c r="B477" s="3">
        <v>9</v>
      </c>
      <c r="C477" s="5">
        <v>26163.9721245943</v>
      </c>
      <c r="D477" s="5">
        <v>21804.199983940201</v>
      </c>
      <c r="E477" s="5">
        <v>21545.566346216499</v>
      </c>
      <c r="F477" s="5">
        <v>20037.331581870902</v>
      </c>
      <c r="G477" s="5">
        <v>18557.279416945301</v>
      </c>
    </row>
    <row r="478" spans="1:7" x14ac:dyDescent="0.55000000000000004">
      <c r="A478" s="3">
        <v>16</v>
      </c>
      <c r="B478" s="3">
        <v>10</v>
      </c>
      <c r="C478" s="5">
        <v>60942.854958725802</v>
      </c>
      <c r="D478" s="5">
        <v>57862.244705055498</v>
      </c>
      <c r="E478" s="5">
        <v>61997.719361144402</v>
      </c>
      <c r="F478" s="5">
        <v>60054.798705116198</v>
      </c>
      <c r="G478" s="5">
        <v>57544.513890712296</v>
      </c>
    </row>
    <row r="479" spans="1:7" x14ac:dyDescent="0.55000000000000004">
      <c r="A479" s="3">
        <v>16</v>
      </c>
      <c r="B479" s="3">
        <v>11</v>
      </c>
      <c r="C479" s="5">
        <v>58702.206039819597</v>
      </c>
      <c r="D479" s="5">
        <v>47016.300644475603</v>
      </c>
      <c r="E479" s="5">
        <v>50981.759722138697</v>
      </c>
      <c r="F479" s="5">
        <v>48073.720285820498</v>
      </c>
      <c r="G479" s="5">
        <v>43170.771417522403</v>
      </c>
    </row>
    <row r="480" spans="1:7" x14ac:dyDescent="0.55000000000000004">
      <c r="A480" s="3">
        <v>16</v>
      </c>
      <c r="B480" s="3">
        <v>12</v>
      </c>
      <c r="C480" s="5">
        <v>17058.0287251275</v>
      </c>
      <c r="D480" s="5">
        <v>12486.5161090902</v>
      </c>
      <c r="E480" s="5">
        <v>11397.7718508254</v>
      </c>
      <c r="F480" s="5">
        <v>10488.5031202681</v>
      </c>
      <c r="G480" s="5">
        <v>9461.9842044086108</v>
      </c>
    </row>
    <row r="481" spans="1:7" x14ac:dyDescent="0.55000000000000004">
      <c r="A481" s="3">
        <v>16</v>
      </c>
      <c r="B481" s="3">
        <v>13</v>
      </c>
      <c r="C481" s="5">
        <v>3434.9268265196101</v>
      </c>
      <c r="D481" s="5">
        <v>2794.6262833836699</v>
      </c>
      <c r="E481" s="5">
        <v>2290.5120813339399</v>
      </c>
      <c r="F481" s="5">
        <v>1959.8470628207399</v>
      </c>
      <c r="G481" s="5">
        <v>1580.6833257595199</v>
      </c>
    </row>
    <row r="482" spans="1:7" x14ac:dyDescent="0.55000000000000004">
      <c r="A482" s="3">
        <v>16</v>
      </c>
      <c r="B482" s="3">
        <v>14</v>
      </c>
      <c r="C482" s="5">
        <v>19631.197156395301</v>
      </c>
      <c r="D482" s="5">
        <v>17358.6668009104</v>
      </c>
      <c r="E482" s="5">
        <v>21808.376513764499</v>
      </c>
      <c r="F482" s="5">
        <v>21236.471344137699</v>
      </c>
      <c r="G482" s="5">
        <v>19759.006668281501</v>
      </c>
    </row>
    <row r="483" spans="1:7" x14ac:dyDescent="0.55000000000000004">
      <c r="A483" s="3">
        <v>16</v>
      </c>
      <c r="B483" s="3">
        <v>15</v>
      </c>
      <c r="C483" s="5">
        <v>3617.8612568815902</v>
      </c>
      <c r="D483" s="5">
        <v>2880.1565801003999</v>
      </c>
      <c r="E483" s="5">
        <v>2691.7569001881998</v>
      </c>
      <c r="F483" s="5">
        <v>2861.3086807668401</v>
      </c>
      <c r="G483" s="5">
        <v>2563.6489554582399</v>
      </c>
    </row>
    <row r="484" spans="1:7" x14ac:dyDescent="0.55000000000000004">
      <c r="A484" s="3">
        <v>16</v>
      </c>
      <c r="B484" s="3">
        <v>16</v>
      </c>
      <c r="C484" s="5">
        <v>45016.880065438199</v>
      </c>
      <c r="D484" s="5">
        <v>48028.150397375699</v>
      </c>
      <c r="E484" s="5">
        <v>46816.697944207401</v>
      </c>
      <c r="F484" s="5">
        <v>45636.940421208899</v>
      </c>
      <c r="G484" s="5">
        <v>42587.901867523098</v>
      </c>
    </row>
    <row r="485" spans="1:7" x14ac:dyDescent="0.55000000000000004">
      <c r="A485" s="3">
        <v>16</v>
      </c>
      <c r="B485" s="3">
        <v>17</v>
      </c>
      <c r="C485" s="5">
        <v>90859.180550805002</v>
      </c>
      <c r="D485" s="5">
        <v>76485.140259528402</v>
      </c>
      <c r="E485" s="5">
        <v>72700.103997275393</v>
      </c>
      <c r="F485" s="5">
        <v>71578.429921642397</v>
      </c>
      <c r="G485" s="5">
        <v>73487.916652840693</v>
      </c>
    </row>
    <row r="486" spans="1:7" x14ac:dyDescent="0.55000000000000004">
      <c r="A486" s="3">
        <v>16</v>
      </c>
      <c r="B486" s="3">
        <v>18</v>
      </c>
      <c r="C486" s="5">
        <v>29379.790911173899</v>
      </c>
      <c r="D486" s="5">
        <v>28713.979357062399</v>
      </c>
      <c r="E486" s="5">
        <v>28250.921635406801</v>
      </c>
      <c r="F486" s="5">
        <v>27229.1986214354</v>
      </c>
      <c r="G486" s="5">
        <v>27584.319612938201</v>
      </c>
    </row>
    <row r="487" spans="1:7" x14ac:dyDescent="0.55000000000000004">
      <c r="A487" s="3">
        <v>16</v>
      </c>
      <c r="B487" s="3">
        <v>19</v>
      </c>
      <c r="C487" s="5">
        <v>21690.445394837399</v>
      </c>
      <c r="D487" s="5">
        <v>18544.8324370275</v>
      </c>
      <c r="E487" s="5">
        <v>17318.0368242523</v>
      </c>
      <c r="F487" s="5">
        <v>16742.5317515965</v>
      </c>
      <c r="G487" s="5">
        <v>16223.3924416236</v>
      </c>
    </row>
    <row r="488" spans="1:7" x14ac:dyDescent="0.55000000000000004">
      <c r="A488" s="3">
        <v>16</v>
      </c>
      <c r="B488" s="3">
        <v>20</v>
      </c>
      <c r="C488" s="5">
        <v>37495.782353557202</v>
      </c>
      <c r="D488" s="5">
        <v>44514.066513613798</v>
      </c>
      <c r="E488" s="5">
        <v>55031.204063912803</v>
      </c>
      <c r="F488" s="5">
        <v>59527.426981657998</v>
      </c>
      <c r="G488" s="5">
        <v>66256.048165939806</v>
      </c>
    </row>
    <row r="489" spans="1:7" x14ac:dyDescent="0.55000000000000004">
      <c r="A489" s="3">
        <v>16</v>
      </c>
      <c r="B489" s="3">
        <v>21</v>
      </c>
      <c r="C489" s="5">
        <v>79949.058336345406</v>
      </c>
      <c r="D489" s="5">
        <v>81894.092006786101</v>
      </c>
      <c r="E489" s="5">
        <v>73758.826649639494</v>
      </c>
      <c r="F489" s="5">
        <v>71823.189894107403</v>
      </c>
      <c r="G489" s="5">
        <v>71256.607852867193</v>
      </c>
    </row>
    <row r="490" spans="1:7" x14ac:dyDescent="0.55000000000000004">
      <c r="A490" s="3">
        <v>16</v>
      </c>
      <c r="B490" s="3">
        <v>22</v>
      </c>
      <c r="C490" s="5">
        <v>22824.7877603735</v>
      </c>
      <c r="D490" s="5">
        <v>17217.715763910401</v>
      </c>
      <c r="E490" s="5">
        <v>12939.1987259623</v>
      </c>
      <c r="F490" s="5">
        <v>12568.026062073201</v>
      </c>
      <c r="G490" s="5">
        <v>10930.2015232784</v>
      </c>
    </row>
    <row r="491" spans="1:7" x14ac:dyDescent="0.55000000000000004">
      <c r="A491" s="3">
        <v>16</v>
      </c>
      <c r="B491" s="3">
        <v>23</v>
      </c>
      <c r="C491" s="5">
        <v>30052.792597428201</v>
      </c>
      <c r="D491" s="5">
        <v>22589.731480614999</v>
      </c>
      <c r="E491" s="5">
        <v>24002.457938144398</v>
      </c>
      <c r="F491" s="5">
        <v>22718.9056508799</v>
      </c>
      <c r="G491" s="5">
        <v>22581.037350506798</v>
      </c>
    </row>
    <row r="492" spans="1:7" x14ac:dyDescent="0.55000000000000004">
      <c r="A492" s="3">
        <v>16</v>
      </c>
      <c r="B492" s="3">
        <v>24</v>
      </c>
      <c r="C492" s="5">
        <v>14125.218377663099</v>
      </c>
      <c r="D492" s="5">
        <v>12274.063766581699</v>
      </c>
      <c r="E492" s="5">
        <v>12483.5017796712</v>
      </c>
      <c r="F492" s="5">
        <v>12184.899888723699</v>
      </c>
      <c r="G492" s="5">
        <v>11854.506136800401</v>
      </c>
    </row>
    <row r="493" spans="1:7" x14ac:dyDescent="0.55000000000000004">
      <c r="A493" s="3">
        <v>16</v>
      </c>
      <c r="B493" s="3">
        <v>25</v>
      </c>
      <c r="C493" s="5">
        <v>17258.017529451801</v>
      </c>
      <c r="D493" s="5">
        <v>16093.326704126899</v>
      </c>
      <c r="E493" s="5">
        <v>18442.6608912499</v>
      </c>
      <c r="F493" s="5">
        <v>18527.4607280659</v>
      </c>
      <c r="G493" s="5">
        <v>17950.215002540099</v>
      </c>
    </row>
    <row r="494" spans="1:7" x14ac:dyDescent="0.55000000000000004">
      <c r="A494" s="3">
        <v>16</v>
      </c>
      <c r="B494" s="3">
        <v>26</v>
      </c>
      <c r="C494" s="5">
        <v>43290.453422083301</v>
      </c>
      <c r="D494" s="5">
        <v>30941.938266835899</v>
      </c>
      <c r="E494" s="5">
        <v>25678.721169855002</v>
      </c>
      <c r="F494" s="5">
        <v>27971.0497427423</v>
      </c>
      <c r="G494" s="5">
        <v>28130.009501430701</v>
      </c>
    </row>
    <row r="495" spans="1:7" x14ac:dyDescent="0.55000000000000004">
      <c r="A495" s="3">
        <v>16</v>
      </c>
      <c r="B495" s="3">
        <v>27</v>
      </c>
      <c r="C495" s="5">
        <v>39437.5290547037</v>
      </c>
      <c r="D495" s="5">
        <v>39909.119814482998</v>
      </c>
      <c r="E495" s="5">
        <v>41302.351592406099</v>
      </c>
      <c r="F495" s="5">
        <v>38665.002309932403</v>
      </c>
      <c r="G495" s="5">
        <v>35996.898085455097</v>
      </c>
    </row>
    <row r="496" spans="1:7" x14ac:dyDescent="0.55000000000000004">
      <c r="A496" s="3">
        <v>16</v>
      </c>
      <c r="B496" s="3">
        <v>28</v>
      </c>
      <c r="C496" s="5">
        <v>86614.244366660307</v>
      </c>
      <c r="D496" s="5">
        <v>68485.370730444905</v>
      </c>
      <c r="E496" s="5">
        <v>62700.125682302802</v>
      </c>
      <c r="F496" s="5">
        <v>63598.135813323701</v>
      </c>
      <c r="G496" s="5">
        <v>69838.716064741006</v>
      </c>
    </row>
    <row r="497" spans="1:7" x14ac:dyDescent="0.55000000000000004">
      <c r="A497" s="3">
        <v>16</v>
      </c>
      <c r="B497" s="3">
        <v>29</v>
      </c>
      <c r="C497" s="5">
        <v>41884.022227449503</v>
      </c>
      <c r="D497" s="5">
        <v>36106.855898177397</v>
      </c>
      <c r="E497" s="5">
        <v>34970.293212511402</v>
      </c>
      <c r="F497" s="5">
        <v>34687.790183790697</v>
      </c>
      <c r="G497" s="5">
        <v>34173.666355045199</v>
      </c>
    </row>
    <row r="498" spans="1:7" x14ac:dyDescent="0.55000000000000004">
      <c r="A498" s="3">
        <v>16</v>
      </c>
      <c r="B498" s="3">
        <v>30</v>
      </c>
      <c r="C498" s="5">
        <v>50646.326470520202</v>
      </c>
      <c r="D498" s="5">
        <v>44937.428101442601</v>
      </c>
      <c r="E498" s="5">
        <v>36333.024070982799</v>
      </c>
      <c r="F498" s="5">
        <v>38047.983582235902</v>
      </c>
      <c r="G498" s="5">
        <v>32707.302653958901</v>
      </c>
    </row>
    <row r="499" spans="1:7" x14ac:dyDescent="0.55000000000000004">
      <c r="A499" s="3">
        <v>16</v>
      </c>
      <c r="B499" s="3">
        <v>31</v>
      </c>
      <c r="C499" s="5">
        <v>43910.692585718898</v>
      </c>
      <c r="D499" s="5">
        <v>37380.117010301299</v>
      </c>
      <c r="E499" s="5">
        <v>32961.920417895999</v>
      </c>
      <c r="F499" s="5">
        <v>29880.544293360399</v>
      </c>
      <c r="G499" s="5">
        <v>27476.630247356701</v>
      </c>
    </row>
    <row r="500" spans="1:7" x14ac:dyDescent="0.55000000000000004">
      <c r="A500" s="3">
        <v>17</v>
      </c>
      <c r="B500" s="3">
        <v>1</v>
      </c>
      <c r="C500" s="5">
        <v>21611.105927641798</v>
      </c>
      <c r="D500" s="5">
        <v>17604.253589060299</v>
      </c>
      <c r="E500" s="5">
        <v>14408.1416215716</v>
      </c>
      <c r="F500" s="5">
        <v>13148.2637291178</v>
      </c>
      <c r="G500" s="5">
        <v>22218.312070685501</v>
      </c>
    </row>
    <row r="501" spans="1:7" x14ac:dyDescent="0.55000000000000004">
      <c r="A501" s="3">
        <v>17</v>
      </c>
      <c r="B501" s="3">
        <v>2</v>
      </c>
      <c r="C501" s="5">
        <v>1284.3421805242899</v>
      </c>
      <c r="D501" s="5">
        <v>1118.81645534369</v>
      </c>
      <c r="E501" s="5">
        <v>1003.40582069133</v>
      </c>
      <c r="F501" s="5">
        <v>921.89724535502205</v>
      </c>
      <c r="G501" s="5">
        <v>845.28923325311996</v>
      </c>
    </row>
    <row r="502" spans="1:7" x14ac:dyDescent="0.55000000000000004">
      <c r="A502" s="3">
        <v>17</v>
      </c>
      <c r="B502" s="3">
        <v>3</v>
      </c>
      <c r="C502" s="5">
        <v>9667.5391288609098</v>
      </c>
      <c r="D502" s="5">
        <v>9045.19159287804</v>
      </c>
      <c r="E502" s="5">
        <v>9881.2346340434906</v>
      </c>
      <c r="F502" s="5">
        <v>9236.3765106233805</v>
      </c>
      <c r="G502" s="5">
        <v>8521.1814235592101</v>
      </c>
    </row>
    <row r="503" spans="1:7" x14ac:dyDescent="0.55000000000000004">
      <c r="A503" s="3">
        <v>17</v>
      </c>
      <c r="B503" s="3">
        <v>4</v>
      </c>
      <c r="C503" s="5">
        <v>29210.341730923599</v>
      </c>
      <c r="D503" s="5">
        <v>23319.504338740899</v>
      </c>
      <c r="E503" s="5">
        <v>22201.449347875699</v>
      </c>
      <c r="F503" s="5">
        <v>20781.168031543901</v>
      </c>
      <c r="G503" s="5">
        <v>18708.111945050801</v>
      </c>
    </row>
    <row r="504" spans="1:7" x14ac:dyDescent="0.55000000000000004">
      <c r="A504" s="3">
        <v>17</v>
      </c>
      <c r="B504" s="3">
        <v>5</v>
      </c>
      <c r="C504" s="5">
        <v>4495.4436119889297</v>
      </c>
      <c r="D504" s="5">
        <v>3067.2715934369098</v>
      </c>
      <c r="E504" s="5">
        <v>2690.3964497864699</v>
      </c>
      <c r="F504" s="5">
        <v>2499.9140776407098</v>
      </c>
      <c r="G504" s="5">
        <v>2324.7073442617502</v>
      </c>
    </row>
    <row r="505" spans="1:7" x14ac:dyDescent="0.55000000000000004">
      <c r="A505" s="3">
        <v>17</v>
      </c>
      <c r="B505" s="3">
        <v>6</v>
      </c>
      <c r="C505" s="5">
        <v>16348.268190299001</v>
      </c>
      <c r="D505" s="5">
        <v>15665.883760896901</v>
      </c>
      <c r="E505" s="5">
        <v>18771.1233041675</v>
      </c>
      <c r="F505" s="5">
        <v>18378.652141741499</v>
      </c>
      <c r="G505" s="5">
        <v>17330.409748235401</v>
      </c>
    </row>
    <row r="506" spans="1:7" x14ac:dyDescent="0.55000000000000004">
      <c r="A506" s="3">
        <v>17</v>
      </c>
      <c r="B506" s="3">
        <v>7</v>
      </c>
      <c r="C506" s="5">
        <v>5863.6352188352002</v>
      </c>
      <c r="D506" s="5">
        <v>6342.9971420169104</v>
      </c>
      <c r="E506" s="5">
        <v>6557.8461178918596</v>
      </c>
      <c r="F506" s="5">
        <v>6096.6170836984602</v>
      </c>
      <c r="G506" s="5">
        <v>5849.6108139216603</v>
      </c>
    </row>
    <row r="507" spans="1:7" x14ac:dyDescent="0.55000000000000004">
      <c r="A507" s="3">
        <v>17</v>
      </c>
      <c r="B507" s="3">
        <v>8</v>
      </c>
      <c r="C507" s="5">
        <v>7879.7371074908797</v>
      </c>
      <c r="D507" s="5">
        <v>6221.4340556684601</v>
      </c>
      <c r="E507" s="5">
        <v>6598.7233931527999</v>
      </c>
      <c r="F507" s="5">
        <v>6228.7974855386201</v>
      </c>
      <c r="G507" s="5">
        <v>6696.3378913689503</v>
      </c>
    </row>
    <row r="508" spans="1:7" x14ac:dyDescent="0.55000000000000004">
      <c r="A508" s="3">
        <v>17</v>
      </c>
      <c r="B508" s="3">
        <v>9</v>
      </c>
      <c r="C508" s="5">
        <v>9284.6827932978103</v>
      </c>
      <c r="D508" s="5">
        <v>7907.3639442154599</v>
      </c>
      <c r="E508" s="5">
        <v>9209.9560696167191</v>
      </c>
      <c r="F508" s="5">
        <v>8416.2655089947002</v>
      </c>
      <c r="G508" s="5">
        <v>7865.4691514757797</v>
      </c>
    </row>
    <row r="509" spans="1:7" x14ac:dyDescent="0.55000000000000004">
      <c r="A509" s="3">
        <v>17</v>
      </c>
      <c r="B509" s="3">
        <v>10</v>
      </c>
      <c r="C509" s="5">
        <v>88853.965496248697</v>
      </c>
      <c r="D509" s="5">
        <v>83243.728800742494</v>
      </c>
      <c r="E509" s="5">
        <v>81188.148650758405</v>
      </c>
      <c r="F509" s="5">
        <v>77612.083009713999</v>
      </c>
      <c r="G509" s="5">
        <v>71627.431957184002</v>
      </c>
    </row>
    <row r="510" spans="1:7" x14ac:dyDescent="0.55000000000000004">
      <c r="A510" s="3">
        <v>17</v>
      </c>
      <c r="B510" s="3">
        <v>11</v>
      </c>
      <c r="C510" s="5">
        <v>40955.0988532025</v>
      </c>
      <c r="D510" s="5">
        <v>55863.596411860999</v>
      </c>
      <c r="E510" s="5">
        <v>84891.833503155402</v>
      </c>
      <c r="F510" s="5">
        <v>77014.653411730396</v>
      </c>
      <c r="G510" s="5">
        <v>63111.309120969199</v>
      </c>
    </row>
    <row r="511" spans="1:7" x14ac:dyDescent="0.55000000000000004">
      <c r="A511" s="3">
        <v>17</v>
      </c>
      <c r="B511" s="3">
        <v>12</v>
      </c>
      <c r="C511" s="5">
        <v>18535.3666473659</v>
      </c>
      <c r="D511" s="5">
        <v>15509.509520022</v>
      </c>
      <c r="E511" s="5">
        <v>17103.4474366625</v>
      </c>
      <c r="F511" s="5">
        <v>16129.005212263301</v>
      </c>
      <c r="G511" s="5">
        <v>14938.830004626299</v>
      </c>
    </row>
    <row r="512" spans="1:7" x14ac:dyDescent="0.55000000000000004">
      <c r="A512" s="3">
        <v>17</v>
      </c>
      <c r="B512" s="3">
        <v>13</v>
      </c>
      <c r="C512" s="5">
        <v>33810.813804584999</v>
      </c>
      <c r="D512" s="5">
        <v>30521.216208108999</v>
      </c>
      <c r="E512" s="5">
        <v>29464.746424926601</v>
      </c>
      <c r="F512" s="5">
        <v>28158.966420816301</v>
      </c>
      <c r="G512" s="5">
        <v>23672.4253060677</v>
      </c>
    </row>
    <row r="513" spans="1:7" x14ac:dyDescent="0.55000000000000004">
      <c r="A513" s="3">
        <v>17</v>
      </c>
      <c r="B513" s="3">
        <v>14</v>
      </c>
      <c r="C513" s="5">
        <v>10560.9454752276</v>
      </c>
      <c r="D513" s="5">
        <v>9048.9955588043704</v>
      </c>
      <c r="E513" s="5">
        <v>17595.445386274499</v>
      </c>
      <c r="F513" s="5">
        <v>18325.572559422799</v>
      </c>
      <c r="G513" s="5">
        <v>17589.994803950602</v>
      </c>
    </row>
    <row r="514" spans="1:7" x14ac:dyDescent="0.55000000000000004">
      <c r="A514" s="3">
        <v>17</v>
      </c>
      <c r="B514" s="3">
        <v>15</v>
      </c>
      <c r="C514" s="5">
        <v>6848.5095227311003</v>
      </c>
      <c r="D514" s="5">
        <v>5148.9557820024202</v>
      </c>
      <c r="E514" s="5">
        <v>5198.0281295631303</v>
      </c>
      <c r="F514" s="5">
        <v>4731.0134474624601</v>
      </c>
      <c r="G514" s="5">
        <v>4455.8337879656101</v>
      </c>
    </row>
    <row r="515" spans="1:7" x14ac:dyDescent="0.55000000000000004">
      <c r="A515" s="3">
        <v>17</v>
      </c>
      <c r="B515" s="3">
        <v>16</v>
      </c>
      <c r="C515" s="5">
        <v>19175.536963168299</v>
      </c>
      <c r="D515" s="5">
        <v>17915.4852985041</v>
      </c>
      <c r="E515" s="5">
        <v>16663.6231970177</v>
      </c>
      <c r="F515" s="5">
        <v>15946.4361980749</v>
      </c>
      <c r="G515" s="5">
        <v>16890.922398659</v>
      </c>
    </row>
    <row r="516" spans="1:7" x14ac:dyDescent="0.55000000000000004">
      <c r="A516" s="3">
        <v>17</v>
      </c>
      <c r="B516" s="3">
        <v>17</v>
      </c>
      <c r="C516" s="5">
        <v>115409.612744525</v>
      </c>
      <c r="D516" s="5">
        <v>91147.128074782901</v>
      </c>
      <c r="E516" s="5">
        <v>82703.529345045594</v>
      </c>
      <c r="F516" s="5">
        <v>80529.585582600004</v>
      </c>
      <c r="G516" s="5">
        <v>80784.266802508704</v>
      </c>
    </row>
    <row r="517" spans="1:7" x14ac:dyDescent="0.55000000000000004">
      <c r="A517" s="3">
        <v>17</v>
      </c>
      <c r="B517" s="3">
        <v>18</v>
      </c>
      <c r="C517" s="5">
        <v>27241.940242482</v>
      </c>
      <c r="D517" s="5">
        <v>26566.7622902535</v>
      </c>
      <c r="E517" s="5">
        <v>28371.628654930999</v>
      </c>
      <c r="F517" s="5">
        <v>27606.714323740802</v>
      </c>
      <c r="G517" s="5">
        <v>27463.088288294301</v>
      </c>
    </row>
    <row r="518" spans="1:7" x14ac:dyDescent="0.55000000000000004">
      <c r="A518" s="3">
        <v>17</v>
      </c>
      <c r="B518" s="3">
        <v>19</v>
      </c>
      <c r="C518" s="5">
        <v>30068.152700511499</v>
      </c>
      <c r="D518" s="5">
        <v>24489.3449356903</v>
      </c>
      <c r="E518" s="5">
        <v>22691.939028913301</v>
      </c>
      <c r="F518" s="5">
        <v>21935.748822522499</v>
      </c>
      <c r="G518" s="5">
        <v>21195.1280487677</v>
      </c>
    </row>
    <row r="519" spans="1:7" x14ac:dyDescent="0.55000000000000004">
      <c r="A519" s="3">
        <v>17</v>
      </c>
      <c r="B519" s="3">
        <v>20</v>
      </c>
      <c r="C519" s="5">
        <v>63688.198716657898</v>
      </c>
      <c r="D519" s="5">
        <v>61683.831836634003</v>
      </c>
      <c r="E519" s="5">
        <v>51305.459714031698</v>
      </c>
      <c r="F519" s="5">
        <v>53548.706381570199</v>
      </c>
      <c r="G519" s="5">
        <v>72808.602413905493</v>
      </c>
    </row>
    <row r="520" spans="1:7" x14ac:dyDescent="0.55000000000000004">
      <c r="A520" s="3">
        <v>17</v>
      </c>
      <c r="B520" s="3">
        <v>21</v>
      </c>
      <c r="C520" s="5">
        <v>62254.880405151802</v>
      </c>
      <c r="D520" s="5">
        <v>56565.318999436902</v>
      </c>
      <c r="E520" s="5">
        <v>72428.862823283998</v>
      </c>
      <c r="F520" s="5">
        <v>74446.340853316797</v>
      </c>
      <c r="G520" s="5">
        <v>75952.496478568995</v>
      </c>
    </row>
    <row r="521" spans="1:7" x14ac:dyDescent="0.55000000000000004">
      <c r="A521" s="3">
        <v>17</v>
      </c>
      <c r="B521" s="3">
        <v>22</v>
      </c>
      <c r="C521" s="5">
        <v>32792.696298659197</v>
      </c>
      <c r="D521" s="5">
        <v>23634.276169440502</v>
      </c>
      <c r="E521" s="5">
        <v>20587.123483836502</v>
      </c>
      <c r="F521" s="5">
        <v>20035.3114334846</v>
      </c>
      <c r="G521" s="5">
        <v>16830.7698522151</v>
      </c>
    </row>
    <row r="522" spans="1:7" x14ac:dyDescent="0.55000000000000004">
      <c r="A522" s="3">
        <v>17</v>
      </c>
      <c r="B522" s="3">
        <v>23</v>
      </c>
      <c r="C522" s="5">
        <v>36824.1938435013</v>
      </c>
      <c r="D522" s="5">
        <v>28657.439544895002</v>
      </c>
      <c r="E522" s="5">
        <v>28434.8310738369</v>
      </c>
      <c r="F522" s="5">
        <v>26878.215124712598</v>
      </c>
      <c r="G522" s="5">
        <v>26536.733039194401</v>
      </c>
    </row>
    <row r="523" spans="1:7" x14ac:dyDescent="0.55000000000000004">
      <c r="A523" s="3">
        <v>17</v>
      </c>
      <c r="B523" s="3">
        <v>24</v>
      </c>
      <c r="C523" s="5">
        <v>18652.793020933899</v>
      </c>
      <c r="D523" s="5">
        <v>15679.658196034199</v>
      </c>
      <c r="E523" s="5">
        <v>15609.872486022199</v>
      </c>
      <c r="F523" s="5">
        <v>15068.354454542299</v>
      </c>
      <c r="G523" s="5">
        <v>14117.8361824939</v>
      </c>
    </row>
    <row r="524" spans="1:7" x14ac:dyDescent="0.55000000000000004">
      <c r="A524" s="3">
        <v>17</v>
      </c>
      <c r="B524" s="3">
        <v>25</v>
      </c>
      <c r="C524" s="5">
        <v>20834.637449450001</v>
      </c>
      <c r="D524" s="5">
        <v>17898.989588000499</v>
      </c>
      <c r="E524" s="5">
        <v>16878.269241412301</v>
      </c>
      <c r="F524" s="5">
        <v>16435.793299815599</v>
      </c>
      <c r="G524" s="5">
        <v>23692.560554738</v>
      </c>
    </row>
    <row r="525" spans="1:7" x14ac:dyDescent="0.55000000000000004">
      <c r="A525" s="3">
        <v>17</v>
      </c>
      <c r="B525" s="3">
        <v>26</v>
      </c>
      <c r="C525" s="5">
        <v>60568.222854244603</v>
      </c>
      <c r="D525" s="5">
        <v>41402.369271104697</v>
      </c>
      <c r="E525" s="5">
        <v>33796.067072816099</v>
      </c>
      <c r="F525" s="5">
        <v>38089.442275667599</v>
      </c>
      <c r="G525" s="5">
        <v>38053.195565977003</v>
      </c>
    </row>
    <row r="526" spans="1:7" x14ac:dyDescent="0.55000000000000004">
      <c r="A526" s="3">
        <v>17</v>
      </c>
      <c r="B526" s="3">
        <v>27</v>
      </c>
      <c r="C526" s="5">
        <v>50313.001421776396</v>
      </c>
      <c r="D526" s="5">
        <v>48449.8049738388</v>
      </c>
      <c r="E526" s="5">
        <v>49883.892373869101</v>
      </c>
      <c r="F526" s="5">
        <v>51147.505681693001</v>
      </c>
      <c r="G526" s="5">
        <v>55353.318615529497</v>
      </c>
    </row>
    <row r="527" spans="1:7" x14ac:dyDescent="0.55000000000000004">
      <c r="A527" s="3">
        <v>17</v>
      </c>
      <c r="B527" s="3">
        <v>28</v>
      </c>
      <c r="C527" s="5">
        <v>146970.17812038999</v>
      </c>
      <c r="D527" s="5">
        <v>113500.20169550199</v>
      </c>
      <c r="E527" s="5">
        <v>103667.782962939</v>
      </c>
      <c r="F527" s="5">
        <v>106341.498354169</v>
      </c>
      <c r="G527" s="5">
        <v>112768.36507415101</v>
      </c>
    </row>
    <row r="528" spans="1:7" x14ac:dyDescent="0.55000000000000004">
      <c r="A528" s="3">
        <v>17</v>
      </c>
      <c r="B528" s="3">
        <v>29</v>
      </c>
      <c r="C528" s="5">
        <v>75681.275562674695</v>
      </c>
      <c r="D528" s="5">
        <v>71403.387831836299</v>
      </c>
      <c r="E528" s="5">
        <v>64818.790384305903</v>
      </c>
      <c r="F528" s="5">
        <v>63261.683429719698</v>
      </c>
      <c r="G528" s="5">
        <v>59359.986944960299</v>
      </c>
    </row>
    <row r="529" spans="1:7" x14ac:dyDescent="0.55000000000000004">
      <c r="A529" s="3">
        <v>17</v>
      </c>
      <c r="B529" s="3">
        <v>30</v>
      </c>
      <c r="C529" s="5">
        <v>71136.897831197901</v>
      </c>
      <c r="D529" s="5">
        <v>59465.870119011801</v>
      </c>
      <c r="E529" s="5">
        <v>60193.512717996302</v>
      </c>
      <c r="F529" s="5">
        <v>62878.964786165103</v>
      </c>
      <c r="G529" s="5">
        <v>51207.361555832103</v>
      </c>
    </row>
    <row r="530" spans="1:7" x14ac:dyDescent="0.55000000000000004">
      <c r="A530" s="3">
        <v>17</v>
      </c>
      <c r="B530" s="3">
        <v>31</v>
      </c>
      <c r="C530" s="5">
        <v>53489.636131112602</v>
      </c>
      <c r="D530" s="5">
        <v>43721.580347134397</v>
      </c>
      <c r="E530" s="5">
        <v>36879.213157528196</v>
      </c>
      <c r="F530" s="5">
        <v>35186.675829709602</v>
      </c>
      <c r="G530" s="5">
        <v>37592.4244821178</v>
      </c>
    </row>
    <row r="531" spans="1:7" x14ac:dyDescent="0.55000000000000004">
      <c r="A531" s="3">
        <v>18</v>
      </c>
      <c r="B531" s="3">
        <v>1</v>
      </c>
      <c r="C531" s="5">
        <v>22704.987865094699</v>
      </c>
      <c r="D531" s="5">
        <v>13421.3400208803</v>
      </c>
      <c r="E531" s="5">
        <v>22008.523335099799</v>
      </c>
      <c r="F531" s="5">
        <v>20914.549304792301</v>
      </c>
      <c r="G531" s="5">
        <v>17018.015851116401</v>
      </c>
    </row>
    <row r="532" spans="1:7" x14ac:dyDescent="0.55000000000000004">
      <c r="A532" s="3">
        <v>18</v>
      </c>
      <c r="B532" s="3">
        <v>2</v>
      </c>
      <c r="C532" s="5">
        <v>910.17453589902505</v>
      </c>
      <c r="D532" s="5">
        <v>784.55528885009505</v>
      </c>
      <c r="E532" s="5">
        <v>707.27255565082703</v>
      </c>
      <c r="F532" s="5">
        <v>652.20782987417601</v>
      </c>
      <c r="G532" s="5">
        <v>604.76889707777502</v>
      </c>
    </row>
    <row r="533" spans="1:7" x14ac:dyDescent="0.55000000000000004">
      <c r="A533" s="3">
        <v>18</v>
      </c>
      <c r="B533" s="3">
        <v>3</v>
      </c>
      <c r="C533" s="5">
        <v>5867.9086245930503</v>
      </c>
      <c r="D533" s="5">
        <v>5001.3307876270701</v>
      </c>
      <c r="E533" s="5">
        <v>4656.1500049607203</v>
      </c>
      <c r="F533" s="5">
        <v>4806.3857581902603</v>
      </c>
      <c r="G533" s="5">
        <v>4430.8944203109204</v>
      </c>
    </row>
    <row r="534" spans="1:7" x14ac:dyDescent="0.55000000000000004">
      <c r="A534" s="3">
        <v>18</v>
      </c>
      <c r="B534" s="3">
        <v>4</v>
      </c>
      <c r="C534" s="5">
        <v>41105.0755002398</v>
      </c>
      <c r="D534" s="5">
        <v>36561.4304674456</v>
      </c>
      <c r="E534" s="5">
        <v>34330.256720995698</v>
      </c>
      <c r="F534" s="5">
        <v>32264.623971243302</v>
      </c>
      <c r="G534" s="5">
        <v>29218.7327171547</v>
      </c>
    </row>
    <row r="535" spans="1:7" x14ac:dyDescent="0.55000000000000004">
      <c r="A535" s="3">
        <v>18</v>
      </c>
      <c r="B535" s="3">
        <v>5</v>
      </c>
      <c r="C535" s="5">
        <v>4091.0919467728299</v>
      </c>
      <c r="D535" s="5">
        <v>3798.1097057960201</v>
      </c>
      <c r="E535" s="5">
        <v>5269.8146576936197</v>
      </c>
      <c r="F535" s="5">
        <v>4967.2280561544703</v>
      </c>
      <c r="G535" s="5">
        <v>4889.7627367241303</v>
      </c>
    </row>
    <row r="536" spans="1:7" x14ac:dyDescent="0.55000000000000004">
      <c r="A536" s="3">
        <v>18</v>
      </c>
      <c r="B536" s="3">
        <v>6</v>
      </c>
      <c r="C536" s="5">
        <v>38111.014332708997</v>
      </c>
      <c r="D536" s="5">
        <v>36546.348435513501</v>
      </c>
      <c r="E536" s="5">
        <v>41895.443008462098</v>
      </c>
      <c r="F536" s="5">
        <v>41653.401888610599</v>
      </c>
      <c r="G536" s="5">
        <v>42334.065029822399</v>
      </c>
    </row>
    <row r="537" spans="1:7" x14ac:dyDescent="0.55000000000000004">
      <c r="A537" s="3">
        <v>18</v>
      </c>
      <c r="B537" s="3">
        <v>7</v>
      </c>
      <c r="C537" s="5">
        <v>12766.9169332253</v>
      </c>
      <c r="D537" s="5">
        <v>9329.8883891025507</v>
      </c>
      <c r="E537" s="5">
        <v>8175.7101837155296</v>
      </c>
      <c r="F537" s="5">
        <v>7608.2482853700203</v>
      </c>
      <c r="G537" s="5">
        <v>7827.3836937345104</v>
      </c>
    </row>
    <row r="538" spans="1:7" x14ac:dyDescent="0.55000000000000004">
      <c r="A538" s="3">
        <v>18</v>
      </c>
      <c r="B538" s="3">
        <v>8</v>
      </c>
      <c r="C538" s="5">
        <v>11611.336477786101</v>
      </c>
      <c r="D538" s="5">
        <v>9020.7962199133508</v>
      </c>
      <c r="E538" s="5">
        <v>9282.8098817319697</v>
      </c>
      <c r="F538" s="5">
        <v>11015.446521722501</v>
      </c>
      <c r="G538" s="5">
        <v>10885.291110980699</v>
      </c>
    </row>
    <row r="539" spans="1:7" x14ac:dyDescent="0.55000000000000004">
      <c r="A539" s="3">
        <v>18</v>
      </c>
      <c r="B539" s="3">
        <v>9</v>
      </c>
      <c r="C539" s="5">
        <v>4548.9493929759401</v>
      </c>
      <c r="D539" s="5">
        <v>3940.9937634396601</v>
      </c>
      <c r="E539" s="5">
        <v>4510.0505144702902</v>
      </c>
      <c r="F539" s="5">
        <v>4199.8710548111703</v>
      </c>
      <c r="G539" s="5">
        <v>5213.4707517248899</v>
      </c>
    </row>
    <row r="540" spans="1:7" x14ac:dyDescent="0.55000000000000004">
      <c r="A540" s="3">
        <v>18</v>
      </c>
      <c r="B540" s="3">
        <v>10</v>
      </c>
      <c r="C540" s="5">
        <v>14592.183131434</v>
      </c>
      <c r="D540" s="5">
        <v>13389.866517827901</v>
      </c>
      <c r="E540" s="5">
        <v>14879.5413030658</v>
      </c>
      <c r="F540" s="5">
        <v>14328.129230746399</v>
      </c>
      <c r="G540" s="5">
        <v>13480.1314228992</v>
      </c>
    </row>
    <row r="541" spans="1:7" x14ac:dyDescent="0.55000000000000004">
      <c r="A541" s="3">
        <v>18</v>
      </c>
      <c r="B541" s="3">
        <v>11</v>
      </c>
      <c r="C541" s="5">
        <v>57451.5909198054</v>
      </c>
      <c r="D541" s="5">
        <v>46222.892299732201</v>
      </c>
      <c r="E541" s="5">
        <v>48654.940547010301</v>
      </c>
      <c r="F541" s="5">
        <v>47189.920542294101</v>
      </c>
      <c r="G541" s="5">
        <v>46914.834937475403</v>
      </c>
    </row>
    <row r="542" spans="1:7" x14ac:dyDescent="0.55000000000000004">
      <c r="A542" s="3">
        <v>18</v>
      </c>
      <c r="B542" s="3">
        <v>12</v>
      </c>
      <c r="C542" s="5">
        <v>31031.788882181001</v>
      </c>
      <c r="D542" s="5">
        <v>25884.201618956999</v>
      </c>
      <c r="E542" s="5">
        <v>30146.154114562902</v>
      </c>
      <c r="F542" s="5">
        <v>29190.114199496798</v>
      </c>
      <c r="G542" s="5">
        <v>30833.8640676588</v>
      </c>
    </row>
    <row r="543" spans="1:7" x14ac:dyDescent="0.55000000000000004">
      <c r="A543" s="3">
        <v>18</v>
      </c>
      <c r="B543" s="3">
        <v>13</v>
      </c>
      <c r="C543" s="5">
        <v>5953.8344974244901</v>
      </c>
      <c r="D543" s="5">
        <v>4699.9588748927599</v>
      </c>
      <c r="E543" s="5">
        <v>3398.0674382319698</v>
      </c>
      <c r="F543" s="5">
        <v>3033.7575930572002</v>
      </c>
      <c r="G543" s="5">
        <v>2352.38457826179</v>
      </c>
    </row>
    <row r="544" spans="1:7" x14ac:dyDescent="0.55000000000000004">
      <c r="A544" s="3">
        <v>18</v>
      </c>
      <c r="B544" s="3">
        <v>14</v>
      </c>
      <c r="C544" s="5">
        <v>12095.300614341</v>
      </c>
      <c r="D544" s="5">
        <v>17243.796008736001</v>
      </c>
      <c r="E544" s="5">
        <v>21903.598165637399</v>
      </c>
      <c r="F544" s="5">
        <v>21085.547988309001</v>
      </c>
      <c r="G544" s="5">
        <v>19374.088066537599</v>
      </c>
    </row>
    <row r="545" spans="1:7" x14ac:dyDescent="0.55000000000000004">
      <c r="A545" s="3">
        <v>18</v>
      </c>
      <c r="B545" s="3">
        <v>15</v>
      </c>
      <c r="C545" s="5">
        <v>3693.9970419343299</v>
      </c>
      <c r="D545" s="5">
        <v>3553.4133764674998</v>
      </c>
      <c r="E545" s="5">
        <v>3042.2573891001498</v>
      </c>
      <c r="F545" s="5">
        <v>2665.5425733013999</v>
      </c>
      <c r="G545" s="5">
        <v>2314.4267870581002</v>
      </c>
    </row>
    <row r="546" spans="1:7" x14ac:dyDescent="0.55000000000000004">
      <c r="A546" s="3">
        <v>18</v>
      </c>
      <c r="B546" s="3">
        <v>16</v>
      </c>
      <c r="C546" s="5">
        <v>25568.527637395699</v>
      </c>
      <c r="D546" s="5">
        <v>22216.798841490501</v>
      </c>
      <c r="E546" s="5">
        <v>21609.6051850517</v>
      </c>
      <c r="F546" s="5">
        <v>24543.982050537299</v>
      </c>
      <c r="G546" s="5">
        <v>25535.938635041199</v>
      </c>
    </row>
    <row r="547" spans="1:7" x14ac:dyDescent="0.55000000000000004">
      <c r="A547" s="3">
        <v>18</v>
      </c>
      <c r="B547" s="3">
        <v>17</v>
      </c>
      <c r="C547" s="5">
        <v>126216.80146075301</v>
      </c>
      <c r="D547" s="5">
        <v>103946.710972752</v>
      </c>
      <c r="E547" s="5">
        <v>100329.214959894</v>
      </c>
      <c r="F547" s="5">
        <v>100263.687472064</v>
      </c>
      <c r="G547" s="5">
        <v>103813.767806609</v>
      </c>
    </row>
    <row r="548" spans="1:7" x14ac:dyDescent="0.55000000000000004">
      <c r="A548" s="3">
        <v>18</v>
      </c>
      <c r="B548" s="3">
        <v>18</v>
      </c>
      <c r="C548" s="5">
        <v>21098.151251062402</v>
      </c>
      <c r="D548" s="5">
        <v>21392.3002634814</v>
      </c>
      <c r="E548" s="5">
        <v>25040.340907159702</v>
      </c>
      <c r="F548" s="5">
        <v>26382.4485260158</v>
      </c>
      <c r="G548" s="5">
        <v>29185.9915236161</v>
      </c>
    </row>
    <row r="549" spans="1:7" x14ac:dyDescent="0.55000000000000004">
      <c r="A549" s="3">
        <v>18</v>
      </c>
      <c r="B549" s="3">
        <v>19</v>
      </c>
      <c r="C549" s="5">
        <v>14858.417124387601</v>
      </c>
      <c r="D549" s="5">
        <v>12476.623888107501</v>
      </c>
      <c r="E549" s="5">
        <v>11742.6077185043</v>
      </c>
      <c r="F549" s="5">
        <v>11362.9963342557</v>
      </c>
      <c r="G549" s="5">
        <v>10937.208845497</v>
      </c>
    </row>
    <row r="550" spans="1:7" x14ac:dyDescent="0.55000000000000004">
      <c r="A550" s="3">
        <v>18</v>
      </c>
      <c r="B550" s="3">
        <v>20</v>
      </c>
      <c r="C550" s="5">
        <v>61169.746012159703</v>
      </c>
      <c r="D550" s="5">
        <v>44260.913209886297</v>
      </c>
      <c r="E550" s="5">
        <v>37541.117155952001</v>
      </c>
      <c r="F550" s="5">
        <v>35165.543275608601</v>
      </c>
      <c r="G550" s="5">
        <v>33672.157892034003</v>
      </c>
    </row>
    <row r="551" spans="1:7" x14ac:dyDescent="0.55000000000000004">
      <c r="A551" s="3">
        <v>18</v>
      </c>
      <c r="B551" s="3">
        <v>21</v>
      </c>
      <c r="C551" s="5">
        <v>75302.100139337796</v>
      </c>
      <c r="D551" s="5">
        <v>65740.483756045796</v>
      </c>
      <c r="E551" s="5">
        <v>91021.525025612893</v>
      </c>
      <c r="F551" s="5">
        <v>104612.534287245</v>
      </c>
      <c r="G551" s="5">
        <v>127237.522184983</v>
      </c>
    </row>
    <row r="552" spans="1:7" x14ac:dyDescent="0.55000000000000004">
      <c r="A552" s="3">
        <v>18</v>
      </c>
      <c r="B552" s="3">
        <v>22</v>
      </c>
      <c r="C552" s="5">
        <v>17921.338503217601</v>
      </c>
      <c r="D552" s="5">
        <v>14066.391743635</v>
      </c>
      <c r="E552" s="5">
        <v>10697.238539350201</v>
      </c>
      <c r="F552" s="5">
        <v>9574.0797599576308</v>
      </c>
      <c r="G552" s="5">
        <v>9121.0678922183906</v>
      </c>
    </row>
    <row r="553" spans="1:7" x14ac:dyDescent="0.55000000000000004">
      <c r="A553" s="3">
        <v>18</v>
      </c>
      <c r="B553" s="3">
        <v>23</v>
      </c>
      <c r="C553" s="5">
        <v>24464.581793199301</v>
      </c>
      <c r="D553" s="5">
        <v>19621.610520750299</v>
      </c>
      <c r="E553" s="5">
        <v>20290.081601764599</v>
      </c>
      <c r="F553" s="5">
        <v>19362.3709429394</v>
      </c>
      <c r="G553" s="5">
        <v>19445.550835519301</v>
      </c>
    </row>
    <row r="554" spans="1:7" x14ac:dyDescent="0.55000000000000004">
      <c r="A554" s="3">
        <v>18</v>
      </c>
      <c r="B554" s="3">
        <v>24</v>
      </c>
      <c r="C554" s="5">
        <v>9074.5748332082003</v>
      </c>
      <c r="D554" s="5">
        <v>7455.55511805065</v>
      </c>
      <c r="E554" s="5">
        <v>7808.3088450513196</v>
      </c>
      <c r="F554" s="5">
        <v>7750.9262491405698</v>
      </c>
      <c r="G554" s="5">
        <v>7720.2795095335496</v>
      </c>
    </row>
    <row r="555" spans="1:7" x14ac:dyDescent="0.55000000000000004">
      <c r="A555" s="3">
        <v>18</v>
      </c>
      <c r="B555" s="3">
        <v>25</v>
      </c>
      <c r="C555" s="5">
        <v>14052.845738096101</v>
      </c>
      <c r="D555" s="5">
        <v>11519.2086609991</v>
      </c>
      <c r="E555" s="5">
        <v>17853.811002165901</v>
      </c>
      <c r="F555" s="5">
        <v>17631.013728141301</v>
      </c>
      <c r="G555" s="5">
        <v>16286.240359064899</v>
      </c>
    </row>
    <row r="556" spans="1:7" x14ac:dyDescent="0.55000000000000004">
      <c r="A556" s="3">
        <v>18</v>
      </c>
      <c r="B556" s="3">
        <v>26</v>
      </c>
      <c r="C556" s="5">
        <v>31846.075386442099</v>
      </c>
      <c r="D556" s="5">
        <v>20866.2662468579</v>
      </c>
      <c r="E556" s="5">
        <v>16745.171573669199</v>
      </c>
      <c r="F556" s="5">
        <v>18622.7338162087</v>
      </c>
      <c r="G556" s="5">
        <v>19909.759110656902</v>
      </c>
    </row>
    <row r="557" spans="1:7" x14ac:dyDescent="0.55000000000000004">
      <c r="A557" s="3">
        <v>18</v>
      </c>
      <c r="B557" s="3">
        <v>27</v>
      </c>
      <c r="C557" s="5">
        <v>26896.8806698347</v>
      </c>
      <c r="D557" s="5">
        <v>36386.811673126802</v>
      </c>
      <c r="E557" s="5">
        <v>39439.562903014397</v>
      </c>
      <c r="F557" s="5">
        <v>40343.573213169097</v>
      </c>
      <c r="G557" s="5">
        <v>38505.890876146499</v>
      </c>
    </row>
    <row r="558" spans="1:7" x14ac:dyDescent="0.55000000000000004">
      <c r="A558" s="3">
        <v>18</v>
      </c>
      <c r="B558" s="3">
        <v>28</v>
      </c>
      <c r="C558" s="5">
        <v>95980.407718793998</v>
      </c>
      <c r="D558" s="5">
        <v>71850.455958387902</v>
      </c>
      <c r="E558" s="5">
        <v>70334.419186165906</v>
      </c>
      <c r="F558" s="5">
        <v>73663.623454105196</v>
      </c>
      <c r="G558" s="5">
        <v>80392.646768665494</v>
      </c>
    </row>
    <row r="559" spans="1:7" x14ac:dyDescent="0.55000000000000004">
      <c r="A559" s="3">
        <v>18</v>
      </c>
      <c r="B559" s="3">
        <v>29</v>
      </c>
      <c r="C559" s="5">
        <v>36766.6671012605</v>
      </c>
      <c r="D559" s="5">
        <v>28501.112199449399</v>
      </c>
      <c r="E559" s="5">
        <v>21129.2905006209</v>
      </c>
      <c r="F559" s="5">
        <v>20176.703238087401</v>
      </c>
      <c r="G559" s="5">
        <v>17472.7901448786</v>
      </c>
    </row>
    <row r="560" spans="1:7" x14ac:dyDescent="0.55000000000000004">
      <c r="A560" s="3">
        <v>18</v>
      </c>
      <c r="B560" s="3">
        <v>30</v>
      </c>
      <c r="C560" s="5">
        <v>106307.452916254</v>
      </c>
      <c r="D560" s="5">
        <v>70857.989046415896</v>
      </c>
      <c r="E560" s="5">
        <v>50659.134320762998</v>
      </c>
      <c r="F560" s="5">
        <v>44743.5253816146</v>
      </c>
      <c r="G560" s="5">
        <v>40342.854076982803</v>
      </c>
    </row>
    <row r="561" spans="1:7" x14ac:dyDescent="0.55000000000000004">
      <c r="A561" s="3">
        <v>18</v>
      </c>
      <c r="B561" s="3">
        <v>31</v>
      </c>
      <c r="C561" s="5">
        <v>34658.299805554998</v>
      </c>
      <c r="D561" s="5">
        <v>30196.262703895402</v>
      </c>
      <c r="E561" s="5">
        <v>26644.7019759789</v>
      </c>
      <c r="F561" s="5">
        <v>25538.0426041631</v>
      </c>
      <c r="G561" s="5">
        <v>24319.487285199801</v>
      </c>
    </row>
    <row r="562" spans="1:7" x14ac:dyDescent="0.55000000000000004">
      <c r="A562" s="3">
        <v>19</v>
      </c>
      <c r="B562" s="3">
        <v>1</v>
      </c>
      <c r="C562" s="5">
        <v>10633.638348788199</v>
      </c>
      <c r="D562" s="5">
        <v>10302.894544790501</v>
      </c>
      <c r="E562" s="5">
        <v>8093.87547246332</v>
      </c>
      <c r="F562" s="5">
        <v>7557.2348809827099</v>
      </c>
      <c r="G562" s="5">
        <v>6237.0346575724498</v>
      </c>
    </row>
    <row r="563" spans="1:7" x14ac:dyDescent="0.55000000000000004">
      <c r="A563" s="3">
        <v>19</v>
      </c>
      <c r="B563" s="3">
        <v>2</v>
      </c>
      <c r="C563" s="5">
        <v>1411.09186969244</v>
      </c>
      <c r="D563" s="5">
        <v>1369.0159510528599</v>
      </c>
      <c r="E563" s="5">
        <v>1380.10141439312</v>
      </c>
      <c r="F563" s="5">
        <v>1288.16395307728</v>
      </c>
      <c r="G563" s="5">
        <v>1227.7825878343201</v>
      </c>
    </row>
    <row r="564" spans="1:7" x14ac:dyDescent="0.55000000000000004">
      <c r="A564" s="3">
        <v>19</v>
      </c>
      <c r="B564" s="3">
        <v>3</v>
      </c>
      <c r="C564" s="5">
        <v>22437.827991908802</v>
      </c>
      <c r="D564" s="5">
        <v>22644.574771309901</v>
      </c>
      <c r="E564" s="5">
        <v>25714.3644522098</v>
      </c>
      <c r="F564" s="5">
        <v>26017.218150000001</v>
      </c>
      <c r="G564" s="5">
        <v>23409.1342032016</v>
      </c>
    </row>
    <row r="565" spans="1:7" x14ac:dyDescent="0.55000000000000004">
      <c r="A565" s="3">
        <v>19</v>
      </c>
      <c r="B565" s="3">
        <v>4</v>
      </c>
      <c r="C565" s="5">
        <v>4416.2828678698597</v>
      </c>
      <c r="D565" s="5">
        <v>2952.3113484266501</v>
      </c>
      <c r="E565" s="5">
        <v>2821.0064857883499</v>
      </c>
      <c r="F565" s="5">
        <v>2544.7771746234498</v>
      </c>
      <c r="G565" s="5">
        <v>2303.5993477672</v>
      </c>
    </row>
    <row r="566" spans="1:7" x14ac:dyDescent="0.55000000000000004">
      <c r="A566" s="3">
        <v>19</v>
      </c>
      <c r="B566" s="3">
        <v>5</v>
      </c>
      <c r="C566" s="5">
        <v>3448.1005944938602</v>
      </c>
      <c r="D566" s="5">
        <v>2342.71354366675</v>
      </c>
      <c r="E566" s="5">
        <v>2142.6168781770298</v>
      </c>
      <c r="F566" s="5">
        <v>2000.94461579834</v>
      </c>
      <c r="G566" s="5">
        <v>1765.3536176173</v>
      </c>
    </row>
    <row r="567" spans="1:7" x14ac:dyDescent="0.55000000000000004">
      <c r="A567" s="3">
        <v>19</v>
      </c>
      <c r="B567" s="3">
        <v>6</v>
      </c>
      <c r="C567" s="5">
        <v>11411.682791712399</v>
      </c>
      <c r="D567" s="5">
        <v>9876.2823524838896</v>
      </c>
      <c r="E567" s="5">
        <v>9753.3095609820903</v>
      </c>
      <c r="F567" s="5">
        <v>9789.4559399411592</v>
      </c>
      <c r="G567" s="5">
        <v>9449.3270289723296</v>
      </c>
    </row>
    <row r="568" spans="1:7" x14ac:dyDescent="0.55000000000000004">
      <c r="A568" s="3">
        <v>19</v>
      </c>
      <c r="B568" s="3">
        <v>7</v>
      </c>
      <c r="C568" s="5">
        <v>24359.012697368798</v>
      </c>
      <c r="D568" s="5">
        <v>15520.0976448276</v>
      </c>
      <c r="E568" s="5">
        <v>11936.629589849201</v>
      </c>
      <c r="F568" s="5">
        <v>10751.5624675323</v>
      </c>
      <c r="G568" s="5">
        <v>9390.7318357077402</v>
      </c>
    </row>
    <row r="569" spans="1:7" x14ac:dyDescent="0.55000000000000004">
      <c r="A569" s="3">
        <v>19</v>
      </c>
      <c r="B569" s="3">
        <v>8</v>
      </c>
      <c r="C569" s="5">
        <v>8245.2302719407708</v>
      </c>
      <c r="D569" s="5">
        <v>6327.0895109474704</v>
      </c>
      <c r="E569" s="5">
        <v>7312.7553381873004</v>
      </c>
      <c r="F569" s="5">
        <v>7108.1927776697603</v>
      </c>
      <c r="G569" s="5">
        <v>6789.74245278536</v>
      </c>
    </row>
    <row r="570" spans="1:7" x14ac:dyDescent="0.55000000000000004">
      <c r="A570" s="3">
        <v>19</v>
      </c>
      <c r="B570" s="3">
        <v>9</v>
      </c>
      <c r="C570" s="5">
        <v>6839.1761166877704</v>
      </c>
      <c r="D570" s="5">
        <v>5050.4569364853896</v>
      </c>
      <c r="E570" s="5">
        <v>5014.5782543769701</v>
      </c>
      <c r="F570" s="5">
        <v>4557.0378748047196</v>
      </c>
      <c r="G570" s="5">
        <v>4255.9193357413897</v>
      </c>
    </row>
    <row r="571" spans="1:7" x14ac:dyDescent="0.55000000000000004">
      <c r="A571" s="3">
        <v>19</v>
      </c>
      <c r="B571" s="3">
        <v>10</v>
      </c>
      <c r="C571" s="5">
        <v>94110.867752623701</v>
      </c>
      <c r="D571" s="5">
        <v>73269.747969823293</v>
      </c>
      <c r="E571" s="5">
        <v>107264.51630177999</v>
      </c>
      <c r="F571" s="5">
        <v>105475.890500925</v>
      </c>
      <c r="G571" s="5">
        <v>100451.732733128</v>
      </c>
    </row>
    <row r="572" spans="1:7" x14ac:dyDescent="0.55000000000000004">
      <c r="A572" s="3">
        <v>19</v>
      </c>
      <c r="B572" s="3">
        <v>11</v>
      </c>
      <c r="C572" s="5">
        <v>36215.7193168917</v>
      </c>
      <c r="D572" s="5">
        <v>31521.5985071176</v>
      </c>
      <c r="E572" s="5">
        <v>32579.130477239902</v>
      </c>
      <c r="F572" s="5">
        <v>30940.667278662801</v>
      </c>
      <c r="G572" s="5">
        <v>28466.729882927499</v>
      </c>
    </row>
    <row r="573" spans="1:7" x14ac:dyDescent="0.55000000000000004">
      <c r="A573" s="3">
        <v>19</v>
      </c>
      <c r="B573" s="3">
        <v>12</v>
      </c>
      <c r="C573" s="5">
        <v>83182.140438062706</v>
      </c>
      <c r="D573" s="5">
        <v>76896.656689002499</v>
      </c>
      <c r="E573" s="5">
        <v>59280.425913140803</v>
      </c>
      <c r="F573" s="5">
        <v>53460.279298867397</v>
      </c>
      <c r="G573" s="5">
        <v>43968.191537404397</v>
      </c>
    </row>
    <row r="574" spans="1:7" x14ac:dyDescent="0.55000000000000004">
      <c r="A574" s="3">
        <v>19</v>
      </c>
      <c r="B574" s="3">
        <v>13</v>
      </c>
      <c r="C574" s="5">
        <v>48193.341318126702</v>
      </c>
      <c r="D574" s="5">
        <v>30451.8104998831</v>
      </c>
      <c r="E574" s="5">
        <v>23699.9911430098</v>
      </c>
      <c r="F574" s="5">
        <v>22263.475228309901</v>
      </c>
      <c r="G574" s="5">
        <v>18198.538683610601</v>
      </c>
    </row>
    <row r="575" spans="1:7" x14ac:dyDescent="0.55000000000000004">
      <c r="A575" s="3">
        <v>19</v>
      </c>
      <c r="B575" s="3">
        <v>14</v>
      </c>
      <c r="C575" s="5">
        <v>11629.5710450612</v>
      </c>
      <c r="D575" s="5">
        <v>11744.194587689701</v>
      </c>
      <c r="E575" s="5">
        <v>12175.077808268399</v>
      </c>
      <c r="F575" s="5">
        <v>12453.55874574</v>
      </c>
      <c r="G575" s="5">
        <v>11701.209114502601</v>
      </c>
    </row>
    <row r="576" spans="1:7" x14ac:dyDescent="0.55000000000000004">
      <c r="A576" s="3">
        <v>19</v>
      </c>
      <c r="B576" s="3">
        <v>15</v>
      </c>
      <c r="C576" s="5">
        <v>2538.1275193428301</v>
      </c>
      <c r="D576" s="5">
        <v>3545.14912093763</v>
      </c>
      <c r="E576" s="5">
        <v>2550.6532046298698</v>
      </c>
      <c r="F576" s="5">
        <v>2169.4242495648</v>
      </c>
      <c r="G576" s="5">
        <v>1830.0396269491901</v>
      </c>
    </row>
    <row r="577" spans="1:7" x14ac:dyDescent="0.55000000000000004">
      <c r="A577" s="3">
        <v>19</v>
      </c>
      <c r="B577" s="3">
        <v>16</v>
      </c>
      <c r="C577" s="5">
        <v>20389.291142775099</v>
      </c>
      <c r="D577" s="5">
        <v>15240.739640366101</v>
      </c>
      <c r="E577" s="5">
        <v>17313.827816798101</v>
      </c>
      <c r="F577" s="5">
        <v>15621.608687869901</v>
      </c>
      <c r="G577" s="5">
        <v>13865.8541611581</v>
      </c>
    </row>
    <row r="578" spans="1:7" x14ac:dyDescent="0.55000000000000004">
      <c r="A578" s="3">
        <v>19</v>
      </c>
      <c r="B578" s="3">
        <v>17</v>
      </c>
      <c r="C578" s="5">
        <v>58951.997397064297</v>
      </c>
      <c r="D578" s="5">
        <v>45569.738502660497</v>
      </c>
      <c r="E578" s="5">
        <v>41089.370022964802</v>
      </c>
      <c r="F578" s="5">
        <v>40149.848059733398</v>
      </c>
      <c r="G578" s="5">
        <v>40699.592201320898</v>
      </c>
    </row>
    <row r="579" spans="1:7" x14ac:dyDescent="0.55000000000000004">
      <c r="A579" s="3">
        <v>19</v>
      </c>
      <c r="B579" s="3">
        <v>18</v>
      </c>
      <c r="C579" s="5">
        <v>22598.548602455201</v>
      </c>
      <c r="D579" s="5">
        <v>21758.6644110753</v>
      </c>
      <c r="E579" s="5">
        <v>22891.131602434099</v>
      </c>
      <c r="F579" s="5">
        <v>22256.5916672237</v>
      </c>
      <c r="G579" s="5">
        <v>22495.580710476501</v>
      </c>
    </row>
    <row r="580" spans="1:7" x14ac:dyDescent="0.55000000000000004">
      <c r="A580" s="3">
        <v>19</v>
      </c>
      <c r="B580" s="3">
        <v>19</v>
      </c>
      <c r="C580" s="5">
        <v>11362.440382298701</v>
      </c>
      <c r="D580" s="5">
        <v>9142.3685412085306</v>
      </c>
      <c r="E580" s="5">
        <v>8333.4020346966208</v>
      </c>
      <c r="F580" s="5">
        <v>8008.2588726968697</v>
      </c>
      <c r="G580" s="5">
        <v>7595.6520255675896</v>
      </c>
    </row>
    <row r="581" spans="1:7" x14ac:dyDescent="0.55000000000000004">
      <c r="A581" s="3">
        <v>19</v>
      </c>
      <c r="B581" s="3">
        <v>20</v>
      </c>
      <c r="C581" s="5">
        <v>31010.1643449402</v>
      </c>
      <c r="D581" s="5">
        <v>33352.306643613003</v>
      </c>
      <c r="E581" s="5">
        <v>37720.638265237198</v>
      </c>
      <c r="F581" s="5">
        <v>37372.144589733703</v>
      </c>
      <c r="G581" s="5">
        <v>34022.746452350097</v>
      </c>
    </row>
    <row r="582" spans="1:7" x14ac:dyDescent="0.55000000000000004">
      <c r="A582" s="3">
        <v>19</v>
      </c>
      <c r="B582" s="3">
        <v>21</v>
      </c>
      <c r="C582" s="5">
        <v>39592.583041279002</v>
      </c>
      <c r="D582" s="5">
        <v>52520.772136134299</v>
      </c>
      <c r="E582" s="5">
        <v>53602.292804806399</v>
      </c>
      <c r="F582" s="5">
        <v>54066.593048367002</v>
      </c>
      <c r="G582" s="5">
        <v>57064.577693892497</v>
      </c>
    </row>
    <row r="583" spans="1:7" x14ac:dyDescent="0.55000000000000004">
      <c r="A583" s="3">
        <v>19</v>
      </c>
      <c r="B583" s="3">
        <v>22</v>
      </c>
      <c r="C583" s="5">
        <v>23779.709235563801</v>
      </c>
      <c r="D583" s="5">
        <v>18989.425416844198</v>
      </c>
      <c r="E583" s="5">
        <v>15956.193152551999</v>
      </c>
      <c r="F583" s="5">
        <v>14996.9213310345</v>
      </c>
      <c r="G583" s="5">
        <v>13962.4218246079</v>
      </c>
    </row>
    <row r="584" spans="1:7" x14ac:dyDescent="0.55000000000000004">
      <c r="A584" s="3">
        <v>19</v>
      </c>
      <c r="B584" s="3">
        <v>23</v>
      </c>
      <c r="C584" s="5">
        <v>25514.320857346302</v>
      </c>
      <c r="D584" s="5">
        <v>20631.1835223159</v>
      </c>
      <c r="E584" s="5">
        <v>20771.915184011599</v>
      </c>
      <c r="F584" s="5">
        <v>19638.9407510212</v>
      </c>
      <c r="G584" s="5">
        <v>19766.336494626499</v>
      </c>
    </row>
    <row r="585" spans="1:7" x14ac:dyDescent="0.55000000000000004">
      <c r="A585" s="3">
        <v>19</v>
      </c>
      <c r="B585" s="3">
        <v>24</v>
      </c>
      <c r="C585" s="5">
        <v>7145.4452907169898</v>
      </c>
      <c r="D585" s="5">
        <v>6036.5265092193504</v>
      </c>
      <c r="E585" s="5">
        <v>6664.7508078369401</v>
      </c>
      <c r="F585" s="5">
        <v>6660.8006557824901</v>
      </c>
      <c r="G585" s="5">
        <v>6653.6097058261503</v>
      </c>
    </row>
    <row r="586" spans="1:7" x14ac:dyDescent="0.55000000000000004">
      <c r="A586" s="3">
        <v>19</v>
      </c>
      <c r="B586" s="3">
        <v>25</v>
      </c>
      <c r="C586" s="5">
        <v>13070.9638153627</v>
      </c>
      <c r="D586" s="5">
        <v>12256.082102591099</v>
      </c>
      <c r="E586" s="5">
        <v>10573.1739648681</v>
      </c>
      <c r="F586" s="5">
        <v>10217.1330186656</v>
      </c>
      <c r="G586" s="5">
        <v>9645.0648862808994</v>
      </c>
    </row>
    <row r="587" spans="1:7" x14ac:dyDescent="0.55000000000000004">
      <c r="A587" s="3">
        <v>19</v>
      </c>
      <c r="B587" s="3">
        <v>26</v>
      </c>
      <c r="C587" s="5">
        <v>39161.525975101402</v>
      </c>
      <c r="D587" s="5">
        <v>25276.790602507201</v>
      </c>
      <c r="E587" s="5">
        <v>19002.655452862698</v>
      </c>
      <c r="F587" s="5">
        <v>20240.950222104701</v>
      </c>
      <c r="G587" s="5">
        <v>20293.618017839599</v>
      </c>
    </row>
    <row r="588" spans="1:7" x14ac:dyDescent="0.55000000000000004">
      <c r="A588" s="3">
        <v>19</v>
      </c>
      <c r="B588" s="3">
        <v>27</v>
      </c>
      <c r="C588" s="5">
        <v>21025.1027785632</v>
      </c>
      <c r="D588" s="5">
        <v>30334.475421990901</v>
      </c>
      <c r="E588" s="5">
        <v>36256.070384240396</v>
      </c>
      <c r="F588" s="5">
        <v>34275.804026545498</v>
      </c>
      <c r="G588" s="5">
        <v>32241.3841925376</v>
      </c>
    </row>
    <row r="589" spans="1:7" x14ac:dyDescent="0.55000000000000004">
      <c r="A589" s="3">
        <v>19</v>
      </c>
      <c r="B589" s="3">
        <v>28</v>
      </c>
      <c r="C589" s="5">
        <v>101285.78794790299</v>
      </c>
      <c r="D589" s="5">
        <v>86373.114153365605</v>
      </c>
      <c r="E589" s="5">
        <v>80669.457610721205</v>
      </c>
      <c r="F589" s="5">
        <v>82640.600087660205</v>
      </c>
      <c r="G589" s="5">
        <v>91461.564313272305</v>
      </c>
    </row>
    <row r="590" spans="1:7" x14ac:dyDescent="0.55000000000000004">
      <c r="A590" s="3">
        <v>19</v>
      </c>
      <c r="B590" s="3">
        <v>29</v>
      </c>
      <c r="C590" s="5">
        <v>32295.1759302192</v>
      </c>
      <c r="D590" s="5">
        <v>26309.0108121622</v>
      </c>
      <c r="E590" s="5">
        <v>23838.659886104098</v>
      </c>
      <c r="F590" s="5">
        <v>22780.611697150998</v>
      </c>
      <c r="G590" s="5">
        <v>20761.319554600999</v>
      </c>
    </row>
    <row r="591" spans="1:7" x14ac:dyDescent="0.55000000000000004">
      <c r="A591" s="3">
        <v>19</v>
      </c>
      <c r="B591" s="3">
        <v>30</v>
      </c>
      <c r="C591" s="5">
        <v>41077.210803138798</v>
      </c>
      <c r="D591" s="5">
        <v>45303.787441915003</v>
      </c>
      <c r="E591" s="5">
        <v>44048.9776480004</v>
      </c>
      <c r="F591" s="5">
        <v>43467.755959373797</v>
      </c>
      <c r="G591" s="5">
        <v>40657.240755553503</v>
      </c>
    </row>
    <row r="592" spans="1:7" x14ac:dyDescent="0.55000000000000004">
      <c r="A592" s="3">
        <v>19</v>
      </c>
      <c r="B592" s="3">
        <v>31</v>
      </c>
      <c r="C592" s="5">
        <v>33195.045736193999</v>
      </c>
      <c r="D592" s="5">
        <v>33242.016258666197</v>
      </c>
      <c r="E592" s="5">
        <v>31786.286102849099</v>
      </c>
      <c r="F592" s="5">
        <v>28936.410177558399</v>
      </c>
      <c r="G592" s="5">
        <v>26701.678145816899</v>
      </c>
    </row>
    <row r="593" spans="1:7" x14ac:dyDescent="0.55000000000000004">
      <c r="A593" s="3">
        <v>20</v>
      </c>
      <c r="B593" s="3">
        <v>1</v>
      </c>
      <c r="C593" s="5">
        <v>71736.444876109395</v>
      </c>
      <c r="D593" s="5">
        <v>41529.872699734697</v>
      </c>
      <c r="E593" s="5">
        <v>34971.2061284136</v>
      </c>
      <c r="F593" s="5">
        <v>32111.223169933699</v>
      </c>
      <c r="G593" s="5">
        <v>25283.805337919901</v>
      </c>
    </row>
    <row r="594" spans="1:7" x14ac:dyDescent="0.55000000000000004">
      <c r="A594" s="3">
        <v>20</v>
      </c>
      <c r="B594" s="3">
        <v>2</v>
      </c>
      <c r="C594" s="5">
        <v>4020.38887269314</v>
      </c>
      <c r="D594" s="5">
        <v>3312.23946141234</v>
      </c>
      <c r="E594" s="5">
        <v>2839.7126080440598</v>
      </c>
      <c r="F594" s="5">
        <v>2595.5040298849099</v>
      </c>
      <c r="G594" s="5">
        <v>2350.3356568908098</v>
      </c>
    </row>
    <row r="595" spans="1:7" x14ac:dyDescent="0.55000000000000004">
      <c r="A595" s="3">
        <v>20</v>
      </c>
      <c r="B595" s="3">
        <v>3</v>
      </c>
      <c r="C595" s="5">
        <v>52807.946912958701</v>
      </c>
      <c r="D595" s="5">
        <v>44259.696171049</v>
      </c>
      <c r="E595" s="5">
        <v>45697.562970904299</v>
      </c>
      <c r="F595" s="5">
        <v>43456.313734689997</v>
      </c>
      <c r="G595" s="5">
        <v>41910.808458310799</v>
      </c>
    </row>
    <row r="596" spans="1:7" x14ac:dyDescent="0.55000000000000004">
      <c r="A596" s="3">
        <v>20</v>
      </c>
      <c r="B596" s="3">
        <v>4</v>
      </c>
      <c r="C596" s="5">
        <v>3324.1521538791999</v>
      </c>
      <c r="D596" s="5">
        <v>2269.1080625219902</v>
      </c>
      <c r="E596" s="5">
        <v>2089.43849414222</v>
      </c>
      <c r="F596" s="5">
        <v>1981.95482834789</v>
      </c>
      <c r="G596" s="5">
        <v>1855.8392286737601</v>
      </c>
    </row>
    <row r="597" spans="1:7" x14ac:dyDescent="0.55000000000000004">
      <c r="A597" s="3">
        <v>20</v>
      </c>
      <c r="B597" s="3">
        <v>5</v>
      </c>
      <c r="C597" s="5">
        <v>3565.4693056460401</v>
      </c>
      <c r="D597" s="5">
        <v>3065.1963371678698</v>
      </c>
      <c r="E597" s="5">
        <v>3244.9994023394702</v>
      </c>
      <c r="F597" s="5">
        <v>3095.66369600083</v>
      </c>
      <c r="G597" s="5">
        <v>2987.3559729493099</v>
      </c>
    </row>
    <row r="598" spans="1:7" x14ac:dyDescent="0.55000000000000004">
      <c r="A598" s="3">
        <v>20</v>
      </c>
      <c r="B598" s="3">
        <v>6</v>
      </c>
      <c r="C598" s="5">
        <v>27123.269083756499</v>
      </c>
      <c r="D598" s="5">
        <v>22547.378032123601</v>
      </c>
      <c r="E598" s="5">
        <v>21312.029948506501</v>
      </c>
      <c r="F598" s="5">
        <v>20811.6210206656</v>
      </c>
      <c r="G598" s="5">
        <v>19186.258424055599</v>
      </c>
    </row>
    <row r="599" spans="1:7" x14ac:dyDescent="0.55000000000000004">
      <c r="A599" s="3">
        <v>20</v>
      </c>
      <c r="B599" s="3">
        <v>7</v>
      </c>
      <c r="C599" s="5">
        <v>21070.9032946468</v>
      </c>
      <c r="D599" s="5">
        <v>15850.9094788162</v>
      </c>
      <c r="E599" s="5">
        <v>15263.118654591701</v>
      </c>
      <c r="F599" s="5">
        <v>14476.4277787096</v>
      </c>
      <c r="G599" s="5">
        <v>13487.6216677549</v>
      </c>
    </row>
    <row r="600" spans="1:7" x14ac:dyDescent="0.55000000000000004">
      <c r="A600" s="3">
        <v>20</v>
      </c>
      <c r="B600" s="3">
        <v>8</v>
      </c>
      <c r="C600" s="5">
        <v>18202.233609781699</v>
      </c>
      <c r="D600" s="5">
        <v>16074.953940031101</v>
      </c>
      <c r="E600" s="5">
        <v>18408.451031725399</v>
      </c>
      <c r="F600" s="5">
        <v>17594.136071175999</v>
      </c>
      <c r="G600" s="5">
        <v>15791.4861185351</v>
      </c>
    </row>
    <row r="601" spans="1:7" x14ac:dyDescent="0.55000000000000004">
      <c r="A601" s="3">
        <v>20</v>
      </c>
      <c r="B601" s="3">
        <v>9</v>
      </c>
      <c r="C601" s="5">
        <v>19568.787996897099</v>
      </c>
      <c r="D601" s="5">
        <v>17777.270429276101</v>
      </c>
      <c r="E601" s="5">
        <v>19515.297894380499</v>
      </c>
      <c r="F601" s="5">
        <v>18424.751484152301</v>
      </c>
      <c r="G601" s="5">
        <v>17903.787582549801</v>
      </c>
    </row>
    <row r="602" spans="1:7" x14ac:dyDescent="0.55000000000000004">
      <c r="A602" s="3">
        <v>20</v>
      </c>
      <c r="B602" s="3">
        <v>10</v>
      </c>
      <c r="C602" s="5">
        <v>145714.485737852</v>
      </c>
      <c r="D602" s="5">
        <v>134305.92452749301</v>
      </c>
      <c r="E602" s="5">
        <v>150043.49730987099</v>
      </c>
      <c r="F602" s="5">
        <v>148723.26569545499</v>
      </c>
      <c r="G602" s="5">
        <v>149689.78849165101</v>
      </c>
    </row>
    <row r="603" spans="1:7" x14ac:dyDescent="0.55000000000000004">
      <c r="A603" s="3">
        <v>20</v>
      </c>
      <c r="B603" s="3">
        <v>11</v>
      </c>
      <c r="C603" s="5">
        <v>114983.09239900899</v>
      </c>
      <c r="D603" s="5">
        <v>98238.771068327595</v>
      </c>
      <c r="E603" s="5">
        <v>106019.456703908</v>
      </c>
      <c r="F603" s="5">
        <v>104759.817484154</v>
      </c>
      <c r="G603" s="5">
        <v>107293.80381377001</v>
      </c>
    </row>
    <row r="604" spans="1:7" x14ac:dyDescent="0.55000000000000004">
      <c r="A604" s="3">
        <v>20</v>
      </c>
      <c r="B604" s="3">
        <v>12</v>
      </c>
      <c r="C604" s="5">
        <v>95479.813475783405</v>
      </c>
      <c r="D604" s="5">
        <v>82609.235783570606</v>
      </c>
      <c r="E604" s="5">
        <v>79354.928531990998</v>
      </c>
      <c r="F604" s="5">
        <v>73964.523102683001</v>
      </c>
      <c r="G604" s="5">
        <v>67328.488364516597</v>
      </c>
    </row>
    <row r="605" spans="1:7" x14ac:dyDescent="0.55000000000000004">
      <c r="A605" s="3">
        <v>20</v>
      </c>
      <c r="B605" s="3">
        <v>13</v>
      </c>
      <c r="C605" s="5">
        <v>198843.780136502</v>
      </c>
      <c r="D605" s="5">
        <v>183412.52266535099</v>
      </c>
      <c r="E605" s="5">
        <v>191508.42395927</v>
      </c>
      <c r="F605" s="5">
        <v>186026.31625776499</v>
      </c>
      <c r="G605" s="5">
        <v>165872.05186473401</v>
      </c>
    </row>
    <row r="606" spans="1:7" x14ac:dyDescent="0.55000000000000004">
      <c r="A606" s="3">
        <v>20</v>
      </c>
      <c r="B606" s="3">
        <v>14</v>
      </c>
      <c r="C606" s="5">
        <v>45181.205082996297</v>
      </c>
      <c r="D606" s="5">
        <v>45754.948154370701</v>
      </c>
      <c r="E606" s="5">
        <v>55424.080801910801</v>
      </c>
      <c r="F606" s="5">
        <v>53373.298412914402</v>
      </c>
      <c r="G606" s="5">
        <v>47952.894847192299</v>
      </c>
    </row>
    <row r="607" spans="1:7" x14ac:dyDescent="0.55000000000000004">
      <c r="A607" s="3">
        <v>20</v>
      </c>
      <c r="B607" s="3">
        <v>15</v>
      </c>
      <c r="C607" s="5">
        <v>10342.1225693213</v>
      </c>
      <c r="D607" s="5">
        <v>7365.5172626458798</v>
      </c>
      <c r="E607" s="5">
        <v>5942.2056466346103</v>
      </c>
      <c r="F607" s="5">
        <v>5742.0171582821504</v>
      </c>
      <c r="G607" s="5">
        <v>5173.2732801657903</v>
      </c>
    </row>
    <row r="608" spans="1:7" x14ac:dyDescent="0.55000000000000004">
      <c r="A608" s="3">
        <v>20</v>
      </c>
      <c r="B608" s="3">
        <v>16</v>
      </c>
      <c r="C608" s="5">
        <v>47052.996005925597</v>
      </c>
      <c r="D608" s="5">
        <v>39840.254702831298</v>
      </c>
      <c r="E608" s="5">
        <v>39271.516259163698</v>
      </c>
      <c r="F608" s="5">
        <v>37385.679354446002</v>
      </c>
      <c r="G608" s="5">
        <v>34728.356252594996</v>
      </c>
    </row>
    <row r="609" spans="1:7" x14ac:dyDescent="0.55000000000000004">
      <c r="A609" s="3">
        <v>20</v>
      </c>
      <c r="B609" s="3">
        <v>17</v>
      </c>
      <c r="C609" s="5">
        <v>130729.606227312</v>
      </c>
      <c r="D609" s="5">
        <v>100857.571257467</v>
      </c>
      <c r="E609" s="5">
        <v>92962.993850233499</v>
      </c>
      <c r="F609" s="5">
        <v>92076.803214321597</v>
      </c>
      <c r="G609" s="5">
        <v>95271.474640761196</v>
      </c>
    </row>
    <row r="610" spans="1:7" x14ac:dyDescent="0.55000000000000004">
      <c r="A610" s="3">
        <v>20</v>
      </c>
      <c r="B610" s="3">
        <v>18</v>
      </c>
      <c r="C610" s="5">
        <v>48099.506906529001</v>
      </c>
      <c r="D610" s="5">
        <v>44107.463989487398</v>
      </c>
      <c r="E610" s="5">
        <v>45960.437994424203</v>
      </c>
      <c r="F610" s="5">
        <v>45867.980882521202</v>
      </c>
      <c r="G610" s="5">
        <v>48418.636226098301</v>
      </c>
    </row>
    <row r="611" spans="1:7" x14ac:dyDescent="0.55000000000000004">
      <c r="A611" s="3">
        <v>20</v>
      </c>
      <c r="B611" s="3">
        <v>19</v>
      </c>
      <c r="C611" s="5">
        <v>39167.937365823404</v>
      </c>
      <c r="D611" s="5">
        <v>30828.942413305202</v>
      </c>
      <c r="E611" s="5">
        <v>27713.897367484398</v>
      </c>
      <c r="F611" s="5">
        <v>26560.6183582267</v>
      </c>
      <c r="G611" s="5">
        <v>25101.1493961983</v>
      </c>
    </row>
    <row r="612" spans="1:7" x14ac:dyDescent="0.55000000000000004">
      <c r="A612" s="3">
        <v>20</v>
      </c>
      <c r="B612" s="3">
        <v>20</v>
      </c>
      <c r="C612" s="5">
        <v>74491.608291222903</v>
      </c>
      <c r="D612" s="5">
        <v>67888.666433787395</v>
      </c>
      <c r="E612" s="5">
        <v>69751.610990807501</v>
      </c>
      <c r="F612" s="5">
        <v>63072.452343078199</v>
      </c>
      <c r="G612" s="5">
        <v>67549.858043070097</v>
      </c>
    </row>
    <row r="613" spans="1:7" x14ac:dyDescent="0.55000000000000004">
      <c r="A613" s="3">
        <v>20</v>
      </c>
      <c r="B613" s="3">
        <v>21</v>
      </c>
      <c r="C613" s="5">
        <v>115108.84439704601</v>
      </c>
      <c r="D613" s="5">
        <v>90815.0930243326</v>
      </c>
      <c r="E613" s="5">
        <v>91456.064670841006</v>
      </c>
      <c r="F613" s="5">
        <v>90621.798469190195</v>
      </c>
      <c r="G613" s="5">
        <v>96532.588938142406</v>
      </c>
    </row>
    <row r="614" spans="1:7" x14ac:dyDescent="0.55000000000000004">
      <c r="A614" s="3">
        <v>20</v>
      </c>
      <c r="B614" s="3">
        <v>22</v>
      </c>
      <c r="C614" s="5">
        <v>56602.103626569799</v>
      </c>
      <c r="D614" s="5">
        <v>39608.0586753428</v>
      </c>
      <c r="E614" s="5">
        <v>31031.3269985105</v>
      </c>
      <c r="F614" s="5">
        <v>28551.353128452101</v>
      </c>
      <c r="G614" s="5">
        <v>29422.442543842899</v>
      </c>
    </row>
    <row r="615" spans="1:7" x14ac:dyDescent="0.55000000000000004">
      <c r="A615" s="3">
        <v>20</v>
      </c>
      <c r="B615" s="3">
        <v>23</v>
      </c>
      <c r="C615" s="5">
        <v>61303.718204082601</v>
      </c>
      <c r="D615" s="5">
        <v>44583.927426611699</v>
      </c>
      <c r="E615" s="5">
        <v>44267.869547510003</v>
      </c>
      <c r="F615" s="5">
        <v>41626.449033739002</v>
      </c>
      <c r="G615" s="5">
        <v>39776.0942880933</v>
      </c>
    </row>
    <row r="616" spans="1:7" x14ac:dyDescent="0.55000000000000004">
      <c r="A616" s="3">
        <v>20</v>
      </c>
      <c r="B616" s="3">
        <v>24</v>
      </c>
      <c r="C616" s="5">
        <v>27695.761252265402</v>
      </c>
      <c r="D616" s="5">
        <v>23394.6940093466</v>
      </c>
      <c r="E616" s="5">
        <v>23092.648626178201</v>
      </c>
      <c r="F616" s="5">
        <v>22582.5440804028</v>
      </c>
      <c r="G616" s="5">
        <v>21914.2015456921</v>
      </c>
    </row>
    <row r="617" spans="1:7" x14ac:dyDescent="0.55000000000000004">
      <c r="A617" s="3">
        <v>20</v>
      </c>
      <c r="B617" s="3">
        <v>25</v>
      </c>
      <c r="C617" s="5">
        <v>37011.259714964202</v>
      </c>
      <c r="D617" s="5">
        <v>28732.524414213101</v>
      </c>
      <c r="E617" s="5">
        <v>30277.544238295799</v>
      </c>
      <c r="F617" s="5">
        <v>29692.474455687599</v>
      </c>
      <c r="G617" s="5">
        <v>28008.5484884295</v>
      </c>
    </row>
    <row r="618" spans="1:7" x14ac:dyDescent="0.55000000000000004">
      <c r="A618" s="3">
        <v>20</v>
      </c>
      <c r="B618" s="3">
        <v>26</v>
      </c>
      <c r="C618" s="5">
        <v>99453.214276045401</v>
      </c>
      <c r="D618" s="5">
        <v>63655.926229705699</v>
      </c>
      <c r="E618" s="5">
        <v>49307.084487949898</v>
      </c>
      <c r="F618" s="5">
        <v>54318.7752038252</v>
      </c>
      <c r="G618" s="5">
        <v>54919.950461177497</v>
      </c>
    </row>
    <row r="619" spans="1:7" x14ac:dyDescent="0.55000000000000004">
      <c r="A619" s="3">
        <v>20</v>
      </c>
      <c r="B619" s="3">
        <v>27</v>
      </c>
      <c r="C619" s="5">
        <v>70497.046256691203</v>
      </c>
      <c r="D619" s="5">
        <v>64697.485711793699</v>
      </c>
      <c r="E619" s="5">
        <v>73761.561577206696</v>
      </c>
      <c r="F619" s="5">
        <v>71072.862803233598</v>
      </c>
      <c r="G619" s="5">
        <v>67433.398608610005</v>
      </c>
    </row>
    <row r="620" spans="1:7" x14ac:dyDescent="0.55000000000000004">
      <c r="A620" s="3">
        <v>20</v>
      </c>
      <c r="B620" s="3">
        <v>28</v>
      </c>
      <c r="C620" s="5">
        <v>199383.23990397801</v>
      </c>
      <c r="D620" s="5">
        <v>159617.856709385</v>
      </c>
      <c r="E620" s="5">
        <v>150033.858649681</v>
      </c>
      <c r="F620" s="5">
        <v>155462.30724010101</v>
      </c>
      <c r="G620" s="5">
        <v>166464.25970089101</v>
      </c>
    </row>
    <row r="621" spans="1:7" x14ac:dyDescent="0.55000000000000004">
      <c r="A621" s="3">
        <v>20</v>
      </c>
      <c r="B621" s="3">
        <v>29</v>
      </c>
      <c r="C621" s="5">
        <v>60888.272528774403</v>
      </c>
      <c r="D621" s="5">
        <v>63797.1384831736</v>
      </c>
      <c r="E621" s="5">
        <v>56821.673166295499</v>
      </c>
      <c r="F621" s="5">
        <v>55921.291752862096</v>
      </c>
      <c r="G621" s="5">
        <v>53724.085863017899</v>
      </c>
    </row>
    <row r="622" spans="1:7" x14ac:dyDescent="0.55000000000000004">
      <c r="A622" s="3">
        <v>20</v>
      </c>
      <c r="B622" s="3">
        <v>30</v>
      </c>
      <c r="C622" s="5">
        <v>71508.133593314007</v>
      </c>
      <c r="D622" s="5">
        <v>73008.408877197595</v>
      </c>
      <c r="E622" s="5">
        <v>69263.447030055497</v>
      </c>
      <c r="F622" s="5">
        <v>66771.460707932201</v>
      </c>
      <c r="G622" s="5">
        <v>74652.156772662507</v>
      </c>
    </row>
    <row r="623" spans="1:7" x14ac:dyDescent="0.55000000000000004">
      <c r="A623" s="3">
        <v>20</v>
      </c>
      <c r="B623" s="3">
        <v>31</v>
      </c>
      <c r="C623" s="5">
        <v>84075.115570469803</v>
      </c>
      <c r="D623" s="5">
        <v>64745.3690069734</v>
      </c>
      <c r="E623" s="5">
        <v>60034.794642820001</v>
      </c>
      <c r="F623" s="5">
        <v>55337.6436706737</v>
      </c>
      <c r="G623" s="5">
        <v>51873.230200566599</v>
      </c>
    </row>
    <row r="624" spans="1:7" x14ac:dyDescent="0.55000000000000004">
      <c r="A624" s="3">
        <v>21</v>
      </c>
      <c r="B624" s="3">
        <v>1</v>
      </c>
      <c r="C624" s="5">
        <v>28426.609059990202</v>
      </c>
      <c r="D624" s="5">
        <v>20594.6988326274</v>
      </c>
      <c r="E624" s="5">
        <v>20154.661204598498</v>
      </c>
      <c r="F624" s="5">
        <v>25304.691759116198</v>
      </c>
      <c r="G624" s="5">
        <v>19890.277835035999</v>
      </c>
    </row>
    <row r="625" spans="1:7" x14ac:dyDescent="0.55000000000000004">
      <c r="A625" s="3">
        <v>21</v>
      </c>
      <c r="B625" s="3">
        <v>2</v>
      </c>
      <c r="C625" s="5">
        <v>5931.7162587235498</v>
      </c>
      <c r="D625" s="5">
        <v>4688.7286603012999</v>
      </c>
      <c r="E625" s="5">
        <v>4046.43489037875</v>
      </c>
      <c r="F625" s="5">
        <v>3712.1212611441902</v>
      </c>
      <c r="G625" s="5">
        <v>3390.7020744043002</v>
      </c>
    </row>
    <row r="626" spans="1:7" x14ac:dyDescent="0.55000000000000004">
      <c r="A626" s="3">
        <v>21</v>
      </c>
      <c r="B626" s="3">
        <v>3</v>
      </c>
      <c r="C626" s="5">
        <v>27745.163702481801</v>
      </c>
      <c r="D626" s="5">
        <v>23844.444935000101</v>
      </c>
      <c r="E626" s="5">
        <v>25517.218897519699</v>
      </c>
      <c r="F626" s="5">
        <v>24561.4773474127</v>
      </c>
      <c r="G626" s="5">
        <v>23869.2852365621</v>
      </c>
    </row>
    <row r="627" spans="1:7" x14ac:dyDescent="0.55000000000000004">
      <c r="A627" s="3">
        <v>21</v>
      </c>
      <c r="B627" s="3">
        <v>4</v>
      </c>
      <c r="C627" s="5">
        <v>21142.5995004734</v>
      </c>
      <c r="D627" s="5">
        <v>15969.1579887142</v>
      </c>
      <c r="E627" s="5">
        <v>14237.894822078</v>
      </c>
      <c r="F627" s="5">
        <v>13272.337013558499</v>
      </c>
      <c r="G627" s="5">
        <v>11952.0498231647</v>
      </c>
    </row>
    <row r="628" spans="1:7" x14ac:dyDescent="0.55000000000000004">
      <c r="A628" s="3">
        <v>21</v>
      </c>
      <c r="B628" s="3">
        <v>5</v>
      </c>
      <c r="C628" s="5">
        <v>18398.4119123413</v>
      </c>
      <c r="D628" s="5">
        <v>13676.705336942499</v>
      </c>
      <c r="E628" s="5">
        <v>13343.5516711891</v>
      </c>
      <c r="F628" s="5">
        <v>12701.418493281401</v>
      </c>
      <c r="G628" s="5">
        <v>12354.1910362422</v>
      </c>
    </row>
    <row r="629" spans="1:7" x14ac:dyDescent="0.55000000000000004">
      <c r="A629" s="3">
        <v>21</v>
      </c>
      <c r="B629" s="3">
        <v>6</v>
      </c>
      <c r="C629" s="5">
        <v>52114.957611917001</v>
      </c>
      <c r="D629" s="5">
        <v>49214.314333125498</v>
      </c>
      <c r="E629" s="5">
        <v>48572.2477868391</v>
      </c>
      <c r="F629" s="5">
        <v>47260.425091894402</v>
      </c>
      <c r="G629" s="5">
        <v>45539.254932329401</v>
      </c>
    </row>
    <row r="630" spans="1:7" x14ac:dyDescent="0.55000000000000004">
      <c r="A630" s="3">
        <v>21</v>
      </c>
      <c r="B630" s="3">
        <v>7</v>
      </c>
      <c r="C630" s="5">
        <v>46197.281219011398</v>
      </c>
      <c r="D630" s="5">
        <v>35600.968230441496</v>
      </c>
      <c r="E630" s="5">
        <v>32761.3029733642</v>
      </c>
      <c r="F630" s="5">
        <v>32526.3394430115</v>
      </c>
      <c r="G630" s="5">
        <v>31799.637762453702</v>
      </c>
    </row>
    <row r="631" spans="1:7" x14ac:dyDescent="0.55000000000000004">
      <c r="A631" s="3">
        <v>21</v>
      </c>
      <c r="B631" s="3">
        <v>8</v>
      </c>
      <c r="C631" s="5">
        <v>21907.706825946701</v>
      </c>
      <c r="D631" s="5">
        <v>19039.028276194698</v>
      </c>
      <c r="E631" s="5">
        <v>24858.661835306299</v>
      </c>
      <c r="F631" s="5">
        <v>23973.600077163999</v>
      </c>
      <c r="G631" s="5">
        <v>22765.9317790764</v>
      </c>
    </row>
    <row r="632" spans="1:7" x14ac:dyDescent="0.55000000000000004">
      <c r="A632" s="3">
        <v>21</v>
      </c>
      <c r="B632" s="3">
        <v>9</v>
      </c>
      <c r="C632" s="5">
        <v>22498.755836481101</v>
      </c>
      <c r="D632" s="5">
        <v>21151.830540062001</v>
      </c>
      <c r="E632" s="5">
        <v>23904.890788625002</v>
      </c>
      <c r="F632" s="5">
        <v>23857.805330031799</v>
      </c>
      <c r="G632" s="5">
        <v>22757.210646441599</v>
      </c>
    </row>
    <row r="633" spans="1:7" x14ac:dyDescent="0.55000000000000004">
      <c r="A633" s="3">
        <v>21</v>
      </c>
      <c r="B633" s="3">
        <v>10</v>
      </c>
      <c r="C633" s="5">
        <v>93980.987208619597</v>
      </c>
      <c r="D633" s="5">
        <v>85313.511917865602</v>
      </c>
      <c r="E633" s="5">
        <v>102151.916887764</v>
      </c>
      <c r="F633" s="5">
        <v>96519.786170487598</v>
      </c>
      <c r="G633" s="5">
        <v>86950.957161407903</v>
      </c>
    </row>
    <row r="634" spans="1:7" x14ac:dyDescent="0.55000000000000004">
      <c r="A634" s="3">
        <v>21</v>
      </c>
      <c r="B634" s="3">
        <v>11</v>
      </c>
      <c r="C634" s="5">
        <v>36916.350280925399</v>
      </c>
      <c r="D634" s="5">
        <v>28518.0905424681</v>
      </c>
      <c r="E634" s="5">
        <v>24608.394533328901</v>
      </c>
      <c r="F634" s="5">
        <v>30156.836853590401</v>
      </c>
      <c r="G634" s="5">
        <v>32873.570045597902</v>
      </c>
    </row>
    <row r="635" spans="1:7" x14ac:dyDescent="0.55000000000000004">
      <c r="A635" s="3">
        <v>21</v>
      </c>
      <c r="B635" s="3">
        <v>12</v>
      </c>
      <c r="C635" s="5">
        <v>50517.0953444361</v>
      </c>
      <c r="D635" s="5">
        <v>41346.602891144801</v>
      </c>
      <c r="E635" s="5">
        <v>42363.969005479499</v>
      </c>
      <c r="F635" s="5">
        <v>40726.4958020224</v>
      </c>
      <c r="G635" s="5">
        <v>40219.135066509203</v>
      </c>
    </row>
    <row r="636" spans="1:7" x14ac:dyDescent="0.55000000000000004">
      <c r="A636" s="3">
        <v>21</v>
      </c>
      <c r="B636" s="3">
        <v>13</v>
      </c>
      <c r="C636" s="5">
        <v>14865.6530177356</v>
      </c>
      <c r="D636" s="5">
        <v>10834.6922023119</v>
      </c>
      <c r="E636" s="5">
        <v>8453.5470492152308</v>
      </c>
      <c r="F636" s="5">
        <v>7764.2191644492996</v>
      </c>
      <c r="G636" s="5">
        <v>5941.4371317649502</v>
      </c>
    </row>
    <row r="637" spans="1:7" x14ac:dyDescent="0.55000000000000004">
      <c r="A637" s="3">
        <v>21</v>
      </c>
      <c r="B637" s="3">
        <v>14</v>
      </c>
      <c r="C637" s="5">
        <v>122181.645408101</v>
      </c>
      <c r="D637" s="5">
        <v>118027.89816305399</v>
      </c>
      <c r="E637" s="5">
        <v>149678.162191143</v>
      </c>
      <c r="F637" s="5">
        <v>146028.75875983699</v>
      </c>
      <c r="G637" s="5">
        <v>134787.64670028101</v>
      </c>
    </row>
    <row r="638" spans="1:7" x14ac:dyDescent="0.55000000000000004">
      <c r="A638" s="3">
        <v>21</v>
      </c>
      <c r="B638" s="3">
        <v>15</v>
      </c>
      <c r="C638" s="5">
        <v>9421.4396484089393</v>
      </c>
      <c r="D638" s="5">
        <v>7207.6536637870804</v>
      </c>
      <c r="E638" s="5">
        <v>6590.8481634730697</v>
      </c>
      <c r="F638" s="5">
        <v>6179.9355701835302</v>
      </c>
      <c r="G638" s="5">
        <v>5994.6658616249797</v>
      </c>
    </row>
    <row r="639" spans="1:7" x14ac:dyDescent="0.55000000000000004">
      <c r="A639" s="3">
        <v>21</v>
      </c>
      <c r="B639" s="3">
        <v>16</v>
      </c>
      <c r="C639" s="5">
        <v>68948.931006929604</v>
      </c>
      <c r="D639" s="5">
        <v>62734.116898880799</v>
      </c>
      <c r="E639" s="5">
        <v>62338.829409185601</v>
      </c>
      <c r="F639" s="5">
        <v>59332.117323174098</v>
      </c>
      <c r="G639" s="5">
        <v>60223.478703591703</v>
      </c>
    </row>
    <row r="640" spans="1:7" x14ac:dyDescent="0.55000000000000004">
      <c r="A640" s="3">
        <v>21</v>
      </c>
      <c r="B640" s="3">
        <v>17</v>
      </c>
      <c r="C640" s="5">
        <v>114183.751494849</v>
      </c>
      <c r="D640" s="5">
        <v>94541.274528880997</v>
      </c>
      <c r="E640" s="5">
        <v>89770.215380817404</v>
      </c>
      <c r="F640" s="5">
        <v>88530.135336320003</v>
      </c>
      <c r="G640" s="5">
        <v>90387.957087920193</v>
      </c>
    </row>
    <row r="641" spans="1:7" x14ac:dyDescent="0.55000000000000004">
      <c r="A641" s="3">
        <v>21</v>
      </c>
      <c r="B641" s="3">
        <v>18</v>
      </c>
      <c r="C641" s="5">
        <v>44722.912138751497</v>
      </c>
      <c r="D641" s="5">
        <v>41344.207031125603</v>
      </c>
      <c r="E641" s="5">
        <v>44072.591500646296</v>
      </c>
      <c r="F641" s="5">
        <v>43723.647244091102</v>
      </c>
      <c r="G641" s="5">
        <v>46950.995280262403</v>
      </c>
    </row>
    <row r="642" spans="1:7" x14ac:dyDescent="0.55000000000000004">
      <c r="A642" s="3">
        <v>21</v>
      </c>
      <c r="B642" s="3">
        <v>19</v>
      </c>
      <c r="C642" s="5">
        <v>35477.289879407501</v>
      </c>
      <c r="D642" s="5">
        <v>27739.2960641301</v>
      </c>
      <c r="E642" s="5">
        <v>24540.208712380201</v>
      </c>
      <c r="F642" s="5">
        <v>23622.351203607901</v>
      </c>
      <c r="G642" s="5">
        <v>22431.172780891</v>
      </c>
    </row>
    <row r="643" spans="1:7" x14ac:dyDescent="0.55000000000000004">
      <c r="A643" s="3">
        <v>21</v>
      </c>
      <c r="B643" s="3">
        <v>20</v>
      </c>
      <c r="C643" s="5">
        <v>93040.401335423099</v>
      </c>
      <c r="D643" s="5">
        <v>97895.290353139702</v>
      </c>
      <c r="E643" s="5">
        <v>113629.973862171</v>
      </c>
      <c r="F643" s="5">
        <v>102304.38852019901</v>
      </c>
      <c r="G643" s="5">
        <v>106060.211196242</v>
      </c>
    </row>
    <row r="644" spans="1:7" x14ac:dyDescent="0.55000000000000004">
      <c r="A644" s="3">
        <v>21</v>
      </c>
      <c r="B644" s="3">
        <v>21</v>
      </c>
      <c r="C644" s="5">
        <v>72376.233930782793</v>
      </c>
      <c r="D644" s="5">
        <v>59536.3434274311</v>
      </c>
      <c r="E644" s="5">
        <v>64897.274241553401</v>
      </c>
      <c r="F644" s="5">
        <v>66686.712033206</v>
      </c>
      <c r="G644" s="5">
        <v>73653.8896507545</v>
      </c>
    </row>
    <row r="645" spans="1:7" x14ac:dyDescent="0.55000000000000004">
      <c r="A645" s="3">
        <v>21</v>
      </c>
      <c r="B645" s="3">
        <v>22</v>
      </c>
      <c r="C645" s="5">
        <v>31493.045936058799</v>
      </c>
      <c r="D645" s="5">
        <v>22194.805351525101</v>
      </c>
      <c r="E645" s="5">
        <v>17730.748332272298</v>
      </c>
      <c r="F645" s="5">
        <v>16416.700375445202</v>
      </c>
      <c r="G645" s="5">
        <v>17941.279125492001</v>
      </c>
    </row>
    <row r="646" spans="1:7" x14ac:dyDescent="0.55000000000000004">
      <c r="A646" s="3">
        <v>21</v>
      </c>
      <c r="B646" s="3">
        <v>23</v>
      </c>
      <c r="C646" s="5">
        <v>52748.888386648701</v>
      </c>
      <c r="D646" s="5">
        <v>38261.705707856898</v>
      </c>
      <c r="E646" s="5">
        <v>38832.585621389699</v>
      </c>
      <c r="F646" s="5">
        <v>37043.103848954197</v>
      </c>
      <c r="G646" s="5">
        <v>36234.653347602602</v>
      </c>
    </row>
    <row r="647" spans="1:7" x14ac:dyDescent="0.55000000000000004">
      <c r="A647" s="3">
        <v>21</v>
      </c>
      <c r="B647" s="3">
        <v>24</v>
      </c>
      <c r="C647" s="5">
        <v>12456.015013124301</v>
      </c>
      <c r="D647" s="5">
        <v>10776.2090734097</v>
      </c>
      <c r="E647" s="5">
        <v>10562.7990389935</v>
      </c>
      <c r="F647" s="5">
        <v>10078.6196104025</v>
      </c>
      <c r="G647" s="5">
        <v>9272.5773233178006</v>
      </c>
    </row>
    <row r="648" spans="1:7" x14ac:dyDescent="0.55000000000000004">
      <c r="A648" s="3">
        <v>21</v>
      </c>
      <c r="B648" s="3">
        <v>25</v>
      </c>
      <c r="C648" s="5">
        <v>33656.210565852802</v>
      </c>
      <c r="D648" s="5">
        <v>28861.0758594125</v>
      </c>
      <c r="E648" s="5">
        <v>29895.6362559886</v>
      </c>
      <c r="F648" s="5">
        <v>33614.424342221799</v>
      </c>
      <c r="G648" s="5">
        <v>30931.3302960168</v>
      </c>
    </row>
    <row r="649" spans="1:7" x14ac:dyDescent="0.55000000000000004">
      <c r="A649" s="3">
        <v>21</v>
      </c>
      <c r="B649" s="3">
        <v>26</v>
      </c>
      <c r="C649" s="5">
        <v>89060.387674030804</v>
      </c>
      <c r="D649" s="5">
        <v>57604.201657826503</v>
      </c>
      <c r="E649" s="5">
        <v>43083.099977853497</v>
      </c>
      <c r="F649" s="5">
        <v>47391.727893881201</v>
      </c>
      <c r="G649" s="5">
        <v>48137.161517921697</v>
      </c>
    </row>
    <row r="650" spans="1:7" x14ac:dyDescent="0.55000000000000004">
      <c r="A650" s="3">
        <v>21</v>
      </c>
      <c r="B650" s="3">
        <v>27</v>
      </c>
      <c r="C650" s="5">
        <v>55753.7832967133</v>
      </c>
      <c r="D650" s="5">
        <v>55430.749009638603</v>
      </c>
      <c r="E650" s="5">
        <v>64428.656031905797</v>
      </c>
      <c r="F650" s="5">
        <v>62832.735926089503</v>
      </c>
      <c r="G650" s="5">
        <v>59808.577683795898</v>
      </c>
    </row>
    <row r="651" spans="1:7" x14ac:dyDescent="0.55000000000000004">
      <c r="A651" s="3">
        <v>21</v>
      </c>
      <c r="B651" s="3">
        <v>28</v>
      </c>
      <c r="C651" s="5">
        <v>152027.59468713601</v>
      </c>
      <c r="D651" s="5">
        <v>114588.30704724199</v>
      </c>
      <c r="E651" s="5">
        <v>114916.147780557</v>
      </c>
      <c r="F651" s="5">
        <v>125245.63260195999</v>
      </c>
      <c r="G651" s="5">
        <v>157754.48160834299</v>
      </c>
    </row>
    <row r="652" spans="1:7" x14ac:dyDescent="0.55000000000000004">
      <c r="A652" s="3">
        <v>21</v>
      </c>
      <c r="B652" s="3">
        <v>29</v>
      </c>
      <c r="C652" s="5">
        <v>54577.096878833298</v>
      </c>
      <c r="D652" s="5">
        <v>46078.391937863002</v>
      </c>
      <c r="E652" s="5">
        <v>40212.713396810897</v>
      </c>
      <c r="F652" s="5">
        <v>39081.235901184802</v>
      </c>
      <c r="G652" s="5">
        <v>38551.762321548696</v>
      </c>
    </row>
    <row r="653" spans="1:7" x14ac:dyDescent="0.55000000000000004">
      <c r="A653" s="3">
        <v>21</v>
      </c>
      <c r="B653" s="3">
        <v>30</v>
      </c>
      <c r="C653" s="5">
        <v>90519.675284976605</v>
      </c>
      <c r="D653" s="5">
        <v>66737.708989470499</v>
      </c>
      <c r="E653" s="5">
        <v>56138.505005401501</v>
      </c>
      <c r="F653" s="5">
        <v>52837.263513158599</v>
      </c>
      <c r="G653" s="5">
        <v>58799.363776087899</v>
      </c>
    </row>
    <row r="654" spans="1:7" x14ac:dyDescent="0.55000000000000004">
      <c r="A654" s="3">
        <v>21</v>
      </c>
      <c r="B654" s="3">
        <v>31</v>
      </c>
      <c r="C654" s="5">
        <v>102198.112978366</v>
      </c>
      <c r="D654" s="5">
        <v>72058.528652351306</v>
      </c>
      <c r="E654" s="5">
        <v>61471.371835256301</v>
      </c>
      <c r="F654" s="5">
        <v>56217.795584263898</v>
      </c>
      <c r="G654" s="5">
        <v>50933.396555621599</v>
      </c>
    </row>
    <row r="655" spans="1:7" x14ac:dyDescent="0.55000000000000004">
      <c r="A655" s="3">
        <v>22</v>
      </c>
      <c r="B655" s="3">
        <v>1</v>
      </c>
      <c r="C655" s="5">
        <v>62381.396078678801</v>
      </c>
      <c r="D655" s="5">
        <v>68205.680054222597</v>
      </c>
      <c r="E655" s="5">
        <v>56137.766430729404</v>
      </c>
      <c r="F655" s="5">
        <v>58167.818729345003</v>
      </c>
      <c r="G655" s="5">
        <v>57771.1650223541</v>
      </c>
    </row>
    <row r="656" spans="1:7" x14ac:dyDescent="0.55000000000000004">
      <c r="A656" s="3">
        <v>22</v>
      </c>
      <c r="B656" s="3">
        <v>2</v>
      </c>
      <c r="C656" s="5">
        <v>4636.9909945222598</v>
      </c>
      <c r="D656" s="5">
        <v>3776.9852197113901</v>
      </c>
      <c r="E656" s="5">
        <v>3353.7348592825601</v>
      </c>
      <c r="F656" s="5">
        <v>3071.1009142808498</v>
      </c>
      <c r="G656" s="5">
        <v>2785.1727752706001</v>
      </c>
    </row>
    <row r="657" spans="1:7" x14ac:dyDescent="0.55000000000000004">
      <c r="A657" s="3">
        <v>22</v>
      </c>
      <c r="B657" s="3">
        <v>3</v>
      </c>
      <c r="C657" s="5">
        <v>135188.93236771601</v>
      </c>
      <c r="D657" s="5">
        <v>129277.70723631</v>
      </c>
      <c r="E657" s="5">
        <v>133778.259185042</v>
      </c>
      <c r="F657" s="5">
        <v>126254.778431643</v>
      </c>
      <c r="G657" s="5">
        <v>118192.737501379</v>
      </c>
    </row>
    <row r="658" spans="1:7" x14ac:dyDescent="0.55000000000000004">
      <c r="A658" s="3">
        <v>22</v>
      </c>
      <c r="B658" s="3">
        <v>4</v>
      </c>
      <c r="C658" s="5">
        <v>29209.403075149199</v>
      </c>
      <c r="D658" s="5">
        <v>18707.5226987764</v>
      </c>
      <c r="E658" s="5">
        <v>17381.8691369845</v>
      </c>
      <c r="F658" s="5">
        <v>16150.793060005801</v>
      </c>
      <c r="G658" s="5">
        <v>14507.229948759101</v>
      </c>
    </row>
    <row r="659" spans="1:7" x14ac:dyDescent="0.55000000000000004">
      <c r="A659" s="3">
        <v>22</v>
      </c>
      <c r="B659" s="3">
        <v>5</v>
      </c>
      <c r="C659" s="5">
        <v>100536.77543865899</v>
      </c>
      <c r="D659" s="5">
        <v>69711.560553061106</v>
      </c>
      <c r="E659" s="5">
        <v>65137.521864069902</v>
      </c>
      <c r="F659" s="5">
        <v>62539.972987601701</v>
      </c>
      <c r="G659" s="5">
        <v>60644.356514461302</v>
      </c>
    </row>
    <row r="660" spans="1:7" x14ac:dyDescent="0.55000000000000004">
      <c r="A660" s="3">
        <v>22</v>
      </c>
      <c r="B660" s="3">
        <v>6</v>
      </c>
      <c r="C660" s="5">
        <v>298152.85503857402</v>
      </c>
      <c r="D660" s="5">
        <v>254849.06057581</v>
      </c>
      <c r="E660" s="5">
        <v>252602.74565335101</v>
      </c>
      <c r="F660" s="5">
        <v>244343.82524349299</v>
      </c>
      <c r="G660" s="5">
        <v>228111.24236466101</v>
      </c>
    </row>
    <row r="661" spans="1:7" x14ac:dyDescent="0.55000000000000004">
      <c r="A661" s="3">
        <v>22</v>
      </c>
      <c r="B661" s="3">
        <v>7</v>
      </c>
      <c r="C661" s="5">
        <v>24166.063662968601</v>
      </c>
      <c r="D661" s="5">
        <v>19873.6034215371</v>
      </c>
      <c r="E661" s="5">
        <v>16682.408321305302</v>
      </c>
      <c r="F661" s="5">
        <v>15637.122584335801</v>
      </c>
      <c r="G661" s="5">
        <v>14316.285224761101</v>
      </c>
    </row>
    <row r="662" spans="1:7" x14ac:dyDescent="0.55000000000000004">
      <c r="A662" s="3">
        <v>22</v>
      </c>
      <c r="B662" s="3">
        <v>8</v>
      </c>
      <c r="C662" s="5">
        <v>54492.912016268499</v>
      </c>
      <c r="D662" s="5">
        <v>46170.094774244099</v>
      </c>
      <c r="E662" s="5">
        <v>47396.663860124601</v>
      </c>
      <c r="F662" s="5">
        <v>46262.781944360402</v>
      </c>
      <c r="G662" s="5">
        <v>43657.326082633102</v>
      </c>
    </row>
    <row r="663" spans="1:7" x14ac:dyDescent="0.55000000000000004">
      <c r="A663" s="3">
        <v>22</v>
      </c>
      <c r="B663" s="3">
        <v>9</v>
      </c>
      <c r="C663" s="5">
        <v>36483.234551540801</v>
      </c>
      <c r="D663" s="5">
        <v>29788.594132168098</v>
      </c>
      <c r="E663" s="5">
        <v>29614.907065124</v>
      </c>
      <c r="F663" s="5">
        <v>27238.258158520599</v>
      </c>
      <c r="G663" s="5">
        <v>25886.1991104759</v>
      </c>
    </row>
    <row r="664" spans="1:7" x14ac:dyDescent="0.55000000000000004">
      <c r="A664" s="3">
        <v>22</v>
      </c>
      <c r="B664" s="3">
        <v>10</v>
      </c>
      <c r="C664" s="5">
        <v>226786.65211233601</v>
      </c>
      <c r="D664" s="5">
        <v>195253.85691082501</v>
      </c>
      <c r="E664" s="5">
        <v>192130.53635603999</v>
      </c>
      <c r="F664" s="5">
        <v>187221.99239579501</v>
      </c>
      <c r="G664" s="5">
        <v>172921.96562756301</v>
      </c>
    </row>
    <row r="665" spans="1:7" x14ac:dyDescent="0.55000000000000004">
      <c r="A665" s="3">
        <v>22</v>
      </c>
      <c r="B665" s="3">
        <v>11</v>
      </c>
      <c r="C665" s="5">
        <v>45381.849768109503</v>
      </c>
      <c r="D665" s="5">
        <v>39488.007522997199</v>
      </c>
      <c r="E665" s="5">
        <v>42097.071394804203</v>
      </c>
      <c r="F665" s="5">
        <v>43095.611720382301</v>
      </c>
      <c r="G665" s="5">
        <v>41678.123934707102</v>
      </c>
    </row>
    <row r="666" spans="1:7" x14ac:dyDescent="0.55000000000000004">
      <c r="A666" s="3">
        <v>22</v>
      </c>
      <c r="B666" s="3">
        <v>12</v>
      </c>
      <c r="C666" s="5">
        <v>329192.51745984401</v>
      </c>
      <c r="D666" s="5">
        <v>292778.88918038597</v>
      </c>
      <c r="E666" s="5">
        <v>331349.40711669001</v>
      </c>
      <c r="F666" s="5">
        <v>312563.085095121</v>
      </c>
      <c r="G666" s="5">
        <v>284925.24847678398</v>
      </c>
    </row>
    <row r="667" spans="1:7" x14ac:dyDescent="0.55000000000000004">
      <c r="A667" s="3">
        <v>22</v>
      </c>
      <c r="B667" s="3">
        <v>13</v>
      </c>
      <c r="C667" s="5">
        <v>111813.591336688</v>
      </c>
      <c r="D667" s="5">
        <v>87202.6716992156</v>
      </c>
      <c r="E667" s="5">
        <v>70282.011424283803</v>
      </c>
      <c r="F667" s="5">
        <v>65735.721539671897</v>
      </c>
      <c r="G667" s="5">
        <v>53913.588229520101</v>
      </c>
    </row>
    <row r="668" spans="1:7" x14ac:dyDescent="0.55000000000000004">
      <c r="A668" s="3">
        <v>22</v>
      </c>
      <c r="B668" s="3">
        <v>14</v>
      </c>
      <c r="C668" s="5">
        <v>537732.969566877</v>
      </c>
      <c r="D668" s="5">
        <v>526128.36563877598</v>
      </c>
      <c r="E668" s="5">
        <v>568085.92799376196</v>
      </c>
      <c r="F668" s="5">
        <v>559610.40451339597</v>
      </c>
      <c r="G668" s="5">
        <v>531285.23131498497</v>
      </c>
    </row>
    <row r="669" spans="1:7" x14ac:dyDescent="0.55000000000000004">
      <c r="A669" s="3">
        <v>22</v>
      </c>
      <c r="B669" s="3">
        <v>15</v>
      </c>
      <c r="C669" s="5">
        <v>12345.743099277001</v>
      </c>
      <c r="D669" s="5">
        <v>10804.581171248001</v>
      </c>
      <c r="E669" s="5">
        <v>9579.1967974521704</v>
      </c>
      <c r="F669" s="5">
        <v>9128.5788002204808</v>
      </c>
      <c r="G669" s="5">
        <v>9260.5676458605103</v>
      </c>
    </row>
    <row r="670" spans="1:7" x14ac:dyDescent="0.55000000000000004">
      <c r="A670" s="3">
        <v>22</v>
      </c>
      <c r="B670" s="3">
        <v>16</v>
      </c>
      <c r="C670" s="5">
        <v>145373.269231718</v>
      </c>
      <c r="D670" s="5">
        <v>124207.658721664</v>
      </c>
      <c r="E670" s="5">
        <v>116859.60984272401</v>
      </c>
      <c r="F670" s="5">
        <v>110394.980546935</v>
      </c>
      <c r="G670" s="5">
        <v>106209.11919426599</v>
      </c>
    </row>
    <row r="671" spans="1:7" x14ac:dyDescent="0.55000000000000004">
      <c r="A671" s="3">
        <v>22</v>
      </c>
      <c r="B671" s="3">
        <v>17</v>
      </c>
      <c r="C671" s="5">
        <v>246807.40161060399</v>
      </c>
      <c r="D671" s="5">
        <v>202817.27479813501</v>
      </c>
      <c r="E671" s="5">
        <v>182487.688101562</v>
      </c>
      <c r="F671" s="5">
        <v>179399.371869314</v>
      </c>
      <c r="G671" s="5">
        <v>183396.136680016</v>
      </c>
    </row>
    <row r="672" spans="1:7" x14ac:dyDescent="0.55000000000000004">
      <c r="A672" s="3">
        <v>22</v>
      </c>
      <c r="B672" s="3">
        <v>18</v>
      </c>
      <c r="C672" s="5">
        <v>82340.961537839699</v>
      </c>
      <c r="D672" s="5">
        <v>78581.740576684504</v>
      </c>
      <c r="E672" s="5">
        <v>80595.737169735105</v>
      </c>
      <c r="F672" s="5">
        <v>79109.165951312607</v>
      </c>
      <c r="G672" s="5">
        <v>80433.891936576096</v>
      </c>
    </row>
    <row r="673" spans="1:7" x14ac:dyDescent="0.55000000000000004">
      <c r="A673" s="3">
        <v>22</v>
      </c>
      <c r="B673" s="3">
        <v>19</v>
      </c>
      <c r="C673" s="5">
        <v>49438.692922825998</v>
      </c>
      <c r="D673" s="5">
        <v>47991.0079594013</v>
      </c>
      <c r="E673" s="5">
        <v>49179.657561591899</v>
      </c>
      <c r="F673" s="5">
        <v>48396.126662062903</v>
      </c>
      <c r="G673" s="5">
        <v>48037.180375115</v>
      </c>
    </row>
    <row r="674" spans="1:7" x14ac:dyDescent="0.55000000000000004">
      <c r="A674" s="3">
        <v>22</v>
      </c>
      <c r="B674" s="3">
        <v>20</v>
      </c>
      <c r="C674" s="5">
        <v>120579.64457795399</v>
      </c>
      <c r="D674" s="5">
        <v>129124.856884951</v>
      </c>
      <c r="E674" s="5">
        <v>135632.836512954</v>
      </c>
      <c r="F674" s="5">
        <v>132142.034527757</v>
      </c>
      <c r="G674" s="5">
        <v>126291.54080799699</v>
      </c>
    </row>
    <row r="675" spans="1:7" x14ac:dyDescent="0.55000000000000004">
      <c r="A675" s="3">
        <v>22</v>
      </c>
      <c r="B675" s="3">
        <v>21</v>
      </c>
      <c r="C675" s="5">
        <v>225720.54606741399</v>
      </c>
      <c r="D675" s="5">
        <v>184417.06990296999</v>
      </c>
      <c r="E675" s="5">
        <v>189340.39959563501</v>
      </c>
      <c r="F675" s="5">
        <v>187231.6004044</v>
      </c>
      <c r="G675" s="5">
        <v>189164.929389603</v>
      </c>
    </row>
    <row r="676" spans="1:7" x14ac:dyDescent="0.55000000000000004">
      <c r="A676" s="3">
        <v>22</v>
      </c>
      <c r="B676" s="3">
        <v>22</v>
      </c>
      <c r="C676" s="5">
        <v>88401.203688357098</v>
      </c>
      <c r="D676" s="5">
        <v>71917.155693550696</v>
      </c>
      <c r="E676" s="5">
        <v>55011.888059630503</v>
      </c>
      <c r="F676" s="5">
        <v>50739.205023176102</v>
      </c>
      <c r="G676" s="5">
        <v>46051.427552198998</v>
      </c>
    </row>
    <row r="677" spans="1:7" x14ac:dyDescent="0.55000000000000004">
      <c r="A677" s="3">
        <v>22</v>
      </c>
      <c r="B677" s="3">
        <v>23</v>
      </c>
      <c r="C677" s="5">
        <v>107348.585847729</v>
      </c>
      <c r="D677" s="5">
        <v>77588.791650230996</v>
      </c>
      <c r="E677" s="5">
        <v>74847.044284867996</v>
      </c>
      <c r="F677" s="5">
        <v>71438.935931542306</v>
      </c>
      <c r="G677" s="5">
        <v>69014.731083725201</v>
      </c>
    </row>
    <row r="678" spans="1:7" x14ac:dyDescent="0.55000000000000004">
      <c r="A678" s="3">
        <v>22</v>
      </c>
      <c r="B678" s="3">
        <v>24</v>
      </c>
      <c r="C678" s="5">
        <v>43105.9950631424</v>
      </c>
      <c r="D678" s="5">
        <v>34845.325147633099</v>
      </c>
      <c r="E678" s="5">
        <v>34118.9096846502</v>
      </c>
      <c r="F678" s="5">
        <v>32652.202412680199</v>
      </c>
      <c r="G678" s="5">
        <v>30619.456464399202</v>
      </c>
    </row>
    <row r="679" spans="1:7" x14ac:dyDescent="0.55000000000000004">
      <c r="A679" s="3">
        <v>22</v>
      </c>
      <c r="B679" s="3">
        <v>25</v>
      </c>
      <c r="C679" s="5">
        <v>85267.5205531885</v>
      </c>
      <c r="D679" s="5">
        <v>76815.244425356796</v>
      </c>
      <c r="E679" s="5">
        <v>67936.493574275897</v>
      </c>
      <c r="F679" s="5">
        <v>69589.296500721699</v>
      </c>
      <c r="G679" s="5">
        <v>70632.05239764</v>
      </c>
    </row>
    <row r="680" spans="1:7" x14ac:dyDescent="0.55000000000000004">
      <c r="A680" s="3">
        <v>22</v>
      </c>
      <c r="B680" s="3">
        <v>26</v>
      </c>
      <c r="C680" s="5">
        <v>206370.33055825299</v>
      </c>
      <c r="D680" s="5">
        <v>141694.41372922799</v>
      </c>
      <c r="E680" s="5">
        <v>106319.556548134</v>
      </c>
      <c r="F680" s="5">
        <v>115370.332637792</v>
      </c>
      <c r="G680" s="5">
        <v>115185.2108728</v>
      </c>
    </row>
    <row r="681" spans="1:7" x14ac:dyDescent="0.55000000000000004">
      <c r="A681" s="3">
        <v>22</v>
      </c>
      <c r="B681" s="3">
        <v>27</v>
      </c>
      <c r="C681" s="5">
        <v>150915.44615922801</v>
      </c>
      <c r="D681" s="5">
        <v>174702.28100261799</v>
      </c>
      <c r="E681" s="5">
        <v>203411.01682409699</v>
      </c>
      <c r="F681" s="5">
        <v>189831.65777920801</v>
      </c>
      <c r="G681" s="5">
        <v>183003.88710666299</v>
      </c>
    </row>
    <row r="682" spans="1:7" x14ac:dyDescent="0.55000000000000004">
      <c r="A682" s="3">
        <v>22</v>
      </c>
      <c r="B682" s="3">
        <v>28</v>
      </c>
      <c r="C682" s="5">
        <v>279658.22241323697</v>
      </c>
      <c r="D682" s="5">
        <v>209168.663607472</v>
      </c>
      <c r="E682" s="5">
        <v>187995.610808567</v>
      </c>
      <c r="F682" s="5">
        <v>191344.26921682799</v>
      </c>
      <c r="G682" s="5">
        <v>204469.30958958701</v>
      </c>
    </row>
    <row r="683" spans="1:7" x14ac:dyDescent="0.55000000000000004">
      <c r="A683" s="3">
        <v>22</v>
      </c>
      <c r="B683" s="3">
        <v>29</v>
      </c>
      <c r="C683" s="5">
        <v>93761.808134571795</v>
      </c>
      <c r="D683" s="5">
        <v>75329.624744266795</v>
      </c>
      <c r="E683" s="5">
        <v>68349.160636789602</v>
      </c>
      <c r="F683" s="5">
        <v>68656.331330769201</v>
      </c>
      <c r="G683" s="5">
        <v>67883.103819377298</v>
      </c>
    </row>
    <row r="684" spans="1:7" x14ac:dyDescent="0.55000000000000004">
      <c r="A684" s="3">
        <v>22</v>
      </c>
      <c r="B684" s="3">
        <v>30</v>
      </c>
      <c r="C684" s="5">
        <v>144179.64813226901</v>
      </c>
      <c r="D684" s="5">
        <v>169253.576590137</v>
      </c>
      <c r="E684" s="5">
        <v>143510.52946820899</v>
      </c>
      <c r="F684" s="5">
        <v>137422.48075082601</v>
      </c>
      <c r="G684" s="5">
        <v>127586.338893486</v>
      </c>
    </row>
    <row r="685" spans="1:7" x14ac:dyDescent="0.55000000000000004">
      <c r="A685" s="3">
        <v>22</v>
      </c>
      <c r="B685" s="3">
        <v>31</v>
      </c>
      <c r="C685" s="5">
        <v>163187.76370765001</v>
      </c>
      <c r="D685" s="5">
        <v>143004.571444559</v>
      </c>
      <c r="E685" s="5">
        <v>133299.622282478</v>
      </c>
      <c r="F685" s="5">
        <v>120704.015471292</v>
      </c>
      <c r="G685" s="5">
        <v>115612.200213481</v>
      </c>
    </row>
    <row r="686" spans="1:7" x14ac:dyDescent="0.55000000000000004">
      <c r="A686" s="3">
        <v>23</v>
      </c>
      <c r="B686" s="3">
        <v>1</v>
      </c>
      <c r="C686" s="5">
        <v>71158.402308106495</v>
      </c>
      <c r="D686" s="5">
        <v>113728.15451812001</v>
      </c>
      <c r="E686" s="5">
        <v>131872.416670932</v>
      </c>
      <c r="F686" s="5">
        <v>120006.715726407</v>
      </c>
      <c r="G686" s="5">
        <v>96776.589671731301</v>
      </c>
    </row>
    <row r="687" spans="1:7" x14ac:dyDescent="0.55000000000000004">
      <c r="A687" s="3">
        <v>23</v>
      </c>
      <c r="B687" s="3">
        <v>2</v>
      </c>
      <c r="C687" s="5">
        <v>3384.0271218345902</v>
      </c>
      <c r="D687" s="5">
        <v>2994.3299964482899</v>
      </c>
      <c r="E687" s="5">
        <v>2815.9231637078001</v>
      </c>
      <c r="F687" s="5">
        <v>2600.6338966287099</v>
      </c>
      <c r="G687" s="5">
        <v>2410.9303208390702</v>
      </c>
    </row>
    <row r="688" spans="1:7" x14ac:dyDescent="0.55000000000000004">
      <c r="A688" s="3">
        <v>23</v>
      </c>
      <c r="B688" s="3">
        <v>3</v>
      </c>
      <c r="C688" s="5">
        <v>121725.028986887</v>
      </c>
      <c r="D688" s="5">
        <v>101794.39933630401</v>
      </c>
      <c r="E688" s="5">
        <v>102920.07906408</v>
      </c>
      <c r="F688" s="5">
        <v>98118.712966049599</v>
      </c>
      <c r="G688" s="5">
        <v>92760.086503238403</v>
      </c>
    </row>
    <row r="689" spans="1:7" x14ac:dyDescent="0.55000000000000004">
      <c r="A689" s="3">
        <v>23</v>
      </c>
      <c r="B689" s="3">
        <v>4</v>
      </c>
      <c r="C689" s="5">
        <v>82065.817126133596</v>
      </c>
      <c r="D689" s="5">
        <v>60433.478378031003</v>
      </c>
      <c r="E689" s="5">
        <v>54612.437913725204</v>
      </c>
      <c r="F689" s="5">
        <v>51106.285358886802</v>
      </c>
      <c r="G689" s="5">
        <v>46126.170902525497</v>
      </c>
    </row>
    <row r="690" spans="1:7" x14ac:dyDescent="0.55000000000000004">
      <c r="A690" s="3">
        <v>23</v>
      </c>
      <c r="B690" s="3">
        <v>5</v>
      </c>
      <c r="C690" s="5">
        <v>26453.217201606501</v>
      </c>
      <c r="D690" s="5">
        <v>21938.058488895302</v>
      </c>
      <c r="E690" s="5">
        <v>20904.313054582999</v>
      </c>
      <c r="F690" s="5">
        <v>19484.576269615001</v>
      </c>
      <c r="G690" s="5">
        <v>18525.520864200302</v>
      </c>
    </row>
    <row r="691" spans="1:7" x14ac:dyDescent="0.55000000000000004">
      <c r="A691" s="3">
        <v>23</v>
      </c>
      <c r="B691" s="3">
        <v>6</v>
      </c>
      <c r="C691" s="5">
        <v>194631.53007690201</v>
      </c>
      <c r="D691" s="5">
        <v>173922.548975293</v>
      </c>
      <c r="E691" s="5">
        <v>175369.952123917</v>
      </c>
      <c r="F691" s="5">
        <v>171523.333485638</v>
      </c>
      <c r="G691" s="5">
        <v>164336.993047394</v>
      </c>
    </row>
    <row r="692" spans="1:7" x14ac:dyDescent="0.55000000000000004">
      <c r="A692" s="3">
        <v>23</v>
      </c>
      <c r="B692" s="3">
        <v>7</v>
      </c>
      <c r="C692" s="5">
        <v>94656.629637599704</v>
      </c>
      <c r="D692" s="5">
        <v>77484.459941093693</v>
      </c>
      <c r="E692" s="5">
        <v>78151.293323753504</v>
      </c>
      <c r="F692" s="5">
        <v>76461.137100157401</v>
      </c>
      <c r="G692" s="5">
        <v>72147.765287519302</v>
      </c>
    </row>
    <row r="693" spans="1:7" x14ac:dyDescent="0.55000000000000004">
      <c r="A693" s="3">
        <v>23</v>
      </c>
      <c r="B693" s="3">
        <v>8</v>
      </c>
      <c r="C693" s="5">
        <v>279218.83141621097</v>
      </c>
      <c r="D693" s="5">
        <v>225947.627649517</v>
      </c>
      <c r="E693" s="5">
        <v>227847.39952756299</v>
      </c>
      <c r="F693" s="5">
        <v>220070.015314533</v>
      </c>
      <c r="G693" s="5">
        <v>217940.50530051501</v>
      </c>
    </row>
    <row r="694" spans="1:7" x14ac:dyDescent="0.55000000000000004">
      <c r="A694" s="3">
        <v>23</v>
      </c>
      <c r="B694" s="3">
        <v>9</v>
      </c>
      <c r="C694" s="5">
        <v>69919.283774921001</v>
      </c>
      <c r="D694" s="5">
        <v>64683.0451261708</v>
      </c>
      <c r="E694" s="5">
        <v>72760.138396694398</v>
      </c>
      <c r="F694" s="5">
        <v>69366.340463009794</v>
      </c>
      <c r="G694" s="5">
        <v>67552.380700247901</v>
      </c>
    </row>
    <row r="695" spans="1:7" x14ac:dyDescent="0.55000000000000004">
      <c r="A695" s="3">
        <v>23</v>
      </c>
      <c r="B695" s="3">
        <v>10</v>
      </c>
      <c r="C695" s="5">
        <v>482951.34408900602</v>
      </c>
      <c r="D695" s="5">
        <v>429695.67401062802</v>
      </c>
      <c r="E695" s="5">
        <v>440741.888625875</v>
      </c>
      <c r="F695" s="5">
        <v>423866.70015205001</v>
      </c>
      <c r="G695" s="5">
        <v>392347.84259747498</v>
      </c>
    </row>
    <row r="696" spans="1:7" x14ac:dyDescent="0.55000000000000004">
      <c r="A696" s="3">
        <v>23</v>
      </c>
      <c r="B696" s="3">
        <v>11</v>
      </c>
      <c r="C696" s="5">
        <v>77133.775242718693</v>
      </c>
      <c r="D696" s="5">
        <v>56596.302945716598</v>
      </c>
      <c r="E696" s="5">
        <v>48927.465242233498</v>
      </c>
      <c r="F696" s="5">
        <v>46167.100317682198</v>
      </c>
      <c r="G696" s="5">
        <v>40913.520981888898</v>
      </c>
    </row>
    <row r="697" spans="1:7" x14ac:dyDescent="0.55000000000000004">
      <c r="A697" s="3">
        <v>23</v>
      </c>
      <c r="B697" s="3">
        <v>12</v>
      </c>
      <c r="C697" s="5">
        <v>313590.866046032</v>
      </c>
      <c r="D697" s="5">
        <v>297507.69348627602</v>
      </c>
      <c r="E697" s="5">
        <v>353086.57560403401</v>
      </c>
      <c r="F697" s="5">
        <v>366371.67826471402</v>
      </c>
      <c r="G697" s="5">
        <v>383460.97201451001</v>
      </c>
    </row>
    <row r="698" spans="1:7" x14ac:dyDescent="0.55000000000000004">
      <c r="A698" s="3">
        <v>23</v>
      </c>
      <c r="B698" s="3">
        <v>13</v>
      </c>
      <c r="C698" s="5">
        <v>117952.830641828</v>
      </c>
      <c r="D698" s="5">
        <v>121728.094593277</v>
      </c>
      <c r="E698" s="5">
        <v>105483.29235577901</v>
      </c>
      <c r="F698" s="5">
        <v>101672.41855042599</v>
      </c>
      <c r="G698" s="5">
        <v>87519.195248576099</v>
      </c>
    </row>
    <row r="699" spans="1:7" x14ac:dyDescent="0.55000000000000004">
      <c r="A699" s="3">
        <v>23</v>
      </c>
      <c r="B699" s="3">
        <v>14</v>
      </c>
      <c r="C699" s="5">
        <v>1663716.64921326</v>
      </c>
      <c r="D699" s="5">
        <v>1792349.81682752</v>
      </c>
      <c r="E699" s="5">
        <v>2106376.3605845799</v>
      </c>
      <c r="F699" s="5">
        <v>2097759.3586094002</v>
      </c>
      <c r="G699" s="5">
        <v>2011766.9483226701</v>
      </c>
    </row>
    <row r="700" spans="1:7" x14ac:dyDescent="0.55000000000000004">
      <c r="A700" s="3">
        <v>23</v>
      </c>
      <c r="B700" s="3">
        <v>15</v>
      </c>
      <c r="C700" s="5">
        <v>25253.108657579702</v>
      </c>
      <c r="D700" s="5">
        <v>19882.856211861501</v>
      </c>
      <c r="E700" s="5">
        <v>17245.8098272305</v>
      </c>
      <c r="F700" s="5">
        <v>15945.1754033627</v>
      </c>
      <c r="G700" s="5">
        <v>14790.0829339869</v>
      </c>
    </row>
    <row r="701" spans="1:7" x14ac:dyDescent="0.55000000000000004">
      <c r="A701" s="3">
        <v>23</v>
      </c>
      <c r="B701" s="3">
        <v>16</v>
      </c>
      <c r="C701" s="5">
        <v>255980.732648929</v>
      </c>
      <c r="D701" s="5">
        <v>232858.735728787</v>
      </c>
      <c r="E701" s="5">
        <v>228468.23158534901</v>
      </c>
      <c r="F701" s="5">
        <v>224860.28657900399</v>
      </c>
      <c r="G701" s="5">
        <v>216040.373645997</v>
      </c>
    </row>
    <row r="702" spans="1:7" x14ac:dyDescent="0.55000000000000004">
      <c r="A702" s="3">
        <v>23</v>
      </c>
      <c r="B702" s="3">
        <v>17</v>
      </c>
      <c r="C702" s="5">
        <v>526900.96344478498</v>
      </c>
      <c r="D702" s="5">
        <v>432204.58880836703</v>
      </c>
      <c r="E702" s="5">
        <v>409527.77865539503</v>
      </c>
      <c r="F702" s="5">
        <v>403133.01889542601</v>
      </c>
      <c r="G702" s="5">
        <v>413480.05736192199</v>
      </c>
    </row>
    <row r="703" spans="1:7" x14ac:dyDescent="0.55000000000000004">
      <c r="A703" s="3">
        <v>23</v>
      </c>
      <c r="B703" s="3">
        <v>18</v>
      </c>
      <c r="C703" s="5">
        <v>157496.216973081</v>
      </c>
      <c r="D703" s="5">
        <v>158209.89010890599</v>
      </c>
      <c r="E703" s="5">
        <v>166516.79356398701</v>
      </c>
      <c r="F703" s="5">
        <v>163325.29742054301</v>
      </c>
      <c r="G703" s="5">
        <v>169285.717510708</v>
      </c>
    </row>
    <row r="704" spans="1:7" x14ac:dyDescent="0.55000000000000004">
      <c r="A704" s="3">
        <v>23</v>
      </c>
      <c r="B704" s="3">
        <v>19</v>
      </c>
      <c r="C704" s="5">
        <v>298111.41809136502</v>
      </c>
      <c r="D704" s="5">
        <v>265316.998986163</v>
      </c>
      <c r="E704" s="5">
        <v>258151.344502989</v>
      </c>
      <c r="F704" s="5">
        <v>251177.09983316599</v>
      </c>
      <c r="G704" s="5">
        <v>242967.53656319101</v>
      </c>
    </row>
    <row r="705" spans="1:7" x14ac:dyDescent="0.55000000000000004">
      <c r="A705" s="3">
        <v>23</v>
      </c>
      <c r="B705" s="3">
        <v>20</v>
      </c>
      <c r="C705" s="5">
        <v>252918.528966087</v>
      </c>
      <c r="D705" s="5">
        <v>246367.638138412</v>
      </c>
      <c r="E705" s="5">
        <v>270653.37914468901</v>
      </c>
      <c r="F705" s="5">
        <v>279693.05163056898</v>
      </c>
      <c r="G705" s="5">
        <v>292801.09228015802</v>
      </c>
    </row>
    <row r="706" spans="1:7" x14ac:dyDescent="0.55000000000000004">
      <c r="A706" s="3">
        <v>23</v>
      </c>
      <c r="B706" s="3">
        <v>21</v>
      </c>
      <c r="C706" s="5">
        <v>544374.25368573598</v>
      </c>
      <c r="D706" s="5">
        <v>421418.13855988497</v>
      </c>
      <c r="E706" s="5">
        <v>394181.92088792397</v>
      </c>
      <c r="F706" s="5">
        <v>384088.64036244701</v>
      </c>
      <c r="G706" s="5">
        <v>377639.70777082298</v>
      </c>
    </row>
    <row r="707" spans="1:7" x14ac:dyDescent="0.55000000000000004">
      <c r="A707" s="3">
        <v>23</v>
      </c>
      <c r="B707" s="3">
        <v>22</v>
      </c>
      <c r="C707" s="5">
        <v>93565.920156799606</v>
      </c>
      <c r="D707" s="5">
        <v>80163.983404343599</v>
      </c>
      <c r="E707" s="5">
        <v>72903.740581644699</v>
      </c>
      <c r="F707" s="5">
        <v>68296.186177634707</v>
      </c>
      <c r="G707" s="5">
        <v>63799.629618052299</v>
      </c>
    </row>
    <row r="708" spans="1:7" x14ac:dyDescent="0.55000000000000004">
      <c r="A708" s="3">
        <v>23</v>
      </c>
      <c r="B708" s="3">
        <v>23</v>
      </c>
      <c r="C708" s="5">
        <v>240724.53341748501</v>
      </c>
      <c r="D708" s="5">
        <v>178594.180453284</v>
      </c>
      <c r="E708" s="5">
        <v>174650.94760193001</v>
      </c>
      <c r="F708" s="5">
        <v>165391.32517885001</v>
      </c>
      <c r="G708" s="5">
        <v>159778.528834539</v>
      </c>
    </row>
    <row r="709" spans="1:7" x14ac:dyDescent="0.55000000000000004">
      <c r="A709" s="3">
        <v>23</v>
      </c>
      <c r="B709" s="3">
        <v>24</v>
      </c>
      <c r="C709" s="5">
        <v>160151.324482439</v>
      </c>
      <c r="D709" s="5">
        <v>134594.914675006</v>
      </c>
      <c r="E709" s="5">
        <v>142687.98069499101</v>
      </c>
      <c r="F709" s="5">
        <v>140550.81918125501</v>
      </c>
      <c r="G709" s="5">
        <v>136426.73572936899</v>
      </c>
    </row>
    <row r="710" spans="1:7" x14ac:dyDescent="0.55000000000000004">
      <c r="A710" s="3">
        <v>23</v>
      </c>
      <c r="B710" s="3">
        <v>25</v>
      </c>
      <c r="C710" s="5">
        <v>138399.694252388</v>
      </c>
      <c r="D710" s="5">
        <v>141003.27238062199</v>
      </c>
      <c r="E710" s="5">
        <v>149060.64956681299</v>
      </c>
      <c r="F710" s="5">
        <v>142508.596910578</v>
      </c>
      <c r="G710" s="5">
        <v>132740.031198871</v>
      </c>
    </row>
    <row r="711" spans="1:7" x14ac:dyDescent="0.55000000000000004">
      <c r="A711" s="3">
        <v>23</v>
      </c>
      <c r="B711" s="3">
        <v>26</v>
      </c>
      <c r="C711" s="5">
        <v>482921.82294803398</v>
      </c>
      <c r="D711" s="5">
        <v>346838.36998966598</v>
      </c>
      <c r="E711" s="5">
        <v>281992.537692955</v>
      </c>
      <c r="F711" s="5">
        <v>310124.82949152298</v>
      </c>
      <c r="G711" s="5">
        <v>322957.46966277098</v>
      </c>
    </row>
    <row r="712" spans="1:7" x14ac:dyDescent="0.55000000000000004">
      <c r="A712" s="3">
        <v>23</v>
      </c>
      <c r="B712" s="3">
        <v>27</v>
      </c>
      <c r="C712" s="5">
        <v>386211.01203631598</v>
      </c>
      <c r="D712" s="5">
        <v>427346.61114692403</v>
      </c>
      <c r="E712" s="5">
        <v>443806.63899836602</v>
      </c>
      <c r="F712" s="5">
        <v>440359.95751397999</v>
      </c>
      <c r="G712" s="5">
        <v>435816.31223184202</v>
      </c>
    </row>
    <row r="713" spans="1:7" x14ac:dyDescent="0.55000000000000004">
      <c r="A713" s="3">
        <v>23</v>
      </c>
      <c r="B713" s="3">
        <v>28</v>
      </c>
      <c r="C713" s="5">
        <v>613088.92225590395</v>
      </c>
      <c r="D713" s="5">
        <v>469703.84003808303</v>
      </c>
      <c r="E713" s="5">
        <v>421867.11870188901</v>
      </c>
      <c r="F713" s="5">
        <v>426545.42635260901</v>
      </c>
      <c r="G713" s="5">
        <v>453345.90120921098</v>
      </c>
    </row>
    <row r="714" spans="1:7" x14ac:dyDescent="0.55000000000000004">
      <c r="A714" s="3">
        <v>23</v>
      </c>
      <c r="B714" s="3">
        <v>29</v>
      </c>
      <c r="C714" s="5">
        <v>311222.03655224602</v>
      </c>
      <c r="D714" s="5">
        <v>271475.05224520602</v>
      </c>
      <c r="E714" s="5">
        <v>237283.39980387501</v>
      </c>
      <c r="F714" s="5">
        <v>232611.86480066201</v>
      </c>
      <c r="G714" s="5">
        <v>217850.17200949899</v>
      </c>
    </row>
    <row r="715" spans="1:7" x14ac:dyDescent="0.55000000000000004">
      <c r="A715" s="3">
        <v>23</v>
      </c>
      <c r="B715" s="3">
        <v>30</v>
      </c>
      <c r="C715" s="5">
        <v>249481.43538843701</v>
      </c>
      <c r="D715" s="5">
        <v>242651.85357018601</v>
      </c>
      <c r="E715" s="5">
        <v>242843.61370834301</v>
      </c>
      <c r="F715" s="5">
        <v>232592.69152329999</v>
      </c>
      <c r="G715" s="5">
        <v>210955.82195195201</v>
      </c>
    </row>
    <row r="716" spans="1:7" x14ac:dyDescent="0.55000000000000004">
      <c r="A716" s="3">
        <v>23</v>
      </c>
      <c r="B716" s="3">
        <v>31</v>
      </c>
      <c r="C716" s="5">
        <v>317402.77607444098</v>
      </c>
      <c r="D716" s="5">
        <v>280182.32354286901</v>
      </c>
      <c r="E716" s="5">
        <v>242037.56715699</v>
      </c>
      <c r="F716" s="5">
        <v>227019.36532602701</v>
      </c>
      <c r="G716" s="5">
        <v>221575.788155583</v>
      </c>
    </row>
    <row r="717" spans="1:7" x14ac:dyDescent="0.55000000000000004">
      <c r="A717" s="3">
        <v>24</v>
      </c>
      <c r="B717" s="3">
        <v>1</v>
      </c>
      <c r="C717" s="5">
        <v>45283.6982121814</v>
      </c>
      <c r="D717" s="5">
        <v>37102.9528820212</v>
      </c>
      <c r="E717" s="5">
        <v>27267.492153894498</v>
      </c>
      <c r="F717" s="5">
        <v>25721.8483168698</v>
      </c>
      <c r="G717" s="5">
        <v>21574.2944977199</v>
      </c>
    </row>
    <row r="718" spans="1:7" x14ac:dyDescent="0.55000000000000004">
      <c r="A718" s="3">
        <v>24</v>
      </c>
      <c r="B718" s="3">
        <v>2</v>
      </c>
      <c r="C718" s="5">
        <v>2739.3785298847502</v>
      </c>
      <c r="D718" s="5">
        <v>2625.7908402210201</v>
      </c>
      <c r="E718" s="5">
        <v>2488.5713216222398</v>
      </c>
      <c r="F718" s="5">
        <v>2295.76096267297</v>
      </c>
      <c r="G718" s="5">
        <v>2119.49476989288</v>
      </c>
    </row>
    <row r="719" spans="1:7" x14ac:dyDescent="0.55000000000000004">
      <c r="A719" s="3">
        <v>24</v>
      </c>
      <c r="B719" s="3">
        <v>3</v>
      </c>
      <c r="C719" s="5">
        <v>34186.331353747402</v>
      </c>
      <c r="D719" s="5">
        <v>26791.145507706198</v>
      </c>
      <c r="E719" s="5">
        <v>31060.422795257</v>
      </c>
      <c r="F719" s="5">
        <v>29257.823722695601</v>
      </c>
      <c r="G719" s="5">
        <v>30615.511193231901</v>
      </c>
    </row>
    <row r="720" spans="1:7" x14ac:dyDescent="0.55000000000000004">
      <c r="A720" s="3">
        <v>24</v>
      </c>
      <c r="B720" s="3">
        <v>4</v>
      </c>
      <c r="C720" s="5">
        <v>4356.2833309450698</v>
      </c>
      <c r="D720" s="5">
        <v>2801.3512802065902</v>
      </c>
      <c r="E720" s="5">
        <v>2726.9888847817901</v>
      </c>
      <c r="F720" s="5">
        <v>2829.7304374242199</v>
      </c>
      <c r="G720" s="5">
        <v>2955.5792432850099</v>
      </c>
    </row>
    <row r="721" spans="1:7" x14ac:dyDescent="0.55000000000000004">
      <c r="A721" s="3">
        <v>24</v>
      </c>
      <c r="B721" s="3">
        <v>5</v>
      </c>
      <c r="C721" s="5">
        <v>4791.3638829768897</v>
      </c>
      <c r="D721" s="5">
        <v>3942.5429853310302</v>
      </c>
      <c r="E721" s="5">
        <v>4200.6115586552496</v>
      </c>
      <c r="F721" s="5">
        <v>4059.53257435451</v>
      </c>
      <c r="G721" s="5">
        <v>4134.4418954326902</v>
      </c>
    </row>
    <row r="722" spans="1:7" x14ac:dyDescent="0.55000000000000004">
      <c r="A722" s="3">
        <v>24</v>
      </c>
      <c r="B722" s="3">
        <v>6</v>
      </c>
      <c r="C722" s="5">
        <v>197002.71221177699</v>
      </c>
      <c r="D722" s="5">
        <v>175731.42315305799</v>
      </c>
      <c r="E722" s="5">
        <v>185433.27191994101</v>
      </c>
      <c r="F722" s="5">
        <v>183847.41531546001</v>
      </c>
      <c r="G722" s="5">
        <v>184519.303518395</v>
      </c>
    </row>
    <row r="723" spans="1:7" x14ac:dyDescent="0.55000000000000004">
      <c r="A723" s="3">
        <v>24</v>
      </c>
      <c r="B723" s="3">
        <v>7</v>
      </c>
      <c r="C723" s="5">
        <v>34680.029727626097</v>
      </c>
      <c r="D723" s="5">
        <v>26779.4334186257</v>
      </c>
      <c r="E723" s="5">
        <v>25789.096675181201</v>
      </c>
      <c r="F723" s="5">
        <v>24390.228955472601</v>
      </c>
      <c r="G723" s="5">
        <v>22123.009494617902</v>
      </c>
    </row>
    <row r="724" spans="1:7" x14ac:dyDescent="0.55000000000000004">
      <c r="A724" s="3">
        <v>24</v>
      </c>
      <c r="B724" s="3">
        <v>8</v>
      </c>
      <c r="C724" s="5">
        <v>25045.0361622155</v>
      </c>
      <c r="D724" s="5">
        <v>20745.118004014799</v>
      </c>
      <c r="E724" s="5">
        <v>21577.477233438502</v>
      </c>
      <c r="F724" s="5">
        <v>22158.991519313899</v>
      </c>
      <c r="G724" s="5">
        <v>21456.381214228</v>
      </c>
    </row>
    <row r="725" spans="1:7" x14ac:dyDescent="0.55000000000000004">
      <c r="A725" s="3">
        <v>24</v>
      </c>
      <c r="B725" s="3">
        <v>9</v>
      </c>
      <c r="C725" s="5">
        <v>17153.758119616701</v>
      </c>
      <c r="D725" s="5">
        <v>15199.8948479837</v>
      </c>
      <c r="E725" s="5">
        <v>16214.183160673399</v>
      </c>
      <c r="F725" s="5">
        <v>15191.181568595201</v>
      </c>
      <c r="G725" s="5">
        <v>14307.3395795213</v>
      </c>
    </row>
    <row r="726" spans="1:7" x14ac:dyDescent="0.55000000000000004">
      <c r="A726" s="3">
        <v>24</v>
      </c>
      <c r="B726" s="3">
        <v>10</v>
      </c>
      <c r="C726" s="5">
        <v>98238.277718978105</v>
      </c>
      <c r="D726" s="5">
        <v>84017.954275869095</v>
      </c>
      <c r="E726" s="5">
        <v>84802.389144307905</v>
      </c>
      <c r="F726" s="5">
        <v>81443.602383745703</v>
      </c>
      <c r="G726" s="5">
        <v>86231.5999217137</v>
      </c>
    </row>
    <row r="727" spans="1:7" x14ac:dyDescent="0.55000000000000004">
      <c r="A727" s="3">
        <v>24</v>
      </c>
      <c r="B727" s="3">
        <v>11</v>
      </c>
      <c r="C727" s="5">
        <v>241128.56126680601</v>
      </c>
      <c r="D727" s="5">
        <v>184547.062541386</v>
      </c>
      <c r="E727" s="5">
        <v>209189.775317333</v>
      </c>
      <c r="F727" s="5">
        <v>192170.72587145501</v>
      </c>
      <c r="G727" s="5">
        <v>187420.92421567201</v>
      </c>
    </row>
    <row r="728" spans="1:7" x14ac:dyDescent="0.55000000000000004">
      <c r="A728" s="3">
        <v>24</v>
      </c>
      <c r="B728" s="3">
        <v>12</v>
      </c>
      <c r="C728" s="5">
        <v>97972.112458772201</v>
      </c>
      <c r="D728" s="5">
        <v>84474.698116931497</v>
      </c>
      <c r="E728" s="5">
        <v>87304.038033578094</v>
      </c>
      <c r="F728" s="5">
        <v>83081.695729158804</v>
      </c>
      <c r="G728" s="5">
        <v>75273.745894783104</v>
      </c>
    </row>
    <row r="729" spans="1:7" x14ac:dyDescent="0.55000000000000004">
      <c r="A729" s="3">
        <v>24</v>
      </c>
      <c r="B729" s="3">
        <v>13</v>
      </c>
      <c r="C729" s="5">
        <v>28656.6502407505</v>
      </c>
      <c r="D729" s="5">
        <v>15798.037400344499</v>
      </c>
      <c r="E729" s="5">
        <v>11742.768285624999</v>
      </c>
      <c r="F729" s="5">
        <v>10777.365395954699</v>
      </c>
      <c r="G729" s="5">
        <v>8563.4801475558106</v>
      </c>
    </row>
    <row r="730" spans="1:7" x14ac:dyDescent="0.55000000000000004">
      <c r="A730" s="3">
        <v>24</v>
      </c>
      <c r="B730" s="3">
        <v>14</v>
      </c>
      <c r="C730" s="5">
        <v>156435.967347472</v>
      </c>
      <c r="D730" s="5">
        <v>147363.25964528599</v>
      </c>
      <c r="E730" s="5">
        <v>176867.28091050501</v>
      </c>
      <c r="F730" s="5">
        <v>170857.13106703601</v>
      </c>
      <c r="G730" s="5">
        <v>161547.60287954099</v>
      </c>
    </row>
    <row r="731" spans="1:7" x14ac:dyDescent="0.55000000000000004">
      <c r="A731" s="3">
        <v>24</v>
      </c>
      <c r="B731" s="3">
        <v>15</v>
      </c>
      <c r="C731" s="5">
        <v>6577.8499644999802</v>
      </c>
      <c r="D731" s="5">
        <v>4192.1028467036404</v>
      </c>
      <c r="E731" s="5">
        <v>2978.7497519532899</v>
      </c>
      <c r="F731" s="5">
        <v>2663.8125495672198</v>
      </c>
      <c r="G731" s="5">
        <v>2177.8325451077899</v>
      </c>
    </row>
    <row r="732" spans="1:7" x14ac:dyDescent="0.55000000000000004">
      <c r="A732" s="3">
        <v>24</v>
      </c>
      <c r="B732" s="3">
        <v>16</v>
      </c>
      <c r="C732" s="5">
        <v>65205.8983958596</v>
      </c>
      <c r="D732" s="5">
        <v>60755.553950283698</v>
      </c>
      <c r="E732" s="5">
        <v>63118.174806606199</v>
      </c>
      <c r="F732" s="5">
        <v>61129.070056087199</v>
      </c>
      <c r="G732" s="5">
        <v>58872.241468808803</v>
      </c>
    </row>
    <row r="733" spans="1:7" x14ac:dyDescent="0.55000000000000004">
      <c r="A733" s="3">
        <v>24</v>
      </c>
      <c r="B733" s="3">
        <v>17</v>
      </c>
      <c r="C733" s="5">
        <v>165285.28121415401</v>
      </c>
      <c r="D733" s="5">
        <v>134508.773351813</v>
      </c>
      <c r="E733" s="5">
        <v>124108.339703049</v>
      </c>
      <c r="F733" s="5">
        <v>122049.60695758701</v>
      </c>
      <c r="G733" s="5">
        <v>124508.19788306201</v>
      </c>
    </row>
    <row r="734" spans="1:7" x14ac:dyDescent="0.55000000000000004">
      <c r="A734" s="3">
        <v>24</v>
      </c>
      <c r="B734" s="3">
        <v>18</v>
      </c>
      <c r="C734" s="5">
        <v>41540.651829844799</v>
      </c>
      <c r="D734" s="5">
        <v>38770.033931625498</v>
      </c>
      <c r="E734" s="5">
        <v>40413.622080666399</v>
      </c>
      <c r="F734" s="5">
        <v>38894.5521747046</v>
      </c>
      <c r="G734" s="5">
        <v>39326.238457003703</v>
      </c>
    </row>
    <row r="735" spans="1:7" x14ac:dyDescent="0.55000000000000004">
      <c r="A735" s="3">
        <v>24</v>
      </c>
      <c r="B735" s="3">
        <v>19</v>
      </c>
      <c r="C735" s="5">
        <v>20869.606156556001</v>
      </c>
      <c r="D735" s="5">
        <v>17516.7515851346</v>
      </c>
      <c r="E735" s="5">
        <v>16466.402102062399</v>
      </c>
      <c r="F735" s="5">
        <v>15939.811175099499</v>
      </c>
      <c r="G735" s="5">
        <v>15383.6415255682</v>
      </c>
    </row>
    <row r="736" spans="1:7" x14ac:dyDescent="0.55000000000000004">
      <c r="A736" s="3">
        <v>24</v>
      </c>
      <c r="B736" s="3">
        <v>20</v>
      </c>
      <c r="C736" s="5">
        <v>80050.2398788664</v>
      </c>
      <c r="D736" s="5">
        <v>80048.886015776894</v>
      </c>
      <c r="E736" s="5">
        <v>103004.858581106</v>
      </c>
      <c r="F736" s="5">
        <v>92027.578947213406</v>
      </c>
      <c r="G736" s="5">
        <v>84628.761274250704</v>
      </c>
    </row>
    <row r="737" spans="1:7" x14ac:dyDescent="0.55000000000000004">
      <c r="A737" s="3">
        <v>24</v>
      </c>
      <c r="B737" s="3">
        <v>21</v>
      </c>
      <c r="C737" s="5">
        <v>99180.946369552505</v>
      </c>
      <c r="D737" s="5">
        <v>86206.511150706894</v>
      </c>
      <c r="E737" s="5">
        <v>85896.905708432605</v>
      </c>
      <c r="F737" s="5">
        <v>83172.8684018895</v>
      </c>
      <c r="G737" s="5">
        <v>81415.1560667835</v>
      </c>
    </row>
    <row r="738" spans="1:7" x14ac:dyDescent="0.55000000000000004">
      <c r="A738" s="3">
        <v>24</v>
      </c>
      <c r="B738" s="3">
        <v>22</v>
      </c>
      <c r="C738" s="5">
        <v>39532.473369828404</v>
      </c>
      <c r="D738" s="5">
        <v>30009.9374266903</v>
      </c>
      <c r="E738" s="5">
        <v>21639.0272994648</v>
      </c>
      <c r="F738" s="5">
        <v>19689.736068458002</v>
      </c>
      <c r="G738" s="5">
        <v>17947.921107348899</v>
      </c>
    </row>
    <row r="739" spans="1:7" x14ac:dyDescent="0.55000000000000004">
      <c r="A739" s="3">
        <v>24</v>
      </c>
      <c r="B739" s="3">
        <v>23</v>
      </c>
      <c r="C739" s="5">
        <v>51816.907453160602</v>
      </c>
      <c r="D739" s="5">
        <v>38181.2267888633</v>
      </c>
      <c r="E739" s="5">
        <v>37146.272825059597</v>
      </c>
      <c r="F739" s="5">
        <v>35197.694272277302</v>
      </c>
      <c r="G739" s="5">
        <v>34346.663009630203</v>
      </c>
    </row>
    <row r="740" spans="1:7" x14ac:dyDescent="0.55000000000000004">
      <c r="A740" s="3">
        <v>24</v>
      </c>
      <c r="B740" s="3">
        <v>24</v>
      </c>
      <c r="C740" s="5">
        <v>11373.4638988235</v>
      </c>
      <c r="D740" s="5">
        <v>12261.412744305801</v>
      </c>
      <c r="E740" s="5">
        <v>12995.076334699799</v>
      </c>
      <c r="F740" s="5">
        <v>12395.4901575971</v>
      </c>
      <c r="G740" s="5">
        <v>10993.3192795587</v>
      </c>
    </row>
    <row r="741" spans="1:7" x14ac:dyDescent="0.55000000000000004">
      <c r="A741" s="3">
        <v>24</v>
      </c>
      <c r="B741" s="3">
        <v>25</v>
      </c>
      <c r="C741" s="5">
        <v>28501.291030723401</v>
      </c>
      <c r="D741" s="5">
        <v>29245.499012316701</v>
      </c>
      <c r="E741" s="5">
        <v>26629.194340955899</v>
      </c>
      <c r="F741" s="5">
        <v>26619.477998801998</v>
      </c>
      <c r="G741" s="5">
        <v>26261.560582916001</v>
      </c>
    </row>
    <row r="742" spans="1:7" x14ac:dyDescent="0.55000000000000004">
      <c r="A742" s="3">
        <v>24</v>
      </c>
      <c r="B742" s="3">
        <v>26</v>
      </c>
      <c r="C742" s="5">
        <v>83038.095414475305</v>
      </c>
      <c r="D742" s="5">
        <v>55442.750593040197</v>
      </c>
      <c r="E742" s="5">
        <v>45608.186630325799</v>
      </c>
      <c r="F742" s="5">
        <v>49674.274638766801</v>
      </c>
      <c r="G742" s="5">
        <v>50033.208164556199</v>
      </c>
    </row>
    <row r="743" spans="1:7" x14ac:dyDescent="0.55000000000000004">
      <c r="A743" s="3">
        <v>24</v>
      </c>
      <c r="B743" s="3">
        <v>27</v>
      </c>
      <c r="C743" s="5">
        <v>40106.341355541001</v>
      </c>
      <c r="D743" s="5">
        <v>54284.5706122544</v>
      </c>
      <c r="E743" s="5">
        <v>59363.989791341999</v>
      </c>
      <c r="F743" s="5">
        <v>81916.016235455303</v>
      </c>
      <c r="G743" s="5">
        <v>73273.255997227403</v>
      </c>
    </row>
    <row r="744" spans="1:7" x14ac:dyDescent="0.55000000000000004">
      <c r="A744" s="3">
        <v>24</v>
      </c>
      <c r="B744" s="3">
        <v>28</v>
      </c>
      <c r="C744" s="5">
        <v>185425.74450531899</v>
      </c>
      <c r="D744" s="5">
        <v>137520.95559245799</v>
      </c>
      <c r="E744" s="5">
        <v>127723.393981516</v>
      </c>
      <c r="F744" s="5">
        <v>128668.140757574</v>
      </c>
      <c r="G744" s="5">
        <v>133100.035062045</v>
      </c>
    </row>
    <row r="745" spans="1:7" x14ac:dyDescent="0.55000000000000004">
      <c r="A745" s="3">
        <v>24</v>
      </c>
      <c r="B745" s="3">
        <v>29</v>
      </c>
      <c r="C745" s="5">
        <v>45648.267367797001</v>
      </c>
      <c r="D745" s="5">
        <v>35728.050117787898</v>
      </c>
      <c r="E745" s="5">
        <v>31849.653478232001</v>
      </c>
      <c r="F745" s="5">
        <v>30891.659893249001</v>
      </c>
      <c r="G745" s="5">
        <v>29774.794955190198</v>
      </c>
    </row>
    <row r="746" spans="1:7" x14ac:dyDescent="0.55000000000000004">
      <c r="A746" s="3">
        <v>24</v>
      </c>
      <c r="B746" s="3">
        <v>30</v>
      </c>
      <c r="C746" s="5">
        <v>66128.914888763597</v>
      </c>
      <c r="D746" s="5">
        <v>66939.250155045505</v>
      </c>
      <c r="E746" s="5">
        <v>51864.657281642903</v>
      </c>
      <c r="F746" s="5">
        <v>48415.054781938903</v>
      </c>
      <c r="G746" s="5">
        <v>45672.531735501499</v>
      </c>
    </row>
    <row r="747" spans="1:7" x14ac:dyDescent="0.55000000000000004">
      <c r="A747" s="3">
        <v>24</v>
      </c>
      <c r="B747" s="3">
        <v>31</v>
      </c>
      <c r="C747" s="5">
        <v>77086.281393073703</v>
      </c>
      <c r="D747" s="5">
        <v>69836.229734681794</v>
      </c>
      <c r="E747" s="5">
        <v>61632.242273251497</v>
      </c>
      <c r="F747" s="5">
        <v>71018.289393705199</v>
      </c>
      <c r="G747" s="5">
        <v>64927.310250544797</v>
      </c>
    </row>
    <row r="748" spans="1:7" x14ac:dyDescent="0.55000000000000004">
      <c r="A748" s="3">
        <v>25</v>
      </c>
      <c r="B748" s="3">
        <v>1</v>
      </c>
      <c r="C748" s="5">
        <v>42489.915822878102</v>
      </c>
      <c r="D748" s="5">
        <v>25330.3431338097</v>
      </c>
      <c r="E748" s="5">
        <v>26082.350547928199</v>
      </c>
      <c r="F748" s="5">
        <v>23160.051464885801</v>
      </c>
      <c r="G748" s="5">
        <v>18482.494047227101</v>
      </c>
    </row>
    <row r="749" spans="1:7" x14ac:dyDescent="0.55000000000000004">
      <c r="A749" s="3">
        <v>25</v>
      </c>
      <c r="B749" s="3">
        <v>2</v>
      </c>
      <c r="C749" s="5">
        <v>1259.6930016080901</v>
      </c>
      <c r="D749" s="5">
        <v>1024.66054556841</v>
      </c>
      <c r="E749" s="5">
        <v>876.98096955086896</v>
      </c>
      <c r="F749" s="5">
        <v>805.46718793705497</v>
      </c>
      <c r="G749" s="5">
        <v>739.63028818724899</v>
      </c>
    </row>
    <row r="750" spans="1:7" x14ac:dyDescent="0.55000000000000004">
      <c r="A750" s="3">
        <v>25</v>
      </c>
      <c r="B750" s="3">
        <v>3</v>
      </c>
      <c r="C750" s="5">
        <v>22052.5301843251</v>
      </c>
      <c r="D750" s="5">
        <v>25108.745912931201</v>
      </c>
      <c r="E750" s="5">
        <v>29801.8569164605</v>
      </c>
      <c r="F750" s="5">
        <v>29480.8901895983</v>
      </c>
      <c r="G750" s="5">
        <v>26824.747753988799</v>
      </c>
    </row>
    <row r="751" spans="1:7" x14ac:dyDescent="0.55000000000000004">
      <c r="A751" s="3">
        <v>25</v>
      </c>
      <c r="B751" s="3">
        <v>4</v>
      </c>
      <c r="C751" s="5">
        <v>43164.0872536022</v>
      </c>
      <c r="D751" s="5">
        <v>33458.721568642097</v>
      </c>
      <c r="E751" s="5">
        <v>31123.614328123502</v>
      </c>
      <c r="F751" s="5">
        <v>29763.078457433399</v>
      </c>
      <c r="G751" s="5">
        <v>26403.526427095501</v>
      </c>
    </row>
    <row r="752" spans="1:7" x14ac:dyDescent="0.55000000000000004">
      <c r="A752" s="3">
        <v>25</v>
      </c>
      <c r="B752" s="3">
        <v>5</v>
      </c>
      <c r="C752" s="5">
        <v>6043.4883533552302</v>
      </c>
      <c r="D752" s="5">
        <v>4634.0259874615804</v>
      </c>
      <c r="E752" s="5">
        <v>5705.1691477490403</v>
      </c>
      <c r="F752" s="5">
        <v>5549.6196450779598</v>
      </c>
      <c r="G752" s="5">
        <v>5479.1015396297998</v>
      </c>
    </row>
    <row r="753" spans="1:7" x14ac:dyDescent="0.55000000000000004">
      <c r="A753" s="3">
        <v>25</v>
      </c>
      <c r="B753" s="3">
        <v>6</v>
      </c>
      <c r="C753" s="5">
        <v>71338.852437599606</v>
      </c>
      <c r="D753" s="5">
        <v>65566.611222823703</v>
      </c>
      <c r="E753" s="5">
        <v>72341.023764629397</v>
      </c>
      <c r="F753" s="5">
        <v>72634.889259106698</v>
      </c>
      <c r="G753" s="5">
        <v>73150.180608219802</v>
      </c>
    </row>
    <row r="754" spans="1:7" x14ac:dyDescent="0.55000000000000004">
      <c r="A754" s="3">
        <v>25</v>
      </c>
      <c r="B754" s="3">
        <v>7</v>
      </c>
      <c r="C754" s="5">
        <v>107500.60087405999</v>
      </c>
      <c r="D754" s="5">
        <v>80465.827982213203</v>
      </c>
      <c r="E754" s="5">
        <v>68403.239235572095</v>
      </c>
      <c r="F754" s="5">
        <v>64779.215950778002</v>
      </c>
      <c r="G754" s="5">
        <v>59837.581698577997</v>
      </c>
    </row>
    <row r="755" spans="1:7" x14ac:dyDescent="0.55000000000000004">
      <c r="A755" s="3">
        <v>25</v>
      </c>
      <c r="B755" s="3">
        <v>8</v>
      </c>
      <c r="C755" s="5">
        <v>13746.185355461401</v>
      </c>
      <c r="D755" s="5">
        <v>12257.437039715</v>
      </c>
      <c r="E755" s="5">
        <v>13240.9409577612</v>
      </c>
      <c r="F755" s="5">
        <v>12993.0791870919</v>
      </c>
      <c r="G755" s="5">
        <v>12326.5297215751</v>
      </c>
    </row>
    <row r="756" spans="1:7" x14ac:dyDescent="0.55000000000000004">
      <c r="A756" s="3">
        <v>25</v>
      </c>
      <c r="B756" s="3">
        <v>9</v>
      </c>
      <c r="C756" s="5">
        <v>23500.2373540599</v>
      </c>
      <c r="D756" s="5">
        <v>18502.3970673806</v>
      </c>
      <c r="E756" s="5">
        <v>18047.993908730001</v>
      </c>
      <c r="F756" s="5">
        <v>16973.2836397643</v>
      </c>
      <c r="G756" s="5">
        <v>15286.755680943301</v>
      </c>
    </row>
    <row r="757" spans="1:7" x14ac:dyDescent="0.55000000000000004">
      <c r="A757" s="3">
        <v>25</v>
      </c>
      <c r="B757" s="3">
        <v>10</v>
      </c>
      <c r="C757" s="5">
        <v>123160.370174036</v>
      </c>
      <c r="D757" s="5">
        <v>107804.21730319499</v>
      </c>
      <c r="E757" s="5">
        <v>113501.300039006</v>
      </c>
      <c r="F757" s="5">
        <v>111408.134471236</v>
      </c>
      <c r="G757" s="5">
        <v>106193.796630632</v>
      </c>
    </row>
    <row r="758" spans="1:7" x14ac:dyDescent="0.55000000000000004">
      <c r="A758" s="3">
        <v>25</v>
      </c>
      <c r="B758" s="3">
        <v>11</v>
      </c>
      <c r="C758" s="5">
        <v>76772.6873485619</v>
      </c>
      <c r="D758" s="5">
        <v>62760.579779100699</v>
      </c>
      <c r="E758" s="5">
        <v>70233.752888870993</v>
      </c>
      <c r="F758" s="5">
        <v>70169.763356929296</v>
      </c>
      <c r="G758" s="5">
        <v>68742.231827099895</v>
      </c>
    </row>
    <row r="759" spans="1:7" x14ac:dyDescent="0.55000000000000004">
      <c r="A759" s="3">
        <v>25</v>
      </c>
      <c r="B759" s="3">
        <v>12</v>
      </c>
      <c r="C759" s="5">
        <v>168049.153134305</v>
      </c>
      <c r="D759" s="5">
        <v>152469.28760040799</v>
      </c>
      <c r="E759" s="5">
        <v>143974.59906637101</v>
      </c>
      <c r="F759" s="5">
        <v>134492.609948458</v>
      </c>
      <c r="G759" s="5">
        <v>120212.262257836</v>
      </c>
    </row>
    <row r="760" spans="1:7" x14ac:dyDescent="0.55000000000000004">
      <c r="A760" s="3">
        <v>25</v>
      </c>
      <c r="B760" s="3">
        <v>13</v>
      </c>
      <c r="C760" s="5">
        <v>26862.274084368499</v>
      </c>
      <c r="D760" s="5">
        <v>16065.1006283551</v>
      </c>
      <c r="E760" s="5">
        <v>12879.5256090147</v>
      </c>
      <c r="F760" s="5">
        <v>12320.5457425442</v>
      </c>
      <c r="G760" s="5">
        <v>10726.9863264626</v>
      </c>
    </row>
    <row r="761" spans="1:7" x14ac:dyDescent="0.55000000000000004">
      <c r="A761" s="3">
        <v>25</v>
      </c>
      <c r="B761" s="3">
        <v>14</v>
      </c>
      <c r="C761" s="5">
        <v>60091.430263130402</v>
      </c>
      <c r="D761" s="5">
        <v>57281.2949604522</v>
      </c>
      <c r="E761" s="5">
        <v>68763.641621034898</v>
      </c>
      <c r="F761" s="5">
        <v>82680.181121481306</v>
      </c>
      <c r="G761" s="5">
        <v>81522.454303969498</v>
      </c>
    </row>
    <row r="762" spans="1:7" x14ac:dyDescent="0.55000000000000004">
      <c r="A762" s="3">
        <v>25</v>
      </c>
      <c r="B762" s="3">
        <v>15</v>
      </c>
      <c r="C762" s="5">
        <v>10864.710264056601</v>
      </c>
      <c r="D762" s="5">
        <v>10548.414175181901</v>
      </c>
      <c r="E762" s="5">
        <v>9599.3651214001693</v>
      </c>
      <c r="F762" s="5">
        <v>9303.7226926172698</v>
      </c>
      <c r="G762" s="5">
        <v>9498.8520580518798</v>
      </c>
    </row>
    <row r="763" spans="1:7" x14ac:dyDescent="0.55000000000000004">
      <c r="A763" s="3">
        <v>25</v>
      </c>
      <c r="B763" s="3">
        <v>16</v>
      </c>
      <c r="C763" s="5">
        <v>143938.50546927701</v>
      </c>
      <c r="D763" s="5">
        <v>126674.010240562</v>
      </c>
      <c r="E763" s="5">
        <v>111426.922688212</v>
      </c>
      <c r="F763" s="5">
        <v>105922.941137749</v>
      </c>
      <c r="G763" s="5">
        <v>99008.496227237396</v>
      </c>
    </row>
    <row r="764" spans="1:7" x14ac:dyDescent="0.55000000000000004">
      <c r="A764" s="3">
        <v>25</v>
      </c>
      <c r="B764" s="3">
        <v>17</v>
      </c>
      <c r="C764" s="5">
        <v>93449.230930336606</v>
      </c>
      <c r="D764" s="5">
        <v>74046.229146324898</v>
      </c>
      <c r="E764" s="5">
        <v>65562.871964464794</v>
      </c>
      <c r="F764" s="5">
        <v>64376.675041567898</v>
      </c>
      <c r="G764" s="5">
        <v>64411.355217391501</v>
      </c>
    </row>
    <row r="765" spans="1:7" x14ac:dyDescent="0.55000000000000004">
      <c r="A765" s="3">
        <v>25</v>
      </c>
      <c r="B765" s="3">
        <v>18</v>
      </c>
      <c r="C765" s="5">
        <v>31019.052100769699</v>
      </c>
      <c r="D765" s="5">
        <v>28544.862498682101</v>
      </c>
      <c r="E765" s="5">
        <v>28869.320403511301</v>
      </c>
      <c r="F765" s="5">
        <v>28709.031758520101</v>
      </c>
      <c r="G765" s="5">
        <v>30068.9336218973</v>
      </c>
    </row>
    <row r="766" spans="1:7" x14ac:dyDescent="0.55000000000000004">
      <c r="A766" s="3">
        <v>25</v>
      </c>
      <c r="B766" s="3">
        <v>19</v>
      </c>
      <c r="C766" s="5">
        <v>14635.9380863653</v>
      </c>
      <c r="D766" s="5">
        <v>11842.922284251999</v>
      </c>
      <c r="E766" s="5">
        <v>10965.2392634999</v>
      </c>
      <c r="F766" s="5">
        <v>10613.5316751056</v>
      </c>
      <c r="G766" s="5">
        <v>10377.3554549822</v>
      </c>
    </row>
    <row r="767" spans="1:7" x14ac:dyDescent="0.55000000000000004">
      <c r="A767" s="3">
        <v>25</v>
      </c>
      <c r="B767" s="3">
        <v>20</v>
      </c>
      <c r="C767" s="5">
        <v>65569.916267309105</v>
      </c>
      <c r="D767" s="5">
        <v>67938.208733611304</v>
      </c>
      <c r="E767" s="5">
        <v>77391.550946458694</v>
      </c>
      <c r="F767" s="5">
        <v>77345.994339291807</v>
      </c>
      <c r="G767" s="5">
        <v>77550.402131960698</v>
      </c>
    </row>
    <row r="768" spans="1:7" x14ac:dyDescent="0.55000000000000004">
      <c r="A768" s="3">
        <v>25</v>
      </c>
      <c r="B768" s="3">
        <v>21</v>
      </c>
      <c r="C768" s="5">
        <v>59173.364589541197</v>
      </c>
      <c r="D768" s="5">
        <v>45969.9051072043</v>
      </c>
      <c r="E768" s="5">
        <v>50368.925413685902</v>
      </c>
      <c r="F768" s="5">
        <v>50838.694521696903</v>
      </c>
      <c r="G768" s="5">
        <v>51733.253595160102</v>
      </c>
    </row>
    <row r="769" spans="1:7" x14ac:dyDescent="0.55000000000000004">
      <c r="A769" s="3">
        <v>25</v>
      </c>
      <c r="B769" s="3">
        <v>22</v>
      </c>
      <c r="C769" s="5">
        <v>20091.250264578</v>
      </c>
      <c r="D769" s="5">
        <v>16264.1266347116</v>
      </c>
      <c r="E769" s="5">
        <v>13715.221531954399</v>
      </c>
      <c r="F769" s="5">
        <v>12520.379912861101</v>
      </c>
      <c r="G769" s="5">
        <v>11411.1837724413</v>
      </c>
    </row>
    <row r="770" spans="1:7" x14ac:dyDescent="0.55000000000000004">
      <c r="A770" s="3">
        <v>25</v>
      </c>
      <c r="B770" s="3">
        <v>23</v>
      </c>
      <c r="C770" s="5">
        <v>33432.872203899104</v>
      </c>
      <c r="D770" s="5">
        <v>24903.0302901344</v>
      </c>
      <c r="E770" s="5">
        <v>25199.8311479986</v>
      </c>
      <c r="F770" s="5">
        <v>23759.382423516599</v>
      </c>
      <c r="G770" s="5">
        <v>23146.848484967999</v>
      </c>
    </row>
    <row r="771" spans="1:7" x14ac:dyDescent="0.55000000000000004">
      <c r="A771" s="3">
        <v>25</v>
      </c>
      <c r="B771" s="3">
        <v>24</v>
      </c>
      <c r="C771" s="5">
        <v>5604.2796407457899</v>
      </c>
      <c r="D771" s="5">
        <v>4859.3174568128297</v>
      </c>
      <c r="E771" s="5">
        <v>4996.1013683957199</v>
      </c>
      <c r="F771" s="5">
        <v>4899.4425533885496</v>
      </c>
      <c r="G771" s="5">
        <v>4803.2650176741499</v>
      </c>
    </row>
    <row r="772" spans="1:7" x14ac:dyDescent="0.55000000000000004">
      <c r="A772" s="3">
        <v>25</v>
      </c>
      <c r="B772" s="3">
        <v>25</v>
      </c>
      <c r="C772" s="5">
        <v>23311.168884995699</v>
      </c>
      <c r="D772" s="5">
        <v>17178.9576956934</v>
      </c>
      <c r="E772" s="5">
        <v>20725.080170756399</v>
      </c>
      <c r="F772" s="5">
        <v>19774.673431466199</v>
      </c>
      <c r="G772" s="5">
        <v>18697.138248462601</v>
      </c>
    </row>
    <row r="773" spans="1:7" x14ac:dyDescent="0.55000000000000004">
      <c r="A773" s="3">
        <v>25</v>
      </c>
      <c r="B773" s="3">
        <v>26</v>
      </c>
      <c r="C773" s="5">
        <v>65742.052926207907</v>
      </c>
      <c r="D773" s="5">
        <v>45051.5904161734</v>
      </c>
      <c r="E773" s="5">
        <v>35410.208157635599</v>
      </c>
      <c r="F773" s="5">
        <v>39253.157233881502</v>
      </c>
      <c r="G773" s="5">
        <v>41358.820190204897</v>
      </c>
    </row>
    <row r="774" spans="1:7" x14ac:dyDescent="0.55000000000000004">
      <c r="A774" s="3">
        <v>25</v>
      </c>
      <c r="B774" s="3">
        <v>27</v>
      </c>
      <c r="C774" s="5">
        <v>36965.9667091909</v>
      </c>
      <c r="D774" s="5">
        <v>47824.331654215697</v>
      </c>
      <c r="E774" s="5">
        <v>62274.830457269301</v>
      </c>
      <c r="F774" s="5">
        <v>57236.768740984196</v>
      </c>
      <c r="G774" s="5">
        <v>53541.287408275697</v>
      </c>
    </row>
    <row r="775" spans="1:7" x14ac:dyDescent="0.55000000000000004">
      <c r="A775" s="3">
        <v>25</v>
      </c>
      <c r="B775" s="3">
        <v>28</v>
      </c>
      <c r="C775" s="5">
        <v>118277.064408366</v>
      </c>
      <c r="D775" s="5">
        <v>92071.016926266006</v>
      </c>
      <c r="E775" s="5">
        <v>87655.229654571507</v>
      </c>
      <c r="F775" s="5">
        <v>90471.056674991894</v>
      </c>
      <c r="G775" s="5">
        <v>96947.568801988105</v>
      </c>
    </row>
    <row r="776" spans="1:7" x14ac:dyDescent="0.55000000000000004">
      <c r="A776" s="3">
        <v>25</v>
      </c>
      <c r="B776" s="3">
        <v>29</v>
      </c>
      <c r="C776" s="5">
        <v>47473.581860809601</v>
      </c>
      <c r="D776" s="5">
        <v>42906.923727540197</v>
      </c>
      <c r="E776" s="5">
        <v>39232.51679478</v>
      </c>
      <c r="F776" s="5">
        <v>39592.122015860099</v>
      </c>
      <c r="G776" s="5">
        <v>37292.029011010702</v>
      </c>
    </row>
    <row r="777" spans="1:7" x14ac:dyDescent="0.55000000000000004">
      <c r="A777" s="3">
        <v>25</v>
      </c>
      <c r="B777" s="3">
        <v>30</v>
      </c>
      <c r="C777" s="5">
        <v>57464.804736660997</v>
      </c>
      <c r="D777" s="5">
        <v>50793.449923828099</v>
      </c>
      <c r="E777" s="5">
        <v>45902.148633781602</v>
      </c>
      <c r="F777" s="5">
        <v>42259.644109724301</v>
      </c>
      <c r="G777" s="5">
        <v>37736.892524668001</v>
      </c>
    </row>
    <row r="778" spans="1:7" x14ac:dyDescent="0.55000000000000004">
      <c r="A778" s="3">
        <v>25</v>
      </c>
      <c r="B778" s="3">
        <v>31</v>
      </c>
      <c r="C778" s="5">
        <v>61348.396662707797</v>
      </c>
      <c r="D778" s="5">
        <v>53432.346922409197</v>
      </c>
      <c r="E778" s="5">
        <v>53068.924738357797</v>
      </c>
      <c r="F778" s="5">
        <v>47528.882104452503</v>
      </c>
      <c r="G778" s="5">
        <v>44052.530010502502</v>
      </c>
    </row>
    <row r="779" spans="1:7" x14ac:dyDescent="0.55000000000000004">
      <c r="A779" s="3">
        <v>26</v>
      </c>
      <c r="B779" s="3">
        <v>1</v>
      </c>
      <c r="C779" s="5">
        <v>19188.724318129502</v>
      </c>
      <c r="D779" s="5">
        <v>23053.355305262299</v>
      </c>
      <c r="E779" s="5">
        <v>37056.442951472498</v>
      </c>
      <c r="F779" s="5">
        <v>33109.584580970703</v>
      </c>
      <c r="G779" s="5">
        <v>27405.021423856899</v>
      </c>
    </row>
    <row r="780" spans="1:7" x14ac:dyDescent="0.55000000000000004">
      <c r="A780" s="3">
        <v>26</v>
      </c>
      <c r="B780" s="3">
        <v>2</v>
      </c>
      <c r="C780" s="5">
        <v>1933.8957150131</v>
      </c>
      <c r="D780" s="5">
        <v>1570.54580154477</v>
      </c>
      <c r="E780" s="5">
        <v>1344.58239108777</v>
      </c>
      <c r="F780" s="5">
        <v>1227.3399483440701</v>
      </c>
      <c r="G780" s="5">
        <v>1106.6763809700001</v>
      </c>
    </row>
    <row r="781" spans="1:7" x14ac:dyDescent="0.55000000000000004">
      <c r="A781" s="3">
        <v>26</v>
      </c>
      <c r="B781" s="3">
        <v>3</v>
      </c>
      <c r="C781" s="5">
        <v>57002.850448057099</v>
      </c>
      <c r="D781" s="5">
        <v>62368.0054986717</v>
      </c>
      <c r="E781" s="5">
        <v>63608.916322252699</v>
      </c>
      <c r="F781" s="5">
        <v>59308.752943453197</v>
      </c>
      <c r="G781" s="5">
        <v>55890.584655759601</v>
      </c>
    </row>
    <row r="782" spans="1:7" x14ac:dyDescent="0.55000000000000004">
      <c r="A782" s="3">
        <v>26</v>
      </c>
      <c r="B782" s="3">
        <v>4</v>
      </c>
      <c r="C782" s="5">
        <v>28045.156774605901</v>
      </c>
      <c r="D782" s="5">
        <v>19648.337594819499</v>
      </c>
      <c r="E782" s="5">
        <v>16896.029687865201</v>
      </c>
      <c r="F782" s="5">
        <v>15714.420018512499</v>
      </c>
      <c r="G782" s="5">
        <v>14599.0142095461</v>
      </c>
    </row>
    <row r="783" spans="1:7" x14ac:dyDescent="0.55000000000000004">
      <c r="A783" s="3">
        <v>26</v>
      </c>
      <c r="B783" s="3">
        <v>5</v>
      </c>
      <c r="C783" s="5">
        <v>12961.016084795699</v>
      </c>
      <c r="D783" s="5">
        <v>9858.8718878790696</v>
      </c>
      <c r="E783" s="5">
        <v>9368.63719303783</v>
      </c>
      <c r="F783" s="5">
        <v>9043.0795808162893</v>
      </c>
      <c r="G783" s="5">
        <v>8374.5714744165198</v>
      </c>
    </row>
    <row r="784" spans="1:7" x14ac:dyDescent="0.55000000000000004">
      <c r="A784" s="3">
        <v>26</v>
      </c>
      <c r="B784" s="3">
        <v>6</v>
      </c>
      <c r="C784" s="5">
        <v>66562.594147085998</v>
      </c>
      <c r="D784" s="5">
        <v>63469.22940217</v>
      </c>
      <c r="E784" s="5">
        <v>67085.055294171194</v>
      </c>
      <c r="F784" s="5">
        <v>66912.635690553696</v>
      </c>
      <c r="G784" s="5">
        <v>63925.385885090502</v>
      </c>
    </row>
    <row r="785" spans="1:7" x14ac:dyDescent="0.55000000000000004">
      <c r="A785" s="3">
        <v>26</v>
      </c>
      <c r="B785" s="3">
        <v>7</v>
      </c>
      <c r="C785" s="5">
        <v>15534.5406256367</v>
      </c>
      <c r="D785" s="5">
        <v>13685.4132067999</v>
      </c>
      <c r="E785" s="5">
        <v>12273.889005892601</v>
      </c>
      <c r="F785" s="5">
        <v>11731.900519876501</v>
      </c>
      <c r="G785" s="5">
        <v>10690.280180674799</v>
      </c>
    </row>
    <row r="786" spans="1:7" x14ac:dyDescent="0.55000000000000004">
      <c r="A786" s="3">
        <v>26</v>
      </c>
      <c r="B786" s="3">
        <v>8</v>
      </c>
      <c r="C786" s="5">
        <v>16786.439505801001</v>
      </c>
      <c r="D786" s="5">
        <v>13244.7593337994</v>
      </c>
      <c r="E786" s="5">
        <v>12309.7997182217</v>
      </c>
      <c r="F786" s="5">
        <v>11498.867766469401</v>
      </c>
      <c r="G786" s="5">
        <v>10651.2516551954</v>
      </c>
    </row>
    <row r="787" spans="1:7" x14ac:dyDescent="0.55000000000000004">
      <c r="A787" s="3">
        <v>26</v>
      </c>
      <c r="B787" s="3">
        <v>9</v>
      </c>
      <c r="C787" s="5">
        <v>12770.1653170933</v>
      </c>
      <c r="D787" s="5">
        <v>10590.8149692033</v>
      </c>
      <c r="E787" s="5">
        <v>11054.5665659797</v>
      </c>
      <c r="F787" s="5">
        <v>10900.1209455104</v>
      </c>
      <c r="G787" s="5">
        <v>10417.1242777138</v>
      </c>
    </row>
    <row r="788" spans="1:7" x14ac:dyDescent="0.55000000000000004">
      <c r="A788" s="3">
        <v>26</v>
      </c>
      <c r="B788" s="3">
        <v>10</v>
      </c>
      <c r="C788" s="5">
        <v>110770.763674765</v>
      </c>
      <c r="D788" s="5">
        <v>102218.64515330001</v>
      </c>
      <c r="E788" s="5">
        <v>106011.53918399299</v>
      </c>
      <c r="F788" s="5">
        <v>113231.58747179199</v>
      </c>
      <c r="G788" s="5">
        <v>105268.57018363</v>
      </c>
    </row>
    <row r="789" spans="1:7" x14ac:dyDescent="0.55000000000000004">
      <c r="A789" s="3">
        <v>26</v>
      </c>
      <c r="B789" s="3">
        <v>11</v>
      </c>
      <c r="C789" s="5">
        <v>66378.665602036897</v>
      </c>
      <c r="D789" s="5">
        <v>53623.7137553586</v>
      </c>
      <c r="E789" s="5">
        <v>54560.086240458397</v>
      </c>
      <c r="F789" s="5">
        <v>55370.347602404203</v>
      </c>
      <c r="G789" s="5">
        <v>58731.526021210397</v>
      </c>
    </row>
    <row r="790" spans="1:7" x14ac:dyDescent="0.55000000000000004">
      <c r="A790" s="3">
        <v>26</v>
      </c>
      <c r="B790" s="3">
        <v>12</v>
      </c>
      <c r="C790" s="5">
        <v>105924.461946464</v>
      </c>
      <c r="D790" s="5">
        <v>89826.877581605295</v>
      </c>
      <c r="E790" s="5">
        <v>91704.694514676303</v>
      </c>
      <c r="F790" s="5">
        <v>91180.486091588697</v>
      </c>
      <c r="G790" s="5">
        <v>90250.541324651902</v>
      </c>
    </row>
    <row r="791" spans="1:7" x14ac:dyDescent="0.55000000000000004">
      <c r="A791" s="3">
        <v>26</v>
      </c>
      <c r="B791" s="3">
        <v>13</v>
      </c>
      <c r="C791" s="5">
        <v>26366.818748858499</v>
      </c>
      <c r="D791" s="5">
        <v>22049.1616277881</v>
      </c>
      <c r="E791" s="5">
        <v>19301.470869160701</v>
      </c>
      <c r="F791" s="5">
        <v>18445.167911164601</v>
      </c>
      <c r="G791" s="5">
        <v>15810.9485561908</v>
      </c>
    </row>
    <row r="792" spans="1:7" x14ac:dyDescent="0.55000000000000004">
      <c r="A792" s="3">
        <v>26</v>
      </c>
      <c r="B792" s="3">
        <v>14</v>
      </c>
      <c r="C792" s="5">
        <v>51640.941419902403</v>
      </c>
      <c r="D792" s="5">
        <v>40414.7069559913</v>
      </c>
      <c r="E792" s="5">
        <v>38516.116316354797</v>
      </c>
      <c r="F792" s="5">
        <v>50578.649021155601</v>
      </c>
      <c r="G792" s="5">
        <v>49685.460269367402</v>
      </c>
    </row>
    <row r="793" spans="1:7" x14ac:dyDescent="0.55000000000000004">
      <c r="A793" s="3">
        <v>26</v>
      </c>
      <c r="B793" s="3">
        <v>15</v>
      </c>
      <c r="C793" s="5">
        <v>15700.3005485388</v>
      </c>
      <c r="D793" s="5">
        <v>12544.8251702875</v>
      </c>
      <c r="E793" s="5">
        <v>13417.3839631592</v>
      </c>
      <c r="F793" s="5">
        <v>12990.315235010599</v>
      </c>
      <c r="G793" s="5">
        <v>12701.9868823453</v>
      </c>
    </row>
    <row r="794" spans="1:7" x14ac:dyDescent="0.55000000000000004">
      <c r="A794" s="3">
        <v>26</v>
      </c>
      <c r="B794" s="3">
        <v>16</v>
      </c>
      <c r="C794" s="5">
        <v>44816.235790004299</v>
      </c>
      <c r="D794" s="5">
        <v>45165.540459126903</v>
      </c>
      <c r="E794" s="5">
        <v>42133.799887879002</v>
      </c>
      <c r="F794" s="5">
        <v>40938.916825965898</v>
      </c>
      <c r="G794" s="5">
        <v>37403.225577161997</v>
      </c>
    </row>
    <row r="795" spans="1:7" x14ac:dyDescent="0.55000000000000004">
      <c r="A795" s="3">
        <v>26</v>
      </c>
      <c r="B795" s="3">
        <v>17</v>
      </c>
      <c r="C795" s="5">
        <v>206197.281162617</v>
      </c>
      <c r="D795" s="5">
        <v>157658.979460314</v>
      </c>
      <c r="E795" s="5">
        <v>145386.205342484</v>
      </c>
      <c r="F795" s="5">
        <v>142631.032379468</v>
      </c>
      <c r="G795" s="5">
        <v>144341.729531586</v>
      </c>
    </row>
    <row r="796" spans="1:7" x14ac:dyDescent="0.55000000000000004">
      <c r="A796" s="3">
        <v>26</v>
      </c>
      <c r="B796" s="3">
        <v>18</v>
      </c>
      <c r="C796" s="5">
        <v>44550.256710648799</v>
      </c>
      <c r="D796" s="5">
        <v>43913.232070105099</v>
      </c>
      <c r="E796" s="5">
        <v>47016.150120127597</v>
      </c>
      <c r="F796" s="5">
        <v>46495.525373336699</v>
      </c>
      <c r="G796" s="5">
        <v>48711.958287565903</v>
      </c>
    </row>
    <row r="797" spans="1:7" x14ac:dyDescent="0.55000000000000004">
      <c r="A797" s="3">
        <v>26</v>
      </c>
      <c r="B797" s="3">
        <v>19</v>
      </c>
      <c r="C797" s="5">
        <v>50687.921925545103</v>
      </c>
      <c r="D797" s="5">
        <v>40101.207215074399</v>
      </c>
      <c r="E797" s="5">
        <v>36326.040830920203</v>
      </c>
      <c r="F797" s="5">
        <v>34939.776722045797</v>
      </c>
      <c r="G797" s="5">
        <v>33555.591690866699</v>
      </c>
    </row>
    <row r="798" spans="1:7" x14ac:dyDescent="0.55000000000000004">
      <c r="A798" s="3">
        <v>26</v>
      </c>
      <c r="B798" s="3">
        <v>20</v>
      </c>
      <c r="C798" s="5">
        <v>95515.189451439393</v>
      </c>
      <c r="D798" s="5">
        <v>91182.755564448598</v>
      </c>
      <c r="E798" s="5">
        <v>107374.83545184501</v>
      </c>
      <c r="F798" s="5">
        <v>96036.896181433607</v>
      </c>
      <c r="G798" s="5">
        <v>89113.445841364693</v>
      </c>
    </row>
    <row r="799" spans="1:7" x14ac:dyDescent="0.55000000000000004">
      <c r="A799" s="3">
        <v>26</v>
      </c>
      <c r="B799" s="3">
        <v>21</v>
      </c>
      <c r="C799" s="5">
        <v>113058.576963478</v>
      </c>
      <c r="D799" s="5">
        <v>90092.290347894494</v>
      </c>
      <c r="E799" s="5">
        <v>90999.552566182101</v>
      </c>
      <c r="F799" s="5">
        <v>90334.523701514001</v>
      </c>
      <c r="G799" s="5">
        <v>89793.175360508802</v>
      </c>
    </row>
    <row r="800" spans="1:7" x14ac:dyDescent="0.55000000000000004">
      <c r="A800" s="3">
        <v>26</v>
      </c>
      <c r="B800" s="3">
        <v>22</v>
      </c>
      <c r="C800" s="5">
        <v>39913.226888507001</v>
      </c>
      <c r="D800" s="5">
        <v>41229.236824203203</v>
      </c>
      <c r="E800" s="5">
        <v>58545.962213634601</v>
      </c>
      <c r="F800" s="5">
        <v>57442.290781042997</v>
      </c>
      <c r="G800" s="5">
        <v>54754.8089709462</v>
      </c>
    </row>
    <row r="801" spans="1:7" x14ac:dyDescent="0.55000000000000004">
      <c r="A801" s="3">
        <v>26</v>
      </c>
      <c r="B801" s="3">
        <v>23</v>
      </c>
      <c r="C801" s="5">
        <v>76603.638628127897</v>
      </c>
      <c r="D801" s="5">
        <v>53827.893187907699</v>
      </c>
      <c r="E801" s="5">
        <v>50637.367353749301</v>
      </c>
      <c r="F801" s="5">
        <v>48268.204675531197</v>
      </c>
      <c r="G801" s="5">
        <v>46018.948120945002</v>
      </c>
    </row>
    <row r="802" spans="1:7" x14ac:dyDescent="0.55000000000000004">
      <c r="A802" s="3">
        <v>26</v>
      </c>
      <c r="B802" s="3">
        <v>24</v>
      </c>
      <c r="C802" s="5">
        <v>30973.786770811599</v>
      </c>
      <c r="D802" s="5">
        <v>26587.437758598699</v>
      </c>
      <c r="E802" s="5">
        <v>27814.663051822699</v>
      </c>
      <c r="F802" s="5">
        <v>27501.258746189898</v>
      </c>
      <c r="G802" s="5">
        <v>27261.576424446299</v>
      </c>
    </row>
    <row r="803" spans="1:7" x14ac:dyDescent="0.55000000000000004">
      <c r="A803" s="3">
        <v>26</v>
      </c>
      <c r="B803" s="3">
        <v>25</v>
      </c>
      <c r="C803" s="5">
        <v>43863.225438027403</v>
      </c>
      <c r="D803" s="5">
        <v>37636.459145863002</v>
      </c>
      <c r="E803" s="5">
        <v>45083.407092924703</v>
      </c>
      <c r="F803" s="5">
        <v>42662.341095212898</v>
      </c>
      <c r="G803" s="5">
        <v>40875.3402245951</v>
      </c>
    </row>
    <row r="804" spans="1:7" x14ac:dyDescent="0.55000000000000004">
      <c r="A804" s="3">
        <v>26</v>
      </c>
      <c r="B804" s="3">
        <v>26</v>
      </c>
      <c r="C804" s="5">
        <v>135800.64722465401</v>
      </c>
      <c r="D804" s="5">
        <v>97991.460251929297</v>
      </c>
      <c r="E804" s="5">
        <v>76051.0414918514</v>
      </c>
      <c r="F804" s="5">
        <v>83758.091054354998</v>
      </c>
      <c r="G804" s="5">
        <v>87396.527149499903</v>
      </c>
    </row>
    <row r="805" spans="1:7" x14ac:dyDescent="0.55000000000000004">
      <c r="A805" s="3">
        <v>26</v>
      </c>
      <c r="B805" s="3">
        <v>27</v>
      </c>
      <c r="C805" s="5">
        <v>89294.923620038797</v>
      </c>
      <c r="D805" s="5">
        <v>101446.887733262</v>
      </c>
      <c r="E805" s="5">
        <v>131204.20941401401</v>
      </c>
      <c r="F805" s="5">
        <v>128632.563391071</v>
      </c>
      <c r="G805" s="5">
        <v>143782.286942921</v>
      </c>
    </row>
    <row r="806" spans="1:7" x14ac:dyDescent="0.55000000000000004">
      <c r="A806" s="3">
        <v>26</v>
      </c>
      <c r="B806" s="3">
        <v>28</v>
      </c>
      <c r="C806" s="5">
        <v>267245.20954610099</v>
      </c>
      <c r="D806" s="5">
        <v>203632.61858018301</v>
      </c>
      <c r="E806" s="5">
        <v>194326.24701714501</v>
      </c>
      <c r="F806" s="5">
        <v>200315.42045821299</v>
      </c>
      <c r="G806" s="5">
        <v>219786.01506004701</v>
      </c>
    </row>
    <row r="807" spans="1:7" x14ac:dyDescent="0.55000000000000004">
      <c r="A807" s="3">
        <v>26</v>
      </c>
      <c r="B807" s="3">
        <v>29</v>
      </c>
      <c r="C807" s="5">
        <v>238559.65873559</v>
      </c>
      <c r="D807" s="5">
        <v>222612.36522052801</v>
      </c>
      <c r="E807" s="5">
        <v>195218.24125863699</v>
      </c>
      <c r="F807" s="5">
        <v>190892.30268345401</v>
      </c>
      <c r="G807" s="5">
        <v>177348.73474657899</v>
      </c>
    </row>
    <row r="808" spans="1:7" x14ac:dyDescent="0.55000000000000004">
      <c r="A808" s="3">
        <v>26</v>
      </c>
      <c r="B808" s="3">
        <v>30</v>
      </c>
      <c r="C808" s="5">
        <v>115182.76576641201</v>
      </c>
      <c r="D808" s="5">
        <v>139886.75548776999</v>
      </c>
      <c r="E808" s="5">
        <v>224967.57578451899</v>
      </c>
      <c r="F808" s="5">
        <v>228448.69720688</v>
      </c>
      <c r="G808" s="5">
        <v>208241.495717941</v>
      </c>
    </row>
    <row r="809" spans="1:7" x14ac:dyDescent="0.55000000000000004">
      <c r="A809" s="3">
        <v>26</v>
      </c>
      <c r="B809" s="3">
        <v>31</v>
      </c>
      <c r="C809" s="5">
        <v>120615.26154182501</v>
      </c>
      <c r="D809" s="5">
        <v>100563.349069316</v>
      </c>
      <c r="E809" s="5">
        <v>101759.63811215499</v>
      </c>
      <c r="F809" s="5">
        <v>95324.835626297805</v>
      </c>
      <c r="G809" s="5">
        <v>106410.368228454</v>
      </c>
    </row>
    <row r="810" spans="1:7" x14ac:dyDescent="0.55000000000000004">
      <c r="A810" s="3">
        <v>27</v>
      </c>
      <c r="B810" s="3">
        <v>1</v>
      </c>
      <c r="C810" s="5">
        <v>11652.137105772401</v>
      </c>
      <c r="D810" s="5">
        <v>88277.9146491828</v>
      </c>
      <c r="E810" s="5">
        <v>94000.234082419294</v>
      </c>
      <c r="F810" s="5">
        <v>91472.337525090203</v>
      </c>
      <c r="G810" s="5">
        <v>76550.723996644898</v>
      </c>
    </row>
    <row r="811" spans="1:7" x14ac:dyDescent="0.55000000000000004">
      <c r="A811" s="3">
        <v>27</v>
      </c>
      <c r="B811" s="3">
        <v>2</v>
      </c>
      <c r="C811" s="5">
        <v>916.203459560591</v>
      </c>
      <c r="D811" s="5">
        <v>806.13241849553697</v>
      </c>
      <c r="E811" s="5">
        <v>737.25278499509704</v>
      </c>
      <c r="F811" s="5">
        <v>678.01619373178698</v>
      </c>
      <c r="G811" s="5">
        <v>622.29221957453694</v>
      </c>
    </row>
    <row r="812" spans="1:7" x14ac:dyDescent="0.55000000000000004">
      <c r="A812" s="3">
        <v>27</v>
      </c>
      <c r="B812" s="3">
        <v>3</v>
      </c>
      <c r="C812" s="5">
        <v>97404.052431165997</v>
      </c>
      <c r="D812" s="5">
        <v>76957.049230338598</v>
      </c>
      <c r="E812" s="5">
        <v>76180.059463804195</v>
      </c>
      <c r="F812" s="5">
        <v>74333.631329454001</v>
      </c>
      <c r="G812" s="5">
        <v>72429.232871696804</v>
      </c>
    </row>
    <row r="813" spans="1:7" x14ac:dyDescent="0.55000000000000004">
      <c r="A813" s="3">
        <v>27</v>
      </c>
      <c r="B813" s="3">
        <v>4</v>
      </c>
      <c r="C813" s="5">
        <v>50766.771912719902</v>
      </c>
      <c r="D813" s="5">
        <v>36370.889081810499</v>
      </c>
      <c r="E813" s="5">
        <v>32274.598697002399</v>
      </c>
      <c r="F813" s="5">
        <v>30359.5211682999</v>
      </c>
      <c r="G813" s="5">
        <v>26824.779175027699</v>
      </c>
    </row>
    <row r="814" spans="1:7" x14ac:dyDescent="0.55000000000000004">
      <c r="A814" s="3">
        <v>27</v>
      </c>
      <c r="B814" s="3">
        <v>5</v>
      </c>
      <c r="C814" s="5">
        <v>22017.077224719898</v>
      </c>
      <c r="D814" s="5">
        <v>18032.818049919799</v>
      </c>
      <c r="E814" s="5">
        <v>17779.461858049599</v>
      </c>
      <c r="F814" s="5">
        <v>16850.9226509035</v>
      </c>
      <c r="G814" s="5">
        <v>16245.5233751705</v>
      </c>
    </row>
    <row r="815" spans="1:7" x14ac:dyDescent="0.55000000000000004">
      <c r="A815" s="3">
        <v>27</v>
      </c>
      <c r="B815" s="3">
        <v>6</v>
      </c>
      <c r="C815" s="5">
        <v>608362.09554327803</v>
      </c>
      <c r="D815" s="5">
        <v>514452.87138961098</v>
      </c>
      <c r="E815" s="5">
        <v>479815.70565642201</v>
      </c>
      <c r="F815" s="5">
        <v>471381.61946494703</v>
      </c>
      <c r="G815" s="5">
        <v>446926.64935863297</v>
      </c>
    </row>
    <row r="816" spans="1:7" x14ac:dyDescent="0.55000000000000004">
      <c r="A816" s="3">
        <v>27</v>
      </c>
      <c r="B816" s="3">
        <v>7</v>
      </c>
      <c r="C816" s="5">
        <v>47367.2248243871</v>
      </c>
      <c r="D816" s="5">
        <v>33226.957784383099</v>
      </c>
      <c r="E816" s="5">
        <v>29429.9700474895</v>
      </c>
      <c r="F816" s="5">
        <v>27500.5663524435</v>
      </c>
      <c r="G816" s="5">
        <v>24155.9813745674</v>
      </c>
    </row>
    <row r="817" spans="1:7" x14ac:dyDescent="0.55000000000000004">
      <c r="A817" s="3">
        <v>27</v>
      </c>
      <c r="B817" s="3">
        <v>8</v>
      </c>
      <c r="C817" s="5">
        <v>168077.07567544599</v>
      </c>
      <c r="D817" s="5">
        <v>134238.59336586201</v>
      </c>
      <c r="E817" s="5">
        <v>132162.28500129</v>
      </c>
      <c r="F817" s="5">
        <v>128772.480374582</v>
      </c>
      <c r="G817" s="5">
        <v>122797.197826214</v>
      </c>
    </row>
    <row r="818" spans="1:7" x14ac:dyDescent="0.55000000000000004">
      <c r="A818" s="3">
        <v>27</v>
      </c>
      <c r="B818" s="3">
        <v>9</v>
      </c>
      <c r="C818" s="5">
        <v>94569.483643105807</v>
      </c>
      <c r="D818" s="5">
        <v>76583.562777899293</v>
      </c>
      <c r="E818" s="5">
        <v>76736.921463225794</v>
      </c>
      <c r="F818" s="5">
        <v>71491.069308840102</v>
      </c>
      <c r="G818" s="5">
        <v>67856.663123773804</v>
      </c>
    </row>
    <row r="819" spans="1:7" x14ac:dyDescent="0.55000000000000004">
      <c r="A819" s="3">
        <v>27</v>
      </c>
      <c r="B819" s="3">
        <v>10</v>
      </c>
      <c r="C819" s="5">
        <v>340290.09590018599</v>
      </c>
      <c r="D819" s="5">
        <v>297703.39906281099</v>
      </c>
      <c r="E819" s="5">
        <v>302903.66460918798</v>
      </c>
      <c r="F819" s="5">
        <v>294293.26233595901</v>
      </c>
      <c r="G819" s="5">
        <v>283885.07504912402</v>
      </c>
    </row>
    <row r="820" spans="1:7" x14ac:dyDescent="0.55000000000000004">
      <c r="A820" s="3">
        <v>27</v>
      </c>
      <c r="B820" s="3">
        <v>11</v>
      </c>
      <c r="C820" s="5">
        <v>169828.75991786801</v>
      </c>
      <c r="D820" s="5">
        <v>111940.76450162601</v>
      </c>
      <c r="E820" s="5">
        <v>122886.737289076</v>
      </c>
      <c r="F820" s="5">
        <v>111204.312111162</v>
      </c>
      <c r="G820" s="5">
        <v>98584.534183898999</v>
      </c>
    </row>
    <row r="821" spans="1:7" x14ac:dyDescent="0.55000000000000004">
      <c r="A821" s="3">
        <v>27</v>
      </c>
      <c r="B821" s="3">
        <v>12</v>
      </c>
      <c r="C821" s="5">
        <v>325325.842113355</v>
      </c>
      <c r="D821" s="5">
        <v>254860.93056375199</v>
      </c>
      <c r="E821" s="5">
        <v>243129.719310024</v>
      </c>
      <c r="F821" s="5">
        <v>230007.16884956401</v>
      </c>
      <c r="G821" s="5">
        <v>210570.35332468199</v>
      </c>
    </row>
    <row r="822" spans="1:7" x14ac:dyDescent="0.55000000000000004">
      <c r="A822" s="3">
        <v>27</v>
      </c>
      <c r="B822" s="3">
        <v>13</v>
      </c>
      <c r="C822" s="5">
        <v>175783.32933237299</v>
      </c>
      <c r="D822" s="5">
        <v>147264.94687913699</v>
      </c>
      <c r="E822" s="5">
        <v>117030.43912059499</v>
      </c>
      <c r="F822" s="5">
        <v>110019.883472983</v>
      </c>
      <c r="G822" s="5">
        <v>88465.829431123304</v>
      </c>
    </row>
    <row r="823" spans="1:7" x14ac:dyDescent="0.55000000000000004">
      <c r="A823" s="3">
        <v>27</v>
      </c>
      <c r="B823" s="3">
        <v>14</v>
      </c>
      <c r="C823" s="5">
        <v>130783.977204984</v>
      </c>
      <c r="D823" s="5">
        <v>121035.167237741</v>
      </c>
      <c r="E823" s="5">
        <v>135141.14709051</v>
      </c>
      <c r="F823" s="5">
        <v>138604.15611831201</v>
      </c>
      <c r="G823" s="5">
        <v>132882.77721097801</v>
      </c>
    </row>
    <row r="824" spans="1:7" x14ac:dyDescent="0.55000000000000004">
      <c r="A824" s="3">
        <v>27</v>
      </c>
      <c r="B824" s="3">
        <v>15</v>
      </c>
      <c r="C824" s="5">
        <v>48068.088448956099</v>
      </c>
      <c r="D824" s="5">
        <v>35522.266935184503</v>
      </c>
      <c r="E824" s="5">
        <v>28094.7094299214</v>
      </c>
      <c r="F824" s="5">
        <v>26027.194973958802</v>
      </c>
      <c r="G824" s="5">
        <v>25130.229852444299</v>
      </c>
    </row>
    <row r="825" spans="1:7" x14ac:dyDescent="0.55000000000000004">
      <c r="A825" s="3">
        <v>27</v>
      </c>
      <c r="B825" s="3">
        <v>16</v>
      </c>
      <c r="C825" s="5">
        <v>143006.72560023601</v>
      </c>
      <c r="D825" s="5">
        <v>122774.677786379</v>
      </c>
      <c r="E825" s="5">
        <v>116355.201054968</v>
      </c>
      <c r="F825" s="5">
        <v>113591.56828366101</v>
      </c>
      <c r="G825" s="5">
        <v>109680.119044473</v>
      </c>
    </row>
    <row r="826" spans="1:7" x14ac:dyDescent="0.55000000000000004">
      <c r="A826" s="3">
        <v>27</v>
      </c>
      <c r="B826" s="3">
        <v>17</v>
      </c>
      <c r="C826" s="5">
        <v>583099.76801317802</v>
      </c>
      <c r="D826" s="5">
        <v>453501.62454656599</v>
      </c>
      <c r="E826" s="5">
        <v>413533.58907145099</v>
      </c>
      <c r="F826" s="5">
        <v>406273.23452148301</v>
      </c>
      <c r="G826" s="5">
        <v>409485.90065929299</v>
      </c>
    </row>
    <row r="827" spans="1:7" x14ac:dyDescent="0.55000000000000004">
      <c r="A827" s="3">
        <v>27</v>
      </c>
      <c r="B827" s="3">
        <v>18</v>
      </c>
      <c r="C827" s="5">
        <v>163814.798489579</v>
      </c>
      <c r="D827" s="5">
        <v>162092.172727228</v>
      </c>
      <c r="E827" s="5">
        <v>173762.27974125399</v>
      </c>
      <c r="F827" s="5">
        <v>173323.40154794799</v>
      </c>
      <c r="G827" s="5">
        <v>183703.108322724</v>
      </c>
    </row>
    <row r="828" spans="1:7" x14ac:dyDescent="0.55000000000000004">
      <c r="A828" s="3">
        <v>27</v>
      </c>
      <c r="B828" s="3">
        <v>19</v>
      </c>
      <c r="C828" s="5">
        <v>476642.39067322202</v>
      </c>
      <c r="D828" s="5">
        <v>400182.476663585</v>
      </c>
      <c r="E828" s="5">
        <v>376604.13048093801</v>
      </c>
      <c r="F828" s="5">
        <v>364417.63933824003</v>
      </c>
      <c r="G828" s="5">
        <v>350842.27415411401</v>
      </c>
    </row>
    <row r="829" spans="1:7" x14ac:dyDescent="0.55000000000000004">
      <c r="A829" s="3">
        <v>27</v>
      </c>
      <c r="B829" s="3">
        <v>20</v>
      </c>
      <c r="C829" s="5">
        <v>401795.77702656499</v>
      </c>
      <c r="D829" s="5">
        <v>427804.219174458</v>
      </c>
      <c r="E829" s="5">
        <v>400152.22289859899</v>
      </c>
      <c r="F829" s="5">
        <v>378073.58156491799</v>
      </c>
      <c r="G829" s="5">
        <v>419642.75151097798</v>
      </c>
    </row>
    <row r="830" spans="1:7" x14ac:dyDescent="0.55000000000000004">
      <c r="A830" s="3">
        <v>27</v>
      </c>
      <c r="B830" s="3">
        <v>21</v>
      </c>
      <c r="C830" s="5">
        <v>623103.69781311403</v>
      </c>
      <c r="D830" s="5">
        <v>507891.63952213502</v>
      </c>
      <c r="E830" s="5">
        <v>485011.55374339799</v>
      </c>
      <c r="F830" s="5">
        <v>474998.61417974101</v>
      </c>
      <c r="G830" s="5">
        <v>467649.44034112</v>
      </c>
    </row>
    <row r="831" spans="1:7" x14ac:dyDescent="0.55000000000000004">
      <c r="A831" s="3">
        <v>27</v>
      </c>
      <c r="B831" s="3">
        <v>22</v>
      </c>
      <c r="C831" s="5">
        <v>116774.456908145</v>
      </c>
      <c r="D831" s="5">
        <v>96740.879789221697</v>
      </c>
      <c r="E831" s="5">
        <v>106949.189741055</v>
      </c>
      <c r="F831" s="5">
        <v>101191.556306143</v>
      </c>
      <c r="G831" s="5">
        <v>95510.460775375206</v>
      </c>
    </row>
    <row r="832" spans="1:7" x14ac:dyDescent="0.55000000000000004">
      <c r="A832" s="3">
        <v>27</v>
      </c>
      <c r="B832" s="3">
        <v>23</v>
      </c>
      <c r="C832" s="5">
        <v>391578.537605541</v>
      </c>
      <c r="D832" s="5">
        <v>276918.21520914801</v>
      </c>
      <c r="E832" s="5">
        <v>262912.95291682199</v>
      </c>
      <c r="F832" s="5">
        <v>253267.12146900999</v>
      </c>
      <c r="G832" s="5">
        <v>246327.16581262599</v>
      </c>
    </row>
    <row r="833" spans="1:7" x14ac:dyDescent="0.55000000000000004">
      <c r="A833" s="3">
        <v>27</v>
      </c>
      <c r="B833" s="3">
        <v>24</v>
      </c>
      <c r="C833" s="5">
        <v>316066.93496354303</v>
      </c>
      <c r="D833" s="5">
        <v>267922.68097971298</v>
      </c>
      <c r="E833" s="5">
        <v>280028.073449891</v>
      </c>
      <c r="F833" s="5">
        <v>273610.51387245598</v>
      </c>
      <c r="G833" s="5">
        <v>261372.05261237899</v>
      </c>
    </row>
    <row r="834" spans="1:7" x14ac:dyDescent="0.55000000000000004">
      <c r="A834" s="3">
        <v>27</v>
      </c>
      <c r="B834" s="3">
        <v>25</v>
      </c>
      <c r="C834" s="5">
        <v>215660.52293951999</v>
      </c>
      <c r="D834" s="5">
        <v>193544.14825710899</v>
      </c>
      <c r="E834" s="5">
        <v>180837.597523042</v>
      </c>
      <c r="F834" s="5">
        <v>175961.89286355101</v>
      </c>
      <c r="G834" s="5">
        <v>168574.40498114901</v>
      </c>
    </row>
    <row r="835" spans="1:7" x14ac:dyDescent="0.55000000000000004">
      <c r="A835" s="3">
        <v>27</v>
      </c>
      <c r="B835" s="3">
        <v>26</v>
      </c>
      <c r="C835" s="5">
        <v>598345.84493052005</v>
      </c>
      <c r="D835" s="5">
        <v>415160.72807916999</v>
      </c>
      <c r="E835" s="5">
        <v>336973.75352765998</v>
      </c>
      <c r="F835" s="5">
        <v>384841.75886165199</v>
      </c>
      <c r="G835" s="5">
        <v>409700.37495607598</v>
      </c>
    </row>
    <row r="836" spans="1:7" x14ac:dyDescent="0.55000000000000004">
      <c r="A836" s="3">
        <v>27</v>
      </c>
      <c r="B836" s="3">
        <v>27</v>
      </c>
      <c r="C836" s="5">
        <v>660585.28808796301</v>
      </c>
      <c r="D836" s="5">
        <v>536121.76758412505</v>
      </c>
      <c r="E836" s="5">
        <v>520807.97604575899</v>
      </c>
      <c r="F836" s="5">
        <v>487612.00579210202</v>
      </c>
      <c r="G836" s="5">
        <v>483515.80932994501</v>
      </c>
    </row>
    <row r="837" spans="1:7" x14ac:dyDescent="0.55000000000000004">
      <c r="A837" s="3">
        <v>27</v>
      </c>
      <c r="B837" s="3">
        <v>28</v>
      </c>
      <c r="C837" s="5">
        <v>712427.28177395801</v>
      </c>
      <c r="D837" s="5">
        <v>533806.08705879305</v>
      </c>
      <c r="E837" s="5">
        <v>478725.99230005703</v>
      </c>
      <c r="F837" s="5">
        <v>488560.22476120503</v>
      </c>
      <c r="G837" s="5">
        <v>521990.89214235201</v>
      </c>
    </row>
    <row r="838" spans="1:7" x14ac:dyDescent="0.55000000000000004">
      <c r="A838" s="3">
        <v>27</v>
      </c>
      <c r="B838" s="3">
        <v>29</v>
      </c>
      <c r="C838" s="5">
        <v>348463.25806127902</v>
      </c>
      <c r="D838" s="5">
        <v>313367.07155813399</v>
      </c>
      <c r="E838" s="5">
        <v>288354.37424597098</v>
      </c>
      <c r="F838" s="5">
        <v>287893.56307556102</v>
      </c>
      <c r="G838" s="5">
        <v>273524.38779288798</v>
      </c>
    </row>
    <row r="839" spans="1:7" x14ac:dyDescent="0.55000000000000004">
      <c r="A839" s="3">
        <v>27</v>
      </c>
      <c r="B839" s="3">
        <v>30</v>
      </c>
      <c r="C839" s="5">
        <v>275927.76770211902</v>
      </c>
      <c r="D839" s="5">
        <v>275828.19363464898</v>
      </c>
      <c r="E839" s="5">
        <v>367036.030630188</v>
      </c>
      <c r="F839" s="5">
        <v>357427.24567855202</v>
      </c>
      <c r="G839" s="5">
        <v>337928.86940684402</v>
      </c>
    </row>
    <row r="840" spans="1:7" x14ac:dyDescent="0.55000000000000004">
      <c r="A840" s="3">
        <v>27</v>
      </c>
      <c r="B840" s="3">
        <v>31</v>
      </c>
      <c r="C840" s="5">
        <v>360958.79514051898</v>
      </c>
      <c r="D840" s="5">
        <v>289195.90936069598</v>
      </c>
      <c r="E840" s="5">
        <v>243927.32075897601</v>
      </c>
      <c r="F840" s="5">
        <v>221123.83692236501</v>
      </c>
      <c r="G840" s="5">
        <v>213308.56797176899</v>
      </c>
    </row>
    <row r="841" spans="1:7" x14ac:dyDescent="0.55000000000000004">
      <c r="A841" s="3">
        <v>28</v>
      </c>
      <c r="B841" s="3">
        <v>1</v>
      </c>
      <c r="C841" s="5">
        <v>57971.720935747602</v>
      </c>
      <c r="D841" s="5">
        <v>45989.626172857701</v>
      </c>
      <c r="E841" s="5">
        <v>45912.5892887726</v>
      </c>
      <c r="F841" s="5">
        <v>44394.095211688902</v>
      </c>
      <c r="G841" s="5">
        <v>38453.993949884403</v>
      </c>
    </row>
    <row r="842" spans="1:7" x14ac:dyDescent="0.55000000000000004">
      <c r="A842" s="3">
        <v>28</v>
      </c>
      <c r="B842" s="3">
        <v>2</v>
      </c>
      <c r="C842" s="5">
        <v>7199.9647307790401</v>
      </c>
      <c r="D842" s="5">
        <v>5308.9979682006697</v>
      </c>
      <c r="E842" s="5">
        <v>4163.1150971992101</v>
      </c>
      <c r="F842" s="5">
        <v>3753.2990998303799</v>
      </c>
      <c r="G842" s="5">
        <v>3279.7729993232301</v>
      </c>
    </row>
    <row r="843" spans="1:7" x14ac:dyDescent="0.55000000000000004">
      <c r="A843" s="3">
        <v>28</v>
      </c>
      <c r="B843" s="3">
        <v>3</v>
      </c>
      <c r="C843" s="5">
        <v>145320.99687113901</v>
      </c>
      <c r="D843" s="5">
        <v>120245.615969241</v>
      </c>
      <c r="E843" s="5">
        <v>123345.296554995</v>
      </c>
      <c r="F843" s="5">
        <v>116315.432040948</v>
      </c>
      <c r="G843" s="5">
        <v>105563.384849672</v>
      </c>
    </row>
    <row r="844" spans="1:7" x14ac:dyDescent="0.55000000000000004">
      <c r="A844" s="3">
        <v>28</v>
      </c>
      <c r="B844" s="3">
        <v>4</v>
      </c>
      <c r="C844" s="5">
        <v>24479.826193474099</v>
      </c>
      <c r="D844" s="5">
        <v>18587.3570032682</v>
      </c>
      <c r="E844" s="5">
        <v>16590.068385893501</v>
      </c>
      <c r="F844" s="5">
        <v>14980.1090591544</v>
      </c>
      <c r="G844" s="5">
        <v>12722.886120725499</v>
      </c>
    </row>
    <row r="845" spans="1:7" x14ac:dyDescent="0.55000000000000004">
      <c r="A845" s="3">
        <v>28</v>
      </c>
      <c r="B845" s="3">
        <v>5</v>
      </c>
      <c r="C845" s="5">
        <v>23419.346797624799</v>
      </c>
      <c r="D845" s="5">
        <v>19803.105691397999</v>
      </c>
      <c r="E845" s="5">
        <v>19888.117947415802</v>
      </c>
      <c r="F845" s="5">
        <v>19383.590602060602</v>
      </c>
      <c r="G845" s="5">
        <v>20160.624373283699</v>
      </c>
    </row>
    <row r="846" spans="1:7" x14ac:dyDescent="0.55000000000000004">
      <c r="A846" s="3">
        <v>28</v>
      </c>
      <c r="B846" s="3">
        <v>6</v>
      </c>
      <c r="C846" s="5">
        <v>285603.683922222</v>
      </c>
      <c r="D846" s="5">
        <v>264795.76115774899</v>
      </c>
      <c r="E846" s="5">
        <v>272562.72908591502</v>
      </c>
      <c r="F846" s="5">
        <v>271457.92699412501</v>
      </c>
      <c r="G846" s="5">
        <v>263525.02135538799</v>
      </c>
    </row>
    <row r="847" spans="1:7" x14ac:dyDescent="0.55000000000000004">
      <c r="A847" s="3">
        <v>28</v>
      </c>
      <c r="B847" s="3">
        <v>7</v>
      </c>
      <c r="C847" s="5">
        <v>60388.975980438598</v>
      </c>
      <c r="D847" s="5">
        <v>47215.613811738098</v>
      </c>
      <c r="E847" s="5">
        <v>40521.963057133798</v>
      </c>
      <c r="F847" s="5">
        <v>37801.102493441598</v>
      </c>
      <c r="G847" s="5">
        <v>34846.719190404001</v>
      </c>
    </row>
    <row r="848" spans="1:7" x14ac:dyDescent="0.55000000000000004">
      <c r="A848" s="3">
        <v>28</v>
      </c>
      <c r="B848" s="3">
        <v>8</v>
      </c>
      <c r="C848" s="5">
        <v>232488.41581835301</v>
      </c>
      <c r="D848" s="5">
        <v>200718.87484292701</v>
      </c>
      <c r="E848" s="5">
        <v>203006.31691686399</v>
      </c>
      <c r="F848" s="5">
        <v>194906.05937338001</v>
      </c>
      <c r="G848" s="5">
        <v>182005.96684939801</v>
      </c>
    </row>
    <row r="849" spans="1:7" x14ac:dyDescent="0.55000000000000004">
      <c r="A849" s="3">
        <v>28</v>
      </c>
      <c r="B849" s="3">
        <v>9</v>
      </c>
      <c r="C849" s="5">
        <v>40866.7252725953</v>
      </c>
      <c r="D849" s="5">
        <v>36852.904297693698</v>
      </c>
      <c r="E849" s="5">
        <v>38523.5180054663</v>
      </c>
      <c r="F849" s="5">
        <v>35778.681075367102</v>
      </c>
      <c r="G849" s="5">
        <v>33991.605419169602</v>
      </c>
    </row>
    <row r="850" spans="1:7" x14ac:dyDescent="0.55000000000000004">
      <c r="A850" s="3">
        <v>28</v>
      </c>
      <c r="B850" s="3">
        <v>10</v>
      </c>
      <c r="C850" s="5">
        <v>287584.178147892</v>
      </c>
      <c r="D850" s="5">
        <v>272003.75337132899</v>
      </c>
      <c r="E850" s="5">
        <v>274655.23960968701</v>
      </c>
      <c r="F850" s="5">
        <v>262970.531443913</v>
      </c>
      <c r="G850" s="5">
        <v>255463.57988449701</v>
      </c>
    </row>
    <row r="851" spans="1:7" x14ac:dyDescent="0.55000000000000004">
      <c r="A851" s="3">
        <v>28</v>
      </c>
      <c r="B851" s="3">
        <v>11</v>
      </c>
      <c r="C851" s="5">
        <v>96525.747606661796</v>
      </c>
      <c r="D851" s="5">
        <v>66478.806478162893</v>
      </c>
      <c r="E851" s="5">
        <v>54401.795720967399</v>
      </c>
      <c r="F851" s="5">
        <v>50284.027990975002</v>
      </c>
      <c r="G851" s="5">
        <v>45939.906278094699</v>
      </c>
    </row>
    <row r="852" spans="1:7" x14ac:dyDescent="0.55000000000000004">
      <c r="A852" s="3">
        <v>28</v>
      </c>
      <c r="B852" s="3">
        <v>12</v>
      </c>
      <c r="C852" s="5">
        <v>280032.14506525599</v>
      </c>
      <c r="D852" s="5">
        <v>258283.468110004</v>
      </c>
      <c r="E852" s="5">
        <v>263282.81931351102</v>
      </c>
      <c r="F852" s="5">
        <v>250469.784936104</v>
      </c>
      <c r="G852" s="5">
        <v>229451.27617927099</v>
      </c>
    </row>
    <row r="853" spans="1:7" x14ac:dyDescent="0.55000000000000004">
      <c r="A853" s="3">
        <v>28</v>
      </c>
      <c r="B853" s="3">
        <v>13</v>
      </c>
      <c r="C853" s="5">
        <v>173797.29004983199</v>
      </c>
      <c r="D853" s="5">
        <v>140739.96063619101</v>
      </c>
      <c r="E853" s="5">
        <v>123206.632395938</v>
      </c>
      <c r="F853" s="5">
        <v>119673.664814655</v>
      </c>
      <c r="G853" s="5">
        <v>103512.91099390099</v>
      </c>
    </row>
    <row r="854" spans="1:7" x14ac:dyDescent="0.55000000000000004">
      <c r="A854" s="3">
        <v>28</v>
      </c>
      <c r="B854" s="3">
        <v>14</v>
      </c>
      <c r="C854" s="5">
        <v>148612.356553163</v>
      </c>
      <c r="D854" s="5">
        <v>152224.49265250599</v>
      </c>
      <c r="E854" s="5">
        <v>169768.517181578</v>
      </c>
      <c r="F854" s="5">
        <v>168984.09964269199</v>
      </c>
      <c r="G854" s="5">
        <v>159906.934980855</v>
      </c>
    </row>
    <row r="855" spans="1:7" x14ac:dyDescent="0.55000000000000004">
      <c r="A855" s="3">
        <v>28</v>
      </c>
      <c r="B855" s="3">
        <v>15</v>
      </c>
      <c r="C855" s="5">
        <v>9402.4664176560891</v>
      </c>
      <c r="D855" s="5">
        <v>7015.9564075989101</v>
      </c>
      <c r="E855" s="5">
        <v>6527.4246142061302</v>
      </c>
      <c r="F855" s="5">
        <v>5913.4453325168297</v>
      </c>
      <c r="G855" s="5">
        <v>5583.2592576265597</v>
      </c>
    </row>
    <row r="856" spans="1:7" x14ac:dyDescent="0.55000000000000004">
      <c r="A856" s="3">
        <v>28</v>
      </c>
      <c r="B856" s="3">
        <v>16</v>
      </c>
      <c r="C856" s="5">
        <v>94867.749676433305</v>
      </c>
      <c r="D856" s="5">
        <v>81008.212621919403</v>
      </c>
      <c r="E856" s="5">
        <v>79875.944194944095</v>
      </c>
      <c r="F856" s="5">
        <v>77017.402792553999</v>
      </c>
      <c r="G856" s="5">
        <v>74248.391548292799</v>
      </c>
    </row>
    <row r="857" spans="1:7" x14ac:dyDescent="0.55000000000000004">
      <c r="A857" s="3">
        <v>28</v>
      </c>
      <c r="B857" s="3">
        <v>17</v>
      </c>
      <c r="C857" s="5">
        <v>402516.09708514198</v>
      </c>
      <c r="D857" s="5">
        <v>306208.27237859898</v>
      </c>
      <c r="E857" s="5">
        <v>272665.88674742199</v>
      </c>
      <c r="F857" s="5">
        <v>269150.591405663</v>
      </c>
      <c r="G857" s="5">
        <v>272176.377193566</v>
      </c>
    </row>
    <row r="858" spans="1:7" x14ac:dyDescent="0.55000000000000004">
      <c r="A858" s="3">
        <v>28</v>
      </c>
      <c r="B858" s="3">
        <v>18</v>
      </c>
      <c r="C858" s="5">
        <v>101523.99930060501</v>
      </c>
      <c r="D858" s="5">
        <v>92856.441739018905</v>
      </c>
      <c r="E858" s="5">
        <v>94145.893777756995</v>
      </c>
      <c r="F858" s="5">
        <v>92414.091249044097</v>
      </c>
      <c r="G858" s="5">
        <v>94320.805836982996</v>
      </c>
    </row>
    <row r="859" spans="1:7" x14ac:dyDescent="0.55000000000000004">
      <c r="A859" s="3">
        <v>28</v>
      </c>
      <c r="B859" s="3">
        <v>19</v>
      </c>
      <c r="C859" s="5">
        <v>88490.199282341506</v>
      </c>
      <c r="D859" s="5">
        <v>79594.950089296006</v>
      </c>
      <c r="E859" s="5">
        <v>78586.879329339397</v>
      </c>
      <c r="F859" s="5">
        <v>76719.448168291696</v>
      </c>
      <c r="G859" s="5">
        <v>74932.183866578504</v>
      </c>
    </row>
    <row r="860" spans="1:7" x14ac:dyDescent="0.55000000000000004">
      <c r="A860" s="3">
        <v>28</v>
      </c>
      <c r="B860" s="3">
        <v>20</v>
      </c>
      <c r="C860" s="5">
        <v>220949.032758619</v>
      </c>
      <c r="D860" s="5">
        <v>168784.428443354</v>
      </c>
      <c r="E860" s="5">
        <v>176840.52719486499</v>
      </c>
      <c r="F860" s="5">
        <v>168357.471188558</v>
      </c>
      <c r="G860" s="5">
        <v>160974.31076906901</v>
      </c>
    </row>
    <row r="861" spans="1:7" x14ac:dyDescent="0.55000000000000004">
      <c r="A861" s="3">
        <v>28</v>
      </c>
      <c r="B861" s="3">
        <v>21</v>
      </c>
      <c r="C861" s="5">
        <v>371712.701476407</v>
      </c>
      <c r="D861" s="5">
        <v>300034.87397103198</v>
      </c>
      <c r="E861" s="5">
        <v>278555.70008687302</v>
      </c>
      <c r="F861" s="5">
        <v>267065.95475397003</v>
      </c>
      <c r="G861" s="5">
        <v>256455.15984599601</v>
      </c>
    </row>
    <row r="862" spans="1:7" x14ac:dyDescent="0.55000000000000004">
      <c r="A862" s="3">
        <v>28</v>
      </c>
      <c r="B862" s="3">
        <v>22</v>
      </c>
      <c r="C862" s="5">
        <v>83318.825879014403</v>
      </c>
      <c r="D862" s="5">
        <v>69667.047996868903</v>
      </c>
      <c r="E862" s="5">
        <v>55827.9223122158</v>
      </c>
      <c r="F862" s="5">
        <v>50472.465661742601</v>
      </c>
      <c r="G862" s="5">
        <v>46218.967331626001</v>
      </c>
    </row>
    <row r="863" spans="1:7" x14ac:dyDescent="0.55000000000000004">
      <c r="A863" s="3">
        <v>28</v>
      </c>
      <c r="B863" s="3">
        <v>23</v>
      </c>
      <c r="C863" s="5">
        <v>140567.15400220401</v>
      </c>
      <c r="D863" s="5">
        <v>99503.620382551497</v>
      </c>
      <c r="E863" s="5">
        <v>98127.912442510904</v>
      </c>
      <c r="F863" s="5">
        <v>92979.268981711997</v>
      </c>
      <c r="G863" s="5">
        <v>89413.463112298195</v>
      </c>
    </row>
    <row r="864" spans="1:7" x14ac:dyDescent="0.55000000000000004">
      <c r="A864" s="3">
        <v>28</v>
      </c>
      <c r="B864" s="3">
        <v>24</v>
      </c>
      <c r="C864" s="5">
        <v>61214.866104244298</v>
      </c>
      <c r="D864" s="5">
        <v>54595.531718482998</v>
      </c>
      <c r="E864" s="5">
        <v>52076.6001278322</v>
      </c>
      <c r="F864" s="5">
        <v>50037.828979103797</v>
      </c>
      <c r="G864" s="5">
        <v>47286.350240216198</v>
      </c>
    </row>
    <row r="865" spans="1:7" x14ac:dyDescent="0.55000000000000004">
      <c r="A865" s="3">
        <v>28</v>
      </c>
      <c r="B865" s="3">
        <v>25</v>
      </c>
      <c r="C865" s="5">
        <v>83662.7012976603</v>
      </c>
      <c r="D865" s="5">
        <v>67175.0055280979</v>
      </c>
      <c r="E865" s="5">
        <v>68674.317558219002</v>
      </c>
      <c r="F865" s="5">
        <v>68256.104521911504</v>
      </c>
      <c r="G865" s="5">
        <v>67332.823223479005</v>
      </c>
    </row>
    <row r="866" spans="1:7" x14ac:dyDescent="0.55000000000000004">
      <c r="A866" s="3">
        <v>28</v>
      </c>
      <c r="B866" s="3">
        <v>26</v>
      </c>
      <c r="C866" s="5">
        <v>317498.80285858503</v>
      </c>
      <c r="D866" s="5">
        <v>212896.194446904</v>
      </c>
      <c r="E866" s="5">
        <v>165922.717438205</v>
      </c>
      <c r="F866" s="5">
        <v>187902.54943262</v>
      </c>
      <c r="G866" s="5">
        <v>189887.95038526799</v>
      </c>
    </row>
    <row r="867" spans="1:7" x14ac:dyDescent="0.55000000000000004">
      <c r="A867" s="3">
        <v>28</v>
      </c>
      <c r="B867" s="3">
        <v>27</v>
      </c>
      <c r="C867" s="5">
        <v>170801.27340731301</v>
      </c>
      <c r="D867" s="5">
        <v>173558.85350570999</v>
      </c>
      <c r="E867" s="5">
        <v>211688.13684553999</v>
      </c>
      <c r="F867" s="5">
        <v>201351.363370832</v>
      </c>
      <c r="G867" s="5">
        <v>188299.24446491199</v>
      </c>
    </row>
    <row r="868" spans="1:7" x14ac:dyDescent="0.55000000000000004">
      <c r="A868" s="3">
        <v>28</v>
      </c>
      <c r="B868" s="3">
        <v>28</v>
      </c>
      <c r="C868" s="5">
        <v>423117.72025686502</v>
      </c>
      <c r="D868" s="5">
        <v>325805.35302448901</v>
      </c>
      <c r="E868" s="5">
        <v>302408.22631966998</v>
      </c>
      <c r="F868" s="5">
        <v>313915.108096082</v>
      </c>
      <c r="G868" s="5">
        <v>344386.49172913103</v>
      </c>
    </row>
    <row r="869" spans="1:7" x14ac:dyDescent="0.55000000000000004">
      <c r="A869" s="3">
        <v>28</v>
      </c>
      <c r="B869" s="3">
        <v>29</v>
      </c>
      <c r="C869" s="5">
        <v>169111.44783233499</v>
      </c>
      <c r="D869" s="5">
        <v>145765.57668360099</v>
      </c>
      <c r="E869" s="5">
        <v>134380.331961986</v>
      </c>
      <c r="F869" s="5">
        <v>134341.91182673399</v>
      </c>
      <c r="G869" s="5">
        <v>128147.222041428</v>
      </c>
    </row>
    <row r="870" spans="1:7" x14ac:dyDescent="0.55000000000000004">
      <c r="A870" s="3">
        <v>28</v>
      </c>
      <c r="B870" s="3">
        <v>30</v>
      </c>
      <c r="C870" s="5">
        <v>180993.76701246001</v>
      </c>
      <c r="D870" s="5">
        <v>190427.17308931999</v>
      </c>
      <c r="E870" s="5">
        <v>166233.65697163201</v>
      </c>
      <c r="F870" s="5">
        <v>151292.51411367199</v>
      </c>
      <c r="G870" s="5">
        <v>137982.08442976</v>
      </c>
    </row>
    <row r="871" spans="1:7" x14ac:dyDescent="0.55000000000000004">
      <c r="A871" s="3">
        <v>28</v>
      </c>
      <c r="B871" s="3">
        <v>31</v>
      </c>
      <c r="C871" s="5">
        <v>226703.94962268701</v>
      </c>
      <c r="D871" s="5">
        <v>169687.42745367999</v>
      </c>
      <c r="E871" s="5">
        <v>156267.39669269801</v>
      </c>
      <c r="F871" s="5">
        <v>141506.70671765599</v>
      </c>
      <c r="G871" s="5">
        <v>126834.656873723</v>
      </c>
    </row>
    <row r="872" spans="1:7" x14ac:dyDescent="0.55000000000000004">
      <c r="A872" s="3">
        <v>29</v>
      </c>
      <c r="B872" s="3">
        <v>1</v>
      </c>
      <c r="C872" s="5">
        <v>10327.4068302414</v>
      </c>
      <c r="D872" s="5">
        <v>9088.7216270251301</v>
      </c>
      <c r="E872" s="5">
        <v>10088.1897607515</v>
      </c>
      <c r="F872" s="5">
        <v>10875.558018895401</v>
      </c>
      <c r="G872" s="5">
        <v>8184.8463097351196</v>
      </c>
    </row>
    <row r="873" spans="1:7" x14ac:dyDescent="0.55000000000000004">
      <c r="A873" s="3">
        <v>29</v>
      </c>
      <c r="B873" s="3">
        <v>2</v>
      </c>
      <c r="C873" s="5">
        <v>168.956416022323</v>
      </c>
      <c r="D873" s="5">
        <v>170.637377809593</v>
      </c>
      <c r="E873" s="5">
        <v>174.550221116584</v>
      </c>
      <c r="F873" s="5">
        <v>163.74283334687601</v>
      </c>
      <c r="G873" s="5">
        <v>156.130824953896</v>
      </c>
    </row>
    <row r="874" spans="1:7" x14ac:dyDescent="0.55000000000000004">
      <c r="A874" s="3">
        <v>29</v>
      </c>
      <c r="B874" s="3">
        <v>3</v>
      </c>
      <c r="C874" s="5">
        <v>18452.094503919099</v>
      </c>
      <c r="D874" s="5">
        <v>15482.8673880355</v>
      </c>
      <c r="E874" s="5">
        <v>16529.565856058201</v>
      </c>
      <c r="F874" s="5">
        <v>15458.1863985126</v>
      </c>
      <c r="G874" s="5">
        <v>14792.443813755101</v>
      </c>
    </row>
    <row r="875" spans="1:7" x14ac:dyDescent="0.55000000000000004">
      <c r="A875" s="3">
        <v>29</v>
      </c>
      <c r="B875" s="3">
        <v>4</v>
      </c>
      <c r="C875" s="5">
        <v>7383.3750934012396</v>
      </c>
      <c r="D875" s="5">
        <v>5506.8830190483204</v>
      </c>
      <c r="E875" s="5">
        <v>4858.5258340567098</v>
      </c>
      <c r="F875" s="5">
        <v>4493.61910808023</v>
      </c>
      <c r="G875" s="5">
        <v>3981.3819669923</v>
      </c>
    </row>
    <row r="876" spans="1:7" x14ac:dyDescent="0.55000000000000004">
      <c r="A876" s="3">
        <v>29</v>
      </c>
      <c r="B876" s="3">
        <v>5</v>
      </c>
      <c r="C876" s="5">
        <v>2182.3245559663001</v>
      </c>
      <c r="D876" s="5">
        <v>1764.97914493185</v>
      </c>
      <c r="E876" s="5">
        <v>1869.0186655837499</v>
      </c>
      <c r="F876" s="5">
        <v>1754.92890785542</v>
      </c>
      <c r="G876" s="5">
        <v>1730.84406743367</v>
      </c>
    </row>
    <row r="877" spans="1:7" x14ac:dyDescent="0.55000000000000004">
      <c r="A877" s="3">
        <v>29</v>
      </c>
      <c r="B877" s="3">
        <v>6</v>
      </c>
      <c r="C877" s="5">
        <v>23443.005439027598</v>
      </c>
      <c r="D877" s="5">
        <v>20918.3129127764</v>
      </c>
      <c r="E877" s="5">
        <v>22409.224492371501</v>
      </c>
      <c r="F877" s="5">
        <v>22184.788240366201</v>
      </c>
      <c r="G877" s="5">
        <v>22189.0158543664</v>
      </c>
    </row>
    <row r="878" spans="1:7" x14ac:dyDescent="0.55000000000000004">
      <c r="A878" s="3">
        <v>29</v>
      </c>
      <c r="B878" s="3">
        <v>7</v>
      </c>
      <c r="C878" s="5">
        <v>1621.40734202832</v>
      </c>
      <c r="D878" s="5">
        <v>1197.8240561513601</v>
      </c>
      <c r="E878" s="5">
        <v>1549.1442861461001</v>
      </c>
      <c r="F878" s="5">
        <v>1654.9117993960999</v>
      </c>
      <c r="G878" s="5">
        <v>1751.41447003648</v>
      </c>
    </row>
    <row r="879" spans="1:7" x14ac:dyDescent="0.55000000000000004">
      <c r="A879" s="3">
        <v>29</v>
      </c>
      <c r="B879" s="3">
        <v>8</v>
      </c>
      <c r="C879" s="5">
        <v>3438.20447354615</v>
      </c>
      <c r="D879" s="5">
        <v>3099.17307912043</v>
      </c>
      <c r="E879" s="5">
        <v>3469.0163415253</v>
      </c>
      <c r="F879" s="5">
        <v>3557.816280689</v>
      </c>
      <c r="G879" s="5">
        <v>3778.97601213699</v>
      </c>
    </row>
    <row r="880" spans="1:7" x14ac:dyDescent="0.55000000000000004">
      <c r="A880" s="3">
        <v>29</v>
      </c>
      <c r="B880" s="3">
        <v>9</v>
      </c>
      <c r="C880" s="5">
        <v>8147.1457094637099</v>
      </c>
      <c r="D880" s="5">
        <v>7833.8693334072996</v>
      </c>
      <c r="E880" s="5">
        <v>7165.8498556662498</v>
      </c>
      <c r="F880" s="5">
        <v>6394.67066417765</v>
      </c>
      <c r="G880" s="5">
        <v>5654.6560456840298</v>
      </c>
    </row>
    <row r="881" spans="1:7" x14ac:dyDescent="0.55000000000000004">
      <c r="A881" s="3">
        <v>29</v>
      </c>
      <c r="B881" s="3">
        <v>10</v>
      </c>
      <c r="C881" s="5">
        <v>35925.416250911301</v>
      </c>
      <c r="D881" s="5">
        <v>33807.724971238502</v>
      </c>
      <c r="E881" s="5">
        <v>33192.622501060199</v>
      </c>
      <c r="F881" s="5">
        <v>31591.728872946798</v>
      </c>
      <c r="G881" s="5">
        <v>28682.5431179154</v>
      </c>
    </row>
    <row r="882" spans="1:7" x14ac:dyDescent="0.55000000000000004">
      <c r="A882" s="3">
        <v>29</v>
      </c>
      <c r="B882" s="3">
        <v>11</v>
      </c>
      <c r="C882" s="5">
        <v>27607.489051530702</v>
      </c>
      <c r="D882" s="5">
        <v>15108.989439090399</v>
      </c>
      <c r="E882" s="5">
        <v>10550.1049370535</v>
      </c>
      <c r="F882" s="5">
        <v>9527.8296585632397</v>
      </c>
      <c r="G882" s="5">
        <v>7568.4560556262504</v>
      </c>
    </row>
    <row r="883" spans="1:7" x14ac:dyDescent="0.55000000000000004">
      <c r="A883" s="3">
        <v>29</v>
      </c>
      <c r="B883" s="3">
        <v>12</v>
      </c>
      <c r="C883" s="5">
        <v>49429.391295932197</v>
      </c>
      <c r="D883" s="5">
        <v>34855.888683874298</v>
      </c>
      <c r="E883" s="5">
        <v>27325.286293026998</v>
      </c>
      <c r="F883" s="5">
        <v>24330.900024754501</v>
      </c>
      <c r="G883" s="5">
        <v>18611.742718729001</v>
      </c>
    </row>
    <row r="884" spans="1:7" x14ac:dyDescent="0.55000000000000004">
      <c r="A884" s="3">
        <v>29</v>
      </c>
      <c r="B884" s="3">
        <v>13</v>
      </c>
      <c r="C884" s="5">
        <v>7700.1522911317097</v>
      </c>
      <c r="D884" s="5">
        <v>4874.6763750093896</v>
      </c>
      <c r="E884" s="5">
        <v>3368.4369898858399</v>
      </c>
      <c r="F884" s="5">
        <v>3081.86683385483</v>
      </c>
      <c r="G884" s="5">
        <v>0</v>
      </c>
    </row>
    <row r="885" spans="1:7" x14ac:dyDescent="0.55000000000000004">
      <c r="A885" s="3">
        <v>29</v>
      </c>
      <c r="B885" s="3">
        <v>14</v>
      </c>
      <c r="C885" s="5">
        <v>19679.448753627999</v>
      </c>
      <c r="D885" s="5">
        <v>18059.9909255889</v>
      </c>
      <c r="E885" s="5">
        <v>16746.472480155498</v>
      </c>
      <c r="F885" s="5">
        <v>16774.371256986298</v>
      </c>
      <c r="G885" s="5">
        <v>15501.5246179803</v>
      </c>
    </row>
    <row r="886" spans="1:7" x14ac:dyDescent="0.55000000000000004">
      <c r="A886" s="3">
        <v>29</v>
      </c>
      <c r="B886" s="3">
        <v>15</v>
      </c>
      <c r="C886" s="5">
        <v>4657.7765077713102</v>
      </c>
      <c r="D886" s="5">
        <v>3665.74482249319</v>
      </c>
      <c r="E886" s="5">
        <v>3547.1349751135699</v>
      </c>
      <c r="F886" s="5">
        <v>3586.5476127021002</v>
      </c>
      <c r="G886" s="5">
        <v>3079.3339758857701</v>
      </c>
    </row>
    <row r="887" spans="1:7" x14ac:dyDescent="0.55000000000000004">
      <c r="A887" s="3">
        <v>29</v>
      </c>
      <c r="B887" s="3">
        <v>16</v>
      </c>
      <c r="C887" s="5">
        <v>24773.689641611199</v>
      </c>
      <c r="D887" s="5">
        <v>24875.525762217902</v>
      </c>
      <c r="E887" s="5">
        <v>26401.84574565</v>
      </c>
      <c r="F887" s="5">
        <v>25789.4086895986</v>
      </c>
      <c r="G887" s="5">
        <v>25364.8934076351</v>
      </c>
    </row>
    <row r="888" spans="1:7" x14ac:dyDescent="0.55000000000000004">
      <c r="A888" s="3">
        <v>29</v>
      </c>
      <c r="B888" s="3">
        <v>17</v>
      </c>
      <c r="C888" s="5">
        <v>78544.393896506299</v>
      </c>
      <c r="D888" s="5">
        <v>60003.0265449328</v>
      </c>
      <c r="E888" s="5">
        <v>53878.344525338602</v>
      </c>
      <c r="F888" s="5">
        <v>52639.271150609697</v>
      </c>
      <c r="G888" s="5">
        <v>53682.183226106601</v>
      </c>
    </row>
    <row r="889" spans="1:7" x14ac:dyDescent="0.55000000000000004">
      <c r="A889" s="3">
        <v>29</v>
      </c>
      <c r="B889" s="3">
        <v>18</v>
      </c>
      <c r="C889" s="5">
        <v>22149.055346704001</v>
      </c>
      <c r="D889" s="5">
        <v>20078.201690147002</v>
      </c>
      <c r="E889" s="5">
        <v>19374.5236496691</v>
      </c>
      <c r="F889" s="5">
        <v>18722.219342964901</v>
      </c>
      <c r="G889" s="5">
        <v>18542.454486344399</v>
      </c>
    </row>
    <row r="890" spans="1:7" x14ac:dyDescent="0.55000000000000004">
      <c r="A890" s="3">
        <v>29</v>
      </c>
      <c r="B890" s="3">
        <v>19</v>
      </c>
      <c r="C890" s="5">
        <v>6582.8235343019596</v>
      </c>
      <c r="D890" s="5">
        <v>6509.42061502658</v>
      </c>
      <c r="E890" s="5">
        <v>6758.4524501362503</v>
      </c>
      <c r="F890" s="5">
        <v>6670.1088795229898</v>
      </c>
      <c r="G890" s="5">
        <v>6674.5024171884397</v>
      </c>
    </row>
    <row r="891" spans="1:7" x14ac:dyDescent="0.55000000000000004">
      <c r="A891" s="3">
        <v>29</v>
      </c>
      <c r="B891" s="3">
        <v>20</v>
      </c>
      <c r="C891" s="5">
        <v>59473.348112608903</v>
      </c>
      <c r="D891" s="5">
        <v>82315.773651355994</v>
      </c>
      <c r="E891" s="5">
        <v>87425.878868004205</v>
      </c>
      <c r="F891" s="5">
        <v>82352.067993751305</v>
      </c>
      <c r="G891" s="5">
        <v>77883.509418479996</v>
      </c>
    </row>
    <row r="892" spans="1:7" x14ac:dyDescent="0.55000000000000004">
      <c r="A892" s="3">
        <v>29</v>
      </c>
      <c r="B892" s="3">
        <v>21</v>
      </c>
      <c r="C892" s="5">
        <v>42783.737233260101</v>
      </c>
      <c r="D892" s="5">
        <v>35140.5072744594</v>
      </c>
      <c r="E892" s="5">
        <v>32761.325687176501</v>
      </c>
      <c r="F892" s="5">
        <v>31654.826359169001</v>
      </c>
      <c r="G892" s="5">
        <v>31016.7860198415</v>
      </c>
    </row>
    <row r="893" spans="1:7" x14ac:dyDescent="0.55000000000000004">
      <c r="A893" s="3">
        <v>29</v>
      </c>
      <c r="B893" s="3">
        <v>22</v>
      </c>
      <c r="C893" s="5">
        <v>18092.716343587701</v>
      </c>
      <c r="D893" s="5">
        <v>13994.5223750147</v>
      </c>
      <c r="E893" s="5">
        <v>11847.875348245199</v>
      </c>
      <c r="F893" s="5">
        <v>11053.7829046484</v>
      </c>
      <c r="G893" s="5">
        <v>10962.203882048199</v>
      </c>
    </row>
    <row r="894" spans="1:7" x14ac:dyDescent="0.55000000000000004">
      <c r="A894" s="3">
        <v>29</v>
      </c>
      <c r="B894" s="3">
        <v>23</v>
      </c>
      <c r="C894" s="5">
        <v>32123.9737789787</v>
      </c>
      <c r="D894" s="5">
        <v>22855.105884631401</v>
      </c>
      <c r="E894" s="5">
        <v>22503.337170676899</v>
      </c>
      <c r="F894" s="5">
        <v>21116.355326783101</v>
      </c>
      <c r="G894" s="5">
        <v>20100.925455153701</v>
      </c>
    </row>
    <row r="895" spans="1:7" x14ac:dyDescent="0.55000000000000004">
      <c r="A895" s="3">
        <v>29</v>
      </c>
      <c r="B895" s="3">
        <v>24</v>
      </c>
      <c r="C895" s="5">
        <v>3064.3053288942001</v>
      </c>
      <c r="D895" s="5">
        <v>2393.9019795323602</v>
      </c>
      <c r="E895" s="5">
        <v>3248.9082600332999</v>
      </c>
      <c r="F895" s="5">
        <v>3668.3309162583901</v>
      </c>
      <c r="G895" s="5">
        <v>4305.5229541920899</v>
      </c>
    </row>
    <row r="896" spans="1:7" x14ac:dyDescent="0.55000000000000004">
      <c r="A896" s="3">
        <v>29</v>
      </c>
      <c r="B896" s="3">
        <v>25</v>
      </c>
      <c r="C896" s="5">
        <v>20911.5328803009</v>
      </c>
      <c r="D896" s="5">
        <v>17118.4993955354</v>
      </c>
      <c r="E896" s="5">
        <v>17744.612919958901</v>
      </c>
      <c r="F896" s="5">
        <v>18344.937966345999</v>
      </c>
      <c r="G896" s="5">
        <v>17283.9127307128</v>
      </c>
    </row>
    <row r="897" spans="1:7" x14ac:dyDescent="0.55000000000000004">
      <c r="A897" s="3">
        <v>29</v>
      </c>
      <c r="B897" s="3">
        <v>26</v>
      </c>
      <c r="C897" s="5">
        <v>54348.829849463102</v>
      </c>
      <c r="D897" s="5">
        <v>35982.542399143298</v>
      </c>
      <c r="E897" s="5">
        <v>27066.826657395701</v>
      </c>
      <c r="F897" s="5">
        <v>29163.877656438501</v>
      </c>
      <c r="G897" s="5">
        <v>29035.324631582302</v>
      </c>
    </row>
    <row r="898" spans="1:7" x14ac:dyDescent="0.55000000000000004">
      <c r="A898" s="3">
        <v>29</v>
      </c>
      <c r="B898" s="3">
        <v>27</v>
      </c>
      <c r="C898" s="5">
        <v>24293.2723735787</v>
      </c>
      <c r="D898" s="5">
        <v>23931.765500812398</v>
      </c>
      <c r="E898" s="5">
        <v>28751.3085955844</v>
      </c>
      <c r="F898" s="5">
        <v>28387.187916703999</v>
      </c>
      <c r="G898" s="5">
        <v>27420.2437260724</v>
      </c>
    </row>
    <row r="899" spans="1:7" x14ac:dyDescent="0.55000000000000004">
      <c r="A899" s="3">
        <v>29</v>
      </c>
      <c r="B899" s="3">
        <v>28</v>
      </c>
      <c r="C899" s="5">
        <v>109923.51908228701</v>
      </c>
      <c r="D899" s="5">
        <v>83150.761245164103</v>
      </c>
      <c r="E899" s="5">
        <v>77425.1454642139</v>
      </c>
      <c r="F899" s="5">
        <v>81514.372179275597</v>
      </c>
      <c r="G899" s="5">
        <v>89855.937880511905</v>
      </c>
    </row>
    <row r="900" spans="1:7" x14ac:dyDescent="0.55000000000000004">
      <c r="A900" s="3">
        <v>29</v>
      </c>
      <c r="B900" s="3">
        <v>29</v>
      </c>
      <c r="C900" s="5">
        <v>72210.242923151003</v>
      </c>
      <c r="D900" s="5">
        <v>54071.414366939302</v>
      </c>
      <c r="E900" s="5">
        <v>45930.1813947599</v>
      </c>
      <c r="F900" s="5">
        <v>44701.981484279102</v>
      </c>
      <c r="G900" s="5">
        <v>42595.091815835498</v>
      </c>
    </row>
    <row r="901" spans="1:7" x14ac:dyDescent="0.55000000000000004">
      <c r="A901" s="3">
        <v>29</v>
      </c>
      <c r="B901" s="3">
        <v>30</v>
      </c>
      <c r="C901" s="5">
        <v>54860.693161117699</v>
      </c>
      <c r="D901" s="5">
        <v>45028.125731686501</v>
      </c>
      <c r="E901" s="5">
        <v>40819.108866626397</v>
      </c>
      <c r="F901" s="5">
        <v>38919.103834444097</v>
      </c>
      <c r="G901" s="5">
        <v>37511.083648232903</v>
      </c>
    </row>
    <row r="902" spans="1:7" x14ac:dyDescent="0.55000000000000004">
      <c r="A902" s="3">
        <v>29</v>
      </c>
      <c r="B902" s="3">
        <v>31</v>
      </c>
      <c r="C902" s="5">
        <v>50699.7304052533</v>
      </c>
      <c r="D902" s="5">
        <v>36586.828225833902</v>
      </c>
      <c r="E902" s="5">
        <v>34507.173495468502</v>
      </c>
      <c r="F902" s="5">
        <v>32258.8344860246</v>
      </c>
      <c r="G902" s="5">
        <v>30763.099022170401</v>
      </c>
    </row>
    <row r="903" spans="1:7" x14ac:dyDescent="0.55000000000000004">
      <c r="A903" s="3">
        <v>30</v>
      </c>
      <c r="B903" s="3">
        <v>1</v>
      </c>
      <c r="C903" s="5">
        <v>28927.965997210798</v>
      </c>
      <c r="D903" s="5">
        <v>16600.000388301902</v>
      </c>
      <c r="E903" s="5">
        <v>12686.832329054499</v>
      </c>
      <c r="F903" s="5">
        <v>12370.0470161023</v>
      </c>
      <c r="G903" s="5">
        <v>10894.942198926101</v>
      </c>
    </row>
    <row r="904" spans="1:7" x14ac:dyDescent="0.55000000000000004">
      <c r="A904" s="3">
        <v>30</v>
      </c>
      <c r="B904" s="3">
        <v>2</v>
      </c>
      <c r="C904" s="5">
        <v>946.85291341074696</v>
      </c>
      <c r="D904" s="5">
        <v>733.02706670532496</v>
      </c>
      <c r="E904" s="5">
        <v>686.96982424782504</v>
      </c>
      <c r="F904" s="5">
        <v>632.20513826489605</v>
      </c>
      <c r="G904" s="5">
        <v>579.28209734268603</v>
      </c>
    </row>
    <row r="905" spans="1:7" x14ac:dyDescent="0.55000000000000004">
      <c r="A905" s="3">
        <v>30</v>
      </c>
      <c r="B905" s="3">
        <v>3</v>
      </c>
      <c r="C905" s="5">
        <v>13076.9190568786</v>
      </c>
      <c r="D905" s="5">
        <v>12082.3109876909</v>
      </c>
      <c r="E905" s="5">
        <v>12352.181669923701</v>
      </c>
      <c r="F905" s="5">
        <v>11625.8572550142</v>
      </c>
      <c r="G905" s="5">
        <v>10710.2994815534</v>
      </c>
    </row>
    <row r="906" spans="1:7" x14ac:dyDescent="0.55000000000000004">
      <c r="A906" s="3">
        <v>30</v>
      </c>
      <c r="B906" s="3">
        <v>4</v>
      </c>
      <c r="C906" s="5">
        <v>6807.09855249872</v>
      </c>
      <c r="D906" s="5">
        <v>4854.04583942729</v>
      </c>
      <c r="E906" s="5">
        <v>4149.5074138075597</v>
      </c>
      <c r="F906" s="5">
        <v>3780.3286372583698</v>
      </c>
      <c r="G906" s="5">
        <v>3462.4255333523502</v>
      </c>
    </row>
    <row r="907" spans="1:7" x14ac:dyDescent="0.55000000000000004">
      <c r="A907" s="3">
        <v>30</v>
      </c>
      <c r="B907" s="3">
        <v>5</v>
      </c>
      <c r="C907" s="5">
        <v>1151.34664735866</v>
      </c>
      <c r="D907" s="5">
        <v>867.40338594590696</v>
      </c>
      <c r="E907" s="5">
        <v>1510.5950351277299</v>
      </c>
      <c r="F907" s="5">
        <v>1591.8147682869301</v>
      </c>
      <c r="G907" s="5">
        <v>2042.43053732258</v>
      </c>
    </row>
    <row r="908" spans="1:7" x14ac:dyDescent="0.55000000000000004">
      <c r="A908" s="3">
        <v>30</v>
      </c>
      <c r="B908" s="3">
        <v>6</v>
      </c>
      <c r="C908" s="5">
        <v>89501.565267201702</v>
      </c>
      <c r="D908" s="5">
        <v>79377.395901651296</v>
      </c>
      <c r="E908" s="5">
        <v>78904.271148475702</v>
      </c>
      <c r="F908" s="5">
        <v>77901.616399904698</v>
      </c>
      <c r="G908" s="5">
        <v>74737.748414991103</v>
      </c>
    </row>
    <row r="909" spans="1:7" x14ac:dyDescent="0.55000000000000004">
      <c r="A909" s="3">
        <v>30</v>
      </c>
      <c r="B909" s="3">
        <v>7</v>
      </c>
      <c r="C909" s="5">
        <v>4935.66441008532</v>
      </c>
      <c r="D909" s="5">
        <v>3928.6006693140498</v>
      </c>
      <c r="E909" s="5">
        <v>3429.49719161448</v>
      </c>
      <c r="F909" s="5">
        <v>3145.8334786061901</v>
      </c>
      <c r="G909" s="5">
        <v>2746.2755029247101</v>
      </c>
    </row>
    <row r="910" spans="1:7" x14ac:dyDescent="0.55000000000000004">
      <c r="A910" s="3">
        <v>30</v>
      </c>
      <c r="B910" s="3">
        <v>8</v>
      </c>
      <c r="C910" s="5">
        <v>90313.265517259497</v>
      </c>
      <c r="D910" s="5">
        <v>66718.731224336996</v>
      </c>
      <c r="E910" s="5">
        <v>61624.6623180682</v>
      </c>
      <c r="F910" s="5">
        <v>57816.975913768001</v>
      </c>
      <c r="G910" s="5">
        <v>50765.447194410401</v>
      </c>
    </row>
    <row r="911" spans="1:7" x14ac:dyDescent="0.55000000000000004">
      <c r="A911" s="3">
        <v>30</v>
      </c>
      <c r="B911" s="3">
        <v>9</v>
      </c>
      <c r="C911" s="5">
        <v>5758.3042558849402</v>
      </c>
      <c r="D911" s="5">
        <v>4176.8490071407796</v>
      </c>
      <c r="E911" s="5">
        <v>4928.5916704839001</v>
      </c>
      <c r="F911" s="5">
        <v>4710.7131640900498</v>
      </c>
      <c r="G911" s="5">
        <v>4505.9577915258096</v>
      </c>
    </row>
    <row r="912" spans="1:7" x14ac:dyDescent="0.55000000000000004">
      <c r="A912" s="3">
        <v>30</v>
      </c>
      <c r="B912" s="3">
        <v>10</v>
      </c>
      <c r="C912" s="5">
        <v>29661.506607417999</v>
      </c>
      <c r="D912" s="5">
        <v>28150.244110141601</v>
      </c>
      <c r="E912" s="5">
        <v>29883.1417748944</v>
      </c>
      <c r="F912" s="5">
        <v>28103.712928475001</v>
      </c>
      <c r="G912" s="5">
        <v>25685.8152330257</v>
      </c>
    </row>
    <row r="913" spans="1:7" x14ac:dyDescent="0.55000000000000004">
      <c r="A913" s="3">
        <v>30</v>
      </c>
      <c r="B913" s="3">
        <v>11</v>
      </c>
      <c r="C913" s="5">
        <v>1754.3250138922299</v>
      </c>
      <c r="D913" s="5">
        <v>2237.7517583558702</v>
      </c>
      <c r="E913" s="5">
        <v>2642.96264360436</v>
      </c>
      <c r="F913" s="5">
        <v>2451.2571492219199</v>
      </c>
      <c r="G913" s="5">
        <v>2644.5363826937901</v>
      </c>
    </row>
    <row r="914" spans="1:7" x14ac:dyDescent="0.55000000000000004">
      <c r="A914" s="3">
        <v>30</v>
      </c>
      <c r="B914" s="3">
        <v>12</v>
      </c>
      <c r="C914" s="5">
        <v>17651.130776883299</v>
      </c>
      <c r="D914" s="5">
        <v>10542.5302822787</v>
      </c>
      <c r="E914" s="5">
        <v>8025.9139024487404</v>
      </c>
      <c r="F914" s="5">
        <v>7107.4278453282795</v>
      </c>
      <c r="G914" s="5">
        <v>5654.9398699925096</v>
      </c>
    </row>
    <row r="915" spans="1:7" x14ac:dyDescent="0.55000000000000004">
      <c r="A915" s="3">
        <v>30</v>
      </c>
      <c r="B915" s="3">
        <v>13</v>
      </c>
      <c r="C915" s="5">
        <v>2032.95400614192</v>
      </c>
      <c r="D915" s="5">
        <v>1848.4023016004201</v>
      </c>
      <c r="E915" s="5">
        <v>1945.2304145975299</v>
      </c>
      <c r="F915" s="5">
        <v>1906.74527264176</v>
      </c>
      <c r="G915" s="5">
        <v>1751.67432376335</v>
      </c>
    </row>
    <row r="916" spans="1:7" x14ac:dyDescent="0.55000000000000004">
      <c r="A916" s="3">
        <v>30</v>
      </c>
      <c r="B916" s="3">
        <v>14</v>
      </c>
      <c r="C916" s="5">
        <v>2578.3981593388598</v>
      </c>
      <c r="D916" s="5">
        <v>2443.4081325462498</v>
      </c>
      <c r="E916" s="5">
        <v>3418.2822818344098</v>
      </c>
      <c r="F916" s="5">
        <v>3349.9249491125101</v>
      </c>
      <c r="G916" s="5">
        <v>3198.2430030363798</v>
      </c>
    </row>
    <row r="917" spans="1:7" x14ac:dyDescent="0.55000000000000004">
      <c r="A917" s="3">
        <v>30</v>
      </c>
      <c r="B917" s="3">
        <v>15</v>
      </c>
      <c r="C917" s="5">
        <v>1366.7152420831201</v>
      </c>
      <c r="D917" s="5">
        <v>1071.7636467575201</v>
      </c>
      <c r="E917" s="5">
        <v>1624.1244807677299</v>
      </c>
      <c r="F917" s="5">
        <v>1818.88370993327</v>
      </c>
      <c r="G917" s="5">
        <v>1703.74374034123</v>
      </c>
    </row>
    <row r="918" spans="1:7" x14ac:dyDescent="0.55000000000000004">
      <c r="A918" s="3">
        <v>30</v>
      </c>
      <c r="B918" s="3">
        <v>16</v>
      </c>
      <c r="C918" s="5">
        <v>14455.3965796265</v>
      </c>
      <c r="D918" s="5">
        <v>10335.709385828501</v>
      </c>
      <c r="E918" s="5">
        <v>9262.5198264908904</v>
      </c>
      <c r="F918" s="5">
        <v>8477.1815300445996</v>
      </c>
      <c r="G918" s="5">
        <v>8720.8548568184306</v>
      </c>
    </row>
    <row r="919" spans="1:7" x14ac:dyDescent="0.55000000000000004">
      <c r="A919" s="3">
        <v>30</v>
      </c>
      <c r="B919" s="3">
        <v>17</v>
      </c>
      <c r="C919" s="5">
        <v>69336.988429632504</v>
      </c>
      <c r="D919" s="5">
        <v>56214.881668502901</v>
      </c>
      <c r="E919" s="5">
        <v>51428.3554068956</v>
      </c>
      <c r="F919" s="5">
        <v>50265.285540685902</v>
      </c>
      <c r="G919" s="5">
        <v>50331.614736242998</v>
      </c>
    </row>
    <row r="920" spans="1:7" x14ac:dyDescent="0.55000000000000004">
      <c r="A920" s="3">
        <v>30</v>
      </c>
      <c r="B920" s="3">
        <v>18</v>
      </c>
      <c r="C920" s="5">
        <v>19198.1468461927</v>
      </c>
      <c r="D920" s="5">
        <v>24014.442415572299</v>
      </c>
      <c r="E920" s="5">
        <v>24820.030927250999</v>
      </c>
      <c r="F920" s="5">
        <v>24537.490602249702</v>
      </c>
      <c r="G920" s="5">
        <v>26603.110123448401</v>
      </c>
    </row>
    <row r="921" spans="1:7" x14ac:dyDescent="0.55000000000000004">
      <c r="A921" s="3">
        <v>30</v>
      </c>
      <c r="B921" s="3">
        <v>19</v>
      </c>
      <c r="C921" s="5">
        <v>10876.0175073958</v>
      </c>
      <c r="D921" s="5">
        <v>9535.91027884102</v>
      </c>
      <c r="E921" s="5">
        <v>9100.9877169441897</v>
      </c>
      <c r="F921" s="5">
        <v>8849.44722639063</v>
      </c>
      <c r="G921" s="5">
        <v>8705.8503000240999</v>
      </c>
    </row>
    <row r="922" spans="1:7" x14ac:dyDescent="0.55000000000000004">
      <c r="A922" s="3">
        <v>30</v>
      </c>
      <c r="B922" s="3">
        <v>20</v>
      </c>
      <c r="C922" s="5">
        <v>38261.571458372302</v>
      </c>
      <c r="D922" s="5">
        <v>56203.848509706797</v>
      </c>
      <c r="E922" s="5">
        <v>50414.063145456203</v>
      </c>
      <c r="F922" s="5">
        <v>46326.892484317701</v>
      </c>
      <c r="G922" s="5">
        <v>46936.903666171798</v>
      </c>
    </row>
    <row r="923" spans="1:7" x14ac:dyDescent="0.55000000000000004">
      <c r="A923" s="3">
        <v>30</v>
      </c>
      <c r="B923" s="3">
        <v>21</v>
      </c>
      <c r="C923" s="5">
        <v>63120.885675931597</v>
      </c>
      <c r="D923" s="5">
        <v>53412.576179318101</v>
      </c>
      <c r="E923" s="5">
        <v>62699.297542878499</v>
      </c>
      <c r="F923" s="5">
        <v>61871.556360297298</v>
      </c>
      <c r="G923" s="5">
        <v>65080.756052277</v>
      </c>
    </row>
    <row r="924" spans="1:7" x14ac:dyDescent="0.55000000000000004">
      <c r="A924" s="3">
        <v>30</v>
      </c>
      <c r="B924" s="3">
        <v>22</v>
      </c>
      <c r="C924" s="5">
        <v>21895.482522747101</v>
      </c>
      <c r="D924" s="5">
        <v>17397.479275189398</v>
      </c>
      <c r="E924" s="5">
        <v>12320.9415113666</v>
      </c>
      <c r="F924" s="5">
        <v>11094.507034853399</v>
      </c>
      <c r="G924" s="5">
        <v>11140.148235291301</v>
      </c>
    </row>
    <row r="925" spans="1:7" x14ac:dyDescent="0.55000000000000004">
      <c r="A925" s="3">
        <v>30</v>
      </c>
      <c r="B925" s="3">
        <v>23</v>
      </c>
      <c r="C925" s="5">
        <v>25860.462160114999</v>
      </c>
      <c r="D925" s="5">
        <v>19721.766882140899</v>
      </c>
      <c r="E925" s="5">
        <v>19021.819637502998</v>
      </c>
      <c r="F925" s="5">
        <v>17995.399877892301</v>
      </c>
      <c r="G925" s="5">
        <v>17484.822771420801</v>
      </c>
    </row>
    <row r="926" spans="1:7" x14ac:dyDescent="0.55000000000000004">
      <c r="A926" s="3">
        <v>30</v>
      </c>
      <c r="B926" s="3">
        <v>24</v>
      </c>
      <c r="C926" s="5">
        <v>4380.5274473310901</v>
      </c>
      <c r="D926" s="5">
        <v>3715.8426007994199</v>
      </c>
      <c r="E926" s="5">
        <v>3696.9202037793498</v>
      </c>
      <c r="F926" s="5">
        <v>3627.3766946267901</v>
      </c>
      <c r="G926" s="5">
        <v>3541.6331095014998</v>
      </c>
    </row>
    <row r="927" spans="1:7" x14ac:dyDescent="0.55000000000000004">
      <c r="A927" s="3">
        <v>30</v>
      </c>
      <c r="B927" s="3">
        <v>25</v>
      </c>
      <c r="C927" s="5">
        <v>12458.9930095337</v>
      </c>
      <c r="D927" s="5">
        <v>10774.2520470687</v>
      </c>
      <c r="E927" s="5">
        <v>10855.9298842348</v>
      </c>
      <c r="F927" s="5">
        <v>11375.9652978908</v>
      </c>
      <c r="G927" s="5">
        <v>11925.561159686</v>
      </c>
    </row>
    <row r="928" spans="1:7" x14ac:dyDescent="0.55000000000000004">
      <c r="A928" s="3">
        <v>30</v>
      </c>
      <c r="B928" s="3">
        <v>26</v>
      </c>
      <c r="C928" s="5">
        <v>39207.358879979001</v>
      </c>
      <c r="D928" s="5">
        <v>27942.5745600929</v>
      </c>
      <c r="E928" s="5">
        <v>20734.888516967399</v>
      </c>
      <c r="F928" s="5">
        <v>22735.032050626502</v>
      </c>
      <c r="G928" s="5">
        <v>23119.724744270501</v>
      </c>
    </row>
    <row r="929" spans="1:7" x14ac:dyDescent="0.55000000000000004">
      <c r="A929" s="3">
        <v>30</v>
      </c>
      <c r="B929" s="3">
        <v>27</v>
      </c>
      <c r="C929" s="5">
        <v>18716.753004849401</v>
      </c>
      <c r="D929" s="5">
        <v>26432.647468149898</v>
      </c>
      <c r="E929" s="5">
        <v>25146.330812169799</v>
      </c>
      <c r="F929" s="5">
        <v>23596.118277336602</v>
      </c>
      <c r="G929" s="5">
        <v>22414.574837465399</v>
      </c>
    </row>
    <row r="930" spans="1:7" x14ac:dyDescent="0.55000000000000004">
      <c r="A930" s="3">
        <v>30</v>
      </c>
      <c r="B930" s="3">
        <v>28</v>
      </c>
      <c r="C930" s="5">
        <v>96337.452432694801</v>
      </c>
      <c r="D930" s="5">
        <v>76306.497268345993</v>
      </c>
      <c r="E930" s="5">
        <v>72714.074846346004</v>
      </c>
      <c r="F930" s="5">
        <v>73804.849376379003</v>
      </c>
      <c r="G930" s="5">
        <v>79800.166022778096</v>
      </c>
    </row>
    <row r="931" spans="1:7" x14ac:dyDescent="0.55000000000000004">
      <c r="A931" s="3">
        <v>30</v>
      </c>
      <c r="B931" s="3">
        <v>29</v>
      </c>
      <c r="C931" s="5">
        <v>28068.958606872799</v>
      </c>
      <c r="D931" s="5">
        <v>28281.592701104801</v>
      </c>
      <c r="E931" s="5">
        <v>24096.153980442399</v>
      </c>
      <c r="F931" s="5">
        <v>23705.339827108899</v>
      </c>
      <c r="G931" s="5">
        <v>23257.457964540899</v>
      </c>
    </row>
    <row r="932" spans="1:7" x14ac:dyDescent="0.55000000000000004">
      <c r="A932" s="3">
        <v>30</v>
      </c>
      <c r="B932" s="3">
        <v>30</v>
      </c>
      <c r="C932" s="5">
        <v>46565.186909401797</v>
      </c>
      <c r="D932" s="5">
        <v>49239.402577967798</v>
      </c>
      <c r="E932" s="5">
        <v>35731.667701676401</v>
      </c>
      <c r="F932" s="5">
        <v>32369.0133710804</v>
      </c>
      <c r="G932" s="5">
        <v>33668.706065313803</v>
      </c>
    </row>
    <row r="933" spans="1:7" x14ac:dyDescent="0.55000000000000004">
      <c r="A933" s="3">
        <v>30</v>
      </c>
      <c r="B933" s="3">
        <v>31</v>
      </c>
      <c r="C933" s="5">
        <v>42407.310293001101</v>
      </c>
      <c r="D933" s="5">
        <v>37646.467774062599</v>
      </c>
      <c r="E933" s="5">
        <v>29310.110160975</v>
      </c>
      <c r="F933" s="5">
        <v>26196.277214816499</v>
      </c>
      <c r="G933" s="5">
        <v>23465.523525775599</v>
      </c>
    </row>
    <row r="934" spans="1:7" x14ac:dyDescent="0.55000000000000004">
      <c r="A934" s="3">
        <v>31</v>
      </c>
      <c r="B934" s="3">
        <v>1</v>
      </c>
      <c r="C934" s="5">
        <v>21003.0627793618</v>
      </c>
      <c r="D934" s="5">
        <v>12736.1904672771</v>
      </c>
      <c r="E934" s="5">
        <v>10225.791092613101</v>
      </c>
      <c r="F934" s="5">
        <v>9981.5567930045199</v>
      </c>
      <c r="G934" s="5">
        <v>7501.79835580079</v>
      </c>
    </row>
    <row r="935" spans="1:7" x14ac:dyDescent="0.55000000000000004">
      <c r="A935" s="3">
        <v>31</v>
      </c>
      <c r="B935" s="3">
        <v>2</v>
      </c>
      <c r="C935" s="5">
        <v>876.87577399025997</v>
      </c>
      <c r="D935" s="5">
        <v>638.34760567372302</v>
      </c>
      <c r="E935" s="5">
        <v>506.96732012277801</v>
      </c>
      <c r="F935" s="5">
        <v>457.84194834724201</v>
      </c>
      <c r="G935" s="5">
        <v>401.58196999774401</v>
      </c>
    </row>
    <row r="936" spans="1:7" x14ac:dyDescent="0.55000000000000004">
      <c r="A936" s="3">
        <v>31</v>
      </c>
      <c r="B936" s="3">
        <v>3</v>
      </c>
      <c r="C936" s="5">
        <v>18535.891942706799</v>
      </c>
      <c r="D936" s="5">
        <v>14641.9979051385</v>
      </c>
      <c r="E936" s="5">
        <v>15606.704739540901</v>
      </c>
      <c r="F936" s="5">
        <v>14276.090639128999</v>
      </c>
      <c r="G936" s="5">
        <v>12839.810336648599</v>
      </c>
    </row>
    <row r="937" spans="1:7" x14ac:dyDescent="0.55000000000000004">
      <c r="A937" s="3">
        <v>31</v>
      </c>
      <c r="B937" s="3">
        <v>4</v>
      </c>
      <c r="C937" s="5">
        <v>1868.6815325423399</v>
      </c>
      <c r="D937" s="5">
        <v>1448.70137708059</v>
      </c>
      <c r="E937" s="5">
        <v>1276.65523015847</v>
      </c>
      <c r="F937" s="5">
        <v>1160.0431400627201</v>
      </c>
      <c r="G937" s="5">
        <v>1023.38620283659</v>
      </c>
    </row>
    <row r="938" spans="1:7" x14ac:dyDescent="0.55000000000000004">
      <c r="A938" s="3">
        <v>31</v>
      </c>
      <c r="B938" s="3">
        <v>5</v>
      </c>
      <c r="C938" s="5">
        <v>8460.7815543481593</v>
      </c>
      <c r="D938" s="5">
        <v>6497.3441184253998</v>
      </c>
      <c r="E938" s="5">
        <v>5940.5703010749303</v>
      </c>
      <c r="F938" s="5">
        <v>5472.9612603066298</v>
      </c>
      <c r="G938" s="5">
        <v>4979.60676606586</v>
      </c>
    </row>
    <row r="939" spans="1:7" x14ac:dyDescent="0.55000000000000004">
      <c r="A939" s="3">
        <v>31</v>
      </c>
      <c r="B939" s="3">
        <v>6</v>
      </c>
      <c r="C939" s="5">
        <v>3126.5175855673101</v>
      </c>
      <c r="D939" s="5">
        <v>2767.7495450879501</v>
      </c>
      <c r="E939" s="5">
        <v>2509.6874146868199</v>
      </c>
      <c r="F939" s="5">
        <v>2420.27314419501</v>
      </c>
      <c r="G939" s="5">
        <v>2207.8518519960398</v>
      </c>
    </row>
    <row r="940" spans="1:7" x14ac:dyDescent="0.55000000000000004">
      <c r="A940" s="3">
        <v>31</v>
      </c>
      <c r="B940" s="3">
        <v>7</v>
      </c>
      <c r="C940" s="5">
        <v>1966.58545238844</v>
      </c>
      <c r="D940" s="5">
        <v>1374.18519048903</v>
      </c>
      <c r="E940" s="5">
        <v>1122.79143705711</v>
      </c>
      <c r="F940" s="5">
        <v>1008.36378443466</v>
      </c>
      <c r="G940" s="5">
        <v>865.13384701830898</v>
      </c>
    </row>
    <row r="941" spans="1:7" x14ac:dyDescent="0.55000000000000004">
      <c r="A941" s="3">
        <v>31</v>
      </c>
      <c r="B941" s="3">
        <v>8</v>
      </c>
      <c r="C941" s="5">
        <v>1654.1707078326999</v>
      </c>
      <c r="D941" s="5">
        <v>1751.15685282547</v>
      </c>
      <c r="E941" s="5">
        <v>1894.7144847581401</v>
      </c>
      <c r="F941" s="5">
        <v>1721.9324121489001</v>
      </c>
      <c r="G941" s="5">
        <v>1503.7593578165299</v>
      </c>
    </row>
    <row r="942" spans="1:7" x14ac:dyDescent="0.55000000000000004">
      <c r="A942" s="3">
        <v>31</v>
      </c>
      <c r="B942" s="3">
        <v>9</v>
      </c>
      <c r="C942" s="5">
        <v>1746.2164842489599</v>
      </c>
      <c r="D942" s="5">
        <v>1715.73498775701</v>
      </c>
      <c r="E942" s="5">
        <v>2320.0240390806898</v>
      </c>
      <c r="F942" s="5">
        <v>2106.0155794382499</v>
      </c>
      <c r="G942" s="5">
        <v>1959.8733497314099</v>
      </c>
    </row>
    <row r="943" spans="1:7" x14ac:dyDescent="0.55000000000000004">
      <c r="A943" s="3">
        <v>31</v>
      </c>
      <c r="B943" s="3">
        <v>10</v>
      </c>
      <c r="C943" s="5">
        <v>5964.9421578583897</v>
      </c>
      <c r="D943" s="5">
        <v>5388.2814520642096</v>
      </c>
      <c r="E943" s="5">
        <v>6229.0055120884599</v>
      </c>
      <c r="F943" s="5">
        <v>5764.5827320136996</v>
      </c>
      <c r="G943" s="5">
        <v>5548.0334180678801</v>
      </c>
    </row>
    <row r="944" spans="1:7" x14ac:dyDescent="0.55000000000000004">
      <c r="A944" s="3">
        <v>31</v>
      </c>
      <c r="B944" s="3">
        <v>11</v>
      </c>
      <c r="C944" s="5">
        <v>19303.903612062801</v>
      </c>
      <c r="D944" s="5">
        <v>14737.6246740069</v>
      </c>
      <c r="E944" s="5">
        <v>15029.078008247699</v>
      </c>
      <c r="F944" s="5">
        <v>14517.714241518899</v>
      </c>
      <c r="G944" s="5">
        <v>13400.7970244027</v>
      </c>
    </row>
    <row r="945" spans="1:7" x14ac:dyDescent="0.55000000000000004">
      <c r="A945" s="3">
        <v>31</v>
      </c>
      <c r="B945" s="3">
        <v>12</v>
      </c>
      <c r="C945" s="5">
        <v>21196.671186019099</v>
      </c>
      <c r="D945" s="5">
        <v>17029.328362730001</v>
      </c>
      <c r="E945" s="5">
        <v>15211.342648527399</v>
      </c>
      <c r="F945" s="5">
        <v>13697.3597929922</v>
      </c>
      <c r="G945" s="5">
        <v>12101.6881337092</v>
      </c>
    </row>
    <row r="946" spans="1:7" x14ac:dyDescent="0.55000000000000004">
      <c r="A946" s="3">
        <v>31</v>
      </c>
      <c r="B946" s="3">
        <v>13</v>
      </c>
      <c r="C946" s="5">
        <v>12643.5542289479</v>
      </c>
      <c r="D946" s="5">
        <v>7391.2317608127296</v>
      </c>
      <c r="E946" s="5">
        <v>4627.3375511417998</v>
      </c>
      <c r="F946" s="5">
        <v>4220.4915698073701</v>
      </c>
      <c r="G946" s="5">
        <v>3262.1711545012799</v>
      </c>
    </row>
    <row r="947" spans="1:7" x14ac:dyDescent="0.55000000000000004">
      <c r="A947" s="3">
        <v>31</v>
      </c>
      <c r="B947" s="3">
        <v>14</v>
      </c>
      <c r="C947" s="5">
        <v>1654.26081991519</v>
      </c>
      <c r="D947" s="5">
        <v>1735.7122830861399</v>
      </c>
      <c r="E947" s="5">
        <v>3675.8615837924499</v>
      </c>
      <c r="F947" s="5">
        <v>3490.54591891368</v>
      </c>
      <c r="G947" s="5">
        <v>3056.8654775843902</v>
      </c>
    </row>
    <row r="948" spans="1:7" x14ac:dyDescent="0.55000000000000004">
      <c r="A948" s="3">
        <v>31</v>
      </c>
      <c r="B948" s="3">
        <v>15</v>
      </c>
      <c r="C948" s="5">
        <v>896.151491841287</v>
      </c>
      <c r="D948" s="5">
        <v>644.17369317463397</v>
      </c>
      <c r="E948" s="5">
        <v>1343.3211901294201</v>
      </c>
      <c r="F948" s="5">
        <v>1166.4192235884</v>
      </c>
      <c r="G948" s="5">
        <v>972.86235636497702</v>
      </c>
    </row>
    <row r="949" spans="1:7" x14ac:dyDescent="0.55000000000000004">
      <c r="A949" s="3">
        <v>31</v>
      </c>
      <c r="B949" s="3">
        <v>16</v>
      </c>
      <c r="C949" s="5">
        <v>5198.9447325177098</v>
      </c>
      <c r="D949" s="5">
        <v>5464.3580598709796</v>
      </c>
      <c r="E949" s="5">
        <v>5012.8697244741297</v>
      </c>
      <c r="F949" s="5">
        <v>5544.9790925121797</v>
      </c>
      <c r="G949" s="5">
        <v>5470.9913742574399</v>
      </c>
    </row>
    <row r="950" spans="1:7" x14ac:dyDescent="0.55000000000000004">
      <c r="A950" s="3">
        <v>31</v>
      </c>
      <c r="B950" s="3">
        <v>17</v>
      </c>
      <c r="C950" s="5">
        <v>36217.925159613696</v>
      </c>
      <c r="D950" s="5">
        <v>29395.598904419399</v>
      </c>
      <c r="E950" s="5">
        <v>26938.555788441699</v>
      </c>
      <c r="F950" s="5">
        <v>26962.089335911802</v>
      </c>
      <c r="G950" s="5">
        <v>28649.132810994499</v>
      </c>
    </row>
    <row r="951" spans="1:7" x14ac:dyDescent="0.55000000000000004">
      <c r="A951" s="3">
        <v>31</v>
      </c>
      <c r="B951" s="3">
        <v>18</v>
      </c>
      <c r="C951" s="5">
        <v>14300.7803622479</v>
      </c>
      <c r="D951" s="5">
        <v>13022.862900399699</v>
      </c>
      <c r="E951" s="5">
        <v>14394.6284822876</v>
      </c>
      <c r="F951" s="5">
        <v>14029.8813778562</v>
      </c>
      <c r="G951" s="5">
        <v>14450.1412523491</v>
      </c>
    </row>
    <row r="952" spans="1:7" x14ac:dyDescent="0.55000000000000004">
      <c r="A952" s="3">
        <v>31</v>
      </c>
      <c r="B952" s="3">
        <v>19</v>
      </c>
      <c r="C952" s="5">
        <v>8910.8083115487807</v>
      </c>
      <c r="D952" s="5">
        <v>6992.6312581324401</v>
      </c>
      <c r="E952" s="5">
        <v>6301.2833499462904</v>
      </c>
      <c r="F952" s="5">
        <v>6042.1199591885797</v>
      </c>
      <c r="G952" s="5">
        <v>5704.9216608923098</v>
      </c>
    </row>
    <row r="953" spans="1:7" x14ac:dyDescent="0.55000000000000004">
      <c r="A953" s="3">
        <v>31</v>
      </c>
      <c r="B953" s="3">
        <v>20</v>
      </c>
      <c r="C953" s="5">
        <v>20295.893572607001</v>
      </c>
      <c r="D953" s="5">
        <v>19567.7094824737</v>
      </c>
      <c r="E953" s="5">
        <v>24570.002855825802</v>
      </c>
      <c r="F953" s="5">
        <v>21947.866469086999</v>
      </c>
      <c r="G953" s="5">
        <v>24056.641524331499</v>
      </c>
    </row>
    <row r="954" spans="1:7" x14ac:dyDescent="0.55000000000000004">
      <c r="A954" s="3">
        <v>31</v>
      </c>
      <c r="B954" s="3">
        <v>21</v>
      </c>
      <c r="C954" s="5">
        <v>23127.244399036499</v>
      </c>
      <c r="D954" s="5">
        <v>19138.689801599499</v>
      </c>
      <c r="E954" s="5">
        <v>17412.018613320801</v>
      </c>
      <c r="F954" s="5">
        <v>16841.146158964799</v>
      </c>
      <c r="G954" s="5">
        <v>16708.990383010401</v>
      </c>
    </row>
    <row r="955" spans="1:7" x14ac:dyDescent="0.55000000000000004">
      <c r="A955" s="3">
        <v>31</v>
      </c>
      <c r="B955" s="3">
        <v>22</v>
      </c>
      <c r="C955" s="5">
        <v>15028.448721573401</v>
      </c>
      <c r="D955" s="5">
        <v>10275.162198313201</v>
      </c>
      <c r="E955" s="5">
        <v>7571.4633585042802</v>
      </c>
      <c r="F955" s="5">
        <v>7075.9821023194399</v>
      </c>
      <c r="G955" s="5">
        <v>6512.7652841754098</v>
      </c>
    </row>
    <row r="956" spans="1:7" x14ac:dyDescent="0.55000000000000004">
      <c r="A956" s="3">
        <v>31</v>
      </c>
      <c r="B956" s="3">
        <v>23</v>
      </c>
      <c r="C956" s="5">
        <v>16693.280101140201</v>
      </c>
      <c r="D956" s="5">
        <v>12086.711095023</v>
      </c>
      <c r="E956" s="5">
        <v>11296.9782838214</v>
      </c>
      <c r="F956" s="5">
        <v>10644.476014715199</v>
      </c>
      <c r="G956" s="5">
        <v>10342.7228112555</v>
      </c>
    </row>
    <row r="957" spans="1:7" x14ac:dyDescent="0.55000000000000004">
      <c r="A957" s="3">
        <v>31</v>
      </c>
      <c r="B957" s="3">
        <v>24</v>
      </c>
      <c r="C957" s="5">
        <v>3833.8358812802499</v>
      </c>
      <c r="D957" s="5">
        <v>3286.3537077016699</v>
      </c>
      <c r="E957" s="5">
        <v>4031.51130903269</v>
      </c>
      <c r="F957" s="5">
        <v>4148.7622083802198</v>
      </c>
      <c r="G957" s="5">
        <v>4251.7198678995201</v>
      </c>
    </row>
    <row r="958" spans="1:7" x14ac:dyDescent="0.55000000000000004">
      <c r="A958" s="3">
        <v>31</v>
      </c>
      <c r="B958" s="3">
        <v>25</v>
      </c>
      <c r="C958" s="5">
        <v>8909.6125456709105</v>
      </c>
      <c r="D958" s="5">
        <v>8016.6712177358604</v>
      </c>
      <c r="E958" s="5">
        <v>8370.5925680188902</v>
      </c>
      <c r="F958" s="5">
        <v>8678.7927608941809</v>
      </c>
      <c r="G958" s="5">
        <v>7845.9462480168504</v>
      </c>
    </row>
    <row r="959" spans="1:7" x14ac:dyDescent="0.55000000000000004">
      <c r="A959" s="3">
        <v>31</v>
      </c>
      <c r="B959" s="3">
        <v>26</v>
      </c>
      <c r="C959" s="5">
        <v>28173.089930391699</v>
      </c>
      <c r="D959" s="5">
        <v>18657.2125206936</v>
      </c>
      <c r="E959" s="5">
        <v>13891.014247339301</v>
      </c>
      <c r="F959" s="5">
        <v>14901.832995307601</v>
      </c>
      <c r="G959" s="5">
        <v>14704.988574401499</v>
      </c>
    </row>
    <row r="960" spans="1:7" x14ac:dyDescent="0.55000000000000004">
      <c r="A960" s="3">
        <v>31</v>
      </c>
      <c r="B960" s="3">
        <v>27</v>
      </c>
      <c r="C960" s="5">
        <v>16442.514443017</v>
      </c>
      <c r="D960" s="5">
        <v>19902.1411946064</v>
      </c>
      <c r="E960" s="5">
        <v>29056.1462285493</v>
      </c>
      <c r="F960" s="5">
        <v>25985.159300571901</v>
      </c>
      <c r="G960" s="5">
        <v>24057.3883958716</v>
      </c>
    </row>
    <row r="961" spans="1:7" x14ac:dyDescent="0.55000000000000004">
      <c r="A961" s="3">
        <v>31</v>
      </c>
      <c r="B961" s="3">
        <v>28</v>
      </c>
      <c r="C961" s="5">
        <v>70003.669900632798</v>
      </c>
      <c r="D961" s="5">
        <v>52000.027776176503</v>
      </c>
      <c r="E961" s="5">
        <v>50809.152021904403</v>
      </c>
      <c r="F961" s="5">
        <v>52507.954675614397</v>
      </c>
      <c r="G961" s="5">
        <v>55028.104817503801</v>
      </c>
    </row>
    <row r="962" spans="1:7" x14ac:dyDescent="0.55000000000000004">
      <c r="A962" s="3">
        <v>31</v>
      </c>
      <c r="B962" s="3">
        <v>29</v>
      </c>
      <c r="C962" s="5">
        <v>23332.9072821023</v>
      </c>
      <c r="D962" s="5">
        <v>26597.655556195099</v>
      </c>
      <c r="E962" s="5">
        <v>23446.295139799</v>
      </c>
      <c r="F962" s="5">
        <v>21863.882792784101</v>
      </c>
      <c r="G962" s="5">
        <v>22211.975700285599</v>
      </c>
    </row>
    <row r="963" spans="1:7" x14ac:dyDescent="0.55000000000000004">
      <c r="A963" s="3">
        <v>31</v>
      </c>
      <c r="B963" s="3">
        <v>30</v>
      </c>
      <c r="C963" s="5">
        <v>23952.365122214698</v>
      </c>
      <c r="D963" s="5">
        <v>21170.827549911599</v>
      </c>
      <c r="E963" s="5">
        <v>17709.887825932401</v>
      </c>
      <c r="F963" s="5">
        <v>17719.108895146801</v>
      </c>
      <c r="G963" s="5">
        <v>17002.262587744899</v>
      </c>
    </row>
    <row r="964" spans="1:7" x14ac:dyDescent="0.55000000000000004">
      <c r="A964" s="3">
        <v>31</v>
      </c>
      <c r="B964" s="3">
        <v>31</v>
      </c>
      <c r="C964" s="5">
        <v>19462.212427254999</v>
      </c>
      <c r="D964" s="5">
        <v>18533.793078167098</v>
      </c>
      <c r="E964" s="5">
        <v>22357.384896019499</v>
      </c>
      <c r="F964" s="5">
        <v>19920.6525539625</v>
      </c>
      <c r="G964" s="5">
        <v>19089.583154498399</v>
      </c>
    </row>
    <row r="965" spans="1:7" x14ac:dyDescent="0.55000000000000004">
      <c r="A965" s="3">
        <v>32</v>
      </c>
      <c r="B965" s="3">
        <v>1</v>
      </c>
      <c r="C965" s="5">
        <v>25804.4114188657</v>
      </c>
      <c r="D965" s="5">
        <v>20049.604528973901</v>
      </c>
      <c r="E965" s="5">
        <v>12919.5179603819</v>
      </c>
      <c r="F965" s="5">
        <v>11449.3981136739</v>
      </c>
      <c r="G965" s="5">
        <v>10534.9388111477</v>
      </c>
    </row>
    <row r="966" spans="1:7" x14ac:dyDescent="0.55000000000000004">
      <c r="A966" s="3">
        <v>32</v>
      </c>
      <c r="B966" s="3">
        <v>2</v>
      </c>
      <c r="C966" s="5">
        <v>1422.45178505221</v>
      </c>
      <c r="D966" s="5">
        <v>1248.8019035585301</v>
      </c>
      <c r="E966" s="5">
        <v>1162.9988028128901</v>
      </c>
      <c r="F966" s="5">
        <v>1068.95002987668</v>
      </c>
      <c r="G966" s="5">
        <v>967.29264625457404</v>
      </c>
    </row>
    <row r="967" spans="1:7" x14ac:dyDescent="0.55000000000000004">
      <c r="A967" s="3">
        <v>32</v>
      </c>
      <c r="B967" s="3">
        <v>3</v>
      </c>
      <c r="C967" s="5">
        <v>5907.4522855162204</v>
      </c>
      <c r="D967" s="5">
        <v>5847.4375383200904</v>
      </c>
      <c r="E967" s="5">
        <v>5742.59924063158</v>
      </c>
      <c r="F967" s="5">
        <v>5231.9585551648997</v>
      </c>
      <c r="G967" s="5">
        <v>5142.4805459365298</v>
      </c>
    </row>
    <row r="968" spans="1:7" x14ac:dyDescent="0.55000000000000004">
      <c r="A968" s="3">
        <v>32</v>
      </c>
      <c r="B968" s="3">
        <v>4</v>
      </c>
      <c r="C968" s="5">
        <v>3109.86209961949</v>
      </c>
      <c r="D968" s="5">
        <v>2260.5089766167598</v>
      </c>
      <c r="E968" s="5">
        <v>2033.7179737840399</v>
      </c>
      <c r="F968" s="5">
        <v>1909.5985535509001</v>
      </c>
      <c r="G968" s="5">
        <v>1736.1742311595301</v>
      </c>
    </row>
    <row r="969" spans="1:7" x14ac:dyDescent="0.55000000000000004">
      <c r="A969" s="3">
        <v>32</v>
      </c>
      <c r="B969" s="3">
        <v>5</v>
      </c>
      <c r="C969" s="5">
        <v>2205.5261282103702</v>
      </c>
      <c r="D969" s="5">
        <v>2202.9684172525999</v>
      </c>
      <c r="E969" s="5">
        <v>2659.3819459487099</v>
      </c>
      <c r="F969" s="5">
        <v>2545.0306380178699</v>
      </c>
      <c r="G969" s="5">
        <v>2893.6485376956498</v>
      </c>
    </row>
    <row r="970" spans="1:7" x14ac:dyDescent="0.55000000000000004">
      <c r="A970" s="3">
        <v>32</v>
      </c>
      <c r="B970" s="3">
        <v>6</v>
      </c>
      <c r="C970" s="5">
        <v>6917.8903535413301</v>
      </c>
      <c r="D970" s="5">
        <v>6014.3192310861796</v>
      </c>
      <c r="E970" s="5">
        <v>5908.0233689064198</v>
      </c>
      <c r="F970" s="5">
        <v>5897.5683074795197</v>
      </c>
      <c r="G970" s="5">
        <v>5931.9594337159397</v>
      </c>
    </row>
    <row r="971" spans="1:7" x14ac:dyDescent="0.55000000000000004">
      <c r="A971" s="3">
        <v>32</v>
      </c>
      <c r="B971" s="3">
        <v>7</v>
      </c>
      <c r="C971" s="5">
        <v>7389.2967861868901</v>
      </c>
      <c r="D971" s="5">
        <v>5020.7718625072603</v>
      </c>
      <c r="E971" s="5">
        <v>4097.9597402153904</v>
      </c>
      <c r="F971" s="5">
        <v>3701.2635081272301</v>
      </c>
      <c r="G971" s="5">
        <v>3141.3611105580298</v>
      </c>
    </row>
    <row r="972" spans="1:7" x14ac:dyDescent="0.55000000000000004">
      <c r="A972" s="3">
        <v>32</v>
      </c>
      <c r="B972" s="3">
        <v>8</v>
      </c>
      <c r="C972" s="5">
        <v>14510.460117029101</v>
      </c>
      <c r="D972" s="5">
        <v>14398.567283131</v>
      </c>
      <c r="E972" s="5">
        <v>18120.610134415299</v>
      </c>
      <c r="F972" s="5">
        <v>17228.037225151798</v>
      </c>
      <c r="G972" s="5">
        <v>15800.5578426844</v>
      </c>
    </row>
    <row r="973" spans="1:7" x14ac:dyDescent="0.55000000000000004">
      <c r="A973" s="3">
        <v>32</v>
      </c>
      <c r="B973" s="3">
        <v>9</v>
      </c>
      <c r="C973" s="5">
        <v>1549.5494386755799</v>
      </c>
      <c r="D973" s="5">
        <v>1700.04444107369</v>
      </c>
      <c r="E973" s="5">
        <v>1845.4553952286501</v>
      </c>
      <c r="F973" s="5">
        <v>1708.854673156</v>
      </c>
      <c r="G973" s="5">
        <v>1585.46972506117</v>
      </c>
    </row>
    <row r="974" spans="1:7" x14ac:dyDescent="0.55000000000000004">
      <c r="A974" s="3">
        <v>32</v>
      </c>
      <c r="B974" s="3">
        <v>10</v>
      </c>
      <c r="C974" s="5">
        <v>13345.6751116461</v>
      </c>
      <c r="D974" s="5">
        <v>16309.2876366243</v>
      </c>
      <c r="E974" s="5">
        <v>14404.556143532</v>
      </c>
      <c r="F974" s="5">
        <v>13573.033056050799</v>
      </c>
      <c r="G974" s="5">
        <v>11995.541262032901</v>
      </c>
    </row>
    <row r="975" spans="1:7" x14ac:dyDescent="0.55000000000000004">
      <c r="A975" s="3">
        <v>32</v>
      </c>
      <c r="B975" s="3">
        <v>11</v>
      </c>
      <c r="C975" s="5">
        <v>60582.820101723199</v>
      </c>
      <c r="D975" s="5">
        <v>36091.255474507998</v>
      </c>
      <c r="E975" s="5">
        <v>36538.058988666198</v>
      </c>
      <c r="F975" s="5">
        <v>36378.214745240599</v>
      </c>
      <c r="G975" s="5">
        <v>31146.920411998999</v>
      </c>
    </row>
    <row r="976" spans="1:7" x14ac:dyDescent="0.55000000000000004">
      <c r="A976" s="3">
        <v>32</v>
      </c>
      <c r="B976" s="3">
        <v>12</v>
      </c>
      <c r="C976" s="5">
        <v>5313.1428578601399</v>
      </c>
      <c r="D976" s="5">
        <v>4079.1432980375698</v>
      </c>
      <c r="E976" s="5">
        <v>4125.0120518618796</v>
      </c>
      <c r="F976" s="5">
        <v>3906.9633067802802</v>
      </c>
      <c r="G976" s="5">
        <v>3516.0050283721898</v>
      </c>
    </row>
    <row r="977" spans="1:7" x14ac:dyDescent="0.55000000000000004">
      <c r="A977" s="3">
        <v>32</v>
      </c>
      <c r="B977" s="3">
        <v>13</v>
      </c>
      <c r="C977" s="5">
        <v>5530.6494150233002</v>
      </c>
      <c r="D977" s="5">
        <v>3998.0618464049398</v>
      </c>
      <c r="E977" s="5">
        <v>3651.3749390719699</v>
      </c>
      <c r="F977" s="5">
        <v>3412.3952330994098</v>
      </c>
      <c r="G977" s="5">
        <v>2823.2939521846201</v>
      </c>
    </row>
    <row r="978" spans="1:7" x14ac:dyDescent="0.55000000000000004">
      <c r="A978" s="3">
        <v>32</v>
      </c>
      <c r="B978" s="3">
        <v>14</v>
      </c>
      <c r="C978" s="5">
        <v>7910.6545539501403</v>
      </c>
      <c r="D978" s="5">
        <v>7974.9340388966903</v>
      </c>
      <c r="E978" s="5">
        <v>9418.7012651703899</v>
      </c>
      <c r="F978" s="5">
        <v>8568.6349828557904</v>
      </c>
      <c r="G978" s="5">
        <v>8261.2922086342405</v>
      </c>
    </row>
    <row r="979" spans="1:7" x14ac:dyDescent="0.55000000000000004">
      <c r="A979" s="3">
        <v>32</v>
      </c>
      <c r="B979" s="3">
        <v>15</v>
      </c>
      <c r="C979" s="5">
        <v>1034.91236302846</v>
      </c>
      <c r="D979" s="5">
        <v>642.26838679152604</v>
      </c>
      <c r="E979" s="5">
        <v>596.67152429549105</v>
      </c>
      <c r="F979" s="5">
        <v>621.18526796502704</v>
      </c>
      <c r="G979" s="5">
        <v>541.85958278291503</v>
      </c>
    </row>
    <row r="980" spans="1:7" x14ac:dyDescent="0.55000000000000004">
      <c r="A980" s="3">
        <v>32</v>
      </c>
      <c r="B980" s="3">
        <v>16</v>
      </c>
      <c r="C980" s="5">
        <v>6895.8353250720002</v>
      </c>
      <c r="D980" s="5">
        <v>7284.0673553916504</v>
      </c>
      <c r="E980" s="5">
        <v>7865.7678162496204</v>
      </c>
      <c r="F980" s="5">
        <v>7816.7356003327304</v>
      </c>
      <c r="G980" s="5">
        <v>7647.62542021837</v>
      </c>
    </row>
    <row r="981" spans="1:7" x14ac:dyDescent="0.55000000000000004">
      <c r="A981" s="3">
        <v>32</v>
      </c>
      <c r="B981" s="3">
        <v>17</v>
      </c>
      <c r="C981" s="5">
        <v>71005.677137044695</v>
      </c>
      <c r="D981" s="5">
        <v>59421.451981923303</v>
      </c>
      <c r="E981" s="5">
        <v>56420.231749412298</v>
      </c>
      <c r="F981" s="5">
        <v>56099.874293086599</v>
      </c>
      <c r="G981" s="5">
        <v>58900.754368495102</v>
      </c>
    </row>
    <row r="982" spans="1:7" x14ac:dyDescent="0.55000000000000004">
      <c r="A982" s="3">
        <v>32</v>
      </c>
      <c r="B982" s="3">
        <v>18</v>
      </c>
      <c r="C982" s="5">
        <v>22654.790602262401</v>
      </c>
      <c r="D982" s="5">
        <v>21497.717805124201</v>
      </c>
      <c r="E982" s="5">
        <v>21226.0710602912</v>
      </c>
      <c r="F982" s="5">
        <v>20765.002459347899</v>
      </c>
      <c r="G982" s="5">
        <v>21470.306640295799</v>
      </c>
    </row>
    <row r="983" spans="1:7" x14ac:dyDescent="0.55000000000000004">
      <c r="A983" s="3">
        <v>32</v>
      </c>
      <c r="B983" s="3">
        <v>19</v>
      </c>
      <c r="C983" s="5">
        <v>8663.6049374914492</v>
      </c>
      <c r="D983" s="5">
        <v>7309.1645952567696</v>
      </c>
      <c r="E983" s="5">
        <v>7030.6555522281096</v>
      </c>
      <c r="F983" s="5">
        <v>6830.6784937790198</v>
      </c>
      <c r="G983" s="5">
        <v>6592.9931291177199</v>
      </c>
    </row>
    <row r="984" spans="1:7" x14ac:dyDescent="0.55000000000000004">
      <c r="A984" s="3">
        <v>32</v>
      </c>
      <c r="B984" s="3">
        <v>20</v>
      </c>
      <c r="C984" s="5">
        <v>22968.833390390399</v>
      </c>
      <c r="D984" s="5">
        <v>37017.972361115098</v>
      </c>
      <c r="E984" s="5">
        <v>31735.295264922101</v>
      </c>
      <c r="F984" s="5">
        <v>28504.768242832401</v>
      </c>
      <c r="G984" s="5">
        <v>31247.717027177299</v>
      </c>
    </row>
    <row r="985" spans="1:7" x14ac:dyDescent="0.55000000000000004">
      <c r="A985" s="3">
        <v>32</v>
      </c>
      <c r="B985" s="3">
        <v>21</v>
      </c>
      <c r="C985" s="5">
        <v>40334.508862987699</v>
      </c>
      <c r="D985" s="5">
        <v>30682.638969158099</v>
      </c>
      <c r="E985" s="5">
        <v>27207.740402982799</v>
      </c>
      <c r="F985" s="5">
        <v>26160.700138589898</v>
      </c>
      <c r="G985" s="5">
        <v>25663.330740523601</v>
      </c>
    </row>
    <row r="986" spans="1:7" x14ac:dyDescent="0.55000000000000004">
      <c r="A986" s="3">
        <v>32</v>
      </c>
      <c r="B986" s="3">
        <v>22</v>
      </c>
      <c r="C986" s="5">
        <v>12055.4247001612</v>
      </c>
      <c r="D986" s="5">
        <v>11264.613564361</v>
      </c>
      <c r="E986" s="5">
        <v>9536.2053958081906</v>
      </c>
      <c r="F986" s="5">
        <v>8846.6052858655203</v>
      </c>
      <c r="G986" s="5">
        <v>7745.27736359756</v>
      </c>
    </row>
    <row r="987" spans="1:7" x14ac:dyDescent="0.55000000000000004">
      <c r="A987" s="3">
        <v>32</v>
      </c>
      <c r="B987" s="3">
        <v>23</v>
      </c>
      <c r="C987" s="5">
        <v>22948.818322150801</v>
      </c>
      <c r="D987" s="5">
        <v>18287.938279828701</v>
      </c>
      <c r="E987" s="5">
        <v>17685.5866418644</v>
      </c>
      <c r="F987" s="5">
        <v>16730.181586263701</v>
      </c>
      <c r="G987" s="5">
        <v>16297.8507889517</v>
      </c>
    </row>
    <row r="988" spans="1:7" x14ac:dyDescent="0.55000000000000004">
      <c r="A988" s="3">
        <v>32</v>
      </c>
      <c r="B988" s="3">
        <v>24</v>
      </c>
      <c r="C988" s="5">
        <v>4434.3578893210597</v>
      </c>
      <c r="D988" s="5">
        <v>4151.8243491701296</v>
      </c>
      <c r="E988" s="5">
        <v>4833.7469256310596</v>
      </c>
      <c r="F988" s="5">
        <v>4726.5129919228402</v>
      </c>
      <c r="G988" s="5">
        <v>4382.7431289205897</v>
      </c>
    </row>
    <row r="989" spans="1:7" x14ac:dyDescent="0.55000000000000004">
      <c r="A989" s="3">
        <v>32</v>
      </c>
      <c r="B989" s="3">
        <v>25</v>
      </c>
      <c r="C989" s="5">
        <v>10196.109432286499</v>
      </c>
      <c r="D989" s="5">
        <v>12604.4124315358</v>
      </c>
      <c r="E989" s="5">
        <v>9627.2739862883609</v>
      </c>
      <c r="F989" s="5">
        <v>9119.2095945349902</v>
      </c>
      <c r="G989" s="5">
        <v>9531.6023388365102</v>
      </c>
    </row>
    <row r="990" spans="1:7" x14ac:dyDescent="0.55000000000000004">
      <c r="A990" s="3">
        <v>32</v>
      </c>
      <c r="B990" s="3">
        <v>26</v>
      </c>
      <c r="C990" s="5">
        <v>30750.8376632527</v>
      </c>
      <c r="D990" s="5">
        <v>21509.823582277699</v>
      </c>
      <c r="E990" s="5">
        <v>17554.035171079198</v>
      </c>
      <c r="F990" s="5">
        <v>19514.755192047</v>
      </c>
      <c r="G990" s="5">
        <v>19576.114956275102</v>
      </c>
    </row>
    <row r="991" spans="1:7" x14ac:dyDescent="0.55000000000000004">
      <c r="A991" s="3">
        <v>32</v>
      </c>
      <c r="B991" s="3">
        <v>27</v>
      </c>
      <c r="C991" s="5">
        <v>23799.5403712718</v>
      </c>
      <c r="D991" s="5">
        <v>24961.721564887299</v>
      </c>
      <c r="E991" s="5">
        <v>24572.237110354599</v>
      </c>
      <c r="F991" s="5">
        <v>23357.5990686269</v>
      </c>
      <c r="G991" s="5">
        <v>21342.980087543601</v>
      </c>
    </row>
    <row r="992" spans="1:7" x14ac:dyDescent="0.55000000000000004">
      <c r="A992" s="3">
        <v>32</v>
      </c>
      <c r="B992" s="3">
        <v>28</v>
      </c>
      <c r="C992" s="5">
        <v>107403.609716509</v>
      </c>
      <c r="D992" s="5">
        <v>85886.772067894301</v>
      </c>
      <c r="E992" s="5">
        <v>81566.342566171297</v>
      </c>
      <c r="F992" s="5">
        <v>85017.836844292004</v>
      </c>
      <c r="G992" s="5">
        <v>94235.661692456793</v>
      </c>
    </row>
    <row r="993" spans="1:7" x14ac:dyDescent="0.55000000000000004">
      <c r="A993" s="3">
        <v>32</v>
      </c>
      <c r="B993" s="3">
        <v>29</v>
      </c>
      <c r="C993" s="5">
        <v>28424.346179708999</v>
      </c>
      <c r="D993" s="5">
        <v>22635.8384683599</v>
      </c>
      <c r="E993" s="5">
        <v>19881.9974530133</v>
      </c>
      <c r="F993" s="5">
        <v>21173.3010552208</v>
      </c>
      <c r="G993" s="5">
        <v>20654.248564934998</v>
      </c>
    </row>
    <row r="994" spans="1:7" x14ac:dyDescent="0.55000000000000004">
      <c r="A994" s="3">
        <v>32</v>
      </c>
      <c r="B994" s="3">
        <v>30</v>
      </c>
      <c r="C994" s="5">
        <v>79380.094582266101</v>
      </c>
      <c r="D994" s="5">
        <v>59367.448524617103</v>
      </c>
      <c r="E994" s="5">
        <v>47009.3229425588</v>
      </c>
      <c r="F994" s="5">
        <v>43414.781719952502</v>
      </c>
      <c r="G994" s="5">
        <v>35809.246987753701</v>
      </c>
    </row>
    <row r="995" spans="1:7" x14ac:dyDescent="0.55000000000000004">
      <c r="A995" s="3">
        <v>32</v>
      </c>
      <c r="B995" s="3">
        <v>31</v>
      </c>
      <c r="C995" s="5">
        <v>25433.2296320073</v>
      </c>
      <c r="D995" s="5">
        <v>21242.8036761517</v>
      </c>
      <c r="E995" s="5">
        <v>17307.7253006147</v>
      </c>
      <c r="F995" s="5">
        <v>15661.3523237099</v>
      </c>
      <c r="G995" s="5">
        <v>13658.461805199</v>
      </c>
    </row>
    <row r="996" spans="1:7" x14ac:dyDescent="0.55000000000000004">
      <c r="A996" s="3">
        <v>33</v>
      </c>
      <c r="B996" s="3">
        <v>1</v>
      </c>
      <c r="C996" s="5">
        <v>37078.569292716202</v>
      </c>
      <c r="D996" s="5">
        <v>25058.2220737547</v>
      </c>
      <c r="E996" s="5">
        <v>19682.705178865901</v>
      </c>
      <c r="F996" s="5">
        <v>17783.702973408701</v>
      </c>
      <c r="G996" s="5">
        <v>15521.492100855799</v>
      </c>
    </row>
    <row r="997" spans="1:7" x14ac:dyDescent="0.55000000000000004">
      <c r="A997" s="3">
        <v>33</v>
      </c>
      <c r="B997" s="3">
        <v>2</v>
      </c>
      <c r="C997" s="5">
        <v>4077.8826998647</v>
      </c>
      <c r="D997" s="5">
        <v>3125.94842078189</v>
      </c>
      <c r="E997" s="5">
        <v>2681.5468286444602</v>
      </c>
      <c r="F997" s="5">
        <v>2448.2116113501102</v>
      </c>
      <c r="G997" s="5">
        <v>2204.6955890893701</v>
      </c>
    </row>
    <row r="998" spans="1:7" x14ac:dyDescent="0.55000000000000004">
      <c r="A998" s="3">
        <v>33</v>
      </c>
      <c r="B998" s="3">
        <v>3</v>
      </c>
      <c r="C998" s="5">
        <v>69855.171640983302</v>
      </c>
      <c r="D998" s="5">
        <v>52770.849950051801</v>
      </c>
      <c r="E998" s="5">
        <v>48005.464374297801</v>
      </c>
      <c r="F998" s="5">
        <v>44717.683322977697</v>
      </c>
      <c r="G998" s="5">
        <v>40841.911456053</v>
      </c>
    </row>
    <row r="999" spans="1:7" x14ac:dyDescent="0.55000000000000004">
      <c r="A999" s="3">
        <v>33</v>
      </c>
      <c r="B999" s="3">
        <v>4</v>
      </c>
      <c r="C999" s="5">
        <v>35194.365056633404</v>
      </c>
      <c r="D999" s="5">
        <v>27915.607634787899</v>
      </c>
      <c r="E999" s="5">
        <v>24557.211442831798</v>
      </c>
      <c r="F999" s="5">
        <v>22613.531656822699</v>
      </c>
      <c r="G999" s="5">
        <v>20139.537954421699</v>
      </c>
    </row>
    <row r="1000" spans="1:7" x14ac:dyDescent="0.55000000000000004">
      <c r="A1000" s="3">
        <v>33</v>
      </c>
      <c r="B1000" s="3">
        <v>5</v>
      </c>
      <c r="C1000" s="5">
        <v>5119.1511258664996</v>
      </c>
      <c r="D1000" s="5">
        <v>4253.6036193350801</v>
      </c>
      <c r="E1000" s="5">
        <v>4445.74064888662</v>
      </c>
      <c r="F1000" s="5">
        <v>4784.1328493536103</v>
      </c>
      <c r="G1000" s="5">
        <v>4877.00929668972</v>
      </c>
    </row>
    <row r="1001" spans="1:7" x14ac:dyDescent="0.55000000000000004">
      <c r="A1001" s="3">
        <v>33</v>
      </c>
      <c r="B1001" s="3">
        <v>6</v>
      </c>
      <c r="C1001" s="5">
        <v>139660.447074289</v>
      </c>
      <c r="D1001" s="5">
        <v>122991.14157096</v>
      </c>
      <c r="E1001" s="5">
        <v>134235.159834094</v>
      </c>
      <c r="F1001" s="5">
        <v>133573.264393138</v>
      </c>
      <c r="G1001" s="5">
        <v>133463.08816056699</v>
      </c>
    </row>
    <row r="1002" spans="1:7" x14ac:dyDescent="0.55000000000000004">
      <c r="A1002" s="3">
        <v>33</v>
      </c>
      <c r="B1002" s="3">
        <v>7</v>
      </c>
      <c r="C1002" s="5">
        <v>12291.403162389601</v>
      </c>
      <c r="D1002" s="5">
        <v>10900.9895918742</v>
      </c>
      <c r="E1002" s="5">
        <v>12052.499310693</v>
      </c>
      <c r="F1002" s="5">
        <v>11732.2958375449</v>
      </c>
      <c r="G1002" s="5">
        <v>11271.4213401167</v>
      </c>
    </row>
    <row r="1003" spans="1:7" x14ac:dyDescent="0.55000000000000004">
      <c r="A1003" s="3">
        <v>33</v>
      </c>
      <c r="B1003" s="3">
        <v>8</v>
      </c>
      <c r="C1003" s="5">
        <v>76874.265802389098</v>
      </c>
      <c r="D1003" s="5">
        <v>70585.076086413101</v>
      </c>
      <c r="E1003" s="5">
        <v>80732.732928536701</v>
      </c>
      <c r="F1003" s="5">
        <v>79357.728717353704</v>
      </c>
      <c r="G1003" s="5">
        <v>89546.708679915202</v>
      </c>
    </row>
    <row r="1004" spans="1:7" x14ac:dyDescent="0.55000000000000004">
      <c r="A1004" s="3">
        <v>33</v>
      </c>
      <c r="B1004" s="3">
        <v>9</v>
      </c>
      <c r="C1004" s="5">
        <v>11725.1229044724</v>
      </c>
      <c r="D1004" s="5">
        <v>13521.889907185699</v>
      </c>
      <c r="E1004" s="5">
        <v>15146.484599270099</v>
      </c>
      <c r="F1004" s="5">
        <v>14031.8642709134</v>
      </c>
      <c r="G1004" s="5">
        <v>13245.833809210701</v>
      </c>
    </row>
    <row r="1005" spans="1:7" x14ac:dyDescent="0.55000000000000004">
      <c r="A1005" s="3">
        <v>33</v>
      </c>
      <c r="B1005" s="3">
        <v>10</v>
      </c>
      <c r="C1005" s="5">
        <v>68290.8572243503</v>
      </c>
      <c r="D1005" s="5">
        <v>61188.704809733303</v>
      </c>
      <c r="E1005" s="5">
        <v>58597.646274118903</v>
      </c>
      <c r="F1005" s="5">
        <v>54855.888122260898</v>
      </c>
      <c r="G1005" s="5">
        <v>51284.614476756396</v>
      </c>
    </row>
    <row r="1006" spans="1:7" x14ac:dyDescent="0.55000000000000004">
      <c r="A1006" s="3">
        <v>33</v>
      </c>
      <c r="B1006" s="3">
        <v>11</v>
      </c>
      <c r="C1006" s="5">
        <v>32252.920707290999</v>
      </c>
      <c r="D1006" s="5">
        <v>28167.1521146753</v>
      </c>
      <c r="E1006" s="5">
        <v>32084.950103152001</v>
      </c>
      <c r="F1006" s="5">
        <v>32336.519013918201</v>
      </c>
      <c r="G1006" s="5">
        <v>30259.3621481585</v>
      </c>
    </row>
    <row r="1007" spans="1:7" x14ac:dyDescent="0.55000000000000004">
      <c r="A1007" s="3">
        <v>33</v>
      </c>
      <c r="B1007" s="3">
        <v>12</v>
      </c>
      <c r="C1007" s="5">
        <v>22928.153796470899</v>
      </c>
      <c r="D1007" s="5">
        <v>20165.396360186802</v>
      </c>
      <c r="E1007" s="5">
        <v>21360.219730135101</v>
      </c>
      <c r="F1007" s="5">
        <v>20553.094245905999</v>
      </c>
      <c r="G1007" s="5">
        <v>19028.873618233301</v>
      </c>
    </row>
    <row r="1008" spans="1:7" x14ac:dyDescent="0.55000000000000004">
      <c r="A1008" s="3">
        <v>33</v>
      </c>
      <c r="B1008" s="3">
        <v>13</v>
      </c>
      <c r="C1008" s="5">
        <v>7543.45088256902</v>
      </c>
      <c r="D1008" s="5">
        <v>7075.2511499990396</v>
      </c>
      <c r="E1008" s="5">
        <v>6569.5805375075997</v>
      </c>
      <c r="F1008" s="5">
        <v>6109.0466940141196</v>
      </c>
      <c r="G1008" s="5">
        <v>5041.3846485958802</v>
      </c>
    </row>
    <row r="1009" spans="1:7" x14ac:dyDescent="0.55000000000000004">
      <c r="A1009" s="3">
        <v>33</v>
      </c>
      <c r="B1009" s="3">
        <v>14</v>
      </c>
      <c r="C1009" s="5">
        <v>87880.158587592101</v>
      </c>
      <c r="D1009" s="5">
        <v>78889.453577845401</v>
      </c>
      <c r="E1009" s="5">
        <v>82380.253323923505</v>
      </c>
      <c r="F1009" s="5">
        <v>79064.647327419996</v>
      </c>
      <c r="G1009" s="5">
        <v>70627.885655348597</v>
      </c>
    </row>
    <row r="1010" spans="1:7" x14ac:dyDescent="0.55000000000000004">
      <c r="A1010" s="3">
        <v>33</v>
      </c>
      <c r="B1010" s="3">
        <v>15</v>
      </c>
      <c r="C1010" s="5">
        <v>7160.2418127357396</v>
      </c>
      <c r="D1010" s="5">
        <v>5661.6570840429104</v>
      </c>
      <c r="E1010" s="5">
        <v>6247.6569734220102</v>
      </c>
      <c r="F1010" s="5">
        <v>5918.5939903561002</v>
      </c>
      <c r="G1010" s="5">
        <v>7032.5736799029</v>
      </c>
    </row>
    <row r="1011" spans="1:7" x14ac:dyDescent="0.55000000000000004">
      <c r="A1011" s="3">
        <v>33</v>
      </c>
      <c r="B1011" s="3">
        <v>16</v>
      </c>
      <c r="C1011" s="5">
        <v>50574.331578603204</v>
      </c>
      <c r="D1011" s="5">
        <v>42486.575049655403</v>
      </c>
      <c r="E1011" s="5">
        <v>42219.020867405197</v>
      </c>
      <c r="F1011" s="5">
        <v>40760.480824012702</v>
      </c>
      <c r="G1011" s="5">
        <v>37900.8449990343</v>
      </c>
    </row>
    <row r="1012" spans="1:7" x14ac:dyDescent="0.55000000000000004">
      <c r="A1012" s="3">
        <v>33</v>
      </c>
      <c r="B1012" s="3">
        <v>17</v>
      </c>
      <c r="C1012" s="5">
        <v>153616.24908867301</v>
      </c>
      <c r="D1012" s="5">
        <v>119905.73403218899</v>
      </c>
      <c r="E1012" s="5">
        <v>108675.896549987</v>
      </c>
      <c r="F1012" s="5">
        <v>105934.932987541</v>
      </c>
      <c r="G1012" s="5">
        <v>105991.611594398</v>
      </c>
    </row>
    <row r="1013" spans="1:7" x14ac:dyDescent="0.55000000000000004">
      <c r="A1013" s="3">
        <v>33</v>
      </c>
      <c r="B1013" s="3">
        <v>18</v>
      </c>
      <c r="C1013" s="5">
        <v>35817.0700451507</v>
      </c>
      <c r="D1013" s="5">
        <v>33898.642546757997</v>
      </c>
      <c r="E1013" s="5">
        <v>35034.310126709097</v>
      </c>
      <c r="F1013" s="5">
        <v>34339.445686043502</v>
      </c>
      <c r="G1013" s="5">
        <v>34635.714193524102</v>
      </c>
    </row>
    <row r="1014" spans="1:7" x14ac:dyDescent="0.55000000000000004">
      <c r="A1014" s="3">
        <v>33</v>
      </c>
      <c r="B1014" s="3">
        <v>19</v>
      </c>
      <c r="C1014" s="5">
        <v>38934.625665163003</v>
      </c>
      <c r="D1014" s="5">
        <v>30711.964697023101</v>
      </c>
      <c r="E1014" s="5">
        <v>27860.238787644299</v>
      </c>
      <c r="F1014" s="5">
        <v>26781.885946379702</v>
      </c>
      <c r="G1014" s="5">
        <v>25587.490149843601</v>
      </c>
    </row>
    <row r="1015" spans="1:7" x14ac:dyDescent="0.55000000000000004">
      <c r="A1015" s="3">
        <v>33</v>
      </c>
      <c r="B1015" s="3">
        <v>20</v>
      </c>
      <c r="C1015" s="5">
        <v>69339.863023158105</v>
      </c>
      <c r="D1015" s="5">
        <v>84482.063674436096</v>
      </c>
      <c r="E1015" s="5">
        <v>71719.314488168893</v>
      </c>
      <c r="F1015" s="5">
        <v>66588.340882470293</v>
      </c>
      <c r="G1015" s="5">
        <v>64177.084361547997</v>
      </c>
    </row>
    <row r="1016" spans="1:7" x14ac:dyDescent="0.55000000000000004">
      <c r="A1016" s="3">
        <v>33</v>
      </c>
      <c r="B1016" s="3">
        <v>21</v>
      </c>
      <c r="C1016" s="5">
        <v>83192.237817344794</v>
      </c>
      <c r="D1016" s="5">
        <v>66084.866719631405</v>
      </c>
      <c r="E1016" s="5">
        <v>65222.182462007098</v>
      </c>
      <c r="F1016" s="5">
        <v>64779.750464501398</v>
      </c>
      <c r="G1016" s="5">
        <v>63813.503596329698</v>
      </c>
    </row>
    <row r="1017" spans="1:7" x14ac:dyDescent="0.55000000000000004">
      <c r="A1017" s="3">
        <v>33</v>
      </c>
      <c r="B1017" s="3">
        <v>22</v>
      </c>
      <c r="C1017" s="5">
        <v>20336.177386197</v>
      </c>
      <c r="D1017" s="5">
        <v>15358.4034051336</v>
      </c>
      <c r="E1017" s="5">
        <v>12963.4275746936</v>
      </c>
      <c r="F1017" s="5">
        <v>12227.410287135601</v>
      </c>
      <c r="G1017" s="5">
        <v>11392.1036213109</v>
      </c>
    </row>
    <row r="1018" spans="1:7" x14ac:dyDescent="0.55000000000000004">
      <c r="A1018" s="3">
        <v>33</v>
      </c>
      <c r="B1018" s="3">
        <v>23</v>
      </c>
      <c r="C1018" s="5">
        <v>55889.713169278999</v>
      </c>
      <c r="D1018" s="5">
        <v>38562.681032623099</v>
      </c>
      <c r="E1018" s="5">
        <v>36482.270952965097</v>
      </c>
      <c r="F1018" s="5">
        <v>34449.707796720002</v>
      </c>
      <c r="G1018" s="5">
        <v>33822.172775548002</v>
      </c>
    </row>
    <row r="1019" spans="1:7" x14ac:dyDescent="0.55000000000000004">
      <c r="A1019" s="3">
        <v>33</v>
      </c>
      <c r="B1019" s="3">
        <v>24</v>
      </c>
      <c r="C1019" s="5">
        <v>24419.542857499</v>
      </c>
      <c r="D1019" s="5">
        <v>20844.813377622599</v>
      </c>
      <c r="E1019" s="5">
        <v>21397.545394258999</v>
      </c>
      <c r="F1019" s="5">
        <v>20619.662718328</v>
      </c>
      <c r="G1019" s="5">
        <v>18942.1873342648</v>
      </c>
    </row>
    <row r="1020" spans="1:7" x14ac:dyDescent="0.55000000000000004">
      <c r="A1020" s="3">
        <v>33</v>
      </c>
      <c r="B1020" s="3">
        <v>25</v>
      </c>
      <c r="C1020" s="5">
        <v>31169.947257887401</v>
      </c>
      <c r="D1020" s="5">
        <v>24569.544472281501</v>
      </c>
      <c r="E1020" s="5">
        <v>23838.340914406599</v>
      </c>
      <c r="F1020" s="5">
        <v>23316.158251389399</v>
      </c>
      <c r="G1020" s="5">
        <v>23928.906068571101</v>
      </c>
    </row>
    <row r="1021" spans="1:7" x14ac:dyDescent="0.55000000000000004">
      <c r="A1021" s="3">
        <v>33</v>
      </c>
      <c r="B1021" s="3">
        <v>26</v>
      </c>
      <c r="C1021" s="5">
        <v>97991.6595326526</v>
      </c>
      <c r="D1021" s="5">
        <v>69487.594811094095</v>
      </c>
      <c r="E1021" s="5">
        <v>57507.5343779174</v>
      </c>
      <c r="F1021" s="5">
        <v>64285.411965159998</v>
      </c>
      <c r="G1021" s="5">
        <v>65697.791779291598</v>
      </c>
    </row>
    <row r="1022" spans="1:7" x14ac:dyDescent="0.55000000000000004">
      <c r="A1022" s="3">
        <v>33</v>
      </c>
      <c r="B1022" s="3">
        <v>27</v>
      </c>
      <c r="C1022" s="5">
        <v>57600.879054157602</v>
      </c>
      <c r="D1022" s="5">
        <v>52105.957439559999</v>
      </c>
      <c r="E1022" s="5">
        <v>67370.843832681203</v>
      </c>
      <c r="F1022" s="5">
        <v>64459.7546241698</v>
      </c>
      <c r="G1022" s="5">
        <v>67218.534852395402</v>
      </c>
    </row>
    <row r="1023" spans="1:7" x14ac:dyDescent="0.55000000000000004">
      <c r="A1023" s="3">
        <v>33</v>
      </c>
      <c r="B1023" s="3">
        <v>28</v>
      </c>
      <c r="C1023" s="5">
        <v>159296.95725136201</v>
      </c>
      <c r="D1023" s="5">
        <v>123065.50446833301</v>
      </c>
      <c r="E1023" s="5">
        <v>111529.54170715901</v>
      </c>
      <c r="F1023" s="5">
        <v>113933.322824984</v>
      </c>
      <c r="G1023" s="5">
        <v>121324.858342547</v>
      </c>
    </row>
    <row r="1024" spans="1:7" x14ac:dyDescent="0.55000000000000004">
      <c r="A1024" s="3">
        <v>33</v>
      </c>
      <c r="B1024" s="3">
        <v>29</v>
      </c>
      <c r="C1024" s="5">
        <v>59136.277574878302</v>
      </c>
      <c r="D1024" s="5">
        <v>62532.4961739883</v>
      </c>
      <c r="E1024" s="5">
        <v>56441.863064459299</v>
      </c>
      <c r="F1024" s="5">
        <v>53656.673927134398</v>
      </c>
      <c r="G1024" s="5">
        <v>48746.215695268103</v>
      </c>
    </row>
    <row r="1025" spans="1:7" x14ac:dyDescent="0.55000000000000004">
      <c r="A1025" s="3">
        <v>33</v>
      </c>
      <c r="B1025" s="3">
        <v>30</v>
      </c>
      <c r="C1025" s="5">
        <v>169298.390979146</v>
      </c>
      <c r="D1025" s="5">
        <v>104075.801574093</v>
      </c>
      <c r="E1025" s="5">
        <v>78206.651432529994</v>
      </c>
      <c r="F1025" s="5">
        <v>72342.960704662793</v>
      </c>
      <c r="G1025" s="5">
        <v>62201.5916281807</v>
      </c>
    </row>
    <row r="1026" spans="1:7" x14ac:dyDescent="0.55000000000000004">
      <c r="A1026" s="3">
        <v>33</v>
      </c>
      <c r="B1026" s="3">
        <v>31</v>
      </c>
      <c r="C1026" s="5">
        <v>74816.024102316602</v>
      </c>
      <c r="D1026" s="5">
        <v>51849.441734403001</v>
      </c>
      <c r="E1026" s="5">
        <v>52182.885494906601</v>
      </c>
      <c r="F1026" s="5">
        <v>49039.691136266403</v>
      </c>
      <c r="G1026" s="5">
        <v>58454.029089353797</v>
      </c>
    </row>
    <row r="1027" spans="1:7" x14ac:dyDescent="0.55000000000000004">
      <c r="A1027" s="3">
        <v>34</v>
      </c>
      <c r="B1027" s="3">
        <v>1</v>
      </c>
      <c r="C1027" s="5">
        <v>37980.8471209739</v>
      </c>
      <c r="D1027" s="5">
        <v>26637.350171655198</v>
      </c>
      <c r="E1027" s="5">
        <v>60878.137108286202</v>
      </c>
      <c r="F1027" s="5">
        <v>52641.161292175297</v>
      </c>
      <c r="G1027" s="5">
        <v>42922.604369467103</v>
      </c>
    </row>
    <row r="1028" spans="1:7" x14ac:dyDescent="0.55000000000000004">
      <c r="A1028" s="3">
        <v>34</v>
      </c>
      <c r="B1028" s="3">
        <v>2</v>
      </c>
      <c r="C1028" s="5">
        <v>2752.7806653022799</v>
      </c>
      <c r="D1028" s="5">
        <v>2061.3303696616199</v>
      </c>
      <c r="E1028" s="5">
        <v>1689.4537668477999</v>
      </c>
      <c r="F1028" s="5">
        <v>1538.4117478180201</v>
      </c>
      <c r="G1028" s="5">
        <v>1376.0486696135399</v>
      </c>
    </row>
    <row r="1029" spans="1:7" x14ac:dyDescent="0.55000000000000004">
      <c r="A1029" s="3">
        <v>34</v>
      </c>
      <c r="B1029" s="3">
        <v>3</v>
      </c>
      <c r="C1029" s="5">
        <v>34884.177588233702</v>
      </c>
      <c r="D1029" s="5">
        <v>29930.825538678499</v>
      </c>
      <c r="E1029" s="5">
        <v>33206.395037427297</v>
      </c>
      <c r="F1029" s="5">
        <v>32471.164207643898</v>
      </c>
      <c r="G1029" s="5">
        <v>29853.272933534001</v>
      </c>
    </row>
    <row r="1030" spans="1:7" x14ac:dyDescent="0.55000000000000004">
      <c r="A1030" s="3">
        <v>34</v>
      </c>
      <c r="B1030" s="3">
        <v>4</v>
      </c>
      <c r="C1030" s="5">
        <v>22927.783241917099</v>
      </c>
      <c r="D1030" s="5">
        <v>15153.8466893243</v>
      </c>
      <c r="E1030" s="5">
        <v>13104.2839323223</v>
      </c>
      <c r="F1030" s="5">
        <v>12094.2595466979</v>
      </c>
      <c r="G1030" s="5">
        <v>11695.311003487101</v>
      </c>
    </row>
    <row r="1031" spans="1:7" x14ac:dyDescent="0.55000000000000004">
      <c r="A1031" s="3">
        <v>34</v>
      </c>
      <c r="B1031" s="3">
        <v>5</v>
      </c>
      <c r="C1031" s="5">
        <v>14439.840685073401</v>
      </c>
      <c r="D1031" s="5">
        <v>9663.8781772272596</v>
      </c>
      <c r="E1031" s="5">
        <v>8637.4135005850494</v>
      </c>
      <c r="F1031" s="5">
        <v>8207.2230248291307</v>
      </c>
      <c r="G1031" s="5">
        <v>7701.7513953705002</v>
      </c>
    </row>
    <row r="1032" spans="1:7" x14ac:dyDescent="0.55000000000000004">
      <c r="A1032" s="3">
        <v>34</v>
      </c>
      <c r="B1032" s="3">
        <v>6</v>
      </c>
      <c r="C1032" s="5">
        <v>83776.425504672297</v>
      </c>
      <c r="D1032" s="5">
        <v>78159.530636012394</v>
      </c>
      <c r="E1032" s="5">
        <v>78103.456956333699</v>
      </c>
      <c r="F1032" s="5">
        <v>74978.871107656407</v>
      </c>
      <c r="G1032" s="5">
        <v>69668.782374225702</v>
      </c>
    </row>
    <row r="1033" spans="1:7" x14ac:dyDescent="0.55000000000000004">
      <c r="A1033" s="3">
        <v>34</v>
      </c>
      <c r="B1033" s="3">
        <v>7</v>
      </c>
      <c r="C1033" s="5">
        <v>10589.705273709</v>
      </c>
      <c r="D1033" s="5">
        <v>8151.9677931215501</v>
      </c>
      <c r="E1033" s="5">
        <v>7668.1304915400397</v>
      </c>
      <c r="F1033" s="5">
        <v>7263.6883809177898</v>
      </c>
      <c r="G1033" s="5">
        <v>6679.47677087173</v>
      </c>
    </row>
    <row r="1034" spans="1:7" x14ac:dyDescent="0.55000000000000004">
      <c r="A1034" s="3">
        <v>34</v>
      </c>
      <c r="B1034" s="3">
        <v>8</v>
      </c>
      <c r="C1034" s="5">
        <v>147730.506887216</v>
      </c>
      <c r="D1034" s="5">
        <v>120252.66084884699</v>
      </c>
      <c r="E1034" s="5">
        <v>127879.854890599</v>
      </c>
      <c r="F1034" s="5">
        <v>124048.083015956</v>
      </c>
      <c r="G1034" s="5">
        <v>114427.47897491</v>
      </c>
    </row>
    <row r="1035" spans="1:7" x14ac:dyDescent="0.55000000000000004">
      <c r="A1035" s="3">
        <v>34</v>
      </c>
      <c r="B1035" s="3">
        <v>9</v>
      </c>
      <c r="C1035" s="5">
        <v>21542.385390850199</v>
      </c>
      <c r="D1035" s="5">
        <v>18010.792142552498</v>
      </c>
      <c r="E1035" s="5">
        <v>18137.018457754901</v>
      </c>
      <c r="F1035" s="5">
        <v>16898.462573798901</v>
      </c>
      <c r="G1035" s="5">
        <v>15528.1166310356</v>
      </c>
    </row>
    <row r="1036" spans="1:7" x14ac:dyDescent="0.55000000000000004">
      <c r="A1036" s="3">
        <v>34</v>
      </c>
      <c r="B1036" s="3">
        <v>10</v>
      </c>
      <c r="C1036" s="5">
        <v>122143.00132796699</v>
      </c>
      <c r="D1036" s="5">
        <v>116058.020456859</v>
      </c>
      <c r="E1036" s="5">
        <v>117876.835080466</v>
      </c>
      <c r="F1036" s="5">
        <v>110351.982759158</v>
      </c>
      <c r="G1036" s="5">
        <v>105989.408019054</v>
      </c>
    </row>
    <row r="1037" spans="1:7" x14ac:dyDescent="0.55000000000000004">
      <c r="A1037" s="3">
        <v>34</v>
      </c>
      <c r="B1037" s="3">
        <v>11</v>
      </c>
      <c r="C1037" s="5">
        <v>153530.74857493301</v>
      </c>
      <c r="D1037" s="5">
        <v>133029.72043226499</v>
      </c>
      <c r="E1037" s="5">
        <v>167616.73489214099</v>
      </c>
      <c r="F1037" s="5">
        <v>210308.599349097</v>
      </c>
      <c r="G1037" s="5">
        <v>228815.81630841299</v>
      </c>
    </row>
    <row r="1038" spans="1:7" x14ac:dyDescent="0.55000000000000004">
      <c r="A1038" s="3">
        <v>34</v>
      </c>
      <c r="B1038" s="3">
        <v>12</v>
      </c>
      <c r="C1038" s="5">
        <v>52072.7423541444</v>
      </c>
      <c r="D1038" s="5">
        <v>46446.609191506897</v>
      </c>
      <c r="E1038" s="5">
        <v>47200.5457926167</v>
      </c>
      <c r="F1038" s="5">
        <v>43673.311524145101</v>
      </c>
      <c r="G1038" s="5">
        <v>38415.696518026001</v>
      </c>
    </row>
    <row r="1039" spans="1:7" x14ac:dyDescent="0.55000000000000004">
      <c r="A1039" s="3">
        <v>34</v>
      </c>
      <c r="B1039" s="3">
        <v>13</v>
      </c>
      <c r="C1039" s="5">
        <v>45367.498104250801</v>
      </c>
      <c r="D1039" s="5">
        <v>38070.666262822699</v>
      </c>
      <c r="E1039" s="5">
        <v>29510.3511412484</v>
      </c>
      <c r="F1039" s="5">
        <v>27117.059881099402</v>
      </c>
      <c r="G1039" s="5">
        <v>21433.167974329401</v>
      </c>
    </row>
    <row r="1040" spans="1:7" x14ac:dyDescent="0.55000000000000004">
      <c r="A1040" s="3">
        <v>34</v>
      </c>
      <c r="B1040" s="3">
        <v>14</v>
      </c>
      <c r="C1040" s="5">
        <v>329286.338573138</v>
      </c>
      <c r="D1040" s="5">
        <v>300232.23113055201</v>
      </c>
      <c r="E1040" s="5">
        <v>317104.99333185301</v>
      </c>
      <c r="F1040" s="5">
        <v>310473.51384156302</v>
      </c>
      <c r="G1040" s="5">
        <v>299496.78501988202</v>
      </c>
    </row>
    <row r="1041" spans="1:7" x14ac:dyDescent="0.55000000000000004">
      <c r="A1041" s="3">
        <v>34</v>
      </c>
      <c r="B1041" s="3">
        <v>15</v>
      </c>
      <c r="C1041" s="5">
        <v>6319.6483201344299</v>
      </c>
      <c r="D1041" s="5">
        <v>5618.1436167018401</v>
      </c>
      <c r="E1041" s="5">
        <v>5785.1791852479701</v>
      </c>
      <c r="F1041" s="5">
        <v>5290.2638746045104</v>
      </c>
      <c r="G1041" s="5">
        <v>4983.31083424399</v>
      </c>
    </row>
    <row r="1042" spans="1:7" x14ac:dyDescent="0.55000000000000004">
      <c r="A1042" s="3">
        <v>34</v>
      </c>
      <c r="B1042" s="3">
        <v>16</v>
      </c>
      <c r="C1042" s="5">
        <v>69485.200939979506</v>
      </c>
      <c r="D1042" s="5">
        <v>66688.704125296004</v>
      </c>
      <c r="E1042" s="5">
        <v>63436.059394754899</v>
      </c>
      <c r="F1042" s="5">
        <v>62422.721493686397</v>
      </c>
      <c r="G1042" s="5">
        <v>60643.084004912998</v>
      </c>
    </row>
    <row r="1043" spans="1:7" x14ac:dyDescent="0.55000000000000004">
      <c r="A1043" s="3">
        <v>34</v>
      </c>
      <c r="B1043" s="3">
        <v>17</v>
      </c>
      <c r="C1043" s="5">
        <v>184766.96009638501</v>
      </c>
      <c r="D1043" s="5">
        <v>146341.72703899001</v>
      </c>
      <c r="E1043" s="5">
        <v>137768.988373211</v>
      </c>
      <c r="F1043" s="5">
        <v>136117.02225678801</v>
      </c>
      <c r="G1043" s="5">
        <v>139619.02716536401</v>
      </c>
    </row>
    <row r="1044" spans="1:7" x14ac:dyDescent="0.55000000000000004">
      <c r="A1044" s="3">
        <v>34</v>
      </c>
      <c r="B1044" s="3">
        <v>18</v>
      </c>
      <c r="C1044" s="5">
        <v>55983.687840974497</v>
      </c>
      <c r="D1044" s="5">
        <v>52124.943613328804</v>
      </c>
      <c r="E1044" s="5">
        <v>56479.922933489703</v>
      </c>
      <c r="F1044" s="5">
        <v>56300.007499246298</v>
      </c>
      <c r="G1044" s="5">
        <v>59283.830089388699</v>
      </c>
    </row>
    <row r="1045" spans="1:7" x14ac:dyDescent="0.55000000000000004">
      <c r="A1045" s="3">
        <v>34</v>
      </c>
      <c r="B1045" s="3">
        <v>19</v>
      </c>
      <c r="C1045" s="5">
        <v>84619.449820531998</v>
      </c>
      <c r="D1045" s="5">
        <v>75450.457031955695</v>
      </c>
      <c r="E1045" s="5">
        <v>73871.822703392303</v>
      </c>
      <c r="F1045" s="5">
        <v>71959.354351296803</v>
      </c>
      <c r="G1045" s="5">
        <v>69424.663085292195</v>
      </c>
    </row>
    <row r="1046" spans="1:7" x14ac:dyDescent="0.55000000000000004">
      <c r="A1046" s="3">
        <v>34</v>
      </c>
      <c r="B1046" s="3">
        <v>20</v>
      </c>
      <c r="C1046" s="5">
        <v>113929.869046625</v>
      </c>
      <c r="D1046" s="5">
        <v>106005.583965499</v>
      </c>
      <c r="E1046" s="5">
        <v>109897.265318883</v>
      </c>
      <c r="F1046" s="5">
        <v>104535.514987926</v>
      </c>
      <c r="G1046" s="5">
        <v>108912.619027857</v>
      </c>
    </row>
    <row r="1047" spans="1:7" x14ac:dyDescent="0.55000000000000004">
      <c r="A1047" s="3">
        <v>34</v>
      </c>
      <c r="B1047" s="3">
        <v>21</v>
      </c>
      <c r="C1047" s="5">
        <v>162654.05059440801</v>
      </c>
      <c r="D1047" s="5">
        <v>126726.339463554</v>
      </c>
      <c r="E1047" s="5">
        <v>116789.000817345</v>
      </c>
      <c r="F1047" s="5">
        <v>112638.717257841</v>
      </c>
      <c r="G1047" s="5">
        <v>110316.736837822</v>
      </c>
    </row>
    <row r="1048" spans="1:7" x14ac:dyDescent="0.55000000000000004">
      <c r="A1048" s="3">
        <v>34</v>
      </c>
      <c r="B1048" s="3">
        <v>22</v>
      </c>
      <c r="C1048" s="5">
        <v>37483.375049742499</v>
      </c>
      <c r="D1048" s="5">
        <v>29901.2540683513</v>
      </c>
      <c r="E1048" s="5">
        <v>25506.698445679802</v>
      </c>
      <c r="F1048" s="5">
        <v>25204.888384583999</v>
      </c>
      <c r="G1048" s="5">
        <v>22592.739470944402</v>
      </c>
    </row>
    <row r="1049" spans="1:7" x14ac:dyDescent="0.55000000000000004">
      <c r="A1049" s="3">
        <v>34</v>
      </c>
      <c r="B1049" s="3">
        <v>23</v>
      </c>
      <c r="C1049" s="5">
        <v>90961.341106294203</v>
      </c>
      <c r="D1049" s="5">
        <v>67346.540895762693</v>
      </c>
      <c r="E1049" s="5">
        <v>63312.097113565898</v>
      </c>
      <c r="F1049" s="5">
        <v>60066.606664491199</v>
      </c>
      <c r="G1049" s="5">
        <v>58874.108399639503</v>
      </c>
    </row>
    <row r="1050" spans="1:7" x14ac:dyDescent="0.55000000000000004">
      <c r="A1050" s="3">
        <v>34</v>
      </c>
      <c r="B1050" s="3">
        <v>24</v>
      </c>
      <c r="C1050" s="5">
        <v>40246.234364765398</v>
      </c>
      <c r="D1050" s="5">
        <v>36308.9962223642</v>
      </c>
      <c r="E1050" s="5">
        <v>35816.697396547199</v>
      </c>
      <c r="F1050" s="5">
        <v>34031.200592953202</v>
      </c>
      <c r="G1050" s="5">
        <v>31679.787677328299</v>
      </c>
    </row>
    <row r="1051" spans="1:7" x14ac:dyDescent="0.55000000000000004">
      <c r="A1051" s="3">
        <v>34</v>
      </c>
      <c r="B1051" s="3">
        <v>25</v>
      </c>
      <c r="C1051" s="5">
        <v>47650.560760599001</v>
      </c>
      <c r="D1051" s="5">
        <v>37089.340358513698</v>
      </c>
      <c r="E1051" s="5">
        <v>59348.515806089097</v>
      </c>
      <c r="F1051" s="5">
        <v>54370.805584460199</v>
      </c>
      <c r="G1051" s="5">
        <v>50443.977437971997</v>
      </c>
    </row>
    <row r="1052" spans="1:7" x14ac:dyDescent="0.55000000000000004">
      <c r="A1052" s="3">
        <v>34</v>
      </c>
      <c r="B1052" s="3">
        <v>26</v>
      </c>
      <c r="C1052" s="5">
        <v>165390.269453407</v>
      </c>
      <c r="D1052" s="5">
        <v>112227.095085743</v>
      </c>
      <c r="E1052" s="5">
        <v>89084.712878479098</v>
      </c>
      <c r="F1052" s="5">
        <v>98216.253792172196</v>
      </c>
      <c r="G1052" s="5">
        <v>101039.53928690001</v>
      </c>
    </row>
    <row r="1053" spans="1:7" x14ac:dyDescent="0.55000000000000004">
      <c r="A1053" s="3">
        <v>34</v>
      </c>
      <c r="B1053" s="3">
        <v>27</v>
      </c>
      <c r="C1053" s="5">
        <v>129575.47639339</v>
      </c>
      <c r="D1053" s="5">
        <v>114935.74994646999</v>
      </c>
      <c r="E1053" s="5">
        <v>123322.843491482</v>
      </c>
      <c r="F1053" s="5">
        <v>126432.96058302</v>
      </c>
      <c r="G1053" s="5">
        <v>124962.649254271</v>
      </c>
    </row>
    <row r="1054" spans="1:7" x14ac:dyDescent="0.55000000000000004">
      <c r="A1054" s="3">
        <v>34</v>
      </c>
      <c r="B1054" s="3">
        <v>28</v>
      </c>
      <c r="C1054" s="5">
        <v>298376.267263463</v>
      </c>
      <c r="D1054" s="5">
        <v>242413.233154966</v>
      </c>
      <c r="E1054" s="5">
        <v>222946.22685948701</v>
      </c>
      <c r="F1054" s="5">
        <v>228434.36491887999</v>
      </c>
      <c r="G1054" s="5">
        <v>242676.49330376301</v>
      </c>
    </row>
    <row r="1055" spans="1:7" x14ac:dyDescent="0.55000000000000004">
      <c r="A1055" s="3">
        <v>34</v>
      </c>
      <c r="B1055" s="3">
        <v>29</v>
      </c>
      <c r="C1055" s="5">
        <v>112331.333259769</v>
      </c>
      <c r="D1055" s="5">
        <v>93358.257894026901</v>
      </c>
      <c r="E1055" s="5">
        <v>84347.075879660202</v>
      </c>
      <c r="F1055" s="5">
        <v>84004.616808447099</v>
      </c>
      <c r="G1055" s="5">
        <v>84107.648437234806</v>
      </c>
    </row>
    <row r="1056" spans="1:7" x14ac:dyDescent="0.55000000000000004">
      <c r="A1056" s="3">
        <v>34</v>
      </c>
      <c r="B1056" s="3">
        <v>30</v>
      </c>
      <c r="C1056" s="5">
        <v>102487.305704764</v>
      </c>
      <c r="D1056" s="5">
        <v>90386.929121779904</v>
      </c>
      <c r="E1056" s="5">
        <v>84810.007173546503</v>
      </c>
      <c r="F1056" s="5">
        <v>88787.554831487694</v>
      </c>
      <c r="G1056" s="5">
        <v>78548.715286455597</v>
      </c>
    </row>
    <row r="1057" spans="1:7" x14ac:dyDescent="0.55000000000000004">
      <c r="A1057" s="3">
        <v>34</v>
      </c>
      <c r="B1057" s="3">
        <v>31</v>
      </c>
      <c r="C1057" s="5">
        <v>109985.474697524</v>
      </c>
      <c r="D1057" s="5">
        <v>83847.958698885501</v>
      </c>
      <c r="E1057" s="5">
        <v>74122.131399187405</v>
      </c>
      <c r="F1057" s="5">
        <v>71022.722102932006</v>
      </c>
      <c r="G1057" s="5">
        <v>69385.561030839002</v>
      </c>
    </row>
    <row r="1058" spans="1:7" x14ac:dyDescent="0.55000000000000004">
      <c r="A1058" s="3">
        <v>35</v>
      </c>
      <c r="B1058" s="3">
        <v>1</v>
      </c>
      <c r="C1058" s="5">
        <v>20328.624708877502</v>
      </c>
      <c r="D1058" s="5">
        <v>15990.3855368028</v>
      </c>
      <c r="E1058" s="5">
        <v>17123.929218791702</v>
      </c>
      <c r="F1058" s="5">
        <v>15752.893884393799</v>
      </c>
      <c r="G1058" s="5">
        <v>12648.811930695299</v>
      </c>
    </row>
    <row r="1059" spans="1:7" x14ac:dyDescent="0.55000000000000004">
      <c r="A1059" s="3">
        <v>35</v>
      </c>
      <c r="B1059" s="3">
        <v>2</v>
      </c>
      <c r="C1059" s="5">
        <v>3052.0556577389102</v>
      </c>
      <c r="D1059" s="5">
        <v>2573.8387892216301</v>
      </c>
      <c r="E1059" s="5">
        <v>2362.1201639503702</v>
      </c>
      <c r="F1059" s="5">
        <v>2180.67305800134</v>
      </c>
      <c r="G1059" s="5">
        <v>2006.44730242691</v>
      </c>
    </row>
    <row r="1060" spans="1:7" x14ac:dyDescent="0.55000000000000004">
      <c r="A1060" s="3">
        <v>35</v>
      </c>
      <c r="B1060" s="3">
        <v>3</v>
      </c>
      <c r="C1060" s="5">
        <v>21126.078774706901</v>
      </c>
      <c r="D1060" s="5">
        <v>16756.708029735299</v>
      </c>
      <c r="E1060" s="5">
        <v>17373.800935508199</v>
      </c>
      <c r="F1060" s="5">
        <v>16431.632514274599</v>
      </c>
      <c r="G1060" s="5">
        <v>15179.4903224669</v>
      </c>
    </row>
    <row r="1061" spans="1:7" x14ac:dyDescent="0.55000000000000004">
      <c r="A1061" s="3">
        <v>35</v>
      </c>
      <c r="B1061" s="3">
        <v>4</v>
      </c>
      <c r="C1061" s="5">
        <v>10773.480937063599</v>
      </c>
      <c r="D1061" s="5">
        <v>8859.8879320288597</v>
      </c>
      <c r="E1061" s="5">
        <v>8669.8640805627001</v>
      </c>
      <c r="F1061" s="5">
        <v>8357.9265106178409</v>
      </c>
      <c r="G1061" s="5">
        <v>7511.47695175647</v>
      </c>
    </row>
    <row r="1062" spans="1:7" x14ac:dyDescent="0.55000000000000004">
      <c r="A1062" s="3">
        <v>35</v>
      </c>
      <c r="B1062" s="3">
        <v>5</v>
      </c>
      <c r="C1062" s="5">
        <v>9569.9116464225008</v>
      </c>
      <c r="D1062" s="5">
        <v>7040.3447184215001</v>
      </c>
      <c r="E1062" s="5">
        <v>6652.3470866410198</v>
      </c>
      <c r="F1062" s="5">
        <v>6409.49845909124</v>
      </c>
      <c r="G1062" s="5">
        <v>6372.3104923042301</v>
      </c>
    </row>
    <row r="1063" spans="1:7" x14ac:dyDescent="0.55000000000000004">
      <c r="A1063" s="3">
        <v>35</v>
      </c>
      <c r="B1063" s="3">
        <v>6</v>
      </c>
      <c r="C1063" s="5">
        <v>256536.59584183301</v>
      </c>
      <c r="D1063" s="5">
        <v>229091.486989492</v>
      </c>
      <c r="E1063" s="5">
        <v>226572.767333886</v>
      </c>
      <c r="F1063" s="5">
        <v>222409.501653263</v>
      </c>
      <c r="G1063" s="5">
        <v>215426.09181799501</v>
      </c>
    </row>
    <row r="1064" spans="1:7" x14ac:dyDescent="0.55000000000000004">
      <c r="A1064" s="3">
        <v>35</v>
      </c>
      <c r="B1064" s="3">
        <v>7</v>
      </c>
      <c r="C1064" s="5">
        <v>24230.711084129201</v>
      </c>
      <c r="D1064" s="5">
        <v>18160.984484761899</v>
      </c>
      <c r="E1064" s="5">
        <v>19240.599755803101</v>
      </c>
      <c r="F1064" s="5">
        <v>18588.671509114902</v>
      </c>
      <c r="G1064" s="5">
        <v>17655.371994976202</v>
      </c>
    </row>
    <row r="1065" spans="1:7" x14ac:dyDescent="0.55000000000000004">
      <c r="A1065" s="3">
        <v>35</v>
      </c>
      <c r="B1065" s="3">
        <v>8</v>
      </c>
      <c r="C1065" s="5">
        <v>48756.236413145998</v>
      </c>
      <c r="D1065" s="5">
        <v>44033.785017136899</v>
      </c>
      <c r="E1065" s="5">
        <v>44111.883239517898</v>
      </c>
      <c r="F1065" s="5">
        <v>42838.846856774799</v>
      </c>
      <c r="G1065" s="5">
        <v>42983.252512218598</v>
      </c>
    </row>
    <row r="1066" spans="1:7" x14ac:dyDescent="0.55000000000000004">
      <c r="A1066" s="3">
        <v>35</v>
      </c>
      <c r="B1066" s="3">
        <v>9</v>
      </c>
      <c r="C1066" s="5">
        <v>8276.6243593548897</v>
      </c>
      <c r="D1066" s="5">
        <v>7188.9169920030899</v>
      </c>
      <c r="E1066" s="5">
        <v>6851.6964182087204</v>
      </c>
      <c r="F1066" s="5">
        <v>6430.4133902206704</v>
      </c>
      <c r="G1066" s="5">
        <v>5758.2932613796902</v>
      </c>
    </row>
    <row r="1067" spans="1:7" x14ac:dyDescent="0.55000000000000004">
      <c r="A1067" s="3">
        <v>35</v>
      </c>
      <c r="B1067" s="3">
        <v>10</v>
      </c>
      <c r="C1067" s="5">
        <v>31837.137413737099</v>
      </c>
      <c r="D1067" s="5">
        <v>29410.640027959998</v>
      </c>
      <c r="E1067" s="5">
        <v>30665.874455647801</v>
      </c>
      <c r="F1067" s="5">
        <v>30038.312348396699</v>
      </c>
      <c r="G1067" s="5">
        <v>29350.3249551515</v>
      </c>
    </row>
    <row r="1068" spans="1:7" x14ac:dyDescent="0.55000000000000004">
      <c r="A1068" s="3">
        <v>35</v>
      </c>
      <c r="B1068" s="3">
        <v>11</v>
      </c>
      <c r="C1068" s="5">
        <v>30485.156799003398</v>
      </c>
      <c r="D1068" s="5">
        <v>17103.785733983499</v>
      </c>
      <c r="E1068" s="5">
        <v>12854.8113124048</v>
      </c>
      <c r="F1068" s="5">
        <v>11451.0131956676</v>
      </c>
      <c r="G1068" s="5">
        <v>10266.3700285221</v>
      </c>
    </row>
    <row r="1069" spans="1:7" x14ac:dyDescent="0.55000000000000004">
      <c r="A1069" s="3">
        <v>35</v>
      </c>
      <c r="B1069" s="3">
        <v>12</v>
      </c>
      <c r="C1069" s="5">
        <v>16212.292859658201</v>
      </c>
      <c r="D1069" s="5">
        <v>15638.873458645699</v>
      </c>
      <c r="E1069" s="5">
        <v>13729.6355104911</v>
      </c>
      <c r="F1069" s="5">
        <v>12223.6599593503</v>
      </c>
      <c r="G1069" s="5">
        <v>10521.273864824399</v>
      </c>
    </row>
    <row r="1070" spans="1:7" x14ac:dyDescent="0.55000000000000004">
      <c r="A1070" s="3">
        <v>35</v>
      </c>
      <c r="B1070" s="3">
        <v>13</v>
      </c>
      <c r="C1070" s="5">
        <v>0</v>
      </c>
      <c r="D1070" s="5">
        <v>893.85823646838696</v>
      </c>
      <c r="E1070" s="5">
        <v>881.59613788752699</v>
      </c>
      <c r="F1070" s="5">
        <v>880.84795341123004</v>
      </c>
      <c r="G1070" s="5">
        <v>796.88842622432696</v>
      </c>
    </row>
    <row r="1071" spans="1:7" x14ac:dyDescent="0.55000000000000004">
      <c r="A1071" s="3">
        <v>35</v>
      </c>
      <c r="B1071" s="3">
        <v>14</v>
      </c>
      <c r="C1071" s="5">
        <v>71602.553751142303</v>
      </c>
      <c r="D1071" s="5">
        <v>68340.9565552227</v>
      </c>
      <c r="E1071" s="5">
        <v>71776.184221378498</v>
      </c>
      <c r="F1071" s="5">
        <v>66863.276991382896</v>
      </c>
      <c r="G1071" s="5">
        <v>65222.895602693701</v>
      </c>
    </row>
    <row r="1072" spans="1:7" x14ac:dyDescent="0.55000000000000004">
      <c r="A1072" s="3">
        <v>35</v>
      </c>
      <c r="B1072" s="3">
        <v>15</v>
      </c>
      <c r="C1072" s="5">
        <v>2615.1854893343202</v>
      </c>
      <c r="D1072" s="5">
        <v>2115.1093983538699</v>
      </c>
      <c r="E1072" s="5">
        <v>2725.7149912008799</v>
      </c>
      <c r="F1072" s="5">
        <v>2594.5155329537401</v>
      </c>
      <c r="G1072" s="5">
        <v>2312.4343585863999</v>
      </c>
    </row>
    <row r="1073" spans="1:7" x14ac:dyDescent="0.55000000000000004">
      <c r="A1073" s="3">
        <v>35</v>
      </c>
      <c r="B1073" s="3">
        <v>16</v>
      </c>
      <c r="C1073" s="5">
        <v>25589.713706589198</v>
      </c>
      <c r="D1073" s="5">
        <v>19980.605712162898</v>
      </c>
      <c r="E1073" s="5">
        <v>18807.7825708817</v>
      </c>
      <c r="F1073" s="5">
        <v>17263.111687017201</v>
      </c>
      <c r="G1073" s="5">
        <v>17426.208146428398</v>
      </c>
    </row>
    <row r="1074" spans="1:7" x14ac:dyDescent="0.55000000000000004">
      <c r="A1074" s="3">
        <v>35</v>
      </c>
      <c r="B1074" s="3">
        <v>17</v>
      </c>
      <c r="C1074" s="5">
        <v>135046.271419739</v>
      </c>
      <c r="D1074" s="5">
        <v>108444.124347462</v>
      </c>
      <c r="E1074" s="5">
        <v>98868.593956405006</v>
      </c>
      <c r="F1074" s="5">
        <v>96915.002723935497</v>
      </c>
      <c r="G1074" s="5">
        <v>99904.65980193</v>
      </c>
    </row>
    <row r="1075" spans="1:7" x14ac:dyDescent="0.55000000000000004">
      <c r="A1075" s="3">
        <v>35</v>
      </c>
      <c r="B1075" s="3">
        <v>18</v>
      </c>
      <c r="C1075" s="5">
        <v>30725.651522361899</v>
      </c>
      <c r="D1075" s="5">
        <v>29870.891038732199</v>
      </c>
      <c r="E1075" s="5">
        <v>31888.302457121601</v>
      </c>
      <c r="F1075" s="5">
        <v>30979.6821573671</v>
      </c>
      <c r="G1075" s="5">
        <v>33592.125688138702</v>
      </c>
    </row>
    <row r="1076" spans="1:7" x14ac:dyDescent="0.55000000000000004">
      <c r="A1076" s="3">
        <v>35</v>
      </c>
      <c r="B1076" s="3">
        <v>19</v>
      </c>
      <c r="C1076" s="5">
        <v>20606.212040384398</v>
      </c>
      <c r="D1076" s="5">
        <v>17074.838614626999</v>
      </c>
      <c r="E1076" s="5">
        <v>15599.4648533658</v>
      </c>
      <c r="F1076" s="5">
        <v>15013.7421196019</v>
      </c>
      <c r="G1076" s="5">
        <v>14320.871185313301</v>
      </c>
    </row>
    <row r="1077" spans="1:7" x14ac:dyDescent="0.55000000000000004">
      <c r="A1077" s="3">
        <v>35</v>
      </c>
      <c r="B1077" s="3">
        <v>20</v>
      </c>
      <c r="C1077" s="5">
        <v>59421.273580686997</v>
      </c>
      <c r="D1077" s="5">
        <v>48088.439195419603</v>
      </c>
      <c r="E1077" s="5">
        <v>51188.144468754603</v>
      </c>
      <c r="F1077" s="5">
        <v>49220.291487288203</v>
      </c>
      <c r="G1077" s="5">
        <v>50405.594805956003</v>
      </c>
    </row>
    <row r="1078" spans="1:7" x14ac:dyDescent="0.55000000000000004">
      <c r="A1078" s="3">
        <v>35</v>
      </c>
      <c r="B1078" s="3">
        <v>21</v>
      </c>
      <c r="C1078" s="5">
        <v>101556.044579066</v>
      </c>
      <c r="D1078" s="5">
        <v>84977.290200881995</v>
      </c>
      <c r="E1078" s="5">
        <v>83792.383002946095</v>
      </c>
      <c r="F1078" s="5">
        <v>83812.157533456804</v>
      </c>
      <c r="G1078" s="5">
        <v>84256.664686586097</v>
      </c>
    </row>
    <row r="1079" spans="1:7" x14ac:dyDescent="0.55000000000000004">
      <c r="A1079" s="3">
        <v>35</v>
      </c>
      <c r="B1079" s="3">
        <v>22</v>
      </c>
      <c r="C1079" s="5">
        <v>21009.255430815101</v>
      </c>
      <c r="D1079" s="5">
        <v>14945.3286936357</v>
      </c>
      <c r="E1079" s="5">
        <v>11619.337755050799</v>
      </c>
      <c r="F1079" s="5">
        <v>10709.3284643021</v>
      </c>
      <c r="G1079" s="5">
        <v>10374.1179789833</v>
      </c>
    </row>
    <row r="1080" spans="1:7" x14ac:dyDescent="0.55000000000000004">
      <c r="A1080" s="3">
        <v>35</v>
      </c>
      <c r="B1080" s="3">
        <v>23</v>
      </c>
      <c r="C1080" s="5">
        <v>38900.0568457052</v>
      </c>
      <c r="D1080" s="5">
        <v>29229.222019566201</v>
      </c>
      <c r="E1080" s="5">
        <v>27739.133428542798</v>
      </c>
      <c r="F1080" s="5">
        <v>25926.993131720399</v>
      </c>
      <c r="G1080" s="5">
        <v>25118.187770258399</v>
      </c>
    </row>
    <row r="1081" spans="1:7" x14ac:dyDescent="0.55000000000000004">
      <c r="A1081" s="3">
        <v>35</v>
      </c>
      <c r="B1081" s="3">
        <v>24</v>
      </c>
      <c r="C1081" s="5">
        <v>8650.2703283191204</v>
      </c>
      <c r="D1081" s="5">
        <v>7354.5673852595901</v>
      </c>
      <c r="E1081" s="5">
        <v>6847.4814124567101</v>
      </c>
      <c r="F1081" s="5">
        <v>6468.6238771916396</v>
      </c>
      <c r="G1081" s="5">
        <v>5941.8365803912302</v>
      </c>
    </row>
    <row r="1082" spans="1:7" x14ac:dyDescent="0.55000000000000004">
      <c r="A1082" s="3">
        <v>35</v>
      </c>
      <c r="B1082" s="3">
        <v>25</v>
      </c>
      <c r="C1082" s="5">
        <v>21956.3119101251</v>
      </c>
      <c r="D1082" s="5">
        <v>18466.4561259047</v>
      </c>
      <c r="E1082" s="5">
        <v>19705.804650663202</v>
      </c>
      <c r="F1082" s="5">
        <v>19007.837932012801</v>
      </c>
      <c r="G1082" s="5">
        <v>17840.0589084723</v>
      </c>
    </row>
    <row r="1083" spans="1:7" x14ac:dyDescent="0.55000000000000004">
      <c r="A1083" s="3">
        <v>35</v>
      </c>
      <c r="B1083" s="3">
        <v>26</v>
      </c>
      <c r="C1083" s="5">
        <v>80972.093460178396</v>
      </c>
      <c r="D1083" s="5">
        <v>55221.268247501102</v>
      </c>
      <c r="E1083" s="5">
        <v>42659.559541414099</v>
      </c>
      <c r="F1083" s="5">
        <v>45687.338677835498</v>
      </c>
      <c r="G1083" s="5">
        <v>45365.3840492901</v>
      </c>
    </row>
    <row r="1084" spans="1:7" x14ac:dyDescent="0.55000000000000004">
      <c r="A1084" s="3">
        <v>35</v>
      </c>
      <c r="B1084" s="3">
        <v>27</v>
      </c>
      <c r="C1084" s="5">
        <v>31588.9144773275</v>
      </c>
      <c r="D1084" s="5">
        <v>40495.549694048001</v>
      </c>
      <c r="E1084" s="5">
        <v>46112.796843907097</v>
      </c>
      <c r="F1084" s="5">
        <v>43867.668446303898</v>
      </c>
      <c r="G1084" s="5">
        <v>43066.548227641899</v>
      </c>
    </row>
    <row r="1085" spans="1:7" x14ac:dyDescent="0.55000000000000004">
      <c r="A1085" s="3">
        <v>35</v>
      </c>
      <c r="B1085" s="3">
        <v>28</v>
      </c>
      <c r="C1085" s="5">
        <v>143386.68973965</v>
      </c>
      <c r="D1085" s="5">
        <v>113830.88103526</v>
      </c>
      <c r="E1085" s="5">
        <v>108976.48292838399</v>
      </c>
      <c r="F1085" s="5">
        <v>112502.694169247</v>
      </c>
      <c r="G1085" s="5">
        <v>123387.90756073099</v>
      </c>
    </row>
    <row r="1086" spans="1:7" x14ac:dyDescent="0.55000000000000004">
      <c r="A1086" s="3">
        <v>35</v>
      </c>
      <c r="B1086" s="3">
        <v>29</v>
      </c>
      <c r="C1086" s="5">
        <v>43708.899686882898</v>
      </c>
      <c r="D1086" s="5">
        <v>42458.589992351197</v>
      </c>
      <c r="E1086" s="5">
        <v>44646.774341841701</v>
      </c>
      <c r="F1086" s="5">
        <v>42635.303919127298</v>
      </c>
      <c r="G1086" s="5">
        <v>37192.480687473799</v>
      </c>
    </row>
    <row r="1087" spans="1:7" x14ac:dyDescent="0.55000000000000004">
      <c r="A1087" s="3">
        <v>35</v>
      </c>
      <c r="B1087" s="3">
        <v>30</v>
      </c>
      <c r="C1087" s="5">
        <v>58287.451514383298</v>
      </c>
      <c r="D1087" s="5">
        <v>44383.558406409597</v>
      </c>
      <c r="E1087" s="5">
        <v>36459.311640694599</v>
      </c>
      <c r="F1087" s="5">
        <v>34227.321108703603</v>
      </c>
      <c r="G1087" s="5">
        <v>33428.613703603303</v>
      </c>
    </row>
    <row r="1088" spans="1:7" x14ac:dyDescent="0.55000000000000004">
      <c r="A1088" s="3">
        <v>35</v>
      </c>
      <c r="B1088" s="3">
        <v>31</v>
      </c>
      <c r="C1088" s="5">
        <v>61425.362014655999</v>
      </c>
      <c r="D1088" s="5">
        <v>50298.380340562602</v>
      </c>
      <c r="E1088" s="5">
        <v>45387.419976882302</v>
      </c>
      <c r="F1088" s="5">
        <v>41594.631835754299</v>
      </c>
      <c r="G1088" s="5">
        <v>40195.152306390199</v>
      </c>
    </row>
    <row r="1089" spans="1:7" x14ac:dyDescent="0.55000000000000004">
      <c r="A1089" s="3">
        <v>36</v>
      </c>
      <c r="B1089" s="3">
        <v>1</v>
      </c>
      <c r="C1089" s="5">
        <v>26842.135017331901</v>
      </c>
      <c r="D1089" s="5">
        <v>16998.437799200001</v>
      </c>
      <c r="E1089" s="5">
        <v>14654.0249855865</v>
      </c>
      <c r="F1089" s="5">
        <v>15874.715122068599</v>
      </c>
      <c r="G1089" s="5">
        <v>12940.816631535999</v>
      </c>
    </row>
    <row r="1090" spans="1:7" x14ac:dyDescent="0.55000000000000004">
      <c r="A1090" s="3">
        <v>36</v>
      </c>
      <c r="B1090" s="3">
        <v>2</v>
      </c>
      <c r="C1090" s="5">
        <v>768.25041438677295</v>
      </c>
      <c r="D1090" s="5">
        <v>780.97652315044104</v>
      </c>
      <c r="E1090" s="5">
        <v>807.20651721047102</v>
      </c>
      <c r="F1090" s="5">
        <v>744.07795222852496</v>
      </c>
      <c r="G1090" s="5">
        <v>680.127758428476</v>
      </c>
    </row>
    <row r="1091" spans="1:7" x14ac:dyDescent="0.55000000000000004">
      <c r="A1091" s="3">
        <v>36</v>
      </c>
      <c r="B1091" s="3">
        <v>3</v>
      </c>
      <c r="C1091" s="5">
        <v>12232.584756686399</v>
      </c>
      <c r="D1091" s="5">
        <v>9947.1274446799198</v>
      </c>
      <c r="E1091" s="5">
        <v>9395.0903513724006</v>
      </c>
      <c r="F1091" s="5">
        <v>9526.8248700414806</v>
      </c>
      <c r="G1091" s="5">
        <v>8910.5937796002709</v>
      </c>
    </row>
    <row r="1092" spans="1:7" x14ac:dyDescent="0.55000000000000004">
      <c r="A1092" s="3">
        <v>36</v>
      </c>
      <c r="B1092" s="3">
        <v>4</v>
      </c>
      <c r="C1092" s="5">
        <v>4140.0736672602497</v>
      </c>
      <c r="D1092" s="5">
        <v>3102.1079114449399</v>
      </c>
      <c r="E1092" s="5">
        <v>2643.24024341526</v>
      </c>
      <c r="F1092" s="5">
        <v>2506.95485725256</v>
      </c>
      <c r="G1092" s="5">
        <v>2105.98102446233</v>
      </c>
    </row>
    <row r="1093" spans="1:7" x14ac:dyDescent="0.55000000000000004">
      <c r="A1093" s="3">
        <v>36</v>
      </c>
      <c r="B1093" s="3">
        <v>5</v>
      </c>
      <c r="C1093" s="5">
        <v>20624.7216620617</v>
      </c>
      <c r="D1093" s="5">
        <v>12938.895253298</v>
      </c>
      <c r="E1093" s="5">
        <v>10930.257641178099</v>
      </c>
      <c r="F1093" s="5">
        <v>10656.8763697452</v>
      </c>
      <c r="G1093" s="5">
        <v>9479.6071774366392</v>
      </c>
    </row>
    <row r="1094" spans="1:7" x14ac:dyDescent="0.55000000000000004">
      <c r="A1094" s="3">
        <v>36</v>
      </c>
      <c r="B1094" s="3">
        <v>6</v>
      </c>
      <c r="C1094" s="5">
        <v>82924.398630950702</v>
      </c>
      <c r="D1094" s="5">
        <v>78413.395373274296</v>
      </c>
      <c r="E1094" s="5">
        <v>75977.7034934978</v>
      </c>
      <c r="F1094" s="5">
        <v>73626.281588741607</v>
      </c>
      <c r="G1094" s="5">
        <v>69439.408065819094</v>
      </c>
    </row>
    <row r="1095" spans="1:7" x14ac:dyDescent="0.55000000000000004">
      <c r="A1095" s="3">
        <v>36</v>
      </c>
      <c r="B1095" s="3">
        <v>7</v>
      </c>
      <c r="C1095" s="5">
        <v>4154.7286080268896</v>
      </c>
      <c r="D1095" s="5">
        <v>2937.1172895126101</v>
      </c>
      <c r="E1095" s="5">
        <v>2509.4315575384198</v>
      </c>
      <c r="F1095" s="5">
        <v>2279.6946900078001</v>
      </c>
      <c r="G1095" s="5">
        <v>1989.8838726320901</v>
      </c>
    </row>
    <row r="1096" spans="1:7" x14ac:dyDescent="0.55000000000000004">
      <c r="A1096" s="3">
        <v>36</v>
      </c>
      <c r="B1096" s="3">
        <v>8</v>
      </c>
      <c r="C1096" s="5">
        <v>2388.3692725893402</v>
      </c>
      <c r="D1096" s="5">
        <v>2104.9017467530798</v>
      </c>
      <c r="E1096" s="5">
        <v>2410.2747131464698</v>
      </c>
      <c r="F1096" s="5">
        <v>2272.2083125512499</v>
      </c>
      <c r="G1096" s="5">
        <v>2249.1668330921302</v>
      </c>
    </row>
    <row r="1097" spans="1:7" x14ac:dyDescent="0.55000000000000004">
      <c r="A1097" s="3">
        <v>36</v>
      </c>
      <c r="B1097" s="3">
        <v>9</v>
      </c>
      <c r="C1097" s="5">
        <v>2216.7342293357301</v>
      </c>
      <c r="D1097" s="5">
        <v>2172.5297278134699</v>
      </c>
      <c r="E1097" s="5">
        <v>2454.57249985113</v>
      </c>
      <c r="F1097" s="5">
        <v>2332.04263096054</v>
      </c>
      <c r="G1097" s="5">
        <v>2194.96100835986</v>
      </c>
    </row>
    <row r="1098" spans="1:7" x14ac:dyDescent="0.55000000000000004">
      <c r="A1098" s="3">
        <v>36</v>
      </c>
      <c r="B1098" s="3">
        <v>10</v>
      </c>
      <c r="C1098" s="5">
        <v>20218.2168123384</v>
      </c>
      <c r="D1098" s="5">
        <v>16113.054577394199</v>
      </c>
      <c r="E1098" s="5">
        <v>15714.5107403599</v>
      </c>
      <c r="F1098" s="5">
        <v>14576.811262851301</v>
      </c>
      <c r="G1098" s="5">
        <v>13066.4530437051</v>
      </c>
    </row>
    <row r="1099" spans="1:7" x14ac:dyDescent="0.55000000000000004">
      <c r="A1099" s="3">
        <v>36</v>
      </c>
      <c r="B1099" s="3">
        <v>11</v>
      </c>
      <c r="C1099" s="5">
        <v>20408.8023719173</v>
      </c>
      <c r="D1099" s="5">
        <v>31380.090785605</v>
      </c>
      <c r="E1099" s="5">
        <v>40425.587553228601</v>
      </c>
      <c r="F1099" s="5">
        <v>39966.252954550197</v>
      </c>
      <c r="G1099" s="5">
        <v>41541.107206102301</v>
      </c>
    </row>
    <row r="1100" spans="1:7" x14ac:dyDescent="0.55000000000000004">
      <c r="A1100" s="3">
        <v>36</v>
      </c>
      <c r="B1100" s="3">
        <v>12</v>
      </c>
      <c r="C1100" s="5">
        <v>34463.889737238198</v>
      </c>
      <c r="D1100" s="5">
        <v>24964.873263658599</v>
      </c>
      <c r="E1100" s="5">
        <v>19222.549053070801</v>
      </c>
      <c r="F1100" s="5">
        <v>16808.758671679701</v>
      </c>
      <c r="G1100" s="5">
        <v>19777.294613567101</v>
      </c>
    </row>
    <row r="1101" spans="1:7" x14ac:dyDescent="0.55000000000000004">
      <c r="A1101" s="3">
        <v>36</v>
      </c>
      <c r="B1101" s="3">
        <v>13</v>
      </c>
      <c r="C1101" s="5">
        <v>1625.23775379627</v>
      </c>
      <c r="D1101" s="5">
        <v>1175.33561031561</v>
      </c>
      <c r="E1101" s="5">
        <v>1077.3565884078801</v>
      </c>
      <c r="F1101" s="5">
        <v>1145.5292556234399</v>
      </c>
      <c r="G1101" s="5">
        <v>1117.7137842382999</v>
      </c>
    </row>
    <row r="1102" spans="1:7" x14ac:dyDescent="0.55000000000000004">
      <c r="A1102" s="3">
        <v>36</v>
      </c>
      <c r="B1102" s="3">
        <v>14</v>
      </c>
      <c r="C1102" s="5">
        <v>3133.01488587006</v>
      </c>
      <c r="D1102" s="5">
        <v>2969.7809812404998</v>
      </c>
      <c r="E1102" s="5">
        <v>2586.2788384023602</v>
      </c>
      <c r="F1102" s="5">
        <v>2435.4485265998901</v>
      </c>
      <c r="G1102" s="5">
        <v>2034.38586204944</v>
      </c>
    </row>
    <row r="1103" spans="1:7" x14ac:dyDescent="0.55000000000000004">
      <c r="A1103" s="3">
        <v>36</v>
      </c>
      <c r="B1103" s="3">
        <v>15</v>
      </c>
      <c r="C1103" s="5">
        <v>1277.4921787677599</v>
      </c>
      <c r="D1103" s="5">
        <v>954.63697359380603</v>
      </c>
      <c r="E1103" s="5">
        <v>870.70054197620698</v>
      </c>
      <c r="F1103" s="5">
        <v>903.526032074255</v>
      </c>
      <c r="G1103" s="5">
        <v>875.28382338561596</v>
      </c>
    </row>
    <row r="1104" spans="1:7" x14ac:dyDescent="0.55000000000000004">
      <c r="A1104" s="3">
        <v>36</v>
      </c>
      <c r="B1104" s="3">
        <v>16</v>
      </c>
      <c r="C1104" s="5">
        <v>13472.566097594599</v>
      </c>
      <c r="D1104" s="5">
        <v>13065.753212797101</v>
      </c>
      <c r="E1104" s="5">
        <v>12725.424810761901</v>
      </c>
      <c r="F1104" s="5">
        <v>12049.143685003201</v>
      </c>
      <c r="G1104" s="5">
        <v>11094.975743433801</v>
      </c>
    </row>
    <row r="1105" spans="1:7" x14ac:dyDescent="0.55000000000000004">
      <c r="A1105" s="3">
        <v>36</v>
      </c>
      <c r="B1105" s="3">
        <v>17</v>
      </c>
      <c r="C1105" s="5">
        <v>86359.227847316099</v>
      </c>
      <c r="D1105" s="5">
        <v>64319.085427370002</v>
      </c>
      <c r="E1105" s="5">
        <v>54846.094206018097</v>
      </c>
      <c r="F1105" s="5">
        <v>53193.661765211298</v>
      </c>
      <c r="G1105" s="5">
        <v>52869.368629759098</v>
      </c>
    </row>
    <row r="1106" spans="1:7" x14ac:dyDescent="0.55000000000000004">
      <c r="A1106" s="3">
        <v>36</v>
      </c>
      <c r="B1106" s="3">
        <v>18</v>
      </c>
      <c r="C1106" s="5">
        <v>16569.930265282201</v>
      </c>
      <c r="D1106" s="5">
        <v>15489.6431389558</v>
      </c>
      <c r="E1106" s="5">
        <v>16667.603988819199</v>
      </c>
      <c r="F1106" s="5">
        <v>16611.430672622901</v>
      </c>
      <c r="G1106" s="5">
        <v>16930.5191919524</v>
      </c>
    </row>
    <row r="1107" spans="1:7" x14ac:dyDescent="0.55000000000000004">
      <c r="A1107" s="3">
        <v>36</v>
      </c>
      <c r="B1107" s="3">
        <v>19</v>
      </c>
      <c r="C1107" s="5">
        <v>10221.080749963299</v>
      </c>
      <c r="D1107" s="5">
        <v>8433.2367009191294</v>
      </c>
      <c r="E1107" s="5">
        <v>7630.96078752419</v>
      </c>
      <c r="F1107" s="5">
        <v>7373.9962992781402</v>
      </c>
      <c r="G1107" s="5">
        <v>7080.3393281058998</v>
      </c>
    </row>
    <row r="1108" spans="1:7" x14ac:dyDescent="0.55000000000000004">
      <c r="A1108" s="3">
        <v>36</v>
      </c>
      <c r="B1108" s="3">
        <v>20</v>
      </c>
      <c r="C1108" s="5">
        <v>33091.8484236851</v>
      </c>
      <c r="D1108" s="5">
        <v>34777.674327744302</v>
      </c>
      <c r="E1108" s="5">
        <v>53049.421551728497</v>
      </c>
      <c r="F1108" s="5">
        <v>48574.2154476863</v>
      </c>
      <c r="G1108" s="5">
        <v>47610.562452580998</v>
      </c>
    </row>
    <row r="1109" spans="1:7" x14ac:dyDescent="0.55000000000000004">
      <c r="A1109" s="3">
        <v>36</v>
      </c>
      <c r="B1109" s="3">
        <v>21</v>
      </c>
      <c r="C1109" s="5">
        <v>47255.396785263903</v>
      </c>
      <c r="D1109" s="5">
        <v>50363.425319419497</v>
      </c>
      <c r="E1109" s="5">
        <v>52983.0623408955</v>
      </c>
      <c r="F1109" s="5">
        <v>52217.489762332501</v>
      </c>
      <c r="G1109" s="5">
        <v>51712.968099578102</v>
      </c>
    </row>
    <row r="1110" spans="1:7" x14ac:dyDescent="0.55000000000000004">
      <c r="A1110" s="3">
        <v>36</v>
      </c>
      <c r="B1110" s="3">
        <v>22</v>
      </c>
      <c r="C1110" s="5">
        <v>13447.72890299</v>
      </c>
      <c r="D1110" s="5">
        <v>10229.7231465847</v>
      </c>
      <c r="E1110" s="5">
        <v>7588.62946418095</v>
      </c>
      <c r="F1110" s="5">
        <v>6967.2401665363004</v>
      </c>
      <c r="G1110" s="5">
        <v>6500.7931851522098</v>
      </c>
    </row>
    <row r="1111" spans="1:7" x14ac:dyDescent="0.55000000000000004">
      <c r="A1111" s="3">
        <v>36</v>
      </c>
      <c r="B1111" s="3">
        <v>23</v>
      </c>
      <c r="C1111" s="5">
        <v>22268.500148226402</v>
      </c>
      <c r="D1111" s="5">
        <v>16214.258220137301</v>
      </c>
      <c r="E1111" s="5">
        <v>16458.426565436701</v>
      </c>
      <c r="F1111" s="5">
        <v>15622.596052634601</v>
      </c>
      <c r="G1111" s="5">
        <v>15618.593679276501</v>
      </c>
    </row>
    <row r="1112" spans="1:7" x14ac:dyDescent="0.55000000000000004">
      <c r="A1112" s="3">
        <v>36</v>
      </c>
      <c r="B1112" s="3">
        <v>24</v>
      </c>
      <c r="C1112" s="5">
        <v>6257.7125981119398</v>
      </c>
      <c r="D1112" s="5">
        <v>5004.2814321486103</v>
      </c>
      <c r="E1112" s="5">
        <v>4452.4410685501398</v>
      </c>
      <c r="F1112" s="5">
        <v>4144.4411780891396</v>
      </c>
      <c r="G1112" s="5">
        <v>3761.8815395297602</v>
      </c>
    </row>
    <row r="1113" spans="1:7" x14ac:dyDescent="0.55000000000000004">
      <c r="A1113" s="3">
        <v>36</v>
      </c>
      <c r="B1113" s="3">
        <v>25</v>
      </c>
      <c r="C1113" s="5">
        <v>11376.6975602079</v>
      </c>
      <c r="D1113" s="5">
        <v>10130.552507307601</v>
      </c>
      <c r="E1113" s="5">
        <v>11065.259197364299</v>
      </c>
      <c r="F1113" s="5">
        <v>12508.232304999899</v>
      </c>
      <c r="G1113" s="5">
        <v>11738.808789167901</v>
      </c>
    </row>
    <row r="1114" spans="1:7" x14ac:dyDescent="0.55000000000000004">
      <c r="A1114" s="3">
        <v>36</v>
      </c>
      <c r="B1114" s="3">
        <v>26</v>
      </c>
      <c r="C1114" s="5">
        <v>35708.8381920088</v>
      </c>
      <c r="D1114" s="5">
        <v>24630.677021053099</v>
      </c>
      <c r="E1114" s="5">
        <v>20324.551188196601</v>
      </c>
      <c r="F1114" s="5">
        <v>21946.674658256001</v>
      </c>
      <c r="G1114" s="5">
        <v>20957.771028902</v>
      </c>
    </row>
    <row r="1115" spans="1:7" x14ac:dyDescent="0.55000000000000004">
      <c r="A1115" s="3">
        <v>36</v>
      </c>
      <c r="B1115" s="3">
        <v>27</v>
      </c>
      <c r="C1115" s="5">
        <v>19429.869687246701</v>
      </c>
      <c r="D1115" s="5">
        <v>21313.343812062401</v>
      </c>
      <c r="E1115" s="5">
        <v>24378.1168562372</v>
      </c>
      <c r="F1115" s="5">
        <v>24270.7364962885</v>
      </c>
      <c r="G1115" s="5">
        <v>22789.674859567702</v>
      </c>
    </row>
    <row r="1116" spans="1:7" x14ac:dyDescent="0.55000000000000004">
      <c r="A1116" s="3">
        <v>36</v>
      </c>
      <c r="B1116" s="3">
        <v>28</v>
      </c>
      <c r="C1116" s="5">
        <v>73095.138492077895</v>
      </c>
      <c r="D1116" s="5">
        <v>63159.494439248701</v>
      </c>
      <c r="E1116" s="5">
        <v>61419.671321294503</v>
      </c>
      <c r="F1116" s="5">
        <v>62888.349980616098</v>
      </c>
      <c r="G1116" s="5">
        <v>66506.240105862395</v>
      </c>
    </row>
    <row r="1117" spans="1:7" x14ac:dyDescent="0.55000000000000004">
      <c r="A1117" s="3">
        <v>36</v>
      </c>
      <c r="B1117" s="3">
        <v>29</v>
      </c>
      <c r="C1117" s="5">
        <v>40720.185419734</v>
      </c>
      <c r="D1117" s="5">
        <v>38695.266951243502</v>
      </c>
      <c r="E1117" s="5">
        <v>31268.084215860701</v>
      </c>
      <c r="F1117" s="5">
        <v>29029.255610559601</v>
      </c>
      <c r="G1117" s="5">
        <v>24757.8561732864</v>
      </c>
    </row>
    <row r="1118" spans="1:7" x14ac:dyDescent="0.55000000000000004">
      <c r="A1118" s="3">
        <v>36</v>
      </c>
      <c r="B1118" s="3">
        <v>30</v>
      </c>
      <c r="C1118" s="5">
        <v>39169.584193451403</v>
      </c>
      <c r="D1118" s="5">
        <v>31976.7546198522</v>
      </c>
      <c r="E1118" s="5">
        <v>24576.970996825399</v>
      </c>
      <c r="F1118" s="5">
        <v>22929.939954759699</v>
      </c>
      <c r="G1118" s="5">
        <v>20918.654712790201</v>
      </c>
    </row>
    <row r="1119" spans="1:7" x14ac:dyDescent="0.55000000000000004">
      <c r="A1119" s="3">
        <v>36</v>
      </c>
      <c r="B1119" s="3">
        <v>31</v>
      </c>
      <c r="C1119" s="5">
        <v>32059.751016152601</v>
      </c>
      <c r="D1119" s="5">
        <v>26208.113265301701</v>
      </c>
      <c r="E1119" s="5">
        <v>24123.843193423399</v>
      </c>
      <c r="F1119" s="5">
        <v>22675.083075075701</v>
      </c>
      <c r="G1119" s="5">
        <v>20986.197344417302</v>
      </c>
    </row>
    <row r="1120" spans="1:7" x14ac:dyDescent="0.55000000000000004">
      <c r="A1120" s="3">
        <v>37</v>
      </c>
      <c r="B1120" s="3">
        <v>1</v>
      </c>
      <c r="C1120" s="5">
        <v>19789.2002333645</v>
      </c>
      <c r="D1120" s="5">
        <v>15073.1104092477</v>
      </c>
      <c r="E1120" s="5">
        <v>18265.896833291499</v>
      </c>
      <c r="F1120" s="5">
        <v>20315.4361355976</v>
      </c>
      <c r="G1120" s="5">
        <v>15941.3583474594</v>
      </c>
    </row>
    <row r="1121" spans="1:7" x14ac:dyDescent="0.55000000000000004">
      <c r="A1121" s="3">
        <v>37</v>
      </c>
      <c r="B1121" s="3">
        <v>2</v>
      </c>
      <c r="C1121" s="5">
        <v>2138.1191822761998</v>
      </c>
      <c r="D1121" s="5">
        <v>1837.5118695363301</v>
      </c>
      <c r="E1121" s="5">
        <v>1589.6046136994601</v>
      </c>
      <c r="F1121" s="5">
        <v>1448.41663655258</v>
      </c>
      <c r="G1121" s="5">
        <v>1297.3198941360599</v>
      </c>
    </row>
    <row r="1122" spans="1:7" x14ac:dyDescent="0.55000000000000004">
      <c r="A1122" s="3">
        <v>37</v>
      </c>
      <c r="B1122" s="3">
        <v>3</v>
      </c>
      <c r="C1122" s="5">
        <v>20218.0284467813</v>
      </c>
      <c r="D1122" s="5">
        <v>16326.256229385301</v>
      </c>
      <c r="E1122" s="5">
        <v>17669.574843504499</v>
      </c>
      <c r="F1122" s="5">
        <v>16623.087018523202</v>
      </c>
      <c r="G1122" s="5">
        <v>15345.155436340699</v>
      </c>
    </row>
    <row r="1123" spans="1:7" x14ac:dyDescent="0.55000000000000004">
      <c r="A1123" s="3">
        <v>37</v>
      </c>
      <c r="B1123" s="3">
        <v>4</v>
      </c>
      <c r="C1123" s="5">
        <v>7064.0764900251597</v>
      </c>
      <c r="D1123" s="5">
        <v>5885.0352220081904</v>
      </c>
      <c r="E1123" s="5">
        <v>5068.1201938306103</v>
      </c>
      <c r="F1123" s="5">
        <v>4676.4708455048203</v>
      </c>
      <c r="G1123" s="5">
        <v>4154.7541033180196</v>
      </c>
    </row>
    <row r="1124" spans="1:7" x14ac:dyDescent="0.55000000000000004">
      <c r="A1124" s="3">
        <v>37</v>
      </c>
      <c r="B1124" s="3">
        <v>5</v>
      </c>
      <c r="C1124" s="5">
        <v>7826.7564076558201</v>
      </c>
      <c r="D1124" s="5">
        <v>6444.0103854218996</v>
      </c>
      <c r="E1124" s="5">
        <v>7213.5879276931601</v>
      </c>
      <c r="F1124" s="5">
        <v>6964.0341025215403</v>
      </c>
      <c r="G1124" s="5">
        <v>6813.22184837856</v>
      </c>
    </row>
    <row r="1125" spans="1:7" x14ac:dyDescent="0.55000000000000004">
      <c r="A1125" s="3">
        <v>37</v>
      </c>
      <c r="B1125" s="3">
        <v>6</v>
      </c>
      <c r="C1125" s="5">
        <v>55762.679043866199</v>
      </c>
      <c r="D1125" s="5">
        <v>47644.855577950599</v>
      </c>
      <c r="E1125" s="5">
        <v>47929.434350703399</v>
      </c>
      <c r="F1125" s="5">
        <v>46834.092891027503</v>
      </c>
      <c r="G1125" s="5">
        <v>45023.058142950002</v>
      </c>
    </row>
    <row r="1126" spans="1:7" x14ac:dyDescent="0.55000000000000004">
      <c r="A1126" s="3">
        <v>37</v>
      </c>
      <c r="B1126" s="3">
        <v>7</v>
      </c>
      <c r="C1126" s="5">
        <v>14341.0539315362</v>
      </c>
      <c r="D1126" s="5">
        <v>11856.2164533179</v>
      </c>
      <c r="E1126" s="5">
        <v>10381.932791310601</v>
      </c>
      <c r="F1126" s="5">
        <v>9382.0701837271299</v>
      </c>
      <c r="G1126" s="5">
        <v>9135.7168016154901</v>
      </c>
    </row>
    <row r="1127" spans="1:7" x14ac:dyDescent="0.55000000000000004">
      <c r="A1127" s="3">
        <v>37</v>
      </c>
      <c r="B1127" s="3">
        <v>8</v>
      </c>
      <c r="C1127" s="5">
        <v>11752.410004908899</v>
      </c>
      <c r="D1127" s="5">
        <v>10544.948788751901</v>
      </c>
      <c r="E1127" s="5">
        <v>11637.164643394801</v>
      </c>
      <c r="F1127" s="5">
        <v>11259.796457721401</v>
      </c>
      <c r="G1127" s="5">
        <v>10636.975196522901</v>
      </c>
    </row>
    <row r="1128" spans="1:7" x14ac:dyDescent="0.55000000000000004">
      <c r="A1128" s="3">
        <v>37</v>
      </c>
      <c r="B1128" s="3">
        <v>9</v>
      </c>
      <c r="C1128" s="5">
        <v>6468.2424834861104</v>
      </c>
      <c r="D1128" s="5">
        <v>6441.7036406734396</v>
      </c>
      <c r="E1128" s="5">
        <v>7212.8234808760399</v>
      </c>
      <c r="F1128" s="5">
        <v>6751.5896291455801</v>
      </c>
      <c r="G1128" s="5">
        <v>6534.3480891441204</v>
      </c>
    </row>
    <row r="1129" spans="1:7" x14ac:dyDescent="0.55000000000000004">
      <c r="A1129" s="3">
        <v>37</v>
      </c>
      <c r="B1129" s="3">
        <v>10</v>
      </c>
      <c r="C1129" s="5">
        <v>25463.7340135343</v>
      </c>
      <c r="D1129" s="5">
        <v>22448.593278192398</v>
      </c>
      <c r="E1129" s="5">
        <v>26409.470077015001</v>
      </c>
      <c r="F1129" s="5">
        <v>24745.522396233901</v>
      </c>
      <c r="G1129" s="5">
        <v>22448.230428593099</v>
      </c>
    </row>
    <row r="1130" spans="1:7" x14ac:dyDescent="0.55000000000000004">
      <c r="A1130" s="3">
        <v>37</v>
      </c>
      <c r="B1130" s="3">
        <v>11</v>
      </c>
      <c r="C1130" s="5">
        <v>5666.9399829139302</v>
      </c>
      <c r="D1130" s="5">
        <v>4897.9588885129797</v>
      </c>
      <c r="E1130" s="5">
        <v>5801.2416533696696</v>
      </c>
      <c r="F1130" s="5">
        <v>5691.9428508810097</v>
      </c>
      <c r="G1130" s="5">
        <v>5701.7738038981797</v>
      </c>
    </row>
    <row r="1131" spans="1:7" x14ac:dyDescent="0.55000000000000004">
      <c r="A1131" s="3">
        <v>37</v>
      </c>
      <c r="B1131" s="3">
        <v>12</v>
      </c>
      <c r="C1131" s="5">
        <v>25159.413147728101</v>
      </c>
      <c r="D1131" s="5">
        <v>23206.1591190201</v>
      </c>
      <c r="E1131" s="5">
        <v>24788.179844201099</v>
      </c>
      <c r="F1131" s="5">
        <v>23522.654256813501</v>
      </c>
      <c r="G1131" s="5">
        <v>21876.204266614201</v>
      </c>
    </row>
    <row r="1132" spans="1:7" x14ac:dyDescent="0.55000000000000004">
      <c r="A1132" s="3">
        <v>37</v>
      </c>
      <c r="B1132" s="3">
        <v>13</v>
      </c>
      <c r="C1132" s="5">
        <v>1288.7182689475401</v>
      </c>
      <c r="D1132" s="5">
        <v>1097.58107852742</v>
      </c>
      <c r="E1132" s="5">
        <v>0</v>
      </c>
      <c r="F1132" s="5">
        <v>0</v>
      </c>
      <c r="G1132" s="5">
        <v>0</v>
      </c>
    </row>
    <row r="1133" spans="1:7" x14ac:dyDescent="0.55000000000000004">
      <c r="A1133" s="3">
        <v>37</v>
      </c>
      <c r="B1133" s="3">
        <v>14</v>
      </c>
      <c r="C1133" s="5">
        <v>38402.000836931496</v>
      </c>
      <c r="D1133" s="5">
        <v>30393.9128874044</v>
      </c>
      <c r="E1133" s="5">
        <v>32730.160045058499</v>
      </c>
      <c r="F1133" s="5">
        <v>30792.567351253801</v>
      </c>
      <c r="G1133" s="5">
        <v>26421.088405297902</v>
      </c>
    </row>
    <row r="1134" spans="1:7" x14ac:dyDescent="0.55000000000000004">
      <c r="A1134" s="3">
        <v>37</v>
      </c>
      <c r="B1134" s="3">
        <v>15</v>
      </c>
      <c r="C1134" s="5">
        <v>4729.0961378422899</v>
      </c>
      <c r="D1134" s="5">
        <v>4323.3032996307302</v>
      </c>
      <c r="E1134" s="5">
        <v>4166.00498731062</v>
      </c>
      <c r="F1134" s="5">
        <v>3795.9948843972302</v>
      </c>
      <c r="G1134" s="5">
        <v>4166.6179550496299</v>
      </c>
    </row>
    <row r="1135" spans="1:7" x14ac:dyDescent="0.55000000000000004">
      <c r="A1135" s="3">
        <v>37</v>
      </c>
      <c r="B1135" s="3">
        <v>16</v>
      </c>
      <c r="C1135" s="5">
        <v>22196.631365417801</v>
      </c>
      <c r="D1135" s="5">
        <v>16623.405967425999</v>
      </c>
      <c r="E1135" s="5">
        <v>15760.087256127999</v>
      </c>
      <c r="F1135" s="5">
        <v>15416.0444444767</v>
      </c>
      <c r="G1135" s="5">
        <v>15196.861748577099</v>
      </c>
    </row>
    <row r="1136" spans="1:7" x14ac:dyDescent="0.55000000000000004">
      <c r="A1136" s="3">
        <v>37</v>
      </c>
      <c r="B1136" s="3">
        <v>17</v>
      </c>
      <c r="C1136" s="5">
        <v>74458.821096750704</v>
      </c>
      <c r="D1136" s="5">
        <v>56857.714225562398</v>
      </c>
      <c r="E1136" s="5">
        <v>50291.961456719</v>
      </c>
      <c r="F1136" s="5">
        <v>49552.0866848609</v>
      </c>
      <c r="G1136" s="5">
        <v>50425.7730003955</v>
      </c>
    </row>
    <row r="1137" spans="1:7" x14ac:dyDescent="0.55000000000000004">
      <c r="A1137" s="3">
        <v>37</v>
      </c>
      <c r="B1137" s="3">
        <v>18</v>
      </c>
      <c r="C1137" s="5">
        <v>18533.0836278639</v>
      </c>
      <c r="D1137" s="5">
        <v>18822.395339941399</v>
      </c>
      <c r="E1137" s="5">
        <v>20266.373954274099</v>
      </c>
      <c r="F1137" s="5">
        <v>19977.682498632501</v>
      </c>
      <c r="G1137" s="5">
        <v>20251.946655078202</v>
      </c>
    </row>
    <row r="1138" spans="1:7" x14ac:dyDescent="0.55000000000000004">
      <c r="A1138" s="3">
        <v>37</v>
      </c>
      <c r="B1138" s="3">
        <v>19</v>
      </c>
      <c r="C1138" s="5">
        <v>27011.729417671901</v>
      </c>
      <c r="D1138" s="5">
        <v>21502.554767582398</v>
      </c>
      <c r="E1138" s="5">
        <v>19479.7300220691</v>
      </c>
      <c r="F1138" s="5">
        <v>19140.852174915399</v>
      </c>
      <c r="G1138" s="5">
        <v>18988.9707112816</v>
      </c>
    </row>
    <row r="1139" spans="1:7" x14ac:dyDescent="0.55000000000000004">
      <c r="A1139" s="3">
        <v>37</v>
      </c>
      <c r="B1139" s="3">
        <v>20</v>
      </c>
      <c r="C1139" s="5">
        <v>52979.694322735399</v>
      </c>
      <c r="D1139" s="5">
        <v>42149.868624102601</v>
      </c>
      <c r="E1139" s="5">
        <v>42312.0188927368</v>
      </c>
      <c r="F1139" s="5">
        <v>41167.645565491897</v>
      </c>
      <c r="G1139" s="5">
        <v>42209.114098405502</v>
      </c>
    </row>
    <row r="1140" spans="1:7" x14ac:dyDescent="0.55000000000000004">
      <c r="A1140" s="3">
        <v>37</v>
      </c>
      <c r="B1140" s="3">
        <v>21</v>
      </c>
      <c r="C1140" s="5">
        <v>45452.347923849396</v>
      </c>
      <c r="D1140" s="5">
        <v>42722.219894200702</v>
      </c>
      <c r="E1140" s="5">
        <v>44672.5594026955</v>
      </c>
      <c r="F1140" s="5">
        <v>44540.416694776497</v>
      </c>
      <c r="G1140" s="5">
        <v>43715.89898677</v>
      </c>
    </row>
    <row r="1141" spans="1:7" x14ac:dyDescent="0.55000000000000004">
      <c r="A1141" s="3">
        <v>37</v>
      </c>
      <c r="B1141" s="3">
        <v>22</v>
      </c>
      <c r="C1141" s="5">
        <v>17861.1995794473</v>
      </c>
      <c r="D1141" s="5">
        <v>12558.852442921099</v>
      </c>
      <c r="E1141" s="5">
        <v>10052.006069896301</v>
      </c>
      <c r="F1141" s="5">
        <v>9713.1428989788092</v>
      </c>
      <c r="G1141" s="5">
        <v>8709.7545736335996</v>
      </c>
    </row>
    <row r="1142" spans="1:7" x14ac:dyDescent="0.55000000000000004">
      <c r="A1142" s="3">
        <v>37</v>
      </c>
      <c r="B1142" s="3">
        <v>23</v>
      </c>
      <c r="C1142" s="5">
        <v>30417.489980648999</v>
      </c>
      <c r="D1142" s="5">
        <v>23561.9483742927</v>
      </c>
      <c r="E1142" s="5">
        <v>23026.3269811805</v>
      </c>
      <c r="F1142" s="5">
        <v>21827.321919851001</v>
      </c>
      <c r="G1142" s="5">
        <v>21335.148654654498</v>
      </c>
    </row>
    <row r="1143" spans="1:7" x14ac:dyDescent="0.55000000000000004">
      <c r="A1143" s="3">
        <v>37</v>
      </c>
      <c r="B1143" s="3">
        <v>24</v>
      </c>
      <c r="C1143" s="5">
        <v>9025.4879844879306</v>
      </c>
      <c r="D1143" s="5">
        <v>7601.4057459639398</v>
      </c>
      <c r="E1143" s="5">
        <v>7850.6821289221398</v>
      </c>
      <c r="F1143" s="5">
        <v>7649.9400750749501</v>
      </c>
      <c r="G1143" s="5">
        <v>7277.1903515117201</v>
      </c>
    </row>
    <row r="1144" spans="1:7" x14ac:dyDescent="0.55000000000000004">
      <c r="A1144" s="3">
        <v>37</v>
      </c>
      <c r="B1144" s="3">
        <v>25</v>
      </c>
      <c r="C1144" s="5">
        <v>22687.3142504036</v>
      </c>
      <c r="D1144" s="5">
        <v>17854.892226921598</v>
      </c>
      <c r="E1144" s="5">
        <v>19429.042009874898</v>
      </c>
      <c r="F1144" s="5">
        <v>21040.682673838201</v>
      </c>
      <c r="G1144" s="5">
        <v>18986.192433706899</v>
      </c>
    </row>
    <row r="1145" spans="1:7" x14ac:dyDescent="0.55000000000000004">
      <c r="A1145" s="3">
        <v>37</v>
      </c>
      <c r="B1145" s="3">
        <v>26</v>
      </c>
      <c r="C1145" s="5">
        <v>48848.471729544101</v>
      </c>
      <c r="D1145" s="5">
        <v>34525.360183080797</v>
      </c>
      <c r="E1145" s="5">
        <v>27919.788357071298</v>
      </c>
      <c r="F1145" s="5">
        <v>30051.2449693698</v>
      </c>
      <c r="G1145" s="5">
        <v>29755.913075666998</v>
      </c>
    </row>
    <row r="1146" spans="1:7" x14ac:dyDescent="0.55000000000000004">
      <c r="A1146" s="3">
        <v>37</v>
      </c>
      <c r="B1146" s="3">
        <v>27</v>
      </c>
      <c r="C1146" s="5">
        <v>36729.000907501002</v>
      </c>
      <c r="D1146" s="5">
        <v>37152.8987933557</v>
      </c>
      <c r="E1146" s="5">
        <v>39058.598955956702</v>
      </c>
      <c r="F1146" s="5">
        <v>35619.999438607498</v>
      </c>
      <c r="G1146" s="5">
        <v>33513.478040683403</v>
      </c>
    </row>
    <row r="1147" spans="1:7" x14ac:dyDescent="0.55000000000000004">
      <c r="A1147" s="3">
        <v>37</v>
      </c>
      <c r="B1147" s="3">
        <v>28</v>
      </c>
      <c r="C1147" s="5">
        <v>140923.771355659</v>
      </c>
      <c r="D1147" s="5">
        <v>110764.40764023901</v>
      </c>
      <c r="E1147" s="5">
        <v>111787.496968765</v>
      </c>
      <c r="F1147" s="5">
        <v>116731.06221607899</v>
      </c>
      <c r="G1147" s="5">
        <v>126626.154393951</v>
      </c>
    </row>
    <row r="1148" spans="1:7" x14ac:dyDescent="0.55000000000000004">
      <c r="A1148" s="3">
        <v>37</v>
      </c>
      <c r="B1148" s="3">
        <v>29</v>
      </c>
      <c r="C1148" s="5">
        <v>31450.787318747</v>
      </c>
      <c r="D1148" s="5">
        <v>35059.723472015801</v>
      </c>
      <c r="E1148" s="5">
        <v>35053.238822761297</v>
      </c>
      <c r="F1148" s="5">
        <v>34978.499296078196</v>
      </c>
      <c r="G1148" s="5">
        <v>34253.565224296697</v>
      </c>
    </row>
    <row r="1149" spans="1:7" x14ac:dyDescent="0.55000000000000004">
      <c r="A1149" s="3">
        <v>37</v>
      </c>
      <c r="B1149" s="3">
        <v>30</v>
      </c>
      <c r="C1149" s="5">
        <v>43123.841000825298</v>
      </c>
      <c r="D1149" s="5">
        <v>34211.419532648397</v>
      </c>
      <c r="E1149" s="5">
        <v>30228.987588366399</v>
      </c>
      <c r="F1149" s="5">
        <v>31027.257000355199</v>
      </c>
      <c r="G1149" s="5">
        <v>27835.667665028599</v>
      </c>
    </row>
    <row r="1150" spans="1:7" x14ac:dyDescent="0.55000000000000004">
      <c r="A1150" s="3">
        <v>37</v>
      </c>
      <c r="B1150" s="3">
        <v>31</v>
      </c>
      <c r="C1150" s="5">
        <v>40957.7421302453</v>
      </c>
      <c r="D1150" s="5">
        <v>34517.7136364576</v>
      </c>
      <c r="E1150" s="5">
        <v>30194.044432064999</v>
      </c>
      <c r="F1150" s="5">
        <v>26924.233385165498</v>
      </c>
      <c r="G1150" s="5">
        <v>25026.100331358899</v>
      </c>
    </row>
    <row r="1151" spans="1:7" x14ac:dyDescent="0.55000000000000004">
      <c r="A1151" s="3">
        <v>38</v>
      </c>
      <c r="B1151" s="3">
        <v>1</v>
      </c>
      <c r="C1151" s="5">
        <v>32461.304529321002</v>
      </c>
      <c r="D1151" s="5">
        <v>27691.5771991238</v>
      </c>
      <c r="E1151" s="5">
        <v>21659.4473095096</v>
      </c>
      <c r="F1151" s="5">
        <v>20747.420747816901</v>
      </c>
      <c r="G1151" s="5">
        <v>22393.010034965599</v>
      </c>
    </row>
    <row r="1152" spans="1:7" x14ac:dyDescent="0.55000000000000004">
      <c r="A1152" s="3">
        <v>38</v>
      </c>
      <c r="B1152" s="3">
        <v>2</v>
      </c>
      <c r="C1152" s="5">
        <v>2316.5315426004099</v>
      </c>
      <c r="D1152" s="5">
        <v>1850.1644811430799</v>
      </c>
      <c r="E1152" s="5">
        <v>1562.7708895160099</v>
      </c>
      <c r="F1152" s="5">
        <v>1423.0737950784201</v>
      </c>
      <c r="G1152" s="5">
        <v>1275.0716538838301</v>
      </c>
    </row>
    <row r="1153" spans="1:7" x14ac:dyDescent="0.55000000000000004">
      <c r="A1153" s="3">
        <v>38</v>
      </c>
      <c r="B1153" s="3">
        <v>3</v>
      </c>
      <c r="C1153" s="5">
        <v>28060.6754126052</v>
      </c>
      <c r="D1153" s="5">
        <v>22959.005342639</v>
      </c>
      <c r="E1153" s="5">
        <v>23086.766669142798</v>
      </c>
      <c r="F1153" s="5">
        <v>21260.943199760801</v>
      </c>
      <c r="G1153" s="5">
        <v>19677.986689018799</v>
      </c>
    </row>
    <row r="1154" spans="1:7" x14ac:dyDescent="0.55000000000000004">
      <c r="A1154" s="3">
        <v>38</v>
      </c>
      <c r="B1154" s="3">
        <v>4</v>
      </c>
      <c r="C1154" s="5">
        <v>51172.359750432697</v>
      </c>
      <c r="D1154" s="5">
        <v>45511.8746679541</v>
      </c>
      <c r="E1154" s="5">
        <v>42657.310527887697</v>
      </c>
      <c r="F1154" s="5">
        <v>40013.277137323101</v>
      </c>
      <c r="G1154" s="5">
        <v>34930.519239075002</v>
      </c>
    </row>
    <row r="1155" spans="1:7" x14ac:dyDescent="0.55000000000000004">
      <c r="A1155" s="3">
        <v>38</v>
      </c>
      <c r="B1155" s="3">
        <v>5</v>
      </c>
      <c r="C1155" s="5">
        <v>50937.2693062334</v>
      </c>
      <c r="D1155" s="5">
        <v>36370.2200622991</v>
      </c>
      <c r="E1155" s="5">
        <v>36784.740646214799</v>
      </c>
      <c r="F1155" s="5">
        <v>38730.655710974403</v>
      </c>
      <c r="G1155" s="5">
        <v>40415.5196227735</v>
      </c>
    </row>
    <row r="1156" spans="1:7" x14ac:dyDescent="0.55000000000000004">
      <c r="A1156" s="3">
        <v>38</v>
      </c>
      <c r="B1156" s="3">
        <v>6</v>
      </c>
      <c r="C1156" s="5">
        <v>73821.922199333494</v>
      </c>
      <c r="D1156" s="5">
        <v>69650.193923081504</v>
      </c>
      <c r="E1156" s="5">
        <v>75387.294070791104</v>
      </c>
      <c r="F1156" s="5">
        <v>72690.768369984406</v>
      </c>
      <c r="G1156" s="5">
        <v>68042.460096052295</v>
      </c>
    </row>
    <row r="1157" spans="1:7" x14ac:dyDescent="0.55000000000000004">
      <c r="A1157" s="3">
        <v>38</v>
      </c>
      <c r="B1157" s="3">
        <v>7</v>
      </c>
      <c r="C1157" s="5">
        <v>3584.7614012469598</v>
      </c>
      <c r="D1157" s="5">
        <v>2765.7761390246201</v>
      </c>
      <c r="E1157" s="5">
        <v>2426.8428893165801</v>
      </c>
      <c r="F1157" s="5">
        <v>2213.7651280219402</v>
      </c>
      <c r="G1157" s="5">
        <v>1991.1941832526099</v>
      </c>
    </row>
    <row r="1158" spans="1:7" x14ac:dyDescent="0.55000000000000004">
      <c r="A1158" s="3">
        <v>38</v>
      </c>
      <c r="B1158" s="3">
        <v>8</v>
      </c>
      <c r="C1158" s="5">
        <v>25897.752953470499</v>
      </c>
      <c r="D1158" s="5">
        <v>21437.433830272199</v>
      </c>
      <c r="E1158" s="5">
        <v>20853.833874657001</v>
      </c>
      <c r="F1158" s="5">
        <v>20656.897083822201</v>
      </c>
      <c r="G1158" s="5">
        <v>19260.334325731801</v>
      </c>
    </row>
    <row r="1159" spans="1:7" x14ac:dyDescent="0.55000000000000004">
      <c r="A1159" s="3">
        <v>38</v>
      </c>
      <c r="B1159" s="3">
        <v>9</v>
      </c>
      <c r="C1159" s="5">
        <v>3062.5522459266899</v>
      </c>
      <c r="D1159" s="5">
        <v>2307.38571968513</v>
      </c>
      <c r="E1159" s="5">
        <v>2879.8820697930901</v>
      </c>
      <c r="F1159" s="5">
        <v>2739.0974943403598</v>
      </c>
      <c r="G1159" s="5">
        <v>2771.50693604143</v>
      </c>
    </row>
    <row r="1160" spans="1:7" x14ac:dyDescent="0.55000000000000004">
      <c r="A1160" s="3">
        <v>38</v>
      </c>
      <c r="B1160" s="3">
        <v>10</v>
      </c>
      <c r="C1160" s="5">
        <v>43076.182243554598</v>
      </c>
      <c r="D1160" s="5">
        <v>42315.855888240898</v>
      </c>
      <c r="E1160" s="5">
        <v>44478.575840705198</v>
      </c>
      <c r="F1160" s="5">
        <v>42885.969542020699</v>
      </c>
      <c r="G1160" s="5">
        <v>42573.497426198701</v>
      </c>
    </row>
    <row r="1161" spans="1:7" x14ac:dyDescent="0.55000000000000004">
      <c r="A1161" s="3">
        <v>38</v>
      </c>
      <c r="B1161" s="3">
        <v>11</v>
      </c>
      <c r="C1161" s="5">
        <v>5896.8115215339303</v>
      </c>
      <c r="D1161" s="5">
        <v>4380.7640789737798</v>
      </c>
      <c r="E1161" s="5">
        <v>3123.04487481261</v>
      </c>
      <c r="F1161" s="5">
        <v>2935.8153235078998</v>
      </c>
      <c r="G1161" s="5">
        <v>2513.9669098352401</v>
      </c>
    </row>
    <row r="1162" spans="1:7" x14ac:dyDescent="0.55000000000000004">
      <c r="A1162" s="3">
        <v>38</v>
      </c>
      <c r="B1162" s="3">
        <v>12</v>
      </c>
      <c r="C1162" s="5">
        <v>32096.2032359554</v>
      </c>
      <c r="D1162" s="5">
        <v>26309.920798363601</v>
      </c>
      <c r="E1162" s="5">
        <v>24189.5329591482</v>
      </c>
      <c r="F1162" s="5">
        <v>23134.2675552291</v>
      </c>
      <c r="G1162" s="5">
        <v>20879.068193633098</v>
      </c>
    </row>
    <row r="1163" spans="1:7" x14ac:dyDescent="0.55000000000000004">
      <c r="A1163" s="3">
        <v>38</v>
      </c>
      <c r="B1163" s="3">
        <v>13</v>
      </c>
      <c r="C1163" s="5">
        <v>7445.5509200378501</v>
      </c>
      <c r="D1163" s="5">
        <v>4050.7233036760399</v>
      </c>
      <c r="E1163" s="5">
        <v>2552.4897624612099</v>
      </c>
      <c r="F1163" s="5">
        <v>2250.5200510101699</v>
      </c>
      <c r="G1163" s="5">
        <v>1648.35839569973</v>
      </c>
    </row>
    <row r="1164" spans="1:7" x14ac:dyDescent="0.55000000000000004">
      <c r="A1164" s="3">
        <v>38</v>
      </c>
      <c r="B1164" s="3">
        <v>14</v>
      </c>
      <c r="C1164" s="5">
        <v>53999.8120009669</v>
      </c>
      <c r="D1164" s="5">
        <v>41718.153057129399</v>
      </c>
      <c r="E1164" s="5">
        <v>38819.2391189911</v>
      </c>
      <c r="F1164" s="5">
        <v>35376.104574348101</v>
      </c>
      <c r="G1164" s="5">
        <v>30956.281498468601</v>
      </c>
    </row>
    <row r="1165" spans="1:7" x14ac:dyDescent="0.55000000000000004">
      <c r="A1165" s="3">
        <v>38</v>
      </c>
      <c r="B1165" s="3">
        <v>15</v>
      </c>
      <c r="C1165" s="5">
        <v>3177.41346110532</v>
      </c>
      <c r="D1165" s="5">
        <v>2727.5811385639599</v>
      </c>
      <c r="E1165" s="5">
        <v>2249.81342255867</v>
      </c>
      <c r="F1165" s="5">
        <v>2003.3371772589401</v>
      </c>
      <c r="G1165" s="5">
        <v>1741.81115498945</v>
      </c>
    </row>
    <row r="1166" spans="1:7" x14ac:dyDescent="0.55000000000000004">
      <c r="A1166" s="3">
        <v>38</v>
      </c>
      <c r="B1166" s="3">
        <v>16</v>
      </c>
      <c r="C1166" s="5">
        <v>18782.196578103099</v>
      </c>
      <c r="D1166" s="5">
        <v>23983.636513544501</v>
      </c>
      <c r="E1166" s="5">
        <v>26149.537731393299</v>
      </c>
      <c r="F1166" s="5">
        <v>24340.9946178229</v>
      </c>
      <c r="G1166" s="5">
        <v>22462.862132551501</v>
      </c>
    </row>
    <row r="1167" spans="1:7" x14ac:dyDescent="0.55000000000000004">
      <c r="A1167" s="3">
        <v>38</v>
      </c>
      <c r="B1167" s="3">
        <v>17</v>
      </c>
      <c r="C1167" s="5">
        <v>101342.565550905</v>
      </c>
      <c r="D1167" s="5">
        <v>80478.913599955995</v>
      </c>
      <c r="E1167" s="5">
        <v>76339.735171427499</v>
      </c>
      <c r="F1167" s="5">
        <v>75856.985764212193</v>
      </c>
      <c r="G1167" s="5">
        <v>77667.781685174996</v>
      </c>
    </row>
    <row r="1168" spans="1:7" x14ac:dyDescent="0.55000000000000004">
      <c r="A1168" s="3">
        <v>38</v>
      </c>
      <c r="B1168" s="3">
        <v>18</v>
      </c>
      <c r="C1168" s="5">
        <v>29629.761535001398</v>
      </c>
      <c r="D1168" s="5">
        <v>26839.105109783199</v>
      </c>
      <c r="E1168" s="5">
        <v>27784.6177607709</v>
      </c>
      <c r="F1168" s="5">
        <v>27063.966742139401</v>
      </c>
      <c r="G1168" s="5">
        <v>26705.659757624799</v>
      </c>
    </row>
    <row r="1169" spans="1:7" x14ac:dyDescent="0.55000000000000004">
      <c r="A1169" s="3">
        <v>38</v>
      </c>
      <c r="B1169" s="3">
        <v>19</v>
      </c>
      <c r="C1169" s="5">
        <v>23034.9771721539</v>
      </c>
      <c r="D1169" s="5">
        <v>19757.2295866567</v>
      </c>
      <c r="E1169" s="5">
        <v>18850.710991846699</v>
      </c>
      <c r="F1169" s="5">
        <v>18279.668749016899</v>
      </c>
      <c r="G1169" s="5">
        <v>17556.691744083299</v>
      </c>
    </row>
    <row r="1170" spans="1:7" x14ac:dyDescent="0.55000000000000004">
      <c r="A1170" s="3">
        <v>38</v>
      </c>
      <c r="B1170" s="3">
        <v>20</v>
      </c>
      <c r="C1170" s="5">
        <v>62228.619630275003</v>
      </c>
      <c r="D1170" s="5">
        <v>50121.514500023201</v>
      </c>
      <c r="E1170" s="5">
        <v>58843.346552278897</v>
      </c>
      <c r="F1170" s="5">
        <v>61306.341233229403</v>
      </c>
      <c r="G1170" s="5">
        <v>59522.211714176701</v>
      </c>
    </row>
    <row r="1171" spans="1:7" x14ac:dyDescent="0.55000000000000004">
      <c r="A1171" s="3">
        <v>38</v>
      </c>
      <c r="B1171" s="3">
        <v>21</v>
      </c>
      <c r="C1171" s="5">
        <v>76438.696676276697</v>
      </c>
      <c r="D1171" s="5">
        <v>58377.315364485301</v>
      </c>
      <c r="E1171" s="5">
        <v>55192.930524329699</v>
      </c>
      <c r="F1171" s="5">
        <v>53074.604435663503</v>
      </c>
      <c r="G1171" s="5">
        <v>51963.992359703603</v>
      </c>
    </row>
    <row r="1172" spans="1:7" x14ac:dyDescent="0.55000000000000004">
      <c r="A1172" s="3">
        <v>38</v>
      </c>
      <c r="B1172" s="3">
        <v>22</v>
      </c>
      <c r="C1172" s="5">
        <v>22757.027478523301</v>
      </c>
      <c r="D1172" s="5">
        <v>16376.901532460901</v>
      </c>
      <c r="E1172" s="5">
        <v>14156.862383956501</v>
      </c>
      <c r="F1172" s="5">
        <v>13029.530585979999</v>
      </c>
      <c r="G1172" s="5">
        <v>11867.2980769066</v>
      </c>
    </row>
    <row r="1173" spans="1:7" x14ac:dyDescent="0.55000000000000004">
      <c r="A1173" s="3">
        <v>38</v>
      </c>
      <c r="B1173" s="3">
        <v>23</v>
      </c>
      <c r="C1173" s="5">
        <v>42329.641904676697</v>
      </c>
      <c r="D1173" s="5">
        <v>27740.942246711002</v>
      </c>
      <c r="E1173" s="5">
        <v>25259.7684877746</v>
      </c>
      <c r="F1173" s="5">
        <v>23884.599697027501</v>
      </c>
      <c r="G1173" s="5">
        <v>23050.245277660601</v>
      </c>
    </row>
    <row r="1174" spans="1:7" x14ac:dyDescent="0.55000000000000004">
      <c r="A1174" s="3">
        <v>38</v>
      </c>
      <c r="B1174" s="3">
        <v>24</v>
      </c>
      <c r="C1174" s="5">
        <v>12485.9671605492</v>
      </c>
      <c r="D1174" s="5">
        <v>10044.953926659</v>
      </c>
      <c r="E1174" s="5">
        <v>10163.055393914699</v>
      </c>
      <c r="F1174" s="5">
        <v>9933.0427251264191</v>
      </c>
      <c r="G1174" s="5">
        <v>9629.3620116863494</v>
      </c>
    </row>
    <row r="1175" spans="1:7" x14ac:dyDescent="0.55000000000000004">
      <c r="A1175" s="3">
        <v>38</v>
      </c>
      <c r="B1175" s="3">
        <v>25</v>
      </c>
      <c r="C1175" s="5">
        <v>27019.330608876</v>
      </c>
      <c r="D1175" s="5">
        <v>25527.960936464198</v>
      </c>
      <c r="E1175" s="5">
        <v>23079.3244924797</v>
      </c>
      <c r="F1175" s="5">
        <v>23098.6081603942</v>
      </c>
      <c r="G1175" s="5">
        <v>26037.554331079398</v>
      </c>
    </row>
    <row r="1176" spans="1:7" x14ac:dyDescent="0.55000000000000004">
      <c r="A1176" s="3">
        <v>38</v>
      </c>
      <c r="B1176" s="3">
        <v>26</v>
      </c>
      <c r="C1176" s="5">
        <v>76572.662935142303</v>
      </c>
      <c r="D1176" s="5">
        <v>50440.5779438342</v>
      </c>
      <c r="E1176" s="5">
        <v>37787.911508946097</v>
      </c>
      <c r="F1176" s="5">
        <v>42572.845387478199</v>
      </c>
      <c r="G1176" s="5">
        <v>42965.326257337903</v>
      </c>
    </row>
    <row r="1177" spans="1:7" x14ac:dyDescent="0.55000000000000004">
      <c r="A1177" s="3">
        <v>38</v>
      </c>
      <c r="B1177" s="3">
        <v>27</v>
      </c>
      <c r="C1177" s="5">
        <v>34707.817295252498</v>
      </c>
      <c r="D1177" s="5">
        <v>40207.046998070298</v>
      </c>
      <c r="E1177" s="5">
        <v>43589.6884313755</v>
      </c>
      <c r="F1177" s="5">
        <v>40947.741505254002</v>
      </c>
      <c r="G1177" s="5">
        <v>39918.714688508</v>
      </c>
    </row>
    <row r="1178" spans="1:7" x14ac:dyDescent="0.55000000000000004">
      <c r="A1178" s="3">
        <v>38</v>
      </c>
      <c r="B1178" s="3">
        <v>28</v>
      </c>
      <c r="C1178" s="5">
        <v>107551.26563875101</v>
      </c>
      <c r="D1178" s="5">
        <v>86647.083200017907</v>
      </c>
      <c r="E1178" s="5">
        <v>82004.503830359507</v>
      </c>
      <c r="F1178" s="5">
        <v>83701.504010844001</v>
      </c>
      <c r="G1178" s="5">
        <v>90662.431081204602</v>
      </c>
    </row>
    <row r="1179" spans="1:7" x14ac:dyDescent="0.55000000000000004">
      <c r="A1179" s="3">
        <v>38</v>
      </c>
      <c r="B1179" s="3">
        <v>29</v>
      </c>
      <c r="C1179" s="5">
        <v>38260.657013964701</v>
      </c>
      <c r="D1179" s="5">
        <v>35690.839215671498</v>
      </c>
      <c r="E1179" s="5">
        <v>32465.0689963205</v>
      </c>
      <c r="F1179" s="5">
        <v>31556.6553697321</v>
      </c>
      <c r="G1179" s="5">
        <v>28730.531980275799</v>
      </c>
    </row>
    <row r="1180" spans="1:7" x14ac:dyDescent="0.55000000000000004">
      <c r="A1180" s="3">
        <v>38</v>
      </c>
      <c r="B1180" s="3">
        <v>30</v>
      </c>
      <c r="C1180" s="5">
        <v>44680.655415705201</v>
      </c>
      <c r="D1180" s="5">
        <v>39856.116378713399</v>
      </c>
      <c r="E1180" s="5">
        <v>41411.2498694483</v>
      </c>
      <c r="F1180" s="5">
        <v>39094.440944646602</v>
      </c>
      <c r="G1180" s="5">
        <v>36394.959279494302</v>
      </c>
    </row>
    <row r="1181" spans="1:7" x14ac:dyDescent="0.55000000000000004">
      <c r="A1181" s="3">
        <v>38</v>
      </c>
      <c r="B1181" s="3">
        <v>31</v>
      </c>
      <c r="C1181" s="5">
        <v>58807.055329610397</v>
      </c>
      <c r="D1181" s="5">
        <v>46116.055125484301</v>
      </c>
      <c r="E1181" s="5">
        <v>39621.497719100698</v>
      </c>
      <c r="F1181" s="5">
        <v>35727.009402266704</v>
      </c>
      <c r="G1181" s="5">
        <v>33604.350200813598</v>
      </c>
    </row>
    <row r="1182" spans="1:7" x14ac:dyDescent="0.55000000000000004">
      <c r="A1182" s="3">
        <v>39</v>
      </c>
      <c r="B1182" s="3">
        <v>1</v>
      </c>
      <c r="C1182" s="5">
        <v>17308.652511115299</v>
      </c>
      <c r="D1182" s="5">
        <v>12449.876090688</v>
      </c>
      <c r="E1182" s="5">
        <v>13273.6441579278</v>
      </c>
      <c r="F1182" s="5">
        <v>13534.6871429067</v>
      </c>
      <c r="G1182" s="5">
        <v>12137.4863708296</v>
      </c>
    </row>
    <row r="1183" spans="1:7" x14ac:dyDescent="0.55000000000000004">
      <c r="A1183" s="3">
        <v>39</v>
      </c>
      <c r="B1183" s="3">
        <v>2</v>
      </c>
      <c r="C1183" s="5">
        <v>2537.50638437932</v>
      </c>
      <c r="D1183" s="5">
        <v>2560.68258509614</v>
      </c>
      <c r="E1183" s="5">
        <v>2528.7334436606602</v>
      </c>
      <c r="F1183" s="5">
        <v>2351.1678424609299</v>
      </c>
      <c r="G1183" s="5">
        <v>2217.0066341493898</v>
      </c>
    </row>
    <row r="1184" spans="1:7" x14ac:dyDescent="0.55000000000000004">
      <c r="A1184" s="3">
        <v>39</v>
      </c>
      <c r="B1184" s="3">
        <v>3</v>
      </c>
      <c r="C1184" s="5">
        <v>9571.3969401022605</v>
      </c>
      <c r="D1184" s="5">
        <v>6735.3676754569897</v>
      </c>
      <c r="E1184" s="5">
        <v>6372.1731946089003</v>
      </c>
      <c r="F1184" s="5">
        <v>6036.00883474284</v>
      </c>
      <c r="G1184" s="5">
        <v>5338.0317655845702</v>
      </c>
    </row>
    <row r="1185" spans="1:7" x14ac:dyDescent="0.55000000000000004">
      <c r="A1185" s="3">
        <v>39</v>
      </c>
      <c r="B1185" s="3">
        <v>4</v>
      </c>
      <c r="C1185" s="5">
        <v>2027.0583492686401</v>
      </c>
      <c r="D1185" s="5">
        <v>1959.3795698020399</v>
      </c>
      <c r="E1185" s="5">
        <v>1618.9889382317999</v>
      </c>
      <c r="F1185" s="5">
        <v>1435.9704661557601</v>
      </c>
      <c r="G1185" s="5">
        <v>1454.47161605527</v>
      </c>
    </row>
    <row r="1186" spans="1:7" x14ac:dyDescent="0.55000000000000004">
      <c r="A1186" s="3">
        <v>39</v>
      </c>
      <c r="B1186" s="3">
        <v>5</v>
      </c>
      <c r="C1186" s="5">
        <v>4754.9377724016304</v>
      </c>
      <c r="D1186" s="5">
        <v>3818.6037220246599</v>
      </c>
      <c r="E1186" s="5">
        <v>4014.11946381592</v>
      </c>
      <c r="F1186" s="5">
        <v>3818.20903324345</v>
      </c>
      <c r="G1186" s="5">
        <v>3979.0652316626301</v>
      </c>
    </row>
    <row r="1187" spans="1:7" x14ac:dyDescent="0.55000000000000004">
      <c r="A1187" s="3">
        <v>39</v>
      </c>
      <c r="B1187" s="3">
        <v>6</v>
      </c>
      <c r="C1187" s="5">
        <v>3409.9855556675998</v>
      </c>
      <c r="D1187" s="5">
        <v>3080.1022137520999</v>
      </c>
      <c r="E1187" s="5">
        <v>3042.9031743272899</v>
      </c>
      <c r="F1187" s="5">
        <v>2984.6940366593799</v>
      </c>
      <c r="G1187" s="5">
        <v>2810.4009524551998</v>
      </c>
    </row>
    <row r="1188" spans="1:7" x14ac:dyDescent="0.55000000000000004">
      <c r="A1188" s="3">
        <v>39</v>
      </c>
      <c r="B1188" s="3">
        <v>7</v>
      </c>
      <c r="C1188" s="5">
        <v>16384.000038282498</v>
      </c>
      <c r="D1188" s="5">
        <v>13666.9695161784</v>
      </c>
      <c r="E1188" s="5">
        <v>14165.786702857</v>
      </c>
      <c r="F1188" s="5">
        <v>13360.481324783599</v>
      </c>
      <c r="G1188" s="5">
        <v>12187.1561304228</v>
      </c>
    </row>
    <row r="1189" spans="1:7" x14ac:dyDescent="0.55000000000000004">
      <c r="A1189" s="3">
        <v>39</v>
      </c>
      <c r="B1189" s="3">
        <v>8</v>
      </c>
      <c r="C1189" s="5">
        <v>5634.4342726615596</v>
      </c>
      <c r="D1189" s="5">
        <v>4114.7284610033203</v>
      </c>
      <c r="E1189" s="5">
        <v>3714.3376553767898</v>
      </c>
      <c r="F1189" s="5">
        <v>3533.4682026024898</v>
      </c>
      <c r="G1189" s="5">
        <v>3486.6841854017798</v>
      </c>
    </row>
    <row r="1190" spans="1:7" x14ac:dyDescent="0.55000000000000004">
      <c r="A1190" s="3">
        <v>39</v>
      </c>
      <c r="B1190" s="3">
        <v>9</v>
      </c>
      <c r="C1190" s="5">
        <v>930.60124366677201</v>
      </c>
      <c r="D1190" s="5">
        <v>822.72936649520898</v>
      </c>
      <c r="E1190" s="5">
        <v>879.33016208485606</v>
      </c>
      <c r="F1190" s="5">
        <v>805.19165531395095</v>
      </c>
      <c r="G1190" s="5">
        <v>684.88328530577803</v>
      </c>
    </row>
    <row r="1191" spans="1:7" x14ac:dyDescent="0.55000000000000004">
      <c r="A1191" s="3">
        <v>39</v>
      </c>
      <c r="B1191" s="3">
        <v>10</v>
      </c>
      <c r="C1191" s="5">
        <v>12171.541110377</v>
      </c>
      <c r="D1191" s="5">
        <v>18597.459264400499</v>
      </c>
      <c r="E1191" s="5">
        <v>19898.4681045162</v>
      </c>
      <c r="F1191" s="5">
        <v>17644.915077441001</v>
      </c>
      <c r="G1191" s="5">
        <v>15873.2869494925</v>
      </c>
    </row>
    <row r="1192" spans="1:7" x14ac:dyDescent="0.55000000000000004">
      <c r="A1192" s="3">
        <v>39</v>
      </c>
      <c r="B1192" s="3">
        <v>11</v>
      </c>
      <c r="C1192" s="5">
        <v>5161.4474153819701</v>
      </c>
      <c r="D1192" s="5">
        <v>3093.5768393026901</v>
      </c>
      <c r="E1192" s="5">
        <v>2195.94236331093</v>
      </c>
      <c r="F1192" s="5">
        <v>1947.4494651938201</v>
      </c>
      <c r="G1192" s="5">
        <v>1535.3955372841999</v>
      </c>
    </row>
    <row r="1193" spans="1:7" x14ac:dyDescent="0.55000000000000004">
      <c r="A1193" s="3">
        <v>39</v>
      </c>
      <c r="B1193" s="3">
        <v>12</v>
      </c>
      <c r="C1193" s="5">
        <v>1904.6244566722701</v>
      </c>
      <c r="D1193" s="5">
        <v>1434.19654311766</v>
      </c>
      <c r="E1193" s="5">
        <v>1340.0865178378899</v>
      </c>
      <c r="F1193" s="5">
        <v>1250.5976091217599</v>
      </c>
      <c r="G1193" s="5">
        <v>1121.8728436301701</v>
      </c>
    </row>
    <row r="1194" spans="1:7" x14ac:dyDescent="0.55000000000000004">
      <c r="A1194" s="3">
        <v>39</v>
      </c>
      <c r="B1194" s="3">
        <v>13</v>
      </c>
      <c r="C1194" s="5">
        <v>571.26897858893506</v>
      </c>
      <c r="D1194" s="5">
        <v>553.71478046780999</v>
      </c>
      <c r="E1194" s="5">
        <v>408.660321839132</v>
      </c>
      <c r="F1194" s="5">
        <v>344.36230040401801</v>
      </c>
      <c r="G1194" s="5">
        <v>234.19946563101101</v>
      </c>
    </row>
    <row r="1195" spans="1:7" x14ac:dyDescent="0.55000000000000004">
      <c r="A1195" s="3">
        <v>39</v>
      </c>
      <c r="B1195" s="3">
        <v>14</v>
      </c>
      <c r="C1195" s="5">
        <v>3564.4352048810902</v>
      </c>
      <c r="D1195" s="5">
        <v>3153.81543188464</v>
      </c>
      <c r="E1195" s="5">
        <v>3127.1359286491902</v>
      </c>
      <c r="F1195" s="5">
        <v>2854.1133615722301</v>
      </c>
      <c r="G1195" s="5">
        <v>2486.3431700503302</v>
      </c>
    </row>
    <row r="1196" spans="1:7" x14ac:dyDescent="0.55000000000000004">
      <c r="A1196" s="3">
        <v>39</v>
      </c>
      <c r="B1196" s="3">
        <v>15</v>
      </c>
      <c r="C1196" s="5">
        <v>488.10696529119099</v>
      </c>
      <c r="D1196" s="5">
        <v>477.45255578312401</v>
      </c>
      <c r="E1196" s="5">
        <v>555.59139498211096</v>
      </c>
      <c r="F1196" s="5">
        <v>551.09400069777098</v>
      </c>
      <c r="G1196" s="5">
        <v>557.99640217404499</v>
      </c>
    </row>
    <row r="1197" spans="1:7" x14ac:dyDescent="0.55000000000000004">
      <c r="A1197" s="3">
        <v>39</v>
      </c>
      <c r="B1197" s="3">
        <v>16</v>
      </c>
      <c r="C1197" s="5">
        <v>4764.21264267694</v>
      </c>
      <c r="D1197" s="5">
        <v>3490.3802767728798</v>
      </c>
      <c r="E1197" s="5">
        <v>3282.3247084599402</v>
      </c>
      <c r="F1197" s="5">
        <v>3158.5221901355599</v>
      </c>
      <c r="G1197" s="5">
        <v>3148.27864226561</v>
      </c>
    </row>
    <row r="1198" spans="1:7" x14ac:dyDescent="0.55000000000000004">
      <c r="A1198" s="3">
        <v>39</v>
      </c>
      <c r="B1198" s="3">
        <v>17</v>
      </c>
      <c r="C1198" s="5">
        <v>47275.533652240403</v>
      </c>
      <c r="D1198" s="5">
        <v>37064.200191607597</v>
      </c>
      <c r="E1198" s="5">
        <v>35366.157061867998</v>
      </c>
      <c r="F1198" s="5">
        <v>34661.185944587101</v>
      </c>
      <c r="G1198" s="5">
        <v>37145.436179400604</v>
      </c>
    </row>
    <row r="1199" spans="1:7" x14ac:dyDescent="0.55000000000000004">
      <c r="A1199" s="3">
        <v>39</v>
      </c>
      <c r="B1199" s="3">
        <v>18</v>
      </c>
      <c r="C1199" s="5">
        <v>19600.5589827363</v>
      </c>
      <c r="D1199" s="5">
        <v>18339.8036081916</v>
      </c>
      <c r="E1199" s="5">
        <v>19118.587223315499</v>
      </c>
      <c r="F1199" s="5">
        <v>18759.911645948301</v>
      </c>
      <c r="G1199" s="5">
        <v>18927.473630031702</v>
      </c>
    </row>
    <row r="1200" spans="1:7" x14ac:dyDescent="0.55000000000000004">
      <c r="A1200" s="3">
        <v>39</v>
      </c>
      <c r="B1200" s="3">
        <v>19</v>
      </c>
      <c r="C1200" s="5">
        <v>10554.561559416699</v>
      </c>
      <c r="D1200" s="5">
        <v>8482.5916115743603</v>
      </c>
      <c r="E1200" s="5">
        <v>7762.71495204027</v>
      </c>
      <c r="F1200" s="5">
        <v>7474.3000819930303</v>
      </c>
      <c r="G1200" s="5">
        <v>7138.2956805206204</v>
      </c>
    </row>
    <row r="1201" spans="1:7" x14ac:dyDescent="0.55000000000000004">
      <c r="A1201" s="3">
        <v>39</v>
      </c>
      <c r="B1201" s="3">
        <v>20</v>
      </c>
      <c r="C1201" s="5">
        <v>28903.3796556538</v>
      </c>
      <c r="D1201" s="5">
        <v>27027.124154153898</v>
      </c>
      <c r="E1201" s="5">
        <v>25192.6225563966</v>
      </c>
      <c r="F1201" s="5">
        <v>22109.1688904478</v>
      </c>
      <c r="G1201" s="5">
        <v>21831.0065279183</v>
      </c>
    </row>
    <row r="1202" spans="1:7" x14ac:dyDescent="0.55000000000000004">
      <c r="A1202" s="3">
        <v>39</v>
      </c>
      <c r="B1202" s="3">
        <v>21</v>
      </c>
      <c r="C1202" s="5">
        <v>47306.224858728499</v>
      </c>
      <c r="D1202" s="5">
        <v>37205.449043652698</v>
      </c>
      <c r="E1202" s="5">
        <v>33373.001703932103</v>
      </c>
      <c r="F1202" s="5">
        <v>33028.539648929996</v>
      </c>
      <c r="G1202" s="5">
        <v>32574.685124014301</v>
      </c>
    </row>
    <row r="1203" spans="1:7" x14ac:dyDescent="0.55000000000000004">
      <c r="A1203" s="3">
        <v>39</v>
      </c>
      <c r="B1203" s="3">
        <v>22</v>
      </c>
      <c r="C1203" s="5">
        <v>12988.7372752512</v>
      </c>
      <c r="D1203" s="5">
        <v>8335.7221304109098</v>
      </c>
      <c r="E1203" s="5">
        <v>6863.0270032438402</v>
      </c>
      <c r="F1203" s="5">
        <v>6311.67476244299</v>
      </c>
      <c r="G1203" s="5">
        <v>5441.6311944408599</v>
      </c>
    </row>
    <row r="1204" spans="1:7" x14ac:dyDescent="0.55000000000000004">
      <c r="A1204" s="3">
        <v>39</v>
      </c>
      <c r="B1204" s="3">
        <v>23</v>
      </c>
      <c r="C1204" s="5">
        <v>21726.389571832398</v>
      </c>
      <c r="D1204" s="5">
        <v>17257.761242918299</v>
      </c>
      <c r="E1204" s="5">
        <v>15782.508012079399</v>
      </c>
      <c r="F1204" s="5">
        <v>14886.221923138401</v>
      </c>
      <c r="G1204" s="5">
        <v>15298.1224700443</v>
      </c>
    </row>
    <row r="1205" spans="1:7" x14ac:dyDescent="0.55000000000000004">
      <c r="A1205" s="3">
        <v>39</v>
      </c>
      <c r="B1205" s="3">
        <v>24</v>
      </c>
      <c r="C1205" s="5">
        <v>4670.6263479248501</v>
      </c>
      <c r="D1205" s="5">
        <v>3886.49030929422</v>
      </c>
      <c r="E1205" s="5">
        <v>4160.3174370110801</v>
      </c>
      <c r="F1205" s="5">
        <v>4207.5756421216602</v>
      </c>
      <c r="G1205" s="5">
        <v>4305.9966318663501</v>
      </c>
    </row>
    <row r="1206" spans="1:7" x14ac:dyDescent="0.55000000000000004">
      <c r="A1206" s="3">
        <v>39</v>
      </c>
      <c r="B1206" s="3">
        <v>25</v>
      </c>
      <c r="C1206" s="5">
        <v>10936.6572750629</v>
      </c>
      <c r="D1206" s="5">
        <v>10111.412616207999</v>
      </c>
      <c r="E1206" s="5">
        <v>11464.403254164299</v>
      </c>
      <c r="F1206" s="5">
        <v>11934.234039092</v>
      </c>
      <c r="G1206" s="5">
        <v>11664.772556604001</v>
      </c>
    </row>
    <row r="1207" spans="1:7" x14ac:dyDescent="0.55000000000000004">
      <c r="A1207" s="3">
        <v>39</v>
      </c>
      <c r="B1207" s="3">
        <v>26</v>
      </c>
      <c r="C1207" s="5">
        <v>40021.913076822697</v>
      </c>
      <c r="D1207" s="5">
        <v>24759.2105640382</v>
      </c>
      <c r="E1207" s="5">
        <v>18016.689789298001</v>
      </c>
      <c r="F1207" s="5">
        <v>19782.784826454401</v>
      </c>
      <c r="G1207" s="5">
        <v>19213.117399809998</v>
      </c>
    </row>
    <row r="1208" spans="1:7" x14ac:dyDescent="0.55000000000000004">
      <c r="A1208" s="3">
        <v>39</v>
      </c>
      <c r="B1208" s="3">
        <v>27</v>
      </c>
      <c r="C1208" s="5">
        <v>18107.908427026901</v>
      </c>
      <c r="D1208" s="5">
        <v>18706.693158632199</v>
      </c>
      <c r="E1208" s="5">
        <v>21874.342414636601</v>
      </c>
      <c r="F1208" s="5">
        <v>22300.703629235901</v>
      </c>
      <c r="G1208" s="5">
        <v>19461.530864544198</v>
      </c>
    </row>
    <row r="1209" spans="1:7" x14ac:dyDescent="0.55000000000000004">
      <c r="A1209" s="3">
        <v>39</v>
      </c>
      <c r="B1209" s="3">
        <v>28</v>
      </c>
      <c r="C1209" s="5">
        <v>64523.557923400098</v>
      </c>
      <c r="D1209" s="5">
        <v>60317.511246994298</v>
      </c>
      <c r="E1209" s="5">
        <v>66058.495110457196</v>
      </c>
      <c r="F1209" s="5">
        <v>69221.116733662493</v>
      </c>
      <c r="G1209" s="5">
        <v>75733.245279164403</v>
      </c>
    </row>
    <row r="1210" spans="1:7" x14ac:dyDescent="0.55000000000000004">
      <c r="A1210" s="3">
        <v>39</v>
      </c>
      <c r="B1210" s="3">
        <v>29</v>
      </c>
      <c r="C1210" s="5">
        <v>25687.139599869301</v>
      </c>
      <c r="D1210" s="5">
        <v>22444.790306094801</v>
      </c>
      <c r="E1210" s="5">
        <v>19649.777614433999</v>
      </c>
      <c r="F1210" s="5">
        <v>20890.6577707871</v>
      </c>
      <c r="G1210" s="5">
        <v>18950.258971434101</v>
      </c>
    </row>
    <row r="1211" spans="1:7" x14ac:dyDescent="0.55000000000000004">
      <c r="A1211" s="3">
        <v>39</v>
      </c>
      <c r="B1211" s="3">
        <v>30</v>
      </c>
      <c r="C1211" s="5">
        <v>25130.6494356765</v>
      </c>
      <c r="D1211" s="5">
        <v>18567.449445534599</v>
      </c>
      <c r="E1211" s="5">
        <v>18382.884819617098</v>
      </c>
      <c r="F1211" s="5">
        <v>17378.166130318499</v>
      </c>
      <c r="G1211" s="5">
        <v>14825.156537462701</v>
      </c>
    </row>
    <row r="1212" spans="1:7" x14ac:dyDescent="0.55000000000000004">
      <c r="A1212" s="3">
        <v>39</v>
      </c>
      <c r="B1212" s="3">
        <v>31</v>
      </c>
      <c r="C1212" s="5">
        <v>28070.284800924601</v>
      </c>
      <c r="D1212" s="5">
        <v>20725.929125619401</v>
      </c>
      <c r="E1212" s="5">
        <v>19105.371790664201</v>
      </c>
      <c r="F1212" s="5">
        <v>18345.633651934299</v>
      </c>
      <c r="G1212" s="5">
        <v>15961.335206031201</v>
      </c>
    </row>
    <row r="1213" spans="1:7" x14ac:dyDescent="0.55000000000000004">
      <c r="A1213" s="3">
        <v>40</v>
      </c>
      <c r="B1213" s="3">
        <v>1</v>
      </c>
      <c r="C1213" s="5">
        <v>64730.210421894197</v>
      </c>
      <c r="D1213" s="5">
        <v>54148.642005365698</v>
      </c>
      <c r="E1213" s="5">
        <v>66602.422495695399</v>
      </c>
      <c r="F1213" s="5">
        <v>64639.654989671799</v>
      </c>
      <c r="G1213" s="5">
        <v>55843.740323696002</v>
      </c>
    </row>
    <row r="1214" spans="1:7" x14ac:dyDescent="0.55000000000000004">
      <c r="A1214" s="3">
        <v>40</v>
      </c>
      <c r="B1214" s="3">
        <v>2</v>
      </c>
      <c r="C1214" s="5">
        <v>10088.963931779101</v>
      </c>
      <c r="D1214" s="5">
        <v>7427.0166169350296</v>
      </c>
      <c r="E1214" s="5">
        <v>6035.6535355820897</v>
      </c>
      <c r="F1214" s="5">
        <v>5468.0072171283</v>
      </c>
      <c r="G1214" s="5">
        <v>4825.8249170012396</v>
      </c>
    </row>
    <row r="1215" spans="1:7" x14ac:dyDescent="0.55000000000000004">
      <c r="A1215" s="3">
        <v>40</v>
      </c>
      <c r="B1215" s="3">
        <v>3</v>
      </c>
      <c r="C1215" s="5">
        <v>73995.553613707496</v>
      </c>
      <c r="D1215" s="5">
        <v>64738.497711359902</v>
      </c>
      <c r="E1215" s="5">
        <v>67154.855274714006</v>
      </c>
      <c r="F1215" s="5">
        <v>63476.135771717098</v>
      </c>
      <c r="G1215" s="5">
        <v>60927.075059142597</v>
      </c>
    </row>
    <row r="1216" spans="1:7" x14ac:dyDescent="0.55000000000000004">
      <c r="A1216" s="3">
        <v>40</v>
      </c>
      <c r="B1216" s="3">
        <v>4</v>
      </c>
      <c r="C1216" s="5">
        <v>3591.65964082852</v>
      </c>
      <c r="D1216" s="5">
        <v>3215.9847525656801</v>
      </c>
      <c r="E1216" s="5">
        <v>3787.4438036611</v>
      </c>
      <c r="F1216" s="5">
        <v>3885.7916426322099</v>
      </c>
      <c r="G1216" s="5">
        <v>4645.1116274349297</v>
      </c>
    </row>
    <row r="1217" spans="1:7" x14ac:dyDescent="0.55000000000000004">
      <c r="A1217" s="3">
        <v>40</v>
      </c>
      <c r="B1217" s="3">
        <v>5</v>
      </c>
      <c r="C1217" s="5">
        <v>4439.4816539329904</v>
      </c>
      <c r="D1217" s="5">
        <v>3678.9706784248901</v>
      </c>
      <c r="E1217" s="5">
        <v>5794.9723281162896</v>
      </c>
      <c r="F1217" s="5">
        <v>5579.9561496227498</v>
      </c>
      <c r="G1217" s="5">
        <v>5849.3832585748096</v>
      </c>
    </row>
    <row r="1218" spans="1:7" x14ac:dyDescent="0.55000000000000004">
      <c r="A1218" s="3">
        <v>40</v>
      </c>
      <c r="B1218" s="3">
        <v>6</v>
      </c>
      <c r="C1218" s="5">
        <v>113424.19316835199</v>
      </c>
      <c r="D1218" s="5">
        <v>100234.13251856</v>
      </c>
      <c r="E1218" s="5">
        <v>97803.5897594735</v>
      </c>
      <c r="F1218" s="5">
        <v>97153.567632968698</v>
      </c>
      <c r="G1218" s="5">
        <v>99619.205878654306</v>
      </c>
    </row>
    <row r="1219" spans="1:7" x14ac:dyDescent="0.55000000000000004">
      <c r="A1219" s="3">
        <v>40</v>
      </c>
      <c r="B1219" s="3">
        <v>7</v>
      </c>
      <c r="C1219" s="5">
        <v>41867.442078574502</v>
      </c>
      <c r="D1219" s="5">
        <v>35397.072069989197</v>
      </c>
      <c r="E1219" s="5">
        <v>34670.026670533</v>
      </c>
      <c r="F1219" s="5">
        <v>33767.027509651401</v>
      </c>
      <c r="G1219" s="5">
        <v>32627.880734530201</v>
      </c>
    </row>
    <row r="1220" spans="1:7" x14ac:dyDescent="0.55000000000000004">
      <c r="A1220" s="3">
        <v>40</v>
      </c>
      <c r="B1220" s="3">
        <v>8</v>
      </c>
      <c r="C1220" s="5">
        <v>134875.58136279901</v>
      </c>
      <c r="D1220" s="5">
        <v>117759.454388575</v>
      </c>
      <c r="E1220" s="5">
        <v>114071.35604642</v>
      </c>
      <c r="F1220" s="5">
        <v>109509.030418853</v>
      </c>
      <c r="G1220" s="5">
        <v>104387.274364741</v>
      </c>
    </row>
    <row r="1221" spans="1:7" x14ac:dyDescent="0.55000000000000004">
      <c r="A1221" s="3">
        <v>40</v>
      </c>
      <c r="B1221" s="3">
        <v>9</v>
      </c>
      <c r="C1221" s="5">
        <v>18444.210855051999</v>
      </c>
      <c r="D1221" s="5">
        <v>16596.392913889202</v>
      </c>
      <c r="E1221" s="5">
        <v>19230.573864543301</v>
      </c>
      <c r="F1221" s="5">
        <v>18524.374305505498</v>
      </c>
      <c r="G1221" s="5">
        <v>18727.456500488501</v>
      </c>
    </row>
    <row r="1222" spans="1:7" x14ac:dyDescent="0.55000000000000004">
      <c r="A1222" s="3">
        <v>40</v>
      </c>
      <c r="B1222" s="3">
        <v>10</v>
      </c>
      <c r="C1222" s="5">
        <v>72742.919155728305</v>
      </c>
      <c r="D1222" s="5">
        <v>67437.757175249906</v>
      </c>
      <c r="E1222" s="5">
        <v>71067.659376762604</v>
      </c>
      <c r="F1222" s="5">
        <v>70405.846770296601</v>
      </c>
      <c r="G1222" s="5">
        <v>66361.654237809198</v>
      </c>
    </row>
    <row r="1223" spans="1:7" x14ac:dyDescent="0.55000000000000004">
      <c r="A1223" s="3">
        <v>40</v>
      </c>
      <c r="B1223" s="3">
        <v>11</v>
      </c>
      <c r="C1223" s="5">
        <v>39059.424184138603</v>
      </c>
      <c r="D1223" s="5">
        <v>34381.932439883502</v>
      </c>
      <c r="E1223" s="5">
        <v>35003.567617763998</v>
      </c>
      <c r="F1223" s="5">
        <v>36528.860981623198</v>
      </c>
      <c r="G1223" s="5">
        <v>37749.658008848899</v>
      </c>
    </row>
    <row r="1224" spans="1:7" x14ac:dyDescent="0.55000000000000004">
      <c r="A1224" s="3">
        <v>40</v>
      </c>
      <c r="B1224" s="3">
        <v>12</v>
      </c>
      <c r="C1224" s="5">
        <v>62274.069040402799</v>
      </c>
      <c r="D1224" s="5">
        <v>53371.288011004697</v>
      </c>
      <c r="E1224" s="5">
        <v>55587.0729846916</v>
      </c>
      <c r="F1224" s="5">
        <v>53195.0141690975</v>
      </c>
      <c r="G1224" s="5">
        <v>48732.755316699397</v>
      </c>
    </row>
    <row r="1225" spans="1:7" x14ac:dyDescent="0.55000000000000004">
      <c r="A1225" s="3">
        <v>40</v>
      </c>
      <c r="B1225" s="3">
        <v>13</v>
      </c>
      <c r="C1225" s="5">
        <v>35550.182093780597</v>
      </c>
      <c r="D1225" s="5">
        <v>27606.028334951501</v>
      </c>
      <c r="E1225" s="5">
        <v>21084.208691777301</v>
      </c>
      <c r="F1225" s="5">
        <v>19829.346821338899</v>
      </c>
      <c r="G1225" s="5">
        <v>16838.439855144701</v>
      </c>
    </row>
    <row r="1226" spans="1:7" x14ac:dyDescent="0.55000000000000004">
      <c r="A1226" s="3">
        <v>40</v>
      </c>
      <c r="B1226" s="3">
        <v>14</v>
      </c>
      <c r="C1226" s="5">
        <v>136079.43977695401</v>
      </c>
      <c r="D1226" s="5">
        <v>111098.402308787</v>
      </c>
      <c r="E1226" s="5">
        <v>128463.10710180399</v>
      </c>
      <c r="F1226" s="5">
        <v>122686.982131925</v>
      </c>
      <c r="G1226" s="5">
        <v>122638.424839933</v>
      </c>
    </row>
    <row r="1227" spans="1:7" x14ac:dyDescent="0.55000000000000004">
      <c r="A1227" s="3">
        <v>40</v>
      </c>
      <c r="B1227" s="3">
        <v>15</v>
      </c>
      <c r="C1227" s="5">
        <v>12795.824302605201</v>
      </c>
      <c r="D1227" s="5">
        <v>10329.752979651401</v>
      </c>
      <c r="E1227" s="5">
        <v>10358.986027404701</v>
      </c>
      <c r="F1227" s="5">
        <v>9356.1377962770093</v>
      </c>
      <c r="G1227" s="5">
        <v>11624.7026832028</v>
      </c>
    </row>
    <row r="1228" spans="1:7" x14ac:dyDescent="0.55000000000000004">
      <c r="A1228" s="3">
        <v>40</v>
      </c>
      <c r="B1228" s="3">
        <v>16</v>
      </c>
      <c r="C1228" s="5">
        <v>58180.800521028199</v>
      </c>
      <c r="D1228" s="5">
        <v>56739.392374820702</v>
      </c>
      <c r="E1228" s="5">
        <v>55750.545574641103</v>
      </c>
      <c r="F1228" s="5">
        <v>51965.522912747401</v>
      </c>
      <c r="G1228" s="5">
        <v>49977.517885710702</v>
      </c>
    </row>
    <row r="1229" spans="1:7" x14ac:dyDescent="0.55000000000000004">
      <c r="A1229" s="3">
        <v>40</v>
      </c>
      <c r="B1229" s="3">
        <v>17</v>
      </c>
      <c r="C1229" s="5">
        <v>282147.55178911501</v>
      </c>
      <c r="D1229" s="5">
        <v>236638.88471228199</v>
      </c>
      <c r="E1229" s="5">
        <v>216880.764802955</v>
      </c>
      <c r="F1229" s="5">
        <v>212076.168648861</v>
      </c>
      <c r="G1229" s="5">
        <v>216077.88463699201</v>
      </c>
    </row>
    <row r="1230" spans="1:7" x14ac:dyDescent="0.55000000000000004">
      <c r="A1230" s="3">
        <v>40</v>
      </c>
      <c r="B1230" s="3">
        <v>18</v>
      </c>
      <c r="C1230" s="5">
        <v>89110.263122478194</v>
      </c>
      <c r="D1230" s="5">
        <v>89166.749664337302</v>
      </c>
      <c r="E1230" s="5">
        <v>94795.937521247994</v>
      </c>
      <c r="F1230" s="5">
        <v>91903.788726562998</v>
      </c>
      <c r="G1230" s="5">
        <v>95341.740125426193</v>
      </c>
    </row>
    <row r="1231" spans="1:7" x14ac:dyDescent="0.55000000000000004">
      <c r="A1231" s="3">
        <v>40</v>
      </c>
      <c r="B1231" s="3">
        <v>19</v>
      </c>
      <c r="C1231" s="5">
        <v>165636.95429372101</v>
      </c>
      <c r="D1231" s="5">
        <v>136686.04372125099</v>
      </c>
      <c r="E1231" s="5">
        <v>127228.329527143</v>
      </c>
      <c r="F1231" s="5">
        <v>122792.271959245</v>
      </c>
      <c r="G1231" s="5">
        <v>117285.138774961</v>
      </c>
    </row>
    <row r="1232" spans="1:7" x14ac:dyDescent="0.55000000000000004">
      <c r="A1232" s="3">
        <v>40</v>
      </c>
      <c r="B1232" s="3">
        <v>20</v>
      </c>
      <c r="C1232" s="5">
        <v>222833.30476911401</v>
      </c>
      <c r="D1232" s="5">
        <v>228306.47537630799</v>
      </c>
      <c r="E1232" s="5">
        <v>242585.38717763399</v>
      </c>
      <c r="F1232" s="5">
        <v>225174.57420003001</v>
      </c>
      <c r="G1232" s="5">
        <v>207565.221360628</v>
      </c>
    </row>
    <row r="1233" spans="1:7" x14ac:dyDescent="0.55000000000000004">
      <c r="A1233" s="3">
        <v>40</v>
      </c>
      <c r="B1233" s="3">
        <v>21</v>
      </c>
      <c r="C1233" s="5">
        <v>276717.45710551098</v>
      </c>
      <c r="D1233" s="5">
        <v>226635.90525745199</v>
      </c>
      <c r="E1233" s="5">
        <v>216820.09568041601</v>
      </c>
      <c r="F1233" s="5">
        <v>209394.04247854001</v>
      </c>
      <c r="G1233" s="5">
        <v>205790.14463573601</v>
      </c>
    </row>
    <row r="1234" spans="1:7" x14ac:dyDescent="0.55000000000000004">
      <c r="A1234" s="3">
        <v>40</v>
      </c>
      <c r="B1234" s="3">
        <v>22</v>
      </c>
      <c r="C1234" s="5">
        <v>85650.170510585405</v>
      </c>
      <c r="D1234" s="5">
        <v>69267.453445243606</v>
      </c>
      <c r="E1234" s="5">
        <v>62195.295891886599</v>
      </c>
      <c r="F1234" s="5">
        <v>58232.968937663398</v>
      </c>
      <c r="G1234" s="5">
        <v>53996.525886944699</v>
      </c>
    </row>
    <row r="1235" spans="1:7" x14ac:dyDescent="0.55000000000000004">
      <c r="A1235" s="3">
        <v>40</v>
      </c>
      <c r="B1235" s="3">
        <v>23</v>
      </c>
      <c r="C1235" s="5">
        <v>193131.707633629</v>
      </c>
      <c r="D1235" s="5">
        <v>136387.73212309601</v>
      </c>
      <c r="E1235" s="5">
        <v>132645.904319958</v>
      </c>
      <c r="F1235" s="5">
        <v>125293.57397540699</v>
      </c>
      <c r="G1235" s="5">
        <v>125040.858913877</v>
      </c>
    </row>
    <row r="1236" spans="1:7" x14ac:dyDescent="0.55000000000000004">
      <c r="A1236" s="3">
        <v>40</v>
      </c>
      <c r="B1236" s="3">
        <v>24</v>
      </c>
      <c r="C1236" s="5">
        <v>122403.483518668</v>
      </c>
      <c r="D1236" s="5">
        <v>103904.530194041</v>
      </c>
      <c r="E1236" s="5">
        <v>108802.507583226</v>
      </c>
      <c r="F1236" s="5">
        <v>107873.105489254</v>
      </c>
      <c r="G1236" s="5">
        <v>106633.91549052</v>
      </c>
    </row>
    <row r="1237" spans="1:7" x14ac:dyDescent="0.55000000000000004">
      <c r="A1237" s="3">
        <v>40</v>
      </c>
      <c r="B1237" s="3">
        <v>25</v>
      </c>
      <c r="C1237" s="5">
        <v>90552.822217432797</v>
      </c>
      <c r="D1237" s="5">
        <v>70977.165551013895</v>
      </c>
      <c r="E1237" s="5">
        <v>79600.103828599604</v>
      </c>
      <c r="F1237" s="5">
        <v>79076.524415102307</v>
      </c>
      <c r="G1237" s="5">
        <v>77021.969886879597</v>
      </c>
    </row>
    <row r="1238" spans="1:7" x14ac:dyDescent="0.55000000000000004">
      <c r="A1238" s="3">
        <v>40</v>
      </c>
      <c r="B1238" s="3">
        <v>26</v>
      </c>
      <c r="C1238" s="5">
        <v>388194.66289408598</v>
      </c>
      <c r="D1238" s="5">
        <v>280297.85841951199</v>
      </c>
      <c r="E1238" s="5">
        <v>231447.86766692399</v>
      </c>
      <c r="F1238" s="5">
        <v>257537.69314702801</v>
      </c>
      <c r="G1238" s="5">
        <v>271661.36041219102</v>
      </c>
    </row>
    <row r="1239" spans="1:7" x14ac:dyDescent="0.55000000000000004">
      <c r="A1239" s="3">
        <v>40</v>
      </c>
      <c r="B1239" s="3">
        <v>27</v>
      </c>
      <c r="C1239" s="5">
        <v>251451.53636266201</v>
      </c>
      <c r="D1239" s="5">
        <v>225581.03096711999</v>
      </c>
      <c r="E1239" s="5">
        <v>246128.75785176101</v>
      </c>
      <c r="F1239" s="5">
        <v>229212.57949270401</v>
      </c>
      <c r="G1239" s="5">
        <v>219815.962519163</v>
      </c>
    </row>
    <row r="1240" spans="1:7" x14ac:dyDescent="0.55000000000000004">
      <c r="A1240" s="3">
        <v>40</v>
      </c>
      <c r="B1240" s="3">
        <v>28</v>
      </c>
      <c r="C1240" s="5">
        <v>428569.15273010998</v>
      </c>
      <c r="D1240" s="5">
        <v>317059.13120991399</v>
      </c>
      <c r="E1240" s="5">
        <v>298245.55531820602</v>
      </c>
      <c r="F1240" s="5">
        <v>304979.03550888202</v>
      </c>
      <c r="G1240" s="5">
        <v>328573.91626015701</v>
      </c>
    </row>
    <row r="1241" spans="1:7" x14ac:dyDescent="0.55000000000000004">
      <c r="A1241" s="3">
        <v>40</v>
      </c>
      <c r="B1241" s="3">
        <v>29</v>
      </c>
      <c r="C1241" s="5">
        <v>207952.83437326399</v>
      </c>
      <c r="D1241" s="5">
        <v>184934.39848200401</v>
      </c>
      <c r="E1241" s="5">
        <v>178121.893104374</v>
      </c>
      <c r="F1241" s="5">
        <v>178251.51954504699</v>
      </c>
      <c r="G1241" s="5">
        <v>177248.710707133</v>
      </c>
    </row>
    <row r="1242" spans="1:7" x14ac:dyDescent="0.55000000000000004">
      <c r="A1242" s="3">
        <v>40</v>
      </c>
      <c r="B1242" s="3">
        <v>30</v>
      </c>
      <c r="C1242" s="5">
        <v>211429.58528490001</v>
      </c>
      <c r="D1242" s="5">
        <v>201675.59012187799</v>
      </c>
      <c r="E1242" s="5">
        <v>202716.156294424</v>
      </c>
      <c r="F1242" s="5">
        <v>195292.74107917101</v>
      </c>
      <c r="G1242" s="5">
        <v>177865.290752203</v>
      </c>
    </row>
    <row r="1243" spans="1:7" x14ac:dyDescent="0.55000000000000004">
      <c r="A1243" s="3">
        <v>40</v>
      </c>
      <c r="B1243" s="3">
        <v>31</v>
      </c>
      <c r="C1243" s="5">
        <v>194395.94849504001</v>
      </c>
      <c r="D1243" s="5">
        <v>158341.57276948699</v>
      </c>
      <c r="E1243" s="5">
        <v>142610.45680404999</v>
      </c>
      <c r="F1243" s="5">
        <v>128939.60923556</v>
      </c>
      <c r="G1243" s="5">
        <v>120272.48364409601</v>
      </c>
    </row>
    <row r="1244" spans="1:7" x14ac:dyDescent="0.55000000000000004">
      <c r="A1244" s="3">
        <v>41</v>
      </c>
      <c r="B1244" s="3">
        <v>1</v>
      </c>
      <c r="C1244" s="5">
        <v>29130.1309804886</v>
      </c>
      <c r="D1244" s="5">
        <v>17389.981742551001</v>
      </c>
      <c r="E1244" s="5">
        <v>11957.411731682099</v>
      </c>
      <c r="F1244" s="5">
        <v>12170.682662281701</v>
      </c>
      <c r="G1244" s="5">
        <v>10135.5782602253</v>
      </c>
    </row>
    <row r="1245" spans="1:7" x14ac:dyDescent="0.55000000000000004">
      <c r="A1245" s="3">
        <v>41</v>
      </c>
      <c r="B1245" s="3">
        <v>2</v>
      </c>
      <c r="C1245" s="5">
        <v>1020.69904321661</v>
      </c>
      <c r="D1245" s="5">
        <v>835.96250366597803</v>
      </c>
      <c r="E1245" s="5">
        <v>680.26062469348199</v>
      </c>
      <c r="F1245" s="5">
        <v>620.38155347402596</v>
      </c>
      <c r="G1245" s="5">
        <v>560.50699604966496</v>
      </c>
    </row>
    <row r="1246" spans="1:7" x14ac:dyDescent="0.55000000000000004">
      <c r="A1246" s="3">
        <v>41</v>
      </c>
      <c r="B1246" s="3">
        <v>3</v>
      </c>
      <c r="C1246" s="5">
        <v>21344.144405042101</v>
      </c>
      <c r="D1246" s="5">
        <v>18710.550685834201</v>
      </c>
      <c r="E1246" s="5">
        <v>21572.853815393501</v>
      </c>
      <c r="F1246" s="5">
        <v>21318.8073534098</v>
      </c>
      <c r="G1246" s="5">
        <v>21237.0189413933</v>
      </c>
    </row>
    <row r="1247" spans="1:7" x14ac:dyDescent="0.55000000000000004">
      <c r="A1247" s="3">
        <v>41</v>
      </c>
      <c r="B1247" s="3">
        <v>4</v>
      </c>
      <c r="C1247" s="5">
        <v>2002.53557042067</v>
      </c>
      <c r="D1247" s="5">
        <v>1369.9503206401</v>
      </c>
      <c r="E1247" s="5">
        <v>1211.81158689475</v>
      </c>
      <c r="F1247" s="5">
        <v>1131.8483516880599</v>
      </c>
      <c r="G1247" s="5">
        <v>979.27726146687803</v>
      </c>
    </row>
    <row r="1248" spans="1:7" x14ac:dyDescent="0.55000000000000004">
      <c r="A1248" s="3">
        <v>41</v>
      </c>
      <c r="B1248" s="3">
        <v>5</v>
      </c>
      <c r="C1248" s="5">
        <v>2858.8247584847099</v>
      </c>
      <c r="D1248" s="5">
        <v>2121.9681196332699</v>
      </c>
      <c r="E1248" s="5">
        <v>2125.2578652553302</v>
      </c>
      <c r="F1248" s="5">
        <v>2035.1225890200201</v>
      </c>
      <c r="G1248" s="5">
        <v>1977.55681567939</v>
      </c>
    </row>
    <row r="1249" spans="1:7" x14ac:dyDescent="0.55000000000000004">
      <c r="A1249" s="3">
        <v>41</v>
      </c>
      <c r="B1249" s="3">
        <v>6</v>
      </c>
      <c r="C1249" s="5">
        <v>21148.220099822502</v>
      </c>
      <c r="D1249" s="5">
        <v>19134.588355196</v>
      </c>
      <c r="E1249" s="5">
        <v>19312.3816262539</v>
      </c>
      <c r="F1249" s="5">
        <v>20080.127869804801</v>
      </c>
      <c r="G1249" s="5">
        <v>18841.478187646</v>
      </c>
    </row>
    <row r="1250" spans="1:7" x14ac:dyDescent="0.55000000000000004">
      <c r="A1250" s="3">
        <v>41</v>
      </c>
      <c r="B1250" s="3">
        <v>7</v>
      </c>
      <c r="C1250" s="5">
        <v>7114.4956369114898</v>
      </c>
      <c r="D1250" s="5">
        <v>4853.0722155691301</v>
      </c>
      <c r="E1250" s="5">
        <v>3951.4192365737799</v>
      </c>
      <c r="F1250" s="5">
        <v>3686.1540028301902</v>
      </c>
      <c r="G1250" s="5">
        <v>3449.56532296248</v>
      </c>
    </row>
    <row r="1251" spans="1:7" x14ac:dyDescent="0.55000000000000004">
      <c r="A1251" s="3">
        <v>41</v>
      </c>
      <c r="B1251" s="3">
        <v>8</v>
      </c>
      <c r="C1251" s="5">
        <v>8026.0786788769801</v>
      </c>
      <c r="D1251" s="5">
        <v>7005.5314023254296</v>
      </c>
      <c r="E1251" s="5">
        <v>9017.2740660399304</v>
      </c>
      <c r="F1251" s="5">
        <v>9456.2702605623108</v>
      </c>
      <c r="G1251" s="5">
        <v>11061.0699618784</v>
      </c>
    </row>
    <row r="1252" spans="1:7" x14ac:dyDescent="0.55000000000000004">
      <c r="A1252" s="3">
        <v>41</v>
      </c>
      <c r="B1252" s="3">
        <v>9</v>
      </c>
      <c r="C1252" s="5">
        <v>8039.2945796365802</v>
      </c>
      <c r="D1252" s="5">
        <v>6835.4261024014204</v>
      </c>
      <c r="E1252" s="5">
        <v>6457.5551501233904</v>
      </c>
      <c r="F1252" s="5">
        <v>5942.1908125180098</v>
      </c>
      <c r="G1252" s="5">
        <v>5900.7853762162704</v>
      </c>
    </row>
    <row r="1253" spans="1:7" x14ac:dyDescent="0.55000000000000004">
      <c r="A1253" s="3">
        <v>41</v>
      </c>
      <c r="B1253" s="3">
        <v>10</v>
      </c>
      <c r="C1253" s="5">
        <v>12923.7622686455</v>
      </c>
      <c r="D1253" s="5">
        <v>12256.657862653899</v>
      </c>
      <c r="E1253" s="5">
        <v>13018.459579086</v>
      </c>
      <c r="F1253" s="5">
        <v>13105.832771151099</v>
      </c>
      <c r="G1253" s="5">
        <v>12172.9805585794</v>
      </c>
    </row>
    <row r="1254" spans="1:7" x14ac:dyDescent="0.55000000000000004">
      <c r="A1254" s="3">
        <v>41</v>
      </c>
      <c r="B1254" s="3">
        <v>11</v>
      </c>
      <c r="C1254" s="5">
        <v>53596.043005258201</v>
      </c>
      <c r="D1254" s="5">
        <v>31056.664922368</v>
      </c>
      <c r="E1254" s="5">
        <v>33212.616536169699</v>
      </c>
      <c r="F1254" s="5">
        <v>33755.1728305086</v>
      </c>
      <c r="G1254" s="5">
        <v>33157.384970692103</v>
      </c>
    </row>
    <row r="1255" spans="1:7" x14ac:dyDescent="0.55000000000000004">
      <c r="A1255" s="3">
        <v>41</v>
      </c>
      <c r="B1255" s="3">
        <v>12</v>
      </c>
      <c r="C1255" s="5">
        <v>23044.828363186902</v>
      </c>
      <c r="D1255" s="5">
        <v>20119.734509142701</v>
      </c>
      <c r="E1255" s="5">
        <v>25178.436065631999</v>
      </c>
      <c r="F1255" s="5">
        <v>24012.156023720301</v>
      </c>
      <c r="G1255" s="5">
        <v>21824.203299393099</v>
      </c>
    </row>
    <row r="1256" spans="1:7" x14ac:dyDescent="0.55000000000000004">
      <c r="A1256" s="3">
        <v>41</v>
      </c>
      <c r="B1256" s="3">
        <v>13</v>
      </c>
      <c r="C1256" s="5">
        <v>7147.0258952860404</v>
      </c>
      <c r="D1256" s="5">
        <v>6208.3542711974796</v>
      </c>
      <c r="E1256" s="5">
        <v>4996.7471425008298</v>
      </c>
      <c r="F1256" s="5">
        <v>4538.4089888746703</v>
      </c>
      <c r="G1256" s="5">
        <v>3515.9587823310098</v>
      </c>
    </row>
    <row r="1257" spans="1:7" x14ac:dyDescent="0.55000000000000004">
      <c r="A1257" s="3">
        <v>41</v>
      </c>
      <c r="B1257" s="3">
        <v>14</v>
      </c>
      <c r="C1257" s="5">
        <v>12158.248627564801</v>
      </c>
      <c r="D1257" s="5">
        <v>10107.5246359387</v>
      </c>
      <c r="E1257" s="5">
        <v>11494.109191710701</v>
      </c>
      <c r="F1257" s="5">
        <v>11271.676907344599</v>
      </c>
      <c r="G1257" s="5">
        <v>10773.977438288999</v>
      </c>
    </row>
    <row r="1258" spans="1:7" x14ac:dyDescent="0.55000000000000004">
      <c r="A1258" s="3">
        <v>41</v>
      </c>
      <c r="B1258" s="3">
        <v>15</v>
      </c>
      <c r="C1258" s="5">
        <v>1539.842099322</v>
      </c>
      <c r="D1258" s="5">
        <v>1481.9780515665</v>
      </c>
      <c r="E1258" s="5">
        <v>1529.6723175223799</v>
      </c>
      <c r="F1258" s="5">
        <v>1338.6887338819599</v>
      </c>
      <c r="G1258" s="5">
        <v>1230.6606506803701</v>
      </c>
    </row>
    <row r="1259" spans="1:7" x14ac:dyDescent="0.55000000000000004">
      <c r="A1259" s="3">
        <v>41</v>
      </c>
      <c r="B1259" s="3">
        <v>16</v>
      </c>
      <c r="C1259" s="5">
        <v>12809.8045852628</v>
      </c>
      <c r="D1259" s="5">
        <v>10736.3695263874</v>
      </c>
      <c r="E1259" s="5">
        <v>12338.7496593008</v>
      </c>
      <c r="F1259" s="5">
        <v>11923.851198484999</v>
      </c>
      <c r="G1259" s="5">
        <v>11303.8556781774</v>
      </c>
    </row>
    <row r="1260" spans="1:7" x14ac:dyDescent="0.55000000000000004">
      <c r="A1260" s="3">
        <v>41</v>
      </c>
      <c r="B1260" s="3">
        <v>17</v>
      </c>
      <c r="C1260" s="5">
        <v>84359.038841763104</v>
      </c>
      <c r="D1260" s="5">
        <v>67796.189648043903</v>
      </c>
      <c r="E1260" s="5">
        <v>62320.976478340002</v>
      </c>
      <c r="F1260" s="5">
        <v>61513.200954623397</v>
      </c>
      <c r="G1260" s="5">
        <v>63381.311622709603</v>
      </c>
    </row>
    <row r="1261" spans="1:7" x14ac:dyDescent="0.55000000000000004">
      <c r="A1261" s="3">
        <v>41</v>
      </c>
      <c r="B1261" s="3">
        <v>18</v>
      </c>
      <c r="C1261" s="5">
        <v>19572.941780773501</v>
      </c>
      <c r="D1261" s="5">
        <v>17874.121785294199</v>
      </c>
      <c r="E1261" s="5">
        <v>17943.860533658801</v>
      </c>
      <c r="F1261" s="5">
        <v>17601.222489797401</v>
      </c>
      <c r="G1261" s="5">
        <v>18493.0341431827</v>
      </c>
    </row>
    <row r="1262" spans="1:7" x14ac:dyDescent="0.55000000000000004">
      <c r="A1262" s="3">
        <v>41</v>
      </c>
      <c r="B1262" s="3">
        <v>19</v>
      </c>
      <c r="C1262" s="5">
        <v>12488.7299874777</v>
      </c>
      <c r="D1262" s="5">
        <v>9853.4378638203307</v>
      </c>
      <c r="E1262" s="5">
        <v>8350.1938029994508</v>
      </c>
      <c r="F1262" s="5">
        <v>7989.94594169843</v>
      </c>
      <c r="G1262" s="5">
        <v>7708.2882309944298</v>
      </c>
    </row>
    <row r="1263" spans="1:7" x14ac:dyDescent="0.55000000000000004">
      <c r="A1263" s="3">
        <v>41</v>
      </c>
      <c r="B1263" s="3">
        <v>20</v>
      </c>
      <c r="C1263" s="5">
        <v>53214.2538366589</v>
      </c>
      <c r="D1263" s="5">
        <v>45238.411757574897</v>
      </c>
      <c r="E1263" s="5">
        <v>47408.350190761099</v>
      </c>
      <c r="F1263" s="5">
        <v>42604.020871865403</v>
      </c>
      <c r="G1263" s="5">
        <v>39786.794331221099</v>
      </c>
    </row>
    <row r="1264" spans="1:7" x14ac:dyDescent="0.55000000000000004">
      <c r="A1264" s="3">
        <v>41</v>
      </c>
      <c r="B1264" s="3">
        <v>21</v>
      </c>
      <c r="C1264" s="5">
        <v>49162.7408964473</v>
      </c>
      <c r="D1264" s="5">
        <v>39228.294787771803</v>
      </c>
      <c r="E1264" s="5">
        <v>38492.750578259802</v>
      </c>
      <c r="F1264" s="5">
        <v>37150.235755846501</v>
      </c>
      <c r="G1264" s="5">
        <v>35483.660289076797</v>
      </c>
    </row>
    <row r="1265" spans="1:7" x14ac:dyDescent="0.55000000000000004">
      <c r="A1265" s="3">
        <v>41</v>
      </c>
      <c r="B1265" s="3">
        <v>22</v>
      </c>
      <c r="C1265" s="5">
        <v>16964.2657303751</v>
      </c>
      <c r="D1265" s="5">
        <v>11962.0347257216</v>
      </c>
      <c r="E1265" s="5">
        <v>9155.2097282404502</v>
      </c>
      <c r="F1265" s="5">
        <v>8317.2427842629895</v>
      </c>
      <c r="G1265" s="5">
        <v>8145.1524187369596</v>
      </c>
    </row>
    <row r="1266" spans="1:7" x14ac:dyDescent="0.55000000000000004">
      <c r="A1266" s="3">
        <v>41</v>
      </c>
      <c r="B1266" s="3">
        <v>23</v>
      </c>
      <c r="C1266" s="5">
        <v>22561.189243746201</v>
      </c>
      <c r="D1266" s="5">
        <v>16238.560149761701</v>
      </c>
      <c r="E1266" s="5">
        <v>15907.3350930495</v>
      </c>
      <c r="F1266" s="5">
        <v>15041.992380624701</v>
      </c>
      <c r="G1266" s="5">
        <v>14597.561282453</v>
      </c>
    </row>
    <row r="1267" spans="1:7" x14ac:dyDescent="0.55000000000000004">
      <c r="A1267" s="3">
        <v>41</v>
      </c>
      <c r="B1267" s="3">
        <v>24</v>
      </c>
      <c r="C1267" s="5">
        <v>3904.1493456758999</v>
      </c>
      <c r="D1267" s="5">
        <v>3816.2607394472302</v>
      </c>
      <c r="E1267" s="5">
        <v>3890.7754402492201</v>
      </c>
      <c r="F1267" s="5">
        <v>3814.9107576648098</v>
      </c>
      <c r="G1267" s="5">
        <v>3735.6129434797499</v>
      </c>
    </row>
    <row r="1268" spans="1:7" x14ac:dyDescent="0.55000000000000004">
      <c r="A1268" s="3">
        <v>41</v>
      </c>
      <c r="B1268" s="3">
        <v>25</v>
      </c>
      <c r="C1268" s="5">
        <v>12636.7074359986</v>
      </c>
      <c r="D1268" s="5">
        <v>10605.308528215701</v>
      </c>
      <c r="E1268" s="5">
        <v>9629.8372311468593</v>
      </c>
      <c r="F1268" s="5">
        <v>10276.9830944185</v>
      </c>
      <c r="G1268" s="5">
        <v>9774.2528168711196</v>
      </c>
    </row>
    <row r="1269" spans="1:7" x14ac:dyDescent="0.55000000000000004">
      <c r="A1269" s="3">
        <v>41</v>
      </c>
      <c r="B1269" s="3">
        <v>26</v>
      </c>
      <c r="C1269" s="5">
        <v>40613.693249024</v>
      </c>
      <c r="D1269" s="5">
        <v>29637.8150974567</v>
      </c>
      <c r="E1269" s="5">
        <v>25395.412677143999</v>
      </c>
      <c r="F1269" s="5">
        <v>27664.282315978799</v>
      </c>
      <c r="G1269" s="5">
        <v>28088.9833698025</v>
      </c>
    </row>
    <row r="1270" spans="1:7" x14ac:dyDescent="0.55000000000000004">
      <c r="A1270" s="3">
        <v>41</v>
      </c>
      <c r="B1270" s="3">
        <v>27</v>
      </c>
      <c r="C1270" s="5">
        <v>14517.514910119</v>
      </c>
      <c r="D1270" s="5">
        <v>25399.673604701002</v>
      </c>
      <c r="E1270" s="5">
        <v>35933.540483656201</v>
      </c>
      <c r="F1270" s="5">
        <v>40145.572780444803</v>
      </c>
      <c r="G1270" s="5">
        <v>38121.468981084698</v>
      </c>
    </row>
    <row r="1271" spans="1:7" x14ac:dyDescent="0.55000000000000004">
      <c r="A1271" s="3">
        <v>41</v>
      </c>
      <c r="B1271" s="3">
        <v>28</v>
      </c>
      <c r="C1271" s="5">
        <v>82222.562582016399</v>
      </c>
      <c r="D1271" s="5">
        <v>63574.661286468203</v>
      </c>
      <c r="E1271" s="5">
        <v>61964.653647553001</v>
      </c>
      <c r="F1271" s="5">
        <v>64954.498682668796</v>
      </c>
      <c r="G1271" s="5">
        <v>74677.400325076102</v>
      </c>
    </row>
    <row r="1272" spans="1:7" x14ac:dyDescent="0.55000000000000004">
      <c r="A1272" s="3">
        <v>41</v>
      </c>
      <c r="B1272" s="3">
        <v>29</v>
      </c>
      <c r="C1272" s="5">
        <v>30319.888200741902</v>
      </c>
      <c r="D1272" s="5">
        <v>28401.2591734868</v>
      </c>
      <c r="E1272" s="5">
        <v>24498.686806845599</v>
      </c>
      <c r="F1272" s="5">
        <v>23513.5454197133</v>
      </c>
      <c r="G1272" s="5">
        <v>21791.6493107024</v>
      </c>
    </row>
    <row r="1273" spans="1:7" x14ac:dyDescent="0.55000000000000004">
      <c r="A1273" s="3">
        <v>41</v>
      </c>
      <c r="B1273" s="3">
        <v>30</v>
      </c>
      <c r="C1273" s="5">
        <v>30003.689419249898</v>
      </c>
      <c r="D1273" s="5">
        <v>27621.789599110201</v>
      </c>
      <c r="E1273" s="5">
        <v>24181.9009770296</v>
      </c>
      <c r="F1273" s="5">
        <v>22532.819562625202</v>
      </c>
      <c r="G1273" s="5">
        <v>22829.708295462999</v>
      </c>
    </row>
    <row r="1274" spans="1:7" x14ac:dyDescent="0.55000000000000004">
      <c r="A1274" s="3">
        <v>41</v>
      </c>
      <c r="B1274" s="3">
        <v>31</v>
      </c>
      <c r="C1274" s="5">
        <v>28348.335081827001</v>
      </c>
      <c r="D1274" s="5">
        <v>29488.190302486801</v>
      </c>
      <c r="E1274" s="5">
        <v>31511.0572290659</v>
      </c>
      <c r="F1274" s="5">
        <v>32359.389666157302</v>
      </c>
      <c r="G1274" s="5">
        <v>31772.660132066299</v>
      </c>
    </row>
    <row r="1275" spans="1:7" x14ac:dyDescent="0.55000000000000004">
      <c r="A1275" s="3">
        <v>42</v>
      </c>
      <c r="B1275" s="3">
        <v>1</v>
      </c>
      <c r="C1275" s="5">
        <v>37889.459415049503</v>
      </c>
      <c r="D1275" s="5">
        <v>22507.173561140899</v>
      </c>
      <c r="E1275" s="5">
        <v>18799.060631064898</v>
      </c>
      <c r="F1275" s="5">
        <v>17490.9701297315</v>
      </c>
      <c r="G1275" s="5">
        <v>13524.4467217991</v>
      </c>
    </row>
    <row r="1276" spans="1:7" x14ac:dyDescent="0.55000000000000004">
      <c r="A1276" s="3">
        <v>42</v>
      </c>
      <c r="B1276" s="3">
        <v>2</v>
      </c>
      <c r="C1276" s="5">
        <v>4196.0734671280798</v>
      </c>
      <c r="D1276" s="5">
        <v>3160.7148747399801</v>
      </c>
      <c r="E1276" s="5">
        <v>2723.8041298838798</v>
      </c>
      <c r="F1276" s="5">
        <v>2494.48325552709</v>
      </c>
      <c r="G1276" s="5">
        <v>2268.3036750558099</v>
      </c>
    </row>
    <row r="1277" spans="1:7" x14ac:dyDescent="0.55000000000000004">
      <c r="A1277" s="3">
        <v>42</v>
      </c>
      <c r="B1277" s="3">
        <v>3</v>
      </c>
      <c r="C1277" s="5">
        <v>19174.597722922299</v>
      </c>
      <c r="D1277" s="5">
        <v>15804.202478785301</v>
      </c>
      <c r="E1277" s="5">
        <v>17910.270181269301</v>
      </c>
      <c r="F1277" s="5">
        <v>17123.217913068602</v>
      </c>
      <c r="G1277" s="5">
        <v>15580.2616331626</v>
      </c>
    </row>
    <row r="1278" spans="1:7" x14ac:dyDescent="0.55000000000000004">
      <c r="A1278" s="3">
        <v>42</v>
      </c>
      <c r="B1278" s="3">
        <v>4</v>
      </c>
      <c r="C1278" s="5">
        <v>2530.7663116665199</v>
      </c>
      <c r="D1278" s="5">
        <v>1715.48565810285</v>
      </c>
      <c r="E1278" s="5">
        <v>1530.8313754205701</v>
      </c>
      <c r="F1278" s="5">
        <v>1380.9983032335699</v>
      </c>
      <c r="G1278" s="5">
        <v>1323.41193096455</v>
      </c>
    </row>
    <row r="1279" spans="1:7" x14ac:dyDescent="0.55000000000000004">
      <c r="A1279" s="3">
        <v>42</v>
      </c>
      <c r="B1279" s="3">
        <v>5</v>
      </c>
      <c r="C1279" s="5">
        <v>1342.6325864312801</v>
      </c>
      <c r="D1279" s="5">
        <v>864.80567090207796</v>
      </c>
      <c r="E1279" s="5">
        <v>712.10666595467501</v>
      </c>
      <c r="F1279" s="5">
        <v>671.03207587388295</v>
      </c>
      <c r="G1279" s="5">
        <v>642.86900914865998</v>
      </c>
    </row>
    <row r="1280" spans="1:7" x14ac:dyDescent="0.55000000000000004">
      <c r="A1280" s="3">
        <v>42</v>
      </c>
      <c r="B1280" s="3">
        <v>6</v>
      </c>
      <c r="C1280" s="5">
        <v>3548.6824353787201</v>
      </c>
      <c r="D1280" s="5">
        <v>3028.4085316953801</v>
      </c>
      <c r="E1280" s="5">
        <v>3313.5729905211401</v>
      </c>
      <c r="F1280" s="5">
        <v>3397.3982178573001</v>
      </c>
      <c r="G1280" s="5">
        <v>3473.0006855511601</v>
      </c>
    </row>
    <row r="1281" spans="1:7" x14ac:dyDescent="0.55000000000000004">
      <c r="A1281" s="3">
        <v>42</v>
      </c>
      <c r="B1281" s="3">
        <v>7</v>
      </c>
      <c r="C1281" s="5">
        <v>10208.4900537539</v>
      </c>
      <c r="D1281" s="5">
        <v>6586.9814210021495</v>
      </c>
      <c r="E1281" s="5">
        <v>5648.3654722286701</v>
      </c>
      <c r="F1281" s="5">
        <v>5480.8718980775302</v>
      </c>
      <c r="G1281" s="5">
        <v>4862.6447031282396</v>
      </c>
    </row>
    <row r="1282" spans="1:7" x14ac:dyDescent="0.55000000000000004">
      <c r="A1282" s="3">
        <v>42</v>
      </c>
      <c r="B1282" s="3">
        <v>8</v>
      </c>
      <c r="C1282" s="5">
        <v>7715.2516591523299</v>
      </c>
      <c r="D1282" s="5">
        <v>5450.5248928580704</v>
      </c>
      <c r="E1282" s="5">
        <v>4556.8416524251397</v>
      </c>
      <c r="F1282" s="5">
        <v>4177.2767488418604</v>
      </c>
      <c r="G1282" s="5">
        <v>3718.4921004204598</v>
      </c>
    </row>
    <row r="1283" spans="1:7" x14ac:dyDescent="0.55000000000000004">
      <c r="A1283" s="3">
        <v>42</v>
      </c>
      <c r="B1283" s="3">
        <v>9</v>
      </c>
      <c r="C1283" s="5">
        <v>2711.2069302651398</v>
      </c>
      <c r="D1283" s="5">
        <v>2620.7463790360898</v>
      </c>
      <c r="E1283" s="5">
        <v>2933.7725177132302</v>
      </c>
      <c r="F1283" s="5">
        <v>2710.0207128218299</v>
      </c>
      <c r="G1283" s="5">
        <v>2464.08917067129</v>
      </c>
    </row>
    <row r="1284" spans="1:7" x14ac:dyDescent="0.55000000000000004">
      <c r="A1284" s="3">
        <v>42</v>
      </c>
      <c r="B1284" s="3">
        <v>10</v>
      </c>
      <c r="C1284" s="5">
        <v>42108.044272437</v>
      </c>
      <c r="D1284" s="5">
        <v>31802.269407126099</v>
      </c>
      <c r="E1284" s="5">
        <v>28543.809826414501</v>
      </c>
      <c r="F1284" s="5">
        <v>26953.930427428499</v>
      </c>
      <c r="G1284" s="5">
        <v>24412.5493852652</v>
      </c>
    </row>
    <row r="1285" spans="1:7" x14ac:dyDescent="0.55000000000000004">
      <c r="A1285" s="3">
        <v>42</v>
      </c>
      <c r="B1285" s="3">
        <v>11</v>
      </c>
      <c r="C1285" s="5">
        <v>34899.655594318603</v>
      </c>
      <c r="D1285" s="5">
        <v>59403.397449739503</v>
      </c>
      <c r="E1285" s="5">
        <v>59259.880421701397</v>
      </c>
      <c r="F1285" s="5">
        <v>58829.435260595099</v>
      </c>
      <c r="G1285" s="5">
        <v>75299.270259467594</v>
      </c>
    </row>
    <row r="1286" spans="1:7" x14ac:dyDescent="0.55000000000000004">
      <c r="A1286" s="3">
        <v>42</v>
      </c>
      <c r="B1286" s="3">
        <v>12</v>
      </c>
      <c r="C1286" s="5">
        <v>14839.728781231899</v>
      </c>
      <c r="D1286" s="5">
        <v>12454.014657780999</v>
      </c>
      <c r="E1286" s="5">
        <v>10955.998163553</v>
      </c>
      <c r="F1286" s="5">
        <v>10115.7614771935</v>
      </c>
      <c r="G1286" s="5">
        <v>8582.3270220481099</v>
      </c>
    </row>
    <row r="1287" spans="1:7" x14ac:dyDescent="0.55000000000000004">
      <c r="A1287" s="3">
        <v>42</v>
      </c>
      <c r="B1287" s="3">
        <v>13</v>
      </c>
      <c r="C1287" s="5">
        <v>4081.7026288320699</v>
      </c>
      <c r="D1287" s="5">
        <v>5553.0874016058697</v>
      </c>
      <c r="E1287" s="5">
        <v>5859.1634182841699</v>
      </c>
      <c r="F1287" s="5">
        <v>5639.4848619922404</v>
      </c>
      <c r="G1287" s="5">
        <v>4999.4279983140996</v>
      </c>
    </row>
    <row r="1288" spans="1:7" x14ac:dyDescent="0.55000000000000004">
      <c r="A1288" s="3">
        <v>42</v>
      </c>
      <c r="B1288" s="3">
        <v>14</v>
      </c>
      <c r="C1288" s="5">
        <v>74697.674376594601</v>
      </c>
      <c r="D1288" s="5">
        <v>60949.612156621602</v>
      </c>
      <c r="E1288" s="5">
        <v>57955.8045212172</v>
      </c>
      <c r="F1288" s="5">
        <v>54422.327507370297</v>
      </c>
      <c r="G1288" s="5">
        <v>47349.012872974999</v>
      </c>
    </row>
    <row r="1289" spans="1:7" x14ac:dyDescent="0.55000000000000004">
      <c r="A1289" s="3">
        <v>42</v>
      </c>
      <c r="B1289" s="3">
        <v>15</v>
      </c>
      <c r="C1289" s="5">
        <v>1505.42163169581</v>
      </c>
      <c r="D1289" s="5">
        <v>1458.3922530054399</v>
      </c>
      <c r="E1289" s="5">
        <v>1344.91359967261</v>
      </c>
      <c r="F1289" s="5">
        <v>1174.83108879209</v>
      </c>
      <c r="G1289" s="5">
        <v>1280.2217375073301</v>
      </c>
    </row>
    <row r="1290" spans="1:7" x14ac:dyDescent="0.55000000000000004">
      <c r="A1290" s="3">
        <v>42</v>
      </c>
      <c r="B1290" s="3">
        <v>16</v>
      </c>
      <c r="C1290" s="5">
        <v>6370.1271267127004</v>
      </c>
      <c r="D1290" s="5">
        <v>5230.6007071525401</v>
      </c>
      <c r="E1290" s="5">
        <v>5386.9269529490903</v>
      </c>
      <c r="F1290" s="5">
        <v>5134.6773818689398</v>
      </c>
      <c r="G1290" s="5">
        <v>4643.0806518584996</v>
      </c>
    </row>
    <row r="1291" spans="1:7" x14ac:dyDescent="0.55000000000000004">
      <c r="A1291" s="3">
        <v>42</v>
      </c>
      <c r="B1291" s="3">
        <v>17</v>
      </c>
      <c r="C1291" s="5">
        <v>126239.407274192</v>
      </c>
      <c r="D1291" s="5">
        <v>97314.378693217397</v>
      </c>
      <c r="E1291" s="5">
        <v>87332.249038441107</v>
      </c>
      <c r="F1291" s="5">
        <v>87264.690561814903</v>
      </c>
      <c r="G1291" s="5">
        <v>93805.969427090793</v>
      </c>
    </row>
    <row r="1292" spans="1:7" x14ac:dyDescent="0.55000000000000004">
      <c r="A1292" s="3">
        <v>42</v>
      </c>
      <c r="B1292" s="3">
        <v>18</v>
      </c>
      <c r="C1292" s="5">
        <v>27674.781854163299</v>
      </c>
      <c r="D1292" s="5">
        <v>26645.045804039499</v>
      </c>
      <c r="E1292" s="5">
        <v>28182.5092629707</v>
      </c>
      <c r="F1292" s="5">
        <v>28409.995848082501</v>
      </c>
      <c r="G1292" s="5">
        <v>30255.133762636</v>
      </c>
    </row>
    <row r="1293" spans="1:7" x14ac:dyDescent="0.55000000000000004">
      <c r="A1293" s="3">
        <v>42</v>
      </c>
      <c r="B1293" s="3">
        <v>19</v>
      </c>
      <c r="C1293" s="5">
        <v>17671.982958441102</v>
      </c>
      <c r="D1293" s="5">
        <v>14831.8465890281</v>
      </c>
      <c r="E1293" s="5">
        <v>13880.6450822773</v>
      </c>
      <c r="F1293" s="5">
        <v>13405.9559041749</v>
      </c>
      <c r="G1293" s="5">
        <v>12800.580848231601</v>
      </c>
    </row>
    <row r="1294" spans="1:7" x14ac:dyDescent="0.55000000000000004">
      <c r="A1294" s="3">
        <v>42</v>
      </c>
      <c r="B1294" s="3">
        <v>20</v>
      </c>
      <c r="C1294" s="5">
        <v>34833.454211071803</v>
      </c>
      <c r="D1294" s="5">
        <v>48816.938110138297</v>
      </c>
      <c r="E1294" s="5">
        <v>43336.826616259597</v>
      </c>
      <c r="F1294" s="5">
        <v>45990.0235269767</v>
      </c>
      <c r="G1294" s="5">
        <v>51856.5271727406</v>
      </c>
    </row>
    <row r="1295" spans="1:7" x14ac:dyDescent="0.55000000000000004">
      <c r="A1295" s="3">
        <v>42</v>
      </c>
      <c r="B1295" s="3">
        <v>21</v>
      </c>
      <c r="C1295" s="5">
        <v>61932.531046962999</v>
      </c>
      <c r="D1295" s="5">
        <v>59011.6476942589</v>
      </c>
      <c r="E1295" s="5">
        <v>73997.382423569696</v>
      </c>
      <c r="F1295" s="5">
        <v>75584.618844726705</v>
      </c>
      <c r="G1295" s="5">
        <v>76482.387544829995</v>
      </c>
    </row>
    <row r="1296" spans="1:7" x14ac:dyDescent="0.55000000000000004">
      <c r="A1296" s="3">
        <v>42</v>
      </c>
      <c r="B1296" s="3">
        <v>22</v>
      </c>
      <c r="C1296" s="5">
        <v>20301.055773557098</v>
      </c>
      <c r="D1296" s="5">
        <v>18432.2475269235</v>
      </c>
      <c r="E1296" s="5">
        <v>15688.8672532778</v>
      </c>
      <c r="F1296" s="5">
        <v>14434.3879956008</v>
      </c>
      <c r="G1296" s="5">
        <v>24901.993535573201</v>
      </c>
    </row>
    <row r="1297" spans="1:7" x14ac:dyDescent="0.55000000000000004">
      <c r="A1297" s="3">
        <v>42</v>
      </c>
      <c r="B1297" s="3">
        <v>23</v>
      </c>
      <c r="C1297" s="5">
        <v>39903.701580660403</v>
      </c>
      <c r="D1297" s="5">
        <v>28853.553431578199</v>
      </c>
      <c r="E1297" s="5">
        <v>28692.140034326101</v>
      </c>
      <c r="F1297" s="5">
        <v>27275.9302110444</v>
      </c>
      <c r="G1297" s="5">
        <v>26463.168674520901</v>
      </c>
    </row>
    <row r="1298" spans="1:7" x14ac:dyDescent="0.55000000000000004">
      <c r="A1298" s="3">
        <v>42</v>
      </c>
      <c r="B1298" s="3">
        <v>24</v>
      </c>
      <c r="C1298" s="5">
        <v>7329.6200422476404</v>
      </c>
      <c r="D1298" s="5">
        <v>6297.7965890608202</v>
      </c>
      <c r="E1298" s="5">
        <v>6664.4001676136104</v>
      </c>
      <c r="F1298" s="5">
        <v>6448.0162038859198</v>
      </c>
      <c r="G1298" s="5">
        <v>6074.3259926381097</v>
      </c>
    </row>
    <row r="1299" spans="1:7" x14ac:dyDescent="0.55000000000000004">
      <c r="A1299" s="3">
        <v>42</v>
      </c>
      <c r="B1299" s="3">
        <v>25</v>
      </c>
      <c r="C1299" s="5">
        <v>19723.419164668299</v>
      </c>
      <c r="D1299" s="5">
        <v>15420.029763451001</v>
      </c>
      <c r="E1299" s="5">
        <v>15776.3623463082</v>
      </c>
      <c r="F1299" s="5">
        <v>15347.234080235999</v>
      </c>
      <c r="G1299" s="5">
        <v>14181.471904410801</v>
      </c>
    </row>
    <row r="1300" spans="1:7" x14ac:dyDescent="0.55000000000000004">
      <c r="A1300" s="3">
        <v>42</v>
      </c>
      <c r="B1300" s="3">
        <v>26</v>
      </c>
      <c r="C1300" s="5">
        <v>78047.208024950203</v>
      </c>
      <c r="D1300" s="5">
        <v>51394.007183510803</v>
      </c>
      <c r="E1300" s="5">
        <v>39145.6939897993</v>
      </c>
      <c r="F1300" s="5">
        <v>42634.120722845102</v>
      </c>
      <c r="G1300" s="5">
        <v>43675.782052848197</v>
      </c>
    </row>
    <row r="1301" spans="1:7" x14ac:dyDescent="0.55000000000000004">
      <c r="A1301" s="3">
        <v>42</v>
      </c>
      <c r="B1301" s="3">
        <v>27</v>
      </c>
      <c r="C1301" s="5">
        <v>42824.098603864899</v>
      </c>
      <c r="D1301" s="5">
        <v>46190.995043871902</v>
      </c>
      <c r="E1301" s="5">
        <v>55105.425026382203</v>
      </c>
      <c r="F1301" s="5">
        <v>50487.225848099399</v>
      </c>
      <c r="G1301" s="5">
        <v>45550.360519697002</v>
      </c>
    </row>
    <row r="1302" spans="1:7" x14ac:dyDescent="0.55000000000000004">
      <c r="A1302" s="3">
        <v>42</v>
      </c>
      <c r="B1302" s="3">
        <v>28</v>
      </c>
      <c r="C1302" s="5">
        <v>116973.757590389</v>
      </c>
      <c r="D1302" s="5">
        <v>91094.318479828493</v>
      </c>
      <c r="E1302" s="5">
        <v>97409.486296809904</v>
      </c>
      <c r="F1302" s="5">
        <v>100586.735872786</v>
      </c>
      <c r="G1302" s="5">
        <v>114475.714535676</v>
      </c>
    </row>
    <row r="1303" spans="1:7" x14ac:dyDescent="0.55000000000000004">
      <c r="A1303" s="3">
        <v>42</v>
      </c>
      <c r="B1303" s="3">
        <v>29</v>
      </c>
      <c r="C1303" s="5">
        <v>51364.070673272399</v>
      </c>
      <c r="D1303" s="5">
        <v>40319.934731412402</v>
      </c>
      <c r="E1303" s="5">
        <v>34722.683173427497</v>
      </c>
      <c r="F1303" s="5">
        <v>34620.845731715497</v>
      </c>
      <c r="G1303" s="5">
        <v>32899.5387716689</v>
      </c>
    </row>
    <row r="1304" spans="1:7" x14ac:dyDescent="0.55000000000000004">
      <c r="A1304" s="3">
        <v>42</v>
      </c>
      <c r="B1304" s="3">
        <v>30</v>
      </c>
      <c r="C1304" s="5">
        <v>46678.968894380901</v>
      </c>
      <c r="D1304" s="5">
        <v>55442.087469137201</v>
      </c>
      <c r="E1304" s="5">
        <v>51456.123655662799</v>
      </c>
      <c r="F1304" s="5">
        <v>48250.376803101397</v>
      </c>
      <c r="G1304" s="5">
        <v>83711.611593499299</v>
      </c>
    </row>
    <row r="1305" spans="1:7" x14ac:dyDescent="0.55000000000000004">
      <c r="A1305" s="3">
        <v>42</v>
      </c>
      <c r="B1305" s="3">
        <v>31</v>
      </c>
      <c r="C1305" s="5">
        <v>52233.084592405401</v>
      </c>
      <c r="D1305" s="5">
        <v>46051.378755594298</v>
      </c>
      <c r="E1305" s="5">
        <v>46199.170228570401</v>
      </c>
      <c r="F1305" s="5">
        <v>41337.856050362301</v>
      </c>
      <c r="G1305" s="5">
        <v>36983.766732352902</v>
      </c>
    </row>
    <row r="1306" spans="1:7" x14ac:dyDescent="0.55000000000000004">
      <c r="A1306" s="3">
        <v>43</v>
      </c>
      <c r="B1306" s="3">
        <v>1</v>
      </c>
      <c r="C1306" s="5">
        <v>74229.362359167004</v>
      </c>
      <c r="D1306" s="5">
        <v>48849.205199544398</v>
      </c>
      <c r="E1306" s="5">
        <v>44829.741181729201</v>
      </c>
      <c r="F1306" s="5">
        <v>40837.7546230968</v>
      </c>
      <c r="G1306" s="5">
        <v>31548.091318764</v>
      </c>
    </row>
    <row r="1307" spans="1:7" x14ac:dyDescent="0.55000000000000004">
      <c r="A1307" s="3">
        <v>43</v>
      </c>
      <c r="B1307" s="3">
        <v>2</v>
      </c>
      <c r="C1307" s="5">
        <v>3118.8916850515502</v>
      </c>
      <c r="D1307" s="5">
        <v>2647.8999124650099</v>
      </c>
      <c r="E1307" s="5">
        <v>2325.4407833425198</v>
      </c>
      <c r="F1307" s="5">
        <v>2126.60129073588</v>
      </c>
      <c r="G1307" s="5">
        <v>1923.6805122370199</v>
      </c>
    </row>
    <row r="1308" spans="1:7" x14ac:dyDescent="0.55000000000000004">
      <c r="A1308" s="3">
        <v>43</v>
      </c>
      <c r="B1308" s="3">
        <v>3</v>
      </c>
      <c r="C1308" s="5">
        <v>24544.132180032801</v>
      </c>
      <c r="D1308" s="5">
        <v>20910.031439405298</v>
      </c>
      <c r="E1308" s="5">
        <v>23930.471992041799</v>
      </c>
      <c r="F1308" s="5">
        <v>23771.331735134401</v>
      </c>
      <c r="G1308" s="5">
        <v>22835.661175816898</v>
      </c>
    </row>
    <row r="1309" spans="1:7" x14ac:dyDescent="0.55000000000000004">
      <c r="A1309" s="3">
        <v>43</v>
      </c>
      <c r="B1309" s="3">
        <v>4</v>
      </c>
      <c r="C1309" s="5">
        <v>3601.4087054432098</v>
      </c>
      <c r="D1309" s="5">
        <v>2639.89352355442</v>
      </c>
      <c r="E1309" s="5">
        <v>2433.6731496088701</v>
      </c>
      <c r="F1309" s="5">
        <v>2393.6717476181502</v>
      </c>
      <c r="G1309" s="5">
        <v>2018.00707010528</v>
      </c>
    </row>
    <row r="1310" spans="1:7" x14ac:dyDescent="0.55000000000000004">
      <c r="A1310" s="3">
        <v>43</v>
      </c>
      <c r="B1310" s="3">
        <v>5</v>
      </c>
      <c r="C1310" s="5">
        <v>5605.7503616615004</v>
      </c>
      <c r="D1310" s="5">
        <v>4283.7626256397198</v>
      </c>
      <c r="E1310" s="5">
        <v>4071.18893044589</v>
      </c>
      <c r="F1310" s="5">
        <v>3931.0145541930301</v>
      </c>
      <c r="G1310" s="5">
        <v>3628.8935407572499</v>
      </c>
    </row>
    <row r="1311" spans="1:7" x14ac:dyDescent="0.55000000000000004">
      <c r="A1311" s="3">
        <v>43</v>
      </c>
      <c r="B1311" s="3">
        <v>6</v>
      </c>
      <c r="C1311" s="5">
        <v>60889.004191525302</v>
      </c>
      <c r="D1311" s="5">
        <v>57013.894952306102</v>
      </c>
      <c r="E1311" s="5">
        <v>55837.679422151297</v>
      </c>
      <c r="F1311" s="5">
        <v>54689.478324011601</v>
      </c>
      <c r="G1311" s="5">
        <v>52485.437498086198</v>
      </c>
    </row>
    <row r="1312" spans="1:7" x14ac:dyDescent="0.55000000000000004">
      <c r="A1312" s="3">
        <v>43</v>
      </c>
      <c r="B1312" s="3">
        <v>7</v>
      </c>
      <c r="C1312" s="5">
        <v>7165.3339447839799</v>
      </c>
      <c r="D1312" s="5">
        <v>6010.7252611064696</v>
      </c>
      <c r="E1312" s="5">
        <v>6228.0729465716304</v>
      </c>
      <c r="F1312" s="5">
        <v>6010.4434011191197</v>
      </c>
      <c r="G1312" s="5">
        <v>6125.8934014208498</v>
      </c>
    </row>
    <row r="1313" spans="1:7" x14ac:dyDescent="0.55000000000000004">
      <c r="A1313" s="3">
        <v>43</v>
      </c>
      <c r="B1313" s="3">
        <v>8</v>
      </c>
      <c r="C1313" s="5">
        <v>4843.7237961766205</v>
      </c>
      <c r="D1313" s="5">
        <v>4342.9147585069804</v>
      </c>
      <c r="E1313" s="5">
        <v>5127.3692279540101</v>
      </c>
      <c r="F1313" s="5">
        <v>4926.8089162968099</v>
      </c>
      <c r="G1313" s="5">
        <v>5310.2790761923397</v>
      </c>
    </row>
    <row r="1314" spans="1:7" x14ac:dyDescent="0.55000000000000004">
      <c r="A1314" s="3">
        <v>43</v>
      </c>
      <c r="B1314" s="3">
        <v>9</v>
      </c>
      <c r="C1314" s="5">
        <v>7281.9392305199599</v>
      </c>
      <c r="D1314" s="5">
        <v>6685.1920609725203</v>
      </c>
      <c r="E1314" s="5">
        <v>6936.2220783790899</v>
      </c>
      <c r="F1314" s="5">
        <v>6568.9106379852001</v>
      </c>
      <c r="G1314" s="5">
        <v>6830.6764493554401</v>
      </c>
    </row>
    <row r="1315" spans="1:7" x14ac:dyDescent="0.55000000000000004">
      <c r="A1315" s="3">
        <v>43</v>
      </c>
      <c r="B1315" s="3">
        <v>10</v>
      </c>
      <c r="C1315" s="5">
        <v>38048.613885938503</v>
      </c>
      <c r="D1315" s="5">
        <v>36263.780784689501</v>
      </c>
      <c r="E1315" s="5">
        <v>41220.509532442702</v>
      </c>
      <c r="F1315" s="5">
        <v>41750.4770186401</v>
      </c>
      <c r="G1315" s="5">
        <v>43137.270312116503</v>
      </c>
    </row>
    <row r="1316" spans="1:7" x14ac:dyDescent="0.55000000000000004">
      <c r="A1316" s="3">
        <v>43</v>
      </c>
      <c r="B1316" s="3">
        <v>11</v>
      </c>
      <c r="C1316" s="5">
        <v>82899.139360572706</v>
      </c>
      <c r="D1316" s="5">
        <v>72208.861648327904</v>
      </c>
      <c r="E1316" s="5">
        <v>77169.689900648096</v>
      </c>
      <c r="F1316" s="5">
        <v>73299.043063262507</v>
      </c>
      <c r="G1316" s="5">
        <v>67764.219395963504</v>
      </c>
    </row>
    <row r="1317" spans="1:7" x14ac:dyDescent="0.55000000000000004">
      <c r="A1317" s="3">
        <v>43</v>
      </c>
      <c r="B1317" s="3">
        <v>12</v>
      </c>
      <c r="C1317" s="5">
        <v>23154.4234098958</v>
      </c>
      <c r="D1317" s="5">
        <v>20065.980020048399</v>
      </c>
      <c r="E1317" s="5">
        <v>21219.4526474378</v>
      </c>
      <c r="F1317" s="5">
        <v>20620.206449901802</v>
      </c>
      <c r="G1317" s="5">
        <v>19815.3998257495</v>
      </c>
    </row>
    <row r="1318" spans="1:7" x14ac:dyDescent="0.55000000000000004">
      <c r="A1318" s="3">
        <v>43</v>
      </c>
      <c r="B1318" s="3">
        <v>13</v>
      </c>
      <c r="C1318" s="5">
        <v>12566.4998202564</v>
      </c>
      <c r="D1318" s="5">
        <v>8776.7320017154998</v>
      </c>
      <c r="E1318" s="5">
        <v>6154.0019199644403</v>
      </c>
      <c r="F1318" s="5">
        <v>5380.1600189686997</v>
      </c>
      <c r="G1318" s="5">
        <v>4117.8340224862504</v>
      </c>
    </row>
    <row r="1319" spans="1:7" x14ac:dyDescent="0.55000000000000004">
      <c r="A1319" s="3">
        <v>43</v>
      </c>
      <c r="B1319" s="3">
        <v>14</v>
      </c>
      <c r="C1319" s="5">
        <v>55338.554924090196</v>
      </c>
      <c r="D1319" s="5">
        <v>41250.684445065301</v>
      </c>
      <c r="E1319" s="5">
        <v>41789.614879161898</v>
      </c>
      <c r="F1319" s="5">
        <v>41246.742206567898</v>
      </c>
      <c r="G1319" s="5">
        <v>38576.589124950602</v>
      </c>
    </row>
    <row r="1320" spans="1:7" x14ac:dyDescent="0.55000000000000004">
      <c r="A1320" s="3">
        <v>43</v>
      </c>
      <c r="B1320" s="3">
        <v>15</v>
      </c>
      <c r="C1320" s="5">
        <v>3954.0669493943001</v>
      </c>
      <c r="D1320" s="5">
        <v>3431.4463787209702</v>
      </c>
      <c r="E1320" s="5">
        <v>3060.4203770657</v>
      </c>
      <c r="F1320" s="5">
        <v>2953.8908650795902</v>
      </c>
      <c r="G1320" s="5">
        <v>2548.9911689197502</v>
      </c>
    </row>
    <row r="1321" spans="1:7" x14ac:dyDescent="0.55000000000000004">
      <c r="A1321" s="3">
        <v>43</v>
      </c>
      <c r="B1321" s="3">
        <v>16</v>
      </c>
      <c r="C1321" s="5">
        <v>22744.547984269699</v>
      </c>
      <c r="D1321" s="5">
        <v>22071.172138145899</v>
      </c>
      <c r="E1321" s="5">
        <v>22110.6487568989</v>
      </c>
      <c r="F1321" s="5">
        <v>23321.0230508772</v>
      </c>
      <c r="G1321" s="5">
        <v>21960.371663602102</v>
      </c>
    </row>
    <row r="1322" spans="1:7" x14ac:dyDescent="0.55000000000000004">
      <c r="A1322" s="3">
        <v>43</v>
      </c>
      <c r="B1322" s="3">
        <v>17</v>
      </c>
      <c r="C1322" s="5">
        <v>96565.510815973001</v>
      </c>
      <c r="D1322" s="5">
        <v>80641.096103574993</v>
      </c>
      <c r="E1322" s="5">
        <v>76898.022530559101</v>
      </c>
      <c r="F1322" s="5">
        <v>77056.225827600094</v>
      </c>
      <c r="G1322" s="5">
        <v>82105.214565421804</v>
      </c>
    </row>
    <row r="1323" spans="1:7" x14ac:dyDescent="0.55000000000000004">
      <c r="A1323" s="3">
        <v>43</v>
      </c>
      <c r="B1323" s="3">
        <v>18</v>
      </c>
      <c r="C1323" s="5">
        <v>31018.973006988701</v>
      </c>
      <c r="D1323" s="5">
        <v>30184.877936058299</v>
      </c>
      <c r="E1323" s="5">
        <v>37109.608839874898</v>
      </c>
      <c r="F1323" s="5">
        <v>37490.015544389898</v>
      </c>
      <c r="G1323" s="5">
        <v>40549.5552282637</v>
      </c>
    </row>
    <row r="1324" spans="1:7" x14ac:dyDescent="0.55000000000000004">
      <c r="A1324" s="3">
        <v>43</v>
      </c>
      <c r="B1324" s="3">
        <v>19</v>
      </c>
      <c r="C1324" s="5">
        <v>23267.180904053701</v>
      </c>
      <c r="D1324" s="5">
        <v>19684.953880937799</v>
      </c>
      <c r="E1324" s="5">
        <v>18682.012036862201</v>
      </c>
      <c r="F1324" s="5">
        <v>18149.2229077376</v>
      </c>
      <c r="G1324" s="5">
        <v>17552.683935036599</v>
      </c>
    </row>
    <row r="1325" spans="1:7" x14ac:dyDescent="0.55000000000000004">
      <c r="A1325" s="3">
        <v>43</v>
      </c>
      <c r="B1325" s="3">
        <v>20</v>
      </c>
      <c r="C1325" s="5">
        <v>94106.262372167796</v>
      </c>
      <c r="D1325" s="5">
        <v>79879.997722924105</v>
      </c>
      <c r="E1325" s="5">
        <v>95458.549589600603</v>
      </c>
      <c r="F1325" s="5">
        <v>105800.050789192</v>
      </c>
      <c r="G1325" s="5">
        <v>96772.595764695696</v>
      </c>
    </row>
    <row r="1326" spans="1:7" x14ac:dyDescent="0.55000000000000004">
      <c r="A1326" s="3">
        <v>43</v>
      </c>
      <c r="B1326" s="3">
        <v>21</v>
      </c>
      <c r="C1326" s="5">
        <v>93288.563992909301</v>
      </c>
      <c r="D1326" s="5">
        <v>72362.015065629996</v>
      </c>
      <c r="E1326" s="5">
        <v>68603.333576676203</v>
      </c>
      <c r="F1326" s="5">
        <v>65129.103945743998</v>
      </c>
      <c r="G1326" s="5">
        <v>61510.186770381697</v>
      </c>
    </row>
    <row r="1327" spans="1:7" x14ac:dyDescent="0.55000000000000004">
      <c r="A1327" s="3">
        <v>43</v>
      </c>
      <c r="B1327" s="3">
        <v>22</v>
      </c>
      <c r="C1327" s="5">
        <v>30741.071623855001</v>
      </c>
      <c r="D1327" s="5">
        <v>22798.036564656999</v>
      </c>
      <c r="E1327" s="5">
        <v>19010.2875752705</v>
      </c>
      <c r="F1327" s="5">
        <v>18665.197474554501</v>
      </c>
      <c r="G1327" s="5">
        <v>17958.759260132199</v>
      </c>
    </row>
    <row r="1328" spans="1:7" x14ac:dyDescent="0.55000000000000004">
      <c r="A1328" s="3">
        <v>43</v>
      </c>
      <c r="B1328" s="3">
        <v>23</v>
      </c>
      <c r="C1328" s="5">
        <v>52355.126118782799</v>
      </c>
      <c r="D1328" s="5">
        <v>37361.615820541199</v>
      </c>
      <c r="E1328" s="5">
        <v>38297.732749818701</v>
      </c>
      <c r="F1328" s="5">
        <v>37744.533778919496</v>
      </c>
      <c r="G1328" s="5">
        <v>39764.444854822199</v>
      </c>
    </row>
    <row r="1329" spans="1:7" x14ac:dyDescent="0.55000000000000004">
      <c r="A1329" s="3">
        <v>43</v>
      </c>
      <c r="B1329" s="3">
        <v>24</v>
      </c>
      <c r="C1329" s="5">
        <v>12016.510215596199</v>
      </c>
      <c r="D1329" s="5">
        <v>10582.446932115199</v>
      </c>
      <c r="E1329" s="5">
        <v>10358.680307939499</v>
      </c>
      <c r="F1329" s="5">
        <v>10195.347424514701</v>
      </c>
      <c r="G1329" s="5">
        <v>10031.3774225711</v>
      </c>
    </row>
    <row r="1330" spans="1:7" x14ac:dyDescent="0.55000000000000004">
      <c r="A1330" s="3">
        <v>43</v>
      </c>
      <c r="B1330" s="3">
        <v>25</v>
      </c>
      <c r="C1330" s="5">
        <v>23631.692765890799</v>
      </c>
      <c r="D1330" s="5">
        <v>24028.461908790901</v>
      </c>
      <c r="E1330" s="5">
        <v>28729.578275633601</v>
      </c>
      <c r="F1330" s="5">
        <v>27554.7176185434</v>
      </c>
      <c r="G1330" s="5">
        <v>25436.770227622499</v>
      </c>
    </row>
    <row r="1331" spans="1:7" x14ac:dyDescent="0.55000000000000004">
      <c r="A1331" s="3">
        <v>43</v>
      </c>
      <c r="B1331" s="3">
        <v>26</v>
      </c>
      <c r="C1331" s="5">
        <v>100527.212425668</v>
      </c>
      <c r="D1331" s="5">
        <v>73051.668514287798</v>
      </c>
      <c r="E1331" s="5">
        <v>64233.4970036007</v>
      </c>
      <c r="F1331" s="5">
        <v>71532.245347800301</v>
      </c>
      <c r="G1331" s="5">
        <v>73440.498076269796</v>
      </c>
    </row>
    <row r="1332" spans="1:7" x14ac:dyDescent="0.55000000000000004">
      <c r="A1332" s="3">
        <v>43</v>
      </c>
      <c r="B1332" s="3">
        <v>27</v>
      </c>
      <c r="C1332" s="5">
        <v>45984.611978263601</v>
      </c>
      <c r="D1332" s="5">
        <v>52787.828275487402</v>
      </c>
      <c r="E1332" s="5">
        <v>63959.478978468498</v>
      </c>
      <c r="F1332" s="5">
        <v>60801.207111587399</v>
      </c>
      <c r="G1332" s="5">
        <v>63325.622313957203</v>
      </c>
    </row>
    <row r="1333" spans="1:7" x14ac:dyDescent="0.55000000000000004">
      <c r="A1333" s="3">
        <v>43</v>
      </c>
      <c r="B1333" s="3">
        <v>28</v>
      </c>
      <c r="C1333" s="5">
        <v>150501.47407886299</v>
      </c>
      <c r="D1333" s="5">
        <v>124772.26310664001</v>
      </c>
      <c r="E1333" s="5">
        <v>120097.098602812</v>
      </c>
      <c r="F1333" s="5">
        <v>124418.705486044</v>
      </c>
      <c r="G1333" s="5">
        <v>136419.67401160899</v>
      </c>
    </row>
    <row r="1334" spans="1:7" x14ac:dyDescent="0.55000000000000004">
      <c r="A1334" s="3">
        <v>43</v>
      </c>
      <c r="B1334" s="3">
        <v>29</v>
      </c>
      <c r="C1334" s="5">
        <v>62936.771339151397</v>
      </c>
      <c r="D1334" s="5">
        <v>58099.763410453103</v>
      </c>
      <c r="E1334" s="5">
        <v>55706.092380868402</v>
      </c>
      <c r="F1334" s="5">
        <v>56928.238230061601</v>
      </c>
      <c r="G1334" s="5">
        <v>56716.694569221298</v>
      </c>
    </row>
    <row r="1335" spans="1:7" x14ac:dyDescent="0.55000000000000004">
      <c r="A1335" s="3">
        <v>43</v>
      </c>
      <c r="B1335" s="3">
        <v>30</v>
      </c>
      <c r="C1335" s="5">
        <v>55507.044996334698</v>
      </c>
      <c r="D1335" s="5">
        <v>55106.510105151603</v>
      </c>
      <c r="E1335" s="5">
        <v>53757.6149071408</v>
      </c>
      <c r="F1335" s="5">
        <v>57362.4771504893</v>
      </c>
      <c r="G1335" s="5">
        <v>55993.312655411202</v>
      </c>
    </row>
    <row r="1336" spans="1:7" x14ac:dyDescent="0.55000000000000004">
      <c r="A1336" s="3">
        <v>43</v>
      </c>
      <c r="B1336" s="3">
        <v>31</v>
      </c>
      <c r="C1336" s="5">
        <v>61915.2071436486</v>
      </c>
      <c r="D1336" s="5">
        <v>53015.760752066199</v>
      </c>
      <c r="E1336" s="5">
        <v>50292.263222921501</v>
      </c>
      <c r="F1336" s="5">
        <v>45925.797097684597</v>
      </c>
      <c r="G1336" s="5">
        <v>46448.710022723397</v>
      </c>
    </row>
    <row r="1337" spans="1:7" x14ac:dyDescent="0.55000000000000004">
      <c r="A1337" s="3">
        <v>44</v>
      </c>
      <c r="B1337" s="3">
        <v>1</v>
      </c>
      <c r="C1337" s="5">
        <v>47787.462188974903</v>
      </c>
      <c r="D1337" s="5">
        <v>27485.2069073938</v>
      </c>
      <c r="E1337" s="5">
        <v>20935.802916580898</v>
      </c>
      <c r="F1337" s="5">
        <v>18886.2986505915</v>
      </c>
      <c r="G1337" s="5">
        <v>17993.839501982398</v>
      </c>
    </row>
    <row r="1338" spans="1:7" x14ac:dyDescent="0.55000000000000004">
      <c r="A1338" s="3">
        <v>44</v>
      </c>
      <c r="B1338" s="3">
        <v>2</v>
      </c>
      <c r="C1338" s="5">
        <v>4482.0932969548003</v>
      </c>
      <c r="D1338" s="5">
        <v>4139.48225187343</v>
      </c>
      <c r="E1338" s="5">
        <v>3897.9457256894002</v>
      </c>
      <c r="F1338" s="5">
        <v>3621.85063699895</v>
      </c>
      <c r="G1338" s="5">
        <v>3376.3406657936498</v>
      </c>
    </row>
    <row r="1339" spans="1:7" x14ac:dyDescent="0.55000000000000004">
      <c r="A1339" s="3">
        <v>44</v>
      </c>
      <c r="B1339" s="3">
        <v>3</v>
      </c>
      <c r="C1339" s="5">
        <v>23231.306402695001</v>
      </c>
      <c r="D1339" s="5">
        <v>17368.677440177002</v>
      </c>
      <c r="E1339" s="5">
        <v>17517.695301103799</v>
      </c>
      <c r="F1339" s="5">
        <v>16878.990737614498</v>
      </c>
      <c r="G1339" s="5">
        <v>16242.0489969891</v>
      </c>
    </row>
    <row r="1340" spans="1:7" x14ac:dyDescent="0.55000000000000004">
      <c r="A1340" s="3">
        <v>44</v>
      </c>
      <c r="B1340" s="3">
        <v>4</v>
      </c>
      <c r="C1340" s="5">
        <v>1612.9385252965301</v>
      </c>
      <c r="D1340" s="5">
        <v>1245.8669853279</v>
      </c>
      <c r="E1340" s="5">
        <v>1155.36659705905</v>
      </c>
      <c r="F1340" s="5">
        <v>1055.1090920041099</v>
      </c>
      <c r="G1340" s="5">
        <v>1000.52412584115</v>
      </c>
    </row>
    <row r="1341" spans="1:7" x14ac:dyDescent="0.55000000000000004">
      <c r="A1341" s="3">
        <v>44</v>
      </c>
      <c r="B1341" s="3">
        <v>5</v>
      </c>
      <c r="C1341" s="5">
        <v>3692.8735331615499</v>
      </c>
      <c r="D1341" s="5">
        <v>2540.8379662052798</v>
      </c>
      <c r="E1341" s="5">
        <v>2201.6895782645202</v>
      </c>
      <c r="F1341" s="5">
        <v>2051.98963464709</v>
      </c>
      <c r="G1341" s="5">
        <v>1951.15081877904</v>
      </c>
    </row>
    <row r="1342" spans="1:7" x14ac:dyDescent="0.55000000000000004">
      <c r="A1342" s="3">
        <v>44</v>
      </c>
      <c r="B1342" s="3">
        <v>6</v>
      </c>
      <c r="C1342" s="5">
        <v>38959.472257309797</v>
      </c>
      <c r="D1342" s="5">
        <v>41961.255905488601</v>
      </c>
      <c r="E1342" s="5">
        <v>41543.769235034102</v>
      </c>
      <c r="F1342" s="5">
        <v>40539.645474725003</v>
      </c>
      <c r="G1342" s="5">
        <v>39169.276515646103</v>
      </c>
    </row>
    <row r="1343" spans="1:7" x14ac:dyDescent="0.55000000000000004">
      <c r="A1343" s="3">
        <v>44</v>
      </c>
      <c r="B1343" s="3">
        <v>7</v>
      </c>
      <c r="C1343" s="5">
        <v>12139.099288973601</v>
      </c>
      <c r="D1343" s="5">
        <v>9794.5917463086098</v>
      </c>
      <c r="E1343" s="5">
        <v>10320.2585216959</v>
      </c>
      <c r="F1343" s="5">
        <v>10110.278588125801</v>
      </c>
      <c r="G1343" s="5">
        <v>10185.8935411528</v>
      </c>
    </row>
    <row r="1344" spans="1:7" x14ac:dyDescent="0.55000000000000004">
      <c r="A1344" s="3">
        <v>44</v>
      </c>
      <c r="B1344" s="3">
        <v>8</v>
      </c>
      <c r="C1344" s="5">
        <v>77433.398057280996</v>
      </c>
      <c r="D1344" s="5">
        <v>61079.669335200197</v>
      </c>
      <c r="E1344" s="5">
        <v>58590.1412314021</v>
      </c>
      <c r="F1344" s="5">
        <v>59112.591031285199</v>
      </c>
      <c r="G1344" s="5">
        <v>57341.770690657897</v>
      </c>
    </row>
    <row r="1345" spans="1:7" x14ac:dyDescent="0.55000000000000004">
      <c r="A1345" s="3">
        <v>44</v>
      </c>
      <c r="B1345" s="3">
        <v>9</v>
      </c>
      <c r="C1345" s="5">
        <v>3224.8622639476498</v>
      </c>
      <c r="D1345" s="5">
        <v>2669.0010504704501</v>
      </c>
      <c r="E1345" s="5">
        <v>3064.7250342859902</v>
      </c>
      <c r="F1345" s="5">
        <v>3062.2448997545698</v>
      </c>
      <c r="G1345" s="5">
        <v>2946.1828326918999</v>
      </c>
    </row>
    <row r="1346" spans="1:7" x14ac:dyDescent="0.55000000000000004">
      <c r="A1346" s="3">
        <v>44</v>
      </c>
      <c r="B1346" s="3">
        <v>10</v>
      </c>
      <c r="C1346" s="5">
        <v>24817.266456351899</v>
      </c>
      <c r="D1346" s="5">
        <v>25366.487454463</v>
      </c>
      <c r="E1346" s="5">
        <v>25961.624802218801</v>
      </c>
      <c r="F1346" s="5">
        <v>24136.049593117899</v>
      </c>
      <c r="G1346" s="5">
        <v>21476.460030038099</v>
      </c>
    </row>
    <row r="1347" spans="1:7" x14ac:dyDescent="0.55000000000000004">
      <c r="A1347" s="3">
        <v>44</v>
      </c>
      <c r="B1347" s="3">
        <v>11</v>
      </c>
      <c r="C1347" s="5">
        <v>68563.349264192497</v>
      </c>
      <c r="D1347" s="5">
        <v>51473.805216743203</v>
      </c>
      <c r="E1347" s="5">
        <v>52237.742932741901</v>
      </c>
      <c r="F1347" s="5">
        <v>49475.751700419598</v>
      </c>
      <c r="G1347" s="5">
        <v>45074.122364973198</v>
      </c>
    </row>
    <row r="1348" spans="1:7" x14ac:dyDescent="0.55000000000000004">
      <c r="A1348" s="3">
        <v>44</v>
      </c>
      <c r="B1348" s="3">
        <v>12</v>
      </c>
      <c r="C1348" s="5">
        <v>10704.901108579401</v>
      </c>
      <c r="D1348" s="5">
        <v>8062.40160513914</v>
      </c>
      <c r="E1348" s="5">
        <v>7982.6390249113401</v>
      </c>
      <c r="F1348" s="5">
        <v>7385.7248575444701</v>
      </c>
      <c r="G1348" s="5">
        <v>6453.4341405589903</v>
      </c>
    </row>
    <row r="1349" spans="1:7" x14ac:dyDescent="0.55000000000000004">
      <c r="A1349" s="3">
        <v>44</v>
      </c>
      <c r="B1349" s="3">
        <v>13</v>
      </c>
      <c r="C1349" s="5">
        <v>15444.6719523466</v>
      </c>
      <c r="D1349" s="5">
        <v>18856.529593439998</v>
      </c>
      <c r="E1349" s="5">
        <v>22023.072852675999</v>
      </c>
      <c r="F1349" s="5">
        <v>21015.748879126</v>
      </c>
      <c r="G1349" s="5">
        <v>24183.102490431102</v>
      </c>
    </row>
    <row r="1350" spans="1:7" x14ac:dyDescent="0.55000000000000004">
      <c r="A1350" s="3">
        <v>44</v>
      </c>
      <c r="B1350" s="3">
        <v>14</v>
      </c>
      <c r="C1350" s="5">
        <v>38914.342595666298</v>
      </c>
      <c r="D1350" s="5">
        <v>33188.163174032197</v>
      </c>
      <c r="E1350" s="5">
        <v>34516.847591131504</v>
      </c>
      <c r="F1350" s="5">
        <v>32359.7066605281</v>
      </c>
      <c r="G1350" s="5">
        <v>31089.394031736701</v>
      </c>
    </row>
    <row r="1351" spans="1:7" x14ac:dyDescent="0.55000000000000004">
      <c r="A1351" s="3">
        <v>44</v>
      </c>
      <c r="B1351" s="3">
        <v>15</v>
      </c>
      <c r="C1351" s="5">
        <v>1295.5375943133799</v>
      </c>
      <c r="D1351" s="5">
        <v>708.36926338811202</v>
      </c>
      <c r="E1351" s="5">
        <v>574.33779155546597</v>
      </c>
      <c r="F1351" s="5">
        <v>546.47947172826798</v>
      </c>
      <c r="G1351" s="5">
        <v>494.05833234135798</v>
      </c>
    </row>
    <row r="1352" spans="1:7" x14ac:dyDescent="0.55000000000000004">
      <c r="A1352" s="3">
        <v>44</v>
      </c>
      <c r="B1352" s="3">
        <v>16</v>
      </c>
      <c r="C1352" s="5">
        <v>11858.848134694799</v>
      </c>
      <c r="D1352" s="5">
        <v>9409.6899121162405</v>
      </c>
      <c r="E1352" s="5">
        <v>12493.6227095738</v>
      </c>
      <c r="F1352" s="5">
        <v>12158.217033540001</v>
      </c>
      <c r="G1352" s="5">
        <v>11456.556316481699</v>
      </c>
    </row>
    <row r="1353" spans="1:7" x14ac:dyDescent="0.55000000000000004">
      <c r="A1353" s="3">
        <v>44</v>
      </c>
      <c r="B1353" s="3">
        <v>17</v>
      </c>
      <c r="C1353" s="5">
        <v>103238.129473447</v>
      </c>
      <c r="D1353" s="5">
        <v>80491.317838781702</v>
      </c>
      <c r="E1353" s="5">
        <v>72210.044092159602</v>
      </c>
      <c r="F1353" s="5">
        <v>70116.009344723003</v>
      </c>
      <c r="G1353" s="5">
        <v>71107.455396064106</v>
      </c>
    </row>
    <row r="1354" spans="1:7" x14ac:dyDescent="0.55000000000000004">
      <c r="A1354" s="3">
        <v>44</v>
      </c>
      <c r="B1354" s="3">
        <v>18</v>
      </c>
      <c r="C1354" s="5">
        <v>27591.654517019499</v>
      </c>
      <c r="D1354" s="5">
        <v>25889.356398835502</v>
      </c>
      <c r="E1354" s="5">
        <v>25969.4684583331</v>
      </c>
      <c r="F1354" s="5">
        <v>25143.414275607101</v>
      </c>
      <c r="G1354" s="5">
        <v>25388.434405126201</v>
      </c>
    </row>
    <row r="1355" spans="1:7" x14ac:dyDescent="0.55000000000000004">
      <c r="A1355" s="3">
        <v>44</v>
      </c>
      <c r="B1355" s="3">
        <v>19</v>
      </c>
      <c r="C1355" s="5">
        <v>14464.408959635801</v>
      </c>
      <c r="D1355" s="5">
        <v>11810.8802732064</v>
      </c>
      <c r="E1355" s="5">
        <v>10758.647924697199</v>
      </c>
      <c r="F1355" s="5">
        <v>10336.017120487701</v>
      </c>
      <c r="G1355" s="5">
        <v>9780.0058734169397</v>
      </c>
    </row>
    <row r="1356" spans="1:7" x14ac:dyDescent="0.55000000000000004">
      <c r="A1356" s="3">
        <v>44</v>
      </c>
      <c r="B1356" s="3">
        <v>20</v>
      </c>
      <c r="C1356" s="5">
        <v>56159.883656356098</v>
      </c>
      <c r="D1356" s="5">
        <v>51934.432018335297</v>
      </c>
      <c r="E1356" s="5">
        <v>56144.797858341102</v>
      </c>
      <c r="F1356" s="5">
        <v>50515.128410247198</v>
      </c>
      <c r="G1356" s="5">
        <v>56064.568388545602</v>
      </c>
    </row>
    <row r="1357" spans="1:7" x14ac:dyDescent="0.55000000000000004">
      <c r="A1357" s="3">
        <v>44</v>
      </c>
      <c r="B1357" s="3">
        <v>21</v>
      </c>
      <c r="C1357" s="5">
        <v>58784.165038981198</v>
      </c>
      <c r="D1357" s="5">
        <v>47187.996993750297</v>
      </c>
      <c r="E1357" s="5">
        <v>45339.027275593297</v>
      </c>
      <c r="F1357" s="5">
        <v>44532.288266828502</v>
      </c>
      <c r="G1357" s="5">
        <v>45808.869891865601</v>
      </c>
    </row>
    <row r="1358" spans="1:7" x14ac:dyDescent="0.55000000000000004">
      <c r="A1358" s="3">
        <v>44</v>
      </c>
      <c r="B1358" s="3">
        <v>22</v>
      </c>
      <c r="C1358" s="5">
        <v>25502.647419492401</v>
      </c>
      <c r="D1358" s="5">
        <v>19937.7230247804</v>
      </c>
      <c r="E1358" s="5">
        <v>17092.025750295699</v>
      </c>
      <c r="F1358" s="5">
        <v>17502.5702944488</v>
      </c>
      <c r="G1358" s="5">
        <v>16389.821061389499</v>
      </c>
    </row>
    <row r="1359" spans="1:7" x14ac:dyDescent="0.55000000000000004">
      <c r="A1359" s="3">
        <v>44</v>
      </c>
      <c r="B1359" s="3">
        <v>23</v>
      </c>
      <c r="C1359" s="5">
        <v>35604.695178043999</v>
      </c>
      <c r="D1359" s="5">
        <v>27415.808901329001</v>
      </c>
      <c r="E1359" s="5">
        <v>27787.896647494999</v>
      </c>
      <c r="F1359" s="5">
        <v>26522.3811639054</v>
      </c>
      <c r="G1359" s="5">
        <v>26697.983723496702</v>
      </c>
    </row>
    <row r="1360" spans="1:7" x14ac:dyDescent="0.55000000000000004">
      <c r="A1360" s="3">
        <v>44</v>
      </c>
      <c r="B1360" s="3">
        <v>24</v>
      </c>
      <c r="C1360" s="5">
        <v>11604.797023609101</v>
      </c>
      <c r="D1360" s="5">
        <v>10212.4785026135</v>
      </c>
      <c r="E1360" s="5">
        <v>11124.4599645321</v>
      </c>
      <c r="F1360" s="5">
        <v>10547.939347093599</v>
      </c>
      <c r="G1360" s="5">
        <v>9369.5555417487594</v>
      </c>
    </row>
    <row r="1361" spans="1:7" x14ac:dyDescent="0.55000000000000004">
      <c r="A1361" s="3">
        <v>44</v>
      </c>
      <c r="B1361" s="3">
        <v>25</v>
      </c>
      <c r="C1361" s="5">
        <v>14153.4034864317</v>
      </c>
      <c r="D1361" s="5">
        <v>13398.052230425399</v>
      </c>
      <c r="E1361" s="5">
        <v>13832.820592211199</v>
      </c>
      <c r="F1361" s="5">
        <v>13580.6462573026</v>
      </c>
      <c r="G1361" s="5">
        <v>15145.2594988119</v>
      </c>
    </row>
    <row r="1362" spans="1:7" x14ac:dyDescent="0.55000000000000004">
      <c r="A1362" s="3">
        <v>44</v>
      </c>
      <c r="B1362" s="3">
        <v>26</v>
      </c>
      <c r="C1362" s="5">
        <v>73130.821820810495</v>
      </c>
      <c r="D1362" s="5">
        <v>50011.705746052801</v>
      </c>
      <c r="E1362" s="5">
        <v>38596.511943786398</v>
      </c>
      <c r="F1362" s="5">
        <v>42786.213178979902</v>
      </c>
      <c r="G1362" s="5">
        <v>42988.936338141502</v>
      </c>
    </row>
    <row r="1363" spans="1:7" x14ac:dyDescent="0.55000000000000004">
      <c r="A1363" s="3">
        <v>44</v>
      </c>
      <c r="B1363" s="3">
        <v>27</v>
      </c>
      <c r="C1363" s="5">
        <v>30746.284944566101</v>
      </c>
      <c r="D1363" s="5">
        <v>33838.945579171603</v>
      </c>
      <c r="E1363" s="5">
        <v>41176.743947582901</v>
      </c>
      <c r="F1363" s="5">
        <v>37916.9432495398</v>
      </c>
      <c r="G1363" s="5">
        <v>39224.392472918698</v>
      </c>
    </row>
    <row r="1364" spans="1:7" x14ac:dyDescent="0.55000000000000004">
      <c r="A1364" s="3">
        <v>44</v>
      </c>
      <c r="B1364" s="3">
        <v>28</v>
      </c>
      <c r="C1364" s="5">
        <v>120005.62392016999</v>
      </c>
      <c r="D1364" s="5">
        <v>95029.848435036896</v>
      </c>
      <c r="E1364" s="5">
        <v>86387.657983230107</v>
      </c>
      <c r="F1364" s="5">
        <v>87730.053084843894</v>
      </c>
      <c r="G1364" s="5">
        <v>91328.551591850497</v>
      </c>
    </row>
    <row r="1365" spans="1:7" x14ac:dyDescent="0.55000000000000004">
      <c r="A1365" s="3">
        <v>44</v>
      </c>
      <c r="B1365" s="3">
        <v>29</v>
      </c>
      <c r="C1365" s="5">
        <v>34752.376176958802</v>
      </c>
      <c r="D1365" s="5">
        <v>32801.536902461201</v>
      </c>
      <c r="E1365" s="5">
        <v>28968.770882962301</v>
      </c>
      <c r="F1365" s="5">
        <v>29695.848416541201</v>
      </c>
      <c r="G1365" s="5">
        <v>29286.281790394001</v>
      </c>
    </row>
    <row r="1366" spans="1:7" x14ac:dyDescent="0.55000000000000004">
      <c r="A1366" s="3">
        <v>44</v>
      </c>
      <c r="B1366" s="3">
        <v>30</v>
      </c>
      <c r="C1366" s="5">
        <v>49309.763560830201</v>
      </c>
      <c r="D1366" s="5">
        <v>50436.957388860101</v>
      </c>
      <c r="E1366" s="5">
        <v>50204.740732323902</v>
      </c>
      <c r="F1366" s="5">
        <v>57322.973090024701</v>
      </c>
      <c r="G1366" s="5">
        <v>54068.181311300599</v>
      </c>
    </row>
    <row r="1367" spans="1:7" x14ac:dyDescent="0.55000000000000004">
      <c r="A1367" s="3">
        <v>44</v>
      </c>
      <c r="B1367" s="3">
        <v>31</v>
      </c>
      <c r="C1367" s="5">
        <v>43128.361158409702</v>
      </c>
      <c r="D1367" s="5">
        <v>34183.8787351832</v>
      </c>
      <c r="E1367" s="5">
        <v>32158.312236897698</v>
      </c>
      <c r="F1367" s="5">
        <v>28805.118121563901</v>
      </c>
      <c r="G1367" s="5">
        <v>28854.217021089298</v>
      </c>
    </row>
    <row r="1368" spans="1:7" x14ac:dyDescent="0.55000000000000004">
      <c r="A1368" s="3">
        <v>45</v>
      </c>
      <c r="B1368" s="3">
        <v>1</v>
      </c>
      <c r="C1368" s="5">
        <v>77364.018907524805</v>
      </c>
      <c r="D1368" s="5">
        <v>43255.759957211398</v>
      </c>
      <c r="E1368" s="5">
        <v>29252.852809451899</v>
      </c>
      <c r="F1368" s="5">
        <v>31991.290460957902</v>
      </c>
      <c r="G1368" s="5">
        <v>25293.611793948799</v>
      </c>
    </row>
    <row r="1369" spans="1:7" x14ac:dyDescent="0.55000000000000004">
      <c r="A1369" s="3">
        <v>45</v>
      </c>
      <c r="B1369" s="3">
        <v>2</v>
      </c>
      <c r="C1369" s="5">
        <v>1058.7018630810901</v>
      </c>
      <c r="D1369" s="5">
        <v>855.813968920045</v>
      </c>
      <c r="E1369" s="5">
        <v>732.36765379043698</v>
      </c>
      <c r="F1369" s="5">
        <v>672.06266177523196</v>
      </c>
      <c r="G1369" s="5">
        <v>618.15897643154199</v>
      </c>
    </row>
    <row r="1370" spans="1:7" x14ac:dyDescent="0.55000000000000004">
      <c r="A1370" s="3">
        <v>45</v>
      </c>
      <c r="B1370" s="3">
        <v>3</v>
      </c>
      <c r="C1370" s="5">
        <v>33452.443626787703</v>
      </c>
      <c r="D1370" s="5">
        <v>31879.964610924198</v>
      </c>
      <c r="E1370" s="5">
        <v>32435.9765767346</v>
      </c>
      <c r="F1370" s="5">
        <v>30162.511074370301</v>
      </c>
      <c r="G1370" s="5">
        <v>27660.962587683302</v>
      </c>
    </row>
    <row r="1371" spans="1:7" x14ac:dyDescent="0.55000000000000004">
      <c r="A1371" s="3">
        <v>45</v>
      </c>
      <c r="B1371" s="3">
        <v>4</v>
      </c>
      <c r="C1371" s="5">
        <v>8625.0385774871702</v>
      </c>
      <c r="D1371" s="5">
        <v>7024.0426862207696</v>
      </c>
      <c r="E1371" s="5">
        <v>7821.9285308409299</v>
      </c>
      <c r="F1371" s="5">
        <v>8243.3108069273094</v>
      </c>
      <c r="G1371" s="5">
        <v>10016.1957753114</v>
      </c>
    </row>
    <row r="1372" spans="1:7" x14ac:dyDescent="0.55000000000000004">
      <c r="A1372" s="3">
        <v>45</v>
      </c>
      <c r="B1372" s="3">
        <v>5</v>
      </c>
      <c r="C1372" s="5">
        <v>4490.8153572274496</v>
      </c>
      <c r="D1372" s="5">
        <v>2873.9490473140499</v>
      </c>
      <c r="E1372" s="5">
        <v>2488.2386629117</v>
      </c>
      <c r="F1372" s="5">
        <v>2278.1357868887799</v>
      </c>
      <c r="G1372" s="5">
        <v>1950.7299665635201</v>
      </c>
    </row>
    <row r="1373" spans="1:7" x14ac:dyDescent="0.55000000000000004">
      <c r="A1373" s="3">
        <v>45</v>
      </c>
      <c r="B1373" s="3">
        <v>6</v>
      </c>
      <c r="C1373" s="5">
        <v>21551.638724437798</v>
      </c>
      <c r="D1373" s="5">
        <v>19580.296536329999</v>
      </c>
      <c r="E1373" s="5">
        <v>19638.085070819099</v>
      </c>
      <c r="F1373" s="5">
        <v>19298.001757766498</v>
      </c>
      <c r="G1373" s="5">
        <v>19093.339804854499</v>
      </c>
    </row>
    <row r="1374" spans="1:7" x14ac:dyDescent="0.55000000000000004">
      <c r="A1374" s="3">
        <v>45</v>
      </c>
      <c r="B1374" s="3">
        <v>7</v>
      </c>
      <c r="C1374" s="5">
        <v>1391.3991236269101</v>
      </c>
      <c r="D1374" s="5">
        <v>1397.96730289782</v>
      </c>
      <c r="E1374" s="5">
        <v>1669.96774041494</v>
      </c>
      <c r="F1374" s="5">
        <v>1627.5494025589301</v>
      </c>
      <c r="G1374" s="5">
        <v>1530.01341308158</v>
      </c>
    </row>
    <row r="1375" spans="1:7" x14ac:dyDescent="0.55000000000000004">
      <c r="A1375" s="3">
        <v>45</v>
      </c>
      <c r="B1375" s="3">
        <v>8</v>
      </c>
      <c r="C1375" s="5">
        <v>4322.62607297048</v>
      </c>
      <c r="D1375" s="5">
        <v>3414.66976622744</v>
      </c>
      <c r="E1375" s="5">
        <v>3274.4371604734101</v>
      </c>
      <c r="F1375" s="5">
        <v>3220.45616547795</v>
      </c>
      <c r="G1375" s="5">
        <v>3178.7254924342401</v>
      </c>
    </row>
    <row r="1376" spans="1:7" x14ac:dyDescent="0.55000000000000004">
      <c r="A1376" s="3">
        <v>45</v>
      </c>
      <c r="B1376" s="3">
        <v>9</v>
      </c>
      <c r="C1376" s="5">
        <v>1911.9410943763801</v>
      </c>
      <c r="D1376" s="5">
        <v>1439.1993475839599</v>
      </c>
      <c r="E1376" s="5">
        <v>1516.4411625779701</v>
      </c>
      <c r="F1376" s="5">
        <v>1574.1873923861599</v>
      </c>
      <c r="G1376" s="5">
        <v>1459.93608564741</v>
      </c>
    </row>
    <row r="1377" spans="1:7" x14ac:dyDescent="0.55000000000000004">
      <c r="A1377" s="3">
        <v>45</v>
      </c>
      <c r="B1377" s="3">
        <v>10</v>
      </c>
      <c r="C1377" s="5">
        <v>12923.925149290701</v>
      </c>
      <c r="D1377" s="5">
        <v>11974.525154238299</v>
      </c>
      <c r="E1377" s="5">
        <v>12247.283707176</v>
      </c>
      <c r="F1377" s="5">
        <v>11514.603789262699</v>
      </c>
      <c r="G1377" s="5">
        <v>11327.5615722844</v>
      </c>
    </row>
    <row r="1378" spans="1:7" x14ac:dyDescent="0.55000000000000004">
      <c r="A1378" s="3">
        <v>45</v>
      </c>
      <c r="B1378" s="3">
        <v>11</v>
      </c>
      <c r="C1378" s="5">
        <v>20108.404733958101</v>
      </c>
      <c r="D1378" s="5">
        <v>15837.120937546</v>
      </c>
      <c r="E1378" s="5">
        <v>13718.679704734899</v>
      </c>
      <c r="F1378" s="5">
        <v>12993.540640465601</v>
      </c>
      <c r="G1378" s="5">
        <v>13794.158214978001</v>
      </c>
    </row>
    <row r="1379" spans="1:7" x14ac:dyDescent="0.55000000000000004">
      <c r="A1379" s="3">
        <v>45</v>
      </c>
      <c r="B1379" s="3">
        <v>12</v>
      </c>
      <c r="C1379" s="5">
        <v>9099.7253810841394</v>
      </c>
      <c r="D1379" s="5">
        <v>8368.2437440592494</v>
      </c>
      <c r="E1379" s="5">
        <v>9062.87696866035</v>
      </c>
      <c r="F1379" s="5">
        <v>8375.1741000746606</v>
      </c>
      <c r="G1379" s="5">
        <v>6771.3350542789103</v>
      </c>
    </row>
    <row r="1380" spans="1:7" x14ac:dyDescent="0.55000000000000004">
      <c r="A1380" s="3">
        <v>45</v>
      </c>
      <c r="B1380" s="3">
        <v>13</v>
      </c>
      <c r="C1380" s="5">
        <v>6210.1604389781396</v>
      </c>
      <c r="D1380" s="5">
        <v>3817.6936190421102</v>
      </c>
      <c r="E1380" s="5">
        <v>2626.23091239833</v>
      </c>
      <c r="F1380" s="5">
        <v>2308.1082536847998</v>
      </c>
      <c r="G1380" s="5">
        <v>1771.2535228797999</v>
      </c>
    </row>
    <row r="1381" spans="1:7" x14ac:dyDescent="0.55000000000000004">
      <c r="A1381" s="3">
        <v>45</v>
      </c>
      <c r="B1381" s="3">
        <v>14</v>
      </c>
      <c r="C1381" s="5">
        <v>5473.0778966106</v>
      </c>
      <c r="D1381" s="5">
        <v>5255.4321847499496</v>
      </c>
      <c r="E1381" s="5">
        <v>6488.77873149482</v>
      </c>
      <c r="F1381" s="5">
        <v>7409.6400262263096</v>
      </c>
      <c r="G1381" s="5">
        <v>7478.2496943455399</v>
      </c>
    </row>
    <row r="1382" spans="1:7" x14ac:dyDescent="0.55000000000000004">
      <c r="A1382" s="3">
        <v>45</v>
      </c>
      <c r="B1382" s="3">
        <v>15</v>
      </c>
      <c r="C1382" s="5">
        <v>2213.5984533188198</v>
      </c>
      <c r="D1382" s="5">
        <v>1406.63506804244</v>
      </c>
      <c r="E1382" s="5">
        <v>1120.0471060723901</v>
      </c>
      <c r="F1382" s="5">
        <v>994.89571676557102</v>
      </c>
      <c r="G1382" s="5">
        <v>941.28013483445397</v>
      </c>
    </row>
    <row r="1383" spans="1:7" x14ac:dyDescent="0.55000000000000004">
      <c r="A1383" s="3">
        <v>45</v>
      </c>
      <c r="B1383" s="3">
        <v>16</v>
      </c>
      <c r="C1383" s="5">
        <v>21048.5682298633</v>
      </c>
      <c r="D1383" s="5">
        <v>25971.107753431901</v>
      </c>
      <c r="E1383" s="5">
        <v>24536.5848659685</v>
      </c>
      <c r="F1383" s="5">
        <v>23815.618678122199</v>
      </c>
      <c r="G1383" s="5">
        <v>22498.1416216912</v>
      </c>
    </row>
    <row r="1384" spans="1:7" x14ac:dyDescent="0.55000000000000004">
      <c r="A1384" s="3">
        <v>45</v>
      </c>
      <c r="B1384" s="3">
        <v>17</v>
      </c>
      <c r="C1384" s="5">
        <v>99563.460448403901</v>
      </c>
      <c r="D1384" s="5">
        <v>78045.280616781194</v>
      </c>
      <c r="E1384" s="5">
        <v>68420.347467524305</v>
      </c>
      <c r="F1384" s="5">
        <v>66427.378813622694</v>
      </c>
      <c r="G1384" s="5">
        <v>67231.386628790598</v>
      </c>
    </row>
    <row r="1385" spans="1:7" x14ac:dyDescent="0.55000000000000004">
      <c r="A1385" s="3">
        <v>45</v>
      </c>
      <c r="B1385" s="3">
        <v>18</v>
      </c>
      <c r="C1385" s="5">
        <v>26352.778130908198</v>
      </c>
      <c r="D1385" s="5">
        <v>25104.877283136098</v>
      </c>
      <c r="E1385" s="5">
        <v>25123.246087990399</v>
      </c>
      <c r="F1385" s="5">
        <v>24381.016187218302</v>
      </c>
      <c r="G1385" s="5">
        <v>25047.180493418899</v>
      </c>
    </row>
    <row r="1386" spans="1:7" x14ac:dyDescent="0.55000000000000004">
      <c r="A1386" s="3">
        <v>45</v>
      </c>
      <c r="B1386" s="3">
        <v>19</v>
      </c>
      <c r="C1386" s="5">
        <v>15745.9400119324</v>
      </c>
      <c r="D1386" s="5">
        <v>13578.460819612599</v>
      </c>
      <c r="E1386" s="5">
        <v>12990.6750490428</v>
      </c>
      <c r="F1386" s="5">
        <v>12587.8669824675</v>
      </c>
      <c r="G1386" s="5">
        <v>12025.040097512599</v>
      </c>
    </row>
    <row r="1387" spans="1:7" x14ac:dyDescent="0.55000000000000004">
      <c r="A1387" s="3">
        <v>45</v>
      </c>
      <c r="B1387" s="3">
        <v>20</v>
      </c>
      <c r="C1387" s="5">
        <v>48524.857129019598</v>
      </c>
      <c r="D1387" s="5">
        <v>38367.046144855703</v>
      </c>
      <c r="E1387" s="5">
        <v>41780.152288439698</v>
      </c>
      <c r="F1387" s="5">
        <v>49888.9790949534</v>
      </c>
      <c r="G1387" s="5">
        <v>47639.447261625901</v>
      </c>
    </row>
    <row r="1388" spans="1:7" x14ac:dyDescent="0.55000000000000004">
      <c r="A1388" s="3">
        <v>45</v>
      </c>
      <c r="B1388" s="3">
        <v>21</v>
      </c>
      <c r="C1388" s="5">
        <v>53383.821739499297</v>
      </c>
      <c r="D1388" s="5">
        <v>48329.0524186732</v>
      </c>
      <c r="E1388" s="5">
        <v>43999.9450325949</v>
      </c>
      <c r="F1388" s="5">
        <v>42544.046080548098</v>
      </c>
      <c r="G1388" s="5">
        <v>42241.799590545299</v>
      </c>
    </row>
    <row r="1389" spans="1:7" x14ac:dyDescent="0.55000000000000004">
      <c r="A1389" s="3">
        <v>45</v>
      </c>
      <c r="B1389" s="3">
        <v>22</v>
      </c>
      <c r="C1389" s="5">
        <v>22882.746341934901</v>
      </c>
      <c r="D1389" s="5">
        <v>18974.366218381499</v>
      </c>
      <c r="E1389" s="5">
        <v>15559.590344189101</v>
      </c>
      <c r="F1389" s="5">
        <v>14097.4576139156</v>
      </c>
      <c r="G1389" s="5">
        <v>13096.882226231101</v>
      </c>
    </row>
    <row r="1390" spans="1:7" x14ac:dyDescent="0.55000000000000004">
      <c r="A1390" s="3">
        <v>45</v>
      </c>
      <c r="B1390" s="3">
        <v>23</v>
      </c>
      <c r="C1390" s="5">
        <v>34536.829623669597</v>
      </c>
      <c r="D1390" s="5">
        <v>25825.9427112372</v>
      </c>
      <c r="E1390" s="5">
        <v>25496.6275452347</v>
      </c>
      <c r="F1390" s="5">
        <v>24307.3451919625</v>
      </c>
      <c r="G1390" s="5">
        <v>24444.376391552101</v>
      </c>
    </row>
    <row r="1391" spans="1:7" x14ac:dyDescent="0.55000000000000004">
      <c r="A1391" s="3">
        <v>45</v>
      </c>
      <c r="B1391" s="3">
        <v>24</v>
      </c>
      <c r="C1391" s="5">
        <v>7335.98737167741</v>
      </c>
      <c r="D1391" s="5">
        <v>8636.3138378160293</v>
      </c>
      <c r="E1391" s="5">
        <v>8205.3209679556203</v>
      </c>
      <c r="F1391" s="5">
        <v>7717.5917049070504</v>
      </c>
      <c r="G1391" s="5">
        <v>6942.00944701349</v>
      </c>
    </row>
    <row r="1392" spans="1:7" x14ac:dyDescent="0.55000000000000004">
      <c r="A1392" s="3">
        <v>45</v>
      </c>
      <c r="B1392" s="3">
        <v>25</v>
      </c>
      <c r="C1392" s="5">
        <v>18935.717191187399</v>
      </c>
      <c r="D1392" s="5">
        <v>15479.600991007201</v>
      </c>
      <c r="E1392" s="5">
        <v>13473.085437865901</v>
      </c>
      <c r="F1392" s="5">
        <v>17063.002768485199</v>
      </c>
      <c r="G1392" s="5">
        <v>14947.691108498</v>
      </c>
    </row>
    <row r="1393" spans="1:7" x14ac:dyDescent="0.55000000000000004">
      <c r="A1393" s="3">
        <v>45</v>
      </c>
      <c r="B1393" s="3">
        <v>26</v>
      </c>
      <c r="C1393" s="5">
        <v>60389.1287321583</v>
      </c>
      <c r="D1393" s="5">
        <v>42336.599901572801</v>
      </c>
      <c r="E1393" s="5">
        <v>33190.686435957403</v>
      </c>
      <c r="F1393" s="5">
        <v>36659.007715125401</v>
      </c>
      <c r="G1393" s="5">
        <v>36824.2120951795</v>
      </c>
    </row>
    <row r="1394" spans="1:7" x14ac:dyDescent="0.55000000000000004">
      <c r="A1394" s="3">
        <v>45</v>
      </c>
      <c r="B1394" s="3">
        <v>27</v>
      </c>
      <c r="C1394" s="5">
        <v>27196.2725742982</v>
      </c>
      <c r="D1394" s="5">
        <v>34486.215549963999</v>
      </c>
      <c r="E1394" s="5">
        <v>42008.9732839473</v>
      </c>
      <c r="F1394" s="5">
        <v>41396.970159946199</v>
      </c>
      <c r="G1394" s="5">
        <v>43015.269140100798</v>
      </c>
    </row>
    <row r="1395" spans="1:7" x14ac:dyDescent="0.55000000000000004">
      <c r="A1395" s="3">
        <v>45</v>
      </c>
      <c r="B1395" s="3">
        <v>28</v>
      </c>
      <c r="C1395" s="5">
        <v>101232.402401803</v>
      </c>
      <c r="D1395" s="5">
        <v>81003.488273447598</v>
      </c>
      <c r="E1395" s="5">
        <v>76753.683022670099</v>
      </c>
      <c r="F1395" s="5">
        <v>79633.546215477807</v>
      </c>
      <c r="G1395" s="5">
        <v>86864.049446554694</v>
      </c>
    </row>
    <row r="1396" spans="1:7" x14ac:dyDescent="0.55000000000000004">
      <c r="A1396" s="3">
        <v>45</v>
      </c>
      <c r="B1396" s="3">
        <v>29</v>
      </c>
      <c r="C1396" s="5">
        <v>39402.8481115826</v>
      </c>
      <c r="D1396" s="5">
        <v>30749.061501375101</v>
      </c>
      <c r="E1396" s="5">
        <v>24234.932003507201</v>
      </c>
      <c r="F1396" s="5">
        <v>23678.381103551899</v>
      </c>
      <c r="G1396" s="5">
        <v>22132.287014651702</v>
      </c>
    </row>
    <row r="1397" spans="1:7" x14ac:dyDescent="0.55000000000000004">
      <c r="A1397" s="3">
        <v>45</v>
      </c>
      <c r="B1397" s="3">
        <v>30</v>
      </c>
      <c r="C1397" s="5">
        <v>41255.793073905901</v>
      </c>
      <c r="D1397" s="5">
        <v>49540.318010335701</v>
      </c>
      <c r="E1397" s="5">
        <v>46081.220794919602</v>
      </c>
      <c r="F1397" s="5">
        <v>42383.4237091373</v>
      </c>
      <c r="G1397" s="5">
        <v>40154.9416513174</v>
      </c>
    </row>
    <row r="1398" spans="1:7" x14ac:dyDescent="0.55000000000000004">
      <c r="A1398" s="3">
        <v>45</v>
      </c>
      <c r="B1398" s="3">
        <v>31</v>
      </c>
      <c r="C1398" s="5">
        <v>41210.440055864899</v>
      </c>
      <c r="D1398" s="5">
        <v>35178.0306820525</v>
      </c>
      <c r="E1398" s="5">
        <v>33675.495773420902</v>
      </c>
      <c r="F1398" s="5">
        <v>31550.346083791701</v>
      </c>
      <c r="G1398" s="5">
        <v>32578.4596233825</v>
      </c>
    </row>
    <row r="1399" spans="1:7" x14ac:dyDescent="0.55000000000000004">
      <c r="A1399" s="3">
        <v>46</v>
      </c>
      <c r="B1399" s="3">
        <v>1</v>
      </c>
      <c r="C1399" s="5">
        <v>106151.64372787099</v>
      </c>
      <c r="D1399" s="5">
        <v>55492.227299880898</v>
      </c>
      <c r="E1399" s="5">
        <v>52580.291704315903</v>
      </c>
      <c r="F1399" s="5">
        <v>48350.658580141899</v>
      </c>
      <c r="G1399" s="5">
        <v>38452.658772873699</v>
      </c>
    </row>
    <row r="1400" spans="1:7" x14ac:dyDescent="0.55000000000000004">
      <c r="A1400" s="3">
        <v>46</v>
      </c>
      <c r="B1400" s="3">
        <v>2</v>
      </c>
      <c r="C1400" s="5">
        <v>3829.9397449973699</v>
      </c>
      <c r="D1400" s="5">
        <v>4470.3986307898303</v>
      </c>
      <c r="E1400" s="5">
        <v>4595.9410201233104</v>
      </c>
      <c r="F1400" s="5">
        <v>4330.9580467695196</v>
      </c>
      <c r="G1400" s="5">
        <v>4166.37524575101</v>
      </c>
    </row>
    <row r="1401" spans="1:7" x14ac:dyDescent="0.55000000000000004">
      <c r="A1401" s="3">
        <v>46</v>
      </c>
      <c r="B1401" s="3">
        <v>3</v>
      </c>
      <c r="C1401" s="5">
        <v>49304.906030003804</v>
      </c>
      <c r="D1401" s="5">
        <v>43363.713141249398</v>
      </c>
      <c r="E1401" s="5">
        <v>45671.9896755968</v>
      </c>
      <c r="F1401" s="5">
        <v>44749.809528717298</v>
      </c>
      <c r="G1401" s="5">
        <v>40411.9988137252</v>
      </c>
    </row>
    <row r="1402" spans="1:7" x14ac:dyDescent="0.55000000000000004">
      <c r="A1402" s="3">
        <v>46</v>
      </c>
      <c r="B1402" s="3">
        <v>4</v>
      </c>
      <c r="C1402" s="5">
        <v>2171.6911103413399</v>
      </c>
      <c r="D1402" s="5">
        <v>1499.3154152540001</v>
      </c>
      <c r="E1402" s="5">
        <v>1268.0453060621901</v>
      </c>
      <c r="F1402" s="5">
        <v>1114.41709012715</v>
      </c>
      <c r="G1402" s="5">
        <v>924.98978418780598</v>
      </c>
    </row>
    <row r="1403" spans="1:7" x14ac:dyDescent="0.55000000000000004">
      <c r="A1403" s="3">
        <v>46</v>
      </c>
      <c r="B1403" s="3">
        <v>5</v>
      </c>
      <c r="C1403" s="5">
        <v>6304.3395793620102</v>
      </c>
      <c r="D1403" s="5">
        <v>5275.06820816246</v>
      </c>
      <c r="E1403" s="5">
        <v>4739.21659966067</v>
      </c>
      <c r="F1403" s="5">
        <v>4548.5127441549803</v>
      </c>
      <c r="G1403" s="5">
        <v>4365.0743876371598</v>
      </c>
    </row>
    <row r="1404" spans="1:7" x14ac:dyDescent="0.55000000000000004">
      <c r="A1404" s="3">
        <v>46</v>
      </c>
      <c r="B1404" s="3">
        <v>6</v>
      </c>
      <c r="C1404" s="5">
        <v>8935.0016701818895</v>
      </c>
      <c r="D1404" s="5">
        <v>6734.9037086981098</v>
      </c>
      <c r="E1404" s="5">
        <v>5753.6167062484501</v>
      </c>
      <c r="F1404" s="5">
        <v>5543.5179550983503</v>
      </c>
      <c r="G1404" s="5">
        <v>5215.5679892269</v>
      </c>
    </row>
    <row r="1405" spans="1:7" x14ac:dyDescent="0.55000000000000004">
      <c r="A1405" s="3">
        <v>46</v>
      </c>
      <c r="B1405" s="3">
        <v>7</v>
      </c>
      <c r="C1405" s="5">
        <v>10742.0192223044</v>
      </c>
      <c r="D1405" s="5">
        <v>12424.096534566501</v>
      </c>
      <c r="E1405" s="5">
        <v>14451.578781747299</v>
      </c>
      <c r="F1405" s="5">
        <v>14557.8071601499</v>
      </c>
      <c r="G1405" s="5">
        <v>17373.4899044534</v>
      </c>
    </row>
    <row r="1406" spans="1:7" x14ac:dyDescent="0.55000000000000004">
      <c r="A1406" s="3">
        <v>46</v>
      </c>
      <c r="B1406" s="3">
        <v>8</v>
      </c>
      <c r="C1406" s="5">
        <v>2340.9474951492598</v>
      </c>
      <c r="D1406" s="5">
        <v>2071.5599910523001</v>
      </c>
      <c r="E1406" s="5">
        <v>2043.40643895734</v>
      </c>
      <c r="F1406" s="5">
        <v>1982.68580245819</v>
      </c>
      <c r="G1406" s="5">
        <v>2016.8027041022499</v>
      </c>
    </row>
    <row r="1407" spans="1:7" x14ac:dyDescent="0.55000000000000004">
      <c r="A1407" s="3">
        <v>46</v>
      </c>
      <c r="B1407" s="3">
        <v>9</v>
      </c>
      <c r="C1407" s="5">
        <v>3355.5200362974601</v>
      </c>
      <c r="D1407" s="5">
        <v>2743.3817099499101</v>
      </c>
      <c r="E1407" s="5">
        <v>2976.4771437026002</v>
      </c>
      <c r="F1407" s="5">
        <v>2702.5464123392699</v>
      </c>
      <c r="G1407" s="5">
        <v>2965.7825597037699</v>
      </c>
    </row>
    <row r="1408" spans="1:7" x14ac:dyDescent="0.55000000000000004">
      <c r="A1408" s="3">
        <v>46</v>
      </c>
      <c r="B1408" s="3">
        <v>10</v>
      </c>
      <c r="C1408" s="5">
        <v>11858.0068725948</v>
      </c>
      <c r="D1408" s="5">
        <v>9804.3676837083003</v>
      </c>
      <c r="E1408" s="5">
        <v>10559.5417212465</v>
      </c>
      <c r="F1408" s="5">
        <v>9936.9625835690695</v>
      </c>
      <c r="G1408" s="5">
        <v>9274.8382341239394</v>
      </c>
    </row>
    <row r="1409" spans="1:7" x14ac:dyDescent="0.55000000000000004">
      <c r="A1409" s="3">
        <v>46</v>
      </c>
      <c r="B1409" s="3">
        <v>11</v>
      </c>
      <c r="C1409" s="5">
        <v>42093.296404289402</v>
      </c>
      <c r="D1409" s="5">
        <v>35893.430513580097</v>
      </c>
      <c r="E1409" s="5">
        <v>40119.382304930703</v>
      </c>
      <c r="F1409" s="5">
        <v>40815.455772860099</v>
      </c>
      <c r="G1409" s="5">
        <v>42659.086091394202</v>
      </c>
    </row>
    <row r="1410" spans="1:7" x14ac:dyDescent="0.55000000000000004">
      <c r="A1410" s="3">
        <v>46</v>
      </c>
      <c r="B1410" s="3">
        <v>12</v>
      </c>
      <c r="C1410" s="5">
        <v>17093.082888229099</v>
      </c>
      <c r="D1410" s="5">
        <v>14994.917871375699</v>
      </c>
      <c r="E1410" s="5">
        <v>16042.2622113078</v>
      </c>
      <c r="F1410" s="5">
        <v>15107.920096931501</v>
      </c>
      <c r="G1410" s="5">
        <v>13639.133713973601</v>
      </c>
    </row>
    <row r="1411" spans="1:7" x14ac:dyDescent="0.55000000000000004">
      <c r="A1411" s="3">
        <v>46</v>
      </c>
      <c r="B1411" s="3">
        <v>13</v>
      </c>
      <c r="C1411" s="5">
        <v>2733.6623312134002</v>
      </c>
      <c r="D1411" s="5">
        <v>2213.5347639599399</v>
      </c>
      <c r="E1411" s="5">
        <v>2359.0979473340299</v>
      </c>
      <c r="F1411" s="5">
        <v>2226.5282744498099</v>
      </c>
      <c r="G1411" s="5">
        <v>2689.0347317815899</v>
      </c>
    </row>
    <row r="1412" spans="1:7" x14ac:dyDescent="0.55000000000000004">
      <c r="A1412" s="3">
        <v>46</v>
      </c>
      <c r="B1412" s="3">
        <v>14</v>
      </c>
      <c r="C1412" s="5">
        <v>1729.84115836042</v>
      </c>
      <c r="D1412" s="5">
        <v>1277.1187732621399</v>
      </c>
      <c r="E1412" s="5">
        <v>1673.2395835703501</v>
      </c>
      <c r="F1412" s="5">
        <v>1646.92809998647</v>
      </c>
      <c r="G1412" s="5">
        <v>1586.7893797946999</v>
      </c>
    </row>
    <row r="1413" spans="1:7" x14ac:dyDescent="0.55000000000000004">
      <c r="A1413" s="3">
        <v>46</v>
      </c>
      <c r="B1413" s="3">
        <v>15</v>
      </c>
      <c r="C1413" s="5">
        <v>2433.5547122626399</v>
      </c>
      <c r="D1413" s="5">
        <v>1849.1955065918701</v>
      </c>
      <c r="E1413" s="5">
        <v>2318.75542323748</v>
      </c>
      <c r="F1413" s="5">
        <v>2012.9445623935001</v>
      </c>
      <c r="G1413" s="5">
        <v>1922.92501893859</v>
      </c>
    </row>
    <row r="1414" spans="1:7" x14ac:dyDescent="0.55000000000000004">
      <c r="A1414" s="3">
        <v>46</v>
      </c>
      <c r="B1414" s="3">
        <v>16</v>
      </c>
      <c r="C1414" s="5">
        <v>6221.8070954185296</v>
      </c>
      <c r="D1414" s="5">
        <v>5283.6186883547698</v>
      </c>
      <c r="E1414" s="5">
        <v>6168.8565013922998</v>
      </c>
      <c r="F1414" s="5">
        <v>5510.68682549187</v>
      </c>
      <c r="G1414" s="5">
        <v>5555.5549884195898</v>
      </c>
    </row>
    <row r="1415" spans="1:7" x14ac:dyDescent="0.55000000000000004">
      <c r="A1415" s="3">
        <v>46</v>
      </c>
      <c r="B1415" s="3">
        <v>17</v>
      </c>
      <c r="C1415" s="5">
        <v>101401.325301552</v>
      </c>
      <c r="D1415" s="5">
        <v>83242.458688771003</v>
      </c>
      <c r="E1415" s="5">
        <v>82731.021387756497</v>
      </c>
      <c r="F1415" s="5">
        <v>82303.102541088301</v>
      </c>
      <c r="G1415" s="5">
        <v>84498.337927471002</v>
      </c>
    </row>
    <row r="1416" spans="1:7" x14ac:dyDescent="0.55000000000000004">
      <c r="A1416" s="3">
        <v>46</v>
      </c>
      <c r="B1416" s="3">
        <v>18</v>
      </c>
      <c r="C1416" s="5">
        <v>35742.036566734198</v>
      </c>
      <c r="D1416" s="5">
        <v>36564.082826162303</v>
      </c>
      <c r="E1416" s="5">
        <v>41465.276907048399</v>
      </c>
      <c r="F1416" s="5">
        <v>41537.763444158198</v>
      </c>
      <c r="G1416" s="5">
        <v>44594.853704545101</v>
      </c>
    </row>
    <row r="1417" spans="1:7" x14ac:dyDescent="0.55000000000000004">
      <c r="A1417" s="3">
        <v>46</v>
      </c>
      <c r="B1417" s="3">
        <v>19</v>
      </c>
      <c r="C1417" s="5">
        <v>28701.478810873999</v>
      </c>
      <c r="D1417" s="5">
        <v>24423.579713475301</v>
      </c>
      <c r="E1417" s="5">
        <v>23025.104339960999</v>
      </c>
      <c r="F1417" s="5">
        <v>22248.994572113101</v>
      </c>
      <c r="G1417" s="5">
        <v>21165.4310468576</v>
      </c>
    </row>
    <row r="1418" spans="1:7" x14ac:dyDescent="0.55000000000000004">
      <c r="A1418" s="3">
        <v>46</v>
      </c>
      <c r="B1418" s="3">
        <v>20</v>
      </c>
      <c r="C1418" s="5">
        <v>56293.490026214597</v>
      </c>
      <c r="D1418" s="5">
        <v>65398.284195634602</v>
      </c>
      <c r="E1418" s="5">
        <v>74543.032613146293</v>
      </c>
      <c r="F1418" s="5">
        <v>80102.248371079404</v>
      </c>
      <c r="G1418" s="5">
        <v>78657.555011011893</v>
      </c>
    </row>
    <row r="1419" spans="1:7" x14ac:dyDescent="0.55000000000000004">
      <c r="A1419" s="3">
        <v>46</v>
      </c>
      <c r="B1419" s="3">
        <v>21</v>
      </c>
      <c r="C1419" s="5">
        <v>96384.283329668804</v>
      </c>
      <c r="D1419" s="5">
        <v>78727.886620605495</v>
      </c>
      <c r="E1419" s="5">
        <v>73525.1485440752</v>
      </c>
      <c r="F1419" s="5">
        <v>72546.545815379199</v>
      </c>
      <c r="G1419" s="5">
        <v>72893.7095630892</v>
      </c>
    </row>
    <row r="1420" spans="1:7" x14ac:dyDescent="0.55000000000000004">
      <c r="A1420" s="3">
        <v>46</v>
      </c>
      <c r="B1420" s="3">
        <v>22</v>
      </c>
      <c r="C1420" s="5">
        <v>37535.025416921497</v>
      </c>
      <c r="D1420" s="5">
        <v>28481.0588238079</v>
      </c>
      <c r="E1420" s="5">
        <v>21551.483379090099</v>
      </c>
      <c r="F1420" s="5">
        <v>19610.7734857162</v>
      </c>
      <c r="G1420" s="5">
        <v>18529.615848339101</v>
      </c>
    </row>
    <row r="1421" spans="1:7" x14ac:dyDescent="0.55000000000000004">
      <c r="A1421" s="3">
        <v>46</v>
      </c>
      <c r="B1421" s="3">
        <v>23</v>
      </c>
      <c r="C1421" s="5">
        <v>50821.8565558099</v>
      </c>
      <c r="D1421" s="5">
        <v>36047.931198865903</v>
      </c>
      <c r="E1421" s="5">
        <v>36044.435998524001</v>
      </c>
      <c r="F1421" s="5">
        <v>34364.511644778402</v>
      </c>
      <c r="G1421" s="5">
        <v>34473.945259567103</v>
      </c>
    </row>
    <row r="1422" spans="1:7" x14ac:dyDescent="0.55000000000000004">
      <c r="A1422" s="3">
        <v>46</v>
      </c>
      <c r="B1422" s="3">
        <v>24</v>
      </c>
      <c r="C1422" s="5">
        <v>10656.0669102309</v>
      </c>
      <c r="D1422" s="5">
        <v>8667.6683190783006</v>
      </c>
      <c r="E1422" s="5">
        <v>8930.3374732442098</v>
      </c>
      <c r="F1422" s="5">
        <v>8895.6469390493403</v>
      </c>
      <c r="G1422" s="5">
        <v>8922.0255394689102</v>
      </c>
    </row>
    <row r="1423" spans="1:7" x14ac:dyDescent="0.55000000000000004">
      <c r="A1423" s="3">
        <v>46</v>
      </c>
      <c r="B1423" s="3">
        <v>25</v>
      </c>
      <c r="C1423" s="5">
        <v>25562.3551911164</v>
      </c>
      <c r="D1423" s="5">
        <v>19083.276004723299</v>
      </c>
      <c r="E1423" s="5">
        <v>25817.7050551065</v>
      </c>
      <c r="F1423" s="5">
        <v>25645.510130988201</v>
      </c>
      <c r="G1423" s="5">
        <v>24060.181293677098</v>
      </c>
    </row>
    <row r="1424" spans="1:7" x14ac:dyDescent="0.55000000000000004">
      <c r="A1424" s="3">
        <v>46</v>
      </c>
      <c r="B1424" s="3">
        <v>26</v>
      </c>
      <c r="C1424" s="5">
        <v>96748.784567609197</v>
      </c>
      <c r="D1424" s="5">
        <v>67124.869224598006</v>
      </c>
      <c r="E1424" s="5">
        <v>49365.1273016376</v>
      </c>
      <c r="F1424" s="5">
        <v>53264.451651138603</v>
      </c>
      <c r="G1424" s="5">
        <v>53152.8061697425</v>
      </c>
    </row>
    <row r="1425" spans="1:7" x14ac:dyDescent="0.55000000000000004">
      <c r="A1425" s="3">
        <v>46</v>
      </c>
      <c r="B1425" s="3">
        <v>27</v>
      </c>
      <c r="C1425" s="5">
        <v>46387.066803341397</v>
      </c>
      <c r="D1425" s="5">
        <v>49942.067324826501</v>
      </c>
      <c r="E1425" s="5">
        <v>67260.131824341603</v>
      </c>
      <c r="F1425" s="5">
        <v>64310.3984200833</v>
      </c>
      <c r="G1425" s="5">
        <v>73373.250236781605</v>
      </c>
    </row>
    <row r="1426" spans="1:7" x14ac:dyDescent="0.55000000000000004">
      <c r="A1426" s="3">
        <v>46</v>
      </c>
      <c r="B1426" s="3">
        <v>28</v>
      </c>
      <c r="C1426" s="5">
        <v>165637.97058985601</v>
      </c>
      <c r="D1426" s="5">
        <v>126569.77550394399</v>
      </c>
      <c r="E1426" s="5">
        <v>121592.656460301</v>
      </c>
      <c r="F1426" s="5">
        <v>124616.787302817</v>
      </c>
      <c r="G1426" s="5">
        <v>134363.56776271301</v>
      </c>
    </row>
    <row r="1427" spans="1:7" x14ac:dyDescent="0.55000000000000004">
      <c r="A1427" s="3">
        <v>46</v>
      </c>
      <c r="B1427" s="3">
        <v>29</v>
      </c>
      <c r="C1427" s="5">
        <v>47408.819296974099</v>
      </c>
      <c r="D1427" s="5">
        <v>37989.511499592001</v>
      </c>
      <c r="E1427" s="5">
        <v>34332.692324212403</v>
      </c>
      <c r="F1427" s="5">
        <v>35354.452825772001</v>
      </c>
      <c r="G1427" s="5">
        <v>36042.840373296502</v>
      </c>
    </row>
    <row r="1428" spans="1:7" x14ac:dyDescent="0.55000000000000004">
      <c r="A1428" s="3">
        <v>46</v>
      </c>
      <c r="B1428" s="3">
        <v>30</v>
      </c>
      <c r="C1428" s="5">
        <v>54032.185806314199</v>
      </c>
      <c r="D1428" s="5">
        <v>62760.269740879601</v>
      </c>
      <c r="E1428" s="5">
        <v>54778.208514414298</v>
      </c>
      <c r="F1428" s="5">
        <v>51436.163265985597</v>
      </c>
      <c r="G1428" s="5">
        <v>52451.366724594103</v>
      </c>
    </row>
    <row r="1429" spans="1:7" x14ac:dyDescent="0.55000000000000004">
      <c r="A1429" s="3">
        <v>46</v>
      </c>
      <c r="B1429" s="3">
        <v>31</v>
      </c>
      <c r="C1429" s="5">
        <v>60784.980597398098</v>
      </c>
      <c r="D1429" s="5">
        <v>53834.515460156399</v>
      </c>
      <c r="E1429" s="5">
        <v>58157.1491137454</v>
      </c>
      <c r="F1429" s="5">
        <v>54074.211326090997</v>
      </c>
      <c r="G1429" s="5">
        <v>63383.588383227499</v>
      </c>
    </row>
    <row r="1430" spans="1:7" x14ac:dyDescent="0.55000000000000004">
      <c r="A1430" s="3">
        <v>47</v>
      </c>
      <c r="B1430" s="3">
        <v>1</v>
      </c>
      <c r="C1430" s="5">
        <v>33141.083211383098</v>
      </c>
      <c r="D1430" s="5">
        <v>26923.148803452601</v>
      </c>
      <c r="E1430" s="5">
        <v>31579.226484760398</v>
      </c>
      <c r="F1430" s="5">
        <v>28284.348983760301</v>
      </c>
      <c r="G1430" s="5">
        <v>45328.192970353601</v>
      </c>
    </row>
    <row r="1431" spans="1:7" x14ac:dyDescent="0.55000000000000004">
      <c r="A1431" s="3">
        <v>47</v>
      </c>
      <c r="B1431" s="3">
        <v>2</v>
      </c>
      <c r="C1431" s="5">
        <v>1391.41866248427</v>
      </c>
      <c r="D1431" s="5">
        <v>1285.5335105310401</v>
      </c>
      <c r="E1431" s="5">
        <v>1405.70489573135</v>
      </c>
      <c r="F1431" s="5">
        <v>1334.60647581127</v>
      </c>
      <c r="G1431" s="5">
        <v>1322.2212873984099</v>
      </c>
    </row>
    <row r="1432" spans="1:7" x14ac:dyDescent="0.55000000000000004">
      <c r="A1432" s="3">
        <v>47</v>
      </c>
      <c r="B1432" s="3">
        <v>3</v>
      </c>
      <c r="C1432" s="5">
        <v>22742.785764974698</v>
      </c>
      <c r="D1432" s="5">
        <v>18469.417324430098</v>
      </c>
      <c r="E1432" s="5">
        <v>18577.108727687901</v>
      </c>
      <c r="F1432" s="5">
        <v>17741.551707062401</v>
      </c>
      <c r="G1432" s="5">
        <v>17115.5723776655</v>
      </c>
    </row>
    <row r="1433" spans="1:7" x14ac:dyDescent="0.55000000000000004">
      <c r="A1433" s="3">
        <v>47</v>
      </c>
      <c r="B1433" s="3">
        <v>4</v>
      </c>
      <c r="C1433" s="5">
        <v>295.88097369064599</v>
      </c>
      <c r="D1433" s="5">
        <v>336.98335220400998</v>
      </c>
      <c r="E1433" s="5">
        <v>355.40997610155398</v>
      </c>
      <c r="F1433" s="5">
        <v>312.00684978671097</v>
      </c>
      <c r="G1433" s="5">
        <v>267.18443238430098</v>
      </c>
    </row>
    <row r="1434" spans="1:7" x14ac:dyDescent="0.55000000000000004">
      <c r="A1434" s="3">
        <v>47</v>
      </c>
      <c r="B1434" s="3">
        <v>5</v>
      </c>
      <c r="C1434" s="5">
        <v>489.617222958301</v>
      </c>
      <c r="D1434" s="5">
        <v>384.59692299485999</v>
      </c>
      <c r="E1434" s="5">
        <v>383.00498652104</v>
      </c>
      <c r="F1434" s="5">
        <v>364.62417291565902</v>
      </c>
      <c r="G1434" s="5">
        <v>317.53540646867401</v>
      </c>
    </row>
    <row r="1435" spans="1:7" x14ac:dyDescent="0.55000000000000004">
      <c r="A1435" s="3">
        <v>47</v>
      </c>
      <c r="B1435" s="3">
        <v>6</v>
      </c>
      <c r="C1435" s="5">
        <v>14958.260192108301</v>
      </c>
      <c r="D1435" s="5">
        <v>11306.659156305201</v>
      </c>
      <c r="E1435" s="5">
        <v>9224.6240618468692</v>
      </c>
      <c r="F1435" s="5">
        <v>8738.0781903217303</v>
      </c>
      <c r="G1435" s="5">
        <v>7635.6185502246699</v>
      </c>
    </row>
    <row r="1436" spans="1:7" x14ac:dyDescent="0.55000000000000004">
      <c r="A1436" s="3">
        <v>47</v>
      </c>
      <c r="B1436" s="3">
        <v>7</v>
      </c>
      <c r="C1436" s="5">
        <v>4982.2655677798402</v>
      </c>
      <c r="D1436" s="5">
        <v>3908.4785394492101</v>
      </c>
      <c r="E1436" s="5">
        <v>5506.0278109809497</v>
      </c>
      <c r="F1436" s="5">
        <v>5185.6639877726802</v>
      </c>
      <c r="G1436" s="5">
        <v>4886.5295391985201</v>
      </c>
    </row>
    <row r="1437" spans="1:7" x14ac:dyDescent="0.55000000000000004">
      <c r="A1437" s="3">
        <v>47</v>
      </c>
      <c r="B1437" s="3">
        <v>8</v>
      </c>
      <c r="C1437" s="5">
        <v>1358.5626464688701</v>
      </c>
      <c r="D1437" s="5">
        <v>1528.1767060207001</v>
      </c>
      <c r="E1437" s="5">
        <v>1791.2444758829799</v>
      </c>
      <c r="F1437" s="5">
        <v>1692.2211901599301</v>
      </c>
      <c r="G1437" s="5">
        <v>1717.82012318338</v>
      </c>
    </row>
    <row r="1438" spans="1:7" x14ac:dyDescent="0.55000000000000004">
      <c r="A1438" s="3">
        <v>47</v>
      </c>
      <c r="B1438" s="3">
        <v>9</v>
      </c>
      <c r="C1438" s="5">
        <v>1240.19808809758</v>
      </c>
      <c r="D1438" s="5">
        <v>1005.32322386047</v>
      </c>
      <c r="E1438" s="5">
        <v>1438.06045719082</v>
      </c>
      <c r="F1438" s="5">
        <v>1341.1725033279199</v>
      </c>
      <c r="G1438" s="5">
        <v>1538.90534744965</v>
      </c>
    </row>
    <row r="1439" spans="1:7" x14ac:dyDescent="0.55000000000000004">
      <c r="A1439" s="3">
        <v>47</v>
      </c>
      <c r="B1439" s="3">
        <v>10</v>
      </c>
      <c r="C1439" s="5">
        <v>432.95122260562499</v>
      </c>
      <c r="D1439" s="5">
        <v>516.81998971823305</v>
      </c>
      <c r="E1439" s="5">
        <v>686.96536811233602</v>
      </c>
      <c r="F1439" s="5">
        <v>691.55111316735804</v>
      </c>
      <c r="G1439" s="5">
        <v>710.44595248618202</v>
      </c>
    </row>
    <row r="1440" spans="1:7" x14ac:dyDescent="0.55000000000000004">
      <c r="A1440" s="3">
        <v>47</v>
      </c>
      <c r="B1440" s="3">
        <v>11</v>
      </c>
      <c r="C1440" s="5">
        <v>88.468395229164898</v>
      </c>
      <c r="D1440" s="5">
        <v>148.147744570203</v>
      </c>
      <c r="E1440" s="5">
        <v>210.511218297217</v>
      </c>
      <c r="F1440" s="5">
        <v>208.69721814498499</v>
      </c>
      <c r="G1440" s="5">
        <v>212.23868419629201</v>
      </c>
    </row>
    <row r="1441" spans="1:7" x14ac:dyDescent="0.55000000000000004">
      <c r="A1441" s="3">
        <v>47</v>
      </c>
      <c r="B1441" s="3">
        <v>12</v>
      </c>
      <c r="C1441" s="5">
        <v>924.39949848100696</v>
      </c>
      <c r="D1441" s="5">
        <v>654.07762438432201</v>
      </c>
      <c r="E1441" s="5">
        <v>874.80084797741404</v>
      </c>
      <c r="F1441" s="5">
        <v>796.74190515187001</v>
      </c>
      <c r="G1441" s="5">
        <v>938.06534038204904</v>
      </c>
    </row>
    <row r="1442" spans="1:7" x14ac:dyDescent="0.55000000000000004">
      <c r="A1442" s="3">
        <v>47</v>
      </c>
      <c r="B1442" s="3">
        <v>13</v>
      </c>
      <c r="C1442" s="5">
        <v>0</v>
      </c>
      <c r="D1442" s="5">
        <v>50.4715679993663</v>
      </c>
      <c r="E1442" s="5">
        <v>106.59225050539899</v>
      </c>
      <c r="F1442" s="5">
        <v>137.570176510804</v>
      </c>
      <c r="G1442" s="5">
        <v>158.29310712173401</v>
      </c>
    </row>
    <row r="1443" spans="1:7" x14ac:dyDescent="0.55000000000000004">
      <c r="A1443" s="3">
        <v>47</v>
      </c>
      <c r="B1443" s="3">
        <v>14</v>
      </c>
      <c r="C1443" s="5">
        <v>654.12379762946603</v>
      </c>
      <c r="D1443" s="5">
        <v>460.57313220911698</v>
      </c>
      <c r="E1443" s="5">
        <v>488.490099565891</v>
      </c>
      <c r="F1443" s="5">
        <v>472.92621175254698</v>
      </c>
      <c r="G1443" s="5">
        <v>434.68940701841598</v>
      </c>
    </row>
    <row r="1444" spans="1:7" x14ac:dyDescent="0.55000000000000004">
      <c r="A1444" s="3">
        <v>47</v>
      </c>
      <c r="B1444" s="3">
        <v>15</v>
      </c>
      <c r="C1444" s="5">
        <v>4122.4690883285703</v>
      </c>
      <c r="D1444" s="5">
        <v>2518.0076214280898</v>
      </c>
      <c r="E1444" s="5">
        <v>1905.3700375804401</v>
      </c>
      <c r="F1444" s="5">
        <v>1739.27145282636</v>
      </c>
      <c r="G1444" s="5">
        <v>1597.1851718073799</v>
      </c>
    </row>
    <row r="1445" spans="1:7" x14ac:dyDescent="0.55000000000000004">
      <c r="A1445" s="3">
        <v>47</v>
      </c>
      <c r="B1445" s="3">
        <v>16</v>
      </c>
      <c r="C1445" s="5">
        <v>2086.9003231008101</v>
      </c>
      <c r="D1445" s="5">
        <v>1490.5253315671</v>
      </c>
      <c r="E1445" s="5">
        <v>1378.4264071929799</v>
      </c>
      <c r="F1445" s="5">
        <v>1224.6020470129699</v>
      </c>
      <c r="G1445" s="5">
        <v>1020.88119909156</v>
      </c>
    </row>
    <row r="1446" spans="1:7" x14ac:dyDescent="0.55000000000000004">
      <c r="A1446" s="3">
        <v>47</v>
      </c>
      <c r="B1446" s="3">
        <v>17</v>
      </c>
      <c r="C1446" s="5">
        <v>117847.36009364801</v>
      </c>
      <c r="D1446" s="5">
        <v>92193.122970650104</v>
      </c>
      <c r="E1446" s="5">
        <v>83600.372657047395</v>
      </c>
      <c r="F1446" s="5">
        <v>81217.193148712904</v>
      </c>
      <c r="G1446" s="5">
        <v>82602.807673533302</v>
      </c>
    </row>
    <row r="1447" spans="1:7" x14ac:dyDescent="0.55000000000000004">
      <c r="A1447" s="3">
        <v>47</v>
      </c>
      <c r="B1447" s="3">
        <v>18</v>
      </c>
      <c r="C1447" s="5">
        <v>28302.922539000199</v>
      </c>
      <c r="D1447" s="5">
        <v>30028.222569272701</v>
      </c>
      <c r="E1447" s="5">
        <v>36617.909366912398</v>
      </c>
      <c r="F1447" s="5">
        <v>36158.2444224707</v>
      </c>
      <c r="G1447" s="5">
        <v>37851.148639428597</v>
      </c>
    </row>
    <row r="1448" spans="1:7" x14ac:dyDescent="0.55000000000000004">
      <c r="A1448" s="3">
        <v>47</v>
      </c>
      <c r="B1448" s="3">
        <v>19</v>
      </c>
      <c r="C1448" s="5">
        <v>14615.660981810601</v>
      </c>
      <c r="D1448" s="5">
        <v>12811.724852097201</v>
      </c>
      <c r="E1448" s="5">
        <v>12353.370633239399</v>
      </c>
      <c r="F1448" s="5">
        <v>11997.421198107</v>
      </c>
      <c r="G1448" s="5">
        <v>11551.178933707801</v>
      </c>
    </row>
    <row r="1449" spans="1:7" x14ac:dyDescent="0.55000000000000004">
      <c r="A1449" s="3">
        <v>47</v>
      </c>
      <c r="B1449" s="3">
        <v>20</v>
      </c>
      <c r="C1449" s="5">
        <v>48122.916723228402</v>
      </c>
      <c r="D1449" s="5">
        <v>50489.981401802797</v>
      </c>
      <c r="E1449" s="5">
        <v>87103.413180507705</v>
      </c>
      <c r="F1449" s="5">
        <v>88858.8478595575</v>
      </c>
      <c r="G1449" s="5">
        <v>73811.524178544001</v>
      </c>
    </row>
    <row r="1450" spans="1:7" x14ac:dyDescent="0.55000000000000004">
      <c r="A1450" s="3">
        <v>47</v>
      </c>
      <c r="B1450" s="3">
        <v>21</v>
      </c>
      <c r="C1450" s="5">
        <v>60409.135851492298</v>
      </c>
      <c r="D1450" s="5">
        <v>57916.325285751598</v>
      </c>
      <c r="E1450" s="5">
        <v>75106.968620077401</v>
      </c>
      <c r="F1450" s="5">
        <v>73072.722660351603</v>
      </c>
      <c r="G1450" s="5">
        <v>71219.276422844094</v>
      </c>
    </row>
    <row r="1451" spans="1:7" x14ac:dyDescent="0.55000000000000004">
      <c r="A1451" s="3">
        <v>47</v>
      </c>
      <c r="B1451" s="3">
        <v>22</v>
      </c>
      <c r="C1451" s="5">
        <v>79471.2901104216</v>
      </c>
      <c r="D1451" s="5">
        <v>69694.823246989094</v>
      </c>
      <c r="E1451" s="5">
        <v>72546.138770260295</v>
      </c>
      <c r="F1451" s="5">
        <v>70880.301614748896</v>
      </c>
      <c r="G1451" s="5">
        <v>70898.437659693707</v>
      </c>
    </row>
    <row r="1452" spans="1:7" x14ac:dyDescent="0.55000000000000004">
      <c r="A1452" s="3">
        <v>47</v>
      </c>
      <c r="B1452" s="3">
        <v>23</v>
      </c>
      <c r="C1452" s="5">
        <v>50514.780549068397</v>
      </c>
      <c r="D1452" s="5">
        <v>36288.124196338002</v>
      </c>
      <c r="E1452" s="5">
        <v>36079.843574991297</v>
      </c>
      <c r="F1452" s="5">
        <v>34592.669491238899</v>
      </c>
      <c r="G1452" s="5">
        <v>35092.915225968798</v>
      </c>
    </row>
    <row r="1453" spans="1:7" x14ac:dyDescent="0.55000000000000004">
      <c r="A1453" s="3">
        <v>47</v>
      </c>
      <c r="B1453" s="3">
        <v>24</v>
      </c>
      <c r="C1453" s="5">
        <v>12709.983210767999</v>
      </c>
      <c r="D1453" s="5">
        <v>11456.8072288289</v>
      </c>
      <c r="E1453" s="5">
        <v>12620.269132031301</v>
      </c>
      <c r="F1453" s="5">
        <v>12380.027802123799</v>
      </c>
      <c r="G1453" s="5">
        <v>11877.4849257961</v>
      </c>
    </row>
    <row r="1454" spans="1:7" x14ac:dyDescent="0.55000000000000004">
      <c r="A1454" s="3">
        <v>47</v>
      </c>
      <c r="B1454" s="3">
        <v>25</v>
      </c>
      <c r="C1454" s="5">
        <v>15808.854101933101</v>
      </c>
      <c r="D1454" s="5">
        <v>18664.5416360288</v>
      </c>
      <c r="E1454" s="5">
        <v>23414.779018917801</v>
      </c>
      <c r="F1454" s="5">
        <v>22040.629432359299</v>
      </c>
      <c r="G1454" s="5">
        <v>35902.569139972002</v>
      </c>
    </row>
    <row r="1455" spans="1:7" x14ac:dyDescent="0.55000000000000004">
      <c r="A1455" s="3">
        <v>47</v>
      </c>
      <c r="B1455" s="3">
        <v>26</v>
      </c>
      <c r="C1455" s="5">
        <v>131452.09504290301</v>
      </c>
      <c r="D1455" s="5">
        <v>112192.889250368</v>
      </c>
      <c r="E1455" s="5">
        <v>97460.786109973706</v>
      </c>
      <c r="F1455" s="5">
        <v>108192.237835551</v>
      </c>
      <c r="G1455" s="5">
        <v>105023.97423909399</v>
      </c>
    </row>
    <row r="1456" spans="1:7" x14ac:dyDescent="0.55000000000000004">
      <c r="A1456" s="3">
        <v>47</v>
      </c>
      <c r="B1456" s="3">
        <v>27</v>
      </c>
      <c r="C1456" s="5">
        <v>46028.648015233201</v>
      </c>
      <c r="D1456" s="5">
        <v>60182.6859257588</v>
      </c>
      <c r="E1456" s="5">
        <v>76355.564544443507</v>
      </c>
      <c r="F1456" s="5">
        <v>73217.470889996403</v>
      </c>
      <c r="G1456" s="5">
        <v>67169.696762381296</v>
      </c>
    </row>
    <row r="1457" spans="1:7" x14ac:dyDescent="0.55000000000000004">
      <c r="A1457" s="3">
        <v>47</v>
      </c>
      <c r="B1457" s="3">
        <v>28</v>
      </c>
      <c r="C1457" s="5">
        <v>171749.00650180399</v>
      </c>
      <c r="D1457" s="5">
        <v>137923.40224996</v>
      </c>
      <c r="E1457" s="5">
        <v>130540.007722223</v>
      </c>
      <c r="F1457" s="5">
        <v>139154.12593756901</v>
      </c>
      <c r="G1457" s="5">
        <v>156972.06269718899</v>
      </c>
    </row>
    <row r="1458" spans="1:7" x14ac:dyDescent="0.55000000000000004">
      <c r="A1458" s="3">
        <v>47</v>
      </c>
      <c r="B1458" s="3">
        <v>29</v>
      </c>
      <c r="C1458" s="5">
        <v>50564.725237165003</v>
      </c>
      <c r="D1458" s="5">
        <v>75176.480698273896</v>
      </c>
      <c r="E1458" s="5">
        <v>88040.585361227306</v>
      </c>
      <c r="F1458" s="5">
        <v>87671.283566143698</v>
      </c>
      <c r="G1458" s="5">
        <v>83270.203993632094</v>
      </c>
    </row>
    <row r="1459" spans="1:7" x14ac:dyDescent="0.55000000000000004">
      <c r="A1459" s="3">
        <v>47</v>
      </c>
      <c r="B1459" s="3">
        <v>30</v>
      </c>
      <c r="C1459" s="5">
        <v>42759.622676459403</v>
      </c>
      <c r="D1459" s="5">
        <v>130258.370704735</v>
      </c>
      <c r="E1459" s="5">
        <v>201651.47006765701</v>
      </c>
      <c r="F1459" s="5">
        <v>215237.864476449</v>
      </c>
      <c r="G1459" s="5">
        <v>221367.09073359601</v>
      </c>
    </row>
    <row r="1460" spans="1:7" x14ac:dyDescent="0.55000000000000004">
      <c r="A1460" s="3">
        <v>47</v>
      </c>
      <c r="B1460" s="3">
        <v>31</v>
      </c>
      <c r="C1460" s="5">
        <v>47677.375370076297</v>
      </c>
      <c r="D1460" s="5">
        <v>44862.009536329599</v>
      </c>
      <c r="E1460" s="5">
        <v>45125.976349108103</v>
      </c>
      <c r="F1460" s="5">
        <v>41877.935161039699</v>
      </c>
      <c r="G1460" s="5">
        <v>39006.202178866901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D6AE-E8E4-46BF-BF20-6A0EB29F5EAE}">
  <dimension ref="A1:G1460"/>
  <sheetViews>
    <sheetView workbookViewId="0"/>
  </sheetViews>
  <sheetFormatPr defaultColWidth="8.83203125" defaultRowHeight="18" x14ac:dyDescent="0.55000000000000004"/>
  <sheetData>
    <row r="1" spans="1:7" x14ac:dyDescent="0.55000000000000004">
      <c r="A1" t="s">
        <v>54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5">
        <v>370518.08167394</v>
      </c>
      <c r="D4" s="5">
        <v>339702.62631767901</v>
      </c>
      <c r="E4" s="5">
        <v>322595.01096519298</v>
      </c>
      <c r="F4" s="5">
        <v>300073.515225293</v>
      </c>
      <c r="G4" s="5">
        <v>282331.92188666301</v>
      </c>
    </row>
    <row r="5" spans="1:7" x14ac:dyDescent="0.55000000000000004">
      <c r="A5" s="3">
        <v>1</v>
      </c>
      <c r="B5" s="3">
        <v>2</v>
      </c>
      <c r="C5" s="5">
        <v>9050.2265966448995</v>
      </c>
      <c r="D5" s="5">
        <v>10065.779947782001</v>
      </c>
      <c r="E5" s="5">
        <v>6993.7927561122397</v>
      </c>
      <c r="F5" s="5">
        <v>6839.2045228124498</v>
      </c>
      <c r="G5" s="5">
        <v>7364.5844559077104</v>
      </c>
    </row>
    <row r="6" spans="1:7" x14ac:dyDescent="0.55000000000000004">
      <c r="A6" s="3">
        <v>1</v>
      </c>
      <c r="B6" s="3">
        <v>3</v>
      </c>
      <c r="C6" s="5">
        <v>215589.27263273101</v>
      </c>
      <c r="D6" s="5">
        <v>227933.18014232599</v>
      </c>
      <c r="E6" s="5">
        <v>206051.80160213399</v>
      </c>
      <c r="F6" s="5">
        <v>206971.886125016</v>
      </c>
      <c r="G6" s="5">
        <v>205080.66495154501</v>
      </c>
    </row>
    <row r="7" spans="1:7" x14ac:dyDescent="0.55000000000000004">
      <c r="A7" s="3">
        <v>1</v>
      </c>
      <c r="B7" s="3">
        <v>4</v>
      </c>
      <c r="C7" s="5">
        <v>9816.1273897806605</v>
      </c>
      <c r="D7" s="5">
        <v>8178.1579595950097</v>
      </c>
      <c r="E7" s="5">
        <v>7629.8998551452296</v>
      </c>
      <c r="F7" s="5">
        <v>6932.9247399241804</v>
      </c>
      <c r="G7" s="5">
        <v>7329.3568081015801</v>
      </c>
    </row>
    <row r="8" spans="1:7" x14ac:dyDescent="0.55000000000000004">
      <c r="A8" s="3">
        <v>1</v>
      </c>
      <c r="B8" s="3">
        <v>5</v>
      </c>
      <c r="C8" s="5">
        <v>15824.487759735701</v>
      </c>
      <c r="D8" s="5">
        <v>15529.053260127201</v>
      </c>
      <c r="E8" s="5">
        <v>15449.7645287581</v>
      </c>
      <c r="F8" s="5">
        <v>13338.4605369071</v>
      </c>
      <c r="G8" s="5">
        <v>12369.0278005202</v>
      </c>
    </row>
    <row r="9" spans="1:7" x14ac:dyDescent="0.55000000000000004">
      <c r="A9" s="3">
        <v>1</v>
      </c>
      <c r="B9" s="3">
        <v>6</v>
      </c>
      <c r="C9" s="5">
        <v>10525.753913356801</v>
      </c>
      <c r="D9" s="5">
        <v>11839.0738678691</v>
      </c>
      <c r="E9" s="5">
        <v>11405.3608429009</v>
      </c>
      <c r="F9" s="5">
        <v>11134.017598193899</v>
      </c>
      <c r="G9" s="5">
        <v>11686.1636437989</v>
      </c>
    </row>
    <row r="10" spans="1:7" x14ac:dyDescent="0.55000000000000004">
      <c r="A10" s="3">
        <v>1</v>
      </c>
      <c r="B10" s="3">
        <v>7</v>
      </c>
      <c r="C10" s="5">
        <v>18561.135830900199</v>
      </c>
      <c r="D10" s="5">
        <v>16934.1510239542</v>
      </c>
      <c r="E10" s="5">
        <v>16551.039578079301</v>
      </c>
      <c r="F10" s="5">
        <v>15282.7613779938</v>
      </c>
      <c r="G10" s="5">
        <v>16966.108560447999</v>
      </c>
    </row>
    <row r="11" spans="1:7" x14ac:dyDescent="0.55000000000000004">
      <c r="A11" s="3">
        <v>1</v>
      </c>
      <c r="B11" s="3">
        <v>8</v>
      </c>
      <c r="C11" s="5">
        <v>14096.3539585211</v>
      </c>
      <c r="D11" s="5">
        <v>13242.9798891428</v>
      </c>
      <c r="E11" s="5">
        <v>15568.475468376</v>
      </c>
      <c r="F11" s="5">
        <v>15314.288347408299</v>
      </c>
      <c r="G11" s="5">
        <v>18959.541391142699</v>
      </c>
    </row>
    <row r="12" spans="1:7" x14ac:dyDescent="0.55000000000000004">
      <c r="A12" s="3">
        <v>1</v>
      </c>
      <c r="B12" s="3">
        <v>9</v>
      </c>
      <c r="C12" s="5">
        <v>29426.976967379</v>
      </c>
      <c r="D12" s="5">
        <v>24822.986988642399</v>
      </c>
      <c r="E12" s="5">
        <v>28609.9742136403</v>
      </c>
      <c r="F12" s="5">
        <v>25369.935073533299</v>
      </c>
      <c r="G12" s="5">
        <v>28026.291998359498</v>
      </c>
    </row>
    <row r="13" spans="1:7" x14ac:dyDescent="0.55000000000000004">
      <c r="A13" s="3">
        <v>1</v>
      </c>
      <c r="B13" s="3">
        <v>10</v>
      </c>
      <c r="C13" s="5">
        <v>22092.347769363299</v>
      </c>
      <c r="D13" s="5">
        <v>22295.716572992998</v>
      </c>
      <c r="E13" s="5">
        <v>22531.779861228501</v>
      </c>
      <c r="F13" s="5">
        <v>21019.947110334098</v>
      </c>
      <c r="G13" s="5">
        <v>23052.557196750899</v>
      </c>
    </row>
    <row r="14" spans="1:7" x14ac:dyDescent="0.55000000000000004">
      <c r="A14" s="3">
        <v>1</v>
      </c>
      <c r="B14" s="3">
        <v>11</v>
      </c>
      <c r="C14" s="5">
        <v>9575.3124144439207</v>
      </c>
      <c r="D14" s="5">
        <v>10187.6695769784</v>
      </c>
      <c r="E14" s="5">
        <v>9907.8115615482693</v>
      </c>
      <c r="F14" s="5">
        <v>9733.6996742452393</v>
      </c>
      <c r="G14" s="5">
        <v>9835.1060456602208</v>
      </c>
    </row>
    <row r="15" spans="1:7" x14ac:dyDescent="0.55000000000000004">
      <c r="A15" s="3">
        <v>1</v>
      </c>
      <c r="B15" s="3">
        <v>12</v>
      </c>
      <c r="C15" s="5">
        <v>8139.5417009584799</v>
      </c>
      <c r="D15" s="5">
        <v>5763.5838578672401</v>
      </c>
      <c r="E15" s="5">
        <v>6278.8096960309003</v>
      </c>
      <c r="F15" s="5">
        <v>6222.2149184119999</v>
      </c>
      <c r="G15" s="5">
        <v>6543.4164516125202</v>
      </c>
    </row>
    <row r="16" spans="1:7" x14ac:dyDescent="0.55000000000000004">
      <c r="A16" s="3">
        <v>1</v>
      </c>
      <c r="B16" s="3">
        <v>13</v>
      </c>
      <c r="C16" s="5">
        <v>4145.3741439072801</v>
      </c>
      <c r="D16" s="5">
        <v>2751.9032102443298</v>
      </c>
      <c r="E16" s="5">
        <v>3864.2359071626602</v>
      </c>
      <c r="F16" s="5">
        <v>1947.5887223293601</v>
      </c>
      <c r="G16" s="5">
        <v>1916.3748116675099</v>
      </c>
    </row>
    <row r="17" spans="1:7" x14ac:dyDescent="0.55000000000000004">
      <c r="A17" s="3">
        <v>1</v>
      </c>
      <c r="B17" s="3">
        <v>14</v>
      </c>
      <c r="C17" s="5">
        <v>16390.3282085793</v>
      </c>
      <c r="D17" s="5">
        <v>20608.278106477399</v>
      </c>
      <c r="E17" s="5">
        <v>19540.945947832901</v>
      </c>
      <c r="F17" s="5">
        <v>18457.3219305481</v>
      </c>
      <c r="G17" s="5">
        <v>19832.1183425936</v>
      </c>
    </row>
    <row r="18" spans="1:7" x14ac:dyDescent="0.55000000000000004">
      <c r="A18" s="3">
        <v>1</v>
      </c>
      <c r="B18" s="3">
        <v>15</v>
      </c>
      <c r="C18" s="5">
        <v>25757.206245711299</v>
      </c>
      <c r="D18" s="5">
        <v>20297.765982694698</v>
      </c>
      <c r="E18" s="5">
        <v>18656.404332329701</v>
      </c>
      <c r="F18" s="5">
        <v>16507.019768027702</v>
      </c>
      <c r="G18" s="5">
        <v>17793.817845983202</v>
      </c>
    </row>
    <row r="19" spans="1:7" x14ac:dyDescent="0.55000000000000004">
      <c r="A19" s="3">
        <v>1</v>
      </c>
      <c r="B19" s="3">
        <v>16</v>
      </c>
      <c r="C19" s="5">
        <v>48714.853812644498</v>
      </c>
      <c r="D19" s="5">
        <v>46809.092772633099</v>
      </c>
      <c r="E19" s="5">
        <v>44527.345587721298</v>
      </c>
      <c r="F19" s="5">
        <v>40203.005970115402</v>
      </c>
      <c r="G19" s="5">
        <v>43237.638225905197</v>
      </c>
    </row>
    <row r="20" spans="1:7" x14ac:dyDescent="0.55000000000000004">
      <c r="A20" s="3">
        <v>1</v>
      </c>
      <c r="B20" s="3">
        <v>17</v>
      </c>
      <c r="C20" s="5">
        <v>60561.043346226397</v>
      </c>
      <c r="D20" s="5">
        <v>59270.629014389597</v>
      </c>
      <c r="E20" s="5">
        <v>56981.6829102872</v>
      </c>
      <c r="F20" s="5">
        <v>60078.893612248197</v>
      </c>
      <c r="G20" s="5">
        <v>61237.766727668801</v>
      </c>
    </row>
    <row r="21" spans="1:7" x14ac:dyDescent="0.55000000000000004">
      <c r="A21" s="3">
        <v>1</v>
      </c>
      <c r="B21" s="3">
        <v>18</v>
      </c>
      <c r="C21" s="5">
        <v>515470.91559927101</v>
      </c>
      <c r="D21" s="5">
        <v>448107.54711035697</v>
      </c>
      <c r="E21" s="5">
        <v>444422.46133744501</v>
      </c>
      <c r="F21" s="5">
        <v>436701.39977574302</v>
      </c>
      <c r="G21" s="5">
        <v>424542.70161454298</v>
      </c>
    </row>
    <row r="22" spans="1:7" x14ac:dyDescent="0.55000000000000004">
      <c r="A22" s="3">
        <v>1</v>
      </c>
      <c r="B22" s="3">
        <v>19</v>
      </c>
      <c r="C22" s="5">
        <v>229011.42902830799</v>
      </c>
      <c r="D22" s="5">
        <v>228482.427882655</v>
      </c>
      <c r="E22" s="5">
        <v>204804.996891747</v>
      </c>
      <c r="F22" s="5">
        <v>204815.306166808</v>
      </c>
      <c r="G22" s="5">
        <v>228303.821090165</v>
      </c>
    </row>
    <row r="23" spans="1:7" x14ac:dyDescent="0.55000000000000004">
      <c r="A23" s="3">
        <v>1</v>
      </c>
      <c r="B23" s="3">
        <v>20</v>
      </c>
      <c r="C23" s="5">
        <v>512954.14843394398</v>
      </c>
      <c r="D23" s="5">
        <v>491750.05023107998</v>
      </c>
      <c r="E23" s="5">
        <v>455587.88205436303</v>
      </c>
      <c r="F23" s="5">
        <v>426407.24077613401</v>
      </c>
      <c r="G23" s="5">
        <v>469926.76408181502</v>
      </c>
    </row>
    <row r="24" spans="1:7" x14ac:dyDescent="0.55000000000000004">
      <c r="A24" s="3">
        <v>1</v>
      </c>
      <c r="B24" s="3">
        <v>21</v>
      </c>
      <c r="C24" s="5">
        <v>370810.98480722302</v>
      </c>
      <c r="D24" s="5">
        <v>348756.71797543397</v>
      </c>
      <c r="E24" s="5">
        <v>304860.17925221397</v>
      </c>
      <c r="F24" s="5">
        <v>319035.43208176701</v>
      </c>
      <c r="G24" s="5">
        <v>329851.72109624703</v>
      </c>
    </row>
    <row r="25" spans="1:7" x14ac:dyDescent="0.55000000000000004">
      <c r="A25" s="3">
        <v>1</v>
      </c>
      <c r="B25" s="3">
        <v>22</v>
      </c>
      <c r="C25" s="5">
        <v>383384.11375861499</v>
      </c>
      <c r="D25" s="5">
        <v>292814.972370014</v>
      </c>
      <c r="E25" s="5">
        <v>358636.25702830002</v>
      </c>
      <c r="F25" s="5">
        <v>292308.15912800899</v>
      </c>
      <c r="G25" s="5">
        <v>269226.98037530598</v>
      </c>
    </row>
    <row r="26" spans="1:7" x14ac:dyDescent="0.55000000000000004">
      <c r="A26" s="3">
        <v>1</v>
      </c>
      <c r="B26" s="3">
        <v>23</v>
      </c>
      <c r="C26" s="5">
        <v>17190.619360466899</v>
      </c>
      <c r="D26" s="5">
        <v>16528.792186952898</v>
      </c>
      <c r="E26" s="5">
        <v>19407.968189758802</v>
      </c>
      <c r="F26" s="5">
        <v>21047.140866290101</v>
      </c>
      <c r="G26" s="5">
        <v>24057.099651836801</v>
      </c>
    </row>
    <row r="27" spans="1:7" x14ac:dyDescent="0.55000000000000004">
      <c r="A27" s="3">
        <v>1</v>
      </c>
      <c r="B27" s="3">
        <v>24</v>
      </c>
      <c r="C27" s="5">
        <v>55383.6903328275</v>
      </c>
      <c r="D27" s="5">
        <v>54530.506384992099</v>
      </c>
      <c r="E27" s="5">
        <v>62291.121897339799</v>
      </c>
      <c r="F27" s="5">
        <v>61166.804016752103</v>
      </c>
      <c r="G27" s="5">
        <v>65537.630334193702</v>
      </c>
    </row>
    <row r="28" spans="1:7" x14ac:dyDescent="0.55000000000000004">
      <c r="A28" s="3">
        <v>1</v>
      </c>
      <c r="B28" s="3">
        <v>25</v>
      </c>
      <c r="C28" s="5">
        <v>96126.266955928295</v>
      </c>
      <c r="D28" s="5">
        <v>85057.334573975095</v>
      </c>
      <c r="E28" s="5">
        <v>83910.389619940805</v>
      </c>
      <c r="F28" s="5">
        <v>85385.640569105104</v>
      </c>
      <c r="G28" s="5">
        <v>84423.706710937302</v>
      </c>
    </row>
    <row r="29" spans="1:7" x14ac:dyDescent="0.55000000000000004">
      <c r="A29" s="3">
        <v>1</v>
      </c>
      <c r="B29" s="3">
        <v>26</v>
      </c>
      <c r="C29" s="5">
        <v>58459.438652830402</v>
      </c>
      <c r="D29" s="5">
        <v>59261.105801762104</v>
      </c>
      <c r="E29" s="5">
        <v>67304.031643563401</v>
      </c>
      <c r="F29" s="5">
        <v>69847.078720375095</v>
      </c>
      <c r="G29" s="5">
        <v>70345.833152814099</v>
      </c>
    </row>
    <row r="30" spans="1:7" x14ac:dyDescent="0.55000000000000004">
      <c r="A30" s="3">
        <v>1</v>
      </c>
      <c r="B30" s="3">
        <v>27</v>
      </c>
      <c r="C30" s="5">
        <v>319447.33168507903</v>
      </c>
      <c r="D30" s="5">
        <v>368329.74641480797</v>
      </c>
      <c r="E30" s="5">
        <v>391231.30156149197</v>
      </c>
      <c r="F30" s="5">
        <v>365662.689600393</v>
      </c>
      <c r="G30" s="5">
        <v>441593.78900984302</v>
      </c>
    </row>
    <row r="31" spans="1:7" x14ac:dyDescent="0.55000000000000004">
      <c r="A31" s="3">
        <v>1</v>
      </c>
      <c r="B31" s="3">
        <v>28</v>
      </c>
      <c r="C31" s="5">
        <v>279503.17342829902</v>
      </c>
      <c r="D31" s="5">
        <v>260364.42847844699</v>
      </c>
      <c r="E31" s="5">
        <v>278099.18805937498</v>
      </c>
      <c r="F31" s="5">
        <v>269369.99333849002</v>
      </c>
      <c r="G31" s="5">
        <v>271376.34475445299</v>
      </c>
    </row>
    <row r="32" spans="1:7" x14ac:dyDescent="0.55000000000000004">
      <c r="A32" s="3">
        <v>1</v>
      </c>
      <c r="B32" s="3">
        <v>29</v>
      </c>
      <c r="C32" s="5">
        <v>206575.47453564199</v>
      </c>
      <c r="D32" s="5">
        <v>161345.78016805401</v>
      </c>
      <c r="E32" s="5">
        <v>200469.75491598001</v>
      </c>
      <c r="F32" s="5">
        <v>174115.667369189</v>
      </c>
      <c r="G32" s="5">
        <v>172851.48393443899</v>
      </c>
    </row>
    <row r="33" spans="1:7" x14ac:dyDescent="0.55000000000000004">
      <c r="A33" s="3">
        <v>1</v>
      </c>
      <c r="B33" s="3">
        <v>30</v>
      </c>
      <c r="C33" s="5">
        <v>545006.46761404199</v>
      </c>
      <c r="D33" s="5">
        <v>625777.42842103203</v>
      </c>
      <c r="E33" s="5">
        <v>677769.69365808403</v>
      </c>
      <c r="F33" s="5">
        <v>654042.75738267298</v>
      </c>
      <c r="G33" s="5">
        <v>797946.74578838702</v>
      </c>
    </row>
    <row r="34" spans="1:7" x14ac:dyDescent="0.55000000000000004">
      <c r="A34" s="3">
        <v>1</v>
      </c>
      <c r="B34" s="3">
        <v>31</v>
      </c>
      <c r="C34" s="5">
        <v>363326.86268859298</v>
      </c>
      <c r="D34" s="5">
        <v>316038.04911735997</v>
      </c>
      <c r="E34" s="5">
        <v>309135.163779533</v>
      </c>
      <c r="F34" s="5">
        <v>276446.68747586798</v>
      </c>
      <c r="G34" s="5">
        <v>284168.20107493899</v>
      </c>
    </row>
    <row r="35" spans="1:7" x14ac:dyDescent="0.55000000000000004">
      <c r="A35" s="3">
        <v>2</v>
      </c>
      <c r="B35" s="3">
        <v>1</v>
      </c>
      <c r="C35" s="5">
        <v>165064.738211641</v>
      </c>
      <c r="D35" s="5">
        <v>147285.07110061499</v>
      </c>
      <c r="E35" s="5">
        <v>136136.62005765899</v>
      </c>
      <c r="F35" s="5">
        <v>128331.623003731</v>
      </c>
      <c r="G35" s="5">
        <v>116880.83507027601</v>
      </c>
    </row>
    <row r="36" spans="1:7" x14ac:dyDescent="0.55000000000000004">
      <c r="A36" s="3">
        <v>2</v>
      </c>
      <c r="B36" s="3">
        <v>2</v>
      </c>
      <c r="C36" s="5">
        <v>1206.84286100639</v>
      </c>
      <c r="D36" s="5">
        <v>1926.6828526372201</v>
      </c>
      <c r="E36" s="5">
        <v>1924.6391698520899</v>
      </c>
      <c r="F36" s="5">
        <v>1839.1610327732101</v>
      </c>
      <c r="G36" s="5">
        <v>1564.11212779928</v>
      </c>
    </row>
    <row r="37" spans="1:7" x14ac:dyDescent="0.55000000000000004">
      <c r="A37" s="3">
        <v>2</v>
      </c>
      <c r="B37" s="3">
        <v>3</v>
      </c>
      <c r="C37" s="5">
        <v>44701.512899693</v>
      </c>
      <c r="D37" s="5">
        <v>40881.240072893102</v>
      </c>
      <c r="E37" s="5">
        <v>45327.299327963199</v>
      </c>
      <c r="F37" s="5">
        <v>41432.796892551203</v>
      </c>
      <c r="G37" s="5">
        <v>42514.123489740101</v>
      </c>
    </row>
    <row r="38" spans="1:7" x14ac:dyDescent="0.55000000000000004">
      <c r="A38" s="3">
        <v>2</v>
      </c>
      <c r="B38" s="3">
        <v>4</v>
      </c>
      <c r="C38" s="5">
        <v>12882.091411010701</v>
      </c>
      <c r="D38" s="5">
        <v>10834.1804299993</v>
      </c>
      <c r="E38" s="5">
        <v>10320.9934970823</v>
      </c>
      <c r="F38" s="5">
        <v>8968.7894489111695</v>
      </c>
      <c r="G38" s="5">
        <v>8034.0107596509397</v>
      </c>
    </row>
    <row r="39" spans="1:7" x14ac:dyDescent="0.55000000000000004">
      <c r="A39" s="3">
        <v>2</v>
      </c>
      <c r="B39" s="3">
        <v>5</v>
      </c>
      <c r="C39" s="5">
        <v>3967.29890913587</v>
      </c>
      <c r="D39" s="5">
        <v>3751.5683831157598</v>
      </c>
      <c r="E39" s="5">
        <v>3769.99672999008</v>
      </c>
      <c r="F39" s="5">
        <v>3336.2963161995299</v>
      </c>
      <c r="G39" s="5">
        <v>3435.7716566961699</v>
      </c>
    </row>
    <row r="40" spans="1:7" x14ac:dyDescent="0.55000000000000004">
      <c r="A40" s="3">
        <v>2</v>
      </c>
      <c r="B40" s="3">
        <v>6</v>
      </c>
      <c r="C40" s="5">
        <v>1610.2678525313299</v>
      </c>
      <c r="D40" s="5">
        <v>1377.7799028015099</v>
      </c>
      <c r="E40" s="5">
        <v>1476.2886370732001</v>
      </c>
      <c r="F40" s="5">
        <v>1453.7863849453299</v>
      </c>
      <c r="G40" s="5">
        <v>1342.5681403840099</v>
      </c>
    </row>
    <row r="41" spans="1:7" x14ac:dyDescent="0.55000000000000004">
      <c r="A41" s="3">
        <v>2</v>
      </c>
      <c r="B41" s="3">
        <v>7</v>
      </c>
      <c r="C41" s="5">
        <v>4232.2300576519701</v>
      </c>
      <c r="D41" s="5">
        <v>4786.2891899803999</v>
      </c>
      <c r="E41" s="5">
        <v>4306.1638158849701</v>
      </c>
      <c r="F41" s="5">
        <v>3907.8818889695799</v>
      </c>
      <c r="G41" s="5">
        <v>4237.7610644997903</v>
      </c>
    </row>
    <row r="42" spans="1:7" x14ac:dyDescent="0.55000000000000004">
      <c r="A42" s="3">
        <v>2</v>
      </c>
      <c r="B42" s="3">
        <v>8</v>
      </c>
      <c r="C42" s="5">
        <v>9502.18428082426</v>
      </c>
      <c r="D42" s="5">
        <v>10468.2285708859</v>
      </c>
      <c r="E42" s="5">
        <v>12062.3848981908</v>
      </c>
      <c r="F42" s="5">
        <v>11991.6622771312</v>
      </c>
      <c r="G42" s="5">
        <v>13904.886558816001</v>
      </c>
    </row>
    <row r="43" spans="1:7" x14ac:dyDescent="0.55000000000000004">
      <c r="A43" s="3">
        <v>2</v>
      </c>
      <c r="B43" s="3">
        <v>9</v>
      </c>
      <c r="C43" s="5">
        <v>5579.4881293315502</v>
      </c>
      <c r="D43" s="5">
        <v>6096.4115938470004</v>
      </c>
      <c r="E43" s="5">
        <v>6918.0865812129496</v>
      </c>
      <c r="F43" s="5">
        <v>5816.0672133408898</v>
      </c>
      <c r="G43" s="5">
        <v>5875.1449566205501</v>
      </c>
    </row>
    <row r="44" spans="1:7" x14ac:dyDescent="0.55000000000000004">
      <c r="A44" s="3">
        <v>2</v>
      </c>
      <c r="B44" s="3">
        <v>10</v>
      </c>
      <c r="C44" s="5">
        <v>10843.207663874</v>
      </c>
      <c r="D44" s="5">
        <v>13896.3815754107</v>
      </c>
      <c r="E44" s="5">
        <v>14801.2119348508</v>
      </c>
      <c r="F44" s="5">
        <v>14318.532297628501</v>
      </c>
      <c r="G44" s="5">
        <v>15608.1460308391</v>
      </c>
    </row>
    <row r="45" spans="1:7" x14ac:dyDescent="0.55000000000000004">
      <c r="A45" s="3">
        <v>2</v>
      </c>
      <c r="B45" s="3">
        <v>11</v>
      </c>
      <c r="C45" s="5">
        <v>15330.699811992101</v>
      </c>
      <c r="D45" s="5">
        <v>13238.3195751076</v>
      </c>
      <c r="E45" s="5">
        <v>12763.9023813039</v>
      </c>
      <c r="F45" s="5">
        <v>12617.663674397099</v>
      </c>
      <c r="G45" s="5">
        <v>13084.5128262036</v>
      </c>
    </row>
    <row r="46" spans="1:7" x14ac:dyDescent="0.55000000000000004">
      <c r="A46" s="3">
        <v>2</v>
      </c>
      <c r="B46" s="3">
        <v>12</v>
      </c>
      <c r="C46" s="5">
        <v>6416.7180533384499</v>
      </c>
      <c r="D46" s="5">
        <v>5561.5444868752302</v>
      </c>
      <c r="E46" s="5">
        <v>6384.1208542433997</v>
      </c>
      <c r="F46" s="5">
        <v>5817.6764546881996</v>
      </c>
      <c r="G46" s="5">
        <v>6238.8326306010704</v>
      </c>
    </row>
    <row r="47" spans="1:7" x14ac:dyDescent="0.55000000000000004">
      <c r="A47" s="3">
        <v>2</v>
      </c>
      <c r="B47" s="3">
        <v>13</v>
      </c>
      <c r="C47" s="5">
        <v>7412.7101665665996</v>
      </c>
      <c r="D47" s="5">
        <v>987.00382554434498</v>
      </c>
      <c r="E47" s="5">
        <v>1897.4913798697901</v>
      </c>
      <c r="F47" s="5">
        <v>1087.3540148638799</v>
      </c>
      <c r="G47" s="5">
        <v>380.54564679693698</v>
      </c>
    </row>
    <row r="48" spans="1:7" x14ac:dyDescent="0.55000000000000004">
      <c r="A48" s="3">
        <v>2</v>
      </c>
      <c r="B48" s="3">
        <v>14</v>
      </c>
      <c r="C48" s="5">
        <v>2742.6978954763399</v>
      </c>
      <c r="D48" s="5">
        <v>3323.7016979937898</v>
      </c>
      <c r="E48" s="5">
        <v>4091.8618974758401</v>
      </c>
      <c r="F48" s="5">
        <v>3454.8019831325701</v>
      </c>
      <c r="G48" s="5">
        <v>3688.7522464338899</v>
      </c>
    </row>
    <row r="49" spans="1:7" x14ac:dyDescent="0.55000000000000004">
      <c r="A49" s="3">
        <v>2</v>
      </c>
      <c r="B49" s="3">
        <v>15</v>
      </c>
      <c r="C49" s="5">
        <v>5031.6517691524996</v>
      </c>
      <c r="D49" s="5">
        <v>3893.5452572467502</v>
      </c>
      <c r="E49" s="5">
        <v>4277.4573907782096</v>
      </c>
      <c r="F49" s="5">
        <v>4082.0391648945301</v>
      </c>
      <c r="G49" s="5">
        <v>4628.2063093706602</v>
      </c>
    </row>
    <row r="50" spans="1:7" x14ac:dyDescent="0.55000000000000004">
      <c r="A50" s="3">
        <v>2</v>
      </c>
      <c r="B50" s="3">
        <v>16</v>
      </c>
      <c r="C50" s="5">
        <v>8804.3265143215303</v>
      </c>
      <c r="D50" s="5">
        <v>9167.2407433102599</v>
      </c>
      <c r="E50" s="5">
        <v>9281.5098427001394</v>
      </c>
      <c r="F50" s="5">
        <v>8172.3196485339704</v>
      </c>
      <c r="G50" s="5">
        <v>9185.4741159044006</v>
      </c>
    </row>
    <row r="51" spans="1:7" x14ac:dyDescent="0.55000000000000004">
      <c r="A51" s="3">
        <v>2</v>
      </c>
      <c r="B51" s="3">
        <v>17</v>
      </c>
      <c r="C51" s="5">
        <v>17575.913573892802</v>
      </c>
      <c r="D51" s="5">
        <v>14720.134498350901</v>
      </c>
      <c r="E51" s="5">
        <v>13381.087830316799</v>
      </c>
      <c r="F51" s="5">
        <v>14914.2069209116</v>
      </c>
      <c r="G51" s="5">
        <v>15771.895936605601</v>
      </c>
    </row>
    <row r="52" spans="1:7" x14ac:dyDescent="0.55000000000000004">
      <c r="A52" s="3">
        <v>2</v>
      </c>
      <c r="B52" s="3">
        <v>18</v>
      </c>
      <c r="C52" s="5">
        <v>133727.320632277</v>
      </c>
      <c r="D52" s="5">
        <v>121113.036253328</v>
      </c>
      <c r="E52" s="5">
        <v>124072.29422614801</v>
      </c>
      <c r="F52" s="5">
        <v>115285.006389157</v>
      </c>
      <c r="G52" s="5">
        <v>122231.028176604</v>
      </c>
    </row>
    <row r="53" spans="1:7" x14ac:dyDescent="0.55000000000000004">
      <c r="A53" s="3">
        <v>2</v>
      </c>
      <c r="B53" s="3">
        <v>19</v>
      </c>
      <c r="C53" s="5">
        <v>53215.994684273297</v>
      </c>
      <c r="D53" s="5">
        <v>56432.618746648397</v>
      </c>
      <c r="E53" s="5">
        <v>64826.7354521495</v>
      </c>
      <c r="F53" s="5">
        <v>58167.907843585803</v>
      </c>
      <c r="G53" s="5">
        <v>53871.417586260002</v>
      </c>
    </row>
    <row r="54" spans="1:7" x14ac:dyDescent="0.55000000000000004">
      <c r="A54" s="3">
        <v>2</v>
      </c>
      <c r="B54" s="3">
        <v>20</v>
      </c>
      <c r="C54" s="5">
        <v>136858.987354952</v>
      </c>
      <c r="D54" s="5">
        <v>134670.82812192501</v>
      </c>
      <c r="E54" s="5">
        <v>139142.04079303201</v>
      </c>
      <c r="F54" s="5">
        <v>121768.68943850001</v>
      </c>
      <c r="G54" s="5">
        <v>126260.786842485</v>
      </c>
    </row>
    <row r="55" spans="1:7" x14ac:dyDescent="0.55000000000000004">
      <c r="A55" s="3">
        <v>2</v>
      </c>
      <c r="B55" s="3">
        <v>21</v>
      </c>
      <c r="C55" s="5">
        <v>74321.794557014102</v>
      </c>
      <c r="D55" s="5">
        <v>80571.212404152102</v>
      </c>
      <c r="E55" s="5">
        <v>76979.626430888704</v>
      </c>
      <c r="F55" s="5">
        <v>75293.4771339125</v>
      </c>
      <c r="G55" s="5">
        <v>69434.988242504201</v>
      </c>
    </row>
    <row r="56" spans="1:7" x14ac:dyDescent="0.55000000000000004">
      <c r="A56" s="3">
        <v>2</v>
      </c>
      <c r="B56" s="3">
        <v>22</v>
      </c>
      <c r="C56" s="5">
        <v>91130.044625828203</v>
      </c>
      <c r="D56" s="5">
        <v>73509.611333770605</v>
      </c>
      <c r="E56" s="5">
        <v>60515.958569559698</v>
      </c>
      <c r="F56" s="5">
        <v>70141.057248138604</v>
      </c>
      <c r="G56" s="5">
        <v>64423.677085079697</v>
      </c>
    </row>
    <row r="57" spans="1:7" x14ac:dyDescent="0.55000000000000004">
      <c r="A57" s="3">
        <v>2</v>
      </c>
      <c r="B57" s="3">
        <v>23</v>
      </c>
      <c r="C57" s="5">
        <v>3107.0026013043998</v>
      </c>
      <c r="D57" s="5">
        <v>3197.7657844563601</v>
      </c>
      <c r="E57" s="5">
        <v>3998.1075944382701</v>
      </c>
      <c r="F57" s="5">
        <v>4065.5856109061001</v>
      </c>
      <c r="G57" s="5">
        <v>5080.5080218457897</v>
      </c>
    </row>
    <row r="58" spans="1:7" x14ac:dyDescent="0.55000000000000004">
      <c r="A58" s="3">
        <v>2</v>
      </c>
      <c r="B58" s="3">
        <v>24</v>
      </c>
      <c r="C58" s="5">
        <v>8227.64671967703</v>
      </c>
      <c r="D58" s="5">
        <v>7317.6869152101299</v>
      </c>
      <c r="E58" s="5">
        <v>8286.1258598236309</v>
      </c>
      <c r="F58" s="5">
        <v>8448.2256885094703</v>
      </c>
      <c r="G58" s="5">
        <v>9598.5474867600205</v>
      </c>
    </row>
    <row r="59" spans="1:7" x14ac:dyDescent="0.55000000000000004">
      <c r="A59" s="3">
        <v>2</v>
      </c>
      <c r="B59" s="3">
        <v>25</v>
      </c>
      <c r="C59" s="5">
        <v>24827.783673414699</v>
      </c>
      <c r="D59" s="5">
        <v>23674.1402858441</v>
      </c>
      <c r="E59" s="5">
        <v>21472.950632640401</v>
      </c>
      <c r="F59" s="5">
        <v>24000.812904560298</v>
      </c>
      <c r="G59" s="5">
        <v>20544.540320320699</v>
      </c>
    </row>
    <row r="60" spans="1:7" x14ac:dyDescent="0.55000000000000004">
      <c r="A60" s="3">
        <v>2</v>
      </c>
      <c r="B60" s="3">
        <v>26</v>
      </c>
      <c r="C60" s="5">
        <v>8979.9544226260496</v>
      </c>
      <c r="D60" s="5">
        <v>7342.1680921370598</v>
      </c>
      <c r="E60" s="5">
        <v>10164.913501405201</v>
      </c>
      <c r="F60" s="5">
        <v>10433.3226485452</v>
      </c>
      <c r="G60" s="5">
        <v>9754.7342396847198</v>
      </c>
    </row>
    <row r="61" spans="1:7" x14ac:dyDescent="0.55000000000000004">
      <c r="A61" s="3">
        <v>2</v>
      </c>
      <c r="B61" s="3">
        <v>27</v>
      </c>
      <c r="C61" s="5">
        <v>55036.695319582701</v>
      </c>
      <c r="D61" s="5">
        <v>79552.768070235295</v>
      </c>
      <c r="E61" s="5">
        <v>62210.675921397298</v>
      </c>
      <c r="F61" s="5">
        <v>66584.130830169001</v>
      </c>
      <c r="G61" s="5">
        <v>74630.800195793199</v>
      </c>
    </row>
    <row r="62" spans="1:7" x14ac:dyDescent="0.55000000000000004">
      <c r="A62" s="3">
        <v>2</v>
      </c>
      <c r="B62" s="3">
        <v>28</v>
      </c>
      <c r="C62" s="5">
        <v>75283.878738357598</v>
      </c>
      <c r="D62" s="5">
        <v>73143.258524106102</v>
      </c>
      <c r="E62" s="5">
        <v>83056.018006865706</v>
      </c>
      <c r="F62" s="5">
        <v>73818.315723099295</v>
      </c>
      <c r="G62" s="5">
        <v>74317.792662916705</v>
      </c>
    </row>
    <row r="63" spans="1:7" x14ac:dyDescent="0.55000000000000004">
      <c r="A63" s="3">
        <v>2</v>
      </c>
      <c r="B63" s="3">
        <v>29</v>
      </c>
      <c r="C63" s="5">
        <v>53275.056591232598</v>
      </c>
      <c r="D63" s="5">
        <v>59429.087509690296</v>
      </c>
      <c r="E63" s="5">
        <v>53791.791943767399</v>
      </c>
      <c r="F63" s="5">
        <v>54704.970171704997</v>
      </c>
      <c r="G63" s="5">
        <v>58834.202046505903</v>
      </c>
    </row>
    <row r="64" spans="1:7" x14ac:dyDescent="0.55000000000000004">
      <c r="A64" s="3">
        <v>2</v>
      </c>
      <c r="B64" s="3">
        <v>30</v>
      </c>
      <c r="C64" s="5">
        <v>153018.24382124699</v>
      </c>
      <c r="D64" s="5">
        <v>161096.27495121601</v>
      </c>
      <c r="E64" s="5">
        <v>178979.490742116</v>
      </c>
      <c r="F64" s="5">
        <v>164567.77909470201</v>
      </c>
      <c r="G64" s="5">
        <v>196976.084276437</v>
      </c>
    </row>
    <row r="65" spans="1:7" x14ac:dyDescent="0.55000000000000004">
      <c r="A65" s="3">
        <v>2</v>
      </c>
      <c r="B65" s="3">
        <v>31</v>
      </c>
      <c r="C65" s="5">
        <v>90717.267552863297</v>
      </c>
      <c r="D65" s="5">
        <v>81635.373831459205</v>
      </c>
      <c r="E65" s="5">
        <v>83518.906801799196</v>
      </c>
      <c r="F65" s="5">
        <v>75165.042429066394</v>
      </c>
      <c r="G65" s="5">
        <v>71679.6180117974</v>
      </c>
    </row>
    <row r="66" spans="1:7" x14ac:dyDescent="0.55000000000000004">
      <c r="A66" s="3">
        <v>3</v>
      </c>
      <c r="B66" s="3">
        <v>1</v>
      </c>
      <c r="C66" s="5">
        <v>157964.01901635301</v>
      </c>
      <c r="D66" s="5">
        <v>135105.25069979799</v>
      </c>
      <c r="E66" s="5">
        <v>123381.79147460499</v>
      </c>
      <c r="F66" s="5">
        <v>116015.03977097799</v>
      </c>
      <c r="G66" s="5">
        <v>105678.018366852</v>
      </c>
    </row>
    <row r="67" spans="1:7" x14ac:dyDescent="0.55000000000000004">
      <c r="A67" s="3">
        <v>3</v>
      </c>
      <c r="B67" s="3">
        <v>2</v>
      </c>
      <c r="C67" s="5">
        <v>1739.6070888320801</v>
      </c>
      <c r="D67" s="5">
        <v>3404.73999752484</v>
      </c>
      <c r="E67" s="5">
        <v>2883.8732474879498</v>
      </c>
      <c r="F67" s="5">
        <v>2443.00718778997</v>
      </c>
      <c r="G67" s="5">
        <v>2134.43111339197</v>
      </c>
    </row>
    <row r="68" spans="1:7" x14ac:dyDescent="0.55000000000000004">
      <c r="A68" s="3">
        <v>3</v>
      </c>
      <c r="B68" s="3">
        <v>3</v>
      </c>
      <c r="C68" s="5">
        <v>50816.234611620901</v>
      </c>
      <c r="D68" s="5">
        <v>44446.640740679999</v>
      </c>
      <c r="E68" s="5">
        <v>45480.468151970301</v>
      </c>
      <c r="F68" s="5">
        <v>46221.219582429498</v>
      </c>
      <c r="G68" s="5">
        <v>44858.553451842599</v>
      </c>
    </row>
    <row r="69" spans="1:7" x14ac:dyDescent="0.55000000000000004">
      <c r="A69" s="3">
        <v>3</v>
      </c>
      <c r="B69" s="3">
        <v>4</v>
      </c>
      <c r="C69" s="5">
        <v>13446.974524151799</v>
      </c>
      <c r="D69" s="5">
        <v>11680.155232037299</v>
      </c>
      <c r="E69" s="5">
        <v>10256.1222748576</v>
      </c>
      <c r="F69" s="5">
        <v>9223.6785228833996</v>
      </c>
      <c r="G69" s="5">
        <v>8062.1396752745104</v>
      </c>
    </row>
    <row r="70" spans="1:7" x14ac:dyDescent="0.55000000000000004">
      <c r="A70" s="3">
        <v>3</v>
      </c>
      <c r="B70" s="3">
        <v>5</v>
      </c>
      <c r="C70" s="5">
        <v>3236.7501491323801</v>
      </c>
      <c r="D70" s="5">
        <v>3177.3399258792301</v>
      </c>
      <c r="E70" s="5">
        <v>3217.3335611806901</v>
      </c>
      <c r="F70" s="5">
        <v>3365.24815550005</v>
      </c>
      <c r="G70" s="5">
        <v>2630.8082040296799</v>
      </c>
    </row>
    <row r="71" spans="1:7" x14ac:dyDescent="0.55000000000000004">
      <c r="A71" s="3">
        <v>3</v>
      </c>
      <c r="B71" s="3">
        <v>6</v>
      </c>
      <c r="C71" s="5">
        <v>3945.2075124878802</v>
      </c>
      <c r="D71" s="5">
        <v>3917.6808026713902</v>
      </c>
      <c r="E71" s="5">
        <v>3774.9118493785199</v>
      </c>
      <c r="F71" s="5">
        <v>3837.7591700828002</v>
      </c>
      <c r="G71" s="5">
        <v>4031.7552215678902</v>
      </c>
    </row>
    <row r="72" spans="1:7" x14ac:dyDescent="0.55000000000000004">
      <c r="A72" s="3">
        <v>3</v>
      </c>
      <c r="B72" s="3">
        <v>7</v>
      </c>
      <c r="C72" s="5">
        <v>5992.2006829637403</v>
      </c>
      <c r="D72" s="5">
        <v>7890.5974362057204</v>
      </c>
      <c r="E72" s="5">
        <v>6093.6327496169897</v>
      </c>
      <c r="F72" s="5">
        <v>6412.0769053759204</v>
      </c>
      <c r="G72" s="5">
        <v>6327.447391062</v>
      </c>
    </row>
    <row r="73" spans="1:7" x14ac:dyDescent="0.55000000000000004">
      <c r="A73" s="3">
        <v>3</v>
      </c>
      <c r="B73" s="3">
        <v>8</v>
      </c>
      <c r="C73" s="5">
        <v>5949.6081590894401</v>
      </c>
      <c r="D73" s="5">
        <v>6931.5106263617099</v>
      </c>
      <c r="E73" s="5">
        <v>5703.3848783776903</v>
      </c>
      <c r="F73" s="5">
        <v>5643.2027452162502</v>
      </c>
      <c r="G73" s="5">
        <v>6123.9483112544704</v>
      </c>
    </row>
    <row r="74" spans="1:7" x14ac:dyDescent="0.55000000000000004">
      <c r="A74" s="3">
        <v>3</v>
      </c>
      <c r="B74" s="3">
        <v>9</v>
      </c>
      <c r="C74" s="5">
        <v>14341.937430272999</v>
      </c>
      <c r="D74" s="5">
        <v>14291.961341669599</v>
      </c>
      <c r="E74" s="5">
        <v>13845.200551284899</v>
      </c>
      <c r="F74" s="5">
        <v>13120.684194018</v>
      </c>
      <c r="G74" s="5">
        <v>13834.975725096499</v>
      </c>
    </row>
    <row r="75" spans="1:7" x14ac:dyDescent="0.55000000000000004">
      <c r="A75" s="3">
        <v>3</v>
      </c>
      <c r="B75" s="3">
        <v>10</v>
      </c>
      <c r="C75" s="5">
        <v>31528.0000568697</v>
      </c>
      <c r="D75" s="5">
        <v>31064.3075187754</v>
      </c>
      <c r="E75" s="5">
        <v>29469.796413162501</v>
      </c>
      <c r="F75" s="5">
        <v>30291.926937306001</v>
      </c>
      <c r="G75" s="5">
        <v>32059.0730514815</v>
      </c>
    </row>
    <row r="76" spans="1:7" x14ac:dyDescent="0.55000000000000004">
      <c r="A76" s="3">
        <v>3</v>
      </c>
      <c r="B76" s="3">
        <v>11</v>
      </c>
      <c r="C76" s="5">
        <v>22398.4023086083</v>
      </c>
      <c r="D76" s="5">
        <v>17936.593043821598</v>
      </c>
      <c r="E76" s="5">
        <v>17992.146759691899</v>
      </c>
      <c r="F76" s="5">
        <v>20141.556522742801</v>
      </c>
      <c r="G76" s="5">
        <v>24194.782442272499</v>
      </c>
    </row>
    <row r="77" spans="1:7" x14ac:dyDescent="0.55000000000000004">
      <c r="A77" s="3">
        <v>3</v>
      </c>
      <c r="B77" s="3">
        <v>12</v>
      </c>
      <c r="C77" s="5">
        <v>7479.2695235266101</v>
      </c>
      <c r="D77" s="5">
        <v>6614.2114682953497</v>
      </c>
      <c r="E77" s="5">
        <v>5817.1193025423599</v>
      </c>
      <c r="F77" s="5">
        <v>5930.4074082739098</v>
      </c>
      <c r="G77" s="5">
        <v>5747.4521132173504</v>
      </c>
    </row>
    <row r="78" spans="1:7" x14ac:dyDescent="0.55000000000000004">
      <c r="A78" s="3">
        <v>3</v>
      </c>
      <c r="B78" s="3">
        <v>13</v>
      </c>
      <c r="C78" s="5">
        <v>6550.0653521264003</v>
      </c>
      <c r="D78" s="5">
        <v>4544.4911562603702</v>
      </c>
      <c r="E78" s="5">
        <v>2763.12029538761</v>
      </c>
      <c r="F78" s="5">
        <v>2407.2886392294899</v>
      </c>
      <c r="G78" s="5">
        <v>2076.97446554725</v>
      </c>
    </row>
    <row r="79" spans="1:7" x14ac:dyDescent="0.55000000000000004">
      <c r="A79" s="3">
        <v>3</v>
      </c>
      <c r="B79" s="3">
        <v>14</v>
      </c>
      <c r="C79" s="5">
        <v>14465.997468081399</v>
      </c>
      <c r="D79" s="5">
        <v>16243.6198188238</v>
      </c>
      <c r="E79" s="5">
        <v>16111.231070207001</v>
      </c>
      <c r="F79" s="5">
        <v>16737.072720809701</v>
      </c>
      <c r="G79" s="5">
        <v>16238.619439595601</v>
      </c>
    </row>
    <row r="80" spans="1:7" x14ac:dyDescent="0.55000000000000004">
      <c r="A80" s="3">
        <v>3</v>
      </c>
      <c r="B80" s="3">
        <v>15</v>
      </c>
      <c r="C80" s="5">
        <v>6666.93454722772</v>
      </c>
      <c r="D80" s="5">
        <v>4879.0836333458901</v>
      </c>
      <c r="E80" s="5">
        <v>4844.7863560870701</v>
      </c>
      <c r="F80" s="5">
        <v>4889.6856321299601</v>
      </c>
      <c r="G80" s="5">
        <v>5071.8747322649097</v>
      </c>
    </row>
    <row r="81" spans="1:7" x14ac:dyDescent="0.55000000000000004">
      <c r="A81" s="3">
        <v>3</v>
      </c>
      <c r="B81" s="3">
        <v>16</v>
      </c>
      <c r="C81" s="5">
        <v>25047.449110779002</v>
      </c>
      <c r="D81" s="5">
        <v>24098.3569050714</v>
      </c>
      <c r="E81" s="5">
        <v>22179.582109014798</v>
      </c>
      <c r="F81" s="5">
        <v>21974.9829855551</v>
      </c>
      <c r="G81" s="5">
        <v>22632.121608655001</v>
      </c>
    </row>
    <row r="82" spans="1:7" x14ac:dyDescent="0.55000000000000004">
      <c r="A82" s="3">
        <v>3</v>
      </c>
      <c r="B82" s="3">
        <v>17</v>
      </c>
      <c r="C82" s="5">
        <v>14997.568998914199</v>
      </c>
      <c r="D82" s="5">
        <v>13500.387771211699</v>
      </c>
      <c r="E82" s="5">
        <v>10952.396977182299</v>
      </c>
      <c r="F82" s="5">
        <v>15142.747843499899</v>
      </c>
      <c r="G82" s="5">
        <v>15416.603241508101</v>
      </c>
    </row>
    <row r="83" spans="1:7" x14ac:dyDescent="0.55000000000000004">
      <c r="A83" s="3">
        <v>3</v>
      </c>
      <c r="B83" s="3">
        <v>18</v>
      </c>
      <c r="C83" s="5">
        <v>107151.88318901201</v>
      </c>
      <c r="D83" s="5">
        <v>131177.440791286</v>
      </c>
      <c r="E83" s="5">
        <v>127596.98682595399</v>
      </c>
      <c r="F83" s="5">
        <v>120402.174215381</v>
      </c>
      <c r="G83" s="5">
        <v>101188.55566367701</v>
      </c>
    </row>
    <row r="84" spans="1:7" x14ac:dyDescent="0.55000000000000004">
      <c r="A84" s="3">
        <v>3</v>
      </c>
      <c r="B84" s="3">
        <v>19</v>
      </c>
      <c r="C84" s="5">
        <v>52533.8929006404</v>
      </c>
      <c r="D84" s="5">
        <v>61162.890660362602</v>
      </c>
      <c r="E84" s="5">
        <v>58298.914152430603</v>
      </c>
      <c r="F84" s="5">
        <v>57166.892355786396</v>
      </c>
      <c r="G84" s="5">
        <v>64111.761979614101</v>
      </c>
    </row>
    <row r="85" spans="1:7" x14ac:dyDescent="0.55000000000000004">
      <c r="A85" s="3">
        <v>3</v>
      </c>
      <c r="B85" s="3">
        <v>20</v>
      </c>
      <c r="C85" s="5">
        <v>143257.21652863201</v>
      </c>
      <c r="D85" s="5">
        <v>141134.095772659</v>
      </c>
      <c r="E85" s="5">
        <v>135311.46646134401</v>
      </c>
      <c r="F85" s="5">
        <v>125419.37951473601</v>
      </c>
      <c r="G85" s="5">
        <v>140078.24644105599</v>
      </c>
    </row>
    <row r="86" spans="1:7" x14ac:dyDescent="0.55000000000000004">
      <c r="A86" s="3">
        <v>3</v>
      </c>
      <c r="B86" s="3">
        <v>21</v>
      </c>
      <c r="C86" s="5">
        <v>76230.349142028601</v>
      </c>
      <c r="D86" s="5">
        <v>79729.590485299297</v>
      </c>
      <c r="E86" s="5">
        <v>71985.821634772306</v>
      </c>
      <c r="F86" s="5">
        <v>75497.005376309899</v>
      </c>
      <c r="G86" s="5">
        <v>82918.603855792098</v>
      </c>
    </row>
    <row r="87" spans="1:7" x14ac:dyDescent="0.55000000000000004">
      <c r="A87" s="3">
        <v>3</v>
      </c>
      <c r="B87" s="3">
        <v>22</v>
      </c>
      <c r="C87" s="5">
        <v>105816.305820004</v>
      </c>
      <c r="D87" s="5">
        <v>85992.006529437</v>
      </c>
      <c r="E87" s="5">
        <v>97776.2445474751</v>
      </c>
      <c r="F87" s="5">
        <v>84628.284975935399</v>
      </c>
      <c r="G87" s="5">
        <v>80931.232761018997</v>
      </c>
    </row>
    <row r="88" spans="1:7" x14ac:dyDescent="0.55000000000000004">
      <c r="A88" s="3">
        <v>3</v>
      </c>
      <c r="B88" s="3">
        <v>23</v>
      </c>
      <c r="C88" s="5">
        <v>4224.0802959804296</v>
      </c>
      <c r="D88" s="5">
        <v>2832.1111794021499</v>
      </c>
      <c r="E88" s="5">
        <v>4308.3195973319198</v>
      </c>
      <c r="F88" s="5">
        <v>3706.7241076395499</v>
      </c>
      <c r="G88" s="5">
        <v>5560.1854873085504</v>
      </c>
    </row>
    <row r="89" spans="1:7" x14ac:dyDescent="0.55000000000000004">
      <c r="A89" s="3">
        <v>3</v>
      </c>
      <c r="B89" s="3">
        <v>24</v>
      </c>
      <c r="C89" s="5">
        <v>9785.9645011908196</v>
      </c>
      <c r="D89" s="5">
        <v>8753.4977512742007</v>
      </c>
      <c r="E89" s="5">
        <v>12207.4945568685</v>
      </c>
      <c r="F89" s="5">
        <v>9087.8470133052506</v>
      </c>
      <c r="G89" s="5">
        <v>13728.1174644769</v>
      </c>
    </row>
    <row r="90" spans="1:7" x14ac:dyDescent="0.55000000000000004">
      <c r="A90" s="3">
        <v>3</v>
      </c>
      <c r="B90" s="3">
        <v>25</v>
      </c>
      <c r="C90" s="5">
        <v>21764.9944385003</v>
      </c>
      <c r="D90" s="5">
        <v>20789.4607558713</v>
      </c>
      <c r="E90" s="5">
        <v>22011.792003569401</v>
      </c>
      <c r="F90" s="5">
        <v>20313.8976934003</v>
      </c>
      <c r="G90" s="5">
        <v>19192.4211428171</v>
      </c>
    </row>
    <row r="91" spans="1:7" x14ac:dyDescent="0.55000000000000004">
      <c r="A91" s="3">
        <v>3</v>
      </c>
      <c r="B91" s="3">
        <v>26</v>
      </c>
      <c r="C91" s="5">
        <v>6347.16680185526</v>
      </c>
      <c r="D91" s="5">
        <v>8019.5955342715697</v>
      </c>
      <c r="E91" s="5">
        <v>9661.5830049340493</v>
      </c>
      <c r="F91" s="5">
        <v>8916.7466667474</v>
      </c>
      <c r="G91" s="5">
        <v>7008.8899949014904</v>
      </c>
    </row>
    <row r="92" spans="1:7" x14ac:dyDescent="0.55000000000000004">
      <c r="A92" s="3">
        <v>3</v>
      </c>
      <c r="B92" s="3">
        <v>27</v>
      </c>
      <c r="C92" s="5">
        <v>63201.654250162399</v>
      </c>
      <c r="D92" s="5">
        <v>73206.140151297601</v>
      </c>
      <c r="E92" s="5">
        <v>82158.150713772004</v>
      </c>
      <c r="F92" s="5">
        <v>79044.212912746298</v>
      </c>
      <c r="G92" s="5">
        <v>87351.640962986596</v>
      </c>
    </row>
    <row r="93" spans="1:7" x14ac:dyDescent="0.55000000000000004">
      <c r="A93" s="3">
        <v>3</v>
      </c>
      <c r="B93" s="3">
        <v>28</v>
      </c>
      <c r="C93" s="5">
        <v>51089.050815417599</v>
      </c>
      <c r="D93" s="5">
        <v>54625.893719974301</v>
      </c>
      <c r="E93" s="5">
        <v>56736.551136297203</v>
      </c>
      <c r="F93" s="5">
        <v>53489.454993347303</v>
      </c>
      <c r="G93" s="5">
        <v>53182.584315818</v>
      </c>
    </row>
    <row r="94" spans="1:7" x14ac:dyDescent="0.55000000000000004">
      <c r="A94" s="3">
        <v>3</v>
      </c>
      <c r="B94" s="3">
        <v>29</v>
      </c>
      <c r="C94" s="5">
        <v>56095.429636837602</v>
      </c>
      <c r="D94" s="5">
        <v>55625.994930155997</v>
      </c>
      <c r="E94" s="5">
        <v>53464.764369737801</v>
      </c>
      <c r="F94" s="5">
        <v>50105.903993666099</v>
      </c>
      <c r="G94" s="5">
        <v>55962.465370042097</v>
      </c>
    </row>
    <row r="95" spans="1:7" x14ac:dyDescent="0.55000000000000004">
      <c r="A95" s="3">
        <v>3</v>
      </c>
      <c r="B95" s="3">
        <v>30</v>
      </c>
      <c r="C95" s="5">
        <v>141096.42056362799</v>
      </c>
      <c r="D95" s="5">
        <v>165232.17953784499</v>
      </c>
      <c r="E95" s="5">
        <v>167809.55314293</v>
      </c>
      <c r="F95" s="5">
        <v>167683.08864906701</v>
      </c>
      <c r="G95" s="5">
        <v>182586.40329856699</v>
      </c>
    </row>
    <row r="96" spans="1:7" x14ac:dyDescent="0.55000000000000004">
      <c r="A96" s="3">
        <v>3</v>
      </c>
      <c r="B96" s="3">
        <v>31</v>
      </c>
      <c r="C96" s="5">
        <v>95208.603833916306</v>
      </c>
      <c r="D96" s="5">
        <v>85820.611839708494</v>
      </c>
      <c r="E96" s="5">
        <v>79938.168709545294</v>
      </c>
      <c r="F96" s="5">
        <v>78871.259920493496</v>
      </c>
      <c r="G96" s="5">
        <v>80029.073515987999</v>
      </c>
    </row>
    <row r="97" spans="1:7" x14ac:dyDescent="0.55000000000000004">
      <c r="A97" s="3">
        <v>4</v>
      </c>
      <c r="B97" s="3">
        <v>1</v>
      </c>
      <c r="C97" s="5">
        <v>104079.47151631401</v>
      </c>
      <c r="D97" s="5">
        <v>91000.520654243403</v>
      </c>
      <c r="E97" s="5">
        <v>88202.0309665971</v>
      </c>
      <c r="F97" s="5">
        <v>83542.351678034305</v>
      </c>
      <c r="G97" s="5">
        <v>77800.915765297294</v>
      </c>
    </row>
    <row r="98" spans="1:7" x14ac:dyDescent="0.55000000000000004">
      <c r="A98" s="3">
        <v>4</v>
      </c>
      <c r="B98" s="3">
        <v>2</v>
      </c>
      <c r="C98" s="5">
        <v>856.91540036505398</v>
      </c>
      <c r="D98" s="5">
        <v>2360.7974299540101</v>
      </c>
      <c r="E98" s="5">
        <v>1358.81521215769</v>
      </c>
      <c r="F98" s="5">
        <v>1126.47110265276</v>
      </c>
      <c r="G98" s="5">
        <v>1028.5010697099101</v>
      </c>
    </row>
    <row r="99" spans="1:7" x14ac:dyDescent="0.55000000000000004">
      <c r="A99" s="3">
        <v>4</v>
      </c>
      <c r="B99" s="3">
        <v>3</v>
      </c>
      <c r="C99" s="5">
        <v>74323.600099112795</v>
      </c>
      <c r="D99" s="5">
        <v>64786.362113459101</v>
      </c>
      <c r="E99" s="5">
        <v>71773.310611460198</v>
      </c>
      <c r="F99" s="5">
        <v>64073.820101133897</v>
      </c>
      <c r="G99" s="5">
        <v>70142.688926492803</v>
      </c>
    </row>
    <row r="100" spans="1:7" x14ac:dyDescent="0.55000000000000004">
      <c r="A100" s="3">
        <v>4</v>
      </c>
      <c r="B100" s="3">
        <v>4</v>
      </c>
      <c r="C100" s="5">
        <v>10677.7404516482</v>
      </c>
      <c r="D100" s="5">
        <v>8497.8789263921208</v>
      </c>
      <c r="E100" s="5">
        <v>7585.6760494925002</v>
      </c>
      <c r="F100" s="5">
        <v>6286.8949493305599</v>
      </c>
      <c r="G100" s="5">
        <v>7422.96316661125</v>
      </c>
    </row>
    <row r="101" spans="1:7" x14ac:dyDescent="0.55000000000000004">
      <c r="A101" s="3">
        <v>4</v>
      </c>
      <c r="B101" s="3">
        <v>5</v>
      </c>
      <c r="C101" s="5">
        <v>7537.39534364886</v>
      </c>
      <c r="D101" s="5">
        <v>6627.8210082107798</v>
      </c>
      <c r="E101" s="5">
        <v>7209.0362708907296</v>
      </c>
      <c r="F101" s="5">
        <v>6629.14018639408</v>
      </c>
      <c r="G101" s="5">
        <v>7607.6924444684801</v>
      </c>
    </row>
    <row r="102" spans="1:7" x14ac:dyDescent="0.55000000000000004">
      <c r="A102" s="3">
        <v>4</v>
      </c>
      <c r="B102" s="3">
        <v>6</v>
      </c>
      <c r="C102" s="5">
        <v>6293.7699739399304</v>
      </c>
      <c r="D102" s="5">
        <v>5979.2166927053904</v>
      </c>
      <c r="E102" s="5">
        <v>6620.0681400732301</v>
      </c>
      <c r="F102" s="5">
        <v>6641.2466018425703</v>
      </c>
      <c r="G102" s="5">
        <v>6775.1769875687996</v>
      </c>
    </row>
    <row r="103" spans="1:7" x14ac:dyDescent="0.55000000000000004">
      <c r="A103" s="3">
        <v>4</v>
      </c>
      <c r="B103" s="3">
        <v>7</v>
      </c>
      <c r="C103" s="5">
        <v>9945.3141508161207</v>
      </c>
      <c r="D103" s="5">
        <v>11053.7395576173</v>
      </c>
      <c r="E103" s="5">
        <v>10178.0716256212</v>
      </c>
      <c r="F103" s="5">
        <v>9215.8909326286903</v>
      </c>
      <c r="G103" s="5">
        <v>10464.1219383513</v>
      </c>
    </row>
    <row r="104" spans="1:7" x14ac:dyDescent="0.55000000000000004">
      <c r="A104" s="3">
        <v>4</v>
      </c>
      <c r="B104" s="3">
        <v>8</v>
      </c>
      <c r="C104" s="5">
        <v>8725.5443956514191</v>
      </c>
      <c r="D104" s="5">
        <v>8825.0132420752798</v>
      </c>
      <c r="E104" s="5">
        <v>9578.1085003107</v>
      </c>
      <c r="F104" s="5">
        <v>8944.6618829906201</v>
      </c>
      <c r="G104" s="5">
        <v>9892.7784083789302</v>
      </c>
    </row>
    <row r="105" spans="1:7" x14ac:dyDescent="0.55000000000000004">
      <c r="A105" s="3">
        <v>4</v>
      </c>
      <c r="B105" s="3">
        <v>9</v>
      </c>
      <c r="C105" s="5">
        <v>17137.7604575925</v>
      </c>
      <c r="D105" s="5">
        <v>18019.4923024032</v>
      </c>
      <c r="E105" s="5">
        <v>20003.878480185202</v>
      </c>
      <c r="F105" s="5">
        <v>18250.856728204399</v>
      </c>
      <c r="G105" s="5">
        <v>18940.6309423946</v>
      </c>
    </row>
    <row r="106" spans="1:7" x14ac:dyDescent="0.55000000000000004">
      <c r="A106" s="3">
        <v>4</v>
      </c>
      <c r="B106" s="3">
        <v>10</v>
      </c>
      <c r="C106" s="5">
        <v>27897.691992957301</v>
      </c>
      <c r="D106" s="5">
        <v>28095.4044803168</v>
      </c>
      <c r="E106" s="5">
        <v>29316.220259305501</v>
      </c>
      <c r="F106" s="5">
        <v>27776.9005108438</v>
      </c>
      <c r="G106" s="5">
        <v>35817.934590975099</v>
      </c>
    </row>
    <row r="107" spans="1:7" x14ac:dyDescent="0.55000000000000004">
      <c r="A107" s="3">
        <v>4</v>
      </c>
      <c r="B107" s="3">
        <v>11</v>
      </c>
      <c r="C107" s="5">
        <v>34723.8572065068</v>
      </c>
      <c r="D107" s="5">
        <v>28660.093709692701</v>
      </c>
      <c r="E107" s="5">
        <v>29421.600838140901</v>
      </c>
      <c r="F107" s="5">
        <v>27164.913298145799</v>
      </c>
      <c r="G107" s="5">
        <v>27476.6007292881</v>
      </c>
    </row>
    <row r="108" spans="1:7" x14ac:dyDescent="0.55000000000000004">
      <c r="A108" s="3">
        <v>4</v>
      </c>
      <c r="B108" s="3">
        <v>12</v>
      </c>
      <c r="C108" s="5">
        <v>12773.4722254961</v>
      </c>
      <c r="D108" s="5">
        <v>13254.8388980208</v>
      </c>
      <c r="E108" s="5">
        <v>14695.198169503599</v>
      </c>
      <c r="F108" s="5">
        <v>14713.857714837101</v>
      </c>
      <c r="G108" s="5">
        <v>17489.8389731229</v>
      </c>
    </row>
    <row r="109" spans="1:7" x14ac:dyDescent="0.55000000000000004">
      <c r="A109" s="3">
        <v>4</v>
      </c>
      <c r="B109" s="3">
        <v>13</v>
      </c>
      <c r="C109" s="5">
        <v>8343.3017728786508</v>
      </c>
      <c r="D109" s="5">
        <v>6895.6737672545396</v>
      </c>
      <c r="E109" s="5">
        <v>7386.5146100919401</v>
      </c>
      <c r="F109" s="5">
        <v>5777.5941138526596</v>
      </c>
      <c r="G109" s="5">
        <v>5790.8005045727105</v>
      </c>
    </row>
    <row r="110" spans="1:7" x14ac:dyDescent="0.55000000000000004">
      <c r="A110" s="3">
        <v>4</v>
      </c>
      <c r="B110" s="3">
        <v>14</v>
      </c>
      <c r="C110" s="5">
        <v>19623.832583742202</v>
      </c>
      <c r="D110" s="5">
        <v>23423.873720287102</v>
      </c>
      <c r="E110" s="5">
        <v>23810.5591737836</v>
      </c>
      <c r="F110" s="5">
        <v>22276.265326192399</v>
      </c>
      <c r="G110" s="5">
        <v>26181.205574958902</v>
      </c>
    </row>
    <row r="111" spans="1:7" x14ac:dyDescent="0.55000000000000004">
      <c r="A111" s="3">
        <v>4</v>
      </c>
      <c r="B111" s="3">
        <v>15</v>
      </c>
      <c r="C111" s="5">
        <v>15550.501322529701</v>
      </c>
      <c r="D111" s="5">
        <v>12947.7419450364</v>
      </c>
      <c r="E111" s="5">
        <v>12763.318443295901</v>
      </c>
      <c r="F111" s="5">
        <v>10902.710033506301</v>
      </c>
      <c r="G111" s="5">
        <v>10599.72487202</v>
      </c>
    </row>
    <row r="112" spans="1:7" x14ac:dyDescent="0.55000000000000004">
      <c r="A112" s="3">
        <v>4</v>
      </c>
      <c r="B112" s="3">
        <v>16</v>
      </c>
      <c r="C112" s="5">
        <v>29050.008626378902</v>
      </c>
      <c r="D112" s="5">
        <v>29097.803420660199</v>
      </c>
      <c r="E112" s="5">
        <v>30784.044748566201</v>
      </c>
      <c r="F112" s="5">
        <v>27537.2026514139</v>
      </c>
      <c r="G112" s="5">
        <v>30450.524268584901</v>
      </c>
    </row>
    <row r="113" spans="1:7" x14ac:dyDescent="0.55000000000000004">
      <c r="A113" s="3">
        <v>4</v>
      </c>
      <c r="B113" s="3">
        <v>17</v>
      </c>
      <c r="C113" s="5">
        <v>30689.089449225001</v>
      </c>
      <c r="D113" s="5">
        <v>29602.239400168499</v>
      </c>
      <c r="E113" s="5">
        <v>29337.446202297098</v>
      </c>
      <c r="F113" s="5">
        <v>30248.222878725301</v>
      </c>
      <c r="G113" s="5">
        <v>32645.818562327298</v>
      </c>
    </row>
    <row r="114" spans="1:7" x14ac:dyDescent="0.55000000000000004">
      <c r="A114" s="3">
        <v>4</v>
      </c>
      <c r="B114" s="3">
        <v>18</v>
      </c>
      <c r="C114" s="5">
        <v>198211.53188890099</v>
      </c>
      <c r="D114" s="5">
        <v>239852.658481135</v>
      </c>
      <c r="E114" s="5">
        <v>229524.734256828</v>
      </c>
      <c r="F114" s="5">
        <v>227308.564548172</v>
      </c>
      <c r="G114" s="5">
        <v>203333.921276315</v>
      </c>
    </row>
    <row r="115" spans="1:7" x14ac:dyDescent="0.55000000000000004">
      <c r="A115" s="3">
        <v>4</v>
      </c>
      <c r="B115" s="3">
        <v>19</v>
      </c>
      <c r="C115" s="5">
        <v>113676.513807397</v>
      </c>
      <c r="D115" s="5">
        <v>148117.54227695399</v>
      </c>
      <c r="E115" s="5">
        <v>146666.030640727</v>
      </c>
      <c r="F115" s="5">
        <v>135129.04747703701</v>
      </c>
      <c r="G115" s="5">
        <v>144832.650958299</v>
      </c>
    </row>
    <row r="116" spans="1:7" x14ac:dyDescent="0.55000000000000004">
      <c r="A116" s="3">
        <v>4</v>
      </c>
      <c r="B116" s="3">
        <v>20</v>
      </c>
      <c r="C116" s="5">
        <v>220196.62040348901</v>
      </c>
      <c r="D116" s="5">
        <v>233434.32124274501</v>
      </c>
      <c r="E116" s="5">
        <v>225862.040842441</v>
      </c>
      <c r="F116" s="5">
        <v>203434.48765107201</v>
      </c>
      <c r="G116" s="5">
        <v>212032.56693277101</v>
      </c>
    </row>
    <row r="117" spans="1:7" x14ac:dyDescent="0.55000000000000004">
      <c r="A117" s="3">
        <v>4</v>
      </c>
      <c r="B117" s="3">
        <v>21</v>
      </c>
      <c r="C117" s="5">
        <v>151970.91671972099</v>
      </c>
      <c r="D117" s="5">
        <v>164192.933981674</v>
      </c>
      <c r="E117" s="5">
        <v>156998.148002375</v>
      </c>
      <c r="F117" s="5">
        <v>151428.78994310199</v>
      </c>
      <c r="G117" s="5">
        <v>145318.66535103199</v>
      </c>
    </row>
    <row r="118" spans="1:7" x14ac:dyDescent="0.55000000000000004">
      <c r="A118" s="3">
        <v>4</v>
      </c>
      <c r="B118" s="3">
        <v>22</v>
      </c>
      <c r="C118" s="5">
        <v>132673.14241052701</v>
      </c>
      <c r="D118" s="5">
        <v>117268.04616685701</v>
      </c>
      <c r="E118" s="5">
        <v>138940.016557797</v>
      </c>
      <c r="F118" s="5">
        <v>122267.182317909</v>
      </c>
      <c r="G118" s="5">
        <v>106921.53264946899</v>
      </c>
    </row>
    <row r="119" spans="1:7" x14ac:dyDescent="0.55000000000000004">
      <c r="A119" s="3">
        <v>4</v>
      </c>
      <c r="B119" s="3">
        <v>23</v>
      </c>
      <c r="C119" s="5">
        <v>11979.4746003127</v>
      </c>
      <c r="D119" s="5">
        <v>9904.90292575487</v>
      </c>
      <c r="E119" s="5">
        <v>11310.8876930674</v>
      </c>
      <c r="F119" s="5">
        <v>12437.244594176</v>
      </c>
      <c r="G119" s="5">
        <v>17526.868171967799</v>
      </c>
    </row>
    <row r="120" spans="1:7" x14ac:dyDescent="0.55000000000000004">
      <c r="A120" s="3">
        <v>4</v>
      </c>
      <c r="B120" s="3">
        <v>24</v>
      </c>
      <c r="C120" s="5">
        <v>33643.2552968171</v>
      </c>
      <c r="D120" s="5">
        <v>30704.718820827999</v>
      </c>
      <c r="E120" s="5">
        <v>31797.5925792198</v>
      </c>
      <c r="F120" s="5">
        <v>32131.433186134302</v>
      </c>
      <c r="G120" s="5">
        <v>44387.457316652697</v>
      </c>
    </row>
    <row r="121" spans="1:7" x14ac:dyDescent="0.55000000000000004">
      <c r="A121" s="3">
        <v>4</v>
      </c>
      <c r="B121" s="3">
        <v>25</v>
      </c>
      <c r="C121" s="5">
        <v>43502.918625393599</v>
      </c>
      <c r="D121" s="5">
        <v>44729.2288332178</v>
      </c>
      <c r="E121" s="5">
        <v>39840.772528500398</v>
      </c>
      <c r="F121" s="5">
        <v>42011.800338493398</v>
      </c>
      <c r="G121" s="5">
        <v>43497.133530640604</v>
      </c>
    </row>
    <row r="122" spans="1:7" x14ac:dyDescent="0.55000000000000004">
      <c r="A122" s="3">
        <v>4</v>
      </c>
      <c r="B122" s="3">
        <v>26</v>
      </c>
      <c r="C122" s="5">
        <v>28568.120708918999</v>
      </c>
      <c r="D122" s="5">
        <v>33669.526909941698</v>
      </c>
      <c r="E122" s="5">
        <v>34408.411226572702</v>
      </c>
      <c r="F122" s="5">
        <v>33047.9127716894</v>
      </c>
      <c r="G122" s="5">
        <v>37701.2425956023</v>
      </c>
    </row>
    <row r="123" spans="1:7" x14ac:dyDescent="0.55000000000000004">
      <c r="A123" s="3">
        <v>4</v>
      </c>
      <c r="B123" s="3">
        <v>27</v>
      </c>
      <c r="C123" s="5">
        <v>138310.58211607701</v>
      </c>
      <c r="D123" s="5">
        <v>160426.495931504</v>
      </c>
      <c r="E123" s="5">
        <v>188571.07912599499</v>
      </c>
      <c r="F123" s="5">
        <v>179403.54128860001</v>
      </c>
      <c r="G123" s="5">
        <v>218703.14445381099</v>
      </c>
    </row>
    <row r="124" spans="1:7" x14ac:dyDescent="0.55000000000000004">
      <c r="A124" s="3">
        <v>4</v>
      </c>
      <c r="B124" s="3">
        <v>28</v>
      </c>
      <c r="C124" s="5">
        <v>89588.059445303006</v>
      </c>
      <c r="D124" s="5">
        <v>97365.763425080993</v>
      </c>
      <c r="E124" s="5">
        <v>98524.888890700604</v>
      </c>
      <c r="F124" s="5">
        <v>94838.005118741406</v>
      </c>
      <c r="G124" s="5">
        <v>94594.177672675898</v>
      </c>
    </row>
    <row r="125" spans="1:7" x14ac:dyDescent="0.55000000000000004">
      <c r="A125" s="3">
        <v>4</v>
      </c>
      <c r="B125" s="3">
        <v>29</v>
      </c>
      <c r="C125" s="5">
        <v>103230.15767567699</v>
      </c>
      <c r="D125" s="5">
        <v>86812.323666738797</v>
      </c>
      <c r="E125" s="5">
        <v>96571.010417726706</v>
      </c>
      <c r="F125" s="5">
        <v>94654.067032316001</v>
      </c>
      <c r="G125" s="5">
        <v>63022.0003982692</v>
      </c>
    </row>
    <row r="126" spans="1:7" x14ac:dyDescent="0.55000000000000004">
      <c r="A126" s="3">
        <v>4</v>
      </c>
      <c r="B126" s="3">
        <v>30</v>
      </c>
      <c r="C126" s="5">
        <v>184356.11669065701</v>
      </c>
      <c r="D126" s="5">
        <v>229350.46932967601</v>
      </c>
      <c r="E126" s="5">
        <v>256382.94179169601</v>
      </c>
      <c r="F126" s="5">
        <v>255659.75856401</v>
      </c>
      <c r="G126" s="5">
        <v>288592.95878771599</v>
      </c>
    </row>
    <row r="127" spans="1:7" x14ac:dyDescent="0.55000000000000004">
      <c r="A127" s="3">
        <v>4</v>
      </c>
      <c r="B127" s="3">
        <v>31</v>
      </c>
      <c r="C127" s="5">
        <v>163337.05478464399</v>
      </c>
      <c r="D127" s="5">
        <v>144030.21984245401</v>
      </c>
      <c r="E127" s="5">
        <v>139414.54737506399</v>
      </c>
      <c r="F127" s="5">
        <v>136850.616711874</v>
      </c>
      <c r="G127" s="5">
        <v>122210.58823158201</v>
      </c>
    </row>
    <row r="128" spans="1:7" x14ac:dyDescent="0.55000000000000004">
      <c r="A128" s="3">
        <v>5</v>
      </c>
      <c r="B128" s="3">
        <v>1</v>
      </c>
      <c r="C128" s="5">
        <v>100366.631349656</v>
      </c>
      <c r="D128" s="5">
        <v>89650.239424115294</v>
      </c>
      <c r="E128" s="5">
        <v>83659.201522949894</v>
      </c>
      <c r="F128" s="5">
        <v>77799.283750675095</v>
      </c>
      <c r="G128" s="5">
        <v>71552.567544949197</v>
      </c>
    </row>
    <row r="129" spans="1:7" x14ac:dyDescent="0.55000000000000004">
      <c r="A129" s="3">
        <v>5</v>
      </c>
      <c r="B129" s="3">
        <v>2</v>
      </c>
      <c r="C129" s="5">
        <v>1947.0514919679999</v>
      </c>
      <c r="D129" s="5">
        <v>2064.6690040549602</v>
      </c>
      <c r="E129" s="5">
        <v>1560.3216425252399</v>
      </c>
      <c r="F129" s="5">
        <v>1480.22977605458</v>
      </c>
      <c r="G129" s="5">
        <v>1538.2672550907901</v>
      </c>
    </row>
    <row r="130" spans="1:7" x14ac:dyDescent="0.55000000000000004">
      <c r="A130" s="3">
        <v>5</v>
      </c>
      <c r="B130" s="3">
        <v>3</v>
      </c>
      <c r="C130" s="5">
        <v>19518.136228777199</v>
      </c>
      <c r="D130" s="5">
        <v>20932.1658139141</v>
      </c>
      <c r="E130" s="5">
        <v>19210.9918218643</v>
      </c>
      <c r="F130" s="5">
        <v>16122.839569268701</v>
      </c>
      <c r="G130" s="5">
        <v>18721.4949479227</v>
      </c>
    </row>
    <row r="131" spans="1:7" x14ac:dyDescent="0.55000000000000004">
      <c r="A131" s="3">
        <v>5</v>
      </c>
      <c r="B131" s="3">
        <v>4</v>
      </c>
      <c r="C131" s="5">
        <v>19697.670361238099</v>
      </c>
      <c r="D131" s="5">
        <v>16345.190841457001</v>
      </c>
      <c r="E131" s="5">
        <v>14951.2918361313</v>
      </c>
      <c r="F131" s="5">
        <v>11907.107147548</v>
      </c>
      <c r="G131" s="5">
        <v>13489.742191232899</v>
      </c>
    </row>
    <row r="132" spans="1:7" x14ac:dyDescent="0.55000000000000004">
      <c r="A132" s="3">
        <v>5</v>
      </c>
      <c r="B132" s="3">
        <v>5</v>
      </c>
      <c r="C132" s="5">
        <v>2115.8164515706299</v>
      </c>
      <c r="D132" s="5">
        <v>1650.61435935998</v>
      </c>
      <c r="E132" s="5">
        <v>2122.8052917280202</v>
      </c>
      <c r="F132" s="5">
        <v>1908.4709394049</v>
      </c>
      <c r="G132" s="5">
        <v>2005.3861749898001</v>
      </c>
    </row>
    <row r="133" spans="1:7" x14ac:dyDescent="0.55000000000000004">
      <c r="A133" s="3">
        <v>5</v>
      </c>
      <c r="B133" s="3">
        <v>6</v>
      </c>
      <c r="C133" s="5">
        <v>3620.0402539075999</v>
      </c>
      <c r="D133" s="5">
        <v>3124.7354487406501</v>
      </c>
      <c r="E133" s="5">
        <v>3487.0856178744898</v>
      </c>
      <c r="F133" s="5">
        <v>3413.20823859132</v>
      </c>
      <c r="G133" s="5">
        <v>4065.5685504233902</v>
      </c>
    </row>
    <row r="134" spans="1:7" x14ac:dyDescent="0.55000000000000004">
      <c r="A134" s="3">
        <v>5</v>
      </c>
      <c r="B134" s="3">
        <v>7</v>
      </c>
      <c r="C134" s="5">
        <v>4987.8368593059104</v>
      </c>
      <c r="D134" s="5">
        <v>4201.1751709708396</v>
      </c>
      <c r="E134" s="5">
        <v>4563.8762712318103</v>
      </c>
      <c r="F134" s="5">
        <v>3882.5867872418398</v>
      </c>
      <c r="G134" s="5">
        <v>4355.8900626131999</v>
      </c>
    </row>
    <row r="135" spans="1:7" x14ac:dyDescent="0.55000000000000004">
      <c r="A135" s="3">
        <v>5</v>
      </c>
      <c r="B135" s="3">
        <v>8</v>
      </c>
      <c r="C135" s="5">
        <v>6166.1887976315902</v>
      </c>
      <c r="D135" s="5">
        <v>4706.8238921833199</v>
      </c>
      <c r="E135" s="5">
        <v>5611.3103485052097</v>
      </c>
      <c r="F135" s="5">
        <v>5466.72507646143</v>
      </c>
      <c r="G135" s="5">
        <v>6511.7560743208996</v>
      </c>
    </row>
    <row r="136" spans="1:7" x14ac:dyDescent="0.55000000000000004">
      <c r="A136" s="3">
        <v>5</v>
      </c>
      <c r="B136" s="3">
        <v>9</v>
      </c>
      <c r="C136" s="5">
        <v>10397.9279154163</v>
      </c>
      <c r="D136" s="5">
        <v>8490.7777540280003</v>
      </c>
      <c r="E136" s="5">
        <v>9861.1321279631993</v>
      </c>
      <c r="F136" s="5">
        <v>8843.0453828243408</v>
      </c>
      <c r="G136" s="5">
        <v>10211.168630010399</v>
      </c>
    </row>
    <row r="137" spans="1:7" x14ac:dyDescent="0.55000000000000004">
      <c r="A137" s="3">
        <v>5</v>
      </c>
      <c r="B137" s="3">
        <v>10</v>
      </c>
      <c r="C137" s="5">
        <v>22297.107299373401</v>
      </c>
      <c r="D137" s="5">
        <v>20124.179226835899</v>
      </c>
      <c r="E137" s="5">
        <v>24570.159117204199</v>
      </c>
      <c r="F137" s="5">
        <v>21308.878586898401</v>
      </c>
      <c r="G137" s="5">
        <v>26191.2945511664</v>
      </c>
    </row>
    <row r="138" spans="1:7" x14ac:dyDescent="0.55000000000000004">
      <c r="A138" s="3">
        <v>5</v>
      </c>
      <c r="B138" s="3">
        <v>11</v>
      </c>
      <c r="C138" s="5">
        <v>29184.327598138199</v>
      </c>
      <c r="D138" s="5">
        <v>23087.908733942299</v>
      </c>
      <c r="E138" s="5">
        <v>25556.716556334799</v>
      </c>
      <c r="F138" s="5">
        <v>24236.1073085926</v>
      </c>
      <c r="G138" s="5">
        <v>27113.130561051799</v>
      </c>
    </row>
    <row r="139" spans="1:7" x14ac:dyDescent="0.55000000000000004">
      <c r="A139" s="3">
        <v>5</v>
      </c>
      <c r="B139" s="3">
        <v>12</v>
      </c>
      <c r="C139" s="5">
        <v>4890.5728619475803</v>
      </c>
      <c r="D139" s="5">
        <v>4099.33470096162</v>
      </c>
      <c r="E139" s="5">
        <v>3771.5087028775401</v>
      </c>
      <c r="F139" s="5">
        <v>3213.6202870065799</v>
      </c>
      <c r="G139" s="5">
        <v>3643.84623750849</v>
      </c>
    </row>
    <row r="140" spans="1:7" x14ac:dyDescent="0.55000000000000004">
      <c r="A140" s="3">
        <v>5</v>
      </c>
      <c r="B140" s="3">
        <v>13</v>
      </c>
      <c r="C140" s="5">
        <v>4881.7478574631496</v>
      </c>
      <c r="D140" s="5">
        <v>3009.1467648481798</v>
      </c>
      <c r="E140" s="5">
        <v>2109.7824451188799</v>
      </c>
      <c r="F140" s="5">
        <v>1812.66805871716</v>
      </c>
      <c r="G140" s="5">
        <v>1926.66999368812</v>
      </c>
    </row>
    <row r="141" spans="1:7" x14ac:dyDescent="0.55000000000000004">
      <c r="A141" s="3">
        <v>5</v>
      </c>
      <c r="B141" s="3">
        <v>14</v>
      </c>
      <c r="C141" s="5">
        <v>5732.87122671214</v>
      </c>
      <c r="D141" s="5">
        <v>5543.7000260197001</v>
      </c>
      <c r="E141" s="5">
        <v>7747.5150409336902</v>
      </c>
      <c r="F141" s="5">
        <v>6416.1722361595303</v>
      </c>
      <c r="G141" s="5">
        <v>7968.7831255036299</v>
      </c>
    </row>
    <row r="142" spans="1:7" x14ac:dyDescent="0.55000000000000004">
      <c r="A142" s="3">
        <v>5</v>
      </c>
      <c r="B142" s="3">
        <v>15</v>
      </c>
      <c r="C142" s="5">
        <v>3590.04772976604</v>
      </c>
      <c r="D142" s="5">
        <v>2719.8651824935801</v>
      </c>
      <c r="E142" s="5">
        <v>3039.8268928755201</v>
      </c>
      <c r="F142" s="5">
        <v>2636.00556140566</v>
      </c>
      <c r="G142" s="5">
        <v>2930.96837585607</v>
      </c>
    </row>
    <row r="143" spans="1:7" x14ac:dyDescent="0.55000000000000004">
      <c r="A143" s="3">
        <v>5</v>
      </c>
      <c r="B143" s="3">
        <v>16</v>
      </c>
      <c r="C143" s="5">
        <v>20001.214158238399</v>
      </c>
      <c r="D143" s="5">
        <v>20040.500848564199</v>
      </c>
      <c r="E143" s="5">
        <v>18772.353862463999</v>
      </c>
      <c r="F143" s="5">
        <v>15550.399295540899</v>
      </c>
      <c r="G143" s="5">
        <v>17982.688571005299</v>
      </c>
    </row>
    <row r="144" spans="1:7" x14ac:dyDescent="0.55000000000000004">
      <c r="A144" s="3">
        <v>5</v>
      </c>
      <c r="B144" s="3">
        <v>17</v>
      </c>
      <c r="C144" s="5">
        <v>12794.453627934799</v>
      </c>
      <c r="D144" s="5">
        <v>11614.9903626083</v>
      </c>
      <c r="E144" s="5">
        <v>11465.3270196086</v>
      </c>
      <c r="F144" s="5">
        <v>12465.9679601846</v>
      </c>
      <c r="G144" s="5">
        <v>13040.3593472457</v>
      </c>
    </row>
    <row r="145" spans="1:7" x14ac:dyDescent="0.55000000000000004">
      <c r="A145" s="3">
        <v>5</v>
      </c>
      <c r="B145" s="3">
        <v>18</v>
      </c>
      <c r="C145" s="5">
        <v>99522.731984952305</v>
      </c>
      <c r="D145" s="5">
        <v>89850.881594059596</v>
      </c>
      <c r="E145" s="5">
        <v>90837.207421002298</v>
      </c>
      <c r="F145" s="5">
        <v>85704.244540122003</v>
      </c>
      <c r="G145" s="5">
        <v>79491.233163373603</v>
      </c>
    </row>
    <row r="146" spans="1:7" x14ac:dyDescent="0.55000000000000004">
      <c r="A146" s="3">
        <v>5</v>
      </c>
      <c r="B146" s="3">
        <v>19</v>
      </c>
      <c r="C146" s="5">
        <v>38979.1880309716</v>
      </c>
      <c r="D146" s="5">
        <v>31908.229368881999</v>
      </c>
      <c r="E146" s="5">
        <v>37124.529731946597</v>
      </c>
      <c r="F146" s="5">
        <v>35171.797853543198</v>
      </c>
      <c r="G146" s="5">
        <v>36655.327399326299</v>
      </c>
    </row>
    <row r="147" spans="1:7" x14ac:dyDescent="0.55000000000000004">
      <c r="A147" s="3">
        <v>5</v>
      </c>
      <c r="B147" s="3">
        <v>20</v>
      </c>
      <c r="C147" s="5">
        <v>117012.331370773</v>
      </c>
      <c r="D147" s="5">
        <v>101933.195073643</v>
      </c>
      <c r="E147" s="5">
        <v>103688.000940388</v>
      </c>
      <c r="F147" s="5">
        <v>93953.951585110801</v>
      </c>
      <c r="G147" s="5">
        <v>99256.471150330995</v>
      </c>
    </row>
    <row r="148" spans="1:7" x14ac:dyDescent="0.55000000000000004">
      <c r="A148" s="3">
        <v>5</v>
      </c>
      <c r="B148" s="3">
        <v>21</v>
      </c>
      <c r="C148" s="5">
        <v>54236.106805912001</v>
      </c>
      <c r="D148" s="5">
        <v>52972.702606395404</v>
      </c>
      <c r="E148" s="5">
        <v>48121.495999712402</v>
      </c>
      <c r="F148" s="5">
        <v>45830.387024648298</v>
      </c>
      <c r="G148" s="5">
        <v>49609.287191415402</v>
      </c>
    </row>
    <row r="149" spans="1:7" x14ac:dyDescent="0.55000000000000004">
      <c r="A149" s="3">
        <v>5</v>
      </c>
      <c r="B149" s="3">
        <v>22</v>
      </c>
      <c r="C149" s="5">
        <v>63260.062370289903</v>
      </c>
      <c r="D149" s="5">
        <v>56153.123188081103</v>
      </c>
      <c r="E149" s="5">
        <v>66681.712974055306</v>
      </c>
      <c r="F149" s="5">
        <v>60053.743159744598</v>
      </c>
      <c r="G149" s="5">
        <v>53874.920374386202</v>
      </c>
    </row>
    <row r="150" spans="1:7" x14ac:dyDescent="0.55000000000000004">
      <c r="A150" s="3">
        <v>5</v>
      </c>
      <c r="B150" s="3">
        <v>23</v>
      </c>
      <c r="C150" s="5">
        <v>3444.23757744147</v>
      </c>
      <c r="D150" s="5">
        <v>3619.5191899864599</v>
      </c>
      <c r="E150" s="5">
        <v>3224.1657365463602</v>
      </c>
      <c r="F150" s="5">
        <v>2741.4183777841899</v>
      </c>
      <c r="G150" s="5">
        <v>3193.76263302803</v>
      </c>
    </row>
    <row r="151" spans="1:7" x14ac:dyDescent="0.55000000000000004">
      <c r="A151" s="3">
        <v>5</v>
      </c>
      <c r="B151" s="3">
        <v>24</v>
      </c>
      <c r="C151" s="5">
        <v>6016.7607537900603</v>
      </c>
      <c r="D151" s="5">
        <v>5182.8854533010399</v>
      </c>
      <c r="E151" s="5">
        <v>5052.7282130741596</v>
      </c>
      <c r="F151" s="5">
        <v>4675.9026100124502</v>
      </c>
      <c r="G151" s="5">
        <v>4978.9808638663599</v>
      </c>
    </row>
    <row r="152" spans="1:7" x14ac:dyDescent="0.55000000000000004">
      <c r="A152" s="3">
        <v>5</v>
      </c>
      <c r="B152" s="3">
        <v>25</v>
      </c>
      <c r="C152" s="5">
        <v>20443.723905394399</v>
      </c>
      <c r="D152" s="5">
        <v>15067.527926856301</v>
      </c>
      <c r="E152" s="5">
        <v>14991.1363235686</v>
      </c>
      <c r="F152" s="5">
        <v>16045.674696582601</v>
      </c>
      <c r="G152" s="5">
        <v>14528.8371941774</v>
      </c>
    </row>
    <row r="153" spans="1:7" x14ac:dyDescent="0.55000000000000004">
      <c r="A153" s="3">
        <v>5</v>
      </c>
      <c r="B153" s="3">
        <v>26</v>
      </c>
      <c r="C153" s="5">
        <v>5080.0541612985498</v>
      </c>
      <c r="D153" s="5">
        <v>5024.9881471005401</v>
      </c>
      <c r="E153" s="5">
        <v>6144.1844288345801</v>
      </c>
      <c r="F153" s="5">
        <v>6323.0282385963601</v>
      </c>
      <c r="G153" s="5">
        <v>6484.1491917565399</v>
      </c>
    </row>
    <row r="154" spans="1:7" x14ac:dyDescent="0.55000000000000004">
      <c r="A154" s="3">
        <v>5</v>
      </c>
      <c r="B154" s="3">
        <v>27</v>
      </c>
      <c r="C154" s="5">
        <v>42899.718561940303</v>
      </c>
      <c r="D154" s="5">
        <v>51255.838086068601</v>
      </c>
      <c r="E154" s="5">
        <v>52485.925108456096</v>
      </c>
      <c r="F154" s="5">
        <v>46325.822557388099</v>
      </c>
      <c r="G154" s="5">
        <v>55276.925508575601</v>
      </c>
    </row>
    <row r="155" spans="1:7" x14ac:dyDescent="0.55000000000000004">
      <c r="A155" s="3">
        <v>5</v>
      </c>
      <c r="B155" s="3">
        <v>28</v>
      </c>
      <c r="C155" s="5">
        <v>46081.030586835499</v>
      </c>
      <c r="D155" s="5">
        <v>44369.0882399158</v>
      </c>
      <c r="E155" s="5">
        <v>47009.538398846802</v>
      </c>
      <c r="F155" s="5">
        <v>46086.266753457297</v>
      </c>
      <c r="G155" s="5">
        <v>46561.363737099797</v>
      </c>
    </row>
    <row r="156" spans="1:7" x14ac:dyDescent="0.55000000000000004">
      <c r="A156" s="3">
        <v>5</v>
      </c>
      <c r="B156" s="3">
        <v>29</v>
      </c>
      <c r="C156" s="5">
        <v>42090.88749642</v>
      </c>
      <c r="D156" s="5">
        <v>39200.305114873503</v>
      </c>
      <c r="E156" s="5">
        <v>33072.292670902003</v>
      </c>
      <c r="F156" s="5">
        <v>37449.104334065698</v>
      </c>
      <c r="G156" s="5">
        <v>38573.273520916002</v>
      </c>
    </row>
    <row r="157" spans="1:7" x14ac:dyDescent="0.55000000000000004">
      <c r="A157" s="3">
        <v>5</v>
      </c>
      <c r="B157" s="3">
        <v>30</v>
      </c>
      <c r="C157" s="5">
        <v>122508.519646302</v>
      </c>
      <c r="D157" s="5">
        <v>134510.44278917499</v>
      </c>
      <c r="E157" s="5">
        <v>148379.36611882699</v>
      </c>
      <c r="F157" s="5">
        <v>133558.18590437699</v>
      </c>
      <c r="G157" s="5">
        <v>150075.28118078801</v>
      </c>
    </row>
    <row r="158" spans="1:7" x14ac:dyDescent="0.55000000000000004">
      <c r="A158" s="3">
        <v>5</v>
      </c>
      <c r="B158" s="3">
        <v>31</v>
      </c>
      <c r="C158" s="5">
        <v>81901.021375513796</v>
      </c>
      <c r="D158" s="5">
        <v>75098.406126107802</v>
      </c>
      <c r="E158" s="5">
        <v>67278.997110881697</v>
      </c>
      <c r="F158" s="5">
        <v>65546.421067554402</v>
      </c>
      <c r="G158" s="5">
        <v>64720.650359741099</v>
      </c>
    </row>
    <row r="159" spans="1:7" x14ac:dyDescent="0.55000000000000004">
      <c r="A159" s="3">
        <v>6</v>
      </c>
      <c r="B159" s="3">
        <v>1</v>
      </c>
      <c r="C159" s="5">
        <v>110838.15963374999</v>
      </c>
      <c r="D159" s="5">
        <v>97205.265404649399</v>
      </c>
      <c r="E159" s="5">
        <v>93121.062527765898</v>
      </c>
      <c r="F159" s="5">
        <v>87351.335636898002</v>
      </c>
      <c r="G159" s="5">
        <v>84029.4038695692</v>
      </c>
    </row>
    <row r="160" spans="1:7" x14ac:dyDescent="0.55000000000000004">
      <c r="A160" s="3">
        <v>6</v>
      </c>
      <c r="B160" s="3">
        <v>2</v>
      </c>
      <c r="C160" s="5">
        <v>1245.50211845273</v>
      </c>
      <c r="D160" s="5">
        <v>1280.8254413730899</v>
      </c>
      <c r="E160" s="5">
        <v>901.86766997567099</v>
      </c>
      <c r="F160" s="5">
        <v>702.08633908152296</v>
      </c>
      <c r="G160" s="5">
        <v>628.45010645857496</v>
      </c>
    </row>
    <row r="161" spans="1:7" x14ac:dyDescent="0.55000000000000004">
      <c r="A161" s="3">
        <v>6</v>
      </c>
      <c r="B161" s="3">
        <v>3</v>
      </c>
      <c r="C161" s="5">
        <v>34049.976211237998</v>
      </c>
      <c r="D161" s="5">
        <v>36991.211524837498</v>
      </c>
      <c r="E161" s="5">
        <v>35770.2412238545</v>
      </c>
      <c r="F161" s="5">
        <v>32658.2517992992</v>
      </c>
      <c r="G161" s="5">
        <v>35478.791763512701</v>
      </c>
    </row>
    <row r="162" spans="1:7" x14ac:dyDescent="0.55000000000000004">
      <c r="A162" s="3">
        <v>6</v>
      </c>
      <c r="B162" s="3">
        <v>4</v>
      </c>
      <c r="C162" s="5">
        <v>18219.645641381001</v>
      </c>
      <c r="D162" s="5">
        <v>16036.817327579</v>
      </c>
      <c r="E162" s="5">
        <v>14851.891212886499</v>
      </c>
      <c r="F162" s="5">
        <v>12309.145386600499</v>
      </c>
      <c r="G162" s="5">
        <v>12666.690349963799</v>
      </c>
    </row>
    <row r="163" spans="1:7" x14ac:dyDescent="0.55000000000000004">
      <c r="A163" s="3">
        <v>6</v>
      </c>
      <c r="B163" s="3">
        <v>5</v>
      </c>
      <c r="C163" s="5">
        <v>2747.7360883698002</v>
      </c>
      <c r="D163" s="5">
        <v>2829.2857626694599</v>
      </c>
      <c r="E163" s="5">
        <v>3265.5267795620698</v>
      </c>
      <c r="F163" s="5">
        <v>3011.92641454963</v>
      </c>
      <c r="G163" s="5">
        <v>3315.1104343550801</v>
      </c>
    </row>
    <row r="164" spans="1:7" x14ac:dyDescent="0.55000000000000004">
      <c r="A164" s="3">
        <v>6</v>
      </c>
      <c r="B164" s="3">
        <v>6</v>
      </c>
      <c r="C164" s="5">
        <v>5982.0871547167199</v>
      </c>
      <c r="D164" s="5">
        <v>6589.1356203354899</v>
      </c>
      <c r="E164" s="5">
        <v>6971.5465098795403</v>
      </c>
      <c r="F164" s="5">
        <v>6939.95701487516</v>
      </c>
      <c r="G164" s="5">
        <v>7781.29692826888</v>
      </c>
    </row>
    <row r="165" spans="1:7" x14ac:dyDescent="0.55000000000000004">
      <c r="A165" s="3">
        <v>6</v>
      </c>
      <c r="B165" s="3">
        <v>7</v>
      </c>
      <c r="C165" s="5">
        <v>6665.3132456706198</v>
      </c>
      <c r="D165" s="5">
        <v>8810.8708565451798</v>
      </c>
      <c r="E165" s="5">
        <v>9409.8199171716806</v>
      </c>
      <c r="F165" s="5">
        <v>9096.4651766693005</v>
      </c>
      <c r="G165" s="5">
        <v>10490.205219992</v>
      </c>
    </row>
    <row r="166" spans="1:7" x14ac:dyDescent="0.55000000000000004">
      <c r="A166" s="3">
        <v>6</v>
      </c>
      <c r="B166" s="3">
        <v>8</v>
      </c>
      <c r="C166" s="5">
        <v>6478.1390439284696</v>
      </c>
      <c r="D166" s="5">
        <v>6325.5592531950797</v>
      </c>
      <c r="E166" s="5">
        <v>7219.8948874180996</v>
      </c>
      <c r="F166" s="5">
        <v>6854.8216511217297</v>
      </c>
      <c r="G166" s="5">
        <v>7467.8693745655</v>
      </c>
    </row>
    <row r="167" spans="1:7" x14ac:dyDescent="0.55000000000000004">
      <c r="A167" s="3">
        <v>6</v>
      </c>
      <c r="B167" s="3">
        <v>9</v>
      </c>
      <c r="C167" s="5">
        <v>14132.140414969899</v>
      </c>
      <c r="D167" s="5">
        <v>14996.3037364501</v>
      </c>
      <c r="E167" s="5">
        <v>15768.0484220992</v>
      </c>
      <c r="F167" s="5">
        <v>14205.977322324499</v>
      </c>
      <c r="G167" s="5">
        <v>15423.718795893499</v>
      </c>
    </row>
    <row r="168" spans="1:7" x14ac:dyDescent="0.55000000000000004">
      <c r="A168" s="3">
        <v>6</v>
      </c>
      <c r="B168" s="3">
        <v>10</v>
      </c>
      <c r="C168" s="5">
        <v>39745.052117973202</v>
      </c>
      <c r="D168" s="5">
        <v>38516.856192271902</v>
      </c>
      <c r="E168" s="5">
        <v>40434.774300303798</v>
      </c>
      <c r="F168" s="5">
        <v>35900.049995708199</v>
      </c>
      <c r="G168" s="5">
        <v>39798.505035010101</v>
      </c>
    </row>
    <row r="169" spans="1:7" x14ac:dyDescent="0.55000000000000004">
      <c r="A169" s="3">
        <v>6</v>
      </c>
      <c r="B169" s="3">
        <v>11</v>
      </c>
      <c r="C169" s="5">
        <v>36504.929021998098</v>
      </c>
      <c r="D169" s="5">
        <v>29639.877478310998</v>
      </c>
      <c r="E169" s="5">
        <v>26709.341485376201</v>
      </c>
      <c r="F169" s="5">
        <v>27198.855165509201</v>
      </c>
      <c r="G169" s="5">
        <v>28731.988723353101</v>
      </c>
    </row>
    <row r="170" spans="1:7" x14ac:dyDescent="0.55000000000000004">
      <c r="A170" s="3">
        <v>6</v>
      </c>
      <c r="B170" s="3">
        <v>12</v>
      </c>
      <c r="C170" s="5">
        <v>15871.3259052434</v>
      </c>
      <c r="D170" s="5">
        <v>15231.895179474401</v>
      </c>
      <c r="E170" s="5">
        <v>13827.5587026799</v>
      </c>
      <c r="F170" s="5">
        <v>12412.2904802218</v>
      </c>
      <c r="G170" s="5">
        <v>13574.145858522401</v>
      </c>
    </row>
    <row r="171" spans="1:7" x14ac:dyDescent="0.55000000000000004">
      <c r="A171" s="3">
        <v>6</v>
      </c>
      <c r="B171" s="3">
        <v>13</v>
      </c>
      <c r="C171" s="5">
        <v>16242.4867374314</v>
      </c>
      <c r="D171" s="5">
        <v>7448.1855315815101</v>
      </c>
      <c r="E171" s="5">
        <v>7266.3679892231603</v>
      </c>
      <c r="F171" s="5">
        <v>6418.6803690161396</v>
      </c>
      <c r="G171" s="5">
        <v>5340.0841119716397</v>
      </c>
    </row>
    <row r="172" spans="1:7" x14ac:dyDescent="0.55000000000000004">
      <c r="A172" s="3">
        <v>6</v>
      </c>
      <c r="B172" s="3">
        <v>14</v>
      </c>
      <c r="C172" s="5">
        <v>14697.171051134501</v>
      </c>
      <c r="D172" s="5">
        <v>13447.346997856501</v>
      </c>
      <c r="E172" s="5">
        <v>15929.4752495509</v>
      </c>
      <c r="F172" s="5">
        <v>14710.8504900394</v>
      </c>
      <c r="G172" s="5">
        <v>15464.259619365301</v>
      </c>
    </row>
    <row r="173" spans="1:7" x14ac:dyDescent="0.55000000000000004">
      <c r="A173" s="3">
        <v>6</v>
      </c>
      <c r="B173" s="3">
        <v>15</v>
      </c>
      <c r="C173" s="5">
        <v>6091.2461837727196</v>
      </c>
      <c r="D173" s="5">
        <v>6237.4206096390499</v>
      </c>
      <c r="E173" s="5">
        <v>5593.5598880895996</v>
      </c>
      <c r="F173" s="5">
        <v>4832.0768895992696</v>
      </c>
      <c r="G173" s="5">
        <v>5030.4840647968804</v>
      </c>
    </row>
    <row r="174" spans="1:7" x14ac:dyDescent="0.55000000000000004">
      <c r="A174" s="3">
        <v>6</v>
      </c>
      <c r="B174" s="3">
        <v>16</v>
      </c>
      <c r="C174" s="5">
        <v>24350.078958719601</v>
      </c>
      <c r="D174" s="5">
        <v>27362.9102468602</v>
      </c>
      <c r="E174" s="5">
        <v>25084.840785377899</v>
      </c>
      <c r="F174" s="5">
        <v>21902.727740371</v>
      </c>
      <c r="G174" s="5">
        <v>24044.773636015401</v>
      </c>
    </row>
    <row r="175" spans="1:7" x14ac:dyDescent="0.55000000000000004">
      <c r="A175" s="3">
        <v>6</v>
      </c>
      <c r="B175" s="3">
        <v>17</v>
      </c>
      <c r="C175" s="5">
        <v>12736.4590736151</v>
      </c>
      <c r="D175" s="5">
        <v>11743.6424378551</v>
      </c>
      <c r="E175" s="5">
        <v>11145.5552944395</v>
      </c>
      <c r="F175" s="5">
        <v>11704.4077126926</v>
      </c>
      <c r="G175" s="5">
        <v>11156.3057984975</v>
      </c>
    </row>
    <row r="176" spans="1:7" x14ac:dyDescent="0.55000000000000004">
      <c r="A176" s="3">
        <v>6</v>
      </c>
      <c r="B176" s="3">
        <v>18</v>
      </c>
      <c r="C176" s="5">
        <v>94009.274148234006</v>
      </c>
      <c r="D176" s="5">
        <v>101398.271681338</v>
      </c>
      <c r="E176" s="5">
        <v>94167.199227329605</v>
      </c>
      <c r="F176" s="5">
        <v>94355.893886028498</v>
      </c>
      <c r="G176" s="5">
        <v>91704.936951238502</v>
      </c>
    </row>
    <row r="177" spans="1:7" x14ac:dyDescent="0.55000000000000004">
      <c r="A177" s="3">
        <v>6</v>
      </c>
      <c r="B177" s="3">
        <v>19</v>
      </c>
      <c r="C177" s="5">
        <v>46586.768577557203</v>
      </c>
      <c r="D177" s="5">
        <v>47824.192857631402</v>
      </c>
      <c r="E177" s="5">
        <v>50993.133511989698</v>
      </c>
      <c r="F177" s="5">
        <v>42874.003132498903</v>
      </c>
      <c r="G177" s="5">
        <v>53711.9643906907</v>
      </c>
    </row>
    <row r="178" spans="1:7" x14ac:dyDescent="0.55000000000000004">
      <c r="A178" s="3">
        <v>6</v>
      </c>
      <c r="B178" s="3">
        <v>20</v>
      </c>
      <c r="C178" s="5">
        <v>123550.814299073</v>
      </c>
      <c r="D178" s="5">
        <v>121074.19952383899</v>
      </c>
      <c r="E178" s="5">
        <v>118763.798471678</v>
      </c>
      <c r="F178" s="5">
        <v>101497.988438442</v>
      </c>
      <c r="G178" s="5">
        <v>118339.101057837</v>
      </c>
    </row>
    <row r="179" spans="1:7" x14ac:dyDescent="0.55000000000000004">
      <c r="A179" s="3">
        <v>6</v>
      </c>
      <c r="B179" s="3">
        <v>21</v>
      </c>
      <c r="C179" s="5">
        <v>54869.9582677746</v>
      </c>
      <c r="D179" s="5">
        <v>51206.5836188053</v>
      </c>
      <c r="E179" s="5">
        <v>47829.341135692099</v>
      </c>
      <c r="F179" s="5">
        <v>44265.905958914802</v>
      </c>
      <c r="G179" s="5">
        <v>58433.539933792999</v>
      </c>
    </row>
    <row r="180" spans="1:7" x14ac:dyDescent="0.55000000000000004">
      <c r="A180" s="3">
        <v>6</v>
      </c>
      <c r="B180" s="3">
        <v>22</v>
      </c>
      <c r="C180" s="5">
        <v>73949.522749343698</v>
      </c>
      <c r="D180" s="5">
        <v>66741.873093909802</v>
      </c>
      <c r="E180" s="5">
        <v>64165.7827087349</v>
      </c>
      <c r="F180" s="5">
        <v>52918.290285210802</v>
      </c>
      <c r="G180" s="5">
        <v>57984.614971743496</v>
      </c>
    </row>
    <row r="181" spans="1:7" x14ac:dyDescent="0.55000000000000004">
      <c r="A181" s="3">
        <v>6</v>
      </c>
      <c r="B181" s="3">
        <v>23</v>
      </c>
      <c r="C181" s="5">
        <v>3393.5696786090698</v>
      </c>
      <c r="D181" s="5">
        <v>3176.42201830256</v>
      </c>
      <c r="E181" s="5">
        <v>3258.4220800182602</v>
      </c>
      <c r="F181" s="5">
        <v>3226.69374529982</v>
      </c>
      <c r="G181" s="5">
        <v>3810.91405845905</v>
      </c>
    </row>
    <row r="182" spans="1:7" x14ac:dyDescent="0.55000000000000004">
      <c r="A182" s="3">
        <v>6</v>
      </c>
      <c r="B182" s="3">
        <v>24</v>
      </c>
      <c r="C182" s="5">
        <v>7280.93973925308</v>
      </c>
      <c r="D182" s="5">
        <v>5691.4864847434501</v>
      </c>
      <c r="E182" s="5">
        <v>6439.217475898</v>
      </c>
      <c r="F182" s="5">
        <v>6460.5387766248105</v>
      </c>
      <c r="G182" s="5">
        <v>7284.3328703204897</v>
      </c>
    </row>
    <row r="183" spans="1:7" x14ac:dyDescent="0.55000000000000004">
      <c r="A183" s="3">
        <v>6</v>
      </c>
      <c r="B183" s="3">
        <v>25</v>
      </c>
      <c r="C183" s="5">
        <v>23371.268873201599</v>
      </c>
      <c r="D183" s="5">
        <v>20971.481617028199</v>
      </c>
      <c r="E183" s="5">
        <v>22241.152353102902</v>
      </c>
      <c r="F183" s="5">
        <v>21114.847750785299</v>
      </c>
      <c r="G183" s="5">
        <v>18640.2517134273</v>
      </c>
    </row>
    <row r="184" spans="1:7" x14ac:dyDescent="0.55000000000000004">
      <c r="A184" s="3">
        <v>6</v>
      </c>
      <c r="B184" s="3">
        <v>26</v>
      </c>
      <c r="C184" s="5">
        <v>6965.39882042306</v>
      </c>
      <c r="D184" s="5">
        <v>6947.0389605259397</v>
      </c>
      <c r="E184" s="5">
        <v>7608.8884060350601</v>
      </c>
      <c r="F184" s="5">
        <v>7786.7539640286304</v>
      </c>
      <c r="G184" s="5">
        <v>6808.60558728052</v>
      </c>
    </row>
    <row r="185" spans="1:7" x14ac:dyDescent="0.55000000000000004">
      <c r="A185" s="3">
        <v>6</v>
      </c>
      <c r="B185" s="3">
        <v>27</v>
      </c>
      <c r="C185" s="5">
        <v>46944.595065718997</v>
      </c>
      <c r="D185" s="5">
        <v>64825.4668610566</v>
      </c>
      <c r="E185" s="5">
        <v>62995.9201842728</v>
      </c>
      <c r="F185" s="5">
        <v>62218.698874964997</v>
      </c>
      <c r="G185" s="5">
        <v>72052.464009655596</v>
      </c>
    </row>
    <row r="186" spans="1:7" x14ac:dyDescent="0.55000000000000004">
      <c r="A186" s="3">
        <v>6</v>
      </c>
      <c r="B186" s="3">
        <v>28</v>
      </c>
      <c r="C186" s="5">
        <v>50417.319080166002</v>
      </c>
      <c r="D186" s="5">
        <v>47538.678405065097</v>
      </c>
      <c r="E186" s="5">
        <v>50448.749507938701</v>
      </c>
      <c r="F186" s="5">
        <v>49954.620455560304</v>
      </c>
      <c r="G186" s="5">
        <v>50659.659477552399</v>
      </c>
    </row>
    <row r="187" spans="1:7" x14ac:dyDescent="0.55000000000000004">
      <c r="A187" s="3">
        <v>6</v>
      </c>
      <c r="B187" s="3">
        <v>29</v>
      </c>
      <c r="C187" s="5">
        <v>47659.687857061799</v>
      </c>
      <c r="D187" s="5">
        <v>41379.97012921</v>
      </c>
      <c r="E187" s="5">
        <v>43005.501315169298</v>
      </c>
      <c r="F187" s="5">
        <v>42854.014320133603</v>
      </c>
      <c r="G187" s="5">
        <v>61078.045607916501</v>
      </c>
    </row>
    <row r="188" spans="1:7" x14ac:dyDescent="0.55000000000000004">
      <c r="A188" s="3">
        <v>6</v>
      </c>
      <c r="B188" s="3">
        <v>30</v>
      </c>
      <c r="C188" s="5">
        <v>113092.805832175</v>
      </c>
      <c r="D188" s="5">
        <v>138951.76833388599</v>
      </c>
      <c r="E188" s="5">
        <v>143523.25631890501</v>
      </c>
      <c r="F188" s="5">
        <v>138690.00218074399</v>
      </c>
      <c r="G188" s="5">
        <v>161792.148507329</v>
      </c>
    </row>
    <row r="189" spans="1:7" x14ac:dyDescent="0.55000000000000004">
      <c r="A189" s="3">
        <v>6</v>
      </c>
      <c r="B189" s="3">
        <v>31</v>
      </c>
      <c r="C189" s="5">
        <v>85251.100632052097</v>
      </c>
      <c r="D189" s="5">
        <v>73375.375748021106</v>
      </c>
      <c r="E189" s="5">
        <v>75436.800150586496</v>
      </c>
      <c r="F189" s="5">
        <v>69092.263012091003</v>
      </c>
      <c r="G189" s="5">
        <v>72200.228430261894</v>
      </c>
    </row>
    <row r="190" spans="1:7" x14ac:dyDescent="0.55000000000000004">
      <c r="A190" s="3">
        <v>7</v>
      </c>
      <c r="B190" s="3">
        <v>1</v>
      </c>
      <c r="C190" s="5">
        <v>146696.94931376199</v>
      </c>
      <c r="D190" s="5">
        <v>119265.914047464</v>
      </c>
      <c r="E190" s="5">
        <v>110287.02537059</v>
      </c>
      <c r="F190" s="5">
        <v>104549.74530928599</v>
      </c>
      <c r="G190" s="5">
        <v>97188.264702176006</v>
      </c>
    </row>
    <row r="191" spans="1:7" x14ac:dyDescent="0.55000000000000004">
      <c r="A191" s="3">
        <v>7</v>
      </c>
      <c r="B191" s="3">
        <v>2</v>
      </c>
      <c r="C191" s="5">
        <v>2148.4502046348898</v>
      </c>
      <c r="D191" s="5">
        <v>3480.5869831499899</v>
      </c>
      <c r="E191" s="5">
        <v>2467.8873912488398</v>
      </c>
      <c r="F191" s="5">
        <v>2093.0170994590399</v>
      </c>
      <c r="G191" s="5">
        <v>1729.1869015217601</v>
      </c>
    </row>
    <row r="192" spans="1:7" x14ac:dyDescent="0.55000000000000004">
      <c r="A192" s="3">
        <v>7</v>
      </c>
      <c r="B192" s="3">
        <v>3</v>
      </c>
      <c r="C192" s="5">
        <v>42160.534659155397</v>
      </c>
      <c r="D192" s="5">
        <v>36389.025603143702</v>
      </c>
      <c r="E192" s="5">
        <v>37351.182734266498</v>
      </c>
      <c r="F192" s="5">
        <v>32897.901226936199</v>
      </c>
      <c r="G192" s="5">
        <v>34802.087285211303</v>
      </c>
    </row>
    <row r="193" spans="1:7" x14ac:dyDescent="0.55000000000000004">
      <c r="A193" s="3">
        <v>7</v>
      </c>
      <c r="B193" s="3">
        <v>4</v>
      </c>
      <c r="C193" s="5">
        <v>22369.616983095901</v>
      </c>
      <c r="D193" s="5">
        <v>17531.8986667877</v>
      </c>
      <c r="E193" s="5">
        <v>15270.013185313799</v>
      </c>
      <c r="F193" s="5">
        <v>12832.0021044853</v>
      </c>
      <c r="G193" s="5">
        <v>13354.9206766854</v>
      </c>
    </row>
    <row r="194" spans="1:7" x14ac:dyDescent="0.55000000000000004">
      <c r="A194" s="3">
        <v>7</v>
      </c>
      <c r="B194" s="3">
        <v>5</v>
      </c>
      <c r="C194" s="5">
        <v>7994.9254317814002</v>
      </c>
      <c r="D194" s="5">
        <v>7945.0117169204505</v>
      </c>
      <c r="E194" s="5">
        <v>7897.4270298526199</v>
      </c>
      <c r="F194" s="5">
        <v>7936.5945399577004</v>
      </c>
      <c r="G194" s="5">
        <v>8073.5915365105402</v>
      </c>
    </row>
    <row r="195" spans="1:7" x14ac:dyDescent="0.55000000000000004">
      <c r="A195" s="3">
        <v>7</v>
      </c>
      <c r="B195" s="3">
        <v>6</v>
      </c>
      <c r="C195" s="5">
        <v>17529.539111906601</v>
      </c>
      <c r="D195" s="5">
        <v>16921.1669099758</v>
      </c>
      <c r="E195" s="5">
        <v>16269.306984782999</v>
      </c>
      <c r="F195" s="5">
        <v>16110.153022775199</v>
      </c>
      <c r="G195" s="5">
        <v>17579.164553418501</v>
      </c>
    </row>
    <row r="196" spans="1:7" x14ac:dyDescent="0.55000000000000004">
      <c r="A196" s="3">
        <v>7</v>
      </c>
      <c r="B196" s="3">
        <v>7</v>
      </c>
      <c r="C196" s="5">
        <v>16920.961822806301</v>
      </c>
      <c r="D196" s="5">
        <v>17449.496505461801</v>
      </c>
      <c r="E196" s="5">
        <v>16678.116553943099</v>
      </c>
      <c r="F196" s="5">
        <v>16481.155789995199</v>
      </c>
      <c r="G196" s="5">
        <v>16729.301410499502</v>
      </c>
    </row>
    <row r="197" spans="1:7" x14ac:dyDescent="0.55000000000000004">
      <c r="A197" s="3">
        <v>7</v>
      </c>
      <c r="B197" s="3">
        <v>8</v>
      </c>
      <c r="C197" s="5">
        <v>14994.1109502771</v>
      </c>
      <c r="D197" s="5">
        <v>14024.8944991028</v>
      </c>
      <c r="E197" s="5">
        <v>15134.6571586715</v>
      </c>
      <c r="F197" s="5">
        <v>13903.533912702</v>
      </c>
      <c r="G197" s="5">
        <v>15780.2542556837</v>
      </c>
    </row>
    <row r="198" spans="1:7" x14ac:dyDescent="0.55000000000000004">
      <c r="A198" s="3">
        <v>7</v>
      </c>
      <c r="B198" s="3">
        <v>9</v>
      </c>
      <c r="C198" s="5">
        <v>27052.061195337799</v>
      </c>
      <c r="D198" s="5">
        <v>26213.269643372001</v>
      </c>
      <c r="E198" s="5">
        <v>28800.639101038902</v>
      </c>
      <c r="F198" s="5">
        <v>26179.9082543369</v>
      </c>
      <c r="G198" s="5">
        <v>28358.2241149402</v>
      </c>
    </row>
    <row r="199" spans="1:7" x14ac:dyDescent="0.55000000000000004">
      <c r="A199" s="3">
        <v>7</v>
      </c>
      <c r="B199" s="3">
        <v>10</v>
      </c>
      <c r="C199" s="5">
        <v>62519.451286956297</v>
      </c>
      <c r="D199" s="5">
        <v>60089.045033697403</v>
      </c>
      <c r="E199" s="5">
        <v>59620.955672338903</v>
      </c>
      <c r="F199" s="5">
        <v>55175.511080973003</v>
      </c>
      <c r="G199" s="5">
        <v>60391.398410969799</v>
      </c>
    </row>
    <row r="200" spans="1:7" x14ac:dyDescent="0.55000000000000004">
      <c r="A200" s="3">
        <v>7</v>
      </c>
      <c r="B200" s="3">
        <v>11</v>
      </c>
      <c r="C200" s="5">
        <v>39620.466443946898</v>
      </c>
      <c r="D200" s="5">
        <v>28922.876650182901</v>
      </c>
      <c r="E200" s="5">
        <v>25792.489388825001</v>
      </c>
      <c r="F200" s="5">
        <v>25632.876118851</v>
      </c>
      <c r="G200" s="5">
        <v>26513.563027504799</v>
      </c>
    </row>
    <row r="201" spans="1:7" x14ac:dyDescent="0.55000000000000004">
      <c r="A201" s="3">
        <v>7</v>
      </c>
      <c r="B201" s="3">
        <v>12</v>
      </c>
      <c r="C201" s="5">
        <v>23019.775614462302</v>
      </c>
      <c r="D201" s="5">
        <v>19004.082105377998</v>
      </c>
      <c r="E201" s="5">
        <v>19430.690699097599</v>
      </c>
      <c r="F201" s="5">
        <v>17827.987948264199</v>
      </c>
      <c r="G201" s="5">
        <v>19447.9415709188</v>
      </c>
    </row>
    <row r="202" spans="1:7" x14ac:dyDescent="0.55000000000000004">
      <c r="A202" s="3">
        <v>7</v>
      </c>
      <c r="B202" s="3">
        <v>13</v>
      </c>
      <c r="C202" s="5">
        <v>30410.798413326898</v>
      </c>
      <c r="D202" s="5">
        <v>21374.6508264849</v>
      </c>
      <c r="E202" s="5">
        <v>18847.6833842122</v>
      </c>
      <c r="F202" s="5">
        <v>16864.274745607399</v>
      </c>
      <c r="G202" s="5">
        <v>15682.300038352199</v>
      </c>
    </row>
    <row r="203" spans="1:7" x14ac:dyDescent="0.55000000000000004">
      <c r="A203" s="3">
        <v>7</v>
      </c>
      <c r="B203" s="3">
        <v>14</v>
      </c>
      <c r="C203" s="5">
        <v>22488.606475491499</v>
      </c>
      <c r="D203" s="5">
        <v>25507.704025338699</v>
      </c>
      <c r="E203" s="5">
        <v>25021.996549610099</v>
      </c>
      <c r="F203" s="5">
        <v>22686.944412826098</v>
      </c>
      <c r="G203" s="5">
        <v>24516.271215601599</v>
      </c>
    </row>
    <row r="204" spans="1:7" x14ac:dyDescent="0.55000000000000004">
      <c r="A204" s="3">
        <v>7</v>
      </c>
      <c r="B204" s="3">
        <v>15</v>
      </c>
      <c r="C204" s="5">
        <v>10519.590886674199</v>
      </c>
      <c r="D204" s="5">
        <v>9114.7588233431798</v>
      </c>
      <c r="E204" s="5">
        <v>8343.9404704927401</v>
      </c>
      <c r="F204" s="5">
        <v>7259.7378150913401</v>
      </c>
      <c r="G204" s="5">
        <v>8351.0826948966005</v>
      </c>
    </row>
    <row r="205" spans="1:7" x14ac:dyDescent="0.55000000000000004">
      <c r="A205" s="3">
        <v>7</v>
      </c>
      <c r="B205" s="3">
        <v>16</v>
      </c>
      <c r="C205" s="5">
        <v>50563.0690919154</v>
      </c>
      <c r="D205" s="5">
        <v>52638.831713234402</v>
      </c>
      <c r="E205" s="5">
        <v>50372.072407179498</v>
      </c>
      <c r="F205" s="5">
        <v>43994.721602645099</v>
      </c>
      <c r="G205" s="5">
        <v>48001.895286178398</v>
      </c>
    </row>
    <row r="206" spans="1:7" x14ac:dyDescent="0.55000000000000004">
      <c r="A206" s="3">
        <v>7</v>
      </c>
      <c r="B206" s="3">
        <v>17</v>
      </c>
      <c r="C206" s="5">
        <v>29077.163510824099</v>
      </c>
      <c r="D206" s="5">
        <v>33395.006783360899</v>
      </c>
      <c r="E206" s="5">
        <v>30049.434336631199</v>
      </c>
      <c r="F206" s="5">
        <v>31367.249599249099</v>
      </c>
      <c r="G206" s="5">
        <v>33325.5931962545</v>
      </c>
    </row>
    <row r="207" spans="1:7" x14ac:dyDescent="0.55000000000000004">
      <c r="A207" s="3">
        <v>7</v>
      </c>
      <c r="B207" s="3">
        <v>18</v>
      </c>
      <c r="C207" s="5">
        <v>175562.90930632601</v>
      </c>
      <c r="D207" s="5">
        <v>233668.12676843401</v>
      </c>
      <c r="E207" s="5">
        <v>191193.12777399601</v>
      </c>
      <c r="F207" s="5">
        <v>188747.53796006399</v>
      </c>
      <c r="G207" s="5">
        <v>186274.84266919701</v>
      </c>
    </row>
    <row r="208" spans="1:7" x14ac:dyDescent="0.55000000000000004">
      <c r="A208" s="3">
        <v>7</v>
      </c>
      <c r="B208" s="3">
        <v>19</v>
      </c>
      <c r="C208" s="5">
        <v>56436.417476409799</v>
      </c>
      <c r="D208" s="5">
        <v>72556.384120297298</v>
      </c>
      <c r="E208" s="5">
        <v>80748.334860452596</v>
      </c>
      <c r="F208" s="5">
        <v>79387.987730487803</v>
      </c>
      <c r="G208" s="5">
        <v>75039.559172106397</v>
      </c>
    </row>
    <row r="209" spans="1:7" x14ac:dyDescent="0.55000000000000004">
      <c r="A209" s="3">
        <v>7</v>
      </c>
      <c r="B209" s="3">
        <v>20</v>
      </c>
      <c r="C209" s="5">
        <v>178623.38503221801</v>
      </c>
      <c r="D209" s="5">
        <v>179427.12140703</v>
      </c>
      <c r="E209" s="5">
        <v>176297.06013485501</v>
      </c>
      <c r="F209" s="5">
        <v>161323.44142109499</v>
      </c>
      <c r="G209" s="5">
        <v>173338.85401697701</v>
      </c>
    </row>
    <row r="210" spans="1:7" x14ac:dyDescent="0.55000000000000004">
      <c r="A210" s="3">
        <v>7</v>
      </c>
      <c r="B210" s="3">
        <v>21</v>
      </c>
      <c r="C210" s="5">
        <v>107703.144630353</v>
      </c>
      <c r="D210" s="5">
        <v>108093.507894922</v>
      </c>
      <c r="E210" s="5">
        <v>93724.840107328695</v>
      </c>
      <c r="F210" s="5">
        <v>92408.765536812294</v>
      </c>
      <c r="G210" s="5">
        <v>95506.253915537207</v>
      </c>
    </row>
    <row r="211" spans="1:7" x14ac:dyDescent="0.55000000000000004">
      <c r="A211" s="3">
        <v>7</v>
      </c>
      <c r="B211" s="3">
        <v>22</v>
      </c>
      <c r="C211" s="5">
        <v>105909.724350348</v>
      </c>
      <c r="D211" s="5">
        <v>110171.17971481101</v>
      </c>
      <c r="E211" s="5">
        <v>109542.316902376</v>
      </c>
      <c r="F211" s="5">
        <v>98027.762412220094</v>
      </c>
      <c r="G211" s="5">
        <v>84555.649396641398</v>
      </c>
    </row>
    <row r="212" spans="1:7" x14ac:dyDescent="0.55000000000000004">
      <c r="A212" s="3">
        <v>7</v>
      </c>
      <c r="B212" s="3">
        <v>23</v>
      </c>
      <c r="C212" s="5">
        <v>3934.8721973813599</v>
      </c>
      <c r="D212" s="5">
        <v>3683.61508613858</v>
      </c>
      <c r="E212" s="5">
        <v>3842.7953371813601</v>
      </c>
      <c r="F212" s="5">
        <v>3886.55815659687</v>
      </c>
      <c r="G212" s="5">
        <v>4324.68474355748</v>
      </c>
    </row>
    <row r="213" spans="1:7" x14ac:dyDescent="0.55000000000000004">
      <c r="A213" s="3">
        <v>7</v>
      </c>
      <c r="B213" s="3">
        <v>24</v>
      </c>
      <c r="C213" s="5">
        <v>11975.1910267823</v>
      </c>
      <c r="D213" s="5">
        <v>10550.510009256301</v>
      </c>
      <c r="E213" s="5">
        <v>12571.2062913594</v>
      </c>
      <c r="F213" s="5">
        <v>12171.6571729733</v>
      </c>
      <c r="G213" s="5">
        <v>11677.582771515599</v>
      </c>
    </row>
    <row r="214" spans="1:7" x14ac:dyDescent="0.55000000000000004">
      <c r="A214" s="3">
        <v>7</v>
      </c>
      <c r="B214" s="3">
        <v>25</v>
      </c>
      <c r="C214" s="5">
        <v>34292.460491816601</v>
      </c>
      <c r="D214" s="5">
        <v>25991.551094756502</v>
      </c>
      <c r="E214" s="5">
        <v>29676.1375035901</v>
      </c>
      <c r="F214" s="5">
        <v>31004.545225778998</v>
      </c>
      <c r="G214" s="5">
        <v>27291.029229989599</v>
      </c>
    </row>
    <row r="215" spans="1:7" x14ac:dyDescent="0.55000000000000004">
      <c r="A215" s="3">
        <v>7</v>
      </c>
      <c r="B215" s="3">
        <v>26</v>
      </c>
      <c r="C215" s="5">
        <v>12798.121870887</v>
      </c>
      <c r="D215" s="5">
        <v>11115.220997836301</v>
      </c>
      <c r="E215" s="5">
        <v>14260.479637426601</v>
      </c>
      <c r="F215" s="5">
        <v>16051.100894824</v>
      </c>
      <c r="G215" s="5">
        <v>17831.503183757501</v>
      </c>
    </row>
    <row r="216" spans="1:7" x14ac:dyDescent="0.55000000000000004">
      <c r="A216" s="3">
        <v>7</v>
      </c>
      <c r="B216" s="3">
        <v>27</v>
      </c>
      <c r="C216" s="5">
        <v>105828.080355543</v>
      </c>
      <c r="D216" s="5">
        <v>139361.957865523</v>
      </c>
      <c r="E216" s="5">
        <v>120093.570065537</v>
      </c>
      <c r="F216" s="5">
        <v>122485.04944517001</v>
      </c>
      <c r="G216" s="5">
        <v>131183.32984441199</v>
      </c>
    </row>
    <row r="217" spans="1:7" x14ac:dyDescent="0.55000000000000004">
      <c r="A217" s="3">
        <v>7</v>
      </c>
      <c r="B217" s="3">
        <v>28</v>
      </c>
      <c r="C217" s="5">
        <v>67106.373052947994</v>
      </c>
      <c r="D217" s="5">
        <v>71934.973807733797</v>
      </c>
      <c r="E217" s="5">
        <v>75336.462571335796</v>
      </c>
      <c r="F217" s="5">
        <v>72037.684754741407</v>
      </c>
      <c r="G217" s="5">
        <v>72751.069151195101</v>
      </c>
    </row>
    <row r="218" spans="1:7" x14ac:dyDescent="0.55000000000000004">
      <c r="A218" s="3">
        <v>7</v>
      </c>
      <c r="B218" s="3">
        <v>29</v>
      </c>
      <c r="C218" s="5">
        <v>68810.593210331295</v>
      </c>
      <c r="D218" s="5">
        <v>76631.726636831503</v>
      </c>
      <c r="E218" s="5">
        <v>71547.506139168006</v>
      </c>
      <c r="F218" s="5">
        <v>70447.687707296194</v>
      </c>
      <c r="G218" s="5">
        <v>68843.375342722196</v>
      </c>
    </row>
    <row r="219" spans="1:7" x14ac:dyDescent="0.55000000000000004">
      <c r="A219" s="3">
        <v>7</v>
      </c>
      <c r="B219" s="3">
        <v>30</v>
      </c>
      <c r="C219" s="5">
        <v>178786.372698425</v>
      </c>
      <c r="D219" s="5">
        <v>216038.11490534301</v>
      </c>
      <c r="E219" s="5">
        <v>212313.724068796</v>
      </c>
      <c r="F219" s="5">
        <v>201074.042305298</v>
      </c>
      <c r="G219" s="5">
        <v>238629.27464765401</v>
      </c>
    </row>
    <row r="220" spans="1:7" x14ac:dyDescent="0.55000000000000004">
      <c r="A220" s="3">
        <v>7</v>
      </c>
      <c r="B220" s="3">
        <v>31</v>
      </c>
      <c r="C220" s="5">
        <v>137878.36532639101</v>
      </c>
      <c r="D220" s="5">
        <v>123820.569622711</v>
      </c>
      <c r="E220" s="5">
        <v>103753.66631530299</v>
      </c>
      <c r="F220" s="5">
        <v>102725.086981919</v>
      </c>
      <c r="G220" s="5">
        <v>100764.907711978</v>
      </c>
    </row>
    <row r="221" spans="1:7" x14ac:dyDescent="0.55000000000000004">
      <c r="A221" s="3">
        <v>8</v>
      </c>
      <c r="B221" s="3">
        <v>1</v>
      </c>
      <c r="C221" s="5">
        <v>155347.00767550501</v>
      </c>
      <c r="D221" s="5">
        <v>143380.745277393</v>
      </c>
      <c r="E221" s="5">
        <v>133784.58439963899</v>
      </c>
      <c r="F221" s="5">
        <v>127634.052175705</v>
      </c>
      <c r="G221" s="5">
        <v>118002.575378578</v>
      </c>
    </row>
    <row r="222" spans="1:7" x14ac:dyDescent="0.55000000000000004">
      <c r="A222" s="3">
        <v>8</v>
      </c>
      <c r="B222" s="3">
        <v>2</v>
      </c>
      <c r="C222" s="5">
        <v>3249.9155613636099</v>
      </c>
      <c r="D222" s="5">
        <v>2335.8340089527601</v>
      </c>
      <c r="E222" s="5">
        <v>1543.9349883784901</v>
      </c>
      <c r="F222" s="5">
        <v>1330.54922311517</v>
      </c>
      <c r="G222" s="5">
        <v>1422.84080965058</v>
      </c>
    </row>
    <row r="223" spans="1:7" x14ac:dyDescent="0.55000000000000004">
      <c r="A223" s="3">
        <v>8</v>
      </c>
      <c r="B223" s="3">
        <v>3</v>
      </c>
      <c r="C223" s="5">
        <v>96515.837498175504</v>
      </c>
      <c r="D223" s="5">
        <v>96358.809937431695</v>
      </c>
      <c r="E223" s="5">
        <v>93287.213653394705</v>
      </c>
      <c r="F223" s="5">
        <v>92392.747306410907</v>
      </c>
      <c r="G223" s="5">
        <v>97724.982266707797</v>
      </c>
    </row>
    <row r="224" spans="1:7" x14ac:dyDescent="0.55000000000000004">
      <c r="A224" s="3">
        <v>8</v>
      </c>
      <c r="B224" s="3">
        <v>4</v>
      </c>
      <c r="C224" s="5">
        <v>11046.1310347784</v>
      </c>
      <c r="D224" s="5">
        <v>9182.3113691499093</v>
      </c>
      <c r="E224" s="5">
        <v>8780.24540278528</v>
      </c>
      <c r="F224" s="5">
        <v>7650.4525779118003</v>
      </c>
      <c r="G224" s="5">
        <v>8493.6813313655002</v>
      </c>
    </row>
    <row r="225" spans="1:7" x14ac:dyDescent="0.55000000000000004">
      <c r="A225" s="3">
        <v>8</v>
      </c>
      <c r="B225" s="3">
        <v>5</v>
      </c>
      <c r="C225" s="5">
        <v>13585.3926386326</v>
      </c>
      <c r="D225" s="5">
        <v>11961.851404156099</v>
      </c>
      <c r="E225" s="5">
        <v>12984.1887268709</v>
      </c>
      <c r="F225" s="5">
        <v>12641.3523713083</v>
      </c>
      <c r="G225" s="5">
        <v>13005.366821482399</v>
      </c>
    </row>
    <row r="226" spans="1:7" x14ac:dyDescent="0.55000000000000004">
      <c r="A226" s="3">
        <v>8</v>
      </c>
      <c r="B226" s="3">
        <v>6</v>
      </c>
      <c r="C226" s="5">
        <v>34414.3576893766</v>
      </c>
      <c r="D226" s="5">
        <v>34883.944890269602</v>
      </c>
      <c r="E226" s="5">
        <v>34609.334291981802</v>
      </c>
      <c r="F226" s="5">
        <v>34368.009661541102</v>
      </c>
      <c r="G226" s="5">
        <v>35524.872959608598</v>
      </c>
    </row>
    <row r="227" spans="1:7" x14ac:dyDescent="0.55000000000000004">
      <c r="A227" s="3">
        <v>8</v>
      </c>
      <c r="B227" s="3">
        <v>7</v>
      </c>
      <c r="C227" s="5">
        <v>24750.983958946101</v>
      </c>
      <c r="D227" s="5">
        <v>21135.733659999802</v>
      </c>
      <c r="E227" s="5">
        <v>21054.461005639499</v>
      </c>
      <c r="F227" s="5">
        <v>19579.639346117801</v>
      </c>
      <c r="G227" s="5">
        <v>19399.121151796498</v>
      </c>
    </row>
    <row r="228" spans="1:7" x14ac:dyDescent="0.55000000000000004">
      <c r="A228" s="3">
        <v>8</v>
      </c>
      <c r="B228" s="3">
        <v>8</v>
      </c>
      <c r="C228" s="5">
        <v>41798.741588411402</v>
      </c>
      <c r="D228" s="5">
        <v>38167.0688460983</v>
      </c>
      <c r="E228" s="5">
        <v>41461.619121687603</v>
      </c>
      <c r="F228" s="5">
        <v>37783.460055796102</v>
      </c>
      <c r="G228" s="5">
        <v>39311.441925493004</v>
      </c>
    </row>
    <row r="229" spans="1:7" x14ac:dyDescent="0.55000000000000004">
      <c r="A229" s="3">
        <v>8</v>
      </c>
      <c r="B229" s="3">
        <v>9</v>
      </c>
      <c r="C229" s="5">
        <v>52482.774770565396</v>
      </c>
      <c r="D229" s="5">
        <v>52354.031372954902</v>
      </c>
      <c r="E229" s="5">
        <v>55221.760547641097</v>
      </c>
      <c r="F229" s="5">
        <v>49325.700627375998</v>
      </c>
      <c r="G229" s="5">
        <v>50176.272078319897</v>
      </c>
    </row>
    <row r="230" spans="1:7" x14ac:dyDescent="0.55000000000000004">
      <c r="A230" s="3">
        <v>8</v>
      </c>
      <c r="B230" s="3">
        <v>10</v>
      </c>
      <c r="C230" s="5">
        <v>107939.579438851</v>
      </c>
      <c r="D230" s="5">
        <v>119715.524170395</v>
      </c>
      <c r="E230" s="5">
        <v>118040.631891507</v>
      </c>
      <c r="F230" s="5">
        <v>111592.85334241</v>
      </c>
      <c r="G230" s="5">
        <v>127842.176481223</v>
      </c>
    </row>
    <row r="231" spans="1:7" x14ac:dyDescent="0.55000000000000004">
      <c r="A231" s="3">
        <v>8</v>
      </c>
      <c r="B231" s="3">
        <v>11</v>
      </c>
      <c r="C231" s="5">
        <v>30411.727779169301</v>
      </c>
      <c r="D231" s="5">
        <v>22541.2700152254</v>
      </c>
      <c r="E231" s="5">
        <v>22982.751073474799</v>
      </c>
      <c r="F231" s="5">
        <v>20724.972822751199</v>
      </c>
      <c r="G231" s="5">
        <v>13082.538524179499</v>
      </c>
    </row>
    <row r="232" spans="1:7" x14ac:dyDescent="0.55000000000000004">
      <c r="A232" s="3">
        <v>8</v>
      </c>
      <c r="B232" s="3">
        <v>12</v>
      </c>
      <c r="C232" s="5">
        <v>52286.880304847102</v>
      </c>
      <c r="D232" s="5">
        <v>47276.490724267598</v>
      </c>
      <c r="E232" s="5">
        <v>49789.969285032697</v>
      </c>
      <c r="F232" s="5">
        <v>49131.326536345703</v>
      </c>
      <c r="G232" s="5">
        <v>54727.1146765995</v>
      </c>
    </row>
    <row r="233" spans="1:7" x14ac:dyDescent="0.55000000000000004">
      <c r="A233" s="3">
        <v>8</v>
      </c>
      <c r="B233" s="3">
        <v>13</v>
      </c>
      <c r="C233" s="5">
        <v>21323.285419530199</v>
      </c>
      <c r="D233" s="5">
        <v>6387.8893843841997</v>
      </c>
      <c r="E233" s="5">
        <v>5639.3597289491399</v>
      </c>
      <c r="F233" s="5">
        <v>4989.3435644620804</v>
      </c>
      <c r="G233" s="5">
        <v>5473.6190982165199</v>
      </c>
    </row>
    <row r="234" spans="1:7" x14ac:dyDescent="0.55000000000000004">
      <c r="A234" s="3">
        <v>8</v>
      </c>
      <c r="B234" s="3">
        <v>14</v>
      </c>
      <c r="C234" s="5">
        <v>29388.1437803726</v>
      </c>
      <c r="D234" s="5">
        <v>34457.888467930497</v>
      </c>
      <c r="E234" s="5">
        <v>42129.187196766499</v>
      </c>
      <c r="F234" s="5">
        <v>37871.3911552793</v>
      </c>
      <c r="G234" s="5">
        <v>46217.073650768099</v>
      </c>
    </row>
    <row r="235" spans="1:7" x14ac:dyDescent="0.55000000000000004">
      <c r="A235" s="3">
        <v>8</v>
      </c>
      <c r="B235" s="3">
        <v>15</v>
      </c>
      <c r="C235" s="5">
        <v>14059.603737889</v>
      </c>
      <c r="D235" s="5">
        <v>14505.8788815597</v>
      </c>
      <c r="E235" s="5">
        <v>14295.680422885</v>
      </c>
      <c r="F235" s="5">
        <v>12803.963130811801</v>
      </c>
      <c r="G235" s="5">
        <v>13174.2426441975</v>
      </c>
    </row>
    <row r="236" spans="1:7" x14ac:dyDescent="0.55000000000000004">
      <c r="A236" s="3">
        <v>8</v>
      </c>
      <c r="B236" s="3">
        <v>16</v>
      </c>
      <c r="C236" s="5">
        <v>78914.555482265205</v>
      </c>
      <c r="D236" s="5">
        <v>81856.753150211705</v>
      </c>
      <c r="E236" s="5">
        <v>78690.740714754298</v>
      </c>
      <c r="F236" s="5">
        <v>72066.598815484496</v>
      </c>
      <c r="G236" s="5">
        <v>76145.933681266397</v>
      </c>
    </row>
    <row r="237" spans="1:7" x14ac:dyDescent="0.55000000000000004">
      <c r="A237" s="3">
        <v>8</v>
      </c>
      <c r="B237" s="3">
        <v>17</v>
      </c>
      <c r="C237" s="5">
        <v>30205.237045353901</v>
      </c>
      <c r="D237" s="5">
        <v>26887.915442939</v>
      </c>
      <c r="E237" s="5">
        <v>26774.347789853298</v>
      </c>
      <c r="F237" s="5">
        <v>26751.225262693999</v>
      </c>
      <c r="G237" s="5">
        <v>28232.931367437999</v>
      </c>
    </row>
    <row r="238" spans="1:7" x14ac:dyDescent="0.55000000000000004">
      <c r="A238" s="3">
        <v>8</v>
      </c>
      <c r="B238" s="3">
        <v>18</v>
      </c>
      <c r="C238" s="5">
        <v>219187.999318702</v>
      </c>
      <c r="D238" s="5">
        <v>215517.02005802499</v>
      </c>
      <c r="E238" s="5">
        <v>211949.50739327801</v>
      </c>
      <c r="F238" s="5">
        <v>206803.86930140801</v>
      </c>
      <c r="G238" s="5">
        <v>208746.092227666</v>
      </c>
    </row>
    <row r="239" spans="1:7" x14ac:dyDescent="0.55000000000000004">
      <c r="A239" s="3">
        <v>8</v>
      </c>
      <c r="B239" s="3">
        <v>19</v>
      </c>
      <c r="C239" s="5">
        <v>76138.409521758105</v>
      </c>
      <c r="D239" s="5">
        <v>72527.986315484799</v>
      </c>
      <c r="E239" s="5">
        <v>88048.439155089596</v>
      </c>
      <c r="F239" s="5">
        <v>86131.005607957995</v>
      </c>
      <c r="G239" s="5">
        <v>83392.649115498702</v>
      </c>
    </row>
    <row r="240" spans="1:7" x14ac:dyDescent="0.55000000000000004">
      <c r="A240" s="3">
        <v>8</v>
      </c>
      <c r="B240" s="3">
        <v>20</v>
      </c>
      <c r="C240" s="5">
        <v>240534.88076742701</v>
      </c>
      <c r="D240" s="5">
        <v>222492.85137233001</v>
      </c>
      <c r="E240" s="5">
        <v>236769.558385829</v>
      </c>
      <c r="F240" s="5">
        <v>214640.462616862</v>
      </c>
      <c r="G240" s="5">
        <v>237654.28327777801</v>
      </c>
    </row>
    <row r="241" spans="1:7" x14ac:dyDescent="0.55000000000000004">
      <c r="A241" s="3">
        <v>8</v>
      </c>
      <c r="B241" s="3">
        <v>21</v>
      </c>
      <c r="C241" s="5">
        <v>169421.544356962</v>
      </c>
      <c r="D241" s="5">
        <v>182275.86847440101</v>
      </c>
      <c r="E241" s="5">
        <v>166798.76693184799</v>
      </c>
      <c r="F241" s="5">
        <v>180883.037132622</v>
      </c>
      <c r="G241" s="5">
        <v>169065.27929424201</v>
      </c>
    </row>
    <row r="242" spans="1:7" x14ac:dyDescent="0.55000000000000004">
      <c r="A242" s="3">
        <v>8</v>
      </c>
      <c r="B242" s="3">
        <v>22</v>
      </c>
      <c r="C242" s="5">
        <v>112723.42936285801</v>
      </c>
      <c r="D242" s="5">
        <v>108826.66243871101</v>
      </c>
      <c r="E242" s="5">
        <v>101498.42137399501</v>
      </c>
      <c r="F242" s="5">
        <v>87157.194015101602</v>
      </c>
      <c r="G242" s="5">
        <v>114938.79623844499</v>
      </c>
    </row>
    <row r="243" spans="1:7" x14ac:dyDescent="0.55000000000000004">
      <c r="A243" s="3">
        <v>8</v>
      </c>
      <c r="B243" s="3">
        <v>23</v>
      </c>
      <c r="C243" s="5">
        <v>4562.7014813574497</v>
      </c>
      <c r="D243" s="5">
        <v>4200.3972364207502</v>
      </c>
      <c r="E243" s="5">
        <v>5654.9741593451599</v>
      </c>
      <c r="F243" s="5">
        <v>6092.5079068106497</v>
      </c>
      <c r="G243" s="5">
        <v>6599.4767243889301</v>
      </c>
    </row>
    <row r="244" spans="1:7" x14ac:dyDescent="0.55000000000000004">
      <c r="A244" s="3">
        <v>8</v>
      </c>
      <c r="B244" s="3">
        <v>24</v>
      </c>
      <c r="C244" s="5">
        <v>33063.482711073098</v>
      </c>
      <c r="D244" s="5">
        <v>26594.025429391699</v>
      </c>
      <c r="E244" s="5">
        <v>30263.313342052701</v>
      </c>
      <c r="F244" s="5">
        <v>31152.788979858102</v>
      </c>
      <c r="G244" s="5">
        <v>36685.7951815243</v>
      </c>
    </row>
    <row r="245" spans="1:7" x14ac:dyDescent="0.55000000000000004">
      <c r="A245" s="3">
        <v>8</v>
      </c>
      <c r="B245" s="3">
        <v>25</v>
      </c>
      <c r="C245" s="5">
        <v>43458.752963662599</v>
      </c>
      <c r="D245" s="5">
        <v>42271.242108328501</v>
      </c>
      <c r="E245" s="5">
        <v>44053.089362046703</v>
      </c>
      <c r="F245" s="5">
        <v>43687.5602866357</v>
      </c>
      <c r="G245" s="5">
        <v>38748.038743952296</v>
      </c>
    </row>
    <row r="246" spans="1:7" x14ac:dyDescent="0.55000000000000004">
      <c r="A246" s="3">
        <v>8</v>
      </c>
      <c r="B246" s="3">
        <v>26</v>
      </c>
      <c r="C246" s="5">
        <v>20585.548593611002</v>
      </c>
      <c r="D246" s="5">
        <v>23639.753176364498</v>
      </c>
      <c r="E246" s="5">
        <v>24366.747014929799</v>
      </c>
      <c r="F246" s="5">
        <v>26464.253219291699</v>
      </c>
      <c r="G246" s="5">
        <v>28007.7309803641</v>
      </c>
    </row>
    <row r="247" spans="1:7" x14ac:dyDescent="0.55000000000000004">
      <c r="A247" s="3">
        <v>8</v>
      </c>
      <c r="B247" s="3">
        <v>27</v>
      </c>
      <c r="C247" s="5">
        <v>180128.088110476</v>
      </c>
      <c r="D247" s="5">
        <v>211928.198199014</v>
      </c>
      <c r="E247" s="5">
        <v>238791.69451655401</v>
      </c>
      <c r="F247" s="5">
        <v>215877.730045723</v>
      </c>
      <c r="G247" s="5">
        <v>250160.671477678</v>
      </c>
    </row>
    <row r="248" spans="1:7" x14ac:dyDescent="0.55000000000000004">
      <c r="A248" s="3">
        <v>8</v>
      </c>
      <c r="B248" s="3">
        <v>28</v>
      </c>
      <c r="C248" s="5">
        <v>92210.002926593501</v>
      </c>
      <c r="D248" s="5">
        <v>89904.120153042997</v>
      </c>
      <c r="E248" s="5">
        <v>97078.940210926507</v>
      </c>
      <c r="F248" s="5">
        <v>93834.929598157003</v>
      </c>
      <c r="G248" s="5">
        <v>95388.007793517696</v>
      </c>
    </row>
    <row r="249" spans="1:7" x14ac:dyDescent="0.55000000000000004">
      <c r="A249" s="3">
        <v>8</v>
      </c>
      <c r="B249" s="3">
        <v>29</v>
      </c>
      <c r="C249" s="5">
        <v>91253.664415103602</v>
      </c>
      <c r="D249" s="5">
        <v>114922.27336865901</v>
      </c>
      <c r="E249" s="5">
        <v>108845.870964817</v>
      </c>
      <c r="F249" s="5">
        <v>109103.20219481899</v>
      </c>
      <c r="G249" s="5">
        <v>121998.938207136</v>
      </c>
    </row>
    <row r="250" spans="1:7" x14ac:dyDescent="0.55000000000000004">
      <c r="A250" s="3">
        <v>8</v>
      </c>
      <c r="B250" s="3">
        <v>30</v>
      </c>
      <c r="C250" s="5">
        <v>208305.256080783</v>
      </c>
      <c r="D250" s="5">
        <v>258852.34336588101</v>
      </c>
      <c r="E250" s="5">
        <v>280421.63621232298</v>
      </c>
      <c r="F250" s="5">
        <v>274438.19168282399</v>
      </c>
      <c r="G250" s="5">
        <v>297242.75315691897</v>
      </c>
    </row>
    <row r="251" spans="1:7" x14ac:dyDescent="0.55000000000000004">
      <c r="A251" s="3">
        <v>8</v>
      </c>
      <c r="B251" s="3">
        <v>31</v>
      </c>
      <c r="C251" s="5">
        <v>185450.182943986</v>
      </c>
      <c r="D251" s="5">
        <v>159743.32686805099</v>
      </c>
      <c r="E251" s="5">
        <v>158576.95748754501</v>
      </c>
      <c r="F251" s="5">
        <v>153372.52652067301</v>
      </c>
      <c r="G251" s="5">
        <v>155809.18155674901</v>
      </c>
    </row>
    <row r="252" spans="1:7" x14ac:dyDescent="0.55000000000000004">
      <c r="A252" s="3">
        <v>9</v>
      </c>
      <c r="B252" s="3">
        <v>1</v>
      </c>
      <c r="C252" s="5">
        <v>114460.77046092899</v>
      </c>
      <c r="D252" s="5">
        <v>99269.107626135301</v>
      </c>
      <c r="E252" s="5">
        <v>90807.038180920601</v>
      </c>
      <c r="F252" s="5">
        <v>86634.268558838405</v>
      </c>
      <c r="G252" s="5">
        <v>80974.444620512993</v>
      </c>
    </row>
    <row r="253" spans="1:7" x14ac:dyDescent="0.55000000000000004">
      <c r="A253" s="3">
        <v>9</v>
      </c>
      <c r="B253" s="3">
        <v>2</v>
      </c>
      <c r="C253" s="5">
        <v>3202.1913284821599</v>
      </c>
      <c r="D253" s="5">
        <v>3470.7784713435999</v>
      </c>
      <c r="E253" s="5">
        <v>3008.2416223600599</v>
      </c>
      <c r="F253" s="5">
        <v>3035.1983439595201</v>
      </c>
      <c r="G253" s="5">
        <v>3105.91478301495</v>
      </c>
    </row>
    <row r="254" spans="1:7" x14ac:dyDescent="0.55000000000000004">
      <c r="A254" s="3">
        <v>9</v>
      </c>
      <c r="B254" s="3">
        <v>3</v>
      </c>
      <c r="C254" s="5">
        <v>55408.658995964899</v>
      </c>
      <c r="D254" s="5">
        <v>52696.131618762804</v>
      </c>
      <c r="E254" s="5">
        <v>51356.482418234998</v>
      </c>
      <c r="F254" s="5">
        <v>50491.711889755403</v>
      </c>
      <c r="G254" s="5">
        <v>52097.477154111497</v>
      </c>
    </row>
    <row r="255" spans="1:7" x14ac:dyDescent="0.55000000000000004">
      <c r="A255" s="3">
        <v>9</v>
      </c>
      <c r="B255" s="3">
        <v>4</v>
      </c>
      <c r="C255" s="5">
        <v>13623.4752061981</v>
      </c>
      <c r="D255" s="5">
        <v>10545.7606338523</v>
      </c>
      <c r="E255" s="5">
        <v>9288.85731483581</v>
      </c>
      <c r="F255" s="5">
        <v>8315.3452274517695</v>
      </c>
      <c r="G255" s="5">
        <v>8678.4166325770493</v>
      </c>
    </row>
    <row r="256" spans="1:7" x14ac:dyDescent="0.55000000000000004">
      <c r="A256" s="3">
        <v>9</v>
      </c>
      <c r="B256" s="3">
        <v>5</v>
      </c>
      <c r="C256" s="5">
        <v>12729.856843943</v>
      </c>
      <c r="D256" s="5">
        <v>11741.4724248812</v>
      </c>
      <c r="E256" s="5">
        <v>12471.068124555701</v>
      </c>
      <c r="F256" s="5">
        <v>12068.414138378101</v>
      </c>
      <c r="G256" s="5">
        <v>12409.336884570899</v>
      </c>
    </row>
    <row r="257" spans="1:7" x14ac:dyDescent="0.55000000000000004">
      <c r="A257" s="3">
        <v>9</v>
      </c>
      <c r="B257" s="3">
        <v>6</v>
      </c>
      <c r="C257" s="5">
        <v>15104.2362238409</v>
      </c>
      <c r="D257" s="5">
        <v>15061.8429816275</v>
      </c>
      <c r="E257" s="5">
        <v>14049.752408776299</v>
      </c>
      <c r="F257" s="5">
        <v>15883.880512613199</v>
      </c>
      <c r="G257" s="5">
        <v>16587.519064926099</v>
      </c>
    </row>
    <row r="258" spans="1:7" x14ac:dyDescent="0.55000000000000004">
      <c r="A258" s="3">
        <v>9</v>
      </c>
      <c r="B258" s="3">
        <v>7</v>
      </c>
      <c r="C258" s="5">
        <v>14877.7995680602</v>
      </c>
      <c r="D258" s="5">
        <v>12538.9906350088</v>
      </c>
      <c r="E258" s="5">
        <v>12912.268924604399</v>
      </c>
      <c r="F258" s="5">
        <v>12869.0630215826</v>
      </c>
      <c r="G258" s="5">
        <v>13733.2832216061</v>
      </c>
    </row>
    <row r="259" spans="1:7" x14ac:dyDescent="0.55000000000000004">
      <c r="A259" s="3">
        <v>9</v>
      </c>
      <c r="B259" s="3">
        <v>8</v>
      </c>
      <c r="C259" s="5">
        <v>21100.886407652299</v>
      </c>
      <c r="D259" s="5">
        <v>21299.919686647201</v>
      </c>
      <c r="E259" s="5">
        <v>20730.7362301789</v>
      </c>
      <c r="F259" s="5">
        <v>21081.258211500099</v>
      </c>
      <c r="G259" s="5">
        <v>23191.280136813999</v>
      </c>
    </row>
    <row r="260" spans="1:7" x14ac:dyDescent="0.55000000000000004">
      <c r="A260" s="3">
        <v>9</v>
      </c>
      <c r="B260" s="3">
        <v>9</v>
      </c>
      <c r="C260" s="5">
        <v>36664.962643441897</v>
      </c>
      <c r="D260" s="5">
        <v>36464.158511115398</v>
      </c>
      <c r="E260" s="5">
        <v>35198.749024697703</v>
      </c>
      <c r="F260" s="5">
        <v>33335.266690950099</v>
      </c>
      <c r="G260" s="5">
        <v>34068.614347685703</v>
      </c>
    </row>
    <row r="261" spans="1:7" x14ac:dyDescent="0.55000000000000004">
      <c r="A261" s="3">
        <v>9</v>
      </c>
      <c r="B261" s="3">
        <v>10</v>
      </c>
      <c r="C261" s="5">
        <v>78731.8319002145</v>
      </c>
      <c r="D261" s="5">
        <v>74454.065813453402</v>
      </c>
      <c r="E261" s="5">
        <v>71097.979681126802</v>
      </c>
      <c r="F261" s="5">
        <v>69306.664652547406</v>
      </c>
      <c r="G261" s="5">
        <v>77318.498933959097</v>
      </c>
    </row>
    <row r="262" spans="1:7" x14ac:dyDescent="0.55000000000000004">
      <c r="A262" s="3">
        <v>9</v>
      </c>
      <c r="B262" s="3">
        <v>11</v>
      </c>
      <c r="C262" s="5">
        <v>21293.718586570001</v>
      </c>
      <c r="D262" s="5">
        <v>15082.0992924657</v>
      </c>
      <c r="E262" s="5">
        <v>13746.612883300701</v>
      </c>
      <c r="F262" s="5">
        <v>15211.490310323999</v>
      </c>
      <c r="G262" s="5">
        <v>17549.673886565899</v>
      </c>
    </row>
    <row r="263" spans="1:7" x14ac:dyDescent="0.55000000000000004">
      <c r="A263" s="3">
        <v>9</v>
      </c>
      <c r="B263" s="3">
        <v>12</v>
      </c>
      <c r="C263" s="5">
        <v>26243.764100742799</v>
      </c>
      <c r="D263" s="5">
        <v>27364.531751714501</v>
      </c>
      <c r="E263" s="5">
        <v>23895.642094529499</v>
      </c>
      <c r="F263" s="5">
        <v>25377.692698620001</v>
      </c>
      <c r="G263" s="5">
        <v>29187.922311746701</v>
      </c>
    </row>
    <row r="264" spans="1:7" x14ac:dyDescent="0.55000000000000004">
      <c r="A264" s="3">
        <v>9</v>
      </c>
      <c r="B264" s="3">
        <v>13</v>
      </c>
      <c r="C264" s="5">
        <v>18356.5847809271</v>
      </c>
      <c r="D264" s="5">
        <v>9749.8929849718406</v>
      </c>
      <c r="E264" s="5">
        <v>7234.72249382673</v>
      </c>
      <c r="F264" s="5">
        <v>6729.5599027382796</v>
      </c>
      <c r="G264" s="5">
        <v>7237.8995828421803</v>
      </c>
    </row>
    <row r="265" spans="1:7" x14ac:dyDescent="0.55000000000000004">
      <c r="A265" s="3">
        <v>9</v>
      </c>
      <c r="B265" s="3">
        <v>14</v>
      </c>
      <c r="C265" s="5">
        <v>77662.813317881606</v>
      </c>
      <c r="D265" s="5">
        <v>75818.414005537503</v>
      </c>
      <c r="E265" s="5">
        <v>83726.300185320899</v>
      </c>
      <c r="F265" s="5">
        <v>86890.042694550299</v>
      </c>
      <c r="G265" s="5">
        <v>93639.3403071223</v>
      </c>
    </row>
    <row r="266" spans="1:7" x14ac:dyDescent="0.55000000000000004">
      <c r="A266" s="3">
        <v>9</v>
      </c>
      <c r="B266" s="3">
        <v>15</v>
      </c>
      <c r="C266" s="5">
        <v>10869.6338334379</v>
      </c>
      <c r="D266" s="5">
        <v>8831.0892379564593</v>
      </c>
      <c r="E266" s="5">
        <v>9036.0849274645698</v>
      </c>
      <c r="F266" s="5">
        <v>7892.4539829277101</v>
      </c>
      <c r="G266" s="5">
        <v>7844.6119966949</v>
      </c>
    </row>
    <row r="267" spans="1:7" x14ac:dyDescent="0.55000000000000004">
      <c r="A267" s="3">
        <v>9</v>
      </c>
      <c r="B267" s="3">
        <v>16</v>
      </c>
      <c r="C267" s="5">
        <v>74606.322290712094</v>
      </c>
      <c r="D267" s="5">
        <v>71612.119391290806</v>
      </c>
      <c r="E267" s="5">
        <v>69050.561204130106</v>
      </c>
      <c r="F267" s="5">
        <v>66108.898871277997</v>
      </c>
      <c r="G267" s="5">
        <v>70705.764193388299</v>
      </c>
    </row>
    <row r="268" spans="1:7" x14ac:dyDescent="0.55000000000000004">
      <c r="A268" s="3">
        <v>9</v>
      </c>
      <c r="B268" s="3">
        <v>17</v>
      </c>
      <c r="C268" s="5">
        <v>21238.859209693001</v>
      </c>
      <c r="D268" s="5">
        <v>16221.918115100199</v>
      </c>
      <c r="E268" s="5">
        <v>17365.7073751684</v>
      </c>
      <c r="F268" s="5">
        <v>17541.030464100699</v>
      </c>
      <c r="G268" s="5">
        <v>25812.247801822101</v>
      </c>
    </row>
    <row r="269" spans="1:7" x14ac:dyDescent="0.55000000000000004">
      <c r="A269" s="3">
        <v>9</v>
      </c>
      <c r="B269" s="3">
        <v>18</v>
      </c>
      <c r="C269" s="5">
        <v>137401.58690075</v>
      </c>
      <c r="D269" s="5">
        <v>148194.033781985</v>
      </c>
      <c r="E269" s="5">
        <v>142651.471337939</v>
      </c>
      <c r="F269" s="5">
        <v>135200.638415033</v>
      </c>
      <c r="G269" s="5">
        <v>140862.672577549</v>
      </c>
    </row>
    <row r="270" spans="1:7" x14ac:dyDescent="0.55000000000000004">
      <c r="A270" s="3">
        <v>9</v>
      </c>
      <c r="B270" s="3">
        <v>19</v>
      </c>
      <c r="C270" s="5">
        <v>71534.423947308896</v>
      </c>
      <c r="D270" s="5">
        <v>72607.575103920404</v>
      </c>
      <c r="E270" s="5">
        <v>65714.282121387107</v>
      </c>
      <c r="F270" s="5">
        <v>65657.367707798199</v>
      </c>
      <c r="G270" s="5">
        <v>76763.508589201694</v>
      </c>
    </row>
    <row r="271" spans="1:7" x14ac:dyDescent="0.55000000000000004">
      <c r="A271" s="3">
        <v>9</v>
      </c>
      <c r="B271" s="3">
        <v>20</v>
      </c>
      <c r="C271" s="5">
        <v>181467.086493626</v>
      </c>
      <c r="D271" s="5">
        <v>174123.11515639999</v>
      </c>
      <c r="E271" s="5">
        <v>166490.48201867001</v>
      </c>
      <c r="F271" s="5">
        <v>157600.61282436899</v>
      </c>
      <c r="G271" s="5">
        <v>172893.948775303</v>
      </c>
    </row>
    <row r="272" spans="1:7" x14ac:dyDescent="0.55000000000000004">
      <c r="A272" s="3">
        <v>9</v>
      </c>
      <c r="B272" s="3">
        <v>21</v>
      </c>
      <c r="C272" s="5">
        <v>113127.603205961</v>
      </c>
      <c r="D272" s="5">
        <v>110163.182652749</v>
      </c>
      <c r="E272" s="5">
        <v>106792.86734141</v>
      </c>
      <c r="F272" s="5">
        <v>102485.45993669301</v>
      </c>
      <c r="G272" s="5">
        <v>125639.454648728</v>
      </c>
    </row>
    <row r="273" spans="1:7" x14ac:dyDescent="0.55000000000000004">
      <c r="A273" s="3">
        <v>9</v>
      </c>
      <c r="B273" s="3">
        <v>22</v>
      </c>
      <c r="C273" s="5">
        <v>110976.201427498</v>
      </c>
      <c r="D273" s="5">
        <v>107853.36614273299</v>
      </c>
      <c r="E273" s="5">
        <v>98910.018836597505</v>
      </c>
      <c r="F273" s="5">
        <v>86266.380590069297</v>
      </c>
      <c r="G273" s="5">
        <v>93283.934334629594</v>
      </c>
    </row>
    <row r="274" spans="1:7" x14ac:dyDescent="0.55000000000000004">
      <c r="A274" s="3">
        <v>9</v>
      </c>
      <c r="B274" s="3">
        <v>23</v>
      </c>
      <c r="C274" s="5">
        <v>3988.5500028462902</v>
      </c>
      <c r="D274" s="5">
        <v>3502.6927165679299</v>
      </c>
      <c r="E274" s="5">
        <v>4001.65768467417</v>
      </c>
      <c r="F274" s="5">
        <v>3769.1025468707098</v>
      </c>
      <c r="G274" s="5">
        <v>4328.9599633309299</v>
      </c>
    </row>
    <row r="275" spans="1:7" x14ac:dyDescent="0.55000000000000004">
      <c r="A275" s="3">
        <v>9</v>
      </c>
      <c r="B275" s="3">
        <v>24</v>
      </c>
      <c r="C275" s="5">
        <v>14665.825675898701</v>
      </c>
      <c r="D275" s="5">
        <v>12374.626430559299</v>
      </c>
      <c r="E275" s="5">
        <v>14201.4058306803</v>
      </c>
      <c r="F275" s="5">
        <v>13648.2888433511</v>
      </c>
      <c r="G275" s="5">
        <v>15128.709712591901</v>
      </c>
    </row>
    <row r="276" spans="1:7" x14ac:dyDescent="0.55000000000000004">
      <c r="A276" s="3">
        <v>9</v>
      </c>
      <c r="B276" s="3">
        <v>25</v>
      </c>
      <c r="C276" s="5">
        <v>35441.4487079135</v>
      </c>
      <c r="D276" s="5">
        <v>30317.411015083198</v>
      </c>
      <c r="E276" s="5">
        <v>32726.951498916202</v>
      </c>
      <c r="F276" s="5">
        <v>33384.181231649003</v>
      </c>
      <c r="G276" s="5">
        <v>33289.649677597103</v>
      </c>
    </row>
    <row r="277" spans="1:7" x14ac:dyDescent="0.55000000000000004">
      <c r="A277" s="3">
        <v>9</v>
      </c>
      <c r="B277" s="3">
        <v>26</v>
      </c>
      <c r="C277" s="5">
        <v>16196.1230575842</v>
      </c>
      <c r="D277" s="5">
        <v>16224.253968147201</v>
      </c>
      <c r="E277" s="5">
        <v>18251.262236487899</v>
      </c>
      <c r="F277" s="5">
        <v>19681.1893884368</v>
      </c>
      <c r="G277" s="5">
        <v>21405.7618512751</v>
      </c>
    </row>
    <row r="278" spans="1:7" x14ac:dyDescent="0.55000000000000004">
      <c r="A278" s="3">
        <v>9</v>
      </c>
      <c r="B278" s="3">
        <v>27</v>
      </c>
      <c r="C278" s="5">
        <v>127192.22035702399</v>
      </c>
      <c r="D278" s="5">
        <v>141383.47301596799</v>
      </c>
      <c r="E278" s="5">
        <v>148627.423855915</v>
      </c>
      <c r="F278" s="5">
        <v>135105.875899304</v>
      </c>
      <c r="G278" s="5">
        <v>159016.05748938999</v>
      </c>
    </row>
    <row r="279" spans="1:7" x14ac:dyDescent="0.55000000000000004">
      <c r="A279" s="3">
        <v>9</v>
      </c>
      <c r="B279" s="3">
        <v>28</v>
      </c>
      <c r="C279" s="5">
        <v>58548.826527868398</v>
      </c>
      <c r="D279" s="5">
        <v>61996.444100139299</v>
      </c>
      <c r="E279" s="5">
        <v>62115.271117192999</v>
      </c>
      <c r="F279" s="5">
        <v>61262.959645820898</v>
      </c>
      <c r="G279" s="5">
        <v>61949.8750017325</v>
      </c>
    </row>
    <row r="280" spans="1:7" x14ac:dyDescent="0.55000000000000004">
      <c r="A280" s="3">
        <v>9</v>
      </c>
      <c r="B280" s="3">
        <v>29</v>
      </c>
      <c r="C280" s="5">
        <v>70381.678961344805</v>
      </c>
      <c r="D280" s="5">
        <v>75731.370920097397</v>
      </c>
      <c r="E280" s="5">
        <v>69141.767045054701</v>
      </c>
      <c r="F280" s="5">
        <v>74468.870108321105</v>
      </c>
      <c r="G280" s="5">
        <v>73936.182249554797</v>
      </c>
    </row>
    <row r="281" spans="1:7" x14ac:dyDescent="0.55000000000000004">
      <c r="A281" s="3">
        <v>9</v>
      </c>
      <c r="B281" s="3">
        <v>30</v>
      </c>
      <c r="C281" s="5">
        <v>160833.975805283</v>
      </c>
      <c r="D281" s="5">
        <v>172679.70187299899</v>
      </c>
      <c r="E281" s="5">
        <v>189890.73725670399</v>
      </c>
      <c r="F281" s="5">
        <v>192598.805328908</v>
      </c>
      <c r="G281" s="5">
        <v>201366.91632875599</v>
      </c>
    </row>
    <row r="282" spans="1:7" x14ac:dyDescent="0.55000000000000004">
      <c r="A282" s="3">
        <v>9</v>
      </c>
      <c r="B282" s="3">
        <v>31</v>
      </c>
      <c r="C282" s="5">
        <v>140989.09947629701</v>
      </c>
      <c r="D282" s="5">
        <v>125245.152023117</v>
      </c>
      <c r="E282" s="5">
        <v>126205.276808683</v>
      </c>
      <c r="F282" s="5">
        <v>115666.350289854</v>
      </c>
      <c r="G282" s="5">
        <v>125027.79591713801</v>
      </c>
    </row>
    <row r="283" spans="1:7" x14ac:dyDescent="0.55000000000000004">
      <c r="A283" s="3">
        <v>10</v>
      </c>
      <c r="B283" s="3">
        <v>1</v>
      </c>
      <c r="C283" s="5">
        <v>100474.268523127</v>
      </c>
      <c r="D283" s="5">
        <v>89190.287176621205</v>
      </c>
      <c r="E283" s="5">
        <v>83372.858180954499</v>
      </c>
      <c r="F283" s="5">
        <v>77356.448760272993</v>
      </c>
      <c r="G283" s="5">
        <v>72754.204731756196</v>
      </c>
    </row>
    <row r="284" spans="1:7" x14ac:dyDescent="0.55000000000000004">
      <c r="A284" s="3">
        <v>10</v>
      </c>
      <c r="B284" s="3">
        <v>2</v>
      </c>
      <c r="C284" s="5">
        <v>1227.9800637420301</v>
      </c>
      <c r="D284" s="5">
        <v>822.57116018033696</v>
      </c>
      <c r="E284" s="5">
        <v>680.14934895198803</v>
      </c>
      <c r="F284" s="5">
        <v>901.35347468258306</v>
      </c>
      <c r="G284" s="5">
        <v>932.32129604961801</v>
      </c>
    </row>
    <row r="285" spans="1:7" x14ac:dyDescent="0.55000000000000004">
      <c r="A285" s="3">
        <v>10</v>
      </c>
      <c r="B285" s="3">
        <v>3</v>
      </c>
      <c r="C285" s="5">
        <v>63316.700446006398</v>
      </c>
      <c r="D285" s="5">
        <v>69568.960430816602</v>
      </c>
      <c r="E285" s="5">
        <v>72218.128539543002</v>
      </c>
      <c r="F285" s="5">
        <v>67685.622757575504</v>
      </c>
      <c r="G285" s="5">
        <v>71451.902715405697</v>
      </c>
    </row>
    <row r="286" spans="1:7" x14ac:dyDescent="0.55000000000000004">
      <c r="A286" s="3">
        <v>10</v>
      </c>
      <c r="B286" s="3">
        <v>4</v>
      </c>
      <c r="C286" s="5">
        <v>15796.691056953699</v>
      </c>
      <c r="D286" s="5">
        <v>12227.8549237638</v>
      </c>
      <c r="E286" s="5">
        <v>12204.981734982401</v>
      </c>
      <c r="F286" s="5">
        <v>9711.4037910908992</v>
      </c>
      <c r="G286" s="5">
        <v>10389.4033425589</v>
      </c>
    </row>
    <row r="287" spans="1:7" x14ac:dyDescent="0.55000000000000004">
      <c r="A287" s="3">
        <v>10</v>
      </c>
      <c r="B287" s="3">
        <v>5</v>
      </c>
      <c r="C287" s="5">
        <v>6131.1992238176999</v>
      </c>
      <c r="D287" s="5">
        <v>5070.7306338707604</v>
      </c>
      <c r="E287" s="5">
        <v>6139.14705035305</v>
      </c>
      <c r="F287" s="5">
        <v>6079.8630538243997</v>
      </c>
      <c r="G287" s="5">
        <v>6463.1585520689796</v>
      </c>
    </row>
    <row r="288" spans="1:7" x14ac:dyDescent="0.55000000000000004">
      <c r="A288" s="3">
        <v>10</v>
      </c>
      <c r="B288" s="3">
        <v>6</v>
      </c>
      <c r="C288" s="5">
        <v>17264.0915012189</v>
      </c>
      <c r="D288" s="5">
        <v>16887.0529220975</v>
      </c>
      <c r="E288" s="5">
        <v>22278.930877228398</v>
      </c>
      <c r="F288" s="5">
        <v>20788.9209520246</v>
      </c>
      <c r="G288" s="5">
        <v>23023.8395271722</v>
      </c>
    </row>
    <row r="289" spans="1:7" x14ac:dyDescent="0.55000000000000004">
      <c r="A289" s="3">
        <v>10</v>
      </c>
      <c r="B289" s="3">
        <v>7</v>
      </c>
      <c r="C289" s="5">
        <v>8442.19262143366</v>
      </c>
      <c r="D289" s="5">
        <v>8000.5205556890296</v>
      </c>
      <c r="E289" s="5">
        <v>8404.6845215306203</v>
      </c>
      <c r="F289" s="5">
        <v>7556.3714101884898</v>
      </c>
      <c r="G289" s="5">
        <v>8554.1990866432006</v>
      </c>
    </row>
    <row r="290" spans="1:7" x14ac:dyDescent="0.55000000000000004">
      <c r="A290" s="3">
        <v>10</v>
      </c>
      <c r="B290" s="3">
        <v>8</v>
      </c>
      <c r="C290" s="5">
        <v>14421.274271468899</v>
      </c>
      <c r="D290" s="5">
        <v>15392.035979509899</v>
      </c>
      <c r="E290" s="5">
        <v>19293.856790895301</v>
      </c>
      <c r="F290" s="5">
        <v>17157.9198645377</v>
      </c>
      <c r="G290" s="5">
        <v>20688.142760048999</v>
      </c>
    </row>
    <row r="291" spans="1:7" x14ac:dyDescent="0.55000000000000004">
      <c r="A291" s="3">
        <v>10</v>
      </c>
      <c r="B291" s="3">
        <v>9</v>
      </c>
      <c r="C291" s="5">
        <v>42298.4761935649</v>
      </c>
      <c r="D291" s="5">
        <v>39485.979535735401</v>
      </c>
      <c r="E291" s="5">
        <v>45802.087404381498</v>
      </c>
      <c r="F291" s="5">
        <v>39600.643656073902</v>
      </c>
      <c r="G291" s="5">
        <v>43872.0179157569</v>
      </c>
    </row>
    <row r="292" spans="1:7" x14ac:dyDescent="0.55000000000000004">
      <c r="A292" s="3">
        <v>10</v>
      </c>
      <c r="B292" s="3">
        <v>10</v>
      </c>
      <c r="C292" s="5">
        <v>65427.258247665799</v>
      </c>
      <c r="D292" s="5">
        <v>65078.524843614301</v>
      </c>
      <c r="E292" s="5">
        <v>72304.984918219896</v>
      </c>
      <c r="F292" s="5">
        <v>62802.875799125803</v>
      </c>
      <c r="G292" s="5">
        <v>72226.517705156497</v>
      </c>
    </row>
    <row r="293" spans="1:7" x14ac:dyDescent="0.55000000000000004">
      <c r="A293" s="3">
        <v>10</v>
      </c>
      <c r="B293" s="3">
        <v>11</v>
      </c>
      <c r="C293" s="5">
        <v>34184.034927895103</v>
      </c>
      <c r="D293" s="5">
        <v>24287.3758195847</v>
      </c>
      <c r="E293" s="5">
        <v>22939.2740315296</v>
      </c>
      <c r="F293" s="5">
        <v>21042.434355383299</v>
      </c>
      <c r="G293" s="5">
        <v>24192.328692777101</v>
      </c>
    </row>
    <row r="294" spans="1:7" x14ac:dyDescent="0.55000000000000004">
      <c r="A294" s="3">
        <v>10</v>
      </c>
      <c r="B294" s="3">
        <v>12</v>
      </c>
      <c r="C294" s="5">
        <v>43094.025892330799</v>
      </c>
      <c r="D294" s="5">
        <v>38277.922080771401</v>
      </c>
      <c r="E294" s="5">
        <v>37411.746550903597</v>
      </c>
      <c r="F294" s="5">
        <v>33838.614799597301</v>
      </c>
      <c r="G294" s="5">
        <v>38583.618692468401</v>
      </c>
    </row>
    <row r="295" spans="1:7" x14ac:dyDescent="0.55000000000000004">
      <c r="A295" s="3">
        <v>10</v>
      </c>
      <c r="B295" s="3">
        <v>13</v>
      </c>
      <c r="C295" s="5">
        <v>10207.467047152501</v>
      </c>
      <c r="D295" s="5">
        <v>7195.6592517378303</v>
      </c>
      <c r="E295" s="5">
        <v>7239.19044446103</v>
      </c>
      <c r="F295" s="5">
        <v>6234.2476001316099</v>
      </c>
      <c r="G295" s="5">
        <v>6508.1577625529999</v>
      </c>
    </row>
    <row r="296" spans="1:7" x14ac:dyDescent="0.55000000000000004">
      <c r="A296" s="3">
        <v>10</v>
      </c>
      <c r="B296" s="3">
        <v>14</v>
      </c>
      <c r="C296" s="5">
        <v>90161.129237680798</v>
      </c>
      <c r="D296" s="5">
        <v>99982.731973985603</v>
      </c>
      <c r="E296" s="5">
        <v>114200.621116583</v>
      </c>
      <c r="F296" s="5">
        <v>100924.684948361</v>
      </c>
      <c r="G296" s="5">
        <v>111345.82192622899</v>
      </c>
    </row>
    <row r="297" spans="1:7" x14ac:dyDescent="0.55000000000000004">
      <c r="A297" s="3">
        <v>10</v>
      </c>
      <c r="B297" s="3">
        <v>15</v>
      </c>
      <c r="C297" s="5">
        <v>12621.5300954059</v>
      </c>
      <c r="D297" s="5">
        <v>10172.330312779901</v>
      </c>
      <c r="E297" s="5">
        <v>9918.54230252456</v>
      </c>
      <c r="F297" s="5">
        <v>8435.1462746634297</v>
      </c>
      <c r="G297" s="5">
        <v>9153.8647907569903</v>
      </c>
    </row>
    <row r="298" spans="1:7" x14ac:dyDescent="0.55000000000000004">
      <c r="A298" s="3">
        <v>10</v>
      </c>
      <c r="B298" s="3">
        <v>16</v>
      </c>
      <c r="C298" s="5">
        <v>65698.7340360581</v>
      </c>
      <c r="D298" s="5">
        <v>65720.340212612704</v>
      </c>
      <c r="E298" s="5">
        <v>70560.846301569298</v>
      </c>
      <c r="F298" s="5">
        <v>61041.508817428599</v>
      </c>
      <c r="G298" s="5">
        <v>65505.692142603599</v>
      </c>
    </row>
    <row r="299" spans="1:7" x14ac:dyDescent="0.55000000000000004">
      <c r="A299" s="3">
        <v>10</v>
      </c>
      <c r="B299" s="3">
        <v>17</v>
      </c>
      <c r="C299" s="5">
        <v>22605.2799737969</v>
      </c>
      <c r="D299" s="5">
        <v>18369.520713861999</v>
      </c>
      <c r="E299" s="5">
        <v>18233.374007164399</v>
      </c>
      <c r="F299" s="5">
        <v>19588.5306457593</v>
      </c>
      <c r="G299" s="5">
        <v>19863.233185965899</v>
      </c>
    </row>
    <row r="300" spans="1:7" x14ac:dyDescent="0.55000000000000004">
      <c r="A300" s="3">
        <v>10</v>
      </c>
      <c r="B300" s="3">
        <v>18</v>
      </c>
      <c r="C300" s="5">
        <v>153610.89377724699</v>
      </c>
      <c r="D300" s="5">
        <v>153649.775569552</v>
      </c>
      <c r="E300" s="5">
        <v>148328.794337873</v>
      </c>
      <c r="F300" s="5">
        <v>143977.046212705</v>
      </c>
      <c r="G300" s="5">
        <v>149728.31728367801</v>
      </c>
    </row>
    <row r="301" spans="1:7" x14ac:dyDescent="0.55000000000000004">
      <c r="A301" s="3">
        <v>10</v>
      </c>
      <c r="B301" s="3">
        <v>19</v>
      </c>
      <c r="C301" s="5">
        <v>71905.614738684599</v>
      </c>
      <c r="D301" s="5">
        <v>70554.610147166997</v>
      </c>
      <c r="E301" s="5">
        <v>75277.346891320194</v>
      </c>
      <c r="F301" s="5">
        <v>71130.619334382194</v>
      </c>
      <c r="G301" s="5">
        <v>66531.857254746195</v>
      </c>
    </row>
    <row r="302" spans="1:7" x14ac:dyDescent="0.55000000000000004">
      <c r="A302" s="3">
        <v>10</v>
      </c>
      <c r="B302" s="3">
        <v>20</v>
      </c>
      <c r="C302" s="5">
        <v>183514.120199864</v>
      </c>
      <c r="D302" s="5">
        <v>170465.53378522201</v>
      </c>
      <c r="E302" s="5">
        <v>175309.836568581</v>
      </c>
      <c r="F302" s="5">
        <v>161833.24001338499</v>
      </c>
      <c r="G302" s="5">
        <v>160830.97154429901</v>
      </c>
    </row>
    <row r="303" spans="1:7" x14ac:dyDescent="0.55000000000000004">
      <c r="A303" s="3">
        <v>10</v>
      </c>
      <c r="B303" s="3">
        <v>21</v>
      </c>
      <c r="C303" s="5">
        <v>125180.036226792</v>
      </c>
      <c r="D303" s="5">
        <v>119518.50130074901</v>
      </c>
      <c r="E303" s="5">
        <v>129133.351758594</v>
      </c>
      <c r="F303" s="5">
        <v>111011.24704328401</v>
      </c>
      <c r="G303" s="5">
        <v>123354.46102072801</v>
      </c>
    </row>
    <row r="304" spans="1:7" x14ac:dyDescent="0.55000000000000004">
      <c r="A304" s="3">
        <v>10</v>
      </c>
      <c r="B304" s="3">
        <v>22</v>
      </c>
      <c r="C304" s="5">
        <v>108302.232791121</v>
      </c>
      <c r="D304" s="5">
        <v>112925.113882637</v>
      </c>
      <c r="E304" s="5">
        <v>101749.786050179</v>
      </c>
      <c r="F304" s="5">
        <v>94136.732712708603</v>
      </c>
      <c r="G304" s="5">
        <v>96948.232426025701</v>
      </c>
    </row>
    <row r="305" spans="1:7" x14ac:dyDescent="0.55000000000000004">
      <c r="A305" s="3">
        <v>10</v>
      </c>
      <c r="B305" s="3">
        <v>23</v>
      </c>
      <c r="C305" s="5">
        <v>3284.3660973772799</v>
      </c>
      <c r="D305" s="5">
        <v>3070.86724071255</v>
      </c>
      <c r="E305" s="5">
        <v>3215.8840972418202</v>
      </c>
      <c r="F305" s="5">
        <v>3200.2114286251899</v>
      </c>
      <c r="G305" s="5">
        <v>3959.85408629531</v>
      </c>
    </row>
    <row r="306" spans="1:7" x14ac:dyDescent="0.55000000000000004">
      <c r="A306" s="3">
        <v>10</v>
      </c>
      <c r="B306" s="3">
        <v>24</v>
      </c>
      <c r="C306" s="5">
        <v>17886.799845881102</v>
      </c>
      <c r="D306" s="5">
        <v>18122.938946147198</v>
      </c>
      <c r="E306" s="5">
        <v>17725.872225538002</v>
      </c>
      <c r="F306" s="5">
        <v>17879.983240589001</v>
      </c>
      <c r="G306" s="5">
        <v>18429.8188518881</v>
      </c>
    </row>
    <row r="307" spans="1:7" x14ac:dyDescent="0.55000000000000004">
      <c r="A307" s="3">
        <v>10</v>
      </c>
      <c r="B307" s="3">
        <v>25</v>
      </c>
      <c r="C307" s="5">
        <v>36736.172031722002</v>
      </c>
      <c r="D307" s="5">
        <v>35375.538909218099</v>
      </c>
      <c r="E307" s="5">
        <v>33921.184938321698</v>
      </c>
      <c r="F307" s="5">
        <v>36246.018865424201</v>
      </c>
      <c r="G307" s="5">
        <v>35290.000720952499</v>
      </c>
    </row>
    <row r="308" spans="1:7" x14ac:dyDescent="0.55000000000000004">
      <c r="A308" s="3">
        <v>10</v>
      </c>
      <c r="B308" s="3">
        <v>26</v>
      </c>
      <c r="C308" s="5">
        <v>16008.582694214499</v>
      </c>
      <c r="D308" s="5">
        <v>16012.2547879306</v>
      </c>
      <c r="E308" s="5">
        <v>17474.786169491301</v>
      </c>
      <c r="F308" s="5">
        <v>18909.489868152501</v>
      </c>
      <c r="G308" s="5">
        <v>20320.506220002</v>
      </c>
    </row>
    <row r="309" spans="1:7" x14ac:dyDescent="0.55000000000000004">
      <c r="A309" s="3">
        <v>10</v>
      </c>
      <c r="B309" s="3">
        <v>27</v>
      </c>
      <c r="C309" s="5">
        <v>110652.586484056</v>
      </c>
      <c r="D309" s="5">
        <v>143800.898935843</v>
      </c>
      <c r="E309" s="5">
        <v>145563.34039155999</v>
      </c>
      <c r="F309" s="5">
        <v>136756.70238966</v>
      </c>
      <c r="G309" s="5">
        <v>136890.115029651</v>
      </c>
    </row>
    <row r="310" spans="1:7" x14ac:dyDescent="0.55000000000000004">
      <c r="A310" s="3">
        <v>10</v>
      </c>
      <c r="B310" s="3">
        <v>28</v>
      </c>
      <c r="C310" s="5">
        <v>58058.178410362598</v>
      </c>
      <c r="D310" s="5">
        <v>59137.174595388802</v>
      </c>
      <c r="E310" s="5">
        <v>63443.498457804097</v>
      </c>
      <c r="F310" s="5">
        <v>61923.025648414397</v>
      </c>
      <c r="G310" s="5">
        <v>62399.286379011799</v>
      </c>
    </row>
    <row r="311" spans="1:7" x14ac:dyDescent="0.55000000000000004">
      <c r="A311" s="3">
        <v>10</v>
      </c>
      <c r="B311" s="3">
        <v>29</v>
      </c>
      <c r="C311" s="5">
        <v>58429.8415505433</v>
      </c>
      <c r="D311" s="5">
        <v>69544.010444624801</v>
      </c>
      <c r="E311" s="5">
        <v>72915.268715716797</v>
      </c>
      <c r="F311" s="5">
        <v>72273.543286164393</v>
      </c>
      <c r="G311" s="5">
        <v>89102.053148196399</v>
      </c>
    </row>
    <row r="312" spans="1:7" x14ac:dyDescent="0.55000000000000004">
      <c r="A312" s="3">
        <v>10</v>
      </c>
      <c r="B312" s="3">
        <v>30</v>
      </c>
      <c r="C312" s="5">
        <v>177978.62508549099</v>
      </c>
      <c r="D312" s="5">
        <v>213282.202379517</v>
      </c>
      <c r="E312" s="5">
        <v>219684.03147730901</v>
      </c>
      <c r="F312" s="5">
        <v>215678.91354129399</v>
      </c>
      <c r="G312" s="5">
        <v>242948.74501603801</v>
      </c>
    </row>
    <row r="313" spans="1:7" x14ac:dyDescent="0.55000000000000004">
      <c r="A313" s="3">
        <v>10</v>
      </c>
      <c r="B313" s="3">
        <v>31</v>
      </c>
      <c r="C313" s="5">
        <v>137444.431594714</v>
      </c>
      <c r="D313" s="5">
        <v>124756.89234602801</v>
      </c>
      <c r="E313" s="5">
        <v>117032.962948388</v>
      </c>
      <c r="F313" s="5">
        <v>107217.751900338</v>
      </c>
      <c r="G313" s="5">
        <v>120797.23566353301</v>
      </c>
    </row>
    <row r="314" spans="1:7" x14ac:dyDescent="0.55000000000000004">
      <c r="A314" s="3">
        <v>11</v>
      </c>
      <c r="B314" s="3">
        <v>1</v>
      </c>
      <c r="C314" s="5">
        <v>106654.488941238</v>
      </c>
      <c r="D314" s="5">
        <v>93214.551520147797</v>
      </c>
      <c r="E314" s="5">
        <v>89190.428283512694</v>
      </c>
      <c r="F314" s="5">
        <v>84852.543857777404</v>
      </c>
      <c r="G314" s="5">
        <v>78950.323414350394</v>
      </c>
    </row>
    <row r="315" spans="1:7" x14ac:dyDescent="0.55000000000000004">
      <c r="A315" s="3">
        <v>11</v>
      </c>
      <c r="B315" s="3">
        <v>2</v>
      </c>
      <c r="C315" s="5">
        <v>1670.2748051295</v>
      </c>
      <c r="D315" s="5">
        <v>1525.45459931754</v>
      </c>
      <c r="E315" s="5">
        <v>1505.4696457835</v>
      </c>
      <c r="F315" s="5">
        <v>1537.6068566853301</v>
      </c>
      <c r="G315" s="5">
        <v>1587.7532254545499</v>
      </c>
    </row>
    <row r="316" spans="1:7" x14ac:dyDescent="0.55000000000000004">
      <c r="A316" s="3">
        <v>11</v>
      </c>
      <c r="B316" s="3">
        <v>3</v>
      </c>
      <c r="C316" s="5">
        <v>165463.582670642</v>
      </c>
      <c r="D316" s="5">
        <v>155198.54937858999</v>
      </c>
      <c r="E316" s="5">
        <v>158993.13853950801</v>
      </c>
      <c r="F316" s="5">
        <v>146168.75314384801</v>
      </c>
      <c r="G316" s="5">
        <v>153045.33607523699</v>
      </c>
    </row>
    <row r="317" spans="1:7" x14ac:dyDescent="0.55000000000000004">
      <c r="A317" s="3">
        <v>11</v>
      </c>
      <c r="B317" s="3">
        <v>4</v>
      </c>
      <c r="C317" s="5">
        <v>24810.7421576448</v>
      </c>
      <c r="D317" s="5">
        <v>18919.440059310498</v>
      </c>
      <c r="E317" s="5">
        <v>17138.153189076202</v>
      </c>
      <c r="F317" s="5">
        <v>14516.404082224501</v>
      </c>
      <c r="G317" s="5">
        <v>15368.161901334901</v>
      </c>
    </row>
    <row r="318" spans="1:7" x14ac:dyDescent="0.55000000000000004">
      <c r="A318" s="3">
        <v>11</v>
      </c>
      <c r="B318" s="3">
        <v>5</v>
      </c>
      <c r="C318" s="5">
        <v>30808.445422094501</v>
      </c>
      <c r="D318" s="5">
        <v>31604.885593823001</v>
      </c>
      <c r="E318" s="5">
        <v>32476.3777283448</v>
      </c>
      <c r="F318" s="5">
        <v>31905.432381494102</v>
      </c>
      <c r="G318" s="5">
        <v>32565.280337889701</v>
      </c>
    </row>
    <row r="319" spans="1:7" x14ac:dyDescent="0.55000000000000004">
      <c r="A319" s="3">
        <v>11</v>
      </c>
      <c r="B319" s="3">
        <v>6</v>
      </c>
      <c r="C319" s="5">
        <v>51831.470611958401</v>
      </c>
      <c r="D319" s="5">
        <v>53317.432338179897</v>
      </c>
      <c r="E319" s="5">
        <v>50944.7124882426</v>
      </c>
      <c r="F319" s="5">
        <v>51322.978473901501</v>
      </c>
      <c r="G319" s="5">
        <v>48676.492030617999</v>
      </c>
    </row>
    <row r="320" spans="1:7" x14ac:dyDescent="0.55000000000000004">
      <c r="A320" s="3">
        <v>11</v>
      </c>
      <c r="B320" s="3">
        <v>7</v>
      </c>
      <c r="C320" s="5">
        <v>19976.643461081101</v>
      </c>
      <c r="D320" s="5">
        <v>20958.614612241901</v>
      </c>
      <c r="E320" s="5">
        <v>19492.600837164799</v>
      </c>
      <c r="F320" s="5">
        <v>19060.6154576261</v>
      </c>
      <c r="G320" s="5">
        <v>19162.116648692001</v>
      </c>
    </row>
    <row r="321" spans="1:7" x14ac:dyDescent="0.55000000000000004">
      <c r="A321" s="3">
        <v>11</v>
      </c>
      <c r="B321" s="3">
        <v>8</v>
      </c>
      <c r="C321" s="5">
        <v>31425.625358974699</v>
      </c>
      <c r="D321" s="5">
        <v>38141.7683869838</v>
      </c>
      <c r="E321" s="5">
        <v>35351.149694370302</v>
      </c>
      <c r="F321" s="5">
        <v>31640.2962269788</v>
      </c>
      <c r="G321" s="5">
        <v>33094.357305935897</v>
      </c>
    </row>
    <row r="322" spans="1:7" x14ac:dyDescent="0.55000000000000004">
      <c r="A322" s="3">
        <v>11</v>
      </c>
      <c r="B322" s="3">
        <v>9</v>
      </c>
      <c r="C322" s="5">
        <v>90600.706341504905</v>
      </c>
      <c r="D322" s="5">
        <v>85502.019757531598</v>
      </c>
      <c r="E322" s="5">
        <v>90740.396328227798</v>
      </c>
      <c r="F322" s="5">
        <v>84011.658973538099</v>
      </c>
      <c r="G322" s="5">
        <v>87751.830134009506</v>
      </c>
    </row>
    <row r="323" spans="1:7" x14ac:dyDescent="0.55000000000000004">
      <c r="A323" s="3">
        <v>11</v>
      </c>
      <c r="B323" s="3">
        <v>10</v>
      </c>
      <c r="C323" s="5">
        <v>135277.54939492</v>
      </c>
      <c r="D323" s="5">
        <v>124521.128428357</v>
      </c>
      <c r="E323" s="5">
        <v>126099.138415056</v>
      </c>
      <c r="F323" s="5">
        <v>120994.20484655</v>
      </c>
      <c r="G323" s="5">
        <v>128165.489816257</v>
      </c>
    </row>
    <row r="324" spans="1:7" x14ac:dyDescent="0.55000000000000004">
      <c r="A324" s="3">
        <v>11</v>
      </c>
      <c r="B324" s="3">
        <v>11</v>
      </c>
      <c r="C324" s="5">
        <v>48795.763602828803</v>
      </c>
      <c r="D324" s="5">
        <v>34300.562613538998</v>
      </c>
      <c r="E324" s="5">
        <v>31460.180316505801</v>
      </c>
      <c r="F324" s="5">
        <v>31840.904934063801</v>
      </c>
      <c r="G324" s="5">
        <v>30776.327323262802</v>
      </c>
    </row>
    <row r="325" spans="1:7" x14ac:dyDescent="0.55000000000000004">
      <c r="A325" s="3">
        <v>11</v>
      </c>
      <c r="B325" s="3">
        <v>12</v>
      </c>
      <c r="C325" s="5">
        <v>45303.171904189498</v>
      </c>
      <c r="D325" s="5">
        <v>43422.400774130998</v>
      </c>
      <c r="E325" s="5">
        <v>46349.669525847203</v>
      </c>
      <c r="F325" s="5">
        <v>46560.624460767402</v>
      </c>
      <c r="G325" s="5">
        <v>43590.943603161701</v>
      </c>
    </row>
    <row r="326" spans="1:7" x14ac:dyDescent="0.55000000000000004">
      <c r="A326" s="3">
        <v>11</v>
      </c>
      <c r="B326" s="3">
        <v>13</v>
      </c>
      <c r="C326" s="5">
        <v>31415.868207237199</v>
      </c>
      <c r="D326" s="5">
        <v>18440.769860438399</v>
      </c>
      <c r="E326" s="5">
        <v>17414.778038251399</v>
      </c>
      <c r="F326" s="5">
        <v>15612.7652189448</v>
      </c>
      <c r="G326" s="5">
        <v>14790.174253540299</v>
      </c>
    </row>
    <row r="327" spans="1:7" x14ac:dyDescent="0.55000000000000004">
      <c r="A327" s="3">
        <v>11</v>
      </c>
      <c r="B327" s="3">
        <v>14</v>
      </c>
      <c r="C327" s="5">
        <v>97060.567579885406</v>
      </c>
      <c r="D327" s="5">
        <v>100683.81478906699</v>
      </c>
      <c r="E327" s="5">
        <v>100725.83172535</v>
      </c>
      <c r="F327" s="5">
        <v>92754.412512050694</v>
      </c>
      <c r="G327" s="5">
        <v>89719.776815635894</v>
      </c>
    </row>
    <row r="328" spans="1:7" x14ac:dyDescent="0.55000000000000004">
      <c r="A328" s="3">
        <v>11</v>
      </c>
      <c r="B328" s="3">
        <v>15</v>
      </c>
      <c r="C328" s="5">
        <v>86191.849668519804</v>
      </c>
      <c r="D328" s="5">
        <v>76143.890886734996</v>
      </c>
      <c r="E328" s="5">
        <v>70976.884116813701</v>
      </c>
      <c r="F328" s="5">
        <v>66681.687468766904</v>
      </c>
      <c r="G328" s="5">
        <v>65560.801510544406</v>
      </c>
    </row>
    <row r="329" spans="1:7" x14ac:dyDescent="0.55000000000000004">
      <c r="A329" s="3">
        <v>11</v>
      </c>
      <c r="B329" s="3">
        <v>16</v>
      </c>
      <c r="C329" s="5">
        <v>145184.68728187101</v>
      </c>
      <c r="D329" s="5">
        <v>137947.22589538401</v>
      </c>
      <c r="E329" s="5">
        <v>135709.61364137099</v>
      </c>
      <c r="F329" s="5">
        <v>127786.40713262701</v>
      </c>
      <c r="G329" s="5">
        <v>131796.99031756501</v>
      </c>
    </row>
    <row r="330" spans="1:7" x14ac:dyDescent="0.55000000000000004">
      <c r="A330" s="3">
        <v>11</v>
      </c>
      <c r="B330" s="3">
        <v>17</v>
      </c>
      <c r="C330" s="5">
        <v>50031.7644387783</v>
      </c>
      <c r="D330" s="5">
        <v>50360.046626749601</v>
      </c>
      <c r="E330" s="5">
        <v>45503.701921232503</v>
      </c>
      <c r="F330" s="5">
        <v>46129.764330130798</v>
      </c>
      <c r="G330" s="5">
        <v>50575.465344943303</v>
      </c>
    </row>
    <row r="331" spans="1:7" x14ac:dyDescent="0.55000000000000004">
      <c r="A331" s="3">
        <v>11</v>
      </c>
      <c r="B331" s="3">
        <v>18</v>
      </c>
      <c r="C331" s="5">
        <v>439804.34149399801</v>
      </c>
      <c r="D331" s="5">
        <v>472052.38046933699</v>
      </c>
      <c r="E331" s="5">
        <v>431016.42469755601</v>
      </c>
      <c r="F331" s="5">
        <v>399015.450972936</v>
      </c>
      <c r="G331" s="5">
        <v>422607.82354279002</v>
      </c>
    </row>
    <row r="332" spans="1:7" x14ac:dyDescent="0.55000000000000004">
      <c r="A332" s="3">
        <v>11</v>
      </c>
      <c r="B332" s="3">
        <v>19</v>
      </c>
      <c r="C332" s="5">
        <v>206424.04051606401</v>
      </c>
      <c r="D332" s="5">
        <v>184391.127792913</v>
      </c>
      <c r="E332" s="5">
        <v>182989.34956383699</v>
      </c>
      <c r="F332" s="5">
        <v>212491.077191691</v>
      </c>
      <c r="G332" s="5">
        <v>191414.14690347901</v>
      </c>
    </row>
    <row r="333" spans="1:7" x14ac:dyDescent="0.55000000000000004">
      <c r="A333" s="3">
        <v>11</v>
      </c>
      <c r="B333" s="3">
        <v>20</v>
      </c>
      <c r="C333" s="5">
        <v>506399.00776014</v>
      </c>
      <c r="D333" s="5">
        <v>479478.78279992403</v>
      </c>
      <c r="E333" s="5">
        <v>484332.96183258202</v>
      </c>
      <c r="F333" s="5">
        <v>497165.83832189097</v>
      </c>
      <c r="G333" s="5">
        <v>492518.16579436901</v>
      </c>
    </row>
    <row r="334" spans="1:7" x14ac:dyDescent="0.55000000000000004">
      <c r="A334" s="3">
        <v>11</v>
      </c>
      <c r="B334" s="3">
        <v>21</v>
      </c>
      <c r="C334" s="5">
        <v>456699.43522628699</v>
      </c>
      <c r="D334" s="5">
        <v>450425.88509688899</v>
      </c>
      <c r="E334" s="5">
        <v>452353.28665504698</v>
      </c>
      <c r="F334" s="5">
        <v>425017.88509223697</v>
      </c>
      <c r="G334" s="5">
        <v>429808.41451843298</v>
      </c>
    </row>
    <row r="335" spans="1:7" x14ac:dyDescent="0.55000000000000004">
      <c r="A335" s="3">
        <v>11</v>
      </c>
      <c r="B335" s="3">
        <v>22</v>
      </c>
      <c r="C335" s="5">
        <v>206124.71762150701</v>
      </c>
      <c r="D335" s="5">
        <v>235419.125270132</v>
      </c>
      <c r="E335" s="5">
        <v>234369.311949297</v>
      </c>
      <c r="F335" s="5">
        <v>213325.86505768701</v>
      </c>
      <c r="G335" s="5">
        <v>226996.451675616</v>
      </c>
    </row>
    <row r="336" spans="1:7" x14ac:dyDescent="0.55000000000000004">
      <c r="A336" s="3">
        <v>11</v>
      </c>
      <c r="B336" s="3">
        <v>23</v>
      </c>
      <c r="C336" s="5">
        <v>12524.033910813499</v>
      </c>
      <c r="D336" s="5">
        <v>13041.360844479401</v>
      </c>
      <c r="E336" s="5">
        <v>17968.416635124198</v>
      </c>
      <c r="F336" s="5">
        <v>20630.0340228924</v>
      </c>
      <c r="G336" s="5">
        <v>23943.552003140201</v>
      </c>
    </row>
    <row r="337" spans="1:7" x14ac:dyDescent="0.55000000000000004">
      <c r="A337" s="3">
        <v>11</v>
      </c>
      <c r="B337" s="3">
        <v>24</v>
      </c>
      <c r="C337" s="5">
        <v>51157.373988503103</v>
      </c>
      <c r="D337" s="5">
        <v>44831.392691583897</v>
      </c>
      <c r="E337" s="5">
        <v>74612.733340221297</v>
      </c>
      <c r="F337" s="5">
        <v>82398.305424251303</v>
      </c>
      <c r="G337" s="5">
        <v>95079.8662944104</v>
      </c>
    </row>
    <row r="338" spans="1:7" x14ac:dyDescent="0.55000000000000004">
      <c r="A338" s="3">
        <v>11</v>
      </c>
      <c r="B338" s="3">
        <v>25</v>
      </c>
      <c r="C338" s="5">
        <v>114118.646076452</v>
      </c>
      <c r="D338" s="5">
        <v>90828.397749429496</v>
      </c>
      <c r="E338" s="5">
        <v>97342.152880100301</v>
      </c>
      <c r="F338" s="5">
        <v>90693.152771370296</v>
      </c>
      <c r="G338" s="5">
        <v>86670.421649672004</v>
      </c>
    </row>
    <row r="339" spans="1:7" x14ac:dyDescent="0.55000000000000004">
      <c r="A339" s="3">
        <v>11</v>
      </c>
      <c r="B339" s="3">
        <v>26</v>
      </c>
      <c r="C339" s="5">
        <v>86260.581299590005</v>
      </c>
      <c r="D339" s="5">
        <v>90657.295003844294</v>
      </c>
      <c r="E339" s="5">
        <v>90121.944690692704</v>
      </c>
      <c r="F339" s="5">
        <v>97889.185616908799</v>
      </c>
      <c r="G339" s="5">
        <v>97067.573588294501</v>
      </c>
    </row>
    <row r="340" spans="1:7" x14ac:dyDescent="0.55000000000000004">
      <c r="A340" s="3">
        <v>11</v>
      </c>
      <c r="B340" s="3">
        <v>27</v>
      </c>
      <c r="C340" s="5">
        <v>366046.30160825897</v>
      </c>
      <c r="D340" s="5">
        <v>464424.59822466999</v>
      </c>
      <c r="E340" s="5">
        <v>482402.59880970803</v>
      </c>
      <c r="F340" s="5">
        <v>460046.18829272798</v>
      </c>
      <c r="G340" s="5">
        <v>515544.18853720801</v>
      </c>
    </row>
    <row r="341" spans="1:7" x14ac:dyDescent="0.55000000000000004">
      <c r="A341" s="3">
        <v>11</v>
      </c>
      <c r="B341" s="3">
        <v>28</v>
      </c>
      <c r="C341" s="5">
        <v>188721.525134597</v>
      </c>
      <c r="D341" s="5">
        <v>182974.23015241601</v>
      </c>
      <c r="E341" s="5">
        <v>198497.66372658499</v>
      </c>
      <c r="F341" s="5">
        <v>190569.11221010299</v>
      </c>
      <c r="G341" s="5">
        <v>194284.89703516901</v>
      </c>
    </row>
    <row r="342" spans="1:7" x14ac:dyDescent="0.55000000000000004">
      <c r="A342" s="3">
        <v>11</v>
      </c>
      <c r="B342" s="3">
        <v>29</v>
      </c>
      <c r="C342" s="5">
        <v>175505.64197242499</v>
      </c>
      <c r="D342" s="5">
        <v>145857.452786457</v>
      </c>
      <c r="E342" s="5">
        <v>159208.07246871601</v>
      </c>
      <c r="F342" s="5">
        <v>167438.34133951899</v>
      </c>
      <c r="G342" s="5">
        <v>187596.717635487</v>
      </c>
    </row>
    <row r="343" spans="1:7" x14ac:dyDescent="0.55000000000000004">
      <c r="A343" s="3">
        <v>11</v>
      </c>
      <c r="B343" s="3">
        <v>30</v>
      </c>
      <c r="C343" s="5">
        <v>428525.22459941002</v>
      </c>
      <c r="D343" s="5">
        <v>513250.62464151898</v>
      </c>
      <c r="E343" s="5">
        <v>549582.993644136</v>
      </c>
      <c r="F343" s="5">
        <v>544726.45769907802</v>
      </c>
      <c r="G343" s="5">
        <v>670590.96008925396</v>
      </c>
    </row>
    <row r="344" spans="1:7" x14ac:dyDescent="0.55000000000000004">
      <c r="A344" s="3">
        <v>11</v>
      </c>
      <c r="B344" s="3">
        <v>31</v>
      </c>
      <c r="C344" s="5">
        <v>354394.626858517</v>
      </c>
      <c r="D344" s="5">
        <v>331714.92692644597</v>
      </c>
      <c r="E344" s="5">
        <v>338174.05175766698</v>
      </c>
      <c r="F344" s="5">
        <v>308791.545499817</v>
      </c>
      <c r="G344" s="5">
        <v>311196.82140145602</v>
      </c>
    </row>
    <row r="345" spans="1:7" x14ac:dyDescent="0.55000000000000004">
      <c r="A345" s="3">
        <v>12</v>
      </c>
      <c r="B345" s="3">
        <v>1</v>
      </c>
      <c r="C345" s="5">
        <v>157371.506344024</v>
      </c>
      <c r="D345" s="5">
        <v>140335.35859294899</v>
      </c>
      <c r="E345" s="5">
        <v>131443.15362973799</v>
      </c>
      <c r="F345" s="5">
        <v>123456.607024745</v>
      </c>
      <c r="G345" s="5">
        <v>111349.075640467</v>
      </c>
    </row>
    <row r="346" spans="1:7" x14ac:dyDescent="0.55000000000000004">
      <c r="A346" s="3">
        <v>12</v>
      </c>
      <c r="B346" s="3">
        <v>2</v>
      </c>
      <c r="C346" s="5">
        <v>2745.3061340480699</v>
      </c>
      <c r="D346" s="5">
        <v>2586.15601263287</v>
      </c>
      <c r="E346" s="5">
        <v>2152.4212701884098</v>
      </c>
      <c r="F346" s="5">
        <v>2530.6679800779498</v>
      </c>
      <c r="G346" s="5">
        <v>2536.6565455494101</v>
      </c>
    </row>
    <row r="347" spans="1:7" x14ac:dyDescent="0.55000000000000004">
      <c r="A347" s="3">
        <v>12</v>
      </c>
      <c r="B347" s="3">
        <v>3</v>
      </c>
      <c r="C347" s="5">
        <v>128630.704159466</v>
      </c>
      <c r="D347" s="5">
        <v>134117.71232730799</v>
      </c>
      <c r="E347" s="5">
        <v>119685.29442898001</v>
      </c>
      <c r="F347" s="5">
        <v>121659.12413097901</v>
      </c>
      <c r="G347" s="5">
        <v>124250.591456069</v>
      </c>
    </row>
    <row r="348" spans="1:7" x14ac:dyDescent="0.55000000000000004">
      <c r="A348" s="3">
        <v>12</v>
      </c>
      <c r="B348" s="3">
        <v>4</v>
      </c>
      <c r="C348" s="5">
        <v>9428.0672109004299</v>
      </c>
      <c r="D348" s="5">
        <v>9914.9810505565692</v>
      </c>
      <c r="E348" s="5">
        <v>9146.3142619030095</v>
      </c>
      <c r="F348" s="5">
        <v>8085.3385039037003</v>
      </c>
      <c r="G348" s="5">
        <v>8529.6172685327892</v>
      </c>
    </row>
    <row r="349" spans="1:7" x14ac:dyDescent="0.55000000000000004">
      <c r="A349" s="3">
        <v>12</v>
      </c>
      <c r="B349" s="3">
        <v>5</v>
      </c>
      <c r="C349" s="5">
        <v>10985.518697858601</v>
      </c>
      <c r="D349" s="5">
        <v>10355.025259165201</v>
      </c>
      <c r="E349" s="5">
        <v>8647.4898259487909</v>
      </c>
      <c r="F349" s="5">
        <v>8589.86135376538</v>
      </c>
      <c r="G349" s="5">
        <v>9327.1732206026409</v>
      </c>
    </row>
    <row r="350" spans="1:7" x14ac:dyDescent="0.55000000000000004">
      <c r="A350" s="3">
        <v>12</v>
      </c>
      <c r="B350" s="3">
        <v>6</v>
      </c>
      <c r="C350" s="5">
        <v>45810.3726141511</v>
      </c>
      <c r="D350" s="5">
        <v>48065.836165258399</v>
      </c>
      <c r="E350" s="5">
        <v>47289.886653936097</v>
      </c>
      <c r="F350" s="5">
        <v>47223.219241270803</v>
      </c>
      <c r="G350" s="5">
        <v>46226.731010560601</v>
      </c>
    </row>
    <row r="351" spans="1:7" x14ac:dyDescent="0.55000000000000004">
      <c r="A351" s="3">
        <v>12</v>
      </c>
      <c r="B351" s="3">
        <v>7</v>
      </c>
      <c r="C351" s="5">
        <v>18413.547584778298</v>
      </c>
      <c r="D351" s="5">
        <v>18782.307881336699</v>
      </c>
      <c r="E351" s="5">
        <v>18192.055692756599</v>
      </c>
      <c r="F351" s="5">
        <v>18548.926292612101</v>
      </c>
      <c r="G351" s="5">
        <v>19557.6915432926</v>
      </c>
    </row>
    <row r="352" spans="1:7" x14ac:dyDescent="0.55000000000000004">
      <c r="A352" s="3">
        <v>12</v>
      </c>
      <c r="B352" s="3">
        <v>8</v>
      </c>
      <c r="C352" s="5">
        <v>49992.573938354399</v>
      </c>
      <c r="D352" s="5">
        <v>50924.080640781598</v>
      </c>
      <c r="E352" s="5">
        <v>55024.021465833503</v>
      </c>
      <c r="F352" s="5">
        <v>49480.8656451434</v>
      </c>
      <c r="G352" s="5">
        <v>51047.795335375697</v>
      </c>
    </row>
    <row r="353" spans="1:7" x14ac:dyDescent="0.55000000000000004">
      <c r="A353" s="3">
        <v>12</v>
      </c>
      <c r="B353" s="3">
        <v>9</v>
      </c>
      <c r="C353" s="5">
        <v>54350.596888289103</v>
      </c>
      <c r="D353" s="5">
        <v>50799.330812669003</v>
      </c>
      <c r="E353" s="5">
        <v>55140.413963664403</v>
      </c>
      <c r="F353" s="5">
        <v>51014.481068091598</v>
      </c>
      <c r="G353" s="5">
        <v>54205.404345726602</v>
      </c>
    </row>
    <row r="354" spans="1:7" x14ac:dyDescent="0.55000000000000004">
      <c r="A354" s="3">
        <v>12</v>
      </c>
      <c r="B354" s="3">
        <v>10</v>
      </c>
      <c r="C354" s="5">
        <v>60336.575508899099</v>
      </c>
      <c r="D354" s="5">
        <v>54487.497176980003</v>
      </c>
      <c r="E354" s="5">
        <v>59516.129678867102</v>
      </c>
      <c r="F354" s="5">
        <v>56594.903549312301</v>
      </c>
      <c r="G354" s="5">
        <v>60128.8731210037</v>
      </c>
    </row>
    <row r="355" spans="1:7" x14ac:dyDescent="0.55000000000000004">
      <c r="A355" s="3">
        <v>12</v>
      </c>
      <c r="B355" s="3">
        <v>11</v>
      </c>
      <c r="C355" s="5">
        <v>23462.301223190101</v>
      </c>
      <c r="D355" s="5">
        <v>18585.752985045201</v>
      </c>
      <c r="E355" s="5">
        <v>16275.9228712559</v>
      </c>
      <c r="F355" s="5">
        <v>16075.6287166074</v>
      </c>
      <c r="G355" s="5">
        <v>16252.304089159699</v>
      </c>
    </row>
    <row r="356" spans="1:7" x14ac:dyDescent="0.55000000000000004">
      <c r="A356" s="3">
        <v>12</v>
      </c>
      <c r="B356" s="3">
        <v>12</v>
      </c>
      <c r="C356" s="5">
        <v>18897.334643825601</v>
      </c>
      <c r="D356" s="5">
        <v>17115.259957744402</v>
      </c>
      <c r="E356" s="5">
        <v>18417.7867100449</v>
      </c>
      <c r="F356" s="5">
        <v>17356.088058199701</v>
      </c>
      <c r="G356" s="5">
        <v>18462.2984956439</v>
      </c>
    </row>
    <row r="357" spans="1:7" x14ac:dyDescent="0.55000000000000004">
      <c r="A357" s="3">
        <v>12</v>
      </c>
      <c r="B357" s="3">
        <v>13</v>
      </c>
      <c r="C357" s="5">
        <v>8916.4111380178001</v>
      </c>
      <c r="D357" s="5">
        <v>6656.3577950218396</v>
      </c>
      <c r="E357" s="5">
        <v>6534.1280751372296</v>
      </c>
      <c r="F357" s="5">
        <v>5538.8753045216099</v>
      </c>
      <c r="G357" s="5">
        <v>5445.9387528377702</v>
      </c>
    </row>
    <row r="358" spans="1:7" x14ac:dyDescent="0.55000000000000004">
      <c r="A358" s="3">
        <v>12</v>
      </c>
      <c r="B358" s="3">
        <v>14</v>
      </c>
      <c r="C358" s="5">
        <v>14075.9339748529</v>
      </c>
      <c r="D358" s="5">
        <v>12583.957454515299</v>
      </c>
      <c r="E358" s="5">
        <v>12243.8964515854</v>
      </c>
      <c r="F358" s="5">
        <v>11119.5398979823</v>
      </c>
      <c r="G358" s="5">
        <v>10597.7969658289</v>
      </c>
    </row>
    <row r="359" spans="1:7" x14ac:dyDescent="0.55000000000000004">
      <c r="A359" s="3">
        <v>12</v>
      </c>
      <c r="B359" s="3">
        <v>15</v>
      </c>
      <c r="C359" s="5">
        <v>21586.605553683599</v>
      </c>
      <c r="D359" s="5">
        <v>18995.187925600399</v>
      </c>
      <c r="E359" s="5">
        <v>16356.8917735177</v>
      </c>
      <c r="F359" s="5">
        <v>18094.751296529601</v>
      </c>
      <c r="G359" s="5">
        <v>21634.215866950599</v>
      </c>
    </row>
    <row r="360" spans="1:7" x14ac:dyDescent="0.55000000000000004">
      <c r="A360" s="3">
        <v>12</v>
      </c>
      <c r="B360" s="3">
        <v>16</v>
      </c>
      <c r="C360" s="5">
        <v>64906.5851582709</v>
      </c>
      <c r="D360" s="5">
        <v>68442.844328696403</v>
      </c>
      <c r="E360" s="5">
        <v>68838.969766183902</v>
      </c>
      <c r="F360" s="5">
        <v>63749.207943729401</v>
      </c>
      <c r="G360" s="5">
        <v>68471.242756211097</v>
      </c>
    </row>
    <row r="361" spans="1:7" x14ac:dyDescent="0.55000000000000004">
      <c r="A361" s="3">
        <v>12</v>
      </c>
      <c r="B361" s="3">
        <v>17</v>
      </c>
      <c r="C361" s="5">
        <v>50560.362854809202</v>
      </c>
      <c r="D361" s="5">
        <v>50483.208959839903</v>
      </c>
      <c r="E361" s="5">
        <v>44763.534698357798</v>
      </c>
      <c r="F361" s="5">
        <v>47951.130364306002</v>
      </c>
      <c r="G361" s="5">
        <v>49773.682302211899</v>
      </c>
    </row>
    <row r="362" spans="1:7" x14ac:dyDescent="0.55000000000000004">
      <c r="A362" s="3">
        <v>12</v>
      </c>
      <c r="B362" s="3">
        <v>18</v>
      </c>
      <c r="C362" s="5">
        <v>363387.52415533399</v>
      </c>
      <c r="D362" s="5">
        <v>398285.92297132598</v>
      </c>
      <c r="E362" s="5">
        <v>367922.07802944101</v>
      </c>
      <c r="F362" s="5">
        <v>361299.93567910802</v>
      </c>
      <c r="G362" s="5">
        <v>350758.10038124397</v>
      </c>
    </row>
    <row r="363" spans="1:7" x14ac:dyDescent="0.55000000000000004">
      <c r="A363" s="3">
        <v>12</v>
      </c>
      <c r="B363" s="3">
        <v>19</v>
      </c>
      <c r="C363" s="5">
        <v>126376.72814462701</v>
      </c>
      <c r="D363" s="5">
        <v>138126.57610436401</v>
      </c>
      <c r="E363" s="5">
        <v>129810.76534737799</v>
      </c>
      <c r="F363" s="5">
        <v>142577.19070369701</v>
      </c>
      <c r="G363" s="5">
        <v>116560.290321918</v>
      </c>
    </row>
    <row r="364" spans="1:7" x14ac:dyDescent="0.55000000000000004">
      <c r="A364" s="3">
        <v>12</v>
      </c>
      <c r="B364" s="3">
        <v>20</v>
      </c>
      <c r="C364" s="5">
        <v>415378.25958082202</v>
      </c>
      <c r="D364" s="5">
        <v>424177.98585453199</v>
      </c>
      <c r="E364" s="5">
        <v>420558.81594252703</v>
      </c>
      <c r="F364" s="5">
        <v>413484.893312887</v>
      </c>
      <c r="G364" s="5">
        <v>396683.66600730398</v>
      </c>
    </row>
    <row r="365" spans="1:7" x14ac:dyDescent="0.55000000000000004">
      <c r="A365" s="3">
        <v>12</v>
      </c>
      <c r="B365" s="3">
        <v>21</v>
      </c>
      <c r="C365" s="5">
        <v>389973.14817578398</v>
      </c>
      <c r="D365" s="5">
        <v>387740.65399046498</v>
      </c>
      <c r="E365" s="5">
        <v>393623.874021444</v>
      </c>
      <c r="F365" s="5">
        <v>384103.41943695402</v>
      </c>
      <c r="G365" s="5">
        <v>380660.48139715998</v>
      </c>
    </row>
    <row r="366" spans="1:7" x14ac:dyDescent="0.55000000000000004">
      <c r="A366" s="3">
        <v>12</v>
      </c>
      <c r="B366" s="3">
        <v>22</v>
      </c>
      <c r="C366" s="5">
        <v>257574.560744255</v>
      </c>
      <c r="D366" s="5">
        <v>270505.40835811303</v>
      </c>
      <c r="E366" s="5">
        <v>299539.64193378697</v>
      </c>
      <c r="F366" s="5">
        <v>266207.46665399102</v>
      </c>
      <c r="G366" s="5">
        <v>227867.08040466</v>
      </c>
    </row>
    <row r="367" spans="1:7" x14ac:dyDescent="0.55000000000000004">
      <c r="A367" s="3">
        <v>12</v>
      </c>
      <c r="B367" s="3">
        <v>23</v>
      </c>
      <c r="C367" s="5">
        <v>12348.671964835199</v>
      </c>
      <c r="D367" s="5">
        <v>12264.0381209679</v>
      </c>
      <c r="E367" s="5">
        <v>17888.6955721585</v>
      </c>
      <c r="F367" s="5">
        <v>20536.316550600099</v>
      </c>
      <c r="G367" s="5">
        <v>15190.0969197493</v>
      </c>
    </row>
    <row r="368" spans="1:7" x14ac:dyDescent="0.55000000000000004">
      <c r="A368" s="3">
        <v>12</v>
      </c>
      <c r="B368" s="3">
        <v>24</v>
      </c>
      <c r="C368" s="5">
        <v>61457.997698755098</v>
      </c>
      <c r="D368" s="5">
        <v>52760.668514982899</v>
      </c>
      <c r="E368" s="5">
        <v>69926.260015930704</v>
      </c>
      <c r="F368" s="5">
        <v>74835.809982622799</v>
      </c>
      <c r="G368" s="5">
        <v>63218.7659193867</v>
      </c>
    </row>
    <row r="369" spans="1:7" x14ac:dyDescent="0.55000000000000004">
      <c r="A369" s="3">
        <v>12</v>
      </c>
      <c r="B369" s="3">
        <v>25</v>
      </c>
      <c r="C369" s="5">
        <v>93298.809401939696</v>
      </c>
      <c r="D369" s="5">
        <v>86758.456391512693</v>
      </c>
      <c r="E369" s="5">
        <v>85084.658122561304</v>
      </c>
      <c r="F369" s="5">
        <v>87619.404442668994</v>
      </c>
      <c r="G369" s="5">
        <v>79988.007068237494</v>
      </c>
    </row>
    <row r="370" spans="1:7" x14ac:dyDescent="0.55000000000000004">
      <c r="A370" s="3">
        <v>12</v>
      </c>
      <c r="B370" s="3">
        <v>26</v>
      </c>
      <c r="C370" s="5">
        <v>69541.193688149593</v>
      </c>
      <c r="D370" s="5">
        <v>72415.604752683095</v>
      </c>
      <c r="E370" s="5">
        <v>83797.129479801093</v>
      </c>
      <c r="F370" s="5">
        <v>90196.807215960798</v>
      </c>
      <c r="G370" s="5">
        <v>87381.923515982402</v>
      </c>
    </row>
    <row r="371" spans="1:7" x14ac:dyDescent="0.55000000000000004">
      <c r="A371" s="3">
        <v>12</v>
      </c>
      <c r="B371" s="3">
        <v>27</v>
      </c>
      <c r="C371" s="5">
        <v>317505.42547539499</v>
      </c>
      <c r="D371" s="5">
        <v>395092.510631888</v>
      </c>
      <c r="E371" s="5">
        <v>424590.93102757999</v>
      </c>
      <c r="F371" s="5">
        <v>432960.27863515698</v>
      </c>
      <c r="G371" s="5">
        <v>467636.760853543</v>
      </c>
    </row>
    <row r="372" spans="1:7" x14ac:dyDescent="0.55000000000000004">
      <c r="A372" s="3">
        <v>12</v>
      </c>
      <c r="B372" s="3">
        <v>28</v>
      </c>
      <c r="C372" s="5">
        <v>164703.78483193499</v>
      </c>
      <c r="D372" s="5">
        <v>166752.924271973</v>
      </c>
      <c r="E372" s="5">
        <v>166435.20654313601</v>
      </c>
      <c r="F372" s="5">
        <v>165494.24063048101</v>
      </c>
      <c r="G372" s="5">
        <v>167148.85355462</v>
      </c>
    </row>
    <row r="373" spans="1:7" x14ac:dyDescent="0.55000000000000004">
      <c r="A373" s="3">
        <v>12</v>
      </c>
      <c r="B373" s="3">
        <v>29</v>
      </c>
      <c r="C373" s="5">
        <v>153988.920649298</v>
      </c>
      <c r="D373" s="5">
        <v>155896.48926456101</v>
      </c>
      <c r="E373" s="5">
        <v>159241.88728414901</v>
      </c>
      <c r="F373" s="5">
        <v>155344.12758531401</v>
      </c>
      <c r="G373" s="5">
        <v>162601.75446771999</v>
      </c>
    </row>
    <row r="374" spans="1:7" x14ac:dyDescent="0.55000000000000004">
      <c r="A374" s="3">
        <v>12</v>
      </c>
      <c r="B374" s="3">
        <v>30</v>
      </c>
      <c r="C374" s="5">
        <v>370515.536179683</v>
      </c>
      <c r="D374" s="5">
        <v>467679.37983971101</v>
      </c>
      <c r="E374" s="5">
        <v>543233.78074721596</v>
      </c>
      <c r="F374" s="5">
        <v>533659.76682254102</v>
      </c>
      <c r="G374" s="5">
        <v>564537.79390022706</v>
      </c>
    </row>
    <row r="375" spans="1:7" x14ac:dyDescent="0.55000000000000004">
      <c r="A375" s="3">
        <v>12</v>
      </c>
      <c r="B375" s="3">
        <v>31</v>
      </c>
      <c r="C375" s="5">
        <v>386558.59668229101</v>
      </c>
      <c r="D375" s="5">
        <v>354901.35915285198</v>
      </c>
      <c r="E375" s="5">
        <v>346528.74825296702</v>
      </c>
      <c r="F375" s="5">
        <v>317411.158585147</v>
      </c>
      <c r="G375" s="5">
        <v>349581.039815959</v>
      </c>
    </row>
    <row r="376" spans="1:7" x14ac:dyDescent="0.55000000000000004">
      <c r="A376" s="3">
        <v>13</v>
      </c>
      <c r="B376" s="3">
        <v>1</v>
      </c>
      <c r="C376" s="5">
        <v>45868.436454594201</v>
      </c>
      <c r="D376" s="5">
        <v>43570.1988428931</v>
      </c>
      <c r="E376" s="5">
        <v>43914.487984882297</v>
      </c>
      <c r="F376" s="5">
        <v>42120.015564303001</v>
      </c>
      <c r="G376" s="5">
        <v>40289.2316465568</v>
      </c>
    </row>
    <row r="377" spans="1:7" x14ac:dyDescent="0.55000000000000004">
      <c r="A377" s="3">
        <v>13</v>
      </c>
      <c r="B377" s="3">
        <v>2</v>
      </c>
      <c r="C377" s="5">
        <v>7018.4725560535899</v>
      </c>
      <c r="D377" s="5">
        <v>10562.1963710573</v>
      </c>
      <c r="E377" s="5">
        <v>8338.2989822417894</v>
      </c>
      <c r="F377" s="5">
        <v>8747.6095137928096</v>
      </c>
      <c r="G377" s="5">
        <v>9248.9701599240198</v>
      </c>
    </row>
    <row r="378" spans="1:7" x14ac:dyDescent="0.55000000000000004">
      <c r="A378" s="3">
        <v>13</v>
      </c>
      <c r="B378" s="3">
        <v>3</v>
      </c>
      <c r="C378" s="5">
        <v>132879.653480304</v>
      </c>
      <c r="D378" s="5">
        <v>122400.75940583</v>
      </c>
      <c r="E378" s="5">
        <v>133468.49147377699</v>
      </c>
      <c r="F378" s="5">
        <v>140472.281671262</v>
      </c>
      <c r="G378" s="5">
        <v>153945.18066215701</v>
      </c>
    </row>
    <row r="379" spans="1:7" x14ac:dyDescent="0.55000000000000004">
      <c r="A379" s="3">
        <v>13</v>
      </c>
      <c r="B379" s="3">
        <v>4</v>
      </c>
      <c r="C379" s="5">
        <v>53197.205795656198</v>
      </c>
      <c r="D379" s="5">
        <v>42553.6162750523</v>
      </c>
      <c r="E379" s="5">
        <v>45475.682221889598</v>
      </c>
      <c r="F379" s="5">
        <v>38005.902581799201</v>
      </c>
      <c r="G379" s="5">
        <v>41676.741505588601</v>
      </c>
    </row>
    <row r="380" spans="1:7" x14ac:dyDescent="0.55000000000000004">
      <c r="A380" s="3">
        <v>13</v>
      </c>
      <c r="B380" s="3">
        <v>5</v>
      </c>
      <c r="C380" s="5">
        <v>37774.7780549854</v>
      </c>
      <c r="D380" s="5">
        <v>30650.751895439</v>
      </c>
      <c r="E380" s="5">
        <v>32126.831999788199</v>
      </c>
      <c r="F380" s="5">
        <v>29799.089343526801</v>
      </c>
      <c r="G380" s="5">
        <v>30040.7201539507</v>
      </c>
    </row>
    <row r="381" spans="1:7" x14ac:dyDescent="0.55000000000000004">
      <c r="A381" s="3">
        <v>13</v>
      </c>
      <c r="B381" s="3">
        <v>6</v>
      </c>
      <c r="C381" s="5">
        <v>152619.75959122801</v>
      </c>
      <c r="D381" s="5">
        <v>133122.74836205901</v>
      </c>
      <c r="E381" s="5">
        <v>153278.56296939601</v>
      </c>
      <c r="F381" s="5">
        <v>157029.53082915099</v>
      </c>
      <c r="G381" s="5">
        <v>152985.888415469</v>
      </c>
    </row>
    <row r="382" spans="1:7" x14ac:dyDescent="0.55000000000000004">
      <c r="A382" s="3">
        <v>13</v>
      </c>
      <c r="B382" s="3">
        <v>7</v>
      </c>
      <c r="C382" s="5">
        <v>27405.3454403793</v>
      </c>
      <c r="D382" s="5">
        <v>24771.871042726201</v>
      </c>
      <c r="E382" s="5">
        <v>25677.6860701646</v>
      </c>
      <c r="F382" s="5">
        <v>24696.132169579399</v>
      </c>
      <c r="G382" s="5">
        <v>25897.9111308092</v>
      </c>
    </row>
    <row r="383" spans="1:7" x14ac:dyDescent="0.55000000000000004">
      <c r="A383" s="3">
        <v>13</v>
      </c>
      <c r="B383" s="3">
        <v>8</v>
      </c>
      <c r="C383" s="5">
        <v>44170.836604930701</v>
      </c>
      <c r="D383" s="5">
        <v>36199.625738847797</v>
      </c>
      <c r="E383" s="5">
        <v>45001.034971280998</v>
      </c>
      <c r="F383" s="5">
        <v>39333.185610883498</v>
      </c>
      <c r="G383" s="5">
        <v>39058.617968306098</v>
      </c>
    </row>
    <row r="384" spans="1:7" x14ac:dyDescent="0.55000000000000004">
      <c r="A384" s="3">
        <v>13</v>
      </c>
      <c r="B384" s="3">
        <v>9</v>
      </c>
      <c r="C384" s="5">
        <v>104067.57595380901</v>
      </c>
      <c r="D384" s="5">
        <v>85102.824001237605</v>
      </c>
      <c r="E384" s="5">
        <v>96716.469887381099</v>
      </c>
      <c r="F384" s="5">
        <v>83812.861498021302</v>
      </c>
      <c r="G384" s="5">
        <v>80140.537507522298</v>
      </c>
    </row>
    <row r="385" spans="1:7" x14ac:dyDescent="0.55000000000000004">
      <c r="A385" s="3">
        <v>13</v>
      </c>
      <c r="B385" s="3">
        <v>10</v>
      </c>
      <c r="C385" s="5">
        <v>284590.78548532201</v>
      </c>
      <c r="D385" s="5">
        <v>219744.709891632</v>
      </c>
      <c r="E385" s="5">
        <v>245377.324569519</v>
      </c>
      <c r="F385" s="5">
        <v>227810.59284466601</v>
      </c>
      <c r="G385" s="5">
        <v>233422.966780191</v>
      </c>
    </row>
    <row r="386" spans="1:7" x14ac:dyDescent="0.55000000000000004">
      <c r="A386" s="3">
        <v>13</v>
      </c>
      <c r="B386" s="3">
        <v>11</v>
      </c>
      <c r="C386" s="5">
        <v>77753.060316020594</v>
      </c>
      <c r="D386" s="5">
        <v>60193.4336328149</v>
      </c>
      <c r="E386" s="5">
        <v>57948.075891518398</v>
      </c>
      <c r="F386" s="5">
        <v>55690.345076968202</v>
      </c>
      <c r="G386" s="5">
        <v>52306.635145656597</v>
      </c>
    </row>
    <row r="387" spans="1:7" x14ac:dyDescent="0.55000000000000004">
      <c r="A387" s="3">
        <v>13</v>
      </c>
      <c r="B387" s="3">
        <v>12</v>
      </c>
      <c r="C387" s="5">
        <v>107824.65949692699</v>
      </c>
      <c r="D387" s="5">
        <v>99461.230014709407</v>
      </c>
      <c r="E387" s="5">
        <v>104240.50585988601</v>
      </c>
      <c r="F387" s="5">
        <v>100745.925555977</v>
      </c>
      <c r="G387" s="5">
        <v>111259.01442032</v>
      </c>
    </row>
    <row r="388" spans="1:7" x14ac:dyDescent="0.55000000000000004">
      <c r="A388" s="3">
        <v>13</v>
      </c>
      <c r="B388" s="3">
        <v>13</v>
      </c>
      <c r="C388" s="5">
        <v>119676.374071689</v>
      </c>
      <c r="D388" s="5">
        <v>77432.322315332698</v>
      </c>
      <c r="E388" s="5">
        <v>62566.512471627102</v>
      </c>
      <c r="F388" s="5">
        <v>60639.685415797197</v>
      </c>
      <c r="G388" s="5">
        <v>57825.569131005002</v>
      </c>
    </row>
    <row r="389" spans="1:7" x14ac:dyDescent="0.55000000000000004">
      <c r="A389" s="3">
        <v>13</v>
      </c>
      <c r="B389" s="3">
        <v>14</v>
      </c>
      <c r="C389" s="5">
        <v>72250.282073778202</v>
      </c>
      <c r="D389" s="5">
        <v>80410.396532231796</v>
      </c>
      <c r="E389" s="5">
        <v>79003.010799994707</v>
      </c>
      <c r="F389" s="5">
        <v>76092.406436665304</v>
      </c>
      <c r="G389" s="5">
        <v>73570.770498545899</v>
      </c>
    </row>
    <row r="390" spans="1:7" x14ac:dyDescent="0.55000000000000004">
      <c r="A390" s="3">
        <v>13</v>
      </c>
      <c r="B390" s="3">
        <v>15</v>
      </c>
      <c r="C390" s="5">
        <v>226413.90570506101</v>
      </c>
      <c r="D390" s="5">
        <v>178260.821995662</v>
      </c>
      <c r="E390" s="5">
        <v>168087.38892597501</v>
      </c>
      <c r="F390" s="5">
        <v>152273.32715918499</v>
      </c>
      <c r="G390" s="5">
        <v>157663.89457320599</v>
      </c>
    </row>
    <row r="391" spans="1:7" x14ac:dyDescent="0.55000000000000004">
      <c r="A391" s="3">
        <v>13</v>
      </c>
      <c r="B391" s="3">
        <v>16</v>
      </c>
      <c r="C391" s="5">
        <v>203375.47210787999</v>
      </c>
      <c r="D391" s="5">
        <v>176578.11657437999</v>
      </c>
      <c r="E391" s="5">
        <v>190343.98811596399</v>
      </c>
      <c r="F391" s="5">
        <v>171906.26403473399</v>
      </c>
      <c r="G391" s="5">
        <v>173693.738320762</v>
      </c>
    </row>
    <row r="392" spans="1:7" x14ac:dyDescent="0.55000000000000004">
      <c r="A392" s="3">
        <v>13</v>
      </c>
      <c r="B392" s="3">
        <v>17</v>
      </c>
      <c r="C392" s="5">
        <v>118944.77122201701</v>
      </c>
      <c r="D392" s="5">
        <v>107422.837033424</v>
      </c>
      <c r="E392" s="5">
        <v>109158.300639951</v>
      </c>
      <c r="F392" s="5">
        <v>112578.231121003</v>
      </c>
      <c r="G392" s="5">
        <v>132957.62765742699</v>
      </c>
    </row>
    <row r="393" spans="1:7" x14ac:dyDescent="0.55000000000000004">
      <c r="A393" s="3">
        <v>13</v>
      </c>
      <c r="B393" s="3">
        <v>18</v>
      </c>
      <c r="C393" s="5">
        <v>964422.84213059896</v>
      </c>
      <c r="D393" s="5">
        <v>923349.36835126404</v>
      </c>
      <c r="E393" s="5">
        <v>926282.322809609</v>
      </c>
      <c r="F393" s="5">
        <v>906139.778739398</v>
      </c>
      <c r="G393" s="5">
        <v>929275.24236636295</v>
      </c>
    </row>
    <row r="394" spans="1:7" x14ac:dyDescent="0.55000000000000004">
      <c r="A394" s="3">
        <v>13</v>
      </c>
      <c r="B394" s="3">
        <v>19</v>
      </c>
      <c r="C394" s="5">
        <v>1613771.64407308</v>
      </c>
      <c r="D394" s="5">
        <v>1598265.73215508</v>
      </c>
      <c r="E394" s="5">
        <v>1687792.8642551301</v>
      </c>
      <c r="F394" s="5">
        <v>1639387.1667172699</v>
      </c>
      <c r="G394" s="5">
        <v>1774814.7885108499</v>
      </c>
    </row>
    <row r="395" spans="1:7" x14ac:dyDescent="0.55000000000000004">
      <c r="A395" s="3">
        <v>13</v>
      </c>
      <c r="B395" s="3">
        <v>20</v>
      </c>
      <c r="C395" s="5">
        <v>1254481.2023211301</v>
      </c>
      <c r="D395" s="5">
        <v>1149634.46067938</v>
      </c>
      <c r="E395" s="5">
        <v>1230110.7349014201</v>
      </c>
      <c r="F395" s="5">
        <v>1122848.1217640999</v>
      </c>
      <c r="G395" s="5">
        <v>1250558.4426216001</v>
      </c>
    </row>
    <row r="396" spans="1:7" x14ac:dyDescent="0.55000000000000004">
      <c r="A396" s="3">
        <v>13</v>
      </c>
      <c r="B396" s="3">
        <v>21</v>
      </c>
      <c r="C396" s="5">
        <v>942040.75366911397</v>
      </c>
      <c r="D396" s="5">
        <v>896088.74266926898</v>
      </c>
      <c r="E396" s="5">
        <v>890811.53455495904</v>
      </c>
      <c r="F396" s="5">
        <v>832984.90883171896</v>
      </c>
      <c r="G396" s="5">
        <v>922626.58072577196</v>
      </c>
    </row>
    <row r="397" spans="1:7" x14ac:dyDescent="0.55000000000000004">
      <c r="A397" s="3">
        <v>13</v>
      </c>
      <c r="B397" s="3">
        <v>22</v>
      </c>
      <c r="C397" s="5">
        <v>1006217.34616408</v>
      </c>
      <c r="D397" s="5">
        <v>950639.48369550298</v>
      </c>
      <c r="E397" s="5">
        <v>899051.58313248202</v>
      </c>
      <c r="F397" s="5">
        <v>727955.44263614505</v>
      </c>
      <c r="G397" s="5">
        <v>838982.63018496102</v>
      </c>
    </row>
    <row r="398" spans="1:7" x14ac:dyDescent="0.55000000000000004">
      <c r="A398" s="3">
        <v>13</v>
      </c>
      <c r="B398" s="3">
        <v>23</v>
      </c>
      <c r="C398" s="5">
        <v>210695.512787752</v>
      </c>
      <c r="D398" s="5">
        <v>235134.54047024099</v>
      </c>
      <c r="E398" s="5">
        <v>296455.72347860801</v>
      </c>
      <c r="F398" s="5">
        <v>324650.037184969</v>
      </c>
      <c r="G398" s="5">
        <v>386449.38619145798</v>
      </c>
    </row>
    <row r="399" spans="1:7" x14ac:dyDescent="0.55000000000000004">
      <c r="A399" s="3">
        <v>13</v>
      </c>
      <c r="B399" s="3">
        <v>24</v>
      </c>
      <c r="C399" s="5">
        <v>1330488.4085142801</v>
      </c>
      <c r="D399" s="5">
        <v>1228098.7495893899</v>
      </c>
      <c r="E399" s="5">
        <v>1424126.9135525201</v>
      </c>
      <c r="F399" s="5">
        <v>1481084.4655063299</v>
      </c>
      <c r="G399" s="5">
        <v>1693620.11514172</v>
      </c>
    </row>
    <row r="400" spans="1:7" x14ac:dyDescent="0.55000000000000004">
      <c r="A400" s="3">
        <v>13</v>
      </c>
      <c r="B400" s="3">
        <v>25</v>
      </c>
      <c r="C400" s="5">
        <v>647795.64360327099</v>
      </c>
      <c r="D400" s="5">
        <v>608449.60735185596</v>
      </c>
      <c r="E400" s="5">
        <v>603762.72821536101</v>
      </c>
      <c r="F400" s="5">
        <v>619328.34136439895</v>
      </c>
      <c r="G400" s="5">
        <v>630239.57193213899</v>
      </c>
    </row>
    <row r="401" spans="1:7" x14ac:dyDescent="0.55000000000000004">
      <c r="A401" s="3">
        <v>13</v>
      </c>
      <c r="B401" s="3">
        <v>26</v>
      </c>
      <c r="C401" s="5">
        <v>461471.05512660899</v>
      </c>
      <c r="D401" s="5">
        <v>434727.683180149</v>
      </c>
      <c r="E401" s="5">
        <v>521946.31895527698</v>
      </c>
      <c r="F401" s="5">
        <v>534185.21933447698</v>
      </c>
      <c r="G401" s="5">
        <v>589036.02210859105</v>
      </c>
    </row>
    <row r="402" spans="1:7" x14ac:dyDescent="0.55000000000000004">
      <c r="A402" s="3">
        <v>13</v>
      </c>
      <c r="B402" s="3">
        <v>27</v>
      </c>
      <c r="C402" s="5">
        <v>1563487.3860718601</v>
      </c>
      <c r="D402" s="5">
        <v>1822112.26393229</v>
      </c>
      <c r="E402" s="5">
        <v>2116016.0207246901</v>
      </c>
      <c r="F402" s="5">
        <v>1986649.2238179799</v>
      </c>
      <c r="G402" s="5">
        <v>2439199.3287331099</v>
      </c>
    </row>
    <row r="403" spans="1:7" x14ac:dyDescent="0.55000000000000004">
      <c r="A403" s="3">
        <v>13</v>
      </c>
      <c r="B403" s="3">
        <v>28</v>
      </c>
      <c r="C403" s="5">
        <v>522426.60862102598</v>
      </c>
      <c r="D403" s="5">
        <v>515526.08165011997</v>
      </c>
      <c r="E403" s="5">
        <v>526792.02322398999</v>
      </c>
      <c r="F403" s="5">
        <v>549669.31773328094</v>
      </c>
      <c r="G403" s="5">
        <v>555312.10899336997</v>
      </c>
    </row>
    <row r="404" spans="1:7" x14ac:dyDescent="0.55000000000000004">
      <c r="A404" s="3">
        <v>13</v>
      </c>
      <c r="B404" s="3">
        <v>29</v>
      </c>
      <c r="C404" s="5">
        <v>384596.129542618</v>
      </c>
      <c r="D404" s="5">
        <v>358572.53728420002</v>
      </c>
      <c r="E404" s="5">
        <v>403123.10152423498</v>
      </c>
      <c r="F404" s="5">
        <v>373932.12550342799</v>
      </c>
      <c r="G404" s="5">
        <v>411845.612576193</v>
      </c>
    </row>
    <row r="405" spans="1:7" x14ac:dyDescent="0.55000000000000004">
      <c r="A405" s="3">
        <v>13</v>
      </c>
      <c r="B405" s="3">
        <v>30</v>
      </c>
      <c r="C405" s="5">
        <v>885050.34416423901</v>
      </c>
      <c r="D405" s="5">
        <v>974265.24085887405</v>
      </c>
      <c r="E405" s="5">
        <v>1111330.55035029</v>
      </c>
      <c r="F405" s="5">
        <v>1130339.0986981201</v>
      </c>
      <c r="G405" s="5">
        <v>1231404.01231922</v>
      </c>
    </row>
    <row r="406" spans="1:7" x14ac:dyDescent="0.55000000000000004">
      <c r="A406" s="3">
        <v>13</v>
      </c>
      <c r="B406" s="3">
        <v>31</v>
      </c>
      <c r="C406" s="5">
        <v>1004886.33534643</v>
      </c>
      <c r="D406" s="5">
        <v>944236.66540031496</v>
      </c>
      <c r="E406" s="5">
        <v>998255.14161983901</v>
      </c>
      <c r="F406" s="5">
        <v>931519.13252791995</v>
      </c>
      <c r="G406" s="5">
        <v>1005639.35656928</v>
      </c>
    </row>
    <row r="407" spans="1:7" x14ac:dyDescent="0.55000000000000004">
      <c r="A407" s="3">
        <v>14</v>
      </c>
      <c r="B407" s="3">
        <v>1</v>
      </c>
      <c r="C407" s="5">
        <v>64141.236656367699</v>
      </c>
      <c r="D407" s="5">
        <v>56868.782080911202</v>
      </c>
      <c r="E407" s="5">
        <v>61726.385214014299</v>
      </c>
      <c r="F407" s="5">
        <v>59561.362876484302</v>
      </c>
      <c r="G407" s="5">
        <v>55380.329814696299</v>
      </c>
    </row>
    <row r="408" spans="1:7" x14ac:dyDescent="0.55000000000000004">
      <c r="A408" s="3">
        <v>14</v>
      </c>
      <c r="B408" s="3">
        <v>2</v>
      </c>
      <c r="C408" s="5">
        <v>1504.52712202714</v>
      </c>
      <c r="D408" s="5">
        <v>1264.4651413604599</v>
      </c>
      <c r="E408" s="5">
        <v>1301.65774492226</v>
      </c>
      <c r="F408" s="5">
        <v>1008.3856821128001</v>
      </c>
      <c r="G408" s="5">
        <v>990.17301700099904</v>
      </c>
    </row>
    <row r="409" spans="1:7" x14ac:dyDescent="0.55000000000000004">
      <c r="A409" s="3">
        <v>14</v>
      </c>
      <c r="B409" s="3">
        <v>3</v>
      </c>
      <c r="C409" s="5">
        <v>108889.88313222</v>
      </c>
      <c r="D409" s="5">
        <v>106912.500724193</v>
      </c>
      <c r="E409" s="5">
        <v>112420.036399841</v>
      </c>
      <c r="F409" s="5">
        <v>110605.713994869</v>
      </c>
      <c r="G409" s="5">
        <v>119559.89504654999</v>
      </c>
    </row>
    <row r="410" spans="1:7" x14ac:dyDescent="0.55000000000000004">
      <c r="A410" s="3">
        <v>14</v>
      </c>
      <c r="B410" s="3">
        <v>4</v>
      </c>
      <c r="C410" s="5">
        <v>11280.7932892714</v>
      </c>
      <c r="D410" s="5">
        <v>9414.7773220480994</v>
      </c>
      <c r="E410" s="5">
        <v>9661.4172022878902</v>
      </c>
      <c r="F410" s="5">
        <v>9123.37021073287</v>
      </c>
      <c r="G410" s="5">
        <v>10569.222574318301</v>
      </c>
    </row>
    <row r="411" spans="1:7" x14ac:dyDescent="0.55000000000000004">
      <c r="A411" s="3">
        <v>14</v>
      </c>
      <c r="B411" s="3">
        <v>5</v>
      </c>
      <c r="C411" s="5">
        <v>14802.5352776336</v>
      </c>
      <c r="D411" s="5">
        <v>12290.5251141798</v>
      </c>
      <c r="E411" s="5">
        <v>14419.839944757099</v>
      </c>
      <c r="F411" s="5">
        <v>13061.441221298401</v>
      </c>
      <c r="G411" s="5">
        <v>13796.6216403009</v>
      </c>
    </row>
    <row r="412" spans="1:7" x14ac:dyDescent="0.55000000000000004">
      <c r="A412" s="3">
        <v>14</v>
      </c>
      <c r="B412" s="3">
        <v>6</v>
      </c>
      <c r="C412" s="5">
        <v>68189.270142808396</v>
      </c>
      <c r="D412" s="5">
        <v>59382.3318487621</v>
      </c>
      <c r="E412" s="5">
        <v>61227.774048388601</v>
      </c>
      <c r="F412" s="5">
        <v>64586.454293442497</v>
      </c>
      <c r="G412" s="5">
        <v>72403.7639034936</v>
      </c>
    </row>
    <row r="413" spans="1:7" x14ac:dyDescent="0.55000000000000004">
      <c r="A413" s="3">
        <v>14</v>
      </c>
      <c r="B413" s="3">
        <v>7</v>
      </c>
      <c r="C413" s="5">
        <v>23313.831000201099</v>
      </c>
      <c r="D413" s="5">
        <v>18544.266887670201</v>
      </c>
      <c r="E413" s="5">
        <v>18678.997420149601</v>
      </c>
      <c r="F413" s="5">
        <v>18870.521051797401</v>
      </c>
      <c r="G413" s="5">
        <v>22938.907160661602</v>
      </c>
    </row>
    <row r="414" spans="1:7" x14ac:dyDescent="0.55000000000000004">
      <c r="A414" s="3">
        <v>14</v>
      </c>
      <c r="B414" s="3">
        <v>8</v>
      </c>
      <c r="C414" s="5">
        <v>38042.074599187297</v>
      </c>
      <c r="D414" s="5">
        <v>34372.642032996897</v>
      </c>
      <c r="E414" s="5">
        <v>32092.3355670571</v>
      </c>
      <c r="F414" s="5">
        <v>30135.244157466201</v>
      </c>
      <c r="G414" s="5">
        <v>33765.882017165502</v>
      </c>
    </row>
    <row r="415" spans="1:7" x14ac:dyDescent="0.55000000000000004">
      <c r="A415" s="3">
        <v>14</v>
      </c>
      <c r="B415" s="3">
        <v>9</v>
      </c>
      <c r="C415" s="5">
        <v>79667.571103840295</v>
      </c>
      <c r="D415" s="5">
        <v>73066.608616819896</v>
      </c>
      <c r="E415" s="5">
        <v>73208.405794673701</v>
      </c>
      <c r="F415" s="5">
        <v>62128.248340009799</v>
      </c>
      <c r="G415" s="5">
        <v>62247.9321622715</v>
      </c>
    </row>
    <row r="416" spans="1:7" x14ac:dyDescent="0.55000000000000004">
      <c r="A416" s="3">
        <v>14</v>
      </c>
      <c r="B416" s="3">
        <v>10</v>
      </c>
      <c r="C416" s="5">
        <v>202906.471727214</v>
      </c>
      <c r="D416" s="5">
        <v>187603.88633809201</v>
      </c>
      <c r="E416" s="5">
        <v>180922.98309169701</v>
      </c>
      <c r="F416" s="5">
        <v>176438.84930031901</v>
      </c>
      <c r="G416" s="5">
        <v>196860.91595231</v>
      </c>
    </row>
    <row r="417" spans="1:7" x14ac:dyDescent="0.55000000000000004">
      <c r="A417" s="3">
        <v>14</v>
      </c>
      <c r="B417" s="3">
        <v>11</v>
      </c>
      <c r="C417" s="5">
        <v>68017.943907682595</v>
      </c>
      <c r="D417" s="5">
        <v>55997.217324113401</v>
      </c>
      <c r="E417" s="5">
        <v>59573.938706254703</v>
      </c>
      <c r="F417" s="5">
        <v>56641.431466688598</v>
      </c>
      <c r="G417" s="5">
        <v>57220.188209966997</v>
      </c>
    </row>
    <row r="418" spans="1:7" x14ac:dyDescent="0.55000000000000004">
      <c r="A418" s="3">
        <v>14</v>
      </c>
      <c r="B418" s="3">
        <v>12</v>
      </c>
      <c r="C418" s="5">
        <v>76347.610686585002</v>
      </c>
      <c r="D418" s="5">
        <v>74117.187768036107</v>
      </c>
      <c r="E418" s="5">
        <v>71648.778812264907</v>
      </c>
      <c r="F418" s="5">
        <v>70028.958602627303</v>
      </c>
      <c r="G418" s="5">
        <v>74709.412637307105</v>
      </c>
    </row>
    <row r="419" spans="1:7" x14ac:dyDescent="0.55000000000000004">
      <c r="A419" s="3">
        <v>14</v>
      </c>
      <c r="B419" s="3">
        <v>13</v>
      </c>
      <c r="C419" s="5">
        <v>111834.508736805</v>
      </c>
      <c r="D419" s="5">
        <v>73853.6247025708</v>
      </c>
      <c r="E419" s="5">
        <v>61125.199946449597</v>
      </c>
      <c r="F419" s="5">
        <v>54924.847709033696</v>
      </c>
      <c r="G419" s="5">
        <v>62278.312979007598</v>
      </c>
    </row>
    <row r="420" spans="1:7" x14ac:dyDescent="0.55000000000000004">
      <c r="A420" s="3">
        <v>14</v>
      </c>
      <c r="B420" s="3">
        <v>14</v>
      </c>
      <c r="C420" s="5">
        <v>158305.220050556</v>
      </c>
      <c r="D420" s="5">
        <v>151249.74313111301</v>
      </c>
      <c r="E420" s="5">
        <v>162491.68068399699</v>
      </c>
      <c r="F420" s="5">
        <v>155869.83516811</v>
      </c>
      <c r="G420" s="5">
        <v>179130.472353246</v>
      </c>
    </row>
    <row r="421" spans="1:7" x14ac:dyDescent="0.55000000000000004">
      <c r="A421" s="3">
        <v>14</v>
      </c>
      <c r="B421" s="3">
        <v>15</v>
      </c>
      <c r="C421" s="5">
        <v>33249.422518334701</v>
      </c>
      <c r="D421" s="5">
        <v>26363.862495710699</v>
      </c>
      <c r="E421" s="5">
        <v>25901.315701343301</v>
      </c>
      <c r="F421" s="5">
        <v>23504.721079405499</v>
      </c>
      <c r="G421" s="5">
        <v>25733.616363013702</v>
      </c>
    </row>
    <row r="422" spans="1:7" x14ac:dyDescent="0.55000000000000004">
      <c r="A422" s="3">
        <v>14</v>
      </c>
      <c r="B422" s="3">
        <v>16</v>
      </c>
      <c r="C422" s="5">
        <v>95925.169383405606</v>
      </c>
      <c r="D422" s="5">
        <v>87745.425767663299</v>
      </c>
      <c r="E422" s="5">
        <v>85006.799264096102</v>
      </c>
      <c r="F422" s="5">
        <v>76740.844975541797</v>
      </c>
      <c r="G422" s="5">
        <v>82254.252622180997</v>
      </c>
    </row>
    <row r="423" spans="1:7" x14ac:dyDescent="0.55000000000000004">
      <c r="A423" s="3">
        <v>14</v>
      </c>
      <c r="B423" s="3">
        <v>17</v>
      </c>
      <c r="C423" s="5">
        <v>71686.820465453202</v>
      </c>
      <c r="D423" s="5">
        <v>57617.243833732398</v>
      </c>
      <c r="E423" s="5">
        <v>55440.111777523503</v>
      </c>
      <c r="F423" s="5">
        <v>61985.320454974797</v>
      </c>
      <c r="G423" s="5">
        <v>69941.921484224498</v>
      </c>
    </row>
    <row r="424" spans="1:7" x14ac:dyDescent="0.55000000000000004">
      <c r="A424" s="3">
        <v>14</v>
      </c>
      <c r="B424" s="3">
        <v>18</v>
      </c>
      <c r="C424" s="5">
        <v>524488.94929110399</v>
      </c>
      <c r="D424" s="5">
        <v>544707.41223595606</v>
      </c>
      <c r="E424" s="5">
        <v>562440.40423411701</v>
      </c>
      <c r="F424" s="5">
        <v>503208.62761241099</v>
      </c>
      <c r="G424" s="5">
        <v>490490.95261061098</v>
      </c>
    </row>
    <row r="425" spans="1:7" x14ac:dyDescent="0.55000000000000004">
      <c r="A425" s="3">
        <v>14</v>
      </c>
      <c r="B425" s="3">
        <v>19</v>
      </c>
      <c r="C425" s="5">
        <v>233670.42744383001</v>
      </c>
      <c r="D425" s="5">
        <v>244127.637385232</v>
      </c>
      <c r="E425" s="5">
        <v>233494.336280232</v>
      </c>
      <c r="F425" s="5">
        <v>233841.86780384101</v>
      </c>
      <c r="G425" s="5">
        <v>226028.51685676799</v>
      </c>
    </row>
    <row r="426" spans="1:7" x14ac:dyDescent="0.55000000000000004">
      <c r="A426" s="3">
        <v>14</v>
      </c>
      <c r="B426" s="3">
        <v>20</v>
      </c>
      <c r="C426" s="5">
        <v>605819.19405398599</v>
      </c>
      <c r="D426" s="5">
        <v>590537.68940077501</v>
      </c>
      <c r="E426" s="5">
        <v>597256.77373830997</v>
      </c>
      <c r="F426" s="5">
        <v>567650.30684018496</v>
      </c>
      <c r="G426" s="5">
        <v>601285.63878736901</v>
      </c>
    </row>
    <row r="427" spans="1:7" x14ac:dyDescent="0.55000000000000004">
      <c r="A427" s="3">
        <v>14</v>
      </c>
      <c r="B427" s="3">
        <v>21</v>
      </c>
      <c r="C427" s="5">
        <v>471564.89341471199</v>
      </c>
      <c r="D427" s="5">
        <v>472248.50788824301</v>
      </c>
      <c r="E427" s="5">
        <v>474214.98463196802</v>
      </c>
      <c r="F427" s="5">
        <v>465575.96383155498</v>
      </c>
      <c r="G427" s="5">
        <v>468511.49383031297</v>
      </c>
    </row>
    <row r="428" spans="1:7" x14ac:dyDescent="0.55000000000000004">
      <c r="A428" s="3">
        <v>14</v>
      </c>
      <c r="B428" s="3">
        <v>22</v>
      </c>
      <c r="C428" s="5">
        <v>368106.62350139901</v>
      </c>
      <c r="D428" s="5">
        <v>325860.51446966099</v>
      </c>
      <c r="E428" s="5">
        <v>324101.19042270101</v>
      </c>
      <c r="F428" s="5">
        <v>296561.70775678603</v>
      </c>
      <c r="G428" s="5">
        <v>321230.80956019199</v>
      </c>
    </row>
    <row r="429" spans="1:7" x14ac:dyDescent="0.55000000000000004">
      <c r="A429" s="3">
        <v>14</v>
      </c>
      <c r="B429" s="3">
        <v>23</v>
      </c>
      <c r="C429" s="5">
        <v>23587.717671970899</v>
      </c>
      <c r="D429" s="5">
        <v>22510.8278071348</v>
      </c>
      <c r="E429" s="5">
        <v>34765.499989081698</v>
      </c>
      <c r="F429" s="5">
        <v>41128.433946316502</v>
      </c>
      <c r="G429" s="5">
        <v>39521.450976215303</v>
      </c>
    </row>
    <row r="430" spans="1:7" x14ac:dyDescent="0.55000000000000004">
      <c r="A430" s="3">
        <v>14</v>
      </c>
      <c r="B430" s="3">
        <v>24</v>
      </c>
      <c r="C430" s="5">
        <v>232547.280488788</v>
      </c>
      <c r="D430" s="5">
        <v>218030.61959564401</v>
      </c>
      <c r="E430" s="5">
        <v>266673.55325806502</v>
      </c>
      <c r="F430" s="5">
        <v>277736.05241767998</v>
      </c>
      <c r="G430" s="5">
        <v>272770.20575286599</v>
      </c>
    </row>
    <row r="431" spans="1:7" x14ac:dyDescent="0.55000000000000004">
      <c r="A431" s="3">
        <v>14</v>
      </c>
      <c r="B431" s="3">
        <v>25</v>
      </c>
      <c r="C431" s="5">
        <v>128150.237646165</v>
      </c>
      <c r="D431" s="5">
        <v>113883.212907002</v>
      </c>
      <c r="E431" s="5">
        <v>121583.436785543</v>
      </c>
      <c r="F431" s="5">
        <v>126170.84752763</v>
      </c>
      <c r="G431" s="5">
        <v>112712.78285685201</v>
      </c>
    </row>
    <row r="432" spans="1:7" x14ac:dyDescent="0.55000000000000004">
      <c r="A432" s="3">
        <v>14</v>
      </c>
      <c r="B432" s="3">
        <v>26</v>
      </c>
      <c r="C432" s="5">
        <v>154199.98173413999</v>
      </c>
      <c r="D432" s="5">
        <v>146289.07431981701</v>
      </c>
      <c r="E432" s="5">
        <v>167050.70924264699</v>
      </c>
      <c r="F432" s="5">
        <v>171992.20728660101</v>
      </c>
      <c r="G432" s="5">
        <v>175027.32732652401</v>
      </c>
    </row>
    <row r="433" spans="1:7" x14ac:dyDescent="0.55000000000000004">
      <c r="A433" s="3">
        <v>14</v>
      </c>
      <c r="B433" s="3">
        <v>27</v>
      </c>
      <c r="C433" s="5">
        <v>550310.90195581701</v>
      </c>
      <c r="D433" s="5">
        <v>627929.50887219002</v>
      </c>
      <c r="E433" s="5">
        <v>692433.66347142798</v>
      </c>
      <c r="F433" s="5">
        <v>662181.01960621402</v>
      </c>
      <c r="G433" s="5">
        <v>750930.02960019198</v>
      </c>
    </row>
    <row r="434" spans="1:7" x14ac:dyDescent="0.55000000000000004">
      <c r="A434" s="3">
        <v>14</v>
      </c>
      <c r="B434" s="3">
        <v>28</v>
      </c>
      <c r="C434" s="5">
        <v>220470.402207473</v>
      </c>
      <c r="D434" s="5">
        <v>212780.670578869</v>
      </c>
      <c r="E434" s="5">
        <v>219704.32979827799</v>
      </c>
      <c r="F434" s="5">
        <v>232089.327662144</v>
      </c>
      <c r="G434" s="5">
        <v>235998.45562596101</v>
      </c>
    </row>
    <row r="435" spans="1:7" x14ac:dyDescent="0.55000000000000004">
      <c r="A435" s="3">
        <v>14</v>
      </c>
      <c r="B435" s="3">
        <v>29</v>
      </c>
      <c r="C435" s="5">
        <v>194844.183494934</v>
      </c>
      <c r="D435" s="5">
        <v>200483.26433016401</v>
      </c>
      <c r="E435" s="5">
        <v>214331.440255895</v>
      </c>
      <c r="F435" s="5">
        <v>198735.07170222999</v>
      </c>
      <c r="G435" s="5">
        <v>192386.61026166601</v>
      </c>
    </row>
    <row r="436" spans="1:7" x14ac:dyDescent="0.55000000000000004">
      <c r="A436" s="3">
        <v>14</v>
      </c>
      <c r="B436" s="3">
        <v>30</v>
      </c>
      <c r="C436" s="5">
        <v>529047.17394627898</v>
      </c>
      <c r="D436" s="5">
        <v>644268.69547221495</v>
      </c>
      <c r="E436" s="5">
        <v>792200.46356244199</v>
      </c>
      <c r="F436" s="5">
        <v>723112.33201790601</v>
      </c>
      <c r="G436" s="5">
        <v>832506.03163420898</v>
      </c>
    </row>
    <row r="437" spans="1:7" x14ac:dyDescent="0.55000000000000004">
      <c r="A437" s="3">
        <v>14</v>
      </c>
      <c r="B437" s="3">
        <v>31</v>
      </c>
      <c r="C437" s="5">
        <v>473509.33110138099</v>
      </c>
      <c r="D437" s="5">
        <v>448671.82428212999</v>
      </c>
      <c r="E437" s="5">
        <v>446496.08428061398</v>
      </c>
      <c r="F437" s="5">
        <v>407462.385346425</v>
      </c>
      <c r="G437" s="5">
        <v>415133.71219965199</v>
      </c>
    </row>
    <row r="438" spans="1:7" x14ac:dyDescent="0.55000000000000004">
      <c r="A438" s="3">
        <v>15</v>
      </c>
      <c r="B438" s="3">
        <v>1</v>
      </c>
      <c r="C438" s="5">
        <v>143860.593447739</v>
      </c>
      <c r="D438" s="5">
        <v>129174.902524605</v>
      </c>
      <c r="E438" s="5">
        <v>112677.223798431</v>
      </c>
      <c r="F438" s="5">
        <v>108210.21645237</v>
      </c>
      <c r="G438" s="5">
        <v>98561.975191226797</v>
      </c>
    </row>
    <row r="439" spans="1:7" x14ac:dyDescent="0.55000000000000004">
      <c r="A439" s="3">
        <v>15</v>
      </c>
      <c r="B439" s="3">
        <v>2</v>
      </c>
      <c r="C439" s="5">
        <v>6836.6657750194399</v>
      </c>
      <c r="D439" s="5">
        <v>8111.4749323830501</v>
      </c>
      <c r="E439" s="5">
        <v>5354.1633036648</v>
      </c>
      <c r="F439" s="5">
        <v>4659.6334643773398</v>
      </c>
      <c r="G439" s="5">
        <v>5363.3793227434398</v>
      </c>
    </row>
    <row r="440" spans="1:7" x14ac:dyDescent="0.55000000000000004">
      <c r="A440" s="3">
        <v>15</v>
      </c>
      <c r="B440" s="3">
        <v>3</v>
      </c>
      <c r="C440" s="5">
        <v>77936.589607142407</v>
      </c>
      <c r="D440" s="5">
        <v>80863.371748145699</v>
      </c>
      <c r="E440" s="5">
        <v>80070.514445956505</v>
      </c>
      <c r="F440" s="5">
        <v>73955.533399139706</v>
      </c>
      <c r="G440" s="5">
        <v>77176.553042370098</v>
      </c>
    </row>
    <row r="441" spans="1:7" x14ac:dyDescent="0.55000000000000004">
      <c r="A441" s="3">
        <v>15</v>
      </c>
      <c r="B441" s="3">
        <v>4</v>
      </c>
      <c r="C441" s="5">
        <v>27563.057301143599</v>
      </c>
      <c r="D441" s="5">
        <v>23606.567710081901</v>
      </c>
      <c r="E441" s="5">
        <v>20195.6627415158</v>
      </c>
      <c r="F441" s="5">
        <v>16713.811134500698</v>
      </c>
      <c r="G441" s="5">
        <v>16753.6344014817</v>
      </c>
    </row>
    <row r="442" spans="1:7" x14ac:dyDescent="0.55000000000000004">
      <c r="A442" s="3">
        <v>15</v>
      </c>
      <c r="B442" s="3">
        <v>5</v>
      </c>
      <c r="C442" s="5">
        <v>10224.9168627449</v>
      </c>
      <c r="D442" s="5">
        <v>10197.3071254263</v>
      </c>
      <c r="E442" s="5">
        <v>9380.7706589730606</v>
      </c>
      <c r="F442" s="5">
        <v>8862.3365460124205</v>
      </c>
      <c r="G442" s="5">
        <v>9534.8352365721494</v>
      </c>
    </row>
    <row r="443" spans="1:7" x14ac:dyDescent="0.55000000000000004">
      <c r="A443" s="3">
        <v>15</v>
      </c>
      <c r="B443" s="3">
        <v>6</v>
      </c>
      <c r="C443" s="5">
        <v>16573.6790977091</v>
      </c>
      <c r="D443" s="5">
        <v>15706.843596049999</v>
      </c>
      <c r="E443" s="5">
        <v>16016.640280457401</v>
      </c>
      <c r="F443" s="5">
        <v>16339.335394208299</v>
      </c>
      <c r="G443" s="5">
        <v>18194.008426498</v>
      </c>
    </row>
    <row r="444" spans="1:7" x14ac:dyDescent="0.55000000000000004">
      <c r="A444" s="3">
        <v>15</v>
      </c>
      <c r="B444" s="3">
        <v>7</v>
      </c>
      <c r="C444" s="5">
        <v>11817.549053996099</v>
      </c>
      <c r="D444" s="5">
        <v>11255.6806683205</v>
      </c>
      <c r="E444" s="5">
        <v>10268.375012995401</v>
      </c>
      <c r="F444" s="5">
        <v>10234.166453693701</v>
      </c>
      <c r="G444" s="5">
        <v>10942.2934690153</v>
      </c>
    </row>
    <row r="445" spans="1:7" x14ac:dyDescent="0.55000000000000004">
      <c r="A445" s="3">
        <v>15</v>
      </c>
      <c r="B445" s="3">
        <v>8</v>
      </c>
      <c r="C445" s="5">
        <v>17820.872587088899</v>
      </c>
      <c r="D445" s="5">
        <v>19833.9837020552</v>
      </c>
      <c r="E445" s="5">
        <v>17818.9250415559</v>
      </c>
      <c r="F445" s="5">
        <v>17006.862347019902</v>
      </c>
      <c r="G445" s="5">
        <v>19421.3606067898</v>
      </c>
    </row>
    <row r="446" spans="1:7" x14ac:dyDescent="0.55000000000000004">
      <c r="A446" s="3">
        <v>15</v>
      </c>
      <c r="B446" s="3">
        <v>9</v>
      </c>
      <c r="C446" s="5">
        <v>61253.518818976801</v>
      </c>
      <c r="D446" s="5">
        <v>64369.783866248901</v>
      </c>
      <c r="E446" s="5">
        <v>62976.361132172999</v>
      </c>
      <c r="F446" s="5">
        <v>55928.440492179499</v>
      </c>
      <c r="G446" s="5">
        <v>62189.786616645099</v>
      </c>
    </row>
    <row r="447" spans="1:7" x14ac:dyDescent="0.55000000000000004">
      <c r="A447" s="3">
        <v>15</v>
      </c>
      <c r="B447" s="3">
        <v>10</v>
      </c>
      <c r="C447" s="5">
        <v>72341.455887663804</v>
      </c>
      <c r="D447" s="5">
        <v>72982.937004031905</v>
      </c>
      <c r="E447" s="5">
        <v>71460.229065807507</v>
      </c>
      <c r="F447" s="5">
        <v>67134.973783670503</v>
      </c>
      <c r="G447" s="5">
        <v>76052.909634606302</v>
      </c>
    </row>
    <row r="448" spans="1:7" x14ac:dyDescent="0.55000000000000004">
      <c r="A448" s="3">
        <v>15</v>
      </c>
      <c r="B448" s="3">
        <v>11</v>
      </c>
      <c r="C448" s="5">
        <v>39062.783084959803</v>
      </c>
      <c r="D448" s="5">
        <v>33098.330738053803</v>
      </c>
      <c r="E448" s="5">
        <v>30565.293931575801</v>
      </c>
      <c r="F448" s="5">
        <v>30039.234739164898</v>
      </c>
      <c r="G448" s="5">
        <v>30252.423794356298</v>
      </c>
    </row>
    <row r="449" spans="1:7" x14ac:dyDescent="0.55000000000000004">
      <c r="A449" s="3">
        <v>15</v>
      </c>
      <c r="B449" s="3">
        <v>12</v>
      </c>
      <c r="C449" s="5">
        <v>24525.005516034202</v>
      </c>
      <c r="D449" s="5">
        <v>21966.206586010401</v>
      </c>
      <c r="E449" s="5">
        <v>19752.886494754799</v>
      </c>
      <c r="F449" s="5">
        <v>18631.923339279499</v>
      </c>
      <c r="G449" s="5">
        <v>19267.562446685501</v>
      </c>
    </row>
    <row r="450" spans="1:7" x14ac:dyDescent="0.55000000000000004">
      <c r="A450" s="3">
        <v>15</v>
      </c>
      <c r="B450" s="3">
        <v>13</v>
      </c>
      <c r="C450" s="5">
        <v>6879.4563859113896</v>
      </c>
      <c r="D450" s="5">
        <v>5085.9711846527298</v>
      </c>
      <c r="E450" s="5">
        <v>4002.0595829448198</v>
      </c>
      <c r="F450" s="5">
        <v>3360.20315542346</v>
      </c>
      <c r="G450" s="5">
        <v>3634.0110646739399</v>
      </c>
    </row>
    <row r="451" spans="1:7" x14ac:dyDescent="0.55000000000000004">
      <c r="A451" s="3">
        <v>15</v>
      </c>
      <c r="B451" s="3">
        <v>14</v>
      </c>
      <c r="C451" s="5">
        <v>21032.604536207102</v>
      </c>
      <c r="D451" s="5">
        <v>21297.917542085201</v>
      </c>
      <c r="E451" s="5">
        <v>24724.063215747199</v>
      </c>
      <c r="F451" s="5">
        <v>23388.843140287801</v>
      </c>
      <c r="G451" s="5">
        <v>23934.018355742501</v>
      </c>
    </row>
    <row r="452" spans="1:7" x14ac:dyDescent="0.55000000000000004">
      <c r="A452" s="3">
        <v>15</v>
      </c>
      <c r="B452" s="3">
        <v>15</v>
      </c>
      <c r="C452" s="5">
        <v>15935.644066146</v>
      </c>
      <c r="D452" s="5">
        <v>14440.588600123599</v>
      </c>
      <c r="E452" s="5">
        <v>13604.8880824139</v>
      </c>
      <c r="F452" s="5">
        <v>12250.7024398422</v>
      </c>
      <c r="G452" s="5">
        <v>13058.9698442395</v>
      </c>
    </row>
    <row r="453" spans="1:7" x14ac:dyDescent="0.55000000000000004">
      <c r="A453" s="3">
        <v>15</v>
      </c>
      <c r="B453" s="3">
        <v>16</v>
      </c>
      <c r="C453" s="5">
        <v>41492.159742355798</v>
      </c>
      <c r="D453" s="5">
        <v>44559.749223859602</v>
      </c>
      <c r="E453" s="5">
        <v>41165.620728358699</v>
      </c>
      <c r="F453" s="5">
        <v>37073.0326645409</v>
      </c>
      <c r="G453" s="5">
        <v>41082.168558708901</v>
      </c>
    </row>
    <row r="454" spans="1:7" x14ac:dyDescent="0.55000000000000004">
      <c r="A454" s="3">
        <v>15</v>
      </c>
      <c r="B454" s="3">
        <v>17</v>
      </c>
      <c r="C454" s="5">
        <v>35821.992075908704</v>
      </c>
      <c r="D454" s="5">
        <v>29568.215789878799</v>
      </c>
      <c r="E454" s="5">
        <v>28812.4476656525</v>
      </c>
      <c r="F454" s="5">
        <v>31534.999646797402</v>
      </c>
      <c r="G454" s="5">
        <v>30311.8501946463</v>
      </c>
    </row>
    <row r="455" spans="1:7" x14ac:dyDescent="0.55000000000000004">
      <c r="A455" s="3">
        <v>15</v>
      </c>
      <c r="B455" s="3">
        <v>18</v>
      </c>
      <c r="C455" s="5">
        <v>259473.917312687</v>
      </c>
      <c r="D455" s="5">
        <v>227841.56910724399</v>
      </c>
      <c r="E455" s="5">
        <v>241955.107408693</v>
      </c>
      <c r="F455" s="5">
        <v>221536.26796474899</v>
      </c>
      <c r="G455" s="5">
        <v>210820.03418037301</v>
      </c>
    </row>
    <row r="456" spans="1:7" x14ac:dyDescent="0.55000000000000004">
      <c r="A456" s="3">
        <v>15</v>
      </c>
      <c r="B456" s="3">
        <v>19</v>
      </c>
      <c r="C456" s="5">
        <v>119138.19091351599</v>
      </c>
      <c r="D456" s="5">
        <v>131447.147793012</v>
      </c>
      <c r="E456" s="5">
        <v>109241.76510261399</v>
      </c>
      <c r="F456" s="5">
        <v>122958.86920478</v>
      </c>
      <c r="G456" s="5">
        <v>114868.97452283</v>
      </c>
    </row>
    <row r="457" spans="1:7" x14ac:dyDescent="0.55000000000000004">
      <c r="A457" s="3">
        <v>15</v>
      </c>
      <c r="B457" s="3">
        <v>20</v>
      </c>
      <c r="C457" s="5">
        <v>242328.57953817199</v>
      </c>
      <c r="D457" s="5">
        <v>247384.13787190101</v>
      </c>
      <c r="E457" s="5">
        <v>217537.19731673101</v>
      </c>
      <c r="F457" s="5">
        <v>211475.50855929599</v>
      </c>
      <c r="G457" s="5">
        <v>212699.001117345</v>
      </c>
    </row>
    <row r="458" spans="1:7" x14ac:dyDescent="0.55000000000000004">
      <c r="A458" s="3">
        <v>15</v>
      </c>
      <c r="B458" s="3">
        <v>21</v>
      </c>
      <c r="C458" s="5">
        <v>132053.053745032</v>
      </c>
      <c r="D458" s="5">
        <v>138799.88808890799</v>
      </c>
      <c r="E458" s="5">
        <v>128272.919915333</v>
      </c>
      <c r="F458" s="5">
        <v>121560.422568633</v>
      </c>
      <c r="G458" s="5">
        <v>128480.225501268</v>
      </c>
    </row>
    <row r="459" spans="1:7" x14ac:dyDescent="0.55000000000000004">
      <c r="A459" s="3">
        <v>15</v>
      </c>
      <c r="B459" s="3">
        <v>22</v>
      </c>
      <c r="C459" s="5">
        <v>144940.61764426</v>
      </c>
      <c r="D459" s="5">
        <v>152437.34798629399</v>
      </c>
      <c r="E459" s="5">
        <v>133676.581775959</v>
      </c>
      <c r="F459" s="5">
        <v>118908.49829967201</v>
      </c>
      <c r="G459" s="5">
        <v>95651.044413209805</v>
      </c>
    </row>
    <row r="460" spans="1:7" x14ac:dyDescent="0.55000000000000004">
      <c r="A460" s="3">
        <v>15</v>
      </c>
      <c r="B460" s="3">
        <v>23</v>
      </c>
      <c r="C460" s="5">
        <v>5596.7679320624602</v>
      </c>
      <c r="D460" s="5">
        <v>5373.00073057179</v>
      </c>
      <c r="E460" s="5">
        <v>5767.1449554098099</v>
      </c>
      <c r="F460" s="5">
        <v>5972.0619673856399</v>
      </c>
      <c r="G460" s="5">
        <v>6919.3899184556103</v>
      </c>
    </row>
    <row r="461" spans="1:7" x14ac:dyDescent="0.55000000000000004">
      <c r="A461" s="3">
        <v>15</v>
      </c>
      <c r="B461" s="3">
        <v>24</v>
      </c>
      <c r="C461" s="5">
        <v>21452.287255169998</v>
      </c>
      <c r="D461" s="5">
        <v>21130.483139051201</v>
      </c>
      <c r="E461" s="5">
        <v>21784.001182176798</v>
      </c>
      <c r="F461" s="5">
        <v>21754.364188850199</v>
      </c>
      <c r="G461" s="5">
        <v>24949.130720785</v>
      </c>
    </row>
    <row r="462" spans="1:7" x14ac:dyDescent="0.55000000000000004">
      <c r="A462" s="3">
        <v>15</v>
      </c>
      <c r="B462" s="3">
        <v>25</v>
      </c>
      <c r="C462" s="5">
        <v>44420.430260055298</v>
      </c>
      <c r="D462" s="5">
        <v>39696.751495633602</v>
      </c>
      <c r="E462" s="5">
        <v>42659.667782380602</v>
      </c>
      <c r="F462" s="5">
        <v>41898.336152277501</v>
      </c>
      <c r="G462" s="5">
        <v>42440.315981188003</v>
      </c>
    </row>
    <row r="463" spans="1:7" x14ac:dyDescent="0.55000000000000004">
      <c r="A463" s="3">
        <v>15</v>
      </c>
      <c r="B463" s="3">
        <v>26</v>
      </c>
      <c r="C463" s="5">
        <v>14293.284199637599</v>
      </c>
      <c r="D463" s="5">
        <v>15235.014913748701</v>
      </c>
      <c r="E463" s="5">
        <v>19106.2958321898</v>
      </c>
      <c r="F463" s="5">
        <v>19464.512689645198</v>
      </c>
      <c r="G463" s="5">
        <v>19858.665276872998</v>
      </c>
    </row>
    <row r="464" spans="1:7" x14ac:dyDescent="0.55000000000000004">
      <c r="A464" s="3">
        <v>15</v>
      </c>
      <c r="B464" s="3">
        <v>27</v>
      </c>
      <c r="C464" s="5">
        <v>116912.122477867</v>
      </c>
      <c r="D464" s="5">
        <v>133703.12110236901</v>
      </c>
      <c r="E464" s="5">
        <v>145201.02905382801</v>
      </c>
      <c r="F464" s="5">
        <v>140336.40724986099</v>
      </c>
      <c r="G464" s="5">
        <v>153113.887375747</v>
      </c>
    </row>
    <row r="465" spans="1:7" x14ac:dyDescent="0.55000000000000004">
      <c r="A465" s="3">
        <v>15</v>
      </c>
      <c r="B465" s="3">
        <v>28</v>
      </c>
      <c r="C465" s="5">
        <v>84065.743207190404</v>
      </c>
      <c r="D465" s="5">
        <v>86193.995345430696</v>
      </c>
      <c r="E465" s="5">
        <v>82360.763514674298</v>
      </c>
      <c r="F465" s="5">
        <v>81758.3110249007</v>
      </c>
      <c r="G465" s="5">
        <v>81495.067579191498</v>
      </c>
    </row>
    <row r="466" spans="1:7" x14ac:dyDescent="0.55000000000000004">
      <c r="A466" s="3">
        <v>15</v>
      </c>
      <c r="B466" s="3">
        <v>29</v>
      </c>
      <c r="C466" s="5">
        <v>86247.9745236538</v>
      </c>
      <c r="D466" s="5">
        <v>78564.207176454598</v>
      </c>
      <c r="E466" s="5">
        <v>81710.115685259705</v>
      </c>
      <c r="F466" s="5">
        <v>86055.679741461805</v>
      </c>
      <c r="G466" s="5">
        <v>86896.757506399605</v>
      </c>
    </row>
    <row r="467" spans="1:7" x14ac:dyDescent="0.55000000000000004">
      <c r="A467" s="3">
        <v>15</v>
      </c>
      <c r="B467" s="3">
        <v>30</v>
      </c>
      <c r="C467" s="5">
        <v>223949.61012918499</v>
      </c>
      <c r="D467" s="5">
        <v>255860.63864497899</v>
      </c>
      <c r="E467" s="5">
        <v>229341.723024501</v>
      </c>
      <c r="F467" s="5">
        <v>273120.31263321597</v>
      </c>
      <c r="G467" s="5">
        <v>296802.35880348302</v>
      </c>
    </row>
    <row r="468" spans="1:7" x14ac:dyDescent="0.55000000000000004">
      <c r="A468" s="3">
        <v>15</v>
      </c>
      <c r="B468" s="3">
        <v>31</v>
      </c>
      <c r="C468" s="5">
        <v>165867.80652483701</v>
      </c>
      <c r="D468" s="5">
        <v>162351.555342073</v>
      </c>
      <c r="E468" s="5">
        <v>153672.99838118799</v>
      </c>
      <c r="F468" s="5">
        <v>137012.911245097</v>
      </c>
      <c r="G468" s="5">
        <v>130737.651715969</v>
      </c>
    </row>
    <row r="469" spans="1:7" x14ac:dyDescent="0.55000000000000004">
      <c r="A469" s="3">
        <v>16</v>
      </c>
      <c r="B469" s="3">
        <v>1</v>
      </c>
      <c r="C469" s="5">
        <v>39452.947389139801</v>
      </c>
      <c r="D469" s="5">
        <v>36408.917298559398</v>
      </c>
      <c r="E469" s="5">
        <v>32225.844731065699</v>
      </c>
      <c r="F469" s="5">
        <v>29710.505488241499</v>
      </c>
      <c r="G469" s="5">
        <v>27369.857113084399</v>
      </c>
    </row>
    <row r="470" spans="1:7" x14ac:dyDescent="0.55000000000000004">
      <c r="A470" s="3">
        <v>16</v>
      </c>
      <c r="B470" s="3">
        <v>2</v>
      </c>
      <c r="C470" s="5">
        <v>1358.3056259249199</v>
      </c>
      <c r="D470" s="5">
        <v>1792.71893177175</v>
      </c>
      <c r="E470" s="5">
        <v>693.09078201090097</v>
      </c>
      <c r="F470" s="5">
        <v>610.43914064315004</v>
      </c>
      <c r="G470" s="5">
        <v>661.26553380028997</v>
      </c>
    </row>
    <row r="471" spans="1:7" x14ac:dyDescent="0.55000000000000004">
      <c r="A471" s="3">
        <v>16</v>
      </c>
      <c r="B471" s="3">
        <v>3</v>
      </c>
      <c r="C471" s="5">
        <v>22664.832548987499</v>
      </c>
      <c r="D471" s="5">
        <v>21505.613492436401</v>
      </c>
      <c r="E471" s="5">
        <v>21145.946452878099</v>
      </c>
      <c r="F471" s="5">
        <v>18138.190338280401</v>
      </c>
      <c r="G471" s="5">
        <v>17861.294966969999</v>
      </c>
    </row>
    <row r="472" spans="1:7" x14ac:dyDescent="0.55000000000000004">
      <c r="A472" s="3">
        <v>16</v>
      </c>
      <c r="B472" s="3">
        <v>4</v>
      </c>
      <c r="C472" s="5">
        <v>13195.7610309641</v>
      </c>
      <c r="D472" s="5">
        <v>9742.8146954985605</v>
      </c>
      <c r="E472" s="5">
        <v>10574.9768939357</v>
      </c>
      <c r="F472" s="5">
        <v>8858.8039601896999</v>
      </c>
      <c r="G472" s="5">
        <v>8498.2103297209596</v>
      </c>
    </row>
    <row r="473" spans="1:7" x14ac:dyDescent="0.55000000000000004">
      <c r="A473" s="3">
        <v>16</v>
      </c>
      <c r="B473" s="3">
        <v>5</v>
      </c>
      <c r="C473" s="5">
        <v>6839.4572197809803</v>
      </c>
      <c r="D473" s="5">
        <v>7906.0244141457897</v>
      </c>
      <c r="E473" s="5">
        <v>8343.1254067739101</v>
      </c>
      <c r="F473" s="5">
        <v>7780.1627015780396</v>
      </c>
      <c r="G473" s="5">
        <v>8813.1996691369295</v>
      </c>
    </row>
    <row r="474" spans="1:7" x14ac:dyDescent="0.55000000000000004">
      <c r="A474" s="3">
        <v>16</v>
      </c>
      <c r="B474" s="3">
        <v>6</v>
      </c>
      <c r="C474" s="5">
        <v>25736.510227483501</v>
      </c>
      <c r="D474" s="5">
        <v>28281.945216816799</v>
      </c>
      <c r="E474" s="5">
        <v>27731.968745116101</v>
      </c>
      <c r="F474" s="5">
        <v>27773.447509513699</v>
      </c>
      <c r="G474" s="5">
        <v>29021.116177473901</v>
      </c>
    </row>
    <row r="475" spans="1:7" x14ac:dyDescent="0.55000000000000004">
      <c r="A475" s="3">
        <v>16</v>
      </c>
      <c r="B475" s="3">
        <v>7</v>
      </c>
      <c r="C475" s="5">
        <v>7353.5858213293704</v>
      </c>
      <c r="D475" s="5">
        <v>6111.8794928767102</v>
      </c>
      <c r="E475" s="5">
        <v>6522.1954516690703</v>
      </c>
      <c r="F475" s="5">
        <v>6324.98209614805</v>
      </c>
      <c r="G475" s="5">
        <v>6327.09985523458</v>
      </c>
    </row>
    <row r="476" spans="1:7" x14ac:dyDescent="0.55000000000000004">
      <c r="A476" s="3">
        <v>16</v>
      </c>
      <c r="B476" s="3">
        <v>8</v>
      </c>
      <c r="C476" s="5">
        <v>15693.0457575786</v>
      </c>
      <c r="D476" s="5">
        <v>23257.0322504672</v>
      </c>
      <c r="E476" s="5">
        <v>21664.4122070464</v>
      </c>
      <c r="F476" s="5">
        <v>20965.847208117699</v>
      </c>
      <c r="G476" s="5">
        <v>22960.958719133901</v>
      </c>
    </row>
    <row r="477" spans="1:7" x14ac:dyDescent="0.55000000000000004">
      <c r="A477" s="3">
        <v>16</v>
      </c>
      <c r="B477" s="3">
        <v>9</v>
      </c>
      <c r="C477" s="5">
        <v>53506.099156912802</v>
      </c>
      <c r="D477" s="5">
        <v>47413.831495737701</v>
      </c>
      <c r="E477" s="5">
        <v>46204.352537982501</v>
      </c>
      <c r="F477" s="5">
        <v>41500.449436928997</v>
      </c>
      <c r="G477" s="5">
        <v>41968.065267699203</v>
      </c>
    </row>
    <row r="478" spans="1:7" x14ac:dyDescent="0.55000000000000004">
      <c r="A478" s="3">
        <v>16</v>
      </c>
      <c r="B478" s="3">
        <v>10</v>
      </c>
      <c r="C478" s="5">
        <v>40378.203031091398</v>
      </c>
      <c r="D478" s="5">
        <v>42158.623669412496</v>
      </c>
      <c r="E478" s="5">
        <v>43193.537993771199</v>
      </c>
      <c r="F478" s="5">
        <v>40396.015187832098</v>
      </c>
      <c r="G478" s="5">
        <v>42665.201190906097</v>
      </c>
    </row>
    <row r="479" spans="1:7" x14ac:dyDescent="0.55000000000000004">
      <c r="A479" s="3">
        <v>16</v>
      </c>
      <c r="B479" s="3">
        <v>11</v>
      </c>
      <c r="C479" s="5">
        <v>21481.196680381301</v>
      </c>
      <c r="D479" s="5">
        <v>18277.7030259403</v>
      </c>
      <c r="E479" s="5">
        <v>20180.6139520672</v>
      </c>
      <c r="F479" s="5">
        <v>20373.238689307</v>
      </c>
      <c r="G479" s="5">
        <v>20895.772850355399</v>
      </c>
    </row>
    <row r="480" spans="1:7" x14ac:dyDescent="0.55000000000000004">
      <c r="A480" s="3">
        <v>16</v>
      </c>
      <c r="B480" s="3">
        <v>12</v>
      </c>
      <c r="C480" s="5">
        <v>7385.5497699780199</v>
      </c>
      <c r="D480" s="5">
        <v>5629.8944635326698</v>
      </c>
      <c r="E480" s="5">
        <v>5539.76382700056</v>
      </c>
      <c r="F480" s="5">
        <v>5278.9718289736402</v>
      </c>
      <c r="G480" s="5">
        <v>6058.8773368177799</v>
      </c>
    </row>
    <row r="481" spans="1:7" x14ac:dyDescent="0.55000000000000004">
      <c r="A481" s="3">
        <v>16</v>
      </c>
      <c r="B481" s="3">
        <v>13</v>
      </c>
      <c r="C481" s="5">
        <v>1651.83592699366</v>
      </c>
      <c r="D481" s="5">
        <v>638.03580201815805</v>
      </c>
      <c r="E481" s="5">
        <v>386.32130909430202</v>
      </c>
      <c r="F481" s="5">
        <v>327.27502094471203</v>
      </c>
      <c r="G481" s="5">
        <v>263.57474130803303</v>
      </c>
    </row>
    <row r="482" spans="1:7" x14ac:dyDescent="0.55000000000000004">
      <c r="A482" s="3">
        <v>16</v>
      </c>
      <c r="B482" s="3">
        <v>14</v>
      </c>
      <c r="C482" s="5">
        <v>13020.753617050201</v>
      </c>
      <c r="D482" s="5">
        <v>10598.6956260732</v>
      </c>
      <c r="E482" s="5">
        <v>11497.9051263253</v>
      </c>
      <c r="F482" s="5">
        <v>11411.1419296849</v>
      </c>
      <c r="G482" s="5">
        <v>11716.6198521304</v>
      </c>
    </row>
    <row r="483" spans="1:7" x14ac:dyDescent="0.55000000000000004">
      <c r="A483" s="3">
        <v>16</v>
      </c>
      <c r="B483" s="3">
        <v>15</v>
      </c>
      <c r="C483" s="5">
        <v>10245.729555858001</v>
      </c>
      <c r="D483" s="5">
        <v>8445.6475513481801</v>
      </c>
      <c r="E483" s="5">
        <v>6829.5094646161797</v>
      </c>
      <c r="F483" s="5">
        <v>5700.6761697953098</v>
      </c>
      <c r="G483" s="5">
        <v>5003.8659072435103</v>
      </c>
    </row>
    <row r="484" spans="1:7" x14ac:dyDescent="0.55000000000000004">
      <c r="A484" s="3">
        <v>16</v>
      </c>
      <c r="B484" s="3">
        <v>16</v>
      </c>
      <c r="C484" s="5">
        <v>41411.679614128698</v>
      </c>
      <c r="D484" s="5">
        <v>38935.959193302799</v>
      </c>
      <c r="E484" s="5">
        <v>41125.704726825898</v>
      </c>
      <c r="F484" s="5">
        <v>36699.768968679396</v>
      </c>
      <c r="G484" s="5">
        <v>38250.019985457096</v>
      </c>
    </row>
    <row r="485" spans="1:7" x14ac:dyDescent="0.55000000000000004">
      <c r="A485" s="3">
        <v>16</v>
      </c>
      <c r="B485" s="3">
        <v>17</v>
      </c>
      <c r="C485" s="5">
        <v>16337.407146276701</v>
      </c>
      <c r="D485" s="5">
        <v>16436.5976602316</v>
      </c>
      <c r="E485" s="5">
        <v>17245.295925734299</v>
      </c>
      <c r="F485" s="5">
        <v>16708.715391357</v>
      </c>
      <c r="G485" s="5">
        <v>21462.438477640299</v>
      </c>
    </row>
    <row r="486" spans="1:7" x14ac:dyDescent="0.55000000000000004">
      <c r="A486" s="3">
        <v>16</v>
      </c>
      <c r="B486" s="3">
        <v>18</v>
      </c>
      <c r="C486" s="5">
        <v>112424.027913553</v>
      </c>
      <c r="D486" s="5">
        <v>102434.810945301</v>
      </c>
      <c r="E486" s="5">
        <v>94081.659735894005</v>
      </c>
      <c r="F486" s="5">
        <v>83906.333196838605</v>
      </c>
      <c r="G486" s="5">
        <v>87748.501962790804</v>
      </c>
    </row>
    <row r="487" spans="1:7" x14ac:dyDescent="0.55000000000000004">
      <c r="A487" s="3">
        <v>16</v>
      </c>
      <c r="B487" s="3">
        <v>19</v>
      </c>
      <c r="C487" s="5">
        <v>56710.481159316601</v>
      </c>
      <c r="D487" s="5">
        <v>49509.789595422597</v>
      </c>
      <c r="E487" s="5">
        <v>50578.550981114597</v>
      </c>
      <c r="F487" s="5">
        <v>44593.663959666701</v>
      </c>
      <c r="G487" s="5">
        <v>48606.992809969503</v>
      </c>
    </row>
    <row r="488" spans="1:7" x14ac:dyDescent="0.55000000000000004">
      <c r="A488" s="3">
        <v>16</v>
      </c>
      <c r="B488" s="3">
        <v>20</v>
      </c>
      <c r="C488" s="5">
        <v>109255.989403969</v>
      </c>
      <c r="D488" s="5">
        <v>98501.284695955503</v>
      </c>
      <c r="E488" s="5">
        <v>100264.933927005</v>
      </c>
      <c r="F488" s="5">
        <v>88761.655828069299</v>
      </c>
      <c r="G488" s="5">
        <v>96051.285134555204</v>
      </c>
    </row>
    <row r="489" spans="1:7" x14ac:dyDescent="0.55000000000000004">
      <c r="A489" s="3">
        <v>16</v>
      </c>
      <c r="B489" s="3">
        <v>21</v>
      </c>
      <c r="C489" s="5">
        <v>61888.619431507002</v>
      </c>
      <c r="D489" s="5">
        <v>59293.180459190597</v>
      </c>
      <c r="E489" s="5">
        <v>58501.649736491301</v>
      </c>
      <c r="F489" s="5">
        <v>54848.089111711903</v>
      </c>
      <c r="G489" s="5">
        <v>58174.220243099502</v>
      </c>
    </row>
    <row r="490" spans="1:7" x14ac:dyDescent="0.55000000000000004">
      <c r="A490" s="3">
        <v>16</v>
      </c>
      <c r="B490" s="3">
        <v>22</v>
      </c>
      <c r="C490" s="5">
        <v>55323.542234770699</v>
      </c>
      <c r="D490" s="5">
        <v>64116.810238917897</v>
      </c>
      <c r="E490" s="5">
        <v>45259.753286202998</v>
      </c>
      <c r="F490" s="5">
        <v>43412.086670911798</v>
      </c>
      <c r="G490" s="5">
        <v>37332.441278378901</v>
      </c>
    </row>
    <row r="491" spans="1:7" x14ac:dyDescent="0.55000000000000004">
      <c r="A491" s="3">
        <v>16</v>
      </c>
      <c r="B491" s="3">
        <v>23</v>
      </c>
      <c r="C491" s="5">
        <v>3622.5287518361301</v>
      </c>
      <c r="D491" s="5">
        <v>3250.0201944465398</v>
      </c>
      <c r="E491" s="5">
        <v>3896.4201231093498</v>
      </c>
      <c r="F491" s="5">
        <v>4008.9195147389901</v>
      </c>
      <c r="G491" s="5">
        <v>4340.6902989270102</v>
      </c>
    </row>
    <row r="492" spans="1:7" x14ac:dyDescent="0.55000000000000004">
      <c r="A492" s="3">
        <v>16</v>
      </c>
      <c r="B492" s="3">
        <v>24</v>
      </c>
      <c r="C492" s="5">
        <v>13374.9801256232</v>
      </c>
      <c r="D492" s="5">
        <v>12607.8293449745</v>
      </c>
      <c r="E492" s="5">
        <v>14557.9019396435</v>
      </c>
      <c r="F492" s="5">
        <v>15039.727263152499</v>
      </c>
      <c r="G492" s="5">
        <v>15542.9072766514</v>
      </c>
    </row>
    <row r="493" spans="1:7" x14ac:dyDescent="0.55000000000000004">
      <c r="A493" s="3">
        <v>16</v>
      </c>
      <c r="B493" s="3">
        <v>25</v>
      </c>
      <c r="C493" s="5">
        <v>26222.3261250832</v>
      </c>
      <c r="D493" s="5">
        <v>22151.746207161599</v>
      </c>
      <c r="E493" s="5">
        <v>22123.797033090901</v>
      </c>
      <c r="F493" s="5">
        <v>22922.179383227402</v>
      </c>
      <c r="G493" s="5">
        <v>23535.0118902955</v>
      </c>
    </row>
    <row r="494" spans="1:7" x14ac:dyDescent="0.55000000000000004">
      <c r="A494" s="3">
        <v>16</v>
      </c>
      <c r="B494" s="3">
        <v>26</v>
      </c>
      <c r="C494" s="5">
        <v>6121.4744397057202</v>
      </c>
      <c r="D494" s="5">
        <v>6707.8967855371102</v>
      </c>
      <c r="E494" s="5">
        <v>8902.9829886886801</v>
      </c>
      <c r="F494" s="5">
        <v>7629.6100382422901</v>
      </c>
      <c r="G494" s="5">
        <v>5467.7108292207104</v>
      </c>
    </row>
    <row r="495" spans="1:7" x14ac:dyDescent="0.55000000000000004">
      <c r="A495" s="3">
        <v>16</v>
      </c>
      <c r="B495" s="3">
        <v>27</v>
      </c>
      <c r="C495" s="5">
        <v>59121.067725453999</v>
      </c>
      <c r="D495" s="5">
        <v>71602.548653316306</v>
      </c>
      <c r="E495" s="5">
        <v>68984.415118833494</v>
      </c>
      <c r="F495" s="5">
        <v>72207.134014889307</v>
      </c>
      <c r="G495" s="5">
        <v>79758.169235371301</v>
      </c>
    </row>
    <row r="496" spans="1:7" x14ac:dyDescent="0.55000000000000004">
      <c r="A496" s="3">
        <v>16</v>
      </c>
      <c r="B496" s="3">
        <v>28</v>
      </c>
      <c r="C496" s="5">
        <v>33080.468640590399</v>
      </c>
      <c r="D496" s="5">
        <v>30723.206013197501</v>
      </c>
      <c r="E496" s="5">
        <v>31706.882545373301</v>
      </c>
      <c r="F496" s="5">
        <v>32311.189513491001</v>
      </c>
      <c r="G496" s="5">
        <v>32692.096986841301</v>
      </c>
    </row>
    <row r="497" spans="1:7" x14ac:dyDescent="0.55000000000000004">
      <c r="A497" s="3">
        <v>16</v>
      </c>
      <c r="B497" s="3">
        <v>29</v>
      </c>
      <c r="C497" s="5">
        <v>38561.674706842903</v>
      </c>
      <c r="D497" s="5">
        <v>39186.284740754199</v>
      </c>
      <c r="E497" s="5">
        <v>38817.759464816103</v>
      </c>
      <c r="F497" s="5">
        <v>42038.1585682402</v>
      </c>
      <c r="G497" s="5">
        <v>45988.810866338499</v>
      </c>
    </row>
    <row r="498" spans="1:7" x14ac:dyDescent="0.55000000000000004">
      <c r="A498" s="3">
        <v>16</v>
      </c>
      <c r="B498" s="3">
        <v>30</v>
      </c>
      <c r="C498" s="5">
        <v>111355.74421762</v>
      </c>
      <c r="D498" s="5">
        <v>131011.187413287</v>
      </c>
      <c r="E498" s="5">
        <v>127914.177719826</v>
      </c>
      <c r="F498" s="5">
        <v>129223.367119576</v>
      </c>
      <c r="G498" s="5">
        <v>145379.58645324199</v>
      </c>
    </row>
    <row r="499" spans="1:7" x14ac:dyDescent="0.55000000000000004">
      <c r="A499" s="3">
        <v>16</v>
      </c>
      <c r="B499" s="3">
        <v>31</v>
      </c>
      <c r="C499" s="5">
        <v>75236.711046641503</v>
      </c>
      <c r="D499" s="5">
        <v>75194.282019406397</v>
      </c>
      <c r="E499" s="5">
        <v>67059.809205730198</v>
      </c>
      <c r="F499" s="5">
        <v>62628.646844793999</v>
      </c>
      <c r="G499" s="5">
        <v>64538.3548385209</v>
      </c>
    </row>
    <row r="500" spans="1:7" x14ac:dyDescent="0.55000000000000004">
      <c r="A500" s="3">
        <v>17</v>
      </c>
      <c r="B500" s="3">
        <v>1</v>
      </c>
      <c r="C500" s="5">
        <v>35356.460398794101</v>
      </c>
      <c r="D500" s="5">
        <v>31747.739252536099</v>
      </c>
      <c r="E500" s="5">
        <v>29750.805733753899</v>
      </c>
      <c r="F500" s="5">
        <v>27676.884062520199</v>
      </c>
      <c r="G500" s="5">
        <v>25617.322779989699</v>
      </c>
    </row>
    <row r="501" spans="1:7" x14ac:dyDescent="0.55000000000000004">
      <c r="A501" s="3">
        <v>17</v>
      </c>
      <c r="B501" s="3">
        <v>2</v>
      </c>
      <c r="C501" s="5">
        <v>743.62861058947499</v>
      </c>
      <c r="D501" s="5">
        <v>1346.52606275024</v>
      </c>
      <c r="E501" s="5">
        <v>544.18996306094095</v>
      </c>
      <c r="F501" s="5">
        <v>414.57291082628802</v>
      </c>
      <c r="G501" s="5">
        <v>464.06045018355201</v>
      </c>
    </row>
    <row r="502" spans="1:7" x14ac:dyDescent="0.55000000000000004">
      <c r="A502" s="3">
        <v>17</v>
      </c>
      <c r="B502" s="3">
        <v>3</v>
      </c>
      <c r="C502" s="5">
        <v>25891.988560480298</v>
      </c>
      <c r="D502" s="5">
        <v>25460.1306777604</v>
      </c>
      <c r="E502" s="5">
        <v>26063.666039829201</v>
      </c>
      <c r="F502" s="5">
        <v>23407.861497663402</v>
      </c>
      <c r="G502" s="5">
        <v>22754.045794805701</v>
      </c>
    </row>
    <row r="503" spans="1:7" x14ac:dyDescent="0.55000000000000004">
      <c r="A503" s="3">
        <v>17</v>
      </c>
      <c r="B503" s="3">
        <v>4</v>
      </c>
      <c r="C503" s="5">
        <v>29054.711783207</v>
      </c>
      <c r="D503" s="5">
        <v>24637.162205726701</v>
      </c>
      <c r="E503" s="5">
        <v>23804.931355315501</v>
      </c>
      <c r="F503" s="5">
        <v>20430.7232127965</v>
      </c>
      <c r="G503" s="5">
        <v>21609.120093297799</v>
      </c>
    </row>
    <row r="504" spans="1:7" x14ac:dyDescent="0.55000000000000004">
      <c r="A504" s="3">
        <v>17</v>
      </c>
      <c r="B504" s="3">
        <v>5</v>
      </c>
      <c r="C504" s="5">
        <v>4257.42819883834</v>
      </c>
      <c r="D504" s="5">
        <v>3658.6259186473499</v>
      </c>
      <c r="E504" s="5">
        <v>3873.7550866986198</v>
      </c>
      <c r="F504" s="5">
        <v>3553.34457934385</v>
      </c>
      <c r="G504" s="5">
        <v>3746.2349048699898</v>
      </c>
    </row>
    <row r="505" spans="1:7" x14ac:dyDescent="0.55000000000000004">
      <c r="A505" s="3">
        <v>17</v>
      </c>
      <c r="B505" s="3">
        <v>6</v>
      </c>
      <c r="C505" s="5">
        <v>4279.1405496322504</v>
      </c>
      <c r="D505" s="5">
        <v>4417.8536046587897</v>
      </c>
      <c r="E505" s="5">
        <v>5466.7301807470203</v>
      </c>
      <c r="F505" s="5">
        <v>5403.1834452865996</v>
      </c>
      <c r="G505" s="5">
        <v>5642.7242796474102</v>
      </c>
    </row>
    <row r="506" spans="1:7" x14ac:dyDescent="0.55000000000000004">
      <c r="A506" s="3">
        <v>17</v>
      </c>
      <c r="B506" s="3">
        <v>7</v>
      </c>
      <c r="C506" s="5">
        <v>7098.4015018673399</v>
      </c>
      <c r="D506" s="5">
        <v>7735.0423025477603</v>
      </c>
      <c r="E506" s="5">
        <v>7702.58651853625</v>
      </c>
      <c r="F506" s="5">
        <v>6795.7245988773202</v>
      </c>
      <c r="G506" s="5">
        <v>7131.6169741783096</v>
      </c>
    </row>
    <row r="507" spans="1:7" x14ac:dyDescent="0.55000000000000004">
      <c r="A507" s="3">
        <v>17</v>
      </c>
      <c r="B507" s="3">
        <v>8</v>
      </c>
      <c r="C507" s="5">
        <v>5073.1573115841102</v>
      </c>
      <c r="D507" s="5">
        <v>5615.3798043121797</v>
      </c>
      <c r="E507" s="5">
        <v>6130.0412922279502</v>
      </c>
      <c r="F507" s="5">
        <v>5981.3725694205004</v>
      </c>
      <c r="G507" s="5">
        <v>7146.9912291209903</v>
      </c>
    </row>
    <row r="508" spans="1:7" x14ac:dyDescent="0.55000000000000004">
      <c r="A508" s="3">
        <v>17</v>
      </c>
      <c r="B508" s="3">
        <v>9</v>
      </c>
      <c r="C508" s="5">
        <v>17200.6670804674</v>
      </c>
      <c r="D508" s="5">
        <v>18611.135252786</v>
      </c>
      <c r="E508" s="5">
        <v>20253.066911984999</v>
      </c>
      <c r="F508" s="5">
        <v>17897.419946985301</v>
      </c>
      <c r="G508" s="5">
        <v>19343.496437027301</v>
      </c>
    </row>
    <row r="509" spans="1:7" x14ac:dyDescent="0.55000000000000004">
      <c r="A509" s="3">
        <v>17</v>
      </c>
      <c r="B509" s="3">
        <v>10</v>
      </c>
      <c r="C509" s="5">
        <v>54913.507526871501</v>
      </c>
      <c r="D509" s="5">
        <v>56699.447668642897</v>
      </c>
      <c r="E509" s="5">
        <v>61459.664821942002</v>
      </c>
      <c r="F509" s="5">
        <v>55337.399355374</v>
      </c>
      <c r="G509" s="5">
        <v>62808.611846152002</v>
      </c>
    </row>
    <row r="510" spans="1:7" x14ac:dyDescent="0.55000000000000004">
      <c r="A510" s="3">
        <v>17</v>
      </c>
      <c r="B510" s="3">
        <v>11</v>
      </c>
      <c r="C510" s="5">
        <v>22394.1764204459</v>
      </c>
      <c r="D510" s="5">
        <v>21294.763041973099</v>
      </c>
      <c r="E510" s="5">
        <v>20721.099892366499</v>
      </c>
      <c r="F510" s="5">
        <v>19305.157164216798</v>
      </c>
      <c r="G510" s="5">
        <v>18591.0129768355</v>
      </c>
    </row>
    <row r="511" spans="1:7" x14ac:dyDescent="0.55000000000000004">
      <c r="A511" s="3">
        <v>17</v>
      </c>
      <c r="B511" s="3">
        <v>12</v>
      </c>
      <c r="C511" s="5">
        <v>9425.2439628081593</v>
      </c>
      <c r="D511" s="5">
        <v>9048.1389875702007</v>
      </c>
      <c r="E511" s="5">
        <v>10322.886982378201</v>
      </c>
      <c r="F511" s="5">
        <v>9232.0284127361701</v>
      </c>
      <c r="G511" s="5">
        <v>9742.2028660239503</v>
      </c>
    </row>
    <row r="512" spans="1:7" x14ac:dyDescent="0.55000000000000004">
      <c r="A512" s="3">
        <v>17</v>
      </c>
      <c r="B512" s="3">
        <v>13</v>
      </c>
      <c r="C512" s="5">
        <v>7962.8373757767004</v>
      </c>
      <c r="D512" s="5">
        <v>7040.0387876198602</v>
      </c>
      <c r="E512" s="5">
        <v>7370.0608081673799</v>
      </c>
      <c r="F512" s="5">
        <v>6183.9831551402604</v>
      </c>
      <c r="G512" s="5">
        <v>4600.0826179001097</v>
      </c>
    </row>
    <row r="513" spans="1:7" x14ac:dyDescent="0.55000000000000004">
      <c r="A513" s="3">
        <v>17</v>
      </c>
      <c r="B513" s="3">
        <v>14</v>
      </c>
      <c r="C513" s="5">
        <v>6431.4397783654003</v>
      </c>
      <c r="D513" s="5">
        <v>9159.1159135418093</v>
      </c>
      <c r="E513" s="5">
        <v>10494.6679293344</v>
      </c>
      <c r="F513" s="5">
        <v>10302.651332619</v>
      </c>
      <c r="G513" s="5">
        <v>10266.9224100057</v>
      </c>
    </row>
    <row r="514" spans="1:7" x14ac:dyDescent="0.55000000000000004">
      <c r="A514" s="3">
        <v>17</v>
      </c>
      <c r="B514" s="3">
        <v>15</v>
      </c>
      <c r="C514" s="5">
        <v>10437.222344063501</v>
      </c>
      <c r="D514" s="5">
        <v>9494.7065221017692</v>
      </c>
      <c r="E514" s="5">
        <v>9788.2919805492093</v>
      </c>
      <c r="F514" s="5">
        <v>8830.6469436379502</v>
      </c>
      <c r="G514" s="5">
        <v>9068.4232653967501</v>
      </c>
    </row>
    <row r="515" spans="1:7" x14ac:dyDescent="0.55000000000000004">
      <c r="A515" s="3">
        <v>17</v>
      </c>
      <c r="B515" s="3">
        <v>16</v>
      </c>
      <c r="C515" s="5">
        <v>24261.432243714698</v>
      </c>
      <c r="D515" s="5">
        <v>24014.179978339998</v>
      </c>
      <c r="E515" s="5">
        <v>23312.0266418561</v>
      </c>
      <c r="F515" s="5">
        <v>20396.8814345664</v>
      </c>
      <c r="G515" s="5">
        <v>20439.216941992901</v>
      </c>
    </row>
    <row r="516" spans="1:7" x14ac:dyDescent="0.55000000000000004">
      <c r="A516" s="3">
        <v>17</v>
      </c>
      <c r="B516" s="3">
        <v>17</v>
      </c>
      <c r="C516" s="5">
        <v>12203.810615902599</v>
      </c>
      <c r="D516" s="5">
        <v>12225.892147934001</v>
      </c>
      <c r="E516" s="5">
        <v>12096.5872229285</v>
      </c>
      <c r="F516" s="5">
        <v>12879.017165255</v>
      </c>
      <c r="G516" s="5">
        <v>13774.382922680599</v>
      </c>
    </row>
    <row r="517" spans="1:7" x14ac:dyDescent="0.55000000000000004">
      <c r="A517" s="3">
        <v>17</v>
      </c>
      <c r="B517" s="3">
        <v>18</v>
      </c>
      <c r="C517" s="5">
        <v>106839.78088424</v>
      </c>
      <c r="D517" s="5">
        <v>99112.128961933893</v>
      </c>
      <c r="E517" s="5">
        <v>97238.514753719806</v>
      </c>
      <c r="F517" s="5">
        <v>94599.225331220106</v>
      </c>
      <c r="G517" s="5">
        <v>103178.33913679</v>
      </c>
    </row>
    <row r="518" spans="1:7" x14ac:dyDescent="0.55000000000000004">
      <c r="A518" s="3">
        <v>17</v>
      </c>
      <c r="B518" s="3">
        <v>19</v>
      </c>
      <c r="C518" s="5">
        <v>66870.093922105705</v>
      </c>
      <c r="D518" s="5">
        <v>66963.672732175401</v>
      </c>
      <c r="E518" s="5">
        <v>62153.4013489137</v>
      </c>
      <c r="F518" s="5">
        <v>67376.386574563803</v>
      </c>
      <c r="G518" s="5">
        <v>59569.853756326898</v>
      </c>
    </row>
    <row r="519" spans="1:7" x14ac:dyDescent="0.55000000000000004">
      <c r="A519" s="3">
        <v>17</v>
      </c>
      <c r="B519" s="3">
        <v>20</v>
      </c>
      <c r="C519" s="5">
        <v>122156.321438628</v>
      </c>
      <c r="D519" s="5">
        <v>112526.851390657</v>
      </c>
      <c r="E519" s="5">
        <v>107010.418536949</v>
      </c>
      <c r="F519" s="5">
        <v>104091.322619371</v>
      </c>
      <c r="G519" s="5">
        <v>107563.17114108099</v>
      </c>
    </row>
    <row r="520" spans="1:7" x14ac:dyDescent="0.55000000000000004">
      <c r="A520" s="3">
        <v>17</v>
      </c>
      <c r="B520" s="3">
        <v>21</v>
      </c>
      <c r="C520" s="5">
        <v>57959.293175973602</v>
      </c>
      <c r="D520" s="5">
        <v>65455.290086587702</v>
      </c>
      <c r="E520" s="5">
        <v>67834.482573596295</v>
      </c>
      <c r="F520" s="5">
        <v>64397.044082225497</v>
      </c>
      <c r="G520" s="5">
        <v>61271.4138479143</v>
      </c>
    </row>
    <row r="521" spans="1:7" x14ac:dyDescent="0.55000000000000004">
      <c r="A521" s="3">
        <v>17</v>
      </c>
      <c r="B521" s="3">
        <v>22</v>
      </c>
      <c r="C521" s="5">
        <v>90365.205959150699</v>
      </c>
      <c r="D521" s="5">
        <v>92792.7524878728</v>
      </c>
      <c r="E521" s="5">
        <v>77630.141118321699</v>
      </c>
      <c r="F521" s="5">
        <v>58705.486459653701</v>
      </c>
      <c r="G521" s="5">
        <v>64822.710553851903</v>
      </c>
    </row>
    <row r="522" spans="1:7" x14ac:dyDescent="0.55000000000000004">
      <c r="A522" s="3">
        <v>17</v>
      </c>
      <c r="B522" s="3">
        <v>23</v>
      </c>
      <c r="C522" s="5">
        <v>6204.0959254588597</v>
      </c>
      <c r="D522" s="5">
        <v>6111.4648903282596</v>
      </c>
      <c r="E522" s="5">
        <v>6596.8639610656701</v>
      </c>
      <c r="F522" s="5">
        <v>6641.41587079081</v>
      </c>
      <c r="G522" s="5">
        <v>7843.0409830159797</v>
      </c>
    </row>
    <row r="523" spans="1:7" x14ac:dyDescent="0.55000000000000004">
      <c r="A523" s="3">
        <v>17</v>
      </c>
      <c r="B523" s="3">
        <v>24</v>
      </c>
      <c r="C523" s="5">
        <v>18659.5525667732</v>
      </c>
      <c r="D523" s="5">
        <v>14315.5332112667</v>
      </c>
      <c r="E523" s="5">
        <v>15923.754379989399</v>
      </c>
      <c r="F523" s="5">
        <v>15684.215391731101</v>
      </c>
      <c r="G523" s="5">
        <v>18014.077563843301</v>
      </c>
    </row>
    <row r="524" spans="1:7" x14ac:dyDescent="0.55000000000000004">
      <c r="A524" s="3">
        <v>17</v>
      </c>
      <c r="B524" s="3">
        <v>25</v>
      </c>
      <c r="C524" s="5">
        <v>27537.906778381701</v>
      </c>
      <c r="D524" s="5">
        <v>22300.805042673699</v>
      </c>
      <c r="E524" s="5">
        <v>24077.0497020209</v>
      </c>
      <c r="F524" s="5">
        <v>24981.476042449998</v>
      </c>
      <c r="G524" s="5">
        <v>21969.339892075201</v>
      </c>
    </row>
    <row r="525" spans="1:7" x14ac:dyDescent="0.55000000000000004">
      <c r="A525" s="3">
        <v>17</v>
      </c>
      <c r="B525" s="3">
        <v>26</v>
      </c>
      <c r="C525" s="5">
        <v>8437.0199470173993</v>
      </c>
      <c r="D525" s="5">
        <v>8381.7840656139106</v>
      </c>
      <c r="E525" s="5">
        <v>10625.364013733501</v>
      </c>
      <c r="F525" s="5">
        <v>11545.692618254599</v>
      </c>
      <c r="G525" s="5">
        <v>12992.8792723065</v>
      </c>
    </row>
    <row r="526" spans="1:7" x14ac:dyDescent="0.55000000000000004">
      <c r="A526" s="3">
        <v>17</v>
      </c>
      <c r="B526" s="3">
        <v>27</v>
      </c>
      <c r="C526" s="5">
        <v>78148.9022830178</v>
      </c>
      <c r="D526" s="5">
        <v>81791.383738264194</v>
      </c>
      <c r="E526" s="5">
        <v>93925.957646424504</v>
      </c>
      <c r="F526" s="5">
        <v>92438.345219553696</v>
      </c>
      <c r="G526" s="5">
        <v>92637.764194880001</v>
      </c>
    </row>
    <row r="527" spans="1:7" x14ac:dyDescent="0.55000000000000004">
      <c r="A527" s="3">
        <v>17</v>
      </c>
      <c r="B527" s="3">
        <v>28</v>
      </c>
      <c r="C527" s="5">
        <v>42082.573324461002</v>
      </c>
      <c r="D527" s="5">
        <v>40471.015942154103</v>
      </c>
      <c r="E527" s="5">
        <v>43094.581556803598</v>
      </c>
      <c r="F527" s="5">
        <v>43170.537835098199</v>
      </c>
      <c r="G527" s="5">
        <v>43712.460408079598</v>
      </c>
    </row>
    <row r="528" spans="1:7" x14ac:dyDescent="0.55000000000000004">
      <c r="A528" s="3">
        <v>17</v>
      </c>
      <c r="B528" s="3">
        <v>29</v>
      </c>
      <c r="C528" s="5">
        <v>43648.355908957397</v>
      </c>
      <c r="D528" s="5">
        <v>47946.644317548198</v>
      </c>
      <c r="E528" s="5">
        <v>46845.902209948901</v>
      </c>
      <c r="F528" s="5">
        <v>40636.185539481201</v>
      </c>
      <c r="G528" s="5">
        <v>66948.996243780799</v>
      </c>
    </row>
    <row r="529" spans="1:7" x14ac:dyDescent="0.55000000000000004">
      <c r="A529" s="3">
        <v>17</v>
      </c>
      <c r="B529" s="3">
        <v>30</v>
      </c>
      <c r="C529" s="5">
        <v>124312.200383652</v>
      </c>
      <c r="D529" s="5">
        <v>137991.38907312599</v>
      </c>
      <c r="E529" s="5">
        <v>140543.92784922599</v>
      </c>
      <c r="F529" s="5">
        <v>131123.42203927101</v>
      </c>
      <c r="G529" s="5">
        <v>130918.94287356301</v>
      </c>
    </row>
    <row r="530" spans="1:7" x14ac:dyDescent="0.55000000000000004">
      <c r="A530" s="3">
        <v>17</v>
      </c>
      <c r="B530" s="3">
        <v>31</v>
      </c>
      <c r="C530" s="5">
        <v>89532.814002114901</v>
      </c>
      <c r="D530" s="5">
        <v>77863.024698535795</v>
      </c>
      <c r="E530" s="5">
        <v>78083.267751637803</v>
      </c>
      <c r="F530" s="5">
        <v>71034.438074599297</v>
      </c>
      <c r="G530" s="5">
        <v>73916.0250320903</v>
      </c>
    </row>
    <row r="531" spans="1:7" x14ac:dyDescent="0.55000000000000004">
      <c r="A531" s="3">
        <v>18</v>
      </c>
      <c r="B531" s="3">
        <v>1</v>
      </c>
      <c r="C531" s="5">
        <v>33039.218282590402</v>
      </c>
      <c r="D531" s="5">
        <v>30122.378747993302</v>
      </c>
      <c r="E531" s="5">
        <v>27472.6847345817</v>
      </c>
      <c r="F531" s="5">
        <v>25207.141234342402</v>
      </c>
      <c r="G531" s="5">
        <v>23106.678629466998</v>
      </c>
    </row>
    <row r="532" spans="1:7" x14ac:dyDescent="0.55000000000000004">
      <c r="A532" s="3">
        <v>18</v>
      </c>
      <c r="B532" s="3">
        <v>2</v>
      </c>
      <c r="C532" s="5">
        <v>567.14345840386898</v>
      </c>
      <c r="D532" s="5">
        <v>434.16456070869998</v>
      </c>
      <c r="E532" s="5">
        <v>343.85319621045898</v>
      </c>
      <c r="F532" s="5">
        <v>332.48072106164602</v>
      </c>
      <c r="G532" s="5">
        <v>319.45084651228802</v>
      </c>
    </row>
    <row r="533" spans="1:7" x14ac:dyDescent="0.55000000000000004">
      <c r="A533" s="3">
        <v>18</v>
      </c>
      <c r="B533" s="3">
        <v>3</v>
      </c>
      <c r="C533" s="5">
        <v>13862.3217672028</v>
      </c>
      <c r="D533" s="5">
        <v>12012.479471848999</v>
      </c>
      <c r="E533" s="5">
        <v>10915.4352168388</v>
      </c>
      <c r="F533" s="5">
        <v>8859.9129474574202</v>
      </c>
      <c r="G533" s="5">
        <v>9669.0991859832302</v>
      </c>
    </row>
    <row r="534" spans="1:7" x14ac:dyDescent="0.55000000000000004">
      <c r="A534" s="3">
        <v>18</v>
      </c>
      <c r="B534" s="3">
        <v>4</v>
      </c>
      <c r="C534" s="5">
        <v>39874.637463481602</v>
      </c>
      <c r="D534" s="5">
        <v>36456.611014636903</v>
      </c>
      <c r="E534" s="5">
        <v>33328.483466579703</v>
      </c>
      <c r="F534" s="5">
        <v>28165.3963970818</v>
      </c>
      <c r="G534" s="5">
        <v>30412.9229069746</v>
      </c>
    </row>
    <row r="535" spans="1:7" x14ac:dyDescent="0.55000000000000004">
      <c r="A535" s="3">
        <v>18</v>
      </c>
      <c r="B535" s="3">
        <v>5</v>
      </c>
      <c r="C535" s="5">
        <v>5303.76916059827</v>
      </c>
      <c r="D535" s="5">
        <v>4112.5486256924496</v>
      </c>
      <c r="E535" s="5">
        <v>4208.8539078036702</v>
      </c>
      <c r="F535" s="5">
        <v>3840.1656478295199</v>
      </c>
      <c r="G535" s="5">
        <v>3867.5468587149098</v>
      </c>
    </row>
    <row r="536" spans="1:7" x14ac:dyDescent="0.55000000000000004">
      <c r="A536" s="3">
        <v>18</v>
      </c>
      <c r="B536" s="3">
        <v>6</v>
      </c>
      <c r="C536" s="5">
        <v>7237.1885936320195</v>
      </c>
      <c r="D536" s="5">
        <v>7486.9396209997503</v>
      </c>
      <c r="E536" s="5">
        <v>9130.6234675132091</v>
      </c>
      <c r="F536" s="5">
        <v>9345.9895596515307</v>
      </c>
      <c r="G536" s="5">
        <v>9092.8277914664104</v>
      </c>
    </row>
    <row r="537" spans="1:7" x14ac:dyDescent="0.55000000000000004">
      <c r="A537" s="3">
        <v>18</v>
      </c>
      <c r="B537" s="3">
        <v>7</v>
      </c>
      <c r="C537" s="5">
        <v>6121.1086509275301</v>
      </c>
      <c r="D537" s="5">
        <v>5971.1394747142804</v>
      </c>
      <c r="E537" s="5">
        <v>4773.1269942416602</v>
      </c>
      <c r="F537" s="5">
        <v>3943.2212072056</v>
      </c>
      <c r="G537" s="5">
        <v>3892.3050861673401</v>
      </c>
    </row>
    <row r="538" spans="1:7" x14ac:dyDescent="0.55000000000000004">
      <c r="A538" s="3">
        <v>18</v>
      </c>
      <c r="B538" s="3">
        <v>8</v>
      </c>
      <c r="C538" s="5">
        <v>4258.5135347423502</v>
      </c>
      <c r="D538" s="5">
        <v>4116.4132523266398</v>
      </c>
      <c r="E538" s="5">
        <v>4315.5980929228899</v>
      </c>
      <c r="F538" s="5">
        <v>4430.66647841751</v>
      </c>
      <c r="G538" s="5">
        <v>5325.2633320772002</v>
      </c>
    </row>
    <row r="539" spans="1:7" x14ac:dyDescent="0.55000000000000004">
      <c r="A539" s="3">
        <v>18</v>
      </c>
      <c r="B539" s="3">
        <v>9</v>
      </c>
      <c r="C539" s="5">
        <v>10060.3021947947</v>
      </c>
      <c r="D539" s="5">
        <v>11488.749973264699</v>
      </c>
      <c r="E539" s="5">
        <v>11649.435211397</v>
      </c>
      <c r="F539" s="5">
        <v>10355.8946945064</v>
      </c>
      <c r="G539" s="5">
        <v>10997.518542758</v>
      </c>
    </row>
    <row r="540" spans="1:7" x14ac:dyDescent="0.55000000000000004">
      <c r="A540" s="3">
        <v>18</v>
      </c>
      <c r="B540" s="3">
        <v>10</v>
      </c>
      <c r="C540" s="5">
        <v>11152.077900562899</v>
      </c>
      <c r="D540" s="5">
        <v>12317.826190317201</v>
      </c>
      <c r="E540" s="5">
        <v>12428.542169546499</v>
      </c>
      <c r="F540" s="5">
        <v>11604.4958807068</v>
      </c>
      <c r="G540" s="5">
        <v>12487.433182205301</v>
      </c>
    </row>
    <row r="541" spans="1:7" x14ac:dyDescent="0.55000000000000004">
      <c r="A541" s="3">
        <v>18</v>
      </c>
      <c r="B541" s="3">
        <v>11</v>
      </c>
      <c r="C541" s="5">
        <v>20568.608909691899</v>
      </c>
      <c r="D541" s="5">
        <v>18729.176284348301</v>
      </c>
      <c r="E541" s="5">
        <v>17678.587237868502</v>
      </c>
      <c r="F541" s="5">
        <v>19606.512472117702</v>
      </c>
      <c r="G541" s="5">
        <v>19756.3528171609</v>
      </c>
    </row>
    <row r="542" spans="1:7" x14ac:dyDescent="0.55000000000000004">
      <c r="A542" s="3">
        <v>18</v>
      </c>
      <c r="B542" s="3">
        <v>12</v>
      </c>
      <c r="C542" s="5">
        <v>8086.8635517705998</v>
      </c>
      <c r="D542" s="5">
        <v>8533.2953919081392</v>
      </c>
      <c r="E542" s="5">
        <v>7963.9574199222097</v>
      </c>
      <c r="F542" s="5">
        <v>6936.0911891202504</v>
      </c>
      <c r="G542" s="5">
        <v>8070.2319153757198</v>
      </c>
    </row>
    <row r="543" spans="1:7" x14ac:dyDescent="0.55000000000000004">
      <c r="A543" s="3">
        <v>18</v>
      </c>
      <c r="B543" s="3">
        <v>13</v>
      </c>
      <c r="C543" s="5">
        <v>1563.9531944570499</v>
      </c>
      <c r="D543" s="5">
        <v>827.34695607859499</v>
      </c>
      <c r="E543" s="5">
        <v>795.30312539479303</v>
      </c>
      <c r="F543" s="5">
        <v>678.02614242196205</v>
      </c>
      <c r="G543" s="5">
        <v>821.14198905545004</v>
      </c>
    </row>
    <row r="544" spans="1:7" x14ac:dyDescent="0.55000000000000004">
      <c r="A544" s="3">
        <v>18</v>
      </c>
      <c r="B544" s="3">
        <v>14</v>
      </c>
      <c r="C544" s="5">
        <v>7537.1325565862999</v>
      </c>
      <c r="D544" s="5">
        <v>9782.8774068916991</v>
      </c>
      <c r="E544" s="5">
        <v>11006.8218327218</v>
      </c>
      <c r="F544" s="5">
        <v>9064.4853169110102</v>
      </c>
      <c r="G544" s="5">
        <v>10089.491516026599</v>
      </c>
    </row>
    <row r="545" spans="1:7" x14ac:dyDescent="0.55000000000000004">
      <c r="A545" s="3">
        <v>18</v>
      </c>
      <c r="B545" s="3">
        <v>15</v>
      </c>
      <c r="C545" s="5">
        <v>5315.8141152010803</v>
      </c>
      <c r="D545" s="5">
        <v>5047.8481442959901</v>
      </c>
      <c r="E545" s="5">
        <v>5314.2515439109002</v>
      </c>
      <c r="F545" s="5">
        <v>4668.1360200190502</v>
      </c>
      <c r="G545" s="5">
        <v>4902.2514345229902</v>
      </c>
    </row>
    <row r="546" spans="1:7" x14ac:dyDescent="0.55000000000000004">
      <c r="A546" s="3">
        <v>18</v>
      </c>
      <c r="B546" s="3">
        <v>16</v>
      </c>
      <c r="C546" s="5">
        <v>36081.8290477802</v>
      </c>
      <c r="D546" s="5">
        <v>34184.180833763297</v>
      </c>
      <c r="E546" s="5">
        <v>34107.227761838803</v>
      </c>
      <c r="F546" s="5">
        <v>29881.8015288852</v>
      </c>
      <c r="G546" s="5">
        <v>32971.769149716201</v>
      </c>
    </row>
    <row r="547" spans="1:7" x14ac:dyDescent="0.55000000000000004">
      <c r="A547" s="3">
        <v>18</v>
      </c>
      <c r="B547" s="3">
        <v>17</v>
      </c>
      <c r="C547" s="5">
        <v>14626.521284565</v>
      </c>
      <c r="D547" s="5">
        <v>13180.3574361228</v>
      </c>
      <c r="E547" s="5">
        <v>13239.5042758568</v>
      </c>
      <c r="F547" s="5">
        <v>14110.223799421499</v>
      </c>
      <c r="G547" s="5">
        <v>14172.531543146601</v>
      </c>
    </row>
    <row r="548" spans="1:7" x14ac:dyDescent="0.55000000000000004">
      <c r="A548" s="3">
        <v>18</v>
      </c>
      <c r="B548" s="3">
        <v>18</v>
      </c>
      <c r="C548" s="5">
        <v>80210.124823151404</v>
      </c>
      <c r="D548" s="5">
        <v>81590.452222203094</v>
      </c>
      <c r="E548" s="5">
        <v>82553.343719196506</v>
      </c>
      <c r="F548" s="5">
        <v>84083.704417161396</v>
      </c>
      <c r="G548" s="5">
        <v>79977.992964386605</v>
      </c>
    </row>
    <row r="549" spans="1:7" x14ac:dyDescent="0.55000000000000004">
      <c r="A549" s="3">
        <v>18</v>
      </c>
      <c r="B549" s="3">
        <v>19</v>
      </c>
      <c r="C549" s="5">
        <v>40838.521875450097</v>
      </c>
      <c r="D549" s="5">
        <v>40818.171497062402</v>
      </c>
      <c r="E549" s="5">
        <v>45639.866359412103</v>
      </c>
      <c r="F549" s="5">
        <v>37886.766138210704</v>
      </c>
      <c r="G549" s="5">
        <v>38789.673167210203</v>
      </c>
    </row>
    <row r="550" spans="1:7" x14ac:dyDescent="0.55000000000000004">
      <c r="A550" s="3">
        <v>18</v>
      </c>
      <c r="B550" s="3">
        <v>20</v>
      </c>
      <c r="C550" s="5">
        <v>83888.113188046496</v>
      </c>
      <c r="D550" s="5">
        <v>83377.087371967107</v>
      </c>
      <c r="E550" s="5">
        <v>80776.756098012804</v>
      </c>
      <c r="F550" s="5">
        <v>66745.935358114002</v>
      </c>
      <c r="G550" s="5">
        <v>71970.629252590297</v>
      </c>
    </row>
    <row r="551" spans="1:7" x14ac:dyDescent="0.55000000000000004">
      <c r="A551" s="3">
        <v>18</v>
      </c>
      <c r="B551" s="3">
        <v>21</v>
      </c>
      <c r="C551" s="5">
        <v>42005.9394777548</v>
      </c>
      <c r="D551" s="5">
        <v>39083.846902284698</v>
      </c>
      <c r="E551" s="5">
        <v>40525.974685748202</v>
      </c>
      <c r="F551" s="5">
        <v>43136.007066198603</v>
      </c>
      <c r="G551" s="5">
        <v>45907.007063783698</v>
      </c>
    </row>
    <row r="552" spans="1:7" x14ac:dyDescent="0.55000000000000004">
      <c r="A552" s="3">
        <v>18</v>
      </c>
      <c r="B552" s="3">
        <v>22</v>
      </c>
      <c r="C552" s="5">
        <v>46893.896063940199</v>
      </c>
      <c r="D552" s="5">
        <v>39072.786621433203</v>
      </c>
      <c r="E552" s="5">
        <v>45669.938226016202</v>
      </c>
      <c r="F552" s="5">
        <v>37527.616554810003</v>
      </c>
      <c r="G552" s="5">
        <v>39506.511689866697</v>
      </c>
    </row>
    <row r="553" spans="1:7" x14ac:dyDescent="0.55000000000000004">
      <c r="A553" s="3">
        <v>18</v>
      </c>
      <c r="B553" s="3">
        <v>23</v>
      </c>
      <c r="C553" s="5">
        <v>3131.9436418826899</v>
      </c>
      <c r="D553" s="5">
        <v>3208.7542575790299</v>
      </c>
      <c r="E553" s="5">
        <v>3280.1534173380201</v>
      </c>
      <c r="F553" s="5">
        <v>3279.3208426432302</v>
      </c>
      <c r="G553" s="5">
        <v>3410.9176209469902</v>
      </c>
    </row>
    <row r="554" spans="1:7" x14ac:dyDescent="0.55000000000000004">
      <c r="A554" s="3">
        <v>18</v>
      </c>
      <c r="B554" s="3">
        <v>24</v>
      </c>
      <c r="C554" s="5">
        <v>7845.8199567240699</v>
      </c>
      <c r="D554" s="5">
        <v>6883.91330888229</v>
      </c>
      <c r="E554" s="5">
        <v>7293.73735796646</v>
      </c>
      <c r="F554" s="5">
        <v>6997.7600031104203</v>
      </c>
      <c r="G554" s="5">
        <v>7116.4887050878297</v>
      </c>
    </row>
    <row r="555" spans="1:7" x14ac:dyDescent="0.55000000000000004">
      <c r="A555" s="3">
        <v>18</v>
      </c>
      <c r="B555" s="3">
        <v>25</v>
      </c>
      <c r="C555" s="5">
        <v>18361.915342626598</v>
      </c>
      <c r="D555" s="5">
        <v>16513.9637948995</v>
      </c>
      <c r="E555" s="5">
        <v>15435.7313616346</v>
      </c>
      <c r="F555" s="5">
        <v>16107.6432690534</v>
      </c>
      <c r="G555" s="5">
        <v>14817.3167681088</v>
      </c>
    </row>
    <row r="556" spans="1:7" x14ac:dyDescent="0.55000000000000004">
      <c r="A556" s="3">
        <v>18</v>
      </c>
      <c r="B556" s="3">
        <v>26</v>
      </c>
      <c r="C556" s="5">
        <v>3407.6845752551599</v>
      </c>
      <c r="D556" s="5">
        <v>4236.6530252366301</v>
      </c>
      <c r="E556" s="5">
        <v>5309.4561122983296</v>
      </c>
      <c r="F556" s="5">
        <v>5563.0931266146299</v>
      </c>
      <c r="G556" s="5">
        <v>4941.5096548271604</v>
      </c>
    </row>
    <row r="557" spans="1:7" x14ac:dyDescent="0.55000000000000004">
      <c r="A557" s="3">
        <v>18</v>
      </c>
      <c r="B557" s="3">
        <v>27</v>
      </c>
      <c r="C557" s="5">
        <v>45558.471004036503</v>
      </c>
      <c r="D557" s="5">
        <v>50343.697371580798</v>
      </c>
      <c r="E557" s="5">
        <v>53475.288687372202</v>
      </c>
      <c r="F557" s="5">
        <v>52598.941859524901</v>
      </c>
      <c r="G557" s="5">
        <v>53448.778026054599</v>
      </c>
    </row>
    <row r="558" spans="1:7" x14ac:dyDescent="0.55000000000000004">
      <c r="A558" s="3">
        <v>18</v>
      </c>
      <c r="B558" s="3">
        <v>28</v>
      </c>
      <c r="C558" s="5">
        <v>28033.056837495202</v>
      </c>
      <c r="D558" s="5">
        <v>27964.2537116249</v>
      </c>
      <c r="E558" s="5">
        <v>30428.7062179368</v>
      </c>
      <c r="F558" s="5">
        <v>29815.120415891</v>
      </c>
      <c r="G558" s="5">
        <v>30515.502752840301</v>
      </c>
    </row>
    <row r="559" spans="1:7" x14ac:dyDescent="0.55000000000000004">
      <c r="A559" s="3">
        <v>18</v>
      </c>
      <c r="B559" s="3">
        <v>29</v>
      </c>
      <c r="C559" s="5">
        <v>32259.2854098233</v>
      </c>
      <c r="D559" s="5">
        <v>33256.700809726601</v>
      </c>
      <c r="E559" s="5">
        <v>53162.611200528198</v>
      </c>
      <c r="F559" s="5">
        <v>36157.806841360703</v>
      </c>
      <c r="G559" s="5">
        <v>56466.782018669903</v>
      </c>
    </row>
    <row r="560" spans="1:7" x14ac:dyDescent="0.55000000000000004">
      <c r="A560" s="3">
        <v>18</v>
      </c>
      <c r="B560" s="3">
        <v>30</v>
      </c>
      <c r="C560" s="5">
        <v>91929.788048629402</v>
      </c>
      <c r="D560" s="5">
        <v>96150.343452587505</v>
      </c>
      <c r="E560" s="5">
        <v>101892.20696276599</v>
      </c>
      <c r="F560" s="5">
        <v>97482.256070379502</v>
      </c>
      <c r="G560" s="5">
        <v>110065.177032682</v>
      </c>
    </row>
    <row r="561" spans="1:7" x14ac:dyDescent="0.55000000000000004">
      <c r="A561" s="3">
        <v>18</v>
      </c>
      <c r="B561" s="3">
        <v>31</v>
      </c>
      <c r="C561" s="5">
        <v>60994.819519881901</v>
      </c>
      <c r="D561" s="5">
        <v>56459.695356056203</v>
      </c>
      <c r="E561" s="5">
        <v>55937.612807601698</v>
      </c>
      <c r="F561" s="5">
        <v>49328.342032011802</v>
      </c>
      <c r="G561" s="5">
        <v>48050.504059035899</v>
      </c>
    </row>
    <row r="562" spans="1:7" x14ac:dyDescent="0.55000000000000004">
      <c r="A562" s="3">
        <v>19</v>
      </c>
      <c r="B562" s="3">
        <v>1</v>
      </c>
      <c r="C562" s="5">
        <v>58686.670491082601</v>
      </c>
      <c r="D562" s="5">
        <v>52587.799296188299</v>
      </c>
      <c r="E562" s="5">
        <v>50571.989910301701</v>
      </c>
      <c r="F562" s="5">
        <v>46761.383775066701</v>
      </c>
      <c r="G562" s="5">
        <v>44044.335318044497</v>
      </c>
    </row>
    <row r="563" spans="1:7" x14ac:dyDescent="0.55000000000000004">
      <c r="A563" s="3">
        <v>19</v>
      </c>
      <c r="B563" s="3">
        <v>2</v>
      </c>
      <c r="C563" s="5">
        <v>1006.12760530811</v>
      </c>
      <c r="D563" s="5">
        <v>1029.3125547371301</v>
      </c>
      <c r="E563" s="5">
        <v>730.50830763060799</v>
      </c>
      <c r="F563" s="5">
        <v>774.14015133443399</v>
      </c>
      <c r="G563" s="5">
        <v>795.380398607649</v>
      </c>
    </row>
    <row r="564" spans="1:7" x14ac:dyDescent="0.55000000000000004">
      <c r="A564" s="3">
        <v>19</v>
      </c>
      <c r="B564" s="3">
        <v>3</v>
      </c>
      <c r="C564" s="5">
        <v>29292.855323016702</v>
      </c>
      <c r="D564" s="5">
        <v>27332.8356821739</v>
      </c>
      <c r="E564" s="5">
        <v>28658.778620411002</v>
      </c>
      <c r="F564" s="5">
        <v>26684.3645331896</v>
      </c>
      <c r="G564" s="5">
        <v>26000.515218303299</v>
      </c>
    </row>
    <row r="565" spans="1:7" x14ac:dyDescent="0.55000000000000004">
      <c r="A565" s="3">
        <v>19</v>
      </c>
      <c r="B565" s="3">
        <v>4</v>
      </c>
      <c r="C565" s="5">
        <v>6443.14989415742</v>
      </c>
      <c r="D565" s="5">
        <v>5401.2959513300702</v>
      </c>
      <c r="E565" s="5">
        <v>4805.8385125621899</v>
      </c>
      <c r="F565" s="5">
        <v>4165.3471642602199</v>
      </c>
      <c r="G565" s="5">
        <v>4359.0070685187302</v>
      </c>
    </row>
    <row r="566" spans="1:7" x14ac:dyDescent="0.55000000000000004">
      <c r="A566" s="3">
        <v>19</v>
      </c>
      <c r="B566" s="3">
        <v>5</v>
      </c>
      <c r="C566" s="5">
        <v>2810.26632794851</v>
      </c>
      <c r="D566" s="5">
        <v>2715.8399473949298</v>
      </c>
      <c r="E566" s="5">
        <v>2998.0681793751</v>
      </c>
      <c r="F566" s="5">
        <v>2937.5959443213001</v>
      </c>
      <c r="G566" s="5">
        <v>2930.6141183476302</v>
      </c>
    </row>
    <row r="567" spans="1:7" x14ac:dyDescent="0.55000000000000004">
      <c r="A567" s="3">
        <v>19</v>
      </c>
      <c r="B567" s="3">
        <v>6</v>
      </c>
      <c r="C567" s="5">
        <v>3692.7531914359402</v>
      </c>
      <c r="D567" s="5">
        <v>3079.6298256116202</v>
      </c>
      <c r="E567" s="5">
        <v>3848.77865953131</v>
      </c>
      <c r="F567" s="5">
        <v>3570.5172574765302</v>
      </c>
      <c r="G567" s="5">
        <v>3429.54144843526</v>
      </c>
    </row>
    <row r="568" spans="1:7" x14ac:dyDescent="0.55000000000000004">
      <c r="A568" s="3">
        <v>19</v>
      </c>
      <c r="B568" s="3">
        <v>7</v>
      </c>
      <c r="C568" s="5">
        <v>3525.7928232517402</v>
      </c>
      <c r="D568" s="5">
        <v>3393.3827325290199</v>
      </c>
      <c r="E568" s="5">
        <v>3438.6080120258098</v>
      </c>
      <c r="F568" s="5">
        <v>3462.3640704146801</v>
      </c>
      <c r="G568" s="5">
        <v>3348.22833841991</v>
      </c>
    </row>
    <row r="569" spans="1:7" x14ac:dyDescent="0.55000000000000004">
      <c r="A569" s="3">
        <v>19</v>
      </c>
      <c r="B569" s="3">
        <v>8</v>
      </c>
      <c r="C569" s="5">
        <v>3864.9785678776502</v>
      </c>
      <c r="D569" s="5">
        <v>4242.6343108306701</v>
      </c>
      <c r="E569" s="5">
        <v>4766.3880976194296</v>
      </c>
      <c r="F569" s="5">
        <v>4669.4171268750997</v>
      </c>
      <c r="G569" s="5">
        <v>4874.6432124048297</v>
      </c>
    </row>
    <row r="570" spans="1:7" x14ac:dyDescent="0.55000000000000004">
      <c r="A570" s="3">
        <v>19</v>
      </c>
      <c r="B570" s="3">
        <v>9</v>
      </c>
      <c r="C570" s="5">
        <v>9838.8288155866994</v>
      </c>
      <c r="D570" s="5">
        <v>9743.2956825304009</v>
      </c>
      <c r="E570" s="5">
        <v>11914.076748944701</v>
      </c>
      <c r="F570" s="5">
        <v>10182.2198220503</v>
      </c>
      <c r="G570" s="5">
        <v>10692.6465965563</v>
      </c>
    </row>
    <row r="571" spans="1:7" x14ac:dyDescent="0.55000000000000004">
      <c r="A571" s="3">
        <v>19</v>
      </c>
      <c r="B571" s="3">
        <v>10</v>
      </c>
      <c r="C571" s="5">
        <v>34058.824861206303</v>
      </c>
      <c r="D571" s="5">
        <v>37801.473941665703</v>
      </c>
      <c r="E571" s="5">
        <v>42596.576392604999</v>
      </c>
      <c r="F571" s="5">
        <v>37458.254439511897</v>
      </c>
      <c r="G571" s="5">
        <v>37210.882652450397</v>
      </c>
    </row>
    <row r="572" spans="1:7" x14ac:dyDescent="0.55000000000000004">
      <c r="A572" s="3">
        <v>19</v>
      </c>
      <c r="B572" s="3">
        <v>11</v>
      </c>
      <c r="C572" s="5">
        <v>23980.879281150101</v>
      </c>
      <c r="D572" s="5">
        <v>17504.563598049801</v>
      </c>
      <c r="E572" s="5">
        <v>16809.444234765</v>
      </c>
      <c r="F572" s="5">
        <v>16831.774039682001</v>
      </c>
      <c r="G572" s="5">
        <v>16583.191586738601</v>
      </c>
    </row>
    <row r="573" spans="1:7" x14ac:dyDescent="0.55000000000000004">
      <c r="A573" s="3">
        <v>19</v>
      </c>
      <c r="B573" s="3">
        <v>12</v>
      </c>
      <c r="C573" s="5">
        <v>12142.346129613399</v>
      </c>
      <c r="D573" s="5">
        <v>11589.8776226338</v>
      </c>
      <c r="E573" s="5">
        <v>11179.206697535999</v>
      </c>
      <c r="F573" s="5">
        <v>10999.1256382637</v>
      </c>
      <c r="G573" s="5">
        <v>10784.842647728699</v>
      </c>
    </row>
    <row r="574" spans="1:7" x14ac:dyDescent="0.55000000000000004">
      <c r="A574" s="3">
        <v>19</v>
      </c>
      <c r="B574" s="3">
        <v>13</v>
      </c>
      <c r="C574" s="5">
        <v>6737.9933358462404</v>
      </c>
      <c r="D574" s="5">
        <v>4199.57476153483</v>
      </c>
      <c r="E574" s="5">
        <v>4286.6772895081103</v>
      </c>
      <c r="F574" s="5">
        <v>4596.7296424307497</v>
      </c>
      <c r="G574" s="5">
        <v>4051.87857148484</v>
      </c>
    </row>
    <row r="575" spans="1:7" x14ac:dyDescent="0.55000000000000004">
      <c r="A575" s="3">
        <v>19</v>
      </c>
      <c r="B575" s="3">
        <v>14</v>
      </c>
      <c r="C575" s="5">
        <v>7837.9110220258899</v>
      </c>
      <c r="D575" s="5">
        <v>8981.6976339686407</v>
      </c>
      <c r="E575" s="5">
        <v>9084.8251749925603</v>
      </c>
      <c r="F575" s="5">
        <v>8554.4458025738404</v>
      </c>
      <c r="G575" s="5">
        <v>8929.4568035959292</v>
      </c>
    </row>
    <row r="576" spans="1:7" x14ac:dyDescent="0.55000000000000004">
      <c r="A576" s="3">
        <v>19</v>
      </c>
      <c r="B576" s="3">
        <v>15</v>
      </c>
      <c r="C576" s="5">
        <v>3383.3827414590601</v>
      </c>
      <c r="D576" s="5">
        <v>3484.1803016967501</v>
      </c>
      <c r="E576" s="5">
        <v>2770.2697252264802</v>
      </c>
      <c r="F576" s="5">
        <v>2640.8498033757201</v>
      </c>
      <c r="G576" s="5">
        <v>2813.8690023455001</v>
      </c>
    </row>
    <row r="577" spans="1:7" x14ac:dyDescent="0.55000000000000004">
      <c r="A577" s="3">
        <v>19</v>
      </c>
      <c r="B577" s="3">
        <v>16</v>
      </c>
      <c r="C577" s="5">
        <v>26982.5171501191</v>
      </c>
      <c r="D577" s="5">
        <v>25362.9078336559</v>
      </c>
      <c r="E577" s="5">
        <v>25268.334600828799</v>
      </c>
      <c r="F577" s="5">
        <v>22517.200479498701</v>
      </c>
      <c r="G577" s="5">
        <v>22181.1826793496</v>
      </c>
    </row>
    <row r="578" spans="1:7" x14ac:dyDescent="0.55000000000000004">
      <c r="A578" s="3">
        <v>19</v>
      </c>
      <c r="B578" s="3">
        <v>17</v>
      </c>
      <c r="C578" s="5">
        <v>8585.2559694378306</v>
      </c>
      <c r="D578" s="5">
        <v>8053.5659243124201</v>
      </c>
      <c r="E578" s="5">
        <v>8923.6926409064999</v>
      </c>
      <c r="F578" s="5">
        <v>8695.1750545583309</v>
      </c>
      <c r="G578" s="5">
        <v>7280.8640826007304</v>
      </c>
    </row>
    <row r="579" spans="1:7" x14ac:dyDescent="0.55000000000000004">
      <c r="A579" s="3">
        <v>19</v>
      </c>
      <c r="B579" s="3">
        <v>18</v>
      </c>
      <c r="C579" s="5">
        <v>68871.057488017497</v>
      </c>
      <c r="D579" s="5">
        <v>64879.3128684447</v>
      </c>
      <c r="E579" s="5">
        <v>63250.722089264702</v>
      </c>
      <c r="F579" s="5">
        <v>59687.489205578699</v>
      </c>
      <c r="G579" s="5">
        <v>54075.658309905702</v>
      </c>
    </row>
    <row r="580" spans="1:7" x14ac:dyDescent="0.55000000000000004">
      <c r="A580" s="3">
        <v>19</v>
      </c>
      <c r="B580" s="3">
        <v>19</v>
      </c>
      <c r="C580" s="5">
        <v>24809.841276569699</v>
      </c>
      <c r="D580" s="5">
        <v>21331.8511504249</v>
      </c>
      <c r="E580" s="5">
        <v>21847.8648448518</v>
      </c>
      <c r="F580" s="5">
        <v>21688.1978974944</v>
      </c>
      <c r="G580" s="5">
        <v>20546.4491646479</v>
      </c>
    </row>
    <row r="581" spans="1:7" x14ac:dyDescent="0.55000000000000004">
      <c r="A581" s="3">
        <v>19</v>
      </c>
      <c r="B581" s="3">
        <v>20</v>
      </c>
      <c r="C581" s="5">
        <v>72910.318288221606</v>
      </c>
      <c r="D581" s="5">
        <v>70210.620837795606</v>
      </c>
      <c r="E581" s="5">
        <v>69881.121889414295</v>
      </c>
      <c r="F581" s="5">
        <v>65735.062572194205</v>
      </c>
      <c r="G581" s="5">
        <v>63231.237124866602</v>
      </c>
    </row>
    <row r="582" spans="1:7" x14ac:dyDescent="0.55000000000000004">
      <c r="A582" s="3">
        <v>19</v>
      </c>
      <c r="B582" s="3">
        <v>21</v>
      </c>
      <c r="C582" s="5">
        <v>36167.738845438798</v>
      </c>
      <c r="D582" s="5">
        <v>40426.631538936999</v>
      </c>
      <c r="E582" s="5">
        <v>39470.284616553297</v>
      </c>
      <c r="F582" s="5">
        <v>32902.009113411499</v>
      </c>
      <c r="G582" s="5">
        <v>42293.236464081798</v>
      </c>
    </row>
    <row r="583" spans="1:7" x14ac:dyDescent="0.55000000000000004">
      <c r="A583" s="3">
        <v>19</v>
      </c>
      <c r="B583" s="3">
        <v>22</v>
      </c>
      <c r="C583" s="5">
        <v>53338.072266331299</v>
      </c>
      <c r="D583" s="5">
        <v>59248.885922652</v>
      </c>
      <c r="E583" s="5">
        <v>59894.501049013401</v>
      </c>
      <c r="F583" s="5">
        <v>44966.175000909498</v>
      </c>
      <c r="G583" s="5">
        <v>68108.987653744101</v>
      </c>
    </row>
    <row r="584" spans="1:7" x14ac:dyDescent="0.55000000000000004">
      <c r="A584" s="3">
        <v>19</v>
      </c>
      <c r="B584" s="3">
        <v>23</v>
      </c>
      <c r="C584" s="5">
        <v>2897.1317411979098</v>
      </c>
      <c r="D584" s="5">
        <v>2999.0191817018599</v>
      </c>
      <c r="E584" s="5">
        <v>3342.7683591608302</v>
      </c>
      <c r="F584" s="5">
        <v>3506.2222036119001</v>
      </c>
      <c r="G584" s="5">
        <v>3902.6901270338299</v>
      </c>
    </row>
    <row r="585" spans="1:7" x14ac:dyDescent="0.55000000000000004">
      <c r="A585" s="3">
        <v>19</v>
      </c>
      <c r="B585" s="3">
        <v>24</v>
      </c>
      <c r="C585" s="5">
        <v>6624.6286035106496</v>
      </c>
      <c r="D585" s="5">
        <v>6159.1546209928301</v>
      </c>
      <c r="E585" s="5">
        <v>6953.5395399465297</v>
      </c>
      <c r="F585" s="5">
        <v>6229.6485212922298</v>
      </c>
      <c r="G585" s="5">
        <v>8220.2322337462101</v>
      </c>
    </row>
    <row r="586" spans="1:7" x14ac:dyDescent="0.55000000000000004">
      <c r="A586" s="3">
        <v>19</v>
      </c>
      <c r="B586" s="3">
        <v>25</v>
      </c>
      <c r="C586" s="5">
        <v>16859.209650857902</v>
      </c>
      <c r="D586" s="5">
        <v>15605.0455647207</v>
      </c>
      <c r="E586" s="5">
        <v>15016.953174507</v>
      </c>
      <c r="F586" s="5">
        <v>16851.5520051973</v>
      </c>
      <c r="G586" s="5">
        <v>14125.7220089906</v>
      </c>
    </row>
    <row r="587" spans="1:7" x14ac:dyDescent="0.55000000000000004">
      <c r="A587" s="3">
        <v>19</v>
      </c>
      <c r="B587" s="3">
        <v>26</v>
      </c>
      <c r="C587" s="5">
        <v>7514.6859018058904</v>
      </c>
      <c r="D587" s="5">
        <v>7105.9787989439701</v>
      </c>
      <c r="E587" s="5">
        <v>8432.6965290764492</v>
      </c>
      <c r="F587" s="5">
        <v>9566.6192970970296</v>
      </c>
      <c r="G587" s="5">
        <v>8296.7868342149504</v>
      </c>
    </row>
    <row r="588" spans="1:7" x14ac:dyDescent="0.55000000000000004">
      <c r="A588" s="3">
        <v>19</v>
      </c>
      <c r="B588" s="3">
        <v>27</v>
      </c>
      <c r="C588" s="5">
        <v>43170.938352261001</v>
      </c>
      <c r="D588" s="5">
        <v>69476.398700951104</v>
      </c>
      <c r="E588" s="5">
        <v>53748.114039106898</v>
      </c>
      <c r="F588" s="5">
        <v>57204.5374394467</v>
      </c>
      <c r="G588" s="5">
        <v>53494.209529906999</v>
      </c>
    </row>
    <row r="589" spans="1:7" x14ac:dyDescent="0.55000000000000004">
      <c r="A589" s="3">
        <v>19</v>
      </c>
      <c r="B589" s="3">
        <v>28</v>
      </c>
      <c r="C589" s="5">
        <v>31929.5625297031</v>
      </c>
      <c r="D589" s="5">
        <v>31706.262527992301</v>
      </c>
      <c r="E589" s="5">
        <v>34863.775024799499</v>
      </c>
      <c r="F589" s="5">
        <v>33432.064892707902</v>
      </c>
      <c r="G589" s="5">
        <v>33739.9452554284</v>
      </c>
    </row>
    <row r="590" spans="1:7" x14ac:dyDescent="0.55000000000000004">
      <c r="A590" s="3">
        <v>19</v>
      </c>
      <c r="B590" s="3">
        <v>29</v>
      </c>
      <c r="C590" s="5">
        <v>39116.5103510099</v>
      </c>
      <c r="D590" s="5">
        <v>32445.8393993926</v>
      </c>
      <c r="E590" s="5">
        <v>37950.252267745898</v>
      </c>
      <c r="F590" s="5">
        <v>35031.481314751902</v>
      </c>
      <c r="G590" s="5">
        <v>38859.4358668403</v>
      </c>
    </row>
    <row r="591" spans="1:7" x14ac:dyDescent="0.55000000000000004">
      <c r="A591" s="3">
        <v>19</v>
      </c>
      <c r="B591" s="3">
        <v>30</v>
      </c>
      <c r="C591" s="5">
        <v>76359.979811176905</v>
      </c>
      <c r="D591" s="5">
        <v>81323.722433069095</v>
      </c>
      <c r="E591" s="5">
        <v>85913.009176566702</v>
      </c>
      <c r="F591" s="5">
        <v>84917.457560269293</v>
      </c>
      <c r="G591" s="5">
        <v>100941.431156374</v>
      </c>
    </row>
    <row r="592" spans="1:7" x14ac:dyDescent="0.55000000000000004">
      <c r="A592" s="3">
        <v>19</v>
      </c>
      <c r="B592" s="3">
        <v>31</v>
      </c>
      <c r="C592" s="5">
        <v>61728.7249873088</v>
      </c>
      <c r="D592" s="5">
        <v>58945.669305816104</v>
      </c>
      <c r="E592" s="5">
        <v>54411.128072080501</v>
      </c>
      <c r="F592" s="5">
        <v>52307.835027782203</v>
      </c>
      <c r="G592" s="5">
        <v>55989.835468497797</v>
      </c>
    </row>
    <row r="593" spans="1:7" x14ac:dyDescent="0.55000000000000004">
      <c r="A593" s="3">
        <v>20</v>
      </c>
      <c r="B593" s="3">
        <v>1</v>
      </c>
      <c r="C593" s="5">
        <v>202313.811087298</v>
      </c>
      <c r="D593" s="5">
        <v>180813.945917048</v>
      </c>
      <c r="E593" s="5">
        <v>168023.32695165701</v>
      </c>
      <c r="F593" s="5">
        <v>159881.64054491601</v>
      </c>
      <c r="G593" s="5">
        <v>147211.257523129</v>
      </c>
    </row>
    <row r="594" spans="1:7" x14ac:dyDescent="0.55000000000000004">
      <c r="A594" s="3">
        <v>20</v>
      </c>
      <c r="B594" s="3">
        <v>2</v>
      </c>
      <c r="C594" s="5">
        <v>2530.26293681879</v>
      </c>
      <c r="D594" s="5">
        <v>2498.00188852889</v>
      </c>
      <c r="E594" s="5">
        <v>1822.2588733360001</v>
      </c>
      <c r="F594" s="5">
        <v>1496.59784687773</v>
      </c>
      <c r="G594" s="5">
        <v>1737.5450886384499</v>
      </c>
    </row>
    <row r="595" spans="1:7" x14ac:dyDescent="0.55000000000000004">
      <c r="A595" s="3">
        <v>20</v>
      </c>
      <c r="B595" s="3">
        <v>3</v>
      </c>
      <c r="C595" s="5">
        <v>53469.885026311</v>
      </c>
      <c r="D595" s="5">
        <v>58850.575626937403</v>
      </c>
      <c r="E595" s="5">
        <v>52422.636556087898</v>
      </c>
      <c r="F595" s="5">
        <v>50426.962935142801</v>
      </c>
      <c r="G595" s="5">
        <v>57906.918906179701</v>
      </c>
    </row>
    <row r="596" spans="1:7" x14ac:dyDescent="0.55000000000000004">
      <c r="A596" s="3">
        <v>20</v>
      </c>
      <c r="B596" s="3">
        <v>4</v>
      </c>
      <c r="C596" s="5">
        <v>6385.1084335563701</v>
      </c>
      <c r="D596" s="5">
        <v>5453.7480625707904</v>
      </c>
      <c r="E596" s="5">
        <v>4879.1380301942199</v>
      </c>
      <c r="F596" s="5">
        <v>4607.5175565809204</v>
      </c>
      <c r="G596" s="5">
        <v>5508.0058863941804</v>
      </c>
    </row>
    <row r="597" spans="1:7" x14ac:dyDescent="0.55000000000000004">
      <c r="A597" s="3">
        <v>20</v>
      </c>
      <c r="B597" s="3">
        <v>5</v>
      </c>
      <c r="C597" s="5">
        <v>7373.2014275677002</v>
      </c>
      <c r="D597" s="5">
        <v>7724.4691671097098</v>
      </c>
      <c r="E597" s="5">
        <v>6255.6431331976801</v>
      </c>
      <c r="F597" s="5">
        <v>6043.6228802682199</v>
      </c>
      <c r="G597" s="5">
        <v>6389.1366213765996</v>
      </c>
    </row>
    <row r="598" spans="1:7" x14ac:dyDescent="0.55000000000000004">
      <c r="A598" s="3">
        <v>20</v>
      </c>
      <c r="B598" s="3">
        <v>6</v>
      </c>
      <c r="C598" s="5">
        <v>5724.8437612532498</v>
      </c>
      <c r="D598" s="5">
        <v>6469.3768304496298</v>
      </c>
      <c r="E598" s="5">
        <v>5177.1249185070801</v>
      </c>
      <c r="F598" s="5">
        <v>5106.4709534716703</v>
      </c>
      <c r="G598" s="5">
        <v>6028.1240887957001</v>
      </c>
    </row>
    <row r="599" spans="1:7" x14ac:dyDescent="0.55000000000000004">
      <c r="A599" s="3">
        <v>20</v>
      </c>
      <c r="B599" s="3">
        <v>7</v>
      </c>
      <c r="C599" s="5">
        <v>12341.3826022831</v>
      </c>
      <c r="D599" s="5">
        <v>10705.414132669801</v>
      </c>
      <c r="E599" s="5">
        <v>8543.5482486843503</v>
      </c>
      <c r="F599" s="5">
        <v>9367.7113598801807</v>
      </c>
      <c r="G599" s="5">
        <v>10268.649051751599</v>
      </c>
    </row>
    <row r="600" spans="1:7" x14ac:dyDescent="0.55000000000000004">
      <c r="A600" s="3">
        <v>20</v>
      </c>
      <c r="B600" s="3">
        <v>8</v>
      </c>
      <c r="C600" s="5">
        <v>11728.468966894199</v>
      </c>
      <c r="D600" s="5">
        <v>11868.3151384391</v>
      </c>
      <c r="E600" s="5">
        <v>10277.9422016647</v>
      </c>
      <c r="F600" s="5">
        <v>10144.3253083978</v>
      </c>
      <c r="G600" s="5">
        <v>11845.934887441301</v>
      </c>
    </row>
    <row r="601" spans="1:7" x14ac:dyDescent="0.55000000000000004">
      <c r="A601" s="3">
        <v>20</v>
      </c>
      <c r="B601" s="3">
        <v>9</v>
      </c>
      <c r="C601" s="5">
        <v>34638.780774286999</v>
      </c>
      <c r="D601" s="5">
        <v>34569.459051113503</v>
      </c>
      <c r="E601" s="5">
        <v>35459.989064248097</v>
      </c>
      <c r="F601" s="5">
        <v>35529.258398138903</v>
      </c>
      <c r="G601" s="5">
        <v>38902.1808801101</v>
      </c>
    </row>
    <row r="602" spans="1:7" x14ac:dyDescent="0.55000000000000004">
      <c r="A602" s="3">
        <v>20</v>
      </c>
      <c r="B602" s="3">
        <v>10</v>
      </c>
      <c r="C602" s="5">
        <v>111231.89662734899</v>
      </c>
      <c r="D602" s="5">
        <v>104240.871384969</v>
      </c>
      <c r="E602" s="5">
        <v>104687.69961479399</v>
      </c>
      <c r="F602" s="5">
        <v>108774.30584350901</v>
      </c>
      <c r="G602" s="5">
        <v>120510.727239296</v>
      </c>
    </row>
    <row r="603" spans="1:7" x14ac:dyDescent="0.55000000000000004">
      <c r="A603" s="3">
        <v>20</v>
      </c>
      <c r="B603" s="3">
        <v>11</v>
      </c>
      <c r="C603" s="5">
        <v>70765.030393413195</v>
      </c>
      <c r="D603" s="5">
        <v>59801.7806817694</v>
      </c>
      <c r="E603" s="5">
        <v>51660.572139735901</v>
      </c>
      <c r="F603" s="5">
        <v>52690.628191215597</v>
      </c>
      <c r="G603" s="5">
        <v>57166.337375455798</v>
      </c>
    </row>
    <row r="604" spans="1:7" x14ac:dyDescent="0.55000000000000004">
      <c r="A604" s="3">
        <v>20</v>
      </c>
      <c r="B604" s="3">
        <v>12</v>
      </c>
      <c r="C604" s="5">
        <v>33613.144276102103</v>
      </c>
      <c r="D604" s="5">
        <v>32918.260070956203</v>
      </c>
      <c r="E604" s="5">
        <v>28672.994513692702</v>
      </c>
      <c r="F604" s="5">
        <v>31062.468459787098</v>
      </c>
      <c r="G604" s="5">
        <v>36157.838948275501</v>
      </c>
    </row>
    <row r="605" spans="1:7" x14ac:dyDescent="0.55000000000000004">
      <c r="A605" s="3">
        <v>20</v>
      </c>
      <c r="B605" s="3">
        <v>13</v>
      </c>
      <c r="C605" s="5">
        <v>38323.372293223001</v>
      </c>
      <c r="D605" s="5">
        <v>32528.9511830679</v>
      </c>
      <c r="E605" s="5">
        <v>27924.5856023294</v>
      </c>
      <c r="F605" s="5">
        <v>27878.441342054499</v>
      </c>
      <c r="G605" s="5">
        <v>30069.0597483784</v>
      </c>
    </row>
    <row r="606" spans="1:7" x14ac:dyDescent="0.55000000000000004">
      <c r="A606" s="3">
        <v>20</v>
      </c>
      <c r="B606" s="3">
        <v>14</v>
      </c>
      <c r="C606" s="5">
        <v>26982.180874387799</v>
      </c>
      <c r="D606" s="5">
        <v>32008.5898791328</v>
      </c>
      <c r="E606" s="5">
        <v>29934.226854760698</v>
      </c>
      <c r="F606" s="5">
        <v>30852.244720786599</v>
      </c>
      <c r="G606" s="5">
        <v>33744.074857592102</v>
      </c>
    </row>
    <row r="607" spans="1:7" x14ac:dyDescent="0.55000000000000004">
      <c r="A607" s="3">
        <v>20</v>
      </c>
      <c r="B607" s="3">
        <v>15</v>
      </c>
      <c r="C607" s="5">
        <v>15740.978404183101</v>
      </c>
      <c r="D607" s="5">
        <v>12066.3977568301</v>
      </c>
      <c r="E607" s="5">
        <v>10907.542569035701</v>
      </c>
      <c r="F607" s="5">
        <v>10551.8203540662</v>
      </c>
      <c r="G607" s="5">
        <v>11687.118822058201</v>
      </c>
    </row>
    <row r="608" spans="1:7" x14ac:dyDescent="0.55000000000000004">
      <c r="A608" s="3">
        <v>20</v>
      </c>
      <c r="B608" s="3">
        <v>16</v>
      </c>
      <c r="C608" s="5">
        <v>48702.731093458598</v>
      </c>
      <c r="D608" s="5">
        <v>47639.388540503998</v>
      </c>
      <c r="E608" s="5">
        <v>42432.543327796098</v>
      </c>
      <c r="F608" s="5">
        <v>41856.164118125998</v>
      </c>
      <c r="G608" s="5">
        <v>45370.422429313498</v>
      </c>
    </row>
    <row r="609" spans="1:7" x14ac:dyDescent="0.55000000000000004">
      <c r="A609" s="3">
        <v>20</v>
      </c>
      <c r="B609" s="3">
        <v>17</v>
      </c>
      <c r="C609" s="5">
        <v>24180.112561239199</v>
      </c>
      <c r="D609" s="5">
        <v>20460.3540881872</v>
      </c>
      <c r="E609" s="5">
        <v>29205.829294396899</v>
      </c>
      <c r="F609" s="5">
        <v>22477.3326520706</v>
      </c>
      <c r="G609" s="5">
        <v>24582.934685628101</v>
      </c>
    </row>
    <row r="610" spans="1:7" x14ac:dyDescent="0.55000000000000004">
      <c r="A610" s="3">
        <v>20</v>
      </c>
      <c r="B610" s="3">
        <v>18</v>
      </c>
      <c r="C610" s="5">
        <v>175630.194617612</v>
      </c>
      <c r="D610" s="5">
        <v>176211.00552338801</v>
      </c>
      <c r="E610" s="5">
        <v>161495.27620740701</v>
      </c>
      <c r="F610" s="5">
        <v>167319.70693156301</v>
      </c>
      <c r="G610" s="5">
        <v>165698.709638698</v>
      </c>
    </row>
    <row r="611" spans="1:7" x14ac:dyDescent="0.55000000000000004">
      <c r="A611" s="3">
        <v>20</v>
      </c>
      <c r="B611" s="3">
        <v>19</v>
      </c>
      <c r="C611" s="5">
        <v>86711.451374122902</v>
      </c>
      <c r="D611" s="5">
        <v>80299.769317273196</v>
      </c>
      <c r="E611" s="5">
        <v>78159.277644418893</v>
      </c>
      <c r="F611" s="5">
        <v>84014.643707056195</v>
      </c>
      <c r="G611" s="5">
        <v>84970.898556087501</v>
      </c>
    </row>
    <row r="612" spans="1:7" x14ac:dyDescent="0.55000000000000004">
      <c r="A612" s="3">
        <v>20</v>
      </c>
      <c r="B612" s="3">
        <v>20</v>
      </c>
      <c r="C612" s="5">
        <v>200058.264044176</v>
      </c>
      <c r="D612" s="5">
        <v>193977.06622905401</v>
      </c>
      <c r="E612" s="5">
        <v>186435.13147015401</v>
      </c>
      <c r="F612" s="5">
        <v>181671.94181594299</v>
      </c>
      <c r="G612" s="5">
        <v>188014.661696336</v>
      </c>
    </row>
    <row r="613" spans="1:7" x14ac:dyDescent="0.55000000000000004">
      <c r="A613" s="3">
        <v>20</v>
      </c>
      <c r="B613" s="3">
        <v>21</v>
      </c>
      <c r="C613" s="5">
        <v>98239.387126787493</v>
      </c>
      <c r="D613" s="5">
        <v>104672.740354974</v>
      </c>
      <c r="E613" s="5">
        <v>97507.996302345797</v>
      </c>
      <c r="F613" s="5">
        <v>92776.415991587593</v>
      </c>
      <c r="G613" s="5">
        <v>77690.238097159294</v>
      </c>
    </row>
    <row r="614" spans="1:7" x14ac:dyDescent="0.55000000000000004">
      <c r="A614" s="3">
        <v>20</v>
      </c>
      <c r="B614" s="3">
        <v>22</v>
      </c>
      <c r="C614" s="5">
        <v>216191.501085027</v>
      </c>
      <c r="D614" s="5">
        <v>151096.63176346899</v>
      </c>
      <c r="E614" s="5">
        <v>158114.41510691101</v>
      </c>
      <c r="F614" s="5">
        <v>131374.98259980901</v>
      </c>
      <c r="G614" s="5">
        <v>113761.54608589401</v>
      </c>
    </row>
    <row r="615" spans="1:7" x14ac:dyDescent="0.55000000000000004">
      <c r="A615" s="3">
        <v>20</v>
      </c>
      <c r="B615" s="3">
        <v>23</v>
      </c>
      <c r="C615" s="5">
        <v>5845.9274520270201</v>
      </c>
      <c r="D615" s="5">
        <v>7378.4195773548199</v>
      </c>
      <c r="E615" s="5">
        <v>7767.3535280862498</v>
      </c>
      <c r="F615" s="5">
        <v>8334.5882497565999</v>
      </c>
      <c r="G615" s="5">
        <v>9519.5919851838207</v>
      </c>
    </row>
    <row r="616" spans="1:7" x14ac:dyDescent="0.55000000000000004">
      <c r="A616" s="3">
        <v>20</v>
      </c>
      <c r="B616" s="3">
        <v>24</v>
      </c>
      <c r="C616" s="5">
        <v>24271.920416706798</v>
      </c>
      <c r="D616" s="5">
        <v>20124.0917396804</v>
      </c>
      <c r="E616" s="5">
        <v>21576.608472672098</v>
      </c>
      <c r="F616" s="5">
        <v>21199.850526853701</v>
      </c>
      <c r="G616" s="5">
        <v>24893.262800081298</v>
      </c>
    </row>
    <row r="617" spans="1:7" x14ac:dyDescent="0.55000000000000004">
      <c r="A617" s="3">
        <v>20</v>
      </c>
      <c r="B617" s="3">
        <v>25</v>
      </c>
      <c r="C617" s="5">
        <v>41299.339584344903</v>
      </c>
      <c r="D617" s="5">
        <v>35328.7973562681</v>
      </c>
      <c r="E617" s="5">
        <v>37276.361860386103</v>
      </c>
      <c r="F617" s="5">
        <v>37898.782803187198</v>
      </c>
      <c r="G617" s="5">
        <v>31493.463884392298</v>
      </c>
    </row>
    <row r="618" spans="1:7" x14ac:dyDescent="0.55000000000000004">
      <c r="A618" s="3">
        <v>20</v>
      </c>
      <c r="B618" s="3">
        <v>26</v>
      </c>
      <c r="C618" s="5">
        <v>17205.445769965801</v>
      </c>
      <c r="D618" s="5">
        <v>14643.7499768823</v>
      </c>
      <c r="E618" s="5">
        <v>17812.652292588002</v>
      </c>
      <c r="F618" s="5">
        <v>17841.041681405401</v>
      </c>
      <c r="G618" s="5">
        <v>16536.987690872302</v>
      </c>
    </row>
    <row r="619" spans="1:7" x14ac:dyDescent="0.55000000000000004">
      <c r="A619" s="3">
        <v>20</v>
      </c>
      <c r="B619" s="3">
        <v>27</v>
      </c>
      <c r="C619" s="5">
        <v>107583.514784368</v>
      </c>
      <c r="D619" s="5">
        <v>118247.952083892</v>
      </c>
      <c r="E619" s="5">
        <v>134583.78313947999</v>
      </c>
      <c r="F619" s="5">
        <v>129505.488122824</v>
      </c>
      <c r="G619" s="5">
        <v>139307.66037785899</v>
      </c>
    </row>
    <row r="620" spans="1:7" x14ac:dyDescent="0.55000000000000004">
      <c r="A620" s="3">
        <v>20</v>
      </c>
      <c r="B620" s="3">
        <v>28</v>
      </c>
      <c r="C620" s="5">
        <v>67400.059834951302</v>
      </c>
      <c r="D620" s="5">
        <v>67745.159950740097</v>
      </c>
      <c r="E620" s="5">
        <v>75266.080131823706</v>
      </c>
      <c r="F620" s="5">
        <v>72086.296780199395</v>
      </c>
      <c r="G620" s="5">
        <v>72686.984733593999</v>
      </c>
    </row>
    <row r="621" spans="1:7" x14ac:dyDescent="0.55000000000000004">
      <c r="A621" s="3">
        <v>20</v>
      </c>
      <c r="B621" s="3">
        <v>29</v>
      </c>
      <c r="C621" s="5">
        <v>76068.716539082394</v>
      </c>
      <c r="D621" s="5">
        <v>79294.888916590993</v>
      </c>
      <c r="E621" s="5">
        <v>73094.409170722603</v>
      </c>
      <c r="F621" s="5">
        <v>71797.767526974101</v>
      </c>
      <c r="G621" s="5">
        <v>86187.758326362105</v>
      </c>
    </row>
    <row r="622" spans="1:7" x14ac:dyDescent="0.55000000000000004">
      <c r="A622" s="3">
        <v>20</v>
      </c>
      <c r="B622" s="3">
        <v>30</v>
      </c>
      <c r="C622" s="5">
        <v>200365.943484622</v>
      </c>
      <c r="D622" s="5">
        <v>244667.524263395</v>
      </c>
      <c r="E622" s="5">
        <v>243284.21902864901</v>
      </c>
      <c r="F622" s="5">
        <v>250254.61807073199</v>
      </c>
      <c r="G622" s="5">
        <v>282533.73258369602</v>
      </c>
    </row>
    <row r="623" spans="1:7" x14ac:dyDescent="0.55000000000000004">
      <c r="A623" s="3">
        <v>20</v>
      </c>
      <c r="B623" s="3">
        <v>31</v>
      </c>
      <c r="C623" s="5">
        <v>154077.21454355001</v>
      </c>
      <c r="D623" s="5">
        <v>138246.22433382799</v>
      </c>
      <c r="E623" s="5">
        <v>122951.103464113</v>
      </c>
      <c r="F623" s="5">
        <v>115371.22631</v>
      </c>
      <c r="G623" s="5">
        <v>133933.688084942</v>
      </c>
    </row>
    <row r="624" spans="1:7" x14ac:dyDescent="0.55000000000000004">
      <c r="A624" s="3">
        <v>21</v>
      </c>
      <c r="B624" s="3">
        <v>1</v>
      </c>
      <c r="C624" s="5">
        <v>61292.555022635599</v>
      </c>
      <c r="D624" s="5">
        <v>60002.347531581501</v>
      </c>
      <c r="E624" s="5">
        <v>53914.094015860202</v>
      </c>
      <c r="F624" s="5">
        <v>48875.9778410539</v>
      </c>
      <c r="G624" s="5">
        <v>45524.374544711798</v>
      </c>
    </row>
    <row r="625" spans="1:7" x14ac:dyDescent="0.55000000000000004">
      <c r="A625" s="3">
        <v>21</v>
      </c>
      <c r="B625" s="3">
        <v>2</v>
      </c>
      <c r="C625" s="5">
        <v>3713.1584144755202</v>
      </c>
      <c r="D625" s="5">
        <v>3360.3750800314301</v>
      </c>
      <c r="E625" s="5">
        <v>2093.3148599353899</v>
      </c>
      <c r="F625" s="5">
        <v>1908.76712720251</v>
      </c>
      <c r="G625" s="5">
        <v>1753.6349917498201</v>
      </c>
    </row>
    <row r="626" spans="1:7" x14ac:dyDescent="0.55000000000000004">
      <c r="A626" s="3">
        <v>21</v>
      </c>
      <c r="B626" s="3">
        <v>3</v>
      </c>
      <c r="C626" s="5">
        <v>43785.939152332197</v>
      </c>
      <c r="D626" s="5">
        <v>44061.1186538763</v>
      </c>
      <c r="E626" s="5">
        <v>48167.264140917498</v>
      </c>
      <c r="F626" s="5">
        <v>45328.637061628397</v>
      </c>
      <c r="G626" s="5">
        <v>48339.779861258197</v>
      </c>
    </row>
    <row r="627" spans="1:7" x14ac:dyDescent="0.55000000000000004">
      <c r="A627" s="3">
        <v>21</v>
      </c>
      <c r="B627" s="3">
        <v>4</v>
      </c>
      <c r="C627" s="5">
        <v>36889.8383379523</v>
      </c>
      <c r="D627" s="5">
        <v>27835.231219880799</v>
      </c>
      <c r="E627" s="5">
        <v>24458.075957755798</v>
      </c>
      <c r="F627" s="5">
        <v>21064.523976753298</v>
      </c>
      <c r="G627" s="5">
        <v>23118.670424069402</v>
      </c>
    </row>
    <row r="628" spans="1:7" x14ac:dyDescent="0.55000000000000004">
      <c r="A628" s="3">
        <v>21</v>
      </c>
      <c r="B628" s="3">
        <v>5</v>
      </c>
      <c r="C628" s="5">
        <v>15605.7421216445</v>
      </c>
      <c r="D628" s="5">
        <v>17069.482090907601</v>
      </c>
      <c r="E628" s="5">
        <v>15558.3323717445</v>
      </c>
      <c r="F628" s="5">
        <v>14298.5044573045</v>
      </c>
      <c r="G628" s="5">
        <v>15865.845688956701</v>
      </c>
    </row>
    <row r="629" spans="1:7" x14ac:dyDescent="0.55000000000000004">
      <c r="A629" s="3">
        <v>21</v>
      </c>
      <c r="B629" s="3">
        <v>6</v>
      </c>
      <c r="C629" s="5">
        <v>13683.177373173199</v>
      </c>
      <c r="D629" s="5">
        <v>14704.487471656001</v>
      </c>
      <c r="E629" s="5">
        <v>13130.9491334882</v>
      </c>
      <c r="F629" s="5">
        <v>12983.482725035499</v>
      </c>
      <c r="G629" s="5">
        <v>13441.701078427401</v>
      </c>
    </row>
    <row r="630" spans="1:7" x14ac:dyDescent="0.55000000000000004">
      <c r="A630" s="3">
        <v>21</v>
      </c>
      <c r="B630" s="3">
        <v>7</v>
      </c>
      <c r="C630" s="5">
        <v>45823.398086401903</v>
      </c>
      <c r="D630" s="5">
        <v>42458.927721255001</v>
      </c>
      <c r="E630" s="5">
        <v>41560.9110648981</v>
      </c>
      <c r="F630" s="5">
        <v>38296.721973531603</v>
      </c>
      <c r="G630" s="5">
        <v>40488.780142485601</v>
      </c>
    </row>
    <row r="631" spans="1:7" x14ac:dyDescent="0.55000000000000004">
      <c r="A631" s="3">
        <v>21</v>
      </c>
      <c r="B631" s="3">
        <v>8</v>
      </c>
      <c r="C631" s="5">
        <v>15449.7445724765</v>
      </c>
      <c r="D631" s="5">
        <v>16687.090279668999</v>
      </c>
      <c r="E631" s="5">
        <v>20090.981673786999</v>
      </c>
      <c r="F631" s="5">
        <v>18590.208832537399</v>
      </c>
      <c r="G631" s="5">
        <v>20788.873783255302</v>
      </c>
    </row>
    <row r="632" spans="1:7" x14ac:dyDescent="0.55000000000000004">
      <c r="A632" s="3">
        <v>21</v>
      </c>
      <c r="B632" s="3">
        <v>9</v>
      </c>
      <c r="C632" s="5">
        <v>51410.300952651101</v>
      </c>
      <c r="D632" s="5">
        <v>47888.482813862502</v>
      </c>
      <c r="E632" s="5">
        <v>52895.579050740504</v>
      </c>
      <c r="F632" s="5">
        <v>47938.338432490898</v>
      </c>
      <c r="G632" s="5">
        <v>51956.4312412652</v>
      </c>
    </row>
    <row r="633" spans="1:7" x14ac:dyDescent="0.55000000000000004">
      <c r="A633" s="3">
        <v>21</v>
      </c>
      <c r="B633" s="3">
        <v>10</v>
      </c>
      <c r="C633" s="5">
        <v>67743.161508960504</v>
      </c>
      <c r="D633" s="5">
        <v>71353.912580492994</v>
      </c>
      <c r="E633" s="5">
        <v>74428.6649122823</v>
      </c>
      <c r="F633" s="5">
        <v>70388.516402113193</v>
      </c>
      <c r="G633" s="5">
        <v>79161.127031243697</v>
      </c>
    </row>
    <row r="634" spans="1:7" x14ac:dyDescent="0.55000000000000004">
      <c r="A634" s="3">
        <v>21</v>
      </c>
      <c r="B634" s="3">
        <v>11</v>
      </c>
      <c r="C634" s="5">
        <v>20551.7507396947</v>
      </c>
      <c r="D634" s="5">
        <v>16595.953187924501</v>
      </c>
      <c r="E634" s="5">
        <v>15553.550075286301</v>
      </c>
      <c r="F634" s="5">
        <v>16102.1625374587</v>
      </c>
      <c r="G634" s="5">
        <v>17765.019633905398</v>
      </c>
    </row>
    <row r="635" spans="1:7" x14ac:dyDescent="0.55000000000000004">
      <c r="A635" s="3">
        <v>21</v>
      </c>
      <c r="B635" s="3">
        <v>12</v>
      </c>
      <c r="C635" s="5">
        <v>20709.968306367198</v>
      </c>
      <c r="D635" s="5">
        <v>21019.8782066616</v>
      </c>
      <c r="E635" s="5">
        <v>24915.264711747201</v>
      </c>
      <c r="F635" s="5">
        <v>23268.456466039399</v>
      </c>
      <c r="G635" s="5">
        <v>26442.504397350502</v>
      </c>
    </row>
    <row r="636" spans="1:7" x14ac:dyDescent="0.55000000000000004">
      <c r="A636" s="3">
        <v>21</v>
      </c>
      <c r="B636" s="3">
        <v>13</v>
      </c>
      <c r="C636" s="5">
        <v>5423.37625078374</v>
      </c>
      <c r="D636" s="5">
        <v>1264.5135270959699</v>
      </c>
      <c r="E636" s="5">
        <v>1564.5512360657499</v>
      </c>
      <c r="F636" s="5">
        <v>1107.44680464513</v>
      </c>
      <c r="G636" s="5">
        <v>394.28671213837998</v>
      </c>
    </row>
    <row r="637" spans="1:7" x14ac:dyDescent="0.55000000000000004">
      <c r="A637" s="3">
        <v>21</v>
      </c>
      <c r="B637" s="3">
        <v>14</v>
      </c>
      <c r="C637" s="5">
        <v>51140.638570192001</v>
      </c>
      <c r="D637" s="5">
        <v>70646.248437659204</v>
      </c>
      <c r="E637" s="5">
        <v>67593.278969218794</v>
      </c>
      <c r="F637" s="5">
        <v>61761.457700106301</v>
      </c>
      <c r="G637" s="5">
        <v>61916.929271617402</v>
      </c>
    </row>
    <row r="638" spans="1:7" x14ac:dyDescent="0.55000000000000004">
      <c r="A638" s="3">
        <v>21</v>
      </c>
      <c r="B638" s="3">
        <v>15</v>
      </c>
      <c r="C638" s="5">
        <v>15496.008901605601</v>
      </c>
      <c r="D638" s="5">
        <v>13933.938168021399</v>
      </c>
      <c r="E638" s="5">
        <v>15010.7360015253</v>
      </c>
      <c r="F638" s="5">
        <v>13268.493380051699</v>
      </c>
      <c r="G638" s="5">
        <v>15173.2133954087</v>
      </c>
    </row>
    <row r="639" spans="1:7" x14ac:dyDescent="0.55000000000000004">
      <c r="A639" s="3">
        <v>21</v>
      </c>
      <c r="B639" s="3">
        <v>16</v>
      </c>
      <c r="C639" s="5">
        <v>74794.2990551275</v>
      </c>
      <c r="D639" s="5">
        <v>77335.196363292504</v>
      </c>
      <c r="E639" s="5">
        <v>78563.044242651406</v>
      </c>
      <c r="F639" s="5">
        <v>70103.612291648795</v>
      </c>
      <c r="G639" s="5">
        <v>75567.781131714597</v>
      </c>
    </row>
    <row r="640" spans="1:7" x14ac:dyDescent="0.55000000000000004">
      <c r="A640" s="3">
        <v>21</v>
      </c>
      <c r="B640" s="3">
        <v>17</v>
      </c>
      <c r="C640" s="5">
        <v>19081.8011439695</v>
      </c>
      <c r="D640" s="5">
        <v>18285.045800060601</v>
      </c>
      <c r="E640" s="5">
        <v>17463.039512671599</v>
      </c>
      <c r="F640" s="5">
        <v>18809.467073715401</v>
      </c>
      <c r="G640" s="5">
        <v>20140.105880032701</v>
      </c>
    </row>
    <row r="641" spans="1:7" x14ac:dyDescent="0.55000000000000004">
      <c r="A641" s="3">
        <v>21</v>
      </c>
      <c r="B641" s="3">
        <v>18</v>
      </c>
      <c r="C641" s="5">
        <v>171349.13788559</v>
      </c>
      <c r="D641" s="5">
        <v>172659.627244704</v>
      </c>
      <c r="E641" s="5">
        <v>153329.44729698601</v>
      </c>
      <c r="F641" s="5">
        <v>153314.63250559999</v>
      </c>
      <c r="G641" s="5">
        <v>150856.903685164</v>
      </c>
    </row>
    <row r="642" spans="1:7" x14ac:dyDescent="0.55000000000000004">
      <c r="A642" s="3">
        <v>21</v>
      </c>
      <c r="B642" s="3">
        <v>19</v>
      </c>
      <c r="C642" s="5">
        <v>78941.8908387189</v>
      </c>
      <c r="D642" s="5">
        <v>69172.5520411076</v>
      </c>
      <c r="E642" s="5">
        <v>76695.763945833402</v>
      </c>
      <c r="F642" s="5">
        <v>72583.044445130203</v>
      </c>
      <c r="G642" s="5">
        <v>79922.583552598298</v>
      </c>
    </row>
    <row r="643" spans="1:7" x14ac:dyDescent="0.55000000000000004">
      <c r="A643" s="3">
        <v>21</v>
      </c>
      <c r="B643" s="3">
        <v>20</v>
      </c>
      <c r="C643" s="5">
        <v>187286.432035081</v>
      </c>
      <c r="D643" s="5">
        <v>176099.64215464401</v>
      </c>
      <c r="E643" s="5">
        <v>177649.297761275</v>
      </c>
      <c r="F643" s="5">
        <v>158018.98079971</v>
      </c>
      <c r="G643" s="5">
        <v>175249.055981482</v>
      </c>
    </row>
    <row r="644" spans="1:7" x14ac:dyDescent="0.55000000000000004">
      <c r="A644" s="3">
        <v>21</v>
      </c>
      <c r="B644" s="3">
        <v>21</v>
      </c>
      <c r="C644" s="5">
        <v>88835.806383440897</v>
      </c>
      <c r="D644" s="5">
        <v>103488.43588890599</v>
      </c>
      <c r="E644" s="5">
        <v>98871.9508848244</v>
      </c>
      <c r="F644" s="5">
        <v>90355.815959358704</v>
      </c>
      <c r="G644" s="5">
        <v>98451.328376895297</v>
      </c>
    </row>
    <row r="645" spans="1:7" x14ac:dyDescent="0.55000000000000004">
      <c r="A645" s="3">
        <v>21</v>
      </c>
      <c r="B645" s="3">
        <v>22</v>
      </c>
      <c r="C645" s="5">
        <v>123311.831741449</v>
      </c>
      <c r="D645" s="5">
        <v>107974.110261675</v>
      </c>
      <c r="E645" s="5">
        <v>99997.285275889401</v>
      </c>
      <c r="F645" s="5">
        <v>95810.836355317399</v>
      </c>
      <c r="G645" s="5">
        <v>82461.734493965705</v>
      </c>
    </row>
    <row r="646" spans="1:7" x14ac:dyDescent="0.55000000000000004">
      <c r="A646" s="3">
        <v>21</v>
      </c>
      <c r="B646" s="3">
        <v>23</v>
      </c>
      <c r="C646" s="5">
        <v>4353.3484167096904</v>
      </c>
      <c r="D646" s="5">
        <v>3784.6860983810202</v>
      </c>
      <c r="E646" s="5">
        <v>4609.6617290967297</v>
      </c>
      <c r="F646" s="5">
        <v>4622.4320379144601</v>
      </c>
      <c r="G646" s="5">
        <v>5245.2325903199498</v>
      </c>
    </row>
    <row r="647" spans="1:7" x14ac:dyDescent="0.55000000000000004">
      <c r="A647" s="3">
        <v>21</v>
      </c>
      <c r="B647" s="3">
        <v>24</v>
      </c>
      <c r="C647" s="5">
        <v>11763.411654653401</v>
      </c>
      <c r="D647" s="5">
        <v>10720.267842049599</v>
      </c>
      <c r="E647" s="5">
        <v>12996.9473269878</v>
      </c>
      <c r="F647" s="5">
        <v>13166.5466144319</v>
      </c>
      <c r="G647" s="5">
        <v>14950.348738996699</v>
      </c>
    </row>
    <row r="648" spans="1:7" x14ac:dyDescent="0.55000000000000004">
      <c r="A648" s="3">
        <v>21</v>
      </c>
      <c r="B648" s="3">
        <v>25</v>
      </c>
      <c r="C648" s="5">
        <v>48347.5411336615</v>
      </c>
      <c r="D648" s="5">
        <v>40203.892304633999</v>
      </c>
      <c r="E648" s="5">
        <v>37094.054866754297</v>
      </c>
      <c r="F648" s="5">
        <v>38762.708557038197</v>
      </c>
      <c r="G648" s="5">
        <v>35824.652660881999</v>
      </c>
    </row>
    <row r="649" spans="1:7" x14ac:dyDescent="0.55000000000000004">
      <c r="A649" s="3">
        <v>21</v>
      </c>
      <c r="B649" s="3">
        <v>26</v>
      </c>
      <c r="C649" s="5">
        <v>12365.890621200901</v>
      </c>
      <c r="D649" s="5">
        <v>12873.364761934999</v>
      </c>
      <c r="E649" s="5">
        <v>12850.1771352904</v>
      </c>
      <c r="F649" s="5">
        <v>12918.655355205099</v>
      </c>
      <c r="G649" s="5">
        <v>17446.1729477392</v>
      </c>
    </row>
    <row r="650" spans="1:7" x14ac:dyDescent="0.55000000000000004">
      <c r="A650" s="3">
        <v>21</v>
      </c>
      <c r="B650" s="3">
        <v>27</v>
      </c>
      <c r="C650" s="5">
        <v>108044.212659807</v>
      </c>
      <c r="D650" s="5">
        <v>125652.12787481</v>
      </c>
      <c r="E650" s="5">
        <v>150954.36226710901</v>
      </c>
      <c r="F650" s="5">
        <v>142830.448634384</v>
      </c>
      <c r="G650" s="5">
        <v>152882.26274168101</v>
      </c>
    </row>
    <row r="651" spans="1:7" x14ac:dyDescent="0.55000000000000004">
      <c r="A651" s="3">
        <v>21</v>
      </c>
      <c r="B651" s="3">
        <v>28</v>
      </c>
      <c r="C651" s="5">
        <v>64540.574514995598</v>
      </c>
      <c r="D651" s="5">
        <v>60721.0085096408</v>
      </c>
      <c r="E651" s="5">
        <v>64020.022592223497</v>
      </c>
      <c r="F651" s="5">
        <v>64602.680731358298</v>
      </c>
      <c r="G651" s="5">
        <v>65094.4327587796</v>
      </c>
    </row>
    <row r="652" spans="1:7" x14ac:dyDescent="0.55000000000000004">
      <c r="A652" s="3">
        <v>21</v>
      </c>
      <c r="B652" s="3">
        <v>29</v>
      </c>
      <c r="C652" s="5">
        <v>77908.526261286795</v>
      </c>
      <c r="D652" s="5">
        <v>68353.196633875399</v>
      </c>
      <c r="E652" s="5">
        <v>84090.202583342907</v>
      </c>
      <c r="F652" s="5">
        <v>80592.767887257505</v>
      </c>
      <c r="G652" s="5">
        <v>76025.524487340095</v>
      </c>
    </row>
    <row r="653" spans="1:7" x14ac:dyDescent="0.55000000000000004">
      <c r="A653" s="3">
        <v>21</v>
      </c>
      <c r="B653" s="3">
        <v>30</v>
      </c>
      <c r="C653" s="5">
        <v>167167.632514981</v>
      </c>
      <c r="D653" s="5">
        <v>201140.870421723</v>
      </c>
      <c r="E653" s="5">
        <v>193966.42307651899</v>
      </c>
      <c r="F653" s="5">
        <v>194518.50096661301</v>
      </c>
      <c r="G653" s="5">
        <v>213763.856614758</v>
      </c>
    </row>
    <row r="654" spans="1:7" x14ac:dyDescent="0.55000000000000004">
      <c r="A654" s="3">
        <v>21</v>
      </c>
      <c r="B654" s="3">
        <v>31</v>
      </c>
      <c r="C654" s="5">
        <v>141112.30708557699</v>
      </c>
      <c r="D654" s="5">
        <v>127234.773931823</v>
      </c>
      <c r="E654" s="5">
        <v>131235.38281463899</v>
      </c>
      <c r="F654" s="5">
        <v>115300.486566083</v>
      </c>
      <c r="G654" s="5">
        <v>110603.88933117699</v>
      </c>
    </row>
    <row r="655" spans="1:7" x14ac:dyDescent="0.55000000000000004">
      <c r="A655" s="3">
        <v>22</v>
      </c>
      <c r="B655" s="3">
        <v>1</v>
      </c>
      <c r="C655" s="5">
        <v>153833.838695435</v>
      </c>
      <c r="D655" s="5">
        <v>131791.812897886</v>
      </c>
      <c r="E655" s="5">
        <v>127618.218453405</v>
      </c>
      <c r="F655" s="5">
        <v>119989.16083758</v>
      </c>
      <c r="G655" s="5">
        <v>111770.76620742799</v>
      </c>
    </row>
    <row r="656" spans="1:7" x14ac:dyDescent="0.55000000000000004">
      <c r="A656" s="3">
        <v>22</v>
      </c>
      <c r="B656" s="3">
        <v>2</v>
      </c>
      <c r="C656" s="5">
        <v>3738.9410294499398</v>
      </c>
      <c r="D656" s="5">
        <v>2072.6039130639201</v>
      </c>
      <c r="E656" s="5">
        <v>1541.8219202386899</v>
      </c>
      <c r="F656" s="5">
        <v>1985.7031184328</v>
      </c>
      <c r="G656" s="5">
        <v>2520.2432028742601</v>
      </c>
    </row>
    <row r="657" spans="1:7" x14ac:dyDescent="0.55000000000000004">
      <c r="A657" s="3">
        <v>22</v>
      </c>
      <c r="B657" s="3">
        <v>3</v>
      </c>
      <c r="C657" s="5">
        <v>120241.422718456</v>
      </c>
      <c r="D657" s="5">
        <v>118868.447161351</v>
      </c>
      <c r="E657" s="5">
        <v>126335.865025751</v>
      </c>
      <c r="F657" s="5">
        <v>118285.443138672</v>
      </c>
      <c r="G657" s="5">
        <v>122885.120162558</v>
      </c>
    </row>
    <row r="658" spans="1:7" x14ac:dyDescent="0.55000000000000004">
      <c r="A658" s="3">
        <v>22</v>
      </c>
      <c r="B658" s="3">
        <v>4</v>
      </c>
      <c r="C658" s="5">
        <v>17678.249688870299</v>
      </c>
      <c r="D658" s="5">
        <v>15766.7232798241</v>
      </c>
      <c r="E658" s="5">
        <v>14793.8413496466</v>
      </c>
      <c r="F658" s="5">
        <v>13003.795031814499</v>
      </c>
      <c r="G658" s="5">
        <v>14187.878554987899</v>
      </c>
    </row>
    <row r="659" spans="1:7" x14ac:dyDescent="0.55000000000000004">
      <c r="A659" s="3">
        <v>22</v>
      </c>
      <c r="B659" s="3">
        <v>5</v>
      </c>
      <c r="C659" s="5">
        <v>43314.522883936799</v>
      </c>
      <c r="D659" s="5">
        <v>41256.116909834302</v>
      </c>
      <c r="E659" s="5">
        <v>41758.544000677502</v>
      </c>
      <c r="F659" s="5">
        <v>38926.197452747299</v>
      </c>
      <c r="G659" s="5">
        <v>41591.578982687701</v>
      </c>
    </row>
    <row r="660" spans="1:7" x14ac:dyDescent="0.55000000000000004">
      <c r="A660" s="3">
        <v>22</v>
      </c>
      <c r="B660" s="3">
        <v>6</v>
      </c>
      <c r="C660" s="5">
        <v>48194.420662504803</v>
      </c>
      <c r="D660" s="5">
        <v>47415.490079030002</v>
      </c>
      <c r="E660" s="5">
        <v>44190.237385646302</v>
      </c>
      <c r="F660" s="5">
        <v>43278.442413226403</v>
      </c>
      <c r="G660" s="5">
        <v>44239.998979976503</v>
      </c>
    </row>
    <row r="661" spans="1:7" x14ac:dyDescent="0.55000000000000004">
      <c r="A661" s="3">
        <v>22</v>
      </c>
      <c r="B661" s="3">
        <v>7</v>
      </c>
      <c r="C661" s="5">
        <v>15386.507672763901</v>
      </c>
      <c r="D661" s="5">
        <v>12359.4993276729</v>
      </c>
      <c r="E661" s="5">
        <v>11614.090918476701</v>
      </c>
      <c r="F661" s="5">
        <v>11355.221228524701</v>
      </c>
      <c r="G661" s="5">
        <v>13807.3845253667</v>
      </c>
    </row>
    <row r="662" spans="1:7" x14ac:dyDescent="0.55000000000000004">
      <c r="A662" s="3">
        <v>22</v>
      </c>
      <c r="B662" s="3">
        <v>8</v>
      </c>
      <c r="C662" s="5">
        <v>30667.2661648709</v>
      </c>
      <c r="D662" s="5">
        <v>30868.0309544921</v>
      </c>
      <c r="E662" s="5">
        <v>29155.793679335999</v>
      </c>
      <c r="F662" s="5">
        <v>28051.163922533098</v>
      </c>
      <c r="G662" s="5">
        <v>34011.7104925315</v>
      </c>
    </row>
    <row r="663" spans="1:7" x14ac:dyDescent="0.55000000000000004">
      <c r="A663" s="3">
        <v>22</v>
      </c>
      <c r="B663" s="3">
        <v>9</v>
      </c>
      <c r="C663" s="5">
        <v>71836.936902172602</v>
      </c>
      <c r="D663" s="5">
        <v>66707.970207344595</v>
      </c>
      <c r="E663" s="5">
        <v>68010.8710395901</v>
      </c>
      <c r="F663" s="5">
        <v>59946.471447787597</v>
      </c>
      <c r="G663" s="5">
        <v>65109.095933044198</v>
      </c>
    </row>
    <row r="664" spans="1:7" x14ac:dyDescent="0.55000000000000004">
      <c r="A664" s="3">
        <v>22</v>
      </c>
      <c r="B664" s="3">
        <v>10</v>
      </c>
      <c r="C664" s="5">
        <v>140266.89631603</v>
      </c>
      <c r="D664" s="5">
        <v>126945.117898778</v>
      </c>
      <c r="E664" s="5">
        <v>130358.060597866</v>
      </c>
      <c r="F664" s="5">
        <v>123697.638692347</v>
      </c>
      <c r="G664" s="5">
        <v>132776.85620079801</v>
      </c>
    </row>
    <row r="665" spans="1:7" x14ac:dyDescent="0.55000000000000004">
      <c r="A665" s="3">
        <v>22</v>
      </c>
      <c r="B665" s="3">
        <v>11</v>
      </c>
      <c r="C665" s="5">
        <v>27177.930697525499</v>
      </c>
      <c r="D665" s="5">
        <v>24895.5547561124</v>
      </c>
      <c r="E665" s="5">
        <v>27523.1326644822</v>
      </c>
      <c r="F665" s="5">
        <v>26061.563404685199</v>
      </c>
      <c r="G665" s="5">
        <v>26327.3183832545</v>
      </c>
    </row>
    <row r="666" spans="1:7" x14ac:dyDescent="0.55000000000000004">
      <c r="A666" s="3">
        <v>22</v>
      </c>
      <c r="B666" s="3">
        <v>12</v>
      </c>
      <c r="C666" s="5">
        <v>94220.103944795104</v>
      </c>
      <c r="D666" s="5">
        <v>94366.522233535201</v>
      </c>
      <c r="E666" s="5">
        <v>88908.806707256197</v>
      </c>
      <c r="F666" s="5">
        <v>81510.761272219301</v>
      </c>
      <c r="G666" s="5">
        <v>87017.411318237893</v>
      </c>
    </row>
    <row r="667" spans="1:7" x14ac:dyDescent="0.55000000000000004">
      <c r="A667" s="3">
        <v>22</v>
      </c>
      <c r="B667" s="3">
        <v>13</v>
      </c>
      <c r="C667" s="5">
        <v>20462.258841760398</v>
      </c>
      <c r="D667" s="5">
        <v>10192.4570780373</v>
      </c>
      <c r="E667" s="5">
        <v>10583.494999926999</v>
      </c>
      <c r="F667" s="5">
        <v>10046.535250044701</v>
      </c>
      <c r="G667" s="5">
        <v>9083.7145953512409</v>
      </c>
    </row>
    <row r="668" spans="1:7" x14ac:dyDescent="0.55000000000000004">
      <c r="A668" s="3">
        <v>22</v>
      </c>
      <c r="B668" s="3">
        <v>14</v>
      </c>
      <c r="C668" s="5">
        <v>217360.494694414</v>
      </c>
      <c r="D668" s="5">
        <v>222013.44820866801</v>
      </c>
      <c r="E668" s="5">
        <v>226264.74600092499</v>
      </c>
      <c r="F668" s="5">
        <v>214761.69371646599</v>
      </c>
      <c r="G668" s="5">
        <v>244058.24113558201</v>
      </c>
    </row>
    <row r="669" spans="1:7" x14ac:dyDescent="0.55000000000000004">
      <c r="A669" s="3">
        <v>22</v>
      </c>
      <c r="B669" s="3">
        <v>15</v>
      </c>
      <c r="C669" s="5">
        <v>24953.0671899833</v>
      </c>
      <c r="D669" s="5">
        <v>23887.647018521398</v>
      </c>
      <c r="E669" s="5">
        <v>21144.663019335199</v>
      </c>
      <c r="F669" s="5">
        <v>18853.0261641877</v>
      </c>
      <c r="G669" s="5">
        <v>20773.800183851701</v>
      </c>
    </row>
    <row r="670" spans="1:7" x14ac:dyDescent="0.55000000000000004">
      <c r="A670" s="3">
        <v>22</v>
      </c>
      <c r="B670" s="3">
        <v>16</v>
      </c>
      <c r="C670" s="5">
        <v>133434.61749640701</v>
      </c>
      <c r="D670" s="5">
        <v>125144.40358549599</v>
      </c>
      <c r="E670" s="5">
        <v>128404.092840582</v>
      </c>
      <c r="F670" s="5">
        <v>114209.367311036</v>
      </c>
      <c r="G670" s="5">
        <v>120839.018187261</v>
      </c>
    </row>
    <row r="671" spans="1:7" x14ac:dyDescent="0.55000000000000004">
      <c r="A671" s="3">
        <v>22</v>
      </c>
      <c r="B671" s="3">
        <v>17</v>
      </c>
      <c r="C671" s="5">
        <v>40577.186393435601</v>
      </c>
      <c r="D671" s="5">
        <v>33367.7930665569</v>
      </c>
      <c r="E671" s="5">
        <v>38730.454319065502</v>
      </c>
      <c r="F671" s="5">
        <v>39253.954166952499</v>
      </c>
      <c r="G671" s="5">
        <v>42916.243221942903</v>
      </c>
    </row>
    <row r="672" spans="1:7" x14ac:dyDescent="0.55000000000000004">
      <c r="A672" s="3">
        <v>22</v>
      </c>
      <c r="B672" s="3">
        <v>18</v>
      </c>
      <c r="C672" s="5">
        <v>320329.46253350301</v>
      </c>
      <c r="D672" s="5">
        <v>294744.49174936098</v>
      </c>
      <c r="E672" s="5">
        <v>287359.351792956</v>
      </c>
      <c r="F672" s="5">
        <v>284718.98427568399</v>
      </c>
      <c r="G672" s="5">
        <v>267923.975320414</v>
      </c>
    </row>
    <row r="673" spans="1:7" x14ac:dyDescent="0.55000000000000004">
      <c r="A673" s="3">
        <v>22</v>
      </c>
      <c r="B673" s="3">
        <v>19</v>
      </c>
      <c r="C673" s="5">
        <v>166741.38755508</v>
      </c>
      <c r="D673" s="5">
        <v>158148.89421809401</v>
      </c>
      <c r="E673" s="5">
        <v>152623.73429732601</v>
      </c>
      <c r="F673" s="5">
        <v>155004.29335378</v>
      </c>
      <c r="G673" s="5">
        <v>136228.93854759401</v>
      </c>
    </row>
    <row r="674" spans="1:7" x14ac:dyDescent="0.55000000000000004">
      <c r="A674" s="3">
        <v>22</v>
      </c>
      <c r="B674" s="3">
        <v>20</v>
      </c>
      <c r="C674" s="5">
        <v>378518.45660357201</v>
      </c>
      <c r="D674" s="5">
        <v>355957.45880172</v>
      </c>
      <c r="E674" s="5">
        <v>337397.40157377499</v>
      </c>
      <c r="F674" s="5">
        <v>320462.33288771799</v>
      </c>
      <c r="G674" s="5">
        <v>321060.75096292899</v>
      </c>
    </row>
    <row r="675" spans="1:7" x14ac:dyDescent="0.55000000000000004">
      <c r="A675" s="3">
        <v>22</v>
      </c>
      <c r="B675" s="3">
        <v>21</v>
      </c>
      <c r="C675" s="5">
        <v>223501.46962578499</v>
      </c>
      <c r="D675" s="5">
        <v>238844.64719614899</v>
      </c>
      <c r="E675" s="5">
        <v>236051.40392518599</v>
      </c>
      <c r="F675" s="5">
        <v>217591.34797922699</v>
      </c>
      <c r="G675" s="5">
        <v>217825.49896041799</v>
      </c>
    </row>
    <row r="676" spans="1:7" x14ac:dyDescent="0.55000000000000004">
      <c r="A676" s="3">
        <v>22</v>
      </c>
      <c r="B676" s="3">
        <v>22</v>
      </c>
      <c r="C676" s="5">
        <v>264730.77546449</v>
      </c>
      <c r="D676" s="5">
        <v>234347.83389727201</v>
      </c>
      <c r="E676" s="5">
        <v>242479.53447171199</v>
      </c>
      <c r="F676" s="5">
        <v>200332.10929820201</v>
      </c>
      <c r="G676" s="5">
        <v>203619.159332585</v>
      </c>
    </row>
    <row r="677" spans="1:7" x14ac:dyDescent="0.55000000000000004">
      <c r="A677" s="3">
        <v>22</v>
      </c>
      <c r="B677" s="3">
        <v>23</v>
      </c>
      <c r="C677" s="5">
        <v>9487.1705933447902</v>
      </c>
      <c r="D677" s="5">
        <v>8209.3972555539494</v>
      </c>
      <c r="E677" s="5">
        <v>9474.1982328516297</v>
      </c>
      <c r="F677" s="5">
        <v>9547.0398842795094</v>
      </c>
      <c r="G677" s="5">
        <v>10350.3428135984</v>
      </c>
    </row>
    <row r="678" spans="1:7" x14ac:dyDescent="0.55000000000000004">
      <c r="A678" s="3">
        <v>22</v>
      </c>
      <c r="B678" s="3">
        <v>24</v>
      </c>
      <c r="C678" s="5">
        <v>36320.535516786702</v>
      </c>
      <c r="D678" s="5">
        <v>33511.8492933085</v>
      </c>
      <c r="E678" s="5">
        <v>36158.438892735001</v>
      </c>
      <c r="F678" s="5">
        <v>36785.527261529402</v>
      </c>
      <c r="G678" s="5">
        <v>40494.000466079502</v>
      </c>
    </row>
    <row r="679" spans="1:7" x14ac:dyDescent="0.55000000000000004">
      <c r="A679" s="3">
        <v>22</v>
      </c>
      <c r="B679" s="3">
        <v>25</v>
      </c>
      <c r="C679" s="5">
        <v>71011.916616029994</v>
      </c>
      <c r="D679" s="5">
        <v>67919.723178358006</v>
      </c>
      <c r="E679" s="5">
        <v>75003.004781900003</v>
      </c>
      <c r="F679" s="5">
        <v>73640.050489491303</v>
      </c>
      <c r="G679" s="5">
        <v>64719.673715459401</v>
      </c>
    </row>
    <row r="680" spans="1:7" x14ac:dyDescent="0.55000000000000004">
      <c r="A680" s="3">
        <v>22</v>
      </c>
      <c r="B680" s="3">
        <v>26</v>
      </c>
      <c r="C680" s="5">
        <v>37755.7515551939</v>
      </c>
      <c r="D680" s="5">
        <v>35528.518739528503</v>
      </c>
      <c r="E680" s="5">
        <v>38583.4293939774</v>
      </c>
      <c r="F680" s="5">
        <v>38672.048110611497</v>
      </c>
      <c r="G680" s="5">
        <v>37690.833529921198</v>
      </c>
    </row>
    <row r="681" spans="1:7" x14ac:dyDescent="0.55000000000000004">
      <c r="A681" s="3">
        <v>22</v>
      </c>
      <c r="B681" s="3">
        <v>27</v>
      </c>
      <c r="C681" s="5">
        <v>248316.974237249</v>
      </c>
      <c r="D681" s="5">
        <v>304746.48001895403</v>
      </c>
      <c r="E681" s="5">
        <v>333687.584442892</v>
      </c>
      <c r="F681" s="5">
        <v>291412.40402681002</v>
      </c>
      <c r="G681" s="5">
        <v>359002.029207599</v>
      </c>
    </row>
    <row r="682" spans="1:7" x14ac:dyDescent="0.55000000000000004">
      <c r="A682" s="3">
        <v>22</v>
      </c>
      <c r="B682" s="3">
        <v>28</v>
      </c>
      <c r="C682" s="5">
        <v>113153.488468936</v>
      </c>
      <c r="D682" s="5">
        <v>112030.319852097</v>
      </c>
      <c r="E682" s="5">
        <v>116963.575498121</v>
      </c>
      <c r="F682" s="5">
        <v>116555.65493819299</v>
      </c>
      <c r="G682" s="5">
        <v>117867.973604645</v>
      </c>
    </row>
    <row r="683" spans="1:7" x14ac:dyDescent="0.55000000000000004">
      <c r="A683" s="3">
        <v>22</v>
      </c>
      <c r="B683" s="3">
        <v>29</v>
      </c>
      <c r="C683" s="5">
        <v>128692.370240453</v>
      </c>
      <c r="D683" s="5">
        <v>120745.787755618</v>
      </c>
      <c r="E683" s="5">
        <v>100438.39074703801</v>
      </c>
      <c r="F683" s="5">
        <v>122625.949708749</v>
      </c>
      <c r="G683" s="5">
        <v>134940.9181938</v>
      </c>
    </row>
    <row r="684" spans="1:7" x14ac:dyDescent="0.55000000000000004">
      <c r="A684" s="3">
        <v>22</v>
      </c>
      <c r="B684" s="3">
        <v>30</v>
      </c>
      <c r="C684" s="5">
        <v>299667.34752809402</v>
      </c>
      <c r="D684" s="5">
        <v>359122.87924209598</v>
      </c>
      <c r="E684" s="5">
        <v>395901.00358649099</v>
      </c>
      <c r="F684" s="5">
        <v>382281.12956456502</v>
      </c>
      <c r="G684" s="5">
        <v>435516.55216992099</v>
      </c>
    </row>
    <row r="685" spans="1:7" x14ac:dyDescent="0.55000000000000004">
      <c r="A685" s="3">
        <v>22</v>
      </c>
      <c r="B685" s="3">
        <v>31</v>
      </c>
      <c r="C685" s="5">
        <v>249235.93834555999</v>
      </c>
      <c r="D685" s="5">
        <v>235574.63024130301</v>
      </c>
      <c r="E685" s="5">
        <v>210936.44924909601</v>
      </c>
      <c r="F685" s="5">
        <v>196050.54375435199</v>
      </c>
      <c r="G685" s="5">
        <v>228587.00755574199</v>
      </c>
    </row>
    <row r="686" spans="1:7" x14ac:dyDescent="0.55000000000000004">
      <c r="A686" s="3">
        <v>23</v>
      </c>
      <c r="B686" s="3">
        <v>1</v>
      </c>
      <c r="C686" s="5">
        <v>150199.46270980599</v>
      </c>
      <c r="D686" s="5">
        <v>141457.95298873101</v>
      </c>
      <c r="E686" s="5">
        <v>136556.134505497</v>
      </c>
      <c r="F686" s="5">
        <v>129405.05027156101</v>
      </c>
      <c r="G686" s="5">
        <v>119259.11480990599</v>
      </c>
    </row>
    <row r="687" spans="1:7" x14ac:dyDescent="0.55000000000000004">
      <c r="A687" s="3">
        <v>23</v>
      </c>
      <c r="B687" s="3">
        <v>2</v>
      </c>
      <c r="C687" s="5">
        <v>2881.9883721157298</v>
      </c>
      <c r="D687" s="5">
        <v>1926.77033394058</v>
      </c>
      <c r="E687" s="5">
        <v>1688.6609640587501</v>
      </c>
      <c r="F687" s="5">
        <v>2000.66984491278</v>
      </c>
      <c r="G687" s="5">
        <v>2076.5076983839699</v>
      </c>
    </row>
    <row r="688" spans="1:7" x14ac:dyDescent="0.55000000000000004">
      <c r="A688" s="3">
        <v>23</v>
      </c>
      <c r="B688" s="3">
        <v>3</v>
      </c>
      <c r="C688" s="5">
        <v>155395.895239723</v>
      </c>
      <c r="D688" s="5">
        <v>143906.96299248299</v>
      </c>
      <c r="E688" s="5">
        <v>141412.12708593</v>
      </c>
      <c r="F688" s="5">
        <v>129474.549670251</v>
      </c>
      <c r="G688" s="5">
        <v>142349.06526995101</v>
      </c>
    </row>
    <row r="689" spans="1:7" x14ac:dyDescent="0.55000000000000004">
      <c r="A689" s="3">
        <v>23</v>
      </c>
      <c r="B689" s="3">
        <v>4</v>
      </c>
      <c r="C689" s="5">
        <v>70241.084122451997</v>
      </c>
      <c r="D689" s="5">
        <v>58081.772128736397</v>
      </c>
      <c r="E689" s="5">
        <v>48957.782968331201</v>
      </c>
      <c r="F689" s="5">
        <v>41668.940908650497</v>
      </c>
      <c r="G689" s="5">
        <v>43981.097222643803</v>
      </c>
    </row>
    <row r="690" spans="1:7" x14ac:dyDescent="0.55000000000000004">
      <c r="A690" s="3">
        <v>23</v>
      </c>
      <c r="B690" s="3">
        <v>5</v>
      </c>
      <c r="C690" s="5">
        <v>32811.481892171701</v>
      </c>
      <c r="D690" s="5">
        <v>30194.263137591999</v>
      </c>
      <c r="E690" s="5">
        <v>29734.814809823602</v>
      </c>
      <c r="F690" s="5">
        <v>26466.558370552601</v>
      </c>
      <c r="G690" s="5">
        <v>25154.496764059</v>
      </c>
    </row>
    <row r="691" spans="1:7" x14ac:dyDescent="0.55000000000000004">
      <c r="A691" s="3">
        <v>23</v>
      </c>
      <c r="B691" s="3">
        <v>6</v>
      </c>
      <c r="C691" s="5">
        <v>41034.375602920001</v>
      </c>
      <c r="D691" s="5">
        <v>39117.478300680101</v>
      </c>
      <c r="E691" s="5">
        <v>40709.691590102098</v>
      </c>
      <c r="F691" s="5">
        <v>41306.843280094698</v>
      </c>
      <c r="G691" s="5">
        <v>43453.558094067797</v>
      </c>
    </row>
    <row r="692" spans="1:7" x14ac:dyDescent="0.55000000000000004">
      <c r="A692" s="3">
        <v>23</v>
      </c>
      <c r="B692" s="3">
        <v>7</v>
      </c>
      <c r="C692" s="5">
        <v>67796.662561717894</v>
      </c>
      <c r="D692" s="5">
        <v>62881.386995395304</v>
      </c>
      <c r="E692" s="5">
        <v>65556.449460927703</v>
      </c>
      <c r="F692" s="5">
        <v>58600.367742605296</v>
      </c>
      <c r="G692" s="5">
        <v>52975.039545208201</v>
      </c>
    </row>
    <row r="693" spans="1:7" x14ac:dyDescent="0.55000000000000004">
      <c r="A693" s="3">
        <v>23</v>
      </c>
      <c r="B693" s="3">
        <v>8</v>
      </c>
      <c r="C693" s="5">
        <v>88010.081247937705</v>
      </c>
      <c r="D693" s="5">
        <v>93372.984659716007</v>
      </c>
      <c r="E693" s="5">
        <v>91641.760383283996</v>
      </c>
      <c r="F693" s="5">
        <v>87283.429173927507</v>
      </c>
      <c r="G693" s="5">
        <v>88974.583247915099</v>
      </c>
    </row>
    <row r="694" spans="1:7" x14ac:dyDescent="0.55000000000000004">
      <c r="A694" s="3">
        <v>23</v>
      </c>
      <c r="B694" s="3">
        <v>9</v>
      </c>
      <c r="C694" s="5">
        <v>153129.83531263101</v>
      </c>
      <c r="D694" s="5">
        <v>151315.845580928</v>
      </c>
      <c r="E694" s="5">
        <v>160333.785650384</v>
      </c>
      <c r="F694" s="5">
        <v>148794.66117767899</v>
      </c>
      <c r="G694" s="5">
        <v>153843.094056061</v>
      </c>
    </row>
    <row r="695" spans="1:7" x14ac:dyDescent="0.55000000000000004">
      <c r="A695" s="3">
        <v>23</v>
      </c>
      <c r="B695" s="3">
        <v>10</v>
      </c>
      <c r="C695" s="5">
        <v>280038.35086626298</v>
      </c>
      <c r="D695" s="5">
        <v>262288.07099337998</v>
      </c>
      <c r="E695" s="5">
        <v>266672.23304347898</v>
      </c>
      <c r="F695" s="5">
        <v>254163.01015986301</v>
      </c>
      <c r="G695" s="5">
        <v>258069.449726744</v>
      </c>
    </row>
    <row r="696" spans="1:7" x14ac:dyDescent="0.55000000000000004">
      <c r="A696" s="3">
        <v>23</v>
      </c>
      <c r="B696" s="3">
        <v>11</v>
      </c>
      <c r="C696" s="5">
        <v>27983.011795593</v>
      </c>
      <c r="D696" s="5">
        <v>33000.674635105497</v>
      </c>
      <c r="E696" s="5">
        <v>28567.452646002999</v>
      </c>
      <c r="F696" s="5">
        <v>25668.633287199398</v>
      </c>
      <c r="G696" s="5">
        <v>22635.601893938601</v>
      </c>
    </row>
    <row r="697" spans="1:7" x14ac:dyDescent="0.55000000000000004">
      <c r="A697" s="3">
        <v>23</v>
      </c>
      <c r="B697" s="3">
        <v>12</v>
      </c>
      <c r="C697" s="5">
        <v>98848.607960898007</v>
      </c>
      <c r="D697" s="5">
        <v>96222.161640782593</v>
      </c>
      <c r="E697" s="5">
        <v>98600.320497136694</v>
      </c>
      <c r="F697" s="5">
        <v>99978.303888249298</v>
      </c>
      <c r="G697" s="5">
        <v>110351.412680804</v>
      </c>
    </row>
    <row r="698" spans="1:7" x14ac:dyDescent="0.55000000000000004">
      <c r="A698" s="3">
        <v>23</v>
      </c>
      <c r="B698" s="3">
        <v>13</v>
      </c>
      <c r="C698" s="5">
        <v>24371.046679180999</v>
      </c>
      <c r="D698" s="5">
        <v>21380.999479752401</v>
      </c>
      <c r="E698" s="5">
        <v>17380.878650867598</v>
      </c>
      <c r="F698" s="5">
        <v>18777.025478760199</v>
      </c>
      <c r="G698" s="5">
        <v>19427.569075534298</v>
      </c>
    </row>
    <row r="699" spans="1:7" x14ac:dyDescent="0.55000000000000004">
      <c r="A699" s="3">
        <v>23</v>
      </c>
      <c r="B699" s="3">
        <v>14</v>
      </c>
      <c r="C699" s="5">
        <v>611524.04770674498</v>
      </c>
      <c r="D699" s="5">
        <v>726656.24445658503</v>
      </c>
      <c r="E699" s="5">
        <v>733394.39765372698</v>
      </c>
      <c r="F699" s="5">
        <v>676462.09542618098</v>
      </c>
      <c r="G699" s="5">
        <v>712989.46296778601</v>
      </c>
    </row>
    <row r="700" spans="1:7" x14ac:dyDescent="0.55000000000000004">
      <c r="A700" s="3">
        <v>23</v>
      </c>
      <c r="B700" s="3">
        <v>15</v>
      </c>
      <c r="C700" s="5">
        <v>53565.539553630399</v>
      </c>
      <c r="D700" s="5">
        <v>46716.910637941299</v>
      </c>
      <c r="E700" s="5">
        <v>42956.9322133885</v>
      </c>
      <c r="F700" s="5">
        <v>39073.783850696098</v>
      </c>
      <c r="G700" s="5">
        <v>37986.031656620398</v>
      </c>
    </row>
    <row r="701" spans="1:7" x14ac:dyDescent="0.55000000000000004">
      <c r="A701" s="3">
        <v>23</v>
      </c>
      <c r="B701" s="3">
        <v>16</v>
      </c>
      <c r="C701" s="5">
        <v>226205.648187535</v>
      </c>
      <c r="D701" s="5">
        <v>213048.73364781501</v>
      </c>
      <c r="E701" s="5">
        <v>213551.195353143</v>
      </c>
      <c r="F701" s="5">
        <v>197495.05500232699</v>
      </c>
      <c r="G701" s="5">
        <v>204907.76247663601</v>
      </c>
    </row>
    <row r="702" spans="1:7" x14ac:dyDescent="0.55000000000000004">
      <c r="A702" s="3">
        <v>23</v>
      </c>
      <c r="B702" s="3">
        <v>17</v>
      </c>
      <c r="C702" s="5">
        <v>76206.922208769698</v>
      </c>
      <c r="D702" s="5">
        <v>74389.470785810001</v>
      </c>
      <c r="E702" s="5">
        <v>62913.669003142197</v>
      </c>
      <c r="F702" s="5">
        <v>68830.493246993399</v>
      </c>
      <c r="G702" s="5">
        <v>66783.815993375494</v>
      </c>
    </row>
    <row r="703" spans="1:7" x14ac:dyDescent="0.55000000000000004">
      <c r="A703" s="3">
        <v>23</v>
      </c>
      <c r="B703" s="3">
        <v>18</v>
      </c>
      <c r="C703" s="5">
        <v>525253.45344972203</v>
      </c>
      <c r="D703" s="5">
        <v>558913.90924163396</v>
      </c>
      <c r="E703" s="5">
        <v>540956.88028492103</v>
      </c>
      <c r="F703" s="5">
        <v>534319.06163173995</v>
      </c>
      <c r="G703" s="5">
        <v>489558.45071054099</v>
      </c>
    </row>
    <row r="704" spans="1:7" x14ac:dyDescent="0.55000000000000004">
      <c r="A704" s="3">
        <v>23</v>
      </c>
      <c r="B704" s="3">
        <v>19</v>
      </c>
      <c r="C704" s="5">
        <v>448161.877836534</v>
      </c>
      <c r="D704" s="5">
        <v>428338.13323117001</v>
      </c>
      <c r="E704" s="5">
        <v>413679.799341737</v>
      </c>
      <c r="F704" s="5">
        <v>422381.96974161698</v>
      </c>
      <c r="G704" s="5">
        <v>421081.69762818998</v>
      </c>
    </row>
    <row r="705" spans="1:7" x14ac:dyDescent="0.55000000000000004">
      <c r="A705" s="3">
        <v>23</v>
      </c>
      <c r="B705" s="3">
        <v>20</v>
      </c>
      <c r="C705" s="5">
        <v>644260.20608390996</v>
      </c>
      <c r="D705" s="5">
        <v>611296.26403508696</v>
      </c>
      <c r="E705" s="5">
        <v>611515.22448587196</v>
      </c>
      <c r="F705" s="5">
        <v>579702.56918466405</v>
      </c>
      <c r="G705" s="5">
        <v>606930.22762134601</v>
      </c>
    </row>
    <row r="706" spans="1:7" x14ac:dyDescent="0.55000000000000004">
      <c r="A706" s="3">
        <v>23</v>
      </c>
      <c r="B706" s="3">
        <v>21</v>
      </c>
      <c r="C706" s="5">
        <v>485204.74349471298</v>
      </c>
      <c r="D706" s="5">
        <v>491314.70399602101</v>
      </c>
      <c r="E706" s="5">
        <v>508181.04504832701</v>
      </c>
      <c r="F706" s="5">
        <v>492529.52385409101</v>
      </c>
      <c r="G706" s="5">
        <v>531119.79776869598</v>
      </c>
    </row>
    <row r="707" spans="1:7" x14ac:dyDescent="0.55000000000000004">
      <c r="A707" s="3">
        <v>23</v>
      </c>
      <c r="B707" s="3">
        <v>22</v>
      </c>
      <c r="C707" s="5">
        <v>340983.52171579498</v>
      </c>
      <c r="D707" s="5">
        <v>358311.76347429602</v>
      </c>
      <c r="E707" s="5">
        <v>342836.01859939803</v>
      </c>
      <c r="F707" s="5">
        <v>296646.47207155603</v>
      </c>
      <c r="G707" s="5">
        <v>266007.56250449701</v>
      </c>
    </row>
    <row r="708" spans="1:7" x14ac:dyDescent="0.55000000000000004">
      <c r="A708" s="3">
        <v>23</v>
      </c>
      <c r="B708" s="3">
        <v>23</v>
      </c>
      <c r="C708" s="5">
        <v>25113.266137103801</v>
      </c>
      <c r="D708" s="5">
        <v>27388.268217286099</v>
      </c>
      <c r="E708" s="5">
        <v>27685.2601349262</v>
      </c>
      <c r="F708" s="5">
        <v>31761.7752179296</v>
      </c>
      <c r="G708" s="5">
        <v>33768.439862135601</v>
      </c>
    </row>
    <row r="709" spans="1:7" x14ac:dyDescent="0.55000000000000004">
      <c r="A709" s="3">
        <v>23</v>
      </c>
      <c r="B709" s="3">
        <v>24</v>
      </c>
      <c r="C709" s="5">
        <v>127080.372033198</v>
      </c>
      <c r="D709" s="5">
        <v>128588.593317918</v>
      </c>
      <c r="E709" s="5">
        <v>126733.7599378</v>
      </c>
      <c r="F709" s="5">
        <v>134015.09971537901</v>
      </c>
      <c r="G709" s="5">
        <v>150278.297098337</v>
      </c>
    </row>
    <row r="710" spans="1:7" x14ac:dyDescent="0.55000000000000004">
      <c r="A710" s="3">
        <v>23</v>
      </c>
      <c r="B710" s="3">
        <v>25</v>
      </c>
      <c r="C710" s="5">
        <v>155863.78473903</v>
      </c>
      <c r="D710" s="5">
        <v>141586.06165253601</v>
      </c>
      <c r="E710" s="5">
        <v>128272.489897962</v>
      </c>
      <c r="F710" s="5">
        <v>125136.43230366299</v>
      </c>
      <c r="G710" s="5">
        <v>121220.905720453</v>
      </c>
    </row>
    <row r="711" spans="1:7" x14ac:dyDescent="0.55000000000000004">
      <c r="A711" s="3">
        <v>23</v>
      </c>
      <c r="B711" s="3">
        <v>26</v>
      </c>
      <c r="C711" s="5">
        <v>95810.776317730502</v>
      </c>
      <c r="D711" s="5">
        <v>83165.8403376153</v>
      </c>
      <c r="E711" s="5">
        <v>101391.69433822</v>
      </c>
      <c r="F711" s="5">
        <v>109905.936840297</v>
      </c>
      <c r="G711" s="5">
        <v>105320.370074062</v>
      </c>
    </row>
    <row r="712" spans="1:7" x14ac:dyDescent="0.55000000000000004">
      <c r="A712" s="3">
        <v>23</v>
      </c>
      <c r="B712" s="3">
        <v>27</v>
      </c>
      <c r="C712" s="5">
        <v>531185.78687284701</v>
      </c>
      <c r="D712" s="5">
        <v>627655.57825130399</v>
      </c>
      <c r="E712" s="5">
        <v>710067.18387937697</v>
      </c>
      <c r="F712" s="5">
        <v>675717.87135538005</v>
      </c>
      <c r="G712" s="5">
        <v>738369.22542360402</v>
      </c>
    </row>
    <row r="713" spans="1:7" x14ac:dyDescent="0.55000000000000004">
      <c r="A713" s="3">
        <v>23</v>
      </c>
      <c r="B713" s="3">
        <v>28</v>
      </c>
      <c r="C713" s="5">
        <v>184852.90983819301</v>
      </c>
      <c r="D713" s="5">
        <v>185951.28284885999</v>
      </c>
      <c r="E713" s="5">
        <v>191275.571717229</v>
      </c>
      <c r="F713" s="5">
        <v>193801.82837288099</v>
      </c>
      <c r="G713" s="5">
        <v>198784.053038087</v>
      </c>
    </row>
    <row r="714" spans="1:7" x14ac:dyDescent="0.55000000000000004">
      <c r="A714" s="3">
        <v>23</v>
      </c>
      <c r="B714" s="3">
        <v>29</v>
      </c>
      <c r="C714" s="5">
        <v>213864.64720726799</v>
      </c>
      <c r="D714" s="5">
        <v>204978.18111948101</v>
      </c>
      <c r="E714" s="5">
        <v>228611.02042535899</v>
      </c>
      <c r="F714" s="5">
        <v>224096.615389435</v>
      </c>
      <c r="G714" s="5">
        <v>264607.810006126</v>
      </c>
    </row>
    <row r="715" spans="1:7" x14ac:dyDescent="0.55000000000000004">
      <c r="A715" s="3">
        <v>23</v>
      </c>
      <c r="B715" s="3">
        <v>30</v>
      </c>
      <c r="C715" s="5">
        <v>523736.30933487602</v>
      </c>
      <c r="D715" s="5">
        <v>610937.29262976698</v>
      </c>
      <c r="E715" s="5">
        <v>671996.65865197696</v>
      </c>
      <c r="F715" s="5">
        <v>668409.51585742796</v>
      </c>
      <c r="G715" s="5">
        <v>714900.37068864598</v>
      </c>
    </row>
    <row r="716" spans="1:7" x14ac:dyDescent="0.55000000000000004">
      <c r="A716" s="3">
        <v>23</v>
      </c>
      <c r="B716" s="3">
        <v>31</v>
      </c>
      <c r="C716" s="5">
        <v>467466.77091896901</v>
      </c>
      <c r="D716" s="5">
        <v>443036.40440587798</v>
      </c>
      <c r="E716" s="5">
        <v>425051.20144040597</v>
      </c>
      <c r="F716" s="5">
        <v>382548.27609972801</v>
      </c>
      <c r="G716" s="5">
        <v>416899.36367480201</v>
      </c>
    </row>
    <row r="717" spans="1:7" x14ac:dyDescent="0.55000000000000004">
      <c r="A717" s="3">
        <v>24</v>
      </c>
      <c r="B717" s="3">
        <v>1</v>
      </c>
      <c r="C717" s="5">
        <v>66886.885862672207</v>
      </c>
      <c r="D717" s="5">
        <v>57602.9194076692</v>
      </c>
      <c r="E717" s="5">
        <v>53464.037105724397</v>
      </c>
      <c r="F717" s="5">
        <v>50243.4116233389</v>
      </c>
      <c r="G717" s="5">
        <v>46487.0630539267</v>
      </c>
    </row>
    <row r="718" spans="1:7" x14ac:dyDescent="0.55000000000000004">
      <c r="A718" s="3">
        <v>24</v>
      </c>
      <c r="B718" s="3">
        <v>2</v>
      </c>
      <c r="C718" s="5">
        <v>1716.95146180754</v>
      </c>
      <c r="D718" s="5">
        <v>1968.1323673091699</v>
      </c>
      <c r="E718" s="5">
        <v>1487.36644449137</v>
      </c>
      <c r="F718" s="5">
        <v>2122.2080608149499</v>
      </c>
      <c r="G718" s="5">
        <v>2077.6341713984698</v>
      </c>
    </row>
    <row r="719" spans="1:7" x14ac:dyDescent="0.55000000000000004">
      <c r="A719" s="3">
        <v>24</v>
      </c>
      <c r="B719" s="3">
        <v>3</v>
      </c>
      <c r="C719" s="5">
        <v>43649.087079884601</v>
      </c>
      <c r="D719" s="5">
        <v>39051.768070694598</v>
      </c>
      <c r="E719" s="5">
        <v>38747.275558829802</v>
      </c>
      <c r="F719" s="5">
        <v>35115.5855357041</v>
      </c>
      <c r="G719" s="5">
        <v>38897.374330302002</v>
      </c>
    </row>
    <row r="720" spans="1:7" x14ac:dyDescent="0.55000000000000004">
      <c r="A720" s="3">
        <v>24</v>
      </c>
      <c r="B720" s="3">
        <v>4</v>
      </c>
      <c r="C720" s="5">
        <v>7727.26963020733</v>
      </c>
      <c r="D720" s="5">
        <v>6713.6567624577301</v>
      </c>
      <c r="E720" s="5">
        <v>6896.4018678460397</v>
      </c>
      <c r="F720" s="5">
        <v>6033.9366751085699</v>
      </c>
      <c r="G720" s="5">
        <v>6546.1930126583702</v>
      </c>
    </row>
    <row r="721" spans="1:7" x14ac:dyDescent="0.55000000000000004">
      <c r="A721" s="3">
        <v>24</v>
      </c>
      <c r="B721" s="3">
        <v>5</v>
      </c>
      <c r="C721" s="5">
        <v>5181.1907604368698</v>
      </c>
      <c r="D721" s="5">
        <v>5244.7975243149203</v>
      </c>
      <c r="E721" s="5">
        <v>5709.0620104018299</v>
      </c>
      <c r="F721" s="5">
        <v>5270.4614463987</v>
      </c>
      <c r="G721" s="5">
        <v>5883.0685018557997</v>
      </c>
    </row>
    <row r="722" spans="1:7" x14ac:dyDescent="0.55000000000000004">
      <c r="A722" s="3">
        <v>24</v>
      </c>
      <c r="B722" s="3">
        <v>6</v>
      </c>
      <c r="C722" s="5">
        <v>28894.1957194112</v>
      </c>
      <c r="D722" s="5">
        <v>29218.8803836103</v>
      </c>
      <c r="E722" s="5">
        <v>30858.957998671602</v>
      </c>
      <c r="F722" s="5">
        <v>31661.249194079301</v>
      </c>
      <c r="G722" s="5">
        <v>31226.830146250399</v>
      </c>
    </row>
    <row r="723" spans="1:7" x14ac:dyDescent="0.55000000000000004">
      <c r="A723" s="3">
        <v>24</v>
      </c>
      <c r="B723" s="3">
        <v>7</v>
      </c>
      <c r="C723" s="5">
        <v>20211.745814934999</v>
      </c>
      <c r="D723" s="5">
        <v>17848.585590431401</v>
      </c>
      <c r="E723" s="5">
        <v>16179.397958346301</v>
      </c>
      <c r="F723" s="5">
        <v>16046.439589363899</v>
      </c>
      <c r="G723" s="5">
        <v>17006.0528636364</v>
      </c>
    </row>
    <row r="724" spans="1:7" x14ac:dyDescent="0.55000000000000004">
      <c r="A724" s="3">
        <v>24</v>
      </c>
      <c r="B724" s="3">
        <v>8</v>
      </c>
      <c r="C724" s="5">
        <v>13897.4383631452</v>
      </c>
      <c r="D724" s="5">
        <v>13992.8636360204</v>
      </c>
      <c r="E724" s="5">
        <v>13213.444510544099</v>
      </c>
      <c r="F724" s="5">
        <v>13869.2826667106</v>
      </c>
      <c r="G724" s="5">
        <v>15119.6314510333</v>
      </c>
    </row>
    <row r="725" spans="1:7" x14ac:dyDescent="0.55000000000000004">
      <c r="A725" s="3">
        <v>24</v>
      </c>
      <c r="B725" s="3">
        <v>9</v>
      </c>
      <c r="C725" s="5">
        <v>33262.9864831101</v>
      </c>
      <c r="D725" s="5">
        <v>33456.045261051899</v>
      </c>
      <c r="E725" s="5">
        <v>34620.640601401203</v>
      </c>
      <c r="F725" s="5">
        <v>30959.834316816799</v>
      </c>
      <c r="G725" s="5">
        <v>33671.304504271597</v>
      </c>
    </row>
    <row r="726" spans="1:7" x14ac:dyDescent="0.55000000000000004">
      <c r="A726" s="3">
        <v>24</v>
      </c>
      <c r="B726" s="3">
        <v>10</v>
      </c>
      <c r="C726" s="5">
        <v>58843.995845972997</v>
      </c>
      <c r="D726" s="5">
        <v>57550.458006528803</v>
      </c>
      <c r="E726" s="5">
        <v>57663.244711420899</v>
      </c>
      <c r="F726" s="5">
        <v>54004.978881304101</v>
      </c>
      <c r="G726" s="5">
        <v>54878.360369014503</v>
      </c>
    </row>
    <row r="727" spans="1:7" x14ac:dyDescent="0.55000000000000004">
      <c r="A727" s="3">
        <v>24</v>
      </c>
      <c r="B727" s="3">
        <v>11</v>
      </c>
      <c r="C727" s="5">
        <v>38795.091549428304</v>
      </c>
      <c r="D727" s="5">
        <v>37773.138303806001</v>
      </c>
      <c r="E727" s="5">
        <v>36975.344951309402</v>
      </c>
      <c r="F727" s="5">
        <v>35594.026536194498</v>
      </c>
      <c r="G727" s="5">
        <v>43592.628944979602</v>
      </c>
    </row>
    <row r="728" spans="1:7" x14ac:dyDescent="0.55000000000000004">
      <c r="A728" s="3">
        <v>24</v>
      </c>
      <c r="B728" s="3">
        <v>12</v>
      </c>
      <c r="C728" s="5">
        <v>41055.002315093399</v>
      </c>
      <c r="D728" s="5">
        <v>38875.904866675199</v>
      </c>
      <c r="E728" s="5">
        <v>37484.658705092501</v>
      </c>
      <c r="F728" s="5">
        <v>33192.838827904197</v>
      </c>
      <c r="G728" s="5">
        <v>38135.833172729101</v>
      </c>
    </row>
    <row r="729" spans="1:7" x14ac:dyDescent="0.55000000000000004">
      <c r="A729" s="3">
        <v>24</v>
      </c>
      <c r="B729" s="3">
        <v>13</v>
      </c>
      <c r="C729" s="5">
        <v>6000.6346470847902</v>
      </c>
      <c r="D729" s="5">
        <v>2890.1755061663598</v>
      </c>
      <c r="E729" s="5">
        <v>4529.3663429440703</v>
      </c>
      <c r="F729" s="5">
        <v>3412.65990859675</v>
      </c>
      <c r="G729" s="5">
        <v>1653.1171839896001</v>
      </c>
    </row>
    <row r="730" spans="1:7" x14ac:dyDescent="0.55000000000000004">
      <c r="A730" s="3">
        <v>24</v>
      </c>
      <c r="B730" s="3">
        <v>14</v>
      </c>
      <c r="C730" s="5">
        <v>76228.616426027496</v>
      </c>
      <c r="D730" s="5">
        <v>73727.026397440597</v>
      </c>
      <c r="E730" s="5">
        <v>80159.143623967393</v>
      </c>
      <c r="F730" s="5">
        <v>76823.132850065202</v>
      </c>
      <c r="G730" s="5">
        <v>78051.946458321705</v>
      </c>
    </row>
    <row r="731" spans="1:7" x14ac:dyDescent="0.55000000000000004">
      <c r="A731" s="3">
        <v>24</v>
      </c>
      <c r="B731" s="3">
        <v>15</v>
      </c>
      <c r="C731" s="5">
        <v>6944.5853818575497</v>
      </c>
      <c r="D731" s="5">
        <v>5682.6739939827903</v>
      </c>
      <c r="E731" s="5">
        <v>5240.6070267549203</v>
      </c>
      <c r="F731" s="5">
        <v>4735.5380304872397</v>
      </c>
      <c r="G731" s="5">
        <v>5019.4280996649804</v>
      </c>
    </row>
    <row r="732" spans="1:7" x14ac:dyDescent="0.55000000000000004">
      <c r="A732" s="3">
        <v>24</v>
      </c>
      <c r="B732" s="3">
        <v>16</v>
      </c>
      <c r="C732" s="5">
        <v>60496.435423061797</v>
      </c>
      <c r="D732" s="5">
        <v>57146.792463391801</v>
      </c>
      <c r="E732" s="5">
        <v>58987.723010535701</v>
      </c>
      <c r="F732" s="5">
        <v>53587.682661464598</v>
      </c>
      <c r="G732" s="5">
        <v>53522.181687174903</v>
      </c>
    </row>
    <row r="733" spans="1:7" x14ac:dyDescent="0.55000000000000004">
      <c r="A733" s="3">
        <v>24</v>
      </c>
      <c r="B733" s="3">
        <v>17</v>
      </c>
      <c r="C733" s="5">
        <v>25099.1657390289</v>
      </c>
      <c r="D733" s="5">
        <v>21347.588497240798</v>
      </c>
      <c r="E733" s="5">
        <v>20619.508663975201</v>
      </c>
      <c r="F733" s="5">
        <v>20644.1498453397</v>
      </c>
      <c r="G733" s="5">
        <v>24518.105848909901</v>
      </c>
    </row>
    <row r="734" spans="1:7" x14ac:dyDescent="0.55000000000000004">
      <c r="A734" s="3">
        <v>24</v>
      </c>
      <c r="B734" s="3">
        <v>18</v>
      </c>
      <c r="C734" s="5">
        <v>134364.611510963</v>
      </c>
      <c r="D734" s="5">
        <v>141787.23035298</v>
      </c>
      <c r="E734" s="5">
        <v>125021.959638863</v>
      </c>
      <c r="F734" s="5">
        <v>122811.298725788</v>
      </c>
      <c r="G734" s="5">
        <v>117034.475264062</v>
      </c>
    </row>
    <row r="735" spans="1:7" x14ac:dyDescent="0.55000000000000004">
      <c r="A735" s="3">
        <v>24</v>
      </c>
      <c r="B735" s="3">
        <v>19</v>
      </c>
      <c r="C735" s="5">
        <v>44480.1107896295</v>
      </c>
      <c r="D735" s="5">
        <v>47657.979198521098</v>
      </c>
      <c r="E735" s="5">
        <v>45278.382319493699</v>
      </c>
      <c r="F735" s="5">
        <v>47397.7138465608</v>
      </c>
      <c r="G735" s="5">
        <v>56033.153881760802</v>
      </c>
    </row>
    <row r="736" spans="1:7" x14ac:dyDescent="0.55000000000000004">
      <c r="A736" s="3">
        <v>24</v>
      </c>
      <c r="B736" s="3">
        <v>20</v>
      </c>
      <c r="C736" s="5">
        <v>145898.519444103</v>
      </c>
      <c r="D736" s="5">
        <v>152656.420643661</v>
      </c>
      <c r="E736" s="5">
        <v>144590.16853043801</v>
      </c>
      <c r="F736" s="5">
        <v>140725.04501704199</v>
      </c>
      <c r="G736" s="5">
        <v>153566.03144794301</v>
      </c>
    </row>
    <row r="737" spans="1:7" x14ac:dyDescent="0.55000000000000004">
      <c r="A737" s="3">
        <v>24</v>
      </c>
      <c r="B737" s="3">
        <v>21</v>
      </c>
      <c r="C737" s="5">
        <v>107517.442171252</v>
      </c>
      <c r="D737" s="5">
        <v>103052.42800758401</v>
      </c>
      <c r="E737" s="5">
        <v>104791.892524853</v>
      </c>
      <c r="F737" s="5">
        <v>100898.043197593</v>
      </c>
      <c r="G737" s="5">
        <v>110147.58980879599</v>
      </c>
    </row>
    <row r="738" spans="1:7" x14ac:dyDescent="0.55000000000000004">
      <c r="A738" s="3">
        <v>24</v>
      </c>
      <c r="B738" s="3">
        <v>22</v>
      </c>
      <c r="C738" s="5">
        <v>83355.094609390901</v>
      </c>
      <c r="D738" s="5">
        <v>90839.898234149397</v>
      </c>
      <c r="E738" s="5">
        <v>82862.020119790803</v>
      </c>
      <c r="F738" s="5">
        <v>74085.128526187007</v>
      </c>
      <c r="G738" s="5">
        <v>72007.612200218893</v>
      </c>
    </row>
    <row r="739" spans="1:7" x14ac:dyDescent="0.55000000000000004">
      <c r="A739" s="3">
        <v>24</v>
      </c>
      <c r="B739" s="3">
        <v>23</v>
      </c>
      <c r="C739" s="5">
        <v>5086.9967410601002</v>
      </c>
      <c r="D739" s="5">
        <v>4070.03537202083</v>
      </c>
      <c r="E739" s="5">
        <v>4333.0408726141504</v>
      </c>
      <c r="F739" s="5">
        <v>5300.3751699270797</v>
      </c>
      <c r="G739" s="5">
        <v>4555.2002919153601</v>
      </c>
    </row>
    <row r="740" spans="1:7" x14ac:dyDescent="0.55000000000000004">
      <c r="A740" s="3">
        <v>24</v>
      </c>
      <c r="B740" s="3">
        <v>24</v>
      </c>
      <c r="C740" s="5">
        <v>9347.3303065627406</v>
      </c>
      <c r="D740" s="5">
        <v>8667.0104679321903</v>
      </c>
      <c r="E740" s="5">
        <v>9057.5426162987806</v>
      </c>
      <c r="F740" s="5">
        <v>8328.3195484198895</v>
      </c>
      <c r="G740" s="5">
        <v>8058.0593574787699</v>
      </c>
    </row>
    <row r="741" spans="1:7" x14ac:dyDescent="0.55000000000000004">
      <c r="A741" s="3">
        <v>24</v>
      </c>
      <c r="B741" s="3">
        <v>25</v>
      </c>
      <c r="C741" s="5">
        <v>35435.023406152701</v>
      </c>
      <c r="D741" s="5">
        <v>32255.438167034801</v>
      </c>
      <c r="E741" s="5">
        <v>36357.601622806898</v>
      </c>
      <c r="F741" s="5">
        <v>37248.669479779797</v>
      </c>
      <c r="G741" s="5">
        <v>29391.2683063037</v>
      </c>
    </row>
    <row r="742" spans="1:7" x14ac:dyDescent="0.55000000000000004">
      <c r="A742" s="3">
        <v>24</v>
      </c>
      <c r="B742" s="3">
        <v>26</v>
      </c>
      <c r="C742" s="5">
        <v>11530.9433523559</v>
      </c>
      <c r="D742" s="5">
        <v>12500.250668136099</v>
      </c>
      <c r="E742" s="5">
        <v>14157.839462874301</v>
      </c>
      <c r="F742" s="5">
        <v>13707.581665477999</v>
      </c>
      <c r="G742" s="5">
        <v>13529.566895435501</v>
      </c>
    </row>
    <row r="743" spans="1:7" x14ac:dyDescent="0.55000000000000004">
      <c r="A743" s="3">
        <v>24</v>
      </c>
      <c r="B743" s="3">
        <v>27</v>
      </c>
      <c r="C743" s="5">
        <v>109135.726989446</v>
      </c>
      <c r="D743" s="5">
        <v>131282.362839532</v>
      </c>
      <c r="E743" s="5">
        <v>145803.913304107</v>
      </c>
      <c r="F743" s="5">
        <v>119036.705558309</v>
      </c>
      <c r="G743" s="5">
        <v>142998.73310410301</v>
      </c>
    </row>
    <row r="744" spans="1:7" x14ac:dyDescent="0.55000000000000004">
      <c r="A744" s="3">
        <v>24</v>
      </c>
      <c r="B744" s="3">
        <v>28</v>
      </c>
      <c r="C744" s="5">
        <v>59231.632378232403</v>
      </c>
      <c r="D744" s="5">
        <v>57940.832029686397</v>
      </c>
      <c r="E744" s="5">
        <v>57331.991899324501</v>
      </c>
      <c r="F744" s="5">
        <v>57177.174855590398</v>
      </c>
      <c r="G744" s="5">
        <v>57673.715823972903</v>
      </c>
    </row>
    <row r="745" spans="1:7" x14ac:dyDescent="0.55000000000000004">
      <c r="A745" s="3">
        <v>24</v>
      </c>
      <c r="B745" s="3">
        <v>29</v>
      </c>
      <c r="C745" s="5">
        <v>58610.281268831299</v>
      </c>
      <c r="D745" s="5">
        <v>56427.481768014099</v>
      </c>
      <c r="E745" s="5">
        <v>58561.357762842403</v>
      </c>
      <c r="F745" s="5">
        <v>56949.457220942</v>
      </c>
      <c r="G745" s="5">
        <v>58049.420607055901</v>
      </c>
    </row>
    <row r="746" spans="1:7" x14ac:dyDescent="0.55000000000000004">
      <c r="A746" s="3">
        <v>24</v>
      </c>
      <c r="B746" s="3">
        <v>30</v>
      </c>
      <c r="C746" s="5">
        <v>145158.08536762799</v>
      </c>
      <c r="D746" s="5">
        <v>167464.48057899601</v>
      </c>
      <c r="E746" s="5">
        <v>178361.829911112</v>
      </c>
      <c r="F746" s="5">
        <v>184780.83859326501</v>
      </c>
      <c r="G746" s="5">
        <v>208336.59075936399</v>
      </c>
    </row>
    <row r="747" spans="1:7" x14ac:dyDescent="0.55000000000000004">
      <c r="A747" s="3">
        <v>24</v>
      </c>
      <c r="B747" s="3">
        <v>31</v>
      </c>
      <c r="C747" s="5">
        <v>122670.22686933599</v>
      </c>
      <c r="D747" s="5">
        <v>117759.855359076</v>
      </c>
      <c r="E747" s="5">
        <v>103417.55975377699</v>
      </c>
      <c r="F747" s="5">
        <v>97910.062105006102</v>
      </c>
      <c r="G747" s="5">
        <v>101994.991294223</v>
      </c>
    </row>
    <row r="748" spans="1:7" x14ac:dyDescent="0.55000000000000004">
      <c r="A748" s="3">
        <v>25</v>
      </c>
      <c r="B748" s="3">
        <v>1</v>
      </c>
      <c r="C748" s="5">
        <v>38576.302394424798</v>
      </c>
      <c r="D748" s="5">
        <v>31990.0869344844</v>
      </c>
      <c r="E748" s="5">
        <v>31016.911893901</v>
      </c>
      <c r="F748" s="5">
        <v>28570.713177566598</v>
      </c>
      <c r="G748" s="5">
        <v>26392.7096984973</v>
      </c>
    </row>
    <row r="749" spans="1:7" x14ac:dyDescent="0.55000000000000004">
      <c r="A749" s="3">
        <v>25</v>
      </c>
      <c r="B749" s="3">
        <v>2</v>
      </c>
      <c r="C749" s="5">
        <v>609.25045969516805</v>
      </c>
      <c r="D749" s="5">
        <v>1068.3829985974701</v>
      </c>
      <c r="E749" s="5">
        <v>549.374244834102</v>
      </c>
      <c r="F749" s="5">
        <v>493.13589346776502</v>
      </c>
      <c r="G749" s="5">
        <v>593.92942551670797</v>
      </c>
    </row>
    <row r="750" spans="1:7" x14ac:dyDescent="0.55000000000000004">
      <c r="A750" s="3">
        <v>25</v>
      </c>
      <c r="B750" s="3">
        <v>3</v>
      </c>
      <c r="C750" s="5">
        <v>23464.025226068301</v>
      </c>
      <c r="D750" s="5">
        <v>22365.915803432701</v>
      </c>
      <c r="E750" s="5">
        <v>24079.760154319501</v>
      </c>
      <c r="F750" s="5">
        <v>21007.0028637654</v>
      </c>
      <c r="G750" s="5">
        <v>22946.014372008602</v>
      </c>
    </row>
    <row r="751" spans="1:7" x14ac:dyDescent="0.55000000000000004">
      <c r="A751" s="3">
        <v>25</v>
      </c>
      <c r="B751" s="3">
        <v>4</v>
      </c>
      <c r="C751" s="5">
        <v>20848.136763809202</v>
      </c>
      <c r="D751" s="5">
        <v>18050.941348598801</v>
      </c>
      <c r="E751" s="5">
        <v>17260.7600488565</v>
      </c>
      <c r="F751" s="5">
        <v>14607.2355413232</v>
      </c>
      <c r="G751" s="5">
        <v>16527.757505370701</v>
      </c>
    </row>
    <row r="752" spans="1:7" x14ac:dyDescent="0.55000000000000004">
      <c r="A752" s="3">
        <v>25</v>
      </c>
      <c r="B752" s="3">
        <v>5</v>
      </c>
      <c r="C752" s="5">
        <v>6820.4755254444999</v>
      </c>
      <c r="D752" s="5">
        <v>6881.2991617886601</v>
      </c>
      <c r="E752" s="5">
        <v>8648.6427244655806</v>
      </c>
      <c r="F752" s="5">
        <v>7142.2792852160201</v>
      </c>
      <c r="G752" s="5">
        <v>7022.9026498274898</v>
      </c>
    </row>
    <row r="753" spans="1:7" x14ac:dyDescent="0.55000000000000004">
      <c r="A753" s="3">
        <v>25</v>
      </c>
      <c r="B753" s="3">
        <v>6</v>
      </c>
      <c r="C753" s="5">
        <v>16721.434483678098</v>
      </c>
      <c r="D753" s="5">
        <v>16322.9327541732</v>
      </c>
      <c r="E753" s="5">
        <v>16582.236815066499</v>
      </c>
      <c r="F753" s="5">
        <v>17210.774070981399</v>
      </c>
      <c r="G753" s="5">
        <v>18899.782040235699</v>
      </c>
    </row>
    <row r="754" spans="1:7" x14ac:dyDescent="0.55000000000000004">
      <c r="A754" s="3">
        <v>25</v>
      </c>
      <c r="B754" s="3">
        <v>7</v>
      </c>
      <c r="C754" s="5">
        <v>22153.660857311999</v>
      </c>
      <c r="D754" s="5">
        <v>19213.879888737101</v>
      </c>
      <c r="E754" s="5">
        <v>19690.4246847375</v>
      </c>
      <c r="F754" s="5">
        <v>17401.558423664701</v>
      </c>
      <c r="G754" s="5">
        <v>18352.4632824336</v>
      </c>
    </row>
    <row r="755" spans="1:7" x14ac:dyDescent="0.55000000000000004">
      <c r="A755" s="3">
        <v>25</v>
      </c>
      <c r="B755" s="3">
        <v>8</v>
      </c>
      <c r="C755" s="5">
        <v>9511.9554077771609</v>
      </c>
      <c r="D755" s="5">
        <v>8853.7339908884896</v>
      </c>
      <c r="E755" s="5">
        <v>10239.4289221075</v>
      </c>
      <c r="F755" s="5">
        <v>9195.8308176851406</v>
      </c>
      <c r="G755" s="5">
        <v>10181.076320144501</v>
      </c>
    </row>
    <row r="756" spans="1:7" x14ac:dyDescent="0.55000000000000004">
      <c r="A756" s="3">
        <v>25</v>
      </c>
      <c r="B756" s="3">
        <v>9</v>
      </c>
      <c r="C756" s="5">
        <v>26015.194447605001</v>
      </c>
      <c r="D756" s="5">
        <v>23584.3673233185</v>
      </c>
      <c r="E756" s="5">
        <v>26040.221006232601</v>
      </c>
      <c r="F756" s="5">
        <v>22088.7139634507</v>
      </c>
      <c r="G756" s="5">
        <v>21433.170062622601</v>
      </c>
    </row>
    <row r="757" spans="1:7" x14ac:dyDescent="0.55000000000000004">
      <c r="A757" s="3">
        <v>25</v>
      </c>
      <c r="B757" s="3">
        <v>10</v>
      </c>
      <c r="C757" s="5">
        <v>60426.691265469402</v>
      </c>
      <c r="D757" s="5">
        <v>61080.987034260303</v>
      </c>
      <c r="E757" s="5">
        <v>66862.936666908907</v>
      </c>
      <c r="F757" s="5">
        <v>63795.981027223199</v>
      </c>
      <c r="G757" s="5">
        <v>69534.745085704402</v>
      </c>
    </row>
    <row r="758" spans="1:7" x14ac:dyDescent="0.55000000000000004">
      <c r="A758" s="3">
        <v>25</v>
      </c>
      <c r="B758" s="3">
        <v>11</v>
      </c>
      <c r="C758" s="5">
        <v>32986.825598697898</v>
      </c>
      <c r="D758" s="5">
        <v>31783.0681347631</v>
      </c>
      <c r="E758" s="5">
        <v>28308.172804408801</v>
      </c>
      <c r="F758" s="5">
        <v>28878.557754683199</v>
      </c>
      <c r="G758" s="5">
        <v>28188.661897007001</v>
      </c>
    </row>
    <row r="759" spans="1:7" x14ac:dyDescent="0.55000000000000004">
      <c r="A759" s="3">
        <v>25</v>
      </c>
      <c r="B759" s="3">
        <v>12</v>
      </c>
      <c r="C759" s="5">
        <v>41199.829985320001</v>
      </c>
      <c r="D759" s="5">
        <v>35908.675943218099</v>
      </c>
      <c r="E759" s="5">
        <v>35546.258080603999</v>
      </c>
      <c r="F759" s="5">
        <v>31990.698989691999</v>
      </c>
      <c r="G759" s="5">
        <v>32259.030833313402</v>
      </c>
    </row>
    <row r="760" spans="1:7" x14ac:dyDescent="0.55000000000000004">
      <c r="A760" s="3">
        <v>25</v>
      </c>
      <c r="B760" s="3">
        <v>13</v>
      </c>
      <c r="C760" s="5">
        <v>6968.72764257979</v>
      </c>
      <c r="D760" s="5">
        <v>2793.9195948169099</v>
      </c>
      <c r="E760" s="5">
        <v>2987.7405149247302</v>
      </c>
      <c r="F760" s="5">
        <v>2816.2792360794301</v>
      </c>
      <c r="G760" s="5">
        <v>2789.8462384642298</v>
      </c>
    </row>
    <row r="761" spans="1:7" x14ac:dyDescent="0.55000000000000004">
      <c r="A761" s="3">
        <v>25</v>
      </c>
      <c r="B761" s="3">
        <v>14</v>
      </c>
      <c r="C761" s="5">
        <v>27589.240678832601</v>
      </c>
      <c r="D761" s="5">
        <v>31250.8829950199</v>
      </c>
      <c r="E761" s="5">
        <v>28043.121796461499</v>
      </c>
      <c r="F761" s="5">
        <v>24556.698644063199</v>
      </c>
      <c r="G761" s="5">
        <v>24737.861527831199</v>
      </c>
    </row>
    <row r="762" spans="1:7" x14ac:dyDescent="0.55000000000000004">
      <c r="A762" s="3">
        <v>25</v>
      </c>
      <c r="B762" s="3">
        <v>15</v>
      </c>
      <c r="C762" s="5">
        <v>9581.3768969094199</v>
      </c>
      <c r="D762" s="5">
        <v>9467.0907773852505</v>
      </c>
      <c r="E762" s="5">
        <v>9548.0545898849705</v>
      </c>
      <c r="F762" s="5">
        <v>8076.8058210829204</v>
      </c>
      <c r="G762" s="5">
        <v>8608.8278075647195</v>
      </c>
    </row>
    <row r="763" spans="1:7" x14ac:dyDescent="0.55000000000000004">
      <c r="A763" s="3">
        <v>25</v>
      </c>
      <c r="B763" s="3">
        <v>16</v>
      </c>
      <c r="C763" s="5">
        <v>51539.183609170999</v>
      </c>
      <c r="D763" s="5">
        <v>52600.285679116903</v>
      </c>
      <c r="E763" s="5">
        <v>50166.623630191803</v>
      </c>
      <c r="F763" s="5">
        <v>46027.103322887102</v>
      </c>
      <c r="G763" s="5">
        <v>48698.979409824002</v>
      </c>
    </row>
    <row r="764" spans="1:7" x14ac:dyDescent="0.55000000000000004">
      <c r="A764" s="3">
        <v>25</v>
      </c>
      <c r="B764" s="3">
        <v>17</v>
      </c>
      <c r="C764" s="5">
        <v>10037.765064031501</v>
      </c>
      <c r="D764" s="5">
        <v>11934.848950718</v>
      </c>
      <c r="E764" s="5">
        <v>10507.0199262973</v>
      </c>
      <c r="F764" s="5">
        <v>9329.4573126860396</v>
      </c>
      <c r="G764" s="5">
        <v>12222.409874031</v>
      </c>
    </row>
    <row r="765" spans="1:7" x14ac:dyDescent="0.55000000000000004">
      <c r="A765" s="3">
        <v>25</v>
      </c>
      <c r="B765" s="3">
        <v>18</v>
      </c>
      <c r="C765" s="5">
        <v>82267.192696259299</v>
      </c>
      <c r="D765" s="5">
        <v>80024.869595276396</v>
      </c>
      <c r="E765" s="5">
        <v>78184.198523773506</v>
      </c>
      <c r="F765" s="5">
        <v>77311.349181563797</v>
      </c>
      <c r="G765" s="5">
        <v>77770.4297933536</v>
      </c>
    </row>
    <row r="766" spans="1:7" x14ac:dyDescent="0.55000000000000004">
      <c r="A766" s="3">
        <v>25</v>
      </c>
      <c r="B766" s="3">
        <v>19</v>
      </c>
      <c r="C766" s="5">
        <v>26976.622208514</v>
      </c>
      <c r="D766" s="5">
        <v>28729.129554636402</v>
      </c>
      <c r="E766" s="5">
        <v>31353.492123022999</v>
      </c>
      <c r="F766" s="5">
        <v>29936.8399508849</v>
      </c>
      <c r="G766" s="5">
        <v>25303.604863484899</v>
      </c>
    </row>
    <row r="767" spans="1:7" x14ac:dyDescent="0.55000000000000004">
      <c r="A767" s="3">
        <v>25</v>
      </c>
      <c r="B767" s="3">
        <v>20</v>
      </c>
      <c r="C767" s="5">
        <v>108253.35557789799</v>
      </c>
      <c r="D767" s="5">
        <v>105716.89634140101</v>
      </c>
      <c r="E767" s="5">
        <v>110372.190205013</v>
      </c>
      <c r="F767" s="5">
        <v>102491.493741805</v>
      </c>
      <c r="G767" s="5">
        <v>96172.551056824595</v>
      </c>
    </row>
    <row r="768" spans="1:7" x14ac:dyDescent="0.55000000000000004">
      <c r="A768" s="3">
        <v>25</v>
      </c>
      <c r="B768" s="3">
        <v>21</v>
      </c>
      <c r="C768" s="5">
        <v>68339.607609439307</v>
      </c>
      <c r="D768" s="5">
        <v>73127.239827029596</v>
      </c>
      <c r="E768" s="5">
        <v>74553.908690017604</v>
      </c>
      <c r="F768" s="5">
        <v>68007.257119664806</v>
      </c>
      <c r="G768" s="5">
        <v>67817.348235444399</v>
      </c>
    </row>
    <row r="769" spans="1:7" x14ac:dyDescent="0.55000000000000004">
      <c r="A769" s="3">
        <v>25</v>
      </c>
      <c r="B769" s="3">
        <v>22</v>
      </c>
      <c r="C769" s="5">
        <v>66832.798586688397</v>
      </c>
      <c r="D769" s="5">
        <v>59639.111943032403</v>
      </c>
      <c r="E769" s="5">
        <v>56691.802815118797</v>
      </c>
      <c r="F769" s="5">
        <v>46166.841076744298</v>
      </c>
      <c r="G769" s="5">
        <v>38934.298326039097</v>
      </c>
    </row>
    <row r="770" spans="1:7" x14ac:dyDescent="0.55000000000000004">
      <c r="A770" s="3">
        <v>25</v>
      </c>
      <c r="B770" s="3">
        <v>23</v>
      </c>
      <c r="C770" s="5">
        <v>3276.1054100997299</v>
      </c>
      <c r="D770" s="5">
        <v>3521.29783053752</v>
      </c>
      <c r="E770" s="5">
        <v>2188.2925513392001</v>
      </c>
      <c r="F770" s="5">
        <v>2690.4900308112501</v>
      </c>
      <c r="G770" s="5">
        <v>3282.7732247243398</v>
      </c>
    </row>
    <row r="771" spans="1:7" x14ac:dyDescent="0.55000000000000004">
      <c r="A771" s="3">
        <v>25</v>
      </c>
      <c r="B771" s="3">
        <v>24</v>
      </c>
      <c r="C771" s="5">
        <v>7434.0524781152399</v>
      </c>
      <c r="D771" s="5">
        <v>7737.4984402392602</v>
      </c>
      <c r="E771" s="5">
        <v>6257.3830410973596</v>
      </c>
      <c r="F771" s="5">
        <v>7529.5285272086603</v>
      </c>
      <c r="G771" s="5">
        <v>10000.8172615234</v>
      </c>
    </row>
    <row r="772" spans="1:7" x14ac:dyDescent="0.55000000000000004">
      <c r="A772" s="3">
        <v>25</v>
      </c>
      <c r="B772" s="3">
        <v>25</v>
      </c>
      <c r="C772" s="5">
        <v>23156.7065656417</v>
      </c>
      <c r="D772" s="5">
        <v>22414.303041661398</v>
      </c>
      <c r="E772" s="5">
        <v>21954.2925659756</v>
      </c>
      <c r="F772" s="5">
        <v>19901.416113935498</v>
      </c>
      <c r="G772" s="5">
        <v>21059.585081268298</v>
      </c>
    </row>
    <row r="773" spans="1:7" x14ac:dyDescent="0.55000000000000004">
      <c r="A773" s="3">
        <v>25</v>
      </c>
      <c r="B773" s="3">
        <v>26</v>
      </c>
      <c r="C773" s="5">
        <v>8642.4848354062105</v>
      </c>
      <c r="D773" s="5">
        <v>12266.6625251691</v>
      </c>
      <c r="E773" s="5">
        <v>13397.8532399543</v>
      </c>
      <c r="F773" s="5">
        <v>12556.4096227139</v>
      </c>
      <c r="G773" s="5">
        <v>10447.9982344117</v>
      </c>
    </row>
    <row r="774" spans="1:7" x14ac:dyDescent="0.55000000000000004">
      <c r="A774" s="3">
        <v>25</v>
      </c>
      <c r="B774" s="3">
        <v>27</v>
      </c>
      <c r="C774" s="5">
        <v>73796.503185605703</v>
      </c>
      <c r="D774" s="5">
        <v>107654.059351219</v>
      </c>
      <c r="E774" s="5">
        <v>104115.658902351</v>
      </c>
      <c r="F774" s="5">
        <v>96544.836064998206</v>
      </c>
      <c r="G774" s="5">
        <v>122911.29184632799</v>
      </c>
    </row>
    <row r="775" spans="1:7" x14ac:dyDescent="0.55000000000000004">
      <c r="A775" s="3">
        <v>25</v>
      </c>
      <c r="B775" s="3">
        <v>28</v>
      </c>
      <c r="C775" s="5">
        <v>42939.926946832602</v>
      </c>
      <c r="D775" s="5">
        <v>43606.140249997101</v>
      </c>
      <c r="E775" s="5">
        <v>44537.975876906297</v>
      </c>
      <c r="F775" s="5">
        <v>42620.417956150603</v>
      </c>
      <c r="G775" s="5">
        <v>43972.776755805302</v>
      </c>
    </row>
    <row r="776" spans="1:7" x14ac:dyDescent="0.55000000000000004">
      <c r="A776" s="3">
        <v>25</v>
      </c>
      <c r="B776" s="3">
        <v>29</v>
      </c>
      <c r="C776" s="5">
        <v>50245.248124185899</v>
      </c>
      <c r="D776" s="5">
        <v>47082.100094611997</v>
      </c>
      <c r="E776" s="5">
        <v>38090.119989951898</v>
      </c>
      <c r="F776" s="5">
        <v>37856.766375737701</v>
      </c>
      <c r="G776" s="5">
        <v>48560.010894695399</v>
      </c>
    </row>
    <row r="777" spans="1:7" x14ac:dyDescent="0.55000000000000004">
      <c r="A777" s="3">
        <v>25</v>
      </c>
      <c r="B777" s="3">
        <v>30</v>
      </c>
      <c r="C777" s="5">
        <v>111519.05934230601</v>
      </c>
      <c r="D777" s="5">
        <v>127047.823023998</v>
      </c>
      <c r="E777" s="5">
        <v>130306.45546146701</v>
      </c>
      <c r="F777" s="5">
        <v>115119.61569343699</v>
      </c>
      <c r="G777" s="5">
        <v>150556.72392542701</v>
      </c>
    </row>
    <row r="778" spans="1:7" x14ac:dyDescent="0.55000000000000004">
      <c r="A778" s="3">
        <v>25</v>
      </c>
      <c r="B778" s="3">
        <v>31</v>
      </c>
      <c r="C778" s="5">
        <v>89530.312769734097</v>
      </c>
      <c r="D778" s="5">
        <v>86035.151286913606</v>
      </c>
      <c r="E778" s="5">
        <v>81492.167904775401</v>
      </c>
      <c r="F778" s="5">
        <v>80837.3506379069</v>
      </c>
      <c r="G778" s="5">
        <v>81345.677961466805</v>
      </c>
    </row>
    <row r="779" spans="1:7" x14ac:dyDescent="0.55000000000000004">
      <c r="A779" s="3">
        <v>26</v>
      </c>
      <c r="B779" s="3">
        <v>1</v>
      </c>
      <c r="C779" s="5">
        <v>47866.369385215701</v>
      </c>
      <c r="D779" s="5">
        <v>44570.424520816101</v>
      </c>
      <c r="E779" s="5">
        <v>40071.360925692999</v>
      </c>
      <c r="F779" s="5">
        <v>36392.535810645903</v>
      </c>
      <c r="G779" s="5">
        <v>34763.918434414598</v>
      </c>
    </row>
    <row r="780" spans="1:7" x14ac:dyDescent="0.55000000000000004">
      <c r="A780" s="3">
        <v>26</v>
      </c>
      <c r="B780" s="3">
        <v>2</v>
      </c>
      <c r="C780" s="5">
        <v>821.54580624356799</v>
      </c>
      <c r="D780" s="5">
        <v>807.584906188893</v>
      </c>
      <c r="E780" s="5">
        <v>662.30329064769398</v>
      </c>
      <c r="F780" s="5">
        <v>645.84199205008804</v>
      </c>
      <c r="G780" s="5">
        <v>583.22498970587105</v>
      </c>
    </row>
    <row r="781" spans="1:7" x14ac:dyDescent="0.55000000000000004">
      <c r="A781" s="3">
        <v>26</v>
      </c>
      <c r="B781" s="3">
        <v>3</v>
      </c>
      <c r="C781" s="5">
        <v>59787.6108584186</v>
      </c>
      <c r="D781" s="5">
        <v>55415.927097811298</v>
      </c>
      <c r="E781" s="5">
        <v>59553.590860311102</v>
      </c>
      <c r="F781" s="5">
        <v>55066.372301627896</v>
      </c>
      <c r="G781" s="5">
        <v>54103.5133064529</v>
      </c>
    </row>
    <row r="782" spans="1:7" x14ac:dyDescent="0.55000000000000004">
      <c r="A782" s="3">
        <v>26</v>
      </c>
      <c r="B782" s="3">
        <v>4</v>
      </c>
      <c r="C782" s="5">
        <v>51820.105693455902</v>
      </c>
      <c r="D782" s="5">
        <v>37316.618618225199</v>
      </c>
      <c r="E782" s="5">
        <v>33362.878593279202</v>
      </c>
      <c r="F782" s="5">
        <v>27986.8280001534</v>
      </c>
      <c r="G782" s="5">
        <v>30251.106808361499</v>
      </c>
    </row>
    <row r="783" spans="1:7" x14ac:dyDescent="0.55000000000000004">
      <c r="A783" s="3">
        <v>26</v>
      </c>
      <c r="B783" s="3">
        <v>5</v>
      </c>
      <c r="C783" s="5">
        <v>9876.8625410257791</v>
      </c>
      <c r="D783" s="5">
        <v>9712.1563967382099</v>
      </c>
      <c r="E783" s="5">
        <v>8771.8890161526106</v>
      </c>
      <c r="F783" s="5">
        <v>8125.3405630548696</v>
      </c>
      <c r="G783" s="5">
        <v>8366.3918373958604</v>
      </c>
    </row>
    <row r="784" spans="1:7" x14ac:dyDescent="0.55000000000000004">
      <c r="A784" s="3">
        <v>26</v>
      </c>
      <c r="B784" s="3">
        <v>6</v>
      </c>
      <c r="C784" s="5">
        <v>13537.1819008968</v>
      </c>
      <c r="D784" s="5">
        <v>15372.3666162997</v>
      </c>
      <c r="E784" s="5">
        <v>16194.134629142</v>
      </c>
      <c r="F784" s="5">
        <v>15935.224816017801</v>
      </c>
      <c r="G784" s="5">
        <v>17748.269908803501</v>
      </c>
    </row>
    <row r="785" spans="1:7" x14ac:dyDescent="0.55000000000000004">
      <c r="A785" s="3">
        <v>26</v>
      </c>
      <c r="B785" s="3">
        <v>7</v>
      </c>
      <c r="C785" s="5">
        <v>11490.5736534893</v>
      </c>
      <c r="D785" s="5">
        <v>11115.5446106662</v>
      </c>
      <c r="E785" s="5">
        <v>10505.467039544401</v>
      </c>
      <c r="F785" s="5">
        <v>9653.2711806025109</v>
      </c>
      <c r="G785" s="5">
        <v>10241.825229087101</v>
      </c>
    </row>
    <row r="786" spans="1:7" x14ac:dyDescent="0.55000000000000004">
      <c r="A786" s="3">
        <v>26</v>
      </c>
      <c r="B786" s="3">
        <v>8</v>
      </c>
      <c r="C786" s="5">
        <v>8367.3594352179898</v>
      </c>
      <c r="D786" s="5">
        <v>6710.7521279271896</v>
      </c>
      <c r="E786" s="5">
        <v>7414.5979158196797</v>
      </c>
      <c r="F786" s="5">
        <v>6846.0214996753903</v>
      </c>
      <c r="G786" s="5">
        <v>7920.1194754865901</v>
      </c>
    </row>
    <row r="787" spans="1:7" x14ac:dyDescent="0.55000000000000004">
      <c r="A787" s="3">
        <v>26</v>
      </c>
      <c r="B787" s="3">
        <v>9</v>
      </c>
      <c r="C787" s="5">
        <v>25217.518699597102</v>
      </c>
      <c r="D787" s="5">
        <v>22143.420505206399</v>
      </c>
      <c r="E787" s="5">
        <v>24634.8694639026</v>
      </c>
      <c r="F787" s="5">
        <v>21576.303112633999</v>
      </c>
      <c r="G787" s="5">
        <v>22845.466347977599</v>
      </c>
    </row>
    <row r="788" spans="1:7" x14ac:dyDescent="0.55000000000000004">
      <c r="A788" s="3">
        <v>26</v>
      </c>
      <c r="B788" s="3">
        <v>10</v>
      </c>
      <c r="C788" s="5">
        <v>65764.890800963607</v>
      </c>
      <c r="D788" s="5">
        <v>62865.014386704199</v>
      </c>
      <c r="E788" s="5">
        <v>67232.521018515399</v>
      </c>
      <c r="F788" s="5">
        <v>64596.137022463197</v>
      </c>
      <c r="G788" s="5">
        <v>76329.493643559603</v>
      </c>
    </row>
    <row r="789" spans="1:7" x14ac:dyDescent="0.55000000000000004">
      <c r="A789" s="3">
        <v>26</v>
      </c>
      <c r="B789" s="3">
        <v>11</v>
      </c>
      <c r="C789" s="5">
        <v>30802.7731786646</v>
      </c>
      <c r="D789" s="5">
        <v>27584.037027582399</v>
      </c>
      <c r="E789" s="5">
        <v>26762.912401253299</v>
      </c>
      <c r="F789" s="5">
        <v>25729.251624901601</v>
      </c>
      <c r="G789" s="5">
        <v>26978.614693141899</v>
      </c>
    </row>
    <row r="790" spans="1:7" x14ac:dyDescent="0.55000000000000004">
      <c r="A790" s="3">
        <v>26</v>
      </c>
      <c r="B790" s="3">
        <v>12</v>
      </c>
      <c r="C790" s="5">
        <v>26883.671382212298</v>
      </c>
      <c r="D790" s="5">
        <v>26392.998182406998</v>
      </c>
      <c r="E790" s="5">
        <v>30178.7435590473</v>
      </c>
      <c r="F790" s="5">
        <v>29155.820672691902</v>
      </c>
      <c r="G790" s="5">
        <v>33326.563527508297</v>
      </c>
    </row>
    <row r="791" spans="1:7" x14ac:dyDescent="0.55000000000000004">
      <c r="A791" s="3">
        <v>26</v>
      </c>
      <c r="B791" s="3">
        <v>13</v>
      </c>
      <c r="C791" s="5">
        <v>7308.5211841420996</v>
      </c>
      <c r="D791" s="5">
        <v>2822.3393458138498</v>
      </c>
      <c r="E791" s="5">
        <v>4277.77918836151</v>
      </c>
      <c r="F791" s="5">
        <v>5048.7285177147296</v>
      </c>
      <c r="G791" s="5">
        <v>4533.7518206793302</v>
      </c>
    </row>
    <row r="792" spans="1:7" x14ac:dyDescent="0.55000000000000004">
      <c r="A792" s="3">
        <v>26</v>
      </c>
      <c r="B792" s="3">
        <v>14</v>
      </c>
      <c r="C792" s="5">
        <v>18495.874095759398</v>
      </c>
      <c r="D792" s="5">
        <v>17274.338728029699</v>
      </c>
      <c r="E792" s="5">
        <v>17807.066127370301</v>
      </c>
      <c r="F792" s="5">
        <v>16101.073028295999</v>
      </c>
      <c r="G792" s="5">
        <v>16754.7267139129</v>
      </c>
    </row>
    <row r="793" spans="1:7" x14ac:dyDescent="0.55000000000000004">
      <c r="A793" s="3">
        <v>26</v>
      </c>
      <c r="B793" s="3">
        <v>15</v>
      </c>
      <c r="C793" s="5">
        <v>28068.619045957399</v>
      </c>
      <c r="D793" s="5">
        <v>24272.144317553299</v>
      </c>
      <c r="E793" s="5">
        <v>21769.924850324001</v>
      </c>
      <c r="F793" s="5">
        <v>18570.419786300699</v>
      </c>
      <c r="G793" s="5">
        <v>19654.3598459147</v>
      </c>
    </row>
    <row r="794" spans="1:7" x14ac:dyDescent="0.55000000000000004">
      <c r="A794" s="3">
        <v>26</v>
      </c>
      <c r="B794" s="3">
        <v>16</v>
      </c>
      <c r="C794" s="5">
        <v>44389.024214547098</v>
      </c>
      <c r="D794" s="5">
        <v>45311.512397937797</v>
      </c>
      <c r="E794" s="5">
        <v>44151.294586756601</v>
      </c>
      <c r="F794" s="5">
        <v>40117.436474759299</v>
      </c>
      <c r="G794" s="5">
        <v>45126.472840052898</v>
      </c>
    </row>
    <row r="795" spans="1:7" x14ac:dyDescent="0.55000000000000004">
      <c r="A795" s="3">
        <v>26</v>
      </c>
      <c r="B795" s="3">
        <v>17</v>
      </c>
      <c r="C795" s="5">
        <v>20041.554779562099</v>
      </c>
      <c r="D795" s="5">
        <v>21047.165555643998</v>
      </c>
      <c r="E795" s="5">
        <v>21890.091389981499</v>
      </c>
      <c r="F795" s="5">
        <v>21352.571608929698</v>
      </c>
      <c r="G795" s="5">
        <v>20124.295826738598</v>
      </c>
    </row>
    <row r="796" spans="1:7" x14ac:dyDescent="0.55000000000000004">
      <c r="A796" s="3">
        <v>26</v>
      </c>
      <c r="B796" s="3">
        <v>18</v>
      </c>
      <c r="C796" s="5">
        <v>145045.35294215899</v>
      </c>
      <c r="D796" s="5">
        <v>137615.09271686801</v>
      </c>
      <c r="E796" s="5">
        <v>129494.647982265</v>
      </c>
      <c r="F796" s="5">
        <v>124536.749459427</v>
      </c>
      <c r="G796" s="5">
        <v>132882.81591619601</v>
      </c>
    </row>
    <row r="797" spans="1:7" x14ac:dyDescent="0.55000000000000004">
      <c r="A797" s="3">
        <v>26</v>
      </c>
      <c r="B797" s="3">
        <v>19</v>
      </c>
      <c r="C797" s="5">
        <v>104176.324103575</v>
      </c>
      <c r="D797" s="5">
        <v>99415.793764560396</v>
      </c>
      <c r="E797" s="5">
        <v>87693.489181080004</v>
      </c>
      <c r="F797" s="5">
        <v>84820.944559883996</v>
      </c>
      <c r="G797" s="5">
        <v>94238.400518636801</v>
      </c>
    </row>
    <row r="798" spans="1:7" x14ac:dyDescent="0.55000000000000004">
      <c r="A798" s="3">
        <v>26</v>
      </c>
      <c r="B798" s="3">
        <v>20</v>
      </c>
      <c r="C798" s="5">
        <v>239173.89688695999</v>
      </c>
      <c r="D798" s="5">
        <v>227355.61312806001</v>
      </c>
      <c r="E798" s="5">
        <v>212129.690343586</v>
      </c>
      <c r="F798" s="5">
        <v>191955.775262888</v>
      </c>
      <c r="G798" s="5">
        <v>213638.745752905</v>
      </c>
    </row>
    <row r="799" spans="1:7" x14ac:dyDescent="0.55000000000000004">
      <c r="A799" s="3">
        <v>26</v>
      </c>
      <c r="B799" s="3">
        <v>21</v>
      </c>
      <c r="C799" s="5">
        <v>135425.68096495801</v>
      </c>
      <c r="D799" s="5">
        <v>142769.647930949</v>
      </c>
      <c r="E799" s="5">
        <v>126736.034381348</v>
      </c>
      <c r="F799" s="5">
        <v>119409.986450351</v>
      </c>
      <c r="G799" s="5">
        <v>125090.667031727</v>
      </c>
    </row>
    <row r="800" spans="1:7" x14ac:dyDescent="0.55000000000000004">
      <c r="A800" s="3">
        <v>26</v>
      </c>
      <c r="B800" s="3">
        <v>22</v>
      </c>
      <c r="C800" s="5">
        <v>160542.073347881</v>
      </c>
      <c r="D800" s="5">
        <v>160495.94262818099</v>
      </c>
      <c r="E800" s="5">
        <v>183969.568681887</v>
      </c>
      <c r="F800" s="5">
        <v>136645.935399751</v>
      </c>
      <c r="G800" s="5">
        <v>123940.393601627</v>
      </c>
    </row>
    <row r="801" spans="1:7" x14ac:dyDescent="0.55000000000000004">
      <c r="A801" s="3">
        <v>26</v>
      </c>
      <c r="B801" s="3">
        <v>23</v>
      </c>
      <c r="C801" s="5">
        <v>7208.7725933825996</v>
      </c>
      <c r="D801" s="5">
        <v>7159.2052221827598</v>
      </c>
      <c r="E801" s="5">
        <v>6546.2020324315399</v>
      </c>
      <c r="F801" s="5">
        <v>7533.86511981904</v>
      </c>
      <c r="G801" s="5">
        <v>8219.6348394423294</v>
      </c>
    </row>
    <row r="802" spans="1:7" x14ac:dyDescent="0.55000000000000004">
      <c r="A802" s="3">
        <v>26</v>
      </c>
      <c r="B802" s="3">
        <v>24</v>
      </c>
      <c r="C802" s="5">
        <v>27367.027359408101</v>
      </c>
      <c r="D802" s="5">
        <v>29023.869438675902</v>
      </c>
      <c r="E802" s="5">
        <v>31744.029387016999</v>
      </c>
      <c r="F802" s="5">
        <v>35803.664659836701</v>
      </c>
      <c r="G802" s="5">
        <v>36729.488353604698</v>
      </c>
    </row>
    <row r="803" spans="1:7" x14ac:dyDescent="0.55000000000000004">
      <c r="A803" s="3">
        <v>26</v>
      </c>
      <c r="B803" s="3">
        <v>25</v>
      </c>
      <c r="C803" s="5">
        <v>47208.147847697997</v>
      </c>
      <c r="D803" s="5">
        <v>43553.1910151025</v>
      </c>
      <c r="E803" s="5">
        <v>42046.169954861602</v>
      </c>
      <c r="F803" s="5">
        <v>39548.479536412597</v>
      </c>
      <c r="G803" s="5">
        <v>40842.5188580631</v>
      </c>
    </row>
    <row r="804" spans="1:7" x14ac:dyDescent="0.55000000000000004">
      <c r="A804" s="3">
        <v>26</v>
      </c>
      <c r="B804" s="3">
        <v>26</v>
      </c>
      <c r="C804" s="5">
        <v>34966.590675463398</v>
      </c>
      <c r="D804" s="5">
        <v>35031.562345513601</v>
      </c>
      <c r="E804" s="5">
        <v>38087.884612923503</v>
      </c>
      <c r="F804" s="5">
        <v>39684.821270062501</v>
      </c>
      <c r="G804" s="5">
        <v>43493.655826062102</v>
      </c>
    </row>
    <row r="805" spans="1:7" x14ac:dyDescent="0.55000000000000004">
      <c r="A805" s="3">
        <v>26</v>
      </c>
      <c r="B805" s="3">
        <v>27</v>
      </c>
      <c r="C805" s="5">
        <v>151656.85150710199</v>
      </c>
      <c r="D805" s="5">
        <v>180946.988645687</v>
      </c>
      <c r="E805" s="5">
        <v>182387.342928775</v>
      </c>
      <c r="F805" s="5">
        <v>181144.93496494801</v>
      </c>
      <c r="G805" s="5">
        <v>204878.62602557801</v>
      </c>
    </row>
    <row r="806" spans="1:7" x14ac:dyDescent="0.55000000000000004">
      <c r="A806" s="3">
        <v>26</v>
      </c>
      <c r="B806" s="3">
        <v>28</v>
      </c>
      <c r="C806" s="5">
        <v>87194.8227675979</v>
      </c>
      <c r="D806" s="5">
        <v>90596.485402475097</v>
      </c>
      <c r="E806" s="5">
        <v>89789.138569629198</v>
      </c>
      <c r="F806" s="5">
        <v>90842.212463367105</v>
      </c>
      <c r="G806" s="5">
        <v>91529.374094452302</v>
      </c>
    </row>
    <row r="807" spans="1:7" x14ac:dyDescent="0.55000000000000004">
      <c r="A807" s="3">
        <v>26</v>
      </c>
      <c r="B807" s="3">
        <v>29</v>
      </c>
      <c r="C807" s="5">
        <v>93241.942709682306</v>
      </c>
      <c r="D807" s="5">
        <v>101286.27387706201</v>
      </c>
      <c r="E807" s="5">
        <v>83896.096162944305</v>
      </c>
      <c r="F807" s="5">
        <v>82115.892760752598</v>
      </c>
      <c r="G807" s="5">
        <v>112515.520161543</v>
      </c>
    </row>
    <row r="808" spans="1:7" x14ac:dyDescent="0.55000000000000004">
      <c r="A808" s="3">
        <v>26</v>
      </c>
      <c r="B808" s="3">
        <v>30</v>
      </c>
      <c r="C808" s="5">
        <v>223592.55570633101</v>
      </c>
      <c r="D808" s="5">
        <v>241350.76848609699</v>
      </c>
      <c r="E808" s="5">
        <v>254711.90527003701</v>
      </c>
      <c r="F808" s="5">
        <v>229506.74846095699</v>
      </c>
      <c r="G808" s="5">
        <v>253220.16389362601</v>
      </c>
    </row>
    <row r="809" spans="1:7" x14ac:dyDescent="0.55000000000000004">
      <c r="A809" s="3">
        <v>26</v>
      </c>
      <c r="B809" s="3">
        <v>31</v>
      </c>
      <c r="C809" s="5">
        <v>175901.93815667601</v>
      </c>
      <c r="D809" s="5">
        <v>148792.94723069301</v>
      </c>
      <c r="E809" s="5">
        <v>153702.25576445099</v>
      </c>
      <c r="F809" s="5">
        <v>139452.14400602601</v>
      </c>
      <c r="G809" s="5">
        <v>142924.78067566</v>
      </c>
    </row>
    <row r="810" spans="1:7" x14ac:dyDescent="0.55000000000000004">
      <c r="A810" s="3">
        <v>27</v>
      </c>
      <c r="B810" s="3">
        <v>1</v>
      </c>
      <c r="C810" s="5">
        <v>38545.308742041903</v>
      </c>
      <c r="D810" s="5">
        <v>32734.8825398958</v>
      </c>
      <c r="E810" s="5">
        <v>31524.874249357799</v>
      </c>
      <c r="F810" s="5">
        <v>29558.355656546501</v>
      </c>
      <c r="G810" s="5">
        <v>27672.849169281399</v>
      </c>
    </row>
    <row r="811" spans="1:7" x14ac:dyDescent="0.55000000000000004">
      <c r="A811" s="3">
        <v>27</v>
      </c>
      <c r="B811" s="3">
        <v>2</v>
      </c>
      <c r="C811" s="5">
        <v>505.338377274496</v>
      </c>
      <c r="D811" s="5">
        <v>789.11090265399901</v>
      </c>
      <c r="E811" s="5">
        <v>397.77669673464499</v>
      </c>
      <c r="F811" s="5">
        <v>306.87109320851999</v>
      </c>
      <c r="G811" s="5">
        <v>279.66412602018897</v>
      </c>
    </row>
    <row r="812" spans="1:7" x14ac:dyDescent="0.55000000000000004">
      <c r="A812" s="3">
        <v>27</v>
      </c>
      <c r="B812" s="3">
        <v>3</v>
      </c>
      <c r="C812" s="5">
        <v>134465.06082105101</v>
      </c>
      <c r="D812" s="5">
        <v>126969.196314842</v>
      </c>
      <c r="E812" s="5">
        <v>131588.36521226101</v>
      </c>
      <c r="F812" s="5">
        <v>127142.19076026299</v>
      </c>
      <c r="G812" s="5">
        <v>128327.045041306</v>
      </c>
    </row>
    <row r="813" spans="1:7" x14ac:dyDescent="0.55000000000000004">
      <c r="A813" s="3">
        <v>27</v>
      </c>
      <c r="B813" s="3">
        <v>4</v>
      </c>
      <c r="C813" s="5">
        <v>70891.417248454803</v>
      </c>
      <c r="D813" s="5">
        <v>56402.801294966601</v>
      </c>
      <c r="E813" s="5">
        <v>50466.144883125999</v>
      </c>
      <c r="F813" s="5">
        <v>44306.763896535398</v>
      </c>
      <c r="G813" s="5">
        <v>47000.738494312704</v>
      </c>
    </row>
    <row r="814" spans="1:7" x14ac:dyDescent="0.55000000000000004">
      <c r="A814" s="3">
        <v>27</v>
      </c>
      <c r="B814" s="3">
        <v>5</v>
      </c>
      <c r="C814" s="5">
        <v>37964.786523588198</v>
      </c>
      <c r="D814" s="5">
        <v>33824.6648114251</v>
      </c>
      <c r="E814" s="5">
        <v>33983.486096950903</v>
      </c>
      <c r="F814" s="5">
        <v>32336.430348592799</v>
      </c>
      <c r="G814" s="5">
        <v>34055.477711896398</v>
      </c>
    </row>
    <row r="815" spans="1:7" x14ac:dyDescent="0.55000000000000004">
      <c r="A815" s="3">
        <v>27</v>
      </c>
      <c r="B815" s="3">
        <v>6</v>
      </c>
      <c r="C815" s="5">
        <v>107352.71839700799</v>
      </c>
      <c r="D815" s="5">
        <v>102643.93822516401</v>
      </c>
      <c r="E815" s="5">
        <v>101311.28870033599</v>
      </c>
      <c r="F815" s="5">
        <v>101462.367782892</v>
      </c>
      <c r="G815" s="5">
        <v>106718.391171585</v>
      </c>
    </row>
    <row r="816" spans="1:7" x14ac:dyDescent="0.55000000000000004">
      <c r="A816" s="3">
        <v>27</v>
      </c>
      <c r="B816" s="3">
        <v>7</v>
      </c>
      <c r="C816" s="5">
        <v>20975.920692455398</v>
      </c>
      <c r="D816" s="5">
        <v>20546.602360198802</v>
      </c>
      <c r="E816" s="5">
        <v>19083.1543151115</v>
      </c>
      <c r="F816" s="5">
        <v>17822.731657687698</v>
      </c>
      <c r="G816" s="5">
        <v>17904.2270720491</v>
      </c>
    </row>
    <row r="817" spans="1:7" x14ac:dyDescent="0.55000000000000004">
      <c r="A817" s="3">
        <v>27</v>
      </c>
      <c r="B817" s="3">
        <v>8</v>
      </c>
      <c r="C817" s="5">
        <v>68288.7134612355</v>
      </c>
      <c r="D817" s="5">
        <v>69951.176545140697</v>
      </c>
      <c r="E817" s="5">
        <v>68361.488652433007</v>
      </c>
      <c r="F817" s="5">
        <v>63892.552023946999</v>
      </c>
      <c r="G817" s="5">
        <v>70773.806657059395</v>
      </c>
    </row>
    <row r="818" spans="1:7" x14ac:dyDescent="0.55000000000000004">
      <c r="A818" s="3">
        <v>27</v>
      </c>
      <c r="B818" s="3">
        <v>9</v>
      </c>
      <c r="C818" s="5">
        <v>168653.36639269601</v>
      </c>
      <c r="D818" s="5">
        <v>156870.87539954801</v>
      </c>
      <c r="E818" s="5">
        <v>166470.138243058</v>
      </c>
      <c r="F818" s="5">
        <v>149008.415928367</v>
      </c>
      <c r="G818" s="5">
        <v>158649.56103484699</v>
      </c>
    </row>
    <row r="819" spans="1:7" x14ac:dyDescent="0.55000000000000004">
      <c r="A819" s="3">
        <v>27</v>
      </c>
      <c r="B819" s="3">
        <v>10</v>
      </c>
      <c r="C819" s="5">
        <v>224649.33534334399</v>
      </c>
      <c r="D819" s="5">
        <v>217915.74874776599</v>
      </c>
      <c r="E819" s="5">
        <v>218202.74902218499</v>
      </c>
      <c r="F819" s="5">
        <v>212120.86149677401</v>
      </c>
      <c r="G819" s="5">
        <v>228658.45279740001</v>
      </c>
    </row>
    <row r="820" spans="1:7" x14ac:dyDescent="0.55000000000000004">
      <c r="A820" s="3">
        <v>27</v>
      </c>
      <c r="B820" s="3">
        <v>11</v>
      </c>
      <c r="C820" s="5">
        <v>34356.710963813697</v>
      </c>
      <c r="D820" s="5">
        <v>27916.553721990698</v>
      </c>
      <c r="E820" s="5">
        <v>26635.008318767199</v>
      </c>
      <c r="F820" s="5">
        <v>26591.891595927402</v>
      </c>
      <c r="G820" s="5">
        <v>27697.100656823499</v>
      </c>
    </row>
    <row r="821" spans="1:7" x14ac:dyDescent="0.55000000000000004">
      <c r="A821" s="3">
        <v>27</v>
      </c>
      <c r="B821" s="3">
        <v>12</v>
      </c>
      <c r="C821" s="5">
        <v>95534.653501541296</v>
      </c>
      <c r="D821" s="5">
        <v>84930.7372969977</v>
      </c>
      <c r="E821" s="5">
        <v>88604.421101386397</v>
      </c>
      <c r="F821" s="5">
        <v>85366.431901639007</v>
      </c>
      <c r="G821" s="5">
        <v>84683.7343197546</v>
      </c>
    </row>
    <row r="822" spans="1:7" x14ac:dyDescent="0.55000000000000004">
      <c r="A822" s="3">
        <v>27</v>
      </c>
      <c r="B822" s="3">
        <v>13</v>
      </c>
      <c r="C822" s="5">
        <v>42321.414156512801</v>
      </c>
      <c r="D822" s="5">
        <v>24428.813337925501</v>
      </c>
      <c r="E822" s="5">
        <v>17282.521036129699</v>
      </c>
      <c r="F822" s="5">
        <v>15909.6385621871</v>
      </c>
      <c r="G822" s="5">
        <v>15737.9189045769</v>
      </c>
    </row>
    <row r="823" spans="1:7" x14ac:dyDescent="0.55000000000000004">
      <c r="A823" s="3">
        <v>27</v>
      </c>
      <c r="B823" s="3">
        <v>14</v>
      </c>
      <c r="C823" s="5">
        <v>53545.437439731897</v>
      </c>
      <c r="D823" s="5">
        <v>52423.934209474297</v>
      </c>
      <c r="E823" s="5">
        <v>53574.277279573398</v>
      </c>
      <c r="F823" s="5">
        <v>50319.170692472202</v>
      </c>
      <c r="G823" s="5">
        <v>50256.509432892803</v>
      </c>
    </row>
    <row r="824" spans="1:7" x14ac:dyDescent="0.55000000000000004">
      <c r="A824" s="3">
        <v>27</v>
      </c>
      <c r="B824" s="3">
        <v>15</v>
      </c>
      <c r="C824" s="5">
        <v>99096.982848032698</v>
      </c>
      <c r="D824" s="5">
        <v>80291.597602895607</v>
      </c>
      <c r="E824" s="5">
        <v>72765.697592753306</v>
      </c>
      <c r="F824" s="5">
        <v>67487.812803945504</v>
      </c>
      <c r="G824" s="5">
        <v>71506.456408646598</v>
      </c>
    </row>
    <row r="825" spans="1:7" x14ac:dyDescent="0.55000000000000004">
      <c r="A825" s="3">
        <v>27</v>
      </c>
      <c r="B825" s="3">
        <v>16</v>
      </c>
      <c r="C825" s="5">
        <v>179960.29695319201</v>
      </c>
      <c r="D825" s="5">
        <v>178744.751177164</v>
      </c>
      <c r="E825" s="5">
        <v>181999.60818980701</v>
      </c>
      <c r="F825" s="5">
        <v>164687.78175362601</v>
      </c>
      <c r="G825" s="5">
        <v>170620.43677461499</v>
      </c>
    </row>
    <row r="826" spans="1:7" x14ac:dyDescent="0.55000000000000004">
      <c r="A826" s="3">
        <v>27</v>
      </c>
      <c r="B826" s="3">
        <v>17</v>
      </c>
      <c r="C826" s="5">
        <v>73038.435096790607</v>
      </c>
      <c r="D826" s="5">
        <v>66126.190107308605</v>
      </c>
      <c r="E826" s="5">
        <v>70081.956989174796</v>
      </c>
      <c r="F826" s="5">
        <v>71210.681417935994</v>
      </c>
      <c r="G826" s="5">
        <v>76759.8181687381</v>
      </c>
    </row>
    <row r="827" spans="1:7" x14ac:dyDescent="0.55000000000000004">
      <c r="A827" s="3">
        <v>27</v>
      </c>
      <c r="B827" s="3">
        <v>18</v>
      </c>
      <c r="C827" s="5">
        <v>613544.93616517005</v>
      </c>
      <c r="D827" s="5">
        <v>573817.25155636203</v>
      </c>
      <c r="E827" s="5">
        <v>572105.96691471804</v>
      </c>
      <c r="F827" s="5">
        <v>542156.37027218705</v>
      </c>
      <c r="G827" s="5">
        <v>548247.00677005702</v>
      </c>
    </row>
    <row r="828" spans="1:7" x14ac:dyDescent="0.55000000000000004">
      <c r="A828" s="3">
        <v>27</v>
      </c>
      <c r="B828" s="3">
        <v>19</v>
      </c>
      <c r="C828" s="5">
        <v>753943.513922874</v>
      </c>
      <c r="D828" s="5">
        <v>750502.41727384704</v>
      </c>
      <c r="E828" s="5">
        <v>729209.16110516398</v>
      </c>
      <c r="F828" s="5">
        <v>709631.23431080801</v>
      </c>
      <c r="G828" s="5">
        <v>746567.47652678797</v>
      </c>
    </row>
    <row r="829" spans="1:7" x14ac:dyDescent="0.55000000000000004">
      <c r="A829" s="3">
        <v>27</v>
      </c>
      <c r="B829" s="3">
        <v>20</v>
      </c>
      <c r="C829" s="5">
        <v>739572.97825225198</v>
      </c>
      <c r="D829" s="5">
        <v>715645.485014037</v>
      </c>
      <c r="E829" s="5">
        <v>711981.77069409599</v>
      </c>
      <c r="F829" s="5">
        <v>644828.99851768801</v>
      </c>
      <c r="G829" s="5">
        <v>698785.72655352496</v>
      </c>
    </row>
    <row r="830" spans="1:7" x14ac:dyDescent="0.55000000000000004">
      <c r="A830" s="3">
        <v>27</v>
      </c>
      <c r="B830" s="3">
        <v>21</v>
      </c>
      <c r="C830" s="5">
        <v>583419.79754952295</v>
      </c>
      <c r="D830" s="5">
        <v>595713.56930648803</v>
      </c>
      <c r="E830" s="5">
        <v>561506.48107000999</v>
      </c>
      <c r="F830" s="5">
        <v>534434.10579915904</v>
      </c>
      <c r="G830" s="5">
        <v>589144.08202580002</v>
      </c>
    </row>
    <row r="831" spans="1:7" x14ac:dyDescent="0.55000000000000004">
      <c r="A831" s="3">
        <v>27</v>
      </c>
      <c r="B831" s="3">
        <v>22</v>
      </c>
      <c r="C831" s="5">
        <v>446021.40148001403</v>
      </c>
      <c r="D831" s="5">
        <v>382524.12449419597</v>
      </c>
      <c r="E831" s="5">
        <v>432214.81343650603</v>
      </c>
      <c r="F831" s="5">
        <v>382273.08101810399</v>
      </c>
      <c r="G831" s="5">
        <v>367285.57854691398</v>
      </c>
    </row>
    <row r="832" spans="1:7" x14ac:dyDescent="0.55000000000000004">
      <c r="A832" s="3">
        <v>27</v>
      </c>
      <c r="B832" s="3">
        <v>23</v>
      </c>
      <c r="C832" s="5">
        <v>46821.727776806401</v>
      </c>
      <c r="D832" s="5">
        <v>53947.103547360399</v>
      </c>
      <c r="E832" s="5">
        <v>55206.466719881697</v>
      </c>
      <c r="F832" s="5">
        <v>59524.065663773603</v>
      </c>
      <c r="G832" s="5">
        <v>70771.4970225664</v>
      </c>
    </row>
    <row r="833" spans="1:7" x14ac:dyDescent="0.55000000000000004">
      <c r="A833" s="3">
        <v>27</v>
      </c>
      <c r="B833" s="3">
        <v>24</v>
      </c>
      <c r="C833" s="5">
        <v>232485.98774028401</v>
      </c>
      <c r="D833" s="5">
        <v>207416.41352891701</v>
      </c>
      <c r="E833" s="5">
        <v>222923.82809403801</v>
      </c>
      <c r="F833" s="5">
        <v>231722.42271275001</v>
      </c>
      <c r="G833" s="5">
        <v>275351.12030101701</v>
      </c>
    </row>
    <row r="834" spans="1:7" x14ac:dyDescent="0.55000000000000004">
      <c r="A834" s="3">
        <v>27</v>
      </c>
      <c r="B834" s="3">
        <v>25</v>
      </c>
      <c r="C834" s="5">
        <v>219685.00244002399</v>
      </c>
      <c r="D834" s="5">
        <v>199633.47366471699</v>
      </c>
      <c r="E834" s="5">
        <v>193477.585669166</v>
      </c>
      <c r="F834" s="5">
        <v>191710.70905078499</v>
      </c>
      <c r="G834" s="5">
        <v>175042.67519981801</v>
      </c>
    </row>
    <row r="835" spans="1:7" x14ac:dyDescent="0.55000000000000004">
      <c r="A835" s="3">
        <v>27</v>
      </c>
      <c r="B835" s="3">
        <v>26</v>
      </c>
      <c r="C835" s="5">
        <v>191035.74672543001</v>
      </c>
      <c r="D835" s="5">
        <v>167562.01337260799</v>
      </c>
      <c r="E835" s="5">
        <v>199781.62388484299</v>
      </c>
      <c r="F835" s="5">
        <v>205736.464498744</v>
      </c>
      <c r="G835" s="5">
        <v>217990.44919204499</v>
      </c>
    </row>
    <row r="836" spans="1:7" x14ac:dyDescent="0.55000000000000004">
      <c r="A836" s="3">
        <v>27</v>
      </c>
      <c r="B836" s="3">
        <v>27</v>
      </c>
      <c r="C836" s="5">
        <v>684938.67215651204</v>
      </c>
      <c r="D836" s="5">
        <v>760252.54010579002</v>
      </c>
      <c r="E836" s="5">
        <v>815623.57436895894</v>
      </c>
      <c r="F836" s="5">
        <v>813859.80663832801</v>
      </c>
      <c r="G836" s="5">
        <v>880904.37190559402</v>
      </c>
    </row>
    <row r="837" spans="1:7" x14ac:dyDescent="0.55000000000000004">
      <c r="A837" s="3">
        <v>27</v>
      </c>
      <c r="B837" s="3">
        <v>28</v>
      </c>
      <c r="C837" s="5">
        <v>229065.73121931101</v>
      </c>
      <c r="D837" s="5">
        <v>225821.696562614</v>
      </c>
      <c r="E837" s="5">
        <v>219989.55025142501</v>
      </c>
      <c r="F837" s="5">
        <v>221491.43036894401</v>
      </c>
      <c r="G837" s="5">
        <v>225084.606279909</v>
      </c>
    </row>
    <row r="838" spans="1:7" x14ac:dyDescent="0.55000000000000004">
      <c r="A838" s="3">
        <v>27</v>
      </c>
      <c r="B838" s="3">
        <v>29</v>
      </c>
      <c r="C838" s="5">
        <v>242184.04874997801</v>
      </c>
      <c r="D838" s="5">
        <v>264580.62166689301</v>
      </c>
      <c r="E838" s="5">
        <v>253795.03849987499</v>
      </c>
      <c r="F838" s="5">
        <v>239150.51864824301</v>
      </c>
      <c r="G838" s="5">
        <v>252990.31998952699</v>
      </c>
    </row>
    <row r="839" spans="1:7" x14ac:dyDescent="0.55000000000000004">
      <c r="A839" s="3">
        <v>27</v>
      </c>
      <c r="B839" s="3">
        <v>30</v>
      </c>
      <c r="C839" s="5">
        <v>671992.12144754198</v>
      </c>
      <c r="D839" s="5">
        <v>759642.62525226898</v>
      </c>
      <c r="E839" s="5">
        <v>826630.80530258501</v>
      </c>
      <c r="F839" s="5">
        <v>762066.56927632203</v>
      </c>
      <c r="G839" s="5">
        <v>897643.31915638002</v>
      </c>
    </row>
    <row r="840" spans="1:7" x14ac:dyDescent="0.55000000000000004">
      <c r="A840" s="3">
        <v>27</v>
      </c>
      <c r="B840" s="3">
        <v>31</v>
      </c>
      <c r="C840" s="5">
        <v>487181.50439378701</v>
      </c>
      <c r="D840" s="5">
        <v>439529.01751662203</v>
      </c>
      <c r="E840" s="5">
        <v>449648.31983030197</v>
      </c>
      <c r="F840" s="5">
        <v>407624.98210318701</v>
      </c>
      <c r="G840" s="5">
        <v>409253.50480641099</v>
      </c>
    </row>
    <row r="841" spans="1:7" x14ac:dyDescent="0.55000000000000004">
      <c r="A841" s="3">
        <v>28</v>
      </c>
      <c r="B841" s="3">
        <v>1</v>
      </c>
      <c r="C841" s="5">
        <v>90626.528991388303</v>
      </c>
      <c r="D841" s="5">
        <v>82752.734238820005</v>
      </c>
      <c r="E841" s="5">
        <v>79702.649652025706</v>
      </c>
      <c r="F841" s="5">
        <v>74871.441622316997</v>
      </c>
      <c r="G841" s="5">
        <v>70063.084397731</v>
      </c>
    </row>
    <row r="842" spans="1:7" x14ac:dyDescent="0.55000000000000004">
      <c r="A842" s="3">
        <v>28</v>
      </c>
      <c r="B842" s="3">
        <v>2</v>
      </c>
      <c r="C842" s="5">
        <v>1662.96756206293</v>
      </c>
      <c r="D842" s="5">
        <v>1722.6633473089701</v>
      </c>
      <c r="E842" s="5">
        <v>1106.90409293231</v>
      </c>
      <c r="F842" s="5">
        <v>1143.1900347466701</v>
      </c>
      <c r="G842" s="5">
        <v>815.16060932835103</v>
      </c>
    </row>
    <row r="843" spans="1:7" x14ac:dyDescent="0.55000000000000004">
      <c r="A843" s="3">
        <v>28</v>
      </c>
      <c r="B843" s="3">
        <v>3</v>
      </c>
      <c r="C843" s="5">
        <v>140761.957586576</v>
      </c>
      <c r="D843" s="5">
        <v>135566.01425298801</v>
      </c>
      <c r="E843" s="5">
        <v>128126.509680627</v>
      </c>
      <c r="F843" s="5">
        <v>122401.15628585299</v>
      </c>
      <c r="G843" s="5">
        <v>126452.62866246</v>
      </c>
    </row>
    <row r="844" spans="1:7" x14ac:dyDescent="0.55000000000000004">
      <c r="A844" s="3">
        <v>28</v>
      </c>
      <c r="B844" s="3">
        <v>4</v>
      </c>
      <c r="C844" s="5">
        <v>26639.887679745902</v>
      </c>
      <c r="D844" s="5">
        <v>21416.387822180801</v>
      </c>
      <c r="E844" s="5">
        <v>19563.710398004499</v>
      </c>
      <c r="F844" s="5">
        <v>17184.069490039699</v>
      </c>
      <c r="G844" s="5">
        <v>17356.630782079901</v>
      </c>
    </row>
    <row r="845" spans="1:7" x14ac:dyDescent="0.55000000000000004">
      <c r="A845" s="3">
        <v>28</v>
      </c>
      <c r="B845" s="3">
        <v>5</v>
      </c>
      <c r="C845" s="5">
        <v>16882.522615798502</v>
      </c>
      <c r="D845" s="5">
        <v>15641.5888379442</v>
      </c>
      <c r="E845" s="5">
        <v>15065.3915618477</v>
      </c>
      <c r="F845" s="5">
        <v>14526.5327306293</v>
      </c>
      <c r="G845" s="5">
        <v>15162.970153733</v>
      </c>
    </row>
    <row r="846" spans="1:7" x14ac:dyDescent="0.55000000000000004">
      <c r="A846" s="3">
        <v>28</v>
      </c>
      <c r="B846" s="3">
        <v>6</v>
      </c>
      <c r="C846" s="5">
        <v>50674.282944061801</v>
      </c>
      <c r="D846" s="5">
        <v>51590.092821221799</v>
      </c>
      <c r="E846" s="5">
        <v>53283.776740289803</v>
      </c>
      <c r="F846" s="5">
        <v>53482.890209125697</v>
      </c>
      <c r="G846" s="5">
        <v>52806.060215195597</v>
      </c>
    </row>
    <row r="847" spans="1:7" x14ac:dyDescent="0.55000000000000004">
      <c r="A847" s="3">
        <v>28</v>
      </c>
      <c r="B847" s="3">
        <v>7</v>
      </c>
      <c r="C847" s="5">
        <v>22473.399794727698</v>
      </c>
      <c r="D847" s="5">
        <v>21626.219633753499</v>
      </c>
      <c r="E847" s="5">
        <v>20358.422122873901</v>
      </c>
      <c r="F847" s="5">
        <v>19364.9934316367</v>
      </c>
      <c r="G847" s="5">
        <v>20064.297800558201</v>
      </c>
    </row>
    <row r="848" spans="1:7" x14ac:dyDescent="0.55000000000000004">
      <c r="A848" s="3">
        <v>28</v>
      </c>
      <c r="B848" s="3">
        <v>8</v>
      </c>
      <c r="C848" s="5">
        <v>60022.6156308426</v>
      </c>
      <c r="D848" s="5">
        <v>62525.359096699998</v>
      </c>
      <c r="E848" s="5">
        <v>67045.337996847302</v>
      </c>
      <c r="F848" s="5">
        <v>64012.828780700504</v>
      </c>
      <c r="G848" s="5">
        <v>66686.285514838703</v>
      </c>
    </row>
    <row r="849" spans="1:7" x14ac:dyDescent="0.55000000000000004">
      <c r="A849" s="3">
        <v>28</v>
      </c>
      <c r="B849" s="3">
        <v>9</v>
      </c>
      <c r="C849" s="5">
        <v>80331.8260093477</v>
      </c>
      <c r="D849" s="5">
        <v>72110.265675557705</v>
      </c>
      <c r="E849" s="5">
        <v>78026.815779193101</v>
      </c>
      <c r="F849" s="5">
        <v>71343.615999386995</v>
      </c>
      <c r="G849" s="5">
        <v>72031.764269594903</v>
      </c>
    </row>
    <row r="850" spans="1:7" x14ac:dyDescent="0.55000000000000004">
      <c r="A850" s="3">
        <v>28</v>
      </c>
      <c r="B850" s="3">
        <v>10</v>
      </c>
      <c r="C850" s="5">
        <v>131700.30905042801</v>
      </c>
      <c r="D850" s="5">
        <v>131984.913653075</v>
      </c>
      <c r="E850" s="5">
        <v>136970.36592750499</v>
      </c>
      <c r="F850" s="5">
        <v>129920.01490584</v>
      </c>
      <c r="G850" s="5">
        <v>143142.44498011301</v>
      </c>
    </row>
    <row r="851" spans="1:7" x14ac:dyDescent="0.55000000000000004">
      <c r="A851" s="3">
        <v>28</v>
      </c>
      <c r="B851" s="3">
        <v>11</v>
      </c>
      <c r="C851" s="5">
        <v>32947.510554073597</v>
      </c>
      <c r="D851" s="5">
        <v>23294.397090465602</v>
      </c>
      <c r="E851" s="5">
        <v>23677.280575994901</v>
      </c>
      <c r="F851" s="5">
        <v>20976.680965599899</v>
      </c>
      <c r="G851" s="5">
        <v>17701.579637593</v>
      </c>
    </row>
    <row r="852" spans="1:7" x14ac:dyDescent="0.55000000000000004">
      <c r="A852" s="3">
        <v>28</v>
      </c>
      <c r="B852" s="3">
        <v>12</v>
      </c>
      <c r="C852" s="5">
        <v>85720.920882528299</v>
      </c>
      <c r="D852" s="5">
        <v>76983.245784266095</v>
      </c>
      <c r="E852" s="5">
        <v>81145.711715828103</v>
      </c>
      <c r="F852" s="5">
        <v>77662.771654205193</v>
      </c>
      <c r="G852" s="5">
        <v>85118.344330288295</v>
      </c>
    </row>
    <row r="853" spans="1:7" x14ac:dyDescent="0.55000000000000004">
      <c r="A853" s="3">
        <v>28</v>
      </c>
      <c r="B853" s="3">
        <v>13</v>
      </c>
      <c r="C853" s="5">
        <v>29510.048912261002</v>
      </c>
      <c r="D853" s="5">
        <v>23754.030377630799</v>
      </c>
      <c r="E853" s="5">
        <v>20045.297854841301</v>
      </c>
      <c r="F853" s="5">
        <v>21158.9210446904</v>
      </c>
      <c r="G853" s="5">
        <v>18459.608438836502</v>
      </c>
    </row>
    <row r="854" spans="1:7" x14ac:dyDescent="0.55000000000000004">
      <c r="A854" s="3">
        <v>28</v>
      </c>
      <c r="B854" s="3">
        <v>14</v>
      </c>
      <c r="C854" s="5">
        <v>63513.846082204203</v>
      </c>
      <c r="D854" s="5">
        <v>68745.597868495301</v>
      </c>
      <c r="E854" s="5">
        <v>72619.843896212202</v>
      </c>
      <c r="F854" s="5">
        <v>67234.424551887205</v>
      </c>
      <c r="G854" s="5">
        <v>65252.537930978899</v>
      </c>
    </row>
    <row r="855" spans="1:7" x14ac:dyDescent="0.55000000000000004">
      <c r="A855" s="3">
        <v>28</v>
      </c>
      <c r="B855" s="3">
        <v>15</v>
      </c>
      <c r="C855" s="5">
        <v>24166.137339933699</v>
      </c>
      <c r="D855" s="5">
        <v>20743.676576542301</v>
      </c>
      <c r="E855" s="5">
        <v>17944.713743556498</v>
      </c>
      <c r="F855" s="5">
        <v>16678.099741136</v>
      </c>
      <c r="G855" s="5">
        <v>15020.226765859599</v>
      </c>
    </row>
    <row r="856" spans="1:7" x14ac:dyDescent="0.55000000000000004">
      <c r="A856" s="3">
        <v>28</v>
      </c>
      <c r="B856" s="3">
        <v>16</v>
      </c>
      <c r="C856" s="5">
        <v>98441.643152083096</v>
      </c>
      <c r="D856" s="5">
        <v>99042.297156737797</v>
      </c>
      <c r="E856" s="5">
        <v>97379.028032002199</v>
      </c>
      <c r="F856" s="5">
        <v>89136.897837610493</v>
      </c>
      <c r="G856" s="5">
        <v>93546.841673043993</v>
      </c>
    </row>
    <row r="857" spans="1:7" x14ac:dyDescent="0.55000000000000004">
      <c r="A857" s="3">
        <v>28</v>
      </c>
      <c r="B857" s="3">
        <v>17</v>
      </c>
      <c r="C857" s="5">
        <v>45695.041672330197</v>
      </c>
      <c r="D857" s="5">
        <v>38588.912614282301</v>
      </c>
      <c r="E857" s="5">
        <v>38941.148790841398</v>
      </c>
      <c r="F857" s="5">
        <v>40393.722034425402</v>
      </c>
      <c r="G857" s="5">
        <v>41499.874231005197</v>
      </c>
    </row>
    <row r="858" spans="1:7" x14ac:dyDescent="0.55000000000000004">
      <c r="A858" s="3">
        <v>28</v>
      </c>
      <c r="B858" s="3">
        <v>18</v>
      </c>
      <c r="C858" s="5">
        <v>323642.77150834101</v>
      </c>
      <c r="D858" s="5">
        <v>306555.32010891201</v>
      </c>
      <c r="E858" s="5">
        <v>288205.68123139499</v>
      </c>
      <c r="F858" s="5">
        <v>283396.517139634</v>
      </c>
      <c r="G858" s="5">
        <v>282464.478591636</v>
      </c>
    </row>
    <row r="859" spans="1:7" x14ac:dyDescent="0.55000000000000004">
      <c r="A859" s="3">
        <v>28</v>
      </c>
      <c r="B859" s="3">
        <v>19</v>
      </c>
      <c r="C859" s="5">
        <v>162503.264698232</v>
      </c>
      <c r="D859" s="5">
        <v>169053.206250966</v>
      </c>
      <c r="E859" s="5">
        <v>166152.79681403801</v>
      </c>
      <c r="F859" s="5">
        <v>165228.249889097</v>
      </c>
      <c r="G859" s="5">
        <v>189101.07015253999</v>
      </c>
    </row>
    <row r="860" spans="1:7" x14ac:dyDescent="0.55000000000000004">
      <c r="A860" s="3">
        <v>28</v>
      </c>
      <c r="B860" s="3">
        <v>20</v>
      </c>
      <c r="C860" s="5">
        <v>434893.78252240998</v>
      </c>
      <c r="D860" s="5">
        <v>413895.24485575501</v>
      </c>
      <c r="E860" s="5">
        <v>397158.89524385298</v>
      </c>
      <c r="F860" s="5">
        <v>379847.74848259002</v>
      </c>
      <c r="G860" s="5">
        <v>420186.73002778902</v>
      </c>
    </row>
    <row r="861" spans="1:7" x14ac:dyDescent="0.55000000000000004">
      <c r="A861" s="3">
        <v>28</v>
      </c>
      <c r="B861" s="3">
        <v>21</v>
      </c>
      <c r="C861" s="5">
        <v>304490.54545310698</v>
      </c>
      <c r="D861" s="5">
        <v>266955.13203849201</v>
      </c>
      <c r="E861" s="5">
        <v>303914.37937740801</v>
      </c>
      <c r="F861" s="5">
        <v>267487.354438846</v>
      </c>
      <c r="G861" s="5">
        <v>292202.92478815099</v>
      </c>
    </row>
    <row r="862" spans="1:7" x14ac:dyDescent="0.55000000000000004">
      <c r="A862" s="3">
        <v>28</v>
      </c>
      <c r="B862" s="3">
        <v>22</v>
      </c>
      <c r="C862" s="5">
        <v>249020.56146390099</v>
      </c>
      <c r="D862" s="5">
        <v>240268.71939036</v>
      </c>
      <c r="E862" s="5">
        <v>210439.83799550901</v>
      </c>
      <c r="F862" s="5">
        <v>180472.989100331</v>
      </c>
      <c r="G862" s="5">
        <v>218437.342594902</v>
      </c>
    </row>
    <row r="863" spans="1:7" x14ac:dyDescent="0.55000000000000004">
      <c r="A863" s="3">
        <v>28</v>
      </c>
      <c r="B863" s="3">
        <v>23</v>
      </c>
      <c r="C863" s="5">
        <v>12140.5721844745</v>
      </c>
      <c r="D863" s="5">
        <v>11516.257322154401</v>
      </c>
      <c r="E863" s="5">
        <v>11305.200759994201</v>
      </c>
      <c r="F863" s="5">
        <v>11848.0987923422</v>
      </c>
      <c r="G863" s="5">
        <v>11928.167164870099</v>
      </c>
    </row>
    <row r="864" spans="1:7" x14ac:dyDescent="0.55000000000000004">
      <c r="A864" s="3">
        <v>28</v>
      </c>
      <c r="B864" s="3">
        <v>24</v>
      </c>
      <c r="C864" s="5">
        <v>50029.265236993997</v>
      </c>
      <c r="D864" s="5">
        <v>44904.604895201803</v>
      </c>
      <c r="E864" s="5">
        <v>48994.192916697801</v>
      </c>
      <c r="F864" s="5">
        <v>50309.000710922403</v>
      </c>
      <c r="G864" s="5">
        <v>47260.867581004597</v>
      </c>
    </row>
    <row r="865" spans="1:7" x14ac:dyDescent="0.55000000000000004">
      <c r="A865" s="3">
        <v>28</v>
      </c>
      <c r="B865" s="3">
        <v>25</v>
      </c>
      <c r="C865" s="5">
        <v>83705.503187171998</v>
      </c>
      <c r="D865" s="5">
        <v>74899.183062372103</v>
      </c>
      <c r="E865" s="5">
        <v>83102.675840655094</v>
      </c>
      <c r="F865" s="5">
        <v>83598.533872026499</v>
      </c>
      <c r="G865" s="5">
        <v>68519.167217081005</v>
      </c>
    </row>
    <row r="866" spans="1:7" x14ac:dyDescent="0.55000000000000004">
      <c r="A866" s="3">
        <v>28</v>
      </c>
      <c r="B866" s="3">
        <v>26</v>
      </c>
      <c r="C866" s="5">
        <v>67953.108102240105</v>
      </c>
      <c r="D866" s="5">
        <v>72056.240866362496</v>
      </c>
      <c r="E866" s="5">
        <v>79293.813926181494</v>
      </c>
      <c r="F866" s="5">
        <v>80430.1548119863</v>
      </c>
      <c r="G866" s="5">
        <v>79688.484106293399</v>
      </c>
    </row>
    <row r="867" spans="1:7" x14ac:dyDescent="0.55000000000000004">
      <c r="A867" s="3">
        <v>28</v>
      </c>
      <c r="B867" s="3">
        <v>27</v>
      </c>
      <c r="C867" s="5">
        <v>280473.55447561498</v>
      </c>
      <c r="D867" s="5">
        <v>343861.77441551897</v>
      </c>
      <c r="E867" s="5">
        <v>394077.52485432097</v>
      </c>
      <c r="F867" s="5">
        <v>386702.22279756598</v>
      </c>
      <c r="G867" s="5">
        <v>418211.51602846</v>
      </c>
    </row>
    <row r="868" spans="1:7" x14ac:dyDescent="0.55000000000000004">
      <c r="A868" s="3">
        <v>28</v>
      </c>
      <c r="B868" s="3">
        <v>28</v>
      </c>
      <c r="C868" s="5">
        <v>147895.53479034701</v>
      </c>
      <c r="D868" s="5">
        <v>147357.69472597199</v>
      </c>
      <c r="E868" s="5">
        <v>146019.27883466199</v>
      </c>
      <c r="F868" s="5">
        <v>149655.952619269</v>
      </c>
      <c r="G868" s="5">
        <v>151118.701467812</v>
      </c>
    </row>
    <row r="869" spans="1:7" x14ac:dyDescent="0.55000000000000004">
      <c r="A869" s="3">
        <v>28</v>
      </c>
      <c r="B869" s="3">
        <v>29</v>
      </c>
      <c r="C869" s="5">
        <v>145318.85012501999</v>
      </c>
      <c r="D869" s="5">
        <v>150439.36226266299</v>
      </c>
      <c r="E869" s="5">
        <v>143645.40835655</v>
      </c>
      <c r="F869" s="5">
        <v>134499.18630126101</v>
      </c>
      <c r="G869" s="5">
        <v>140921.40292927399</v>
      </c>
    </row>
    <row r="870" spans="1:7" x14ac:dyDescent="0.55000000000000004">
      <c r="A870" s="3">
        <v>28</v>
      </c>
      <c r="B870" s="3">
        <v>30</v>
      </c>
      <c r="C870" s="5">
        <v>377689.04183753103</v>
      </c>
      <c r="D870" s="5">
        <v>494377.27985119401</v>
      </c>
      <c r="E870" s="5">
        <v>500240.79201607901</v>
      </c>
      <c r="F870" s="5">
        <v>490025.66329149198</v>
      </c>
      <c r="G870" s="5">
        <v>570617.03274134302</v>
      </c>
    </row>
    <row r="871" spans="1:7" x14ac:dyDescent="0.55000000000000004">
      <c r="A871" s="3">
        <v>28</v>
      </c>
      <c r="B871" s="3">
        <v>31</v>
      </c>
      <c r="C871" s="5">
        <v>316595.33039506798</v>
      </c>
      <c r="D871" s="5">
        <v>298712.89169739297</v>
      </c>
      <c r="E871" s="5">
        <v>294481.84632819</v>
      </c>
      <c r="F871" s="5">
        <v>257905.53887467799</v>
      </c>
      <c r="G871" s="5">
        <v>262744.69434205099</v>
      </c>
    </row>
    <row r="872" spans="1:7" x14ac:dyDescent="0.55000000000000004">
      <c r="A872" s="3">
        <v>29</v>
      </c>
      <c r="B872" s="3">
        <v>1</v>
      </c>
      <c r="C872" s="5">
        <v>28568.645747904699</v>
      </c>
      <c r="D872" s="5">
        <v>26095.278849320199</v>
      </c>
      <c r="E872" s="5">
        <v>24110.421443373001</v>
      </c>
      <c r="F872" s="5">
        <v>22979.535596813501</v>
      </c>
      <c r="G872" s="5">
        <v>21268.7776361299</v>
      </c>
    </row>
    <row r="873" spans="1:7" x14ac:dyDescent="0.55000000000000004">
      <c r="A873" s="3">
        <v>29</v>
      </c>
      <c r="B873" s="3">
        <v>2</v>
      </c>
      <c r="C873" s="5">
        <v>106.098173454063</v>
      </c>
      <c r="D873" s="5">
        <v>171.91372102584299</v>
      </c>
      <c r="E873" s="5">
        <v>223.06330626332701</v>
      </c>
      <c r="F873" s="5">
        <v>238.38286788994299</v>
      </c>
      <c r="G873" s="5">
        <v>282.57035214007499</v>
      </c>
    </row>
    <row r="874" spans="1:7" x14ac:dyDescent="0.55000000000000004">
      <c r="A874" s="3">
        <v>29</v>
      </c>
      <c r="B874" s="3">
        <v>3</v>
      </c>
      <c r="C874" s="5">
        <v>21116.442330820199</v>
      </c>
      <c r="D874" s="5">
        <v>22790.0372810226</v>
      </c>
      <c r="E874" s="5">
        <v>23998.443938941899</v>
      </c>
      <c r="F874" s="5">
        <v>23076.119885405202</v>
      </c>
      <c r="G874" s="5">
        <v>23675.452678056801</v>
      </c>
    </row>
    <row r="875" spans="1:7" x14ac:dyDescent="0.55000000000000004">
      <c r="A875" s="3">
        <v>29</v>
      </c>
      <c r="B875" s="3">
        <v>4</v>
      </c>
      <c r="C875" s="5">
        <v>14271.9680272512</v>
      </c>
      <c r="D875" s="5">
        <v>11839.0764300758</v>
      </c>
      <c r="E875" s="5">
        <v>11593.3262672328</v>
      </c>
      <c r="F875" s="5">
        <v>10794.6406257948</v>
      </c>
      <c r="G875" s="5">
        <v>10727.527196523801</v>
      </c>
    </row>
    <row r="876" spans="1:7" x14ac:dyDescent="0.55000000000000004">
      <c r="A876" s="3">
        <v>29</v>
      </c>
      <c r="B876" s="3">
        <v>5</v>
      </c>
      <c r="C876" s="5">
        <v>5228.44317502576</v>
      </c>
      <c r="D876" s="5">
        <v>4510.5708359503597</v>
      </c>
      <c r="E876" s="5">
        <v>4264.1384869779604</v>
      </c>
      <c r="F876" s="5">
        <v>4211.2652450841497</v>
      </c>
      <c r="G876" s="5">
        <v>4099.2869431028303</v>
      </c>
    </row>
    <row r="877" spans="1:7" x14ac:dyDescent="0.55000000000000004">
      <c r="A877" s="3">
        <v>29</v>
      </c>
      <c r="B877" s="3">
        <v>6</v>
      </c>
      <c r="C877" s="5">
        <v>7199.6436342689503</v>
      </c>
      <c r="D877" s="5">
        <v>7110.5622541625498</v>
      </c>
      <c r="E877" s="5">
        <v>7339.1301368034901</v>
      </c>
      <c r="F877" s="5">
        <v>8071.8589045320996</v>
      </c>
      <c r="G877" s="5">
        <v>7343.0667037162002</v>
      </c>
    </row>
    <row r="878" spans="1:7" x14ac:dyDescent="0.55000000000000004">
      <c r="A878" s="3">
        <v>29</v>
      </c>
      <c r="B878" s="3">
        <v>7</v>
      </c>
      <c r="C878" s="5">
        <v>3095.2981908363599</v>
      </c>
      <c r="D878" s="5">
        <v>3283.9194488162302</v>
      </c>
      <c r="E878" s="5">
        <v>3180.4239420786098</v>
      </c>
      <c r="F878" s="5">
        <v>3168.99461376516</v>
      </c>
      <c r="G878" s="5">
        <v>2994.8259403542302</v>
      </c>
    </row>
    <row r="879" spans="1:7" x14ac:dyDescent="0.55000000000000004">
      <c r="A879" s="3">
        <v>29</v>
      </c>
      <c r="B879" s="3">
        <v>8</v>
      </c>
      <c r="C879" s="5">
        <v>2180.42167662066</v>
      </c>
      <c r="D879" s="5">
        <v>2754.22320585438</v>
      </c>
      <c r="E879" s="5">
        <v>2513.29628120592</v>
      </c>
      <c r="F879" s="5">
        <v>2628.3679936563799</v>
      </c>
      <c r="G879" s="5">
        <v>2601.9849624038802</v>
      </c>
    </row>
    <row r="880" spans="1:7" x14ac:dyDescent="0.55000000000000004">
      <c r="A880" s="3">
        <v>29</v>
      </c>
      <c r="B880" s="3">
        <v>9</v>
      </c>
      <c r="C880" s="5">
        <v>9843.5215426238301</v>
      </c>
      <c r="D880" s="5">
        <v>9953.3629988292105</v>
      </c>
      <c r="E880" s="5">
        <v>9611.9031809516</v>
      </c>
      <c r="F880" s="5">
        <v>9580.0165785307399</v>
      </c>
      <c r="G880" s="5">
        <v>9164.3253896355909</v>
      </c>
    </row>
    <row r="881" spans="1:7" x14ac:dyDescent="0.55000000000000004">
      <c r="A881" s="3">
        <v>29</v>
      </c>
      <c r="B881" s="3">
        <v>10</v>
      </c>
      <c r="C881" s="5">
        <v>19496.853672209701</v>
      </c>
      <c r="D881" s="5">
        <v>18232.827983936</v>
      </c>
      <c r="E881" s="5">
        <v>17004.321075091098</v>
      </c>
      <c r="F881" s="5">
        <v>17177.474537393002</v>
      </c>
      <c r="G881" s="5">
        <v>16461.897632734701</v>
      </c>
    </row>
    <row r="882" spans="1:7" x14ac:dyDescent="0.55000000000000004">
      <c r="A882" s="3">
        <v>29</v>
      </c>
      <c r="B882" s="3">
        <v>11</v>
      </c>
      <c r="C882" s="5">
        <v>3188.0617472446302</v>
      </c>
      <c r="D882" s="5">
        <v>2764.4351882821802</v>
      </c>
      <c r="E882" s="5">
        <v>4387.4077739568702</v>
      </c>
      <c r="F882" s="5">
        <v>2204.2780192023301</v>
      </c>
      <c r="G882" s="5">
        <v>2886.59835981368</v>
      </c>
    </row>
    <row r="883" spans="1:7" x14ac:dyDescent="0.55000000000000004">
      <c r="A883" s="3">
        <v>29</v>
      </c>
      <c r="B883" s="3">
        <v>12</v>
      </c>
      <c r="C883" s="5">
        <v>9731.9372978133997</v>
      </c>
      <c r="D883" s="5">
        <v>5421.3964660779802</v>
      </c>
      <c r="E883" s="5">
        <v>4132.84118588821</v>
      </c>
      <c r="F883" s="5">
        <v>4025.3799458680201</v>
      </c>
      <c r="G883" s="5">
        <v>3241.3028195946199</v>
      </c>
    </row>
    <row r="884" spans="1:7" x14ac:dyDescent="0.55000000000000004">
      <c r="A884" s="3">
        <v>29</v>
      </c>
      <c r="B884" s="3">
        <v>13</v>
      </c>
      <c r="C884" s="5">
        <v>2221.1949209289701</v>
      </c>
      <c r="D884" s="5">
        <v>461.04645985839301</v>
      </c>
      <c r="E884" s="5">
        <v>481.212019560106</v>
      </c>
      <c r="F884" s="5">
        <v>603.653292910103</v>
      </c>
      <c r="G884" s="5">
        <v>0</v>
      </c>
    </row>
    <row r="885" spans="1:7" x14ac:dyDescent="0.55000000000000004">
      <c r="A885" s="3">
        <v>29</v>
      </c>
      <c r="B885" s="3">
        <v>14</v>
      </c>
      <c r="C885" s="5">
        <v>6785.7868035551701</v>
      </c>
      <c r="D885" s="5">
        <v>7992.8261212997004</v>
      </c>
      <c r="E885" s="5">
        <v>6923.6320079227698</v>
      </c>
      <c r="F885" s="5">
        <v>7119.7240064406697</v>
      </c>
      <c r="G885" s="5">
        <v>6628.2344600071201</v>
      </c>
    </row>
    <row r="886" spans="1:7" x14ac:dyDescent="0.55000000000000004">
      <c r="A886" s="3">
        <v>29</v>
      </c>
      <c r="B886" s="3">
        <v>15</v>
      </c>
      <c r="C886" s="5">
        <v>7062.5259047733898</v>
      </c>
      <c r="D886" s="5">
        <v>7606.0514792837503</v>
      </c>
      <c r="E886" s="5">
        <v>6722.9439929089303</v>
      </c>
      <c r="F886" s="5">
        <v>6326.6304541112104</v>
      </c>
      <c r="G886" s="5">
        <v>6087.2851562574297</v>
      </c>
    </row>
    <row r="887" spans="1:7" x14ac:dyDescent="0.55000000000000004">
      <c r="A887" s="3">
        <v>29</v>
      </c>
      <c r="B887" s="3">
        <v>16</v>
      </c>
      <c r="C887" s="5">
        <v>37533.464326122601</v>
      </c>
      <c r="D887" s="5">
        <v>34839.9819431453</v>
      </c>
      <c r="E887" s="5">
        <v>33841.697200114198</v>
      </c>
      <c r="F887" s="5">
        <v>33572.000734659698</v>
      </c>
      <c r="G887" s="5">
        <v>32657.350503291502</v>
      </c>
    </row>
    <row r="888" spans="1:7" x14ac:dyDescent="0.55000000000000004">
      <c r="A888" s="3">
        <v>29</v>
      </c>
      <c r="B888" s="3">
        <v>17</v>
      </c>
      <c r="C888" s="5">
        <v>11041.8879221631</v>
      </c>
      <c r="D888" s="5">
        <v>9877.3495271949596</v>
      </c>
      <c r="E888" s="5">
        <v>9903.7805910549705</v>
      </c>
      <c r="F888" s="5">
        <v>9939.9823306114995</v>
      </c>
      <c r="G888" s="5">
        <v>11032.7339063337</v>
      </c>
    </row>
    <row r="889" spans="1:7" x14ac:dyDescent="0.55000000000000004">
      <c r="A889" s="3">
        <v>29</v>
      </c>
      <c r="B889" s="3">
        <v>18</v>
      </c>
      <c r="C889" s="5">
        <v>66220.017630553804</v>
      </c>
      <c r="D889" s="5">
        <v>61720.359499156199</v>
      </c>
      <c r="E889" s="5">
        <v>61149.755313975897</v>
      </c>
      <c r="F889" s="5">
        <v>56555.566160710499</v>
      </c>
      <c r="G889" s="5">
        <v>50683.378040679301</v>
      </c>
    </row>
    <row r="890" spans="1:7" x14ac:dyDescent="0.55000000000000004">
      <c r="A890" s="3">
        <v>29</v>
      </c>
      <c r="B890" s="3">
        <v>19</v>
      </c>
      <c r="C890" s="5">
        <v>21175.983497923</v>
      </c>
      <c r="D890" s="5">
        <v>23193.348244672201</v>
      </c>
      <c r="E890" s="5">
        <v>18572.1842208079</v>
      </c>
      <c r="F890" s="5">
        <v>20817.189677446</v>
      </c>
      <c r="G890" s="5">
        <v>20052.306781896601</v>
      </c>
    </row>
    <row r="891" spans="1:7" x14ac:dyDescent="0.55000000000000004">
      <c r="A891" s="3">
        <v>29</v>
      </c>
      <c r="B891" s="3">
        <v>20</v>
      </c>
      <c r="C891" s="5">
        <v>88655.843478723997</v>
      </c>
      <c r="D891" s="5">
        <v>92161.071239774596</v>
      </c>
      <c r="E891" s="5">
        <v>84741.681939091795</v>
      </c>
      <c r="F891" s="5">
        <v>86038.035108226395</v>
      </c>
      <c r="G891" s="5">
        <v>88328.1807955025</v>
      </c>
    </row>
    <row r="892" spans="1:7" x14ac:dyDescent="0.55000000000000004">
      <c r="A892" s="3">
        <v>29</v>
      </c>
      <c r="B892" s="3">
        <v>21</v>
      </c>
      <c r="C892" s="5">
        <v>51549.009423566698</v>
      </c>
      <c r="D892" s="5">
        <v>52744.065842097698</v>
      </c>
      <c r="E892" s="5">
        <v>54256.6286754537</v>
      </c>
      <c r="F892" s="5">
        <v>51328.841473648899</v>
      </c>
      <c r="G892" s="5">
        <v>58314.165683454703</v>
      </c>
    </row>
    <row r="893" spans="1:7" x14ac:dyDescent="0.55000000000000004">
      <c r="A893" s="3">
        <v>29</v>
      </c>
      <c r="B893" s="3">
        <v>22</v>
      </c>
      <c r="C893" s="5">
        <v>42920.627634103097</v>
      </c>
      <c r="D893" s="5">
        <v>49010.687457862899</v>
      </c>
      <c r="E893" s="5">
        <v>40515.400365899797</v>
      </c>
      <c r="F893" s="5">
        <v>38967.787162894703</v>
      </c>
      <c r="G893" s="5">
        <v>46971.817788095002</v>
      </c>
    </row>
    <row r="894" spans="1:7" x14ac:dyDescent="0.55000000000000004">
      <c r="A894" s="3">
        <v>29</v>
      </c>
      <c r="B894" s="3">
        <v>23</v>
      </c>
      <c r="C894" s="5">
        <v>2646.3273320358999</v>
      </c>
      <c r="D894" s="5">
        <v>3028.1812862593101</v>
      </c>
      <c r="E894" s="5">
        <v>3859.6756148274098</v>
      </c>
      <c r="F894" s="5">
        <v>3161.9206409465801</v>
      </c>
      <c r="G894" s="5">
        <v>3166.5961204556902</v>
      </c>
    </row>
    <row r="895" spans="1:7" x14ac:dyDescent="0.55000000000000004">
      <c r="A895" s="3">
        <v>29</v>
      </c>
      <c r="B895" s="3">
        <v>24</v>
      </c>
      <c r="C895" s="5">
        <v>4774.1460908237495</v>
      </c>
      <c r="D895" s="5">
        <v>3937.4940825819099</v>
      </c>
      <c r="E895" s="5">
        <v>5746.9201236441904</v>
      </c>
      <c r="F895" s="5">
        <v>4786.8320018971299</v>
      </c>
      <c r="G895" s="5">
        <v>5093.7083494981098</v>
      </c>
    </row>
    <row r="896" spans="1:7" x14ac:dyDescent="0.55000000000000004">
      <c r="A896" s="3">
        <v>29</v>
      </c>
      <c r="B896" s="3">
        <v>25</v>
      </c>
      <c r="C896" s="5">
        <v>17993.110253463601</v>
      </c>
      <c r="D896" s="5">
        <v>18569.043580220401</v>
      </c>
      <c r="E896" s="5">
        <v>16051.560883021901</v>
      </c>
      <c r="F896" s="5">
        <v>18855.668857179098</v>
      </c>
      <c r="G896" s="5">
        <v>14055.3926395895</v>
      </c>
    </row>
    <row r="897" spans="1:7" x14ac:dyDescent="0.55000000000000004">
      <c r="A897" s="3">
        <v>29</v>
      </c>
      <c r="B897" s="3">
        <v>26</v>
      </c>
      <c r="C897" s="5">
        <v>13631.8315783339</v>
      </c>
      <c r="D897" s="5">
        <v>12221.4063687824</v>
      </c>
      <c r="E897" s="5">
        <v>14016.289583753</v>
      </c>
      <c r="F897" s="5">
        <v>15085.1090809609</v>
      </c>
      <c r="G897" s="5">
        <v>13038.9988013412</v>
      </c>
    </row>
    <row r="898" spans="1:7" x14ac:dyDescent="0.55000000000000004">
      <c r="A898" s="3">
        <v>29</v>
      </c>
      <c r="B898" s="3">
        <v>27</v>
      </c>
      <c r="C898" s="5">
        <v>48959.057152254703</v>
      </c>
      <c r="D898" s="5">
        <v>63351.755231582902</v>
      </c>
      <c r="E898" s="5">
        <v>61321.927303151198</v>
      </c>
      <c r="F898" s="5">
        <v>64523.123843641901</v>
      </c>
      <c r="G898" s="5">
        <v>73142.000814833897</v>
      </c>
    </row>
    <row r="899" spans="1:7" x14ac:dyDescent="0.55000000000000004">
      <c r="A899" s="3">
        <v>29</v>
      </c>
      <c r="B899" s="3">
        <v>28</v>
      </c>
      <c r="C899" s="5">
        <v>41168.975243704503</v>
      </c>
      <c r="D899" s="5">
        <v>41065.950676712899</v>
      </c>
      <c r="E899" s="5">
        <v>44004.044747022803</v>
      </c>
      <c r="F899" s="5">
        <v>41604.316991923202</v>
      </c>
      <c r="G899" s="5">
        <v>42038.961643781899</v>
      </c>
    </row>
    <row r="900" spans="1:7" x14ac:dyDescent="0.55000000000000004">
      <c r="A900" s="3">
        <v>29</v>
      </c>
      <c r="B900" s="3">
        <v>29</v>
      </c>
      <c r="C900" s="5">
        <v>44540.977225014103</v>
      </c>
      <c r="D900" s="5">
        <v>43429.451600336397</v>
      </c>
      <c r="E900" s="5">
        <v>36477.718868086202</v>
      </c>
      <c r="F900" s="5">
        <v>38073.178128612897</v>
      </c>
      <c r="G900" s="5">
        <v>38947.495397056198</v>
      </c>
    </row>
    <row r="901" spans="1:7" x14ac:dyDescent="0.55000000000000004">
      <c r="A901" s="3">
        <v>29</v>
      </c>
      <c r="B901" s="3">
        <v>30</v>
      </c>
      <c r="C901" s="5">
        <v>100910.667313994</v>
      </c>
      <c r="D901" s="5">
        <v>116135.30928165901</v>
      </c>
      <c r="E901" s="5">
        <v>131607.56359893901</v>
      </c>
      <c r="F901" s="5">
        <v>127027.10478905099</v>
      </c>
      <c r="G901" s="5">
        <v>140679.042019424</v>
      </c>
    </row>
    <row r="902" spans="1:7" x14ac:dyDescent="0.55000000000000004">
      <c r="A902" s="3">
        <v>29</v>
      </c>
      <c r="B902" s="3">
        <v>31</v>
      </c>
      <c r="C902" s="5">
        <v>79524.510393102202</v>
      </c>
      <c r="D902" s="5">
        <v>74502.630394202206</v>
      </c>
      <c r="E902" s="5">
        <v>74050.623709663603</v>
      </c>
      <c r="F902" s="5">
        <v>72751.097050289405</v>
      </c>
      <c r="G902" s="5">
        <v>65586.007174486993</v>
      </c>
    </row>
    <row r="903" spans="1:7" x14ac:dyDescent="0.55000000000000004">
      <c r="A903" s="3">
        <v>30</v>
      </c>
      <c r="B903" s="3">
        <v>1</v>
      </c>
      <c r="C903" s="5">
        <v>78457.330003394498</v>
      </c>
      <c r="D903" s="5">
        <v>72314.282419678202</v>
      </c>
      <c r="E903" s="5">
        <v>63469.2601023795</v>
      </c>
      <c r="F903" s="5">
        <v>58950.861958772999</v>
      </c>
      <c r="G903" s="5">
        <v>55758.746720727097</v>
      </c>
    </row>
    <row r="904" spans="1:7" x14ac:dyDescent="0.55000000000000004">
      <c r="A904" s="3">
        <v>30</v>
      </c>
      <c r="B904" s="3">
        <v>2</v>
      </c>
      <c r="C904" s="5">
        <v>152.18448032248401</v>
      </c>
      <c r="D904" s="5">
        <v>250.056321492135</v>
      </c>
      <c r="E904" s="5">
        <v>242.93311402991799</v>
      </c>
      <c r="F904" s="5">
        <v>224.17000800853901</v>
      </c>
      <c r="G904" s="5">
        <v>235.80415941477</v>
      </c>
    </row>
    <row r="905" spans="1:7" x14ac:dyDescent="0.55000000000000004">
      <c r="A905" s="3">
        <v>30</v>
      </c>
      <c r="B905" s="3">
        <v>3</v>
      </c>
      <c r="C905" s="5">
        <v>25883.119851487201</v>
      </c>
      <c r="D905" s="5">
        <v>23989.409659184101</v>
      </c>
      <c r="E905" s="5">
        <v>26004.982893624099</v>
      </c>
      <c r="F905" s="5">
        <v>25322.767172819898</v>
      </c>
      <c r="G905" s="5">
        <v>24490.478578310602</v>
      </c>
    </row>
    <row r="906" spans="1:7" x14ac:dyDescent="0.55000000000000004">
      <c r="A906" s="3">
        <v>30</v>
      </c>
      <c r="B906" s="3">
        <v>4</v>
      </c>
      <c r="C906" s="5">
        <v>11491.808790249601</v>
      </c>
      <c r="D906" s="5">
        <v>10361.6317473079</v>
      </c>
      <c r="E906" s="5">
        <v>9284.3315853423792</v>
      </c>
      <c r="F906" s="5">
        <v>7993.2152747713999</v>
      </c>
      <c r="G906" s="5">
        <v>8518.8706184164694</v>
      </c>
    </row>
    <row r="907" spans="1:7" x14ac:dyDescent="0.55000000000000004">
      <c r="A907" s="3">
        <v>30</v>
      </c>
      <c r="B907" s="3">
        <v>5</v>
      </c>
      <c r="C907" s="5">
        <v>1791.5527455735601</v>
      </c>
      <c r="D907" s="5">
        <v>1967.29577137605</v>
      </c>
      <c r="E907" s="5">
        <v>1864.65199295855</v>
      </c>
      <c r="F907" s="5">
        <v>1670.93176010455</v>
      </c>
      <c r="G907" s="5">
        <v>1695.16400657025</v>
      </c>
    </row>
    <row r="908" spans="1:7" x14ac:dyDescent="0.55000000000000004">
      <c r="A908" s="3">
        <v>30</v>
      </c>
      <c r="B908" s="3">
        <v>6</v>
      </c>
      <c r="C908" s="5">
        <v>11758.627154448101</v>
      </c>
      <c r="D908" s="5">
        <v>12500.6060113939</v>
      </c>
      <c r="E908" s="5">
        <v>12075.178656300301</v>
      </c>
      <c r="F908" s="5">
        <v>13328.0245010499</v>
      </c>
      <c r="G908" s="5">
        <v>12715.5410569711</v>
      </c>
    </row>
    <row r="909" spans="1:7" x14ac:dyDescent="0.55000000000000004">
      <c r="A909" s="3">
        <v>30</v>
      </c>
      <c r="B909" s="3">
        <v>7</v>
      </c>
      <c r="C909" s="5">
        <v>3451.3776151562101</v>
      </c>
      <c r="D909" s="5">
        <v>2874.4411002222</v>
      </c>
      <c r="E909" s="5">
        <v>2446.76454075017</v>
      </c>
      <c r="F909" s="5">
        <v>2389.6716438875601</v>
      </c>
      <c r="G909" s="5">
        <v>2482.5507843642599</v>
      </c>
    </row>
    <row r="910" spans="1:7" x14ac:dyDescent="0.55000000000000004">
      <c r="A910" s="3">
        <v>30</v>
      </c>
      <c r="B910" s="3">
        <v>8</v>
      </c>
      <c r="C910" s="5">
        <v>11031.3129967811</v>
      </c>
      <c r="D910" s="5">
        <v>12143.3461269247</v>
      </c>
      <c r="E910" s="5">
        <v>11232.3465045295</v>
      </c>
      <c r="F910" s="5">
        <v>10200.6825841096</v>
      </c>
      <c r="G910" s="5">
        <v>11195.9450022045</v>
      </c>
    </row>
    <row r="911" spans="1:7" x14ac:dyDescent="0.55000000000000004">
      <c r="A911" s="3">
        <v>30</v>
      </c>
      <c r="B911" s="3">
        <v>9</v>
      </c>
      <c r="C911" s="5">
        <v>8849.7111041708995</v>
      </c>
      <c r="D911" s="5">
        <v>9886.4133382924701</v>
      </c>
      <c r="E911" s="5">
        <v>9844.9842068932103</v>
      </c>
      <c r="F911" s="5">
        <v>8591.7339443933397</v>
      </c>
      <c r="G911" s="5">
        <v>8614.0171403891909</v>
      </c>
    </row>
    <row r="912" spans="1:7" x14ac:dyDescent="0.55000000000000004">
      <c r="A912" s="3">
        <v>30</v>
      </c>
      <c r="B912" s="3">
        <v>10</v>
      </c>
      <c r="C912" s="5">
        <v>15481.726032798</v>
      </c>
      <c r="D912" s="5">
        <v>16627.507105692399</v>
      </c>
      <c r="E912" s="5">
        <v>19140.3390435824</v>
      </c>
      <c r="F912" s="5">
        <v>18353.412199821501</v>
      </c>
      <c r="G912" s="5">
        <v>18372.493477518601</v>
      </c>
    </row>
    <row r="913" spans="1:7" x14ac:dyDescent="0.55000000000000004">
      <c r="A913" s="3">
        <v>30</v>
      </c>
      <c r="B913" s="3">
        <v>11</v>
      </c>
      <c r="C913" s="5">
        <v>2010.88650745019</v>
      </c>
      <c r="D913" s="5">
        <v>2013.71294791783</v>
      </c>
      <c r="E913" s="5">
        <v>1503.4130078312301</v>
      </c>
      <c r="F913" s="5">
        <v>1632.4321230606599</v>
      </c>
      <c r="G913" s="5">
        <v>1703.7667448908901</v>
      </c>
    </row>
    <row r="914" spans="1:7" x14ac:dyDescent="0.55000000000000004">
      <c r="A914" s="3">
        <v>30</v>
      </c>
      <c r="B914" s="3">
        <v>12</v>
      </c>
      <c r="C914" s="5">
        <v>4073.71990260538</v>
      </c>
      <c r="D914" s="5">
        <v>3055.1481898933598</v>
      </c>
      <c r="E914" s="5">
        <v>2627.5082973579301</v>
      </c>
      <c r="F914" s="5">
        <v>2653.57459356548</v>
      </c>
      <c r="G914" s="5">
        <v>2420.2411410958398</v>
      </c>
    </row>
    <row r="915" spans="1:7" x14ac:dyDescent="0.55000000000000004">
      <c r="A915" s="3">
        <v>30</v>
      </c>
      <c r="B915" s="3">
        <v>13</v>
      </c>
      <c r="C915" s="5">
        <v>813.43403047308095</v>
      </c>
      <c r="D915" s="5">
        <v>871.69850600110897</v>
      </c>
      <c r="E915" s="5">
        <v>767.96454267719002</v>
      </c>
      <c r="F915" s="5">
        <v>701.52755875755599</v>
      </c>
      <c r="G915" s="5">
        <v>691.44221297852698</v>
      </c>
    </row>
    <row r="916" spans="1:7" x14ac:dyDescent="0.55000000000000004">
      <c r="A916" s="3">
        <v>30</v>
      </c>
      <c r="B916" s="3">
        <v>14</v>
      </c>
      <c r="C916" s="5">
        <v>2292.8529287655801</v>
      </c>
      <c r="D916" s="5">
        <v>2646.7221634385401</v>
      </c>
      <c r="E916" s="5">
        <v>2360.0107049677399</v>
      </c>
      <c r="F916" s="5">
        <v>2440.2681284319301</v>
      </c>
      <c r="G916" s="5">
        <v>2641.4791400228301</v>
      </c>
    </row>
    <row r="917" spans="1:7" x14ac:dyDescent="0.55000000000000004">
      <c r="A917" s="3">
        <v>30</v>
      </c>
      <c r="B917" s="3">
        <v>15</v>
      </c>
      <c r="C917" s="5">
        <v>3600.56297396748</v>
      </c>
      <c r="D917" s="5">
        <v>2349.29909612847</v>
      </c>
      <c r="E917" s="5">
        <v>2936.8525769440898</v>
      </c>
      <c r="F917" s="5">
        <v>2871.05596205556</v>
      </c>
      <c r="G917" s="5">
        <v>3081.62560221684</v>
      </c>
    </row>
    <row r="918" spans="1:7" x14ac:dyDescent="0.55000000000000004">
      <c r="A918" s="3">
        <v>30</v>
      </c>
      <c r="B918" s="3">
        <v>16</v>
      </c>
      <c r="C918" s="5">
        <v>18863.2672220637</v>
      </c>
      <c r="D918" s="5">
        <v>19193.262948098902</v>
      </c>
      <c r="E918" s="5">
        <v>19189.8220613167</v>
      </c>
      <c r="F918" s="5">
        <v>17466.554397622102</v>
      </c>
      <c r="G918" s="5">
        <v>16942.5498515892</v>
      </c>
    </row>
    <row r="919" spans="1:7" x14ac:dyDescent="0.55000000000000004">
      <c r="A919" s="3">
        <v>30</v>
      </c>
      <c r="B919" s="3">
        <v>17</v>
      </c>
      <c r="C919" s="5">
        <v>11705.1047794345</v>
      </c>
      <c r="D919" s="5">
        <v>10562.0635920109</v>
      </c>
      <c r="E919" s="5">
        <v>7907.1292901730203</v>
      </c>
      <c r="F919" s="5">
        <v>11168.9755909096</v>
      </c>
      <c r="G919" s="5">
        <v>11259.960748219401</v>
      </c>
    </row>
    <row r="920" spans="1:7" x14ac:dyDescent="0.55000000000000004">
      <c r="A920" s="3">
        <v>30</v>
      </c>
      <c r="B920" s="3">
        <v>18</v>
      </c>
      <c r="C920" s="5">
        <v>67001.348922428806</v>
      </c>
      <c r="D920" s="5">
        <v>72165.493958665902</v>
      </c>
      <c r="E920" s="5">
        <v>70117.834595125096</v>
      </c>
      <c r="F920" s="5">
        <v>73456.351555564994</v>
      </c>
      <c r="G920" s="5">
        <v>65086.1242455178</v>
      </c>
    </row>
    <row r="921" spans="1:7" x14ac:dyDescent="0.55000000000000004">
      <c r="A921" s="3">
        <v>30</v>
      </c>
      <c r="B921" s="3">
        <v>19</v>
      </c>
      <c r="C921" s="5">
        <v>28085.6363232492</v>
      </c>
      <c r="D921" s="5">
        <v>29264.9268676393</v>
      </c>
      <c r="E921" s="5">
        <v>30382.2581927793</v>
      </c>
      <c r="F921" s="5">
        <v>27118.910785161799</v>
      </c>
      <c r="G921" s="5">
        <v>36097.445630978698</v>
      </c>
    </row>
    <row r="922" spans="1:7" x14ac:dyDescent="0.55000000000000004">
      <c r="A922" s="3">
        <v>30</v>
      </c>
      <c r="B922" s="3">
        <v>20</v>
      </c>
      <c r="C922" s="5">
        <v>90703.215780989398</v>
      </c>
      <c r="D922" s="5">
        <v>83254.869287421505</v>
      </c>
      <c r="E922" s="5">
        <v>85594.956323842503</v>
      </c>
      <c r="F922" s="5">
        <v>74196.099757473203</v>
      </c>
      <c r="G922" s="5">
        <v>88488.075203198299</v>
      </c>
    </row>
    <row r="923" spans="1:7" x14ac:dyDescent="0.55000000000000004">
      <c r="A923" s="3">
        <v>30</v>
      </c>
      <c r="B923" s="3">
        <v>21</v>
      </c>
      <c r="C923" s="5">
        <v>45680.648241951298</v>
      </c>
      <c r="D923" s="5">
        <v>55223.578288167999</v>
      </c>
      <c r="E923" s="5">
        <v>46627.033294823901</v>
      </c>
      <c r="F923" s="5">
        <v>40049.934921080203</v>
      </c>
      <c r="G923" s="5">
        <v>48908.095192615299</v>
      </c>
    </row>
    <row r="924" spans="1:7" x14ac:dyDescent="0.55000000000000004">
      <c r="A924" s="3">
        <v>30</v>
      </c>
      <c r="B924" s="3">
        <v>22</v>
      </c>
      <c r="C924" s="5">
        <v>54687.867008954403</v>
      </c>
      <c r="D924" s="5">
        <v>51677.283187790999</v>
      </c>
      <c r="E924" s="5">
        <v>52508.090938805602</v>
      </c>
      <c r="F924" s="5">
        <v>50828.501465780602</v>
      </c>
      <c r="G924" s="5">
        <v>48087.317385051203</v>
      </c>
    </row>
    <row r="925" spans="1:7" x14ac:dyDescent="0.55000000000000004">
      <c r="A925" s="3">
        <v>30</v>
      </c>
      <c r="B925" s="3">
        <v>23</v>
      </c>
      <c r="C925" s="5">
        <v>2769.3453952558898</v>
      </c>
      <c r="D925" s="5">
        <v>2528.1844049579299</v>
      </c>
      <c r="E925" s="5">
        <v>2787.1336208842799</v>
      </c>
      <c r="F925" s="5">
        <v>2793.8178809587598</v>
      </c>
      <c r="G925" s="5">
        <v>2948.6988748932199</v>
      </c>
    </row>
    <row r="926" spans="1:7" x14ac:dyDescent="0.55000000000000004">
      <c r="A926" s="3">
        <v>30</v>
      </c>
      <c r="B926" s="3">
        <v>24</v>
      </c>
      <c r="C926" s="5">
        <v>5078.1336869484103</v>
      </c>
      <c r="D926" s="5">
        <v>3856.5843577527799</v>
      </c>
      <c r="E926" s="5">
        <v>3971.6996638588398</v>
      </c>
      <c r="F926" s="5">
        <v>4162.0663181488699</v>
      </c>
      <c r="G926" s="5">
        <v>4558.6587160455101</v>
      </c>
    </row>
    <row r="927" spans="1:7" x14ac:dyDescent="0.55000000000000004">
      <c r="A927" s="3">
        <v>30</v>
      </c>
      <c r="B927" s="3">
        <v>25</v>
      </c>
      <c r="C927" s="5">
        <v>16853.566940376299</v>
      </c>
      <c r="D927" s="5">
        <v>16272.9877527156</v>
      </c>
      <c r="E927" s="5">
        <v>17732.107641094299</v>
      </c>
      <c r="F927" s="5">
        <v>16363.9544550584</v>
      </c>
      <c r="G927" s="5">
        <v>14149.0781347948</v>
      </c>
    </row>
    <row r="928" spans="1:7" x14ac:dyDescent="0.55000000000000004">
      <c r="A928" s="3">
        <v>30</v>
      </c>
      <c r="B928" s="3">
        <v>26</v>
      </c>
      <c r="C928" s="5">
        <v>6318.04850536303</v>
      </c>
      <c r="D928" s="5">
        <v>6517.0175722652402</v>
      </c>
      <c r="E928" s="5">
        <v>7504.71665120749</v>
      </c>
      <c r="F928" s="5">
        <v>8017.6596581267704</v>
      </c>
      <c r="G928" s="5">
        <v>8208.11231530441</v>
      </c>
    </row>
    <row r="929" spans="1:7" x14ac:dyDescent="0.55000000000000004">
      <c r="A929" s="3">
        <v>30</v>
      </c>
      <c r="B929" s="3">
        <v>27</v>
      </c>
      <c r="C929" s="5">
        <v>40675.486707869801</v>
      </c>
      <c r="D929" s="5">
        <v>40420.333251915399</v>
      </c>
      <c r="E929" s="5">
        <v>47209.319917366498</v>
      </c>
      <c r="F929" s="5">
        <v>43903.381941245498</v>
      </c>
      <c r="G929" s="5">
        <v>50119.6488225145</v>
      </c>
    </row>
    <row r="930" spans="1:7" x14ac:dyDescent="0.55000000000000004">
      <c r="A930" s="3">
        <v>30</v>
      </c>
      <c r="B930" s="3">
        <v>28</v>
      </c>
      <c r="C930" s="5">
        <v>40839.285112986203</v>
      </c>
      <c r="D930" s="5">
        <v>39926.592019024203</v>
      </c>
      <c r="E930" s="5">
        <v>38048.793780923101</v>
      </c>
      <c r="F930" s="5">
        <v>38305.3057739906</v>
      </c>
      <c r="G930" s="5">
        <v>38617.776140165501</v>
      </c>
    </row>
    <row r="931" spans="1:7" x14ac:dyDescent="0.55000000000000004">
      <c r="A931" s="3">
        <v>30</v>
      </c>
      <c r="B931" s="3">
        <v>29</v>
      </c>
      <c r="C931" s="5">
        <v>34843.503504880697</v>
      </c>
      <c r="D931" s="5">
        <v>40369.357049011502</v>
      </c>
      <c r="E931" s="5">
        <v>37748.930827347001</v>
      </c>
      <c r="F931" s="5">
        <v>37613.815271322703</v>
      </c>
      <c r="G931" s="5">
        <v>36760.857593089801</v>
      </c>
    </row>
    <row r="932" spans="1:7" x14ac:dyDescent="0.55000000000000004">
      <c r="A932" s="3">
        <v>30</v>
      </c>
      <c r="B932" s="3">
        <v>30</v>
      </c>
      <c r="C932" s="5">
        <v>100754.582935627</v>
      </c>
      <c r="D932" s="5">
        <v>114755.635893352</v>
      </c>
      <c r="E932" s="5">
        <v>120563.43778640901</v>
      </c>
      <c r="F932" s="5">
        <v>107746.225536964</v>
      </c>
      <c r="G932" s="5">
        <v>132518.123020306</v>
      </c>
    </row>
    <row r="933" spans="1:7" x14ac:dyDescent="0.55000000000000004">
      <c r="A933" s="3">
        <v>30</v>
      </c>
      <c r="B933" s="3">
        <v>31</v>
      </c>
      <c r="C933" s="5">
        <v>69459.683483060697</v>
      </c>
      <c r="D933" s="5">
        <v>63335.805152830697</v>
      </c>
      <c r="E933" s="5">
        <v>58471.556905345598</v>
      </c>
      <c r="F933" s="5">
        <v>52408.8153017273</v>
      </c>
      <c r="G933" s="5">
        <v>51202.262719751699</v>
      </c>
    </row>
    <row r="934" spans="1:7" x14ac:dyDescent="0.55000000000000004">
      <c r="A934" s="3">
        <v>31</v>
      </c>
      <c r="B934" s="3">
        <v>1</v>
      </c>
      <c r="C934" s="5">
        <v>54051.469641422598</v>
      </c>
      <c r="D934" s="5">
        <v>47417.818504199102</v>
      </c>
      <c r="E934" s="5">
        <v>42554.378897709903</v>
      </c>
      <c r="F934" s="5">
        <v>39806.472724922904</v>
      </c>
      <c r="G934" s="5">
        <v>37085.706427848301</v>
      </c>
    </row>
    <row r="935" spans="1:7" x14ac:dyDescent="0.55000000000000004">
      <c r="A935" s="3">
        <v>31</v>
      </c>
      <c r="B935" s="3">
        <v>2</v>
      </c>
      <c r="C935" s="5">
        <v>348.92037586890598</v>
      </c>
      <c r="D935" s="5">
        <v>269.54134052802902</v>
      </c>
      <c r="E935" s="5">
        <v>43.817792605851899</v>
      </c>
      <c r="F935" s="5">
        <v>61.379883145195301</v>
      </c>
      <c r="G935" s="5">
        <v>70.576349810854197</v>
      </c>
    </row>
    <row r="936" spans="1:7" x14ac:dyDescent="0.55000000000000004">
      <c r="A936" s="3">
        <v>31</v>
      </c>
      <c r="B936" s="3">
        <v>3</v>
      </c>
      <c r="C936" s="5">
        <v>17020.031259382798</v>
      </c>
      <c r="D936" s="5">
        <v>17462.4553353718</v>
      </c>
      <c r="E936" s="5">
        <v>18636.930043645301</v>
      </c>
      <c r="F936" s="5">
        <v>16418.876301259799</v>
      </c>
      <c r="G936" s="5">
        <v>16716.680429203901</v>
      </c>
    </row>
    <row r="937" spans="1:7" x14ac:dyDescent="0.55000000000000004">
      <c r="A937" s="3">
        <v>31</v>
      </c>
      <c r="B937" s="3">
        <v>4</v>
      </c>
      <c r="C937" s="5">
        <v>7066.1249954847699</v>
      </c>
      <c r="D937" s="5">
        <v>6139.2995263716002</v>
      </c>
      <c r="E937" s="5">
        <v>5598.1450009173504</v>
      </c>
      <c r="F937" s="5">
        <v>4857.3659518169297</v>
      </c>
      <c r="G937" s="5">
        <v>5012.5232678311104</v>
      </c>
    </row>
    <row r="938" spans="1:7" x14ac:dyDescent="0.55000000000000004">
      <c r="A938" s="3">
        <v>31</v>
      </c>
      <c r="B938" s="3">
        <v>5</v>
      </c>
      <c r="C938" s="5">
        <v>4545.0411202160003</v>
      </c>
      <c r="D938" s="5">
        <v>4494.1369236191003</v>
      </c>
      <c r="E938" s="5">
        <v>4063.8776788488899</v>
      </c>
      <c r="F938" s="5">
        <v>3744.1398077823601</v>
      </c>
      <c r="G938" s="5">
        <v>3953.6447893221298</v>
      </c>
    </row>
    <row r="939" spans="1:7" x14ac:dyDescent="0.55000000000000004">
      <c r="A939" s="3">
        <v>31</v>
      </c>
      <c r="B939" s="3">
        <v>6</v>
      </c>
      <c r="C939" s="5">
        <v>750.33614725399798</v>
      </c>
      <c r="D939" s="5">
        <v>943.38410040438896</v>
      </c>
      <c r="E939" s="5">
        <v>1058.7222605714301</v>
      </c>
      <c r="F939" s="5">
        <v>937.53389294727594</v>
      </c>
      <c r="G939" s="5">
        <v>932.63455829311999</v>
      </c>
    </row>
    <row r="940" spans="1:7" x14ac:dyDescent="0.55000000000000004">
      <c r="A940" s="3">
        <v>31</v>
      </c>
      <c r="B940" s="3">
        <v>7</v>
      </c>
      <c r="C940" s="5">
        <v>1537.4943199704101</v>
      </c>
      <c r="D940" s="5">
        <v>1771.28874814916</v>
      </c>
      <c r="E940" s="5">
        <v>1351.1432302543001</v>
      </c>
      <c r="F940" s="5">
        <v>1144.9103869872899</v>
      </c>
      <c r="G940" s="5">
        <v>1011.0642346396201</v>
      </c>
    </row>
    <row r="941" spans="1:7" x14ac:dyDescent="0.55000000000000004">
      <c r="A941" s="3">
        <v>31</v>
      </c>
      <c r="B941" s="3">
        <v>8</v>
      </c>
      <c r="C941" s="5">
        <v>1715.69916915919</v>
      </c>
      <c r="D941" s="5">
        <v>1703.16876379264</v>
      </c>
      <c r="E941" s="5">
        <v>1583.42457484588</v>
      </c>
      <c r="F941" s="5">
        <v>1447.5886231412701</v>
      </c>
      <c r="G941" s="5">
        <v>1482.2280279219999</v>
      </c>
    </row>
    <row r="942" spans="1:7" x14ac:dyDescent="0.55000000000000004">
      <c r="A942" s="3">
        <v>31</v>
      </c>
      <c r="B942" s="3">
        <v>9</v>
      </c>
      <c r="C942" s="5">
        <v>4750.7444038011399</v>
      </c>
      <c r="D942" s="5">
        <v>4315.5983761521202</v>
      </c>
      <c r="E942" s="5">
        <v>4817.9274649436502</v>
      </c>
      <c r="F942" s="5">
        <v>4452.7497200513599</v>
      </c>
      <c r="G942" s="5">
        <v>4903.77104542506</v>
      </c>
    </row>
    <row r="943" spans="1:7" x14ac:dyDescent="0.55000000000000004">
      <c r="A943" s="3">
        <v>31</v>
      </c>
      <c r="B943" s="3">
        <v>10</v>
      </c>
      <c r="C943" s="5">
        <v>5826.4861436879301</v>
      </c>
      <c r="D943" s="5">
        <v>5539.7151570443302</v>
      </c>
      <c r="E943" s="5">
        <v>5065.64418241575</v>
      </c>
      <c r="F943" s="5">
        <v>4783.6438861711504</v>
      </c>
      <c r="G943" s="5">
        <v>4866.3673641624</v>
      </c>
    </row>
    <row r="944" spans="1:7" x14ac:dyDescent="0.55000000000000004">
      <c r="A944" s="3">
        <v>31</v>
      </c>
      <c r="B944" s="3">
        <v>11</v>
      </c>
      <c r="C944" s="5">
        <v>9367.7735295903694</v>
      </c>
      <c r="D944" s="5">
        <v>8553.5426605944504</v>
      </c>
      <c r="E944" s="5">
        <v>9810.5787675396095</v>
      </c>
      <c r="F944" s="5">
        <v>9773.6025403014992</v>
      </c>
      <c r="G944" s="5">
        <v>8708.3234748380091</v>
      </c>
    </row>
    <row r="945" spans="1:7" x14ac:dyDescent="0.55000000000000004">
      <c r="A945" s="3">
        <v>31</v>
      </c>
      <c r="B945" s="3">
        <v>12</v>
      </c>
      <c r="C945" s="5">
        <v>11602.765978007899</v>
      </c>
      <c r="D945" s="5">
        <v>8267.9302033889398</v>
      </c>
      <c r="E945" s="5">
        <v>7160.24529941951</v>
      </c>
      <c r="F945" s="5">
        <v>6773.3997055070204</v>
      </c>
      <c r="G945" s="5">
        <v>7684.7973387571801</v>
      </c>
    </row>
    <row r="946" spans="1:7" x14ac:dyDescent="0.55000000000000004">
      <c r="A946" s="3">
        <v>31</v>
      </c>
      <c r="B946" s="3">
        <v>13</v>
      </c>
      <c r="C946" s="5">
        <v>4231.0667510720004</v>
      </c>
      <c r="D946" s="5">
        <v>827.87849476852205</v>
      </c>
      <c r="E946" s="5">
        <v>950.359836334119</v>
      </c>
      <c r="F946" s="5">
        <v>521.32833554476099</v>
      </c>
      <c r="G946" s="5">
        <v>231.13741078963699</v>
      </c>
    </row>
    <row r="947" spans="1:7" x14ac:dyDescent="0.55000000000000004">
      <c r="A947" s="3">
        <v>31</v>
      </c>
      <c r="B947" s="3">
        <v>14</v>
      </c>
      <c r="C947" s="5">
        <v>2165.0312184408899</v>
      </c>
      <c r="D947" s="5">
        <v>2294.8792395559999</v>
      </c>
      <c r="E947" s="5">
        <v>4057.3233134637599</v>
      </c>
      <c r="F947" s="5">
        <v>3426.7515779417299</v>
      </c>
      <c r="G947" s="5">
        <v>2489.0586003592798</v>
      </c>
    </row>
    <row r="948" spans="1:7" x14ac:dyDescent="0.55000000000000004">
      <c r="A948" s="3">
        <v>31</v>
      </c>
      <c r="B948" s="3">
        <v>15</v>
      </c>
      <c r="C948" s="5">
        <v>2429.6181318327099</v>
      </c>
      <c r="D948" s="5">
        <v>2004.77720017969</v>
      </c>
      <c r="E948" s="5">
        <v>1741.6551806677401</v>
      </c>
      <c r="F948" s="5">
        <v>1556.96510898631</v>
      </c>
      <c r="G948" s="5">
        <v>1533.68649532419</v>
      </c>
    </row>
    <row r="949" spans="1:7" x14ac:dyDescent="0.55000000000000004">
      <c r="A949" s="3">
        <v>31</v>
      </c>
      <c r="B949" s="3">
        <v>16</v>
      </c>
      <c r="C949" s="5">
        <v>7146.4300991417404</v>
      </c>
      <c r="D949" s="5">
        <v>8511.2951627463299</v>
      </c>
      <c r="E949" s="5">
        <v>8072.3172490083098</v>
      </c>
      <c r="F949" s="5">
        <v>7120.3210812079496</v>
      </c>
      <c r="G949" s="5">
        <v>8867.3886782557493</v>
      </c>
    </row>
    <row r="950" spans="1:7" x14ac:dyDescent="0.55000000000000004">
      <c r="A950" s="3">
        <v>31</v>
      </c>
      <c r="B950" s="3">
        <v>17</v>
      </c>
      <c r="C950" s="5">
        <v>6031.7232256380203</v>
      </c>
      <c r="D950" s="5">
        <v>5230.6360026986904</v>
      </c>
      <c r="E950" s="5">
        <v>5864.5999605113502</v>
      </c>
      <c r="F950" s="5">
        <v>6059.1348407599098</v>
      </c>
      <c r="G950" s="5">
        <v>6472.4205912901898</v>
      </c>
    </row>
    <row r="951" spans="1:7" x14ac:dyDescent="0.55000000000000004">
      <c r="A951" s="3">
        <v>31</v>
      </c>
      <c r="B951" s="3">
        <v>18</v>
      </c>
      <c r="C951" s="5">
        <v>45396.895469641502</v>
      </c>
      <c r="D951" s="5">
        <v>46961.865762014997</v>
      </c>
      <c r="E951" s="5">
        <v>43780.6490228369</v>
      </c>
      <c r="F951" s="5">
        <v>42365.614207678598</v>
      </c>
      <c r="G951" s="5">
        <v>45318.729387994797</v>
      </c>
    </row>
    <row r="952" spans="1:7" x14ac:dyDescent="0.55000000000000004">
      <c r="A952" s="3">
        <v>31</v>
      </c>
      <c r="B952" s="3">
        <v>19</v>
      </c>
      <c r="C952" s="5">
        <v>25416.079132921801</v>
      </c>
      <c r="D952" s="5">
        <v>29037.893356262</v>
      </c>
      <c r="E952" s="5">
        <v>25225.181078737201</v>
      </c>
      <c r="F952" s="5">
        <v>23344.182019330401</v>
      </c>
      <c r="G952" s="5">
        <v>30114.1905153691</v>
      </c>
    </row>
    <row r="953" spans="1:7" x14ac:dyDescent="0.55000000000000004">
      <c r="A953" s="3">
        <v>31</v>
      </c>
      <c r="B953" s="3">
        <v>20</v>
      </c>
      <c r="C953" s="5">
        <v>62279.467906074096</v>
      </c>
      <c r="D953" s="5">
        <v>62896.715818000797</v>
      </c>
      <c r="E953" s="5">
        <v>56573.246326111701</v>
      </c>
      <c r="F953" s="5">
        <v>51717.974643435497</v>
      </c>
      <c r="G953" s="5">
        <v>62196.4336465378</v>
      </c>
    </row>
    <row r="954" spans="1:7" x14ac:dyDescent="0.55000000000000004">
      <c r="A954" s="3">
        <v>31</v>
      </c>
      <c r="B954" s="3">
        <v>21</v>
      </c>
      <c r="C954" s="5">
        <v>27155.919289524802</v>
      </c>
      <c r="D954" s="5">
        <v>30385.499280492699</v>
      </c>
      <c r="E954" s="5">
        <v>28938.619715008699</v>
      </c>
      <c r="F954" s="5">
        <v>26331.736455912102</v>
      </c>
      <c r="G954" s="5">
        <v>27265.829706264001</v>
      </c>
    </row>
    <row r="955" spans="1:7" x14ac:dyDescent="0.55000000000000004">
      <c r="A955" s="3">
        <v>31</v>
      </c>
      <c r="B955" s="3">
        <v>22</v>
      </c>
      <c r="C955" s="5">
        <v>35684.546054419901</v>
      </c>
      <c r="D955" s="5">
        <v>38645.207027872602</v>
      </c>
      <c r="E955" s="5">
        <v>35715.5424314419</v>
      </c>
      <c r="F955" s="5">
        <v>28807.7624538413</v>
      </c>
      <c r="G955" s="5">
        <v>33486.319049862403</v>
      </c>
    </row>
    <row r="956" spans="1:7" x14ac:dyDescent="0.55000000000000004">
      <c r="A956" s="3">
        <v>31</v>
      </c>
      <c r="B956" s="3">
        <v>23</v>
      </c>
      <c r="C956" s="5">
        <v>2724.36124784718</v>
      </c>
      <c r="D956" s="5">
        <v>1957.7989769496501</v>
      </c>
      <c r="E956" s="5">
        <v>2635.5167168795801</v>
      </c>
      <c r="F956" s="5">
        <v>2663.5593543842501</v>
      </c>
      <c r="G956" s="5">
        <v>3741.6755331996601</v>
      </c>
    </row>
    <row r="957" spans="1:7" x14ac:dyDescent="0.55000000000000004">
      <c r="A957" s="3">
        <v>31</v>
      </c>
      <c r="B957" s="3">
        <v>24</v>
      </c>
      <c r="C957" s="5">
        <v>3463.66777575175</v>
      </c>
      <c r="D957" s="5">
        <v>3629.00835456701</v>
      </c>
      <c r="E957" s="5">
        <v>4015.35569080088</v>
      </c>
      <c r="F957" s="5">
        <v>3760.8050764173499</v>
      </c>
      <c r="G957" s="5">
        <v>5686.3241119630802</v>
      </c>
    </row>
    <row r="958" spans="1:7" x14ac:dyDescent="0.55000000000000004">
      <c r="A958" s="3">
        <v>31</v>
      </c>
      <c r="B958" s="3">
        <v>25</v>
      </c>
      <c r="C958" s="5">
        <v>11759.975011229901</v>
      </c>
      <c r="D958" s="5">
        <v>11561.426950003601</v>
      </c>
      <c r="E958" s="5">
        <v>9952.5803268382406</v>
      </c>
      <c r="F958" s="5">
        <v>9525.3021725735198</v>
      </c>
      <c r="G958" s="5">
        <v>10514.0229500041</v>
      </c>
    </row>
    <row r="959" spans="1:7" x14ac:dyDescent="0.55000000000000004">
      <c r="A959" s="3">
        <v>31</v>
      </c>
      <c r="B959" s="3">
        <v>26</v>
      </c>
      <c r="C959" s="5">
        <v>3948.7984198797399</v>
      </c>
      <c r="D959" s="5">
        <v>3901.0227832076098</v>
      </c>
      <c r="E959" s="5">
        <v>4562.7891458890199</v>
      </c>
      <c r="F959" s="5">
        <v>4681.7122135647496</v>
      </c>
      <c r="G959" s="5">
        <v>5304.35775137373</v>
      </c>
    </row>
    <row r="960" spans="1:7" x14ac:dyDescent="0.55000000000000004">
      <c r="A960" s="3">
        <v>31</v>
      </c>
      <c r="B960" s="3">
        <v>27</v>
      </c>
      <c r="C960" s="5">
        <v>32502.099454134601</v>
      </c>
      <c r="D960" s="5">
        <v>36737.703609107302</v>
      </c>
      <c r="E960" s="5">
        <v>38335.013305146</v>
      </c>
      <c r="F960" s="5">
        <v>35652.303531329402</v>
      </c>
      <c r="G960" s="5">
        <v>34821.451934826997</v>
      </c>
    </row>
    <row r="961" spans="1:7" x14ac:dyDescent="0.55000000000000004">
      <c r="A961" s="3">
        <v>31</v>
      </c>
      <c r="B961" s="3">
        <v>28</v>
      </c>
      <c r="C961" s="5">
        <v>29477.665678688201</v>
      </c>
      <c r="D961" s="5">
        <v>28586.090421835299</v>
      </c>
      <c r="E961" s="5">
        <v>31889.773810186602</v>
      </c>
      <c r="F961" s="5">
        <v>30334.016498026602</v>
      </c>
      <c r="G961" s="5">
        <v>30398.211474686999</v>
      </c>
    </row>
    <row r="962" spans="1:7" x14ac:dyDescent="0.55000000000000004">
      <c r="A962" s="3">
        <v>31</v>
      </c>
      <c r="B962" s="3">
        <v>29</v>
      </c>
      <c r="C962" s="5">
        <v>28047.945683590799</v>
      </c>
      <c r="D962" s="5">
        <v>29833.5525839949</v>
      </c>
      <c r="E962" s="5">
        <v>25720.499855808201</v>
      </c>
      <c r="F962" s="5">
        <v>26387.836466575802</v>
      </c>
      <c r="G962" s="5">
        <v>28318.253170231801</v>
      </c>
    </row>
    <row r="963" spans="1:7" x14ac:dyDescent="0.55000000000000004">
      <c r="A963" s="3">
        <v>31</v>
      </c>
      <c r="B963" s="3">
        <v>30</v>
      </c>
      <c r="C963" s="5">
        <v>68516.877964237705</v>
      </c>
      <c r="D963" s="5">
        <v>81142.145998229302</v>
      </c>
      <c r="E963" s="5">
        <v>85909.212658974793</v>
      </c>
      <c r="F963" s="5">
        <v>81888.037315933194</v>
      </c>
      <c r="G963" s="5">
        <v>94368.913327011003</v>
      </c>
    </row>
    <row r="964" spans="1:7" x14ac:dyDescent="0.55000000000000004">
      <c r="A964" s="3">
        <v>31</v>
      </c>
      <c r="B964" s="3">
        <v>31</v>
      </c>
      <c r="C964" s="5">
        <v>39121.944104212504</v>
      </c>
      <c r="D964" s="5">
        <v>39851.255422869901</v>
      </c>
      <c r="E964" s="5">
        <v>37723.174468277997</v>
      </c>
      <c r="F964" s="5">
        <v>35484.929573852998</v>
      </c>
      <c r="G964" s="5">
        <v>36094.442793902002</v>
      </c>
    </row>
    <row r="965" spans="1:7" x14ac:dyDescent="0.55000000000000004">
      <c r="A965" s="3">
        <v>32</v>
      </c>
      <c r="B965" s="3">
        <v>1</v>
      </c>
      <c r="C965" s="5">
        <v>56697.952600254997</v>
      </c>
      <c r="D965" s="5">
        <v>50490.437771732999</v>
      </c>
      <c r="E965" s="5">
        <v>44778.935965313802</v>
      </c>
      <c r="F965" s="5">
        <v>41731.513851601499</v>
      </c>
      <c r="G965" s="5">
        <v>37850.159750151899</v>
      </c>
    </row>
    <row r="966" spans="1:7" x14ac:dyDescent="0.55000000000000004">
      <c r="A966" s="3">
        <v>32</v>
      </c>
      <c r="B966" s="3">
        <v>2</v>
      </c>
      <c r="C966" s="5">
        <v>1115.8219086031199</v>
      </c>
      <c r="D966" s="5">
        <v>1433.2481235007999</v>
      </c>
      <c r="E966" s="5">
        <v>757.02743603203601</v>
      </c>
      <c r="F966" s="5">
        <v>717.70412309697394</v>
      </c>
      <c r="G966" s="5">
        <v>569.683228144091</v>
      </c>
    </row>
    <row r="967" spans="1:7" x14ac:dyDescent="0.55000000000000004">
      <c r="A967" s="3">
        <v>32</v>
      </c>
      <c r="B967" s="3">
        <v>3</v>
      </c>
      <c r="C967" s="5">
        <v>17141.571925934</v>
      </c>
      <c r="D967" s="5">
        <v>14670.392463500801</v>
      </c>
      <c r="E967" s="5">
        <v>14380.8138418694</v>
      </c>
      <c r="F967" s="5">
        <v>12706.4443274982</v>
      </c>
      <c r="G967" s="5">
        <v>13932.4467430939</v>
      </c>
    </row>
    <row r="968" spans="1:7" x14ac:dyDescent="0.55000000000000004">
      <c r="A968" s="3">
        <v>32</v>
      </c>
      <c r="B968" s="3">
        <v>4</v>
      </c>
      <c r="C968" s="5">
        <v>7423.06756285354</v>
      </c>
      <c r="D968" s="5">
        <v>6103.9807668888598</v>
      </c>
      <c r="E968" s="5">
        <v>6501.40924298135</v>
      </c>
      <c r="F968" s="5">
        <v>5207.64922136724</v>
      </c>
      <c r="G968" s="5">
        <v>5625.4624262160096</v>
      </c>
    </row>
    <row r="969" spans="1:7" x14ac:dyDescent="0.55000000000000004">
      <c r="A969" s="3">
        <v>32</v>
      </c>
      <c r="B969" s="3">
        <v>5</v>
      </c>
      <c r="C969" s="5">
        <v>3350.0513213633699</v>
      </c>
      <c r="D969" s="5">
        <v>3094.1379207947298</v>
      </c>
      <c r="E969" s="5">
        <v>3391.9066327284099</v>
      </c>
      <c r="F969" s="5">
        <v>3079.7145353732099</v>
      </c>
      <c r="G969" s="5">
        <v>3127.1488573944298</v>
      </c>
    </row>
    <row r="970" spans="1:7" x14ac:dyDescent="0.55000000000000004">
      <c r="A970" s="3">
        <v>32</v>
      </c>
      <c r="B970" s="3">
        <v>6</v>
      </c>
      <c r="C970" s="5">
        <v>1983.49325651972</v>
      </c>
      <c r="D970" s="5">
        <v>1995.5943096824001</v>
      </c>
      <c r="E970" s="5">
        <v>2306.3379616802899</v>
      </c>
      <c r="F970" s="5">
        <v>2270.22650998583</v>
      </c>
      <c r="G970" s="5">
        <v>2531.7707986402502</v>
      </c>
    </row>
    <row r="971" spans="1:7" x14ac:dyDescent="0.55000000000000004">
      <c r="A971" s="3">
        <v>32</v>
      </c>
      <c r="B971" s="3">
        <v>7</v>
      </c>
      <c r="C971" s="5">
        <v>5022.9702928782199</v>
      </c>
      <c r="D971" s="5">
        <v>4984.24033852909</v>
      </c>
      <c r="E971" s="5">
        <v>4232.6881121459401</v>
      </c>
      <c r="F971" s="5">
        <v>3830.9685145281601</v>
      </c>
      <c r="G971" s="5">
        <v>3872.7509376429298</v>
      </c>
    </row>
    <row r="972" spans="1:7" x14ac:dyDescent="0.55000000000000004">
      <c r="A972" s="3">
        <v>32</v>
      </c>
      <c r="B972" s="3">
        <v>8</v>
      </c>
      <c r="C972" s="5">
        <v>8996.4004067941496</v>
      </c>
      <c r="D972" s="5">
        <v>10136.8284013169</v>
      </c>
      <c r="E972" s="5">
        <v>12234.952860966199</v>
      </c>
      <c r="F972" s="5">
        <v>10260.744187566601</v>
      </c>
      <c r="G972" s="5">
        <v>10921.8337207929</v>
      </c>
    </row>
    <row r="973" spans="1:7" x14ac:dyDescent="0.55000000000000004">
      <c r="A973" s="3">
        <v>32</v>
      </c>
      <c r="B973" s="3">
        <v>9</v>
      </c>
      <c r="C973" s="5">
        <v>5015.0069150741801</v>
      </c>
      <c r="D973" s="5">
        <v>4057.06635948947</v>
      </c>
      <c r="E973" s="5">
        <v>5331.8448544535504</v>
      </c>
      <c r="F973" s="5">
        <v>4560.05349623847</v>
      </c>
      <c r="G973" s="5">
        <v>5506.9973283972704</v>
      </c>
    </row>
    <row r="974" spans="1:7" x14ac:dyDescent="0.55000000000000004">
      <c r="A974" s="3">
        <v>32</v>
      </c>
      <c r="B974" s="3">
        <v>10</v>
      </c>
      <c r="C974" s="5">
        <v>12938.847333243501</v>
      </c>
      <c r="D974" s="5">
        <v>12193.4459353247</v>
      </c>
      <c r="E974" s="5">
        <v>12701.6663525768</v>
      </c>
      <c r="F974" s="5">
        <v>10978.1088617162</v>
      </c>
      <c r="G974" s="5">
        <v>10960.560722918</v>
      </c>
    </row>
    <row r="975" spans="1:7" x14ac:dyDescent="0.55000000000000004">
      <c r="A975" s="3">
        <v>32</v>
      </c>
      <c r="B975" s="3">
        <v>11</v>
      </c>
      <c r="C975" s="5">
        <v>11010.4694883874</v>
      </c>
      <c r="D975" s="5">
        <v>9922.3212416037495</v>
      </c>
      <c r="E975" s="5">
        <v>12570.708604018801</v>
      </c>
      <c r="F975" s="5">
        <v>12889.5398696557</v>
      </c>
      <c r="G975" s="5">
        <v>13952.220021405499</v>
      </c>
    </row>
    <row r="976" spans="1:7" x14ac:dyDescent="0.55000000000000004">
      <c r="A976" s="3">
        <v>32</v>
      </c>
      <c r="B976" s="3">
        <v>12</v>
      </c>
      <c r="C976" s="5">
        <v>3959.4942157190799</v>
      </c>
      <c r="D976" s="5">
        <v>2857.23706098298</v>
      </c>
      <c r="E976" s="5">
        <v>2962.49340906625</v>
      </c>
      <c r="F976" s="5">
        <v>3052.73208804353</v>
      </c>
      <c r="G976" s="5">
        <v>3335.35160915912</v>
      </c>
    </row>
    <row r="977" spans="1:7" x14ac:dyDescent="0.55000000000000004">
      <c r="A977" s="3">
        <v>32</v>
      </c>
      <c r="B977" s="3">
        <v>13</v>
      </c>
      <c r="C977" s="5">
        <v>3487.4492576686398</v>
      </c>
      <c r="D977" s="5">
        <v>1788.5935969648201</v>
      </c>
      <c r="E977" s="5">
        <v>2061.0600964391601</v>
      </c>
      <c r="F977" s="5">
        <v>1700.3535267321099</v>
      </c>
      <c r="G977" s="5">
        <v>1511.84960710576</v>
      </c>
    </row>
    <row r="978" spans="1:7" x14ac:dyDescent="0.55000000000000004">
      <c r="A978" s="3">
        <v>32</v>
      </c>
      <c r="B978" s="3">
        <v>14</v>
      </c>
      <c r="C978" s="5">
        <v>5447.6145767664302</v>
      </c>
      <c r="D978" s="5">
        <v>7102.6719960303399</v>
      </c>
      <c r="E978" s="5">
        <v>7048.9394195067698</v>
      </c>
      <c r="F978" s="5">
        <v>6470.2441142916596</v>
      </c>
      <c r="G978" s="5">
        <v>7405.3235997150696</v>
      </c>
    </row>
    <row r="979" spans="1:7" x14ac:dyDescent="0.55000000000000004">
      <c r="A979" s="3">
        <v>32</v>
      </c>
      <c r="B979" s="3">
        <v>15</v>
      </c>
      <c r="C979" s="5">
        <v>3450.25907234227</v>
      </c>
      <c r="D979" s="5">
        <v>2891.35771508988</v>
      </c>
      <c r="E979" s="5">
        <v>2137.28644253434</v>
      </c>
      <c r="F979" s="5">
        <v>1677.79407831308</v>
      </c>
      <c r="G979" s="5">
        <v>1730.7208155998001</v>
      </c>
    </row>
    <row r="980" spans="1:7" x14ac:dyDescent="0.55000000000000004">
      <c r="A980" s="3">
        <v>32</v>
      </c>
      <c r="B980" s="3">
        <v>16</v>
      </c>
      <c r="C980" s="5">
        <v>10554.740302923599</v>
      </c>
      <c r="D980" s="5">
        <v>10805.4291135229</v>
      </c>
      <c r="E980" s="5">
        <v>9742.5731059471309</v>
      </c>
      <c r="F980" s="5">
        <v>8599.6849664315305</v>
      </c>
      <c r="G980" s="5">
        <v>9652.8716784336393</v>
      </c>
    </row>
    <row r="981" spans="1:7" x14ac:dyDescent="0.55000000000000004">
      <c r="A981" s="3">
        <v>32</v>
      </c>
      <c r="B981" s="3">
        <v>17</v>
      </c>
      <c r="C981" s="5">
        <v>10127.3841791532</v>
      </c>
      <c r="D981" s="5">
        <v>9602.7712647801909</v>
      </c>
      <c r="E981" s="5">
        <v>9726.5464582423392</v>
      </c>
      <c r="F981" s="5">
        <v>9991.4104135961206</v>
      </c>
      <c r="G981" s="5">
        <v>11077.115072394599</v>
      </c>
    </row>
    <row r="982" spans="1:7" x14ac:dyDescent="0.55000000000000004">
      <c r="A982" s="3">
        <v>32</v>
      </c>
      <c r="B982" s="3">
        <v>18</v>
      </c>
      <c r="C982" s="5">
        <v>68291.920552915399</v>
      </c>
      <c r="D982" s="5">
        <v>66040.317253773203</v>
      </c>
      <c r="E982" s="5">
        <v>63067.770037435803</v>
      </c>
      <c r="F982" s="5">
        <v>62488.101657290303</v>
      </c>
      <c r="G982" s="5">
        <v>64063.894004346301</v>
      </c>
    </row>
    <row r="983" spans="1:7" x14ac:dyDescent="0.55000000000000004">
      <c r="A983" s="3">
        <v>32</v>
      </c>
      <c r="B983" s="3">
        <v>19</v>
      </c>
      <c r="C983" s="5">
        <v>25935.010157078599</v>
      </c>
      <c r="D983" s="5">
        <v>27244.586072905298</v>
      </c>
      <c r="E983" s="5">
        <v>27486.5245197882</v>
      </c>
      <c r="F983" s="5">
        <v>27282.240045543502</v>
      </c>
      <c r="G983" s="5">
        <v>28908.086837655199</v>
      </c>
    </row>
    <row r="984" spans="1:7" x14ac:dyDescent="0.55000000000000004">
      <c r="A984" s="3">
        <v>32</v>
      </c>
      <c r="B984" s="3">
        <v>20</v>
      </c>
      <c r="C984" s="5">
        <v>74167.214934085903</v>
      </c>
      <c r="D984" s="5">
        <v>68854.498472768799</v>
      </c>
      <c r="E984" s="5">
        <v>67369.397290194305</v>
      </c>
      <c r="F984" s="5">
        <v>63142.727361138699</v>
      </c>
      <c r="G984" s="5">
        <v>69649.234519483696</v>
      </c>
    </row>
    <row r="985" spans="1:7" x14ac:dyDescent="0.55000000000000004">
      <c r="A985" s="3">
        <v>32</v>
      </c>
      <c r="B985" s="3">
        <v>21</v>
      </c>
      <c r="C985" s="5">
        <v>33412.458259060302</v>
      </c>
      <c r="D985" s="5">
        <v>32897.047073424401</v>
      </c>
      <c r="E985" s="5">
        <v>32768.444916815599</v>
      </c>
      <c r="F985" s="5">
        <v>30627.9675069814</v>
      </c>
      <c r="G985" s="5">
        <v>31088.9230097256</v>
      </c>
    </row>
    <row r="986" spans="1:7" x14ac:dyDescent="0.55000000000000004">
      <c r="A986" s="3">
        <v>32</v>
      </c>
      <c r="B986" s="3">
        <v>22</v>
      </c>
      <c r="C986" s="5">
        <v>40751.085651133697</v>
      </c>
      <c r="D986" s="5">
        <v>52122.521680844999</v>
      </c>
      <c r="E986" s="5">
        <v>42445.0087253237</v>
      </c>
      <c r="F986" s="5">
        <v>30243.200153601101</v>
      </c>
      <c r="G986" s="5">
        <v>28538.7638367086</v>
      </c>
    </row>
    <row r="987" spans="1:7" x14ac:dyDescent="0.55000000000000004">
      <c r="A987" s="3">
        <v>32</v>
      </c>
      <c r="B987" s="3">
        <v>23</v>
      </c>
      <c r="C987" s="5">
        <v>2290.0747091570202</v>
      </c>
      <c r="D987" s="5">
        <v>2585.5940132657602</v>
      </c>
      <c r="E987" s="5">
        <v>2597.5056887707801</v>
      </c>
      <c r="F987" s="5">
        <v>2717.7906049818098</v>
      </c>
      <c r="G987" s="5">
        <v>3474.4038381506298</v>
      </c>
    </row>
    <row r="988" spans="1:7" x14ac:dyDescent="0.55000000000000004">
      <c r="A988" s="3">
        <v>32</v>
      </c>
      <c r="B988" s="3">
        <v>24</v>
      </c>
      <c r="C988" s="5">
        <v>3788.6279535624299</v>
      </c>
      <c r="D988" s="5">
        <v>3679.1805156833002</v>
      </c>
      <c r="E988" s="5">
        <v>4630.8959116135502</v>
      </c>
      <c r="F988" s="5">
        <v>4966.2315770787</v>
      </c>
      <c r="G988" s="5">
        <v>5680.1162740077298</v>
      </c>
    </row>
    <row r="989" spans="1:7" x14ac:dyDescent="0.55000000000000004">
      <c r="A989" s="3">
        <v>32</v>
      </c>
      <c r="B989" s="3">
        <v>25</v>
      </c>
      <c r="C989" s="5">
        <v>12458.760403914501</v>
      </c>
      <c r="D989" s="5">
        <v>10970.548448531201</v>
      </c>
      <c r="E989" s="5">
        <v>13126.2183550056</v>
      </c>
      <c r="F989" s="5">
        <v>13374.125849417</v>
      </c>
      <c r="G989" s="5">
        <v>12135.4287340664</v>
      </c>
    </row>
    <row r="990" spans="1:7" x14ac:dyDescent="0.55000000000000004">
      <c r="A990" s="3">
        <v>32</v>
      </c>
      <c r="B990" s="3">
        <v>26</v>
      </c>
      <c r="C990" s="5">
        <v>3934.51427637497</v>
      </c>
      <c r="D990" s="5">
        <v>3037.5870870031899</v>
      </c>
      <c r="E990" s="5">
        <v>4702.8881701034397</v>
      </c>
      <c r="F990" s="5">
        <v>5032.0045133620997</v>
      </c>
      <c r="G990" s="5">
        <v>5220.0068861187701</v>
      </c>
    </row>
    <row r="991" spans="1:7" x14ac:dyDescent="0.55000000000000004">
      <c r="A991" s="3">
        <v>32</v>
      </c>
      <c r="B991" s="3">
        <v>27</v>
      </c>
      <c r="C991" s="5">
        <v>35756.228872418498</v>
      </c>
      <c r="D991" s="5">
        <v>43017.5240691832</v>
      </c>
      <c r="E991" s="5">
        <v>49783.934893298901</v>
      </c>
      <c r="F991" s="5">
        <v>49624.738533947202</v>
      </c>
      <c r="G991" s="5">
        <v>64612.890158737398</v>
      </c>
    </row>
    <row r="992" spans="1:7" x14ac:dyDescent="0.55000000000000004">
      <c r="A992" s="3">
        <v>32</v>
      </c>
      <c r="B992" s="3">
        <v>28</v>
      </c>
      <c r="C992" s="5">
        <v>35851.631970048897</v>
      </c>
      <c r="D992" s="5">
        <v>33450.582419057901</v>
      </c>
      <c r="E992" s="5">
        <v>35127.080990144801</v>
      </c>
      <c r="F992" s="5">
        <v>35065.792192675501</v>
      </c>
      <c r="G992" s="5">
        <v>35672.196098191103</v>
      </c>
    </row>
    <row r="993" spans="1:7" x14ac:dyDescent="0.55000000000000004">
      <c r="A993" s="3">
        <v>32</v>
      </c>
      <c r="B993" s="3">
        <v>29</v>
      </c>
      <c r="C993" s="5">
        <v>32313.370237399798</v>
      </c>
      <c r="D993" s="5">
        <v>31530.1637123484</v>
      </c>
      <c r="E993" s="5">
        <v>29326.663526992601</v>
      </c>
      <c r="F993" s="5">
        <v>31913.105895863799</v>
      </c>
      <c r="G993" s="5">
        <v>34824.304881433804</v>
      </c>
    </row>
    <row r="994" spans="1:7" x14ac:dyDescent="0.55000000000000004">
      <c r="A994" s="3">
        <v>32</v>
      </c>
      <c r="B994" s="3">
        <v>30</v>
      </c>
      <c r="C994" s="5">
        <v>85669.365113980894</v>
      </c>
      <c r="D994" s="5">
        <v>99927.116895401807</v>
      </c>
      <c r="E994" s="5">
        <v>110972.959568876</v>
      </c>
      <c r="F994" s="5">
        <v>106508.111477848</v>
      </c>
      <c r="G994" s="5">
        <v>108946.717663264</v>
      </c>
    </row>
    <row r="995" spans="1:7" x14ac:dyDescent="0.55000000000000004">
      <c r="A995" s="3">
        <v>32</v>
      </c>
      <c r="B995" s="3">
        <v>31</v>
      </c>
      <c r="C995" s="5">
        <v>54713.741863950199</v>
      </c>
      <c r="D995" s="5">
        <v>49221.761950341999</v>
      </c>
      <c r="E995" s="5">
        <v>52225.557295635597</v>
      </c>
      <c r="F995" s="5">
        <v>45972.5408939177</v>
      </c>
      <c r="G995" s="5">
        <v>54614.607362050599</v>
      </c>
    </row>
    <row r="996" spans="1:7" x14ac:dyDescent="0.55000000000000004">
      <c r="A996" s="3">
        <v>33</v>
      </c>
      <c r="B996" s="3">
        <v>1</v>
      </c>
      <c r="C996" s="5">
        <v>86873.621295146804</v>
      </c>
      <c r="D996" s="5">
        <v>78892.5703187006</v>
      </c>
      <c r="E996" s="5">
        <v>71597.028038593999</v>
      </c>
      <c r="F996" s="5">
        <v>66952.3128279105</v>
      </c>
      <c r="G996" s="5">
        <v>62128.024264292399</v>
      </c>
    </row>
    <row r="997" spans="1:7" x14ac:dyDescent="0.55000000000000004">
      <c r="A997" s="3">
        <v>33</v>
      </c>
      <c r="B997" s="3">
        <v>2</v>
      </c>
      <c r="C997" s="5">
        <v>1465.9801965260599</v>
      </c>
      <c r="D997" s="5">
        <v>1034.7035906329299</v>
      </c>
      <c r="E997" s="5">
        <v>1964.0495643740101</v>
      </c>
      <c r="F997" s="5">
        <v>2153.9610782220102</v>
      </c>
      <c r="G997" s="5">
        <v>1962.47214454547</v>
      </c>
    </row>
    <row r="998" spans="1:7" x14ac:dyDescent="0.55000000000000004">
      <c r="A998" s="3">
        <v>33</v>
      </c>
      <c r="B998" s="3">
        <v>3</v>
      </c>
      <c r="C998" s="5">
        <v>44394.670656186499</v>
      </c>
      <c r="D998" s="5">
        <v>43081.822037612998</v>
      </c>
      <c r="E998" s="5">
        <v>46635.130583153201</v>
      </c>
      <c r="F998" s="5">
        <v>39855.890248005002</v>
      </c>
      <c r="G998" s="5">
        <v>44022.3963841312</v>
      </c>
    </row>
    <row r="999" spans="1:7" x14ac:dyDescent="0.55000000000000004">
      <c r="A999" s="3">
        <v>33</v>
      </c>
      <c r="B999" s="3">
        <v>4</v>
      </c>
      <c r="C999" s="5">
        <v>33198.110736686103</v>
      </c>
      <c r="D999" s="5">
        <v>31189.636391434899</v>
      </c>
      <c r="E999" s="5">
        <v>28720.392613716202</v>
      </c>
      <c r="F999" s="5">
        <v>23898.978093051701</v>
      </c>
      <c r="G999" s="5">
        <v>26252.0617310003</v>
      </c>
    </row>
    <row r="1000" spans="1:7" x14ac:dyDescent="0.55000000000000004">
      <c r="A1000" s="3">
        <v>33</v>
      </c>
      <c r="B1000" s="3">
        <v>5</v>
      </c>
      <c r="C1000" s="5">
        <v>7227.8694618371801</v>
      </c>
      <c r="D1000" s="5">
        <v>7399.0130529985299</v>
      </c>
      <c r="E1000" s="5">
        <v>7768.0706830475001</v>
      </c>
      <c r="F1000" s="5">
        <v>6706.7044460168299</v>
      </c>
      <c r="G1000" s="5">
        <v>7071.2020954477703</v>
      </c>
    </row>
    <row r="1001" spans="1:7" x14ac:dyDescent="0.55000000000000004">
      <c r="A1001" s="3">
        <v>33</v>
      </c>
      <c r="B1001" s="3">
        <v>6</v>
      </c>
      <c r="C1001" s="5">
        <v>23480.529551329299</v>
      </c>
      <c r="D1001" s="5">
        <v>22509.3704104768</v>
      </c>
      <c r="E1001" s="5">
        <v>24607.621626821801</v>
      </c>
      <c r="F1001" s="5">
        <v>24339.2606219685</v>
      </c>
      <c r="G1001" s="5">
        <v>25521.348978149399</v>
      </c>
    </row>
    <row r="1002" spans="1:7" x14ac:dyDescent="0.55000000000000004">
      <c r="A1002" s="3">
        <v>33</v>
      </c>
      <c r="B1002" s="3">
        <v>7</v>
      </c>
      <c r="C1002" s="5">
        <v>14026.5298582777</v>
      </c>
      <c r="D1002" s="5">
        <v>14100.8739104824</v>
      </c>
      <c r="E1002" s="5">
        <v>14064.1173339549</v>
      </c>
      <c r="F1002" s="5">
        <v>13230.6165909753</v>
      </c>
      <c r="G1002" s="5">
        <v>13241.986288043199</v>
      </c>
    </row>
    <row r="1003" spans="1:7" x14ac:dyDescent="0.55000000000000004">
      <c r="A1003" s="3">
        <v>33</v>
      </c>
      <c r="B1003" s="3">
        <v>8</v>
      </c>
      <c r="C1003" s="5">
        <v>24266.9887525003</v>
      </c>
      <c r="D1003" s="5">
        <v>23659.766772265</v>
      </c>
      <c r="E1003" s="5">
        <v>25044.994222804398</v>
      </c>
      <c r="F1003" s="5">
        <v>24255.799095276201</v>
      </c>
      <c r="G1003" s="5">
        <v>26675.471172239399</v>
      </c>
    </row>
    <row r="1004" spans="1:7" x14ac:dyDescent="0.55000000000000004">
      <c r="A1004" s="3">
        <v>33</v>
      </c>
      <c r="B1004" s="3">
        <v>9</v>
      </c>
      <c r="C1004" s="5">
        <v>22258.5941163323</v>
      </c>
      <c r="D1004" s="5">
        <v>23489.740515564099</v>
      </c>
      <c r="E1004" s="5">
        <v>25393.377597091901</v>
      </c>
      <c r="F1004" s="5">
        <v>23773.8111301356</v>
      </c>
      <c r="G1004" s="5">
        <v>25438.0315084385</v>
      </c>
    </row>
    <row r="1005" spans="1:7" x14ac:dyDescent="0.55000000000000004">
      <c r="A1005" s="3">
        <v>33</v>
      </c>
      <c r="B1005" s="3">
        <v>10</v>
      </c>
      <c r="C1005" s="5">
        <v>43997.5168668556</v>
      </c>
      <c r="D1005" s="5">
        <v>43162.152197098498</v>
      </c>
      <c r="E1005" s="5">
        <v>42810.533969181</v>
      </c>
      <c r="F1005" s="5">
        <v>41706.029141892199</v>
      </c>
      <c r="G1005" s="5">
        <v>45957.966595245998</v>
      </c>
    </row>
    <row r="1006" spans="1:7" x14ac:dyDescent="0.55000000000000004">
      <c r="A1006" s="3">
        <v>33</v>
      </c>
      <c r="B1006" s="3">
        <v>11</v>
      </c>
      <c r="C1006" s="5">
        <v>17992.719055260699</v>
      </c>
      <c r="D1006" s="5">
        <v>14464.387761849301</v>
      </c>
      <c r="E1006" s="5">
        <v>16644.297362085501</v>
      </c>
      <c r="F1006" s="5">
        <v>14756.984879330599</v>
      </c>
      <c r="G1006" s="5">
        <v>13268.7311543752</v>
      </c>
    </row>
    <row r="1007" spans="1:7" x14ac:dyDescent="0.55000000000000004">
      <c r="A1007" s="3">
        <v>33</v>
      </c>
      <c r="B1007" s="3">
        <v>12</v>
      </c>
      <c r="C1007" s="5">
        <v>11746.617771691001</v>
      </c>
      <c r="D1007" s="5">
        <v>12218.4044969119</v>
      </c>
      <c r="E1007" s="5">
        <v>10528.527658270599</v>
      </c>
      <c r="F1007" s="5">
        <v>9737.7923749841902</v>
      </c>
      <c r="G1007" s="5">
        <v>11014.4186090404</v>
      </c>
    </row>
    <row r="1008" spans="1:7" x14ac:dyDescent="0.55000000000000004">
      <c r="A1008" s="3">
        <v>33</v>
      </c>
      <c r="B1008" s="3">
        <v>13</v>
      </c>
      <c r="C1008" s="5">
        <v>3802.1521128752702</v>
      </c>
      <c r="D1008" s="5">
        <v>3330.4451624784501</v>
      </c>
      <c r="E1008" s="5">
        <v>2809.5646787323699</v>
      </c>
      <c r="F1008" s="5">
        <v>1992.09896161092</v>
      </c>
      <c r="G1008" s="5">
        <v>1632.1574361181099</v>
      </c>
    </row>
    <row r="1009" spans="1:7" x14ac:dyDescent="0.55000000000000004">
      <c r="A1009" s="3">
        <v>33</v>
      </c>
      <c r="B1009" s="3">
        <v>14</v>
      </c>
      <c r="C1009" s="5">
        <v>54733.947301311899</v>
      </c>
      <c r="D1009" s="5">
        <v>44316.849009847501</v>
      </c>
      <c r="E1009" s="5">
        <v>45632.839010864001</v>
      </c>
      <c r="F1009" s="5">
        <v>42055.5985511287</v>
      </c>
      <c r="G1009" s="5">
        <v>44657.716419154996</v>
      </c>
    </row>
    <row r="1010" spans="1:7" x14ac:dyDescent="0.55000000000000004">
      <c r="A1010" s="3">
        <v>33</v>
      </c>
      <c r="B1010" s="3">
        <v>15</v>
      </c>
      <c r="C1010" s="5">
        <v>14184.028829831501</v>
      </c>
      <c r="D1010" s="5">
        <v>12543.244816724</v>
      </c>
      <c r="E1010" s="5">
        <v>12409.6771270768</v>
      </c>
      <c r="F1010" s="5">
        <v>11472.4096045811</v>
      </c>
      <c r="G1010" s="5">
        <v>11946.6963953838</v>
      </c>
    </row>
    <row r="1011" spans="1:7" x14ac:dyDescent="0.55000000000000004">
      <c r="A1011" s="3">
        <v>33</v>
      </c>
      <c r="B1011" s="3">
        <v>16</v>
      </c>
      <c r="C1011" s="5">
        <v>47205.2021529142</v>
      </c>
      <c r="D1011" s="5">
        <v>44111.715602464399</v>
      </c>
      <c r="E1011" s="5">
        <v>46614.888854487901</v>
      </c>
      <c r="F1011" s="5">
        <v>41799.826018155203</v>
      </c>
      <c r="G1011" s="5">
        <v>43477.291854248797</v>
      </c>
    </row>
    <row r="1012" spans="1:7" x14ac:dyDescent="0.55000000000000004">
      <c r="A1012" s="3">
        <v>33</v>
      </c>
      <c r="B1012" s="3">
        <v>17</v>
      </c>
      <c r="C1012" s="5">
        <v>18190.598470160301</v>
      </c>
      <c r="D1012" s="5">
        <v>18352.158744727301</v>
      </c>
      <c r="E1012" s="5">
        <v>19540.6569430544</v>
      </c>
      <c r="F1012" s="5">
        <v>20732.992079142201</v>
      </c>
      <c r="G1012" s="5">
        <v>22717.408594216002</v>
      </c>
    </row>
    <row r="1013" spans="1:7" x14ac:dyDescent="0.55000000000000004">
      <c r="A1013" s="3">
        <v>33</v>
      </c>
      <c r="B1013" s="3">
        <v>18</v>
      </c>
      <c r="C1013" s="5">
        <v>164665.83972550801</v>
      </c>
      <c r="D1013" s="5">
        <v>148446.59998415899</v>
      </c>
      <c r="E1013" s="5">
        <v>144402.60734884601</v>
      </c>
      <c r="F1013" s="5">
        <v>150636.310462739</v>
      </c>
      <c r="G1013" s="5">
        <v>142429.60176204899</v>
      </c>
    </row>
    <row r="1014" spans="1:7" x14ac:dyDescent="0.55000000000000004">
      <c r="A1014" s="3">
        <v>33</v>
      </c>
      <c r="B1014" s="3">
        <v>19</v>
      </c>
      <c r="C1014" s="5">
        <v>79047.928269237702</v>
      </c>
      <c r="D1014" s="5">
        <v>70296.271434295806</v>
      </c>
      <c r="E1014" s="5">
        <v>67673.137704771099</v>
      </c>
      <c r="F1014" s="5">
        <v>68358.001473167795</v>
      </c>
      <c r="G1014" s="5">
        <v>71796.6021245273</v>
      </c>
    </row>
    <row r="1015" spans="1:7" x14ac:dyDescent="0.55000000000000004">
      <c r="A1015" s="3">
        <v>33</v>
      </c>
      <c r="B1015" s="3">
        <v>20</v>
      </c>
      <c r="C1015" s="5">
        <v>174527.386623784</v>
      </c>
      <c r="D1015" s="5">
        <v>158140.67453896999</v>
      </c>
      <c r="E1015" s="5">
        <v>157036.73150584899</v>
      </c>
      <c r="F1015" s="5">
        <v>147085.26332138301</v>
      </c>
      <c r="G1015" s="5">
        <v>158122.60001823201</v>
      </c>
    </row>
    <row r="1016" spans="1:7" x14ac:dyDescent="0.55000000000000004">
      <c r="A1016" s="3">
        <v>33</v>
      </c>
      <c r="B1016" s="3">
        <v>21</v>
      </c>
      <c r="C1016" s="5">
        <v>114653.201051952</v>
      </c>
      <c r="D1016" s="5">
        <v>122687.139354867</v>
      </c>
      <c r="E1016" s="5">
        <v>123371.41478281601</v>
      </c>
      <c r="F1016" s="5">
        <v>112932.25062803</v>
      </c>
      <c r="G1016" s="5">
        <v>121075.03324447099</v>
      </c>
    </row>
    <row r="1017" spans="1:7" x14ac:dyDescent="0.55000000000000004">
      <c r="A1017" s="3">
        <v>33</v>
      </c>
      <c r="B1017" s="3">
        <v>22</v>
      </c>
      <c r="C1017" s="5">
        <v>96714.878864493803</v>
      </c>
      <c r="D1017" s="5">
        <v>98109.520147752497</v>
      </c>
      <c r="E1017" s="5">
        <v>80603.280580401406</v>
      </c>
      <c r="F1017" s="5">
        <v>72131.197722767494</v>
      </c>
      <c r="G1017" s="5">
        <v>66319.157977776704</v>
      </c>
    </row>
    <row r="1018" spans="1:7" x14ac:dyDescent="0.55000000000000004">
      <c r="A1018" s="3">
        <v>33</v>
      </c>
      <c r="B1018" s="3">
        <v>23</v>
      </c>
      <c r="C1018" s="5">
        <v>5158.8040775987502</v>
      </c>
      <c r="D1018" s="5">
        <v>5108.22559041974</v>
      </c>
      <c r="E1018" s="5">
        <v>5161.6340732108101</v>
      </c>
      <c r="F1018" s="5">
        <v>5052.4152531695099</v>
      </c>
      <c r="G1018" s="5">
        <v>5507.8674034672003</v>
      </c>
    </row>
    <row r="1019" spans="1:7" x14ac:dyDescent="0.55000000000000004">
      <c r="A1019" s="3">
        <v>33</v>
      </c>
      <c r="B1019" s="3">
        <v>24</v>
      </c>
      <c r="C1019" s="5">
        <v>20354.684611610999</v>
      </c>
      <c r="D1019" s="5">
        <v>18411.1127642024</v>
      </c>
      <c r="E1019" s="5">
        <v>18936.112973876301</v>
      </c>
      <c r="F1019" s="5">
        <v>18814.627275273899</v>
      </c>
      <c r="G1019" s="5">
        <v>19788.445598823</v>
      </c>
    </row>
    <row r="1020" spans="1:7" x14ac:dyDescent="0.55000000000000004">
      <c r="A1020" s="3">
        <v>33</v>
      </c>
      <c r="B1020" s="3">
        <v>25</v>
      </c>
      <c r="C1020" s="5">
        <v>35580.592878779797</v>
      </c>
      <c r="D1020" s="5">
        <v>35190.781252685301</v>
      </c>
      <c r="E1020" s="5">
        <v>34316.099899806002</v>
      </c>
      <c r="F1020" s="5">
        <v>33778.1048893193</v>
      </c>
      <c r="G1020" s="5">
        <v>32574.586321769999</v>
      </c>
    </row>
    <row r="1021" spans="1:7" x14ac:dyDescent="0.55000000000000004">
      <c r="A1021" s="3">
        <v>33</v>
      </c>
      <c r="B1021" s="3">
        <v>26</v>
      </c>
      <c r="C1021" s="5">
        <v>16271.487974252699</v>
      </c>
      <c r="D1021" s="5">
        <v>18350.1843977444</v>
      </c>
      <c r="E1021" s="5">
        <v>19342.256035411399</v>
      </c>
      <c r="F1021" s="5">
        <v>18739.831494845701</v>
      </c>
      <c r="G1021" s="5">
        <v>20510.289156508901</v>
      </c>
    </row>
    <row r="1022" spans="1:7" x14ac:dyDescent="0.55000000000000004">
      <c r="A1022" s="3">
        <v>33</v>
      </c>
      <c r="B1022" s="3">
        <v>27</v>
      </c>
      <c r="C1022" s="5">
        <v>116987.54028775899</v>
      </c>
      <c r="D1022" s="5">
        <v>121237.00402979201</v>
      </c>
      <c r="E1022" s="5">
        <v>112942.633573388</v>
      </c>
      <c r="F1022" s="5">
        <v>100405.846878752</v>
      </c>
      <c r="G1022" s="5">
        <v>131481.38113437599</v>
      </c>
    </row>
    <row r="1023" spans="1:7" x14ac:dyDescent="0.55000000000000004">
      <c r="A1023" s="3">
        <v>33</v>
      </c>
      <c r="B1023" s="3">
        <v>28</v>
      </c>
      <c r="C1023" s="5">
        <v>58768.773921671898</v>
      </c>
      <c r="D1023" s="5">
        <v>57454.0586632712</v>
      </c>
      <c r="E1023" s="5">
        <v>59680.947624097404</v>
      </c>
      <c r="F1023" s="5">
        <v>60915.198564517697</v>
      </c>
      <c r="G1023" s="5">
        <v>61585.443167670797</v>
      </c>
    </row>
    <row r="1024" spans="1:7" x14ac:dyDescent="0.55000000000000004">
      <c r="A1024" s="3">
        <v>33</v>
      </c>
      <c r="B1024" s="3">
        <v>29</v>
      </c>
      <c r="C1024" s="5">
        <v>79287.4512353561</v>
      </c>
      <c r="D1024" s="5">
        <v>83458.7220404416</v>
      </c>
      <c r="E1024" s="5">
        <v>71671.851646614901</v>
      </c>
      <c r="F1024" s="5">
        <v>69259.951015101498</v>
      </c>
      <c r="G1024" s="5">
        <v>70355.214287534895</v>
      </c>
    </row>
    <row r="1025" spans="1:7" x14ac:dyDescent="0.55000000000000004">
      <c r="A1025" s="3">
        <v>33</v>
      </c>
      <c r="B1025" s="3">
        <v>30</v>
      </c>
      <c r="C1025" s="5">
        <v>206019.00551767199</v>
      </c>
      <c r="D1025" s="5">
        <v>235437.901288072</v>
      </c>
      <c r="E1025" s="5">
        <v>247928.89327466901</v>
      </c>
      <c r="F1025" s="5">
        <v>237360.91655636899</v>
      </c>
      <c r="G1025" s="5">
        <v>255795.07758932901</v>
      </c>
    </row>
    <row r="1026" spans="1:7" x14ac:dyDescent="0.55000000000000004">
      <c r="A1026" s="3">
        <v>33</v>
      </c>
      <c r="B1026" s="3">
        <v>31</v>
      </c>
      <c r="C1026" s="5">
        <v>129926.346301454</v>
      </c>
      <c r="D1026" s="5">
        <v>110588.230964918</v>
      </c>
      <c r="E1026" s="5">
        <v>108501.235271207</v>
      </c>
      <c r="F1026" s="5">
        <v>99020.095052820703</v>
      </c>
      <c r="G1026" s="5">
        <v>109127.821278053</v>
      </c>
    </row>
    <row r="1027" spans="1:7" x14ac:dyDescent="0.55000000000000004">
      <c r="A1027" s="3">
        <v>34</v>
      </c>
      <c r="B1027" s="3">
        <v>1</v>
      </c>
      <c r="C1027" s="5">
        <v>89216.234565603605</v>
      </c>
      <c r="D1027" s="5">
        <v>79934.8537983516</v>
      </c>
      <c r="E1027" s="5">
        <v>71428.179860845106</v>
      </c>
      <c r="F1027" s="5">
        <v>65755.159313355005</v>
      </c>
      <c r="G1027" s="5">
        <v>60958.657172815998</v>
      </c>
    </row>
    <row r="1028" spans="1:7" x14ac:dyDescent="0.55000000000000004">
      <c r="A1028" s="3">
        <v>34</v>
      </c>
      <c r="B1028" s="3">
        <v>2</v>
      </c>
      <c r="C1028" s="5">
        <v>845.888500103262</v>
      </c>
      <c r="D1028" s="5">
        <v>812.46598207036402</v>
      </c>
      <c r="E1028" s="5">
        <v>624.20500674956895</v>
      </c>
      <c r="F1028" s="5">
        <v>604.36310407404096</v>
      </c>
      <c r="G1028" s="5">
        <v>748.31934626272698</v>
      </c>
    </row>
    <row r="1029" spans="1:7" x14ac:dyDescent="0.55000000000000004">
      <c r="A1029" s="3">
        <v>34</v>
      </c>
      <c r="B1029" s="3">
        <v>3</v>
      </c>
      <c r="C1029" s="5">
        <v>61029.182612947698</v>
      </c>
      <c r="D1029" s="5">
        <v>65913.129882774199</v>
      </c>
      <c r="E1029" s="5">
        <v>65489.301190064398</v>
      </c>
      <c r="F1029" s="5">
        <v>63829.565694839701</v>
      </c>
      <c r="G1029" s="5">
        <v>63236.661005045396</v>
      </c>
    </row>
    <row r="1030" spans="1:7" x14ac:dyDescent="0.55000000000000004">
      <c r="A1030" s="3">
        <v>34</v>
      </c>
      <c r="B1030" s="3">
        <v>4</v>
      </c>
      <c r="C1030" s="5">
        <v>23597.562127433699</v>
      </c>
      <c r="D1030" s="5">
        <v>19727.8574743065</v>
      </c>
      <c r="E1030" s="5">
        <v>19321.994843620399</v>
      </c>
      <c r="F1030" s="5">
        <v>17759.903382484801</v>
      </c>
      <c r="G1030" s="5">
        <v>19038.852592788699</v>
      </c>
    </row>
    <row r="1031" spans="1:7" x14ac:dyDescent="0.55000000000000004">
      <c r="A1031" s="3">
        <v>34</v>
      </c>
      <c r="B1031" s="3">
        <v>5</v>
      </c>
      <c r="C1031" s="5">
        <v>7435.3614487635696</v>
      </c>
      <c r="D1031" s="5">
        <v>5623.9447096543499</v>
      </c>
      <c r="E1031" s="5">
        <v>6863.2804314247296</v>
      </c>
      <c r="F1031" s="5">
        <v>6082.0706240407198</v>
      </c>
      <c r="G1031" s="5">
        <v>5952.5373866086002</v>
      </c>
    </row>
    <row r="1032" spans="1:7" x14ac:dyDescent="0.55000000000000004">
      <c r="A1032" s="3">
        <v>34</v>
      </c>
      <c r="B1032" s="3">
        <v>6</v>
      </c>
      <c r="C1032" s="5">
        <v>14728.4326772204</v>
      </c>
      <c r="D1032" s="5">
        <v>16038.197701741199</v>
      </c>
      <c r="E1032" s="5">
        <v>15871.1579243918</v>
      </c>
      <c r="F1032" s="5">
        <v>15129.499950338201</v>
      </c>
      <c r="G1032" s="5">
        <v>14731.675473337</v>
      </c>
    </row>
    <row r="1033" spans="1:7" x14ac:dyDescent="0.55000000000000004">
      <c r="A1033" s="3">
        <v>34</v>
      </c>
      <c r="B1033" s="3">
        <v>7</v>
      </c>
      <c r="C1033" s="5">
        <v>10839.777582428</v>
      </c>
      <c r="D1033" s="5">
        <v>10135.2047665018</v>
      </c>
      <c r="E1033" s="5">
        <v>9900.2491808220493</v>
      </c>
      <c r="F1033" s="5">
        <v>9132.5907784920801</v>
      </c>
      <c r="G1033" s="5">
        <v>9241.4078749509208</v>
      </c>
    </row>
    <row r="1034" spans="1:7" x14ac:dyDescent="0.55000000000000004">
      <c r="A1034" s="3">
        <v>34</v>
      </c>
      <c r="B1034" s="3">
        <v>8</v>
      </c>
      <c r="C1034" s="5">
        <v>34799.636979171002</v>
      </c>
      <c r="D1034" s="5">
        <v>39972.117913039598</v>
      </c>
      <c r="E1034" s="5">
        <v>42606.214166424397</v>
      </c>
      <c r="F1034" s="5">
        <v>38945.509460641901</v>
      </c>
      <c r="G1034" s="5">
        <v>39622.9784997565</v>
      </c>
    </row>
    <row r="1035" spans="1:7" x14ac:dyDescent="0.55000000000000004">
      <c r="A1035" s="3">
        <v>34</v>
      </c>
      <c r="B1035" s="3">
        <v>9</v>
      </c>
      <c r="C1035" s="5">
        <v>42369.563947295901</v>
      </c>
      <c r="D1035" s="5">
        <v>38487.275983601801</v>
      </c>
      <c r="E1035" s="5">
        <v>44261.9797196461</v>
      </c>
      <c r="F1035" s="5">
        <v>40853.202319514101</v>
      </c>
      <c r="G1035" s="5">
        <v>42931.694054635402</v>
      </c>
    </row>
    <row r="1036" spans="1:7" x14ac:dyDescent="0.55000000000000004">
      <c r="A1036" s="3">
        <v>34</v>
      </c>
      <c r="B1036" s="3">
        <v>10</v>
      </c>
      <c r="C1036" s="5">
        <v>77003.244369680193</v>
      </c>
      <c r="D1036" s="5">
        <v>81142.531735419005</v>
      </c>
      <c r="E1036" s="5">
        <v>81785.641560745993</v>
      </c>
      <c r="F1036" s="5">
        <v>73403.2650001609</v>
      </c>
      <c r="G1036" s="5">
        <v>76730.016875542395</v>
      </c>
    </row>
    <row r="1037" spans="1:7" x14ac:dyDescent="0.55000000000000004">
      <c r="A1037" s="3">
        <v>34</v>
      </c>
      <c r="B1037" s="3">
        <v>11</v>
      </c>
      <c r="C1037" s="5">
        <v>18080.844908160601</v>
      </c>
      <c r="D1037" s="5">
        <v>16258.4579550749</v>
      </c>
      <c r="E1037" s="5">
        <v>13985.2977002633</v>
      </c>
      <c r="F1037" s="5">
        <v>13108.1404288181</v>
      </c>
      <c r="G1037" s="5">
        <v>13448.5331646306</v>
      </c>
    </row>
    <row r="1038" spans="1:7" x14ac:dyDescent="0.55000000000000004">
      <c r="A1038" s="3">
        <v>34</v>
      </c>
      <c r="B1038" s="3">
        <v>12</v>
      </c>
      <c r="C1038" s="5">
        <v>19243.040980145201</v>
      </c>
      <c r="D1038" s="5">
        <v>20488.324645158202</v>
      </c>
      <c r="E1038" s="5">
        <v>20128.1503504422</v>
      </c>
      <c r="F1038" s="5">
        <v>18344.152865849701</v>
      </c>
      <c r="G1038" s="5">
        <v>19317.8672191607</v>
      </c>
    </row>
    <row r="1039" spans="1:7" x14ac:dyDescent="0.55000000000000004">
      <c r="A1039" s="3">
        <v>34</v>
      </c>
      <c r="B1039" s="3">
        <v>13</v>
      </c>
      <c r="C1039" s="5">
        <v>8141.1869162969097</v>
      </c>
      <c r="D1039" s="5">
        <v>4860.5650113500997</v>
      </c>
      <c r="E1039" s="5">
        <v>3725.9315286388501</v>
      </c>
      <c r="F1039" s="5">
        <v>2929.3588514499102</v>
      </c>
      <c r="G1039" s="5">
        <v>1608.4536572791101</v>
      </c>
    </row>
    <row r="1040" spans="1:7" x14ac:dyDescent="0.55000000000000004">
      <c r="A1040" s="3">
        <v>34</v>
      </c>
      <c r="B1040" s="3">
        <v>14</v>
      </c>
      <c r="C1040" s="5">
        <v>112493.951335281</v>
      </c>
      <c r="D1040" s="5">
        <v>120255.296303518</v>
      </c>
      <c r="E1040" s="5">
        <v>124120.73101671701</v>
      </c>
      <c r="F1040" s="5">
        <v>113270.76411948699</v>
      </c>
      <c r="G1040" s="5">
        <v>116326.97168498101</v>
      </c>
    </row>
    <row r="1041" spans="1:7" x14ac:dyDescent="0.55000000000000004">
      <c r="A1041" s="3">
        <v>34</v>
      </c>
      <c r="B1041" s="3">
        <v>15</v>
      </c>
      <c r="C1041" s="5">
        <v>16692.555602122498</v>
      </c>
      <c r="D1041" s="5">
        <v>14979.054217581601</v>
      </c>
      <c r="E1041" s="5">
        <v>13955.999215575701</v>
      </c>
      <c r="F1041" s="5">
        <v>12896.7476074315</v>
      </c>
      <c r="G1041" s="5">
        <v>13219.955267351599</v>
      </c>
    </row>
    <row r="1042" spans="1:7" x14ac:dyDescent="0.55000000000000004">
      <c r="A1042" s="3">
        <v>34</v>
      </c>
      <c r="B1042" s="3">
        <v>16</v>
      </c>
      <c r="C1042" s="5">
        <v>66363.584822206307</v>
      </c>
      <c r="D1042" s="5">
        <v>70040.270845754596</v>
      </c>
      <c r="E1042" s="5">
        <v>70601.293177518193</v>
      </c>
      <c r="F1042" s="5">
        <v>64040.679573137902</v>
      </c>
      <c r="G1042" s="5">
        <v>67484.503984957701</v>
      </c>
    </row>
    <row r="1043" spans="1:7" x14ac:dyDescent="0.55000000000000004">
      <c r="A1043" s="3">
        <v>34</v>
      </c>
      <c r="B1043" s="3">
        <v>17</v>
      </c>
      <c r="C1043" s="5">
        <v>34629.134295951801</v>
      </c>
      <c r="D1043" s="5">
        <v>30557.720942108001</v>
      </c>
      <c r="E1043" s="5">
        <v>30643.341046392899</v>
      </c>
      <c r="F1043" s="5">
        <v>30778.953821354498</v>
      </c>
      <c r="G1043" s="5">
        <v>36578.798647358402</v>
      </c>
    </row>
    <row r="1044" spans="1:7" x14ac:dyDescent="0.55000000000000004">
      <c r="A1044" s="3">
        <v>34</v>
      </c>
      <c r="B1044" s="3">
        <v>18</v>
      </c>
      <c r="C1044" s="5">
        <v>222114.01627112299</v>
      </c>
      <c r="D1044" s="5">
        <v>219400.94190151399</v>
      </c>
      <c r="E1044" s="5">
        <v>206265.07807983001</v>
      </c>
      <c r="F1044" s="5">
        <v>210906.40025580901</v>
      </c>
      <c r="G1044" s="5">
        <v>207368.58107036</v>
      </c>
    </row>
    <row r="1045" spans="1:7" x14ac:dyDescent="0.55000000000000004">
      <c r="A1045" s="3">
        <v>34</v>
      </c>
      <c r="B1045" s="3">
        <v>19</v>
      </c>
      <c r="C1045" s="5">
        <v>150543.27454552599</v>
      </c>
      <c r="D1045" s="5">
        <v>165062.72729127301</v>
      </c>
      <c r="E1045" s="5">
        <v>151137.927393513</v>
      </c>
      <c r="F1045" s="5">
        <v>140975.68297373599</v>
      </c>
      <c r="G1045" s="5">
        <v>168734.197219311</v>
      </c>
    </row>
    <row r="1046" spans="1:7" x14ac:dyDescent="0.55000000000000004">
      <c r="A1046" s="3">
        <v>34</v>
      </c>
      <c r="B1046" s="3">
        <v>20</v>
      </c>
      <c r="C1046" s="5">
        <v>271313.18978220801</v>
      </c>
      <c r="D1046" s="5">
        <v>270388.46130370698</v>
      </c>
      <c r="E1046" s="5">
        <v>255531.658706241</v>
      </c>
      <c r="F1046" s="5">
        <v>228461.04475956099</v>
      </c>
      <c r="G1046" s="5">
        <v>266871.35004304402</v>
      </c>
    </row>
    <row r="1047" spans="1:7" x14ac:dyDescent="0.55000000000000004">
      <c r="A1047" s="3">
        <v>34</v>
      </c>
      <c r="B1047" s="3">
        <v>21</v>
      </c>
      <c r="C1047" s="5">
        <v>188532.18874904301</v>
      </c>
      <c r="D1047" s="5">
        <v>183830.63109629901</v>
      </c>
      <c r="E1047" s="5">
        <v>187906.00973301599</v>
      </c>
      <c r="F1047" s="5">
        <v>176703.172955018</v>
      </c>
      <c r="G1047" s="5">
        <v>184660.68570609501</v>
      </c>
    </row>
    <row r="1048" spans="1:7" x14ac:dyDescent="0.55000000000000004">
      <c r="A1048" s="3">
        <v>34</v>
      </c>
      <c r="B1048" s="3">
        <v>22</v>
      </c>
      <c r="C1048" s="5">
        <v>142054.54757202399</v>
      </c>
      <c r="D1048" s="5">
        <v>136597.873237833</v>
      </c>
      <c r="E1048" s="5">
        <v>134112.41859938001</v>
      </c>
      <c r="F1048" s="5">
        <v>113553.361356341</v>
      </c>
      <c r="G1048" s="5">
        <v>104266.863086679</v>
      </c>
    </row>
    <row r="1049" spans="1:7" x14ac:dyDescent="0.55000000000000004">
      <c r="A1049" s="3">
        <v>34</v>
      </c>
      <c r="B1049" s="3">
        <v>23</v>
      </c>
      <c r="C1049" s="5">
        <v>12130.2605524058</v>
      </c>
      <c r="D1049" s="5">
        <v>11788.816172521399</v>
      </c>
      <c r="E1049" s="5">
        <v>13186.289701916599</v>
      </c>
      <c r="F1049" s="5">
        <v>12260.048623159801</v>
      </c>
      <c r="G1049" s="5">
        <v>13136.6924292762</v>
      </c>
    </row>
    <row r="1050" spans="1:7" x14ac:dyDescent="0.55000000000000004">
      <c r="A1050" s="3">
        <v>34</v>
      </c>
      <c r="B1050" s="3">
        <v>24</v>
      </c>
      <c r="C1050" s="5">
        <v>34578.043018308599</v>
      </c>
      <c r="D1050" s="5">
        <v>28828.438097804799</v>
      </c>
      <c r="E1050" s="5">
        <v>32483.917704252399</v>
      </c>
      <c r="F1050" s="5">
        <v>33823.773798681097</v>
      </c>
      <c r="G1050" s="5">
        <v>35210.6141624515</v>
      </c>
    </row>
    <row r="1051" spans="1:7" x14ac:dyDescent="0.55000000000000004">
      <c r="A1051" s="3">
        <v>34</v>
      </c>
      <c r="B1051" s="3">
        <v>25</v>
      </c>
      <c r="C1051" s="5">
        <v>57942.862964582397</v>
      </c>
      <c r="D1051" s="5">
        <v>53815.012141495601</v>
      </c>
      <c r="E1051" s="5">
        <v>54254.113879267301</v>
      </c>
      <c r="F1051" s="5">
        <v>53078.006399571503</v>
      </c>
      <c r="G1051" s="5">
        <v>54613.382834482298</v>
      </c>
    </row>
    <row r="1052" spans="1:7" x14ac:dyDescent="0.55000000000000004">
      <c r="A1052" s="3">
        <v>34</v>
      </c>
      <c r="B1052" s="3">
        <v>26</v>
      </c>
      <c r="C1052" s="5">
        <v>33364.306835632502</v>
      </c>
      <c r="D1052" s="5">
        <v>36022.625116848198</v>
      </c>
      <c r="E1052" s="5">
        <v>42210.327701698297</v>
      </c>
      <c r="F1052" s="5">
        <v>42716.689253372599</v>
      </c>
      <c r="G1052" s="5">
        <v>47301.310414921398</v>
      </c>
    </row>
    <row r="1053" spans="1:7" x14ac:dyDescent="0.55000000000000004">
      <c r="A1053" s="3">
        <v>34</v>
      </c>
      <c r="B1053" s="3">
        <v>27</v>
      </c>
      <c r="C1053" s="5">
        <v>169373.79618095901</v>
      </c>
      <c r="D1053" s="5">
        <v>192955.88659271001</v>
      </c>
      <c r="E1053" s="5">
        <v>221148.74946197501</v>
      </c>
      <c r="F1053" s="5">
        <v>188983.98679301501</v>
      </c>
      <c r="G1053" s="5">
        <v>222210.40323076799</v>
      </c>
    </row>
    <row r="1054" spans="1:7" x14ac:dyDescent="0.55000000000000004">
      <c r="A1054" s="3">
        <v>34</v>
      </c>
      <c r="B1054" s="3">
        <v>28</v>
      </c>
      <c r="C1054" s="5">
        <v>106733.868836911</v>
      </c>
      <c r="D1054" s="5">
        <v>111724.46370668701</v>
      </c>
      <c r="E1054" s="5">
        <v>106534.27197571901</v>
      </c>
      <c r="F1054" s="5">
        <v>106949.93444105099</v>
      </c>
      <c r="G1054" s="5">
        <v>108849.158001424</v>
      </c>
    </row>
    <row r="1055" spans="1:7" x14ac:dyDescent="0.55000000000000004">
      <c r="A1055" s="3">
        <v>34</v>
      </c>
      <c r="B1055" s="3">
        <v>29</v>
      </c>
      <c r="C1055" s="5">
        <v>94680.096724958697</v>
      </c>
      <c r="D1055" s="5">
        <v>91477.274146357595</v>
      </c>
      <c r="E1055" s="5">
        <v>89579.6012708817</v>
      </c>
      <c r="F1055" s="5">
        <v>99065.379486049598</v>
      </c>
      <c r="G1055" s="5">
        <v>115370.67904269999</v>
      </c>
    </row>
    <row r="1056" spans="1:7" x14ac:dyDescent="0.55000000000000004">
      <c r="A1056" s="3">
        <v>34</v>
      </c>
      <c r="B1056" s="3">
        <v>30</v>
      </c>
      <c r="C1056" s="5">
        <v>267367.75265845202</v>
      </c>
      <c r="D1056" s="5">
        <v>320404.41471374599</v>
      </c>
      <c r="E1056" s="5">
        <v>350871.46082364401</v>
      </c>
      <c r="F1056" s="5">
        <v>341605.22396596603</v>
      </c>
      <c r="G1056" s="5">
        <v>384053.63632674399</v>
      </c>
    </row>
    <row r="1057" spans="1:7" x14ac:dyDescent="0.55000000000000004">
      <c r="A1057" s="3">
        <v>34</v>
      </c>
      <c r="B1057" s="3">
        <v>31</v>
      </c>
      <c r="C1057" s="5">
        <v>192968.57479762199</v>
      </c>
      <c r="D1057" s="5">
        <v>175693.03879784801</v>
      </c>
      <c r="E1057" s="5">
        <v>169700.05008240801</v>
      </c>
      <c r="F1057" s="5">
        <v>159196.97775073201</v>
      </c>
      <c r="G1057" s="5">
        <v>167870.380162218</v>
      </c>
    </row>
    <row r="1058" spans="1:7" x14ac:dyDescent="0.55000000000000004">
      <c r="A1058" s="3">
        <v>35</v>
      </c>
      <c r="B1058" s="3">
        <v>1</v>
      </c>
      <c r="C1058" s="5">
        <v>71457.135228160099</v>
      </c>
      <c r="D1058" s="5">
        <v>59918.200836327102</v>
      </c>
      <c r="E1058" s="5">
        <v>52235.370211591398</v>
      </c>
      <c r="F1058" s="5">
        <v>48037.766700344102</v>
      </c>
      <c r="G1058" s="5">
        <v>44877.246375543</v>
      </c>
    </row>
    <row r="1059" spans="1:7" x14ac:dyDescent="0.55000000000000004">
      <c r="A1059" s="3">
        <v>35</v>
      </c>
      <c r="B1059" s="3">
        <v>2</v>
      </c>
      <c r="C1059" s="5">
        <v>1874.3554873757901</v>
      </c>
      <c r="D1059" s="5">
        <v>2483.71055061997</v>
      </c>
      <c r="E1059" s="5">
        <v>2104.4003884037602</v>
      </c>
      <c r="F1059" s="5">
        <v>1858.47438109769</v>
      </c>
      <c r="G1059" s="5">
        <v>2039.57021994568</v>
      </c>
    </row>
    <row r="1060" spans="1:7" x14ac:dyDescent="0.55000000000000004">
      <c r="A1060" s="3">
        <v>35</v>
      </c>
      <c r="B1060" s="3">
        <v>3</v>
      </c>
      <c r="C1060" s="5">
        <v>34780.4820099844</v>
      </c>
      <c r="D1060" s="5">
        <v>32753.915580893899</v>
      </c>
      <c r="E1060" s="5">
        <v>32641.610334723198</v>
      </c>
      <c r="F1060" s="5">
        <v>28193.823673917101</v>
      </c>
      <c r="G1060" s="5">
        <v>30647.803952009701</v>
      </c>
    </row>
    <row r="1061" spans="1:7" x14ac:dyDescent="0.55000000000000004">
      <c r="A1061" s="3">
        <v>35</v>
      </c>
      <c r="B1061" s="3">
        <v>4</v>
      </c>
      <c r="C1061" s="5">
        <v>8263.8491329963308</v>
      </c>
      <c r="D1061" s="5">
        <v>6574.3809038494201</v>
      </c>
      <c r="E1061" s="5">
        <v>5956.3485354299501</v>
      </c>
      <c r="F1061" s="5">
        <v>5191.5328745509396</v>
      </c>
      <c r="G1061" s="5">
        <v>4940.7379473425499</v>
      </c>
    </row>
    <row r="1062" spans="1:7" x14ac:dyDescent="0.55000000000000004">
      <c r="A1062" s="3">
        <v>35</v>
      </c>
      <c r="B1062" s="3">
        <v>5</v>
      </c>
      <c r="C1062" s="5">
        <v>5864.4773698811196</v>
      </c>
      <c r="D1062" s="5">
        <v>4975.5198492085501</v>
      </c>
      <c r="E1062" s="5">
        <v>4818.6682611788901</v>
      </c>
      <c r="F1062" s="5">
        <v>4053.2557128096801</v>
      </c>
      <c r="G1062" s="5">
        <v>3973.6766314499</v>
      </c>
    </row>
    <row r="1063" spans="1:7" x14ac:dyDescent="0.55000000000000004">
      <c r="A1063" s="3">
        <v>35</v>
      </c>
      <c r="B1063" s="3">
        <v>6</v>
      </c>
      <c r="C1063" s="5">
        <v>33919.376092407998</v>
      </c>
      <c r="D1063" s="5">
        <v>31846.3301763155</v>
      </c>
      <c r="E1063" s="5">
        <v>32871.745670812801</v>
      </c>
      <c r="F1063" s="5">
        <v>34295.187326177802</v>
      </c>
      <c r="G1063" s="5">
        <v>38734.108014346297</v>
      </c>
    </row>
    <row r="1064" spans="1:7" x14ac:dyDescent="0.55000000000000004">
      <c r="A1064" s="3">
        <v>35</v>
      </c>
      <c r="B1064" s="3">
        <v>7</v>
      </c>
      <c r="C1064" s="5">
        <v>11070.069866103</v>
      </c>
      <c r="D1064" s="5">
        <v>9655.7388345316795</v>
      </c>
      <c r="E1064" s="5">
        <v>10125.4105218022</v>
      </c>
      <c r="F1064" s="5">
        <v>10037.477194581799</v>
      </c>
      <c r="G1064" s="5">
        <v>10170.7350790807</v>
      </c>
    </row>
    <row r="1065" spans="1:7" x14ac:dyDescent="0.55000000000000004">
      <c r="A1065" s="3">
        <v>35</v>
      </c>
      <c r="B1065" s="3">
        <v>8</v>
      </c>
      <c r="C1065" s="5">
        <v>17466.278033007198</v>
      </c>
      <c r="D1065" s="5">
        <v>17204.821420252902</v>
      </c>
      <c r="E1065" s="5">
        <v>21687.868830145799</v>
      </c>
      <c r="F1065" s="5">
        <v>20071.173226258601</v>
      </c>
      <c r="G1065" s="5">
        <v>21839.210991808901</v>
      </c>
    </row>
    <row r="1066" spans="1:7" x14ac:dyDescent="0.55000000000000004">
      <c r="A1066" s="3">
        <v>35</v>
      </c>
      <c r="B1066" s="3">
        <v>9</v>
      </c>
      <c r="C1066" s="5">
        <v>18254.594896296901</v>
      </c>
      <c r="D1066" s="5">
        <v>16643.124155361598</v>
      </c>
      <c r="E1066" s="5">
        <v>18004.014184766798</v>
      </c>
      <c r="F1066" s="5">
        <v>16172.962985424399</v>
      </c>
      <c r="G1066" s="5">
        <v>16378.1819162502</v>
      </c>
    </row>
    <row r="1067" spans="1:7" x14ac:dyDescent="0.55000000000000004">
      <c r="A1067" s="3">
        <v>35</v>
      </c>
      <c r="B1067" s="3">
        <v>10</v>
      </c>
      <c r="C1067" s="5">
        <v>23185.3493420409</v>
      </c>
      <c r="D1067" s="5">
        <v>22976.843007482399</v>
      </c>
      <c r="E1067" s="5">
        <v>22957.377006748498</v>
      </c>
      <c r="F1067" s="5">
        <v>20492.523411963601</v>
      </c>
      <c r="G1067" s="5">
        <v>23236.195100425401</v>
      </c>
    </row>
    <row r="1068" spans="1:7" x14ac:dyDescent="0.55000000000000004">
      <c r="A1068" s="3">
        <v>35</v>
      </c>
      <c r="B1068" s="3">
        <v>11</v>
      </c>
      <c r="C1068" s="5">
        <v>11365.2425550669</v>
      </c>
      <c r="D1068" s="5">
        <v>4956.3062234805402</v>
      </c>
      <c r="E1068" s="5">
        <v>4543.6696275138902</v>
      </c>
      <c r="F1068" s="5">
        <v>4558.09296549805</v>
      </c>
      <c r="G1068" s="5">
        <v>4744.9710763213498</v>
      </c>
    </row>
    <row r="1069" spans="1:7" x14ac:dyDescent="0.55000000000000004">
      <c r="A1069" s="3">
        <v>35</v>
      </c>
      <c r="B1069" s="3">
        <v>12</v>
      </c>
      <c r="C1069" s="5">
        <v>6185.9660164689303</v>
      </c>
      <c r="D1069" s="5">
        <v>6161.3368161025701</v>
      </c>
      <c r="E1069" s="5">
        <v>7039.7473569595704</v>
      </c>
      <c r="F1069" s="5">
        <v>6157.9815040390404</v>
      </c>
      <c r="G1069" s="5">
        <v>8130.94291209128</v>
      </c>
    </row>
    <row r="1070" spans="1:7" x14ac:dyDescent="0.55000000000000004">
      <c r="A1070" s="3">
        <v>35</v>
      </c>
      <c r="B1070" s="3">
        <v>13</v>
      </c>
      <c r="C1070" s="5">
        <v>0</v>
      </c>
      <c r="D1070" s="5">
        <v>191.013096931999</v>
      </c>
      <c r="E1070" s="5">
        <v>531.48307233427397</v>
      </c>
      <c r="F1070" s="5">
        <v>363.648331387616</v>
      </c>
      <c r="G1070" s="5">
        <v>204.59068102184401</v>
      </c>
    </row>
    <row r="1071" spans="1:7" x14ac:dyDescent="0.55000000000000004">
      <c r="A1071" s="3">
        <v>35</v>
      </c>
      <c r="B1071" s="3">
        <v>14</v>
      </c>
      <c r="C1071" s="5">
        <v>32591.629374089702</v>
      </c>
      <c r="D1071" s="5">
        <v>34279.379987303699</v>
      </c>
      <c r="E1071" s="5">
        <v>33935.4540394422</v>
      </c>
      <c r="F1071" s="5">
        <v>32156.3854786517</v>
      </c>
      <c r="G1071" s="5">
        <v>36336.487140363599</v>
      </c>
    </row>
    <row r="1072" spans="1:7" x14ac:dyDescent="0.55000000000000004">
      <c r="A1072" s="3">
        <v>35</v>
      </c>
      <c r="B1072" s="3">
        <v>15</v>
      </c>
      <c r="C1072" s="5">
        <v>5938.7058658733404</v>
      </c>
      <c r="D1072" s="5">
        <v>5162.2940386354603</v>
      </c>
      <c r="E1072" s="5">
        <v>5289.3929429397704</v>
      </c>
      <c r="F1072" s="5">
        <v>4543.38412810298</v>
      </c>
      <c r="G1072" s="5">
        <v>4991.7387391960201</v>
      </c>
    </row>
    <row r="1073" spans="1:7" x14ac:dyDescent="0.55000000000000004">
      <c r="A1073" s="3">
        <v>35</v>
      </c>
      <c r="B1073" s="3">
        <v>16</v>
      </c>
      <c r="C1073" s="5">
        <v>25643.206339074201</v>
      </c>
      <c r="D1073" s="5">
        <v>23912.818459664199</v>
      </c>
      <c r="E1073" s="5">
        <v>25031.372142380202</v>
      </c>
      <c r="F1073" s="5">
        <v>20963.427209408699</v>
      </c>
      <c r="G1073" s="5">
        <v>23466.284213819799</v>
      </c>
    </row>
    <row r="1074" spans="1:7" x14ac:dyDescent="0.55000000000000004">
      <c r="A1074" s="3">
        <v>35</v>
      </c>
      <c r="B1074" s="3">
        <v>17</v>
      </c>
      <c r="C1074" s="5">
        <v>17335.105566606198</v>
      </c>
      <c r="D1074" s="5">
        <v>15614.3473286113</v>
      </c>
      <c r="E1074" s="5">
        <v>15953.6383234441</v>
      </c>
      <c r="F1074" s="5">
        <v>15906.4022766582</v>
      </c>
      <c r="G1074" s="5">
        <v>15900.262027971299</v>
      </c>
    </row>
    <row r="1075" spans="1:7" x14ac:dyDescent="0.55000000000000004">
      <c r="A1075" s="3">
        <v>35</v>
      </c>
      <c r="B1075" s="3">
        <v>18</v>
      </c>
      <c r="C1075" s="5">
        <v>134806.68350581799</v>
      </c>
      <c r="D1075" s="5">
        <v>130446.842429638</v>
      </c>
      <c r="E1075" s="5">
        <v>117681.407842363</v>
      </c>
      <c r="F1075" s="5">
        <v>114379.34099546399</v>
      </c>
      <c r="G1075" s="5">
        <v>115021.269096473</v>
      </c>
    </row>
    <row r="1076" spans="1:7" x14ac:dyDescent="0.55000000000000004">
      <c r="A1076" s="3">
        <v>35</v>
      </c>
      <c r="B1076" s="3">
        <v>19</v>
      </c>
      <c r="C1076" s="5">
        <v>47195.754194132598</v>
      </c>
      <c r="D1076" s="5">
        <v>43894.919279935697</v>
      </c>
      <c r="E1076" s="5">
        <v>46062.190895319603</v>
      </c>
      <c r="F1076" s="5">
        <v>44141.172050176501</v>
      </c>
      <c r="G1076" s="5">
        <v>51083.639577589398</v>
      </c>
    </row>
    <row r="1077" spans="1:7" x14ac:dyDescent="0.55000000000000004">
      <c r="A1077" s="3">
        <v>35</v>
      </c>
      <c r="B1077" s="3">
        <v>20</v>
      </c>
      <c r="C1077" s="5">
        <v>138049.97445928</v>
      </c>
      <c r="D1077" s="5">
        <v>132669.87144679701</v>
      </c>
      <c r="E1077" s="5">
        <v>129338.71653237801</v>
      </c>
      <c r="F1077" s="5">
        <v>118274.075510287</v>
      </c>
      <c r="G1077" s="5">
        <v>133126.80383372799</v>
      </c>
    </row>
    <row r="1078" spans="1:7" x14ac:dyDescent="0.55000000000000004">
      <c r="A1078" s="3">
        <v>35</v>
      </c>
      <c r="B1078" s="3">
        <v>21</v>
      </c>
      <c r="C1078" s="5">
        <v>82638.331681180498</v>
      </c>
      <c r="D1078" s="5">
        <v>84549.8832323471</v>
      </c>
      <c r="E1078" s="5">
        <v>77739.249059051101</v>
      </c>
      <c r="F1078" s="5">
        <v>75557.6068348103</v>
      </c>
      <c r="G1078" s="5">
        <v>80174.815207554406</v>
      </c>
    </row>
    <row r="1079" spans="1:7" x14ac:dyDescent="0.55000000000000004">
      <c r="A1079" s="3">
        <v>35</v>
      </c>
      <c r="B1079" s="3">
        <v>22</v>
      </c>
      <c r="C1079" s="5">
        <v>63851.131400268299</v>
      </c>
      <c r="D1079" s="5">
        <v>67542.023282080205</v>
      </c>
      <c r="E1079" s="5">
        <v>63583.836258498901</v>
      </c>
      <c r="F1079" s="5">
        <v>58955.928252940597</v>
      </c>
      <c r="G1079" s="5">
        <v>53762.511633508402</v>
      </c>
    </row>
    <row r="1080" spans="1:7" x14ac:dyDescent="0.55000000000000004">
      <c r="A1080" s="3">
        <v>35</v>
      </c>
      <c r="B1080" s="3">
        <v>23</v>
      </c>
      <c r="C1080" s="5">
        <v>4189.7080122319803</v>
      </c>
      <c r="D1080" s="5">
        <v>3873.7560147863101</v>
      </c>
      <c r="E1080" s="5">
        <v>4173.2587075074398</v>
      </c>
      <c r="F1080" s="5">
        <v>4260.8162048245304</v>
      </c>
      <c r="G1080" s="5">
        <v>4814.3367887495297</v>
      </c>
    </row>
    <row r="1081" spans="1:7" x14ac:dyDescent="0.55000000000000004">
      <c r="A1081" s="3">
        <v>35</v>
      </c>
      <c r="B1081" s="3">
        <v>24</v>
      </c>
      <c r="C1081" s="5">
        <v>7806.7243573003097</v>
      </c>
      <c r="D1081" s="5">
        <v>7990.5235070516001</v>
      </c>
      <c r="E1081" s="5">
        <v>7505.0169389293496</v>
      </c>
      <c r="F1081" s="5">
        <v>6899.1938941011704</v>
      </c>
      <c r="G1081" s="5">
        <v>7610.1270417832602</v>
      </c>
    </row>
    <row r="1082" spans="1:7" x14ac:dyDescent="0.55000000000000004">
      <c r="A1082" s="3">
        <v>35</v>
      </c>
      <c r="B1082" s="3">
        <v>25</v>
      </c>
      <c r="C1082" s="5">
        <v>25724.687434105501</v>
      </c>
      <c r="D1082" s="5">
        <v>22030.551673367401</v>
      </c>
      <c r="E1082" s="5">
        <v>23645.142847983399</v>
      </c>
      <c r="F1082" s="5">
        <v>22742.405303763699</v>
      </c>
      <c r="G1082" s="5">
        <v>19292.401568230202</v>
      </c>
    </row>
    <row r="1083" spans="1:7" x14ac:dyDescent="0.55000000000000004">
      <c r="A1083" s="3">
        <v>35</v>
      </c>
      <c r="B1083" s="3">
        <v>26</v>
      </c>
      <c r="C1083" s="5">
        <v>9968.4615912540103</v>
      </c>
      <c r="D1083" s="5">
        <v>11975.4449390155</v>
      </c>
      <c r="E1083" s="5">
        <v>10346.9269056511</v>
      </c>
      <c r="F1083" s="5">
        <v>10604.023759801299</v>
      </c>
      <c r="G1083" s="5">
        <v>11203.511084022301</v>
      </c>
    </row>
    <row r="1084" spans="1:7" x14ac:dyDescent="0.55000000000000004">
      <c r="A1084" s="3">
        <v>35</v>
      </c>
      <c r="B1084" s="3">
        <v>27</v>
      </c>
      <c r="C1084" s="5">
        <v>69803.421906469899</v>
      </c>
      <c r="D1084" s="5">
        <v>79860.538448625593</v>
      </c>
      <c r="E1084" s="5">
        <v>76770.386384945596</v>
      </c>
      <c r="F1084" s="5">
        <v>73879.472351255201</v>
      </c>
      <c r="G1084" s="5">
        <v>83661.9632048684</v>
      </c>
    </row>
    <row r="1085" spans="1:7" x14ac:dyDescent="0.55000000000000004">
      <c r="A1085" s="3">
        <v>35</v>
      </c>
      <c r="B1085" s="3">
        <v>28</v>
      </c>
      <c r="C1085" s="5">
        <v>59065.263185397002</v>
      </c>
      <c r="D1085" s="5">
        <v>57825.933494328398</v>
      </c>
      <c r="E1085" s="5">
        <v>60159.880605627397</v>
      </c>
      <c r="F1085" s="5">
        <v>60235.438260765201</v>
      </c>
      <c r="G1085" s="5">
        <v>60762.504711199901</v>
      </c>
    </row>
    <row r="1086" spans="1:7" x14ac:dyDescent="0.55000000000000004">
      <c r="A1086" s="3">
        <v>35</v>
      </c>
      <c r="B1086" s="3">
        <v>29</v>
      </c>
      <c r="C1086" s="5">
        <v>48311.298437787598</v>
      </c>
      <c r="D1086" s="5">
        <v>49469.115260340499</v>
      </c>
      <c r="E1086" s="5">
        <v>49982.839275595798</v>
      </c>
      <c r="F1086" s="5">
        <v>51126.833701400697</v>
      </c>
      <c r="G1086" s="5">
        <v>53712.461554716399</v>
      </c>
    </row>
    <row r="1087" spans="1:7" x14ac:dyDescent="0.55000000000000004">
      <c r="A1087" s="3">
        <v>35</v>
      </c>
      <c r="B1087" s="3">
        <v>30</v>
      </c>
      <c r="C1087" s="5">
        <v>152455.76095773801</v>
      </c>
      <c r="D1087" s="5">
        <v>175166.633345726</v>
      </c>
      <c r="E1087" s="5">
        <v>187075.81567902499</v>
      </c>
      <c r="F1087" s="5">
        <v>176469.055057135</v>
      </c>
      <c r="G1087" s="5">
        <v>193736.47509315799</v>
      </c>
    </row>
    <row r="1088" spans="1:7" x14ac:dyDescent="0.55000000000000004">
      <c r="A1088" s="3">
        <v>35</v>
      </c>
      <c r="B1088" s="3">
        <v>31</v>
      </c>
      <c r="C1088" s="5">
        <v>96884.503001696707</v>
      </c>
      <c r="D1088" s="5">
        <v>81097.731581913205</v>
      </c>
      <c r="E1088" s="5">
        <v>84820.1769911952</v>
      </c>
      <c r="F1088" s="5">
        <v>76563.762569812694</v>
      </c>
      <c r="G1088" s="5">
        <v>76327.762029374397</v>
      </c>
    </row>
    <row r="1089" spans="1:7" x14ac:dyDescent="0.55000000000000004">
      <c r="A1089" s="3">
        <v>36</v>
      </c>
      <c r="B1089" s="3">
        <v>1</v>
      </c>
      <c r="C1089" s="5">
        <v>59132.901959387797</v>
      </c>
      <c r="D1089" s="5">
        <v>54125.395683207702</v>
      </c>
      <c r="E1089" s="5">
        <v>47278.380201444998</v>
      </c>
      <c r="F1089" s="5">
        <v>43505.700555793497</v>
      </c>
      <c r="G1089" s="5">
        <v>39512.633671431897</v>
      </c>
    </row>
    <row r="1090" spans="1:7" x14ac:dyDescent="0.55000000000000004">
      <c r="A1090" s="3">
        <v>36</v>
      </c>
      <c r="B1090" s="3">
        <v>2</v>
      </c>
      <c r="C1090" s="5">
        <v>391.16255212422402</v>
      </c>
      <c r="D1090" s="5">
        <v>873.33054601505705</v>
      </c>
      <c r="E1090" s="5">
        <v>461.38441639645202</v>
      </c>
      <c r="F1090" s="5">
        <v>702.50370887628605</v>
      </c>
      <c r="G1090" s="5">
        <v>401.591345001185</v>
      </c>
    </row>
    <row r="1091" spans="1:7" x14ac:dyDescent="0.55000000000000004">
      <c r="A1091" s="3">
        <v>36</v>
      </c>
      <c r="B1091" s="3">
        <v>3</v>
      </c>
      <c r="C1091" s="5">
        <v>16076.955009097001</v>
      </c>
      <c r="D1091" s="5">
        <v>15633.811120278</v>
      </c>
      <c r="E1091" s="5">
        <v>16073.993664809899</v>
      </c>
      <c r="F1091" s="5">
        <v>14555.075208099701</v>
      </c>
      <c r="G1091" s="5">
        <v>15235.6727566268</v>
      </c>
    </row>
    <row r="1092" spans="1:7" x14ac:dyDescent="0.55000000000000004">
      <c r="A1092" s="3">
        <v>36</v>
      </c>
      <c r="B1092" s="3">
        <v>4</v>
      </c>
      <c r="C1092" s="5">
        <v>7127.7871076455503</v>
      </c>
      <c r="D1092" s="5">
        <v>5170.2543655394402</v>
      </c>
      <c r="E1092" s="5">
        <v>5093.8147619198498</v>
      </c>
      <c r="F1092" s="5">
        <v>4285.2043279438803</v>
      </c>
      <c r="G1092" s="5">
        <v>4349.8199280498502</v>
      </c>
    </row>
    <row r="1093" spans="1:7" x14ac:dyDescent="0.55000000000000004">
      <c r="A1093" s="3">
        <v>36</v>
      </c>
      <c r="B1093" s="3">
        <v>5</v>
      </c>
      <c r="C1093" s="5">
        <v>5759.5095462401596</v>
      </c>
      <c r="D1093" s="5">
        <v>4973.2442826604001</v>
      </c>
      <c r="E1093" s="5">
        <v>5761.6357867083798</v>
      </c>
      <c r="F1093" s="5">
        <v>5324.6615066915801</v>
      </c>
      <c r="G1093" s="5">
        <v>4920.6355046732097</v>
      </c>
    </row>
    <row r="1094" spans="1:7" x14ac:dyDescent="0.55000000000000004">
      <c r="A1094" s="3">
        <v>36</v>
      </c>
      <c r="B1094" s="3">
        <v>6</v>
      </c>
      <c r="C1094" s="5">
        <v>13829.331217721199</v>
      </c>
      <c r="D1094" s="5">
        <v>14437.0843620173</v>
      </c>
      <c r="E1094" s="5">
        <v>14547.691410425499</v>
      </c>
      <c r="F1094" s="5">
        <v>12467.713787717699</v>
      </c>
      <c r="G1094" s="5">
        <v>13565.3416759141</v>
      </c>
    </row>
    <row r="1095" spans="1:7" x14ac:dyDescent="0.55000000000000004">
      <c r="A1095" s="3">
        <v>36</v>
      </c>
      <c r="B1095" s="3">
        <v>7</v>
      </c>
      <c r="C1095" s="5">
        <v>3089.9482995149601</v>
      </c>
      <c r="D1095" s="5">
        <v>3170.4869610646001</v>
      </c>
      <c r="E1095" s="5">
        <v>2537.5328196651799</v>
      </c>
      <c r="F1095" s="5">
        <v>2294.7096484864201</v>
      </c>
      <c r="G1095" s="5">
        <v>2399.8699577892799</v>
      </c>
    </row>
    <row r="1096" spans="1:7" x14ac:dyDescent="0.55000000000000004">
      <c r="A1096" s="3">
        <v>36</v>
      </c>
      <c r="B1096" s="3">
        <v>8</v>
      </c>
      <c r="C1096" s="5">
        <v>1262.3742460015201</v>
      </c>
      <c r="D1096" s="5">
        <v>1221.2829677546499</v>
      </c>
      <c r="E1096" s="5">
        <v>1691.7057443312699</v>
      </c>
      <c r="F1096" s="5">
        <v>1655.8433534820899</v>
      </c>
      <c r="G1096" s="5">
        <v>1734.7352828164701</v>
      </c>
    </row>
    <row r="1097" spans="1:7" x14ac:dyDescent="0.55000000000000004">
      <c r="A1097" s="3">
        <v>36</v>
      </c>
      <c r="B1097" s="3">
        <v>9</v>
      </c>
      <c r="C1097" s="5">
        <v>5757.1604711624504</v>
      </c>
      <c r="D1097" s="5">
        <v>4762.7483743909497</v>
      </c>
      <c r="E1097" s="5">
        <v>6591.4220559818395</v>
      </c>
      <c r="F1097" s="5">
        <v>6121.3207114215602</v>
      </c>
      <c r="G1097" s="5">
        <v>5718.17118403735</v>
      </c>
    </row>
    <row r="1098" spans="1:7" x14ac:dyDescent="0.55000000000000004">
      <c r="A1098" s="3">
        <v>36</v>
      </c>
      <c r="B1098" s="3">
        <v>10</v>
      </c>
      <c r="C1098" s="5">
        <v>10645.1084975638</v>
      </c>
      <c r="D1098" s="5">
        <v>11863.680277097999</v>
      </c>
      <c r="E1098" s="5">
        <v>12080.836841833499</v>
      </c>
      <c r="F1098" s="5">
        <v>10802.5849792831</v>
      </c>
      <c r="G1098" s="5">
        <v>11109.4039247082</v>
      </c>
    </row>
    <row r="1099" spans="1:7" x14ac:dyDescent="0.55000000000000004">
      <c r="A1099" s="3">
        <v>36</v>
      </c>
      <c r="B1099" s="3">
        <v>11</v>
      </c>
      <c r="C1099" s="5">
        <v>11398.741167895399</v>
      </c>
      <c r="D1099" s="5">
        <v>13023.061273941599</v>
      </c>
      <c r="E1099" s="5">
        <v>15217.897386336899</v>
      </c>
      <c r="F1099" s="5">
        <v>14505.7281415007</v>
      </c>
      <c r="G1099" s="5">
        <v>9657.1613985967397</v>
      </c>
    </row>
    <row r="1100" spans="1:7" x14ac:dyDescent="0.55000000000000004">
      <c r="A1100" s="3">
        <v>36</v>
      </c>
      <c r="B1100" s="3">
        <v>12</v>
      </c>
      <c r="C1100" s="5">
        <v>6539.5825406882796</v>
      </c>
      <c r="D1100" s="5">
        <v>5876.9650770922099</v>
      </c>
      <c r="E1100" s="5">
        <v>5666.4433995055797</v>
      </c>
      <c r="F1100" s="5">
        <v>4050.5464056880401</v>
      </c>
      <c r="G1100" s="5">
        <v>12530.976029494601</v>
      </c>
    </row>
    <row r="1101" spans="1:7" x14ac:dyDescent="0.55000000000000004">
      <c r="A1101" s="3">
        <v>36</v>
      </c>
      <c r="B1101" s="3">
        <v>13</v>
      </c>
      <c r="C1101" s="5">
        <v>484.97760376365801</v>
      </c>
      <c r="D1101" s="5">
        <v>44.077835533710001</v>
      </c>
      <c r="E1101" s="5">
        <v>369.616279856191</v>
      </c>
      <c r="F1101" s="5">
        <v>424.39101046245997</v>
      </c>
      <c r="G1101" s="5">
        <v>419.10457374370299</v>
      </c>
    </row>
    <row r="1102" spans="1:7" x14ac:dyDescent="0.55000000000000004">
      <c r="A1102" s="3">
        <v>36</v>
      </c>
      <c r="B1102" s="3">
        <v>14</v>
      </c>
      <c r="C1102" s="5">
        <v>2087.5269772050701</v>
      </c>
      <c r="D1102" s="5">
        <v>2600.1987318779102</v>
      </c>
      <c r="E1102" s="5">
        <v>2233.2927141365099</v>
      </c>
      <c r="F1102" s="5">
        <v>1869.2230056128101</v>
      </c>
      <c r="G1102" s="5">
        <v>1811.37608112012</v>
      </c>
    </row>
    <row r="1103" spans="1:7" x14ac:dyDescent="0.55000000000000004">
      <c r="A1103" s="3">
        <v>36</v>
      </c>
      <c r="B1103" s="3">
        <v>15</v>
      </c>
      <c r="C1103" s="5">
        <v>3252.5865180671299</v>
      </c>
      <c r="D1103" s="5">
        <v>3354.5811912139502</v>
      </c>
      <c r="E1103" s="5">
        <v>2664.6413159716699</v>
      </c>
      <c r="F1103" s="5">
        <v>2333.75327716826</v>
      </c>
      <c r="G1103" s="5">
        <v>2401.5049980797999</v>
      </c>
    </row>
    <row r="1104" spans="1:7" x14ac:dyDescent="0.55000000000000004">
      <c r="A1104" s="3">
        <v>36</v>
      </c>
      <c r="B1104" s="3">
        <v>16</v>
      </c>
      <c r="C1104" s="5">
        <v>17069.816453831801</v>
      </c>
      <c r="D1104" s="5">
        <v>16158.256080246099</v>
      </c>
      <c r="E1104" s="5">
        <v>15514.969421419701</v>
      </c>
      <c r="F1104" s="5">
        <v>13820.211250301099</v>
      </c>
      <c r="G1104" s="5">
        <v>14327.5221233951</v>
      </c>
    </row>
    <row r="1105" spans="1:7" x14ac:dyDescent="0.55000000000000004">
      <c r="A1105" s="3">
        <v>36</v>
      </c>
      <c r="B1105" s="3">
        <v>17</v>
      </c>
      <c r="C1105" s="5">
        <v>7424.6228460892198</v>
      </c>
      <c r="D1105" s="5">
        <v>7128.2135388667602</v>
      </c>
      <c r="E1105" s="5">
        <v>6092.4015397486201</v>
      </c>
      <c r="F1105" s="5">
        <v>7928.8047182686596</v>
      </c>
      <c r="G1105" s="5">
        <v>8127.3326480875203</v>
      </c>
    </row>
    <row r="1106" spans="1:7" x14ac:dyDescent="0.55000000000000004">
      <c r="A1106" s="3">
        <v>36</v>
      </c>
      <c r="B1106" s="3">
        <v>18</v>
      </c>
      <c r="C1106" s="5">
        <v>55576.141240585501</v>
      </c>
      <c r="D1106" s="5">
        <v>56927.3953464433</v>
      </c>
      <c r="E1106" s="5">
        <v>52023.468289544697</v>
      </c>
      <c r="F1106" s="5">
        <v>52217.348226574999</v>
      </c>
      <c r="G1106" s="5">
        <v>52184.429331324798</v>
      </c>
    </row>
    <row r="1107" spans="1:7" x14ac:dyDescent="0.55000000000000004">
      <c r="A1107" s="3">
        <v>36</v>
      </c>
      <c r="B1107" s="3">
        <v>19</v>
      </c>
      <c r="C1107" s="5">
        <v>27891.250765840799</v>
      </c>
      <c r="D1107" s="5">
        <v>28110.093654669701</v>
      </c>
      <c r="E1107" s="5">
        <v>23774.4409668587</v>
      </c>
      <c r="F1107" s="5">
        <v>25397.8108993036</v>
      </c>
      <c r="G1107" s="5">
        <v>24273.308609461601</v>
      </c>
    </row>
    <row r="1108" spans="1:7" x14ac:dyDescent="0.55000000000000004">
      <c r="A1108" s="3">
        <v>36</v>
      </c>
      <c r="B1108" s="3">
        <v>20</v>
      </c>
      <c r="C1108" s="5">
        <v>68620.769895602803</v>
      </c>
      <c r="D1108" s="5">
        <v>67315.818347974404</v>
      </c>
      <c r="E1108" s="5">
        <v>61718.433204865301</v>
      </c>
      <c r="F1108" s="5">
        <v>58934.902713914402</v>
      </c>
      <c r="G1108" s="5">
        <v>61013.690199269397</v>
      </c>
    </row>
    <row r="1109" spans="1:7" x14ac:dyDescent="0.55000000000000004">
      <c r="A1109" s="3">
        <v>36</v>
      </c>
      <c r="B1109" s="3">
        <v>21</v>
      </c>
      <c r="C1109" s="5">
        <v>36665.4304198092</v>
      </c>
      <c r="D1109" s="5">
        <v>34554.001422674002</v>
      </c>
      <c r="E1109" s="5">
        <v>33147.035010276501</v>
      </c>
      <c r="F1109" s="5">
        <v>30649.003535286101</v>
      </c>
      <c r="G1109" s="5">
        <v>32984.2956687318</v>
      </c>
    </row>
    <row r="1110" spans="1:7" x14ac:dyDescent="0.55000000000000004">
      <c r="A1110" s="3">
        <v>36</v>
      </c>
      <c r="B1110" s="3">
        <v>22</v>
      </c>
      <c r="C1110" s="5">
        <v>35634.650934265897</v>
      </c>
      <c r="D1110" s="5">
        <v>34008.101277161797</v>
      </c>
      <c r="E1110" s="5">
        <v>33003.975121807402</v>
      </c>
      <c r="F1110" s="5">
        <v>32074.049939828299</v>
      </c>
      <c r="G1110" s="5">
        <v>31323.646390403101</v>
      </c>
    </row>
    <row r="1111" spans="1:7" x14ac:dyDescent="0.55000000000000004">
      <c r="A1111" s="3">
        <v>36</v>
      </c>
      <c r="B1111" s="3">
        <v>23</v>
      </c>
      <c r="C1111" s="5">
        <v>2360.2575248755502</v>
      </c>
      <c r="D1111" s="5">
        <v>2131.9342628122599</v>
      </c>
      <c r="E1111" s="5">
        <v>3173.0382076617602</v>
      </c>
      <c r="F1111" s="5">
        <v>2515.5225372454202</v>
      </c>
      <c r="G1111" s="5">
        <v>2830.9584899994802</v>
      </c>
    </row>
    <row r="1112" spans="1:7" x14ac:dyDescent="0.55000000000000004">
      <c r="A1112" s="3">
        <v>36</v>
      </c>
      <c r="B1112" s="3">
        <v>24</v>
      </c>
      <c r="C1112" s="5">
        <v>4587.4751025999403</v>
      </c>
      <c r="D1112" s="5">
        <v>3373.6441578700201</v>
      </c>
      <c r="E1112" s="5">
        <v>4884.5890326136296</v>
      </c>
      <c r="F1112" s="5">
        <v>3909.1658179935298</v>
      </c>
      <c r="G1112" s="5">
        <v>4161.1712047309902</v>
      </c>
    </row>
    <row r="1113" spans="1:7" x14ac:dyDescent="0.55000000000000004">
      <c r="A1113" s="3">
        <v>36</v>
      </c>
      <c r="B1113" s="3">
        <v>25</v>
      </c>
      <c r="C1113" s="5">
        <v>16350.104087920001</v>
      </c>
      <c r="D1113" s="5">
        <v>15458.448554782201</v>
      </c>
      <c r="E1113" s="5">
        <v>15893.098640663</v>
      </c>
      <c r="F1113" s="5">
        <v>15255.336466844299</v>
      </c>
      <c r="G1113" s="5">
        <v>14709.281506344099</v>
      </c>
    </row>
    <row r="1114" spans="1:7" x14ac:dyDescent="0.55000000000000004">
      <c r="A1114" s="3">
        <v>36</v>
      </c>
      <c r="B1114" s="3">
        <v>26</v>
      </c>
      <c r="C1114" s="5">
        <v>5536.29981194013</v>
      </c>
      <c r="D1114" s="5">
        <v>5515.4978914270096</v>
      </c>
      <c r="E1114" s="5">
        <v>6018.1002218985604</v>
      </c>
      <c r="F1114" s="5">
        <v>5722.8783265577304</v>
      </c>
      <c r="G1114" s="5">
        <v>6538.7115598984801</v>
      </c>
    </row>
    <row r="1115" spans="1:7" x14ac:dyDescent="0.55000000000000004">
      <c r="A1115" s="3">
        <v>36</v>
      </c>
      <c r="B1115" s="3">
        <v>27</v>
      </c>
      <c r="C1115" s="5">
        <v>32500.481469254999</v>
      </c>
      <c r="D1115" s="5">
        <v>39884.732961258997</v>
      </c>
      <c r="E1115" s="5">
        <v>39242.531071388403</v>
      </c>
      <c r="F1115" s="5">
        <v>35348.245379850399</v>
      </c>
      <c r="G1115" s="5">
        <v>43896.9094169042</v>
      </c>
    </row>
    <row r="1116" spans="1:7" x14ac:dyDescent="0.55000000000000004">
      <c r="A1116" s="3">
        <v>36</v>
      </c>
      <c r="B1116" s="3">
        <v>28</v>
      </c>
      <c r="C1116" s="5">
        <v>33125.136586457098</v>
      </c>
      <c r="D1116" s="5">
        <v>32384.016221468999</v>
      </c>
      <c r="E1116" s="5">
        <v>32001.552845981201</v>
      </c>
      <c r="F1116" s="5">
        <v>31726.9616542439</v>
      </c>
      <c r="G1116" s="5">
        <v>31803.903784892998</v>
      </c>
    </row>
    <row r="1117" spans="1:7" x14ac:dyDescent="0.55000000000000004">
      <c r="A1117" s="3">
        <v>36</v>
      </c>
      <c r="B1117" s="3">
        <v>29</v>
      </c>
      <c r="C1117" s="5">
        <v>23906.0145868488</v>
      </c>
      <c r="D1117" s="5">
        <v>39148.554240723097</v>
      </c>
      <c r="E1117" s="5">
        <v>33204.923263807003</v>
      </c>
      <c r="F1117" s="5">
        <v>31318.4229900223</v>
      </c>
      <c r="G1117" s="5">
        <v>40528.397859419798</v>
      </c>
    </row>
    <row r="1118" spans="1:7" x14ac:dyDescent="0.55000000000000004">
      <c r="A1118" s="3">
        <v>36</v>
      </c>
      <c r="B1118" s="3">
        <v>30</v>
      </c>
      <c r="C1118" s="5">
        <v>88056.737938635793</v>
      </c>
      <c r="D1118" s="5">
        <v>103176.81984206301</v>
      </c>
      <c r="E1118" s="5">
        <v>99770.858341450396</v>
      </c>
      <c r="F1118" s="5">
        <v>102414.57272274701</v>
      </c>
      <c r="G1118" s="5">
        <v>107965.281795342</v>
      </c>
    </row>
    <row r="1119" spans="1:7" x14ac:dyDescent="0.55000000000000004">
      <c r="A1119" s="3">
        <v>36</v>
      </c>
      <c r="B1119" s="3">
        <v>31</v>
      </c>
      <c r="C1119" s="5">
        <v>51596.089843930902</v>
      </c>
      <c r="D1119" s="5">
        <v>46316.692464549902</v>
      </c>
      <c r="E1119" s="5">
        <v>37678.2295839172</v>
      </c>
      <c r="F1119" s="5">
        <v>37356.704224583897</v>
      </c>
      <c r="G1119" s="5">
        <v>39105.0579101603</v>
      </c>
    </row>
    <row r="1120" spans="1:7" x14ac:dyDescent="0.55000000000000004">
      <c r="A1120" s="3">
        <v>37</v>
      </c>
      <c r="B1120" s="3">
        <v>1</v>
      </c>
      <c r="C1120" s="5">
        <v>49972.071366975499</v>
      </c>
      <c r="D1120" s="5">
        <v>44685.743771678703</v>
      </c>
      <c r="E1120" s="5">
        <v>43043.298764414903</v>
      </c>
      <c r="F1120" s="5">
        <v>40483.996827819698</v>
      </c>
      <c r="G1120" s="5">
        <v>37417.979629126603</v>
      </c>
    </row>
    <row r="1121" spans="1:7" x14ac:dyDescent="0.55000000000000004">
      <c r="A1121" s="3">
        <v>37</v>
      </c>
      <c r="B1121" s="3">
        <v>2</v>
      </c>
      <c r="C1121" s="5">
        <v>981.578670664828</v>
      </c>
      <c r="D1121" s="5">
        <v>1527.3411270678801</v>
      </c>
      <c r="E1121" s="5">
        <v>796.16625442118504</v>
      </c>
      <c r="F1121" s="5">
        <v>613.68971753383403</v>
      </c>
      <c r="G1121" s="5">
        <v>436.97936537859403</v>
      </c>
    </row>
    <row r="1122" spans="1:7" x14ac:dyDescent="0.55000000000000004">
      <c r="A1122" s="3">
        <v>37</v>
      </c>
      <c r="B1122" s="3">
        <v>3</v>
      </c>
      <c r="C1122" s="5">
        <v>36605.767755643799</v>
      </c>
      <c r="D1122" s="5">
        <v>34054.844440474102</v>
      </c>
      <c r="E1122" s="5">
        <v>31542.643005027701</v>
      </c>
      <c r="F1122" s="5">
        <v>29102.3246874996</v>
      </c>
      <c r="G1122" s="5">
        <v>37426.488760115797</v>
      </c>
    </row>
    <row r="1123" spans="1:7" x14ac:dyDescent="0.55000000000000004">
      <c r="A1123" s="3">
        <v>37</v>
      </c>
      <c r="B1123" s="3">
        <v>4</v>
      </c>
      <c r="C1123" s="5">
        <v>9072.9641661876594</v>
      </c>
      <c r="D1123" s="5">
        <v>8998.35240111442</v>
      </c>
      <c r="E1123" s="5">
        <v>6613.1346840615097</v>
      </c>
      <c r="F1123" s="5">
        <v>5433.5747218202996</v>
      </c>
      <c r="G1123" s="5">
        <v>5953.6285367805604</v>
      </c>
    </row>
    <row r="1124" spans="1:7" x14ac:dyDescent="0.55000000000000004">
      <c r="A1124" s="3">
        <v>37</v>
      </c>
      <c r="B1124" s="3">
        <v>5</v>
      </c>
      <c r="C1124" s="5">
        <v>8332.7908426627291</v>
      </c>
      <c r="D1124" s="5">
        <v>7439.6788358029198</v>
      </c>
      <c r="E1124" s="5">
        <v>7757.8569155412397</v>
      </c>
      <c r="F1124" s="5">
        <v>6992.4686177906196</v>
      </c>
      <c r="G1124" s="5">
        <v>7033.8621753370899</v>
      </c>
    </row>
    <row r="1125" spans="1:7" x14ac:dyDescent="0.55000000000000004">
      <c r="A1125" s="3">
        <v>37</v>
      </c>
      <c r="B1125" s="3">
        <v>6</v>
      </c>
      <c r="C1125" s="5">
        <v>9194.2372623977808</v>
      </c>
      <c r="D1125" s="5">
        <v>8712.3332160076097</v>
      </c>
      <c r="E1125" s="5">
        <v>8821.1474637620304</v>
      </c>
      <c r="F1125" s="5">
        <v>8774.9056625882004</v>
      </c>
      <c r="G1125" s="5">
        <v>10102.948322923799</v>
      </c>
    </row>
    <row r="1126" spans="1:7" x14ac:dyDescent="0.55000000000000004">
      <c r="A1126" s="3">
        <v>37</v>
      </c>
      <c r="B1126" s="3">
        <v>7</v>
      </c>
      <c r="C1126" s="5">
        <v>7550.7687214336202</v>
      </c>
      <c r="D1126" s="5">
        <v>8535.9970125552809</v>
      </c>
      <c r="E1126" s="5">
        <v>7755.2892499281197</v>
      </c>
      <c r="F1126" s="5">
        <v>6852.5706740323103</v>
      </c>
      <c r="G1126" s="5">
        <v>7470.6964759256498</v>
      </c>
    </row>
    <row r="1127" spans="1:7" x14ac:dyDescent="0.55000000000000004">
      <c r="A1127" s="3">
        <v>37</v>
      </c>
      <c r="B1127" s="3">
        <v>8</v>
      </c>
      <c r="C1127" s="5">
        <v>4143.5827645330701</v>
      </c>
      <c r="D1127" s="5">
        <v>4669.1258547839498</v>
      </c>
      <c r="E1127" s="5">
        <v>4747.8983411395302</v>
      </c>
      <c r="F1127" s="5">
        <v>4682.3452625074497</v>
      </c>
      <c r="G1127" s="5">
        <v>5787.0618726820903</v>
      </c>
    </row>
    <row r="1128" spans="1:7" x14ac:dyDescent="0.55000000000000004">
      <c r="A1128" s="3">
        <v>37</v>
      </c>
      <c r="B1128" s="3">
        <v>9</v>
      </c>
      <c r="C1128" s="5">
        <v>15902.1934528652</v>
      </c>
      <c r="D1128" s="5">
        <v>14427.5704555059</v>
      </c>
      <c r="E1128" s="5">
        <v>16130.284602658499</v>
      </c>
      <c r="F1128" s="5">
        <v>14291.9523884263</v>
      </c>
      <c r="G1128" s="5">
        <v>15581.754818379701</v>
      </c>
    </row>
    <row r="1129" spans="1:7" x14ac:dyDescent="0.55000000000000004">
      <c r="A1129" s="3">
        <v>37</v>
      </c>
      <c r="B1129" s="3">
        <v>10</v>
      </c>
      <c r="C1129" s="5">
        <v>14704.1828170934</v>
      </c>
      <c r="D1129" s="5">
        <v>18080.713536404899</v>
      </c>
      <c r="E1129" s="5">
        <v>17220.797422097599</v>
      </c>
      <c r="F1129" s="5">
        <v>15351.549461286801</v>
      </c>
      <c r="G1129" s="5">
        <v>17675.343468897499</v>
      </c>
    </row>
    <row r="1130" spans="1:7" x14ac:dyDescent="0.55000000000000004">
      <c r="A1130" s="3">
        <v>37</v>
      </c>
      <c r="B1130" s="3">
        <v>11</v>
      </c>
      <c r="C1130" s="5">
        <v>4794.97846674429</v>
      </c>
      <c r="D1130" s="5">
        <v>4911.87150908899</v>
      </c>
      <c r="E1130" s="5">
        <v>5380.7506327064002</v>
      </c>
      <c r="F1130" s="5">
        <v>5233.4045290945696</v>
      </c>
      <c r="G1130" s="5">
        <v>5024.9959322303202</v>
      </c>
    </row>
    <row r="1131" spans="1:7" x14ac:dyDescent="0.55000000000000004">
      <c r="A1131" s="3">
        <v>37</v>
      </c>
      <c r="B1131" s="3">
        <v>12</v>
      </c>
      <c r="C1131" s="5">
        <v>10075.140983298499</v>
      </c>
      <c r="D1131" s="5">
        <v>10855.8453098629</v>
      </c>
      <c r="E1131" s="5">
        <v>10682.8731232603</v>
      </c>
      <c r="F1131" s="5">
        <v>10216.3099280509</v>
      </c>
      <c r="G1131" s="5">
        <v>10690.5927636505</v>
      </c>
    </row>
    <row r="1132" spans="1:7" x14ac:dyDescent="0.55000000000000004">
      <c r="A1132" s="3">
        <v>37</v>
      </c>
      <c r="B1132" s="3">
        <v>13</v>
      </c>
      <c r="C1132" s="5">
        <v>542.19222887441197</v>
      </c>
      <c r="D1132" s="5">
        <v>193.83799100375899</v>
      </c>
      <c r="E1132" s="5">
        <v>0</v>
      </c>
      <c r="F1132" s="5">
        <v>0</v>
      </c>
      <c r="G1132" s="5">
        <v>0</v>
      </c>
    </row>
    <row r="1133" spans="1:7" x14ac:dyDescent="0.55000000000000004">
      <c r="A1133" s="3">
        <v>37</v>
      </c>
      <c r="B1133" s="3">
        <v>14</v>
      </c>
      <c r="C1133" s="5">
        <v>16243.036357491699</v>
      </c>
      <c r="D1133" s="5">
        <v>14681.2488096175</v>
      </c>
      <c r="E1133" s="5">
        <v>14742.335030944199</v>
      </c>
      <c r="F1133" s="5">
        <v>14572.7139644374</v>
      </c>
      <c r="G1133" s="5">
        <v>15063.919027784101</v>
      </c>
    </row>
    <row r="1134" spans="1:7" x14ac:dyDescent="0.55000000000000004">
      <c r="A1134" s="3">
        <v>37</v>
      </c>
      <c r="B1134" s="3">
        <v>15</v>
      </c>
      <c r="C1134" s="5">
        <v>8567.2922211749792</v>
      </c>
      <c r="D1134" s="5">
        <v>8528.7504984194802</v>
      </c>
      <c r="E1134" s="5">
        <v>8384.9505212745207</v>
      </c>
      <c r="F1134" s="5">
        <v>7481.7128809034803</v>
      </c>
      <c r="G1134" s="5">
        <v>8455.3470524782606</v>
      </c>
    </row>
    <row r="1135" spans="1:7" x14ac:dyDescent="0.55000000000000004">
      <c r="A1135" s="3">
        <v>37</v>
      </c>
      <c r="B1135" s="3">
        <v>16</v>
      </c>
      <c r="C1135" s="5">
        <v>20630.936467980398</v>
      </c>
      <c r="D1135" s="5">
        <v>20941.5284864983</v>
      </c>
      <c r="E1135" s="5">
        <v>21319.292652750599</v>
      </c>
      <c r="F1135" s="5">
        <v>18647.150159226701</v>
      </c>
      <c r="G1135" s="5">
        <v>20917.841458062499</v>
      </c>
    </row>
    <row r="1136" spans="1:7" x14ac:dyDescent="0.55000000000000004">
      <c r="A1136" s="3">
        <v>37</v>
      </c>
      <c r="B1136" s="3">
        <v>17</v>
      </c>
      <c r="C1136" s="5">
        <v>12576.9619150162</v>
      </c>
      <c r="D1136" s="5">
        <v>11382.7149802805</v>
      </c>
      <c r="E1136" s="5">
        <v>10080.0111522968</v>
      </c>
      <c r="F1136" s="5">
        <v>11189.1976264767</v>
      </c>
      <c r="G1136" s="5">
        <v>10931.391179309599</v>
      </c>
    </row>
    <row r="1137" spans="1:7" x14ac:dyDescent="0.55000000000000004">
      <c r="A1137" s="3">
        <v>37</v>
      </c>
      <c r="B1137" s="3">
        <v>18</v>
      </c>
      <c r="C1137" s="5">
        <v>79079.744359729695</v>
      </c>
      <c r="D1137" s="5">
        <v>73210.877598840001</v>
      </c>
      <c r="E1137" s="5">
        <v>77083.253917662107</v>
      </c>
      <c r="F1137" s="5">
        <v>73959.491284319898</v>
      </c>
      <c r="G1137" s="5">
        <v>73695.376523238898</v>
      </c>
    </row>
    <row r="1138" spans="1:7" x14ac:dyDescent="0.55000000000000004">
      <c r="A1138" s="3">
        <v>37</v>
      </c>
      <c r="B1138" s="3">
        <v>19</v>
      </c>
      <c r="C1138" s="5">
        <v>59954.212397588999</v>
      </c>
      <c r="D1138" s="5">
        <v>51058.315478533601</v>
      </c>
      <c r="E1138" s="5">
        <v>50420.864305549898</v>
      </c>
      <c r="F1138" s="5">
        <v>50257.771672248396</v>
      </c>
      <c r="G1138" s="5">
        <v>51988.1020406811</v>
      </c>
    </row>
    <row r="1139" spans="1:7" x14ac:dyDescent="0.55000000000000004">
      <c r="A1139" s="3">
        <v>37</v>
      </c>
      <c r="B1139" s="3">
        <v>20</v>
      </c>
      <c r="C1139" s="5">
        <v>105124.793621565</v>
      </c>
      <c r="D1139" s="5">
        <v>92172.914585300299</v>
      </c>
      <c r="E1139" s="5">
        <v>88364.885867946607</v>
      </c>
      <c r="F1139" s="5">
        <v>82991.465044215802</v>
      </c>
      <c r="G1139" s="5">
        <v>85086.952661346106</v>
      </c>
    </row>
    <row r="1140" spans="1:7" x14ac:dyDescent="0.55000000000000004">
      <c r="A1140" s="3">
        <v>37</v>
      </c>
      <c r="B1140" s="3">
        <v>21</v>
      </c>
      <c r="C1140" s="5">
        <v>59704.6313499846</v>
      </c>
      <c r="D1140" s="5">
        <v>57683.768517963901</v>
      </c>
      <c r="E1140" s="5">
        <v>55759.821414546401</v>
      </c>
      <c r="F1140" s="5">
        <v>45934.153623737198</v>
      </c>
      <c r="G1140" s="5">
        <v>54143.381499554998</v>
      </c>
    </row>
    <row r="1141" spans="1:7" x14ac:dyDescent="0.55000000000000004">
      <c r="A1141" s="3">
        <v>37</v>
      </c>
      <c r="B1141" s="3">
        <v>22</v>
      </c>
      <c r="C1141" s="5">
        <v>48384.140591796699</v>
      </c>
      <c r="D1141" s="5">
        <v>45580.626284117403</v>
      </c>
      <c r="E1141" s="5">
        <v>46569.682193936897</v>
      </c>
      <c r="F1141" s="5">
        <v>39268.167970490402</v>
      </c>
      <c r="G1141" s="5">
        <v>45465.775678941704</v>
      </c>
    </row>
    <row r="1142" spans="1:7" x14ac:dyDescent="0.55000000000000004">
      <c r="A1142" s="3">
        <v>37</v>
      </c>
      <c r="B1142" s="3">
        <v>23</v>
      </c>
      <c r="C1142" s="5">
        <v>4904.43128868024</v>
      </c>
      <c r="D1142" s="5">
        <v>3526.6686933147998</v>
      </c>
      <c r="E1142" s="5">
        <v>4735.30240370097</v>
      </c>
      <c r="F1142" s="5">
        <v>4937.7541939375396</v>
      </c>
      <c r="G1142" s="5">
        <v>5297.3510633804999</v>
      </c>
    </row>
    <row r="1143" spans="1:7" x14ac:dyDescent="0.55000000000000004">
      <c r="A1143" s="3">
        <v>37</v>
      </c>
      <c r="B1143" s="3">
        <v>24</v>
      </c>
      <c r="C1143" s="5">
        <v>7063.9072451463699</v>
      </c>
      <c r="D1143" s="5">
        <v>8230.4667720975194</v>
      </c>
      <c r="E1143" s="5">
        <v>8190.37383131974</v>
      </c>
      <c r="F1143" s="5">
        <v>7535.6905302982896</v>
      </c>
      <c r="G1143" s="5">
        <v>7829.63595064333</v>
      </c>
    </row>
    <row r="1144" spans="1:7" x14ac:dyDescent="0.55000000000000004">
      <c r="A1144" s="3">
        <v>37</v>
      </c>
      <c r="B1144" s="3">
        <v>25</v>
      </c>
      <c r="C1144" s="5">
        <v>21817.2341355096</v>
      </c>
      <c r="D1144" s="5">
        <v>22326.518694836101</v>
      </c>
      <c r="E1144" s="5">
        <v>21646.5885519289</v>
      </c>
      <c r="F1144" s="5">
        <v>20141.111910332202</v>
      </c>
      <c r="G1144" s="5">
        <v>22808.854852167999</v>
      </c>
    </row>
    <row r="1145" spans="1:7" x14ac:dyDescent="0.55000000000000004">
      <c r="A1145" s="3">
        <v>37</v>
      </c>
      <c r="B1145" s="3">
        <v>26</v>
      </c>
      <c r="C1145" s="5">
        <v>9857.7836647846198</v>
      </c>
      <c r="D1145" s="5">
        <v>7850.6395777642301</v>
      </c>
      <c r="E1145" s="5">
        <v>9839.3701632666107</v>
      </c>
      <c r="F1145" s="5">
        <v>10163.1882864038</v>
      </c>
      <c r="G1145" s="5">
        <v>9710.5546377629998</v>
      </c>
    </row>
    <row r="1146" spans="1:7" x14ac:dyDescent="0.55000000000000004">
      <c r="A1146" s="3">
        <v>37</v>
      </c>
      <c r="B1146" s="3">
        <v>27</v>
      </c>
      <c r="C1146" s="5">
        <v>56827.841153156798</v>
      </c>
      <c r="D1146" s="5">
        <v>62964.349801833501</v>
      </c>
      <c r="E1146" s="5">
        <v>58394.441253880701</v>
      </c>
      <c r="F1146" s="5">
        <v>60563.318821521803</v>
      </c>
      <c r="G1146" s="5">
        <v>64311.846150062498</v>
      </c>
    </row>
    <row r="1147" spans="1:7" x14ac:dyDescent="0.55000000000000004">
      <c r="A1147" s="3">
        <v>37</v>
      </c>
      <c r="B1147" s="3">
        <v>28</v>
      </c>
      <c r="C1147" s="5">
        <v>35397.766484117499</v>
      </c>
      <c r="D1147" s="5">
        <v>35999.689512765202</v>
      </c>
      <c r="E1147" s="5">
        <v>40050.785850281703</v>
      </c>
      <c r="F1147" s="5">
        <v>40450.7873882641</v>
      </c>
      <c r="G1147" s="5">
        <v>41116.107672022503</v>
      </c>
    </row>
    <row r="1148" spans="1:7" x14ac:dyDescent="0.55000000000000004">
      <c r="A1148" s="3">
        <v>37</v>
      </c>
      <c r="B1148" s="3">
        <v>29</v>
      </c>
      <c r="C1148" s="5">
        <v>39149.506077656297</v>
      </c>
      <c r="D1148" s="5">
        <v>37922.390884337001</v>
      </c>
      <c r="E1148" s="5">
        <v>37674.112038013598</v>
      </c>
      <c r="F1148" s="5">
        <v>34385.159227722201</v>
      </c>
      <c r="G1148" s="5">
        <v>35714.987511418803</v>
      </c>
    </row>
    <row r="1149" spans="1:7" x14ac:dyDescent="0.55000000000000004">
      <c r="A1149" s="3">
        <v>37</v>
      </c>
      <c r="B1149" s="3">
        <v>30</v>
      </c>
      <c r="C1149" s="5">
        <v>99280.252221835093</v>
      </c>
      <c r="D1149" s="5">
        <v>104830.893697641</v>
      </c>
      <c r="E1149" s="5">
        <v>115554.60000124099</v>
      </c>
      <c r="F1149" s="5">
        <v>108889.593699998</v>
      </c>
      <c r="G1149" s="5">
        <v>119484.94387299</v>
      </c>
    </row>
    <row r="1150" spans="1:7" x14ac:dyDescent="0.55000000000000004">
      <c r="A1150" s="3">
        <v>37</v>
      </c>
      <c r="B1150" s="3">
        <v>31</v>
      </c>
      <c r="C1150" s="5">
        <v>71263.804298599702</v>
      </c>
      <c r="D1150" s="5">
        <v>56305.739898882101</v>
      </c>
      <c r="E1150" s="5">
        <v>62586.344318681498</v>
      </c>
      <c r="F1150" s="5">
        <v>56526.8397006901</v>
      </c>
      <c r="G1150" s="5">
        <v>53207.309895559898</v>
      </c>
    </row>
    <row r="1151" spans="1:7" x14ac:dyDescent="0.55000000000000004">
      <c r="A1151" s="3">
        <v>38</v>
      </c>
      <c r="B1151" s="3">
        <v>1</v>
      </c>
      <c r="C1151" s="5">
        <v>106413.47019303701</v>
      </c>
      <c r="D1151" s="5">
        <v>89344.824156485702</v>
      </c>
      <c r="E1151" s="5">
        <v>81192.950834054893</v>
      </c>
      <c r="F1151" s="5">
        <v>78487.473911610898</v>
      </c>
      <c r="G1151" s="5">
        <v>71686.745317564506</v>
      </c>
    </row>
    <row r="1152" spans="1:7" x14ac:dyDescent="0.55000000000000004">
      <c r="A1152" s="3">
        <v>38</v>
      </c>
      <c r="B1152" s="3">
        <v>2</v>
      </c>
      <c r="C1152" s="5">
        <v>1013.36883431508</v>
      </c>
      <c r="D1152" s="5">
        <v>1325.4315891122201</v>
      </c>
      <c r="E1152" s="5">
        <v>701.045651442436</v>
      </c>
      <c r="F1152" s="5">
        <v>603.88535789217997</v>
      </c>
      <c r="G1152" s="5">
        <v>712.18860201096095</v>
      </c>
    </row>
    <row r="1153" spans="1:7" x14ac:dyDescent="0.55000000000000004">
      <c r="A1153" s="3">
        <v>38</v>
      </c>
      <c r="B1153" s="3">
        <v>3</v>
      </c>
      <c r="C1153" s="5">
        <v>41758.264346546101</v>
      </c>
      <c r="D1153" s="5">
        <v>38670.5408993499</v>
      </c>
      <c r="E1153" s="5">
        <v>41776.5620041113</v>
      </c>
      <c r="F1153" s="5">
        <v>36288.796645692099</v>
      </c>
      <c r="G1153" s="5">
        <v>36613.271877189101</v>
      </c>
    </row>
    <row r="1154" spans="1:7" x14ac:dyDescent="0.55000000000000004">
      <c r="A1154" s="3">
        <v>38</v>
      </c>
      <c r="B1154" s="3">
        <v>4</v>
      </c>
      <c r="C1154" s="5">
        <v>21555.6022920184</v>
      </c>
      <c r="D1154" s="5">
        <v>20570.4739970847</v>
      </c>
      <c r="E1154" s="5">
        <v>20913.936103149001</v>
      </c>
      <c r="F1154" s="5">
        <v>17886.298737023299</v>
      </c>
      <c r="G1154" s="5">
        <v>19654.256509694202</v>
      </c>
    </row>
    <row r="1155" spans="1:7" x14ac:dyDescent="0.55000000000000004">
      <c r="A1155" s="3">
        <v>38</v>
      </c>
      <c r="B1155" s="3">
        <v>5</v>
      </c>
      <c r="C1155" s="5">
        <v>25327.353507554199</v>
      </c>
      <c r="D1155" s="5">
        <v>22199.617451170001</v>
      </c>
      <c r="E1155" s="5">
        <v>25273.093516770699</v>
      </c>
      <c r="F1155" s="5">
        <v>22501.361957345998</v>
      </c>
      <c r="G1155" s="5">
        <v>23305.245282484801</v>
      </c>
    </row>
    <row r="1156" spans="1:7" x14ac:dyDescent="0.55000000000000004">
      <c r="A1156" s="3">
        <v>38</v>
      </c>
      <c r="B1156" s="3">
        <v>6</v>
      </c>
      <c r="C1156" s="5">
        <v>11503.1145312728</v>
      </c>
      <c r="D1156" s="5">
        <v>8431.5529492496407</v>
      </c>
      <c r="E1156" s="5">
        <v>10378.5364893101</v>
      </c>
      <c r="F1156" s="5">
        <v>9079.8708665367594</v>
      </c>
      <c r="G1156" s="5">
        <v>9615.0972897862193</v>
      </c>
    </row>
    <row r="1157" spans="1:7" x14ac:dyDescent="0.55000000000000004">
      <c r="A1157" s="3">
        <v>38</v>
      </c>
      <c r="B1157" s="3">
        <v>7</v>
      </c>
      <c r="C1157" s="5">
        <v>5443.6666033224301</v>
      </c>
      <c r="D1157" s="5">
        <v>5854.1663385771199</v>
      </c>
      <c r="E1157" s="5">
        <v>5253.7685209993697</v>
      </c>
      <c r="F1157" s="5">
        <v>4457.0875181216898</v>
      </c>
      <c r="G1157" s="5">
        <v>4323.5631000234598</v>
      </c>
    </row>
    <row r="1158" spans="1:7" x14ac:dyDescent="0.55000000000000004">
      <c r="A1158" s="3">
        <v>38</v>
      </c>
      <c r="B1158" s="3">
        <v>8</v>
      </c>
      <c r="C1158" s="5">
        <v>6290.0543805434399</v>
      </c>
      <c r="D1158" s="5">
        <v>6125.3080489130298</v>
      </c>
      <c r="E1158" s="5">
        <v>7005.4732222076</v>
      </c>
      <c r="F1158" s="5">
        <v>6460.3720775453103</v>
      </c>
      <c r="G1158" s="5">
        <v>7332.0564471451298</v>
      </c>
    </row>
    <row r="1159" spans="1:7" x14ac:dyDescent="0.55000000000000004">
      <c r="A1159" s="3">
        <v>38</v>
      </c>
      <c r="B1159" s="3">
        <v>9</v>
      </c>
      <c r="C1159" s="5">
        <v>11585.9611468041</v>
      </c>
      <c r="D1159" s="5">
        <v>10020.7028644866</v>
      </c>
      <c r="E1159" s="5">
        <v>12420.222548629101</v>
      </c>
      <c r="F1159" s="5">
        <v>10608.0301682682</v>
      </c>
      <c r="G1159" s="5">
        <v>10854.0404630828</v>
      </c>
    </row>
    <row r="1160" spans="1:7" x14ac:dyDescent="0.55000000000000004">
      <c r="A1160" s="3">
        <v>38</v>
      </c>
      <c r="B1160" s="3">
        <v>10</v>
      </c>
      <c r="C1160" s="5">
        <v>31173.878540925001</v>
      </c>
      <c r="D1160" s="5">
        <v>28378.916835001499</v>
      </c>
      <c r="E1160" s="5">
        <v>30097.888909514601</v>
      </c>
      <c r="F1160" s="5">
        <v>26173.3925672115</v>
      </c>
      <c r="G1160" s="5">
        <v>28385.363193020501</v>
      </c>
    </row>
    <row r="1161" spans="1:7" x14ac:dyDescent="0.55000000000000004">
      <c r="A1161" s="3">
        <v>38</v>
      </c>
      <c r="B1161" s="3">
        <v>11</v>
      </c>
      <c r="C1161" s="5">
        <v>7576.4653205989698</v>
      </c>
      <c r="D1161" s="5">
        <v>5927.5389724049101</v>
      </c>
      <c r="E1161" s="5">
        <v>5106.5159412611201</v>
      </c>
      <c r="F1161" s="5">
        <v>4617.98702029171</v>
      </c>
      <c r="G1161" s="5">
        <v>4735.0236193974497</v>
      </c>
    </row>
    <row r="1162" spans="1:7" x14ac:dyDescent="0.55000000000000004">
      <c r="A1162" s="3">
        <v>38</v>
      </c>
      <c r="B1162" s="3">
        <v>12</v>
      </c>
      <c r="C1162" s="5">
        <v>7896.2541406734299</v>
      </c>
      <c r="D1162" s="5">
        <v>7099.59743600811</v>
      </c>
      <c r="E1162" s="5">
        <v>6928.5333670268001</v>
      </c>
      <c r="F1162" s="5">
        <v>6366.6662690997</v>
      </c>
      <c r="G1162" s="5">
        <v>6546.3579448542596</v>
      </c>
    </row>
    <row r="1163" spans="1:7" x14ac:dyDescent="0.55000000000000004">
      <c r="A1163" s="3">
        <v>38</v>
      </c>
      <c r="B1163" s="3">
        <v>13</v>
      </c>
      <c r="C1163" s="5">
        <v>1360.0772024775999</v>
      </c>
      <c r="D1163" s="5">
        <v>323.410212714213</v>
      </c>
      <c r="E1163" s="5">
        <v>228.99852384976001</v>
      </c>
      <c r="F1163" s="5">
        <v>258.66810471123603</v>
      </c>
      <c r="G1163" s="5">
        <v>535.61934373023496</v>
      </c>
    </row>
    <row r="1164" spans="1:7" x14ac:dyDescent="0.55000000000000004">
      <c r="A1164" s="3">
        <v>38</v>
      </c>
      <c r="B1164" s="3">
        <v>14</v>
      </c>
      <c r="C1164" s="5">
        <v>19734.2855565791</v>
      </c>
      <c r="D1164" s="5">
        <v>21716.7524773443</v>
      </c>
      <c r="E1164" s="5">
        <v>23537.780723998399</v>
      </c>
      <c r="F1164" s="5">
        <v>23557.146867968499</v>
      </c>
      <c r="G1164" s="5">
        <v>26798.6526315995</v>
      </c>
    </row>
    <row r="1165" spans="1:7" x14ac:dyDescent="0.55000000000000004">
      <c r="A1165" s="3">
        <v>38</v>
      </c>
      <c r="B1165" s="3">
        <v>15</v>
      </c>
      <c r="C1165" s="5">
        <v>6622.5817967252997</v>
      </c>
      <c r="D1165" s="5">
        <v>6162.5535254773604</v>
      </c>
      <c r="E1165" s="5">
        <v>5548.3869801242199</v>
      </c>
      <c r="F1165" s="5">
        <v>4533.81738082833</v>
      </c>
      <c r="G1165" s="5">
        <v>4472.4720892777004</v>
      </c>
    </row>
    <row r="1166" spans="1:7" x14ac:dyDescent="0.55000000000000004">
      <c r="A1166" s="3">
        <v>38</v>
      </c>
      <c r="B1166" s="3">
        <v>16</v>
      </c>
      <c r="C1166" s="5">
        <v>18001.5707319174</v>
      </c>
      <c r="D1166" s="5">
        <v>18929.180201716499</v>
      </c>
      <c r="E1166" s="5">
        <v>20701.910190722399</v>
      </c>
      <c r="F1166" s="5">
        <v>17761.8168629053</v>
      </c>
      <c r="G1166" s="5">
        <v>19026.753221703599</v>
      </c>
    </row>
    <row r="1167" spans="1:7" x14ac:dyDescent="0.55000000000000004">
      <c r="A1167" s="3">
        <v>38</v>
      </c>
      <c r="B1167" s="3">
        <v>17</v>
      </c>
      <c r="C1167" s="5">
        <v>18540.2455537188</v>
      </c>
      <c r="D1167" s="5">
        <v>15027.9098968092</v>
      </c>
      <c r="E1167" s="5">
        <v>13914.1555456443</v>
      </c>
      <c r="F1167" s="5">
        <v>14673.480840374999</v>
      </c>
      <c r="G1167" s="5">
        <v>12055.3464535684</v>
      </c>
    </row>
    <row r="1168" spans="1:7" x14ac:dyDescent="0.55000000000000004">
      <c r="A1168" s="3">
        <v>38</v>
      </c>
      <c r="B1168" s="3">
        <v>18</v>
      </c>
      <c r="C1168" s="5">
        <v>111585.07512478701</v>
      </c>
      <c r="D1168" s="5">
        <v>107403.839193479</v>
      </c>
      <c r="E1168" s="5">
        <v>105040.491516711</v>
      </c>
      <c r="F1168" s="5">
        <v>103349.523406757</v>
      </c>
      <c r="G1168" s="5">
        <v>102249.34340862199</v>
      </c>
    </row>
    <row r="1169" spans="1:7" x14ac:dyDescent="0.55000000000000004">
      <c r="A1169" s="3">
        <v>38</v>
      </c>
      <c r="B1169" s="3">
        <v>19</v>
      </c>
      <c r="C1169" s="5">
        <v>68009.151116173496</v>
      </c>
      <c r="D1169" s="5">
        <v>58494.587330599097</v>
      </c>
      <c r="E1169" s="5">
        <v>54498.247663209702</v>
      </c>
      <c r="F1169" s="5">
        <v>55349.119215278901</v>
      </c>
      <c r="G1169" s="5">
        <v>53066.436450289497</v>
      </c>
    </row>
    <row r="1170" spans="1:7" x14ac:dyDescent="0.55000000000000004">
      <c r="A1170" s="3">
        <v>38</v>
      </c>
      <c r="B1170" s="3">
        <v>20</v>
      </c>
      <c r="C1170" s="5">
        <v>154048.477127563</v>
      </c>
      <c r="D1170" s="5">
        <v>126016.06414657499</v>
      </c>
      <c r="E1170" s="5">
        <v>117327.256763071</v>
      </c>
      <c r="F1170" s="5">
        <v>109502.784212164</v>
      </c>
      <c r="G1170" s="5">
        <v>111714.31442789899</v>
      </c>
    </row>
    <row r="1171" spans="1:7" x14ac:dyDescent="0.55000000000000004">
      <c r="A1171" s="3">
        <v>38</v>
      </c>
      <c r="B1171" s="3">
        <v>21</v>
      </c>
      <c r="C1171" s="5">
        <v>78657.786627649402</v>
      </c>
      <c r="D1171" s="5">
        <v>71979.912410347504</v>
      </c>
      <c r="E1171" s="5">
        <v>78733.267440419702</v>
      </c>
      <c r="F1171" s="5">
        <v>76986.986604624602</v>
      </c>
      <c r="G1171" s="5">
        <v>81027.078736118405</v>
      </c>
    </row>
    <row r="1172" spans="1:7" x14ac:dyDescent="0.55000000000000004">
      <c r="A1172" s="3">
        <v>38</v>
      </c>
      <c r="B1172" s="3">
        <v>22</v>
      </c>
      <c r="C1172" s="5">
        <v>74111.321459267696</v>
      </c>
      <c r="D1172" s="5">
        <v>77069.877334877005</v>
      </c>
      <c r="E1172" s="5">
        <v>63069.137866159101</v>
      </c>
      <c r="F1172" s="5">
        <v>55053.064484532901</v>
      </c>
      <c r="G1172" s="5">
        <v>52255.601484539402</v>
      </c>
    </row>
    <row r="1173" spans="1:7" x14ac:dyDescent="0.55000000000000004">
      <c r="A1173" s="3">
        <v>38</v>
      </c>
      <c r="B1173" s="3">
        <v>23</v>
      </c>
      <c r="C1173" s="5">
        <v>5292.3211833467703</v>
      </c>
      <c r="D1173" s="5">
        <v>5618.0040937726399</v>
      </c>
      <c r="E1173" s="5">
        <v>5008.9783253995101</v>
      </c>
      <c r="F1173" s="5">
        <v>4852.7665832636203</v>
      </c>
      <c r="G1173" s="5">
        <v>6271.3063917899499</v>
      </c>
    </row>
    <row r="1174" spans="1:7" x14ac:dyDescent="0.55000000000000004">
      <c r="A1174" s="3">
        <v>38</v>
      </c>
      <c r="B1174" s="3">
        <v>24</v>
      </c>
      <c r="C1174" s="5">
        <v>10427.448788376099</v>
      </c>
      <c r="D1174" s="5">
        <v>7969.3141625300004</v>
      </c>
      <c r="E1174" s="5">
        <v>7490.4945946918097</v>
      </c>
      <c r="F1174" s="5">
        <v>7599.4246849127903</v>
      </c>
      <c r="G1174" s="5">
        <v>8479.6984708479795</v>
      </c>
    </row>
    <row r="1175" spans="1:7" x14ac:dyDescent="0.55000000000000004">
      <c r="A1175" s="3">
        <v>38</v>
      </c>
      <c r="B1175" s="3">
        <v>25</v>
      </c>
      <c r="C1175" s="5">
        <v>29293.937078849402</v>
      </c>
      <c r="D1175" s="5">
        <v>24596.87129951</v>
      </c>
      <c r="E1175" s="5">
        <v>26355.452801351301</v>
      </c>
      <c r="F1175" s="5">
        <v>27765.2568119805</v>
      </c>
      <c r="G1175" s="5">
        <v>26866.3786737101</v>
      </c>
    </row>
    <row r="1176" spans="1:7" x14ac:dyDescent="0.55000000000000004">
      <c r="A1176" s="3">
        <v>38</v>
      </c>
      <c r="B1176" s="3">
        <v>26</v>
      </c>
      <c r="C1176" s="5">
        <v>10986.895712326301</v>
      </c>
      <c r="D1176" s="5">
        <v>10914.011984147999</v>
      </c>
      <c r="E1176" s="5">
        <v>12095.922652981901</v>
      </c>
      <c r="F1176" s="5">
        <v>10664.970443795901</v>
      </c>
      <c r="G1176" s="5">
        <v>11753.5627047034</v>
      </c>
    </row>
    <row r="1177" spans="1:7" x14ac:dyDescent="0.55000000000000004">
      <c r="A1177" s="3">
        <v>38</v>
      </c>
      <c r="B1177" s="3">
        <v>27</v>
      </c>
      <c r="C1177" s="5">
        <v>72804.858262775102</v>
      </c>
      <c r="D1177" s="5">
        <v>71844.030933576199</v>
      </c>
      <c r="E1177" s="5">
        <v>82389.987304589595</v>
      </c>
      <c r="F1177" s="5">
        <v>64265.257551200099</v>
      </c>
      <c r="G1177" s="5">
        <v>77131.620394561294</v>
      </c>
    </row>
    <row r="1178" spans="1:7" x14ac:dyDescent="0.55000000000000004">
      <c r="A1178" s="3">
        <v>38</v>
      </c>
      <c r="B1178" s="3">
        <v>28</v>
      </c>
      <c r="C1178" s="5">
        <v>45810.817804430102</v>
      </c>
      <c r="D1178" s="5">
        <v>45620.117543135202</v>
      </c>
      <c r="E1178" s="5">
        <v>45122.031576486399</v>
      </c>
      <c r="F1178" s="5">
        <v>45359.600065849001</v>
      </c>
      <c r="G1178" s="5">
        <v>46042.809923516201</v>
      </c>
    </row>
    <row r="1179" spans="1:7" x14ac:dyDescent="0.55000000000000004">
      <c r="A1179" s="3">
        <v>38</v>
      </c>
      <c r="B1179" s="3">
        <v>29</v>
      </c>
      <c r="C1179" s="5">
        <v>52311.841779942697</v>
      </c>
      <c r="D1179" s="5">
        <v>56169.750585609298</v>
      </c>
      <c r="E1179" s="5">
        <v>45266.492629097898</v>
      </c>
      <c r="F1179" s="5">
        <v>50261.734449574702</v>
      </c>
      <c r="G1179" s="5">
        <v>60982.726399906998</v>
      </c>
    </row>
    <row r="1180" spans="1:7" x14ac:dyDescent="0.55000000000000004">
      <c r="A1180" s="3">
        <v>38</v>
      </c>
      <c r="B1180" s="3">
        <v>30</v>
      </c>
      <c r="C1180" s="5">
        <v>156257.32806766301</v>
      </c>
      <c r="D1180" s="5">
        <v>182120.871897907</v>
      </c>
      <c r="E1180" s="5">
        <v>168354.96893760699</v>
      </c>
      <c r="F1180" s="5">
        <v>180767.55944136801</v>
      </c>
      <c r="G1180" s="5">
        <v>188487.35279699299</v>
      </c>
    </row>
    <row r="1181" spans="1:7" x14ac:dyDescent="0.55000000000000004">
      <c r="A1181" s="3">
        <v>38</v>
      </c>
      <c r="B1181" s="3">
        <v>31</v>
      </c>
      <c r="C1181" s="5">
        <v>97434.872481016195</v>
      </c>
      <c r="D1181" s="5">
        <v>89614.109884045596</v>
      </c>
      <c r="E1181" s="5">
        <v>82510.035486657202</v>
      </c>
      <c r="F1181" s="5">
        <v>76455.527411788702</v>
      </c>
      <c r="G1181" s="5">
        <v>72056.378800592996</v>
      </c>
    </row>
    <row r="1182" spans="1:7" x14ac:dyDescent="0.55000000000000004">
      <c r="A1182" s="3">
        <v>39</v>
      </c>
      <c r="B1182" s="3">
        <v>1</v>
      </c>
      <c r="C1182" s="5">
        <v>80124.121111158296</v>
      </c>
      <c r="D1182" s="5">
        <v>71280.124206607506</v>
      </c>
      <c r="E1182" s="5">
        <v>62977.643966660697</v>
      </c>
      <c r="F1182" s="5">
        <v>60160.944698185398</v>
      </c>
      <c r="G1182" s="5">
        <v>54372.5361137812</v>
      </c>
    </row>
    <row r="1183" spans="1:7" x14ac:dyDescent="0.55000000000000004">
      <c r="A1183" s="3">
        <v>39</v>
      </c>
      <c r="B1183" s="3">
        <v>2</v>
      </c>
      <c r="C1183" s="5">
        <v>1314.4615532580999</v>
      </c>
      <c r="D1183" s="5">
        <v>1395.6677323036199</v>
      </c>
      <c r="E1183" s="5">
        <v>1238.5252065827799</v>
      </c>
      <c r="F1183" s="5">
        <v>1074.1479550409199</v>
      </c>
      <c r="G1183" s="5">
        <v>1290.5849378435701</v>
      </c>
    </row>
    <row r="1184" spans="1:7" x14ac:dyDescent="0.55000000000000004">
      <c r="A1184" s="3">
        <v>39</v>
      </c>
      <c r="B1184" s="3">
        <v>3</v>
      </c>
      <c r="C1184" s="5">
        <v>17064.706522929999</v>
      </c>
      <c r="D1184" s="5">
        <v>14322.815168957701</v>
      </c>
      <c r="E1184" s="5">
        <v>15962.492912632901</v>
      </c>
      <c r="F1184" s="5">
        <v>13564.674885938</v>
      </c>
      <c r="G1184" s="5">
        <v>12368.1071788953</v>
      </c>
    </row>
    <row r="1185" spans="1:7" x14ac:dyDescent="0.55000000000000004">
      <c r="A1185" s="3">
        <v>39</v>
      </c>
      <c r="B1185" s="3">
        <v>4</v>
      </c>
      <c r="C1185" s="5">
        <v>3482.3500011101701</v>
      </c>
      <c r="D1185" s="5">
        <v>3377.8578322836502</v>
      </c>
      <c r="E1185" s="5">
        <v>2735.4203022863799</v>
      </c>
      <c r="F1185" s="5">
        <v>2380.45389034952</v>
      </c>
      <c r="G1185" s="5">
        <v>2367.48064469767</v>
      </c>
    </row>
    <row r="1186" spans="1:7" x14ac:dyDescent="0.55000000000000004">
      <c r="A1186" s="3">
        <v>39</v>
      </c>
      <c r="B1186" s="3">
        <v>5</v>
      </c>
      <c r="C1186" s="5">
        <v>5522.72546827925</v>
      </c>
      <c r="D1186" s="5">
        <v>5510.2824711459898</v>
      </c>
      <c r="E1186" s="5">
        <v>6050.2538118094799</v>
      </c>
      <c r="F1186" s="5">
        <v>5460.2212685468003</v>
      </c>
      <c r="G1186" s="5">
        <v>5540.9068613398704</v>
      </c>
    </row>
    <row r="1187" spans="1:7" x14ac:dyDescent="0.55000000000000004">
      <c r="A1187" s="3">
        <v>39</v>
      </c>
      <c r="B1187" s="3">
        <v>6</v>
      </c>
      <c r="C1187" s="5">
        <v>1219.9702926740499</v>
      </c>
      <c r="D1187" s="5">
        <v>1649.7974882979299</v>
      </c>
      <c r="E1187" s="5">
        <v>1336.70256011935</v>
      </c>
      <c r="F1187" s="5">
        <v>1404.2865117159799</v>
      </c>
      <c r="G1187" s="5">
        <v>1527.5379500926899</v>
      </c>
    </row>
    <row r="1188" spans="1:7" x14ac:dyDescent="0.55000000000000004">
      <c r="A1188" s="3">
        <v>39</v>
      </c>
      <c r="B1188" s="3">
        <v>7</v>
      </c>
      <c r="C1188" s="5">
        <v>3758.6423126505902</v>
      </c>
      <c r="D1188" s="5">
        <v>4061.43090236032</v>
      </c>
      <c r="E1188" s="5">
        <v>3010.5376537488</v>
      </c>
      <c r="F1188" s="5">
        <v>2684.5410497770699</v>
      </c>
      <c r="G1188" s="5">
        <v>2641.84171163052</v>
      </c>
    </row>
    <row r="1189" spans="1:7" x14ac:dyDescent="0.55000000000000004">
      <c r="A1189" s="3">
        <v>39</v>
      </c>
      <c r="B1189" s="3">
        <v>8</v>
      </c>
      <c r="C1189" s="5">
        <v>1623.1927070485101</v>
      </c>
      <c r="D1189" s="5">
        <v>2403.5386266688201</v>
      </c>
      <c r="E1189" s="5">
        <v>2368.51752928218</v>
      </c>
      <c r="F1189" s="5">
        <v>2133.9397002722999</v>
      </c>
      <c r="G1189" s="5">
        <v>2333.50102751233</v>
      </c>
    </row>
    <row r="1190" spans="1:7" x14ac:dyDescent="0.55000000000000004">
      <c r="A1190" s="3">
        <v>39</v>
      </c>
      <c r="B1190" s="3">
        <v>9</v>
      </c>
      <c r="C1190" s="5">
        <v>3140.3925348768598</v>
      </c>
      <c r="D1190" s="5">
        <v>3513.2253351580898</v>
      </c>
      <c r="E1190" s="5">
        <v>3778.5044107542199</v>
      </c>
      <c r="F1190" s="5">
        <v>3656.4206551113498</v>
      </c>
      <c r="G1190" s="5">
        <v>3452.8222186498601</v>
      </c>
    </row>
    <row r="1191" spans="1:7" x14ac:dyDescent="0.55000000000000004">
      <c r="A1191" s="3">
        <v>39</v>
      </c>
      <c r="B1191" s="3">
        <v>10</v>
      </c>
      <c r="C1191" s="5">
        <v>7792.7055848173104</v>
      </c>
      <c r="D1191" s="5">
        <v>9650.9469062446897</v>
      </c>
      <c r="E1191" s="5">
        <v>9904.6847531907897</v>
      </c>
      <c r="F1191" s="5">
        <v>9366.7030137811307</v>
      </c>
      <c r="G1191" s="5">
        <v>10154.963796214801</v>
      </c>
    </row>
    <row r="1192" spans="1:7" x14ac:dyDescent="0.55000000000000004">
      <c r="A1192" s="3">
        <v>39</v>
      </c>
      <c r="B1192" s="3">
        <v>11</v>
      </c>
      <c r="C1192" s="5">
        <v>3257.7360115810402</v>
      </c>
      <c r="D1192" s="5">
        <v>1743.17882233813</v>
      </c>
      <c r="E1192" s="5">
        <v>1002.91039126398</v>
      </c>
      <c r="F1192" s="5">
        <v>827.36352977431295</v>
      </c>
      <c r="G1192" s="5">
        <v>785.82830130540503</v>
      </c>
    </row>
    <row r="1193" spans="1:7" x14ac:dyDescent="0.55000000000000004">
      <c r="A1193" s="3">
        <v>39</v>
      </c>
      <c r="B1193" s="3">
        <v>12</v>
      </c>
      <c r="C1193" s="5">
        <v>1704.6666495351601</v>
      </c>
      <c r="D1193" s="5">
        <v>1827.3327953432099</v>
      </c>
      <c r="E1193" s="5">
        <v>1498.6542606231801</v>
      </c>
      <c r="F1193" s="5">
        <v>1318.5352376947501</v>
      </c>
      <c r="G1193" s="5">
        <v>1426.4807355560999</v>
      </c>
    </row>
    <row r="1194" spans="1:7" x14ac:dyDescent="0.55000000000000004">
      <c r="A1194" s="3">
        <v>39</v>
      </c>
      <c r="B1194" s="3">
        <v>13</v>
      </c>
      <c r="C1194" s="5">
        <v>271.38680292014101</v>
      </c>
      <c r="D1194" s="5">
        <v>146.19986944790301</v>
      </c>
      <c r="E1194" s="5">
        <v>120.942674550834</v>
      </c>
      <c r="F1194" s="5">
        <v>111.461266766664</v>
      </c>
      <c r="G1194" s="5">
        <v>107.586156344239</v>
      </c>
    </row>
    <row r="1195" spans="1:7" x14ac:dyDescent="0.55000000000000004">
      <c r="A1195" s="3">
        <v>39</v>
      </c>
      <c r="B1195" s="3">
        <v>14</v>
      </c>
      <c r="C1195" s="5">
        <v>2118.0849748379801</v>
      </c>
      <c r="D1195" s="5">
        <v>3251.14119740666</v>
      </c>
      <c r="E1195" s="5">
        <v>2063.7088099890598</v>
      </c>
      <c r="F1195" s="5">
        <v>1869.1920062674899</v>
      </c>
      <c r="G1195" s="5">
        <v>1821.6058285937199</v>
      </c>
    </row>
    <row r="1196" spans="1:7" x14ac:dyDescent="0.55000000000000004">
      <c r="A1196" s="3">
        <v>39</v>
      </c>
      <c r="B1196" s="3">
        <v>15</v>
      </c>
      <c r="C1196" s="5">
        <v>2156.6534133625801</v>
      </c>
      <c r="D1196" s="5">
        <v>2085.23383509822</v>
      </c>
      <c r="E1196" s="5">
        <v>1952.9723955473801</v>
      </c>
      <c r="F1196" s="5">
        <v>1773.5030463405001</v>
      </c>
      <c r="G1196" s="5">
        <v>1710.9157011520899</v>
      </c>
    </row>
    <row r="1197" spans="1:7" x14ac:dyDescent="0.55000000000000004">
      <c r="A1197" s="3">
        <v>39</v>
      </c>
      <c r="B1197" s="3">
        <v>16</v>
      </c>
      <c r="C1197" s="5">
        <v>8361.3680791091592</v>
      </c>
      <c r="D1197" s="5">
        <v>7935.9213906313798</v>
      </c>
      <c r="E1197" s="5">
        <v>7921.9571240907399</v>
      </c>
      <c r="F1197" s="5">
        <v>7158.5943674021601</v>
      </c>
      <c r="G1197" s="5">
        <v>7185.9775429499095</v>
      </c>
    </row>
    <row r="1198" spans="1:7" x14ac:dyDescent="0.55000000000000004">
      <c r="A1198" s="3">
        <v>39</v>
      </c>
      <c r="B1198" s="3">
        <v>17</v>
      </c>
      <c r="C1198" s="5">
        <v>7148.3892884903798</v>
      </c>
      <c r="D1198" s="5">
        <v>6008.6772609268501</v>
      </c>
      <c r="E1198" s="5">
        <v>6361.7333510198196</v>
      </c>
      <c r="F1198" s="5">
        <v>6428.6070765472296</v>
      </c>
      <c r="G1198" s="5">
        <v>6660.0326506706597</v>
      </c>
    </row>
    <row r="1199" spans="1:7" x14ac:dyDescent="0.55000000000000004">
      <c r="A1199" s="3">
        <v>39</v>
      </c>
      <c r="B1199" s="3">
        <v>18</v>
      </c>
      <c r="C1199" s="5">
        <v>52572.739224115699</v>
      </c>
      <c r="D1199" s="5">
        <v>54447.312754384497</v>
      </c>
      <c r="E1199" s="5">
        <v>52016.272909793799</v>
      </c>
      <c r="F1199" s="5">
        <v>50433.259542738197</v>
      </c>
      <c r="G1199" s="5">
        <v>44797.632091256797</v>
      </c>
    </row>
    <row r="1200" spans="1:7" x14ac:dyDescent="0.55000000000000004">
      <c r="A1200" s="3">
        <v>39</v>
      </c>
      <c r="B1200" s="3">
        <v>19</v>
      </c>
      <c r="C1200" s="5">
        <v>30952.622681103501</v>
      </c>
      <c r="D1200" s="5">
        <v>33588.911948114699</v>
      </c>
      <c r="E1200" s="5">
        <v>26959.0850183824</v>
      </c>
      <c r="F1200" s="5">
        <v>24646.798272051099</v>
      </c>
      <c r="G1200" s="5">
        <v>26953.1580670525</v>
      </c>
    </row>
    <row r="1201" spans="1:7" x14ac:dyDescent="0.55000000000000004">
      <c r="A1201" s="3">
        <v>39</v>
      </c>
      <c r="B1201" s="3">
        <v>20</v>
      </c>
      <c r="C1201" s="5">
        <v>79407.301958452299</v>
      </c>
      <c r="D1201" s="5">
        <v>76098.207552552907</v>
      </c>
      <c r="E1201" s="5">
        <v>67078.043923636593</v>
      </c>
      <c r="F1201" s="5">
        <v>60343.734805202803</v>
      </c>
      <c r="G1201" s="5">
        <v>63696.983586489601</v>
      </c>
    </row>
    <row r="1202" spans="1:7" x14ac:dyDescent="0.55000000000000004">
      <c r="A1202" s="3">
        <v>39</v>
      </c>
      <c r="B1202" s="3">
        <v>21</v>
      </c>
      <c r="C1202" s="5">
        <v>33552.877331617397</v>
      </c>
      <c r="D1202" s="5">
        <v>33614.887698625302</v>
      </c>
      <c r="E1202" s="5">
        <v>33712.572285307098</v>
      </c>
      <c r="F1202" s="5">
        <v>29720.110149227701</v>
      </c>
      <c r="G1202" s="5">
        <v>31144.963025982601</v>
      </c>
    </row>
    <row r="1203" spans="1:7" x14ac:dyDescent="0.55000000000000004">
      <c r="A1203" s="3">
        <v>39</v>
      </c>
      <c r="B1203" s="3">
        <v>22</v>
      </c>
      <c r="C1203" s="5">
        <v>50391.609514371703</v>
      </c>
      <c r="D1203" s="5">
        <v>45442.092076663299</v>
      </c>
      <c r="E1203" s="5">
        <v>33151.129619285799</v>
      </c>
      <c r="F1203" s="5">
        <v>35622.8194392519</v>
      </c>
      <c r="G1203" s="5">
        <v>43598.178615641002</v>
      </c>
    </row>
    <row r="1204" spans="1:7" x14ac:dyDescent="0.55000000000000004">
      <c r="A1204" s="3">
        <v>39</v>
      </c>
      <c r="B1204" s="3">
        <v>23</v>
      </c>
      <c r="C1204" s="5">
        <v>3073.32107930029</v>
      </c>
      <c r="D1204" s="5">
        <v>2385.6276313348399</v>
      </c>
      <c r="E1204" s="5">
        <v>2528.8476451536799</v>
      </c>
      <c r="F1204" s="5">
        <v>2468.2251756590999</v>
      </c>
      <c r="G1204" s="5">
        <v>3153.7339379566001</v>
      </c>
    </row>
    <row r="1205" spans="1:7" x14ac:dyDescent="0.55000000000000004">
      <c r="A1205" s="3">
        <v>39</v>
      </c>
      <c r="B1205" s="3">
        <v>24</v>
      </c>
      <c r="C1205" s="5">
        <v>5411.5203824483897</v>
      </c>
      <c r="D1205" s="5">
        <v>4466.7267585617801</v>
      </c>
      <c r="E1205" s="5">
        <v>4359.5022594204102</v>
      </c>
      <c r="F1205" s="5">
        <v>4182.2557499314798</v>
      </c>
      <c r="G1205" s="5">
        <v>4811.38905157717</v>
      </c>
    </row>
    <row r="1206" spans="1:7" x14ac:dyDescent="0.55000000000000004">
      <c r="A1206" s="3">
        <v>39</v>
      </c>
      <c r="B1206" s="3">
        <v>25</v>
      </c>
      <c r="C1206" s="5">
        <v>13785.468654922401</v>
      </c>
      <c r="D1206" s="5">
        <v>13467.054700230399</v>
      </c>
      <c r="E1206" s="5">
        <v>12290.3960364958</v>
      </c>
      <c r="F1206" s="5">
        <v>12845.508045366199</v>
      </c>
      <c r="G1206" s="5">
        <v>13325.3644763391</v>
      </c>
    </row>
    <row r="1207" spans="1:7" x14ac:dyDescent="0.55000000000000004">
      <c r="A1207" s="3">
        <v>39</v>
      </c>
      <c r="B1207" s="3">
        <v>26</v>
      </c>
      <c r="C1207" s="5">
        <v>4370.3099683026303</v>
      </c>
      <c r="D1207" s="5">
        <v>3637.87932912114</v>
      </c>
      <c r="E1207" s="5">
        <v>5004.5489470652301</v>
      </c>
      <c r="F1207" s="5">
        <v>5040.7898739806196</v>
      </c>
      <c r="G1207" s="5">
        <v>5731.5514669776303</v>
      </c>
    </row>
    <row r="1208" spans="1:7" x14ac:dyDescent="0.55000000000000004">
      <c r="A1208" s="3">
        <v>39</v>
      </c>
      <c r="B1208" s="3">
        <v>27</v>
      </c>
      <c r="C1208" s="5">
        <v>28179.4955321159</v>
      </c>
      <c r="D1208" s="5">
        <v>33552.876974510298</v>
      </c>
      <c r="E1208" s="5">
        <v>38007.409953046001</v>
      </c>
      <c r="F1208" s="5">
        <v>35855.520798859099</v>
      </c>
      <c r="G1208" s="5">
        <v>38932.304848894099</v>
      </c>
    </row>
    <row r="1209" spans="1:7" x14ac:dyDescent="0.55000000000000004">
      <c r="A1209" s="3">
        <v>39</v>
      </c>
      <c r="B1209" s="3">
        <v>28</v>
      </c>
      <c r="C1209" s="5">
        <v>31185.911770061099</v>
      </c>
      <c r="D1209" s="5">
        <v>32706.056764380701</v>
      </c>
      <c r="E1209" s="5">
        <v>33609.3835107579</v>
      </c>
      <c r="F1209" s="5">
        <v>33483.349342506197</v>
      </c>
      <c r="G1209" s="5">
        <v>34035.781919302797</v>
      </c>
    </row>
    <row r="1210" spans="1:7" x14ac:dyDescent="0.55000000000000004">
      <c r="A1210" s="3">
        <v>39</v>
      </c>
      <c r="B1210" s="3">
        <v>29</v>
      </c>
      <c r="C1210" s="5">
        <v>32899.434695470503</v>
      </c>
      <c r="D1210" s="5">
        <v>29754.788911813099</v>
      </c>
      <c r="E1210" s="5">
        <v>32103.580339248601</v>
      </c>
      <c r="F1210" s="5">
        <v>29986.0674416935</v>
      </c>
      <c r="G1210" s="5">
        <v>29365.3270613153</v>
      </c>
    </row>
    <row r="1211" spans="1:7" x14ac:dyDescent="0.55000000000000004">
      <c r="A1211" s="3">
        <v>39</v>
      </c>
      <c r="B1211" s="3">
        <v>30</v>
      </c>
      <c r="C1211" s="5">
        <v>87778.310253827294</v>
      </c>
      <c r="D1211" s="5">
        <v>104581.65650132</v>
      </c>
      <c r="E1211" s="5">
        <v>110606.92886499201</v>
      </c>
      <c r="F1211" s="5">
        <v>109463.66665886799</v>
      </c>
      <c r="G1211" s="5">
        <v>118099.13069368999</v>
      </c>
    </row>
    <row r="1212" spans="1:7" x14ac:dyDescent="0.55000000000000004">
      <c r="A1212" s="3">
        <v>39</v>
      </c>
      <c r="B1212" s="3">
        <v>31</v>
      </c>
      <c r="C1212" s="5">
        <v>48257.560424317402</v>
      </c>
      <c r="D1212" s="5">
        <v>42146.679793926203</v>
      </c>
      <c r="E1212" s="5">
        <v>42508.797611836599</v>
      </c>
      <c r="F1212" s="5">
        <v>39830.823833911702</v>
      </c>
      <c r="G1212" s="5">
        <v>39704.261205729497</v>
      </c>
    </row>
    <row r="1213" spans="1:7" x14ac:dyDescent="0.55000000000000004">
      <c r="A1213" s="3">
        <v>40</v>
      </c>
      <c r="B1213" s="3">
        <v>1</v>
      </c>
      <c r="C1213" s="5">
        <v>130988.49727305101</v>
      </c>
      <c r="D1213" s="5">
        <v>115110.094699304</v>
      </c>
      <c r="E1213" s="5">
        <v>106318.92976392699</v>
      </c>
      <c r="F1213" s="5">
        <v>100625.439140766</v>
      </c>
      <c r="G1213" s="5">
        <v>93183.440665339993</v>
      </c>
    </row>
    <row r="1214" spans="1:7" x14ac:dyDescent="0.55000000000000004">
      <c r="A1214" s="3">
        <v>40</v>
      </c>
      <c r="B1214" s="3">
        <v>2</v>
      </c>
      <c r="C1214" s="5">
        <v>2631.1947553165201</v>
      </c>
      <c r="D1214" s="5">
        <v>2781.6010111150499</v>
      </c>
      <c r="E1214" s="5">
        <v>2255.1152206200099</v>
      </c>
      <c r="F1214" s="5">
        <v>2012.88369117107</v>
      </c>
      <c r="G1214" s="5">
        <v>2382.5650281011299</v>
      </c>
    </row>
    <row r="1215" spans="1:7" x14ac:dyDescent="0.55000000000000004">
      <c r="A1215" s="3">
        <v>40</v>
      </c>
      <c r="B1215" s="3">
        <v>3</v>
      </c>
      <c r="C1215" s="5">
        <v>124434.55566897</v>
      </c>
      <c r="D1215" s="5">
        <v>120476.78580162799</v>
      </c>
      <c r="E1215" s="5">
        <v>120117.315960116</v>
      </c>
      <c r="F1215" s="5">
        <v>120171.57506395799</v>
      </c>
      <c r="G1215" s="5">
        <v>104019.71307213099</v>
      </c>
    </row>
    <row r="1216" spans="1:7" x14ac:dyDescent="0.55000000000000004">
      <c r="A1216" s="3">
        <v>40</v>
      </c>
      <c r="B1216" s="3">
        <v>4</v>
      </c>
      <c r="C1216" s="5">
        <v>17089.182665404998</v>
      </c>
      <c r="D1216" s="5">
        <v>13102.920625556701</v>
      </c>
      <c r="E1216" s="5">
        <v>13017.248863169099</v>
      </c>
      <c r="F1216" s="5">
        <v>11375.842144522399</v>
      </c>
      <c r="G1216" s="5">
        <v>10767.283192307401</v>
      </c>
    </row>
    <row r="1217" spans="1:7" x14ac:dyDescent="0.55000000000000004">
      <c r="A1217" s="3">
        <v>40</v>
      </c>
      <c r="B1217" s="3">
        <v>5</v>
      </c>
      <c r="C1217" s="5">
        <v>9413.9072087630702</v>
      </c>
      <c r="D1217" s="5">
        <v>8944.4945527774908</v>
      </c>
      <c r="E1217" s="5">
        <v>9045.2138898279209</v>
      </c>
      <c r="F1217" s="5">
        <v>8648.2986571650708</v>
      </c>
      <c r="G1217" s="5">
        <v>8257.4130507265199</v>
      </c>
    </row>
    <row r="1218" spans="1:7" x14ac:dyDescent="0.55000000000000004">
      <c r="A1218" s="3">
        <v>40</v>
      </c>
      <c r="B1218" s="3">
        <v>6</v>
      </c>
      <c r="C1218" s="5">
        <v>23710.260857165998</v>
      </c>
      <c r="D1218" s="5">
        <v>22727.610222007101</v>
      </c>
      <c r="E1218" s="5">
        <v>21838.264059821198</v>
      </c>
      <c r="F1218" s="5">
        <v>22948.423046522799</v>
      </c>
      <c r="G1218" s="5">
        <v>22845.801833017202</v>
      </c>
    </row>
    <row r="1219" spans="1:7" x14ac:dyDescent="0.55000000000000004">
      <c r="A1219" s="3">
        <v>40</v>
      </c>
      <c r="B1219" s="3">
        <v>7</v>
      </c>
      <c r="C1219" s="5">
        <v>29450.908296145801</v>
      </c>
      <c r="D1219" s="5">
        <v>25460.623891746</v>
      </c>
      <c r="E1219" s="5">
        <v>26596.097433333802</v>
      </c>
      <c r="F1219" s="5">
        <v>29034.1667921687</v>
      </c>
      <c r="G1219" s="5">
        <v>28081.856778204899</v>
      </c>
    </row>
    <row r="1220" spans="1:7" x14ac:dyDescent="0.55000000000000004">
      <c r="A1220" s="3">
        <v>40</v>
      </c>
      <c r="B1220" s="3">
        <v>8</v>
      </c>
      <c r="C1220" s="5">
        <v>34877.544795766997</v>
      </c>
      <c r="D1220" s="5">
        <v>33537.024288988301</v>
      </c>
      <c r="E1220" s="5">
        <v>32269.8159481738</v>
      </c>
      <c r="F1220" s="5">
        <v>30475.8954068237</v>
      </c>
      <c r="G1220" s="5">
        <v>30175.9947041206</v>
      </c>
    </row>
    <row r="1221" spans="1:7" x14ac:dyDescent="0.55000000000000004">
      <c r="A1221" s="3">
        <v>40</v>
      </c>
      <c r="B1221" s="3">
        <v>9</v>
      </c>
      <c r="C1221" s="5">
        <v>43639.939479572298</v>
      </c>
      <c r="D1221" s="5">
        <v>47153.700967814497</v>
      </c>
      <c r="E1221" s="5">
        <v>47619.316411321699</v>
      </c>
      <c r="F1221" s="5">
        <v>42721.181586573599</v>
      </c>
      <c r="G1221" s="5">
        <v>42604.239687913599</v>
      </c>
    </row>
    <row r="1222" spans="1:7" x14ac:dyDescent="0.55000000000000004">
      <c r="A1222" s="3">
        <v>40</v>
      </c>
      <c r="B1222" s="3">
        <v>10</v>
      </c>
      <c r="C1222" s="5">
        <v>58195.534583594999</v>
      </c>
      <c r="D1222" s="5">
        <v>55405.607672583399</v>
      </c>
      <c r="E1222" s="5">
        <v>55614.491236476802</v>
      </c>
      <c r="F1222" s="5">
        <v>54660.905401872602</v>
      </c>
      <c r="G1222" s="5">
        <v>57416.891707716</v>
      </c>
    </row>
    <row r="1223" spans="1:7" x14ac:dyDescent="0.55000000000000004">
      <c r="A1223" s="3">
        <v>40</v>
      </c>
      <c r="B1223" s="3">
        <v>11</v>
      </c>
      <c r="C1223" s="5">
        <v>21376.503366200701</v>
      </c>
      <c r="D1223" s="5">
        <v>15980.260089613101</v>
      </c>
      <c r="E1223" s="5">
        <v>14735.420458017201</v>
      </c>
      <c r="F1223" s="5">
        <v>14943.473328063599</v>
      </c>
      <c r="G1223" s="5">
        <v>14741.323845549001</v>
      </c>
    </row>
    <row r="1224" spans="1:7" x14ac:dyDescent="0.55000000000000004">
      <c r="A1224" s="3">
        <v>40</v>
      </c>
      <c r="B1224" s="3">
        <v>12</v>
      </c>
      <c r="C1224" s="5">
        <v>32165.739850923899</v>
      </c>
      <c r="D1224" s="5">
        <v>29605.703216237798</v>
      </c>
      <c r="E1224" s="5">
        <v>30596.296800861001</v>
      </c>
      <c r="F1224" s="5">
        <v>28760.7673912709</v>
      </c>
      <c r="G1224" s="5">
        <v>27566.770311885699</v>
      </c>
    </row>
    <row r="1225" spans="1:7" x14ac:dyDescent="0.55000000000000004">
      <c r="A1225" s="3">
        <v>40</v>
      </c>
      <c r="B1225" s="3">
        <v>13</v>
      </c>
      <c r="C1225" s="5">
        <v>6946.8857163726398</v>
      </c>
      <c r="D1225" s="5">
        <v>4546.9346636324099</v>
      </c>
      <c r="E1225" s="5">
        <v>3906.36447284718</v>
      </c>
      <c r="F1225" s="5">
        <v>3159.4845763604499</v>
      </c>
      <c r="G1225" s="5">
        <v>2688.8502309800501</v>
      </c>
    </row>
    <row r="1226" spans="1:7" x14ac:dyDescent="0.55000000000000004">
      <c r="A1226" s="3">
        <v>40</v>
      </c>
      <c r="B1226" s="3">
        <v>14</v>
      </c>
      <c r="C1226" s="5">
        <v>47313.806021803903</v>
      </c>
      <c r="D1226" s="5">
        <v>53809.031892123101</v>
      </c>
      <c r="E1226" s="5">
        <v>58969.962178145201</v>
      </c>
      <c r="F1226" s="5">
        <v>59413.878142416797</v>
      </c>
      <c r="G1226" s="5">
        <v>61346.230339013397</v>
      </c>
    </row>
    <row r="1227" spans="1:7" x14ac:dyDescent="0.55000000000000004">
      <c r="A1227" s="3">
        <v>40</v>
      </c>
      <c r="B1227" s="3">
        <v>15</v>
      </c>
      <c r="C1227" s="5">
        <v>30286.677310705902</v>
      </c>
      <c r="D1227" s="5">
        <v>25805.1946813504</v>
      </c>
      <c r="E1227" s="5">
        <v>28669.530912689799</v>
      </c>
      <c r="F1227" s="5">
        <v>25457.41185361</v>
      </c>
      <c r="G1227" s="5">
        <v>26660.4403687831</v>
      </c>
    </row>
    <row r="1228" spans="1:7" x14ac:dyDescent="0.55000000000000004">
      <c r="A1228" s="3">
        <v>40</v>
      </c>
      <c r="B1228" s="3">
        <v>16</v>
      </c>
      <c r="C1228" s="5">
        <v>74521.925861006093</v>
      </c>
      <c r="D1228" s="5">
        <v>71355.654894028703</v>
      </c>
      <c r="E1228" s="5">
        <v>69945.689318076998</v>
      </c>
      <c r="F1228" s="5">
        <v>65717.709098895793</v>
      </c>
      <c r="G1228" s="5">
        <v>67729.824444390804</v>
      </c>
    </row>
    <row r="1229" spans="1:7" x14ac:dyDescent="0.55000000000000004">
      <c r="A1229" s="3">
        <v>40</v>
      </c>
      <c r="B1229" s="3">
        <v>17</v>
      </c>
      <c r="C1229" s="5">
        <v>50860.997086276802</v>
      </c>
      <c r="D1229" s="5">
        <v>45879.724383978297</v>
      </c>
      <c r="E1229" s="5">
        <v>44674.050345808697</v>
      </c>
      <c r="F1229" s="5">
        <v>49407.425432302902</v>
      </c>
      <c r="G1229" s="5">
        <v>51936.016091741301</v>
      </c>
    </row>
    <row r="1230" spans="1:7" x14ac:dyDescent="0.55000000000000004">
      <c r="A1230" s="3">
        <v>40</v>
      </c>
      <c r="B1230" s="3">
        <v>18</v>
      </c>
      <c r="C1230" s="5">
        <v>388777.24473115598</v>
      </c>
      <c r="D1230" s="5">
        <v>378026.020986041</v>
      </c>
      <c r="E1230" s="5">
        <v>383303.789654269</v>
      </c>
      <c r="F1230" s="5">
        <v>357868.16428899398</v>
      </c>
      <c r="G1230" s="5">
        <v>363995.03412380099</v>
      </c>
    </row>
    <row r="1231" spans="1:7" x14ac:dyDescent="0.55000000000000004">
      <c r="A1231" s="3">
        <v>40</v>
      </c>
      <c r="B1231" s="3">
        <v>19</v>
      </c>
      <c r="C1231" s="5">
        <v>319883.46727526799</v>
      </c>
      <c r="D1231" s="5">
        <v>275195.49711978203</v>
      </c>
      <c r="E1231" s="5">
        <v>296221.58989003598</v>
      </c>
      <c r="F1231" s="5">
        <v>283183.508895415</v>
      </c>
      <c r="G1231" s="5">
        <v>306386.68812118302</v>
      </c>
    </row>
    <row r="1232" spans="1:7" x14ac:dyDescent="0.55000000000000004">
      <c r="A1232" s="3">
        <v>40</v>
      </c>
      <c r="B1232" s="3">
        <v>20</v>
      </c>
      <c r="C1232" s="5">
        <v>518835.54283855599</v>
      </c>
      <c r="D1232" s="5">
        <v>444804.05111310497</v>
      </c>
      <c r="E1232" s="5">
        <v>446432.14630466001</v>
      </c>
      <c r="F1232" s="5">
        <v>400965.95728741802</v>
      </c>
      <c r="G1232" s="5">
        <v>452216.640699148</v>
      </c>
    </row>
    <row r="1233" spans="1:7" x14ac:dyDescent="0.55000000000000004">
      <c r="A1233" s="3">
        <v>40</v>
      </c>
      <c r="B1233" s="3">
        <v>21</v>
      </c>
      <c r="C1233" s="5">
        <v>311951.04060662602</v>
      </c>
      <c r="D1233" s="5">
        <v>345810.57579870999</v>
      </c>
      <c r="E1233" s="5">
        <v>351266.87772813701</v>
      </c>
      <c r="F1233" s="5">
        <v>331202.11931946297</v>
      </c>
      <c r="G1233" s="5">
        <v>330051.97419909399</v>
      </c>
    </row>
    <row r="1234" spans="1:7" x14ac:dyDescent="0.55000000000000004">
      <c r="A1234" s="3">
        <v>40</v>
      </c>
      <c r="B1234" s="3">
        <v>22</v>
      </c>
      <c r="C1234" s="5">
        <v>272654.59607788298</v>
      </c>
      <c r="D1234" s="5">
        <v>275572.43912257999</v>
      </c>
      <c r="E1234" s="5">
        <v>227816.56193309801</v>
      </c>
      <c r="F1234" s="5">
        <v>232277.95039966801</v>
      </c>
      <c r="G1234" s="5">
        <v>270956.887996045</v>
      </c>
    </row>
    <row r="1235" spans="1:7" x14ac:dyDescent="0.55000000000000004">
      <c r="A1235" s="3">
        <v>40</v>
      </c>
      <c r="B1235" s="3">
        <v>23</v>
      </c>
      <c r="C1235" s="5">
        <v>21636.893507368499</v>
      </c>
      <c r="D1235" s="5">
        <v>22216.7156911069</v>
      </c>
      <c r="E1235" s="5">
        <v>27979.418169899898</v>
      </c>
      <c r="F1235" s="5">
        <v>28636.8787798341</v>
      </c>
      <c r="G1235" s="5">
        <v>33093.510635169099</v>
      </c>
    </row>
    <row r="1236" spans="1:7" x14ac:dyDescent="0.55000000000000004">
      <c r="A1236" s="3">
        <v>40</v>
      </c>
      <c r="B1236" s="3">
        <v>24</v>
      </c>
      <c r="C1236" s="5">
        <v>81243.725794829006</v>
      </c>
      <c r="D1236" s="5">
        <v>72999.139663458394</v>
      </c>
      <c r="E1236" s="5">
        <v>86042.616153705807</v>
      </c>
      <c r="F1236" s="5">
        <v>91084.831218354593</v>
      </c>
      <c r="G1236" s="5">
        <v>89738.808519447804</v>
      </c>
    </row>
    <row r="1237" spans="1:7" x14ac:dyDescent="0.55000000000000004">
      <c r="A1237" s="3">
        <v>40</v>
      </c>
      <c r="B1237" s="3">
        <v>25</v>
      </c>
      <c r="C1237" s="5">
        <v>102736.16933216</v>
      </c>
      <c r="D1237" s="5">
        <v>100517.38343786899</v>
      </c>
      <c r="E1237" s="5">
        <v>98890.776824571702</v>
      </c>
      <c r="F1237" s="5">
        <v>92900.242741669004</v>
      </c>
      <c r="G1237" s="5">
        <v>88558.912436456594</v>
      </c>
    </row>
    <row r="1238" spans="1:7" x14ac:dyDescent="0.55000000000000004">
      <c r="A1238" s="3">
        <v>40</v>
      </c>
      <c r="B1238" s="3">
        <v>26</v>
      </c>
      <c r="C1238" s="5">
        <v>68309.686983719701</v>
      </c>
      <c r="D1238" s="5">
        <v>70820.678417046802</v>
      </c>
      <c r="E1238" s="5">
        <v>78620.644952326504</v>
      </c>
      <c r="F1238" s="5">
        <v>78207.375446134407</v>
      </c>
      <c r="G1238" s="5">
        <v>83591.153551803305</v>
      </c>
    </row>
    <row r="1239" spans="1:7" x14ac:dyDescent="0.55000000000000004">
      <c r="A1239" s="3">
        <v>40</v>
      </c>
      <c r="B1239" s="3">
        <v>27</v>
      </c>
      <c r="C1239" s="5">
        <v>304771.20711568999</v>
      </c>
      <c r="D1239" s="5">
        <v>376158.03390896699</v>
      </c>
      <c r="E1239" s="5">
        <v>430169.71693703998</v>
      </c>
      <c r="F1239" s="5">
        <v>399398.56652156002</v>
      </c>
      <c r="G1239" s="5">
        <v>446382.68286409398</v>
      </c>
    </row>
    <row r="1240" spans="1:7" x14ac:dyDescent="0.55000000000000004">
      <c r="A1240" s="3">
        <v>40</v>
      </c>
      <c r="B1240" s="3">
        <v>28</v>
      </c>
      <c r="C1240" s="5">
        <v>164345.48720962799</v>
      </c>
      <c r="D1240" s="5">
        <v>165619.69767917899</v>
      </c>
      <c r="E1240" s="5">
        <v>172426.63514163901</v>
      </c>
      <c r="F1240" s="5">
        <v>171495.81406090301</v>
      </c>
      <c r="G1240" s="5">
        <v>173769.10586862799</v>
      </c>
    </row>
    <row r="1241" spans="1:7" x14ac:dyDescent="0.55000000000000004">
      <c r="A1241" s="3">
        <v>40</v>
      </c>
      <c r="B1241" s="3">
        <v>29</v>
      </c>
      <c r="C1241" s="5">
        <v>154564.41030825701</v>
      </c>
      <c r="D1241" s="5">
        <v>166799.771870133</v>
      </c>
      <c r="E1241" s="5">
        <v>146690.80484220601</v>
      </c>
      <c r="F1241" s="5">
        <v>156395.12128661</v>
      </c>
      <c r="G1241" s="5">
        <v>185048.11676816799</v>
      </c>
    </row>
    <row r="1242" spans="1:7" x14ac:dyDescent="0.55000000000000004">
      <c r="A1242" s="3">
        <v>40</v>
      </c>
      <c r="B1242" s="3">
        <v>30</v>
      </c>
      <c r="C1242" s="5">
        <v>529817.93883994303</v>
      </c>
      <c r="D1242" s="5">
        <v>594813.92207696696</v>
      </c>
      <c r="E1242" s="5">
        <v>597444.74909908499</v>
      </c>
      <c r="F1242" s="5">
        <v>624676.28210759896</v>
      </c>
      <c r="G1242" s="5">
        <v>683430.56181881705</v>
      </c>
    </row>
    <row r="1243" spans="1:7" x14ac:dyDescent="0.55000000000000004">
      <c r="A1243" s="3">
        <v>40</v>
      </c>
      <c r="B1243" s="3">
        <v>31</v>
      </c>
      <c r="C1243" s="5">
        <v>319032.91206075001</v>
      </c>
      <c r="D1243" s="5">
        <v>291935.12674879201</v>
      </c>
      <c r="E1243" s="5">
        <v>295759.91657819803</v>
      </c>
      <c r="F1243" s="5">
        <v>278974.882386991</v>
      </c>
      <c r="G1243" s="5">
        <v>268300.09602590097</v>
      </c>
    </row>
    <row r="1244" spans="1:7" x14ac:dyDescent="0.55000000000000004">
      <c r="A1244" s="3">
        <v>41</v>
      </c>
      <c r="B1244" s="3">
        <v>1</v>
      </c>
      <c r="C1244" s="5">
        <v>75227.4092198781</v>
      </c>
      <c r="D1244" s="5">
        <v>65542.330891484802</v>
      </c>
      <c r="E1244" s="5">
        <v>60463.861870565503</v>
      </c>
      <c r="F1244" s="5">
        <v>54187.171797404902</v>
      </c>
      <c r="G1244" s="5">
        <v>48706.936769735599</v>
      </c>
    </row>
    <row r="1245" spans="1:7" x14ac:dyDescent="0.55000000000000004">
      <c r="A1245" s="3">
        <v>41</v>
      </c>
      <c r="B1245" s="3">
        <v>2</v>
      </c>
      <c r="C1245" s="5">
        <v>827.89474431952704</v>
      </c>
      <c r="D1245" s="5">
        <v>536.14506431039001</v>
      </c>
      <c r="E1245" s="5">
        <v>467.20755086327603</v>
      </c>
      <c r="F1245" s="5">
        <v>481.69310035536802</v>
      </c>
      <c r="G1245" s="5">
        <v>495.94317550302901</v>
      </c>
    </row>
    <row r="1246" spans="1:7" x14ac:dyDescent="0.55000000000000004">
      <c r="A1246" s="3">
        <v>41</v>
      </c>
      <c r="B1246" s="3">
        <v>3</v>
      </c>
      <c r="C1246" s="5">
        <v>38836.917140629601</v>
      </c>
      <c r="D1246" s="5">
        <v>40349.0824847111</v>
      </c>
      <c r="E1246" s="5">
        <v>39983.154966275797</v>
      </c>
      <c r="F1246" s="5">
        <v>37288.287872385998</v>
      </c>
      <c r="G1246" s="5">
        <v>38144.830318087603</v>
      </c>
    </row>
    <row r="1247" spans="1:7" x14ac:dyDescent="0.55000000000000004">
      <c r="A1247" s="3">
        <v>41</v>
      </c>
      <c r="B1247" s="3">
        <v>4</v>
      </c>
      <c r="C1247" s="5">
        <v>7221.1210720127601</v>
      </c>
      <c r="D1247" s="5">
        <v>6249.4341917798602</v>
      </c>
      <c r="E1247" s="5">
        <v>5494.8581066230799</v>
      </c>
      <c r="F1247" s="5">
        <v>4855.3033916286604</v>
      </c>
      <c r="G1247" s="5">
        <v>4826.4038687061602</v>
      </c>
    </row>
    <row r="1248" spans="1:7" x14ac:dyDescent="0.55000000000000004">
      <c r="A1248" s="3">
        <v>41</v>
      </c>
      <c r="B1248" s="3">
        <v>5</v>
      </c>
      <c r="C1248" s="5">
        <v>3594.64963662625</v>
      </c>
      <c r="D1248" s="5">
        <v>3304.6261032615498</v>
      </c>
      <c r="E1248" s="5">
        <v>3467.16727676767</v>
      </c>
      <c r="F1248" s="5">
        <v>3342.1559265994601</v>
      </c>
      <c r="G1248" s="5">
        <v>3365.1850277845101</v>
      </c>
    </row>
    <row r="1249" spans="1:7" x14ac:dyDescent="0.55000000000000004">
      <c r="A1249" s="3">
        <v>41</v>
      </c>
      <c r="B1249" s="3">
        <v>6</v>
      </c>
      <c r="C1249" s="5">
        <v>4946.5192173588603</v>
      </c>
      <c r="D1249" s="5">
        <v>6346.7500528827804</v>
      </c>
      <c r="E1249" s="5">
        <v>6246.0672491605401</v>
      </c>
      <c r="F1249" s="5">
        <v>6157.2419102467202</v>
      </c>
      <c r="G1249" s="5">
        <v>6189.9756201373002</v>
      </c>
    </row>
    <row r="1250" spans="1:7" x14ac:dyDescent="0.55000000000000004">
      <c r="A1250" s="3">
        <v>41</v>
      </c>
      <c r="B1250" s="3">
        <v>7</v>
      </c>
      <c r="C1250" s="5">
        <v>11381.1007307047</v>
      </c>
      <c r="D1250" s="5">
        <v>10230.347754234401</v>
      </c>
      <c r="E1250" s="5">
        <v>8862.5354873129509</v>
      </c>
      <c r="F1250" s="5">
        <v>8483.9654085752809</v>
      </c>
      <c r="G1250" s="5">
        <v>8189.1270307540999</v>
      </c>
    </row>
    <row r="1251" spans="1:7" x14ac:dyDescent="0.55000000000000004">
      <c r="A1251" s="3">
        <v>41</v>
      </c>
      <c r="B1251" s="3">
        <v>8</v>
      </c>
      <c r="C1251" s="5">
        <v>3511.4570052826798</v>
      </c>
      <c r="D1251" s="5">
        <v>3383.5891850380199</v>
      </c>
      <c r="E1251" s="5">
        <v>4056.08362160965</v>
      </c>
      <c r="F1251" s="5">
        <v>4022.7241359303198</v>
      </c>
      <c r="G1251" s="5">
        <v>4562.9581889765504</v>
      </c>
    </row>
    <row r="1252" spans="1:7" x14ac:dyDescent="0.55000000000000004">
      <c r="A1252" s="3">
        <v>41</v>
      </c>
      <c r="B1252" s="3">
        <v>9</v>
      </c>
      <c r="C1252" s="5">
        <v>8769.0784167105503</v>
      </c>
      <c r="D1252" s="5">
        <v>8806.4699710199202</v>
      </c>
      <c r="E1252" s="5">
        <v>8550.2106150096897</v>
      </c>
      <c r="F1252" s="5">
        <v>8045.2689430990404</v>
      </c>
      <c r="G1252" s="5">
        <v>9152.2781795780702</v>
      </c>
    </row>
    <row r="1253" spans="1:7" x14ac:dyDescent="0.55000000000000004">
      <c r="A1253" s="3">
        <v>41</v>
      </c>
      <c r="B1253" s="3">
        <v>10</v>
      </c>
      <c r="C1253" s="5">
        <v>10655.205907658001</v>
      </c>
      <c r="D1253" s="5">
        <v>11678.4702605313</v>
      </c>
      <c r="E1253" s="5">
        <v>12175.5407713115</v>
      </c>
      <c r="F1253" s="5">
        <v>11223.012923357101</v>
      </c>
      <c r="G1253" s="5">
        <v>11600.9594254312</v>
      </c>
    </row>
    <row r="1254" spans="1:7" x14ac:dyDescent="0.55000000000000004">
      <c r="A1254" s="3">
        <v>41</v>
      </c>
      <c r="B1254" s="3">
        <v>11</v>
      </c>
      <c r="C1254" s="5">
        <v>11774.948892759499</v>
      </c>
      <c r="D1254" s="5">
        <v>8968.2691032296498</v>
      </c>
      <c r="E1254" s="5">
        <v>9338.3695558795607</v>
      </c>
      <c r="F1254" s="5">
        <v>9001.3050704774396</v>
      </c>
      <c r="G1254" s="5">
        <v>9437.1558298986802</v>
      </c>
    </row>
    <row r="1255" spans="1:7" x14ac:dyDescent="0.55000000000000004">
      <c r="A1255" s="3">
        <v>41</v>
      </c>
      <c r="B1255" s="3">
        <v>12</v>
      </c>
      <c r="C1255" s="5">
        <v>9984.2324572529906</v>
      </c>
      <c r="D1255" s="5">
        <v>8516.9165919872703</v>
      </c>
      <c r="E1255" s="5">
        <v>9273.4224006422592</v>
      </c>
      <c r="F1255" s="5">
        <v>9567.18082041661</v>
      </c>
      <c r="G1255" s="5">
        <v>8706.9253283792095</v>
      </c>
    </row>
    <row r="1256" spans="1:7" x14ac:dyDescent="0.55000000000000004">
      <c r="A1256" s="3">
        <v>41</v>
      </c>
      <c r="B1256" s="3">
        <v>13</v>
      </c>
      <c r="C1256" s="5">
        <v>1326.9395277404799</v>
      </c>
      <c r="D1256" s="5">
        <v>1880.3889611345301</v>
      </c>
      <c r="E1256" s="5">
        <v>1004.72819200575</v>
      </c>
      <c r="F1256" s="5">
        <v>721.28500651807201</v>
      </c>
      <c r="G1256" s="5">
        <v>721.69999404210296</v>
      </c>
    </row>
    <row r="1257" spans="1:7" x14ac:dyDescent="0.55000000000000004">
      <c r="A1257" s="3">
        <v>41</v>
      </c>
      <c r="B1257" s="3">
        <v>14</v>
      </c>
      <c r="C1257" s="5">
        <v>8722.0631548232304</v>
      </c>
      <c r="D1257" s="5">
        <v>10428.602074808699</v>
      </c>
      <c r="E1257" s="5">
        <v>10365.319912327601</v>
      </c>
      <c r="F1257" s="5">
        <v>9919.8318700460495</v>
      </c>
      <c r="G1257" s="5">
        <v>9494.4736990218207</v>
      </c>
    </row>
    <row r="1258" spans="1:7" x14ac:dyDescent="0.55000000000000004">
      <c r="A1258" s="3">
        <v>41</v>
      </c>
      <c r="B1258" s="3">
        <v>15</v>
      </c>
      <c r="C1258" s="5">
        <v>3623.2844899974002</v>
      </c>
      <c r="D1258" s="5">
        <v>3657.5745683371902</v>
      </c>
      <c r="E1258" s="5">
        <v>2964.7181892767799</v>
      </c>
      <c r="F1258" s="5">
        <v>2613.1358059858799</v>
      </c>
      <c r="G1258" s="5">
        <v>2547.3663770436401</v>
      </c>
    </row>
    <row r="1259" spans="1:7" x14ac:dyDescent="0.55000000000000004">
      <c r="A1259" s="3">
        <v>41</v>
      </c>
      <c r="B1259" s="3">
        <v>16</v>
      </c>
      <c r="C1259" s="5">
        <v>18410.048249261199</v>
      </c>
      <c r="D1259" s="5">
        <v>16012.282752232501</v>
      </c>
      <c r="E1259" s="5">
        <v>17212.2643246964</v>
      </c>
      <c r="F1259" s="5">
        <v>15874.1416189506</v>
      </c>
      <c r="G1259" s="5">
        <v>15723.371233232099</v>
      </c>
    </row>
    <row r="1260" spans="1:7" x14ac:dyDescent="0.55000000000000004">
      <c r="A1260" s="3">
        <v>41</v>
      </c>
      <c r="B1260" s="3">
        <v>17</v>
      </c>
      <c r="C1260" s="5">
        <v>11097.459329954099</v>
      </c>
      <c r="D1260" s="5">
        <v>9445.0109192563705</v>
      </c>
      <c r="E1260" s="5">
        <v>10298.835428530299</v>
      </c>
      <c r="F1260" s="5">
        <v>9430.4360142452497</v>
      </c>
      <c r="G1260" s="5">
        <v>10681.2662203974</v>
      </c>
    </row>
    <row r="1261" spans="1:7" x14ac:dyDescent="0.55000000000000004">
      <c r="A1261" s="3">
        <v>41</v>
      </c>
      <c r="B1261" s="3">
        <v>18</v>
      </c>
      <c r="C1261" s="5">
        <v>71665.9958537528</v>
      </c>
      <c r="D1261" s="5">
        <v>70911.578466359701</v>
      </c>
      <c r="E1261" s="5">
        <v>71167.888391780201</v>
      </c>
      <c r="F1261" s="5">
        <v>70044.364120845305</v>
      </c>
      <c r="G1261" s="5">
        <v>65199.382849592097</v>
      </c>
    </row>
    <row r="1262" spans="1:7" x14ac:dyDescent="0.55000000000000004">
      <c r="A1262" s="3">
        <v>41</v>
      </c>
      <c r="B1262" s="3">
        <v>19</v>
      </c>
      <c r="C1262" s="5">
        <v>28681.527784909798</v>
      </c>
      <c r="D1262" s="5">
        <v>31729.9795176732</v>
      </c>
      <c r="E1262" s="5">
        <v>28076.390236324401</v>
      </c>
      <c r="F1262" s="5">
        <v>28043.400113878201</v>
      </c>
      <c r="G1262" s="5">
        <v>31741.090236296499</v>
      </c>
    </row>
    <row r="1263" spans="1:7" x14ac:dyDescent="0.55000000000000004">
      <c r="A1263" s="3">
        <v>41</v>
      </c>
      <c r="B1263" s="3">
        <v>20</v>
      </c>
      <c r="C1263" s="5">
        <v>81807.205538937997</v>
      </c>
      <c r="D1263" s="5">
        <v>80084.589344527296</v>
      </c>
      <c r="E1263" s="5">
        <v>73592.795454502106</v>
      </c>
      <c r="F1263" s="5">
        <v>67926.490412641506</v>
      </c>
      <c r="G1263" s="5">
        <v>76269.760874046493</v>
      </c>
    </row>
    <row r="1264" spans="1:7" x14ac:dyDescent="0.55000000000000004">
      <c r="A1264" s="3">
        <v>41</v>
      </c>
      <c r="B1264" s="3">
        <v>21</v>
      </c>
      <c r="C1264" s="5">
        <v>52221.774882903403</v>
      </c>
      <c r="D1264" s="5">
        <v>53081.028439205002</v>
      </c>
      <c r="E1264" s="5">
        <v>54705.103726576497</v>
      </c>
      <c r="F1264" s="5">
        <v>51274.4286938898</v>
      </c>
      <c r="G1264" s="5">
        <v>46614.877264539697</v>
      </c>
    </row>
    <row r="1265" spans="1:7" x14ac:dyDescent="0.55000000000000004">
      <c r="A1265" s="3">
        <v>41</v>
      </c>
      <c r="B1265" s="3">
        <v>22</v>
      </c>
      <c r="C1265" s="5">
        <v>60996.427347520897</v>
      </c>
      <c r="D1265" s="5">
        <v>62669.528953629502</v>
      </c>
      <c r="E1265" s="5">
        <v>56351.825631409301</v>
      </c>
      <c r="F1265" s="5">
        <v>47019.658377197899</v>
      </c>
      <c r="G1265" s="5">
        <v>41200.745677922299</v>
      </c>
    </row>
    <row r="1266" spans="1:7" x14ac:dyDescent="0.55000000000000004">
      <c r="A1266" s="3">
        <v>41</v>
      </c>
      <c r="B1266" s="3">
        <v>23</v>
      </c>
      <c r="C1266" s="5">
        <v>2818.6290386413698</v>
      </c>
      <c r="D1266" s="5">
        <v>2077.39188690315</v>
      </c>
      <c r="E1266" s="5">
        <v>2632.1650947287199</v>
      </c>
      <c r="F1266" s="5">
        <v>2525.3145391984899</v>
      </c>
      <c r="G1266" s="5">
        <v>2537.8908470179999</v>
      </c>
    </row>
    <row r="1267" spans="1:7" x14ac:dyDescent="0.55000000000000004">
      <c r="A1267" s="3">
        <v>41</v>
      </c>
      <c r="B1267" s="3">
        <v>24</v>
      </c>
      <c r="C1267" s="5">
        <v>3981.8712050526901</v>
      </c>
      <c r="D1267" s="5">
        <v>3644.2712024058101</v>
      </c>
      <c r="E1267" s="5">
        <v>4979.3949811249704</v>
      </c>
      <c r="F1267" s="5">
        <v>4640.6157274147199</v>
      </c>
      <c r="G1267" s="5">
        <v>4524.4064696359101</v>
      </c>
    </row>
    <row r="1268" spans="1:7" x14ac:dyDescent="0.55000000000000004">
      <c r="A1268" s="3">
        <v>41</v>
      </c>
      <c r="B1268" s="3">
        <v>25</v>
      </c>
      <c r="C1268" s="5">
        <v>15891.764028372299</v>
      </c>
      <c r="D1268" s="5">
        <v>12333.626407788301</v>
      </c>
      <c r="E1268" s="5">
        <v>16128.595018899199</v>
      </c>
      <c r="F1268" s="5">
        <v>15763.248778855401</v>
      </c>
      <c r="G1268" s="5">
        <v>14356.317076658999</v>
      </c>
    </row>
    <row r="1269" spans="1:7" x14ac:dyDescent="0.55000000000000004">
      <c r="A1269" s="3">
        <v>41</v>
      </c>
      <c r="B1269" s="3">
        <v>26</v>
      </c>
      <c r="C1269" s="5">
        <v>3651.2440142812102</v>
      </c>
      <c r="D1269" s="5">
        <v>4642.3857745613004</v>
      </c>
      <c r="E1269" s="5">
        <v>5503.2714703518104</v>
      </c>
      <c r="F1269" s="5">
        <v>3837.4299675010502</v>
      </c>
      <c r="G1269" s="5">
        <v>3984.42190433522</v>
      </c>
    </row>
    <row r="1270" spans="1:7" x14ac:dyDescent="0.55000000000000004">
      <c r="A1270" s="3">
        <v>41</v>
      </c>
      <c r="B1270" s="3">
        <v>27</v>
      </c>
      <c r="C1270" s="5">
        <v>40570.080483633297</v>
      </c>
      <c r="D1270" s="5">
        <v>47506.075201945801</v>
      </c>
      <c r="E1270" s="5">
        <v>50963.907821299901</v>
      </c>
      <c r="F1270" s="5">
        <v>48706.221093092303</v>
      </c>
      <c r="G1270" s="5">
        <v>58882.334184549298</v>
      </c>
    </row>
    <row r="1271" spans="1:7" x14ac:dyDescent="0.55000000000000004">
      <c r="A1271" s="3">
        <v>41</v>
      </c>
      <c r="B1271" s="3">
        <v>28</v>
      </c>
      <c r="C1271" s="5">
        <v>36011.160747159003</v>
      </c>
      <c r="D1271" s="5">
        <v>36068.880249013702</v>
      </c>
      <c r="E1271" s="5">
        <v>38679.201963068903</v>
      </c>
      <c r="F1271" s="5">
        <v>37431.950228961003</v>
      </c>
      <c r="G1271" s="5">
        <v>38497.492876182398</v>
      </c>
    </row>
    <row r="1272" spans="1:7" x14ac:dyDescent="0.55000000000000004">
      <c r="A1272" s="3">
        <v>41</v>
      </c>
      <c r="B1272" s="3">
        <v>29</v>
      </c>
      <c r="C1272" s="5">
        <v>34080.2091596065</v>
      </c>
      <c r="D1272" s="5">
        <v>38760.243083348098</v>
      </c>
      <c r="E1272" s="5">
        <v>44259.145506751302</v>
      </c>
      <c r="F1272" s="5">
        <v>42769.333482408198</v>
      </c>
      <c r="G1272" s="5">
        <v>35938.500808887198</v>
      </c>
    </row>
    <row r="1273" spans="1:7" x14ac:dyDescent="0.55000000000000004">
      <c r="A1273" s="3">
        <v>41</v>
      </c>
      <c r="B1273" s="3">
        <v>30</v>
      </c>
      <c r="C1273" s="5">
        <v>99815.8819331415</v>
      </c>
      <c r="D1273" s="5">
        <v>113744.32437918799</v>
      </c>
      <c r="E1273" s="5">
        <v>124497.85864309499</v>
      </c>
      <c r="F1273" s="5">
        <v>108431.446920409</v>
      </c>
      <c r="G1273" s="5">
        <v>133100.36333763599</v>
      </c>
    </row>
    <row r="1274" spans="1:7" x14ac:dyDescent="0.55000000000000004">
      <c r="A1274" s="3">
        <v>41</v>
      </c>
      <c r="B1274" s="3">
        <v>31</v>
      </c>
      <c r="C1274" s="5">
        <v>69644.877924902103</v>
      </c>
      <c r="D1274" s="5">
        <v>67766.668711439503</v>
      </c>
      <c r="E1274" s="5">
        <v>64053.068445297002</v>
      </c>
      <c r="F1274" s="5">
        <v>52336.904963109802</v>
      </c>
      <c r="G1274" s="5">
        <v>53636.376047149599</v>
      </c>
    </row>
    <row r="1275" spans="1:7" x14ac:dyDescent="0.55000000000000004">
      <c r="A1275" s="3">
        <v>42</v>
      </c>
      <c r="B1275" s="3">
        <v>1</v>
      </c>
      <c r="C1275" s="5">
        <v>109207.922135877</v>
      </c>
      <c r="D1275" s="5">
        <v>94041.409483198295</v>
      </c>
      <c r="E1275" s="5">
        <v>85738.874024991601</v>
      </c>
      <c r="F1275" s="5">
        <v>79736.171049869707</v>
      </c>
      <c r="G1275" s="5">
        <v>73117.014948860902</v>
      </c>
    </row>
    <row r="1276" spans="1:7" x14ac:dyDescent="0.55000000000000004">
      <c r="A1276" s="3">
        <v>42</v>
      </c>
      <c r="B1276" s="3">
        <v>2</v>
      </c>
      <c r="C1276" s="5">
        <v>1105.91427583264</v>
      </c>
      <c r="D1276" s="5">
        <v>1648.4047363735201</v>
      </c>
      <c r="E1276" s="5">
        <v>1210.80601564632</v>
      </c>
      <c r="F1276" s="5">
        <v>982.93412541210398</v>
      </c>
      <c r="G1276" s="5">
        <v>1408.9609628635001</v>
      </c>
    </row>
    <row r="1277" spans="1:7" x14ac:dyDescent="0.55000000000000004">
      <c r="A1277" s="3">
        <v>42</v>
      </c>
      <c r="B1277" s="3">
        <v>3</v>
      </c>
      <c r="C1277" s="5">
        <v>37403.008727071101</v>
      </c>
      <c r="D1277" s="5">
        <v>39734.959191681402</v>
      </c>
      <c r="E1277" s="5">
        <v>39333.606343020299</v>
      </c>
      <c r="F1277" s="5">
        <v>34317.562328885302</v>
      </c>
      <c r="G1277" s="5">
        <v>33659.6191298739</v>
      </c>
    </row>
    <row r="1278" spans="1:7" x14ac:dyDescent="0.55000000000000004">
      <c r="A1278" s="3">
        <v>42</v>
      </c>
      <c r="B1278" s="3">
        <v>4</v>
      </c>
      <c r="C1278" s="5">
        <v>11222.7065676773</v>
      </c>
      <c r="D1278" s="5">
        <v>8854.1997362440106</v>
      </c>
      <c r="E1278" s="5">
        <v>8489.93353756945</v>
      </c>
      <c r="F1278" s="5">
        <v>7311.7129160605</v>
      </c>
      <c r="G1278" s="5">
        <v>7823.6122463929096</v>
      </c>
    </row>
    <row r="1279" spans="1:7" x14ac:dyDescent="0.55000000000000004">
      <c r="A1279" s="3">
        <v>42</v>
      </c>
      <c r="B1279" s="3">
        <v>5</v>
      </c>
      <c r="C1279" s="5">
        <v>1424.7788697962801</v>
      </c>
      <c r="D1279" s="5">
        <v>1787.03573614279</v>
      </c>
      <c r="E1279" s="5">
        <v>1879.80149371727</v>
      </c>
      <c r="F1279" s="5">
        <v>1781.3617683961199</v>
      </c>
      <c r="G1279" s="5">
        <v>2154.8794777429398</v>
      </c>
    </row>
    <row r="1280" spans="1:7" x14ac:dyDescent="0.55000000000000004">
      <c r="A1280" s="3">
        <v>42</v>
      </c>
      <c r="B1280" s="3">
        <v>6</v>
      </c>
      <c r="C1280" s="5">
        <v>1270.4714245165001</v>
      </c>
      <c r="D1280" s="5">
        <v>1441.3791340001301</v>
      </c>
      <c r="E1280" s="5">
        <v>1945.65635397392</v>
      </c>
      <c r="F1280" s="5">
        <v>2081.1208123360698</v>
      </c>
      <c r="G1280" s="5">
        <v>2076.2685684820699</v>
      </c>
    </row>
    <row r="1281" spans="1:7" x14ac:dyDescent="0.55000000000000004">
      <c r="A1281" s="3">
        <v>42</v>
      </c>
      <c r="B1281" s="3">
        <v>7</v>
      </c>
      <c r="C1281" s="5">
        <v>9484.6119976530408</v>
      </c>
      <c r="D1281" s="5">
        <v>8481.6179583971207</v>
      </c>
      <c r="E1281" s="5">
        <v>7809.7228251741399</v>
      </c>
      <c r="F1281" s="5">
        <v>7321.4243914305698</v>
      </c>
      <c r="G1281" s="5">
        <v>7698.1547933494003</v>
      </c>
    </row>
    <row r="1282" spans="1:7" x14ac:dyDescent="0.55000000000000004">
      <c r="A1282" s="3">
        <v>42</v>
      </c>
      <c r="B1282" s="3">
        <v>8</v>
      </c>
      <c r="C1282" s="5">
        <v>3656.2502462878401</v>
      </c>
      <c r="D1282" s="5">
        <v>3310.9042054793099</v>
      </c>
      <c r="E1282" s="5">
        <v>3457.33171669781</v>
      </c>
      <c r="F1282" s="5">
        <v>2967.3762295046899</v>
      </c>
      <c r="G1282" s="5">
        <v>3830.1961529993</v>
      </c>
    </row>
    <row r="1283" spans="1:7" x14ac:dyDescent="0.55000000000000004">
      <c r="A1283" s="3">
        <v>42</v>
      </c>
      <c r="B1283" s="3">
        <v>9</v>
      </c>
      <c r="C1283" s="5">
        <v>10864.2862767842</v>
      </c>
      <c r="D1283" s="5">
        <v>9774.6246828502699</v>
      </c>
      <c r="E1283" s="5">
        <v>11175.9434253787</v>
      </c>
      <c r="F1283" s="5">
        <v>9790.5078242509408</v>
      </c>
      <c r="G1283" s="5">
        <v>10034.1872055287</v>
      </c>
    </row>
    <row r="1284" spans="1:7" x14ac:dyDescent="0.55000000000000004">
      <c r="A1284" s="3">
        <v>42</v>
      </c>
      <c r="B1284" s="3">
        <v>10</v>
      </c>
      <c r="C1284" s="5">
        <v>9987.1246905883509</v>
      </c>
      <c r="D1284" s="5">
        <v>14566.5512972056</v>
      </c>
      <c r="E1284" s="5">
        <v>13521.820621565101</v>
      </c>
      <c r="F1284" s="5">
        <v>14123.310984265599</v>
      </c>
      <c r="G1284" s="5">
        <v>11872.1344983046</v>
      </c>
    </row>
    <row r="1285" spans="1:7" x14ac:dyDescent="0.55000000000000004">
      <c r="A1285" s="3">
        <v>42</v>
      </c>
      <c r="B1285" s="3">
        <v>11</v>
      </c>
      <c r="C1285" s="5">
        <v>11175.421562207301</v>
      </c>
      <c r="D1285" s="5">
        <v>9392.7855282932305</v>
      </c>
      <c r="E1285" s="5">
        <v>9444.2666941461193</v>
      </c>
      <c r="F1285" s="5">
        <v>9752.2327987038607</v>
      </c>
      <c r="G1285" s="5">
        <v>11811.915867714701</v>
      </c>
    </row>
    <row r="1286" spans="1:7" x14ac:dyDescent="0.55000000000000004">
      <c r="A1286" s="3">
        <v>42</v>
      </c>
      <c r="B1286" s="3">
        <v>12</v>
      </c>
      <c r="C1286" s="5">
        <v>6745.8906621831702</v>
      </c>
      <c r="D1286" s="5">
        <v>6964.5101058807704</v>
      </c>
      <c r="E1286" s="5">
        <v>5736.31365637614</v>
      </c>
      <c r="F1286" s="5">
        <v>5886.9649957499396</v>
      </c>
      <c r="G1286" s="5">
        <v>6876.3335844356297</v>
      </c>
    </row>
    <row r="1287" spans="1:7" x14ac:dyDescent="0.55000000000000004">
      <c r="A1287" s="3">
        <v>42</v>
      </c>
      <c r="B1287" s="3">
        <v>13</v>
      </c>
      <c r="C1287" s="5">
        <v>2735.8398390786701</v>
      </c>
      <c r="D1287" s="5">
        <v>3012.4787146182498</v>
      </c>
      <c r="E1287" s="5">
        <v>2997.14557416976</v>
      </c>
      <c r="F1287" s="5">
        <v>2825.2127101298101</v>
      </c>
      <c r="G1287" s="5">
        <v>2564.7791306276399</v>
      </c>
    </row>
    <row r="1288" spans="1:7" x14ac:dyDescent="0.55000000000000004">
      <c r="A1288" s="3">
        <v>42</v>
      </c>
      <c r="B1288" s="3">
        <v>14</v>
      </c>
      <c r="C1288" s="5">
        <v>37460.566159050897</v>
      </c>
      <c r="D1288" s="5">
        <v>35995.689522701599</v>
      </c>
      <c r="E1288" s="5">
        <v>28191.2126434891</v>
      </c>
      <c r="F1288" s="5">
        <v>26628.953125973101</v>
      </c>
      <c r="G1288" s="5">
        <v>33956.368613996201</v>
      </c>
    </row>
    <row r="1289" spans="1:7" x14ac:dyDescent="0.55000000000000004">
      <c r="A1289" s="3">
        <v>42</v>
      </c>
      <c r="B1289" s="3">
        <v>15</v>
      </c>
      <c r="C1289" s="5">
        <v>4023.1322228755698</v>
      </c>
      <c r="D1289" s="5">
        <v>3607.2727704099598</v>
      </c>
      <c r="E1289" s="5">
        <v>2887.6291478892899</v>
      </c>
      <c r="F1289" s="5">
        <v>2546.16086236092</v>
      </c>
      <c r="G1289" s="5">
        <v>2642.2078647109602</v>
      </c>
    </row>
    <row r="1290" spans="1:7" x14ac:dyDescent="0.55000000000000004">
      <c r="A1290" s="3">
        <v>42</v>
      </c>
      <c r="B1290" s="3">
        <v>16</v>
      </c>
      <c r="C1290" s="5">
        <v>7777.2610412860204</v>
      </c>
      <c r="D1290" s="5">
        <v>7540.5356473374104</v>
      </c>
      <c r="E1290" s="5">
        <v>7830.74468836715</v>
      </c>
      <c r="F1290" s="5">
        <v>7220.8476301479004</v>
      </c>
      <c r="G1290" s="5">
        <v>7528.02266663509</v>
      </c>
    </row>
    <row r="1291" spans="1:7" x14ac:dyDescent="0.55000000000000004">
      <c r="A1291" s="3">
        <v>42</v>
      </c>
      <c r="B1291" s="3">
        <v>17</v>
      </c>
      <c r="C1291" s="5">
        <v>15983.521481448301</v>
      </c>
      <c r="D1291" s="5">
        <v>13592.9842404437</v>
      </c>
      <c r="E1291" s="5">
        <v>10812.0951374749</v>
      </c>
      <c r="F1291" s="5">
        <v>16729.197221873099</v>
      </c>
      <c r="G1291" s="5">
        <v>14360.9971406228</v>
      </c>
    </row>
    <row r="1292" spans="1:7" x14ac:dyDescent="0.55000000000000004">
      <c r="A1292" s="3">
        <v>42</v>
      </c>
      <c r="B1292" s="3">
        <v>18</v>
      </c>
      <c r="C1292" s="5">
        <v>121250.55491845599</v>
      </c>
      <c r="D1292" s="5">
        <v>112417.74279957599</v>
      </c>
      <c r="E1292" s="5">
        <v>121025.679361944</v>
      </c>
      <c r="F1292" s="5">
        <v>110814.258355634</v>
      </c>
      <c r="G1292" s="5">
        <v>112743.817490477</v>
      </c>
    </row>
    <row r="1293" spans="1:7" x14ac:dyDescent="0.55000000000000004">
      <c r="A1293" s="3">
        <v>42</v>
      </c>
      <c r="B1293" s="3">
        <v>19</v>
      </c>
      <c r="C1293" s="5">
        <v>55389.720491874301</v>
      </c>
      <c r="D1293" s="5">
        <v>56939.102480882997</v>
      </c>
      <c r="E1293" s="5">
        <v>52170.906574705303</v>
      </c>
      <c r="F1293" s="5">
        <v>45195.686788141</v>
      </c>
      <c r="G1293" s="5">
        <v>56922.887142746898</v>
      </c>
    </row>
    <row r="1294" spans="1:7" x14ac:dyDescent="0.55000000000000004">
      <c r="A1294" s="3">
        <v>42</v>
      </c>
      <c r="B1294" s="3">
        <v>20</v>
      </c>
      <c r="C1294" s="5">
        <v>143268.37565526401</v>
      </c>
      <c r="D1294" s="5">
        <v>140974.57328717801</v>
      </c>
      <c r="E1294" s="5">
        <v>127222.314129469</v>
      </c>
      <c r="F1294" s="5">
        <v>110340.70510771401</v>
      </c>
      <c r="G1294" s="5">
        <v>126646.240880335</v>
      </c>
    </row>
    <row r="1295" spans="1:7" x14ac:dyDescent="0.55000000000000004">
      <c r="A1295" s="3">
        <v>42</v>
      </c>
      <c r="B1295" s="3">
        <v>21</v>
      </c>
      <c r="C1295" s="5">
        <v>76214.342432606805</v>
      </c>
      <c r="D1295" s="5">
        <v>70523.698810904098</v>
      </c>
      <c r="E1295" s="5">
        <v>63066.119378224103</v>
      </c>
      <c r="F1295" s="5">
        <v>62416.010688408103</v>
      </c>
      <c r="G1295" s="5">
        <v>59707.371890628499</v>
      </c>
    </row>
    <row r="1296" spans="1:7" x14ac:dyDescent="0.55000000000000004">
      <c r="A1296" s="3">
        <v>42</v>
      </c>
      <c r="B1296" s="3">
        <v>22</v>
      </c>
      <c r="C1296" s="5">
        <v>92877.166093814696</v>
      </c>
      <c r="D1296" s="5">
        <v>107381.16752004399</v>
      </c>
      <c r="E1296" s="5">
        <v>87643.742552035197</v>
      </c>
      <c r="F1296" s="5">
        <v>78553.307483823097</v>
      </c>
      <c r="G1296" s="5">
        <v>57133.183379554503</v>
      </c>
    </row>
    <row r="1297" spans="1:7" x14ac:dyDescent="0.55000000000000004">
      <c r="A1297" s="3">
        <v>42</v>
      </c>
      <c r="B1297" s="3">
        <v>23</v>
      </c>
      <c r="C1297" s="5">
        <v>5063.2211936105195</v>
      </c>
      <c r="D1297" s="5">
        <v>4291.6635825900003</v>
      </c>
      <c r="E1297" s="5">
        <v>5094.87643472743</v>
      </c>
      <c r="F1297" s="5">
        <v>4282.9629294040997</v>
      </c>
      <c r="G1297" s="5">
        <v>5226.8230530752999</v>
      </c>
    </row>
    <row r="1298" spans="1:7" x14ac:dyDescent="0.55000000000000004">
      <c r="A1298" s="3">
        <v>42</v>
      </c>
      <c r="B1298" s="3">
        <v>24</v>
      </c>
      <c r="C1298" s="5">
        <v>7811.8531037856801</v>
      </c>
      <c r="D1298" s="5">
        <v>8304.5489954295608</v>
      </c>
      <c r="E1298" s="5">
        <v>7452.5864659605604</v>
      </c>
      <c r="F1298" s="5">
        <v>6501.1200082190499</v>
      </c>
      <c r="G1298" s="5">
        <v>7552.4087800975803</v>
      </c>
    </row>
    <row r="1299" spans="1:7" x14ac:dyDescent="0.55000000000000004">
      <c r="A1299" s="3">
        <v>42</v>
      </c>
      <c r="B1299" s="3">
        <v>25</v>
      </c>
      <c r="C1299" s="5">
        <v>28406.189720046401</v>
      </c>
      <c r="D1299" s="5">
        <v>25793.1593010178</v>
      </c>
      <c r="E1299" s="5">
        <v>26218.490781788401</v>
      </c>
      <c r="F1299" s="5">
        <v>29383.036809139099</v>
      </c>
      <c r="G1299" s="5">
        <v>32450.294913522299</v>
      </c>
    </row>
    <row r="1300" spans="1:7" x14ac:dyDescent="0.55000000000000004">
      <c r="A1300" s="3">
        <v>42</v>
      </c>
      <c r="B1300" s="3">
        <v>26</v>
      </c>
      <c r="C1300" s="5">
        <v>9239.7226921937508</v>
      </c>
      <c r="D1300" s="5">
        <v>8753.4560751708304</v>
      </c>
      <c r="E1300" s="5">
        <v>11497.1635347826</v>
      </c>
      <c r="F1300" s="5">
        <v>12756.7009714367</v>
      </c>
      <c r="G1300" s="5">
        <v>11264.5533541614</v>
      </c>
    </row>
    <row r="1301" spans="1:7" x14ac:dyDescent="0.55000000000000004">
      <c r="A1301" s="3">
        <v>42</v>
      </c>
      <c r="B1301" s="3">
        <v>27</v>
      </c>
      <c r="C1301" s="5">
        <v>67278.757367785394</v>
      </c>
      <c r="D1301" s="5">
        <v>73690.518253959395</v>
      </c>
      <c r="E1301" s="5">
        <v>78887.528618422803</v>
      </c>
      <c r="F1301" s="5">
        <v>74568.427179021106</v>
      </c>
      <c r="G1301" s="5">
        <v>78057.206994550303</v>
      </c>
    </row>
    <row r="1302" spans="1:7" x14ac:dyDescent="0.55000000000000004">
      <c r="A1302" s="3">
        <v>42</v>
      </c>
      <c r="B1302" s="3">
        <v>28</v>
      </c>
      <c r="C1302" s="5">
        <v>74712.176272203098</v>
      </c>
      <c r="D1302" s="5">
        <v>76996.964932875606</v>
      </c>
      <c r="E1302" s="5">
        <v>77560.618419158694</v>
      </c>
      <c r="F1302" s="5">
        <v>78886.176156339105</v>
      </c>
      <c r="G1302" s="5">
        <v>80008.597994285999</v>
      </c>
    </row>
    <row r="1303" spans="1:7" x14ac:dyDescent="0.55000000000000004">
      <c r="A1303" s="3">
        <v>42</v>
      </c>
      <c r="B1303" s="3">
        <v>29</v>
      </c>
      <c r="C1303" s="5">
        <v>58325.126684832801</v>
      </c>
      <c r="D1303" s="5">
        <v>50020.507606469</v>
      </c>
      <c r="E1303" s="5">
        <v>82501.852768824101</v>
      </c>
      <c r="F1303" s="5">
        <v>58144.369839333602</v>
      </c>
      <c r="G1303" s="5">
        <v>69797.534930739203</v>
      </c>
    </row>
    <row r="1304" spans="1:7" x14ac:dyDescent="0.55000000000000004">
      <c r="A1304" s="3">
        <v>42</v>
      </c>
      <c r="B1304" s="3">
        <v>30</v>
      </c>
      <c r="C1304" s="5">
        <v>185613.250760995</v>
      </c>
      <c r="D1304" s="5">
        <v>202920.07236278101</v>
      </c>
      <c r="E1304" s="5">
        <v>216185.81458091701</v>
      </c>
      <c r="F1304" s="5">
        <v>212831.15113494301</v>
      </c>
      <c r="G1304" s="5">
        <v>226377.728847511</v>
      </c>
    </row>
    <row r="1305" spans="1:7" x14ac:dyDescent="0.55000000000000004">
      <c r="A1305" s="3">
        <v>42</v>
      </c>
      <c r="B1305" s="3">
        <v>31</v>
      </c>
      <c r="C1305" s="5">
        <v>103417.03128041601</v>
      </c>
      <c r="D1305" s="5">
        <v>87369.934118181103</v>
      </c>
      <c r="E1305" s="5">
        <v>92908.712195351894</v>
      </c>
      <c r="F1305" s="5">
        <v>84370.307165341801</v>
      </c>
      <c r="G1305" s="5">
        <v>80844.860875838596</v>
      </c>
    </row>
    <row r="1306" spans="1:7" x14ac:dyDescent="0.55000000000000004">
      <c r="A1306" s="3">
        <v>43</v>
      </c>
      <c r="B1306" s="3">
        <v>1</v>
      </c>
      <c r="C1306" s="5">
        <v>172049.48169547599</v>
      </c>
      <c r="D1306" s="5">
        <v>146098.65255538499</v>
      </c>
      <c r="E1306" s="5">
        <v>142264.48024958899</v>
      </c>
      <c r="F1306" s="5">
        <v>135312.53757921699</v>
      </c>
      <c r="G1306" s="5">
        <v>123606.188571153</v>
      </c>
    </row>
    <row r="1307" spans="1:7" x14ac:dyDescent="0.55000000000000004">
      <c r="A1307" s="3">
        <v>43</v>
      </c>
      <c r="B1307" s="3">
        <v>2</v>
      </c>
      <c r="C1307" s="5">
        <v>2153.9158443851902</v>
      </c>
      <c r="D1307" s="5">
        <v>1377.03306590735</v>
      </c>
      <c r="E1307" s="5">
        <v>1271.0993030469399</v>
      </c>
      <c r="F1307" s="5">
        <v>1164.0511911732899</v>
      </c>
      <c r="G1307" s="5">
        <v>1290.41549418047</v>
      </c>
    </row>
    <row r="1308" spans="1:7" x14ac:dyDescent="0.55000000000000004">
      <c r="A1308" s="3">
        <v>43</v>
      </c>
      <c r="B1308" s="3">
        <v>3</v>
      </c>
      <c r="C1308" s="5">
        <v>47177.309621628003</v>
      </c>
      <c r="D1308" s="5">
        <v>46507.912125631803</v>
      </c>
      <c r="E1308" s="5">
        <v>55283.656591407998</v>
      </c>
      <c r="F1308" s="5">
        <v>44751.303405842496</v>
      </c>
      <c r="G1308" s="5">
        <v>42743.005767812501</v>
      </c>
    </row>
    <row r="1309" spans="1:7" x14ac:dyDescent="0.55000000000000004">
      <c r="A1309" s="3">
        <v>43</v>
      </c>
      <c r="B1309" s="3">
        <v>4</v>
      </c>
      <c r="C1309" s="5">
        <v>11912.5369373421</v>
      </c>
      <c r="D1309" s="5">
        <v>8954.7866712705909</v>
      </c>
      <c r="E1309" s="5">
        <v>8769.22296809209</v>
      </c>
      <c r="F1309" s="5">
        <v>7381.5837136570199</v>
      </c>
      <c r="G1309" s="5">
        <v>6856.9505881527402</v>
      </c>
    </row>
    <row r="1310" spans="1:7" x14ac:dyDescent="0.55000000000000004">
      <c r="A1310" s="3">
        <v>43</v>
      </c>
      <c r="B1310" s="3">
        <v>5</v>
      </c>
      <c r="C1310" s="5">
        <v>3075.7993536785998</v>
      </c>
      <c r="D1310" s="5">
        <v>3187.4557065013601</v>
      </c>
      <c r="E1310" s="5">
        <v>3793.2615226778298</v>
      </c>
      <c r="F1310" s="5">
        <v>3716.8608815447201</v>
      </c>
      <c r="G1310" s="5">
        <v>3476.26421946454</v>
      </c>
    </row>
    <row r="1311" spans="1:7" x14ac:dyDescent="0.55000000000000004">
      <c r="A1311" s="3">
        <v>43</v>
      </c>
      <c r="B1311" s="3">
        <v>6</v>
      </c>
      <c r="C1311" s="5">
        <v>11164.5273993963</v>
      </c>
      <c r="D1311" s="5">
        <v>11438.806610973699</v>
      </c>
      <c r="E1311" s="5">
        <v>10507.282651965499</v>
      </c>
      <c r="F1311" s="5">
        <v>11837.043562746399</v>
      </c>
      <c r="G1311" s="5">
        <v>13222.8178118141</v>
      </c>
    </row>
    <row r="1312" spans="1:7" x14ac:dyDescent="0.55000000000000004">
      <c r="A1312" s="3">
        <v>43</v>
      </c>
      <c r="B1312" s="3">
        <v>7</v>
      </c>
      <c r="C1312" s="5">
        <v>7699.2514313308102</v>
      </c>
      <c r="D1312" s="5">
        <v>7881.1476967156996</v>
      </c>
      <c r="E1312" s="5">
        <v>8090.0279552576603</v>
      </c>
      <c r="F1312" s="5">
        <v>7693.0071486307197</v>
      </c>
      <c r="G1312" s="5">
        <v>7564.0063711725497</v>
      </c>
    </row>
    <row r="1313" spans="1:7" x14ac:dyDescent="0.55000000000000004">
      <c r="A1313" s="3">
        <v>43</v>
      </c>
      <c r="B1313" s="3">
        <v>8</v>
      </c>
      <c r="C1313" s="5">
        <v>3779.1415128533499</v>
      </c>
      <c r="D1313" s="5">
        <v>4352.66366404992</v>
      </c>
      <c r="E1313" s="5">
        <v>5272.9906992118604</v>
      </c>
      <c r="F1313" s="5">
        <v>4732.4008221772101</v>
      </c>
      <c r="G1313" s="5">
        <v>4142.3903359321303</v>
      </c>
    </row>
    <row r="1314" spans="1:7" x14ac:dyDescent="0.55000000000000004">
      <c r="A1314" s="3">
        <v>43</v>
      </c>
      <c r="B1314" s="3">
        <v>9</v>
      </c>
      <c r="C1314" s="5">
        <v>17577.100532872399</v>
      </c>
      <c r="D1314" s="5">
        <v>15974.6421834391</v>
      </c>
      <c r="E1314" s="5">
        <v>18217.4840417821</v>
      </c>
      <c r="F1314" s="5">
        <v>16319.084388343001</v>
      </c>
      <c r="G1314" s="5">
        <v>15669.049044511399</v>
      </c>
    </row>
    <row r="1315" spans="1:7" x14ac:dyDescent="0.55000000000000004">
      <c r="A1315" s="3">
        <v>43</v>
      </c>
      <c r="B1315" s="3">
        <v>10</v>
      </c>
      <c r="C1315" s="5">
        <v>22909.1672324791</v>
      </c>
      <c r="D1315" s="5">
        <v>23368.7737099228</v>
      </c>
      <c r="E1315" s="5">
        <v>25823.495034544099</v>
      </c>
      <c r="F1315" s="5">
        <v>25718.718597298201</v>
      </c>
      <c r="G1315" s="5">
        <v>29092.016082830502</v>
      </c>
    </row>
    <row r="1316" spans="1:7" x14ac:dyDescent="0.55000000000000004">
      <c r="A1316" s="3">
        <v>43</v>
      </c>
      <c r="B1316" s="3">
        <v>11</v>
      </c>
      <c r="C1316" s="5">
        <v>28756.765107723</v>
      </c>
      <c r="D1316" s="5">
        <v>20686.243337384301</v>
      </c>
      <c r="E1316" s="5">
        <v>24269.6153058368</v>
      </c>
      <c r="F1316" s="5">
        <v>24611.386064143298</v>
      </c>
      <c r="G1316" s="5">
        <v>21167.499888512099</v>
      </c>
    </row>
    <row r="1317" spans="1:7" x14ac:dyDescent="0.55000000000000004">
      <c r="A1317" s="3">
        <v>43</v>
      </c>
      <c r="B1317" s="3">
        <v>12</v>
      </c>
      <c r="C1317" s="5">
        <v>8937.7780325611002</v>
      </c>
      <c r="D1317" s="5">
        <v>9618.1860380073704</v>
      </c>
      <c r="E1317" s="5">
        <v>8921.3772054825495</v>
      </c>
      <c r="F1317" s="5">
        <v>7915.8369818697702</v>
      </c>
      <c r="G1317" s="5">
        <v>7356.50278504993</v>
      </c>
    </row>
    <row r="1318" spans="1:7" x14ac:dyDescent="0.55000000000000004">
      <c r="A1318" s="3">
        <v>43</v>
      </c>
      <c r="B1318" s="3">
        <v>13</v>
      </c>
      <c r="C1318" s="5">
        <v>3206.6989628773099</v>
      </c>
      <c r="D1318" s="5">
        <v>1872.3171453622999</v>
      </c>
      <c r="E1318" s="5">
        <v>1012.2837989273</v>
      </c>
      <c r="F1318" s="5">
        <v>1132.8385193388301</v>
      </c>
      <c r="G1318" s="5">
        <v>916.83311281871397</v>
      </c>
    </row>
    <row r="1319" spans="1:7" x14ac:dyDescent="0.55000000000000004">
      <c r="A1319" s="3">
        <v>43</v>
      </c>
      <c r="B1319" s="3">
        <v>14</v>
      </c>
      <c r="C1319" s="5">
        <v>25697.917505036399</v>
      </c>
      <c r="D1319" s="5">
        <v>25301.947258246699</v>
      </c>
      <c r="E1319" s="5">
        <v>29221.271190803</v>
      </c>
      <c r="F1319" s="5">
        <v>27178.5740848938</v>
      </c>
      <c r="G1319" s="5">
        <v>25201.560594562499</v>
      </c>
    </row>
    <row r="1320" spans="1:7" x14ac:dyDescent="0.55000000000000004">
      <c r="A1320" s="3">
        <v>43</v>
      </c>
      <c r="B1320" s="3">
        <v>15</v>
      </c>
      <c r="C1320" s="5">
        <v>8079.1686586326696</v>
      </c>
      <c r="D1320" s="5">
        <v>8448.8090539805307</v>
      </c>
      <c r="E1320" s="5">
        <v>6945.0382427450304</v>
      </c>
      <c r="F1320" s="5">
        <v>6217.674239856</v>
      </c>
      <c r="G1320" s="5">
        <v>6127.3856354415302</v>
      </c>
    </row>
    <row r="1321" spans="1:7" x14ac:dyDescent="0.55000000000000004">
      <c r="A1321" s="3">
        <v>43</v>
      </c>
      <c r="B1321" s="3">
        <v>16</v>
      </c>
      <c r="C1321" s="5">
        <v>25808.268356004501</v>
      </c>
      <c r="D1321" s="5">
        <v>24971.160693934999</v>
      </c>
      <c r="E1321" s="5">
        <v>27841.584352407699</v>
      </c>
      <c r="F1321" s="5">
        <v>25678.3483586968</v>
      </c>
      <c r="G1321" s="5">
        <v>25119.1676966493</v>
      </c>
    </row>
    <row r="1322" spans="1:7" x14ac:dyDescent="0.55000000000000004">
      <c r="A1322" s="3">
        <v>43</v>
      </c>
      <c r="B1322" s="3">
        <v>17</v>
      </c>
      <c r="C1322" s="5">
        <v>16139.192026294701</v>
      </c>
      <c r="D1322" s="5">
        <v>17420.5624202162</v>
      </c>
      <c r="E1322" s="5">
        <v>16207.7483143153</v>
      </c>
      <c r="F1322" s="5">
        <v>16416.1045623518</v>
      </c>
      <c r="G1322" s="5">
        <v>17931.384573596199</v>
      </c>
    </row>
    <row r="1323" spans="1:7" x14ac:dyDescent="0.55000000000000004">
      <c r="A1323" s="3">
        <v>43</v>
      </c>
      <c r="B1323" s="3">
        <v>18</v>
      </c>
      <c r="C1323" s="5">
        <v>139417.55247152</v>
      </c>
      <c r="D1323" s="5">
        <v>152064.902626461</v>
      </c>
      <c r="E1323" s="5">
        <v>149098.70868528599</v>
      </c>
      <c r="F1323" s="5">
        <v>138984.656220515</v>
      </c>
      <c r="G1323" s="5">
        <v>145428.83066607799</v>
      </c>
    </row>
    <row r="1324" spans="1:7" x14ac:dyDescent="0.55000000000000004">
      <c r="A1324" s="3">
        <v>43</v>
      </c>
      <c r="B1324" s="3">
        <v>19</v>
      </c>
      <c r="C1324" s="5">
        <v>78212.720340989705</v>
      </c>
      <c r="D1324" s="5">
        <v>73230.587354965202</v>
      </c>
      <c r="E1324" s="5">
        <v>60860.472584731797</v>
      </c>
      <c r="F1324" s="5">
        <v>66389.010398788203</v>
      </c>
      <c r="G1324" s="5">
        <v>77412.071829149398</v>
      </c>
    </row>
    <row r="1325" spans="1:7" x14ac:dyDescent="0.55000000000000004">
      <c r="A1325" s="3">
        <v>43</v>
      </c>
      <c r="B1325" s="3">
        <v>20</v>
      </c>
      <c r="C1325" s="5">
        <v>194405.59071385799</v>
      </c>
      <c r="D1325" s="5">
        <v>172247.21060338299</v>
      </c>
      <c r="E1325" s="5">
        <v>156914.548432404</v>
      </c>
      <c r="F1325" s="5">
        <v>149010.27157096501</v>
      </c>
      <c r="G1325" s="5">
        <v>165068.80671791799</v>
      </c>
    </row>
    <row r="1326" spans="1:7" x14ac:dyDescent="0.55000000000000004">
      <c r="A1326" s="3">
        <v>43</v>
      </c>
      <c r="B1326" s="3">
        <v>21</v>
      </c>
      <c r="C1326" s="5">
        <v>88357.8005097446</v>
      </c>
      <c r="D1326" s="5">
        <v>80190.143831512905</v>
      </c>
      <c r="E1326" s="5">
        <v>87321.844623321798</v>
      </c>
      <c r="F1326" s="5">
        <v>90020.480103116002</v>
      </c>
      <c r="G1326" s="5">
        <v>91025.959692256205</v>
      </c>
    </row>
    <row r="1327" spans="1:7" x14ac:dyDescent="0.55000000000000004">
      <c r="A1327" s="3">
        <v>43</v>
      </c>
      <c r="B1327" s="3">
        <v>22</v>
      </c>
      <c r="C1327" s="5">
        <v>114790.75636620101</v>
      </c>
      <c r="D1327" s="5">
        <v>117477.658713982</v>
      </c>
      <c r="E1327" s="5">
        <v>102700.87070606201</v>
      </c>
      <c r="F1327" s="5">
        <v>98609.060844482403</v>
      </c>
      <c r="G1327" s="5">
        <v>68993.955667122398</v>
      </c>
    </row>
    <row r="1328" spans="1:7" x14ac:dyDescent="0.55000000000000004">
      <c r="A1328" s="3">
        <v>43</v>
      </c>
      <c r="B1328" s="3">
        <v>23</v>
      </c>
      <c r="C1328" s="5">
        <v>5692.3051961610599</v>
      </c>
      <c r="D1328" s="5">
        <v>5208.8050190274498</v>
      </c>
      <c r="E1328" s="5">
        <v>5831.7966609863997</v>
      </c>
      <c r="F1328" s="5">
        <v>5991.4325946073104</v>
      </c>
      <c r="G1328" s="5">
        <v>6472.2570399671904</v>
      </c>
    </row>
    <row r="1329" spans="1:7" x14ac:dyDescent="0.55000000000000004">
      <c r="A1329" s="3">
        <v>43</v>
      </c>
      <c r="B1329" s="3">
        <v>24</v>
      </c>
      <c r="C1329" s="5">
        <v>13701.806245824</v>
      </c>
      <c r="D1329" s="5">
        <v>12627.044995246501</v>
      </c>
      <c r="E1329" s="5">
        <v>13205.5955051282</v>
      </c>
      <c r="F1329" s="5">
        <v>12118.321747791701</v>
      </c>
      <c r="G1329" s="5">
        <v>13978.886524727501</v>
      </c>
    </row>
    <row r="1330" spans="1:7" x14ac:dyDescent="0.55000000000000004">
      <c r="A1330" s="3">
        <v>43</v>
      </c>
      <c r="B1330" s="3">
        <v>25</v>
      </c>
      <c r="C1330" s="5">
        <v>30576.330465205399</v>
      </c>
      <c r="D1330" s="5">
        <v>28754.414532394101</v>
      </c>
      <c r="E1330" s="5">
        <v>30955.802536550498</v>
      </c>
      <c r="F1330" s="5">
        <v>30648.861557710199</v>
      </c>
      <c r="G1330" s="5">
        <v>28447.588900515399</v>
      </c>
    </row>
    <row r="1331" spans="1:7" x14ac:dyDescent="0.55000000000000004">
      <c r="A1331" s="3">
        <v>43</v>
      </c>
      <c r="B1331" s="3">
        <v>26</v>
      </c>
      <c r="C1331" s="5">
        <v>15647.5096330206</v>
      </c>
      <c r="D1331" s="5">
        <v>16475.400675923102</v>
      </c>
      <c r="E1331" s="5">
        <v>19903.777279239901</v>
      </c>
      <c r="F1331" s="5">
        <v>17576.313602937898</v>
      </c>
      <c r="G1331" s="5">
        <v>20079.620196741002</v>
      </c>
    </row>
    <row r="1332" spans="1:7" x14ac:dyDescent="0.55000000000000004">
      <c r="A1332" s="3">
        <v>43</v>
      </c>
      <c r="B1332" s="3">
        <v>27</v>
      </c>
      <c r="C1332" s="5">
        <v>90584.421358970998</v>
      </c>
      <c r="D1332" s="5">
        <v>116052.843301962</v>
      </c>
      <c r="E1332" s="5">
        <v>117324.138646408</v>
      </c>
      <c r="F1332" s="5">
        <v>112841.621315187</v>
      </c>
      <c r="G1332" s="5">
        <v>130976.121520389</v>
      </c>
    </row>
    <row r="1333" spans="1:7" x14ac:dyDescent="0.55000000000000004">
      <c r="A1333" s="3">
        <v>43</v>
      </c>
      <c r="B1333" s="3">
        <v>28</v>
      </c>
      <c r="C1333" s="5">
        <v>76300.318209762205</v>
      </c>
      <c r="D1333" s="5">
        <v>77667.987314816899</v>
      </c>
      <c r="E1333" s="5">
        <v>82109.835408151004</v>
      </c>
      <c r="F1333" s="5">
        <v>77992.9442778886</v>
      </c>
      <c r="G1333" s="5">
        <v>78625.837939795994</v>
      </c>
    </row>
    <row r="1334" spans="1:7" x14ac:dyDescent="0.55000000000000004">
      <c r="A1334" s="3">
        <v>43</v>
      </c>
      <c r="B1334" s="3">
        <v>29</v>
      </c>
      <c r="C1334" s="5">
        <v>58957.467108339901</v>
      </c>
      <c r="D1334" s="5">
        <v>59121.878539009303</v>
      </c>
      <c r="E1334" s="5">
        <v>77175.734436099505</v>
      </c>
      <c r="F1334" s="5">
        <v>62528.987386458102</v>
      </c>
      <c r="G1334" s="5">
        <v>57384.343668564499</v>
      </c>
    </row>
    <row r="1335" spans="1:7" x14ac:dyDescent="0.55000000000000004">
      <c r="A1335" s="3">
        <v>43</v>
      </c>
      <c r="B1335" s="3">
        <v>30</v>
      </c>
      <c r="C1335" s="5">
        <v>219506.728835591</v>
      </c>
      <c r="D1335" s="5">
        <v>268896.02723790298</v>
      </c>
      <c r="E1335" s="5">
        <v>285290.67124152399</v>
      </c>
      <c r="F1335" s="5">
        <v>264505.725660517</v>
      </c>
      <c r="G1335" s="5">
        <v>310988.83531039202</v>
      </c>
    </row>
    <row r="1336" spans="1:7" x14ac:dyDescent="0.55000000000000004">
      <c r="A1336" s="3">
        <v>43</v>
      </c>
      <c r="B1336" s="3">
        <v>31</v>
      </c>
      <c r="C1336" s="5">
        <v>131804.21799841401</v>
      </c>
      <c r="D1336" s="5">
        <v>116848.061289092</v>
      </c>
      <c r="E1336" s="5">
        <v>115287.855338543</v>
      </c>
      <c r="F1336" s="5">
        <v>106481.171799427</v>
      </c>
      <c r="G1336" s="5">
        <v>106764.850610412</v>
      </c>
    </row>
    <row r="1337" spans="1:7" x14ac:dyDescent="0.55000000000000004">
      <c r="A1337" s="3">
        <v>44</v>
      </c>
      <c r="B1337" s="3">
        <v>1</v>
      </c>
      <c r="C1337" s="5">
        <v>81660.447967551299</v>
      </c>
      <c r="D1337" s="5">
        <v>69681.551288060902</v>
      </c>
      <c r="E1337" s="5">
        <v>65478.677750634699</v>
      </c>
      <c r="F1337" s="5">
        <v>61727.360871679302</v>
      </c>
      <c r="G1337" s="5">
        <v>56252.623466416997</v>
      </c>
    </row>
    <row r="1338" spans="1:7" x14ac:dyDescent="0.55000000000000004">
      <c r="A1338" s="3">
        <v>44</v>
      </c>
      <c r="B1338" s="3">
        <v>2</v>
      </c>
      <c r="C1338" s="5">
        <v>2459.8330978100898</v>
      </c>
      <c r="D1338" s="5">
        <v>3303.7648453330298</v>
      </c>
      <c r="E1338" s="5">
        <v>2437.39723768353</v>
      </c>
      <c r="F1338" s="5">
        <v>2311.4268478997901</v>
      </c>
      <c r="G1338" s="5">
        <v>2643.9672118989001</v>
      </c>
    </row>
    <row r="1339" spans="1:7" x14ac:dyDescent="0.55000000000000004">
      <c r="A1339" s="3">
        <v>44</v>
      </c>
      <c r="B1339" s="3">
        <v>3</v>
      </c>
      <c r="C1339" s="5">
        <v>22846.534726522499</v>
      </c>
      <c r="D1339" s="5">
        <v>21769.492111986299</v>
      </c>
      <c r="E1339" s="5">
        <v>20747.2039241928</v>
      </c>
      <c r="F1339" s="5">
        <v>22194.0003393679</v>
      </c>
      <c r="G1339" s="5">
        <v>17371.178029345501</v>
      </c>
    </row>
    <row r="1340" spans="1:7" x14ac:dyDescent="0.55000000000000004">
      <c r="A1340" s="3">
        <v>44</v>
      </c>
      <c r="B1340" s="3">
        <v>4</v>
      </c>
      <c r="C1340" s="5">
        <v>4253.1735145757702</v>
      </c>
      <c r="D1340" s="5">
        <v>3895.05163677373</v>
      </c>
      <c r="E1340" s="5">
        <v>3993.1174203477999</v>
      </c>
      <c r="F1340" s="5">
        <v>3744.2454755745998</v>
      </c>
      <c r="G1340" s="5">
        <v>3074.7067297653002</v>
      </c>
    </row>
    <row r="1341" spans="1:7" x14ac:dyDescent="0.55000000000000004">
      <c r="A1341" s="3">
        <v>44</v>
      </c>
      <c r="B1341" s="3">
        <v>5</v>
      </c>
      <c r="C1341" s="5">
        <v>1851.1146130570501</v>
      </c>
      <c r="D1341" s="5">
        <v>1994.3712429116299</v>
      </c>
      <c r="E1341" s="5">
        <v>2103.7222856451299</v>
      </c>
      <c r="F1341" s="5">
        <v>2101.0880335982802</v>
      </c>
      <c r="G1341" s="5">
        <v>1919.8758569448601</v>
      </c>
    </row>
    <row r="1342" spans="1:7" x14ac:dyDescent="0.55000000000000004">
      <c r="A1342" s="3">
        <v>44</v>
      </c>
      <c r="B1342" s="3">
        <v>6</v>
      </c>
      <c r="C1342" s="5">
        <v>6184.74832656739</v>
      </c>
      <c r="D1342" s="5">
        <v>7390.5392757831396</v>
      </c>
      <c r="E1342" s="5">
        <v>6607.5982389780302</v>
      </c>
      <c r="F1342" s="5">
        <v>6290.6426403761698</v>
      </c>
      <c r="G1342" s="5">
        <v>5249.4557472055703</v>
      </c>
    </row>
    <row r="1343" spans="1:7" x14ac:dyDescent="0.55000000000000004">
      <c r="A1343" s="3">
        <v>44</v>
      </c>
      <c r="B1343" s="3">
        <v>7</v>
      </c>
      <c r="C1343" s="5">
        <v>8496.2483131209901</v>
      </c>
      <c r="D1343" s="5">
        <v>8072.9344081302597</v>
      </c>
      <c r="E1343" s="5">
        <v>7501.3573708488802</v>
      </c>
      <c r="F1343" s="5">
        <v>7001.4878734125496</v>
      </c>
      <c r="G1343" s="5">
        <v>6439.7471691049204</v>
      </c>
    </row>
    <row r="1344" spans="1:7" x14ac:dyDescent="0.55000000000000004">
      <c r="A1344" s="3">
        <v>44</v>
      </c>
      <c r="B1344" s="3">
        <v>8</v>
      </c>
      <c r="C1344" s="5">
        <v>8940.8510141543502</v>
      </c>
      <c r="D1344" s="5">
        <v>11414.3710449595</v>
      </c>
      <c r="E1344" s="5">
        <v>12396.4914751835</v>
      </c>
      <c r="F1344" s="5">
        <v>12693.7940399745</v>
      </c>
      <c r="G1344" s="5">
        <v>11735.830211115899</v>
      </c>
    </row>
    <row r="1345" spans="1:7" x14ac:dyDescent="0.55000000000000004">
      <c r="A1345" s="3">
        <v>44</v>
      </c>
      <c r="B1345" s="3">
        <v>9</v>
      </c>
      <c r="C1345" s="5">
        <v>8451.7836300517993</v>
      </c>
      <c r="D1345" s="5">
        <v>9650.1727278094804</v>
      </c>
      <c r="E1345" s="5">
        <v>9738.5820361955393</v>
      </c>
      <c r="F1345" s="5">
        <v>8621.3555051157491</v>
      </c>
      <c r="G1345" s="5">
        <v>7610.6741756678502</v>
      </c>
    </row>
    <row r="1346" spans="1:7" x14ac:dyDescent="0.55000000000000004">
      <c r="A1346" s="3">
        <v>44</v>
      </c>
      <c r="B1346" s="3">
        <v>10</v>
      </c>
      <c r="C1346" s="5">
        <v>16593.299152105399</v>
      </c>
      <c r="D1346" s="5">
        <v>18562.4491304369</v>
      </c>
      <c r="E1346" s="5">
        <v>18987.455556315599</v>
      </c>
      <c r="F1346" s="5">
        <v>18064.935921165401</v>
      </c>
      <c r="G1346" s="5">
        <v>16828.449753103301</v>
      </c>
    </row>
    <row r="1347" spans="1:7" x14ac:dyDescent="0.55000000000000004">
      <c r="A1347" s="3">
        <v>44</v>
      </c>
      <c r="B1347" s="3">
        <v>11</v>
      </c>
      <c r="C1347" s="5">
        <v>17648.847502514102</v>
      </c>
      <c r="D1347" s="5">
        <v>14710.173233077199</v>
      </c>
      <c r="E1347" s="5">
        <v>12827.3874868078</v>
      </c>
      <c r="F1347" s="5">
        <v>11729.5343607674</v>
      </c>
      <c r="G1347" s="5">
        <v>9622.2269005631606</v>
      </c>
    </row>
    <row r="1348" spans="1:7" x14ac:dyDescent="0.55000000000000004">
      <c r="A1348" s="3">
        <v>44</v>
      </c>
      <c r="B1348" s="3">
        <v>12</v>
      </c>
      <c r="C1348" s="5">
        <v>4988.8304029255196</v>
      </c>
      <c r="D1348" s="5">
        <v>3782.8138033229102</v>
      </c>
      <c r="E1348" s="5">
        <v>4104.3030349506398</v>
      </c>
      <c r="F1348" s="5">
        <v>3784.3705063574298</v>
      </c>
      <c r="G1348" s="5">
        <v>3009.6891541848099</v>
      </c>
    </row>
    <row r="1349" spans="1:7" x14ac:dyDescent="0.55000000000000004">
      <c r="A1349" s="3">
        <v>44</v>
      </c>
      <c r="B1349" s="3">
        <v>13</v>
      </c>
      <c r="C1349" s="5">
        <v>14012.298169898901</v>
      </c>
      <c r="D1349" s="5">
        <v>6674.6427308127604</v>
      </c>
      <c r="E1349" s="5">
        <v>6640.2954388625703</v>
      </c>
      <c r="F1349" s="5">
        <v>6189.4161755804998</v>
      </c>
      <c r="G1349" s="5">
        <v>4748.5691981256396</v>
      </c>
    </row>
    <row r="1350" spans="1:7" x14ac:dyDescent="0.55000000000000004">
      <c r="A1350" s="3">
        <v>44</v>
      </c>
      <c r="B1350" s="3">
        <v>14</v>
      </c>
      <c r="C1350" s="5">
        <v>19040.768991095701</v>
      </c>
      <c r="D1350" s="5">
        <v>23335.9477882848</v>
      </c>
      <c r="E1350" s="5">
        <v>23013.8475071061</v>
      </c>
      <c r="F1350" s="5">
        <v>21839.661932503801</v>
      </c>
      <c r="G1350" s="5">
        <v>20594.4105426475</v>
      </c>
    </row>
    <row r="1351" spans="1:7" x14ac:dyDescent="0.55000000000000004">
      <c r="A1351" s="3">
        <v>44</v>
      </c>
      <c r="B1351" s="3">
        <v>15</v>
      </c>
      <c r="C1351" s="5">
        <v>3540.18112301579</v>
      </c>
      <c r="D1351" s="5">
        <v>3568.8833869950099</v>
      </c>
      <c r="E1351" s="5">
        <v>3564.4760536488998</v>
      </c>
      <c r="F1351" s="5">
        <v>3147.7906655598899</v>
      </c>
      <c r="G1351" s="5">
        <v>2704.6712823826001</v>
      </c>
    </row>
    <row r="1352" spans="1:7" x14ac:dyDescent="0.55000000000000004">
      <c r="A1352" s="3">
        <v>44</v>
      </c>
      <c r="B1352" s="3">
        <v>16</v>
      </c>
      <c r="C1352" s="5">
        <v>19327.612847306202</v>
      </c>
      <c r="D1352" s="5">
        <v>19164.683578628799</v>
      </c>
      <c r="E1352" s="5">
        <v>17267.780267569298</v>
      </c>
      <c r="F1352" s="5">
        <v>16127.0230376171</v>
      </c>
      <c r="G1352" s="5">
        <v>14522.6054840447</v>
      </c>
    </row>
    <row r="1353" spans="1:7" x14ac:dyDescent="0.55000000000000004">
      <c r="A1353" s="3">
        <v>44</v>
      </c>
      <c r="B1353" s="3">
        <v>17</v>
      </c>
      <c r="C1353" s="5">
        <v>11859.3679669089</v>
      </c>
      <c r="D1353" s="5">
        <v>12988.134637920701</v>
      </c>
      <c r="E1353" s="5">
        <v>13712.729240599199</v>
      </c>
      <c r="F1353" s="5">
        <v>13084.379607782899</v>
      </c>
      <c r="G1353" s="5">
        <v>12364.795464295101</v>
      </c>
    </row>
    <row r="1354" spans="1:7" x14ac:dyDescent="0.55000000000000004">
      <c r="A1354" s="3">
        <v>44</v>
      </c>
      <c r="B1354" s="3">
        <v>18</v>
      </c>
      <c r="C1354" s="5">
        <v>96179.757853898103</v>
      </c>
      <c r="D1354" s="5">
        <v>101330.662147051</v>
      </c>
      <c r="E1354" s="5">
        <v>100646.16386252199</v>
      </c>
      <c r="F1354" s="5">
        <v>92691.8517252202</v>
      </c>
      <c r="G1354" s="5">
        <v>112179.684338329</v>
      </c>
    </row>
    <row r="1355" spans="1:7" x14ac:dyDescent="0.55000000000000004">
      <c r="A1355" s="3">
        <v>44</v>
      </c>
      <c r="B1355" s="3">
        <v>19</v>
      </c>
      <c r="C1355" s="5">
        <v>44528.825093103696</v>
      </c>
      <c r="D1355" s="5">
        <v>37294.568857124003</v>
      </c>
      <c r="E1355" s="5">
        <v>35475.172080503202</v>
      </c>
      <c r="F1355" s="5">
        <v>43916.153279963102</v>
      </c>
      <c r="G1355" s="5">
        <v>39045.651082579803</v>
      </c>
    </row>
    <row r="1356" spans="1:7" x14ac:dyDescent="0.55000000000000004">
      <c r="A1356" s="3">
        <v>44</v>
      </c>
      <c r="B1356" s="3">
        <v>20</v>
      </c>
      <c r="C1356" s="5">
        <v>124548.972723884</v>
      </c>
      <c r="D1356" s="5">
        <v>108456.74096248399</v>
      </c>
      <c r="E1356" s="5">
        <v>105264.627713856</v>
      </c>
      <c r="F1356" s="5">
        <v>102120.763090304</v>
      </c>
      <c r="G1356" s="5">
        <v>107608.05313155999</v>
      </c>
    </row>
    <row r="1357" spans="1:7" x14ac:dyDescent="0.55000000000000004">
      <c r="A1357" s="3">
        <v>44</v>
      </c>
      <c r="B1357" s="3">
        <v>21</v>
      </c>
      <c r="C1357" s="5">
        <v>66299.035829815301</v>
      </c>
      <c r="D1357" s="5">
        <v>54425.746702777797</v>
      </c>
      <c r="E1357" s="5">
        <v>54414.320497993504</v>
      </c>
      <c r="F1357" s="5">
        <v>53101.034067897497</v>
      </c>
      <c r="G1357" s="5">
        <v>54347.6277997988</v>
      </c>
    </row>
    <row r="1358" spans="1:7" x14ac:dyDescent="0.55000000000000004">
      <c r="A1358" s="3">
        <v>44</v>
      </c>
      <c r="B1358" s="3">
        <v>22</v>
      </c>
      <c r="C1358" s="5">
        <v>76018.517374937001</v>
      </c>
      <c r="D1358" s="5">
        <v>64820.272941753101</v>
      </c>
      <c r="E1358" s="5">
        <v>88741.600386918202</v>
      </c>
      <c r="F1358" s="5">
        <v>67900.549124209501</v>
      </c>
      <c r="G1358" s="5">
        <v>53576.619352465401</v>
      </c>
    </row>
    <row r="1359" spans="1:7" x14ac:dyDescent="0.55000000000000004">
      <c r="A1359" s="3">
        <v>44</v>
      </c>
      <c r="B1359" s="3">
        <v>23</v>
      </c>
      <c r="C1359" s="5">
        <v>4299.2197721535404</v>
      </c>
      <c r="D1359" s="5">
        <v>2976.5996978442199</v>
      </c>
      <c r="E1359" s="5">
        <v>4268.3218618642004</v>
      </c>
      <c r="F1359" s="5">
        <v>4668.4067136082003</v>
      </c>
      <c r="G1359" s="5">
        <v>5342.1933725076397</v>
      </c>
    </row>
    <row r="1360" spans="1:7" x14ac:dyDescent="0.55000000000000004">
      <c r="A1360" s="3">
        <v>44</v>
      </c>
      <c r="B1360" s="3">
        <v>24</v>
      </c>
      <c r="C1360" s="5">
        <v>9937.4749841559205</v>
      </c>
      <c r="D1360" s="5">
        <v>8980.6668388192702</v>
      </c>
      <c r="E1360" s="5">
        <v>7777.6949576896704</v>
      </c>
      <c r="F1360" s="5">
        <v>8504.86221774966</v>
      </c>
      <c r="G1360" s="5">
        <v>9696.7675577591908</v>
      </c>
    </row>
    <row r="1361" spans="1:7" x14ac:dyDescent="0.55000000000000004">
      <c r="A1361" s="3">
        <v>44</v>
      </c>
      <c r="B1361" s="3">
        <v>25</v>
      </c>
      <c r="C1361" s="5">
        <v>21949.758274433301</v>
      </c>
      <c r="D1361" s="5">
        <v>20407.1070250999</v>
      </c>
      <c r="E1361" s="5">
        <v>22576.1664431188</v>
      </c>
      <c r="F1361" s="5">
        <v>22422.647103568299</v>
      </c>
      <c r="G1361" s="5">
        <v>21713.7193022397</v>
      </c>
    </row>
    <row r="1362" spans="1:7" x14ac:dyDescent="0.55000000000000004">
      <c r="A1362" s="3">
        <v>44</v>
      </c>
      <c r="B1362" s="3">
        <v>26</v>
      </c>
      <c r="C1362" s="5">
        <v>8752.6226422612399</v>
      </c>
      <c r="D1362" s="5">
        <v>8578.4748563765606</v>
      </c>
      <c r="E1362" s="5">
        <v>11096.869166795999</v>
      </c>
      <c r="F1362" s="5">
        <v>13017.7565353423</v>
      </c>
      <c r="G1362" s="5">
        <v>12132.8917928912</v>
      </c>
    </row>
    <row r="1363" spans="1:7" x14ac:dyDescent="0.55000000000000004">
      <c r="A1363" s="3">
        <v>44</v>
      </c>
      <c r="B1363" s="3">
        <v>27</v>
      </c>
      <c r="C1363" s="5">
        <v>59908.563252812099</v>
      </c>
      <c r="D1363" s="5">
        <v>66989.413548838304</v>
      </c>
      <c r="E1363" s="5">
        <v>68281.883013048806</v>
      </c>
      <c r="F1363" s="5">
        <v>77804.770266065898</v>
      </c>
      <c r="G1363" s="5">
        <v>85751.763954985698</v>
      </c>
    </row>
    <row r="1364" spans="1:7" x14ac:dyDescent="0.55000000000000004">
      <c r="A1364" s="3">
        <v>44</v>
      </c>
      <c r="B1364" s="3">
        <v>28</v>
      </c>
      <c r="C1364" s="5">
        <v>49302.477431483399</v>
      </c>
      <c r="D1364" s="5">
        <v>46099.232150681499</v>
      </c>
      <c r="E1364" s="5">
        <v>48094.655547633702</v>
      </c>
      <c r="F1364" s="5">
        <v>49757.554088684898</v>
      </c>
      <c r="G1364" s="5">
        <v>50396.316593566298</v>
      </c>
    </row>
    <row r="1365" spans="1:7" x14ac:dyDescent="0.55000000000000004">
      <c r="A1365" s="3">
        <v>44</v>
      </c>
      <c r="B1365" s="3">
        <v>29</v>
      </c>
      <c r="C1365" s="5">
        <v>41587.7539986798</v>
      </c>
      <c r="D1365" s="5">
        <v>39865.425766940403</v>
      </c>
      <c r="E1365" s="5">
        <v>39042.789004460901</v>
      </c>
      <c r="F1365" s="5">
        <v>41293.099753688803</v>
      </c>
      <c r="G1365" s="5">
        <v>48825.142893597898</v>
      </c>
    </row>
    <row r="1366" spans="1:7" x14ac:dyDescent="0.55000000000000004">
      <c r="A1366" s="3">
        <v>44</v>
      </c>
      <c r="B1366" s="3">
        <v>30</v>
      </c>
      <c r="C1366" s="5">
        <v>139847.283083546</v>
      </c>
      <c r="D1366" s="5">
        <v>157726.74794531899</v>
      </c>
      <c r="E1366" s="5">
        <v>169888.96154105</v>
      </c>
      <c r="F1366" s="5">
        <v>166431.38719141899</v>
      </c>
      <c r="G1366" s="5">
        <v>177463.691416819</v>
      </c>
    </row>
    <row r="1367" spans="1:7" x14ac:dyDescent="0.55000000000000004">
      <c r="A1367" s="3">
        <v>44</v>
      </c>
      <c r="B1367" s="3">
        <v>31</v>
      </c>
      <c r="C1367" s="5">
        <v>78846.021304218797</v>
      </c>
      <c r="D1367" s="5">
        <v>70561.095674504497</v>
      </c>
      <c r="E1367" s="5">
        <v>70315.3746270595</v>
      </c>
      <c r="F1367" s="5">
        <v>62146.304800604499</v>
      </c>
      <c r="G1367" s="5">
        <v>66674.487095891105</v>
      </c>
    </row>
    <row r="1368" spans="1:7" x14ac:dyDescent="0.55000000000000004">
      <c r="A1368" s="3">
        <v>45</v>
      </c>
      <c r="B1368" s="3">
        <v>1</v>
      </c>
      <c r="C1368" s="5">
        <v>128131.992952669</v>
      </c>
      <c r="D1368" s="5">
        <v>112950.688877465</v>
      </c>
      <c r="E1368" s="5">
        <v>101982.25656076601</v>
      </c>
      <c r="F1368" s="5">
        <v>97290.504287449396</v>
      </c>
      <c r="G1368" s="5">
        <v>90540.736329567095</v>
      </c>
    </row>
    <row r="1369" spans="1:7" x14ac:dyDescent="0.55000000000000004">
      <c r="A1369" s="3">
        <v>45</v>
      </c>
      <c r="B1369" s="3">
        <v>2</v>
      </c>
      <c r="C1369" s="5">
        <v>679.41671269128096</v>
      </c>
      <c r="D1369" s="5">
        <v>630.15736573558002</v>
      </c>
      <c r="E1369" s="5">
        <v>432.11062771102002</v>
      </c>
      <c r="F1369" s="5">
        <v>696.07994060687395</v>
      </c>
      <c r="G1369" s="5">
        <v>527.17463461930504</v>
      </c>
    </row>
    <row r="1370" spans="1:7" x14ac:dyDescent="0.55000000000000004">
      <c r="A1370" s="3">
        <v>45</v>
      </c>
      <c r="B1370" s="3">
        <v>3</v>
      </c>
      <c r="C1370" s="5">
        <v>42741.0368843627</v>
      </c>
      <c r="D1370" s="5">
        <v>47964.505641683798</v>
      </c>
      <c r="E1370" s="5">
        <v>42652.293875273499</v>
      </c>
      <c r="F1370" s="5">
        <v>40005.990628993401</v>
      </c>
      <c r="G1370" s="5">
        <v>40507.493977976803</v>
      </c>
    </row>
    <row r="1371" spans="1:7" x14ac:dyDescent="0.55000000000000004">
      <c r="A1371" s="3">
        <v>45</v>
      </c>
      <c r="B1371" s="3">
        <v>4</v>
      </c>
      <c r="C1371" s="5">
        <v>12177.399485723399</v>
      </c>
      <c r="D1371" s="5">
        <v>9832.7853322519004</v>
      </c>
      <c r="E1371" s="5">
        <v>9950.8987936456997</v>
      </c>
      <c r="F1371" s="5">
        <v>8638.6217022965993</v>
      </c>
      <c r="G1371" s="5">
        <v>8845.5865547699304</v>
      </c>
    </row>
    <row r="1372" spans="1:7" x14ac:dyDescent="0.55000000000000004">
      <c r="A1372" s="3">
        <v>45</v>
      </c>
      <c r="B1372" s="3">
        <v>5</v>
      </c>
      <c r="C1372" s="5">
        <v>2407.94920009934</v>
      </c>
      <c r="D1372" s="5">
        <v>2522.7638060293102</v>
      </c>
      <c r="E1372" s="5">
        <v>1973.6646850687</v>
      </c>
      <c r="F1372" s="5">
        <v>1714.5942271731401</v>
      </c>
      <c r="G1372" s="5">
        <v>1699.1749229290001</v>
      </c>
    </row>
    <row r="1373" spans="1:7" x14ac:dyDescent="0.55000000000000004">
      <c r="A1373" s="3">
        <v>45</v>
      </c>
      <c r="B1373" s="3">
        <v>6</v>
      </c>
      <c r="C1373" s="5">
        <v>4480.57618444748</v>
      </c>
      <c r="D1373" s="5">
        <v>4959.8560526934998</v>
      </c>
      <c r="E1373" s="5">
        <v>5177.5083390936798</v>
      </c>
      <c r="F1373" s="5">
        <v>5203.0162479199998</v>
      </c>
      <c r="G1373" s="5">
        <v>5926.2665128649196</v>
      </c>
    </row>
    <row r="1374" spans="1:7" x14ac:dyDescent="0.55000000000000004">
      <c r="A1374" s="3">
        <v>45</v>
      </c>
      <c r="B1374" s="3">
        <v>7</v>
      </c>
      <c r="C1374" s="5">
        <v>5016.4549391360497</v>
      </c>
      <c r="D1374" s="5">
        <v>5133.8104951887999</v>
      </c>
      <c r="E1374" s="5">
        <v>4871.6842688449997</v>
      </c>
      <c r="F1374" s="5">
        <v>4242.3062044407598</v>
      </c>
      <c r="G1374" s="5">
        <v>4041.26008762525</v>
      </c>
    </row>
    <row r="1375" spans="1:7" x14ac:dyDescent="0.55000000000000004">
      <c r="A1375" s="3">
        <v>45</v>
      </c>
      <c r="B1375" s="3">
        <v>8</v>
      </c>
      <c r="C1375" s="5">
        <v>1709.63640240683</v>
      </c>
      <c r="D1375" s="5">
        <v>1838.14482992794</v>
      </c>
      <c r="E1375" s="5">
        <v>1973.1112251959601</v>
      </c>
      <c r="F1375" s="5">
        <v>1824.1248692725001</v>
      </c>
      <c r="G1375" s="5">
        <v>1947.61986227325</v>
      </c>
    </row>
    <row r="1376" spans="1:7" x14ac:dyDescent="0.55000000000000004">
      <c r="A1376" s="3">
        <v>45</v>
      </c>
      <c r="B1376" s="3">
        <v>9</v>
      </c>
      <c r="C1376" s="5">
        <v>5867.73368246887</v>
      </c>
      <c r="D1376" s="5">
        <v>5037.0523097330197</v>
      </c>
      <c r="E1376" s="5">
        <v>5265.1073497277102</v>
      </c>
      <c r="F1376" s="5">
        <v>4576.1774884555198</v>
      </c>
      <c r="G1376" s="5">
        <v>4642.78953526654</v>
      </c>
    </row>
    <row r="1377" spans="1:7" x14ac:dyDescent="0.55000000000000004">
      <c r="A1377" s="3">
        <v>45</v>
      </c>
      <c r="B1377" s="3">
        <v>10</v>
      </c>
      <c r="C1377" s="5">
        <v>11186.683295566399</v>
      </c>
      <c r="D1377" s="5">
        <v>10680.5504605312</v>
      </c>
      <c r="E1377" s="5">
        <v>12872.776264914301</v>
      </c>
      <c r="F1377" s="5">
        <v>12067.5616680576</v>
      </c>
      <c r="G1377" s="5">
        <v>12914.402339283501</v>
      </c>
    </row>
    <row r="1378" spans="1:7" x14ac:dyDescent="0.55000000000000004">
      <c r="A1378" s="3">
        <v>45</v>
      </c>
      <c r="B1378" s="3">
        <v>11</v>
      </c>
      <c r="C1378" s="5">
        <v>12885.365790345801</v>
      </c>
      <c r="D1378" s="5">
        <v>9201.3434713282295</v>
      </c>
      <c r="E1378" s="5">
        <v>9991.4060979995793</v>
      </c>
      <c r="F1378" s="5">
        <v>9493.1949020327393</v>
      </c>
      <c r="G1378" s="5">
        <v>10675.615283183701</v>
      </c>
    </row>
    <row r="1379" spans="1:7" x14ac:dyDescent="0.55000000000000004">
      <c r="A1379" s="3">
        <v>45</v>
      </c>
      <c r="B1379" s="3">
        <v>12</v>
      </c>
      <c r="C1379" s="5">
        <v>5964.9642076237697</v>
      </c>
      <c r="D1379" s="5">
        <v>4332.0836996648604</v>
      </c>
      <c r="E1379" s="5">
        <v>4225.5964862753599</v>
      </c>
      <c r="F1379" s="5">
        <v>4213.8787951155</v>
      </c>
      <c r="G1379" s="5">
        <v>3940.8562463970702</v>
      </c>
    </row>
    <row r="1380" spans="1:7" x14ac:dyDescent="0.55000000000000004">
      <c r="A1380" s="3">
        <v>45</v>
      </c>
      <c r="B1380" s="3">
        <v>13</v>
      </c>
      <c r="C1380" s="5">
        <v>3138.0400448027699</v>
      </c>
      <c r="D1380" s="5">
        <v>1382.74114576851</v>
      </c>
      <c r="E1380" s="5">
        <v>1608.17289076828</v>
      </c>
      <c r="F1380" s="5">
        <v>1599.65631344484</v>
      </c>
      <c r="G1380" s="5">
        <v>1534.12832932582</v>
      </c>
    </row>
    <row r="1381" spans="1:7" x14ac:dyDescent="0.55000000000000004">
      <c r="A1381" s="3">
        <v>45</v>
      </c>
      <c r="B1381" s="3">
        <v>14</v>
      </c>
      <c r="C1381" s="5">
        <v>4002.6374571112201</v>
      </c>
      <c r="D1381" s="5">
        <v>4329.1808811487899</v>
      </c>
      <c r="E1381" s="5">
        <v>5522.0871570202298</v>
      </c>
      <c r="F1381" s="5">
        <v>6446.1538634995704</v>
      </c>
      <c r="G1381" s="5">
        <v>6616.4920645479697</v>
      </c>
    </row>
    <row r="1382" spans="1:7" x14ac:dyDescent="0.55000000000000004">
      <c r="A1382" s="3">
        <v>45</v>
      </c>
      <c r="B1382" s="3">
        <v>15</v>
      </c>
      <c r="C1382" s="5">
        <v>4209.0238495403801</v>
      </c>
      <c r="D1382" s="5">
        <v>2728.14105688873</v>
      </c>
      <c r="E1382" s="5">
        <v>3029.85847029245</v>
      </c>
      <c r="F1382" s="5">
        <v>2770.5206933496002</v>
      </c>
      <c r="G1382" s="5">
        <v>2806.4482744993702</v>
      </c>
    </row>
    <row r="1383" spans="1:7" x14ac:dyDescent="0.55000000000000004">
      <c r="A1383" s="3">
        <v>45</v>
      </c>
      <c r="B1383" s="3">
        <v>16</v>
      </c>
      <c r="C1383" s="5">
        <v>21672.482929974802</v>
      </c>
      <c r="D1383" s="5">
        <v>23734.040826126398</v>
      </c>
      <c r="E1383" s="5">
        <v>22048.481462535001</v>
      </c>
      <c r="F1383" s="5">
        <v>20053.0458237653</v>
      </c>
      <c r="G1383" s="5">
        <v>20819.087507529301</v>
      </c>
    </row>
    <row r="1384" spans="1:7" x14ac:dyDescent="0.55000000000000004">
      <c r="A1384" s="3">
        <v>45</v>
      </c>
      <c r="B1384" s="3">
        <v>17</v>
      </c>
      <c r="C1384" s="5">
        <v>13652.4512770942</v>
      </c>
      <c r="D1384" s="5">
        <v>12074.204348811099</v>
      </c>
      <c r="E1384" s="5">
        <v>13281.95774908</v>
      </c>
      <c r="F1384" s="5">
        <v>11643.254341866999</v>
      </c>
      <c r="G1384" s="5">
        <v>15276.1980424309</v>
      </c>
    </row>
    <row r="1385" spans="1:7" x14ac:dyDescent="0.55000000000000004">
      <c r="A1385" s="3">
        <v>45</v>
      </c>
      <c r="B1385" s="3">
        <v>18</v>
      </c>
      <c r="C1385" s="5">
        <v>96017.382572733506</v>
      </c>
      <c r="D1385" s="5">
        <v>86928.565074229598</v>
      </c>
      <c r="E1385" s="5">
        <v>90370.889742921005</v>
      </c>
      <c r="F1385" s="5">
        <v>84724.188116904494</v>
      </c>
      <c r="G1385" s="5">
        <v>72005.829100753806</v>
      </c>
    </row>
    <row r="1386" spans="1:7" x14ac:dyDescent="0.55000000000000004">
      <c r="A1386" s="3">
        <v>45</v>
      </c>
      <c r="B1386" s="3">
        <v>19</v>
      </c>
      <c r="C1386" s="5">
        <v>43153.520075950997</v>
      </c>
      <c r="D1386" s="5">
        <v>53966.677490620903</v>
      </c>
      <c r="E1386" s="5">
        <v>42912.801070294998</v>
      </c>
      <c r="F1386" s="5">
        <v>43235.405855708501</v>
      </c>
      <c r="G1386" s="5">
        <v>43596.965732657802</v>
      </c>
    </row>
    <row r="1387" spans="1:7" x14ac:dyDescent="0.55000000000000004">
      <c r="A1387" s="3">
        <v>45</v>
      </c>
      <c r="B1387" s="3">
        <v>20</v>
      </c>
      <c r="C1387" s="5">
        <v>115046.863831289</v>
      </c>
      <c r="D1387" s="5">
        <v>122818.306264632</v>
      </c>
      <c r="E1387" s="5">
        <v>100166.906318008</v>
      </c>
      <c r="F1387" s="5">
        <v>96276.399630216896</v>
      </c>
      <c r="G1387" s="5">
        <v>99535.773512303</v>
      </c>
    </row>
    <row r="1388" spans="1:7" x14ac:dyDescent="0.55000000000000004">
      <c r="A1388" s="3">
        <v>45</v>
      </c>
      <c r="B1388" s="3">
        <v>21</v>
      </c>
      <c r="C1388" s="5">
        <v>47782.467163408</v>
      </c>
      <c r="D1388" s="5">
        <v>55219.3858678986</v>
      </c>
      <c r="E1388" s="5">
        <v>49073.629451316301</v>
      </c>
      <c r="F1388" s="5">
        <v>49538.384292436698</v>
      </c>
      <c r="G1388" s="5">
        <v>54517.700719872999</v>
      </c>
    </row>
    <row r="1389" spans="1:7" x14ac:dyDescent="0.55000000000000004">
      <c r="A1389" s="3">
        <v>45</v>
      </c>
      <c r="B1389" s="3">
        <v>22</v>
      </c>
      <c r="C1389" s="5">
        <v>90064.358234044004</v>
      </c>
      <c r="D1389" s="5">
        <v>54495.371307536501</v>
      </c>
      <c r="E1389" s="5">
        <v>53207.704681526498</v>
      </c>
      <c r="F1389" s="5">
        <v>49710.788695806899</v>
      </c>
      <c r="G1389" s="5">
        <v>50870.683669878003</v>
      </c>
    </row>
    <row r="1390" spans="1:7" x14ac:dyDescent="0.55000000000000004">
      <c r="A1390" s="3">
        <v>45</v>
      </c>
      <c r="B1390" s="3">
        <v>23</v>
      </c>
      <c r="C1390" s="5">
        <v>4215.6722698871999</v>
      </c>
      <c r="D1390" s="5">
        <v>3673.0490959601402</v>
      </c>
      <c r="E1390" s="5">
        <v>5453.4032692061</v>
      </c>
      <c r="F1390" s="5">
        <v>5928.3097077062903</v>
      </c>
      <c r="G1390" s="5">
        <v>5610.0107176585097</v>
      </c>
    </row>
    <row r="1391" spans="1:7" x14ac:dyDescent="0.55000000000000004">
      <c r="A1391" s="3">
        <v>45</v>
      </c>
      <c r="B1391" s="3">
        <v>24</v>
      </c>
      <c r="C1391" s="5">
        <v>6681.1761571718898</v>
      </c>
      <c r="D1391" s="5">
        <v>7303.5493100315798</v>
      </c>
      <c r="E1391" s="5">
        <v>8709.6287953391693</v>
      </c>
      <c r="F1391" s="5">
        <v>8281.9079078364193</v>
      </c>
      <c r="G1391" s="5">
        <v>8912.6309973745501</v>
      </c>
    </row>
    <row r="1392" spans="1:7" x14ac:dyDescent="0.55000000000000004">
      <c r="A1392" s="3">
        <v>45</v>
      </c>
      <c r="B1392" s="3">
        <v>25</v>
      </c>
      <c r="C1392" s="5">
        <v>19769.712850758799</v>
      </c>
      <c r="D1392" s="5">
        <v>18783.296075987801</v>
      </c>
      <c r="E1392" s="5">
        <v>17842.531216269901</v>
      </c>
      <c r="F1392" s="5">
        <v>19369.817373468501</v>
      </c>
      <c r="G1392" s="5">
        <v>18364.4482261392</v>
      </c>
    </row>
    <row r="1393" spans="1:7" x14ac:dyDescent="0.55000000000000004">
      <c r="A1393" s="3">
        <v>45</v>
      </c>
      <c r="B1393" s="3">
        <v>26</v>
      </c>
      <c r="C1393" s="5">
        <v>5896.32529540215</v>
      </c>
      <c r="D1393" s="5">
        <v>7028.6205100873603</v>
      </c>
      <c r="E1393" s="5">
        <v>9572.5181173594701</v>
      </c>
      <c r="F1393" s="5">
        <v>8071.8590453480501</v>
      </c>
      <c r="G1393" s="5">
        <v>7873.36541377912</v>
      </c>
    </row>
    <row r="1394" spans="1:7" x14ac:dyDescent="0.55000000000000004">
      <c r="A1394" s="3">
        <v>45</v>
      </c>
      <c r="B1394" s="3">
        <v>27</v>
      </c>
      <c r="C1394" s="5">
        <v>55177.513695900503</v>
      </c>
      <c r="D1394" s="5">
        <v>62569.865700967202</v>
      </c>
      <c r="E1394" s="5">
        <v>68930.609632786203</v>
      </c>
      <c r="F1394" s="5">
        <v>71795.812668308194</v>
      </c>
      <c r="G1394" s="5">
        <v>76271.480168892303</v>
      </c>
    </row>
    <row r="1395" spans="1:7" x14ac:dyDescent="0.55000000000000004">
      <c r="A1395" s="3">
        <v>45</v>
      </c>
      <c r="B1395" s="3">
        <v>28</v>
      </c>
      <c r="C1395" s="5">
        <v>48541.399904465099</v>
      </c>
      <c r="D1395" s="5">
        <v>49660.568462109899</v>
      </c>
      <c r="E1395" s="5">
        <v>49584.242902185797</v>
      </c>
      <c r="F1395" s="5">
        <v>50805.9920599939</v>
      </c>
      <c r="G1395" s="5">
        <v>51326.938739247002</v>
      </c>
    </row>
    <row r="1396" spans="1:7" x14ac:dyDescent="0.55000000000000004">
      <c r="A1396" s="3">
        <v>45</v>
      </c>
      <c r="B1396" s="3">
        <v>29</v>
      </c>
      <c r="C1396" s="5">
        <v>41083.549715204499</v>
      </c>
      <c r="D1396" s="5">
        <v>45768.8493318197</v>
      </c>
      <c r="E1396" s="5">
        <v>43462.312151593898</v>
      </c>
      <c r="F1396" s="5">
        <v>44063.004548678597</v>
      </c>
      <c r="G1396" s="5">
        <v>63714.469762272201</v>
      </c>
    </row>
    <row r="1397" spans="1:7" x14ac:dyDescent="0.55000000000000004">
      <c r="A1397" s="3">
        <v>45</v>
      </c>
      <c r="B1397" s="3">
        <v>30</v>
      </c>
      <c r="C1397" s="5">
        <v>142703.08541345299</v>
      </c>
      <c r="D1397" s="5">
        <v>159961.29910957199</v>
      </c>
      <c r="E1397" s="5">
        <v>169421.33527416401</v>
      </c>
      <c r="F1397" s="5">
        <v>154150.229784411</v>
      </c>
      <c r="G1397" s="5">
        <v>171650.89158113199</v>
      </c>
    </row>
    <row r="1398" spans="1:7" x14ac:dyDescent="0.55000000000000004">
      <c r="A1398" s="3">
        <v>45</v>
      </c>
      <c r="B1398" s="3">
        <v>31</v>
      </c>
      <c r="C1398" s="5">
        <v>80360.264692056793</v>
      </c>
      <c r="D1398" s="5">
        <v>76309.9949386589</v>
      </c>
      <c r="E1398" s="5">
        <v>68469.385520979893</v>
      </c>
      <c r="F1398" s="5">
        <v>68608.0410259903</v>
      </c>
      <c r="G1398" s="5">
        <v>68799.620358949105</v>
      </c>
    </row>
    <row r="1399" spans="1:7" x14ac:dyDescent="0.55000000000000004">
      <c r="A1399" s="3">
        <v>46</v>
      </c>
      <c r="B1399" s="3">
        <v>1</v>
      </c>
      <c r="C1399" s="5">
        <v>161432.90105624899</v>
      </c>
      <c r="D1399" s="5">
        <v>134411.378405266</v>
      </c>
      <c r="E1399" s="5">
        <v>131084.75973591799</v>
      </c>
      <c r="F1399" s="5">
        <v>124747.15321634999</v>
      </c>
      <c r="G1399" s="5">
        <v>111353.158686938</v>
      </c>
    </row>
    <row r="1400" spans="1:7" x14ac:dyDescent="0.55000000000000004">
      <c r="A1400" s="3">
        <v>46</v>
      </c>
      <c r="B1400" s="3">
        <v>2</v>
      </c>
      <c r="C1400" s="5">
        <v>2455.9404545093298</v>
      </c>
      <c r="D1400" s="5">
        <v>1946.9643097471301</v>
      </c>
      <c r="E1400" s="5">
        <v>2205.3146863100701</v>
      </c>
      <c r="F1400" s="5">
        <v>2427.1609161520601</v>
      </c>
      <c r="G1400" s="5">
        <v>2413.6565437903701</v>
      </c>
    </row>
    <row r="1401" spans="1:7" x14ac:dyDescent="0.55000000000000004">
      <c r="A1401" s="3">
        <v>46</v>
      </c>
      <c r="B1401" s="3">
        <v>3</v>
      </c>
      <c r="C1401" s="5">
        <v>82380.571622469593</v>
      </c>
      <c r="D1401" s="5">
        <v>86012.797502913803</v>
      </c>
      <c r="E1401" s="5">
        <v>81869.522718451699</v>
      </c>
      <c r="F1401" s="5">
        <v>74315.773486132995</v>
      </c>
      <c r="G1401" s="5">
        <v>76148.199299110405</v>
      </c>
    </row>
    <row r="1402" spans="1:7" x14ac:dyDescent="0.55000000000000004">
      <c r="A1402" s="3">
        <v>46</v>
      </c>
      <c r="B1402" s="3">
        <v>4</v>
      </c>
      <c r="C1402" s="5">
        <v>7477.5062884098797</v>
      </c>
      <c r="D1402" s="5">
        <v>6072.3178466443997</v>
      </c>
      <c r="E1402" s="5">
        <v>5551.9908698298896</v>
      </c>
      <c r="F1402" s="5">
        <v>4553.9318973988702</v>
      </c>
      <c r="G1402" s="5">
        <v>4679.2964654504704</v>
      </c>
    </row>
    <row r="1403" spans="1:7" x14ac:dyDescent="0.55000000000000004">
      <c r="A1403" s="3">
        <v>46</v>
      </c>
      <c r="B1403" s="3">
        <v>5</v>
      </c>
      <c r="C1403" s="5">
        <v>2310.4243945398998</v>
      </c>
      <c r="D1403" s="5">
        <v>2186.4700414977101</v>
      </c>
      <c r="E1403" s="5">
        <v>2512.4426953325101</v>
      </c>
      <c r="F1403" s="5">
        <v>2468.3704776048198</v>
      </c>
      <c r="G1403" s="5">
        <v>2709.3160551022302</v>
      </c>
    </row>
    <row r="1404" spans="1:7" x14ac:dyDescent="0.55000000000000004">
      <c r="A1404" s="3">
        <v>46</v>
      </c>
      <c r="B1404" s="3">
        <v>6</v>
      </c>
      <c r="C1404" s="5">
        <v>2314.1860063409599</v>
      </c>
      <c r="D1404" s="5">
        <v>1719.0617492541701</v>
      </c>
      <c r="E1404" s="5">
        <v>1849.5094147348</v>
      </c>
      <c r="F1404" s="5">
        <v>1743.6537575008299</v>
      </c>
      <c r="G1404" s="5">
        <v>1730.9601291701899</v>
      </c>
    </row>
    <row r="1405" spans="1:7" x14ac:dyDescent="0.55000000000000004">
      <c r="A1405" s="3">
        <v>46</v>
      </c>
      <c r="B1405" s="3">
        <v>7</v>
      </c>
      <c r="C1405" s="5">
        <v>11842.8718789741</v>
      </c>
      <c r="D1405" s="5">
        <v>13530.5744005495</v>
      </c>
      <c r="E1405" s="5">
        <v>12372.891060231699</v>
      </c>
      <c r="F1405" s="5">
        <v>10744.055487940699</v>
      </c>
      <c r="G1405" s="5">
        <v>11680.547903844799</v>
      </c>
    </row>
    <row r="1406" spans="1:7" x14ac:dyDescent="0.55000000000000004">
      <c r="A1406" s="3">
        <v>46</v>
      </c>
      <c r="B1406" s="3">
        <v>8</v>
      </c>
      <c r="C1406" s="5">
        <v>1033.4631681005601</v>
      </c>
      <c r="D1406" s="5">
        <v>1480.0305895424499</v>
      </c>
      <c r="E1406" s="5">
        <v>1253.01645613764</v>
      </c>
      <c r="F1406" s="5">
        <v>1155.04329291473</v>
      </c>
      <c r="G1406" s="5">
        <v>1233.3664341680401</v>
      </c>
    </row>
    <row r="1407" spans="1:7" x14ac:dyDescent="0.55000000000000004">
      <c r="A1407" s="3">
        <v>46</v>
      </c>
      <c r="B1407" s="3">
        <v>9</v>
      </c>
      <c r="C1407" s="5">
        <v>7243.6547852200201</v>
      </c>
      <c r="D1407" s="5">
        <v>7227.1317380557202</v>
      </c>
      <c r="E1407" s="5">
        <v>8421.3936030649802</v>
      </c>
      <c r="F1407" s="5">
        <v>7240.7037890044303</v>
      </c>
      <c r="G1407" s="5">
        <v>8303.3646856524992</v>
      </c>
    </row>
    <row r="1408" spans="1:7" x14ac:dyDescent="0.55000000000000004">
      <c r="A1408" s="3">
        <v>46</v>
      </c>
      <c r="B1408" s="3">
        <v>10</v>
      </c>
      <c r="C1408" s="5">
        <v>9208.3999089967492</v>
      </c>
      <c r="D1408" s="5">
        <v>9277.1505285364001</v>
      </c>
      <c r="E1408" s="5">
        <v>11675.86579686</v>
      </c>
      <c r="F1408" s="5">
        <v>10581.5666185598</v>
      </c>
      <c r="G1408" s="5">
        <v>11629.297712998199</v>
      </c>
    </row>
    <row r="1409" spans="1:7" x14ac:dyDescent="0.55000000000000004">
      <c r="A1409" s="3">
        <v>46</v>
      </c>
      <c r="B1409" s="3">
        <v>11</v>
      </c>
      <c r="C1409" s="5">
        <v>32631.897301090299</v>
      </c>
      <c r="D1409" s="5">
        <v>22709.949169442101</v>
      </c>
      <c r="E1409" s="5">
        <v>28624.426038939499</v>
      </c>
      <c r="F1409" s="5">
        <v>27767.757880703601</v>
      </c>
      <c r="G1409" s="5">
        <v>27653.725991416399</v>
      </c>
    </row>
    <row r="1410" spans="1:7" x14ac:dyDescent="0.55000000000000004">
      <c r="A1410" s="3">
        <v>46</v>
      </c>
      <c r="B1410" s="3">
        <v>12</v>
      </c>
      <c r="C1410" s="5">
        <v>6979.2733636756702</v>
      </c>
      <c r="D1410" s="5">
        <v>5904.78482012516</v>
      </c>
      <c r="E1410" s="5">
        <v>5934.3246919366502</v>
      </c>
      <c r="F1410" s="5">
        <v>4782.2194124195303</v>
      </c>
      <c r="G1410" s="5">
        <v>5051.8223034886196</v>
      </c>
    </row>
    <row r="1411" spans="1:7" x14ac:dyDescent="0.55000000000000004">
      <c r="A1411" s="3">
        <v>46</v>
      </c>
      <c r="B1411" s="3">
        <v>13</v>
      </c>
      <c r="C1411" s="5">
        <v>740.83505451598501</v>
      </c>
      <c r="D1411" s="5">
        <v>735.19006636409404</v>
      </c>
      <c r="E1411" s="5">
        <v>680.07672048840698</v>
      </c>
      <c r="F1411" s="5">
        <v>594.26605403280598</v>
      </c>
      <c r="G1411" s="5">
        <v>629.16335804646803</v>
      </c>
    </row>
    <row r="1412" spans="1:7" x14ac:dyDescent="0.55000000000000004">
      <c r="A1412" s="3">
        <v>46</v>
      </c>
      <c r="B1412" s="3">
        <v>14</v>
      </c>
      <c r="C1412" s="5">
        <v>2458.8983458961502</v>
      </c>
      <c r="D1412" s="5">
        <v>2823.3206311425101</v>
      </c>
      <c r="E1412" s="5">
        <v>2922.9425075261702</v>
      </c>
      <c r="F1412" s="5">
        <v>2966.7502366755998</v>
      </c>
      <c r="G1412" s="5">
        <v>3167.29623216145</v>
      </c>
    </row>
    <row r="1413" spans="1:7" x14ac:dyDescent="0.55000000000000004">
      <c r="A1413" s="3">
        <v>46</v>
      </c>
      <c r="B1413" s="3">
        <v>15</v>
      </c>
      <c r="C1413" s="5">
        <v>4995.9562673850396</v>
      </c>
      <c r="D1413" s="5">
        <v>4770.0248232369704</v>
      </c>
      <c r="E1413" s="5">
        <v>5020.27967521355</v>
      </c>
      <c r="F1413" s="5">
        <v>4326.7553575620996</v>
      </c>
      <c r="G1413" s="5">
        <v>4356.4942792750999</v>
      </c>
    </row>
    <row r="1414" spans="1:7" x14ac:dyDescent="0.55000000000000004">
      <c r="A1414" s="3">
        <v>46</v>
      </c>
      <c r="B1414" s="3">
        <v>16</v>
      </c>
      <c r="C1414" s="5">
        <v>13051.787084265199</v>
      </c>
      <c r="D1414" s="5">
        <v>11651.121806478999</v>
      </c>
      <c r="E1414" s="5">
        <v>12441.3724318275</v>
      </c>
      <c r="F1414" s="5">
        <v>10887.665969836</v>
      </c>
      <c r="G1414" s="5">
        <v>11616.873379332999</v>
      </c>
    </row>
    <row r="1415" spans="1:7" x14ac:dyDescent="0.55000000000000004">
      <c r="A1415" s="3">
        <v>46</v>
      </c>
      <c r="B1415" s="3">
        <v>17</v>
      </c>
      <c r="C1415" s="5">
        <v>17012.866542612599</v>
      </c>
      <c r="D1415" s="5">
        <v>19171.347752497</v>
      </c>
      <c r="E1415" s="5">
        <v>16714.6560222609</v>
      </c>
      <c r="F1415" s="5">
        <v>17833.099086124101</v>
      </c>
      <c r="G1415" s="5">
        <v>18076.837500060999</v>
      </c>
    </row>
    <row r="1416" spans="1:7" x14ac:dyDescent="0.55000000000000004">
      <c r="A1416" s="3">
        <v>46</v>
      </c>
      <c r="B1416" s="3">
        <v>18</v>
      </c>
      <c r="C1416" s="5">
        <v>131422.806499964</v>
      </c>
      <c r="D1416" s="5">
        <v>134577.36399606499</v>
      </c>
      <c r="E1416" s="5">
        <v>125745.69784711199</v>
      </c>
      <c r="F1416" s="5">
        <v>128148.706936324</v>
      </c>
      <c r="G1416" s="5">
        <v>123322.601061761</v>
      </c>
    </row>
    <row r="1417" spans="1:7" x14ac:dyDescent="0.55000000000000004">
      <c r="A1417" s="3">
        <v>46</v>
      </c>
      <c r="B1417" s="3">
        <v>19</v>
      </c>
      <c r="C1417" s="5">
        <v>65610.585096132098</v>
      </c>
      <c r="D1417" s="5">
        <v>60344.645808326</v>
      </c>
      <c r="E1417" s="5">
        <v>62565.371978486801</v>
      </c>
      <c r="F1417" s="5">
        <v>64724.861063149801</v>
      </c>
      <c r="G1417" s="5">
        <v>51922.430083302097</v>
      </c>
    </row>
    <row r="1418" spans="1:7" x14ac:dyDescent="0.55000000000000004">
      <c r="A1418" s="3">
        <v>46</v>
      </c>
      <c r="B1418" s="3">
        <v>20</v>
      </c>
      <c r="C1418" s="5">
        <v>174541.35554645199</v>
      </c>
      <c r="D1418" s="5">
        <v>157637.59041862399</v>
      </c>
      <c r="E1418" s="5">
        <v>153570.38112959999</v>
      </c>
      <c r="F1418" s="5">
        <v>144855.16035539701</v>
      </c>
      <c r="G1418" s="5">
        <v>140776.37919350699</v>
      </c>
    </row>
    <row r="1419" spans="1:7" x14ac:dyDescent="0.55000000000000004">
      <c r="A1419" s="3">
        <v>46</v>
      </c>
      <c r="B1419" s="3">
        <v>21</v>
      </c>
      <c r="C1419" s="5">
        <v>86203.145307312705</v>
      </c>
      <c r="D1419" s="5">
        <v>86365.197591930599</v>
      </c>
      <c r="E1419" s="5">
        <v>79934.227201087997</v>
      </c>
      <c r="F1419" s="5">
        <v>74507.984182751694</v>
      </c>
      <c r="G1419" s="5">
        <v>82499.147517021294</v>
      </c>
    </row>
    <row r="1420" spans="1:7" x14ac:dyDescent="0.55000000000000004">
      <c r="A1420" s="3">
        <v>46</v>
      </c>
      <c r="B1420" s="3">
        <v>22</v>
      </c>
      <c r="C1420" s="5">
        <v>100046.012247458</v>
      </c>
      <c r="D1420" s="5">
        <v>115481.00813663899</v>
      </c>
      <c r="E1420" s="5">
        <v>133108.19967498601</v>
      </c>
      <c r="F1420" s="5">
        <v>100457.512091967</v>
      </c>
      <c r="G1420" s="5">
        <v>107507.23837363</v>
      </c>
    </row>
    <row r="1421" spans="1:7" x14ac:dyDescent="0.55000000000000004">
      <c r="A1421" s="3">
        <v>46</v>
      </c>
      <c r="B1421" s="3">
        <v>23</v>
      </c>
      <c r="C1421" s="5">
        <v>5280.2207173244797</v>
      </c>
      <c r="D1421" s="5">
        <v>4473.3857934457601</v>
      </c>
      <c r="E1421" s="5">
        <v>5296.9178586988301</v>
      </c>
      <c r="F1421" s="5">
        <v>6031.7672438624404</v>
      </c>
      <c r="G1421" s="5">
        <v>6535.6607231292101</v>
      </c>
    </row>
    <row r="1422" spans="1:7" x14ac:dyDescent="0.55000000000000004">
      <c r="A1422" s="3">
        <v>46</v>
      </c>
      <c r="B1422" s="3">
        <v>24</v>
      </c>
      <c r="C1422" s="5">
        <v>10095.416239476401</v>
      </c>
      <c r="D1422" s="5">
        <v>9341.4849335385697</v>
      </c>
      <c r="E1422" s="5">
        <v>10848.8508985236</v>
      </c>
      <c r="F1422" s="5">
        <v>11599.158798389901</v>
      </c>
      <c r="G1422" s="5">
        <v>11726.8596667405</v>
      </c>
    </row>
    <row r="1423" spans="1:7" x14ac:dyDescent="0.55000000000000004">
      <c r="A1423" s="3">
        <v>46</v>
      </c>
      <c r="B1423" s="3">
        <v>25</v>
      </c>
      <c r="C1423" s="5">
        <v>30296.6969183439</v>
      </c>
      <c r="D1423" s="5">
        <v>26324.816376264898</v>
      </c>
      <c r="E1423" s="5">
        <v>23913.123349367201</v>
      </c>
      <c r="F1423" s="5">
        <v>25870.3013022534</v>
      </c>
      <c r="G1423" s="5">
        <v>21514.952234850902</v>
      </c>
    </row>
    <row r="1424" spans="1:7" x14ac:dyDescent="0.55000000000000004">
      <c r="A1424" s="3">
        <v>46</v>
      </c>
      <c r="B1424" s="3">
        <v>26</v>
      </c>
      <c r="C1424" s="5">
        <v>11774.4280293134</v>
      </c>
      <c r="D1424" s="5">
        <v>10253.3554456899</v>
      </c>
      <c r="E1424" s="5">
        <v>13087.971114866599</v>
      </c>
      <c r="F1424" s="5">
        <v>13393.729615062601</v>
      </c>
      <c r="G1424" s="5">
        <v>15692.7107961524</v>
      </c>
    </row>
    <row r="1425" spans="1:7" x14ac:dyDescent="0.55000000000000004">
      <c r="A1425" s="3">
        <v>46</v>
      </c>
      <c r="B1425" s="3">
        <v>27</v>
      </c>
      <c r="C1425" s="5">
        <v>76501.446276655304</v>
      </c>
      <c r="D1425" s="5">
        <v>83551.149378290997</v>
      </c>
      <c r="E1425" s="5">
        <v>97672.017087864602</v>
      </c>
      <c r="F1425" s="5">
        <v>90722.832368004601</v>
      </c>
      <c r="G1425" s="5">
        <v>97604.731487895304</v>
      </c>
    </row>
    <row r="1426" spans="1:7" x14ac:dyDescent="0.55000000000000004">
      <c r="A1426" s="3">
        <v>46</v>
      </c>
      <c r="B1426" s="3">
        <v>28</v>
      </c>
      <c r="C1426" s="5">
        <v>75168.077865600397</v>
      </c>
      <c r="D1426" s="5">
        <v>75025.712246408497</v>
      </c>
      <c r="E1426" s="5">
        <v>77909.64067465</v>
      </c>
      <c r="F1426" s="5">
        <v>77779.273554238403</v>
      </c>
      <c r="G1426" s="5">
        <v>78585.611704565294</v>
      </c>
    </row>
    <row r="1427" spans="1:7" x14ac:dyDescent="0.55000000000000004">
      <c r="A1427" s="3">
        <v>46</v>
      </c>
      <c r="B1427" s="3">
        <v>29</v>
      </c>
      <c r="C1427" s="5">
        <v>62326.427258620097</v>
      </c>
      <c r="D1427" s="5">
        <v>66536.1621742555</v>
      </c>
      <c r="E1427" s="5">
        <v>80803.747446736801</v>
      </c>
      <c r="F1427" s="5">
        <v>79465.772928166494</v>
      </c>
      <c r="G1427" s="5">
        <v>84545.512944054004</v>
      </c>
    </row>
    <row r="1428" spans="1:7" x14ac:dyDescent="0.55000000000000004">
      <c r="A1428" s="3">
        <v>46</v>
      </c>
      <c r="B1428" s="3">
        <v>30</v>
      </c>
      <c r="C1428" s="5">
        <v>206648.61220829599</v>
      </c>
      <c r="D1428" s="5">
        <v>221946.94506238899</v>
      </c>
      <c r="E1428" s="5">
        <v>257685.49206063899</v>
      </c>
      <c r="F1428" s="5">
        <v>246171.47249736299</v>
      </c>
      <c r="G1428" s="5">
        <v>283052.45613783301</v>
      </c>
    </row>
    <row r="1429" spans="1:7" x14ac:dyDescent="0.55000000000000004">
      <c r="A1429" s="3">
        <v>46</v>
      </c>
      <c r="B1429" s="3">
        <v>31</v>
      </c>
      <c r="C1429" s="5">
        <v>108322.816149684</v>
      </c>
      <c r="D1429" s="5">
        <v>104466.86068959501</v>
      </c>
      <c r="E1429" s="5">
        <v>103296.32521550301</v>
      </c>
      <c r="F1429" s="5">
        <v>96132.097160089004</v>
      </c>
      <c r="G1429" s="5">
        <v>99354.802299813993</v>
      </c>
    </row>
    <row r="1430" spans="1:7" x14ac:dyDescent="0.55000000000000004">
      <c r="A1430" s="3">
        <v>47</v>
      </c>
      <c r="B1430" s="3">
        <v>1</v>
      </c>
      <c r="C1430" s="5">
        <v>56635.5779069563</v>
      </c>
      <c r="D1430" s="5">
        <v>47766.297167846897</v>
      </c>
      <c r="E1430" s="5">
        <v>45570.061928613701</v>
      </c>
      <c r="F1430" s="5">
        <v>42450.345463524201</v>
      </c>
      <c r="G1430" s="5">
        <v>39994.949041902502</v>
      </c>
    </row>
    <row r="1431" spans="1:7" x14ac:dyDescent="0.55000000000000004">
      <c r="A1431" s="3">
        <v>47</v>
      </c>
      <c r="B1431" s="3">
        <v>2</v>
      </c>
      <c r="C1431" s="5">
        <v>1434.0999805173201</v>
      </c>
      <c r="D1431" s="5">
        <v>1247.9136498707901</v>
      </c>
      <c r="E1431" s="5">
        <v>868.32575003618797</v>
      </c>
      <c r="F1431" s="5">
        <v>752.71370673785702</v>
      </c>
      <c r="G1431" s="5">
        <v>783.49378591192101</v>
      </c>
    </row>
    <row r="1432" spans="1:7" x14ac:dyDescent="0.55000000000000004">
      <c r="A1432" s="3">
        <v>47</v>
      </c>
      <c r="B1432" s="3">
        <v>3</v>
      </c>
      <c r="C1432" s="5">
        <v>33056.598550956704</v>
      </c>
      <c r="D1432" s="5">
        <v>36499.329100621297</v>
      </c>
      <c r="E1432" s="5">
        <v>36957.534654841998</v>
      </c>
      <c r="F1432" s="5">
        <v>32358.894228887599</v>
      </c>
      <c r="G1432" s="5">
        <v>29893.913671600101</v>
      </c>
    </row>
    <row r="1433" spans="1:7" x14ac:dyDescent="0.55000000000000004">
      <c r="A1433" s="3">
        <v>47</v>
      </c>
      <c r="B1433" s="3">
        <v>4</v>
      </c>
      <c r="C1433" s="5">
        <v>2502.7393167202299</v>
      </c>
      <c r="D1433" s="5">
        <v>2998.1145550401702</v>
      </c>
      <c r="E1433" s="5">
        <v>2850.9014129870402</v>
      </c>
      <c r="F1433" s="5">
        <v>2450.1648818183999</v>
      </c>
      <c r="G1433" s="5">
        <v>2597.3492841933598</v>
      </c>
    </row>
    <row r="1434" spans="1:7" x14ac:dyDescent="0.55000000000000004">
      <c r="A1434" s="3">
        <v>47</v>
      </c>
      <c r="B1434" s="3">
        <v>5</v>
      </c>
      <c r="C1434" s="5">
        <v>1081.7764580323201</v>
      </c>
      <c r="D1434" s="5">
        <v>1101.1455371074601</v>
      </c>
      <c r="E1434" s="5">
        <v>1041.8060471107699</v>
      </c>
      <c r="F1434" s="5">
        <v>1055.9863152626201</v>
      </c>
      <c r="G1434" s="5">
        <v>1070.5716646492999</v>
      </c>
    </row>
    <row r="1435" spans="1:7" x14ac:dyDescent="0.55000000000000004">
      <c r="A1435" s="3">
        <v>47</v>
      </c>
      <c r="B1435" s="3">
        <v>6</v>
      </c>
      <c r="C1435" s="5">
        <v>2188.4792331823801</v>
      </c>
      <c r="D1435" s="5">
        <v>2614.7082659480602</v>
      </c>
      <c r="E1435" s="5">
        <v>1796.6380258715101</v>
      </c>
      <c r="F1435" s="5">
        <v>1677.2680456974799</v>
      </c>
      <c r="G1435" s="5">
        <v>1734.5686836148</v>
      </c>
    </row>
    <row r="1436" spans="1:7" x14ac:dyDescent="0.55000000000000004">
      <c r="A1436" s="3">
        <v>47</v>
      </c>
      <c r="B1436" s="3">
        <v>7</v>
      </c>
      <c r="C1436" s="5">
        <v>7004.2806939789598</v>
      </c>
      <c r="D1436" s="5">
        <v>6709.5236051901802</v>
      </c>
      <c r="E1436" s="5">
        <v>5997.3603619793803</v>
      </c>
      <c r="F1436" s="5">
        <v>5616.6713777335999</v>
      </c>
      <c r="G1436" s="5">
        <v>5888.2825053168299</v>
      </c>
    </row>
    <row r="1437" spans="1:7" x14ac:dyDescent="0.55000000000000004">
      <c r="A1437" s="3">
        <v>47</v>
      </c>
      <c r="B1437" s="3">
        <v>8</v>
      </c>
      <c r="C1437" s="5">
        <v>1083.1386830045601</v>
      </c>
      <c r="D1437" s="5">
        <v>1074.44793744906</v>
      </c>
      <c r="E1437" s="5">
        <v>1024.65680431587</v>
      </c>
      <c r="F1437" s="5">
        <v>1083.0163050572601</v>
      </c>
      <c r="G1437" s="5">
        <v>1179.3502468864699</v>
      </c>
    </row>
    <row r="1438" spans="1:7" x14ac:dyDescent="0.55000000000000004">
      <c r="A1438" s="3">
        <v>47</v>
      </c>
      <c r="B1438" s="3">
        <v>9</v>
      </c>
      <c r="C1438" s="5">
        <v>5732.6905444833301</v>
      </c>
      <c r="D1438" s="5">
        <v>4708.6849136384499</v>
      </c>
      <c r="E1438" s="5">
        <v>4723.2067003854499</v>
      </c>
      <c r="F1438" s="5">
        <v>4285.1257766040299</v>
      </c>
      <c r="G1438" s="5">
        <v>4935.9502660058697</v>
      </c>
    </row>
    <row r="1439" spans="1:7" x14ac:dyDescent="0.55000000000000004">
      <c r="A1439" s="3">
        <v>47</v>
      </c>
      <c r="B1439" s="3">
        <v>10</v>
      </c>
      <c r="C1439" s="5">
        <v>818.65197145268098</v>
      </c>
      <c r="D1439" s="5">
        <v>1177.01246803105</v>
      </c>
      <c r="E1439" s="5">
        <v>1521.0700847752</v>
      </c>
      <c r="F1439" s="5">
        <v>1283.3192102422299</v>
      </c>
      <c r="G1439" s="5">
        <v>1224.8620338149001</v>
      </c>
    </row>
    <row r="1440" spans="1:7" x14ac:dyDescent="0.55000000000000004">
      <c r="A1440" s="3">
        <v>47</v>
      </c>
      <c r="B1440" s="3">
        <v>11</v>
      </c>
      <c r="C1440" s="5">
        <v>131.74691664638601</v>
      </c>
      <c r="D1440" s="5">
        <v>143.77725462288799</v>
      </c>
      <c r="E1440" s="5">
        <v>174.47105830988701</v>
      </c>
      <c r="F1440" s="5">
        <v>198.19939337336501</v>
      </c>
      <c r="G1440" s="5">
        <v>231.143980496794</v>
      </c>
    </row>
    <row r="1441" spans="1:7" x14ac:dyDescent="0.55000000000000004">
      <c r="A1441" s="3">
        <v>47</v>
      </c>
      <c r="B1441" s="3">
        <v>12</v>
      </c>
      <c r="C1441" s="5">
        <v>490.42483841947501</v>
      </c>
      <c r="D1441" s="5">
        <v>836.59564746607498</v>
      </c>
      <c r="E1441" s="5">
        <v>747.76556423906504</v>
      </c>
      <c r="F1441" s="5">
        <v>737.51619496615501</v>
      </c>
      <c r="G1441" s="5">
        <v>910.969131954467</v>
      </c>
    </row>
    <row r="1442" spans="1:7" x14ac:dyDescent="0.55000000000000004">
      <c r="A1442" s="3">
        <v>47</v>
      </c>
      <c r="B1442" s="3">
        <v>13</v>
      </c>
      <c r="C1442" s="5">
        <v>0</v>
      </c>
      <c r="D1442" s="5">
        <v>34.558378650406802</v>
      </c>
      <c r="E1442" s="5">
        <v>42.238668753106701</v>
      </c>
      <c r="F1442" s="5">
        <v>43.157900056350002</v>
      </c>
      <c r="G1442" s="5">
        <v>90.204086007909794</v>
      </c>
    </row>
    <row r="1443" spans="1:7" x14ac:dyDescent="0.55000000000000004">
      <c r="A1443" s="3">
        <v>47</v>
      </c>
      <c r="B1443" s="3">
        <v>14</v>
      </c>
      <c r="C1443" s="5">
        <v>432.731710409865</v>
      </c>
      <c r="D1443" s="5">
        <v>507.32538696256</v>
      </c>
      <c r="E1443" s="5">
        <v>563.46809831117503</v>
      </c>
      <c r="F1443" s="5">
        <v>648.88192659425795</v>
      </c>
      <c r="G1443" s="5">
        <v>715.25503920563199</v>
      </c>
    </row>
    <row r="1444" spans="1:7" x14ac:dyDescent="0.55000000000000004">
      <c r="A1444" s="3">
        <v>47</v>
      </c>
      <c r="B1444" s="3">
        <v>15</v>
      </c>
      <c r="C1444" s="5">
        <v>5596.9232311612304</v>
      </c>
      <c r="D1444" s="5">
        <v>4766.79269090864</v>
      </c>
      <c r="E1444" s="5">
        <v>4056.8790771618201</v>
      </c>
      <c r="F1444" s="5">
        <v>3680.9539882887798</v>
      </c>
      <c r="G1444" s="5">
        <v>4110.7595754028898</v>
      </c>
    </row>
    <row r="1445" spans="1:7" x14ac:dyDescent="0.55000000000000004">
      <c r="A1445" s="3">
        <v>47</v>
      </c>
      <c r="B1445" s="3">
        <v>16</v>
      </c>
      <c r="C1445" s="5">
        <v>5511.2842060878402</v>
      </c>
      <c r="D1445" s="5">
        <v>5371.1375212503799</v>
      </c>
      <c r="E1445" s="5">
        <v>5558.5782601492901</v>
      </c>
      <c r="F1445" s="5">
        <v>5322.33824997183</v>
      </c>
      <c r="G1445" s="5">
        <v>5595.1149190588903</v>
      </c>
    </row>
    <row r="1446" spans="1:7" x14ac:dyDescent="0.55000000000000004">
      <c r="A1446" s="3">
        <v>47</v>
      </c>
      <c r="B1446" s="3">
        <v>17</v>
      </c>
      <c r="C1446" s="5">
        <v>12292.847119616899</v>
      </c>
      <c r="D1446" s="5">
        <v>12215.293386995299</v>
      </c>
      <c r="E1446" s="5">
        <v>12385.417569469</v>
      </c>
      <c r="F1446" s="5">
        <v>12598.6775417591</v>
      </c>
      <c r="G1446" s="5">
        <v>16027.1088258118</v>
      </c>
    </row>
    <row r="1447" spans="1:7" x14ac:dyDescent="0.55000000000000004">
      <c r="A1447" s="3">
        <v>47</v>
      </c>
      <c r="B1447" s="3">
        <v>18</v>
      </c>
      <c r="C1447" s="5">
        <v>113797.666358267</v>
      </c>
      <c r="D1447" s="5">
        <v>113491.037944285</v>
      </c>
      <c r="E1447" s="5">
        <v>111051.37981385</v>
      </c>
      <c r="F1447" s="5">
        <v>108247.02490136601</v>
      </c>
      <c r="G1447" s="5">
        <v>118777.851531604</v>
      </c>
    </row>
    <row r="1448" spans="1:7" x14ac:dyDescent="0.55000000000000004">
      <c r="A1448" s="3">
        <v>47</v>
      </c>
      <c r="B1448" s="3">
        <v>19</v>
      </c>
      <c r="C1448" s="5">
        <v>38580.89829048</v>
      </c>
      <c r="D1448" s="5">
        <v>41884.270760119602</v>
      </c>
      <c r="E1448" s="5">
        <v>39609.816650035398</v>
      </c>
      <c r="F1448" s="5">
        <v>40937.297744789998</v>
      </c>
      <c r="G1448" s="5">
        <v>44267.761918727701</v>
      </c>
    </row>
    <row r="1449" spans="1:7" x14ac:dyDescent="0.55000000000000004">
      <c r="A1449" s="3">
        <v>47</v>
      </c>
      <c r="B1449" s="3">
        <v>20</v>
      </c>
      <c r="C1449" s="5">
        <v>107261.088028767</v>
      </c>
      <c r="D1449" s="5">
        <v>110772.82115653899</v>
      </c>
      <c r="E1449" s="5">
        <v>109065.671475611</v>
      </c>
      <c r="F1449" s="5">
        <v>100886.07481437401</v>
      </c>
      <c r="G1449" s="5">
        <v>106249.42229941901</v>
      </c>
    </row>
    <row r="1450" spans="1:7" x14ac:dyDescent="0.55000000000000004">
      <c r="A1450" s="3">
        <v>47</v>
      </c>
      <c r="B1450" s="3">
        <v>21</v>
      </c>
      <c r="C1450" s="5">
        <v>62157.769973285896</v>
      </c>
      <c r="D1450" s="5">
        <v>63438.791574639297</v>
      </c>
      <c r="E1450" s="5">
        <v>64494.825361273899</v>
      </c>
      <c r="F1450" s="5">
        <v>56963.039865512597</v>
      </c>
      <c r="G1450" s="5">
        <v>64227.019801083297</v>
      </c>
    </row>
    <row r="1451" spans="1:7" x14ac:dyDescent="0.55000000000000004">
      <c r="A1451" s="3">
        <v>47</v>
      </c>
      <c r="B1451" s="3">
        <v>22</v>
      </c>
      <c r="C1451" s="5">
        <v>143757.498428269</v>
      </c>
      <c r="D1451" s="5">
        <v>108667.691805145</v>
      </c>
      <c r="E1451" s="5">
        <v>136248.08473341199</v>
      </c>
      <c r="F1451" s="5">
        <v>120445.28854098399</v>
      </c>
      <c r="G1451" s="5">
        <v>110890.281156556</v>
      </c>
    </row>
    <row r="1452" spans="1:7" x14ac:dyDescent="0.55000000000000004">
      <c r="A1452" s="3">
        <v>47</v>
      </c>
      <c r="B1452" s="3">
        <v>23</v>
      </c>
      <c r="C1452" s="5">
        <v>6274.1463232526303</v>
      </c>
      <c r="D1452" s="5">
        <v>8290.5874617819809</v>
      </c>
      <c r="E1452" s="5">
        <v>8286.3057015361901</v>
      </c>
      <c r="F1452" s="5">
        <v>7801.5975439242402</v>
      </c>
      <c r="G1452" s="5">
        <v>9724.6642815977903</v>
      </c>
    </row>
    <row r="1453" spans="1:7" x14ac:dyDescent="0.55000000000000004">
      <c r="A1453" s="3">
        <v>47</v>
      </c>
      <c r="B1453" s="3">
        <v>24</v>
      </c>
      <c r="C1453" s="5">
        <v>15579.709639680001</v>
      </c>
      <c r="D1453" s="5">
        <v>17466.4665240432</v>
      </c>
      <c r="E1453" s="5">
        <v>18145.155053185099</v>
      </c>
      <c r="F1453" s="5">
        <v>17280.443357937798</v>
      </c>
      <c r="G1453" s="5">
        <v>18798.975925103899</v>
      </c>
    </row>
    <row r="1454" spans="1:7" x14ac:dyDescent="0.55000000000000004">
      <c r="A1454" s="3">
        <v>47</v>
      </c>
      <c r="B1454" s="3">
        <v>25</v>
      </c>
      <c r="C1454" s="5">
        <v>20191.851001333602</v>
      </c>
      <c r="D1454" s="5">
        <v>17317.774640793501</v>
      </c>
      <c r="E1454" s="5">
        <v>19124.659425967999</v>
      </c>
      <c r="F1454" s="5">
        <v>20346.468717784501</v>
      </c>
      <c r="G1454" s="5">
        <v>23333.964173541401</v>
      </c>
    </row>
    <row r="1455" spans="1:7" x14ac:dyDescent="0.55000000000000004">
      <c r="A1455" s="3">
        <v>47</v>
      </c>
      <c r="B1455" s="3">
        <v>26</v>
      </c>
      <c r="C1455" s="5">
        <v>15532.222289482401</v>
      </c>
      <c r="D1455" s="5">
        <v>15490.993028897499</v>
      </c>
      <c r="E1455" s="5">
        <v>16975.587531123401</v>
      </c>
      <c r="F1455" s="5">
        <v>20748.5085785314</v>
      </c>
      <c r="G1455" s="5">
        <v>19579.783351612499</v>
      </c>
    </row>
    <row r="1456" spans="1:7" x14ac:dyDescent="0.55000000000000004">
      <c r="A1456" s="3">
        <v>47</v>
      </c>
      <c r="B1456" s="3">
        <v>27</v>
      </c>
      <c r="C1456" s="5">
        <v>78970.098515873295</v>
      </c>
      <c r="D1456" s="5">
        <v>113127.269498182</v>
      </c>
      <c r="E1456" s="5">
        <v>119711.240044419</v>
      </c>
      <c r="F1456" s="5">
        <v>105880.84010198301</v>
      </c>
      <c r="G1456" s="5">
        <v>117638.42177239301</v>
      </c>
    </row>
    <row r="1457" spans="1:7" x14ac:dyDescent="0.55000000000000004">
      <c r="A1457" s="3">
        <v>47</v>
      </c>
      <c r="B1457" s="3">
        <v>28</v>
      </c>
      <c r="C1457" s="5">
        <v>65194.143281436103</v>
      </c>
      <c r="D1457" s="5">
        <v>69555.606097797398</v>
      </c>
      <c r="E1457" s="5">
        <v>73571.688575492299</v>
      </c>
      <c r="F1457" s="5">
        <v>75345.357867775398</v>
      </c>
      <c r="G1457" s="5">
        <v>76577.762867356403</v>
      </c>
    </row>
    <row r="1458" spans="1:7" x14ac:dyDescent="0.55000000000000004">
      <c r="A1458" s="3">
        <v>47</v>
      </c>
      <c r="B1458" s="3">
        <v>29</v>
      </c>
      <c r="C1458" s="5">
        <v>46337.552069241399</v>
      </c>
      <c r="D1458" s="5">
        <v>50599.8258236279</v>
      </c>
      <c r="E1458" s="5">
        <v>57863.292335326703</v>
      </c>
      <c r="F1458" s="5">
        <v>54584.646929043898</v>
      </c>
      <c r="G1458" s="5">
        <v>52595.567347393699</v>
      </c>
    </row>
    <row r="1459" spans="1:7" x14ac:dyDescent="0.55000000000000004">
      <c r="A1459" s="3">
        <v>47</v>
      </c>
      <c r="B1459" s="3">
        <v>30</v>
      </c>
      <c r="C1459" s="5">
        <v>135997.33218160999</v>
      </c>
      <c r="D1459" s="5">
        <v>162506.10233004301</v>
      </c>
      <c r="E1459" s="5">
        <v>185290.41877985001</v>
      </c>
      <c r="F1459" s="5">
        <v>169573.946672241</v>
      </c>
      <c r="G1459" s="5">
        <v>208393.02274000601</v>
      </c>
    </row>
    <row r="1460" spans="1:7" x14ac:dyDescent="0.55000000000000004">
      <c r="A1460" s="3">
        <v>47</v>
      </c>
      <c r="B1460" s="3">
        <v>31</v>
      </c>
      <c r="C1460" s="5">
        <v>87004.847147451903</v>
      </c>
      <c r="D1460" s="5">
        <v>77801.463857153707</v>
      </c>
      <c r="E1460" s="5">
        <v>74590.578631407305</v>
      </c>
      <c r="F1460" s="5">
        <v>72561.708895164498</v>
      </c>
      <c r="G1460" s="5">
        <v>72102.598113639295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A60C-0900-4387-ABBD-51E8DF59DE5D}">
  <dimension ref="A1:G1460"/>
  <sheetViews>
    <sheetView workbookViewId="0"/>
  </sheetViews>
  <sheetFormatPr defaultColWidth="8.83203125" defaultRowHeight="18" x14ac:dyDescent="0.55000000000000004"/>
  <sheetData>
    <row r="1" spans="1:7" x14ac:dyDescent="0.55000000000000004">
      <c r="A1" t="s">
        <v>55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2">
        <v>0.375769694051934</v>
      </c>
      <c r="D4" s="2">
        <v>0.30828651612567298</v>
      </c>
      <c r="E4" s="2">
        <v>0.28993603561160802</v>
      </c>
      <c r="F4" s="2">
        <v>0.27683149096047899</v>
      </c>
      <c r="G4" s="2">
        <v>0.27349377043151402</v>
      </c>
    </row>
    <row r="5" spans="1:7" x14ac:dyDescent="0.55000000000000004">
      <c r="A5" s="3">
        <v>1</v>
      </c>
      <c r="B5" s="3">
        <v>2</v>
      </c>
      <c r="C5" s="2">
        <v>-0.55966860642291905</v>
      </c>
      <c r="D5" s="2">
        <v>-8.2299376087809198E-2</v>
      </c>
      <c r="E5" s="2">
        <v>5.8337553537461097E-2</v>
      </c>
      <c r="F5" s="2">
        <v>-0.61108409020976895</v>
      </c>
      <c r="G5" s="2">
        <v>-0.58929363453542705</v>
      </c>
    </row>
    <row r="6" spans="1:7" x14ac:dyDescent="0.55000000000000004">
      <c r="A6" s="3">
        <v>1</v>
      </c>
      <c r="B6" s="3">
        <v>3</v>
      </c>
      <c r="C6" s="2">
        <v>2.1918590681320599E-2</v>
      </c>
      <c r="D6" s="2">
        <v>-3.0200522356896201E-2</v>
      </c>
      <c r="E6" s="2">
        <v>2.0598159174722599E-2</v>
      </c>
      <c r="F6" s="2">
        <v>-2.9131365942569199E-2</v>
      </c>
      <c r="G6" s="2">
        <v>-4.98170606626047E-3</v>
      </c>
    </row>
    <row r="7" spans="1:7" x14ac:dyDescent="0.55000000000000004">
      <c r="A7" s="3">
        <v>1</v>
      </c>
      <c r="B7" s="3">
        <v>4</v>
      </c>
      <c r="C7" s="2">
        <v>9.7357272476356504E-2</v>
      </c>
      <c r="D7" s="2">
        <v>7.4182944439267498E-2</v>
      </c>
      <c r="E7" s="2">
        <v>1.5864424749308399E-2</v>
      </c>
      <c r="F7" s="2">
        <v>-3.3632877646427001E-2</v>
      </c>
      <c r="G7" s="2">
        <v>-2.5093222064515201E-2</v>
      </c>
    </row>
    <row r="8" spans="1:7" x14ac:dyDescent="0.55000000000000004">
      <c r="A8" s="3">
        <v>1</v>
      </c>
      <c r="B8" s="3">
        <v>5</v>
      </c>
      <c r="C8" s="2">
        <v>7.3697620206585795E-2</v>
      </c>
      <c r="D8" s="2">
        <v>4.1023296192898198E-2</v>
      </c>
      <c r="E8" s="2">
        <v>0.14215178368703199</v>
      </c>
      <c r="F8" s="2">
        <v>-6.4714191105673294E-2</v>
      </c>
      <c r="G8" s="2">
        <v>-5.3476196300598702E-2</v>
      </c>
    </row>
    <row r="9" spans="1:7" x14ac:dyDescent="0.55000000000000004">
      <c r="A9" s="3">
        <v>1</v>
      </c>
      <c r="B9" s="3">
        <v>6</v>
      </c>
      <c r="C9" s="2">
        <v>1.32983421827918E-2</v>
      </c>
      <c r="D9" s="2">
        <v>-2.1126131098996699E-2</v>
      </c>
      <c r="E9" s="2">
        <v>5.1702875354924099E-2</v>
      </c>
      <c r="F9" s="2">
        <v>-5.81526821390035E-2</v>
      </c>
      <c r="G9" s="2">
        <v>-3.6732292341593697E-2</v>
      </c>
    </row>
    <row r="10" spans="1:7" x14ac:dyDescent="0.55000000000000004">
      <c r="A10" s="3">
        <v>1</v>
      </c>
      <c r="B10" s="3">
        <v>7</v>
      </c>
      <c r="C10" s="2">
        <v>4.9507899780301103E-2</v>
      </c>
      <c r="D10" s="2">
        <v>1.16834047774559E-2</v>
      </c>
      <c r="E10" s="2">
        <v>6.9395396484302999E-2</v>
      </c>
      <c r="F10" s="2">
        <v>-4.2335376849660003E-2</v>
      </c>
      <c r="G10" s="2">
        <v>-2.24457997263884E-2</v>
      </c>
    </row>
    <row r="11" spans="1:7" x14ac:dyDescent="0.55000000000000004">
      <c r="A11" s="3">
        <v>1</v>
      </c>
      <c r="B11" s="3">
        <v>8</v>
      </c>
      <c r="C11" s="2">
        <v>3.2817309925491499E-2</v>
      </c>
      <c r="D11" s="2">
        <v>-9.5868974414316504E-3</v>
      </c>
      <c r="E11" s="2">
        <v>5.31871860085475E-2</v>
      </c>
      <c r="F11" s="2">
        <v>-4.3182281075686599E-2</v>
      </c>
      <c r="G11" s="2">
        <v>-1.11881315463381E-2</v>
      </c>
    </row>
    <row r="12" spans="1:7" x14ac:dyDescent="0.55000000000000004">
      <c r="A12" s="3">
        <v>1</v>
      </c>
      <c r="B12" s="3">
        <v>9</v>
      </c>
      <c r="C12" s="2">
        <v>5.3119850696817197E-2</v>
      </c>
      <c r="D12" s="2">
        <v>5.0436453395518201E-3</v>
      </c>
      <c r="E12" s="2">
        <v>6.8078775913607906E-2</v>
      </c>
      <c r="F12" s="2">
        <v>-4.6968244562508596E-3</v>
      </c>
      <c r="G12" s="2">
        <v>1.6728740009755001E-2</v>
      </c>
    </row>
    <row r="13" spans="1:7" x14ac:dyDescent="0.55000000000000004">
      <c r="A13" s="3">
        <v>1</v>
      </c>
      <c r="B13" s="3">
        <v>10</v>
      </c>
      <c r="C13" s="2">
        <v>6.2207448958395096E-3</v>
      </c>
      <c r="D13" s="2">
        <v>2.5390378445239699E-3</v>
      </c>
      <c r="E13" s="2">
        <v>4.9763418106800503E-2</v>
      </c>
      <c r="F13" s="2">
        <v>-9.5850941726999296E-3</v>
      </c>
      <c r="G13" s="2">
        <v>1.1863762819559399E-2</v>
      </c>
    </row>
    <row r="14" spans="1:7" x14ac:dyDescent="0.55000000000000004">
      <c r="A14" s="3">
        <v>1</v>
      </c>
      <c r="B14" s="3">
        <v>11</v>
      </c>
      <c r="C14" s="2">
        <v>4.9617186609049298E-2</v>
      </c>
      <c r="D14" s="2">
        <v>-1.6290894723338199E-2</v>
      </c>
      <c r="E14" s="2">
        <v>4.5890359155435399E-2</v>
      </c>
      <c r="F14" s="2">
        <v>-5.9829375437474901E-2</v>
      </c>
      <c r="G14" s="2">
        <v>-2.4457574990648899E-2</v>
      </c>
    </row>
    <row r="15" spans="1:7" x14ac:dyDescent="0.55000000000000004">
      <c r="A15" s="3">
        <v>1</v>
      </c>
      <c r="B15" s="3">
        <v>12</v>
      </c>
      <c r="C15" s="2">
        <v>2.4253002300301798E-3</v>
      </c>
      <c r="D15" s="2">
        <v>1.06274809979692E-2</v>
      </c>
      <c r="E15" s="2">
        <v>6.7900817031830304E-2</v>
      </c>
      <c r="F15" s="2">
        <v>-6.8272023169133306E-2</v>
      </c>
      <c r="G15" s="2">
        <v>-1.7827503953780698E-2</v>
      </c>
    </row>
    <row r="16" spans="1:7" x14ac:dyDescent="0.55000000000000004">
      <c r="A16" s="3">
        <v>1</v>
      </c>
      <c r="B16" s="3">
        <v>13</v>
      </c>
      <c r="C16" s="2">
        <v>-0.145273460169628</v>
      </c>
      <c r="D16" s="2">
        <v>-0.16190630350261601</v>
      </c>
      <c r="E16" s="2">
        <v>6.8447138757856104E-3</v>
      </c>
      <c r="F16" s="2">
        <v>-0.47693213814721003</v>
      </c>
      <c r="G16" s="2">
        <v>-0.40017916187130698</v>
      </c>
    </row>
    <row r="17" spans="1:7" x14ac:dyDescent="0.55000000000000004">
      <c r="A17" s="3">
        <v>1</v>
      </c>
      <c r="B17" s="3">
        <v>14</v>
      </c>
      <c r="C17" s="2">
        <v>-8.0672186121324901E-2</v>
      </c>
      <c r="D17" s="2">
        <v>-5.7181795614572602E-2</v>
      </c>
      <c r="E17" s="2">
        <v>2.0623975670967999E-2</v>
      </c>
      <c r="F17" s="2">
        <v>-9.1642261272054298E-2</v>
      </c>
      <c r="G17" s="2">
        <v>-5.7580799950180901E-2</v>
      </c>
    </row>
    <row r="18" spans="1:7" x14ac:dyDescent="0.55000000000000004">
      <c r="A18" s="3">
        <v>1</v>
      </c>
      <c r="B18" s="3">
        <v>15</v>
      </c>
      <c r="C18" s="2">
        <v>4.8723940440881198E-3</v>
      </c>
      <c r="D18" s="2">
        <v>8.7692243483625792E-3</v>
      </c>
      <c r="E18" s="2">
        <v>9.5728528655532205E-2</v>
      </c>
      <c r="F18" s="2">
        <v>-7.6337317049175901E-2</v>
      </c>
      <c r="G18" s="2">
        <v>-5.6009037945929901E-2</v>
      </c>
    </row>
    <row r="19" spans="1:7" x14ac:dyDescent="0.55000000000000004">
      <c r="A19" s="3">
        <v>1</v>
      </c>
      <c r="B19" s="3">
        <v>16</v>
      </c>
      <c r="C19" s="2">
        <v>5.6179210153701101E-2</v>
      </c>
      <c r="D19" s="2">
        <v>3.2565717796744801E-3</v>
      </c>
      <c r="E19" s="2">
        <v>4.3159553810475398E-2</v>
      </c>
      <c r="F19" s="2">
        <v>-3.4400655535409497E-2</v>
      </c>
      <c r="G19" s="2">
        <v>-4.2334420813889299E-3</v>
      </c>
    </row>
    <row r="20" spans="1:7" x14ac:dyDescent="0.55000000000000004">
      <c r="A20" s="3">
        <v>1</v>
      </c>
      <c r="B20" s="3">
        <v>17</v>
      </c>
      <c r="C20" s="2">
        <v>1.12811479747679E-2</v>
      </c>
      <c r="D20" s="2">
        <v>0.118712445652775</v>
      </c>
      <c r="E20" s="2">
        <v>9.3238930979479398E-2</v>
      </c>
      <c r="F20" s="2">
        <v>8.0513010138339294E-2</v>
      </c>
      <c r="G20" s="2">
        <v>8.3599593242599704E-2</v>
      </c>
    </row>
    <row r="21" spans="1:7" x14ac:dyDescent="0.55000000000000004">
      <c r="A21" s="3">
        <v>1</v>
      </c>
      <c r="B21" s="3">
        <v>18</v>
      </c>
      <c r="C21" s="2">
        <v>3.8473978228971799E-2</v>
      </c>
      <c r="D21" s="2">
        <v>9.0666781355990503E-2</v>
      </c>
      <c r="E21" s="2">
        <v>7.4237906970751E-2</v>
      </c>
      <c r="F21" s="2">
        <v>6.9032608066538395E-2</v>
      </c>
      <c r="G21" s="2">
        <v>8.4540536648975498E-2</v>
      </c>
    </row>
    <row r="22" spans="1:7" x14ac:dyDescent="0.55000000000000004">
      <c r="A22" s="3">
        <v>1</v>
      </c>
      <c r="B22" s="3">
        <v>19</v>
      </c>
      <c r="C22" s="2">
        <v>8.4705703233719301E-2</v>
      </c>
      <c r="D22" s="2">
        <v>7.7172271726335007E-2</v>
      </c>
      <c r="E22" s="2">
        <v>7.0476263927974306E-2</v>
      </c>
      <c r="F22" s="2">
        <v>7.2241393368492904E-2</v>
      </c>
      <c r="G22" s="2">
        <v>8.1841199123885905E-2</v>
      </c>
    </row>
    <row r="23" spans="1:7" x14ac:dyDescent="0.55000000000000004">
      <c r="A23" s="3">
        <v>1</v>
      </c>
      <c r="B23" s="3">
        <v>20</v>
      </c>
      <c r="C23" s="2">
        <v>0.102202542972945</v>
      </c>
      <c r="D23" s="2">
        <v>0.10139457180551199</v>
      </c>
      <c r="E23" s="2">
        <v>7.7780856778858695E-2</v>
      </c>
      <c r="F23" s="2">
        <v>7.3432525348487807E-2</v>
      </c>
      <c r="G23" s="2">
        <v>9.2126777028590498E-2</v>
      </c>
    </row>
    <row r="24" spans="1:7" x14ac:dyDescent="0.55000000000000004">
      <c r="A24" s="3">
        <v>1</v>
      </c>
      <c r="B24" s="3">
        <v>21</v>
      </c>
      <c r="C24" s="2">
        <v>4.29337071365163E-2</v>
      </c>
      <c r="D24" s="2">
        <v>5.9785848775656202E-2</v>
      </c>
      <c r="E24" s="2">
        <v>6.6679927219823507E-2</v>
      </c>
      <c r="F24" s="2">
        <v>8.8720832713659298E-2</v>
      </c>
      <c r="G24" s="2">
        <v>7.7087269918061599E-2</v>
      </c>
    </row>
    <row r="25" spans="1:7" x14ac:dyDescent="0.55000000000000004">
      <c r="A25" s="3">
        <v>1</v>
      </c>
      <c r="B25" s="3">
        <v>22</v>
      </c>
      <c r="C25" s="2">
        <v>9.2601976007233397E-2</v>
      </c>
      <c r="D25" s="2">
        <v>3.4003467122025101E-2</v>
      </c>
      <c r="E25" s="2">
        <v>0.11991611367013399</v>
      </c>
      <c r="F25" s="2">
        <v>0.10219357143803599</v>
      </c>
      <c r="G25" s="2">
        <v>7.7627514690665797E-2</v>
      </c>
    </row>
    <row r="26" spans="1:7" x14ac:dyDescent="0.55000000000000004">
      <c r="A26" s="3">
        <v>1</v>
      </c>
      <c r="B26" s="3">
        <v>23</v>
      </c>
      <c r="C26" s="2">
        <v>6.2970746045563505E-2</v>
      </c>
      <c r="D26" s="2">
        <v>0.107629660269512</v>
      </c>
      <c r="E26" s="2">
        <v>0.182927507547757</v>
      </c>
      <c r="F26" s="2">
        <v>1.00377721242464E-2</v>
      </c>
      <c r="G26" s="2">
        <v>-3.7487059793435099E-2</v>
      </c>
    </row>
    <row r="27" spans="1:7" x14ac:dyDescent="0.55000000000000004">
      <c r="A27" s="3">
        <v>1</v>
      </c>
      <c r="B27" s="3">
        <v>24</v>
      </c>
      <c r="C27" s="2">
        <v>3.6054534799303102E-2</v>
      </c>
      <c r="D27" s="2">
        <v>5.7145199004227799E-2</v>
      </c>
      <c r="E27" s="2">
        <v>7.7129462856344796E-2</v>
      </c>
      <c r="F27" s="2">
        <v>4.7109652312872702E-2</v>
      </c>
      <c r="G27" s="2">
        <v>2.28202425128263E-2</v>
      </c>
    </row>
    <row r="28" spans="1:7" x14ac:dyDescent="0.55000000000000004">
      <c r="A28" s="3">
        <v>1</v>
      </c>
      <c r="B28" s="3">
        <v>25</v>
      </c>
      <c r="C28" s="2">
        <v>3.5243896087808098E-2</v>
      </c>
      <c r="D28" s="2">
        <v>4.9580455233205201E-2</v>
      </c>
      <c r="E28" s="2">
        <v>3.1707689155602001E-2</v>
      </c>
      <c r="F28" s="2">
        <v>3.2308648999052003E-2</v>
      </c>
      <c r="G28" s="2">
        <v>-8.3820694617614492E-3</v>
      </c>
    </row>
    <row r="29" spans="1:7" x14ac:dyDescent="0.55000000000000004">
      <c r="A29" s="3">
        <v>1</v>
      </c>
      <c r="B29" s="3">
        <v>26</v>
      </c>
      <c r="C29" s="2">
        <v>-2.9346180796755199E-2</v>
      </c>
      <c r="D29" s="2">
        <v>7.1968507048367103E-2</v>
      </c>
      <c r="E29" s="2">
        <v>0.113311748715899</v>
      </c>
      <c r="F29" s="2">
        <v>9.3544154648302694E-2</v>
      </c>
      <c r="G29" s="2">
        <v>1.7133098873162601E-2</v>
      </c>
    </row>
    <row r="30" spans="1:7" x14ac:dyDescent="0.55000000000000004">
      <c r="A30" s="3">
        <v>1</v>
      </c>
      <c r="B30" s="3">
        <v>27</v>
      </c>
      <c r="C30" s="2">
        <v>8.5644906786024502E-2</v>
      </c>
      <c r="D30" s="2">
        <v>6.6150987370107203E-2</v>
      </c>
      <c r="E30" s="2">
        <v>5.4328004462950601E-2</v>
      </c>
      <c r="F30" s="2">
        <v>0.104835673386847</v>
      </c>
      <c r="G30" s="2">
        <v>8.4349197275883595E-2</v>
      </c>
    </row>
    <row r="31" spans="1:7" x14ac:dyDescent="0.55000000000000004">
      <c r="A31" s="3">
        <v>1</v>
      </c>
      <c r="B31" s="3">
        <v>28</v>
      </c>
      <c r="C31" s="2">
        <v>-5.8978299176937199E-4</v>
      </c>
      <c r="D31" s="2">
        <v>1.5954292818039801E-2</v>
      </c>
      <c r="E31" s="2">
        <v>1.7101165189408199E-2</v>
      </c>
      <c r="F31" s="2">
        <v>2.5548668076152699E-2</v>
      </c>
      <c r="G31" s="2">
        <v>2.3055427686689899E-2</v>
      </c>
    </row>
    <row r="32" spans="1:7" x14ac:dyDescent="0.55000000000000004">
      <c r="A32" s="3">
        <v>1</v>
      </c>
      <c r="B32" s="3">
        <v>29</v>
      </c>
      <c r="C32" s="2">
        <v>5.2573922204463198E-2</v>
      </c>
      <c r="D32" s="2">
        <v>1.1896974123079E-2</v>
      </c>
      <c r="E32" s="2">
        <v>0.104943455471363</v>
      </c>
      <c r="F32" s="2">
        <v>3.9539814189385201E-2</v>
      </c>
      <c r="G32" s="2">
        <v>5.4141249511010098E-2</v>
      </c>
    </row>
    <row r="33" spans="1:7" x14ac:dyDescent="0.55000000000000004">
      <c r="A33" s="3">
        <v>1</v>
      </c>
      <c r="B33" s="3">
        <v>30</v>
      </c>
      <c r="C33" s="2">
        <v>5.4275572657071801E-2</v>
      </c>
      <c r="D33" s="2">
        <v>5.22312563023766E-2</v>
      </c>
      <c r="E33" s="2">
        <v>4.8072647911104202E-2</v>
      </c>
      <c r="F33" s="2">
        <v>4.3260851320293198E-2</v>
      </c>
      <c r="G33" s="2">
        <v>3.9441801032301202E-2</v>
      </c>
    </row>
    <row r="34" spans="1:7" x14ac:dyDescent="0.55000000000000004">
      <c r="A34" s="3">
        <v>1</v>
      </c>
      <c r="B34" s="3">
        <v>31</v>
      </c>
      <c r="C34" s="2">
        <v>9.5033469782257495E-4</v>
      </c>
      <c r="D34" s="2">
        <v>1.9611731372626701E-2</v>
      </c>
      <c r="E34" s="2">
        <v>3.5515589909918002E-2</v>
      </c>
      <c r="F34" s="2">
        <v>2.21988835166325E-2</v>
      </c>
      <c r="G34" s="2">
        <v>1.8323433581104599E-2</v>
      </c>
    </row>
    <row r="35" spans="1:7" x14ac:dyDescent="0.55000000000000004">
      <c r="A35" s="3">
        <v>2</v>
      </c>
      <c r="B35" s="3">
        <v>1</v>
      </c>
      <c r="C35" s="2">
        <v>-3.4776808764952802E-2</v>
      </c>
      <c r="D35" s="2">
        <v>-4.9216741561840501E-3</v>
      </c>
      <c r="E35" s="2">
        <v>5.2076416043973497E-3</v>
      </c>
      <c r="F35" s="2">
        <v>6.5653413171562502E-4</v>
      </c>
      <c r="G35" s="2">
        <v>2.1748440955583499E-3</v>
      </c>
    </row>
    <row r="36" spans="1:7" x14ac:dyDescent="0.55000000000000004">
      <c r="A36" s="3">
        <v>2</v>
      </c>
      <c r="B36" s="3">
        <v>2</v>
      </c>
      <c r="C36" s="2">
        <v>9.8562920574634796E-2</v>
      </c>
      <c r="D36" s="2">
        <v>-0.12977834546897901</v>
      </c>
      <c r="E36" s="2">
        <v>6.7710407269646E-2</v>
      </c>
      <c r="F36" s="2">
        <v>-0.16778505815629</v>
      </c>
      <c r="G36" s="2">
        <v>-0.38251432991253198</v>
      </c>
    </row>
    <row r="37" spans="1:7" x14ac:dyDescent="0.55000000000000004">
      <c r="A37" s="3">
        <v>2</v>
      </c>
      <c r="B37" s="3">
        <v>3</v>
      </c>
      <c r="C37" s="2">
        <v>4.9301631949831099E-3</v>
      </c>
      <c r="D37" s="2">
        <v>5.238436278605E-2</v>
      </c>
      <c r="E37" s="2">
        <v>3.7855292674983201E-3</v>
      </c>
      <c r="F37" s="2">
        <v>1.7749089721247401E-2</v>
      </c>
      <c r="G37" s="2">
        <v>2.0798265681028501E-2</v>
      </c>
    </row>
    <row r="38" spans="1:7" x14ac:dyDescent="0.55000000000000004">
      <c r="A38" s="3">
        <v>2</v>
      </c>
      <c r="B38" s="3">
        <v>4</v>
      </c>
      <c r="C38" s="2">
        <v>0.12854204856259299</v>
      </c>
      <c r="D38" s="2">
        <v>7.2733603028874202E-2</v>
      </c>
      <c r="E38" s="2">
        <v>6.6496379605182093E-2</v>
      </c>
      <c r="F38" s="2">
        <v>7.1772634639096194E-2</v>
      </c>
      <c r="G38" s="2">
        <v>8.95918757330538E-2</v>
      </c>
    </row>
    <row r="39" spans="1:7" x14ac:dyDescent="0.55000000000000004">
      <c r="A39" s="3">
        <v>2</v>
      </c>
      <c r="B39" s="3">
        <v>5</v>
      </c>
      <c r="C39" s="2">
        <v>0.32922079114202102</v>
      </c>
      <c r="D39" s="2">
        <v>0.331322324638816</v>
      </c>
      <c r="E39" s="2">
        <v>0.25758741397281099</v>
      </c>
      <c r="F39" s="2">
        <v>0.330930702019125</v>
      </c>
      <c r="G39" s="2">
        <v>0.33099109230199297</v>
      </c>
    </row>
    <row r="40" spans="1:7" x14ac:dyDescent="0.55000000000000004">
      <c r="A40" s="3">
        <v>2</v>
      </c>
      <c r="B40" s="3">
        <v>6</v>
      </c>
      <c r="C40" s="2">
        <v>0.68005493123244298</v>
      </c>
      <c r="D40" s="2">
        <v>0.46702947959874502</v>
      </c>
      <c r="E40" s="2">
        <v>0.40229892733254002</v>
      </c>
      <c r="F40" s="2">
        <v>0.65123479045753896</v>
      </c>
      <c r="G40" s="2">
        <v>0.68896629778263896</v>
      </c>
    </row>
    <row r="41" spans="1:7" x14ac:dyDescent="0.55000000000000004">
      <c r="A41" s="3">
        <v>2</v>
      </c>
      <c r="B41" s="3">
        <v>7</v>
      </c>
      <c r="C41" s="2">
        <v>0.30785575332232301</v>
      </c>
      <c r="D41" s="2">
        <v>0.126444977467075</v>
      </c>
      <c r="E41" s="2">
        <v>9.5448629590500003E-2</v>
      </c>
      <c r="F41" s="2">
        <v>0.132675661644057</v>
      </c>
      <c r="G41" s="2">
        <v>0.13901713156589901</v>
      </c>
    </row>
    <row r="42" spans="1:7" x14ac:dyDescent="0.55000000000000004">
      <c r="A42" s="3">
        <v>2</v>
      </c>
      <c r="B42" s="3">
        <v>8</v>
      </c>
      <c r="C42" s="2">
        <v>1.7650785958226899E-2</v>
      </c>
      <c r="D42" s="2">
        <v>6.0796533546723402E-2</v>
      </c>
      <c r="E42" s="2">
        <v>5.9562715034289899E-2</v>
      </c>
      <c r="F42" s="2">
        <v>9.4554567370417897E-3</v>
      </c>
      <c r="G42" s="2">
        <v>1.70480056000837E-2</v>
      </c>
    </row>
    <row r="43" spans="1:7" x14ac:dyDescent="0.55000000000000004">
      <c r="A43" s="3">
        <v>2</v>
      </c>
      <c r="B43" s="3">
        <v>9</v>
      </c>
      <c r="C43" s="2">
        <v>0.21564017222533</v>
      </c>
      <c r="D43" s="2">
        <v>7.6401423979436195E-2</v>
      </c>
      <c r="E43" s="2">
        <v>3.6176447528022203E-2</v>
      </c>
      <c r="F43" s="2">
        <v>0.143040992785541</v>
      </c>
      <c r="G43" s="2">
        <v>0.147580686965815</v>
      </c>
    </row>
    <row r="44" spans="1:7" x14ac:dyDescent="0.55000000000000004">
      <c r="A44" s="3">
        <v>2</v>
      </c>
      <c r="B44" s="3">
        <v>10</v>
      </c>
      <c r="C44" s="2">
        <v>5.6440780404649598E-3</v>
      </c>
      <c r="D44" s="2">
        <v>-3.5676123040558898E-3</v>
      </c>
      <c r="E44" s="2">
        <v>-2.4608169282679299E-2</v>
      </c>
      <c r="F44" s="2">
        <v>-1.16048632358645E-2</v>
      </c>
      <c r="G44" s="2">
        <v>-1.07951516037186E-3</v>
      </c>
    </row>
    <row r="45" spans="1:7" x14ac:dyDescent="0.55000000000000004">
      <c r="A45" s="3">
        <v>2</v>
      </c>
      <c r="B45" s="3">
        <v>11</v>
      </c>
      <c r="C45" s="2">
        <v>-0.10085679682718</v>
      </c>
      <c r="D45" s="2">
        <v>-9.1556273202322805E-2</v>
      </c>
      <c r="E45" s="2">
        <v>-7.2520756567689207E-2</v>
      </c>
      <c r="F45" s="2">
        <v>-0.112561402733723</v>
      </c>
      <c r="G45" s="2">
        <v>-0.103501441503298</v>
      </c>
    </row>
    <row r="46" spans="1:7" x14ac:dyDescent="0.55000000000000004">
      <c r="A46" s="3">
        <v>2</v>
      </c>
      <c r="B46" s="3">
        <v>12</v>
      </c>
      <c r="C46" s="2">
        <v>0.116787199075344</v>
      </c>
      <c r="D46" s="2">
        <v>4.6644888971050201E-3</v>
      </c>
      <c r="E46" s="2">
        <v>-2.0417244931046899E-3</v>
      </c>
      <c r="F46" s="2">
        <v>-5.8801973482279599E-2</v>
      </c>
      <c r="G46" s="2">
        <v>-3.9833183972488001E-2</v>
      </c>
    </row>
    <row r="47" spans="1:7" x14ac:dyDescent="0.55000000000000004">
      <c r="A47" s="3">
        <v>2</v>
      </c>
      <c r="B47" s="3">
        <v>13</v>
      </c>
      <c r="C47" s="2">
        <v>-0.202155303475369</v>
      </c>
      <c r="D47" s="2">
        <v>-0.26405457602629501</v>
      </c>
      <c r="E47" s="2">
        <v>-0.24962733647603699</v>
      </c>
      <c r="F47" s="2">
        <v>0.21696695127591301</v>
      </c>
      <c r="G47" s="2">
        <v>0.35968007554540699</v>
      </c>
    </row>
    <row r="48" spans="1:7" x14ac:dyDescent="0.55000000000000004">
      <c r="A48" s="3">
        <v>2</v>
      </c>
      <c r="B48" s="3">
        <v>14</v>
      </c>
      <c r="C48" s="2">
        <v>0.308958636875106</v>
      </c>
      <c r="D48" s="2">
        <v>0.17670606419458701</v>
      </c>
      <c r="E48" s="2">
        <v>0.167597978242018</v>
      </c>
      <c r="F48" s="2">
        <v>0.370981908026772</v>
      </c>
      <c r="G48" s="2">
        <v>0.38856357666137697</v>
      </c>
    </row>
    <row r="49" spans="1:7" x14ac:dyDescent="0.55000000000000004">
      <c r="A49" s="3">
        <v>2</v>
      </c>
      <c r="B49" s="3">
        <v>15</v>
      </c>
      <c r="C49" s="2">
        <v>0.25370657383471501</v>
      </c>
      <c r="D49" s="2">
        <v>9.7325951554147097E-2</v>
      </c>
      <c r="E49" s="2">
        <v>8.9610538443363405E-2</v>
      </c>
      <c r="F49" s="2">
        <v>0.15932348183331199</v>
      </c>
      <c r="G49" s="2">
        <v>0.17617213065579601</v>
      </c>
    </row>
    <row r="50" spans="1:7" x14ac:dyDescent="0.55000000000000004">
      <c r="A50" s="3">
        <v>2</v>
      </c>
      <c r="B50" s="3">
        <v>16</v>
      </c>
      <c r="C50" s="2">
        <v>0.123749752571229</v>
      </c>
      <c r="D50" s="2">
        <v>2.5424359142107299E-2</v>
      </c>
      <c r="E50" s="2">
        <v>-3.14213474528291E-3</v>
      </c>
      <c r="F50" s="2">
        <v>6.0564201384240499E-2</v>
      </c>
      <c r="G50" s="2">
        <v>7.8559289669731094E-2</v>
      </c>
    </row>
    <row r="51" spans="1:7" x14ac:dyDescent="0.55000000000000004">
      <c r="A51" s="3">
        <v>2</v>
      </c>
      <c r="B51" s="3">
        <v>17</v>
      </c>
      <c r="C51" s="2">
        <v>-1.4156845772578001E-3</v>
      </c>
      <c r="D51" s="2">
        <v>4.6761616934475198E-2</v>
      </c>
      <c r="E51" s="2">
        <v>7.5432659035232497E-2</v>
      </c>
      <c r="F51" s="2">
        <v>9.0693140547751197E-2</v>
      </c>
      <c r="G51" s="2">
        <v>5.50571190516497E-2</v>
      </c>
    </row>
    <row r="52" spans="1:7" x14ac:dyDescent="0.55000000000000004">
      <c r="A52" s="3">
        <v>2</v>
      </c>
      <c r="B52" s="3">
        <v>18</v>
      </c>
      <c r="C52" s="2">
        <v>6.3837734251778896E-2</v>
      </c>
      <c r="D52" s="2">
        <v>5.1336883608343702E-2</v>
      </c>
      <c r="E52" s="2">
        <v>2.6759874598930401E-2</v>
      </c>
      <c r="F52" s="2">
        <v>6.3395283954157694E-2</v>
      </c>
      <c r="G52" s="2">
        <v>5.6233572684290599E-2</v>
      </c>
    </row>
    <row r="53" spans="1:7" x14ac:dyDescent="0.55000000000000004">
      <c r="A53" s="3">
        <v>2</v>
      </c>
      <c r="B53" s="3">
        <v>19</v>
      </c>
      <c r="C53" s="2">
        <v>-2.64125638700747E-2</v>
      </c>
      <c r="D53" s="2">
        <v>-1.0553640245043501E-2</v>
      </c>
      <c r="E53" s="2">
        <v>1.6870481214291199E-2</v>
      </c>
      <c r="F53" s="2">
        <v>1.0729759831672601E-2</v>
      </c>
      <c r="G53" s="2">
        <v>-6.9529256063127805E-5</v>
      </c>
    </row>
    <row r="54" spans="1:7" x14ac:dyDescent="0.55000000000000004">
      <c r="A54" s="3">
        <v>2</v>
      </c>
      <c r="B54" s="3">
        <v>20</v>
      </c>
      <c r="C54" s="2">
        <v>6.3308695646704903E-3</v>
      </c>
      <c r="D54" s="2">
        <v>1.6057146703567698E-2</v>
      </c>
      <c r="E54" s="2">
        <v>6.1917297662520798E-2</v>
      </c>
      <c r="F54" s="2">
        <v>3.5968440911659197E-2</v>
      </c>
      <c r="G54" s="2">
        <v>6.3106827651180399E-3</v>
      </c>
    </row>
    <row r="55" spans="1:7" x14ac:dyDescent="0.55000000000000004">
      <c r="A55" s="3">
        <v>2</v>
      </c>
      <c r="B55" s="3">
        <v>21</v>
      </c>
      <c r="C55" s="2">
        <v>5.2664115901656698E-2</v>
      </c>
      <c r="D55" s="2">
        <v>4.9282081116109502E-2</v>
      </c>
      <c r="E55" s="2">
        <v>6.7741142835788998E-2</v>
      </c>
      <c r="F55" s="2">
        <v>7.7729817762064404E-2</v>
      </c>
      <c r="G55" s="2">
        <v>4.5819052623257597E-2</v>
      </c>
    </row>
    <row r="56" spans="1:7" x14ac:dyDescent="0.55000000000000004">
      <c r="A56" s="3">
        <v>2</v>
      </c>
      <c r="B56" s="3">
        <v>22</v>
      </c>
      <c r="C56" s="2">
        <v>7.0225285821451794E-2</v>
      </c>
      <c r="D56" s="2">
        <v>5.1985488476212802E-2</v>
      </c>
      <c r="E56" s="2">
        <v>-1.15706875710414E-2</v>
      </c>
      <c r="F56" s="2">
        <v>5.0272547386918102E-2</v>
      </c>
      <c r="G56" s="2">
        <v>3.7844377047865599E-2</v>
      </c>
    </row>
    <row r="57" spans="1:7" x14ac:dyDescent="0.55000000000000004">
      <c r="A57" s="3">
        <v>2</v>
      </c>
      <c r="B57" s="3">
        <v>23</v>
      </c>
      <c r="C57" s="2">
        <v>0.39854793513924403</v>
      </c>
      <c r="D57" s="2">
        <v>0.26327080039932799</v>
      </c>
      <c r="E57" s="2">
        <v>0.26317996030688001</v>
      </c>
      <c r="F57" s="2">
        <v>0.25523792300812898</v>
      </c>
      <c r="G57" s="2">
        <v>0.27499190926695199</v>
      </c>
    </row>
    <row r="58" spans="1:7" x14ac:dyDescent="0.55000000000000004">
      <c r="A58" s="3">
        <v>2</v>
      </c>
      <c r="B58" s="3">
        <v>24</v>
      </c>
      <c r="C58" s="2">
        <v>9.8704598561961301E-2</v>
      </c>
      <c r="D58" s="2">
        <v>0.13005154616502199</v>
      </c>
      <c r="E58" s="2">
        <v>0.10422605311821601</v>
      </c>
      <c r="F58" s="2">
        <v>7.4936142018798405E-2</v>
      </c>
      <c r="G58" s="2">
        <v>6.9964985465377397E-2</v>
      </c>
    </row>
    <row r="59" spans="1:7" x14ac:dyDescent="0.55000000000000004">
      <c r="A59" s="3">
        <v>2</v>
      </c>
      <c r="B59" s="3">
        <v>25</v>
      </c>
      <c r="C59" s="2">
        <v>8.9808808246984395E-2</v>
      </c>
      <c r="D59" s="2">
        <v>5.1233282141656303E-2</v>
      </c>
      <c r="E59" s="2">
        <v>8.8323168800250998E-2</v>
      </c>
      <c r="F59" s="2">
        <v>6.2519696046960893E-2</v>
      </c>
      <c r="G59" s="2">
        <v>5.5467913008898501E-2</v>
      </c>
    </row>
    <row r="60" spans="1:7" x14ac:dyDescent="0.55000000000000004">
      <c r="A60" s="3">
        <v>2</v>
      </c>
      <c r="B60" s="3">
        <v>26</v>
      </c>
      <c r="C60" s="2">
        <v>4.4613237561533903E-2</v>
      </c>
      <c r="D60" s="2">
        <v>-1.69529851723964E-2</v>
      </c>
      <c r="E60" s="2">
        <v>6.1880240341062501E-2</v>
      </c>
      <c r="F60" s="2">
        <v>0.15486144919485501</v>
      </c>
      <c r="G60" s="2">
        <v>0.119913875094683</v>
      </c>
    </row>
    <row r="61" spans="1:7" x14ac:dyDescent="0.55000000000000004">
      <c r="A61" s="3">
        <v>2</v>
      </c>
      <c r="B61" s="3">
        <v>27</v>
      </c>
      <c r="C61" s="2">
        <v>9.4324238108143194E-2</v>
      </c>
      <c r="D61" s="2">
        <v>-2.1371152347999502E-2</v>
      </c>
      <c r="E61" s="2">
        <v>0.38850670624592198</v>
      </c>
      <c r="F61" s="2">
        <v>0.111979982290907</v>
      </c>
      <c r="G61" s="2">
        <v>7.4665026406771404E-2</v>
      </c>
    </row>
    <row r="62" spans="1:7" x14ac:dyDescent="0.55000000000000004">
      <c r="A62" s="3">
        <v>2</v>
      </c>
      <c r="B62" s="3">
        <v>28</v>
      </c>
      <c r="C62" s="2">
        <v>-1.0313551856864899E-2</v>
      </c>
      <c r="D62" s="2">
        <v>3.9558957045657296E-3</v>
      </c>
      <c r="E62" s="2">
        <v>2.4064593185549E-3</v>
      </c>
      <c r="F62" s="2">
        <v>1.1755447854650301E-2</v>
      </c>
      <c r="G62" s="2">
        <v>8.8930442853840403E-3</v>
      </c>
    </row>
    <row r="63" spans="1:7" x14ac:dyDescent="0.55000000000000004">
      <c r="A63" s="3">
        <v>2</v>
      </c>
      <c r="B63" s="3">
        <v>29</v>
      </c>
      <c r="C63" s="2">
        <v>9.1823880129197094E-2</v>
      </c>
      <c r="D63" s="2">
        <v>0.114965909591732</v>
      </c>
      <c r="E63" s="2">
        <v>0.105726615237487</v>
      </c>
      <c r="F63" s="2">
        <v>8.5557668896903596E-2</v>
      </c>
      <c r="G63" s="2">
        <v>9.5517963128580199E-2</v>
      </c>
    </row>
    <row r="64" spans="1:7" x14ac:dyDescent="0.55000000000000004">
      <c r="A64" s="3">
        <v>2</v>
      </c>
      <c r="B64" s="3">
        <v>30</v>
      </c>
      <c r="C64" s="2">
        <v>3.9628566646052701E-2</v>
      </c>
      <c r="D64" s="2">
        <v>3.0071910713381E-2</v>
      </c>
      <c r="E64" s="2">
        <v>3.0997568296577599E-2</v>
      </c>
      <c r="F64" s="2">
        <v>3.0352005784648899E-2</v>
      </c>
      <c r="G64" s="2">
        <v>2.49804652509816E-2</v>
      </c>
    </row>
    <row r="65" spans="1:7" x14ac:dyDescent="0.55000000000000004">
      <c r="A65" s="3">
        <v>2</v>
      </c>
      <c r="B65" s="3">
        <v>31</v>
      </c>
      <c r="C65" s="2">
        <v>1.2900309675798499E-2</v>
      </c>
      <c r="D65" s="2">
        <v>2.0781852621611099E-2</v>
      </c>
      <c r="E65" s="2">
        <v>2.44301538836687E-2</v>
      </c>
      <c r="F65" s="2">
        <v>5.0919654851674302E-2</v>
      </c>
      <c r="G65" s="2">
        <v>3.54422657571224E-2</v>
      </c>
    </row>
    <row r="66" spans="1:7" x14ac:dyDescent="0.55000000000000004">
      <c r="A66" s="3">
        <v>3</v>
      </c>
      <c r="B66" s="3">
        <v>1</v>
      </c>
      <c r="C66" s="2">
        <v>0.10653195823820499</v>
      </c>
      <c r="D66" s="2">
        <v>6.9676763524786203E-2</v>
      </c>
      <c r="E66" s="2">
        <v>8.6989686478084499E-2</v>
      </c>
      <c r="F66" s="2">
        <v>7.9656458481628195E-2</v>
      </c>
      <c r="G66" s="2">
        <v>8.0205299188230605E-2</v>
      </c>
    </row>
    <row r="67" spans="1:7" x14ac:dyDescent="0.55000000000000004">
      <c r="A67" s="3">
        <v>3</v>
      </c>
      <c r="B67" s="3">
        <v>2</v>
      </c>
      <c r="C67" s="2">
        <v>-0.146498181897114</v>
      </c>
      <c r="D67" s="2">
        <v>-6.4721813778975498E-2</v>
      </c>
      <c r="E67" s="2">
        <v>-0.16445883793914001</v>
      </c>
      <c r="F67" s="2">
        <v>-0.637259405545059</v>
      </c>
      <c r="G67" s="2">
        <v>-0.60618269207791498</v>
      </c>
    </row>
    <row r="68" spans="1:7" x14ac:dyDescent="0.55000000000000004">
      <c r="A68" s="3">
        <v>3</v>
      </c>
      <c r="B68" s="3">
        <v>3</v>
      </c>
      <c r="C68" s="2">
        <v>-1.19427278602871E-2</v>
      </c>
      <c r="D68" s="2">
        <v>4.72447267540482E-2</v>
      </c>
      <c r="E68" s="2">
        <v>1.33989800979198E-2</v>
      </c>
      <c r="F68" s="2">
        <v>1.4769641874736599E-2</v>
      </c>
      <c r="G68" s="2">
        <v>2.0918132102945401E-2</v>
      </c>
    </row>
    <row r="69" spans="1:7" x14ac:dyDescent="0.55000000000000004">
      <c r="A69" s="3">
        <v>3</v>
      </c>
      <c r="B69" s="3">
        <v>4</v>
      </c>
      <c r="C69" s="2">
        <v>9.7166035206000298E-2</v>
      </c>
      <c r="D69" s="2">
        <v>8.9782244518383902E-2</v>
      </c>
      <c r="E69" s="2">
        <v>3.3506732726416501E-2</v>
      </c>
      <c r="F69" s="2">
        <v>8.7987156535918695E-2</v>
      </c>
      <c r="G69" s="2">
        <v>0.111554396446451</v>
      </c>
    </row>
    <row r="70" spans="1:7" x14ac:dyDescent="0.55000000000000004">
      <c r="A70" s="3">
        <v>3</v>
      </c>
      <c r="B70" s="3">
        <v>5</v>
      </c>
      <c r="C70" s="2">
        <v>0.171433596557756</v>
      </c>
      <c r="D70" s="2">
        <v>0.122730121595332</v>
      </c>
      <c r="E70" s="2">
        <v>0.105456147455371</v>
      </c>
      <c r="F70" s="2">
        <v>7.8601173288840101E-2</v>
      </c>
      <c r="G70" s="2">
        <v>6.5260351083528303E-2</v>
      </c>
    </row>
    <row r="71" spans="1:7" x14ac:dyDescent="0.55000000000000004">
      <c r="A71" s="3">
        <v>3</v>
      </c>
      <c r="B71" s="3">
        <v>6</v>
      </c>
      <c r="C71" s="2">
        <v>0.164936345142664</v>
      </c>
      <c r="D71" s="2">
        <v>4.4440455195915302E-2</v>
      </c>
      <c r="E71" s="2">
        <v>4.7311157468277597E-2</v>
      </c>
      <c r="F71" s="2">
        <v>6.6085619381869104E-2</v>
      </c>
      <c r="G71" s="2">
        <v>6.7251084757224702E-2</v>
      </c>
    </row>
    <row r="72" spans="1:7" x14ac:dyDescent="0.55000000000000004">
      <c r="A72" s="3">
        <v>3</v>
      </c>
      <c r="B72" s="3">
        <v>7</v>
      </c>
      <c r="C72" s="2">
        <v>0.160274215807957</v>
      </c>
      <c r="D72" s="2">
        <v>9.2159338899169094E-2</v>
      </c>
      <c r="E72" s="2">
        <v>7.1579204049124406E-2</v>
      </c>
      <c r="F72" s="2">
        <v>2.4265859646978801E-2</v>
      </c>
      <c r="G72" s="2">
        <v>2.9991513644083301E-2</v>
      </c>
    </row>
    <row r="73" spans="1:7" x14ac:dyDescent="0.55000000000000004">
      <c r="A73" s="3">
        <v>3</v>
      </c>
      <c r="B73" s="3">
        <v>8</v>
      </c>
      <c r="C73" s="2">
        <v>-7.8386427597043798E-2</v>
      </c>
      <c r="D73" s="2">
        <v>-7.0586326383416699E-3</v>
      </c>
      <c r="E73" s="2">
        <v>-2.50632292041841E-3</v>
      </c>
      <c r="F73" s="2">
        <v>-3.7648127613951102E-2</v>
      </c>
      <c r="G73" s="2">
        <v>-1.9416549482514998E-2</v>
      </c>
    </row>
    <row r="74" spans="1:7" x14ac:dyDescent="0.55000000000000004">
      <c r="A74" s="3">
        <v>3</v>
      </c>
      <c r="B74" s="3">
        <v>9</v>
      </c>
      <c r="C74" s="2">
        <v>0.11127730195134899</v>
      </c>
      <c r="D74" s="2">
        <v>5.3865488720202997E-2</v>
      </c>
      <c r="E74" s="2">
        <v>4.9229759654534203E-2</v>
      </c>
      <c r="F74" s="2">
        <v>1.6424993309220402E-2</v>
      </c>
      <c r="G74" s="2">
        <v>1.19825139244869E-2</v>
      </c>
    </row>
    <row r="75" spans="1:7" x14ac:dyDescent="0.55000000000000004">
      <c r="A75" s="3">
        <v>3</v>
      </c>
      <c r="B75" s="3">
        <v>10</v>
      </c>
      <c r="C75" s="2">
        <v>-4.68582825134655E-2</v>
      </c>
      <c r="D75" s="2">
        <v>2.4317648031756001E-2</v>
      </c>
      <c r="E75" s="2">
        <v>1.49301914057951E-2</v>
      </c>
      <c r="F75" s="2">
        <v>-2.0959093183754801E-2</v>
      </c>
      <c r="G75" s="2">
        <v>-1.33221587670833E-2</v>
      </c>
    </row>
    <row r="76" spans="1:7" x14ac:dyDescent="0.55000000000000004">
      <c r="A76" s="3">
        <v>3</v>
      </c>
      <c r="B76" s="3">
        <v>11</v>
      </c>
      <c r="C76" s="2">
        <v>-0.103998760684123</v>
      </c>
      <c r="D76" s="2">
        <v>-3.5511732104925899E-2</v>
      </c>
      <c r="E76" s="2">
        <v>-2.20954110032111E-2</v>
      </c>
      <c r="F76" s="2">
        <v>-9.2730066989644297E-2</v>
      </c>
      <c r="G76" s="2">
        <v>-8.0210860828608399E-2</v>
      </c>
    </row>
    <row r="77" spans="1:7" x14ac:dyDescent="0.55000000000000004">
      <c r="A77" s="3">
        <v>3</v>
      </c>
      <c r="B77" s="3">
        <v>12</v>
      </c>
      <c r="C77" s="2">
        <v>-2.6348394423306401E-2</v>
      </c>
      <c r="D77" s="2">
        <v>2.3069638649180099E-2</v>
      </c>
      <c r="E77" s="2">
        <v>2.9637893935734901E-2</v>
      </c>
      <c r="F77" s="2">
        <v>1.1269614557851901E-2</v>
      </c>
      <c r="G77" s="2">
        <v>2.8265116497418901E-2</v>
      </c>
    </row>
    <row r="78" spans="1:7" x14ac:dyDescent="0.55000000000000004">
      <c r="A78" s="3">
        <v>3</v>
      </c>
      <c r="B78" s="3">
        <v>13</v>
      </c>
      <c r="C78" s="2">
        <v>-0.224508220873332</v>
      </c>
      <c r="D78" s="2">
        <v>-0.179483607298728</v>
      </c>
      <c r="E78" s="2">
        <v>-9.91351034974636E-2</v>
      </c>
      <c r="F78" s="2">
        <v>-0.288620146251169</v>
      </c>
      <c r="G78" s="2">
        <v>-0.27492072263224099</v>
      </c>
    </row>
    <row r="79" spans="1:7" x14ac:dyDescent="0.55000000000000004">
      <c r="A79" s="3">
        <v>3</v>
      </c>
      <c r="B79" s="3">
        <v>14</v>
      </c>
      <c r="C79" s="2">
        <v>-8.0923606059407599E-2</v>
      </c>
      <c r="D79" s="2">
        <v>2.7858948691773699E-2</v>
      </c>
      <c r="E79" s="2">
        <v>3.1824337595465102E-2</v>
      </c>
      <c r="F79" s="2">
        <v>-1.4749926207473099E-2</v>
      </c>
      <c r="G79" s="2">
        <v>-1.0216310010501301E-3</v>
      </c>
    </row>
    <row r="80" spans="1:7" x14ac:dyDescent="0.55000000000000004">
      <c r="A80" s="3">
        <v>3</v>
      </c>
      <c r="B80" s="3">
        <v>15</v>
      </c>
      <c r="C80" s="2">
        <v>6.1556752817389197E-2</v>
      </c>
      <c r="D80" s="2">
        <v>0.13322876496889699</v>
      </c>
      <c r="E80" s="2">
        <v>7.7087066234738696E-2</v>
      </c>
      <c r="F80" s="2">
        <v>1.9774098184632102E-2</v>
      </c>
      <c r="G80" s="2">
        <v>4.3250682057116997E-2</v>
      </c>
    </row>
    <row r="81" spans="1:7" x14ac:dyDescent="0.55000000000000004">
      <c r="A81" s="3">
        <v>3</v>
      </c>
      <c r="B81" s="3">
        <v>16</v>
      </c>
      <c r="C81" s="2">
        <v>6.7846658221122305E-2</v>
      </c>
      <c r="D81" s="2">
        <v>7.9356028491441202E-2</v>
      </c>
      <c r="E81" s="2">
        <v>5.1289867529206702E-2</v>
      </c>
      <c r="F81" s="2">
        <v>3.9558587231542097E-2</v>
      </c>
      <c r="G81" s="2">
        <v>4.9635039794890597E-2</v>
      </c>
    </row>
    <row r="82" spans="1:7" x14ac:dyDescent="0.55000000000000004">
      <c r="A82" s="3">
        <v>3</v>
      </c>
      <c r="B82" s="3">
        <v>17</v>
      </c>
      <c r="C82" s="2">
        <v>8.7164603048965894E-3</v>
      </c>
      <c r="D82" s="2">
        <v>2.0876977919332702E-2</v>
      </c>
      <c r="E82" s="2">
        <v>5.0051602945244897E-2</v>
      </c>
      <c r="F82" s="2">
        <v>-1.5870246091928501E-2</v>
      </c>
      <c r="G82" s="2">
        <v>7.1924376831051504E-2</v>
      </c>
    </row>
    <row r="83" spans="1:7" x14ac:dyDescent="0.55000000000000004">
      <c r="A83" s="3">
        <v>3</v>
      </c>
      <c r="B83" s="3">
        <v>18</v>
      </c>
      <c r="C83" s="2">
        <v>6.9349469027221305E-2</v>
      </c>
      <c r="D83" s="2">
        <v>5.8640996238784299E-2</v>
      </c>
      <c r="E83" s="2">
        <v>4.1959609791556801E-2</v>
      </c>
      <c r="F83" s="2">
        <v>1.3926901580860501E-2</v>
      </c>
      <c r="G83" s="2">
        <v>4.9726130884666299E-2</v>
      </c>
    </row>
    <row r="84" spans="1:7" x14ac:dyDescent="0.55000000000000004">
      <c r="A84" s="3">
        <v>3</v>
      </c>
      <c r="B84" s="3">
        <v>19</v>
      </c>
      <c r="C84" s="2">
        <v>5.7744457021763701E-2</v>
      </c>
      <c r="D84" s="2">
        <v>3.1905520454978097E-2</v>
      </c>
      <c r="E84" s="2">
        <v>3.2750061887594002E-2</v>
      </c>
      <c r="F84" s="2">
        <v>3.6708095246217202E-2</v>
      </c>
      <c r="G84" s="2">
        <v>4.8150653323997997E-2</v>
      </c>
    </row>
    <row r="85" spans="1:7" x14ac:dyDescent="0.55000000000000004">
      <c r="A85" s="3">
        <v>3</v>
      </c>
      <c r="B85" s="3">
        <v>20</v>
      </c>
      <c r="C85" s="2">
        <v>6.5053675214248E-2</v>
      </c>
      <c r="D85" s="2">
        <v>7.8166174805579497E-2</v>
      </c>
      <c r="E85" s="2">
        <v>6.5716643888163603E-2</v>
      </c>
      <c r="F85" s="2">
        <v>5.59508912073697E-2</v>
      </c>
      <c r="G85" s="2">
        <v>7.7700763279246202E-2</v>
      </c>
    </row>
    <row r="86" spans="1:7" x14ac:dyDescent="0.55000000000000004">
      <c r="A86" s="3">
        <v>3</v>
      </c>
      <c r="B86" s="3">
        <v>21</v>
      </c>
      <c r="C86" s="2">
        <v>7.1686029988819996E-2</v>
      </c>
      <c r="D86" s="2">
        <v>4.1215627195924302E-2</v>
      </c>
      <c r="E86" s="2">
        <v>3.0226584398130599E-2</v>
      </c>
      <c r="F86" s="2">
        <v>6.1139188222578501E-2</v>
      </c>
      <c r="G86" s="2">
        <v>3.10108401921678E-2</v>
      </c>
    </row>
    <row r="87" spans="1:7" x14ac:dyDescent="0.55000000000000004">
      <c r="A87" s="3">
        <v>3</v>
      </c>
      <c r="B87" s="3">
        <v>22</v>
      </c>
      <c r="C87" s="2">
        <v>0.15131688587436001</v>
      </c>
      <c r="D87" s="2">
        <v>7.9588206104443296E-2</v>
      </c>
      <c r="E87" s="2">
        <v>0.11597474079589901</v>
      </c>
      <c r="F87" s="2">
        <v>0.137997535686956</v>
      </c>
      <c r="G87" s="2">
        <v>0.109172538566346</v>
      </c>
    </row>
    <row r="88" spans="1:7" x14ac:dyDescent="0.55000000000000004">
      <c r="A88" s="3">
        <v>3</v>
      </c>
      <c r="B88" s="3">
        <v>23</v>
      </c>
      <c r="C88" s="2">
        <v>0.16219689485069599</v>
      </c>
      <c r="D88" s="2">
        <v>0.196249617335609</v>
      </c>
      <c r="E88" s="2">
        <v>0.26800534325039299</v>
      </c>
      <c r="F88" s="2">
        <v>0.27916229401779402</v>
      </c>
      <c r="G88" s="2">
        <v>0.27408924811498903</v>
      </c>
    </row>
    <row r="89" spans="1:7" x14ac:dyDescent="0.55000000000000004">
      <c r="A89" s="3">
        <v>3</v>
      </c>
      <c r="B89" s="3">
        <v>24</v>
      </c>
      <c r="C89" s="2">
        <v>4.4855445938944201E-2</v>
      </c>
      <c r="D89" s="2">
        <v>0.118187147557997</v>
      </c>
      <c r="E89" s="2">
        <v>0.13641391999154201</v>
      </c>
      <c r="F89" s="2">
        <v>0.126122825430072</v>
      </c>
      <c r="G89" s="2">
        <v>0.12783155584349001</v>
      </c>
    </row>
    <row r="90" spans="1:7" x14ac:dyDescent="0.55000000000000004">
      <c r="A90" s="3">
        <v>3</v>
      </c>
      <c r="B90" s="3">
        <v>25</v>
      </c>
      <c r="C90" s="2">
        <v>0.12298798030325001</v>
      </c>
      <c r="D90" s="2">
        <v>0.10478113523220101</v>
      </c>
      <c r="E90" s="2">
        <v>9.2015526725925098E-2</v>
      </c>
      <c r="F90" s="2">
        <v>0.103970949170529</v>
      </c>
      <c r="G90" s="2">
        <v>9.5728072628119901E-2</v>
      </c>
    </row>
    <row r="91" spans="1:7" x14ac:dyDescent="0.55000000000000004">
      <c r="A91" s="3">
        <v>3</v>
      </c>
      <c r="B91" s="3">
        <v>26</v>
      </c>
      <c r="C91" s="2">
        <v>9.6607269365948101E-3</v>
      </c>
      <c r="D91" s="2">
        <v>0.186756251658412</v>
      </c>
      <c r="E91" s="2">
        <v>-1.3440057189466901E-2</v>
      </c>
      <c r="F91" s="2">
        <v>-3.4237526702703497E-2</v>
      </c>
      <c r="G91" s="2">
        <v>3.7472144593296002E-2</v>
      </c>
    </row>
    <row r="92" spans="1:7" x14ac:dyDescent="0.55000000000000004">
      <c r="A92" s="3">
        <v>3</v>
      </c>
      <c r="B92" s="3">
        <v>27</v>
      </c>
      <c r="C92" s="2">
        <v>-1.13198306286634E-2</v>
      </c>
      <c r="D92" s="2">
        <v>5.76061053232019E-2</v>
      </c>
      <c r="E92" s="2">
        <v>-3.06224591210855E-2</v>
      </c>
      <c r="F92" s="2">
        <v>5.5692517115344996E-3</v>
      </c>
      <c r="G92" s="2">
        <v>4.06549652518906E-2</v>
      </c>
    </row>
    <row r="93" spans="1:7" x14ac:dyDescent="0.55000000000000004">
      <c r="A93" s="3">
        <v>3</v>
      </c>
      <c r="B93" s="3">
        <v>28</v>
      </c>
      <c r="C93" s="2">
        <v>1.9632727692615801E-2</v>
      </c>
      <c r="D93" s="2">
        <v>6.6113689248364898E-3</v>
      </c>
      <c r="E93" s="2">
        <v>1.0015962800623E-2</v>
      </c>
      <c r="F93" s="2">
        <v>1.5816625959505001E-2</v>
      </c>
      <c r="G93" s="2">
        <v>1.7319688183257E-2</v>
      </c>
    </row>
    <row r="94" spans="1:7" x14ac:dyDescent="0.55000000000000004">
      <c r="A94" s="3">
        <v>3</v>
      </c>
      <c r="B94" s="3">
        <v>29</v>
      </c>
      <c r="C94" s="2">
        <v>8.6703528540529998E-2</v>
      </c>
      <c r="D94" s="2">
        <v>8.0303720183728403E-2</v>
      </c>
      <c r="E94" s="2">
        <v>0.100060873230936</v>
      </c>
      <c r="F94" s="2">
        <v>0.101200233593449</v>
      </c>
      <c r="G94" s="2">
        <v>0.119843957364275</v>
      </c>
    </row>
    <row r="95" spans="1:7" x14ac:dyDescent="0.55000000000000004">
      <c r="A95" s="3">
        <v>3</v>
      </c>
      <c r="B95" s="3">
        <v>30</v>
      </c>
      <c r="C95" s="2">
        <v>5.7407717254923898E-2</v>
      </c>
      <c r="D95" s="2">
        <v>5.3645591603601397E-2</v>
      </c>
      <c r="E95" s="2">
        <v>4.03218698200319E-2</v>
      </c>
      <c r="F95" s="2">
        <v>3.2056168291058201E-2</v>
      </c>
      <c r="G95" s="2">
        <v>1.76419913011365E-2</v>
      </c>
    </row>
    <row r="96" spans="1:7" x14ac:dyDescent="0.55000000000000004">
      <c r="A96" s="3">
        <v>3</v>
      </c>
      <c r="B96" s="3">
        <v>31</v>
      </c>
      <c r="C96" s="2">
        <v>3.1659320569543202E-2</v>
      </c>
      <c r="D96" s="2">
        <v>5.6895213072155101E-2</v>
      </c>
      <c r="E96" s="2">
        <v>3.6902556873305202E-2</v>
      </c>
      <c r="F96" s="2">
        <v>6.5663410453801502E-2</v>
      </c>
      <c r="G96" s="2">
        <v>7.0589071428091898E-2</v>
      </c>
    </row>
    <row r="97" spans="1:7" x14ac:dyDescent="0.55000000000000004">
      <c r="A97" s="3">
        <v>4</v>
      </c>
      <c r="B97" s="3">
        <v>1</v>
      </c>
      <c r="C97" s="2">
        <v>0.14113581190229299</v>
      </c>
      <c r="D97" s="2">
        <v>0.124015426549241</v>
      </c>
      <c r="E97" s="2">
        <v>0.11155462310490299</v>
      </c>
      <c r="F97" s="2">
        <v>0.100711380246178</v>
      </c>
      <c r="G97" s="2">
        <v>0.100966274678049</v>
      </c>
    </row>
    <row r="98" spans="1:7" x14ac:dyDescent="0.55000000000000004">
      <c r="A98" s="3">
        <v>4</v>
      </c>
      <c r="B98" s="3">
        <v>2</v>
      </c>
      <c r="C98" s="2">
        <v>0.38905197784964402</v>
      </c>
      <c r="D98" s="2">
        <v>-7.0773389364841094E-2</v>
      </c>
      <c r="E98" s="2">
        <v>-0.22768151645510501</v>
      </c>
      <c r="F98" s="2">
        <v>-0.288867628471216</v>
      </c>
      <c r="G98" s="2">
        <v>-0.24944800185101201</v>
      </c>
    </row>
    <row r="99" spans="1:7" x14ac:dyDescent="0.55000000000000004">
      <c r="A99" s="3">
        <v>4</v>
      </c>
      <c r="B99" s="3">
        <v>3</v>
      </c>
      <c r="C99" s="2">
        <v>5.4770104402807801E-2</v>
      </c>
      <c r="D99" s="2">
        <v>7.7960551067334904E-2</v>
      </c>
      <c r="E99" s="2">
        <v>3.5668753746100498E-2</v>
      </c>
      <c r="F99" s="2">
        <v>4.1067714927304703E-2</v>
      </c>
      <c r="G99" s="2">
        <v>3.9839097411565702E-2</v>
      </c>
    </row>
    <row r="100" spans="1:7" x14ac:dyDescent="0.55000000000000004">
      <c r="A100" s="3">
        <v>4</v>
      </c>
      <c r="B100" s="3">
        <v>4</v>
      </c>
      <c r="C100" s="2">
        <v>7.4028293352879193E-2</v>
      </c>
      <c r="D100" s="2">
        <v>3.9869735541138297E-2</v>
      </c>
      <c r="E100" s="2">
        <v>0.100390057185298</v>
      </c>
      <c r="F100" s="2">
        <v>9.2779116801207803E-2</v>
      </c>
      <c r="G100" s="2">
        <v>0.10898191894897601</v>
      </c>
    </row>
    <row r="101" spans="1:7" x14ac:dyDescent="0.55000000000000004">
      <c r="A101" s="3">
        <v>4</v>
      </c>
      <c r="B101" s="3">
        <v>5</v>
      </c>
      <c r="C101" s="2">
        <v>6.3138139213071195E-2</v>
      </c>
      <c r="D101" s="2">
        <v>9.5674793143009099E-2</v>
      </c>
      <c r="E101" s="2">
        <v>0.13746647052078101</v>
      </c>
      <c r="F101" s="2">
        <v>8.6178510926003496E-2</v>
      </c>
      <c r="G101" s="2">
        <v>9.1724250224881995E-2</v>
      </c>
    </row>
    <row r="102" spans="1:7" x14ac:dyDescent="0.55000000000000004">
      <c r="A102" s="3">
        <v>4</v>
      </c>
      <c r="B102" s="3">
        <v>6</v>
      </c>
      <c r="C102" s="2">
        <v>9.8170462850479603E-2</v>
      </c>
      <c r="D102" s="2">
        <v>0.130549602455131</v>
      </c>
      <c r="E102" s="2">
        <v>0.100005941572057</v>
      </c>
      <c r="F102" s="2">
        <v>2.8786738055453901E-2</v>
      </c>
      <c r="G102" s="2">
        <v>3.05720866456295E-2</v>
      </c>
    </row>
    <row r="103" spans="1:7" x14ac:dyDescent="0.55000000000000004">
      <c r="A103" s="3">
        <v>4</v>
      </c>
      <c r="B103" s="3">
        <v>7</v>
      </c>
      <c r="C103" s="2">
        <v>0.107920121767118</v>
      </c>
      <c r="D103" s="2">
        <v>9.9706900478119295E-2</v>
      </c>
      <c r="E103" s="2">
        <v>0.11439974105642201</v>
      </c>
      <c r="F103" s="2">
        <v>3.6645751102287703E-2</v>
      </c>
      <c r="G103" s="2">
        <v>3.2305427102455597E-2</v>
      </c>
    </row>
    <row r="104" spans="1:7" x14ac:dyDescent="0.55000000000000004">
      <c r="A104" s="3">
        <v>4</v>
      </c>
      <c r="B104" s="3">
        <v>8</v>
      </c>
      <c r="C104" s="2">
        <v>-4.5043243327592603E-2</v>
      </c>
      <c r="D104" s="2">
        <v>3.4134437214211298E-2</v>
      </c>
      <c r="E104" s="2">
        <v>7.1260935902397599E-2</v>
      </c>
      <c r="F104" s="2">
        <v>1.8501403928616902E-2</v>
      </c>
      <c r="G104" s="2">
        <v>1.74879897600436E-2</v>
      </c>
    </row>
    <row r="105" spans="1:7" x14ac:dyDescent="0.55000000000000004">
      <c r="A105" s="3">
        <v>4</v>
      </c>
      <c r="B105" s="3">
        <v>9</v>
      </c>
      <c r="C105" s="2">
        <v>4.6858984908459897E-2</v>
      </c>
      <c r="D105" s="2">
        <v>5.8406847255325203E-2</v>
      </c>
      <c r="E105" s="2">
        <v>6.20338411667999E-2</v>
      </c>
      <c r="F105" s="2">
        <v>4.5846143319819399E-2</v>
      </c>
      <c r="G105" s="2">
        <v>4.3264203090582203E-2</v>
      </c>
    </row>
    <row r="106" spans="1:7" x14ac:dyDescent="0.55000000000000004">
      <c r="A106" s="3">
        <v>4</v>
      </c>
      <c r="B106" s="3">
        <v>10</v>
      </c>
      <c r="C106" s="2">
        <v>-1.06712826527104E-2</v>
      </c>
      <c r="D106" s="2">
        <v>5.2035711416212702E-2</v>
      </c>
      <c r="E106" s="2">
        <v>6.83882724412542E-2</v>
      </c>
      <c r="F106" s="2">
        <v>2.16650699677506E-2</v>
      </c>
      <c r="G106" s="2">
        <v>2.3923187217845199E-2</v>
      </c>
    </row>
    <row r="107" spans="1:7" x14ac:dyDescent="0.55000000000000004">
      <c r="A107" s="3">
        <v>4</v>
      </c>
      <c r="B107" s="3">
        <v>11</v>
      </c>
      <c r="C107" s="2">
        <v>-3.2545094005816101E-2</v>
      </c>
      <c r="D107" s="2">
        <v>6.9345484533002199E-3</v>
      </c>
      <c r="E107" s="2">
        <v>2.50531833260252E-2</v>
      </c>
      <c r="F107" s="2">
        <v>-3.6336884743378199E-2</v>
      </c>
      <c r="G107" s="2">
        <v>-3.5002902992344202E-2</v>
      </c>
    </row>
    <row r="108" spans="1:7" x14ac:dyDescent="0.55000000000000004">
      <c r="A108" s="3">
        <v>4</v>
      </c>
      <c r="B108" s="3">
        <v>12</v>
      </c>
      <c r="C108" s="2">
        <v>-8.0948308376583206E-2</v>
      </c>
      <c r="D108" s="2">
        <v>1.8417343456410801E-2</v>
      </c>
      <c r="E108" s="2">
        <v>3.6198214529586499E-2</v>
      </c>
      <c r="F108" s="2">
        <v>-6.1812265555306403E-2</v>
      </c>
      <c r="G108" s="2">
        <v>-4.90598803803989E-2</v>
      </c>
    </row>
    <row r="109" spans="1:7" x14ac:dyDescent="0.55000000000000004">
      <c r="A109" s="3">
        <v>4</v>
      </c>
      <c r="B109" s="3">
        <v>13</v>
      </c>
      <c r="C109" s="2">
        <v>-0.22278883303543801</v>
      </c>
      <c r="D109" s="2">
        <v>-0.198399228929207</v>
      </c>
      <c r="E109" s="2">
        <v>-4.1741516249027603E-2</v>
      </c>
      <c r="F109" s="2">
        <v>-0.50633463501975096</v>
      </c>
      <c r="G109" s="2">
        <v>-0.47950913426280201</v>
      </c>
    </row>
    <row r="110" spans="1:7" x14ac:dyDescent="0.55000000000000004">
      <c r="A110" s="3">
        <v>4</v>
      </c>
      <c r="B110" s="3">
        <v>14</v>
      </c>
      <c r="C110" s="2">
        <v>-7.2839159354821006E-2</v>
      </c>
      <c r="D110" s="2">
        <v>4.0750550947161797E-2</v>
      </c>
      <c r="E110" s="2">
        <v>6.7045308830194106E-2</v>
      </c>
      <c r="F110" s="2">
        <v>-7.7226538241165201E-3</v>
      </c>
      <c r="G110" s="2">
        <v>-1.13050610225481E-2</v>
      </c>
    </row>
    <row r="111" spans="1:7" x14ac:dyDescent="0.55000000000000004">
      <c r="A111" s="3">
        <v>4</v>
      </c>
      <c r="B111" s="3">
        <v>15</v>
      </c>
      <c r="C111" s="2">
        <v>6.6506010642696706E-2</v>
      </c>
      <c r="D111" s="2">
        <v>0.114738432867389</v>
      </c>
      <c r="E111" s="2">
        <v>0.13319442878037599</v>
      </c>
      <c r="F111" s="2">
        <v>-5.3081260536456702E-3</v>
      </c>
      <c r="G111" s="2">
        <v>-1.6963270865683701E-2</v>
      </c>
    </row>
    <row r="112" spans="1:7" x14ac:dyDescent="0.55000000000000004">
      <c r="A112" s="3">
        <v>4</v>
      </c>
      <c r="B112" s="3">
        <v>16</v>
      </c>
      <c r="C112" s="2">
        <v>8.7672750314582104E-2</v>
      </c>
      <c r="D112" s="2">
        <v>9.6715330547516895E-2</v>
      </c>
      <c r="E112" s="2">
        <v>6.9133315217520003E-2</v>
      </c>
      <c r="F112" s="2">
        <v>4.20933885376579E-2</v>
      </c>
      <c r="G112" s="2">
        <v>4.8293685662637802E-2</v>
      </c>
    </row>
    <row r="113" spans="1:7" x14ac:dyDescent="0.55000000000000004">
      <c r="A113" s="3">
        <v>4</v>
      </c>
      <c r="B113" s="3">
        <v>17</v>
      </c>
      <c r="C113" s="2">
        <v>6.0149485508744702E-2</v>
      </c>
      <c r="D113" s="2">
        <v>6.2150796327369903E-2</v>
      </c>
      <c r="E113" s="2">
        <v>7.7780366583263802E-2</v>
      </c>
      <c r="F113" s="2">
        <v>8.5622666215300694E-2</v>
      </c>
      <c r="G113" s="2">
        <v>8.8218328102342605E-2</v>
      </c>
    </row>
    <row r="114" spans="1:7" x14ac:dyDescent="0.55000000000000004">
      <c r="A114" s="3">
        <v>4</v>
      </c>
      <c r="B114" s="3">
        <v>18</v>
      </c>
      <c r="C114" s="2">
        <v>8.7008501671863706E-2</v>
      </c>
      <c r="D114" s="2">
        <v>0.10519639366767</v>
      </c>
      <c r="E114" s="2">
        <v>5.1030832595296498E-2</v>
      </c>
      <c r="F114" s="2">
        <v>6.2224327129495001E-2</v>
      </c>
      <c r="G114" s="2">
        <v>7.5852986955698004E-2</v>
      </c>
    </row>
    <row r="115" spans="1:7" x14ac:dyDescent="0.55000000000000004">
      <c r="A115" s="3">
        <v>4</v>
      </c>
      <c r="B115" s="3">
        <v>19</v>
      </c>
      <c r="C115" s="2">
        <v>9.9595615765248696E-2</v>
      </c>
      <c r="D115" s="2">
        <v>0.11351976318094301</v>
      </c>
      <c r="E115" s="2">
        <v>0.106759050749667</v>
      </c>
      <c r="F115" s="2">
        <v>9.1106398726895299E-2</v>
      </c>
      <c r="G115" s="2">
        <v>9.9482555169762094E-2</v>
      </c>
    </row>
    <row r="116" spans="1:7" x14ac:dyDescent="0.55000000000000004">
      <c r="A116" s="3">
        <v>4</v>
      </c>
      <c r="B116" s="3">
        <v>20</v>
      </c>
      <c r="C116" s="2">
        <v>3.7666075664642203E-2</v>
      </c>
      <c r="D116" s="2">
        <v>8.7946259972892807E-2</v>
      </c>
      <c r="E116" s="2">
        <v>8.8644535709726996E-2</v>
      </c>
      <c r="F116" s="2">
        <v>6.2358880770908599E-2</v>
      </c>
      <c r="G116" s="2">
        <v>8.6705662661866495E-2</v>
      </c>
    </row>
    <row r="117" spans="1:7" x14ac:dyDescent="0.55000000000000004">
      <c r="A117" s="3">
        <v>4</v>
      </c>
      <c r="B117" s="3">
        <v>21</v>
      </c>
      <c r="C117" s="2">
        <v>4.1004512209875102E-3</v>
      </c>
      <c r="D117" s="2">
        <v>8.4229046235883301E-2</v>
      </c>
      <c r="E117" s="2">
        <v>7.6567107492879594E-2</v>
      </c>
      <c r="F117" s="2">
        <v>6.9305377632498402E-2</v>
      </c>
      <c r="G117" s="2">
        <v>-4.1982572705480097E-3</v>
      </c>
    </row>
    <row r="118" spans="1:7" x14ac:dyDescent="0.55000000000000004">
      <c r="A118" s="3">
        <v>4</v>
      </c>
      <c r="B118" s="3">
        <v>22</v>
      </c>
      <c r="C118" s="2">
        <v>7.4346197991636498E-2</v>
      </c>
      <c r="D118" s="2">
        <v>3.6771473039716701E-2</v>
      </c>
      <c r="E118" s="2">
        <v>0.13457742904794601</v>
      </c>
      <c r="F118" s="2">
        <v>0.12765570390307099</v>
      </c>
      <c r="G118" s="2">
        <v>9.8195875626897494E-2</v>
      </c>
    </row>
    <row r="119" spans="1:7" x14ac:dyDescent="0.55000000000000004">
      <c r="A119" s="3">
        <v>4</v>
      </c>
      <c r="B119" s="3">
        <v>23</v>
      </c>
      <c r="C119" s="2">
        <v>3.7961887555290598E-2</v>
      </c>
      <c r="D119" s="2">
        <v>0.13070703180941501</v>
      </c>
      <c r="E119" s="2">
        <v>0.207199958424444</v>
      </c>
      <c r="F119" s="2">
        <v>8.1118431074057695E-2</v>
      </c>
      <c r="G119" s="2">
        <v>7.0290567403594406E-2</v>
      </c>
    </row>
    <row r="120" spans="1:7" x14ac:dyDescent="0.55000000000000004">
      <c r="A120" s="3">
        <v>4</v>
      </c>
      <c r="B120" s="3">
        <v>24</v>
      </c>
      <c r="C120" s="2">
        <v>4.5859895650241997E-2</v>
      </c>
      <c r="D120" s="2">
        <v>8.7030858293656199E-2</v>
      </c>
      <c r="E120" s="2">
        <v>7.8067002226847398E-2</v>
      </c>
      <c r="F120" s="2">
        <v>3.60578076832112E-2</v>
      </c>
      <c r="G120" s="2">
        <v>3.4972491083717999E-2</v>
      </c>
    </row>
    <row r="121" spans="1:7" x14ac:dyDescent="0.55000000000000004">
      <c r="A121" s="3">
        <v>4</v>
      </c>
      <c r="B121" s="3">
        <v>25</v>
      </c>
      <c r="C121" s="2">
        <v>0.112719667445319</v>
      </c>
      <c r="D121" s="2">
        <v>3.8955160761531202E-2</v>
      </c>
      <c r="E121" s="2">
        <v>8.5645247260595997E-2</v>
      </c>
      <c r="F121" s="2">
        <v>7.2583526896847106E-2</v>
      </c>
      <c r="G121" s="2">
        <v>6.2668912688308501E-2</v>
      </c>
    </row>
    <row r="122" spans="1:7" x14ac:dyDescent="0.55000000000000004">
      <c r="A122" s="3">
        <v>4</v>
      </c>
      <c r="B122" s="3">
        <v>26</v>
      </c>
      <c r="C122" s="2">
        <v>8.0657809443103204E-2</v>
      </c>
      <c r="D122" s="2">
        <v>0.21477784707877501</v>
      </c>
      <c r="E122" s="2">
        <v>0.14358030936064101</v>
      </c>
      <c r="F122" s="2">
        <v>5.6239151084417502E-2</v>
      </c>
      <c r="G122" s="2">
        <v>0.135757956116729</v>
      </c>
    </row>
    <row r="123" spans="1:7" x14ac:dyDescent="0.55000000000000004">
      <c r="A123" s="3">
        <v>4</v>
      </c>
      <c r="B123" s="3">
        <v>27</v>
      </c>
      <c r="C123" s="2">
        <v>6.8426348211303306E-2</v>
      </c>
      <c r="D123" s="2">
        <v>0.13490228601738999</v>
      </c>
      <c r="E123" s="2">
        <v>4.0859506285777003E-2</v>
      </c>
      <c r="F123" s="2">
        <v>8.4661919371105399E-2</v>
      </c>
      <c r="G123" s="2">
        <v>5.9047623926588501E-2</v>
      </c>
    </row>
    <row r="124" spans="1:7" x14ac:dyDescent="0.55000000000000004">
      <c r="A124" s="3">
        <v>4</v>
      </c>
      <c r="B124" s="3">
        <v>28</v>
      </c>
      <c r="C124" s="2">
        <v>2.9071094622709098E-2</v>
      </c>
      <c r="D124" s="2">
        <v>3.2061383304123003E-2</v>
      </c>
      <c r="E124" s="2">
        <v>3.8700625740095598E-2</v>
      </c>
      <c r="F124" s="2">
        <v>4.5664595918078497E-2</v>
      </c>
      <c r="G124" s="2">
        <v>4.5102331987764602E-2</v>
      </c>
    </row>
    <row r="125" spans="1:7" x14ac:dyDescent="0.55000000000000004">
      <c r="A125" s="3">
        <v>4</v>
      </c>
      <c r="B125" s="3">
        <v>29</v>
      </c>
      <c r="C125" s="2">
        <v>6.3422104949549293E-2</v>
      </c>
      <c r="D125" s="2">
        <v>-3.08294295029149E-3</v>
      </c>
      <c r="E125" s="2">
        <v>4.9989151417214397E-2</v>
      </c>
      <c r="F125" s="2">
        <v>6.1389689953832302E-2</v>
      </c>
      <c r="G125" s="2">
        <v>3.6591508241907898E-2</v>
      </c>
    </row>
    <row r="126" spans="1:7" x14ac:dyDescent="0.55000000000000004">
      <c r="A126" s="3">
        <v>4</v>
      </c>
      <c r="B126" s="3">
        <v>30</v>
      </c>
      <c r="C126" s="2">
        <v>4.9437862851165103E-2</v>
      </c>
      <c r="D126" s="2">
        <v>4.3940338461074702E-2</v>
      </c>
      <c r="E126" s="2">
        <v>5.6421288884244601E-2</v>
      </c>
      <c r="F126" s="2">
        <v>5.3368884621587398E-2</v>
      </c>
      <c r="G126" s="2">
        <v>4.0024958545366897E-2</v>
      </c>
    </row>
    <row r="127" spans="1:7" x14ac:dyDescent="0.55000000000000004">
      <c r="A127" s="3">
        <v>4</v>
      </c>
      <c r="B127" s="3">
        <v>31</v>
      </c>
      <c r="C127" s="2">
        <v>7.4229709356112394E-2</v>
      </c>
      <c r="D127" s="2">
        <v>7.3189543150429998E-2</v>
      </c>
      <c r="E127" s="2">
        <v>2.79642724718085E-2</v>
      </c>
      <c r="F127" s="2">
        <v>4.2037941509280703E-2</v>
      </c>
      <c r="G127" s="2">
        <v>4.0763817095605399E-2</v>
      </c>
    </row>
    <row r="128" spans="1:7" x14ac:dyDescent="0.55000000000000004">
      <c r="A128" s="3">
        <v>5</v>
      </c>
      <c r="B128" s="3">
        <v>1</v>
      </c>
      <c r="C128" s="2">
        <v>1.7741168111930699E-2</v>
      </c>
      <c r="D128" s="2">
        <v>5.8778772316534202E-2</v>
      </c>
      <c r="E128" s="2">
        <v>1.54680737057765E-2</v>
      </c>
      <c r="F128" s="2">
        <v>1.4302081725100601E-2</v>
      </c>
      <c r="G128" s="2">
        <v>1.4252471649065301E-2</v>
      </c>
    </row>
    <row r="129" spans="1:7" x14ac:dyDescent="0.55000000000000004">
      <c r="A129" s="3">
        <v>5</v>
      </c>
      <c r="B129" s="3">
        <v>2</v>
      </c>
      <c r="C129" s="2">
        <v>-0.15930159959033099</v>
      </c>
      <c r="D129" s="2">
        <v>-9.1462782775524706E-2</v>
      </c>
      <c r="E129" s="2">
        <v>0.108430603636367</v>
      </c>
      <c r="F129" s="2">
        <v>-0.15401929586492799</v>
      </c>
      <c r="G129" s="2">
        <v>-0.31045386412598303</v>
      </c>
    </row>
    <row r="130" spans="1:7" x14ac:dyDescent="0.55000000000000004">
      <c r="A130" s="3">
        <v>5</v>
      </c>
      <c r="B130" s="3">
        <v>3</v>
      </c>
      <c r="C130" s="2">
        <v>6.1128300115495401E-2</v>
      </c>
      <c r="D130" s="2">
        <v>7.6602235254809E-3</v>
      </c>
      <c r="E130" s="2">
        <v>7.9290964430524496E-2</v>
      </c>
      <c r="F130" s="2">
        <v>0.14469853690107001</v>
      </c>
      <c r="G130" s="2">
        <v>0.11033941094977701</v>
      </c>
    </row>
    <row r="131" spans="1:7" x14ac:dyDescent="0.55000000000000004">
      <c r="A131" s="3">
        <v>5</v>
      </c>
      <c r="B131" s="3">
        <v>4</v>
      </c>
      <c r="C131" s="2">
        <v>0.10094627559811099</v>
      </c>
      <c r="D131" s="2">
        <v>7.1291837257592999E-2</v>
      </c>
      <c r="E131" s="2">
        <v>5.8538721169020799E-2</v>
      </c>
      <c r="F131" s="2">
        <v>6.9648451832193495E-2</v>
      </c>
      <c r="G131" s="2">
        <v>6.3513774738300999E-2</v>
      </c>
    </row>
    <row r="132" spans="1:7" x14ac:dyDescent="0.55000000000000004">
      <c r="A132" s="3">
        <v>5</v>
      </c>
      <c r="B132" s="3">
        <v>5</v>
      </c>
      <c r="C132" s="2">
        <v>0.63381027279526303</v>
      </c>
      <c r="D132" s="2">
        <v>0.628457184090496</v>
      </c>
      <c r="E132" s="2">
        <v>0.43003442410956999</v>
      </c>
      <c r="F132" s="2">
        <v>0.48235061466643597</v>
      </c>
      <c r="G132" s="2">
        <v>0.48215689015107599</v>
      </c>
    </row>
    <row r="133" spans="1:7" x14ac:dyDescent="0.55000000000000004">
      <c r="A133" s="3">
        <v>5</v>
      </c>
      <c r="B133" s="3">
        <v>6</v>
      </c>
      <c r="C133" s="2">
        <v>0.140908193791945</v>
      </c>
      <c r="D133" s="2">
        <v>0.10229943828027201</v>
      </c>
      <c r="E133" s="2">
        <v>0.11735709214811101</v>
      </c>
      <c r="F133" s="2">
        <v>0.109503519492976</v>
      </c>
      <c r="G133" s="2">
        <v>8.4087906651313299E-2</v>
      </c>
    </row>
    <row r="134" spans="1:7" x14ac:dyDescent="0.55000000000000004">
      <c r="A134" s="3">
        <v>5</v>
      </c>
      <c r="B134" s="3">
        <v>7</v>
      </c>
      <c r="C134" s="2">
        <v>0.24620891608444401</v>
      </c>
      <c r="D134" s="2">
        <v>0.104364186098307</v>
      </c>
      <c r="E134" s="2">
        <v>0.105181316110186</v>
      </c>
      <c r="F134" s="2">
        <v>0.34715937868910601</v>
      </c>
      <c r="G134" s="2">
        <v>0.32962527607171099</v>
      </c>
    </row>
    <row r="135" spans="1:7" x14ac:dyDescent="0.55000000000000004">
      <c r="A135" s="3">
        <v>5</v>
      </c>
      <c r="B135" s="3">
        <v>8</v>
      </c>
      <c r="C135" s="2">
        <v>9.7968522870160502E-2</v>
      </c>
      <c r="D135" s="2">
        <v>4.4454249011301003E-2</v>
      </c>
      <c r="E135" s="2">
        <v>9.0945680261152698E-2</v>
      </c>
      <c r="F135" s="2">
        <v>5.0049666916417102E-2</v>
      </c>
      <c r="G135" s="2">
        <v>3.8259293634085402E-2</v>
      </c>
    </row>
    <row r="136" spans="1:7" x14ac:dyDescent="0.55000000000000004">
      <c r="A136" s="3">
        <v>5</v>
      </c>
      <c r="B136" s="3">
        <v>9</v>
      </c>
      <c r="C136" s="2">
        <v>7.8365611451958597E-2</v>
      </c>
      <c r="D136" s="2">
        <v>5.09272869670684E-2</v>
      </c>
      <c r="E136" s="2">
        <v>5.9115078255843702E-2</v>
      </c>
      <c r="F136" s="2">
        <v>0.20108175611372101</v>
      </c>
      <c r="G136" s="2">
        <v>0.168345223739438</v>
      </c>
    </row>
    <row r="137" spans="1:7" x14ac:dyDescent="0.55000000000000004">
      <c r="A137" s="3">
        <v>5</v>
      </c>
      <c r="B137" s="3">
        <v>10</v>
      </c>
      <c r="C137" s="2">
        <v>-5.4293096956748797E-2</v>
      </c>
      <c r="D137" s="2">
        <v>-4.2596228454330497E-2</v>
      </c>
      <c r="E137" s="2">
        <v>-1.7634012248407001E-2</v>
      </c>
      <c r="F137" s="2">
        <v>5.4118397844456101E-2</v>
      </c>
      <c r="G137" s="2">
        <v>3.8341292258768103E-2</v>
      </c>
    </row>
    <row r="138" spans="1:7" x14ac:dyDescent="0.55000000000000004">
      <c r="A138" s="3">
        <v>5</v>
      </c>
      <c r="B138" s="3">
        <v>11</v>
      </c>
      <c r="C138" s="2">
        <v>-6.2485982604306302E-2</v>
      </c>
      <c r="D138" s="2">
        <v>-7.5233458092605399E-2</v>
      </c>
      <c r="E138" s="2">
        <v>2.0916798956624998E-3</v>
      </c>
      <c r="F138" s="2">
        <v>-7.2328456283991094E-2</v>
      </c>
      <c r="G138" s="2">
        <v>-9.1351972060507505E-2</v>
      </c>
    </row>
    <row r="139" spans="1:7" x14ac:dyDescent="0.55000000000000004">
      <c r="A139" s="3">
        <v>5</v>
      </c>
      <c r="B139" s="3">
        <v>12</v>
      </c>
      <c r="C139" s="2">
        <v>0.112571334220922</v>
      </c>
      <c r="D139" s="2">
        <v>2.2791147317260799E-2</v>
      </c>
      <c r="E139" s="2">
        <v>4.56007010168396E-2</v>
      </c>
      <c r="F139" s="2">
        <v>0.106806072818695</v>
      </c>
      <c r="G139" s="2">
        <v>0.10349038539157</v>
      </c>
    </row>
    <row r="140" spans="1:7" x14ac:dyDescent="0.55000000000000004">
      <c r="A140" s="3">
        <v>5</v>
      </c>
      <c r="B140" s="3">
        <v>13</v>
      </c>
      <c r="C140" s="2">
        <v>-0.27853749980375597</v>
      </c>
      <c r="D140" s="2">
        <v>-0.38965633401132999</v>
      </c>
      <c r="E140" s="2">
        <v>-0.12966581854879</v>
      </c>
      <c r="F140" s="2">
        <v>-0.19228156584691899</v>
      </c>
      <c r="G140" s="2">
        <v>-0.210708037230874</v>
      </c>
    </row>
    <row r="141" spans="1:7" x14ac:dyDescent="0.55000000000000004">
      <c r="A141" s="3">
        <v>5</v>
      </c>
      <c r="B141" s="3">
        <v>14</v>
      </c>
      <c r="C141" s="2">
        <v>0.220263934106289</v>
      </c>
      <c r="D141" s="2">
        <v>9.4545892553273406E-2</v>
      </c>
      <c r="E141" s="2">
        <v>8.3850391684624895E-2</v>
      </c>
      <c r="F141" s="2">
        <v>0.204157979058708</v>
      </c>
      <c r="G141" s="2">
        <v>0.16188178033431599</v>
      </c>
    </row>
    <row r="142" spans="1:7" x14ac:dyDescent="0.55000000000000004">
      <c r="A142" s="3">
        <v>5</v>
      </c>
      <c r="B142" s="3">
        <v>15</v>
      </c>
      <c r="C142" s="2">
        <v>0.32323895622492299</v>
      </c>
      <c r="D142" s="2">
        <v>0.18158287551930499</v>
      </c>
      <c r="E142" s="2">
        <v>0.25419320396351802</v>
      </c>
      <c r="F142" s="2">
        <v>0.40430399238251202</v>
      </c>
      <c r="G142" s="2">
        <v>0.394440691820786</v>
      </c>
    </row>
    <row r="143" spans="1:7" x14ac:dyDescent="0.55000000000000004">
      <c r="A143" s="3">
        <v>5</v>
      </c>
      <c r="B143" s="3">
        <v>16</v>
      </c>
      <c r="C143" s="2">
        <v>9.4816675246928606E-2</v>
      </c>
      <c r="D143" s="2">
        <v>-3.2424048852680602E-3</v>
      </c>
      <c r="E143" s="2">
        <v>7.2747512983834403E-2</v>
      </c>
      <c r="F143" s="2">
        <v>8.1942488442187794E-2</v>
      </c>
      <c r="G143" s="2">
        <v>7.2211988269285196E-2</v>
      </c>
    </row>
    <row r="144" spans="1:7" x14ac:dyDescent="0.55000000000000004">
      <c r="A144" s="3">
        <v>5</v>
      </c>
      <c r="B144" s="3">
        <v>17</v>
      </c>
      <c r="C144" s="2">
        <v>3.70808194700495E-2</v>
      </c>
      <c r="D144" s="2">
        <v>2.8445809813881801E-2</v>
      </c>
      <c r="E144" s="2">
        <v>2.29354556151984E-2</v>
      </c>
      <c r="F144" s="2">
        <v>7.6023426874147898E-2</v>
      </c>
      <c r="G144" s="2">
        <v>3.98832674688211E-2</v>
      </c>
    </row>
    <row r="145" spans="1:7" x14ac:dyDescent="0.55000000000000004">
      <c r="A145" s="3">
        <v>5</v>
      </c>
      <c r="B145" s="3">
        <v>18</v>
      </c>
      <c r="C145" s="2">
        <v>7.3747155922859201E-2</v>
      </c>
      <c r="D145" s="2">
        <v>2.69760004511699E-2</v>
      </c>
      <c r="E145" s="2">
        <v>2.5481266930640199E-2</v>
      </c>
      <c r="F145" s="2">
        <v>5.1284121821169301E-2</v>
      </c>
      <c r="G145" s="2">
        <v>4.1991036684762999E-2</v>
      </c>
    </row>
    <row r="146" spans="1:7" x14ac:dyDescent="0.55000000000000004">
      <c r="A146" s="3">
        <v>5</v>
      </c>
      <c r="B146" s="3">
        <v>19</v>
      </c>
      <c r="C146" s="2">
        <v>6.4407009173460997E-2</v>
      </c>
      <c r="D146" s="2">
        <v>1.6027067504607001E-3</v>
      </c>
      <c r="E146" s="2">
        <v>2.5841746446203101E-2</v>
      </c>
      <c r="F146" s="2">
        <v>3.3305517872937701E-2</v>
      </c>
      <c r="G146" s="2">
        <v>4.5851625482308901E-2</v>
      </c>
    </row>
    <row r="147" spans="1:7" x14ac:dyDescent="0.55000000000000004">
      <c r="A147" s="3">
        <v>5</v>
      </c>
      <c r="B147" s="3">
        <v>20</v>
      </c>
      <c r="C147" s="2">
        <v>3.3265137817604998E-2</v>
      </c>
      <c r="D147" s="2">
        <v>-1.1850127742111499E-2</v>
      </c>
      <c r="E147" s="2">
        <v>2.4147039998349398E-2</v>
      </c>
      <c r="F147" s="2">
        <v>1.06959259012254E-2</v>
      </c>
      <c r="G147" s="2">
        <v>2.18979002133757E-2</v>
      </c>
    </row>
    <row r="148" spans="1:7" x14ac:dyDescent="0.55000000000000004">
      <c r="A148" s="3">
        <v>5</v>
      </c>
      <c r="B148" s="3">
        <v>21</v>
      </c>
      <c r="C148" s="2">
        <v>6.7270637132025496E-2</v>
      </c>
      <c r="D148" s="2">
        <v>6.3138050655677097E-2</v>
      </c>
      <c r="E148" s="2">
        <v>6.8293571559728303E-2</v>
      </c>
      <c r="F148" s="2">
        <v>9.1047525786011205E-2</v>
      </c>
      <c r="G148" s="2">
        <v>7.4905319774919099E-2</v>
      </c>
    </row>
    <row r="149" spans="1:7" x14ac:dyDescent="0.55000000000000004">
      <c r="A149" s="3">
        <v>5</v>
      </c>
      <c r="B149" s="3">
        <v>22</v>
      </c>
      <c r="C149" s="2">
        <v>8.3405229325083194E-2</v>
      </c>
      <c r="D149" s="2">
        <v>5.4216246685793099E-2</v>
      </c>
      <c r="E149" s="2">
        <v>0.10438049826901299</v>
      </c>
      <c r="F149" s="2">
        <v>0.121152010821378</v>
      </c>
      <c r="G149" s="2">
        <v>4.2277766175175903E-2</v>
      </c>
    </row>
    <row r="150" spans="1:7" x14ac:dyDescent="0.55000000000000004">
      <c r="A150" s="3">
        <v>5</v>
      </c>
      <c r="B150" s="3">
        <v>23</v>
      </c>
      <c r="C150" s="2">
        <v>0.18911587272345301</v>
      </c>
      <c r="D150" s="2">
        <v>0.26929392695782201</v>
      </c>
      <c r="E150" s="2">
        <v>0.294693922792441</v>
      </c>
      <c r="F150" s="2">
        <v>0.42698183324004302</v>
      </c>
      <c r="G150" s="2">
        <v>0.37442851517819298</v>
      </c>
    </row>
    <row r="151" spans="1:7" x14ac:dyDescent="0.55000000000000004">
      <c r="A151" s="3">
        <v>5</v>
      </c>
      <c r="B151" s="3">
        <v>24</v>
      </c>
      <c r="C151" s="2">
        <v>0.187460419659674</v>
      </c>
      <c r="D151" s="2">
        <v>0.17236593405782599</v>
      </c>
      <c r="E151" s="2">
        <v>0.14318794510841401</v>
      </c>
      <c r="F151" s="2">
        <v>0.21470199204195001</v>
      </c>
      <c r="G151" s="2">
        <v>0.186731000596736</v>
      </c>
    </row>
    <row r="152" spans="1:7" x14ac:dyDescent="0.55000000000000004">
      <c r="A152" s="3">
        <v>5</v>
      </c>
      <c r="B152" s="3">
        <v>25</v>
      </c>
      <c r="C152" s="2">
        <v>5.68940902520799E-2</v>
      </c>
      <c r="D152" s="2">
        <v>0.108695202402319</v>
      </c>
      <c r="E152" s="2">
        <v>9.6259012991321294E-2</v>
      </c>
      <c r="F152" s="2">
        <v>2.8312035578187601E-2</v>
      </c>
      <c r="G152" s="2">
        <v>-2.5903536606054E-2</v>
      </c>
    </row>
    <row r="153" spans="1:7" x14ac:dyDescent="0.55000000000000004">
      <c r="A153" s="3">
        <v>5</v>
      </c>
      <c r="B153" s="3">
        <v>26</v>
      </c>
      <c r="C153" s="2">
        <v>0.26201054974714999</v>
      </c>
      <c r="D153" s="2">
        <v>0.14823667120842199</v>
      </c>
      <c r="E153" s="2">
        <v>0.16339174775151499</v>
      </c>
      <c r="F153" s="2">
        <v>0.30495386660145202</v>
      </c>
      <c r="G153" s="2">
        <v>0.263397053716934</v>
      </c>
    </row>
    <row r="154" spans="1:7" x14ac:dyDescent="0.55000000000000004">
      <c r="A154" s="3">
        <v>5</v>
      </c>
      <c r="B154" s="3">
        <v>27</v>
      </c>
      <c r="C154" s="2">
        <v>5.4020654244297799E-2</v>
      </c>
      <c r="D154" s="2">
        <v>-6.6572704440454001E-3</v>
      </c>
      <c r="E154" s="2">
        <v>5.7374003311116299E-2</v>
      </c>
      <c r="F154" s="2">
        <v>0.13290597069918</v>
      </c>
      <c r="G154" s="2">
        <v>7.5731396174576096E-2</v>
      </c>
    </row>
    <row r="155" spans="1:7" x14ac:dyDescent="0.55000000000000004">
      <c r="A155" s="3">
        <v>5</v>
      </c>
      <c r="B155" s="3">
        <v>28</v>
      </c>
      <c r="C155" s="2">
        <v>3.3458824732470901E-2</v>
      </c>
      <c r="D155" s="2">
        <v>2.96361392865792E-2</v>
      </c>
      <c r="E155" s="2">
        <v>3.00915804130065E-2</v>
      </c>
      <c r="F155" s="2">
        <v>4.11786592855206E-2</v>
      </c>
      <c r="G155" s="2">
        <v>4.1564554816659598E-2</v>
      </c>
    </row>
    <row r="156" spans="1:7" x14ac:dyDescent="0.55000000000000004">
      <c r="A156" s="3">
        <v>5</v>
      </c>
      <c r="B156" s="3">
        <v>29</v>
      </c>
      <c r="C156" s="2">
        <v>4.6493392995058502E-2</v>
      </c>
      <c r="D156" s="2">
        <v>0.10020815332114499</v>
      </c>
      <c r="E156" s="2">
        <v>8.2427479093355904E-2</v>
      </c>
      <c r="F156" s="2">
        <v>0.12252247666381499</v>
      </c>
      <c r="G156" s="2">
        <v>0.105245376719224</v>
      </c>
    </row>
    <row r="157" spans="1:7" x14ac:dyDescent="0.55000000000000004">
      <c r="A157" s="3">
        <v>5</v>
      </c>
      <c r="B157" s="3">
        <v>30</v>
      </c>
      <c r="C157" s="2">
        <v>4.5842640557233798E-2</v>
      </c>
      <c r="D157" s="2">
        <v>4.7525006644691399E-2</v>
      </c>
      <c r="E157" s="2">
        <v>4.6211872556679599E-2</v>
      </c>
      <c r="F157" s="2">
        <v>2.4396675572636899E-2</v>
      </c>
      <c r="G157" s="2">
        <v>2.1172236142824999E-2</v>
      </c>
    </row>
    <row r="158" spans="1:7" x14ac:dyDescent="0.55000000000000004">
      <c r="A158" s="3">
        <v>5</v>
      </c>
      <c r="B158" s="3">
        <v>31</v>
      </c>
      <c r="C158" s="2">
        <v>6.5065738289987102E-2</v>
      </c>
      <c r="D158" s="2">
        <v>7.0039940367175105E-2</v>
      </c>
      <c r="E158" s="2">
        <v>2.5041516173429802E-2</v>
      </c>
      <c r="F158" s="2">
        <v>3.3141166303768801E-2</v>
      </c>
      <c r="G158" s="2">
        <v>2.2801742760287801E-2</v>
      </c>
    </row>
    <row r="159" spans="1:7" x14ac:dyDescent="0.55000000000000004">
      <c r="A159" s="3">
        <v>6</v>
      </c>
      <c r="B159" s="3">
        <v>1</v>
      </c>
      <c r="C159" s="2">
        <v>-0.14771774691838399</v>
      </c>
      <c r="D159" s="2">
        <v>-7.0296619241746794E-2</v>
      </c>
      <c r="E159" s="2">
        <v>-6.8924218494430603E-2</v>
      </c>
      <c r="F159" s="2">
        <v>-7.9116542238799006E-2</v>
      </c>
      <c r="G159" s="2">
        <v>-7.8171526960095203E-2</v>
      </c>
    </row>
    <row r="160" spans="1:7" x14ac:dyDescent="0.55000000000000004">
      <c r="A160" s="3">
        <v>6</v>
      </c>
      <c r="B160" s="3">
        <v>2</v>
      </c>
      <c r="C160" s="2">
        <v>0.24013025096484999</v>
      </c>
      <c r="D160" s="2">
        <v>0.44932809892333297</v>
      </c>
      <c r="E160" s="2">
        <v>0.24017811296491301</v>
      </c>
      <c r="F160" s="2">
        <v>0.42893716922983999</v>
      </c>
      <c r="G160" s="2">
        <v>0.44568743388134302</v>
      </c>
    </row>
    <row r="161" spans="1:7" x14ac:dyDescent="0.55000000000000004">
      <c r="A161" s="3">
        <v>6</v>
      </c>
      <c r="B161" s="3">
        <v>3</v>
      </c>
      <c r="C161" s="2">
        <v>0.13341487806692301</v>
      </c>
      <c r="D161" s="2">
        <v>0.10204803268152</v>
      </c>
      <c r="E161" s="2">
        <v>0.117269872091702</v>
      </c>
      <c r="F161" s="2">
        <v>0.102712703185131</v>
      </c>
      <c r="G161" s="2">
        <v>7.8505162177244195E-2</v>
      </c>
    </row>
    <row r="162" spans="1:7" x14ac:dyDescent="0.55000000000000004">
      <c r="A162" s="3">
        <v>6</v>
      </c>
      <c r="B162" s="3">
        <v>4</v>
      </c>
      <c r="C162" s="2">
        <v>8.8540297065527504E-2</v>
      </c>
      <c r="D162" s="2">
        <v>7.9195288802171596E-2</v>
      </c>
      <c r="E162" s="2">
        <v>9.8883908631224399E-2</v>
      </c>
      <c r="F162" s="2">
        <v>1.0051558721746401E-2</v>
      </c>
      <c r="G162" s="2">
        <v>1.77531965640681E-2</v>
      </c>
    </row>
    <row r="163" spans="1:7" x14ac:dyDescent="0.55000000000000004">
      <c r="A163" s="3">
        <v>6</v>
      </c>
      <c r="B163" s="3">
        <v>5</v>
      </c>
      <c r="C163" s="2">
        <v>0.17120568832893501</v>
      </c>
      <c r="D163" s="2">
        <v>7.4133563071145797E-2</v>
      </c>
      <c r="E163" s="2">
        <v>2.6719164596364999E-2</v>
      </c>
      <c r="F163" s="2">
        <v>0.22487952931555</v>
      </c>
      <c r="G163" s="2">
        <v>0.20647672803915501</v>
      </c>
    </row>
    <row r="164" spans="1:7" x14ac:dyDescent="0.55000000000000004">
      <c r="A164" s="3">
        <v>6</v>
      </c>
      <c r="B164" s="3">
        <v>6</v>
      </c>
      <c r="C164" s="2">
        <v>-5.7752943580079402E-2</v>
      </c>
      <c r="D164" s="2">
        <v>-8.0334692154028095E-2</v>
      </c>
      <c r="E164" s="2">
        <v>-2.8380515266969501E-2</v>
      </c>
      <c r="F164" s="2">
        <v>-7.4070581205578995E-2</v>
      </c>
      <c r="G164" s="2">
        <v>-9.9753165688687404E-2</v>
      </c>
    </row>
    <row r="165" spans="1:7" x14ac:dyDescent="0.55000000000000004">
      <c r="A165" s="3">
        <v>6</v>
      </c>
      <c r="B165" s="3">
        <v>7</v>
      </c>
      <c r="C165" s="2">
        <v>0.123196268639264</v>
      </c>
      <c r="D165" s="2">
        <v>0.12207623814945</v>
      </c>
      <c r="E165" s="2">
        <v>0.14110935392844701</v>
      </c>
      <c r="F165" s="2">
        <v>6.6492057985467506E-2</v>
      </c>
      <c r="G165" s="2">
        <v>6.0163012563871798E-2</v>
      </c>
    </row>
    <row r="166" spans="1:7" x14ac:dyDescent="0.55000000000000004">
      <c r="A166" s="3">
        <v>6</v>
      </c>
      <c r="B166" s="3">
        <v>8</v>
      </c>
      <c r="C166" s="2">
        <v>-6.3860907138339695E-2</v>
      </c>
      <c r="D166" s="2">
        <v>2.4449005617528299E-2</v>
      </c>
      <c r="E166" s="2">
        <v>6.0501357620544503E-2</v>
      </c>
      <c r="F166" s="2">
        <v>2.3244722762398601E-2</v>
      </c>
      <c r="G166" s="2">
        <v>1.38625819658111E-2</v>
      </c>
    </row>
    <row r="167" spans="1:7" x14ac:dyDescent="0.55000000000000004">
      <c r="A167" s="3">
        <v>6</v>
      </c>
      <c r="B167" s="3">
        <v>9</v>
      </c>
      <c r="C167" s="2">
        <v>3.72407149143925E-2</v>
      </c>
      <c r="D167" s="2">
        <v>4.1577862128330402E-2</v>
      </c>
      <c r="E167" s="2">
        <v>6.0339844218688002E-2</v>
      </c>
      <c r="F167" s="2">
        <v>3.06052343308575E-2</v>
      </c>
      <c r="G167" s="2">
        <v>1.9910542137164401E-2</v>
      </c>
    </row>
    <row r="168" spans="1:7" x14ac:dyDescent="0.55000000000000004">
      <c r="A168" s="3">
        <v>6</v>
      </c>
      <c r="B168" s="3">
        <v>10</v>
      </c>
      <c r="C168" s="2">
        <v>-3.5171846301112503E-2</v>
      </c>
      <c r="D168" s="2">
        <v>1.5424058416137899E-2</v>
      </c>
      <c r="E168" s="2">
        <v>8.4107779283525003E-3</v>
      </c>
      <c r="F168" s="2">
        <v>-2.7708686670741101E-2</v>
      </c>
      <c r="G168" s="2">
        <v>-3.7375384278916901E-2</v>
      </c>
    </row>
    <row r="169" spans="1:7" x14ac:dyDescent="0.55000000000000004">
      <c r="A169" s="3">
        <v>6</v>
      </c>
      <c r="B169" s="3">
        <v>11</v>
      </c>
      <c r="C169" s="2">
        <v>-2.9529081272586199E-2</v>
      </c>
      <c r="D169" s="2">
        <v>-4.9301995434880598E-3</v>
      </c>
      <c r="E169" s="2">
        <v>3.5506096832275201E-2</v>
      </c>
      <c r="F169" s="2">
        <v>-2.8657587663999499E-2</v>
      </c>
      <c r="G169" s="2">
        <v>-3.8336424628484203E-2</v>
      </c>
    </row>
    <row r="170" spans="1:7" x14ac:dyDescent="0.55000000000000004">
      <c r="A170" s="3">
        <v>6</v>
      </c>
      <c r="B170" s="3">
        <v>12</v>
      </c>
      <c r="C170" s="2">
        <v>-9.2901146453111996E-2</v>
      </c>
      <c r="D170" s="2">
        <v>-3.02251184031096E-2</v>
      </c>
      <c r="E170" s="2">
        <v>-1.1244874236626399E-2</v>
      </c>
      <c r="F170" s="2">
        <v>-8.1645584104926797E-2</v>
      </c>
      <c r="G170" s="2">
        <v>-9.2217364055356396E-2</v>
      </c>
    </row>
    <row r="171" spans="1:7" x14ac:dyDescent="0.55000000000000004">
      <c r="A171" s="3">
        <v>6</v>
      </c>
      <c r="B171" s="3">
        <v>13</v>
      </c>
      <c r="C171" s="2">
        <v>-0.16692015600174501</v>
      </c>
      <c r="D171" s="2">
        <v>-0.18652382974488901</v>
      </c>
      <c r="E171" s="2">
        <v>-3.7784911534054201E-2</v>
      </c>
      <c r="F171" s="2">
        <v>-0.534513995348044</v>
      </c>
      <c r="G171" s="2">
        <v>-0.56190211782631305</v>
      </c>
    </row>
    <row r="172" spans="1:7" x14ac:dyDescent="0.55000000000000004">
      <c r="A172" s="3">
        <v>6</v>
      </c>
      <c r="B172" s="3">
        <v>14</v>
      </c>
      <c r="C172" s="2">
        <v>-5.1066083183548203E-2</v>
      </c>
      <c r="D172" s="2">
        <v>2.7933764866164799E-2</v>
      </c>
      <c r="E172" s="2">
        <v>7.3032760860657797E-2</v>
      </c>
      <c r="F172" s="2">
        <v>-1.66139155587927E-2</v>
      </c>
      <c r="G172" s="2">
        <v>-3.8526875379093897E-2</v>
      </c>
    </row>
    <row r="173" spans="1:7" x14ac:dyDescent="0.55000000000000004">
      <c r="A173" s="3">
        <v>6</v>
      </c>
      <c r="B173" s="3">
        <v>15</v>
      </c>
      <c r="C173" s="2">
        <v>0.100103884100045</v>
      </c>
      <c r="D173" s="2">
        <v>7.71541806789309E-2</v>
      </c>
      <c r="E173" s="2">
        <v>0.118950134278779</v>
      </c>
      <c r="F173" s="2">
        <v>3.8744990201043598E-2</v>
      </c>
      <c r="G173" s="2">
        <v>3.2529664116531701E-2</v>
      </c>
    </row>
    <row r="174" spans="1:7" x14ac:dyDescent="0.55000000000000004">
      <c r="A174" s="3">
        <v>6</v>
      </c>
      <c r="B174" s="3">
        <v>16</v>
      </c>
      <c r="C174" s="2">
        <v>5.8257271525610797E-2</v>
      </c>
      <c r="D174" s="2">
        <v>4.9794666402849103E-2</v>
      </c>
      <c r="E174" s="2">
        <v>7.7461377865389605E-2</v>
      </c>
      <c r="F174" s="2">
        <v>7.4977803400693099E-2</v>
      </c>
      <c r="G174" s="2">
        <v>6.7315771955489198E-2</v>
      </c>
    </row>
    <row r="175" spans="1:7" x14ac:dyDescent="0.55000000000000004">
      <c r="A175" s="3">
        <v>6</v>
      </c>
      <c r="B175" s="3">
        <v>17</v>
      </c>
      <c r="C175" s="2">
        <v>5.0768702778676497E-2</v>
      </c>
      <c r="D175" s="2">
        <v>1.8748302708470201E-2</v>
      </c>
      <c r="E175" s="2">
        <v>4.1908408680076399E-2</v>
      </c>
      <c r="F175" s="2">
        <v>8.7860991231532404E-2</v>
      </c>
      <c r="G175" s="2">
        <v>9.7005826168784406E-2</v>
      </c>
    </row>
    <row r="176" spans="1:7" x14ac:dyDescent="0.55000000000000004">
      <c r="A176" s="3">
        <v>6</v>
      </c>
      <c r="B176" s="3">
        <v>18</v>
      </c>
      <c r="C176" s="2">
        <v>5.9549548005262597E-2</v>
      </c>
      <c r="D176" s="2">
        <v>-1.79453694089486E-2</v>
      </c>
      <c r="E176" s="2">
        <v>1.4132246000701501E-2</v>
      </c>
      <c r="F176" s="2">
        <v>3.1650867468682002E-2</v>
      </c>
      <c r="G176" s="2">
        <v>4.0812423558780099E-2</v>
      </c>
    </row>
    <row r="177" spans="1:7" x14ac:dyDescent="0.55000000000000004">
      <c r="A177" s="3">
        <v>6</v>
      </c>
      <c r="B177" s="3">
        <v>19</v>
      </c>
      <c r="C177" s="2">
        <v>4.1937422851467003E-2</v>
      </c>
      <c r="D177" s="2">
        <v>1.5397124276030001E-2</v>
      </c>
      <c r="E177" s="2">
        <v>1.8406061282023701E-2</v>
      </c>
      <c r="F177" s="2">
        <v>1.15497165647127E-3</v>
      </c>
      <c r="G177" s="2">
        <v>2.5966094800020299E-2</v>
      </c>
    </row>
    <row r="178" spans="1:7" x14ac:dyDescent="0.55000000000000004">
      <c r="A178" s="3">
        <v>6</v>
      </c>
      <c r="B178" s="3">
        <v>20</v>
      </c>
      <c r="C178" s="2">
        <v>6.1700311972293802E-2</v>
      </c>
      <c r="D178" s="2">
        <v>3.81717958626797E-2</v>
      </c>
      <c r="E178" s="2">
        <v>4.5894737701595599E-2</v>
      </c>
      <c r="F178" s="2">
        <v>6.7483298317505E-3</v>
      </c>
      <c r="G178" s="2">
        <v>4.8845310645764799E-2</v>
      </c>
    </row>
    <row r="179" spans="1:7" x14ac:dyDescent="0.55000000000000004">
      <c r="A179" s="3">
        <v>6</v>
      </c>
      <c r="B179" s="3">
        <v>21</v>
      </c>
      <c r="C179" s="2">
        <v>8.0642285590074594E-2</v>
      </c>
      <c r="D179" s="2">
        <v>4.3367948570207003E-2</v>
      </c>
      <c r="E179" s="2">
        <v>1.10140500437648E-2</v>
      </c>
      <c r="F179" s="2">
        <v>1.3989060426379599E-2</v>
      </c>
      <c r="G179" s="2">
        <v>7.0670973063569203E-2</v>
      </c>
    </row>
    <row r="180" spans="1:7" x14ac:dyDescent="0.55000000000000004">
      <c r="A180" s="3">
        <v>6</v>
      </c>
      <c r="B180" s="3">
        <v>22</v>
      </c>
      <c r="C180" s="2">
        <v>0.100766070778251</v>
      </c>
      <c r="D180" s="2">
        <v>4.4775485306142698E-2</v>
      </c>
      <c r="E180" s="2">
        <v>3.8477871123704502E-2</v>
      </c>
      <c r="F180" s="2">
        <v>1.00959991795123E-2</v>
      </c>
      <c r="G180" s="2">
        <v>4.7354655387771803E-2</v>
      </c>
    </row>
    <row r="181" spans="1:7" x14ac:dyDescent="0.55000000000000004">
      <c r="A181" s="3">
        <v>6</v>
      </c>
      <c r="B181" s="3">
        <v>23</v>
      </c>
      <c r="C181" s="2">
        <v>0.28456108189364998</v>
      </c>
      <c r="D181" s="2">
        <v>0.25477580880154999</v>
      </c>
      <c r="E181" s="2">
        <v>0.19320608024992</v>
      </c>
      <c r="F181" s="2">
        <v>0.31137832740048399</v>
      </c>
      <c r="G181" s="2">
        <v>0.34382303676700898</v>
      </c>
    </row>
    <row r="182" spans="1:7" x14ac:dyDescent="0.55000000000000004">
      <c r="A182" s="3">
        <v>6</v>
      </c>
      <c r="B182" s="3">
        <v>24</v>
      </c>
      <c r="C182" s="2">
        <v>7.9298024829391994E-2</v>
      </c>
      <c r="D182" s="2">
        <v>9.8752381571682202E-2</v>
      </c>
      <c r="E182" s="2">
        <v>0.141981566894408</v>
      </c>
      <c r="F182" s="2">
        <v>0.162987995786218</v>
      </c>
      <c r="G182" s="2">
        <v>0.163769716653662</v>
      </c>
    </row>
    <row r="183" spans="1:7" x14ac:dyDescent="0.55000000000000004">
      <c r="A183" s="3">
        <v>6</v>
      </c>
      <c r="B183" s="3">
        <v>25</v>
      </c>
      <c r="C183" s="2">
        <v>1.9789352801253299E-2</v>
      </c>
      <c r="D183" s="2">
        <v>6.3685919058083199E-2</v>
      </c>
      <c r="E183" s="2">
        <v>3.2736039492276402E-2</v>
      </c>
      <c r="F183" s="2">
        <v>4.4010749237169203E-2</v>
      </c>
      <c r="G183" s="2">
        <v>8.2008100444176696E-2</v>
      </c>
    </row>
    <row r="184" spans="1:7" x14ac:dyDescent="0.55000000000000004">
      <c r="A184" s="3">
        <v>6</v>
      </c>
      <c r="B184" s="3">
        <v>26</v>
      </c>
      <c r="C184" s="2">
        <v>5.7445350439907103E-2</v>
      </c>
      <c r="D184" s="2">
        <v>9.6677226913147396E-2</v>
      </c>
      <c r="E184" s="2">
        <v>0.11362211560185601</v>
      </c>
      <c r="F184" s="2">
        <v>0.19057825971654499</v>
      </c>
      <c r="G184" s="2">
        <v>5.7084827685979903E-2</v>
      </c>
    </row>
    <row r="185" spans="1:7" x14ac:dyDescent="0.55000000000000004">
      <c r="A185" s="3">
        <v>6</v>
      </c>
      <c r="B185" s="3">
        <v>27</v>
      </c>
      <c r="C185" s="2">
        <v>8.4323327293765599E-2</v>
      </c>
      <c r="D185" s="2">
        <v>9.6049358523008204E-3</v>
      </c>
      <c r="E185" s="2">
        <v>-9.7537114623592602E-3</v>
      </c>
      <c r="F185" s="2">
        <v>3.5566181808065499E-2</v>
      </c>
      <c r="G185" s="2">
        <v>-2.4640093962449899E-2</v>
      </c>
    </row>
    <row r="186" spans="1:7" x14ac:dyDescent="0.55000000000000004">
      <c r="A186" s="3">
        <v>6</v>
      </c>
      <c r="B186" s="3">
        <v>28</v>
      </c>
      <c r="C186" s="2">
        <v>2.51441356024159E-2</v>
      </c>
      <c r="D186" s="2">
        <v>2.3231718942148399E-2</v>
      </c>
      <c r="E186" s="2">
        <v>2.4008483619621199E-2</v>
      </c>
      <c r="F186" s="2">
        <v>3.0695174371628602E-2</v>
      </c>
      <c r="G186" s="2">
        <v>3.07808660227302E-2</v>
      </c>
    </row>
    <row r="187" spans="1:7" x14ac:dyDescent="0.55000000000000004">
      <c r="A187" s="3">
        <v>6</v>
      </c>
      <c r="B187" s="3">
        <v>29</v>
      </c>
      <c r="C187" s="2">
        <v>4.8927369194194797E-2</v>
      </c>
      <c r="D187" s="2">
        <v>3.53933359834512E-2</v>
      </c>
      <c r="E187" s="2">
        <v>7.02468064645482E-2</v>
      </c>
      <c r="F187" s="2">
        <v>7.8023344254774293E-2</v>
      </c>
      <c r="G187" s="2">
        <v>0.116146151784517</v>
      </c>
    </row>
    <row r="188" spans="1:7" x14ac:dyDescent="0.55000000000000004">
      <c r="A188" s="3">
        <v>6</v>
      </c>
      <c r="B188" s="3">
        <v>30</v>
      </c>
      <c r="C188" s="2">
        <v>4.3858807150371E-2</v>
      </c>
      <c r="D188" s="2">
        <v>4.4216236769053903E-2</v>
      </c>
      <c r="E188" s="2">
        <v>2.7332935170046799E-2</v>
      </c>
      <c r="F188" s="2">
        <v>2.20143316186827E-2</v>
      </c>
      <c r="G188" s="2">
        <v>1.6662493922418298E-2</v>
      </c>
    </row>
    <row r="189" spans="1:7" x14ac:dyDescent="0.55000000000000004">
      <c r="A189" s="3">
        <v>6</v>
      </c>
      <c r="B189" s="3">
        <v>31</v>
      </c>
      <c r="C189" s="2">
        <v>4.4074929546270701E-2</v>
      </c>
      <c r="D189" s="2">
        <v>4.5575957526684504E-3</v>
      </c>
      <c r="E189" s="2">
        <v>4.9500548683324999E-2</v>
      </c>
      <c r="F189" s="2">
        <v>6.3199737719000004E-2</v>
      </c>
      <c r="G189" s="2">
        <v>6.3119466866222801E-2</v>
      </c>
    </row>
    <row r="190" spans="1:7" x14ac:dyDescent="0.55000000000000004">
      <c r="A190" s="3">
        <v>7</v>
      </c>
      <c r="B190" s="3">
        <v>1</v>
      </c>
      <c r="C190" s="2">
        <v>-4.8186979967781998E-2</v>
      </c>
      <c r="D190" s="2">
        <v>-5.20304909611881E-2</v>
      </c>
      <c r="E190" s="2">
        <v>-2.8568815429048999E-2</v>
      </c>
      <c r="F190" s="2">
        <v>-3.1086860458429101E-2</v>
      </c>
      <c r="G190" s="2">
        <v>-2.9311561218033199E-2</v>
      </c>
    </row>
    <row r="191" spans="1:7" x14ac:dyDescent="0.55000000000000004">
      <c r="A191" s="3">
        <v>7</v>
      </c>
      <c r="B191" s="3">
        <v>2</v>
      </c>
      <c r="C191" s="2">
        <v>-7.8075259976529393E-2</v>
      </c>
      <c r="D191" s="2">
        <v>-0.19374634459920401</v>
      </c>
      <c r="E191" s="2">
        <v>-0.273606719242112</v>
      </c>
      <c r="F191" s="2">
        <v>-0.429989103781241</v>
      </c>
      <c r="G191" s="2">
        <v>-0.25939159745271501</v>
      </c>
    </row>
    <row r="192" spans="1:7" x14ac:dyDescent="0.55000000000000004">
      <c r="A192" s="3">
        <v>7</v>
      </c>
      <c r="B192" s="3">
        <v>3</v>
      </c>
      <c r="C192" s="2">
        <v>0.100895685788757</v>
      </c>
      <c r="D192" s="2">
        <v>8.1781392053093593E-2</v>
      </c>
      <c r="E192" s="2">
        <v>4.8864615273749003E-2</v>
      </c>
      <c r="F192" s="2">
        <v>6.1789603971158298E-2</v>
      </c>
      <c r="G192" s="2">
        <v>5.4204582439222902E-2</v>
      </c>
    </row>
    <row r="193" spans="1:7" x14ac:dyDescent="0.55000000000000004">
      <c r="A193" s="3">
        <v>7</v>
      </c>
      <c r="B193" s="3">
        <v>4</v>
      </c>
      <c r="C193" s="2">
        <v>6.7666478830048796E-2</v>
      </c>
      <c r="D193" s="2">
        <v>6.9745887290915104E-2</v>
      </c>
      <c r="E193" s="2">
        <v>9.9062199997829697E-2</v>
      </c>
      <c r="F193" s="2">
        <v>3.9908063105976103E-2</v>
      </c>
      <c r="G193" s="2">
        <v>3.9597097888552597E-2</v>
      </c>
    </row>
    <row r="194" spans="1:7" x14ac:dyDescent="0.55000000000000004">
      <c r="A194" s="3">
        <v>7</v>
      </c>
      <c r="B194" s="3">
        <v>5</v>
      </c>
      <c r="C194" s="2">
        <v>4.6347376213812401E-2</v>
      </c>
      <c r="D194" s="2">
        <v>8.8339928449900795E-2</v>
      </c>
      <c r="E194" s="2">
        <v>0.110199870232526</v>
      </c>
      <c r="F194" s="2">
        <v>2.4042596870761899E-3</v>
      </c>
      <c r="G194" s="2">
        <v>4.5284054456205302E-3</v>
      </c>
    </row>
    <row r="195" spans="1:7" x14ac:dyDescent="0.55000000000000004">
      <c r="A195" s="3">
        <v>7</v>
      </c>
      <c r="B195" s="3">
        <v>6</v>
      </c>
      <c r="C195" s="2">
        <v>-3.9197764654907902E-2</v>
      </c>
      <c r="D195" s="2">
        <v>1.6904277349113098E-2</v>
      </c>
      <c r="E195" s="2">
        <v>1.80049362381666E-2</v>
      </c>
      <c r="F195" s="2">
        <v>-1.43632312781831E-2</v>
      </c>
      <c r="G195" s="2">
        <v>-2.4494467042842399E-2</v>
      </c>
    </row>
    <row r="196" spans="1:7" x14ac:dyDescent="0.55000000000000004">
      <c r="A196" s="3">
        <v>7</v>
      </c>
      <c r="B196" s="3">
        <v>7</v>
      </c>
      <c r="C196" s="2">
        <v>1.9293644424608101E-2</v>
      </c>
      <c r="D196" s="2">
        <v>7.3996296439891099E-2</v>
      </c>
      <c r="E196" s="2">
        <v>8.66524617406738E-2</v>
      </c>
      <c r="F196" s="2">
        <v>-5.6276923042120099E-3</v>
      </c>
      <c r="G196" s="2">
        <v>-1.47249570798578E-2</v>
      </c>
    </row>
    <row r="197" spans="1:7" x14ac:dyDescent="0.55000000000000004">
      <c r="A197" s="3">
        <v>7</v>
      </c>
      <c r="B197" s="3">
        <v>8</v>
      </c>
      <c r="C197" s="2">
        <v>-2.2675869865745199E-2</v>
      </c>
      <c r="D197" s="2">
        <v>3.2108962687967403E-2</v>
      </c>
      <c r="E197" s="2">
        <v>6.2191120205252699E-2</v>
      </c>
      <c r="F197" s="2">
        <v>-8.2627051875213096E-3</v>
      </c>
      <c r="G197" s="2">
        <v>-6.6795613303850003E-3</v>
      </c>
    </row>
    <row r="198" spans="1:7" x14ac:dyDescent="0.55000000000000004">
      <c r="A198" s="3">
        <v>7</v>
      </c>
      <c r="B198" s="3">
        <v>9</v>
      </c>
      <c r="C198" s="2">
        <v>5.09321116374691E-2</v>
      </c>
      <c r="D198" s="2">
        <v>6.1569976730001898E-2</v>
      </c>
      <c r="E198" s="2">
        <v>6.6053212965264202E-2</v>
      </c>
      <c r="F198" s="2">
        <v>4.0849088546415002E-2</v>
      </c>
      <c r="G198" s="2">
        <v>3.0695687191479901E-2</v>
      </c>
    </row>
    <row r="199" spans="1:7" x14ac:dyDescent="0.55000000000000004">
      <c r="A199" s="3">
        <v>7</v>
      </c>
      <c r="B199" s="3">
        <v>10</v>
      </c>
      <c r="C199" s="2">
        <v>-4.8243829310976101E-2</v>
      </c>
      <c r="D199" s="2">
        <v>-3.6910781267073798E-3</v>
      </c>
      <c r="E199" s="2">
        <v>5.0866973765928403E-4</v>
      </c>
      <c r="F199" s="2">
        <v>-2.9493009228276201E-2</v>
      </c>
      <c r="G199" s="2">
        <v>-3.2014575456214701E-2</v>
      </c>
    </row>
    <row r="200" spans="1:7" x14ac:dyDescent="0.55000000000000004">
      <c r="A200" s="3">
        <v>7</v>
      </c>
      <c r="B200" s="3">
        <v>11</v>
      </c>
      <c r="C200" s="2">
        <v>-9.8376438278649697E-2</v>
      </c>
      <c r="D200" s="2">
        <v>-2.9968254491723498E-2</v>
      </c>
      <c r="E200" s="2">
        <v>6.76508541368825E-3</v>
      </c>
      <c r="F200" s="2">
        <v>-4.88474359776703E-2</v>
      </c>
      <c r="G200" s="2">
        <v>-5.2440235589152902E-2</v>
      </c>
    </row>
    <row r="201" spans="1:7" x14ac:dyDescent="0.55000000000000004">
      <c r="A201" s="3">
        <v>7</v>
      </c>
      <c r="B201" s="3">
        <v>12</v>
      </c>
      <c r="C201" s="2">
        <v>-2.6246390574193298E-2</v>
      </c>
      <c r="D201" s="2">
        <v>6.3090229053441596E-2</v>
      </c>
      <c r="E201" s="2">
        <v>8.5797261159307803E-2</v>
      </c>
      <c r="F201" s="2">
        <v>1.5631212101127799E-2</v>
      </c>
      <c r="G201" s="2">
        <v>4.45711378990871E-3</v>
      </c>
    </row>
    <row r="202" spans="1:7" x14ac:dyDescent="0.55000000000000004">
      <c r="A202" s="3">
        <v>7</v>
      </c>
      <c r="B202" s="3">
        <v>13</v>
      </c>
      <c r="C202" s="2">
        <v>-0.198466816880699</v>
      </c>
      <c r="D202" s="2">
        <v>-0.139425946937728</v>
      </c>
      <c r="E202" s="2">
        <v>-2.5300786237376399E-2</v>
      </c>
      <c r="F202" s="2">
        <v>-0.44289343160905997</v>
      </c>
      <c r="G202" s="2">
        <v>-0.442948424376014</v>
      </c>
    </row>
    <row r="203" spans="1:7" x14ac:dyDescent="0.55000000000000004">
      <c r="A203" s="3">
        <v>7</v>
      </c>
      <c r="B203" s="3">
        <v>14</v>
      </c>
      <c r="C203" s="2">
        <v>-4.3631229335713999E-2</v>
      </c>
      <c r="D203" s="2">
        <v>2.6026361314409399E-2</v>
      </c>
      <c r="E203" s="2">
        <v>4.63656370069708E-2</v>
      </c>
      <c r="F203" s="2">
        <v>-9.7020920202956999E-3</v>
      </c>
      <c r="G203" s="2">
        <v>-1.45461535181973E-2</v>
      </c>
    </row>
    <row r="204" spans="1:7" x14ac:dyDescent="0.55000000000000004">
      <c r="A204" s="3">
        <v>7</v>
      </c>
      <c r="B204" s="3">
        <v>15</v>
      </c>
      <c r="C204" s="2">
        <v>6.9004678432668706E-2</v>
      </c>
      <c r="D204" s="2">
        <v>5.16614775380266E-2</v>
      </c>
      <c r="E204" s="2">
        <v>0.10347980074198899</v>
      </c>
      <c r="F204" s="2">
        <v>4.5744201679615903E-2</v>
      </c>
      <c r="G204" s="2">
        <v>4.0814934238729901E-2</v>
      </c>
    </row>
    <row r="205" spans="1:7" x14ac:dyDescent="0.55000000000000004">
      <c r="A205" s="3">
        <v>7</v>
      </c>
      <c r="B205" s="3">
        <v>16</v>
      </c>
      <c r="C205" s="2">
        <v>7.9090381977965002E-2</v>
      </c>
      <c r="D205" s="2">
        <v>6.9349146612408E-2</v>
      </c>
      <c r="E205" s="2">
        <v>6.11057897687848E-2</v>
      </c>
      <c r="F205" s="2">
        <v>4.4153014312614897E-2</v>
      </c>
      <c r="G205" s="2">
        <v>4.7942400440288198E-2</v>
      </c>
    </row>
    <row r="206" spans="1:7" x14ac:dyDescent="0.55000000000000004">
      <c r="A206" s="3">
        <v>7</v>
      </c>
      <c r="B206" s="3">
        <v>17</v>
      </c>
      <c r="C206" s="2">
        <v>6.6044801709115905E-2</v>
      </c>
      <c r="D206" s="2">
        <v>9.0461814258006798E-2</v>
      </c>
      <c r="E206" s="2">
        <v>8.9136911719882403E-2</v>
      </c>
      <c r="F206" s="2">
        <v>8.9271926232212806E-2</v>
      </c>
      <c r="G206" s="2">
        <v>8.8548789855544305E-2</v>
      </c>
    </row>
    <row r="207" spans="1:7" x14ac:dyDescent="0.55000000000000004">
      <c r="A207" s="3">
        <v>7</v>
      </c>
      <c r="B207" s="3">
        <v>18</v>
      </c>
      <c r="C207" s="2">
        <v>5.5762271350874602E-2</v>
      </c>
      <c r="D207" s="2">
        <v>7.7390817996672995E-2</v>
      </c>
      <c r="E207" s="2">
        <v>6.2973608164696201E-2</v>
      </c>
      <c r="F207" s="2">
        <v>6.4897820057044101E-2</v>
      </c>
      <c r="G207" s="2">
        <v>7.9050638459425601E-2</v>
      </c>
    </row>
    <row r="208" spans="1:7" x14ac:dyDescent="0.55000000000000004">
      <c r="A208" s="3">
        <v>7</v>
      </c>
      <c r="B208" s="3">
        <v>19</v>
      </c>
      <c r="C208" s="2">
        <v>-1.0007987172220199E-2</v>
      </c>
      <c r="D208" s="2">
        <v>-2.5492472963760701E-3</v>
      </c>
      <c r="E208" s="2">
        <v>3.4726374178997002E-2</v>
      </c>
      <c r="F208" s="2">
        <v>3.5229943620524201E-2</v>
      </c>
      <c r="G208" s="2">
        <v>1.8056327768461399E-2</v>
      </c>
    </row>
    <row r="209" spans="1:7" x14ac:dyDescent="0.55000000000000004">
      <c r="A209" s="3">
        <v>7</v>
      </c>
      <c r="B209" s="3">
        <v>20</v>
      </c>
      <c r="C209" s="2">
        <v>-2.1880882259699801E-2</v>
      </c>
      <c r="D209" s="2">
        <v>2.8306746854257499E-2</v>
      </c>
      <c r="E209" s="2">
        <v>7.1339339107931499E-2</v>
      </c>
      <c r="F209" s="2">
        <v>6.33773408308443E-2</v>
      </c>
      <c r="G209" s="2">
        <v>2.3946838938974101E-2</v>
      </c>
    </row>
    <row r="210" spans="1:7" x14ac:dyDescent="0.55000000000000004">
      <c r="A210" s="3">
        <v>7</v>
      </c>
      <c r="B210" s="3">
        <v>21</v>
      </c>
      <c r="C210" s="2">
        <v>6.1342497495235897E-2</v>
      </c>
      <c r="D210" s="2">
        <v>2.8902793621520598E-2</v>
      </c>
      <c r="E210" s="2">
        <v>-3.44178682831277E-3</v>
      </c>
      <c r="F210" s="2">
        <v>2.5208292591049002E-2</v>
      </c>
      <c r="G210" s="2">
        <v>4.4581285283983599E-2</v>
      </c>
    </row>
    <row r="211" spans="1:7" x14ac:dyDescent="0.55000000000000004">
      <c r="A211" s="3">
        <v>7</v>
      </c>
      <c r="B211" s="3">
        <v>22</v>
      </c>
      <c r="C211" s="2">
        <v>2.10965090001459E-2</v>
      </c>
      <c r="D211" s="2">
        <v>3.4624286119187601E-2</v>
      </c>
      <c r="E211" s="2">
        <v>5.8011375399066298E-2</v>
      </c>
      <c r="F211" s="2">
        <v>7.8679382280742394E-2</v>
      </c>
      <c r="G211" s="2">
        <v>4.1084469012055098E-2</v>
      </c>
    </row>
    <row r="212" spans="1:7" x14ac:dyDescent="0.55000000000000004">
      <c r="A212" s="3">
        <v>7</v>
      </c>
      <c r="B212" s="3">
        <v>23</v>
      </c>
      <c r="C212" s="2">
        <v>0.157348629863197</v>
      </c>
      <c r="D212" s="2">
        <v>7.9546358452102506E-2</v>
      </c>
      <c r="E212" s="2">
        <v>0.218511393855259</v>
      </c>
      <c r="F212" s="2">
        <v>0.30188295028472201</v>
      </c>
      <c r="G212" s="2">
        <v>0.2086512325197</v>
      </c>
    </row>
    <row r="213" spans="1:7" x14ac:dyDescent="0.55000000000000004">
      <c r="A213" s="3">
        <v>7</v>
      </c>
      <c r="B213" s="3">
        <v>24</v>
      </c>
      <c r="C213" s="2">
        <v>5.8910702331609298E-2</v>
      </c>
      <c r="D213" s="2">
        <v>2.37218271011857E-2</v>
      </c>
      <c r="E213" s="2">
        <v>8.9060792855129398E-2</v>
      </c>
      <c r="F213" s="2">
        <v>4.0406982440072299E-2</v>
      </c>
      <c r="G213" s="2">
        <v>1.2610680033074599E-2</v>
      </c>
    </row>
    <row r="214" spans="1:7" x14ac:dyDescent="0.55000000000000004">
      <c r="A214" s="3">
        <v>7</v>
      </c>
      <c r="B214" s="3">
        <v>25</v>
      </c>
      <c r="C214" s="2">
        <v>0.11708087502174599</v>
      </c>
      <c r="D214" s="2">
        <v>0.13764905838994501</v>
      </c>
      <c r="E214" s="2">
        <v>2.3103771504150099E-2</v>
      </c>
      <c r="F214" s="2">
        <v>3.6852273777988498E-2</v>
      </c>
      <c r="G214" s="2">
        <v>7.5429923648073494E-2</v>
      </c>
    </row>
    <row r="215" spans="1:7" x14ac:dyDescent="0.55000000000000004">
      <c r="A215" s="3">
        <v>7</v>
      </c>
      <c r="B215" s="3">
        <v>26</v>
      </c>
      <c r="C215" s="2">
        <v>4.8742764778042701E-2</v>
      </c>
      <c r="D215" s="2">
        <v>5.7525780271880399E-2</v>
      </c>
      <c r="E215" s="2">
        <v>2.3347574898083302E-2</v>
      </c>
      <c r="F215" s="2">
        <v>2.7525427784886002E-2</v>
      </c>
      <c r="G215" s="2">
        <v>7.5912843500650307E-2</v>
      </c>
    </row>
    <row r="216" spans="1:7" x14ac:dyDescent="0.55000000000000004">
      <c r="A216" s="3">
        <v>7</v>
      </c>
      <c r="B216" s="3">
        <v>27</v>
      </c>
      <c r="C216" s="2">
        <v>4.9155846142640097E-2</v>
      </c>
      <c r="D216" s="2">
        <v>2.58340975001497E-2</v>
      </c>
      <c r="E216" s="2">
        <v>6.5743578583240495E-2</v>
      </c>
      <c r="F216" s="2">
        <v>2.5960829791940299E-2</v>
      </c>
      <c r="G216" s="2">
        <v>6.4632745092972704E-2</v>
      </c>
    </row>
    <row r="217" spans="1:7" x14ac:dyDescent="0.55000000000000004">
      <c r="A217" s="3">
        <v>7</v>
      </c>
      <c r="B217" s="3">
        <v>28</v>
      </c>
      <c r="C217" s="2">
        <v>3.2121743257595002E-2</v>
      </c>
      <c r="D217" s="2">
        <v>2.49431376451703E-2</v>
      </c>
      <c r="E217" s="2">
        <v>2.58817881465268E-2</v>
      </c>
      <c r="F217" s="2">
        <v>3.01785287725348E-2</v>
      </c>
      <c r="G217" s="2">
        <v>3.0030667976192499E-2</v>
      </c>
    </row>
    <row r="218" spans="1:7" x14ac:dyDescent="0.55000000000000004">
      <c r="A218" s="3">
        <v>7</v>
      </c>
      <c r="B218" s="3">
        <v>29</v>
      </c>
      <c r="C218" s="2">
        <v>1.7434931100212801E-2</v>
      </c>
      <c r="D218" s="2">
        <v>9.3777325571231501E-2</v>
      </c>
      <c r="E218" s="2">
        <v>8.9794004821602796E-2</v>
      </c>
      <c r="F218" s="2">
        <v>7.9441405246254398E-2</v>
      </c>
      <c r="G218" s="2">
        <v>8.0363755752509494E-2</v>
      </c>
    </row>
    <row r="219" spans="1:7" x14ac:dyDescent="0.55000000000000004">
      <c r="A219" s="3">
        <v>7</v>
      </c>
      <c r="B219" s="3">
        <v>30</v>
      </c>
      <c r="C219" s="2">
        <v>5.5067245525850302E-2</v>
      </c>
      <c r="D219" s="2">
        <v>6.4996374159988907E-2</v>
      </c>
      <c r="E219" s="2">
        <v>3.68052673304676E-2</v>
      </c>
      <c r="F219" s="2">
        <v>3.3408591331366803E-2</v>
      </c>
      <c r="G219" s="2">
        <v>3.4692836384015602E-2</v>
      </c>
    </row>
    <row r="220" spans="1:7" x14ac:dyDescent="0.55000000000000004">
      <c r="A220" s="3">
        <v>7</v>
      </c>
      <c r="B220" s="3">
        <v>31</v>
      </c>
      <c r="C220" s="2">
        <v>6.4965952244443195E-2</v>
      </c>
      <c r="D220" s="2">
        <v>5.3819296849656403E-2</v>
      </c>
      <c r="E220" s="2">
        <v>4.6878642213832603E-2</v>
      </c>
      <c r="F220" s="2">
        <v>5.1357536122909997E-2</v>
      </c>
      <c r="G220" s="2">
        <v>3.4897482735698898E-2</v>
      </c>
    </row>
    <row r="221" spans="1:7" x14ac:dyDescent="0.55000000000000004">
      <c r="A221" s="3">
        <v>8</v>
      </c>
      <c r="B221" s="3">
        <v>1</v>
      </c>
      <c r="C221" s="2">
        <v>-3.0611626971644702E-2</v>
      </c>
      <c r="D221" s="2">
        <v>1.87565620898783E-2</v>
      </c>
      <c r="E221" s="2">
        <v>6.4721729057005406E-2</v>
      </c>
      <c r="F221" s="2">
        <v>6.2402520093212899E-2</v>
      </c>
      <c r="G221" s="2">
        <v>6.40930852001904E-2</v>
      </c>
    </row>
    <row r="222" spans="1:7" x14ac:dyDescent="0.55000000000000004">
      <c r="A222" s="3">
        <v>8</v>
      </c>
      <c r="B222" s="3">
        <v>2</v>
      </c>
      <c r="C222" s="2">
        <v>-0.34494490615769102</v>
      </c>
      <c r="D222" s="2">
        <v>-0.15045392292106</v>
      </c>
      <c r="E222" s="2">
        <v>0.12653007573908701</v>
      </c>
      <c r="F222" s="2">
        <v>-0.20922174981235001</v>
      </c>
      <c r="G222" s="2">
        <v>-0.38357242413807102</v>
      </c>
    </row>
    <row r="223" spans="1:7" x14ac:dyDescent="0.55000000000000004">
      <c r="A223" s="3">
        <v>8</v>
      </c>
      <c r="B223" s="3">
        <v>3</v>
      </c>
      <c r="C223" s="2">
        <v>4.9216623761771799E-2</v>
      </c>
      <c r="D223" s="2">
        <v>7.4345033450494993E-2</v>
      </c>
      <c r="E223" s="2">
        <v>0.115924983919277</v>
      </c>
      <c r="F223" s="2">
        <v>7.8126012260735303E-2</v>
      </c>
      <c r="G223" s="2">
        <v>8.4306688106929401E-2</v>
      </c>
    </row>
    <row r="224" spans="1:7" x14ac:dyDescent="0.55000000000000004">
      <c r="A224" s="3">
        <v>8</v>
      </c>
      <c r="B224" s="3">
        <v>4</v>
      </c>
      <c r="C224" s="2">
        <v>-9.9366231132247407E-4</v>
      </c>
      <c r="D224" s="2">
        <v>8.9991911874891001E-2</v>
      </c>
      <c r="E224" s="2">
        <v>0.166058072218978</v>
      </c>
      <c r="F224" s="2">
        <v>7.8029823673523693E-2</v>
      </c>
      <c r="G224" s="2">
        <v>8.1648157189364398E-2</v>
      </c>
    </row>
    <row r="225" spans="1:7" x14ac:dyDescent="0.55000000000000004">
      <c r="A225" s="3">
        <v>8</v>
      </c>
      <c r="B225" s="3">
        <v>5</v>
      </c>
      <c r="C225" s="2">
        <v>-5.5088709883673502E-2</v>
      </c>
      <c r="D225" s="2">
        <v>1.0785191224447301E-2</v>
      </c>
      <c r="E225" s="2">
        <v>0.13443384791705801</v>
      </c>
      <c r="F225" s="2">
        <v>-2.68965186063738E-2</v>
      </c>
      <c r="G225" s="2">
        <v>-1.97318562438384E-2</v>
      </c>
    </row>
    <row r="226" spans="1:7" x14ac:dyDescent="0.55000000000000004">
      <c r="A226" s="3">
        <v>8</v>
      </c>
      <c r="B226" s="3">
        <v>6</v>
      </c>
      <c r="C226" s="2">
        <v>-3.8581563759476599E-3</v>
      </c>
      <c r="D226" s="2">
        <v>4.2851404543690699E-2</v>
      </c>
      <c r="E226" s="2">
        <v>0.109150697614726</v>
      </c>
      <c r="F226" s="2">
        <v>1.7899906256509699E-2</v>
      </c>
      <c r="G226" s="2">
        <v>2.0457464142731301E-2</v>
      </c>
    </row>
    <row r="227" spans="1:7" x14ac:dyDescent="0.55000000000000004">
      <c r="A227" s="3">
        <v>8</v>
      </c>
      <c r="B227" s="3">
        <v>7</v>
      </c>
      <c r="C227" s="2">
        <v>-5.7841388123313103E-2</v>
      </c>
      <c r="D227" s="2">
        <v>2.53271413379638E-2</v>
      </c>
      <c r="E227" s="2">
        <v>6.9197706321976901E-2</v>
      </c>
      <c r="F227" s="2">
        <v>-3.18493449408302E-2</v>
      </c>
      <c r="G227" s="2">
        <v>-4.3204494033860799E-2</v>
      </c>
    </row>
    <row r="228" spans="1:7" x14ac:dyDescent="0.55000000000000004">
      <c r="A228" s="3">
        <v>8</v>
      </c>
      <c r="B228" s="3">
        <v>8</v>
      </c>
      <c r="C228" s="2">
        <v>7.17276845467629E-3</v>
      </c>
      <c r="D228" s="2">
        <v>5.5862310012492603E-2</v>
      </c>
      <c r="E228" s="2">
        <v>0.105674628148637</v>
      </c>
      <c r="F228" s="2">
        <v>3.1605226108424298E-3</v>
      </c>
      <c r="G228" s="2">
        <v>-1.79215184779347E-3</v>
      </c>
    </row>
    <row r="229" spans="1:7" x14ac:dyDescent="0.55000000000000004">
      <c r="A229" s="3">
        <v>8</v>
      </c>
      <c r="B229" s="3">
        <v>9</v>
      </c>
      <c r="C229" s="2">
        <v>8.7009857683738607E-3</v>
      </c>
      <c r="D229" s="2">
        <v>5.1757436479431901E-2</v>
      </c>
      <c r="E229" s="2">
        <v>8.2675916310308503E-2</v>
      </c>
      <c r="F229" s="2">
        <v>1.93531297994495E-2</v>
      </c>
      <c r="G229" s="2">
        <v>2.08895587412407E-2</v>
      </c>
    </row>
    <row r="230" spans="1:7" x14ac:dyDescent="0.55000000000000004">
      <c r="A230" s="3">
        <v>8</v>
      </c>
      <c r="B230" s="3">
        <v>10</v>
      </c>
      <c r="C230" s="2">
        <v>2.3708708566777099E-2</v>
      </c>
      <c r="D230" s="2">
        <v>7.9947314430537805E-2</v>
      </c>
      <c r="E230" s="2">
        <v>0.114171723392941</v>
      </c>
      <c r="F230" s="2">
        <v>5.1725056594095001E-2</v>
      </c>
      <c r="G230" s="2">
        <v>5.1790011378053398E-2</v>
      </c>
    </row>
    <row r="231" spans="1:7" x14ac:dyDescent="0.55000000000000004">
      <c r="A231" s="3">
        <v>8</v>
      </c>
      <c r="B231" s="3">
        <v>11</v>
      </c>
      <c r="C231" s="2">
        <v>-1.1038315838452301E-2</v>
      </c>
      <c r="D231" s="2">
        <v>4.3415313351219502E-2</v>
      </c>
      <c r="E231" s="2">
        <v>8.5309068913570194E-2</v>
      </c>
      <c r="F231" s="2">
        <v>7.4454335765458098E-3</v>
      </c>
      <c r="G231" s="2">
        <v>-5.9972234597735997E-3</v>
      </c>
    </row>
    <row r="232" spans="1:7" x14ac:dyDescent="0.55000000000000004">
      <c r="A232" s="3">
        <v>8</v>
      </c>
      <c r="B232" s="3">
        <v>12</v>
      </c>
      <c r="C232" s="2">
        <v>1.82964144331592E-2</v>
      </c>
      <c r="D232" s="2">
        <v>9.9269374519213902E-2</v>
      </c>
      <c r="E232" s="2">
        <v>0.18812153389799099</v>
      </c>
      <c r="F232" s="2">
        <v>6.1482615298960701E-2</v>
      </c>
      <c r="G232" s="2">
        <v>5.81209649132233E-2</v>
      </c>
    </row>
    <row r="233" spans="1:7" x14ac:dyDescent="0.55000000000000004">
      <c r="A233" s="3">
        <v>8</v>
      </c>
      <c r="B233" s="3">
        <v>13</v>
      </c>
      <c r="C233" s="2">
        <v>-0.16324110288770199</v>
      </c>
      <c r="D233" s="2">
        <v>-0.20225893466423001</v>
      </c>
      <c r="E233" s="2">
        <v>-4.9997116987768098E-2</v>
      </c>
      <c r="F233" s="2">
        <v>-0.49604391216273602</v>
      </c>
      <c r="G233" s="2">
        <v>-0.44053918021583499</v>
      </c>
    </row>
    <row r="234" spans="1:7" x14ac:dyDescent="0.55000000000000004">
      <c r="A234" s="3">
        <v>8</v>
      </c>
      <c r="B234" s="3">
        <v>14</v>
      </c>
      <c r="C234" s="2">
        <v>-6.31230399235507E-2</v>
      </c>
      <c r="D234" s="2">
        <v>4.34049392954442E-2</v>
      </c>
      <c r="E234" s="2">
        <v>0.102540346290416</v>
      </c>
      <c r="F234" s="2">
        <v>-1.1384129204232599E-2</v>
      </c>
      <c r="G234" s="2">
        <v>-1.2093959687744399E-2</v>
      </c>
    </row>
    <row r="235" spans="1:7" x14ac:dyDescent="0.55000000000000004">
      <c r="A235" s="3">
        <v>8</v>
      </c>
      <c r="B235" s="3">
        <v>15</v>
      </c>
      <c r="C235" s="2">
        <v>-4.7274542904010897E-2</v>
      </c>
      <c r="D235" s="2">
        <v>3.6797789400551E-2</v>
      </c>
      <c r="E235" s="2">
        <v>0.10966372455130299</v>
      </c>
      <c r="F235" s="2">
        <v>-2.8861438205624E-3</v>
      </c>
      <c r="G235" s="2">
        <v>-8.8947086570999E-3</v>
      </c>
    </row>
    <row r="236" spans="1:7" x14ac:dyDescent="0.55000000000000004">
      <c r="A236" s="3">
        <v>8</v>
      </c>
      <c r="B236" s="3">
        <v>16</v>
      </c>
      <c r="C236" s="2">
        <v>6.2561429789955894E-2</v>
      </c>
      <c r="D236" s="2">
        <v>9.1796732543662204E-2</v>
      </c>
      <c r="E236" s="2">
        <v>0.120163596937093</v>
      </c>
      <c r="F236" s="2">
        <v>7.3638681659895497E-2</v>
      </c>
      <c r="G236" s="2">
        <v>7.6992529590446696E-2</v>
      </c>
    </row>
    <row r="237" spans="1:7" x14ac:dyDescent="0.55000000000000004">
      <c r="A237" s="3">
        <v>8</v>
      </c>
      <c r="B237" s="3">
        <v>17</v>
      </c>
      <c r="C237" s="2">
        <v>1.0495250394035399E-2</v>
      </c>
      <c r="D237" s="2">
        <v>1.8047709243580502E-2</v>
      </c>
      <c r="E237" s="2">
        <v>4.46287807526543E-2</v>
      </c>
      <c r="F237" s="2">
        <v>6.7526935101408406E-2</v>
      </c>
      <c r="G237" s="2">
        <v>6.7856611337294204E-2</v>
      </c>
    </row>
    <row r="238" spans="1:7" x14ac:dyDescent="0.55000000000000004">
      <c r="A238" s="3">
        <v>8</v>
      </c>
      <c r="B238" s="3">
        <v>18</v>
      </c>
      <c r="C238" s="2">
        <v>-9.6092229708699705E-4</v>
      </c>
      <c r="D238" s="2">
        <v>2.1865702727454101E-2</v>
      </c>
      <c r="E238" s="2">
        <v>3.3189254941725803E-2</v>
      </c>
      <c r="F238" s="2">
        <v>3.3779046973207903E-2</v>
      </c>
      <c r="G238" s="2">
        <v>6.65547116136772E-3</v>
      </c>
    </row>
    <row r="239" spans="1:7" x14ac:dyDescent="0.55000000000000004">
      <c r="A239" s="3">
        <v>8</v>
      </c>
      <c r="B239" s="3">
        <v>19</v>
      </c>
      <c r="C239" s="2">
        <v>-4.5736697732939296E-3</v>
      </c>
      <c r="D239" s="2">
        <v>-1.66296831976241E-2</v>
      </c>
      <c r="E239" s="2">
        <v>1.8608241210705301E-2</v>
      </c>
      <c r="F239" s="2">
        <v>1.94861897299889E-2</v>
      </c>
      <c r="G239" s="2">
        <v>-3.1444994327454001E-3</v>
      </c>
    </row>
    <row r="240" spans="1:7" x14ac:dyDescent="0.55000000000000004">
      <c r="A240" s="3">
        <v>8</v>
      </c>
      <c r="B240" s="3">
        <v>20</v>
      </c>
      <c r="C240" s="2">
        <v>-1.0156691611907701E-2</v>
      </c>
      <c r="D240" s="2">
        <v>-3.7687013540735101E-2</v>
      </c>
      <c r="E240" s="2">
        <v>3.3657438239795202E-2</v>
      </c>
      <c r="F240" s="2">
        <v>3.9189867541016901E-2</v>
      </c>
      <c r="G240" s="2">
        <v>1.60167107814596E-3</v>
      </c>
    </row>
    <row r="241" spans="1:7" x14ac:dyDescent="0.55000000000000004">
      <c r="A241" s="3">
        <v>8</v>
      </c>
      <c r="B241" s="3">
        <v>21</v>
      </c>
      <c r="C241" s="2">
        <v>3.7284674973509402E-2</v>
      </c>
      <c r="D241" s="2">
        <v>-1.0181554413526099E-2</v>
      </c>
      <c r="E241" s="2">
        <v>-1.2717951034963801E-2</v>
      </c>
      <c r="F241" s="2">
        <v>1.1352924231108501E-2</v>
      </c>
      <c r="G241" s="2">
        <v>3.6989053065130499E-2</v>
      </c>
    </row>
    <row r="242" spans="1:7" x14ac:dyDescent="0.55000000000000004">
      <c r="A242" s="3">
        <v>8</v>
      </c>
      <c r="B242" s="3">
        <v>22</v>
      </c>
      <c r="C242" s="2">
        <v>-5.96027168744208E-2</v>
      </c>
      <c r="D242" s="2">
        <v>-2.8237845540908298E-2</v>
      </c>
      <c r="E242" s="2">
        <v>-1.29414954514314E-2</v>
      </c>
      <c r="F242" s="2">
        <v>-1.7352780832448299E-2</v>
      </c>
      <c r="G242" s="2">
        <v>2.6194227096151001E-2</v>
      </c>
    </row>
    <row r="243" spans="1:7" x14ac:dyDescent="0.55000000000000004">
      <c r="A243" s="3">
        <v>8</v>
      </c>
      <c r="B243" s="3">
        <v>23</v>
      </c>
      <c r="C243" s="2">
        <v>9.4008528935096605E-2</v>
      </c>
      <c r="D243" s="2">
        <v>9.8088924259006102E-2</v>
      </c>
      <c r="E243" s="2">
        <v>3.7409971464008401E-2</v>
      </c>
      <c r="F243" s="2">
        <v>-8.7078184271073902E-2</v>
      </c>
      <c r="G243" s="2">
        <v>-6.58469742772647E-2</v>
      </c>
    </row>
    <row r="244" spans="1:7" x14ac:dyDescent="0.55000000000000004">
      <c r="A244" s="3">
        <v>8</v>
      </c>
      <c r="B244" s="3">
        <v>24</v>
      </c>
      <c r="C244" s="2">
        <v>8.7616368312129003E-2</v>
      </c>
      <c r="D244" s="2">
        <v>9.9758155824581696E-2</v>
      </c>
      <c r="E244" s="2">
        <v>5.8078979753801399E-2</v>
      </c>
      <c r="F244" s="2">
        <v>3.8485495533047698E-2</v>
      </c>
      <c r="G244" s="2">
        <v>4.1475125787806703E-2</v>
      </c>
    </row>
    <row r="245" spans="1:7" x14ac:dyDescent="0.55000000000000004">
      <c r="A245" s="3">
        <v>8</v>
      </c>
      <c r="B245" s="3">
        <v>25</v>
      </c>
      <c r="C245" s="2">
        <v>0.111679147426453</v>
      </c>
      <c r="D245" s="2">
        <v>6.50629418887963E-2</v>
      </c>
      <c r="E245" s="2">
        <v>4.7998755680498599E-2</v>
      </c>
      <c r="F245" s="2">
        <v>8.1566486087137596E-2</v>
      </c>
      <c r="G245" s="2">
        <v>3.9438973944910402E-2</v>
      </c>
    </row>
    <row r="246" spans="1:7" x14ac:dyDescent="0.55000000000000004">
      <c r="A246" s="3">
        <v>8</v>
      </c>
      <c r="B246" s="3">
        <v>26</v>
      </c>
      <c r="C246" s="2">
        <v>1.4007449278823201E-2</v>
      </c>
      <c r="D246" s="2">
        <v>-4.5189752133257897E-2</v>
      </c>
      <c r="E246" s="2">
        <v>3.1333695649061598E-2</v>
      </c>
      <c r="F246" s="2">
        <v>4.8422489311799502E-2</v>
      </c>
      <c r="G246" s="2">
        <v>3.8765906874784699E-2</v>
      </c>
    </row>
    <row r="247" spans="1:7" x14ac:dyDescent="0.55000000000000004">
      <c r="A247" s="3">
        <v>8</v>
      </c>
      <c r="B247" s="3">
        <v>27</v>
      </c>
      <c r="C247" s="2">
        <v>0.13751149731272599</v>
      </c>
      <c r="D247" s="2">
        <v>0.13772046163600499</v>
      </c>
      <c r="E247" s="2">
        <v>9.3770459882294793E-2</v>
      </c>
      <c r="F247" s="2">
        <v>0.14508789923727899</v>
      </c>
      <c r="G247" s="2">
        <v>0.10125986847315301</v>
      </c>
    </row>
    <row r="248" spans="1:7" x14ac:dyDescent="0.55000000000000004">
      <c r="A248" s="3">
        <v>8</v>
      </c>
      <c r="B248" s="3">
        <v>28</v>
      </c>
      <c r="C248" s="2">
        <v>3.3006092247517202E-2</v>
      </c>
      <c r="D248" s="2">
        <v>1.72603863713898E-2</v>
      </c>
      <c r="E248" s="2">
        <v>1.8648948028394799E-2</v>
      </c>
      <c r="F248" s="2">
        <v>2.2931498362848E-2</v>
      </c>
      <c r="G248" s="2">
        <v>2.27470563527222E-2</v>
      </c>
    </row>
    <row r="249" spans="1:7" x14ac:dyDescent="0.55000000000000004">
      <c r="A249" s="3">
        <v>8</v>
      </c>
      <c r="B249" s="3">
        <v>29</v>
      </c>
      <c r="C249" s="2">
        <v>-5.9550030817749301E-3</v>
      </c>
      <c r="D249" s="2">
        <v>6.0036003409964699E-2</v>
      </c>
      <c r="E249" s="2">
        <v>6.1615790131633701E-2</v>
      </c>
      <c r="F249" s="2">
        <v>5.9951146070465998E-2</v>
      </c>
      <c r="G249" s="2">
        <v>6.8808410837585599E-2</v>
      </c>
    </row>
    <row r="250" spans="1:7" x14ac:dyDescent="0.55000000000000004">
      <c r="A250" s="3">
        <v>8</v>
      </c>
      <c r="B250" s="3">
        <v>30</v>
      </c>
      <c r="C250" s="2">
        <v>1.44992182545811E-2</v>
      </c>
      <c r="D250" s="2">
        <v>3.2878909670809801E-2</v>
      </c>
      <c r="E250" s="2">
        <v>3.6873750119526198E-2</v>
      </c>
      <c r="F250" s="2">
        <v>3.7261020398000097E-2</v>
      </c>
      <c r="G250" s="2">
        <v>2.0635682931701999E-3</v>
      </c>
    </row>
    <row r="251" spans="1:7" x14ac:dyDescent="0.55000000000000004">
      <c r="A251" s="3">
        <v>8</v>
      </c>
      <c r="B251" s="3">
        <v>31</v>
      </c>
      <c r="C251" s="2">
        <v>7.1520728197267402E-3</v>
      </c>
      <c r="D251" s="2">
        <v>-2.00162224383514E-2</v>
      </c>
      <c r="E251" s="2">
        <v>1.28319509478636E-3</v>
      </c>
      <c r="F251" s="2">
        <v>3.9241552204231901E-2</v>
      </c>
      <c r="G251" s="2">
        <v>2.27365780553608E-2</v>
      </c>
    </row>
    <row r="252" spans="1:7" x14ac:dyDescent="0.55000000000000004">
      <c r="A252" s="3">
        <v>9</v>
      </c>
      <c r="B252" s="3">
        <v>1</v>
      </c>
      <c r="C252" s="2">
        <v>6.7973677136944901E-3</v>
      </c>
      <c r="D252" s="2">
        <v>-1.1401826644486799E-2</v>
      </c>
      <c r="E252" s="2">
        <v>1.08272702517722E-2</v>
      </c>
      <c r="F252" s="2">
        <v>9.8769191096803599E-5</v>
      </c>
      <c r="G252" s="2">
        <v>2.4281701055125201E-3</v>
      </c>
    </row>
    <row r="253" spans="1:7" x14ac:dyDescent="0.55000000000000004">
      <c r="A253" s="3">
        <v>9</v>
      </c>
      <c r="B253" s="3">
        <v>2</v>
      </c>
      <c r="C253" s="2">
        <v>-0.50962700154870699</v>
      </c>
      <c r="D253" s="2">
        <v>-0.183314236352903</v>
      </c>
      <c r="E253" s="2">
        <v>-0.111983372949632</v>
      </c>
      <c r="F253" s="2">
        <v>-0.57720058000090202</v>
      </c>
      <c r="G253" s="2">
        <v>-0.56226832332761401</v>
      </c>
    </row>
    <row r="254" spans="1:7" x14ac:dyDescent="0.55000000000000004">
      <c r="A254" s="3">
        <v>9</v>
      </c>
      <c r="B254" s="3">
        <v>3</v>
      </c>
      <c r="C254" s="2">
        <v>9.51220340263602E-2</v>
      </c>
      <c r="D254" s="2">
        <v>9.6256926893177802E-2</v>
      </c>
      <c r="E254" s="2">
        <v>8.4876453075134403E-2</v>
      </c>
      <c r="F254" s="2">
        <v>7.2786347324354406E-2</v>
      </c>
      <c r="G254" s="2">
        <v>7.8439657692284698E-2</v>
      </c>
    </row>
    <row r="255" spans="1:7" x14ac:dyDescent="0.55000000000000004">
      <c r="A255" s="3">
        <v>9</v>
      </c>
      <c r="B255" s="3">
        <v>4</v>
      </c>
      <c r="C255" s="2">
        <v>2.26245987098012E-2</v>
      </c>
      <c r="D255" s="2">
        <v>0.10004204725004601</v>
      </c>
      <c r="E255" s="2">
        <v>0.14743697432962799</v>
      </c>
      <c r="F255" s="2">
        <v>1.9758235763566799E-2</v>
      </c>
      <c r="G255" s="2">
        <v>6.1203575519451804E-3</v>
      </c>
    </row>
    <row r="256" spans="1:7" x14ac:dyDescent="0.55000000000000004">
      <c r="A256" s="3">
        <v>9</v>
      </c>
      <c r="B256" s="3">
        <v>5</v>
      </c>
      <c r="C256" s="2">
        <v>-2.3391095761954701E-2</v>
      </c>
      <c r="D256" s="2">
        <v>8.2748294430737196E-2</v>
      </c>
      <c r="E256" s="2">
        <v>0.15493545389080901</v>
      </c>
      <c r="F256" s="2">
        <v>-2.9187975392527599E-2</v>
      </c>
      <c r="G256" s="2">
        <v>-2.6077093457615799E-2</v>
      </c>
    </row>
    <row r="257" spans="1:7" x14ac:dyDescent="0.55000000000000004">
      <c r="A257" s="3">
        <v>9</v>
      </c>
      <c r="B257" s="3">
        <v>6</v>
      </c>
      <c r="C257" s="2">
        <v>-5.0732335430235601E-2</v>
      </c>
      <c r="D257" s="2">
        <v>1.81943965436306E-2</v>
      </c>
      <c r="E257" s="2">
        <v>4.6542682288589002E-2</v>
      </c>
      <c r="F257" s="2">
        <v>-1.82518661231157E-2</v>
      </c>
      <c r="G257" s="2">
        <v>-2.4763577906340699E-2</v>
      </c>
    </row>
    <row r="258" spans="1:7" x14ac:dyDescent="0.55000000000000004">
      <c r="A258" s="3">
        <v>9</v>
      </c>
      <c r="B258" s="3">
        <v>7</v>
      </c>
      <c r="C258" s="2">
        <v>-3.0588111115096201E-2</v>
      </c>
      <c r="D258" s="2">
        <v>4.4541190985038503E-3</v>
      </c>
      <c r="E258" s="2">
        <v>7.2531254092278299E-2</v>
      </c>
      <c r="F258" s="2">
        <v>-9.2075156238036193E-3</v>
      </c>
      <c r="G258" s="2">
        <v>-6.1781386309115397E-3</v>
      </c>
    </row>
    <row r="259" spans="1:7" x14ac:dyDescent="0.55000000000000004">
      <c r="A259" s="3">
        <v>9</v>
      </c>
      <c r="B259" s="3">
        <v>8</v>
      </c>
      <c r="C259" s="2">
        <v>-2.0332745363135198E-2</v>
      </c>
      <c r="D259" s="2">
        <v>3.52356362959425E-2</v>
      </c>
      <c r="E259" s="2">
        <v>8.5617484701973806E-2</v>
      </c>
      <c r="F259" s="2">
        <v>6.8745765312913099E-3</v>
      </c>
      <c r="G259" s="2">
        <v>-1.8803765684210999E-3</v>
      </c>
    </row>
    <row r="260" spans="1:7" x14ac:dyDescent="0.55000000000000004">
      <c r="A260" s="3">
        <v>9</v>
      </c>
      <c r="B260" s="3">
        <v>9</v>
      </c>
      <c r="C260" s="2">
        <v>3.2633142448453903E-2</v>
      </c>
      <c r="D260" s="2">
        <v>6.2954675051747594E-2</v>
      </c>
      <c r="E260" s="2">
        <v>8.1693469659346304E-2</v>
      </c>
      <c r="F260" s="2">
        <v>2.9934316702325998E-2</v>
      </c>
      <c r="G260" s="2">
        <v>3.1004593117851201E-2</v>
      </c>
    </row>
    <row r="261" spans="1:7" x14ac:dyDescent="0.55000000000000004">
      <c r="A261" s="3">
        <v>9</v>
      </c>
      <c r="B261" s="3">
        <v>10</v>
      </c>
      <c r="C261" s="2">
        <v>1.34126394373844E-2</v>
      </c>
      <c r="D261" s="2">
        <v>6.5412406351092495E-2</v>
      </c>
      <c r="E261" s="2">
        <v>8.17642205692337E-2</v>
      </c>
      <c r="F261" s="2">
        <v>3.3943841496014697E-2</v>
      </c>
      <c r="G261" s="2">
        <v>3.0522080321813801E-2</v>
      </c>
    </row>
    <row r="262" spans="1:7" x14ac:dyDescent="0.55000000000000004">
      <c r="A262" s="3">
        <v>9</v>
      </c>
      <c r="B262" s="3">
        <v>11</v>
      </c>
      <c r="C262" s="2">
        <v>-3.91091717301391E-2</v>
      </c>
      <c r="D262" s="2">
        <v>8.9546097004414293E-6</v>
      </c>
      <c r="E262" s="2">
        <v>3.1832278860380703E-2</v>
      </c>
      <c r="F262" s="2">
        <v>-4.43269266228234E-2</v>
      </c>
      <c r="G262" s="2">
        <v>-3.3763142843883702E-2</v>
      </c>
    </row>
    <row r="263" spans="1:7" x14ac:dyDescent="0.55000000000000004">
      <c r="A263" s="3">
        <v>9</v>
      </c>
      <c r="B263" s="3">
        <v>12</v>
      </c>
      <c r="C263" s="2">
        <v>4.0028931057815003E-3</v>
      </c>
      <c r="D263" s="2">
        <v>9.4396667417032204E-2</v>
      </c>
      <c r="E263" s="2">
        <v>0.13218503665363601</v>
      </c>
      <c r="F263" s="2">
        <v>1.4503255953798999E-2</v>
      </c>
      <c r="G263" s="2">
        <v>1.7202833893184701E-2</v>
      </c>
    </row>
    <row r="264" spans="1:7" x14ac:dyDescent="0.55000000000000004">
      <c r="A264" s="3">
        <v>9</v>
      </c>
      <c r="B264" s="3">
        <v>13</v>
      </c>
      <c r="C264" s="2">
        <v>-0.237982752154202</v>
      </c>
      <c r="D264" s="2">
        <v>-0.18798064873026099</v>
      </c>
      <c r="E264" s="2">
        <v>-4.5626324912746201E-2</v>
      </c>
      <c r="F264" s="2">
        <v>-0.475146824773095</v>
      </c>
      <c r="G264" s="2">
        <v>-0.44363381779871403</v>
      </c>
    </row>
    <row r="265" spans="1:7" x14ac:dyDescent="0.55000000000000004">
      <c r="A265" s="3">
        <v>9</v>
      </c>
      <c r="B265" s="3">
        <v>14</v>
      </c>
      <c r="C265" s="2">
        <v>5.4987105807014998E-2</v>
      </c>
      <c r="D265" s="2">
        <v>0.10785663012999</v>
      </c>
      <c r="E265" s="2">
        <v>0.151494580407386</v>
      </c>
      <c r="F265" s="2">
        <v>6.2445428101937303E-2</v>
      </c>
      <c r="G265" s="2">
        <v>4.8861918656520502E-2</v>
      </c>
    </row>
    <row r="266" spans="1:7" x14ac:dyDescent="0.55000000000000004">
      <c r="A266" s="3">
        <v>9</v>
      </c>
      <c r="B266" s="3">
        <v>15</v>
      </c>
      <c r="C266" s="2">
        <v>-4.7361861735179998E-2</v>
      </c>
      <c r="D266" s="2">
        <v>3.56866887640611E-2</v>
      </c>
      <c r="E266" s="2">
        <v>8.8673577276411494E-2</v>
      </c>
      <c r="F266" s="2">
        <v>-5.6524893062152699E-2</v>
      </c>
      <c r="G266" s="2">
        <v>-5.4873213439271699E-2</v>
      </c>
    </row>
    <row r="267" spans="1:7" x14ac:dyDescent="0.55000000000000004">
      <c r="A267" s="3">
        <v>9</v>
      </c>
      <c r="B267" s="3">
        <v>16</v>
      </c>
      <c r="C267" s="2">
        <v>9.5651287785171499E-2</v>
      </c>
      <c r="D267" s="2">
        <v>0.103588565522186</v>
      </c>
      <c r="E267" s="2">
        <v>0.111527692938343</v>
      </c>
      <c r="F267" s="2">
        <v>8.7078244960220694E-2</v>
      </c>
      <c r="G267" s="2">
        <v>8.8734405869699801E-2</v>
      </c>
    </row>
    <row r="268" spans="1:7" x14ac:dyDescent="0.55000000000000004">
      <c r="A268" s="3">
        <v>9</v>
      </c>
      <c r="B268" s="3">
        <v>17</v>
      </c>
      <c r="C268" s="2">
        <v>2.4555337604915899E-2</v>
      </c>
      <c r="D268" s="2">
        <v>5.8618204985429398E-2</v>
      </c>
      <c r="E268" s="2">
        <v>6.5798228408074297E-2</v>
      </c>
      <c r="F268" s="2">
        <v>7.5573149826753894E-2</v>
      </c>
      <c r="G268" s="2">
        <v>3.3889373458425902E-2</v>
      </c>
    </row>
    <row r="269" spans="1:7" x14ac:dyDescent="0.55000000000000004">
      <c r="A269" s="3">
        <v>9</v>
      </c>
      <c r="B269" s="3">
        <v>18</v>
      </c>
      <c r="C269" s="2">
        <v>5.14054365499719E-2</v>
      </c>
      <c r="D269" s="2">
        <v>3.21780740312579E-2</v>
      </c>
      <c r="E269" s="2">
        <v>3.8521572331051801E-2</v>
      </c>
      <c r="F269" s="2">
        <v>3.59395172395321E-2</v>
      </c>
      <c r="G269" s="2">
        <v>4.1311944651540901E-2</v>
      </c>
    </row>
    <row r="270" spans="1:7" x14ac:dyDescent="0.55000000000000004">
      <c r="A270" s="3">
        <v>9</v>
      </c>
      <c r="B270" s="3">
        <v>19</v>
      </c>
      <c r="C270" s="2">
        <v>2.64509553832479E-2</v>
      </c>
      <c r="D270" s="2">
        <v>3.2141736467346603E-2</v>
      </c>
      <c r="E270" s="2">
        <v>2.7606164456265601E-2</v>
      </c>
      <c r="F270" s="2">
        <v>3.07606115080413E-2</v>
      </c>
      <c r="G270" s="2">
        <v>5.5844963462444802E-2</v>
      </c>
    </row>
    <row r="271" spans="1:7" x14ac:dyDescent="0.55000000000000004">
      <c r="A271" s="3">
        <v>9</v>
      </c>
      <c r="B271" s="3">
        <v>20</v>
      </c>
      <c r="C271" s="2">
        <v>5.4641812730386402E-2</v>
      </c>
      <c r="D271" s="2">
        <v>4.3767686722640302E-2</v>
      </c>
      <c r="E271" s="2">
        <v>8.1942479702912796E-3</v>
      </c>
      <c r="F271" s="2">
        <v>5.4650474082550997E-3</v>
      </c>
      <c r="G271" s="2">
        <v>4.5096925197645202E-2</v>
      </c>
    </row>
    <row r="272" spans="1:7" x14ac:dyDescent="0.55000000000000004">
      <c r="A272" s="3">
        <v>9</v>
      </c>
      <c r="B272" s="3">
        <v>21</v>
      </c>
      <c r="C272" s="2">
        <v>-2.04992354926299E-2</v>
      </c>
      <c r="D272" s="2">
        <v>-8.2092590056787196E-3</v>
      </c>
      <c r="E272" s="2">
        <v>-4.3669852588927402E-2</v>
      </c>
      <c r="F272" s="2">
        <v>6.6626539835167699E-3</v>
      </c>
      <c r="G272" s="2">
        <v>4.7928651877888202E-2</v>
      </c>
    </row>
    <row r="273" spans="1:7" x14ac:dyDescent="0.55000000000000004">
      <c r="A273" s="3">
        <v>9</v>
      </c>
      <c r="B273" s="3">
        <v>22</v>
      </c>
      <c r="C273" s="2">
        <v>3.7054353205363398E-2</v>
      </c>
      <c r="D273" s="2">
        <v>4.3441504842891603E-2</v>
      </c>
      <c r="E273" s="2">
        <v>7.1938427415693404E-3</v>
      </c>
      <c r="F273" s="2">
        <v>4.0851296471369203E-2</v>
      </c>
      <c r="G273" s="2">
        <v>3.69947510100413E-2</v>
      </c>
    </row>
    <row r="274" spans="1:7" x14ac:dyDescent="0.55000000000000004">
      <c r="A274" s="3">
        <v>9</v>
      </c>
      <c r="B274" s="3">
        <v>23</v>
      </c>
      <c r="C274" s="2">
        <v>3.0207717959684601E-2</v>
      </c>
      <c r="D274" s="2">
        <v>0.138766848135075</v>
      </c>
      <c r="E274" s="2">
        <v>0.16107475837527599</v>
      </c>
      <c r="F274" s="2">
        <v>0.12876150145318299</v>
      </c>
      <c r="G274" s="2">
        <v>0.13699549517120099</v>
      </c>
    </row>
    <row r="275" spans="1:7" x14ac:dyDescent="0.55000000000000004">
      <c r="A275" s="3">
        <v>9</v>
      </c>
      <c r="B275" s="3">
        <v>24</v>
      </c>
      <c r="C275" s="2">
        <v>6.8061668480955004E-2</v>
      </c>
      <c r="D275" s="2">
        <v>9.5498096120185505E-2</v>
      </c>
      <c r="E275" s="2">
        <v>8.1565663079598505E-2</v>
      </c>
      <c r="F275" s="2">
        <v>4.8335052090096899E-2</v>
      </c>
      <c r="G275" s="2">
        <v>4.1458402737430899E-2</v>
      </c>
    </row>
    <row r="276" spans="1:7" x14ac:dyDescent="0.55000000000000004">
      <c r="A276" s="3">
        <v>9</v>
      </c>
      <c r="B276" s="3">
        <v>25</v>
      </c>
      <c r="C276" s="2">
        <v>-1.49595454586043E-2</v>
      </c>
      <c r="D276" s="2">
        <v>7.4597180159569995E-2</v>
      </c>
      <c r="E276" s="2">
        <v>2.23595826030926E-2</v>
      </c>
      <c r="F276" s="2">
        <v>9.0716819222631806E-3</v>
      </c>
      <c r="G276" s="2">
        <v>3.35272752617033E-2</v>
      </c>
    </row>
    <row r="277" spans="1:7" x14ac:dyDescent="0.55000000000000004">
      <c r="A277" s="3">
        <v>9</v>
      </c>
      <c r="B277" s="3">
        <v>26</v>
      </c>
      <c r="C277" s="2">
        <v>3.1093099081384801E-2</v>
      </c>
      <c r="D277" s="2">
        <v>9.0119373665674199E-2</v>
      </c>
      <c r="E277" s="2">
        <v>0.116339427350533</v>
      </c>
      <c r="F277" s="2">
        <v>5.3309253408824003E-2</v>
      </c>
      <c r="G277" s="2">
        <v>4.6336365894012098E-2</v>
      </c>
    </row>
    <row r="278" spans="1:7" x14ac:dyDescent="0.55000000000000004">
      <c r="A278" s="3">
        <v>9</v>
      </c>
      <c r="B278" s="3">
        <v>27</v>
      </c>
      <c r="C278" s="2">
        <v>0.18177842395659199</v>
      </c>
      <c r="D278" s="2">
        <v>0.177464542685283</v>
      </c>
      <c r="E278" s="2">
        <v>0.148545220824091</v>
      </c>
      <c r="F278" s="2">
        <v>0.179450815610251</v>
      </c>
      <c r="G278" s="2">
        <v>0.14397340678748</v>
      </c>
    </row>
    <row r="279" spans="1:7" x14ac:dyDescent="0.55000000000000004">
      <c r="A279" s="3">
        <v>9</v>
      </c>
      <c r="B279" s="3">
        <v>28</v>
      </c>
      <c r="C279" s="2">
        <v>3.7755243891699403E-2</v>
      </c>
      <c r="D279" s="2">
        <v>1.4002836577462201E-2</v>
      </c>
      <c r="E279" s="2">
        <v>3.34572644811175E-2</v>
      </c>
      <c r="F279" s="2">
        <v>3.9440316216435602E-2</v>
      </c>
      <c r="G279" s="2">
        <v>3.9190897183075599E-2</v>
      </c>
    </row>
    <row r="280" spans="1:7" x14ac:dyDescent="0.55000000000000004">
      <c r="A280" s="3">
        <v>9</v>
      </c>
      <c r="B280" s="3">
        <v>29</v>
      </c>
      <c r="C280" s="2">
        <v>1.0825117164191701E-2</v>
      </c>
      <c r="D280" s="2">
        <v>5.4586482189338301E-2</v>
      </c>
      <c r="E280" s="2">
        <v>1.8719018564137001E-2</v>
      </c>
      <c r="F280" s="2">
        <v>6.3620914909011797E-2</v>
      </c>
      <c r="G280" s="2">
        <v>4.1659873704261302E-2</v>
      </c>
    </row>
    <row r="281" spans="1:7" x14ac:dyDescent="0.55000000000000004">
      <c r="A281" s="3">
        <v>9</v>
      </c>
      <c r="B281" s="3">
        <v>30</v>
      </c>
      <c r="C281" s="2">
        <v>3.8681872735086498E-2</v>
      </c>
      <c r="D281" s="2">
        <v>4.3314344656318303E-3</v>
      </c>
      <c r="E281" s="2">
        <v>1.28943052391486E-2</v>
      </c>
      <c r="F281" s="2">
        <v>2.6315145083083701E-2</v>
      </c>
      <c r="G281" s="2">
        <v>1.45764739006599E-2</v>
      </c>
    </row>
    <row r="282" spans="1:7" x14ac:dyDescent="0.55000000000000004">
      <c r="A282" s="3">
        <v>9</v>
      </c>
      <c r="B282" s="3">
        <v>31</v>
      </c>
      <c r="C282" s="2">
        <v>4.0785331888292697E-2</v>
      </c>
      <c r="D282" s="2">
        <v>2.0152167093845399E-2</v>
      </c>
      <c r="E282" s="2">
        <v>5.1419471209803197E-2</v>
      </c>
      <c r="F282" s="2">
        <v>6.9977943497601794E-2</v>
      </c>
      <c r="G282" s="2">
        <v>6.11247981653096E-2</v>
      </c>
    </row>
    <row r="283" spans="1:7" x14ac:dyDescent="0.55000000000000004">
      <c r="A283" s="3">
        <v>10</v>
      </c>
      <c r="B283" s="3">
        <v>1</v>
      </c>
      <c r="C283" s="2">
        <v>1.01895330171368E-2</v>
      </c>
      <c r="D283" s="2">
        <v>5.0205892104419697E-2</v>
      </c>
      <c r="E283" s="2">
        <v>7.8816955858111701E-2</v>
      </c>
      <c r="F283" s="2">
        <v>7.0868955907221795E-2</v>
      </c>
      <c r="G283" s="2">
        <v>7.1687052169297799E-2</v>
      </c>
    </row>
    <row r="284" spans="1:7" x14ac:dyDescent="0.55000000000000004">
      <c r="A284" s="3">
        <v>10</v>
      </c>
      <c r="B284" s="3">
        <v>2</v>
      </c>
      <c r="C284" s="2">
        <v>-0.12138825829304099</v>
      </c>
      <c r="D284" s="2">
        <v>0.42803235363564601</v>
      </c>
      <c r="E284" s="2">
        <v>0.50554027273572899</v>
      </c>
      <c r="F284" s="2">
        <v>0.24438847340599901</v>
      </c>
      <c r="G284" s="2">
        <v>0.22474918688289899</v>
      </c>
    </row>
    <row r="285" spans="1:7" x14ac:dyDescent="0.55000000000000004">
      <c r="A285" s="3">
        <v>10</v>
      </c>
      <c r="B285" s="3">
        <v>3</v>
      </c>
      <c r="C285" s="2">
        <v>0.107784441584548</v>
      </c>
      <c r="D285" s="2">
        <v>7.1579386927936098E-2</v>
      </c>
      <c r="E285" s="2">
        <v>0.106929713889537</v>
      </c>
      <c r="F285" s="2">
        <v>8.0605551540767401E-2</v>
      </c>
      <c r="G285" s="2">
        <v>0.117819814091996</v>
      </c>
    </row>
    <row r="286" spans="1:7" x14ac:dyDescent="0.55000000000000004">
      <c r="A286" s="3">
        <v>10</v>
      </c>
      <c r="B286" s="3">
        <v>4</v>
      </c>
      <c r="C286" s="2">
        <v>-1.306853842488E-2</v>
      </c>
      <c r="D286" s="2">
        <v>6.1280228265108802E-2</v>
      </c>
      <c r="E286" s="2">
        <v>0.15836768979024801</v>
      </c>
      <c r="F286" s="2">
        <v>8.3820151593100804E-3</v>
      </c>
      <c r="G286" s="2">
        <v>2.0287545048542601E-2</v>
      </c>
    </row>
    <row r="287" spans="1:7" x14ac:dyDescent="0.55000000000000004">
      <c r="A287" s="3">
        <v>10</v>
      </c>
      <c r="B287" s="3">
        <v>5</v>
      </c>
      <c r="C287" s="2">
        <v>-4.8356089535358603E-2</v>
      </c>
      <c r="D287" s="2">
        <v>3.11915319154715E-3</v>
      </c>
      <c r="E287" s="2">
        <v>0.105870344690239</v>
      </c>
      <c r="F287" s="2">
        <v>-2.67669190145568E-2</v>
      </c>
      <c r="G287" s="2">
        <v>-1.8757792087625499E-4</v>
      </c>
    </row>
    <row r="288" spans="1:7" x14ac:dyDescent="0.55000000000000004">
      <c r="A288" s="3">
        <v>10</v>
      </c>
      <c r="B288" s="3">
        <v>6</v>
      </c>
      <c r="C288" s="2">
        <v>-3.2635459660054003E-2</v>
      </c>
      <c r="D288" s="2">
        <v>1.15247577375531E-2</v>
      </c>
      <c r="E288" s="2">
        <v>5.3147484681355397E-2</v>
      </c>
      <c r="F288" s="2">
        <v>-3.5201586370139502E-2</v>
      </c>
      <c r="G288" s="2">
        <v>-1.9292952054488E-2</v>
      </c>
    </row>
    <row r="289" spans="1:7" x14ac:dyDescent="0.55000000000000004">
      <c r="A289" s="3">
        <v>10</v>
      </c>
      <c r="B289" s="3">
        <v>7</v>
      </c>
      <c r="C289" s="2">
        <v>8.1520493880604394E-2</v>
      </c>
      <c r="D289" s="2">
        <v>6.7558872802370606E-2</v>
      </c>
      <c r="E289" s="2">
        <v>0.11404934808452</v>
      </c>
      <c r="F289" s="2">
        <v>2.7371568898047201E-2</v>
      </c>
      <c r="G289" s="2">
        <v>5.3969139382161802E-2</v>
      </c>
    </row>
    <row r="290" spans="1:7" x14ac:dyDescent="0.55000000000000004">
      <c r="A290" s="3">
        <v>10</v>
      </c>
      <c r="B290" s="3">
        <v>8</v>
      </c>
      <c r="C290" s="2">
        <v>-0.116085197796633</v>
      </c>
      <c r="D290" s="2">
        <v>-3.7675142473664797E-2</v>
      </c>
      <c r="E290" s="2">
        <v>2.53342268128901E-2</v>
      </c>
      <c r="F290" s="2">
        <v>-7.1666401071041899E-2</v>
      </c>
      <c r="G290" s="2">
        <v>-5.17621088129551E-2</v>
      </c>
    </row>
    <row r="291" spans="1:7" x14ac:dyDescent="0.55000000000000004">
      <c r="A291" s="3">
        <v>10</v>
      </c>
      <c r="B291" s="3">
        <v>9</v>
      </c>
      <c r="C291" s="2">
        <v>2.8047933966909699E-2</v>
      </c>
      <c r="D291" s="2">
        <v>3.9076945303654603E-2</v>
      </c>
      <c r="E291" s="2">
        <v>8.7401459077426094E-2</v>
      </c>
      <c r="F291" s="2">
        <v>3.00503531506955E-2</v>
      </c>
      <c r="G291" s="2">
        <v>4.8393199437678197E-2</v>
      </c>
    </row>
    <row r="292" spans="1:7" x14ac:dyDescent="0.55000000000000004">
      <c r="A292" s="3">
        <v>10</v>
      </c>
      <c r="B292" s="3">
        <v>10</v>
      </c>
      <c r="C292" s="2">
        <v>-2.7893843795108501E-2</v>
      </c>
      <c r="D292" s="2">
        <v>4.2445575228332602E-2</v>
      </c>
      <c r="E292" s="2">
        <v>8.8274058175907597E-2</v>
      </c>
      <c r="F292" s="2">
        <v>2.4408697689477999E-2</v>
      </c>
      <c r="G292" s="2">
        <v>3.7669714351337598E-2</v>
      </c>
    </row>
    <row r="293" spans="1:7" x14ac:dyDescent="0.55000000000000004">
      <c r="A293" s="3">
        <v>10</v>
      </c>
      <c r="B293" s="3">
        <v>11</v>
      </c>
      <c r="C293" s="2">
        <v>2.6738006131417299E-2</v>
      </c>
      <c r="D293" s="2">
        <v>4.1813387892257997E-2</v>
      </c>
      <c r="E293" s="2">
        <v>7.1161032648370801E-2</v>
      </c>
      <c r="F293" s="2">
        <v>-3.3225661467086699E-2</v>
      </c>
      <c r="G293" s="2">
        <v>-6.7920404277219699E-3</v>
      </c>
    </row>
    <row r="294" spans="1:7" x14ac:dyDescent="0.55000000000000004">
      <c r="A294" s="3">
        <v>10</v>
      </c>
      <c r="B294" s="3">
        <v>12</v>
      </c>
      <c r="C294" s="2">
        <v>2.8447156517491301E-2</v>
      </c>
      <c r="D294" s="2">
        <v>7.5152514809224705E-2</v>
      </c>
      <c r="E294" s="2">
        <v>0.117911733694726</v>
      </c>
      <c r="F294" s="2">
        <v>-3.2733050713502403E-2</v>
      </c>
      <c r="G294" s="2">
        <v>-7.3653276743168598E-3</v>
      </c>
    </row>
    <row r="295" spans="1:7" x14ac:dyDescent="0.55000000000000004">
      <c r="A295" s="3">
        <v>10</v>
      </c>
      <c r="B295" s="3">
        <v>13</v>
      </c>
      <c r="C295" s="2">
        <v>-0.15630462938792</v>
      </c>
      <c r="D295" s="2">
        <v>-0.21461312663985399</v>
      </c>
      <c r="E295" s="2">
        <v>-3.95572788434045E-2</v>
      </c>
      <c r="F295" s="2">
        <v>-0.54629093588036504</v>
      </c>
      <c r="G295" s="2">
        <v>-0.489676012258765</v>
      </c>
    </row>
    <row r="296" spans="1:7" x14ac:dyDescent="0.55000000000000004">
      <c r="A296" s="3">
        <v>10</v>
      </c>
      <c r="B296" s="3">
        <v>14</v>
      </c>
      <c r="C296" s="2">
        <v>-1.6784289202687298E-2</v>
      </c>
      <c r="D296" s="2">
        <v>2.9889847055036198E-2</v>
      </c>
      <c r="E296" s="2">
        <v>8.1535574395446703E-2</v>
      </c>
      <c r="F296" s="2">
        <v>-1.01145495879076E-2</v>
      </c>
      <c r="G296" s="2">
        <v>4.7995359572836601E-3</v>
      </c>
    </row>
    <row r="297" spans="1:7" x14ac:dyDescent="0.55000000000000004">
      <c r="A297" s="3">
        <v>10</v>
      </c>
      <c r="B297" s="3">
        <v>15</v>
      </c>
      <c r="C297" s="2">
        <v>-3.5078885541505497E-2</v>
      </c>
      <c r="D297" s="2">
        <v>5.5102276659629898E-2</v>
      </c>
      <c r="E297" s="2">
        <v>8.22968381647078E-2</v>
      </c>
      <c r="F297" s="2">
        <v>-1.34834960194373E-2</v>
      </c>
      <c r="G297" s="2">
        <v>-8.3131055367763607E-3</v>
      </c>
    </row>
    <row r="298" spans="1:7" x14ac:dyDescent="0.55000000000000004">
      <c r="A298" s="3">
        <v>10</v>
      </c>
      <c r="B298" s="3">
        <v>16</v>
      </c>
      <c r="C298" s="2">
        <v>6.8269603417747696E-2</v>
      </c>
      <c r="D298" s="2">
        <v>7.9388222263802294E-2</v>
      </c>
      <c r="E298" s="2">
        <v>0.111111365921628</v>
      </c>
      <c r="F298" s="2">
        <v>6.8575218146182296E-2</v>
      </c>
      <c r="G298" s="2">
        <v>9.0523661070819494E-2</v>
      </c>
    </row>
    <row r="299" spans="1:7" x14ac:dyDescent="0.55000000000000004">
      <c r="A299" s="3">
        <v>10</v>
      </c>
      <c r="B299" s="3">
        <v>17</v>
      </c>
      <c r="C299" s="2">
        <v>4.2085424807141197E-2</v>
      </c>
      <c r="D299" s="2">
        <v>5.6553789175767998E-2</v>
      </c>
      <c r="E299" s="2">
        <v>-5.7932830180729899E-3</v>
      </c>
      <c r="F299" s="2">
        <v>3.3076111916972198E-2</v>
      </c>
      <c r="G299" s="2">
        <v>1.84344891193336E-2</v>
      </c>
    </row>
    <row r="300" spans="1:7" x14ac:dyDescent="0.55000000000000004">
      <c r="A300" s="3">
        <v>10</v>
      </c>
      <c r="B300" s="3">
        <v>18</v>
      </c>
      <c r="C300" s="2">
        <v>3.9406108418018698E-2</v>
      </c>
      <c r="D300" s="2">
        <v>1.02449728518107E-2</v>
      </c>
      <c r="E300" s="2">
        <v>5.3419136955353698E-2</v>
      </c>
      <c r="F300" s="2">
        <v>4.52466535857112E-2</v>
      </c>
      <c r="G300" s="2">
        <v>2.2304342720320398E-2</v>
      </c>
    </row>
    <row r="301" spans="1:7" x14ac:dyDescent="0.55000000000000004">
      <c r="A301" s="3">
        <v>10</v>
      </c>
      <c r="B301" s="3">
        <v>19</v>
      </c>
      <c r="C301" s="2">
        <v>3.3987604793815303E-2</v>
      </c>
      <c r="D301" s="2">
        <v>3.2808674213494197E-2</v>
      </c>
      <c r="E301" s="2">
        <v>5.3476805501611199E-2</v>
      </c>
      <c r="F301" s="2">
        <v>5.1036187544118497E-2</v>
      </c>
      <c r="G301" s="2">
        <v>4.4890571238373797E-2</v>
      </c>
    </row>
    <row r="302" spans="1:7" x14ac:dyDescent="0.55000000000000004">
      <c r="A302" s="3">
        <v>10</v>
      </c>
      <c r="B302" s="3">
        <v>20</v>
      </c>
      <c r="C302" s="2">
        <v>3.3545956102980799E-2</v>
      </c>
      <c r="D302" s="2">
        <v>2.6369283172893498E-2</v>
      </c>
      <c r="E302" s="2">
        <v>4.9177212199025801E-2</v>
      </c>
      <c r="F302" s="2">
        <v>3.3984147174904097E-2</v>
      </c>
      <c r="G302" s="2">
        <v>2.3826311194062502E-2</v>
      </c>
    </row>
    <row r="303" spans="1:7" x14ac:dyDescent="0.55000000000000004">
      <c r="A303" s="3">
        <v>10</v>
      </c>
      <c r="B303" s="3">
        <v>21</v>
      </c>
      <c r="C303" s="2">
        <v>6.7557965965415898E-2</v>
      </c>
      <c r="D303" s="2">
        <v>3.4283679634308901E-2</v>
      </c>
      <c r="E303" s="2">
        <v>5.1039141832895298E-2</v>
      </c>
      <c r="F303" s="2">
        <v>3.9022271239292902E-2</v>
      </c>
      <c r="G303" s="2">
        <v>6.7022373098654497E-2</v>
      </c>
    </row>
    <row r="304" spans="1:7" x14ac:dyDescent="0.55000000000000004">
      <c r="A304" s="3">
        <v>10</v>
      </c>
      <c r="B304" s="3">
        <v>22</v>
      </c>
      <c r="C304" s="2">
        <v>3.8467603940985397E-2</v>
      </c>
      <c r="D304" s="2">
        <v>6.9479500841123296E-2</v>
      </c>
      <c r="E304" s="2">
        <v>5.5118661209878697E-2</v>
      </c>
      <c r="F304" s="2">
        <v>7.5589233055006394E-2</v>
      </c>
      <c r="G304" s="2">
        <v>8.4000821790094896E-2</v>
      </c>
    </row>
    <row r="305" spans="1:7" x14ac:dyDescent="0.55000000000000004">
      <c r="A305" s="3">
        <v>10</v>
      </c>
      <c r="B305" s="3">
        <v>23</v>
      </c>
      <c r="C305" s="2">
        <v>0.125987963725782</v>
      </c>
      <c r="D305" s="2">
        <v>0.161173210175895</v>
      </c>
      <c r="E305" s="2">
        <v>5.8243905432301797E-2</v>
      </c>
      <c r="F305" s="2">
        <v>9.1919522560354502E-2</v>
      </c>
      <c r="G305" s="2">
        <v>-7.2248068964701206E-2</v>
      </c>
    </row>
    <row r="306" spans="1:7" x14ac:dyDescent="0.55000000000000004">
      <c r="A306" s="3">
        <v>10</v>
      </c>
      <c r="B306" s="3">
        <v>24</v>
      </c>
      <c r="C306" s="2">
        <v>2.0390841505008001E-2</v>
      </c>
      <c r="D306" s="2">
        <v>5.7326218948296197E-2</v>
      </c>
      <c r="E306" s="2">
        <v>5.1347679412697397E-2</v>
      </c>
      <c r="F306" s="2">
        <v>7.0300794161817795E-2</v>
      </c>
      <c r="G306" s="2">
        <v>7.3459580261252396E-3</v>
      </c>
    </row>
    <row r="307" spans="1:7" x14ac:dyDescent="0.55000000000000004">
      <c r="A307" s="3">
        <v>10</v>
      </c>
      <c r="B307" s="3">
        <v>25</v>
      </c>
      <c r="C307" s="2">
        <v>-1.5324781245237E-2</v>
      </c>
      <c r="D307" s="2">
        <v>9.9729529004937006E-3</v>
      </c>
      <c r="E307" s="2">
        <v>8.9257964391194197E-2</v>
      </c>
      <c r="F307" s="2">
        <v>1.26458328790135E-2</v>
      </c>
      <c r="G307" s="2">
        <v>1.5864241783918799E-2</v>
      </c>
    </row>
    <row r="308" spans="1:7" x14ac:dyDescent="0.55000000000000004">
      <c r="A308" s="3">
        <v>10</v>
      </c>
      <c r="B308" s="3">
        <v>26</v>
      </c>
      <c r="C308" s="2">
        <v>-3.3926047336258897E-2</v>
      </c>
      <c r="D308" s="2">
        <v>5.6703173490634098E-2</v>
      </c>
      <c r="E308" s="2">
        <v>5.0974846709776298E-2</v>
      </c>
      <c r="F308" s="2">
        <v>1.3477717227815799E-2</v>
      </c>
      <c r="G308" s="2">
        <v>-2.90777477662361E-2</v>
      </c>
    </row>
    <row r="309" spans="1:7" x14ac:dyDescent="0.55000000000000004">
      <c r="A309" s="3">
        <v>10</v>
      </c>
      <c r="B309" s="3">
        <v>27</v>
      </c>
      <c r="C309" s="2">
        <v>1.35138834819941E-2</v>
      </c>
      <c r="D309" s="2">
        <v>-8.5845845917798293E-3</v>
      </c>
      <c r="E309" s="2">
        <v>5.9131706148251298E-3</v>
      </c>
      <c r="F309" s="2">
        <v>3.3900094510071199E-2</v>
      </c>
      <c r="G309" s="2">
        <v>8.9057693550487302E-2</v>
      </c>
    </row>
    <row r="310" spans="1:7" x14ac:dyDescent="0.55000000000000004">
      <c r="A310" s="3">
        <v>10</v>
      </c>
      <c r="B310" s="3">
        <v>28</v>
      </c>
      <c r="C310" s="2">
        <v>4.6834962402195597E-2</v>
      </c>
      <c r="D310" s="2">
        <v>3.7263195190831599E-2</v>
      </c>
      <c r="E310" s="2">
        <v>3.5052555098616503E-2</v>
      </c>
      <c r="F310" s="2">
        <v>3.5406163584477603E-2</v>
      </c>
      <c r="G310" s="2">
        <v>3.5537937528969603E-2</v>
      </c>
    </row>
    <row r="311" spans="1:7" x14ac:dyDescent="0.55000000000000004">
      <c r="A311" s="3">
        <v>10</v>
      </c>
      <c r="B311" s="3">
        <v>29</v>
      </c>
      <c r="C311" s="2">
        <v>6.5396821487281501E-2</v>
      </c>
      <c r="D311" s="2">
        <v>3.8884586150032499E-2</v>
      </c>
      <c r="E311" s="2">
        <v>4.8280720275607203E-2</v>
      </c>
      <c r="F311" s="2">
        <v>8.70037456444969E-4</v>
      </c>
      <c r="G311" s="2">
        <v>4.6141386864649497E-2</v>
      </c>
    </row>
    <row r="312" spans="1:7" x14ac:dyDescent="0.55000000000000004">
      <c r="A312" s="3">
        <v>10</v>
      </c>
      <c r="B312" s="3">
        <v>30</v>
      </c>
      <c r="C312" s="2">
        <v>2.1475802538244701E-2</v>
      </c>
      <c r="D312" s="2">
        <v>4.1588569075487601E-2</v>
      </c>
      <c r="E312" s="2">
        <v>2.1791514914673699E-2</v>
      </c>
      <c r="F312" s="2">
        <v>2.3350529892682E-2</v>
      </c>
      <c r="G312" s="2">
        <v>2.4133396464589001E-2</v>
      </c>
    </row>
    <row r="313" spans="1:7" x14ac:dyDescent="0.55000000000000004">
      <c r="A313" s="3">
        <v>10</v>
      </c>
      <c r="B313" s="3">
        <v>31</v>
      </c>
      <c r="C313" s="2">
        <v>-2.59356023662326E-3</v>
      </c>
      <c r="D313" s="2">
        <v>2.0659918162025202E-2</v>
      </c>
      <c r="E313" s="2">
        <v>3.2621781635540699E-2</v>
      </c>
      <c r="F313" s="2">
        <v>1.9567157887633399E-2</v>
      </c>
      <c r="G313" s="2">
        <v>4.5832044734909601E-2</v>
      </c>
    </row>
    <row r="314" spans="1:7" x14ac:dyDescent="0.55000000000000004">
      <c r="A314" s="3">
        <v>11</v>
      </c>
      <c r="B314" s="3">
        <v>1</v>
      </c>
      <c r="C314" s="2">
        <v>-6.5137656299307595E-2</v>
      </c>
      <c r="D314" s="2">
        <v>1.8357097501477002E-2</v>
      </c>
      <c r="E314" s="2">
        <v>3.3285877304988498E-2</v>
      </c>
      <c r="F314" s="2">
        <v>2.90284804813951E-2</v>
      </c>
      <c r="G314" s="2">
        <v>2.76188872951449E-2</v>
      </c>
    </row>
    <row r="315" spans="1:7" x14ac:dyDescent="0.55000000000000004">
      <c r="A315" s="3">
        <v>11</v>
      </c>
      <c r="B315" s="3">
        <v>2</v>
      </c>
      <c r="C315" s="2">
        <v>-0.28921483902008199</v>
      </c>
      <c r="D315" s="2">
        <v>-0.12451393213597201</v>
      </c>
      <c r="E315" s="2">
        <v>-5.9555186155636403E-2</v>
      </c>
      <c r="F315" s="2">
        <v>-0.35220342848662001</v>
      </c>
      <c r="G315" s="2">
        <v>-0.14983771956092201</v>
      </c>
    </row>
    <row r="316" spans="1:7" x14ac:dyDescent="0.55000000000000004">
      <c r="A316" s="3">
        <v>11</v>
      </c>
      <c r="B316" s="3">
        <v>3</v>
      </c>
      <c r="C316" s="2">
        <v>-5.7866936487638299E-3</v>
      </c>
      <c r="D316" s="2">
        <v>3.6820490767625301E-2</v>
      </c>
      <c r="E316" s="2">
        <v>4.33432273592156E-2</v>
      </c>
      <c r="F316" s="2">
        <v>6.1193230325128599E-2</v>
      </c>
      <c r="G316" s="2">
        <v>4.8103835487672199E-2</v>
      </c>
    </row>
    <row r="317" spans="1:7" x14ac:dyDescent="0.55000000000000004">
      <c r="A317" s="3">
        <v>11</v>
      </c>
      <c r="B317" s="3">
        <v>4</v>
      </c>
      <c r="C317" s="2">
        <v>-1.6981724747287499E-2</v>
      </c>
      <c r="D317" s="2">
        <v>6.7298845893101894E-2</v>
      </c>
      <c r="E317" s="2">
        <v>0.142812572564635</v>
      </c>
      <c r="F317" s="2">
        <v>-4.5154874176379999E-2</v>
      </c>
      <c r="G317" s="2">
        <v>-4.4924492157884598E-2</v>
      </c>
    </row>
    <row r="318" spans="1:7" x14ac:dyDescent="0.55000000000000004">
      <c r="A318" s="3">
        <v>11</v>
      </c>
      <c r="B318" s="3">
        <v>5</v>
      </c>
      <c r="C318" s="2">
        <v>-0.102900047329316</v>
      </c>
      <c r="D318" s="2">
        <v>1.47084227735748E-2</v>
      </c>
      <c r="E318" s="2">
        <v>0.106820313259642</v>
      </c>
      <c r="F318" s="2">
        <v>-3.0897316312300999E-2</v>
      </c>
      <c r="G318" s="2">
        <v>-4.5329367213265997E-2</v>
      </c>
    </row>
    <row r="319" spans="1:7" x14ac:dyDescent="0.55000000000000004">
      <c r="A319" s="3">
        <v>11</v>
      </c>
      <c r="B319" s="3">
        <v>6</v>
      </c>
      <c r="C319" s="2">
        <v>-7.1234372267809903E-2</v>
      </c>
      <c r="D319" s="2">
        <v>1.1789303271494401E-2</v>
      </c>
      <c r="E319" s="2">
        <v>4.49246610423788E-2</v>
      </c>
      <c r="F319" s="2">
        <v>-2.7911097553310299E-3</v>
      </c>
      <c r="G319" s="2">
        <v>-1.4785629905867501E-2</v>
      </c>
    </row>
    <row r="320" spans="1:7" x14ac:dyDescent="0.55000000000000004">
      <c r="A320" s="3">
        <v>11</v>
      </c>
      <c r="B320" s="3">
        <v>7</v>
      </c>
      <c r="C320" s="2">
        <v>-1.65719313858942E-2</v>
      </c>
      <c r="D320" s="2">
        <v>5.1565698779852003E-2</v>
      </c>
      <c r="E320" s="2">
        <v>9.5221548420641594E-2</v>
      </c>
      <c r="F320" s="2">
        <v>8.2067288689700001E-3</v>
      </c>
      <c r="G320" s="2">
        <v>-1.33228272074581E-3</v>
      </c>
    </row>
    <row r="321" spans="1:7" x14ac:dyDescent="0.55000000000000004">
      <c r="A321" s="3">
        <v>11</v>
      </c>
      <c r="B321" s="3">
        <v>8</v>
      </c>
      <c r="C321" s="2">
        <v>-9.0310700714205397E-2</v>
      </c>
      <c r="D321" s="2">
        <v>-7.7865727255155299E-3</v>
      </c>
      <c r="E321" s="2">
        <v>6.3234668652607295E-2</v>
      </c>
      <c r="F321" s="2">
        <v>-2.4646758344292599E-2</v>
      </c>
      <c r="G321" s="2">
        <v>-3.4019115020153E-2</v>
      </c>
    </row>
    <row r="322" spans="1:7" x14ac:dyDescent="0.55000000000000004">
      <c r="A322" s="3">
        <v>11</v>
      </c>
      <c r="B322" s="3">
        <v>9</v>
      </c>
      <c r="C322" s="2">
        <v>-1.70974200138998E-2</v>
      </c>
      <c r="D322" s="2">
        <v>3.06412649161956E-2</v>
      </c>
      <c r="E322" s="2">
        <v>6.7203925158594094E-2</v>
      </c>
      <c r="F322" s="2">
        <v>2.1117818421488001E-2</v>
      </c>
      <c r="G322" s="2">
        <v>9.7626527584919708E-3</v>
      </c>
    </row>
    <row r="323" spans="1:7" x14ac:dyDescent="0.55000000000000004">
      <c r="A323" s="3">
        <v>11</v>
      </c>
      <c r="B323" s="3">
        <v>10</v>
      </c>
      <c r="C323" s="2">
        <v>-1.57750378852031E-2</v>
      </c>
      <c r="D323" s="2">
        <v>4.4051195796634503E-2</v>
      </c>
      <c r="E323" s="2">
        <v>9.6846854940372304E-2</v>
      </c>
      <c r="F323" s="2">
        <v>5.5496223632889301E-2</v>
      </c>
      <c r="G323" s="2">
        <v>4.2599011851547797E-2</v>
      </c>
    </row>
    <row r="324" spans="1:7" x14ac:dyDescent="0.55000000000000004">
      <c r="A324" s="3">
        <v>11</v>
      </c>
      <c r="B324" s="3">
        <v>11</v>
      </c>
      <c r="C324" s="2">
        <v>-1.07184738757133E-2</v>
      </c>
      <c r="D324" s="2">
        <v>1.3082385503608299E-2</v>
      </c>
      <c r="E324" s="2">
        <v>7.7383583449619694E-2</v>
      </c>
      <c r="F324" s="2">
        <v>1.21532596187663E-2</v>
      </c>
      <c r="G324" s="2">
        <v>3.0524929922141099E-3</v>
      </c>
    </row>
    <row r="325" spans="1:7" x14ac:dyDescent="0.55000000000000004">
      <c r="A325" s="3">
        <v>11</v>
      </c>
      <c r="B325" s="3">
        <v>12</v>
      </c>
      <c r="C325" s="2">
        <v>-4.44386396743972E-2</v>
      </c>
      <c r="D325" s="2">
        <v>5.8647298525999099E-2</v>
      </c>
      <c r="E325" s="2">
        <v>0.12568466664782799</v>
      </c>
      <c r="F325" s="2">
        <v>2.4091351614320002E-2</v>
      </c>
      <c r="G325" s="2">
        <v>4.90729706243775E-3</v>
      </c>
    </row>
    <row r="326" spans="1:7" x14ac:dyDescent="0.55000000000000004">
      <c r="A326" s="3">
        <v>11</v>
      </c>
      <c r="B326" s="3">
        <v>13</v>
      </c>
      <c r="C326" s="2">
        <v>-0.1091305588569</v>
      </c>
      <c r="D326" s="2">
        <v>-6.7081744032032195E-2</v>
      </c>
      <c r="E326" s="2">
        <v>5.4391078098258799E-2</v>
      </c>
      <c r="F326" s="2">
        <v>-0.40854338209462399</v>
      </c>
      <c r="G326" s="2">
        <v>-0.382510467647666</v>
      </c>
    </row>
    <row r="327" spans="1:7" x14ac:dyDescent="0.55000000000000004">
      <c r="A327" s="3">
        <v>11</v>
      </c>
      <c r="B327" s="3">
        <v>14</v>
      </c>
      <c r="C327" s="2">
        <v>1.9322655308851001E-2</v>
      </c>
      <c r="D327" s="2">
        <v>8.5416480540586801E-2</v>
      </c>
      <c r="E327" s="2">
        <v>0.13709234969626199</v>
      </c>
      <c r="F327" s="2">
        <v>6.0758615642108701E-2</v>
      </c>
      <c r="G327" s="2">
        <v>4.1968569155275602E-2</v>
      </c>
    </row>
    <row r="328" spans="1:7" x14ac:dyDescent="0.55000000000000004">
      <c r="A328" s="3">
        <v>11</v>
      </c>
      <c r="B328" s="3">
        <v>15</v>
      </c>
      <c r="C328" s="2">
        <v>-3.0320255136957498E-3</v>
      </c>
      <c r="D328" s="2">
        <v>7.3583633620882605E-2</v>
      </c>
      <c r="E328" s="2">
        <v>0.13376284678866099</v>
      </c>
      <c r="F328" s="2">
        <v>3.85414618976547E-2</v>
      </c>
      <c r="G328" s="2">
        <v>2.13507517989684E-2</v>
      </c>
    </row>
    <row r="329" spans="1:7" x14ac:dyDescent="0.55000000000000004">
      <c r="A329" s="3">
        <v>11</v>
      </c>
      <c r="B329" s="3">
        <v>16</v>
      </c>
      <c r="C329" s="2">
        <v>1.46513118315543E-2</v>
      </c>
      <c r="D329" s="2">
        <v>4.5932376672197101E-2</v>
      </c>
      <c r="E329" s="2">
        <v>8.1609776166615494E-2</v>
      </c>
      <c r="F329" s="2">
        <v>7.2544565464272195E-2</v>
      </c>
      <c r="G329" s="2">
        <v>5.9031586780323497E-2</v>
      </c>
    </row>
    <row r="330" spans="1:7" x14ac:dyDescent="0.55000000000000004">
      <c r="A330" s="3">
        <v>11</v>
      </c>
      <c r="B330" s="3">
        <v>17</v>
      </c>
      <c r="C330" s="2">
        <v>2.8446255118479601E-2</v>
      </c>
      <c r="D330" s="2">
        <v>-3.3231660260810698E-3</v>
      </c>
      <c r="E330" s="2">
        <v>8.2669873497579496E-2</v>
      </c>
      <c r="F330" s="2">
        <v>5.4004310827326402E-2</v>
      </c>
      <c r="G330" s="2">
        <v>5.0498009892773199E-2</v>
      </c>
    </row>
    <row r="331" spans="1:7" x14ac:dyDescent="0.55000000000000004">
      <c r="A331" s="3">
        <v>11</v>
      </c>
      <c r="B331" s="3">
        <v>18</v>
      </c>
      <c r="C331" s="2">
        <v>5.1948333023694303E-2</v>
      </c>
      <c r="D331" s="2">
        <v>-1.00138850499052E-2</v>
      </c>
      <c r="E331" s="2">
        <v>6.3336325109156294E-2</v>
      </c>
      <c r="F331" s="2">
        <v>4.7084109929563599E-2</v>
      </c>
      <c r="G331" s="2">
        <v>4.9930772706312701E-2</v>
      </c>
    </row>
    <row r="332" spans="1:7" x14ac:dyDescent="0.55000000000000004">
      <c r="A332" s="3">
        <v>11</v>
      </c>
      <c r="B332" s="3">
        <v>19</v>
      </c>
      <c r="C332" s="2">
        <v>3.9989339865712702E-2</v>
      </c>
      <c r="D332" s="2">
        <v>3.4855372195307301E-2</v>
      </c>
      <c r="E332" s="2">
        <v>4.5379571843557703E-2</v>
      </c>
      <c r="F332" s="2">
        <v>6.5838785572390507E-2</v>
      </c>
      <c r="G332" s="2">
        <v>4.9799460922368401E-2</v>
      </c>
    </row>
    <row r="333" spans="1:7" x14ac:dyDescent="0.55000000000000004">
      <c r="A333" s="3">
        <v>11</v>
      </c>
      <c r="B333" s="3">
        <v>20</v>
      </c>
      <c r="C333" s="2">
        <v>5.3301202420647197E-2</v>
      </c>
      <c r="D333" s="2">
        <v>3.1401435785545002E-2</v>
      </c>
      <c r="E333" s="2">
        <v>3.1421150285523503E-2</v>
      </c>
      <c r="F333" s="2">
        <v>6.3010010406547898E-2</v>
      </c>
      <c r="G333" s="2">
        <v>3.9151071204032599E-2</v>
      </c>
    </row>
    <row r="334" spans="1:7" x14ac:dyDescent="0.55000000000000004">
      <c r="A334" s="3">
        <v>11</v>
      </c>
      <c r="B334" s="3">
        <v>21</v>
      </c>
      <c r="C334" s="2">
        <v>-6.0194722407367297E-3</v>
      </c>
      <c r="D334" s="2">
        <v>-3.4690434143163799E-2</v>
      </c>
      <c r="E334" s="2">
        <v>6.28185086841171E-3</v>
      </c>
      <c r="F334" s="2">
        <v>-6.6916018820753403E-2</v>
      </c>
      <c r="G334" s="2">
        <v>-7.1920460962989097E-2</v>
      </c>
    </row>
    <row r="335" spans="1:7" x14ac:dyDescent="0.55000000000000004">
      <c r="A335" s="3">
        <v>11</v>
      </c>
      <c r="B335" s="3">
        <v>22</v>
      </c>
      <c r="C335" s="2">
        <v>-4.2871457128508601E-2</v>
      </c>
      <c r="D335" s="2">
        <v>1.73449983694796E-2</v>
      </c>
      <c r="E335" s="2">
        <v>2.8266088821340199E-2</v>
      </c>
      <c r="F335" s="2">
        <v>2.34346859757384E-2</v>
      </c>
      <c r="G335" s="2">
        <v>5.9747225153686599E-2</v>
      </c>
    </row>
    <row r="336" spans="1:7" x14ac:dyDescent="0.55000000000000004">
      <c r="A336" s="3">
        <v>11</v>
      </c>
      <c r="B336" s="3">
        <v>23</v>
      </c>
      <c r="C336" s="2">
        <v>-0.177969631411315</v>
      </c>
      <c r="D336" s="2">
        <v>-6.7615033574575101E-3</v>
      </c>
      <c r="E336" s="2">
        <v>0.13618898398000701</v>
      </c>
      <c r="F336" s="2">
        <v>-5.0054752388604802E-2</v>
      </c>
      <c r="G336" s="2">
        <v>-1.4083894448375401E-2</v>
      </c>
    </row>
    <row r="337" spans="1:7" x14ac:dyDescent="0.55000000000000004">
      <c r="A337" s="3">
        <v>11</v>
      </c>
      <c r="B337" s="3">
        <v>24</v>
      </c>
      <c r="C337" s="2">
        <v>-0.106943855708553</v>
      </c>
      <c r="D337" s="2">
        <v>1.03188454366439E-2</v>
      </c>
      <c r="E337" s="2">
        <v>4.4914996614447499E-2</v>
      </c>
      <c r="F337" s="2">
        <v>-6.1326464065958298E-4</v>
      </c>
      <c r="G337" s="2">
        <v>1.4314223576515701E-2</v>
      </c>
    </row>
    <row r="338" spans="1:7" x14ac:dyDescent="0.55000000000000004">
      <c r="A338" s="3">
        <v>11</v>
      </c>
      <c r="B338" s="3">
        <v>25</v>
      </c>
      <c r="C338" s="2">
        <v>-0.147978711378943</v>
      </c>
      <c r="D338" s="2">
        <v>-5.4257532913016999E-2</v>
      </c>
      <c r="E338" s="2">
        <v>-3.2180630931625903E-2</v>
      </c>
      <c r="F338" s="2">
        <v>3.0814772916816901E-2</v>
      </c>
      <c r="G338" s="2">
        <v>-8.6744214883833805E-3</v>
      </c>
    </row>
    <row r="339" spans="1:7" x14ac:dyDescent="0.55000000000000004">
      <c r="A339" s="3">
        <v>11</v>
      </c>
      <c r="B339" s="3">
        <v>26</v>
      </c>
      <c r="C339" s="2">
        <v>9.4056330493713897E-2</v>
      </c>
      <c r="D339" s="2">
        <v>0.130031080424555</v>
      </c>
      <c r="E339" s="2">
        <v>5.47516276927036E-2</v>
      </c>
      <c r="F339" s="2">
        <v>6.4383051660106896E-2</v>
      </c>
      <c r="G339" s="2">
        <v>-1.2818775936933599E-3</v>
      </c>
    </row>
    <row r="340" spans="1:7" x14ac:dyDescent="0.55000000000000004">
      <c r="A340" s="3">
        <v>11</v>
      </c>
      <c r="B340" s="3">
        <v>27</v>
      </c>
      <c r="C340" s="2">
        <v>2.4223790624611899E-2</v>
      </c>
      <c r="D340" s="2">
        <v>-1.8928024274136299E-2</v>
      </c>
      <c r="E340" s="2">
        <v>-2.7962031148747201E-3</v>
      </c>
      <c r="F340" s="2">
        <v>1.07931699466173E-2</v>
      </c>
      <c r="G340" s="2">
        <v>7.0477599987912795E-2</v>
      </c>
    </row>
    <row r="341" spans="1:7" x14ac:dyDescent="0.55000000000000004">
      <c r="A341" s="3">
        <v>11</v>
      </c>
      <c r="B341" s="3">
        <v>28</v>
      </c>
      <c r="C341" s="2">
        <v>3.5521185229569201E-2</v>
      </c>
      <c r="D341" s="2">
        <v>2.2014750449835901E-2</v>
      </c>
      <c r="E341" s="2">
        <v>2.2766781794414801E-2</v>
      </c>
      <c r="F341" s="2">
        <v>2.41857343452772E-2</v>
      </c>
      <c r="G341" s="2">
        <v>2.3847894236255201E-2</v>
      </c>
    </row>
    <row r="342" spans="1:7" x14ac:dyDescent="0.55000000000000004">
      <c r="A342" s="3">
        <v>11</v>
      </c>
      <c r="B342" s="3">
        <v>29</v>
      </c>
      <c r="C342" s="2">
        <v>3.8172160512396401E-3</v>
      </c>
      <c r="D342" s="2">
        <v>-7.8628277308326902E-2</v>
      </c>
      <c r="E342" s="2">
        <v>-5.6794371439702E-2</v>
      </c>
      <c r="F342" s="2">
        <v>-2.7148663290715601E-2</v>
      </c>
      <c r="G342" s="2">
        <v>-3.7941774335733501E-3</v>
      </c>
    </row>
    <row r="343" spans="1:7" x14ac:dyDescent="0.55000000000000004">
      <c r="A343" s="3">
        <v>11</v>
      </c>
      <c r="B343" s="3">
        <v>30</v>
      </c>
      <c r="C343" s="2">
        <v>-4.5424643032854197E-3</v>
      </c>
      <c r="D343" s="2">
        <v>-1.7254777254472602E-2</v>
      </c>
      <c r="E343" s="2">
        <v>-9.3524515905852902E-3</v>
      </c>
      <c r="F343" s="2">
        <v>-2.0143086663670901E-4</v>
      </c>
      <c r="G343" s="2">
        <v>2.9769733924278001E-2</v>
      </c>
    </row>
    <row r="344" spans="1:7" x14ac:dyDescent="0.55000000000000004">
      <c r="A344" s="3">
        <v>11</v>
      </c>
      <c r="B344" s="3">
        <v>31</v>
      </c>
      <c r="C344" s="2">
        <v>1.3172183711682901E-2</v>
      </c>
      <c r="D344" s="2">
        <v>-8.9635477367093798E-3</v>
      </c>
      <c r="E344" s="2">
        <v>4.13519556019848E-3</v>
      </c>
      <c r="F344" s="2">
        <v>2.1472951314916101E-2</v>
      </c>
      <c r="G344" s="2">
        <v>2.4637516882194E-2</v>
      </c>
    </row>
    <row r="345" spans="1:7" x14ac:dyDescent="0.55000000000000004">
      <c r="A345" s="3">
        <v>12</v>
      </c>
      <c r="B345" s="3">
        <v>1</v>
      </c>
      <c r="C345" s="2">
        <v>3.6656513566243602E-2</v>
      </c>
      <c r="D345" s="2">
        <v>3.6179202905487699E-2</v>
      </c>
      <c r="E345" s="2">
        <v>6.9845297301259199E-2</v>
      </c>
      <c r="F345" s="2">
        <v>6.5616782617458194E-2</v>
      </c>
      <c r="G345" s="2">
        <v>6.5852605526979593E-2</v>
      </c>
    </row>
    <row r="346" spans="1:7" x14ac:dyDescent="0.55000000000000004">
      <c r="A346" s="3">
        <v>12</v>
      </c>
      <c r="B346" s="3">
        <v>2</v>
      </c>
      <c r="C346" s="2">
        <v>-0.443843319477082</v>
      </c>
      <c r="D346" s="2">
        <v>-5.3242804826724902E-2</v>
      </c>
      <c r="E346" s="2">
        <v>0.25267914167826899</v>
      </c>
      <c r="F346" s="2">
        <v>-0.44128493543719199</v>
      </c>
      <c r="G346" s="2">
        <v>-0.41797882976334799</v>
      </c>
    </row>
    <row r="347" spans="1:7" x14ac:dyDescent="0.55000000000000004">
      <c r="A347" s="3">
        <v>12</v>
      </c>
      <c r="B347" s="3">
        <v>3</v>
      </c>
      <c r="C347" s="2">
        <v>4.6562097740206101E-2</v>
      </c>
      <c r="D347" s="2">
        <v>2.9927242091297001E-2</v>
      </c>
      <c r="E347" s="2">
        <v>9.6023197196069901E-2</v>
      </c>
      <c r="F347" s="2">
        <v>6.1505022807772002E-2</v>
      </c>
      <c r="G347" s="2">
        <v>5.6371759061581803E-2</v>
      </c>
    </row>
    <row r="348" spans="1:7" x14ac:dyDescent="0.55000000000000004">
      <c r="A348" s="3">
        <v>12</v>
      </c>
      <c r="B348" s="3">
        <v>4</v>
      </c>
      <c r="C348" s="2">
        <v>9.6729284607632707E-2</v>
      </c>
      <c r="D348" s="2">
        <v>3.6266166427263699E-2</v>
      </c>
      <c r="E348" s="2">
        <v>0.14679881934621899</v>
      </c>
      <c r="F348" s="2">
        <v>5.50778365772168E-2</v>
      </c>
      <c r="G348" s="2">
        <v>3.5513109206683699E-2</v>
      </c>
    </row>
    <row r="349" spans="1:7" x14ac:dyDescent="0.55000000000000004">
      <c r="A349" s="3">
        <v>12</v>
      </c>
      <c r="B349" s="3">
        <v>5</v>
      </c>
      <c r="C349" s="2">
        <v>-9.7970955025014905E-2</v>
      </c>
      <c r="D349" s="2">
        <v>-6.67741446832954E-2</v>
      </c>
      <c r="E349" s="2">
        <v>6.6593304440971807E-2</v>
      </c>
      <c r="F349" s="2">
        <v>-8.0330761773039105E-2</v>
      </c>
      <c r="G349" s="2">
        <v>-8.1321781227360904E-2</v>
      </c>
    </row>
    <row r="350" spans="1:7" x14ac:dyDescent="0.55000000000000004">
      <c r="A350" s="3">
        <v>12</v>
      </c>
      <c r="B350" s="3">
        <v>6</v>
      </c>
      <c r="C350" s="2">
        <v>1.9300969210743799E-2</v>
      </c>
      <c r="D350" s="2">
        <v>6.6352066208328299E-3</v>
      </c>
      <c r="E350" s="2">
        <v>8.6644286614651303E-2</v>
      </c>
      <c r="F350" s="2">
        <v>6.2889952933300498E-3</v>
      </c>
      <c r="G350" s="2">
        <v>2.16568368989889E-3</v>
      </c>
    </row>
    <row r="351" spans="1:7" x14ac:dyDescent="0.55000000000000004">
      <c r="A351" s="3">
        <v>12</v>
      </c>
      <c r="B351" s="3">
        <v>7</v>
      </c>
      <c r="C351" s="2">
        <v>8.8247476556001497E-3</v>
      </c>
      <c r="D351" s="2">
        <v>2.96428210682772E-2</v>
      </c>
      <c r="E351" s="2">
        <v>0.13985789567465501</v>
      </c>
      <c r="F351" s="2">
        <v>3.1138555842718699E-2</v>
      </c>
      <c r="G351" s="2">
        <v>2.0195130408756399E-2</v>
      </c>
    </row>
    <row r="352" spans="1:7" x14ac:dyDescent="0.55000000000000004">
      <c r="A352" s="3">
        <v>12</v>
      </c>
      <c r="B352" s="3">
        <v>8</v>
      </c>
      <c r="C352" s="2">
        <v>-4.7424984397304E-3</v>
      </c>
      <c r="D352" s="2">
        <v>3.4788452300232198E-2</v>
      </c>
      <c r="E352" s="2">
        <v>9.2206058841669103E-2</v>
      </c>
      <c r="F352" s="2">
        <v>-8.7189055801706293E-3</v>
      </c>
      <c r="G352" s="2">
        <v>-1.3315166514674201E-2</v>
      </c>
    </row>
    <row r="353" spans="1:7" x14ac:dyDescent="0.55000000000000004">
      <c r="A353" s="3">
        <v>12</v>
      </c>
      <c r="B353" s="3">
        <v>9</v>
      </c>
      <c r="C353" s="2">
        <v>3.7382011578761101E-2</v>
      </c>
      <c r="D353" s="2">
        <v>3.8378893674766497E-2</v>
      </c>
      <c r="E353" s="2">
        <v>0.111322427636873</v>
      </c>
      <c r="F353" s="2">
        <v>4.3791928909135198E-2</v>
      </c>
      <c r="G353" s="2">
        <v>3.7208493111995297E-2</v>
      </c>
    </row>
    <row r="354" spans="1:7" x14ac:dyDescent="0.55000000000000004">
      <c r="A354" s="3">
        <v>12</v>
      </c>
      <c r="B354" s="3">
        <v>10</v>
      </c>
      <c r="C354" s="2">
        <v>2.8950767645281501E-2</v>
      </c>
      <c r="D354" s="2">
        <v>4.0108379162298903E-2</v>
      </c>
      <c r="E354" s="2">
        <v>0.11623593365187999</v>
      </c>
      <c r="F354" s="2">
        <v>3.8224792616146301E-2</v>
      </c>
      <c r="G354" s="2">
        <v>3.1607886392515001E-2</v>
      </c>
    </row>
    <row r="355" spans="1:7" x14ac:dyDescent="0.55000000000000004">
      <c r="A355" s="3">
        <v>12</v>
      </c>
      <c r="B355" s="3">
        <v>11</v>
      </c>
      <c r="C355" s="2">
        <v>5.2969673144301399E-2</v>
      </c>
      <c r="D355" s="2">
        <v>8.4259841465891702E-2</v>
      </c>
      <c r="E355" s="2">
        <v>0.159424948341922</v>
      </c>
      <c r="F355" s="2">
        <v>5.5277078405025E-2</v>
      </c>
      <c r="G355" s="2">
        <v>5.3896783096386201E-2</v>
      </c>
    </row>
    <row r="356" spans="1:7" x14ac:dyDescent="0.55000000000000004">
      <c r="A356" s="3">
        <v>12</v>
      </c>
      <c r="B356" s="3">
        <v>12</v>
      </c>
      <c r="C356" s="2">
        <v>-8.6302520467753698E-3</v>
      </c>
      <c r="D356" s="2">
        <v>7.1131326607982701E-2</v>
      </c>
      <c r="E356" s="2">
        <v>0.17437481916912501</v>
      </c>
      <c r="F356" s="2">
        <v>4.5161237447746097E-2</v>
      </c>
      <c r="G356" s="2">
        <v>3.15616616690318E-2</v>
      </c>
    </row>
    <row r="357" spans="1:7" x14ac:dyDescent="0.55000000000000004">
      <c r="A357" s="3">
        <v>12</v>
      </c>
      <c r="B357" s="3">
        <v>13</v>
      </c>
      <c r="C357" s="2">
        <v>-0.13238231734451</v>
      </c>
      <c r="D357" s="2">
        <v>-9.5233264050880603E-2</v>
      </c>
      <c r="E357" s="2">
        <v>4.5210331040342902E-2</v>
      </c>
      <c r="F357" s="2">
        <v>-0.473070077819567</v>
      </c>
      <c r="G357" s="2">
        <v>-0.45846292848460601</v>
      </c>
    </row>
    <row r="358" spans="1:7" x14ac:dyDescent="0.55000000000000004">
      <c r="A358" s="3">
        <v>12</v>
      </c>
      <c r="B358" s="3">
        <v>14</v>
      </c>
      <c r="C358" s="2">
        <v>-0.108786736341646</v>
      </c>
      <c r="D358" s="2">
        <v>-3.65676125877374E-2</v>
      </c>
      <c r="E358" s="2">
        <v>6.8043098577705505E-2</v>
      </c>
      <c r="F358" s="2">
        <v>-1.9765098595600199E-2</v>
      </c>
      <c r="G358" s="2">
        <v>-2.60809557296032E-2</v>
      </c>
    </row>
    <row r="359" spans="1:7" x14ac:dyDescent="0.55000000000000004">
      <c r="A359" s="3">
        <v>12</v>
      </c>
      <c r="B359" s="3">
        <v>15</v>
      </c>
      <c r="C359" s="2">
        <v>-3.2752969315834601E-2</v>
      </c>
      <c r="D359" s="2">
        <v>6.3855143297282301E-3</v>
      </c>
      <c r="E359" s="2">
        <v>8.9226768484867297E-2</v>
      </c>
      <c r="F359" s="2">
        <v>-5.4739984664312201E-2</v>
      </c>
      <c r="G359" s="2">
        <v>-5.6825054328161297E-2</v>
      </c>
    </row>
    <row r="360" spans="1:7" x14ac:dyDescent="0.55000000000000004">
      <c r="A360" s="3">
        <v>12</v>
      </c>
      <c r="B360" s="3">
        <v>16</v>
      </c>
      <c r="C360" s="2">
        <v>4.1881598538550703E-2</v>
      </c>
      <c r="D360" s="2">
        <v>3.9175976549212302E-2</v>
      </c>
      <c r="E360" s="2">
        <v>0.10180038474367301</v>
      </c>
      <c r="F360" s="2">
        <v>4.7946620826581202E-2</v>
      </c>
      <c r="G360" s="2">
        <v>4.14950601354067E-2</v>
      </c>
    </row>
    <row r="361" spans="1:7" x14ac:dyDescent="0.55000000000000004">
      <c r="A361" s="3">
        <v>12</v>
      </c>
      <c r="B361" s="3">
        <v>17</v>
      </c>
      <c r="C361" s="2">
        <v>3.3383146033123E-2</v>
      </c>
      <c r="D361" s="2">
        <v>-3.3253000944235798E-2</v>
      </c>
      <c r="E361" s="2">
        <v>6.6218825039886201E-2</v>
      </c>
      <c r="F361" s="2">
        <v>7.62506805422066E-2</v>
      </c>
      <c r="G361" s="2">
        <v>7.6377491269537995E-2</v>
      </c>
    </row>
    <row r="362" spans="1:7" x14ac:dyDescent="0.55000000000000004">
      <c r="A362" s="3">
        <v>12</v>
      </c>
      <c r="B362" s="3">
        <v>18</v>
      </c>
      <c r="C362" s="2">
        <v>3.3332229649753999E-2</v>
      </c>
      <c r="D362" s="2">
        <v>5.2944454905755597E-2</v>
      </c>
      <c r="E362" s="2">
        <v>4.7709465028794799E-2</v>
      </c>
      <c r="F362" s="2">
        <v>4.2809174961243E-2</v>
      </c>
      <c r="G362" s="2">
        <v>4.96803425470069E-2</v>
      </c>
    </row>
    <row r="363" spans="1:7" x14ac:dyDescent="0.55000000000000004">
      <c r="A363" s="3">
        <v>12</v>
      </c>
      <c r="B363" s="3">
        <v>19</v>
      </c>
      <c r="C363" s="2">
        <v>2.0616219843953001E-3</v>
      </c>
      <c r="D363" s="2">
        <v>2.0644338061871499E-2</v>
      </c>
      <c r="E363" s="2">
        <v>1.6096688219676102E-2</v>
      </c>
      <c r="F363" s="2">
        <v>3.5344420049877999E-2</v>
      </c>
      <c r="G363" s="2">
        <v>1.7672892910967099E-3</v>
      </c>
    </row>
    <row r="364" spans="1:7" x14ac:dyDescent="0.55000000000000004">
      <c r="A364" s="3">
        <v>12</v>
      </c>
      <c r="B364" s="3">
        <v>20</v>
      </c>
      <c r="C364" s="2">
        <v>6.44467364459567E-3</v>
      </c>
      <c r="D364" s="2">
        <v>3.3966468892793401E-2</v>
      </c>
      <c r="E364" s="2">
        <v>1.48313705327372E-2</v>
      </c>
      <c r="F364" s="2">
        <v>4.2180389256490702E-2</v>
      </c>
      <c r="G364" s="2">
        <v>-4.00725530800172E-3</v>
      </c>
    </row>
    <row r="365" spans="1:7" x14ac:dyDescent="0.55000000000000004">
      <c r="A365" s="3">
        <v>12</v>
      </c>
      <c r="B365" s="3">
        <v>21</v>
      </c>
      <c r="C365" s="2">
        <v>6.1688948365266498E-2</v>
      </c>
      <c r="D365" s="2">
        <v>2.79221190252299E-2</v>
      </c>
      <c r="E365" s="2">
        <v>8.2986051502923E-2</v>
      </c>
      <c r="F365" s="2">
        <v>5.7557044721325799E-2</v>
      </c>
      <c r="G365" s="2">
        <v>3.0728645288063301E-2</v>
      </c>
    </row>
    <row r="366" spans="1:7" x14ac:dyDescent="0.55000000000000004">
      <c r="A366" s="3">
        <v>12</v>
      </c>
      <c r="B366" s="3">
        <v>22</v>
      </c>
      <c r="C366" s="2">
        <v>4.2528718511818803E-2</v>
      </c>
      <c r="D366" s="2">
        <v>7.1178623071169095E-2</v>
      </c>
      <c r="E366" s="2">
        <v>0.10076912263804599</v>
      </c>
      <c r="F366" s="2">
        <v>0.117282856387021</v>
      </c>
      <c r="G366" s="2">
        <v>6.2885569592114401E-2</v>
      </c>
    </row>
    <row r="367" spans="1:7" x14ac:dyDescent="0.55000000000000004">
      <c r="A367" s="3">
        <v>12</v>
      </c>
      <c r="B367" s="3">
        <v>23</v>
      </c>
      <c r="C367" s="2">
        <v>-4.0735605543665801E-2</v>
      </c>
      <c r="D367" s="2">
        <v>3.6084217054609798E-2</v>
      </c>
      <c r="E367" s="2">
        <v>-3.4024304151503101E-3</v>
      </c>
      <c r="F367" s="2">
        <v>-0.232182122941964</v>
      </c>
      <c r="G367" s="2">
        <v>-0.13296580619315501</v>
      </c>
    </row>
    <row r="368" spans="1:7" x14ac:dyDescent="0.55000000000000004">
      <c r="A368" s="3">
        <v>12</v>
      </c>
      <c r="B368" s="3">
        <v>24</v>
      </c>
      <c r="C368" s="2">
        <v>2.63775238513553E-3</v>
      </c>
      <c r="D368" s="2">
        <v>2.9288565267093801E-2</v>
      </c>
      <c r="E368" s="2">
        <v>5.9096743601278999E-3</v>
      </c>
      <c r="F368" s="2">
        <v>-6.7011075947684101E-2</v>
      </c>
      <c r="G368" s="2">
        <v>-4.3650422784593497E-3</v>
      </c>
    </row>
    <row r="369" spans="1:7" x14ac:dyDescent="0.55000000000000004">
      <c r="A369" s="3">
        <v>12</v>
      </c>
      <c r="B369" s="3">
        <v>25</v>
      </c>
      <c r="C369" s="2">
        <v>-8.4787514530197103E-2</v>
      </c>
      <c r="D369" s="2">
        <v>-5.2241368655866899E-2</v>
      </c>
      <c r="E369" s="2">
        <v>-4.8545594861591698E-2</v>
      </c>
      <c r="F369" s="2">
        <v>-5.3525862032762002E-2</v>
      </c>
      <c r="G369" s="2">
        <v>-4.9710885709744003E-2</v>
      </c>
    </row>
    <row r="370" spans="1:7" x14ac:dyDescent="0.55000000000000004">
      <c r="A370" s="3">
        <v>12</v>
      </c>
      <c r="B370" s="3">
        <v>26</v>
      </c>
      <c r="C370" s="2">
        <v>0.10724651709486099</v>
      </c>
      <c r="D370" s="2">
        <v>2.9748214421743999E-2</v>
      </c>
      <c r="E370" s="2">
        <v>0.17465562451467001</v>
      </c>
      <c r="F370" s="2">
        <v>0.12420541946265699</v>
      </c>
      <c r="G370" s="2">
        <v>2.5081122959035099E-2</v>
      </c>
    </row>
    <row r="371" spans="1:7" x14ac:dyDescent="0.55000000000000004">
      <c r="A371" s="3">
        <v>12</v>
      </c>
      <c r="B371" s="3">
        <v>27</v>
      </c>
      <c r="C371" s="2">
        <v>2.0640150898055602E-2</v>
      </c>
      <c r="D371" s="2">
        <v>4.4373771476915201E-2</v>
      </c>
      <c r="E371" s="2">
        <v>-4.39557639960264E-3</v>
      </c>
      <c r="F371" s="2">
        <v>-2.6329723213101699E-2</v>
      </c>
      <c r="G371" s="2">
        <v>2.2516103444813799E-2</v>
      </c>
    </row>
    <row r="372" spans="1:7" x14ac:dyDescent="0.55000000000000004">
      <c r="A372" s="3">
        <v>12</v>
      </c>
      <c r="B372" s="3">
        <v>28</v>
      </c>
      <c r="C372" s="2">
        <v>3.2959035336483901E-2</v>
      </c>
      <c r="D372" s="2">
        <v>1.4916514801982099E-2</v>
      </c>
      <c r="E372" s="2">
        <v>1.7681717686732899E-2</v>
      </c>
      <c r="F372" s="2">
        <v>2.0958412589713999E-2</v>
      </c>
      <c r="G372" s="2">
        <v>2.1092028209147101E-2</v>
      </c>
    </row>
    <row r="373" spans="1:7" x14ac:dyDescent="0.55000000000000004">
      <c r="A373" s="3">
        <v>12</v>
      </c>
      <c r="B373" s="3">
        <v>29</v>
      </c>
      <c r="C373" s="2">
        <v>-2.9967867881773901E-3</v>
      </c>
      <c r="D373" s="2">
        <v>-1.8086784715637599E-2</v>
      </c>
      <c r="E373" s="2">
        <v>-6.0333651185244301E-2</v>
      </c>
      <c r="F373" s="2">
        <v>-4.7688037956508902E-2</v>
      </c>
      <c r="G373" s="2">
        <v>-5.1936785394442603E-2</v>
      </c>
    </row>
    <row r="374" spans="1:7" x14ac:dyDescent="0.55000000000000004">
      <c r="A374" s="3">
        <v>12</v>
      </c>
      <c r="B374" s="3">
        <v>30</v>
      </c>
      <c r="C374" s="2">
        <v>-3.81883428761742E-3</v>
      </c>
      <c r="D374" s="2">
        <v>-1.05298633645707E-2</v>
      </c>
      <c r="E374" s="2">
        <v>1.21959246157813E-2</v>
      </c>
      <c r="F374" s="2">
        <v>2.4278344642683199E-2</v>
      </c>
      <c r="G374" s="2">
        <v>1.93952617760976E-2</v>
      </c>
    </row>
    <row r="375" spans="1:7" x14ac:dyDescent="0.55000000000000004">
      <c r="A375" s="3">
        <v>12</v>
      </c>
      <c r="B375" s="3">
        <v>31</v>
      </c>
      <c r="C375" s="2">
        <v>-1.26010335327933E-2</v>
      </c>
      <c r="D375" s="2">
        <v>2.27548620553117E-2</v>
      </c>
      <c r="E375" s="2">
        <v>2.91611784185841E-3</v>
      </c>
      <c r="F375" s="2">
        <v>2.0963889711819599E-2</v>
      </c>
      <c r="G375" s="2">
        <v>4.2890818250969701E-2</v>
      </c>
    </row>
    <row r="376" spans="1:7" x14ac:dyDescent="0.55000000000000004">
      <c r="A376" s="3">
        <v>13</v>
      </c>
      <c r="B376" s="3">
        <v>1</v>
      </c>
      <c r="C376" s="2">
        <v>0.57664933849137201</v>
      </c>
      <c r="D376" s="2">
        <v>0.41833976881666102</v>
      </c>
      <c r="E376" s="2">
        <v>0.38422270294773903</v>
      </c>
      <c r="F376" s="2">
        <v>0.38111318232604402</v>
      </c>
      <c r="G376" s="2">
        <v>0.36956986451666801</v>
      </c>
    </row>
    <row r="377" spans="1:7" x14ac:dyDescent="0.55000000000000004">
      <c r="A377" s="3">
        <v>13</v>
      </c>
      <c r="B377" s="3">
        <v>2</v>
      </c>
      <c r="C377" s="2">
        <v>-0.224641113189464</v>
      </c>
      <c r="D377" s="2">
        <v>9.93234157604235E-2</v>
      </c>
      <c r="E377" s="2">
        <v>8.1658202636107902E-2</v>
      </c>
      <c r="F377" s="2">
        <v>-0.53007150369672096</v>
      </c>
      <c r="G377" s="2">
        <v>-0.53274009121929899</v>
      </c>
    </row>
    <row r="378" spans="1:7" x14ac:dyDescent="0.55000000000000004">
      <c r="A378" s="3">
        <v>13</v>
      </c>
      <c r="B378" s="3">
        <v>3</v>
      </c>
      <c r="C378" s="2">
        <v>0.40264694133218298</v>
      </c>
      <c r="D378" s="2">
        <v>0.33002329811077602</v>
      </c>
      <c r="E378" s="2">
        <v>0.32878736886465498</v>
      </c>
      <c r="F378" s="2">
        <v>0.28190628576194598</v>
      </c>
      <c r="G378" s="2">
        <v>0.26309494663121002</v>
      </c>
    </row>
    <row r="379" spans="1:7" x14ac:dyDescent="0.55000000000000004">
      <c r="A379" s="3">
        <v>13</v>
      </c>
      <c r="B379" s="3">
        <v>4</v>
      </c>
      <c r="C379" s="2">
        <v>0.25464282731182197</v>
      </c>
      <c r="D379" s="2">
        <v>0.354977880798589</v>
      </c>
      <c r="E379" s="2">
        <v>0.430980439194313</v>
      </c>
      <c r="F379" s="2">
        <v>0.217081677037399</v>
      </c>
      <c r="G379" s="2">
        <v>0.18205272019138399</v>
      </c>
    </row>
    <row r="380" spans="1:7" x14ac:dyDescent="0.55000000000000004">
      <c r="A380" s="3">
        <v>13</v>
      </c>
      <c r="B380" s="3">
        <v>5</v>
      </c>
      <c r="C380" s="2">
        <v>6.22063087729776E-2</v>
      </c>
      <c r="D380" s="2">
        <v>0.17446926848980701</v>
      </c>
      <c r="E380" s="2">
        <v>0.245386360918808</v>
      </c>
      <c r="F380" s="2">
        <v>3.2809061892559603E-2</v>
      </c>
      <c r="G380" s="2">
        <v>-2.75127928860375E-3</v>
      </c>
    </row>
    <row r="381" spans="1:7" x14ac:dyDescent="0.55000000000000004">
      <c r="A381" s="3">
        <v>13</v>
      </c>
      <c r="B381" s="3">
        <v>6</v>
      </c>
      <c r="C381" s="2">
        <v>0.18520868039008401</v>
      </c>
      <c r="D381" s="2">
        <v>0.19736728345882701</v>
      </c>
      <c r="E381" s="2">
        <v>0.18303475930383001</v>
      </c>
      <c r="F381" s="2">
        <v>8.31344971290124E-2</v>
      </c>
      <c r="G381" s="2">
        <v>8.3561795132943498E-2</v>
      </c>
    </row>
    <row r="382" spans="1:7" x14ac:dyDescent="0.55000000000000004">
      <c r="A382" s="3">
        <v>13</v>
      </c>
      <c r="B382" s="3">
        <v>7</v>
      </c>
      <c r="C382" s="2">
        <v>0.211760523917326</v>
      </c>
      <c r="D382" s="2">
        <v>0.31811884306162203</v>
      </c>
      <c r="E382" s="2">
        <v>0.33785874926915999</v>
      </c>
      <c r="F382" s="2">
        <v>0.17588432005114599</v>
      </c>
      <c r="G382" s="2">
        <v>0.15586257100022399</v>
      </c>
    </row>
    <row r="383" spans="1:7" x14ac:dyDescent="0.55000000000000004">
      <c r="A383" s="3">
        <v>13</v>
      </c>
      <c r="B383" s="3">
        <v>8</v>
      </c>
      <c r="C383" s="2">
        <v>0.19681017940881401</v>
      </c>
      <c r="D383" s="2">
        <v>0.229073379990372</v>
      </c>
      <c r="E383" s="2">
        <v>0.26018297999759599</v>
      </c>
      <c r="F383" s="2">
        <v>8.5889181217121205E-2</v>
      </c>
      <c r="G383" s="2">
        <v>3.7250386321388003E-2</v>
      </c>
    </row>
    <row r="384" spans="1:7" x14ac:dyDescent="0.55000000000000004">
      <c r="A384" s="3">
        <v>13</v>
      </c>
      <c r="B384" s="3">
        <v>9</v>
      </c>
      <c r="C384" s="2">
        <v>0.13557863730625799</v>
      </c>
      <c r="D384" s="2">
        <v>0.15348791497219799</v>
      </c>
      <c r="E384" s="2">
        <v>0.181490954046515</v>
      </c>
      <c r="F384" s="2">
        <v>9.2902323614054302E-2</v>
      </c>
      <c r="G384" s="2">
        <v>6.7850435773540801E-2</v>
      </c>
    </row>
    <row r="385" spans="1:7" x14ac:dyDescent="0.55000000000000004">
      <c r="A385" s="3">
        <v>13</v>
      </c>
      <c r="B385" s="3">
        <v>10</v>
      </c>
      <c r="C385" s="2">
        <v>0.18249657699081301</v>
      </c>
      <c r="D385" s="2">
        <v>0.221197639692503</v>
      </c>
      <c r="E385" s="2">
        <v>0.25753904372098402</v>
      </c>
      <c r="F385" s="2">
        <v>0.161903606781401</v>
      </c>
      <c r="G385" s="2">
        <v>0.138618424861333</v>
      </c>
    </row>
    <row r="386" spans="1:7" x14ac:dyDescent="0.55000000000000004">
      <c r="A386" s="3">
        <v>13</v>
      </c>
      <c r="B386" s="3">
        <v>11</v>
      </c>
      <c r="C386" s="2">
        <v>0.21430238408148899</v>
      </c>
      <c r="D386" s="2">
        <v>0.22996467060822701</v>
      </c>
      <c r="E386" s="2">
        <v>0.24269216153069301</v>
      </c>
      <c r="F386" s="2">
        <v>0.129358973434583</v>
      </c>
      <c r="G386" s="2">
        <v>0.10483206179698699</v>
      </c>
    </row>
    <row r="387" spans="1:7" x14ac:dyDescent="0.55000000000000004">
      <c r="A387" s="3">
        <v>13</v>
      </c>
      <c r="B387" s="3">
        <v>12</v>
      </c>
      <c r="C387" s="2">
        <v>0.216204971847306</v>
      </c>
      <c r="D387" s="2">
        <v>0.30855511623314102</v>
      </c>
      <c r="E387" s="2">
        <v>0.32984827366449299</v>
      </c>
      <c r="F387" s="2">
        <v>0.19005507136950001</v>
      </c>
      <c r="G387" s="2">
        <v>0.13854960685697101</v>
      </c>
    </row>
    <row r="388" spans="1:7" x14ac:dyDescent="0.55000000000000004">
      <c r="A388" s="3">
        <v>13</v>
      </c>
      <c r="B388" s="3">
        <v>13</v>
      </c>
      <c r="C388" s="2">
        <v>0.17413340037894201</v>
      </c>
      <c r="D388" s="2">
        <v>0.219041722354334</v>
      </c>
      <c r="E388" s="2">
        <v>0.23803468722249199</v>
      </c>
      <c r="F388" s="2">
        <v>-0.13253641181470599</v>
      </c>
      <c r="G388" s="2">
        <v>-0.128107011946237</v>
      </c>
    </row>
    <row r="389" spans="1:7" x14ac:dyDescent="0.55000000000000004">
      <c r="A389" s="3">
        <v>13</v>
      </c>
      <c r="B389" s="3">
        <v>14</v>
      </c>
      <c r="C389" s="2">
        <v>0.11728285913507</v>
      </c>
      <c r="D389" s="2">
        <v>0.19648559790995601</v>
      </c>
      <c r="E389" s="2">
        <v>0.24897948863887701</v>
      </c>
      <c r="F389" s="2">
        <v>0.11242808828174999</v>
      </c>
      <c r="G389" s="2">
        <v>6.9629924153326306E-2</v>
      </c>
    </row>
    <row r="390" spans="1:7" x14ac:dyDescent="0.55000000000000004">
      <c r="A390" s="3">
        <v>13</v>
      </c>
      <c r="B390" s="3">
        <v>15</v>
      </c>
      <c r="C390" s="2">
        <v>0.19595346266666899</v>
      </c>
      <c r="D390" s="2">
        <v>0.248225153921765</v>
      </c>
      <c r="E390" s="2">
        <v>0.26397112411968099</v>
      </c>
      <c r="F390" s="2">
        <v>0.158490598672441</v>
      </c>
      <c r="G390" s="2">
        <v>0.123257846449741</v>
      </c>
    </row>
    <row r="391" spans="1:7" x14ac:dyDescent="0.55000000000000004">
      <c r="A391" s="3">
        <v>13</v>
      </c>
      <c r="B391" s="3">
        <v>16</v>
      </c>
      <c r="C391" s="2">
        <v>0.24504524848553</v>
      </c>
      <c r="D391" s="2">
        <v>0.23651079216522899</v>
      </c>
      <c r="E391" s="2">
        <v>0.259366931053784</v>
      </c>
      <c r="F391" s="2">
        <v>0.211121962167404</v>
      </c>
      <c r="G391" s="2">
        <v>0.17076510994820901</v>
      </c>
    </row>
    <row r="392" spans="1:7" x14ac:dyDescent="0.55000000000000004">
      <c r="A392" s="3">
        <v>13</v>
      </c>
      <c r="B392" s="3">
        <v>17</v>
      </c>
      <c r="C392" s="2">
        <v>9.5658627044272498E-2</v>
      </c>
      <c r="D392" s="2">
        <v>9.9361486861426096E-2</v>
      </c>
      <c r="E392" s="2">
        <v>0.16689508951871701</v>
      </c>
      <c r="F392" s="2">
        <v>0.14879281414849599</v>
      </c>
      <c r="G392" s="2">
        <v>0.136438410526913</v>
      </c>
    </row>
    <row r="393" spans="1:7" x14ac:dyDescent="0.55000000000000004">
      <c r="A393" s="3">
        <v>13</v>
      </c>
      <c r="B393" s="3">
        <v>18</v>
      </c>
      <c r="C393" s="2">
        <v>0.18169693841614701</v>
      </c>
      <c r="D393" s="2">
        <v>0.20384846339391899</v>
      </c>
      <c r="E393" s="2">
        <v>0.19822754461449599</v>
      </c>
      <c r="F393" s="2">
        <v>0.196226264434396</v>
      </c>
      <c r="G393" s="2">
        <v>0.183261398295159</v>
      </c>
    </row>
    <row r="394" spans="1:7" x14ac:dyDescent="0.55000000000000004">
      <c r="A394" s="3">
        <v>13</v>
      </c>
      <c r="B394" s="3">
        <v>19</v>
      </c>
      <c r="C394" s="2">
        <v>0.23143743787353799</v>
      </c>
      <c r="D394" s="2">
        <v>0.23591415150394199</v>
      </c>
      <c r="E394" s="2">
        <v>0.234741612985542</v>
      </c>
      <c r="F394" s="2">
        <v>0.22336417173515699</v>
      </c>
      <c r="G394" s="2">
        <v>0.20507718198607</v>
      </c>
    </row>
    <row r="395" spans="1:7" x14ac:dyDescent="0.55000000000000004">
      <c r="A395" s="3">
        <v>13</v>
      </c>
      <c r="B395" s="3">
        <v>20</v>
      </c>
      <c r="C395" s="2">
        <v>0.25106327263117201</v>
      </c>
      <c r="D395" s="2">
        <v>0.20798581708956301</v>
      </c>
      <c r="E395" s="2">
        <v>0.247203454985054</v>
      </c>
      <c r="F395" s="2">
        <v>0.23986377447617299</v>
      </c>
      <c r="G395" s="2">
        <v>0.23749613430490199</v>
      </c>
    </row>
    <row r="396" spans="1:7" x14ac:dyDescent="0.55000000000000004">
      <c r="A396" s="3">
        <v>13</v>
      </c>
      <c r="B396" s="3">
        <v>21</v>
      </c>
      <c r="C396" s="2">
        <v>0.14388833420215899</v>
      </c>
      <c r="D396" s="2">
        <v>0.14030815875340499</v>
      </c>
      <c r="E396" s="2">
        <v>0.13901973813014801</v>
      </c>
      <c r="F396" s="2">
        <v>0.12406235719910801</v>
      </c>
      <c r="G396" s="2">
        <v>0.136092695446239</v>
      </c>
    </row>
    <row r="397" spans="1:7" x14ac:dyDescent="0.55000000000000004">
      <c r="A397" s="3">
        <v>13</v>
      </c>
      <c r="B397" s="3">
        <v>22</v>
      </c>
      <c r="C397" s="2">
        <v>0.193732560288464</v>
      </c>
      <c r="D397" s="2">
        <v>0.171154027219873</v>
      </c>
      <c r="E397" s="2">
        <v>0.151123458209484</v>
      </c>
      <c r="F397" s="2">
        <v>0.16188842562921399</v>
      </c>
      <c r="G397" s="2">
        <v>0.20072645130151001</v>
      </c>
    </row>
    <row r="398" spans="1:7" x14ac:dyDescent="0.55000000000000004">
      <c r="A398" s="3">
        <v>13</v>
      </c>
      <c r="B398" s="3">
        <v>23</v>
      </c>
      <c r="C398" s="2">
        <v>0.36105960980260898</v>
      </c>
      <c r="D398" s="2">
        <v>0.29232545686489803</v>
      </c>
      <c r="E398" s="2">
        <v>0.31185662157920202</v>
      </c>
      <c r="F398" s="2">
        <v>0.26006751102157499</v>
      </c>
      <c r="G398" s="2">
        <v>0.23471877133961799</v>
      </c>
    </row>
    <row r="399" spans="1:7" x14ac:dyDescent="0.55000000000000004">
      <c r="A399" s="3">
        <v>13</v>
      </c>
      <c r="B399" s="3">
        <v>24</v>
      </c>
      <c r="C399" s="2">
        <v>0.173089134669176</v>
      </c>
      <c r="D399" s="2">
        <v>0.15313867377377</v>
      </c>
      <c r="E399" s="2">
        <v>0.13596126223223701</v>
      </c>
      <c r="F399" s="2">
        <v>0.12939143833185299</v>
      </c>
      <c r="G399" s="2">
        <v>0.12603282281217901</v>
      </c>
    </row>
    <row r="400" spans="1:7" x14ac:dyDescent="0.55000000000000004">
      <c r="A400" s="3">
        <v>13</v>
      </c>
      <c r="B400" s="3">
        <v>25</v>
      </c>
      <c r="C400" s="2">
        <v>0.198431120382177</v>
      </c>
      <c r="D400" s="2">
        <v>0.16482907369150501</v>
      </c>
      <c r="E400" s="2">
        <v>0.197269648687139</v>
      </c>
      <c r="F400" s="2">
        <v>0.19328860746940099</v>
      </c>
      <c r="G400" s="2">
        <v>0.17238206014028401</v>
      </c>
    </row>
    <row r="401" spans="1:7" x14ac:dyDescent="0.55000000000000004">
      <c r="A401" s="3">
        <v>13</v>
      </c>
      <c r="B401" s="3">
        <v>26</v>
      </c>
      <c r="C401" s="2">
        <v>0.26684261721911401</v>
      </c>
      <c r="D401" s="2">
        <v>0.27138233955830698</v>
      </c>
      <c r="E401" s="2">
        <v>0.26574397895428498</v>
      </c>
      <c r="F401" s="2">
        <v>0.26567970289917098</v>
      </c>
      <c r="G401" s="2">
        <v>0.27260399638096899</v>
      </c>
    </row>
    <row r="402" spans="1:7" x14ac:dyDescent="0.55000000000000004">
      <c r="A402" s="3">
        <v>13</v>
      </c>
      <c r="B402" s="3">
        <v>27</v>
      </c>
      <c r="C402" s="2">
        <v>0.19773855664109699</v>
      </c>
      <c r="D402" s="2">
        <v>0.19988019893079001</v>
      </c>
      <c r="E402" s="2">
        <v>0.18371516141812899</v>
      </c>
      <c r="F402" s="2">
        <v>0.17631271533342599</v>
      </c>
      <c r="G402" s="2">
        <v>0.161271230429989</v>
      </c>
    </row>
    <row r="403" spans="1:7" x14ac:dyDescent="0.55000000000000004">
      <c r="A403" s="3">
        <v>13</v>
      </c>
      <c r="B403" s="3">
        <v>28</v>
      </c>
      <c r="C403" s="2">
        <v>4.9953544295907398E-2</v>
      </c>
      <c r="D403" s="2">
        <v>6.3469109904469106E-2</v>
      </c>
      <c r="E403" s="2">
        <v>5.9301057204765903E-2</v>
      </c>
      <c r="F403" s="2">
        <v>5.7983001609290603E-2</v>
      </c>
      <c r="G403" s="2">
        <v>5.61103635053843E-2</v>
      </c>
    </row>
    <row r="404" spans="1:7" x14ac:dyDescent="0.55000000000000004">
      <c r="A404" s="3">
        <v>13</v>
      </c>
      <c r="B404" s="3">
        <v>29</v>
      </c>
      <c r="C404" s="2">
        <v>8.2389710449313203E-3</v>
      </c>
      <c r="D404" s="2">
        <v>-3.4281601464641397E-2</v>
      </c>
      <c r="E404" s="2">
        <v>-2.59997303218302E-2</v>
      </c>
      <c r="F404" s="2">
        <v>-2.0448369638874201E-2</v>
      </c>
      <c r="G404" s="2">
        <v>3.1411631920633502E-2</v>
      </c>
    </row>
    <row r="405" spans="1:7" x14ac:dyDescent="0.55000000000000004">
      <c r="A405" s="3">
        <v>13</v>
      </c>
      <c r="B405" s="3">
        <v>30</v>
      </c>
      <c r="C405" s="2">
        <v>7.1440221336188006E-2</v>
      </c>
      <c r="D405" s="2">
        <v>3.9593752062832402E-2</v>
      </c>
      <c r="E405" s="2">
        <v>3.2954800084125102E-2</v>
      </c>
      <c r="F405" s="2">
        <v>5.4605175950197801E-2</v>
      </c>
      <c r="G405" s="2">
        <v>4.0619452210054301E-2</v>
      </c>
    </row>
    <row r="406" spans="1:7" x14ac:dyDescent="0.55000000000000004">
      <c r="A406" s="3">
        <v>13</v>
      </c>
      <c r="B406" s="3">
        <v>31</v>
      </c>
      <c r="C406" s="2">
        <v>0.14903013024645101</v>
      </c>
      <c r="D406" s="2">
        <v>0.12015197713234101</v>
      </c>
      <c r="E406" s="2">
        <v>0.11063441013462599</v>
      </c>
      <c r="F406" s="2">
        <v>0.12573921098986299</v>
      </c>
      <c r="G406" s="2">
        <v>0.11739143183486</v>
      </c>
    </row>
    <row r="407" spans="1:7" x14ac:dyDescent="0.55000000000000004">
      <c r="A407" s="3">
        <v>14</v>
      </c>
      <c r="B407" s="3">
        <v>1</v>
      </c>
      <c r="C407" s="2">
        <v>0.245626548438866</v>
      </c>
      <c r="D407" s="2">
        <v>0.18854437116675299</v>
      </c>
      <c r="E407" s="2">
        <v>0.19937856362672701</v>
      </c>
      <c r="F407" s="2">
        <v>0.20131175846593399</v>
      </c>
      <c r="G407" s="2">
        <v>0.198584345628631</v>
      </c>
    </row>
    <row r="408" spans="1:7" x14ac:dyDescent="0.55000000000000004">
      <c r="A408" s="3">
        <v>14</v>
      </c>
      <c r="B408" s="3">
        <v>2</v>
      </c>
      <c r="C408" s="2">
        <v>-5.40661992986182E-3</v>
      </c>
      <c r="D408" s="2">
        <v>1.7357126617586201E-2</v>
      </c>
      <c r="E408" s="2">
        <v>0.26519118659836799</v>
      </c>
      <c r="F408" s="2">
        <v>-0.178983978364227</v>
      </c>
      <c r="G408" s="2">
        <v>-0.107859932680297</v>
      </c>
    </row>
    <row r="409" spans="1:7" x14ac:dyDescent="0.55000000000000004">
      <c r="A409" s="3">
        <v>14</v>
      </c>
      <c r="B409" s="3">
        <v>3</v>
      </c>
      <c r="C409" s="2">
        <v>0.122175499913199</v>
      </c>
      <c r="D409" s="2">
        <v>0.13822966601268</v>
      </c>
      <c r="E409" s="2">
        <v>0.13241748826984501</v>
      </c>
      <c r="F409" s="2">
        <v>0.105966707502366</v>
      </c>
      <c r="G409" s="2">
        <v>0.10220405931406</v>
      </c>
    </row>
    <row r="410" spans="1:7" x14ac:dyDescent="0.55000000000000004">
      <c r="A410" s="3">
        <v>14</v>
      </c>
      <c r="B410" s="3">
        <v>4</v>
      </c>
      <c r="C410" s="2">
        <v>0.132953207657283</v>
      </c>
      <c r="D410" s="2">
        <v>0.16818358166841299</v>
      </c>
      <c r="E410" s="2">
        <v>0.235712128915711</v>
      </c>
      <c r="F410" s="2">
        <v>5.2419703281088401E-2</v>
      </c>
      <c r="G410" s="2">
        <v>4.4244412155422998E-2</v>
      </c>
    </row>
    <row r="411" spans="1:7" x14ac:dyDescent="0.55000000000000004">
      <c r="A411" s="3">
        <v>14</v>
      </c>
      <c r="B411" s="3">
        <v>5</v>
      </c>
      <c r="C411" s="2">
        <v>-7.8514397676380895E-2</v>
      </c>
      <c r="D411" s="2">
        <v>6.02934409386892E-2</v>
      </c>
      <c r="E411" s="2">
        <v>0.142235375830297</v>
      </c>
      <c r="F411" s="2">
        <v>-6.1407135084786797E-2</v>
      </c>
      <c r="G411" s="2">
        <v>-7.5167166504956695E-2</v>
      </c>
    </row>
    <row r="412" spans="1:7" x14ac:dyDescent="0.55000000000000004">
      <c r="A412" s="3">
        <v>14</v>
      </c>
      <c r="B412" s="3">
        <v>6</v>
      </c>
      <c r="C412" s="2">
        <v>4.6454402635438298E-2</v>
      </c>
      <c r="D412" s="2">
        <v>0.107902594736506</v>
      </c>
      <c r="E412" s="2">
        <v>0.128795228289702</v>
      </c>
      <c r="F412" s="2">
        <v>5.8013827159539198E-2</v>
      </c>
      <c r="G412" s="2">
        <v>5.3794036167522701E-2</v>
      </c>
    </row>
    <row r="413" spans="1:7" x14ac:dyDescent="0.55000000000000004">
      <c r="A413" s="3">
        <v>14</v>
      </c>
      <c r="B413" s="3">
        <v>7</v>
      </c>
      <c r="C413" s="2">
        <v>0.130107803899432</v>
      </c>
      <c r="D413" s="2">
        <v>0.19084313329352701</v>
      </c>
      <c r="E413" s="2">
        <v>0.21728153459115401</v>
      </c>
      <c r="F413" s="2">
        <v>7.7414955748414394E-2</v>
      </c>
      <c r="G413" s="2">
        <v>7.6267371786431296E-2</v>
      </c>
    </row>
    <row r="414" spans="1:7" x14ac:dyDescent="0.55000000000000004">
      <c r="A414" s="3">
        <v>14</v>
      </c>
      <c r="B414" s="3">
        <v>8</v>
      </c>
      <c r="C414" s="2">
        <v>2.5880300593700702E-2</v>
      </c>
      <c r="D414" s="2">
        <v>0.106282908994402</v>
      </c>
      <c r="E414" s="2">
        <v>0.12208939088379001</v>
      </c>
      <c r="F414" s="2">
        <v>2.6067716473834302E-3</v>
      </c>
      <c r="G414" s="2">
        <v>-8.0098463232285404E-3</v>
      </c>
    </row>
    <row r="415" spans="1:7" x14ac:dyDescent="0.55000000000000004">
      <c r="A415" s="3">
        <v>14</v>
      </c>
      <c r="B415" s="3">
        <v>9</v>
      </c>
      <c r="C415" s="2">
        <v>0.10017581095285299</v>
      </c>
      <c r="D415" s="2">
        <v>0.118042808201217</v>
      </c>
      <c r="E415" s="2">
        <v>0.145203902057333</v>
      </c>
      <c r="F415" s="2">
        <v>7.6482148092160501E-2</v>
      </c>
      <c r="G415" s="2">
        <v>6.9382718326233203E-2</v>
      </c>
    </row>
    <row r="416" spans="1:7" x14ac:dyDescent="0.55000000000000004">
      <c r="A416" s="3">
        <v>14</v>
      </c>
      <c r="B416" s="3">
        <v>10</v>
      </c>
      <c r="C416" s="2">
        <v>0.127118598763867</v>
      </c>
      <c r="D416" s="2">
        <v>0.187312936779261</v>
      </c>
      <c r="E416" s="2">
        <v>0.225920727925843</v>
      </c>
      <c r="F416" s="2">
        <v>0.15042111225582799</v>
      </c>
      <c r="G416" s="2">
        <v>0.138420280569967</v>
      </c>
    </row>
    <row r="417" spans="1:7" x14ac:dyDescent="0.55000000000000004">
      <c r="A417" s="3">
        <v>14</v>
      </c>
      <c r="B417" s="3">
        <v>11</v>
      </c>
      <c r="C417" s="2">
        <v>0.146970339217632</v>
      </c>
      <c r="D417" s="2">
        <v>0.19943861558622999</v>
      </c>
      <c r="E417" s="2">
        <v>0.215407024700497</v>
      </c>
      <c r="F417" s="2">
        <v>0.107445660803166</v>
      </c>
      <c r="G417" s="2">
        <v>0.100214610942804</v>
      </c>
    </row>
    <row r="418" spans="1:7" x14ac:dyDescent="0.55000000000000004">
      <c r="A418" s="3">
        <v>14</v>
      </c>
      <c r="B418" s="3">
        <v>12</v>
      </c>
      <c r="C418" s="2">
        <v>0.139572731117689</v>
      </c>
      <c r="D418" s="2">
        <v>0.24260328298697101</v>
      </c>
      <c r="E418" s="2">
        <v>0.28223444376213402</v>
      </c>
      <c r="F418" s="2">
        <v>0.14025234289375199</v>
      </c>
      <c r="G418" s="2">
        <v>0.111004300654827</v>
      </c>
    </row>
    <row r="419" spans="1:7" x14ac:dyDescent="0.55000000000000004">
      <c r="A419" s="3">
        <v>14</v>
      </c>
      <c r="B419" s="3">
        <v>13</v>
      </c>
      <c r="C419" s="2">
        <v>0.15382139740491699</v>
      </c>
      <c r="D419" s="2">
        <v>0.21262988423902299</v>
      </c>
      <c r="E419" s="2">
        <v>0.26386510174550298</v>
      </c>
      <c r="F419" s="2">
        <v>-0.109686395172783</v>
      </c>
      <c r="G419" s="2">
        <v>-6.3537694730033206E-2</v>
      </c>
    </row>
    <row r="420" spans="1:7" x14ac:dyDescent="0.55000000000000004">
      <c r="A420" s="3">
        <v>14</v>
      </c>
      <c r="B420" s="3">
        <v>14</v>
      </c>
      <c r="C420" s="2">
        <v>0.11081058895580199</v>
      </c>
      <c r="D420" s="2">
        <v>0.16982051074373</v>
      </c>
      <c r="E420" s="2">
        <v>0.20778645854032499</v>
      </c>
      <c r="F420" s="2">
        <v>0.10327926275076001</v>
      </c>
      <c r="G420" s="2">
        <v>8.4158022475559105E-2</v>
      </c>
    </row>
    <row r="421" spans="1:7" x14ac:dyDescent="0.55000000000000004">
      <c r="A421" s="3">
        <v>14</v>
      </c>
      <c r="B421" s="3">
        <v>15</v>
      </c>
      <c r="C421" s="2">
        <v>2.6872482688907701E-2</v>
      </c>
      <c r="D421" s="2">
        <v>0.108809662064471</v>
      </c>
      <c r="E421" s="2">
        <v>0.13089501492025599</v>
      </c>
      <c r="F421" s="2">
        <v>-2.7897732514697599E-2</v>
      </c>
      <c r="G421" s="2">
        <v>-3.1075095289225401E-2</v>
      </c>
    </row>
    <row r="422" spans="1:7" x14ac:dyDescent="0.55000000000000004">
      <c r="A422" s="3">
        <v>14</v>
      </c>
      <c r="B422" s="3">
        <v>16</v>
      </c>
      <c r="C422" s="2">
        <v>0.13088818603541899</v>
      </c>
      <c r="D422" s="2">
        <v>0.161406073946992</v>
      </c>
      <c r="E422" s="2">
        <v>0.17157765642867301</v>
      </c>
      <c r="F422" s="2">
        <v>0.123947763549488</v>
      </c>
      <c r="G422" s="2">
        <v>0.108163169147712</v>
      </c>
    </row>
    <row r="423" spans="1:7" x14ac:dyDescent="0.55000000000000004">
      <c r="A423" s="3">
        <v>14</v>
      </c>
      <c r="B423" s="3">
        <v>17</v>
      </c>
      <c r="C423" s="2">
        <v>-3.67681506737227E-3</v>
      </c>
      <c r="D423" s="2">
        <v>5.1307900536251103E-2</v>
      </c>
      <c r="E423" s="2">
        <v>7.6340822659385604E-2</v>
      </c>
      <c r="F423" s="2">
        <v>5.7415808103933499E-2</v>
      </c>
      <c r="G423" s="2">
        <v>3.3082580557555599E-2</v>
      </c>
    </row>
    <row r="424" spans="1:7" x14ac:dyDescent="0.55000000000000004">
      <c r="A424" s="3">
        <v>14</v>
      </c>
      <c r="B424" s="3">
        <v>18</v>
      </c>
      <c r="C424" s="2">
        <v>9.5119229134202898E-2</v>
      </c>
      <c r="D424" s="2">
        <v>4.1463687780913402E-2</v>
      </c>
      <c r="E424" s="2">
        <v>5.0644076153119499E-2</v>
      </c>
      <c r="F424" s="2">
        <v>3.87015070476684E-2</v>
      </c>
      <c r="G424" s="2">
        <v>8.5238958966368697E-2</v>
      </c>
    </row>
    <row r="425" spans="1:7" x14ac:dyDescent="0.55000000000000004">
      <c r="A425" s="3">
        <v>14</v>
      </c>
      <c r="B425" s="3">
        <v>19</v>
      </c>
      <c r="C425" s="2">
        <v>8.8094001359184701E-2</v>
      </c>
      <c r="D425" s="2">
        <v>0.12439743965392799</v>
      </c>
      <c r="E425" s="2">
        <v>0.122753847626831</v>
      </c>
      <c r="F425" s="2">
        <v>0.12174328566899099</v>
      </c>
      <c r="G425" s="2">
        <v>0.102734763501299</v>
      </c>
    </row>
    <row r="426" spans="1:7" x14ac:dyDescent="0.55000000000000004">
      <c r="A426" s="3">
        <v>14</v>
      </c>
      <c r="B426" s="3">
        <v>20</v>
      </c>
      <c r="C426" s="2">
        <v>7.1215179069990003E-2</v>
      </c>
      <c r="D426" s="2">
        <v>7.9850009565791899E-2</v>
      </c>
      <c r="E426" s="2">
        <v>8.1472971566750998E-2</v>
      </c>
      <c r="F426" s="2">
        <v>8.5696955113259796E-2</v>
      </c>
      <c r="G426" s="2">
        <v>6.40872491417772E-2</v>
      </c>
    </row>
    <row r="427" spans="1:7" x14ac:dyDescent="0.55000000000000004">
      <c r="A427" s="3">
        <v>14</v>
      </c>
      <c r="B427" s="3">
        <v>21</v>
      </c>
      <c r="C427" s="2">
        <v>3.4383436369327003E-2</v>
      </c>
      <c r="D427" s="2">
        <v>-5.2752349673865799E-3</v>
      </c>
      <c r="E427" s="2">
        <v>5.0985599149477E-2</v>
      </c>
      <c r="F427" s="2">
        <v>6.5766521789612398E-2</v>
      </c>
      <c r="G427" s="2">
        <v>2.5509056026373801E-2</v>
      </c>
    </row>
    <row r="428" spans="1:7" x14ac:dyDescent="0.55000000000000004">
      <c r="A428" s="3">
        <v>14</v>
      </c>
      <c r="B428" s="3">
        <v>22</v>
      </c>
      <c r="C428" s="2">
        <v>7.9113682326150195E-2</v>
      </c>
      <c r="D428" s="2">
        <v>4.6763793476396497E-2</v>
      </c>
      <c r="E428" s="2">
        <v>5.2267974766831503E-2</v>
      </c>
      <c r="F428" s="2">
        <v>5.98800723604467E-2</v>
      </c>
      <c r="G428" s="2">
        <v>0.119499583525325</v>
      </c>
    </row>
    <row r="429" spans="1:7" x14ac:dyDescent="0.55000000000000004">
      <c r="A429" s="3">
        <v>14</v>
      </c>
      <c r="B429" s="3">
        <v>23</v>
      </c>
      <c r="C429" s="2">
        <v>8.9911140206814899E-2</v>
      </c>
      <c r="D429" s="2">
        <v>0.160825790341179</v>
      </c>
      <c r="E429" s="2">
        <v>0.21831353099210399</v>
      </c>
      <c r="F429" s="2">
        <v>2.0618286888106199E-2</v>
      </c>
      <c r="G429" s="2">
        <v>3.5440228216016702E-2</v>
      </c>
    </row>
    <row r="430" spans="1:7" x14ac:dyDescent="0.55000000000000004">
      <c r="A430" s="3">
        <v>14</v>
      </c>
      <c r="B430" s="3">
        <v>24</v>
      </c>
      <c r="C430" s="2">
        <v>7.5403784625236003E-2</v>
      </c>
      <c r="D430" s="2">
        <v>0.16227213226611201</v>
      </c>
      <c r="E430" s="2">
        <v>0.13224561817835601</v>
      </c>
      <c r="F430" s="2">
        <v>7.8442220548382596E-2</v>
      </c>
      <c r="G430" s="2">
        <v>8.3808502535544199E-2</v>
      </c>
    </row>
    <row r="431" spans="1:7" x14ac:dyDescent="0.55000000000000004">
      <c r="A431" s="3">
        <v>14</v>
      </c>
      <c r="B431" s="3">
        <v>25</v>
      </c>
      <c r="C431" s="2">
        <v>-3.6265844032512103E-2</v>
      </c>
      <c r="D431" s="2">
        <v>-6.3834420455443103E-2</v>
      </c>
      <c r="E431" s="2">
        <v>7.8022258648031704E-3</v>
      </c>
      <c r="F431" s="2">
        <v>-2.5177280627043601E-2</v>
      </c>
      <c r="G431" s="2">
        <v>1.44075722032124E-2</v>
      </c>
    </row>
    <row r="432" spans="1:7" x14ac:dyDescent="0.55000000000000004">
      <c r="A432" s="3">
        <v>14</v>
      </c>
      <c r="B432" s="3">
        <v>26</v>
      </c>
      <c r="C432" s="2">
        <v>0.10519077252895</v>
      </c>
      <c r="D432" s="2">
        <v>0.15663281354210801</v>
      </c>
      <c r="E432" s="2">
        <v>0.142773652460498</v>
      </c>
      <c r="F432" s="2">
        <v>0.12838837747891901</v>
      </c>
      <c r="G432" s="2">
        <v>8.6592171844517701E-2</v>
      </c>
    </row>
    <row r="433" spans="1:7" x14ac:dyDescent="0.55000000000000004">
      <c r="A433" s="3">
        <v>14</v>
      </c>
      <c r="B433" s="3">
        <v>27</v>
      </c>
      <c r="C433" s="2">
        <v>0.17251316453744001</v>
      </c>
      <c r="D433" s="2">
        <v>0.174825184097672</v>
      </c>
      <c r="E433" s="2">
        <v>0.18766992459020199</v>
      </c>
      <c r="F433" s="2">
        <v>0.19395746156395</v>
      </c>
      <c r="G433" s="2">
        <v>0.18040240116168399</v>
      </c>
    </row>
    <row r="434" spans="1:7" x14ac:dyDescent="0.55000000000000004">
      <c r="A434" s="3">
        <v>14</v>
      </c>
      <c r="B434" s="3">
        <v>28</v>
      </c>
      <c r="C434" s="2">
        <v>3.6826861269521102E-2</v>
      </c>
      <c r="D434" s="2">
        <v>1.4564104307518901E-2</v>
      </c>
      <c r="E434" s="2">
        <v>3.6559982732616E-2</v>
      </c>
      <c r="F434" s="2">
        <v>4.2168622875294E-2</v>
      </c>
      <c r="G434" s="2">
        <v>4.16986704963382E-2</v>
      </c>
    </row>
    <row r="435" spans="1:7" x14ac:dyDescent="0.55000000000000004">
      <c r="A435" s="3">
        <v>14</v>
      </c>
      <c r="B435" s="3">
        <v>29</v>
      </c>
      <c r="C435" s="2">
        <v>-4.2915379845460698E-2</v>
      </c>
      <c r="D435" s="2">
        <v>-5.0986474253288602E-2</v>
      </c>
      <c r="E435" s="2">
        <v>-7.1004776638185996E-2</v>
      </c>
      <c r="F435" s="2">
        <v>-5.8605077919090101E-2</v>
      </c>
      <c r="G435" s="2">
        <v>-5.84686264019674E-2</v>
      </c>
    </row>
    <row r="436" spans="1:7" x14ac:dyDescent="0.55000000000000004">
      <c r="A436" s="3">
        <v>14</v>
      </c>
      <c r="B436" s="3">
        <v>30</v>
      </c>
      <c r="C436" s="2">
        <v>-3.08589774090622E-2</v>
      </c>
      <c r="D436" s="2">
        <v>-9.9942202675895597E-3</v>
      </c>
      <c r="E436" s="2">
        <v>1.9684368153271702E-2</v>
      </c>
      <c r="F436" s="2">
        <v>2.7261546463268598E-3</v>
      </c>
      <c r="G436" s="2">
        <v>1.7634320518400599E-2</v>
      </c>
    </row>
    <row r="437" spans="1:7" x14ac:dyDescent="0.55000000000000004">
      <c r="A437" s="3">
        <v>14</v>
      </c>
      <c r="B437" s="3">
        <v>31</v>
      </c>
      <c r="C437" s="2">
        <v>6.1744093514032997E-2</v>
      </c>
      <c r="D437" s="2">
        <v>2.5121126887227101E-2</v>
      </c>
      <c r="E437" s="2">
        <v>4.9388741242184502E-2</v>
      </c>
      <c r="F437" s="2">
        <v>3.5750248125417501E-2</v>
      </c>
      <c r="G437" s="2">
        <v>4.0406719989966901E-2</v>
      </c>
    </row>
    <row r="438" spans="1:7" x14ac:dyDescent="0.55000000000000004">
      <c r="A438" s="3">
        <v>15</v>
      </c>
      <c r="B438" s="3">
        <v>1</v>
      </c>
      <c r="C438" s="2">
        <v>0.108939921054717</v>
      </c>
      <c r="D438" s="2">
        <v>9.8112729401622106E-2</v>
      </c>
      <c r="E438" s="2">
        <v>0.106305602805701</v>
      </c>
      <c r="F438" s="2">
        <v>9.7107161058984301E-2</v>
      </c>
      <c r="G438" s="2">
        <v>9.6719724783436795E-2</v>
      </c>
    </row>
    <row r="439" spans="1:7" x14ac:dyDescent="0.55000000000000004">
      <c r="A439" s="3">
        <v>15</v>
      </c>
      <c r="B439" s="3">
        <v>2</v>
      </c>
      <c r="C439" s="2">
        <v>-0.46256884414126198</v>
      </c>
      <c r="D439" s="2">
        <v>-0.17772959099410701</v>
      </c>
      <c r="E439" s="2">
        <v>-2.8890677296739699E-2</v>
      </c>
      <c r="F439" s="2">
        <v>-0.622478515656961</v>
      </c>
      <c r="G439" s="2">
        <v>-0.68348891399532496</v>
      </c>
    </row>
    <row r="440" spans="1:7" x14ac:dyDescent="0.55000000000000004">
      <c r="A440" s="3">
        <v>15</v>
      </c>
      <c r="B440" s="3">
        <v>3</v>
      </c>
      <c r="C440" s="2">
        <v>9.1391187232143997E-2</v>
      </c>
      <c r="D440" s="2">
        <v>8.2983661398310801E-2</v>
      </c>
      <c r="E440" s="2">
        <v>8.1598031419307201E-2</v>
      </c>
      <c r="F440" s="2">
        <v>8.4912565868013795E-2</v>
      </c>
      <c r="G440" s="2">
        <v>7.9948512010001693E-2</v>
      </c>
    </row>
    <row r="441" spans="1:7" x14ac:dyDescent="0.55000000000000004">
      <c r="A441" s="3">
        <v>15</v>
      </c>
      <c r="B441" s="3">
        <v>4</v>
      </c>
      <c r="C441" s="2">
        <v>4.0577854932204397E-3</v>
      </c>
      <c r="D441" s="2">
        <v>8.6390162049353098E-2</v>
      </c>
      <c r="E441" s="2">
        <v>0.106843734397572</v>
      </c>
      <c r="F441" s="2">
        <v>-2.6595822548364099E-2</v>
      </c>
      <c r="G441" s="2">
        <v>-2.3790657564975198E-2</v>
      </c>
    </row>
    <row r="442" spans="1:7" x14ac:dyDescent="0.55000000000000004">
      <c r="A442" s="3">
        <v>15</v>
      </c>
      <c r="B442" s="3">
        <v>5</v>
      </c>
      <c r="C442" s="2">
        <v>-0.10433192119658</v>
      </c>
      <c r="D442" s="2">
        <v>5.7454366291946397E-2</v>
      </c>
      <c r="E442" s="2">
        <v>0.10228850934347</v>
      </c>
      <c r="F442" s="2">
        <v>-3.2759109456600398E-2</v>
      </c>
      <c r="G442" s="2">
        <v>-2.2474659926357301E-2</v>
      </c>
    </row>
    <row r="443" spans="1:7" x14ac:dyDescent="0.55000000000000004">
      <c r="A443" s="3">
        <v>15</v>
      </c>
      <c r="B443" s="3">
        <v>6</v>
      </c>
      <c r="C443" s="2">
        <v>-1.1265287302437701E-3</v>
      </c>
      <c r="D443" s="2">
        <v>2.59954782464474E-2</v>
      </c>
      <c r="E443" s="2">
        <v>6.02785729349564E-2</v>
      </c>
      <c r="F443" s="2">
        <v>-3.3969836126995201E-3</v>
      </c>
      <c r="G443" s="2">
        <v>-9.52568723919495E-3</v>
      </c>
    </row>
    <row r="444" spans="1:7" x14ac:dyDescent="0.55000000000000004">
      <c r="A444" s="3">
        <v>15</v>
      </c>
      <c r="B444" s="3">
        <v>7</v>
      </c>
      <c r="C444" s="2">
        <v>2.7199446389141398E-2</v>
      </c>
      <c r="D444" s="2">
        <v>4.70994680799477E-2</v>
      </c>
      <c r="E444" s="2">
        <v>6.4280745474852893E-2</v>
      </c>
      <c r="F444" s="2">
        <v>5.5512153042480998E-3</v>
      </c>
      <c r="G444" s="2">
        <v>-5.7314264349581897E-3</v>
      </c>
    </row>
    <row r="445" spans="1:7" x14ac:dyDescent="0.55000000000000004">
      <c r="A445" s="3">
        <v>15</v>
      </c>
      <c r="B445" s="3">
        <v>8</v>
      </c>
      <c r="C445" s="2">
        <v>-2.23574688527464E-2</v>
      </c>
      <c r="D445" s="2">
        <v>4.3316497054098499E-2</v>
      </c>
      <c r="E445" s="2">
        <v>5.9736045559547098E-2</v>
      </c>
      <c r="F445" s="2">
        <v>-2.3110007996768898E-2</v>
      </c>
      <c r="G445" s="2">
        <v>-2.67843471023088E-2</v>
      </c>
    </row>
    <row r="446" spans="1:7" x14ac:dyDescent="0.55000000000000004">
      <c r="A446" s="3">
        <v>15</v>
      </c>
      <c r="B446" s="3">
        <v>9</v>
      </c>
      <c r="C446" s="2">
        <v>-1.03214527082753E-2</v>
      </c>
      <c r="D446" s="2">
        <v>2.0867811002781799E-2</v>
      </c>
      <c r="E446" s="2">
        <v>4.9470062897177397E-2</v>
      </c>
      <c r="F446" s="2">
        <v>1.41324226921413E-3</v>
      </c>
      <c r="G446" s="2">
        <v>-6.3111414098284699E-3</v>
      </c>
    </row>
    <row r="447" spans="1:7" x14ac:dyDescent="0.55000000000000004">
      <c r="A447" s="3">
        <v>15</v>
      </c>
      <c r="B447" s="3">
        <v>10</v>
      </c>
      <c r="C447" s="2">
        <v>2.2942257797397399E-2</v>
      </c>
      <c r="D447" s="2">
        <v>4.5462252208139403E-2</v>
      </c>
      <c r="E447" s="2">
        <v>5.3997911372480202E-2</v>
      </c>
      <c r="F447" s="2">
        <v>1.2510901910307201E-2</v>
      </c>
      <c r="G447" s="2">
        <v>8.7289680043496406E-3</v>
      </c>
    </row>
    <row r="448" spans="1:7" x14ac:dyDescent="0.55000000000000004">
      <c r="A448" s="3">
        <v>15</v>
      </c>
      <c r="B448" s="3">
        <v>11</v>
      </c>
      <c r="C448" s="2">
        <v>-2.2563178926605101E-2</v>
      </c>
      <c r="D448" s="2">
        <v>-4.2249559501944499E-3</v>
      </c>
      <c r="E448" s="2">
        <v>2.66400559555094E-2</v>
      </c>
      <c r="F448" s="2">
        <v>-3.2207031262731098E-2</v>
      </c>
      <c r="G448" s="2">
        <v>-3.4716245085453297E-2</v>
      </c>
    </row>
    <row r="449" spans="1:7" x14ac:dyDescent="0.55000000000000004">
      <c r="A449" s="3">
        <v>15</v>
      </c>
      <c r="B449" s="3">
        <v>12</v>
      </c>
      <c r="C449" s="2">
        <v>-7.8482998842500706E-2</v>
      </c>
      <c r="D449" s="2">
        <v>1.0430133005493201E-2</v>
      </c>
      <c r="E449" s="2">
        <v>6.90721789886726E-2</v>
      </c>
      <c r="F449" s="2">
        <v>-2.5102523058953899E-2</v>
      </c>
      <c r="G449" s="2">
        <v>-3.0451544431411699E-2</v>
      </c>
    </row>
    <row r="450" spans="1:7" x14ac:dyDescent="0.55000000000000004">
      <c r="A450" s="3">
        <v>15</v>
      </c>
      <c r="B450" s="3">
        <v>13</v>
      </c>
      <c r="C450" s="2">
        <v>-0.21519104737761899</v>
      </c>
      <c r="D450" s="2">
        <v>-0.26136281420413199</v>
      </c>
      <c r="E450" s="2">
        <v>-0.11429731912501299</v>
      </c>
      <c r="F450" s="2">
        <v>-0.48244935676649697</v>
      </c>
      <c r="G450" s="2">
        <v>-0.48175837821088702</v>
      </c>
    </row>
    <row r="451" spans="1:7" x14ac:dyDescent="0.55000000000000004">
      <c r="A451" s="3">
        <v>15</v>
      </c>
      <c r="B451" s="3">
        <v>14</v>
      </c>
      <c r="C451" s="2">
        <v>-5.8310874602101298E-2</v>
      </c>
      <c r="D451" s="2">
        <v>-1.25888705398557E-2</v>
      </c>
      <c r="E451" s="2">
        <v>5.7271221381680101E-2</v>
      </c>
      <c r="F451" s="2">
        <v>-2.0040496417048099E-2</v>
      </c>
      <c r="G451" s="2">
        <v>-2.98378651666143E-2</v>
      </c>
    </row>
    <row r="452" spans="1:7" x14ac:dyDescent="0.55000000000000004">
      <c r="A452" s="3">
        <v>15</v>
      </c>
      <c r="B452" s="3">
        <v>15</v>
      </c>
      <c r="C452" s="2">
        <v>1.35267740785705E-4</v>
      </c>
      <c r="D452" s="2">
        <v>5.8008578428373002E-2</v>
      </c>
      <c r="E452" s="2">
        <v>0.10447916504704</v>
      </c>
      <c r="F452" s="2">
        <v>-1.9715622374630901E-2</v>
      </c>
      <c r="G452" s="2">
        <v>-1.9810380511154298E-2</v>
      </c>
    </row>
    <row r="453" spans="1:7" x14ac:dyDescent="0.55000000000000004">
      <c r="A453" s="3">
        <v>15</v>
      </c>
      <c r="B453" s="3">
        <v>16</v>
      </c>
      <c r="C453" s="2">
        <v>4.0300044609768403E-2</v>
      </c>
      <c r="D453" s="2">
        <v>6.9100116574732501E-2</v>
      </c>
      <c r="E453" s="2">
        <v>7.4850165425357398E-2</v>
      </c>
      <c r="F453" s="2">
        <v>4.9830763369667297E-2</v>
      </c>
      <c r="G453" s="2">
        <v>5.2252081267675603E-2</v>
      </c>
    </row>
    <row r="454" spans="1:7" x14ac:dyDescent="0.55000000000000004">
      <c r="A454" s="3">
        <v>15</v>
      </c>
      <c r="B454" s="3">
        <v>17</v>
      </c>
      <c r="C454" s="2">
        <v>3.9251071939294703E-3</v>
      </c>
      <c r="D454" s="2">
        <v>4.32006128306857E-2</v>
      </c>
      <c r="E454" s="2">
        <v>2.7532791662200001E-2</v>
      </c>
      <c r="F454" s="2">
        <v>1.15261418788882E-2</v>
      </c>
      <c r="G454" s="2">
        <v>6.11984606174008E-2</v>
      </c>
    </row>
    <row r="455" spans="1:7" x14ac:dyDescent="0.55000000000000004">
      <c r="A455" s="3">
        <v>15</v>
      </c>
      <c r="B455" s="3">
        <v>18</v>
      </c>
      <c r="C455" s="2">
        <v>6.4476058880187301E-2</v>
      </c>
      <c r="D455" s="2">
        <v>8.0751289110421703E-2</v>
      </c>
      <c r="E455" s="2">
        <v>3.1066384233947499E-2</v>
      </c>
      <c r="F455" s="2">
        <v>5.13301933369157E-2</v>
      </c>
      <c r="G455" s="2">
        <v>5.7965620726504602E-2</v>
      </c>
    </row>
    <row r="456" spans="1:7" x14ac:dyDescent="0.55000000000000004">
      <c r="A456" s="3">
        <v>15</v>
      </c>
      <c r="B456" s="3">
        <v>19</v>
      </c>
      <c r="C456" s="2">
        <v>4.60506266148357E-2</v>
      </c>
      <c r="D456" s="2">
        <v>5.3586601367976501E-2</v>
      </c>
      <c r="E456" s="2">
        <v>3.0737139452761401E-2</v>
      </c>
      <c r="F456" s="2">
        <v>4.9417893878006297E-2</v>
      </c>
      <c r="G456" s="2">
        <v>4.3384395940958803E-2</v>
      </c>
    </row>
    <row r="457" spans="1:7" x14ac:dyDescent="0.55000000000000004">
      <c r="A457" s="3">
        <v>15</v>
      </c>
      <c r="B457" s="3">
        <v>20</v>
      </c>
      <c r="C457" s="2">
        <v>6.5496381403705006E-2</v>
      </c>
      <c r="D457" s="2">
        <v>7.9961557698888103E-2</v>
      </c>
      <c r="E457" s="2">
        <v>2.3170129956783501E-2</v>
      </c>
      <c r="F457" s="2">
        <v>5.0904362775486503E-2</v>
      </c>
      <c r="G457" s="2">
        <v>3.6290353804485302E-2</v>
      </c>
    </row>
    <row r="458" spans="1:7" x14ac:dyDescent="0.55000000000000004">
      <c r="A458" s="3">
        <v>15</v>
      </c>
      <c r="B458" s="3">
        <v>21</v>
      </c>
      <c r="C458" s="2">
        <v>2.53620242280609E-2</v>
      </c>
      <c r="D458" s="2">
        <v>-6.2008021548292103E-3</v>
      </c>
      <c r="E458" s="2">
        <v>3.62390840791397E-2</v>
      </c>
      <c r="F458" s="2">
        <v>3.6361635138830603E-2</v>
      </c>
      <c r="G458" s="2">
        <v>1.5142466829605499E-2</v>
      </c>
    </row>
    <row r="459" spans="1:7" x14ac:dyDescent="0.55000000000000004">
      <c r="A459" s="3">
        <v>15</v>
      </c>
      <c r="B459" s="3">
        <v>22</v>
      </c>
      <c r="C459" s="2">
        <v>0.101425978891529</v>
      </c>
      <c r="D459" s="2">
        <v>8.1438023451630703E-2</v>
      </c>
      <c r="E459" s="2">
        <v>8.7936189623387007E-2</v>
      </c>
      <c r="F459" s="2">
        <v>0.118075070874953</v>
      </c>
      <c r="G459" s="2">
        <v>3.5437879632864502E-2</v>
      </c>
    </row>
    <row r="460" spans="1:7" x14ac:dyDescent="0.55000000000000004">
      <c r="A460" s="3">
        <v>15</v>
      </c>
      <c r="B460" s="3">
        <v>23</v>
      </c>
      <c r="C460" s="2">
        <v>6.8401500751779601E-2</v>
      </c>
      <c r="D460" s="2">
        <v>9.7951952125964303E-2</v>
      </c>
      <c r="E460" s="2">
        <v>0.112935518397278</v>
      </c>
      <c r="F460" s="2">
        <v>3.2281294882938199E-4</v>
      </c>
      <c r="G460" s="2">
        <v>8.5624960469099197E-3</v>
      </c>
    </row>
    <row r="461" spans="1:7" x14ac:dyDescent="0.55000000000000004">
      <c r="A461" s="3">
        <v>15</v>
      </c>
      <c r="B461" s="3">
        <v>24</v>
      </c>
      <c r="C461" s="2">
        <v>5.06506759631059E-2</v>
      </c>
      <c r="D461" s="2">
        <v>7.0175156312181894E-2</v>
      </c>
      <c r="E461" s="2">
        <v>8.6518465358096402E-2</v>
      </c>
      <c r="F461" s="2">
        <v>7.6537738379569606E-2</v>
      </c>
      <c r="G461" s="2">
        <v>6.8525966498377194E-2</v>
      </c>
    </row>
    <row r="462" spans="1:7" x14ac:dyDescent="0.55000000000000004">
      <c r="A462" s="3">
        <v>15</v>
      </c>
      <c r="B462" s="3">
        <v>25</v>
      </c>
      <c r="C462" s="2">
        <v>4.39384203636509E-2</v>
      </c>
      <c r="D462" s="2">
        <v>9.7899087769931798E-3</v>
      </c>
      <c r="E462" s="2">
        <v>5.2052270784879999E-2</v>
      </c>
      <c r="F462" s="2">
        <v>5.9596444038374698E-2</v>
      </c>
      <c r="G462" s="2">
        <v>7.6467324742330298E-2</v>
      </c>
    </row>
    <row r="463" spans="1:7" x14ac:dyDescent="0.55000000000000004">
      <c r="A463" s="3">
        <v>15</v>
      </c>
      <c r="B463" s="3">
        <v>26</v>
      </c>
      <c r="C463" s="2">
        <v>-6.2268636028360198E-2</v>
      </c>
      <c r="D463" s="2">
        <v>6.5870006309680595E-2</v>
      </c>
      <c r="E463" s="2">
        <v>0.103464271518642</v>
      </c>
      <c r="F463" s="2">
        <v>0.133386359078323</v>
      </c>
      <c r="G463" s="2">
        <v>9.6265820770041796E-2</v>
      </c>
    </row>
    <row r="464" spans="1:7" x14ac:dyDescent="0.55000000000000004">
      <c r="A464" s="3">
        <v>15</v>
      </c>
      <c r="B464" s="3">
        <v>27</v>
      </c>
      <c r="C464" s="2">
        <v>3.1872292368187498E-2</v>
      </c>
      <c r="D464" s="2">
        <v>5.6000617212294101E-2</v>
      </c>
      <c r="E464" s="2">
        <v>-1.9060323336238201E-4</v>
      </c>
      <c r="F464" s="2">
        <v>3.5079399403910902E-2</v>
      </c>
      <c r="G464" s="2">
        <v>5.84033071675212E-2</v>
      </c>
    </row>
    <row r="465" spans="1:7" x14ac:dyDescent="0.55000000000000004">
      <c r="A465" s="3">
        <v>15</v>
      </c>
      <c r="B465" s="3">
        <v>28</v>
      </c>
      <c r="C465" s="2">
        <v>2.2637241594091199E-2</v>
      </c>
      <c r="D465" s="2">
        <v>3.1283904758468303E-2</v>
      </c>
      <c r="E465" s="2">
        <v>3.6654170767639799E-2</v>
      </c>
      <c r="F465" s="2">
        <v>4.0401598673776101E-2</v>
      </c>
      <c r="G465" s="2">
        <v>4.1410760132770001E-2</v>
      </c>
    </row>
    <row r="466" spans="1:7" x14ac:dyDescent="0.55000000000000004">
      <c r="A466" s="3">
        <v>15</v>
      </c>
      <c r="B466" s="3">
        <v>29</v>
      </c>
      <c r="C466" s="2">
        <v>-1.7316960768436002E-2</v>
      </c>
      <c r="D466" s="2">
        <v>1.1078913929922799E-2</v>
      </c>
      <c r="E466" s="2">
        <v>1.72433145377438E-2</v>
      </c>
      <c r="F466" s="2">
        <v>4.4680635193281297E-2</v>
      </c>
      <c r="G466" s="2">
        <v>4.4773673812520398E-2</v>
      </c>
    </row>
    <row r="467" spans="1:7" x14ac:dyDescent="0.55000000000000004">
      <c r="A467" s="3">
        <v>15</v>
      </c>
      <c r="B467" s="3">
        <v>30</v>
      </c>
      <c r="C467" s="2">
        <v>-2.3776069484118499E-3</v>
      </c>
      <c r="D467" s="2">
        <v>7.5522635471848296E-3</v>
      </c>
      <c r="E467" s="2">
        <v>-1.37773374622677E-2</v>
      </c>
      <c r="F467" s="2">
        <v>2.9060754851134601E-2</v>
      </c>
      <c r="G467" s="2">
        <v>1.35837234562426E-2</v>
      </c>
    </row>
    <row r="468" spans="1:7" x14ac:dyDescent="0.55000000000000004">
      <c r="A468" s="3">
        <v>15</v>
      </c>
      <c r="B468" s="3">
        <v>31</v>
      </c>
      <c r="C468" s="2">
        <v>2.6977088619813301E-2</v>
      </c>
      <c r="D468" s="2">
        <v>2.9960465222978801E-2</v>
      </c>
      <c r="E468" s="2">
        <v>2.92946314854934E-2</v>
      </c>
      <c r="F468" s="2">
        <v>1.3909156793544999E-2</v>
      </c>
      <c r="G468" s="2">
        <v>8.0492824624038804E-3</v>
      </c>
    </row>
    <row r="469" spans="1:7" x14ac:dyDescent="0.55000000000000004">
      <c r="A469" s="3">
        <v>16</v>
      </c>
      <c r="B469" s="3">
        <v>1</v>
      </c>
      <c r="C469" s="2">
        <v>0.36628220891858598</v>
      </c>
      <c r="D469" s="2">
        <v>0.30683041574705</v>
      </c>
      <c r="E469" s="2">
        <v>0.26623120552041801</v>
      </c>
      <c r="F469" s="2">
        <v>0.304599492566346</v>
      </c>
      <c r="G469" s="2">
        <v>0.30294086833192302</v>
      </c>
    </row>
    <row r="470" spans="1:7" x14ac:dyDescent="0.55000000000000004">
      <c r="A470" s="3">
        <v>16</v>
      </c>
      <c r="B470" s="3">
        <v>2</v>
      </c>
      <c r="C470" s="2">
        <v>-5.8821702644257901E-2</v>
      </c>
      <c r="D470" s="2">
        <v>9.5241212406695905E-2</v>
      </c>
      <c r="E470" s="2">
        <v>0.48554880120499699</v>
      </c>
      <c r="F470" s="2">
        <v>0.54603476829247599</v>
      </c>
      <c r="G470" s="2">
        <v>0.51774993127410995</v>
      </c>
    </row>
    <row r="471" spans="1:7" x14ac:dyDescent="0.55000000000000004">
      <c r="A471" s="3">
        <v>16</v>
      </c>
      <c r="B471" s="3">
        <v>3</v>
      </c>
      <c r="C471" s="2">
        <v>9.85554785876918E-2</v>
      </c>
      <c r="D471" s="2">
        <v>9.7313533031972405E-2</v>
      </c>
      <c r="E471" s="2">
        <v>9.4649815328102196E-2</v>
      </c>
      <c r="F471" s="2">
        <v>0.144314577613048</v>
      </c>
      <c r="G471" s="2">
        <v>0.14377332720392999</v>
      </c>
    </row>
    <row r="472" spans="1:7" x14ac:dyDescent="0.55000000000000004">
      <c r="A472" s="3">
        <v>16</v>
      </c>
      <c r="B472" s="3">
        <v>4</v>
      </c>
      <c r="C472" s="2">
        <v>0.15582928588055101</v>
      </c>
      <c r="D472" s="2">
        <v>0.234258195861832</v>
      </c>
      <c r="E472" s="2">
        <v>0.24095094391176999</v>
      </c>
      <c r="F472" s="2">
        <v>0.129935271629427</v>
      </c>
      <c r="G472" s="2">
        <v>0.136674258912102</v>
      </c>
    </row>
    <row r="473" spans="1:7" x14ac:dyDescent="0.55000000000000004">
      <c r="A473" s="3">
        <v>16</v>
      </c>
      <c r="B473" s="3">
        <v>5</v>
      </c>
      <c r="C473" s="2">
        <v>-1.8629716929952401E-2</v>
      </c>
      <c r="D473" s="2">
        <v>4.6711222983603598E-2</v>
      </c>
      <c r="E473" s="2">
        <v>0.11232019626475</v>
      </c>
      <c r="F473" s="2">
        <v>4.1381451522950804E-3</v>
      </c>
      <c r="G473" s="2">
        <v>1.5700497701237399E-2</v>
      </c>
    </row>
    <row r="474" spans="1:7" x14ac:dyDescent="0.55000000000000004">
      <c r="A474" s="3">
        <v>16</v>
      </c>
      <c r="B474" s="3">
        <v>6</v>
      </c>
      <c r="C474" s="2">
        <v>-1.60691539238388E-2</v>
      </c>
      <c r="D474" s="2">
        <v>1.37203257721875E-2</v>
      </c>
      <c r="E474" s="2">
        <v>2.4134479903736801E-2</v>
      </c>
      <c r="F474" s="2">
        <v>-2.8185385249964601E-2</v>
      </c>
      <c r="G474" s="2">
        <v>-3.3111069158430498E-2</v>
      </c>
    </row>
    <row r="475" spans="1:7" x14ac:dyDescent="0.55000000000000004">
      <c r="A475" s="3">
        <v>16</v>
      </c>
      <c r="B475" s="3">
        <v>7</v>
      </c>
      <c r="C475" s="2">
        <v>0.115454110654602</v>
      </c>
      <c r="D475" s="2">
        <v>0.12510023094436701</v>
      </c>
      <c r="E475" s="2">
        <v>0.16011329791373399</v>
      </c>
      <c r="F475" s="2">
        <v>0.114246085305049</v>
      </c>
      <c r="G475" s="2">
        <v>0.124371933461543</v>
      </c>
    </row>
    <row r="476" spans="1:7" x14ac:dyDescent="0.55000000000000004">
      <c r="A476" s="3">
        <v>16</v>
      </c>
      <c r="B476" s="3">
        <v>8</v>
      </c>
      <c r="C476" s="2">
        <v>-9.4516564692126798E-2</v>
      </c>
      <c r="D476" s="2">
        <v>5.9265978313288697E-2</v>
      </c>
      <c r="E476" s="2">
        <v>0.104508665380142</v>
      </c>
      <c r="F476" s="2">
        <v>1.32159067646112E-2</v>
      </c>
      <c r="G476" s="2">
        <v>-1.04926868806432E-3</v>
      </c>
    </row>
    <row r="477" spans="1:7" x14ac:dyDescent="0.55000000000000004">
      <c r="A477" s="3">
        <v>16</v>
      </c>
      <c r="B477" s="3">
        <v>9</v>
      </c>
      <c r="C477" s="2">
        <v>0.108466689721872</v>
      </c>
      <c r="D477" s="2">
        <v>0.122460524665561</v>
      </c>
      <c r="E477" s="2">
        <v>0.12466397020313801</v>
      </c>
      <c r="F477" s="2">
        <v>7.2992161493800001E-2</v>
      </c>
      <c r="G477" s="2">
        <v>7.0931570122412801E-2</v>
      </c>
    </row>
    <row r="478" spans="1:7" x14ac:dyDescent="0.55000000000000004">
      <c r="A478" s="3">
        <v>16</v>
      </c>
      <c r="B478" s="3">
        <v>10</v>
      </c>
      <c r="C478" s="2">
        <v>2.9382541072787999E-2</v>
      </c>
      <c r="D478" s="2">
        <v>7.1585034438567105E-2</v>
      </c>
      <c r="E478" s="2">
        <v>9.5223221218840401E-2</v>
      </c>
      <c r="F478" s="2">
        <v>6.0776490764915599E-2</v>
      </c>
      <c r="G478" s="2">
        <v>5.08053689993406E-2</v>
      </c>
    </row>
    <row r="479" spans="1:7" x14ac:dyDescent="0.55000000000000004">
      <c r="A479" s="3">
        <v>16</v>
      </c>
      <c r="B479" s="3">
        <v>11</v>
      </c>
      <c r="C479" s="2">
        <v>2.9924927118429999E-2</v>
      </c>
      <c r="D479" s="2">
        <v>8.58654945670069E-2</v>
      </c>
      <c r="E479" s="2">
        <v>8.8082674889584503E-2</v>
      </c>
      <c r="F479" s="2">
        <v>2.26587895381474E-2</v>
      </c>
      <c r="G479" s="2">
        <v>2.77622384163164E-2</v>
      </c>
    </row>
    <row r="480" spans="1:7" x14ac:dyDescent="0.55000000000000004">
      <c r="A480" s="3">
        <v>16</v>
      </c>
      <c r="B480" s="3">
        <v>12</v>
      </c>
      <c r="C480" s="2">
        <v>4.13336182527146E-4</v>
      </c>
      <c r="D480" s="2">
        <v>3.9219649759314197E-2</v>
      </c>
      <c r="E480" s="2">
        <v>0.10114697962526201</v>
      </c>
      <c r="F480" s="2">
        <v>5.6668494719445801E-2</v>
      </c>
      <c r="G480" s="2">
        <v>5.3482462290032999E-2</v>
      </c>
    </row>
    <row r="481" spans="1:7" x14ac:dyDescent="0.55000000000000004">
      <c r="A481" s="3">
        <v>16</v>
      </c>
      <c r="B481" s="3">
        <v>13</v>
      </c>
      <c r="C481" s="2">
        <v>0.35038658057416</v>
      </c>
      <c r="D481" s="2">
        <v>0.55173337111327003</v>
      </c>
      <c r="E481" s="2">
        <v>0.461170949910233</v>
      </c>
      <c r="F481" s="2">
        <v>1.07869528812475</v>
      </c>
      <c r="G481" s="2">
        <v>1.12213727321871</v>
      </c>
    </row>
    <row r="482" spans="1:7" x14ac:dyDescent="0.55000000000000004">
      <c r="A482" s="3">
        <v>16</v>
      </c>
      <c r="B482" s="3">
        <v>14</v>
      </c>
      <c r="C482" s="2">
        <v>-1.1995947418317599E-2</v>
      </c>
      <c r="D482" s="2">
        <v>6.7342069507325797E-2</v>
      </c>
      <c r="E482" s="2">
        <v>0.103378632777646</v>
      </c>
      <c r="F482" s="2">
        <v>8.6185950186409094E-2</v>
      </c>
      <c r="G482" s="2">
        <v>7.5535664578156997E-2</v>
      </c>
    </row>
    <row r="483" spans="1:7" x14ac:dyDescent="0.55000000000000004">
      <c r="A483" s="3">
        <v>16</v>
      </c>
      <c r="B483" s="3">
        <v>15</v>
      </c>
      <c r="C483" s="2">
        <v>1.3007625100955499E-2</v>
      </c>
      <c r="D483" s="2">
        <v>2.9511331744665199E-2</v>
      </c>
      <c r="E483" s="2">
        <v>9.3517672951862404E-2</v>
      </c>
      <c r="F483" s="2">
        <v>-1.07191049954779E-2</v>
      </c>
      <c r="G483" s="2">
        <v>-2.1285647179538399E-2</v>
      </c>
    </row>
    <row r="484" spans="1:7" x14ac:dyDescent="0.55000000000000004">
      <c r="A484" s="3">
        <v>16</v>
      </c>
      <c r="B484" s="3">
        <v>16</v>
      </c>
      <c r="C484" s="2">
        <v>0.10275299958121099</v>
      </c>
      <c r="D484" s="2">
        <v>0.14110077723504699</v>
      </c>
      <c r="E484" s="2">
        <v>0.12688449233271801</v>
      </c>
      <c r="F484" s="2">
        <v>0.11764371123143801</v>
      </c>
      <c r="G484" s="2">
        <v>0.110350399521373</v>
      </c>
    </row>
    <row r="485" spans="1:7" x14ac:dyDescent="0.55000000000000004">
      <c r="A485" s="3">
        <v>16</v>
      </c>
      <c r="B485" s="3">
        <v>17</v>
      </c>
      <c r="C485" s="2">
        <v>8.2091972464622007E-2</v>
      </c>
      <c r="D485" s="2">
        <v>9.8874850325936195E-2</v>
      </c>
      <c r="E485" s="2">
        <v>8.6855549041753702E-2</v>
      </c>
      <c r="F485" s="2">
        <v>4.26599037237375E-2</v>
      </c>
      <c r="G485" s="2">
        <v>4.5158136599544103E-2</v>
      </c>
    </row>
    <row r="486" spans="1:7" x14ac:dyDescent="0.55000000000000004">
      <c r="A486" s="3">
        <v>16</v>
      </c>
      <c r="B486" s="3">
        <v>18</v>
      </c>
      <c r="C486" s="2">
        <v>1.3170089113652099E-2</v>
      </c>
      <c r="D486" s="2">
        <v>6.9234058250305694E-2</v>
      </c>
      <c r="E486" s="2">
        <v>6.4580193681552503E-2</v>
      </c>
      <c r="F486" s="2">
        <v>7.8327081406113497E-2</v>
      </c>
      <c r="G486" s="2">
        <v>2.29476326520941E-2</v>
      </c>
    </row>
    <row r="487" spans="1:7" x14ac:dyDescent="0.55000000000000004">
      <c r="A487" s="3">
        <v>16</v>
      </c>
      <c r="B487" s="3">
        <v>19</v>
      </c>
      <c r="C487" s="2">
        <v>7.7006019472325105E-2</v>
      </c>
      <c r="D487" s="2">
        <v>5.92393729002655E-2</v>
      </c>
      <c r="E487" s="2">
        <v>6.8090927555421898E-2</v>
      </c>
      <c r="F487" s="2">
        <v>5.8938155439371399E-2</v>
      </c>
      <c r="G487" s="2">
        <v>6.7259829601350504E-2</v>
      </c>
    </row>
    <row r="488" spans="1:7" x14ac:dyDescent="0.55000000000000004">
      <c r="A488" s="3">
        <v>16</v>
      </c>
      <c r="B488" s="3">
        <v>20</v>
      </c>
      <c r="C488" s="2">
        <v>6.3750941365992603E-2</v>
      </c>
      <c r="D488" s="2">
        <v>2.3990204322995701E-2</v>
      </c>
      <c r="E488" s="2">
        <v>5.5132209357911903E-2</v>
      </c>
      <c r="F488" s="2">
        <v>2.8973424067884598E-2</v>
      </c>
      <c r="G488" s="2">
        <v>4.6768639874814402E-2</v>
      </c>
    </row>
    <row r="489" spans="1:7" x14ac:dyDescent="0.55000000000000004">
      <c r="A489" s="3">
        <v>16</v>
      </c>
      <c r="B489" s="3">
        <v>21</v>
      </c>
      <c r="C489" s="2">
        <v>4.2521370612892601E-2</v>
      </c>
      <c r="D489" s="2">
        <v>7.32622291274619E-2</v>
      </c>
      <c r="E489" s="2">
        <v>6.0938302541300303E-2</v>
      </c>
      <c r="F489" s="2">
        <v>3.5290802699505602E-2</v>
      </c>
      <c r="G489" s="2">
        <v>5.6148948737168698E-2</v>
      </c>
    </row>
    <row r="490" spans="1:7" x14ac:dyDescent="0.55000000000000004">
      <c r="A490" s="3">
        <v>16</v>
      </c>
      <c r="B490" s="3">
        <v>22</v>
      </c>
      <c r="C490" s="2">
        <v>-1.25870583402463E-2</v>
      </c>
      <c r="D490" s="2">
        <v>9.0472945532576093E-2</v>
      </c>
      <c r="E490" s="2">
        <v>3.1921126939556101E-2</v>
      </c>
      <c r="F490" s="2">
        <v>7.2488362588130295E-2</v>
      </c>
      <c r="G490" s="2">
        <v>2.4473991696686698E-2</v>
      </c>
    </row>
    <row r="491" spans="1:7" x14ac:dyDescent="0.55000000000000004">
      <c r="A491" s="3">
        <v>16</v>
      </c>
      <c r="B491" s="3">
        <v>23</v>
      </c>
      <c r="C491" s="2">
        <v>0.18093282839144101</v>
      </c>
      <c r="D491" s="2">
        <v>0.22508231155317501</v>
      </c>
      <c r="E491" s="2">
        <v>0.216939811202776</v>
      </c>
      <c r="F491" s="2">
        <v>0.11834149515686899</v>
      </c>
      <c r="G491" s="2">
        <v>0.11428811839422</v>
      </c>
    </row>
    <row r="492" spans="1:7" x14ac:dyDescent="0.55000000000000004">
      <c r="A492" s="3">
        <v>16</v>
      </c>
      <c r="B492" s="3">
        <v>24</v>
      </c>
      <c r="C492" s="2">
        <v>8.5406038482565602E-2</v>
      </c>
      <c r="D492" s="2">
        <v>8.4359237431652606E-2</v>
      </c>
      <c r="E492" s="2">
        <v>8.7227328075909702E-2</v>
      </c>
      <c r="F492" s="2">
        <v>0.10875866048472101</v>
      </c>
      <c r="G492" s="2">
        <v>9.7821310420199606E-2</v>
      </c>
    </row>
    <row r="493" spans="1:7" x14ac:dyDescent="0.55000000000000004">
      <c r="A493" s="3">
        <v>16</v>
      </c>
      <c r="B493" s="3">
        <v>25</v>
      </c>
      <c r="C493" s="2">
        <v>-7.1615182265606899E-3</v>
      </c>
      <c r="D493" s="2">
        <v>6.1346091038773698E-2</v>
      </c>
      <c r="E493" s="2">
        <v>6.6780918404027195E-2</v>
      </c>
      <c r="F493" s="2">
        <v>7.50184102451322E-2</v>
      </c>
      <c r="G493" s="2">
        <v>-8.3790925597182504E-3</v>
      </c>
    </row>
    <row r="494" spans="1:7" x14ac:dyDescent="0.55000000000000004">
      <c r="A494" s="3">
        <v>16</v>
      </c>
      <c r="B494" s="3">
        <v>26</v>
      </c>
      <c r="C494" s="2">
        <v>9.3972211511438003E-2</v>
      </c>
      <c r="D494" s="2">
        <v>6.4540785796736402E-2</v>
      </c>
      <c r="E494" s="2">
        <v>0.15956437511388799</v>
      </c>
      <c r="F494" s="2">
        <v>0.16597808625473201</v>
      </c>
      <c r="G494" s="2">
        <v>7.3507847637218196E-2</v>
      </c>
    </row>
    <row r="495" spans="1:7" x14ac:dyDescent="0.55000000000000004">
      <c r="A495" s="3">
        <v>16</v>
      </c>
      <c r="B495" s="3">
        <v>27</v>
      </c>
      <c r="C495" s="2">
        <v>4.1571650011134102E-2</v>
      </c>
      <c r="D495" s="2">
        <v>6.37201110707135E-2</v>
      </c>
      <c r="E495" s="2">
        <v>0.114222359649642</v>
      </c>
      <c r="F495" s="2">
        <v>8.5875038378976296E-2</v>
      </c>
      <c r="G495" s="2">
        <v>7.7173267539862797E-2</v>
      </c>
    </row>
    <row r="496" spans="1:7" x14ac:dyDescent="0.55000000000000004">
      <c r="A496" s="3">
        <v>16</v>
      </c>
      <c r="B496" s="3">
        <v>28</v>
      </c>
      <c r="C496" s="2">
        <v>7.8196464802445506E-2</v>
      </c>
      <c r="D496" s="2">
        <v>6.0349495284416098E-2</v>
      </c>
      <c r="E496" s="2">
        <v>4.2531871382821398E-2</v>
      </c>
      <c r="F496" s="2">
        <v>4.1690597982562597E-2</v>
      </c>
      <c r="G496" s="2">
        <v>4.1690004047896502E-2</v>
      </c>
    </row>
    <row r="497" spans="1:7" x14ac:dyDescent="0.55000000000000004">
      <c r="A497" s="3">
        <v>16</v>
      </c>
      <c r="B497" s="3">
        <v>29</v>
      </c>
      <c r="C497" s="2">
        <v>7.7400200032248206E-2</v>
      </c>
      <c r="D497" s="2">
        <v>8.2160501513621004E-2</v>
      </c>
      <c r="E497" s="2">
        <v>4.2711448074221003E-2</v>
      </c>
      <c r="F497" s="2">
        <v>8.1043784533004107E-2</v>
      </c>
      <c r="G497" s="2">
        <v>5.1985116949753898E-2</v>
      </c>
    </row>
    <row r="498" spans="1:7" x14ac:dyDescent="0.55000000000000004">
      <c r="A498" s="3">
        <v>16</v>
      </c>
      <c r="B498" s="3">
        <v>30</v>
      </c>
      <c r="C498" s="2">
        <v>4.6957081962611003E-2</v>
      </c>
      <c r="D498" s="2">
        <v>5.3832885858094301E-2</v>
      </c>
      <c r="E498" s="2">
        <v>2.5924334153111898E-2</v>
      </c>
      <c r="F498" s="2">
        <v>3.3463596716168199E-2</v>
      </c>
      <c r="G498" s="2">
        <v>3.2607623554284003E-2</v>
      </c>
    </row>
    <row r="499" spans="1:7" x14ac:dyDescent="0.55000000000000004">
      <c r="A499" s="3">
        <v>16</v>
      </c>
      <c r="B499" s="3">
        <v>31</v>
      </c>
      <c r="C499" s="2">
        <v>3.3065563075507599E-2</v>
      </c>
      <c r="D499" s="2">
        <v>2.4803702848551198E-2</v>
      </c>
      <c r="E499" s="2">
        <v>-6.8188613532893505E-4</v>
      </c>
      <c r="F499" s="2">
        <v>2.0286669941538198E-2</v>
      </c>
      <c r="G499" s="2">
        <v>2.9654652393090199E-2</v>
      </c>
    </row>
    <row r="500" spans="1:7" x14ac:dyDescent="0.55000000000000004">
      <c r="A500" s="3">
        <v>17</v>
      </c>
      <c r="B500" s="3">
        <v>1</v>
      </c>
      <c r="C500" s="2">
        <v>0.37110463132375998</v>
      </c>
      <c r="D500" s="2">
        <v>0.26809467351442201</v>
      </c>
      <c r="E500" s="2">
        <v>0.248658190183843</v>
      </c>
      <c r="F500" s="2">
        <v>0.280750427990134</v>
      </c>
      <c r="G500" s="2">
        <v>0.28215510037062003</v>
      </c>
    </row>
    <row r="501" spans="1:7" x14ac:dyDescent="0.55000000000000004">
      <c r="A501" s="3">
        <v>17</v>
      </c>
      <c r="B501" s="3">
        <v>2</v>
      </c>
      <c r="C501" s="2">
        <v>0.45531618269562402</v>
      </c>
      <c r="D501" s="2">
        <v>0.29709168681034698</v>
      </c>
      <c r="E501" s="2">
        <v>0.65331178437842896</v>
      </c>
      <c r="F501" s="2">
        <v>0.72805725584829095</v>
      </c>
      <c r="G501" s="2">
        <v>0.52623297611072095</v>
      </c>
    </row>
    <row r="502" spans="1:7" x14ac:dyDescent="0.55000000000000004">
      <c r="A502" s="3">
        <v>17</v>
      </c>
      <c r="B502" s="3">
        <v>3</v>
      </c>
      <c r="C502" s="2">
        <v>6.1637154816893899E-2</v>
      </c>
      <c r="D502" s="2">
        <v>7.0208479578434096E-2</v>
      </c>
      <c r="E502" s="2">
        <v>7.1922822499915107E-2</v>
      </c>
      <c r="F502" s="2">
        <v>6.2146725245052901E-2</v>
      </c>
      <c r="G502" s="2">
        <v>7.5124873357872005E-2</v>
      </c>
    </row>
    <row r="503" spans="1:7" x14ac:dyDescent="0.55000000000000004">
      <c r="A503" s="3">
        <v>17</v>
      </c>
      <c r="B503" s="3">
        <v>4</v>
      </c>
      <c r="C503" s="2">
        <v>0.140793608489197</v>
      </c>
      <c r="D503" s="2">
        <v>0.22347080046015999</v>
      </c>
      <c r="E503" s="2">
        <v>0.28450213310896999</v>
      </c>
      <c r="F503" s="2">
        <v>0.15113687846471999</v>
      </c>
      <c r="G503" s="2">
        <v>0.14653811596982899</v>
      </c>
    </row>
    <row r="504" spans="1:7" x14ac:dyDescent="0.55000000000000004">
      <c r="A504" s="3">
        <v>17</v>
      </c>
      <c r="B504" s="3">
        <v>5</v>
      </c>
      <c r="C504" s="2">
        <v>-0.139987144537917</v>
      </c>
      <c r="D504" s="2">
        <v>-0.101363469346297</v>
      </c>
      <c r="E504" s="2">
        <v>-4.2177005506375702E-2</v>
      </c>
      <c r="F504" s="2">
        <v>-6.8262796704418593E-2</v>
      </c>
      <c r="G504" s="2">
        <v>-4.6218495519679798E-2</v>
      </c>
    </row>
    <row r="505" spans="1:7" x14ac:dyDescent="0.55000000000000004">
      <c r="A505" s="3">
        <v>17</v>
      </c>
      <c r="B505" s="3">
        <v>6</v>
      </c>
      <c r="C505" s="2">
        <v>5.4993361004530998E-2</v>
      </c>
      <c r="D505" s="2">
        <v>4.8507317096695202E-2</v>
      </c>
      <c r="E505" s="2">
        <v>8.2643277493320705E-2</v>
      </c>
      <c r="F505" s="2">
        <v>1.30254429195054E-3</v>
      </c>
      <c r="G505" s="2">
        <v>8.7970299740819397E-3</v>
      </c>
    </row>
    <row r="506" spans="1:7" x14ac:dyDescent="0.55000000000000004">
      <c r="A506" s="3">
        <v>17</v>
      </c>
      <c r="B506" s="3">
        <v>7</v>
      </c>
      <c r="C506" s="2">
        <v>-8.1187090288253799E-2</v>
      </c>
      <c r="D506" s="2">
        <v>1.32190699733252E-2</v>
      </c>
      <c r="E506" s="2">
        <v>4.7095864026227501E-2</v>
      </c>
      <c r="F506" s="2">
        <v>-4.6731472640807098E-2</v>
      </c>
      <c r="G506" s="2">
        <v>-4.3881655556002902E-2</v>
      </c>
    </row>
    <row r="507" spans="1:7" x14ac:dyDescent="0.55000000000000004">
      <c r="A507" s="3">
        <v>17</v>
      </c>
      <c r="B507" s="3">
        <v>8</v>
      </c>
      <c r="C507" s="2">
        <v>-4.8278366692060801E-2</v>
      </c>
      <c r="D507" s="2">
        <v>9.3335855555840598E-3</v>
      </c>
      <c r="E507" s="2">
        <v>3.4745498258974002E-2</v>
      </c>
      <c r="F507" s="2">
        <v>1.38344889289964E-2</v>
      </c>
      <c r="G507" s="2">
        <v>1.7202915575188101E-2</v>
      </c>
    </row>
    <row r="508" spans="1:7" x14ac:dyDescent="0.55000000000000004">
      <c r="A508" s="3">
        <v>17</v>
      </c>
      <c r="B508" s="3">
        <v>9</v>
      </c>
      <c r="C508" s="2">
        <v>3.1521842170476197E-2</v>
      </c>
      <c r="D508" s="2">
        <v>5.6702138113856403E-2</v>
      </c>
      <c r="E508" s="2">
        <v>7.7886113576148497E-2</v>
      </c>
      <c r="F508" s="2">
        <v>9.3671569549623607E-3</v>
      </c>
      <c r="G508" s="2">
        <v>2.1473570350069401E-2</v>
      </c>
    </row>
    <row r="509" spans="1:7" x14ac:dyDescent="0.55000000000000004">
      <c r="A509" s="3">
        <v>17</v>
      </c>
      <c r="B509" s="3">
        <v>10</v>
      </c>
      <c r="C509" s="2">
        <v>2.47428836739149E-2</v>
      </c>
      <c r="D509" s="2">
        <v>7.3601664234407005E-2</v>
      </c>
      <c r="E509" s="2">
        <v>8.6423488775163801E-2</v>
      </c>
      <c r="F509" s="2">
        <v>2.9177620572192298E-2</v>
      </c>
      <c r="G509" s="2">
        <v>3.1473464748416898E-2</v>
      </c>
    </row>
    <row r="510" spans="1:7" x14ac:dyDescent="0.55000000000000004">
      <c r="A510" s="3">
        <v>17</v>
      </c>
      <c r="B510" s="3">
        <v>11</v>
      </c>
      <c r="C510" s="2">
        <v>-4.0866333791099801E-2</v>
      </c>
      <c r="D510" s="2">
        <v>1.3798344655821601E-2</v>
      </c>
      <c r="E510" s="2">
        <v>4.7339070420414998E-2</v>
      </c>
      <c r="F510" s="2">
        <v>-3.44156383535065E-2</v>
      </c>
      <c r="G510" s="2">
        <v>-2.71749651370644E-2</v>
      </c>
    </row>
    <row r="511" spans="1:7" x14ac:dyDescent="0.55000000000000004">
      <c r="A511" s="3">
        <v>17</v>
      </c>
      <c r="B511" s="3">
        <v>12</v>
      </c>
      <c r="C511" s="2">
        <v>-8.0028159569722201E-2</v>
      </c>
      <c r="D511" s="2">
        <v>1.9492490479226399E-2</v>
      </c>
      <c r="E511" s="2">
        <v>6.9033012835005597E-2</v>
      </c>
      <c r="F511" s="2">
        <v>-5.1127388632098203E-2</v>
      </c>
      <c r="G511" s="2">
        <v>-4.6517951289011601E-2</v>
      </c>
    </row>
    <row r="512" spans="1:7" x14ac:dyDescent="0.55000000000000004">
      <c r="A512" s="3">
        <v>17</v>
      </c>
      <c r="B512" s="3">
        <v>13</v>
      </c>
      <c r="C512" s="2">
        <v>-7.7467207827043E-2</v>
      </c>
      <c r="D512" s="2">
        <v>-0.107462175983255</v>
      </c>
      <c r="E512" s="2">
        <v>-2.8281162766099401E-2</v>
      </c>
      <c r="F512" s="2">
        <v>-0.49203910143417301</v>
      </c>
      <c r="G512" s="2">
        <v>-0.51090824457916095</v>
      </c>
    </row>
    <row r="513" spans="1:7" x14ac:dyDescent="0.55000000000000004">
      <c r="A513" s="3">
        <v>17</v>
      </c>
      <c r="B513" s="3">
        <v>14</v>
      </c>
      <c r="C513" s="2">
        <v>-2.8820626963186099E-2</v>
      </c>
      <c r="D513" s="2">
        <v>6.4510311977071993E-2</v>
      </c>
      <c r="E513" s="2">
        <v>8.9937557545774593E-2</v>
      </c>
      <c r="F513" s="2">
        <v>-3.8649953294945E-2</v>
      </c>
      <c r="G513" s="2">
        <v>-4.3060496693769802E-2</v>
      </c>
    </row>
    <row r="514" spans="1:7" x14ac:dyDescent="0.55000000000000004">
      <c r="A514" s="3">
        <v>17</v>
      </c>
      <c r="B514" s="3">
        <v>15</v>
      </c>
      <c r="C514" s="2">
        <v>-5.1166903364466998E-2</v>
      </c>
      <c r="D514" s="2">
        <v>7.7816961131454004E-2</v>
      </c>
      <c r="E514" s="2">
        <v>0.120079580804755</v>
      </c>
      <c r="F514" s="2">
        <v>-5.5496007124838697E-3</v>
      </c>
      <c r="G514" s="2">
        <v>-1.4866137299846699E-2</v>
      </c>
    </row>
    <row r="515" spans="1:7" x14ac:dyDescent="0.55000000000000004">
      <c r="A515" s="3">
        <v>17</v>
      </c>
      <c r="B515" s="3">
        <v>16</v>
      </c>
      <c r="C515" s="2">
        <v>1.6501327616057899E-2</v>
      </c>
      <c r="D515" s="2">
        <v>4.1588931140307803E-2</v>
      </c>
      <c r="E515" s="2">
        <v>5.3462347646024998E-2</v>
      </c>
      <c r="F515" s="2">
        <v>1.9430647242824998E-2</v>
      </c>
      <c r="G515" s="2">
        <v>1.52363872612834E-2</v>
      </c>
    </row>
    <row r="516" spans="1:7" x14ac:dyDescent="0.55000000000000004">
      <c r="A516" s="3">
        <v>17</v>
      </c>
      <c r="B516" s="3">
        <v>17</v>
      </c>
      <c r="C516" s="2">
        <v>7.8479867796519595E-2</v>
      </c>
      <c r="D516" s="2">
        <v>0.185043350810773</v>
      </c>
      <c r="E516" s="2">
        <v>0.114344649188728</v>
      </c>
      <c r="F516" s="2">
        <v>0.135617325118394</v>
      </c>
      <c r="G516" s="2">
        <v>0.21542670642637399</v>
      </c>
    </row>
    <row r="517" spans="1:7" x14ac:dyDescent="0.55000000000000004">
      <c r="A517" s="3">
        <v>17</v>
      </c>
      <c r="B517" s="3">
        <v>18</v>
      </c>
      <c r="C517" s="2">
        <v>5.3196407832112998E-2</v>
      </c>
      <c r="D517" s="2">
        <v>7.1819515696663394E-2</v>
      </c>
      <c r="E517" s="2">
        <v>7.6909677642187799E-2</v>
      </c>
      <c r="F517" s="2">
        <v>6.5191247307787997E-2</v>
      </c>
      <c r="G517" s="2">
        <v>7.3265480594131599E-2</v>
      </c>
    </row>
    <row r="518" spans="1:7" x14ac:dyDescent="0.55000000000000004">
      <c r="A518" s="3">
        <v>17</v>
      </c>
      <c r="B518" s="3">
        <v>19</v>
      </c>
      <c r="C518" s="2">
        <v>9.8499807764974995E-2</v>
      </c>
      <c r="D518" s="2">
        <v>8.7208814416895805E-2</v>
      </c>
      <c r="E518" s="2">
        <v>0.106134269185942</v>
      </c>
      <c r="F518" s="2">
        <v>0.11986144068967</v>
      </c>
      <c r="G518" s="2">
        <v>8.9687141938103301E-2</v>
      </c>
    </row>
    <row r="519" spans="1:7" x14ac:dyDescent="0.55000000000000004">
      <c r="A519" s="3">
        <v>17</v>
      </c>
      <c r="B519" s="3">
        <v>20</v>
      </c>
      <c r="C519" s="2">
        <v>7.4531718510350606E-2</v>
      </c>
      <c r="D519" s="2">
        <v>6.4400480642515107E-2</v>
      </c>
      <c r="E519" s="2">
        <v>7.3088744399303601E-2</v>
      </c>
      <c r="F519" s="2">
        <v>9.4219232395603703E-2</v>
      </c>
      <c r="G519" s="2">
        <v>4.6320524661537903E-2</v>
      </c>
    </row>
    <row r="520" spans="1:7" x14ac:dyDescent="0.55000000000000004">
      <c r="A520" s="3">
        <v>17</v>
      </c>
      <c r="B520" s="3">
        <v>21</v>
      </c>
      <c r="C520" s="2">
        <v>6.5798578291757E-3</v>
      </c>
      <c r="D520" s="2">
        <v>2.51746655432568E-2</v>
      </c>
      <c r="E520" s="2">
        <v>-1.9967696487334201E-2</v>
      </c>
      <c r="F520" s="2">
        <v>7.4831874966339602E-3</v>
      </c>
      <c r="G520" s="2">
        <v>6.22689975265645E-2</v>
      </c>
    </row>
    <row r="521" spans="1:7" x14ac:dyDescent="0.55000000000000004">
      <c r="A521" s="3">
        <v>17</v>
      </c>
      <c r="B521" s="3">
        <v>22</v>
      </c>
      <c r="C521" s="2">
        <v>0.110821361324867</v>
      </c>
      <c r="D521" s="2">
        <v>0.13030738857691901</v>
      </c>
      <c r="E521" s="2">
        <v>7.3746221402557405E-2</v>
      </c>
      <c r="F521" s="2">
        <v>4.0517957949206901E-2</v>
      </c>
      <c r="G521" s="2">
        <v>9.2610619871446503E-2</v>
      </c>
    </row>
    <row r="522" spans="1:7" x14ac:dyDescent="0.55000000000000004">
      <c r="A522" s="3">
        <v>17</v>
      </c>
      <c r="B522" s="3">
        <v>23</v>
      </c>
      <c r="C522" s="2">
        <v>7.7606133834907706E-2</v>
      </c>
      <c r="D522" s="2">
        <v>0.181720410173599</v>
      </c>
      <c r="E522" s="2">
        <v>0.22571892416001699</v>
      </c>
      <c r="F522" s="2">
        <v>0.11928314553203299</v>
      </c>
      <c r="G522" s="2">
        <v>8.8024845304868898E-2</v>
      </c>
    </row>
    <row r="523" spans="1:7" x14ac:dyDescent="0.55000000000000004">
      <c r="A523" s="3">
        <v>17</v>
      </c>
      <c r="B523" s="3">
        <v>24</v>
      </c>
      <c r="C523" s="2">
        <v>6.9504018157318395E-2</v>
      </c>
      <c r="D523" s="2">
        <v>0.158395696709279</v>
      </c>
      <c r="E523" s="2">
        <v>0.130215135444848</v>
      </c>
      <c r="F523" s="2">
        <v>0.101358936026593</v>
      </c>
      <c r="G523" s="2">
        <v>8.3236499505715295E-2</v>
      </c>
    </row>
    <row r="524" spans="1:7" x14ac:dyDescent="0.55000000000000004">
      <c r="A524" s="3">
        <v>17</v>
      </c>
      <c r="B524" s="3">
        <v>25</v>
      </c>
      <c r="C524" s="2">
        <v>-2.5688300791258899E-2</v>
      </c>
      <c r="D524" s="2">
        <v>5.6850034100052703E-2</v>
      </c>
      <c r="E524" s="2">
        <v>1.3147731866217399E-2</v>
      </c>
      <c r="F524" s="2">
        <v>-2.16345763087172E-2</v>
      </c>
      <c r="G524" s="2">
        <v>0.110483683507252</v>
      </c>
    </row>
    <row r="525" spans="1:7" x14ac:dyDescent="0.55000000000000004">
      <c r="A525" s="3">
        <v>17</v>
      </c>
      <c r="B525" s="3">
        <v>26</v>
      </c>
      <c r="C525" s="2">
        <v>2.78693788902055E-2</v>
      </c>
      <c r="D525" s="2">
        <v>0.18793472976390699</v>
      </c>
      <c r="E525" s="2">
        <v>8.8544191909556605E-2</v>
      </c>
      <c r="F525" s="2">
        <v>0.21054097981001901</v>
      </c>
      <c r="G525" s="2">
        <v>0.16595178614839601</v>
      </c>
    </row>
    <row r="526" spans="1:7" x14ac:dyDescent="0.55000000000000004">
      <c r="A526" s="3">
        <v>17</v>
      </c>
      <c r="B526" s="3">
        <v>27</v>
      </c>
      <c r="C526" s="2">
        <v>7.5315695430527903E-3</v>
      </c>
      <c r="D526" s="2">
        <v>4.3688323823673297E-2</v>
      </c>
      <c r="E526" s="2">
        <v>5.9989731839004003E-2</v>
      </c>
      <c r="F526" s="2">
        <v>4.7637657563179697E-2</v>
      </c>
      <c r="G526" s="2">
        <v>9.1951066336080897E-2</v>
      </c>
    </row>
    <row r="527" spans="1:7" x14ac:dyDescent="0.55000000000000004">
      <c r="A527" s="3">
        <v>17</v>
      </c>
      <c r="B527" s="3">
        <v>28</v>
      </c>
      <c r="C527" s="2">
        <v>3.83767611166504E-2</v>
      </c>
      <c r="D527" s="2">
        <v>3.7401691591606202E-2</v>
      </c>
      <c r="E527" s="2">
        <v>4.0122588154259599E-2</v>
      </c>
      <c r="F527" s="2">
        <v>4.5607514687111099E-2</v>
      </c>
      <c r="G527" s="2">
        <v>4.3913926046480402E-2</v>
      </c>
    </row>
    <row r="528" spans="1:7" x14ac:dyDescent="0.55000000000000004">
      <c r="A528" s="3">
        <v>17</v>
      </c>
      <c r="B528" s="3">
        <v>29</v>
      </c>
      <c r="C528" s="2">
        <v>5.7239437399376598E-2</v>
      </c>
      <c r="D528" s="2">
        <v>6.6165028090047706E-2</v>
      </c>
      <c r="E528" s="2">
        <v>-5.3183601210191202E-2</v>
      </c>
      <c r="F528" s="2">
        <v>-6.6898195354315099E-2</v>
      </c>
      <c r="G528" s="2">
        <v>3.9048499301204097E-2</v>
      </c>
    </row>
    <row r="529" spans="1:7" x14ac:dyDescent="0.55000000000000004">
      <c r="A529" s="3">
        <v>17</v>
      </c>
      <c r="B529" s="3">
        <v>30</v>
      </c>
      <c r="C529" s="2">
        <v>5.7181239121613797E-2</v>
      </c>
      <c r="D529" s="2">
        <v>6.3488767558530598E-2</v>
      </c>
      <c r="E529" s="2">
        <v>3.9900763411305898E-2</v>
      </c>
      <c r="F529" s="2">
        <v>2.7497129085686401E-2</v>
      </c>
      <c r="G529" s="2">
        <v>1.69238766684272E-2</v>
      </c>
    </row>
    <row r="530" spans="1:7" x14ac:dyDescent="0.55000000000000004">
      <c r="A530" s="3">
        <v>17</v>
      </c>
      <c r="B530" s="3">
        <v>31</v>
      </c>
      <c r="C530" s="2">
        <v>5.7649629273493E-2</v>
      </c>
      <c r="D530" s="2">
        <v>6.7502631681221295E-2</v>
      </c>
      <c r="E530" s="2">
        <v>3.6525327850565302E-2</v>
      </c>
      <c r="F530" s="2">
        <v>5.5577179968919303E-2</v>
      </c>
      <c r="G530" s="2">
        <v>5.1135514300684699E-2</v>
      </c>
    </row>
    <row r="531" spans="1:7" x14ac:dyDescent="0.55000000000000004">
      <c r="A531" s="3">
        <v>18</v>
      </c>
      <c r="B531" s="3">
        <v>1</v>
      </c>
      <c r="C531" s="2">
        <v>0.28066936329221298</v>
      </c>
      <c r="D531" s="2">
        <v>0.20987683881583399</v>
      </c>
      <c r="E531" s="2">
        <v>0.19787961177499599</v>
      </c>
      <c r="F531" s="2">
        <v>0.26482362010599098</v>
      </c>
      <c r="G531" s="2">
        <v>0.26540910769688297</v>
      </c>
    </row>
    <row r="532" spans="1:7" x14ac:dyDescent="0.55000000000000004">
      <c r="A532" s="3">
        <v>18</v>
      </c>
      <c r="B532" s="3">
        <v>2</v>
      </c>
      <c r="C532" s="2">
        <v>0.66972724394990601</v>
      </c>
      <c r="D532" s="2">
        <v>0.94884746826544497</v>
      </c>
      <c r="E532" s="2">
        <v>0.85171212494264603</v>
      </c>
      <c r="F532" s="2">
        <v>1.03435518070412</v>
      </c>
      <c r="G532" s="2">
        <v>1.03340463836195</v>
      </c>
    </row>
    <row r="533" spans="1:7" x14ac:dyDescent="0.55000000000000004">
      <c r="A533" s="3">
        <v>18</v>
      </c>
      <c r="B533" s="3">
        <v>3</v>
      </c>
      <c r="C533" s="2">
        <v>6.0670908147901499E-2</v>
      </c>
      <c r="D533" s="2">
        <v>5.0155891842163597E-2</v>
      </c>
      <c r="E533" s="2">
        <v>1.5330082503549201E-2</v>
      </c>
      <c r="F533" s="2">
        <v>0.17396693179068701</v>
      </c>
      <c r="G533" s="2">
        <v>0.14312873595313599</v>
      </c>
    </row>
    <row r="534" spans="1:7" x14ac:dyDescent="0.55000000000000004">
      <c r="A534" s="3">
        <v>18</v>
      </c>
      <c r="B534" s="3">
        <v>4</v>
      </c>
      <c r="C534" s="2">
        <v>0.199020190667269</v>
      </c>
      <c r="D534" s="2">
        <v>0.276301402287218</v>
      </c>
      <c r="E534" s="2">
        <v>0.29882640788521903</v>
      </c>
      <c r="F534" s="2">
        <v>0.19433607035820599</v>
      </c>
      <c r="G534" s="2">
        <v>0.16509025688919299</v>
      </c>
    </row>
    <row r="535" spans="1:7" x14ac:dyDescent="0.55000000000000004">
      <c r="A535" s="3">
        <v>18</v>
      </c>
      <c r="B535" s="3">
        <v>5</v>
      </c>
      <c r="C535" s="2">
        <v>4.1116251574131603E-2</v>
      </c>
      <c r="D535" s="2">
        <v>5.0315177354000401E-2</v>
      </c>
      <c r="E535" s="2">
        <v>8.1514288207308397E-2</v>
      </c>
      <c r="F535" s="2">
        <v>7.5225178422474198E-2</v>
      </c>
      <c r="G535" s="2">
        <v>6.1653060828322101E-2</v>
      </c>
    </row>
    <row r="536" spans="1:7" x14ac:dyDescent="0.55000000000000004">
      <c r="A536" s="3">
        <v>18</v>
      </c>
      <c r="B536" s="3">
        <v>6</v>
      </c>
      <c r="C536" s="2">
        <v>-2.2844800868641799E-2</v>
      </c>
      <c r="D536" s="2">
        <v>3.8891390115570301E-2</v>
      </c>
      <c r="E536" s="2">
        <v>2.8958300741342501E-2</v>
      </c>
      <c r="F536" s="2">
        <v>-2.6572474324524201E-2</v>
      </c>
      <c r="G536" s="2">
        <v>-4.8967222457207402E-2</v>
      </c>
    </row>
    <row r="537" spans="1:7" x14ac:dyDescent="0.55000000000000004">
      <c r="A537" s="3">
        <v>18</v>
      </c>
      <c r="B537" s="3">
        <v>7</v>
      </c>
      <c r="C537" s="2">
        <v>0.134640558973321</v>
      </c>
      <c r="D537" s="2">
        <v>0.12637120844778801</v>
      </c>
      <c r="E537" s="2">
        <v>0.14018476551950401</v>
      </c>
      <c r="F537" s="2">
        <v>0.16270862898928301</v>
      </c>
      <c r="G537" s="2">
        <v>0.154159793559178</v>
      </c>
    </row>
    <row r="538" spans="1:7" x14ac:dyDescent="0.55000000000000004">
      <c r="A538" s="3">
        <v>18</v>
      </c>
      <c r="B538" s="3">
        <v>8</v>
      </c>
      <c r="C538" s="2">
        <v>4.64145652650911E-2</v>
      </c>
      <c r="D538" s="2">
        <v>9.7352131576053894E-2</v>
      </c>
      <c r="E538" s="2">
        <v>0.106335906740799</v>
      </c>
      <c r="F538" s="2">
        <v>0.19875874100805599</v>
      </c>
      <c r="G538" s="2">
        <v>0.18158470624394701</v>
      </c>
    </row>
    <row r="539" spans="1:7" x14ac:dyDescent="0.55000000000000004">
      <c r="A539" s="3">
        <v>18</v>
      </c>
      <c r="B539" s="3">
        <v>9</v>
      </c>
      <c r="C539" s="2">
        <v>5.1337909842282502E-2</v>
      </c>
      <c r="D539" s="2">
        <v>6.4139449271499296E-2</v>
      </c>
      <c r="E539" s="2">
        <v>7.9523445524698602E-2</v>
      </c>
      <c r="F539" s="2">
        <v>3.68580664285919E-2</v>
      </c>
      <c r="G539" s="2">
        <v>2.79966585706867E-2</v>
      </c>
    </row>
    <row r="540" spans="1:7" x14ac:dyDescent="0.55000000000000004">
      <c r="A540" s="3">
        <v>18</v>
      </c>
      <c r="B540" s="3">
        <v>10</v>
      </c>
      <c r="C540" s="2">
        <v>4.27660400752123E-2</v>
      </c>
      <c r="D540" s="2">
        <v>9.0429153208965496E-2</v>
      </c>
      <c r="E540" s="2">
        <v>7.8476672120839905E-2</v>
      </c>
      <c r="F540" s="2">
        <v>4.3731060709511597E-2</v>
      </c>
      <c r="G540" s="2">
        <v>2.5584642914615999E-2</v>
      </c>
    </row>
    <row r="541" spans="1:7" x14ac:dyDescent="0.55000000000000004">
      <c r="A541" s="3">
        <v>18</v>
      </c>
      <c r="B541" s="3">
        <v>11</v>
      </c>
      <c r="C541" s="2">
        <v>-4.2210571017129002E-2</v>
      </c>
      <c r="D541" s="2">
        <v>-1.3613906708630099E-2</v>
      </c>
      <c r="E541" s="2">
        <v>9.9702176986413999E-3</v>
      </c>
      <c r="F541" s="2">
        <v>-5.7022938238700201E-2</v>
      </c>
      <c r="G541" s="2">
        <v>-7.4453648270342496E-2</v>
      </c>
    </row>
    <row r="542" spans="1:7" x14ac:dyDescent="0.55000000000000004">
      <c r="A542" s="3">
        <v>18</v>
      </c>
      <c r="B542" s="3">
        <v>12</v>
      </c>
      <c r="C542" s="2">
        <v>-3.3805875005901702E-2</v>
      </c>
      <c r="D542" s="2">
        <v>0.104621199649337</v>
      </c>
      <c r="E542" s="2">
        <v>6.8988443694541102E-2</v>
      </c>
      <c r="F542" s="2">
        <v>2.7391228944337102E-2</v>
      </c>
      <c r="G542" s="2">
        <v>1.27190690198292E-2</v>
      </c>
    </row>
    <row r="543" spans="1:7" x14ac:dyDescent="0.55000000000000004">
      <c r="A543" s="3">
        <v>18</v>
      </c>
      <c r="B543" s="3">
        <v>13</v>
      </c>
      <c r="C543" s="2">
        <v>0.13098960461735601</v>
      </c>
      <c r="D543" s="2">
        <v>0.19699223257583501</v>
      </c>
      <c r="E543" s="2">
        <v>0.16258959394681899</v>
      </c>
      <c r="F543" s="2">
        <v>0.55683734249433903</v>
      </c>
      <c r="G543" s="2">
        <v>0.52710852254966301</v>
      </c>
    </row>
    <row r="544" spans="1:7" x14ac:dyDescent="0.55000000000000004">
      <c r="A544" s="3">
        <v>18</v>
      </c>
      <c r="B544" s="3">
        <v>14</v>
      </c>
      <c r="C544" s="2">
        <v>-3.8803458552008001E-2</v>
      </c>
      <c r="D544" s="2">
        <v>-3.9136562955178799E-3</v>
      </c>
      <c r="E544" s="2">
        <v>4.8183283709619301E-2</v>
      </c>
      <c r="F544" s="2">
        <v>3.0829523864391101E-2</v>
      </c>
      <c r="G544" s="2">
        <v>1.6908986689268098E-2</v>
      </c>
    </row>
    <row r="545" spans="1:7" x14ac:dyDescent="0.55000000000000004">
      <c r="A545" s="3">
        <v>18</v>
      </c>
      <c r="B545" s="3">
        <v>15</v>
      </c>
      <c r="C545" s="2">
        <v>-8.51889780272563E-3</v>
      </c>
      <c r="D545" s="2">
        <v>5.7604195003917301E-2</v>
      </c>
      <c r="E545" s="2">
        <v>5.4627045686696803E-2</v>
      </c>
      <c r="F545" s="2">
        <v>0.14879354485157301</v>
      </c>
      <c r="G545" s="2">
        <v>0.13098081467418299</v>
      </c>
    </row>
    <row r="546" spans="1:7" x14ac:dyDescent="0.55000000000000004">
      <c r="A546" s="3">
        <v>18</v>
      </c>
      <c r="B546" s="3">
        <v>16</v>
      </c>
      <c r="C546" s="2">
        <v>7.6750482570723394E-2</v>
      </c>
      <c r="D546" s="2">
        <v>7.4394756485807206E-2</v>
      </c>
      <c r="E546" s="2">
        <v>8.0642254896801699E-2</v>
      </c>
      <c r="F546" s="2">
        <v>8.6841971202625906E-2</v>
      </c>
      <c r="G546" s="2">
        <v>6.3291301979248496E-2</v>
      </c>
    </row>
    <row r="547" spans="1:7" x14ac:dyDescent="0.55000000000000004">
      <c r="A547" s="3">
        <v>18</v>
      </c>
      <c r="B547" s="3">
        <v>17</v>
      </c>
      <c r="C547" s="2">
        <v>9.1981460316543598E-2</v>
      </c>
      <c r="D547" s="2">
        <v>7.6639530816899407E-2</v>
      </c>
      <c r="E547" s="2">
        <v>0.10712121424323</v>
      </c>
      <c r="F547" s="2">
        <v>0.123563083410852</v>
      </c>
      <c r="G547" s="2">
        <v>7.36721614061802E-2</v>
      </c>
    </row>
    <row r="548" spans="1:7" x14ac:dyDescent="0.55000000000000004">
      <c r="A548" s="3">
        <v>18</v>
      </c>
      <c r="B548" s="3">
        <v>18</v>
      </c>
      <c r="C548" s="2">
        <v>6.8065428525298802E-2</v>
      </c>
      <c r="D548" s="2">
        <v>3.7824070759691603E-2</v>
      </c>
      <c r="E548" s="2">
        <v>7.1775702242887998E-2</v>
      </c>
      <c r="F548" s="2">
        <v>6.4891157407733005E-2</v>
      </c>
      <c r="G548" s="2">
        <v>2.6057415604352301E-2</v>
      </c>
    </row>
    <row r="549" spans="1:7" x14ac:dyDescent="0.55000000000000004">
      <c r="A549" s="3">
        <v>18</v>
      </c>
      <c r="B549" s="3">
        <v>19</v>
      </c>
      <c r="C549" s="2">
        <v>4.2674215515946301E-2</v>
      </c>
      <c r="D549" s="2">
        <v>2.1918350330712801E-2</v>
      </c>
      <c r="E549" s="2">
        <v>5.0142693324281E-2</v>
      </c>
      <c r="F549" s="2">
        <v>3.4449824733004203E-2</v>
      </c>
      <c r="G549" s="2">
        <v>2.91235997021617E-2</v>
      </c>
    </row>
    <row r="550" spans="1:7" x14ac:dyDescent="0.55000000000000004">
      <c r="A550" s="3">
        <v>18</v>
      </c>
      <c r="B550" s="3">
        <v>20</v>
      </c>
      <c r="C550" s="2">
        <v>3.5929957607900499E-2</v>
      </c>
      <c r="D550" s="2">
        <v>2.98107765882435E-2</v>
      </c>
      <c r="E550" s="2">
        <v>7.86456827156191E-2</v>
      </c>
      <c r="F550" s="2">
        <v>4.5618072131384899E-2</v>
      </c>
      <c r="G550" s="2">
        <v>3.5847962952283402E-2</v>
      </c>
    </row>
    <row r="551" spans="1:7" x14ac:dyDescent="0.55000000000000004">
      <c r="A551" s="3">
        <v>18</v>
      </c>
      <c r="B551" s="3">
        <v>21</v>
      </c>
      <c r="C551" s="2">
        <v>-1.7457107949823199E-2</v>
      </c>
      <c r="D551" s="2">
        <v>1.5707968967095299E-2</v>
      </c>
      <c r="E551" s="2">
        <v>1.4946682129741399E-2</v>
      </c>
      <c r="F551" s="2">
        <v>3.4329218224833098E-2</v>
      </c>
      <c r="G551" s="2">
        <v>5.6247409972213003E-2</v>
      </c>
    </row>
    <row r="552" spans="1:7" x14ac:dyDescent="0.55000000000000004">
      <c r="A552" s="3">
        <v>18</v>
      </c>
      <c r="B552" s="3">
        <v>22</v>
      </c>
      <c r="C552" s="2">
        <v>1.31811381011882E-2</v>
      </c>
      <c r="D552" s="2">
        <v>-2.4496266486182298E-2</v>
      </c>
      <c r="E552" s="2">
        <v>6.2661405761636493E-2</v>
      </c>
      <c r="F552" s="2">
        <v>-9.9434117064241007E-3</v>
      </c>
      <c r="G552" s="2">
        <v>6.0952006917607299E-2</v>
      </c>
    </row>
    <row r="553" spans="1:7" x14ac:dyDescent="0.55000000000000004">
      <c r="A553" s="3">
        <v>18</v>
      </c>
      <c r="B553" s="3">
        <v>23</v>
      </c>
      <c r="C553" s="2">
        <v>0.19776083022062699</v>
      </c>
      <c r="D553" s="2">
        <v>0.13544976238641401</v>
      </c>
      <c r="E553" s="2">
        <v>0.15479966521631</v>
      </c>
      <c r="F553" s="2">
        <v>7.9108895134298501E-2</v>
      </c>
      <c r="G553" s="2">
        <v>8.3366584227485094E-2</v>
      </c>
    </row>
    <row r="554" spans="1:7" x14ac:dyDescent="0.55000000000000004">
      <c r="A554" s="3">
        <v>18</v>
      </c>
      <c r="B554" s="3">
        <v>24</v>
      </c>
      <c r="C554" s="2">
        <v>0.114335251670305</v>
      </c>
      <c r="D554" s="2">
        <v>4.5567335026616002E-2</v>
      </c>
      <c r="E554" s="2">
        <v>0.100539985651796</v>
      </c>
      <c r="F554" s="2">
        <v>0.14079416062341399</v>
      </c>
      <c r="G554" s="2">
        <v>0.13486785922218</v>
      </c>
    </row>
    <row r="555" spans="1:7" x14ac:dyDescent="0.55000000000000004">
      <c r="A555" s="3">
        <v>18</v>
      </c>
      <c r="B555" s="3">
        <v>25</v>
      </c>
      <c r="C555" s="2">
        <v>6.9694847084324399E-2</v>
      </c>
      <c r="D555" s="2">
        <v>0.10284855014460099</v>
      </c>
      <c r="E555" s="2">
        <v>0.113914655985674</v>
      </c>
      <c r="F555" s="2">
        <v>9.2761718415013197E-2</v>
      </c>
      <c r="G555" s="2">
        <v>8.5457156006563895E-2</v>
      </c>
    </row>
    <row r="556" spans="1:7" x14ac:dyDescent="0.55000000000000004">
      <c r="A556" s="3">
        <v>18</v>
      </c>
      <c r="B556" s="3">
        <v>26</v>
      </c>
      <c r="C556" s="2">
        <v>0.331353314409703</v>
      </c>
      <c r="D556" s="2">
        <v>7.2024770444048203E-2</v>
      </c>
      <c r="E556" s="2">
        <v>0.12465211051134301</v>
      </c>
      <c r="F556" s="2">
        <v>0.30578738218650497</v>
      </c>
      <c r="G556" s="2">
        <v>0.363426791813655</v>
      </c>
    </row>
    <row r="557" spans="1:7" x14ac:dyDescent="0.55000000000000004">
      <c r="A557" s="3">
        <v>18</v>
      </c>
      <c r="B557" s="3">
        <v>27</v>
      </c>
      <c r="C557" s="2">
        <v>0.112349729068069</v>
      </c>
      <c r="D557" s="2">
        <v>0.13801554434775301</v>
      </c>
      <c r="E557" s="2">
        <v>8.3414159815273295E-2</v>
      </c>
      <c r="F557" s="2">
        <v>9.1485513954501996E-2</v>
      </c>
      <c r="G557" s="2">
        <v>9.7501414513027296E-2</v>
      </c>
    </row>
    <row r="558" spans="1:7" x14ac:dyDescent="0.55000000000000004">
      <c r="A558" s="3">
        <v>18</v>
      </c>
      <c r="B558" s="3">
        <v>28</v>
      </c>
      <c r="C558" s="2">
        <v>6.4304689668861506E-2</v>
      </c>
      <c r="D558" s="2">
        <v>7.2593488510037996E-2</v>
      </c>
      <c r="E558" s="2">
        <v>6.0993966060411499E-2</v>
      </c>
      <c r="F558" s="2">
        <v>6.2429754986842098E-2</v>
      </c>
      <c r="G558" s="2">
        <v>6.2415998467009202E-2</v>
      </c>
    </row>
    <row r="559" spans="1:7" x14ac:dyDescent="0.55000000000000004">
      <c r="A559" s="3">
        <v>18</v>
      </c>
      <c r="B559" s="3">
        <v>29</v>
      </c>
      <c r="C559" s="2">
        <v>5.1517434032812497E-2</v>
      </c>
      <c r="D559" s="2">
        <v>6.0994511534775003E-2</v>
      </c>
      <c r="E559" s="2">
        <v>7.44345912879113E-2</v>
      </c>
      <c r="F559" s="2">
        <v>6.2048667050976197E-2</v>
      </c>
      <c r="G559" s="2">
        <v>4.6191691446958297E-2</v>
      </c>
    </row>
    <row r="560" spans="1:7" x14ac:dyDescent="0.55000000000000004">
      <c r="A560" s="3">
        <v>18</v>
      </c>
      <c r="B560" s="3">
        <v>30</v>
      </c>
      <c r="C560" s="2">
        <v>2.1003853305403102E-2</v>
      </c>
      <c r="D560" s="2">
        <v>-5.1460317993394797E-3</v>
      </c>
      <c r="E560" s="2">
        <v>3.2619211379406203E-2</v>
      </c>
      <c r="F560" s="2">
        <v>4.8487166100283599E-2</v>
      </c>
      <c r="G560" s="2">
        <v>4.0296843248950803E-2</v>
      </c>
    </row>
    <row r="561" spans="1:7" x14ac:dyDescent="0.55000000000000004">
      <c r="A561" s="3">
        <v>18</v>
      </c>
      <c r="B561" s="3">
        <v>31</v>
      </c>
      <c r="C561" s="2">
        <v>4.9307213536555303E-2</v>
      </c>
      <c r="D561" s="2">
        <v>7.0996439818053703E-2</v>
      </c>
      <c r="E561" s="2">
        <v>6.5378395653168997E-2</v>
      </c>
      <c r="F561" s="2">
        <v>6.8168225337628896E-2</v>
      </c>
      <c r="G561" s="2">
        <v>1.81394207344607E-2</v>
      </c>
    </row>
    <row r="562" spans="1:7" x14ac:dyDescent="0.55000000000000004">
      <c r="A562" s="3">
        <v>19</v>
      </c>
      <c r="B562" s="3">
        <v>1</v>
      </c>
      <c r="C562" s="2">
        <v>-9.2290184929749705E-2</v>
      </c>
      <c r="D562" s="2">
        <v>-8.1471459686667094E-2</v>
      </c>
      <c r="E562" s="2">
        <v>-7.9326936405482301E-2</v>
      </c>
      <c r="F562" s="2">
        <v>-6.0744114714439398E-2</v>
      </c>
      <c r="G562" s="2">
        <v>-5.9993139681321597E-2</v>
      </c>
    </row>
    <row r="563" spans="1:7" x14ac:dyDescent="0.55000000000000004">
      <c r="A563" s="3">
        <v>19</v>
      </c>
      <c r="B563" s="3">
        <v>2</v>
      </c>
      <c r="C563" s="2">
        <v>6.1715346459331702E-2</v>
      </c>
      <c r="D563" s="2">
        <v>0.35148679570723501</v>
      </c>
      <c r="E563" s="2">
        <v>0.44273577415429899</v>
      </c>
      <c r="F563" s="2">
        <v>0.12268883122843301</v>
      </c>
      <c r="G563" s="2">
        <v>0.164384155048973</v>
      </c>
    </row>
    <row r="564" spans="1:7" x14ac:dyDescent="0.55000000000000004">
      <c r="A564" s="3">
        <v>19</v>
      </c>
      <c r="B564" s="3">
        <v>3</v>
      </c>
      <c r="C564" s="2">
        <v>4.4801440586283298E-2</v>
      </c>
      <c r="D564" s="2">
        <v>7.4118574202878901E-2</v>
      </c>
      <c r="E564" s="2">
        <v>9.8483232144117402E-2</v>
      </c>
      <c r="F564" s="2">
        <v>9.2801581472232303E-2</v>
      </c>
      <c r="G564" s="2">
        <v>6.1871864966215703E-2</v>
      </c>
    </row>
    <row r="565" spans="1:7" x14ac:dyDescent="0.55000000000000004">
      <c r="A565" s="3">
        <v>19</v>
      </c>
      <c r="B565" s="3">
        <v>4</v>
      </c>
      <c r="C565" s="2">
        <v>4.6699824466235898E-2</v>
      </c>
      <c r="D565" s="2">
        <v>8.26252819759562E-2</v>
      </c>
      <c r="E565" s="2">
        <v>0.10064212565461</v>
      </c>
      <c r="F565" s="2">
        <v>0.17793376118722901</v>
      </c>
      <c r="G565" s="2">
        <v>0.136285635844724</v>
      </c>
    </row>
    <row r="566" spans="1:7" x14ac:dyDescent="0.55000000000000004">
      <c r="A566" s="3">
        <v>19</v>
      </c>
      <c r="B566" s="3">
        <v>5</v>
      </c>
      <c r="C566" s="2">
        <v>-9.5695846640291501E-2</v>
      </c>
      <c r="D566" s="2">
        <v>5.1459707186218201E-2</v>
      </c>
      <c r="E566" s="2">
        <v>9.2316261746909101E-2</v>
      </c>
      <c r="F566" s="2">
        <v>-6.3557353686490804E-3</v>
      </c>
      <c r="G566" s="2">
        <v>-3.37593991709162E-2</v>
      </c>
    </row>
    <row r="567" spans="1:7" x14ac:dyDescent="0.55000000000000004">
      <c r="A567" s="3">
        <v>19</v>
      </c>
      <c r="B567" s="3">
        <v>6</v>
      </c>
      <c r="C567" s="2">
        <v>3.7432046271128797E-2</v>
      </c>
      <c r="D567" s="2">
        <v>8.2769779763489596E-3</v>
      </c>
      <c r="E567" s="2">
        <v>5.0609076038425203E-2</v>
      </c>
      <c r="F567" s="2">
        <v>1.28051931397979E-2</v>
      </c>
      <c r="G567" s="2">
        <v>-1.50700200107297E-2</v>
      </c>
    </row>
    <row r="568" spans="1:7" x14ac:dyDescent="0.55000000000000004">
      <c r="A568" s="3">
        <v>19</v>
      </c>
      <c r="B568" s="3">
        <v>7</v>
      </c>
      <c r="C568" s="2">
        <v>8.9610169053149599E-2</v>
      </c>
      <c r="D568" s="2">
        <v>0.17912290297160499</v>
      </c>
      <c r="E568" s="2">
        <v>0.15021075378364701</v>
      </c>
      <c r="F568" s="2">
        <v>0.189414829931672</v>
      </c>
      <c r="G568" s="2">
        <v>0.176755779795468</v>
      </c>
    </row>
    <row r="569" spans="1:7" x14ac:dyDescent="0.55000000000000004">
      <c r="A569" s="3">
        <v>19</v>
      </c>
      <c r="B569" s="3">
        <v>8</v>
      </c>
      <c r="C569" s="2">
        <v>-0.10587811045052301</v>
      </c>
      <c r="D569" s="2">
        <v>-1.76794256685185E-2</v>
      </c>
      <c r="E569" s="2">
        <v>3.9595575792289502E-3</v>
      </c>
      <c r="F569" s="2">
        <v>-8.3716025545055903E-2</v>
      </c>
      <c r="G569" s="2">
        <v>-9.5721272738596E-2</v>
      </c>
    </row>
    <row r="570" spans="1:7" x14ac:dyDescent="0.55000000000000004">
      <c r="A570" s="3">
        <v>19</v>
      </c>
      <c r="B570" s="3">
        <v>9</v>
      </c>
      <c r="C570" s="2">
        <v>-1.9865376373657699E-2</v>
      </c>
      <c r="D570" s="2">
        <v>2.5898488745154401E-2</v>
      </c>
      <c r="E570" s="2">
        <v>5.96842297518346E-2</v>
      </c>
      <c r="F570" s="2">
        <v>2.0561623959778298E-3</v>
      </c>
      <c r="G570" s="2">
        <v>-1.31244827398019E-2</v>
      </c>
    </row>
    <row r="571" spans="1:7" x14ac:dyDescent="0.55000000000000004">
      <c r="A571" s="3">
        <v>19</v>
      </c>
      <c r="B571" s="3">
        <v>10</v>
      </c>
      <c r="C571" s="2">
        <v>1.71304306673811E-2</v>
      </c>
      <c r="D571" s="2">
        <v>7.3507188024269393E-2</v>
      </c>
      <c r="E571" s="2">
        <v>0.107996499418785</v>
      </c>
      <c r="F571" s="2">
        <v>4.4728864693820702E-2</v>
      </c>
      <c r="G571" s="2">
        <v>2.4831176123832701E-2</v>
      </c>
    </row>
    <row r="572" spans="1:7" x14ac:dyDescent="0.55000000000000004">
      <c r="A572" s="3">
        <v>19</v>
      </c>
      <c r="B572" s="3">
        <v>11</v>
      </c>
      <c r="C572" s="2">
        <v>-1.18754071119745E-2</v>
      </c>
      <c r="D572" s="2">
        <v>4.1891748168781898E-2</v>
      </c>
      <c r="E572" s="2">
        <v>6.4801102236329094E-2</v>
      </c>
      <c r="F572" s="2">
        <v>-2.49340581155835E-2</v>
      </c>
      <c r="G572" s="2">
        <v>-4.3518381257006598E-2</v>
      </c>
    </row>
    <row r="573" spans="1:7" x14ac:dyDescent="0.55000000000000004">
      <c r="A573" s="3">
        <v>19</v>
      </c>
      <c r="B573" s="3">
        <v>12</v>
      </c>
      <c r="C573" s="2">
        <v>-4.2883035642675399E-2</v>
      </c>
      <c r="D573" s="2">
        <v>4.1750782345216002E-2</v>
      </c>
      <c r="E573" s="2">
        <v>0.12255232193920899</v>
      </c>
      <c r="F573" s="2">
        <v>3.9046997072879799E-2</v>
      </c>
      <c r="G573" s="2">
        <v>2.50766779316915E-2</v>
      </c>
    </row>
    <row r="574" spans="1:7" x14ac:dyDescent="0.55000000000000004">
      <c r="A574" s="3">
        <v>19</v>
      </c>
      <c r="B574" s="3">
        <v>13</v>
      </c>
      <c r="C574" s="2">
        <v>-0.23286385075176499</v>
      </c>
      <c r="D574" s="2">
        <v>-0.185764184631624</v>
      </c>
      <c r="E574" s="2">
        <v>-3.3131031576066297E-2</v>
      </c>
      <c r="F574" s="2">
        <v>-0.51706579845420098</v>
      </c>
      <c r="G574" s="2">
        <v>-0.51325265827636002</v>
      </c>
    </row>
    <row r="575" spans="1:7" x14ac:dyDescent="0.55000000000000004">
      <c r="A575" s="3">
        <v>19</v>
      </c>
      <c r="B575" s="3">
        <v>14</v>
      </c>
      <c r="C575" s="2">
        <v>-0.13292017986671201</v>
      </c>
      <c r="D575" s="2">
        <v>-2.2433625151412302E-2</v>
      </c>
      <c r="E575" s="2">
        <v>4.0344873509415402E-2</v>
      </c>
      <c r="F575" s="2">
        <v>-5.7865023521353302E-2</v>
      </c>
      <c r="G575" s="2">
        <v>-7.3839489345800605E-2</v>
      </c>
    </row>
    <row r="576" spans="1:7" x14ac:dyDescent="0.55000000000000004">
      <c r="A576" s="3">
        <v>19</v>
      </c>
      <c r="B576" s="3">
        <v>15</v>
      </c>
      <c r="C576" s="2">
        <v>0.115516558977643</v>
      </c>
      <c r="D576" s="2">
        <v>0.16057090148144401</v>
      </c>
      <c r="E576" s="2">
        <v>0.13191279370322501</v>
      </c>
      <c r="F576" s="2">
        <v>0.23220251808237499</v>
      </c>
      <c r="G576" s="2">
        <v>0.22342385385942001</v>
      </c>
    </row>
    <row r="577" spans="1:7" x14ac:dyDescent="0.55000000000000004">
      <c r="A577" s="3">
        <v>19</v>
      </c>
      <c r="B577" s="3">
        <v>16</v>
      </c>
      <c r="C577" s="2">
        <v>-2.1580580440448398E-2</v>
      </c>
      <c r="D577" s="2">
        <v>7.4371795106695799E-3</v>
      </c>
      <c r="E577" s="2">
        <v>4.7320447727377798E-2</v>
      </c>
      <c r="F577" s="2">
        <v>1.4138646363878999E-2</v>
      </c>
      <c r="G577" s="2">
        <v>-1.0946112620831399E-2</v>
      </c>
    </row>
    <row r="578" spans="1:7" x14ac:dyDescent="0.55000000000000004">
      <c r="A578" s="3">
        <v>19</v>
      </c>
      <c r="B578" s="3">
        <v>17</v>
      </c>
      <c r="C578" s="2">
        <v>4.7582683448624298E-2</v>
      </c>
      <c r="D578" s="2">
        <v>8.9112763654575503E-2</v>
      </c>
      <c r="E578" s="2">
        <v>3.26377866579741E-3</v>
      </c>
      <c r="F578" s="2">
        <v>7.2472194863771697E-2</v>
      </c>
      <c r="G578" s="2">
        <v>0.148881877574985</v>
      </c>
    </row>
    <row r="579" spans="1:7" x14ac:dyDescent="0.55000000000000004">
      <c r="A579" s="3">
        <v>19</v>
      </c>
      <c r="B579" s="3">
        <v>18</v>
      </c>
      <c r="C579" s="2">
        <v>7.2973894018597604E-3</v>
      </c>
      <c r="D579" s="2">
        <v>5.42395750082343E-2</v>
      </c>
      <c r="E579" s="2">
        <v>6.7581661313510399E-2</v>
      </c>
      <c r="F579" s="2">
        <v>5.8687794050942203E-2</v>
      </c>
      <c r="G579" s="2">
        <v>6.0322738199378799E-2</v>
      </c>
    </row>
    <row r="580" spans="1:7" x14ac:dyDescent="0.55000000000000004">
      <c r="A580" s="3">
        <v>19</v>
      </c>
      <c r="B580" s="3">
        <v>19</v>
      </c>
      <c r="C580" s="2">
        <v>1.6773197151176599E-2</v>
      </c>
      <c r="D580" s="2">
        <v>-1.79845438308321E-2</v>
      </c>
      <c r="E580" s="2">
        <v>-3.5687514099070401E-2</v>
      </c>
      <c r="F580" s="2">
        <v>-2.3373915747805198E-2</v>
      </c>
      <c r="G580" s="2">
        <v>-1.7412918614476899E-2</v>
      </c>
    </row>
    <row r="581" spans="1:7" x14ac:dyDescent="0.55000000000000004">
      <c r="A581" s="3">
        <v>19</v>
      </c>
      <c r="B581" s="3">
        <v>20</v>
      </c>
      <c r="C581" s="2">
        <v>-4.0819451888721901E-2</v>
      </c>
      <c r="D581" s="2">
        <v>-7.0018912154321003E-2</v>
      </c>
      <c r="E581" s="2">
        <v>-7.1977874068628198E-2</v>
      </c>
      <c r="F581" s="2">
        <v>-5.86563517135021E-2</v>
      </c>
      <c r="G581" s="2">
        <v>-5.7205841092339102E-2</v>
      </c>
    </row>
    <row r="582" spans="1:7" x14ac:dyDescent="0.55000000000000004">
      <c r="A582" s="3">
        <v>19</v>
      </c>
      <c r="B582" s="3">
        <v>21</v>
      </c>
      <c r="C582" s="2">
        <v>5.1905474957773402E-2</v>
      </c>
      <c r="D582" s="2">
        <v>-2.95419651708668E-2</v>
      </c>
      <c r="E582" s="2">
        <v>1.8338169560942402E-2</v>
      </c>
      <c r="F582" s="2">
        <v>3.4238601070635298E-4</v>
      </c>
      <c r="G582" s="2">
        <v>7.8298482283980703E-2</v>
      </c>
    </row>
    <row r="583" spans="1:7" x14ac:dyDescent="0.55000000000000004">
      <c r="A583" s="3">
        <v>19</v>
      </c>
      <c r="B583" s="3">
        <v>22</v>
      </c>
      <c r="C583" s="2">
        <v>-3.7707193507831499E-2</v>
      </c>
      <c r="D583" s="2">
        <v>2.6485722248655499E-2</v>
      </c>
      <c r="E583" s="2">
        <v>2.5537625352967799E-2</v>
      </c>
      <c r="F583" s="2">
        <v>1.87429465168454E-3</v>
      </c>
      <c r="G583" s="2">
        <v>9.8201859652790505E-2</v>
      </c>
    </row>
    <row r="584" spans="1:7" x14ac:dyDescent="0.55000000000000004">
      <c r="A584" s="3">
        <v>19</v>
      </c>
      <c r="B584" s="3">
        <v>23</v>
      </c>
      <c r="C584" s="2">
        <v>0.289307117944481</v>
      </c>
      <c r="D584" s="2">
        <v>7.3650513299998402E-2</v>
      </c>
      <c r="E584" s="2">
        <v>0.178000014838673</v>
      </c>
      <c r="F584" s="2">
        <v>5.3059094539276201E-2</v>
      </c>
      <c r="G584" s="2">
        <v>0.22774068412317999</v>
      </c>
    </row>
    <row r="585" spans="1:7" x14ac:dyDescent="0.55000000000000004">
      <c r="A585" s="3">
        <v>19</v>
      </c>
      <c r="B585" s="3">
        <v>24</v>
      </c>
      <c r="C585" s="2">
        <v>2.2898126471894199E-2</v>
      </c>
      <c r="D585" s="2">
        <v>-8.2004268475520704E-3</v>
      </c>
      <c r="E585" s="2">
        <v>3.7900483592247701E-2</v>
      </c>
      <c r="F585" s="2">
        <v>-3.9691382693741702E-3</v>
      </c>
      <c r="G585" s="2">
        <v>8.0701215666307696E-2</v>
      </c>
    </row>
    <row r="586" spans="1:7" x14ac:dyDescent="0.55000000000000004">
      <c r="A586" s="3">
        <v>19</v>
      </c>
      <c r="B586" s="3">
        <v>25</v>
      </c>
      <c r="C586" s="2">
        <v>1.7961120607960099E-2</v>
      </c>
      <c r="D586" s="2">
        <v>5.4660163872101798E-2</v>
      </c>
      <c r="E586" s="2">
        <v>3.2569312138154803E-2</v>
      </c>
      <c r="F586" s="2">
        <v>-4.3560410213191798E-2</v>
      </c>
      <c r="G586" s="2">
        <v>1.74688702874869E-2</v>
      </c>
    </row>
    <row r="587" spans="1:7" x14ac:dyDescent="0.55000000000000004">
      <c r="A587" s="3">
        <v>19</v>
      </c>
      <c r="B587" s="3">
        <v>26</v>
      </c>
      <c r="C587" s="2">
        <v>5.2980613069382202E-3</v>
      </c>
      <c r="D587" s="2">
        <v>0.129627217794475</v>
      </c>
      <c r="E587" s="2">
        <v>0.11598418292526499</v>
      </c>
      <c r="F587" s="2">
        <v>0.10475636393893099</v>
      </c>
      <c r="G587" s="2">
        <v>-7.2808909479857201E-2</v>
      </c>
    </row>
    <row r="588" spans="1:7" x14ac:dyDescent="0.55000000000000004">
      <c r="A588" s="3">
        <v>19</v>
      </c>
      <c r="B588" s="3">
        <v>27</v>
      </c>
      <c r="C588" s="2">
        <v>5.7757647246658002E-2</v>
      </c>
      <c r="D588" s="2">
        <v>-6.9071627726601401E-2</v>
      </c>
      <c r="E588" s="2">
        <v>1.3351701336261599E-3</v>
      </c>
      <c r="F588" s="2">
        <v>-2.8648001998435101E-2</v>
      </c>
      <c r="G588" s="2">
        <v>6.6120137431717102E-2</v>
      </c>
    </row>
    <row r="589" spans="1:7" x14ac:dyDescent="0.55000000000000004">
      <c r="A589" s="3">
        <v>19</v>
      </c>
      <c r="B589" s="3">
        <v>28</v>
      </c>
      <c r="C589" s="2">
        <v>5.9211808681302699E-2</v>
      </c>
      <c r="D589" s="2">
        <v>4.816626008259E-2</v>
      </c>
      <c r="E589" s="2">
        <v>3.6218577371739197E-2</v>
      </c>
      <c r="F589" s="2">
        <v>3.5712686846429698E-2</v>
      </c>
      <c r="G589" s="2">
        <v>3.6712769381290498E-2</v>
      </c>
    </row>
    <row r="590" spans="1:7" x14ac:dyDescent="0.55000000000000004">
      <c r="A590" s="3">
        <v>19</v>
      </c>
      <c r="B590" s="3">
        <v>29</v>
      </c>
      <c r="C590" s="2">
        <v>0.118066265609168</v>
      </c>
      <c r="D590" s="2">
        <v>6.3368564972664507E-2</v>
      </c>
      <c r="E590" s="2">
        <v>0.12689069313232301</v>
      </c>
      <c r="F590" s="2">
        <v>9.0640894731940994E-2</v>
      </c>
      <c r="G590" s="2">
        <v>0.107211136392402</v>
      </c>
    </row>
    <row r="591" spans="1:7" x14ac:dyDescent="0.55000000000000004">
      <c r="A591" s="3">
        <v>19</v>
      </c>
      <c r="B591" s="3">
        <v>30</v>
      </c>
      <c r="C591" s="2">
        <v>5.6217213432087701E-2</v>
      </c>
      <c r="D591" s="2">
        <v>4.1908057361202303E-2</v>
      </c>
      <c r="E591" s="2">
        <v>2.8557881664596298E-2</v>
      </c>
      <c r="F591" s="2">
        <v>3.9360412692303802E-2</v>
      </c>
      <c r="G591" s="2">
        <v>5.90374231765095E-2</v>
      </c>
    </row>
    <row r="592" spans="1:7" x14ac:dyDescent="0.55000000000000004">
      <c r="A592" s="3">
        <v>19</v>
      </c>
      <c r="B592" s="3">
        <v>31</v>
      </c>
      <c r="C592" s="2">
        <v>1.50748037803866E-2</v>
      </c>
      <c r="D592" s="2">
        <v>3.64684592248746E-2</v>
      </c>
      <c r="E592" s="2">
        <v>5.0181507595679201E-2</v>
      </c>
      <c r="F592" s="2">
        <v>5.6264556964842803E-2</v>
      </c>
      <c r="G592" s="2">
        <v>4.9756089714101497E-2</v>
      </c>
    </row>
    <row r="593" spans="1:7" x14ac:dyDescent="0.55000000000000004">
      <c r="A593" s="3">
        <v>20</v>
      </c>
      <c r="B593" s="3">
        <v>1</v>
      </c>
      <c r="C593" s="2">
        <v>-4.3640804146676301E-2</v>
      </c>
      <c r="D593" s="2">
        <v>-2.18862807229382E-2</v>
      </c>
      <c r="E593" s="2">
        <v>-1.91697266164941E-2</v>
      </c>
      <c r="F593" s="2">
        <v>-2.6606254296749E-2</v>
      </c>
      <c r="G593" s="2">
        <v>-2.53042944958899E-2</v>
      </c>
    </row>
    <row r="594" spans="1:7" x14ac:dyDescent="0.55000000000000004">
      <c r="A594" s="3">
        <v>20</v>
      </c>
      <c r="B594" s="3">
        <v>2</v>
      </c>
      <c r="C594" s="2">
        <v>-0.32829208824165301</v>
      </c>
      <c r="D594" s="2">
        <v>-8.3435751852254894E-2</v>
      </c>
      <c r="E594" s="2">
        <v>1.4475706960434801E-2</v>
      </c>
      <c r="F594" s="2">
        <v>-0.186748663350326</v>
      </c>
      <c r="G594" s="2">
        <v>-0.36830557791653101</v>
      </c>
    </row>
    <row r="595" spans="1:7" x14ac:dyDescent="0.55000000000000004">
      <c r="A595" s="3">
        <v>20</v>
      </c>
      <c r="B595" s="3">
        <v>3</v>
      </c>
      <c r="C595" s="2">
        <v>0.14938246137692099</v>
      </c>
      <c r="D595" s="2">
        <v>9.3324635153549898E-2</v>
      </c>
      <c r="E595" s="2">
        <v>0.12758011629897101</v>
      </c>
      <c r="F595" s="2">
        <v>0.14465167418810401</v>
      </c>
      <c r="G595" s="2">
        <v>0.11803213254734</v>
      </c>
    </row>
    <row r="596" spans="1:7" x14ac:dyDescent="0.55000000000000004">
      <c r="A596" s="3">
        <v>20</v>
      </c>
      <c r="B596" s="3">
        <v>4</v>
      </c>
      <c r="C596" s="2">
        <v>0.181132626839213</v>
      </c>
      <c r="D596" s="2">
        <v>0.138517108655344</v>
      </c>
      <c r="E596" s="2">
        <v>8.8981642825506996E-2</v>
      </c>
      <c r="F596" s="2">
        <v>0.14897322792822501</v>
      </c>
      <c r="G596" s="2">
        <v>0.14225892869118401</v>
      </c>
    </row>
    <row r="597" spans="1:7" x14ac:dyDescent="0.55000000000000004">
      <c r="A597" s="3">
        <v>20</v>
      </c>
      <c r="B597" s="3">
        <v>5</v>
      </c>
      <c r="C597" s="2">
        <v>-0.14875175005795899</v>
      </c>
      <c r="D597" s="2">
        <v>-6.3864150149424606E-2</v>
      </c>
      <c r="E597" s="2">
        <v>6.1289045781257101E-2</v>
      </c>
      <c r="F597" s="2">
        <v>-3.78948413921638E-2</v>
      </c>
      <c r="G597" s="2">
        <v>-5.3763758265753199E-2</v>
      </c>
    </row>
    <row r="598" spans="1:7" x14ac:dyDescent="0.55000000000000004">
      <c r="A598" s="3">
        <v>20</v>
      </c>
      <c r="B598" s="3">
        <v>6</v>
      </c>
      <c r="C598" s="2">
        <v>2.3102233409320799E-2</v>
      </c>
      <c r="D598" s="2">
        <v>5.1184945023873898E-2</v>
      </c>
      <c r="E598" s="2">
        <v>8.3016562956123696E-2</v>
      </c>
      <c r="F598" s="2">
        <v>7.4108515061466498E-2</v>
      </c>
      <c r="G598" s="2">
        <v>4.7470495454575198E-2</v>
      </c>
    </row>
    <row r="599" spans="1:7" x14ac:dyDescent="0.55000000000000004">
      <c r="A599" s="3">
        <v>20</v>
      </c>
      <c r="B599" s="3">
        <v>7</v>
      </c>
      <c r="C599" s="2">
        <v>5.2099031175144299E-2</v>
      </c>
      <c r="D599" s="2">
        <v>6.1918287916804302E-2</v>
      </c>
      <c r="E599" s="2">
        <v>0.10443493582438899</v>
      </c>
      <c r="F599" s="2">
        <v>2.24278281654583E-2</v>
      </c>
      <c r="G599" s="2">
        <v>9.6481108668559599E-3</v>
      </c>
    </row>
    <row r="600" spans="1:7" x14ac:dyDescent="0.55000000000000004">
      <c r="A600" s="3">
        <v>20</v>
      </c>
      <c r="B600" s="3">
        <v>8</v>
      </c>
      <c r="C600" s="2">
        <v>-0.115643113173133</v>
      </c>
      <c r="D600" s="2">
        <v>-2.0305045083525701E-2</v>
      </c>
      <c r="E600" s="2">
        <v>3.3102596971856198E-2</v>
      </c>
      <c r="F600" s="2">
        <v>-3.08263739167003E-2</v>
      </c>
      <c r="G600" s="2">
        <v>-4.6652017489354297E-2</v>
      </c>
    </row>
    <row r="601" spans="1:7" x14ac:dyDescent="0.55000000000000004">
      <c r="A601" s="3">
        <v>20</v>
      </c>
      <c r="B601" s="3">
        <v>9</v>
      </c>
      <c r="C601" s="2">
        <v>3.6680106006856603E-2</v>
      </c>
      <c r="D601" s="2">
        <v>5.1961817435830303E-2</v>
      </c>
      <c r="E601" s="2">
        <v>8.47297090887007E-2</v>
      </c>
      <c r="F601" s="2">
        <v>4.0730522510708397E-2</v>
      </c>
      <c r="G601" s="2">
        <v>3.1212062587293098E-2</v>
      </c>
    </row>
    <row r="602" spans="1:7" x14ac:dyDescent="0.55000000000000004">
      <c r="A602" s="3">
        <v>20</v>
      </c>
      <c r="B602" s="3">
        <v>10</v>
      </c>
      <c r="C602" s="2">
        <v>2.4380095894270402E-2</v>
      </c>
      <c r="D602" s="2">
        <v>5.56454578492631E-2</v>
      </c>
      <c r="E602" s="2">
        <v>8.6751155747397196E-2</v>
      </c>
      <c r="F602" s="2">
        <v>5.43079372383772E-2</v>
      </c>
      <c r="G602" s="2">
        <v>3.6729222158574201E-2</v>
      </c>
    </row>
    <row r="603" spans="1:7" x14ac:dyDescent="0.55000000000000004">
      <c r="A603" s="3">
        <v>20</v>
      </c>
      <c r="B603" s="3">
        <v>11</v>
      </c>
      <c r="C603" s="2">
        <v>4.8413508210251303E-2</v>
      </c>
      <c r="D603" s="2">
        <v>4.97000010182456E-2</v>
      </c>
      <c r="E603" s="2">
        <v>8.9779443394638198E-2</v>
      </c>
      <c r="F603" s="2">
        <v>3.07887293510558E-2</v>
      </c>
      <c r="G603" s="2">
        <v>2.02318655269942E-2</v>
      </c>
    </row>
    <row r="604" spans="1:7" x14ac:dyDescent="0.55000000000000004">
      <c r="A604" s="3">
        <v>20</v>
      </c>
      <c r="B604" s="3">
        <v>12</v>
      </c>
      <c r="C604" s="2">
        <v>-8.3417612883546193E-3</v>
      </c>
      <c r="D604" s="2">
        <v>7.3279450042316494E-2</v>
      </c>
      <c r="E604" s="2">
        <v>0.12591592262558399</v>
      </c>
      <c r="F604" s="2">
        <v>3.2794687641869498E-2</v>
      </c>
      <c r="G604" s="2">
        <v>7.4483400639661097E-3</v>
      </c>
    </row>
    <row r="605" spans="1:7" x14ac:dyDescent="0.55000000000000004">
      <c r="A605" s="3">
        <v>20</v>
      </c>
      <c r="B605" s="3">
        <v>13</v>
      </c>
      <c r="C605" s="2">
        <v>-2.86487306432892E-2</v>
      </c>
      <c r="D605" s="2">
        <v>6.0206683125364299E-2</v>
      </c>
      <c r="E605" s="2">
        <v>0.13520984447339801</v>
      </c>
      <c r="F605" s="2">
        <v>-0.239341183052759</v>
      </c>
      <c r="G605" s="2">
        <v>-0.221393201244382</v>
      </c>
    </row>
    <row r="606" spans="1:7" x14ac:dyDescent="0.55000000000000004">
      <c r="A606" s="3">
        <v>20</v>
      </c>
      <c r="B606" s="3">
        <v>14</v>
      </c>
      <c r="C606" s="2">
        <v>-4.9719501012719901E-2</v>
      </c>
      <c r="D606" s="2">
        <v>4.2800253787204602E-3</v>
      </c>
      <c r="E606" s="2">
        <v>7.2037311956625896E-2</v>
      </c>
      <c r="F606" s="2">
        <v>3.23389646092381E-3</v>
      </c>
      <c r="G606" s="2">
        <v>-2.0647873371868901E-2</v>
      </c>
    </row>
    <row r="607" spans="1:7" x14ac:dyDescent="0.55000000000000004">
      <c r="A607" s="3">
        <v>20</v>
      </c>
      <c r="B607" s="3">
        <v>15</v>
      </c>
      <c r="C607" s="2">
        <v>-7.5374399003291903E-2</v>
      </c>
      <c r="D607" s="2">
        <v>2.57943190846525E-2</v>
      </c>
      <c r="E607" s="2">
        <v>9.6290604587579903E-2</v>
      </c>
      <c r="F607" s="2">
        <v>-1.31493246568141E-2</v>
      </c>
      <c r="G607" s="2">
        <v>-3.43138734587504E-2</v>
      </c>
    </row>
    <row r="608" spans="1:7" x14ac:dyDescent="0.55000000000000004">
      <c r="A608" s="3">
        <v>20</v>
      </c>
      <c r="B608" s="3">
        <v>16</v>
      </c>
      <c r="C608" s="2">
        <v>8.7608086332264495E-2</v>
      </c>
      <c r="D608" s="2">
        <v>7.2831345478532802E-2</v>
      </c>
      <c r="E608" s="2">
        <v>9.3762032828375599E-2</v>
      </c>
      <c r="F608" s="2">
        <v>9.6438818520775099E-2</v>
      </c>
      <c r="G608" s="2">
        <v>7.6967480171777694E-2</v>
      </c>
    </row>
    <row r="609" spans="1:7" x14ac:dyDescent="0.55000000000000004">
      <c r="A609" s="3">
        <v>20</v>
      </c>
      <c r="B609" s="3">
        <v>17</v>
      </c>
      <c r="C609" s="2">
        <v>-1.57882766109365E-2</v>
      </c>
      <c r="D609" s="2">
        <v>0.14088203197038099</v>
      </c>
      <c r="E609" s="2">
        <v>9.4639802425049893E-2</v>
      </c>
      <c r="F609" s="2">
        <v>2.80407187232866E-2</v>
      </c>
      <c r="G609" s="2">
        <v>3.6307050867270802E-4</v>
      </c>
    </row>
    <row r="610" spans="1:7" x14ac:dyDescent="0.55000000000000004">
      <c r="A610" s="3">
        <v>20</v>
      </c>
      <c r="B610" s="3">
        <v>18</v>
      </c>
      <c r="C610" s="2">
        <v>4.4506395345788201E-2</v>
      </c>
      <c r="D610" s="2">
        <v>3.57448807959393E-2</v>
      </c>
      <c r="E610" s="2">
        <v>5.4100089631366602E-2</v>
      </c>
      <c r="F610" s="2">
        <v>4.3281772848192998E-2</v>
      </c>
      <c r="G610" s="2">
        <v>1.6769371118134001E-2</v>
      </c>
    </row>
    <row r="611" spans="1:7" x14ac:dyDescent="0.55000000000000004">
      <c r="A611" s="3">
        <v>20</v>
      </c>
      <c r="B611" s="3">
        <v>19</v>
      </c>
      <c r="C611" s="2">
        <v>8.9436513568995096E-2</v>
      </c>
      <c r="D611" s="2">
        <v>5.3164322051439498E-2</v>
      </c>
      <c r="E611" s="2">
        <v>6.0363253583948499E-2</v>
      </c>
      <c r="F611" s="2">
        <v>7.9110124201000706E-2</v>
      </c>
      <c r="G611" s="2">
        <v>7.88416789110441E-2</v>
      </c>
    </row>
    <row r="612" spans="1:7" x14ac:dyDescent="0.55000000000000004">
      <c r="A612" s="3">
        <v>20</v>
      </c>
      <c r="B612" s="3">
        <v>20</v>
      </c>
      <c r="C612" s="2">
        <v>8.3026446963050601E-2</v>
      </c>
      <c r="D612" s="2">
        <v>5.1010158632746203E-2</v>
      </c>
      <c r="E612" s="2">
        <v>4.2690876473839998E-2</v>
      </c>
      <c r="F612" s="2">
        <v>6.0425011558624897E-2</v>
      </c>
      <c r="G612" s="2">
        <v>6.15306967812045E-2</v>
      </c>
    </row>
    <row r="613" spans="1:7" x14ac:dyDescent="0.55000000000000004">
      <c r="A613" s="3">
        <v>20</v>
      </c>
      <c r="B613" s="3">
        <v>21</v>
      </c>
      <c r="C613" s="2">
        <v>6.0485644641047401E-2</v>
      </c>
      <c r="D613" s="2">
        <v>3.28915544425505E-2</v>
      </c>
      <c r="E613" s="2">
        <v>6.1959635600522103E-2</v>
      </c>
      <c r="F613" s="2">
        <v>1.846268930775E-2</v>
      </c>
      <c r="G613" s="2">
        <v>1.2808083767497799E-2</v>
      </c>
    </row>
    <row r="614" spans="1:7" x14ac:dyDescent="0.55000000000000004">
      <c r="A614" s="3">
        <v>20</v>
      </c>
      <c r="B614" s="3">
        <v>22</v>
      </c>
      <c r="C614" s="2">
        <v>0.19598653753522699</v>
      </c>
      <c r="D614" s="2">
        <v>8.74872292151717E-2</v>
      </c>
      <c r="E614" s="2">
        <v>9.3610520000898007E-2</v>
      </c>
      <c r="F614" s="2">
        <v>0.118199873576033</v>
      </c>
      <c r="G614" s="2">
        <v>3.7487784436694302E-2</v>
      </c>
    </row>
    <row r="615" spans="1:7" x14ac:dyDescent="0.55000000000000004">
      <c r="A615" s="3">
        <v>20</v>
      </c>
      <c r="B615" s="3">
        <v>23</v>
      </c>
      <c r="C615" s="2">
        <v>1.3297055089349599E-2</v>
      </c>
      <c r="D615" s="2">
        <v>-5.7278249108736003E-2</v>
      </c>
      <c r="E615" s="2">
        <v>0.16633394884517999</v>
      </c>
      <c r="F615" s="2">
        <v>-3.3448863046683902E-2</v>
      </c>
      <c r="G615" s="2">
        <v>-7.86411032223008E-3</v>
      </c>
    </row>
    <row r="616" spans="1:7" x14ac:dyDescent="0.55000000000000004">
      <c r="A616" s="3">
        <v>20</v>
      </c>
      <c r="B616" s="3">
        <v>24</v>
      </c>
      <c r="C616" s="2">
        <v>5.8179683564290097E-2</v>
      </c>
      <c r="D616" s="2">
        <v>4.4144064378021103E-4</v>
      </c>
      <c r="E616" s="2">
        <v>7.525955931087E-2</v>
      </c>
      <c r="F616" s="2">
        <v>1.54088824636269E-2</v>
      </c>
      <c r="G616" s="2">
        <v>3.85650951307231E-2</v>
      </c>
    </row>
    <row r="617" spans="1:7" x14ac:dyDescent="0.55000000000000004">
      <c r="A617" s="3">
        <v>20</v>
      </c>
      <c r="B617" s="3">
        <v>25</v>
      </c>
      <c r="C617" s="2">
        <v>2.43001819338001E-2</v>
      </c>
      <c r="D617" s="2">
        <v>0.13119272363185999</v>
      </c>
      <c r="E617" s="2">
        <v>5.4993009515349599E-2</v>
      </c>
      <c r="F617" s="2">
        <v>5.8513157080496002E-2</v>
      </c>
      <c r="G617" s="2">
        <v>8.7728984415047895E-2</v>
      </c>
    </row>
    <row r="618" spans="1:7" x14ac:dyDescent="0.55000000000000004">
      <c r="A618" s="3">
        <v>20</v>
      </c>
      <c r="B618" s="3">
        <v>26</v>
      </c>
      <c r="C618" s="2">
        <v>3.2033129108406201E-2</v>
      </c>
      <c r="D618" s="2">
        <v>-2.5832792482757501E-2</v>
      </c>
      <c r="E618" s="2">
        <v>0.13047518698932001</v>
      </c>
      <c r="F618" s="2">
        <v>2.4172885215151999E-2</v>
      </c>
      <c r="G618" s="2">
        <v>-4.73604306629151E-2</v>
      </c>
    </row>
    <row r="619" spans="1:7" x14ac:dyDescent="0.55000000000000004">
      <c r="A619" s="3">
        <v>20</v>
      </c>
      <c r="B619" s="3">
        <v>27</v>
      </c>
      <c r="C619" s="2">
        <v>6.9674825892139303E-2</v>
      </c>
      <c r="D619" s="2">
        <v>0.11221610433238299</v>
      </c>
      <c r="E619" s="2">
        <v>4.5179921318075397E-2</v>
      </c>
      <c r="F619" s="2">
        <v>5.9262552018562398E-2</v>
      </c>
      <c r="G619" s="2">
        <v>6.9836518951925497E-2</v>
      </c>
    </row>
    <row r="620" spans="1:7" x14ac:dyDescent="0.55000000000000004">
      <c r="A620" s="3">
        <v>20</v>
      </c>
      <c r="B620" s="3">
        <v>28</v>
      </c>
      <c r="C620" s="2">
        <v>6.0251894775626702E-2</v>
      </c>
      <c r="D620" s="2">
        <v>3.29749846626178E-2</v>
      </c>
      <c r="E620" s="2">
        <v>3.4395741910614203E-2</v>
      </c>
      <c r="F620" s="2">
        <v>3.8444296680980601E-2</v>
      </c>
      <c r="G620" s="2">
        <v>4.1399362331903597E-2</v>
      </c>
    </row>
    <row r="621" spans="1:7" x14ac:dyDescent="0.55000000000000004">
      <c r="A621" s="3">
        <v>20</v>
      </c>
      <c r="B621" s="3">
        <v>29</v>
      </c>
      <c r="C621" s="2">
        <v>7.7538036254804404E-2</v>
      </c>
      <c r="D621" s="2">
        <v>0.13933316013183999</v>
      </c>
      <c r="E621" s="2">
        <v>0.103264220935401</v>
      </c>
      <c r="F621" s="2">
        <v>0.10277423082927099</v>
      </c>
      <c r="G621" s="2">
        <v>4.3844565947270098E-2</v>
      </c>
    </row>
    <row r="622" spans="1:7" x14ac:dyDescent="0.55000000000000004">
      <c r="A622" s="3">
        <v>20</v>
      </c>
      <c r="B622" s="3">
        <v>30</v>
      </c>
      <c r="C622" s="2">
        <v>1.40300740291008E-2</v>
      </c>
      <c r="D622" s="2">
        <v>4.2159827023525102E-2</v>
      </c>
      <c r="E622" s="2">
        <v>1.4694625568367E-2</v>
      </c>
      <c r="F622" s="2">
        <v>3.2849308127907498E-2</v>
      </c>
      <c r="G622" s="2">
        <v>3.1044893944337799E-2</v>
      </c>
    </row>
    <row r="623" spans="1:7" x14ac:dyDescent="0.55000000000000004">
      <c r="A623" s="3">
        <v>20</v>
      </c>
      <c r="B623" s="3">
        <v>31</v>
      </c>
      <c r="C623" s="2">
        <v>6.3071555244362698E-2</v>
      </c>
      <c r="D623" s="2">
        <v>5.1827275577180698E-2</v>
      </c>
      <c r="E623" s="2">
        <v>1.9983084279011201E-2</v>
      </c>
      <c r="F623" s="2">
        <v>4.1705115757328201E-2</v>
      </c>
      <c r="G623" s="2">
        <v>7.2105298527117404E-2</v>
      </c>
    </row>
    <row r="624" spans="1:7" x14ac:dyDescent="0.55000000000000004">
      <c r="A624" s="3">
        <v>21</v>
      </c>
      <c r="B624" s="3">
        <v>1</v>
      </c>
      <c r="C624" s="2">
        <v>0.25749595970214001</v>
      </c>
      <c r="D624" s="2">
        <v>0.17641193579963399</v>
      </c>
      <c r="E624" s="2">
        <v>0.15247454990634701</v>
      </c>
      <c r="F624" s="2">
        <v>0.14613365766667899</v>
      </c>
      <c r="G624" s="2">
        <v>0.14591259857866901</v>
      </c>
    </row>
    <row r="625" spans="1:7" x14ac:dyDescent="0.55000000000000004">
      <c r="A625" s="3">
        <v>21</v>
      </c>
      <c r="B625" s="3">
        <v>2</v>
      </c>
      <c r="C625" s="2">
        <v>-0.62439308271509397</v>
      </c>
      <c r="D625" s="2">
        <v>-0.235590256990241</v>
      </c>
      <c r="E625" s="2">
        <v>-0.16153188055348999</v>
      </c>
      <c r="F625" s="2">
        <v>-0.405937853305121</v>
      </c>
      <c r="G625" s="2">
        <v>-0.24378065342067401</v>
      </c>
    </row>
    <row r="626" spans="1:7" x14ac:dyDescent="0.55000000000000004">
      <c r="A626" s="3">
        <v>21</v>
      </c>
      <c r="B626" s="3">
        <v>3</v>
      </c>
      <c r="C626" s="2">
        <v>7.3238713511011204E-3</v>
      </c>
      <c r="D626" s="2">
        <v>3.2941065331654799E-2</v>
      </c>
      <c r="E626" s="2">
        <v>2.8088882842079301E-2</v>
      </c>
      <c r="F626" s="2">
        <v>1.9004073357182402E-2</v>
      </c>
      <c r="G626" s="2">
        <v>2.1195537498880899E-2</v>
      </c>
    </row>
    <row r="627" spans="1:7" x14ac:dyDescent="0.55000000000000004">
      <c r="A627" s="3">
        <v>21</v>
      </c>
      <c r="B627" s="3">
        <v>4</v>
      </c>
      <c r="C627" s="2">
        <v>1.46002480833828E-2</v>
      </c>
      <c r="D627" s="2">
        <v>9.2576906350233606E-2</v>
      </c>
      <c r="E627" s="2">
        <v>0.16834974033998101</v>
      </c>
      <c r="F627" s="2">
        <v>2.24059666383047E-2</v>
      </c>
      <c r="G627" s="2">
        <v>3.5429518236246599E-2</v>
      </c>
    </row>
    <row r="628" spans="1:7" x14ac:dyDescent="0.55000000000000004">
      <c r="A628" s="3">
        <v>21</v>
      </c>
      <c r="B628" s="3">
        <v>5</v>
      </c>
      <c r="C628" s="2">
        <v>-0.11059246075139199</v>
      </c>
      <c r="D628" s="2">
        <v>-6.2573561098022701E-4</v>
      </c>
      <c r="E628" s="2">
        <v>8.5909045431446701E-2</v>
      </c>
      <c r="F628" s="2">
        <v>-9.1325994592055898E-2</v>
      </c>
      <c r="G628" s="2">
        <v>-8.5333749928422395E-2</v>
      </c>
    </row>
    <row r="629" spans="1:7" x14ac:dyDescent="0.55000000000000004">
      <c r="A629" s="3">
        <v>21</v>
      </c>
      <c r="B629" s="3">
        <v>6</v>
      </c>
      <c r="C629" s="2">
        <v>-7.7077899966010999E-2</v>
      </c>
      <c r="D629" s="2">
        <v>-4.6505113878080602E-2</v>
      </c>
      <c r="E629" s="2">
        <v>2.56347682849026E-2</v>
      </c>
      <c r="F629" s="2">
        <v>-4.0629914075211701E-2</v>
      </c>
      <c r="G629" s="2">
        <v>-3.56515170791794E-2</v>
      </c>
    </row>
    <row r="630" spans="1:7" x14ac:dyDescent="0.55000000000000004">
      <c r="A630" s="3">
        <v>21</v>
      </c>
      <c r="B630" s="3">
        <v>7</v>
      </c>
      <c r="C630" s="2">
        <v>-6.9505177277004601E-2</v>
      </c>
      <c r="D630" s="2">
        <v>1.9629682162534402E-2</v>
      </c>
      <c r="E630" s="2">
        <v>6.5163278454678994E-2</v>
      </c>
      <c r="F630" s="2">
        <v>-5.06831650347421E-2</v>
      </c>
      <c r="G630" s="2">
        <v>-5.3860548886550702E-2</v>
      </c>
    </row>
    <row r="631" spans="1:7" x14ac:dyDescent="0.55000000000000004">
      <c r="A631" s="3">
        <v>21</v>
      </c>
      <c r="B631" s="3">
        <v>8</v>
      </c>
      <c r="C631" s="2">
        <v>-0.12460556059611901</v>
      </c>
      <c r="D631" s="2">
        <v>-4.2167627840172299E-2</v>
      </c>
      <c r="E631" s="2">
        <v>9.8896405059458702E-3</v>
      </c>
      <c r="F631" s="2">
        <v>-9.5024361799102494E-2</v>
      </c>
      <c r="G631" s="2">
        <v>-8.9961774035962602E-2</v>
      </c>
    </row>
    <row r="632" spans="1:7" x14ac:dyDescent="0.55000000000000004">
      <c r="A632" s="3">
        <v>21</v>
      </c>
      <c r="B632" s="3">
        <v>9</v>
      </c>
      <c r="C632" s="2">
        <v>-4.1788486730584301E-2</v>
      </c>
      <c r="D632" s="2">
        <v>2.3697857027630302E-3</v>
      </c>
      <c r="E632" s="2">
        <v>3.8883434084497903E-2</v>
      </c>
      <c r="F632" s="2">
        <v>-2.37316683234059E-2</v>
      </c>
      <c r="G632" s="2">
        <v>-2.1195801438594501E-2</v>
      </c>
    </row>
    <row r="633" spans="1:7" x14ac:dyDescent="0.55000000000000004">
      <c r="A633" s="3">
        <v>21</v>
      </c>
      <c r="B633" s="3">
        <v>10</v>
      </c>
      <c r="C633" s="2">
        <v>-3.5434550275588499E-2</v>
      </c>
      <c r="D633" s="2">
        <v>-2.0998625658208401E-4</v>
      </c>
      <c r="E633" s="2">
        <v>2.8883179550424E-2</v>
      </c>
      <c r="F633" s="2">
        <v>-2.01920560185413E-2</v>
      </c>
      <c r="G633" s="2">
        <v>-2.0188487477922699E-2</v>
      </c>
    </row>
    <row r="634" spans="1:7" x14ac:dyDescent="0.55000000000000004">
      <c r="A634" s="3">
        <v>21</v>
      </c>
      <c r="B634" s="3">
        <v>11</v>
      </c>
      <c r="C634" s="2">
        <v>-0.111536460601838</v>
      </c>
      <c r="D634" s="2">
        <v>-4.29792288589637E-2</v>
      </c>
      <c r="E634" s="2">
        <v>4.5310056520055202E-3</v>
      </c>
      <c r="F634" s="2">
        <v>-6.8888583743085194E-2</v>
      </c>
      <c r="G634" s="2">
        <v>-5.7467327653663601E-2</v>
      </c>
    </row>
    <row r="635" spans="1:7" x14ac:dyDescent="0.55000000000000004">
      <c r="A635" s="3">
        <v>21</v>
      </c>
      <c r="B635" s="3">
        <v>12</v>
      </c>
      <c r="C635" s="2">
        <v>-0.121947742187416</v>
      </c>
      <c r="D635" s="2">
        <v>-6.07352815597305E-2</v>
      </c>
      <c r="E635" s="2">
        <v>5.6359099905210997E-3</v>
      </c>
      <c r="F635" s="2">
        <v>-0.110196146848339</v>
      </c>
      <c r="G635" s="2">
        <v>-9.8390148308388395E-2</v>
      </c>
    </row>
    <row r="636" spans="1:7" x14ac:dyDescent="0.55000000000000004">
      <c r="A636" s="3">
        <v>21</v>
      </c>
      <c r="B636" s="3">
        <v>13</v>
      </c>
      <c r="C636" s="2">
        <v>-0.46117619076956701</v>
      </c>
      <c r="D636" s="2">
        <v>-0.35498174993465598</v>
      </c>
      <c r="E636" s="2">
        <v>-0.22844453539649701</v>
      </c>
      <c r="F636" s="2">
        <v>1.64889443448916E-2</v>
      </c>
      <c r="G636" s="2">
        <v>0.14550145235984299</v>
      </c>
    </row>
    <row r="637" spans="1:7" x14ac:dyDescent="0.55000000000000004">
      <c r="A637" s="3">
        <v>21</v>
      </c>
      <c r="B637" s="3">
        <v>14</v>
      </c>
      <c r="C637" s="2">
        <v>-8.5089232693579306E-2</v>
      </c>
      <c r="D637" s="2">
        <v>-4.8725686444717198E-3</v>
      </c>
      <c r="E637" s="2">
        <v>5.5307306079867898E-2</v>
      </c>
      <c r="F637" s="2">
        <v>-3.5252771648322197E-2</v>
      </c>
      <c r="G637" s="2">
        <v>-3.3286199885679497E-2</v>
      </c>
    </row>
    <row r="638" spans="1:7" x14ac:dyDescent="0.55000000000000004">
      <c r="A638" s="3">
        <v>21</v>
      </c>
      <c r="B638" s="3">
        <v>15</v>
      </c>
      <c r="C638" s="2">
        <v>-0.102932247356584</v>
      </c>
      <c r="D638" s="2">
        <v>2.81396566477813E-2</v>
      </c>
      <c r="E638" s="2">
        <v>5.3450745864322899E-2</v>
      </c>
      <c r="F638" s="2">
        <v>-9.5930049611141502E-2</v>
      </c>
      <c r="G638" s="2">
        <v>-8.4227925627362296E-2</v>
      </c>
    </row>
    <row r="639" spans="1:7" x14ac:dyDescent="0.55000000000000004">
      <c r="A639" s="3">
        <v>21</v>
      </c>
      <c r="B639" s="3">
        <v>16</v>
      </c>
      <c r="C639" s="2">
        <v>2.5201065511622999E-2</v>
      </c>
      <c r="D639" s="2">
        <v>4.5857080853390797E-2</v>
      </c>
      <c r="E639" s="2">
        <v>7.2259333251726995E-2</v>
      </c>
      <c r="F639" s="2">
        <v>3.8608861679922502E-2</v>
      </c>
      <c r="G639" s="2">
        <v>4.1728031302509599E-2</v>
      </c>
    </row>
    <row r="640" spans="1:7" x14ac:dyDescent="0.55000000000000004">
      <c r="A640" s="3">
        <v>21</v>
      </c>
      <c r="B640" s="3">
        <v>17</v>
      </c>
      <c r="C640" s="2">
        <v>3.8934438834578998E-2</v>
      </c>
      <c r="D640" s="2">
        <v>-1.28127486486274E-4</v>
      </c>
      <c r="E640" s="2">
        <v>1.36693904634668E-2</v>
      </c>
      <c r="F640" s="2">
        <v>4.3645603687345698E-3</v>
      </c>
      <c r="G640" s="2">
        <v>1.17923626859694E-2</v>
      </c>
    </row>
    <row r="641" spans="1:7" x14ac:dyDescent="0.55000000000000004">
      <c r="A641" s="3">
        <v>21</v>
      </c>
      <c r="B641" s="3">
        <v>18</v>
      </c>
      <c r="C641" s="2">
        <v>5.5650847509355998E-3</v>
      </c>
      <c r="D641" s="2">
        <v>-1.4994375319199799E-2</v>
      </c>
      <c r="E641" s="2">
        <v>3.9729706640958998E-2</v>
      </c>
      <c r="F641" s="2">
        <v>-2.7567630075345799E-3</v>
      </c>
      <c r="G641" s="2">
        <v>1.8600867900119999E-2</v>
      </c>
    </row>
    <row r="642" spans="1:7" x14ac:dyDescent="0.55000000000000004">
      <c r="A642" s="3">
        <v>21</v>
      </c>
      <c r="B642" s="3">
        <v>19</v>
      </c>
      <c r="C642" s="2">
        <v>-5.66959664912674E-3</v>
      </c>
      <c r="D642" s="2">
        <v>-2.27131878814818E-2</v>
      </c>
      <c r="E642" s="2">
        <v>1.62195018025292E-2</v>
      </c>
      <c r="F642" s="2">
        <v>1.7499426567108699E-2</v>
      </c>
      <c r="G642" s="2">
        <v>2.7818366973325698E-2</v>
      </c>
    </row>
    <row r="643" spans="1:7" x14ac:dyDescent="0.55000000000000004">
      <c r="A643" s="3">
        <v>21</v>
      </c>
      <c r="B643" s="3">
        <v>20</v>
      </c>
      <c r="C643" s="2">
        <v>2.3259881568956701E-2</v>
      </c>
      <c r="D643" s="2">
        <v>-1.49695540876348E-2</v>
      </c>
      <c r="E643" s="2">
        <v>3.2268365499009903E-2</v>
      </c>
      <c r="F643" s="2">
        <v>3.4394474610175099E-2</v>
      </c>
      <c r="G643" s="2">
        <v>4.4982022785060603E-2</v>
      </c>
    </row>
    <row r="644" spans="1:7" x14ac:dyDescent="0.55000000000000004">
      <c r="A644" s="3">
        <v>21</v>
      </c>
      <c r="B644" s="3">
        <v>21</v>
      </c>
      <c r="C644" s="2">
        <v>-1.6390645081265798E-2</v>
      </c>
      <c r="D644" s="2">
        <v>3.3727451277236802E-2</v>
      </c>
      <c r="E644" s="2">
        <v>4.1012069689534501E-3</v>
      </c>
      <c r="F644" s="2">
        <v>2.8644320204614399E-2</v>
      </c>
      <c r="G644" s="2">
        <v>2.6706364191328599E-2</v>
      </c>
    </row>
    <row r="645" spans="1:7" x14ac:dyDescent="0.55000000000000004">
      <c r="A645" s="3">
        <v>21</v>
      </c>
      <c r="B645" s="3">
        <v>22</v>
      </c>
      <c r="C645" s="2">
        <v>2.7722502906012698E-2</v>
      </c>
      <c r="D645" s="2">
        <v>-2.85234326428613E-2</v>
      </c>
      <c r="E645" s="2">
        <v>-1.8359263339425701E-3</v>
      </c>
      <c r="F645" s="2">
        <v>3.6697286108804301E-2</v>
      </c>
      <c r="G645" s="2">
        <v>-1.53345817931172E-2</v>
      </c>
    </row>
    <row r="646" spans="1:7" x14ac:dyDescent="0.55000000000000004">
      <c r="A646" s="3">
        <v>21</v>
      </c>
      <c r="B646" s="3">
        <v>23</v>
      </c>
      <c r="C646" s="2">
        <v>2.3685164444108502E-2</v>
      </c>
      <c r="D646" s="2">
        <v>9.74009708146895E-2</v>
      </c>
      <c r="E646" s="2">
        <v>3.4691454629773501E-2</v>
      </c>
      <c r="F646" s="2">
        <v>-1.22926788645213E-2</v>
      </c>
      <c r="G646" s="2">
        <v>-3.5142966376795499E-3</v>
      </c>
    </row>
    <row r="647" spans="1:7" x14ac:dyDescent="0.55000000000000004">
      <c r="A647" s="3">
        <v>21</v>
      </c>
      <c r="B647" s="3">
        <v>24</v>
      </c>
      <c r="C647" s="2">
        <v>2.33596677811744E-2</v>
      </c>
      <c r="D647" s="2">
        <v>1.91889127274683E-2</v>
      </c>
      <c r="E647" s="2">
        <v>2.2975975573635499E-2</v>
      </c>
      <c r="F647" s="2">
        <v>1.29742804213069E-2</v>
      </c>
      <c r="G647" s="2">
        <v>1.52859512637427E-2</v>
      </c>
    </row>
    <row r="648" spans="1:7" x14ac:dyDescent="0.55000000000000004">
      <c r="A648" s="3">
        <v>21</v>
      </c>
      <c r="B648" s="3">
        <v>25</v>
      </c>
      <c r="C648" s="2">
        <v>-5.3137851392783403E-2</v>
      </c>
      <c r="D648" s="2">
        <v>-1.6210457107154401E-2</v>
      </c>
      <c r="E648" s="2">
        <v>5.28917597013112E-2</v>
      </c>
      <c r="F648" s="2">
        <v>5.40562614821464E-2</v>
      </c>
      <c r="G648" s="2">
        <v>5.0807901303761102E-2</v>
      </c>
    </row>
    <row r="649" spans="1:7" x14ac:dyDescent="0.55000000000000004">
      <c r="A649" s="3">
        <v>21</v>
      </c>
      <c r="B649" s="3">
        <v>26</v>
      </c>
      <c r="C649" s="2">
        <v>1.51711033849857E-2</v>
      </c>
      <c r="D649" s="2">
        <v>8.8359024956838506E-2</v>
      </c>
      <c r="E649" s="2">
        <v>7.19922838001925E-2</v>
      </c>
      <c r="F649" s="2">
        <v>-3.8211386200367299E-2</v>
      </c>
      <c r="G649" s="2">
        <v>3.2387248920910397E-2</v>
      </c>
    </row>
    <row r="650" spans="1:7" x14ac:dyDescent="0.55000000000000004">
      <c r="A650" s="3">
        <v>21</v>
      </c>
      <c r="B650" s="3">
        <v>27</v>
      </c>
      <c r="C650" s="2">
        <v>1.7637336847648899E-2</v>
      </c>
      <c r="D650" s="2">
        <v>5.5930828689563401E-2</v>
      </c>
      <c r="E650" s="2">
        <v>-5.40655650399035E-2</v>
      </c>
      <c r="F650" s="2">
        <v>-5.57532023481375E-2</v>
      </c>
      <c r="G650" s="2">
        <v>-2.7640598811589898E-2</v>
      </c>
    </row>
    <row r="651" spans="1:7" x14ac:dyDescent="0.55000000000000004">
      <c r="A651" s="3">
        <v>21</v>
      </c>
      <c r="B651" s="3">
        <v>28</v>
      </c>
      <c r="C651" s="2">
        <v>3.9554606925077902E-2</v>
      </c>
      <c r="D651" s="2">
        <v>3.3377766035187197E-2</v>
      </c>
      <c r="E651" s="2">
        <v>3.9974478262394302E-2</v>
      </c>
      <c r="F651" s="2">
        <v>4.3818246105273302E-2</v>
      </c>
      <c r="G651" s="2">
        <v>4.4453090198040002E-2</v>
      </c>
    </row>
    <row r="652" spans="1:7" x14ac:dyDescent="0.55000000000000004">
      <c r="A652" s="3">
        <v>21</v>
      </c>
      <c r="B652" s="3">
        <v>29</v>
      </c>
      <c r="C652" s="2">
        <v>5.24126063860548E-2</v>
      </c>
      <c r="D652" s="2">
        <v>1.45533539664614E-2</v>
      </c>
      <c r="E652" s="2">
        <v>1.8796522690521001E-2</v>
      </c>
      <c r="F652" s="2">
        <v>3.3714260723048201E-2</v>
      </c>
      <c r="G652" s="2">
        <v>8.6835874954879298E-3</v>
      </c>
    </row>
    <row r="653" spans="1:7" x14ac:dyDescent="0.55000000000000004">
      <c r="A653" s="3">
        <v>21</v>
      </c>
      <c r="B653" s="3">
        <v>30</v>
      </c>
      <c r="C653" s="2">
        <v>-2.2521748133840199E-3</v>
      </c>
      <c r="D653" s="2">
        <v>1.1193659372210899E-2</v>
      </c>
      <c r="E653" s="2">
        <v>-2.86646849586672E-2</v>
      </c>
      <c r="F653" s="2">
        <v>-1.33956423443408E-2</v>
      </c>
      <c r="G653" s="2">
        <v>-1.08860480169506E-2</v>
      </c>
    </row>
    <row r="654" spans="1:7" x14ac:dyDescent="0.55000000000000004">
      <c r="A654" s="3">
        <v>21</v>
      </c>
      <c r="B654" s="3">
        <v>31</v>
      </c>
      <c r="C654" s="2">
        <v>1.8285879813696601E-2</v>
      </c>
      <c r="D654" s="2">
        <v>-9.2479087751086398E-4</v>
      </c>
      <c r="E654" s="2">
        <v>1.6519663831860199E-2</v>
      </c>
      <c r="F654" s="2">
        <v>1.6711388132213099E-2</v>
      </c>
      <c r="G654" s="2">
        <v>3.76200793584909E-3</v>
      </c>
    </row>
    <row r="655" spans="1:7" x14ac:dyDescent="0.55000000000000004">
      <c r="A655" s="3">
        <v>22</v>
      </c>
      <c r="B655" s="3">
        <v>1</v>
      </c>
      <c r="C655" s="2">
        <v>4.7546967326610699E-2</v>
      </c>
      <c r="D655" s="2">
        <v>8.9138687786644494E-2</v>
      </c>
      <c r="E655" s="2">
        <v>9.0777732794695004E-2</v>
      </c>
      <c r="F655" s="2">
        <v>7.92521114671563E-2</v>
      </c>
      <c r="G655" s="2">
        <v>7.9075060470693903E-2</v>
      </c>
    </row>
    <row r="656" spans="1:7" x14ac:dyDescent="0.55000000000000004">
      <c r="A656" s="3">
        <v>22</v>
      </c>
      <c r="B656" s="3">
        <v>2</v>
      </c>
      <c r="C656" s="2">
        <v>-0.72603807117414099</v>
      </c>
      <c r="D656" s="2">
        <v>-0.27114834114377601</v>
      </c>
      <c r="E656" s="2">
        <v>-2.68118105913366E-2</v>
      </c>
      <c r="F656" s="2">
        <v>-0.78707782985717001</v>
      </c>
      <c r="G656" s="2">
        <v>-0.89181587081003399</v>
      </c>
    </row>
    <row r="657" spans="1:7" x14ac:dyDescent="0.55000000000000004">
      <c r="A657" s="3">
        <v>22</v>
      </c>
      <c r="B657" s="3">
        <v>3</v>
      </c>
      <c r="C657" s="2">
        <v>0.108840470361232</v>
      </c>
      <c r="D657" s="2">
        <v>0.10969071354877</v>
      </c>
      <c r="E657" s="2">
        <v>8.9492950839059393E-2</v>
      </c>
      <c r="F657" s="2">
        <v>7.6462733899939697E-2</v>
      </c>
      <c r="G657" s="2">
        <v>9.2726261743319799E-2</v>
      </c>
    </row>
    <row r="658" spans="1:7" x14ac:dyDescent="0.55000000000000004">
      <c r="A658" s="3">
        <v>22</v>
      </c>
      <c r="B658" s="3">
        <v>4</v>
      </c>
      <c r="C658" s="2">
        <v>8.1693403354674607E-2</v>
      </c>
      <c r="D658" s="2">
        <v>0.19724015418279001</v>
      </c>
      <c r="E658" s="2">
        <v>0.23566993274223799</v>
      </c>
      <c r="F658" s="2">
        <v>7.2696447580119394E-2</v>
      </c>
      <c r="G658" s="2">
        <v>7.7683703772656001E-2</v>
      </c>
    </row>
    <row r="659" spans="1:7" x14ac:dyDescent="0.55000000000000004">
      <c r="A659" s="3">
        <v>22</v>
      </c>
      <c r="B659" s="3">
        <v>5</v>
      </c>
      <c r="C659" s="2">
        <v>4.7071396355185903E-2</v>
      </c>
      <c r="D659" s="2">
        <v>0.133318622146745</v>
      </c>
      <c r="E659" s="2">
        <v>0.19129198904290001</v>
      </c>
      <c r="F659" s="2">
        <v>3.9937809710981903E-2</v>
      </c>
      <c r="G659" s="2">
        <v>4.86136650233071E-2</v>
      </c>
    </row>
    <row r="660" spans="1:7" x14ac:dyDescent="0.55000000000000004">
      <c r="A660" s="3">
        <v>22</v>
      </c>
      <c r="B660" s="3">
        <v>6</v>
      </c>
      <c r="C660" s="2">
        <v>-1.4905518415206901E-3</v>
      </c>
      <c r="D660" s="2">
        <v>4.1718875912169801E-2</v>
      </c>
      <c r="E660" s="2">
        <v>6.2658964114366694E-2</v>
      </c>
      <c r="F660" s="2">
        <v>-7.26117382915037E-3</v>
      </c>
      <c r="G660" s="2">
        <v>-5.2224591274465703E-3</v>
      </c>
    </row>
    <row r="661" spans="1:7" x14ac:dyDescent="0.55000000000000004">
      <c r="A661" s="3">
        <v>22</v>
      </c>
      <c r="B661" s="3">
        <v>7</v>
      </c>
      <c r="C661" s="2">
        <v>2.3835512356510598E-2</v>
      </c>
      <c r="D661" s="2">
        <v>7.7525895309712295E-2</v>
      </c>
      <c r="E661" s="2">
        <v>0.102873371350975</v>
      </c>
      <c r="F661" s="2">
        <v>1.5183066999335399E-2</v>
      </c>
      <c r="G661" s="2">
        <v>2.8360473180545898E-2</v>
      </c>
    </row>
    <row r="662" spans="1:7" x14ac:dyDescent="0.55000000000000004">
      <c r="A662" s="3">
        <v>22</v>
      </c>
      <c r="B662" s="3">
        <v>8</v>
      </c>
      <c r="C662" s="2">
        <v>-5.9623298423339098E-2</v>
      </c>
      <c r="D662" s="2">
        <v>1.9447478602053099E-2</v>
      </c>
      <c r="E662" s="2">
        <v>7.9231888699528005E-2</v>
      </c>
      <c r="F662" s="2">
        <v>-2.0304160684067499E-2</v>
      </c>
      <c r="G662" s="2">
        <v>-1.09894230261129E-2</v>
      </c>
    </row>
    <row r="663" spans="1:7" x14ac:dyDescent="0.55000000000000004">
      <c r="A663" s="3">
        <v>22</v>
      </c>
      <c r="B663" s="3">
        <v>9</v>
      </c>
      <c r="C663" s="2">
        <v>2.60838446786513E-2</v>
      </c>
      <c r="D663" s="2">
        <v>5.3524743517859401E-2</v>
      </c>
      <c r="E663" s="2">
        <v>7.9493594008237106E-2</v>
      </c>
      <c r="F663" s="2">
        <v>1.6034248591133098E-2</v>
      </c>
      <c r="G663" s="2">
        <v>2.4609404994992101E-2</v>
      </c>
    </row>
    <row r="664" spans="1:7" x14ac:dyDescent="0.55000000000000004">
      <c r="A664" s="3">
        <v>22</v>
      </c>
      <c r="B664" s="3">
        <v>10</v>
      </c>
      <c r="C664" s="2">
        <v>4.2086553798239799E-2</v>
      </c>
      <c r="D664" s="2">
        <v>8.6422130964535201E-2</v>
      </c>
      <c r="E664" s="2">
        <v>9.4938815983646202E-2</v>
      </c>
      <c r="F664" s="2">
        <v>3.5138137367710397E-2</v>
      </c>
      <c r="G664" s="2">
        <v>3.7101649314794899E-2</v>
      </c>
    </row>
    <row r="665" spans="1:7" x14ac:dyDescent="0.55000000000000004">
      <c r="A665" s="3">
        <v>22</v>
      </c>
      <c r="B665" s="3">
        <v>11</v>
      </c>
      <c r="C665" s="2">
        <v>-3.8991011353078399E-2</v>
      </c>
      <c r="D665" s="2">
        <v>8.1283653873038802E-3</v>
      </c>
      <c r="E665" s="2">
        <v>3.3649530872195903E-2</v>
      </c>
      <c r="F665" s="2">
        <v>-6.4988073144805494E-2</v>
      </c>
      <c r="G665" s="2">
        <v>-5.2210102538582603E-2</v>
      </c>
    </row>
    <row r="666" spans="1:7" x14ac:dyDescent="0.55000000000000004">
      <c r="A666" s="3">
        <v>22</v>
      </c>
      <c r="B666" s="3">
        <v>12</v>
      </c>
      <c r="C666" s="2">
        <v>-2.8828997953997998E-3</v>
      </c>
      <c r="D666" s="2">
        <v>9.7356961370926406E-2</v>
      </c>
      <c r="E666" s="2">
        <v>0.112117464995629</v>
      </c>
      <c r="F666" s="2">
        <v>-5.2631943345886603E-3</v>
      </c>
      <c r="G666" s="2">
        <v>4.4376605275986396E-3</v>
      </c>
    </row>
    <row r="667" spans="1:7" x14ac:dyDescent="0.55000000000000004">
      <c r="A667" s="3">
        <v>22</v>
      </c>
      <c r="B667" s="3">
        <v>13</v>
      </c>
      <c r="C667" s="2">
        <v>-9.2761743833596103E-2</v>
      </c>
      <c r="D667" s="2">
        <v>-5.81022183352451E-2</v>
      </c>
      <c r="E667" s="2">
        <v>7.0204174436530306E-2</v>
      </c>
      <c r="F667" s="2">
        <v>-0.38962523783612701</v>
      </c>
      <c r="G667" s="2">
        <v>-0.37742075228551403</v>
      </c>
    </row>
    <row r="668" spans="1:7" x14ac:dyDescent="0.55000000000000004">
      <c r="A668" s="3">
        <v>22</v>
      </c>
      <c r="B668" s="3">
        <v>14</v>
      </c>
      <c r="C668" s="2">
        <v>4.0522419493914399E-2</v>
      </c>
      <c r="D668" s="2">
        <v>0.103692991971139</v>
      </c>
      <c r="E668" s="2">
        <v>0.130443535207629</v>
      </c>
      <c r="F668" s="2">
        <v>4.34336474969279E-2</v>
      </c>
      <c r="G668" s="2">
        <v>4.7155175187629801E-2</v>
      </c>
    </row>
    <row r="669" spans="1:7" x14ac:dyDescent="0.55000000000000004">
      <c r="A669" s="3">
        <v>22</v>
      </c>
      <c r="B669" s="3">
        <v>15</v>
      </c>
      <c r="C669" s="2">
        <v>-1.3319556222367499E-2</v>
      </c>
      <c r="D669" s="2">
        <v>7.3919575201242302E-2</v>
      </c>
      <c r="E669" s="2">
        <v>0.109111862431804</v>
      </c>
      <c r="F669" s="2">
        <v>-2.8175726878473299E-2</v>
      </c>
      <c r="G669" s="2">
        <v>-2.03276786572094E-2</v>
      </c>
    </row>
    <row r="670" spans="1:7" x14ac:dyDescent="0.55000000000000004">
      <c r="A670" s="3">
        <v>22</v>
      </c>
      <c r="B670" s="3">
        <v>16</v>
      </c>
      <c r="C670" s="2">
        <v>0.125493953890152</v>
      </c>
      <c r="D670" s="2">
        <v>0.120308970590302</v>
      </c>
      <c r="E670" s="2">
        <v>0.13068117452064601</v>
      </c>
      <c r="F670" s="2">
        <v>9.7227702468239502E-2</v>
      </c>
      <c r="G670" s="2">
        <v>0.10307776571966</v>
      </c>
    </row>
    <row r="671" spans="1:7" x14ac:dyDescent="0.55000000000000004">
      <c r="A671" s="3">
        <v>22</v>
      </c>
      <c r="B671" s="3">
        <v>17</v>
      </c>
      <c r="C671" s="2">
        <v>7.8288828604022897E-4</v>
      </c>
      <c r="D671" s="2">
        <v>4.6112226013422901E-2</v>
      </c>
      <c r="E671" s="2">
        <v>2.3048064336451499E-2</v>
      </c>
      <c r="F671" s="2">
        <v>2.4064015885650301E-2</v>
      </c>
      <c r="G671" s="2">
        <v>3.0708156467927801E-2</v>
      </c>
    </row>
    <row r="672" spans="1:7" x14ac:dyDescent="0.55000000000000004">
      <c r="A672" s="3">
        <v>22</v>
      </c>
      <c r="B672" s="3">
        <v>18</v>
      </c>
      <c r="C672" s="2">
        <v>-2.8287583146951998E-3</v>
      </c>
      <c r="D672" s="2">
        <v>4.6474219131680296E-3</v>
      </c>
      <c r="E672" s="2">
        <v>2.6581341012676999E-3</v>
      </c>
      <c r="F672" s="2">
        <v>-1.4709281359527E-2</v>
      </c>
      <c r="G672" s="2">
        <v>-5.2074405481331602E-3</v>
      </c>
    </row>
    <row r="673" spans="1:7" x14ac:dyDescent="0.55000000000000004">
      <c r="A673" s="3">
        <v>22</v>
      </c>
      <c r="B673" s="3">
        <v>19</v>
      </c>
      <c r="C673" s="2">
        <v>5.0883544823706599E-2</v>
      </c>
      <c r="D673" s="2">
        <v>4.9003441346986802E-2</v>
      </c>
      <c r="E673" s="2">
        <v>6.1437193061397201E-2</v>
      </c>
      <c r="F673" s="2">
        <v>6.3721262079597996E-2</v>
      </c>
      <c r="G673" s="2">
        <v>3.8920241288697803E-2</v>
      </c>
    </row>
    <row r="674" spans="1:7" x14ac:dyDescent="0.55000000000000004">
      <c r="A674" s="3">
        <v>22</v>
      </c>
      <c r="B674" s="3">
        <v>20</v>
      </c>
      <c r="C674" s="2">
        <v>4.5152020207962801E-2</v>
      </c>
      <c r="D674" s="2">
        <v>4.5863877747906102E-2</v>
      </c>
      <c r="E674" s="2">
        <v>5.0036686644755801E-2</v>
      </c>
      <c r="F674" s="2">
        <v>5.2170458206517403E-2</v>
      </c>
      <c r="G674" s="2">
        <v>1.2253255120214E-2</v>
      </c>
    </row>
    <row r="675" spans="1:7" x14ac:dyDescent="0.55000000000000004">
      <c r="A675" s="3">
        <v>22</v>
      </c>
      <c r="B675" s="3">
        <v>21</v>
      </c>
      <c r="C675" s="2">
        <v>2.8051631582517899E-2</v>
      </c>
      <c r="D675" s="2">
        <v>2.24337241827351E-2</v>
      </c>
      <c r="E675" s="2">
        <v>4.4087734557698099E-2</v>
      </c>
      <c r="F675" s="2">
        <v>1.0269427374513199E-2</v>
      </c>
      <c r="G675" s="2">
        <v>-9.7336880271381399E-4</v>
      </c>
    </row>
    <row r="676" spans="1:7" x14ac:dyDescent="0.55000000000000004">
      <c r="A676" s="3">
        <v>22</v>
      </c>
      <c r="B676" s="3">
        <v>22</v>
      </c>
      <c r="C676" s="2">
        <v>9.9895335906660304E-2</v>
      </c>
      <c r="D676" s="2">
        <v>5.9929038685958301E-2</v>
      </c>
      <c r="E676" s="2">
        <v>7.5236966486843998E-2</v>
      </c>
      <c r="F676" s="2">
        <v>5.3435509889587798E-2</v>
      </c>
      <c r="G676" s="2">
        <v>7.4683909828898803E-2</v>
      </c>
    </row>
    <row r="677" spans="1:7" x14ac:dyDescent="0.55000000000000004">
      <c r="A677" s="3">
        <v>22</v>
      </c>
      <c r="B677" s="3">
        <v>23</v>
      </c>
      <c r="C677" s="2">
        <v>3.8853667383943899E-2</v>
      </c>
      <c r="D677" s="2">
        <v>0.187689302670766</v>
      </c>
      <c r="E677" s="2">
        <v>0.10402636357041201</v>
      </c>
      <c r="F677" s="2">
        <v>-3.1517487940399297E-2</v>
      </c>
      <c r="G677" s="2">
        <v>-3.8913218249292403E-4</v>
      </c>
    </row>
    <row r="678" spans="1:7" x14ac:dyDescent="0.55000000000000004">
      <c r="A678" s="3">
        <v>22</v>
      </c>
      <c r="B678" s="3">
        <v>24</v>
      </c>
      <c r="C678" s="2">
        <v>3.2554194157609601E-2</v>
      </c>
      <c r="D678" s="2">
        <v>7.2963201631924393E-2</v>
      </c>
      <c r="E678" s="2">
        <v>5.7443342166175998E-2</v>
      </c>
      <c r="F678" s="2">
        <v>4.5072556937090003E-2</v>
      </c>
      <c r="G678" s="2">
        <v>5.5049056176855703E-2</v>
      </c>
    </row>
    <row r="679" spans="1:7" x14ac:dyDescent="0.55000000000000004">
      <c r="A679" s="3">
        <v>22</v>
      </c>
      <c r="B679" s="3">
        <v>25</v>
      </c>
      <c r="C679" s="2">
        <v>8.3879279469085993E-2</v>
      </c>
      <c r="D679" s="2">
        <v>2.25537108001874E-2</v>
      </c>
      <c r="E679" s="2">
        <v>-7.0450430563806501E-3</v>
      </c>
      <c r="F679" s="2">
        <v>2.49007550650636E-2</v>
      </c>
      <c r="G679" s="2">
        <v>3.6678227575969599E-2</v>
      </c>
    </row>
    <row r="680" spans="1:7" x14ac:dyDescent="0.55000000000000004">
      <c r="A680" s="3">
        <v>22</v>
      </c>
      <c r="B680" s="3">
        <v>26</v>
      </c>
      <c r="C680" s="2">
        <v>2.4596437521895099E-2</v>
      </c>
      <c r="D680" s="2">
        <v>0.108402608878059</v>
      </c>
      <c r="E680" s="2">
        <v>7.5386275131456196E-2</v>
      </c>
      <c r="F680" s="2">
        <v>-7.4337383436344799E-3</v>
      </c>
      <c r="G680" s="2">
        <v>7.0052565062118698E-3</v>
      </c>
    </row>
    <row r="681" spans="1:7" x14ac:dyDescent="0.55000000000000004">
      <c r="A681" s="3">
        <v>22</v>
      </c>
      <c r="B681" s="3">
        <v>27</v>
      </c>
      <c r="C681" s="2">
        <v>4.1038267481756902E-2</v>
      </c>
      <c r="D681" s="2">
        <v>4.0638403873409397E-2</v>
      </c>
      <c r="E681" s="2">
        <v>3.5937009009130098E-2</v>
      </c>
      <c r="F681" s="2">
        <v>6.8487901192279002E-2</v>
      </c>
      <c r="G681" s="2">
        <v>6.5294020608314796E-2</v>
      </c>
    </row>
    <row r="682" spans="1:7" x14ac:dyDescent="0.55000000000000004">
      <c r="A682" s="3">
        <v>22</v>
      </c>
      <c r="B682" s="3">
        <v>28</v>
      </c>
      <c r="C682" s="2">
        <v>-9.1622098018056507E-3</v>
      </c>
      <c r="D682" s="2">
        <v>5.1369640564422102E-3</v>
      </c>
      <c r="E682" s="2">
        <v>1.4929640978878601E-2</v>
      </c>
      <c r="F682" s="2">
        <v>1.9337126401067301E-2</v>
      </c>
      <c r="G682" s="2">
        <v>1.8494731026778701E-2</v>
      </c>
    </row>
    <row r="683" spans="1:7" x14ac:dyDescent="0.55000000000000004">
      <c r="A683" s="3">
        <v>22</v>
      </c>
      <c r="B683" s="3">
        <v>29</v>
      </c>
      <c r="C683" s="2">
        <v>4.87025283084122E-2</v>
      </c>
      <c r="D683" s="2">
        <v>-4.23570573610421E-4</v>
      </c>
      <c r="E683" s="2">
        <v>-5.6628175921489499E-2</v>
      </c>
      <c r="F683" s="2">
        <v>-6.8518448065294502E-3</v>
      </c>
      <c r="G683" s="2">
        <v>1.0644860357074499E-2</v>
      </c>
    </row>
    <row r="684" spans="1:7" x14ac:dyDescent="0.55000000000000004">
      <c r="A684" s="3">
        <v>22</v>
      </c>
      <c r="B684" s="3">
        <v>30</v>
      </c>
      <c r="C684" s="2">
        <v>1.85954343937812E-2</v>
      </c>
      <c r="D684" s="2">
        <v>1.9879268212827001E-2</v>
      </c>
      <c r="E684" s="2">
        <v>1.82732832077722E-2</v>
      </c>
      <c r="F684" s="2">
        <v>1.98257262388064E-2</v>
      </c>
      <c r="G684" s="2">
        <v>1.9034406187866799E-2</v>
      </c>
    </row>
    <row r="685" spans="1:7" x14ac:dyDescent="0.55000000000000004">
      <c r="A685" s="3">
        <v>22</v>
      </c>
      <c r="B685" s="3">
        <v>31</v>
      </c>
      <c r="C685" s="2">
        <v>-1.6603258986197699E-2</v>
      </c>
      <c r="D685" s="2">
        <v>9.4470966796567101E-4</v>
      </c>
      <c r="E685" s="2">
        <v>-8.1952706404431197E-5</v>
      </c>
      <c r="F685" s="2">
        <v>4.7286565538067196E-3</v>
      </c>
      <c r="G685" s="2">
        <v>3.1579379503778003E-2</v>
      </c>
    </row>
    <row r="686" spans="1:7" x14ac:dyDescent="0.55000000000000004">
      <c r="A686" s="3">
        <v>23</v>
      </c>
      <c r="B686" s="3">
        <v>1</v>
      </c>
      <c r="C686" s="2">
        <v>1.57663281397113E-3</v>
      </c>
      <c r="D686" s="2">
        <v>7.1626329316903901E-3</v>
      </c>
      <c r="E686" s="2">
        <v>4.2121214096211501E-2</v>
      </c>
      <c r="F686" s="2">
        <v>4.3082945905622803E-2</v>
      </c>
      <c r="G686" s="2">
        <v>4.3638303726841597E-2</v>
      </c>
    </row>
    <row r="687" spans="1:7" x14ac:dyDescent="0.55000000000000004">
      <c r="A687" s="3">
        <v>23</v>
      </c>
      <c r="B687" s="3">
        <v>2</v>
      </c>
      <c r="C687" s="2">
        <v>-0.37002753742563399</v>
      </c>
      <c r="D687" s="2">
        <v>-7.3726961790147996E-2</v>
      </c>
      <c r="E687" s="2">
        <v>0.136634982917863</v>
      </c>
      <c r="F687" s="2">
        <v>-0.62949907849076503</v>
      </c>
      <c r="G687" s="2">
        <v>-0.58144555450246804</v>
      </c>
    </row>
    <row r="688" spans="1:7" x14ac:dyDescent="0.55000000000000004">
      <c r="A688" s="3">
        <v>23</v>
      </c>
      <c r="B688" s="3">
        <v>3</v>
      </c>
      <c r="C688" s="2">
        <v>0.110877744530509</v>
      </c>
      <c r="D688" s="2">
        <v>0.14276162899460701</v>
      </c>
      <c r="E688" s="2">
        <v>0.14966683044776799</v>
      </c>
      <c r="F688" s="2">
        <v>0.16166345330524401</v>
      </c>
      <c r="G688" s="2">
        <v>0.137936991937923</v>
      </c>
    </row>
    <row r="689" spans="1:7" x14ac:dyDescent="0.55000000000000004">
      <c r="A689" s="3">
        <v>23</v>
      </c>
      <c r="B689" s="3">
        <v>4</v>
      </c>
      <c r="C689" s="2">
        <v>0.153881304209183</v>
      </c>
      <c r="D689" s="2">
        <v>0.2674162195493</v>
      </c>
      <c r="E689" s="2">
        <v>0.30973442434172699</v>
      </c>
      <c r="F689" s="2">
        <v>0.18100320296793199</v>
      </c>
      <c r="G689" s="2">
        <v>0.157092694115404</v>
      </c>
    </row>
    <row r="690" spans="1:7" x14ac:dyDescent="0.55000000000000004">
      <c r="A690" s="3">
        <v>23</v>
      </c>
      <c r="B690" s="3">
        <v>5</v>
      </c>
      <c r="C690" s="2">
        <v>-5.8284872258264502E-2</v>
      </c>
      <c r="D690" s="2">
        <v>6.8949195695054796E-2</v>
      </c>
      <c r="E690" s="2">
        <v>0.159015593658449</v>
      </c>
      <c r="F690" s="2">
        <v>6.80296294810634E-3</v>
      </c>
      <c r="G690" s="2">
        <v>-2.2026833460279099E-2</v>
      </c>
    </row>
    <row r="691" spans="1:7" x14ac:dyDescent="0.55000000000000004">
      <c r="A691" s="3">
        <v>23</v>
      </c>
      <c r="B691" s="3">
        <v>6</v>
      </c>
      <c r="C691" s="2">
        <v>2.4321763565013001E-2</v>
      </c>
      <c r="D691" s="2">
        <v>8.7782876950890598E-2</v>
      </c>
      <c r="E691" s="2">
        <v>0.13072146734904899</v>
      </c>
      <c r="F691" s="2">
        <v>6.5612910573087199E-2</v>
      </c>
      <c r="G691" s="2">
        <v>5.3829046039255E-2</v>
      </c>
    </row>
    <row r="692" spans="1:7" x14ac:dyDescent="0.55000000000000004">
      <c r="A692" s="3">
        <v>23</v>
      </c>
      <c r="B692" s="3">
        <v>7</v>
      </c>
      <c r="C692" s="2">
        <v>5.3426019202309501E-2</v>
      </c>
      <c r="D692" s="2">
        <v>0.13122574538175499</v>
      </c>
      <c r="E692" s="2">
        <v>0.181997697443953</v>
      </c>
      <c r="F692" s="2">
        <v>8.9513100927649095E-2</v>
      </c>
      <c r="G692" s="2">
        <v>6.4449213775947603E-2</v>
      </c>
    </row>
    <row r="693" spans="1:7" x14ac:dyDescent="0.55000000000000004">
      <c r="A693" s="3">
        <v>23</v>
      </c>
      <c r="B693" s="3">
        <v>8</v>
      </c>
      <c r="C693" s="2">
        <v>3.3999799994690601E-3</v>
      </c>
      <c r="D693" s="2">
        <v>7.0005947158695597E-2</v>
      </c>
      <c r="E693" s="2">
        <v>0.10823217041692999</v>
      </c>
      <c r="F693" s="2">
        <v>3.4596856659435501E-2</v>
      </c>
      <c r="G693" s="2">
        <v>1.6001887111733101E-2</v>
      </c>
    </row>
    <row r="694" spans="1:7" x14ac:dyDescent="0.55000000000000004">
      <c r="A694" s="3">
        <v>23</v>
      </c>
      <c r="B694" s="3">
        <v>9</v>
      </c>
      <c r="C694" s="2">
        <v>3.9386146280332199E-2</v>
      </c>
      <c r="D694" s="2">
        <v>8.3917111149571302E-2</v>
      </c>
      <c r="E694" s="2">
        <v>0.11824262829667199</v>
      </c>
      <c r="F694" s="2">
        <v>7.6626780020562404E-2</v>
      </c>
      <c r="G694" s="2">
        <v>6.4864075275474803E-2</v>
      </c>
    </row>
    <row r="695" spans="1:7" x14ac:dyDescent="0.55000000000000004">
      <c r="A695" s="3">
        <v>23</v>
      </c>
      <c r="B695" s="3">
        <v>10</v>
      </c>
      <c r="C695" s="2">
        <v>5.6160480354964501E-2</v>
      </c>
      <c r="D695" s="2">
        <v>0.106458231369083</v>
      </c>
      <c r="E695" s="2">
        <v>0.14046760441034001</v>
      </c>
      <c r="F695" s="2">
        <v>9.6947836821578801E-2</v>
      </c>
      <c r="G695" s="2">
        <v>7.5407890763090596E-2</v>
      </c>
    </row>
    <row r="696" spans="1:7" x14ac:dyDescent="0.55000000000000004">
      <c r="A696" s="3">
        <v>23</v>
      </c>
      <c r="B696" s="3">
        <v>11</v>
      </c>
      <c r="C696" s="2">
        <v>-2.6168038904573299E-2</v>
      </c>
      <c r="D696" s="2">
        <v>6.4694102802974204E-2</v>
      </c>
      <c r="E696" s="2">
        <v>7.9409580307817598E-2</v>
      </c>
      <c r="F696" s="2">
        <v>-5.99766090095122E-3</v>
      </c>
      <c r="G696" s="2">
        <v>-2.5356929076956899E-2</v>
      </c>
    </row>
    <row r="697" spans="1:7" x14ac:dyDescent="0.55000000000000004">
      <c r="A697" s="3">
        <v>23</v>
      </c>
      <c r="B697" s="3">
        <v>12</v>
      </c>
      <c r="C697" s="2">
        <v>2.6388345435595099E-2</v>
      </c>
      <c r="D697" s="2">
        <v>0.13367532777555899</v>
      </c>
      <c r="E697" s="2">
        <v>0.19001401511306101</v>
      </c>
      <c r="F697" s="2">
        <v>9.1847119114633294E-2</v>
      </c>
      <c r="G697" s="2">
        <v>6.1892082977931903E-2</v>
      </c>
    </row>
    <row r="698" spans="1:7" x14ac:dyDescent="0.55000000000000004">
      <c r="A698" s="3">
        <v>23</v>
      </c>
      <c r="B698" s="3">
        <v>13</v>
      </c>
      <c r="C698" s="2">
        <v>-0.152488493255095</v>
      </c>
      <c r="D698" s="2">
        <v>6.0854054387173796E-3</v>
      </c>
      <c r="E698" s="2">
        <v>0.107640359282591</v>
      </c>
      <c r="F698" s="2">
        <v>-0.32710090249192098</v>
      </c>
      <c r="G698" s="2">
        <v>-0.31597832801054299</v>
      </c>
    </row>
    <row r="699" spans="1:7" x14ac:dyDescent="0.55000000000000004">
      <c r="A699" s="3">
        <v>23</v>
      </c>
      <c r="B699" s="3">
        <v>14</v>
      </c>
      <c r="C699" s="2">
        <v>6.7468601946732307E-2</v>
      </c>
      <c r="D699" s="2">
        <v>0.13234320374581399</v>
      </c>
      <c r="E699" s="2">
        <v>0.171846510614478</v>
      </c>
      <c r="F699" s="2">
        <v>0.123131523126482</v>
      </c>
      <c r="G699" s="2">
        <v>9.5516282779596604E-2</v>
      </c>
    </row>
    <row r="700" spans="1:7" x14ac:dyDescent="0.55000000000000004">
      <c r="A700" s="3">
        <v>23</v>
      </c>
      <c r="B700" s="3">
        <v>15</v>
      </c>
      <c r="C700" s="2">
        <v>3.10423450192467E-2</v>
      </c>
      <c r="D700" s="2">
        <v>0.13570697715425101</v>
      </c>
      <c r="E700" s="2">
        <v>0.17247305062483201</v>
      </c>
      <c r="F700" s="2">
        <v>3.7078952127749497E-2</v>
      </c>
      <c r="G700" s="2">
        <v>1.1051664204781099E-2</v>
      </c>
    </row>
    <row r="701" spans="1:7" x14ac:dyDescent="0.55000000000000004">
      <c r="A701" s="3">
        <v>23</v>
      </c>
      <c r="B701" s="3">
        <v>16</v>
      </c>
      <c r="C701" s="2">
        <v>0.106900669016603</v>
      </c>
      <c r="D701" s="2">
        <v>0.13422795491800199</v>
      </c>
      <c r="E701" s="2">
        <v>0.15558002893341399</v>
      </c>
      <c r="F701" s="2">
        <v>0.14308212762171199</v>
      </c>
      <c r="G701" s="2">
        <v>0.11825627946421199</v>
      </c>
    </row>
    <row r="702" spans="1:7" x14ac:dyDescent="0.55000000000000004">
      <c r="A702" s="3">
        <v>23</v>
      </c>
      <c r="B702" s="3">
        <v>17</v>
      </c>
      <c r="C702" s="2">
        <v>7.7943424932573196E-2</v>
      </c>
      <c r="D702" s="2">
        <v>4.1521854056912902E-2</v>
      </c>
      <c r="E702" s="2">
        <v>0.119628548262829</v>
      </c>
      <c r="F702" s="2">
        <v>0.10689077868610999</v>
      </c>
      <c r="G702" s="2">
        <v>9.7212841086317794E-2</v>
      </c>
    </row>
    <row r="703" spans="1:7" x14ac:dyDescent="0.55000000000000004">
      <c r="A703" s="3">
        <v>23</v>
      </c>
      <c r="B703" s="3">
        <v>18</v>
      </c>
      <c r="C703" s="2">
        <v>6.0744429450672502E-2</v>
      </c>
      <c r="D703" s="2">
        <v>8.1823787603821294E-2</v>
      </c>
      <c r="E703" s="2">
        <v>9.5248656881347094E-2</v>
      </c>
      <c r="F703" s="2">
        <v>6.0993590559647301E-2</v>
      </c>
      <c r="G703" s="2">
        <v>6.6792455195749501E-2</v>
      </c>
    </row>
    <row r="704" spans="1:7" x14ac:dyDescent="0.55000000000000004">
      <c r="A704" s="3">
        <v>23</v>
      </c>
      <c r="B704" s="3">
        <v>19</v>
      </c>
      <c r="C704" s="2">
        <v>0.12675498359614201</v>
      </c>
      <c r="D704" s="2">
        <v>0.13055699745740601</v>
      </c>
      <c r="E704" s="2">
        <v>0.134165177988812</v>
      </c>
      <c r="F704" s="2">
        <v>0.13294355173727601</v>
      </c>
      <c r="G704" s="2">
        <v>0.122288266991812</v>
      </c>
    </row>
    <row r="705" spans="1:7" x14ac:dyDescent="0.55000000000000004">
      <c r="A705" s="3">
        <v>23</v>
      </c>
      <c r="B705" s="3">
        <v>20</v>
      </c>
      <c r="C705" s="2">
        <v>0.11314414808588499</v>
      </c>
      <c r="D705" s="2">
        <v>8.8649412494305996E-2</v>
      </c>
      <c r="E705" s="2">
        <v>0.105660711392038</v>
      </c>
      <c r="F705" s="2">
        <v>0.11421730512528799</v>
      </c>
      <c r="G705" s="2">
        <v>0.106396536336441</v>
      </c>
    </row>
    <row r="706" spans="1:7" x14ac:dyDescent="0.55000000000000004">
      <c r="A706" s="3">
        <v>23</v>
      </c>
      <c r="B706" s="3">
        <v>21</v>
      </c>
      <c r="C706" s="2">
        <v>5.7838394378886902E-2</v>
      </c>
      <c r="D706" s="2">
        <v>6.3444348138639306E-2</v>
      </c>
      <c r="E706" s="2">
        <v>5.7419489338526301E-2</v>
      </c>
      <c r="F706" s="2">
        <v>6.2866783763501494E-2</v>
      </c>
      <c r="G706" s="2">
        <v>8.7532939528897999E-2</v>
      </c>
    </row>
    <row r="707" spans="1:7" x14ac:dyDescent="0.55000000000000004">
      <c r="A707" s="3">
        <v>23</v>
      </c>
      <c r="B707" s="3">
        <v>22</v>
      </c>
      <c r="C707" s="2">
        <v>2.1788735410662102E-2</v>
      </c>
      <c r="D707" s="2">
        <v>5.1130295255986898E-2</v>
      </c>
      <c r="E707" s="2">
        <v>5.6541871467066497E-2</v>
      </c>
      <c r="F707" s="2">
        <v>4.4012399035489001E-2</v>
      </c>
      <c r="G707" s="2">
        <v>4.2293781380143398E-2</v>
      </c>
    </row>
    <row r="708" spans="1:7" x14ac:dyDescent="0.55000000000000004">
      <c r="A708" s="3">
        <v>23</v>
      </c>
      <c r="B708" s="3">
        <v>23</v>
      </c>
      <c r="C708" s="2">
        <v>0.16770835857007799</v>
      </c>
      <c r="D708" s="2">
        <v>0.184223767362308</v>
      </c>
      <c r="E708" s="2">
        <v>0.22720763888522599</v>
      </c>
      <c r="F708" s="2">
        <v>3.8485082064421798E-2</v>
      </c>
      <c r="G708" s="2">
        <v>9.9756813801759506E-2</v>
      </c>
    </row>
    <row r="709" spans="1:7" x14ac:dyDescent="0.55000000000000004">
      <c r="A709" s="3">
        <v>23</v>
      </c>
      <c r="B709" s="3">
        <v>24</v>
      </c>
      <c r="C709" s="2">
        <v>5.8571223096236302E-2</v>
      </c>
      <c r="D709" s="2">
        <v>9.1480190155099006E-2</v>
      </c>
      <c r="E709" s="2">
        <v>8.6621485869711204E-2</v>
      </c>
      <c r="F709" s="2">
        <v>2.2413413682985901E-2</v>
      </c>
      <c r="G709" s="2">
        <v>5.2563901406922103E-2</v>
      </c>
    </row>
    <row r="710" spans="1:7" x14ac:dyDescent="0.55000000000000004">
      <c r="A710" s="3">
        <v>23</v>
      </c>
      <c r="B710" s="3">
        <v>25</v>
      </c>
      <c r="C710" s="2">
        <v>9.8904569780522401E-4</v>
      </c>
      <c r="D710" s="2">
        <v>3.5475280073770502E-2</v>
      </c>
      <c r="E710" s="2">
        <v>9.8862040475577104E-2</v>
      </c>
      <c r="F710" s="2">
        <v>0.11531461349027899</v>
      </c>
      <c r="G710" s="2">
        <v>5.1965944534492901E-2</v>
      </c>
    </row>
    <row r="711" spans="1:7" x14ac:dyDescent="0.55000000000000004">
      <c r="A711" s="3">
        <v>23</v>
      </c>
      <c r="B711" s="3">
        <v>26</v>
      </c>
      <c r="C711" s="2">
        <v>0.135783427240869</v>
      </c>
      <c r="D711" s="2">
        <v>3.0429147139758202E-2</v>
      </c>
      <c r="E711" s="2">
        <v>0.14954801167814799</v>
      </c>
      <c r="F711" s="2">
        <v>0.15910243756023701</v>
      </c>
      <c r="G711" s="2">
        <v>7.5658491777295098E-2</v>
      </c>
    </row>
    <row r="712" spans="1:7" x14ac:dyDescent="0.55000000000000004">
      <c r="A712" s="3">
        <v>23</v>
      </c>
      <c r="B712" s="3">
        <v>27</v>
      </c>
      <c r="C712" s="2">
        <v>8.9977660880832894E-2</v>
      </c>
      <c r="D712" s="2">
        <v>0.112660253693186</v>
      </c>
      <c r="E712" s="2">
        <v>9.8091105774435097E-2</v>
      </c>
      <c r="F712" s="2">
        <v>7.5086383218535599E-2</v>
      </c>
      <c r="G712" s="2">
        <v>9.5281013855511604E-2</v>
      </c>
    </row>
    <row r="713" spans="1:7" x14ac:dyDescent="0.55000000000000004">
      <c r="A713" s="3">
        <v>23</v>
      </c>
      <c r="B713" s="3">
        <v>28</v>
      </c>
      <c r="C713" s="2">
        <v>2.7277684507040999E-2</v>
      </c>
      <c r="D713" s="2">
        <v>2.6090786524913399E-2</v>
      </c>
      <c r="E713" s="2">
        <v>2.1503120983437402E-2</v>
      </c>
      <c r="F713" s="2">
        <v>1.94456698594625E-2</v>
      </c>
      <c r="G713" s="2">
        <v>2.0110485322196898E-2</v>
      </c>
    </row>
    <row r="714" spans="1:7" x14ac:dyDescent="0.55000000000000004">
      <c r="A714" s="3">
        <v>23</v>
      </c>
      <c r="B714" s="3">
        <v>29</v>
      </c>
      <c r="C714" s="2">
        <v>3.2272496256915403E-2</v>
      </c>
      <c r="D714" s="2">
        <v>-4.1022201628834201E-2</v>
      </c>
      <c r="E714" s="2">
        <v>-2.6353564423931199E-2</v>
      </c>
      <c r="F714" s="2">
        <v>-1.58150474388732E-2</v>
      </c>
      <c r="G714" s="2">
        <v>8.4575553437737892E-3</v>
      </c>
    </row>
    <row r="715" spans="1:7" x14ac:dyDescent="0.55000000000000004">
      <c r="A715" s="3">
        <v>23</v>
      </c>
      <c r="B715" s="3">
        <v>30</v>
      </c>
      <c r="C715" s="2">
        <v>1.2749619879166301E-2</v>
      </c>
      <c r="D715" s="2">
        <v>-2.0004411918270699E-2</v>
      </c>
      <c r="E715" s="2">
        <v>2.5750230527605399E-2</v>
      </c>
      <c r="F715" s="2">
        <v>2.3871338241633601E-2</v>
      </c>
      <c r="G715" s="2">
        <v>9.1794685483055395E-3</v>
      </c>
    </row>
    <row r="716" spans="1:7" x14ac:dyDescent="0.55000000000000004">
      <c r="A716" s="3">
        <v>23</v>
      </c>
      <c r="B716" s="3">
        <v>31</v>
      </c>
      <c r="C716" s="2">
        <v>5.2200206385582197E-2</v>
      </c>
      <c r="D716" s="2">
        <v>4.1345260079885801E-2</v>
      </c>
      <c r="E716" s="2">
        <v>2.2143759023728098E-2</v>
      </c>
      <c r="F716" s="2">
        <v>1.9405414108245998E-2</v>
      </c>
      <c r="G716" s="2">
        <v>6.4081915239423595E-2</v>
      </c>
    </row>
    <row r="717" spans="1:7" x14ac:dyDescent="0.55000000000000004">
      <c r="A717" s="3">
        <v>24</v>
      </c>
      <c r="B717" s="3">
        <v>1</v>
      </c>
      <c r="C717" s="2">
        <v>0.31049131984267497</v>
      </c>
      <c r="D717" s="2">
        <v>0.253628764309276</v>
      </c>
      <c r="E717" s="2">
        <v>0.207977799183266</v>
      </c>
      <c r="F717" s="2">
        <v>0.193521798604297</v>
      </c>
      <c r="G717" s="2">
        <v>0.191410962410382</v>
      </c>
    </row>
    <row r="718" spans="1:7" x14ac:dyDescent="0.55000000000000004">
      <c r="A718" s="3">
        <v>24</v>
      </c>
      <c r="B718" s="3">
        <v>2</v>
      </c>
      <c r="C718" s="2">
        <v>-0.285104817473952</v>
      </c>
      <c r="D718" s="2">
        <v>-0.14579795521343999</v>
      </c>
      <c r="E718" s="2">
        <v>-6.3757096455585902E-2</v>
      </c>
      <c r="F718" s="2">
        <v>-0.627367538328237</v>
      </c>
      <c r="G718" s="2">
        <v>-0.52669285830010204</v>
      </c>
    </row>
    <row r="719" spans="1:7" x14ac:dyDescent="0.55000000000000004">
      <c r="A719" s="3">
        <v>24</v>
      </c>
      <c r="B719" s="3">
        <v>3</v>
      </c>
      <c r="C719" s="2">
        <v>0.11779367596276299</v>
      </c>
      <c r="D719" s="2">
        <v>0.13170578456026599</v>
      </c>
      <c r="E719" s="2">
        <v>0.15487204780682901</v>
      </c>
      <c r="F719" s="2">
        <v>0.158732819492473</v>
      </c>
      <c r="G719" s="2">
        <v>0.13193893449250699</v>
      </c>
    </row>
    <row r="720" spans="1:7" x14ac:dyDescent="0.55000000000000004">
      <c r="A720" s="3">
        <v>24</v>
      </c>
      <c r="B720" s="3">
        <v>4</v>
      </c>
      <c r="C720" s="2">
        <v>0.20322233138727999</v>
      </c>
      <c r="D720" s="2">
        <v>0.22142327471666501</v>
      </c>
      <c r="E720" s="2">
        <v>0.24603626148746099</v>
      </c>
      <c r="F720" s="2">
        <v>0.21649212477754201</v>
      </c>
      <c r="G720" s="2">
        <v>0.202795497557584</v>
      </c>
    </row>
    <row r="721" spans="1:7" x14ac:dyDescent="0.55000000000000004">
      <c r="A721" s="3">
        <v>24</v>
      </c>
      <c r="B721" s="3">
        <v>5</v>
      </c>
      <c r="C721" s="2">
        <v>5.3306507337312202E-2</v>
      </c>
      <c r="D721" s="2">
        <v>0.102341133042676</v>
      </c>
      <c r="E721" s="2">
        <v>0.14771652630347501</v>
      </c>
      <c r="F721" s="2">
        <v>6.4468636192578505E-2</v>
      </c>
      <c r="G721" s="2">
        <v>5.5052236341497203E-2</v>
      </c>
    </row>
    <row r="722" spans="1:7" x14ac:dyDescent="0.55000000000000004">
      <c r="A722" s="3">
        <v>24</v>
      </c>
      <c r="B722" s="3">
        <v>6</v>
      </c>
      <c r="C722" s="2">
        <v>1.77107995122637E-2</v>
      </c>
      <c r="D722" s="2">
        <v>7.3978372324155398E-2</v>
      </c>
      <c r="E722" s="2">
        <v>9.7227412336130095E-2</v>
      </c>
      <c r="F722" s="2">
        <v>1.92178093297692E-2</v>
      </c>
      <c r="G722" s="2">
        <v>2.9794692551528001E-3</v>
      </c>
    </row>
    <row r="723" spans="1:7" x14ac:dyDescent="0.55000000000000004">
      <c r="A723" s="3">
        <v>24</v>
      </c>
      <c r="B723" s="3">
        <v>7</v>
      </c>
      <c r="C723" s="2">
        <v>5.5060419667713897E-2</v>
      </c>
      <c r="D723" s="2">
        <v>0.11115517931777701</v>
      </c>
      <c r="E723" s="2">
        <v>0.13467389613727199</v>
      </c>
      <c r="F723" s="2">
        <v>4.8406967836666502E-2</v>
      </c>
      <c r="G723" s="2">
        <v>2.7223555122910598E-2</v>
      </c>
    </row>
    <row r="724" spans="1:7" x14ac:dyDescent="0.55000000000000004">
      <c r="A724" s="3">
        <v>24</v>
      </c>
      <c r="B724" s="3">
        <v>8</v>
      </c>
      <c r="C724" s="2">
        <v>-3.0836782947492401E-2</v>
      </c>
      <c r="D724" s="2">
        <v>2.8771543442116701E-2</v>
      </c>
      <c r="E724" s="2">
        <v>9.6908009923245997E-2</v>
      </c>
      <c r="F724" s="2">
        <v>2.51892229298528E-2</v>
      </c>
      <c r="G724" s="2">
        <v>-1.8635027524260801E-4</v>
      </c>
    </row>
    <row r="725" spans="1:7" x14ac:dyDescent="0.55000000000000004">
      <c r="A725" s="3">
        <v>24</v>
      </c>
      <c r="B725" s="3">
        <v>9</v>
      </c>
      <c r="C725" s="2">
        <v>3.3085611027983401E-2</v>
      </c>
      <c r="D725" s="2">
        <v>8.0235679778377603E-2</v>
      </c>
      <c r="E725" s="2">
        <v>8.8889466111792506E-2</v>
      </c>
      <c r="F725" s="2">
        <v>3.1028081659790201E-2</v>
      </c>
      <c r="G725" s="2">
        <v>1.9289237407657901E-2</v>
      </c>
    </row>
    <row r="726" spans="1:7" x14ac:dyDescent="0.55000000000000004">
      <c r="A726" s="3">
        <v>24</v>
      </c>
      <c r="B726" s="3">
        <v>10</v>
      </c>
      <c r="C726" s="2">
        <v>1.7293083023396001E-2</v>
      </c>
      <c r="D726" s="2">
        <v>8.4880969973266898E-2</v>
      </c>
      <c r="E726" s="2">
        <v>0.103723018971787</v>
      </c>
      <c r="F726" s="2">
        <v>5.3017110863765302E-2</v>
      </c>
      <c r="G726" s="2">
        <v>3.3895061141528501E-2</v>
      </c>
    </row>
    <row r="727" spans="1:7" x14ac:dyDescent="0.55000000000000004">
      <c r="A727" s="3">
        <v>24</v>
      </c>
      <c r="B727" s="3">
        <v>11</v>
      </c>
      <c r="C727" s="2">
        <v>4.1345110161691298E-3</v>
      </c>
      <c r="D727" s="2">
        <v>8.4842968897810997E-2</v>
      </c>
      <c r="E727" s="2">
        <v>0.100864181925425</v>
      </c>
      <c r="F727" s="2">
        <v>3.00801146335536E-2</v>
      </c>
      <c r="G727" s="2">
        <v>1.49446579569841E-2</v>
      </c>
    </row>
    <row r="728" spans="1:7" x14ac:dyDescent="0.55000000000000004">
      <c r="A728" s="3">
        <v>24</v>
      </c>
      <c r="B728" s="3">
        <v>12</v>
      </c>
      <c r="C728" s="2">
        <v>-2.6020907612523299E-2</v>
      </c>
      <c r="D728" s="2">
        <v>9.1503635465226801E-2</v>
      </c>
      <c r="E728" s="2">
        <v>0.14579908512154599</v>
      </c>
      <c r="F728" s="2">
        <v>3.0671956203148599E-2</v>
      </c>
      <c r="G728" s="2">
        <v>1.60981341745803E-4</v>
      </c>
    </row>
    <row r="729" spans="1:7" x14ac:dyDescent="0.55000000000000004">
      <c r="A729" s="3">
        <v>24</v>
      </c>
      <c r="B729" s="3">
        <v>13</v>
      </c>
      <c r="C729" s="2">
        <v>-0.21397680810752601</v>
      </c>
      <c r="D729" s="2">
        <v>-0.230644721114518</v>
      </c>
      <c r="E729" s="2">
        <v>-0.14762365407453501</v>
      </c>
      <c r="F729" s="2">
        <v>-0.44517123512699402</v>
      </c>
      <c r="G729" s="2">
        <v>-0.46211475261917001</v>
      </c>
    </row>
    <row r="730" spans="1:7" x14ac:dyDescent="0.55000000000000004">
      <c r="A730" s="3">
        <v>24</v>
      </c>
      <c r="B730" s="3">
        <v>14</v>
      </c>
      <c r="C730" s="2">
        <v>1.9983756046530101E-2</v>
      </c>
      <c r="D730" s="2">
        <v>0.100849885884604</v>
      </c>
      <c r="E730" s="2">
        <v>0.12445365348394501</v>
      </c>
      <c r="F730" s="2">
        <v>5.1452286312803998E-2</v>
      </c>
      <c r="G730" s="2">
        <v>1.9576580291109001E-2</v>
      </c>
    </row>
    <row r="731" spans="1:7" x14ac:dyDescent="0.55000000000000004">
      <c r="A731" s="3">
        <v>24</v>
      </c>
      <c r="B731" s="3">
        <v>15</v>
      </c>
      <c r="C731" s="2">
        <v>0.121565525493097</v>
      </c>
      <c r="D731" s="2">
        <v>8.5344073989149102E-2</v>
      </c>
      <c r="E731" s="2">
        <v>0.109682250978846</v>
      </c>
      <c r="F731" s="2">
        <v>2.6897616486913498E-2</v>
      </c>
      <c r="G731" s="2">
        <v>2.0605565438178899E-2</v>
      </c>
    </row>
    <row r="732" spans="1:7" x14ac:dyDescent="0.55000000000000004">
      <c r="A732" s="3">
        <v>24</v>
      </c>
      <c r="B732" s="3">
        <v>16</v>
      </c>
      <c r="C732" s="2">
        <v>8.9148384549392903E-2</v>
      </c>
      <c r="D732" s="2">
        <v>0.11900831881114</v>
      </c>
      <c r="E732" s="2">
        <v>0.13175417789563099</v>
      </c>
      <c r="F732" s="2">
        <v>0.110027337346755</v>
      </c>
      <c r="G732" s="2">
        <v>8.7552031492469706E-2</v>
      </c>
    </row>
    <row r="733" spans="1:7" x14ac:dyDescent="0.55000000000000004">
      <c r="A733" s="3">
        <v>24</v>
      </c>
      <c r="B733" s="3">
        <v>17</v>
      </c>
      <c r="C733" s="2">
        <v>-1.7238879356610899E-2</v>
      </c>
      <c r="D733" s="2">
        <v>3.7579866666931701E-2</v>
      </c>
      <c r="E733" s="2">
        <v>5.1792846667453603E-2</v>
      </c>
      <c r="F733" s="2">
        <v>6.8941054876533103E-3</v>
      </c>
      <c r="G733" s="2">
        <v>3.4609930248311702E-2</v>
      </c>
    </row>
    <row r="734" spans="1:7" x14ac:dyDescent="0.55000000000000004">
      <c r="A734" s="3">
        <v>24</v>
      </c>
      <c r="B734" s="3">
        <v>18</v>
      </c>
      <c r="C734" s="2">
        <v>1.87549821909869E-2</v>
      </c>
      <c r="D734" s="2">
        <v>2.5105348000922E-3</v>
      </c>
      <c r="E734" s="2">
        <v>2.4153745612947801E-2</v>
      </c>
      <c r="F734" s="2">
        <v>1.7440698619758999E-2</v>
      </c>
      <c r="G734" s="2">
        <v>9.5163642294206503E-3</v>
      </c>
    </row>
    <row r="735" spans="1:7" x14ac:dyDescent="0.55000000000000004">
      <c r="A735" s="3">
        <v>24</v>
      </c>
      <c r="B735" s="3">
        <v>19</v>
      </c>
      <c r="C735" s="2">
        <v>-2.0268228221042E-2</v>
      </c>
      <c r="D735" s="2">
        <v>-5.2460410432769201E-3</v>
      </c>
      <c r="E735" s="2">
        <v>5.8063405191582903E-3</v>
      </c>
      <c r="F735" s="2">
        <v>1.2221075566999201E-2</v>
      </c>
      <c r="G735" s="2">
        <v>4.4710129353868998E-2</v>
      </c>
    </row>
    <row r="736" spans="1:7" x14ac:dyDescent="0.55000000000000004">
      <c r="A736" s="3">
        <v>24</v>
      </c>
      <c r="B736" s="3">
        <v>20</v>
      </c>
      <c r="C736" s="2">
        <v>-1.5258823359818799E-2</v>
      </c>
      <c r="D736" s="2">
        <v>-2.1726693332997E-2</v>
      </c>
      <c r="E736" s="2">
        <v>-2.44767941907627E-2</v>
      </c>
      <c r="F736" s="2">
        <v>-1.2082406667030201E-2</v>
      </c>
      <c r="G736" s="2">
        <v>3.5055715121785902E-2</v>
      </c>
    </row>
    <row r="737" spans="1:7" x14ac:dyDescent="0.55000000000000004">
      <c r="A737" s="3">
        <v>24</v>
      </c>
      <c r="B737" s="3">
        <v>21</v>
      </c>
      <c r="C737" s="2">
        <v>-1.2137905236618301E-2</v>
      </c>
      <c r="D737" s="2">
        <v>1.76292896438048E-3</v>
      </c>
      <c r="E737" s="2">
        <v>4.6714677149258699E-2</v>
      </c>
      <c r="F737" s="2">
        <v>5.6510077391768498E-2</v>
      </c>
      <c r="G737" s="2">
        <v>5.0371400207224401E-2</v>
      </c>
    </row>
    <row r="738" spans="1:7" x14ac:dyDescent="0.55000000000000004">
      <c r="A738" s="3">
        <v>24</v>
      </c>
      <c r="B738" s="3">
        <v>22</v>
      </c>
      <c r="C738" s="2">
        <v>2.5984691315703499E-2</v>
      </c>
      <c r="D738" s="2">
        <v>1.8771339599340998E-2</v>
      </c>
      <c r="E738" s="2">
        <v>2.02019027927424E-2</v>
      </c>
      <c r="F738" s="2">
        <v>3.07321926968432E-2</v>
      </c>
      <c r="G738" s="2">
        <v>4.1497907797822697E-2</v>
      </c>
    </row>
    <row r="739" spans="1:7" x14ac:dyDescent="0.55000000000000004">
      <c r="A739" s="3">
        <v>24</v>
      </c>
      <c r="B739" s="3">
        <v>23</v>
      </c>
      <c r="C739" s="2">
        <v>6.9118936259580196E-2</v>
      </c>
      <c r="D739" s="2">
        <v>0.170382362759191</v>
      </c>
      <c r="E739" s="2">
        <v>0.17993180681725901</v>
      </c>
      <c r="F739" s="2">
        <v>-0.12910098487289301</v>
      </c>
      <c r="G739" s="2">
        <v>1.6294553486572699E-2</v>
      </c>
    </row>
    <row r="740" spans="1:7" x14ac:dyDescent="0.55000000000000004">
      <c r="A740" s="3">
        <v>24</v>
      </c>
      <c r="B740" s="3">
        <v>24</v>
      </c>
      <c r="C740" s="2">
        <v>5.5081917412618898E-2</v>
      </c>
      <c r="D740" s="2">
        <v>8.2585932813421095E-2</v>
      </c>
      <c r="E740" s="2">
        <v>9.4233092253189696E-2</v>
      </c>
      <c r="F740" s="2">
        <v>-3.6449173764838201E-2</v>
      </c>
      <c r="G740" s="2">
        <v>4.4877038658129302E-2</v>
      </c>
    </row>
    <row r="741" spans="1:7" x14ac:dyDescent="0.55000000000000004">
      <c r="A741" s="3">
        <v>24</v>
      </c>
      <c r="B741" s="3">
        <v>25</v>
      </c>
      <c r="C741" s="2">
        <v>-6.2646923141284797E-2</v>
      </c>
      <c r="D741" s="2">
        <v>2.2611415473597501E-2</v>
      </c>
      <c r="E741" s="2">
        <v>-3.4017678429511998E-2</v>
      </c>
      <c r="F741" s="2">
        <v>-8.0659640113854902E-2</v>
      </c>
      <c r="G741" s="2">
        <v>-1.6711367184876199E-2</v>
      </c>
    </row>
    <row r="742" spans="1:7" x14ac:dyDescent="0.55000000000000004">
      <c r="A742" s="3">
        <v>24</v>
      </c>
      <c r="B742" s="3">
        <v>26</v>
      </c>
      <c r="C742" s="2">
        <v>3.2715503750574797E-2</v>
      </c>
      <c r="D742" s="2">
        <v>-2.81388255123034E-2</v>
      </c>
      <c r="E742" s="2">
        <v>-1.42893156952726E-2</v>
      </c>
      <c r="F742" s="2">
        <v>6.1727398643053003E-2</v>
      </c>
      <c r="G742" s="2">
        <v>-7.1325011971725104E-3</v>
      </c>
    </row>
    <row r="743" spans="1:7" x14ac:dyDescent="0.55000000000000004">
      <c r="A743" s="3">
        <v>24</v>
      </c>
      <c r="B743" s="3">
        <v>27</v>
      </c>
      <c r="C743" s="2">
        <v>2.3127635768928501E-2</v>
      </c>
      <c r="D743" s="2">
        <v>-1.5820402337700601E-2</v>
      </c>
      <c r="E743" s="2">
        <v>-1.7206375211090998E-2</v>
      </c>
      <c r="F743" s="2">
        <v>6.0251363381744701E-2</v>
      </c>
      <c r="G743" s="2">
        <v>2.9888958243336601E-2</v>
      </c>
    </row>
    <row r="744" spans="1:7" x14ac:dyDescent="0.55000000000000004">
      <c r="A744" s="3">
        <v>24</v>
      </c>
      <c r="B744" s="3">
        <v>28</v>
      </c>
      <c r="C744" s="2">
        <v>2.1908655731359701E-2</v>
      </c>
      <c r="D744" s="2">
        <v>4.0734874432612901E-2</v>
      </c>
      <c r="E744" s="2">
        <v>2.52590246477283E-2</v>
      </c>
      <c r="F744" s="2">
        <v>2.36350148427877E-2</v>
      </c>
      <c r="G744" s="2">
        <v>2.5007861617357699E-2</v>
      </c>
    </row>
    <row r="745" spans="1:7" x14ac:dyDescent="0.55000000000000004">
      <c r="A745" s="3">
        <v>24</v>
      </c>
      <c r="B745" s="3">
        <v>29</v>
      </c>
      <c r="C745" s="2">
        <v>2.1984109070013198E-2</v>
      </c>
      <c r="D745" s="2">
        <v>-1.6370975199773E-2</v>
      </c>
      <c r="E745" s="2">
        <v>-9.9881859211461803E-3</v>
      </c>
      <c r="F745" s="2">
        <v>3.8274092845043701E-3</v>
      </c>
      <c r="G745" s="2">
        <v>-2.3303041110088701E-3</v>
      </c>
    </row>
    <row r="746" spans="1:7" x14ac:dyDescent="0.55000000000000004">
      <c r="A746" s="3">
        <v>24</v>
      </c>
      <c r="B746" s="3">
        <v>30</v>
      </c>
      <c r="C746" s="2">
        <v>-4.3497016243050904E-3</v>
      </c>
      <c r="D746" s="2">
        <v>-9.9102289485290297E-3</v>
      </c>
      <c r="E746" s="2">
        <v>-6.4017187119107298E-3</v>
      </c>
      <c r="F746" s="2">
        <v>1.37383484552234E-2</v>
      </c>
      <c r="G746" s="2">
        <v>1.12564352575962E-2</v>
      </c>
    </row>
    <row r="747" spans="1:7" x14ac:dyDescent="0.55000000000000004">
      <c r="A747" s="3">
        <v>24</v>
      </c>
      <c r="B747" s="3">
        <v>31</v>
      </c>
      <c r="C747" s="2">
        <v>2.6263273816793799E-2</v>
      </c>
      <c r="D747" s="2">
        <v>4.8144371096655501E-2</v>
      </c>
      <c r="E747" s="2">
        <v>1.6054248220430199E-2</v>
      </c>
      <c r="F747" s="2">
        <v>2.06945597732025E-2</v>
      </c>
      <c r="G747" s="2">
        <v>1.5122213686833599E-2</v>
      </c>
    </row>
    <row r="748" spans="1:7" x14ac:dyDescent="0.55000000000000004">
      <c r="A748" s="3">
        <v>25</v>
      </c>
      <c r="B748" s="3">
        <v>1</v>
      </c>
      <c r="C748" s="2">
        <v>0.20534507319968001</v>
      </c>
      <c r="D748" s="2">
        <v>0.17978685357089999</v>
      </c>
      <c r="E748" s="2">
        <v>0.14982109301180299</v>
      </c>
      <c r="F748" s="2">
        <v>0.16200551380439401</v>
      </c>
      <c r="G748" s="2">
        <v>0.16003473486769501</v>
      </c>
    </row>
    <row r="749" spans="1:7" x14ac:dyDescent="0.55000000000000004">
      <c r="A749" s="3">
        <v>25</v>
      </c>
      <c r="B749" s="3">
        <v>2</v>
      </c>
      <c r="C749" s="2">
        <v>0.492997414205878</v>
      </c>
      <c r="D749" s="2">
        <v>0.24317095910129399</v>
      </c>
      <c r="E749" s="2">
        <v>0.52257237525109801</v>
      </c>
      <c r="F749" s="2">
        <v>0.51991315985011</v>
      </c>
      <c r="G749" s="2">
        <v>0.50479538518321598</v>
      </c>
    </row>
    <row r="750" spans="1:7" x14ac:dyDescent="0.55000000000000004">
      <c r="A750" s="3">
        <v>25</v>
      </c>
      <c r="B750" s="3">
        <v>3</v>
      </c>
      <c r="C750" s="2">
        <v>8.8914671075085897E-2</v>
      </c>
      <c r="D750" s="2">
        <v>9.2370078483719004E-2</v>
      </c>
      <c r="E750" s="2">
        <v>8.4651156657806301E-2</v>
      </c>
      <c r="F750" s="2">
        <v>9.20190520276368E-2</v>
      </c>
      <c r="G750" s="2">
        <v>7.4314283387414498E-2</v>
      </c>
    </row>
    <row r="751" spans="1:7" x14ac:dyDescent="0.55000000000000004">
      <c r="A751" s="3">
        <v>25</v>
      </c>
      <c r="B751" s="3">
        <v>4</v>
      </c>
      <c r="C751" s="2">
        <v>0.17936525444467999</v>
      </c>
      <c r="D751" s="2">
        <v>0.32002552702490999</v>
      </c>
      <c r="E751" s="2">
        <v>0.35393712005484201</v>
      </c>
      <c r="F751" s="2">
        <v>0.19991294300069501</v>
      </c>
      <c r="G751" s="2">
        <v>0.17846109843659799</v>
      </c>
    </row>
    <row r="752" spans="1:7" x14ac:dyDescent="0.55000000000000004">
      <c r="A752" s="3">
        <v>25</v>
      </c>
      <c r="B752" s="3">
        <v>5</v>
      </c>
      <c r="C752" s="2">
        <v>-6.1486189418324302E-2</v>
      </c>
      <c r="D752" s="2">
        <v>9.3283937748200194E-2</v>
      </c>
      <c r="E752" s="2">
        <v>0.13542437146605199</v>
      </c>
      <c r="F752" s="2">
        <v>-5.9028271212413802E-2</v>
      </c>
      <c r="G752" s="2">
        <v>-7.3976637920379895E-2</v>
      </c>
    </row>
    <row r="753" spans="1:7" x14ac:dyDescent="0.55000000000000004">
      <c r="A753" s="3">
        <v>25</v>
      </c>
      <c r="B753" s="3">
        <v>6</v>
      </c>
      <c r="C753" s="2">
        <v>-9.9815893211674597E-2</v>
      </c>
      <c r="D753" s="2">
        <v>1.0402784779002801E-3</v>
      </c>
      <c r="E753" s="2">
        <v>4.4710669876909602E-2</v>
      </c>
      <c r="F753" s="2">
        <v>-1.58943147723478E-2</v>
      </c>
      <c r="G753" s="2">
        <v>-2.6611112541094599E-2</v>
      </c>
    </row>
    <row r="754" spans="1:7" x14ac:dyDescent="0.55000000000000004">
      <c r="A754" s="3">
        <v>25</v>
      </c>
      <c r="B754" s="3">
        <v>7</v>
      </c>
      <c r="C754" s="2">
        <v>4.5781913587885102E-2</v>
      </c>
      <c r="D754" s="2">
        <v>0.12703851703029201</v>
      </c>
      <c r="E754" s="2">
        <v>0.16375980001868401</v>
      </c>
      <c r="F754" s="2">
        <v>5.4802479017296797E-2</v>
      </c>
      <c r="G754" s="2">
        <v>3.8061952621060803E-2</v>
      </c>
    </row>
    <row r="755" spans="1:7" x14ac:dyDescent="0.55000000000000004">
      <c r="A755" s="3">
        <v>25</v>
      </c>
      <c r="B755" s="3">
        <v>8</v>
      </c>
      <c r="C755" s="2">
        <v>-9.5195074309751895E-2</v>
      </c>
      <c r="D755" s="2">
        <v>4.9255991039493102E-2</v>
      </c>
      <c r="E755" s="2">
        <v>0.101498850864773</v>
      </c>
      <c r="F755" s="2">
        <v>4.4588871346465601E-2</v>
      </c>
      <c r="G755" s="2">
        <v>3.09351222899347E-2</v>
      </c>
    </row>
    <row r="756" spans="1:7" x14ac:dyDescent="0.55000000000000004">
      <c r="A756" s="3">
        <v>25</v>
      </c>
      <c r="B756" s="3">
        <v>9</v>
      </c>
      <c r="C756" s="2">
        <v>2.2981935079998302E-2</v>
      </c>
      <c r="D756" s="2">
        <v>8.4390643756087805E-2</v>
      </c>
      <c r="E756" s="2">
        <v>9.6327654620673997E-2</v>
      </c>
      <c r="F756" s="2">
        <v>3.5752637401091102E-2</v>
      </c>
      <c r="G756" s="2">
        <v>2.9034288253949499E-2</v>
      </c>
    </row>
    <row r="757" spans="1:7" x14ac:dyDescent="0.55000000000000004">
      <c r="A757" s="3">
        <v>25</v>
      </c>
      <c r="B757" s="3">
        <v>10</v>
      </c>
      <c r="C757" s="2">
        <v>3.6416952978591301E-2</v>
      </c>
      <c r="D757" s="2">
        <v>9.6564056009154894E-2</v>
      </c>
      <c r="E757" s="2">
        <v>0.124041626877674</v>
      </c>
      <c r="F757" s="2">
        <v>7.1718202136694401E-2</v>
      </c>
      <c r="G757" s="2">
        <v>5.5840121500404002E-2</v>
      </c>
    </row>
    <row r="758" spans="1:7" x14ac:dyDescent="0.55000000000000004">
      <c r="A758" s="3">
        <v>25</v>
      </c>
      <c r="B758" s="3">
        <v>11</v>
      </c>
      <c r="C758" s="2">
        <v>1.5112394180582999E-2</v>
      </c>
      <c r="D758" s="2">
        <v>8.4828130140139998E-2</v>
      </c>
      <c r="E758" s="2">
        <v>0.106102106883207</v>
      </c>
      <c r="F758" s="2">
        <v>2.4157873152410698E-2</v>
      </c>
      <c r="G758" s="2">
        <v>1.2691242141293E-2</v>
      </c>
    </row>
    <row r="759" spans="1:7" x14ac:dyDescent="0.55000000000000004">
      <c r="A759" s="3">
        <v>25</v>
      </c>
      <c r="B759" s="3">
        <v>12</v>
      </c>
      <c r="C759" s="2">
        <v>6.3869091139879403E-2</v>
      </c>
      <c r="D759" s="2">
        <v>0.182911834640413</v>
      </c>
      <c r="E759" s="2">
        <v>0.21222055386699101</v>
      </c>
      <c r="F759" s="2">
        <v>8.7855930291630899E-2</v>
      </c>
      <c r="G759" s="2">
        <v>5.2703351100794001E-2</v>
      </c>
    </row>
    <row r="760" spans="1:7" x14ac:dyDescent="0.55000000000000004">
      <c r="A760" s="3">
        <v>25</v>
      </c>
      <c r="B760" s="3">
        <v>13</v>
      </c>
      <c r="C760" s="2">
        <v>-0.172862661734661</v>
      </c>
      <c r="D760" s="2">
        <v>-0.155599831977033</v>
      </c>
      <c r="E760" s="2">
        <v>-5.76050515570109E-2</v>
      </c>
      <c r="F760" s="2">
        <v>-0.54070612351402403</v>
      </c>
      <c r="G760" s="2">
        <v>-0.55287414559094095</v>
      </c>
    </row>
    <row r="761" spans="1:7" x14ac:dyDescent="0.55000000000000004">
      <c r="A761" s="3">
        <v>25</v>
      </c>
      <c r="B761" s="3">
        <v>14</v>
      </c>
      <c r="C761" s="2">
        <v>-0.112002078873158</v>
      </c>
      <c r="D761" s="2">
        <v>1.3818280127253601E-2</v>
      </c>
      <c r="E761" s="2">
        <v>7.0493864135747097E-2</v>
      </c>
      <c r="F761" s="2">
        <v>-1.3591386469418199E-2</v>
      </c>
      <c r="G761" s="2">
        <v>-2.2256304199744399E-2</v>
      </c>
    </row>
    <row r="762" spans="1:7" x14ac:dyDescent="0.55000000000000004">
      <c r="A762" s="3">
        <v>25</v>
      </c>
      <c r="B762" s="3">
        <v>15</v>
      </c>
      <c r="C762" s="2">
        <v>1.4495244209305201E-2</v>
      </c>
      <c r="D762" s="2">
        <v>7.3688286718623097E-2</v>
      </c>
      <c r="E762" s="2">
        <v>0.107466120862519</v>
      </c>
      <c r="F762" s="2">
        <v>2.1545596102740998E-3</v>
      </c>
      <c r="G762" s="2">
        <v>-2.5769230812630599E-2</v>
      </c>
    </row>
    <row r="763" spans="1:7" x14ac:dyDescent="0.55000000000000004">
      <c r="A763" s="3">
        <v>25</v>
      </c>
      <c r="B763" s="3">
        <v>16</v>
      </c>
      <c r="C763" s="2">
        <v>0.128425224552739</v>
      </c>
      <c r="D763" s="2">
        <v>0.157176493613959</v>
      </c>
      <c r="E763" s="2">
        <v>0.15613625396710401</v>
      </c>
      <c r="F763" s="2">
        <v>0.12888050088858</v>
      </c>
      <c r="G763" s="2">
        <v>0.109088873435495</v>
      </c>
    </row>
    <row r="764" spans="1:7" x14ac:dyDescent="0.55000000000000004">
      <c r="A764" s="3">
        <v>25</v>
      </c>
      <c r="B764" s="3">
        <v>17</v>
      </c>
      <c r="C764" s="2">
        <v>9.3660625385216106E-2</v>
      </c>
      <c r="D764" s="2">
        <v>2.6739998977205099E-2</v>
      </c>
      <c r="E764" s="2">
        <v>8.0072364533437093E-2</v>
      </c>
      <c r="F764" s="2">
        <v>3.1847438937476803E-2</v>
      </c>
      <c r="G764" s="2">
        <v>1.42242526552305E-2</v>
      </c>
    </row>
    <row r="765" spans="1:7" x14ac:dyDescent="0.55000000000000004">
      <c r="A765" s="3">
        <v>25</v>
      </c>
      <c r="B765" s="3">
        <v>18</v>
      </c>
      <c r="C765" s="2">
        <v>5.59524085721258E-2</v>
      </c>
      <c r="D765" s="2">
        <v>4.8467167799679398E-2</v>
      </c>
      <c r="E765" s="2">
        <v>5.4199461392093799E-2</v>
      </c>
      <c r="F765" s="2">
        <v>5.2149394826714997E-2</v>
      </c>
      <c r="G765" s="2">
        <v>6.2892586932574004E-2</v>
      </c>
    </row>
    <row r="766" spans="1:7" x14ac:dyDescent="0.55000000000000004">
      <c r="A766" s="3">
        <v>25</v>
      </c>
      <c r="B766" s="3">
        <v>19</v>
      </c>
      <c r="C766" s="2">
        <v>2.6684095574157098E-2</v>
      </c>
      <c r="D766" s="2">
        <v>3.4621829228903798E-2</v>
      </c>
      <c r="E766" s="2">
        <v>2.7379073769748099E-2</v>
      </c>
      <c r="F766" s="2">
        <v>1.8702004998395E-2</v>
      </c>
      <c r="G766" s="2">
        <v>-1.6494654540446501E-3</v>
      </c>
    </row>
    <row r="767" spans="1:7" x14ac:dyDescent="0.55000000000000004">
      <c r="A767" s="3">
        <v>25</v>
      </c>
      <c r="B767" s="3">
        <v>20</v>
      </c>
      <c r="C767" s="2">
        <v>8.8832830123434792E-3</v>
      </c>
      <c r="D767" s="2">
        <v>3.8627863677602702E-3</v>
      </c>
      <c r="E767" s="2">
        <v>7.4242792352353102E-3</v>
      </c>
      <c r="F767" s="2">
        <v>-2.9002687551914499E-3</v>
      </c>
      <c r="G767" s="2">
        <v>-2.8831532881002299E-2</v>
      </c>
    </row>
    <row r="768" spans="1:7" x14ac:dyDescent="0.55000000000000004">
      <c r="A768" s="3">
        <v>25</v>
      </c>
      <c r="B768" s="3">
        <v>21</v>
      </c>
      <c r="C768" s="2">
        <v>1.7475328932132599E-2</v>
      </c>
      <c r="D768" s="2">
        <v>3.6562876644602497E-2</v>
      </c>
      <c r="E768" s="2">
        <v>6.0247055478595601E-2</v>
      </c>
      <c r="F768" s="2">
        <v>7.6085533174521394E-2</v>
      </c>
      <c r="G768" s="2">
        <v>4.1299475179474097E-2</v>
      </c>
    </row>
    <row r="769" spans="1:7" x14ac:dyDescent="0.55000000000000004">
      <c r="A769" s="3">
        <v>25</v>
      </c>
      <c r="B769" s="3">
        <v>22</v>
      </c>
      <c r="C769" s="2">
        <v>7.7131489545325005E-2</v>
      </c>
      <c r="D769" s="2">
        <v>6.06012872573772E-2</v>
      </c>
      <c r="E769" s="2">
        <v>7.1061499262424596E-2</v>
      </c>
      <c r="F769" s="2">
        <v>3.8575554615166298E-2</v>
      </c>
      <c r="G769" s="2">
        <v>2.5353365407340501E-2</v>
      </c>
    </row>
    <row r="770" spans="1:7" x14ac:dyDescent="0.55000000000000004">
      <c r="A770" s="3">
        <v>25</v>
      </c>
      <c r="B770" s="3">
        <v>23</v>
      </c>
      <c r="C770" s="2">
        <v>8.4473728581671501E-2</v>
      </c>
      <c r="D770" s="2">
        <v>-0.21792191370481501</v>
      </c>
      <c r="E770" s="2">
        <v>6.0119823259044698E-2</v>
      </c>
      <c r="F770" s="2">
        <v>5.77851796930062E-2</v>
      </c>
      <c r="G770" s="2">
        <v>0.20211717814465699</v>
      </c>
    </row>
    <row r="771" spans="1:7" x14ac:dyDescent="0.55000000000000004">
      <c r="A771" s="3">
        <v>25</v>
      </c>
      <c r="B771" s="3">
        <v>24</v>
      </c>
      <c r="C771" s="2">
        <v>1.7178239459196699E-2</v>
      </c>
      <c r="D771" s="2">
        <v>-0.15639386049926099</v>
      </c>
      <c r="E771" s="2">
        <v>3.0881911657305999E-2</v>
      </c>
      <c r="F771" s="2">
        <v>-8.3821881195842406E-3</v>
      </c>
      <c r="G771" s="2">
        <v>4.72543850631841E-2</v>
      </c>
    </row>
    <row r="772" spans="1:7" x14ac:dyDescent="0.55000000000000004">
      <c r="A772" s="3">
        <v>25</v>
      </c>
      <c r="B772" s="3">
        <v>25</v>
      </c>
      <c r="C772" s="2">
        <v>7.5496885798945104E-2</v>
      </c>
      <c r="D772" s="2">
        <v>3.0531027675917501E-2</v>
      </c>
      <c r="E772" s="2">
        <v>4.2892474264663201E-2</v>
      </c>
      <c r="F772" s="2">
        <v>8.3640403333614E-2</v>
      </c>
      <c r="G772" s="2">
        <v>8.7161026583472703E-2</v>
      </c>
    </row>
    <row r="773" spans="1:7" x14ac:dyDescent="0.55000000000000004">
      <c r="A773" s="3">
        <v>25</v>
      </c>
      <c r="B773" s="3">
        <v>26</v>
      </c>
      <c r="C773" s="2">
        <v>-6.8250944570281399E-2</v>
      </c>
      <c r="D773" s="2">
        <v>0.181909969387066</v>
      </c>
      <c r="E773" s="2">
        <v>0.15048102794888299</v>
      </c>
      <c r="F773" s="2">
        <v>1.39787659541868E-2</v>
      </c>
      <c r="G773" s="2">
        <v>0.105785569662533</v>
      </c>
    </row>
    <row r="774" spans="1:7" x14ac:dyDescent="0.55000000000000004">
      <c r="A774" s="3">
        <v>25</v>
      </c>
      <c r="B774" s="3">
        <v>27</v>
      </c>
      <c r="C774" s="2">
        <v>0.13365938582775899</v>
      </c>
      <c r="D774" s="2">
        <v>3.8879816409190603E-2</v>
      </c>
      <c r="E774" s="2">
        <v>0.11313187828137899</v>
      </c>
      <c r="F774" s="2">
        <v>0.15012595954121799</v>
      </c>
      <c r="G774" s="2">
        <v>7.3456053758702095E-2</v>
      </c>
    </row>
    <row r="775" spans="1:7" x14ac:dyDescent="0.55000000000000004">
      <c r="A775" s="3">
        <v>25</v>
      </c>
      <c r="B775" s="3">
        <v>28</v>
      </c>
      <c r="C775" s="2">
        <v>4.76739694380457E-2</v>
      </c>
      <c r="D775" s="2">
        <v>2.8499941723323801E-2</v>
      </c>
      <c r="E775" s="2">
        <v>1.48703678059844E-2</v>
      </c>
      <c r="F775" s="2">
        <v>1.2276161810168299E-2</v>
      </c>
      <c r="G775" s="2">
        <v>1.45022535289288E-2</v>
      </c>
    </row>
    <row r="776" spans="1:7" x14ac:dyDescent="0.55000000000000004">
      <c r="A776" s="3">
        <v>25</v>
      </c>
      <c r="B776" s="3">
        <v>29</v>
      </c>
      <c r="C776" s="2">
        <v>6.9435026198087405E-2</v>
      </c>
      <c r="D776" s="2">
        <v>-1.7815452183002799E-2</v>
      </c>
      <c r="E776" s="2">
        <v>-6.1764202121649597E-2</v>
      </c>
      <c r="F776" s="2">
        <v>-6.1108863844622198E-2</v>
      </c>
      <c r="G776" s="2">
        <v>-4.3825314985003298E-2</v>
      </c>
    </row>
    <row r="777" spans="1:7" x14ac:dyDescent="0.55000000000000004">
      <c r="A777" s="3">
        <v>25</v>
      </c>
      <c r="B777" s="3">
        <v>30</v>
      </c>
      <c r="C777" s="2">
        <v>1.53746035697671E-2</v>
      </c>
      <c r="D777" s="2">
        <v>8.7543457421081494E-3</v>
      </c>
      <c r="E777" s="2">
        <v>-1.66040682995383E-2</v>
      </c>
      <c r="F777" s="2">
        <v>-3.6271366350263401E-2</v>
      </c>
      <c r="G777" s="2">
        <v>-8.8733765021202192E-3</v>
      </c>
    </row>
    <row r="778" spans="1:7" x14ac:dyDescent="0.55000000000000004">
      <c r="A778" s="3">
        <v>25</v>
      </c>
      <c r="B778" s="3">
        <v>31</v>
      </c>
      <c r="C778" s="2">
        <v>3.38488035766768E-2</v>
      </c>
      <c r="D778" s="2">
        <v>6.7757880784037494E-2</v>
      </c>
      <c r="E778" s="2">
        <v>6.7985259138341997E-2</v>
      </c>
      <c r="F778" s="2">
        <v>6.3709239044307905E-2</v>
      </c>
      <c r="G778" s="2">
        <v>7.6191304000590099E-2</v>
      </c>
    </row>
    <row r="779" spans="1:7" x14ac:dyDescent="0.55000000000000004">
      <c r="A779" s="3">
        <v>26</v>
      </c>
      <c r="B779" s="3">
        <v>1</v>
      </c>
      <c r="C779" s="2">
        <v>0.11898211143071601</v>
      </c>
      <c r="D779" s="2">
        <v>0.14654893757385401</v>
      </c>
      <c r="E779" s="2">
        <v>0.120692687378551</v>
      </c>
      <c r="F779" s="2">
        <v>0.11889131220646</v>
      </c>
      <c r="G779" s="2">
        <v>0.1191353622795</v>
      </c>
    </row>
    <row r="780" spans="1:7" x14ac:dyDescent="0.55000000000000004">
      <c r="A780" s="3">
        <v>26</v>
      </c>
      <c r="B780" s="3">
        <v>2</v>
      </c>
      <c r="C780" s="2">
        <v>0.51349649941212805</v>
      </c>
      <c r="D780" s="2">
        <v>0.43140122932479003</v>
      </c>
      <c r="E780" s="2">
        <v>0.61924320300207703</v>
      </c>
      <c r="F780" s="2">
        <v>0.41395399359694401</v>
      </c>
      <c r="G780" s="2">
        <v>0.39106061494510502</v>
      </c>
    </row>
    <row r="781" spans="1:7" x14ac:dyDescent="0.55000000000000004">
      <c r="A781" s="3">
        <v>26</v>
      </c>
      <c r="B781" s="3">
        <v>3</v>
      </c>
      <c r="C781" s="2">
        <v>7.1121522765881906E-2</v>
      </c>
      <c r="D781" s="2">
        <v>8.8491404344808205E-2</v>
      </c>
      <c r="E781" s="2">
        <v>9.7468723860624495E-2</v>
      </c>
      <c r="F781" s="2">
        <v>8.3146192538606806E-2</v>
      </c>
      <c r="G781" s="2">
        <v>0.119900789600812</v>
      </c>
    </row>
    <row r="782" spans="1:7" x14ac:dyDescent="0.55000000000000004">
      <c r="A782" s="3">
        <v>26</v>
      </c>
      <c r="B782" s="3">
        <v>4</v>
      </c>
      <c r="C782" s="2">
        <v>1.35882860639709E-2</v>
      </c>
      <c r="D782" s="2">
        <v>9.3455928433126695E-2</v>
      </c>
      <c r="E782" s="2">
        <v>0.16001343515115499</v>
      </c>
      <c r="F782" s="2">
        <v>-3.3082781448460698E-2</v>
      </c>
      <c r="G782" s="2">
        <v>-3.3013340406026701E-2</v>
      </c>
    </row>
    <row r="783" spans="1:7" x14ac:dyDescent="0.55000000000000004">
      <c r="A783" s="3">
        <v>26</v>
      </c>
      <c r="B783" s="3">
        <v>5</v>
      </c>
      <c r="C783" s="2">
        <v>-0.18638134656465499</v>
      </c>
      <c r="D783" s="2">
        <v>-1.2396878369321199E-3</v>
      </c>
      <c r="E783" s="2">
        <v>3.94989995601355E-2</v>
      </c>
      <c r="F783" s="2">
        <v>-0.16134248473455501</v>
      </c>
      <c r="G783" s="2">
        <v>-0.148470726225223</v>
      </c>
    </row>
    <row r="784" spans="1:7" x14ac:dyDescent="0.55000000000000004">
      <c r="A784" s="3">
        <v>26</v>
      </c>
      <c r="B784" s="3">
        <v>6</v>
      </c>
      <c r="C784" s="2">
        <v>-5.9703754900125701E-2</v>
      </c>
      <c r="D784" s="2">
        <v>4.7119424607322401E-2</v>
      </c>
      <c r="E784" s="2">
        <v>7.7924667295081698E-2</v>
      </c>
      <c r="F784" s="2">
        <v>-8.6230182107251401E-3</v>
      </c>
      <c r="G784" s="2">
        <v>1.68601798059453E-2</v>
      </c>
    </row>
    <row r="785" spans="1:7" x14ac:dyDescent="0.55000000000000004">
      <c r="A785" s="3">
        <v>26</v>
      </c>
      <c r="B785" s="3">
        <v>7</v>
      </c>
      <c r="C785" s="2">
        <v>-2.9822217289734401E-2</v>
      </c>
      <c r="D785" s="2">
        <v>4.4451484803513998E-2</v>
      </c>
      <c r="E785" s="2">
        <v>7.8231810312675898E-2</v>
      </c>
      <c r="F785" s="2">
        <v>-4.0098022559186701E-2</v>
      </c>
      <c r="G785" s="2">
        <v>-2.4951174072765401E-2</v>
      </c>
    </row>
    <row r="786" spans="1:7" x14ac:dyDescent="0.55000000000000004">
      <c r="A786" s="3">
        <v>26</v>
      </c>
      <c r="B786" s="3">
        <v>8</v>
      </c>
      <c r="C786" s="2">
        <v>-5.8929291889478597E-2</v>
      </c>
      <c r="D786" s="2">
        <v>1.9950422374719601E-2</v>
      </c>
      <c r="E786" s="2">
        <v>2.41783299485464E-2</v>
      </c>
      <c r="F786" s="2">
        <v>-6.3160483663362493E-2</v>
      </c>
      <c r="G786" s="2">
        <v>-4.2905723913051398E-2</v>
      </c>
    </row>
    <row r="787" spans="1:7" x14ac:dyDescent="0.55000000000000004">
      <c r="A787" s="3">
        <v>26</v>
      </c>
      <c r="B787" s="3">
        <v>9</v>
      </c>
      <c r="C787" s="2">
        <v>-5.4966090914739503E-3</v>
      </c>
      <c r="D787" s="2">
        <v>3.66519288362381E-2</v>
      </c>
      <c r="E787" s="2">
        <v>6.4222890952299702E-2</v>
      </c>
      <c r="F787" s="2">
        <v>-1.96481412820101E-2</v>
      </c>
      <c r="G787" s="2">
        <v>-2.5485120101066401E-3</v>
      </c>
    </row>
    <row r="788" spans="1:7" x14ac:dyDescent="0.55000000000000004">
      <c r="A788" s="3">
        <v>26</v>
      </c>
      <c r="B788" s="3">
        <v>10</v>
      </c>
      <c r="C788" s="2">
        <v>6.1866868687317701E-2</v>
      </c>
      <c r="D788" s="2">
        <v>0.107176493155877</v>
      </c>
      <c r="E788" s="2">
        <v>0.13828826838434499</v>
      </c>
      <c r="F788" s="2">
        <v>5.8314543493552098E-2</v>
      </c>
      <c r="G788" s="2">
        <v>7.2744499331623497E-2</v>
      </c>
    </row>
    <row r="789" spans="1:7" x14ac:dyDescent="0.55000000000000004">
      <c r="A789" s="3">
        <v>26</v>
      </c>
      <c r="B789" s="3">
        <v>11</v>
      </c>
      <c r="C789" s="2">
        <v>6.3702492504297201E-2</v>
      </c>
      <c r="D789" s="2">
        <v>0.12779436879301201</v>
      </c>
      <c r="E789" s="2">
        <v>0.14106710581019399</v>
      </c>
      <c r="F789" s="2">
        <v>3.56189842159906E-2</v>
      </c>
      <c r="G789" s="2">
        <v>6.2360677844910499E-2</v>
      </c>
    </row>
    <row r="790" spans="1:7" x14ac:dyDescent="0.55000000000000004">
      <c r="A790" s="3">
        <v>26</v>
      </c>
      <c r="B790" s="3">
        <v>12</v>
      </c>
      <c r="C790" s="2">
        <v>2.14220064404552E-2</v>
      </c>
      <c r="D790" s="2">
        <v>0.13960743109572299</v>
      </c>
      <c r="E790" s="2">
        <v>0.19300500231934201</v>
      </c>
      <c r="F790" s="2">
        <v>4.4224096194952801E-2</v>
      </c>
      <c r="G790" s="2">
        <v>6.5860692297260104E-2</v>
      </c>
    </row>
    <row r="791" spans="1:7" x14ac:dyDescent="0.55000000000000004">
      <c r="A791" s="3">
        <v>26</v>
      </c>
      <c r="B791" s="3">
        <v>13</v>
      </c>
      <c r="C791" s="2">
        <v>-6.4642943077997006E-2</v>
      </c>
      <c r="D791" s="2">
        <v>-8.41398090849272E-2</v>
      </c>
      <c r="E791" s="2">
        <v>-6.5521900248039E-2</v>
      </c>
      <c r="F791" s="2">
        <v>-0.55311283665710997</v>
      </c>
      <c r="G791" s="2">
        <v>-0.51206787496265305</v>
      </c>
    </row>
    <row r="792" spans="1:7" x14ac:dyDescent="0.55000000000000004">
      <c r="A792" s="3">
        <v>26</v>
      </c>
      <c r="B792" s="3">
        <v>14</v>
      </c>
      <c r="C792" s="2">
        <v>-1.4203123504693599E-2</v>
      </c>
      <c r="D792" s="2">
        <v>7.7852499802462005E-2</v>
      </c>
      <c r="E792" s="2">
        <v>0.111558453596727</v>
      </c>
      <c r="F792" s="2">
        <v>1.8025903642089398E-2</v>
      </c>
      <c r="G792" s="2">
        <v>2.220481612193E-2</v>
      </c>
    </row>
    <row r="793" spans="1:7" x14ac:dyDescent="0.55000000000000004">
      <c r="A793" s="3">
        <v>26</v>
      </c>
      <c r="B793" s="3">
        <v>15</v>
      </c>
      <c r="C793" s="2">
        <v>-4.1367497506985998E-2</v>
      </c>
      <c r="D793" s="2">
        <v>6.8067926054800706E-2</v>
      </c>
      <c r="E793" s="2">
        <v>0.115378315557834</v>
      </c>
      <c r="F793" s="2">
        <v>-7.15720166357042E-2</v>
      </c>
      <c r="G793" s="2">
        <v>-5.98969281102468E-2</v>
      </c>
    </row>
    <row r="794" spans="1:7" x14ac:dyDescent="0.55000000000000004">
      <c r="A794" s="3">
        <v>26</v>
      </c>
      <c r="B794" s="3">
        <v>16</v>
      </c>
      <c r="C794" s="2">
        <v>-8.5408393440500607E-3</v>
      </c>
      <c r="D794" s="2">
        <v>5.5487626219335097E-2</v>
      </c>
      <c r="E794" s="2">
        <v>9.9102034008755405E-2</v>
      </c>
      <c r="F794" s="2">
        <v>4.3640903257356103E-2</v>
      </c>
      <c r="G794" s="2">
        <v>6.5283473414929793E-2</v>
      </c>
    </row>
    <row r="795" spans="1:7" x14ac:dyDescent="0.55000000000000004">
      <c r="A795" s="3">
        <v>26</v>
      </c>
      <c r="B795" s="3">
        <v>17</v>
      </c>
      <c r="C795" s="2">
        <v>0.13523316290225901</v>
      </c>
      <c r="D795" s="2">
        <v>1.34694702740929E-2</v>
      </c>
      <c r="E795" s="2">
        <v>6.5898408743884397E-3</v>
      </c>
      <c r="F795" s="2">
        <v>-3.3737724660181802E-2</v>
      </c>
      <c r="G795" s="2">
        <v>1.41078399860741E-2</v>
      </c>
    </row>
    <row r="796" spans="1:7" x14ac:dyDescent="0.55000000000000004">
      <c r="A796" s="3">
        <v>26</v>
      </c>
      <c r="B796" s="3">
        <v>18</v>
      </c>
      <c r="C796" s="2">
        <v>3.4975797053317201E-2</v>
      </c>
      <c r="D796" s="2">
        <v>3.5760187541718197E-2</v>
      </c>
      <c r="E796" s="2">
        <v>6.2514716666702705E-2</v>
      </c>
      <c r="F796" s="2">
        <v>4.95456071852554E-2</v>
      </c>
      <c r="G796" s="2">
        <v>3.5098437687911301E-2</v>
      </c>
    </row>
    <row r="797" spans="1:7" x14ac:dyDescent="0.55000000000000004">
      <c r="A797" s="3">
        <v>26</v>
      </c>
      <c r="B797" s="3">
        <v>19</v>
      </c>
      <c r="C797" s="2">
        <v>5.46500394192002E-2</v>
      </c>
      <c r="D797" s="2">
        <v>5.6668903017635601E-2</v>
      </c>
      <c r="E797" s="2">
        <v>4.73864802086367E-2</v>
      </c>
      <c r="F797" s="2">
        <v>4.23856027991188E-2</v>
      </c>
      <c r="G797" s="2">
        <v>5.0608096133607297E-2</v>
      </c>
    </row>
    <row r="798" spans="1:7" x14ac:dyDescent="0.55000000000000004">
      <c r="A798" s="3">
        <v>26</v>
      </c>
      <c r="B798" s="3">
        <v>20</v>
      </c>
      <c r="C798" s="2">
        <v>4.3307951331077801E-2</v>
      </c>
      <c r="D798" s="2">
        <v>1.6516913947193498E-2</v>
      </c>
      <c r="E798" s="2">
        <v>6.8784592779246303E-3</v>
      </c>
      <c r="F798" s="2">
        <v>1.2086853720362299E-2</v>
      </c>
      <c r="G798" s="2">
        <v>2.9000006339308802E-2</v>
      </c>
    </row>
    <row r="799" spans="1:7" x14ac:dyDescent="0.55000000000000004">
      <c r="A799" s="3">
        <v>26</v>
      </c>
      <c r="B799" s="3">
        <v>21</v>
      </c>
      <c r="C799" s="2">
        <v>4.2152861125928601E-2</v>
      </c>
      <c r="D799" s="2">
        <v>4.2878301567447E-2</v>
      </c>
      <c r="E799" s="2">
        <v>1.8819401778262999E-2</v>
      </c>
      <c r="F799" s="2">
        <v>3.09521343414461E-2</v>
      </c>
      <c r="G799" s="2">
        <v>1.8170385597502201E-2</v>
      </c>
    </row>
    <row r="800" spans="1:7" x14ac:dyDescent="0.55000000000000004">
      <c r="A800" s="3">
        <v>26</v>
      </c>
      <c r="B800" s="3">
        <v>22</v>
      </c>
      <c r="C800" s="2">
        <v>0.102434006786517</v>
      </c>
      <c r="D800" s="2">
        <v>8.4563141119586793E-2</v>
      </c>
      <c r="E800" s="2">
        <v>0.150647525987364</v>
      </c>
      <c r="F800" s="2">
        <v>0.120367357346718</v>
      </c>
      <c r="G800" s="2">
        <v>5.7441555021101202E-2</v>
      </c>
    </row>
    <row r="801" spans="1:7" x14ac:dyDescent="0.55000000000000004">
      <c r="A801" s="3">
        <v>26</v>
      </c>
      <c r="B801" s="3">
        <v>23</v>
      </c>
      <c r="C801" s="2">
        <v>-4.7849771532370897E-2</v>
      </c>
      <c r="D801" s="2">
        <v>5.1949598396544998E-2</v>
      </c>
      <c r="E801" s="2">
        <v>0.13183693892003001</v>
      </c>
      <c r="F801" s="2">
        <v>-2.4211027788664501E-2</v>
      </c>
      <c r="G801" s="2">
        <v>-4.1853845190935997E-2</v>
      </c>
    </row>
    <row r="802" spans="1:7" x14ac:dyDescent="0.55000000000000004">
      <c r="A802" s="3">
        <v>26</v>
      </c>
      <c r="B802" s="3">
        <v>24</v>
      </c>
      <c r="C802" s="2">
        <v>-5.9626434406044398E-2</v>
      </c>
      <c r="D802" s="2">
        <v>5.0564655707935099E-2</v>
      </c>
      <c r="E802" s="2">
        <v>6.8326921278913003E-2</v>
      </c>
      <c r="F802" s="2">
        <v>7.0216535291229799E-3</v>
      </c>
      <c r="G802" s="2">
        <v>3.0079393058996002E-3</v>
      </c>
    </row>
    <row r="803" spans="1:7" x14ac:dyDescent="0.55000000000000004">
      <c r="A803" s="3">
        <v>26</v>
      </c>
      <c r="B803" s="3">
        <v>25</v>
      </c>
      <c r="C803" s="2">
        <v>5.8802504426546998E-2</v>
      </c>
      <c r="D803" s="2">
        <v>2.78447807303062E-2</v>
      </c>
      <c r="E803" s="2">
        <v>3.3712084316179801E-2</v>
      </c>
      <c r="F803" s="2">
        <v>0.101302433464643</v>
      </c>
      <c r="G803" s="2">
        <v>6.3737409151983102E-2</v>
      </c>
    </row>
    <row r="804" spans="1:7" x14ac:dyDescent="0.55000000000000004">
      <c r="A804" s="3">
        <v>26</v>
      </c>
      <c r="B804" s="3">
        <v>26</v>
      </c>
      <c r="C804" s="2">
        <v>-5.1345597735747699E-2</v>
      </c>
      <c r="D804" s="2">
        <v>6.1096608578672003E-2</v>
      </c>
      <c r="E804" s="2">
        <v>6.7980700277065598E-2</v>
      </c>
      <c r="F804" s="2">
        <v>-1.6123643047240201E-2</v>
      </c>
      <c r="G804" s="2">
        <v>4.8942462369227398E-2</v>
      </c>
    </row>
    <row r="805" spans="1:7" x14ac:dyDescent="0.55000000000000004">
      <c r="A805" s="3">
        <v>26</v>
      </c>
      <c r="B805" s="3">
        <v>27</v>
      </c>
      <c r="C805" s="2">
        <v>5.9076026583960599E-2</v>
      </c>
      <c r="D805" s="2">
        <v>4.2005586347625898E-2</v>
      </c>
      <c r="E805" s="2">
        <v>4.4717220404473103E-2</v>
      </c>
      <c r="F805" s="2">
        <v>3.6312239380864197E-2</v>
      </c>
      <c r="G805" s="2">
        <v>5.6092456828579697E-2</v>
      </c>
    </row>
    <row r="806" spans="1:7" x14ac:dyDescent="0.55000000000000004">
      <c r="A806" s="3">
        <v>26</v>
      </c>
      <c r="B806" s="3">
        <v>28</v>
      </c>
      <c r="C806" s="2">
        <v>3.23290981221162E-2</v>
      </c>
      <c r="D806" s="2">
        <v>2.17051544911788E-2</v>
      </c>
      <c r="E806" s="2">
        <v>2.49220659263228E-2</v>
      </c>
      <c r="F806" s="2">
        <v>2.7537191973450701E-2</v>
      </c>
      <c r="G806" s="2">
        <v>2.7072295060327298E-2</v>
      </c>
    </row>
    <row r="807" spans="1:7" x14ac:dyDescent="0.55000000000000004">
      <c r="A807" s="3">
        <v>26</v>
      </c>
      <c r="B807" s="3">
        <v>29</v>
      </c>
      <c r="C807" s="2">
        <v>-6.8653961664651396E-3</v>
      </c>
      <c r="D807" s="2">
        <v>-4.13209207232937E-2</v>
      </c>
      <c r="E807" s="2">
        <v>-5.1435852129441899E-2</v>
      </c>
      <c r="F807" s="2">
        <v>-5.65937807164286E-2</v>
      </c>
      <c r="G807" s="2">
        <v>1.17674074031129E-2</v>
      </c>
    </row>
    <row r="808" spans="1:7" x14ac:dyDescent="0.55000000000000004">
      <c r="A808" s="3">
        <v>26</v>
      </c>
      <c r="B808" s="3">
        <v>30</v>
      </c>
      <c r="C808" s="2">
        <v>3.07094836971477E-2</v>
      </c>
      <c r="D808" s="2">
        <v>2.05795320889888E-2</v>
      </c>
      <c r="E808" s="2">
        <v>3.1964800335283698E-2</v>
      </c>
      <c r="F808" s="2">
        <v>1.5458638508758501E-2</v>
      </c>
      <c r="G808" s="2">
        <v>2.5749204808862902E-2</v>
      </c>
    </row>
    <row r="809" spans="1:7" x14ac:dyDescent="0.55000000000000004">
      <c r="A809" s="3">
        <v>26</v>
      </c>
      <c r="B809" s="3">
        <v>31</v>
      </c>
      <c r="C809" s="2">
        <v>7.7652902377480904E-2</v>
      </c>
      <c r="D809" s="2">
        <v>1.12732594315201E-2</v>
      </c>
      <c r="E809" s="2">
        <v>4.6761395996811103E-2</v>
      </c>
      <c r="F809" s="2">
        <v>3.7568417412570297E-2</v>
      </c>
      <c r="G809" s="2">
        <v>3.7606721508276597E-2</v>
      </c>
    </row>
    <row r="810" spans="1:7" x14ac:dyDescent="0.55000000000000004">
      <c r="A810" s="3">
        <v>27</v>
      </c>
      <c r="B810" s="3">
        <v>1</v>
      </c>
      <c r="C810" s="2">
        <v>0.34463680569451499</v>
      </c>
      <c r="D810" s="2">
        <v>0.26807864441248402</v>
      </c>
      <c r="E810" s="2">
        <v>0.22066653919361801</v>
      </c>
      <c r="F810" s="2">
        <v>0.23141728501853201</v>
      </c>
      <c r="G810" s="2">
        <v>0.22914027765568701</v>
      </c>
    </row>
    <row r="811" spans="1:7" x14ac:dyDescent="0.55000000000000004">
      <c r="A811" s="3">
        <v>27</v>
      </c>
      <c r="B811" s="3">
        <v>2</v>
      </c>
      <c r="C811" s="2">
        <v>0.86333181206781695</v>
      </c>
      <c r="D811" s="2">
        <v>0.91999745759812601</v>
      </c>
      <c r="E811" s="2">
        <v>1.0707104580270299</v>
      </c>
      <c r="F811" s="2">
        <v>1.1414124303252</v>
      </c>
      <c r="G811" s="2">
        <v>1.12022143648867</v>
      </c>
    </row>
    <row r="812" spans="1:7" x14ac:dyDescent="0.55000000000000004">
      <c r="A812" s="3">
        <v>27</v>
      </c>
      <c r="B812" s="3">
        <v>3</v>
      </c>
      <c r="C812" s="2">
        <v>0.114175727785955</v>
      </c>
      <c r="D812" s="2">
        <v>0.108630960333557</v>
      </c>
      <c r="E812" s="2">
        <v>8.6623692552964204E-2</v>
      </c>
      <c r="F812" s="2">
        <v>8.1531813176772203E-2</v>
      </c>
      <c r="G812" s="2">
        <v>0.113603730609127</v>
      </c>
    </row>
    <row r="813" spans="1:7" x14ac:dyDescent="0.55000000000000004">
      <c r="A813" s="3">
        <v>27</v>
      </c>
      <c r="B813" s="3">
        <v>4</v>
      </c>
      <c r="C813" s="2">
        <v>0.22174978579662399</v>
      </c>
      <c r="D813" s="2">
        <v>0.29741285370828502</v>
      </c>
      <c r="E813" s="2">
        <v>0.32973765733115601</v>
      </c>
      <c r="F813" s="2">
        <v>0.15456364388045701</v>
      </c>
      <c r="G813" s="2">
        <v>0.167088085559678</v>
      </c>
    </row>
    <row r="814" spans="1:7" x14ac:dyDescent="0.55000000000000004">
      <c r="A814" s="3">
        <v>27</v>
      </c>
      <c r="B814" s="3">
        <v>5</v>
      </c>
      <c r="C814" s="2">
        <v>-2.9112175417550099E-2</v>
      </c>
      <c r="D814" s="2">
        <v>8.4929252812598194E-2</v>
      </c>
      <c r="E814" s="2">
        <v>0.134322740975762</v>
      </c>
      <c r="F814" s="2">
        <v>-3.9806571314581402E-2</v>
      </c>
      <c r="G814" s="2">
        <v>-3.1195064317872001E-2</v>
      </c>
    </row>
    <row r="815" spans="1:7" x14ac:dyDescent="0.55000000000000004">
      <c r="A815" s="3">
        <v>27</v>
      </c>
      <c r="B815" s="3">
        <v>6</v>
      </c>
      <c r="C815" s="2">
        <v>9.3996654903658203E-2</v>
      </c>
      <c r="D815" s="2">
        <v>0.13595821627063101</v>
      </c>
      <c r="E815" s="2">
        <v>0.13450320927054199</v>
      </c>
      <c r="F815" s="2">
        <v>6.85847449784069E-2</v>
      </c>
      <c r="G815" s="2">
        <v>9.8894796748818098E-2</v>
      </c>
    </row>
    <row r="816" spans="1:7" x14ac:dyDescent="0.55000000000000004">
      <c r="A816" s="3">
        <v>27</v>
      </c>
      <c r="B816" s="3">
        <v>7</v>
      </c>
      <c r="C816" s="2">
        <v>3.2440978132524702E-2</v>
      </c>
      <c r="D816" s="2">
        <v>0.102958224534745</v>
      </c>
      <c r="E816" s="2">
        <v>0.135975404097676</v>
      </c>
      <c r="F816" s="2">
        <v>-1.3138813521153999E-2</v>
      </c>
      <c r="G816" s="2">
        <v>-7.5680152937969104E-3</v>
      </c>
    </row>
    <row r="817" spans="1:7" x14ac:dyDescent="0.55000000000000004">
      <c r="A817" s="3">
        <v>27</v>
      </c>
      <c r="B817" s="3">
        <v>8</v>
      </c>
      <c r="C817" s="2">
        <v>1.2742739633226899E-2</v>
      </c>
      <c r="D817" s="2">
        <v>8.9532628678115497E-2</v>
      </c>
      <c r="E817" s="2">
        <v>0.113355967280912</v>
      </c>
      <c r="F817" s="2">
        <v>1.1391292032740599E-2</v>
      </c>
      <c r="G817" s="2">
        <v>1.9120059337078801E-2</v>
      </c>
    </row>
    <row r="818" spans="1:7" x14ac:dyDescent="0.55000000000000004">
      <c r="A818" s="3">
        <v>27</v>
      </c>
      <c r="B818" s="3">
        <v>9</v>
      </c>
      <c r="C818" s="2">
        <v>3.9853467923945299E-2</v>
      </c>
      <c r="D818" s="2">
        <v>7.1751028149851695E-2</v>
      </c>
      <c r="E818" s="2">
        <v>8.5903631128320307E-2</v>
      </c>
      <c r="F818" s="2">
        <v>2.6579638819535401E-2</v>
      </c>
      <c r="G818" s="2">
        <v>3.84222674138388E-2</v>
      </c>
    </row>
    <row r="819" spans="1:7" x14ac:dyDescent="0.55000000000000004">
      <c r="A819" s="3">
        <v>27</v>
      </c>
      <c r="B819" s="3">
        <v>10</v>
      </c>
      <c r="C819" s="2">
        <v>4.3778637167535002E-2</v>
      </c>
      <c r="D819" s="2">
        <v>9.0177611385796802E-2</v>
      </c>
      <c r="E819" s="2">
        <v>0.111169189795428</v>
      </c>
      <c r="F819" s="2">
        <v>4.93100490045979E-2</v>
      </c>
      <c r="G819" s="2">
        <v>5.9881673223954199E-2</v>
      </c>
    </row>
    <row r="820" spans="1:7" x14ac:dyDescent="0.55000000000000004">
      <c r="A820" s="3">
        <v>27</v>
      </c>
      <c r="B820" s="3">
        <v>11</v>
      </c>
      <c r="C820" s="2">
        <v>3.8623414449996403E-2</v>
      </c>
      <c r="D820" s="2">
        <v>0.11980215584256</v>
      </c>
      <c r="E820" s="2">
        <v>0.111342357380234</v>
      </c>
      <c r="F820" s="2">
        <v>2.8123451046968601E-3</v>
      </c>
      <c r="G820" s="2">
        <v>2.6047058428921199E-2</v>
      </c>
    </row>
    <row r="821" spans="1:7" x14ac:dyDescent="0.55000000000000004">
      <c r="A821" s="3">
        <v>27</v>
      </c>
      <c r="B821" s="3">
        <v>12</v>
      </c>
      <c r="C821" s="2">
        <v>0.100979783761226</v>
      </c>
      <c r="D821" s="2">
        <v>0.18282975779381999</v>
      </c>
      <c r="E821" s="2">
        <v>0.2033985775253</v>
      </c>
      <c r="F821" s="2">
        <v>8.3340131042093396E-2</v>
      </c>
      <c r="G821" s="2">
        <v>8.62154314537973E-2</v>
      </c>
    </row>
    <row r="822" spans="1:7" x14ac:dyDescent="0.55000000000000004">
      <c r="A822" s="3">
        <v>27</v>
      </c>
      <c r="B822" s="3">
        <v>13</v>
      </c>
      <c r="C822" s="2">
        <v>3.7902506759122302E-2</v>
      </c>
      <c r="D822" s="2">
        <v>7.5296768885113205E-2</v>
      </c>
      <c r="E822" s="2">
        <v>0.10134858046590101</v>
      </c>
      <c r="F822" s="2">
        <v>-0.40822022268303298</v>
      </c>
      <c r="G822" s="2">
        <v>-0.35285378378287202</v>
      </c>
    </row>
    <row r="823" spans="1:7" x14ac:dyDescent="0.55000000000000004">
      <c r="A823" s="3">
        <v>27</v>
      </c>
      <c r="B823" s="3">
        <v>14</v>
      </c>
      <c r="C823" s="2">
        <v>-2.1708105753597299E-3</v>
      </c>
      <c r="D823" s="2">
        <v>7.0295368589675403E-2</v>
      </c>
      <c r="E823" s="2">
        <v>0.10771399685738101</v>
      </c>
      <c r="F823" s="2">
        <v>-8.9983559189564799E-3</v>
      </c>
      <c r="G823" s="2">
        <v>-2.3746113461719002E-3</v>
      </c>
    </row>
    <row r="824" spans="1:7" x14ac:dyDescent="0.55000000000000004">
      <c r="A824" s="3">
        <v>27</v>
      </c>
      <c r="B824" s="3">
        <v>15</v>
      </c>
      <c r="C824" s="2">
        <v>5.36189669860625E-2</v>
      </c>
      <c r="D824" s="2">
        <v>0.12994149430406299</v>
      </c>
      <c r="E824" s="2">
        <v>0.13497952506769001</v>
      </c>
      <c r="F824" s="2">
        <v>7.0242117528569502E-3</v>
      </c>
      <c r="G824" s="2">
        <v>1.7123845241026701E-2</v>
      </c>
    </row>
    <row r="825" spans="1:7" x14ac:dyDescent="0.55000000000000004">
      <c r="A825" s="3">
        <v>27</v>
      </c>
      <c r="B825" s="3">
        <v>16</v>
      </c>
      <c r="C825" s="2">
        <v>0.10106071876794</v>
      </c>
      <c r="D825" s="2">
        <v>0.11580453309343799</v>
      </c>
      <c r="E825" s="2">
        <v>0.113959693052277</v>
      </c>
      <c r="F825" s="2">
        <v>8.00170092412609E-2</v>
      </c>
      <c r="G825" s="2">
        <v>9.0256281660019894E-2</v>
      </c>
    </row>
    <row r="826" spans="1:7" x14ac:dyDescent="0.55000000000000004">
      <c r="A826" s="3">
        <v>27</v>
      </c>
      <c r="B826" s="3">
        <v>17</v>
      </c>
      <c r="C826" s="2">
        <v>9.0387648654131694E-2</v>
      </c>
      <c r="D826" s="2">
        <v>0.114374251184185</v>
      </c>
      <c r="E826" s="2">
        <v>9.7806454999010306E-2</v>
      </c>
      <c r="F826" s="2">
        <v>7.9100020122155695E-2</v>
      </c>
      <c r="G826" s="2">
        <v>0.114050969823945</v>
      </c>
    </row>
    <row r="827" spans="1:7" x14ac:dyDescent="0.55000000000000004">
      <c r="A827" s="3">
        <v>27</v>
      </c>
      <c r="B827" s="3">
        <v>18</v>
      </c>
      <c r="C827" s="2">
        <v>8.4117594126985801E-2</v>
      </c>
      <c r="D827" s="2">
        <v>0.110789696813622</v>
      </c>
      <c r="E827" s="2">
        <v>0.117184593208782</v>
      </c>
      <c r="F827" s="2">
        <v>0.116872072530949</v>
      </c>
      <c r="G827" s="2">
        <v>9.8581033756334202E-2</v>
      </c>
    </row>
    <row r="828" spans="1:7" x14ac:dyDescent="0.55000000000000004">
      <c r="A828" s="3">
        <v>27</v>
      </c>
      <c r="B828" s="3">
        <v>19</v>
      </c>
      <c r="C828" s="2">
        <v>0.158888206765607</v>
      </c>
      <c r="D828" s="2">
        <v>0.17645152473913001</v>
      </c>
      <c r="E828" s="2">
        <v>0.17038368605502099</v>
      </c>
      <c r="F828" s="2">
        <v>0.16316871614627301</v>
      </c>
      <c r="G828" s="2">
        <v>0.15415521681977801</v>
      </c>
    </row>
    <row r="829" spans="1:7" x14ac:dyDescent="0.55000000000000004">
      <c r="A829" s="3">
        <v>27</v>
      </c>
      <c r="B829" s="3">
        <v>20</v>
      </c>
      <c r="C829" s="2">
        <v>0.13984137640515401</v>
      </c>
      <c r="D829" s="2">
        <v>0.13182719401110901</v>
      </c>
      <c r="E829" s="2">
        <v>0.13927509098334501</v>
      </c>
      <c r="F829" s="2">
        <v>0.137867797671099</v>
      </c>
      <c r="G829" s="2">
        <v>0.141361655380075</v>
      </c>
    </row>
    <row r="830" spans="1:7" x14ac:dyDescent="0.55000000000000004">
      <c r="A830" s="3">
        <v>27</v>
      </c>
      <c r="B830" s="3">
        <v>21</v>
      </c>
      <c r="C830" s="2">
        <v>3.9787717186444201E-2</v>
      </c>
      <c r="D830" s="2">
        <v>7.9636420662604596E-2</v>
      </c>
      <c r="E830" s="2">
        <v>3.1246366741957101E-2</v>
      </c>
      <c r="F830" s="2">
        <v>5.2449406701847903E-2</v>
      </c>
      <c r="G830" s="2">
        <v>8.5121172288211297E-2</v>
      </c>
    </row>
    <row r="831" spans="1:7" x14ac:dyDescent="0.55000000000000004">
      <c r="A831" s="3">
        <v>27</v>
      </c>
      <c r="B831" s="3">
        <v>22</v>
      </c>
      <c r="C831" s="2">
        <v>4.2629248779172402E-2</v>
      </c>
      <c r="D831" s="2">
        <v>2.4817689271134299E-2</v>
      </c>
      <c r="E831" s="2">
        <v>9.7482095836365107E-2</v>
      </c>
      <c r="F831" s="2">
        <v>8.9715631015922004E-2</v>
      </c>
      <c r="G831" s="2">
        <v>9.1333502965302599E-2</v>
      </c>
    </row>
    <row r="832" spans="1:7" x14ac:dyDescent="0.55000000000000004">
      <c r="A832" s="3">
        <v>27</v>
      </c>
      <c r="B832" s="3">
        <v>23</v>
      </c>
      <c r="C832" s="2">
        <v>0.205576069146264</v>
      </c>
      <c r="D832" s="2">
        <v>0.168662566116526</v>
      </c>
      <c r="E832" s="2">
        <v>0.24328633025083901</v>
      </c>
      <c r="F832" s="2">
        <v>0.138609455896884</v>
      </c>
      <c r="G832" s="2">
        <v>9.6958188633855094E-2</v>
      </c>
    </row>
    <row r="833" spans="1:7" x14ac:dyDescent="0.55000000000000004">
      <c r="A833" s="3">
        <v>27</v>
      </c>
      <c r="B833" s="3">
        <v>24</v>
      </c>
      <c r="C833" s="2">
        <v>8.8626636889750796E-2</v>
      </c>
      <c r="D833" s="2">
        <v>8.7842394095635407E-2</v>
      </c>
      <c r="E833" s="2">
        <v>0.113628185836941</v>
      </c>
      <c r="F833" s="2">
        <v>8.7346640768442896E-2</v>
      </c>
      <c r="G833" s="2">
        <v>7.5614051257430995E-2</v>
      </c>
    </row>
    <row r="834" spans="1:7" x14ac:dyDescent="0.55000000000000004">
      <c r="A834" s="3">
        <v>27</v>
      </c>
      <c r="B834" s="3">
        <v>25</v>
      </c>
      <c r="C834" s="2">
        <v>6.4476687239622105E-2</v>
      </c>
      <c r="D834" s="2">
        <v>1.7937999995888201E-2</v>
      </c>
      <c r="E834" s="2">
        <v>4.0086707487631698E-2</v>
      </c>
      <c r="F834" s="2">
        <v>3.5561984271177398E-2</v>
      </c>
      <c r="G834" s="2">
        <v>2.15411184184311E-2</v>
      </c>
    </row>
    <row r="835" spans="1:7" x14ac:dyDescent="0.55000000000000004">
      <c r="A835" s="3">
        <v>27</v>
      </c>
      <c r="B835" s="3">
        <v>26</v>
      </c>
      <c r="C835" s="2">
        <v>0.22357128517480801</v>
      </c>
      <c r="D835" s="2">
        <v>0.157858850387365</v>
      </c>
      <c r="E835" s="2">
        <v>0.20017629411147</v>
      </c>
      <c r="F835" s="2">
        <v>0.18863838592865001</v>
      </c>
      <c r="G835" s="2">
        <v>0.17857485001591999</v>
      </c>
    </row>
    <row r="836" spans="1:7" x14ac:dyDescent="0.55000000000000004">
      <c r="A836" s="3">
        <v>27</v>
      </c>
      <c r="B836" s="3">
        <v>27</v>
      </c>
      <c r="C836" s="2">
        <v>0.106288467786537</v>
      </c>
      <c r="D836" s="2">
        <v>0.117329855956722</v>
      </c>
      <c r="E836" s="2">
        <v>0.115257502795548</v>
      </c>
      <c r="F836" s="2">
        <v>7.5438047382326401E-2</v>
      </c>
      <c r="G836" s="2">
        <v>0.140543604960293</v>
      </c>
    </row>
    <row r="837" spans="1:7" x14ac:dyDescent="0.55000000000000004">
      <c r="A837" s="3">
        <v>27</v>
      </c>
      <c r="B837" s="3">
        <v>28</v>
      </c>
      <c r="C837" s="2">
        <v>4.4656297266739697E-2</v>
      </c>
      <c r="D837" s="2">
        <v>5.4580463332207597E-2</v>
      </c>
      <c r="E837" s="2">
        <v>5.43195934074567E-2</v>
      </c>
      <c r="F837" s="2">
        <v>5.3831522221207802E-2</v>
      </c>
      <c r="G837" s="2">
        <v>5.39533361027884E-2</v>
      </c>
    </row>
    <row r="838" spans="1:7" x14ac:dyDescent="0.55000000000000004">
      <c r="A838" s="3">
        <v>27</v>
      </c>
      <c r="B838" s="3">
        <v>29</v>
      </c>
      <c r="C838" s="2">
        <v>-1.6092659583114299E-2</v>
      </c>
      <c r="D838" s="2">
        <v>-3.2076528554462899E-2</v>
      </c>
      <c r="E838" s="2">
        <v>-7.6491994686971099E-2</v>
      </c>
      <c r="F838" s="2">
        <v>-3.6982954630993901E-2</v>
      </c>
      <c r="G838" s="2">
        <v>-1.9472122608945801E-2</v>
      </c>
    </row>
    <row r="839" spans="1:7" x14ac:dyDescent="0.55000000000000004">
      <c r="A839" s="3">
        <v>27</v>
      </c>
      <c r="B839" s="3">
        <v>30</v>
      </c>
      <c r="C839" s="2">
        <v>1.9415081799873699E-2</v>
      </c>
      <c r="D839" s="2">
        <v>-6.1465734137899897E-4</v>
      </c>
      <c r="E839" s="2">
        <v>2.3411651081002298E-3</v>
      </c>
      <c r="F839" s="2">
        <v>-4.5453324464583798E-3</v>
      </c>
      <c r="G839" s="2">
        <v>1.3984265380178501E-2</v>
      </c>
    </row>
    <row r="840" spans="1:7" x14ac:dyDescent="0.55000000000000004">
      <c r="A840" s="3">
        <v>27</v>
      </c>
      <c r="B840" s="3">
        <v>31</v>
      </c>
      <c r="C840" s="2">
        <v>2.5263066677164499E-2</v>
      </c>
      <c r="D840" s="2">
        <v>3.8912841063391899E-2</v>
      </c>
      <c r="E840" s="2">
        <v>5.18048339082657E-2</v>
      </c>
      <c r="F840" s="2">
        <v>5.6386694989283302E-2</v>
      </c>
      <c r="G840" s="2">
        <v>4.1817633567615503E-2</v>
      </c>
    </row>
    <row r="841" spans="1:7" x14ac:dyDescent="0.55000000000000004">
      <c r="A841" s="3">
        <v>28</v>
      </c>
      <c r="B841" s="3">
        <v>1</v>
      </c>
      <c r="C841" s="2">
        <v>0.111351063747423</v>
      </c>
      <c r="D841" s="2">
        <v>9.12705557869396E-2</v>
      </c>
      <c r="E841" s="2">
        <v>0.103833526117348</v>
      </c>
      <c r="F841" s="2">
        <v>9.1259817735330401E-2</v>
      </c>
      <c r="G841" s="2">
        <v>8.9376951268269098E-2</v>
      </c>
    </row>
    <row r="842" spans="1:7" x14ac:dyDescent="0.55000000000000004">
      <c r="A842" s="3">
        <v>28</v>
      </c>
      <c r="B842" s="3">
        <v>2</v>
      </c>
      <c r="C842" s="2">
        <v>-0.204647034083447</v>
      </c>
      <c r="D842" s="2">
        <v>1.1673204751384199E-2</v>
      </c>
      <c r="E842" s="2">
        <v>0.113704166576063</v>
      </c>
      <c r="F842" s="2">
        <v>7.1465112058279101E-2</v>
      </c>
      <c r="G842" s="2">
        <v>0.404996271112532</v>
      </c>
    </row>
    <row r="843" spans="1:7" x14ac:dyDescent="0.55000000000000004">
      <c r="A843" s="3">
        <v>28</v>
      </c>
      <c r="B843" s="3">
        <v>3</v>
      </c>
      <c r="C843" s="2">
        <v>8.1366076185081196E-2</v>
      </c>
      <c r="D843" s="2">
        <v>8.7004120515282099E-2</v>
      </c>
      <c r="E843" s="2">
        <v>0.14181912253436099</v>
      </c>
      <c r="F843" s="2">
        <v>0.13374635082182099</v>
      </c>
      <c r="G843" s="2">
        <v>0.11115350926853899</v>
      </c>
    </row>
    <row r="844" spans="1:7" x14ac:dyDescent="0.55000000000000004">
      <c r="A844" s="3">
        <v>28</v>
      </c>
      <c r="B844" s="3">
        <v>4</v>
      </c>
      <c r="C844" s="2">
        <v>6.0220480226373399E-2</v>
      </c>
      <c r="D844" s="2">
        <v>0.168538485386865</v>
      </c>
      <c r="E844" s="2">
        <v>0.22706113826701699</v>
      </c>
      <c r="F844" s="2">
        <v>8.8180881420065402E-2</v>
      </c>
      <c r="G844" s="2">
        <v>6.8211541409426896E-2</v>
      </c>
    </row>
    <row r="845" spans="1:7" x14ac:dyDescent="0.55000000000000004">
      <c r="A845" s="3">
        <v>28</v>
      </c>
      <c r="B845" s="3">
        <v>5</v>
      </c>
      <c r="C845" s="2">
        <v>-6.3798104707426306E-2</v>
      </c>
      <c r="D845" s="2">
        <v>2.09183187406741E-2</v>
      </c>
      <c r="E845" s="2">
        <v>0.12808265101434499</v>
      </c>
      <c r="F845" s="2">
        <v>-3.5071653674101998E-2</v>
      </c>
      <c r="G845" s="2">
        <v>-5.6743670636056898E-2</v>
      </c>
    </row>
    <row r="846" spans="1:7" x14ac:dyDescent="0.55000000000000004">
      <c r="A846" s="3">
        <v>28</v>
      </c>
      <c r="B846" s="3">
        <v>6</v>
      </c>
      <c r="C846" s="2">
        <v>8.6630432936192197E-3</v>
      </c>
      <c r="D846" s="2">
        <v>5.1966368412716103E-2</v>
      </c>
      <c r="E846" s="2">
        <v>0.121917337113553</v>
      </c>
      <c r="F846" s="2">
        <v>5.4954238821382E-2</v>
      </c>
      <c r="G846" s="2">
        <v>4.3903317873968499E-2</v>
      </c>
    </row>
    <row r="847" spans="1:7" x14ac:dyDescent="0.55000000000000004">
      <c r="A847" s="3">
        <v>28</v>
      </c>
      <c r="B847" s="3">
        <v>7</v>
      </c>
      <c r="C847" s="2">
        <v>5.0677420735796303E-3</v>
      </c>
      <c r="D847" s="2">
        <v>7.6619176123323404E-2</v>
      </c>
      <c r="E847" s="2">
        <v>0.15309313304764</v>
      </c>
      <c r="F847" s="2">
        <v>6.0699216458205398E-2</v>
      </c>
      <c r="G847" s="2">
        <v>4.5745636656125001E-2</v>
      </c>
    </row>
    <row r="848" spans="1:7" x14ac:dyDescent="0.55000000000000004">
      <c r="A848" s="3">
        <v>28</v>
      </c>
      <c r="B848" s="3">
        <v>8</v>
      </c>
      <c r="C848" s="2">
        <v>8.5369468668985392E-3</v>
      </c>
      <c r="D848" s="2">
        <v>6.9718585966066504E-2</v>
      </c>
      <c r="E848" s="2">
        <v>0.112952111482634</v>
      </c>
      <c r="F848" s="2">
        <v>2.3402477894462401E-2</v>
      </c>
      <c r="G848" s="2">
        <v>3.3750241488983402E-3</v>
      </c>
    </row>
    <row r="849" spans="1:7" x14ac:dyDescent="0.55000000000000004">
      <c r="A849" s="3">
        <v>28</v>
      </c>
      <c r="B849" s="3">
        <v>9</v>
      </c>
      <c r="C849" s="2">
        <v>1.5788741996317902E-2</v>
      </c>
      <c r="D849" s="2">
        <v>3.8535587653549398E-2</v>
      </c>
      <c r="E849" s="2">
        <v>9.5433299025688798E-2</v>
      </c>
      <c r="F849" s="2">
        <v>3.5228676655962403E-2</v>
      </c>
      <c r="G849" s="2">
        <v>2.7369334515465301E-2</v>
      </c>
    </row>
    <row r="850" spans="1:7" x14ac:dyDescent="0.55000000000000004">
      <c r="A850" s="3">
        <v>28</v>
      </c>
      <c r="B850" s="3">
        <v>10</v>
      </c>
      <c r="C850" s="2">
        <v>4.2594532246303898E-2</v>
      </c>
      <c r="D850" s="2">
        <v>8.0262705763523207E-2</v>
      </c>
      <c r="E850" s="2">
        <v>0.13928366130527101</v>
      </c>
      <c r="F850" s="2">
        <v>8.2519634109699605E-2</v>
      </c>
      <c r="G850" s="2">
        <v>6.6500859665165293E-2</v>
      </c>
    </row>
    <row r="851" spans="1:7" x14ac:dyDescent="0.55000000000000004">
      <c r="A851" s="3">
        <v>28</v>
      </c>
      <c r="B851" s="3">
        <v>11</v>
      </c>
      <c r="C851" s="2">
        <v>3.4893313288717502E-3</v>
      </c>
      <c r="D851" s="2">
        <v>5.8888472988806999E-2</v>
      </c>
      <c r="E851" s="2">
        <v>0.114713436839414</v>
      </c>
      <c r="F851" s="2">
        <v>2.2608392518741399E-2</v>
      </c>
      <c r="G851" s="2">
        <v>1.14547701604223E-3</v>
      </c>
    </row>
    <row r="852" spans="1:7" x14ac:dyDescent="0.55000000000000004">
      <c r="A852" s="3">
        <v>28</v>
      </c>
      <c r="B852" s="3">
        <v>12</v>
      </c>
      <c r="C852" s="2">
        <v>6.2071808555399502E-3</v>
      </c>
      <c r="D852" s="2">
        <v>0.100761312319555</v>
      </c>
      <c r="E852" s="2">
        <v>0.19096076204877099</v>
      </c>
      <c r="F852" s="2">
        <v>8.2601253779976305E-2</v>
      </c>
      <c r="G852" s="2">
        <v>5.5638446389407702E-2</v>
      </c>
    </row>
    <row r="853" spans="1:7" x14ac:dyDescent="0.55000000000000004">
      <c r="A853" s="3">
        <v>28</v>
      </c>
      <c r="B853" s="3">
        <v>13</v>
      </c>
      <c r="C853" s="2">
        <v>-0.137935190698595</v>
      </c>
      <c r="D853" s="2">
        <v>-1.4480567374737701E-2</v>
      </c>
      <c r="E853" s="2">
        <v>9.8720654518568401E-2</v>
      </c>
      <c r="F853" s="2">
        <v>-0.32085428182435599</v>
      </c>
      <c r="G853" s="2">
        <v>-0.34072255117641798</v>
      </c>
    </row>
    <row r="854" spans="1:7" x14ac:dyDescent="0.55000000000000004">
      <c r="A854" s="3">
        <v>28</v>
      </c>
      <c r="B854" s="3">
        <v>14</v>
      </c>
      <c r="C854" s="2">
        <v>-1.2695990445676901E-2</v>
      </c>
      <c r="D854" s="2">
        <v>4.1194002399255601E-2</v>
      </c>
      <c r="E854" s="2">
        <v>0.132219337767947</v>
      </c>
      <c r="F854" s="2">
        <v>3.4069201383925003E-2</v>
      </c>
      <c r="G854" s="2">
        <v>1.0058617673639201E-2</v>
      </c>
    </row>
    <row r="855" spans="1:7" x14ac:dyDescent="0.55000000000000004">
      <c r="A855" s="3">
        <v>28</v>
      </c>
      <c r="B855" s="3">
        <v>15</v>
      </c>
      <c r="C855" s="2">
        <v>-4.4195445084698103E-2</v>
      </c>
      <c r="D855" s="2">
        <v>5.38924599148436E-2</v>
      </c>
      <c r="E855" s="2">
        <v>0.114466525635761</v>
      </c>
      <c r="F855" s="2">
        <v>-3.2343948277560902E-2</v>
      </c>
      <c r="G855" s="2">
        <v>-6.1096440390698503E-2</v>
      </c>
    </row>
    <row r="856" spans="1:7" x14ac:dyDescent="0.55000000000000004">
      <c r="A856" s="3">
        <v>28</v>
      </c>
      <c r="B856" s="3">
        <v>16</v>
      </c>
      <c r="C856" s="2">
        <v>7.8768287192274106E-2</v>
      </c>
      <c r="D856" s="2">
        <v>9.5047778230936894E-2</v>
      </c>
      <c r="E856" s="2">
        <v>0.14642411249914999</v>
      </c>
      <c r="F856" s="2">
        <v>0.11530497798409101</v>
      </c>
      <c r="G856" s="2">
        <v>9.2771947256382395E-2</v>
      </c>
    </row>
    <row r="857" spans="1:7" x14ac:dyDescent="0.55000000000000004">
      <c r="A857" s="3">
        <v>28</v>
      </c>
      <c r="B857" s="3">
        <v>17</v>
      </c>
      <c r="C857" s="2">
        <v>2.5396927745627299E-2</v>
      </c>
      <c r="D857" s="2">
        <v>5.4635078364638198E-2</v>
      </c>
      <c r="E857" s="2">
        <v>0.106731091056255</v>
      </c>
      <c r="F857" s="2">
        <v>9.0841063909790395E-2</v>
      </c>
      <c r="G857" s="2">
        <v>4.5598434621745398E-2</v>
      </c>
    </row>
    <row r="858" spans="1:7" x14ac:dyDescent="0.55000000000000004">
      <c r="A858" s="3">
        <v>28</v>
      </c>
      <c r="B858" s="3">
        <v>18</v>
      </c>
      <c r="C858" s="2">
        <v>3.9191471054348101E-2</v>
      </c>
      <c r="D858" s="2">
        <v>5.0661404192435797E-2</v>
      </c>
      <c r="E858" s="2">
        <v>7.91977594903569E-2</v>
      </c>
      <c r="F858" s="2">
        <v>6.8899678942534001E-2</v>
      </c>
      <c r="G858" s="2">
        <v>4.6396035814882497E-2</v>
      </c>
    </row>
    <row r="859" spans="1:7" x14ac:dyDescent="0.55000000000000004">
      <c r="A859" s="3">
        <v>28</v>
      </c>
      <c r="B859" s="3">
        <v>19</v>
      </c>
      <c r="C859" s="2">
        <v>6.7544752690944801E-2</v>
      </c>
      <c r="D859" s="2">
        <v>7.1492996773127399E-2</v>
      </c>
      <c r="E859" s="2">
        <v>7.8747691956809404E-2</v>
      </c>
      <c r="F859" s="2">
        <v>6.5162588197121396E-2</v>
      </c>
      <c r="G859" s="2">
        <v>8.15012506316517E-2</v>
      </c>
    </row>
    <row r="860" spans="1:7" x14ac:dyDescent="0.55000000000000004">
      <c r="A860" s="3">
        <v>28</v>
      </c>
      <c r="B860" s="3">
        <v>20</v>
      </c>
      <c r="C860" s="2">
        <v>2.2791237551637099E-2</v>
      </c>
      <c r="D860" s="2">
        <v>2.4476063880532101E-2</v>
      </c>
      <c r="E860" s="2">
        <v>4.5295728348281203E-2</v>
      </c>
      <c r="F860" s="2">
        <v>4.39037025957177E-2</v>
      </c>
      <c r="G860" s="2">
        <v>7.3870377938518403E-2</v>
      </c>
    </row>
    <row r="861" spans="1:7" x14ac:dyDescent="0.55000000000000004">
      <c r="A861" s="3">
        <v>28</v>
      </c>
      <c r="B861" s="3">
        <v>21</v>
      </c>
      <c r="C861" s="2">
        <v>6.8780084988492099E-2</v>
      </c>
      <c r="D861" s="2">
        <v>-4.1447952561433299E-2</v>
      </c>
      <c r="E861" s="2">
        <v>6.0994422124145201E-2</v>
      </c>
      <c r="F861" s="2">
        <v>2.3593382136705799E-2</v>
      </c>
      <c r="G861" s="2">
        <v>4.6598604604895399E-2</v>
      </c>
    </row>
    <row r="862" spans="1:7" x14ac:dyDescent="0.55000000000000004">
      <c r="A862" s="3">
        <v>28</v>
      </c>
      <c r="B862" s="3">
        <v>22</v>
      </c>
      <c r="C862" s="2">
        <v>5.1828493131724399E-2</v>
      </c>
      <c r="D862" s="2">
        <v>1.2580910054143199E-2</v>
      </c>
      <c r="E862" s="2">
        <v>8.3442484322606703E-3</v>
      </c>
      <c r="F862" s="2">
        <v>2.9862239731640001E-2</v>
      </c>
      <c r="G862" s="2">
        <v>9.1792898833144204E-2</v>
      </c>
    </row>
    <row r="863" spans="1:7" x14ac:dyDescent="0.55000000000000004">
      <c r="A863" s="3">
        <v>28</v>
      </c>
      <c r="B863" s="3">
        <v>23</v>
      </c>
      <c r="C863" s="2">
        <v>-5.6718696329866002E-2</v>
      </c>
      <c r="D863" s="2">
        <v>6.8994394357683606E-2</v>
      </c>
      <c r="E863" s="2">
        <v>0.164800369409629</v>
      </c>
      <c r="F863" s="2">
        <v>1.7078550918970099E-2</v>
      </c>
      <c r="G863" s="2">
        <v>-5.5133740856001298E-2</v>
      </c>
    </row>
    <row r="864" spans="1:7" x14ac:dyDescent="0.55000000000000004">
      <c r="A864" s="3">
        <v>28</v>
      </c>
      <c r="B864" s="3">
        <v>24</v>
      </c>
      <c r="C864" s="2">
        <v>-2.81815692740792E-2</v>
      </c>
      <c r="D864" s="2">
        <v>6.9588921443171303E-2</v>
      </c>
      <c r="E864" s="2">
        <v>0.108868392930432</v>
      </c>
      <c r="F864" s="2">
        <v>7.3216433657028193E-2</v>
      </c>
      <c r="G864" s="2">
        <v>4.64830204470673E-2</v>
      </c>
    </row>
    <row r="865" spans="1:7" x14ac:dyDescent="0.55000000000000004">
      <c r="A865" s="3">
        <v>28</v>
      </c>
      <c r="B865" s="3">
        <v>25</v>
      </c>
      <c r="C865" s="2">
        <v>6.2971820261112393E-2</v>
      </c>
      <c r="D865" s="2">
        <v>1.9554831927313301E-2</v>
      </c>
      <c r="E865" s="2">
        <v>-3.4793818043270801E-2</v>
      </c>
      <c r="F865" s="2">
        <v>-4.8072367426981198E-2</v>
      </c>
      <c r="G865" s="2">
        <v>7.1315826199872201E-2</v>
      </c>
    </row>
    <row r="866" spans="1:7" x14ac:dyDescent="0.55000000000000004">
      <c r="A866" s="3">
        <v>28</v>
      </c>
      <c r="B866" s="3">
        <v>26</v>
      </c>
      <c r="C866" s="2">
        <v>5.1280728267324202E-2</v>
      </c>
      <c r="D866" s="2">
        <v>6.1637709995139497E-2</v>
      </c>
      <c r="E866" s="2">
        <v>0.10141089237385199</v>
      </c>
      <c r="F866" s="2">
        <v>6.5656361897008506E-2</v>
      </c>
      <c r="G866" s="2">
        <v>3.6914280786734602E-2</v>
      </c>
    </row>
    <row r="867" spans="1:7" x14ac:dyDescent="0.55000000000000004">
      <c r="A867" s="3">
        <v>28</v>
      </c>
      <c r="B867" s="3">
        <v>27</v>
      </c>
      <c r="C867" s="2">
        <v>0.16598625292574101</v>
      </c>
      <c r="D867" s="2">
        <v>9.7848699722253005E-2</v>
      </c>
      <c r="E867" s="2">
        <v>9.7207897174474506E-2</v>
      </c>
      <c r="F867" s="2">
        <v>5.1092347863533699E-2</v>
      </c>
      <c r="G867" s="2">
        <v>5.5205797721397297E-2</v>
      </c>
    </row>
    <row r="868" spans="1:7" x14ac:dyDescent="0.55000000000000004">
      <c r="A868" s="3">
        <v>28</v>
      </c>
      <c r="B868" s="3">
        <v>28</v>
      </c>
      <c r="C868" s="2">
        <v>3.3567441013923498E-2</v>
      </c>
      <c r="D868" s="2">
        <v>3.3906274241661698E-2</v>
      </c>
      <c r="E868" s="2">
        <v>4.1946438521544199E-2</v>
      </c>
      <c r="F868" s="2">
        <v>4.34972729375874E-2</v>
      </c>
      <c r="G868" s="2">
        <v>4.4174270634800297E-2</v>
      </c>
    </row>
    <row r="869" spans="1:7" x14ac:dyDescent="0.55000000000000004">
      <c r="A869" s="3">
        <v>28</v>
      </c>
      <c r="B869" s="3">
        <v>29</v>
      </c>
      <c r="C869" s="2">
        <v>1.1843914173602201E-2</v>
      </c>
      <c r="D869" s="2">
        <v>-4.9769666443211603E-2</v>
      </c>
      <c r="E869" s="2">
        <v>-3.71870289357151E-2</v>
      </c>
      <c r="F869" s="2">
        <v>-6.4763519659416804E-2</v>
      </c>
      <c r="G869" s="2">
        <v>-6.3827132017048302E-2</v>
      </c>
    </row>
    <row r="870" spans="1:7" x14ac:dyDescent="0.55000000000000004">
      <c r="A870" s="3">
        <v>28</v>
      </c>
      <c r="B870" s="3">
        <v>30</v>
      </c>
      <c r="C870" s="2">
        <v>-4.6078852859787599E-2</v>
      </c>
      <c r="D870" s="2">
        <v>-6.7272118774828202E-3</v>
      </c>
      <c r="E870" s="2">
        <v>-2.5728022549051902E-3</v>
      </c>
      <c r="F870" s="2">
        <v>-3.1049152965236799E-3</v>
      </c>
      <c r="G870" s="2">
        <v>1.7909820794117601E-2</v>
      </c>
    </row>
    <row r="871" spans="1:7" x14ac:dyDescent="0.55000000000000004">
      <c r="A871" s="3">
        <v>28</v>
      </c>
      <c r="B871" s="3">
        <v>31</v>
      </c>
      <c r="C871" s="2">
        <v>1.98419331902445E-2</v>
      </c>
      <c r="D871" s="2">
        <v>8.8201153950155896E-3</v>
      </c>
      <c r="E871" s="2">
        <v>2.0853814582034801E-2</v>
      </c>
      <c r="F871" s="2">
        <v>2.04779056611262E-2</v>
      </c>
      <c r="G871" s="2">
        <v>2.96002378391182E-2</v>
      </c>
    </row>
    <row r="872" spans="1:7" x14ac:dyDescent="0.55000000000000004">
      <c r="A872" s="3">
        <v>29</v>
      </c>
      <c r="B872" s="3">
        <v>1</v>
      </c>
      <c r="C872" s="2">
        <v>5.7827403496548101E-2</v>
      </c>
      <c r="D872" s="2">
        <v>6.5682041651835596E-2</v>
      </c>
      <c r="E872" s="2">
        <v>3.1284028645370297E-2</v>
      </c>
      <c r="F872" s="2">
        <v>9.5493268715944504E-2</v>
      </c>
      <c r="G872" s="2">
        <v>9.8998594314481006E-2</v>
      </c>
    </row>
    <row r="873" spans="1:7" x14ac:dyDescent="0.55000000000000004">
      <c r="A873" s="3">
        <v>29</v>
      </c>
      <c r="B873" s="3">
        <v>2</v>
      </c>
      <c r="C873" s="2">
        <v>2.5265182447347798</v>
      </c>
      <c r="D873" s="2">
        <v>1.4962438513054701</v>
      </c>
      <c r="E873" s="2">
        <v>1.7996728859681801</v>
      </c>
      <c r="F873" s="2">
        <v>1.6891419319774501</v>
      </c>
      <c r="G873" s="2">
        <v>1.6575220830450199</v>
      </c>
    </row>
    <row r="874" spans="1:7" x14ac:dyDescent="0.55000000000000004">
      <c r="A874" s="3">
        <v>29</v>
      </c>
      <c r="B874" s="3">
        <v>3</v>
      </c>
      <c r="C874" s="2">
        <v>7.2355101936913899E-2</v>
      </c>
      <c r="D874" s="2">
        <v>3.7153988519676301E-2</v>
      </c>
      <c r="E874" s="2">
        <v>-7.8182385047578205E-3</v>
      </c>
      <c r="F874" s="2">
        <v>3.7755929742397899E-3</v>
      </c>
      <c r="G874" s="2">
        <v>9.8273747703325805E-3</v>
      </c>
    </row>
    <row r="875" spans="1:7" x14ac:dyDescent="0.55000000000000004">
      <c r="A875" s="3">
        <v>29</v>
      </c>
      <c r="B875" s="3">
        <v>4</v>
      </c>
      <c r="C875" s="2">
        <v>3.7003292810482001E-2</v>
      </c>
      <c r="D875" s="2">
        <v>0.107084431014554</v>
      </c>
      <c r="E875" s="2">
        <v>0.11876836177783601</v>
      </c>
      <c r="F875" s="2">
        <v>-6.4963179026396303E-3</v>
      </c>
      <c r="G875" s="2">
        <v>-1.78366453987624E-2</v>
      </c>
    </row>
    <row r="876" spans="1:7" x14ac:dyDescent="0.55000000000000004">
      <c r="A876" s="3">
        <v>29</v>
      </c>
      <c r="B876" s="3">
        <v>5</v>
      </c>
      <c r="C876" s="2">
        <v>-0.17909738725517799</v>
      </c>
      <c r="D876" s="2">
        <v>5.2963320093892801E-3</v>
      </c>
      <c r="E876" s="2">
        <v>5.0746347555014303E-2</v>
      </c>
      <c r="F876" s="2">
        <v>-0.13530028121444701</v>
      </c>
      <c r="G876" s="2">
        <v>-0.13660000482908399</v>
      </c>
    </row>
    <row r="877" spans="1:7" x14ac:dyDescent="0.55000000000000004">
      <c r="A877" s="3">
        <v>29</v>
      </c>
      <c r="B877" s="3">
        <v>6</v>
      </c>
      <c r="C877" s="2">
        <v>-0.10651700105352301</v>
      </c>
      <c r="D877" s="2">
        <v>-4.4480097500977499E-2</v>
      </c>
      <c r="E877" s="2">
        <v>-2.7217942715870198E-2</v>
      </c>
      <c r="F877" s="2">
        <v>-7.5467220104847701E-2</v>
      </c>
      <c r="G877" s="2">
        <v>-7.2786333746521006E-2</v>
      </c>
    </row>
    <row r="878" spans="1:7" x14ac:dyDescent="0.55000000000000004">
      <c r="A878" s="3">
        <v>29</v>
      </c>
      <c r="B878" s="3">
        <v>7</v>
      </c>
      <c r="C878" s="2">
        <v>0.16619187369409999</v>
      </c>
      <c r="D878" s="2">
        <v>5.9282302778214599E-2</v>
      </c>
      <c r="E878" s="2">
        <v>6.8737303875280403E-2</v>
      </c>
      <c r="F878" s="2">
        <v>5.2740185484819797E-2</v>
      </c>
      <c r="G878" s="2">
        <v>5.7027290414168902E-2</v>
      </c>
    </row>
    <row r="879" spans="1:7" x14ac:dyDescent="0.55000000000000004">
      <c r="A879" s="3">
        <v>29</v>
      </c>
      <c r="B879" s="3">
        <v>8</v>
      </c>
      <c r="C879" s="2">
        <v>0.33681896998372701</v>
      </c>
      <c r="D879" s="2">
        <v>6.8573435375292494E-2</v>
      </c>
      <c r="E879" s="2">
        <v>6.8418043642743107E-2</v>
      </c>
      <c r="F879" s="2">
        <v>0.253416930976813</v>
      </c>
      <c r="G879" s="2">
        <v>0.26702876574258699</v>
      </c>
    </row>
    <row r="880" spans="1:7" x14ac:dyDescent="0.55000000000000004">
      <c r="A880" s="3">
        <v>29</v>
      </c>
      <c r="B880" s="3">
        <v>9</v>
      </c>
      <c r="C880" s="2">
        <v>6.1629998710223802E-2</v>
      </c>
      <c r="D880" s="2">
        <v>4.5363111843517802E-2</v>
      </c>
      <c r="E880" s="2">
        <v>5.6007192716206002E-2</v>
      </c>
      <c r="F880" s="2">
        <v>2.3069187753839101E-3</v>
      </c>
      <c r="G880" s="2">
        <v>1.41649960490275E-3</v>
      </c>
    </row>
    <row r="881" spans="1:7" x14ac:dyDescent="0.55000000000000004">
      <c r="A881" s="3">
        <v>29</v>
      </c>
      <c r="B881" s="3">
        <v>10</v>
      </c>
      <c r="C881" s="2">
        <v>8.9792287149261699E-2</v>
      </c>
      <c r="D881" s="2">
        <v>7.7295024507193E-2</v>
      </c>
      <c r="E881" s="2">
        <v>0.10180892233003901</v>
      </c>
      <c r="F881" s="2">
        <v>3.4654001064627599E-2</v>
      </c>
      <c r="G881" s="2">
        <v>3.4728301466437801E-2</v>
      </c>
    </row>
    <row r="882" spans="1:7" x14ac:dyDescent="0.55000000000000004">
      <c r="A882" s="3">
        <v>29</v>
      </c>
      <c r="B882" s="3">
        <v>11</v>
      </c>
      <c r="C882" s="2">
        <v>0.147569604022739</v>
      </c>
      <c r="D882" s="2">
        <v>0.10620355188781599</v>
      </c>
      <c r="E882" s="2">
        <v>8.1142117843925096E-2</v>
      </c>
      <c r="F882" s="2">
        <v>0.23296017478991499</v>
      </c>
      <c r="G882" s="2">
        <v>0.248412233772552</v>
      </c>
    </row>
    <row r="883" spans="1:7" x14ac:dyDescent="0.55000000000000004">
      <c r="A883" s="3">
        <v>29</v>
      </c>
      <c r="B883" s="3">
        <v>12</v>
      </c>
      <c r="C883" s="2">
        <v>8.4647819985290695E-2</v>
      </c>
      <c r="D883" s="2">
        <v>0.160801668099397</v>
      </c>
      <c r="E883" s="2">
        <v>0.218720277285432</v>
      </c>
      <c r="F883" s="2">
        <v>0.20734858761650701</v>
      </c>
      <c r="G883" s="2">
        <v>0.21804509089657401</v>
      </c>
    </row>
    <row r="884" spans="1:7" x14ac:dyDescent="0.55000000000000004">
      <c r="A884" s="3">
        <v>29</v>
      </c>
      <c r="B884" s="3">
        <v>13</v>
      </c>
      <c r="C884" s="2">
        <v>4.1403103523090401E-2</v>
      </c>
      <c r="D884" s="2">
        <v>0.105134143249694</v>
      </c>
      <c r="E884" s="2">
        <v>0.15538021917582001</v>
      </c>
      <c r="F884" s="2">
        <v>0.336975672641109</v>
      </c>
      <c r="G884" s="2"/>
    </row>
    <row r="885" spans="1:7" x14ac:dyDescent="0.55000000000000004">
      <c r="A885" s="3">
        <v>29</v>
      </c>
      <c r="B885" s="3">
        <v>14</v>
      </c>
      <c r="C885" s="2">
        <v>3.9064784670264099E-2</v>
      </c>
      <c r="D885" s="2">
        <v>2.3650863276928301E-3</v>
      </c>
      <c r="E885" s="2">
        <v>8.4598793979137804E-2</v>
      </c>
      <c r="F885" s="2">
        <v>3.8196955444479402E-2</v>
      </c>
      <c r="G885" s="2">
        <v>5.2516980695220997E-2</v>
      </c>
    </row>
    <row r="886" spans="1:7" x14ac:dyDescent="0.55000000000000004">
      <c r="A886" s="3">
        <v>29</v>
      </c>
      <c r="B886" s="3">
        <v>15</v>
      </c>
      <c r="C886" s="2">
        <v>-3.0543904021556701E-2</v>
      </c>
      <c r="D886" s="2">
        <v>3.3857883571990502E-2</v>
      </c>
      <c r="E886" s="2">
        <v>8.0888454181964997E-2</v>
      </c>
      <c r="F886" s="2">
        <v>-5.1067582493328698E-2</v>
      </c>
      <c r="G886" s="2">
        <v>-6.3063369958598597E-2</v>
      </c>
    </row>
    <row r="887" spans="1:7" x14ac:dyDescent="0.55000000000000004">
      <c r="A887" s="3">
        <v>29</v>
      </c>
      <c r="B887" s="3">
        <v>16</v>
      </c>
      <c r="C887" s="2">
        <v>2.0919440312271401E-2</v>
      </c>
      <c r="D887" s="2">
        <v>3.6680716219147702E-2</v>
      </c>
      <c r="E887" s="2">
        <v>2.9275006543604699E-2</v>
      </c>
      <c r="F887" s="2">
        <v>1.9914057867716201E-4</v>
      </c>
      <c r="G887" s="2">
        <v>-4.5743852447394599E-3</v>
      </c>
    </row>
    <row r="888" spans="1:7" x14ac:dyDescent="0.55000000000000004">
      <c r="A888" s="3">
        <v>29</v>
      </c>
      <c r="B888" s="3">
        <v>17</v>
      </c>
      <c r="C888" s="2">
        <v>5.0547417745993403E-2</v>
      </c>
      <c r="D888" s="2">
        <v>8.9092747608418496E-2</v>
      </c>
      <c r="E888" s="2">
        <v>4.19605767014909E-2</v>
      </c>
      <c r="F888" s="2">
        <v>8.2983136278303005E-2</v>
      </c>
      <c r="G888" s="2">
        <v>4.0556695323563097E-2</v>
      </c>
    </row>
    <row r="889" spans="1:7" x14ac:dyDescent="0.55000000000000004">
      <c r="A889" s="3">
        <v>29</v>
      </c>
      <c r="B889" s="3">
        <v>18</v>
      </c>
      <c r="C889" s="2">
        <v>-1.51367774190412E-2</v>
      </c>
      <c r="D889" s="2">
        <v>2.0975069831486001E-2</v>
      </c>
      <c r="E889" s="2">
        <v>6.9048324127178498E-2</v>
      </c>
      <c r="F889" s="2">
        <v>6.0325733818508101E-2</v>
      </c>
      <c r="G889" s="2">
        <v>2.51076568160447E-2</v>
      </c>
    </row>
    <row r="890" spans="1:7" x14ac:dyDescent="0.55000000000000004">
      <c r="A890" s="3">
        <v>29</v>
      </c>
      <c r="B890" s="3">
        <v>19</v>
      </c>
      <c r="C890" s="2">
        <v>-8.5314976558750602E-2</v>
      </c>
      <c r="D890" s="2">
        <v>-5.0398888473604901E-2</v>
      </c>
      <c r="E890" s="2">
        <v>-7.9718949420655605E-2</v>
      </c>
      <c r="F890" s="2">
        <v>-4.0306019450206301E-2</v>
      </c>
      <c r="G890" s="2">
        <v>-4.4520075608763997E-2</v>
      </c>
    </row>
    <row r="891" spans="1:7" x14ac:dyDescent="0.55000000000000004">
      <c r="A891" s="3">
        <v>29</v>
      </c>
      <c r="B891" s="3">
        <v>20</v>
      </c>
      <c r="C891" s="2">
        <v>-8.5784974384392601E-2</v>
      </c>
      <c r="D891" s="2">
        <v>-5.3660206295851998E-2</v>
      </c>
      <c r="E891" s="2">
        <v>-0.107312601818885</v>
      </c>
      <c r="F891" s="2">
        <v>-6.03754744864975E-2</v>
      </c>
      <c r="G891" s="2">
        <v>-6.9932575580706494E-2</v>
      </c>
    </row>
    <row r="892" spans="1:7" x14ac:dyDescent="0.55000000000000004">
      <c r="A892" s="3">
        <v>29</v>
      </c>
      <c r="B892" s="3">
        <v>21</v>
      </c>
      <c r="C892" s="2">
        <v>-4.7483074150813697E-3</v>
      </c>
      <c r="D892" s="2">
        <v>7.0533292916236098E-2</v>
      </c>
      <c r="E892" s="2">
        <v>0.11954948627442601</v>
      </c>
      <c r="F892" s="2">
        <v>0.10562149403183201</v>
      </c>
      <c r="G892" s="2">
        <v>9.7935438403004699E-2</v>
      </c>
    </row>
    <row r="893" spans="1:7" x14ac:dyDescent="0.55000000000000004">
      <c r="A893" s="3">
        <v>29</v>
      </c>
      <c r="B893" s="3">
        <v>22</v>
      </c>
      <c r="C893" s="2">
        <v>3.0444790088290899E-3</v>
      </c>
      <c r="D893" s="2">
        <v>3.2195248610284999E-2</v>
      </c>
      <c r="E893" s="2">
        <v>-2.9562279415270301E-2</v>
      </c>
      <c r="F893" s="2">
        <v>2.0816380186894402E-2</v>
      </c>
      <c r="G893" s="2">
        <v>6.3457379998603694E-2</v>
      </c>
    </row>
    <row r="894" spans="1:7" x14ac:dyDescent="0.55000000000000004">
      <c r="A894" s="3">
        <v>29</v>
      </c>
      <c r="B894" s="3">
        <v>23</v>
      </c>
      <c r="C894" s="2">
        <v>-3.7668647883623202E-2</v>
      </c>
      <c r="D894" s="2">
        <v>4.6680697201426598E-2</v>
      </c>
      <c r="E894" s="2">
        <v>-4.1079250497045201E-2</v>
      </c>
      <c r="F894" s="2">
        <v>-6.4051507251912101E-3</v>
      </c>
      <c r="G894" s="2">
        <v>0.11624896133255801</v>
      </c>
    </row>
    <row r="895" spans="1:7" x14ac:dyDescent="0.55000000000000004">
      <c r="A895" s="3">
        <v>29</v>
      </c>
      <c r="B895" s="3">
        <v>24</v>
      </c>
      <c r="C895" s="2">
        <v>0.12636054139571401</v>
      </c>
      <c r="D895" s="2">
        <v>1.0885805855581901E-2</v>
      </c>
      <c r="E895" s="2">
        <v>-4.1241919826770397E-2</v>
      </c>
      <c r="F895" s="2">
        <v>-3.9428776697448202E-2</v>
      </c>
      <c r="G895" s="2">
        <v>-6.7710420121718197E-3</v>
      </c>
    </row>
    <row r="896" spans="1:7" x14ac:dyDescent="0.55000000000000004">
      <c r="A896" s="3">
        <v>29</v>
      </c>
      <c r="B896" s="3">
        <v>25</v>
      </c>
      <c r="C896" s="2">
        <v>0.10580021941232499</v>
      </c>
      <c r="D896" s="2">
        <v>0.108421638557888</v>
      </c>
      <c r="E896" s="2">
        <v>0.13454403690174799</v>
      </c>
      <c r="F896" s="2">
        <v>4.1607243019966197E-2</v>
      </c>
      <c r="G896" s="2">
        <v>3.8845095714139098E-2</v>
      </c>
    </row>
    <row r="897" spans="1:7" x14ac:dyDescent="0.55000000000000004">
      <c r="A897" s="3">
        <v>29</v>
      </c>
      <c r="B897" s="3">
        <v>26</v>
      </c>
      <c r="C897" s="2">
        <v>6.2030693043927998E-2</v>
      </c>
      <c r="D897" s="2">
        <v>8.4577852214226201E-2</v>
      </c>
      <c r="E897" s="2">
        <v>7.7334523600345706E-2</v>
      </c>
      <c r="F897" s="2">
        <v>2.6919316440361999E-2</v>
      </c>
      <c r="G897" s="2">
        <v>-2.9391022591430701E-3</v>
      </c>
    </row>
    <row r="898" spans="1:7" x14ac:dyDescent="0.55000000000000004">
      <c r="A898" s="3">
        <v>29</v>
      </c>
      <c r="B898" s="3">
        <v>27</v>
      </c>
      <c r="C898" s="2">
        <v>9.4876763610852094E-2</v>
      </c>
      <c r="D898" s="2">
        <v>-1.5648352785045401E-2</v>
      </c>
      <c r="E898" s="2">
        <v>-6.7289672048248504E-3</v>
      </c>
      <c r="F898" s="2">
        <v>-4.1319221899488098E-2</v>
      </c>
      <c r="G898" s="2">
        <v>-3.8822612927005999E-2</v>
      </c>
    </row>
    <row r="899" spans="1:7" x14ac:dyDescent="0.55000000000000004">
      <c r="A899" s="3">
        <v>29</v>
      </c>
      <c r="B899" s="3">
        <v>28</v>
      </c>
      <c r="C899" s="2">
        <v>7.8808959892856398E-2</v>
      </c>
      <c r="D899" s="2">
        <v>5.74831288523385E-2</v>
      </c>
      <c r="E899" s="2">
        <v>4.7076100214116998E-2</v>
      </c>
      <c r="F899" s="2">
        <v>4.49742138575027E-2</v>
      </c>
      <c r="G899" s="2">
        <v>4.6423721539424603E-2</v>
      </c>
    </row>
    <row r="900" spans="1:7" x14ac:dyDescent="0.55000000000000004">
      <c r="A900" s="3">
        <v>29</v>
      </c>
      <c r="B900" s="3">
        <v>29</v>
      </c>
      <c r="C900" s="2">
        <v>5.2566930854788398E-2</v>
      </c>
      <c r="D900" s="2">
        <v>1.5123495855055701E-2</v>
      </c>
      <c r="E900" s="2">
        <v>-1.52381976443932E-2</v>
      </c>
      <c r="F900" s="2">
        <v>-2.2375259623893001E-2</v>
      </c>
      <c r="G900" s="2">
        <v>1.5921896561299699E-2</v>
      </c>
    </row>
    <row r="901" spans="1:7" x14ac:dyDescent="0.55000000000000004">
      <c r="A901" s="3">
        <v>29</v>
      </c>
      <c r="B901" s="3">
        <v>30</v>
      </c>
      <c r="C901" s="2">
        <v>1.29193713231338E-2</v>
      </c>
      <c r="D901" s="2">
        <v>-1.94858661294359E-2</v>
      </c>
      <c r="E901" s="2">
        <v>8.6633916984949991E-3</v>
      </c>
      <c r="F901" s="2">
        <v>1.63908334174575E-2</v>
      </c>
      <c r="G901" s="2">
        <v>4.2111163474238801E-2</v>
      </c>
    </row>
    <row r="902" spans="1:7" x14ac:dyDescent="0.55000000000000004">
      <c r="A902" s="3">
        <v>29</v>
      </c>
      <c r="B902" s="3">
        <v>31</v>
      </c>
      <c r="C902" s="2">
        <v>5.6695519018140302E-2</v>
      </c>
      <c r="D902" s="2">
        <v>4.8041133196628602E-2</v>
      </c>
      <c r="E902" s="2">
        <v>1.2350720255689901E-2</v>
      </c>
      <c r="F902" s="2">
        <v>3.2694445163844801E-2</v>
      </c>
      <c r="G902" s="2">
        <v>9.8819129156440498E-3</v>
      </c>
    </row>
    <row r="903" spans="1:7" x14ac:dyDescent="0.55000000000000004">
      <c r="A903" s="3">
        <v>30</v>
      </c>
      <c r="B903" s="3">
        <v>1</v>
      </c>
      <c r="C903" s="2">
        <v>-0.161054296819899</v>
      </c>
      <c r="D903" s="2">
        <v>-8.6990724397760094E-2</v>
      </c>
      <c r="E903" s="2">
        <v>-0.128730847165588</v>
      </c>
      <c r="F903" s="2">
        <v>-0.11740615054902299</v>
      </c>
      <c r="G903" s="2">
        <v>-0.115166013356341</v>
      </c>
    </row>
    <row r="904" spans="1:7" x14ac:dyDescent="0.55000000000000004">
      <c r="A904" s="3">
        <v>30</v>
      </c>
      <c r="B904" s="3">
        <v>2</v>
      </c>
      <c r="C904" s="2">
        <v>2.33985291148629</v>
      </c>
      <c r="D904" s="2">
        <v>1.2692553770286299</v>
      </c>
      <c r="E904" s="2">
        <v>1.47234901776563</v>
      </c>
      <c r="F904" s="2">
        <v>1.52496898310411</v>
      </c>
      <c r="G904" s="2">
        <v>1.49089780988485</v>
      </c>
    </row>
    <row r="905" spans="1:7" x14ac:dyDescent="0.55000000000000004">
      <c r="A905" s="3">
        <v>30</v>
      </c>
      <c r="B905" s="3">
        <v>3</v>
      </c>
      <c r="C905" s="2">
        <v>-4.4968226424564302E-3</v>
      </c>
      <c r="D905" s="2">
        <v>2.61294924710718E-2</v>
      </c>
      <c r="E905" s="2">
        <v>5.8493443008003103E-3</v>
      </c>
      <c r="F905" s="2">
        <v>-1.32994996964385E-2</v>
      </c>
      <c r="G905" s="2">
        <v>7.7068565758923197E-3</v>
      </c>
    </row>
    <row r="906" spans="1:7" x14ac:dyDescent="0.55000000000000004">
      <c r="A906" s="3">
        <v>30</v>
      </c>
      <c r="B906" s="3">
        <v>4</v>
      </c>
      <c r="C906" s="2">
        <v>0.116491761210414</v>
      </c>
      <c r="D906" s="2">
        <v>0.23785714557432999</v>
      </c>
      <c r="E906" s="2">
        <v>0.20544897518243099</v>
      </c>
      <c r="F906" s="2">
        <v>9.6229413141331405E-2</v>
      </c>
      <c r="G906" s="2">
        <v>0.105258018664002</v>
      </c>
    </row>
    <row r="907" spans="1:7" x14ac:dyDescent="0.55000000000000004">
      <c r="A907" s="3">
        <v>30</v>
      </c>
      <c r="B907" s="3">
        <v>5</v>
      </c>
      <c r="C907" s="2">
        <v>0.30627090289475301</v>
      </c>
      <c r="D907" s="2">
        <v>0.26165808057117401</v>
      </c>
      <c r="E907" s="2">
        <v>0.18817685368062001</v>
      </c>
      <c r="F907" s="2">
        <v>0.41698713246281199</v>
      </c>
      <c r="G907" s="2">
        <v>0.43559139339983699</v>
      </c>
    </row>
    <row r="908" spans="1:7" x14ac:dyDescent="0.55000000000000004">
      <c r="A908" s="3">
        <v>30</v>
      </c>
      <c r="B908" s="3">
        <v>6</v>
      </c>
      <c r="C908" s="2">
        <v>-1.9461521835307201E-2</v>
      </c>
      <c r="D908" s="2">
        <v>-2.5637042143003799E-3</v>
      </c>
      <c r="E908" s="2">
        <v>2.1496789733066402E-2</v>
      </c>
      <c r="F908" s="2">
        <v>-5.3879745911039598E-2</v>
      </c>
      <c r="G908" s="2">
        <v>-3.17330584252319E-2</v>
      </c>
    </row>
    <row r="909" spans="1:7" x14ac:dyDescent="0.55000000000000004">
      <c r="A909" s="3">
        <v>30</v>
      </c>
      <c r="B909" s="3">
        <v>7</v>
      </c>
      <c r="C909" s="2">
        <v>0.27924492012830898</v>
      </c>
      <c r="D909" s="2">
        <v>0.21927211431230501</v>
      </c>
      <c r="E909" s="2">
        <v>0.121090657224856</v>
      </c>
      <c r="F909" s="2">
        <v>0.31360731751750798</v>
      </c>
      <c r="G909" s="2">
        <v>0.33961943627172497</v>
      </c>
    </row>
    <row r="910" spans="1:7" x14ac:dyDescent="0.55000000000000004">
      <c r="A910" s="3">
        <v>30</v>
      </c>
      <c r="B910" s="3">
        <v>8</v>
      </c>
      <c r="C910" s="2">
        <v>8.4787602208164E-3</v>
      </c>
      <c r="D910" s="2">
        <v>3.4102509727310701E-2</v>
      </c>
      <c r="E910" s="2">
        <v>1.53300153750482E-2</v>
      </c>
      <c r="F910" s="2">
        <v>-1.9677671594126998E-2</v>
      </c>
      <c r="G910" s="2">
        <v>5.2019486049447103E-3</v>
      </c>
    </row>
    <row r="911" spans="1:7" x14ac:dyDescent="0.55000000000000004">
      <c r="A911" s="3">
        <v>30</v>
      </c>
      <c r="B911" s="3">
        <v>9</v>
      </c>
      <c r="C911" s="2">
        <v>2.1381199556529201E-2</v>
      </c>
      <c r="D911" s="2">
        <v>7.5807008670408196E-2</v>
      </c>
      <c r="E911" s="2">
        <v>5.1167684070636502E-2</v>
      </c>
      <c r="F911" s="2">
        <v>5.5877019990830598E-2</v>
      </c>
      <c r="G911" s="2">
        <v>7.0561846845199297E-2</v>
      </c>
    </row>
    <row r="912" spans="1:7" x14ac:dyDescent="0.55000000000000004">
      <c r="A912" s="3">
        <v>30</v>
      </c>
      <c r="B912" s="3">
        <v>10</v>
      </c>
      <c r="C912" s="2">
        <v>4.2742285372735202E-2</v>
      </c>
      <c r="D912" s="2">
        <v>4.3626364700556697E-2</v>
      </c>
      <c r="E912" s="2">
        <v>5.3287433734087002E-2</v>
      </c>
      <c r="F912" s="2">
        <v>7.0210503245863301E-3</v>
      </c>
      <c r="G912" s="2">
        <v>2.2155005288156799E-2</v>
      </c>
    </row>
    <row r="913" spans="1:7" x14ac:dyDescent="0.55000000000000004">
      <c r="A913" s="3">
        <v>30</v>
      </c>
      <c r="B913" s="3">
        <v>11</v>
      </c>
      <c r="C913" s="2">
        <v>0.19392124733288699</v>
      </c>
      <c r="D913" s="2">
        <v>7.6906221932181204E-2</v>
      </c>
      <c r="E913" s="2">
        <v>9.9166019001363903E-2</v>
      </c>
      <c r="F913" s="2">
        <v>0.31983252152615799</v>
      </c>
      <c r="G913" s="2">
        <v>0.35544809020094398</v>
      </c>
    </row>
    <row r="914" spans="1:7" x14ac:dyDescent="0.55000000000000004">
      <c r="A914" s="3">
        <v>30</v>
      </c>
      <c r="B914" s="3">
        <v>12</v>
      </c>
      <c r="C914" s="2">
        <v>0.175819366454848</v>
      </c>
      <c r="D914" s="2">
        <v>7.1120631550943003E-2</v>
      </c>
      <c r="E914" s="2">
        <v>2.2541576949075999E-2</v>
      </c>
      <c r="F914" s="2">
        <v>4.4217618967885598E-2</v>
      </c>
      <c r="G914" s="2">
        <v>0.100350510654001</v>
      </c>
    </row>
    <row r="915" spans="1:7" x14ac:dyDescent="0.55000000000000004">
      <c r="A915" s="3">
        <v>30</v>
      </c>
      <c r="B915" s="3">
        <v>13</v>
      </c>
      <c r="C915" s="2">
        <v>0.78219025558522204</v>
      </c>
      <c r="D915" s="2">
        <v>8.6574280883853702E-2</v>
      </c>
      <c r="E915" s="2">
        <v>0.25983360712878201</v>
      </c>
      <c r="F915" s="2">
        <v>0.32970902872124702</v>
      </c>
      <c r="G915" s="2">
        <v>0.35472237125092998</v>
      </c>
    </row>
    <row r="916" spans="1:7" x14ac:dyDescent="0.55000000000000004">
      <c r="A916" s="3">
        <v>30</v>
      </c>
      <c r="B916" s="3">
        <v>14</v>
      </c>
      <c r="C916" s="2">
        <v>0.266476571707081</v>
      </c>
      <c r="D916" s="2">
        <v>0.12582261766474501</v>
      </c>
      <c r="E916" s="2">
        <v>6.98008352235608E-2</v>
      </c>
      <c r="F916" s="2">
        <v>0.39518686775662298</v>
      </c>
      <c r="G916" s="2">
        <v>0.40553728390260402</v>
      </c>
    </row>
    <row r="917" spans="1:7" x14ac:dyDescent="0.55000000000000004">
      <c r="A917" s="3">
        <v>30</v>
      </c>
      <c r="B917" s="3">
        <v>15</v>
      </c>
      <c r="C917" s="2">
        <v>0.21538651407631901</v>
      </c>
      <c r="D917" s="2">
        <v>0.106319337296954</v>
      </c>
      <c r="E917" s="2">
        <v>0.13580830104951699</v>
      </c>
      <c r="F917" s="2">
        <v>0.18621585093958401</v>
      </c>
      <c r="G917" s="2">
        <v>0.21124715510066999</v>
      </c>
    </row>
    <row r="918" spans="1:7" x14ac:dyDescent="0.55000000000000004">
      <c r="A918" s="3">
        <v>30</v>
      </c>
      <c r="B918" s="3">
        <v>16</v>
      </c>
      <c r="C918" s="2">
        <v>-3.4436949395300097E-4</v>
      </c>
      <c r="D918" s="2">
        <v>2.06711763354482E-2</v>
      </c>
      <c r="E918" s="2">
        <v>2.9536640773855798E-2</v>
      </c>
      <c r="F918" s="2">
        <v>-1.5417845266036999E-2</v>
      </c>
      <c r="G918" s="2">
        <v>-2.3367248397485598E-3</v>
      </c>
    </row>
    <row r="919" spans="1:7" x14ac:dyDescent="0.55000000000000004">
      <c r="A919" s="3">
        <v>30</v>
      </c>
      <c r="B919" s="3">
        <v>17</v>
      </c>
      <c r="C919" s="2">
        <v>5.26962973714592E-2</v>
      </c>
      <c r="D919" s="2">
        <v>6.6704774586051299E-2</v>
      </c>
      <c r="E919" s="2">
        <v>3.7759777395720603E-2</v>
      </c>
      <c r="F919" s="2">
        <v>5.0915428996854001E-2</v>
      </c>
      <c r="G919" s="2">
        <v>7.0564692986199204E-2</v>
      </c>
    </row>
    <row r="920" spans="1:7" x14ac:dyDescent="0.55000000000000004">
      <c r="A920" s="3">
        <v>30</v>
      </c>
      <c r="B920" s="3">
        <v>18</v>
      </c>
      <c r="C920" s="2">
        <v>-1.1266477603452001E-2</v>
      </c>
      <c r="D920" s="2">
        <v>1.44159733958386E-2</v>
      </c>
      <c r="E920" s="2">
        <v>4.8918187375656102E-3</v>
      </c>
      <c r="F920" s="2">
        <v>-4.9436026827762696E-3</v>
      </c>
      <c r="G920" s="2">
        <v>3.1825208817937697E-2</v>
      </c>
    </row>
    <row r="921" spans="1:7" x14ac:dyDescent="0.55000000000000004">
      <c r="A921" s="3">
        <v>30</v>
      </c>
      <c r="B921" s="3">
        <v>19</v>
      </c>
      <c r="C921" s="2">
        <v>-3.5288797870085403E-2</v>
      </c>
      <c r="D921" s="2">
        <v>-3.6897339963218798E-2</v>
      </c>
      <c r="E921" s="2">
        <v>-4.1988566676553997E-3</v>
      </c>
      <c r="F921" s="2">
        <v>-1.8032203482369899E-3</v>
      </c>
      <c r="G921" s="2">
        <v>4.03864415016114E-2</v>
      </c>
    </row>
    <row r="922" spans="1:7" x14ac:dyDescent="0.55000000000000004">
      <c r="A922" s="3">
        <v>30</v>
      </c>
      <c r="B922" s="3">
        <v>20</v>
      </c>
      <c r="C922" s="2">
        <v>-0.106643174781028</v>
      </c>
      <c r="D922" s="2">
        <v>-5.7147238412625402E-2</v>
      </c>
      <c r="E922" s="2">
        <v>-5.4496167683150701E-2</v>
      </c>
      <c r="F922" s="2">
        <v>-5.8774699752356198E-2</v>
      </c>
      <c r="G922" s="2">
        <v>7.3017629563243403E-4</v>
      </c>
    </row>
    <row r="923" spans="1:7" x14ac:dyDescent="0.55000000000000004">
      <c r="A923" s="3">
        <v>30</v>
      </c>
      <c r="B923" s="3">
        <v>21</v>
      </c>
      <c r="C923" s="2">
        <v>2.9970363931725301E-2</v>
      </c>
      <c r="D923" s="2">
        <v>6.1133597449371697E-2</v>
      </c>
      <c r="E923" s="2">
        <v>-4.1488114626785401E-3</v>
      </c>
      <c r="F923" s="2">
        <v>-7.4963687226168299E-3</v>
      </c>
      <c r="G923" s="2">
        <v>4.45283030540332E-2</v>
      </c>
    </row>
    <row r="924" spans="1:7" x14ac:dyDescent="0.55000000000000004">
      <c r="A924" s="3">
        <v>30</v>
      </c>
      <c r="B924" s="3">
        <v>22</v>
      </c>
      <c r="C924" s="2">
        <v>3.5319530716772997E-2</v>
      </c>
      <c r="D924" s="2">
        <v>-2.29607335037296E-4</v>
      </c>
      <c r="E924" s="2">
        <v>7.5357532560875696E-3</v>
      </c>
      <c r="F924" s="2">
        <v>4.877323579896E-2</v>
      </c>
      <c r="G924" s="2">
        <v>3.5410616202868998E-2</v>
      </c>
    </row>
    <row r="925" spans="1:7" x14ac:dyDescent="0.55000000000000004">
      <c r="A925" s="3">
        <v>30</v>
      </c>
      <c r="B925" s="3">
        <v>23</v>
      </c>
      <c r="C925" s="2">
        <v>0.47149498595773598</v>
      </c>
      <c r="D925" s="2">
        <v>0.11526129541178901</v>
      </c>
      <c r="E925" s="2">
        <v>0.20873831760888401</v>
      </c>
      <c r="F925" s="2">
        <v>0.496236221509193</v>
      </c>
      <c r="G925" s="2">
        <v>0.51630399905219404</v>
      </c>
    </row>
    <row r="926" spans="1:7" x14ac:dyDescent="0.55000000000000004">
      <c r="A926" s="3">
        <v>30</v>
      </c>
      <c r="B926" s="3">
        <v>24</v>
      </c>
      <c r="C926" s="2">
        <v>0.215455774548962</v>
      </c>
      <c r="D926" s="2">
        <v>4.5867620488303999E-2</v>
      </c>
      <c r="E926" s="2">
        <v>7.6875087200584794E-2</v>
      </c>
      <c r="F926" s="2">
        <v>0.18779827240616201</v>
      </c>
      <c r="G926" s="2">
        <v>0.20233744189371</v>
      </c>
    </row>
    <row r="927" spans="1:7" x14ac:dyDescent="0.55000000000000004">
      <c r="A927" s="3">
        <v>30</v>
      </c>
      <c r="B927" s="3">
        <v>25</v>
      </c>
      <c r="C927" s="2">
        <v>7.8695946678814896E-2</v>
      </c>
      <c r="D927" s="2">
        <v>2.2961260309497099E-2</v>
      </c>
      <c r="E927" s="2">
        <v>3.16497339715602E-2</v>
      </c>
      <c r="F927" s="2">
        <v>1.17897773577351E-2</v>
      </c>
      <c r="G927" s="2">
        <v>4.5526336527349803E-2</v>
      </c>
    </row>
    <row r="928" spans="1:7" x14ac:dyDescent="0.55000000000000004">
      <c r="A928" s="3">
        <v>30</v>
      </c>
      <c r="B928" s="3">
        <v>26</v>
      </c>
      <c r="C928" s="2">
        <v>0.104156202428353</v>
      </c>
      <c r="D928" s="2">
        <v>9.32099328378065E-2</v>
      </c>
      <c r="E928" s="2">
        <v>0.131360286982458</v>
      </c>
      <c r="F928" s="2">
        <v>0.15281803099552699</v>
      </c>
      <c r="G928" s="2">
        <v>0.18377153916531699</v>
      </c>
    </row>
    <row r="929" spans="1:7" x14ac:dyDescent="0.55000000000000004">
      <c r="A929" s="3">
        <v>30</v>
      </c>
      <c r="B929" s="3">
        <v>27</v>
      </c>
      <c r="C929" s="2">
        <v>2.7615945579738698E-3</v>
      </c>
      <c r="D929" s="2">
        <v>7.9489221480470607E-2</v>
      </c>
      <c r="E929" s="2">
        <v>2.15101064076231E-2</v>
      </c>
      <c r="F929" s="2">
        <v>8.7675997431882993E-2</v>
      </c>
      <c r="G929" s="2">
        <v>6.8396234626412006E-2</v>
      </c>
    </row>
    <row r="930" spans="1:7" x14ac:dyDescent="0.55000000000000004">
      <c r="A930" s="3">
        <v>30</v>
      </c>
      <c r="B930" s="3">
        <v>28</v>
      </c>
      <c r="C930" s="2">
        <v>4.0430002266885902E-2</v>
      </c>
      <c r="D930" s="2">
        <v>3.4574066846816E-2</v>
      </c>
      <c r="E930" s="2">
        <v>4.14971157363484E-2</v>
      </c>
      <c r="F930" s="2">
        <v>4.4762055039727203E-2</v>
      </c>
      <c r="G930" s="2">
        <v>4.5296977108954799E-2</v>
      </c>
    </row>
    <row r="931" spans="1:7" x14ac:dyDescent="0.55000000000000004">
      <c r="A931" s="3">
        <v>30</v>
      </c>
      <c r="B931" s="3">
        <v>29</v>
      </c>
      <c r="C931" s="2">
        <v>8.7590740379605903E-2</v>
      </c>
      <c r="D931" s="2">
        <v>6.3818875559469398E-2</v>
      </c>
      <c r="E931" s="2">
        <v>3.2558524427771601E-2</v>
      </c>
      <c r="F931" s="2">
        <v>8.0993142959137704E-2</v>
      </c>
      <c r="G931" s="2">
        <v>4.0925417848202701E-2</v>
      </c>
    </row>
    <row r="932" spans="1:7" x14ac:dyDescent="0.55000000000000004">
      <c r="A932" s="3">
        <v>30</v>
      </c>
      <c r="B932" s="3">
        <v>30</v>
      </c>
      <c r="C932" s="2">
        <v>2.23740786281021E-2</v>
      </c>
      <c r="D932" s="2">
        <v>1.6177851239138599E-3</v>
      </c>
      <c r="E932" s="2">
        <v>-2.0139949646936099E-2</v>
      </c>
      <c r="F932" s="2">
        <v>-7.9639877570550893E-3</v>
      </c>
      <c r="G932" s="2">
        <v>7.1887704144661998E-3</v>
      </c>
    </row>
    <row r="933" spans="1:7" x14ac:dyDescent="0.55000000000000004">
      <c r="A933" s="3">
        <v>30</v>
      </c>
      <c r="B933" s="3">
        <v>31</v>
      </c>
      <c r="C933" s="2">
        <v>3.25186817934493E-2</v>
      </c>
      <c r="D933" s="2">
        <v>3.5909191391062703E-2</v>
      </c>
      <c r="E933" s="2">
        <v>1.50539820489691E-2</v>
      </c>
      <c r="F933" s="2">
        <v>-9.4205133705239606E-3</v>
      </c>
      <c r="G933" s="2">
        <v>1.3779838020372699E-2</v>
      </c>
    </row>
    <row r="934" spans="1:7" x14ac:dyDescent="0.55000000000000004">
      <c r="A934" s="3">
        <v>31</v>
      </c>
      <c r="B934" s="3">
        <v>1</v>
      </c>
      <c r="C934" s="2">
        <v>9.6989805680634394E-2</v>
      </c>
      <c r="D934" s="2">
        <v>7.4169782082766797E-2</v>
      </c>
      <c r="E934" s="2">
        <v>0.106550549523116</v>
      </c>
      <c r="F934" s="2">
        <v>0.104846587174272</v>
      </c>
      <c r="G934" s="2">
        <v>0.10405430361776501</v>
      </c>
    </row>
    <row r="935" spans="1:7" x14ac:dyDescent="0.55000000000000004">
      <c r="A935" s="3">
        <v>31</v>
      </c>
      <c r="B935" s="3">
        <v>2</v>
      </c>
      <c r="C935" s="2">
        <v>1.2243696492007801</v>
      </c>
      <c r="D935" s="2">
        <v>0.99803571947306002</v>
      </c>
      <c r="E935" s="2">
        <v>1.75964035096365</v>
      </c>
      <c r="F935" s="2">
        <v>2.6979159967422901</v>
      </c>
      <c r="G935" s="2">
        <v>2.6510219431922799</v>
      </c>
    </row>
    <row r="936" spans="1:7" x14ac:dyDescent="0.55000000000000004">
      <c r="A936" s="3">
        <v>31</v>
      </c>
      <c r="B936" s="3">
        <v>3</v>
      </c>
      <c r="C936" s="2">
        <v>0.100648613302004</v>
      </c>
      <c r="D936" s="2">
        <v>6.8714284776166507E-2</v>
      </c>
      <c r="E936" s="2">
        <v>3.30364926772709E-2</v>
      </c>
      <c r="F936" s="2">
        <v>5.75618218160142E-2</v>
      </c>
      <c r="G936" s="2">
        <v>3.7609953527434799E-2</v>
      </c>
    </row>
    <row r="937" spans="1:7" x14ac:dyDescent="0.55000000000000004">
      <c r="A937" s="3">
        <v>31</v>
      </c>
      <c r="B937" s="3">
        <v>4</v>
      </c>
      <c r="C937" s="2">
        <v>0.24669385829010801</v>
      </c>
      <c r="D937" s="2">
        <v>0.166066409097403</v>
      </c>
      <c r="E937" s="2">
        <v>0.143711038731025</v>
      </c>
      <c r="F937" s="2">
        <v>0.28457462672822897</v>
      </c>
      <c r="G937" s="2">
        <v>0.28696826323968</v>
      </c>
    </row>
    <row r="938" spans="1:7" x14ac:dyDescent="0.55000000000000004">
      <c r="A938" s="3">
        <v>31</v>
      </c>
      <c r="B938" s="3">
        <v>5</v>
      </c>
      <c r="C938" s="2">
        <v>5.2631104936441298E-2</v>
      </c>
      <c r="D938" s="2">
        <v>6.3388440612890395E-2</v>
      </c>
      <c r="E938" s="2">
        <v>0.13156626209452901</v>
      </c>
      <c r="F938" s="2">
        <v>6.7557776130703198E-2</v>
      </c>
      <c r="G938" s="2">
        <v>6.4297435642797204E-2</v>
      </c>
    </row>
    <row r="939" spans="1:7" x14ac:dyDescent="0.55000000000000004">
      <c r="A939" s="3">
        <v>31</v>
      </c>
      <c r="B939" s="3">
        <v>6</v>
      </c>
      <c r="C939" s="2">
        <v>0.93121838742635599</v>
      </c>
      <c r="D939" s="2">
        <v>0.74321592853115603</v>
      </c>
      <c r="E939" s="2">
        <v>0.58612480925030297</v>
      </c>
      <c r="F939" s="2">
        <v>0.81974770702357402</v>
      </c>
      <c r="G939" s="2">
        <v>0.83759625766683898</v>
      </c>
    </row>
    <row r="940" spans="1:7" x14ac:dyDescent="0.55000000000000004">
      <c r="A940" s="3">
        <v>31</v>
      </c>
      <c r="B940" s="3">
        <v>7</v>
      </c>
      <c r="C940" s="2">
        <v>0.73837070990493803</v>
      </c>
      <c r="D940" s="2">
        <v>0.43300676399001098</v>
      </c>
      <c r="E940" s="2">
        <v>0.355396939624743</v>
      </c>
      <c r="F940" s="2">
        <v>0.78690206220277203</v>
      </c>
      <c r="G940" s="2">
        <v>0.82186494694644496</v>
      </c>
    </row>
    <row r="941" spans="1:7" x14ac:dyDescent="0.55000000000000004">
      <c r="A941" s="3">
        <v>31</v>
      </c>
      <c r="B941" s="3">
        <v>8</v>
      </c>
      <c r="C941" s="2">
        <v>0.403589320505368</v>
      </c>
      <c r="D941" s="2">
        <v>0.302225338911079</v>
      </c>
      <c r="E941" s="2">
        <v>0.33244016139677601</v>
      </c>
      <c r="F941" s="2">
        <v>0.48663595305602902</v>
      </c>
      <c r="G941" s="2">
        <v>0.50666114913608795</v>
      </c>
    </row>
    <row r="942" spans="1:7" x14ac:dyDescent="0.55000000000000004">
      <c r="A942" s="3">
        <v>31</v>
      </c>
      <c r="B942" s="3">
        <v>9</v>
      </c>
      <c r="C942" s="2">
        <v>0.255395120741438</v>
      </c>
      <c r="D942" s="2">
        <v>0.107210158737147</v>
      </c>
      <c r="E942" s="2">
        <v>0.11912899476811201</v>
      </c>
      <c r="F942" s="2">
        <v>0.19450162104697899</v>
      </c>
      <c r="G942" s="2">
        <v>0.17912968583194899</v>
      </c>
    </row>
    <row r="943" spans="1:7" x14ac:dyDescent="0.55000000000000004">
      <c r="A943" s="3">
        <v>31</v>
      </c>
      <c r="B943" s="3">
        <v>10</v>
      </c>
      <c r="C943" s="2">
        <v>0.16051137670575799</v>
      </c>
      <c r="D943" s="2">
        <v>8.6546085246637303E-2</v>
      </c>
      <c r="E943" s="2">
        <v>5.7765550384094401E-2</v>
      </c>
      <c r="F943" s="2">
        <v>0.172475196665557</v>
      </c>
      <c r="G943" s="2">
        <v>0.170515953642215</v>
      </c>
    </row>
    <row r="944" spans="1:7" x14ac:dyDescent="0.55000000000000004">
      <c r="A944" s="3">
        <v>31</v>
      </c>
      <c r="B944" s="3">
        <v>11</v>
      </c>
      <c r="C944" s="2">
        <v>-6.2162440469495497E-2</v>
      </c>
      <c r="D944" s="2">
        <v>-1.6654256794565999E-2</v>
      </c>
      <c r="E944" s="2">
        <v>2.6329810619467101E-2</v>
      </c>
      <c r="F944" s="2">
        <v>-3.4076635009788199E-2</v>
      </c>
      <c r="G944" s="2">
        <v>-4.2366010978610098E-2</v>
      </c>
    </row>
    <row r="945" spans="1:7" x14ac:dyDescent="0.55000000000000004">
      <c r="A945" s="3">
        <v>31</v>
      </c>
      <c r="B945" s="3">
        <v>12</v>
      </c>
      <c r="C945" s="2">
        <v>-7.2122683688556594E-2</v>
      </c>
      <c r="D945" s="2">
        <v>4.4373499190232804E-3</v>
      </c>
      <c r="E945" s="2">
        <v>-3.2960646830464103E-2</v>
      </c>
      <c r="F945" s="2">
        <v>4.4756239762311897E-2</v>
      </c>
      <c r="G945" s="2">
        <v>2.8432153854197499E-2</v>
      </c>
    </row>
    <row r="946" spans="1:7" x14ac:dyDescent="0.55000000000000004">
      <c r="A946" s="3">
        <v>31</v>
      </c>
      <c r="B946" s="3">
        <v>13</v>
      </c>
      <c r="C946" s="2">
        <v>-0.10888733171192699</v>
      </c>
      <c r="D946" s="2">
        <v>-3.6547140943098001E-2</v>
      </c>
      <c r="E946" s="2">
        <v>-1.3542199339081599E-2</v>
      </c>
      <c r="F946" s="2">
        <v>0.71485089825794701</v>
      </c>
      <c r="G946" s="2">
        <v>0.92696416906204004</v>
      </c>
    </row>
    <row r="947" spans="1:7" x14ac:dyDescent="0.55000000000000004">
      <c r="A947" s="3">
        <v>31</v>
      </c>
      <c r="B947" s="3">
        <v>14</v>
      </c>
      <c r="C947" s="2">
        <v>0.33283245610977902</v>
      </c>
      <c r="D947" s="2">
        <v>0.107918326129018</v>
      </c>
      <c r="E947" s="2">
        <v>3.9016360060676797E-2</v>
      </c>
      <c r="F947" s="2">
        <v>8.5981849681100495E-2</v>
      </c>
      <c r="G947" s="2">
        <v>8.4691051123450198E-2</v>
      </c>
    </row>
    <row r="948" spans="1:7" x14ac:dyDescent="0.55000000000000004">
      <c r="A948" s="3">
        <v>31</v>
      </c>
      <c r="B948" s="3">
        <v>15</v>
      </c>
      <c r="C948" s="2">
        <v>0.30925977989852799</v>
      </c>
      <c r="D948" s="2">
        <v>0.32856100409731598</v>
      </c>
      <c r="E948" s="2">
        <v>0.29605768310771202</v>
      </c>
      <c r="F948" s="2">
        <v>0.56154656217921395</v>
      </c>
      <c r="G948" s="2">
        <v>0.57289084215154396</v>
      </c>
    </row>
    <row r="949" spans="1:7" x14ac:dyDescent="0.55000000000000004">
      <c r="A949" s="3">
        <v>31</v>
      </c>
      <c r="B949" s="3">
        <v>16</v>
      </c>
      <c r="C949" s="2">
        <v>0.148990587336439</v>
      </c>
      <c r="D949" s="2">
        <v>6.7077406611989895E-2</v>
      </c>
      <c r="E949" s="2">
        <v>3.02197223564491E-2</v>
      </c>
      <c r="F949" s="2">
        <v>0.14059186206722299</v>
      </c>
      <c r="G949" s="2">
        <v>0.14220765865273799</v>
      </c>
    </row>
    <row r="950" spans="1:7" x14ac:dyDescent="0.55000000000000004">
      <c r="A950" s="3">
        <v>31</v>
      </c>
      <c r="B950" s="3">
        <v>17</v>
      </c>
      <c r="C950" s="2">
        <v>0.19747887795855501</v>
      </c>
      <c r="D950" s="2">
        <v>0.11545586607316</v>
      </c>
      <c r="E950" s="2">
        <v>7.8445617209547097E-2</v>
      </c>
      <c r="F950" s="2">
        <v>0.124025363534793</v>
      </c>
      <c r="G950" s="2">
        <v>0.17210278396470999</v>
      </c>
    </row>
    <row r="951" spans="1:7" x14ac:dyDescent="0.55000000000000004">
      <c r="A951" s="3">
        <v>31</v>
      </c>
      <c r="B951" s="3">
        <v>18</v>
      </c>
      <c r="C951" s="2">
        <v>8.4692043952622406E-2</v>
      </c>
      <c r="D951" s="2">
        <v>5.5873294190370099E-2</v>
      </c>
      <c r="E951" s="2">
        <v>-3.3070260013724699E-2</v>
      </c>
      <c r="F951" s="2">
        <v>3.44013302437534E-2</v>
      </c>
      <c r="G951" s="2">
        <v>4.8189215306520899E-2</v>
      </c>
    </row>
    <row r="952" spans="1:7" x14ac:dyDescent="0.55000000000000004">
      <c r="A952" s="3">
        <v>31</v>
      </c>
      <c r="B952" s="3">
        <v>19</v>
      </c>
      <c r="C952" s="2">
        <v>8.8509473928238394E-2</v>
      </c>
      <c r="D952" s="2">
        <v>8.2087777516669305E-2</v>
      </c>
      <c r="E952" s="2">
        <v>8.0793284711226904E-2</v>
      </c>
      <c r="F952" s="2">
        <v>8.3959953661743497E-2</v>
      </c>
      <c r="G952" s="2">
        <v>0.100504064503699</v>
      </c>
    </row>
    <row r="953" spans="1:7" x14ac:dyDescent="0.55000000000000004">
      <c r="A953" s="3">
        <v>31</v>
      </c>
      <c r="B953" s="3">
        <v>20</v>
      </c>
      <c r="C953" s="2">
        <v>0.131630591045687</v>
      </c>
      <c r="D953" s="2">
        <v>0.119480275769952</v>
      </c>
      <c r="E953" s="2">
        <v>9.8062094855730003E-2</v>
      </c>
      <c r="F953" s="2">
        <v>7.9353461548560697E-2</v>
      </c>
      <c r="G953" s="2">
        <v>0.12033940806740399</v>
      </c>
    </row>
    <row r="954" spans="1:7" x14ac:dyDescent="0.55000000000000004">
      <c r="A954" s="3">
        <v>31</v>
      </c>
      <c r="B954" s="3">
        <v>21</v>
      </c>
      <c r="C954" s="2">
        <v>9.6291300873992999E-2</v>
      </c>
      <c r="D954" s="2">
        <v>9.1815333525767401E-2</v>
      </c>
      <c r="E954" s="2">
        <v>4.5876818285652203E-2</v>
      </c>
      <c r="F954" s="2">
        <v>6.0638490948883697E-2</v>
      </c>
      <c r="G954" s="2">
        <v>8.70946460029733E-2</v>
      </c>
    </row>
    <row r="955" spans="1:7" x14ac:dyDescent="0.55000000000000004">
      <c r="A955" s="3">
        <v>31</v>
      </c>
      <c r="B955" s="3">
        <v>22</v>
      </c>
      <c r="C955" s="2">
        <v>8.9559480443878195E-2</v>
      </c>
      <c r="D955" s="2">
        <v>0.132209143985871</v>
      </c>
      <c r="E955" s="2">
        <v>8.4971943168774794E-2</v>
      </c>
      <c r="F955" s="2">
        <v>5.1250656851019101E-2</v>
      </c>
      <c r="G955" s="2">
        <v>7.4047298445690996E-2</v>
      </c>
    </row>
    <row r="956" spans="1:7" x14ac:dyDescent="0.55000000000000004">
      <c r="A956" s="3">
        <v>31</v>
      </c>
      <c r="B956" s="3">
        <v>23</v>
      </c>
      <c r="C956" s="2">
        <v>0.24577185598906101</v>
      </c>
      <c r="D956" s="2">
        <v>0.16555295263634301</v>
      </c>
      <c r="E956" s="2">
        <v>0.137759908375684</v>
      </c>
      <c r="F956" s="2">
        <v>0.159483703162071</v>
      </c>
      <c r="G956" s="2">
        <v>0.235857802156858</v>
      </c>
    </row>
    <row r="957" spans="1:7" x14ac:dyDescent="0.55000000000000004">
      <c r="A957" s="3">
        <v>31</v>
      </c>
      <c r="B957" s="3">
        <v>24</v>
      </c>
      <c r="C957" s="2">
        <v>0.25591010834140299</v>
      </c>
      <c r="D957" s="2">
        <v>0.17657027547832399</v>
      </c>
      <c r="E957" s="2">
        <v>8.5488610157720801E-2</v>
      </c>
      <c r="F957" s="2">
        <v>0.123990978386293</v>
      </c>
      <c r="G957" s="2">
        <v>0.153372334598674</v>
      </c>
    </row>
    <row r="958" spans="1:7" x14ac:dyDescent="0.55000000000000004">
      <c r="A958" s="3">
        <v>31</v>
      </c>
      <c r="B958" s="3">
        <v>25</v>
      </c>
      <c r="C958" s="2">
        <v>0.132485552158356</v>
      </c>
      <c r="D958" s="2">
        <v>0.104888386542239</v>
      </c>
      <c r="E958" s="2">
        <v>0.103975592989289</v>
      </c>
      <c r="F958" s="2">
        <v>0.150737587561832</v>
      </c>
      <c r="G958" s="2">
        <v>9.0623095295539996E-2</v>
      </c>
    </row>
    <row r="959" spans="1:7" x14ac:dyDescent="0.55000000000000004">
      <c r="A959" s="3">
        <v>31</v>
      </c>
      <c r="B959" s="3">
        <v>26</v>
      </c>
      <c r="C959" s="2">
        <v>0.35840149715326303</v>
      </c>
      <c r="D959" s="2">
        <v>8.8176832607297598E-2</v>
      </c>
      <c r="E959" s="2">
        <v>0.186406414541329</v>
      </c>
      <c r="F959" s="2">
        <v>0.48516318281500798</v>
      </c>
      <c r="G959" s="2">
        <v>0.44465242608522998</v>
      </c>
    </row>
    <row r="960" spans="1:7" x14ac:dyDescent="0.55000000000000004">
      <c r="A960" s="3">
        <v>31</v>
      </c>
      <c r="B960" s="3">
        <v>27</v>
      </c>
      <c r="C960" s="2">
        <v>-6.5072909640010695E-2</v>
      </c>
      <c r="D960" s="2">
        <v>-4.78610194151547E-2</v>
      </c>
      <c r="E960" s="2">
        <v>-5.6278682223429403E-2</v>
      </c>
      <c r="F960" s="2">
        <v>-3.5118194514022899E-2</v>
      </c>
      <c r="G960" s="2">
        <v>5.7384338880239097E-2</v>
      </c>
    </row>
    <row r="961" spans="1:7" x14ac:dyDescent="0.55000000000000004">
      <c r="A961" s="3">
        <v>31</v>
      </c>
      <c r="B961" s="3">
        <v>28</v>
      </c>
      <c r="C961" s="2">
        <v>4.2430726037547203E-2</v>
      </c>
      <c r="D961" s="2">
        <v>3.4771322248518498E-2</v>
      </c>
      <c r="E961" s="2">
        <v>2.9928670596991402E-2</v>
      </c>
      <c r="F961" s="2">
        <v>3.27070884470878E-2</v>
      </c>
      <c r="G961" s="2">
        <v>3.4132898015816197E-2</v>
      </c>
    </row>
    <row r="962" spans="1:7" x14ac:dyDescent="0.55000000000000004">
      <c r="A962" s="3">
        <v>31</v>
      </c>
      <c r="B962" s="3">
        <v>29</v>
      </c>
      <c r="C962" s="2">
        <v>0.104804491628797</v>
      </c>
      <c r="D962" s="2">
        <v>0.12765460001266801</v>
      </c>
      <c r="E962" s="2">
        <v>7.9968698821362594E-2</v>
      </c>
      <c r="F962" s="2">
        <v>9.4852829731925895E-2</v>
      </c>
      <c r="G962" s="2">
        <v>9.0371183105523098E-2</v>
      </c>
    </row>
    <row r="963" spans="1:7" x14ac:dyDescent="0.55000000000000004">
      <c r="A963" s="3">
        <v>31</v>
      </c>
      <c r="B963" s="3">
        <v>30</v>
      </c>
      <c r="C963" s="2">
        <v>5.7591549062538903E-2</v>
      </c>
      <c r="D963" s="2">
        <v>4.7289339399758899E-2</v>
      </c>
      <c r="E963" s="2">
        <v>4.8810519307449202E-2</v>
      </c>
      <c r="F963" s="2">
        <v>6.2658668705603104E-2</v>
      </c>
      <c r="G963" s="2">
        <v>5.1733929801312098E-2</v>
      </c>
    </row>
    <row r="964" spans="1:7" x14ac:dyDescent="0.55000000000000004">
      <c r="A964" s="3">
        <v>31</v>
      </c>
      <c r="B964" s="3">
        <v>31</v>
      </c>
      <c r="C964" s="2">
        <v>0.12212256073495099</v>
      </c>
      <c r="D964" s="2">
        <v>8.6498605726603506E-2</v>
      </c>
      <c r="E964" s="2">
        <v>6.7857372648289602E-2</v>
      </c>
      <c r="F964" s="2">
        <v>0.116337249708364</v>
      </c>
      <c r="G964" s="2">
        <v>0.11678388126419501</v>
      </c>
    </row>
    <row r="965" spans="1:7" x14ac:dyDescent="0.55000000000000004">
      <c r="A965" s="3">
        <v>32</v>
      </c>
      <c r="B965" s="3">
        <v>1</v>
      </c>
      <c r="C965" s="2">
        <v>0.24962678586477199</v>
      </c>
      <c r="D965" s="2">
        <v>0.18146830625899199</v>
      </c>
      <c r="E965" s="2">
        <v>0.14761866192847001</v>
      </c>
      <c r="F965" s="2">
        <v>0.137117361384097</v>
      </c>
      <c r="G965" s="2">
        <v>0.137080344658499</v>
      </c>
    </row>
    <row r="966" spans="1:7" x14ac:dyDescent="0.55000000000000004">
      <c r="A966" s="3">
        <v>32</v>
      </c>
      <c r="B966" s="3">
        <v>2</v>
      </c>
      <c r="C966" s="2">
        <v>-0.124093920015952</v>
      </c>
      <c r="D966" s="2">
        <v>0.116915435770786</v>
      </c>
      <c r="E966" s="2">
        <v>4.1160332513990601E-2</v>
      </c>
      <c r="F966" s="2">
        <v>-4.27706830934729E-2</v>
      </c>
      <c r="G966" s="2">
        <v>0.222434056022938</v>
      </c>
    </row>
    <row r="967" spans="1:7" x14ac:dyDescent="0.55000000000000004">
      <c r="A967" s="3">
        <v>32</v>
      </c>
      <c r="B967" s="3">
        <v>3</v>
      </c>
      <c r="C967" s="2">
        <v>1.3009908561210501E-2</v>
      </c>
      <c r="D967" s="2">
        <v>6.8144760211112695E-2</v>
      </c>
      <c r="E967" s="2">
        <v>8.3058964852297704E-2</v>
      </c>
      <c r="F967" s="2">
        <v>0.12116603905684099</v>
      </c>
      <c r="G967" s="2">
        <v>0.10277759513135901</v>
      </c>
    </row>
    <row r="968" spans="1:7" x14ac:dyDescent="0.55000000000000004">
      <c r="A968" s="3">
        <v>32</v>
      </c>
      <c r="B968" s="3">
        <v>4</v>
      </c>
      <c r="C968" s="2">
        <v>0.20027277646755401</v>
      </c>
      <c r="D968" s="2">
        <v>0.155960537737246</v>
      </c>
      <c r="E968" s="2">
        <v>9.5668852783209093E-2</v>
      </c>
      <c r="F968" s="2">
        <v>0.17356586606667801</v>
      </c>
      <c r="G968" s="2">
        <v>0.17138945564345501</v>
      </c>
    </row>
    <row r="969" spans="1:7" x14ac:dyDescent="0.55000000000000004">
      <c r="A969" s="3">
        <v>32</v>
      </c>
      <c r="B969" s="3">
        <v>5</v>
      </c>
      <c r="C969" s="2">
        <v>0.100043987701547</v>
      </c>
      <c r="D969" s="2">
        <v>2.9094700847309701E-4</v>
      </c>
      <c r="E969" s="2">
        <v>7.0398616513950393E-2</v>
      </c>
      <c r="F969" s="2">
        <v>-5.6597145799154296E-3</v>
      </c>
      <c r="G969" s="2">
        <v>-6.2304586435424402E-3</v>
      </c>
    </row>
    <row r="970" spans="1:7" x14ac:dyDescent="0.55000000000000004">
      <c r="A970" s="3">
        <v>32</v>
      </c>
      <c r="B970" s="3">
        <v>6</v>
      </c>
      <c r="C970" s="2">
        <v>5.6636075884746798E-2</v>
      </c>
      <c r="D970" s="2">
        <v>0.29069971871468198</v>
      </c>
      <c r="E970" s="2">
        <v>9.9590125103800706E-2</v>
      </c>
      <c r="F970" s="2">
        <v>0.29783371625139698</v>
      </c>
      <c r="G970" s="2">
        <v>0.24004595015983801</v>
      </c>
    </row>
    <row r="971" spans="1:7" x14ac:dyDescent="0.55000000000000004">
      <c r="A971" s="3">
        <v>32</v>
      </c>
      <c r="B971" s="3">
        <v>7</v>
      </c>
      <c r="C971" s="2">
        <v>0.12644488794151301</v>
      </c>
      <c r="D971" s="2">
        <v>0.17044214821606199</v>
      </c>
      <c r="E971" s="2">
        <v>0.16349029736692799</v>
      </c>
      <c r="F971" s="2">
        <v>0.15921647874241501</v>
      </c>
      <c r="G971" s="2">
        <v>0.16132337951381201</v>
      </c>
    </row>
    <row r="972" spans="1:7" x14ac:dyDescent="0.55000000000000004">
      <c r="A972" s="3">
        <v>32</v>
      </c>
      <c r="B972" s="3">
        <v>8</v>
      </c>
      <c r="C972" s="2">
        <v>3.11822831266555E-2</v>
      </c>
      <c r="D972" s="2">
        <v>6.9181917431794498E-2</v>
      </c>
      <c r="E972" s="2">
        <v>6.63416149485683E-2</v>
      </c>
      <c r="F972" s="2">
        <v>-2.1702353187469499E-2</v>
      </c>
      <c r="G972" s="2">
        <v>-3.1093159655938198E-2</v>
      </c>
    </row>
    <row r="973" spans="1:7" x14ac:dyDescent="0.55000000000000004">
      <c r="A973" s="3">
        <v>32</v>
      </c>
      <c r="B973" s="3">
        <v>9</v>
      </c>
      <c r="C973" s="2">
        <v>5.4196432808108798E-2</v>
      </c>
      <c r="D973" s="2">
        <v>0.108964308351886</v>
      </c>
      <c r="E973" s="2">
        <v>8.1756739208019805E-2</v>
      </c>
      <c r="F973" s="2">
        <v>0.14369270605578</v>
      </c>
      <c r="G973" s="2">
        <v>0.134217639917664</v>
      </c>
    </row>
    <row r="974" spans="1:7" x14ac:dyDescent="0.55000000000000004">
      <c r="A974" s="3">
        <v>32</v>
      </c>
      <c r="B974" s="3">
        <v>10</v>
      </c>
      <c r="C974" s="2">
        <v>2.2452647542274901E-2</v>
      </c>
      <c r="D974" s="2">
        <v>3.22539834187505E-2</v>
      </c>
      <c r="E974" s="2">
        <v>2.8657667592610198E-2</v>
      </c>
      <c r="F974" s="2">
        <v>1.19783736037229E-2</v>
      </c>
      <c r="G974" s="2">
        <v>2.3578628455434001E-3</v>
      </c>
    </row>
    <row r="975" spans="1:7" x14ac:dyDescent="0.55000000000000004">
      <c r="A975" s="3">
        <v>32</v>
      </c>
      <c r="B975" s="3">
        <v>11</v>
      </c>
      <c r="C975" s="2">
        <v>-6.88125820215474E-2</v>
      </c>
      <c r="D975" s="2">
        <v>-4.5473493186216997E-2</v>
      </c>
      <c r="E975" s="2">
        <v>-1.3055420537147399E-2</v>
      </c>
      <c r="F975" s="2">
        <v>-0.10481414039051</v>
      </c>
      <c r="G975" s="2">
        <v>-0.105220946991872</v>
      </c>
    </row>
    <row r="976" spans="1:7" x14ac:dyDescent="0.55000000000000004">
      <c r="A976" s="3">
        <v>32</v>
      </c>
      <c r="B976" s="3">
        <v>12</v>
      </c>
      <c r="C976" s="2">
        <v>0.15739005163126599</v>
      </c>
      <c r="D976" s="2">
        <v>2.2475352223370899E-2</v>
      </c>
      <c r="E976" s="2">
        <v>3.5796204949788399E-2</v>
      </c>
      <c r="F976" s="2">
        <v>0.177380596997113</v>
      </c>
      <c r="G976" s="2">
        <v>0.17304542048882299</v>
      </c>
    </row>
    <row r="977" spans="1:7" x14ac:dyDescent="0.55000000000000004">
      <c r="A977" s="3">
        <v>32</v>
      </c>
      <c r="B977" s="3">
        <v>13</v>
      </c>
      <c r="C977" s="2">
        <v>-0.167489624426818</v>
      </c>
      <c r="D977" s="2">
        <v>-0.22739577611242101</v>
      </c>
      <c r="E977" s="2">
        <v>9.89408417896309E-3</v>
      </c>
      <c r="F977" s="2">
        <v>-0.18141030153283599</v>
      </c>
      <c r="G977" s="2">
        <v>-0.160906840341968</v>
      </c>
    </row>
    <row r="978" spans="1:7" x14ac:dyDescent="0.55000000000000004">
      <c r="A978" s="3">
        <v>32</v>
      </c>
      <c r="B978" s="3">
        <v>14</v>
      </c>
      <c r="C978" s="2">
        <v>-9.4613017042545697E-2</v>
      </c>
      <c r="D978" s="2">
        <v>1.78964809818669E-2</v>
      </c>
      <c r="E978" s="2">
        <v>2.3539438049463599E-2</v>
      </c>
      <c r="F978" s="2">
        <v>-6.62442832034877E-2</v>
      </c>
      <c r="G978" s="2">
        <v>-6.5808497042589204E-2</v>
      </c>
    </row>
    <row r="979" spans="1:7" x14ac:dyDescent="0.55000000000000004">
      <c r="A979" s="3">
        <v>32</v>
      </c>
      <c r="B979" s="3">
        <v>15</v>
      </c>
      <c r="C979" s="2">
        <v>0.15209681804317901</v>
      </c>
      <c r="D979" s="2">
        <v>0.24617953568882001</v>
      </c>
      <c r="E979" s="2">
        <v>0.26804265559954199</v>
      </c>
      <c r="F979" s="2">
        <v>0.38884587038060198</v>
      </c>
      <c r="G979" s="2">
        <v>0.38241278847209198</v>
      </c>
    </row>
    <row r="980" spans="1:7" x14ac:dyDescent="0.55000000000000004">
      <c r="A980" s="3">
        <v>32</v>
      </c>
      <c r="B980" s="3">
        <v>16</v>
      </c>
      <c r="C980" s="2">
        <v>5.1045639992243701E-2</v>
      </c>
      <c r="D980" s="2">
        <v>9.1596282258384495E-2</v>
      </c>
      <c r="E980" s="2">
        <v>9.4660245812150601E-2</v>
      </c>
      <c r="F980" s="2">
        <v>0.12802538347214301</v>
      </c>
      <c r="G980" s="2">
        <v>0.12357642120572999</v>
      </c>
    </row>
    <row r="981" spans="1:7" x14ac:dyDescent="0.55000000000000004">
      <c r="A981" s="3">
        <v>32</v>
      </c>
      <c r="B981" s="3">
        <v>17</v>
      </c>
      <c r="C981" s="2">
        <v>0.137587468070903</v>
      </c>
      <c r="D981" s="2">
        <v>6.3988535715603895E-2</v>
      </c>
      <c r="E981" s="2">
        <v>0.10865872556058299</v>
      </c>
      <c r="F981" s="2">
        <v>0.12385353748403</v>
      </c>
      <c r="G981" s="2">
        <v>0.123142568272223</v>
      </c>
    </row>
    <row r="982" spans="1:7" x14ac:dyDescent="0.55000000000000004">
      <c r="A982" s="3">
        <v>32</v>
      </c>
      <c r="B982" s="3">
        <v>18</v>
      </c>
      <c r="C982" s="2">
        <v>7.1628119155619702E-2</v>
      </c>
      <c r="D982" s="2">
        <v>5.6171442268004197E-2</v>
      </c>
      <c r="E982" s="2">
        <v>4.9169646168227603E-2</v>
      </c>
      <c r="F982" s="2">
        <v>7.01042014855872E-2</v>
      </c>
      <c r="G982" s="2">
        <v>8.0524723466516096E-2</v>
      </c>
    </row>
    <row r="983" spans="1:7" x14ac:dyDescent="0.55000000000000004">
      <c r="A983" s="3">
        <v>32</v>
      </c>
      <c r="B983" s="3">
        <v>19</v>
      </c>
      <c r="C983" s="2">
        <v>4.0681887419592201E-2</v>
      </c>
      <c r="D983" s="2">
        <v>2.6715883701657499E-2</v>
      </c>
      <c r="E983" s="2">
        <v>3.6017997620825602E-2</v>
      </c>
      <c r="F983" s="2">
        <v>5.2058130610456201E-2</v>
      </c>
      <c r="G983" s="2">
        <v>5.4995883033774798E-2</v>
      </c>
    </row>
    <row r="984" spans="1:7" x14ac:dyDescent="0.55000000000000004">
      <c r="A984" s="3">
        <v>32</v>
      </c>
      <c r="B984" s="3">
        <v>20</v>
      </c>
      <c r="C984" s="2">
        <v>4.3862563098233297E-2</v>
      </c>
      <c r="D984" s="2">
        <v>2.4385443619671199E-2</v>
      </c>
      <c r="E984" s="2">
        <v>7.0253921627825802E-2</v>
      </c>
      <c r="F984" s="2">
        <v>7.2268832121964693E-2</v>
      </c>
      <c r="G984" s="2">
        <v>7.1114319318302102E-2</v>
      </c>
    </row>
    <row r="985" spans="1:7" x14ac:dyDescent="0.55000000000000004">
      <c r="A985" s="3">
        <v>32</v>
      </c>
      <c r="B985" s="3">
        <v>21</v>
      </c>
      <c r="C985" s="2">
        <v>1.3961109860383099E-2</v>
      </c>
      <c r="D985" s="2">
        <v>3.07752702021014E-3</v>
      </c>
      <c r="E985" s="2">
        <v>8.5127212928170996E-3</v>
      </c>
      <c r="F985" s="2">
        <v>3.5540291921157603E-2</v>
      </c>
      <c r="G985" s="2">
        <v>5.3736888496750797E-2</v>
      </c>
    </row>
    <row r="986" spans="1:7" x14ac:dyDescent="0.55000000000000004">
      <c r="A986" s="3">
        <v>32</v>
      </c>
      <c r="B986" s="3">
        <v>22</v>
      </c>
      <c r="C986" s="2">
        <v>7.5589336483554703E-2</v>
      </c>
      <c r="D986" s="2">
        <v>0.153278355051572</v>
      </c>
      <c r="E986" s="2">
        <v>0.12526923218168001</v>
      </c>
      <c r="F986" s="2">
        <v>0.10298616610010999</v>
      </c>
      <c r="G986" s="2">
        <v>9.8958784073612097E-2</v>
      </c>
    </row>
    <row r="987" spans="1:7" x14ac:dyDescent="0.55000000000000004">
      <c r="A987" s="3">
        <v>32</v>
      </c>
      <c r="B987" s="3">
        <v>23</v>
      </c>
      <c r="C987" s="2">
        <v>0.20746553825455799</v>
      </c>
      <c r="D987" s="2">
        <v>0.112418563025683</v>
      </c>
      <c r="E987" s="2">
        <v>0.20291755074415299</v>
      </c>
      <c r="F987" s="2">
        <v>0.26847596859443101</v>
      </c>
      <c r="G987" s="2">
        <v>0.13834305185321299</v>
      </c>
    </row>
    <row r="988" spans="1:7" x14ac:dyDescent="0.55000000000000004">
      <c r="A988" s="3">
        <v>32</v>
      </c>
      <c r="B988" s="3">
        <v>24</v>
      </c>
      <c r="C988" s="2">
        <v>0.16304761171038701</v>
      </c>
      <c r="D988" s="2">
        <v>8.22814629897448E-2</v>
      </c>
      <c r="E988" s="2">
        <v>3.49947102099872E-2</v>
      </c>
      <c r="F988" s="2">
        <v>6.3144323425575299E-2</v>
      </c>
      <c r="G988" s="2">
        <v>1.18291398460277E-2</v>
      </c>
    </row>
    <row r="989" spans="1:7" x14ac:dyDescent="0.55000000000000004">
      <c r="A989" s="3">
        <v>32</v>
      </c>
      <c r="B989" s="3">
        <v>25</v>
      </c>
      <c r="C989" s="2">
        <v>0.10134978987455</v>
      </c>
      <c r="D989" s="2">
        <v>0.15964257983079</v>
      </c>
      <c r="E989" s="2">
        <v>7.8502862603943804E-2</v>
      </c>
      <c r="F989" s="2">
        <v>0.113623096571226</v>
      </c>
      <c r="G989" s="2">
        <v>0.12885596431535801</v>
      </c>
    </row>
    <row r="990" spans="1:7" x14ac:dyDescent="0.55000000000000004">
      <c r="A990" s="3">
        <v>32</v>
      </c>
      <c r="B990" s="3">
        <v>26</v>
      </c>
      <c r="C990" s="2">
        <v>0.32422102808736802</v>
      </c>
      <c r="D990" s="2">
        <v>0.23597468731080101</v>
      </c>
      <c r="E990" s="2">
        <v>0.16826820732012601</v>
      </c>
      <c r="F990" s="2">
        <v>0.22626833398183199</v>
      </c>
      <c r="G990" s="2">
        <v>0.61272949232556495</v>
      </c>
    </row>
    <row r="991" spans="1:7" x14ac:dyDescent="0.55000000000000004">
      <c r="A991" s="3">
        <v>32</v>
      </c>
      <c r="B991" s="3">
        <v>27</v>
      </c>
      <c r="C991" s="2">
        <v>5.7296995887323801E-2</v>
      </c>
      <c r="D991" s="2">
        <v>5.0764360921545897E-2</v>
      </c>
      <c r="E991" s="2">
        <v>2.7559186829108899E-2</v>
      </c>
      <c r="F991" s="2">
        <v>4.1044590437544402E-2</v>
      </c>
      <c r="G991" s="2">
        <v>-3.1149394091450299E-2</v>
      </c>
    </row>
    <row r="992" spans="1:7" x14ac:dyDescent="0.55000000000000004">
      <c r="A992" s="3">
        <v>32</v>
      </c>
      <c r="B992" s="3">
        <v>28</v>
      </c>
      <c r="C992" s="2">
        <v>4.4766446103669602E-2</v>
      </c>
      <c r="D992" s="2">
        <v>3.3105171788694897E-2</v>
      </c>
      <c r="E992" s="2">
        <v>4.6003094048739999E-2</v>
      </c>
      <c r="F992" s="2">
        <v>4.8287418439870403E-2</v>
      </c>
      <c r="G992" s="2">
        <v>4.9424566408019503E-2</v>
      </c>
    </row>
    <row r="993" spans="1:7" x14ac:dyDescent="0.55000000000000004">
      <c r="A993" s="3">
        <v>32</v>
      </c>
      <c r="B993" s="3">
        <v>29</v>
      </c>
      <c r="C993" s="2">
        <v>7.1417846398697901E-2</v>
      </c>
      <c r="D993" s="2">
        <v>8.0170831781458493E-2</v>
      </c>
      <c r="E993" s="2">
        <v>5.4853029520848397E-2</v>
      </c>
      <c r="F993" s="2">
        <v>9.2316533957962896E-2</v>
      </c>
      <c r="G993" s="2">
        <v>7.9602101730011504E-2</v>
      </c>
    </row>
    <row r="994" spans="1:7" x14ac:dyDescent="0.55000000000000004">
      <c r="A994" s="3">
        <v>32</v>
      </c>
      <c r="B994" s="3">
        <v>30</v>
      </c>
      <c r="C994" s="2">
        <v>4.19581631818777E-2</v>
      </c>
      <c r="D994" s="2">
        <v>2.3427574721579698E-2</v>
      </c>
      <c r="E994" s="2">
        <v>2.5110842386284402E-2</v>
      </c>
      <c r="F994" s="2">
        <v>2.8204154171378702E-2</v>
      </c>
      <c r="G994" s="2">
        <v>2.1739106284975E-2</v>
      </c>
    </row>
    <row r="995" spans="1:7" x14ac:dyDescent="0.55000000000000004">
      <c r="A995" s="3">
        <v>32</v>
      </c>
      <c r="B995" s="3">
        <v>31</v>
      </c>
      <c r="C995" s="2">
        <v>0.122824937011486</v>
      </c>
      <c r="D995" s="2">
        <v>1.4699606052387E-2</v>
      </c>
      <c r="E995" s="2">
        <v>9.7318845920342498E-2</v>
      </c>
      <c r="F995" s="2">
        <v>8.1987634103242293E-2</v>
      </c>
      <c r="G995" s="2">
        <v>9.4041511649025702E-2</v>
      </c>
    </row>
    <row r="996" spans="1:7" x14ac:dyDescent="0.55000000000000004">
      <c r="A996" s="3">
        <v>33</v>
      </c>
      <c r="B996" s="3">
        <v>1</v>
      </c>
      <c r="C996" s="2">
        <v>-2.8835592682007E-2</v>
      </c>
      <c r="D996" s="2">
        <v>-1.8354703844442401E-2</v>
      </c>
      <c r="E996" s="2">
        <v>1.8064735448219599E-2</v>
      </c>
      <c r="F996" s="2">
        <v>1.50560142057395E-2</v>
      </c>
      <c r="G996" s="2">
        <v>1.6808549307278299E-2</v>
      </c>
    </row>
    <row r="997" spans="1:7" x14ac:dyDescent="0.55000000000000004">
      <c r="A997" s="3">
        <v>33</v>
      </c>
      <c r="B997" s="3">
        <v>2</v>
      </c>
      <c r="C997" s="2">
        <v>-0.33937905082259501</v>
      </c>
      <c r="D997" s="2">
        <v>-0.16290851063702899</v>
      </c>
      <c r="E997" s="2">
        <v>-0.13085554957797901</v>
      </c>
      <c r="F997" s="2">
        <v>-0.71175168897847596</v>
      </c>
      <c r="G997" s="2">
        <v>-0.72038238536035903</v>
      </c>
    </row>
    <row r="998" spans="1:7" x14ac:dyDescent="0.55000000000000004">
      <c r="A998" s="3">
        <v>33</v>
      </c>
      <c r="B998" s="3">
        <v>3</v>
      </c>
      <c r="C998" s="2">
        <v>0.12759467320023599</v>
      </c>
      <c r="D998" s="2">
        <v>0.11201578090584</v>
      </c>
      <c r="E998" s="2">
        <v>8.1500879373541904E-2</v>
      </c>
      <c r="F998" s="2">
        <v>0.116728843274588</v>
      </c>
      <c r="G998" s="2">
        <v>8.3360888629447294E-2</v>
      </c>
    </row>
    <row r="999" spans="1:7" x14ac:dyDescent="0.55000000000000004">
      <c r="A999" s="3">
        <v>33</v>
      </c>
      <c r="B999" s="3">
        <v>4</v>
      </c>
      <c r="C999" s="2">
        <v>0.16024483265200801</v>
      </c>
      <c r="D999" s="2">
        <v>0.21922704687983899</v>
      </c>
      <c r="E999" s="2">
        <v>0.231100771667411</v>
      </c>
      <c r="F999" s="2">
        <v>0.113531162193708</v>
      </c>
      <c r="G999" s="2">
        <v>0.10612792274114299</v>
      </c>
    </row>
    <row r="1000" spans="1:7" x14ac:dyDescent="0.55000000000000004">
      <c r="A1000" s="3">
        <v>33</v>
      </c>
      <c r="B1000" s="3">
        <v>5</v>
      </c>
      <c r="C1000" s="2">
        <v>-2.54380659277589E-2</v>
      </c>
      <c r="D1000" s="2">
        <v>0.106589718112672</v>
      </c>
      <c r="E1000" s="2">
        <v>0.14039975389666701</v>
      </c>
      <c r="F1000" s="2">
        <v>3.0112654280196698E-2</v>
      </c>
      <c r="G1000" s="2">
        <v>-9.5495789707292201E-4</v>
      </c>
    </row>
    <row r="1001" spans="1:7" x14ac:dyDescent="0.55000000000000004">
      <c r="A1001" s="3">
        <v>33</v>
      </c>
      <c r="B1001" s="3">
        <v>6</v>
      </c>
      <c r="C1001" s="2">
        <v>1.05616483120257E-2</v>
      </c>
      <c r="D1001" s="2">
        <v>3.2641691700421901E-2</v>
      </c>
      <c r="E1001" s="2">
        <v>4.6245305152632102E-2</v>
      </c>
      <c r="F1001" s="2">
        <v>-2.0173317531699802E-3</v>
      </c>
      <c r="G1001" s="2">
        <v>-1.96581172753841E-2</v>
      </c>
    </row>
    <row r="1002" spans="1:7" x14ac:dyDescent="0.55000000000000004">
      <c r="A1002" s="3">
        <v>33</v>
      </c>
      <c r="B1002" s="3">
        <v>7</v>
      </c>
      <c r="C1002" s="2">
        <v>-2.0416622250806E-2</v>
      </c>
      <c r="D1002" s="2">
        <v>7.4487691698155806E-2</v>
      </c>
      <c r="E1002" s="2">
        <v>0.116799765411414</v>
      </c>
      <c r="F1002" s="2">
        <v>4.5788684985395102E-2</v>
      </c>
      <c r="G1002" s="2">
        <v>1.7464525858444001E-2</v>
      </c>
    </row>
    <row r="1003" spans="1:7" x14ac:dyDescent="0.55000000000000004">
      <c r="A1003" s="3">
        <v>33</v>
      </c>
      <c r="B1003" s="3">
        <v>8</v>
      </c>
      <c r="C1003" s="2">
        <v>-3.7691496000980001E-4</v>
      </c>
      <c r="D1003" s="2">
        <v>1.1889442701149999E-2</v>
      </c>
      <c r="E1003" s="2">
        <v>4.4905068645646799E-2</v>
      </c>
      <c r="F1003" s="2">
        <v>-4.2010762899871198E-2</v>
      </c>
      <c r="G1003" s="2">
        <v>-6.0605367332552201E-2</v>
      </c>
    </row>
    <row r="1004" spans="1:7" x14ac:dyDescent="0.55000000000000004">
      <c r="A1004" s="3">
        <v>33</v>
      </c>
      <c r="B1004" s="3">
        <v>9</v>
      </c>
      <c r="C1004" s="2">
        <v>2.5306781177451901E-2</v>
      </c>
      <c r="D1004" s="2">
        <v>5.6992697459606098E-2</v>
      </c>
      <c r="E1004" s="2">
        <v>7.6494973510903994E-2</v>
      </c>
      <c r="F1004" s="2">
        <v>4.6112435514269898E-2</v>
      </c>
      <c r="G1004" s="2">
        <v>3.6275119721174101E-2</v>
      </c>
    </row>
    <row r="1005" spans="1:7" x14ac:dyDescent="0.55000000000000004">
      <c r="A1005" s="3">
        <v>33</v>
      </c>
      <c r="B1005" s="3">
        <v>10</v>
      </c>
      <c r="C1005" s="2">
        <v>4.0781043191234198E-2</v>
      </c>
      <c r="D1005" s="2">
        <v>6.2125148766296399E-2</v>
      </c>
      <c r="E1005" s="2">
        <v>7.4442286773526101E-2</v>
      </c>
      <c r="F1005" s="2">
        <v>4.26689591131948E-2</v>
      </c>
      <c r="G1005" s="2">
        <v>2.4952480533001101E-2</v>
      </c>
    </row>
    <row r="1006" spans="1:7" x14ac:dyDescent="0.55000000000000004">
      <c r="A1006" s="3">
        <v>33</v>
      </c>
      <c r="B1006" s="3">
        <v>11</v>
      </c>
      <c r="C1006" s="2">
        <v>-1.53536872469073E-3</v>
      </c>
      <c r="D1006" s="2">
        <v>5.55138224717752E-2</v>
      </c>
      <c r="E1006" s="2">
        <v>7.7414829080798706E-2</v>
      </c>
      <c r="F1006" s="2">
        <v>2.3547882510365901E-2</v>
      </c>
      <c r="G1006" s="2">
        <v>-4.2796985083054501E-4</v>
      </c>
    </row>
    <row r="1007" spans="1:7" x14ac:dyDescent="0.55000000000000004">
      <c r="A1007" s="3">
        <v>33</v>
      </c>
      <c r="B1007" s="3">
        <v>12</v>
      </c>
      <c r="C1007" s="2">
        <v>-5.8365688921145902E-2</v>
      </c>
      <c r="D1007" s="2">
        <v>-2.9467720687782601E-2</v>
      </c>
      <c r="E1007" s="2">
        <v>1.31860337936289E-2</v>
      </c>
      <c r="F1007" s="2">
        <v>-6.9424648549282403E-2</v>
      </c>
      <c r="G1007" s="2">
        <v>-7.5989012981609996E-2</v>
      </c>
    </row>
    <row r="1008" spans="1:7" x14ac:dyDescent="0.55000000000000004">
      <c r="A1008" s="3">
        <v>33</v>
      </c>
      <c r="B1008" s="3">
        <v>13</v>
      </c>
      <c r="C1008" s="2">
        <v>-7.6041653979215404E-2</v>
      </c>
      <c r="D1008" s="2">
        <v>-0.125629786766944</v>
      </c>
      <c r="E1008" s="2">
        <v>-0.132017954711421</v>
      </c>
      <c r="F1008" s="2">
        <v>-0.16756259565117901</v>
      </c>
      <c r="G1008" s="2">
        <v>-0.12608969901373299</v>
      </c>
    </row>
    <row r="1009" spans="1:7" x14ac:dyDescent="0.55000000000000004">
      <c r="A1009" s="3">
        <v>33</v>
      </c>
      <c r="B1009" s="3">
        <v>14</v>
      </c>
      <c r="C1009" s="2">
        <v>-2.6954978661226401E-2</v>
      </c>
      <c r="D1009" s="2">
        <v>5.3160482958982E-2</v>
      </c>
      <c r="E1009" s="2">
        <v>8.3040616866166206E-2</v>
      </c>
      <c r="F1009" s="2">
        <v>1.50431451521115E-2</v>
      </c>
      <c r="G1009" s="2">
        <v>-9.2671567515291205E-3</v>
      </c>
    </row>
    <row r="1010" spans="1:7" x14ac:dyDescent="0.55000000000000004">
      <c r="A1010" s="3">
        <v>33</v>
      </c>
      <c r="B1010" s="3">
        <v>15</v>
      </c>
      <c r="C1010" s="2">
        <v>7.0915787714486101E-3</v>
      </c>
      <c r="D1010" s="2">
        <v>9.7496912287503998E-2</v>
      </c>
      <c r="E1010" s="2">
        <v>0.12136409767539701</v>
      </c>
      <c r="F1010" s="2">
        <v>-1.3225040896779301E-2</v>
      </c>
      <c r="G1010" s="2">
        <v>-3.5662112401344703E-2</v>
      </c>
    </row>
    <row r="1011" spans="1:7" x14ac:dyDescent="0.55000000000000004">
      <c r="A1011" s="3">
        <v>33</v>
      </c>
      <c r="B1011" s="3">
        <v>16</v>
      </c>
      <c r="C1011" s="2">
        <v>0.11618469888938</v>
      </c>
      <c r="D1011" s="2">
        <v>0.119199110958606</v>
      </c>
      <c r="E1011" s="2">
        <v>0.123976677026309</v>
      </c>
      <c r="F1011" s="2">
        <v>0.11907801075032599</v>
      </c>
      <c r="G1011" s="2">
        <v>9.00933246828729E-2</v>
      </c>
    </row>
    <row r="1012" spans="1:7" x14ac:dyDescent="0.55000000000000004">
      <c r="A1012" s="3">
        <v>33</v>
      </c>
      <c r="B1012" s="3">
        <v>17</v>
      </c>
      <c r="C1012" s="2">
        <v>5.02285328712921E-2</v>
      </c>
      <c r="D1012" s="2">
        <v>7.6147896546586893E-2</v>
      </c>
      <c r="E1012" s="2">
        <v>9.2547731236452505E-2</v>
      </c>
      <c r="F1012" s="2">
        <v>3.14789406229199E-2</v>
      </c>
      <c r="G1012" s="2">
        <v>6.1672479087809401E-2</v>
      </c>
    </row>
    <row r="1013" spans="1:7" x14ac:dyDescent="0.55000000000000004">
      <c r="A1013" s="3">
        <v>33</v>
      </c>
      <c r="B1013" s="3">
        <v>18</v>
      </c>
      <c r="C1013" s="2">
        <v>6.25979156280701E-2</v>
      </c>
      <c r="D1013" s="2">
        <v>6.3103586494727901E-2</v>
      </c>
      <c r="E1013" s="2">
        <v>2.2280304259455999E-2</v>
      </c>
      <c r="F1013" s="2">
        <v>-2.01101513570606E-2</v>
      </c>
      <c r="G1013" s="2">
        <v>5.2989715793834602E-2</v>
      </c>
    </row>
    <row r="1014" spans="1:7" x14ac:dyDescent="0.55000000000000004">
      <c r="A1014" s="3">
        <v>33</v>
      </c>
      <c r="B1014" s="3">
        <v>19</v>
      </c>
      <c r="C1014" s="2">
        <v>8.8565959803115199E-2</v>
      </c>
      <c r="D1014" s="2">
        <v>7.1326256248467404E-2</v>
      </c>
      <c r="E1014" s="2">
        <v>4.7311035159688403E-2</v>
      </c>
      <c r="F1014" s="2">
        <v>4.7536923489013401E-2</v>
      </c>
      <c r="G1014" s="2">
        <v>5.04828288569222E-2</v>
      </c>
    </row>
    <row r="1015" spans="1:7" x14ac:dyDescent="0.55000000000000004">
      <c r="A1015" s="3">
        <v>33</v>
      </c>
      <c r="B1015" s="3">
        <v>20</v>
      </c>
      <c r="C1015" s="2">
        <v>8.1725048948203996E-2</v>
      </c>
      <c r="D1015" s="2">
        <v>2.9958841543746201E-2</v>
      </c>
      <c r="E1015" s="2">
        <v>3.3476912297521901E-2</v>
      </c>
      <c r="F1015" s="2">
        <v>4.57326642667387E-2</v>
      </c>
      <c r="G1015" s="2">
        <v>5.1705434933678102E-2</v>
      </c>
    </row>
    <row r="1016" spans="1:7" x14ac:dyDescent="0.55000000000000004">
      <c r="A1016" s="3">
        <v>33</v>
      </c>
      <c r="B1016" s="3">
        <v>21</v>
      </c>
      <c r="C1016" s="2">
        <v>2.56544860629324E-2</v>
      </c>
      <c r="D1016" s="2">
        <v>5.1111276916177097E-2</v>
      </c>
      <c r="E1016" s="2">
        <v>4.17961359016117E-2</v>
      </c>
      <c r="F1016" s="2">
        <v>9.7167226907073107E-2</v>
      </c>
      <c r="G1016" s="2">
        <v>5.5153737967904501E-2</v>
      </c>
    </row>
    <row r="1017" spans="1:7" x14ac:dyDescent="0.55000000000000004">
      <c r="A1017" s="3">
        <v>33</v>
      </c>
      <c r="B1017" s="3">
        <v>22</v>
      </c>
      <c r="C1017" s="2">
        <v>8.31384794215482E-2</v>
      </c>
      <c r="D1017" s="2">
        <v>0.112459034133174</v>
      </c>
      <c r="E1017" s="2">
        <v>4.4756913081527003E-2</v>
      </c>
      <c r="F1017" s="2">
        <v>4.8167512389683802E-2</v>
      </c>
      <c r="G1017" s="2">
        <v>4.2342396272095899E-2</v>
      </c>
    </row>
    <row r="1018" spans="1:7" x14ac:dyDescent="0.55000000000000004">
      <c r="A1018" s="3">
        <v>33</v>
      </c>
      <c r="B1018" s="3">
        <v>23</v>
      </c>
      <c r="C1018" s="2">
        <v>-5.5833243391748598E-3</v>
      </c>
      <c r="D1018" s="2">
        <v>0.21572819661127099</v>
      </c>
      <c r="E1018" s="2">
        <v>0.191446064278572</v>
      </c>
      <c r="F1018" s="2">
        <v>7.0327031939120002E-2</v>
      </c>
      <c r="G1018" s="2">
        <v>1.39548709222037E-2</v>
      </c>
    </row>
    <row r="1019" spans="1:7" x14ac:dyDescent="0.55000000000000004">
      <c r="A1019" s="3">
        <v>33</v>
      </c>
      <c r="B1019" s="3">
        <v>24</v>
      </c>
      <c r="C1019" s="2">
        <v>-5.1581434277995497E-2</v>
      </c>
      <c r="D1019" s="2">
        <v>0.11360860049397301</v>
      </c>
      <c r="E1019" s="2">
        <v>8.0012525729858605E-2</v>
      </c>
      <c r="F1019" s="2">
        <v>6.3079583150261506E-2</v>
      </c>
      <c r="G1019" s="2">
        <v>4.6327775587553202E-2</v>
      </c>
    </row>
    <row r="1020" spans="1:7" x14ac:dyDescent="0.55000000000000004">
      <c r="A1020" s="3">
        <v>33</v>
      </c>
      <c r="B1020" s="3">
        <v>25</v>
      </c>
      <c r="C1020" s="2">
        <v>4.9169461526076798E-2</v>
      </c>
      <c r="D1020" s="2">
        <v>6.3339211464288406E-2</v>
      </c>
      <c r="E1020" s="2">
        <v>8.3093132379843199E-2</v>
      </c>
      <c r="F1020" s="2">
        <v>7.7543036667740997E-2</v>
      </c>
      <c r="G1020" s="2">
        <v>8.5298779286750406E-2</v>
      </c>
    </row>
    <row r="1021" spans="1:7" x14ac:dyDescent="0.55000000000000004">
      <c r="A1021" s="3">
        <v>33</v>
      </c>
      <c r="B1021" s="3">
        <v>26</v>
      </c>
      <c r="C1021" s="2">
        <v>-7.2899735136535998E-2</v>
      </c>
      <c r="D1021" s="2">
        <v>7.1957488737842204E-2</v>
      </c>
      <c r="E1021" s="2">
        <v>0.140568237244491</v>
      </c>
      <c r="F1021" s="2">
        <v>3.0021344972360899E-2</v>
      </c>
      <c r="G1021" s="2">
        <v>3.8927953848352299E-2</v>
      </c>
    </row>
    <row r="1022" spans="1:7" x14ac:dyDescent="0.55000000000000004">
      <c r="A1022" s="3">
        <v>33</v>
      </c>
      <c r="B1022" s="3">
        <v>27</v>
      </c>
      <c r="C1022" s="2">
        <v>-0.11246098920591099</v>
      </c>
      <c r="D1022" s="2">
        <v>5.9903902882623497E-2</v>
      </c>
      <c r="E1022" s="2">
        <v>0.117038462793675</v>
      </c>
      <c r="F1022" s="2">
        <v>0.11726433883314701</v>
      </c>
      <c r="G1022" s="2">
        <v>8.8446848402980699E-2</v>
      </c>
    </row>
    <row r="1023" spans="1:7" x14ac:dyDescent="0.55000000000000004">
      <c r="A1023" s="3">
        <v>33</v>
      </c>
      <c r="B1023" s="3">
        <v>28</v>
      </c>
      <c r="C1023" s="2">
        <v>4.18795859884174E-2</v>
      </c>
      <c r="D1023" s="2">
        <v>4.9214701981954302E-2</v>
      </c>
      <c r="E1023" s="2">
        <v>5.4721569447552902E-2</v>
      </c>
      <c r="F1023" s="2">
        <v>5.7573474043194801E-2</v>
      </c>
      <c r="G1023" s="2">
        <v>5.80539933992405E-2</v>
      </c>
    </row>
    <row r="1024" spans="1:7" x14ac:dyDescent="0.55000000000000004">
      <c r="A1024" s="3">
        <v>33</v>
      </c>
      <c r="B1024" s="3">
        <v>29</v>
      </c>
      <c r="C1024" s="2">
        <v>6.2492086830424502E-2</v>
      </c>
      <c r="D1024" s="2">
        <v>7.5332194593311294E-2</v>
      </c>
      <c r="E1024" s="2">
        <v>-5.2554798052061703E-5</v>
      </c>
      <c r="F1024" s="2">
        <v>-4.0722809151236299E-4</v>
      </c>
      <c r="G1024" s="2">
        <v>-4.9335809621295296E-3</v>
      </c>
    </row>
    <row r="1025" spans="1:7" x14ac:dyDescent="0.55000000000000004">
      <c r="A1025" s="3">
        <v>33</v>
      </c>
      <c r="B1025" s="3">
        <v>30</v>
      </c>
      <c r="C1025" s="2">
        <v>5.4867025779415497E-2</v>
      </c>
      <c r="D1025" s="2">
        <v>4.20130193886449E-2</v>
      </c>
      <c r="E1025" s="2">
        <v>5.0512342533392297E-2</v>
      </c>
      <c r="F1025" s="2">
        <v>3.5457261279575103E-2</v>
      </c>
      <c r="G1025" s="2">
        <v>4.18171058068387E-2</v>
      </c>
    </row>
    <row r="1026" spans="1:7" x14ac:dyDescent="0.55000000000000004">
      <c r="A1026" s="3">
        <v>33</v>
      </c>
      <c r="B1026" s="3">
        <v>31</v>
      </c>
      <c r="C1026" s="2">
        <v>7.8490337143719405E-2</v>
      </c>
      <c r="D1026" s="2">
        <v>5.6354595711542901E-2</v>
      </c>
      <c r="E1026" s="2">
        <v>5.0131788503585697E-2</v>
      </c>
      <c r="F1026" s="2">
        <v>2.9814920062474399E-2</v>
      </c>
      <c r="G1026" s="2">
        <v>4.6146304550218301E-2</v>
      </c>
    </row>
    <row r="1027" spans="1:7" x14ac:dyDescent="0.55000000000000004">
      <c r="A1027" s="3">
        <v>34</v>
      </c>
      <c r="B1027" s="3">
        <v>1</v>
      </c>
      <c r="C1027" s="2">
        <v>0.11816559801193099</v>
      </c>
      <c r="D1027" s="2">
        <v>8.8976809242699503E-2</v>
      </c>
      <c r="E1027" s="2">
        <v>0.13384584292174501</v>
      </c>
      <c r="F1027" s="2">
        <v>0.135723026467053</v>
      </c>
      <c r="G1027" s="2">
        <v>0.13315123170958101</v>
      </c>
    </row>
    <row r="1028" spans="1:7" x14ac:dyDescent="0.55000000000000004">
      <c r="A1028" s="3">
        <v>34</v>
      </c>
      <c r="B1028" s="3">
        <v>2</v>
      </c>
      <c r="C1028" s="2">
        <v>0.25810781602667499</v>
      </c>
      <c r="D1028" s="2">
        <v>0.47089726872439303</v>
      </c>
      <c r="E1028" s="2">
        <v>0.65779386678792495</v>
      </c>
      <c r="F1028" s="2">
        <v>0.39228001142319002</v>
      </c>
      <c r="G1028" s="2">
        <v>0.15359699850845701</v>
      </c>
    </row>
    <row r="1029" spans="1:7" x14ac:dyDescent="0.55000000000000004">
      <c r="A1029" s="3">
        <v>34</v>
      </c>
      <c r="B1029" s="3">
        <v>3</v>
      </c>
      <c r="C1029" s="2">
        <v>0.117432663534595</v>
      </c>
      <c r="D1029" s="2">
        <v>0.13542648384199499</v>
      </c>
      <c r="E1029" s="2">
        <v>0.146552744953199</v>
      </c>
      <c r="F1029" s="2">
        <v>8.2039643246108601E-2</v>
      </c>
      <c r="G1029" s="2">
        <v>0.119133021925819</v>
      </c>
    </row>
    <row r="1030" spans="1:7" x14ac:dyDescent="0.55000000000000004">
      <c r="A1030" s="3">
        <v>34</v>
      </c>
      <c r="B1030" s="3">
        <v>4</v>
      </c>
      <c r="C1030" s="2">
        <v>0.15064006139429001</v>
      </c>
      <c r="D1030" s="2">
        <v>0.24557364931057801</v>
      </c>
      <c r="E1030" s="2">
        <v>0.28693249742510402</v>
      </c>
      <c r="F1030" s="2">
        <v>0.109835213757533</v>
      </c>
      <c r="G1030" s="2">
        <v>0.13145413126289701</v>
      </c>
    </row>
    <row r="1031" spans="1:7" x14ac:dyDescent="0.55000000000000004">
      <c r="A1031" s="3">
        <v>34</v>
      </c>
      <c r="B1031" s="3">
        <v>5</v>
      </c>
      <c r="C1031" s="2">
        <v>-2.05814840601523E-2</v>
      </c>
      <c r="D1031" s="2">
        <v>0.14235076884415401</v>
      </c>
      <c r="E1031" s="2">
        <v>0.16143701359398699</v>
      </c>
      <c r="F1031" s="2">
        <v>-3.3180660146719498E-2</v>
      </c>
      <c r="G1031" s="2">
        <v>-2.5250694584656602E-2</v>
      </c>
    </row>
    <row r="1032" spans="1:7" x14ac:dyDescent="0.55000000000000004">
      <c r="A1032" s="3">
        <v>34</v>
      </c>
      <c r="B1032" s="3">
        <v>6</v>
      </c>
      <c r="C1032" s="2">
        <v>3.1790187121320798E-2</v>
      </c>
      <c r="D1032" s="2">
        <v>6.9203835760695803E-2</v>
      </c>
      <c r="E1032" s="2">
        <v>0.109647532153472</v>
      </c>
      <c r="F1032" s="2">
        <v>7.1855398249775996E-3</v>
      </c>
      <c r="G1032" s="2">
        <v>2.3154747007613601E-2</v>
      </c>
    </row>
    <row r="1033" spans="1:7" x14ac:dyDescent="0.55000000000000004">
      <c r="A1033" s="3">
        <v>34</v>
      </c>
      <c r="B1033" s="3">
        <v>7</v>
      </c>
      <c r="C1033" s="2">
        <v>5.7377916186026799E-2</v>
      </c>
      <c r="D1033" s="2">
        <v>8.7781896984709007E-2</v>
      </c>
      <c r="E1033" s="2">
        <v>0.111279168662151</v>
      </c>
      <c r="F1033" s="2">
        <v>1.2189407392998799E-2</v>
      </c>
      <c r="G1033" s="2">
        <v>2.71643572264266E-2</v>
      </c>
    </row>
    <row r="1034" spans="1:7" x14ac:dyDescent="0.55000000000000004">
      <c r="A1034" s="3">
        <v>34</v>
      </c>
      <c r="B1034" s="3">
        <v>8</v>
      </c>
      <c r="C1034" s="2">
        <v>3.7320466043903502E-2</v>
      </c>
      <c r="D1034" s="2">
        <v>5.4873322381310902E-2</v>
      </c>
      <c r="E1034" s="2">
        <v>0.10123301642443</v>
      </c>
      <c r="F1034" s="2">
        <v>-1.5946759120750699E-2</v>
      </c>
      <c r="G1034" s="2">
        <v>-1.28354412797247E-2</v>
      </c>
    </row>
    <row r="1035" spans="1:7" x14ac:dyDescent="0.55000000000000004">
      <c r="A1035" s="3">
        <v>34</v>
      </c>
      <c r="B1035" s="3">
        <v>9</v>
      </c>
      <c r="C1035" s="2">
        <v>6.22283709837528E-2</v>
      </c>
      <c r="D1035" s="2">
        <v>7.3354079531684394E-2</v>
      </c>
      <c r="E1035" s="2">
        <v>0.103651114712484</v>
      </c>
      <c r="F1035" s="2">
        <v>9.0250092162328394E-3</v>
      </c>
      <c r="G1035" s="2">
        <v>3.0541083661869799E-2</v>
      </c>
    </row>
    <row r="1036" spans="1:7" x14ac:dyDescent="0.55000000000000004">
      <c r="A1036" s="3">
        <v>34</v>
      </c>
      <c r="B1036" s="3">
        <v>10</v>
      </c>
      <c r="C1036" s="2">
        <v>5.3422562658012297E-2</v>
      </c>
      <c r="D1036" s="2">
        <v>0.103101991001672</v>
      </c>
      <c r="E1036" s="2">
        <v>0.14300295805565499</v>
      </c>
      <c r="F1036" s="2">
        <v>5.9690949447729E-2</v>
      </c>
      <c r="G1036" s="2">
        <v>7.1667658333688905E-2</v>
      </c>
    </row>
    <row r="1037" spans="1:7" x14ac:dyDescent="0.55000000000000004">
      <c r="A1037" s="3">
        <v>34</v>
      </c>
      <c r="B1037" s="3">
        <v>11</v>
      </c>
      <c r="C1037" s="2">
        <v>4.6852574766338598E-2</v>
      </c>
      <c r="D1037" s="2">
        <v>9.8196782327777093E-2</v>
      </c>
      <c r="E1037" s="2">
        <v>0.107820375844002</v>
      </c>
      <c r="F1037" s="2">
        <v>6.1416990799026397E-3</v>
      </c>
      <c r="G1037" s="2">
        <v>2.6164483650353201E-2</v>
      </c>
    </row>
    <row r="1038" spans="1:7" x14ac:dyDescent="0.55000000000000004">
      <c r="A1038" s="3">
        <v>34</v>
      </c>
      <c r="B1038" s="3">
        <v>12</v>
      </c>
      <c r="C1038" s="2">
        <v>-1.5048297024055499E-2</v>
      </c>
      <c r="D1038" s="2">
        <v>8.4027686720340902E-2</v>
      </c>
      <c r="E1038" s="2">
        <v>0.12930372559175399</v>
      </c>
      <c r="F1038" s="2">
        <v>-4.4902034223946799E-2</v>
      </c>
      <c r="G1038" s="2">
        <v>-2.4096068452001799E-2</v>
      </c>
    </row>
    <row r="1039" spans="1:7" x14ac:dyDescent="0.55000000000000004">
      <c r="A1039" s="3">
        <v>34</v>
      </c>
      <c r="B1039" s="3">
        <v>13</v>
      </c>
      <c r="C1039" s="2">
        <v>-0.194974526237884</v>
      </c>
      <c r="D1039" s="2">
        <v>-0.101879081906061</v>
      </c>
      <c r="E1039" s="2">
        <v>3.6701380758561199E-3</v>
      </c>
      <c r="F1039" s="2">
        <v>-0.46142033957873901</v>
      </c>
      <c r="G1039" s="2">
        <v>-0.48747703927865799</v>
      </c>
    </row>
    <row r="1040" spans="1:7" x14ac:dyDescent="0.55000000000000004">
      <c r="A1040" s="3">
        <v>34</v>
      </c>
      <c r="B1040" s="3">
        <v>14</v>
      </c>
      <c r="C1040" s="2">
        <v>2.2017605518419098E-2</v>
      </c>
      <c r="D1040" s="2">
        <v>9.1247828583681495E-2</v>
      </c>
      <c r="E1040" s="2">
        <v>0.14789081351597499</v>
      </c>
      <c r="F1040" s="2">
        <v>2.7974344345642801E-2</v>
      </c>
      <c r="G1040" s="2">
        <v>3.85037948456066E-2</v>
      </c>
    </row>
    <row r="1041" spans="1:7" x14ac:dyDescent="0.55000000000000004">
      <c r="A1041" s="3">
        <v>34</v>
      </c>
      <c r="B1041" s="3">
        <v>15</v>
      </c>
      <c r="C1041" s="2">
        <v>-1.7769227777667901E-2</v>
      </c>
      <c r="D1041" s="2">
        <v>0.112794456996358</v>
      </c>
      <c r="E1041" s="2">
        <v>0.14978976635165001</v>
      </c>
      <c r="F1041" s="2">
        <v>-4.53990010609404E-2</v>
      </c>
      <c r="G1041" s="2">
        <v>-3.72087062763811E-2</v>
      </c>
    </row>
    <row r="1042" spans="1:7" x14ac:dyDescent="0.55000000000000004">
      <c r="A1042" s="3">
        <v>34</v>
      </c>
      <c r="B1042" s="3">
        <v>16</v>
      </c>
      <c r="C1042" s="2">
        <v>0.137556022819944</v>
      </c>
      <c r="D1042" s="2">
        <v>0.144151071768751</v>
      </c>
      <c r="E1042" s="2">
        <v>0.166944626307856</v>
      </c>
      <c r="F1042" s="2">
        <v>0.104803447384218</v>
      </c>
      <c r="G1042" s="2">
        <v>0.119065209081311</v>
      </c>
    </row>
    <row r="1043" spans="1:7" x14ac:dyDescent="0.55000000000000004">
      <c r="A1043" s="3">
        <v>34</v>
      </c>
      <c r="B1043" s="3">
        <v>17</v>
      </c>
      <c r="C1043" s="2">
        <v>7.3222902509518503E-2</v>
      </c>
      <c r="D1043" s="2">
        <v>0.119101829294541</v>
      </c>
      <c r="E1043" s="2">
        <v>0.13615841377794899</v>
      </c>
      <c r="F1043" s="2">
        <v>0.125134333823755</v>
      </c>
      <c r="G1043" s="2">
        <v>9.3052938946649205E-2</v>
      </c>
    </row>
    <row r="1044" spans="1:7" x14ac:dyDescent="0.55000000000000004">
      <c r="A1044" s="3">
        <v>34</v>
      </c>
      <c r="B1044" s="3">
        <v>18</v>
      </c>
      <c r="C1044" s="2">
        <v>9.9058884863192503E-2</v>
      </c>
      <c r="D1044" s="2">
        <v>9.4496126091243096E-2</v>
      </c>
      <c r="E1044" s="2">
        <v>0.115072527707151</v>
      </c>
      <c r="F1044" s="2">
        <v>9.9960062250104495E-2</v>
      </c>
      <c r="G1044" s="2">
        <v>8.2842427989501893E-2</v>
      </c>
    </row>
    <row r="1045" spans="1:7" x14ac:dyDescent="0.55000000000000004">
      <c r="A1045" s="3">
        <v>34</v>
      </c>
      <c r="B1045" s="3">
        <v>19</v>
      </c>
      <c r="C1045" s="2">
        <v>0.129923098863785</v>
      </c>
      <c r="D1045" s="2">
        <v>0.14792704779402699</v>
      </c>
      <c r="E1045" s="2">
        <v>0.14537671360983001</v>
      </c>
      <c r="F1045" s="2">
        <v>0.13717297640940401</v>
      </c>
      <c r="G1045" s="2">
        <v>0.14118559988750701</v>
      </c>
    </row>
    <row r="1046" spans="1:7" x14ac:dyDescent="0.55000000000000004">
      <c r="A1046" s="3">
        <v>34</v>
      </c>
      <c r="B1046" s="3">
        <v>20</v>
      </c>
      <c r="C1046" s="2">
        <v>0.10951498841842899</v>
      </c>
      <c r="D1046" s="2">
        <v>0.110369485908792</v>
      </c>
      <c r="E1046" s="2">
        <v>0.113451054154437</v>
      </c>
      <c r="F1046" s="2">
        <v>9.9567947058912407E-2</v>
      </c>
      <c r="G1046" s="2">
        <v>0.127743029339176</v>
      </c>
    </row>
    <row r="1047" spans="1:7" x14ac:dyDescent="0.55000000000000004">
      <c r="A1047" s="3">
        <v>34</v>
      </c>
      <c r="B1047" s="3">
        <v>21</v>
      </c>
      <c r="C1047" s="2">
        <v>4.2497094223888102E-2</v>
      </c>
      <c r="D1047" s="2">
        <v>4.3350697200534499E-2</v>
      </c>
      <c r="E1047" s="2">
        <v>8.9175806480969205E-2</v>
      </c>
      <c r="F1047" s="2">
        <v>6.2134973611684997E-2</v>
      </c>
      <c r="G1047" s="2">
        <v>6.4425405522626197E-2</v>
      </c>
    </row>
    <row r="1048" spans="1:7" x14ac:dyDescent="0.55000000000000004">
      <c r="A1048" s="3">
        <v>34</v>
      </c>
      <c r="B1048" s="3">
        <v>22</v>
      </c>
      <c r="C1048" s="2">
        <v>6.3061450097964905E-2</v>
      </c>
      <c r="D1048" s="2">
        <v>5.3761008212036103E-2</v>
      </c>
      <c r="E1048" s="2">
        <v>7.5706997733696699E-2</v>
      </c>
      <c r="F1048" s="2">
        <v>5.6344758885922497E-2</v>
      </c>
      <c r="G1048" s="2">
        <v>4.7112082084440801E-2</v>
      </c>
    </row>
    <row r="1049" spans="1:7" x14ac:dyDescent="0.55000000000000004">
      <c r="A1049" s="3">
        <v>34</v>
      </c>
      <c r="B1049" s="3">
        <v>23</v>
      </c>
      <c r="C1049" s="2">
        <v>0.15624446266146599</v>
      </c>
      <c r="D1049" s="2">
        <v>0.242129515618037</v>
      </c>
      <c r="E1049" s="2">
        <v>0.16855962991465301</v>
      </c>
      <c r="F1049" s="2">
        <v>0.13011973465579199</v>
      </c>
      <c r="G1049" s="2">
        <v>9.9546435805493202E-2</v>
      </c>
    </row>
    <row r="1050" spans="1:7" x14ac:dyDescent="0.55000000000000004">
      <c r="A1050" s="3">
        <v>34</v>
      </c>
      <c r="B1050" s="3">
        <v>24</v>
      </c>
      <c r="C1050" s="2">
        <v>5.8392914542552903E-2</v>
      </c>
      <c r="D1050" s="2">
        <v>0.11755250916329001</v>
      </c>
      <c r="E1050" s="2">
        <v>7.6409597956864306E-2</v>
      </c>
      <c r="F1050" s="2">
        <v>8.4206101417792598E-2</v>
      </c>
      <c r="G1050" s="2">
        <v>6.65998116123621E-2</v>
      </c>
    </row>
    <row r="1051" spans="1:7" x14ac:dyDescent="0.55000000000000004">
      <c r="A1051" s="3">
        <v>34</v>
      </c>
      <c r="B1051" s="3">
        <v>25</v>
      </c>
      <c r="C1051" s="2">
        <v>8.0038113476354103E-2</v>
      </c>
      <c r="D1051" s="2">
        <v>2.7423054308741E-2</v>
      </c>
      <c r="E1051" s="2">
        <v>5.3676112337210702E-2</v>
      </c>
      <c r="F1051" s="2">
        <v>0.119529338113658</v>
      </c>
      <c r="G1051" s="2">
        <v>8.0784903169049099E-2</v>
      </c>
    </row>
    <row r="1052" spans="1:7" x14ac:dyDescent="0.55000000000000004">
      <c r="A1052" s="3">
        <v>34</v>
      </c>
      <c r="B1052" s="3">
        <v>26</v>
      </c>
      <c r="C1052" s="2">
        <v>1.8939856463291299E-2</v>
      </c>
      <c r="D1052" s="2">
        <v>0.15799193998748701</v>
      </c>
      <c r="E1052" s="2">
        <v>0.12878721957404499</v>
      </c>
      <c r="F1052" s="2">
        <v>0.11987488958819199</v>
      </c>
      <c r="G1052" s="2">
        <v>0.12829417753667299</v>
      </c>
    </row>
    <row r="1053" spans="1:7" x14ac:dyDescent="0.55000000000000004">
      <c r="A1053" s="3">
        <v>34</v>
      </c>
      <c r="B1053" s="3">
        <v>27</v>
      </c>
      <c r="C1053" s="2">
        <v>0.121585762231309</v>
      </c>
      <c r="D1053" s="2">
        <v>0.13984593233948001</v>
      </c>
      <c r="E1053" s="2">
        <v>8.8865291974749003E-2</v>
      </c>
      <c r="F1053" s="2">
        <v>0.14337967172743399</v>
      </c>
      <c r="G1053" s="2">
        <v>6.9795737027820895E-2</v>
      </c>
    </row>
    <row r="1054" spans="1:7" x14ac:dyDescent="0.55000000000000004">
      <c r="A1054" s="3">
        <v>34</v>
      </c>
      <c r="B1054" s="3">
        <v>28</v>
      </c>
      <c r="C1054" s="2">
        <v>2.1965646086319499E-2</v>
      </c>
      <c r="D1054" s="2">
        <v>2.7354848780169898E-2</v>
      </c>
      <c r="E1054" s="2">
        <v>2.2070245953286799E-2</v>
      </c>
      <c r="F1054" s="2">
        <v>2.4230921941874199E-2</v>
      </c>
      <c r="G1054" s="2">
        <v>2.3841702355735201E-2</v>
      </c>
    </row>
    <row r="1055" spans="1:7" x14ac:dyDescent="0.55000000000000004">
      <c r="A1055" s="3">
        <v>34</v>
      </c>
      <c r="B1055" s="3">
        <v>29</v>
      </c>
      <c r="C1055" s="2">
        <v>1.6323819485546998E-2</v>
      </c>
      <c r="D1055" s="2">
        <v>2.5230148810424301E-2</v>
      </c>
      <c r="E1055" s="2">
        <v>-5.0437412018795001E-3</v>
      </c>
      <c r="F1055" s="2">
        <v>2.13680812563137E-2</v>
      </c>
      <c r="G1055" s="2">
        <v>-4.4474731767617497E-3</v>
      </c>
    </row>
    <row r="1056" spans="1:7" x14ac:dyDescent="0.55000000000000004">
      <c r="A1056" s="3">
        <v>34</v>
      </c>
      <c r="B1056" s="3">
        <v>30</v>
      </c>
      <c r="C1056" s="2">
        <v>4.025487025709E-2</v>
      </c>
      <c r="D1056" s="2">
        <v>4.4140924318786301E-2</v>
      </c>
      <c r="E1056" s="2">
        <v>4.7297282307256203E-2</v>
      </c>
      <c r="F1056" s="2">
        <v>5.13519485312912E-2</v>
      </c>
      <c r="G1056" s="2">
        <v>5.9611554622671398E-2</v>
      </c>
    </row>
    <row r="1057" spans="1:7" x14ac:dyDescent="0.55000000000000004">
      <c r="A1057" s="3">
        <v>34</v>
      </c>
      <c r="B1057" s="3">
        <v>31</v>
      </c>
      <c r="C1057" s="2">
        <v>8.5431749170006302E-2</v>
      </c>
      <c r="D1057" s="2">
        <v>8.4200241956002606E-2</v>
      </c>
      <c r="E1057" s="2">
        <v>7.4496033160517797E-2</v>
      </c>
      <c r="F1057" s="2">
        <v>8.2198984842840703E-2</v>
      </c>
      <c r="G1057" s="2">
        <v>7.17235557200228E-2</v>
      </c>
    </row>
    <row r="1058" spans="1:7" x14ac:dyDescent="0.55000000000000004">
      <c r="A1058" s="3">
        <v>35</v>
      </c>
      <c r="B1058" s="3">
        <v>1</v>
      </c>
      <c r="C1058" s="2">
        <v>-6.2648114765736604E-2</v>
      </c>
      <c r="D1058" s="2">
        <v>-1.50560626267817E-2</v>
      </c>
      <c r="E1058" s="2">
        <v>1.91103770128426E-2</v>
      </c>
      <c r="F1058" s="2">
        <v>3.3907260040823402E-2</v>
      </c>
      <c r="G1058" s="2">
        <v>3.31117905724903E-2</v>
      </c>
    </row>
    <row r="1059" spans="1:7" x14ac:dyDescent="0.55000000000000004">
      <c r="A1059" s="3">
        <v>35</v>
      </c>
      <c r="B1059" s="3">
        <v>2</v>
      </c>
      <c r="C1059" s="2">
        <v>-0.46153847339291099</v>
      </c>
      <c r="D1059" s="2">
        <v>-0.37410183007403103</v>
      </c>
      <c r="E1059" s="2">
        <v>-0.27089950775564497</v>
      </c>
      <c r="F1059" s="2">
        <v>-0.137624088243885</v>
      </c>
      <c r="G1059" s="2">
        <v>-0.157412589487819</v>
      </c>
    </row>
    <row r="1060" spans="1:7" x14ac:dyDescent="0.55000000000000004">
      <c r="A1060" s="3">
        <v>35</v>
      </c>
      <c r="B1060" s="3">
        <v>3</v>
      </c>
      <c r="C1060" s="2">
        <v>8.37117665546082E-2</v>
      </c>
      <c r="D1060" s="2">
        <v>6.9125909808853206E-2</v>
      </c>
      <c r="E1060" s="2">
        <v>7.8703360905214501E-2</v>
      </c>
      <c r="F1060" s="2">
        <v>8.2389545614276902E-2</v>
      </c>
      <c r="G1060" s="2">
        <v>7.6348940683864802E-2</v>
      </c>
    </row>
    <row r="1061" spans="1:7" x14ac:dyDescent="0.55000000000000004">
      <c r="A1061" s="3">
        <v>35</v>
      </c>
      <c r="B1061" s="3">
        <v>4</v>
      </c>
      <c r="C1061" s="2">
        <v>0.24181311925561599</v>
      </c>
      <c r="D1061" s="2">
        <v>0.24018505999937101</v>
      </c>
      <c r="E1061" s="2">
        <v>0.238277792621653</v>
      </c>
      <c r="F1061" s="2">
        <v>0.191549502809329</v>
      </c>
      <c r="G1061" s="2">
        <v>0.16808669187750999</v>
      </c>
    </row>
    <row r="1062" spans="1:7" x14ac:dyDescent="0.55000000000000004">
      <c r="A1062" s="3">
        <v>35</v>
      </c>
      <c r="B1062" s="3">
        <v>5</v>
      </c>
      <c r="C1062" s="2">
        <v>5.9837585324181701E-2</v>
      </c>
      <c r="D1062" s="2">
        <v>-6.5341796199661602E-3</v>
      </c>
      <c r="E1062" s="2">
        <v>0.13092266475787101</v>
      </c>
      <c r="F1062" s="2">
        <v>0.101574974652526</v>
      </c>
      <c r="G1062" s="2">
        <v>9.3145508358129001E-2</v>
      </c>
    </row>
    <row r="1063" spans="1:7" x14ac:dyDescent="0.55000000000000004">
      <c r="A1063" s="3">
        <v>35</v>
      </c>
      <c r="B1063" s="3">
        <v>6</v>
      </c>
      <c r="C1063" s="2">
        <v>5.1921578993630903E-2</v>
      </c>
      <c r="D1063" s="2">
        <v>1.3263727222025699E-2</v>
      </c>
      <c r="E1063" s="2">
        <v>5.6602872141362497E-2</v>
      </c>
      <c r="F1063" s="2">
        <v>5.3350751301291001E-3</v>
      </c>
      <c r="G1063" s="2">
        <v>4.3317291475701803E-3</v>
      </c>
    </row>
    <row r="1064" spans="1:7" x14ac:dyDescent="0.55000000000000004">
      <c r="A1064" s="3">
        <v>35</v>
      </c>
      <c r="B1064" s="3">
        <v>7</v>
      </c>
      <c r="C1064" s="2">
        <v>9.3105096206860305E-2</v>
      </c>
      <c r="D1064" s="2">
        <v>8.6005820159523905E-2</v>
      </c>
      <c r="E1064" s="2">
        <v>0.106824831980877</v>
      </c>
      <c r="F1064" s="2">
        <v>3.5950030194138997E-2</v>
      </c>
      <c r="G1064" s="2">
        <v>3.3415921054235201E-2</v>
      </c>
    </row>
    <row r="1065" spans="1:7" x14ac:dyDescent="0.55000000000000004">
      <c r="A1065" s="3">
        <v>35</v>
      </c>
      <c r="B1065" s="3">
        <v>8</v>
      </c>
      <c r="C1065" s="2">
        <v>-1.6236368334157199E-2</v>
      </c>
      <c r="D1065" s="2">
        <v>7.7635949761757396E-3</v>
      </c>
      <c r="E1065" s="2">
        <v>6.0047138473710099E-2</v>
      </c>
      <c r="F1065" s="2">
        <v>-1.4831257677262601E-2</v>
      </c>
      <c r="G1065" s="2">
        <v>-1.91755475349876E-2</v>
      </c>
    </row>
    <row r="1066" spans="1:7" x14ac:dyDescent="0.55000000000000004">
      <c r="A1066" s="3">
        <v>35</v>
      </c>
      <c r="B1066" s="3">
        <v>9</v>
      </c>
      <c r="C1066" s="2">
        <v>8.1625320532115297E-2</v>
      </c>
      <c r="D1066" s="2">
        <v>5.1635580668620097E-2</v>
      </c>
      <c r="E1066" s="2">
        <v>8.6973336450236804E-2</v>
      </c>
      <c r="F1066" s="2">
        <v>6.9054919724416006E-2</v>
      </c>
      <c r="G1066" s="2">
        <v>6.6398110434822494E-2</v>
      </c>
    </row>
    <row r="1067" spans="1:7" x14ac:dyDescent="0.55000000000000004">
      <c r="A1067" s="3">
        <v>35</v>
      </c>
      <c r="B1067" s="3">
        <v>10</v>
      </c>
      <c r="C1067" s="2">
        <v>7.43986470359209E-3</v>
      </c>
      <c r="D1067" s="2">
        <v>5.2739483266649699E-2</v>
      </c>
      <c r="E1067" s="2">
        <v>8.1276714562341507E-2</v>
      </c>
      <c r="F1067" s="2">
        <v>2.6966938598909598E-2</v>
      </c>
      <c r="G1067" s="2">
        <v>1.92971777220876E-2</v>
      </c>
    </row>
    <row r="1068" spans="1:7" x14ac:dyDescent="0.55000000000000004">
      <c r="A1068" s="3">
        <v>35</v>
      </c>
      <c r="B1068" s="3">
        <v>11</v>
      </c>
      <c r="C1068" s="2">
        <v>7.6987160991017198E-2</v>
      </c>
      <c r="D1068" s="2">
        <v>2.8246927960841699E-2</v>
      </c>
      <c r="E1068" s="2">
        <v>6.3311913738478998E-2</v>
      </c>
      <c r="F1068" s="2">
        <v>0.131882927332031</v>
      </c>
      <c r="G1068" s="2">
        <v>0.13261619748641801</v>
      </c>
    </row>
    <row r="1069" spans="1:7" x14ac:dyDescent="0.55000000000000004">
      <c r="A1069" s="3">
        <v>35</v>
      </c>
      <c r="B1069" s="3">
        <v>12</v>
      </c>
      <c r="C1069" s="2">
        <v>4.1298557742296599E-2</v>
      </c>
      <c r="D1069" s="2">
        <v>4.41900860163894E-2</v>
      </c>
      <c r="E1069" s="2">
        <v>8.7934409106708106E-2</v>
      </c>
      <c r="F1069" s="2">
        <v>1.5777281525265401E-2</v>
      </c>
      <c r="G1069" s="2">
        <v>8.1839200163609203E-3</v>
      </c>
    </row>
    <row r="1070" spans="1:7" x14ac:dyDescent="0.55000000000000004">
      <c r="A1070" s="3">
        <v>35</v>
      </c>
      <c r="B1070" s="3">
        <v>13</v>
      </c>
      <c r="C1070" s="2"/>
      <c r="D1070" s="2">
        <v>1.1088786193019999</v>
      </c>
      <c r="E1070" s="2">
        <v>0.66683694314083897</v>
      </c>
      <c r="F1070" s="2">
        <v>1.02350291474759</v>
      </c>
      <c r="G1070" s="2">
        <v>1.1345131583828501</v>
      </c>
    </row>
    <row r="1071" spans="1:7" x14ac:dyDescent="0.55000000000000004">
      <c r="A1071" s="3">
        <v>35</v>
      </c>
      <c r="B1071" s="3">
        <v>14</v>
      </c>
      <c r="C1071" s="2">
        <v>-7.2713159983013906E-2</v>
      </c>
      <c r="D1071" s="2">
        <v>2.78203436778157E-3</v>
      </c>
      <c r="E1071" s="2">
        <v>4.4793512570449702E-2</v>
      </c>
      <c r="F1071" s="2">
        <v>-2.90006056233463E-2</v>
      </c>
      <c r="G1071" s="2">
        <v>-3.0536910320312999E-2</v>
      </c>
    </row>
    <row r="1072" spans="1:7" x14ac:dyDescent="0.55000000000000004">
      <c r="A1072" s="3">
        <v>35</v>
      </c>
      <c r="B1072" s="3">
        <v>15</v>
      </c>
      <c r="C1072" s="2">
        <v>0.134686767410678</v>
      </c>
      <c r="D1072" s="2">
        <v>0.15035907253880201</v>
      </c>
      <c r="E1072" s="2">
        <v>0.11686919045553899</v>
      </c>
      <c r="F1072" s="2">
        <v>-1.51382911575962E-2</v>
      </c>
      <c r="G1072" s="2">
        <v>3.34492248220059E-3</v>
      </c>
    </row>
    <row r="1073" spans="1:7" x14ac:dyDescent="0.55000000000000004">
      <c r="A1073" s="3">
        <v>35</v>
      </c>
      <c r="B1073" s="3">
        <v>16</v>
      </c>
      <c r="C1073" s="2">
        <v>8.6222380868216597E-2</v>
      </c>
      <c r="D1073" s="2">
        <v>9.6437114928978898E-2</v>
      </c>
      <c r="E1073" s="2">
        <v>0.11450649610956699</v>
      </c>
      <c r="F1073" s="2">
        <v>0.105110049016804</v>
      </c>
      <c r="G1073" s="2">
        <v>0.10790437966956</v>
      </c>
    </row>
    <row r="1074" spans="1:7" x14ac:dyDescent="0.55000000000000004">
      <c r="A1074" s="3">
        <v>35</v>
      </c>
      <c r="B1074" s="3">
        <v>17</v>
      </c>
      <c r="C1074" s="2">
        <v>4.2659038086558201E-2</v>
      </c>
      <c r="D1074" s="2">
        <v>6.2222002812596301E-2</v>
      </c>
      <c r="E1074" s="2">
        <v>3.9681408050342801E-2</v>
      </c>
      <c r="F1074" s="2">
        <v>9.7793191682507302E-2</v>
      </c>
      <c r="G1074" s="2">
        <v>9.14859193652309E-2</v>
      </c>
    </row>
    <row r="1075" spans="1:7" x14ac:dyDescent="0.55000000000000004">
      <c r="A1075" s="3">
        <v>35</v>
      </c>
      <c r="B1075" s="3">
        <v>18</v>
      </c>
      <c r="C1075" s="2">
        <v>1.34107510620634E-2</v>
      </c>
      <c r="D1075" s="2">
        <v>1.8699584939820699E-2</v>
      </c>
      <c r="E1075" s="2">
        <v>5.4516738316581E-2</v>
      </c>
      <c r="F1075" s="2">
        <v>5.1243415445314702E-2</v>
      </c>
      <c r="G1075" s="2">
        <v>1.84206665203781E-2</v>
      </c>
    </row>
    <row r="1076" spans="1:7" x14ac:dyDescent="0.55000000000000004">
      <c r="A1076" s="3">
        <v>35</v>
      </c>
      <c r="B1076" s="3">
        <v>19</v>
      </c>
      <c r="C1076" s="2">
        <v>3.9590592918459802E-2</v>
      </c>
      <c r="D1076" s="2">
        <v>4.0477911244538402E-2</v>
      </c>
      <c r="E1076" s="2">
        <v>5.42096000657167E-2</v>
      </c>
      <c r="F1076" s="2">
        <v>4.9544201176516103E-2</v>
      </c>
      <c r="G1076" s="2">
        <v>5.9898544993453297E-2</v>
      </c>
    </row>
    <row r="1077" spans="1:7" x14ac:dyDescent="0.55000000000000004">
      <c r="A1077" s="3">
        <v>35</v>
      </c>
      <c r="B1077" s="3">
        <v>20</v>
      </c>
      <c r="C1077" s="2">
        <v>3.1810956465648202E-2</v>
      </c>
      <c r="D1077" s="2">
        <v>3.5047117496166097E-2</v>
      </c>
      <c r="E1077" s="2">
        <v>4.4332666799834101E-2</v>
      </c>
      <c r="F1077" s="2">
        <v>3.3701566125597798E-2</v>
      </c>
      <c r="G1077" s="2">
        <v>5.4978332430963499E-2</v>
      </c>
    </row>
    <row r="1078" spans="1:7" x14ac:dyDescent="0.55000000000000004">
      <c r="A1078" s="3">
        <v>35</v>
      </c>
      <c r="B1078" s="3">
        <v>21</v>
      </c>
      <c r="C1078" s="2">
        <v>5.4697658900727003E-2</v>
      </c>
      <c r="D1078" s="2">
        <v>8.8369733493122701E-2</v>
      </c>
      <c r="E1078" s="2">
        <v>6.38975488329383E-2</v>
      </c>
      <c r="F1078" s="2">
        <v>9.3354850863788794E-2</v>
      </c>
      <c r="G1078" s="2">
        <v>7.44206714332553E-2</v>
      </c>
    </row>
    <row r="1079" spans="1:7" x14ac:dyDescent="0.55000000000000004">
      <c r="A1079" s="3">
        <v>35</v>
      </c>
      <c r="B1079" s="3">
        <v>22</v>
      </c>
      <c r="C1079" s="2">
        <v>2.1176199790837499E-2</v>
      </c>
      <c r="D1079" s="2">
        <v>2.1512747178459E-2</v>
      </c>
      <c r="E1079" s="2">
        <v>5.32454373776617E-2</v>
      </c>
      <c r="F1079" s="2">
        <v>5.2443280372729002E-2</v>
      </c>
      <c r="G1079" s="2">
        <v>5.0096723378242197E-2</v>
      </c>
    </row>
    <row r="1080" spans="1:7" x14ac:dyDescent="0.55000000000000004">
      <c r="A1080" s="3">
        <v>35</v>
      </c>
      <c r="B1080" s="3">
        <v>23</v>
      </c>
      <c r="C1080" s="2">
        <v>8.6582299499573703E-2</v>
      </c>
      <c r="D1080" s="2">
        <v>0.146835821274891</v>
      </c>
      <c r="E1080" s="2">
        <v>0.21873109351021999</v>
      </c>
      <c r="F1080" s="2">
        <v>0.15343275208995699</v>
      </c>
      <c r="G1080" s="2">
        <v>0.15425216523990001</v>
      </c>
    </row>
    <row r="1081" spans="1:7" x14ac:dyDescent="0.55000000000000004">
      <c r="A1081" s="3">
        <v>35</v>
      </c>
      <c r="B1081" s="3">
        <v>24</v>
      </c>
      <c r="C1081" s="2">
        <v>-1.01187041137673E-2</v>
      </c>
      <c r="D1081" s="2">
        <v>2.1291603798958701E-2</v>
      </c>
      <c r="E1081" s="2">
        <v>5.4862182328247099E-2</v>
      </c>
      <c r="F1081" s="2">
        <v>4.0884843202969902E-2</v>
      </c>
      <c r="G1081" s="2">
        <v>5.1476812690909E-2</v>
      </c>
    </row>
    <row r="1082" spans="1:7" x14ac:dyDescent="0.55000000000000004">
      <c r="A1082" s="3">
        <v>35</v>
      </c>
      <c r="B1082" s="3">
        <v>25</v>
      </c>
      <c r="C1082" s="2">
        <v>0.12205775865813601</v>
      </c>
      <c r="D1082" s="2">
        <v>0.114895329260433</v>
      </c>
      <c r="E1082" s="2">
        <v>1.5091485212170901E-2</v>
      </c>
      <c r="F1082" s="2">
        <v>3.8177587381896798E-2</v>
      </c>
      <c r="G1082" s="2">
        <v>7.87161943445637E-2</v>
      </c>
    </row>
    <row r="1083" spans="1:7" x14ac:dyDescent="0.55000000000000004">
      <c r="A1083" s="3">
        <v>35</v>
      </c>
      <c r="B1083" s="3">
        <v>26</v>
      </c>
      <c r="C1083" s="2">
        <v>5.0363858532861801E-2</v>
      </c>
      <c r="D1083" s="2">
        <v>0.141680016615197</v>
      </c>
      <c r="E1083" s="2">
        <v>7.7950301345116296E-2</v>
      </c>
      <c r="F1083" s="2">
        <v>9.5727439897560898E-2</v>
      </c>
      <c r="G1083" s="2">
        <v>6.2538504374948595E-2</v>
      </c>
    </row>
    <row r="1084" spans="1:7" x14ac:dyDescent="0.55000000000000004">
      <c r="A1084" s="3">
        <v>35</v>
      </c>
      <c r="B1084" s="3">
        <v>27</v>
      </c>
      <c r="C1084" s="2">
        <v>-3.77252173172936E-2</v>
      </c>
      <c r="D1084" s="2">
        <v>4.7092420828343001E-4</v>
      </c>
      <c r="E1084" s="2">
        <v>2.15914400542302E-2</v>
      </c>
      <c r="F1084" s="2">
        <v>3.4889115432070201E-3</v>
      </c>
      <c r="G1084" s="2">
        <v>5.7989422942596597E-2</v>
      </c>
    </row>
    <row r="1085" spans="1:7" x14ac:dyDescent="0.55000000000000004">
      <c r="A1085" s="3">
        <v>35</v>
      </c>
      <c r="B1085" s="3">
        <v>28</v>
      </c>
      <c r="C1085" s="2">
        <v>3.12102771115619E-2</v>
      </c>
      <c r="D1085" s="2">
        <v>2.5389447944447901E-2</v>
      </c>
      <c r="E1085" s="2">
        <v>3.23092359325882E-2</v>
      </c>
      <c r="F1085" s="2">
        <v>3.9978326341867203E-2</v>
      </c>
      <c r="G1085" s="2">
        <v>3.9462120235863901E-2</v>
      </c>
    </row>
    <row r="1086" spans="1:7" x14ac:dyDescent="0.55000000000000004">
      <c r="A1086" s="3">
        <v>35</v>
      </c>
      <c r="B1086" s="3">
        <v>29</v>
      </c>
      <c r="C1086" s="2">
        <v>1.8903722001104101E-2</v>
      </c>
      <c r="D1086" s="2">
        <v>3.7074652460253502E-2</v>
      </c>
      <c r="E1086" s="2">
        <v>1.5720833796547599E-2</v>
      </c>
      <c r="F1086" s="2">
        <v>2.77959001331087E-2</v>
      </c>
      <c r="G1086" s="2">
        <v>5.1984782006398299E-2</v>
      </c>
    </row>
    <row r="1087" spans="1:7" x14ac:dyDescent="0.55000000000000004">
      <c r="A1087" s="3">
        <v>35</v>
      </c>
      <c r="B1087" s="3">
        <v>30</v>
      </c>
      <c r="C1087" s="2">
        <v>3.2726350184496697E-2</v>
      </c>
      <c r="D1087" s="2">
        <v>1.65337218379384E-2</v>
      </c>
      <c r="E1087" s="2">
        <v>3.5245945369962201E-2</v>
      </c>
      <c r="F1087" s="2">
        <v>2.67834281055504E-2</v>
      </c>
      <c r="G1087" s="2">
        <v>1.7652767671783701E-2</v>
      </c>
    </row>
    <row r="1088" spans="1:7" x14ac:dyDescent="0.55000000000000004">
      <c r="A1088" s="3">
        <v>35</v>
      </c>
      <c r="B1088" s="3">
        <v>31</v>
      </c>
      <c r="C1088" s="2">
        <v>4.2106117127102702E-2</v>
      </c>
      <c r="D1088" s="2">
        <v>1.7553766883606901E-2</v>
      </c>
      <c r="E1088" s="2">
        <v>4.2268408001516003E-2</v>
      </c>
      <c r="F1088" s="2">
        <v>2.4253842625325199E-2</v>
      </c>
      <c r="G1088" s="2">
        <v>4.9550387547297903E-2</v>
      </c>
    </row>
    <row r="1089" spans="1:7" x14ac:dyDescent="0.55000000000000004">
      <c r="A1089" s="3">
        <v>36</v>
      </c>
      <c r="B1089" s="3">
        <v>1</v>
      </c>
      <c r="C1089" s="2">
        <v>1.47851190492778E-2</v>
      </c>
      <c r="D1089" s="2">
        <v>9.83022839044723E-3</v>
      </c>
      <c r="E1089" s="2">
        <v>-5.8313049344451097E-3</v>
      </c>
      <c r="F1089" s="2">
        <v>-1.1398738747087E-2</v>
      </c>
      <c r="G1089" s="2">
        <v>-1.14687363652912E-2</v>
      </c>
    </row>
    <row r="1090" spans="1:7" x14ac:dyDescent="0.55000000000000004">
      <c r="A1090" s="3">
        <v>36</v>
      </c>
      <c r="B1090" s="3">
        <v>2</v>
      </c>
      <c r="C1090" s="2">
        <v>0.97664777056949703</v>
      </c>
      <c r="D1090" s="2">
        <v>0.59642801858572103</v>
      </c>
      <c r="E1090" s="2">
        <v>0.80670396436765801</v>
      </c>
      <c r="F1090" s="2">
        <v>0.54566461527416499</v>
      </c>
      <c r="G1090" s="2">
        <v>0.95586337608411298</v>
      </c>
    </row>
    <row r="1091" spans="1:7" x14ac:dyDescent="0.55000000000000004">
      <c r="A1091" s="3">
        <v>36</v>
      </c>
      <c r="B1091" s="3">
        <v>3</v>
      </c>
      <c r="C1091" s="2">
        <v>0.129418913559813</v>
      </c>
      <c r="D1091" s="2">
        <v>0.15683958522185701</v>
      </c>
      <c r="E1091" s="2">
        <v>0.147906270216696</v>
      </c>
      <c r="F1091" s="2">
        <v>0.13374800658962399</v>
      </c>
      <c r="G1091" s="2">
        <v>0.109892246984907</v>
      </c>
    </row>
    <row r="1092" spans="1:7" x14ac:dyDescent="0.55000000000000004">
      <c r="A1092" s="3">
        <v>36</v>
      </c>
      <c r="B1092" s="3">
        <v>4</v>
      </c>
      <c r="C1092" s="2">
        <v>0.129209216414401</v>
      </c>
      <c r="D1092" s="2">
        <v>0.200817914626676</v>
      </c>
      <c r="E1092" s="2">
        <v>0.18777089320792401</v>
      </c>
      <c r="F1092" s="2">
        <v>0.28171015120577098</v>
      </c>
      <c r="G1092" s="2">
        <v>0.27403234715152403</v>
      </c>
    </row>
    <row r="1093" spans="1:7" x14ac:dyDescent="0.55000000000000004">
      <c r="A1093" s="3">
        <v>36</v>
      </c>
      <c r="B1093" s="3">
        <v>5</v>
      </c>
      <c r="C1093" s="2">
        <v>0.11421489520209201</v>
      </c>
      <c r="D1093" s="2">
        <v>0.22535319737415899</v>
      </c>
      <c r="E1093" s="2">
        <v>0.21478689237225199</v>
      </c>
      <c r="F1093" s="2">
        <v>0.14148951975676699</v>
      </c>
      <c r="G1093" s="2">
        <v>0.12984371703820199</v>
      </c>
    </row>
    <row r="1094" spans="1:7" x14ac:dyDescent="0.55000000000000004">
      <c r="A1094" s="3">
        <v>36</v>
      </c>
      <c r="B1094" s="3">
        <v>6</v>
      </c>
      <c r="C1094" s="2">
        <v>0.110213048584499</v>
      </c>
      <c r="D1094" s="2">
        <v>0.103922072290211</v>
      </c>
      <c r="E1094" s="2">
        <v>9.8624803081213894E-2</v>
      </c>
      <c r="F1094" s="2">
        <v>1.48080822228035E-2</v>
      </c>
      <c r="G1094" s="2">
        <v>2.1868984902408701E-3</v>
      </c>
    </row>
    <row r="1095" spans="1:7" x14ac:dyDescent="0.55000000000000004">
      <c r="A1095" s="3">
        <v>36</v>
      </c>
      <c r="B1095" s="3">
        <v>7</v>
      </c>
      <c r="C1095" s="2">
        <v>0.31610776532914497</v>
      </c>
      <c r="D1095" s="2">
        <v>0.26780867794628099</v>
      </c>
      <c r="E1095" s="2">
        <v>0.225607280681561</v>
      </c>
      <c r="F1095" s="2">
        <v>0.43126162171316701</v>
      </c>
      <c r="G1095" s="2">
        <v>0.428535905931203</v>
      </c>
    </row>
    <row r="1096" spans="1:7" x14ac:dyDescent="0.55000000000000004">
      <c r="A1096" s="3">
        <v>36</v>
      </c>
      <c r="B1096" s="3">
        <v>8</v>
      </c>
      <c r="C1096" s="2">
        <v>0.55495054574039604</v>
      </c>
      <c r="D1096" s="2">
        <v>0.538210714013586</v>
      </c>
      <c r="E1096" s="2">
        <v>0.39612674357070199</v>
      </c>
      <c r="F1096" s="2">
        <v>0.544356911770848</v>
      </c>
      <c r="G1096" s="2">
        <v>0.54549133614565004</v>
      </c>
    </row>
    <row r="1097" spans="1:7" x14ac:dyDescent="0.55000000000000004">
      <c r="A1097" s="3">
        <v>36</v>
      </c>
      <c r="B1097" s="3">
        <v>9</v>
      </c>
      <c r="C1097" s="2">
        <v>0.13961497998831601</v>
      </c>
      <c r="D1097" s="2">
        <v>0.125549534792396</v>
      </c>
      <c r="E1097" s="2">
        <v>0.128726428034038</v>
      </c>
      <c r="F1097" s="2">
        <v>0.220195379632078</v>
      </c>
      <c r="G1097" s="2">
        <v>0.20858159381166</v>
      </c>
    </row>
    <row r="1098" spans="1:7" x14ac:dyDescent="0.55000000000000004">
      <c r="A1098" s="3">
        <v>36</v>
      </c>
      <c r="B1098" s="3">
        <v>10</v>
      </c>
      <c r="C1098" s="2">
        <v>0.10584222130085499</v>
      </c>
      <c r="D1098" s="2">
        <v>9.5527129630872204E-2</v>
      </c>
      <c r="E1098" s="2">
        <v>0.129115609339574</v>
      </c>
      <c r="F1098" s="2">
        <v>0.114449388467476</v>
      </c>
      <c r="G1098" s="2">
        <v>9.7962254720417793E-2</v>
      </c>
    </row>
    <row r="1099" spans="1:7" x14ac:dyDescent="0.55000000000000004">
      <c r="A1099" s="3">
        <v>36</v>
      </c>
      <c r="B1099" s="3">
        <v>11</v>
      </c>
      <c r="C1099" s="2">
        <v>-4.8505637501070602E-3</v>
      </c>
      <c r="D1099" s="2">
        <v>5.4487335308711797E-2</v>
      </c>
      <c r="E1099" s="2">
        <v>7.4050571723315403E-2</v>
      </c>
      <c r="F1099" s="2">
        <v>9.9222721320168707E-3</v>
      </c>
      <c r="G1099" s="2">
        <v>6.2565658750578504E-3</v>
      </c>
    </row>
    <row r="1100" spans="1:7" x14ac:dyDescent="0.55000000000000004">
      <c r="A1100" s="3">
        <v>36</v>
      </c>
      <c r="B1100" s="3">
        <v>12</v>
      </c>
      <c r="C1100" s="2">
        <v>6.7138807520891103E-2</v>
      </c>
      <c r="D1100" s="2">
        <v>0.14597681505471399</v>
      </c>
      <c r="E1100" s="2">
        <v>0.13398577692986399</v>
      </c>
      <c r="F1100" s="2">
        <v>0.11616152775408101</v>
      </c>
      <c r="G1100" s="2">
        <v>9.3734036787210401E-2</v>
      </c>
    </row>
    <row r="1101" spans="1:7" x14ac:dyDescent="0.55000000000000004">
      <c r="A1101" s="3">
        <v>36</v>
      </c>
      <c r="B1101" s="3">
        <v>13</v>
      </c>
      <c r="C1101" s="2">
        <v>1.4891461762203899</v>
      </c>
      <c r="D1101" s="2">
        <v>3.3466735316904601</v>
      </c>
      <c r="E1101" s="2">
        <v>1.4273282041344399</v>
      </c>
      <c r="F1101" s="2">
        <v>1.0396017335095999</v>
      </c>
      <c r="G1101" s="2">
        <v>1.01461243987952</v>
      </c>
    </row>
    <row r="1102" spans="1:7" x14ac:dyDescent="0.55000000000000004">
      <c r="A1102" s="3">
        <v>36</v>
      </c>
      <c r="B1102" s="3">
        <v>14</v>
      </c>
      <c r="C1102" s="2">
        <v>0.394194184012091</v>
      </c>
      <c r="D1102" s="2">
        <v>0.110613941503115</v>
      </c>
      <c r="E1102" s="2">
        <v>0.24583570207173899</v>
      </c>
      <c r="F1102" s="2">
        <v>0.48973126829573299</v>
      </c>
      <c r="G1102" s="2">
        <v>0.47476363999412202</v>
      </c>
    </row>
    <row r="1103" spans="1:7" x14ac:dyDescent="0.55000000000000004">
      <c r="A1103" s="3">
        <v>36</v>
      </c>
      <c r="B1103" s="3">
        <v>15</v>
      </c>
      <c r="C1103" s="2">
        <v>0.16263348537873801</v>
      </c>
      <c r="D1103" s="2">
        <v>0.173024649375495</v>
      </c>
      <c r="E1103" s="2">
        <v>0.218842146155319</v>
      </c>
      <c r="F1103" s="2">
        <v>0.26144637661104297</v>
      </c>
      <c r="G1103" s="2">
        <v>0.25244907124253302</v>
      </c>
    </row>
    <row r="1104" spans="1:7" x14ac:dyDescent="0.55000000000000004">
      <c r="A1104" s="3">
        <v>36</v>
      </c>
      <c r="B1104" s="3">
        <v>16</v>
      </c>
      <c r="C1104" s="2">
        <v>0.10872720349831801</v>
      </c>
      <c r="D1104" s="2">
        <v>0.120503218554421</v>
      </c>
      <c r="E1104" s="2">
        <v>0.110326047410333</v>
      </c>
      <c r="F1104" s="2">
        <v>9.8005273026515696E-2</v>
      </c>
      <c r="G1104" s="2">
        <v>8.2479501498998603E-2</v>
      </c>
    </row>
    <row r="1105" spans="1:7" x14ac:dyDescent="0.55000000000000004">
      <c r="A1105" s="3">
        <v>36</v>
      </c>
      <c r="B1105" s="3">
        <v>17</v>
      </c>
      <c r="C1105" s="2">
        <v>0.16697383300311799</v>
      </c>
      <c r="D1105" s="2">
        <v>0.15972154947358699</v>
      </c>
      <c r="E1105" s="2">
        <v>0.12298037398804899</v>
      </c>
      <c r="F1105" s="2">
        <v>0.290058350675239</v>
      </c>
      <c r="G1105" s="2">
        <v>0.17689854003887401</v>
      </c>
    </row>
    <row r="1106" spans="1:7" x14ac:dyDescent="0.55000000000000004">
      <c r="A1106" s="3">
        <v>36</v>
      </c>
      <c r="B1106" s="3">
        <v>18</v>
      </c>
      <c r="C1106" s="2">
        <v>6.83692347214956E-2</v>
      </c>
      <c r="D1106" s="2">
        <v>7.3408892761032393E-2</v>
      </c>
      <c r="E1106" s="2">
        <v>4.1389125417976097E-2</v>
      </c>
      <c r="F1106" s="2">
        <v>2.1872142133634101E-2</v>
      </c>
      <c r="G1106" s="2">
        <v>6.6214338818702395E-2</v>
      </c>
    </row>
    <row r="1107" spans="1:7" x14ac:dyDescent="0.55000000000000004">
      <c r="A1107" s="3">
        <v>36</v>
      </c>
      <c r="B1107" s="3">
        <v>19</v>
      </c>
      <c r="C1107" s="2">
        <v>7.3584320206557002E-2</v>
      </c>
      <c r="D1107" s="2">
        <v>7.8436048950749099E-2</v>
      </c>
      <c r="E1107" s="2">
        <v>5.5798151267079502E-2</v>
      </c>
      <c r="F1107" s="2">
        <v>6.6192181485393894E-2</v>
      </c>
      <c r="G1107" s="2">
        <v>5.69150895729746E-2</v>
      </c>
    </row>
    <row r="1108" spans="1:7" x14ac:dyDescent="0.55000000000000004">
      <c r="A1108" s="3">
        <v>36</v>
      </c>
      <c r="B1108" s="3">
        <v>20</v>
      </c>
      <c r="C1108" s="2">
        <v>-2.0447760165194198E-3</v>
      </c>
      <c r="D1108" s="2">
        <v>5.65944785603276E-2</v>
      </c>
      <c r="E1108" s="2">
        <v>-9.8821073480903597E-3</v>
      </c>
      <c r="F1108" s="2">
        <v>1.6871799604585298E-2</v>
      </c>
      <c r="G1108" s="2">
        <v>1.9336570237546999E-3</v>
      </c>
    </row>
    <row r="1109" spans="1:7" x14ac:dyDescent="0.55000000000000004">
      <c r="A1109" s="3">
        <v>36</v>
      </c>
      <c r="B1109" s="3">
        <v>21</v>
      </c>
      <c r="C1109" s="2">
        <v>7.9485045110698496E-2</v>
      </c>
      <c r="D1109" s="2">
        <v>5.7774397254151302E-2</v>
      </c>
      <c r="E1109" s="2">
        <v>7.0136458617710895E-2</v>
      </c>
      <c r="F1109" s="2">
        <v>8.1665576240063306E-2</v>
      </c>
      <c r="G1109" s="2">
        <v>3.5630667261098897E-2</v>
      </c>
    </row>
    <row r="1110" spans="1:7" x14ac:dyDescent="0.55000000000000004">
      <c r="A1110" s="3">
        <v>36</v>
      </c>
      <c r="B1110" s="3">
        <v>22</v>
      </c>
      <c r="C1110" s="2">
        <v>2.0589089245377501E-2</v>
      </c>
      <c r="D1110" s="2">
        <v>8.1917101780903997E-3</v>
      </c>
      <c r="E1110" s="2">
        <v>-2.6763198899461001E-2</v>
      </c>
      <c r="F1110" s="2">
        <v>6.2950584514439106E-2</v>
      </c>
      <c r="G1110" s="2">
        <v>4.8615745957437201E-2</v>
      </c>
    </row>
    <row r="1111" spans="1:7" x14ac:dyDescent="0.55000000000000004">
      <c r="A1111" s="3">
        <v>36</v>
      </c>
      <c r="B1111" s="3">
        <v>23</v>
      </c>
      <c r="C1111" s="2">
        <v>0.247195317744377</v>
      </c>
      <c r="D1111" s="2">
        <v>0.50691649350415202</v>
      </c>
      <c r="E1111" s="2">
        <v>0.29936914263236503</v>
      </c>
      <c r="F1111" s="2">
        <v>0.37617844545997697</v>
      </c>
      <c r="G1111" s="2">
        <v>0.349282758021704</v>
      </c>
    </row>
    <row r="1112" spans="1:7" x14ac:dyDescent="0.55000000000000004">
      <c r="A1112" s="3">
        <v>36</v>
      </c>
      <c r="B1112" s="3">
        <v>24</v>
      </c>
      <c r="C1112" s="2">
        <v>0.29211966629006902</v>
      </c>
      <c r="D1112" s="2">
        <v>0.29680094556523101</v>
      </c>
      <c r="E1112" s="2">
        <v>0.174671389285567</v>
      </c>
      <c r="F1112" s="2">
        <v>0.26270877429624201</v>
      </c>
      <c r="G1112" s="2">
        <v>0.23226686477106301</v>
      </c>
    </row>
    <row r="1113" spans="1:7" x14ac:dyDescent="0.55000000000000004">
      <c r="A1113" s="3">
        <v>36</v>
      </c>
      <c r="B1113" s="3">
        <v>25</v>
      </c>
      <c r="C1113" s="2">
        <v>2.2752529569538501E-3</v>
      </c>
      <c r="D1113" s="2">
        <v>1.8920942297604399E-2</v>
      </c>
      <c r="E1113" s="2">
        <v>5.8954762865543103E-2</v>
      </c>
      <c r="F1113" s="2">
        <v>0.103155383900288</v>
      </c>
      <c r="G1113" s="2">
        <v>6.9980457869615903E-2</v>
      </c>
    </row>
    <row r="1114" spans="1:7" x14ac:dyDescent="0.55000000000000004">
      <c r="A1114" s="3">
        <v>36</v>
      </c>
      <c r="B1114" s="3">
        <v>26</v>
      </c>
      <c r="C1114" s="2">
        <v>0.26329677459009898</v>
      </c>
      <c r="D1114" s="2">
        <v>9.9532580567790893E-2</v>
      </c>
      <c r="E1114" s="2">
        <v>5.3616263103495099E-2</v>
      </c>
      <c r="F1114" s="2">
        <v>1.8006410004953999E-2</v>
      </c>
      <c r="G1114" s="2">
        <v>4.4646825295258999E-2</v>
      </c>
    </row>
    <row r="1115" spans="1:7" x14ac:dyDescent="0.55000000000000004">
      <c r="A1115" s="3">
        <v>36</v>
      </c>
      <c r="B1115" s="3">
        <v>27</v>
      </c>
      <c r="C1115" s="2">
        <v>0.12254596231641</v>
      </c>
      <c r="D1115" s="2">
        <v>8.3934492974166802E-2</v>
      </c>
      <c r="E1115" s="2">
        <v>4.1171401315633502E-2</v>
      </c>
      <c r="F1115" s="2">
        <v>0.109550339593126</v>
      </c>
      <c r="G1115" s="2">
        <v>4.5323756562445097E-2</v>
      </c>
    </row>
    <row r="1116" spans="1:7" x14ac:dyDescent="0.55000000000000004">
      <c r="A1116" s="3">
        <v>36</v>
      </c>
      <c r="B1116" s="3">
        <v>28</v>
      </c>
      <c r="C1116" s="2">
        <v>5.7060166156886902E-2</v>
      </c>
      <c r="D1116" s="2">
        <v>5.59457538028744E-2</v>
      </c>
      <c r="E1116" s="2">
        <v>4.3601405728277601E-2</v>
      </c>
      <c r="F1116" s="2">
        <v>4.4851191490210697E-2</v>
      </c>
      <c r="G1116" s="2">
        <v>4.4843152853995399E-2</v>
      </c>
    </row>
    <row r="1117" spans="1:7" x14ac:dyDescent="0.55000000000000004">
      <c r="A1117" s="3">
        <v>36</v>
      </c>
      <c r="B1117" s="3">
        <v>29</v>
      </c>
      <c r="C1117" s="2">
        <v>-4.7607937131476603E-2</v>
      </c>
      <c r="D1117" s="2">
        <v>0.15103780371188499</v>
      </c>
      <c r="E1117" s="2">
        <v>0.140294401501108</v>
      </c>
      <c r="F1117" s="2">
        <v>0.13126675005003399</v>
      </c>
      <c r="G1117" s="2">
        <v>6.9922550380688495E-2</v>
      </c>
    </row>
    <row r="1118" spans="1:7" x14ac:dyDescent="0.55000000000000004">
      <c r="A1118" s="3">
        <v>36</v>
      </c>
      <c r="B1118" s="3">
        <v>30</v>
      </c>
      <c r="C1118" s="2">
        <v>5.3433603029553897E-2</v>
      </c>
      <c r="D1118" s="2">
        <v>6.23563622557693E-2</v>
      </c>
      <c r="E1118" s="2">
        <v>2.96753246991295E-2</v>
      </c>
      <c r="F1118" s="2">
        <v>4.3468805885800703E-2</v>
      </c>
      <c r="G1118" s="2">
        <v>2.35275657358456E-2</v>
      </c>
    </row>
    <row r="1119" spans="1:7" x14ac:dyDescent="0.55000000000000004">
      <c r="A1119" s="3">
        <v>36</v>
      </c>
      <c r="B1119" s="3">
        <v>31</v>
      </c>
      <c r="C1119" s="2">
        <v>6.7394533507524806E-2</v>
      </c>
      <c r="D1119" s="2">
        <v>6.8761846528384907E-2</v>
      </c>
      <c r="E1119" s="2">
        <v>5.1950885048084497E-2</v>
      </c>
      <c r="F1119" s="2">
        <v>6.6262039596373001E-2</v>
      </c>
      <c r="G1119" s="2">
        <v>5.49556836004442E-2</v>
      </c>
    </row>
    <row r="1120" spans="1:7" x14ac:dyDescent="0.55000000000000004">
      <c r="A1120" s="3">
        <v>37</v>
      </c>
      <c r="B1120" s="3">
        <v>1</v>
      </c>
      <c r="C1120" s="2">
        <v>8.9145698617564495E-2</v>
      </c>
      <c r="D1120" s="2">
        <v>3.8309407865574997E-2</v>
      </c>
      <c r="E1120" s="2">
        <v>7.2410109986553506E-2</v>
      </c>
      <c r="F1120" s="2">
        <v>9.5014465295681999E-2</v>
      </c>
      <c r="G1120" s="2">
        <v>9.7628554682268998E-2</v>
      </c>
    </row>
    <row r="1121" spans="1:7" x14ac:dyDescent="0.55000000000000004">
      <c r="A1121" s="3">
        <v>37</v>
      </c>
      <c r="B1121" s="3">
        <v>2</v>
      </c>
      <c r="C1121" s="2">
        <v>0.41728832886573197</v>
      </c>
      <c r="D1121" s="2">
        <v>8.1573884720902295E-2</v>
      </c>
      <c r="E1121" s="2">
        <v>0.19265614636171</v>
      </c>
      <c r="F1121" s="2">
        <v>0.189049646993249</v>
      </c>
      <c r="G1121" s="2">
        <v>0.48259298850329602</v>
      </c>
    </row>
    <row r="1122" spans="1:7" x14ac:dyDescent="0.55000000000000004">
      <c r="A1122" s="3">
        <v>37</v>
      </c>
      <c r="B1122" s="3">
        <v>3</v>
      </c>
      <c r="C1122" s="2">
        <v>5.9863623739583101E-2</v>
      </c>
      <c r="D1122" s="2">
        <v>6.3557009149306495E-2</v>
      </c>
      <c r="E1122" s="2">
        <v>0.111509640078189</v>
      </c>
      <c r="F1122" s="2">
        <v>0.102028776766483</v>
      </c>
      <c r="G1122" s="2">
        <v>6.0091330368338199E-2</v>
      </c>
    </row>
    <row r="1123" spans="1:7" x14ac:dyDescent="0.55000000000000004">
      <c r="A1123" s="3">
        <v>37</v>
      </c>
      <c r="B1123" s="3">
        <v>4</v>
      </c>
      <c r="C1123" s="2">
        <v>8.3301896541033205E-2</v>
      </c>
      <c r="D1123" s="2">
        <v>0.113888157628626</v>
      </c>
      <c r="E1123" s="2">
        <v>0.167025846131968</v>
      </c>
      <c r="F1123" s="2">
        <v>1.7665294407974898E-2</v>
      </c>
      <c r="G1123" s="2">
        <v>1.2707242502422699E-2</v>
      </c>
    </row>
    <row r="1124" spans="1:7" x14ac:dyDescent="0.55000000000000004">
      <c r="A1124" s="3">
        <v>37</v>
      </c>
      <c r="B1124" s="3">
        <v>5</v>
      </c>
      <c r="C1124" s="2">
        <v>-8.8325898299319895E-3</v>
      </c>
      <c r="D1124" s="2">
        <v>5.1867131269520403E-2</v>
      </c>
      <c r="E1124" s="2">
        <v>0.15126518596527699</v>
      </c>
      <c r="F1124" s="2">
        <v>-2.3129973043030098E-2</v>
      </c>
      <c r="G1124" s="2">
        <v>-5.5701426977429899E-2</v>
      </c>
    </row>
    <row r="1125" spans="1:7" x14ac:dyDescent="0.55000000000000004">
      <c r="A1125" s="3">
        <v>37</v>
      </c>
      <c r="B1125" s="3">
        <v>6</v>
      </c>
      <c r="C1125" s="2">
        <v>-5.1026462097036401E-2</v>
      </c>
      <c r="D1125" s="2">
        <v>-6.3143219088069901E-3</v>
      </c>
      <c r="E1125" s="2">
        <v>6.4633862892624905E-2</v>
      </c>
      <c r="F1125" s="2">
        <v>-2.1899548501446799E-2</v>
      </c>
      <c r="G1125" s="2">
        <v>-3.9286771697215499E-2</v>
      </c>
    </row>
    <row r="1126" spans="1:7" x14ac:dyDescent="0.55000000000000004">
      <c r="A1126" s="3">
        <v>37</v>
      </c>
      <c r="B1126" s="3">
        <v>7</v>
      </c>
      <c r="C1126" s="2">
        <v>6.6752504045727301E-2</v>
      </c>
      <c r="D1126" s="2">
        <v>8.4252821771481703E-2</v>
      </c>
      <c r="E1126" s="2">
        <v>0.139974357348573</v>
      </c>
      <c r="F1126" s="2">
        <v>6.7783447000165406E-2</v>
      </c>
      <c r="G1126" s="2">
        <v>5.0385137525916598E-2</v>
      </c>
    </row>
    <row r="1127" spans="1:7" x14ac:dyDescent="0.55000000000000004">
      <c r="A1127" s="3">
        <v>37</v>
      </c>
      <c r="B1127" s="3">
        <v>8</v>
      </c>
      <c r="C1127" s="2">
        <v>5.0717088804741899E-2</v>
      </c>
      <c r="D1127" s="2">
        <v>2.0254473758698401E-2</v>
      </c>
      <c r="E1127" s="2">
        <v>7.4543208072366099E-2</v>
      </c>
      <c r="F1127" s="2">
        <v>8.4411887602458009E-3</v>
      </c>
      <c r="G1127" s="2">
        <v>-5.8683047822428698E-3</v>
      </c>
    </row>
    <row r="1128" spans="1:7" x14ac:dyDescent="0.55000000000000004">
      <c r="A1128" s="3">
        <v>37</v>
      </c>
      <c r="B1128" s="3">
        <v>9</v>
      </c>
      <c r="C1128" s="2">
        <v>5.6855314005292402E-2</v>
      </c>
      <c r="D1128" s="2">
        <v>5.7937805876949203E-2</v>
      </c>
      <c r="E1128" s="2">
        <v>8.9895094044018894E-2</v>
      </c>
      <c r="F1128" s="2">
        <v>6.3991985957690595E-2</v>
      </c>
      <c r="G1128" s="2">
        <v>5.0847873575733102E-2</v>
      </c>
    </row>
    <row r="1129" spans="1:7" x14ac:dyDescent="0.55000000000000004">
      <c r="A1129" s="3">
        <v>37</v>
      </c>
      <c r="B1129" s="3">
        <v>10</v>
      </c>
      <c r="C1129" s="2">
        <v>2.60498321513291E-2</v>
      </c>
      <c r="D1129" s="2">
        <v>3.6131211922615897E-2</v>
      </c>
      <c r="E1129" s="2">
        <v>8.1509716632155602E-2</v>
      </c>
      <c r="F1129" s="2">
        <v>2.6550959714700301E-2</v>
      </c>
      <c r="G1129" s="2">
        <v>3.5587753303396598E-3</v>
      </c>
    </row>
    <row r="1130" spans="1:7" x14ac:dyDescent="0.55000000000000004">
      <c r="A1130" s="3">
        <v>37</v>
      </c>
      <c r="B1130" s="3">
        <v>11</v>
      </c>
      <c r="C1130" s="2">
        <v>-7.8419880388044497E-2</v>
      </c>
      <c r="D1130" s="2">
        <v>1.1953139356835099E-2</v>
      </c>
      <c r="E1130" s="2">
        <v>7.5003114163473494E-2</v>
      </c>
      <c r="F1130" s="2">
        <v>-3.3186900535702199E-3</v>
      </c>
      <c r="G1130" s="2">
        <v>-1.42074618542181E-2</v>
      </c>
    </row>
    <row r="1131" spans="1:7" x14ac:dyDescent="0.55000000000000004">
      <c r="A1131" s="3">
        <v>37</v>
      </c>
      <c r="B1131" s="3">
        <v>12</v>
      </c>
      <c r="C1131" s="2">
        <v>-7.3695562926743797E-3</v>
      </c>
      <c r="D1131" s="2">
        <v>5.7481691670527503E-2</v>
      </c>
      <c r="E1131" s="2">
        <v>0.11304713509129299</v>
      </c>
      <c r="F1131" s="2">
        <v>-6.2366734908746403E-3</v>
      </c>
      <c r="G1131" s="2">
        <v>-2.7719618199856001E-2</v>
      </c>
    </row>
    <row r="1132" spans="1:7" x14ac:dyDescent="0.55000000000000004">
      <c r="A1132" s="3">
        <v>37</v>
      </c>
      <c r="B1132" s="3">
        <v>13</v>
      </c>
      <c r="C1132" s="2">
        <v>1.1130057879048101</v>
      </c>
      <c r="D1132" s="2">
        <v>1.6394837884298601</v>
      </c>
      <c r="E1132" s="2"/>
      <c r="F1132" s="2"/>
      <c r="G1132" s="2"/>
    </row>
    <row r="1133" spans="1:7" x14ac:dyDescent="0.55000000000000004">
      <c r="A1133" s="3">
        <v>37</v>
      </c>
      <c r="B1133" s="3">
        <v>14</v>
      </c>
      <c r="C1133" s="2">
        <v>-9.8723412512744899E-2</v>
      </c>
      <c r="D1133" s="2">
        <v>-5.0947976281834999E-2</v>
      </c>
      <c r="E1133" s="2">
        <v>6.4234121102735103E-2</v>
      </c>
      <c r="F1133" s="2">
        <v>-1.54124501990874E-2</v>
      </c>
      <c r="G1133" s="2">
        <v>-2.5688270870974101E-2</v>
      </c>
    </row>
    <row r="1134" spans="1:7" x14ac:dyDescent="0.55000000000000004">
      <c r="A1134" s="3">
        <v>37</v>
      </c>
      <c r="B1134" s="3">
        <v>15</v>
      </c>
      <c r="C1134" s="2">
        <v>3.6447887844187399E-2</v>
      </c>
      <c r="D1134" s="2">
        <v>7.9172481614484203E-2</v>
      </c>
      <c r="E1134" s="2">
        <v>0.14476032905504299</v>
      </c>
      <c r="F1134" s="2">
        <v>6.5629606423828904E-3</v>
      </c>
      <c r="G1134" s="2">
        <v>-3.0676364405063699E-2</v>
      </c>
    </row>
    <row r="1135" spans="1:7" x14ac:dyDescent="0.55000000000000004">
      <c r="A1135" s="3">
        <v>37</v>
      </c>
      <c r="B1135" s="3">
        <v>16</v>
      </c>
      <c r="C1135" s="2">
        <v>8.8683095832379794E-2</v>
      </c>
      <c r="D1135" s="2">
        <v>0.10200028618052299</v>
      </c>
      <c r="E1135" s="2">
        <v>0.13528049001189499</v>
      </c>
      <c r="F1135" s="2">
        <v>0.108827894975143</v>
      </c>
      <c r="G1135" s="2">
        <v>8.3923904797148799E-2</v>
      </c>
    </row>
    <row r="1136" spans="1:7" x14ac:dyDescent="0.55000000000000004">
      <c r="A1136" s="3">
        <v>37</v>
      </c>
      <c r="B1136" s="3">
        <v>17</v>
      </c>
      <c r="C1136" s="2">
        <v>0.19570577005963299</v>
      </c>
      <c r="D1136" s="2">
        <v>7.0275645526712005E-2</v>
      </c>
      <c r="E1136" s="2">
        <v>0.13379471685191699</v>
      </c>
      <c r="F1136" s="2">
        <v>0.13634217053056</v>
      </c>
      <c r="G1136" s="2">
        <v>0.12388981106477299</v>
      </c>
    </row>
    <row r="1137" spans="1:7" x14ac:dyDescent="0.55000000000000004">
      <c r="A1137" s="3">
        <v>37</v>
      </c>
      <c r="B1137" s="3">
        <v>18</v>
      </c>
      <c r="C1137" s="2">
        <v>0.110114733607658</v>
      </c>
      <c r="D1137" s="2">
        <v>8.7783809194834403E-2</v>
      </c>
      <c r="E1137" s="2">
        <v>6.5695002230775207E-2</v>
      </c>
      <c r="F1137" s="2">
        <v>8.5825293676964801E-2</v>
      </c>
      <c r="G1137" s="2">
        <v>7.1863078431330996E-2</v>
      </c>
    </row>
    <row r="1138" spans="1:7" x14ac:dyDescent="0.55000000000000004">
      <c r="A1138" s="3">
        <v>37</v>
      </c>
      <c r="B1138" s="3">
        <v>19</v>
      </c>
      <c r="C1138" s="2">
        <v>0.13195746013911</v>
      </c>
      <c r="D1138" s="2">
        <v>0.12318785114242201</v>
      </c>
      <c r="E1138" s="2">
        <v>0.107708598873933</v>
      </c>
      <c r="F1138" s="2">
        <v>0.10598547192494299</v>
      </c>
      <c r="G1138" s="2">
        <v>0.11027113190222999</v>
      </c>
    </row>
    <row r="1139" spans="1:7" x14ac:dyDescent="0.55000000000000004">
      <c r="A1139" s="3">
        <v>37</v>
      </c>
      <c r="B1139" s="3">
        <v>20</v>
      </c>
      <c r="C1139" s="2">
        <v>0.134505596748486</v>
      </c>
      <c r="D1139" s="2">
        <v>9.4807269270379399E-2</v>
      </c>
      <c r="E1139" s="2">
        <v>8.7645992186013794E-2</v>
      </c>
      <c r="F1139" s="2">
        <v>8.5830182122863197E-2</v>
      </c>
      <c r="G1139" s="2">
        <v>0.100377954481414</v>
      </c>
    </row>
    <row r="1140" spans="1:7" x14ac:dyDescent="0.55000000000000004">
      <c r="A1140" s="3">
        <v>37</v>
      </c>
      <c r="B1140" s="3">
        <v>21</v>
      </c>
      <c r="C1140" s="2">
        <v>4.1300760394344903E-2</v>
      </c>
      <c r="D1140" s="2">
        <v>7.7829175716374294E-2</v>
      </c>
      <c r="E1140" s="2">
        <v>2.9638305815014102E-2</v>
      </c>
      <c r="F1140" s="2">
        <v>5.2260874652647199E-2</v>
      </c>
      <c r="G1140" s="2">
        <v>5.0301959536581599E-2</v>
      </c>
    </row>
    <row r="1141" spans="1:7" x14ac:dyDescent="0.55000000000000004">
      <c r="A1141" s="3">
        <v>37</v>
      </c>
      <c r="B1141" s="3">
        <v>22</v>
      </c>
      <c r="C1141" s="2">
        <v>0.11718337353923999</v>
      </c>
      <c r="D1141" s="2">
        <v>4.5613150120001097E-2</v>
      </c>
      <c r="E1141" s="2">
        <v>6.4414453904633295E-2</v>
      </c>
      <c r="F1141" s="2">
        <v>3.02629782916377E-2</v>
      </c>
      <c r="G1141" s="2">
        <v>8.3090099517460506E-2</v>
      </c>
    </row>
    <row r="1142" spans="1:7" x14ac:dyDescent="0.55000000000000004">
      <c r="A1142" s="3">
        <v>37</v>
      </c>
      <c r="B1142" s="3">
        <v>23</v>
      </c>
      <c r="C1142" s="2">
        <v>-7.3226761039867999E-2</v>
      </c>
      <c r="D1142" s="2">
        <v>0.29430185932300601</v>
      </c>
      <c r="E1142" s="2">
        <v>0.33873553351917002</v>
      </c>
      <c r="F1142" s="2">
        <v>0.22642868061056301</v>
      </c>
      <c r="G1142" s="2">
        <v>0.21203532813192499</v>
      </c>
    </row>
    <row r="1143" spans="1:7" x14ac:dyDescent="0.55000000000000004">
      <c r="A1143" s="3">
        <v>37</v>
      </c>
      <c r="B1143" s="3">
        <v>24</v>
      </c>
      <c r="C1143" s="2">
        <v>4.6452847225162498E-2</v>
      </c>
      <c r="D1143" s="2">
        <v>0.176583199649754</v>
      </c>
      <c r="E1143" s="2">
        <v>0.163644085808925</v>
      </c>
      <c r="F1143" s="2">
        <v>0.16387107105306001</v>
      </c>
      <c r="G1143" s="2">
        <v>0.148076238431359</v>
      </c>
    </row>
    <row r="1144" spans="1:7" x14ac:dyDescent="0.55000000000000004">
      <c r="A1144" s="3">
        <v>37</v>
      </c>
      <c r="B1144" s="3">
        <v>25</v>
      </c>
      <c r="C1144" s="2">
        <v>0.11441798012566901</v>
      </c>
      <c r="D1144" s="2">
        <v>-6.6531544680431499E-3</v>
      </c>
      <c r="E1144" s="2">
        <v>6.5169566949490096E-2</v>
      </c>
      <c r="F1144" s="2">
        <v>0.108807357765736</v>
      </c>
      <c r="G1144" s="2">
        <v>9.9798040754789805E-2</v>
      </c>
    </row>
    <row r="1145" spans="1:7" x14ac:dyDescent="0.55000000000000004">
      <c r="A1145" s="3">
        <v>37</v>
      </c>
      <c r="B1145" s="3">
        <v>26</v>
      </c>
      <c r="C1145" s="2">
        <v>0.222983117695671</v>
      </c>
      <c r="D1145" s="2">
        <v>0.116310437867164</v>
      </c>
      <c r="E1145" s="2">
        <v>6.3573258687885298E-2</v>
      </c>
      <c r="F1145" s="2">
        <v>0.119516261440022</v>
      </c>
      <c r="G1145" s="2">
        <v>5.2774830242354603E-2</v>
      </c>
    </row>
    <row r="1146" spans="1:7" x14ac:dyDescent="0.55000000000000004">
      <c r="A1146" s="3">
        <v>37</v>
      </c>
      <c r="B1146" s="3">
        <v>27</v>
      </c>
      <c r="C1146" s="2">
        <v>4.4332607657660401E-2</v>
      </c>
      <c r="D1146" s="2">
        <v>4.2112958847887703E-2</v>
      </c>
      <c r="E1146" s="2">
        <v>0.16072831258997</v>
      </c>
      <c r="F1146" s="2">
        <v>9.0602441534618605E-2</v>
      </c>
      <c r="G1146" s="2">
        <v>0.106668420314803</v>
      </c>
    </row>
    <row r="1147" spans="1:7" x14ac:dyDescent="0.55000000000000004">
      <c r="A1147" s="3">
        <v>37</v>
      </c>
      <c r="B1147" s="3">
        <v>28</v>
      </c>
      <c r="C1147" s="2">
        <v>5.5993155826915102E-2</v>
      </c>
      <c r="D1147" s="2">
        <v>5.0633994597957602E-2</v>
      </c>
      <c r="E1147" s="2">
        <v>4.8599078149081001E-2</v>
      </c>
      <c r="F1147" s="2">
        <v>4.6540751059788901E-2</v>
      </c>
      <c r="G1147" s="2">
        <v>4.66340696814369E-2</v>
      </c>
    </row>
    <row r="1148" spans="1:7" x14ac:dyDescent="0.55000000000000004">
      <c r="A1148" s="3">
        <v>37</v>
      </c>
      <c r="B1148" s="3">
        <v>29</v>
      </c>
      <c r="C1148" s="2">
        <v>0.10837127239564499</v>
      </c>
      <c r="D1148" s="2">
        <v>6.96966056262696E-2</v>
      </c>
      <c r="E1148" s="2">
        <v>7.8325011992560603E-2</v>
      </c>
      <c r="F1148" s="2">
        <v>1.60422720431922E-2</v>
      </c>
      <c r="G1148" s="2">
        <v>4.3782106986622299E-2</v>
      </c>
    </row>
    <row r="1149" spans="1:7" x14ac:dyDescent="0.55000000000000004">
      <c r="A1149" s="3">
        <v>37</v>
      </c>
      <c r="B1149" s="3">
        <v>30</v>
      </c>
      <c r="C1149" s="2">
        <v>3.77169327434266E-2</v>
      </c>
      <c r="D1149" s="2">
        <v>3.5030705244401002E-2</v>
      </c>
      <c r="E1149" s="2">
        <v>4.1746923174994302E-2</v>
      </c>
      <c r="F1149" s="2">
        <v>2.7654690745952601E-2</v>
      </c>
      <c r="G1149" s="2">
        <v>3.4555230772435601E-2</v>
      </c>
    </row>
    <row r="1150" spans="1:7" x14ac:dyDescent="0.55000000000000004">
      <c r="A1150" s="3">
        <v>37</v>
      </c>
      <c r="B1150" s="3">
        <v>31</v>
      </c>
      <c r="C1150" s="2">
        <v>3.6962339604101099E-2</v>
      </c>
      <c r="D1150" s="2">
        <v>2.83708353425445E-2</v>
      </c>
      <c r="E1150" s="2">
        <v>7.1188307436687401E-2</v>
      </c>
      <c r="F1150" s="2">
        <v>4.73304360450666E-2</v>
      </c>
      <c r="G1150" s="2">
        <v>4.5611003156828998E-2</v>
      </c>
    </row>
    <row r="1151" spans="1:7" x14ac:dyDescent="0.55000000000000004">
      <c r="A1151" s="3">
        <v>38</v>
      </c>
      <c r="B1151" s="3">
        <v>1</v>
      </c>
      <c r="C1151" s="2">
        <v>-1.4131045619669901E-2</v>
      </c>
      <c r="D1151" s="2">
        <v>4.4816444744372998E-2</v>
      </c>
      <c r="E1151" s="2">
        <v>2.7973180797648399E-2</v>
      </c>
      <c r="F1151" s="2">
        <v>1.8911829281519101E-2</v>
      </c>
      <c r="G1151" s="2">
        <v>1.9422636446496E-2</v>
      </c>
    </row>
    <row r="1152" spans="1:7" x14ac:dyDescent="0.55000000000000004">
      <c r="A1152" s="3">
        <v>38</v>
      </c>
      <c r="B1152" s="3">
        <v>2</v>
      </c>
      <c r="C1152" s="2">
        <v>0.18752347926360399</v>
      </c>
      <c r="D1152" s="2">
        <v>0.154883393176624</v>
      </c>
      <c r="E1152" s="2">
        <v>0.36128772300978301</v>
      </c>
      <c r="F1152" s="2">
        <v>0.27796522260152301</v>
      </c>
      <c r="G1152" s="2">
        <v>0.252465189525654</v>
      </c>
    </row>
    <row r="1153" spans="1:7" x14ac:dyDescent="0.55000000000000004">
      <c r="A1153" s="3">
        <v>38</v>
      </c>
      <c r="B1153" s="3">
        <v>3</v>
      </c>
      <c r="C1153" s="2">
        <v>6.9826650436124002E-2</v>
      </c>
      <c r="D1153" s="2">
        <v>6.8821431360864896E-2</v>
      </c>
      <c r="E1153" s="2">
        <v>4.2116073847904799E-2</v>
      </c>
      <c r="F1153" s="2">
        <v>4.8109381354444897E-2</v>
      </c>
      <c r="G1153" s="2">
        <v>7.2413328498087404E-2</v>
      </c>
    </row>
    <row r="1154" spans="1:7" x14ac:dyDescent="0.55000000000000004">
      <c r="A1154" s="3">
        <v>38</v>
      </c>
      <c r="B1154" s="3">
        <v>4</v>
      </c>
      <c r="C1154" s="2">
        <v>0.16767646781261</v>
      </c>
      <c r="D1154" s="2">
        <v>0.271236279206307</v>
      </c>
      <c r="E1154" s="2">
        <v>0.281127825122168</v>
      </c>
      <c r="F1154" s="2">
        <v>0.142986820120829</v>
      </c>
      <c r="G1154" s="2">
        <v>0.164129681731533</v>
      </c>
    </row>
    <row r="1155" spans="1:7" x14ac:dyDescent="0.55000000000000004">
      <c r="A1155" s="3">
        <v>38</v>
      </c>
      <c r="B1155" s="3">
        <v>5</v>
      </c>
      <c r="C1155" s="2">
        <v>-1.8532928179204999E-2</v>
      </c>
      <c r="D1155" s="2">
        <v>8.9710951824064605E-2</v>
      </c>
      <c r="E1155" s="2">
        <v>0.133548070963114</v>
      </c>
      <c r="F1155" s="2">
        <v>-2.0638113155592198E-2</v>
      </c>
      <c r="G1155" s="2">
        <v>-7.0903105084041398E-3</v>
      </c>
    </row>
    <row r="1156" spans="1:7" x14ac:dyDescent="0.55000000000000004">
      <c r="A1156" s="3">
        <v>38</v>
      </c>
      <c r="B1156" s="3">
        <v>6</v>
      </c>
      <c r="C1156" s="2">
        <v>-9.3802963432474493E-3</v>
      </c>
      <c r="D1156" s="2">
        <v>6.3312709685311705E-2</v>
      </c>
      <c r="E1156" s="2">
        <v>7.4420409265210902E-2</v>
      </c>
      <c r="F1156" s="2">
        <v>1.2307420498195399E-2</v>
      </c>
      <c r="G1156" s="2">
        <v>2.1977129424056701E-2</v>
      </c>
    </row>
    <row r="1157" spans="1:7" x14ac:dyDescent="0.55000000000000004">
      <c r="A1157" s="3">
        <v>38</v>
      </c>
      <c r="B1157" s="3">
        <v>7</v>
      </c>
      <c r="C1157" s="2">
        <v>3.0465272902698098E-2</v>
      </c>
      <c r="D1157" s="2">
        <v>8.8890784964425901E-2</v>
      </c>
      <c r="E1157" s="2">
        <v>6.6971070085155293E-2</v>
      </c>
      <c r="F1157" s="2">
        <v>2.9724733661285401E-2</v>
      </c>
      <c r="G1157" s="2">
        <v>2.6029889110017902E-2</v>
      </c>
    </row>
    <row r="1158" spans="1:7" x14ac:dyDescent="0.55000000000000004">
      <c r="A1158" s="3">
        <v>38</v>
      </c>
      <c r="B1158" s="3">
        <v>8</v>
      </c>
      <c r="C1158" s="2">
        <v>-4.73366484623019E-2</v>
      </c>
      <c r="D1158" s="2">
        <v>3.8914637640947401E-2</v>
      </c>
      <c r="E1158" s="2">
        <v>5.1513697695309703E-2</v>
      </c>
      <c r="F1158" s="2">
        <v>-3.60290381814274E-2</v>
      </c>
      <c r="G1158" s="2">
        <v>-3.3544263061050003E-2</v>
      </c>
    </row>
    <row r="1159" spans="1:7" x14ac:dyDescent="0.55000000000000004">
      <c r="A1159" s="3">
        <v>38</v>
      </c>
      <c r="B1159" s="3">
        <v>9</v>
      </c>
      <c r="C1159" s="2">
        <v>5.0360849317450301E-2</v>
      </c>
      <c r="D1159" s="2">
        <v>5.0068331627851501E-2</v>
      </c>
      <c r="E1159" s="2">
        <v>6.3500522635148604E-2</v>
      </c>
      <c r="F1159" s="2">
        <v>1.7536521651668399E-2</v>
      </c>
      <c r="G1159" s="2">
        <v>3.8515908272900898E-2</v>
      </c>
    </row>
    <row r="1160" spans="1:7" x14ac:dyDescent="0.55000000000000004">
      <c r="A1160" s="3">
        <v>38</v>
      </c>
      <c r="B1160" s="3">
        <v>10</v>
      </c>
      <c r="C1160" s="2">
        <v>8.1497207600181101E-2</v>
      </c>
      <c r="D1160" s="2">
        <v>7.6979131332857706E-2</v>
      </c>
      <c r="E1160" s="2">
        <v>9.3329675868720097E-2</v>
      </c>
      <c r="F1160" s="2">
        <v>4.4537910448807803E-2</v>
      </c>
      <c r="G1160" s="2">
        <v>5.3205465079616099E-2</v>
      </c>
    </row>
    <row r="1161" spans="1:7" x14ac:dyDescent="0.55000000000000004">
      <c r="A1161" s="3">
        <v>38</v>
      </c>
      <c r="B1161" s="3">
        <v>11</v>
      </c>
      <c r="C1161" s="2">
        <v>4.0213860604424001E-2</v>
      </c>
      <c r="D1161" s="2">
        <v>6.0809936263561098E-2</v>
      </c>
      <c r="E1161" s="2">
        <v>3.8950169274260399E-2</v>
      </c>
      <c r="F1161" s="2">
        <v>4.6580919037754902E-2</v>
      </c>
      <c r="G1161" s="2">
        <v>5.38603808002944E-2</v>
      </c>
    </row>
    <row r="1162" spans="1:7" x14ac:dyDescent="0.55000000000000004">
      <c r="A1162" s="3">
        <v>38</v>
      </c>
      <c r="B1162" s="3">
        <v>12</v>
      </c>
      <c r="C1162" s="2">
        <v>1.55476855870391E-2</v>
      </c>
      <c r="D1162" s="2">
        <v>0.156118087901498</v>
      </c>
      <c r="E1162" s="2">
        <v>0.14785604067702501</v>
      </c>
      <c r="F1162" s="2">
        <v>8.9310738954625601E-2</v>
      </c>
      <c r="G1162" s="2">
        <v>0.10849053132857001</v>
      </c>
    </row>
    <row r="1163" spans="1:7" x14ac:dyDescent="0.55000000000000004">
      <c r="A1163" s="3">
        <v>38</v>
      </c>
      <c r="B1163" s="3">
        <v>13</v>
      </c>
      <c r="C1163" s="2">
        <v>0.30141039831920702</v>
      </c>
      <c r="D1163" s="2">
        <v>0.61445087822231703</v>
      </c>
      <c r="E1163" s="2">
        <v>0.39876773111519698</v>
      </c>
      <c r="F1163" s="2">
        <v>1.4626477948807</v>
      </c>
      <c r="G1163" s="2">
        <v>1.19648139230412</v>
      </c>
    </row>
    <row r="1164" spans="1:7" x14ac:dyDescent="0.55000000000000004">
      <c r="A1164" s="3">
        <v>38</v>
      </c>
      <c r="B1164" s="3">
        <v>14</v>
      </c>
      <c r="C1164" s="2">
        <v>-7.5701229384296298E-2</v>
      </c>
      <c r="D1164" s="2">
        <v>-1.6056562255617201E-2</v>
      </c>
      <c r="E1164" s="2">
        <v>2.0059207763976301E-2</v>
      </c>
      <c r="F1164" s="2">
        <v>-8.26393729590605E-2</v>
      </c>
      <c r="G1164" s="2">
        <v>-4.89238870442847E-2</v>
      </c>
    </row>
    <row r="1165" spans="1:7" x14ac:dyDescent="0.55000000000000004">
      <c r="A1165" s="3">
        <v>38</v>
      </c>
      <c r="B1165" s="3">
        <v>15</v>
      </c>
      <c r="C1165" s="2">
        <v>4.7151007377811999E-2</v>
      </c>
      <c r="D1165" s="2">
        <v>9.8676438694913202E-2</v>
      </c>
      <c r="E1165" s="2">
        <v>0.120171491752649</v>
      </c>
      <c r="F1165" s="2">
        <v>5.1457159265240202E-3</v>
      </c>
      <c r="G1165" s="2">
        <v>2.0557448185880602E-2</v>
      </c>
    </row>
    <row r="1166" spans="1:7" x14ac:dyDescent="0.55000000000000004">
      <c r="A1166" s="3">
        <v>38</v>
      </c>
      <c r="B1166" s="3">
        <v>16</v>
      </c>
      <c r="C1166" s="2">
        <v>9.4959064320467496E-2</v>
      </c>
      <c r="D1166" s="2">
        <v>7.3948754712367698E-2</v>
      </c>
      <c r="E1166" s="2">
        <v>6.0254318702228901E-2</v>
      </c>
      <c r="F1166" s="2">
        <v>2.7744590240850301E-2</v>
      </c>
      <c r="G1166" s="2">
        <v>4.0837229187829602E-2</v>
      </c>
    </row>
    <row r="1167" spans="1:7" x14ac:dyDescent="0.55000000000000004">
      <c r="A1167" s="3">
        <v>38</v>
      </c>
      <c r="B1167" s="3">
        <v>17</v>
      </c>
      <c r="C1167" s="2">
        <v>-1.0781324369482599E-2</v>
      </c>
      <c r="D1167" s="2">
        <v>7.7010671858058793E-2</v>
      </c>
      <c r="E1167" s="2">
        <v>0.113093711566533</v>
      </c>
      <c r="F1167" s="2">
        <v>0.12173321615322499</v>
      </c>
      <c r="G1167" s="2">
        <v>9.1778041550734699E-2</v>
      </c>
    </row>
    <row r="1168" spans="1:7" x14ac:dyDescent="0.55000000000000004">
      <c r="A1168" s="3">
        <v>38</v>
      </c>
      <c r="B1168" s="3">
        <v>18</v>
      </c>
      <c r="C1168" s="2">
        <v>8.9187085358227502E-2</v>
      </c>
      <c r="D1168" s="2">
        <v>6.0759656976546797E-2</v>
      </c>
      <c r="E1168" s="2">
        <v>4.70144350707596E-2</v>
      </c>
      <c r="F1168" s="2">
        <v>3.03985766836345E-2</v>
      </c>
      <c r="G1168" s="2">
        <v>6.2419316801326501E-2</v>
      </c>
    </row>
    <row r="1169" spans="1:7" x14ac:dyDescent="0.55000000000000004">
      <c r="A1169" s="3">
        <v>38</v>
      </c>
      <c r="B1169" s="3">
        <v>19</v>
      </c>
      <c r="C1169" s="2">
        <v>7.6669262818835196E-2</v>
      </c>
      <c r="D1169" s="2">
        <v>6.4770875295241503E-2</v>
      </c>
      <c r="E1169" s="2">
        <v>6.6958392325601204E-2</v>
      </c>
      <c r="F1169" s="2">
        <v>7.1164305565499394E-2</v>
      </c>
      <c r="G1169" s="2">
        <v>6.4809810642722995E-2</v>
      </c>
    </row>
    <row r="1170" spans="1:7" x14ac:dyDescent="0.55000000000000004">
      <c r="A1170" s="3">
        <v>38</v>
      </c>
      <c r="B1170" s="3">
        <v>20</v>
      </c>
      <c r="C1170" s="2">
        <v>7.4331821012571395E-2</v>
      </c>
      <c r="D1170" s="2">
        <v>6.31270433208663E-2</v>
      </c>
      <c r="E1170" s="2">
        <v>3.9613623220077297E-2</v>
      </c>
      <c r="F1170" s="2">
        <v>4.72225095450928E-2</v>
      </c>
      <c r="G1170" s="2">
        <v>3.3569139833058002E-2</v>
      </c>
    </row>
    <row r="1171" spans="1:7" x14ac:dyDescent="0.55000000000000004">
      <c r="A1171" s="3">
        <v>38</v>
      </c>
      <c r="B1171" s="3">
        <v>21</v>
      </c>
      <c r="C1171" s="2">
        <v>7.0679190419867199E-2</v>
      </c>
      <c r="D1171" s="2">
        <v>5.88665001338586E-2</v>
      </c>
      <c r="E1171" s="2">
        <v>8.3683230388044802E-2</v>
      </c>
      <c r="F1171" s="2">
        <v>8.5721158562464594E-2</v>
      </c>
      <c r="G1171" s="2">
        <v>7.8898003966682506E-2</v>
      </c>
    </row>
    <row r="1172" spans="1:7" x14ac:dyDescent="0.55000000000000004">
      <c r="A1172" s="3">
        <v>38</v>
      </c>
      <c r="B1172" s="3">
        <v>22</v>
      </c>
      <c r="C1172" s="2">
        <v>3.5624422974330799E-2</v>
      </c>
      <c r="D1172" s="2">
        <v>8.5762488390015698E-2</v>
      </c>
      <c r="E1172" s="2">
        <v>6.0746100710396898E-2</v>
      </c>
      <c r="F1172" s="2">
        <v>2.6022265885180501E-2</v>
      </c>
      <c r="G1172" s="2">
        <v>6.8651673520065903E-2</v>
      </c>
    </row>
    <row r="1173" spans="1:7" x14ac:dyDescent="0.55000000000000004">
      <c r="A1173" s="3">
        <v>38</v>
      </c>
      <c r="B1173" s="3">
        <v>23</v>
      </c>
      <c r="C1173" s="2">
        <v>0.18494502600017099</v>
      </c>
      <c r="D1173" s="2">
        <v>0.204649439503957</v>
      </c>
      <c r="E1173" s="2">
        <v>0.193018835898941</v>
      </c>
      <c r="F1173" s="2">
        <v>0.13653701349969699</v>
      </c>
      <c r="G1173" s="2">
        <v>1.5821577930960999E-2</v>
      </c>
    </row>
    <row r="1174" spans="1:7" x14ac:dyDescent="0.55000000000000004">
      <c r="A1174" s="3">
        <v>38</v>
      </c>
      <c r="B1174" s="3">
        <v>24</v>
      </c>
      <c r="C1174" s="2">
        <v>0.121420227815937</v>
      </c>
      <c r="D1174" s="2">
        <v>0.13009217536104201</v>
      </c>
      <c r="E1174" s="2">
        <v>9.8139357177536996E-2</v>
      </c>
      <c r="F1174" s="2">
        <v>0.12633170295717699</v>
      </c>
      <c r="G1174" s="2">
        <v>7.8702760385711903E-2</v>
      </c>
    </row>
    <row r="1175" spans="1:7" x14ac:dyDescent="0.55000000000000004">
      <c r="A1175" s="3">
        <v>38</v>
      </c>
      <c r="B1175" s="3">
        <v>25</v>
      </c>
      <c r="C1175" s="2">
        <v>4.8831079442426199E-2</v>
      </c>
      <c r="D1175" s="2">
        <v>7.3005546512674005E-2</v>
      </c>
      <c r="E1175" s="2">
        <v>-3.9782891113409498E-2</v>
      </c>
      <c r="F1175" s="2">
        <v>1.31215740620569E-2</v>
      </c>
      <c r="G1175" s="2">
        <v>6.0056763573169601E-2</v>
      </c>
    </row>
    <row r="1176" spans="1:7" x14ac:dyDescent="0.55000000000000004">
      <c r="A1176" s="3">
        <v>38</v>
      </c>
      <c r="B1176" s="3">
        <v>26</v>
      </c>
      <c r="C1176" s="2">
        <v>7.3171583077819402E-2</v>
      </c>
      <c r="D1176" s="2">
        <v>5.11865173052867E-2</v>
      </c>
      <c r="E1176" s="2">
        <v>9.4682380537865901E-2</v>
      </c>
      <c r="F1176" s="2">
        <v>4.4633505401071603E-2</v>
      </c>
      <c r="G1176" s="2">
        <v>6.8592986432025604E-4</v>
      </c>
    </row>
    <row r="1177" spans="1:7" x14ac:dyDescent="0.55000000000000004">
      <c r="A1177" s="3">
        <v>38</v>
      </c>
      <c r="B1177" s="3">
        <v>27</v>
      </c>
      <c r="C1177" s="2">
        <v>-3.79809788682228E-3</v>
      </c>
      <c r="D1177" s="2">
        <v>0.10552917632487301</v>
      </c>
      <c r="E1177" s="2">
        <v>-6.9971098626262898E-2</v>
      </c>
      <c r="F1177" s="2">
        <v>0.12570591366217099</v>
      </c>
      <c r="G1177" s="2">
        <v>9.9318807922760696E-2</v>
      </c>
    </row>
    <row r="1178" spans="1:7" x14ac:dyDescent="0.55000000000000004">
      <c r="A1178" s="3">
        <v>38</v>
      </c>
      <c r="B1178" s="3">
        <v>28</v>
      </c>
      <c r="C1178" s="2">
        <v>4.25429733314844E-2</v>
      </c>
      <c r="D1178" s="2">
        <v>6.3315339135919302E-2</v>
      </c>
      <c r="E1178" s="2">
        <v>7.3483249400918202E-2</v>
      </c>
      <c r="F1178" s="2">
        <v>7.5809076086889707E-2</v>
      </c>
      <c r="G1178" s="2">
        <v>7.5577771342921804E-2</v>
      </c>
    </row>
    <row r="1179" spans="1:7" x14ac:dyDescent="0.55000000000000004">
      <c r="A1179" s="3">
        <v>38</v>
      </c>
      <c r="B1179" s="3">
        <v>29</v>
      </c>
      <c r="C1179" s="2">
        <v>6.1654488384242701E-2</v>
      </c>
      <c r="D1179" s="2">
        <v>9.7361852262132301E-2</v>
      </c>
      <c r="E1179" s="2">
        <v>3.54854603232726E-2</v>
      </c>
      <c r="F1179" s="2">
        <v>6.3329356158145403E-2</v>
      </c>
      <c r="G1179" s="2">
        <v>7.9408830485614201E-2</v>
      </c>
    </row>
    <row r="1180" spans="1:7" x14ac:dyDescent="0.55000000000000004">
      <c r="A1180" s="3">
        <v>38</v>
      </c>
      <c r="B1180" s="3">
        <v>30</v>
      </c>
      <c r="C1180" s="2">
        <v>-8.0696440577489297E-3</v>
      </c>
      <c r="D1180" s="2">
        <v>5.1509000741627703E-2</v>
      </c>
      <c r="E1180" s="2">
        <v>3.0829797971774701E-2</v>
      </c>
      <c r="F1180" s="2">
        <v>6.1947385001241299E-2</v>
      </c>
      <c r="G1180" s="2">
        <v>4.3872782397005101E-2</v>
      </c>
    </row>
    <row r="1181" spans="1:7" x14ac:dyDescent="0.55000000000000004">
      <c r="A1181" s="3">
        <v>38</v>
      </c>
      <c r="B1181" s="3">
        <v>31</v>
      </c>
      <c r="C1181" s="2">
        <v>3.2078302115432097E-2</v>
      </c>
      <c r="D1181" s="2">
        <v>7.6285703952581996E-2</v>
      </c>
      <c r="E1181" s="2">
        <v>6.1795156555114999E-2</v>
      </c>
      <c r="F1181" s="2">
        <v>5.4484186954329702E-2</v>
      </c>
      <c r="G1181" s="2">
        <v>4.4144013334556198E-2</v>
      </c>
    </row>
    <row r="1182" spans="1:7" x14ac:dyDescent="0.55000000000000004">
      <c r="A1182" s="3">
        <v>39</v>
      </c>
      <c r="B1182" s="3">
        <v>1</v>
      </c>
      <c r="C1182" s="2">
        <v>0.156807896465359</v>
      </c>
      <c r="D1182" s="2">
        <v>0.105146859245986</v>
      </c>
      <c r="E1182" s="2">
        <v>0.110060840207169</v>
      </c>
      <c r="F1182" s="2">
        <v>9.7368486677593402E-2</v>
      </c>
      <c r="G1182" s="2">
        <v>9.8219487809893202E-2</v>
      </c>
    </row>
    <row r="1183" spans="1:7" x14ac:dyDescent="0.55000000000000004">
      <c r="A1183" s="3">
        <v>39</v>
      </c>
      <c r="B1183" s="3">
        <v>2</v>
      </c>
      <c r="C1183" s="2">
        <v>-0.17295005543220701</v>
      </c>
      <c r="D1183" s="2">
        <v>-2.8402669740423499E-2</v>
      </c>
      <c r="E1183" s="2">
        <v>0.16715748293272201</v>
      </c>
      <c r="F1183" s="2">
        <v>4.1738878371625501E-2</v>
      </c>
      <c r="G1183" s="2">
        <v>-8.4092053210277698E-2</v>
      </c>
    </row>
    <row r="1184" spans="1:7" x14ac:dyDescent="0.55000000000000004">
      <c r="A1184" s="3">
        <v>39</v>
      </c>
      <c r="B1184" s="3">
        <v>3</v>
      </c>
      <c r="C1184" s="2">
        <v>2.3107066103835701E-3</v>
      </c>
      <c r="D1184" s="2">
        <v>7.0475045208700196E-2</v>
      </c>
      <c r="E1184" s="2">
        <v>-2.28341217579358E-2</v>
      </c>
      <c r="F1184" s="2">
        <v>2.32071052324778E-2</v>
      </c>
      <c r="G1184" s="2">
        <v>2.6824977240350999E-2</v>
      </c>
    </row>
    <row r="1185" spans="1:7" x14ac:dyDescent="0.55000000000000004">
      <c r="A1185" s="3">
        <v>39</v>
      </c>
      <c r="B1185" s="3">
        <v>4</v>
      </c>
      <c r="C1185" s="2">
        <v>0.29562235914795798</v>
      </c>
      <c r="D1185" s="2">
        <v>0.40000589690661598</v>
      </c>
      <c r="E1185" s="2">
        <v>0.2759303904905</v>
      </c>
      <c r="F1185" s="2">
        <v>0.459098040314042</v>
      </c>
      <c r="G1185" s="2">
        <v>0.46592767733080898</v>
      </c>
    </row>
    <row r="1186" spans="1:7" x14ac:dyDescent="0.55000000000000004">
      <c r="A1186" s="3">
        <v>39</v>
      </c>
      <c r="B1186" s="3">
        <v>5</v>
      </c>
      <c r="C1186" s="2">
        <v>-9.5909783231614601E-2</v>
      </c>
      <c r="D1186" s="2">
        <v>6.3503152181246095E-2</v>
      </c>
      <c r="E1186" s="2">
        <v>0.134826729739697</v>
      </c>
      <c r="F1186" s="2">
        <v>2.2325782383183002E-2</v>
      </c>
      <c r="G1186" s="2">
        <v>2.9898873886420901E-2</v>
      </c>
    </row>
    <row r="1187" spans="1:7" x14ac:dyDescent="0.55000000000000004">
      <c r="A1187" s="3">
        <v>39</v>
      </c>
      <c r="B1187" s="3">
        <v>6</v>
      </c>
      <c r="C1187" s="2">
        <v>0.38988266418121897</v>
      </c>
      <c r="D1187" s="2">
        <v>0.36739466853479402</v>
      </c>
      <c r="E1187" s="2">
        <v>0.123763030375521</v>
      </c>
      <c r="F1187" s="2">
        <v>0.37660214014530902</v>
      </c>
      <c r="G1187" s="2">
        <v>0.38008999980597902</v>
      </c>
    </row>
    <row r="1188" spans="1:7" x14ac:dyDescent="0.55000000000000004">
      <c r="A1188" s="3">
        <v>39</v>
      </c>
      <c r="B1188" s="3">
        <v>7</v>
      </c>
      <c r="C1188" s="2">
        <v>0.220944629187939</v>
      </c>
      <c r="D1188" s="2">
        <v>0.26332981220718399</v>
      </c>
      <c r="E1188" s="2">
        <v>0.15375603799547499</v>
      </c>
      <c r="F1188" s="2">
        <v>0.35375103869287899</v>
      </c>
      <c r="G1188" s="2">
        <v>0.36844947860379101</v>
      </c>
    </row>
    <row r="1189" spans="1:7" x14ac:dyDescent="0.55000000000000004">
      <c r="A1189" s="3">
        <v>39</v>
      </c>
      <c r="B1189" s="3">
        <v>8</v>
      </c>
      <c r="C1189" s="2">
        <v>0.28895338064543102</v>
      </c>
      <c r="D1189" s="2">
        <v>0.23654222788138299</v>
      </c>
      <c r="E1189" s="2">
        <v>0.18161872587938799</v>
      </c>
      <c r="F1189" s="2">
        <v>0.28942749882990898</v>
      </c>
      <c r="G1189" s="2">
        <v>0.298816277908525</v>
      </c>
    </row>
    <row r="1190" spans="1:7" x14ac:dyDescent="0.55000000000000004">
      <c r="A1190" s="3">
        <v>39</v>
      </c>
      <c r="B1190" s="3">
        <v>9</v>
      </c>
      <c r="C1190" s="2">
        <v>0.235615234480405</v>
      </c>
      <c r="D1190" s="2">
        <v>0.316565122867209</v>
      </c>
      <c r="E1190" s="2">
        <v>0.14670380925189899</v>
      </c>
      <c r="F1190" s="2">
        <v>0.40541240123288202</v>
      </c>
      <c r="G1190" s="2">
        <v>0.41707590882775403</v>
      </c>
    </row>
    <row r="1191" spans="1:7" x14ac:dyDescent="0.55000000000000004">
      <c r="A1191" s="3">
        <v>39</v>
      </c>
      <c r="B1191" s="3">
        <v>10</v>
      </c>
      <c r="C1191" s="2">
        <v>-4.6984099458417E-2</v>
      </c>
      <c r="D1191" s="2">
        <v>4.8309250531538998E-2</v>
      </c>
      <c r="E1191" s="2">
        <v>1.46600096374505E-2</v>
      </c>
      <c r="F1191" s="2">
        <v>-1.3337322146369301E-2</v>
      </c>
      <c r="G1191" s="2">
        <v>-5.1778098494976704E-3</v>
      </c>
    </row>
    <row r="1192" spans="1:7" x14ac:dyDescent="0.55000000000000004">
      <c r="A1192" s="3">
        <v>39</v>
      </c>
      <c r="B1192" s="3">
        <v>11</v>
      </c>
      <c r="C1192" s="2">
        <v>0.16647395764648101</v>
      </c>
      <c r="D1192" s="2">
        <v>0.26232263374431503</v>
      </c>
      <c r="E1192" s="2">
        <v>0.21647536216641</v>
      </c>
      <c r="F1192" s="2">
        <v>0.99219898438351695</v>
      </c>
      <c r="G1192" s="2">
        <v>1.01043066072891</v>
      </c>
    </row>
    <row r="1193" spans="1:7" x14ac:dyDescent="0.55000000000000004">
      <c r="A1193" s="3">
        <v>39</v>
      </c>
      <c r="B1193" s="3">
        <v>12</v>
      </c>
      <c r="C1193" s="2">
        <v>0.95446460080968298</v>
      </c>
      <c r="D1193" s="2">
        <v>0.56711639802360603</v>
      </c>
      <c r="E1193" s="2">
        <v>0.55987154930896998</v>
      </c>
      <c r="F1193" s="2">
        <v>0.94293891027098198</v>
      </c>
      <c r="G1193" s="2">
        <v>0.93228512376255901</v>
      </c>
    </row>
    <row r="1194" spans="1:7" x14ac:dyDescent="0.55000000000000004">
      <c r="A1194" s="3">
        <v>39</v>
      </c>
      <c r="B1194" s="3">
        <v>13</v>
      </c>
      <c r="C1194" s="2">
        <v>1.9206902184918999</v>
      </c>
      <c r="D1194" s="2">
        <v>1.9372398876833401</v>
      </c>
      <c r="E1194" s="2">
        <v>2.19662768615119</v>
      </c>
      <c r="F1194" s="2">
        <v>2.4941767508838</v>
      </c>
      <c r="G1194" s="2">
        <v>2.477695354947</v>
      </c>
    </row>
    <row r="1195" spans="1:7" x14ac:dyDescent="0.55000000000000004">
      <c r="A1195" s="3">
        <v>39</v>
      </c>
      <c r="B1195" s="3">
        <v>14</v>
      </c>
      <c r="C1195" s="2">
        <v>0.52853755930925295</v>
      </c>
      <c r="D1195" s="2">
        <v>0.35612122542529401</v>
      </c>
      <c r="E1195" s="2">
        <v>0.209484445849242</v>
      </c>
      <c r="F1195" s="2">
        <v>0.43479226194356801</v>
      </c>
      <c r="G1195" s="2">
        <v>0.46268355722415899</v>
      </c>
    </row>
    <row r="1196" spans="1:7" x14ac:dyDescent="0.55000000000000004">
      <c r="A1196" s="3">
        <v>39</v>
      </c>
      <c r="B1196" s="3">
        <v>15</v>
      </c>
      <c r="C1196" s="2">
        <v>0.43876977114731303</v>
      </c>
      <c r="D1196" s="2">
        <v>0.350957790376626</v>
      </c>
      <c r="E1196" s="2">
        <v>0.272598872143618</v>
      </c>
      <c r="F1196" s="2">
        <v>0.72731369444327498</v>
      </c>
      <c r="G1196" s="2">
        <v>0.74224692005840998</v>
      </c>
    </row>
    <row r="1197" spans="1:7" x14ac:dyDescent="0.55000000000000004">
      <c r="A1197" s="3">
        <v>39</v>
      </c>
      <c r="B1197" s="3">
        <v>16</v>
      </c>
      <c r="C1197" s="2">
        <v>0.114950335554609</v>
      </c>
      <c r="D1197" s="2">
        <v>0.103748031741564</v>
      </c>
      <c r="E1197" s="2">
        <v>-3.7350437080339001E-3</v>
      </c>
      <c r="F1197" s="2">
        <v>0.135471366967191</v>
      </c>
      <c r="G1197" s="2">
        <v>0.14666709620092899</v>
      </c>
    </row>
    <row r="1198" spans="1:7" x14ac:dyDescent="0.55000000000000004">
      <c r="A1198" s="3">
        <v>39</v>
      </c>
      <c r="B1198" s="3">
        <v>17</v>
      </c>
      <c r="C1198" s="2">
        <v>0.11375249777587799</v>
      </c>
      <c r="D1198" s="2">
        <v>0.17241752749827499</v>
      </c>
      <c r="E1198" s="2">
        <v>8.6569996685895295E-2</v>
      </c>
      <c r="F1198" s="2">
        <v>7.6523543754622794E-2</v>
      </c>
      <c r="G1198" s="2">
        <v>0.12090184599649099</v>
      </c>
    </row>
    <row r="1199" spans="1:7" x14ac:dyDescent="0.55000000000000004">
      <c r="A1199" s="3">
        <v>39</v>
      </c>
      <c r="B1199" s="3">
        <v>18</v>
      </c>
      <c r="C1199" s="2">
        <v>6.6741999212794001E-2</v>
      </c>
      <c r="D1199" s="2">
        <v>5.6818651624831497E-2</v>
      </c>
      <c r="E1199" s="2">
        <v>2.74709836529103E-2</v>
      </c>
      <c r="F1199" s="2">
        <v>4.7016554530457798E-2</v>
      </c>
      <c r="G1199" s="2">
        <v>5.7536075814470101E-2</v>
      </c>
    </row>
    <row r="1200" spans="1:7" x14ac:dyDescent="0.55000000000000004">
      <c r="A1200" s="3">
        <v>39</v>
      </c>
      <c r="B1200" s="3">
        <v>19</v>
      </c>
      <c r="C1200" s="2">
        <v>8.0728904946855105E-3</v>
      </c>
      <c r="D1200" s="2">
        <v>2.7176221502642501E-2</v>
      </c>
      <c r="E1200" s="2">
        <v>2.23881128717489E-2</v>
      </c>
      <c r="F1200" s="2">
        <v>2.7533413934547599E-2</v>
      </c>
      <c r="G1200" s="2">
        <v>4.4122457714617799E-2</v>
      </c>
    </row>
    <row r="1201" spans="1:7" x14ac:dyDescent="0.55000000000000004">
      <c r="A1201" s="3">
        <v>39</v>
      </c>
      <c r="B1201" s="3">
        <v>20</v>
      </c>
      <c r="C1201" s="2">
        <v>1.31388044419326E-2</v>
      </c>
      <c r="D1201" s="2">
        <v>4.0630109828694999E-2</v>
      </c>
      <c r="E1201" s="2">
        <v>1.55226238858152E-2</v>
      </c>
      <c r="F1201" s="2">
        <v>8.3797918473962306E-3</v>
      </c>
      <c r="G1201" s="2">
        <v>3.50274585537299E-2</v>
      </c>
    </row>
    <row r="1202" spans="1:7" x14ac:dyDescent="0.55000000000000004">
      <c r="A1202" s="3">
        <v>39</v>
      </c>
      <c r="B1202" s="3">
        <v>21</v>
      </c>
      <c r="C1202" s="2">
        <v>2.6235150582038399E-2</v>
      </c>
      <c r="D1202" s="2">
        <v>4.3139857280477499E-2</v>
      </c>
      <c r="E1202" s="2">
        <v>2.7665288513297699E-2</v>
      </c>
      <c r="F1202" s="2">
        <v>7.6056223145205298E-2</v>
      </c>
      <c r="G1202" s="2">
        <v>7.1093404654739595E-2</v>
      </c>
    </row>
    <row r="1203" spans="1:7" x14ac:dyDescent="0.55000000000000004">
      <c r="A1203" s="3">
        <v>39</v>
      </c>
      <c r="B1203" s="3">
        <v>22</v>
      </c>
      <c r="C1203" s="2">
        <v>6.4317803978340304E-2</v>
      </c>
      <c r="D1203" s="2">
        <v>2.7338930357424698E-2</v>
      </c>
      <c r="E1203" s="2">
        <v>-5.7821186017321197E-2</v>
      </c>
      <c r="F1203" s="2">
        <v>4.7846898419929701E-2</v>
      </c>
      <c r="G1203" s="2">
        <v>0.102460503845737</v>
      </c>
    </row>
    <row r="1204" spans="1:7" x14ac:dyDescent="0.55000000000000004">
      <c r="A1204" s="3">
        <v>39</v>
      </c>
      <c r="B1204" s="3">
        <v>23</v>
      </c>
      <c r="C1204" s="2">
        <v>0.20836998361621301</v>
      </c>
      <c r="D1204" s="2">
        <v>0.213870694683962</v>
      </c>
      <c r="E1204" s="2">
        <v>0.28258897551993101</v>
      </c>
      <c r="F1204" s="2">
        <v>0.50191173580312498</v>
      </c>
      <c r="G1204" s="2">
        <v>0.48470187098420803</v>
      </c>
    </row>
    <row r="1205" spans="1:7" x14ac:dyDescent="0.55000000000000004">
      <c r="A1205" s="3">
        <v>39</v>
      </c>
      <c r="B1205" s="3">
        <v>24</v>
      </c>
      <c r="C1205" s="2">
        <v>0.21584512591595501</v>
      </c>
      <c r="D1205" s="2">
        <v>0.113783790551513</v>
      </c>
      <c r="E1205" s="2">
        <v>0.10318699400770701</v>
      </c>
      <c r="F1205" s="2">
        <v>0.22060266097707701</v>
      </c>
      <c r="G1205" s="2">
        <v>0.20190267832851599</v>
      </c>
    </row>
    <row r="1206" spans="1:7" x14ac:dyDescent="0.55000000000000004">
      <c r="A1206" s="3">
        <v>39</v>
      </c>
      <c r="B1206" s="3">
        <v>25</v>
      </c>
      <c r="C1206" s="2">
        <v>9.8022802369599496E-2</v>
      </c>
      <c r="D1206" s="2">
        <v>5.3235343131295902E-2</v>
      </c>
      <c r="E1206" s="2">
        <v>0.173946590086969</v>
      </c>
      <c r="F1206" s="2">
        <v>0.136814052730792</v>
      </c>
      <c r="G1206" s="2">
        <v>0.111807124342418</v>
      </c>
    </row>
    <row r="1207" spans="1:7" x14ac:dyDescent="0.55000000000000004">
      <c r="A1207" s="3">
        <v>39</v>
      </c>
      <c r="B1207" s="3">
        <v>26</v>
      </c>
      <c r="C1207" s="2">
        <v>0.39998976110381501</v>
      </c>
      <c r="D1207" s="2">
        <v>0.189085458655634</v>
      </c>
      <c r="E1207" s="2">
        <v>0.17704563965147099</v>
      </c>
      <c r="F1207" s="2">
        <v>0.27657742001528501</v>
      </c>
      <c r="G1207" s="2">
        <v>0.20577753585008701</v>
      </c>
    </row>
    <row r="1208" spans="1:7" x14ac:dyDescent="0.55000000000000004">
      <c r="A1208" s="3">
        <v>39</v>
      </c>
      <c r="B1208" s="3">
        <v>27</v>
      </c>
      <c r="C1208" s="2">
        <v>0.106443387703946</v>
      </c>
      <c r="D1208" s="2">
        <v>9.2894283011520903E-2</v>
      </c>
      <c r="E1208" s="2">
        <v>2.00352087286109E-2</v>
      </c>
      <c r="F1208" s="2">
        <v>6.62044982867485E-2</v>
      </c>
      <c r="G1208" s="2">
        <v>3.51467732587432E-2</v>
      </c>
    </row>
    <row r="1209" spans="1:7" x14ac:dyDescent="0.55000000000000004">
      <c r="A1209" s="3">
        <v>39</v>
      </c>
      <c r="B1209" s="3">
        <v>28</v>
      </c>
      <c r="C1209" s="2">
        <v>1.4631267655799699E-2</v>
      </c>
      <c r="D1209" s="2">
        <v>8.9916244762044996E-3</v>
      </c>
      <c r="E1209" s="2">
        <v>1.0221787184240499E-2</v>
      </c>
      <c r="F1209" s="2">
        <v>1.7689602556483101E-2</v>
      </c>
      <c r="G1209" s="2">
        <v>1.8415051205681099E-2</v>
      </c>
    </row>
    <row r="1210" spans="1:7" x14ac:dyDescent="0.55000000000000004">
      <c r="A1210" s="3">
        <v>39</v>
      </c>
      <c r="B1210" s="3">
        <v>29</v>
      </c>
      <c r="C1210" s="2">
        <v>4.0555621350161199E-2</v>
      </c>
      <c r="D1210" s="2">
        <v>7.3316374307068999E-2</v>
      </c>
      <c r="E1210" s="2">
        <v>0.127757143212713</v>
      </c>
      <c r="F1210" s="2">
        <v>0.115713096448831</v>
      </c>
      <c r="G1210" s="2">
        <v>6.2398764239667101E-2</v>
      </c>
    </row>
    <row r="1211" spans="1:7" x14ac:dyDescent="0.55000000000000004">
      <c r="A1211" s="3">
        <v>39</v>
      </c>
      <c r="B1211" s="3">
        <v>30</v>
      </c>
      <c r="C1211" s="2">
        <v>4.2511251142286002E-2</v>
      </c>
      <c r="D1211" s="2">
        <v>8.0404822524586306E-2</v>
      </c>
      <c r="E1211" s="2">
        <v>6.4022699096372704E-2</v>
      </c>
      <c r="F1211" s="2">
        <v>6.1697312240021202E-2</v>
      </c>
      <c r="G1211" s="2">
        <v>4.06798625389568E-2</v>
      </c>
    </row>
    <row r="1212" spans="1:7" x14ac:dyDescent="0.55000000000000004">
      <c r="A1212" s="3">
        <v>39</v>
      </c>
      <c r="B1212" s="3">
        <v>31</v>
      </c>
      <c r="C1212" s="2">
        <v>1.20917316846263E-2</v>
      </c>
      <c r="D1212" s="2">
        <v>5.41442708010621E-2</v>
      </c>
      <c r="E1212" s="2">
        <v>4.9048083718013703E-2</v>
      </c>
      <c r="F1212" s="2">
        <v>5.3751963420343898E-2</v>
      </c>
      <c r="G1212" s="2">
        <v>4.33343680280334E-2</v>
      </c>
    </row>
    <row r="1213" spans="1:7" x14ac:dyDescent="0.55000000000000004">
      <c r="A1213" s="3">
        <v>40</v>
      </c>
      <c r="B1213" s="3">
        <v>1</v>
      </c>
      <c r="C1213" s="2">
        <v>-1.5993257513378201E-2</v>
      </c>
      <c r="D1213" s="2">
        <v>2.47884951947549E-2</v>
      </c>
      <c r="E1213" s="2">
        <v>4.4127953885082803E-2</v>
      </c>
      <c r="F1213" s="2">
        <v>3.5077352859156502E-2</v>
      </c>
      <c r="G1213" s="2">
        <v>3.5285544963335497E-2</v>
      </c>
    </row>
    <row r="1214" spans="1:7" x14ac:dyDescent="0.55000000000000004">
      <c r="A1214" s="3">
        <v>40</v>
      </c>
      <c r="B1214" s="3">
        <v>2</v>
      </c>
      <c r="C1214" s="2">
        <v>-0.39145755404076599</v>
      </c>
      <c r="D1214" s="2">
        <v>-0.18435619700883399</v>
      </c>
      <c r="E1214" s="2">
        <v>-7.0180048886994598E-2</v>
      </c>
      <c r="F1214" s="2">
        <v>-0.53392209782655697</v>
      </c>
      <c r="G1214" s="2">
        <v>-0.69032437650774603</v>
      </c>
    </row>
    <row r="1215" spans="1:7" x14ac:dyDescent="0.55000000000000004">
      <c r="A1215" s="3">
        <v>40</v>
      </c>
      <c r="B1215" s="3">
        <v>3</v>
      </c>
      <c r="C1215" s="2">
        <v>2.0887501083753899E-2</v>
      </c>
      <c r="D1215" s="2">
        <v>3.1732497682353103E-2</v>
      </c>
      <c r="E1215" s="2">
        <v>7.9819020870415293E-3</v>
      </c>
      <c r="F1215" s="2">
        <v>-2.8645036121342001E-3</v>
      </c>
      <c r="G1215" s="2">
        <v>4.3997775669394397E-2</v>
      </c>
    </row>
    <row r="1216" spans="1:7" x14ac:dyDescent="0.55000000000000004">
      <c r="A1216" s="3">
        <v>40</v>
      </c>
      <c r="B1216" s="3">
        <v>4</v>
      </c>
      <c r="C1216" s="2">
        <v>3.2586689849367398E-2</v>
      </c>
      <c r="D1216" s="2">
        <v>6.0269950346976103E-2</v>
      </c>
      <c r="E1216" s="2">
        <v>0.11178388901510999</v>
      </c>
      <c r="F1216" s="2">
        <v>1.15495137130184E-2</v>
      </c>
      <c r="G1216" s="2">
        <v>3.76593508404768E-2</v>
      </c>
    </row>
    <row r="1217" spans="1:7" x14ac:dyDescent="0.55000000000000004">
      <c r="A1217" s="3">
        <v>40</v>
      </c>
      <c r="B1217" s="3">
        <v>5</v>
      </c>
      <c r="C1217" s="2">
        <v>-0.158041109451942</v>
      </c>
      <c r="D1217" s="2">
        <v>-2.6057869823012302E-2</v>
      </c>
      <c r="E1217" s="2">
        <v>-1.4429568367360901E-2</v>
      </c>
      <c r="F1217" s="2">
        <v>-0.216223714723208</v>
      </c>
      <c r="G1217" s="2">
        <v>-0.18302728598923701</v>
      </c>
    </row>
    <row r="1218" spans="1:7" x14ac:dyDescent="0.55000000000000004">
      <c r="A1218" s="3">
        <v>40</v>
      </c>
      <c r="B1218" s="3">
        <v>6</v>
      </c>
      <c r="C1218" s="2">
        <v>1.43818981015231E-4</v>
      </c>
      <c r="D1218" s="2">
        <v>1.66350083248279E-2</v>
      </c>
      <c r="E1218" s="2">
        <v>3.5021348653301199E-2</v>
      </c>
      <c r="F1218" s="2">
        <v>-6.1625088953789403E-2</v>
      </c>
      <c r="G1218" s="2">
        <v>-1.3445912917400601E-2</v>
      </c>
    </row>
    <row r="1219" spans="1:7" x14ac:dyDescent="0.55000000000000004">
      <c r="A1219" s="3">
        <v>40</v>
      </c>
      <c r="B1219" s="3">
        <v>7</v>
      </c>
      <c r="C1219" s="2">
        <v>3.5874453229849598E-2</v>
      </c>
      <c r="D1219" s="2">
        <v>9.1905216854912597E-2</v>
      </c>
      <c r="E1219" s="2">
        <v>0.110192842512449</v>
      </c>
      <c r="F1219" s="2">
        <v>-1.35378400385711E-2</v>
      </c>
      <c r="G1219" s="2">
        <v>5.9314392600609001E-3</v>
      </c>
    </row>
    <row r="1220" spans="1:7" x14ac:dyDescent="0.55000000000000004">
      <c r="A1220" s="3">
        <v>40</v>
      </c>
      <c r="B1220" s="3">
        <v>8</v>
      </c>
      <c r="C1220" s="2">
        <v>-3.3445654228154299E-2</v>
      </c>
      <c r="D1220" s="2">
        <v>2.0100627344362701E-2</v>
      </c>
      <c r="E1220" s="2">
        <v>3.6833356837566299E-2</v>
      </c>
      <c r="F1220" s="2">
        <v>-7.5078477708995506E-2</v>
      </c>
      <c r="G1220" s="2">
        <v>-4.8331653914453203E-2</v>
      </c>
    </row>
    <row r="1221" spans="1:7" x14ac:dyDescent="0.55000000000000004">
      <c r="A1221" s="3">
        <v>40</v>
      </c>
      <c r="B1221" s="3">
        <v>9</v>
      </c>
      <c r="C1221" s="2">
        <v>1.7854368170097099E-3</v>
      </c>
      <c r="D1221" s="2">
        <v>2.4838877607469698E-2</v>
      </c>
      <c r="E1221" s="2">
        <v>4.4884760722003501E-2</v>
      </c>
      <c r="F1221" s="2">
        <v>-3.6170122741561998E-2</v>
      </c>
      <c r="G1221" s="2">
        <v>-1.65365372827231E-3</v>
      </c>
    </row>
    <row r="1222" spans="1:7" x14ac:dyDescent="0.55000000000000004">
      <c r="A1222" s="3">
        <v>40</v>
      </c>
      <c r="B1222" s="3">
        <v>10</v>
      </c>
      <c r="C1222" s="2">
        <v>-9.14649821196434E-4</v>
      </c>
      <c r="D1222" s="2">
        <v>3.5332210978319699E-2</v>
      </c>
      <c r="E1222" s="2">
        <v>4.3959945281526899E-2</v>
      </c>
      <c r="F1222" s="2">
        <v>-2.0287875597662399E-2</v>
      </c>
      <c r="G1222" s="2">
        <v>1.06986339473082E-2</v>
      </c>
    </row>
    <row r="1223" spans="1:7" x14ac:dyDescent="0.55000000000000004">
      <c r="A1223" s="3">
        <v>40</v>
      </c>
      <c r="B1223" s="3">
        <v>11</v>
      </c>
      <c r="C1223" s="2">
        <v>-5.17579987703062E-3</v>
      </c>
      <c r="D1223" s="2">
        <v>2.5091583258416299E-2</v>
      </c>
      <c r="E1223" s="2">
        <v>4.2556608399640802E-2</v>
      </c>
      <c r="F1223" s="2">
        <v>-6.3867354161860596E-2</v>
      </c>
      <c r="G1223" s="2">
        <v>-2.6670321234251199E-2</v>
      </c>
    </row>
    <row r="1224" spans="1:7" x14ac:dyDescent="0.55000000000000004">
      <c r="A1224" s="3">
        <v>40</v>
      </c>
      <c r="B1224" s="3">
        <v>12</v>
      </c>
      <c r="C1224" s="2">
        <v>-2.65196354016408E-2</v>
      </c>
      <c r="D1224" s="2">
        <v>3.5302107542202997E-2</v>
      </c>
      <c r="E1224" s="2">
        <v>6.2477132412652299E-2</v>
      </c>
      <c r="F1224" s="2">
        <v>-7.1382511476616506E-2</v>
      </c>
      <c r="G1224" s="2">
        <v>-3.0067771587868299E-2</v>
      </c>
    </row>
    <row r="1225" spans="1:7" x14ac:dyDescent="0.55000000000000004">
      <c r="A1225" s="3">
        <v>40</v>
      </c>
      <c r="B1225" s="3">
        <v>13</v>
      </c>
      <c r="C1225" s="2">
        <v>-4.9223887391492201E-2</v>
      </c>
      <c r="D1225" s="2">
        <v>-4.2364241569059602E-2</v>
      </c>
      <c r="E1225" s="2">
        <v>4.0288984257152799E-2</v>
      </c>
      <c r="F1225" s="2">
        <v>-0.49152265747163598</v>
      </c>
      <c r="G1225" s="2">
        <v>-0.42389006054619599</v>
      </c>
    </row>
    <row r="1226" spans="1:7" x14ac:dyDescent="0.55000000000000004">
      <c r="A1226" s="3">
        <v>40</v>
      </c>
      <c r="B1226" s="3">
        <v>14</v>
      </c>
      <c r="C1226" s="2">
        <v>-7.3072250165282002E-2</v>
      </c>
      <c r="D1226" s="2">
        <v>-2.2080372446145E-2</v>
      </c>
      <c r="E1226" s="2">
        <v>-5.1239330269892103E-4</v>
      </c>
      <c r="F1226" s="2">
        <v>-9.27693651667061E-2</v>
      </c>
      <c r="G1226" s="2">
        <v>-4.6892671443133499E-2</v>
      </c>
    </row>
    <row r="1227" spans="1:7" x14ac:dyDescent="0.55000000000000004">
      <c r="A1227" s="3">
        <v>40</v>
      </c>
      <c r="B1227" s="3">
        <v>15</v>
      </c>
      <c r="C1227" s="2">
        <v>-3.3396209761009397E-2</v>
      </c>
      <c r="D1227" s="2">
        <v>5.9461378763793898E-2</v>
      </c>
      <c r="E1227" s="2">
        <v>9.1229520428308203E-2</v>
      </c>
      <c r="F1227" s="2">
        <v>-7.7428755362195997E-2</v>
      </c>
      <c r="G1227" s="2">
        <v>-5.4452622134200997E-2</v>
      </c>
    </row>
    <row r="1228" spans="1:7" x14ac:dyDescent="0.55000000000000004">
      <c r="A1228" s="3">
        <v>40</v>
      </c>
      <c r="B1228" s="3">
        <v>16</v>
      </c>
      <c r="C1228" s="2">
        <v>3.38084221627779E-2</v>
      </c>
      <c r="D1228" s="2">
        <v>2.4140097360409299E-2</v>
      </c>
      <c r="E1228" s="2">
        <v>2.37716654301986E-2</v>
      </c>
      <c r="F1228" s="2">
        <v>-2.1242193826073501E-2</v>
      </c>
      <c r="G1228" s="2">
        <v>1.6081537882970599E-2</v>
      </c>
    </row>
    <row r="1229" spans="1:7" x14ac:dyDescent="0.55000000000000004">
      <c r="A1229" s="3">
        <v>40</v>
      </c>
      <c r="B1229" s="3">
        <v>17</v>
      </c>
      <c r="C1229" s="2">
        <v>5.1764780005306002E-2</v>
      </c>
      <c r="D1229" s="2">
        <v>9.8612405339281298E-2</v>
      </c>
      <c r="E1229" s="2">
        <v>9.5056958486052404E-2</v>
      </c>
      <c r="F1229" s="2">
        <v>0.10171497009826901</v>
      </c>
      <c r="G1229" s="2">
        <v>0.107116856558855</v>
      </c>
    </row>
    <row r="1230" spans="1:7" x14ac:dyDescent="0.55000000000000004">
      <c r="A1230" s="3">
        <v>40</v>
      </c>
      <c r="B1230" s="3">
        <v>18</v>
      </c>
      <c r="C1230" s="2">
        <v>6.9660772782637895E-2</v>
      </c>
      <c r="D1230" s="2">
        <v>8.8199297489715694E-2</v>
      </c>
      <c r="E1230" s="2">
        <v>6.4118608229007695E-2</v>
      </c>
      <c r="F1230" s="2">
        <v>7.6895741531924494E-2</v>
      </c>
      <c r="G1230" s="2">
        <v>6.9421274776418504E-2</v>
      </c>
    </row>
    <row r="1231" spans="1:7" x14ac:dyDescent="0.55000000000000004">
      <c r="A1231" s="3">
        <v>40</v>
      </c>
      <c r="B1231" s="3">
        <v>19</v>
      </c>
      <c r="C1231" s="2">
        <v>0.13282649228709401</v>
      </c>
      <c r="D1231" s="2">
        <v>0.11293085799066201</v>
      </c>
      <c r="E1231" s="2">
        <v>0.12826862281915999</v>
      </c>
      <c r="F1231" s="2">
        <v>0.12074020779381001</v>
      </c>
      <c r="G1231" s="2">
        <v>0.114158097420508</v>
      </c>
    </row>
    <row r="1232" spans="1:7" x14ac:dyDescent="0.55000000000000004">
      <c r="A1232" s="3">
        <v>40</v>
      </c>
      <c r="B1232" s="3">
        <v>20</v>
      </c>
      <c r="C1232" s="2">
        <v>9.7844819805970706E-2</v>
      </c>
      <c r="D1232" s="2">
        <v>6.2547837123597197E-2</v>
      </c>
      <c r="E1232" s="2">
        <v>8.9449722251265601E-2</v>
      </c>
      <c r="F1232" s="2">
        <v>8.34226173141948E-2</v>
      </c>
      <c r="G1232" s="2">
        <v>8.2507301369986893E-2</v>
      </c>
    </row>
    <row r="1233" spans="1:7" x14ac:dyDescent="0.55000000000000004">
      <c r="A1233" s="3">
        <v>40</v>
      </c>
      <c r="B1233" s="3">
        <v>21</v>
      </c>
      <c r="C1233" s="2">
        <v>0.101622280644074</v>
      </c>
      <c r="D1233" s="2">
        <v>8.8600412181447694E-2</v>
      </c>
      <c r="E1233" s="2">
        <v>8.8507679912412304E-2</v>
      </c>
      <c r="F1233" s="2">
        <v>8.3549437316052105E-2</v>
      </c>
      <c r="G1233" s="2">
        <v>4.0522905178307103E-2</v>
      </c>
    </row>
    <row r="1234" spans="1:7" x14ac:dyDescent="0.55000000000000004">
      <c r="A1234" s="3">
        <v>40</v>
      </c>
      <c r="B1234" s="3">
        <v>22</v>
      </c>
      <c r="C1234" s="2">
        <v>5.1363466621852399E-2</v>
      </c>
      <c r="D1234" s="2">
        <v>6.9692179558360795E-2</v>
      </c>
      <c r="E1234" s="2">
        <v>2.8561383992513501E-2</v>
      </c>
      <c r="F1234" s="2">
        <v>0.10759119854393</v>
      </c>
      <c r="G1234" s="2">
        <v>0.12657315083693499</v>
      </c>
    </row>
    <row r="1235" spans="1:7" x14ac:dyDescent="0.55000000000000004">
      <c r="A1235" s="3">
        <v>40</v>
      </c>
      <c r="B1235" s="3">
        <v>23</v>
      </c>
      <c r="C1235" s="2">
        <v>0.114671173302063</v>
      </c>
      <c r="D1235" s="2">
        <v>0.13995973636862399</v>
      </c>
      <c r="E1235" s="2">
        <v>0.12717199636152099</v>
      </c>
      <c r="F1235" s="2">
        <v>6.0579560395278301E-2</v>
      </c>
      <c r="G1235" s="2">
        <v>-8.0254957458158097E-2</v>
      </c>
    </row>
    <row r="1236" spans="1:7" x14ac:dyDescent="0.55000000000000004">
      <c r="A1236" s="3">
        <v>40</v>
      </c>
      <c r="B1236" s="3">
        <v>24</v>
      </c>
      <c r="C1236" s="2">
        <v>9.1141774791167599E-2</v>
      </c>
      <c r="D1236" s="2">
        <v>0.123779094931576</v>
      </c>
      <c r="E1236" s="2">
        <v>8.6565221552223501E-2</v>
      </c>
      <c r="F1236" s="2">
        <v>7.8863129552224201E-2</v>
      </c>
      <c r="G1236" s="2">
        <v>1.9867445818166501E-2</v>
      </c>
    </row>
    <row r="1237" spans="1:7" x14ac:dyDescent="0.55000000000000004">
      <c r="A1237" s="3">
        <v>40</v>
      </c>
      <c r="B1237" s="3">
        <v>25</v>
      </c>
      <c r="C1237" s="2">
        <v>6.0118119341928698E-2</v>
      </c>
      <c r="D1237" s="2">
        <v>-6.1842762137463501E-2</v>
      </c>
      <c r="E1237" s="2">
        <v>4.83173071749032E-3</v>
      </c>
      <c r="F1237" s="2">
        <v>6.1670491517008798E-2</v>
      </c>
      <c r="G1237" s="2">
        <v>3.8591295308768599E-2</v>
      </c>
    </row>
    <row r="1238" spans="1:7" x14ac:dyDescent="0.55000000000000004">
      <c r="A1238" s="3">
        <v>40</v>
      </c>
      <c r="B1238" s="3">
        <v>26</v>
      </c>
      <c r="C1238" s="2">
        <v>0.162992067458884</v>
      </c>
      <c r="D1238" s="2">
        <v>0.195676275613862</v>
      </c>
      <c r="E1238" s="2">
        <v>0.15969625444563301</v>
      </c>
      <c r="F1238" s="2">
        <v>0.136749101192402</v>
      </c>
      <c r="G1238" s="2">
        <v>8.5936133826223698E-2</v>
      </c>
    </row>
    <row r="1239" spans="1:7" x14ac:dyDescent="0.55000000000000004">
      <c r="A1239" s="3">
        <v>40</v>
      </c>
      <c r="B1239" s="3">
        <v>27</v>
      </c>
      <c r="C1239" s="2">
        <v>0.116139681050534</v>
      </c>
      <c r="D1239" s="2">
        <v>8.7286312079422501E-2</v>
      </c>
      <c r="E1239" s="2">
        <v>1.6380153986980301E-2</v>
      </c>
      <c r="F1239" s="2">
        <v>5.4377169927869201E-2</v>
      </c>
      <c r="G1239" s="2">
        <v>5.9882469730628801E-2</v>
      </c>
    </row>
    <row r="1240" spans="1:7" x14ac:dyDescent="0.55000000000000004">
      <c r="A1240" s="3">
        <v>40</v>
      </c>
      <c r="B1240" s="3">
        <v>28</v>
      </c>
      <c r="C1240" s="2">
        <v>2.9400632055069899E-2</v>
      </c>
      <c r="D1240" s="2">
        <v>3.3806948715127301E-2</v>
      </c>
      <c r="E1240" s="2">
        <v>3.9482357248618302E-2</v>
      </c>
      <c r="F1240" s="2">
        <v>4.2684929865871801E-2</v>
      </c>
      <c r="G1240" s="2">
        <v>4.2015678562268698E-2</v>
      </c>
    </row>
    <row r="1241" spans="1:7" x14ac:dyDescent="0.55000000000000004">
      <c r="A1241" s="3">
        <v>40</v>
      </c>
      <c r="B1241" s="3">
        <v>29</v>
      </c>
      <c r="C1241" s="2">
        <v>-2.2704996940371099E-2</v>
      </c>
      <c r="D1241" s="2">
        <v>1.44991861325039E-3</v>
      </c>
      <c r="E1241" s="2">
        <v>-3.4716148547376702E-2</v>
      </c>
      <c r="F1241" s="2">
        <v>-9.0132183934710196E-3</v>
      </c>
      <c r="G1241" s="2">
        <v>1.8029256044139401E-2</v>
      </c>
    </row>
    <row r="1242" spans="1:7" x14ac:dyDescent="0.55000000000000004">
      <c r="A1242" s="3">
        <v>40</v>
      </c>
      <c r="B1242" s="3">
        <v>30</v>
      </c>
      <c r="C1242" s="2">
        <v>4.8763705718229702E-2</v>
      </c>
      <c r="D1242" s="2">
        <v>4.4471221616307698E-2</v>
      </c>
      <c r="E1242" s="2">
        <v>2.4546202818764198E-2</v>
      </c>
      <c r="F1242" s="2">
        <v>4.07834329396317E-2</v>
      </c>
      <c r="G1242" s="2">
        <v>2.4715629214487399E-2</v>
      </c>
    </row>
    <row r="1243" spans="1:7" x14ac:dyDescent="0.55000000000000004">
      <c r="A1243" s="3">
        <v>40</v>
      </c>
      <c r="B1243" s="3">
        <v>31</v>
      </c>
      <c r="C1243" s="2">
        <v>5.2120778578872498E-2</v>
      </c>
      <c r="D1243" s="2">
        <v>1.76762696703756E-2</v>
      </c>
      <c r="E1243" s="2">
        <v>1.8678370564064399E-2</v>
      </c>
      <c r="F1243" s="2">
        <v>2.0078397893296698E-2</v>
      </c>
      <c r="G1243" s="2">
        <v>3.2226944570650298E-2</v>
      </c>
    </row>
    <row r="1244" spans="1:7" x14ac:dyDescent="0.55000000000000004">
      <c r="A1244" s="3">
        <v>41</v>
      </c>
      <c r="B1244" s="3">
        <v>1</v>
      </c>
      <c r="C1244" s="2">
        <v>-0.116191686079351</v>
      </c>
      <c r="D1244" s="2">
        <v>-9.3211034773917498E-2</v>
      </c>
      <c r="E1244" s="2">
        <v>-6.3940900861209904E-2</v>
      </c>
      <c r="F1244" s="2">
        <v>-5.1681916721048299E-2</v>
      </c>
      <c r="G1244" s="2">
        <v>-4.7916134864844001E-2</v>
      </c>
    </row>
    <row r="1245" spans="1:7" x14ac:dyDescent="0.55000000000000004">
      <c r="A1245" s="3">
        <v>41</v>
      </c>
      <c r="B1245" s="3">
        <v>2</v>
      </c>
      <c r="C1245" s="2">
        <v>0.31323755319750601</v>
      </c>
      <c r="D1245" s="2">
        <v>0.506386698824286</v>
      </c>
      <c r="E1245" s="2">
        <v>0.76510709289447898</v>
      </c>
      <c r="F1245" s="2">
        <v>0.64460765476577697</v>
      </c>
      <c r="G1245" s="2">
        <v>0.6283769958248</v>
      </c>
    </row>
    <row r="1246" spans="1:7" x14ac:dyDescent="0.55000000000000004">
      <c r="A1246" s="3">
        <v>41</v>
      </c>
      <c r="B1246" s="3">
        <v>3</v>
      </c>
      <c r="C1246" s="2">
        <v>5.3993570745713301E-2</v>
      </c>
      <c r="D1246" s="2">
        <v>4.7736585708427801E-2</v>
      </c>
      <c r="E1246" s="2">
        <v>4.6926471000315099E-2</v>
      </c>
      <c r="F1246" s="2">
        <v>5.3202406107329403E-2</v>
      </c>
      <c r="G1246" s="2">
        <v>3.5154178154521598E-2</v>
      </c>
    </row>
    <row r="1247" spans="1:7" x14ac:dyDescent="0.55000000000000004">
      <c r="A1247" s="3">
        <v>41</v>
      </c>
      <c r="B1247" s="3">
        <v>4</v>
      </c>
      <c r="C1247" s="2">
        <v>0.19320549659612099</v>
      </c>
      <c r="D1247" s="2">
        <v>0.16812439624214401</v>
      </c>
      <c r="E1247" s="2">
        <v>0.165226013716369</v>
      </c>
      <c r="F1247" s="2">
        <v>0.226963020420727</v>
      </c>
      <c r="G1247" s="2">
        <v>0.23150426603228499</v>
      </c>
    </row>
    <row r="1248" spans="1:7" x14ac:dyDescent="0.55000000000000004">
      <c r="A1248" s="3">
        <v>41</v>
      </c>
      <c r="B1248" s="3">
        <v>5</v>
      </c>
      <c r="C1248" s="2">
        <v>0.124342893022025</v>
      </c>
      <c r="D1248" s="2">
        <v>0.12844567313580699</v>
      </c>
      <c r="E1248" s="2">
        <v>0.14139078550501</v>
      </c>
      <c r="F1248" s="2">
        <v>6.7706780163730801E-2</v>
      </c>
      <c r="G1248" s="2">
        <v>6.2479954084116301E-2</v>
      </c>
    </row>
    <row r="1249" spans="1:7" x14ac:dyDescent="0.55000000000000004">
      <c r="A1249" s="3">
        <v>41</v>
      </c>
      <c r="B1249" s="3">
        <v>6</v>
      </c>
      <c r="C1249" s="2">
        <v>-5.5271995210009903E-2</v>
      </c>
      <c r="D1249" s="2">
        <v>-5.2881421123089203E-2</v>
      </c>
      <c r="E1249" s="2">
        <v>-4.0526349162919298E-3</v>
      </c>
      <c r="F1249" s="2">
        <v>-4.1358100917788097E-2</v>
      </c>
      <c r="G1249" s="2">
        <v>-4.7078494169489601E-2</v>
      </c>
    </row>
    <row r="1250" spans="1:7" x14ac:dyDescent="0.55000000000000004">
      <c r="A1250" s="3">
        <v>41</v>
      </c>
      <c r="B1250" s="3">
        <v>7</v>
      </c>
      <c r="C1250" s="2">
        <v>-9.5886918693422599E-2</v>
      </c>
      <c r="D1250" s="2">
        <v>-5.6340822659212697E-2</v>
      </c>
      <c r="E1250" s="2">
        <v>-1.4887632876062601E-2</v>
      </c>
      <c r="F1250" s="2">
        <v>-7.5383954877988699E-2</v>
      </c>
      <c r="G1250" s="2">
        <v>-0.100000139049157</v>
      </c>
    </row>
    <row r="1251" spans="1:7" x14ac:dyDescent="0.55000000000000004">
      <c r="A1251" s="3">
        <v>41</v>
      </c>
      <c r="B1251" s="3">
        <v>8</v>
      </c>
      <c r="C1251" s="2">
        <v>0.18912860509677801</v>
      </c>
      <c r="D1251" s="2">
        <v>0.18919120197924699</v>
      </c>
      <c r="E1251" s="2">
        <v>0.113801774886229</v>
      </c>
      <c r="F1251" s="2">
        <v>0.10333472919341299</v>
      </c>
      <c r="G1251" s="2">
        <v>0.103642485543411</v>
      </c>
    </row>
    <row r="1252" spans="1:7" x14ac:dyDescent="0.55000000000000004">
      <c r="A1252" s="3">
        <v>41</v>
      </c>
      <c r="B1252" s="3">
        <v>9</v>
      </c>
      <c r="C1252" s="2">
        <v>9.6740440911586303E-2</v>
      </c>
      <c r="D1252" s="2">
        <v>8.6002791142102894E-2</v>
      </c>
      <c r="E1252" s="2">
        <v>7.4141226582443695E-2</v>
      </c>
      <c r="F1252" s="2">
        <v>3.8519970144254199E-2</v>
      </c>
      <c r="G1252" s="2">
        <v>3.5193037626895698E-2</v>
      </c>
    </row>
    <row r="1253" spans="1:7" x14ac:dyDescent="0.55000000000000004">
      <c r="A1253" s="3">
        <v>41</v>
      </c>
      <c r="B1253" s="3">
        <v>10</v>
      </c>
      <c r="C1253" s="2">
        <v>6.1658085181926198E-2</v>
      </c>
      <c r="D1253" s="2">
        <v>6.01929434766739E-2</v>
      </c>
      <c r="E1253" s="2">
        <v>4.2719214039924E-2</v>
      </c>
      <c r="F1253" s="2">
        <v>2.6564906541414201E-2</v>
      </c>
      <c r="G1253" s="2">
        <v>2.6110557837268199E-2</v>
      </c>
    </row>
    <row r="1254" spans="1:7" x14ac:dyDescent="0.55000000000000004">
      <c r="A1254" s="3">
        <v>41</v>
      </c>
      <c r="B1254" s="3">
        <v>11</v>
      </c>
      <c r="C1254" s="2">
        <v>2.3103552175670301E-2</v>
      </c>
      <c r="D1254" s="2">
        <v>2.6698997234936701E-2</v>
      </c>
      <c r="E1254" s="2">
        <v>6.3398478089724999E-2</v>
      </c>
      <c r="F1254" s="2">
        <v>0.100991415209865</v>
      </c>
      <c r="G1254" s="2">
        <v>9.49535076453423E-2</v>
      </c>
    </row>
    <row r="1255" spans="1:7" x14ac:dyDescent="0.55000000000000004">
      <c r="A1255" s="3">
        <v>41</v>
      </c>
      <c r="B1255" s="3">
        <v>12</v>
      </c>
      <c r="C1255" s="2">
        <v>-9.2058043453971006E-2</v>
      </c>
      <c r="D1255" s="2">
        <v>-6.74695438870931E-2</v>
      </c>
      <c r="E1255" s="2">
        <v>2.3236482469948101E-2</v>
      </c>
      <c r="F1255" s="2">
        <v>-6.54056881710115E-2</v>
      </c>
      <c r="G1255" s="2">
        <v>-6.3732237957075805E-2</v>
      </c>
    </row>
    <row r="1256" spans="1:7" x14ac:dyDescent="0.55000000000000004">
      <c r="A1256" s="3">
        <v>41</v>
      </c>
      <c r="B1256" s="3">
        <v>13</v>
      </c>
      <c r="C1256" s="2">
        <v>0.58467959284883797</v>
      </c>
      <c r="D1256" s="2">
        <v>0.130266840014538</v>
      </c>
      <c r="E1256" s="2">
        <v>0.27253799271936602</v>
      </c>
      <c r="F1256" s="2">
        <v>0.41144187333716398</v>
      </c>
      <c r="G1256" s="2">
        <v>0.39853841707934801</v>
      </c>
    </row>
    <row r="1257" spans="1:7" x14ac:dyDescent="0.55000000000000004">
      <c r="A1257" s="3">
        <v>41</v>
      </c>
      <c r="B1257" s="3">
        <v>14</v>
      </c>
      <c r="C1257" s="2">
        <v>1.51190105226413E-2</v>
      </c>
      <c r="D1257" s="2">
        <v>-4.0304614678286797E-2</v>
      </c>
      <c r="E1257" s="2">
        <v>7.4635554899460397E-3</v>
      </c>
      <c r="F1257" s="2">
        <v>-2.84543697798584E-2</v>
      </c>
      <c r="G1257" s="2">
        <v>-2.7303260044067999E-2</v>
      </c>
    </row>
    <row r="1258" spans="1:7" x14ac:dyDescent="0.55000000000000004">
      <c r="A1258" s="3">
        <v>41</v>
      </c>
      <c r="B1258" s="3">
        <v>15</v>
      </c>
      <c r="C1258" s="2">
        <v>0.21680824899566001</v>
      </c>
      <c r="D1258" s="2">
        <v>0.16662936144149801</v>
      </c>
      <c r="E1258" s="2">
        <v>0.11253719045140601</v>
      </c>
      <c r="F1258" s="2">
        <v>0.141117978303262</v>
      </c>
      <c r="G1258" s="2">
        <v>0.13468292101891199</v>
      </c>
    </row>
    <row r="1259" spans="1:7" x14ac:dyDescent="0.55000000000000004">
      <c r="A1259" s="3">
        <v>41</v>
      </c>
      <c r="B1259" s="3">
        <v>16</v>
      </c>
      <c r="C1259" s="2">
        <v>0.11760668820770601</v>
      </c>
      <c r="D1259" s="2">
        <v>6.4581523204074995E-2</v>
      </c>
      <c r="E1259" s="2">
        <v>5.7438670778599397E-2</v>
      </c>
      <c r="F1259" s="2">
        <v>6.2902559508664399E-2</v>
      </c>
      <c r="G1259" s="2">
        <v>5.3471421260830002E-2</v>
      </c>
    </row>
    <row r="1260" spans="1:7" x14ac:dyDescent="0.55000000000000004">
      <c r="A1260" s="3">
        <v>41</v>
      </c>
      <c r="B1260" s="3">
        <v>17</v>
      </c>
      <c r="C1260" s="2">
        <v>0.10444002153671</v>
      </c>
      <c r="D1260" s="2">
        <v>7.6433494177306799E-2</v>
      </c>
      <c r="E1260" s="2">
        <v>7.5548161535167996E-2</v>
      </c>
      <c r="F1260" s="2">
        <v>9.8235155859178899E-2</v>
      </c>
      <c r="G1260" s="2">
        <v>8.0489446057155703E-2</v>
      </c>
    </row>
    <row r="1261" spans="1:7" x14ac:dyDescent="0.55000000000000004">
      <c r="A1261" s="3">
        <v>41</v>
      </c>
      <c r="B1261" s="3">
        <v>18</v>
      </c>
      <c r="C1261" s="2">
        <v>4.24148299362768E-2</v>
      </c>
      <c r="D1261" s="2">
        <v>4.5504524183809597E-2</v>
      </c>
      <c r="E1261" s="2">
        <v>1.9380169839724799E-2</v>
      </c>
      <c r="F1261" s="2">
        <v>4.6919493856167102E-2</v>
      </c>
      <c r="G1261" s="2">
        <v>3.2787819676875198E-2</v>
      </c>
    </row>
    <row r="1262" spans="1:7" x14ac:dyDescent="0.55000000000000004">
      <c r="A1262" s="3">
        <v>41</v>
      </c>
      <c r="B1262" s="3">
        <v>19</v>
      </c>
      <c r="C1262" s="2">
        <v>1.5208420359667E-3</v>
      </c>
      <c r="D1262" s="2">
        <v>1.8249907061055799E-2</v>
      </c>
      <c r="E1262" s="2">
        <v>-4.3940630267990102E-3</v>
      </c>
      <c r="F1262" s="2">
        <v>3.3873088709715001E-3</v>
      </c>
      <c r="G1262" s="2">
        <v>2.24554147496085E-2</v>
      </c>
    </row>
    <row r="1263" spans="1:7" x14ac:dyDescent="0.55000000000000004">
      <c r="A1263" s="3">
        <v>41</v>
      </c>
      <c r="B1263" s="3">
        <v>20</v>
      </c>
      <c r="C1263" s="2">
        <v>-2.7151174084602998E-2</v>
      </c>
      <c r="D1263" s="2">
        <v>-2.8539600127238701E-3</v>
      </c>
      <c r="E1263" s="2">
        <v>-8.4680643288260696E-3</v>
      </c>
      <c r="F1263" s="2">
        <v>-1.74055177660093E-3</v>
      </c>
      <c r="G1263" s="2">
        <v>2.21040773886279E-2</v>
      </c>
    </row>
    <row r="1264" spans="1:7" x14ac:dyDescent="0.55000000000000004">
      <c r="A1264" s="3">
        <v>41</v>
      </c>
      <c r="B1264" s="3">
        <v>21</v>
      </c>
      <c r="C1264" s="2">
        <v>6.7181260070197299E-2</v>
      </c>
      <c r="D1264" s="2">
        <v>5.4103174034869098E-2</v>
      </c>
      <c r="E1264" s="2">
        <v>2.8915609408682201E-2</v>
      </c>
      <c r="F1264" s="2">
        <v>2.8163549134191501E-2</v>
      </c>
      <c r="G1264" s="2">
        <v>-1.50741414742969E-2</v>
      </c>
    </row>
    <row r="1265" spans="1:7" x14ac:dyDescent="0.55000000000000004">
      <c r="A1265" s="3">
        <v>41</v>
      </c>
      <c r="B1265" s="3">
        <v>22</v>
      </c>
      <c r="C1265" s="2">
        <v>0.117906322848205</v>
      </c>
      <c r="D1265" s="2">
        <v>0.13318744894972301</v>
      </c>
      <c r="E1265" s="2">
        <v>6.7335597591119498E-2</v>
      </c>
      <c r="F1265" s="2">
        <v>8.6664117757683096E-2</v>
      </c>
      <c r="G1265" s="2">
        <v>5.1905341603041701E-2</v>
      </c>
    </row>
    <row r="1266" spans="1:7" x14ac:dyDescent="0.55000000000000004">
      <c r="A1266" s="3">
        <v>41</v>
      </c>
      <c r="B1266" s="3">
        <v>23</v>
      </c>
      <c r="C1266" s="2">
        <v>0.23830893716943399</v>
      </c>
      <c r="D1266" s="2">
        <v>0.306293105130926</v>
      </c>
      <c r="E1266" s="2">
        <v>0.19291830128446</v>
      </c>
      <c r="F1266" s="2">
        <v>0.256336651435215</v>
      </c>
      <c r="G1266" s="2">
        <v>0.28968817456762702</v>
      </c>
    </row>
    <row r="1267" spans="1:7" x14ac:dyDescent="0.55000000000000004">
      <c r="A1267" s="3">
        <v>41</v>
      </c>
      <c r="B1267" s="3">
        <v>24</v>
      </c>
      <c r="C1267" s="2">
        <v>0.12530982461656601</v>
      </c>
      <c r="D1267" s="2">
        <v>0.14145871194875601</v>
      </c>
      <c r="E1267" s="2">
        <v>0.110512396073637</v>
      </c>
      <c r="F1267" s="2">
        <v>8.7054691418073593E-2</v>
      </c>
      <c r="G1267" s="2">
        <v>9.6291384190668503E-2</v>
      </c>
    </row>
    <row r="1268" spans="1:7" x14ac:dyDescent="0.55000000000000004">
      <c r="A1268" s="3">
        <v>41</v>
      </c>
      <c r="B1268" s="3">
        <v>25</v>
      </c>
      <c r="C1268" s="2">
        <v>5.2619037483905999E-2</v>
      </c>
      <c r="D1268" s="2">
        <v>9.2849029682566406E-2</v>
      </c>
      <c r="E1268" s="2">
        <v>2.7521045566312199E-2</v>
      </c>
      <c r="F1268" s="2">
        <v>7.4694487909178195E-2</v>
      </c>
      <c r="G1268" s="2">
        <v>-3.9144512409591499E-2</v>
      </c>
    </row>
    <row r="1269" spans="1:7" x14ac:dyDescent="0.55000000000000004">
      <c r="A1269" s="3">
        <v>41</v>
      </c>
      <c r="B1269" s="3">
        <v>26</v>
      </c>
      <c r="C1269" s="2">
        <v>0.40651547335154398</v>
      </c>
      <c r="D1269" s="2">
        <v>0.132754660245198</v>
      </c>
      <c r="E1269" s="2">
        <v>0.185987272713836</v>
      </c>
      <c r="F1269" s="2">
        <v>6.5048262499315002E-2</v>
      </c>
      <c r="G1269" s="2">
        <v>0.19287582314548701</v>
      </c>
    </row>
    <row r="1270" spans="1:7" x14ac:dyDescent="0.55000000000000004">
      <c r="A1270" s="3">
        <v>41</v>
      </c>
      <c r="B1270" s="3">
        <v>27</v>
      </c>
      <c r="C1270" s="2">
        <v>8.2775921491525503E-2</v>
      </c>
      <c r="D1270" s="2">
        <v>3.9145553525537703E-2</v>
      </c>
      <c r="E1270" s="2">
        <v>1.6688595019267699E-2</v>
      </c>
      <c r="F1270" s="2">
        <v>7.6301778273410004E-2</v>
      </c>
      <c r="G1270" s="2">
        <v>-3.20370024608835E-2</v>
      </c>
    </row>
    <row r="1271" spans="1:7" x14ac:dyDescent="0.55000000000000004">
      <c r="A1271" s="3">
        <v>41</v>
      </c>
      <c r="B1271" s="3">
        <v>28</v>
      </c>
      <c r="C1271" s="2">
        <v>5.0212775514901997E-2</v>
      </c>
      <c r="D1271" s="2">
        <v>4.2383654838992202E-2</v>
      </c>
      <c r="E1271" s="2">
        <v>3.7625211258280201E-2</v>
      </c>
      <c r="F1271" s="2">
        <v>4.0831323840088002E-2</v>
      </c>
      <c r="G1271" s="2">
        <v>4.1792391086026302E-2</v>
      </c>
    </row>
    <row r="1272" spans="1:7" x14ac:dyDescent="0.55000000000000004">
      <c r="A1272" s="3">
        <v>41</v>
      </c>
      <c r="B1272" s="3">
        <v>29</v>
      </c>
      <c r="C1272" s="2">
        <v>1.6806509916072802E-2</v>
      </c>
      <c r="D1272" s="2">
        <v>7.7177487652445906E-2</v>
      </c>
      <c r="E1272" s="2">
        <v>0.108748803999552</v>
      </c>
      <c r="F1272" s="2">
        <v>0.108438354173955</v>
      </c>
      <c r="G1272" s="2">
        <v>2.44202637987E-2</v>
      </c>
    </row>
    <row r="1273" spans="1:7" x14ac:dyDescent="0.55000000000000004">
      <c r="A1273" s="3">
        <v>41</v>
      </c>
      <c r="B1273" s="3">
        <v>30</v>
      </c>
      <c r="C1273" s="2">
        <v>4.4128415673384401E-2</v>
      </c>
      <c r="D1273" s="2">
        <v>2.26083976733636E-2</v>
      </c>
      <c r="E1273" s="2">
        <v>3.0875881511373101E-2</v>
      </c>
      <c r="F1273" s="2">
        <v>-1.9042353812188701E-3</v>
      </c>
      <c r="G1273" s="2">
        <v>2.7559367782070399E-2</v>
      </c>
    </row>
    <row r="1274" spans="1:7" x14ac:dyDescent="0.55000000000000004">
      <c r="A1274" s="3">
        <v>41</v>
      </c>
      <c r="B1274" s="3">
        <v>31</v>
      </c>
      <c r="C1274" s="2">
        <v>4.3301585350653898E-2</v>
      </c>
      <c r="D1274" s="2">
        <v>6.68486703048147E-2</v>
      </c>
      <c r="E1274" s="2">
        <v>4.26055931227542E-2</v>
      </c>
      <c r="F1274" s="2">
        <v>3.7455715566021897E-2</v>
      </c>
      <c r="G1274" s="2">
        <v>3.9488408894142103E-2</v>
      </c>
    </row>
    <row r="1275" spans="1:7" x14ac:dyDescent="0.55000000000000004">
      <c r="A1275" s="3">
        <v>42</v>
      </c>
      <c r="B1275" s="3">
        <v>1</v>
      </c>
      <c r="C1275" s="2">
        <v>0.17772715147488</v>
      </c>
      <c r="D1275" s="2">
        <v>0.149027631868935</v>
      </c>
      <c r="E1275" s="2">
        <v>0.13670566193193301</v>
      </c>
      <c r="F1275" s="2">
        <v>0.12393049322393999</v>
      </c>
      <c r="G1275" s="2">
        <v>0.12581605419888001</v>
      </c>
    </row>
    <row r="1276" spans="1:7" x14ac:dyDescent="0.55000000000000004">
      <c r="A1276" s="3">
        <v>42</v>
      </c>
      <c r="B1276" s="3">
        <v>2</v>
      </c>
      <c r="C1276" s="2">
        <v>0.107538741789095</v>
      </c>
      <c r="D1276" s="2">
        <v>9.5716729007138499E-2</v>
      </c>
      <c r="E1276" s="2">
        <v>-3.64586417303389E-2</v>
      </c>
      <c r="F1276" s="2">
        <v>0.120775997669288</v>
      </c>
      <c r="G1276" s="2">
        <v>-0.123548883974166</v>
      </c>
    </row>
    <row r="1277" spans="1:7" x14ac:dyDescent="0.55000000000000004">
      <c r="A1277" s="3">
        <v>42</v>
      </c>
      <c r="B1277" s="3">
        <v>3</v>
      </c>
      <c r="C1277" s="2">
        <v>5.4337997321810001E-2</v>
      </c>
      <c r="D1277" s="2">
        <v>-6.7024296211211903E-3</v>
      </c>
      <c r="E1277" s="2">
        <v>9.5895791506877496E-3</v>
      </c>
      <c r="F1277" s="2">
        <v>3.8994094732602999E-2</v>
      </c>
      <c r="G1277" s="2">
        <v>4.2031765195156098E-2</v>
      </c>
    </row>
    <row r="1278" spans="1:7" x14ac:dyDescent="0.55000000000000004">
      <c r="A1278" s="3">
        <v>42</v>
      </c>
      <c r="B1278" s="3">
        <v>4</v>
      </c>
      <c r="C1278" s="2">
        <v>0.174175223735798</v>
      </c>
      <c r="D1278" s="2">
        <v>8.9475990350279103E-2</v>
      </c>
      <c r="E1278" s="2">
        <v>0.103112839687521</v>
      </c>
      <c r="F1278" s="2">
        <v>0.171421047917764</v>
      </c>
      <c r="G1278" s="2">
        <v>0.17971921941463201</v>
      </c>
    </row>
    <row r="1279" spans="1:7" x14ac:dyDescent="0.55000000000000004">
      <c r="A1279" s="3">
        <v>42</v>
      </c>
      <c r="B1279" s="3">
        <v>5</v>
      </c>
      <c r="C1279" s="2">
        <v>0.71537034188073201</v>
      </c>
      <c r="D1279" s="2">
        <v>0.45701973716279398</v>
      </c>
      <c r="E1279" s="2">
        <v>0.269695904565523</v>
      </c>
      <c r="F1279" s="2">
        <v>0.46712142982865001</v>
      </c>
      <c r="G1279" s="2">
        <v>0.47700848836162002</v>
      </c>
    </row>
    <row r="1280" spans="1:7" x14ac:dyDescent="0.55000000000000004">
      <c r="A1280" s="3">
        <v>42</v>
      </c>
      <c r="B1280" s="3">
        <v>6</v>
      </c>
      <c r="C1280" s="2">
        <v>0.58697356309176396</v>
      </c>
      <c r="D1280" s="2">
        <v>0.36133728291033101</v>
      </c>
      <c r="E1280" s="2">
        <v>0.29379858065507097</v>
      </c>
      <c r="F1280" s="2">
        <v>0.36643599373548102</v>
      </c>
      <c r="G1280" s="2">
        <v>0.36511105576810299</v>
      </c>
    </row>
    <row r="1281" spans="1:7" x14ac:dyDescent="0.55000000000000004">
      <c r="A1281" s="3">
        <v>42</v>
      </c>
      <c r="B1281" s="3">
        <v>7</v>
      </c>
      <c r="C1281" s="2">
        <v>-4.4865335750673002E-2</v>
      </c>
      <c r="D1281" s="2">
        <v>-3.3878645112077999E-2</v>
      </c>
      <c r="E1281" s="2">
        <v>-2.2096785614938601E-2</v>
      </c>
      <c r="F1281" s="2">
        <v>-3.41837336056822E-2</v>
      </c>
      <c r="G1281" s="2">
        <v>-3.5236107137992002E-2</v>
      </c>
    </row>
    <row r="1282" spans="1:7" x14ac:dyDescent="0.55000000000000004">
      <c r="A1282" s="3">
        <v>42</v>
      </c>
      <c r="B1282" s="3">
        <v>8</v>
      </c>
      <c r="C1282" s="2">
        <v>0.230159933363102</v>
      </c>
      <c r="D1282" s="2">
        <v>0.224730773311663</v>
      </c>
      <c r="E1282" s="2">
        <v>0.13503032049076899</v>
      </c>
      <c r="F1282" s="2">
        <v>0.24152335798242699</v>
      </c>
      <c r="G1282" s="2">
        <v>0.237923776386323</v>
      </c>
    </row>
    <row r="1283" spans="1:7" x14ac:dyDescent="0.55000000000000004">
      <c r="A1283" s="3">
        <v>42</v>
      </c>
      <c r="B1283" s="3">
        <v>9</v>
      </c>
      <c r="C1283" s="2">
        <v>0.14145723671921501</v>
      </c>
      <c r="D1283" s="2">
        <v>8.9304318739332506E-2</v>
      </c>
      <c r="E1283" s="2">
        <v>9.3600450400497706E-2</v>
      </c>
      <c r="F1283" s="2">
        <v>0.122263316692325</v>
      </c>
      <c r="G1283" s="2">
        <v>0.119296873043991</v>
      </c>
    </row>
    <row r="1284" spans="1:7" x14ac:dyDescent="0.55000000000000004">
      <c r="A1284" s="3">
        <v>42</v>
      </c>
      <c r="B1284" s="3">
        <v>10</v>
      </c>
      <c r="C1284" s="2">
        <v>0.17411937661341401</v>
      </c>
      <c r="D1284" s="2">
        <v>4.5526625618564E-2</v>
      </c>
      <c r="E1284" s="2">
        <v>8.1853567648356995E-2</v>
      </c>
      <c r="F1284" s="2">
        <v>8.6681166055411304E-2</v>
      </c>
      <c r="G1284" s="2">
        <v>8.9749701629323594E-2</v>
      </c>
    </row>
    <row r="1285" spans="1:7" x14ac:dyDescent="0.55000000000000004">
      <c r="A1285" s="3">
        <v>42</v>
      </c>
      <c r="B1285" s="3">
        <v>11</v>
      </c>
      <c r="C1285" s="2">
        <v>6.3900825584395402E-2</v>
      </c>
      <c r="D1285" s="2">
        <v>6.5130593845081394E-2</v>
      </c>
      <c r="E1285" s="2">
        <v>0.120565344919821</v>
      </c>
      <c r="F1285" s="2">
        <v>5.7129265941912102E-2</v>
      </c>
      <c r="G1285" s="2">
        <v>5.96613941888125E-2</v>
      </c>
    </row>
    <row r="1286" spans="1:7" x14ac:dyDescent="0.55000000000000004">
      <c r="A1286" s="3">
        <v>42</v>
      </c>
      <c r="B1286" s="3">
        <v>12</v>
      </c>
      <c r="C1286" s="2">
        <v>7.39925894716007E-2</v>
      </c>
      <c r="D1286" s="2">
        <v>4.4571689699089097E-2</v>
      </c>
      <c r="E1286" s="2">
        <v>0.140341022300257</v>
      </c>
      <c r="F1286" s="2">
        <v>0.21683902961666199</v>
      </c>
      <c r="G1286" s="2">
        <v>0.21810801998489901</v>
      </c>
    </row>
    <row r="1287" spans="1:7" x14ac:dyDescent="0.55000000000000004">
      <c r="A1287" s="3">
        <v>42</v>
      </c>
      <c r="B1287" s="3">
        <v>13</v>
      </c>
      <c r="C1287" s="2">
        <v>0.35640728459325199</v>
      </c>
      <c r="D1287" s="2">
        <v>-0.213235635248956</v>
      </c>
      <c r="E1287" s="2">
        <v>-0.23126781731131699</v>
      </c>
      <c r="F1287" s="2">
        <v>-0.10368470859298901</v>
      </c>
      <c r="G1287" s="2">
        <v>-4.7128198215527203E-2</v>
      </c>
    </row>
    <row r="1288" spans="1:7" x14ac:dyDescent="0.55000000000000004">
      <c r="A1288" s="3">
        <v>42</v>
      </c>
      <c r="B1288" s="3">
        <v>14</v>
      </c>
      <c r="C1288" s="2">
        <v>-5.4273436896828996E-3</v>
      </c>
      <c r="D1288" s="2">
        <v>-3.7329364411160103E-2</v>
      </c>
      <c r="E1288" s="2">
        <v>2.9223502835486598E-2</v>
      </c>
      <c r="F1288" s="2">
        <v>-3.89158890367595E-2</v>
      </c>
      <c r="G1288" s="2">
        <v>-2.4258614030612701E-2</v>
      </c>
    </row>
    <row r="1289" spans="1:7" x14ac:dyDescent="0.55000000000000004">
      <c r="A1289" s="3">
        <v>42</v>
      </c>
      <c r="B1289" s="3">
        <v>15</v>
      </c>
      <c r="C1289" s="2">
        <v>0.21818684225590801</v>
      </c>
      <c r="D1289" s="2">
        <v>0.176069032251293</v>
      </c>
      <c r="E1289" s="2">
        <v>0.12657517880380301</v>
      </c>
      <c r="F1289" s="2">
        <v>0.29886086761838698</v>
      </c>
      <c r="G1289" s="2">
        <v>0.29293105277443199</v>
      </c>
    </row>
    <row r="1290" spans="1:7" x14ac:dyDescent="0.55000000000000004">
      <c r="A1290" s="3">
        <v>42</v>
      </c>
      <c r="B1290" s="3">
        <v>16</v>
      </c>
      <c r="C1290" s="2">
        <v>0.16765231430862099</v>
      </c>
      <c r="D1290" s="2">
        <v>8.3307239989720103E-2</v>
      </c>
      <c r="E1290" s="2">
        <v>6.5666498725723596E-2</v>
      </c>
      <c r="F1290" s="2">
        <v>0.16617205418130701</v>
      </c>
      <c r="G1290" s="2">
        <v>0.17863598974705</v>
      </c>
    </row>
    <row r="1291" spans="1:7" x14ac:dyDescent="0.55000000000000004">
      <c r="A1291" s="3">
        <v>42</v>
      </c>
      <c r="B1291" s="3">
        <v>17</v>
      </c>
      <c r="C1291" s="2">
        <v>5.3975832256666897E-2</v>
      </c>
      <c r="D1291" s="2">
        <v>6.9028456826522597E-3</v>
      </c>
      <c r="E1291" s="2">
        <v>5.2598362376697599E-2</v>
      </c>
      <c r="F1291" s="2">
        <v>-2.8439468280985801E-4</v>
      </c>
      <c r="G1291" s="2">
        <v>3.9279460874968898E-2</v>
      </c>
    </row>
    <row r="1292" spans="1:7" x14ac:dyDescent="0.55000000000000004">
      <c r="A1292" s="3">
        <v>42</v>
      </c>
      <c r="B1292" s="3">
        <v>18</v>
      </c>
      <c r="C1292" s="2">
        <v>4.7548886413754501E-2</v>
      </c>
      <c r="D1292" s="2">
        <v>2.04740440377877E-2</v>
      </c>
      <c r="E1292" s="2">
        <v>3.1899149374267702E-2</v>
      </c>
      <c r="F1292" s="2">
        <v>2.7771344200220101E-2</v>
      </c>
      <c r="G1292" s="2">
        <v>4.4074662673901401E-2</v>
      </c>
    </row>
    <row r="1293" spans="1:7" x14ac:dyDescent="0.55000000000000004">
      <c r="A1293" s="3">
        <v>42</v>
      </c>
      <c r="B1293" s="3">
        <v>19</v>
      </c>
      <c r="C1293" s="2">
        <v>1.83938916485391E-2</v>
      </c>
      <c r="D1293" s="2">
        <v>1.17945141188198E-2</v>
      </c>
      <c r="E1293" s="2">
        <v>1.6220695202090501E-4</v>
      </c>
      <c r="F1293" s="2">
        <v>-2.0720487501181301E-2</v>
      </c>
      <c r="G1293" s="2">
        <v>1.56032200580413E-2</v>
      </c>
    </row>
    <row r="1294" spans="1:7" x14ac:dyDescent="0.55000000000000004">
      <c r="A1294" s="3">
        <v>42</v>
      </c>
      <c r="B1294" s="3">
        <v>20</v>
      </c>
      <c r="C1294" s="2">
        <v>1.07155259770379E-2</v>
      </c>
      <c r="D1294" s="2">
        <v>1.51138585282242E-2</v>
      </c>
      <c r="E1294" s="2">
        <v>-1.4360666330061301E-2</v>
      </c>
      <c r="F1294" s="2">
        <v>-4.3083946538497703E-2</v>
      </c>
      <c r="G1294" s="2">
        <v>6.9112097921503199E-3</v>
      </c>
    </row>
    <row r="1295" spans="1:7" x14ac:dyDescent="0.55000000000000004">
      <c r="A1295" s="3">
        <v>42</v>
      </c>
      <c r="B1295" s="3">
        <v>21</v>
      </c>
      <c r="C1295" s="2">
        <v>6.46570815221751E-2</v>
      </c>
      <c r="D1295" s="2">
        <v>8.2176679040912901E-2</v>
      </c>
      <c r="E1295" s="2">
        <v>1.2150685996037001E-2</v>
      </c>
      <c r="F1295" s="2">
        <v>2.9985989426677601E-2</v>
      </c>
      <c r="G1295" s="2">
        <v>4.7066777923857703E-2</v>
      </c>
    </row>
    <row r="1296" spans="1:7" x14ac:dyDescent="0.55000000000000004">
      <c r="A1296" s="3">
        <v>42</v>
      </c>
      <c r="B1296" s="3">
        <v>22</v>
      </c>
      <c r="C1296" s="2">
        <v>5.7962106710440497E-2</v>
      </c>
      <c r="D1296" s="2">
        <v>0.106324361684091</v>
      </c>
      <c r="E1296" s="2">
        <v>5.7443218541547297E-2</v>
      </c>
      <c r="F1296" s="2">
        <v>7.3229576493071005E-2</v>
      </c>
      <c r="G1296" s="2">
        <v>1.7335730399337699E-2</v>
      </c>
    </row>
    <row r="1297" spans="1:7" x14ac:dyDescent="0.55000000000000004">
      <c r="A1297" s="3">
        <v>42</v>
      </c>
      <c r="B1297" s="3">
        <v>23</v>
      </c>
      <c r="C1297" s="2">
        <v>9.4818690541673203E-2</v>
      </c>
      <c r="D1297" s="2">
        <v>0.25292152705461901</v>
      </c>
      <c r="E1297" s="2">
        <v>6.5439725476241203E-2</v>
      </c>
      <c r="F1297" s="2">
        <v>0.16660415355100699</v>
      </c>
      <c r="G1297" s="2">
        <v>0.116834878751476</v>
      </c>
    </row>
    <row r="1298" spans="1:7" x14ac:dyDescent="0.55000000000000004">
      <c r="A1298" s="3">
        <v>42</v>
      </c>
      <c r="B1298" s="3">
        <v>24</v>
      </c>
      <c r="C1298" s="2">
        <v>8.34682675512987E-2</v>
      </c>
      <c r="D1298" s="2">
        <v>7.7484660913968606E-2</v>
      </c>
      <c r="E1298" s="2">
        <v>1.93311502278571E-2</v>
      </c>
      <c r="F1298" s="2">
        <v>0.11670165602311799</v>
      </c>
      <c r="G1298" s="2">
        <v>9.8335726261829695E-2</v>
      </c>
    </row>
    <row r="1299" spans="1:7" x14ac:dyDescent="0.55000000000000004">
      <c r="A1299" s="3">
        <v>42</v>
      </c>
      <c r="B1299" s="3">
        <v>25</v>
      </c>
      <c r="C1299" s="2">
        <v>8.9024659120487806E-2</v>
      </c>
      <c r="D1299" s="2">
        <v>6.6297572270551094E-2</v>
      </c>
      <c r="E1299" s="2">
        <v>7.2387652764011004E-2</v>
      </c>
      <c r="F1299" s="2">
        <v>-3.0114813806532401E-2</v>
      </c>
      <c r="G1299" s="2">
        <v>4.0474151947448501E-2</v>
      </c>
    </row>
    <row r="1300" spans="1:7" x14ac:dyDescent="0.55000000000000004">
      <c r="A1300" s="3">
        <v>42</v>
      </c>
      <c r="B1300" s="3">
        <v>26</v>
      </c>
      <c r="C1300" s="2">
        <v>-2.6375413317083499E-2</v>
      </c>
      <c r="D1300" s="2">
        <v>-5.2189233366837999E-2</v>
      </c>
      <c r="E1300" s="2">
        <v>0.121110953052486</v>
      </c>
      <c r="F1300" s="2">
        <v>0.17983308425415001</v>
      </c>
      <c r="G1300" s="2">
        <v>7.4477749596125603E-2</v>
      </c>
    </row>
    <row r="1301" spans="1:7" x14ac:dyDescent="0.55000000000000004">
      <c r="A1301" s="3">
        <v>42</v>
      </c>
      <c r="B1301" s="3">
        <v>27</v>
      </c>
      <c r="C1301" s="2">
        <v>2.2842222553977401E-2</v>
      </c>
      <c r="D1301" s="2">
        <v>7.8961195825090397E-2</v>
      </c>
      <c r="E1301" s="2">
        <v>8.3467105673779001E-3</v>
      </c>
      <c r="F1301" s="2">
        <v>3.1239854081943699E-2</v>
      </c>
      <c r="G1301" s="2">
        <v>5.7422434449481599E-2</v>
      </c>
    </row>
    <row r="1302" spans="1:7" x14ac:dyDescent="0.55000000000000004">
      <c r="A1302" s="3">
        <v>42</v>
      </c>
      <c r="B1302" s="3">
        <v>28</v>
      </c>
      <c r="C1302" s="2">
        <v>-7.1236512419168597E-3</v>
      </c>
      <c r="D1302" s="2">
        <v>2.14090790965338E-3</v>
      </c>
      <c r="E1302" s="2">
        <v>5.6947742897119798E-3</v>
      </c>
      <c r="F1302" s="2">
        <v>1.3374662069668501E-2</v>
      </c>
      <c r="G1302" s="2">
        <v>1.18869077568138E-2</v>
      </c>
    </row>
    <row r="1303" spans="1:7" x14ac:dyDescent="0.55000000000000004">
      <c r="A1303" s="3">
        <v>42</v>
      </c>
      <c r="B1303" s="3">
        <v>29</v>
      </c>
      <c r="C1303" s="2">
        <v>5.8988364014097502E-2</v>
      </c>
      <c r="D1303" s="2">
        <v>-2.3668028245575099E-2</v>
      </c>
      <c r="E1303" s="2">
        <v>9.3743416521060302E-2</v>
      </c>
      <c r="F1303" s="2">
        <v>6.7813944887845798E-2</v>
      </c>
      <c r="G1303" s="2">
        <v>3.0877090113715901E-2</v>
      </c>
    </row>
    <row r="1304" spans="1:7" x14ac:dyDescent="0.55000000000000004">
      <c r="A1304" s="3">
        <v>42</v>
      </c>
      <c r="B1304" s="3">
        <v>30</v>
      </c>
      <c r="C1304" s="2">
        <v>1.5078922383892201E-2</v>
      </c>
      <c r="D1304" s="2">
        <v>2.1585262772381899E-2</v>
      </c>
      <c r="E1304" s="2">
        <v>1.3431843375321099E-2</v>
      </c>
      <c r="F1304" s="2">
        <v>2.8274795688691502E-2</v>
      </c>
      <c r="G1304" s="2">
        <v>1.6201761124656398E-2</v>
      </c>
    </row>
    <row r="1305" spans="1:7" x14ac:dyDescent="0.55000000000000004">
      <c r="A1305" s="3">
        <v>42</v>
      </c>
      <c r="B1305" s="3">
        <v>31</v>
      </c>
      <c r="C1305" s="2">
        <v>5.14696286008757E-2</v>
      </c>
      <c r="D1305" s="2">
        <v>5.35751660402808E-2</v>
      </c>
      <c r="E1305" s="2">
        <v>4.7991071026090397E-2</v>
      </c>
      <c r="F1305" s="2">
        <v>5.9736771842147998E-2</v>
      </c>
      <c r="G1305" s="2">
        <v>3.6863078440311302E-2</v>
      </c>
    </row>
    <row r="1306" spans="1:7" x14ac:dyDescent="0.55000000000000004">
      <c r="A1306" s="3">
        <v>43</v>
      </c>
      <c r="B1306" s="3">
        <v>1</v>
      </c>
      <c r="C1306" s="2">
        <v>-2.6502899967825101E-2</v>
      </c>
      <c r="D1306" s="2">
        <v>4.3177605273070803E-2</v>
      </c>
      <c r="E1306" s="2">
        <v>6.2902507458045501E-2</v>
      </c>
      <c r="F1306" s="2">
        <v>5.4455934502107999E-2</v>
      </c>
      <c r="G1306" s="2">
        <v>5.5006624824273098E-2</v>
      </c>
    </row>
    <row r="1307" spans="1:7" x14ac:dyDescent="0.55000000000000004">
      <c r="A1307" s="3">
        <v>43</v>
      </c>
      <c r="B1307" s="3">
        <v>2</v>
      </c>
      <c r="C1307" s="2">
        <v>-0.207214422835065</v>
      </c>
      <c r="D1307" s="2">
        <v>2.40743962228099E-2</v>
      </c>
      <c r="E1307" s="2">
        <v>6.9314048319503302E-2</v>
      </c>
      <c r="F1307" s="2">
        <v>-1.76600574619491E-2</v>
      </c>
      <c r="G1307" s="2">
        <v>-0.263048864467546</v>
      </c>
    </row>
    <row r="1308" spans="1:7" x14ac:dyDescent="0.55000000000000004">
      <c r="A1308" s="3">
        <v>43</v>
      </c>
      <c r="B1308" s="3">
        <v>3</v>
      </c>
      <c r="C1308" s="2">
        <v>9.1684874757728199E-2</v>
      </c>
      <c r="D1308" s="2">
        <v>4.7214668182035499E-2</v>
      </c>
      <c r="E1308" s="2">
        <v>1.5263283617858E-2</v>
      </c>
      <c r="F1308" s="2">
        <v>2.8745243976589899E-2</v>
      </c>
      <c r="G1308" s="2">
        <v>5.3884496112189401E-3</v>
      </c>
    </row>
    <row r="1309" spans="1:7" x14ac:dyDescent="0.55000000000000004">
      <c r="A1309" s="3">
        <v>43</v>
      </c>
      <c r="B1309" s="3">
        <v>4</v>
      </c>
      <c r="C1309" s="2">
        <v>0.11542500432509099</v>
      </c>
      <c r="D1309" s="2">
        <v>8.8494990457840803E-2</v>
      </c>
      <c r="E1309" s="2">
        <v>0.108330619734819</v>
      </c>
      <c r="F1309" s="2">
        <v>8.4059468427592002E-2</v>
      </c>
      <c r="G1309" s="2">
        <v>7.46422020364301E-2</v>
      </c>
    </row>
    <row r="1310" spans="1:7" x14ac:dyDescent="0.55000000000000004">
      <c r="A1310" s="3">
        <v>43</v>
      </c>
      <c r="B1310" s="3">
        <v>5</v>
      </c>
      <c r="C1310" s="2">
        <v>0.27754938795071099</v>
      </c>
      <c r="D1310" s="2">
        <v>0.22482471711860899</v>
      </c>
      <c r="E1310" s="2">
        <v>0.13357609888149</v>
      </c>
      <c r="F1310" s="2">
        <v>6.7601175922356899E-2</v>
      </c>
      <c r="G1310" s="2">
        <v>4.5692639836044699E-2</v>
      </c>
    </row>
    <row r="1311" spans="1:7" x14ac:dyDescent="0.55000000000000004">
      <c r="A1311" s="3">
        <v>43</v>
      </c>
      <c r="B1311" s="3">
        <v>6</v>
      </c>
      <c r="C1311" s="2">
        <v>-7.9238842027548204E-2</v>
      </c>
      <c r="D1311" s="2">
        <v>-2.2283069702367701E-2</v>
      </c>
      <c r="E1311" s="2">
        <v>1.02853499815316E-2</v>
      </c>
      <c r="F1311" s="2">
        <v>-4.7242993447128998E-2</v>
      </c>
      <c r="G1311" s="2">
        <v>-4.6609743361794798E-2</v>
      </c>
    </row>
    <row r="1312" spans="1:7" x14ac:dyDescent="0.55000000000000004">
      <c r="A1312" s="3">
        <v>43</v>
      </c>
      <c r="B1312" s="3">
        <v>7</v>
      </c>
      <c r="C1312" s="2">
        <v>2.71072254811257E-2</v>
      </c>
      <c r="D1312" s="2">
        <v>5.0322480940881702E-2</v>
      </c>
      <c r="E1312" s="2">
        <v>7.0398739778432307E-2</v>
      </c>
      <c r="F1312" s="2">
        <v>4.73531544303342E-2</v>
      </c>
      <c r="G1312" s="2">
        <v>3.6199993283402503E-2</v>
      </c>
    </row>
    <row r="1313" spans="1:7" x14ac:dyDescent="0.55000000000000004">
      <c r="A1313" s="3">
        <v>43</v>
      </c>
      <c r="B1313" s="3">
        <v>8</v>
      </c>
      <c r="C1313" s="2">
        <v>6.2818845788968306E-2</v>
      </c>
      <c r="D1313" s="2">
        <v>2.5294675791213601E-2</v>
      </c>
      <c r="E1313" s="2">
        <v>2.2594417902540201E-2</v>
      </c>
      <c r="F1313" s="2">
        <v>4.85842105799935E-2</v>
      </c>
      <c r="G1313" s="2">
        <v>4.4719425314103202E-2</v>
      </c>
    </row>
    <row r="1314" spans="1:7" x14ac:dyDescent="0.55000000000000004">
      <c r="A1314" s="3">
        <v>43</v>
      </c>
      <c r="B1314" s="3">
        <v>9</v>
      </c>
      <c r="C1314" s="2">
        <v>5.0217430121277599E-2</v>
      </c>
      <c r="D1314" s="2">
        <v>6.3453905428906499E-2</v>
      </c>
      <c r="E1314" s="2">
        <v>4.23064634532727E-2</v>
      </c>
      <c r="F1314" s="2">
        <v>-2.4618605638861099E-3</v>
      </c>
      <c r="G1314" s="2">
        <v>-1.6383981192027601E-2</v>
      </c>
    </row>
    <row r="1315" spans="1:7" x14ac:dyDescent="0.55000000000000004">
      <c r="A1315" s="3">
        <v>43</v>
      </c>
      <c r="B1315" s="3">
        <v>10</v>
      </c>
      <c r="C1315" s="2">
        <v>2.3305080878733699E-2</v>
      </c>
      <c r="D1315" s="2">
        <v>6.4233989040675302E-2</v>
      </c>
      <c r="E1315" s="2">
        <v>6.7813252235688695E-2</v>
      </c>
      <c r="F1315" s="2">
        <v>2.8089792376878701E-2</v>
      </c>
      <c r="G1315" s="2">
        <v>2.1567975230332201E-2</v>
      </c>
    </row>
    <row r="1316" spans="1:7" x14ac:dyDescent="0.55000000000000004">
      <c r="A1316" s="3">
        <v>43</v>
      </c>
      <c r="B1316" s="3">
        <v>11</v>
      </c>
      <c r="C1316" s="2">
        <v>-3.9090858086916098E-2</v>
      </c>
      <c r="D1316" s="2">
        <v>-5.9563025092940203E-4</v>
      </c>
      <c r="E1316" s="2">
        <v>2.5137080448665802E-2</v>
      </c>
      <c r="F1316" s="2">
        <v>-3.3579484071136298E-2</v>
      </c>
      <c r="G1316" s="2">
        <v>-4.8403333147268801E-2</v>
      </c>
    </row>
    <row r="1317" spans="1:7" x14ac:dyDescent="0.55000000000000004">
      <c r="A1317" s="3">
        <v>43</v>
      </c>
      <c r="B1317" s="3">
        <v>12</v>
      </c>
      <c r="C1317" s="2">
        <v>-8.27661107656779E-2</v>
      </c>
      <c r="D1317" s="2">
        <v>-3.0464356450843701E-2</v>
      </c>
      <c r="E1317" s="2">
        <v>-1.1028530661071999E-2</v>
      </c>
      <c r="F1317" s="2">
        <v>-9.6222317494028403E-2</v>
      </c>
      <c r="G1317" s="2">
        <v>-0.106327198198731</v>
      </c>
    </row>
    <row r="1318" spans="1:7" x14ac:dyDescent="0.55000000000000004">
      <c r="A1318" s="3">
        <v>43</v>
      </c>
      <c r="B1318" s="3">
        <v>13</v>
      </c>
      <c r="C1318" s="2">
        <v>-6.1553504573752505E-4</v>
      </c>
      <c r="D1318" s="2">
        <v>-4.6226358398953803E-2</v>
      </c>
      <c r="E1318" s="2">
        <v>3.3690543850996499E-2</v>
      </c>
      <c r="F1318" s="2">
        <v>-0.19347942281668901</v>
      </c>
      <c r="G1318" s="2">
        <v>-0.179230411979375</v>
      </c>
    </row>
    <row r="1319" spans="1:7" x14ac:dyDescent="0.55000000000000004">
      <c r="A1319" s="3">
        <v>43</v>
      </c>
      <c r="B1319" s="3">
        <v>14</v>
      </c>
      <c r="C1319" s="2">
        <v>1.7941017846484102E-2</v>
      </c>
      <c r="D1319" s="2">
        <v>2.7498208064543599E-2</v>
      </c>
      <c r="E1319" s="2">
        <v>3.9543094108714399E-2</v>
      </c>
      <c r="F1319" s="2">
        <v>-1.16400294395989E-2</v>
      </c>
      <c r="G1319" s="2">
        <v>-2.67970576800566E-2</v>
      </c>
    </row>
    <row r="1320" spans="1:7" x14ac:dyDescent="0.55000000000000004">
      <c r="A1320" s="3">
        <v>43</v>
      </c>
      <c r="B1320" s="3">
        <v>15</v>
      </c>
      <c r="C1320" s="2">
        <v>0.13282508714187199</v>
      </c>
      <c r="D1320" s="2">
        <v>7.2088112272075205E-2</v>
      </c>
      <c r="E1320" s="2">
        <v>8.1037894622862497E-2</v>
      </c>
      <c r="F1320" s="2">
        <v>-6.1101588560829499E-2</v>
      </c>
      <c r="G1320" s="2">
        <v>-6.7230978954487694E-2</v>
      </c>
    </row>
    <row r="1321" spans="1:7" x14ac:dyDescent="0.55000000000000004">
      <c r="A1321" s="3">
        <v>43</v>
      </c>
      <c r="B1321" s="3">
        <v>16</v>
      </c>
      <c r="C1321" s="2">
        <v>6.2851994620484006E-2</v>
      </c>
      <c r="D1321" s="2">
        <v>4.8004506529347603E-2</v>
      </c>
      <c r="E1321" s="2">
        <v>3.27464124153002E-2</v>
      </c>
      <c r="F1321" s="2">
        <v>2.0702981770926901E-2</v>
      </c>
      <c r="G1321" s="2">
        <v>6.3721309873316402E-3</v>
      </c>
    </row>
    <row r="1322" spans="1:7" x14ac:dyDescent="0.55000000000000004">
      <c r="A1322" s="3">
        <v>43</v>
      </c>
      <c r="B1322" s="3">
        <v>17</v>
      </c>
      <c r="C1322" s="2">
        <v>5.3383360765806E-2</v>
      </c>
      <c r="D1322" s="2">
        <v>-5.7114947792773402E-2</v>
      </c>
      <c r="E1322" s="2">
        <v>-1.74964760298854E-2</v>
      </c>
      <c r="F1322" s="2">
        <v>9.0365001599316298E-3</v>
      </c>
      <c r="G1322" s="2">
        <v>2.03914434716349E-2</v>
      </c>
    </row>
    <row r="1323" spans="1:7" x14ac:dyDescent="0.55000000000000004">
      <c r="A1323" s="3">
        <v>43</v>
      </c>
      <c r="B1323" s="3">
        <v>18</v>
      </c>
      <c r="C1323" s="2">
        <v>3.2705631714301402E-2</v>
      </c>
      <c r="D1323" s="2">
        <v>-4.0278570211866302E-2</v>
      </c>
      <c r="E1323" s="2">
        <v>-3.0902887035784601E-2</v>
      </c>
      <c r="F1323" s="2">
        <v>1.2474184145480899E-2</v>
      </c>
      <c r="G1323" s="2">
        <v>5.3130797478041003E-2</v>
      </c>
    </row>
    <row r="1324" spans="1:7" x14ac:dyDescent="0.55000000000000004">
      <c r="A1324" s="3">
        <v>43</v>
      </c>
      <c r="B1324" s="3">
        <v>19</v>
      </c>
      <c r="C1324" s="2">
        <v>6.5102125396406196E-2</v>
      </c>
      <c r="D1324" s="2">
        <v>3.5141054134320102E-2</v>
      </c>
      <c r="E1324" s="2">
        <v>1.1206153595671601E-2</v>
      </c>
      <c r="F1324" s="2">
        <v>2.8891213134235601E-2</v>
      </c>
      <c r="G1324" s="2">
        <v>5.0808302422867803E-2</v>
      </c>
    </row>
    <row r="1325" spans="1:7" x14ac:dyDescent="0.55000000000000004">
      <c r="A1325" s="3">
        <v>43</v>
      </c>
      <c r="B1325" s="3">
        <v>20</v>
      </c>
      <c r="C1325" s="2">
        <v>7.1164630408002999E-2</v>
      </c>
      <c r="D1325" s="2">
        <v>5.3499116259481498E-2</v>
      </c>
      <c r="E1325" s="2">
        <v>-7.6887760358850601E-3</v>
      </c>
      <c r="F1325" s="2">
        <v>2.50101694585439E-2</v>
      </c>
      <c r="G1325" s="2">
        <v>6.0056365730323198E-2</v>
      </c>
    </row>
    <row r="1326" spans="1:7" x14ac:dyDescent="0.55000000000000004">
      <c r="A1326" s="3">
        <v>43</v>
      </c>
      <c r="B1326" s="3">
        <v>21</v>
      </c>
      <c r="C1326" s="2">
        <v>7.3007162199814304E-2</v>
      </c>
      <c r="D1326" s="2">
        <v>1.0123754543653499E-2</v>
      </c>
      <c r="E1326" s="2">
        <v>4.3635528302482303E-2</v>
      </c>
      <c r="F1326" s="2">
        <v>4.5353953332039801E-2</v>
      </c>
      <c r="G1326" s="2">
        <v>1.8716791638399701E-2</v>
      </c>
    </row>
    <row r="1327" spans="1:7" x14ac:dyDescent="0.55000000000000004">
      <c r="A1327" s="3">
        <v>43</v>
      </c>
      <c r="B1327" s="3">
        <v>22</v>
      </c>
      <c r="C1327" s="2">
        <v>5.4937973367792901E-2</v>
      </c>
      <c r="D1327" s="2">
        <v>0.112500791871739</v>
      </c>
      <c r="E1327" s="2">
        <v>6.3847921567430799E-2</v>
      </c>
      <c r="F1327" s="2">
        <v>5.7387633748092103E-2</v>
      </c>
      <c r="G1327" s="2">
        <v>5.7024874893618398E-2</v>
      </c>
    </row>
    <row r="1328" spans="1:7" x14ac:dyDescent="0.55000000000000004">
      <c r="A1328" s="3">
        <v>43</v>
      </c>
      <c r="B1328" s="3">
        <v>23</v>
      </c>
      <c r="C1328" s="2">
        <v>1.43126278182384E-2</v>
      </c>
      <c r="D1328" s="2">
        <v>0.18074378529388899</v>
      </c>
      <c r="E1328" s="2">
        <v>0.181583378816422</v>
      </c>
      <c r="F1328" s="2">
        <v>-3.1280845758108203E-2</v>
      </c>
      <c r="G1328" s="2">
        <v>2.1052628622400999E-2</v>
      </c>
    </row>
    <row r="1329" spans="1:7" x14ac:dyDescent="0.55000000000000004">
      <c r="A1329" s="3">
        <v>43</v>
      </c>
      <c r="B1329" s="3">
        <v>24</v>
      </c>
      <c r="C1329" s="2">
        <v>3.9739497132692002E-2</v>
      </c>
      <c r="D1329" s="2">
        <v>5.62462738479537E-2</v>
      </c>
      <c r="E1329" s="2">
        <v>5.9421277567274E-2</v>
      </c>
      <c r="F1329" s="2">
        <v>-5.5333513936000099E-3</v>
      </c>
      <c r="G1329" s="2">
        <v>1.58895399027894E-2</v>
      </c>
    </row>
    <row r="1330" spans="1:7" x14ac:dyDescent="0.55000000000000004">
      <c r="A1330" s="3">
        <v>43</v>
      </c>
      <c r="B1330" s="3">
        <v>25</v>
      </c>
      <c r="C1330" s="2">
        <v>7.4881573581348906E-2</v>
      </c>
      <c r="D1330" s="2">
        <v>2.6113254907312301E-2</v>
      </c>
      <c r="E1330" s="2">
        <v>5.3310274122155603E-2</v>
      </c>
      <c r="F1330" s="2">
        <v>3.7771589399865399E-2</v>
      </c>
      <c r="G1330" s="2">
        <v>2.42047428702395E-2</v>
      </c>
    </row>
    <row r="1331" spans="1:7" x14ac:dyDescent="0.55000000000000004">
      <c r="A1331" s="3">
        <v>43</v>
      </c>
      <c r="B1331" s="3">
        <v>26</v>
      </c>
      <c r="C1331" s="2">
        <v>4.8959156791440202E-2</v>
      </c>
      <c r="D1331" s="2">
        <v>3.5143596115938099E-2</v>
      </c>
      <c r="E1331" s="2">
        <v>0.13917664492984699</v>
      </c>
      <c r="F1331" s="2">
        <v>5.1899372795765897E-2</v>
      </c>
      <c r="G1331" s="2">
        <v>-2.5270875333466E-2</v>
      </c>
    </row>
    <row r="1332" spans="1:7" x14ac:dyDescent="0.55000000000000004">
      <c r="A1332" s="3">
        <v>43</v>
      </c>
      <c r="B1332" s="3">
        <v>27</v>
      </c>
      <c r="C1332" s="2">
        <v>4.7000980549395999E-2</v>
      </c>
      <c r="D1332" s="2">
        <v>-3.7687421874366397E-2</v>
      </c>
      <c r="E1332" s="2">
        <v>4.04338092578626E-2</v>
      </c>
      <c r="F1332" s="2">
        <v>1.8734968510545201E-2</v>
      </c>
      <c r="G1332" s="2">
        <v>1.8858534340758799E-2</v>
      </c>
    </row>
    <row r="1333" spans="1:7" x14ac:dyDescent="0.55000000000000004">
      <c r="A1333" s="3">
        <v>43</v>
      </c>
      <c r="B1333" s="3">
        <v>28</v>
      </c>
      <c r="C1333" s="2">
        <v>2.8798988285985701E-2</v>
      </c>
      <c r="D1333" s="2">
        <v>3.6462798474323897E-2</v>
      </c>
      <c r="E1333" s="2">
        <v>3.3978210748754303E-2</v>
      </c>
      <c r="F1333" s="2">
        <v>3.7702456270328998E-2</v>
      </c>
      <c r="G1333" s="2">
        <v>3.7288232127883097E-2</v>
      </c>
    </row>
    <row r="1334" spans="1:7" x14ac:dyDescent="0.55000000000000004">
      <c r="A1334" s="3">
        <v>43</v>
      </c>
      <c r="B1334" s="3">
        <v>29</v>
      </c>
      <c r="C1334" s="2">
        <v>-1.7306907897572599E-2</v>
      </c>
      <c r="D1334" s="2">
        <v>-2.08704311757342E-2</v>
      </c>
      <c r="E1334" s="2">
        <v>9.5430843255903203E-2</v>
      </c>
      <c r="F1334" s="2">
        <v>4.0510885438299699E-2</v>
      </c>
      <c r="G1334" s="2">
        <v>-3.7016005686961199E-3</v>
      </c>
    </row>
    <row r="1335" spans="1:7" x14ac:dyDescent="0.55000000000000004">
      <c r="A1335" s="3">
        <v>43</v>
      </c>
      <c r="B1335" s="3">
        <v>30</v>
      </c>
      <c r="C1335" s="2">
        <v>4.0578355855990698E-2</v>
      </c>
      <c r="D1335" s="2">
        <v>4.9373833835713803E-2</v>
      </c>
      <c r="E1335" s="2">
        <v>4.3849123099731997E-2</v>
      </c>
      <c r="F1335" s="2">
        <v>3.6686848427905698E-2</v>
      </c>
      <c r="G1335" s="2">
        <v>3.0726918319388102E-2</v>
      </c>
    </row>
    <row r="1336" spans="1:7" x14ac:dyDescent="0.55000000000000004">
      <c r="A1336" s="3">
        <v>43</v>
      </c>
      <c r="B1336" s="3">
        <v>31</v>
      </c>
      <c r="C1336" s="2">
        <v>4.0125775680321801E-2</v>
      </c>
      <c r="D1336" s="2">
        <v>4.1726994927917697E-2</v>
      </c>
      <c r="E1336" s="2">
        <v>5.1223475349102002E-2</v>
      </c>
      <c r="F1336" s="2">
        <v>8.3898792559856897E-2</v>
      </c>
      <c r="G1336" s="2">
        <v>4.7625242596735201E-2</v>
      </c>
    </row>
    <row r="1337" spans="1:7" x14ac:dyDescent="0.55000000000000004">
      <c r="A1337" s="3">
        <v>44</v>
      </c>
      <c r="B1337" s="3">
        <v>1</v>
      </c>
      <c r="C1337" s="2">
        <v>0.15108705357011701</v>
      </c>
      <c r="D1337" s="2">
        <v>0.10198558870193999</v>
      </c>
      <c r="E1337" s="2">
        <v>9.8651814244759106E-2</v>
      </c>
      <c r="F1337" s="2">
        <v>8.7652550731342802E-2</v>
      </c>
      <c r="G1337" s="2">
        <v>8.9348139558005496E-2</v>
      </c>
    </row>
    <row r="1338" spans="1:7" x14ac:dyDescent="0.55000000000000004">
      <c r="A1338" s="3">
        <v>44</v>
      </c>
      <c r="B1338" s="3">
        <v>2</v>
      </c>
      <c r="C1338" s="2">
        <v>-0.27071843290431902</v>
      </c>
      <c r="D1338" s="2">
        <v>-0.11986342094393899</v>
      </c>
      <c r="E1338" s="2">
        <v>-0.13701985035211001</v>
      </c>
      <c r="F1338" s="2">
        <v>-0.35469827289748301</v>
      </c>
      <c r="G1338" s="2">
        <v>-0.373992116792707</v>
      </c>
    </row>
    <row r="1339" spans="1:7" x14ac:dyDescent="0.55000000000000004">
      <c r="A1339" s="3">
        <v>44</v>
      </c>
      <c r="B1339" s="3">
        <v>3</v>
      </c>
      <c r="C1339" s="2">
        <v>9.4613475662523906E-3</v>
      </c>
      <c r="D1339" s="2">
        <v>8.8706189350723899E-2</v>
      </c>
      <c r="E1339" s="2">
        <v>9.8316979851952493E-2</v>
      </c>
      <c r="F1339" s="2">
        <v>4.5883198506609497E-2</v>
      </c>
      <c r="G1339" s="2">
        <v>7.1415282461572804E-2</v>
      </c>
    </row>
    <row r="1340" spans="1:7" x14ac:dyDescent="0.55000000000000004">
      <c r="A1340" s="3">
        <v>44</v>
      </c>
      <c r="B1340" s="3">
        <v>4</v>
      </c>
      <c r="C1340" s="2">
        <v>0.45021448742662401</v>
      </c>
      <c r="D1340" s="2">
        <v>0.28834571390598401</v>
      </c>
      <c r="E1340" s="2">
        <v>0.25771284695605901</v>
      </c>
      <c r="F1340" s="2">
        <v>0.30258273364134097</v>
      </c>
      <c r="G1340" s="2">
        <v>0.31769827077569401</v>
      </c>
    </row>
    <row r="1341" spans="1:7" x14ac:dyDescent="0.55000000000000004">
      <c r="A1341" s="3">
        <v>44</v>
      </c>
      <c r="B1341" s="3">
        <v>5</v>
      </c>
      <c r="C1341" s="2">
        <v>0.36147316558721898</v>
      </c>
      <c r="D1341" s="2">
        <v>0.31784901875016502</v>
      </c>
      <c r="E1341" s="2">
        <v>0.26282944258405799</v>
      </c>
      <c r="F1341" s="2">
        <v>0.422040353023377</v>
      </c>
      <c r="G1341" s="2">
        <v>0.45157919033710903</v>
      </c>
    </row>
    <row r="1342" spans="1:7" x14ac:dyDescent="0.55000000000000004">
      <c r="A1342" s="3">
        <v>44</v>
      </c>
      <c r="B1342" s="3">
        <v>6</v>
      </c>
      <c r="C1342" s="2">
        <v>0.11853006641073199</v>
      </c>
      <c r="D1342" s="2">
        <v>9.4117619417806803E-2</v>
      </c>
      <c r="E1342" s="2">
        <v>0.108144284315024</v>
      </c>
      <c r="F1342" s="2">
        <v>9.6413762781945106E-2</v>
      </c>
      <c r="G1342" s="2">
        <v>0.113186344368797</v>
      </c>
    </row>
    <row r="1343" spans="1:7" x14ac:dyDescent="0.55000000000000004">
      <c r="A1343" s="3">
        <v>44</v>
      </c>
      <c r="B1343" s="3">
        <v>7</v>
      </c>
      <c r="C1343" s="2">
        <v>0.175668681564666</v>
      </c>
      <c r="D1343" s="2">
        <v>0.14275464262556101</v>
      </c>
      <c r="E1343" s="2">
        <v>0.13425330427986401</v>
      </c>
      <c r="F1343" s="2">
        <v>8.5649521412231606E-3</v>
      </c>
      <c r="G1343" s="2">
        <v>2.8826750030347899E-2</v>
      </c>
    </row>
    <row r="1344" spans="1:7" x14ac:dyDescent="0.55000000000000004">
      <c r="A1344" s="3">
        <v>44</v>
      </c>
      <c r="B1344" s="3">
        <v>8</v>
      </c>
      <c r="C1344" s="2">
        <v>0.14915569950149801</v>
      </c>
      <c r="D1344" s="2">
        <v>5.0232176254891098E-2</v>
      </c>
      <c r="E1344" s="2">
        <v>4.1808989230099701E-2</v>
      </c>
      <c r="F1344" s="2">
        <v>-4.15817867693287E-2</v>
      </c>
      <c r="G1344" s="2">
        <v>-2.2570952351442099E-2</v>
      </c>
    </row>
    <row r="1345" spans="1:7" x14ac:dyDescent="0.55000000000000004">
      <c r="A1345" s="3">
        <v>44</v>
      </c>
      <c r="B1345" s="3">
        <v>9</v>
      </c>
      <c r="C1345" s="2">
        <v>0.11193800219523101</v>
      </c>
      <c r="D1345" s="2">
        <v>5.3212721746333E-2</v>
      </c>
      <c r="E1345" s="2">
        <v>6.1094096887369199E-2</v>
      </c>
      <c r="F1345" s="2">
        <v>6.0842427640833301E-2</v>
      </c>
      <c r="G1345" s="2">
        <v>6.7374781349184398E-2</v>
      </c>
    </row>
    <row r="1346" spans="1:7" x14ac:dyDescent="0.55000000000000004">
      <c r="A1346" s="3">
        <v>44</v>
      </c>
      <c r="B1346" s="3">
        <v>10</v>
      </c>
      <c r="C1346" s="2">
        <v>-4.6253895003766997E-2</v>
      </c>
      <c r="D1346" s="2">
        <v>1.2428292218028899E-2</v>
      </c>
      <c r="E1346" s="2">
        <v>5.42946393185708E-2</v>
      </c>
      <c r="F1346" s="2">
        <v>1.0397456216128E-2</v>
      </c>
      <c r="G1346" s="2">
        <v>2.8173906278887301E-2</v>
      </c>
    </row>
    <row r="1347" spans="1:7" x14ac:dyDescent="0.55000000000000004">
      <c r="A1347" s="3">
        <v>44</v>
      </c>
      <c r="B1347" s="3">
        <v>11</v>
      </c>
      <c r="C1347" s="2">
        <v>1.25389554622297E-2</v>
      </c>
      <c r="D1347" s="2">
        <v>9.1966681065983005E-2</v>
      </c>
      <c r="E1347" s="2">
        <v>0.120318146573477</v>
      </c>
      <c r="F1347" s="2">
        <v>3.08231082321383E-2</v>
      </c>
      <c r="G1347" s="2">
        <v>3.9322319237083903E-2</v>
      </c>
    </row>
    <row r="1348" spans="1:7" x14ac:dyDescent="0.55000000000000004">
      <c r="A1348" s="3">
        <v>44</v>
      </c>
      <c r="B1348" s="3">
        <v>12</v>
      </c>
      <c r="C1348" s="2">
        <v>1.54580430395752E-2</v>
      </c>
      <c r="D1348" s="2">
        <v>6.1787278546107098E-2</v>
      </c>
      <c r="E1348" s="2">
        <v>8.3919685775711197E-2</v>
      </c>
      <c r="F1348" s="2">
        <v>-2.8821950826069202E-2</v>
      </c>
      <c r="G1348" s="2">
        <v>1.48953539611025E-2</v>
      </c>
    </row>
    <row r="1349" spans="1:7" x14ac:dyDescent="0.55000000000000004">
      <c r="A1349" s="3">
        <v>44</v>
      </c>
      <c r="B1349" s="3">
        <v>13</v>
      </c>
      <c r="C1349" s="2">
        <v>-0.44741516136492998</v>
      </c>
      <c r="D1349" s="2">
        <v>-0.37471968412704798</v>
      </c>
      <c r="E1349" s="2">
        <v>-0.117235591747802</v>
      </c>
      <c r="F1349" s="2">
        <v>-0.62665719304310696</v>
      </c>
      <c r="G1349" s="2">
        <v>-0.61979659577170998</v>
      </c>
    </row>
    <row r="1350" spans="1:7" x14ac:dyDescent="0.55000000000000004">
      <c r="A1350" s="3">
        <v>44</v>
      </c>
      <c r="B1350" s="3">
        <v>14</v>
      </c>
      <c r="C1350" s="2">
        <v>-9.3817123050000797E-2</v>
      </c>
      <c r="D1350" s="2">
        <v>-1.2102899656755201E-2</v>
      </c>
      <c r="E1350" s="2">
        <v>5.0332850280536801E-2</v>
      </c>
      <c r="F1350" s="2">
        <v>-6.8786895979470297E-2</v>
      </c>
      <c r="G1350" s="2">
        <v>-4.60168916059117E-2</v>
      </c>
    </row>
    <row r="1351" spans="1:7" x14ac:dyDescent="0.55000000000000004">
      <c r="A1351" s="3">
        <v>44</v>
      </c>
      <c r="B1351" s="3">
        <v>15</v>
      </c>
      <c r="C1351" s="2">
        <v>0.225506058203336</v>
      </c>
      <c r="D1351" s="2">
        <v>0.140970250504144</v>
      </c>
      <c r="E1351" s="2">
        <v>0.20570672990665101</v>
      </c>
      <c r="F1351" s="2">
        <v>0.18284877051185</v>
      </c>
      <c r="G1351" s="2">
        <v>0.182356017194094</v>
      </c>
    </row>
    <row r="1352" spans="1:7" x14ac:dyDescent="0.55000000000000004">
      <c r="A1352" s="3">
        <v>44</v>
      </c>
      <c r="B1352" s="3">
        <v>16</v>
      </c>
      <c r="C1352" s="2">
        <v>3.3988823369100703E-2</v>
      </c>
      <c r="D1352" s="2">
        <v>7.0875422811467401E-2</v>
      </c>
      <c r="E1352" s="2">
        <v>7.9833382545630799E-2</v>
      </c>
      <c r="F1352" s="2">
        <v>3.07403996467316E-2</v>
      </c>
      <c r="G1352" s="2">
        <v>4.9943688422374302E-2</v>
      </c>
    </row>
    <row r="1353" spans="1:7" x14ac:dyDescent="0.55000000000000004">
      <c r="A1353" s="3">
        <v>44</v>
      </c>
      <c r="B1353" s="3">
        <v>17</v>
      </c>
      <c r="C1353" s="2">
        <v>8.86349926317124E-2</v>
      </c>
      <c r="D1353" s="2">
        <v>6.7283703019016899E-2</v>
      </c>
      <c r="E1353" s="2">
        <v>6.8846111535692894E-2</v>
      </c>
      <c r="F1353" s="2">
        <v>0.104590995415938</v>
      </c>
      <c r="G1353" s="2">
        <v>4.7006339678345797E-2</v>
      </c>
    </row>
    <row r="1354" spans="1:7" x14ac:dyDescent="0.55000000000000004">
      <c r="A1354" s="3">
        <v>44</v>
      </c>
      <c r="B1354" s="3">
        <v>18</v>
      </c>
      <c r="C1354" s="2">
        <v>9.0227368988412798E-2</v>
      </c>
      <c r="D1354" s="2">
        <v>6.8944689089642894E-2</v>
      </c>
      <c r="E1354" s="2">
        <v>3.3495929808807903E-2</v>
      </c>
      <c r="F1354" s="2">
        <v>5.37491355036748E-2</v>
      </c>
      <c r="G1354" s="2">
        <v>-1.8464257774012501E-2</v>
      </c>
    </row>
    <row r="1355" spans="1:7" x14ac:dyDescent="0.55000000000000004">
      <c r="A1355" s="3">
        <v>44</v>
      </c>
      <c r="B1355" s="3">
        <v>19</v>
      </c>
      <c r="C1355" s="2">
        <v>5.80832417180904E-2</v>
      </c>
      <c r="D1355" s="2">
        <v>4.9753673630314597E-2</v>
      </c>
      <c r="E1355" s="2">
        <v>7.3469483052368599E-4</v>
      </c>
      <c r="F1355" s="2">
        <v>3.6886710312153299E-2</v>
      </c>
      <c r="G1355" s="2">
        <v>1.5699362113808499E-2</v>
      </c>
    </row>
    <row r="1356" spans="1:7" x14ac:dyDescent="0.55000000000000004">
      <c r="A1356" s="3">
        <v>44</v>
      </c>
      <c r="B1356" s="3">
        <v>20</v>
      </c>
      <c r="C1356" s="2">
        <v>6.7648663529157493E-2</v>
      </c>
      <c r="D1356" s="2">
        <v>4.03485985922164E-2</v>
      </c>
      <c r="E1356" s="2">
        <v>-2.4761335672494101E-2</v>
      </c>
      <c r="F1356" s="2">
        <v>4.8224794105797698E-2</v>
      </c>
      <c r="G1356" s="2">
        <v>1.61742046666469E-3</v>
      </c>
    </row>
    <row r="1357" spans="1:7" x14ac:dyDescent="0.55000000000000004">
      <c r="A1357" s="3">
        <v>44</v>
      </c>
      <c r="B1357" s="3">
        <v>21</v>
      </c>
      <c r="C1357" s="2">
        <v>9.5311151147813203E-2</v>
      </c>
      <c r="D1357" s="2">
        <v>8.5673267193089403E-2</v>
      </c>
      <c r="E1357" s="2">
        <v>5.5501931465329703E-2</v>
      </c>
      <c r="F1357" s="2">
        <v>3.3326600676736401E-2</v>
      </c>
      <c r="G1357" s="2">
        <v>7.0275318564153005E-2</v>
      </c>
    </row>
    <row r="1358" spans="1:7" x14ac:dyDescent="0.55000000000000004">
      <c r="A1358" s="3">
        <v>44</v>
      </c>
      <c r="B1358" s="3">
        <v>22</v>
      </c>
      <c r="C1358" s="2">
        <v>6.4617307711349603E-2</v>
      </c>
      <c r="D1358" s="2">
        <v>3.55373011963575E-2</v>
      </c>
      <c r="E1358" s="2">
        <v>0.12872203656032</v>
      </c>
      <c r="F1358" s="2">
        <v>8.06613965387913E-2</v>
      </c>
      <c r="G1358" s="2">
        <v>1.94326116323605E-2</v>
      </c>
    </row>
    <row r="1359" spans="1:7" x14ac:dyDescent="0.55000000000000004">
      <c r="A1359" s="3">
        <v>44</v>
      </c>
      <c r="B1359" s="3">
        <v>23</v>
      </c>
      <c r="C1359" s="2">
        <v>0.18001956549654199</v>
      </c>
      <c r="D1359" s="2">
        <v>0.219324517423129</v>
      </c>
      <c r="E1359" s="2">
        <v>-2.0334265213604302E-2</v>
      </c>
      <c r="F1359" s="2">
        <v>0.12755770606633901</v>
      </c>
      <c r="G1359" s="2">
        <v>0.16638582486346501</v>
      </c>
    </row>
    <row r="1360" spans="1:7" x14ac:dyDescent="0.55000000000000004">
      <c r="A1360" s="3">
        <v>44</v>
      </c>
      <c r="B1360" s="3">
        <v>24</v>
      </c>
      <c r="C1360" s="2">
        <v>0.10354284422669401</v>
      </c>
      <c r="D1360" s="2">
        <v>8.2950707388190895E-2</v>
      </c>
      <c r="E1360" s="2">
        <v>2.0382942636177102E-2</v>
      </c>
      <c r="F1360" s="2">
        <v>9.5988252843690197E-2</v>
      </c>
      <c r="G1360" s="2">
        <v>0.10216005302910799</v>
      </c>
    </row>
    <row r="1361" spans="1:7" x14ac:dyDescent="0.55000000000000004">
      <c r="A1361" s="3">
        <v>44</v>
      </c>
      <c r="B1361" s="3">
        <v>25</v>
      </c>
      <c r="C1361" s="2">
        <v>6.5396028881654703E-2</v>
      </c>
      <c r="D1361" s="2">
        <v>-1.4125810531026701E-2</v>
      </c>
      <c r="E1361" s="2">
        <v>3.8249645705721098E-2</v>
      </c>
      <c r="F1361" s="2">
        <v>8.4423916473693197E-2</v>
      </c>
      <c r="G1361" s="2">
        <v>8.6300983436911199E-2</v>
      </c>
    </row>
    <row r="1362" spans="1:7" x14ac:dyDescent="0.55000000000000004">
      <c r="A1362" s="3">
        <v>44</v>
      </c>
      <c r="B1362" s="3">
        <v>26</v>
      </c>
      <c r="C1362" s="2">
        <v>8.50553158252743E-2</v>
      </c>
      <c r="D1362" s="2">
        <v>5.6955282376387799E-2</v>
      </c>
      <c r="E1362" s="2">
        <v>0.112512426331006</v>
      </c>
      <c r="F1362" s="2">
        <v>0.15119582287767599</v>
      </c>
      <c r="G1362" s="2">
        <v>0.109493618489735</v>
      </c>
    </row>
    <row r="1363" spans="1:7" x14ac:dyDescent="0.55000000000000004">
      <c r="A1363" s="3">
        <v>44</v>
      </c>
      <c r="B1363" s="3">
        <v>27</v>
      </c>
      <c r="C1363" s="2">
        <v>8.1930061961836706E-2</v>
      </c>
      <c r="D1363" s="2">
        <v>8.3309761828554096E-2</v>
      </c>
      <c r="E1363" s="2">
        <v>3.0087222522634301E-2</v>
      </c>
      <c r="F1363" s="2">
        <v>-2.0895242840037302E-2</v>
      </c>
      <c r="G1363" s="2">
        <v>-1.14987160962429E-2</v>
      </c>
    </row>
    <row r="1364" spans="1:7" x14ac:dyDescent="0.55000000000000004">
      <c r="A1364" s="3">
        <v>44</v>
      </c>
      <c r="B1364" s="3">
        <v>28</v>
      </c>
      <c r="C1364" s="2">
        <v>2.3376971038984E-2</v>
      </c>
      <c r="D1364" s="2">
        <v>2.7501038095722598E-2</v>
      </c>
      <c r="E1364" s="2">
        <v>1.6140406457203899E-2</v>
      </c>
      <c r="F1364" s="2">
        <v>1.8706059251861799E-2</v>
      </c>
      <c r="G1364" s="2">
        <v>1.9673827924685399E-2</v>
      </c>
    </row>
    <row r="1365" spans="1:7" x14ac:dyDescent="0.55000000000000004">
      <c r="A1365" s="3">
        <v>44</v>
      </c>
      <c r="B1365" s="3">
        <v>29</v>
      </c>
      <c r="C1365" s="2">
        <v>-7.3331572320455302E-3</v>
      </c>
      <c r="D1365" s="2">
        <v>4.0475933900299202E-2</v>
      </c>
      <c r="E1365" s="2">
        <v>-1.40007897677307E-2</v>
      </c>
      <c r="F1365" s="2">
        <v>4.5256565216283398E-3</v>
      </c>
      <c r="G1365" s="2">
        <v>3.4607422448016997E-2</v>
      </c>
    </row>
    <row r="1366" spans="1:7" x14ac:dyDescent="0.55000000000000004">
      <c r="A1366" s="3">
        <v>44</v>
      </c>
      <c r="B1366" s="3">
        <v>30</v>
      </c>
      <c r="C1366" s="2">
        <v>-3.1970998168479002E-3</v>
      </c>
      <c r="D1366" s="2">
        <v>3.4024215588850402E-2</v>
      </c>
      <c r="E1366" s="2">
        <v>2.9881878677855099E-2</v>
      </c>
      <c r="F1366" s="2">
        <v>3.1517971135239499E-2</v>
      </c>
      <c r="G1366" s="2">
        <v>2.86971781948718E-2</v>
      </c>
    </row>
    <row r="1367" spans="1:7" x14ac:dyDescent="0.55000000000000004">
      <c r="A1367" s="3">
        <v>44</v>
      </c>
      <c r="B1367" s="3">
        <v>31</v>
      </c>
      <c r="C1367" s="2">
        <v>3.4354537746870299E-2</v>
      </c>
      <c r="D1367" s="2">
        <v>4.9589628349576802E-2</v>
      </c>
      <c r="E1367" s="2">
        <v>1.8904715818055699E-2</v>
      </c>
      <c r="F1367" s="2">
        <v>1.0526667290178301E-4</v>
      </c>
      <c r="G1367" s="2">
        <v>3.9978402097904701E-2</v>
      </c>
    </row>
    <row r="1368" spans="1:7" x14ac:dyDescent="0.55000000000000004">
      <c r="A1368" s="3">
        <v>45</v>
      </c>
      <c r="B1368" s="3">
        <v>1</v>
      </c>
      <c r="C1368" s="2">
        <v>0.271400846857275</v>
      </c>
      <c r="D1368" s="2">
        <v>0.2338120117152</v>
      </c>
      <c r="E1368" s="2">
        <v>0.229739526208601</v>
      </c>
      <c r="F1368" s="2">
        <v>0.21812872684516499</v>
      </c>
      <c r="G1368" s="2">
        <v>0.217451350570743</v>
      </c>
    </row>
    <row r="1369" spans="1:7" x14ac:dyDescent="0.55000000000000004">
      <c r="A1369" s="3">
        <v>45</v>
      </c>
      <c r="B1369" s="3">
        <v>2</v>
      </c>
      <c r="C1369" s="2">
        <v>0.74390372553761297</v>
      </c>
      <c r="D1369" s="2">
        <v>0.90486106961344603</v>
      </c>
      <c r="E1369" s="2">
        <v>0.82912782996093004</v>
      </c>
      <c r="F1369" s="2">
        <v>0.48380765684766802</v>
      </c>
      <c r="G1369" s="2">
        <v>0.80370440128296095</v>
      </c>
    </row>
    <row r="1370" spans="1:7" x14ac:dyDescent="0.55000000000000004">
      <c r="A1370" s="3">
        <v>45</v>
      </c>
      <c r="B1370" s="3">
        <v>3</v>
      </c>
      <c r="C1370" s="2">
        <v>3.3906648847543699E-2</v>
      </c>
      <c r="D1370" s="2">
        <v>-2.8055660974708799E-2</v>
      </c>
      <c r="E1370" s="2">
        <v>3.2834975400326601E-2</v>
      </c>
      <c r="F1370" s="2">
        <v>1.79057423160532E-2</v>
      </c>
      <c r="G1370" s="2">
        <v>2.74265268486013E-2</v>
      </c>
    </row>
    <row r="1371" spans="1:7" x14ac:dyDescent="0.55000000000000004">
      <c r="A1371" s="3">
        <v>45</v>
      </c>
      <c r="B1371" s="3">
        <v>4</v>
      </c>
      <c r="C1371" s="2">
        <v>0.23097507549659799</v>
      </c>
      <c r="D1371" s="2">
        <v>0.121213489378787</v>
      </c>
      <c r="E1371" s="2">
        <v>0.216136334690854</v>
      </c>
      <c r="F1371" s="2">
        <v>0.14943175651813001</v>
      </c>
      <c r="G1371" s="2">
        <v>0.14923281794916399</v>
      </c>
    </row>
    <row r="1372" spans="1:7" x14ac:dyDescent="0.55000000000000004">
      <c r="A1372" s="3">
        <v>45</v>
      </c>
      <c r="B1372" s="3">
        <v>5</v>
      </c>
      <c r="C1372" s="2">
        <v>0.51013540120905398</v>
      </c>
      <c r="D1372" s="2">
        <v>0.35528004356118698</v>
      </c>
      <c r="E1372" s="2">
        <v>0.33786066481680699</v>
      </c>
      <c r="F1372" s="2">
        <v>0.66329158057874604</v>
      </c>
      <c r="G1372" s="2">
        <v>0.67195137601384003</v>
      </c>
    </row>
    <row r="1373" spans="1:7" x14ac:dyDescent="0.55000000000000004">
      <c r="A1373" s="3">
        <v>45</v>
      </c>
      <c r="B1373" s="3">
        <v>6</v>
      </c>
      <c r="C1373" s="2">
        <v>0.14678017466562401</v>
      </c>
      <c r="D1373" s="2">
        <v>1.9771245294744499E-2</v>
      </c>
      <c r="E1373" s="2">
        <v>3.9841791206804901E-2</v>
      </c>
      <c r="F1373" s="2">
        <v>1.49471449797767E-3</v>
      </c>
      <c r="G1373" s="2">
        <v>-3.9014611783884101E-3</v>
      </c>
    </row>
    <row r="1374" spans="1:7" x14ac:dyDescent="0.55000000000000004">
      <c r="A1374" s="3">
        <v>45</v>
      </c>
      <c r="B1374" s="3">
        <v>7</v>
      </c>
      <c r="C1374" s="2">
        <v>0.29598106942388502</v>
      </c>
      <c r="D1374" s="2">
        <v>6.0346176157842102E-2</v>
      </c>
      <c r="E1374" s="2">
        <v>0.111524140510948</v>
      </c>
      <c r="F1374" s="2">
        <v>0.14275692819667299</v>
      </c>
      <c r="G1374" s="2">
        <v>0.15358548584121301</v>
      </c>
    </row>
    <row r="1375" spans="1:7" x14ac:dyDescent="0.55000000000000004">
      <c r="A1375" s="3">
        <v>45</v>
      </c>
      <c r="B1375" s="3">
        <v>8</v>
      </c>
      <c r="C1375" s="2">
        <v>0.480633636292574</v>
      </c>
      <c r="D1375" s="2">
        <v>0.10248936566769699</v>
      </c>
      <c r="E1375" s="2">
        <v>0.121033710093521</v>
      </c>
      <c r="F1375" s="2">
        <v>0.33352024404375502</v>
      </c>
      <c r="G1375" s="2">
        <v>0.34449862619813498</v>
      </c>
    </row>
    <row r="1376" spans="1:7" x14ac:dyDescent="0.55000000000000004">
      <c r="A1376" s="3">
        <v>45</v>
      </c>
      <c r="B1376" s="3">
        <v>9</v>
      </c>
      <c r="C1376" s="2">
        <v>0.156129479514379</v>
      </c>
      <c r="D1376" s="2">
        <v>4.3825930305385001E-2</v>
      </c>
      <c r="E1376" s="2">
        <v>8.6021601483643198E-2</v>
      </c>
      <c r="F1376" s="2">
        <v>0.23650288749443399</v>
      </c>
      <c r="G1376" s="2">
        <v>0.25281319100142502</v>
      </c>
    </row>
    <row r="1377" spans="1:7" x14ac:dyDescent="0.55000000000000004">
      <c r="A1377" s="3">
        <v>45</v>
      </c>
      <c r="B1377" s="3">
        <v>10</v>
      </c>
      <c r="C1377" s="2">
        <v>-2.8719026184668799E-2</v>
      </c>
      <c r="D1377" s="2">
        <v>-1.5978680393841298E-2</v>
      </c>
      <c r="E1377" s="2">
        <v>-7.5596177626044998E-3</v>
      </c>
      <c r="F1377" s="2">
        <v>-4.3661915718866701E-3</v>
      </c>
      <c r="G1377" s="2">
        <v>4.2485670320635497E-3</v>
      </c>
    </row>
    <row r="1378" spans="1:7" x14ac:dyDescent="0.55000000000000004">
      <c r="A1378" s="3">
        <v>45</v>
      </c>
      <c r="B1378" s="3">
        <v>11</v>
      </c>
      <c r="C1378" s="2">
        <v>-1.5231320258867099E-2</v>
      </c>
      <c r="D1378" s="2">
        <v>-3.55939818853689E-2</v>
      </c>
      <c r="E1378" s="2">
        <v>4.7505748305654502E-2</v>
      </c>
      <c r="F1378" s="2">
        <v>-2.8328175541861698E-2</v>
      </c>
      <c r="G1378" s="2">
        <v>-2.0862215143857499E-2</v>
      </c>
    </row>
    <row r="1379" spans="1:7" x14ac:dyDescent="0.55000000000000004">
      <c r="A1379" s="3">
        <v>45</v>
      </c>
      <c r="B1379" s="3">
        <v>12</v>
      </c>
      <c r="C1379" s="2">
        <v>7.3651369799379696E-2</v>
      </c>
      <c r="D1379" s="2">
        <v>3.1773414831376599E-2</v>
      </c>
      <c r="E1379" s="2">
        <v>0.127466987437235</v>
      </c>
      <c r="F1379" s="2">
        <v>0.120927196683419</v>
      </c>
      <c r="G1379" s="2">
        <v>0.16040201083188299</v>
      </c>
    </row>
    <row r="1380" spans="1:7" x14ac:dyDescent="0.55000000000000004">
      <c r="A1380" s="3">
        <v>45</v>
      </c>
      <c r="B1380" s="3">
        <v>13</v>
      </c>
      <c r="C1380" s="2">
        <v>3.1708138730124499E-2</v>
      </c>
      <c r="D1380" s="2">
        <v>-0.22318399841926301</v>
      </c>
      <c r="E1380" s="2">
        <v>-0.215804764232647</v>
      </c>
      <c r="F1380" s="2">
        <v>-0.24368708700793601</v>
      </c>
      <c r="G1380" s="2">
        <v>-0.21362495771106099</v>
      </c>
    </row>
    <row r="1381" spans="1:7" x14ac:dyDescent="0.55000000000000004">
      <c r="A1381" s="3">
        <v>45</v>
      </c>
      <c r="B1381" s="3">
        <v>14</v>
      </c>
      <c r="C1381" s="2">
        <v>9.9180799374537706E-2</v>
      </c>
      <c r="D1381" s="2">
        <v>5.8183109933527301E-3</v>
      </c>
      <c r="E1381" s="2">
        <v>-2.4618337912740702E-3</v>
      </c>
      <c r="F1381" s="2">
        <v>9.6577541158512401E-2</v>
      </c>
      <c r="G1381" s="2">
        <v>0.105497687957848</v>
      </c>
    </row>
    <row r="1382" spans="1:7" x14ac:dyDescent="0.55000000000000004">
      <c r="A1382" s="3">
        <v>45</v>
      </c>
      <c r="B1382" s="3">
        <v>15</v>
      </c>
      <c r="C1382" s="2">
        <v>0.26730371625826499</v>
      </c>
      <c r="D1382" s="2">
        <v>0.223617131823349</v>
      </c>
      <c r="E1382" s="2">
        <v>0.133779208232678</v>
      </c>
      <c r="F1382" s="2">
        <v>0.374058357405742</v>
      </c>
      <c r="G1382" s="2">
        <v>0.39331005540866998</v>
      </c>
    </row>
    <row r="1383" spans="1:7" x14ac:dyDescent="0.55000000000000004">
      <c r="A1383" s="3">
        <v>45</v>
      </c>
      <c r="B1383" s="3">
        <v>16</v>
      </c>
      <c r="C1383" s="2">
        <v>8.6593428907208198E-2</v>
      </c>
      <c r="D1383" s="2">
        <v>1.7143753205713499E-2</v>
      </c>
      <c r="E1383" s="2">
        <v>5.8712191252176797E-2</v>
      </c>
      <c r="F1383" s="2">
        <v>4.9034549043449602E-2</v>
      </c>
      <c r="G1383" s="2">
        <v>6.1365375008731397E-2</v>
      </c>
    </row>
    <row r="1384" spans="1:7" x14ac:dyDescent="0.55000000000000004">
      <c r="A1384" s="3">
        <v>45</v>
      </c>
      <c r="B1384" s="3">
        <v>17</v>
      </c>
      <c r="C1384" s="2">
        <v>3.5645328540687603E-2</v>
      </c>
      <c r="D1384" s="2">
        <v>2.8477694531136001E-2</v>
      </c>
      <c r="E1384" s="2">
        <v>3.1643955810077902E-2</v>
      </c>
      <c r="F1384" s="2">
        <v>4.8410464610542402E-2</v>
      </c>
      <c r="G1384" s="2">
        <v>2.8520079598171402E-2</v>
      </c>
    </row>
    <row r="1385" spans="1:7" x14ac:dyDescent="0.55000000000000004">
      <c r="A1385" s="3">
        <v>45</v>
      </c>
      <c r="B1385" s="3">
        <v>18</v>
      </c>
      <c r="C1385" s="2">
        <v>6.3349674307069401E-3</v>
      </c>
      <c r="D1385" s="2">
        <v>3.8790301744204697E-2</v>
      </c>
      <c r="E1385" s="2">
        <v>2.1987528229093299E-2</v>
      </c>
      <c r="F1385" s="2">
        <v>-3.6781162585390898E-3</v>
      </c>
      <c r="G1385" s="2">
        <v>3.9313601673335301E-2</v>
      </c>
    </row>
    <row r="1386" spans="1:7" x14ac:dyDescent="0.55000000000000004">
      <c r="A1386" s="3">
        <v>45</v>
      </c>
      <c r="B1386" s="3">
        <v>19</v>
      </c>
      <c r="C1386" s="2">
        <v>1.1594242779413601E-2</v>
      </c>
      <c r="D1386" s="2">
        <v>2.6598359568387801E-2</v>
      </c>
      <c r="E1386" s="2">
        <v>2.9617036437012401E-2</v>
      </c>
      <c r="F1386" s="2">
        <v>3.7346905329484002E-2</v>
      </c>
      <c r="G1386" s="2">
        <v>4.4571242588034798E-2</v>
      </c>
    </row>
    <row r="1387" spans="1:7" x14ac:dyDescent="0.55000000000000004">
      <c r="A1387" s="3">
        <v>45</v>
      </c>
      <c r="B1387" s="3">
        <v>20</v>
      </c>
      <c r="C1387" s="2">
        <v>1.7568963673828999E-2</v>
      </c>
      <c r="D1387" s="2">
        <v>7.7801278306349406E-2</v>
      </c>
      <c r="E1387" s="2">
        <v>4.9891559180772101E-2</v>
      </c>
      <c r="F1387" s="2">
        <v>3.9714932521534803E-2</v>
      </c>
      <c r="G1387" s="2">
        <v>4.4071545550243701E-2</v>
      </c>
    </row>
    <row r="1388" spans="1:7" x14ac:dyDescent="0.55000000000000004">
      <c r="A1388" s="3">
        <v>45</v>
      </c>
      <c r="B1388" s="3">
        <v>21</v>
      </c>
      <c r="C1388" s="2">
        <v>8.6117087582008894E-2</v>
      </c>
      <c r="D1388" s="2">
        <v>4.8704636470223203E-2</v>
      </c>
      <c r="E1388" s="2">
        <v>4.2842036981312802E-2</v>
      </c>
      <c r="F1388" s="2">
        <v>4.4868185663230399E-2</v>
      </c>
      <c r="G1388" s="2">
        <v>5.7813054020828501E-2</v>
      </c>
    </row>
    <row r="1389" spans="1:7" x14ac:dyDescent="0.55000000000000004">
      <c r="A1389" s="3">
        <v>45</v>
      </c>
      <c r="B1389" s="3">
        <v>22</v>
      </c>
      <c r="C1389" s="2">
        <v>0.12535672812895499</v>
      </c>
      <c r="D1389" s="2">
        <v>-3.21756797143102E-3</v>
      </c>
      <c r="E1389" s="2">
        <v>-3.36626312505919E-2</v>
      </c>
      <c r="F1389" s="2">
        <v>-1.93761955444555E-2</v>
      </c>
      <c r="G1389" s="2">
        <v>-2.4334399355490501E-2</v>
      </c>
    </row>
    <row r="1390" spans="1:7" x14ac:dyDescent="0.55000000000000004">
      <c r="A1390" s="3">
        <v>45</v>
      </c>
      <c r="B1390" s="3">
        <v>23</v>
      </c>
      <c r="C1390" s="2">
        <v>0.20318176844337599</v>
      </c>
      <c r="D1390" s="2">
        <v>0.181986737997305</v>
      </c>
      <c r="E1390" s="2">
        <v>0.14844519215076599</v>
      </c>
      <c r="F1390" s="2">
        <v>-3.61763812111488E-2</v>
      </c>
      <c r="G1390" s="2">
        <v>8.85209206848971E-2</v>
      </c>
    </row>
    <row r="1391" spans="1:7" x14ac:dyDescent="0.55000000000000004">
      <c r="A1391" s="3">
        <v>45</v>
      </c>
      <c r="B1391" s="3">
        <v>24</v>
      </c>
      <c r="C1391" s="2">
        <v>0.118243507718668</v>
      </c>
      <c r="D1391" s="2">
        <v>8.8853635461956307E-2</v>
      </c>
      <c r="E1391" s="2">
        <v>8.1336281519571701E-2</v>
      </c>
      <c r="F1391" s="2">
        <v>8.45299986866037E-2</v>
      </c>
      <c r="G1391" s="2">
        <v>0.127104144324755</v>
      </c>
    </row>
    <row r="1392" spans="1:7" x14ac:dyDescent="0.55000000000000004">
      <c r="A1392" s="3">
        <v>45</v>
      </c>
      <c r="B1392" s="3">
        <v>25</v>
      </c>
      <c r="C1392" s="2">
        <v>7.2750722844063906E-2</v>
      </c>
      <c r="D1392" s="2">
        <v>3.75451624369866E-2</v>
      </c>
      <c r="E1392" s="2">
        <v>0.15622516841408399</v>
      </c>
      <c r="F1392" s="2">
        <v>0.13688412296345501</v>
      </c>
      <c r="G1392" s="2">
        <v>7.9920490979175501E-2</v>
      </c>
    </row>
    <row r="1393" spans="1:7" x14ac:dyDescent="0.55000000000000004">
      <c r="A1393" s="3">
        <v>45</v>
      </c>
      <c r="B1393" s="3">
        <v>26</v>
      </c>
      <c r="C1393" s="2">
        <v>3.8173547738788997E-2</v>
      </c>
      <c r="D1393" s="2">
        <v>9.9972428653269205E-2</v>
      </c>
      <c r="E1393" s="2">
        <v>7.4243802215421803E-2</v>
      </c>
      <c r="F1393" s="2">
        <v>-1.3745553945775601E-2</v>
      </c>
      <c r="G1393" s="2">
        <v>1.231201327283E-2</v>
      </c>
    </row>
    <row r="1394" spans="1:7" x14ac:dyDescent="0.55000000000000004">
      <c r="A1394" s="3">
        <v>45</v>
      </c>
      <c r="B1394" s="3">
        <v>27</v>
      </c>
      <c r="C1394" s="2">
        <v>1.3186902682072E-2</v>
      </c>
      <c r="D1394" s="2">
        <v>9.7969250600351596E-2</v>
      </c>
      <c r="E1394" s="2">
        <v>-4.0952453304610197E-4</v>
      </c>
      <c r="F1394" s="2">
        <v>-5.4638607198683499E-2</v>
      </c>
      <c r="G1394" s="2">
        <v>-2.8947416709471801E-2</v>
      </c>
    </row>
    <row r="1395" spans="1:7" x14ac:dyDescent="0.55000000000000004">
      <c r="A1395" s="3">
        <v>45</v>
      </c>
      <c r="B1395" s="3">
        <v>28</v>
      </c>
      <c r="C1395" s="2">
        <v>1.8640584098612901E-2</v>
      </c>
      <c r="D1395" s="2">
        <v>5.1911155584860001E-3</v>
      </c>
      <c r="E1395" s="2">
        <v>1.07182815352342E-2</v>
      </c>
      <c r="F1395" s="2">
        <v>1.66037516892854E-2</v>
      </c>
      <c r="G1395" s="2">
        <v>1.8654387402172401E-2</v>
      </c>
    </row>
    <row r="1396" spans="1:7" x14ac:dyDescent="0.55000000000000004">
      <c r="A1396" s="3">
        <v>45</v>
      </c>
      <c r="B1396" s="3">
        <v>29</v>
      </c>
      <c r="C1396" s="2">
        <v>5.3163598205183002E-2</v>
      </c>
      <c r="D1396" s="2">
        <v>7.4940476995331698E-2</v>
      </c>
      <c r="E1396" s="2">
        <v>3.7326892036891102E-2</v>
      </c>
      <c r="F1396" s="2">
        <v>7.0749265519103696E-2</v>
      </c>
      <c r="G1396" s="2">
        <v>0.10191580956215</v>
      </c>
    </row>
    <row r="1397" spans="1:7" x14ac:dyDescent="0.55000000000000004">
      <c r="A1397" s="3">
        <v>45</v>
      </c>
      <c r="B1397" s="3">
        <v>30</v>
      </c>
      <c r="C1397" s="2">
        <v>5.6172266149656799E-2</v>
      </c>
      <c r="D1397" s="2">
        <v>1.6332090620980101E-2</v>
      </c>
      <c r="E1397" s="2">
        <v>3.1828692101053303E-2</v>
      </c>
      <c r="F1397" s="2">
        <v>2.3069004198857299E-2</v>
      </c>
      <c r="G1397" s="2">
        <v>2.1317795019056798E-2</v>
      </c>
    </row>
    <row r="1398" spans="1:7" x14ac:dyDescent="0.55000000000000004">
      <c r="A1398" s="3">
        <v>45</v>
      </c>
      <c r="B1398" s="3">
        <v>31</v>
      </c>
      <c r="C1398" s="2">
        <v>5.7365545694932303E-2</v>
      </c>
      <c r="D1398" s="2">
        <v>4.2962500833736303E-2</v>
      </c>
      <c r="E1398" s="2">
        <v>-2.0410959679128E-3</v>
      </c>
      <c r="F1398" s="2">
        <v>1.63644764047759E-2</v>
      </c>
      <c r="G1398" s="2">
        <v>1.7632431014389501E-2</v>
      </c>
    </row>
    <row r="1399" spans="1:7" x14ac:dyDescent="0.55000000000000004">
      <c r="A1399" s="3">
        <v>46</v>
      </c>
      <c r="B1399" s="3">
        <v>1</v>
      </c>
      <c r="C1399" s="2">
        <v>0.263556592397932</v>
      </c>
      <c r="D1399" s="2">
        <v>0.23629792178402001</v>
      </c>
      <c r="E1399" s="2">
        <v>0.23290084013284301</v>
      </c>
      <c r="F1399" s="2">
        <v>0.217447859877273</v>
      </c>
      <c r="G1399" s="2">
        <v>0.21703434546546199</v>
      </c>
    </row>
    <row r="1400" spans="1:7" x14ac:dyDescent="0.55000000000000004">
      <c r="A1400" s="3">
        <v>46</v>
      </c>
      <c r="B1400" s="3">
        <v>2</v>
      </c>
      <c r="C1400" s="2">
        <v>-0.51573009729347596</v>
      </c>
      <c r="D1400" s="2">
        <v>-0.182252988596487</v>
      </c>
      <c r="E1400" s="2">
        <v>-3.7778877665595498E-2</v>
      </c>
      <c r="F1400" s="2">
        <v>-0.62266088186233204</v>
      </c>
      <c r="G1400" s="2">
        <v>-0.61687478953427899</v>
      </c>
    </row>
    <row r="1401" spans="1:7" x14ac:dyDescent="0.55000000000000004">
      <c r="A1401" s="3">
        <v>46</v>
      </c>
      <c r="B1401" s="3">
        <v>3</v>
      </c>
      <c r="C1401" s="2">
        <v>-4.6386640775849504E-3</v>
      </c>
      <c r="D1401" s="2">
        <v>-5.0856698080519E-2</v>
      </c>
      <c r="E1401" s="2">
        <v>5.2459902462482803E-3</v>
      </c>
      <c r="F1401" s="2">
        <v>-1.3468322875069501E-2</v>
      </c>
      <c r="G1401" s="2">
        <v>-1.18732814341941E-2</v>
      </c>
    </row>
    <row r="1402" spans="1:7" x14ac:dyDescent="0.55000000000000004">
      <c r="A1402" s="3">
        <v>46</v>
      </c>
      <c r="B1402" s="3">
        <v>4</v>
      </c>
      <c r="C1402" s="2">
        <v>0.16974380225333499</v>
      </c>
      <c r="D1402" s="2">
        <v>6.4284807830802093E-2</v>
      </c>
      <c r="E1402" s="2">
        <v>6.5119641221063201E-2</v>
      </c>
      <c r="F1402" s="2">
        <v>0.208234549262761</v>
      </c>
      <c r="G1402" s="2">
        <v>0.21238724745846099</v>
      </c>
    </row>
    <row r="1403" spans="1:7" x14ac:dyDescent="0.55000000000000004">
      <c r="A1403" s="3">
        <v>46</v>
      </c>
      <c r="B1403" s="3">
        <v>5</v>
      </c>
      <c r="C1403" s="2">
        <v>0.46093381962914998</v>
      </c>
      <c r="D1403" s="2">
        <v>0.12765033961195901</v>
      </c>
      <c r="E1403" s="2">
        <v>0.18697388887942601</v>
      </c>
      <c r="F1403" s="2">
        <v>0.26866195666235099</v>
      </c>
      <c r="G1403" s="2">
        <v>0.283435359454494</v>
      </c>
    </row>
    <row r="1404" spans="1:7" x14ac:dyDescent="0.55000000000000004">
      <c r="A1404" s="3">
        <v>46</v>
      </c>
      <c r="B1404" s="3">
        <v>6</v>
      </c>
      <c r="C1404" s="2">
        <v>0.13274003024962699</v>
      </c>
      <c r="D1404" s="2">
        <v>0.158401550659308</v>
      </c>
      <c r="E1404" s="2">
        <v>0.20195666094008399</v>
      </c>
      <c r="F1404" s="2">
        <v>0.46548192735857802</v>
      </c>
      <c r="G1404" s="2">
        <v>0.48006643125304999</v>
      </c>
    </row>
    <row r="1405" spans="1:7" x14ac:dyDescent="0.55000000000000004">
      <c r="A1405" s="3">
        <v>46</v>
      </c>
      <c r="B1405" s="3">
        <v>7</v>
      </c>
      <c r="C1405" s="2">
        <v>5.41063078254213E-2</v>
      </c>
      <c r="D1405" s="2">
        <v>2.1270385859482599E-3</v>
      </c>
      <c r="E1405" s="2">
        <v>6.1559219431787902E-2</v>
      </c>
      <c r="F1405" s="2">
        <v>-3.1639526783357498E-2</v>
      </c>
      <c r="G1405" s="2">
        <v>-3.0039254846356101E-2</v>
      </c>
    </row>
    <row r="1406" spans="1:7" x14ac:dyDescent="0.55000000000000004">
      <c r="A1406" s="3">
        <v>46</v>
      </c>
      <c r="B1406" s="3">
        <v>8</v>
      </c>
      <c r="C1406" s="2">
        <v>0.66850430773067704</v>
      </c>
      <c r="D1406" s="2">
        <v>0.48169836852695003</v>
      </c>
      <c r="E1406" s="2">
        <v>0.49600801925137</v>
      </c>
      <c r="F1406" s="2">
        <v>0.55072530684793497</v>
      </c>
      <c r="G1406" s="2">
        <v>0.56465429191264005</v>
      </c>
    </row>
    <row r="1407" spans="1:7" x14ac:dyDescent="0.55000000000000004">
      <c r="A1407" s="3">
        <v>46</v>
      </c>
      <c r="B1407" s="3">
        <v>9</v>
      </c>
      <c r="C1407" s="2">
        <v>0.121646283994801</v>
      </c>
      <c r="D1407" s="2">
        <v>0.105919088425921</v>
      </c>
      <c r="E1407" s="2">
        <v>7.0424675817307006E-2</v>
      </c>
      <c r="F1407" s="2">
        <v>5.7020312657608901E-2</v>
      </c>
      <c r="G1407" s="2">
        <v>5.3218207587266503E-2</v>
      </c>
    </row>
    <row r="1408" spans="1:7" x14ac:dyDescent="0.55000000000000004">
      <c r="A1408" s="3">
        <v>46</v>
      </c>
      <c r="B1408" s="3">
        <v>10</v>
      </c>
      <c r="C1408" s="2">
        <v>6.56079148531898E-2</v>
      </c>
      <c r="D1408" s="2">
        <v>1.81565782951221E-2</v>
      </c>
      <c r="E1408" s="2">
        <v>2.3602574340686199E-2</v>
      </c>
      <c r="F1408" s="2">
        <v>9.7583989154275096E-3</v>
      </c>
      <c r="G1408" s="2">
        <v>1.7082348710759601E-2</v>
      </c>
    </row>
    <row r="1409" spans="1:7" x14ac:dyDescent="0.55000000000000004">
      <c r="A1409" s="3">
        <v>46</v>
      </c>
      <c r="B1409" s="3">
        <v>11</v>
      </c>
      <c r="C1409" s="2">
        <v>-6.7913768257877205E-2</v>
      </c>
      <c r="D1409" s="2">
        <v>-7.96548687946666E-2</v>
      </c>
      <c r="E1409" s="2">
        <v>-2.62705263436354E-2</v>
      </c>
      <c r="F1409" s="2">
        <v>-0.103238311481962</v>
      </c>
      <c r="G1409" s="2">
        <v>-9.3905774219170804E-2</v>
      </c>
    </row>
    <row r="1410" spans="1:7" x14ac:dyDescent="0.55000000000000004">
      <c r="A1410" s="3">
        <v>46</v>
      </c>
      <c r="B1410" s="3">
        <v>12</v>
      </c>
      <c r="C1410" s="2">
        <v>-3.3109342860425703E-2</v>
      </c>
      <c r="D1410" s="2">
        <v>-6.3109907524764003E-2</v>
      </c>
      <c r="E1410" s="2">
        <v>-9.7006896920758701E-2</v>
      </c>
      <c r="F1410" s="2">
        <v>0.119093939686925</v>
      </c>
      <c r="G1410" s="2">
        <v>0.154606209556156</v>
      </c>
    </row>
    <row r="1411" spans="1:7" x14ac:dyDescent="0.55000000000000004">
      <c r="A1411" s="3">
        <v>46</v>
      </c>
      <c r="B1411" s="3">
        <v>13</v>
      </c>
      <c r="C1411" s="2">
        <v>1.11495142525577</v>
      </c>
      <c r="D1411" s="2">
        <v>0.78227566370200696</v>
      </c>
      <c r="E1411" s="2">
        <v>0.222806510707074</v>
      </c>
      <c r="F1411" s="2">
        <v>0.13635114757247299</v>
      </c>
      <c r="G1411" s="2">
        <v>0.16047795398328099</v>
      </c>
    </row>
    <row r="1412" spans="1:7" x14ac:dyDescent="0.55000000000000004">
      <c r="A1412" s="3">
        <v>46</v>
      </c>
      <c r="B1412" s="3">
        <v>14</v>
      </c>
      <c r="C1412" s="2">
        <v>0.23625882838084999</v>
      </c>
      <c r="D1412" s="2">
        <v>8.0264211530636204E-2</v>
      </c>
      <c r="E1412" s="2">
        <v>9.4836274820582194E-3</v>
      </c>
      <c r="F1412" s="2">
        <v>0.20767983298037801</v>
      </c>
      <c r="G1412" s="2">
        <v>0.22083801826060601</v>
      </c>
    </row>
    <row r="1413" spans="1:7" x14ac:dyDescent="0.55000000000000004">
      <c r="A1413" s="3">
        <v>46</v>
      </c>
      <c r="B1413" s="3">
        <v>15</v>
      </c>
      <c r="C1413" s="2">
        <v>0.24720243814218801</v>
      </c>
      <c r="D1413" s="2">
        <v>9.7567905751847206E-2</v>
      </c>
      <c r="E1413" s="2">
        <v>0.120706514654128</v>
      </c>
      <c r="F1413" s="2">
        <v>6.53832022734607E-2</v>
      </c>
      <c r="G1413" s="2">
        <v>7.8141253248680403E-2</v>
      </c>
    </row>
    <row r="1414" spans="1:7" x14ac:dyDescent="0.55000000000000004">
      <c r="A1414" s="3">
        <v>46</v>
      </c>
      <c r="B1414" s="3">
        <v>16</v>
      </c>
      <c r="C1414" s="2">
        <v>3.7404874238619601E-2</v>
      </c>
      <c r="D1414" s="2">
        <v>-5.3583296947165203E-2</v>
      </c>
      <c r="E1414" s="2">
        <v>-2.1258847910823799E-2</v>
      </c>
      <c r="F1414" s="2">
        <v>4.6059896753634803E-2</v>
      </c>
      <c r="G1414" s="2">
        <v>4.6361294238106601E-2</v>
      </c>
    </row>
    <row r="1415" spans="1:7" x14ac:dyDescent="0.55000000000000004">
      <c r="A1415" s="3">
        <v>46</v>
      </c>
      <c r="B1415" s="3">
        <v>17</v>
      </c>
      <c r="C1415" s="2">
        <v>3.1674162762612597E-2</v>
      </c>
      <c r="D1415" s="2">
        <v>-5.7887501436465698E-2</v>
      </c>
      <c r="E1415" s="2">
        <v>8.3592355711028604E-2</v>
      </c>
      <c r="F1415" s="2">
        <v>7.2742801995626397E-2</v>
      </c>
      <c r="G1415" s="2">
        <v>4.07094014594249E-2</v>
      </c>
    </row>
    <row r="1416" spans="1:7" x14ac:dyDescent="0.55000000000000004">
      <c r="A1416" s="3">
        <v>46</v>
      </c>
      <c r="B1416" s="3">
        <v>18</v>
      </c>
      <c r="C1416" s="2">
        <v>6.8164205276944098E-2</v>
      </c>
      <c r="D1416" s="2">
        <v>3.1200809130361499E-2</v>
      </c>
      <c r="E1416" s="2">
        <v>2.3071951406228201E-2</v>
      </c>
      <c r="F1416" s="2">
        <v>1.92405026361092E-2</v>
      </c>
      <c r="G1416" s="2">
        <v>4.1536555548329399E-2</v>
      </c>
    </row>
    <row r="1417" spans="1:7" x14ac:dyDescent="0.55000000000000004">
      <c r="A1417" s="3">
        <v>46</v>
      </c>
      <c r="B1417" s="3">
        <v>19</v>
      </c>
      <c r="C1417" s="2">
        <v>4.1128434815287003E-2</v>
      </c>
      <c r="D1417" s="2">
        <v>1.4063021111522E-2</v>
      </c>
      <c r="E1417" s="2">
        <v>3.3812107706211098E-2</v>
      </c>
      <c r="F1417" s="2">
        <v>4.0582330798875799E-2</v>
      </c>
      <c r="G1417" s="2">
        <v>8.1078868565088707E-3</v>
      </c>
    </row>
    <row r="1418" spans="1:7" x14ac:dyDescent="0.55000000000000004">
      <c r="A1418" s="3">
        <v>46</v>
      </c>
      <c r="B1418" s="3">
        <v>20</v>
      </c>
      <c r="C1418" s="2">
        <v>2.6056060035735001E-2</v>
      </c>
      <c r="D1418" s="2">
        <v>-4.2559663761664703E-3</v>
      </c>
      <c r="E1418" s="2">
        <v>1.36658315187075E-2</v>
      </c>
      <c r="F1418" s="2">
        <v>2.0919834225674401E-2</v>
      </c>
      <c r="G1418" s="2">
        <v>-3.5996664747082102E-2</v>
      </c>
    </row>
    <row r="1419" spans="1:7" x14ac:dyDescent="0.55000000000000004">
      <c r="A1419" s="3">
        <v>46</v>
      </c>
      <c r="B1419" s="3">
        <v>21</v>
      </c>
      <c r="C1419" s="2">
        <v>4.9370004889098998E-2</v>
      </c>
      <c r="D1419" s="2">
        <v>5.8079656921471198E-2</v>
      </c>
      <c r="E1419" s="2">
        <v>1.43688419935795E-2</v>
      </c>
      <c r="F1419" s="2">
        <v>1.6030127416908999E-2</v>
      </c>
      <c r="G1419" s="2">
        <v>3.52396562846269E-2</v>
      </c>
    </row>
    <row r="1420" spans="1:7" x14ac:dyDescent="0.55000000000000004">
      <c r="A1420" s="3">
        <v>46</v>
      </c>
      <c r="B1420" s="3">
        <v>22</v>
      </c>
      <c r="C1420" s="2">
        <v>1.8724099266041402E-2</v>
      </c>
      <c r="D1420" s="2">
        <v>8.3050221508560895E-2</v>
      </c>
      <c r="E1420" s="2">
        <v>0.123074565965372</v>
      </c>
      <c r="F1420" s="2">
        <v>8.2819151272877201E-2</v>
      </c>
      <c r="G1420" s="2">
        <v>5.95215880249816E-2</v>
      </c>
    </row>
    <row r="1421" spans="1:7" x14ac:dyDescent="0.55000000000000004">
      <c r="A1421" s="3">
        <v>46</v>
      </c>
      <c r="B1421" s="3">
        <v>23</v>
      </c>
      <c r="C1421" s="2">
        <v>0.134356044753981</v>
      </c>
      <c r="D1421" s="2">
        <v>0.129822494194338</v>
      </c>
      <c r="E1421" s="2">
        <v>0.130928393713061</v>
      </c>
      <c r="F1421" s="2">
        <v>0.137749943995574</v>
      </c>
      <c r="G1421" s="2">
        <v>5.4721442226650097E-2</v>
      </c>
    </row>
    <row r="1422" spans="1:7" x14ac:dyDescent="0.55000000000000004">
      <c r="A1422" s="3">
        <v>46</v>
      </c>
      <c r="B1422" s="3">
        <v>24</v>
      </c>
      <c r="C1422" s="2">
        <v>0.169884281988916</v>
      </c>
      <c r="D1422" s="2">
        <v>7.3742093985874502E-2</v>
      </c>
      <c r="E1422" s="2">
        <v>0.11096862118350299</v>
      </c>
      <c r="F1422" s="2">
        <v>0.13321409962519801</v>
      </c>
      <c r="G1422" s="2">
        <v>9.8518854261603603E-2</v>
      </c>
    </row>
    <row r="1423" spans="1:7" x14ac:dyDescent="0.55000000000000004">
      <c r="A1423" s="3">
        <v>46</v>
      </c>
      <c r="B1423" s="3">
        <v>25</v>
      </c>
      <c r="C1423" s="2">
        <v>9.3085033165913406E-2</v>
      </c>
      <c r="D1423" s="2">
        <v>-2.9129989043219302E-2</v>
      </c>
      <c r="E1423" s="2">
        <v>7.6753305497256896E-2</v>
      </c>
      <c r="F1423" s="2">
        <v>5.81330336949238E-2</v>
      </c>
      <c r="G1423" s="2">
        <v>8.5816801756330899E-2</v>
      </c>
    </row>
    <row r="1424" spans="1:7" x14ac:dyDescent="0.55000000000000004">
      <c r="A1424" s="3">
        <v>46</v>
      </c>
      <c r="B1424" s="3">
        <v>26</v>
      </c>
      <c r="C1424" s="2">
        <v>7.9159971015442795E-2</v>
      </c>
      <c r="D1424" s="2">
        <v>0.12441682768062499</v>
      </c>
      <c r="E1424" s="2">
        <v>9.4844017195937796E-2</v>
      </c>
      <c r="F1424" s="2">
        <v>1.21893306855627E-2</v>
      </c>
      <c r="G1424" s="2">
        <v>9.9056460707762001E-2</v>
      </c>
    </row>
    <row r="1425" spans="1:7" x14ac:dyDescent="0.55000000000000004">
      <c r="A1425" s="3">
        <v>46</v>
      </c>
      <c r="B1425" s="3">
        <v>27</v>
      </c>
      <c r="C1425" s="2">
        <v>-3.2733763944164801E-2</v>
      </c>
      <c r="D1425" s="2">
        <v>2.24459479806671E-2</v>
      </c>
      <c r="E1425" s="2">
        <v>-2.21916411091732E-2</v>
      </c>
      <c r="F1425" s="2">
        <v>6.1764546029832203E-3</v>
      </c>
      <c r="G1425" s="2">
        <v>2.7444187026036002E-2</v>
      </c>
    </row>
    <row r="1426" spans="1:7" x14ac:dyDescent="0.55000000000000004">
      <c r="A1426" s="3">
        <v>46</v>
      </c>
      <c r="B1426" s="3">
        <v>28</v>
      </c>
      <c r="C1426" s="2">
        <v>2.3011239159761498E-2</v>
      </c>
      <c r="D1426" s="2">
        <v>1.4603211219456E-2</v>
      </c>
      <c r="E1426" s="2">
        <v>1.9027220321116499E-2</v>
      </c>
      <c r="F1426" s="2">
        <v>2.6303854799140099E-2</v>
      </c>
      <c r="G1426" s="2">
        <v>2.69339498602502E-2</v>
      </c>
    </row>
    <row r="1427" spans="1:7" x14ac:dyDescent="0.55000000000000004">
      <c r="A1427" s="3">
        <v>46</v>
      </c>
      <c r="B1427" s="3">
        <v>29</v>
      </c>
      <c r="C1427" s="2">
        <v>-4.09056277765538E-5</v>
      </c>
      <c r="D1427" s="2">
        <v>4.2545466240782202E-3</v>
      </c>
      <c r="E1427" s="2">
        <v>8.3060574079703006E-2</v>
      </c>
      <c r="F1427" s="2">
        <v>9.8558291220692804E-2</v>
      </c>
      <c r="G1427" s="2">
        <v>-5.4874285243109401E-3</v>
      </c>
    </row>
    <row r="1428" spans="1:7" x14ac:dyDescent="0.55000000000000004">
      <c r="A1428" s="3">
        <v>46</v>
      </c>
      <c r="B1428" s="3">
        <v>30</v>
      </c>
      <c r="C1428" s="2">
        <v>3.5746663860019803E-2</v>
      </c>
      <c r="D1428" s="2">
        <v>1.32169673731736E-3</v>
      </c>
      <c r="E1428" s="2">
        <v>2.8382843682357401E-2</v>
      </c>
      <c r="F1428" s="2">
        <v>2.15396711910694E-2</v>
      </c>
      <c r="G1428" s="2">
        <v>1.5918365007055901E-2</v>
      </c>
    </row>
    <row r="1429" spans="1:7" x14ac:dyDescent="0.55000000000000004">
      <c r="A1429" s="3">
        <v>46</v>
      </c>
      <c r="B1429" s="3">
        <v>31</v>
      </c>
      <c r="C1429" s="2">
        <v>1.13914500397281E-2</v>
      </c>
      <c r="D1429" s="2">
        <v>2.9883528751634501E-2</v>
      </c>
      <c r="E1429" s="2">
        <v>2.24454635838927E-2</v>
      </c>
      <c r="F1429" s="2">
        <v>2.24196834136241E-2</v>
      </c>
      <c r="G1429" s="2">
        <v>1.95311581109694E-2</v>
      </c>
    </row>
    <row r="1430" spans="1:7" x14ac:dyDescent="0.55000000000000004">
      <c r="A1430" s="3">
        <v>47</v>
      </c>
      <c r="B1430" s="3">
        <v>1</v>
      </c>
      <c r="C1430" s="2">
        <v>8.9315511701348493E-2</v>
      </c>
      <c r="D1430" s="2">
        <v>0.120655245242488</v>
      </c>
      <c r="E1430" s="2">
        <v>8.8804911788256405E-2</v>
      </c>
      <c r="F1430" s="2">
        <v>9.0361554223605797E-2</v>
      </c>
      <c r="G1430" s="2">
        <v>9.2289400237228106E-2</v>
      </c>
    </row>
    <row r="1431" spans="1:7" x14ac:dyDescent="0.55000000000000004">
      <c r="A1431" s="3">
        <v>47</v>
      </c>
      <c r="B1431" s="3">
        <v>2</v>
      </c>
      <c r="C1431" s="2">
        <v>0.132590224227079</v>
      </c>
      <c r="D1431" s="2">
        <v>0.282131685788713</v>
      </c>
      <c r="E1431" s="2">
        <v>0.42733197787018701</v>
      </c>
      <c r="F1431" s="2">
        <v>0.42294363105990801</v>
      </c>
      <c r="G1431" s="2">
        <v>0.41226185849992197</v>
      </c>
    </row>
    <row r="1432" spans="1:7" x14ac:dyDescent="0.55000000000000004">
      <c r="A1432" s="3">
        <v>47</v>
      </c>
      <c r="B1432" s="3">
        <v>3</v>
      </c>
      <c r="C1432" s="2">
        <v>1.38533797585638E-3</v>
      </c>
      <c r="D1432" s="2">
        <v>-2.77667298116792E-2</v>
      </c>
      <c r="E1432" s="2">
        <v>-5.9334243085680298E-2</v>
      </c>
      <c r="F1432" s="2">
        <v>-3.9352995304781001E-2</v>
      </c>
      <c r="G1432" s="2">
        <v>4.8895203472549302E-3</v>
      </c>
    </row>
    <row r="1433" spans="1:7" x14ac:dyDescent="0.55000000000000004">
      <c r="A1433" s="3">
        <v>47</v>
      </c>
      <c r="B1433" s="3">
        <v>4</v>
      </c>
      <c r="C1433" s="2">
        <v>0.62970996167760995</v>
      </c>
      <c r="D1433" s="2">
        <v>0.31511489019104499</v>
      </c>
      <c r="E1433" s="2">
        <v>0.28072076683883002</v>
      </c>
      <c r="F1433" s="2">
        <v>0.61546483391757401</v>
      </c>
      <c r="G1433" s="2">
        <v>0.62300526924047295</v>
      </c>
    </row>
    <row r="1434" spans="1:7" x14ac:dyDescent="0.55000000000000004">
      <c r="A1434" s="3">
        <v>47</v>
      </c>
      <c r="B1434" s="3">
        <v>5</v>
      </c>
      <c r="C1434" s="2">
        <v>0.77481501127823205</v>
      </c>
      <c r="D1434" s="2">
        <v>0.45331190746708699</v>
      </c>
      <c r="E1434" s="2">
        <v>0.40886081154814402</v>
      </c>
      <c r="F1434" s="2">
        <v>0.81580679889764496</v>
      </c>
      <c r="G1434" s="2">
        <v>0.84904807176165698</v>
      </c>
    </row>
    <row r="1435" spans="1:7" x14ac:dyDescent="0.55000000000000004">
      <c r="A1435" s="3">
        <v>47</v>
      </c>
      <c r="B1435" s="3">
        <v>6</v>
      </c>
      <c r="C1435" s="2">
        <v>0.24923930263121699</v>
      </c>
      <c r="D1435" s="2">
        <v>0.15375613090742399</v>
      </c>
      <c r="E1435" s="2">
        <v>6.7275791616012007E-2</v>
      </c>
      <c r="F1435" s="2">
        <v>0.32936705647801001</v>
      </c>
      <c r="G1435" s="2">
        <v>0.38070743176310701</v>
      </c>
    </row>
    <row r="1436" spans="1:7" x14ac:dyDescent="0.55000000000000004">
      <c r="A1436" s="3">
        <v>47</v>
      </c>
      <c r="B1436" s="3">
        <v>7</v>
      </c>
      <c r="C1436" s="2">
        <v>-6.0086701409831397E-2</v>
      </c>
      <c r="D1436" s="2">
        <v>-8.8536335658239498E-2</v>
      </c>
      <c r="E1436" s="2">
        <v>-4.6082018904734998E-2</v>
      </c>
      <c r="F1436" s="2">
        <v>-8.2793134199145094E-2</v>
      </c>
      <c r="G1436" s="2">
        <v>-5.3113142045490398E-2</v>
      </c>
    </row>
    <row r="1437" spans="1:7" x14ac:dyDescent="0.55000000000000004">
      <c r="A1437" s="3">
        <v>47</v>
      </c>
      <c r="B1437" s="3">
        <v>8</v>
      </c>
      <c r="C1437" s="2">
        <v>0.56349834225011497</v>
      </c>
      <c r="D1437" s="2">
        <v>0.32717909992458599</v>
      </c>
      <c r="E1437" s="2">
        <v>0.16967086580632701</v>
      </c>
      <c r="F1437" s="2">
        <v>0.525651191413542</v>
      </c>
      <c r="G1437" s="2">
        <v>0.54936390459326501</v>
      </c>
    </row>
    <row r="1438" spans="1:7" x14ac:dyDescent="0.55000000000000004">
      <c r="A1438" s="3">
        <v>47</v>
      </c>
      <c r="B1438" s="3">
        <v>9</v>
      </c>
      <c r="C1438" s="2">
        <v>4.0226249087611299E-2</v>
      </c>
      <c r="D1438" s="2">
        <v>8.5148478392953003E-2</v>
      </c>
      <c r="E1438" s="2">
        <v>3.5937028196605603E-2</v>
      </c>
      <c r="F1438" s="2">
        <v>4.4562347682860902E-2</v>
      </c>
      <c r="G1438" s="2">
        <v>8.7171400243079206E-2</v>
      </c>
    </row>
    <row r="1439" spans="1:7" x14ac:dyDescent="0.55000000000000004">
      <c r="A1439" s="3">
        <v>47</v>
      </c>
      <c r="B1439" s="3">
        <v>10</v>
      </c>
      <c r="C1439" s="2">
        <v>1.5052530201096701</v>
      </c>
      <c r="D1439" s="2">
        <v>0.75976216962466703</v>
      </c>
      <c r="E1439" s="2">
        <v>0.31314195984255999</v>
      </c>
      <c r="F1439" s="2">
        <v>1.2247548961754899</v>
      </c>
      <c r="G1439" s="2">
        <v>1.27878109207501</v>
      </c>
    </row>
    <row r="1440" spans="1:7" x14ac:dyDescent="0.55000000000000004">
      <c r="A1440" s="3">
        <v>47</v>
      </c>
      <c r="B1440" s="3">
        <v>11</v>
      </c>
      <c r="C1440" s="2">
        <v>3.2104055629741399</v>
      </c>
      <c r="D1440" s="2">
        <v>2.0871667249092698</v>
      </c>
      <c r="E1440" s="2">
        <v>1.8370245535487799</v>
      </c>
      <c r="F1440" s="2">
        <v>2.5090721784750101</v>
      </c>
      <c r="G1440" s="2">
        <v>2.4713636031645101</v>
      </c>
    </row>
    <row r="1441" spans="1:7" x14ac:dyDescent="0.55000000000000004">
      <c r="A1441" s="3">
        <v>47</v>
      </c>
      <c r="B1441" s="3">
        <v>12</v>
      </c>
      <c r="C1441" s="2">
        <v>1.8004724654945301</v>
      </c>
      <c r="D1441" s="2">
        <v>1.1122853778100401</v>
      </c>
      <c r="E1441" s="2">
        <v>0.59058947546353402</v>
      </c>
      <c r="F1441" s="2">
        <v>1.3859253111409</v>
      </c>
      <c r="G1441" s="2">
        <v>1.3982007933776499</v>
      </c>
    </row>
    <row r="1442" spans="1:7" x14ac:dyDescent="0.55000000000000004">
      <c r="A1442" s="3">
        <v>47</v>
      </c>
      <c r="B1442" s="3">
        <v>13</v>
      </c>
      <c r="C1442" s="2"/>
      <c r="D1442" s="2">
        <v>-0.65839838896361702</v>
      </c>
      <c r="E1442" s="2">
        <v>3.5651477582271101</v>
      </c>
      <c r="F1442" s="2">
        <v>3.34870558172027</v>
      </c>
      <c r="G1442" s="2">
        <v>3.0109973934751402</v>
      </c>
    </row>
    <row r="1443" spans="1:7" x14ac:dyDescent="0.55000000000000004">
      <c r="A1443" s="3">
        <v>47</v>
      </c>
      <c r="B1443" s="3">
        <v>14</v>
      </c>
      <c r="C1443" s="2">
        <v>1.4954492184175601</v>
      </c>
      <c r="D1443" s="2">
        <v>1.5507792168885699</v>
      </c>
      <c r="E1443" s="2">
        <v>1.01576804861498</v>
      </c>
      <c r="F1443" s="2">
        <v>1.1964903889543199</v>
      </c>
      <c r="G1443" s="2">
        <v>1.2087092417174901</v>
      </c>
    </row>
    <row r="1444" spans="1:7" x14ac:dyDescent="0.55000000000000004">
      <c r="A1444" s="3">
        <v>47</v>
      </c>
      <c r="B1444" s="3">
        <v>15</v>
      </c>
      <c r="C1444" s="2">
        <v>0.104031681700235</v>
      </c>
      <c r="D1444" s="2">
        <v>4.71884999564436E-2</v>
      </c>
      <c r="E1444" s="2">
        <v>6.3236908766500594E-2</v>
      </c>
      <c r="F1444" s="2">
        <v>2.6771214485074898E-2</v>
      </c>
      <c r="G1444" s="2">
        <v>6.66197822491328E-2</v>
      </c>
    </row>
    <row r="1445" spans="1:7" x14ac:dyDescent="0.55000000000000004">
      <c r="A1445" s="3">
        <v>47</v>
      </c>
      <c r="B1445" s="3">
        <v>16</v>
      </c>
      <c r="C1445" s="2">
        <v>3.6901790427851702E-2</v>
      </c>
      <c r="D1445" s="2">
        <v>3.47721876781142E-2</v>
      </c>
      <c r="E1445" s="2">
        <v>-0.10198796947243501</v>
      </c>
      <c r="F1445" s="2">
        <v>2.70764463652815E-2</v>
      </c>
      <c r="G1445" s="2">
        <v>5.9989028879361597E-2</v>
      </c>
    </row>
    <row r="1446" spans="1:7" x14ac:dyDescent="0.55000000000000004">
      <c r="A1446" s="3">
        <v>47</v>
      </c>
      <c r="B1446" s="3">
        <v>17</v>
      </c>
      <c r="C1446" s="2">
        <v>-6.1707044341436897E-3</v>
      </c>
      <c r="D1446" s="2">
        <v>-1.8625653051278002E-2</v>
      </c>
      <c r="E1446" s="2">
        <v>8.0915776141621196E-2</v>
      </c>
      <c r="F1446" s="2">
        <v>6.9508589688201505E-2</v>
      </c>
      <c r="G1446" s="2">
        <v>4.4806448662984603E-2</v>
      </c>
    </row>
    <row r="1447" spans="1:7" x14ac:dyDescent="0.55000000000000004">
      <c r="A1447" s="3">
        <v>47</v>
      </c>
      <c r="B1447" s="3">
        <v>18</v>
      </c>
      <c r="C1447" s="2">
        <v>0.10764914568304899</v>
      </c>
      <c r="D1447" s="2">
        <v>9.6139182130718898E-2</v>
      </c>
      <c r="E1447" s="2">
        <v>6.1647817217258698E-2</v>
      </c>
      <c r="F1447" s="2">
        <v>6.9118138096587303E-2</v>
      </c>
      <c r="G1447" s="2">
        <v>6.3467102964949104E-2</v>
      </c>
    </row>
    <row r="1448" spans="1:7" x14ac:dyDescent="0.55000000000000004">
      <c r="A1448" s="3">
        <v>47</v>
      </c>
      <c r="B1448" s="3">
        <v>19</v>
      </c>
      <c r="C1448" s="2">
        <v>-3.1475149132619302E-3</v>
      </c>
      <c r="D1448" s="2">
        <v>1.1219779673512601E-2</v>
      </c>
      <c r="E1448" s="2">
        <v>2.4038396101615199E-2</v>
      </c>
      <c r="F1448" s="2">
        <v>4.9063427822677301E-2</v>
      </c>
      <c r="G1448" s="2">
        <v>6.84965711334726E-2</v>
      </c>
    </row>
    <row r="1449" spans="1:7" x14ac:dyDescent="0.55000000000000004">
      <c r="A1449" s="3">
        <v>47</v>
      </c>
      <c r="B1449" s="3">
        <v>20</v>
      </c>
      <c r="C1449" s="2">
        <v>-4.0370414566081501E-2</v>
      </c>
      <c r="D1449" s="2">
        <v>-4.2192446465169099E-3</v>
      </c>
      <c r="E1449" s="2">
        <v>-1.9547134952294699E-2</v>
      </c>
      <c r="F1449" s="2">
        <v>-4.35741251741495E-3</v>
      </c>
      <c r="G1449" s="2">
        <v>2.4826026405330999E-2</v>
      </c>
    </row>
    <row r="1450" spans="1:7" x14ac:dyDescent="0.55000000000000004">
      <c r="A1450" s="3">
        <v>47</v>
      </c>
      <c r="B1450" s="3">
        <v>21</v>
      </c>
      <c r="C1450" s="2">
        <v>5.2237340087882098E-2</v>
      </c>
      <c r="D1450" s="2">
        <v>5.54783435707722E-2</v>
      </c>
      <c r="E1450" s="2">
        <v>7.75755854301175E-2</v>
      </c>
      <c r="F1450" s="2">
        <v>7.9415197774597407E-2</v>
      </c>
      <c r="G1450" s="2">
        <v>6.9718293869957496E-2</v>
      </c>
    </row>
    <row r="1451" spans="1:7" x14ac:dyDescent="0.55000000000000004">
      <c r="A1451" s="3">
        <v>47</v>
      </c>
      <c r="B1451" s="3">
        <v>22</v>
      </c>
      <c r="C1451" s="2">
        <v>0.18681214790230199</v>
      </c>
      <c r="D1451" s="2">
        <v>0.10683223059779</v>
      </c>
      <c r="E1451" s="2">
        <v>0.22841122348703499</v>
      </c>
      <c r="F1451" s="2">
        <v>0.20243374570912001</v>
      </c>
      <c r="G1451" s="2">
        <v>0.13707485949936901</v>
      </c>
    </row>
    <row r="1452" spans="1:7" x14ac:dyDescent="0.55000000000000004">
      <c r="A1452" s="3">
        <v>47</v>
      </c>
      <c r="B1452" s="3">
        <v>23</v>
      </c>
      <c r="C1452" s="2">
        <v>-0.111140999607311</v>
      </c>
      <c r="D1452" s="2">
        <v>-0.10480191666808999</v>
      </c>
      <c r="E1452" s="2">
        <v>4.3926905747857597E-2</v>
      </c>
      <c r="F1452" s="2">
        <v>-4.93477622792904E-2</v>
      </c>
      <c r="G1452" s="2">
        <v>-0.165749186530849</v>
      </c>
    </row>
    <row r="1453" spans="1:7" x14ac:dyDescent="0.55000000000000004">
      <c r="A1453" s="3">
        <v>47</v>
      </c>
      <c r="B1453" s="3">
        <v>24</v>
      </c>
      <c r="C1453" s="2">
        <v>-0.11947552653093001</v>
      </c>
      <c r="D1453" s="2">
        <v>-8.2302930998439702E-2</v>
      </c>
      <c r="E1453" s="2">
        <v>2.45545686528773E-2</v>
      </c>
      <c r="F1453" s="2">
        <v>2.0930103518598302E-2</v>
      </c>
      <c r="G1453" s="2">
        <v>-2.5678921804366001E-2</v>
      </c>
    </row>
    <row r="1454" spans="1:7" x14ac:dyDescent="0.55000000000000004">
      <c r="A1454" s="3">
        <v>47</v>
      </c>
      <c r="B1454" s="3">
        <v>25</v>
      </c>
      <c r="C1454" s="2">
        <v>0.103909506457228</v>
      </c>
      <c r="D1454" s="2">
        <v>7.8721254474045904E-2</v>
      </c>
      <c r="E1454" s="2">
        <v>5.6768537370273799E-2</v>
      </c>
      <c r="F1454" s="2">
        <v>8.8615970129394497E-2</v>
      </c>
      <c r="G1454" s="2">
        <v>-5.03072664926024E-2</v>
      </c>
    </row>
    <row r="1455" spans="1:7" x14ac:dyDescent="0.55000000000000004">
      <c r="A1455" s="3">
        <v>47</v>
      </c>
      <c r="B1455" s="3">
        <v>26</v>
      </c>
      <c r="C1455" s="2">
        <v>4.97019844238989E-2</v>
      </c>
      <c r="D1455" s="2">
        <v>4.8133137187803703E-2</v>
      </c>
      <c r="E1455" s="2">
        <v>0.16347536491612</v>
      </c>
      <c r="F1455" s="2">
        <v>0.12785546658744101</v>
      </c>
      <c r="G1455" s="2">
        <v>8.0652373749684397E-2</v>
      </c>
    </row>
    <row r="1456" spans="1:7" x14ac:dyDescent="0.55000000000000004">
      <c r="A1456" s="3">
        <v>47</v>
      </c>
      <c r="B1456" s="3">
        <v>27</v>
      </c>
      <c r="C1456" s="2">
        <v>8.4509429785153897E-2</v>
      </c>
      <c r="D1456" s="2">
        <v>-3.4713697753480099E-4</v>
      </c>
      <c r="E1456" s="2">
        <v>-1.3430845943083599E-2</v>
      </c>
      <c r="F1456" s="2">
        <v>2.4331959649488099E-2</v>
      </c>
      <c r="G1456" s="2">
        <v>6.2382131989782597E-2</v>
      </c>
    </row>
    <row r="1457" spans="1:7" x14ac:dyDescent="0.55000000000000004">
      <c r="A1457" s="3">
        <v>47</v>
      </c>
      <c r="B1457" s="3">
        <v>28</v>
      </c>
      <c r="C1457" s="2">
        <v>-2.80075256933098E-2</v>
      </c>
      <c r="D1457" s="2">
        <v>-1.83252040140644E-2</v>
      </c>
      <c r="E1457" s="2">
        <v>-9.9984800407400907E-3</v>
      </c>
      <c r="F1457" s="2">
        <v>-4.0477231115364602E-3</v>
      </c>
      <c r="G1457" s="2">
        <v>-4.4664537045808299E-3</v>
      </c>
    </row>
    <row r="1458" spans="1:7" x14ac:dyDescent="0.55000000000000004">
      <c r="A1458" s="3">
        <v>47</v>
      </c>
      <c r="B1458" s="3">
        <v>29</v>
      </c>
      <c r="C1458" s="2">
        <v>-0.10295163254668099</v>
      </c>
      <c r="D1458" s="2">
        <v>-8.5675064565304701E-2</v>
      </c>
      <c r="E1458" s="2">
        <v>4.8028456210573903E-2</v>
      </c>
      <c r="F1458" s="2">
        <v>5.6249910988564897E-2</v>
      </c>
      <c r="G1458" s="2">
        <v>-3.0435895619807401E-2</v>
      </c>
    </row>
    <row r="1459" spans="1:7" x14ac:dyDescent="0.55000000000000004">
      <c r="A1459" s="3">
        <v>47</v>
      </c>
      <c r="B1459" s="3">
        <v>30</v>
      </c>
      <c r="C1459" s="2">
        <v>7.0202136057833806E-2</v>
      </c>
      <c r="D1459" s="2">
        <v>8.1631965223894196E-2</v>
      </c>
      <c r="E1459" s="2">
        <v>6.4491980445788896E-2</v>
      </c>
      <c r="F1459" s="2">
        <v>5.6879259358335099E-2</v>
      </c>
      <c r="G1459" s="2">
        <v>5.7267553357860899E-2</v>
      </c>
    </row>
    <row r="1460" spans="1:7" x14ac:dyDescent="0.55000000000000004">
      <c r="A1460" s="3">
        <v>47</v>
      </c>
      <c r="B1460" s="3">
        <v>31</v>
      </c>
      <c r="C1460" s="2">
        <v>3.0332736949428198E-2</v>
      </c>
      <c r="D1460" s="2">
        <v>2.1722632468254899E-2</v>
      </c>
      <c r="E1460" s="2">
        <v>-2.1286008837819201E-3</v>
      </c>
      <c r="F1460" s="2">
        <v>1.3774849371150999E-2</v>
      </c>
      <c r="G1460" s="2">
        <v>1.26112732668487E-2</v>
      </c>
    </row>
  </sheetData>
  <phoneticPr fontId="2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68E5-C695-41E0-9E2C-017FE89991EF}">
  <dimension ref="A1:G1460"/>
  <sheetViews>
    <sheetView topLeftCell="A1413" workbookViewId="0">
      <selection activeCell="E1460" sqref="E1460"/>
    </sheetView>
  </sheetViews>
  <sheetFormatPr defaultColWidth="8.83203125" defaultRowHeight="18" x14ac:dyDescent="0.55000000000000004"/>
  <sheetData>
    <row r="1" spans="1:7" x14ac:dyDescent="0.55000000000000004">
      <c r="A1" t="s">
        <v>56</v>
      </c>
    </row>
    <row r="3" spans="1:7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</row>
    <row r="4" spans="1:7" x14ac:dyDescent="0.55000000000000004">
      <c r="A4" s="3">
        <v>1</v>
      </c>
      <c r="B4" s="3">
        <v>1</v>
      </c>
      <c r="C4" s="5">
        <v>242417.124100858</v>
      </c>
      <c r="D4" s="5">
        <v>309945.96804930398</v>
      </c>
      <c r="E4" s="5">
        <v>329654.96244571399</v>
      </c>
      <c r="F4" s="5">
        <v>307537.24206885102</v>
      </c>
      <c r="G4" s="5">
        <v>302884.56368798198</v>
      </c>
    </row>
    <row r="5" spans="1:7" x14ac:dyDescent="0.55000000000000004">
      <c r="A5" s="3">
        <v>1</v>
      </c>
      <c r="B5" s="3">
        <v>2</v>
      </c>
      <c r="C5" s="5">
        <v>22851.2779156508</v>
      </c>
      <c r="D5" s="5">
        <v>23569.7958059173</v>
      </c>
      <c r="E5" s="5">
        <v>18957.2449725804</v>
      </c>
      <c r="F5" s="5">
        <v>17826.712734933801</v>
      </c>
      <c r="G5" s="5">
        <v>19078.1569883052</v>
      </c>
    </row>
    <row r="6" spans="1:7" x14ac:dyDescent="0.55000000000000004">
      <c r="A6" s="3">
        <v>1</v>
      </c>
      <c r="B6" s="3">
        <v>3</v>
      </c>
      <c r="C6" s="5">
        <v>290555.888437621</v>
      </c>
      <c r="D6" s="5">
        <v>315153.45506368298</v>
      </c>
      <c r="E6" s="5">
        <v>347132.875033107</v>
      </c>
      <c r="F6" s="5">
        <v>338139.62796542002</v>
      </c>
      <c r="G6" s="5">
        <v>385039.422761622</v>
      </c>
    </row>
    <row r="7" spans="1:7" x14ac:dyDescent="0.55000000000000004">
      <c r="A7" s="3">
        <v>1</v>
      </c>
      <c r="B7" s="3">
        <v>4</v>
      </c>
      <c r="C7" s="5">
        <v>13229.608681628</v>
      </c>
      <c r="D7" s="5">
        <v>8730.5990899701501</v>
      </c>
      <c r="E7" s="5">
        <v>8796.8957200683799</v>
      </c>
      <c r="F7" s="5">
        <v>7954.7987773066097</v>
      </c>
      <c r="G7" s="5">
        <v>8757.4445570519292</v>
      </c>
    </row>
    <row r="8" spans="1:7" x14ac:dyDescent="0.55000000000000004">
      <c r="A8" s="3">
        <v>1</v>
      </c>
      <c r="B8" s="3">
        <v>5</v>
      </c>
      <c r="C8" s="5">
        <v>28861.212239212</v>
      </c>
      <c r="D8" s="5">
        <v>26700.003050585899</v>
      </c>
      <c r="E8" s="5">
        <v>31359.6170188379</v>
      </c>
      <c r="F8" s="5">
        <v>27422.802945846801</v>
      </c>
      <c r="G8" s="5">
        <v>27179.5334554863</v>
      </c>
    </row>
    <row r="9" spans="1:7" x14ac:dyDescent="0.55000000000000004">
      <c r="A9" s="3">
        <v>1</v>
      </c>
      <c r="B9" s="3">
        <v>6</v>
      </c>
      <c r="C9" s="5">
        <v>24731.876892143198</v>
      </c>
      <c r="D9" s="5">
        <v>28784.843890597698</v>
      </c>
      <c r="E9" s="5">
        <v>29352.675862730001</v>
      </c>
      <c r="F9" s="5">
        <v>25878.906907867899</v>
      </c>
      <c r="G9" s="5">
        <v>30656.811571424802</v>
      </c>
    </row>
    <row r="10" spans="1:7" x14ac:dyDescent="0.55000000000000004">
      <c r="A10" s="3">
        <v>1</v>
      </c>
      <c r="B10" s="3">
        <v>7</v>
      </c>
      <c r="C10" s="5">
        <v>33806.162138707201</v>
      </c>
      <c r="D10" s="5">
        <v>30790.962002798002</v>
      </c>
      <c r="E10" s="5">
        <v>35458.58975395</v>
      </c>
      <c r="F10" s="5">
        <v>31853.277038898501</v>
      </c>
      <c r="G10" s="5">
        <v>38934.551427828999</v>
      </c>
    </row>
    <row r="11" spans="1:7" x14ac:dyDescent="0.55000000000000004">
      <c r="A11" s="3">
        <v>1</v>
      </c>
      <c r="B11" s="3">
        <v>8</v>
      </c>
      <c r="C11" s="5">
        <v>33535.582116128302</v>
      </c>
      <c r="D11" s="5">
        <v>31914.060452032099</v>
      </c>
      <c r="E11" s="5">
        <v>39433.485676797602</v>
      </c>
      <c r="F11" s="5">
        <v>37184.001758822997</v>
      </c>
      <c r="G11" s="5">
        <v>47500.972624354799</v>
      </c>
    </row>
    <row r="12" spans="1:7" x14ac:dyDescent="0.55000000000000004">
      <c r="A12" s="3">
        <v>1</v>
      </c>
      <c r="B12" s="3">
        <v>9</v>
      </c>
      <c r="C12" s="5">
        <v>46175.398335994199</v>
      </c>
      <c r="D12" s="5">
        <v>37144.843433486603</v>
      </c>
      <c r="E12" s="5">
        <v>54814.5543825899</v>
      </c>
      <c r="F12" s="5">
        <v>49473.817147697097</v>
      </c>
      <c r="G12" s="5">
        <v>61157.927838548203</v>
      </c>
    </row>
    <row r="13" spans="1:7" x14ac:dyDescent="0.55000000000000004">
      <c r="A13" s="3">
        <v>1</v>
      </c>
      <c r="B13" s="3">
        <v>10</v>
      </c>
      <c r="C13" s="5">
        <v>42900.228980376203</v>
      </c>
      <c r="D13" s="5">
        <v>43637.905989094703</v>
      </c>
      <c r="E13" s="5">
        <v>55953.265501542701</v>
      </c>
      <c r="F13" s="5">
        <v>51008.876236961398</v>
      </c>
      <c r="G13" s="5">
        <v>61068.315280987998</v>
      </c>
    </row>
    <row r="14" spans="1:7" x14ac:dyDescent="0.55000000000000004">
      <c r="A14" s="3">
        <v>1</v>
      </c>
      <c r="B14" s="3">
        <v>11</v>
      </c>
      <c r="C14" s="5">
        <v>21136.618905872801</v>
      </c>
      <c r="D14" s="5">
        <v>23027.119993456399</v>
      </c>
      <c r="E14" s="5">
        <v>26373.921611200101</v>
      </c>
      <c r="F14" s="5">
        <v>24154.129458257899</v>
      </c>
      <c r="G14" s="5">
        <v>26727.671181367499</v>
      </c>
    </row>
    <row r="15" spans="1:7" x14ac:dyDescent="0.55000000000000004">
      <c r="A15" s="3">
        <v>1</v>
      </c>
      <c r="B15" s="3">
        <v>12</v>
      </c>
      <c r="C15" s="5">
        <v>16226.2403219466</v>
      </c>
      <c r="D15" s="5">
        <v>11664.1420198128</v>
      </c>
      <c r="E15" s="5">
        <v>14259.4120663966</v>
      </c>
      <c r="F15" s="5">
        <v>13608.458664994199</v>
      </c>
      <c r="G15" s="5">
        <v>15214.9943916224</v>
      </c>
    </row>
    <row r="16" spans="1:7" x14ac:dyDescent="0.55000000000000004">
      <c r="A16" s="3">
        <v>1</v>
      </c>
      <c r="B16" s="3">
        <v>13</v>
      </c>
      <c r="C16" s="5">
        <v>7571.3007118342002</v>
      </c>
      <c r="D16" s="5">
        <v>6393.2907951059697</v>
      </c>
      <c r="E16" s="5">
        <v>9672.3387700172207</v>
      </c>
      <c r="F16" s="5">
        <v>4692.5041226520098</v>
      </c>
      <c r="G16" s="5">
        <v>5311.8231937685496</v>
      </c>
    </row>
    <row r="17" spans="1:7" x14ac:dyDescent="0.55000000000000004">
      <c r="A17" s="3">
        <v>1</v>
      </c>
      <c r="B17" s="3">
        <v>14</v>
      </c>
      <c r="C17" s="5">
        <v>37503.778972594402</v>
      </c>
      <c r="D17" s="5">
        <v>46636.834842709803</v>
      </c>
      <c r="E17" s="5">
        <v>47435.274262154599</v>
      </c>
      <c r="F17" s="5">
        <v>41865.2017129663</v>
      </c>
      <c r="G17" s="5">
        <v>47155.451323719499</v>
      </c>
    </row>
    <row r="18" spans="1:7" x14ac:dyDescent="0.55000000000000004">
      <c r="A18" s="3">
        <v>1</v>
      </c>
      <c r="B18" s="3">
        <v>15</v>
      </c>
      <c r="C18" s="5">
        <v>30584.262758968802</v>
      </c>
      <c r="D18" s="5">
        <v>28123.088862449898</v>
      </c>
      <c r="E18" s="5">
        <v>24731.515833059701</v>
      </c>
      <c r="F18" s="5">
        <v>21212.530284390199</v>
      </c>
      <c r="G18" s="5">
        <v>24640.916076901201</v>
      </c>
    </row>
    <row r="19" spans="1:7" x14ac:dyDescent="0.55000000000000004">
      <c r="A19" s="3">
        <v>1</v>
      </c>
      <c r="B19" s="3">
        <v>16</v>
      </c>
      <c r="C19" s="5">
        <v>68674.420369574495</v>
      </c>
      <c r="D19" s="5">
        <v>67727.570932274699</v>
      </c>
      <c r="E19" s="5">
        <v>78150.834034025407</v>
      </c>
      <c r="F19" s="5">
        <v>70709.605503006096</v>
      </c>
      <c r="G19" s="5">
        <v>83531.606988933301</v>
      </c>
    </row>
    <row r="20" spans="1:7" x14ac:dyDescent="0.55000000000000004">
      <c r="A20" s="3">
        <v>1</v>
      </c>
      <c r="B20" s="3">
        <v>17</v>
      </c>
      <c r="C20" s="5">
        <v>213808.48987154299</v>
      </c>
      <c r="D20" s="5">
        <v>192399.30564812399</v>
      </c>
      <c r="E20" s="5">
        <v>200394.902672925</v>
      </c>
      <c r="F20" s="5">
        <v>212923.37107084799</v>
      </c>
      <c r="G20" s="5">
        <v>217973.46999986301</v>
      </c>
    </row>
    <row r="21" spans="1:7" x14ac:dyDescent="0.55000000000000004">
      <c r="A21" s="3">
        <v>1</v>
      </c>
      <c r="B21" s="3">
        <v>18</v>
      </c>
      <c r="C21" s="5">
        <v>788996.76199447794</v>
      </c>
      <c r="D21" s="5">
        <v>988527.27054309403</v>
      </c>
      <c r="E21" s="5">
        <v>1234061.92133337</v>
      </c>
      <c r="F21" s="5">
        <v>1245799.9569957601</v>
      </c>
      <c r="G21" s="5">
        <v>1276077.7007271401</v>
      </c>
    </row>
    <row r="22" spans="1:7" x14ac:dyDescent="0.55000000000000004">
      <c r="A22" s="3">
        <v>1</v>
      </c>
      <c r="B22" s="3">
        <v>19</v>
      </c>
      <c r="C22" s="5">
        <v>532746.28449733299</v>
      </c>
      <c r="D22" s="5">
        <v>554586.27911595104</v>
      </c>
      <c r="E22" s="5">
        <v>525027.28081241203</v>
      </c>
      <c r="F22" s="5">
        <v>525090.19708810805</v>
      </c>
      <c r="G22" s="5">
        <v>565743.94286833797</v>
      </c>
    </row>
    <row r="23" spans="1:7" x14ac:dyDescent="0.55000000000000004">
      <c r="A23" s="3">
        <v>1</v>
      </c>
      <c r="B23" s="3">
        <v>20</v>
      </c>
      <c r="C23" s="5">
        <v>758712.30911448598</v>
      </c>
      <c r="D23" s="5">
        <v>722548.40925379505</v>
      </c>
      <c r="E23" s="5">
        <v>749501.89565480698</v>
      </c>
      <c r="F23" s="5">
        <v>735839.87912787904</v>
      </c>
      <c r="G23" s="5">
        <v>823869.30019452097</v>
      </c>
    </row>
    <row r="24" spans="1:7" x14ac:dyDescent="0.55000000000000004">
      <c r="A24" s="3">
        <v>1</v>
      </c>
      <c r="B24" s="3">
        <v>21</v>
      </c>
      <c r="C24" s="5">
        <v>686933.73590357997</v>
      </c>
      <c r="D24" s="5">
        <v>688954.74314785702</v>
      </c>
      <c r="E24" s="5">
        <v>755825.54566048004</v>
      </c>
      <c r="F24" s="5">
        <v>790478.26918877405</v>
      </c>
      <c r="G24" s="5">
        <v>927579.564640717</v>
      </c>
    </row>
    <row r="25" spans="1:7" x14ac:dyDescent="0.55000000000000004">
      <c r="A25" s="3">
        <v>1</v>
      </c>
      <c r="B25" s="3">
        <v>22</v>
      </c>
      <c r="C25" s="5">
        <v>399344.81080157199</v>
      </c>
      <c r="D25" s="5">
        <v>325547.46718427603</v>
      </c>
      <c r="E25" s="5">
        <v>511422.95880612999</v>
      </c>
      <c r="F25" s="5">
        <v>428642.99756798602</v>
      </c>
      <c r="G25" s="5">
        <v>338955.36480412399</v>
      </c>
    </row>
    <row r="26" spans="1:7" x14ac:dyDescent="0.55000000000000004">
      <c r="A26" s="3">
        <v>1</v>
      </c>
      <c r="B26" s="3">
        <v>23</v>
      </c>
      <c r="C26" s="5">
        <v>71105.580424817497</v>
      </c>
      <c r="D26" s="5">
        <v>54833.437017885102</v>
      </c>
      <c r="E26" s="5">
        <v>80911.230289871295</v>
      </c>
      <c r="F26" s="5">
        <v>86793.255648463295</v>
      </c>
      <c r="G26" s="5">
        <v>86025.629728991204</v>
      </c>
    </row>
    <row r="27" spans="1:7" x14ac:dyDescent="0.55000000000000004">
      <c r="A27" s="3">
        <v>1</v>
      </c>
      <c r="B27" s="3">
        <v>24</v>
      </c>
      <c r="C27" s="5">
        <v>169014.836735608</v>
      </c>
      <c r="D27" s="5">
        <v>160658.23224939901</v>
      </c>
      <c r="E27" s="5">
        <v>229375.26633711101</v>
      </c>
      <c r="F27" s="5">
        <v>232684.82911091999</v>
      </c>
      <c r="G27" s="5">
        <v>215368.14057047301</v>
      </c>
    </row>
    <row r="28" spans="1:7" x14ac:dyDescent="0.55000000000000004">
      <c r="A28" s="3">
        <v>1</v>
      </c>
      <c r="B28" s="3">
        <v>25</v>
      </c>
      <c r="C28" s="5">
        <v>342012.15895763598</v>
      </c>
      <c r="D28" s="5">
        <v>286670.69281830703</v>
      </c>
      <c r="E28" s="5">
        <v>272570.73044458602</v>
      </c>
      <c r="F28" s="5">
        <v>282811.27687586797</v>
      </c>
      <c r="G28" s="5">
        <v>293469.658632126</v>
      </c>
    </row>
    <row r="29" spans="1:7" x14ac:dyDescent="0.55000000000000004">
      <c r="A29" s="3">
        <v>1</v>
      </c>
      <c r="B29" s="3">
        <v>26</v>
      </c>
      <c r="C29" s="5">
        <v>144292.24669653099</v>
      </c>
      <c r="D29" s="5">
        <v>159247.19451649801</v>
      </c>
      <c r="E29" s="5">
        <v>155273.040816814</v>
      </c>
      <c r="F29" s="5">
        <v>166517.621132431</v>
      </c>
      <c r="G29" s="5">
        <v>173305.098545616</v>
      </c>
    </row>
    <row r="30" spans="1:7" x14ac:dyDescent="0.55000000000000004">
      <c r="A30" s="3">
        <v>1</v>
      </c>
      <c r="B30" s="3">
        <v>27</v>
      </c>
      <c r="C30" s="5">
        <v>673143.89023962501</v>
      </c>
      <c r="D30" s="5">
        <v>894860.36059295596</v>
      </c>
      <c r="E30" s="5">
        <v>984800.85406605201</v>
      </c>
      <c r="F30" s="5">
        <v>1071413.016425</v>
      </c>
      <c r="G30" s="5">
        <v>1139369.8214717701</v>
      </c>
    </row>
    <row r="31" spans="1:7" x14ac:dyDescent="0.55000000000000004">
      <c r="A31" s="3">
        <v>1</v>
      </c>
      <c r="B31" s="3">
        <v>28</v>
      </c>
      <c r="C31" s="5">
        <v>1164376.8556868001</v>
      </c>
      <c r="D31" s="5">
        <v>1038310.8848929401</v>
      </c>
      <c r="E31" s="5">
        <v>1168599.28215154</v>
      </c>
      <c r="F31" s="5">
        <v>1143166.31174674</v>
      </c>
      <c r="G31" s="5">
        <v>1164824.70495326</v>
      </c>
    </row>
    <row r="32" spans="1:7" x14ac:dyDescent="0.55000000000000004">
      <c r="A32" s="3">
        <v>1</v>
      </c>
      <c r="B32" s="3">
        <v>29</v>
      </c>
      <c r="C32" s="5">
        <v>931623.275581241</v>
      </c>
      <c r="D32" s="5">
        <v>595677.701531625</v>
      </c>
      <c r="E32" s="5">
        <v>1130299.4655176201</v>
      </c>
      <c r="F32" s="5">
        <v>798559.97596023697</v>
      </c>
      <c r="G32" s="5">
        <v>705787.94744235999</v>
      </c>
    </row>
    <row r="33" spans="1:7" x14ac:dyDescent="0.55000000000000004">
      <c r="A33" s="3">
        <v>1</v>
      </c>
      <c r="B33" s="3">
        <v>30</v>
      </c>
      <c r="C33" s="5">
        <v>1691961.96816103</v>
      </c>
      <c r="D33" s="5">
        <v>1978831.5361341501</v>
      </c>
      <c r="E33" s="5">
        <v>1972641.54597506</v>
      </c>
      <c r="F33" s="5">
        <v>2033753.4980953301</v>
      </c>
      <c r="G33" s="5">
        <v>2454652.9122660998</v>
      </c>
    </row>
    <row r="34" spans="1:7" x14ac:dyDescent="0.55000000000000004">
      <c r="A34" s="3">
        <v>1</v>
      </c>
      <c r="B34" s="3">
        <v>31</v>
      </c>
      <c r="C34" s="5">
        <v>655378.18040924903</v>
      </c>
      <c r="D34" s="5">
        <v>519019.34689002199</v>
      </c>
      <c r="E34" s="5">
        <v>577869.60912901897</v>
      </c>
      <c r="F34" s="5">
        <v>555214.59080832603</v>
      </c>
      <c r="G34" s="5">
        <v>549114.70591793896</v>
      </c>
    </row>
    <row r="35" spans="1:7" x14ac:dyDescent="0.55000000000000004">
      <c r="A35" s="3">
        <v>2</v>
      </c>
      <c r="B35" s="3">
        <v>1</v>
      </c>
      <c r="C35" s="5">
        <v>66159.7003649994</v>
      </c>
      <c r="D35" s="5">
        <v>87246.006201301003</v>
      </c>
      <c r="E35" s="5">
        <v>89564.409916530596</v>
      </c>
      <c r="F35" s="5">
        <v>85378.611675625798</v>
      </c>
      <c r="G35" s="5">
        <v>83503.362970957896</v>
      </c>
    </row>
    <row r="36" spans="1:7" x14ac:dyDescent="0.55000000000000004">
      <c r="A36" s="3">
        <v>2</v>
      </c>
      <c r="B36" s="3">
        <v>2</v>
      </c>
      <c r="C36" s="5">
        <v>2282.2452827935499</v>
      </c>
      <c r="D36" s="5">
        <v>4694.6091536761696</v>
      </c>
      <c r="E36" s="5">
        <v>4599.9295436132497</v>
      </c>
      <c r="F36" s="5">
        <v>3531.26282105779</v>
      </c>
      <c r="G36" s="5">
        <v>3820.1659654580699</v>
      </c>
    </row>
    <row r="37" spans="1:7" x14ac:dyDescent="0.55000000000000004">
      <c r="A37" s="3">
        <v>2</v>
      </c>
      <c r="B37" s="3">
        <v>3</v>
      </c>
      <c r="C37" s="5">
        <v>58799.158350501602</v>
      </c>
      <c r="D37" s="5">
        <v>56724.552554253198</v>
      </c>
      <c r="E37" s="5">
        <v>65530.2769821697</v>
      </c>
      <c r="F37" s="5">
        <v>65217.256016954903</v>
      </c>
      <c r="G37" s="5">
        <v>74318.455372736498</v>
      </c>
    </row>
    <row r="38" spans="1:7" x14ac:dyDescent="0.55000000000000004">
      <c r="A38" s="3">
        <v>2</v>
      </c>
      <c r="B38" s="3">
        <v>4</v>
      </c>
      <c r="C38" s="5">
        <v>18311.4197688518</v>
      </c>
      <c r="D38" s="5">
        <v>12222.103970419201</v>
      </c>
      <c r="E38" s="5">
        <v>11888.969638164501</v>
      </c>
      <c r="F38" s="5">
        <v>11376.5490575126</v>
      </c>
      <c r="G38" s="5">
        <v>10160.120394203001</v>
      </c>
    </row>
    <row r="39" spans="1:7" x14ac:dyDescent="0.55000000000000004">
      <c r="A39" s="3">
        <v>2</v>
      </c>
      <c r="B39" s="3">
        <v>5</v>
      </c>
      <c r="C39" s="5">
        <v>7214.6366160506204</v>
      </c>
      <c r="D39" s="5">
        <v>6510.8601370510596</v>
      </c>
      <c r="E39" s="5">
        <v>6732.6996887417899</v>
      </c>
      <c r="F39" s="5">
        <v>6666.0373514688099</v>
      </c>
      <c r="G39" s="5">
        <v>7150.6760492872099</v>
      </c>
    </row>
    <row r="40" spans="1:7" x14ac:dyDescent="0.55000000000000004">
      <c r="A40" s="3">
        <v>2</v>
      </c>
      <c r="B40" s="3">
        <v>6</v>
      </c>
      <c r="C40" s="5">
        <v>3668.0537353428399</v>
      </c>
      <c r="D40" s="5">
        <v>3279.2735592357499</v>
      </c>
      <c r="E40" s="5">
        <v>3295.5322519697602</v>
      </c>
      <c r="F40" s="5">
        <v>3244.7185759192698</v>
      </c>
      <c r="G40" s="5">
        <v>3241.5923206755101</v>
      </c>
    </row>
    <row r="41" spans="1:7" x14ac:dyDescent="0.55000000000000004">
      <c r="A41" s="3">
        <v>2</v>
      </c>
      <c r="B41" s="3">
        <v>7</v>
      </c>
      <c r="C41" s="5">
        <v>7488.3549416940004</v>
      </c>
      <c r="D41" s="5">
        <v>8432.1502111429309</v>
      </c>
      <c r="E41" s="5">
        <v>7952.3956227272001</v>
      </c>
      <c r="F41" s="5">
        <v>7679.7342749068303</v>
      </c>
      <c r="G41" s="5">
        <v>8888.6675274371391</v>
      </c>
    </row>
    <row r="42" spans="1:7" x14ac:dyDescent="0.55000000000000004">
      <c r="A42" s="3">
        <v>2</v>
      </c>
      <c r="B42" s="3">
        <v>8</v>
      </c>
      <c r="C42" s="5">
        <v>22056.684111797102</v>
      </c>
      <c r="D42" s="5">
        <v>24195.229140900701</v>
      </c>
      <c r="E42" s="5">
        <v>26552.7372449545</v>
      </c>
      <c r="F42" s="5">
        <v>27639.976733447998</v>
      </c>
      <c r="G42" s="5">
        <v>31740.076843866798</v>
      </c>
    </row>
    <row r="43" spans="1:7" x14ac:dyDescent="0.55000000000000004">
      <c r="A43" s="3">
        <v>2</v>
      </c>
      <c r="B43" s="3">
        <v>9</v>
      </c>
      <c r="C43" s="5">
        <v>8225.4167226724603</v>
      </c>
      <c r="D43" s="5">
        <v>8777.3627896629005</v>
      </c>
      <c r="E43" s="5">
        <v>11328.556070198199</v>
      </c>
      <c r="F43" s="5">
        <v>10515.845120670499</v>
      </c>
      <c r="G43" s="5">
        <v>11465.732466284</v>
      </c>
    </row>
    <row r="44" spans="1:7" x14ac:dyDescent="0.55000000000000004">
      <c r="A44" s="3">
        <v>2</v>
      </c>
      <c r="B44" s="3">
        <v>10</v>
      </c>
      <c r="C44" s="5">
        <v>20811.3816191591</v>
      </c>
      <c r="D44" s="5">
        <v>26518.560686748398</v>
      </c>
      <c r="E44" s="5">
        <v>32209.420784795198</v>
      </c>
      <c r="F44" s="5">
        <v>33439.1369425011</v>
      </c>
      <c r="G44" s="5">
        <v>38271.952821168503</v>
      </c>
    </row>
    <row r="45" spans="1:7" x14ac:dyDescent="0.55000000000000004">
      <c r="A45" s="3">
        <v>2</v>
      </c>
      <c r="B45" s="3">
        <v>11</v>
      </c>
      <c r="C45" s="5">
        <v>32508.044172967198</v>
      </c>
      <c r="D45" s="5">
        <v>28911.1970590737</v>
      </c>
      <c r="E45" s="5">
        <v>29151.042430858299</v>
      </c>
      <c r="F45" s="5">
        <v>29585.920655350201</v>
      </c>
      <c r="G45" s="5">
        <v>32308.152288082601</v>
      </c>
    </row>
    <row r="46" spans="1:7" x14ac:dyDescent="0.55000000000000004">
      <c r="A46" s="3">
        <v>2</v>
      </c>
      <c r="B46" s="3">
        <v>12</v>
      </c>
      <c r="C46" s="5">
        <v>12667.2209450686</v>
      </c>
      <c r="D46" s="5">
        <v>11117.486821533201</v>
      </c>
      <c r="E46" s="5">
        <v>12344.219147588101</v>
      </c>
      <c r="F46" s="5">
        <v>12058.4091213392</v>
      </c>
      <c r="G46" s="5">
        <v>13087.231798900701</v>
      </c>
    </row>
    <row r="47" spans="1:7" x14ac:dyDescent="0.55000000000000004">
      <c r="A47" s="3">
        <v>2</v>
      </c>
      <c r="B47" s="3">
        <v>13</v>
      </c>
      <c r="C47" s="5">
        <v>13256.391281738899</v>
      </c>
      <c r="D47" s="5">
        <v>2243.2379007517202</v>
      </c>
      <c r="E47" s="5">
        <v>4083.83991915869</v>
      </c>
      <c r="F47" s="5">
        <v>2471.2674256014302</v>
      </c>
      <c r="G47" s="5">
        <v>952.90346155508303</v>
      </c>
    </row>
    <row r="48" spans="1:7" x14ac:dyDescent="0.55000000000000004">
      <c r="A48" s="3">
        <v>2</v>
      </c>
      <c r="B48" s="3">
        <v>14</v>
      </c>
      <c r="C48" s="5">
        <v>6204.8528532817299</v>
      </c>
      <c r="D48" s="5">
        <v>7219.6283518606797</v>
      </c>
      <c r="E48" s="5">
        <v>8554.3126283078</v>
      </c>
      <c r="F48" s="5">
        <v>7448.0504291095704</v>
      </c>
      <c r="G48" s="5">
        <v>7954.47314130013</v>
      </c>
    </row>
    <row r="49" spans="1:7" x14ac:dyDescent="0.55000000000000004">
      <c r="A49" s="3">
        <v>2</v>
      </c>
      <c r="B49" s="3">
        <v>15</v>
      </c>
      <c r="C49" s="5">
        <v>5836.4320747355996</v>
      </c>
      <c r="D49" s="5">
        <v>5193.8340398322198</v>
      </c>
      <c r="E49" s="5">
        <v>4789.4313455109505</v>
      </c>
      <c r="F49" s="5">
        <v>4828.8380764718504</v>
      </c>
      <c r="G49" s="5">
        <v>5731.7036582052096</v>
      </c>
    </row>
    <row r="50" spans="1:7" x14ac:dyDescent="0.55000000000000004">
      <c r="A50" s="3">
        <v>2</v>
      </c>
      <c r="B50" s="3">
        <v>16</v>
      </c>
      <c r="C50" s="5">
        <v>11090.032589287801</v>
      </c>
      <c r="D50" s="5">
        <v>12300.964016961399</v>
      </c>
      <c r="E50" s="5">
        <v>13054.9184677638</v>
      </c>
      <c r="F50" s="5">
        <v>12533.962287652699</v>
      </c>
      <c r="G50" s="5">
        <v>15067.8745822361</v>
      </c>
    </row>
    <row r="51" spans="1:7" x14ac:dyDescent="0.55000000000000004">
      <c r="A51" s="3">
        <v>2</v>
      </c>
      <c r="B51" s="3">
        <v>17</v>
      </c>
      <c r="C51" s="5">
        <v>52634.034156262598</v>
      </c>
      <c r="D51" s="5">
        <v>42305.184426047497</v>
      </c>
      <c r="E51" s="5">
        <v>50540.131739819997</v>
      </c>
      <c r="F51" s="5">
        <v>60862.353362813898</v>
      </c>
      <c r="G51" s="5">
        <v>55983.631035347797</v>
      </c>
    </row>
    <row r="52" spans="1:7" x14ac:dyDescent="0.55000000000000004">
      <c r="A52" s="3">
        <v>2</v>
      </c>
      <c r="B52" s="3">
        <v>18</v>
      </c>
      <c r="C52" s="5">
        <v>181204.295020552</v>
      </c>
      <c r="D52" s="5">
        <v>223183.55232831</v>
      </c>
      <c r="E52" s="5">
        <v>255948.60494718599</v>
      </c>
      <c r="F52" s="5">
        <v>255215.10620680399</v>
      </c>
      <c r="G52" s="5">
        <v>283753.76588873501</v>
      </c>
    </row>
    <row r="53" spans="1:7" x14ac:dyDescent="0.55000000000000004">
      <c r="A53" s="3">
        <v>2</v>
      </c>
      <c r="B53" s="3">
        <v>19</v>
      </c>
      <c r="C53" s="5">
        <v>101960.584938517</v>
      </c>
      <c r="D53" s="5">
        <v>102755.623146542</v>
      </c>
      <c r="E53" s="5">
        <v>135609.58178218899</v>
      </c>
      <c r="F53" s="5">
        <v>117000.479943093</v>
      </c>
      <c r="G53" s="5">
        <v>109725.87726341801</v>
      </c>
    </row>
    <row r="54" spans="1:7" x14ac:dyDescent="0.55000000000000004">
      <c r="A54" s="3">
        <v>2</v>
      </c>
      <c r="B54" s="3">
        <v>20</v>
      </c>
      <c r="C54" s="5">
        <v>159637.73224579199</v>
      </c>
      <c r="D54" s="5">
        <v>141244.614661642</v>
      </c>
      <c r="E54" s="5">
        <v>185231.24009810699</v>
      </c>
      <c r="F54" s="5">
        <v>162343.32724841201</v>
      </c>
      <c r="G54" s="5">
        <v>175733.45718979801</v>
      </c>
    </row>
    <row r="55" spans="1:7" x14ac:dyDescent="0.55000000000000004">
      <c r="A55" s="3">
        <v>2</v>
      </c>
      <c r="B55" s="3">
        <v>21</v>
      </c>
      <c r="C55" s="5">
        <v>171793.337061358</v>
      </c>
      <c r="D55" s="5">
        <v>139304.59578058301</v>
      </c>
      <c r="E55" s="5">
        <v>147948.65354918499</v>
      </c>
      <c r="F55" s="5">
        <v>144082.64345574001</v>
      </c>
      <c r="G55" s="5">
        <v>148610.15210315099</v>
      </c>
    </row>
    <row r="56" spans="1:7" x14ac:dyDescent="0.55000000000000004">
      <c r="A56" s="3">
        <v>2</v>
      </c>
      <c r="B56" s="3">
        <v>22</v>
      </c>
      <c r="C56" s="5">
        <v>95359.054675261301</v>
      </c>
      <c r="D56" s="5">
        <v>75454.549755158703</v>
      </c>
      <c r="E56" s="5">
        <v>57829.499114876999</v>
      </c>
      <c r="F56" s="5">
        <v>70333.152977060003</v>
      </c>
      <c r="G56" s="5">
        <v>72225.439509667907</v>
      </c>
    </row>
    <row r="57" spans="1:7" x14ac:dyDescent="0.55000000000000004">
      <c r="A57" s="3">
        <v>2</v>
      </c>
      <c r="B57" s="3">
        <v>23</v>
      </c>
      <c r="C57" s="5">
        <v>11361.557720680499</v>
      </c>
      <c r="D57" s="5">
        <v>13692.155505917401</v>
      </c>
      <c r="E57" s="5">
        <v>12630.4241306117</v>
      </c>
      <c r="F57" s="5">
        <v>12191.739482847501</v>
      </c>
      <c r="G57" s="5">
        <v>13813.530857248399</v>
      </c>
    </row>
    <row r="58" spans="1:7" x14ac:dyDescent="0.55000000000000004">
      <c r="A58" s="3">
        <v>2</v>
      </c>
      <c r="B58" s="3">
        <v>24</v>
      </c>
      <c r="C58" s="5">
        <v>21821.202123382998</v>
      </c>
      <c r="D58" s="5">
        <v>27132.929803843799</v>
      </c>
      <c r="E58" s="5">
        <v>22932.995050117901</v>
      </c>
      <c r="F58" s="5">
        <v>23533.217898095001</v>
      </c>
      <c r="G58" s="5">
        <v>23205.356586997699</v>
      </c>
    </row>
    <row r="59" spans="1:7" x14ac:dyDescent="0.55000000000000004">
      <c r="A59" s="3">
        <v>2</v>
      </c>
      <c r="B59" s="3">
        <v>25</v>
      </c>
      <c r="C59" s="5">
        <v>82988.907109484193</v>
      </c>
      <c r="D59" s="5">
        <v>68777.524096726906</v>
      </c>
      <c r="E59" s="5">
        <v>81235.775972709598</v>
      </c>
      <c r="F59" s="5">
        <v>102289.87435117</v>
      </c>
      <c r="G59" s="5">
        <v>71384.462900334896</v>
      </c>
    </row>
    <row r="60" spans="1:7" x14ac:dyDescent="0.55000000000000004">
      <c r="A60" s="3">
        <v>2</v>
      </c>
      <c r="B60" s="3">
        <v>26</v>
      </c>
      <c r="C60" s="5">
        <v>22580.025336641302</v>
      </c>
      <c r="D60" s="5">
        <v>12435.5018281783</v>
      </c>
      <c r="E60" s="5">
        <v>21567.911180318501</v>
      </c>
      <c r="F60" s="5">
        <v>29010.328264903899</v>
      </c>
      <c r="G60" s="5">
        <v>24072.856186765199</v>
      </c>
    </row>
    <row r="61" spans="1:7" x14ac:dyDescent="0.55000000000000004">
      <c r="A61" s="3">
        <v>2</v>
      </c>
      <c r="B61" s="3">
        <v>27</v>
      </c>
      <c r="C61" s="5">
        <v>126322.56273763999</v>
      </c>
      <c r="D61" s="5">
        <v>131440.17455180301</v>
      </c>
      <c r="E61" s="5">
        <v>155384.82944558701</v>
      </c>
      <c r="F61" s="5">
        <v>160607.79193645401</v>
      </c>
      <c r="G61" s="5">
        <v>159485.88932848899</v>
      </c>
    </row>
    <row r="62" spans="1:7" x14ac:dyDescent="0.55000000000000004">
      <c r="A62" s="3">
        <v>2</v>
      </c>
      <c r="B62" s="3">
        <v>28</v>
      </c>
      <c r="C62" s="5">
        <v>314583.00831876299</v>
      </c>
      <c r="D62" s="5">
        <v>292941.83872865001</v>
      </c>
      <c r="E62" s="5">
        <v>349388.06411520502</v>
      </c>
      <c r="F62" s="5">
        <v>313399.03798065899</v>
      </c>
      <c r="G62" s="5">
        <v>319111.482380495</v>
      </c>
    </row>
    <row r="63" spans="1:7" x14ac:dyDescent="0.55000000000000004">
      <c r="A63" s="3">
        <v>2</v>
      </c>
      <c r="B63" s="3">
        <v>29</v>
      </c>
      <c r="C63" s="5">
        <v>245164.32553815699</v>
      </c>
      <c r="D63" s="5">
        <v>233511.95457282601</v>
      </c>
      <c r="E63" s="5">
        <v>267050.45053376397</v>
      </c>
      <c r="F63" s="5">
        <v>214936.57889847201</v>
      </c>
      <c r="G63" s="5">
        <v>211280.696877496</v>
      </c>
    </row>
    <row r="64" spans="1:7" x14ac:dyDescent="0.55000000000000004">
      <c r="A64" s="3">
        <v>2</v>
      </c>
      <c r="B64" s="3">
        <v>30</v>
      </c>
      <c r="C64" s="5">
        <v>355673.14689591399</v>
      </c>
      <c r="D64" s="5">
        <v>456053.08148196299</v>
      </c>
      <c r="E64" s="5">
        <v>439903.80684490601</v>
      </c>
      <c r="F64" s="5">
        <v>422474.182093888</v>
      </c>
      <c r="G64" s="5">
        <v>519426.54272621498</v>
      </c>
    </row>
    <row r="65" spans="1:7" x14ac:dyDescent="0.55000000000000004">
      <c r="A65" s="3">
        <v>2</v>
      </c>
      <c r="B65" s="3">
        <v>31</v>
      </c>
      <c r="C65" s="5">
        <v>174047.41848684099</v>
      </c>
      <c r="D65" s="5">
        <v>105999.94938799299</v>
      </c>
      <c r="E65" s="5">
        <v>137901.55232770901</v>
      </c>
      <c r="F65" s="5">
        <v>142560.135087492</v>
      </c>
      <c r="G65" s="5">
        <v>133261.520870195</v>
      </c>
    </row>
    <row r="66" spans="1:7" x14ac:dyDescent="0.55000000000000004">
      <c r="A66" s="3">
        <v>3</v>
      </c>
      <c r="B66" s="3">
        <v>1</v>
      </c>
      <c r="C66" s="5">
        <v>74853.541008800996</v>
      </c>
      <c r="D66" s="5">
        <v>97002.053848314099</v>
      </c>
      <c r="E66" s="5">
        <v>94883.653957307004</v>
      </c>
      <c r="F66" s="5">
        <v>89262.985950393704</v>
      </c>
      <c r="G66" s="5">
        <v>89110.198822525999</v>
      </c>
    </row>
    <row r="67" spans="1:7" x14ac:dyDescent="0.55000000000000004">
      <c r="A67" s="3">
        <v>3</v>
      </c>
      <c r="B67" s="3">
        <v>2</v>
      </c>
      <c r="C67" s="5">
        <v>2631.2962134357499</v>
      </c>
      <c r="D67" s="5">
        <v>6626.8829818762097</v>
      </c>
      <c r="E67" s="5">
        <v>4012.8922158518399</v>
      </c>
      <c r="F67" s="5">
        <v>5063.6005573777902</v>
      </c>
      <c r="G67" s="5">
        <v>4800.5050086740303</v>
      </c>
    </row>
    <row r="68" spans="1:7" x14ac:dyDescent="0.55000000000000004">
      <c r="A68" s="3">
        <v>3</v>
      </c>
      <c r="B68" s="3">
        <v>3</v>
      </c>
      <c r="C68" s="5">
        <v>69228.135906373296</v>
      </c>
      <c r="D68" s="5">
        <v>70609.889326540098</v>
      </c>
      <c r="E68" s="5">
        <v>74691.097087014699</v>
      </c>
      <c r="F68" s="5">
        <v>77732.997114301805</v>
      </c>
      <c r="G68" s="5">
        <v>83193.504137037802</v>
      </c>
    </row>
    <row r="69" spans="1:7" x14ac:dyDescent="0.55000000000000004">
      <c r="A69" s="3">
        <v>3</v>
      </c>
      <c r="B69" s="3">
        <v>4</v>
      </c>
      <c r="C69" s="5">
        <v>19634.288253459999</v>
      </c>
      <c r="D69" s="5">
        <v>14608.669324579099</v>
      </c>
      <c r="E69" s="5">
        <v>13232.788914545001</v>
      </c>
      <c r="F69" s="5">
        <v>12513.867821330199</v>
      </c>
      <c r="G69" s="5">
        <v>10817.007566488601</v>
      </c>
    </row>
    <row r="70" spans="1:7" x14ac:dyDescent="0.55000000000000004">
      <c r="A70" s="3">
        <v>3</v>
      </c>
      <c r="B70" s="3">
        <v>5</v>
      </c>
      <c r="C70" s="5">
        <v>5624.6158653904804</v>
      </c>
      <c r="D70" s="5">
        <v>5830.1938748838902</v>
      </c>
      <c r="E70" s="5">
        <v>5941.0372981671399</v>
      </c>
      <c r="F70" s="5">
        <v>6615.9283785136104</v>
      </c>
      <c r="G70" s="5">
        <v>5163.1783311120898</v>
      </c>
    </row>
    <row r="71" spans="1:7" x14ac:dyDescent="0.55000000000000004">
      <c r="A71" s="3">
        <v>3</v>
      </c>
      <c r="B71" s="3">
        <v>6</v>
      </c>
      <c r="C71" s="5">
        <v>9521.2238250384107</v>
      </c>
      <c r="D71" s="5">
        <v>10802.801501424001</v>
      </c>
      <c r="E71" s="5">
        <v>9433.2165445422306</v>
      </c>
      <c r="F71" s="5">
        <v>9020.3104115042697</v>
      </c>
      <c r="G71" s="5">
        <v>10180.927693453899</v>
      </c>
    </row>
    <row r="72" spans="1:7" x14ac:dyDescent="0.55000000000000004">
      <c r="A72" s="3">
        <v>3</v>
      </c>
      <c r="B72" s="3">
        <v>7</v>
      </c>
      <c r="C72" s="5">
        <v>10921.240430240399</v>
      </c>
      <c r="D72" s="5">
        <v>15848.406988004899</v>
      </c>
      <c r="E72" s="5">
        <v>12569.735211305901</v>
      </c>
      <c r="F72" s="5">
        <v>13354.199771351199</v>
      </c>
      <c r="G72" s="5">
        <v>13938.3434392605</v>
      </c>
    </row>
    <row r="73" spans="1:7" x14ac:dyDescent="0.55000000000000004">
      <c r="A73" s="3">
        <v>3</v>
      </c>
      <c r="B73" s="3">
        <v>8</v>
      </c>
      <c r="C73" s="5">
        <v>14035.3244380575</v>
      </c>
      <c r="D73" s="5">
        <v>17889.413133569898</v>
      </c>
      <c r="E73" s="5">
        <v>13817.629798910701</v>
      </c>
      <c r="F73" s="5">
        <v>13599.3226480637</v>
      </c>
      <c r="G73" s="5">
        <v>14503.2051412208</v>
      </c>
    </row>
    <row r="74" spans="1:7" x14ac:dyDescent="0.55000000000000004">
      <c r="A74" s="3">
        <v>3</v>
      </c>
      <c r="B74" s="3">
        <v>9</v>
      </c>
      <c r="C74" s="5">
        <v>22964.311316266499</v>
      </c>
      <c r="D74" s="5">
        <v>24034.24852365</v>
      </c>
      <c r="E74" s="5">
        <v>26066.268228938301</v>
      </c>
      <c r="F74" s="5">
        <v>26071.356598074799</v>
      </c>
      <c r="G74" s="5">
        <v>29495.2750419363</v>
      </c>
    </row>
    <row r="75" spans="1:7" x14ac:dyDescent="0.55000000000000004">
      <c r="A75" s="3">
        <v>3</v>
      </c>
      <c r="B75" s="3">
        <v>10</v>
      </c>
      <c r="C75" s="5">
        <v>62565.698657771398</v>
      </c>
      <c r="D75" s="5">
        <v>67248.647689642399</v>
      </c>
      <c r="E75" s="5">
        <v>72007.610691999507</v>
      </c>
      <c r="F75" s="5">
        <v>75369.250562308705</v>
      </c>
      <c r="G75" s="5">
        <v>83070.949621265798</v>
      </c>
    </row>
    <row r="76" spans="1:7" x14ac:dyDescent="0.55000000000000004">
      <c r="A76" s="3">
        <v>3</v>
      </c>
      <c r="B76" s="3">
        <v>11</v>
      </c>
      <c r="C76" s="5">
        <v>49343.5828097759</v>
      </c>
      <c r="D76" s="5">
        <v>44709.095503210097</v>
      </c>
      <c r="E76" s="5">
        <v>46293.5167825889</v>
      </c>
      <c r="F76" s="5">
        <v>50426.655242410001</v>
      </c>
      <c r="G76" s="5">
        <v>63346.2334598327</v>
      </c>
    </row>
    <row r="77" spans="1:7" x14ac:dyDescent="0.55000000000000004">
      <c r="A77" s="3">
        <v>3</v>
      </c>
      <c r="B77" s="3">
        <v>12</v>
      </c>
      <c r="C77" s="5">
        <v>15142.359624881499</v>
      </c>
      <c r="D77" s="5">
        <v>15148.8731314043</v>
      </c>
      <c r="E77" s="5">
        <v>12855.198879707399</v>
      </c>
      <c r="F77" s="5">
        <v>13320.5959093854</v>
      </c>
      <c r="G77" s="5">
        <v>12950.0559188487</v>
      </c>
    </row>
    <row r="78" spans="1:7" x14ac:dyDescent="0.55000000000000004">
      <c r="A78" s="3">
        <v>3</v>
      </c>
      <c r="B78" s="3">
        <v>13</v>
      </c>
      <c r="C78" s="5">
        <v>12083.4247653485</v>
      </c>
      <c r="D78" s="5">
        <v>11719.920080402801</v>
      </c>
      <c r="E78" s="5">
        <v>6696.8340325016497</v>
      </c>
      <c r="F78" s="5">
        <v>5850.8112549432999</v>
      </c>
      <c r="G78" s="5">
        <v>5514.7183296495796</v>
      </c>
    </row>
    <row r="79" spans="1:7" x14ac:dyDescent="0.55000000000000004">
      <c r="A79" s="3">
        <v>3</v>
      </c>
      <c r="B79" s="3">
        <v>14</v>
      </c>
      <c r="C79" s="5">
        <v>33711.104571434298</v>
      </c>
      <c r="D79" s="5">
        <v>41199.8502496289</v>
      </c>
      <c r="E79" s="5">
        <v>38258.943200232199</v>
      </c>
      <c r="F79" s="5">
        <v>38807.567423995999</v>
      </c>
      <c r="G79" s="5">
        <v>37308.267445506099</v>
      </c>
    </row>
    <row r="80" spans="1:7" x14ac:dyDescent="0.55000000000000004">
      <c r="A80" s="3">
        <v>3</v>
      </c>
      <c r="B80" s="3">
        <v>15</v>
      </c>
      <c r="C80" s="5">
        <v>7831.4152964330997</v>
      </c>
      <c r="D80" s="5">
        <v>7560.5181391378201</v>
      </c>
      <c r="E80" s="5">
        <v>6106.6689853259604</v>
      </c>
      <c r="F80" s="5">
        <v>6167.1778388796301</v>
      </c>
      <c r="G80" s="5">
        <v>6626.0083417160504</v>
      </c>
    </row>
    <row r="81" spans="1:7" x14ac:dyDescent="0.55000000000000004">
      <c r="A81" s="3">
        <v>3</v>
      </c>
      <c r="B81" s="3">
        <v>16</v>
      </c>
      <c r="C81" s="5">
        <v>36328.124265644597</v>
      </c>
      <c r="D81" s="5">
        <v>39684.114040694498</v>
      </c>
      <c r="E81" s="5">
        <v>38879.664738776097</v>
      </c>
      <c r="F81" s="5">
        <v>40759.795132518098</v>
      </c>
      <c r="G81" s="5">
        <v>43993.266974558799</v>
      </c>
    </row>
    <row r="82" spans="1:7" x14ac:dyDescent="0.55000000000000004">
      <c r="A82" s="3">
        <v>3</v>
      </c>
      <c r="B82" s="3">
        <v>17</v>
      </c>
      <c r="C82" s="5">
        <v>44304.008405050401</v>
      </c>
      <c r="D82" s="5">
        <v>47669.013551763397</v>
      </c>
      <c r="E82" s="5">
        <v>36381.286139941702</v>
      </c>
      <c r="F82" s="5">
        <v>46876.708731601801</v>
      </c>
      <c r="G82" s="5">
        <v>49742.575760108601</v>
      </c>
    </row>
    <row r="83" spans="1:7" x14ac:dyDescent="0.55000000000000004">
      <c r="A83" s="3">
        <v>3</v>
      </c>
      <c r="B83" s="3">
        <v>18</v>
      </c>
      <c r="C83" s="5">
        <v>149831.79636762899</v>
      </c>
      <c r="D83" s="5">
        <v>260489.74516085599</v>
      </c>
      <c r="E83" s="5">
        <v>313739.52978695702</v>
      </c>
      <c r="F83" s="5">
        <v>285775.40867499</v>
      </c>
      <c r="G83" s="5">
        <v>266249.76593377802</v>
      </c>
    </row>
    <row r="84" spans="1:7" x14ac:dyDescent="0.55000000000000004">
      <c r="A84" s="3">
        <v>3</v>
      </c>
      <c r="B84" s="3">
        <v>19</v>
      </c>
      <c r="C84" s="5">
        <v>111780.39279239401</v>
      </c>
      <c r="D84" s="5">
        <v>161805.85663349301</v>
      </c>
      <c r="E84" s="5">
        <v>141544.94034072699</v>
      </c>
      <c r="F84" s="5">
        <v>124823.502384608</v>
      </c>
      <c r="G84" s="5">
        <v>153878.37121157601</v>
      </c>
    </row>
    <row r="85" spans="1:7" x14ac:dyDescent="0.55000000000000004">
      <c r="A85" s="3">
        <v>3</v>
      </c>
      <c r="B85" s="3">
        <v>20</v>
      </c>
      <c r="C85" s="5">
        <v>190003.52711809901</v>
      </c>
      <c r="D85" s="5">
        <v>221172.29561647499</v>
      </c>
      <c r="E85" s="5">
        <v>207049.08589722999</v>
      </c>
      <c r="F85" s="5">
        <v>180757.712474909</v>
      </c>
      <c r="G85" s="5">
        <v>234555.08749529099</v>
      </c>
    </row>
    <row r="86" spans="1:7" x14ac:dyDescent="0.55000000000000004">
      <c r="A86" s="3">
        <v>3</v>
      </c>
      <c r="B86" s="3">
        <v>21</v>
      </c>
      <c r="C86" s="5">
        <v>164742.05698731</v>
      </c>
      <c r="D86" s="5">
        <v>151101.15259700199</v>
      </c>
      <c r="E86" s="5">
        <v>160102.93968842199</v>
      </c>
      <c r="F86" s="5">
        <v>177117.08250502899</v>
      </c>
      <c r="G86" s="5">
        <v>197247.11678964601</v>
      </c>
    </row>
    <row r="87" spans="1:7" x14ac:dyDescent="0.55000000000000004">
      <c r="A87" s="3">
        <v>3</v>
      </c>
      <c r="B87" s="3">
        <v>22</v>
      </c>
      <c r="C87" s="5">
        <v>138333.21673998699</v>
      </c>
      <c r="D87" s="5">
        <v>99787.386604315703</v>
      </c>
      <c r="E87" s="5">
        <v>117233.63159598599</v>
      </c>
      <c r="F87" s="5">
        <v>104501.5866884</v>
      </c>
      <c r="G87" s="5">
        <v>96128.603089344004</v>
      </c>
    </row>
    <row r="88" spans="1:7" x14ac:dyDescent="0.55000000000000004">
      <c r="A88" s="3">
        <v>3</v>
      </c>
      <c r="B88" s="3">
        <v>23</v>
      </c>
      <c r="C88" s="5">
        <v>14725.1119067131</v>
      </c>
      <c r="D88" s="5">
        <v>10351.8363217889</v>
      </c>
      <c r="E88" s="5">
        <v>15120.988277404</v>
      </c>
      <c r="F88" s="5">
        <v>13312.2701476326</v>
      </c>
      <c r="G88" s="5">
        <v>17735.202270243099</v>
      </c>
    </row>
    <row r="89" spans="1:7" x14ac:dyDescent="0.55000000000000004">
      <c r="A89" s="3">
        <v>3</v>
      </c>
      <c r="B89" s="3">
        <v>24</v>
      </c>
      <c r="C89" s="5">
        <v>23776.181536918899</v>
      </c>
      <c r="D89" s="5">
        <v>27721.7359009182</v>
      </c>
      <c r="E89" s="5">
        <v>36197.207739221703</v>
      </c>
      <c r="F89" s="5">
        <v>29731.808722378701</v>
      </c>
      <c r="G89" s="5">
        <v>37804.997171712203</v>
      </c>
    </row>
    <row r="90" spans="1:7" x14ac:dyDescent="0.55000000000000004">
      <c r="A90" s="3">
        <v>3</v>
      </c>
      <c r="B90" s="3">
        <v>25</v>
      </c>
      <c r="C90" s="5">
        <v>77902.432361928993</v>
      </c>
      <c r="D90" s="5">
        <v>73159.665242898307</v>
      </c>
      <c r="E90" s="5">
        <v>78453.675479942394</v>
      </c>
      <c r="F90" s="5">
        <v>67296.241782657002</v>
      </c>
      <c r="G90" s="5">
        <v>79554.272109328798</v>
      </c>
    </row>
    <row r="91" spans="1:7" x14ac:dyDescent="0.55000000000000004">
      <c r="A91" s="3">
        <v>3</v>
      </c>
      <c r="B91" s="3">
        <v>26</v>
      </c>
      <c r="C91" s="5">
        <v>9699.1232167982107</v>
      </c>
      <c r="D91" s="5">
        <v>25865.982018547998</v>
      </c>
      <c r="E91" s="5">
        <v>16154.7133313636</v>
      </c>
      <c r="F91" s="5">
        <v>15814.885503052799</v>
      </c>
      <c r="G91" s="5">
        <v>11862.3905868857</v>
      </c>
    </row>
    <row r="92" spans="1:7" x14ac:dyDescent="0.55000000000000004">
      <c r="A92" s="3">
        <v>3</v>
      </c>
      <c r="B92" s="3">
        <v>27</v>
      </c>
      <c r="C92" s="5">
        <v>120099.38394382699</v>
      </c>
      <c r="D92" s="5">
        <v>151256.90876781501</v>
      </c>
      <c r="E92" s="5">
        <v>180555.54247254299</v>
      </c>
      <c r="F92" s="5">
        <v>178838.43230912901</v>
      </c>
      <c r="G92" s="5">
        <v>180463.99174642001</v>
      </c>
    </row>
    <row r="93" spans="1:7" x14ac:dyDescent="0.55000000000000004">
      <c r="A93" s="3">
        <v>3</v>
      </c>
      <c r="B93" s="3">
        <v>28</v>
      </c>
      <c r="C93" s="5">
        <v>206193.22007794501</v>
      </c>
      <c r="D93" s="5">
        <v>208481.48320174299</v>
      </c>
      <c r="E93" s="5">
        <v>228667.13531763101</v>
      </c>
      <c r="F93" s="5">
        <v>217590.20123817999</v>
      </c>
      <c r="G93" s="5">
        <v>219463.526547288</v>
      </c>
    </row>
    <row r="94" spans="1:7" x14ac:dyDescent="0.55000000000000004">
      <c r="A94" s="3">
        <v>3</v>
      </c>
      <c r="B94" s="3">
        <v>29</v>
      </c>
      <c r="C94" s="5">
        <v>266805.58918213198</v>
      </c>
      <c r="D94" s="5">
        <v>235385.48397996399</v>
      </c>
      <c r="E94" s="5">
        <v>251452.964515981</v>
      </c>
      <c r="F94" s="5">
        <v>215065.28559052901</v>
      </c>
      <c r="G94" s="5">
        <v>254893.064549462</v>
      </c>
    </row>
    <row r="95" spans="1:7" x14ac:dyDescent="0.55000000000000004">
      <c r="A95" s="3">
        <v>3</v>
      </c>
      <c r="B95" s="3">
        <v>30</v>
      </c>
      <c r="C95" s="5">
        <v>398249.84156468499</v>
      </c>
      <c r="D95" s="5">
        <v>463890.24500646302</v>
      </c>
      <c r="E95" s="5">
        <v>434681.63678345899</v>
      </c>
      <c r="F95" s="5">
        <v>481150.53826427797</v>
      </c>
      <c r="G95" s="5">
        <v>533893.60833962297</v>
      </c>
    </row>
    <row r="96" spans="1:7" x14ac:dyDescent="0.55000000000000004">
      <c r="A96" s="3">
        <v>3</v>
      </c>
      <c r="B96" s="3">
        <v>31</v>
      </c>
      <c r="C96" s="5">
        <v>158623.66595521299</v>
      </c>
      <c r="D96" s="5">
        <v>130887.359634345</v>
      </c>
      <c r="E96" s="5">
        <v>140056.761653197</v>
      </c>
      <c r="F96" s="5">
        <v>150687.07502966499</v>
      </c>
      <c r="G96" s="5">
        <v>143476.371262509</v>
      </c>
    </row>
    <row r="97" spans="1:7" x14ac:dyDescent="0.55000000000000004">
      <c r="A97" s="3">
        <v>4</v>
      </c>
      <c r="B97" s="3">
        <v>1</v>
      </c>
      <c r="C97" s="5">
        <v>55959.055426035397</v>
      </c>
      <c r="D97" s="5">
        <v>72316.165565471296</v>
      </c>
      <c r="E97" s="5">
        <v>75871.184684043401</v>
      </c>
      <c r="F97" s="5">
        <v>71291.034425769394</v>
      </c>
      <c r="G97" s="5">
        <v>70553.318282309105</v>
      </c>
    </row>
    <row r="98" spans="1:7" x14ac:dyDescent="0.55000000000000004">
      <c r="A98" s="3">
        <v>4</v>
      </c>
      <c r="B98" s="3">
        <v>2</v>
      </c>
      <c r="C98" s="5">
        <v>1656.38389598201</v>
      </c>
      <c r="D98" s="5">
        <v>4507.40810524072</v>
      </c>
      <c r="E98" s="5">
        <v>1997.8690023054901</v>
      </c>
      <c r="F98" s="5">
        <v>2019.0098986657599</v>
      </c>
      <c r="G98" s="5">
        <v>2210.9253740108802</v>
      </c>
    </row>
    <row r="99" spans="1:7" x14ac:dyDescent="0.55000000000000004">
      <c r="A99" s="3">
        <v>4</v>
      </c>
      <c r="B99" s="3">
        <v>3</v>
      </c>
      <c r="C99" s="5">
        <v>120701.889399807</v>
      </c>
      <c r="D99" s="5">
        <v>122941.908022879</v>
      </c>
      <c r="E99" s="5">
        <v>129223.310316135</v>
      </c>
      <c r="F99" s="5">
        <v>122520.769419915</v>
      </c>
      <c r="G99" s="5">
        <v>146237.91196692799</v>
      </c>
    </row>
    <row r="100" spans="1:7" x14ac:dyDescent="0.55000000000000004">
      <c r="A100" s="3">
        <v>4</v>
      </c>
      <c r="B100" s="3">
        <v>4</v>
      </c>
      <c r="C100" s="5">
        <v>18308.331183343402</v>
      </c>
      <c r="D100" s="5">
        <v>12375.7574191197</v>
      </c>
      <c r="E100" s="5">
        <v>10550.9820405665</v>
      </c>
      <c r="F100" s="5">
        <v>9471.9981741045503</v>
      </c>
      <c r="G100" s="5">
        <v>11170.2860495389</v>
      </c>
    </row>
    <row r="101" spans="1:7" x14ac:dyDescent="0.55000000000000004">
      <c r="A101" s="3">
        <v>4</v>
      </c>
      <c r="B101" s="3">
        <v>5</v>
      </c>
      <c r="C101" s="5">
        <v>16209.113096786299</v>
      </c>
      <c r="D101" s="5">
        <v>15208.0632856503</v>
      </c>
      <c r="E101" s="5">
        <v>15452.6006299619</v>
      </c>
      <c r="F101" s="5">
        <v>15542.177563593599</v>
      </c>
      <c r="G101" s="5">
        <v>18417.250948742101</v>
      </c>
    </row>
    <row r="102" spans="1:7" x14ac:dyDescent="0.55000000000000004">
      <c r="A102" s="3">
        <v>4</v>
      </c>
      <c r="B102" s="3">
        <v>6</v>
      </c>
      <c r="C102" s="5">
        <v>17892.040317818799</v>
      </c>
      <c r="D102" s="5">
        <v>19515.216868786902</v>
      </c>
      <c r="E102" s="5">
        <v>18105.920818695198</v>
      </c>
      <c r="F102" s="5">
        <v>17708.361047218401</v>
      </c>
      <c r="G102" s="5">
        <v>19237.566669500698</v>
      </c>
    </row>
    <row r="103" spans="1:7" x14ac:dyDescent="0.55000000000000004">
      <c r="A103" s="3">
        <v>4</v>
      </c>
      <c r="B103" s="3">
        <v>7</v>
      </c>
      <c r="C103" s="5">
        <v>21449.7908439251</v>
      </c>
      <c r="D103" s="5">
        <v>26496.691877955702</v>
      </c>
      <c r="E103" s="5">
        <v>23120.477263488101</v>
      </c>
      <c r="F103" s="5">
        <v>21813.598254713699</v>
      </c>
      <c r="G103" s="5">
        <v>26055.7291263386</v>
      </c>
    </row>
    <row r="104" spans="1:7" x14ac:dyDescent="0.55000000000000004">
      <c r="A104" s="3">
        <v>4</v>
      </c>
      <c r="B104" s="3">
        <v>8</v>
      </c>
      <c r="C104" s="5">
        <v>24414.019315919599</v>
      </c>
      <c r="D104" s="5">
        <v>27655.548011073599</v>
      </c>
      <c r="E104" s="5">
        <v>25831.298540960099</v>
      </c>
      <c r="F104" s="5">
        <v>24754.335895645101</v>
      </c>
      <c r="G104" s="5">
        <v>26714.6662161975</v>
      </c>
    </row>
    <row r="105" spans="1:7" x14ac:dyDescent="0.55000000000000004">
      <c r="A105" s="3">
        <v>4</v>
      </c>
      <c r="B105" s="3">
        <v>9</v>
      </c>
      <c r="C105" s="5">
        <v>32053.740169673099</v>
      </c>
      <c r="D105" s="5">
        <v>36039.724992610398</v>
      </c>
      <c r="E105" s="5">
        <v>41491.550176643803</v>
      </c>
      <c r="F105" s="5">
        <v>41354.899660761999</v>
      </c>
      <c r="G105" s="5">
        <v>45676.083388411098</v>
      </c>
    </row>
    <row r="106" spans="1:7" x14ac:dyDescent="0.55000000000000004">
      <c r="A106" s="3">
        <v>4</v>
      </c>
      <c r="B106" s="3">
        <v>10</v>
      </c>
      <c r="C106" s="5">
        <v>64427.989273617197</v>
      </c>
      <c r="D106" s="5">
        <v>72841.880559863697</v>
      </c>
      <c r="E106" s="5">
        <v>77929.114885206494</v>
      </c>
      <c r="F106" s="5">
        <v>77462.010063702401</v>
      </c>
      <c r="G106" s="5">
        <v>103549.41336779299</v>
      </c>
    </row>
    <row r="107" spans="1:7" x14ac:dyDescent="0.55000000000000004">
      <c r="A107" s="3">
        <v>4</v>
      </c>
      <c r="B107" s="3">
        <v>11</v>
      </c>
      <c r="C107" s="5">
        <v>90340.248524639304</v>
      </c>
      <c r="D107" s="5">
        <v>85527.976780554105</v>
      </c>
      <c r="E107" s="5">
        <v>82771.834365849703</v>
      </c>
      <c r="F107" s="5">
        <v>76731.456233838704</v>
      </c>
      <c r="G107" s="5">
        <v>80430.033961609297</v>
      </c>
    </row>
    <row r="108" spans="1:7" x14ac:dyDescent="0.55000000000000004">
      <c r="A108" s="3">
        <v>4</v>
      </c>
      <c r="B108" s="3">
        <v>12</v>
      </c>
      <c r="C108" s="5">
        <v>30647.481228122098</v>
      </c>
      <c r="D108" s="5">
        <v>35645.627554104904</v>
      </c>
      <c r="E108" s="5">
        <v>35246.853264727499</v>
      </c>
      <c r="F108" s="5">
        <v>37204.739803512501</v>
      </c>
      <c r="G108" s="5">
        <v>44031.165659768601</v>
      </c>
    </row>
    <row r="109" spans="1:7" x14ac:dyDescent="0.55000000000000004">
      <c r="A109" s="3">
        <v>4</v>
      </c>
      <c r="B109" s="3">
        <v>13</v>
      </c>
      <c r="C109" s="5">
        <v>18121.419177611999</v>
      </c>
      <c r="D109" s="5">
        <v>21183.579498181</v>
      </c>
      <c r="E109" s="5">
        <v>19492.817099114</v>
      </c>
      <c r="F109" s="5">
        <v>15759.4714703953</v>
      </c>
      <c r="G109" s="5">
        <v>17134.536630351598</v>
      </c>
    </row>
    <row r="110" spans="1:7" x14ac:dyDescent="0.55000000000000004">
      <c r="A110" s="3">
        <v>4</v>
      </c>
      <c r="B110" s="3">
        <v>14</v>
      </c>
      <c r="C110" s="5">
        <v>53856.690941216497</v>
      </c>
      <c r="D110" s="5">
        <v>70734.225485771705</v>
      </c>
      <c r="E110" s="5">
        <v>61963.786752215303</v>
      </c>
      <c r="F110" s="5">
        <v>58586.738583428603</v>
      </c>
      <c r="G110" s="5">
        <v>67794.769107867905</v>
      </c>
    </row>
    <row r="111" spans="1:7" x14ac:dyDescent="0.55000000000000004">
      <c r="A111" s="3">
        <v>4</v>
      </c>
      <c r="B111" s="3">
        <v>15</v>
      </c>
      <c r="C111" s="5">
        <v>22218.946748545401</v>
      </c>
      <c r="D111" s="5">
        <v>23952.3687818738</v>
      </c>
      <c r="E111" s="5">
        <v>18070.313572634899</v>
      </c>
      <c r="F111" s="5">
        <v>16020.567092330901</v>
      </c>
      <c r="G111" s="5">
        <v>15948.336089267401</v>
      </c>
    </row>
    <row r="112" spans="1:7" x14ac:dyDescent="0.55000000000000004">
      <c r="A112" s="3">
        <v>4</v>
      </c>
      <c r="B112" s="3">
        <v>16</v>
      </c>
      <c r="C112" s="5">
        <v>49640.283652715698</v>
      </c>
      <c r="D112" s="5">
        <v>56939.3041920576</v>
      </c>
      <c r="E112" s="5">
        <v>59099.745965772003</v>
      </c>
      <c r="F112" s="5">
        <v>57561.1242115149</v>
      </c>
      <c r="G112" s="5">
        <v>66301.831011454895</v>
      </c>
    </row>
    <row r="113" spans="1:7" x14ac:dyDescent="0.55000000000000004">
      <c r="A113" s="3">
        <v>4</v>
      </c>
      <c r="B113" s="3">
        <v>17</v>
      </c>
      <c r="C113" s="5">
        <v>131365.16929623799</v>
      </c>
      <c r="D113" s="5">
        <v>112097.166834542</v>
      </c>
      <c r="E113" s="5">
        <v>115934.608412648</v>
      </c>
      <c r="F113" s="5">
        <v>141396.06881771699</v>
      </c>
      <c r="G113" s="5">
        <v>154719.676221526</v>
      </c>
    </row>
    <row r="114" spans="1:7" x14ac:dyDescent="0.55000000000000004">
      <c r="A114" s="3">
        <v>4</v>
      </c>
      <c r="B114" s="3">
        <v>18</v>
      </c>
      <c r="C114" s="5">
        <v>439991.347062535</v>
      </c>
      <c r="D114" s="5">
        <v>578057.80808618199</v>
      </c>
      <c r="E114" s="5">
        <v>622210.37916512997</v>
      </c>
      <c r="F114" s="5">
        <v>587854.26296196599</v>
      </c>
      <c r="G114" s="5">
        <v>606866.31564145605</v>
      </c>
    </row>
    <row r="115" spans="1:7" x14ac:dyDescent="0.55000000000000004">
      <c r="A115" s="3">
        <v>4</v>
      </c>
      <c r="B115" s="3">
        <v>19</v>
      </c>
      <c r="C115" s="5">
        <v>258644.29725899201</v>
      </c>
      <c r="D115" s="5">
        <v>403119.31839061202</v>
      </c>
      <c r="E115" s="5">
        <v>380529.22892826103</v>
      </c>
      <c r="F115" s="5">
        <v>334762.45153896499</v>
      </c>
      <c r="G115" s="5">
        <v>382254.56528941903</v>
      </c>
    </row>
    <row r="116" spans="1:7" x14ac:dyDescent="0.55000000000000004">
      <c r="A116" s="3">
        <v>4</v>
      </c>
      <c r="B116" s="3">
        <v>20</v>
      </c>
      <c r="C116" s="5">
        <v>304955.52599387302</v>
      </c>
      <c r="D116" s="5">
        <v>378994.83952186099</v>
      </c>
      <c r="E116" s="5">
        <v>377941.189975644</v>
      </c>
      <c r="F116" s="5">
        <v>338628.660895265</v>
      </c>
      <c r="G116" s="5">
        <v>396101.06396199099</v>
      </c>
    </row>
    <row r="117" spans="1:7" x14ac:dyDescent="0.55000000000000004">
      <c r="A117" s="3">
        <v>4</v>
      </c>
      <c r="B117" s="3">
        <v>21</v>
      </c>
      <c r="C117" s="5">
        <v>314682.99171067902</v>
      </c>
      <c r="D117" s="5">
        <v>360691.105410202</v>
      </c>
      <c r="E117" s="5">
        <v>410866.00680775702</v>
      </c>
      <c r="F117" s="5">
        <v>417108.88237783202</v>
      </c>
      <c r="G117" s="5">
        <v>344519.12528171699</v>
      </c>
    </row>
    <row r="118" spans="1:7" x14ac:dyDescent="0.55000000000000004">
      <c r="A118" s="3">
        <v>4</v>
      </c>
      <c r="B118" s="3">
        <v>22</v>
      </c>
      <c r="C118" s="5">
        <v>143976.73928725399</v>
      </c>
      <c r="D118" s="5">
        <v>133347.427185546</v>
      </c>
      <c r="E118" s="5">
        <v>182173.415211716</v>
      </c>
      <c r="F118" s="5">
        <v>166958.02761195501</v>
      </c>
      <c r="G118" s="5">
        <v>141806.80588096799</v>
      </c>
    </row>
    <row r="119" spans="1:7" x14ac:dyDescent="0.55000000000000004">
      <c r="A119" s="3">
        <v>4</v>
      </c>
      <c r="B119" s="3">
        <v>23</v>
      </c>
      <c r="C119" s="5">
        <v>50570.257581145001</v>
      </c>
      <c r="D119" s="5">
        <v>34371.399923694502</v>
      </c>
      <c r="E119" s="5">
        <v>40708.6910659434</v>
      </c>
      <c r="F119" s="5">
        <v>45976.068883434898</v>
      </c>
      <c r="G119" s="5">
        <v>54552.614298383902</v>
      </c>
    </row>
    <row r="120" spans="1:7" x14ac:dyDescent="0.55000000000000004">
      <c r="A120" s="3">
        <v>4</v>
      </c>
      <c r="B120" s="3">
        <v>24</v>
      </c>
      <c r="C120" s="5">
        <v>104015.803437967</v>
      </c>
      <c r="D120" s="5">
        <v>93387.924859733699</v>
      </c>
      <c r="E120" s="5">
        <v>98938.565531060798</v>
      </c>
      <c r="F120" s="5">
        <v>106415.62205807101</v>
      </c>
      <c r="G120" s="5">
        <v>119209.016313495</v>
      </c>
    </row>
    <row r="121" spans="1:7" x14ac:dyDescent="0.55000000000000004">
      <c r="A121" s="3">
        <v>4</v>
      </c>
      <c r="B121" s="3">
        <v>25</v>
      </c>
      <c r="C121" s="5">
        <v>168080.41901092199</v>
      </c>
      <c r="D121" s="5">
        <v>144419.88300864401</v>
      </c>
      <c r="E121" s="5">
        <v>162676.195413779</v>
      </c>
      <c r="F121" s="5">
        <v>164032.57253543101</v>
      </c>
      <c r="G121" s="5">
        <v>177963.96910655001</v>
      </c>
    </row>
    <row r="122" spans="1:7" x14ac:dyDescent="0.55000000000000004">
      <c r="A122" s="3">
        <v>4</v>
      </c>
      <c r="B122" s="3">
        <v>26</v>
      </c>
      <c r="C122" s="5">
        <v>74626.623560591703</v>
      </c>
      <c r="D122" s="5">
        <v>78592.282598366393</v>
      </c>
      <c r="E122" s="5">
        <v>83619.2421245757</v>
      </c>
      <c r="F122" s="5">
        <v>70005.157822826397</v>
      </c>
      <c r="G122" s="5">
        <v>107221.72531458799</v>
      </c>
    </row>
    <row r="123" spans="1:7" x14ac:dyDescent="0.55000000000000004">
      <c r="A123" s="3">
        <v>4</v>
      </c>
      <c r="B123" s="3">
        <v>27</v>
      </c>
      <c r="C123" s="5">
        <v>319638.532260946</v>
      </c>
      <c r="D123" s="5">
        <v>408130.44270375202</v>
      </c>
      <c r="E123" s="5">
        <v>436075.561674183</v>
      </c>
      <c r="F123" s="5">
        <v>455605.57931521098</v>
      </c>
      <c r="G123" s="5">
        <v>538450.784028725</v>
      </c>
    </row>
    <row r="124" spans="1:7" x14ac:dyDescent="0.55000000000000004">
      <c r="A124" s="3">
        <v>4</v>
      </c>
      <c r="B124" s="3">
        <v>28</v>
      </c>
      <c r="C124" s="5">
        <v>371639.87050894299</v>
      </c>
      <c r="D124" s="5">
        <v>382969.31155605701</v>
      </c>
      <c r="E124" s="5">
        <v>408312.38741373498</v>
      </c>
      <c r="F124" s="5">
        <v>396772.81046476698</v>
      </c>
      <c r="G124" s="5">
        <v>400673.37145428598</v>
      </c>
    </row>
    <row r="125" spans="1:7" x14ac:dyDescent="0.55000000000000004">
      <c r="A125" s="3">
        <v>4</v>
      </c>
      <c r="B125" s="3">
        <v>29</v>
      </c>
      <c r="C125" s="5">
        <v>438815.72841905698</v>
      </c>
      <c r="D125" s="5">
        <v>332998.13030966202</v>
      </c>
      <c r="E125" s="5">
        <v>392661.19540990703</v>
      </c>
      <c r="F125" s="5">
        <v>365514.61608506</v>
      </c>
      <c r="G125" s="5">
        <v>225055.734420383</v>
      </c>
    </row>
    <row r="126" spans="1:7" x14ac:dyDescent="0.55000000000000004">
      <c r="A126" s="3">
        <v>4</v>
      </c>
      <c r="B126" s="3">
        <v>30</v>
      </c>
      <c r="C126" s="5">
        <v>544751.51757908403</v>
      </c>
      <c r="D126" s="5">
        <v>663276.01914811705</v>
      </c>
      <c r="E126" s="5">
        <v>773635.87995330698</v>
      </c>
      <c r="F126" s="5">
        <v>792246.46180724702</v>
      </c>
      <c r="G126" s="5">
        <v>793953.90198311699</v>
      </c>
    </row>
    <row r="127" spans="1:7" x14ac:dyDescent="0.55000000000000004">
      <c r="A127" s="3">
        <v>4</v>
      </c>
      <c r="B127" s="3">
        <v>31</v>
      </c>
      <c r="C127" s="5">
        <v>345230.46211918199</v>
      </c>
      <c r="D127" s="5">
        <v>241721.676708332</v>
      </c>
      <c r="E127" s="5">
        <v>254927.07208894001</v>
      </c>
      <c r="F127" s="5">
        <v>251055.73527711999</v>
      </c>
      <c r="G127" s="5">
        <v>223148.64486730599</v>
      </c>
    </row>
    <row r="128" spans="1:7" x14ac:dyDescent="0.55000000000000004">
      <c r="A128" s="3">
        <v>5</v>
      </c>
      <c r="B128" s="3">
        <v>1</v>
      </c>
      <c r="C128" s="5">
        <v>41707.016681043599</v>
      </c>
      <c r="D128" s="5">
        <v>60778.198068574296</v>
      </c>
      <c r="E128" s="5">
        <v>58541.827071049003</v>
      </c>
      <c r="F128" s="5">
        <v>53939.979770824299</v>
      </c>
      <c r="G128" s="5">
        <v>53081.406424993002</v>
      </c>
    </row>
    <row r="129" spans="1:7" x14ac:dyDescent="0.55000000000000004">
      <c r="A129" s="3">
        <v>5</v>
      </c>
      <c r="B129" s="3">
        <v>2</v>
      </c>
      <c r="C129" s="5">
        <v>3606.75036928195</v>
      </c>
      <c r="D129" s="5">
        <v>4078.651418508</v>
      </c>
      <c r="E129" s="5">
        <v>3378.6650195604202</v>
      </c>
      <c r="F129" s="5">
        <v>2700.5704534625602</v>
      </c>
      <c r="G129" s="5">
        <v>3398.3726904598202</v>
      </c>
    </row>
    <row r="130" spans="1:7" x14ac:dyDescent="0.55000000000000004">
      <c r="A130" s="3">
        <v>5</v>
      </c>
      <c r="B130" s="3">
        <v>3</v>
      </c>
      <c r="C130" s="5">
        <v>25559.380664801502</v>
      </c>
      <c r="D130" s="5">
        <v>24972.3346608225</v>
      </c>
      <c r="E130" s="5">
        <v>31486.5119083645</v>
      </c>
      <c r="F130" s="5">
        <v>26908.538701830799</v>
      </c>
      <c r="G130" s="5">
        <v>33673.5371433236</v>
      </c>
    </row>
    <row r="131" spans="1:7" x14ac:dyDescent="0.55000000000000004">
      <c r="A131" s="3">
        <v>5</v>
      </c>
      <c r="B131" s="3">
        <v>4</v>
      </c>
      <c r="C131" s="5">
        <v>28757.4234855471</v>
      </c>
      <c r="D131" s="5">
        <v>16477.670097047801</v>
      </c>
      <c r="E131" s="5">
        <v>19122.0258894127</v>
      </c>
      <c r="F131" s="5">
        <v>15961.2461863393</v>
      </c>
      <c r="G131" s="5">
        <v>17960.3501474074</v>
      </c>
    </row>
    <row r="132" spans="1:7" x14ac:dyDescent="0.55000000000000004">
      <c r="A132" s="3">
        <v>5</v>
      </c>
      <c r="B132" s="3">
        <v>5</v>
      </c>
      <c r="C132" s="5">
        <v>3751.95410147955</v>
      </c>
      <c r="D132" s="5">
        <v>2419.2540842359699</v>
      </c>
      <c r="E132" s="5">
        <v>4132.4347498428497</v>
      </c>
      <c r="F132" s="5">
        <v>3986.05021656693</v>
      </c>
      <c r="G132" s="5">
        <v>4297.1596932721404</v>
      </c>
    </row>
    <row r="133" spans="1:7" x14ac:dyDescent="0.55000000000000004">
      <c r="A133" s="3">
        <v>5</v>
      </c>
      <c r="B133" s="3">
        <v>6</v>
      </c>
      <c r="C133" s="5">
        <v>8550.4696694504</v>
      </c>
      <c r="D133" s="5">
        <v>6709.8841924154003</v>
      </c>
      <c r="E133" s="5">
        <v>8689.7903996020796</v>
      </c>
      <c r="F133" s="5">
        <v>8056.2511530677803</v>
      </c>
      <c r="G133" s="5">
        <v>10178.1513860789</v>
      </c>
    </row>
    <row r="134" spans="1:7" x14ac:dyDescent="0.55000000000000004">
      <c r="A134" s="3">
        <v>5</v>
      </c>
      <c r="B134" s="3">
        <v>7</v>
      </c>
      <c r="C134" s="5">
        <v>8745.8837027671907</v>
      </c>
      <c r="D134" s="5">
        <v>6590.6593930172103</v>
      </c>
      <c r="E134" s="5">
        <v>9336.7095006821801</v>
      </c>
      <c r="F134" s="5">
        <v>8078.8730270269298</v>
      </c>
      <c r="G134" s="5">
        <v>9547.3911857438707</v>
      </c>
    </row>
    <row r="135" spans="1:7" x14ac:dyDescent="0.55000000000000004">
      <c r="A135" s="3">
        <v>5</v>
      </c>
      <c r="B135" s="3">
        <v>8</v>
      </c>
      <c r="C135" s="5">
        <v>14368.6788812246</v>
      </c>
      <c r="D135" s="5">
        <v>9896.1501022873399</v>
      </c>
      <c r="E135" s="5">
        <v>13507.9791172246</v>
      </c>
      <c r="F135" s="5">
        <v>13143.800220770499</v>
      </c>
      <c r="G135" s="5">
        <v>15293.165090910899</v>
      </c>
    </row>
    <row r="136" spans="1:7" x14ac:dyDescent="0.55000000000000004">
      <c r="A136" s="3">
        <v>5</v>
      </c>
      <c r="B136" s="3">
        <v>9</v>
      </c>
      <c r="C136" s="5">
        <v>15918.5298112948</v>
      </c>
      <c r="D136" s="5">
        <v>11263.6949834398</v>
      </c>
      <c r="E136" s="5">
        <v>18130.981942463899</v>
      </c>
      <c r="F136" s="5">
        <v>17237.8512216376</v>
      </c>
      <c r="G136" s="5">
        <v>21300.543680618499</v>
      </c>
    </row>
    <row r="137" spans="1:7" x14ac:dyDescent="0.55000000000000004">
      <c r="A137" s="3">
        <v>5</v>
      </c>
      <c r="B137" s="3">
        <v>10</v>
      </c>
      <c r="C137" s="5">
        <v>42519.923383077199</v>
      </c>
      <c r="D137" s="5">
        <v>34400.789215623001</v>
      </c>
      <c r="E137" s="5">
        <v>58670.210513800499</v>
      </c>
      <c r="F137" s="5">
        <v>51912.597097193597</v>
      </c>
      <c r="G137" s="5">
        <v>66070.860093375901</v>
      </c>
    </row>
    <row r="138" spans="1:7" x14ac:dyDescent="0.55000000000000004">
      <c r="A138" s="3">
        <v>5</v>
      </c>
      <c r="B138" s="3">
        <v>11</v>
      </c>
      <c r="C138" s="5">
        <v>63214.153591971997</v>
      </c>
      <c r="D138" s="5">
        <v>45745.695658124801</v>
      </c>
      <c r="E138" s="5">
        <v>64794.458934395698</v>
      </c>
      <c r="F138" s="5">
        <v>59989.128867049199</v>
      </c>
      <c r="G138" s="5">
        <v>69433.915742131605</v>
      </c>
    </row>
    <row r="139" spans="1:7" x14ac:dyDescent="0.55000000000000004">
      <c r="A139" s="3">
        <v>5</v>
      </c>
      <c r="B139" s="3">
        <v>12</v>
      </c>
      <c r="C139" s="5">
        <v>9592.5933725352206</v>
      </c>
      <c r="D139" s="5">
        <v>7162.4399153632003</v>
      </c>
      <c r="E139" s="5">
        <v>8149.17345863018</v>
      </c>
      <c r="F139" s="5">
        <v>7057.2602085213402</v>
      </c>
      <c r="G139" s="5">
        <v>7885.8157927028396</v>
      </c>
    </row>
    <row r="140" spans="1:7" x14ac:dyDescent="0.55000000000000004">
      <c r="A140" s="3">
        <v>5</v>
      </c>
      <c r="B140" s="3">
        <v>13</v>
      </c>
      <c r="C140" s="5">
        <v>8784.1064000382703</v>
      </c>
      <c r="D140" s="5">
        <v>6125.9980806486501</v>
      </c>
      <c r="E140" s="5">
        <v>5021.7553962500197</v>
      </c>
      <c r="F140" s="5">
        <v>4338.9934484297701</v>
      </c>
      <c r="G140" s="5">
        <v>4987.9459352268004</v>
      </c>
    </row>
    <row r="141" spans="1:7" x14ac:dyDescent="0.55000000000000004">
      <c r="A141" s="3">
        <v>5</v>
      </c>
      <c r="B141" s="3">
        <v>14</v>
      </c>
      <c r="C141" s="5">
        <v>13093.917711427801</v>
      </c>
      <c r="D141" s="5">
        <v>11061.542958505501</v>
      </c>
      <c r="E141" s="5">
        <v>18170.212735906702</v>
      </c>
      <c r="F141" s="5">
        <v>14749.8177503924</v>
      </c>
      <c r="G141" s="5">
        <v>17942.982084054602</v>
      </c>
    </row>
    <row r="142" spans="1:7" x14ac:dyDescent="0.55000000000000004">
      <c r="A142" s="3">
        <v>5</v>
      </c>
      <c r="B142" s="3">
        <v>15</v>
      </c>
      <c r="C142" s="5">
        <v>4064.2345109837802</v>
      </c>
      <c r="D142" s="5">
        <v>3263.9961157602202</v>
      </c>
      <c r="E142" s="5">
        <v>3816.4283382373001</v>
      </c>
      <c r="F142" s="5">
        <v>3342.8921293344101</v>
      </c>
      <c r="G142" s="5">
        <v>3822.9387752983898</v>
      </c>
    </row>
    <row r="143" spans="1:7" x14ac:dyDescent="0.55000000000000004">
      <c r="A143" s="3">
        <v>5</v>
      </c>
      <c r="B143" s="3">
        <v>16</v>
      </c>
      <c r="C143" s="5">
        <v>27353.238786905298</v>
      </c>
      <c r="D143" s="5">
        <v>25698.960531922701</v>
      </c>
      <c r="E143" s="5">
        <v>32395.4212425599</v>
      </c>
      <c r="F143" s="5">
        <v>28244.2175608793</v>
      </c>
      <c r="G143" s="5">
        <v>33998.042761245597</v>
      </c>
    </row>
    <row r="144" spans="1:7" x14ac:dyDescent="0.55000000000000004">
      <c r="A144" s="3">
        <v>5</v>
      </c>
      <c r="B144" s="3">
        <v>17</v>
      </c>
      <c r="C144" s="5">
        <v>41253.506482041397</v>
      </c>
      <c r="D144" s="5">
        <v>34641.847766167397</v>
      </c>
      <c r="E144" s="5">
        <v>33773.711262640303</v>
      </c>
      <c r="F144" s="5">
        <v>51929.821985370298</v>
      </c>
      <c r="G144" s="5">
        <v>44171.465372847</v>
      </c>
    </row>
    <row r="145" spans="1:7" x14ac:dyDescent="0.55000000000000004">
      <c r="A145" s="3">
        <v>5</v>
      </c>
      <c r="B145" s="3">
        <v>18</v>
      </c>
      <c r="C145" s="5">
        <v>151535.03269601901</v>
      </c>
      <c r="D145" s="5">
        <v>183571.191275502</v>
      </c>
      <c r="E145" s="5">
        <v>191945.04829644901</v>
      </c>
      <c r="F145" s="5">
        <v>210695.57689006499</v>
      </c>
      <c r="G145" s="5">
        <v>209637.34651981</v>
      </c>
    </row>
    <row r="146" spans="1:7" x14ac:dyDescent="0.55000000000000004">
      <c r="A146" s="3">
        <v>5</v>
      </c>
      <c r="B146" s="3">
        <v>19</v>
      </c>
      <c r="C146" s="5">
        <v>76324.671695277299</v>
      </c>
      <c r="D146" s="5">
        <v>65937.976011225794</v>
      </c>
      <c r="E146" s="5">
        <v>75905.983684260107</v>
      </c>
      <c r="F146" s="5">
        <v>68173.668416194298</v>
      </c>
      <c r="G146" s="5">
        <v>72727.340547670494</v>
      </c>
    </row>
    <row r="147" spans="1:7" x14ac:dyDescent="0.55000000000000004">
      <c r="A147" s="3">
        <v>5</v>
      </c>
      <c r="B147" s="3">
        <v>20</v>
      </c>
      <c r="C147" s="5">
        <v>138522.299251227</v>
      </c>
      <c r="D147" s="5">
        <v>118723.36220505201</v>
      </c>
      <c r="E147" s="5">
        <v>132203.38906948399</v>
      </c>
      <c r="F147" s="5">
        <v>119058.595623987</v>
      </c>
      <c r="G147" s="5">
        <v>134839.21056083101</v>
      </c>
    </row>
    <row r="148" spans="1:7" x14ac:dyDescent="0.55000000000000004">
      <c r="A148" s="3">
        <v>5</v>
      </c>
      <c r="B148" s="3">
        <v>21</v>
      </c>
      <c r="C148" s="5">
        <v>96202.199112280505</v>
      </c>
      <c r="D148" s="5">
        <v>113491.359429206</v>
      </c>
      <c r="E148" s="5">
        <v>109719.005968603</v>
      </c>
      <c r="F148" s="5">
        <v>118188.91692328099</v>
      </c>
      <c r="G148" s="5">
        <v>119951.46332645899</v>
      </c>
    </row>
    <row r="149" spans="1:7" x14ac:dyDescent="0.55000000000000004">
      <c r="A149" s="3">
        <v>5</v>
      </c>
      <c r="B149" s="3">
        <v>22</v>
      </c>
      <c r="C149" s="5">
        <v>66876.119064097307</v>
      </c>
      <c r="D149" s="5">
        <v>53183.578808763501</v>
      </c>
      <c r="E149" s="5">
        <v>78030.452742508001</v>
      </c>
      <c r="F149" s="5">
        <v>78719.764271413107</v>
      </c>
      <c r="G149" s="5">
        <v>58219.376150292097</v>
      </c>
    </row>
    <row r="150" spans="1:7" x14ac:dyDescent="0.55000000000000004">
      <c r="A150" s="3">
        <v>5</v>
      </c>
      <c r="B150" s="3">
        <v>23</v>
      </c>
      <c r="C150" s="5">
        <v>13041.2558173246</v>
      </c>
      <c r="D150" s="5">
        <v>12737.4391255923</v>
      </c>
      <c r="E150" s="5">
        <v>8656.6828383902503</v>
      </c>
      <c r="F150" s="5">
        <v>8564.5175686673701</v>
      </c>
      <c r="G150" s="5">
        <v>10340.4501154922</v>
      </c>
    </row>
    <row r="151" spans="1:7" x14ac:dyDescent="0.55000000000000004">
      <c r="A151" s="3">
        <v>5</v>
      </c>
      <c r="B151" s="3">
        <v>24</v>
      </c>
      <c r="C151" s="5">
        <v>17514.2770651594</v>
      </c>
      <c r="D151" s="5">
        <v>16136.6356523169</v>
      </c>
      <c r="E151" s="5">
        <v>12169.804510308601</v>
      </c>
      <c r="F151" s="5">
        <v>13322.213867886099</v>
      </c>
      <c r="G151" s="5">
        <v>14586.220479907201</v>
      </c>
    </row>
    <row r="152" spans="1:7" x14ac:dyDescent="0.55000000000000004">
      <c r="A152" s="3">
        <v>5</v>
      </c>
      <c r="B152" s="3">
        <v>25</v>
      </c>
      <c r="C152" s="5">
        <v>69398.694071291902</v>
      </c>
      <c r="D152" s="5">
        <v>47413.440605873402</v>
      </c>
      <c r="E152" s="5">
        <v>54369.3242662997</v>
      </c>
      <c r="F152" s="5">
        <v>53799.1686899876</v>
      </c>
      <c r="G152" s="5">
        <v>39246.097292593302</v>
      </c>
    </row>
    <row r="153" spans="1:7" x14ac:dyDescent="0.55000000000000004">
      <c r="A153" s="3">
        <v>5</v>
      </c>
      <c r="B153" s="3">
        <v>26</v>
      </c>
      <c r="C153" s="5">
        <v>11940.133463751399</v>
      </c>
      <c r="D153" s="5">
        <v>11653.238738789099</v>
      </c>
      <c r="E153" s="5">
        <v>13169.806186206401</v>
      </c>
      <c r="F153" s="5">
        <v>13606.5870613446</v>
      </c>
      <c r="G153" s="5">
        <v>13080.944189879699</v>
      </c>
    </row>
    <row r="154" spans="1:7" x14ac:dyDescent="0.55000000000000004">
      <c r="A154" s="3">
        <v>5</v>
      </c>
      <c r="B154" s="3">
        <v>27</v>
      </c>
      <c r="C154" s="5">
        <v>108558.36338847</v>
      </c>
      <c r="D154" s="5">
        <v>93184.914095508793</v>
      </c>
      <c r="E154" s="5">
        <v>119878.717861079</v>
      </c>
      <c r="F154" s="5">
        <v>112184.88748715101</v>
      </c>
      <c r="G154" s="5">
        <v>131190.005968599</v>
      </c>
    </row>
    <row r="155" spans="1:7" x14ac:dyDescent="0.55000000000000004">
      <c r="A155" s="3">
        <v>5</v>
      </c>
      <c r="B155" s="3">
        <v>28</v>
      </c>
      <c r="C155" s="5">
        <v>188967.99151320799</v>
      </c>
      <c r="D155" s="5">
        <v>172587.289469649</v>
      </c>
      <c r="E155" s="5">
        <v>192963.363458195</v>
      </c>
      <c r="F155" s="5">
        <v>190991.09748054901</v>
      </c>
      <c r="G155" s="5">
        <v>195489.61366993</v>
      </c>
    </row>
    <row r="156" spans="1:7" x14ac:dyDescent="0.55000000000000004">
      <c r="A156" s="3">
        <v>5</v>
      </c>
      <c r="B156" s="3">
        <v>29</v>
      </c>
      <c r="C156" s="5">
        <v>178863.98525064701</v>
      </c>
      <c r="D156" s="5">
        <v>155761.823870272</v>
      </c>
      <c r="E156" s="5">
        <v>151655.605622362</v>
      </c>
      <c r="F156" s="5">
        <v>167634.23088192401</v>
      </c>
      <c r="G156" s="5">
        <v>173783.44497102301</v>
      </c>
    </row>
    <row r="157" spans="1:7" x14ac:dyDescent="0.55000000000000004">
      <c r="A157" s="3">
        <v>5</v>
      </c>
      <c r="B157" s="3">
        <v>30</v>
      </c>
      <c r="C157" s="5">
        <v>346762.85498952901</v>
      </c>
      <c r="D157" s="5">
        <v>392955.04550385103</v>
      </c>
      <c r="E157" s="5">
        <v>424987.888459537</v>
      </c>
      <c r="F157" s="5">
        <v>361089.64034857298</v>
      </c>
      <c r="G157" s="5">
        <v>409375.669481227</v>
      </c>
    </row>
    <row r="158" spans="1:7" x14ac:dyDescent="0.55000000000000004">
      <c r="A158" s="3">
        <v>5</v>
      </c>
      <c r="B158" s="3">
        <v>31</v>
      </c>
      <c r="C158" s="5">
        <v>144229.94829617901</v>
      </c>
      <c r="D158" s="5">
        <v>115896.627325881</v>
      </c>
      <c r="E158" s="5">
        <v>123647.399203441</v>
      </c>
      <c r="F158" s="5">
        <v>117822.840880437</v>
      </c>
      <c r="G158" s="5">
        <v>109622.570407687</v>
      </c>
    </row>
    <row r="159" spans="1:7" x14ac:dyDescent="0.55000000000000004">
      <c r="A159" s="3">
        <v>6</v>
      </c>
      <c r="B159" s="3">
        <v>1</v>
      </c>
      <c r="C159" s="5">
        <v>40859.1512813101</v>
      </c>
      <c r="D159" s="5">
        <v>60284.923810447603</v>
      </c>
      <c r="E159" s="5">
        <v>61849.195263123103</v>
      </c>
      <c r="F159" s="5">
        <v>57008.242780110202</v>
      </c>
      <c r="G159" s="5">
        <v>59848.448284004699</v>
      </c>
    </row>
    <row r="160" spans="1:7" x14ac:dyDescent="0.55000000000000004">
      <c r="A160" s="3">
        <v>6</v>
      </c>
      <c r="B160" s="3">
        <v>2</v>
      </c>
      <c r="C160" s="5">
        <v>2158.2174910348499</v>
      </c>
      <c r="D160" s="5">
        <v>2668.8609141746701</v>
      </c>
      <c r="E160" s="5">
        <v>1529.1559475153001</v>
      </c>
      <c r="F160" s="5">
        <v>1314.78738966936</v>
      </c>
      <c r="G160" s="5">
        <v>1476.3560730824599</v>
      </c>
    </row>
    <row r="161" spans="1:7" x14ac:dyDescent="0.55000000000000004">
      <c r="A161" s="3">
        <v>6</v>
      </c>
      <c r="B161" s="3">
        <v>3</v>
      </c>
      <c r="C161" s="5">
        <v>53312.013484755298</v>
      </c>
      <c r="D161" s="5">
        <v>59118.874749463401</v>
      </c>
      <c r="E161" s="5">
        <v>65422.935229849601</v>
      </c>
      <c r="F161" s="5">
        <v>56389.690236635899</v>
      </c>
      <c r="G161" s="5">
        <v>71994.730030346196</v>
      </c>
    </row>
    <row r="162" spans="1:7" x14ac:dyDescent="0.55000000000000004">
      <c r="A162" s="3">
        <v>6</v>
      </c>
      <c r="B162" s="3">
        <v>4</v>
      </c>
      <c r="C162" s="5">
        <v>29372.005919715801</v>
      </c>
      <c r="D162" s="5">
        <v>20068.4329492549</v>
      </c>
      <c r="E162" s="5">
        <v>20452.581893828301</v>
      </c>
      <c r="F162" s="5">
        <v>16572.851794476799</v>
      </c>
      <c r="G162" s="5">
        <v>18361.9823366456</v>
      </c>
    </row>
    <row r="163" spans="1:7" x14ac:dyDescent="0.55000000000000004">
      <c r="A163" s="3">
        <v>6</v>
      </c>
      <c r="B163" s="3">
        <v>5</v>
      </c>
      <c r="C163" s="5">
        <v>4994.5970551831997</v>
      </c>
      <c r="D163" s="5">
        <v>4998.4013002657703</v>
      </c>
      <c r="E163" s="5">
        <v>6526.1408975239301</v>
      </c>
      <c r="F163" s="5">
        <v>5968.8999689311204</v>
      </c>
      <c r="G163" s="5">
        <v>7413.2047400791098</v>
      </c>
    </row>
    <row r="164" spans="1:7" x14ac:dyDescent="0.55000000000000004">
      <c r="A164" s="3">
        <v>6</v>
      </c>
      <c r="B164" s="3">
        <v>6</v>
      </c>
      <c r="C164" s="5">
        <v>15840.2589690731</v>
      </c>
      <c r="D164" s="5">
        <v>18063.519675314299</v>
      </c>
      <c r="E164" s="5">
        <v>18879.092642448999</v>
      </c>
      <c r="F164" s="5">
        <v>16531.525208532101</v>
      </c>
      <c r="G164" s="5">
        <v>21429.5505018072</v>
      </c>
    </row>
    <row r="165" spans="1:7" x14ac:dyDescent="0.55000000000000004">
      <c r="A165" s="3">
        <v>6</v>
      </c>
      <c r="B165" s="3">
        <v>7</v>
      </c>
      <c r="C165" s="5">
        <v>13185.139521019801</v>
      </c>
      <c r="D165" s="5">
        <v>17752.3588456988</v>
      </c>
      <c r="E165" s="5">
        <v>20940.2790417256</v>
      </c>
      <c r="F165" s="5">
        <v>19065.529818418599</v>
      </c>
      <c r="G165" s="5">
        <v>25235.682910162701</v>
      </c>
    </row>
    <row r="166" spans="1:7" x14ac:dyDescent="0.55000000000000004">
      <c r="A166" s="3">
        <v>6</v>
      </c>
      <c r="B166" s="3">
        <v>8</v>
      </c>
      <c r="C166" s="5">
        <v>16384.399277225199</v>
      </c>
      <c r="D166" s="5">
        <v>16430.229558060299</v>
      </c>
      <c r="E166" s="5">
        <v>18971.999046794801</v>
      </c>
      <c r="F166" s="5">
        <v>16792.6114284414</v>
      </c>
      <c r="G166" s="5">
        <v>19419.034192372201</v>
      </c>
    </row>
    <row r="167" spans="1:7" x14ac:dyDescent="0.55000000000000004">
      <c r="A167" s="3">
        <v>6</v>
      </c>
      <c r="B167" s="3">
        <v>9</v>
      </c>
      <c r="C167" s="5">
        <v>23816.771591118701</v>
      </c>
      <c r="D167" s="5">
        <v>24521.566132580701</v>
      </c>
      <c r="E167" s="5">
        <v>31252.626811345399</v>
      </c>
      <c r="F167" s="5">
        <v>27833.309453977101</v>
      </c>
      <c r="G167" s="5">
        <v>35157.906601557603</v>
      </c>
    </row>
    <row r="168" spans="1:7" x14ac:dyDescent="0.55000000000000004">
      <c r="A168" s="3">
        <v>6</v>
      </c>
      <c r="B168" s="3">
        <v>10</v>
      </c>
      <c r="C168" s="5">
        <v>84724.9332015494</v>
      </c>
      <c r="D168" s="5">
        <v>83119.618507898602</v>
      </c>
      <c r="E168" s="5">
        <v>104984.81206347801</v>
      </c>
      <c r="F168" s="5">
        <v>88339.936925788803</v>
      </c>
      <c r="G168" s="5">
        <v>110301.02857019</v>
      </c>
    </row>
    <row r="169" spans="1:7" x14ac:dyDescent="0.55000000000000004">
      <c r="A169" s="3">
        <v>6</v>
      </c>
      <c r="B169" s="3">
        <v>11</v>
      </c>
      <c r="C169" s="5">
        <v>87825.347246503807</v>
      </c>
      <c r="D169" s="5">
        <v>73746.026386677506</v>
      </c>
      <c r="E169" s="5">
        <v>73830.902263188196</v>
      </c>
      <c r="F169" s="5">
        <v>68407.2148211561</v>
      </c>
      <c r="G169" s="5">
        <v>81380.042804626297</v>
      </c>
    </row>
    <row r="170" spans="1:7" x14ac:dyDescent="0.55000000000000004">
      <c r="A170" s="3">
        <v>6</v>
      </c>
      <c r="B170" s="3">
        <v>12</v>
      </c>
      <c r="C170" s="5">
        <v>35483.139156613703</v>
      </c>
      <c r="D170" s="5">
        <v>34681.346977629102</v>
      </c>
      <c r="E170" s="5">
        <v>32941.306563566599</v>
      </c>
      <c r="F170" s="5">
        <v>27933.558241511499</v>
      </c>
      <c r="G170" s="5">
        <v>32803.388858491897</v>
      </c>
    </row>
    <row r="171" spans="1:7" x14ac:dyDescent="0.55000000000000004">
      <c r="A171" s="3">
        <v>6</v>
      </c>
      <c r="B171" s="3">
        <v>13</v>
      </c>
      <c r="C171" s="5">
        <v>32675.727416280301</v>
      </c>
      <c r="D171" s="5">
        <v>19131.861225156499</v>
      </c>
      <c r="E171" s="5">
        <v>18863.672767543801</v>
      </c>
      <c r="F171" s="5">
        <v>15616.927299233999</v>
      </c>
      <c r="G171" s="5">
        <v>15293.8605433965</v>
      </c>
    </row>
    <row r="172" spans="1:7" x14ac:dyDescent="0.55000000000000004">
      <c r="A172" s="3">
        <v>6</v>
      </c>
      <c r="B172" s="3">
        <v>14</v>
      </c>
      <c r="C172" s="5">
        <v>37022.814934941198</v>
      </c>
      <c r="D172" s="5">
        <v>33941.538486876401</v>
      </c>
      <c r="E172" s="5">
        <v>40787.708836466598</v>
      </c>
      <c r="F172" s="5">
        <v>34384.975283318301</v>
      </c>
      <c r="G172" s="5">
        <v>38507.727973727197</v>
      </c>
    </row>
    <row r="173" spans="1:7" x14ac:dyDescent="0.55000000000000004">
      <c r="A173" s="3">
        <v>6</v>
      </c>
      <c r="B173" s="3">
        <v>15</v>
      </c>
      <c r="C173" s="5">
        <v>7721.03347722742</v>
      </c>
      <c r="D173" s="5">
        <v>9465.5081684007291</v>
      </c>
      <c r="E173" s="5">
        <v>7674.8301231198302</v>
      </c>
      <c r="F173" s="5">
        <v>6242.5400340946399</v>
      </c>
      <c r="G173" s="5">
        <v>7261.9932376821398</v>
      </c>
    </row>
    <row r="174" spans="1:7" x14ac:dyDescent="0.55000000000000004">
      <c r="A174" s="3">
        <v>6</v>
      </c>
      <c r="B174" s="3">
        <v>16</v>
      </c>
      <c r="C174" s="5">
        <v>38197.224461040198</v>
      </c>
      <c r="D174" s="5">
        <v>43911.677249503402</v>
      </c>
      <c r="E174" s="5">
        <v>47354.446233012699</v>
      </c>
      <c r="F174" s="5">
        <v>40846.123998899799</v>
      </c>
      <c r="G174" s="5">
        <v>50690.545181160604</v>
      </c>
    </row>
    <row r="175" spans="1:7" x14ac:dyDescent="0.55000000000000004">
      <c r="A175" s="3">
        <v>6</v>
      </c>
      <c r="B175" s="3">
        <v>17</v>
      </c>
      <c r="C175" s="5">
        <v>35929.249839659497</v>
      </c>
      <c r="D175" s="5">
        <v>38052.114327605101</v>
      </c>
      <c r="E175" s="5">
        <v>37606.327761177199</v>
      </c>
      <c r="F175" s="5">
        <v>44003.620281045703</v>
      </c>
      <c r="G175" s="5">
        <v>39918.452747557698</v>
      </c>
    </row>
    <row r="176" spans="1:7" x14ac:dyDescent="0.55000000000000004">
      <c r="A176" s="3">
        <v>6</v>
      </c>
      <c r="B176" s="3">
        <v>18</v>
      </c>
      <c r="C176" s="5">
        <v>141962.12046281999</v>
      </c>
      <c r="D176" s="5">
        <v>192672.53911272201</v>
      </c>
      <c r="E176" s="5">
        <v>211783.29750731101</v>
      </c>
      <c r="F176" s="5">
        <v>226877.607077616</v>
      </c>
      <c r="G176" s="5">
        <v>235868.45440570501</v>
      </c>
    </row>
    <row r="177" spans="1:7" x14ac:dyDescent="0.55000000000000004">
      <c r="A177" s="3">
        <v>6</v>
      </c>
      <c r="B177" s="3">
        <v>19</v>
      </c>
      <c r="C177" s="5">
        <v>89943.502582482193</v>
      </c>
      <c r="D177" s="5">
        <v>104077.62547295701</v>
      </c>
      <c r="E177" s="5">
        <v>109070.224889316</v>
      </c>
      <c r="F177" s="5">
        <v>89040.333837705097</v>
      </c>
      <c r="G177" s="5">
        <v>108299.573033037</v>
      </c>
    </row>
    <row r="178" spans="1:7" x14ac:dyDescent="0.55000000000000004">
      <c r="A178" s="3">
        <v>6</v>
      </c>
      <c r="B178" s="3">
        <v>20</v>
      </c>
      <c r="C178" s="5">
        <v>147583.83705252901</v>
      </c>
      <c r="D178" s="5">
        <v>151184.92224781201</v>
      </c>
      <c r="E178" s="5">
        <v>159334.70908026199</v>
      </c>
      <c r="F178" s="5">
        <v>137342.117606204</v>
      </c>
      <c r="G178" s="5">
        <v>164769.20465835801</v>
      </c>
    </row>
    <row r="179" spans="1:7" x14ac:dyDescent="0.55000000000000004">
      <c r="A179" s="3">
        <v>6</v>
      </c>
      <c r="B179" s="3">
        <v>21</v>
      </c>
      <c r="C179" s="5">
        <v>127368.570726912</v>
      </c>
      <c r="D179" s="5">
        <v>109123.029396495</v>
      </c>
      <c r="E179" s="5">
        <v>86293.860544518699</v>
      </c>
      <c r="F179" s="5">
        <v>85777.479701798904</v>
      </c>
      <c r="G179" s="5">
        <v>122640.645368336</v>
      </c>
    </row>
    <row r="180" spans="1:7" x14ac:dyDescent="0.55000000000000004">
      <c r="A180" s="3">
        <v>6</v>
      </c>
      <c r="B180" s="3">
        <v>22</v>
      </c>
      <c r="C180" s="5">
        <v>76467.027998126505</v>
      </c>
      <c r="D180" s="5">
        <v>74657.924626466396</v>
      </c>
      <c r="E180" s="5">
        <v>71475.662104605595</v>
      </c>
      <c r="F180" s="5">
        <v>60079.813687688402</v>
      </c>
      <c r="G180" s="5">
        <v>66314.9172191041</v>
      </c>
    </row>
    <row r="181" spans="1:7" x14ac:dyDescent="0.55000000000000004">
      <c r="A181" s="3">
        <v>6</v>
      </c>
      <c r="B181" s="3">
        <v>23</v>
      </c>
      <c r="C181" s="5">
        <v>11649.3720578508</v>
      </c>
      <c r="D181" s="5">
        <v>12397.530762574501</v>
      </c>
      <c r="E181" s="5">
        <v>11211.3011499278</v>
      </c>
      <c r="F181" s="5">
        <v>10277.669687641201</v>
      </c>
      <c r="G181" s="5">
        <v>13309.9269222081</v>
      </c>
    </row>
    <row r="182" spans="1:7" x14ac:dyDescent="0.55000000000000004">
      <c r="A182" s="3">
        <v>6</v>
      </c>
      <c r="B182" s="3">
        <v>24</v>
      </c>
      <c r="C182" s="5">
        <v>18651.188449239999</v>
      </c>
      <c r="D182" s="5">
        <v>19225.972998210302</v>
      </c>
      <c r="E182" s="5">
        <v>19525.077874517301</v>
      </c>
      <c r="F182" s="5">
        <v>19041.9794246948</v>
      </c>
      <c r="G182" s="5">
        <v>22235.244493407899</v>
      </c>
    </row>
    <row r="183" spans="1:7" x14ac:dyDescent="0.55000000000000004">
      <c r="A183" s="3">
        <v>6</v>
      </c>
      <c r="B183" s="3">
        <v>25</v>
      </c>
      <c r="C183" s="5">
        <v>70924.284078239405</v>
      </c>
      <c r="D183" s="5">
        <v>61831.094471238997</v>
      </c>
      <c r="E183" s="5">
        <v>68312.503009707405</v>
      </c>
      <c r="F183" s="5">
        <v>70140.734269935099</v>
      </c>
      <c r="G183" s="5">
        <v>65124.2736536421</v>
      </c>
    </row>
    <row r="184" spans="1:7" x14ac:dyDescent="0.55000000000000004">
      <c r="A184" s="3">
        <v>6</v>
      </c>
      <c r="B184" s="3">
        <v>26</v>
      </c>
      <c r="C184" s="5">
        <v>15203.2498517842</v>
      </c>
      <c r="D184" s="5">
        <v>16508.5841291293</v>
      </c>
      <c r="E184" s="5">
        <v>16275.0310896267</v>
      </c>
      <c r="F184" s="5">
        <v>16681.9369982188</v>
      </c>
      <c r="G184" s="5">
        <v>13574.8939113411</v>
      </c>
    </row>
    <row r="185" spans="1:7" x14ac:dyDescent="0.55000000000000004">
      <c r="A185" s="3">
        <v>6</v>
      </c>
      <c r="B185" s="3">
        <v>27</v>
      </c>
      <c r="C185" s="5">
        <v>119486.532936299</v>
      </c>
      <c r="D185" s="5">
        <v>114938.89201762</v>
      </c>
      <c r="E185" s="5">
        <v>140740.47591339299</v>
      </c>
      <c r="F185" s="5">
        <v>132616.36301930001</v>
      </c>
      <c r="G185" s="5">
        <v>138869.15231047801</v>
      </c>
    </row>
    <row r="186" spans="1:7" x14ac:dyDescent="0.55000000000000004">
      <c r="A186" s="3">
        <v>6</v>
      </c>
      <c r="B186" s="3">
        <v>28</v>
      </c>
      <c r="C186" s="5">
        <v>208013.91131077599</v>
      </c>
      <c r="D186" s="5">
        <v>186080.260409418</v>
      </c>
      <c r="E186" s="5">
        <v>207314.61101197</v>
      </c>
      <c r="F186" s="5">
        <v>207021.54148575701</v>
      </c>
      <c r="G186" s="5">
        <v>212695.67695899101</v>
      </c>
    </row>
    <row r="187" spans="1:7" x14ac:dyDescent="0.55000000000000004">
      <c r="A187" s="3">
        <v>6</v>
      </c>
      <c r="B187" s="3">
        <v>29</v>
      </c>
      <c r="C187" s="5">
        <v>204907.31327708301</v>
      </c>
      <c r="D187" s="5">
        <v>137692.15743933801</v>
      </c>
      <c r="E187" s="5">
        <v>213109.62523630401</v>
      </c>
      <c r="F187" s="5">
        <v>169641.904865238</v>
      </c>
      <c r="G187" s="5">
        <v>232127.849562188</v>
      </c>
    </row>
    <row r="188" spans="1:7" x14ac:dyDescent="0.55000000000000004">
      <c r="A188" s="3">
        <v>6</v>
      </c>
      <c r="B188" s="3">
        <v>30</v>
      </c>
      <c r="C188" s="5">
        <v>363568.961683637</v>
      </c>
      <c r="D188" s="5">
        <v>474565.47233261599</v>
      </c>
      <c r="E188" s="5">
        <v>413959.769062609</v>
      </c>
      <c r="F188" s="5">
        <v>408953.25000075297</v>
      </c>
      <c r="G188" s="5">
        <v>468434.093125841</v>
      </c>
    </row>
    <row r="189" spans="1:7" x14ac:dyDescent="0.55000000000000004">
      <c r="A189" s="3">
        <v>6</v>
      </c>
      <c r="B189" s="3">
        <v>31</v>
      </c>
      <c r="C189" s="5">
        <v>152476.66387927</v>
      </c>
      <c r="D189" s="5">
        <v>106677.29463929</v>
      </c>
      <c r="E189" s="5">
        <v>129784.722934976</v>
      </c>
      <c r="F189" s="5">
        <v>128211.05508634901</v>
      </c>
      <c r="G189" s="5">
        <v>144629.367722597</v>
      </c>
    </row>
    <row r="190" spans="1:7" x14ac:dyDescent="0.55000000000000004">
      <c r="A190" s="3">
        <v>7</v>
      </c>
      <c r="B190" s="3">
        <v>1</v>
      </c>
      <c r="C190" s="5">
        <v>64583.709414869001</v>
      </c>
      <c r="D190" s="5">
        <v>80024.540328110204</v>
      </c>
      <c r="E190" s="5">
        <v>82970.391983753696</v>
      </c>
      <c r="F190" s="5">
        <v>76810.164046466394</v>
      </c>
      <c r="G190" s="5">
        <v>78236.763654065697</v>
      </c>
    </row>
    <row r="191" spans="1:7" x14ac:dyDescent="0.55000000000000004">
      <c r="A191" s="3">
        <v>7</v>
      </c>
      <c r="B191" s="3">
        <v>2</v>
      </c>
      <c r="C191" s="5">
        <v>3689.8492926879799</v>
      </c>
      <c r="D191" s="5">
        <v>6593.90948099256</v>
      </c>
      <c r="E191" s="5">
        <v>4395.7218148966804</v>
      </c>
      <c r="F191" s="5">
        <v>3991.33059631276</v>
      </c>
      <c r="G191" s="5">
        <v>4531.9602503775304</v>
      </c>
    </row>
    <row r="192" spans="1:7" x14ac:dyDescent="0.55000000000000004">
      <c r="A192" s="3">
        <v>7</v>
      </c>
      <c r="B192" s="3">
        <v>3</v>
      </c>
      <c r="C192" s="5">
        <v>70474.515143742305</v>
      </c>
      <c r="D192" s="5">
        <v>64739.757793290199</v>
      </c>
      <c r="E192" s="5">
        <v>72964.769714107999</v>
      </c>
      <c r="F192" s="5">
        <v>65818.585662414305</v>
      </c>
      <c r="G192" s="5">
        <v>81497.969580083707</v>
      </c>
    </row>
    <row r="193" spans="1:7" x14ac:dyDescent="0.55000000000000004">
      <c r="A193" s="3">
        <v>7</v>
      </c>
      <c r="B193" s="3">
        <v>4</v>
      </c>
      <c r="C193" s="5">
        <v>39266.812412240703</v>
      </c>
      <c r="D193" s="5">
        <v>24386.268518435099</v>
      </c>
      <c r="E193" s="5">
        <v>22704.473822239201</v>
      </c>
      <c r="F193" s="5">
        <v>19990.7827051721</v>
      </c>
      <c r="G193" s="5">
        <v>22107.290249764399</v>
      </c>
    </row>
    <row r="194" spans="1:7" x14ac:dyDescent="0.55000000000000004">
      <c r="A194" s="3">
        <v>7</v>
      </c>
      <c r="B194" s="3">
        <v>5</v>
      </c>
      <c r="C194" s="5">
        <v>17723.787457954098</v>
      </c>
      <c r="D194" s="5">
        <v>17286.0547639947</v>
      </c>
      <c r="E194" s="5">
        <v>18183.831132923598</v>
      </c>
      <c r="F194" s="5">
        <v>19495.504010906301</v>
      </c>
      <c r="G194" s="5">
        <v>21862.563269534599</v>
      </c>
    </row>
    <row r="195" spans="1:7" x14ac:dyDescent="0.55000000000000004">
      <c r="A195" s="3">
        <v>7</v>
      </c>
      <c r="B195" s="3">
        <v>6</v>
      </c>
      <c r="C195" s="5">
        <v>50931.810523246102</v>
      </c>
      <c r="D195" s="5">
        <v>52204.361061744698</v>
      </c>
      <c r="E195" s="5">
        <v>48323.881271666403</v>
      </c>
      <c r="F195" s="5">
        <v>45207.580044853901</v>
      </c>
      <c r="G195" s="5">
        <v>56235.164262382001</v>
      </c>
    </row>
    <row r="196" spans="1:7" x14ac:dyDescent="0.55000000000000004">
      <c r="A196" s="3">
        <v>7</v>
      </c>
      <c r="B196" s="3">
        <v>7</v>
      </c>
      <c r="C196" s="5">
        <v>37238.164696165797</v>
      </c>
      <c r="D196" s="5">
        <v>39208.164664797303</v>
      </c>
      <c r="E196" s="5">
        <v>39983.559520212701</v>
      </c>
      <c r="F196" s="5">
        <v>39789.8958935954</v>
      </c>
      <c r="G196" s="5">
        <v>45623.394619614097</v>
      </c>
    </row>
    <row r="197" spans="1:7" x14ac:dyDescent="0.55000000000000004">
      <c r="A197" s="3">
        <v>7</v>
      </c>
      <c r="B197" s="3">
        <v>8</v>
      </c>
      <c r="C197" s="5">
        <v>42952.066714953398</v>
      </c>
      <c r="D197" s="5">
        <v>41470.8361953559</v>
      </c>
      <c r="E197" s="5">
        <v>43666.803712531902</v>
      </c>
      <c r="F197" s="5">
        <v>39837.645391151498</v>
      </c>
      <c r="G197" s="5">
        <v>47264.9523218256</v>
      </c>
    </row>
    <row r="198" spans="1:7" x14ac:dyDescent="0.55000000000000004">
      <c r="A198" s="3">
        <v>7</v>
      </c>
      <c r="B198" s="3">
        <v>9</v>
      </c>
      <c r="C198" s="5">
        <v>52228.285449287003</v>
      </c>
      <c r="D198" s="5">
        <v>49495.784347000299</v>
      </c>
      <c r="E198" s="5">
        <v>63778.640953730603</v>
      </c>
      <c r="F198" s="5">
        <v>61261.876007022001</v>
      </c>
      <c r="G198" s="5">
        <v>75967.3821687827</v>
      </c>
    </row>
    <row r="199" spans="1:7" x14ac:dyDescent="0.55000000000000004">
      <c r="A199" s="3">
        <v>7</v>
      </c>
      <c r="B199" s="3">
        <v>10</v>
      </c>
      <c r="C199" s="5">
        <v>148596.731455981</v>
      </c>
      <c r="D199" s="5">
        <v>145957.23605582301</v>
      </c>
      <c r="E199" s="5">
        <v>171201.834665373</v>
      </c>
      <c r="F199" s="5">
        <v>161414.269679914</v>
      </c>
      <c r="G199" s="5">
        <v>195862.29046248499</v>
      </c>
    </row>
    <row r="200" spans="1:7" x14ac:dyDescent="0.55000000000000004">
      <c r="A200" s="3">
        <v>7</v>
      </c>
      <c r="B200" s="3">
        <v>11</v>
      </c>
      <c r="C200" s="5">
        <v>105765.43907273799</v>
      </c>
      <c r="D200" s="5">
        <v>80746.862325968294</v>
      </c>
      <c r="E200" s="5">
        <v>77831.826685760898</v>
      </c>
      <c r="F200" s="5">
        <v>75378.302158873397</v>
      </c>
      <c r="G200" s="5">
        <v>86612.324357988997</v>
      </c>
    </row>
    <row r="201" spans="1:7" x14ac:dyDescent="0.55000000000000004">
      <c r="A201" s="3">
        <v>7</v>
      </c>
      <c r="B201" s="3">
        <v>12</v>
      </c>
      <c r="C201" s="5">
        <v>56874.738964258599</v>
      </c>
      <c r="D201" s="5">
        <v>48952.586446194902</v>
      </c>
      <c r="E201" s="5">
        <v>50660.313019809597</v>
      </c>
      <c r="F201" s="5">
        <v>47272.485075339202</v>
      </c>
      <c r="G201" s="5">
        <v>54737.027678181097</v>
      </c>
    </row>
    <row r="202" spans="1:7" x14ac:dyDescent="0.55000000000000004">
      <c r="A202" s="3">
        <v>7</v>
      </c>
      <c r="B202" s="3">
        <v>13</v>
      </c>
      <c r="C202" s="5">
        <v>67719.861800108803</v>
      </c>
      <c r="D202" s="5">
        <v>61822.293590870402</v>
      </c>
      <c r="E202" s="5">
        <v>53535.912224801803</v>
      </c>
      <c r="F202" s="5">
        <v>48049.381134728799</v>
      </c>
      <c r="G202" s="5">
        <v>51827.1275273461</v>
      </c>
    </row>
    <row r="203" spans="1:7" x14ac:dyDescent="0.55000000000000004">
      <c r="A203" s="3">
        <v>7</v>
      </c>
      <c r="B203" s="3">
        <v>14</v>
      </c>
      <c r="C203" s="5">
        <v>63293.402719569</v>
      </c>
      <c r="D203" s="5">
        <v>72548.785225478394</v>
      </c>
      <c r="E203" s="5">
        <v>70183.798929320299</v>
      </c>
      <c r="F203" s="5">
        <v>62312.349000484501</v>
      </c>
      <c r="G203" s="5">
        <v>70747.683982943607</v>
      </c>
    </row>
    <row r="204" spans="1:7" x14ac:dyDescent="0.55000000000000004">
      <c r="A204" s="3">
        <v>7</v>
      </c>
      <c r="B204" s="3">
        <v>15</v>
      </c>
      <c r="C204" s="5">
        <v>15297.244842870099</v>
      </c>
      <c r="D204" s="5">
        <v>15910.413009973499</v>
      </c>
      <c r="E204" s="5">
        <v>12474.2301842795</v>
      </c>
      <c r="F204" s="5">
        <v>10848.189654231101</v>
      </c>
      <c r="G204" s="5">
        <v>13811.9245123563</v>
      </c>
    </row>
    <row r="205" spans="1:7" x14ac:dyDescent="0.55000000000000004">
      <c r="A205" s="3">
        <v>7</v>
      </c>
      <c r="B205" s="3">
        <v>16</v>
      </c>
      <c r="C205" s="5">
        <v>88962.656942360496</v>
      </c>
      <c r="D205" s="5">
        <v>97918.488356408896</v>
      </c>
      <c r="E205" s="5">
        <v>105262.43289820501</v>
      </c>
      <c r="F205" s="5">
        <v>97161.943988993298</v>
      </c>
      <c r="G205" s="5">
        <v>118311.73154434899</v>
      </c>
    </row>
    <row r="206" spans="1:7" x14ac:dyDescent="0.55000000000000004">
      <c r="A206" s="3">
        <v>7</v>
      </c>
      <c r="B206" s="3">
        <v>17</v>
      </c>
      <c r="C206" s="5">
        <v>110438.846948128</v>
      </c>
      <c r="D206" s="5">
        <v>124960.315650944</v>
      </c>
      <c r="E206" s="5">
        <v>108460.488625824</v>
      </c>
      <c r="F206" s="5">
        <v>112376.627346108</v>
      </c>
      <c r="G206" s="5">
        <v>126194.499715414</v>
      </c>
    </row>
    <row r="207" spans="1:7" x14ac:dyDescent="0.55000000000000004">
      <c r="A207" s="3">
        <v>7</v>
      </c>
      <c r="B207" s="3">
        <v>18</v>
      </c>
      <c r="C207" s="5">
        <v>273445.88067553402</v>
      </c>
      <c r="D207" s="5">
        <v>601940.87709103595</v>
      </c>
      <c r="E207" s="5">
        <v>514109.08595311898</v>
      </c>
      <c r="F207" s="5">
        <v>510359.797311751</v>
      </c>
      <c r="G207" s="5">
        <v>579184.51092531404</v>
      </c>
    </row>
    <row r="208" spans="1:7" x14ac:dyDescent="0.55000000000000004">
      <c r="A208" s="3">
        <v>7</v>
      </c>
      <c r="B208" s="3">
        <v>19</v>
      </c>
      <c r="C208" s="5">
        <v>111981.917258096</v>
      </c>
      <c r="D208" s="5">
        <v>163212.051894242</v>
      </c>
      <c r="E208" s="5">
        <v>206913.026641873</v>
      </c>
      <c r="F208" s="5">
        <v>191295.05123666499</v>
      </c>
      <c r="G208" s="5">
        <v>161802.64415745001</v>
      </c>
    </row>
    <row r="209" spans="1:7" x14ac:dyDescent="0.55000000000000004">
      <c r="A209" s="3">
        <v>7</v>
      </c>
      <c r="B209" s="3">
        <v>20</v>
      </c>
      <c r="C209" s="5">
        <v>211466.414703143</v>
      </c>
      <c r="D209" s="5">
        <v>236429.46899539701</v>
      </c>
      <c r="E209" s="5">
        <v>288286.47005299001</v>
      </c>
      <c r="F209" s="5">
        <v>259653.238685349</v>
      </c>
      <c r="G209" s="5">
        <v>256263.753599619</v>
      </c>
    </row>
    <row r="210" spans="1:7" x14ac:dyDescent="0.55000000000000004">
      <c r="A210" s="3">
        <v>7</v>
      </c>
      <c r="B210" s="3">
        <v>21</v>
      </c>
      <c r="C210" s="5">
        <v>221910.708098476</v>
      </c>
      <c r="D210" s="5">
        <v>197726.50313329801</v>
      </c>
      <c r="E210" s="5">
        <v>192037.42218003701</v>
      </c>
      <c r="F210" s="5">
        <v>213499.02687830001</v>
      </c>
      <c r="G210" s="5">
        <v>222447.89048753699</v>
      </c>
    </row>
    <row r="211" spans="1:7" x14ac:dyDescent="0.55000000000000004">
      <c r="A211" s="3">
        <v>7</v>
      </c>
      <c r="B211" s="3">
        <v>22</v>
      </c>
      <c r="C211" s="5">
        <v>109301.274821742</v>
      </c>
      <c r="D211" s="5">
        <v>124945.336350004</v>
      </c>
      <c r="E211" s="5">
        <v>126875.088469204</v>
      </c>
      <c r="F211" s="5">
        <v>113270.858891417</v>
      </c>
      <c r="G211" s="5">
        <v>101758.23450232401</v>
      </c>
    </row>
    <row r="212" spans="1:7" x14ac:dyDescent="0.55000000000000004">
      <c r="A212" s="3">
        <v>7</v>
      </c>
      <c r="B212" s="3">
        <v>23</v>
      </c>
      <c r="C212" s="5">
        <v>10791.2738870145</v>
      </c>
      <c r="D212" s="5">
        <v>9114.8228423768996</v>
      </c>
      <c r="E212" s="5">
        <v>11271.7004065292</v>
      </c>
      <c r="F212" s="5">
        <v>12451.350688360901</v>
      </c>
      <c r="G212" s="5">
        <v>9465.2612189633892</v>
      </c>
    </row>
    <row r="213" spans="1:7" x14ac:dyDescent="0.55000000000000004">
      <c r="A213" s="3">
        <v>7</v>
      </c>
      <c r="B213" s="3">
        <v>24</v>
      </c>
      <c r="C213" s="5">
        <v>25254.9670797213</v>
      </c>
      <c r="D213" s="5">
        <v>24198.887542888799</v>
      </c>
      <c r="E213" s="5">
        <v>32511.635096211001</v>
      </c>
      <c r="F213" s="5">
        <v>37191.0017963766</v>
      </c>
      <c r="G213" s="5">
        <v>24684.3295757624</v>
      </c>
    </row>
    <row r="214" spans="1:7" x14ac:dyDescent="0.55000000000000004">
      <c r="A214" s="3">
        <v>7</v>
      </c>
      <c r="B214" s="3">
        <v>25</v>
      </c>
      <c r="C214" s="5">
        <v>135575.99058726101</v>
      </c>
      <c r="D214" s="5">
        <v>98773.244280341794</v>
      </c>
      <c r="E214" s="5">
        <v>97846.029293287793</v>
      </c>
      <c r="F214" s="5">
        <v>98177.062767586205</v>
      </c>
      <c r="G214" s="5">
        <v>99346.882007582695</v>
      </c>
    </row>
    <row r="215" spans="1:7" x14ac:dyDescent="0.55000000000000004">
      <c r="A215" s="3">
        <v>7</v>
      </c>
      <c r="B215" s="3">
        <v>26</v>
      </c>
      <c r="C215" s="5">
        <v>34880.822276302999</v>
      </c>
      <c r="D215" s="5">
        <v>27452.189439813301</v>
      </c>
      <c r="E215" s="5">
        <v>28135.2972278819</v>
      </c>
      <c r="F215" s="5">
        <v>33923.962045256303</v>
      </c>
      <c r="G215" s="5">
        <v>44608.690153570802</v>
      </c>
    </row>
    <row r="216" spans="1:7" x14ac:dyDescent="0.55000000000000004">
      <c r="A216" s="3">
        <v>7</v>
      </c>
      <c r="B216" s="3">
        <v>27</v>
      </c>
      <c r="C216" s="5">
        <v>203748.59590760199</v>
      </c>
      <c r="D216" s="5">
        <v>273683.00750175299</v>
      </c>
      <c r="E216" s="5">
        <v>314862.07470321102</v>
      </c>
      <c r="F216" s="5">
        <v>289693.60784494499</v>
      </c>
      <c r="G216" s="5">
        <v>310684.51597218902</v>
      </c>
    </row>
    <row r="217" spans="1:7" x14ac:dyDescent="0.55000000000000004">
      <c r="A217" s="3">
        <v>7</v>
      </c>
      <c r="B217" s="3">
        <v>28</v>
      </c>
      <c r="C217" s="5">
        <v>277444.23697862303</v>
      </c>
      <c r="D217" s="5">
        <v>281620.691471703</v>
      </c>
      <c r="E217" s="5">
        <v>310655.507105442</v>
      </c>
      <c r="F217" s="5">
        <v>299816.61287211301</v>
      </c>
      <c r="G217" s="5">
        <v>306662.967045005</v>
      </c>
    </row>
    <row r="218" spans="1:7" x14ac:dyDescent="0.55000000000000004">
      <c r="A218" s="3">
        <v>7</v>
      </c>
      <c r="B218" s="3">
        <v>29</v>
      </c>
      <c r="C218" s="5">
        <v>289782.69222242502</v>
      </c>
      <c r="D218" s="5">
        <v>292066.38532484102</v>
      </c>
      <c r="E218" s="5">
        <v>367202.00390441902</v>
      </c>
      <c r="F218" s="5">
        <v>281611.51836049999</v>
      </c>
      <c r="G218" s="5">
        <v>271945.591094793</v>
      </c>
    </row>
    <row r="219" spans="1:7" x14ac:dyDescent="0.55000000000000004">
      <c r="A219" s="3">
        <v>7</v>
      </c>
      <c r="B219" s="3">
        <v>30</v>
      </c>
      <c r="C219" s="5">
        <v>512720.39736770198</v>
      </c>
      <c r="D219" s="5">
        <v>664163.72395660903</v>
      </c>
      <c r="E219" s="5">
        <v>656754.17466658598</v>
      </c>
      <c r="F219" s="5">
        <v>589871.33688096004</v>
      </c>
      <c r="G219" s="5">
        <v>705227.49054788903</v>
      </c>
    </row>
    <row r="220" spans="1:7" x14ac:dyDescent="0.55000000000000004">
      <c r="A220" s="3">
        <v>7</v>
      </c>
      <c r="B220" s="3">
        <v>31</v>
      </c>
      <c r="C220" s="5">
        <v>286166.06527534599</v>
      </c>
      <c r="D220" s="5">
        <v>198277.361959737</v>
      </c>
      <c r="E220" s="5">
        <v>182198.560177937</v>
      </c>
      <c r="F220" s="5">
        <v>203699.60691779599</v>
      </c>
      <c r="G220" s="5">
        <v>201877.30451682699</v>
      </c>
    </row>
    <row r="221" spans="1:7" x14ac:dyDescent="0.55000000000000004">
      <c r="A221" s="3">
        <v>8</v>
      </c>
      <c r="B221" s="3">
        <v>1</v>
      </c>
      <c r="C221" s="5">
        <v>76565.457137070203</v>
      </c>
      <c r="D221" s="5">
        <v>111945.318368048</v>
      </c>
      <c r="E221" s="5">
        <v>122509.65315533199</v>
      </c>
      <c r="F221" s="5">
        <v>116657.13938133699</v>
      </c>
      <c r="G221" s="5">
        <v>111343.617175504</v>
      </c>
    </row>
    <row r="222" spans="1:7" x14ac:dyDescent="0.55000000000000004">
      <c r="A222" s="3">
        <v>8</v>
      </c>
      <c r="B222" s="3">
        <v>2</v>
      </c>
      <c r="C222" s="5">
        <v>5298.7828218408304</v>
      </c>
      <c r="D222" s="5">
        <v>4770.9022396889004</v>
      </c>
      <c r="E222" s="5">
        <v>5185.6894752691096</v>
      </c>
      <c r="F222" s="5">
        <v>2159.743643157</v>
      </c>
      <c r="G222" s="5">
        <v>3109.6514129475099</v>
      </c>
    </row>
    <row r="223" spans="1:7" x14ac:dyDescent="0.55000000000000004">
      <c r="A223" s="3">
        <v>8</v>
      </c>
      <c r="B223" s="3">
        <v>3</v>
      </c>
      <c r="C223" s="5">
        <v>177810.66414179999</v>
      </c>
      <c r="D223" s="5">
        <v>187499.96999144199</v>
      </c>
      <c r="E223" s="5">
        <v>219862.21033849401</v>
      </c>
      <c r="F223" s="5">
        <v>210268.81468836701</v>
      </c>
      <c r="G223" s="5">
        <v>243548.356834907</v>
      </c>
    </row>
    <row r="224" spans="1:7" x14ac:dyDescent="0.55000000000000004">
      <c r="A224" s="3">
        <v>8</v>
      </c>
      <c r="B224" s="3">
        <v>4</v>
      </c>
      <c r="C224" s="5">
        <v>20402.3435055318</v>
      </c>
      <c r="D224" s="5">
        <v>12966.695671736799</v>
      </c>
      <c r="E224" s="5">
        <v>14747.619610060199</v>
      </c>
      <c r="F224" s="5">
        <v>12959.7817427543</v>
      </c>
      <c r="G224" s="5">
        <v>14414.5018836255</v>
      </c>
    </row>
    <row r="225" spans="1:7" x14ac:dyDescent="0.55000000000000004">
      <c r="A225" s="3">
        <v>8</v>
      </c>
      <c r="B225" s="3">
        <v>5</v>
      </c>
      <c r="C225" s="5">
        <v>34785.964617815102</v>
      </c>
      <c r="D225" s="5">
        <v>28572.821530689602</v>
      </c>
      <c r="E225" s="5">
        <v>36670.821060951799</v>
      </c>
      <c r="F225" s="5">
        <v>36658.761727163903</v>
      </c>
      <c r="G225" s="5">
        <v>38793.788963227198</v>
      </c>
    </row>
    <row r="226" spans="1:7" x14ac:dyDescent="0.55000000000000004">
      <c r="A226" s="3">
        <v>8</v>
      </c>
      <c r="B226" s="3">
        <v>6</v>
      </c>
      <c r="C226" s="5">
        <v>113233.98678797099</v>
      </c>
      <c r="D226" s="5">
        <v>118028.707730729</v>
      </c>
      <c r="E226" s="5">
        <v>122201.61018937601</v>
      </c>
      <c r="F226" s="5">
        <v>109779.765640907</v>
      </c>
      <c r="G226" s="5">
        <v>121089.622448166</v>
      </c>
    </row>
    <row r="227" spans="1:7" x14ac:dyDescent="0.55000000000000004">
      <c r="A227" s="3">
        <v>8</v>
      </c>
      <c r="B227" s="3">
        <v>7</v>
      </c>
      <c r="C227" s="5">
        <v>58723.245413471202</v>
      </c>
      <c r="D227" s="5">
        <v>50728.309228718899</v>
      </c>
      <c r="E227" s="5">
        <v>58793.0209527318</v>
      </c>
      <c r="F227" s="5">
        <v>52855.459837490998</v>
      </c>
      <c r="G227" s="5">
        <v>55104.7932141864</v>
      </c>
    </row>
    <row r="228" spans="1:7" x14ac:dyDescent="0.55000000000000004">
      <c r="A228" s="3">
        <v>8</v>
      </c>
      <c r="B228" s="3">
        <v>8</v>
      </c>
      <c r="C228" s="5">
        <v>136551.32178491299</v>
      </c>
      <c r="D228" s="5">
        <v>124390.626961198</v>
      </c>
      <c r="E228" s="5">
        <v>142195.952920918</v>
      </c>
      <c r="F228" s="5">
        <v>124100.95315319</v>
      </c>
      <c r="G228" s="5">
        <v>126167.916887675</v>
      </c>
    </row>
    <row r="229" spans="1:7" x14ac:dyDescent="0.55000000000000004">
      <c r="A229" s="3">
        <v>8</v>
      </c>
      <c r="B229" s="3">
        <v>9</v>
      </c>
      <c r="C229" s="5">
        <v>112963.026313583</v>
      </c>
      <c r="D229" s="5">
        <v>107843.667682926</v>
      </c>
      <c r="E229" s="5">
        <v>144655.12469041199</v>
      </c>
      <c r="F229" s="5">
        <v>131469.95996229799</v>
      </c>
      <c r="G229" s="5">
        <v>142699.92951111399</v>
      </c>
    </row>
    <row r="230" spans="1:7" x14ac:dyDescent="0.55000000000000004">
      <c r="A230" s="3">
        <v>8</v>
      </c>
      <c r="B230" s="3">
        <v>10</v>
      </c>
      <c r="C230" s="5">
        <v>291564.75124746503</v>
      </c>
      <c r="D230" s="5">
        <v>321343.33382033301</v>
      </c>
      <c r="E230" s="5">
        <v>402196.28843556502</v>
      </c>
      <c r="F230" s="5">
        <v>371915.16886567598</v>
      </c>
      <c r="G230" s="5">
        <v>441805.08172144799</v>
      </c>
    </row>
    <row r="231" spans="1:7" x14ac:dyDescent="0.55000000000000004">
      <c r="A231" s="3">
        <v>8</v>
      </c>
      <c r="B231" s="3">
        <v>11</v>
      </c>
      <c r="C231" s="5">
        <v>91613.701355735306</v>
      </c>
      <c r="D231" s="5">
        <v>69379.059330710501</v>
      </c>
      <c r="E231" s="5">
        <v>82406.649452529105</v>
      </c>
      <c r="F231" s="5">
        <v>69302.586424045294</v>
      </c>
      <c r="G231" s="5">
        <v>45151.421519411902</v>
      </c>
    </row>
    <row r="232" spans="1:7" x14ac:dyDescent="0.55000000000000004">
      <c r="A232" s="3">
        <v>8</v>
      </c>
      <c r="B232" s="3">
        <v>12</v>
      </c>
      <c r="C232" s="5">
        <v>145764.40676312699</v>
      </c>
      <c r="D232" s="5">
        <v>132864.39372436999</v>
      </c>
      <c r="E232" s="5">
        <v>155297.46008092599</v>
      </c>
      <c r="F232" s="5">
        <v>148685.27395343001</v>
      </c>
      <c r="G232" s="5">
        <v>165083.04061239399</v>
      </c>
    </row>
    <row r="233" spans="1:7" x14ac:dyDescent="0.55000000000000004">
      <c r="A233" s="3">
        <v>8</v>
      </c>
      <c r="B233" s="3">
        <v>13</v>
      </c>
      <c r="C233" s="5">
        <v>53644.1587496879</v>
      </c>
      <c r="D233" s="5">
        <v>20218.8809145987</v>
      </c>
      <c r="E233" s="5">
        <v>18830.172764235402</v>
      </c>
      <c r="F233" s="5">
        <v>15980.630782828501</v>
      </c>
      <c r="G233" s="5">
        <v>19083.691786801399</v>
      </c>
    </row>
    <row r="234" spans="1:7" x14ac:dyDescent="0.55000000000000004">
      <c r="A234" s="3">
        <v>8</v>
      </c>
      <c r="B234" s="3">
        <v>14</v>
      </c>
      <c r="C234" s="5">
        <v>93655.754868832693</v>
      </c>
      <c r="D234" s="5">
        <v>107666.234430899</v>
      </c>
      <c r="E234" s="5">
        <v>140601.60841796899</v>
      </c>
      <c r="F234" s="5">
        <v>118544.50682682901</v>
      </c>
      <c r="G234" s="5">
        <v>142667.65879269101</v>
      </c>
    </row>
    <row r="235" spans="1:7" x14ac:dyDescent="0.55000000000000004">
      <c r="A235" s="3">
        <v>8</v>
      </c>
      <c r="B235" s="3">
        <v>15</v>
      </c>
      <c r="C235" s="5">
        <v>23164.588856486302</v>
      </c>
      <c r="D235" s="5">
        <v>27742.770483774999</v>
      </c>
      <c r="E235" s="5">
        <v>25656.8441371794</v>
      </c>
      <c r="F235" s="5">
        <v>22186.030067200099</v>
      </c>
      <c r="G235" s="5">
        <v>23476.637917603199</v>
      </c>
    </row>
    <row r="236" spans="1:7" x14ac:dyDescent="0.55000000000000004">
      <c r="A236" s="3">
        <v>8</v>
      </c>
      <c r="B236" s="3">
        <v>16</v>
      </c>
      <c r="C236" s="5">
        <v>155647.10392275799</v>
      </c>
      <c r="D236" s="5">
        <v>167676.66980771799</v>
      </c>
      <c r="E236" s="5">
        <v>196637.02488991301</v>
      </c>
      <c r="F236" s="5">
        <v>182054.74032969601</v>
      </c>
      <c r="G236" s="5">
        <v>200498.47994405901</v>
      </c>
    </row>
    <row r="237" spans="1:7" x14ac:dyDescent="0.55000000000000004">
      <c r="A237" s="3">
        <v>8</v>
      </c>
      <c r="B237" s="3">
        <v>17</v>
      </c>
      <c r="C237" s="5">
        <v>96278.3882206743</v>
      </c>
      <c r="D237" s="5">
        <v>86279.056582602003</v>
      </c>
      <c r="E237" s="5">
        <v>82966.117572191302</v>
      </c>
      <c r="F237" s="5">
        <v>91957.165825468197</v>
      </c>
      <c r="G237" s="5">
        <v>100206.90220937</v>
      </c>
    </row>
    <row r="238" spans="1:7" x14ac:dyDescent="0.55000000000000004">
      <c r="A238" s="3">
        <v>8</v>
      </c>
      <c r="B238" s="3">
        <v>18</v>
      </c>
      <c r="C238" s="5">
        <v>356273.425835078</v>
      </c>
      <c r="D238" s="5">
        <v>519545.835776283</v>
      </c>
      <c r="E238" s="5">
        <v>566611.78300232405</v>
      </c>
      <c r="F238" s="5">
        <v>581213.53051382105</v>
      </c>
      <c r="G238" s="5">
        <v>583491.61243259895</v>
      </c>
    </row>
    <row r="239" spans="1:7" x14ac:dyDescent="0.55000000000000004">
      <c r="A239" s="3">
        <v>8</v>
      </c>
      <c r="B239" s="3">
        <v>19</v>
      </c>
      <c r="C239" s="5">
        <v>149931.476116873</v>
      </c>
      <c r="D239" s="5">
        <v>169672.07337798999</v>
      </c>
      <c r="E239" s="5">
        <v>210984.96102951601</v>
      </c>
      <c r="F239" s="5">
        <v>210569.32405143001</v>
      </c>
      <c r="G239" s="5">
        <v>173424.57155423201</v>
      </c>
    </row>
    <row r="240" spans="1:7" x14ac:dyDescent="0.55000000000000004">
      <c r="A240" s="3">
        <v>8</v>
      </c>
      <c r="B240" s="3">
        <v>20</v>
      </c>
      <c r="C240" s="5">
        <v>287782.80525336502</v>
      </c>
      <c r="D240" s="5">
        <v>298421.34259378503</v>
      </c>
      <c r="E240" s="5">
        <v>359570.20536187099</v>
      </c>
      <c r="F240" s="5">
        <v>350399.81347278901</v>
      </c>
      <c r="G240" s="5">
        <v>340548.99869075301</v>
      </c>
    </row>
    <row r="241" spans="1:7" x14ac:dyDescent="0.55000000000000004">
      <c r="A241" s="3">
        <v>8</v>
      </c>
      <c r="B241" s="3">
        <v>21</v>
      </c>
      <c r="C241" s="5">
        <v>374460.80555277201</v>
      </c>
      <c r="D241" s="5">
        <v>382466.68081392598</v>
      </c>
      <c r="E241" s="5">
        <v>417814.91541457898</v>
      </c>
      <c r="F241" s="5">
        <v>377501.30160709302</v>
      </c>
      <c r="G241" s="5">
        <v>397182.946217897</v>
      </c>
    </row>
    <row r="242" spans="1:7" x14ac:dyDescent="0.55000000000000004">
      <c r="A242" s="3">
        <v>8</v>
      </c>
      <c r="B242" s="3">
        <v>22</v>
      </c>
      <c r="C242" s="5">
        <v>123232.857601449</v>
      </c>
      <c r="D242" s="5">
        <v>120515.94560046701</v>
      </c>
      <c r="E242" s="5">
        <v>112569.62073960601</v>
      </c>
      <c r="F242" s="5">
        <v>100631.11138825001</v>
      </c>
      <c r="G242" s="5">
        <v>136819.117855394</v>
      </c>
    </row>
    <row r="243" spans="1:7" x14ac:dyDescent="0.55000000000000004">
      <c r="A243" s="3">
        <v>8</v>
      </c>
      <c r="B243" s="3">
        <v>23</v>
      </c>
      <c r="C243" s="5">
        <v>16662.2091058201</v>
      </c>
      <c r="D243" s="5">
        <v>18932.694215592499</v>
      </c>
      <c r="E243" s="5">
        <v>18243.205303696101</v>
      </c>
      <c r="F243" s="5">
        <v>20167.452225110599</v>
      </c>
      <c r="G243" s="5">
        <v>22859.0320052276</v>
      </c>
    </row>
    <row r="244" spans="1:7" x14ac:dyDescent="0.55000000000000004">
      <c r="A244" s="3">
        <v>8</v>
      </c>
      <c r="B244" s="3">
        <v>24</v>
      </c>
      <c r="C244" s="5">
        <v>87925.945974971793</v>
      </c>
      <c r="D244" s="5">
        <v>104080.423965333</v>
      </c>
      <c r="E244" s="5">
        <v>89958.756393513395</v>
      </c>
      <c r="F244" s="5">
        <v>96217.562357494797</v>
      </c>
      <c r="G244" s="5">
        <v>114005.074856059</v>
      </c>
    </row>
    <row r="245" spans="1:7" x14ac:dyDescent="0.55000000000000004">
      <c r="A245" s="3">
        <v>8</v>
      </c>
      <c r="B245" s="3">
        <v>25</v>
      </c>
      <c r="C245" s="5">
        <v>163712.338143159</v>
      </c>
      <c r="D245" s="5">
        <v>160340.49082126399</v>
      </c>
      <c r="E245" s="5">
        <v>165327.72898440799</v>
      </c>
      <c r="F245" s="5">
        <v>164164.87836160301</v>
      </c>
      <c r="G245" s="5">
        <v>139710.343317825</v>
      </c>
    </row>
    <row r="246" spans="1:7" x14ac:dyDescent="0.55000000000000004">
      <c r="A246" s="3">
        <v>8</v>
      </c>
      <c r="B246" s="3">
        <v>26</v>
      </c>
      <c r="C246" s="5">
        <v>63137.912215443997</v>
      </c>
      <c r="D246" s="5">
        <v>56675.750398656302</v>
      </c>
      <c r="E246" s="5">
        <v>58695.304808603403</v>
      </c>
      <c r="F246" s="5">
        <v>65375.384081395503</v>
      </c>
      <c r="G246" s="5">
        <v>74942.975092133696</v>
      </c>
    </row>
    <row r="247" spans="1:7" x14ac:dyDescent="0.55000000000000004">
      <c r="A247" s="3">
        <v>8</v>
      </c>
      <c r="B247" s="3">
        <v>27</v>
      </c>
      <c r="C247" s="5">
        <v>570699.31937971502</v>
      </c>
      <c r="D247" s="5">
        <v>620050.54633381404</v>
      </c>
      <c r="E247" s="5">
        <v>725691.54706174997</v>
      </c>
      <c r="F247" s="5">
        <v>769222.96362552606</v>
      </c>
      <c r="G247" s="5">
        <v>774912.97674655495</v>
      </c>
    </row>
    <row r="248" spans="1:7" x14ac:dyDescent="0.55000000000000004">
      <c r="A248" s="3">
        <v>8</v>
      </c>
      <c r="B248" s="3">
        <v>28</v>
      </c>
      <c r="C248" s="5">
        <v>383148.91308653902</v>
      </c>
      <c r="D248" s="5">
        <v>351679.034315845</v>
      </c>
      <c r="E248" s="5">
        <v>399878.533703094</v>
      </c>
      <c r="F248" s="5">
        <v>390078.08927475702</v>
      </c>
      <c r="G248" s="5">
        <v>401645.23055714299</v>
      </c>
    </row>
    <row r="249" spans="1:7" x14ac:dyDescent="0.55000000000000004">
      <c r="A249" s="3">
        <v>8</v>
      </c>
      <c r="B249" s="3">
        <v>29</v>
      </c>
      <c r="C249" s="5">
        <v>381394.33993093797</v>
      </c>
      <c r="D249" s="5">
        <v>419562.90627896198</v>
      </c>
      <c r="E249" s="5">
        <v>534469.92204409803</v>
      </c>
      <c r="F249" s="5">
        <v>490385.86045353499</v>
      </c>
      <c r="G249" s="5">
        <v>569119.49186225701</v>
      </c>
    </row>
    <row r="250" spans="1:7" x14ac:dyDescent="0.55000000000000004">
      <c r="A250" s="3">
        <v>8</v>
      </c>
      <c r="B250" s="3">
        <v>30</v>
      </c>
      <c r="C250" s="5">
        <v>596633.76674921496</v>
      </c>
      <c r="D250" s="5">
        <v>752908.65944983496</v>
      </c>
      <c r="E250" s="5">
        <v>877833.411912882</v>
      </c>
      <c r="F250" s="5">
        <v>861845.21424862195</v>
      </c>
      <c r="G250" s="5">
        <v>871013.23153757502</v>
      </c>
    </row>
    <row r="251" spans="1:7" x14ac:dyDescent="0.55000000000000004">
      <c r="A251" s="3">
        <v>8</v>
      </c>
      <c r="B251" s="3">
        <v>31</v>
      </c>
      <c r="C251" s="5">
        <v>346880.23778029298</v>
      </c>
      <c r="D251" s="5">
        <v>251943.539569908</v>
      </c>
      <c r="E251" s="5">
        <v>309486.74718463002</v>
      </c>
      <c r="F251" s="5">
        <v>352666.45748550398</v>
      </c>
      <c r="G251" s="5">
        <v>313702.45003441698</v>
      </c>
    </row>
    <row r="252" spans="1:7" x14ac:dyDescent="0.55000000000000004">
      <c r="A252" s="3">
        <v>9</v>
      </c>
      <c r="B252" s="3">
        <v>1</v>
      </c>
      <c r="C252" s="5">
        <v>59315.392880674</v>
      </c>
      <c r="D252" s="5">
        <v>74907.299300395098</v>
      </c>
      <c r="E252" s="5">
        <v>75269.127089265094</v>
      </c>
      <c r="F252" s="5">
        <v>70612.542537718706</v>
      </c>
      <c r="G252" s="5">
        <v>71994.370816549694</v>
      </c>
    </row>
    <row r="253" spans="1:7" x14ac:dyDescent="0.55000000000000004">
      <c r="A253" s="3">
        <v>9</v>
      </c>
      <c r="B253" s="3">
        <v>2</v>
      </c>
      <c r="C253" s="5">
        <v>6809.9641808451497</v>
      </c>
      <c r="D253" s="5">
        <v>7693.5356330801596</v>
      </c>
      <c r="E253" s="5">
        <v>6655.1538334209699</v>
      </c>
      <c r="F253" s="5">
        <v>5740.39073474829</v>
      </c>
      <c r="G253" s="5">
        <v>7603.1178669476603</v>
      </c>
    </row>
    <row r="254" spans="1:7" x14ac:dyDescent="0.55000000000000004">
      <c r="A254" s="3">
        <v>9</v>
      </c>
      <c r="B254" s="3">
        <v>3</v>
      </c>
      <c r="C254" s="5">
        <v>106119.90701947</v>
      </c>
      <c r="D254" s="5">
        <v>110417.960160898</v>
      </c>
      <c r="E254" s="5">
        <v>121631.346067105</v>
      </c>
      <c r="F254" s="5">
        <v>115514.075475035</v>
      </c>
      <c r="G254" s="5">
        <v>135472.29440627</v>
      </c>
    </row>
    <row r="255" spans="1:7" x14ac:dyDescent="0.55000000000000004">
      <c r="A255" s="3">
        <v>9</v>
      </c>
      <c r="B255" s="3">
        <v>4</v>
      </c>
      <c r="C255" s="5">
        <v>24909.5371644322</v>
      </c>
      <c r="D255" s="5">
        <v>15933.323619139201</v>
      </c>
      <c r="E255" s="5">
        <v>15723.6813385115</v>
      </c>
      <c r="F255" s="5">
        <v>14014.110804772399</v>
      </c>
      <c r="G255" s="5">
        <v>15026.8110531205</v>
      </c>
    </row>
    <row r="256" spans="1:7" x14ac:dyDescent="0.55000000000000004">
      <c r="A256" s="3">
        <v>9</v>
      </c>
      <c r="B256" s="3">
        <v>5</v>
      </c>
      <c r="C256" s="5">
        <v>33658.127648084497</v>
      </c>
      <c r="D256" s="5">
        <v>30572.132458429202</v>
      </c>
      <c r="E256" s="5">
        <v>35916.902401477601</v>
      </c>
      <c r="F256" s="5">
        <v>35066.229391499401</v>
      </c>
      <c r="G256" s="5">
        <v>38520.920155691303</v>
      </c>
    </row>
    <row r="257" spans="1:7" x14ac:dyDescent="0.55000000000000004">
      <c r="A257" s="3">
        <v>9</v>
      </c>
      <c r="B257" s="3">
        <v>6</v>
      </c>
      <c r="C257" s="5">
        <v>50991.4612842922</v>
      </c>
      <c r="D257" s="5">
        <v>54767.431075096203</v>
      </c>
      <c r="E257" s="5">
        <v>50701.998497184199</v>
      </c>
      <c r="F257" s="5">
        <v>51237.783530037399</v>
      </c>
      <c r="G257" s="5">
        <v>59312.618698348298</v>
      </c>
    </row>
    <row r="258" spans="1:7" x14ac:dyDescent="0.55000000000000004">
      <c r="A258" s="3">
        <v>9</v>
      </c>
      <c r="B258" s="3">
        <v>7</v>
      </c>
      <c r="C258" s="5">
        <v>36783.2985039419</v>
      </c>
      <c r="D258" s="5">
        <v>31901.1556308279</v>
      </c>
      <c r="E258" s="5">
        <v>36941.777437330296</v>
      </c>
      <c r="F258" s="5">
        <v>35257.219993589002</v>
      </c>
      <c r="G258" s="5">
        <v>41243.343086932298</v>
      </c>
    </row>
    <row r="259" spans="1:7" x14ac:dyDescent="0.55000000000000004">
      <c r="A259" s="3">
        <v>9</v>
      </c>
      <c r="B259" s="3">
        <v>8</v>
      </c>
      <c r="C259" s="5">
        <v>70743.446296015507</v>
      </c>
      <c r="D259" s="5">
        <v>74321.465993181002</v>
      </c>
      <c r="E259" s="5">
        <v>72905.389043142204</v>
      </c>
      <c r="F259" s="5">
        <v>69904.320009148607</v>
      </c>
      <c r="G259" s="5">
        <v>78082.338692358899</v>
      </c>
    </row>
    <row r="260" spans="1:7" x14ac:dyDescent="0.55000000000000004">
      <c r="A260" s="3">
        <v>9</v>
      </c>
      <c r="B260" s="3">
        <v>9</v>
      </c>
      <c r="C260" s="5">
        <v>81426.952081120995</v>
      </c>
      <c r="D260" s="5">
        <v>80816.668646595994</v>
      </c>
      <c r="E260" s="5">
        <v>94459.208813511999</v>
      </c>
      <c r="F260" s="5">
        <v>89665.950668593097</v>
      </c>
      <c r="G260" s="5">
        <v>101554.59007227</v>
      </c>
    </row>
    <row r="261" spans="1:7" x14ac:dyDescent="0.55000000000000004">
      <c r="A261" s="3">
        <v>9</v>
      </c>
      <c r="B261" s="3">
        <v>10</v>
      </c>
      <c r="C261" s="5">
        <v>216758.79233055399</v>
      </c>
      <c r="D261" s="5">
        <v>213416.49299801901</v>
      </c>
      <c r="E261" s="5">
        <v>246397.83004076299</v>
      </c>
      <c r="F261" s="5">
        <v>231335.34437874501</v>
      </c>
      <c r="G261" s="5">
        <v>278068.94369235402</v>
      </c>
    </row>
    <row r="262" spans="1:7" x14ac:dyDescent="0.55000000000000004">
      <c r="A262" s="3">
        <v>9</v>
      </c>
      <c r="B262" s="3">
        <v>11</v>
      </c>
      <c r="C262" s="5">
        <v>66081.307166494793</v>
      </c>
      <c r="D262" s="5">
        <v>49768.469178355597</v>
      </c>
      <c r="E262" s="5">
        <v>50183.936132592702</v>
      </c>
      <c r="F262" s="5">
        <v>51161.811663024098</v>
      </c>
      <c r="G262" s="5">
        <v>63794.6328302814</v>
      </c>
    </row>
    <row r="263" spans="1:7" x14ac:dyDescent="0.55000000000000004">
      <c r="A263" s="3">
        <v>9</v>
      </c>
      <c r="B263" s="3">
        <v>12</v>
      </c>
      <c r="C263" s="5">
        <v>75169.044753877199</v>
      </c>
      <c r="D263" s="5">
        <v>82958.770910937805</v>
      </c>
      <c r="E263" s="5">
        <v>75646.634738863897</v>
      </c>
      <c r="F263" s="5">
        <v>77283.776617584197</v>
      </c>
      <c r="G263" s="5">
        <v>92003.935182254994</v>
      </c>
    </row>
    <row r="264" spans="1:7" x14ac:dyDescent="0.55000000000000004">
      <c r="A264" s="3">
        <v>9</v>
      </c>
      <c r="B264" s="3">
        <v>13</v>
      </c>
      <c r="C264" s="5">
        <v>47381.489213920097</v>
      </c>
      <c r="D264" s="5">
        <v>33311.869774639803</v>
      </c>
      <c r="E264" s="5">
        <v>24967.686883024599</v>
      </c>
      <c r="F264" s="5">
        <v>22025.470426439901</v>
      </c>
      <c r="G264" s="5">
        <v>26742.009337306499</v>
      </c>
    </row>
    <row r="265" spans="1:7" x14ac:dyDescent="0.55000000000000004">
      <c r="A265" s="3">
        <v>9</v>
      </c>
      <c r="B265" s="3">
        <v>14</v>
      </c>
      <c r="C265" s="5">
        <v>255310.865421722</v>
      </c>
      <c r="D265" s="5">
        <v>255075.712223604</v>
      </c>
      <c r="E265" s="5">
        <v>285423.79174661398</v>
      </c>
      <c r="F265" s="5">
        <v>274247.66258417699</v>
      </c>
      <c r="G265" s="5">
        <v>302460.92444123299</v>
      </c>
    </row>
    <row r="266" spans="1:7" x14ac:dyDescent="0.55000000000000004">
      <c r="A266" s="3">
        <v>9</v>
      </c>
      <c r="B266" s="3">
        <v>15</v>
      </c>
      <c r="C266" s="5">
        <v>17809.3632043461</v>
      </c>
      <c r="D266" s="5">
        <v>17420.111972503699</v>
      </c>
      <c r="E266" s="5">
        <v>16484.308871656001</v>
      </c>
      <c r="F266" s="5">
        <v>13771.757691458701</v>
      </c>
      <c r="G266" s="5">
        <v>14607.365943709499</v>
      </c>
    </row>
    <row r="267" spans="1:7" x14ac:dyDescent="0.55000000000000004">
      <c r="A267" s="3">
        <v>9</v>
      </c>
      <c r="B267" s="3">
        <v>16</v>
      </c>
      <c r="C267" s="5">
        <v>154311.862839668</v>
      </c>
      <c r="D267" s="5">
        <v>159147.576515391</v>
      </c>
      <c r="E267" s="5">
        <v>177284.258047504</v>
      </c>
      <c r="F267" s="5">
        <v>169921.79483478301</v>
      </c>
      <c r="G267" s="5">
        <v>196642.19895650001</v>
      </c>
    </row>
    <row r="268" spans="1:7" x14ac:dyDescent="0.55000000000000004">
      <c r="A268" s="3">
        <v>9</v>
      </c>
      <c r="B268" s="3">
        <v>17</v>
      </c>
      <c r="C268" s="5">
        <v>75842.069227473505</v>
      </c>
      <c r="D268" s="5">
        <v>60249.182779920702</v>
      </c>
      <c r="E268" s="5">
        <v>59953.756659511702</v>
      </c>
      <c r="F268" s="5">
        <v>62956.7334611853</v>
      </c>
      <c r="G268" s="5">
        <v>84125.712129441497</v>
      </c>
    </row>
    <row r="269" spans="1:7" x14ac:dyDescent="0.55000000000000004">
      <c r="A269" s="3">
        <v>9</v>
      </c>
      <c r="B269" s="3">
        <v>18</v>
      </c>
      <c r="C269" s="5">
        <v>241545.32754516599</v>
      </c>
      <c r="D269" s="5">
        <v>357848.74057448399</v>
      </c>
      <c r="E269" s="5">
        <v>396368.075177258</v>
      </c>
      <c r="F269" s="5">
        <v>361540.64724503999</v>
      </c>
      <c r="G269" s="5">
        <v>428365.51896947098</v>
      </c>
    </row>
    <row r="270" spans="1:7" x14ac:dyDescent="0.55000000000000004">
      <c r="A270" s="3">
        <v>9</v>
      </c>
      <c r="B270" s="3">
        <v>19</v>
      </c>
      <c r="C270" s="5">
        <v>167600.78541846701</v>
      </c>
      <c r="D270" s="5">
        <v>180813.67554803399</v>
      </c>
      <c r="E270" s="5">
        <v>156765.01031484301</v>
      </c>
      <c r="F270" s="5">
        <v>145393.90036974</v>
      </c>
      <c r="G270" s="5">
        <v>187057.77431942799</v>
      </c>
    </row>
    <row r="271" spans="1:7" x14ac:dyDescent="0.55000000000000004">
      <c r="A271" s="3">
        <v>9</v>
      </c>
      <c r="B271" s="3">
        <v>20</v>
      </c>
      <c r="C271" s="5">
        <v>261807.43511319201</v>
      </c>
      <c r="D271" s="5">
        <v>253092.18815393001</v>
      </c>
      <c r="E271" s="5">
        <v>245645.637831915</v>
      </c>
      <c r="F271" s="5">
        <v>226761.01928956699</v>
      </c>
      <c r="G271" s="5">
        <v>289184.93651185703</v>
      </c>
    </row>
    <row r="272" spans="1:7" x14ac:dyDescent="0.55000000000000004">
      <c r="A272" s="3">
        <v>9</v>
      </c>
      <c r="B272" s="3">
        <v>21</v>
      </c>
      <c r="C272" s="5">
        <v>220188.64710943101</v>
      </c>
      <c r="D272" s="5">
        <v>223151.83019335201</v>
      </c>
      <c r="E272" s="5">
        <v>203023.733885639</v>
      </c>
      <c r="F272" s="5">
        <v>221180.17344853</v>
      </c>
      <c r="G272" s="5">
        <v>308749.37232353003</v>
      </c>
    </row>
    <row r="273" spans="1:7" x14ac:dyDescent="0.55000000000000004">
      <c r="A273" s="3">
        <v>9</v>
      </c>
      <c r="B273" s="3">
        <v>22</v>
      </c>
      <c r="C273" s="5">
        <v>123416.929333611</v>
      </c>
      <c r="D273" s="5">
        <v>123242.642390936</v>
      </c>
      <c r="E273" s="5">
        <v>108868.108431701</v>
      </c>
      <c r="F273" s="5">
        <v>96272.258038080094</v>
      </c>
      <c r="G273" s="5">
        <v>109108.79638422299</v>
      </c>
    </row>
    <row r="274" spans="1:7" x14ac:dyDescent="0.55000000000000004">
      <c r="A274" s="3">
        <v>9</v>
      </c>
      <c r="B274" s="3">
        <v>23</v>
      </c>
      <c r="C274" s="5">
        <v>14689.2875219486</v>
      </c>
      <c r="D274" s="5">
        <v>12603.5814643913</v>
      </c>
      <c r="E274" s="5">
        <v>12781.559623540599</v>
      </c>
      <c r="F274" s="5">
        <v>12143.961010831399</v>
      </c>
      <c r="G274" s="5">
        <v>16982.404388736701</v>
      </c>
    </row>
    <row r="275" spans="1:7" x14ac:dyDescent="0.55000000000000004">
      <c r="A275" s="3">
        <v>9</v>
      </c>
      <c r="B275" s="3">
        <v>24</v>
      </c>
      <c r="C275" s="5">
        <v>39930.685256053999</v>
      </c>
      <c r="D275" s="5">
        <v>38309.979149596598</v>
      </c>
      <c r="E275" s="5">
        <v>39771.376313995002</v>
      </c>
      <c r="F275" s="5">
        <v>39813.657345314197</v>
      </c>
      <c r="G275" s="5">
        <v>51635.144337195197</v>
      </c>
    </row>
    <row r="276" spans="1:7" x14ac:dyDescent="0.55000000000000004">
      <c r="A276" s="3">
        <v>9</v>
      </c>
      <c r="B276" s="3">
        <v>25</v>
      </c>
      <c r="C276" s="5">
        <v>109405.410080316</v>
      </c>
      <c r="D276" s="5">
        <v>94684.028778994703</v>
      </c>
      <c r="E276" s="5">
        <v>108003.003920654</v>
      </c>
      <c r="F276" s="5">
        <v>107685.03780211</v>
      </c>
      <c r="G276" s="5">
        <v>110147.987150544</v>
      </c>
    </row>
    <row r="277" spans="1:7" x14ac:dyDescent="0.55000000000000004">
      <c r="A277" s="3">
        <v>9</v>
      </c>
      <c r="B277" s="3">
        <v>26</v>
      </c>
      <c r="C277" s="5">
        <v>66037.688285741606</v>
      </c>
      <c r="D277" s="5">
        <v>50538.482185626599</v>
      </c>
      <c r="E277" s="5">
        <v>48565.957352784397</v>
      </c>
      <c r="F277" s="5">
        <v>44809.9432707448</v>
      </c>
      <c r="G277" s="5">
        <v>53183.429808492197</v>
      </c>
    </row>
    <row r="278" spans="1:7" x14ac:dyDescent="0.55000000000000004">
      <c r="A278" s="3">
        <v>9</v>
      </c>
      <c r="B278" s="3">
        <v>27</v>
      </c>
      <c r="C278" s="5">
        <v>383989.11378808401</v>
      </c>
      <c r="D278" s="5">
        <v>456502.21882540302</v>
      </c>
      <c r="E278" s="5">
        <v>485550.05617142899</v>
      </c>
      <c r="F278" s="5">
        <v>432929.59587549302</v>
      </c>
      <c r="G278" s="5">
        <v>408151.86925586499</v>
      </c>
    </row>
    <row r="279" spans="1:7" x14ac:dyDescent="0.55000000000000004">
      <c r="A279" s="3">
        <v>9</v>
      </c>
      <c r="B279" s="3">
        <v>28</v>
      </c>
      <c r="C279" s="5">
        <v>241795.280842921</v>
      </c>
      <c r="D279" s="5">
        <v>241618.80166427101</v>
      </c>
      <c r="E279" s="5">
        <v>255980.09295927201</v>
      </c>
      <c r="F279" s="5">
        <v>255036.51254157501</v>
      </c>
      <c r="G279" s="5">
        <v>261194.00006014499</v>
      </c>
    </row>
    <row r="280" spans="1:7" x14ac:dyDescent="0.55000000000000004">
      <c r="A280" s="3">
        <v>9</v>
      </c>
      <c r="B280" s="3">
        <v>29</v>
      </c>
      <c r="C280" s="5">
        <v>304970.293667725</v>
      </c>
      <c r="D280" s="5">
        <v>306567.426424195</v>
      </c>
      <c r="E280" s="5">
        <v>321963.81153061299</v>
      </c>
      <c r="F280" s="5">
        <v>323569.59980131697</v>
      </c>
      <c r="G280" s="5">
        <v>319607.047394794</v>
      </c>
    </row>
    <row r="281" spans="1:7" x14ac:dyDescent="0.55000000000000004">
      <c r="A281" s="3">
        <v>9</v>
      </c>
      <c r="B281" s="3">
        <v>30</v>
      </c>
      <c r="C281" s="5">
        <v>510146.20129974198</v>
      </c>
      <c r="D281" s="5">
        <v>494589.27131650702</v>
      </c>
      <c r="E281" s="5">
        <v>531273.37722415803</v>
      </c>
      <c r="F281" s="5">
        <v>596982.45201812999</v>
      </c>
      <c r="G281" s="5">
        <v>592369.70030008606</v>
      </c>
    </row>
    <row r="282" spans="1:7" x14ac:dyDescent="0.55000000000000004">
      <c r="A282" s="3">
        <v>9</v>
      </c>
      <c r="B282" s="3">
        <v>31</v>
      </c>
      <c r="C282" s="5">
        <v>291071.52992859</v>
      </c>
      <c r="D282" s="5">
        <v>209313.88099363199</v>
      </c>
      <c r="E282" s="5">
        <v>225442.07508096</v>
      </c>
      <c r="F282" s="5">
        <v>226128.797908874</v>
      </c>
      <c r="G282" s="5">
        <v>238603.86717296499</v>
      </c>
    </row>
    <row r="283" spans="1:7" x14ac:dyDescent="0.55000000000000004">
      <c r="A283" s="3">
        <v>10</v>
      </c>
      <c r="B283" s="3">
        <v>1</v>
      </c>
      <c r="C283" s="5">
        <v>49572.247644173702</v>
      </c>
      <c r="D283" s="5">
        <v>68807.247090375793</v>
      </c>
      <c r="E283" s="5">
        <v>69925.435964435397</v>
      </c>
      <c r="F283" s="5">
        <v>64671.219243686603</v>
      </c>
      <c r="G283" s="5">
        <v>65513.812047586398</v>
      </c>
    </row>
    <row r="284" spans="1:7" x14ac:dyDescent="0.55000000000000004">
      <c r="A284" s="3">
        <v>10</v>
      </c>
      <c r="B284" s="3">
        <v>2</v>
      </c>
      <c r="C284" s="5">
        <v>2785.3933162390599</v>
      </c>
      <c r="D284" s="5">
        <v>1524.88900518729</v>
      </c>
      <c r="E284" s="5">
        <v>1027.3323687494899</v>
      </c>
      <c r="F284" s="5">
        <v>1576.2644569177201</v>
      </c>
      <c r="G284" s="5">
        <v>1324.0451635608299</v>
      </c>
    </row>
    <row r="285" spans="1:7" x14ac:dyDescent="0.55000000000000004">
      <c r="A285" s="3">
        <v>10</v>
      </c>
      <c r="B285" s="3">
        <v>3</v>
      </c>
      <c r="C285" s="5">
        <v>114602.19355148901</v>
      </c>
      <c r="D285" s="5">
        <v>124822.272198871</v>
      </c>
      <c r="E285" s="5">
        <v>150995.97827116199</v>
      </c>
      <c r="F285" s="5">
        <v>138233.21011425799</v>
      </c>
      <c r="G285" s="5">
        <v>165235.580685225</v>
      </c>
    </row>
    <row r="286" spans="1:7" x14ac:dyDescent="0.55000000000000004">
      <c r="A286" s="3">
        <v>10</v>
      </c>
      <c r="B286" s="3">
        <v>4</v>
      </c>
      <c r="C286" s="5">
        <v>27493.457337137799</v>
      </c>
      <c r="D286" s="5">
        <v>15860.8587051333</v>
      </c>
      <c r="E286" s="5">
        <v>18545.2794806044</v>
      </c>
      <c r="F286" s="5">
        <v>14835.692084402001</v>
      </c>
      <c r="G286" s="5">
        <v>16212.9566587718</v>
      </c>
    </row>
    <row r="287" spans="1:7" x14ac:dyDescent="0.55000000000000004">
      <c r="A287" s="3">
        <v>10</v>
      </c>
      <c r="B287" s="3">
        <v>5</v>
      </c>
      <c r="C287" s="5">
        <v>15049.054316088001</v>
      </c>
      <c r="D287" s="5">
        <v>11014.0142844609</v>
      </c>
      <c r="E287" s="5">
        <v>15185.008440563401</v>
      </c>
      <c r="F287" s="5">
        <v>15471.273861399201</v>
      </c>
      <c r="G287" s="5">
        <v>17383.862439758799</v>
      </c>
    </row>
    <row r="288" spans="1:7" x14ac:dyDescent="0.55000000000000004">
      <c r="A288" s="3">
        <v>10</v>
      </c>
      <c r="B288" s="3">
        <v>6</v>
      </c>
      <c r="C288" s="5">
        <v>55760.824668551199</v>
      </c>
      <c r="D288" s="5">
        <v>53045.580094290803</v>
      </c>
      <c r="E288" s="5">
        <v>70808.206757373206</v>
      </c>
      <c r="F288" s="5">
        <v>60155.945186344303</v>
      </c>
      <c r="G288" s="5">
        <v>72776.753069929895</v>
      </c>
    </row>
    <row r="289" spans="1:7" x14ac:dyDescent="0.55000000000000004">
      <c r="A289" s="3">
        <v>10</v>
      </c>
      <c r="B289" s="3">
        <v>7</v>
      </c>
      <c r="C289" s="5">
        <v>20507.298819943298</v>
      </c>
      <c r="D289" s="5">
        <v>18287.270835398402</v>
      </c>
      <c r="E289" s="5">
        <v>21801.162454851401</v>
      </c>
      <c r="F289" s="5">
        <v>19112.600781808898</v>
      </c>
      <c r="G289" s="5">
        <v>23353.245307151799</v>
      </c>
    </row>
    <row r="290" spans="1:7" x14ac:dyDescent="0.55000000000000004">
      <c r="A290" s="3">
        <v>10</v>
      </c>
      <c r="B290" s="3">
        <v>8</v>
      </c>
      <c r="C290" s="5">
        <v>45086.060164550901</v>
      </c>
      <c r="D290" s="5">
        <v>46778.033266926497</v>
      </c>
      <c r="E290" s="5">
        <v>59631.345804361597</v>
      </c>
      <c r="F290" s="5">
        <v>50952.407175804299</v>
      </c>
      <c r="G290" s="5">
        <v>61345.534596725302</v>
      </c>
    </row>
    <row r="291" spans="1:7" x14ac:dyDescent="0.55000000000000004">
      <c r="A291" s="3">
        <v>10</v>
      </c>
      <c r="B291" s="3">
        <v>9</v>
      </c>
      <c r="C291" s="5">
        <v>88611.973928698004</v>
      </c>
      <c r="D291" s="5">
        <v>75302.727433055697</v>
      </c>
      <c r="E291" s="5">
        <v>108025.002712795</v>
      </c>
      <c r="F291" s="5">
        <v>95424.388196789805</v>
      </c>
      <c r="G291" s="5">
        <v>115508.70156801501</v>
      </c>
    </row>
    <row r="292" spans="1:7" x14ac:dyDescent="0.55000000000000004">
      <c r="A292" s="3">
        <v>10</v>
      </c>
      <c r="B292" s="3">
        <v>10</v>
      </c>
      <c r="C292" s="5">
        <v>170806.532224747</v>
      </c>
      <c r="D292" s="5">
        <v>161685.416714944</v>
      </c>
      <c r="E292" s="5">
        <v>220935.991629383</v>
      </c>
      <c r="F292" s="5">
        <v>188461.52198329501</v>
      </c>
      <c r="G292" s="5">
        <v>229812.45138547599</v>
      </c>
    </row>
    <row r="293" spans="1:7" x14ac:dyDescent="0.55000000000000004">
      <c r="A293" s="3">
        <v>10</v>
      </c>
      <c r="B293" s="3">
        <v>11</v>
      </c>
      <c r="C293" s="5">
        <v>100942.059967826</v>
      </c>
      <c r="D293" s="5">
        <v>69428.573859395503</v>
      </c>
      <c r="E293" s="5">
        <v>73803.045691159394</v>
      </c>
      <c r="F293" s="5">
        <v>63420.706781301</v>
      </c>
      <c r="G293" s="5">
        <v>77661.702074426401</v>
      </c>
    </row>
    <row r="294" spans="1:7" x14ac:dyDescent="0.55000000000000004">
      <c r="A294" s="3">
        <v>10</v>
      </c>
      <c r="B294" s="3">
        <v>12</v>
      </c>
      <c r="C294" s="5">
        <v>117760.863441792</v>
      </c>
      <c r="D294" s="5">
        <v>98892.1539917583</v>
      </c>
      <c r="E294" s="5">
        <v>103328.59601070599</v>
      </c>
      <c r="F294" s="5">
        <v>91036.940587588993</v>
      </c>
      <c r="G294" s="5">
        <v>106501.13427329699</v>
      </c>
    </row>
    <row r="295" spans="1:7" x14ac:dyDescent="0.55000000000000004">
      <c r="A295" s="3">
        <v>10</v>
      </c>
      <c r="B295" s="3">
        <v>13</v>
      </c>
      <c r="C295" s="5">
        <v>24966.613309225701</v>
      </c>
      <c r="D295" s="5">
        <v>21272.3828139465</v>
      </c>
      <c r="E295" s="5">
        <v>21872.544787901599</v>
      </c>
      <c r="F295" s="5">
        <v>18154.5558653396</v>
      </c>
      <c r="G295" s="5">
        <v>21068.4122974028</v>
      </c>
    </row>
    <row r="296" spans="1:7" x14ac:dyDescent="0.55000000000000004">
      <c r="A296" s="3">
        <v>10</v>
      </c>
      <c r="B296" s="3">
        <v>14</v>
      </c>
      <c r="C296" s="5">
        <v>282412.82042333001</v>
      </c>
      <c r="D296" s="5">
        <v>290918.670410358</v>
      </c>
      <c r="E296" s="5">
        <v>343093.31512307399</v>
      </c>
      <c r="F296" s="5">
        <v>285891.35696246201</v>
      </c>
      <c r="G296" s="5">
        <v>318258.29756880802</v>
      </c>
    </row>
    <row r="297" spans="1:7" x14ac:dyDescent="0.55000000000000004">
      <c r="A297" s="3">
        <v>10</v>
      </c>
      <c r="B297" s="3">
        <v>15</v>
      </c>
      <c r="C297" s="5">
        <v>20306.0152620441</v>
      </c>
      <c r="D297" s="5">
        <v>18057.103791687201</v>
      </c>
      <c r="E297" s="5">
        <v>15898.678287218399</v>
      </c>
      <c r="F297" s="5">
        <v>13061.239200087401</v>
      </c>
      <c r="G297" s="5">
        <v>14945.635957997099</v>
      </c>
    </row>
    <row r="298" spans="1:7" x14ac:dyDescent="0.55000000000000004">
      <c r="A298" s="3">
        <v>10</v>
      </c>
      <c r="B298" s="3">
        <v>16</v>
      </c>
      <c r="C298" s="5">
        <v>128136.508232475</v>
      </c>
      <c r="D298" s="5">
        <v>124947.44363475899</v>
      </c>
      <c r="E298" s="5">
        <v>159018.82951594799</v>
      </c>
      <c r="F298" s="5">
        <v>139639.742280156</v>
      </c>
      <c r="G298" s="5">
        <v>160413.41438381301</v>
      </c>
    </row>
    <row r="299" spans="1:7" x14ac:dyDescent="0.55000000000000004">
      <c r="A299" s="3">
        <v>10</v>
      </c>
      <c r="B299" s="3">
        <v>17</v>
      </c>
      <c r="C299" s="5">
        <v>69538.8363522242</v>
      </c>
      <c r="D299" s="5">
        <v>51460.011120118099</v>
      </c>
      <c r="E299" s="5">
        <v>60184.012518032301</v>
      </c>
      <c r="F299" s="5">
        <v>69674.271197869806</v>
      </c>
      <c r="G299" s="5">
        <v>67372.403970061801</v>
      </c>
    </row>
    <row r="300" spans="1:7" x14ac:dyDescent="0.55000000000000004">
      <c r="A300" s="3">
        <v>10</v>
      </c>
      <c r="B300" s="3">
        <v>18</v>
      </c>
      <c r="C300" s="5">
        <v>263383.53879360599</v>
      </c>
      <c r="D300" s="5">
        <v>357116.66657899698</v>
      </c>
      <c r="E300" s="5">
        <v>433451.61096264899</v>
      </c>
      <c r="F300" s="5">
        <v>388831.23078619601</v>
      </c>
      <c r="G300" s="5">
        <v>432592.03111908899</v>
      </c>
    </row>
    <row r="301" spans="1:7" x14ac:dyDescent="0.55000000000000004">
      <c r="A301" s="3">
        <v>10</v>
      </c>
      <c r="B301" s="3">
        <v>19</v>
      </c>
      <c r="C301" s="5">
        <v>153810.08772565599</v>
      </c>
      <c r="D301" s="5">
        <v>174014.43094072901</v>
      </c>
      <c r="E301" s="5">
        <v>187186.044027567</v>
      </c>
      <c r="F301" s="5">
        <v>164011.077698484</v>
      </c>
      <c r="G301" s="5">
        <v>154919.63140453701</v>
      </c>
    </row>
    <row r="302" spans="1:7" x14ac:dyDescent="0.55000000000000004">
      <c r="A302" s="3">
        <v>10</v>
      </c>
      <c r="B302" s="3">
        <v>20</v>
      </c>
      <c r="C302" s="5">
        <v>239462.159628758</v>
      </c>
      <c r="D302" s="5">
        <v>243884.01769870499</v>
      </c>
      <c r="E302" s="5">
        <v>273552.16630749201</v>
      </c>
      <c r="F302" s="5">
        <v>244924.176835069</v>
      </c>
      <c r="G302" s="5">
        <v>255335.07456921699</v>
      </c>
    </row>
    <row r="303" spans="1:7" x14ac:dyDescent="0.55000000000000004">
      <c r="A303" s="3">
        <v>10</v>
      </c>
      <c r="B303" s="3">
        <v>21</v>
      </c>
      <c r="C303" s="5">
        <v>271808.90382205101</v>
      </c>
      <c r="D303" s="5">
        <v>270751.77826698398</v>
      </c>
      <c r="E303" s="5">
        <v>278153.72063859599</v>
      </c>
      <c r="F303" s="5">
        <v>264860.72988965199</v>
      </c>
      <c r="G303" s="5">
        <v>339005.64301655901</v>
      </c>
    </row>
    <row r="304" spans="1:7" x14ac:dyDescent="0.55000000000000004">
      <c r="A304" s="3">
        <v>10</v>
      </c>
      <c r="B304" s="3">
        <v>22</v>
      </c>
      <c r="C304" s="5">
        <v>116984.170958802</v>
      </c>
      <c r="D304" s="5">
        <v>150978.91070676001</v>
      </c>
      <c r="E304" s="5">
        <v>125256.352608773</v>
      </c>
      <c r="F304" s="5">
        <v>120500.034908633</v>
      </c>
      <c r="G304" s="5">
        <v>116836.06357954101</v>
      </c>
    </row>
    <row r="305" spans="1:7" x14ac:dyDescent="0.55000000000000004">
      <c r="A305" s="3">
        <v>10</v>
      </c>
      <c r="B305" s="3">
        <v>23</v>
      </c>
      <c r="C305" s="5">
        <v>12349.9326124462</v>
      </c>
      <c r="D305" s="5">
        <v>10506.0199099315</v>
      </c>
      <c r="E305" s="5">
        <v>8249.68302293343</v>
      </c>
      <c r="F305" s="5">
        <v>9452.62120194413</v>
      </c>
      <c r="G305" s="5">
        <v>9986.5048751778504</v>
      </c>
    </row>
    <row r="306" spans="1:7" x14ac:dyDescent="0.55000000000000004">
      <c r="A306" s="3">
        <v>10</v>
      </c>
      <c r="B306" s="3">
        <v>24</v>
      </c>
      <c r="C306" s="5">
        <v>49259.731776790803</v>
      </c>
      <c r="D306" s="5">
        <v>55077.267880098399</v>
      </c>
      <c r="E306" s="5">
        <v>43581.105723607601</v>
      </c>
      <c r="F306" s="5">
        <v>50592.263649586203</v>
      </c>
      <c r="G306" s="5">
        <v>47809.998147785001</v>
      </c>
    </row>
    <row r="307" spans="1:7" x14ac:dyDescent="0.55000000000000004">
      <c r="A307" s="3">
        <v>10</v>
      </c>
      <c r="B307" s="3">
        <v>25</v>
      </c>
      <c r="C307" s="5">
        <v>122218.94736691</v>
      </c>
      <c r="D307" s="5">
        <v>108413.78940383899</v>
      </c>
      <c r="E307" s="5">
        <v>119966.1570359</v>
      </c>
      <c r="F307" s="5">
        <v>119619.325669899</v>
      </c>
      <c r="G307" s="5">
        <v>129576.50810386799</v>
      </c>
    </row>
    <row r="308" spans="1:7" x14ac:dyDescent="0.55000000000000004">
      <c r="A308" s="3">
        <v>10</v>
      </c>
      <c r="B308" s="3">
        <v>26</v>
      </c>
      <c r="C308" s="5">
        <v>42848.830664795998</v>
      </c>
      <c r="D308" s="5">
        <v>46170.483995854403</v>
      </c>
      <c r="E308" s="5">
        <v>42376.550631034501</v>
      </c>
      <c r="F308" s="5">
        <v>41305.460388401698</v>
      </c>
      <c r="G308" s="5">
        <v>46213.027630245298</v>
      </c>
    </row>
    <row r="309" spans="1:7" x14ac:dyDescent="0.55000000000000004">
      <c r="A309" s="3">
        <v>10</v>
      </c>
      <c r="B309" s="3">
        <v>27</v>
      </c>
      <c r="C309" s="5">
        <v>248976.20915450601</v>
      </c>
      <c r="D309" s="5">
        <v>327732.85068511497</v>
      </c>
      <c r="E309" s="5">
        <v>390652.89827294002</v>
      </c>
      <c r="F309" s="5">
        <v>407414.35178911901</v>
      </c>
      <c r="G309" s="5">
        <v>404679.95647067501</v>
      </c>
    </row>
    <row r="310" spans="1:7" x14ac:dyDescent="0.55000000000000004">
      <c r="A310" s="3">
        <v>10</v>
      </c>
      <c r="B310" s="3">
        <v>28</v>
      </c>
      <c r="C310" s="5">
        <v>239229.974386888</v>
      </c>
      <c r="D310" s="5">
        <v>232075.798000765</v>
      </c>
      <c r="E310" s="5">
        <v>261449.37926732699</v>
      </c>
      <c r="F310" s="5">
        <v>257376.831965333</v>
      </c>
      <c r="G310" s="5">
        <v>262702.14719828602</v>
      </c>
    </row>
    <row r="311" spans="1:7" x14ac:dyDescent="0.55000000000000004">
      <c r="A311" s="3">
        <v>10</v>
      </c>
      <c r="B311" s="3">
        <v>29</v>
      </c>
      <c r="C311" s="5">
        <v>289516.473213872</v>
      </c>
      <c r="D311" s="5">
        <v>274505.46400288801</v>
      </c>
      <c r="E311" s="5">
        <v>277151.415370734</v>
      </c>
      <c r="F311" s="5">
        <v>265257.009932263</v>
      </c>
      <c r="G311" s="5">
        <v>314962.08023728</v>
      </c>
    </row>
    <row r="312" spans="1:7" x14ac:dyDescent="0.55000000000000004">
      <c r="A312" s="3">
        <v>10</v>
      </c>
      <c r="B312" s="3">
        <v>30</v>
      </c>
      <c r="C312" s="5">
        <v>526615.367579079</v>
      </c>
      <c r="D312" s="5">
        <v>640904.091237613</v>
      </c>
      <c r="E312" s="5">
        <v>659138.954431989</v>
      </c>
      <c r="F312" s="5">
        <v>662222.07125237002</v>
      </c>
      <c r="G312" s="5">
        <v>706014.39194070501</v>
      </c>
    </row>
    <row r="313" spans="1:7" x14ac:dyDescent="0.55000000000000004">
      <c r="A313" s="3">
        <v>10</v>
      </c>
      <c r="B313" s="3">
        <v>31</v>
      </c>
      <c r="C313" s="5">
        <v>244384.893486488</v>
      </c>
      <c r="D313" s="5">
        <v>198516.28335040301</v>
      </c>
      <c r="E313" s="5">
        <v>209263.702632998</v>
      </c>
      <c r="F313" s="5">
        <v>198700.88250881201</v>
      </c>
      <c r="G313" s="5">
        <v>238918.15975707801</v>
      </c>
    </row>
    <row r="314" spans="1:7" x14ac:dyDescent="0.55000000000000004">
      <c r="A314" s="3">
        <v>11</v>
      </c>
      <c r="B314" s="3">
        <v>1</v>
      </c>
      <c r="C314" s="5">
        <v>50265.092404315103</v>
      </c>
      <c r="D314" s="5">
        <v>68287.016171567593</v>
      </c>
      <c r="E314" s="5">
        <v>74804.045322355494</v>
      </c>
      <c r="F314" s="5">
        <v>71203.297407882506</v>
      </c>
      <c r="G314" s="5">
        <v>69420.908722308304</v>
      </c>
    </row>
    <row r="315" spans="1:7" x14ac:dyDescent="0.55000000000000004">
      <c r="A315" s="3">
        <v>11</v>
      </c>
      <c r="B315" s="3">
        <v>2</v>
      </c>
      <c r="C315" s="5">
        <v>5065.41925071474</v>
      </c>
      <c r="D315" s="5">
        <v>4931.8437997208202</v>
      </c>
      <c r="E315" s="5">
        <v>3807.4684726580299</v>
      </c>
      <c r="F315" s="5">
        <v>3795.40919998145</v>
      </c>
      <c r="G315" s="5">
        <v>4471.9049055181504</v>
      </c>
    </row>
    <row r="316" spans="1:7" x14ac:dyDescent="0.55000000000000004">
      <c r="A316" s="3">
        <v>11</v>
      </c>
      <c r="B316" s="3">
        <v>3</v>
      </c>
      <c r="C316" s="5">
        <v>277652.19475891598</v>
      </c>
      <c r="D316" s="5">
        <v>276480.27253920899</v>
      </c>
      <c r="E316" s="5">
        <v>329149.81402240897</v>
      </c>
      <c r="F316" s="5">
        <v>317567.93149189901</v>
      </c>
      <c r="G316" s="5">
        <v>355742.73308668903</v>
      </c>
    </row>
    <row r="317" spans="1:7" x14ac:dyDescent="0.55000000000000004">
      <c r="A317" s="3">
        <v>11</v>
      </c>
      <c r="B317" s="3">
        <v>4</v>
      </c>
      <c r="C317" s="5">
        <v>42270.6595320958</v>
      </c>
      <c r="D317" s="5">
        <v>25283.772832011098</v>
      </c>
      <c r="E317" s="5">
        <v>26241.342664673601</v>
      </c>
      <c r="F317" s="5">
        <v>23414.877039568601</v>
      </c>
      <c r="G317" s="5">
        <v>24443.594778911702</v>
      </c>
    </row>
    <row r="318" spans="1:7" x14ac:dyDescent="0.55000000000000004">
      <c r="A318" s="3">
        <v>11</v>
      </c>
      <c r="B318" s="3">
        <v>5</v>
      </c>
      <c r="C318" s="5">
        <v>72140.013286408604</v>
      </c>
      <c r="D318" s="5">
        <v>70402.382788289906</v>
      </c>
      <c r="E318" s="5">
        <v>83058.812658098293</v>
      </c>
      <c r="F318" s="5">
        <v>88337.611036859002</v>
      </c>
      <c r="G318" s="5">
        <v>91161.2960754261</v>
      </c>
    </row>
    <row r="319" spans="1:7" x14ac:dyDescent="0.55000000000000004">
      <c r="A319" s="3">
        <v>11</v>
      </c>
      <c r="B319" s="3">
        <v>6</v>
      </c>
      <c r="C319" s="5">
        <v>159447.67529139901</v>
      </c>
      <c r="D319" s="5">
        <v>166861.72459255601</v>
      </c>
      <c r="E319" s="5">
        <v>163176.54077916199</v>
      </c>
      <c r="F319" s="5">
        <v>158091.851313363</v>
      </c>
      <c r="G319" s="5">
        <v>158619.163566473</v>
      </c>
    </row>
    <row r="320" spans="1:7" x14ac:dyDescent="0.55000000000000004">
      <c r="A320" s="3">
        <v>11</v>
      </c>
      <c r="B320" s="3">
        <v>7</v>
      </c>
      <c r="C320" s="5">
        <v>46967.313971059099</v>
      </c>
      <c r="D320" s="5">
        <v>48429.124420642001</v>
      </c>
      <c r="E320" s="5">
        <v>51237.448639157199</v>
      </c>
      <c r="F320" s="5">
        <v>51295.431033799403</v>
      </c>
      <c r="G320" s="5">
        <v>53549.1458915314</v>
      </c>
    </row>
    <row r="321" spans="1:7" x14ac:dyDescent="0.55000000000000004">
      <c r="A321" s="3">
        <v>11</v>
      </c>
      <c r="B321" s="3">
        <v>8</v>
      </c>
      <c r="C321" s="5">
        <v>97137.772229191803</v>
      </c>
      <c r="D321" s="5">
        <v>116582.09900321301</v>
      </c>
      <c r="E321" s="5">
        <v>111240.814005654</v>
      </c>
      <c r="F321" s="5">
        <v>100156.264386721</v>
      </c>
      <c r="G321" s="5">
        <v>101883.957589497</v>
      </c>
    </row>
    <row r="322" spans="1:7" x14ac:dyDescent="0.55000000000000004">
      <c r="A322" s="3">
        <v>11</v>
      </c>
      <c r="B322" s="3">
        <v>9</v>
      </c>
      <c r="C322" s="5">
        <v>181877.852398341</v>
      </c>
      <c r="D322" s="5">
        <v>163771.33622476499</v>
      </c>
      <c r="E322" s="5">
        <v>216330.283854001</v>
      </c>
      <c r="F322" s="5">
        <v>214378.523958117</v>
      </c>
      <c r="G322" s="5">
        <v>236456.39681285</v>
      </c>
    </row>
    <row r="323" spans="1:7" x14ac:dyDescent="0.55000000000000004">
      <c r="A323" s="3">
        <v>11</v>
      </c>
      <c r="B323" s="3">
        <v>10</v>
      </c>
      <c r="C323" s="5">
        <v>342150.66202140698</v>
      </c>
      <c r="D323" s="5">
        <v>308670.77353528503</v>
      </c>
      <c r="E323" s="5">
        <v>390284.54503666301</v>
      </c>
      <c r="F323" s="5">
        <v>387158.84488352301</v>
      </c>
      <c r="G323" s="5">
        <v>421725.58226491901</v>
      </c>
    </row>
    <row r="324" spans="1:7" x14ac:dyDescent="0.55000000000000004">
      <c r="A324" s="3">
        <v>11</v>
      </c>
      <c r="B324" s="3">
        <v>11</v>
      </c>
      <c r="C324" s="5">
        <v>137918.820487305</v>
      </c>
      <c r="D324" s="5">
        <v>98305.406332210507</v>
      </c>
      <c r="E324" s="5">
        <v>102652.968377853</v>
      </c>
      <c r="F324" s="5">
        <v>102553.964163436</v>
      </c>
      <c r="G324" s="5">
        <v>101968.573387041</v>
      </c>
    </row>
    <row r="325" spans="1:7" x14ac:dyDescent="0.55000000000000004">
      <c r="A325" s="3">
        <v>11</v>
      </c>
      <c r="B325" s="3">
        <v>12</v>
      </c>
      <c r="C325" s="5">
        <v>117122.66012813699</v>
      </c>
      <c r="D325" s="5">
        <v>111874.11127850501</v>
      </c>
      <c r="E325" s="5">
        <v>128233.311133532</v>
      </c>
      <c r="F325" s="5">
        <v>133404.84714258101</v>
      </c>
      <c r="G325" s="5">
        <v>123249.464329871</v>
      </c>
    </row>
    <row r="326" spans="1:7" x14ac:dyDescent="0.55000000000000004">
      <c r="A326" s="3">
        <v>11</v>
      </c>
      <c r="B326" s="3">
        <v>13</v>
      </c>
      <c r="C326" s="5">
        <v>74246.466289813601</v>
      </c>
      <c r="D326" s="5">
        <v>54638.685775038502</v>
      </c>
      <c r="E326" s="5">
        <v>53773.338647995202</v>
      </c>
      <c r="F326" s="5">
        <v>49045.102229923599</v>
      </c>
      <c r="G326" s="5">
        <v>50264.698688757198</v>
      </c>
    </row>
    <row r="327" spans="1:7" x14ac:dyDescent="0.55000000000000004">
      <c r="A327" s="3">
        <v>11</v>
      </c>
      <c r="B327" s="3">
        <v>14</v>
      </c>
      <c r="C327" s="5">
        <v>293906.04118764697</v>
      </c>
      <c r="D327" s="5">
        <v>293248.81672049197</v>
      </c>
      <c r="E327" s="5">
        <v>305909.24476428801</v>
      </c>
      <c r="F327" s="5">
        <v>280011.84693450498</v>
      </c>
      <c r="G327" s="5">
        <v>265953.91949248302</v>
      </c>
    </row>
    <row r="328" spans="1:7" x14ac:dyDescent="0.55000000000000004">
      <c r="A328" s="3">
        <v>11</v>
      </c>
      <c r="B328" s="3">
        <v>15</v>
      </c>
      <c r="C328" s="5">
        <v>136459.893971882</v>
      </c>
      <c r="D328" s="5">
        <v>137525.46232908801</v>
      </c>
      <c r="E328" s="5">
        <v>117529.918724206</v>
      </c>
      <c r="F328" s="5">
        <v>112520.835143281</v>
      </c>
      <c r="G328" s="5">
        <v>112279.223784731</v>
      </c>
    </row>
    <row r="329" spans="1:7" x14ac:dyDescent="0.55000000000000004">
      <c r="A329" s="3">
        <v>11</v>
      </c>
      <c r="B329" s="3">
        <v>16</v>
      </c>
      <c r="C329" s="5">
        <v>261072.971860185</v>
      </c>
      <c r="D329" s="5">
        <v>256088.69484543099</v>
      </c>
      <c r="E329" s="5">
        <v>301450.76047705201</v>
      </c>
      <c r="F329" s="5">
        <v>305171.08130781102</v>
      </c>
      <c r="G329" s="5">
        <v>323197.31001299701</v>
      </c>
    </row>
    <row r="330" spans="1:7" x14ac:dyDescent="0.55000000000000004">
      <c r="A330" s="3">
        <v>11</v>
      </c>
      <c r="B330" s="3">
        <v>17</v>
      </c>
      <c r="C330" s="5">
        <v>180161.11718930601</v>
      </c>
      <c r="D330" s="5">
        <v>165221.71063807301</v>
      </c>
      <c r="E330" s="5">
        <v>167792.340825694</v>
      </c>
      <c r="F330" s="5">
        <v>185527.50890492401</v>
      </c>
      <c r="G330" s="5">
        <v>186821.97111604901</v>
      </c>
    </row>
    <row r="331" spans="1:7" x14ac:dyDescent="0.55000000000000004">
      <c r="A331" s="3">
        <v>11</v>
      </c>
      <c r="B331" s="3">
        <v>18</v>
      </c>
      <c r="C331" s="5">
        <v>775986.19756776397</v>
      </c>
      <c r="D331" s="5">
        <v>1036013.8574099001</v>
      </c>
      <c r="E331" s="5">
        <v>1369774.2624189199</v>
      </c>
      <c r="F331" s="5">
        <v>1304119.77292462</v>
      </c>
      <c r="G331" s="5">
        <v>1317911.9429635101</v>
      </c>
    </row>
    <row r="332" spans="1:7" x14ac:dyDescent="0.55000000000000004">
      <c r="A332" s="3">
        <v>11</v>
      </c>
      <c r="B332" s="3">
        <v>19</v>
      </c>
      <c r="C332" s="5">
        <v>495654.39287563402</v>
      </c>
      <c r="D332" s="5">
        <v>478261.89116954902</v>
      </c>
      <c r="E332" s="5">
        <v>463741.31058025401</v>
      </c>
      <c r="F332" s="5">
        <v>543751.02814692201</v>
      </c>
      <c r="G332" s="5">
        <v>468879.49182395003</v>
      </c>
    </row>
    <row r="333" spans="1:7" x14ac:dyDescent="0.55000000000000004">
      <c r="A333" s="3">
        <v>11</v>
      </c>
      <c r="B333" s="3">
        <v>20</v>
      </c>
      <c r="C333" s="5">
        <v>760742.24945495999</v>
      </c>
      <c r="D333" s="5">
        <v>736196.19629629899</v>
      </c>
      <c r="E333" s="5">
        <v>776847.23577596794</v>
      </c>
      <c r="F333" s="5">
        <v>851910.211007301</v>
      </c>
      <c r="G333" s="5">
        <v>835419.80699508602</v>
      </c>
    </row>
    <row r="334" spans="1:7" x14ac:dyDescent="0.55000000000000004">
      <c r="A334" s="3">
        <v>11</v>
      </c>
      <c r="B334" s="3">
        <v>21</v>
      </c>
      <c r="C334" s="5">
        <v>873771.20373207703</v>
      </c>
      <c r="D334" s="5">
        <v>824765.77280221996</v>
      </c>
      <c r="E334" s="5">
        <v>1051543.3027427001</v>
      </c>
      <c r="F334" s="5">
        <v>856510.91631227301</v>
      </c>
      <c r="G334" s="5">
        <v>814473.48373186099</v>
      </c>
    </row>
    <row r="335" spans="1:7" x14ac:dyDescent="0.55000000000000004">
      <c r="A335" s="3">
        <v>11</v>
      </c>
      <c r="B335" s="3">
        <v>22</v>
      </c>
      <c r="C335" s="5">
        <v>228885.19891657101</v>
      </c>
      <c r="D335" s="5">
        <v>294493.57561143697</v>
      </c>
      <c r="E335" s="5">
        <v>292913.41211760399</v>
      </c>
      <c r="F335" s="5">
        <v>253382.58748699501</v>
      </c>
      <c r="G335" s="5">
        <v>306775.24123997102</v>
      </c>
    </row>
    <row r="336" spans="1:7" x14ac:dyDescent="0.55000000000000004">
      <c r="A336" s="3">
        <v>11</v>
      </c>
      <c r="B336" s="3">
        <v>23</v>
      </c>
      <c r="C336" s="5">
        <v>39476.917548808</v>
      </c>
      <c r="D336" s="5">
        <v>42387.428863157198</v>
      </c>
      <c r="E336" s="5">
        <v>61217.644394745301</v>
      </c>
      <c r="F336" s="5">
        <v>59134.353893189298</v>
      </c>
      <c r="G336" s="5">
        <v>76033.678672699898</v>
      </c>
    </row>
    <row r="337" spans="1:7" x14ac:dyDescent="0.55000000000000004">
      <c r="A337" s="3">
        <v>11</v>
      </c>
      <c r="B337" s="3">
        <v>24</v>
      </c>
      <c r="C337" s="5">
        <v>125480.32016534801</v>
      </c>
      <c r="D337" s="5">
        <v>133649.17761798401</v>
      </c>
      <c r="E337" s="5">
        <v>228832.907404328</v>
      </c>
      <c r="F337" s="5">
        <v>221123.14677798501</v>
      </c>
      <c r="G337" s="5">
        <v>268012.57845421002</v>
      </c>
    </row>
    <row r="338" spans="1:7" x14ac:dyDescent="0.55000000000000004">
      <c r="A338" s="3">
        <v>11</v>
      </c>
      <c r="B338" s="3">
        <v>25</v>
      </c>
      <c r="C338" s="5">
        <v>323668.457758923</v>
      </c>
      <c r="D338" s="5">
        <v>271764.89870149002</v>
      </c>
      <c r="E338" s="5">
        <v>327448.15803155501</v>
      </c>
      <c r="F338" s="5">
        <v>325931.084253548</v>
      </c>
      <c r="G338" s="5">
        <v>308403.59439452598</v>
      </c>
    </row>
    <row r="339" spans="1:7" x14ac:dyDescent="0.55000000000000004">
      <c r="A339" s="3">
        <v>11</v>
      </c>
      <c r="B339" s="3">
        <v>26</v>
      </c>
      <c r="C339" s="5">
        <v>300781.393188852</v>
      </c>
      <c r="D339" s="5">
        <v>275922.16049187997</v>
      </c>
      <c r="E339" s="5">
        <v>196518.30732402499</v>
      </c>
      <c r="F339" s="5">
        <v>245164.30832184799</v>
      </c>
      <c r="G339" s="5">
        <v>201519.95987277999</v>
      </c>
    </row>
    <row r="340" spans="1:7" x14ac:dyDescent="0.55000000000000004">
      <c r="A340" s="3">
        <v>11</v>
      </c>
      <c r="B340" s="3">
        <v>27</v>
      </c>
      <c r="C340" s="5">
        <v>962387.36690557201</v>
      </c>
      <c r="D340" s="5">
        <v>1062793.78324376</v>
      </c>
      <c r="E340" s="5">
        <v>1263761.61274255</v>
      </c>
      <c r="F340" s="5">
        <v>1318823.5134034301</v>
      </c>
      <c r="G340" s="5">
        <v>1497381.79018575</v>
      </c>
    </row>
    <row r="341" spans="1:7" x14ac:dyDescent="0.55000000000000004">
      <c r="A341" s="3">
        <v>11</v>
      </c>
      <c r="B341" s="3">
        <v>28</v>
      </c>
      <c r="C341" s="5">
        <v>782460.296103367</v>
      </c>
      <c r="D341" s="5">
        <v>718527.94765065203</v>
      </c>
      <c r="E341" s="5">
        <v>820514.86760456697</v>
      </c>
      <c r="F341" s="5">
        <v>795010.67460510496</v>
      </c>
      <c r="G341" s="5">
        <v>820754.69268491201</v>
      </c>
    </row>
    <row r="342" spans="1:7" x14ac:dyDescent="0.55000000000000004">
      <c r="A342" s="3">
        <v>11</v>
      </c>
      <c r="B342" s="3">
        <v>29</v>
      </c>
      <c r="C342" s="5">
        <v>783700.83631482697</v>
      </c>
      <c r="D342" s="5">
        <v>549296.13145037601</v>
      </c>
      <c r="E342" s="5">
        <v>734431.21671645204</v>
      </c>
      <c r="F342" s="5">
        <v>697327.49005287595</v>
      </c>
      <c r="G342" s="5">
        <v>754139.65675954195</v>
      </c>
    </row>
    <row r="343" spans="1:7" x14ac:dyDescent="0.55000000000000004">
      <c r="A343" s="3">
        <v>11</v>
      </c>
      <c r="B343" s="3">
        <v>30</v>
      </c>
      <c r="C343" s="5">
        <v>1179864.0766020101</v>
      </c>
      <c r="D343" s="5">
        <v>1456891.9120935299</v>
      </c>
      <c r="E343" s="5">
        <v>1623723.46041571</v>
      </c>
      <c r="F343" s="5">
        <v>1718291.19601033</v>
      </c>
      <c r="G343" s="5">
        <v>2185577.1123607601</v>
      </c>
    </row>
    <row r="344" spans="1:7" x14ac:dyDescent="0.55000000000000004">
      <c r="A344" s="3">
        <v>11</v>
      </c>
      <c r="B344" s="3">
        <v>31</v>
      </c>
      <c r="C344" s="5">
        <v>708214.85240578197</v>
      </c>
      <c r="D344" s="5">
        <v>555590.97969583201</v>
      </c>
      <c r="E344" s="5">
        <v>653472.786764213</v>
      </c>
      <c r="F344" s="5">
        <v>653783.65563640394</v>
      </c>
      <c r="G344" s="5">
        <v>607417.14848092804</v>
      </c>
    </row>
    <row r="345" spans="1:7" x14ac:dyDescent="0.55000000000000004">
      <c r="A345" s="3">
        <v>12</v>
      </c>
      <c r="B345" s="3">
        <v>1</v>
      </c>
      <c r="C345" s="5">
        <v>83326.051358455996</v>
      </c>
      <c r="D345" s="5">
        <v>109281.078232053</v>
      </c>
      <c r="E345" s="5">
        <v>117033.366020224</v>
      </c>
      <c r="F345" s="5">
        <v>111351.43720167001</v>
      </c>
      <c r="G345" s="5">
        <v>104433.778847629</v>
      </c>
    </row>
    <row r="346" spans="1:7" x14ac:dyDescent="0.55000000000000004">
      <c r="A346" s="3">
        <v>12</v>
      </c>
      <c r="B346" s="3">
        <v>2</v>
      </c>
      <c r="C346" s="5">
        <v>7902.7860454225502</v>
      </c>
      <c r="D346" s="5">
        <v>7551.0315467241999</v>
      </c>
      <c r="E346" s="5">
        <v>7032.7890970979797</v>
      </c>
      <c r="F346" s="5">
        <v>6930.3181279924102</v>
      </c>
      <c r="G346" s="5">
        <v>8402.8170244568591</v>
      </c>
    </row>
    <row r="347" spans="1:7" x14ac:dyDescent="0.55000000000000004">
      <c r="A347" s="3">
        <v>12</v>
      </c>
      <c r="B347" s="3">
        <v>3</v>
      </c>
      <c r="C347" s="5">
        <v>237100.670933683</v>
      </c>
      <c r="D347" s="5">
        <v>239454.085451761</v>
      </c>
      <c r="E347" s="5">
        <v>273851.71562471503</v>
      </c>
      <c r="F347" s="5">
        <v>284506.80434301298</v>
      </c>
      <c r="G347" s="5">
        <v>294306.865681489</v>
      </c>
    </row>
    <row r="348" spans="1:7" x14ac:dyDescent="0.55000000000000004">
      <c r="A348" s="3">
        <v>12</v>
      </c>
      <c r="B348" s="3">
        <v>4</v>
      </c>
      <c r="C348" s="5">
        <v>17597.383393034899</v>
      </c>
      <c r="D348" s="5">
        <v>13401.6692058439</v>
      </c>
      <c r="E348" s="5">
        <v>15146.6891062543</v>
      </c>
      <c r="F348" s="5">
        <v>14145.6737639529</v>
      </c>
      <c r="G348" s="5">
        <v>13878.1916045782</v>
      </c>
    </row>
    <row r="349" spans="1:7" x14ac:dyDescent="0.55000000000000004">
      <c r="A349" s="3">
        <v>12</v>
      </c>
      <c r="B349" s="3">
        <v>5</v>
      </c>
      <c r="C349" s="5">
        <v>27445.506970222301</v>
      </c>
      <c r="D349" s="5">
        <v>23007.4634837876</v>
      </c>
      <c r="E349" s="5">
        <v>23965.509623809201</v>
      </c>
      <c r="F349" s="5">
        <v>25658.257177965501</v>
      </c>
      <c r="G349" s="5">
        <v>26675.233691000201</v>
      </c>
    </row>
    <row r="350" spans="1:7" x14ac:dyDescent="0.55000000000000004">
      <c r="A350" s="3">
        <v>12</v>
      </c>
      <c r="B350" s="3">
        <v>6</v>
      </c>
      <c r="C350" s="5">
        <v>153157.68663722501</v>
      </c>
      <c r="D350" s="5">
        <v>151628.159290785</v>
      </c>
      <c r="E350" s="5">
        <v>165031.478450191</v>
      </c>
      <c r="F350" s="5">
        <v>156471.65675726999</v>
      </c>
      <c r="G350" s="5">
        <v>153300.07484323601</v>
      </c>
    </row>
    <row r="351" spans="1:7" x14ac:dyDescent="0.55000000000000004">
      <c r="A351" s="3">
        <v>12</v>
      </c>
      <c r="B351" s="3">
        <v>7</v>
      </c>
      <c r="C351" s="5">
        <v>46369.829854594303</v>
      </c>
      <c r="D351" s="5">
        <v>43784.3986282517</v>
      </c>
      <c r="E351" s="5">
        <v>52406.508975678298</v>
      </c>
      <c r="F351" s="5">
        <v>54549.5954459227</v>
      </c>
      <c r="G351" s="5">
        <v>56477.0294473799</v>
      </c>
    </row>
    <row r="352" spans="1:7" x14ac:dyDescent="0.55000000000000004">
      <c r="A352" s="3">
        <v>12</v>
      </c>
      <c r="B352" s="3">
        <v>8</v>
      </c>
      <c r="C352" s="5">
        <v>166872.08953688899</v>
      </c>
      <c r="D352" s="5">
        <v>158772.31349097699</v>
      </c>
      <c r="E352" s="5">
        <v>188533.203935339</v>
      </c>
      <c r="F352" s="5">
        <v>170110.014810136</v>
      </c>
      <c r="G352" s="5">
        <v>161327.50278688801</v>
      </c>
    </row>
    <row r="353" spans="1:7" x14ac:dyDescent="0.55000000000000004">
      <c r="A353" s="3">
        <v>12</v>
      </c>
      <c r="B353" s="3">
        <v>9</v>
      </c>
      <c r="C353" s="5">
        <v>119496.909341094</v>
      </c>
      <c r="D353" s="5">
        <v>98869.459897602501</v>
      </c>
      <c r="E353" s="5">
        <v>143589.03976853201</v>
      </c>
      <c r="F353" s="5">
        <v>141880.106802717</v>
      </c>
      <c r="G353" s="5">
        <v>150406.22681531301</v>
      </c>
    </row>
    <row r="354" spans="1:7" x14ac:dyDescent="0.55000000000000004">
      <c r="A354" s="3">
        <v>12</v>
      </c>
      <c r="B354" s="3">
        <v>10</v>
      </c>
      <c r="C354" s="5">
        <v>164648.78373624201</v>
      </c>
      <c r="D354" s="5">
        <v>137530.36380478201</v>
      </c>
      <c r="E354" s="5">
        <v>200323.46112110399</v>
      </c>
      <c r="F354" s="5">
        <v>195377.81858117401</v>
      </c>
      <c r="G354" s="5">
        <v>201784.68791716499</v>
      </c>
    </row>
    <row r="355" spans="1:7" x14ac:dyDescent="0.55000000000000004">
      <c r="A355" s="3">
        <v>12</v>
      </c>
      <c r="B355" s="3">
        <v>11</v>
      </c>
      <c r="C355" s="5">
        <v>72001.422074241505</v>
      </c>
      <c r="D355" s="5">
        <v>53728.566034173098</v>
      </c>
      <c r="E355" s="5">
        <v>58064.402504092002</v>
      </c>
      <c r="F355" s="5">
        <v>56202.104775129199</v>
      </c>
      <c r="G355" s="5">
        <v>55310.875912649797</v>
      </c>
    </row>
    <row r="356" spans="1:7" x14ac:dyDescent="0.55000000000000004">
      <c r="A356" s="3">
        <v>12</v>
      </c>
      <c r="B356" s="3">
        <v>12</v>
      </c>
      <c r="C356" s="5">
        <v>53159.2968287884</v>
      </c>
      <c r="D356" s="5">
        <v>44444.6076098915</v>
      </c>
      <c r="E356" s="5">
        <v>56208.070958242599</v>
      </c>
      <c r="F356" s="5">
        <v>53860.509223800203</v>
      </c>
      <c r="G356" s="5">
        <v>53659.944744268803</v>
      </c>
    </row>
    <row r="357" spans="1:7" x14ac:dyDescent="0.55000000000000004">
      <c r="A357" s="3">
        <v>12</v>
      </c>
      <c r="B357" s="3">
        <v>13</v>
      </c>
      <c r="C357" s="5">
        <v>22742.682936224999</v>
      </c>
      <c r="D357" s="5">
        <v>19824.0845101263</v>
      </c>
      <c r="E357" s="5">
        <v>21618.342620338601</v>
      </c>
      <c r="F357" s="5">
        <v>18377.315358107699</v>
      </c>
      <c r="G357" s="5">
        <v>18489.019490650498</v>
      </c>
    </row>
    <row r="358" spans="1:7" x14ac:dyDescent="0.55000000000000004">
      <c r="A358" s="3">
        <v>12</v>
      </c>
      <c r="B358" s="3">
        <v>14</v>
      </c>
      <c r="C358" s="5">
        <v>45109.147275668001</v>
      </c>
      <c r="D358" s="5">
        <v>36948.6470682824</v>
      </c>
      <c r="E358" s="5">
        <v>40144.8089576985</v>
      </c>
      <c r="F358" s="5">
        <v>35744.580149130401</v>
      </c>
      <c r="G358" s="5">
        <v>31619.7513635012</v>
      </c>
    </row>
    <row r="359" spans="1:7" x14ac:dyDescent="0.55000000000000004">
      <c r="A359" s="3">
        <v>12</v>
      </c>
      <c r="B359" s="3">
        <v>15</v>
      </c>
      <c r="C359" s="5">
        <v>36485.536551333898</v>
      </c>
      <c r="D359" s="5">
        <v>34156.804585741498</v>
      </c>
      <c r="E359" s="5">
        <v>28874.687867884</v>
      </c>
      <c r="F359" s="5">
        <v>32504.906292485099</v>
      </c>
      <c r="G359" s="5">
        <v>37476.3155665214</v>
      </c>
    </row>
    <row r="360" spans="1:7" x14ac:dyDescent="0.55000000000000004">
      <c r="A360" s="3">
        <v>12</v>
      </c>
      <c r="B360" s="3">
        <v>16</v>
      </c>
      <c r="C360" s="5">
        <v>125223.250310481</v>
      </c>
      <c r="D360" s="5">
        <v>126820.548909021</v>
      </c>
      <c r="E360" s="5">
        <v>164672.86785387699</v>
      </c>
      <c r="F360" s="5">
        <v>161666.86371666499</v>
      </c>
      <c r="G360" s="5">
        <v>169053.297531227</v>
      </c>
    </row>
    <row r="361" spans="1:7" x14ac:dyDescent="0.55000000000000004">
      <c r="A361" s="3">
        <v>12</v>
      </c>
      <c r="B361" s="3">
        <v>17</v>
      </c>
      <c r="C361" s="5">
        <v>196688.69769784299</v>
      </c>
      <c r="D361" s="5">
        <v>165839.81438891499</v>
      </c>
      <c r="E361" s="5">
        <v>165276.30031248101</v>
      </c>
      <c r="F361" s="5">
        <v>193803.18869693301</v>
      </c>
      <c r="G361" s="5">
        <v>182977.83506339099</v>
      </c>
    </row>
    <row r="362" spans="1:7" x14ac:dyDescent="0.55000000000000004">
      <c r="A362" s="3">
        <v>12</v>
      </c>
      <c r="B362" s="3">
        <v>18</v>
      </c>
      <c r="C362" s="5">
        <v>662369.72008406301</v>
      </c>
      <c r="D362" s="5">
        <v>919433.60902091605</v>
      </c>
      <c r="E362" s="5">
        <v>1044895.55561623</v>
      </c>
      <c r="F362" s="5">
        <v>1043789.6401552</v>
      </c>
      <c r="G362" s="5">
        <v>1176772.7283507599</v>
      </c>
    </row>
    <row r="363" spans="1:7" x14ac:dyDescent="0.55000000000000004">
      <c r="A363" s="3">
        <v>12</v>
      </c>
      <c r="B363" s="3">
        <v>19</v>
      </c>
      <c r="C363" s="5">
        <v>278474.83583914198</v>
      </c>
      <c r="D363" s="5">
        <v>356595.47114447597</v>
      </c>
      <c r="E363" s="5">
        <v>302473.81687117601</v>
      </c>
      <c r="F363" s="5">
        <v>357804.25755003298</v>
      </c>
      <c r="G363" s="5">
        <v>262862.25487371202</v>
      </c>
    </row>
    <row r="364" spans="1:7" x14ac:dyDescent="0.55000000000000004">
      <c r="A364" s="3">
        <v>12</v>
      </c>
      <c r="B364" s="3">
        <v>20</v>
      </c>
      <c r="C364" s="5">
        <v>569970.20249400404</v>
      </c>
      <c r="D364" s="5">
        <v>657350.72596243396</v>
      </c>
      <c r="E364" s="5">
        <v>625755.07765055203</v>
      </c>
      <c r="F364" s="5">
        <v>699158.08957685495</v>
      </c>
      <c r="G364" s="5">
        <v>621375.15027434099</v>
      </c>
    </row>
    <row r="365" spans="1:7" x14ac:dyDescent="0.55000000000000004">
      <c r="A365" s="3">
        <v>12</v>
      </c>
      <c r="B365" s="3">
        <v>21</v>
      </c>
      <c r="C365" s="5">
        <v>901289.59230140597</v>
      </c>
      <c r="D365" s="5">
        <v>853361.84872055601</v>
      </c>
      <c r="E365" s="5">
        <v>1301442.0742474699</v>
      </c>
      <c r="F365" s="5">
        <v>1179157.9579237199</v>
      </c>
      <c r="G365" s="5">
        <v>1075547.9686694201</v>
      </c>
    </row>
    <row r="366" spans="1:7" x14ac:dyDescent="0.55000000000000004">
      <c r="A366" s="3">
        <v>12</v>
      </c>
      <c r="B366" s="3">
        <v>22</v>
      </c>
      <c r="C366" s="5">
        <v>323635.237049844</v>
      </c>
      <c r="D366" s="5">
        <v>358188.62393387302</v>
      </c>
      <c r="E366" s="5">
        <v>430037.71631235798</v>
      </c>
      <c r="F366" s="5">
        <v>403126.87242898799</v>
      </c>
      <c r="G366" s="5">
        <v>290072.479028881</v>
      </c>
    </row>
    <row r="367" spans="1:7" x14ac:dyDescent="0.55000000000000004">
      <c r="A367" s="3">
        <v>12</v>
      </c>
      <c r="B367" s="3">
        <v>23</v>
      </c>
      <c r="C367" s="5">
        <v>41797.563861360999</v>
      </c>
      <c r="D367" s="5">
        <v>41277.590168401402</v>
      </c>
      <c r="E367" s="5">
        <v>57005.463133856698</v>
      </c>
      <c r="F367" s="5">
        <v>62658.703440577599</v>
      </c>
      <c r="G367" s="5">
        <v>55736.083106463899</v>
      </c>
    </row>
    <row r="368" spans="1:7" x14ac:dyDescent="0.55000000000000004">
      <c r="A368" s="3">
        <v>12</v>
      </c>
      <c r="B368" s="3">
        <v>24</v>
      </c>
      <c r="C368" s="5">
        <v>157311.15816311401</v>
      </c>
      <c r="D368" s="5">
        <v>162420.80921213501</v>
      </c>
      <c r="E368" s="5">
        <v>217475.51353222801</v>
      </c>
      <c r="F368" s="5">
        <v>238127.99966828799</v>
      </c>
      <c r="G368" s="5">
        <v>216985.223129146</v>
      </c>
    </row>
    <row r="369" spans="1:7" x14ac:dyDescent="0.55000000000000004">
      <c r="A369" s="3">
        <v>12</v>
      </c>
      <c r="B369" s="3">
        <v>25</v>
      </c>
      <c r="C369" s="5">
        <v>328001.00035189302</v>
      </c>
      <c r="D369" s="5">
        <v>260378.928427034</v>
      </c>
      <c r="E369" s="5">
        <v>262624.68904911802</v>
      </c>
      <c r="F369" s="5">
        <v>273037.99109682598</v>
      </c>
      <c r="G369" s="5">
        <v>271240.48150056798</v>
      </c>
    </row>
    <row r="370" spans="1:7" x14ac:dyDescent="0.55000000000000004">
      <c r="A370" s="3">
        <v>12</v>
      </c>
      <c r="B370" s="3">
        <v>26</v>
      </c>
      <c r="C370" s="5">
        <v>242049.350901214</v>
      </c>
      <c r="D370" s="5">
        <v>182113.86515151401</v>
      </c>
      <c r="E370" s="5">
        <v>278895.10306213098</v>
      </c>
      <c r="F370" s="5">
        <v>251864.45956453399</v>
      </c>
      <c r="G370" s="5">
        <v>232005.36956710799</v>
      </c>
    </row>
    <row r="371" spans="1:7" x14ac:dyDescent="0.55000000000000004">
      <c r="A371" s="3">
        <v>12</v>
      </c>
      <c r="B371" s="3">
        <v>27</v>
      </c>
      <c r="C371" s="5">
        <v>819650.05988957197</v>
      </c>
      <c r="D371" s="5">
        <v>1017852.21192175</v>
      </c>
      <c r="E371" s="5">
        <v>1043180.32686452</v>
      </c>
      <c r="F371" s="5">
        <v>1040192.31603546</v>
      </c>
      <c r="G371" s="5">
        <v>1283498.9096578399</v>
      </c>
    </row>
    <row r="372" spans="1:7" x14ac:dyDescent="0.55000000000000004">
      <c r="A372" s="3">
        <v>12</v>
      </c>
      <c r="B372" s="3">
        <v>28</v>
      </c>
      <c r="C372" s="5">
        <v>682899.34372178803</v>
      </c>
      <c r="D372" s="5">
        <v>653829.29357193003</v>
      </c>
      <c r="E372" s="5">
        <v>685376.53379926097</v>
      </c>
      <c r="F372" s="5">
        <v>687367.83963676204</v>
      </c>
      <c r="G372" s="5">
        <v>703231.49500427197</v>
      </c>
    </row>
    <row r="373" spans="1:7" x14ac:dyDescent="0.55000000000000004">
      <c r="A373" s="3">
        <v>12</v>
      </c>
      <c r="B373" s="3">
        <v>29</v>
      </c>
      <c r="C373" s="5">
        <v>725261.25059555995</v>
      </c>
      <c r="D373" s="5">
        <v>632504.20738600905</v>
      </c>
      <c r="E373" s="5">
        <v>724800.57624890096</v>
      </c>
      <c r="F373" s="5">
        <v>665334.55173376796</v>
      </c>
      <c r="G373" s="5">
        <v>648576.63404148398</v>
      </c>
    </row>
    <row r="374" spans="1:7" x14ac:dyDescent="0.55000000000000004">
      <c r="A374" s="3">
        <v>12</v>
      </c>
      <c r="B374" s="3">
        <v>30</v>
      </c>
      <c r="C374" s="5">
        <v>1112543.53860412</v>
      </c>
      <c r="D374" s="5">
        <v>1371408.59038624</v>
      </c>
      <c r="E374" s="5">
        <v>1606228.2341104699</v>
      </c>
      <c r="F374" s="5">
        <v>1688589.4665089799</v>
      </c>
      <c r="G374" s="5">
        <v>1787293.1544622199</v>
      </c>
    </row>
    <row r="375" spans="1:7" x14ac:dyDescent="0.55000000000000004">
      <c r="A375" s="3">
        <v>12</v>
      </c>
      <c r="B375" s="3">
        <v>31</v>
      </c>
      <c r="C375" s="5">
        <v>731036.190411116</v>
      </c>
      <c r="D375" s="5">
        <v>661248.177136824</v>
      </c>
      <c r="E375" s="5">
        <v>708316.66086813598</v>
      </c>
      <c r="F375" s="5">
        <v>696871.21452559705</v>
      </c>
      <c r="G375" s="5">
        <v>723802.78633938101</v>
      </c>
    </row>
    <row r="376" spans="1:7" x14ac:dyDescent="0.55000000000000004">
      <c r="A376" s="3">
        <v>13</v>
      </c>
      <c r="B376" s="3">
        <v>1</v>
      </c>
      <c r="C376" s="5">
        <v>49270.826701382</v>
      </c>
      <c r="D376" s="5">
        <v>59966.323825789099</v>
      </c>
      <c r="E376" s="5">
        <v>65988.379202302094</v>
      </c>
      <c r="F376" s="5">
        <v>62671.327497879</v>
      </c>
      <c r="G376" s="5">
        <v>62781.911463043798</v>
      </c>
    </row>
    <row r="377" spans="1:7" x14ac:dyDescent="0.55000000000000004">
      <c r="A377" s="3">
        <v>13</v>
      </c>
      <c r="B377" s="3">
        <v>2</v>
      </c>
      <c r="C377" s="5">
        <v>39247.852490752201</v>
      </c>
      <c r="D377" s="5">
        <v>40188.499594072098</v>
      </c>
      <c r="E377" s="5">
        <v>47800.230801269499</v>
      </c>
      <c r="F377" s="5">
        <v>49768.683199864703</v>
      </c>
      <c r="G377" s="5">
        <v>52926.652838542497</v>
      </c>
    </row>
    <row r="378" spans="1:7" x14ac:dyDescent="0.55000000000000004">
      <c r="A378" s="3">
        <v>13</v>
      </c>
      <c r="B378" s="3">
        <v>3</v>
      </c>
      <c r="C378" s="5">
        <v>404173.64227247</v>
      </c>
      <c r="D378" s="5">
        <v>378499.81818167202</v>
      </c>
      <c r="E378" s="5">
        <v>452163.73575903301</v>
      </c>
      <c r="F378" s="5">
        <v>472909.55138497503</v>
      </c>
      <c r="G378" s="5">
        <v>516287.29632615601</v>
      </c>
    </row>
    <row r="379" spans="1:7" x14ac:dyDescent="0.55000000000000004">
      <c r="A379" s="3">
        <v>13</v>
      </c>
      <c r="B379" s="3">
        <v>4</v>
      </c>
      <c r="C379" s="5">
        <v>153567.19120629999</v>
      </c>
      <c r="D379" s="5">
        <v>96341.789373081396</v>
      </c>
      <c r="E379" s="5">
        <v>109129.66428562001</v>
      </c>
      <c r="F379" s="5">
        <v>93249.694300853007</v>
      </c>
      <c r="G379" s="5">
        <v>95196.665814472799</v>
      </c>
    </row>
    <row r="380" spans="1:7" x14ac:dyDescent="0.55000000000000004">
      <c r="A380" s="3">
        <v>13</v>
      </c>
      <c r="B380" s="3">
        <v>5</v>
      </c>
      <c r="C380" s="5">
        <v>143159.51824011601</v>
      </c>
      <c r="D380" s="5">
        <v>109880.474237006</v>
      </c>
      <c r="E380" s="5">
        <v>123060.233842478</v>
      </c>
      <c r="F380" s="5">
        <v>119838.876418923</v>
      </c>
      <c r="G380" s="5">
        <v>115426.369506273</v>
      </c>
    </row>
    <row r="381" spans="1:7" x14ac:dyDescent="0.55000000000000004">
      <c r="A381" s="3">
        <v>13</v>
      </c>
      <c r="B381" s="3">
        <v>6</v>
      </c>
      <c r="C381" s="5">
        <v>778944.01680606604</v>
      </c>
      <c r="D381" s="5">
        <v>696607.01606500696</v>
      </c>
      <c r="E381" s="5">
        <v>760362.59016008</v>
      </c>
      <c r="F381" s="5">
        <v>723226.76974976202</v>
      </c>
      <c r="G381" s="5">
        <v>697943.24232443399</v>
      </c>
    </row>
    <row r="382" spans="1:7" x14ac:dyDescent="0.55000000000000004">
      <c r="A382" s="3">
        <v>13</v>
      </c>
      <c r="B382" s="3">
        <v>7</v>
      </c>
      <c r="C382" s="5">
        <v>103546.87445017599</v>
      </c>
      <c r="D382" s="5">
        <v>93125.943543762696</v>
      </c>
      <c r="E382" s="5">
        <v>103273.554354122</v>
      </c>
      <c r="F382" s="5">
        <v>98875.0339268596</v>
      </c>
      <c r="G382" s="5">
        <v>101915.725005185</v>
      </c>
    </row>
    <row r="383" spans="1:7" x14ac:dyDescent="0.55000000000000004">
      <c r="A383" s="3">
        <v>13</v>
      </c>
      <c r="B383" s="3">
        <v>8</v>
      </c>
      <c r="C383" s="5">
        <v>218769.521736678</v>
      </c>
      <c r="D383" s="5">
        <v>179113.925036058</v>
      </c>
      <c r="E383" s="5">
        <v>215470.21724519201</v>
      </c>
      <c r="F383" s="5">
        <v>185063.449897907</v>
      </c>
      <c r="G383" s="5">
        <v>167610.11381479501</v>
      </c>
    </row>
    <row r="384" spans="1:7" x14ac:dyDescent="0.55000000000000004">
      <c r="A384" s="3">
        <v>13</v>
      </c>
      <c r="B384" s="3">
        <v>9</v>
      </c>
      <c r="C384" s="5">
        <v>334516.03255405597</v>
      </c>
      <c r="D384" s="5">
        <v>264535.14902293001</v>
      </c>
      <c r="E384" s="5">
        <v>348263.68157180498</v>
      </c>
      <c r="F384" s="5">
        <v>313435.73225127597</v>
      </c>
      <c r="G384" s="5">
        <v>297669.63599369198</v>
      </c>
    </row>
    <row r="385" spans="1:7" x14ac:dyDescent="0.55000000000000004">
      <c r="A385" s="3">
        <v>13</v>
      </c>
      <c r="B385" s="3">
        <v>10</v>
      </c>
      <c r="C385" s="5">
        <v>1172773.76259201</v>
      </c>
      <c r="D385" s="5">
        <v>896676.34435997205</v>
      </c>
      <c r="E385" s="5">
        <v>1166632.34601442</v>
      </c>
      <c r="F385" s="5">
        <v>1086809.3973968599</v>
      </c>
      <c r="G385" s="5">
        <v>1075228.2151363799</v>
      </c>
    </row>
    <row r="386" spans="1:7" x14ac:dyDescent="0.55000000000000004">
      <c r="A386" s="3">
        <v>13</v>
      </c>
      <c r="B386" s="3">
        <v>11</v>
      </c>
      <c r="C386" s="5">
        <v>361437.11345165101</v>
      </c>
      <c r="D386" s="5">
        <v>284355.51171992999</v>
      </c>
      <c r="E386" s="5">
        <v>292199.69878699002</v>
      </c>
      <c r="F386" s="5">
        <v>269600.31200215803</v>
      </c>
      <c r="G386" s="5">
        <v>244402.086889256</v>
      </c>
    </row>
    <row r="387" spans="1:7" x14ac:dyDescent="0.55000000000000004">
      <c r="A387" s="3">
        <v>13</v>
      </c>
      <c r="B387" s="3">
        <v>12</v>
      </c>
      <c r="C387" s="5">
        <v>469282.63727920799</v>
      </c>
      <c r="D387" s="5">
        <v>436810.64369929198</v>
      </c>
      <c r="E387" s="5">
        <v>459278.31213901303</v>
      </c>
      <c r="F387" s="5">
        <v>442700.92248611402</v>
      </c>
      <c r="G387" s="5">
        <v>449040.47390044399</v>
      </c>
    </row>
    <row r="388" spans="1:7" x14ac:dyDescent="0.55000000000000004">
      <c r="A388" s="3">
        <v>13</v>
      </c>
      <c r="B388" s="3">
        <v>13</v>
      </c>
      <c r="C388" s="5">
        <v>463822.53122903203</v>
      </c>
      <c r="D388" s="5">
        <v>378846.30903279199</v>
      </c>
      <c r="E388" s="5">
        <v>295356.86907616502</v>
      </c>
      <c r="F388" s="5">
        <v>282749.89199190697</v>
      </c>
      <c r="G388" s="5">
        <v>272610.37609748199</v>
      </c>
    </row>
    <row r="389" spans="1:7" x14ac:dyDescent="0.55000000000000004">
      <c r="A389" s="3">
        <v>13</v>
      </c>
      <c r="B389" s="3">
        <v>14</v>
      </c>
      <c r="C389" s="5">
        <v>354814.51028912998</v>
      </c>
      <c r="D389" s="5">
        <v>387714.37980930402</v>
      </c>
      <c r="E389" s="5">
        <v>369857.87115750398</v>
      </c>
      <c r="F389" s="5">
        <v>343145.6411289</v>
      </c>
      <c r="G389" s="5">
        <v>303288.50451196899</v>
      </c>
    </row>
    <row r="390" spans="1:7" x14ac:dyDescent="0.55000000000000004">
      <c r="A390" s="3">
        <v>13</v>
      </c>
      <c r="B390" s="3">
        <v>15</v>
      </c>
      <c r="C390" s="5">
        <v>574105.98108981305</v>
      </c>
      <c r="D390" s="5">
        <v>523573.36299340002</v>
      </c>
      <c r="E390" s="5">
        <v>424055.76709656097</v>
      </c>
      <c r="F390" s="5">
        <v>381295.23111058999</v>
      </c>
      <c r="G390" s="5">
        <v>378022.33446855203</v>
      </c>
    </row>
    <row r="391" spans="1:7" x14ac:dyDescent="0.55000000000000004">
      <c r="A391" s="3">
        <v>13</v>
      </c>
      <c r="B391" s="3">
        <v>16</v>
      </c>
      <c r="C391" s="5">
        <v>615137.99882662902</v>
      </c>
      <c r="D391" s="5">
        <v>543490.12023767806</v>
      </c>
      <c r="E391" s="5">
        <v>654858.39717714896</v>
      </c>
      <c r="F391" s="5">
        <v>613246.26132373896</v>
      </c>
      <c r="G391" s="5">
        <v>596391.75678032998</v>
      </c>
    </row>
    <row r="392" spans="1:7" x14ac:dyDescent="0.55000000000000004">
      <c r="A392" s="3">
        <v>13</v>
      </c>
      <c r="B392" s="3">
        <v>17</v>
      </c>
      <c r="C392" s="5">
        <v>505807.971167062</v>
      </c>
      <c r="D392" s="5">
        <v>376805.67378466099</v>
      </c>
      <c r="E392" s="5">
        <v>495262.65780401701</v>
      </c>
      <c r="F392" s="5">
        <v>521464.63780202798</v>
      </c>
      <c r="G392" s="5">
        <v>547183.44977218995</v>
      </c>
    </row>
    <row r="393" spans="1:7" x14ac:dyDescent="0.55000000000000004">
      <c r="A393" s="3">
        <v>13</v>
      </c>
      <c r="B393" s="3">
        <v>18</v>
      </c>
      <c r="C393" s="5">
        <v>2412240.4608045099</v>
      </c>
      <c r="D393" s="5">
        <v>3017372.9830115298</v>
      </c>
      <c r="E393" s="5">
        <v>3714812.70051663</v>
      </c>
      <c r="F393" s="5">
        <v>3665389.4534856901</v>
      </c>
      <c r="G393" s="5">
        <v>4048884.0628951299</v>
      </c>
    </row>
    <row r="394" spans="1:7" x14ac:dyDescent="0.55000000000000004">
      <c r="A394" s="3">
        <v>13</v>
      </c>
      <c r="B394" s="3">
        <v>19</v>
      </c>
      <c r="C394" s="5">
        <v>6111544.59190349</v>
      </c>
      <c r="D394" s="5">
        <v>6822386.1546782302</v>
      </c>
      <c r="E394" s="5">
        <v>7487325.2295524701</v>
      </c>
      <c r="F394" s="5">
        <v>7133872.2555891098</v>
      </c>
      <c r="G394" s="5">
        <v>7540531.80848864</v>
      </c>
    </row>
    <row r="395" spans="1:7" x14ac:dyDescent="0.55000000000000004">
      <c r="A395" s="3">
        <v>13</v>
      </c>
      <c r="B395" s="3">
        <v>20</v>
      </c>
      <c r="C395" s="5">
        <v>3168912.6005192799</v>
      </c>
      <c r="D395" s="5">
        <v>3049937.0415717699</v>
      </c>
      <c r="E395" s="5">
        <v>3675517.75045643</v>
      </c>
      <c r="F395" s="5">
        <v>3450909.6753107999</v>
      </c>
      <c r="G395" s="5">
        <v>3923335.8682422899</v>
      </c>
    </row>
    <row r="396" spans="1:7" x14ac:dyDescent="0.55000000000000004">
      <c r="A396" s="3">
        <v>13</v>
      </c>
      <c r="B396" s="3">
        <v>21</v>
      </c>
      <c r="C396" s="5">
        <v>2926709.0360039999</v>
      </c>
      <c r="D396" s="5">
        <v>3031421.15038478</v>
      </c>
      <c r="E396" s="5">
        <v>3234136.68665674</v>
      </c>
      <c r="F396" s="5">
        <v>2801989.2637217701</v>
      </c>
      <c r="G396" s="5">
        <v>3250183.2578732399</v>
      </c>
    </row>
    <row r="397" spans="1:7" x14ac:dyDescent="0.55000000000000004">
      <c r="A397" s="3">
        <v>13</v>
      </c>
      <c r="B397" s="3">
        <v>22</v>
      </c>
      <c r="C397" s="5">
        <v>1585450.6803876001</v>
      </c>
      <c r="D397" s="5">
        <v>1513602.5933800901</v>
      </c>
      <c r="E397" s="5">
        <v>1374870.36504806</v>
      </c>
      <c r="F397" s="5">
        <v>1180590.41999512</v>
      </c>
      <c r="G397" s="5">
        <v>1474330.9964324699</v>
      </c>
    </row>
    <row r="398" spans="1:7" x14ac:dyDescent="0.55000000000000004">
      <c r="A398" s="3">
        <v>13</v>
      </c>
      <c r="B398" s="3">
        <v>23</v>
      </c>
      <c r="C398" s="5">
        <v>1083994.86220689</v>
      </c>
      <c r="D398" s="5">
        <v>1021703.87620777</v>
      </c>
      <c r="E398" s="5">
        <v>1421405.61666614</v>
      </c>
      <c r="F398" s="5">
        <v>1600476.2680212201</v>
      </c>
      <c r="G398" s="5">
        <v>1793366.6527588</v>
      </c>
    </row>
    <row r="399" spans="1:7" x14ac:dyDescent="0.55000000000000004">
      <c r="A399" s="3">
        <v>13</v>
      </c>
      <c r="B399" s="3">
        <v>24</v>
      </c>
      <c r="C399" s="5">
        <v>4781833.7486380301</v>
      </c>
      <c r="D399" s="5">
        <v>4554221.5806953404</v>
      </c>
      <c r="E399" s="5">
        <v>5813925.66694979</v>
      </c>
      <c r="F399" s="5">
        <v>6405324.8945060903</v>
      </c>
      <c r="G399" s="5">
        <v>6710120.3435418196</v>
      </c>
    </row>
    <row r="400" spans="1:7" x14ac:dyDescent="0.55000000000000004">
      <c r="A400" s="3">
        <v>13</v>
      </c>
      <c r="B400" s="3">
        <v>25</v>
      </c>
      <c r="C400" s="5">
        <v>3501565.84157304</v>
      </c>
      <c r="D400" s="5">
        <v>3182000.7178190202</v>
      </c>
      <c r="E400" s="5">
        <v>3570603.5482193702</v>
      </c>
      <c r="F400" s="5">
        <v>3602763.2026219498</v>
      </c>
      <c r="G400" s="5">
        <v>3500482.1023007799</v>
      </c>
    </row>
    <row r="401" spans="1:7" x14ac:dyDescent="0.55000000000000004">
      <c r="A401" s="3">
        <v>13</v>
      </c>
      <c r="B401" s="3">
        <v>26</v>
      </c>
      <c r="C401" s="5">
        <v>2059052.1607297</v>
      </c>
      <c r="D401" s="5">
        <v>1980020.4445543</v>
      </c>
      <c r="E401" s="5">
        <v>2066497.1613661801</v>
      </c>
      <c r="F401" s="5">
        <v>2066778.04038664</v>
      </c>
      <c r="G401" s="5">
        <v>2388761.2699416801</v>
      </c>
    </row>
    <row r="402" spans="1:7" x14ac:dyDescent="0.55000000000000004">
      <c r="A402" s="3">
        <v>13</v>
      </c>
      <c r="B402" s="3">
        <v>27</v>
      </c>
      <c r="C402" s="5">
        <v>4970432.7852725796</v>
      </c>
      <c r="D402" s="5">
        <v>5747722.3862533197</v>
      </c>
      <c r="E402" s="5">
        <v>7637532.1372626601</v>
      </c>
      <c r="F402" s="5">
        <v>7299411.5561498096</v>
      </c>
      <c r="G402" s="5">
        <v>8069856.4818397397</v>
      </c>
    </row>
    <row r="403" spans="1:7" x14ac:dyDescent="0.55000000000000004">
      <c r="A403" s="3">
        <v>13</v>
      </c>
      <c r="B403" s="3">
        <v>28</v>
      </c>
      <c r="C403" s="5">
        <v>2180594.6358677298</v>
      </c>
      <c r="D403" s="5">
        <v>2072126.0525851501</v>
      </c>
      <c r="E403" s="5">
        <v>2219177.8992814501</v>
      </c>
      <c r="F403" s="5">
        <v>2335919.6988530899</v>
      </c>
      <c r="G403" s="5">
        <v>2386600.2969550001</v>
      </c>
    </row>
    <row r="404" spans="1:7" x14ac:dyDescent="0.55000000000000004">
      <c r="A404" s="3">
        <v>13</v>
      </c>
      <c r="B404" s="3">
        <v>29</v>
      </c>
      <c r="C404" s="5">
        <v>2139685.46649655</v>
      </c>
      <c r="D404" s="5">
        <v>1671241.28788284</v>
      </c>
      <c r="E404" s="5">
        <v>1994911.4239970599</v>
      </c>
      <c r="F404" s="5">
        <v>1809885.73954954</v>
      </c>
      <c r="G404" s="5">
        <v>2246635.2990865498</v>
      </c>
    </row>
    <row r="405" spans="1:7" x14ac:dyDescent="0.55000000000000004">
      <c r="A405" s="3">
        <v>13</v>
      </c>
      <c r="B405" s="3">
        <v>30</v>
      </c>
      <c r="C405" s="5">
        <v>3222145.2144845799</v>
      </c>
      <c r="D405" s="5">
        <v>3338213.5975597799</v>
      </c>
      <c r="E405" s="5">
        <v>3697564.9223625199</v>
      </c>
      <c r="F405" s="5">
        <v>4015514.8823457202</v>
      </c>
      <c r="G405" s="5">
        <v>4315866.8724111402</v>
      </c>
    </row>
    <row r="406" spans="1:7" x14ac:dyDescent="0.55000000000000004">
      <c r="A406" s="3">
        <v>13</v>
      </c>
      <c r="B406" s="3">
        <v>31</v>
      </c>
      <c r="C406" s="5">
        <v>2671007.14695718</v>
      </c>
      <c r="D406" s="5">
        <v>2232942.1854061401</v>
      </c>
      <c r="E406" s="5">
        <v>2638960.4138583899</v>
      </c>
      <c r="F406" s="5">
        <v>2663350.9177051699</v>
      </c>
      <c r="G406" s="5">
        <v>2640249.3876536102</v>
      </c>
    </row>
    <row r="407" spans="1:7" x14ac:dyDescent="0.55000000000000004">
      <c r="A407" s="3">
        <v>14</v>
      </c>
      <c r="B407" s="3">
        <v>1</v>
      </c>
      <c r="C407" s="5">
        <v>43941.5458316105</v>
      </c>
      <c r="D407" s="5">
        <v>55287.711249540502</v>
      </c>
      <c r="E407" s="5">
        <v>68237.3310311034</v>
      </c>
      <c r="F407" s="5">
        <v>64856.081362349803</v>
      </c>
      <c r="G407" s="5">
        <v>62258.308566882202</v>
      </c>
    </row>
    <row r="408" spans="1:7" x14ac:dyDescent="0.55000000000000004">
      <c r="A408" s="3">
        <v>14</v>
      </c>
      <c r="B408" s="3">
        <v>2</v>
      </c>
      <c r="C408" s="5">
        <v>3729.5639638861899</v>
      </c>
      <c r="D408" s="5">
        <v>3190.9750631094798</v>
      </c>
      <c r="E408" s="5">
        <v>3258.4566913382801</v>
      </c>
      <c r="F408" s="5">
        <v>2040.2433272544099</v>
      </c>
      <c r="G408" s="5">
        <v>2630.68003600366</v>
      </c>
    </row>
    <row r="409" spans="1:7" x14ac:dyDescent="0.55000000000000004">
      <c r="A409" s="3">
        <v>14</v>
      </c>
      <c r="B409" s="3">
        <v>3</v>
      </c>
      <c r="C409" s="5">
        <v>254315.52333466001</v>
      </c>
      <c r="D409" s="5">
        <v>272911.06218886701</v>
      </c>
      <c r="E409" s="5">
        <v>315734.81947633199</v>
      </c>
      <c r="F409" s="5">
        <v>305493.444321602</v>
      </c>
      <c r="G409" s="5">
        <v>336538.98650614801</v>
      </c>
    </row>
    <row r="410" spans="1:7" x14ac:dyDescent="0.55000000000000004">
      <c r="A410" s="3">
        <v>14</v>
      </c>
      <c r="B410" s="3">
        <v>4</v>
      </c>
      <c r="C410" s="5">
        <v>25480.868137772199</v>
      </c>
      <c r="D410" s="5">
        <v>17560.1498257659</v>
      </c>
      <c r="E410" s="5">
        <v>19228.574124412899</v>
      </c>
      <c r="F410" s="5">
        <v>18488.236395087701</v>
      </c>
      <c r="G410" s="5">
        <v>20255.104423943601</v>
      </c>
    </row>
    <row r="411" spans="1:7" x14ac:dyDescent="0.55000000000000004">
      <c r="A411" s="3">
        <v>14</v>
      </c>
      <c r="B411" s="3">
        <v>5</v>
      </c>
      <c r="C411" s="5">
        <v>45984.262049099198</v>
      </c>
      <c r="D411" s="5">
        <v>38160.9078448773</v>
      </c>
      <c r="E411" s="5">
        <v>47823.517689254797</v>
      </c>
      <c r="F411" s="5">
        <v>44355.203240483002</v>
      </c>
      <c r="G411" s="5">
        <v>45213.1718501625</v>
      </c>
    </row>
    <row r="412" spans="1:7" x14ac:dyDescent="0.55000000000000004">
      <c r="A412" s="3">
        <v>14</v>
      </c>
      <c r="B412" s="3">
        <v>6</v>
      </c>
      <c r="C412" s="5">
        <v>281376.31642407499</v>
      </c>
      <c r="D412" s="5">
        <v>262072.545942047</v>
      </c>
      <c r="E412" s="5">
        <v>260623.731471443</v>
      </c>
      <c r="F412" s="5">
        <v>251477.51563489999</v>
      </c>
      <c r="G412" s="5">
        <v>283085.38398070203</v>
      </c>
    </row>
    <row r="413" spans="1:7" x14ac:dyDescent="0.55000000000000004">
      <c r="A413" s="3">
        <v>14</v>
      </c>
      <c r="B413" s="3">
        <v>7</v>
      </c>
      <c r="C413" s="5">
        <v>72569.165225748802</v>
      </c>
      <c r="D413" s="5">
        <v>59929.479819851098</v>
      </c>
      <c r="E413" s="5">
        <v>64807.757429636898</v>
      </c>
      <c r="F413" s="5">
        <v>64044.603671320103</v>
      </c>
      <c r="G413" s="5">
        <v>77302.045318540797</v>
      </c>
    </row>
    <row r="414" spans="1:7" x14ac:dyDescent="0.55000000000000004">
      <c r="A414" s="3">
        <v>14</v>
      </c>
      <c r="B414" s="3">
        <v>8</v>
      </c>
      <c r="C414" s="5">
        <v>155064.508278113</v>
      </c>
      <c r="D414" s="5">
        <v>145629.49284361</v>
      </c>
      <c r="E414" s="5">
        <v>133654.06333605101</v>
      </c>
      <c r="F414" s="5">
        <v>121388.568944427</v>
      </c>
      <c r="G414" s="5">
        <v>125440.133815603</v>
      </c>
    </row>
    <row r="415" spans="1:7" x14ac:dyDescent="0.55000000000000004">
      <c r="A415" s="3">
        <v>14</v>
      </c>
      <c r="B415" s="3">
        <v>9</v>
      </c>
      <c r="C415" s="5">
        <v>216785.431378251</v>
      </c>
      <c r="D415" s="5">
        <v>196655.89008252299</v>
      </c>
      <c r="E415" s="5">
        <v>233245.85498919699</v>
      </c>
      <c r="F415" s="5">
        <v>203152.437704029</v>
      </c>
      <c r="G415" s="5">
        <v>204038.85682242899</v>
      </c>
    </row>
    <row r="416" spans="1:7" x14ac:dyDescent="0.55000000000000004">
      <c r="A416" s="3">
        <v>14</v>
      </c>
      <c r="B416" s="3">
        <v>10</v>
      </c>
      <c r="C416" s="5">
        <v>685958.97495440405</v>
      </c>
      <c r="D416" s="5">
        <v>654886.75193309202</v>
      </c>
      <c r="E416" s="5">
        <v>744986.26495133794</v>
      </c>
      <c r="F416" s="5">
        <v>717718.26090838294</v>
      </c>
      <c r="G416" s="5">
        <v>781715.13084428897</v>
      </c>
    </row>
    <row r="417" spans="1:7" x14ac:dyDescent="0.55000000000000004">
      <c r="A417" s="3">
        <v>14</v>
      </c>
      <c r="B417" s="3">
        <v>11</v>
      </c>
      <c r="C417" s="5">
        <v>256727.48655504899</v>
      </c>
      <c r="D417" s="5">
        <v>224933.81122281801</v>
      </c>
      <c r="E417" s="5">
        <v>258734.67092791299</v>
      </c>
      <c r="F417" s="5">
        <v>231931.32845261501</v>
      </c>
      <c r="G417" s="5">
        <v>228949.046779114</v>
      </c>
    </row>
    <row r="418" spans="1:7" x14ac:dyDescent="0.55000000000000004">
      <c r="A418" s="3">
        <v>14</v>
      </c>
      <c r="B418" s="3">
        <v>12</v>
      </c>
      <c r="C418" s="5">
        <v>268594.63296507602</v>
      </c>
      <c r="D418" s="5">
        <v>272743.634987937</v>
      </c>
      <c r="E418" s="5">
        <v>268388.26964266202</v>
      </c>
      <c r="F418" s="5">
        <v>257570.294510807</v>
      </c>
      <c r="G418" s="5">
        <v>257333.98926832699</v>
      </c>
    </row>
    <row r="419" spans="1:7" x14ac:dyDescent="0.55000000000000004">
      <c r="A419" s="3">
        <v>14</v>
      </c>
      <c r="B419" s="3">
        <v>13</v>
      </c>
      <c r="C419" s="5">
        <v>352202.92240254098</v>
      </c>
      <c r="D419" s="5">
        <v>305879.14249722601</v>
      </c>
      <c r="E419" s="5">
        <v>249030.83774985201</v>
      </c>
      <c r="F419" s="5">
        <v>217457.79428306501</v>
      </c>
      <c r="G419" s="5">
        <v>252821.56694405799</v>
      </c>
    </row>
    <row r="420" spans="1:7" x14ac:dyDescent="0.55000000000000004">
      <c r="A420" s="3">
        <v>14</v>
      </c>
      <c r="B420" s="3">
        <v>14</v>
      </c>
      <c r="C420" s="5">
        <v>634881.88042214897</v>
      </c>
      <c r="D420" s="5">
        <v>617502.63015725894</v>
      </c>
      <c r="E420" s="5">
        <v>654811.44874479505</v>
      </c>
      <c r="F420" s="5">
        <v>595202.83903778298</v>
      </c>
      <c r="G420" s="5">
        <v>635991.95249163394</v>
      </c>
    </row>
    <row r="421" spans="1:7" x14ac:dyDescent="0.55000000000000004">
      <c r="A421" s="3">
        <v>14</v>
      </c>
      <c r="B421" s="3">
        <v>15</v>
      </c>
      <c r="C421" s="5">
        <v>68377.757708702193</v>
      </c>
      <c r="D421" s="5">
        <v>65230.741513269902</v>
      </c>
      <c r="E421" s="5">
        <v>55503.869706668003</v>
      </c>
      <c r="F421" s="5">
        <v>48953.542510007203</v>
      </c>
      <c r="G421" s="5">
        <v>51936.7675158614</v>
      </c>
    </row>
    <row r="422" spans="1:7" x14ac:dyDescent="0.55000000000000004">
      <c r="A422" s="3">
        <v>14</v>
      </c>
      <c r="B422" s="3">
        <v>16</v>
      </c>
      <c r="C422" s="5">
        <v>233734.30275599501</v>
      </c>
      <c r="D422" s="5">
        <v>229228.076231593</v>
      </c>
      <c r="E422" s="5">
        <v>249940.92064387901</v>
      </c>
      <c r="F422" s="5">
        <v>230023.314131294</v>
      </c>
      <c r="G422" s="5">
        <v>240939.98286802601</v>
      </c>
    </row>
    <row r="423" spans="1:7" x14ac:dyDescent="0.55000000000000004">
      <c r="A423" s="3">
        <v>14</v>
      </c>
      <c r="B423" s="3">
        <v>17</v>
      </c>
      <c r="C423" s="5">
        <v>259633.81653297201</v>
      </c>
      <c r="D423" s="5">
        <v>207595.04281698799</v>
      </c>
      <c r="E423" s="5">
        <v>221449.22621997201</v>
      </c>
      <c r="F423" s="5">
        <v>246696.08241562301</v>
      </c>
      <c r="G423" s="5">
        <v>258116.740182985</v>
      </c>
    </row>
    <row r="424" spans="1:7" x14ac:dyDescent="0.55000000000000004">
      <c r="A424" s="3">
        <v>14</v>
      </c>
      <c r="B424" s="3">
        <v>18</v>
      </c>
      <c r="C424" s="5">
        <v>1274556.4084400299</v>
      </c>
      <c r="D424" s="5">
        <v>1383795.93429075</v>
      </c>
      <c r="E424" s="5">
        <v>1577197.6186511</v>
      </c>
      <c r="F424" s="5">
        <v>1492224.1852752799</v>
      </c>
      <c r="G424" s="5">
        <v>1726035.3501969399</v>
      </c>
    </row>
    <row r="425" spans="1:7" x14ac:dyDescent="0.55000000000000004">
      <c r="A425" s="3">
        <v>14</v>
      </c>
      <c r="B425" s="3">
        <v>19</v>
      </c>
      <c r="C425" s="5">
        <v>596904.29956743505</v>
      </c>
      <c r="D425" s="5">
        <v>688622.670686753</v>
      </c>
      <c r="E425" s="5">
        <v>721552.83435496502</v>
      </c>
      <c r="F425" s="5">
        <v>686757.56688580802</v>
      </c>
      <c r="G425" s="5">
        <v>608159.62336429604</v>
      </c>
    </row>
    <row r="426" spans="1:7" x14ac:dyDescent="0.55000000000000004">
      <c r="A426" s="3">
        <v>14</v>
      </c>
      <c r="B426" s="3">
        <v>20</v>
      </c>
      <c r="C426" s="5">
        <v>974259.83313623699</v>
      </c>
      <c r="D426" s="5">
        <v>995749.66826204699</v>
      </c>
      <c r="E426" s="5">
        <v>1183529.2447979799</v>
      </c>
      <c r="F426" s="5">
        <v>1124150.0162800399</v>
      </c>
      <c r="G426" s="5">
        <v>1129223.2526076101</v>
      </c>
    </row>
    <row r="427" spans="1:7" x14ac:dyDescent="0.55000000000000004">
      <c r="A427" s="3">
        <v>14</v>
      </c>
      <c r="B427" s="3">
        <v>21</v>
      </c>
      <c r="C427" s="5">
        <v>1234271.38937957</v>
      </c>
      <c r="D427" s="5">
        <v>1005423.44961053</v>
      </c>
      <c r="E427" s="5">
        <v>1442025.9248665001</v>
      </c>
      <c r="F427" s="5">
        <v>1456405.20652161</v>
      </c>
      <c r="G427" s="5">
        <v>1335965.9338668401</v>
      </c>
    </row>
    <row r="428" spans="1:7" x14ac:dyDescent="0.55000000000000004">
      <c r="A428" s="3">
        <v>14</v>
      </c>
      <c r="B428" s="3">
        <v>22</v>
      </c>
      <c r="C428" s="5">
        <v>478530.13004048902</v>
      </c>
      <c r="D428" s="5">
        <v>431287.16881017102</v>
      </c>
      <c r="E428" s="5">
        <v>428388.38548609498</v>
      </c>
      <c r="F428" s="5">
        <v>391787.52012056601</v>
      </c>
      <c r="G428" s="5">
        <v>472142.34096570202</v>
      </c>
    </row>
    <row r="429" spans="1:7" x14ac:dyDescent="0.55000000000000004">
      <c r="A429" s="3">
        <v>14</v>
      </c>
      <c r="B429" s="3">
        <v>23</v>
      </c>
      <c r="C429" s="5">
        <v>95220.698895267793</v>
      </c>
      <c r="D429" s="5">
        <v>93906.275498378993</v>
      </c>
      <c r="E429" s="5">
        <v>150939.77349972099</v>
      </c>
      <c r="F429" s="5">
        <v>167433.888275515</v>
      </c>
      <c r="G429" s="5">
        <v>175497.165691881</v>
      </c>
    </row>
    <row r="430" spans="1:7" x14ac:dyDescent="0.55000000000000004">
      <c r="A430" s="3">
        <v>14</v>
      </c>
      <c r="B430" s="3">
        <v>24</v>
      </c>
      <c r="C430" s="5">
        <v>696911.94140271004</v>
      </c>
      <c r="D430" s="5">
        <v>814599.83711975499</v>
      </c>
      <c r="E430" s="5">
        <v>1021069.59600841</v>
      </c>
      <c r="F430" s="5">
        <v>1060969.0085129801</v>
      </c>
      <c r="G430" s="5">
        <v>1073008.46051286</v>
      </c>
    </row>
    <row r="431" spans="1:7" x14ac:dyDescent="0.55000000000000004">
      <c r="A431" s="3">
        <v>14</v>
      </c>
      <c r="B431" s="3">
        <v>25</v>
      </c>
      <c r="C431" s="5">
        <v>459412.65793477697</v>
      </c>
      <c r="D431" s="5">
        <v>379922.04155339597</v>
      </c>
      <c r="E431" s="5">
        <v>432284.91346371698</v>
      </c>
      <c r="F431" s="5">
        <v>440604.89907437202</v>
      </c>
      <c r="G431" s="5">
        <v>440544.915566465</v>
      </c>
    </row>
    <row r="432" spans="1:7" x14ac:dyDescent="0.55000000000000004">
      <c r="A432" s="3">
        <v>14</v>
      </c>
      <c r="B432" s="3">
        <v>26</v>
      </c>
      <c r="C432" s="5">
        <v>600467.21775083896</v>
      </c>
      <c r="D432" s="5">
        <v>527093.76738290803</v>
      </c>
      <c r="E432" s="5">
        <v>477678.50564327702</v>
      </c>
      <c r="F432" s="5">
        <v>515275.722353269</v>
      </c>
      <c r="G432" s="5">
        <v>565011.00209914101</v>
      </c>
    </row>
    <row r="433" spans="1:7" x14ac:dyDescent="0.55000000000000004">
      <c r="A433" s="3">
        <v>14</v>
      </c>
      <c r="B433" s="3">
        <v>27</v>
      </c>
      <c r="C433" s="5">
        <v>1802648.0843547599</v>
      </c>
      <c r="D433" s="5">
        <v>2051286.6685498101</v>
      </c>
      <c r="E433" s="5">
        <v>2608448.31120288</v>
      </c>
      <c r="F433" s="5">
        <v>2504722.1333229002</v>
      </c>
      <c r="G433" s="5">
        <v>2794006.9570307098</v>
      </c>
    </row>
    <row r="434" spans="1:7" x14ac:dyDescent="0.55000000000000004">
      <c r="A434" s="3">
        <v>14</v>
      </c>
      <c r="B434" s="3">
        <v>28</v>
      </c>
      <c r="C434" s="5">
        <v>912593.09046001197</v>
      </c>
      <c r="D434" s="5">
        <v>835692.02954555</v>
      </c>
      <c r="E434" s="5">
        <v>908209.01771251496</v>
      </c>
      <c r="F434" s="5">
        <v>968238.22581149905</v>
      </c>
      <c r="G434" s="5">
        <v>996987.31721107801</v>
      </c>
    </row>
    <row r="435" spans="1:7" x14ac:dyDescent="0.55000000000000004">
      <c r="A435" s="3">
        <v>14</v>
      </c>
      <c r="B435" s="3">
        <v>29</v>
      </c>
      <c r="C435" s="5">
        <v>990239.71946343197</v>
      </c>
      <c r="D435" s="5">
        <v>817087.05904901598</v>
      </c>
      <c r="E435" s="5">
        <v>962197.25832151005</v>
      </c>
      <c r="F435" s="5">
        <v>865914.04079334205</v>
      </c>
      <c r="G435" s="5">
        <v>760003.14653867099</v>
      </c>
    </row>
    <row r="436" spans="1:7" x14ac:dyDescent="0.55000000000000004">
      <c r="A436" s="3">
        <v>14</v>
      </c>
      <c r="B436" s="3">
        <v>30</v>
      </c>
      <c r="C436" s="5">
        <v>1431691.3749772899</v>
      </c>
      <c r="D436" s="5">
        <v>1874835.5965120799</v>
      </c>
      <c r="E436" s="5">
        <v>2483004.4584059198</v>
      </c>
      <c r="F436" s="5">
        <v>2256102.62878389</v>
      </c>
      <c r="G436" s="5">
        <v>2515414.5454884302</v>
      </c>
    </row>
    <row r="437" spans="1:7" x14ac:dyDescent="0.55000000000000004">
      <c r="A437" s="3">
        <v>14</v>
      </c>
      <c r="B437" s="3">
        <v>31</v>
      </c>
      <c r="C437" s="5">
        <v>1073911.61571072</v>
      </c>
      <c r="D437" s="5">
        <v>856519.91108287696</v>
      </c>
      <c r="E437" s="5">
        <v>1010584.49179803</v>
      </c>
      <c r="F437" s="5">
        <v>954751.29983757006</v>
      </c>
      <c r="G437" s="5">
        <v>913289.15112738695</v>
      </c>
    </row>
    <row r="438" spans="1:7" x14ac:dyDescent="0.55000000000000004">
      <c r="A438" s="3">
        <v>15</v>
      </c>
      <c r="B438" s="3">
        <v>1</v>
      </c>
      <c r="C438" s="5">
        <v>73953.771437408097</v>
      </c>
      <c r="D438" s="5">
        <v>98768.522700037705</v>
      </c>
      <c r="E438" s="5">
        <v>92620.867535489393</v>
      </c>
      <c r="F438" s="5">
        <v>90081.137846098907</v>
      </c>
      <c r="G438" s="5">
        <v>86627.115697265705</v>
      </c>
    </row>
    <row r="439" spans="1:7" x14ac:dyDescent="0.55000000000000004">
      <c r="A439" s="3">
        <v>15</v>
      </c>
      <c r="B439" s="3">
        <v>2</v>
      </c>
      <c r="C439" s="5">
        <v>21152.619176182801</v>
      </c>
      <c r="D439" s="5">
        <v>20746.669989850299</v>
      </c>
      <c r="E439" s="5">
        <v>14342.4031824912</v>
      </c>
      <c r="F439" s="5">
        <v>14476.8399510749</v>
      </c>
      <c r="G439" s="5">
        <v>17703.375493421801</v>
      </c>
    </row>
    <row r="440" spans="1:7" x14ac:dyDescent="0.55000000000000004">
      <c r="A440" s="3">
        <v>15</v>
      </c>
      <c r="B440" s="3">
        <v>3</v>
      </c>
      <c r="C440" s="5">
        <v>129964.080855644</v>
      </c>
      <c r="D440" s="5">
        <v>134457.01969679</v>
      </c>
      <c r="E440" s="5">
        <v>151528.47220760601</v>
      </c>
      <c r="F440" s="5">
        <v>147693.76912731299</v>
      </c>
      <c r="G440" s="5">
        <v>163516.82152025501</v>
      </c>
    </row>
    <row r="441" spans="1:7" x14ac:dyDescent="0.55000000000000004">
      <c r="A441" s="3">
        <v>15</v>
      </c>
      <c r="B441" s="3">
        <v>4</v>
      </c>
      <c r="C441" s="5">
        <v>46583.726030437203</v>
      </c>
      <c r="D441" s="5">
        <v>29986.128465834801</v>
      </c>
      <c r="E441" s="5">
        <v>28208.734367701702</v>
      </c>
      <c r="F441" s="5">
        <v>25057.8765486511</v>
      </c>
      <c r="G441" s="5">
        <v>24101.112429479999</v>
      </c>
    </row>
    <row r="442" spans="1:7" x14ac:dyDescent="0.55000000000000004">
      <c r="A442" s="3">
        <v>15</v>
      </c>
      <c r="B442" s="3">
        <v>5</v>
      </c>
      <c r="C442" s="5">
        <v>21580.7378921704</v>
      </c>
      <c r="D442" s="5">
        <v>20359.276770861401</v>
      </c>
      <c r="E442" s="5">
        <v>20417.665529669401</v>
      </c>
      <c r="F442" s="5">
        <v>21078.547712955598</v>
      </c>
      <c r="G442" s="5">
        <v>22772.5757290195</v>
      </c>
    </row>
    <row r="443" spans="1:7" x14ac:dyDescent="0.55000000000000004">
      <c r="A443" s="3">
        <v>15</v>
      </c>
      <c r="B443" s="3">
        <v>6</v>
      </c>
      <c r="C443" s="5">
        <v>48009.881674725999</v>
      </c>
      <c r="D443" s="5">
        <v>44823.414407053599</v>
      </c>
      <c r="E443" s="5">
        <v>45499.218064419998</v>
      </c>
      <c r="F443" s="5">
        <v>45179.534711908404</v>
      </c>
      <c r="G443" s="5">
        <v>52087.799038395096</v>
      </c>
    </row>
    <row r="444" spans="1:7" x14ac:dyDescent="0.55000000000000004">
      <c r="A444" s="3">
        <v>15</v>
      </c>
      <c r="B444" s="3">
        <v>7</v>
      </c>
      <c r="C444" s="5">
        <v>25813.801675175298</v>
      </c>
      <c r="D444" s="5">
        <v>23321.1144479291</v>
      </c>
      <c r="E444" s="5">
        <v>23955.959671570199</v>
      </c>
      <c r="F444" s="5">
        <v>24923.4788085164</v>
      </c>
      <c r="G444" s="5">
        <v>27331.339361256702</v>
      </c>
    </row>
    <row r="445" spans="1:7" x14ac:dyDescent="0.55000000000000004">
      <c r="A445" s="3">
        <v>15</v>
      </c>
      <c r="B445" s="3">
        <v>8</v>
      </c>
      <c r="C445" s="5">
        <v>50540.6087857967</v>
      </c>
      <c r="D445" s="5">
        <v>54571.831945044003</v>
      </c>
      <c r="E445" s="5">
        <v>49259.4684965614</v>
      </c>
      <c r="F445" s="5">
        <v>48154.015138067502</v>
      </c>
      <c r="G445" s="5">
        <v>52202.387335274798</v>
      </c>
    </row>
    <row r="446" spans="1:7" x14ac:dyDescent="0.55000000000000004">
      <c r="A446" s="3">
        <v>15</v>
      </c>
      <c r="B446" s="3">
        <v>9</v>
      </c>
      <c r="C446" s="5">
        <v>112195.19491920801</v>
      </c>
      <c r="D446" s="5">
        <v>109284.207669696</v>
      </c>
      <c r="E446" s="5">
        <v>130437.14309690399</v>
      </c>
      <c r="F446" s="5">
        <v>126156.18461457601</v>
      </c>
      <c r="G446" s="5">
        <v>146083.24977857299</v>
      </c>
    </row>
    <row r="447" spans="1:7" x14ac:dyDescent="0.55000000000000004">
      <c r="A447" s="3">
        <v>15</v>
      </c>
      <c r="B447" s="3">
        <v>10</v>
      </c>
      <c r="C447" s="5">
        <v>170212.83642725699</v>
      </c>
      <c r="D447" s="5">
        <v>164671.687581707</v>
      </c>
      <c r="E447" s="5">
        <v>194961.026907602</v>
      </c>
      <c r="F447" s="5">
        <v>191783.421328094</v>
      </c>
      <c r="G447" s="5">
        <v>218914.05389179499</v>
      </c>
    </row>
    <row r="448" spans="1:7" x14ac:dyDescent="0.55000000000000004">
      <c r="A448" s="3">
        <v>15</v>
      </c>
      <c r="B448" s="3">
        <v>11</v>
      </c>
      <c r="C448" s="5">
        <v>103446.582434261</v>
      </c>
      <c r="D448" s="5">
        <v>86094.688772992493</v>
      </c>
      <c r="E448" s="5">
        <v>88575.150148208995</v>
      </c>
      <c r="F448" s="5">
        <v>87357.927091892197</v>
      </c>
      <c r="G448" s="5">
        <v>88710.5182474592</v>
      </c>
    </row>
    <row r="449" spans="1:7" x14ac:dyDescent="0.55000000000000004">
      <c r="A449" s="3">
        <v>15</v>
      </c>
      <c r="B449" s="3">
        <v>12</v>
      </c>
      <c r="C449" s="5">
        <v>59651.163949930902</v>
      </c>
      <c r="D449" s="5">
        <v>51546.673618587804</v>
      </c>
      <c r="E449" s="5">
        <v>49098.268118779102</v>
      </c>
      <c r="F449" s="5">
        <v>48662.927935415297</v>
      </c>
      <c r="G449" s="5">
        <v>48489.730546166698</v>
      </c>
    </row>
    <row r="450" spans="1:7" x14ac:dyDescent="0.55000000000000004">
      <c r="A450" s="3">
        <v>15</v>
      </c>
      <c r="B450" s="3">
        <v>13</v>
      </c>
      <c r="C450" s="5">
        <v>15182.220338859601</v>
      </c>
      <c r="D450" s="5">
        <v>13658.759726186599</v>
      </c>
      <c r="E450" s="5">
        <v>10801.3783763921</v>
      </c>
      <c r="F450" s="5">
        <v>9329.2527624627401</v>
      </c>
      <c r="G450" s="5">
        <v>10642.9504727122</v>
      </c>
    </row>
    <row r="451" spans="1:7" x14ac:dyDescent="0.55000000000000004">
      <c r="A451" s="3">
        <v>15</v>
      </c>
      <c r="B451" s="3">
        <v>14</v>
      </c>
      <c r="C451" s="5">
        <v>58773.314338091703</v>
      </c>
      <c r="D451" s="5">
        <v>55781.275789074003</v>
      </c>
      <c r="E451" s="5">
        <v>66305.607320373601</v>
      </c>
      <c r="F451" s="5">
        <v>63340.696430578697</v>
      </c>
      <c r="G451" s="5">
        <v>61857.672747417397</v>
      </c>
    </row>
    <row r="452" spans="1:7" x14ac:dyDescent="0.55000000000000004">
      <c r="A452" s="3">
        <v>15</v>
      </c>
      <c r="B452" s="3">
        <v>15</v>
      </c>
      <c r="C452" s="5">
        <v>22924.910102627699</v>
      </c>
      <c r="D452" s="5">
        <v>23204.7079195845</v>
      </c>
      <c r="E452" s="5">
        <v>19600.286525374198</v>
      </c>
      <c r="F452" s="5">
        <v>18270.581954687001</v>
      </c>
      <c r="G452" s="5">
        <v>19487.749946451899</v>
      </c>
    </row>
    <row r="453" spans="1:7" x14ac:dyDescent="0.55000000000000004">
      <c r="A453" s="3">
        <v>15</v>
      </c>
      <c r="B453" s="3">
        <v>16</v>
      </c>
      <c r="C453" s="5">
        <v>69918.849539820803</v>
      </c>
      <c r="D453" s="5">
        <v>75730.237218663897</v>
      </c>
      <c r="E453" s="5">
        <v>80719.839883223001</v>
      </c>
      <c r="F453" s="5">
        <v>78965.005000577105</v>
      </c>
      <c r="G453" s="5">
        <v>88782.362439800199</v>
      </c>
    </row>
    <row r="454" spans="1:7" x14ac:dyDescent="0.55000000000000004">
      <c r="A454" s="3">
        <v>15</v>
      </c>
      <c r="B454" s="3">
        <v>17</v>
      </c>
      <c r="C454" s="5">
        <v>118991.897525921</v>
      </c>
      <c r="D454" s="5">
        <v>92534.147758052204</v>
      </c>
      <c r="E454" s="5">
        <v>97906.530965960104</v>
      </c>
      <c r="F454" s="5">
        <v>108435.513400369</v>
      </c>
      <c r="G454" s="5">
        <v>111700.798807265</v>
      </c>
    </row>
    <row r="455" spans="1:7" x14ac:dyDescent="0.55000000000000004">
      <c r="A455" s="3">
        <v>15</v>
      </c>
      <c r="B455" s="3">
        <v>18</v>
      </c>
      <c r="C455" s="5">
        <v>415770.574763318</v>
      </c>
      <c r="D455" s="5">
        <v>499006.83345440798</v>
      </c>
      <c r="E455" s="5">
        <v>592484.49239493103</v>
      </c>
      <c r="F455" s="5">
        <v>575649.98378306301</v>
      </c>
      <c r="G455" s="5">
        <v>565241.75988661801</v>
      </c>
    </row>
    <row r="456" spans="1:7" x14ac:dyDescent="0.55000000000000004">
      <c r="A456" s="3">
        <v>15</v>
      </c>
      <c r="B456" s="3">
        <v>19</v>
      </c>
      <c r="C456" s="5">
        <v>255619.91694329199</v>
      </c>
      <c r="D456" s="5">
        <v>336716.14860589697</v>
      </c>
      <c r="E456" s="5">
        <v>251743.034369142</v>
      </c>
      <c r="F456" s="5">
        <v>285623.217162257</v>
      </c>
      <c r="G456" s="5">
        <v>256177.02231589801</v>
      </c>
    </row>
    <row r="457" spans="1:7" x14ac:dyDescent="0.55000000000000004">
      <c r="A457" s="3">
        <v>15</v>
      </c>
      <c r="B457" s="3">
        <v>20</v>
      </c>
      <c r="C457" s="5">
        <v>320561.34621752898</v>
      </c>
      <c r="D457" s="5">
        <v>376148.26804636401</v>
      </c>
      <c r="E457" s="5">
        <v>309593.01763280999</v>
      </c>
      <c r="F457" s="5">
        <v>322416.97044132103</v>
      </c>
      <c r="G457" s="5">
        <v>322801.83260893403</v>
      </c>
    </row>
    <row r="458" spans="1:7" x14ac:dyDescent="0.55000000000000004">
      <c r="A458" s="3">
        <v>15</v>
      </c>
      <c r="B458" s="3">
        <v>21</v>
      </c>
      <c r="C458" s="5">
        <v>297835.25100059499</v>
      </c>
      <c r="D458" s="5">
        <v>255135.38671540399</v>
      </c>
      <c r="E458" s="5">
        <v>281534.55820000701</v>
      </c>
      <c r="F458" s="5">
        <v>258765.599821054</v>
      </c>
      <c r="G458" s="5">
        <v>272806.57996303699</v>
      </c>
    </row>
    <row r="459" spans="1:7" x14ac:dyDescent="0.55000000000000004">
      <c r="A459" s="3">
        <v>15</v>
      </c>
      <c r="B459" s="3">
        <v>22</v>
      </c>
      <c r="C459" s="5">
        <v>173433.91614261901</v>
      </c>
      <c r="D459" s="5">
        <v>172893.11188498599</v>
      </c>
      <c r="E459" s="5">
        <v>147907.736424606</v>
      </c>
      <c r="F459" s="5">
        <v>149382.31777161499</v>
      </c>
      <c r="G459" s="5">
        <v>110112.24630947399</v>
      </c>
    </row>
    <row r="460" spans="1:7" x14ac:dyDescent="0.55000000000000004">
      <c r="A460" s="3">
        <v>15</v>
      </c>
      <c r="B460" s="3">
        <v>23</v>
      </c>
      <c r="C460" s="5">
        <v>21975.970128868499</v>
      </c>
      <c r="D460" s="5">
        <v>15474.7177376867</v>
      </c>
      <c r="E460" s="5">
        <v>21299.178541105899</v>
      </c>
      <c r="F460" s="5">
        <v>20582.639406436101</v>
      </c>
      <c r="G460" s="5">
        <v>21075.073955347601</v>
      </c>
    </row>
    <row r="461" spans="1:7" x14ac:dyDescent="0.55000000000000004">
      <c r="A461" s="3">
        <v>15</v>
      </c>
      <c r="B461" s="3">
        <v>24</v>
      </c>
      <c r="C461" s="5">
        <v>60829.724842502001</v>
      </c>
      <c r="D461" s="5">
        <v>53637.326168113599</v>
      </c>
      <c r="E461" s="5">
        <v>74359.378505435103</v>
      </c>
      <c r="F461" s="5">
        <v>70912.895301408498</v>
      </c>
      <c r="G461" s="5">
        <v>69316.116107219306</v>
      </c>
    </row>
    <row r="462" spans="1:7" x14ac:dyDescent="0.55000000000000004">
      <c r="A462" s="3">
        <v>15</v>
      </c>
      <c r="B462" s="3">
        <v>25</v>
      </c>
      <c r="C462" s="5">
        <v>153265.58806430301</v>
      </c>
      <c r="D462" s="5">
        <v>132460.380871898</v>
      </c>
      <c r="E462" s="5">
        <v>143207.70318640699</v>
      </c>
      <c r="F462" s="5">
        <v>138406.63388308801</v>
      </c>
      <c r="G462" s="5">
        <v>158229.94333511</v>
      </c>
    </row>
    <row r="463" spans="1:7" x14ac:dyDescent="0.55000000000000004">
      <c r="A463" s="3">
        <v>15</v>
      </c>
      <c r="B463" s="3">
        <v>26</v>
      </c>
      <c r="C463" s="5">
        <v>31399.788017937899</v>
      </c>
      <c r="D463" s="5">
        <v>43189.837503560702</v>
      </c>
      <c r="E463" s="5">
        <v>47205.266877692797</v>
      </c>
      <c r="F463" s="5">
        <v>47974.078452730297</v>
      </c>
      <c r="G463" s="5">
        <v>43439.292406974797</v>
      </c>
    </row>
    <row r="464" spans="1:7" x14ac:dyDescent="0.55000000000000004">
      <c r="A464" s="3">
        <v>15</v>
      </c>
      <c r="B464" s="3">
        <v>27</v>
      </c>
      <c r="C464" s="5">
        <v>250520.93495100099</v>
      </c>
      <c r="D464" s="5">
        <v>290150.95406860299</v>
      </c>
      <c r="E464" s="5">
        <v>374185.86876052798</v>
      </c>
      <c r="F464" s="5">
        <v>335349.128691171</v>
      </c>
      <c r="G464" s="5">
        <v>396490.890593132</v>
      </c>
    </row>
    <row r="465" spans="1:7" x14ac:dyDescent="0.55000000000000004">
      <c r="A465" s="3">
        <v>15</v>
      </c>
      <c r="B465" s="3">
        <v>28</v>
      </c>
      <c r="C465" s="5">
        <v>343633.76695131301</v>
      </c>
      <c r="D465" s="5">
        <v>331730.00749961199</v>
      </c>
      <c r="E465" s="5">
        <v>334571.65801234101</v>
      </c>
      <c r="F465" s="5">
        <v>335245.70217162202</v>
      </c>
      <c r="G465" s="5">
        <v>338799.23220029502</v>
      </c>
    </row>
    <row r="466" spans="1:7" x14ac:dyDescent="0.55000000000000004">
      <c r="A466" s="3">
        <v>15</v>
      </c>
      <c r="B466" s="3">
        <v>29</v>
      </c>
      <c r="C466" s="5">
        <v>317554.42470001202</v>
      </c>
      <c r="D466" s="5">
        <v>300775.89220005099</v>
      </c>
      <c r="E466" s="5">
        <v>302371.39034454699</v>
      </c>
      <c r="F466" s="5">
        <v>322917.95084379002</v>
      </c>
      <c r="G466" s="5">
        <v>348026.43134369998</v>
      </c>
    </row>
    <row r="467" spans="1:7" x14ac:dyDescent="0.55000000000000004">
      <c r="A467" s="3">
        <v>15</v>
      </c>
      <c r="B467" s="3">
        <v>30</v>
      </c>
      <c r="C467" s="5">
        <v>679414.06989591999</v>
      </c>
      <c r="D467" s="5">
        <v>738659.81878232001</v>
      </c>
      <c r="E467" s="5">
        <v>655276.37740675104</v>
      </c>
      <c r="F467" s="5">
        <v>865668.64841193997</v>
      </c>
      <c r="G467" s="5">
        <v>856490.73776387202</v>
      </c>
    </row>
    <row r="468" spans="1:7" x14ac:dyDescent="0.55000000000000004">
      <c r="A468" s="3">
        <v>15</v>
      </c>
      <c r="B468" s="3">
        <v>31</v>
      </c>
      <c r="C468" s="5">
        <v>332798.63256366499</v>
      </c>
      <c r="D468" s="5">
        <v>277605.276755239</v>
      </c>
      <c r="E468" s="5">
        <v>280245.74879110698</v>
      </c>
      <c r="F468" s="5">
        <v>257959.002787476</v>
      </c>
      <c r="G468" s="5">
        <v>240154.856166535</v>
      </c>
    </row>
    <row r="469" spans="1:7" x14ac:dyDescent="0.55000000000000004">
      <c r="A469" s="3">
        <v>16</v>
      </c>
      <c r="B469" s="3">
        <v>1</v>
      </c>
      <c r="C469" s="5">
        <v>24439.284487399302</v>
      </c>
      <c r="D469" s="5">
        <v>34183.385649039003</v>
      </c>
      <c r="E469" s="5">
        <v>31829.896494000299</v>
      </c>
      <c r="F469" s="5">
        <v>29306.973160534901</v>
      </c>
      <c r="G469" s="5">
        <v>28852.758695193701</v>
      </c>
    </row>
    <row r="470" spans="1:7" x14ac:dyDescent="0.55000000000000004">
      <c r="A470" s="3">
        <v>16</v>
      </c>
      <c r="B470" s="3">
        <v>2</v>
      </c>
      <c r="C470" s="5">
        <v>2912.4185338826001</v>
      </c>
      <c r="D470" s="5">
        <v>3745.93001478204</v>
      </c>
      <c r="E470" s="5">
        <v>1854.4384811779901</v>
      </c>
      <c r="F470" s="5">
        <v>1250.79190149338</v>
      </c>
      <c r="G470" s="5">
        <v>1652.78277140762</v>
      </c>
    </row>
    <row r="471" spans="1:7" x14ac:dyDescent="0.55000000000000004">
      <c r="A471" s="3">
        <v>16</v>
      </c>
      <c r="B471" s="3">
        <v>3</v>
      </c>
      <c r="C471" s="5">
        <v>39747.575849218403</v>
      </c>
      <c r="D471" s="5">
        <v>40723.675000881398</v>
      </c>
      <c r="E471" s="5">
        <v>43007.647860118297</v>
      </c>
      <c r="F471" s="5">
        <v>38450.453505313002</v>
      </c>
      <c r="G471" s="5">
        <v>42181.0555310856</v>
      </c>
    </row>
    <row r="472" spans="1:7" x14ac:dyDescent="0.55000000000000004">
      <c r="A472" s="3">
        <v>16</v>
      </c>
      <c r="B472" s="3">
        <v>4</v>
      </c>
      <c r="C472" s="5">
        <v>25176.297751246901</v>
      </c>
      <c r="D472" s="5">
        <v>15114.9728277867</v>
      </c>
      <c r="E472" s="5">
        <v>17203.424070143101</v>
      </c>
      <c r="F472" s="5">
        <v>15254.822012536</v>
      </c>
      <c r="G472" s="5">
        <v>14807.315670545</v>
      </c>
    </row>
    <row r="473" spans="1:7" x14ac:dyDescent="0.55000000000000004">
      <c r="A473" s="3">
        <v>16</v>
      </c>
      <c r="B473" s="3">
        <v>5</v>
      </c>
      <c r="C473" s="5">
        <v>16126.925407118901</v>
      </c>
      <c r="D473" s="5">
        <v>18313.500471484502</v>
      </c>
      <c r="E473" s="5">
        <v>20686.717238072499</v>
      </c>
      <c r="F473" s="5">
        <v>20867.900910997101</v>
      </c>
      <c r="G473" s="5">
        <v>24998.852880485199</v>
      </c>
    </row>
    <row r="474" spans="1:7" x14ac:dyDescent="0.55000000000000004">
      <c r="A474" s="3">
        <v>16</v>
      </c>
      <c r="B474" s="3">
        <v>6</v>
      </c>
      <c r="C474" s="5">
        <v>79926.424991929394</v>
      </c>
      <c r="D474" s="5">
        <v>94340.818583419197</v>
      </c>
      <c r="E474" s="5">
        <v>86987.227555473699</v>
      </c>
      <c r="F474" s="5">
        <v>83041.253869154694</v>
      </c>
      <c r="G474" s="5">
        <v>94254.882894469702</v>
      </c>
    </row>
    <row r="475" spans="1:7" x14ac:dyDescent="0.55000000000000004">
      <c r="A475" s="3">
        <v>16</v>
      </c>
      <c r="B475" s="3">
        <v>7</v>
      </c>
      <c r="C475" s="5">
        <v>17153.191653692698</v>
      </c>
      <c r="D475" s="5">
        <v>14775.2357055339</v>
      </c>
      <c r="E475" s="5">
        <v>16659.4254956724</v>
      </c>
      <c r="F475" s="5">
        <v>16417.364293163399</v>
      </c>
      <c r="G475" s="5">
        <v>17724.4840210246</v>
      </c>
    </row>
    <row r="476" spans="1:7" x14ac:dyDescent="0.55000000000000004">
      <c r="A476" s="3">
        <v>16</v>
      </c>
      <c r="B476" s="3">
        <v>8</v>
      </c>
      <c r="C476" s="5">
        <v>46610.4754157731</v>
      </c>
      <c r="D476" s="5">
        <v>73730.614466801999</v>
      </c>
      <c r="E476" s="5">
        <v>65830.185042593701</v>
      </c>
      <c r="F476" s="5">
        <v>63731.555121081401</v>
      </c>
      <c r="G476" s="5">
        <v>69543.887875832603</v>
      </c>
    </row>
    <row r="477" spans="1:7" x14ac:dyDescent="0.55000000000000004">
      <c r="A477" s="3">
        <v>16</v>
      </c>
      <c r="B477" s="3">
        <v>9</v>
      </c>
      <c r="C477" s="5">
        <v>110216.219120394</v>
      </c>
      <c r="D477" s="5">
        <v>96426.831675172303</v>
      </c>
      <c r="E477" s="5">
        <v>108845.62416543</v>
      </c>
      <c r="F477" s="5">
        <v>104349.281827395</v>
      </c>
      <c r="G477" s="5">
        <v>115178.04452847999</v>
      </c>
    </row>
    <row r="478" spans="1:7" x14ac:dyDescent="0.55000000000000004">
      <c r="A478" s="3">
        <v>16</v>
      </c>
      <c r="B478" s="3">
        <v>10</v>
      </c>
      <c r="C478" s="5">
        <v>101461.292499553</v>
      </c>
      <c r="D478" s="5">
        <v>109668.34388746999</v>
      </c>
      <c r="E478" s="5">
        <v>129939.618179545</v>
      </c>
      <c r="F478" s="5">
        <v>124589.389443466</v>
      </c>
      <c r="G478" s="5">
        <v>139159.406772221</v>
      </c>
    </row>
    <row r="479" spans="1:7" x14ac:dyDescent="0.55000000000000004">
      <c r="A479" s="3">
        <v>16</v>
      </c>
      <c r="B479" s="3">
        <v>11</v>
      </c>
      <c r="C479" s="5">
        <v>61179.126503495303</v>
      </c>
      <c r="D479" s="5">
        <v>55278.3574096788</v>
      </c>
      <c r="E479" s="5">
        <v>64653.827928914201</v>
      </c>
      <c r="F479" s="5">
        <v>64169.3883057934</v>
      </c>
      <c r="G479" s="5">
        <v>69697.322267607597</v>
      </c>
    </row>
    <row r="480" spans="1:7" x14ac:dyDescent="0.55000000000000004">
      <c r="A480" s="3">
        <v>16</v>
      </c>
      <c r="B480" s="3">
        <v>12</v>
      </c>
      <c r="C480" s="5">
        <v>19461.0305792732</v>
      </c>
      <c r="D480" s="5">
        <v>15504.825956827401</v>
      </c>
      <c r="E480" s="5">
        <v>15082.4048577631</v>
      </c>
      <c r="F480" s="5">
        <v>14791.398953776101</v>
      </c>
      <c r="G480" s="5">
        <v>17181.3285506662</v>
      </c>
    </row>
    <row r="481" spans="1:7" x14ac:dyDescent="0.55000000000000004">
      <c r="A481" s="3">
        <v>16</v>
      </c>
      <c r="B481" s="3">
        <v>13</v>
      </c>
      <c r="C481" s="5">
        <v>3909.2818523681999</v>
      </c>
      <c r="D481" s="5">
        <v>1994.4672489981899</v>
      </c>
      <c r="E481" s="5">
        <v>1159.2925054217999</v>
      </c>
      <c r="F481" s="5">
        <v>992.53909387940905</v>
      </c>
      <c r="G481" s="5">
        <v>883.149775386447</v>
      </c>
    </row>
    <row r="482" spans="1:7" x14ac:dyDescent="0.55000000000000004">
      <c r="A482" s="3">
        <v>16</v>
      </c>
      <c r="B482" s="3">
        <v>14</v>
      </c>
      <c r="C482" s="5">
        <v>39084.686425406297</v>
      </c>
      <c r="D482" s="5">
        <v>32523.430714950999</v>
      </c>
      <c r="E482" s="5">
        <v>34059.859232046299</v>
      </c>
      <c r="F482" s="5">
        <v>33412.8166562509</v>
      </c>
      <c r="G482" s="5">
        <v>34300.245672875899</v>
      </c>
    </row>
    <row r="483" spans="1:7" x14ac:dyDescent="0.55000000000000004">
      <c r="A483" s="3">
        <v>16</v>
      </c>
      <c r="B483" s="3">
        <v>15</v>
      </c>
      <c r="C483" s="5">
        <v>15550.222759391299</v>
      </c>
      <c r="D483" s="5">
        <v>15405.5120206926</v>
      </c>
      <c r="E483" s="5">
        <v>10730.442245284899</v>
      </c>
      <c r="F483" s="5">
        <v>9079.9869493613405</v>
      </c>
      <c r="G483" s="5">
        <v>8340.8404356233896</v>
      </c>
    </row>
    <row r="484" spans="1:7" x14ac:dyDescent="0.55000000000000004">
      <c r="A484" s="3">
        <v>16</v>
      </c>
      <c r="B484" s="3">
        <v>16</v>
      </c>
      <c r="C484" s="5">
        <v>77751.7255025372</v>
      </c>
      <c r="D484" s="5">
        <v>78692.144443607598</v>
      </c>
      <c r="E484" s="5">
        <v>91926.407087631902</v>
      </c>
      <c r="F484" s="5">
        <v>87866.699666114</v>
      </c>
      <c r="G484" s="5">
        <v>97348.0747522069</v>
      </c>
    </row>
    <row r="485" spans="1:7" x14ac:dyDescent="0.55000000000000004">
      <c r="A485" s="3">
        <v>16</v>
      </c>
      <c r="B485" s="3">
        <v>17</v>
      </c>
      <c r="C485" s="5">
        <v>60040.512156288503</v>
      </c>
      <c r="D485" s="5">
        <v>56145.963009859202</v>
      </c>
      <c r="E485" s="5">
        <v>50795.976917108601</v>
      </c>
      <c r="F485" s="5">
        <v>53505.536357298297</v>
      </c>
      <c r="G485" s="5">
        <v>73306.632334969196</v>
      </c>
    </row>
    <row r="486" spans="1:7" x14ac:dyDescent="0.55000000000000004">
      <c r="A486" s="3">
        <v>16</v>
      </c>
      <c r="B486" s="3">
        <v>18</v>
      </c>
      <c r="C486" s="5">
        <v>172187.37528244901</v>
      </c>
      <c r="D486" s="5">
        <v>240878.36446698499</v>
      </c>
      <c r="E486" s="5">
        <v>230940.91493838601</v>
      </c>
      <c r="F486" s="5">
        <v>233719.25137055601</v>
      </c>
      <c r="G486" s="5">
        <v>234001.69431548801</v>
      </c>
    </row>
    <row r="487" spans="1:7" x14ac:dyDescent="0.55000000000000004">
      <c r="A487" s="3">
        <v>16</v>
      </c>
      <c r="B487" s="3">
        <v>19</v>
      </c>
      <c r="C487" s="5">
        <v>129884.288367933</v>
      </c>
      <c r="D487" s="5">
        <v>130085.754719455</v>
      </c>
      <c r="E487" s="5">
        <v>127579.639793674</v>
      </c>
      <c r="F487" s="5">
        <v>102829.671708957</v>
      </c>
      <c r="G487" s="5">
        <v>110829.677695891</v>
      </c>
    </row>
    <row r="488" spans="1:7" x14ac:dyDescent="0.55000000000000004">
      <c r="A488" s="3">
        <v>16</v>
      </c>
      <c r="B488" s="3">
        <v>20</v>
      </c>
      <c r="C488" s="5">
        <v>153814.501264041</v>
      </c>
      <c r="D488" s="5">
        <v>147442.81741070899</v>
      </c>
      <c r="E488" s="5">
        <v>157363.410955781</v>
      </c>
      <c r="F488" s="5">
        <v>132771.691898586</v>
      </c>
      <c r="G488" s="5">
        <v>149055.71452924999</v>
      </c>
    </row>
    <row r="489" spans="1:7" x14ac:dyDescent="0.55000000000000004">
      <c r="A489" s="3">
        <v>16</v>
      </c>
      <c r="B489" s="3">
        <v>21</v>
      </c>
      <c r="C489" s="5">
        <v>107996.252860915</v>
      </c>
      <c r="D489" s="5">
        <v>124559.28253197701</v>
      </c>
      <c r="E489" s="5">
        <v>119289.53944313301</v>
      </c>
      <c r="F489" s="5">
        <v>117299.302270892</v>
      </c>
      <c r="G489" s="5">
        <v>135331.48707980901</v>
      </c>
    </row>
    <row r="490" spans="1:7" x14ac:dyDescent="0.55000000000000004">
      <c r="A490" s="3">
        <v>16</v>
      </c>
      <c r="B490" s="3">
        <v>22</v>
      </c>
      <c r="C490" s="5">
        <v>59145.617776462997</v>
      </c>
      <c r="D490" s="5">
        <v>82046.669062704197</v>
      </c>
      <c r="E490" s="5">
        <v>53520.7355043223</v>
      </c>
      <c r="F490" s="5">
        <v>56308.255110489299</v>
      </c>
      <c r="G490" s="5">
        <v>43083.998767898003</v>
      </c>
    </row>
    <row r="491" spans="1:7" x14ac:dyDescent="0.55000000000000004">
      <c r="A491" s="3">
        <v>16</v>
      </c>
      <c r="B491" s="3">
        <v>23</v>
      </c>
      <c r="C491" s="5">
        <v>14687.1668859076</v>
      </c>
      <c r="D491" s="5">
        <v>10050.1919009142</v>
      </c>
      <c r="E491" s="5">
        <v>12722.130349931</v>
      </c>
      <c r="F491" s="5">
        <v>15503.504458645801</v>
      </c>
      <c r="G491" s="5">
        <v>16824.4558046167</v>
      </c>
    </row>
    <row r="492" spans="1:7" x14ac:dyDescent="0.55000000000000004">
      <c r="A492" s="3">
        <v>16</v>
      </c>
      <c r="B492" s="3">
        <v>24</v>
      </c>
      <c r="C492" s="5">
        <v>39825.431742800298</v>
      </c>
      <c r="D492" s="5">
        <v>34244.215028800601</v>
      </c>
      <c r="E492" s="5">
        <v>43257.628025847</v>
      </c>
      <c r="F492" s="5">
        <v>53572.4334931173</v>
      </c>
      <c r="G492" s="5">
        <v>54099.466591813201</v>
      </c>
    </row>
    <row r="493" spans="1:7" x14ac:dyDescent="0.55000000000000004">
      <c r="A493" s="3">
        <v>16</v>
      </c>
      <c r="B493" s="3">
        <v>25</v>
      </c>
      <c r="C493" s="5">
        <v>80220.574637619196</v>
      </c>
      <c r="D493" s="5">
        <v>70679.522508616603</v>
      </c>
      <c r="E493" s="5">
        <v>73924.687976237896</v>
      </c>
      <c r="F493" s="5">
        <v>73249.776884708495</v>
      </c>
      <c r="G493" s="5">
        <v>74851.578360789295</v>
      </c>
    </row>
    <row r="494" spans="1:7" x14ac:dyDescent="0.55000000000000004">
      <c r="A494" s="3">
        <v>16</v>
      </c>
      <c r="B494" s="3">
        <v>26</v>
      </c>
      <c r="C494" s="5">
        <v>12370.281093080701</v>
      </c>
      <c r="D494" s="5">
        <v>16564.4001835413</v>
      </c>
      <c r="E494" s="5">
        <v>21573.079643282199</v>
      </c>
      <c r="F494" s="5">
        <v>17748.516574260098</v>
      </c>
      <c r="G494" s="5">
        <v>10490.920528938699</v>
      </c>
    </row>
    <row r="495" spans="1:7" x14ac:dyDescent="0.55000000000000004">
      <c r="A495" s="3">
        <v>16</v>
      </c>
      <c r="B495" s="3">
        <v>27</v>
      </c>
      <c r="C495" s="5">
        <v>130634.76137095501</v>
      </c>
      <c r="D495" s="5">
        <v>154618.01833850201</v>
      </c>
      <c r="E495" s="5">
        <v>173025.089658868</v>
      </c>
      <c r="F495" s="5">
        <v>196561.337374736</v>
      </c>
      <c r="G495" s="5">
        <v>178901.91116002001</v>
      </c>
    </row>
    <row r="496" spans="1:7" x14ac:dyDescent="0.55000000000000004">
      <c r="A496" s="3">
        <v>16</v>
      </c>
      <c r="B496" s="3">
        <v>28</v>
      </c>
      <c r="C496" s="5">
        <v>136109.98979125201</v>
      </c>
      <c r="D496" s="5">
        <v>119684.122921153</v>
      </c>
      <c r="E496" s="5">
        <v>130431.20857983999</v>
      </c>
      <c r="F496" s="5">
        <v>134222.446911304</v>
      </c>
      <c r="G496" s="5">
        <v>137562.144502991</v>
      </c>
    </row>
    <row r="497" spans="1:7" x14ac:dyDescent="0.55000000000000004">
      <c r="A497" s="3">
        <v>16</v>
      </c>
      <c r="B497" s="3">
        <v>29</v>
      </c>
      <c r="C497" s="5">
        <v>171471.10526214901</v>
      </c>
      <c r="D497" s="5">
        <v>158738.02522504199</v>
      </c>
      <c r="E497" s="5">
        <v>182274.612317947</v>
      </c>
      <c r="F497" s="5">
        <v>180112.42637608401</v>
      </c>
      <c r="G497" s="5">
        <v>188449.187493014</v>
      </c>
    </row>
    <row r="498" spans="1:7" x14ac:dyDescent="0.55000000000000004">
      <c r="A498" s="3">
        <v>16</v>
      </c>
      <c r="B498" s="3">
        <v>30</v>
      </c>
      <c r="C498" s="5">
        <v>324964.20616473298</v>
      </c>
      <c r="D498" s="5">
        <v>378082.93634639098</v>
      </c>
      <c r="E498" s="5">
        <v>390696.75870423898</v>
      </c>
      <c r="F498" s="5">
        <v>411425.26438990398</v>
      </c>
      <c r="G498" s="5">
        <v>449071.70661047398</v>
      </c>
    </row>
    <row r="499" spans="1:7" x14ac:dyDescent="0.55000000000000004">
      <c r="A499" s="3">
        <v>16</v>
      </c>
      <c r="B499" s="3">
        <v>31</v>
      </c>
      <c r="C499" s="5">
        <v>142205.39948794001</v>
      </c>
      <c r="D499" s="5">
        <v>114770.27190090599</v>
      </c>
      <c r="E499" s="5">
        <v>119293.554342665</v>
      </c>
      <c r="F499" s="5">
        <v>122066.40623309099</v>
      </c>
      <c r="G499" s="5">
        <v>124551.980475726</v>
      </c>
    </row>
    <row r="500" spans="1:7" x14ac:dyDescent="0.55000000000000004">
      <c r="A500" s="3">
        <v>17</v>
      </c>
      <c r="B500" s="3">
        <v>1</v>
      </c>
      <c r="C500" s="5">
        <v>22609.173291980998</v>
      </c>
      <c r="D500" s="5">
        <v>29217.181870627399</v>
      </c>
      <c r="E500" s="5">
        <v>28994.606572962701</v>
      </c>
      <c r="F500" s="5">
        <v>27278.2820062596</v>
      </c>
      <c r="G500" s="5">
        <v>26386.535860260901</v>
      </c>
    </row>
    <row r="501" spans="1:7" x14ac:dyDescent="0.55000000000000004">
      <c r="A501" s="3">
        <v>17</v>
      </c>
      <c r="B501" s="3">
        <v>2</v>
      </c>
      <c r="C501" s="5">
        <v>1296.6835293915501</v>
      </c>
      <c r="D501" s="5">
        <v>2868.9356510792099</v>
      </c>
      <c r="E501" s="5">
        <v>1019.26743072063</v>
      </c>
      <c r="F501" s="5">
        <v>704.78201402546097</v>
      </c>
      <c r="G501" s="5">
        <v>1079.4017558518699</v>
      </c>
    </row>
    <row r="502" spans="1:7" x14ac:dyDescent="0.55000000000000004">
      <c r="A502" s="3">
        <v>17</v>
      </c>
      <c r="B502" s="3">
        <v>3</v>
      </c>
      <c r="C502" s="5">
        <v>43010.507076259099</v>
      </c>
      <c r="D502" s="5">
        <v>45640.519585217997</v>
      </c>
      <c r="E502" s="5">
        <v>51491.354373044502</v>
      </c>
      <c r="F502" s="5">
        <v>47134.480227486703</v>
      </c>
      <c r="G502" s="5">
        <v>49654.767532405203</v>
      </c>
    </row>
    <row r="503" spans="1:7" x14ac:dyDescent="0.55000000000000004">
      <c r="A503" s="3">
        <v>17</v>
      </c>
      <c r="B503" s="3">
        <v>4</v>
      </c>
      <c r="C503" s="5">
        <v>51284.8271202498</v>
      </c>
      <c r="D503" s="5">
        <v>35012.207962015797</v>
      </c>
      <c r="E503" s="5">
        <v>36480.074197197202</v>
      </c>
      <c r="F503" s="5">
        <v>33059.914701914699</v>
      </c>
      <c r="G503" s="5">
        <v>34389.842504225497</v>
      </c>
    </row>
    <row r="504" spans="1:7" x14ac:dyDescent="0.55000000000000004">
      <c r="A504" s="3">
        <v>17</v>
      </c>
      <c r="B504" s="3">
        <v>5</v>
      </c>
      <c r="C504" s="5">
        <v>8654.5356592925309</v>
      </c>
      <c r="D504" s="5">
        <v>7167.9852897939099</v>
      </c>
      <c r="E504" s="5">
        <v>8029.1861719913304</v>
      </c>
      <c r="F504" s="5">
        <v>7778.3303588639801</v>
      </c>
      <c r="G504" s="5">
        <v>8402.8233083058003</v>
      </c>
    </row>
    <row r="505" spans="1:7" x14ac:dyDescent="0.55000000000000004">
      <c r="A505" s="3">
        <v>17</v>
      </c>
      <c r="B505" s="3">
        <v>6</v>
      </c>
      <c r="C505" s="5">
        <v>12606.111831197701</v>
      </c>
      <c r="D505" s="5">
        <v>13910.376447705399</v>
      </c>
      <c r="E505" s="5">
        <v>16537.8518526195</v>
      </c>
      <c r="F505" s="5">
        <v>15473.841027160001</v>
      </c>
      <c r="G505" s="5">
        <v>17062.673536765498</v>
      </c>
    </row>
    <row r="506" spans="1:7" x14ac:dyDescent="0.55000000000000004">
      <c r="A506" s="3">
        <v>17</v>
      </c>
      <c r="B506" s="3">
        <v>7</v>
      </c>
      <c r="C506" s="5">
        <v>14731.0210070863</v>
      </c>
      <c r="D506" s="5">
        <v>17037.427662468999</v>
      </c>
      <c r="E506" s="5">
        <v>17857.5973661104</v>
      </c>
      <c r="F506" s="5">
        <v>15756.9892177359</v>
      </c>
      <c r="G506" s="5">
        <v>17276.395810513801</v>
      </c>
    </row>
    <row r="507" spans="1:7" x14ac:dyDescent="0.55000000000000004">
      <c r="A507" s="3">
        <v>17</v>
      </c>
      <c r="B507" s="3">
        <v>8</v>
      </c>
      <c r="C507" s="5">
        <v>14701.743265715701</v>
      </c>
      <c r="D507" s="5">
        <v>16809.122170582301</v>
      </c>
      <c r="E507" s="5">
        <v>17660.797602702802</v>
      </c>
      <c r="F507" s="5">
        <v>17156.368003142499</v>
      </c>
      <c r="G507" s="5">
        <v>19879.812385286099</v>
      </c>
    </row>
    <row r="508" spans="1:7" x14ac:dyDescent="0.55000000000000004">
      <c r="A508" s="3">
        <v>17</v>
      </c>
      <c r="B508" s="3">
        <v>9</v>
      </c>
      <c r="C508" s="5">
        <v>33075.367927741703</v>
      </c>
      <c r="D508" s="5">
        <v>35470.950336306501</v>
      </c>
      <c r="E508" s="5">
        <v>44965.141102257403</v>
      </c>
      <c r="F508" s="5">
        <v>42081.619058415403</v>
      </c>
      <c r="G508" s="5">
        <v>48134.415439919598</v>
      </c>
    </row>
    <row r="509" spans="1:7" x14ac:dyDescent="0.55000000000000004">
      <c r="A509" s="3">
        <v>17</v>
      </c>
      <c r="B509" s="3">
        <v>10</v>
      </c>
      <c r="C509" s="5">
        <v>134281.20422303799</v>
      </c>
      <c r="D509" s="5">
        <v>140937.402920122</v>
      </c>
      <c r="E509" s="5">
        <v>178786.332297224</v>
      </c>
      <c r="F509" s="5">
        <v>164216.15240143199</v>
      </c>
      <c r="G509" s="5">
        <v>191316.253733444</v>
      </c>
    </row>
    <row r="510" spans="1:7" x14ac:dyDescent="0.55000000000000004">
      <c r="A510" s="3">
        <v>17</v>
      </c>
      <c r="B510" s="3">
        <v>11</v>
      </c>
      <c r="C510" s="5">
        <v>61534.267984580903</v>
      </c>
      <c r="D510" s="5">
        <v>61460.063651473603</v>
      </c>
      <c r="E510" s="5">
        <v>64288.065921002199</v>
      </c>
      <c r="F510" s="5">
        <v>58482.381077244601</v>
      </c>
      <c r="G510" s="5">
        <v>57899.622033060601</v>
      </c>
    </row>
    <row r="511" spans="1:7" x14ac:dyDescent="0.55000000000000004">
      <c r="A511" s="3">
        <v>17</v>
      </c>
      <c r="B511" s="3">
        <v>12</v>
      </c>
      <c r="C511" s="5">
        <v>23276.588591683601</v>
      </c>
      <c r="D511" s="5">
        <v>23184.9441152986</v>
      </c>
      <c r="E511" s="5">
        <v>27263.046097433398</v>
      </c>
      <c r="F511" s="5">
        <v>24856.028083689402</v>
      </c>
      <c r="G511" s="5">
        <v>25842.583482109101</v>
      </c>
    </row>
    <row r="512" spans="1:7" x14ac:dyDescent="0.55000000000000004">
      <c r="A512" s="3">
        <v>17</v>
      </c>
      <c r="B512" s="3">
        <v>13</v>
      </c>
      <c r="C512" s="5">
        <v>18162.515094310598</v>
      </c>
      <c r="D512" s="5">
        <v>20832.705975814999</v>
      </c>
      <c r="E512" s="5">
        <v>21379.583255229401</v>
      </c>
      <c r="F512" s="5">
        <v>18056.947292096102</v>
      </c>
      <c r="G512" s="5">
        <v>14431.685021199701</v>
      </c>
    </row>
    <row r="513" spans="1:7" x14ac:dyDescent="0.55000000000000004">
      <c r="A513" s="3">
        <v>17</v>
      </c>
      <c r="B513" s="3">
        <v>14</v>
      </c>
      <c r="C513" s="5">
        <v>18691.593706214098</v>
      </c>
      <c r="D513" s="5">
        <v>26648.136382291901</v>
      </c>
      <c r="E513" s="5">
        <v>30112.322700951001</v>
      </c>
      <c r="F513" s="5">
        <v>29036.310985120799</v>
      </c>
      <c r="G513" s="5">
        <v>28185.629689986901</v>
      </c>
    </row>
    <row r="514" spans="1:7" x14ac:dyDescent="0.55000000000000004">
      <c r="A514" s="3">
        <v>17</v>
      </c>
      <c r="B514" s="3">
        <v>15</v>
      </c>
      <c r="C514" s="5">
        <v>15104.138930278201</v>
      </c>
      <c r="D514" s="5">
        <v>16648.500451925702</v>
      </c>
      <c r="E514" s="5">
        <v>15076.870335637899</v>
      </c>
      <c r="F514" s="5">
        <v>13771.101388559</v>
      </c>
      <c r="G514" s="5">
        <v>14391.179944039999</v>
      </c>
    </row>
    <row r="515" spans="1:7" x14ac:dyDescent="0.55000000000000004">
      <c r="A515" s="3">
        <v>17</v>
      </c>
      <c r="B515" s="3">
        <v>16</v>
      </c>
      <c r="C515" s="5">
        <v>40318.373620627397</v>
      </c>
      <c r="D515" s="5">
        <v>42903.125429805499</v>
      </c>
      <c r="E515" s="5">
        <v>46302.8657144104</v>
      </c>
      <c r="F515" s="5">
        <v>42640.610533640996</v>
      </c>
      <c r="G515" s="5">
        <v>43719.369152628198</v>
      </c>
    </row>
    <row r="516" spans="1:7" x14ac:dyDescent="0.55000000000000004">
      <c r="A516" s="3">
        <v>17</v>
      </c>
      <c r="B516" s="3">
        <v>17</v>
      </c>
      <c r="C516" s="5">
        <v>42135.2299461988</v>
      </c>
      <c r="D516" s="5">
        <v>40660.469007328</v>
      </c>
      <c r="E516" s="5">
        <v>40460.044976896097</v>
      </c>
      <c r="F516" s="5">
        <v>49002.306524661297</v>
      </c>
      <c r="G516" s="5">
        <v>46815.5142869599</v>
      </c>
    </row>
    <row r="517" spans="1:7" x14ac:dyDescent="0.55000000000000004">
      <c r="A517" s="3">
        <v>17</v>
      </c>
      <c r="B517" s="3">
        <v>18</v>
      </c>
      <c r="C517" s="5">
        <v>185718.036411846</v>
      </c>
      <c r="D517" s="5">
        <v>235619.68351601899</v>
      </c>
      <c r="E517" s="5">
        <v>273175.99541615299</v>
      </c>
      <c r="F517" s="5">
        <v>286502.94834110502</v>
      </c>
      <c r="G517" s="5">
        <v>280699.122321487</v>
      </c>
    </row>
    <row r="518" spans="1:7" x14ac:dyDescent="0.55000000000000004">
      <c r="A518" s="3">
        <v>17</v>
      </c>
      <c r="B518" s="3">
        <v>19</v>
      </c>
      <c r="C518" s="5">
        <v>154960.68303376</v>
      </c>
      <c r="D518" s="5">
        <v>186294.723121077</v>
      </c>
      <c r="E518" s="5">
        <v>176094.29328474301</v>
      </c>
      <c r="F518" s="5">
        <v>188492.85908093699</v>
      </c>
      <c r="G518" s="5">
        <v>138569.220644949</v>
      </c>
    </row>
    <row r="519" spans="1:7" x14ac:dyDescent="0.55000000000000004">
      <c r="A519" s="3">
        <v>17</v>
      </c>
      <c r="B519" s="3">
        <v>20</v>
      </c>
      <c r="C519" s="5">
        <v>175218.10014589899</v>
      </c>
      <c r="D519" s="5">
        <v>182150.22103064999</v>
      </c>
      <c r="E519" s="5">
        <v>189300.922274029</v>
      </c>
      <c r="F519" s="5">
        <v>193052.37418860901</v>
      </c>
      <c r="G519" s="5">
        <v>169934.69181307699</v>
      </c>
    </row>
    <row r="520" spans="1:7" x14ac:dyDescent="0.55000000000000004">
      <c r="A520" s="3">
        <v>17</v>
      </c>
      <c r="B520" s="3">
        <v>21</v>
      </c>
      <c r="C520" s="5">
        <v>107581.21763329599</v>
      </c>
      <c r="D520" s="5">
        <v>137102.04606107101</v>
      </c>
      <c r="E520" s="5">
        <v>134677.19430286501</v>
      </c>
      <c r="F520" s="5">
        <v>140917.76607304101</v>
      </c>
      <c r="G520" s="5">
        <v>158350.72419190701</v>
      </c>
    </row>
    <row r="521" spans="1:7" x14ac:dyDescent="0.55000000000000004">
      <c r="A521" s="3">
        <v>17</v>
      </c>
      <c r="B521" s="3">
        <v>22</v>
      </c>
      <c r="C521" s="5">
        <v>106501.406779718</v>
      </c>
      <c r="D521" s="5">
        <v>122110.544431428</v>
      </c>
      <c r="E521" s="5">
        <v>105968.516760424</v>
      </c>
      <c r="F521" s="5">
        <v>78703.601035284199</v>
      </c>
      <c r="G521" s="5">
        <v>87768.593918386701</v>
      </c>
    </row>
    <row r="522" spans="1:7" x14ac:dyDescent="0.55000000000000004">
      <c r="A522" s="3">
        <v>17</v>
      </c>
      <c r="B522" s="3">
        <v>23</v>
      </c>
      <c r="C522" s="5">
        <v>23093.533666107</v>
      </c>
      <c r="D522" s="5">
        <v>23255.1076867226</v>
      </c>
      <c r="E522" s="5">
        <v>26693.477638398999</v>
      </c>
      <c r="F522" s="5">
        <v>26416.314560272702</v>
      </c>
      <c r="G522" s="5">
        <v>29982.407295610901</v>
      </c>
    </row>
    <row r="523" spans="1:7" x14ac:dyDescent="0.55000000000000004">
      <c r="A523" s="3">
        <v>17</v>
      </c>
      <c r="B523" s="3">
        <v>24</v>
      </c>
      <c r="C523" s="5">
        <v>50729.007128075798</v>
      </c>
      <c r="D523" s="5">
        <v>46931.556615876703</v>
      </c>
      <c r="E523" s="5">
        <v>53869.0093523459</v>
      </c>
      <c r="F523" s="5">
        <v>53852.3950742651</v>
      </c>
      <c r="G523" s="5">
        <v>57703.924522089001</v>
      </c>
    </row>
    <row r="524" spans="1:7" x14ac:dyDescent="0.55000000000000004">
      <c r="A524" s="3">
        <v>17</v>
      </c>
      <c r="B524" s="3">
        <v>25</v>
      </c>
      <c r="C524" s="5">
        <v>79895.504244061303</v>
      </c>
      <c r="D524" s="5">
        <v>75136.769761978299</v>
      </c>
      <c r="E524" s="5">
        <v>62120.627897585502</v>
      </c>
      <c r="F524" s="5">
        <v>61076.867257174199</v>
      </c>
      <c r="G524" s="5">
        <v>91062.351469695393</v>
      </c>
    </row>
    <row r="525" spans="1:7" x14ac:dyDescent="0.55000000000000004">
      <c r="A525" s="3">
        <v>17</v>
      </c>
      <c r="B525" s="3">
        <v>26</v>
      </c>
      <c r="C525" s="5">
        <v>18702.086774899199</v>
      </c>
      <c r="D525" s="5">
        <v>26710.906383399801</v>
      </c>
      <c r="E525" s="5">
        <v>21741.13935931</v>
      </c>
      <c r="F525" s="5">
        <v>25609.943267636001</v>
      </c>
      <c r="G525" s="5">
        <v>35260.997990818301</v>
      </c>
    </row>
    <row r="526" spans="1:7" x14ac:dyDescent="0.55000000000000004">
      <c r="A526" s="3">
        <v>17</v>
      </c>
      <c r="B526" s="3">
        <v>27</v>
      </c>
      <c r="C526" s="5">
        <v>153113.293069298</v>
      </c>
      <c r="D526" s="5">
        <v>186757.69123091901</v>
      </c>
      <c r="E526" s="5">
        <v>218678.291023189</v>
      </c>
      <c r="F526" s="5">
        <v>221568.174093204</v>
      </c>
      <c r="G526" s="5">
        <v>258250.56284097099</v>
      </c>
    </row>
    <row r="527" spans="1:7" x14ac:dyDescent="0.55000000000000004">
      <c r="A527" s="3">
        <v>17</v>
      </c>
      <c r="B527" s="3">
        <v>28</v>
      </c>
      <c r="C527" s="5">
        <v>176042.473382244</v>
      </c>
      <c r="D527" s="5">
        <v>162127.14130508999</v>
      </c>
      <c r="E527" s="5">
        <v>180891.72995635899</v>
      </c>
      <c r="F527" s="5">
        <v>182774.61877840199</v>
      </c>
      <c r="G527" s="5">
        <v>187212.62301484801</v>
      </c>
    </row>
    <row r="528" spans="1:7" x14ac:dyDescent="0.55000000000000004">
      <c r="A528" s="3">
        <v>17</v>
      </c>
      <c r="B528" s="3">
        <v>29</v>
      </c>
      <c r="C528" s="5">
        <v>191574.97102904</v>
      </c>
      <c r="D528" s="5">
        <v>199851.537560714</v>
      </c>
      <c r="E528" s="5">
        <v>183346.38135101899</v>
      </c>
      <c r="F528" s="5">
        <v>142073.40658513401</v>
      </c>
      <c r="G528" s="5">
        <v>234412.29841236101</v>
      </c>
    </row>
    <row r="529" spans="1:7" x14ac:dyDescent="0.55000000000000004">
      <c r="A529" s="3">
        <v>17</v>
      </c>
      <c r="B529" s="3">
        <v>30</v>
      </c>
      <c r="C529" s="5">
        <v>378771.19709522498</v>
      </c>
      <c r="D529" s="5">
        <v>408471.27228779602</v>
      </c>
      <c r="E529" s="5">
        <v>416177.37075810699</v>
      </c>
      <c r="F529" s="5">
        <v>393279.79063301103</v>
      </c>
      <c r="G529" s="5">
        <v>392966.84599410603</v>
      </c>
    </row>
    <row r="530" spans="1:7" x14ac:dyDescent="0.55000000000000004">
      <c r="A530" s="3">
        <v>17</v>
      </c>
      <c r="B530" s="3">
        <v>31</v>
      </c>
      <c r="C530" s="5">
        <v>172377.125979378</v>
      </c>
      <c r="D530" s="5">
        <v>143074.51244186499</v>
      </c>
      <c r="E530" s="5">
        <v>145332.412552297</v>
      </c>
      <c r="F530" s="5">
        <v>154419.56720503099</v>
      </c>
      <c r="G530" s="5">
        <v>154759.50086287499</v>
      </c>
    </row>
    <row r="531" spans="1:7" x14ac:dyDescent="0.55000000000000004">
      <c r="A531" s="3">
        <v>18</v>
      </c>
      <c r="B531" s="3">
        <v>1</v>
      </c>
      <c r="C531" s="5">
        <v>18550.6816146485</v>
      </c>
      <c r="D531" s="5">
        <v>25931.6757648516</v>
      </c>
      <c r="E531" s="5">
        <v>25917.2897179799</v>
      </c>
      <c r="F531" s="5">
        <v>24156.436971958701</v>
      </c>
      <c r="G531" s="5">
        <v>23214.1812484447</v>
      </c>
    </row>
    <row r="532" spans="1:7" x14ac:dyDescent="0.55000000000000004">
      <c r="A532" s="3">
        <v>18</v>
      </c>
      <c r="B532" s="3">
        <v>2</v>
      </c>
      <c r="C532" s="5">
        <v>1140.6304989381599</v>
      </c>
      <c r="D532" s="5">
        <v>957.04580790822195</v>
      </c>
      <c r="E532" s="5">
        <v>675.54385666292603</v>
      </c>
      <c r="F532" s="5">
        <v>708.64376046811003</v>
      </c>
      <c r="G532" s="5">
        <v>852.78914575696103</v>
      </c>
    </row>
    <row r="533" spans="1:7" x14ac:dyDescent="0.55000000000000004">
      <c r="A533" s="3">
        <v>18</v>
      </c>
      <c r="B533" s="3">
        <v>3</v>
      </c>
      <c r="C533" s="5">
        <v>21819.4560783991</v>
      </c>
      <c r="D533" s="5">
        <v>21907.826563811301</v>
      </c>
      <c r="E533" s="5">
        <v>20314.7141473021</v>
      </c>
      <c r="F533" s="5">
        <v>18264.062138324702</v>
      </c>
      <c r="G533" s="5">
        <v>20316.9763915328</v>
      </c>
    </row>
    <row r="534" spans="1:7" x14ac:dyDescent="0.55000000000000004">
      <c r="A534" s="3">
        <v>18</v>
      </c>
      <c r="B534" s="3">
        <v>4</v>
      </c>
      <c r="C534" s="5">
        <v>71177.351147280104</v>
      </c>
      <c r="D534" s="5">
        <v>55174.0060387954</v>
      </c>
      <c r="E534" s="5">
        <v>50808.509439746304</v>
      </c>
      <c r="F534" s="5">
        <v>48379.390198013898</v>
      </c>
      <c r="G534" s="5">
        <v>49152.578734505099</v>
      </c>
    </row>
    <row r="535" spans="1:7" x14ac:dyDescent="0.55000000000000004">
      <c r="A535" s="3">
        <v>18</v>
      </c>
      <c r="B535" s="3">
        <v>5</v>
      </c>
      <c r="C535" s="5">
        <v>11165.8605485191</v>
      </c>
      <c r="D535" s="5">
        <v>9012.0510474601197</v>
      </c>
      <c r="E535" s="5">
        <v>9379.2407836553502</v>
      </c>
      <c r="F535" s="5">
        <v>9768.0810515382109</v>
      </c>
      <c r="G535" s="5">
        <v>9554.4864021168505</v>
      </c>
    </row>
    <row r="536" spans="1:7" x14ac:dyDescent="0.55000000000000004">
      <c r="A536" s="3">
        <v>18</v>
      </c>
      <c r="B536" s="3">
        <v>6</v>
      </c>
      <c r="C536" s="5">
        <v>20751.350121223099</v>
      </c>
      <c r="D536" s="5">
        <v>24283.6679790255</v>
      </c>
      <c r="E536" s="5">
        <v>26808.676970310102</v>
      </c>
      <c r="F536" s="5">
        <v>27816.940936958101</v>
      </c>
      <c r="G536" s="5">
        <v>27315.7211750606</v>
      </c>
    </row>
    <row r="537" spans="1:7" x14ac:dyDescent="0.55000000000000004">
      <c r="A537" s="3">
        <v>18</v>
      </c>
      <c r="B537" s="3">
        <v>7</v>
      </c>
      <c r="C537" s="5">
        <v>13061.9163038018</v>
      </c>
      <c r="D537" s="5">
        <v>14125.395861798101</v>
      </c>
      <c r="E537" s="5">
        <v>11171.0487230898</v>
      </c>
      <c r="F537" s="5">
        <v>9820.8729845611797</v>
      </c>
      <c r="G537" s="5">
        <v>9672.3234162185108</v>
      </c>
    </row>
    <row r="538" spans="1:7" x14ac:dyDescent="0.55000000000000004">
      <c r="A538" s="3">
        <v>18</v>
      </c>
      <c r="B538" s="3">
        <v>8</v>
      </c>
      <c r="C538" s="5">
        <v>11966.5919854206</v>
      </c>
      <c r="D538" s="5">
        <v>12665.0852056111</v>
      </c>
      <c r="E538" s="5">
        <v>12248.5065452871</v>
      </c>
      <c r="F538" s="5">
        <v>13361.5926304861</v>
      </c>
      <c r="G538" s="5">
        <v>14957.4953821898</v>
      </c>
    </row>
    <row r="539" spans="1:7" x14ac:dyDescent="0.55000000000000004">
      <c r="A539" s="3">
        <v>18</v>
      </c>
      <c r="B539" s="3">
        <v>9</v>
      </c>
      <c r="C539" s="5">
        <v>17944.6218142822</v>
      </c>
      <c r="D539" s="5">
        <v>22187.1530596835</v>
      </c>
      <c r="E539" s="5">
        <v>24913.109008989199</v>
      </c>
      <c r="F539" s="5">
        <v>24980.671036892501</v>
      </c>
      <c r="G539" s="5">
        <v>26947.117313602099</v>
      </c>
    </row>
    <row r="540" spans="1:7" x14ac:dyDescent="0.55000000000000004">
      <c r="A540" s="3">
        <v>18</v>
      </c>
      <c r="B540" s="3">
        <v>10</v>
      </c>
      <c r="C540" s="5">
        <v>25239.8821029258</v>
      </c>
      <c r="D540" s="5">
        <v>31194.455456882399</v>
      </c>
      <c r="E540" s="5">
        <v>34843.054142694702</v>
      </c>
      <c r="F540" s="5">
        <v>35376.819542966798</v>
      </c>
      <c r="G540" s="5">
        <v>37480.993198348398</v>
      </c>
    </row>
    <row r="541" spans="1:7" x14ac:dyDescent="0.55000000000000004">
      <c r="A541" s="3">
        <v>18</v>
      </c>
      <c r="B541" s="3">
        <v>11</v>
      </c>
      <c r="C541" s="5">
        <v>54324.878054619599</v>
      </c>
      <c r="D541" s="5">
        <v>55308.488018105498</v>
      </c>
      <c r="E541" s="5">
        <v>53166.946300006297</v>
      </c>
      <c r="F541" s="5">
        <v>61609.255433149498</v>
      </c>
      <c r="G541" s="5">
        <v>61072.663795243301</v>
      </c>
    </row>
    <row r="542" spans="1:7" x14ac:dyDescent="0.55000000000000004">
      <c r="A542" s="3">
        <v>18</v>
      </c>
      <c r="B542" s="3">
        <v>12</v>
      </c>
      <c r="C542" s="5">
        <v>19660.8620128189</v>
      </c>
      <c r="D542" s="5">
        <v>23149.054441365999</v>
      </c>
      <c r="E542" s="5">
        <v>20434.600586628902</v>
      </c>
      <c r="F542" s="5">
        <v>19489.851026601798</v>
      </c>
      <c r="G542" s="5">
        <v>21245.085057546501</v>
      </c>
    </row>
    <row r="543" spans="1:7" x14ac:dyDescent="0.55000000000000004">
      <c r="A543" s="3">
        <v>18</v>
      </c>
      <c r="B543" s="3">
        <v>13</v>
      </c>
      <c r="C543" s="5">
        <v>3424.5492054688002</v>
      </c>
      <c r="D543" s="5">
        <v>2525.8509096971402</v>
      </c>
      <c r="E543" s="5">
        <v>2241.3442589675801</v>
      </c>
      <c r="F543" s="5">
        <v>2050.57931115476</v>
      </c>
      <c r="G543" s="5">
        <v>2558.7614369358998</v>
      </c>
    </row>
    <row r="544" spans="1:7" x14ac:dyDescent="0.55000000000000004">
      <c r="A544" s="3">
        <v>18</v>
      </c>
      <c r="B544" s="3">
        <v>14</v>
      </c>
      <c r="C544" s="5">
        <v>20786.402374407699</v>
      </c>
      <c r="D544" s="5">
        <v>29380.511069262298</v>
      </c>
      <c r="E544" s="5">
        <v>30531.787411601901</v>
      </c>
      <c r="F544" s="5">
        <v>26352.5836114616</v>
      </c>
      <c r="G544" s="5">
        <v>27342.5472981434</v>
      </c>
    </row>
    <row r="545" spans="1:7" x14ac:dyDescent="0.55000000000000004">
      <c r="A545" s="3">
        <v>18</v>
      </c>
      <c r="B545" s="3">
        <v>15</v>
      </c>
      <c r="C545" s="5">
        <v>7184.33055373552</v>
      </c>
      <c r="D545" s="5">
        <v>9136.9876466773203</v>
      </c>
      <c r="E545" s="5">
        <v>7840.5477520637296</v>
      </c>
      <c r="F545" s="5">
        <v>7381.6283803802899</v>
      </c>
      <c r="G545" s="5">
        <v>7574.6787865067499</v>
      </c>
    </row>
    <row r="546" spans="1:7" x14ac:dyDescent="0.55000000000000004">
      <c r="A546" s="3">
        <v>18</v>
      </c>
      <c r="B546" s="3">
        <v>16</v>
      </c>
      <c r="C546" s="5">
        <v>60757.454502474</v>
      </c>
      <c r="D546" s="5">
        <v>64495.442151787604</v>
      </c>
      <c r="E546" s="5">
        <v>68981.205721333303</v>
      </c>
      <c r="F546" s="5">
        <v>68854.045954291898</v>
      </c>
      <c r="G546" s="5">
        <v>74785.927315057794</v>
      </c>
    </row>
    <row r="547" spans="1:7" x14ac:dyDescent="0.55000000000000004">
      <c r="A547" s="3">
        <v>18</v>
      </c>
      <c r="B547" s="3">
        <v>17</v>
      </c>
      <c r="C547" s="5">
        <v>57383.868674275502</v>
      </c>
      <c r="D547" s="5">
        <v>54457.1456193739</v>
      </c>
      <c r="E547" s="5">
        <v>56194.7677919774</v>
      </c>
      <c r="F547" s="5">
        <v>64079.507325962797</v>
      </c>
      <c r="G547" s="5">
        <v>56899.973319092001</v>
      </c>
    </row>
    <row r="548" spans="1:7" x14ac:dyDescent="0.55000000000000004">
      <c r="A548" s="3">
        <v>18</v>
      </c>
      <c r="B548" s="3">
        <v>18</v>
      </c>
      <c r="C548" s="5">
        <v>141024.528770317</v>
      </c>
      <c r="D548" s="5">
        <v>173579.756215662</v>
      </c>
      <c r="E548" s="5">
        <v>211354.666769598</v>
      </c>
      <c r="F548" s="5">
        <v>235092.289976498</v>
      </c>
      <c r="G548" s="5">
        <v>213093.22464904201</v>
      </c>
    </row>
    <row r="549" spans="1:7" x14ac:dyDescent="0.55000000000000004">
      <c r="A549" s="3">
        <v>18</v>
      </c>
      <c r="B549" s="3">
        <v>19</v>
      </c>
      <c r="C549" s="5">
        <v>80435.776579733807</v>
      </c>
      <c r="D549" s="5">
        <v>90458.915879304695</v>
      </c>
      <c r="E549" s="5">
        <v>117664.60666181</v>
      </c>
      <c r="F549" s="5">
        <v>84119.339892543503</v>
      </c>
      <c r="G549" s="5">
        <v>87854.918114860004</v>
      </c>
    </row>
    <row r="550" spans="1:7" x14ac:dyDescent="0.55000000000000004">
      <c r="A550" s="3">
        <v>18</v>
      </c>
      <c r="B550" s="3">
        <v>20</v>
      </c>
      <c r="C550" s="5">
        <v>100875.767353581</v>
      </c>
      <c r="D550" s="5">
        <v>107438.3835581</v>
      </c>
      <c r="E550" s="5">
        <v>132374.880741917</v>
      </c>
      <c r="F550" s="5">
        <v>97459.251475332698</v>
      </c>
      <c r="G550" s="5">
        <v>111635.330058837</v>
      </c>
    </row>
    <row r="551" spans="1:7" x14ac:dyDescent="0.55000000000000004">
      <c r="A551" s="3">
        <v>18</v>
      </c>
      <c r="B551" s="3">
        <v>21</v>
      </c>
      <c r="C551" s="5">
        <v>73176.631838315006</v>
      </c>
      <c r="D551" s="5">
        <v>79955.261441764698</v>
      </c>
      <c r="E551" s="5">
        <v>78107.359588329695</v>
      </c>
      <c r="F551" s="5">
        <v>89702.939905404099</v>
      </c>
      <c r="G551" s="5">
        <v>116048.432728966</v>
      </c>
    </row>
    <row r="552" spans="1:7" x14ac:dyDescent="0.55000000000000004">
      <c r="A552" s="3">
        <v>18</v>
      </c>
      <c r="B552" s="3">
        <v>22</v>
      </c>
      <c r="C552" s="5">
        <v>52751.483063635802</v>
      </c>
      <c r="D552" s="5">
        <v>43717.227660890603</v>
      </c>
      <c r="E552" s="5">
        <v>56923.383599840599</v>
      </c>
      <c r="F552" s="5">
        <v>40352.1483051295</v>
      </c>
      <c r="G552" s="5">
        <v>44576.398221349496</v>
      </c>
    </row>
    <row r="553" spans="1:7" x14ac:dyDescent="0.55000000000000004">
      <c r="A553" s="3">
        <v>18</v>
      </c>
      <c r="B553" s="3">
        <v>23</v>
      </c>
      <c r="C553" s="5">
        <v>11703.6823102288</v>
      </c>
      <c r="D553" s="5">
        <v>8276.6389388469706</v>
      </c>
      <c r="E553" s="5">
        <v>13895.2472723958</v>
      </c>
      <c r="F553" s="5">
        <v>14632.2342066865</v>
      </c>
      <c r="G553" s="5">
        <v>13940.989579646901</v>
      </c>
    </row>
    <row r="554" spans="1:7" x14ac:dyDescent="0.55000000000000004">
      <c r="A554" s="3">
        <v>18</v>
      </c>
      <c r="B554" s="3">
        <v>24</v>
      </c>
      <c r="C554" s="5">
        <v>20794.431687383702</v>
      </c>
      <c r="D554" s="5">
        <v>16185.4851515928</v>
      </c>
      <c r="E554" s="5">
        <v>27252.2967009819</v>
      </c>
      <c r="F554" s="5">
        <v>28512.276437385099</v>
      </c>
      <c r="G554" s="5">
        <v>25341.067615341999</v>
      </c>
    </row>
    <row r="555" spans="1:7" x14ac:dyDescent="0.55000000000000004">
      <c r="A555" s="3">
        <v>18</v>
      </c>
      <c r="B555" s="3">
        <v>25</v>
      </c>
      <c r="C555" s="5">
        <v>62828.589039059501</v>
      </c>
      <c r="D555" s="5">
        <v>57661.702423407398</v>
      </c>
      <c r="E555" s="5">
        <v>57245.8497289445</v>
      </c>
      <c r="F555" s="5">
        <v>54084.5053136071</v>
      </c>
      <c r="G555" s="5">
        <v>57156.871227390999</v>
      </c>
    </row>
    <row r="556" spans="1:7" x14ac:dyDescent="0.55000000000000004">
      <c r="A556" s="3">
        <v>18</v>
      </c>
      <c r="B556" s="3">
        <v>26</v>
      </c>
      <c r="C556" s="5">
        <v>6511.94737822551</v>
      </c>
      <c r="D556" s="5">
        <v>9828.1473745849107</v>
      </c>
      <c r="E556" s="5">
        <v>10903.351619634101</v>
      </c>
      <c r="F556" s="5">
        <v>10573.657869578799</v>
      </c>
      <c r="G556" s="5">
        <v>11894.109398644099</v>
      </c>
    </row>
    <row r="557" spans="1:7" x14ac:dyDescent="0.55000000000000004">
      <c r="A557" s="3">
        <v>18</v>
      </c>
      <c r="B557" s="3">
        <v>27</v>
      </c>
      <c r="C557" s="5">
        <v>101068.394444438</v>
      </c>
      <c r="D557" s="5">
        <v>120054.756721028</v>
      </c>
      <c r="E557" s="5">
        <v>175898.827080427</v>
      </c>
      <c r="F557" s="5">
        <v>144387.96367203901</v>
      </c>
      <c r="G557" s="5">
        <v>128057.942199023</v>
      </c>
    </row>
    <row r="558" spans="1:7" x14ac:dyDescent="0.55000000000000004">
      <c r="A558" s="3">
        <v>18</v>
      </c>
      <c r="B558" s="3">
        <v>28</v>
      </c>
      <c r="C558" s="5">
        <v>116222.400379339</v>
      </c>
      <c r="D558" s="5">
        <v>110473.508111242</v>
      </c>
      <c r="E558" s="5">
        <v>126365.364141821</v>
      </c>
      <c r="F558" s="5">
        <v>124937.828179089</v>
      </c>
      <c r="G558" s="5">
        <v>129447.981789953</v>
      </c>
    </row>
    <row r="559" spans="1:7" x14ac:dyDescent="0.55000000000000004">
      <c r="A559" s="3">
        <v>18</v>
      </c>
      <c r="B559" s="3">
        <v>29</v>
      </c>
      <c r="C559" s="5">
        <v>157056.52293868901</v>
      </c>
      <c r="D559" s="5">
        <v>139953.81803902701</v>
      </c>
      <c r="E559" s="5">
        <v>247765.63945092601</v>
      </c>
      <c r="F559" s="5">
        <v>148022.931858061</v>
      </c>
      <c r="G559" s="5">
        <v>208538.15994954601</v>
      </c>
    </row>
    <row r="560" spans="1:7" x14ac:dyDescent="0.55000000000000004">
      <c r="A560" s="3">
        <v>18</v>
      </c>
      <c r="B560" s="3">
        <v>30</v>
      </c>
      <c r="C560" s="5">
        <v>277585.15186139802</v>
      </c>
      <c r="D560" s="5">
        <v>275507.96368649398</v>
      </c>
      <c r="E560" s="5">
        <v>291201.27647507301</v>
      </c>
      <c r="F560" s="5">
        <v>334938.316115683</v>
      </c>
      <c r="G560" s="5">
        <v>361486.71022933</v>
      </c>
    </row>
    <row r="561" spans="1:7" x14ac:dyDescent="0.55000000000000004">
      <c r="A561" s="3">
        <v>18</v>
      </c>
      <c r="B561" s="3">
        <v>31</v>
      </c>
      <c r="C561" s="5">
        <v>119007.354065854</v>
      </c>
      <c r="D561" s="5">
        <v>102793.75481282501</v>
      </c>
      <c r="E561" s="5">
        <v>110436.019498397</v>
      </c>
      <c r="F561" s="5">
        <v>108956.76783718199</v>
      </c>
      <c r="G561" s="5">
        <v>93433.545144547505</v>
      </c>
    </row>
    <row r="562" spans="1:7" x14ac:dyDescent="0.55000000000000004">
      <c r="A562" s="3">
        <v>19</v>
      </c>
      <c r="B562" s="3">
        <v>1</v>
      </c>
      <c r="C562" s="5">
        <v>24468.970730247202</v>
      </c>
      <c r="D562" s="5">
        <v>34286.103687503302</v>
      </c>
      <c r="E562" s="5">
        <v>36426.001909373103</v>
      </c>
      <c r="F562" s="5">
        <v>34652.520437739098</v>
      </c>
      <c r="G562" s="5">
        <v>33830.505734937098</v>
      </c>
    </row>
    <row r="563" spans="1:7" x14ac:dyDescent="0.55000000000000004">
      <c r="A563" s="3">
        <v>19</v>
      </c>
      <c r="B563" s="3">
        <v>2</v>
      </c>
      <c r="C563" s="5">
        <v>2348.8643217936801</v>
      </c>
      <c r="D563" s="5">
        <v>2296.0805818806798</v>
      </c>
      <c r="E563" s="5">
        <v>1436.5809861540399</v>
      </c>
      <c r="F563" s="5">
        <v>1374.7148755763001</v>
      </c>
      <c r="G563" s="5">
        <v>1976.85079158696</v>
      </c>
    </row>
    <row r="564" spans="1:7" x14ac:dyDescent="0.55000000000000004">
      <c r="A564" s="3">
        <v>19</v>
      </c>
      <c r="B564" s="3">
        <v>3</v>
      </c>
      <c r="C564" s="5">
        <v>47491.04949089</v>
      </c>
      <c r="D564" s="5">
        <v>51171.2394678118</v>
      </c>
      <c r="E564" s="5">
        <v>61161.518143037203</v>
      </c>
      <c r="F564" s="5">
        <v>60495.535519172998</v>
      </c>
      <c r="G564" s="5">
        <v>60050.4469254164</v>
      </c>
    </row>
    <row r="565" spans="1:7" x14ac:dyDescent="0.55000000000000004">
      <c r="A565" s="3">
        <v>19</v>
      </c>
      <c r="B565" s="3">
        <v>4</v>
      </c>
      <c r="C565" s="5">
        <v>9968.1455001388804</v>
      </c>
      <c r="D565" s="5">
        <v>7210.4942786013698</v>
      </c>
      <c r="E565" s="5">
        <v>7084.3848800495398</v>
      </c>
      <c r="F565" s="5">
        <v>6648.1860669613798</v>
      </c>
      <c r="G565" s="5">
        <v>6603.6792712254301</v>
      </c>
    </row>
    <row r="566" spans="1:7" x14ac:dyDescent="0.55000000000000004">
      <c r="A566" s="3">
        <v>19</v>
      </c>
      <c r="B566" s="3">
        <v>5</v>
      </c>
      <c r="C566" s="5">
        <v>6087.9578807302396</v>
      </c>
      <c r="D566" s="5">
        <v>6229.0440371486802</v>
      </c>
      <c r="E566" s="5">
        <v>7274.3423005723198</v>
      </c>
      <c r="F566" s="5">
        <v>7777.2847107957195</v>
      </c>
      <c r="G566" s="5">
        <v>7548.1308447036199</v>
      </c>
    </row>
    <row r="567" spans="1:7" x14ac:dyDescent="0.55000000000000004">
      <c r="A567" s="3">
        <v>19</v>
      </c>
      <c r="B567" s="3">
        <v>6</v>
      </c>
      <c r="C567" s="5">
        <v>11004.329444102401</v>
      </c>
      <c r="D567" s="5">
        <v>10034.1837699308</v>
      </c>
      <c r="E567" s="5">
        <v>12491.909265071199</v>
      </c>
      <c r="F567" s="5">
        <v>11351.007297677899</v>
      </c>
      <c r="G567" s="5">
        <v>11059.943133540501</v>
      </c>
    </row>
    <row r="568" spans="1:7" x14ac:dyDescent="0.55000000000000004">
      <c r="A568" s="3">
        <v>19</v>
      </c>
      <c r="B568" s="3">
        <v>7</v>
      </c>
      <c r="C568" s="5">
        <v>7800.1517031693202</v>
      </c>
      <c r="D568" s="5">
        <v>8047.1289505371496</v>
      </c>
      <c r="E568" s="5">
        <v>8972.0082353879607</v>
      </c>
      <c r="F568" s="5">
        <v>9468.1327813051594</v>
      </c>
      <c r="G568" s="5">
        <v>9133.9258463870501</v>
      </c>
    </row>
    <row r="569" spans="1:7" x14ac:dyDescent="0.55000000000000004">
      <c r="A569" s="3">
        <v>19</v>
      </c>
      <c r="B569" s="3">
        <v>8</v>
      </c>
      <c r="C569" s="5">
        <v>11431.617302012701</v>
      </c>
      <c r="D569" s="5">
        <v>13423.39842086</v>
      </c>
      <c r="E569" s="5">
        <v>14847.4252797065</v>
      </c>
      <c r="F569" s="5">
        <v>14942.3059864639</v>
      </c>
      <c r="G569" s="5">
        <v>14594.981801551399</v>
      </c>
    </row>
    <row r="570" spans="1:7" x14ac:dyDescent="0.55000000000000004">
      <c r="A570" s="3">
        <v>19</v>
      </c>
      <c r="B570" s="3">
        <v>9</v>
      </c>
      <c r="C570" s="5">
        <v>18614.1751919825</v>
      </c>
      <c r="D570" s="5">
        <v>19573.658184667001</v>
      </c>
      <c r="E570" s="5">
        <v>28667.621463040199</v>
      </c>
      <c r="F570" s="5">
        <v>26705.466784577198</v>
      </c>
      <c r="G570" s="5">
        <v>28529.643822780199</v>
      </c>
    </row>
    <row r="571" spans="1:7" x14ac:dyDescent="0.55000000000000004">
      <c r="A571" s="3">
        <v>19</v>
      </c>
      <c r="B571" s="3">
        <v>10</v>
      </c>
      <c r="C571" s="5">
        <v>83629.439525271402</v>
      </c>
      <c r="D571" s="5">
        <v>99101.868919752698</v>
      </c>
      <c r="E571" s="5">
        <v>134385.185102533</v>
      </c>
      <c r="F571" s="5">
        <v>124658.534221662</v>
      </c>
      <c r="G571" s="5">
        <v>122258.70842892599</v>
      </c>
    </row>
    <row r="572" spans="1:7" x14ac:dyDescent="0.55000000000000004">
      <c r="A572" s="3">
        <v>19</v>
      </c>
      <c r="B572" s="3">
        <v>11</v>
      </c>
      <c r="C572" s="5">
        <v>65678.564510726399</v>
      </c>
      <c r="D572" s="5">
        <v>52851.812078643103</v>
      </c>
      <c r="E572" s="5">
        <v>55901.392702987803</v>
      </c>
      <c r="F572" s="5">
        <v>56476.791993188002</v>
      </c>
      <c r="G572" s="5">
        <v>54947.219823086401</v>
      </c>
    </row>
    <row r="573" spans="1:7" x14ac:dyDescent="0.55000000000000004">
      <c r="A573" s="3">
        <v>19</v>
      </c>
      <c r="B573" s="3">
        <v>12</v>
      </c>
      <c r="C573" s="5">
        <v>30244.983387128301</v>
      </c>
      <c r="D573" s="5">
        <v>31424.0194666754</v>
      </c>
      <c r="E573" s="5">
        <v>32247.443450908599</v>
      </c>
      <c r="F573" s="5">
        <v>33630.903142777497</v>
      </c>
      <c r="G573" s="5">
        <v>31137.814286134799</v>
      </c>
    </row>
    <row r="574" spans="1:7" x14ac:dyDescent="0.55000000000000004">
      <c r="A574" s="3">
        <v>19</v>
      </c>
      <c r="B574" s="3">
        <v>13</v>
      </c>
      <c r="C574" s="5">
        <v>15323.1027018639</v>
      </c>
      <c r="D574" s="5">
        <v>13031.737825452799</v>
      </c>
      <c r="E574" s="5">
        <v>13473.443242052699</v>
      </c>
      <c r="F574" s="5">
        <v>15058.3358368916</v>
      </c>
      <c r="G574" s="5">
        <v>13778.941644582201</v>
      </c>
    </row>
    <row r="575" spans="1:7" x14ac:dyDescent="0.55000000000000004">
      <c r="A575" s="3">
        <v>19</v>
      </c>
      <c r="B575" s="3">
        <v>14</v>
      </c>
      <c r="C575" s="5">
        <v>22702.1649616094</v>
      </c>
      <c r="D575" s="5">
        <v>27492.126620460898</v>
      </c>
      <c r="E575" s="5">
        <v>27961.876345268902</v>
      </c>
      <c r="F575" s="5">
        <v>26684.522870513301</v>
      </c>
      <c r="G575" s="5">
        <v>26218.5837573506</v>
      </c>
    </row>
    <row r="576" spans="1:7" x14ac:dyDescent="0.55000000000000004">
      <c r="A576" s="3">
        <v>19</v>
      </c>
      <c r="B576" s="3">
        <v>15</v>
      </c>
      <c r="C576" s="5">
        <v>4934.9942444780099</v>
      </c>
      <c r="D576" s="5">
        <v>6350.13452842281</v>
      </c>
      <c r="E576" s="5">
        <v>4490.6077807493202</v>
      </c>
      <c r="F576" s="5">
        <v>4476.8118120221798</v>
      </c>
      <c r="G576" s="5">
        <v>4681.1405128188599</v>
      </c>
    </row>
    <row r="577" spans="1:7" x14ac:dyDescent="0.55000000000000004">
      <c r="A577" s="3">
        <v>19</v>
      </c>
      <c r="B577" s="3">
        <v>16</v>
      </c>
      <c r="C577" s="5">
        <v>45417.9655462644</v>
      </c>
      <c r="D577" s="5">
        <v>48174.631018650602</v>
      </c>
      <c r="E577" s="5">
        <v>56054.521600829103</v>
      </c>
      <c r="F577" s="5">
        <v>54664.268830401103</v>
      </c>
      <c r="G577" s="5">
        <v>52824.245247052102</v>
      </c>
    </row>
    <row r="578" spans="1:7" x14ac:dyDescent="0.55000000000000004">
      <c r="A578" s="3">
        <v>19</v>
      </c>
      <c r="B578" s="3">
        <v>17</v>
      </c>
      <c r="C578" s="5">
        <v>34494.329515964899</v>
      </c>
      <c r="D578" s="5">
        <v>27246.858291350101</v>
      </c>
      <c r="E578" s="5">
        <v>23039.061041628702</v>
      </c>
      <c r="F578" s="5">
        <v>25432.123428011299</v>
      </c>
      <c r="G578" s="5">
        <v>29680.699079833601</v>
      </c>
    </row>
    <row r="579" spans="1:7" x14ac:dyDescent="0.55000000000000004">
      <c r="A579" s="3">
        <v>19</v>
      </c>
      <c r="B579" s="3">
        <v>18</v>
      </c>
      <c r="C579" s="5">
        <v>105079.456728851</v>
      </c>
      <c r="D579" s="5">
        <v>142361.878005871</v>
      </c>
      <c r="E579" s="5">
        <v>191044.608439398</v>
      </c>
      <c r="F579" s="5">
        <v>174151.63532448999</v>
      </c>
      <c r="G579" s="5">
        <v>150870.18552183601</v>
      </c>
    </row>
    <row r="580" spans="1:7" x14ac:dyDescent="0.55000000000000004">
      <c r="A580" s="3">
        <v>19</v>
      </c>
      <c r="B580" s="3">
        <v>19</v>
      </c>
      <c r="C580" s="5">
        <v>50006.969879609103</v>
      </c>
      <c r="D580" s="5">
        <v>41980.314723751697</v>
      </c>
      <c r="E580" s="5">
        <v>42779.670490449898</v>
      </c>
      <c r="F580" s="5">
        <v>42799.731292863602</v>
      </c>
      <c r="G580" s="5">
        <v>38511.126203738502</v>
      </c>
    </row>
    <row r="581" spans="1:7" x14ac:dyDescent="0.55000000000000004">
      <c r="A581" s="3">
        <v>19</v>
      </c>
      <c r="B581" s="3">
        <v>20</v>
      </c>
      <c r="C581" s="5">
        <v>87282.443962326797</v>
      </c>
      <c r="D581" s="5">
        <v>78681.211988313094</v>
      </c>
      <c r="E581" s="5">
        <v>84555.526097000606</v>
      </c>
      <c r="F581" s="5">
        <v>84705.334987428403</v>
      </c>
      <c r="G581" s="5">
        <v>80281.581078096104</v>
      </c>
    </row>
    <row r="582" spans="1:7" x14ac:dyDescent="0.55000000000000004">
      <c r="A582" s="3">
        <v>19</v>
      </c>
      <c r="B582" s="3">
        <v>21</v>
      </c>
      <c r="C582" s="5">
        <v>69980.600284568995</v>
      </c>
      <c r="D582" s="5">
        <v>68683.182922039297</v>
      </c>
      <c r="E582" s="5">
        <v>82021.577872315</v>
      </c>
      <c r="F582" s="5">
        <v>83833.953022348505</v>
      </c>
      <c r="G582" s="5">
        <v>107023.451615579</v>
      </c>
    </row>
    <row r="583" spans="1:7" x14ac:dyDescent="0.55000000000000004">
      <c r="A583" s="3">
        <v>19</v>
      </c>
      <c r="B583" s="3">
        <v>22</v>
      </c>
      <c r="C583" s="5">
        <v>54395.449792726497</v>
      </c>
      <c r="D583" s="5">
        <v>66838.726119760206</v>
      </c>
      <c r="E583" s="5">
        <v>69993.132358353701</v>
      </c>
      <c r="F583" s="5">
        <v>57206.616625245202</v>
      </c>
      <c r="G583" s="5">
        <v>92986.390043424704</v>
      </c>
    </row>
    <row r="584" spans="1:7" x14ac:dyDescent="0.55000000000000004">
      <c r="A584" s="3">
        <v>19</v>
      </c>
      <c r="B584" s="3">
        <v>23</v>
      </c>
      <c r="C584" s="5">
        <v>12818.4895026452</v>
      </c>
      <c r="D584" s="5">
        <v>9122.8323570120701</v>
      </c>
      <c r="E584" s="5">
        <v>9238.0313545074296</v>
      </c>
      <c r="F584" s="5">
        <v>11052.3478745865</v>
      </c>
      <c r="G584" s="5">
        <v>12501.1569881122</v>
      </c>
    </row>
    <row r="585" spans="1:7" x14ac:dyDescent="0.55000000000000004">
      <c r="A585" s="3">
        <v>19</v>
      </c>
      <c r="B585" s="3">
        <v>24</v>
      </c>
      <c r="C585" s="5">
        <v>20811.400213344299</v>
      </c>
      <c r="D585" s="5">
        <v>17182.362645971501</v>
      </c>
      <c r="E585" s="5">
        <v>17755.2584873259</v>
      </c>
      <c r="F585" s="5">
        <v>19698.0430700912</v>
      </c>
      <c r="G585" s="5">
        <v>22792.7075094834</v>
      </c>
    </row>
    <row r="586" spans="1:7" x14ac:dyDescent="0.55000000000000004">
      <c r="A586" s="3">
        <v>19</v>
      </c>
      <c r="B586" s="3">
        <v>25</v>
      </c>
      <c r="C586" s="5">
        <v>52176.145336045302</v>
      </c>
      <c r="D586" s="5">
        <v>47654.792995452903</v>
      </c>
      <c r="E586" s="5">
        <v>51937.843360852399</v>
      </c>
      <c r="F586" s="5">
        <v>55664.718147059401</v>
      </c>
      <c r="G586" s="5">
        <v>49522.914232113202</v>
      </c>
    </row>
    <row r="587" spans="1:7" x14ac:dyDescent="0.55000000000000004">
      <c r="A587" s="3">
        <v>19</v>
      </c>
      <c r="B587" s="3">
        <v>26</v>
      </c>
      <c r="C587" s="5">
        <v>18984.0182816911</v>
      </c>
      <c r="D587" s="5">
        <v>13117.262777059401</v>
      </c>
      <c r="E587" s="5">
        <v>23755.000365757802</v>
      </c>
      <c r="F587" s="5">
        <v>28922.544760314999</v>
      </c>
      <c r="G587" s="5">
        <v>16261.244792842201</v>
      </c>
    </row>
    <row r="588" spans="1:7" x14ac:dyDescent="0.55000000000000004">
      <c r="A588" s="3">
        <v>19</v>
      </c>
      <c r="B588" s="3">
        <v>27</v>
      </c>
      <c r="C588" s="5">
        <v>87069.674747987505</v>
      </c>
      <c r="D588" s="5">
        <v>91406.564139990194</v>
      </c>
      <c r="E588" s="5">
        <v>123293.849004362</v>
      </c>
      <c r="F588" s="5">
        <v>134102.78902483301</v>
      </c>
      <c r="G588" s="5">
        <v>96145.590574473405</v>
      </c>
    </row>
    <row r="589" spans="1:7" x14ac:dyDescent="0.55000000000000004">
      <c r="A589" s="3">
        <v>19</v>
      </c>
      <c r="B589" s="3">
        <v>28</v>
      </c>
      <c r="C589" s="5">
        <v>132020.030896866</v>
      </c>
      <c r="D589" s="5">
        <v>123853.84594525999</v>
      </c>
      <c r="E589" s="5">
        <v>142683.61489012299</v>
      </c>
      <c r="F589" s="5">
        <v>137903.16155320001</v>
      </c>
      <c r="G589" s="5">
        <v>141043.91997811699</v>
      </c>
    </row>
    <row r="590" spans="1:7" x14ac:dyDescent="0.55000000000000004">
      <c r="A590" s="3">
        <v>19</v>
      </c>
      <c r="B590" s="3">
        <v>29</v>
      </c>
      <c r="C590" s="5">
        <v>183670.18680898601</v>
      </c>
      <c r="D590" s="5">
        <v>129158.692415053</v>
      </c>
      <c r="E590" s="5">
        <v>163781.44286345699</v>
      </c>
      <c r="F590" s="5">
        <v>145452.445236689</v>
      </c>
      <c r="G590" s="5">
        <v>168066.95878003701</v>
      </c>
    </row>
    <row r="591" spans="1:7" x14ac:dyDescent="0.55000000000000004">
      <c r="A591" s="3">
        <v>19</v>
      </c>
      <c r="B591" s="3">
        <v>30</v>
      </c>
      <c r="C591" s="5">
        <v>218997.253049108</v>
      </c>
      <c r="D591" s="5">
        <v>229167.40058167899</v>
      </c>
      <c r="E591" s="5">
        <v>244365.33402508401</v>
      </c>
      <c r="F591" s="5">
        <v>240123.81324962099</v>
      </c>
      <c r="G591" s="5">
        <v>309785.10308078199</v>
      </c>
    </row>
    <row r="592" spans="1:7" x14ac:dyDescent="0.55000000000000004">
      <c r="A592" s="3">
        <v>19</v>
      </c>
      <c r="B592" s="3">
        <v>31</v>
      </c>
      <c r="C592" s="5">
        <v>120139.00067333299</v>
      </c>
      <c r="D592" s="5">
        <v>101303.710780875</v>
      </c>
      <c r="E592" s="5">
        <v>106347.071058854</v>
      </c>
      <c r="F592" s="5">
        <v>101528.54628259101</v>
      </c>
      <c r="G592" s="5">
        <v>105634.81162972</v>
      </c>
    </row>
    <row r="593" spans="1:7" x14ac:dyDescent="0.55000000000000004">
      <c r="A593" s="3">
        <v>20</v>
      </c>
      <c r="B593" s="3">
        <v>1</v>
      </c>
      <c r="C593" s="5">
        <v>97094.478602345305</v>
      </c>
      <c r="D593" s="5">
        <v>133657.17815916199</v>
      </c>
      <c r="E593" s="5">
        <v>132432.847553064</v>
      </c>
      <c r="F593" s="5">
        <v>125779.415659755</v>
      </c>
      <c r="G593" s="5">
        <v>121750.587441802</v>
      </c>
    </row>
    <row r="594" spans="1:7" x14ac:dyDescent="0.55000000000000004">
      <c r="A594" s="3">
        <v>20</v>
      </c>
      <c r="B594" s="3">
        <v>2</v>
      </c>
      <c r="C594" s="5">
        <v>4586.4222003140703</v>
      </c>
      <c r="D594" s="5">
        <v>6344.5571645128603</v>
      </c>
      <c r="E594" s="5">
        <v>3051.1549089926698</v>
      </c>
      <c r="F594" s="5">
        <v>2379.2318203660602</v>
      </c>
      <c r="G594" s="5">
        <v>3407.3622466632401</v>
      </c>
    </row>
    <row r="595" spans="1:7" x14ac:dyDescent="0.55000000000000004">
      <c r="A595" s="3">
        <v>20</v>
      </c>
      <c r="B595" s="3">
        <v>3</v>
      </c>
      <c r="C595" s="5">
        <v>101472.691140658</v>
      </c>
      <c r="D595" s="5">
        <v>113859.875244126</v>
      </c>
      <c r="E595" s="5">
        <v>116440.343077456</v>
      </c>
      <c r="F595" s="5">
        <v>115750.433268861</v>
      </c>
      <c r="G595" s="5">
        <v>141366.519032838</v>
      </c>
    </row>
    <row r="596" spans="1:7" x14ac:dyDescent="0.55000000000000004">
      <c r="A596" s="3">
        <v>20</v>
      </c>
      <c r="B596" s="3">
        <v>4</v>
      </c>
      <c r="C596" s="5">
        <v>11934.261406408999</v>
      </c>
      <c r="D596" s="5">
        <v>7941.4454097966</v>
      </c>
      <c r="E596" s="5">
        <v>7330.4040532998997</v>
      </c>
      <c r="F596" s="5">
        <v>7213.0045468339504</v>
      </c>
      <c r="G596" s="5">
        <v>8678.0231612038006</v>
      </c>
    </row>
    <row r="597" spans="1:7" x14ac:dyDescent="0.55000000000000004">
      <c r="A597" s="3">
        <v>20</v>
      </c>
      <c r="B597" s="3">
        <v>5</v>
      </c>
      <c r="C597" s="5">
        <v>16148.061573221201</v>
      </c>
      <c r="D597" s="5">
        <v>16852.8530400415</v>
      </c>
      <c r="E597" s="5">
        <v>15240.8716135698</v>
      </c>
      <c r="F597" s="5">
        <v>15851.402384581001</v>
      </c>
      <c r="G597" s="5">
        <v>17106.497166843699</v>
      </c>
    </row>
    <row r="598" spans="1:7" x14ac:dyDescent="0.55000000000000004">
      <c r="A598" s="3">
        <v>20</v>
      </c>
      <c r="B598" s="3">
        <v>6</v>
      </c>
      <c r="C598" s="5">
        <v>18405.228762991599</v>
      </c>
      <c r="D598" s="5">
        <v>21588.5319088574</v>
      </c>
      <c r="E598" s="5">
        <v>17162.256389915299</v>
      </c>
      <c r="F598" s="5">
        <v>15990.066212199699</v>
      </c>
      <c r="G598" s="5">
        <v>19854.070306779799</v>
      </c>
    </row>
    <row r="599" spans="1:7" x14ac:dyDescent="0.55000000000000004">
      <c r="A599" s="3">
        <v>20</v>
      </c>
      <c r="B599" s="3">
        <v>7</v>
      </c>
      <c r="C599" s="5">
        <v>29725.522768350798</v>
      </c>
      <c r="D599" s="5">
        <v>26212.164487045298</v>
      </c>
      <c r="E599" s="5">
        <v>22927.205922288798</v>
      </c>
      <c r="F599" s="5">
        <v>25410.724567401099</v>
      </c>
      <c r="G599" s="5">
        <v>29116.785429988598</v>
      </c>
    </row>
    <row r="600" spans="1:7" x14ac:dyDescent="0.55000000000000004">
      <c r="A600" s="3">
        <v>20</v>
      </c>
      <c r="B600" s="3">
        <v>8</v>
      </c>
      <c r="C600" s="5">
        <v>37182.977260004503</v>
      </c>
      <c r="D600" s="5">
        <v>38400.181305640799</v>
      </c>
      <c r="E600" s="5">
        <v>32750.439220546101</v>
      </c>
      <c r="F600" s="5">
        <v>31975.026127728201</v>
      </c>
      <c r="G600" s="5">
        <v>36187.053615614299</v>
      </c>
    </row>
    <row r="601" spans="1:7" x14ac:dyDescent="0.55000000000000004">
      <c r="A601" s="3">
        <v>20</v>
      </c>
      <c r="B601" s="3">
        <v>9</v>
      </c>
      <c r="C601" s="5">
        <v>73590.640441249707</v>
      </c>
      <c r="D601" s="5">
        <v>71132.950533448602</v>
      </c>
      <c r="E601" s="5">
        <v>86730.988282581005</v>
      </c>
      <c r="F601" s="5">
        <v>91722.718891187105</v>
      </c>
      <c r="G601" s="5">
        <v>106381.911995139</v>
      </c>
    </row>
    <row r="602" spans="1:7" x14ac:dyDescent="0.55000000000000004">
      <c r="A602" s="3">
        <v>20</v>
      </c>
      <c r="B602" s="3">
        <v>10</v>
      </c>
      <c r="C602" s="5">
        <v>292557.48609467398</v>
      </c>
      <c r="D602" s="5">
        <v>277152.70994949702</v>
      </c>
      <c r="E602" s="5">
        <v>333138.327213037</v>
      </c>
      <c r="F602" s="5">
        <v>351399.67698398599</v>
      </c>
      <c r="G602" s="5">
        <v>399148.24721555598</v>
      </c>
    </row>
    <row r="603" spans="1:7" x14ac:dyDescent="0.55000000000000004">
      <c r="A603" s="3">
        <v>20</v>
      </c>
      <c r="B603" s="3">
        <v>11</v>
      </c>
      <c r="C603" s="5">
        <v>211404.466613055</v>
      </c>
      <c r="D603" s="5">
        <v>183434.92256162301</v>
      </c>
      <c r="E603" s="5">
        <v>174454.62911809699</v>
      </c>
      <c r="F603" s="5">
        <v>172994.79113705599</v>
      </c>
      <c r="G603" s="5">
        <v>192427.18084209101</v>
      </c>
    </row>
    <row r="604" spans="1:7" x14ac:dyDescent="0.55000000000000004">
      <c r="A604" s="3">
        <v>20</v>
      </c>
      <c r="B604" s="3">
        <v>12</v>
      </c>
      <c r="C604" s="5">
        <v>92574.791580617995</v>
      </c>
      <c r="D604" s="5">
        <v>91714.516511761001</v>
      </c>
      <c r="E604" s="5">
        <v>83439.719023795406</v>
      </c>
      <c r="F604" s="5">
        <v>92300.266861188196</v>
      </c>
      <c r="G604" s="5">
        <v>104851.993450746</v>
      </c>
    </row>
    <row r="605" spans="1:7" x14ac:dyDescent="0.55000000000000004">
      <c r="A605" s="3">
        <v>20</v>
      </c>
      <c r="B605" s="3">
        <v>13</v>
      </c>
      <c r="C605" s="5">
        <v>95164.1796136552</v>
      </c>
      <c r="D605" s="5">
        <v>103366.879213229</v>
      </c>
      <c r="E605" s="5">
        <v>88813.209843449396</v>
      </c>
      <c r="F605" s="5">
        <v>88627.071119722401</v>
      </c>
      <c r="G605" s="5">
        <v>102449.144223196</v>
      </c>
    </row>
    <row r="606" spans="1:7" x14ac:dyDescent="0.55000000000000004">
      <c r="A606" s="3">
        <v>20</v>
      </c>
      <c r="B606" s="3">
        <v>14</v>
      </c>
      <c r="C606" s="5">
        <v>84814.766740621504</v>
      </c>
      <c r="D606" s="5">
        <v>99615.775762797406</v>
      </c>
      <c r="E606" s="5">
        <v>94157.6408503649</v>
      </c>
      <c r="F606" s="5">
        <v>95016.209670883196</v>
      </c>
      <c r="G606" s="5">
        <v>100702.04933477999</v>
      </c>
    </row>
    <row r="607" spans="1:7" x14ac:dyDescent="0.55000000000000004">
      <c r="A607" s="3">
        <v>20</v>
      </c>
      <c r="B607" s="3">
        <v>15</v>
      </c>
      <c r="C607" s="5">
        <v>24472.756516310099</v>
      </c>
      <c r="D607" s="5">
        <v>22575.9311103943</v>
      </c>
      <c r="E607" s="5">
        <v>17941.300406635699</v>
      </c>
      <c r="F607" s="5">
        <v>17393.221973117601</v>
      </c>
      <c r="G607" s="5">
        <v>19700.7117410869</v>
      </c>
    </row>
    <row r="608" spans="1:7" x14ac:dyDescent="0.55000000000000004">
      <c r="A608" s="3">
        <v>20</v>
      </c>
      <c r="B608" s="3">
        <v>16</v>
      </c>
      <c r="C608" s="5">
        <v>93870.401593233895</v>
      </c>
      <c r="D608" s="5">
        <v>95157.620092765705</v>
      </c>
      <c r="E608" s="5">
        <v>96812.859149318596</v>
      </c>
      <c r="F608" s="5">
        <v>101408.619119091</v>
      </c>
      <c r="G608" s="5">
        <v>112877.981598475</v>
      </c>
    </row>
    <row r="609" spans="1:7" x14ac:dyDescent="0.55000000000000004">
      <c r="A609" s="3">
        <v>20</v>
      </c>
      <c r="B609" s="3">
        <v>17</v>
      </c>
      <c r="C609" s="5">
        <v>84639.350297031706</v>
      </c>
      <c r="D609" s="5">
        <v>68534.332893820494</v>
      </c>
      <c r="E609" s="5">
        <v>114909.53048535201</v>
      </c>
      <c r="F609" s="5">
        <v>79460.722460562305</v>
      </c>
      <c r="G609" s="5">
        <v>82442.685098405302</v>
      </c>
    </row>
    <row r="610" spans="1:7" x14ac:dyDescent="0.55000000000000004">
      <c r="A610" s="3">
        <v>20</v>
      </c>
      <c r="B610" s="3">
        <v>18</v>
      </c>
      <c r="C610" s="5">
        <v>285737.62983028998</v>
      </c>
      <c r="D610" s="5">
        <v>395519.635149743</v>
      </c>
      <c r="E610" s="5">
        <v>440872.800985254</v>
      </c>
      <c r="F610" s="5">
        <v>437346.111334013</v>
      </c>
      <c r="G610" s="5">
        <v>473101.50341790699</v>
      </c>
    </row>
    <row r="611" spans="1:7" x14ac:dyDescent="0.55000000000000004">
      <c r="A611" s="3">
        <v>20</v>
      </c>
      <c r="B611" s="3">
        <v>19</v>
      </c>
      <c r="C611" s="5">
        <v>198785.516290342</v>
      </c>
      <c r="D611" s="5">
        <v>196014.224209932</v>
      </c>
      <c r="E611" s="5">
        <v>187180.811041487</v>
      </c>
      <c r="F611" s="5">
        <v>195857.67917279701</v>
      </c>
      <c r="G611" s="5">
        <v>189847.641454169</v>
      </c>
    </row>
    <row r="612" spans="1:7" x14ac:dyDescent="0.55000000000000004">
      <c r="A612" s="3">
        <v>20</v>
      </c>
      <c r="B612" s="3">
        <v>20</v>
      </c>
      <c r="C612" s="5">
        <v>284071.90678920603</v>
      </c>
      <c r="D612" s="5">
        <v>275425.48782488401</v>
      </c>
      <c r="E612" s="5">
        <v>277398.746647158</v>
      </c>
      <c r="F612" s="5">
        <v>278340.99084889301</v>
      </c>
      <c r="G612" s="5">
        <v>288100.68233833899</v>
      </c>
    </row>
    <row r="613" spans="1:7" x14ac:dyDescent="0.55000000000000004">
      <c r="A613" s="3">
        <v>20</v>
      </c>
      <c r="B613" s="3">
        <v>21</v>
      </c>
      <c r="C613" s="5">
        <v>237376.83490946499</v>
      </c>
      <c r="D613" s="5">
        <v>232809.541176759</v>
      </c>
      <c r="E613" s="5">
        <v>226217.53937487901</v>
      </c>
      <c r="F613" s="5">
        <v>211400.41298485699</v>
      </c>
      <c r="G613" s="5">
        <v>176493.75438353399</v>
      </c>
    </row>
    <row r="614" spans="1:7" x14ac:dyDescent="0.55000000000000004">
      <c r="A614" s="3">
        <v>20</v>
      </c>
      <c r="B614" s="3">
        <v>22</v>
      </c>
      <c r="C614" s="5">
        <v>329076.64039401198</v>
      </c>
      <c r="D614" s="5">
        <v>187701.16049453401</v>
      </c>
      <c r="E614" s="5">
        <v>202447.32011836799</v>
      </c>
      <c r="F614" s="5">
        <v>175862.373056424</v>
      </c>
      <c r="G614" s="5">
        <v>135192.63007055799</v>
      </c>
    </row>
    <row r="615" spans="1:7" x14ac:dyDescent="0.55000000000000004">
      <c r="A615" s="3">
        <v>20</v>
      </c>
      <c r="B615" s="3">
        <v>23</v>
      </c>
      <c r="C615" s="5">
        <v>23639.3186761488</v>
      </c>
      <c r="D615" s="5">
        <v>18949.717165175101</v>
      </c>
      <c r="E615" s="5">
        <v>25583.041065508602</v>
      </c>
      <c r="F615" s="5">
        <v>29733.721289956498</v>
      </c>
      <c r="G615" s="5">
        <v>32101.5555384746</v>
      </c>
    </row>
    <row r="616" spans="1:7" x14ac:dyDescent="0.55000000000000004">
      <c r="A616" s="3">
        <v>20</v>
      </c>
      <c r="B616" s="3">
        <v>24</v>
      </c>
      <c r="C616" s="5">
        <v>75446.970988640096</v>
      </c>
      <c r="D616" s="5">
        <v>49147.270216840603</v>
      </c>
      <c r="E616" s="5">
        <v>65615.412198163307</v>
      </c>
      <c r="F616" s="5">
        <v>74131.099042675502</v>
      </c>
      <c r="G616" s="5">
        <v>77456.764426334601</v>
      </c>
    </row>
    <row r="617" spans="1:7" x14ac:dyDescent="0.55000000000000004">
      <c r="A617" s="3">
        <v>20</v>
      </c>
      <c r="B617" s="3">
        <v>25</v>
      </c>
      <c r="C617" s="5">
        <v>146242.542816298</v>
      </c>
      <c r="D617" s="5">
        <v>127418.323606372</v>
      </c>
      <c r="E617" s="5">
        <v>132489.70997319801</v>
      </c>
      <c r="F617" s="5">
        <v>125765.782574977</v>
      </c>
      <c r="G617" s="5">
        <v>118349.508601036</v>
      </c>
    </row>
    <row r="618" spans="1:7" x14ac:dyDescent="0.55000000000000004">
      <c r="A618" s="3">
        <v>20</v>
      </c>
      <c r="B618" s="3">
        <v>26</v>
      </c>
      <c r="C618" s="5">
        <v>47742.177485071697</v>
      </c>
      <c r="D618" s="5">
        <v>31277.6670437184</v>
      </c>
      <c r="E618" s="5">
        <v>44529.241692204298</v>
      </c>
      <c r="F618" s="5">
        <v>38766.262144994202</v>
      </c>
      <c r="G618" s="5">
        <v>29167.888086107399</v>
      </c>
    </row>
    <row r="619" spans="1:7" x14ac:dyDescent="0.55000000000000004">
      <c r="A619" s="3">
        <v>20</v>
      </c>
      <c r="B619" s="3">
        <v>27</v>
      </c>
      <c r="C619" s="5">
        <v>243453.10118865801</v>
      </c>
      <c r="D619" s="5">
        <v>274348.05387417501</v>
      </c>
      <c r="E619" s="5">
        <v>310727.17494849401</v>
      </c>
      <c r="F619" s="5">
        <v>287358.098513823</v>
      </c>
      <c r="G619" s="5">
        <v>352886.96672964498</v>
      </c>
    </row>
    <row r="620" spans="1:7" x14ac:dyDescent="0.55000000000000004">
      <c r="A620" s="3">
        <v>20</v>
      </c>
      <c r="B620" s="3">
        <v>28</v>
      </c>
      <c r="C620" s="5">
        <v>275966.37008830998</v>
      </c>
      <c r="D620" s="5">
        <v>260291.26401875299</v>
      </c>
      <c r="E620" s="5">
        <v>303009.127808397</v>
      </c>
      <c r="F620" s="5">
        <v>292384.90321203403</v>
      </c>
      <c r="G620" s="5">
        <v>299136.37014950102</v>
      </c>
    </row>
    <row r="621" spans="1:7" x14ac:dyDescent="0.55000000000000004">
      <c r="A621" s="3">
        <v>20</v>
      </c>
      <c r="B621" s="3">
        <v>29</v>
      </c>
      <c r="C621" s="5">
        <v>261358.557769776</v>
      </c>
      <c r="D621" s="5">
        <v>343273.70683562401</v>
      </c>
      <c r="E621" s="5">
        <v>349953.36895599298</v>
      </c>
      <c r="F621" s="5">
        <v>332441.55045087502</v>
      </c>
      <c r="G621" s="5">
        <v>271334.853596206</v>
      </c>
    </row>
    <row r="622" spans="1:7" x14ac:dyDescent="0.55000000000000004">
      <c r="A622" s="3">
        <v>20</v>
      </c>
      <c r="B622" s="3">
        <v>30</v>
      </c>
      <c r="C622" s="5">
        <v>608274.81909176696</v>
      </c>
      <c r="D622" s="5">
        <v>758604.91192741005</v>
      </c>
      <c r="E622" s="5">
        <v>724361.85195054603</v>
      </c>
      <c r="F622" s="5">
        <v>769925.86851499602</v>
      </c>
      <c r="G622" s="5">
        <v>837360.73552286206</v>
      </c>
    </row>
    <row r="623" spans="1:7" x14ac:dyDescent="0.55000000000000004">
      <c r="A623" s="3">
        <v>20</v>
      </c>
      <c r="B623" s="3">
        <v>31</v>
      </c>
      <c r="C623" s="5">
        <v>351536.39054462803</v>
      </c>
      <c r="D623" s="5">
        <v>239263.70594372699</v>
      </c>
      <c r="E623" s="5">
        <v>227201.72160018099</v>
      </c>
      <c r="F623" s="5">
        <v>236552.44505200401</v>
      </c>
      <c r="G623" s="5">
        <v>273164.82360807399</v>
      </c>
    </row>
    <row r="624" spans="1:7" x14ac:dyDescent="0.55000000000000004">
      <c r="A624" s="3">
        <v>21</v>
      </c>
      <c r="B624" s="3">
        <v>1</v>
      </c>
      <c r="C624" s="5">
        <v>37127.833913485098</v>
      </c>
      <c r="D624" s="5">
        <v>51326.384477600797</v>
      </c>
      <c r="E624" s="5">
        <v>47519.458272973701</v>
      </c>
      <c r="F624" s="5">
        <v>43658.200830950998</v>
      </c>
      <c r="G624" s="5">
        <v>43651.599815770896</v>
      </c>
    </row>
    <row r="625" spans="1:7" x14ac:dyDescent="0.55000000000000004">
      <c r="A625" s="3">
        <v>21</v>
      </c>
      <c r="B625" s="3">
        <v>2</v>
      </c>
      <c r="C625" s="5">
        <v>7077.8347368459799</v>
      </c>
      <c r="D625" s="5">
        <v>6341.6415520165801</v>
      </c>
      <c r="E625" s="5">
        <v>3535.2083399977901</v>
      </c>
      <c r="F625" s="5">
        <v>3056.11918480858</v>
      </c>
      <c r="G625" s="5">
        <v>3735.2550742713602</v>
      </c>
    </row>
    <row r="626" spans="1:7" x14ac:dyDescent="0.55000000000000004">
      <c r="A626" s="3">
        <v>21</v>
      </c>
      <c r="B626" s="3">
        <v>3</v>
      </c>
      <c r="C626" s="5">
        <v>69393.351897974193</v>
      </c>
      <c r="D626" s="5">
        <v>74011.6705883416</v>
      </c>
      <c r="E626" s="5">
        <v>86795.456726980497</v>
      </c>
      <c r="F626" s="5">
        <v>84783.092719195498</v>
      </c>
      <c r="G626" s="5">
        <v>100488.329039901</v>
      </c>
    </row>
    <row r="627" spans="1:7" x14ac:dyDescent="0.55000000000000004">
      <c r="A627" s="3">
        <v>21</v>
      </c>
      <c r="B627" s="3">
        <v>4</v>
      </c>
      <c r="C627" s="5">
        <v>59851.525610497498</v>
      </c>
      <c r="D627" s="5">
        <v>34961.563950709497</v>
      </c>
      <c r="E627" s="5">
        <v>32952.763936798503</v>
      </c>
      <c r="F627" s="5">
        <v>30312.9064807738</v>
      </c>
      <c r="G627" s="5">
        <v>33970.826336114696</v>
      </c>
    </row>
    <row r="628" spans="1:7" x14ac:dyDescent="0.55000000000000004">
      <c r="A628" s="3">
        <v>21</v>
      </c>
      <c r="B628" s="3">
        <v>5</v>
      </c>
      <c r="C628" s="5">
        <v>33647.207740976002</v>
      </c>
      <c r="D628" s="5">
        <v>35327.780998223003</v>
      </c>
      <c r="E628" s="5">
        <v>33921.0395486505</v>
      </c>
      <c r="F628" s="5">
        <v>33640.392074825802</v>
      </c>
      <c r="G628" s="5">
        <v>39235.491835854802</v>
      </c>
    </row>
    <row r="629" spans="1:7" x14ac:dyDescent="0.55000000000000004">
      <c r="A629" s="3">
        <v>21</v>
      </c>
      <c r="B629" s="3">
        <v>6</v>
      </c>
      <c r="C629" s="5">
        <v>39421.167408210102</v>
      </c>
      <c r="D629" s="5">
        <v>43411.7062851796</v>
      </c>
      <c r="E629" s="5">
        <v>36550.7035606891</v>
      </c>
      <c r="F629" s="5">
        <v>34640.346057344002</v>
      </c>
      <c r="G629" s="5">
        <v>39171.5220813993</v>
      </c>
    </row>
    <row r="630" spans="1:7" x14ac:dyDescent="0.55000000000000004">
      <c r="A630" s="3">
        <v>21</v>
      </c>
      <c r="B630" s="3">
        <v>7</v>
      </c>
      <c r="C630" s="5">
        <v>95415.485247253906</v>
      </c>
      <c r="D630" s="5">
        <v>89941.048002782103</v>
      </c>
      <c r="E630" s="5">
        <v>92712.251284997707</v>
      </c>
      <c r="F630" s="5">
        <v>87285.200465886199</v>
      </c>
      <c r="G630" s="5">
        <v>99238.953416475895</v>
      </c>
    </row>
    <row r="631" spans="1:7" x14ac:dyDescent="0.55000000000000004">
      <c r="A631" s="3">
        <v>21</v>
      </c>
      <c r="B631" s="3">
        <v>8</v>
      </c>
      <c r="C631" s="5">
        <v>44202.524844713203</v>
      </c>
      <c r="D631" s="5">
        <v>48099.623582577602</v>
      </c>
      <c r="E631" s="5">
        <v>54455.873328108697</v>
      </c>
      <c r="F631" s="5">
        <v>50549.825114397798</v>
      </c>
      <c r="G631" s="5">
        <v>56721.181600739699</v>
      </c>
    </row>
    <row r="632" spans="1:7" x14ac:dyDescent="0.55000000000000004">
      <c r="A632" s="3">
        <v>21</v>
      </c>
      <c r="B632" s="3">
        <v>9</v>
      </c>
      <c r="C632" s="5">
        <v>95590.9234662542</v>
      </c>
      <c r="D632" s="5">
        <v>85716.182601460401</v>
      </c>
      <c r="E632" s="5">
        <v>108674.56566152201</v>
      </c>
      <c r="F632" s="5">
        <v>105450.081695221</v>
      </c>
      <c r="G632" s="5">
        <v>124789.667361933</v>
      </c>
    </row>
    <row r="633" spans="1:7" x14ac:dyDescent="0.55000000000000004">
      <c r="A633" s="3">
        <v>21</v>
      </c>
      <c r="B633" s="3">
        <v>10</v>
      </c>
      <c r="C633" s="5">
        <v>159910.527112852</v>
      </c>
      <c r="D633" s="5">
        <v>167964.704711603</v>
      </c>
      <c r="E633" s="5">
        <v>199914.22645288199</v>
      </c>
      <c r="F633" s="5">
        <v>194864.035742304</v>
      </c>
      <c r="G633" s="5">
        <v>232675.78025118401</v>
      </c>
    </row>
    <row r="634" spans="1:7" x14ac:dyDescent="0.55000000000000004">
      <c r="A634" s="3">
        <v>21</v>
      </c>
      <c r="B634" s="3">
        <v>11</v>
      </c>
      <c r="C634" s="5">
        <v>54279.819449003902</v>
      </c>
      <c r="D634" s="5">
        <v>44533.441482815702</v>
      </c>
      <c r="E634" s="5">
        <v>43820.487740361801</v>
      </c>
      <c r="F634" s="5">
        <v>44732.276460869703</v>
      </c>
      <c r="G634" s="5">
        <v>52519.805446939703</v>
      </c>
    </row>
    <row r="635" spans="1:7" x14ac:dyDescent="0.55000000000000004">
      <c r="A635" s="3">
        <v>21</v>
      </c>
      <c r="B635" s="3">
        <v>12</v>
      </c>
      <c r="C635" s="5">
        <v>49354.271292529898</v>
      </c>
      <c r="D635" s="5">
        <v>50924.9292742053</v>
      </c>
      <c r="E635" s="5">
        <v>59583.195650913003</v>
      </c>
      <c r="F635" s="5">
        <v>57074.055390095702</v>
      </c>
      <c r="G635" s="5">
        <v>66463.933137265703</v>
      </c>
    </row>
    <row r="636" spans="1:7" x14ac:dyDescent="0.55000000000000004">
      <c r="A636" s="3">
        <v>21</v>
      </c>
      <c r="B636" s="3">
        <v>13</v>
      </c>
      <c r="C636" s="5">
        <v>11886.554848965199</v>
      </c>
      <c r="D636" s="5">
        <v>3549.9481965801101</v>
      </c>
      <c r="E636" s="5">
        <v>4201.7499400502002</v>
      </c>
      <c r="F636" s="5">
        <v>3019.7034771178401</v>
      </c>
      <c r="G636" s="5">
        <v>1198.8961130026801</v>
      </c>
    </row>
    <row r="637" spans="1:7" x14ac:dyDescent="0.55000000000000004">
      <c r="A637" s="3">
        <v>21</v>
      </c>
      <c r="B637" s="3">
        <v>14</v>
      </c>
      <c r="C637" s="5">
        <v>143233.12307183599</v>
      </c>
      <c r="D637" s="5">
        <v>194854.66052469501</v>
      </c>
      <c r="E637" s="5">
        <v>178152.43723692</v>
      </c>
      <c r="F637" s="5">
        <v>161090.321929695</v>
      </c>
      <c r="G637" s="5">
        <v>163496.18897817101</v>
      </c>
    </row>
    <row r="638" spans="1:7" x14ac:dyDescent="0.55000000000000004">
      <c r="A638" s="3">
        <v>21</v>
      </c>
      <c r="B638" s="3">
        <v>15</v>
      </c>
      <c r="C638" s="5">
        <v>21902.740265518401</v>
      </c>
      <c r="D638" s="5">
        <v>23065.5099923626</v>
      </c>
      <c r="E638" s="5">
        <v>20956.985776449401</v>
      </c>
      <c r="F638" s="5">
        <v>18768.364141091301</v>
      </c>
      <c r="G638" s="5">
        <v>22674.8019317037</v>
      </c>
    </row>
    <row r="639" spans="1:7" x14ac:dyDescent="0.55000000000000004">
      <c r="A639" s="3">
        <v>21</v>
      </c>
      <c r="B639" s="3">
        <v>16</v>
      </c>
      <c r="C639" s="5">
        <v>127564.207742117</v>
      </c>
      <c r="D639" s="5">
        <v>136488.46537149799</v>
      </c>
      <c r="E639" s="5">
        <v>153243.09551301299</v>
      </c>
      <c r="F639" s="5">
        <v>146407.541278002</v>
      </c>
      <c r="G639" s="5">
        <v>167979.36753164299</v>
      </c>
    </row>
    <row r="640" spans="1:7" x14ac:dyDescent="0.55000000000000004">
      <c r="A640" s="3">
        <v>21</v>
      </c>
      <c r="B640" s="3">
        <v>17</v>
      </c>
      <c r="C640" s="5">
        <v>78947.537561788806</v>
      </c>
      <c r="D640" s="5">
        <v>60155.736250249603</v>
      </c>
      <c r="E640" s="5">
        <v>58841.099323429102</v>
      </c>
      <c r="F640" s="5">
        <v>65041.029126951398</v>
      </c>
      <c r="G640" s="5">
        <v>68462.445590531395</v>
      </c>
    </row>
    <row r="641" spans="1:7" x14ac:dyDescent="0.55000000000000004">
      <c r="A641" s="3">
        <v>21</v>
      </c>
      <c r="B641" s="3">
        <v>18</v>
      </c>
      <c r="C641" s="5">
        <v>277347.27388389502</v>
      </c>
      <c r="D641" s="5">
        <v>437527.32949053502</v>
      </c>
      <c r="E641" s="5">
        <v>435646.49669598899</v>
      </c>
      <c r="F641" s="5">
        <v>390144.86668819399</v>
      </c>
      <c r="G641" s="5">
        <v>418155.93430861301</v>
      </c>
    </row>
    <row r="642" spans="1:7" x14ac:dyDescent="0.55000000000000004">
      <c r="A642" s="3">
        <v>21</v>
      </c>
      <c r="B642" s="3">
        <v>19</v>
      </c>
      <c r="C642" s="5">
        <v>163929.88819892501</v>
      </c>
      <c r="D642" s="5">
        <v>155241.54921289399</v>
      </c>
      <c r="E642" s="5">
        <v>183837.87186490899</v>
      </c>
      <c r="F642" s="5">
        <v>166263.54855872301</v>
      </c>
      <c r="G642" s="5">
        <v>198312.26409825301</v>
      </c>
    </row>
    <row r="643" spans="1:7" x14ac:dyDescent="0.55000000000000004">
      <c r="A643" s="3">
        <v>21</v>
      </c>
      <c r="B643" s="3">
        <v>20</v>
      </c>
      <c r="C643" s="5">
        <v>240404.095555843</v>
      </c>
      <c r="D643" s="5">
        <v>228496.42193596601</v>
      </c>
      <c r="E643" s="5">
        <v>269608.43141550099</v>
      </c>
      <c r="F643" s="5">
        <v>240953.569219325</v>
      </c>
      <c r="G643" s="5">
        <v>303371.80752951303</v>
      </c>
    </row>
    <row r="644" spans="1:7" x14ac:dyDescent="0.55000000000000004">
      <c r="A644" s="3">
        <v>21</v>
      </c>
      <c r="B644" s="3">
        <v>21</v>
      </c>
      <c r="C644" s="5">
        <v>176080.866241321</v>
      </c>
      <c r="D644" s="5">
        <v>210140.799672808</v>
      </c>
      <c r="E644" s="5">
        <v>220601.65850282699</v>
      </c>
      <c r="F644" s="5">
        <v>248435.192908066</v>
      </c>
      <c r="G644" s="5">
        <v>234484.211289584</v>
      </c>
    </row>
    <row r="645" spans="1:7" x14ac:dyDescent="0.55000000000000004">
      <c r="A645" s="3">
        <v>21</v>
      </c>
      <c r="B645" s="3">
        <v>22</v>
      </c>
      <c r="C645" s="5">
        <v>139277.47084050899</v>
      </c>
      <c r="D645" s="5">
        <v>108614.333739151</v>
      </c>
      <c r="E645" s="5">
        <v>112439.400319051</v>
      </c>
      <c r="F645" s="5">
        <v>118916.80990055999</v>
      </c>
      <c r="G645" s="5">
        <v>93655.786163822602</v>
      </c>
    </row>
    <row r="646" spans="1:7" x14ac:dyDescent="0.55000000000000004">
      <c r="A646" s="3">
        <v>21</v>
      </c>
      <c r="B646" s="3">
        <v>23</v>
      </c>
      <c r="C646" s="5">
        <v>15473.8065313025</v>
      </c>
      <c r="D646" s="5">
        <v>10853.0254976079</v>
      </c>
      <c r="E646" s="5">
        <v>12360.0880552667</v>
      </c>
      <c r="F646" s="5">
        <v>15480.974106255901</v>
      </c>
      <c r="G646" s="5">
        <v>15551.7866465389</v>
      </c>
    </row>
    <row r="647" spans="1:7" x14ac:dyDescent="0.55000000000000004">
      <c r="A647" s="3">
        <v>21</v>
      </c>
      <c r="B647" s="3">
        <v>24</v>
      </c>
      <c r="C647" s="5">
        <v>30615.369910626501</v>
      </c>
      <c r="D647" s="5">
        <v>28283.703690812999</v>
      </c>
      <c r="E647" s="5">
        <v>33263.821101926398</v>
      </c>
      <c r="F647" s="5">
        <v>42403.583187793098</v>
      </c>
      <c r="G647" s="5">
        <v>40804.572257542801</v>
      </c>
    </row>
    <row r="648" spans="1:7" x14ac:dyDescent="0.55000000000000004">
      <c r="A648" s="3">
        <v>21</v>
      </c>
      <c r="B648" s="3">
        <v>25</v>
      </c>
      <c r="C648" s="5">
        <v>149433.329512995</v>
      </c>
      <c r="D648" s="5">
        <v>125533.92032804999</v>
      </c>
      <c r="E648" s="5">
        <v>134245.759335585</v>
      </c>
      <c r="F648" s="5">
        <v>136189.95306155999</v>
      </c>
      <c r="G648" s="5">
        <v>132430.74895189499</v>
      </c>
    </row>
    <row r="649" spans="1:7" x14ac:dyDescent="0.55000000000000004">
      <c r="A649" s="3">
        <v>21</v>
      </c>
      <c r="B649" s="3">
        <v>26</v>
      </c>
      <c r="C649" s="5">
        <v>30902.895640941799</v>
      </c>
      <c r="D649" s="5">
        <v>38641.670948856503</v>
      </c>
      <c r="E649" s="5">
        <v>25390.046602826998</v>
      </c>
      <c r="F649" s="5">
        <v>28757.9092027855</v>
      </c>
      <c r="G649" s="5">
        <v>45796.992851727598</v>
      </c>
    </row>
    <row r="650" spans="1:7" x14ac:dyDescent="0.55000000000000004">
      <c r="A650" s="3">
        <v>21</v>
      </c>
      <c r="B650" s="3">
        <v>27</v>
      </c>
      <c r="C650" s="5">
        <v>208560.82662723499</v>
      </c>
      <c r="D650" s="5">
        <v>280323.42815782502</v>
      </c>
      <c r="E650" s="5">
        <v>316346.79987331602</v>
      </c>
      <c r="F650" s="5">
        <v>319413.905015642</v>
      </c>
      <c r="G650" s="5">
        <v>342254.82981603302</v>
      </c>
    </row>
    <row r="651" spans="1:7" x14ac:dyDescent="0.55000000000000004">
      <c r="A651" s="3">
        <v>21</v>
      </c>
      <c r="B651" s="3">
        <v>28</v>
      </c>
      <c r="C651" s="5">
        <v>265459.53249672602</v>
      </c>
      <c r="D651" s="5">
        <v>236273.126281865</v>
      </c>
      <c r="E651" s="5">
        <v>261339.75584509701</v>
      </c>
      <c r="F651" s="5">
        <v>265861.09390859399</v>
      </c>
      <c r="G651" s="5">
        <v>271529.90980555798</v>
      </c>
    </row>
    <row r="652" spans="1:7" x14ac:dyDescent="0.55000000000000004">
      <c r="A652" s="3">
        <v>21</v>
      </c>
      <c r="B652" s="3">
        <v>29</v>
      </c>
      <c r="C652" s="5">
        <v>340013.98457379203</v>
      </c>
      <c r="D652" s="5">
        <v>237901.63482320699</v>
      </c>
      <c r="E652" s="5">
        <v>337303.082107728</v>
      </c>
      <c r="F652" s="5">
        <v>321827.45650859299</v>
      </c>
      <c r="G652" s="5">
        <v>267333.97562148399</v>
      </c>
    </row>
    <row r="653" spans="1:7" x14ac:dyDescent="0.55000000000000004">
      <c r="A653" s="3">
        <v>21</v>
      </c>
      <c r="B653" s="3">
        <v>30</v>
      </c>
      <c r="C653" s="5">
        <v>469427.11116367101</v>
      </c>
      <c r="D653" s="5">
        <v>624272.27218443004</v>
      </c>
      <c r="E653" s="5">
        <v>523129.481623723</v>
      </c>
      <c r="F653" s="5">
        <v>557451.47585706599</v>
      </c>
      <c r="G653" s="5">
        <v>620890.12162816199</v>
      </c>
    </row>
    <row r="654" spans="1:7" x14ac:dyDescent="0.55000000000000004">
      <c r="A654" s="3">
        <v>21</v>
      </c>
      <c r="B654" s="3">
        <v>31</v>
      </c>
      <c r="C654" s="5">
        <v>271154.59854558302</v>
      </c>
      <c r="D654" s="5">
        <v>221782.74790407799</v>
      </c>
      <c r="E654" s="5">
        <v>251185.112803069</v>
      </c>
      <c r="F654" s="5">
        <v>242362.73440780901</v>
      </c>
      <c r="G654" s="5">
        <v>210477.42824706499</v>
      </c>
    </row>
    <row r="655" spans="1:7" x14ac:dyDescent="0.55000000000000004">
      <c r="A655" s="3">
        <v>22</v>
      </c>
      <c r="B655" s="3">
        <v>1</v>
      </c>
      <c r="C655" s="5">
        <v>82587.848042011698</v>
      </c>
      <c r="D655" s="5">
        <v>108081.321174918</v>
      </c>
      <c r="E655" s="5">
        <v>113139.905708391</v>
      </c>
      <c r="F655" s="5">
        <v>107370.529026253</v>
      </c>
      <c r="G655" s="5">
        <v>105470.19208936</v>
      </c>
    </row>
    <row r="656" spans="1:7" x14ac:dyDescent="0.55000000000000004">
      <c r="A656" s="3">
        <v>22</v>
      </c>
      <c r="B656" s="3">
        <v>2</v>
      </c>
      <c r="C656" s="5">
        <v>7105.8683319989004</v>
      </c>
      <c r="D656" s="5">
        <v>3939.0585899900798</v>
      </c>
      <c r="E656" s="5">
        <v>3241.9106498814699</v>
      </c>
      <c r="F656" s="5">
        <v>2936.5086486705</v>
      </c>
      <c r="G656" s="5">
        <v>4864.7555119110903</v>
      </c>
    </row>
    <row r="657" spans="1:7" x14ac:dyDescent="0.55000000000000004">
      <c r="A657" s="3">
        <v>22</v>
      </c>
      <c r="B657" s="3">
        <v>3</v>
      </c>
      <c r="C657" s="5">
        <v>237793.90058712201</v>
      </c>
      <c r="D657" s="5">
        <v>244093.83827366101</v>
      </c>
      <c r="E657" s="5">
        <v>283364.58671384503</v>
      </c>
      <c r="F657" s="5">
        <v>269627.503625185</v>
      </c>
      <c r="G657" s="5">
        <v>314244.60859202797</v>
      </c>
    </row>
    <row r="658" spans="1:7" x14ac:dyDescent="0.55000000000000004">
      <c r="A658" s="3">
        <v>22</v>
      </c>
      <c r="B658" s="3">
        <v>4</v>
      </c>
      <c r="C658" s="5">
        <v>34791.7465329365</v>
      </c>
      <c r="D658" s="5">
        <v>24099.554828444601</v>
      </c>
      <c r="E658" s="5">
        <v>24342.640162391199</v>
      </c>
      <c r="F658" s="5">
        <v>22383.799657730098</v>
      </c>
      <c r="G658" s="5">
        <v>24903.225364586298</v>
      </c>
    </row>
    <row r="659" spans="1:7" x14ac:dyDescent="0.55000000000000004">
      <c r="A659" s="3">
        <v>22</v>
      </c>
      <c r="B659" s="3">
        <v>5</v>
      </c>
      <c r="C659" s="5">
        <v>117743.56804033701</v>
      </c>
      <c r="D659" s="5">
        <v>106149.127074388</v>
      </c>
      <c r="E659" s="5">
        <v>115042.932891758</v>
      </c>
      <c r="F659" s="5">
        <v>113946.356438231</v>
      </c>
      <c r="G659" s="5">
        <v>128060.068064468</v>
      </c>
    </row>
    <row r="660" spans="1:7" x14ac:dyDescent="0.55000000000000004">
      <c r="A660" s="3">
        <v>22</v>
      </c>
      <c r="B660" s="3">
        <v>6</v>
      </c>
      <c r="C660" s="5">
        <v>167744.18116388799</v>
      </c>
      <c r="D660" s="5">
        <v>168717.97046767699</v>
      </c>
      <c r="E660" s="5">
        <v>150655.64605464099</v>
      </c>
      <c r="F660" s="5">
        <v>138814.796757453</v>
      </c>
      <c r="G660" s="5">
        <v>154791.95278308101</v>
      </c>
    </row>
    <row r="661" spans="1:7" x14ac:dyDescent="0.55000000000000004">
      <c r="A661" s="3">
        <v>22</v>
      </c>
      <c r="B661" s="3">
        <v>7</v>
      </c>
      <c r="C661" s="5">
        <v>39703.448876342998</v>
      </c>
      <c r="D661" s="5">
        <v>31777.826421036199</v>
      </c>
      <c r="E661" s="5">
        <v>31905.3377283507</v>
      </c>
      <c r="F661" s="5">
        <v>31362.4744842082</v>
      </c>
      <c r="G661" s="5">
        <v>41288.147956840403</v>
      </c>
    </row>
    <row r="662" spans="1:7" x14ac:dyDescent="0.55000000000000004">
      <c r="A662" s="3">
        <v>22</v>
      </c>
      <c r="B662" s="3">
        <v>8</v>
      </c>
      <c r="C662" s="5">
        <v>104666.718872311</v>
      </c>
      <c r="D662" s="5">
        <v>105338.983887257</v>
      </c>
      <c r="E662" s="5">
        <v>96673.527613904007</v>
      </c>
      <c r="F662" s="5">
        <v>92182.895518556805</v>
      </c>
      <c r="G662" s="5">
        <v>111733.086156465</v>
      </c>
    </row>
    <row r="663" spans="1:7" x14ac:dyDescent="0.55000000000000004">
      <c r="A663" s="3">
        <v>22</v>
      </c>
      <c r="B663" s="3">
        <v>9</v>
      </c>
      <c r="C663" s="5">
        <v>161467.89259901</v>
      </c>
      <c r="D663" s="5">
        <v>142555.91157254099</v>
      </c>
      <c r="E663" s="5">
        <v>171605.460337347</v>
      </c>
      <c r="F663" s="5">
        <v>159604.00563420099</v>
      </c>
      <c r="G663" s="5">
        <v>189267.93679908701</v>
      </c>
    </row>
    <row r="664" spans="1:7" x14ac:dyDescent="0.55000000000000004">
      <c r="A664" s="3">
        <v>22</v>
      </c>
      <c r="B664" s="3">
        <v>10</v>
      </c>
      <c r="C664" s="5">
        <v>396172.95164948801</v>
      </c>
      <c r="D664" s="5">
        <v>355005.233552519</v>
      </c>
      <c r="E664" s="5">
        <v>427477.72393746598</v>
      </c>
      <c r="F664" s="5">
        <v>411522.17532004003</v>
      </c>
      <c r="G664" s="5">
        <v>467882.55095378502</v>
      </c>
    </row>
    <row r="665" spans="1:7" x14ac:dyDescent="0.55000000000000004">
      <c r="A665" s="3">
        <v>22</v>
      </c>
      <c r="B665" s="3">
        <v>11</v>
      </c>
      <c r="C665" s="5">
        <v>85922.379222133794</v>
      </c>
      <c r="D665" s="5">
        <v>79840.710071615205</v>
      </c>
      <c r="E665" s="5">
        <v>95271.084249460895</v>
      </c>
      <c r="F665" s="5">
        <v>87466.758793576693</v>
      </c>
      <c r="G665" s="5">
        <v>93811.706816919104</v>
      </c>
    </row>
    <row r="666" spans="1:7" x14ac:dyDescent="0.55000000000000004">
      <c r="A666" s="3">
        <v>22</v>
      </c>
      <c r="B666" s="3">
        <v>12</v>
      </c>
      <c r="C666" s="5">
        <v>273582.99884272</v>
      </c>
      <c r="D666" s="5">
        <v>277487.77427176898</v>
      </c>
      <c r="E666" s="5">
        <v>263242.62328002503</v>
      </c>
      <c r="F666" s="5">
        <v>243526.51618462201</v>
      </c>
      <c r="G666" s="5">
        <v>265178.26233283302</v>
      </c>
    </row>
    <row r="667" spans="1:7" x14ac:dyDescent="0.55000000000000004">
      <c r="A667" s="3">
        <v>22</v>
      </c>
      <c r="B667" s="3">
        <v>13</v>
      </c>
      <c r="C667" s="5">
        <v>54162.419387877198</v>
      </c>
      <c r="D667" s="5">
        <v>34054.352283389497</v>
      </c>
      <c r="E667" s="5">
        <v>34527.549294940298</v>
      </c>
      <c r="F667" s="5">
        <v>32722.662687857799</v>
      </c>
      <c r="G667" s="5">
        <v>32840.2331423328</v>
      </c>
    </row>
    <row r="668" spans="1:7" x14ac:dyDescent="0.55000000000000004">
      <c r="A668" s="3">
        <v>22</v>
      </c>
      <c r="B668" s="3">
        <v>14</v>
      </c>
      <c r="C668" s="5">
        <v>729200.144935866</v>
      </c>
      <c r="D668" s="5">
        <v>728410.29715563997</v>
      </c>
      <c r="E668" s="5">
        <v>727849.23362721503</v>
      </c>
      <c r="F668" s="5">
        <v>673026.19395133003</v>
      </c>
      <c r="G668" s="5">
        <v>771134.62659105903</v>
      </c>
    </row>
    <row r="669" spans="1:7" x14ac:dyDescent="0.55000000000000004">
      <c r="A669" s="3">
        <v>22</v>
      </c>
      <c r="B669" s="3">
        <v>15</v>
      </c>
      <c r="C669" s="5">
        <v>42882.409772657098</v>
      </c>
      <c r="D669" s="5">
        <v>47260.090602880802</v>
      </c>
      <c r="E669" s="5">
        <v>36473.224906871801</v>
      </c>
      <c r="F669" s="5">
        <v>32625.986959691501</v>
      </c>
      <c r="G669" s="5">
        <v>37850.150805762401</v>
      </c>
    </row>
    <row r="670" spans="1:7" x14ac:dyDescent="0.55000000000000004">
      <c r="A670" s="3">
        <v>22</v>
      </c>
      <c r="B670" s="3">
        <v>16</v>
      </c>
      <c r="C670" s="5">
        <v>282455.96868855698</v>
      </c>
      <c r="D670" s="5">
        <v>268222.36629341298</v>
      </c>
      <c r="E670" s="5">
        <v>309989.75938247697</v>
      </c>
      <c r="F670" s="5">
        <v>290242.29353959602</v>
      </c>
      <c r="G670" s="5">
        <v>327235.84764470201</v>
      </c>
    </row>
    <row r="671" spans="1:7" x14ac:dyDescent="0.55000000000000004">
      <c r="A671" s="3">
        <v>22</v>
      </c>
      <c r="B671" s="3">
        <v>17</v>
      </c>
      <c r="C671" s="5">
        <v>145407.781994424</v>
      </c>
      <c r="D671" s="5">
        <v>107920.382888198</v>
      </c>
      <c r="E671" s="5">
        <v>145681.82006791499</v>
      </c>
      <c r="F671" s="5">
        <v>144240.871753213</v>
      </c>
      <c r="G671" s="5">
        <v>142123.76010886201</v>
      </c>
    </row>
    <row r="672" spans="1:7" x14ac:dyDescent="0.55000000000000004">
      <c r="A672" s="3">
        <v>22</v>
      </c>
      <c r="B672" s="3">
        <v>18</v>
      </c>
      <c r="C672" s="5">
        <v>596494.91502742295</v>
      </c>
      <c r="D672" s="5">
        <v>610999.81768676301</v>
      </c>
      <c r="E672" s="5">
        <v>736450.50969566603</v>
      </c>
      <c r="F672" s="5">
        <v>740696.03407212603</v>
      </c>
      <c r="G672" s="5">
        <v>729324.53178402805</v>
      </c>
    </row>
    <row r="673" spans="1:7" x14ac:dyDescent="0.55000000000000004">
      <c r="A673" s="3">
        <v>22</v>
      </c>
      <c r="B673" s="3">
        <v>19</v>
      </c>
      <c r="C673" s="5">
        <v>379629.94464914798</v>
      </c>
      <c r="D673" s="5">
        <v>414021.39228006202</v>
      </c>
      <c r="E673" s="5">
        <v>430715.32552936301</v>
      </c>
      <c r="F673" s="5">
        <v>403379.82608337997</v>
      </c>
      <c r="G673" s="5">
        <v>308011.78618852003</v>
      </c>
    </row>
    <row r="674" spans="1:7" x14ac:dyDescent="0.55000000000000004">
      <c r="A674" s="3">
        <v>22</v>
      </c>
      <c r="B674" s="3">
        <v>20</v>
      </c>
      <c r="C674" s="5">
        <v>532629.55458232504</v>
      </c>
      <c r="D674" s="5">
        <v>545366.37984276901</v>
      </c>
      <c r="E674" s="5">
        <v>598235.29220515501</v>
      </c>
      <c r="F674" s="5">
        <v>551522.94759906596</v>
      </c>
      <c r="G674" s="5">
        <v>493989.20947946102</v>
      </c>
    </row>
    <row r="675" spans="1:7" x14ac:dyDescent="0.55000000000000004">
      <c r="A675" s="3">
        <v>22</v>
      </c>
      <c r="B675" s="3">
        <v>21</v>
      </c>
      <c r="C675" s="5">
        <v>518725.817585318</v>
      </c>
      <c r="D675" s="5">
        <v>492971.165951467</v>
      </c>
      <c r="E675" s="5">
        <v>536144.72205777396</v>
      </c>
      <c r="F675" s="5">
        <v>504735.74811725901</v>
      </c>
      <c r="G675" s="5">
        <v>484350.19296089403</v>
      </c>
    </row>
    <row r="676" spans="1:7" x14ac:dyDescent="0.55000000000000004">
      <c r="A676" s="3">
        <v>22</v>
      </c>
      <c r="B676" s="3">
        <v>22</v>
      </c>
      <c r="C676" s="5">
        <v>338861.97536220599</v>
      </c>
      <c r="D676" s="5">
        <v>296300.73926462198</v>
      </c>
      <c r="E676" s="5">
        <v>336126.681664376</v>
      </c>
      <c r="F676" s="5">
        <v>266656.13589618198</v>
      </c>
      <c r="G676" s="5">
        <v>262065.60071135199</v>
      </c>
    </row>
    <row r="677" spans="1:7" x14ac:dyDescent="0.55000000000000004">
      <c r="A677" s="3">
        <v>22</v>
      </c>
      <c r="B677" s="3">
        <v>23</v>
      </c>
      <c r="C677" s="5">
        <v>32728.901613193299</v>
      </c>
      <c r="D677" s="5">
        <v>31998.821387198299</v>
      </c>
      <c r="E677" s="5">
        <v>29494.6874814943</v>
      </c>
      <c r="F677" s="5">
        <v>32781.497975540799</v>
      </c>
      <c r="G677" s="5">
        <v>33277.947701262201</v>
      </c>
    </row>
    <row r="678" spans="1:7" x14ac:dyDescent="0.55000000000000004">
      <c r="A678" s="3">
        <v>22</v>
      </c>
      <c r="B678" s="3">
        <v>24</v>
      </c>
      <c r="C678" s="5">
        <v>91577.678966837397</v>
      </c>
      <c r="D678" s="5">
        <v>113984.356687725</v>
      </c>
      <c r="E678" s="5">
        <v>104663.600826008</v>
      </c>
      <c r="F678" s="5">
        <v>118756.194106996</v>
      </c>
      <c r="G678" s="5">
        <v>114573.411292419</v>
      </c>
    </row>
    <row r="679" spans="1:7" x14ac:dyDescent="0.55000000000000004">
      <c r="A679" s="3">
        <v>22</v>
      </c>
      <c r="B679" s="3">
        <v>25</v>
      </c>
      <c r="C679" s="5">
        <v>310770.54105197202</v>
      </c>
      <c r="D679" s="5">
        <v>258579.116589766</v>
      </c>
      <c r="E679" s="5">
        <v>250700.76139386799</v>
      </c>
      <c r="F679" s="5">
        <v>257219.19926913799</v>
      </c>
      <c r="G679" s="5">
        <v>243794.496450109</v>
      </c>
    </row>
    <row r="680" spans="1:7" x14ac:dyDescent="0.55000000000000004">
      <c r="A680" s="3">
        <v>22</v>
      </c>
      <c r="B680" s="3">
        <v>26</v>
      </c>
      <c r="C680" s="5">
        <v>140708.379926836</v>
      </c>
      <c r="D680" s="5">
        <v>121540.179570715</v>
      </c>
      <c r="E680" s="5">
        <v>96344.259354187103</v>
      </c>
      <c r="F680" s="5">
        <v>85103.549947961699</v>
      </c>
      <c r="G680" s="5">
        <v>82766.188117104597</v>
      </c>
    </row>
    <row r="681" spans="1:7" x14ac:dyDescent="0.55000000000000004">
      <c r="A681" s="3">
        <v>22</v>
      </c>
      <c r="B681" s="3">
        <v>27</v>
      </c>
      <c r="C681" s="5">
        <v>593918.60422576696</v>
      </c>
      <c r="D681" s="5">
        <v>666613.43207557197</v>
      </c>
      <c r="E681" s="5">
        <v>836112.160694352</v>
      </c>
      <c r="F681" s="5">
        <v>797292.19679288799</v>
      </c>
      <c r="G681" s="5">
        <v>981424.49850395799</v>
      </c>
    </row>
    <row r="682" spans="1:7" x14ac:dyDescent="0.55000000000000004">
      <c r="A682" s="3">
        <v>22</v>
      </c>
      <c r="B682" s="3">
        <v>28</v>
      </c>
      <c r="C682" s="5">
        <v>465206.88932771201</v>
      </c>
      <c r="D682" s="5">
        <v>438959.79058098001</v>
      </c>
      <c r="E682" s="5">
        <v>482531.745064213</v>
      </c>
      <c r="F682" s="5">
        <v>485287.71214173798</v>
      </c>
      <c r="G682" s="5">
        <v>497022.22078038898</v>
      </c>
    </row>
    <row r="683" spans="1:7" x14ac:dyDescent="0.55000000000000004">
      <c r="A683" s="3">
        <v>22</v>
      </c>
      <c r="B683" s="3">
        <v>29</v>
      </c>
      <c r="C683" s="5">
        <v>602901.59427391202</v>
      </c>
      <c r="D683" s="5">
        <v>438563.40739406698</v>
      </c>
      <c r="E683" s="5">
        <v>361152.47862693999</v>
      </c>
      <c r="F683" s="5">
        <v>504269.150348995</v>
      </c>
      <c r="G683" s="5">
        <v>573728.00985945202</v>
      </c>
    </row>
    <row r="684" spans="1:7" x14ac:dyDescent="0.55000000000000004">
      <c r="A684" s="3">
        <v>22</v>
      </c>
      <c r="B684" s="3">
        <v>30</v>
      </c>
      <c r="C684" s="5">
        <v>897009.00930073601</v>
      </c>
      <c r="D684" s="5">
        <v>989975.12284659396</v>
      </c>
      <c r="E684" s="5">
        <v>1131151.7174496599</v>
      </c>
      <c r="F684" s="5">
        <v>1188666.00367298</v>
      </c>
      <c r="G684" s="5">
        <v>1297831.4756070699</v>
      </c>
    </row>
    <row r="685" spans="1:7" x14ac:dyDescent="0.55000000000000004">
      <c r="A685" s="3">
        <v>22</v>
      </c>
      <c r="B685" s="3">
        <v>31</v>
      </c>
      <c r="C685" s="5">
        <v>446599.03661000798</v>
      </c>
      <c r="D685" s="5">
        <v>391201.54565359798</v>
      </c>
      <c r="E685" s="5">
        <v>394527.85479819</v>
      </c>
      <c r="F685" s="5">
        <v>382247.87348211498</v>
      </c>
      <c r="G685" s="5">
        <v>450920.50010831602</v>
      </c>
    </row>
    <row r="686" spans="1:7" x14ac:dyDescent="0.55000000000000004">
      <c r="A686" s="3">
        <v>23</v>
      </c>
      <c r="B686" s="3">
        <v>1</v>
      </c>
      <c r="C686" s="5">
        <v>85405.814293260497</v>
      </c>
      <c r="D686" s="5">
        <v>122382.068541209</v>
      </c>
      <c r="E686" s="5">
        <v>132393.44767843399</v>
      </c>
      <c r="F686" s="5">
        <v>125840.004716681</v>
      </c>
      <c r="G686" s="5">
        <v>122436.357955377</v>
      </c>
    </row>
    <row r="687" spans="1:7" x14ac:dyDescent="0.55000000000000004">
      <c r="A687" s="3">
        <v>23</v>
      </c>
      <c r="B687" s="3">
        <v>2</v>
      </c>
      <c r="C687" s="5">
        <v>5993.0043911981602</v>
      </c>
      <c r="D687" s="5">
        <v>4350.8446784703301</v>
      </c>
      <c r="E687" s="5">
        <v>3470.4785036785602</v>
      </c>
      <c r="F687" s="5">
        <v>3045.98548561591</v>
      </c>
      <c r="G687" s="5">
        <v>5513.5909140090898</v>
      </c>
    </row>
    <row r="688" spans="1:7" x14ac:dyDescent="0.55000000000000004">
      <c r="A688" s="3">
        <v>23</v>
      </c>
      <c r="B688" s="3">
        <v>3</v>
      </c>
      <c r="C688" s="5">
        <v>329114.62274577998</v>
      </c>
      <c r="D688" s="5">
        <v>339637.659698256</v>
      </c>
      <c r="E688" s="5">
        <v>381451.389772075</v>
      </c>
      <c r="F688" s="5">
        <v>365448.68930456397</v>
      </c>
      <c r="G688" s="5">
        <v>424503.31784272601</v>
      </c>
    </row>
    <row r="689" spans="1:7" x14ac:dyDescent="0.55000000000000004">
      <c r="A689" s="3">
        <v>23</v>
      </c>
      <c r="B689" s="3">
        <v>4</v>
      </c>
      <c r="C689" s="5">
        <v>148925.12450430301</v>
      </c>
      <c r="D689" s="5">
        <v>102783.757291198</v>
      </c>
      <c r="E689" s="5">
        <v>96478.221455766194</v>
      </c>
      <c r="F689" s="5">
        <v>87554.176827102303</v>
      </c>
      <c r="G689" s="5">
        <v>90284.209126713002</v>
      </c>
    </row>
    <row r="690" spans="1:7" x14ac:dyDescent="0.55000000000000004">
      <c r="A690" s="3">
        <v>23</v>
      </c>
      <c r="B690" s="3">
        <v>5</v>
      </c>
      <c r="C690" s="5">
        <v>92870.603033829393</v>
      </c>
      <c r="D690" s="5">
        <v>86905.617661701704</v>
      </c>
      <c r="E690" s="5">
        <v>95010.307963681902</v>
      </c>
      <c r="F690" s="5">
        <v>91539.420663835597</v>
      </c>
      <c r="G690" s="5">
        <v>87626.426910795795</v>
      </c>
    </row>
    <row r="691" spans="1:7" x14ac:dyDescent="0.55000000000000004">
      <c r="A691" s="3">
        <v>23</v>
      </c>
      <c r="B691" s="3">
        <v>6</v>
      </c>
      <c r="C691" s="5">
        <v>153672.94344547801</v>
      </c>
      <c r="D691" s="5">
        <v>158496.707384865</v>
      </c>
      <c r="E691" s="5">
        <v>163390.66572299</v>
      </c>
      <c r="F691" s="5">
        <v>158659.41917208</v>
      </c>
      <c r="G691" s="5">
        <v>174494.076655624</v>
      </c>
    </row>
    <row r="692" spans="1:7" x14ac:dyDescent="0.55000000000000004">
      <c r="A692" s="3">
        <v>23</v>
      </c>
      <c r="B692" s="3">
        <v>7</v>
      </c>
      <c r="C692" s="5">
        <v>188358.06492660899</v>
      </c>
      <c r="D692" s="5">
        <v>184303.287504465</v>
      </c>
      <c r="E692" s="5">
        <v>214899.114482342</v>
      </c>
      <c r="F692" s="5">
        <v>196414.08627530001</v>
      </c>
      <c r="G692" s="5">
        <v>183774.243841674</v>
      </c>
    </row>
    <row r="693" spans="1:7" x14ac:dyDescent="0.55000000000000004">
      <c r="A693" s="3">
        <v>23</v>
      </c>
      <c r="B693" s="3">
        <v>8</v>
      </c>
      <c r="C693" s="5">
        <v>325964.673829515</v>
      </c>
      <c r="D693" s="5">
        <v>362015.595435875</v>
      </c>
      <c r="E693" s="5">
        <v>356160.61140356498</v>
      </c>
      <c r="F693" s="5">
        <v>341343.84173362399</v>
      </c>
      <c r="G693" s="5">
        <v>334475.73146916</v>
      </c>
    </row>
    <row r="694" spans="1:7" x14ac:dyDescent="0.55000000000000004">
      <c r="A694" s="3">
        <v>23</v>
      </c>
      <c r="B694" s="3">
        <v>9</v>
      </c>
      <c r="C694" s="5">
        <v>374351.04151085101</v>
      </c>
      <c r="D694" s="5">
        <v>371607.07449397497</v>
      </c>
      <c r="E694" s="5">
        <v>479080.94394759298</v>
      </c>
      <c r="F694" s="5">
        <v>477327.78829521098</v>
      </c>
      <c r="G694" s="5">
        <v>518740.84611291002</v>
      </c>
    </row>
    <row r="695" spans="1:7" x14ac:dyDescent="0.55000000000000004">
      <c r="A695" s="3">
        <v>23</v>
      </c>
      <c r="B695" s="3">
        <v>10</v>
      </c>
      <c r="C695" s="5">
        <v>854172.67572698102</v>
      </c>
      <c r="D695" s="5">
        <v>834172.80991352897</v>
      </c>
      <c r="E695" s="5">
        <v>1028980.2262612</v>
      </c>
      <c r="F695" s="5">
        <v>1011287.64557599</v>
      </c>
      <c r="G695" s="5">
        <v>1045741.45507537</v>
      </c>
    </row>
    <row r="696" spans="1:7" x14ac:dyDescent="0.55000000000000004">
      <c r="A696" s="3">
        <v>23</v>
      </c>
      <c r="B696" s="3">
        <v>11</v>
      </c>
      <c r="C696" s="5">
        <v>95179.343330588599</v>
      </c>
      <c r="D696" s="5">
        <v>120919.215619751</v>
      </c>
      <c r="E696" s="5">
        <v>116202.88262644201</v>
      </c>
      <c r="F696" s="5">
        <v>102954.552665707</v>
      </c>
      <c r="G696" s="5">
        <v>92341.823731251599</v>
      </c>
    </row>
    <row r="697" spans="1:7" x14ac:dyDescent="0.55000000000000004">
      <c r="A697" s="3">
        <v>23</v>
      </c>
      <c r="B697" s="3">
        <v>12</v>
      </c>
      <c r="C697" s="5">
        <v>310319.04769553</v>
      </c>
      <c r="D697" s="5">
        <v>321662.21567980398</v>
      </c>
      <c r="E697" s="5">
        <v>346907.64714820503</v>
      </c>
      <c r="F697" s="5">
        <v>364227.934642612</v>
      </c>
      <c r="G697" s="5">
        <v>389929.09415742802</v>
      </c>
    </row>
    <row r="698" spans="1:7" x14ac:dyDescent="0.55000000000000004">
      <c r="A698" s="3">
        <v>23</v>
      </c>
      <c r="B698" s="3">
        <v>13</v>
      </c>
      <c r="C698" s="5">
        <v>69549.080075857506</v>
      </c>
      <c r="D698" s="5">
        <v>81329.397312285</v>
      </c>
      <c r="E698" s="5">
        <v>66764.001015311296</v>
      </c>
      <c r="F698" s="5">
        <v>73293.261214181795</v>
      </c>
      <c r="G698" s="5">
        <v>80818.352326172404</v>
      </c>
    </row>
    <row r="699" spans="1:7" x14ac:dyDescent="0.55000000000000004">
      <c r="A699" s="3">
        <v>23</v>
      </c>
      <c r="B699" s="3">
        <v>14</v>
      </c>
      <c r="C699" s="5">
        <v>2228094.6009897799</v>
      </c>
      <c r="D699" s="5">
        <v>2723953.18757832</v>
      </c>
      <c r="E699" s="5">
        <v>2788018.8880892498</v>
      </c>
      <c r="F699" s="5">
        <v>2552605.6903391001</v>
      </c>
      <c r="G699" s="5">
        <v>2593008.6248687799</v>
      </c>
    </row>
    <row r="700" spans="1:7" x14ac:dyDescent="0.55000000000000004">
      <c r="A700" s="3">
        <v>23</v>
      </c>
      <c r="B700" s="3">
        <v>15</v>
      </c>
      <c r="C700" s="5">
        <v>99281.601915830906</v>
      </c>
      <c r="D700" s="5">
        <v>106311.065947856</v>
      </c>
      <c r="E700" s="5">
        <v>87694.934072129894</v>
      </c>
      <c r="F700" s="5">
        <v>81388.976017340596</v>
      </c>
      <c r="G700" s="5">
        <v>79909.796526078004</v>
      </c>
    </row>
    <row r="701" spans="1:7" x14ac:dyDescent="0.55000000000000004">
      <c r="A701" s="3">
        <v>23</v>
      </c>
      <c r="B701" s="3">
        <v>16</v>
      </c>
      <c r="C701" s="5">
        <v>505882.56327540003</v>
      </c>
      <c r="D701" s="5">
        <v>518888.72464696498</v>
      </c>
      <c r="E701" s="5">
        <v>603998.130344701</v>
      </c>
      <c r="F701" s="5">
        <v>600710.60903396201</v>
      </c>
      <c r="G701" s="5">
        <v>634753.79689407302</v>
      </c>
    </row>
    <row r="702" spans="1:7" x14ac:dyDescent="0.55000000000000004">
      <c r="A702" s="3">
        <v>23</v>
      </c>
      <c r="B702" s="3">
        <v>17</v>
      </c>
      <c r="C702" s="5">
        <v>305549.52462774498</v>
      </c>
      <c r="D702" s="5">
        <v>270044.23123750999</v>
      </c>
      <c r="E702" s="5">
        <v>273111.29918551497</v>
      </c>
      <c r="F702" s="5">
        <v>283527.21046664799</v>
      </c>
      <c r="G702" s="5">
        <v>317317.50346533803</v>
      </c>
    </row>
    <row r="703" spans="1:7" x14ac:dyDescent="0.55000000000000004">
      <c r="A703" s="3">
        <v>23</v>
      </c>
      <c r="B703" s="3">
        <v>18</v>
      </c>
      <c r="C703" s="5">
        <v>1158454.2273677001</v>
      </c>
      <c r="D703" s="5">
        <v>1683404.3573155799</v>
      </c>
      <c r="E703" s="5">
        <v>1771285.99479779</v>
      </c>
      <c r="F703" s="5">
        <v>1706445.17247014</v>
      </c>
      <c r="G703" s="5">
        <v>1594517.38752486</v>
      </c>
    </row>
    <row r="704" spans="1:7" x14ac:dyDescent="0.55000000000000004">
      <c r="A704" s="3">
        <v>23</v>
      </c>
      <c r="B704" s="3">
        <v>19</v>
      </c>
      <c r="C704" s="5">
        <v>1212664.5831061599</v>
      </c>
      <c r="D704" s="5">
        <v>1368613.2432826201</v>
      </c>
      <c r="E704" s="5">
        <v>1319117.16504506</v>
      </c>
      <c r="F704" s="5">
        <v>1368986.3237149599</v>
      </c>
      <c r="G704" s="5">
        <v>1286270.80674665</v>
      </c>
    </row>
    <row r="705" spans="1:7" x14ac:dyDescent="0.55000000000000004">
      <c r="A705" s="3">
        <v>23</v>
      </c>
      <c r="B705" s="3">
        <v>20</v>
      </c>
      <c r="C705" s="5">
        <v>1106258.83192416</v>
      </c>
      <c r="D705" s="5">
        <v>1166348.47999568</v>
      </c>
      <c r="E705" s="5">
        <v>1250876.03300177</v>
      </c>
      <c r="F705" s="5">
        <v>1270061.57499864</v>
      </c>
      <c r="G705" s="5">
        <v>1303890.5923615301</v>
      </c>
    </row>
    <row r="706" spans="1:7" x14ac:dyDescent="0.55000000000000004">
      <c r="A706" s="3">
        <v>23</v>
      </c>
      <c r="B706" s="3">
        <v>21</v>
      </c>
      <c r="C706" s="5">
        <v>1184515.92276218</v>
      </c>
      <c r="D706" s="5">
        <v>1189209.81502008</v>
      </c>
      <c r="E706" s="5">
        <v>1296071.19379562</v>
      </c>
      <c r="F706" s="5">
        <v>1296525.77117608</v>
      </c>
      <c r="G706" s="5">
        <v>1613692.9822929299</v>
      </c>
    </row>
    <row r="707" spans="1:7" x14ac:dyDescent="0.55000000000000004">
      <c r="A707" s="3">
        <v>23</v>
      </c>
      <c r="B707" s="3">
        <v>22</v>
      </c>
      <c r="C707" s="5">
        <v>420496.21768354502</v>
      </c>
      <c r="D707" s="5">
        <v>438722.87857067201</v>
      </c>
      <c r="E707" s="5">
        <v>463439.04796975199</v>
      </c>
      <c r="F707" s="5">
        <v>409906.68894506001</v>
      </c>
      <c r="G707" s="5">
        <v>333383.70615064801</v>
      </c>
    </row>
    <row r="708" spans="1:7" x14ac:dyDescent="0.55000000000000004">
      <c r="A708" s="3">
        <v>23</v>
      </c>
      <c r="B708" s="3">
        <v>23</v>
      </c>
      <c r="C708" s="5">
        <v>105278.18457212301</v>
      </c>
      <c r="D708" s="5">
        <v>106177.680703704</v>
      </c>
      <c r="E708" s="5">
        <v>112949.843971314</v>
      </c>
      <c r="F708" s="5">
        <v>116175.33461567</v>
      </c>
      <c r="G708" s="5">
        <v>136184.371799124</v>
      </c>
    </row>
    <row r="709" spans="1:7" x14ac:dyDescent="0.55000000000000004">
      <c r="A709" s="3">
        <v>23</v>
      </c>
      <c r="B709" s="3">
        <v>24</v>
      </c>
      <c r="C709" s="5">
        <v>378432.03899297898</v>
      </c>
      <c r="D709" s="5">
        <v>437561.45750068</v>
      </c>
      <c r="E709" s="5">
        <v>452382.02578231401</v>
      </c>
      <c r="F709" s="5">
        <v>456604.62699288898</v>
      </c>
      <c r="G709" s="5">
        <v>512625.57459002198</v>
      </c>
    </row>
    <row r="710" spans="1:7" x14ac:dyDescent="0.55000000000000004">
      <c r="A710" s="3">
        <v>23</v>
      </c>
      <c r="B710" s="3">
        <v>25</v>
      </c>
      <c r="C710" s="5">
        <v>530791.53646863904</v>
      </c>
      <c r="D710" s="5">
        <v>476261.27851914999</v>
      </c>
      <c r="E710" s="5">
        <v>503517.28362871602</v>
      </c>
      <c r="F710" s="5">
        <v>508965.392110513</v>
      </c>
      <c r="G710" s="5">
        <v>479387.50650018401</v>
      </c>
    </row>
    <row r="711" spans="1:7" x14ac:dyDescent="0.55000000000000004">
      <c r="A711" s="3">
        <v>23</v>
      </c>
      <c r="B711" s="3">
        <v>26</v>
      </c>
      <c r="C711" s="5">
        <v>346293.29268716602</v>
      </c>
      <c r="D711" s="5">
        <v>218268.03729969999</v>
      </c>
      <c r="E711" s="5">
        <v>285245.49285465799</v>
      </c>
      <c r="F711" s="5">
        <v>303906.63950875401</v>
      </c>
      <c r="G711" s="5">
        <v>292744.995018302</v>
      </c>
    </row>
    <row r="712" spans="1:7" x14ac:dyDescent="0.55000000000000004">
      <c r="A712" s="3">
        <v>23</v>
      </c>
      <c r="B712" s="3">
        <v>27</v>
      </c>
      <c r="C712" s="5">
        <v>1327317.8866421999</v>
      </c>
      <c r="D712" s="5">
        <v>1653302.2385808399</v>
      </c>
      <c r="E712" s="5">
        <v>1945265.85877291</v>
      </c>
      <c r="F712" s="5">
        <v>1877683.3605513601</v>
      </c>
      <c r="G712" s="5">
        <v>2108641.64943462</v>
      </c>
    </row>
    <row r="713" spans="1:7" x14ac:dyDescent="0.55000000000000004">
      <c r="A713" s="3">
        <v>23</v>
      </c>
      <c r="B713" s="3">
        <v>28</v>
      </c>
      <c r="C713" s="5">
        <v>754250.10439046996</v>
      </c>
      <c r="D713" s="5">
        <v>722411.298034532</v>
      </c>
      <c r="E713" s="5">
        <v>781819.70464775199</v>
      </c>
      <c r="F713" s="5">
        <v>799128.955288194</v>
      </c>
      <c r="G713" s="5">
        <v>830711.41403647605</v>
      </c>
    </row>
    <row r="714" spans="1:7" x14ac:dyDescent="0.55000000000000004">
      <c r="A714" s="3">
        <v>23</v>
      </c>
      <c r="B714" s="3">
        <v>29</v>
      </c>
      <c r="C714" s="5">
        <v>1038564.1102352299</v>
      </c>
      <c r="D714" s="5">
        <v>784560.73615313903</v>
      </c>
      <c r="E714" s="5">
        <v>1073211.0065993599</v>
      </c>
      <c r="F714" s="5">
        <v>960888.971433667</v>
      </c>
      <c r="G714" s="5">
        <v>1071648.6363182699</v>
      </c>
    </row>
    <row r="715" spans="1:7" x14ac:dyDescent="0.55000000000000004">
      <c r="A715" s="3">
        <v>23</v>
      </c>
      <c r="B715" s="3">
        <v>30</v>
      </c>
      <c r="C715" s="5">
        <v>1600636.9769156701</v>
      </c>
      <c r="D715" s="5">
        <v>1816422.2554015899</v>
      </c>
      <c r="E715" s="5">
        <v>2211444.48824684</v>
      </c>
      <c r="F715" s="5">
        <v>2263291.1267621401</v>
      </c>
      <c r="G715" s="5">
        <v>2202225.4326288402</v>
      </c>
    </row>
    <row r="716" spans="1:7" x14ac:dyDescent="0.55000000000000004">
      <c r="A716" s="3">
        <v>23</v>
      </c>
      <c r="B716" s="3">
        <v>31</v>
      </c>
      <c r="C716" s="5">
        <v>1204142.1382501901</v>
      </c>
      <c r="D716" s="5">
        <v>798915.52395182301</v>
      </c>
      <c r="E716" s="5">
        <v>863050.40716284397</v>
      </c>
      <c r="F716" s="5">
        <v>810430.56861952704</v>
      </c>
      <c r="G716" s="5">
        <v>900464.16853936797</v>
      </c>
    </row>
    <row r="717" spans="1:7" x14ac:dyDescent="0.55000000000000004">
      <c r="A717" s="3">
        <v>24</v>
      </c>
      <c r="B717" s="3">
        <v>1</v>
      </c>
      <c r="C717" s="5">
        <v>45380.637958306303</v>
      </c>
      <c r="D717" s="5">
        <v>56710.160918347297</v>
      </c>
      <c r="E717" s="5">
        <v>54379.870395756603</v>
      </c>
      <c r="F717" s="5">
        <v>50330.075680036702</v>
      </c>
      <c r="G717" s="5">
        <v>49146.800589015402</v>
      </c>
    </row>
    <row r="718" spans="1:7" x14ac:dyDescent="0.55000000000000004">
      <c r="A718" s="3">
        <v>24</v>
      </c>
      <c r="B718" s="3">
        <v>2</v>
      </c>
      <c r="C718" s="5">
        <v>3852.8466448919598</v>
      </c>
      <c r="D718" s="5">
        <v>6004.6002058749</v>
      </c>
      <c r="E718" s="5">
        <v>2102.4286746122102</v>
      </c>
      <c r="F718" s="5">
        <v>3059.6484334338302</v>
      </c>
      <c r="G718" s="5">
        <v>4146.7081310515596</v>
      </c>
    </row>
    <row r="719" spans="1:7" x14ac:dyDescent="0.55000000000000004">
      <c r="A719" s="3">
        <v>24</v>
      </c>
      <c r="B719" s="3">
        <v>3</v>
      </c>
      <c r="C719" s="5">
        <v>88052.573480682506</v>
      </c>
      <c r="D719" s="5">
        <v>89772.704713774801</v>
      </c>
      <c r="E719" s="5">
        <v>98437.271611361706</v>
      </c>
      <c r="F719" s="5">
        <v>92760.834241733901</v>
      </c>
      <c r="G719" s="5">
        <v>104814.66196478999</v>
      </c>
    </row>
    <row r="720" spans="1:7" x14ac:dyDescent="0.55000000000000004">
      <c r="A720" s="3">
        <v>24</v>
      </c>
      <c r="B720" s="3">
        <v>4</v>
      </c>
      <c r="C720" s="5">
        <v>16574.2087674715</v>
      </c>
      <c r="D720" s="5">
        <v>11780.474311465499</v>
      </c>
      <c r="E720" s="5">
        <v>13116.636911400499</v>
      </c>
      <c r="F720" s="5">
        <v>12263.5941616859</v>
      </c>
      <c r="G720" s="5">
        <v>12551.916205769499</v>
      </c>
    </row>
    <row r="721" spans="1:7" x14ac:dyDescent="0.55000000000000004">
      <c r="A721" s="3">
        <v>24</v>
      </c>
      <c r="B721" s="3">
        <v>5</v>
      </c>
      <c r="C721" s="5">
        <v>13757.136238945899</v>
      </c>
      <c r="D721" s="5">
        <v>14051.027114701799</v>
      </c>
      <c r="E721" s="5">
        <v>16838.329582519898</v>
      </c>
      <c r="F721" s="5">
        <v>16925.770556303101</v>
      </c>
      <c r="G721" s="5">
        <v>18500.179769604099</v>
      </c>
    </row>
    <row r="722" spans="1:7" x14ac:dyDescent="0.55000000000000004">
      <c r="A722" s="3">
        <v>24</v>
      </c>
      <c r="B722" s="3">
        <v>6</v>
      </c>
      <c r="C722" s="5">
        <v>102644.577648972</v>
      </c>
      <c r="D722" s="5">
        <v>115308.89059348901</v>
      </c>
      <c r="E722" s="5">
        <v>116366.683413848</v>
      </c>
      <c r="F722" s="5">
        <v>114156.79186311</v>
      </c>
      <c r="G722" s="5">
        <v>113511.032491816</v>
      </c>
    </row>
    <row r="723" spans="1:7" x14ac:dyDescent="0.55000000000000004">
      <c r="A723" s="3">
        <v>24</v>
      </c>
      <c r="B723" s="3">
        <v>7</v>
      </c>
      <c r="C723" s="5">
        <v>53811.652794234498</v>
      </c>
      <c r="D723" s="5">
        <v>50763.259419086498</v>
      </c>
      <c r="E723" s="5">
        <v>49573.168775562197</v>
      </c>
      <c r="F723" s="5">
        <v>50370.527954188801</v>
      </c>
      <c r="G723" s="5">
        <v>53534.105570515603</v>
      </c>
    </row>
    <row r="724" spans="1:7" x14ac:dyDescent="0.55000000000000004">
      <c r="A724" s="3">
        <v>24</v>
      </c>
      <c r="B724" s="3">
        <v>8</v>
      </c>
      <c r="C724" s="5">
        <v>48128.119723655298</v>
      </c>
      <c r="D724" s="5">
        <v>52215.689325913401</v>
      </c>
      <c r="E724" s="5">
        <v>48162.127604837297</v>
      </c>
      <c r="F724" s="5">
        <v>51069.0234062405</v>
      </c>
      <c r="G724" s="5">
        <v>51634.354408534797</v>
      </c>
    </row>
    <row r="725" spans="1:7" x14ac:dyDescent="0.55000000000000004">
      <c r="A725" s="3">
        <v>24</v>
      </c>
      <c r="B725" s="3">
        <v>9</v>
      </c>
      <c r="C725" s="5">
        <v>76788.747418722298</v>
      </c>
      <c r="D725" s="5">
        <v>79275.732095787098</v>
      </c>
      <c r="E725" s="5">
        <v>95459.225978479299</v>
      </c>
      <c r="F725" s="5">
        <v>91279.355962971298</v>
      </c>
      <c r="G725" s="5">
        <v>100998.964135346</v>
      </c>
    </row>
    <row r="726" spans="1:7" x14ac:dyDescent="0.55000000000000004">
      <c r="A726" s="3">
        <v>24</v>
      </c>
      <c r="B726" s="3">
        <v>10</v>
      </c>
      <c r="C726" s="5">
        <v>170394.88109695699</v>
      </c>
      <c r="D726" s="5">
        <v>177739.94480571701</v>
      </c>
      <c r="E726" s="5">
        <v>207757.02857179099</v>
      </c>
      <c r="F726" s="5">
        <v>200307.459941382</v>
      </c>
      <c r="G726" s="5">
        <v>200007.669151693</v>
      </c>
    </row>
    <row r="727" spans="1:7" x14ac:dyDescent="0.55000000000000004">
      <c r="A727" s="3">
        <v>24</v>
      </c>
      <c r="B727" s="3">
        <v>11</v>
      </c>
      <c r="C727" s="5">
        <v>126217.98024421799</v>
      </c>
      <c r="D727" s="5">
        <v>135143.16886534099</v>
      </c>
      <c r="E727" s="5">
        <v>141465.85803119899</v>
      </c>
      <c r="F727" s="5">
        <v>134299.503406612</v>
      </c>
      <c r="G727" s="5">
        <v>161933.34410170501</v>
      </c>
    </row>
    <row r="728" spans="1:7" x14ac:dyDescent="0.55000000000000004">
      <c r="A728" s="3">
        <v>24</v>
      </c>
      <c r="B728" s="3">
        <v>12</v>
      </c>
      <c r="C728" s="5">
        <v>122612.112336719</v>
      </c>
      <c r="D728" s="5">
        <v>127658.482807872</v>
      </c>
      <c r="E728" s="5">
        <v>124394.98474841801</v>
      </c>
      <c r="F728" s="5">
        <v>113493.965727394</v>
      </c>
      <c r="G728" s="5">
        <v>121940.274201568</v>
      </c>
    </row>
    <row r="729" spans="1:7" x14ac:dyDescent="0.55000000000000004">
      <c r="A729" s="3">
        <v>24</v>
      </c>
      <c r="B729" s="3">
        <v>13</v>
      </c>
      <c r="C729" s="5">
        <v>16277.4434091766</v>
      </c>
      <c r="D729" s="5">
        <v>10639.787231759499</v>
      </c>
      <c r="E729" s="5">
        <v>16243.7304598584</v>
      </c>
      <c r="F729" s="5">
        <v>12412.406729718999</v>
      </c>
      <c r="G729" s="5">
        <v>6147.6032819066504</v>
      </c>
    </row>
    <row r="730" spans="1:7" x14ac:dyDescent="0.55000000000000004">
      <c r="A730" s="3">
        <v>24</v>
      </c>
      <c r="B730" s="3">
        <v>14</v>
      </c>
      <c r="C730" s="5">
        <v>262166.06392473402</v>
      </c>
      <c r="D730" s="5">
        <v>267685.05652001902</v>
      </c>
      <c r="E730" s="5">
        <v>284719.04338274797</v>
      </c>
      <c r="F730" s="5">
        <v>270592.12544974597</v>
      </c>
      <c r="G730" s="5">
        <v>255295.56486627299</v>
      </c>
    </row>
    <row r="731" spans="1:7" x14ac:dyDescent="0.55000000000000004">
      <c r="A731" s="3">
        <v>24</v>
      </c>
      <c r="B731" s="3">
        <v>15</v>
      </c>
      <c r="C731" s="5">
        <v>12060.819534485299</v>
      </c>
      <c r="D731" s="5">
        <v>12439.693374480399</v>
      </c>
      <c r="E731" s="5">
        <v>9763.4852363240007</v>
      </c>
      <c r="F731" s="5">
        <v>8938.0931194161203</v>
      </c>
      <c r="G731" s="5">
        <v>9285.5994140597504</v>
      </c>
    </row>
    <row r="732" spans="1:7" x14ac:dyDescent="0.55000000000000004">
      <c r="A732" s="3">
        <v>24</v>
      </c>
      <c r="B732" s="3">
        <v>16</v>
      </c>
      <c r="C732" s="5">
        <v>128316.789249847</v>
      </c>
      <c r="D732" s="5">
        <v>134849.12859460301</v>
      </c>
      <c r="E732" s="5">
        <v>155774.78091769299</v>
      </c>
      <c r="F732" s="5">
        <v>151728.890063169</v>
      </c>
      <c r="G732" s="5">
        <v>148626.51273339801</v>
      </c>
    </row>
    <row r="733" spans="1:7" x14ac:dyDescent="0.55000000000000004">
      <c r="A733" s="3">
        <v>24</v>
      </c>
      <c r="B733" s="3">
        <v>17</v>
      </c>
      <c r="C733" s="5">
        <v>77247.934790501298</v>
      </c>
      <c r="D733" s="5">
        <v>71410.982039864495</v>
      </c>
      <c r="E733" s="5">
        <v>72937.231025782006</v>
      </c>
      <c r="F733" s="5">
        <v>77857.166588452994</v>
      </c>
      <c r="G733" s="5">
        <v>84607.940756446595</v>
      </c>
    </row>
    <row r="734" spans="1:7" x14ac:dyDescent="0.55000000000000004">
      <c r="A734" s="3">
        <v>24</v>
      </c>
      <c r="B734" s="3">
        <v>18</v>
      </c>
      <c r="C734" s="5">
        <v>239580.75097516499</v>
      </c>
      <c r="D734" s="5">
        <v>319005.44221136498</v>
      </c>
      <c r="E734" s="5">
        <v>333237.18296321901</v>
      </c>
      <c r="F734" s="5">
        <v>336224.25069517503</v>
      </c>
      <c r="G734" s="5">
        <v>317312.42841210001</v>
      </c>
    </row>
    <row r="735" spans="1:7" x14ac:dyDescent="0.55000000000000004">
      <c r="A735" s="3">
        <v>24</v>
      </c>
      <c r="B735" s="3">
        <v>19</v>
      </c>
      <c r="C735" s="5">
        <v>96056.945932232804</v>
      </c>
      <c r="D735" s="5">
        <v>110087.66448124</v>
      </c>
      <c r="E735" s="5">
        <v>102958.779655416</v>
      </c>
      <c r="F735" s="5">
        <v>103088.691001313</v>
      </c>
      <c r="G735" s="5">
        <v>136537.16858241201</v>
      </c>
    </row>
    <row r="736" spans="1:7" x14ac:dyDescent="0.55000000000000004">
      <c r="A736" s="3">
        <v>24</v>
      </c>
      <c r="B736" s="3">
        <v>20</v>
      </c>
      <c r="C736" s="5">
        <v>196864.98956915399</v>
      </c>
      <c r="D736" s="5">
        <v>203672.737702824</v>
      </c>
      <c r="E736" s="5">
        <v>204827.677828254</v>
      </c>
      <c r="F736" s="5">
        <v>200994.22446300901</v>
      </c>
      <c r="G736" s="5">
        <v>259705.20737873399</v>
      </c>
    </row>
    <row r="737" spans="1:7" x14ac:dyDescent="0.55000000000000004">
      <c r="A737" s="3">
        <v>24</v>
      </c>
      <c r="B737" s="3">
        <v>21</v>
      </c>
      <c r="C737" s="5">
        <v>260208.323799242</v>
      </c>
      <c r="D737" s="5">
        <v>232891.06854798199</v>
      </c>
      <c r="E737" s="5">
        <v>246604.44101623999</v>
      </c>
      <c r="F737" s="5">
        <v>236891.840107836</v>
      </c>
      <c r="G737" s="5">
        <v>325774.643995722</v>
      </c>
    </row>
    <row r="738" spans="1:7" x14ac:dyDescent="0.55000000000000004">
      <c r="A738" s="3">
        <v>24</v>
      </c>
      <c r="B738" s="3">
        <v>22</v>
      </c>
      <c r="C738" s="5">
        <v>94057.142329699695</v>
      </c>
      <c r="D738" s="5">
        <v>110429.706469274</v>
      </c>
      <c r="E738" s="5">
        <v>96741.162266274201</v>
      </c>
      <c r="F738" s="5">
        <v>90556.312666030703</v>
      </c>
      <c r="G738" s="5">
        <v>86257.137710970201</v>
      </c>
    </row>
    <row r="739" spans="1:7" x14ac:dyDescent="0.55000000000000004">
      <c r="A739" s="3">
        <v>24</v>
      </c>
      <c r="B739" s="3">
        <v>23</v>
      </c>
      <c r="C739" s="5">
        <v>16363.4987253217</v>
      </c>
      <c r="D739" s="5">
        <v>14279.978515331601</v>
      </c>
      <c r="E739" s="5">
        <v>17873.516205496999</v>
      </c>
      <c r="F739" s="5">
        <v>13380.7897994101</v>
      </c>
      <c r="G739" s="5">
        <v>13927.146708014599</v>
      </c>
    </row>
    <row r="740" spans="1:7" x14ac:dyDescent="0.55000000000000004">
      <c r="A740" s="3">
        <v>24</v>
      </c>
      <c r="B740" s="3">
        <v>24</v>
      </c>
      <c r="C740" s="5">
        <v>22275.464389680401</v>
      </c>
      <c r="D740" s="5">
        <v>26405.911580461601</v>
      </c>
      <c r="E740" s="5">
        <v>32023.981942359002</v>
      </c>
      <c r="F740" s="5">
        <v>21621.861907975501</v>
      </c>
      <c r="G740" s="5">
        <v>22297.162566243798</v>
      </c>
    </row>
    <row r="741" spans="1:7" x14ac:dyDescent="0.55000000000000004">
      <c r="A741" s="3">
        <v>24</v>
      </c>
      <c r="B741" s="3">
        <v>25</v>
      </c>
      <c r="C741" s="5">
        <v>113642.932924689</v>
      </c>
      <c r="D741" s="5">
        <v>107782.105869577</v>
      </c>
      <c r="E741" s="5">
        <v>119368.004482456</v>
      </c>
      <c r="F741" s="5">
        <v>118986.56654920299</v>
      </c>
      <c r="G741" s="5">
        <v>105408.139547015</v>
      </c>
    </row>
    <row r="742" spans="1:7" x14ac:dyDescent="0.55000000000000004">
      <c r="A742" s="3">
        <v>24</v>
      </c>
      <c r="B742" s="3">
        <v>26</v>
      </c>
      <c r="C742" s="5">
        <v>32065.644011472501</v>
      </c>
      <c r="D742" s="5">
        <v>24302.7210940123</v>
      </c>
      <c r="E742" s="5">
        <v>26223.608487721001</v>
      </c>
      <c r="F742" s="5">
        <v>25372.793068433799</v>
      </c>
      <c r="G742" s="5">
        <v>27566.499541278099</v>
      </c>
    </row>
    <row r="743" spans="1:7" x14ac:dyDescent="0.55000000000000004">
      <c r="A743" s="3">
        <v>24</v>
      </c>
      <c r="B743" s="3">
        <v>27</v>
      </c>
      <c r="C743" s="5">
        <v>218866.55434447399</v>
      </c>
      <c r="D743" s="5">
        <v>259161.97076460201</v>
      </c>
      <c r="E743" s="5">
        <v>327975.50047502201</v>
      </c>
      <c r="F743" s="5">
        <v>306453.77609794599</v>
      </c>
      <c r="G743" s="5">
        <v>302324.14295144298</v>
      </c>
    </row>
    <row r="744" spans="1:7" x14ac:dyDescent="0.55000000000000004">
      <c r="A744" s="3">
        <v>24</v>
      </c>
      <c r="B744" s="3">
        <v>28</v>
      </c>
      <c r="C744" s="5">
        <v>242405.91052393499</v>
      </c>
      <c r="D744" s="5">
        <v>224064.05168858901</v>
      </c>
      <c r="E744" s="5">
        <v>232442.77859873901</v>
      </c>
      <c r="F744" s="5">
        <v>233624.46774000299</v>
      </c>
      <c r="G744" s="5">
        <v>238979.593724796</v>
      </c>
    </row>
    <row r="745" spans="1:7" x14ac:dyDescent="0.55000000000000004">
      <c r="A745" s="3">
        <v>24</v>
      </c>
      <c r="B745" s="3">
        <v>29</v>
      </c>
      <c r="C745" s="5">
        <v>259878.98796425</v>
      </c>
      <c r="D745" s="5">
        <v>199854.29635326701</v>
      </c>
      <c r="E745" s="5">
        <v>264068.12065367098</v>
      </c>
      <c r="F745" s="5">
        <v>252206.10568060601</v>
      </c>
      <c r="G745" s="5">
        <v>230152.13651842499</v>
      </c>
    </row>
    <row r="746" spans="1:7" x14ac:dyDescent="0.55000000000000004">
      <c r="A746" s="3">
        <v>24</v>
      </c>
      <c r="B746" s="3">
        <v>30</v>
      </c>
      <c r="C746" s="5">
        <v>410218.89945988002</v>
      </c>
      <c r="D746" s="5">
        <v>456488.38018736301</v>
      </c>
      <c r="E746" s="5">
        <v>502999.20886866801</v>
      </c>
      <c r="F746" s="5">
        <v>546708.95343887305</v>
      </c>
      <c r="G746" s="5">
        <v>611183.06027329096</v>
      </c>
    </row>
    <row r="747" spans="1:7" x14ac:dyDescent="0.55000000000000004">
      <c r="A747" s="3">
        <v>24</v>
      </c>
      <c r="B747" s="3">
        <v>31</v>
      </c>
      <c r="C747" s="5">
        <v>251016.939289662</v>
      </c>
      <c r="D747" s="5">
        <v>202676.33740019301</v>
      </c>
      <c r="E747" s="5">
        <v>203102.64180364899</v>
      </c>
      <c r="F747" s="5">
        <v>210808.931276063</v>
      </c>
      <c r="G747" s="5">
        <v>192396.721279069</v>
      </c>
    </row>
    <row r="748" spans="1:7" x14ac:dyDescent="0.55000000000000004">
      <c r="A748" s="3">
        <v>25</v>
      </c>
      <c r="B748" s="3">
        <v>1</v>
      </c>
      <c r="C748" s="5">
        <v>22299.725367187199</v>
      </c>
      <c r="D748" s="5">
        <v>30020.6581008756</v>
      </c>
      <c r="E748" s="5">
        <v>30563.510959651801</v>
      </c>
      <c r="F748" s="5">
        <v>27244.1114687837</v>
      </c>
      <c r="G748" s="5">
        <v>27269.2971283798</v>
      </c>
    </row>
    <row r="749" spans="1:7" x14ac:dyDescent="0.55000000000000004">
      <c r="A749" s="3">
        <v>25</v>
      </c>
      <c r="B749" s="3">
        <v>2</v>
      </c>
      <c r="C749" s="5">
        <v>1653.30015589697</v>
      </c>
      <c r="D749" s="5">
        <v>2369.79985271224</v>
      </c>
      <c r="E749" s="5">
        <v>1072.6792224518799</v>
      </c>
      <c r="F749" s="5">
        <v>1041.1262086009999</v>
      </c>
      <c r="G749" s="5">
        <v>1182.5416676386501</v>
      </c>
    </row>
    <row r="750" spans="1:7" x14ac:dyDescent="0.55000000000000004">
      <c r="A750" s="3">
        <v>25</v>
      </c>
      <c r="B750" s="3">
        <v>3</v>
      </c>
      <c r="C750" s="5">
        <v>46814.312218755098</v>
      </c>
      <c r="D750" s="5">
        <v>48869.262105772301</v>
      </c>
      <c r="E750" s="5">
        <v>60844.305226600103</v>
      </c>
      <c r="F750" s="5">
        <v>55050.054379923698</v>
      </c>
      <c r="G750" s="5">
        <v>64054.534031513802</v>
      </c>
    </row>
    <row r="751" spans="1:7" x14ac:dyDescent="0.55000000000000004">
      <c r="A751" s="3">
        <v>25</v>
      </c>
      <c r="B751" s="3">
        <v>4</v>
      </c>
      <c r="C751" s="5">
        <v>44526.7814124215</v>
      </c>
      <c r="D751" s="5">
        <v>31414.547710859901</v>
      </c>
      <c r="E751" s="5">
        <v>33834.470434698902</v>
      </c>
      <c r="F751" s="5">
        <v>30366.858607047401</v>
      </c>
      <c r="G751" s="5">
        <v>33798.997329117097</v>
      </c>
    </row>
    <row r="752" spans="1:7" x14ac:dyDescent="0.55000000000000004">
      <c r="A752" s="3">
        <v>25</v>
      </c>
      <c r="B752" s="3">
        <v>5</v>
      </c>
      <c r="C752" s="5">
        <v>18152.490724256</v>
      </c>
      <c r="D752" s="5">
        <v>18886.7562526533</v>
      </c>
      <c r="E752" s="5">
        <v>26447.2370097151</v>
      </c>
      <c r="F752" s="5">
        <v>23349.374677289201</v>
      </c>
      <c r="G752" s="5">
        <v>23195.907720885702</v>
      </c>
    </row>
    <row r="753" spans="1:7" x14ac:dyDescent="0.55000000000000004">
      <c r="A753" s="3">
        <v>25</v>
      </c>
      <c r="B753" s="3">
        <v>6</v>
      </c>
      <c r="C753" s="5">
        <v>60146.776114562002</v>
      </c>
      <c r="D753" s="5">
        <v>62302.785559679302</v>
      </c>
      <c r="E753" s="5">
        <v>63728.461219581201</v>
      </c>
      <c r="F753" s="5">
        <v>63161.843797615802</v>
      </c>
      <c r="G753" s="5">
        <v>72920.581066408995</v>
      </c>
    </row>
    <row r="754" spans="1:7" x14ac:dyDescent="0.55000000000000004">
      <c r="A754" s="3">
        <v>25</v>
      </c>
      <c r="B754" s="3">
        <v>7</v>
      </c>
      <c r="C754" s="5">
        <v>59386.2692904941</v>
      </c>
      <c r="D754" s="5">
        <v>52960.219700650297</v>
      </c>
      <c r="E754" s="5">
        <v>61899.3931427754</v>
      </c>
      <c r="F754" s="5">
        <v>55822.825572332302</v>
      </c>
      <c r="G754" s="5">
        <v>61249.802903064498</v>
      </c>
    </row>
    <row r="755" spans="1:7" x14ac:dyDescent="0.55000000000000004">
      <c r="A755" s="3">
        <v>25</v>
      </c>
      <c r="B755" s="3">
        <v>8</v>
      </c>
      <c r="C755" s="5">
        <v>33743.5566833095</v>
      </c>
      <c r="D755" s="5">
        <v>32533.3565926255</v>
      </c>
      <c r="E755" s="5">
        <v>38434.908960637396</v>
      </c>
      <c r="F755" s="5">
        <v>34645.839141038501</v>
      </c>
      <c r="G755" s="5">
        <v>37085.157871753698</v>
      </c>
    </row>
    <row r="756" spans="1:7" x14ac:dyDescent="0.55000000000000004">
      <c r="A756" s="3">
        <v>25</v>
      </c>
      <c r="B756" s="3">
        <v>9</v>
      </c>
      <c r="C756" s="5">
        <v>61739.904441152597</v>
      </c>
      <c r="D756" s="5">
        <v>54619.572983821301</v>
      </c>
      <c r="E756" s="5">
        <v>74560.292413451694</v>
      </c>
      <c r="F756" s="5">
        <v>67506.543525823305</v>
      </c>
      <c r="G756" s="5">
        <v>68928.101774255294</v>
      </c>
    </row>
    <row r="757" spans="1:7" x14ac:dyDescent="0.55000000000000004">
      <c r="A757" s="3">
        <v>25</v>
      </c>
      <c r="B757" s="3">
        <v>10</v>
      </c>
      <c r="C757" s="5">
        <v>178661.137932135</v>
      </c>
      <c r="D757" s="5">
        <v>183684.26317019199</v>
      </c>
      <c r="E757" s="5">
        <v>248216.67372599701</v>
      </c>
      <c r="F757" s="5">
        <v>243691.32715014199</v>
      </c>
      <c r="G757" s="5">
        <v>271862.39193814498</v>
      </c>
    </row>
    <row r="758" spans="1:7" x14ac:dyDescent="0.55000000000000004">
      <c r="A758" s="3">
        <v>25</v>
      </c>
      <c r="B758" s="3">
        <v>11</v>
      </c>
      <c r="C758" s="5">
        <v>109241.295864824</v>
      </c>
      <c r="D758" s="5">
        <v>110723.570601641</v>
      </c>
      <c r="E758" s="5">
        <v>111361.96163950401</v>
      </c>
      <c r="F758" s="5">
        <v>111855.73821486899</v>
      </c>
      <c r="G758" s="5">
        <v>111772.133680136</v>
      </c>
    </row>
    <row r="759" spans="1:7" x14ac:dyDescent="0.55000000000000004">
      <c r="A759" s="3">
        <v>25</v>
      </c>
      <c r="B759" s="3">
        <v>12</v>
      </c>
      <c r="C759" s="5">
        <v>126364.104969569</v>
      </c>
      <c r="D759" s="5">
        <v>114654.764135458</v>
      </c>
      <c r="E759" s="5">
        <v>120572.51505166</v>
      </c>
      <c r="F759" s="5">
        <v>111681.13550344401</v>
      </c>
      <c r="G759" s="5">
        <v>109980.793253561</v>
      </c>
    </row>
    <row r="760" spans="1:7" x14ac:dyDescent="0.55000000000000004">
      <c r="A760" s="3">
        <v>25</v>
      </c>
      <c r="B760" s="3">
        <v>13</v>
      </c>
      <c r="C760" s="5">
        <v>19216.490502110399</v>
      </c>
      <c r="D760" s="5">
        <v>9989.0661982251495</v>
      </c>
      <c r="E760" s="5">
        <v>10885.5724111216</v>
      </c>
      <c r="F760" s="5">
        <v>10359.9154921839</v>
      </c>
      <c r="G760" s="5">
        <v>11008.320248236299</v>
      </c>
    </row>
    <row r="761" spans="1:7" x14ac:dyDescent="0.55000000000000004">
      <c r="A761" s="3">
        <v>25</v>
      </c>
      <c r="B761" s="3">
        <v>14</v>
      </c>
      <c r="C761" s="5">
        <v>96443.853845268197</v>
      </c>
      <c r="D761" s="5">
        <v>110386.11067641299</v>
      </c>
      <c r="E761" s="5">
        <v>102112.230870545</v>
      </c>
      <c r="F761" s="5">
        <v>88460.258254072702</v>
      </c>
      <c r="G761" s="5">
        <v>86520.783583698198</v>
      </c>
    </row>
    <row r="762" spans="1:7" x14ac:dyDescent="0.55000000000000004">
      <c r="A762" s="3">
        <v>25</v>
      </c>
      <c r="B762" s="3">
        <v>15</v>
      </c>
      <c r="C762" s="5">
        <v>17466.484444126199</v>
      </c>
      <c r="D762" s="5">
        <v>20168.841132304198</v>
      </c>
      <c r="E762" s="5">
        <v>18562.105341415201</v>
      </c>
      <c r="F762" s="5">
        <v>15912.514727890501</v>
      </c>
      <c r="G762" s="5">
        <v>17239.643907315702</v>
      </c>
    </row>
    <row r="763" spans="1:7" x14ac:dyDescent="0.55000000000000004">
      <c r="A763" s="3">
        <v>25</v>
      </c>
      <c r="B763" s="3">
        <v>16</v>
      </c>
      <c r="C763" s="5">
        <v>113856.867652156</v>
      </c>
      <c r="D763" s="5">
        <v>122907.925853423</v>
      </c>
      <c r="E763" s="5">
        <v>136864.355569926</v>
      </c>
      <c r="F763" s="5">
        <v>134239.845220516</v>
      </c>
      <c r="G763" s="5">
        <v>145378.70620675501</v>
      </c>
    </row>
    <row r="764" spans="1:7" x14ac:dyDescent="0.55000000000000004">
      <c r="A764" s="3">
        <v>25</v>
      </c>
      <c r="B764" s="3">
        <v>17</v>
      </c>
      <c r="C764" s="5">
        <v>45331.877088977097</v>
      </c>
      <c r="D764" s="5">
        <v>42600.142163294899</v>
      </c>
      <c r="E764" s="5">
        <v>39268.2567952729</v>
      </c>
      <c r="F764" s="5">
        <v>38523.542732103197</v>
      </c>
      <c r="G764" s="5">
        <v>49984.483638375903</v>
      </c>
    </row>
    <row r="765" spans="1:7" x14ac:dyDescent="0.55000000000000004">
      <c r="A765" s="3">
        <v>25</v>
      </c>
      <c r="B765" s="3">
        <v>18</v>
      </c>
      <c r="C765" s="5">
        <v>150702.91383144501</v>
      </c>
      <c r="D765" s="5">
        <v>206663.19830298499</v>
      </c>
      <c r="E765" s="5">
        <v>215235.18373661599</v>
      </c>
      <c r="F765" s="5">
        <v>207108.362265473</v>
      </c>
      <c r="G765" s="5">
        <v>243906.65437324601</v>
      </c>
    </row>
    <row r="766" spans="1:7" x14ac:dyDescent="0.55000000000000004">
      <c r="A766" s="3">
        <v>25</v>
      </c>
      <c r="B766" s="3">
        <v>19</v>
      </c>
      <c r="C766" s="5">
        <v>51437.891541725199</v>
      </c>
      <c r="D766" s="5">
        <v>70488.807361406303</v>
      </c>
      <c r="E766" s="5">
        <v>73889.592036329297</v>
      </c>
      <c r="F766" s="5">
        <v>63767.688423122898</v>
      </c>
      <c r="G766" s="5">
        <v>56456.581384253201</v>
      </c>
    </row>
    <row r="767" spans="1:7" x14ac:dyDescent="0.55000000000000004">
      <c r="A767" s="3">
        <v>25</v>
      </c>
      <c r="B767" s="3">
        <v>20</v>
      </c>
      <c r="C767" s="5">
        <v>127276.061810755</v>
      </c>
      <c r="D767" s="5">
        <v>152499.87934961301</v>
      </c>
      <c r="E767" s="5">
        <v>164483.31846948201</v>
      </c>
      <c r="F767" s="5">
        <v>144854.31224052401</v>
      </c>
      <c r="G767" s="5">
        <v>147624.81365966299</v>
      </c>
    </row>
    <row r="768" spans="1:7" x14ac:dyDescent="0.55000000000000004">
      <c r="A768" s="3">
        <v>25</v>
      </c>
      <c r="B768" s="3">
        <v>21</v>
      </c>
      <c r="C768" s="5">
        <v>140341.571359808</v>
      </c>
      <c r="D768" s="5">
        <v>158475.498830283</v>
      </c>
      <c r="E768" s="5">
        <v>167084.74387013199</v>
      </c>
      <c r="F768" s="5">
        <v>170940.17653201401</v>
      </c>
      <c r="G768" s="5">
        <v>151795.64539921601</v>
      </c>
    </row>
    <row r="769" spans="1:7" x14ac:dyDescent="0.55000000000000004">
      <c r="A769" s="3">
        <v>25</v>
      </c>
      <c r="B769" s="3">
        <v>22</v>
      </c>
      <c r="C769" s="5">
        <v>81504.333164466705</v>
      </c>
      <c r="D769" s="5">
        <v>74537.567859820701</v>
      </c>
      <c r="E769" s="5">
        <v>73875.649939227194</v>
      </c>
      <c r="F769" s="5">
        <v>57565.457253402703</v>
      </c>
      <c r="G769" s="5">
        <v>48570.8784836126</v>
      </c>
    </row>
    <row r="770" spans="1:7" x14ac:dyDescent="0.55000000000000004">
      <c r="A770" s="3">
        <v>25</v>
      </c>
      <c r="B770" s="3">
        <v>23</v>
      </c>
      <c r="C770" s="5">
        <v>9573.7516045646807</v>
      </c>
      <c r="D770" s="5">
        <v>6604.4828569417996</v>
      </c>
      <c r="E770" s="5">
        <v>7335.8721478719799</v>
      </c>
      <c r="F770" s="5">
        <v>9023.2930836437408</v>
      </c>
      <c r="G770" s="5">
        <v>10531.991631286201</v>
      </c>
    </row>
    <row r="771" spans="1:7" x14ac:dyDescent="0.55000000000000004">
      <c r="A771" s="3">
        <v>25</v>
      </c>
      <c r="B771" s="3">
        <v>24</v>
      </c>
      <c r="C771" s="5">
        <v>16038.938306649799</v>
      </c>
      <c r="D771" s="5">
        <v>14784.765824958</v>
      </c>
      <c r="E771" s="5">
        <v>20240.998747410398</v>
      </c>
      <c r="F771" s="5">
        <v>25238.071564670499</v>
      </c>
      <c r="G771" s="5">
        <v>28971.406749749101</v>
      </c>
    </row>
    <row r="772" spans="1:7" x14ac:dyDescent="0.55000000000000004">
      <c r="A772" s="3">
        <v>25</v>
      </c>
      <c r="B772" s="3">
        <v>25</v>
      </c>
      <c r="C772" s="5">
        <v>85940.132162380498</v>
      </c>
      <c r="D772" s="5">
        <v>69844.936786881706</v>
      </c>
      <c r="E772" s="5">
        <v>76603.707210046603</v>
      </c>
      <c r="F772" s="5">
        <v>70530.181386641299</v>
      </c>
      <c r="G772" s="5">
        <v>78403.601044836905</v>
      </c>
    </row>
    <row r="773" spans="1:7" x14ac:dyDescent="0.55000000000000004">
      <c r="A773" s="3">
        <v>25</v>
      </c>
      <c r="B773" s="3">
        <v>26</v>
      </c>
      <c r="C773" s="5">
        <v>17633.908936217002</v>
      </c>
      <c r="D773" s="5">
        <v>31533.906618622401</v>
      </c>
      <c r="E773" s="5">
        <v>37069.656611292703</v>
      </c>
      <c r="F773" s="5">
        <v>24055.5456743631</v>
      </c>
      <c r="G773" s="5">
        <v>29975.962276636401</v>
      </c>
    </row>
    <row r="774" spans="1:7" x14ac:dyDescent="0.55000000000000004">
      <c r="A774" s="3">
        <v>25</v>
      </c>
      <c r="B774" s="3">
        <v>27</v>
      </c>
      <c r="C774" s="5">
        <v>202218.64384069701</v>
      </c>
      <c r="D774" s="5">
        <v>263178.09941878403</v>
      </c>
      <c r="E774" s="5">
        <v>295270.094767245</v>
      </c>
      <c r="F774" s="5">
        <v>297266.41438381601</v>
      </c>
      <c r="G774" s="5">
        <v>317602.73434907402</v>
      </c>
    </row>
    <row r="775" spans="1:7" x14ac:dyDescent="0.55000000000000004">
      <c r="A775" s="3">
        <v>25</v>
      </c>
      <c r="B775" s="3">
        <v>28</v>
      </c>
      <c r="C775" s="5">
        <v>175963.632902604</v>
      </c>
      <c r="D775" s="5">
        <v>167171.79447774601</v>
      </c>
      <c r="E775" s="5">
        <v>180092.551218768</v>
      </c>
      <c r="F775" s="5">
        <v>173911.23915299401</v>
      </c>
      <c r="G775" s="5">
        <v>181979.32244104001</v>
      </c>
    </row>
    <row r="776" spans="1:7" x14ac:dyDescent="0.55000000000000004">
      <c r="A776" s="3">
        <v>25</v>
      </c>
      <c r="B776" s="3">
        <v>29</v>
      </c>
      <c r="C776" s="5">
        <v>226515.12300653799</v>
      </c>
      <c r="D776" s="5">
        <v>194558.70505441001</v>
      </c>
      <c r="E776" s="5">
        <v>165915.21448148301</v>
      </c>
      <c r="F776" s="5">
        <v>139435.6568614</v>
      </c>
      <c r="G776" s="5">
        <v>196516.56153018901</v>
      </c>
    </row>
    <row r="777" spans="1:7" x14ac:dyDescent="0.55000000000000004">
      <c r="A777" s="3">
        <v>25</v>
      </c>
      <c r="B777" s="3">
        <v>30</v>
      </c>
      <c r="C777" s="5">
        <v>314569.56181683898</v>
      </c>
      <c r="D777" s="5">
        <v>406885.95114368398</v>
      </c>
      <c r="E777" s="5">
        <v>388352.87789852801</v>
      </c>
      <c r="F777" s="5">
        <v>323067.82103653997</v>
      </c>
      <c r="G777" s="5">
        <v>417194.16755635903</v>
      </c>
    </row>
    <row r="778" spans="1:7" x14ac:dyDescent="0.55000000000000004">
      <c r="A778" s="3">
        <v>25</v>
      </c>
      <c r="B778" s="3">
        <v>31</v>
      </c>
      <c r="C778" s="5">
        <v>173536.59028986999</v>
      </c>
      <c r="D778" s="5">
        <v>148812.96012622499</v>
      </c>
      <c r="E778" s="5">
        <v>167832.87249866599</v>
      </c>
      <c r="F778" s="5">
        <v>164269.85995622401</v>
      </c>
      <c r="G778" s="5">
        <v>171832.30198064301</v>
      </c>
    </row>
    <row r="779" spans="1:7" x14ac:dyDescent="0.55000000000000004">
      <c r="A779" s="3">
        <v>26</v>
      </c>
      <c r="B779" s="3">
        <v>1</v>
      </c>
      <c r="C779" s="5">
        <v>25984.140197840399</v>
      </c>
      <c r="D779" s="5">
        <v>37489.312049990702</v>
      </c>
      <c r="E779" s="5">
        <v>36403.855934663101</v>
      </c>
      <c r="F779" s="5">
        <v>33310.356067519198</v>
      </c>
      <c r="G779" s="5">
        <v>33915.312262797903</v>
      </c>
    </row>
    <row r="780" spans="1:7" x14ac:dyDescent="0.55000000000000004">
      <c r="A780" s="3">
        <v>26</v>
      </c>
      <c r="B780" s="3">
        <v>2</v>
      </c>
      <c r="C780" s="5">
        <v>1645.8601850979501</v>
      </c>
      <c r="D780" s="5">
        <v>1929.6081458112401</v>
      </c>
      <c r="E780" s="5">
        <v>1285.64221850576</v>
      </c>
      <c r="F780" s="5">
        <v>1399.8096211048401</v>
      </c>
      <c r="G780" s="5">
        <v>1529.4578835728901</v>
      </c>
    </row>
    <row r="781" spans="1:7" x14ac:dyDescent="0.55000000000000004">
      <c r="A781" s="3">
        <v>26</v>
      </c>
      <c r="B781" s="3">
        <v>3</v>
      </c>
      <c r="C781" s="5">
        <v>112717.12749651101</v>
      </c>
      <c r="D781" s="5">
        <v>110667.750496269</v>
      </c>
      <c r="E781" s="5">
        <v>132945.95459026401</v>
      </c>
      <c r="F781" s="5">
        <v>121898.507783696</v>
      </c>
      <c r="G781" s="5">
        <v>140772.04414406</v>
      </c>
    </row>
    <row r="782" spans="1:7" x14ac:dyDescent="0.55000000000000004">
      <c r="A782" s="3">
        <v>26</v>
      </c>
      <c r="B782" s="3">
        <v>4</v>
      </c>
      <c r="C782" s="5">
        <v>93715.814420940995</v>
      </c>
      <c r="D782" s="5">
        <v>51938.702112321997</v>
      </c>
      <c r="E782" s="5">
        <v>50956.679956551197</v>
      </c>
      <c r="F782" s="5">
        <v>42846.9819838861</v>
      </c>
      <c r="G782" s="5">
        <v>49281.123921484599</v>
      </c>
    </row>
    <row r="783" spans="1:7" x14ac:dyDescent="0.55000000000000004">
      <c r="A783" s="3">
        <v>26</v>
      </c>
      <c r="B783" s="3">
        <v>5</v>
      </c>
      <c r="C783" s="5">
        <v>23927.240498831201</v>
      </c>
      <c r="D783" s="5">
        <v>22857.0690135035</v>
      </c>
      <c r="E783" s="5">
        <v>22408.739523163698</v>
      </c>
      <c r="F783" s="5">
        <v>21297.866904697599</v>
      </c>
      <c r="G783" s="5">
        <v>24080.1826842796</v>
      </c>
    </row>
    <row r="784" spans="1:7" x14ac:dyDescent="0.55000000000000004">
      <c r="A784" s="3">
        <v>26</v>
      </c>
      <c r="B784" s="3">
        <v>6</v>
      </c>
      <c r="C784" s="5">
        <v>46300.040951636198</v>
      </c>
      <c r="D784" s="5">
        <v>54222.097364365101</v>
      </c>
      <c r="E784" s="5">
        <v>55715.461397216997</v>
      </c>
      <c r="F784" s="5">
        <v>50206.209469021996</v>
      </c>
      <c r="G784" s="5">
        <v>63983.389328771897</v>
      </c>
    </row>
    <row r="785" spans="1:7" x14ac:dyDescent="0.55000000000000004">
      <c r="A785" s="3">
        <v>26</v>
      </c>
      <c r="B785" s="3">
        <v>7</v>
      </c>
      <c r="C785" s="5">
        <v>28296.092546744399</v>
      </c>
      <c r="D785" s="5">
        <v>27718.459154267101</v>
      </c>
      <c r="E785" s="5">
        <v>28297.390618671601</v>
      </c>
      <c r="F785" s="5">
        <v>25275.8270862969</v>
      </c>
      <c r="G785" s="5">
        <v>30175.116820806001</v>
      </c>
    </row>
    <row r="786" spans="1:7" x14ac:dyDescent="0.55000000000000004">
      <c r="A786" s="3">
        <v>26</v>
      </c>
      <c r="B786" s="3">
        <v>8</v>
      </c>
      <c r="C786" s="5">
        <v>28688.316234518701</v>
      </c>
      <c r="D786" s="5">
        <v>22722.6001752009</v>
      </c>
      <c r="E786" s="5">
        <v>24808.719083507502</v>
      </c>
      <c r="F786" s="5">
        <v>22069.1221951552</v>
      </c>
      <c r="G786" s="5">
        <v>26712.660730194399</v>
      </c>
    </row>
    <row r="787" spans="1:7" x14ac:dyDescent="0.55000000000000004">
      <c r="A787" s="3">
        <v>26</v>
      </c>
      <c r="B787" s="3">
        <v>9</v>
      </c>
      <c r="C787" s="5">
        <v>56097.669900612898</v>
      </c>
      <c r="D787" s="5">
        <v>47341.125703471698</v>
      </c>
      <c r="E787" s="5">
        <v>62415.3473403479</v>
      </c>
      <c r="F787" s="5">
        <v>55780.926635220698</v>
      </c>
      <c r="G787" s="5">
        <v>67283.673333583094</v>
      </c>
    </row>
    <row r="788" spans="1:7" x14ac:dyDescent="0.55000000000000004">
      <c r="A788" s="3">
        <v>26</v>
      </c>
      <c r="B788" s="3">
        <v>10</v>
      </c>
      <c r="C788" s="5">
        <v>185257.477468425</v>
      </c>
      <c r="D788" s="5">
        <v>175456.52808984401</v>
      </c>
      <c r="E788" s="5">
        <v>223980.76775360701</v>
      </c>
      <c r="F788" s="5">
        <v>212677.38175852099</v>
      </c>
      <c r="G788" s="5">
        <v>278772.43460854498</v>
      </c>
    </row>
    <row r="789" spans="1:7" x14ac:dyDescent="0.55000000000000004">
      <c r="A789" s="3">
        <v>26</v>
      </c>
      <c r="B789" s="3">
        <v>11</v>
      </c>
      <c r="C789" s="5">
        <v>96988.224959058905</v>
      </c>
      <c r="D789" s="5">
        <v>89331.989032794605</v>
      </c>
      <c r="E789" s="5">
        <v>94414.814956349306</v>
      </c>
      <c r="F789" s="5">
        <v>85538.664770692907</v>
      </c>
      <c r="G789" s="5">
        <v>99788.019874816702</v>
      </c>
    </row>
    <row r="790" spans="1:7" x14ac:dyDescent="0.55000000000000004">
      <c r="A790" s="3">
        <v>26</v>
      </c>
      <c r="B790" s="3">
        <v>12</v>
      </c>
      <c r="C790" s="5">
        <v>77785.037825798499</v>
      </c>
      <c r="D790" s="5">
        <v>76973.288949434194</v>
      </c>
      <c r="E790" s="5">
        <v>90771.808829089903</v>
      </c>
      <c r="F790" s="5">
        <v>86266.905629009299</v>
      </c>
      <c r="G790" s="5">
        <v>105941.45244697201</v>
      </c>
    </row>
    <row r="791" spans="1:7" x14ac:dyDescent="0.55000000000000004">
      <c r="A791" s="3">
        <v>26</v>
      </c>
      <c r="B791" s="3">
        <v>13</v>
      </c>
      <c r="C791" s="5">
        <v>19336.6341573672</v>
      </c>
      <c r="D791" s="5">
        <v>9373.3122531718</v>
      </c>
      <c r="E791" s="5">
        <v>14139.314669125701</v>
      </c>
      <c r="F791" s="5">
        <v>16221.9686472434</v>
      </c>
      <c r="G791" s="5">
        <v>16962.670618632001</v>
      </c>
    </row>
    <row r="792" spans="1:7" x14ac:dyDescent="0.55000000000000004">
      <c r="A792" s="3">
        <v>26</v>
      </c>
      <c r="B792" s="3">
        <v>14</v>
      </c>
      <c r="C792" s="5">
        <v>62227.155018227597</v>
      </c>
      <c r="D792" s="5">
        <v>56686.648381018997</v>
      </c>
      <c r="E792" s="5">
        <v>58150.026255595498</v>
      </c>
      <c r="F792" s="5">
        <v>49814.3417222719</v>
      </c>
      <c r="G792" s="5">
        <v>54878.135214177702</v>
      </c>
    </row>
    <row r="793" spans="1:7" x14ac:dyDescent="0.55000000000000004">
      <c r="A793" s="3">
        <v>26</v>
      </c>
      <c r="B793" s="3">
        <v>15</v>
      </c>
      <c r="C793" s="5">
        <v>47823.946472961899</v>
      </c>
      <c r="D793" s="5">
        <v>47687.758245677898</v>
      </c>
      <c r="E793" s="5">
        <v>37725.093299216802</v>
      </c>
      <c r="F793" s="5">
        <v>31258.649799056198</v>
      </c>
      <c r="G793" s="5">
        <v>36379.241658146602</v>
      </c>
    </row>
    <row r="794" spans="1:7" x14ac:dyDescent="0.55000000000000004">
      <c r="A794" s="3">
        <v>26</v>
      </c>
      <c r="B794" s="3">
        <v>16</v>
      </c>
      <c r="C794" s="5">
        <v>83847.280630046007</v>
      </c>
      <c r="D794" s="5">
        <v>90885.542686583896</v>
      </c>
      <c r="E794" s="5">
        <v>101663.838548033</v>
      </c>
      <c r="F794" s="5">
        <v>94325.883373803998</v>
      </c>
      <c r="G794" s="5">
        <v>119041.760724582</v>
      </c>
    </row>
    <row r="795" spans="1:7" x14ac:dyDescent="0.55000000000000004">
      <c r="A795" s="3">
        <v>26</v>
      </c>
      <c r="B795" s="3">
        <v>17</v>
      </c>
      <c r="C795" s="5">
        <v>79132.200771482807</v>
      </c>
      <c r="D795" s="5">
        <v>72394.0626920988</v>
      </c>
      <c r="E795" s="5">
        <v>65483.583259899198</v>
      </c>
      <c r="F795" s="5">
        <v>65153.616794680704</v>
      </c>
      <c r="G795" s="5">
        <v>66548.690393507597</v>
      </c>
    </row>
    <row r="796" spans="1:7" x14ac:dyDescent="0.55000000000000004">
      <c r="A796" s="3">
        <v>26</v>
      </c>
      <c r="B796" s="3">
        <v>18</v>
      </c>
      <c r="C796" s="5">
        <v>288401.923414513</v>
      </c>
      <c r="D796" s="5">
        <v>324257.94181252102</v>
      </c>
      <c r="E796" s="5">
        <v>343883.99740253499</v>
      </c>
      <c r="F796" s="5">
        <v>364093.01243065897</v>
      </c>
      <c r="G796" s="5">
        <v>369611.904621911</v>
      </c>
    </row>
    <row r="797" spans="1:7" x14ac:dyDescent="0.55000000000000004">
      <c r="A797" s="3">
        <v>26</v>
      </c>
      <c r="B797" s="3">
        <v>19</v>
      </c>
      <c r="C797" s="5">
        <v>231088.37964538901</v>
      </c>
      <c r="D797" s="5">
        <v>241187.201946346</v>
      </c>
      <c r="E797" s="5">
        <v>215004.93579127599</v>
      </c>
      <c r="F797" s="5">
        <v>202857.19800920499</v>
      </c>
      <c r="G797" s="5">
        <v>232383.93120820401</v>
      </c>
    </row>
    <row r="798" spans="1:7" x14ac:dyDescent="0.55000000000000004">
      <c r="A798" s="3">
        <v>26</v>
      </c>
      <c r="B798" s="3">
        <v>20</v>
      </c>
      <c r="C798" s="5">
        <v>329610.71250703599</v>
      </c>
      <c r="D798" s="5">
        <v>322586.92513585498</v>
      </c>
      <c r="E798" s="5">
        <v>323876.714829067</v>
      </c>
      <c r="F798" s="5">
        <v>300238.36714192299</v>
      </c>
      <c r="G798" s="5">
        <v>360649.629943771</v>
      </c>
    </row>
    <row r="799" spans="1:7" x14ac:dyDescent="0.55000000000000004">
      <c r="A799" s="3">
        <v>26</v>
      </c>
      <c r="B799" s="3">
        <v>21</v>
      </c>
      <c r="C799" s="5">
        <v>264018.99623457697</v>
      </c>
      <c r="D799" s="5">
        <v>276275.80434182502</v>
      </c>
      <c r="E799" s="5">
        <v>306973.36391746701</v>
      </c>
      <c r="F799" s="5">
        <v>302464.61994791601</v>
      </c>
      <c r="G799" s="5">
        <v>284323.37212530302</v>
      </c>
    </row>
    <row r="800" spans="1:7" x14ac:dyDescent="0.55000000000000004">
      <c r="A800" s="3">
        <v>26</v>
      </c>
      <c r="B800" s="3">
        <v>22</v>
      </c>
      <c r="C800" s="5">
        <v>206048.314764624</v>
      </c>
      <c r="D800" s="5">
        <v>196948.36721580301</v>
      </c>
      <c r="E800" s="5">
        <v>252865.23351249099</v>
      </c>
      <c r="F800" s="5">
        <v>191104.49850342399</v>
      </c>
      <c r="G800" s="5">
        <v>143944.53830448701</v>
      </c>
    </row>
    <row r="801" spans="1:7" x14ac:dyDescent="0.55000000000000004">
      <c r="A801" s="3">
        <v>26</v>
      </c>
      <c r="B801" s="3">
        <v>23</v>
      </c>
      <c r="C801" s="5">
        <v>25675.436129251801</v>
      </c>
      <c r="D801" s="5">
        <v>21019.4709153562</v>
      </c>
      <c r="E801" s="5">
        <v>21773.994066126299</v>
      </c>
      <c r="F801" s="5">
        <v>24847.094804118398</v>
      </c>
      <c r="G801" s="5">
        <v>27456.970699104899</v>
      </c>
    </row>
    <row r="802" spans="1:7" x14ac:dyDescent="0.55000000000000004">
      <c r="A802" s="3">
        <v>26</v>
      </c>
      <c r="B802" s="3">
        <v>24</v>
      </c>
      <c r="C802" s="5">
        <v>73546.131155465497</v>
      </c>
      <c r="D802" s="5">
        <v>75534.397930075502</v>
      </c>
      <c r="E802" s="5">
        <v>92994.405241983302</v>
      </c>
      <c r="F802" s="5">
        <v>110779.353811911</v>
      </c>
      <c r="G802" s="5">
        <v>111555.965754912</v>
      </c>
    </row>
    <row r="803" spans="1:7" x14ac:dyDescent="0.55000000000000004">
      <c r="A803" s="3">
        <v>26</v>
      </c>
      <c r="B803" s="3">
        <v>25</v>
      </c>
      <c r="C803" s="5">
        <v>169564.57966217201</v>
      </c>
      <c r="D803" s="5">
        <v>146532.65216515501</v>
      </c>
      <c r="E803" s="5">
        <v>147795.62222654899</v>
      </c>
      <c r="F803" s="5">
        <v>155421.28306680499</v>
      </c>
      <c r="G803" s="5">
        <v>179201.83786388801</v>
      </c>
    </row>
    <row r="804" spans="1:7" x14ac:dyDescent="0.55000000000000004">
      <c r="A804" s="3">
        <v>26</v>
      </c>
      <c r="B804" s="3">
        <v>26</v>
      </c>
      <c r="C804" s="5">
        <v>79639.979099299497</v>
      </c>
      <c r="D804" s="5">
        <v>101972.938381958</v>
      </c>
      <c r="E804" s="5">
        <v>88045.626331637803</v>
      </c>
      <c r="F804" s="5">
        <v>82956.509887158798</v>
      </c>
      <c r="G804" s="5">
        <v>107271.595007344</v>
      </c>
    </row>
    <row r="805" spans="1:7" x14ac:dyDescent="0.55000000000000004">
      <c r="A805" s="3">
        <v>26</v>
      </c>
      <c r="B805" s="3">
        <v>27</v>
      </c>
      <c r="C805" s="5">
        <v>358666.417669927</v>
      </c>
      <c r="D805" s="5">
        <v>413124.41918188898</v>
      </c>
      <c r="E805" s="5">
        <v>449380.02815551299</v>
      </c>
      <c r="F805" s="5">
        <v>460309.44619441201</v>
      </c>
      <c r="G805" s="5">
        <v>531624.63760995597</v>
      </c>
    </row>
    <row r="806" spans="1:7" x14ac:dyDescent="0.55000000000000004">
      <c r="A806" s="3">
        <v>26</v>
      </c>
      <c r="B806" s="3">
        <v>28</v>
      </c>
      <c r="C806" s="5">
        <v>362688.98842892901</v>
      </c>
      <c r="D806" s="5">
        <v>358368.87035116903</v>
      </c>
      <c r="E806" s="5">
        <v>372156.16754312097</v>
      </c>
      <c r="F806" s="5">
        <v>379629.53683125199</v>
      </c>
      <c r="G806" s="5">
        <v>387287.69952159899</v>
      </c>
    </row>
    <row r="807" spans="1:7" x14ac:dyDescent="0.55000000000000004">
      <c r="A807" s="3">
        <v>26</v>
      </c>
      <c r="B807" s="3">
        <v>29</v>
      </c>
      <c r="C807" s="5">
        <v>430609.37819171202</v>
      </c>
      <c r="D807" s="5">
        <v>396113.40377086803</v>
      </c>
      <c r="E807" s="5">
        <v>394360.81546094798</v>
      </c>
      <c r="F807" s="5">
        <v>348403.18321042397</v>
      </c>
      <c r="G807" s="5">
        <v>465835.98133008397</v>
      </c>
    </row>
    <row r="808" spans="1:7" x14ac:dyDescent="0.55000000000000004">
      <c r="A808" s="3">
        <v>26</v>
      </c>
      <c r="B808" s="3">
        <v>30</v>
      </c>
      <c r="C808" s="5">
        <v>620158.11909479101</v>
      </c>
      <c r="D808" s="5">
        <v>717771.23578110605</v>
      </c>
      <c r="E808" s="5">
        <v>789801.38188141899</v>
      </c>
      <c r="F808" s="5">
        <v>734935.69769148901</v>
      </c>
      <c r="G808" s="5">
        <v>796798.09924578096</v>
      </c>
    </row>
    <row r="809" spans="1:7" x14ac:dyDescent="0.55000000000000004">
      <c r="A809" s="3">
        <v>26</v>
      </c>
      <c r="B809" s="3">
        <v>31</v>
      </c>
      <c r="C809" s="5">
        <v>366009.70921322401</v>
      </c>
      <c r="D809" s="5">
        <v>262173.63954677701</v>
      </c>
      <c r="E809" s="5">
        <v>322320.16692599899</v>
      </c>
      <c r="F809" s="5">
        <v>317333.51674311497</v>
      </c>
      <c r="G809" s="5">
        <v>309246.503868384</v>
      </c>
    </row>
    <row r="810" spans="1:7" x14ac:dyDescent="0.55000000000000004">
      <c r="A810" s="3">
        <v>27</v>
      </c>
      <c r="B810" s="3">
        <v>1</v>
      </c>
      <c r="C810" s="5">
        <v>27550.0584939658</v>
      </c>
      <c r="D810" s="5">
        <v>33732.891086806201</v>
      </c>
      <c r="E810" s="5">
        <v>33740.545515616599</v>
      </c>
      <c r="F810" s="5">
        <v>31406.496408994</v>
      </c>
      <c r="G810" s="5">
        <v>31208.326789263701</v>
      </c>
    </row>
    <row r="811" spans="1:7" x14ac:dyDescent="0.55000000000000004">
      <c r="A811" s="3">
        <v>27</v>
      </c>
      <c r="B811" s="3">
        <v>2</v>
      </c>
      <c r="C811" s="5">
        <v>1228.97213995058</v>
      </c>
      <c r="D811" s="5">
        <v>1648.4304117807801</v>
      </c>
      <c r="E811" s="5">
        <v>639.61399360070095</v>
      </c>
      <c r="F811" s="5">
        <v>513.82510929594605</v>
      </c>
      <c r="G811" s="5">
        <v>649.13660539009697</v>
      </c>
    </row>
    <row r="812" spans="1:7" x14ac:dyDescent="0.55000000000000004">
      <c r="A812" s="3">
        <v>27</v>
      </c>
      <c r="B812" s="3">
        <v>3</v>
      </c>
      <c r="C812" s="5">
        <v>272428.88472546998</v>
      </c>
      <c r="D812" s="5">
        <v>262940.01980896603</v>
      </c>
      <c r="E812" s="5">
        <v>291914.41744356003</v>
      </c>
      <c r="F812" s="5">
        <v>287161.26827880897</v>
      </c>
      <c r="G812" s="5">
        <v>318773.31636160502</v>
      </c>
    </row>
    <row r="813" spans="1:7" x14ac:dyDescent="0.55000000000000004">
      <c r="A813" s="3">
        <v>27</v>
      </c>
      <c r="B813" s="3">
        <v>4</v>
      </c>
      <c r="C813" s="5">
        <v>149618.00265789899</v>
      </c>
      <c r="D813" s="5">
        <v>90176.956699374103</v>
      </c>
      <c r="E813" s="5">
        <v>85309.040843847193</v>
      </c>
      <c r="F813" s="5">
        <v>77658.456403988996</v>
      </c>
      <c r="G813" s="5">
        <v>82129.662329485102</v>
      </c>
    </row>
    <row r="814" spans="1:7" x14ac:dyDescent="0.55000000000000004">
      <c r="A814" s="3">
        <v>27</v>
      </c>
      <c r="B814" s="3">
        <v>5</v>
      </c>
      <c r="C814" s="5">
        <v>103746.254766756</v>
      </c>
      <c r="D814" s="5">
        <v>86472.146263643401</v>
      </c>
      <c r="E814" s="5">
        <v>92619.123179108996</v>
      </c>
      <c r="F814" s="5">
        <v>92980.713763708598</v>
      </c>
      <c r="G814" s="5">
        <v>100933.822161417</v>
      </c>
    </row>
    <row r="815" spans="1:7" x14ac:dyDescent="0.55000000000000004">
      <c r="A815" s="3">
        <v>27</v>
      </c>
      <c r="B815" s="3">
        <v>6</v>
      </c>
      <c r="C815" s="5">
        <v>392099.72952812701</v>
      </c>
      <c r="D815" s="5">
        <v>372741.90431040002</v>
      </c>
      <c r="E815" s="5">
        <v>347421.05068652501</v>
      </c>
      <c r="F815" s="5">
        <v>325729.25571633398</v>
      </c>
      <c r="G815" s="5">
        <v>368381.46179245401</v>
      </c>
    </row>
    <row r="816" spans="1:7" x14ac:dyDescent="0.55000000000000004">
      <c r="A816" s="3">
        <v>27</v>
      </c>
      <c r="B816" s="3">
        <v>7</v>
      </c>
      <c r="C816" s="5">
        <v>57034.943801859299</v>
      </c>
      <c r="D816" s="5">
        <v>54302.030145020501</v>
      </c>
      <c r="E816" s="5">
        <v>53415.572696508301</v>
      </c>
      <c r="F816" s="5">
        <v>49823.678155936002</v>
      </c>
      <c r="G816" s="5">
        <v>52725.382424761199</v>
      </c>
    </row>
    <row r="817" spans="1:7" x14ac:dyDescent="0.55000000000000004">
      <c r="A817" s="3">
        <v>27</v>
      </c>
      <c r="B817" s="3">
        <v>8</v>
      </c>
      <c r="C817" s="5">
        <v>246494.37564147901</v>
      </c>
      <c r="D817" s="5">
        <v>244967.907815813</v>
      </c>
      <c r="E817" s="5">
        <v>229685.28365969099</v>
      </c>
      <c r="F817" s="5">
        <v>211058.728879912</v>
      </c>
      <c r="G817" s="5">
        <v>229942.79483433999</v>
      </c>
    </row>
    <row r="818" spans="1:7" x14ac:dyDescent="0.55000000000000004">
      <c r="A818" s="3">
        <v>27</v>
      </c>
      <c r="B818" s="3">
        <v>9</v>
      </c>
      <c r="C818" s="5">
        <v>395581.09343441698</v>
      </c>
      <c r="D818" s="5">
        <v>345479.39561950701</v>
      </c>
      <c r="E818" s="5">
        <v>423299.76001615898</v>
      </c>
      <c r="F818" s="5">
        <v>395451.341448305</v>
      </c>
      <c r="G818" s="5">
        <v>450603.89566022798</v>
      </c>
    </row>
    <row r="819" spans="1:7" x14ac:dyDescent="0.55000000000000004">
      <c r="A819" s="3">
        <v>27</v>
      </c>
      <c r="B819" s="3">
        <v>10</v>
      </c>
      <c r="C819" s="5">
        <v>665571.24873336602</v>
      </c>
      <c r="D819" s="5">
        <v>623687.46255187294</v>
      </c>
      <c r="E819" s="5">
        <v>721541.61130745697</v>
      </c>
      <c r="F819" s="5">
        <v>707209.39606782701</v>
      </c>
      <c r="G819" s="5">
        <v>794458.69726015301</v>
      </c>
    </row>
    <row r="820" spans="1:7" x14ac:dyDescent="0.55000000000000004">
      <c r="A820" s="3">
        <v>27</v>
      </c>
      <c r="B820" s="3">
        <v>11</v>
      </c>
      <c r="C820" s="5">
        <v>115056.61545137</v>
      </c>
      <c r="D820" s="5">
        <v>92538.455246049198</v>
      </c>
      <c r="E820" s="5">
        <v>92733.487623207795</v>
      </c>
      <c r="F820" s="5">
        <v>88938.002577470994</v>
      </c>
      <c r="G820" s="5">
        <v>96853.284625684799</v>
      </c>
    </row>
    <row r="821" spans="1:7" x14ac:dyDescent="0.55000000000000004">
      <c r="A821" s="3">
        <v>27</v>
      </c>
      <c r="B821" s="3">
        <v>12</v>
      </c>
      <c r="C821" s="5">
        <v>295163.35831396503</v>
      </c>
      <c r="D821" s="5">
        <v>254540.49392418799</v>
      </c>
      <c r="E821" s="5">
        <v>263991.13868951797</v>
      </c>
      <c r="F821" s="5">
        <v>255996.49442156599</v>
      </c>
      <c r="G821" s="5">
        <v>256045.78219380099</v>
      </c>
    </row>
    <row r="822" spans="1:7" x14ac:dyDescent="0.55000000000000004">
      <c r="A822" s="3">
        <v>27</v>
      </c>
      <c r="B822" s="3">
        <v>13</v>
      </c>
      <c r="C822" s="5">
        <v>118571.95009590199</v>
      </c>
      <c r="D822" s="5">
        <v>83631.522346320795</v>
      </c>
      <c r="E822" s="5">
        <v>57148.231071057598</v>
      </c>
      <c r="F822" s="5">
        <v>52220.857097547698</v>
      </c>
      <c r="G822" s="5">
        <v>56618.6404672227</v>
      </c>
    </row>
    <row r="823" spans="1:7" x14ac:dyDescent="0.55000000000000004">
      <c r="A823" s="3">
        <v>27</v>
      </c>
      <c r="B823" s="3">
        <v>14</v>
      </c>
      <c r="C823" s="5">
        <v>188789.965763132</v>
      </c>
      <c r="D823" s="5">
        <v>174915.80211199101</v>
      </c>
      <c r="E823" s="5">
        <v>172754.72791407901</v>
      </c>
      <c r="F823" s="5">
        <v>157006.422756021</v>
      </c>
      <c r="G823" s="5">
        <v>156129.37732576899</v>
      </c>
    </row>
    <row r="824" spans="1:7" x14ac:dyDescent="0.55000000000000004">
      <c r="A824" s="3">
        <v>27</v>
      </c>
      <c r="B824" s="3">
        <v>15</v>
      </c>
      <c r="C824" s="5">
        <v>179435.11530506701</v>
      </c>
      <c r="D824" s="5">
        <v>164280.932343475</v>
      </c>
      <c r="E824" s="5">
        <v>126970.588074789</v>
      </c>
      <c r="F824" s="5">
        <v>117066.82085223901</v>
      </c>
      <c r="G824" s="5">
        <v>128005.782358436</v>
      </c>
    </row>
    <row r="825" spans="1:7" x14ac:dyDescent="0.55000000000000004">
      <c r="A825" s="3">
        <v>27</v>
      </c>
      <c r="B825" s="3">
        <v>16</v>
      </c>
      <c r="C825" s="5">
        <v>385796.03323696001</v>
      </c>
      <c r="D825" s="5">
        <v>384755.11606526602</v>
      </c>
      <c r="E825" s="5">
        <v>433201.94050328003</v>
      </c>
      <c r="F825" s="5">
        <v>409282.480745935</v>
      </c>
      <c r="G825" s="5">
        <v>443411.13952413999</v>
      </c>
    </row>
    <row r="826" spans="1:7" x14ac:dyDescent="0.55000000000000004">
      <c r="A826" s="3">
        <v>27</v>
      </c>
      <c r="B826" s="3">
        <v>17</v>
      </c>
      <c r="C826" s="5">
        <v>325285.39966513601</v>
      </c>
      <c r="D826" s="5">
        <v>254884.75415384301</v>
      </c>
      <c r="E826" s="5">
        <v>295963.48417116102</v>
      </c>
      <c r="F826" s="5">
        <v>339307.53769332397</v>
      </c>
      <c r="G826" s="5">
        <v>337383.57944236498</v>
      </c>
    </row>
    <row r="827" spans="1:7" x14ac:dyDescent="0.55000000000000004">
      <c r="A827" s="3">
        <v>27</v>
      </c>
      <c r="B827" s="3">
        <v>18</v>
      </c>
      <c r="C827" s="5">
        <v>1345706.6839267199</v>
      </c>
      <c r="D827" s="5">
        <v>1764638.0044269699</v>
      </c>
      <c r="E827" s="5">
        <v>1899812.79824918</v>
      </c>
      <c r="F827" s="5">
        <v>1928770.08119727</v>
      </c>
      <c r="G827" s="5">
        <v>2000703.7086140299</v>
      </c>
    </row>
    <row r="828" spans="1:7" x14ac:dyDescent="0.55000000000000004">
      <c r="A828" s="3">
        <v>27</v>
      </c>
      <c r="B828" s="3">
        <v>19</v>
      </c>
      <c r="C828" s="5">
        <v>2365505.9023640999</v>
      </c>
      <c r="D828" s="5">
        <v>2648917.9599026698</v>
      </c>
      <c r="E828" s="5">
        <v>2494321.1834632698</v>
      </c>
      <c r="F828" s="5">
        <v>2380965.2388309799</v>
      </c>
      <c r="G828" s="5">
        <v>2412438.6779609402</v>
      </c>
    </row>
    <row r="829" spans="1:7" x14ac:dyDescent="0.55000000000000004">
      <c r="A829" s="3">
        <v>27</v>
      </c>
      <c r="B829" s="3">
        <v>20</v>
      </c>
      <c r="C829" s="5">
        <v>1466874.2327676199</v>
      </c>
      <c r="D829" s="5">
        <v>1521877.8198249999</v>
      </c>
      <c r="E829" s="5">
        <v>1570880.8466728299</v>
      </c>
      <c r="F829" s="5">
        <v>1467095.3448045801</v>
      </c>
      <c r="G829" s="5">
        <v>1602127.32944439</v>
      </c>
    </row>
    <row r="830" spans="1:7" x14ac:dyDescent="0.55000000000000004">
      <c r="A830" s="3">
        <v>27</v>
      </c>
      <c r="B830" s="3">
        <v>21</v>
      </c>
      <c r="C830" s="5">
        <v>1421432.38242284</v>
      </c>
      <c r="D830" s="5">
        <v>1542338.21493774</v>
      </c>
      <c r="E830" s="5">
        <v>1558300.52867784</v>
      </c>
      <c r="F830" s="5">
        <v>1598744.1711132899</v>
      </c>
      <c r="G830" s="5">
        <v>2095069.4119547801</v>
      </c>
    </row>
    <row r="831" spans="1:7" x14ac:dyDescent="0.55000000000000004">
      <c r="A831" s="3">
        <v>27</v>
      </c>
      <c r="B831" s="3">
        <v>22</v>
      </c>
      <c r="C831" s="5">
        <v>554379.67800628697</v>
      </c>
      <c r="D831" s="5">
        <v>471576.31537482701</v>
      </c>
      <c r="E831" s="5">
        <v>618687.97219097498</v>
      </c>
      <c r="F831" s="5">
        <v>549420.53014874598</v>
      </c>
      <c r="G831" s="5">
        <v>528520.61894669803</v>
      </c>
    </row>
    <row r="832" spans="1:7" x14ac:dyDescent="0.55000000000000004">
      <c r="A832" s="3">
        <v>27</v>
      </c>
      <c r="B832" s="3">
        <v>23</v>
      </c>
      <c r="C832" s="5">
        <v>207389.69723759999</v>
      </c>
      <c r="D832" s="5">
        <v>202789.97809212</v>
      </c>
      <c r="E832" s="5">
        <v>227579.92033404601</v>
      </c>
      <c r="F832" s="5">
        <v>256400.804658137</v>
      </c>
      <c r="G832" s="5">
        <v>264828.06716944801</v>
      </c>
    </row>
    <row r="833" spans="1:7" x14ac:dyDescent="0.55000000000000004">
      <c r="A833" s="3">
        <v>27</v>
      </c>
      <c r="B833" s="3">
        <v>24</v>
      </c>
      <c r="C833" s="5">
        <v>738371.79875879199</v>
      </c>
      <c r="D833" s="5">
        <v>700011.38120435399</v>
      </c>
      <c r="E833" s="5">
        <v>805686.92222800304</v>
      </c>
      <c r="F833" s="5">
        <v>894071.31141146203</v>
      </c>
      <c r="G833" s="5">
        <v>906101.31810316001</v>
      </c>
    </row>
    <row r="834" spans="1:7" x14ac:dyDescent="0.55000000000000004">
      <c r="A834" s="3">
        <v>27</v>
      </c>
      <c r="B834" s="3">
        <v>25</v>
      </c>
      <c r="C834" s="5">
        <v>876671.335681814</v>
      </c>
      <c r="D834" s="5">
        <v>709406.36120063299</v>
      </c>
      <c r="E834" s="5">
        <v>688682.09764022403</v>
      </c>
      <c r="F834" s="5">
        <v>691791.68337525299</v>
      </c>
      <c r="G834" s="5">
        <v>669059.11945666198</v>
      </c>
    </row>
    <row r="835" spans="1:7" x14ac:dyDescent="0.55000000000000004">
      <c r="A835" s="3">
        <v>27</v>
      </c>
      <c r="B835" s="3">
        <v>26</v>
      </c>
      <c r="C835" s="5">
        <v>816803.16369758104</v>
      </c>
      <c r="D835" s="5">
        <v>590835.57006042998</v>
      </c>
      <c r="E835" s="5">
        <v>655819.91558099794</v>
      </c>
      <c r="F835" s="5">
        <v>657178.52219484502</v>
      </c>
      <c r="G835" s="5">
        <v>664073.58831489098</v>
      </c>
    </row>
    <row r="836" spans="1:7" x14ac:dyDescent="0.55000000000000004">
      <c r="A836" s="3">
        <v>27</v>
      </c>
      <c r="B836" s="3">
        <v>27</v>
      </c>
      <c r="C836" s="5">
        <v>1847859.53477673</v>
      </c>
      <c r="D836" s="5">
        <v>2118341.4053772199</v>
      </c>
      <c r="E836" s="5">
        <v>2530047.7801445201</v>
      </c>
      <c r="F836" s="5">
        <v>2492998.3607662502</v>
      </c>
      <c r="G836" s="5">
        <v>2671212.8623166298</v>
      </c>
    </row>
    <row r="837" spans="1:7" x14ac:dyDescent="0.55000000000000004">
      <c r="A837" s="3">
        <v>27</v>
      </c>
      <c r="B837" s="3">
        <v>28</v>
      </c>
      <c r="C837" s="5">
        <v>945288.79893478903</v>
      </c>
      <c r="D837" s="5">
        <v>889837.02856954699</v>
      </c>
      <c r="E837" s="5">
        <v>909078.13615176699</v>
      </c>
      <c r="F837" s="5">
        <v>922943.07028041501</v>
      </c>
      <c r="G837" s="5">
        <v>949845.66061405395</v>
      </c>
    </row>
    <row r="838" spans="1:7" x14ac:dyDescent="0.55000000000000004">
      <c r="A838" s="3">
        <v>27</v>
      </c>
      <c r="B838" s="3">
        <v>29</v>
      </c>
      <c r="C838" s="5">
        <v>1182675.2340176301</v>
      </c>
      <c r="D838" s="5">
        <v>1178300.3159430299</v>
      </c>
      <c r="E838" s="5">
        <v>1133545.38464508</v>
      </c>
      <c r="F838" s="5">
        <v>1053456.06902353</v>
      </c>
      <c r="G838" s="5">
        <v>1174081.79268641</v>
      </c>
    </row>
    <row r="839" spans="1:7" x14ac:dyDescent="0.55000000000000004">
      <c r="A839" s="3">
        <v>27</v>
      </c>
      <c r="B839" s="3">
        <v>30</v>
      </c>
      <c r="C839" s="5">
        <v>2133190.0675282502</v>
      </c>
      <c r="D839" s="5">
        <v>2161971.8067888799</v>
      </c>
      <c r="E839" s="5">
        <v>2484395.7381193698</v>
      </c>
      <c r="F839" s="5">
        <v>2309629.2542725899</v>
      </c>
      <c r="G839" s="5">
        <v>2732905.5740322401</v>
      </c>
    </row>
    <row r="840" spans="1:7" x14ac:dyDescent="0.55000000000000004">
      <c r="A840" s="3">
        <v>27</v>
      </c>
      <c r="B840" s="3">
        <v>31</v>
      </c>
      <c r="C840" s="5">
        <v>996142.34904991998</v>
      </c>
      <c r="D840" s="5">
        <v>866988.82127345598</v>
      </c>
      <c r="E840" s="5">
        <v>997535.05097204004</v>
      </c>
      <c r="F840" s="5">
        <v>939003.31319883803</v>
      </c>
      <c r="G840" s="5">
        <v>906045.65114728</v>
      </c>
    </row>
    <row r="841" spans="1:7" x14ac:dyDescent="0.55000000000000004">
      <c r="A841" s="3">
        <v>28</v>
      </c>
      <c r="B841" s="3">
        <v>1</v>
      </c>
      <c r="C841" s="5">
        <v>50940.136468444703</v>
      </c>
      <c r="D841" s="5">
        <v>67006.294597644097</v>
      </c>
      <c r="E841" s="5">
        <v>75294.571071759303</v>
      </c>
      <c r="F841" s="5">
        <v>69465.277850344704</v>
      </c>
      <c r="G841" s="5">
        <v>67107.268853756803</v>
      </c>
    </row>
    <row r="842" spans="1:7" x14ac:dyDescent="0.55000000000000004">
      <c r="A842" s="3">
        <v>28</v>
      </c>
      <c r="B842" s="3">
        <v>2</v>
      </c>
      <c r="C842" s="5">
        <v>4382.2624494004303</v>
      </c>
      <c r="D842" s="5">
        <v>3875.3038758242501</v>
      </c>
      <c r="E842" s="5">
        <v>2392.7650128344599</v>
      </c>
      <c r="F842" s="5">
        <v>2251.4727418222001</v>
      </c>
      <c r="G842" s="5">
        <v>2294.63435647079</v>
      </c>
    </row>
    <row r="843" spans="1:7" x14ac:dyDescent="0.55000000000000004">
      <c r="A843" s="3">
        <v>28</v>
      </c>
      <c r="B843" s="3">
        <v>3</v>
      </c>
      <c r="C843" s="5">
        <v>265564.13510259602</v>
      </c>
      <c r="D843" s="5">
        <v>272472.98664718401</v>
      </c>
      <c r="E843" s="5">
        <v>320800.07215378701</v>
      </c>
      <c r="F843" s="5">
        <v>294197.511823081</v>
      </c>
      <c r="G843" s="5">
        <v>319061.45762831398</v>
      </c>
    </row>
    <row r="844" spans="1:7" x14ac:dyDescent="0.55000000000000004">
      <c r="A844" s="3">
        <v>28</v>
      </c>
      <c r="B844" s="3">
        <v>4</v>
      </c>
      <c r="C844" s="5">
        <v>51598.090509435002</v>
      </c>
      <c r="D844" s="5">
        <v>32857.651570748298</v>
      </c>
      <c r="E844" s="5">
        <v>35646.108398580902</v>
      </c>
      <c r="F844" s="5">
        <v>30778.204993725802</v>
      </c>
      <c r="G844" s="5">
        <v>30021.368318820201</v>
      </c>
    </row>
    <row r="845" spans="1:7" x14ac:dyDescent="0.55000000000000004">
      <c r="A845" s="3">
        <v>28</v>
      </c>
      <c r="B845" s="3">
        <v>5</v>
      </c>
      <c r="C845" s="5">
        <v>42889.935043356003</v>
      </c>
      <c r="D845" s="5">
        <v>38776.859269284403</v>
      </c>
      <c r="E845" s="5">
        <v>44723.005767619397</v>
      </c>
      <c r="F845" s="5">
        <v>43240.141879253497</v>
      </c>
      <c r="G845" s="5">
        <v>45186.112847843899</v>
      </c>
    </row>
    <row r="846" spans="1:7" x14ac:dyDescent="0.55000000000000004">
      <c r="A846" s="3">
        <v>28</v>
      </c>
      <c r="B846" s="3">
        <v>6</v>
      </c>
      <c r="C846" s="5">
        <v>173132.23189342101</v>
      </c>
      <c r="D846" s="5">
        <v>182927.242848761</v>
      </c>
      <c r="E846" s="5">
        <v>202003.89362071099</v>
      </c>
      <c r="F846" s="5">
        <v>179640.84542901799</v>
      </c>
      <c r="G846" s="5">
        <v>184301.73029911899</v>
      </c>
    </row>
    <row r="847" spans="1:7" x14ac:dyDescent="0.55000000000000004">
      <c r="A847" s="3">
        <v>28</v>
      </c>
      <c r="B847" s="3">
        <v>7</v>
      </c>
      <c r="C847" s="5">
        <v>56982.634328148699</v>
      </c>
      <c r="D847" s="5">
        <v>55584.521198721603</v>
      </c>
      <c r="E847" s="5">
        <v>62899.041861161902</v>
      </c>
      <c r="F847" s="5">
        <v>56835.551982896402</v>
      </c>
      <c r="G847" s="5">
        <v>60517.518063263698</v>
      </c>
    </row>
    <row r="848" spans="1:7" x14ac:dyDescent="0.55000000000000004">
      <c r="A848" s="3">
        <v>28</v>
      </c>
      <c r="B848" s="3">
        <v>8</v>
      </c>
      <c r="C848" s="5">
        <v>203924.04576662299</v>
      </c>
      <c r="D848" s="5">
        <v>215031.20936289601</v>
      </c>
      <c r="E848" s="5">
        <v>247047.814606128</v>
      </c>
      <c r="F848" s="5">
        <v>220238.257075081</v>
      </c>
      <c r="G848" s="5">
        <v>219345.13910683</v>
      </c>
    </row>
    <row r="849" spans="1:7" x14ac:dyDescent="0.55000000000000004">
      <c r="A849" s="3">
        <v>28</v>
      </c>
      <c r="B849" s="3">
        <v>9</v>
      </c>
      <c r="C849" s="5">
        <v>178776.12256107101</v>
      </c>
      <c r="D849" s="5">
        <v>154518.511847758</v>
      </c>
      <c r="E849" s="5">
        <v>218272.288860028</v>
      </c>
      <c r="F849" s="5">
        <v>198425.47453532001</v>
      </c>
      <c r="G849" s="5">
        <v>208677.29742106399</v>
      </c>
    </row>
    <row r="850" spans="1:7" x14ac:dyDescent="0.55000000000000004">
      <c r="A850" s="3">
        <v>28</v>
      </c>
      <c r="B850" s="3">
        <v>10</v>
      </c>
      <c r="C850" s="5">
        <v>369514.154068581</v>
      </c>
      <c r="D850" s="5">
        <v>372383.10009318299</v>
      </c>
      <c r="E850" s="5">
        <v>499759.61626337998</v>
      </c>
      <c r="F850" s="5">
        <v>452502.71157118102</v>
      </c>
      <c r="G850" s="5">
        <v>504768.21284132998</v>
      </c>
    </row>
    <row r="851" spans="1:7" x14ac:dyDescent="0.55000000000000004">
      <c r="A851" s="3">
        <v>28</v>
      </c>
      <c r="B851" s="3">
        <v>11</v>
      </c>
      <c r="C851" s="5">
        <v>103458.772193667</v>
      </c>
      <c r="D851" s="5">
        <v>75349.054484755703</v>
      </c>
      <c r="E851" s="5">
        <v>91495.842908757899</v>
      </c>
      <c r="F851" s="5">
        <v>74040.004791387502</v>
      </c>
      <c r="G851" s="5">
        <v>63157.3289212932</v>
      </c>
    </row>
    <row r="852" spans="1:7" x14ac:dyDescent="0.55000000000000004">
      <c r="A852" s="3">
        <v>28</v>
      </c>
      <c r="B852" s="3">
        <v>12</v>
      </c>
      <c r="C852" s="5">
        <v>248203.05020052401</v>
      </c>
      <c r="D852" s="5">
        <v>226660.40841797701</v>
      </c>
      <c r="E852" s="5">
        <v>271174.88501205202</v>
      </c>
      <c r="F852" s="5">
        <v>247633.47739234401</v>
      </c>
      <c r="G852" s="5">
        <v>262303.95474313799</v>
      </c>
    </row>
    <row r="853" spans="1:7" x14ac:dyDescent="0.55000000000000004">
      <c r="A853" s="3">
        <v>28</v>
      </c>
      <c r="B853" s="3">
        <v>13</v>
      </c>
      <c r="C853" s="5">
        <v>77353.480053878506</v>
      </c>
      <c r="D853" s="5">
        <v>79053.610376511002</v>
      </c>
      <c r="E853" s="5">
        <v>72762.079381346397</v>
      </c>
      <c r="F853" s="5">
        <v>72381.496746005694</v>
      </c>
      <c r="G853" s="5">
        <v>66992.408838773103</v>
      </c>
    </row>
    <row r="854" spans="1:7" x14ac:dyDescent="0.55000000000000004">
      <c r="A854" s="3">
        <v>28</v>
      </c>
      <c r="B854" s="3">
        <v>14</v>
      </c>
      <c r="C854" s="5">
        <v>210179.99021300301</v>
      </c>
      <c r="D854" s="5">
        <v>225636.69202381599</v>
      </c>
      <c r="E854" s="5">
        <v>259847.05398065099</v>
      </c>
      <c r="F854" s="5">
        <v>220856.18905950099</v>
      </c>
      <c r="G854" s="5">
        <v>205841.124349789</v>
      </c>
    </row>
    <row r="855" spans="1:7" x14ac:dyDescent="0.55000000000000004">
      <c r="A855" s="3">
        <v>28</v>
      </c>
      <c r="B855" s="3">
        <v>15</v>
      </c>
      <c r="C855" s="5">
        <v>40688.618779638397</v>
      </c>
      <c r="D855" s="5">
        <v>41226.603469419599</v>
      </c>
      <c r="E855" s="5">
        <v>34062.746078785</v>
      </c>
      <c r="F855" s="5">
        <v>29853.205367598399</v>
      </c>
      <c r="G855" s="5">
        <v>26853.263086503801</v>
      </c>
    </row>
    <row r="856" spans="1:7" x14ac:dyDescent="0.55000000000000004">
      <c r="A856" s="3">
        <v>28</v>
      </c>
      <c r="B856" s="3">
        <v>16</v>
      </c>
      <c r="C856" s="5">
        <v>197548.591952674</v>
      </c>
      <c r="D856" s="5">
        <v>207752.58355470101</v>
      </c>
      <c r="E856" s="5">
        <v>255145.97867344</v>
      </c>
      <c r="F856" s="5">
        <v>231397.20449878401</v>
      </c>
      <c r="G856" s="5">
        <v>245798.56224440399</v>
      </c>
    </row>
    <row r="857" spans="1:7" x14ac:dyDescent="0.55000000000000004">
      <c r="A857" s="3">
        <v>28</v>
      </c>
      <c r="B857" s="3">
        <v>17</v>
      </c>
      <c r="C857" s="5">
        <v>164311.61947736601</v>
      </c>
      <c r="D857" s="5">
        <v>137452.31122528299</v>
      </c>
      <c r="E857" s="5">
        <v>168198.94550155301</v>
      </c>
      <c r="F857" s="5">
        <v>191216.542571136</v>
      </c>
      <c r="G857" s="5">
        <v>170652.595124071</v>
      </c>
    </row>
    <row r="858" spans="1:7" x14ac:dyDescent="0.55000000000000004">
      <c r="A858" s="3">
        <v>28</v>
      </c>
      <c r="B858" s="3">
        <v>18</v>
      </c>
      <c r="C858" s="5">
        <v>585863.54887774505</v>
      </c>
      <c r="D858" s="5">
        <v>782902.12226883997</v>
      </c>
      <c r="E858" s="5">
        <v>926943.24153371295</v>
      </c>
      <c r="F858" s="5">
        <v>992057.88809857797</v>
      </c>
      <c r="G858" s="5">
        <v>883940.16401979502</v>
      </c>
    </row>
    <row r="859" spans="1:7" x14ac:dyDescent="0.55000000000000004">
      <c r="A859" s="3">
        <v>28</v>
      </c>
      <c r="B859" s="3">
        <v>19</v>
      </c>
      <c r="C859" s="5">
        <v>374398.86726343399</v>
      </c>
      <c r="D859" s="5">
        <v>425111.54777338402</v>
      </c>
      <c r="E859" s="5">
        <v>457071.75112450001</v>
      </c>
      <c r="F859" s="5">
        <v>438181.26380685501</v>
      </c>
      <c r="G859" s="5">
        <v>486664.397988285</v>
      </c>
    </row>
    <row r="860" spans="1:7" x14ac:dyDescent="0.55000000000000004">
      <c r="A860" s="3">
        <v>28</v>
      </c>
      <c r="B860" s="3">
        <v>20</v>
      </c>
      <c r="C860" s="5">
        <v>610455.80127993994</v>
      </c>
      <c r="D860" s="5">
        <v>603833.61636010394</v>
      </c>
      <c r="E860" s="5">
        <v>687549.53933536902</v>
      </c>
      <c r="F860" s="5">
        <v>666891.26582429302</v>
      </c>
      <c r="G860" s="5">
        <v>753884.86046819796</v>
      </c>
    </row>
    <row r="861" spans="1:7" x14ac:dyDescent="0.55000000000000004">
      <c r="A861" s="3">
        <v>28</v>
      </c>
      <c r="B861" s="3">
        <v>21</v>
      </c>
      <c r="C861" s="5">
        <v>690510.58564497903</v>
      </c>
      <c r="D861" s="5">
        <v>520405.87580926699</v>
      </c>
      <c r="E861" s="5">
        <v>819686.20381837804</v>
      </c>
      <c r="F861" s="5">
        <v>703598.10378676502</v>
      </c>
      <c r="G861" s="5">
        <v>829579.83717983705</v>
      </c>
    </row>
    <row r="862" spans="1:7" x14ac:dyDescent="0.55000000000000004">
      <c r="A862" s="3">
        <v>28</v>
      </c>
      <c r="B862" s="3">
        <v>22</v>
      </c>
      <c r="C862" s="5">
        <v>284876.53530531202</v>
      </c>
      <c r="D862" s="5">
        <v>264192.33975713002</v>
      </c>
      <c r="E862" s="5">
        <v>241955.761200487</v>
      </c>
      <c r="F862" s="5">
        <v>227421.42904782001</v>
      </c>
      <c r="G862" s="5">
        <v>290687.05195460998</v>
      </c>
    </row>
    <row r="863" spans="1:7" x14ac:dyDescent="0.55000000000000004">
      <c r="A863" s="3">
        <v>28</v>
      </c>
      <c r="B863" s="3">
        <v>23</v>
      </c>
      <c r="C863" s="5">
        <v>43794.506785868398</v>
      </c>
      <c r="D863" s="5">
        <v>39081.907540555301</v>
      </c>
      <c r="E863" s="5">
        <v>47099.9797492164</v>
      </c>
      <c r="F863" s="5">
        <v>51648.588858722702</v>
      </c>
      <c r="G863" s="5">
        <v>44168.568829969401</v>
      </c>
    </row>
    <row r="864" spans="1:7" x14ac:dyDescent="0.55000000000000004">
      <c r="A864" s="3">
        <v>28</v>
      </c>
      <c r="B864" s="3">
        <v>24</v>
      </c>
      <c r="C864" s="5">
        <v>137201.34832036999</v>
      </c>
      <c r="D864" s="5">
        <v>138760.560613226</v>
      </c>
      <c r="E864" s="5">
        <v>183623.84416432201</v>
      </c>
      <c r="F864" s="5">
        <v>201993.020783015</v>
      </c>
      <c r="G864" s="5">
        <v>159978.21999573699</v>
      </c>
    </row>
    <row r="865" spans="1:7" x14ac:dyDescent="0.55000000000000004">
      <c r="A865" s="3">
        <v>28</v>
      </c>
      <c r="B865" s="3">
        <v>25</v>
      </c>
      <c r="C865" s="5">
        <v>309955.24060486699</v>
      </c>
      <c r="D865" s="5">
        <v>253019.14399555299</v>
      </c>
      <c r="E865" s="5">
        <v>267986.97638343199</v>
      </c>
      <c r="F865" s="5">
        <v>241396.13525367199</v>
      </c>
      <c r="G865" s="5">
        <v>258911.12157433401</v>
      </c>
    </row>
    <row r="866" spans="1:7" x14ac:dyDescent="0.55000000000000004">
      <c r="A866" s="3">
        <v>28</v>
      </c>
      <c r="B866" s="3">
        <v>26</v>
      </c>
      <c r="C866" s="5">
        <v>190119.45375972899</v>
      </c>
      <c r="D866" s="5">
        <v>168212.164336524</v>
      </c>
      <c r="E866" s="5">
        <v>200028.052726133</v>
      </c>
      <c r="F866" s="5">
        <v>188399.410869388</v>
      </c>
      <c r="G866" s="5">
        <v>181942.07238564201</v>
      </c>
    </row>
    <row r="867" spans="1:7" x14ac:dyDescent="0.55000000000000004">
      <c r="A867" s="3">
        <v>28</v>
      </c>
      <c r="B867" s="3">
        <v>27</v>
      </c>
      <c r="C867" s="5">
        <v>737595.40679346595</v>
      </c>
      <c r="D867" s="5">
        <v>883876.17015826399</v>
      </c>
      <c r="E867" s="5">
        <v>1052141.40916689</v>
      </c>
      <c r="F867" s="5">
        <v>1043452.7320423</v>
      </c>
      <c r="G867" s="5">
        <v>1209246.19170844</v>
      </c>
    </row>
    <row r="868" spans="1:7" x14ac:dyDescent="0.55000000000000004">
      <c r="A868" s="3">
        <v>28</v>
      </c>
      <c r="B868" s="3">
        <v>28</v>
      </c>
      <c r="C868" s="5">
        <v>609142.45754398697</v>
      </c>
      <c r="D868" s="5">
        <v>573441.00061383599</v>
      </c>
      <c r="E868" s="5">
        <v>596935.04409412702</v>
      </c>
      <c r="F868" s="5">
        <v>616985.12425314798</v>
      </c>
      <c r="G868" s="5">
        <v>631413.76091513096</v>
      </c>
    </row>
    <row r="869" spans="1:7" x14ac:dyDescent="0.55000000000000004">
      <c r="A869" s="3">
        <v>28</v>
      </c>
      <c r="B869" s="3">
        <v>29</v>
      </c>
      <c r="C869" s="5">
        <v>715673.52596207801</v>
      </c>
      <c r="D869" s="5">
        <v>614051.99513144605</v>
      </c>
      <c r="E869" s="5">
        <v>705645.17089815799</v>
      </c>
      <c r="F869" s="5">
        <v>537427.15072054695</v>
      </c>
      <c r="G869" s="5">
        <v>455675.16733609</v>
      </c>
    </row>
    <row r="870" spans="1:7" x14ac:dyDescent="0.55000000000000004">
      <c r="A870" s="3">
        <v>28</v>
      </c>
      <c r="B870" s="3">
        <v>30</v>
      </c>
      <c r="C870" s="5">
        <v>1024906.3696238101</v>
      </c>
      <c r="D870" s="5">
        <v>1359157.74086576</v>
      </c>
      <c r="E870" s="5">
        <v>1445006.75605657</v>
      </c>
      <c r="F870" s="5">
        <v>1527425.91664201</v>
      </c>
      <c r="G870" s="5">
        <v>1809131.6426870001</v>
      </c>
    </row>
    <row r="871" spans="1:7" x14ac:dyDescent="0.55000000000000004">
      <c r="A871" s="3">
        <v>28</v>
      </c>
      <c r="B871" s="3">
        <v>31</v>
      </c>
      <c r="C871" s="5">
        <v>688601.67904828396</v>
      </c>
      <c r="D871" s="5">
        <v>484026.66380169499</v>
      </c>
      <c r="E871" s="5">
        <v>607939.38125041395</v>
      </c>
      <c r="F871" s="5">
        <v>547900.41735347803</v>
      </c>
      <c r="G871" s="5">
        <v>545800.00762074895</v>
      </c>
    </row>
    <row r="872" spans="1:7" x14ac:dyDescent="0.55000000000000004">
      <c r="A872" s="3">
        <v>29</v>
      </c>
      <c r="B872" s="3">
        <v>1</v>
      </c>
      <c r="C872" s="5">
        <v>13444.2065654132</v>
      </c>
      <c r="D872" s="5">
        <v>18790.674377052699</v>
      </c>
      <c r="E872" s="5">
        <v>18837.354759166799</v>
      </c>
      <c r="F872" s="5">
        <v>17734.126775594901</v>
      </c>
      <c r="G872" s="5">
        <v>17525.567178601301</v>
      </c>
    </row>
    <row r="873" spans="1:7" x14ac:dyDescent="0.55000000000000004">
      <c r="A873" s="3">
        <v>29</v>
      </c>
      <c r="B873" s="3">
        <v>2</v>
      </c>
      <c r="C873" s="5">
        <v>218.71829729460501</v>
      </c>
      <c r="D873" s="5">
        <v>326.28052170227602</v>
      </c>
      <c r="E873" s="5">
        <v>511.10212635103397</v>
      </c>
      <c r="F873" s="5">
        <v>604.53335647326696</v>
      </c>
      <c r="G873" s="5">
        <v>782.26965194665297</v>
      </c>
    </row>
    <row r="874" spans="1:7" x14ac:dyDescent="0.55000000000000004">
      <c r="A874" s="3">
        <v>29</v>
      </c>
      <c r="B874" s="3">
        <v>3</v>
      </c>
      <c r="C874" s="5">
        <v>37419.933450806697</v>
      </c>
      <c r="D874" s="5">
        <v>39409.193337678596</v>
      </c>
      <c r="E874" s="5">
        <v>42782.545039114499</v>
      </c>
      <c r="F874" s="5">
        <v>43153.396651056297</v>
      </c>
      <c r="G874" s="5">
        <v>47971.400731014503</v>
      </c>
    </row>
    <row r="875" spans="1:7" x14ac:dyDescent="0.55000000000000004">
      <c r="A875" s="3">
        <v>29</v>
      </c>
      <c r="B875" s="3">
        <v>4</v>
      </c>
      <c r="C875" s="5">
        <v>25802.7735087295</v>
      </c>
      <c r="D875" s="5">
        <v>15508.6548163836</v>
      </c>
      <c r="E875" s="5">
        <v>15637.598440984801</v>
      </c>
      <c r="F875" s="5">
        <v>15589.224142151101</v>
      </c>
      <c r="G875" s="5">
        <v>15261.526368136199</v>
      </c>
    </row>
    <row r="876" spans="1:7" x14ac:dyDescent="0.55000000000000004">
      <c r="A876" s="3">
        <v>29</v>
      </c>
      <c r="B876" s="3">
        <v>5</v>
      </c>
      <c r="C876" s="5">
        <v>12459.8004358831</v>
      </c>
      <c r="D876" s="5">
        <v>10052.414414860599</v>
      </c>
      <c r="E876" s="5">
        <v>9612.75657940165</v>
      </c>
      <c r="F876" s="5">
        <v>10238.0548034571</v>
      </c>
      <c r="G876" s="5">
        <v>10141.7026468807</v>
      </c>
    </row>
    <row r="877" spans="1:7" x14ac:dyDescent="0.55000000000000004">
      <c r="A877" s="3">
        <v>29</v>
      </c>
      <c r="B877" s="3">
        <v>6</v>
      </c>
      <c r="C877" s="5">
        <v>23602.717121830599</v>
      </c>
      <c r="D877" s="5">
        <v>21930.092438914598</v>
      </c>
      <c r="E877" s="5">
        <v>20740.8790740451</v>
      </c>
      <c r="F877" s="5">
        <v>21985.130985265099</v>
      </c>
      <c r="G877" s="5">
        <v>21462.7029187509</v>
      </c>
    </row>
    <row r="878" spans="1:7" x14ac:dyDescent="0.55000000000000004">
      <c r="A878" s="3">
        <v>29</v>
      </c>
      <c r="B878" s="3">
        <v>7</v>
      </c>
      <c r="C878" s="5">
        <v>7368.7850440942302</v>
      </c>
      <c r="D878" s="5">
        <v>7065.25779863154</v>
      </c>
      <c r="E878" s="5">
        <v>7049.9998370574203</v>
      </c>
      <c r="F878" s="5">
        <v>7235.19041562642</v>
      </c>
      <c r="G878" s="5">
        <v>7113.4467682126597</v>
      </c>
    </row>
    <row r="879" spans="1:7" x14ac:dyDescent="0.55000000000000004">
      <c r="A879" s="3">
        <v>29</v>
      </c>
      <c r="B879" s="3">
        <v>8</v>
      </c>
      <c r="C879" s="5">
        <v>7042.4977836132603</v>
      </c>
      <c r="D879" s="5">
        <v>8300.0352066240994</v>
      </c>
      <c r="E879" s="5">
        <v>6923.3594782044902</v>
      </c>
      <c r="F879" s="5">
        <v>7289.8693924315003</v>
      </c>
      <c r="G879" s="5">
        <v>7096.1961627946303</v>
      </c>
    </row>
    <row r="880" spans="1:7" x14ac:dyDescent="0.55000000000000004">
      <c r="A880" s="3">
        <v>29</v>
      </c>
      <c r="B880" s="3">
        <v>9</v>
      </c>
      <c r="C880" s="5">
        <v>20451.754648354101</v>
      </c>
      <c r="D880" s="5">
        <v>18769.617972082098</v>
      </c>
      <c r="E880" s="5">
        <v>20276.7397571213</v>
      </c>
      <c r="F880" s="5">
        <v>21768.570492339699</v>
      </c>
      <c r="G880" s="5">
        <v>22092.9617654227</v>
      </c>
    </row>
    <row r="881" spans="1:7" x14ac:dyDescent="0.55000000000000004">
      <c r="A881" s="3">
        <v>29</v>
      </c>
      <c r="B881" s="3">
        <v>10</v>
      </c>
      <c r="C881" s="5">
        <v>52383.927050269303</v>
      </c>
      <c r="D881" s="5">
        <v>44827.134281163701</v>
      </c>
      <c r="E881" s="5">
        <v>46688.958580057399</v>
      </c>
      <c r="F881" s="5">
        <v>48893.463912486601</v>
      </c>
      <c r="G881" s="5">
        <v>48693.040661268897</v>
      </c>
    </row>
    <row r="882" spans="1:7" x14ac:dyDescent="0.55000000000000004">
      <c r="A882" s="3">
        <v>29</v>
      </c>
      <c r="B882" s="3">
        <v>11</v>
      </c>
      <c r="C882" s="5">
        <v>9595.9296658740404</v>
      </c>
      <c r="D882" s="5">
        <v>7591.6030095632696</v>
      </c>
      <c r="E882" s="5">
        <v>12717.339980520101</v>
      </c>
      <c r="F882" s="5">
        <v>6304.0138584106599</v>
      </c>
      <c r="G882" s="5">
        <v>8628.4288997082804</v>
      </c>
    </row>
    <row r="883" spans="1:7" x14ac:dyDescent="0.55000000000000004">
      <c r="A883" s="3">
        <v>29</v>
      </c>
      <c r="B883" s="3">
        <v>12</v>
      </c>
      <c r="C883" s="5">
        <v>26871.919739215398</v>
      </c>
      <c r="D883" s="5">
        <v>13829.928244184201</v>
      </c>
      <c r="E883" s="5">
        <v>10053.6267955984</v>
      </c>
      <c r="F883" s="5">
        <v>10137.2573240041</v>
      </c>
      <c r="G883" s="5">
        <v>8184.7156770442298</v>
      </c>
    </row>
    <row r="884" spans="1:7" x14ac:dyDescent="0.55000000000000004">
      <c r="A884" s="3">
        <v>29</v>
      </c>
      <c r="B884" s="3">
        <v>13</v>
      </c>
      <c r="C884" s="5">
        <v>5422.0125974612602</v>
      </c>
      <c r="D884" s="5">
        <v>1314.8719217518701</v>
      </c>
      <c r="E884" s="5">
        <v>1216.7104956431101</v>
      </c>
      <c r="F884" s="5">
        <v>1560.02503045653</v>
      </c>
      <c r="G884" s="5">
        <v>0</v>
      </c>
    </row>
    <row r="885" spans="1:7" x14ac:dyDescent="0.55000000000000004">
      <c r="A885" s="3">
        <v>29</v>
      </c>
      <c r="B885" s="3">
        <v>14</v>
      </c>
      <c r="C885" s="5">
        <v>21497.3900951293</v>
      </c>
      <c r="D885" s="5">
        <v>23083.429271082401</v>
      </c>
      <c r="E885" s="5">
        <v>18607.912634099099</v>
      </c>
      <c r="F885" s="5">
        <v>19021.963556859999</v>
      </c>
      <c r="G885" s="5">
        <v>17699.954181426401</v>
      </c>
    </row>
    <row r="886" spans="1:7" x14ac:dyDescent="0.55000000000000004">
      <c r="A886" s="3">
        <v>29</v>
      </c>
      <c r="B886" s="3">
        <v>15</v>
      </c>
      <c r="C886" s="5">
        <v>11570.4971006003</v>
      </c>
      <c r="D886" s="5">
        <v>13288.359855860301</v>
      </c>
      <c r="E886" s="5">
        <v>9721.7593671759605</v>
      </c>
      <c r="F886" s="5">
        <v>9345.7131785259808</v>
      </c>
      <c r="G886" s="5">
        <v>9209.4419696060395</v>
      </c>
    </row>
    <row r="887" spans="1:7" x14ac:dyDescent="0.55000000000000004">
      <c r="A887" s="3">
        <v>29</v>
      </c>
      <c r="B887" s="3">
        <v>16</v>
      </c>
      <c r="C887" s="5">
        <v>69818.580055121696</v>
      </c>
      <c r="D887" s="5">
        <v>62919.520209357499</v>
      </c>
      <c r="E887" s="5">
        <v>65277.293531375202</v>
      </c>
      <c r="F887" s="5">
        <v>69976.305451890803</v>
      </c>
      <c r="G887" s="5">
        <v>70357.384308680295</v>
      </c>
    </row>
    <row r="888" spans="1:7" x14ac:dyDescent="0.55000000000000004">
      <c r="A888" s="3">
        <v>29</v>
      </c>
      <c r="B888" s="3">
        <v>17</v>
      </c>
      <c r="C888" s="5">
        <v>40035.320064118801</v>
      </c>
      <c r="D888" s="5">
        <v>36313.447658531099</v>
      </c>
      <c r="E888" s="5">
        <v>39537.2349134838</v>
      </c>
      <c r="F888" s="5">
        <v>46594.6469476313</v>
      </c>
      <c r="G888" s="5">
        <v>42086.016594294502</v>
      </c>
    </row>
    <row r="889" spans="1:7" x14ac:dyDescent="0.55000000000000004">
      <c r="A889" s="3">
        <v>29</v>
      </c>
      <c r="B889" s="3">
        <v>18</v>
      </c>
      <c r="C889" s="5">
        <v>119215.494895296</v>
      </c>
      <c r="D889" s="5">
        <v>136466.9829602</v>
      </c>
      <c r="E889" s="5">
        <v>197350.534462929</v>
      </c>
      <c r="F889" s="5">
        <v>166985.67489232501</v>
      </c>
      <c r="G889" s="5">
        <v>139823.95602037999</v>
      </c>
    </row>
    <row r="890" spans="1:7" x14ac:dyDescent="0.55000000000000004">
      <c r="A890" s="3">
        <v>29</v>
      </c>
      <c r="B890" s="3">
        <v>19</v>
      </c>
      <c r="C890" s="5">
        <v>35167.994842422799</v>
      </c>
      <c r="D890" s="5">
        <v>46469.722876597603</v>
      </c>
      <c r="E890" s="5">
        <v>33077.935359577103</v>
      </c>
      <c r="F890" s="5">
        <v>39759.924984579702</v>
      </c>
      <c r="G890" s="5">
        <v>37427.129063396402</v>
      </c>
    </row>
    <row r="891" spans="1:7" x14ac:dyDescent="0.55000000000000004">
      <c r="A891" s="3">
        <v>29</v>
      </c>
      <c r="B891" s="3">
        <v>20</v>
      </c>
      <c r="C891" s="5">
        <v>91842.254407999906</v>
      </c>
      <c r="D891" s="5">
        <v>108939.17688694601</v>
      </c>
      <c r="E891" s="5">
        <v>94858.902704003995</v>
      </c>
      <c r="F891" s="5">
        <v>108564.39297125601</v>
      </c>
      <c r="G891" s="5">
        <v>113381.151259789</v>
      </c>
    </row>
    <row r="892" spans="1:7" x14ac:dyDescent="0.55000000000000004">
      <c r="A892" s="3">
        <v>29</v>
      </c>
      <c r="B892" s="3">
        <v>21</v>
      </c>
      <c r="C892" s="5">
        <v>99891.511842612395</v>
      </c>
      <c r="D892" s="5">
        <v>113781.901914462</v>
      </c>
      <c r="E892" s="5">
        <v>144230.84195523601</v>
      </c>
      <c r="F892" s="5">
        <v>137329.14023148199</v>
      </c>
      <c r="G892" s="5">
        <v>160795.28816353501</v>
      </c>
    </row>
    <row r="893" spans="1:7" x14ac:dyDescent="0.55000000000000004">
      <c r="A893" s="3">
        <v>29</v>
      </c>
      <c r="B893" s="3">
        <v>22</v>
      </c>
      <c r="C893" s="5">
        <v>43254.676788276098</v>
      </c>
      <c r="D893" s="5">
        <v>54872.377089953399</v>
      </c>
      <c r="E893" s="5">
        <v>41206.275285791897</v>
      </c>
      <c r="F893" s="5">
        <v>41775.053656631098</v>
      </c>
      <c r="G893" s="5">
        <v>55019.348285596301</v>
      </c>
    </row>
    <row r="894" spans="1:7" x14ac:dyDescent="0.55000000000000004">
      <c r="A894" s="3">
        <v>29</v>
      </c>
      <c r="B894" s="3">
        <v>23</v>
      </c>
      <c r="C894" s="5">
        <v>8599.4606520235702</v>
      </c>
      <c r="D894" s="5">
        <v>7099.7839244669303</v>
      </c>
      <c r="E894" s="5">
        <v>9942.8388974086101</v>
      </c>
      <c r="F894" s="5">
        <v>11329.905473229401</v>
      </c>
      <c r="G894" s="5">
        <v>7618.95298953971</v>
      </c>
    </row>
    <row r="895" spans="1:7" x14ac:dyDescent="0.55000000000000004">
      <c r="A895" s="3">
        <v>29</v>
      </c>
      <c r="B895" s="3">
        <v>24</v>
      </c>
      <c r="C895" s="5">
        <v>12540.212512579101</v>
      </c>
      <c r="D895" s="5">
        <v>8685.7832686276997</v>
      </c>
      <c r="E895" s="5">
        <v>14601.847438393799</v>
      </c>
      <c r="F895" s="5">
        <v>17007.504799293099</v>
      </c>
      <c r="G895" s="5">
        <v>10993.053691896999</v>
      </c>
    </row>
    <row r="896" spans="1:7" x14ac:dyDescent="0.55000000000000004">
      <c r="A896" s="3">
        <v>29</v>
      </c>
      <c r="B896" s="3">
        <v>25</v>
      </c>
      <c r="C896" s="5">
        <v>70994.104328605594</v>
      </c>
      <c r="D896" s="5">
        <v>81176.571742560103</v>
      </c>
      <c r="E896" s="5">
        <v>67925.759477664105</v>
      </c>
      <c r="F896" s="5">
        <v>69090.330659642306</v>
      </c>
      <c r="G896" s="5">
        <v>53372.159279350402</v>
      </c>
    </row>
    <row r="897" spans="1:7" x14ac:dyDescent="0.55000000000000004">
      <c r="A897" s="3">
        <v>29</v>
      </c>
      <c r="B897" s="3">
        <v>26</v>
      </c>
      <c r="C897" s="5">
        <v>34456.925890537903</v>
      </c>
      <c r="D897" s="5">
        <v>35587.467999396002</v>
      </c>
      <c r="E897" s="5">
        <v>31308.1283171492</v>
      </c>
      <c r="F897" s="5">
        <v>36192.158396339299</v>
      </c>
      <c r="G897" s="5">
        <v>26447.012508567499</v>
      </c>
    </row>
    <row r="898" spans="1:7" x14ac:dyDescent="0.55000000000000004">
      <c r="A898" s="3">
        <v>29</v>
      </c>
      <c r="B898" s="3">
        <v>27</v>
      </c>
      <c r="C898" s="5">
        <v>133706.70960943901</v>
      </c>
      <c r="D898" s="5">
        <v>134556.827588505</v>
      </c>
      <c r="E898" s="5">
        <v>142958.481080386</v>
      </c>
      <c r="F898" s="5">
        <v>123203.90086731</v>
      </c>
      <c r="G898" s="5">
        <v>146761.61476737799</v>
      </c>
    </row>
    <row r="899" spans="1:7" x14ac:dyDescent="0.55000000000000004">
      <c r="A899" s="3">
        <v>29</v>
      </c>
      <c r="B899" s="3">
        <v>28</v>
      </c>
      <c r="C899" s="5">
        <v>171751.82030948799</v>
      </c>
      <c r="D899" s="5">
        <v>160843.72533352699</v>
      </c>
      <c r="E899" s="5">
        <v>179896.33971949699</v>
      </c>
      <c r="F899" s="5">
        <v>171275.803126869</v>
      </c>
      <c r="G899" s="5">
        <v>175415.68544409701</v>
      </c>
    </row>
    <row r="900" spans="1:7" x14ac:dyDescent="0.55000000000000004">
      <c r="A900" s="3">
        <v>29</v>
      </c>
      <c r="B900" s="3">
        <v>29</v>
      </c>
      <c r="C900" s="5">
        <v>196098.47644037599</v>
      </c>
      <c r="D900" s="5">
        <v>146992.46724086301</v>
      </c>
      <c r="E900" s="5">
        <v>185842.59620307901</v>
      </c>
      <c r="F900" s="5">
        <v>162393.43328710599</v>
      </c>
      <c r="G900" s="5">
        <v>181951.99066797199</v>
      </c>
    </row>
    <row r="901" spans="1:7" x14ac:dyDescent="0.55000000000000004">
      <c r="A901" s="3">
        <v>29</v>
      </c>
      <c r="B901" s="3">
        <v>30</v>
      </c>
      <c r="C901" s="5">
        <v>290855.12704951002</v>
      </c>
      <c r="D901" s="5">
        <v>292341.64812139998</v>
      </c>
      <c r="E901" s="5">
        <v>349976.01474027301</v>
      </c>
      <c r="F901" s="5">
        <v>344539.410273936</v>
      </c>
      <c r="G901" s="5">
        <v>413253.42029456899</v>
      </c>
    </row>
    <row r="902" spans="1:7" x14ac:dyDescent="0.55000000000000004">
      <c r="A902" s="3">
        <v>29</v>
      </c>
      <c r="B902" s="3">
        <v>31</v>
      </c>
      <c r="C902" s="5">
        <v>170384.54887755</v>
      </c>
      <c r="D902" s="5">
        <v>144236.42357211999</v>
      </c>
      <c r="E902" s="5">
        <v>130046.681662004</v>
      </c>
      <c r="F902" s="5">
        <v>142819.73946904499</v>
      </c>
      <c r="G902" s="5">
        <v>128095.06213289101</v>
      </c>
    </row>
    <row r="903" spans="1:7" x14ac:dyDescent="0.55000000000000004">
      <c r="A903" s="3">
        <v>30</v>
      </c>
      <c r="B903" s="3">
        <v>1</v>
      </c>
      <c r="C903" s="5">
        <v>31747.9189545796</v>
      </c>
      <c r="D903" s="5">
        <v>46174.7861688349</v>
      </c>
      <c r="E903" s="5">
        <v>41744.699110852504</v>
      </c>
      <c r="F903" s="5">
        <v>38292.227361069403</v>
      </c>
      <c r="G903" s="5">
        <v>39904.782514271697</v>
      </c>
    </row>
    <row r="904" spans="1:7" x14ac:dyDescent="0.55000000000000004">
      <c r="A904" s="3">
        <v>30</v>
      </c>
      <c r="B904" s="3">
        <v>2</v>
      </c>
      <c r="C904" s="5">
        <v>329.09297799366999</v>
      </c>
      <c r="D904" s="5">
        <v>611.74911940664401</v>
      </c>
      <c r="E904" s="5">
        <v>452.97467441699501</v>
      </c>
      <c r="F904" s="5">
        <v>453.701824935145</v>
      </c>
      <c r="G904" s="5">
        <v>630.78394395223995</v>
      </c>
    </row>
    <row r="905" spans="1:7" x14ac:dyDescent="0.55000000000000004">
      <c r="A905" s="3">
        <v>30</v>
      </c>
      <c r="B905" s="3">
        <v>3</v>
      </c>
      <c r="C905" s="5">
        <v>42019.108437496601</v>
      </c>
      <c r="D905" s="5">
        <v>40791.072425819999</v>
      </c>
      <c r="E905" s="5">
        <v>46957.771663931999</v>
      </c>
      <c r="F905" s="5">
        <v>45017.486747973999</v>
      </c>
      <c r="G905" s="5">
        <v>54125.781854717403</v>
      </c>
    </row>
    <row r="906" spans="1:7" x14ac:dyDescent="0.55000000000000004">
      <c r="A906" s="3">
        <v>30</v>
      </c>
      <c r="B906" s="3">
        <v>4</v>
      </c>
      <c r="C906" s="5">
        <v>20224.771406943601</v>
      </c>
      <c r="D906" s="5">
        <v>14207.558944767099</v>
      </c>
      <c r="E906" s="5">
        <v>13135.1548635855</v>
      </c>
      <c r="F906" s="5">
        <v>11318.0980471739</v>
      </c>
      <c r="G906" s="5">
        <v>13618.773732355001</v>
      </c>
    </row>
    <row r="907" spans="1:7" x14ac:dyDescent="0.55000000000000004">
      <c r="A907" s="3">
        <v>30</v>
      </c>
      <c r="B907" s="3">
        <v>5</v>
      </c>
      <c r="C907" s="5">
        <v>3747.3359670499599</v>
      </c>
      <c r="D907" s="5">
        <v>4012.4810498598899</v>
      </c>
      <c r="E907" s="5">
        <v>4005.9473469046502</v>
      </c>
      <c r="F907" s="5">
        <v>3642.5492206987001</v>
      </c>
      <c r="G907" s="5">
        <v>4304.3522967932304</v>
      </c>
    </row>
    <row r="908" spans="1:7" x14ac:dyDescent="0.55000000000000004">
      <c r="A908" s="3">
        <v>30</v>
      </c>
      <c r="B908" s="3">
        <v>6</v>
      </c>
      <c r="C908" s="5">
        <v>35494.340007008199</v>
      </c>
      <c r="D908" s="5">
        <v>38087.311218217197</v>
      </c>
      <c r="E908" s="5">
        <v>34474.411348105503</v>
      </c>
      <c r="F908" s="5">
        <v>34622.284858290703</v>
      </c>
      <c r="G908" s="5">
        <v>40197.935807380702</v>
      </c>
    </row>
    <row r="909" spans="1:7" x14ac:dyDescent="0.55000000000000004">
      <c r="A909" s="3">
        <v>30</v>
      </c>
      <c r="B909" s="3">
        <v>7</v>
      </c>
      <c r="C909" s="5">
        <v>7948.0523110120703</v>
      </c>
      <c r="D909" s="5">
        <v>6154.9084399396397</v>
      </c>
      <c r="E909" s="5">
        <v>5460.6971529779803</v>
      </c>
      <c r="F909" s="5">
        <v>5177.0922779331604</v>
      </c>
      <c r="G909" s="5">
        <v>6415.0688278232301</v>
      </c>
    </row>
    <row r="910" spans="1:7" x14ac:dyDescent="0.55000000000000004">
      <c r="A910" s="3">
        <v>30</v>
      </c>
      <c r="B910" s="3">
        <v>8</v>
      </c>
      <c r="C910" s="5">
        <v>33301.881037689804</v>
      </c>
      <c r="D910" s="5">
        <v>35950.575722002301</v>
      </c>
      <c r="E910" s="5">
        <v>31505.209609019101</v>
      </c>
      <c r="F910" s="5">
        <v>27327.9437321558</v>
      </c>
      <c r="G910" s="5">
        <v>33355.841236005603</v>
      </c>
    </row>
    <row r="911" spans="1:7" x14ac:dyDescent="0.55000000000000004">
      <c r="A911" s="3">
        <v>30</v>
      </c>
      <c r="B911" s="3">
        <v>9</v>
      </c>
      <c r="C911" s="5">
        <v>17029.4372500268</v>
      </c>
      <c r="D911" s="5">
        <v>18278.524599486002</v>
      </c>
      <c r="E911" s="5">
        <v>20588.0069400496</v>
      </c>
      <c r="F911" s="5">
        <v>18134.656683736699</v>
      </c>
      <c r="G911" s="5">
        <v>21931.5801758423</v>
      </c>
    </row>
    <row r="912" spans="1:7" x14ac:dyDescent="0.55000000000000004">
      <c r="A912" s="3">
        <v>30</v>
      </c>
      <c r="B912" s="3">
        <v>10</v>
      </c>
      <c r="C912" s="5">
        <v>38909.886419849601</v>
      </c>
      <c r="D912" s="5">
        <v>40203.847123501902</v>
      </c>
      <c r="E912" s="5">
        <v>53274.912549914698</v>
      </c>
      <c r="F912" s="5">
        <v>50161.523457046598</v>
      </c>
      <c r="G912" s="5">
        <v>59127.093616375503</v>
      </c>
    </row>
    <row r="913" spans="1:7" x14ac:dyDescent="0.55000000000000004">
      <c r="A913" s="3">
        <v>30</v>
      </c>
      <c r="B913" s="3">
        <v>11</v>
      </c>
      <c r="C913" s="5">
        <v>5574.68087860983</v>
      </c>
      <c r="D913" s="5">
        <v>5649.1339010596503</v>
      </c>
      <c r="E913" s="5">
        <v>4419.7787215045701</v>
      </c>
      <c r="F913" s="5">
        <v>4489.6260501857896</v>
      </c>
      <c r="G913" s="5">
        <v>5541.5348002874898</v>
      </c>
    </row>
    <row r="914" spans="1:7" x14ac:dyDescent="0.55000000000000004">
      <c r="A914" s="3">
        <v>30</v>
      </c>
      <c r="B914" s="3">
        <v>12</v>
      </c>
      <c r="C914" s="5">
        <v>10356.8623861698</v>
      </c>
      <c r="D914" s="5">
        <v>7661.3543096791</v>
      </c>
      <c r="E914" s="5">
        <v>6311.9068693665904</v>
      </c>
      <c r="F914" s="5">
        <v>6177.9014982312801</v>
      </c>
      <c r="G914" s="5">
        <v>6400.2785585363199</v>
      </c>
    </row>
    <row r="915" spans="1:7" x14ac:dyDescent="0.55000000000000004">
      <c r="A915" s="3">
        <v>30</v>
      </c>
      <c r="B915" s="3">
        <v>13</v>
      </c>
      <c r="C915" s="5">
        <v>1891.0227557553501</v>
      </c>
      <c r="D915" s="5">
        <v>2508.4544364203698</v>
      </c>
      <c r="E915" s="5">
        <v>2113.6259660240898</v>
      </c>
      <c r="F915" s="5">
        <v>1862.6284417317199</v>
      </c>
      <c r="G915" s="5">
        <v>2277.5317911755401</v>
      </c>
    </row>
    <row r="916" spans="1:7" x14ac:dyDescent="0.55000000000000004">
      <c r="A916" s="3">
        <v>30</v>
      </c>
      <c r="B916" s="3">
        <v>14</v>
      </c>
      <c r="C916" s="5">
        <v>6586.3693698771203</v>
      </c>
      <c r="D916" s="5">
        <v>7198.05370190336</v>
      </c>
      <c r="E916" s="5">
        <v>6110.8149357633602</v>
      </c>
      <c r="F916" s="5">
        <v>5943.7144241584201</v>
      </c>
      <c r="G916" s="5">
        <v>7276.0560084567596</v>
      </c>
    </row>
    <row r="917" spans="1:7" x14ac:dyDescent="0.55000000000000004">
      <c r="A917" s="3">
        <v>30</v>
      </c>
      <c r="B917" s="3">
        <v>15</v>
      </c>
      <c r="C917" s="5">
        <v>5101.2556485332298</v>
      </c>
      <c r="D917" s="5">
        <v>3955.6115752332398</v>
      </c>
      <c r="E917" s="5">
        <v>4181.7949022640796</v>
      </c>
      <c r="F917" s="5">
        <v>3942.3384296756399</v>
      </c>
      <c r="G917" s="5">
        <v>4949.7755579085597</v>
      </c>
    </row>
    <row r="918" spans="1:7" x14ac:dyDescent="0.55000000000000004">
      <c r="A918" s="3">
        <v>30</v>
      </c>
      <c r="B918" s="3">
        <v>16</v>
      </c>
      <c r="C918" s="5">
        <v>32252.0813601269</v>
      </c>
      <c r="D918" s="5">
        <v>33611.684151217101</v>
      </c>
      <c r="E918" s="5">
        <v>36766.881786022801</v>
      </c>
      <c r="F918" s="5">
        <v>33783.375625615001</v>
      </c>
      <c r="G918" s="5">
        <v>38534.954015696298</v>
      </c>
    </row>
    <row r="919" spans="1:7" x14ac:dyDescent="0.55000000000000004">
      <c r="A919" s="3">
        <v>30</v>
      </c>
      <c r="B919" s="3">
        <v>17</v>
      </c>
      <c r="C919" s="5">
        <v>50468.214904235698</v>
      </c>
      <c r="D919" s="5">
        <v>37767.114649755</v>
      </c>
      <c r="E919" s="5">
        <v>25938.484666410401</v>
      </c>
      <c r="F919" s="5">
        <v>40834.569422728702</v>
      </c>
      <c r="G919" s="5">
        <v>44376.367084483798</v>
      </c>
    </row>
    <row r="920" spans="1:7" x14ac:dyDescent="0.55000000000000004">
      <c r="A920" s="3">
        <v>30</v>
      </c>
      <c r="B920" s="3">
        <v>18</v>
      </c>
      <c r="C920" s="5">
        <v>103704.447315471</v>
      </c>
      <c r="D920" s="5">
        <v>162691.50266578401</v>
      </c>
      <c r="E920" s="5">
        <v>177538.000884849</v>
      </c>
      <c r="F920" s="5">
        <v>178427.42553333801</v>
      </c>
      <c r="G920" s="5">
        <v>182838.048236906</v>
      </c>
    </row>
    <row r="921" spans="1:7" x14ac:dyDescent="0.55000000000000004">
      <c r="A921" s="3">
        <v>30</v>
      </c>
      <c r="B921" s="3">
        <v>19</v>
      </c>
      <c r="C921" s="5">
        <v>52628.665847339304</v>
      </c>
      <c r="D921" s="5">
        <v>67050.272556424694</v>
      </c>
      <c r="E921" s="5">
        <v>61168.9706665782</v>
      </c>
      <c r="F921" s="5">
        <v>53664.445922271101</v>
      </c>
      <c r="G921" s="5">
        <v>75699.9519844444</v>
      </c>
    </row>
    <row r="922" spans="1:7" x14ac:dyDescent="0.55000000000000004">
      <c r="A922" s="3">
        <v>30</v>
      </c>
      <c r="B922" s="3">
        <v>20</v>
      </c>
      <c r="C922" s="5">
        <v>97496.683056634094</v>
      </c>
      <c r="D922" s="5">
        <v>108427.461061504</v>
      </c>
      <c r="E922" s="5">
        <v>103500.732681059</v>
      </c>
      <c r="F922" s="5">
        <v>92604.493475051204</v>
      </c>
      <c r="G922" s="5">
        <v>123854.91211237801</v>
      </c>
    </row>
    <row r="923" spans="1:7" x14ac:dyDescent="0.55000000000000004">
      <c r="A923" s="3">
        <v>30</v>
      </c>
      <c r="B923" s="3">
        <v>21</v>
      </c>
      <c r="C923" s="5">
        <v>95122.2264836049</v>
      </c>
      <c r="D923" s="5">
        <v>127430.74063692</v>
      </c>
      <c r="E923" s="5">
        <v>96587.005154275394</v>
      </c>
      <c r="F923" s="5">
        <v>86719.429716043407</v>
      </c>
      <c r="G923" s="5">
        <v>112809.718862141</v>
      </c>
    </row>
    <row r="924" spans="1:7" x14ac:dyDescent="0.55000000000000004">
      <c r="A924" s="3">
        <v>30</v>
      </c>
      <c r="B924" s="3">
        <v>22</v>
      </c>
      <c r="C924" s="5">
        <v>67274.542897536099</v>
      </c>
      <c r="D924" s="5">
        <v>59272.4682143877</v>
      </c>
      <c r="E924" s="5">
        <v>55127.415148618798</v>
      </c>
      <c r="F924" s="5">
        <v>58836.874076916298</v>
      </c>
      <c r="G924" s="5">
        <v>56327.118062904403</v>
      </c>
    </row>
    <row r="925" spans="1:7" x14ac:dyDescent="0.55000000000000004">
      <c r="A925" s="3">
        <v>30</v>
      </c>
      <c r="B925" s="3">
        <v>23</v>
      </c>
      <c r="C925" s="5">
        <v>10078.560640923901</v>
      </c>
      <c r="D925" s="5">
        <v>5162.2715586008499</v>
      </c>
      <c r="E925" s="5">
        <v>6986.6763097795001</v>
      </c>
      <c r="F925" s="5">
        <v>9593.4433213731299</v>
      </c>
      <c r="G925" s="5">
        <v>9529.5471077690399</v>
      </c>
    </row>
    <row r="926" spans="1:7" x14ac:dyDescent="0.55000000000000004">
      <c r="A926" s="3">
        <v>30</v>
      </c>
      <c r="B926" s="3">
        <v>24</v>
      </c>
      <c r="C926" s="5">
        <v>13458.4309519912</v>
      </c>
      <c r="D926" s="5">
        <v>7677.5064763098899</v>
      </c>
      <c r="E926" s="5">
        <v>9278.6172874268796</v>
      </c>
      <c r="F926" s="5">
        <v>13171.476681246</v>
      </c>
      <c r="G926" s="5">
        <v>12576.5152922286</v>
      </c>
    </row>
    <row r="927" spans="1:7" x14ac:dyDescent="0.55000000000000004">
      <c r="A927" s="3">
        <v>30</v>
      </c>
      <c r="B927" s="3">
        <v>25</v>
      </c>
      <c r="C927" s="5">
        <v>63716.6058191548</v>
      </c>
      <c r="D927" s="5">
        <v>52782.883706775297</v>
      </c>
      <c r="E927" s="5">
        <v>59739.935890897497</v>
      </c>
      <c r="F927" s="5">
        <v>49953.993753437899</v>
      </c>
      <c r="G927" s="5">
        <v>47118.163780392802</v>
      </c>
    </row>
    <row r="928" spans="1:7" x14ac:dyDescent="0.55000000000000004">
      <c r="A928" s="3">
        <v>30</v>
      </c>
      <c r="B928" s="3">
        <v>26</v>
      </c>
      <c r="C928" s="5">
        <v>20272.628618148199</v>
      </c>
      <c r="D928" s="5">
        <v>14782.999267835299</v>
      </c>
      <c r="E928" s="5">
        <v>18759.9875391692</v>
      </c>
      <c r="F928" s="5">
        <v>16008.808156901299</v>
      </c>
      <c r="G928" s="5">
        <v>20313.898818156798</v>
      </c>
    </row>
    <row r="929" spans="1:7" x14ac:dyDescent="0.55000000000000004">
      <c r="A929" s="3">
        <v>30</v>
      </c>
      <c r="B929" s="3">
        <v>27</v>
      </c>
      <c r="C929" s="5">
        <v>80590.038230276696</v>
      </c>
      <c r="D929" s="5">
        <v>85010.799534819904</v>
      </c>
      <c r="E929" s="5">
        <v>107716.847523966</v>
      </c>
      <c r="F929" s="5">
        <v>97160.139234632195</v>
      </c>
      <c r="G929" s="5">
        <v>106323.783106339</v>
      </c>
    </row>
    <row r="930" spans="1:7" x14ac:dyDescent="0.55000000000000004">
      <c r="A930" s="3">
        <v>30</v>
      </c>
      <c r="B930" s="3">
        <v>28</v>
      </c>
      <c r="C930" s="5">
        <v>168198.616107493</v>
      </c>
      <c r="D930" s="5">
        <v>154958.394094324</v>
      </c>
      <c r="E930" s="5">
        <v>155573.816721746</v>
      </c>
      <c r="F930" s="5">
        <v>158052.636296271</v>
      </c>
      <c r="G930" s="5">
        <v>161480.393538084</v>
      </c>
    </row>
    <row r="931" spans="1:7" x14ac:dyDescent="0.55000000000000004">
      <c r="A931" s="3">
        <v>30</v>
      </c>
      <c r="B931" s="3">
        <v>29</v>
      </c>
      <c r="C931" s="5">
        <v>184594.93774884799</v>
      </c>
      <c r="D931" s="5">
        <v>168744.98477320501</v>
      </c>
      <c r="E931" s="5">
        <v>186348.19454004901</v>
      </c>
      <c r="F931" s="5">
        <v>171124.115402164</v>
      </c>
      <c r="G931" s="5">
        <v>142320.14506887301</v>
      </c>
    </row>
    <row r="932" spans="1:7" x14ac:dyDescent="0.55000000000000004">
      <c r="A932" s="3">
        <v>30</v>
      </c>
      <c r="B932" s="3">
        <v>30</v>
      </c>
      <c r="C932" s="5">
        <v>326608.01567592501</v>
      </c>
      <c r="D932" s="5">
        <v>343198.31658619799</v>
      </c>
      <c r="E932" s="5">
        <v>335549.79251657001</v>
      </c>
      <c r="F932" s="5">
        <v>305673.877564508</v>
      </c>
      <c r="G932" s="5">
        <v>404762.33736827801</v>
      </c>
    </row>
    <row r="933" spans="1:7" x14ac:dyDescent="0.55000000000000004">
      <c r="A933" s="3">
        <v>30</v>
      </c>
      <c r="B933" s="3">
        <v>31</v>
      </c>
      <c r="C933" s="5">
        <v>140743.558973982</v>
      </c>
      <c r="D933" s="5">
        <v>98522.8323592339</v>
      </c>
      <c r="E933" s="5">
        <v>104149.553846134</v>
      </c>
      <c r="F933" s="5">
        <v>95715.688625546201</v>
      </c>
      <c r="G933" s="5">
        <v>98347.032874718207</v>
      </c>
    </row>
    <row r="934" spans="1:7" x14ac:dyDescent="0.55000000000000004">
      <c r="A934" s="3">
        <v>31</v>
      </c>
      <c r="B934" s="3">
        <v>1</v>
      </c>
      <c r="C934" s="5">
        <v>24474.4130557768</v>
      </c>
      <c r="D934" s="5">
        <v>34483.883535349298</v>
      </c>
      <c r="E934" s="5">
        <v>32959.638202503796</v>
      </c>
      <c r="F934" s="5">
        <v>31101.740497078801</v>
      </c>
      <c r="G934" s="5">
        <v>30543.4795046689</v>
      </c>
    </row>
    <row r="935" spans="1:7" x14ac:dyDescent="0.55000000000000004">
      <c r="A935" s="3">
        <v>31</v>
      </c>
      <c r="B935" s="3">
        <v>2</v>
      </c>
      <c r="C935" s="5">
        <v>621.94022442706</v>
      </c>
      <c r="D935" s="5">
        <v>392.15057764865702</v>
      </c>
      <c r="E935" s="5">
        <v>60.989013899062201</v>
      </c>
      <c r="F935" s="5">
        <v>89.274534417956403</v>
      </c>
      <c r="G935" s="5">
        <v>130.24958300640901</v>
      </c>
    </row>
    <row r="936" spans="1:7" x14ac:dyDescent="0.55000000000000004">
      <c r="A936" s="3">
        <v>31</v>
      </c>
      <c r="B936" s="3">
        <v>3</v>
      </c>
      <c r="C936" s="5">
        <v>23299.165851273799</v>
      </c>
      <c r="D936" s="5">
        <v>25285.366399311999</v>
      </c>
      <c r="E936" s="5">
        <v>29836.4452846604</v>
      </c>
      <c r="F936" s="5">
        <v>28491.970530099799</v>
      </c>
      <c r="G936" s="5">
        <v>29742.667760725599</v>
      </c>
    </row>
    <row r="937" spans="1:7" x14ac:dyDescent="0.55000000000000004">
      <c r="A937" s="3">
        <v>31</v>
      </c>
      <c r="B937" s="3">
        <v>4</v>
      </c>
      <c r="C937" s="5">
        <v>10322.4591590975</v>
      </c>
      <c r="D937" s="5">
        <v>7171.2536762187201</v>
      </c>
      <c r="E937" s="5">
        <v>7073.3825539732097</v>
      </c>
      <c r="F937" s="5">
        <v>6805.9312996909102</v>
      </c>
      <c r="G937" s="5">
        <v>6616.6667142337701</v>
      </c>
    </row>
    <row r="938" spans="1:7" x14ac:dyDescent="0.55000000000000004">
      <c r="A938" s="3">
        <v>31</v>
      </c>
      <c r="B938" s="3">
        <v>5</v>
      </c>
      <c r="C938" s="5">
        <v>8031.2100515443099</v>
      </c>
      <c r="D938" s="5">
        <v>7761.6445057319697</v>
      </c>
      <c r="E938" s="5">
        <v>7547.5292495564099</v>
      </c>
      <c r="F938" s="5">
        <v>7800.4604259551597</v>
      </c>
      <c r="G938" s="5">
        <v>8044.0142729612799</v>
      </c>
    </row>
    <row r="939" spans="1:7" x14ac:dyDescent="0.55000000000000004">
      <c r="A939" s="3">
        <v>31</v>
      </c>
      <c r="B939" s="3">
        <v>6</v>
      </c>
      <c r="C939" s="5">
        <v>1723.8798993369601</v>
      </c>
      <c r="D939" s="5">
        <v>2384.37613023108</v>
      </c>
      <c r="E939" s="5">
        <v>2603.8925494878499</v>
      </c>
      <c r="F939" s="5">
        <v>2300.6727995482602</v>
      </c>
      <c r="G939" s="5">
        <v>2319.9389664953701</v>
      </c>
    </row>
    <row r="940" spans="1:7" x14ac:dyDescent="0.55000000000000004">
      <c r="A940" s="3">
        <v>31</v>
      </c>
      <c r="B940" s="3">
        <v>7</v>
      </c>
      <c r="C940" s="5">
        <v>2782.5492709516202</v>
      </c>
      <c r="D940" s="5">
        <v>3207.9102230253202</v>
      </c>
      <c r="E940" s="5">
        <v>2623.3924484096801</v>
      </c>
      <c r="F940" s="5">
        <v>2346.2070089597401</v>
      </c>
      <c r="G940" s="5">
        <v>2049.65729551697</v>
      </c>
    </row>
    <row r="941" spans="1:7" x14ac:dyDescent="0.55000000000000004">
      <c r="A941" s="3">
        <v>31</v>
      </c>
      <c r="B941" s="3">
        <v>8</v>
      </c>
      <c r="C941" s="5">
        <v>4112.4903263857796</v>
      </c>
      <c r="D941" s="5">
        <v>4160.4391457149704</v>
      </c>
      <c r="E941" s="5">
        <v>3829.94322035404</v>
      </c>
      <c r="F941" s="5">
        <v>3674.87666738292</v>
      </c>
      <c r="G941" s="5">
        <v>3506.9993835507398</v>
      </c>
    </row>
    <row r="942" spans="1:7" x14ac:dyDescent="0.55000000000000004">
      <c r="A942" s="3">
        <v>31</v>
      </c>
      <c r="B942" s="3">
        <v>9</v>
      </c>
      <c r="C942" s="5">
        <v>7624.1790215588799</v>
      </c>
      <c r="D942" s="5">
        <v>6583.18527122877</v>
      </c>
      <c r="E942" s="5">
        <v>8809.6626129920896</v>
      </c>
      <c r="F942" s="5">
        <v>9103.8291606444109</v>
      </c>
      <c r="G942" s="5">
        <v>10185.6030492271</v>
      </c>
    </row>
    <row r="943" spans="1:7" x14ac:dyDescent="0.55000000000000004">
      <c r="A943" s="3">
        <v>31</v>
      </c>
      <c r="B943" s="3">
        <v>10</v>
      </c>
      <c r="C943" s="5">
        <v>11468.317562286</v>
      </c>
      <c r="D943" s="5">
        <v>10938.0598462992</v>
      </c>
      <c r="E943" s="5">
        <v>11942.730184714699</v>
      </c>
      <c r="F943" s="5">
        <v>12128.454115545899</v>
      </c>
      <c r="G943" s="5">
        <v>12163.1704238324</v>
      </c>
    </row>
    <row r="944" spans="1:7" x14ac:dyDescent="0.55000000000000004">
      <c r="A944" s="3">
        <v>31</v>
      </c>
      <c r="B944" s="3">
        <v>11</v>
      </c>
      <c r="C944" s="5">
        <v>20703.7723696713</v>
      </c>
      <c r="D944" s="5">
        <v>19448.5376167172</v>
      </c>
      <c r="E944" s="5">
        <v>24418.286071046401</v>
      </c>
      <c r="F944" s="5">
        <v>25000.224554153101</v>
      </c>
      <c r="G944" s="5">
        <v>21943.238400256399</v>
      </c>
    </row>
    <row r="945" spans="1:7" x14ac:dyDescent="0.55000000000000004">
      <c r="A945" s="3">
        <v>31</v>
      </c>
      <c r="B945" s="3">
        <v>12</v>
      </c>
      <c r="C945" s="5">
        <v>23739.541997708999</v>
      </c>
      <c r="D945" s="5">
        <v>17214.765345288099</v>
      </c>
      <c r="E945" s="5">
        <v>15274.4233598131</v>
      </c>
      <c r="F945" s="5">
        <v>15541.017326098299</v>
      </c>
      <c r="G945" s="5">
        <v>16671.283220858299</v>
      </c>
    </row>
    <row r="946" spans="1:7" x14ac:dyDescent="0.55000000000000004">
      <c r="A946" s="3">
        <v>31</v>
      </c>
      <c r="B946" s="3">
        <v>13</v>
      </c>
      <c r="C946" s="5">
        <v>7710.0516866733997</v>
      </c>
      <c r="D946" s="5">
        <v>1966.26889343722</v>
      </c>
      <c r="E946" s="5">
        <v>2242.4685489349699</v>
      </c>
      <c r="F946" s="5">
        <v>1301.63213398427</v>
      </c>
      <c r="G946" s="5">
        <v>597.45996883452597</v>
      </c>
    </row>
    <row r="947" spans="1:7" x14ac:dyDescent="0.55000000000000004">
      <c r="A947" s="3">
        <v>31</v>
      </c>
      <c r="B947" s="3">
        <v>14</v>
      </c>
      <c r="C947" s="5">
        <v>5010.78366899291</v>
      </c>
      <c r="D947" s="5">
        <v>5301.3322849297001</v>
      </c>
      <c r="E947" s="5">
        <v>9296.8268372514103</v>
      </c>
      <c r="F947" s="5">
        <v>8061.7243720978504</v>
      </c>
      <c r="G947" s="5">
        <v>5434.4708159784004</v>
      </c>
    </row>
    <row r="948" spans="1:7" x14ac:dyDescent="0.55000000000000004">
      <c r="A948" s="3">
        <v>31</v>
      </c>
      <c r="B948" s="3">
        <v>15</v>
      </c>
      <c r="C948" s="5">
        <v>2946.8521086994301</v>
      </c>
      <c r="D948" s="5">
        <v>2866.53633304608</v>
      </c>
      <c r="E948" s="5">
        <v>2197.3081660273601</v>
      </c>
      <c r="F948" s="5">
        <v>2088.1048852272802</v>
      </c>
      <c r="G948" s="5">
        <v>2005.9144661866501</v>
      </c>
    </row>
    <row r="949" spans="1:7" x14ac:dyDescent="0.55000000000000004">
      <c r="A949" s="3">
        <v>31</v>
      </c>
      <c r="B949" s="3">
        <v>16</v>
      </c>
      <c r="C949" s="5">
        <v>9901.0715156906008</v>
      </c>
      <c r="D949" s="5">
        <v>12678.356191381399</v>
      </c>
      <c r="E949" s="5">
        <v>13581.4466481216</v>
      </c>
      <c r="F949" s="5">
        <v>13344.604326009299</v>
      </c>
      <c r="G949" s="5">
        <v>16582.510134538301</v>
      </c>
    </row>
    <row r="950" spans="1:7" x14ac:dyDescent="0.55000000000000004">
      <c r="A950" s="3">
        <v>31</v>
      </c>
      <c r="B950" s="3">
        <v>17</v>
      </c>
      <c r="C950" s="5">
        <v>25460.9061437173</v>
      </c>
      <c r="D950" s="5">
        <v>19313.757280502199</v>
      </c>
      <c r="E950" s="5">
        <v>19926.275669734401</v>
      </c>
      <c r="F950" s="5">
        <v>18427.119667837102</v>
      </c>
      <c r="G950" s="5">
        <v>24021.350887528901</v>
      </c>
    </row>
    <row r="951" spans="1:7" x14ac:dyDescent="0.55000000000000004">
      <c r="A951" s="3">
        <v>31</v>
      </c>
      <c r="B951" s="3">
        <v>18</v>
      </c>
      <c r="C951" s="5">
        <v>62029.9339453582</v>
      </c>
      <c r="D951" s="5">
        <v>93325.519898272498</v>
      </c>
      <c r="E951" s="5">
        <v>87567.267483053904</v>
      </c>
      <c r="F951" s="5">
        <v>100005.09433173299</v>
      </c>
      <c r="G951" s="5">
        <v>115511.444965723</v>
      </c>
    </row>
    <row r="952" spans="1:7" x14ac:dyDescent="0.55000000000000004">
      <c r="A952" s="3">
        <v>31</v>
      </c>
      <c r="B952" s="3">
        <v>19</v>
      </c>
      <c r="C952" s="5">
        <v>51079.201949353403</v>
      </c>
      <c r="D952" s="5">
        <v>71138.157232159894</v>
      </c>
      <c r="E952" s="5">
        <v>59899.760513033398</v>
      </c>
      <c r="F952" s="5">
        <v>51483.312993902102</v>
      </c>
      <c r="G952" s="5">
        <v>70421.935239428596</v>
      </c>
    </row>
    <row r="953" spans="1:7" x14ac:dyDescent="0.55000000000000004">
      <c r="A953" s="3">
        <v>31</v>
      </c>
      <c r="B953" s="3">
        <v>20</v>
      </c>
      <c r="C953" s="5">
        <v>78716.114055197206</v>
      </c>
      <c r="D953" s="5">
        <v>92581.648485071899</v>
      </c>
      <c r="E953" s="5">
        <v>84703.039281727702</v>
      </c>
      <c r="F953" s="5">
        <v>74688.634073927606</v>
      </c>
      <c r="G953" s="5">
        <v>101884.57139784</v>
      </c>
    </row>
    <row r="954" spans="1:7" x14ac:dyDescent="0.55000000000000004">
      <c r="A954" s="3">
        <v>31</v>
      </c>
      <c r="B954" s="3">
        <v>21</v>
      </c>
      <c r="C954" s="5">
        <v>55457.803100281199</v>
      </c>
      <c r="D954" s="5">
        <v>63745.908846540202</v>
      </c>
      <c r="E954" s="5">
        <v>61106.737518681701</v>
      </c>
      <c r="F954" s="5">
        <v>55904.4535379027</v>
      </c>
      <c r="G954" s="5">
        <v>71174.978444218301</v>
      </c>
    </row>
    <row r="955" spans="1:7" x14ac:dyDescent="0.55000000000000004">
      <c r="A955" s="3">
        <v>31</v>
      </c>
      <c r="B955" s="3">
        <v>22</v>
      </c>
      <c r="C955" s="5">
        <v>41019.220130910799</v>
      </c>
      <c r="D955" s="5">
        <v>52539.1389606343</v>
      </c>
      <c r="E955" s="5">
        <v>40401.508644384397</v>
      </c>
      <c r="F955" s="5">
        <v>31056.909078778299</v>
      </c>
      <c r="G955" s="5">
        <v>34765.827221388397</v>
      </c>
    </row>
    <row r="956" spans="1:7" x14ac:dyDescent="0.55000000000000004">
      <c r="A956" s="3">
        <v>31</v>
      </c>
      <c r="B956" s="3">
        <v>23</v>
      </c>
      <c r="C956" s="5">
        <v>7389.3111952386798</v>
      </c>
      <c r="D956" s="5">
        <v>6033.9443399591401</v>
      </c>
      <c r="E956" s="5">
        <v>6906.5620691686099</v>
      </c>
      <c r="F956" s="5">
        <v>7307.9096403077701</v>
      </c>
      <c r="G956" s="5">
        <v>10144.742846798499</v>
      </c>
    </row>
    <row r="957" spans="1:7" x14ac:dyDescent="0.55000000000000004">
      <c r="A957" s="3">
        <v>31</v>
      </c>
      <c r="B957" s="3">
        <v>24</v>
      </c>
      <c r="C957" s="5">
        <v>7587.6855090920699</v>
      </c>
      <c r="D957" s="5">
        <v>10394.984009629099</v>
      </c>
      <c r="E957" s="5">
        <v>9787.15676595283</v>
      </c>
      <c r="F957" s="5">
        <v>9854.3962301618703</v>
      </c>
      <c r="G957" s="5">
        <v>13242.4745644778</v>
      </c>
    </row>
    <row r="958" spans="1:7" x14ac:dyDescent="0.55000000000000004">
      <c r="A958" s="3">
        <v>31</v>
      </c>
      <c r="B958" s="3">
        <v>25</v>
      </c>
      <c r="C958" s="5">
        <v>39125.875611474599</v>
      </c>
      <c r="D958" s="5">
        <v>40288.380407188299</v>
      </c>
      <c r="E958" s="5">
        <v>31281.3566802983</v>
      </c>
      <c r="F958" s="5">
        <v>31019.145944723201</v>
      </c>
      <c r="G958" s="5">
        <v>31097.428642033301</v>
      </c>
    </row>
    <row r="959" spans="1:7" x14ac:dyDescent="0.55000000000000004">
      <c r="A959" s="3">
        <v>31</v>
      </c>
      <c r="B959" s="3">
        <v>26</v>
      </c>
      <c r="C959" s="5">
        <v>8952.5405477491495</v>
      </c>
      <c r="D959" s="5">
        <v>8099.7718233852702</v>
      </c>
      <c r="E959" s="5">
        <v>10183.9186928074</v>
      </c>
      <c r="F959" s="5">
        <v>11264.226931707301</v>
      </c>
      <c r="G959" s="5">
        <v>12679.7968593278</v>
      </c>
    </row>
    <row r="960" spans="1:7" x14ac:dyDescent="0.55000000000000004">
      <c r="A960" s="3">
        <v>31</v>
      </c>
      <c r="B960" s="3">
        <v>27</v>
      </c>
      <c r="C960" s="5">
        <v>62136.020787684203</v>
      </c>
      <c r="D960" s="5">
        <v>55883.806475626297</v>
      </c>
      <c r="E960" s="5">
        <v>83286.289543337305</v>
      </c>
      <c r="F960" s="5">
        <v>81735.215619170704</v>
      </c>
      <c r="G960" s="5">
        <v>70561.654688878407</v>
      </c>
    </row>
    <row r="961" spans="1:7" x14ac:dyDescent="0.55000000000000004">
      <c r="A961" s="3">
        <v>31</v>
      </c>
      <c r="B961" s="3">
        <v>28</v>
      </c>
      <c r="C961" s="5">
        <v>121536.527073077</v>
      </c>
      <c r="D961" s="5">
        <v>111041.417608519</v>
      </c>
      <c r="E961" s="5">
        <v>130330.37108511799</v>
      </c>
      <c r="F961" s="5">
        <v>125064.820173188</v>
      </c>
      <c r="G961" s="5">
        <v>127018.414240814</v>
      </c>
    </row>
    <row r="962" spans="1:7" x14ac:dyDescent="0.55000000000000004">
      <c r="A962" s="3">
        <v>31</v>
      </c>
      <c r="B962" s="3">
        <v>29</v>
      </c>
      <c r="C962" s="5">
        <v>133776.157092045</v>
      </c>
      <c r="D962" s="5">
        <v>124458.145287033</v>
      </c>
      <c r="E962" s="5">
        <v>112674.26193921</v>
      </c>
      <c r="F962" s="5">
        <v>104324.79474898599</v>
      </c>
      <c r="G962" s="5">
        <v>95120.117568286398</v>
      </c>
    </row>
    <row r="963" spans="1:7" x14ac:dyDescent="0.55000000000000004">
      <c r="A963" s="3">
        <v>31</v>
      </c>
      <c r="B963" s="3">
        <v>30</v>
      </c>
      <c r="C963" s="5">
        <v>187404.46460404299</v>
      </c>
      <c r="D963" s="5">
        <v>232267.445133848</v>
      </c>
      <c r="E963" s="5">
        <v>237152.69168234101</v>
      </c>
      <c r="F963" s="5">
        <v>234967.681869758</v>
      </c>
      <c r="G963" s="5">
        <v>266386.02271239</v>
      </c>
    </row>
    <row r="964" spans="1:7" x14ac:dyDescent="0.55000000000000004">
      <c r="A964" s="3">
        <v>31</v>
      </c>
      <c r="B964" s="3">
        <v>31</v>
      </c>
      <c r="C964" s="5">
        <v>69516.875508311306</v>
      </c>
      <c r="D964" s="5">
        <v>63176.601812027802</v>
      </c>
      <c r="E964" s="5">
        <v>62967.973080432399</v>
      </c>
      <c r="F964" s="5">
        <v>65360.8309689909</v>
      </c>
      <c r="G964" s="5">
        <v>70472.957093207602</v>
      </c>
    </row>
    <row r="965" spans="1:7" x14ac:dyDescent="0.55000000000000004">
      <c r="A965" s="3">
        <v>32</v>
      </c>
      <c r="B965" s="3">
        <v>1</v>
      </c>
      <c r="C965" s="5">
        <v>32535.712562027398</v>
      </c>
      <c r="D965" s="5">
        <v>40767.609544633196</v>
      </c>
      <c r="E965" s="5">
        <v>37703.066408734798</v>
      </c>
      <c r="F965" s="5">
        <v>34815.078421036102</v>
      </c>
      <c r="G965" s="5">
        <v>33492.212091382004</v>
      </c>
    </row>
    <row r="966" spans="1:7" x14ac:dyDescent="0.55000000000000004">
      <c r="A966" s="3">
        <v>32</v>
      </c>
      <c r="B966" s="3">
        <v>2</v>
      </c>
      <c r="C966" s="5">
        <v>1922.67386229931</v>
      </c>
      <c r="D966" s="5">
        <v>2700.31579620312</v>
      </c>
      <c r="E966" s="5">
        <v>1341.90345339276</v>
      </c>
      <c r="F966" s="5">
        <v>1081.4518540838001</v>
      </c>
      <c r="G966" s="5">
        <v>1208.2456382118301</v>
      </c>
    </row>
    <row r="967" spans="1:7" x14ac:dyDescent="0.55000000000000004">
      <c r="A967" s="3">
        <v>32</v>
      </c>
      <c r="B967" s="3">
        <v>3</v>
      </c>
      <c r="C967" s="5">
        <v>24511.219203155499</v>
      </c>
      <c r="D967" s="5">
        <v>23383.116719445799</v>
      </c>
      <c r="E967" s="5">
        <v>25494.852439344599</v>
      </c>
      <c r="F967" s="5">
        <v>23446.733808068198</v>
      </c>
      <c r="G967" s="5">
        <v>28815.907368947399</v>
      </c>
    </row>
    <row r="968" spans="1:7" x14ac:dyDescent="0.55000000000000004">
      <c r="A968" s="3">
        <v>32</v>
      </c>
      <c r="B968" s="3">
        <v>4</v>
      </c>
      <c r="C968" s="5">
        <v>12093.0817328455</v>
      </c>
      <c r="D968" s="5">
        <v>7723.4099722629799</v>
      </c>
      <c r="E968" s="5">
        <v>8934.5488818657595</v>
      </c>
      <c r="F968" s="5">
        <v>7677.64379429991</v>
      </c>
      <c r="G968" s="5">
        <v>8518.2621197705103</v>
      </c>
    </row>
    <row r="969" spans="1:7" x14ac:dyDescent="0.55000000000000004">
      <c r="A969" s="3">
        <v>32</v>
      </c>
      <c r="B969" s="3">
        <v>5</v>
      </c>
      <c r="C969" s="5">
        <v>6276.8675937944899</v>
      </c>
      <c r="D969" s="5">
        <v>5416.5810116441298</v>
      </c>
      <c r="E969" s="5">
        <v>6762.5397863017597</v>
      </c>
      <c r="F969" s="5">
        <v>6750.8490333875998</v>
      </c>
      <c r="G969" s="5">
        <v>7278.4773496593898</v>
      </c>
    </row>
    <row r="970" spans="1:7" x14ac:dyDescent="0.55000000000000004">
      <c r="A970" s="3">
        <v>32</v>
      </c>
      <c r="B970" s="3">
        <v>6</v>
      </c>
      <c r="C970" s="5">
        <v>5141.5773422431303</v>
      </c>
      <c r="D970" s="5">
        <v>5626.7461531100198</v>
      </c>
      <c r="E970" s="5">
        <v>6292.9291626160002</v>
      </c>
      <c r="F970" s="5">
        <v>6001.8887596962904</v>
      </c>
      <c r="G970" s="5">
        <v>7354.4120168715899</v>
      </c>
    </row>
    <row r="971" spans="1:7" x14ac:dyDescent="0.55000000000000004">
      <c r="A971" s="3">
        <v>32</v>
      </c>
      <c r="B971" s="3">
        <v>7</v>
      </c>
      <c r="C971" s="5">
        <v>9852.8468586839608</v>
      </c>
      <c r="D971" s="5">
        <v>10160.485589870499</v>
      </c>
      <c r="E971" s="5">
        <v>9185.6520408555007</v>
      </c>
      <c r="F971" s="5">
        <v>8562.9833415156409</v>
      </c>
      <c r="G971" s="5">
        <v>9422.2498037377009</v>
      </c>
    </row>
    <row r="972" spans="1:7" x14ac:dyDescent="0.55000000000000004">
      <c r="A972" s="3">
        <v>32</v>
      </c>
      <c r="B972" s="3">
        <v>8</v>
      </c>
      <c r="C972" s="5">
        <v>23707.473374623201</v>
      </c>
      <c r="D972" s="5">
        <v>27482.582943403599</v>
      </c>
      <c r="E972" s="5">
        <v>32491.647663799398</v>
      </c>
      <c r="F972" s="5">
        <v>27850.904662250799</v>
      </c>
      <c r="G972" s="5">
        <v>29925.6850167343</v>
      </c>
    </row>
    <row r="973" spans="1:7" x14ac:dyDescent="0.55000000000000004">
      <c r="A973" s="3">
        <v>32</v>
      </c>
      <c r="B973" s="3">
        <v>9</v>
      </c>
      <c r="C973" s="5">
        <v>8311.2751533996998</v>
      </c>
      <c r="D973" s="5">
        <v>6845.6008682444899</v>
      </c>
      <c r="E973" s="5">
        <v>10761.9993341519</v>
      </c>
      <c r="F973" s="5">
        <v>10005.5470097793</v>
      </c>
      <c r="G973" s="5">
        <v>13380.6944430976</v>
      </c>
    </row>
    <row r="974" spans="1:7" x14ac:dyDescent="0.55000000000000004">
      <c r="A974" s="3">
        <v>32</v>
      </c>
      <c r="B974" s="3">
        <v>10</v>
      </c>
      <c r="C974" s="5">
        <v>28003.4821879509</v>
      </c>
      <c r="D974" s="5">
        <v>27070.228561510801</v>
      </c>
      <c r="E974" s="5">
        <v>33335.643926942997</v>
      </c>
      <c r="F974" s="5">
        <v>30101.0406083528</v>
      </c>
      <c r="G974" s="5">
        <v>32134.7759666284</v>
      </c>
    </row>
    <row r="975" spans="1:7" x14ac:dyDescent="0.55000000000000004">
      <c r="A975" s="3">
        <v>32</v>
      </c>
      <c r="B975" s="3">
        <v>11</v>
      </c>
      <c r="C975" s="5">
        <v>26807.516683053698</v>
      </c>
      <c r="D975" s="5">
        <v>25442.013795746901</v>
      </c>
      <c r="E975" s="5">
        <v>35058.739029880402</v>
      </c>
      <c r="F975" s="5">
        <v>35976.060193056801</v>
      </c>
      <c r="G975" s="5">
        <v>41694.6059595017</v>
      </c>
    </row>
    <row r="976" spans="1:7" x14ac:dyDescent="0.55000000000000004">
      <c r="A976" s="3">
        <v>32</v>
      </c>
      <c r="B976" s="3">
        <v>12</v>
      </c>
      <c r="C976" s="5">
        <v>8794.5413022580906</v>
      </c>
      <c r="D976" s="5">
        <v>6718.6385458080904</v>
      </c>
      <c r="E976" s="5">
        <v>7040.0031895300599</v>
      </c>
      <c r="F976" s="5">
        <v>7551.7010477589401</v>
      </c>
      <c r="G976" s="5">
        <v>8432.8610323698394</v>
      </c>
    </row>
    <row r="977" spans="1:7" x14ac:dyDescent="0.55000000000000004">
      <c r="A977" s="3">
        <v>32</v>
      </c>
      <c r="B977" s="3">
        <v>13</v>
      </c>
      <c r="C977" s="5">
        <v>7058.6354242896796</v>
      </c>
      <c r="D977" s="5">
        <v>4731.8879414104504</v>
      </c>
      <c r="E977" s="5">
        <v>5373.4917468699596</v>
      </c>
      <c r="F977" s="5">
        <v>4564.0931510107403</v>
      </c>
      <c r="G977" s="5">
        <v>4545.1613822138497</v>
      </c>
    </row>
    <row r="978" spans="1:7" x14ac:dyDescent="0.55000000000000004">
      <c r="A978" s="3">
        <v>32</v>
      </c>
      <c r="B978" s="3">
        <v>14</v>
      </c>
      <c r="C978" s="5">
        <v>13776.9828663971</v>
      </c>
      <c r="D978" s="5">
        <v>18338.9369842616</v>
      </c>
      <c r="E978" s="5">
        <v>17472.7079302641</v>
      </c>
      <c r="F978" s="5">
        <v>15907.3108417941</v>
      </c>
      <c r="G978" s="5">
        <v>18563.8094153327</v>
      </c>
    </row>
    <row r="979" spans="1:7" x14ac:dyDescent="0.55000000000000004">
      <c r="A979" s="3">
        <v>32</v>
      </c>
      <c r="B979" s="3">
        <v>15</v>
      </c>
      <c r="C979" s="5">
        <v>4489.5601433415004</v>
      </c>
      <c r="D979" s="5">
        <v>4453.8215744481404</v>
      </c>
      <c r="E979" s="5">
        <v>2856.33180315246</v>
      </c>
      <c r="F979" s="5">
        <v>2295.0041108218602</v>
      </c>
      <c r="G979" s="5">
        <v>2521.7644507810301</v>
      </c>
    </row>
    <row r="980" spans="1:7" x14ac:dyDescent="0.55000000000000004">
      <c r="A980" s="3">
        <v>32</v>
      </c>
      <c r="B980" s="3">
        <v>16</v>
      </c>
      <c r="C980" s="5">
        <v>16070.538385973099</v>
      </c>
      <c r="D980" s="5">
        <v>18167.7773956089</v>
      </c>
      <c r="E980" s="5">
        <v>18046.3482122409</v>
      </c>
      <c r="F980" s="5">
        <v>17136.1780398468</v>
      </c>
      <c r="G980" s="5">
        <v>20751.348922209701</v>
      </c>
    </row>
    <row r="981" spans="1:7" x14ac:dyDescent="0.55000000000000004">
      <c r="A981" s="3">
        <v>32</v>
      </c>
      <c r="B981" s="3">
        <v>17</v>
      </c>
      <c r="C981" s="5">
        <v>41827.819504557701</v>
      </c>
      <c r="D981" s="5">
        <v>36801.058591856097</v>
      </c>
      <c r="E981" s="5">
        <v>41216.252935935299</v>
      </c>
      <c r="F981" s="5">
        <v>44392.597364903697</v>
      </c>
      <c r="G981" s="5">
        <v>47653.654403606197</v>
      </c>
    </row>
    <row r="982" spans="1:7" x14ac:dyDescent="0.55000000000000004">
      <c r="A982" s="3">
        <v>32</v>
      </c>
      <c r="B982" s="3">
        <v>18</v>
      </c>
      <c r="C982" s="5">
        <v>125362.68552797601</v>
      </c>
      <c r="D982" s="5">
        <v>139702.87024692999</v>
      </c>
      <c r="E982" s="5">
        <v>148763.54109345801</v>
      </c>
      <c r="F982" s="5">
        <v>152598.52538257599</v>
      </c>
      <c r="G982" s="5">
        <v>169162.50972715</v>
      </c>
    </row>
    <row r="983" spans="1:7" x14ac:dyDescent="0.55000000000000004">
      <c r="A983" s="3">
        <v>32</v>
      </c>
      <c r="B983" s="3">
        <v>19</v>
      </c>
      <c r="C983" s="5">
        <v>53480.104054375101</v>
      </c>
      <c r="D983" s="5">
        <v>62057.8871982817</v>
      </c>
      <c r="E983" s="5">
        <v>60198.509780106098</v>
      </c>
      <c r="F983" s="5">
        <v>59403.894733867099</v>
      </c>
      <c r="G983" s="5">
        <v>59176.567574532601</v>
      </c>
    </row>
    <row r="984" spans="1:7" x14ac:dyDescent="0.55000000000000004">
      <c r="A984" s="3">
        <v>32</v>
      </c>
      <c r="B984" s="3">
        <v>20</v>
      </c>
      <c r="C984" s="5">
        <v>93973.478370688696</v>
      </c>
      <c r="D984" s="5">
        <v>90518.220035184801</v>
      </c>
      <c r="E984" s="5">
        <v>93764.472564922995</v>
      </c>
      <c r="F984" s="5">
        <v>91869.716890583004</v>
      </c>
      <c r="G984" s="5">
        <v>99513.680438479103</v>
      </c>
    </row>
    <row r="985" spans="1:7" x14ac:dyDescent="0.55000000000000004">
      <c r="A985" s="3">
        <v>32</v>
      </c>
      <c r="B985" s="3">
        <v>21</v>
      </c>
      <c r="C985" s="5">
        <v>58139.184797489899</v>
      </c>
      <c r="D985" s="5">
        <v>55915.541702987997</v>
      </c>
      <c r="E985" s="5">
        <v>63245.355096192397</v>
      </c>
      <c r="F985" s="5">
        <v>67446.399057280505</v>
      </c>
      <c r="G985" s="5">
        <v>72175.740993848594</v>
      </c>
    </row>
    <row r="986" spans="1:7" x14ac:dyDescent="0.55000000000000004">
      <c r="A986" s="3">
        <v>32</v>
      </c>
      <c r="B986" s="3">
        <v>22</v>
      </c>
      <c r="C986" s="5">
        <v>48129.189709083199</v>
      </c>
      <c r="D986" s="5">
        <v>72371.463086039003</v>
      </c>
      <c r="E986" s="5">
        <v>53759.333834178397</v>
      </c>
      <c r="F986" s="5">
        <v>38572.358653376003</v>
      </c>
      <c r="G986" s="5">
        <v>32143.332649194599</v>
      </c>
    </row>
    <row r="987" spans="1:7" x14ac:dyDescent="0.55000000000000004">
      <c r="A987" s="3">
        <v>32</v>
      </c>
      <c r="B987" s="3">
        <v>23</v>
      </c>
      <c r="C987" s="5">
        <v>7583.37015221603</v>
      </c>
      <c r="D987" s="5">
        <v>7029.4010148591797</v>
      </c>
      <c r="E987" s="5">
        <v>8264.2943824125305</v>
      </c>
      <c r="F987" s="5">
        <v>7515.5144994410703</v>
      </c>
      <c r="G987" s="5">
        <v>9775.5589713679292</v>
      </c>
    </row>
    <row r="988" spans="1:7" x14ac:dyDescent="0.55000000000000004">
      <c r="A988" s="3">
        <v>32</v>
      </c>
      <c r="B988" s="3">
        <v>24</v>
      </c>
      <c r="C988" s="5">
        <v>9477.2968993462291</v>
      </c>
      <c r="D988" s="5">
        <v>8918.5578006170108</v>
      </c>
      <c r="E988" s="5">
        <v>13364.9278068361</v>
      </c>
      <c r="F988" s="5">
        <v>13020.153886698101</v>
      </c>
      <c r="G988" s="5">
        <v>15885.0716914452</v>
      </c>
    </row>
    <row r="989" spans="1:7" x14ac:dyDescent="0.55000000000000004">
      <c r="A989" s="3">
        <v>32</v>
      </c>
      <c r="B989" s="3">
        <v>25</v>
      </c>
      <c r="C989" s="5">
        <v>42194.426731112901</v>
      </c>
      <c r="D989" s="5">
        <v>39296.369980163501</v>
      </c>
      <c r="E989" s="5">
        <v>40991.175540695003</v>
      </c>
      <c r="F989" s="5">
        <v>39543.830508113002</v>
      </c>
      <c r="G989" s="5">
        <v>40828.996563175097</v>
      </c>
    </row>
    <row r="990" spans="1:7" x14ac:dyDescent="0.55000000000000004">
      <c r="A990" s="3">
        <v>32</v>
      </c>
      <c r="B990" s="3">
        <v>26</v>
      </c>
      <c r="C990" s="5">
        <v>12224.1321544823</v>
      </c>
      <c r="D990" s="5">
        <v>6751.7624926446397</v>
      </c>
      <c r="E990" s="5">
        <v>9915.6015730237505</v>
      </c>
      <c r="F990" s="5">
        <v>10559.6108266847</v>
      </c>
      <c r="G990" s="5">
        <v>9844.7192036698798</v>
      </c>
    </row>
    <row r="991" spans="1:7" x14ac:dyDescent="0.55000000000000004">
      <c r="A991" s="3">
        <v>32</v>
      </c>
      <c r="B991" s="3">
        <v>27</v>
      </c>
      <c r="C991" s="5">
        <v>69952.754434346803</v>
      </c>
      <c r="D991" s="5">
        <v>90826.597162605904</v>
      </c>
      <c r="E991" s="5">
        <v>104712.128463182</v>
      </c>
      <c r="F991" s="5">
        <v>110783.999916614</v>
      </c>
      <c r="G991" s="5">
        <v>115368.45037266301</v>
      </c>
    </row>
    <row r="992" spans="1:7" x14ac:dyDescent="0.55000000000000004">
      <c r="A992" s="3">
        <v>32</v>
      </c>
      <c r="B992" s="3">
        <v>28</v>
      </c>
      <c r="C992" s="5">
        <v>145905.62795715299</v>
      </c>
      <c r="D992" s="5">
        <v>127867.130052964</v>
      </c>
      <c r="E992" s="5">
        <v>142399.67660070199</v>
      </c>
      <c r="F992" s="5">
        <v>143633.126052312</v>
      </c>
      <c r="G992" s="5">
        <v>148153.80803461</v>
      </c>
    </row>
    <row r="993" spans="1:7" x14ac:dyDescent="0.55000000000000004">
      <c r="A993" s="3">
        <v>32</v>
      </c>
      <c r="B993" s="3">
        <v>29</v>
      </c>
      <c r="C993" s="5">
        <v>143177.95315198199</v>
      </c>
      <c r="D993" s="5">
        <v>128557.909300869</v>
      </c>
      <c r="E993" s="5">
        <v>126877.58699916799</v>
      </c>
      <c r="F993" s="5">
        <v>106783.26809624</v>
      </c>
      <c r="G993" s="5">
        <v>118588.62584521</v>
      </c>
    </row>
    <row r="994" spans="1:7" x14ac:dyDescent="0.55000000000000004">
      <c r="A994" s="3">
        <v>32</v>
      </c>
      <c r="B994" s="3">
        <v>30</v>
      </c>
      <c r="C994" s="5">
        <v>253675.19518966501</v>
      </c>
      <c r="D994" s="5">
        <v>282066.17656179902</v>
      </c>
      <c r="E994" s="5">
        <v>302594.53394494799</v>
      </c>
      <c r="F994" s="5">
        <v>304919.45625033102</v>
      </c>
      <c r="G994" s="5">
        <v>312204.304608793</v>
      </c>
    </row>
    <row r="995" spans="1:7" x14ac:dyDescent="0.55000000000000004">
      <c r="A995" s="3">
        <v>32</v>
      </c>
      <c r="B995" s="3">
        <v>31</v>
      </c>
      <c r="C995" s="5">
        <v>105145.914991624</v>
      </c>
      <c r="D995" s="5">
        <v>70138.763970093903</v>
      </c>
      <c r="E995" s="5">
        <v>108190.30696831</v>
      </c>
      <c r="F995" s="5">
        <v>92833.444084739895</v>
      </c>
      <c r="G995" s="5">
        <v>101818.961448626</v>
      </c>
    </row>
    <row r="996" spans="1:7" x14ac:dyDescent="0.55000000000000004">
      <c r="A996" s="3">
        <v>33</v>
      </c>
      <c r="B996" s="3">
        <v>1</v>
      </c>
      <c r="C996" s="5">
        <v>41488.148128673703</v>
      </c>
      <c r="D996" s="5">
        <v>58376.340265401799</v>
      </c>
      <c r="E996" s="5">
        <v>55898.136963457699</v>
      </c>
      <c r="F996" s="5">
        <v>54541.661312045602</v>
      </c>
      <c r="G996" s="5">
        <v>53411.105412770099</v>
      </c>
    </row>
    <row r="997" spans="1:7" x14ac:dyDescent="0.55000000000000004">
      <c r="A997" s="3">
        <v>33</v>
      </c>
      <c r="B997" s="3">
        <v>2</v>
      </c>
      <c r="C997" s="5">
        <v>3096.84342712343</v>
      </c>
      <c r="D997" s="5">
        <v>2319.6116772444202</v>
      </c>
      <c r="E997" s="5">
        <v>3812.0870915729001</v>
      </c>
      <c r="F997" s="5">
        <v>4240.0648711293297</v>
      </c>
      <c r="G997" s="5">
        <v>4351.7506307694402</v>
      </c>
    </row>
    <row r="998" spans="1:7" x14ac:dyDescent="0.55000000000000004">
      <c r="A998" s="3">
        <v>33</v>
      </c>
      <c r="B998" s="3">
        <v>3</v>
      </c>
      <c r="C998" s="5">
        <v>84844.089743053002</v>
      </c>
      <c r="D998" s="5">
        <v>85317.291831566807</v>
      </c>
      <c r="E998" s="5">
        <v>93652.638568789407</v>
      </c>
      <c r="F998" s="5">
        <v>86762.005627301405</v>
      </c>
      <c r="G998" s="5">
        <v>101833.319064815</v>
      </c>
    </row>
    <row r="999" spans="1:7" x14ac:dyDescent="0.55000000000000004">
      <c r="A999" s="3">
        <v>33</v>
      </c>
      <c r="B999" s="3">
        <v>4</v>
      </c>
      <c r="C999" s="5">
        <v>67471.038710548804</v>
      </c>
      <c r="D999" s="5">
        <v>49811.578814285203</v>
      </c>
      <c r="E999" s="5">
        <v>45777.672859621904</v>
      </c>
      <c r="F999" s="5">
        <v>41606.832761305101</v>
      </c>
      <c r="G999" s="5">
        <v>45031.529128912101</v>
      </c>
    </row>
    <row r="1000" spans="1:7" x14ac:dyDescent="0.55000000000000004">
      <c r="A1000" s="3">
        <v>33</v>
      </c>
      <c r="B1000" s="3">
        <v>5</v>
      </c>
      <c r="C1000" s="5">
        <v>18309.693535158101</v>
      </c>
      <c r="D1000" s="5">
        <v>18130.436783765399</v>
      </c>
      <c r="E1000" s="5">
        <v>19287.220231790401</v>
      </c>
      <c r="F1000" s="5">
        <v>18581.224245264901</v>
      </c>
      <c r="G1000" s="5">
        <v>19882.935406819801</v>
      </c>
    </row>
    <row r="1001" spans="1:7" x14ac:dyDescent="0.55000000000000004">
      <c r="A1001" s="3">
        <v>33</v>
      </c>
      <c r="B1001" s="3">
        <v>6</v>
      </c>
      <c r="C1001" s="5">
        <v>78571.458399167997</v>
      </c>
      <c r="D1001" s="5">
        <v>77243.069286331694</v>
      </c>
      <c r="E1001" s="5">
        <v>75489.182976994794</v>
      </c>
      <c r="F1001" s="5">
        <v>73561.039636065296</v>
      </c>
      <c r="G1001" s="5">
        <v>81408.902529178798</v>
      </c>
    </row>
    <row r="1002" spans="1:7" x14ac:dyDescent="0.55000000000000004">
      <c r="A1002" s="3">
        <v>33</v>
      </c>
      <c r="B1002" s="3">
        <v>7</v>
      </c>
      <c r="C1002" s="5">
        <v>34398.284208077799</v>
      </c>
      <c r="D1002" s="5">
        <v>34795.516111777302</v>
      </c>
      <c r="E1002" s="5">
        <v>35078.608795537803</v>
      </c>
      <c r="F1002" s="5">
        <v>34639.969787080103</v>
      </c>
      <c r="G1002" s="5">
        <v>36207.002767567603</v>
      </c>
    </row>
    <row r="1003" spans="1:7" x14ac:dyDescent="0.55000000000000004">
      <c r="A1003" s="3">
        <v>33</v>
      </c>
      <c r="B1003" s="3">
        <v>8</v>
      </c>
      <c r="C1003" s="5">
        <v>79851.866078075007</v>
      </c>
      <c r="D1003" s="5">
        <v>78042.1536358624</v>
      </c>
      <c r="E1003" s="5">
        <v>75141.366573107705</v>
      </c>
      <c r="F1003" s="5">
        <v>75063.038875468599</v>
      </c>
      <c r="G1003" s="5">
        <v>80285.757939999196</v>
      </c>
    </row>
    <row r="1004" spans="1:7" x14ac:dyDescent="0.55000000000000004">
      <c r="A1004" s="3">
        <v>33</v>
      </c>
      <c r="B1004" s="3">
        <v>9</v>
      </c>
      <c r="C1004" s="5">
        <v>47919.036445026199</v>
      </c>
      <c r="D1004" s="5">
        <v>48451.484643883501</v>
      </c>
      <c r="E1004" s="5">
        <v>57762.2433801679</v>
      </c>
      <c r="F1004" s="5">
        <v>59477.228997671002</v>
      </c>
      <c r="G1004" s="5">
        <v>67532.859135512394</v>
      </c>
    </row>
    <row r="1005" spans="1:7" x14ac:dyDescent="0.55000000000000004">
      <c r="A1005" s="3">
        <v>33</v>
      </c>
      <c r="B1005" s="3">
        <v>10</v>
      </c>
      <c r="C1005" s="5">
        <v>119932.324416041</v>
      </c>
      <c r="D1005" s="5">
        <v>116719.063675372</v>
      </c>
      <c r="E1005" s="5">
        <v>126290.88344765001</v>
      </c>
      <c r="F1005" s="5">
        <v>130067.462037127</v>
      </c>
      <c r="G1005" s="5">
        <v>147558.110973131</v>
      </c>
    </row>
    <row r="1006" spans="1:7" x14ac:dyDescent="0.55000000000000004">
      <c r="A1006" s="3">
        <v>33</v>
      </c>
      <c r="B1006" s="3">
        <v>11</v>
      </c>
      <c r="C1006" s="5">
        <v>54803.672840469502</v>
      </c>
      <c r="D1006" s="5">
        <v>45209.987742687998</v>
      </c>
      <c r="E1006" s="5">
        <v>52301.752662568499</v>
      </c>
      <c r="F1006" s="5">
        <v>47037.822293241501</v>
      </c>
      <c r="G1006" s="5">
        <v>43483.278500979097</v>
      </c>
    </row>
    <row r="1007" spans="1:7" x14ac:dyDescent="0.55000000000000004">
      <c r="A1007" s="3">
        <v>33</v>
      </c>
      <c r="B1007" s="3">
        <v>12</v>
      </c>
      <c r="C1007" s="5">
        <v>32877.215270817898</v>
      </c>
      <c r="D1007" s="5">
        <v>33906.184310227101</v>
      </c>
      <c r="E1007" s="5">
        <v>27636.815456521999</v>
      </c>
      <c r="F1007" s="5">
        <v>27251.270511910301</v>
      </c>
      <c r="G1007" s="5">
        <v>30286.37878563</v>
      </c>
    </row>
    <row r="1008" spans="1:7" x14ac:dyDescent="0.55000000000000004">
      <c r="A1008" s="3">
        <v>33</v>
      </c>
      <c r="B1008" s="3">
        <v>13</v>
      </c>
      <c r="C1008" s="5">
        <v>9611.7407020080609</v>
      </c>
      <c r="D1008" s="5">
        <v>10738.5880837802</v>
      </c>
      <c r="E1008" s="5">
        <v>8236.3244050662706</v>
      </c>
      <c r="F1008" s="5">
        <v>6068.1289258460101</v>
      </c>
      <c r="G1008" s="5">
        <v>5351.7214447954002</v>
      </c>
    </row>
    <row r="1009" spans="1:7" x14ac:dyDescent="0.55000000000000004">
      <c r="A1009" s="3">
        <v>33</v>
      </c>
      <c r="B1009" s="3">
        <v>14</v>
      </c>
      <c r="C1009" s="5">
        <v>176277.285486643</v>
      </c>
      <c r="D1009" s="5">
        <v>140075.50103868899</v>
      </c>
      <c r="E1009" s="5">
        <v>131604.12816729399</v>
      </c>
      <c r="F1009" s="5">
        <v>123506.425485149</v>
      </c>
      <c r="G1009" s="5">
        <v>128008.558610134</v>
      </c>
    </row>
    <row r="1010" spans="1:7" x14ac:dyDescent="0.55000000000000004">
      <c r="A1010" s="3">
        <v>33</v>
      </c>
      <c r="B1010" s="3">
        <v>15</v>
      </c>
      <c r="C1010" s="5">
        <v>23597.857442479199</v>
      </c>
      <c r="D1010" s="5">
        <v>24191.101101029999</v>
      </c>
      <c r="E1010" s="5">
        <v>19508.773124090501</v>
      </c>
      <c r="F1010" s="5">
        <v>18899.718299463901</v>
      </c>
      <c r="G1010" s="5">
        <v>20053.618170937702</v>
      </c>
    </row>
    <row r="1011" spans="1:7" x14ac:dyDescent="0.55000000000000004">
      <c r="A1011" s="3">
        <v>33</v>
      </c>
      <c r="B1011" s="3">
        <v>16</v>
      </c>
      <c r="C1011" s="5">
        <v>95373.279376984603</v>
      </c>
      <c r="D1011" s="5">
        <v>91010.164713939899</v>
      </c>
      <c r="E1011" s="5">
        <v>100462.421104868</v>
      </c>
      <c r="F1011" s="5">
        <v>99360.338716623504</v>
      </c>
      <c r="G1011" s="5">
        <v>106083.790060502</v>
      </c>
    </row>
    <row r="1012" spans="1:7" x14ac:dyDescent="0.55000000000000004">
      <c r="A1012" s="3">
        <v>33</v>
      </c>
      <c r="B1012" s="3">
        <v>17</v>
      </c>
      <c r="C1012" s="5">
        <v>72472.725198566593</v>
      </c>
      <c r="D1012" s="5">
        <v>65853.2964733345</v>
      </c>
      <c r="E1012" s="5">
        <v>69092.144494474298</v>
      </c>
      <c r="F1012" s="5">
        <v>75451.958770724901</v>
      </c>
      <c r="G1012" s="5">
        <v>86421.130336546601</v>
      </c>
    </row>
    <row r="1013" spans="1:7" x14ac:dyDescent="0.55000000000000004">
      <c r="A1013" s="3">
        <v>33</v>
      </c>
      <c r="B1013" s="3">
        <v>18</v>
      </c>
      <c r="C1013" s="5">
        <v>260321.15009883101</v>
      </c>
      <c r="D1013" s="5">
        <v>361791.15434808499</v>
      </c>
      <c r="E1013" s="5">
        <v>349568.579307254</v>
      </c>
      <c r="F1013" s="5">
        <v>389487.99230675999</v>
      </c>
      <c r="G1013" s="5">
        <v>405077.48426944</v>
      </c>
    </row>
    <row r="1014" spans="1:7" x14ac:dyDescent="0.55000000000000004">
      <c r="A1014" s="3">
        <v>33</v>
      </c>
      <c r="B1014" s="3">
        <v>19</v>
      </c>
      <c r="C1014" s="5">
        <v>157983.09369668999</v>
      </c>
      <c r="D1014" s="5">
        <v>167033.753053022</v>
      </c>
      <c r="E1014" s="5">
        <v>152573.71478357899</v>
      </c>
      <c r="F1014" s="5">
        <v>159200.81761568299</v>
      </c>
      <c r="G1014" s="5">
        <v>167206.42290320701</v>
      </c>
    </row>
    <row r="1015" spans="1:7" x14ac:dyDescent="0.55000000000000004">
      <c r="A1015" s="3">
        <v>33</v>
      </c>
      <c r="B1015" s="3">
        <v>20</v>
      </c>
      <c r="C1015" s="5">
        <v>215544.71014904301</v>
      </c>
      <c r="D1015" s="5">
        <v>215954.52879190299</v>
      </c>
      <c r="E1015" s="5">
        <v>220855.86385200301</v>
      </c>
      <c r="F1015" s="5">
        <v>225988.52645758499</v>
      </c>
      <c r="G1015" s="5">
        <v>253680.21691228499</v>
      </c>
    </row>
    <row r="1016" spans="1:7" x14ac:dyDescent="0.55000000000000004">
      <c r="A1016" s="3">
        <v>33</v>
      </c>
      <c r="B1016" s="3">
        <v>21</v>
      </c>
      <c r="C1016" s="5">
        <v>243025.094789631</v>
      </c>
      <c r="D1016" s="5">
        <v>277105.73093969002</v>
      </c>
      <c r="E1016" s="5">
        <v>288681.58319550299</v>
      </c>
      <c r="F1016" s="5">
        <v>303154.41147097002</v>
      </c>
      <c r="G1016" s="5">
        <v>311549.06895235</v>
      </c>
    </row>
    <row r="1017" spans="1:7" x14ac:dyDescent="0.55000000000000004">
      <c r="A1017" s="3">
        <v>33</v>
      </c>
      <c r="B1017" s="3">
        <v>22</v>
      </c>
      <c r="C1017" s="5">
        <v>101062.793423275</v>
      </c>
      <c r="D1017" s="5">
        <v>124609.725540367</v>
      </c>
      <c r="E1017" s="5">
        <v>87694.027531885702</v>
      </c>
      <c r="F1017" s="5">
        <v>87942.080023876406</v>
      </c>
      <c r="G1017" s="5">
        <v>75099.660754591197</v>
      </c>
    </row>
    <row r="1018" spans="1:7" x14ac:dyDescent="0.55000000000000004">
      <c r="A1018" s="3">
        <v>33</v>
      </c>
      <c r="B1018" s="3">
        <v>23</v>
      </c>
      <c r="C1018" s="5">
        <v>16246.0602836613</v>
      </c>
      <c r="D1018" s="5">
        <v>20777.571891239499</v>
      </c>
      <c r="E1018" s="5">
        <v>16518.456247157599</v>
      </c>
      <c r="F1018" s="5">
        <v>17382.7115297245</v>
      </c>
      <c r="G1018" s="5">
        <v>19808.126339411599</v>
      </c>
    </row>
    <row r="1019" spans="1:7" x14ac:dyDescent="0.55000000000000004">
      <c r="A1019" s="3">
        <v>33</v>
      </c>
      <c r="B1019" s="3">
        <v>24</v>
      </c>
      <c r="C1019" s="5">
        <v>50557.798350671597</v>
      </c>
      <c r="D1019" s="5">
        <v>63672.038380834398</v>
      </c>
      <c r="E1019" s="5">
        <v>55005.432525029799</v>
      </c>
      <c r="F1019" s="5">
        <v>59543.617482673799</v>
      </c>
      <c r="G1019" s="5">
        <v>63718.731581628497</v>
      </c>
    </row>
    <row r="1020" spans="1:7" x14ac:dyDescent="0.55000000000000004">
      <c r="A1020" s="3">
        <v>33</v>
      </c>
      <c r="B1020" s="3">
        <v>25</v>
      </c>
      <c r="C1020" s="5">
        <v>129644.89622006701</v>
      </c>
      <c r="D1020" s="5">
        <v>138335.0946251</v>
      </c>
      <c r="E1020" s="5">
        <v>112386.556201926</v>
      </c>
      <c r="F1020" s="5">
        <v>109774.038226794</v>
      </c>
      <c r="G1020" s="5">
        <v>115611.721872662</v>
      </c>
    </row>
    <row r="1021" spans="1:7" x14ac:dyDescent="0.55000000000000004">
      <c r="A1021" s="3">
        <v>33</v>
      </c>
      <c r="B1021" s="3">
        <v>26</v>
      </c>
      <c r="C1021" s="5">
        <v>32282.281841285701</v>
      </c>
      <c r="D1021" s="5">
        <v>39663.088518768804</v>
      </c>
      <c r="E1021" s="5">
        <v>46346.500676473697</v>
      </c>
      <c r="F1021" s="5">
        <v>37079.126880299802</v>
      </c>
      <c r="G1021" s="5">
        <v>38499.281155160803</v>
      </c>
    </row>
    <row r="1022" spans="1:7" x14ac:dyDescent="0.55000000000000004">
      <c r="A1022" s="3">
        <v>33</v>
      </c>
      <c r="B1022" s="3">
        <v>27</v>
      </c>
      <c r="C1022" s="5">
        <v>180350.92931076401</v>
      </c>
      <c r="D1022" s="5">
        <v>257952.23032537699</v>
      </c>
      <c r="E1022" s="5">
        <v>265550.16088933102</v>
      </c>
      <c r="F1022" s="5">
        <v>251483.70424786999</v>
      </c>
      <c r="G1022" s="5">
        <v>287809.36836493202</v>
      </c>
    </row>
    <row r="1023" spans="1:7" x14ac:dyDescent="0.55000000000000004">
      <c r="A1023" s="3">
        <v>33</v>
      </c>
      <c r="B1023" s="3">
        <v>28</v>
      </c>
      <c r="C1023" s="5">
        <v>241368.55600156699</v>
      </c>
      <c r="D1023" s="5">
        <v>224422.91768535701</v>
      </c>
      <c r="E1023" s="5">
        <v>244958.54274097699</v>
      </c>
      <c r="F1023" s="5">
        <v>252183.22416947701</v>
      </c>
      <c r="G1023" s="5">
        <v>258319.202404323</v>
      </c>
    </row>
    <row r="1024" spans="1:7" x14ac:dyDescent="0.55000000000000004">
      <c r="A1024" s="3">
        <v>33</v>
      </c>
      <c r="B1024" s="3">
        <v>29</v>
      </c>
      <c r="C1024" s="5">
        <v>332872.47917470703</v>
      </c>
      <c r="D1024" s="5">
        <v>367548.96482542699</v>
      </c>
      <c r="E1024" s="5">
        <v>299849.70688130998</v>
      </c>
      <c r="F1024" s="5">
        <v>269143.50684020203</v>
      </c>
      <c r="G1024" s="5">
        <v>275320.83667132398</v>
      </c>
    </row>
    <row r="1025" spans="1:7" x14ac:dyDescent="0.55000000000000004">
      <c r="A1025" s="3">
        <v>33</v>
      </c>
      <c r="B1025" s="3">
        <v>30</v>
      </c>
      <c r="C1025" s="5">
        <v>646452.04530449701</v>
      </c>
      <c r="D1025" s="5">
        <v>686667.70281969605</v>
      </c>
      <c r="E1025" s="5">
        <v>715993.60677716194</v>
      </c>
      <c r="F1025" s="5">
        <v>731180.17130731803</v>
      </c>
      <c r="G1025" s="5">
        <v>732016.89302887197</v>
      </c>
    </row>
    <row r="1026" spans="1:7" x14ac:dyDescent="0.55000000000000004">
      <c r="A1026" s="3">
        <v>33</v>
      </c>
      <c r="B1026" s="3">
        <v>31</v>
      </c>
      <c r="C1026" s="5">
        <v>256633.64779289701</v>
      </c>
      <c r="D1026" s="5">
        <v>181140.46746515701</v>
      </c>
      <c r="E1026" s="5">
        <v>214737.600975518</v>
      </c>
      <c r="F1026" s="5">
        <v>207500.76685973801</v>
      </c>
      <c r="G1026" s="5">
        <v>230523.60935078</v>
      </c>
    </row>
    <row r="1027" spans="1:7" x14ac:dyDescent="0.55000000000000004">
      <c r="A1027" s="3">
        <v>34</v>
      </c>
      <c r="B1027" s="3">
        <v>1</v>
      </c>
      <c r="C1027" s="5">
        <v>49809.469633888002</v>
      </c>
      <c r="D1027" s="5">
        <v>68536.756925292502</v>
      </c>
      <c r="E1027" s="5">
        <v>68015.641855775</v>
      </c>
      <c r="F1027" s="5">
        <v>63562.532094901901</v>
      </c>
      <c r="G1027" s="5">
        <v>63391.308810793103</v>
      </c>
    </row>
    <row r="1028" spans="1:7" x14ac:dyDescent="0.55000000000000004">
      <c r="A1028" s="3">
        <v>34</v>
      </c>
      <c r="B1028" s="3">
        <v>2</v>
      </c>
      <c r="C1028" s="5">
        <v>1573.03715282757</v>
      </c>
      <c r="D1028" s="5">
        <v>1837.09837616148</v>
      </c>
      <c r="E1028" s="5">
        <v>1256.5236771682901</v>
      </c>
      <c r="F1028" s="5">
        <v>1074.66770773454</v>
      </c>
      <c r="G1028" s="5">
        <v>1678.9207048041801</v>
      </c>
    </row>
    <row r="1029" spans="1:7" x14ac:dyDescent="0.55000000000000004">
      <c r="A1029" s="3">
        <v>34</v>
      </c>
      <c r="B1029" s="3">
        <v>3</v>
      </c>
      <c r="C1029" s="5">
        <v>109827.99539822301</v>
      </c>
      <c r="D1029" s="5">
        <v>125722.544089376</v>
      </c>
      <c r="E1029" s="5">
        <v>141587.78890398401</v>
      </c>
      <c r="F1029" s="5">
        <v>138042.7757189</v>
      </c>
      <c r="G1029" s="5">
        <v>163391.19442052901</v>
      </c>
    </row>
    <row r="1030" spans="1:7" x14ac:dyDescent="0.55000000000000004">
      <c r="A1030" s="3">
        <v>34</v>
      </c>
      <c r="B1030" s="3">
        <v>4</v>
      </c>
      <c r="C1030" s="5">
        <v>44208.306340898896</v>
      </c>
      <c r="D1030" s="5">
        <v>29112.525882379501</v>
      </c>
      <c r="E1030" s="5">
        <v>31121.146192396202</v>
      </c>
      <c r="F1030" s="5">
        <v>30178.879494452001</v>
      </c>
      <c r="G1030" s="5">
        <v>34854.1724350691</v>
      </c>
    </row>
    <row r="1031" spans="1:7" x14ac:dyDescent="0.55000000000000004">
      <c r="A1031" s="3">
        <v>34</v>
      </c>
      <c r="B1031" s="3">
        <v>5</v>
      </c>
      <c r="C1031" s="5">
        <v>17483.280689380201</v>
      </c>
      <c r="D1031" s="5">
        <v>12866.347883590301</v>
      </c>
      <c r="E1031" s="5">
        <v>17226.511780090201</v>
      </c>
      <c r="F1031" s="5">
        <v>16163.483257891001</v>
      </c>
      <c r="G1031" s="5">
        <v>17581.318189548099</v>
      </c>
    </row>
    <row r="1032" spans="1:7" x14ac:dyDescent="0.55000000000000004">
      <c r="A1032" s="3">
        <v>34</v>
      </c>
      <c r="B1032" s="3">
        <v>6</v>
      </c>
      <c r="C1032" s="5">
        <v>47184.498515304898</v>
      </c>
      <c r="D1032" s="5">
        <v>52750.734932316002</v>
      </c>
      <c r="E1032" s="5">
        <v>51360.260512944304</v>
      </c>
      <c r="F1032" s="5">
        <v>46170.7427560043</v>
      </c>
      <c r="G1032" s="5">
        <v>51959.886820702697</v>
      </c>
    </row>
    <row r="1033" spans="1:7" x14ac:dyDescent="0.55000000000000004">
      <c r="A1033" s="3">
        <v>34</v>
      </c>
      <c r="B1033" s="3">
        <v>7</v>
      </c>
      <c r="C1033" s="5">
        <v>26315.023029031501</v>
      </c>
      <c r="D1033" s="5">
        <v>24321.508973230299</v>
      </c>
      <c r="E1033" s="5">
        <v>25941.4481224347</v>
      </c>
      <c r="F1033" s="5">
        <v>24176.614411453898</v>
      </c>
      <c r="G1033" s="5">
        <v>27859.845734848499</v>
      </c>
    </row>
    <row r="1034" spans="1:7" x14ac:dyDescent="0.55000000000000004">
      <c r="A1034" s="3">
        <v>34</v>
      </c>
      <c r="B1034" s="3">
        <v>8</v>
      </c>
      <c r="C1034" s="5">
        <v>110521.57125410999</v>
      </c>
      <c r="D1034" s="5">
        <v>127477.317182108</v>
      </c>
      <c r="E1034" s="5">
        <v>134091.96075313201</v>
      </c>
      <c r="F1034" s="5">
        <v>122424.106600139</v>
      </c>
      <c r="G1034" s="5">
        <v>131396.68952410799</v>
      </c>
    </row>
    <row r="1035" spans="1:7" x14ac:dyDescent="0.55000000000000004">
      <c r="A1035" s="3">
        <v>34</v>
      </c>
      <c r="B1035" s="3">
        <v>9</v>
      </c>
      <c r="C1035" s="5">
        <v>89087.570142256707</v>
      </c>
      <c r="D1035" s="5">
        <v>77426.629068807495</v>
      </c>
      <c r="E1035" s="5">
        <v>105884.698836553</v>
      </c>
      <c r="F1035" s="5">
        <v>103722.703345127</v>
      </c>
      <c r="G1035" s="5">
        <v>125777.92454429</v>
      </c>
    </row>
    <row r="1036" spans="1:7" x14ac:dyDescent="0.55000000000000004">
      <c r="A1036" s="3">
        <v>34</v>
      </c>
      <c r="B1036" s="3">
        <v>10</v>
      </c>
      <c r="C1036" s="5">
        <v>201489.81916521399</v>
      </c>
      <c r="D1036" s="5">
        <v>212508.68598020801</v>
      </c>
      <c r="E1036" s="5">
        <v>255830.809712972</v>
      </c>
      <c r="F1036" s="5">
        <v>234240.272566434</v>
      </c>
      <c r="G1036" s="5">
        <v>274344.12096801202</v>
      </c>
    </row>
    <row r="1037" spans="1:7" x14ac:dyDescent="0.55000000000000004">
      <c r="A1037" s="3">
        <v>34</v>
      </c>
      <c r="B1037" s="3">
        <v>11</v>
      </c>
      <c r="C1037" s="5">
        <v>53177.729563827103</v>
      </c>
      <c r="D1037" s="5">
        <v>48760.577710038597</v>
      </c>
      <c r="E1037" s="5">
        <v>46178.641809805202</v>
      </c>
      <c r="F1037" s="5">
        <v>42167.569884040997</v>
      </c>
      <c r="G1037" s="5">
        <v>48661.259410939703</v>
      </c>
    </row>
    <row r="1038" spans="1:7" x14ac:dyDescent="0.55000000000000004">
      <c r="A1038" s="3">
        <v>34</v>
      </c>
      <c r="B1038" s="3">
        <v>12</v>
      </c>
      <c r="C1038" s="5">
        <v>51886.263913913601</v>
      </c>
      <c r="D1038" s="5">
        <v>56194.639348082797</v>
      </c>
      <c r="E1038" s="5">
        <v>57070.339866773596</v>
      </c>
      <c r="F1038" s="5">
        <v>52266.651738129804</v>
      </c>
      <c r="G1038" s="5">
        <v>59617.998867874499</v>
      </c>
    </row>
    <row r="1039" spans="1:7" x14ac:dyDescent="0.55000000000000004">
      <c r="A1039" s="3">
        <v>34</v>
      </c>
      <c r="B1039" s="3">
        <v>13</v>
      </c>
      <c r="C1039" s="5">
        <v>19738.528342989401</v>
      </c>
      <c r="D1039" s="5">
        <v>15081.238635387699</v>
      </c>
      <c r="E1039" s="5">
        <v>11514.757516407</v>
      </c>
      <c r="F1039" s="5">
        <v>9074.8373547704196</v>
      </c>
      <c r="G1039" s="5">
        <v>5831.90521664076</v>
      </c>
    </row>
    <row r="1040" spans="1:7" x14ac:dyDescent="0.55000000000000004">
      <c r="A1040" s="3">
        <v>34</v>
      </c>
      <c r="B1040" s="3">
        <v>14</v>
      </c>
      <c r="C1040" s="5">
        <v>350391.86826973199</v>
      </c>
      <c r="D1040" s="5">
        <v>367280.25455294899</v>
      </c>
      <c r="E1040" s="5">
        <v>379297.30400966801</v>
      </c>
      <c r="F1040" s="5">
        <v>337873.85681463801</v>
      </c>
      <c r="G1040" s="5">
        <v>370401.24974906503</v>
      </c>
    </row>
    <row r="1041" spans="1:7" x14ac:dyDescent="0.55000000000000004">
      <c r="A1041" s="3">
        <v>34</v>
      </c>
      <c r="B1041" s="3">
        <v>15</v>
      </c>
      <c r="C1041" s="5">
        <v>26629.5318714651</v>
      </c>
      <c r="D1041" s="5">
        <v>27754.767949165001</v>
      </c>
      <c r="E1041" s="5">
        <v>22752.5433791371</v>
      </c>
      <c r="F1041" s="5">
        <v>21186.1130491113</v>
      </c>
      <c r="G1041" s="5">
        <v>24158.8473839172</v>
      </c>
    </row>
    <row r="1042" spans="1:7" x14ac:dyDescent="0.55000000000000004">
      <c r="A1042" s="3">
        <v>34</v>
      </c>
      <c r="B1042" s="3">
        <v>16</v>
      </c>
      <c r="C1042" s="5">
        <v>129070.69820835401</v>
      </c>
      <c r="D1042" s="5">
        <v>140252.188511463</v>
      </c>
      <c r="E1042" s="5">
        <v>161808.19200674401</v>
      </c>
      <c r="F1042" s="5">
        <v>154367.02451036201</v>
      </c>
      <c r="G1042" s="5">
        <v>183908.80097583501</v>
      </c>
    </row>
    <row r="1043" spans="1:7" x14ac:dyDescent="0.55000000000000004">
      <c r="A1043" s="3">
        <v>34</v>
      </c>
      <c r="B1043" s="3">
        <v>17</v>
      </c>
      <c r="C1043" s="5">
        <v>135023.10413243799</v>
      </c>
      <c r="D1043" s="5">
        <v>126626.35333422699</v>
      </c>
      <c r="E1043" s="5">
        <v>134363.83666832</v>
      </c>
      <c r="F1043" s="5">
        <v>144702.634668713</v>
      </c>
      <c r="G1043" s="5">
        <v>153479.27435747901</v>
      </c>
    </row>
    <row r="1044" spans="1:7" x14ac:dyDescent="0.55000000000000004">
      <c r="A1044" s="3">
        <v>34</v>
      </c>
      <c r="B1044" s="3">
        <v>18</v>
      </c>
      <c r="C1044" s="5">
        <v>429011.53534925001</v>
      </c>
      <c r="D1044" s="5">
        <v>624938.26372903795</v>
      </c>
      <c r="E1044" s="5">
        <v>719198.65686193295</v>
      </c>
      <c r="F1044" s="5">
        <v>720201.342064286</v>
      </c>
      <c r="G1044" s="5">
        <v>674958.60753723502</v>
      </c>
    </row>
    <row r="1045" spans="1:7" x14ac:dyDescent="0.55000000000000004">
      <c r="A1045" s="3">
        <v>34</v>
      </c>
      <c r="B1045" s="3">
        <v>19</v>
      </c>
      <c r="C1045" s="5">
        <v>357628.90613764402</v>
      </c>
      <c r="D1045" s="5">
        <v>476294.89220958698</v>
      </c>
      <c r="E1045" s="5">
        <v>438904.50681878201</v>
      </c>
      <c r="F1045" s="5">
        <v>404892.36833665299</v>
      </c>
      <c r="G1045" s="5">
        <v>471870.27707151201</v>
      </c>
    </row>
    <row r="1046" spans="1:7" x14ac:dyDescent="0.55000000000000004">
      <c r="A1046" s="3">
        <v>34</v>
      </c>
      <c r="B1046" s="3">
        <v>20</v>
      </c>
      <c r="C1046" s="5">
        <v>403537.66280816298</v>
      </c>
      <c r="D1046" s="5">
        <v>465578.34844154201</v>
      </c>
      <c r="E1046" s="5">
        <v>473989.73485383799</v>
      </c>
      <c r="F1046" s="5">
        <v>438288.76884496101</v>
      </c>
      <c r="G1046" s="5">
        <v>526561.27948865201</v>
      </c>
    </row>
    <row r="1047" spans="1:7" x14ac:dyDescent="0.55000000000000004">
      <c r="A1047" s="3">
        <v>34</v>
      </c>
      <c r="B1047" s="3">
        <v>21</v>
      </c>
      <c r="C1047" s="5">
        <v>414068.37023315899</v>
      </c>
      <c r="D1047" s="5">
        <v>362242.48238978401</v>
      </c>
      <c r="E1047" s="5">
        <v>463956.62493413</v>
      </c>
      <c r="F1047" s="5">
        <v>438164.82317915501</v>
      </c>
      <c r="G1047" s="5">
        <v>491359.05281353701</v>
      </c>
    </row>
    <row r="1048" spans="1:7" x14ac:dyDescent="0.55000000000000004">
      <c r="A1048" s="3">
        <v>34</v>
      </c>
      <c r="B1048" s="3">
        <v>22</v>
      </c>
      <c r="C1048" s="5">
        <v>153036.883753642</v>
      </c>
      <c r="D1048" s="5">
        <v>158902.93945299101</v>
      </c>
      <c r="E1048" s="5">
        <v>170030.74041759799</v>
      </c>
      <c r="F1048" s="5">
        <v>137162.94605875399</v>
      </c>
      <c r="G1048" s="5">
        <v>125793.06634243899</v>
      </c>
    </row>
    <row r="1049" spans="1:7" x14ac:dyDescent="0.55000000000000004">
      <c r="A1049" s="3">
        <v>34</v>
      </c>
      <c r="B1049" s="3">
        <v>23</v>
      </c>
      <c r="C1049" s="5">
        <v>46794.365399677401</v>
      </c>
      <c r="D1049" s="5">
        <v>48216.011196729298</v>
      </c>
      <c r="E1049" s="5">
        <v>43599.299695557398</v>
      </c>
      <c r="F1049" s="5">
        <v>48138.335633864503</v>
      </c>
      <c r="G1049" s="5">
        <v>55056.089560775799</v>
      </c>
    </row>
    <row r="1050" spans="1:7" x14ac:dyDescent="0.55000000000000004">
      <c r="A1050" s="3">
        <v>34</v>
      </c>
      <c r="B1050" s="3">
        <v>24</v>
      </c>
      <c r="C1050" s="5">
        <v>96634.296372076802</v>
      </c>
      <c r="D1050" s="5">
        <v>100826.287037184</v>
      </c>
      <c r="E1050" s="5">
        <v>98372.152516428701</v>
      </c>
      <c r="F1050" s="5">
        <v>117247.159733785</v>
      </c>
      <c r="G1050" s="5">
        <v>125165.38233245</v>
      </c>
    </row>
    <row r="1051" spans="1:7" x14ac:dyDescent="0.55000000000000004">
      <c r="A1051" s="3">
        <v>34</v>
      </c>
      <c r="B1051" s="3">
        <v>25</v>
      </c>
      <c r="C1051" s="5">
        <v>194053.78361656601</v>
      </c>
      <c r="D1051" s="5">
        <v>177888.96798994899</v>
      </c>
      <c r="E1051" s="5">
        <v>191486.64426199999</v>
      </c>
      <c r="F1051" s="5">
        <v>204711.40886054601</v>
      </c>
      <c r="G1051" s="5">
        <v>209031.25684487601</v>
      </c>
    </row>
    <row r="1052" spans="1:7" x14ac:dyDescent="0.55000000000000004">
      <c r="A1052" s="3">
        <v>34</v>
      </c>
      <c r="B1052" s="3">
        <v>26</v>
      </c>
      <c r="C1052" s="5">
        <v>100554.87293541001</v>
      </c>
      <c r="D1052" s="5">
        <v>123775.04043607</v>
      </c>
      <c r="E1052" s="5">
        <v>119402.051639718</v>
      </c>
      <c r="F1052" s="5">
        <v>142287.80677881901</v>
      </c>
      <c r="G1052" s="5">
        <v>138413.559537528</v>
      </c>
    </row>
    <row r="1053" spans="1:7" x14ac:dyDescent="0.55000000000000004">
      <c r="A1053" s="3">
        <v>34</v>
      </c>
      <c r="B1053" s="3">
        <v>27</v>
      </c>
      <c r="C1053" s="5">
        <v>366607.83340656699</v>
      </c>
      <c r="D1053" s="5">
        <v>517863.85408920603</v>
      </c>
      <c r="E1053" s="5">
        <v>531405.74694747804</v>
      </c>
      <c r="F1053" s="5">
        <v>552857.56894921698</v>
      </c>
      <c r="G1053" s="5">
        <v>512033.706929348</v>
      </c>
    </row>
    <row r="1054" spans="1:7" x14ac:dyDescent="0.55000000000000004">
      <c r="A1054" s="3">
        <v>34</v>
      </c>
      <c r="B1054" s="3">
        <v>28</v>
      </c>
      <c r="C1054" s="5">
        <v>441814.89204690902</v>
      </c>
      <c r="D1054" s="5">
        <v>439852.025352247</v>
      </c>
      <c r="E1054" s="5">
        <v>440236.85003985302</v>
      </c>
      <c r="F1054" s="5">
        <v>445741.82655960601</v>
      </c>
      <c r="G1054" s="5">
        <v>459421.406637537</v>
      </c>
    </row>
    <row r="1055" spans="1:7" x14ac:dyDescent="0.55000000000000004">
      <c r="A1055" s="3">
        <v>34</v>
      </c>
      <c r="B1055" s="3">
        <v>29</v>
      </c>
      <c r="C1055" s="5">
        <v>414810.46373950102</v>
      </c>
      <c r="D1055" s="5">
        <v>417312.82552220998</v>
      </c>
      <c r="E1055" s="5">
        <v>418936.98458362202</v>
      </c>
      <c r="F1055" s="5">
        <v>406080.93064469699</v>
      </c>
      <c r="G1055" s="5">
        <v>440766.739799059</v>
      </c>
    </row>
    <row r="1056" spans="1:7" x14ac:dyDescent="0.55000000000000004">
      <c r="A1056" s="3">
        <v>34</v>
      </c>
      <c r="B1056" s="3">
        <v>30</v>
      </c>
      <c r="C1056" s="5">
        <v>766494.24605365901</v>
      </c>
      <c r="D1056" s="5">
        <v>903218.31392174703</v>
      </c>
      <c r="E1056" s="5">
        <v>1031244.8561836201</v>
      </c>
      <c r="F1056" s="5">
        <v>1051554.7308259199</v>
      </c>
      <c r="G1056" s="5">
        <v>1219989.74861582</v>
      </c>
    </row>
    <row r="1057" spans="1:7" x14ac:dyDescent="0.55000000000000004">
      <c r="A1057" s="3">
        <v>34</v>
      </c>
      <c r="B1057" s="3">
        <v>31</v>
      </c>
      <c r="C1057" s="5">
        <v>393317.60930590302</v>
      </c>
      <c r="D1057" s="5">
        <v>363469.30933936097</v>
      </c>
      <c r="E1057" s="5">
        <v>354996.39267408301</v>
      </c>
      <c r="F1057" s="5">
        <v>339941.80382726801</v>
      </c>
      <c r="G1057" s="5">
        <v>339975.02141114097</v>
      </c>
    </row>
    <row r="1058" spans="1:7" x14ac:dyDescent="0.55000000000000004">
      <c r="A1058" s="3">
        <v>35</v>
      </c>
      <c r="B1058" s="3">
        <v>1</v>
      </c>
      <c r="C1058" s="5">
        <v>32267.321077017001</v>
      </c>
      <c r="D1058" s="5">
        <v>45014.257053563801</v>
      </c>
      <c r="E1058" s="5">
        <v>40643.786061575498</v>
      </c>
      <c r="F1058" s="5">
        <v>38879.936899387299</v>
      </c>
      <c r="G1058" s="5">
        <v>39233.896734813898</v>
      </c>
    </row>
    <row r="1059" spans="1:7" x14ac:dyDescent="0.55000000000000004">
      <c r="A1059" s="3">
        <v>35</v>
      </c>
      <c r="B1059" s="3">
        <v>2</v>
      </c>
      <c r="C1059" s="5">
        <v>4037.7002143883801</v>
      </c>
      <c r="D1059" s="5">
        <v>5824.2741066428398</v>
      </c>
      <c r="E1059" s="5">
        <v>4558.4121206090003</v>
      </c>
      <c r="F1059" s="5">
        <v>4008.1244482336201</v>
      </c>
      <c r="G1059" s="5">
        <v>5856.3013179914096</v>
      </c>
    </row>
    <row r="1060" spans="1:7" x14ac:dyDescent="0.55000000000000004">
      <c r="A1060" s="3">
        <v>35</v>
      </c>
      <c r="B1060" s="3">
        <v>3</v>
      </c>
      <c r="C1060" s="5">
        <v>67939.291118987705</v>
      </c>
      <c r="D1060" s="5">
        <v>66905.544076008606</v>
      </c>
      <c r="E1060" s="5">
        <v>73582.256016874802</v>
      </c>
      <c r="F1060" s="5">
        <v>67230.110282619004</v>
      </c>
      <c r="G1060" s="5">
        <v>79871.167969933798</v>
      </c>
    </row>
    <row r="1061" spans="1:7" x14ac:dyDescent="0.55000000000000004">
      <c r="A1061" s="3">
        <v>35</v>
      </c>
      <c r="B1061" s="3">
        <v>4</v>
      </c>
      <c r="C1061" s="5">
        <v>17792.625165650199</v>
      </c>
      <c r="D1061" s="5">
        <v>10717.6019369635</v>
      </c>
      <c r="E1061" s="5">
        <v>10218.9082681654</v>
      </c>
      <c r="F1061" s="5">
        <v>9620.6385966600992</v>
      </c>
      <c r="G1061" s="5">
        <v>9033.3118269208899</v>
      </c>
    </row>
    <row r="1062" spans="1:7" x14ac:dyDescent="0.55000000000000004">
      <c r="A1062" s="3">
        <v>35</v>
      </c>
      <c r="B1062" s="3">
        <v>5</v>
      </c>
      <c r="C1062" s="5">
        <v>15415.1978035475</v>
      </c>
      <c r="D1062" s="5">
        <v>11609.8512158545</v>
      </c>
      <c r="E1062" s="5">
        <v>12905.9334438555</v>
      </c>
      <c r="F1062" s="5">
        <v>12151.834997137399</v>
      </c>
      <c r="G1062" s="5">
        <v>12262.0384086124</v>
      </c>
    </row>
    <row r="1063" spans="1:7" x14ac:dyDescent="0.55000000000000004">
      <c r="A1063" s="3">
        <v>35</v>
      </c>
      <c r="B1063" s="3">
        <v>6</v>
      </c>
      <c r="C1063" s="5">
        <v>117826.306087663</v>
      </c>
      <c r="D1063" s="5">
        <v>113551.4536642</v>
      </c>
      <c r="E1063" s="5">
        <v>111849.78025426299</v>
      </c>
      <c r="F1063" s="5">
        <v>113554.686399991</v>
      </c>
      <c r="G1063" s="5">
        <v>136831.98428601399</v>
      </c>
    </row>
    <row r="1064" spans="1:7" x14ac:dyDescent="0.55000000000000004">
      <c r="A1064" s="3">
        <v>35</v>
      </c>
      <c r="B1064" s="3">
        <v>7</v>
      </c>
      <c r="C1064" s="5">
        <v>28752.629008574801</v>
      </c>
      <c r="D1064" s="5">
        <v>25262.672455239899</v>
      </c>
      <c r="E1064" s="5">
        <v>28286.753126113901</v>
      </c>
      <c r="F1064" s="5">
        <v>29181.198566171501</v>
      </c>
      <c r="G1064" s="5">
        <v>31244.1903107541</v>
      </c>
    </row>
    <row r="1065" spans="1:7" x14ac:dyDescent="0.55000000000000004">
      <c r="A1065" s="3">
        <v>35</v>
      </c>
      <c r="B1065" s="3">
        <v>8</v>
      </c>
      <c r="C1065" s="5">
        <v>59917.064675670103</v>
      </c>
      <c r="D1065" s="5">
        <v>59043.541597301599</v>
      </c>
      <c r="E1065" s="5">
        <v>71809.717888723797</v>
      </c>
      <c r="F1065" s="5">
        <v>68086.574079533602</v>
      </c>
      <c r="G1065" s="5">
        <v>72473.773931024101</v>
      </c>
    </row>
    <row r="1066" spans="1:7" x14ac:dyDescent="0.55000000000000004">
      <c r="A1066" s="3">
        <v>35</v>
      </c>
      <c r="B1066" s="3">
        <v>9</v>
      </c>
      <c r="C1066" s="5">
        <v>41505.384999351503</v>
      </c>
      <c r="D1066" s="5">
        <v>36136.311453803602</v>
      </c>
      <c r="E1066" s="5">
        <v>45374.649657203903</v>
      </c>
      <c r="F1066" s="5">
        <v>44373.362966501998</v>
      </c>
      <c r="G1066" s="5">
        <v>48035.842736974198</v>
      </c>
    </row>
    <row r="1067" spans="1:7" x14ac:dyDescent="0.55000000000000004">
      <c r="A1067" s="3">
        <v>35</v>
      </c>
      <c r="B1067" s="3">
        <v>10</v>
      </c>
      <c r="C1067" s="5">
        <v>65892.300849951498</v>
      </c>
      <c r="D1067" s="5">
        <v>64857.099239991199</v>
      </c>
      <c r="E1067" s="5">
        <v>75007.440622161594</v>
      </c>
      <c r="F1067" s="5">
        <v>70067.089948880704</v>
      </c>
      <c r="G1067" s="5">
        <v>82508.063180922007</v>
      </c>
    </row>
    <row r="1068" spans="1:7" x14ac:dyDescent="0.55000000000000004">
      <c r="A1068" s="3">
        <v>35</v>
      </c>
      <c r="B1068" s="3">
        <v>11</v>
      </c>
      <c r="C1068" s="5">
        <v>36250.635868836704</v>
      </c>
      <c r="D1068" s="5">
        <v>16009.073807336999</v>
      </c>
      <c r="E1068" s="5">
        <v>15760.213445015401</v>
      </c>
      <c r="F1068" s="5">
        <v>15892.290943723699</v>
      </c>
      <c r="G1068" s="5">
        <v>17197.9240452745</v>
      </c>
    </row>
    <row r="1069" spans="1:7" x14ac:dyDescent="0.55000000000000004">
      <c r="A1069" s="3">
        <v>35</v>
      </c>
      <c r="B1069" s="3">
        <v>12</v>
      </c>
      <c r="C1069" s="5">
        <v>17832.8168099061</v>
      </c>
      <c r="D1069" s="5">
        <v>18107.9443228329</v>
      </c>
      <c r="E1069" s="5">
        <v>20914.3217224326</v>
      </c>
      <c r="F1069" s="5">
        <v>19155.955008945501</v>
      </c>
      <c r="G1069" s="5">
        <v>25211.488042360801</v>
      </c>
    </row>
    <row r="1070" spans="1:7" x14ac:dyDescent="0.55000000000000004">
      <c r="A1070" s="3">
        <v>35</v>
      </c>
      <c r="B1070" s="3">
        <v>13</v>
      </c>
      <c r="C1070" s="5">
        <v>0</v>
      </c>
      <c r="D1070" s="5">
        <v>641.25862039773301</v>
      </c>
      <c r="E1070" s="5">
        <v>1692.1513560317001</v>
      </c>
      <c r="F1070" s="5">
        <v>1169.6824459417301</v>
      </c>
      <c r="G1070" s="5">
        <v>689.14772136144097</v>
      </c>
    </row>
    <row r="1071" spans="1:7" x14ac:dyDescent="0.55000000000000004">
      <c r="A1071" s="3">
        <v>35</v>
      </c>
      <c r="B1071" s="3">
        <v>14</v>
      </c>
      <c r="C1071" s="5">
        <v>108415.086269544</v>
      </c>
      <c r="D1071" s="5">
        <v>112430.319592691</v>
      </c>
      <c r="E1071" s="5">
        <v>107649.32517244099</v>
      </c>
      <c r="F1071" s="5">
        <v>102576.744666247</v>
      </c>
      <c r="G1071" s="5">
        <v>114179.33790031599</v>
      </c>
    </row>
    <row r="1072" spans="1:7" x14ac:dyDescent="0.55000000000000004">
      <c r="A1072" s="3">
        <v>35</v>
      </c>
      <c r="B1072" s="3">
        <v>15</v>
      </c>
      <c r="C1072" s="5">
        <v>10218.647981280699</v>
      </c>
      <c r="D1072" s="5">
        <v>10430.1628703717</v>
      </c>
      <c r="E1072" s="5">
        <v>9121.1587550310905</v>
      </c>
      <c r="F1072" s="5">
        <v>8085.9955942015304</v>
      </c>
      <c r="G1072" s="5">
        <v>9170.7766735628502</v>
      </c>
    </row>
    <row r="1073" spans="1:7" x14ac:dyDescent="0.55000000000000004">
      <c r="A1073" s="3">
        <v>35</v>
      </c>
      <c r="B1073" s="3">
        <v>16</v>
      </c>
      <c r="C1073" s="5">
        <v>53544.997288491402</v>
      </c>
      <c r="D1073" s="5">
        <v>51741.511930486697</v>
      </c>
      <c r="E1073" s="5">
        <v>60718.319850281798</v>
      </c>
      <c r="F1073" s="5">
        <v>55390.997142075699</v>
      </c>
      <c r="G1073" s="5">
        <v>64714.774627700303</v>
      </c>
    </row>
    <row r="1074" spans="1:7" x14ac:dyDescent="0.55000000000000004">
      <c r="A1074" s="3">
        <v>35</v>
      </c>
      <c r="B1074" s="3">
        <v>17</v>
      </c>
      <c r="C1074" s="5">
        <v>61112.272951460502</v>
      </c>
      <c r="D1074" s="5">
        <v>61761.9943028665</v>
      </c>
      <c r="E1074" s="5">
        <v>60846.550230715897</v>
      </c>
      <c r="F1074" s="5">
        <v>65620.339701117104</v>
      </c>
      <c r="G1074" s="5">
        <v>66204.898462481404</v>
      </c>
    </row>
    <row r="1075" spans="1:7" x14ac:dyDescent="0.55000000000000004">
      <c r="A1075" s="3">
        <v>35</v>
      </c>
      <c r="B1075" s="3">
        <v>18</v>
      </c>
      <c r="C1075" s="5">
        <v>194557.19969842801</v>
      </c>
      <c r="D1075" s="5">
        <v>276197.80609547999</v>
      </c>
      <c r="E1075" s="5">
        <v>295023.96301235299</v>
      </c>
      <c r="F1075" s="5">
        <v>323653.97113452002</v>
      </c>
      <c r="G1075" s="5">
        <v>315800.86170071003</v>
      </c>
    </row>
    <row r="1076" spans="1:7" x14ac:dyDescent="0.55000000000000004">
      <c r="A1076" s="3">
        <v>35</v>
      </c>
      <c r="B1076" s="3">
        <v>19</v>
      </c>
      <c r="C1076" s="5">
        <v>98593.995934851599</v>
      </c>
      <c r="D1076" s="5">
        <v>110646.96320842201</v>
      </c>
      <c r="E1076" s="5">
        <v>107928.10497186</v>
      </c>
      <c r="F1076" s="5">
        <v>104153.997847921</v>
      </c>
      <c r="G1076" s="5">
        <v>112595.327493966</v>
      </c>
    </row>
    <row r="1077" spans="1:7" x14ac:dyDescent="0.55000000000000004">
      <c r="A1077" s="3">
        <v>35</v>
      </c>
      <c r="B1077" s="3">
        <v>20</v>
      </c>
      <c r="C1077" s="5">
        <v>177272.13175400399</v>
      </c>
      <c r="D1077" s="5">
        <v>196782.43911950401</v>
      </c>
      <c r="E1077" s="5">
        <v>190434.694648815</v>
      </c>
      <c r="F1077" s="5">
        <v>183125.062840992</v>
      </c>
      <c r="G1077" s="5">
        <v>202657.24035899399</v>
      </c>
    </row>
    <row r="1078" spans="1:7" x14ac:dyDescent="0.55000000000000004">
      <c r="A1078" s="3">
        <v>35</v>
      </c>
      <c r="B1078" s="3">
        <v>21</v>
      </c>
      <c r="C1078" s="5">
        <v>169584.42487768701</v>
      </c>
      <c r="D1078" s="5">
        <v>202814.626025726</v>
      </c>
      <c r="E1078" s="5">
        <v>158386.98127891301</v>
      </c>
      <c r="F1078" s="5">
        <v>186709.72368519401</v>
      </c>
      <c r="G1078" s="5">
        <v>221060.163309464</v>
      </c>
    </row>
    <row r="1079" spans="1:7" x14ac:dyDescent="0.55000000000000004">
      <c r="A1079" s="3">
        <v>35</v>
      </c>
      <c r="B1079" s="3">
        <v>22</v>
      </c>
      <c r="C1079" s="5">
        <v>66401.523328691503</v>
      </c>
      <c r="D1079" s="5">
        <v>75188.556181225198</v>
      </c>
      <c r="E1079" s="5">
        <v>77548.237967639099</v>
      </c>
      <c r="F1079" s="5">
        <v>69320.607951292404</v>
      </c>
      <c r="G1079" s="5">
        <v>64208.842502438099</v>
      </c>
    </row>
    <row r="1080" spans="1:7" x14ac:dyDescent="0.55000000000000004">
      <c r="A1080" s="3">
        <v>35</v>
      </c>
      <c r="B1080" s="3">
        <v>23</v>
      </c>
      <c r="C1080" s="5">
        <v>14825.963799408701</v>
      </c>
      <c r="D1080" s="5">
        <v>10990.2811983478</v>
      </c>
      <c r="E1080" s="5">
        <v>12133.678002308199</v>
      </c>
      <c r="F1080" s="5">
        <v>12266.2785223842</v>
      </c>
      <c r="G1080" s="5">
        <v>14534.5004159782</v>
      </c>
    </row>
    <row r="1081" spans="1:7" x14ac:dyDescent="0.55000000000000004">
      <c r="A1081" s="3">
        <v>35</v>
      </c>
      <c r="B1081" s="3">
        <v>24</v>
      </c>
      <c r="C1081" s="5">
        <v>20128.937284249401</v>
      </c>
      <c r="D1081" s="5">
        <v>20226.519810408699</v>
      </c>
      <c r="E1081" s="5">
        <v>19444.577681000901</v>
      </c>
      <c r="F1081" s="5">
        <v>18149.4412303467</v>
      </c>
      <c r="G1081" s="5">
        <v>19983.9424849563</v>
      </c>
    </row>
    <row r="1082" spans="1:7" x14ac:dyDescent="0.55000000000000004">
      <c r="A1082" s="3">
        <v>35</v>
      </c>
      <c r="B1082" s="3">
        <v>25</v>
      </c>
      <c r="C1082" s="5">
        <v>94858.267993877598</v>
      </c>
      <c r="D1082" s="5">
        <v>97543.530700361298</v>
      </c>
      <c r="E1082" s="5">
        <v>71276.735797139103</v>
      </c>
      <c r="F1082" s="5">
        <v>71514.395401833302</v>
      </c>
      <c r="G1082" s="5">
        <v>73060.622000654097</v>
      </c>
    </row>
    <row r="1083" spans="1:7" x14ac:dyDescent="0.55000000000000004">
      <c r="A1083" s="3">
        <v>35</v>
      </c>
      <c r="B1083" s="3">
        <v>26</v>
      </c>
      <c r="C1083" s="5">
        <v>27964.885590546699</v>
      </c>
      <c r="D1083" s="5">
        <v>32697.707596562799</v>
      </c>
      <c r="E1083" s="5">
        <v>23507.689389109401</v>
      </c>
      <c r="F1083" s="5">
        <v>26425.997419644402</v>
      </c>
      <c r="G1083" s="5">
        <v>27109.079720908299</v>
      </c>
    </row>
    <row r="1084" spans="1:7" x14ac:dyDescent="0.55000000000000004">
      <c r="A1084" s="3">
        <v>35</v>
      </c>
      <c r="B1084" s="3">
        <v>27</v>
      </c>
      <c r="C1084" s="5">
        <v>106841.562525489</v>
      </c>
      <c r="D1084" s="5">
        <v>154370.651578377</v>
      </c>
      <c r="E1084" s="5">
        <v>171938.883769988</v>
      </c>
      <c r="F1084" s="5">
        <v>162552.30459839801</v>
      </c>
      <c r="G1084" s="5">
        <v>203742.655609301</v>
      </c>
    </row>
    <row r="1085" spans="1:7" x14ac:dyDescent="0.55000000000000004">
      <c r="A1085" s="3">
        <v>35</v>
      </c>
      <c r="B1085" s="3">
        <v>28</v>
      </c>
      <c r="C1085" s="5">
        <v>242852.13258722401</v>
      </c>
      <c r="D1085" s="5">
        <v>225887.48069772299</v>
      </c>
      <c r="E1085" s="5">
        <v>247846.66243364601</v>
      </c>
      <c r="F1085" s="5">
        <v>250533.22496370101</v>
      </c>
      <c r="G1085" s="5">
        <v>255973.389282302</v>
      </c>
    </row>
    <row r="1086" spans="1:7" x14ac:dyDescent="0.55000000000000004">
      <c r="A1086" s="3">
        <v>35</v>
      </c>
      <c r="B1086" s="3">
        <v>29</v>
      </c>
      <c r="C1086" s="5">
        <v>202722.13911343401</v>
      </c>
      <c r="D1086" s="5">
        <v>188320.86674470201</v>
      </c>
      <c r="E1086" s="5">
        <v>187072.36092352599</v>
      </c>
      <c r="F1086" s="5">
        <v>178605.340760728</v>
      </c>
      <c r="G1086" s="5">
        <v>200830.66097260499</v>
      </c>
    </row>
    <row r="1087" spans="1:7" x14ac:dyDescent="0.55000000000000004">
      <c r="A1087" s="3">
        <v>35</v>
      </c>
      <c r="B1087" s="3">
        <v>30</v>
      </c>
      <c r="C1087" s="5">
        <v>457974.30195457803</v>
      </c>
      <c r="D1087" s="5">
        <v>502019.257490082</v>
      </c>
      <c r="E1087" s="5">
        <v>507410.58324532898</v>
      </c>
      <c r="F1087" s="5">
        <v>510670.54799649201</v>
      </c>
      <c r="G1087" s="5">
        <v>561659.12997096602</v>
      </c>
    </row>
    <row r="1088" spans="1:7" x14ac:dyDescent="0.55000000000000004">
      <c r="A1088" s="3">
        <v>35</v>
      </c>
      <c r="B1088" s="3">
        <v>31</v>
      </c>
      <c r="C1088" s="5">
        <v>180560.067427737</v>
      </c>
      <c r="D1088" s="5">
        <v>143968.33909734499</v>
      </c>
      <c r="E1088" s="5">
        <v>167254.54140461399</v>
      </c>
      <c r="F1088" s="5">
        <v>158069.76911955699</v>
      </c>
      <c r="G1088" s="5">
        <v>170615.245525565</v>
      </c>
    </row>
    <row r="1089" spans="1:7" x14ac:dyDescent="0.55000000000000004">
      <c r="A1089" s="3">
        <v>36</v>
      </c>
      <c r="B1089" s="3">
        <v>1</v>
      </c>
      <c r="C1089" s="5">
        <v>26625.0818804064</v>
      </c>
      <c r="D1089" s="5">
        <v>38468.546580334303</v>
      </c>
      <c r="E1089" s="5">
        <v>35335.623434255103</v>
      </c>
      <c r="F1089" s="5">
        <v>32940.188358070402</v>
      </c>
      <c r="G1089" s="5">
        <v>32025.555432824101</v>
      </c>
    </row>
    <row r="1090" spans="1:7" x14ac:dyDescent="0.55000000000000004">
      <c r="A1090" s="3">
        <v>36</v>
      </c>
      <c r="B1090" s="3">
        <v>2</v>
      </c>
      <c r="C1090" s="5">
        <v>726.64942830539701</v>
      </c>
      <c r="D1090" s="5">
        <v>1235.1856884239201</v>
      </c>
      <c r="E1090" s="5">
        <v>770.52056450176599</v>
      </c>
      <c r="F1090" s="5">
        <v>683.88698041484304</v>
      </c>
      <c r="G1090" s="5">
        <v>798.80202962560702</v>
      </c>
    </row>
    <row r="1091" spans="1:7" x14ac:dyDescent="0.55000000000000004">
      <c r="A1091" s="3">
        <v>36</v>
      </c>
      <c r="B1091" s="3">
        <v>3</v>
      </c>
      <c r="C1091" s="5">
        <v>29645.312080272299</v>
      </c>
      <c r="D1091" s="5">
        <v>29831.337990866199</v>
      </c>
      <c r="E1091" s="5">
        <v>36793.830870838799</v>
      </c>
      <c r="F1091" s="5">
        <v>34713.775944423804</v>
      </c>
      <c r="G1091" s="5">
        <v>39598.535206099703</v>
      </c>
    </row>
    <row r="1092" spans="1:7" x14ac:dyDescent="0.55000000000000004">
      <c r="A1092" s="3">
        <v>36</v>
      </c>
      <c r="B1092" s="3">
        <v>4</v>
      </c>
      <c r="C1092" s="5">
        <v>13880.109557080699</v>
      </c>
      <c r="D1092" s="5">
        <v>7567.3332561060997</v>
      </c>
      <c r="E1092" s="5">
        <v>8726.4757971494801</v>
      </c>
      <c r="F1092" s="5">
        <v>7908.6612199049496</v>
      </c>
      <c r="G1092" s="5">
        <v>8016.6575645108696</v>
      </c>
    </row>
    <row r="1093" spans="1:7" x14ac:dyDescent="0.55000000000000004">
      <c r="A1093" s="3">
        <v>36</v>
      </c>
      <c r="B1093" s="3">
        <v>5</v>
      </c>
      <c r="C1093" s="5">
        <v>14625.8010535169</v>
      </c>
      <c r="D1093" s="5">
        <v>11790.707151050899</v>
      </c>
      <c r="E1093" s="5">
        <v>15829.923098988</v>
      </c>
      <c r="F1093" s="5">
        <v>16050.6761072195</v>
      </c>
      <c r="G1093" s="5">
        <v>15349.574046158001</v>
      </c>
    </row>
    <row r="1094" spans="1:7" x14ac:dyDescent="0.55000000000000004">
      <c r="A1094" s="3">
        <v>36</v>
      </c>
      <c r="B1094" s="3">
        <v>6</v>
      </c>
      <c r="C1094" s="5">
        <v>44567.012902711402</v>
      </c>
      <c r="D1094" s="5">
        <v>47213.437728003701</v>
      </c>
      <c r="E1094" s="5">
        <v>49783.696827451102</v>
      </c>
      <c r="F1094" s="5">
        <v>41391.758723616098</v>
      </c>
      <c r="G1094" s="5">
        <v>48236.614721494399</v>
      </c>
    </row>
    <row r="1095" spans="1:7" x14ac:dyDescent="0.55000000000000004">
      <c r="A1095" s="3">
        <v>36</v>
      </c>
      <c r="B1095" s="3">
        <v>7</v>
      </c>
      <c r="C1095" s="5">
        <v>7326.2797221329201</v>
      </c>
      <c r="D1095" s="5">
        <v>7305.4632393032498</v>
      </c>
      <c r="E1095" s="5">
        <v>7005.0290906955597</v>
      </c>
      <c r="F1095" s="5">
        <v>6610.75452432151</v>
      </c>
      <c r="G1095" s="5">
        <v>7369.36112266284</v>
      </c>
    </row>
    <row r="1096" spans="1:7" x14ac:dyDescent="0.55000000000000004">
      <c r="A1096" s="3">
        <v>36</v>
      </c>
      <c r="B1096" s="3">
        <v>8</v>
      </c>
      <c r="C1096" s="5">
        <v>3900.9429489278</v>
      </c>
      <c r="D1096" s="5">
        <v>3754.02118199493</v>
      </c>
      <c r="E1096" s="5">
        <v>5388.0671351218398</v>
      </c>
      <c r="F1096" s="5">
        <v>5341.3062026501502</v>
      </c>
      <c r="G1096" s="5">
        <v>5509.04849843584</v>
      </c>
    </row>
    <row r="1097" spans="1:7" x14ac:dyDescent="0.55000000000000004">
      <c r="A1097" s="3">
        <v>36</v>
      </c>
      <c r="B1097" s="3">
        <v>9</v>
      </c>
      <c r="C1097" s="5">
        <v>11737.4827923101</v>
      </c>
      <c r="D1097" s="5">
        <v>9139.3494141275696</v>
      </c>
      <c r="E1097" s="5">
        <v>16449.697157499199</v>
      </c>
      <c r="F1097" s="5">
        <v>16644.037370950799</v>
      </c>
      <c r="G1097" s="5">
        <v>16703.553625920598</v>
      </c>
    </row>
    <row r="1098" spans="1:7" x14ac:dyDescent="0.55000000000000004">
      <c r="A1098" s="3">
        <v>36</v>
      </c>
      <c r="B1098" s="3">
        <v>10</v>
      </c>
      <c r="C1098" s="5">
        <v>27840.131648594201</v>
      </c>
      <c r="D1098" s="5">
        <v>30157.307600133699</v>
      </c>
      <c r="E1098" s="5">
        <v>39669.908925889002</v>
      </c>
      <c r="F1098" s="5">
        <v>37183.619377228999</v>
      </c>
      <c r="G1098" s="5">
        <v>39899.2407450479</v>
      </c>
    </row>
    <row r="1099" spans="1:7" x14ac:dyDescent="0.55000000000000004">
      <c r="A1099" s="3">
        <v>36</v>
      </c>
      <c r="B1099" s="3">
        <v>11</v>
      </c>
      <c r="C1099" s="5">
        <v>33599.897776146499</v>
      </c>
      <c r="D1099" s="5">
        <v>38628.499198837097</v>
      </c>
      <c r="E1099" s="5">
        <v>53018.4644201259</v>
      </c>
      <c r="F1099" s="5">
        <v>50644.950350818399</v>
      </c>
      <c r="G1099" s="5">
        <v>35131.553674829796</v>
      </c>
    </row>
    <row r="1100" spans="1:7" x14ac:dyDescent="0.55000000000000004">
      <c r="A1100" s="3">
        <v>36</v>
      </c>
      <c r="B1100" s="3">
        <v>12</v>
      </c>
      <c r="C1100" s="5">
        <v>17892.0158441815</v>
      </c>
      <c r="D1100" s="5">
        <v>16115.6499872799</v>
      </c>
      <c r="E1100" s="5">
        <v>17071.254982226001</v>
      </c>
      <c r="F1100" s="5">
        <v>12635.9750731842</v>
      </c>
      <c r="G1100" s="5">
        <v>39492.235419532</v>
      </c>
    </row>
    <row r="1101" spans="1:7" x14ac:dyDescent="0.55000000000000004">
      <c r="A1101" s="3">
        <v>36</v>
      </c>
      <c r="B1101" s="3">
        <v>13</v>
      </c>
      <c r="C1101" s="5">
        <v>1025.25449772038</v>
      </c>
      <c r="D1101" s="5">
        <v>134.71714346241001</v>
      </c>
      <c r="E1101" s="5">
        <v>1206.40928834648</v>
      </c>
      <c r="F1101" s="5">
        <v>1429.6099677977199</v>
      </c>
      <c r="G1101" s="5">
        <v>1539.4307574310201</v>
      </c>
    </row>
    <row r="1102" spans="1:7" x14ac:dyDescent="0.55000000000000004">
      <c r="A1102" s="3">
        <v>36</v>
      </c>
      <c r="B1102" s="3">
        <v>14</v>
      </c>
      <c r="C1102" s="5">
        <v>6426.6527232639401</v>
      </c>
      <c r="D1102" s="5">
        <v>7521.54055955682</v>
      </c>
      <c r="E1102" s="5">
        <v>7017.3491243442604</v>
      </c>
      <c r="F1102" s="5">
        <v>5910.3493118852202</v>
      </c>
      <c r="G1102" s="5">
        <v>5635.8187713377001</v>
      </c>
    </row>
    <row r="1103" spans="1:7" x14ac:dyDescent="0.55000000000000004">
      <c r="A1103" s="3">
        <v>36</v>
      </c>
      <c r="B1103" s="3">
        <v>15</v>
      </c>
      <c r="C1103" s="5">
        <v>5096.5540880124299</v>
      </c>
      <c r="D1103" s="5">
        <v>6028.8544357129604</v>
      </c>
      <c r="E1103" s="5">
        <v>4513.0001187330799</v>
      </c>
      <c r="F1103" s="5">
        <v>4077.2542143036799</v>
      </c>
      <c r="G1103" s="5">
        <v>4361.8737233343199</v>
      </c>
    </row>
    <row r="1104" spans="1:7" x14ac:dyDescent="0.55000000000000004">
      <c r="A1104" s="3">
        <v>36</v>
      </c>
      <c r="B1104" s="3">
        <v>16</v>
      </c>
      <c r="C1104" s="5">
        <v>32151.131389708</v>
      </c>
      <c r="D1104" s="5">
        <v>31028.653632039699</v>
      </c>
      <c r="E1104" s="5">
        <v>35972.539352715903</v>
      </c>
      <c r="F1104" s="5">
        <v>34544.238680247501</v>
      </c>
      <c r="G1104" s="5">
        <v>37462.950388649697</v>
      </c>
    </row>
    <row r="1105" spans="1:7" x14ac:dyDescent="0.55000000000000004">
      <c r="A1105" s="3">
        <v>36</v>
      </c>
      <c r="B1105" s="3">
        <v>17</v>
      </c>
      <c r="C1105" s="5">
        <v>30196.007193383299</v>
      </c>
      <c r="D1105" s="5">
        <v>27283.611256115099</v>
      </c>
      <c r="E1105" s="5">
        <v>25992.202714444302</v>
      </c>
      <c r="F1105" s="5">
        <v>35541.3423225437</v>
      </c>
      <c r="G1105" s="5">
        <v>33956.636319252502</v>
      </c>
    </row>
    <row r="1106" spans="1:7" x14ac:dyDescent="0.55000000000000004">
      <c r="A1106" s="3">
        <v>36</v>
      </c>
      <c r="B1106" s="3">
        <v>18</v>
      </c>
      <c r="C1106" s="5">
        <v>92835.025030388002</v>
      </c>
      <c r="D1106" s="5">
        <v>132551.36035058601</v>
      </c>
      <c r="E1106" s="5">
        <v>133704.69857269301</v>
      </c>
      <c r="F1106" s="5">
        <v>133175.78479640599</v>
      </c>
      <c r="G1106" s="5">
        <v>136988.71277120599</v>
      </c>
    </row>
    <row r="1107" spans="1:7" x14ac:dyDescent="0.55000000000000004">
      <c r="A1107" s="3">
        <v>36</v>
      </c>
      <c r="B1107" s="3">
        <v>19</v>
      </c>
      <c r="C1107" s="5">
        <v>51539.5936962673</v>
      </c>
      <c r="D1107" s="5">
        <v>64791.275906021103</v>
      </c>
      <c r="E1107" s="5">
        <v>51346.907169498503</v>
      </c>
      <c r="F1107" s="5">
        <v>55651.995091971898</v>
      </c>
      <c r="G1107" s="5">
        <v>50361.377157960698</v>
      </c>
    </row>
    <row r="1108" spans="1:7" x14ac:dyDescent="0.55000000000000004">
      <c r="A1108" s="3">
        <v>36</v>
      </c>
      <c r="B1108" s="3">
        <v>20</v>
      </c>
      <c r="C1108" s="5">
        <v>75030.103668158205</v>
      </c>
      <c r="D1108" s="5">
        <v>89609.610847694494</v>
      </c>
      <c r="E1108" s="5">
        <v>79706.301523083297</v>
      </c>
      <c r="F1108" s="5">
        <v>81942.673885861004</v>
      </c>
      <c r="G1108" s="5">
        <v>83512.8411349081</v>
      </c>
    </row>
    <row r="1109" spans="1:7" x14ac:dyDescent="0.55000000000000004">
      <c r="A1109" s="3">
        <v>36</v>
      </c>
      <c r="B1109" s="3">
        <v>21</v>
      </c>
      <c r="C1109" s="5">
        <v>69634.827727590993</v>
      </c>
      <c r="D1109" s="5">
        <v>62925.976002992204</v>
      </c>
      <c r="E1109" s="5">
        <v>74514.457423082204</v>
      </c>
      <c r="F1109" s="5">
        <v>72387.654791911496</v>
      </c>
      <c r="G1109" s="5">
        <v>71980.028021007005</v>
      </c>
    </row>
    <row r="1110" spans="1:7" x14ac:dyDescent="0.55000000000000004">
      <c r="A1110" s="3">
        <v>36</v>
      </c>
      <c r="B1110" s="3">
        <v>22</v>
      </c>
      <c r="C1110" s="5">
        <v>36575.358172266897</v>
      </c>
      <c r="D1110" s="5">
        <v>33798.136075652903</v>
      </c>
      <c r="E1110" s="5">
        <v>34938.994134564098</v>
      </c>
      <c r="F1110" s="5">
        <v>37679.026967326099</v>
      </c>
      <c r="G1110" s="5">
        <v>33254.656846701902</v>
      </c>
    </row>
    <row r="1111" spans="1:7" x14ac:dyDescent="0.55000000000000004">
      <c r="A1111" s="3">
        <v>36</v>
      </c>
      <c r="B1111" s="3">
        <v>23</v>
      </c>
      <c r="C1111" s="5">
        <v>10225.695142061801</v>
      </c>
      <c r="D1111" s="5">
        <v>8784.6583900095102</v>
      </c>
      <c r="E1111" s="5">
        <v>12260.5066479008</v>
      </c>
      <c r="F1111" s="5">
        <v>10513.080082070201</v>
      </c>
      <c r="G1111" s="5">
        <v>13615.545856029799</v>
      </c>
    </row>
    <row r="1112" spans="1:7" x14ac:dyDescent="0.55000000000000004">
      <c r="A1112" s="3">
        <v>36</v>
      </c>
      <c r="B1112" s="3">
        <v>24</v>
      </c>
      <c r="C1112" s="5">
        <v>14351.668078709599</v>
      </c>
      <c r="D1112" s="5">
        <v>11418.666277570899</v>
      </c>
      <c r="E1112" s="5">
        <v>15998.5365151104</v>
      </c>
      <c r="F1112" s="5">
        <v>14391.7929877432</v>
      </c>
      <c r="G1112" s="5">
        <v>17469.392419789099</v>
      </c>
    </row>
    <row r="1113" spans="1:7" x14ac:dyDescent="0.55000000000000004">
      <c r="A1113" s="3">
        <v>36</v>
      </c>
      <c r="B1113" s="3">
        <v>25</v>
      </c>
      <c r="C1113" s="5">
        <v>53724.647298063297</v>
      </c>
      <c r="D1113" s="5">
        <v>46778.233649965601</v>
      </c>
      <c r="E1113" s="5">
        <v>51136.883296455802</v>
      </c>
      <c r="F1113" s="5">
        <v>48082.392412071596</v>
      </c>
      <c r="G1113" s="5">
        <v>51069.140830698998</v>
      </c>
    </row>
    <row r="1114" spans="1:7" x14ac:dyDescent="0.55000000000000004">
      <c r="A1114" s="3">
        <v>36</v>
      </c>
      <c r="B1114" s="3">
        <v>26</v>
      </c>
      <c r="C1114" s="5">
        <v>14530.264341169801</v>
      </c>
      <c r="D1114" s="5">
        <v>12509.352038810101</v>
      </c>
      <c r="E1114" s="5">
        <v>11386.263298742</v>
      </c>
      <c r="F1114" s="5">
        <v>9822.4888259623003</v>
      </c>
      <c r="G1114" s="5">
        <v>13123.1709098458</v>
      </c>
    </row>
    <row r="1115" spans="1:7" x14ac:dyDescent="0.55000000000000004">
      <c r="A1115" s="3">
        <v>36</v>
      </c>
      <c r="B1115" s="3">
        <v>27</v>
      </c>
      <c r="C1115" s="5">
        <v>80520.167467889099</v>
      </c>
      <c r="D1115" s="5">
        <v>81027.927040646799</v>
      </c>
      <c r="E1115" s="5">
        <v>83166.822874796795</v>
      </c>
      <c r="F1115" s="5">
        <v>92077.602870106799</v>
      </c>
      <c r="G1115" s="5">
        <v>100082.94253304</v>
      </c>
    </row>
    <row r="1116" spans="1:7" x14ac:dyDescent="0.55000000000000004">
      <c r="A1116" s="3">
        <v>36</v>
      </c>
      <c r="B1116" s="3">
        <v>28</v>
      </c>
      <c r="C1116" s="5">
        <v>136766.02334208999</v>
      </c>
      <c r="D1116" s="5">
        <v>126850.38045119699</v>
      </c>
      <c r="E1116" s="5">
        <v>131415.30889373401</v>
      </c>
      <c r="F1116" s="5">
        <v>131345.95607543999</v>
      </c>
      <c r="G1116" s="5">
        <v>133400.330883324</v>
      </c>
    </row>
    <row r="1117" spans="1:7" x14ac:dyDescent="0.55000000000000004">
      <c r="A1117" s="3">
        <v>36</v>
      </c>
      <c r="B1117" s="3">
        <v>29</v>
      </c>
      <c r="C1117" s="5">
        <v>92815.166982793002</v>
      </c>
      <c r="D1117" s="5">
        <v>186105.22708916999</v>
      </c>
      <c r="E1117" s="5">
        <v>167460.60176138801</v>
      </c>
      <c r="F1117" s="5">
        <v>148939.58864132801</v>
      </c>
      <c r="G1117" s="5">
        <v>156963.446680642</v>
      </c>
    </row>
    <row r="1118" spans="1:7" x14ac:dyDescent="0.55000000000000004">
      <c r="A1118" s="3">
        <v>36</v>
      </c>
      <c r="B1118" s="3">
        <v>30</v>
      </c>
      <c r="C1118" s="5">
        <v>236278.122523383</v>
      </c>
      <c r="D1118" s="5">
        <v>299945.58313900197</v>
      </c>
      <c r="E1118" s="5">
        <v>252692.638984891</v>
      </c>
      <c r="F1118" s="5">
        <v>280057.01896511298</v>
      </c>
      <c r="G1118" s="5">
        <v>295563.048842513</v>
      </c>
    </row>
    <row r="1119" spans="1:7" x14ac:dyDescent="0.55000000000000004">
      <c r="A1119" s="3">
        <v>36</v>
      </c>
      <c r="B1119" s="3">
        <v>31</v>
      </c>
      <c r="C1119" s="5">
        <v>108490.13526672299</v>
      </c>
      <c r="D1119" s="5">
        <v>83921.799378266107</v>
      </c>
      <c r="E1119" s="5">
        <v>72424.9694728701</v>
      </c>
      <c r="F1119" s="5">
        <v>76182.137811555993</v>
      </c>
      <c r="G1119" s="5">
        <v>79470.087297682403</v>
      </c>
    </row>
    <row r="1120" spans="1:7" x14ac:dyDescent="0.55000000000000004">
      <c r="A1120" s="3">
        <v>37</v>
      </c>
      <c r="B1120" s="3">
        <v>1</v>
      </c>
      <c r="C1120" s="5">
        <v>25917.7148963828</v>
      </c>
      <c r="D1120" s="5">
        <v>33415.608486592799</v>
      </c>
      <c r="E1120" s="5">
        <v>36613.686666846901</v>
      </c>
      <c r="F1120" s="5">
        <v>34307.671670907301</v>
      </c>
      <c r="G1120" s="5">
        <v>33843.833766647702</v>
      </c>
    </row>
    <row r="1121" spans="1:7" x14ac:dyDescent="0.55000000000000004">
      <c r="A1121" s="3">
        <v>37</v>
      </c>
      <c r="B1121" s="3">
        <v>2</v>
      </c>
      <c r="C1121" s="5">
        <v>1679.8522287623</v>
      </c>
      <c r="D1121" s="5">
        <v>2921.8432305207002</v>
      </c>
      <c r="E1121" s="5">
        <v>1269.16768603388</v>
      </c>
      <c r="F1121" s="5">
        <v>866.21113101320998</v>
      </c>
      <c r="G1121" s="5">
        <v>987.69627611808505</v>
      </c>
    </row>
    <row r="1122" spans="1:7" x14ac:dyDescent="0.55000000000000004">
      <c r="A1122" s="3">
        <v>37</v>
      </c>
      <c r="B1122" s="3">
        <v>3</v>
      </c>
      <c r="C1122" s="5">
        <v>57130.307473170098</v>
      </c>
      <c r="D1122" s="5">
        <v>55233.154278659698</v>
      </c>
      <c r="E1122" s="5">
        <v>62791.940079645203</v>
      </c>
      <c r="F1122" s="5">
        <v>59804.726413816097</v>
      </c>
      <c r="G1122" s="5">
        <v>79470.245431522795</v>
      </c>
    </row>
    <row r="1123" spans="1:7" x14ac:dyDescent="0.55000000000000004">
      <c r="A1123" s="3">
        <v>37</v>
      </c>
      <c r="B1123" s="3">
        <v>4</v>
      </c>
      <c r="C1123" s="5">
        <v>15097.0150300679</v>
      </c>
      <c r="D1123" s="5">
        <v>11401.8687018738</v>
      </c>
      <c r="E1123" s="5">
        <v>9707.6881400568</v>
      </c>
      <c r="F1123" s="5">
        <v>8453.6614466150004</v>
      </c>
      <c r="G1123" s="5">
        <v>8920.6436021223999</v>
      </c>
    </row>
    <row r="1124" spans="1:7" x14ac:dyDescent="0.55000000000000004">
      <c r="A1124" s="3">
        <v>37</v>
      </c>
      <c r="B1124" s="3">
        <v>5</v>
      </c>
      <c r="C1124" s="5">
        <v>18213.468719720298</v>
      </c>
      <c r="D1124" s="5">
        <v>15133.562782086199</v>
      </c>
      <c r="E1124" s="5">
        <v>18636.004448440799</v>
      </c>
      <c r="F1124" s="5">
        <v>18158.7090341687</v>
      </c>
      <c r="G1124" s="5">
        <v>17981.843233478001</v>
      </c>
    </row>
    <row r="1125" spans="1:7" x14ac:dyDescent="0.55000000000000004">
      <c r="A1125" s="3">
        <v>37</v>
      </c>
      <c r="B1125" s="3">
        <v>6</v>
      </c>
      <c r="C1125" s="5">
        <v>25906.9463974276</v>
      </c>
      <c r="D1125" s="5">
        <v>24779.3363335963</v>
      </c>
      <c r="E1125" s="5">
        <v>26516.710105335202</v>
      </c>
      <c r="F1125" s="5">
        <v>25247.8566022901</v>
      </c>
      <c r="G1125" s="5">
        <v>29866.2850179618</v>
      </c>
    </row>
    <row r="1126" spans="1:7" x14ac:dyDescent="0.55000000000000004">
      <c r="A1126" s="3">
        <v>37</v>
      </c>
      <c r="B1126" s="3">
        <v>7</v>
      </c>
      <c r="C1126" s="5">
        <v>15538.1130939872</v>
      </c>
      <c r="D1126" s="5">
        <v>17465.4781052215</v>
      </c>
      <c r="E1126" s="5">
        <v>18842.1186737471</v>
      </c>
      <c r="F1126" s="5">
        <v>17061.142505140899</v>
      </c>
      <c r="G1126" s="5">
        <v>18911.009755913401</v>
      </c>
    </row>
    <row r="1127" spans="1:7" x14ac:dyDescent="0.55000000000000004">
      <c r="A1127" s="3">
        <v>37</v>
      </c>
      <c r="B1127" s="3">
        <v>8</v>
      </c>
      <c r="C1127" s="5">
        <v>11621.7991548885</v>
      </c>
      <c r="D1127" s="5">
        <v>12787.6872882976</v>
      </c>
      <c r="E1127" s="5">
        <v>13740.8717179464</v>
      </c>
      <c r="F1127" s="5">
        <v>13674.182257153499</v>
      </c>
      <c r="G1127" s="5">
        <v>16063.524464481099</v>
      </c>
    </row>
    <row r="1128" spans="1:7" x14ac:dyDescent="0.55000000000000004">
      <c r="A1128" s="3">
        <v>37</v>
      </c>
      <c r="B1128" s="3">
        <v>9</v>
      </c>
      <c r="C1128" s="5">
        <v>29725.9999892823</v>
      </c>
      <c r="D1128" s="5">
        <v>25187.4904934279</v>
      </c>
      <c r="E1128" s="5">
        <v>36181.363012893598</v>
      </c>
      <c r="F1128" s="5">
        <v>34422.3017928638</v>
      </c>
      <c r="G1128" s="5">
        <v>38701.201912998004</v>
      </c>
    </row>
    <row r="1129" spans="1:7" x14ac:dyDescent="0.55000000000000004">
      <c r="A1129" s="3">
        <v>37</v>
      </c>
      <c r="B1129" s="3">
        <v>10</v>
      </c>
      <c r="C1129" s="5">
        <v>33801.257886668798</v>
      </c>
      <c r="D1129" s="5">
        <v>40623.015349343703</v>
      </c>
      <c r="E1129" s="5">
        <v>49747.848363396202</v>
      </c>
      <c r="F1129" s="5">
        <v>45797.866970984498</v>
      </c>
      <c r="G1129" s="5">
        <v>52851.808388692501</v>
      </c>
    </row>
    <row r="1130" spans="1:7" x14ac:dyDescent="0.55000000000000004">
      <c r="A1130" s="3">
        <v>37</v>
      </c>
      <c r="B1130" s="3">
        <v>11</v>
      </c>
      <c r="C1130" s="5">
        <v>12441.506451548201</v>
      </c>
      <c r="D1130" s="5">
        <v>12817.6890769288</v>
      </c>
      <c r="E1130" s="5">
        <v>16549.8971258372</v>
      </c>
      <c r="F1130" s="5">
        <v>15892.278484340901</v>
      </c>
      <c r="G1130" s="5">
        <v>15265.7493929915</v>
      </c>
    </row>
    <row r="1131" spans="1:7" x14ac:dyDescent="0.55000000000000004">
      <c r="A1131" s="3">
        <v>37</v>
      </c>
      <c r="B1131" s="3">
        <v>12</v>
      </c>
      <c r="C1131" s="5">
        <v>24195.1534807713</v>
      </c>
      <c r="D1131" s="5">
        <v>25814.221863109098</v>
      </c>
      <c r="E1131" s="5">
        <v>28348.631956042602</v>
      </c>
      <c r="F1131" s="5">
        <v>27885.804914407101</v>
      </c>
      <c r="G1131" s="5">
        <v>27833.148412732298</v>
      </c>
    </row>
    <row r="1132" spans="1:7" x14ac:dyDescent="0.55000000000000004">
      <c r="A1132" s="3">
        <v>37</v>
      </c>
      <c r="B1132" s="3">
        <v>13</v>
      </c>
      <c r="C1132" s="5">
        <v>1135.90287839609</v>
      </c>
      <c r="D1132" s="5">
        <v>521.17630095053198</v>
      </c>
      <c r="E1132" s="5">
        <v>0</v>
      </c>
      <c r="F1132" s="5">
        <v>0</v>
      </c>
      <c r="G1132" s="5">
        <v>0</v>
      </c>
    </row>
    <row r="1133" spans="1:7" x14ac:dyDescent="0.55000000000000004">
      <c r="A1133" s="3">
        <v>37</v>
      </c>
      <c r="B1133" s="3">
        <v>14</v>
      </c>
      <c r="C1133" s="5">
        <v>44630.300694288002</v>
      </c>
      <c r="D1133" s="5">
        <v>38522.519905196503</v>
      </c>
      <c r="E1133" s="5">
        <v>41697.672440732502</v>
      </c>
      <c r="F1133" s="5">
        <v>40906.711306589699</v>
      </c>
      <c r="G1133" s="5">
        <v>40234.253651661304</v>
      </c>
    </row>
    <row r="1134" spans="1:7" x14ac:dyDescent="0.55000000000000004">
      <c r="A1134" s="3">
        <v>37</v>
      </c>
      <c r="B1134" s="3">
        <v>15</v>
      </c>
      <c r="C1134" s="5">
        <v>12164.504342547199</v>
      </c>
      <c r="D1134" s="5">
        <v>13888.086165761801</v>
      </c>
      <c r="E1134" s="5">
        <v>12870.2519773409</v>
      </c>
      <c r="F1134" s="5">
        <v>11696.9848577918</v>
      </c>
      <c r="G1134" s="5">
        <v>13120.3689035936</v>
      </c>
    </row>
    <row r="1135" spans="1:7" x14ac:dyDescent="0.55000000000000004">
      <c r="A1135" s="3">
        <v>37</v>
      </c>
      <c r="B1135" s="3">
        <v>16</v>
      </c>
      <c r="C1135" s="5">
        <v>34626.8094176718</v>
      </c>
      <c r="D1135" s="5">
        <v>35366.163862884598</v>
      </c>
      <c r="E1135" s="5">
        <v>44457.627984313804</v>
      </c>
      <c r="F1135" s="5">
        <v>41501.746356535201</v>
      </c>
      <c r="G1135" s="5">
        <v>46667.259736074899</v>
      </c>
    </row>
    <row r="1136" spans="1:7" x14ac:dyDescent="0.55000000000000004">
      <c r="A1136" s="3">
        <v>37</v>
      </c>
      <c r="B1136" s="3">
        <v>17</v>
      </c>
      <c r="C1136" s="5">
        <v>48703.782373010501</v>
      </c>
      <c r="D1136" s="5">
        <v>38956.587006429298</v>
      </c>
      <c r="E1136" s="5">
        <v>40768.742631407797</v>
      </c>
      <c r="F1136" s="5">
        <v>41667.145368751197</v>
      </c>
      <c r="G1136" s="5">
        <v>44246.8591638773</v>
      </c>
    </row>
    <row r="1137" spans="1:7" x14ac:dyDescent="0.55000000000000004">
      <c r="A1137" s="3">
        <v>37</v>
      </c>
      <c r="B1137" s="3">
        <v>18</v>
      </c>
      <c r="C1137" s="5">
        <v>161660.50256143199</v>
      </c>
      <c r="D1137" s="5">
        <v>180545.69912020999</v>
      </c>
      <c r="E1137" s="5">
        <v>187820.182517782</v>
      </c>
      <c r="F1137" s="5">
        <v>195919.283061697</v>
      </c>
      <c r="G1137" s="5">
        <v>239050.28330122901</v>
      </c>
    </row>
    <row r="1138" spans="1:7" x14ac:dyDescent="0.55000000000000004">
      <c r="A1138" s="3">
        <v>37</v>
      </c>
      <c r="B1138" s="3">
        <v>19</v>
      </c>
      <c r="C1138" s="5">
        <v>151373.418599197</v>
      </c>
      <c r="D1138" s="5">
        <v>127314.41178507201</v>
      </c>
      <c r="E1138" s="5">
        <v>129409.98185707199</v>
      </c>
      <c r="F1138" s="5">
        <v>125645.994895725</v>
      </c>
      <c r="G1138" s="5">
        <v>127696.45480272399</v>
      </c>
    </row>
    <row r="1139" spans="1:7" x14ac:dyDescent="0.55000000000000004">
      <c r="A1139" s="3">
        <v>37</v>
      </c>
      <c r="B1139" s="3">
        <v>20</v>
      </c>
      <c r="C1139" s="5">
        <v>167746.170458673</v>
      </c>
      <c r="D1139" s="5">
        <v>135481.18277050499</v>
      </c>
      <c r="E1139" s="5">
        <v>143108.59192306999</v>
      </c>
      <c r="F1139" s="5">
        <v>137488.30534477101</v>
      </c>
      <c r="G1139" s="5">
        <v>145164.27799244801</v>
      </c>
    </row>
    <row r="1140" spans="1:7" x14ac:dyDescent="0.55000000000000004">
      <c r="A1140" s="3">
        <v>37</v>
      </c>
      <c r="B1140" s="3">
        <v>21</v>
      </c>
      <c r="C1140" s="5">
        <v>134704.60812578601</v>
      </c>
      <c r="D1140" s="5">
        <v>128639.15318941</v>
      </c>
      <c r="E1140" s="5">
        <v>122785.16618553</v>
      </c>
      <c r="F1140" s="5">
        <v>122091.930889732</v>
      </c>
      <c r="G1140" s="5">
        <v>119933.410395144</v>
      </c>
    </row>
    <row r="1141" spans="1:7" x14ac:dyDescent="0.55000000000000004">
      <c r="A1141" s="3">
        <v>37</v>
      </c>
      <c r="B1141" s="3">
        <v>22</v>
      </c>
      <c r="C1141" s="5">
        <v>57325.873907661298</v>
      </c>
      <c r="D1141" s="5">
        <v>54851.505037570001</v>
      </c>
      <c r="E1141" s="5">
        <v>59035.365545508503</v>
      </c>
      <c r="F1141" s="5">
        <v>44667.369378007199</v>
      </c>
      <c r="G1141" s="5">
        <v>53698.361988545003</v>
      </c>
    </row>
    <row r="1142" spans="1:7" x14ac:dyDescent="0.55000000000000004">
      <c r="A1142" s="3">
        <v>37</v>
      </c>
      <c r="B1142" s="3">
        <v>23</v>
      </c>
      <c r="C1142" s="5">
        <v>16075.6774624193</v>
      </c>
      <c r="D1142" s="5">
        <v>10893.495191578701</v>
      </c>
      <c r="E1142" s="5">
        <v>20206.6133137584</v>
      </c>
      <c r="F1142" s="5">
        <v>23617.145779854</v>
      </c>
      <c r="G1142" s="5">
        <v>21511.189855296299</v>
      </c>
    </row>
    <row r="1143" spans="1:7" x14ac:dyDescent="0.55000000000000004">
      <c r="A1143" s="3">
        <v>37</v>
      </c>
      <c r="B1143" s="3">
        <v>24</v>
      </c>
      <c r="C1143" s="5">
        <v>17818.149205991798</v>
      </c>
      <c r="D1143" s="5">
        <v>21320.9370334452</v>
      </c>
      <c r="E1143" s="5">
        <v>30093.798528220701</v>
      </c>
      <c r="F1143" s="5">
        <v>32352.309289373199</v>
      </c>
      <c r="G1143" s="5">
        <v>27712.716756702401</v>
      </c>
    </row>
    <row r="1144" spans="1:7" x14ac:dyDescent="0.55000000000000004">
      <c r="A1144" s="3">
        <v>37</v>
      </c>
      <c r="B1144" s="3">
        <v>25</v>
      </c>
      <c r="C1144" s="5">
        <v>79580.225887380599</v>
      </c>
      <c r="D1144" s="5">
        <v>64930.672160101502</v>
      </c>
      <c r="E1144" s="5">
        <v>74798.060180428598</v>
      </c>
      <c r="F1144" s="5">
        <v>69777.215282185105</v>
      </c>
      <c r="G1144" s="5">
        <v>84288.835019809194</v>
      </c>
    </row>
    <row r="1145" spans="1:7" x14ac:dyDescent="0.55000000000000004">
      <c r="A1145" s="3">
        <v>37</v>
      </c>
      <c r="B1145" s="3">
        <v>26</v>
      </c>
      <c r="C1145" s="5">
        <v>34171.654593024301</v>
      </c>
      <c r="D1145" s="5">
        <v>18656.440676869101</v>
      </c>
      <c r="E1145" s="5">
        <v>23977.0356125695</v>
      </c>
      <c r="F1145" s="5">
        <v>24115.817216276198</v>
      </c>
      <c r="G1145" s="5">
        <v>18942.500279370601</v>
      </c>
    </row>
    <row r="1146" spans="1:7" x14ac:dyDescent="0.55000000000000004">
      <c r="A1146" s="3">
        <v>37</v>
      </c>
      <c r="B1146" s="3">
        <v>27</v>
      </c>
      <c r="C1146" s="5">
        <v>107884.1621635</v>
      </c>
      <c r="D1146" s="5">
        <v>123290.31750362999</v>
      </c>
      <c r="E1146" s="5">
        <v>169828.43184252499</v>
      </c>
      <c r="F1146" s="5">
        <v>169868.76690962899</v>
      </c>
      <c r="G1146" s="5">
        <v>173467.46806591499</v>
      </c>
    </row>
    <row r="1147" spans="1:7" x14ac:dyDescent="0.55000000000000004">
      <c r="A1147" s="3">
        <v>37</v>
      </c>
      <c r="B1147" s="3">
        <v>28</v>
      </c>
      <c r="C1147" s="5">
        <v>147038.61259880199</v>
      </c>
      <c r="D1147" s="5">
        <v>141057.81378475399</v>
      </c>
      <c r="E1147" s="5">
        <v>164588.405750718</v>
      </c>
      <c r="F1147" s="5">
        <v>167601.057786716</v>
      </c>
      <c r="G1147" s="5">
        <v>172593.57455003599</v>
      </c>
    </row>
    <row r="1148" spans="1:7" x14ac:dyDescent="0.55000000000000004">
      <c r="A1148" s="3">
        <v>37</v>
      </c>
      <c r="B1148" s="3">
        <v>29</v>
      </c>
      <c r="C1148" s="5">
        <v>181907.30728852999</v>
      </c>
      <c r="D1148" s="5">
        <v>163382.959023353</v>
      </c>
      <c r="E1148" s="5">
        <v>185955.64874268</v>
      </c>
      <c r="F1148" s="5">
        <v>123042.87404287999</v>
      </c>
      <c r="G1148" s="5">
        <v>144467.30797883999</v>
      </c>
    </row>
    <row r="1149" spans="1:7" x14ac:dyDescent="0.55000000000000004">
      <c r="A1149" s="3">
        <v>37</v>
      </c>
      <c r="B1149" s="3">
        <v>30</v>
      </c>
      <c r="C1149" s="5">
        <v>293559.30824414402</v>
      </c>
      <c r="D1149" s="5">
        <v>332327.55045211199</v>
      </c>
      <c r="E1149" s="5">
        <v>348413.39851980697</v>
      </c>
      <c r="F1149" s="5">
        <v>329158.84505218599</v>
      </c>
      <c r="G1149" s="5">
        <v>363582.47471601801</v>
      </c>
    </row>
    <row r="1150" spans="1:7" x14ac:dyDescent="0.55000000000000004">
      <c r="A1150" s="3">
        <v>37</v>
      </c>
      <c r="B1150" s="3">
        <v>31</v>
      </c>
      <c r="C1150" s="5">
        <v>138841.705091729</v>
      </c>
      <c r="D1150" s="5">
        <v>91369.919827649894</v>
      </c>
      <c r="E1150" s="5">
        <v>123906.436891479</v>
      </c>
      <c r="F1150" s="5">
        <v>108048.579096902</v>
      </c>
      <c r="G1150" s="5">
        <v>100399.29890371099</v>
      </c>
    </row>
    <row r="1151" spans="1:7" x14ac:dyDescent="0.55000000000000004">
      <c r="A1151" s="3">
        <v>38</v>
      </c>
      <c r="B1151" s="3">
        <v>1</v>
      </c>
      <c r="C1151" s="5">
        <v>44644.551890618699</v>
      </c>
      <c r="D1151" s="5">
        <v>63344.269672730101</v>
      </c>
      <c r="E1151" s="5">
        <v>58568.7135559628</v>
      </c>
      <c r="F1151" s="5">
        <v>56459.779036296</v>
      </c>
      <c r="G1151" s="5">
        <v>56538.961043234602</v>
      </c>
    </row>
    <row r="1152" spans="1:7" x14ac:dyDescent="0.55000000000000004">
      <c r="A1152" s="3">
        <v>38</v>
      </c>
      <c r="B1152" s="3">
        <v>2</v>
      </c>
      <c r="C1152" s="5">
        <v>1860.77352526648</v>
      </c>
      <c r="D1152" s="5">
        <v>2504.3441070027302</v>
      </c>
      <c r="E1152" s="5">
        <v>1152.9245972523399</v>
      </c>
      <c r="F1152" s="5">
        <v>1030.6825044283801</v>
      </c>
      <c r="G1152" s="5">
        <v>1426.7104923915399</v>
      </c>
    </row>
    <row r="1153" spans="1:7" x14ac:dyDescent="0.55000000000000004">
      <c r="A1153" s="3">
        <v>38</v>
      </c>
      <c r="B1153" s="3">
        <v>3</v>
      </c>
      <c r="C1153" s="5">
        <v>67657.292234106702</v>
      </c>
      <c r="D1153" s="5">
        <v>64769.528209084798</v>
      </c>
      <c r="E1153" s="5">
        <v>73413.123704989397</v>
      </c>
      <c r="F1153" s="5">
        <v>65385.173907054697</v>
      </c>
      <c r="G1153" s="5">
        <v>80276.561615853803</v>
      </c>
    </row>
    <row r="1154" spans="1:7" x14ac:dyDescent="0.55000000000000004">
      <c r="A1154" s="3">
        <v>38</v>
      </c>
      <c r="B1154" s="3">
        <v>4</v>
      </c>
      <c r="C1154" s="5">
        <v>38539.443582340602</v>
      </c>
      <c r="D1154" s="5">
        <v>28346.981100692301</v>
      </c>
      <c r="E1154" s="5">
        <v>29701.960789100998</v>
      </c>
      <c r="F1154" s="5">
        <v>26552.283991759799</v>
      </c>
      <c r="G1154" s="5">
        <v>32178.922312638999</v>
      </c>
    </row>
    <row r="1155" spans="1:7" x14ac:dyDescent="0.55000000000000004">
      <c r="A1155" s="3">
        <v>38</v>
      </c>
      <c r="B1155" s="3">
        <v>5</v>
      </c>
      <c r="C1155" s="5">
        <v>57867.0770056033</v>
      </c>
      <c r="D1155" s="5">
        <v>47631.4119474865</v>
      </c>
      <c r="E1155" s="5">
        <v>56090.828553511703</v>
      </c>
      <c r="F1155" s="5">
        <v>53094.707031907201</v>
      </c>
      <c r="G1155" s="5">
        <v>62577.335643647602</v>
      </c>
    </row>
    <row r="1156" spans="1:7" x14ac:dyDescent="0.55000000000000004">
      <c r="A1156" s="3">
        <v>38</v>
      </c>
      <c r="B1156" s="3">
        <v>6</v>
      </c>
      <c r="C1156" s="5">
        <v>33780.589069433001</v>
      </c>
      <c r="D1156" s="5">
        <v>25025.156114530499</v>
      </c>
      <c r="E1156" s="5">
        <v>28358.571564530601</v>
      </c>
      <c r="F1156" s="5">
        <v>23388.643695532901</v>
      </c>
      <c r="G1156" s="5">
        <v>29269.283874278801</v>
      </c>
    </row>
    <row r="1157" spans="1:7" x14ac:dyDescent="0.55000000000000004">
      <c r="A1157" s="3">
        <v>38</v>
      </c>
      <c r="B1157" s="3">
        <v>7</v>
      </c>
      <c r="C1157" s="5">
        <v>11378.895142822599</v>
      </c>
      <c r="D1157" s="5">
        <v>11932.9155792731</v>
      </c>
      <c r="E1157" s="5">
        <v>11162.0849109994</v>
      </c>
      <c r="F1157" s="5">
        <v>9458.03624415989</v>
      </c>
      <c r="G1157" s="5">
        <v>10669.4729494198</v>
      </c>
    </row>
    <row r="1158" spans="1:7" x14ac:dyDescent="0.55000000000000004">
      <c r="A1158" s="3">
        <v>38</v>
      </c>
      <c r="B1158" s="3">
        <v>8</v>
      </c>
      <c r="C1158" s="5">
        <v>18307.147324936199</v>
      </c>
      <c r="D1158" s="5">
        <v>17457.3681529524</v>
      </c>
      <c r="E1158" s="5">
        <v>18607.186594458999</v>
      </c>
      <c r="F1158" s="5">
        <v>16931.8698814374</v>
      </c>
      <c r="G1158" s="5">
        <v>20806.7785090623</v>
      </c>
    </row>
    <row r="1159" spans="1:7" x14ac:dyDescent="0.55000000000000004">
      <c r="A1159" s="3">
        <v>38</v>
      </c>
      <c r="B1159" s="3">
        <v>9</v>
      </c>
      <c r="C1159" s="5">
        <v>21855.123270427001</v>
      </c>
      <c r="D1159" s="5">
        <v>17604.528459199501</v>
      </c>
      <c r="E1159" s="5">
        <v>25039.597466201601</v>
      </c>
      <c r="F1159" s="5">
        <v>22494.3728438617</v>
      </c>
      <c r="G1159" s="5">
        <v>27178.940852371601</v>
      </c>
    </row>
    <row r="1160" spans="1:7" x14ac:dyDescent="0.55000000000000004">
      <c r="A1160" s="3">
        <v>38</v>
      </c>
      <c r="B1160" s="3">
        <v>10</v>
      </c>
      <c r="C1160" s="5">
        <v>75180.227339441597</v>
      </c>
      <c r="D1160" s="5">
        <v>66513.216718747499</v>
      </c>
      <c r="E1160" s="5">
        <v>79948.167078666505</v>
      </c>
      <c r="F1160" s="5">
        <v>70627.721572302602</v>
      </c>
      <c r="G1160" s="5">
        <v>87800.781297796799</v>
      </c>
    </row>
    <row r="1161" spans="1:7" x14ac:dyDescent="0.55000000000000004">
      <c r="A1161" s="3">
        <v>38</v>
      </c>
      <c r="B1161" s="3">
        <v>11</v>
      </c>
      <c r="C1161" s="5">
        <v>20352.994951120501</v>
      </c>
      <c r="D1161" s="5">
        <v>16090.86123687</v>
      </c>
      <c r="E1161" s="5">
        <v>14276.267248137499</v>
      </c>
      <c r="F1161" s="5">
        <v>12508.893527202001</v>
      </c>
      <c r="G1161" s="5">
        <v>14753.2525526187</v>
      </c>
    </row>
    <row r="1162" spans="1:7" x14ac:dyDescent="0.55000000000000004">
      <c r="A1162" s="3">
        <v>38</v>
      </c>
      <c r="B1162" s="3">
        <v>12</v>
      </c>
      <c r="C1162" s="5">
        <v>19664.615219948701</v>
      </c>
      <c r="D1162" s="5">
        <v>17641.810238160699</v>
      </c>
      <c r="E1162" s="5">
        <v>16448.561347574701</v>
      </c>
      <c r="F1162" s="5">
        <v>15282.7997205914</v>
      </c>
      <c r="G1162" s="5">
        <v>17396.527552644398</v>
      </c>
    </row>
    <row r="1163" spans="1:7" x14ac:dyDescent="0.55000000000000004">
      <c r="A1163" s="3">
        <v>38</v>
      </c>
      <c r="B1163" s="3">
        <v>13</v>
      </c>
      <c r="C1163" s="5">
        <v>3050.6119370895899</v>
      </c>
      <c r="D1163" s="5">
        <v>902.76109432363205</v>
      </c>
      <c r="E1163" s="5">
        <v>601.55374146976101</v>
      </c>
      <c r="F1163" s="5">
        <v>678.87573550492004</v>
      </c>
      <c r="G1163" s="5">
        <v>1691.32803834572</v>
      </c>
    </row>
    <row r="1164" spans="1:7" x14ac:dyDescent="0.55000000000000004">
      <c r="A1164" s="3">
        <v>38</v>
      </c>
      <c r="B1164" s="3">
        <v>14</v>
      </c>
      <c r="C1164" s="5">
        <v>54971.913612031298</v>
      </c>
      <c r="D1164" s="5">
        <v>59283.321153591198</v>
      </c>
      <c r="E1164" s="5">
        <v>59979.855734772798</v>
      </c>
      <c r="F1164" s="5">
        <v>58397.753610759202</v>
      </c>
      <c r="G1164" s="5">
        <v>72763.229445816498</v>
      </c>
    </row>
    <row r="1165" spans="1:7" x14ac:dyDescent="0.55000000000000004">
      <c r="A1165" s="3">
        <v>38</v>
      </c>
      <c r="B1165" s="3">
        <v>15</v>
      </c>
      <c r="C1165" s="5">
        <v>9607.3714691355708</v>
      </c>
      <c r="D1165" s="5">
        <v>10183.389477823101</v>
      </c>
      <c r="E1165" s="5">
        <v>7777.6266348005602</v>
      </c>
      <c r="F1165" s="5">
        <v>6387.6804424304601</v>
      </c>
      <c r="G1165" s="5">
        <v>7158.5599305659398</v>
      </c>
    </row>
    <row r="1166" spans="1:7" x14ac:dyDescent="0.55000000000000004">
      <c r="A1166" s="3">
        <v>38</v>
      </c>
      <c r="B1166" s="3">
        <v>16</v>
      </c>
      <c r="C1166" s="5">
        <v>31145.8745565469</v>
      </c>
      <c r="D1166" s="5">
        <v>33081.599904395502</v>
      </c>
      <c r="E1166" s="5">
        <v>38568.864983897802</v>
      </c>
      <c r="F1166" s="5">
        <v>34532.507848880203</v>
      </c>
      <c r="G1166" s="5">
        <v>42921.600592898001</v>
      </c>
    </row>
    <row r="1167" spans="1:7" x14ac:dyDescent="0.55000000000000004">
      <c r="A1167" s="3">
        <v>38</v>
      </c>
      <c r="B1167" s="3">
        <v>17</v>
      </c>
      <c r="C1167" s="5">
        <v>56641.519737764902</v>
      </c>
      <c r="D1167" s="5">
        <v>47041.516604641598</v>
      </c>
      <c r="E1167" s="5">
        <v>49914.583977657603</v>
      </c>
      <c r="F1167" s="5">
        <v>59418.780948575899</v>
      </c>
      <c r="G1167" s="5">
        <v>40159.507332368703</v>
      </c>
    </row>
    <row r="1168" spans="1:7" x14ac:dyDescent="0.55000000000000004">
      <c r="A1168" s="3">
        <v>38</v>
      </c>
      <c r="B1168" s="3">
        <v>18</v>
      </c>
      <c r="C1168" s="5">
        <v>167647.477816598</v>
      </c>
      <c r="D1168" s="5">
        <v>220544.84715701299</v>
      </c>
      <c r="E1168" s="5">
        <v>269278.66578148102</v>
      </c>
      <c r="F1168" s="5">
        <v>259542.503975923</v>
      </c>
      <c r="G1168" s="5">
        <v>268355.31310276</v>
      </c>
    </row>
    <row r="1169" spans="1:7" x14ac:dyDescent="0.55000000000000004">
      <c r="A1169" s="3">
        <v>38</v>
      </c>
      <c r="B1169" s="3">
        <v>19</v>
      </c>
      <c r="C1169" s="5">
        <v>124226.75629356899</v>
      </c>
      <c r="D1169" s="5">
        <v>139282.33008528099</v>
      </c>
      <c r="E1169" s="5">
        <v>115844.199792299</v>
      </c>
      <c r="F1169" s="5">
        <v>123441.072861088</v>
      </c>
      <c r="G1169" s="5">
        <v>121002.78994590099</v>
      </c>
    </row>
    <row r="1170" spans="1:7" x14ac:dyDescent="0.55000000000000004">
      <c r="A1170" s="3">
        <v>38</v>
      </c>
      <c r="B1170" s="3">
        <v>20</v>
      </c>
      <c r="C1170" s="5">
        <v>173479.712730873</v>
      </c>
      <c r="D1170" s="5">
        <v>176216.03781068299</v>
      </c>
      <c r="E1170" s="5">
        <v>154829.76597981199</v>
      </c>
      <c r="F1170" s="5">
        <v>159545.96125083501</v>
      </c>
      <c r="G1170" s="5">
        <v>172730.158908274</v>
      </c>
    </row>
    <row r="1171" spans="1:7" x14ac:dyDescent="0.55000000000000004">
      <c r="A1171" s="3">
        <v>38</v>
      </c>
      <c r="B1171" s="3">
        <v>21</v>
      </c>
      <c r="C1171" s="5">
        <v>150768.25740552199</v>
      </c>
      <c r="D1171" s="5">
        <v>163747.13649286801</v>
      </c>
      <c r="E1171" s="5">
        <v>165237.651693238</v>
      </c>
      <c r="F1171" s="5">
        <v>171226.60424391</v>
      </c>
      <c r="G1171" s="5">
        <v>189003.58010897701</v>
      </c>
    </row>
    <row r="1172" spans="1:7" x14ac:dyDescent="0.55000000000000004">
      <c r="A1172" s="3">
        <v>38</v>
      </c>
      <c r="B1172" s="3">
        <v>22</v>
      </c>
      <c r="C1172" s="5">
        <v>74082.657276342507</v>
      </c>
      <c r="D1172" s="5">
        <v>86699.171545397898</v>
      </c>
      <c r="E1172" s="5">
        <v>75786.532473099796</v>
      </c>
      <c r="F1172" s="5">
        <v>61435.652246820799</v>
      </c>
      <c r="G1172" s="5">
        <v>63808.125055130498</v>
      </c>
    </row>
    <row r="1173" spans="1:7" x14ac:dyDescent="0.55000000000000004">
      <c r="A1173" s="3">
        <v>38</v>
      </c>
      <c r="B1173" s="3">
        <v>23</v>
      </c>
      <c r="C1173" s="5">
        <v>21802.637755852498</v>
      </c>
      <c r="D1173" s="5">
        <v>20605.802030666</v>
      </c>
      <c r="E1173" s="5">
        <v>16157.508772549099</v>
      </c>
      <c r="F1173" s="5">
        <v>18336.435158249202</v>
      </c>
      <c r="G1173" s="5">
        <v>16602.450536552002</v>
      </c>
    </row>
    <row r="1174" spans="1:7" x14ac:dyDescent="0.55000000000000004">
      <c r="A1174" s="3">
        <v>38</v>
      </c>
      <c r="B1174" s="3">
        <v>24</v>
      </c>
      <c r="C1174" s="5">
        <v>30762.4074032891</v>
      </c>
      <c r="D1174" s="5">
        <v>25777.103159081002</v>
      </c>
      <c r="E1174" s="5">
        <v>21440.9766809004</v>
      </c>
      <c r="F1174" s="5">
        <v>25356.752101907401</v>
      </c>
      <c r="G1174" s="5">
        <v>20319.368371086301</v>
      </c>
    </row>
    <row r="1175" spans="1:7" x14ac:dyDescent="0.55000000000000004">
      <c r="A1175" s="3">
        <v>38</v>
      </c>
      <c r="B1175" s="3">
        <v>25</v>
      </c>
      <c r="C1175" s="5">
        <v>103742.960761686</v>
      </c>
      <c r="D1175" s="5">
        <v>88553.379812616404</v>
      </c>
      <c r="E1175" s="5">
        <v>73049.389070069097</v>
      </c>
      <c r="F1175" s="5">
        <v>80029.323762045504</v>
      </c>
      <c r="G1175" s="5">
        <v>94885.302421657398</v>
      </c>
    </row>
    <row r="1176" spans="1:7" x14ac:dyDescent="0.55000000000000004">
      <c r="A1176" s="3">
        <v>38</v>
      </c>
      <c r="B1176" s="3">
        <v>26</v>
      </c>
      <c r="C1176" s="5">
        <v>42647.838727920702</v>
      </c>
      <c r="D1176" s="5">
        <v>28765.8468442827</v>
      </c>
      <c r="E1176" s="5">
        <v>24643.784600054099</v>
      </c>
      <c r="F1176" s="5">
        <v>21173.899586716401</v>
      </c>
      <c r="G1176" s="5">
        <v>21899.717428802502</v>
      </c>
    </row>
    <row r="1177" spans="1:7" x14ac:dyDescent="0.55000000000000004">
      <c r="A1177" s="3">
        <v>38</v>
      </c>
      <c r="B1177" s="3">
        <v>27</v>
      </c>
      <c r="C1177" s="5">
        <v>126889.718857318</v>
      </c>
      <c r="D1177" s="5">
        <v>158415.78408879001</v>
      </c>
      <c r="E1177" s="5">
        <v>148270.847876852</v>
      </c>
      <c r="F1177" s="5">
        <v>181092.18028663899</v>
      </c>
      <c r="G1177" s="5">
        <v>173039.32953684</v>
      </c>
    </row>
    <row r="1178" spans="1:7" x14ac:dyDescent="0.55000000000000004">
      <c r="A1178" s="3">
        <v>38</v>
      </c>
      <c r="B1178" s="3">
        <v>28</v>
      </c>
      <c r="C1178" s="5">
        <v>188132.95515884299</v>
      </c>
      <c r="D1178" s="5">
        <v>178278.115330384</v>
      </c>
      <c r="E1178" s="5">
        <v>185790.06778565299</v>
      </c>
      <c r="F1178" s="5">
        <v>188512.56861165701</v>
      </c>
      <c r="G1178" s="5">
        <v>193821.91501880699</v>
      </c>
    </row>
    <row r="1179" spans="1:7" x14ac:dyDescent="0.55000000000000004">
      <c r="A1179" s="3">
        <v>38</v>
      </c>
      <c r="B1179" s="3">
        <v>29</v>
      </c>
      <c r="C1179" s="5">
        <v>203116.31669507001</v>
      </c>
      <c r="D1179" s="5">
        <v>218324.96024711599</v>
      </c>
      <c r="E1179" s="5">
        <v>181010.196348</v>
      </c>
      <c r="F1179" s="5">
        <v>188895.171986809</v>
      </c>
      <c r="G1179" s="5">
        <v>231222.32889787501</v>
      </c>
    </row>
    <row r="1180" spans="1:7" x14ac:dyDescent="0.55000000000000004">
      <c r="A1180" s="3">
        <v>38</v>
      </c>
      <c r="B1180" s="3">
        <v>30</v>
      </c>
      <c r="C1180" s="5">
        <v>388309.15564214601</v>
      </c>
      <c r="D1180" s="5">
        <v>500854.02754241199</v>
      </c>
      <c r="E1180" s="5">
        <v>473349.60110293701</v>
      </c>
      <c r="F1180" s="5">
        <v>519873.53895557998</v>
      </c>
      <c r="G1180" s="5">
        <v>520850.98067639302</v>
      </c>
    </row>
    <row r="1181" spans="1:7" x14ac:dyDescent="0.55000000000000004">
      <c r="A1181" s="3">
        <v>38</v>
      </c>
      <c r="B1181" s="3">
        <v>31</v>
      </c>
      <c r="C1181" s="5">
        <v>161235.269556802</v>
      </c>
      <c r="D1181" s="5">
        <v>157651.47604556801</v>
      </c>
      <c r="E1181" s="5">
        <v>149761.86687641099</v>
      </c>
      <c r="F1181" s="5">
        <v>141829.18908149999</v>
      </c>
      <c r="G1181" s="5">
        <v>139445.80091591799</v>
      </c>
    </row>
    <row r="1182" spans="1:7" x14ac:dyDescent="0.55000000000000004">
      <c r="A1182" s="3">
        <v>39</v>
      </c>
      <c r="B1182" s="3">
        <v>1</v>
      </c>
      <c r="C1182" s="5">
        <v>41183.298628019998</v>
      </c>
      <c r="D1182" s="5">
        <v>56393.4637305305</v>
      </c>
      <c r="E1182" s="5">
        <v>50140.525770917302</v>
      </c>
      <c r="F1182" s="5">
        <v>46743.306648669102</v>
      </c>
      <c r="G1182" s="5">
        <v>44623.728704531</v>
      </c>
    </row>
    <row r="1183" spans="1:7" x14ac:dyDescent="0.55000000000000004">
      <c r="A1183" s="3">
        <v>39</v>
      </c>
      <c r="B1183" s="3">
        <v>2</v>
      </c>
      <c r="C1183" s="5">
        <v>3643.36671844488</v>
      </c>
      <c r="D1183" s="5">
        <v>3973.5790518162798</v>
      </c>
      <c r="E1183" s="5">
        <v>3503.06697113164</v>
      </c>
      <c r="F1183" s="5">
        <v>3189.83335369215</v>
      </c>
      <c r="G1183" s="5">
        <v>4369.83560006279</v>
      </c>
    </row>
    <row r="1184" spans="1:7" x14ac:dyDescent="0.55000000000000004">
      <c r="A1184" s="3">
        <v>39</v>
      </c>
      <c r="B1184" s="3">
        <v>3</v>
      </c>
      <c r="C1184" s="5">
        <v>19769.965833916998</v>
      </c>
      <c r="D1184" s="5">
        <v>17435.926705811598</v>
      </c>
      <c r="E1184" s="5">
        <v>22123.254128883102</v>
      </c>
      <c r="F1184" s="5">
        <v>19568.783819872398</v>
      </c>
      <c r="G1184" s="5">
        <v>20824.725098991901</v>
      </c>
    </row>
    <row r="1185" spans="1:7" x14ac:dyDescent="0.55000000000000004">
      <c r="A1185" s="3">
        <v>39</v>
      </c>
      <c r="B1185" s="3">
        <v>4</v>
      </c>
      <c r="C1185" s="5">
        <v>4333.2218301149196</v>
      </c>
      <c r="D1185" s="5">
        <v>3250.6242136983701</v>
      </c>
      <c r="E1185" s="5">
        <v>2995.4639374793401</v>
      </c>
      <c r="F1185" s="5">
        <v>2748.57767851468</v>
      </c>
      <c r="G1185" s="5">
        <v>2909.2496397209202</v>
      </c>
    </row>
    <row r="1186" spans="1:7" x14ac:dyDescent="0.55000000000000004">
      <c r="A1186" s="3">
        <v>39</v>
      </c>
      <c r="B1186" s="3">
        <v>5</v>
      </c>
      <c r="C1186" s="5">
        <v>9385.2895867463703</v>
      </c>
      <c r="D1186" s="5">
        <v>8509.8648926358492</v>
      </c>
      <c r="E1186" s="5">
        <v>10913.416249550901</v>
      </c>
      <c r="F1186" s="5">
        <v>10704.673165255401</v>
      </c>
      <c r="G1186" s="5">
        <v>11925.590301866399</v>
      </c>
    </row>
    <row r="1187" spans="1:7" x14ac:dyDescent="0.55000000000000004">
      <c r="A1187" s="3">
        <v>39</v>
      </c>
      <c r="B1187" s="3">
        <v>6</v>
      </c>
      <c r="C1187" s="5">
        <v>2650.3027614725702</v>
      </c>
      <c r="D1187" s="5">
        <v>3532.301171998</v>
      </c>
      <c r="E1187" s="5">
        <v>2926.4083435512398</v>
      </c>
      <c r="F1187" s="5">
        <v>2959.970056222</v>
      </c>
      <c r="G1187" s="5">
        <v>3698.27414213161</v>
      </c>
    </row>
    <row r="1188" spans="1:7" x14ac:dyDescent="0.55000000000000004">
      <c r="A1188" s="3">
        <v>39</v>
      </c>
      <c r="B1188" s="3">
        <v>7</v>
      </c>
      <c r="C1188" s="5">
        <v>6237.3118894569798</v>
      </c>
      <c r="D1188" s="5">
        <v>6336.9325829736999</v>
      </c>
      <c r="E1188" s="5">
        <v>5431.62306744958</v>
      </c>
      <c r="F1188" s="5">
        <v>4949.6860648559996</v>
      </c>
      <c r="G1188" s="5">
        <v>5483.0023725583496</v>
      </c>
    </row>
    <row r="1189" spans="1:7" x14ac:dyDescent="0.55000000000000004">
      <c r="A1189" s="3">
        <v>39</v>
      </c>
      <c r="B1189" s="3">
        <v>8</v>
      </c>
      <c r="C1189" s="5">
        <v>3569.30081889145</v>
      </c>
      <c r="D1189" s="5">
        <v>4695.6117021034997</v>
      </c>
      <c r="E1189" s="5">
        <v>5029.6618296843899</v>
      </c>
      <c r="F1189" s="5">
        <v>4575.6040825863702</v>
      </c>
      <c r="G1189" s="5">
        <v>5269.99635273483</v>
      </c>
    </row>
    <row r="1190" spans="1:7" x14ac:dyDescent="0.55000000000000004">
      <c r="A1190" s="3">
        <v>39</v>
      </c>
      <c r="B1190" s="3">
        <v>9</v>
      </c>
      <c r="C1190" s="5">
        <v>4144.5601252169699</v>
      </c>
      <c r="D1190" s="5">
        <v>4404.8976636798698</v>
      </c>
      <c r="E1190" s="5">
        <v>6053.2638986075299</v>
      </c>
      <c r="F1190" s="5">
        <v>6268.26329286085</v>
      </c>
      <c r="G1190" s="5">
        <v>6743.2917957195996</v>
      </c>
    </row>
    <row r="1191" spans="1:7" x14ac:dyDescent="0.55000000000000004">
      <c r="A1191" s="3">
        <v>39</v>
      </c>
      <c r="B1191" s="3">
        <v>10</v>
      </c>
      <c r="C1191" s="5">
        <v>13946.266012423799</v>
      </c>
      <c r="D1191" s="5">
        <v>16257.642805642001</v>
      </c>
      <c r="E1191" s="5">
        <v>21056.025556970399</v>
      </c>
      <c r="F1191" s="5">
        <v>20553.249396121799</v>
      </c>
      <c r="G1191" s="5">
        <v>24831.1655209483</v>
      </c>
    </row>
    <row r="1192" spans="1:7" x14ac:dyDescent="0.55000000000000004">
      <c r="A1192" s="3">
        <v>39</v>
      </c>
      <c r="B1192" s="3">
        <v>11</v>
      </c>
      <c r="C1192" s="5">
        <v>6538.9150321873803</v>
      </c>
      <c r="D1192" s="5">
        <v>3436.06153970281</v>
      </c>
      <c r="E1192" s="5">
        <v>2240.5761206451798</v>
      </c>
      <c r="F1192" s="5">
        <v>1807.4986953329401</v>
      </c>
      <c r="G1192" s="5">
        <v>1913.9216350295901</v>
      </c>
    </row>
    <row r="1193" spans="1:7" x14ac:dyDescent="0.55000000000000004">
      <c r="A1193" s="3">
        <v>39</v>
      </c>
      <c r="B1193" s="3">
        <v>12</v>
      </c>
      <c r="C1193" s="5">
        <v>3098.6061196721798</v>
      </c>
      <c r="D1193" s="5">
        <v>3117.8452154153401</v>
      </c>
      <c r="E1193" s="5">
        <v>2825.3434887902299</v>
      </c>
      <c r="F1193" s="5">
        <v>2593.0288946248102</v>
      </c>
      <c r="G1193" s="5">
        <v>3022.8388640336598</v>
      </c>
    </row>
    <row r="1194" spans="1:7" x14ac:dyDescent="0.55000000000000004">
      <c r="A1194" s="3">
        <v>39</v>
      </c>
      <c r="B1194" s="3">
        <v>13</v>
      </c>
      <c r="C1194" s="5">
        <v>458.14366134900001</v>
      </c>
      <c r="D1194" s="5">
        <v>296.05903631513303</v>
      </c>
      <c r="E1194" s="5">
        <v>257.83941563364101</v>
      </c>
      <c r="F1194" s="5">
        <v>242.31912731729199</v>
      </c>
      <c r="G1194" s="5">
        <v>273.69159682681197</v>
      </c>
    </row>
    <row r="1195" spans="1:7" x14ac:dyDescent="0.55000000000000004">
      <c r="A1195" s="3">
        <v>39</v>
      </c>
      <c r="B1195" s="3">
        <v>14</v>
      </c>
      <c r="C1195" s="5">
        <v>4356.7316047070199</v>
      </c>
      <c r="D1195" s="5">
        <v>6368.7002851472198</v>
      </c>
      <c r="E1195" s="5">
        <v>4152.7796400409397</v>
      </c>
      <c r="F1195" s="5">
        <v>3695.8207498827601</v>
      </c>
      <c r="G1195" s="5">
        <v>3827.7481049589201</v>
      </c>
    </row>
    <row r="1196" spans="1:7" x14ac:dyDescent="0.55000000000000004">
      <c r="A1196" s="3">
        <v>39</v>
      </c>
      <c r="B1196" s="3">
        <v>15</v>
      </c>
      <c r="C1196" s="5">
        <v>2305.68435001748</v>
      </c>
      <c r="D1196" s="5">
        <v>2426.1444297763801</v>
      </c>
      <c r="E1196" s="5">
        <v>2208.8103584926298</v>
      </c>
      <c r="F1196" s="5">
        <v>2060.51852484447</v>
      </c>
      <c r="G1196" s="5">
        <v>2185.8258852567301</v>
      </c>
    </row>
    <row r="1197" spans="1:7" x14ac:dyDescent="0.55000000000000004">
      <c r="A1197" s="3">
        <v>39</v>
      </c>
      <c r="B1197" s="3">
        <v>16</v>
      </c>
      <c r="C1197" s="5">
        <v>10543.5820741265</v>
      </c>
      <c r="D1197" s="5">
        <v>9611.1610502086005</v>
      </c>
      <c r="E1197" s="5">
        <v>11712.7810846998</v>
      </c>
      <c r="F1197" s="5">
        <v>11295.7494836105</v>
      </c>
      <c r="G1197" s="5">
        <v>12675.543783773601</v>
      </c>
    </row>
    <row r="1198" spans="1:7" x14ac:dyDescent="0.55000000000000004">
      <c r="A1198" s="3">
        <v>39</v>
      </c>
      <c r="B1198" s="3">
        <v>17</v>
      </c>
      <c r="C1198" s="5">
        <v>24437.2472013734</v>
      </c>
      <c r="D1198" s="5">
        <v>21113.152580160298</v>
      </c>
      <c r="E1198" s="5">
        <v>21409.699554669201</v>
      </c>
      <c r="F1198" s="5">
        <v>20796.695047664602</v>
      </c>
      <c r="G1198" s="5">
        <v>23227.066656622599</v>
      </c>
    </row>
    <row r="1199" spans="1:7" x14ac:dyDescent="0.55000000000000004">
      <c r="A1199" s="3">
        <v>39</v>
      </c>
      <c r="B1199" s="3">
        <v>18</v>
      </c>
      <c r="C1199" s="5">
        <v>76332.173880383998</v>
      </c>
      <c r="D1199" s="5">
        <v>111976.59253932</v>
      </c>
      <c r="E1199" s="5">
        <v>124832.261810235</v>
      </c>
      <c r="F1199" s="5">
        <v>126523.57080007</v>
      </c>
      <c r="G1199" s="5">
        <v>122809.67429382099</v>
      </c>
    </row>
    <row r="1200" spans="1:7" x14ac:dyDescent="0.55000000000000004">
      <c r="A1200" s="3">
        <v>39</v>
      </c>
      <c r="B1200" s="3">
        <v>19</v>
      </c>
      <c r="C1200" s="5">
        <v>56907.283785045103</v>
      </c>
      <c r="D1200" s="5">
        <v>88852.915772460197</v>
      </c>
      <c r="E1200" s="5">
        <v>57577.942554550304</v>
      </c>
      <c r="F1200" s="5">
        <v>53035.245448761103</v>
      </c>
      <c r="G1200" s="5">
        <v>57754.087834416103</v>
      </c>
    </row>
    <row r="1201" spans="1:7" x14ac:dyDescent="0.55000000000000004">
      <c r="A1201" s="3">
        <v>39</v>
      </c>
      <c r="B1201" s="3">
        <v>20</v>
      </c>
      <c r="C1201" s="5">
        <v>88717.598621986705</v>
      </c>
      <c r="D1201" s="5">
        <v>116248.0997797</v>
      </c>
      <c r="E1201" s="5">
        <v>88201.093744843398</v>
      </c>
      <c r="F1201" s="5">
        <v>84037.716670461799</v>
      </c>
      <c r="G1201" s="5">
        <v>93115.822345638197</v>
      </c>
    </row>
    <row r="1202" spans="1:7" x14ac:dyDescent="0.55000000000000004">
      <c r="A1202" s="3">
        <v>39</v>
      </c>
      <c r="B1202" s="3">
        <v>21</v>
      </c>
      <c r="C1202" s="5">
        <v>61608.107555698603</v>
      </c>
      <c r="D1202" s="5">
        <v>60191.162891393797</v>
      </c>
      <c r="E1202" s="5">
        <v>58937.970301151203</v>
      </c>
      <c r="F1202" s="5">
        <v>55899.321451759301</v>
      </c>
      <c r="G1202" s="5">
        <v>62505.057684189997</v>
      </c>
    </row>
    <row r="1203" spans="1:7" x14ac:dyDescent="0.55000000000000004">
      <c r="A1203" s="3">
        <v>39</v>
      </c>
      <c r="B1203" s="3">
        <v>22</v>
      </c>
      <c r="C1203" s="5">
        <v>52358.216803684001</v>
      </c>
      <c r="D1203" s="5">
        <v>45506.237067881098</v>
      </c>
      <c r="E1203" s="5">
        <v>32508.681761703501</v>
      </c>
      <c r="F1203" s="5">
        <v>37641.214835661398</v>
      </c>
      <c r="G1203" s="5">
        <v>51468.978854066198</v>
      </c>
    </row>
    <row r="1204" spans="1:7" x14ac:dyDescent="0.55000000000000004">
      <c r="A1204" s="3">
        <v>39</v>
      </c>
      <c r="B1204" s="3">
        <v>23</v>
      </c>
      <c r="C1204" s="5">
        <v>14302.0453929631</v>
      </c>
      <c r="D1204" s="5">
        <v>10298.3849108616</v>
      </c>
      <c r="E1204" s="5">
        <v>7426.38429145996</v>
      </c>
      <c r="F1204" s="5">
        <v>7657.09964803805</v>
      </c>
      <c r="G1204" s="5">
        <v>8541.7511150010305</v>
      </c>
    </row>
    <row r="1205" spans="1:7" x14ac:dyDescent="0.55000000000000004">
      <c r="A1205" s="3">
        <v>39</v>
      </c>
      <c r="B1205" s="3">
        <v>24</v>
      </c>
      <c r="C1205" s="5">
        <v>17660.982866123799</v>
      </c>
      <c r="D1205" s="5">
        <v>16191.862547611399</v>
      </c>
      <c r="E1205" s="5">
        <v>11172.432986170201</v>
      </c>
      <c r="F1205" s="5">
        <v>11579.2417141442</v>
      </c>
      <c r="G1205" s="5">
        <v>11452.0067003023</v>
      </c>
    </row>
    <row r="1206" spans="1:7" x14ac:dyDescent="0.55000000000000004">
      <c r="A1206" s="3">
        <v>39</v>
      </c>
      <c r="B1206" s="3">
        <v>25</v>
      </c>
      <c r="C1206" s="5">
        <v>42719.261062521102</v>
      </c>
      <c r="D1206" s="5">
        <v>43713.464378905403</v>
      </c>
      <c r="E1206" s="5">
        <v>41164.605605868201</v>
      </c>
      <c r="F1206" s="5">
        <v>37640.7129553165</v>
      </c>
      <c r="G1206" s="5">
        <v>43244.707977927901</v>
      </c>
    </row>
    <row r="1207" spans="1:7" x14ac:dyDescent="0.55000000000000004">
      <c r="A1207" s="3">
        <v>39</v>
      </c>
      <c r="B1207" s="3">
        <v>26</v>
      </c>
      <c r="C1207" s="5">
        <v>9584.5422599661506</v>
      </c>
      <c r="D1207" s="5">
        <v>8534.3672667441806</v>
      </c>
      <c r="E1207" s="5">
        <v>11883.8762096186</v>
      </c>
      <c r="F1207" s="5">
        <v>11369.143514393199</v>
      </c>
      <c r="G1207" s="5">
        <v>9932.5453658252009</v>
      </c>
    </row>
    <row r="1208" spans="1:7" x14ac:dyDescent="0.55000000000000004">
      <c r="A1208" s="3">
        <v>39</v>
      </c>
      <c r="B1208" s="3">
        <v>27</v>
      </c>
      <c r="C1208" s="5">
        <v>68411.735360355902</v>
      </c>
      <c r="D1208" s="5">
        <v>88026.336982617097</v>
      </c>
      <c r="E1208" s="5">
        <v>73977.077836922996</v>
      </c>
      <c r="F1208" s="5">
        <v>88448.601997240999</v>
      </c>
      <c r="G1208" s="5">
        <v>84229.501630733896</v>
      </c>
    </row>
    <row r="1209" spans="1:7" x14ac:dyDescent="0.55000000000000004">
      <c r="A1209" s="3">
        <v>39</v>
      </c>
      <c r="B1209" s="3">
        <v>28</v>
      </c>
      <c r="C1209" s="5">
        <v>128144.097488279</v>
      </c>
      <c r="D1209" s="5">
        <v>126217.548323297</v>
      </c>
      <c r="E1209" s="5">
        <v>136505.05390584</v>
      </c>
      <c r="F1209" s="5">
        <v>137180.10876006499</v>
      </c>
      <c r="G1209" s="5">
        <v>141385.087494112</v>
      </c>
    </row>
    <row r="1210" spans="1:7" x14ac:dyDescent="0.55000000000000004">
      <c r="A1210" s="3">
        <v>39</v>
      </c>
      <c r="B1210" s="3">
        <v>29</v>
      </c>
      <c r="C1210" s="5">
        <v>138834.954520995</v>
      </c>
      <c r="D1210" s="5">
        <v>121891.210588546</v>
      </c>
      <c r="E1210" s="5">
        <v>189382.07252302</v>
      </c>
      <c r="F1210" s="5">
        <v>139688.45474923399</v>
      </c>
      <c r="G1210" s="5">
        <v>113007.77883075101</v>
      </c>
    </row>
    <row r="1211" spans="1:7" x14ac:dyDescent="0.55000000000000004">
      <c r="A1211" s="3">
        <v>39</v>
      </c>
      <c r="B1211" s="3">
        <v>30</v>
      </c>
      <c r="C1211" s="5">
        <v>276674.39810274303</v>
      </c>
      <c r="D1211" s="5">
        <v>377491.303691904</v>
      </c>
      <c r="E1211" s="5">
        <v>348271.27066663402</v>
      </c>
      <c r="F1211" s="5">
        <v>341539.25744964101</v>
      </c>
      <c r="G1211" s="5">
        <v>345675.330208281</v>
      </c>
    </row>
    <row r="1212" spans="1:7" x14ac:dyDescent="0.55000000000000004">
      <c r="A1212" s="3">
        <v>39</v>
      </c>
      <c r="B1212" s="3">
        <v>31</v>
      </c>
      <c r="C1212" s="5">
        <v>93075.277852546598</v>
      </c>
      <c r="D1212" s="5">
        <v>70321.788780701507</v>
      </c>
      <c r="E1212" s="5">
        <v>81499.370720582505</v>
      </c>
      <c r="F1212" s="5">
        <v>75990.923051886901</v>
      </c>
      <c r="G1212" s="5">
        <v>77913.820093716902</v>
      </c>
    </row>
    <row r="1213" spans="1:7" x14ac:dyDescent="0.55000000000000004">
      <c r="A1213" s="3">
        <v>40</v>
      </c>
      <c r="B1213" s="3">
        <v>1</v>
      </c>
      <c r="C1213" s="5">
        <v>63359.5354197618</v>
      </c>
      <c r="D1213" s="5">
        <v>86098.431297413306</v>
      </c>
      <c r="E1213" s="5">
        <v>86438.066264130597</v>
      </c>
      <c r="F1213" s="5">
        <v>83163.614030917699</v>
      </c>
      <c r="G1213" s="5">
        <v>84377.816024223604</v>
      </c>
    </row>
    <row r="1214" spans="1:7" x14ac:dyDescent="0.55000000000000004">
      <c r="A1214" s="3">
        <v>40</v>
      </c>
      <c r="B1214" s="3">
        <v>2</v>
      </c>
      <c r="C1214" s="5">
        <v>6640.2783953130001</v>
      </c>
      <c r="D1214" s="5">
        <v>7121.95504455427</v>
      </c>
      <c r="E1214" s="5">
        <v>4911.6022176381202</v>
      </c>
      <c r="F1214" s="5">
        <v>4071.4949579464501</v>
      </c>
      <c r="G1214" s="5">
        <v>6101.1205469330398</v>
      </c>
    </row>
    <row r="1215" spans="1:7" x14ac:dyDescent="0.55000000000000004">
      <c r="A1215" s="3">
        <v>40</v>
      </c>
      <c r="B1215" s="3">
        <v>3</v>
      </c>
      <c r="C1215" s="5">
        <v>198675.81859759201</v>
      </c>
      <c r="D1215" s="5">
        <v>204509.09487485001</v>
      </c>
      <c r="E1215" s="5">
        <v>220196.141086713</v>
      </c>
      <c r="F1215" s="5">
        <v>216429.848917756</v>
      </c>
      <c r="G1215" s="5">
        <v>233139.28145729</v>
      </c>
    </row>
    <row r="1216" spans="1:7" x14ac:dyDescent="0.55000000000000004">
      <c r="A1216" s="3">
        <v>40</v>
      </c>
      <c r="B1216" s="3">
        <v>4</v>
      </c>
      <c r="C1216" s="5">
        <v>29247.878950099501</v>
      </c>
      <c r="D1216" s="5">
        <v>17462.359830376601</v>
      </c>
      <c r="E1216" s="5">
        <v>18396.245256567301</v>
      </c>
      <c r="F1216" s="5">
        <v>16037.795790760299</v>
      </c>
      <c r="G1216" s="5">
        <v>16825.770411261201</v>
      </c>
    </row>
    <row r="1217" spans="1:7" x14ac:dyDescent="0.55000000000000004">
      <c r="A1217" s="3">
        <v>40</v>
      </c>
      <c r="B1217" s="3">
        <v>5</v>
      </c>
      <c r="C1217" s="5">
        <v>19606.635786482799</v>
      </c>
      <c r="D1217" s="5">
        <v>18674.283841472999</v>
      </c>
      <c r="E1217" s="5">
        <v>19762.442448960501</v>
      </c>
      <c r="F1217" s="5">
        <v>19059.867480433099</v>
      </c>
      <c r="G1217" s="5">
        <v>21020.8654038319</v>
      </c>
    </row>
    <row r="1218" spans="1:7" x14ac:dyDescent="0.55000000000000004">
      <c r="A1218" s="3">
        <v>40</v>
      </c>
      <c r="B1218" s="3">
        <v>6</v>
      </c>
      <c r="C1218" s="5">
        <v>68475.170998587797</v>
      </c>
      <c r="D1218" s="5">
        <v>68254.594024394202</v>
      </c>
      <c r="E1218" s="5">
        <v>62642.763397205403</v>
      </c>
      <c r="F1218" s="5">
        <v>59523.216057463498</v>
      </c>
      <c r="G1218" s="5">
        <v>71864.920084564394</v>
      </c>
    </row>
    <row r="1219" spans="1:7" x14ac:dyDescent="0.55000000000000004">
      <c r="A1219" s="3">
        <v>40</v>
      </c>
      <c r="B1219" s="3">
        <v>7</v>
      </c>
      <c r="C1219" s="5">
        <v>64644.280610726702</v>
      </c>
      <c r="D1219" s="5">
        <v>56587.680190681298</v>
      </c>
      <c r="E1219" s="5">
        <v>61771.936587978897</v>
      </c>
      <c r="F1219" s="5">
        <v>65095.993041532704</v>
      </c>
      <c r="G1219" s="5">
        <v>74458.004406632695</v>
      </c>
    </row>
    <row r="1220" spans="1:7" x14ac:dyDescent="0.55000000000000004">
      <c r="A1220" s="3">
        <v>40</v>
      </c>
      <c r="B1220" s="3">
        <v>8</v>
      </c>
      <c r="C1220" s="5">
        <v>101488.392087328</v>
      </c>
      <c r="D1220" s="5">
        <v>98670.931097622306</v>
      </c>
      <c r="E1220" s="5">
        <v>91582.838957104002</v>
      </c>
      <c r="F1220" s="5">
        <v>82146.0343759268</v>
      </c>
      <c r="G1220" s="5">
        <v>89723.622938466098</v>
      </c>
    </row>
    <row r="1221" spans="1:7" x14ac:dyDescent="0.55000000000000004">
      <c r="A1221" s="3">
        <v>40</v>
      </c>
      <c r="B1221" s="3">
        <v>9</v>
      </c>
      <c r="C1221" s="5">
        <v>83390.436025189294</v>
      </c>
      <c r="D1221" s="5">
        <v>86712.091250508005</v>
      </c>
      <c r="E1221" s="5">
        <v>102264.85695087499</v>
      </c>
      <c r="F1221" s="5">
        <v>92711.662893455505</v>
      </c>
      <c r="G1221" s="5">
        <v>110903.044330049</v>
      </c>
    </row>
    <row r="1222" spans="1:7" x14ac:dyDescent="0.55000000000000004">
      <c r="A1222" s="3">
        <v>40</v>
      </c>
      <c r="B1222" s="3">
        <v>10</v>
      </c>
      <c r="C1222" s="5">
        <v>138646.88928545499</v>
      </c>
      <c r="D1222" s="5">
        <v>132555.46624171801</v>
      </c>
      <c r="E1222" s="5">
        <v>154971.015247634</v>
      </c>
      <c r="F1222" s="5">
        <v>148438.59136081699</v>
      </c>
      <c r="G1222" s="5">
        <v>182659.032451006</v>
      </c>
    </row>
    <row r="1223" spans="1:7" x14ac:dyDescent="0.55000000000000004">
      <c r="A1223" s="3">
        <v>40</v>
      </c>
      <c r="B1223" s="3">
        <v>11</v>
      </c>
      <c r="C1223" s="5">
        <v>57055.853950492201</v>
      </c>
      <c r="D1223" s="5">
        <v>44122.3560000625</v>
      </c>
      <c r="E1223" s="5">
        <v>43286.944833764297</v>
      </c>
      <c r="F1223" s="5">
        <v>40753.825021969198</v>
      </c>
      <c r="G1223" s="5">
        <v>47344.470821200302</v>
      </c>
    </row>
    <row r="1224" spans="1:7" x14ac:dyDescent="0.55000000000000004">
      <c r="A1224" s="3">
        <v>40</v>
      </c>
      <c r="B1224" s="3">
        <v>12</v>
      </c>
      <c r="C1224" s="5">
        <v>78998.285235988398</v>
      </c>
      <c r="D1224" s="5">
        <v>73707.865738840701</v>
      </c>
      <c r="E1224" s="5">
        <v>76006.652108631402</v>
      </c>
      <c r="F1224" s="5">
        <v>69174.534738746894</v>
      </c>
      <c r="G1224" s="5">
        <v>75775.634971233201</v>
      </c>
    </row>
    <row r="1225" spans="1:7" x14ac:dyDescent="0.55000000000000004">
      <c r="A1225" s="3">
        <v>40</v>
      </c>
      <c r="B1225" s="3">
        <v>13</v>
      </c>
      <c r="C1225" s="5">
        <v>15282.070849370701</v>
      </c>
      <c r="D1225" s="5">
        <v>12856.7235120023</v>
      </c>
      <c r="E1225" s="5">
        <v>10713.4554203426</v>
      </c>
      <c r="F1225" s="5">
        <v>8266.1651040829292</v>
      </c>
      <c r="G1225" s="5">
        <v>8662.4409735046393</v>
      </c>
    </row>
    <row r="1226" spans="1:7" x14ac:dyDescent="0.55000000000000004">
      <c r="A1226" s="3">
        <v>40</v>
      </c>
      <c r="B1226" s="3">
        <v>14</v>
      </c>
      <c r="C1226" s="5">
        <v>134676.16288471199</v>
      </c>
      <c r="D1226" s="5">
        <v>150567.82788313701</v>
      </c>
      <c r="E1226" s="5">
        <v>160160.00059767999</v>
      </c>
      <c r="F1226" s="5">
        <v>150616.55037575899</v>
      </c>
      <c r="G1226" s="5">
        <v>174809.974770645</v>
      </c>
    </row>
    <row r="1227" spans="1:7" x14ac:dyDescent="0.55000000000000004">
      <c r="A1227" s="3">
        <v>40</v>
      </c>
      <c r="B1227" s="3">
        <v>15</v>
      </c>
      <c r="C1227" s="5">
        <v>43998.347138078498</v>
      </c>
      <c r="D1227" s="5">
        <v>43798.827702525101</v>
      </c>
      <c r="E1227" s="5">
        <v>42106.930850786302</v>
      </c>
      <c r="F1227" s="5">
        <v>35863.500582047498</v>
      </c>
      <c r="G1227" s="5">
        <v>43565.459911181701</v>
      </c>
    </row>
    <row r="1228" spans="1:7" x14ac:dyDescent="0.55000000000000004">
      <c r="A1228" s="3">
        <v>40</v>
      </c>
      <c r="B1228" s="3">
        <v>16</v>
      </c>
      <c r="C1228" s="5">
        <v>126916.942243985</v>
      </c>
      <c r="D1228" s="5">
        <v>125472.104084142</v>
      </c>
      <c r="E1228" s="5">
        <v>136430.97577597201</v>
      </c>
      <c r="F1228" s="5">
        <v>129278.535334321</v>
      </c>
      <c r="G1228" s="5">
        <v>157460.27655955899</v>
      </c>
    </row>
    <row r="1229" spans="1:7" x14ac:dyDescent="0.55000000000000004">
      <c r="A1229" s="3">
        <v>40</v>
      </c>
      <c r="B1229" s="3">
        <v>17</v>
      </c>
      <c r="C1229" s="5">
        <v>194868.387226583</v>
      </c>
      <c r="D1229" s="5">
        <v>174189.62919909801</v>
      </c>
      <c r="E1229" s="5">
        <v>161191.154691217</v>
      </c>
      <c r="F1229" s="5">
        <v>220975.000493581</v>
      </c>
      <c r="G1229" s="5">
        <v>228281.46597533399</v>
      </c>
    </row>
    <row r="1230" spans="1:7" x14ac:dyDescent="0.55000000000000004">
      <c r="A1230" s="3">
        <v>40</v>
      </c>
      <c r="B1230" s="3">
        <v>18</v>
      </c>
      <c r="C1230" s="5">
        <v>754699.05608340201</v>
      </c>
      <c r="D1230" s="5">
        <v>983235.53611909098</v>
      </c>
      <c r="E1230" s="5">
        <v>1055969.5004589499</v>
      </c>
      <c r="F1230" s="5">
        <v>986795.29739420395</v>
      </c>
      <c r="G1230" s="5">
        <v>1056105.37848695</v>
      </c>
    </row>
    <row r="1231" spans="1:7" x14ac:dyDescent="0.55000000000000004">
      <c r="A1231" s="3">
        <v>40</v>
      </c>
      <c r="B1231" s="3">
        <v>19</v>
      </c>
      <c r="C1231" s="5">
        <v>838504.32198065706</v>
      </c>
      <c r="D1231" s="5">
        <v>724295.25059370196</v>
      </c>
      <c r="E1231" s="5">
        <v>855756.08712062298</v>
      </c>
      <c r="F1231" s="5">
        <v>802772.56687416905</v>
      </c>
      <c r="G1231" s="5">
        <v>880396.92725452897</v>
      </c>
    </row>
    <row r="1232" spans="1:7" x14ac:dyDescent="0.55000000000000004">
      <c r="A1232" s="3">
        <v>40</v>
      </c>
      <c r="B1232" s="3">
        <v>20</v>
      </c>
      <c r="C1232" s="5">
        <v>844824.98891015002</v>
      </c>
      <c r="D1232" s="5">
        <v>685903.31867120101</v>
      </c>
      <c r="E1232" s="5">
        <v>816400.03033565404</v>
      </c>
      <c r="F1232" s="5">
        <v>754425.19915380399</v>
      </c>
      <c r="G1232" s="5">
        <v>900741.39686016005</v>
      </c>
    </row>
    <row r="1233" spans="1:7" x14ac:dyDescent="0.55000000000000004">
      <c r="A1233" s="3">
        <v>40</v>
      </c>
      <c r="B1233" s="3">
        <v>21</v>
      </c>
      <c r="C1233" s="5">
        <v>745349.65757331904</v>
      </c>
      <c r="D1233" s="5">
        <v>737796.80366830598</v>
      </c>
      <c r="E1233" s="5">
        <v>763083.80340642203</v>
      </c>
      <c r="F1233" s="5">
        <v>763808.99757310096</v>
      </c>
      <c r="G1233" s="5">
        <v>817152.969342903</v>
      </c>
    </row>
    <row r="1234" spans="1:7" x14ac:dyDescent="0.55000000000000004">
      <c r="A1234" s="3">
        <v>40</v>
      </c>
      <c r="B1234" s="3">
        <v>22</v>
      </c>
      <c r="C1234" s="5">
        <v>289276.75252961199</v>
      </c>
      <c r="D1234" s="5">
        <v>327863.57306372398</v>
      </c>
      <c r="E1234" s="5">
        <v>258442.71286351999</v>
      </c>
      <c r="F1234" s="5">
        <v>290436.73133371898</v>
      </c>
      <c r="G1234" s="5">
        <v>470221.86547030997</v>
      </c>
    </row>
    <row r="1235" spans="1:7" x14ac:dyDescent="0.55000000000000004">
      <c r="A1235" s="3">
        <v>40</v>
      </c>
      <c r="B1235" s="3">
        <v>23</v>
      </c>
      <c r="C1235" s="5">
        <v>90555.788414724506</v>
      </c>
      <c r="D1235" s="5">
        <v>85360.905130020095</v>
      </c>
      <c r="E1235" s="5">
        <v>103175.237160851</v>
      </c>
      <c r="F1235" s="5">
        <v>121499.025141109</v>
      </c>
      <c r="G1235" s="5">
        <v>116207.421931826</v>
      </c>
    </row>
    <row r="1236" spans="1:7" x14ac:dyDescent="0.55000000000000004">
      <c r="A1236" s="3">
        <v>40</v>
      </c>
      <c r="B1236" s="3">
        <v>24</v>
      </c>
      <c r="C1236" s="5">
        <v>241804.50214492899</v>
      </c>
      <c r="D1236" s="5">
        <v>244570.016788607</v>
      </c>
      <c r="E1236" s="5">
        <v>285672.08133584401</v>
      </c>
      <c r="F1236" s="5">
        <v>344051.52436759102</v>
      </c>
      <c r="G1236" s="5">
        <v>294803.836194592</v>
      </c>
    </row>
    <row r="1237" spans="1:7" x14ac:dyDescent="0.55000000000000004">
      <c r="A1237" s="3">
        <v>40</v>
      </c>
      <c r="B1237" s="3">
        <v>25</v>
      </c>
      <c r="C1237" s="5">
        <v>370677.94988602202</v>
      </c>
      <c r="D1237" s="5">
        <v>308924.1365579</v>
      </c>
      <c r="E1237" s="5">
        <v>335962.672858253</v>
      </c>
      <c r="F1237" s="5">
        <v>338005.13269728702</v>
      </c>
      <c r="G1237" s="5">
        <v>366504.935270802</v>
      </c>
    </row>
    <row r="1238" spans="1:7" x14ac:dyDescent="0.55000000000000004">
      <c r="A1238" s="3">
        <v>40</v>
      </c>
      <c r="B1238" s="3">
        <v>26</v>
      </c>
      <c r="C1238" s="5">
        <v>241357.72209530999</v>
      </c>
      <c r="D1238" s="5">
        <v>225699.473167524</v>
      </c>
      <c r="E1238" s="5">
        <v>201248.412542265</v>
      </c>
      <c r="F1238" s="5">
        <v>216634.688541707</v>
      </c>
      <c r="G1238" s="5">
        <v>200972.92878800401</v>
      </c>
    </row>
    <row r="1239" spans="1:7" x14ac:dyDescent="0.55000000000000004">
      <c r="A1239" s="3">
        <v>40</v>
      </c>
      <c r="B1239" s="3">
        <v>27</v>
      </c>
      <c r="C1239" s="5">
        <v>778047.22368404199</v>
      </c>
      <c r="D1239" s="5">
        <v>960205.83177917299</v>
      </c>
      <c r="E1239" s="5">
        <v>995972.66623140196</v>
      </c>
      <c r="F1239" s="5">
        <v>1148484.3864107099</v>
      </c>
      <c r="G1239" s="5">
        <v>1165167.1902644001</v>
      </c>
    </row>
    <row r="1240" spans="1:7" x14ac:dyDescent="0.55000000000000004">
      <c r="A1240" s="3">
        <v>40</v>
      </c>
      <c r="B1240" s="3">
        <v>28</v>
      </c>
      <c r="C1240" s="5">
        <v>677061.09905029205</v>
      </c>
      <c r="D1240" s="5">
        <v>649631.32276989298</v>
      </c>
      <c r="E1240" s="5">
        <v>712726.855782717</v>
      </c>
      <c r="F1240" s="5">
        <v>715601.17190205201</v>
      </c>
      <c r="G1240" s="5">
        <v>734238.46565600904</v>
      </c>
    </row>
    <row r="1241" spans="1:7" x14ac:dyDescent="0.55000000000000004">
      <c r="A1241" s="3">
        <v>40</v>
      </c>
      <c r="B1241" s="3">
        <v>29</v>
      </c>
      <c r="C1241" s="5">
        <v>612455.36836632004</v>
      </c>
      <c r="D1241" s="5">
        <v>619131.99016520998</v>
      </c>
      <c r="E1241" s="5">
        <v>720850.91317576601</v>
      </c>
      <c r="F1241" s="5">
        <v>670507.86572559003</v>
      </c>
      <c r="G1241" s="5">
        <v>778846.131505711</v>
      </c>
    </row>
    <row r="1242" spans="1:7" x14ac:dyDescent="0.55000000000000004">
      <c r="A1242" s="3">
        <v>40</v>
      </c>
      <c r="B1242" s="3">
        <v>30</v>
      </c>
      <c r="C1242" s="5">
        <v>1556400.09150783</v>
      </c>
      <c r="D1242" s="5">
        <v>1783635.54458474</v>
      </c>
      <c r="E1242" s="5">
        <v>1742822.9019798699</v>
      </c>
      <c r="F1242" s="5">
        <v>1993048.92468858</v>
      </c>
      <c r="G1242" s="5">
        <v>1921327.0427963999</v>
      </c>
    </row>
    <row r="1243" spans="1:7" x14ac:dyDescent="0.55000000000000004">
      <c r="A1243" s="3">
        <v>40</v>
      </c>
      <c r="B1243" s="3">
        <v>31</v>
      </c>
      <c r="C1243" s="5">
        <v>666331.92532122403</v>
      </c>
      <c r="D1243" s="5">
        <v>506017.891002758</v>
      </c>
      <c r="E1243" s="5">
        <v>507159.25147937</v>
      </c>
      <c r="F1243" s="5">
        <v>524225.04043987102</v>
      </c>
      <c r="G1243" s="5">
        <v>552255.39518813195</v>
      </c>
    </row>
    <row r="1244" spans="1:7" x14ac:dyDescent="0.55000000000000004">
      <c r="A1244" s="3">
        <v>41</v>
      </c>
      <c r="B1244" s="3">
        <v>1</v>
      </c>
      <c r="C1244" s="5">
        <v>26763.464190393399</v>
      </c>
      <c r="D1244" s="5">
        <v>38399.091205308701</v>
      </c>
      <c r="E1244" s="5">
        <v>38857.537773219301</v>
      </c>
      <c r="F1244" s="5">
        <v>35662.402156772398</v>
      </c>
      <c r="G1244" s="5">
        <v>34961.710199135901</v>
      </c>
    </row>
    <row r="1245" spans="1:7" x14ac:dyDescent="0.55000000000000004">
      <c r="A1245" s="3">
        <v>41</v>
      </c>
      <c r="B1245" s="3">
        <v>2</v>
      </c>
      <c r="C1245" s="5">
        <v>1505.7909073580799</v>
      </c>
      <c r="D1245" s="5">
        <v>959.79950035556305</v>
      </c>
      <c r="E1245" s="5">
        <v>780.31934465793495</v>
      </c>
      <c r="F1245" s="5">
        <v>776.78565927447698</v>
      </c>
      <c r="G1245" s="5">
        <v>986.599486038647</v>
      </c>
    </row>
    <row r="1246" spans="1:7" x14ac:dyDescent="0.55000000000000004">
      <c r="A1246" s="3">
        <v>41</v>
      </c>
      <c r="B1246" s="3">
        <v>3</v>
      </c>
      <c r="C1246" s="5">
        <v>56302.036939580503</v>
      </c>
      <c r="D1246" s="5">
        <v>62167.203925427202</v>
      </c>
      <c r="E1246" s="5">
        <v>70374.112324732399</v>
      </c>
      <c r="F1246" s="5">
        <v>68180.697916353398</v>
      </c>
      <c r="G1246" s="5">
        <v>77362.685955376495</v>
      </c>
    </row>
    <row r="1247" spans="1:7" x14ac:dyDescent="0.55000000000000004">
      <c r="A1247" s="3">
        <v>41</v>
      </c>
      <c r="B1247" s="3">
        <v>4</v>
      </c>
      <c r="C1247" s="5">
        <v>11390.5422275906</v>
      </c>
      <c r="D1247" s="5">
        <v>7898.2613077641599</v>
      </c>
      <c r="E1247" s="5">
        <v>7722.4389023712702</v>
      </c>
      <c r="F1247" s="5">
        <v>7256.4605881278603</v>
      </c>
      <c r="G1247" s="5">
        <v>7333.2217479094897</v>
      </c>
    </row>
    <row r="1248" spans="1:7" x14ac:dyDescent="0.55000000000000004">
      <c r="A1248" s="3">
        <v>41</v>
      </c>
      <c r="B1248" s="3">
        <v>5</v>
      </c>
      <c r="C1248" s="5">
        <v>7237.69229616959</v>
      </c>
      <c r="D1248" s="5">
        <v>6317.1959251131402</v>
      </c>
      <c r="E1248" s="5">
        <v>7344.0455106399304</v>
      </c>
      <c r="F1248" s="5">
        <v>7616.6464903644001</v>
      </c>
      <c r="G1248" s="5">
        <v>8056.0812151792497</v>
      </c>
    </row>
    <row r="1249" spans="1:7" x14ac:dyDescent="0.55000000000000004">
      <c r="A1249" s="3">
        <v>41</v>
      </c>
      <c r="B1249" s="3">
        <v>6</v>
      </c>
      <c r="C1249" s="5">
        <v>12688.484023909001</v>
      </c>
      <c r="D1249" s="5">
        <v>17133.804535433199</v>
      </c>
      <c r="E1249" s="5">
        <v>16840.604169339102</v>
      </c>
      <c r="F1249" s="5">
        <v>15879.182343936</v>
      </c>
      <c r="G1249" s="5">
        <v>17476.1054711508</v>
      </c>
    </row>
    <row r="1250" spans="1:7" x14ac:dyDescent="0.55000000000000004">
      <c r="A1250" s="3">
        <v>41</v>
      </c>
      <c r="B1250" s="3">
        <v>7</v>
      </c>
      <c r="C1250" s="5">
        <v>20837.5840072873</v>
      </c>
      <c r="D1250" s="5">
        <v>18817.627177312399</v>
      </c>
      <c r="E1250" s="5">
        <v>18413.258997263601</v>
      </c>
      <c r="F1250" s="5">
        <v>18061.178667297801</v>
      </c>
      <c r="G1250" s="5">
        <v>18750.559375082299</v>
      </c>
    </row>
    <row r="1251" spans="1:7" x14ac:dyDescent="0.55000000000000004">
      <c r="A1251" s="3">
        <v>41</v>
      </c>
      <c r="B1251" s="3">
        <v>8</v>
      </c>
      <c r="C1251" s="5">
        <v>8922.0310754047605</v>
      </c>
      <c r="D1251" s="5">
        <v>8857.9983357288002</v>
      </c>
      <c r="E1251" s="5">
        <v>10778.2601994543</v>
      </c>
      <c r="F1251" s="5">
        <v>10774.3035373397</v>
      </c>
      <c r="G1251" s="5">
        <v>12293.4668971512</v>
      </c>
    </row>
    <row r="1252" spans="1:7" x14ac:dyDescent="0.55000000000000004">
      <c r="A1252" s="3">
        <v>41</v>
      </c>
      <c r="B1252" s="3">
        <v>9</v>
      </c>
      <c r="C1252" s="5">
        <v>14948.4585002161</v>
      </c>
      <c r="D1252" s="5">
        <v>14659.680515828601</v>
      </c>
      <c r="E1252" s="5">
        <v>17275.131106866102</v>
      </c>
      <c r="F1252" s="5">
        <v>17399.549072749898</v>
      </c>
      <c r="G1252" s="5">
        <v>21713.539424586099</v>
      </c>
    </row>
    <row r="1253" spans="1:7" x14ac:dyDescent="0.55000000000000004">
      <c r="A1253" s="3">
        <v>41</v>
      </c>
      <c r="B1253" s="3">
        <v>10</v>
      </c>
      <c r="C1253" s="5">
        <v>22468.803004604801</v>
      </c>
      <c r="D1253" s="5">
        <v>24986.0247165703</v>
      </c>
      <c r="E1253" s="5">
        <v>31554.366098316601</v>
      </c>
      <c r="F1253" s="5">
        <v>29895.295472197398</v>
      </c>
      <c r="G1253" s="5">
        <v>32902.9696689747</v>
      </c>
    </row>
    <row r="1254" spans="1:7" x14ac:dyDescent="0.55000000000000004">
      <c r="A1254" s="3">
        <v>41</v>
      </c>
      <c r="B1254" s="3">
        <v>11</v>
      </c>
      <c r="C1254" s="5">
        <v>28061.791697038901</v>
      </c>
      <c r="D1254" s="5">
        <v>22325.316131977699</v>
      </c>
      <c r="E1254" s="5">
        <v>25826.252378047098</v>
      </c>
      <c r="F1254" s="5">
        <v>24489.323352456999</v>
      </c>
      <c r="G1254" s="5">
        <v>27364.106623915199</v>
      </c>
    </row>
    <row r="1255" spans="1:7" x14ac:dyDescent="0.55000000000000004">
      <c r="A1255" s="3">
        <v>41</v>
      </c>
      <c r="B1255" s="3">
        <v>12</v>
      </c>
      <c r="C1255" s="5">
        <v>21509.5950351213</v>
      </c>
      <c r="D1255" s="5">
        <v>18885.519774335</v>
      </c>
      <c r="E1255" s="5">
        <v>21711.9526072546</v>
      </c>
      <c r="F1255" s="5">
        <v>23085.921630583602</v>
      </c>
      <c r="G1255" s="5">
        <v>21398.3022136242</v>
      </c>
    </row>
    <row r="1256" spans="1:7" x14ac:dyDescent="0.55000000000000004">
      <c r="A1256" s="3">
        <v>41</v>
      </c>
      <c r="B1256" s="3">
        <v>13</v>
      </c>
      <c r="C1256" s="5">
        <v>2622.9656732639401</v>
      </c>
      <c r="D1256" s="5">
        <v>4807.39867119681</v>
      </c>
      <c r="E1256" s="5">
        <v>2607.74612002095</v>
      </c>
      <c r="F1256" s="5">
        <v>1898.31990571504</v>
      </c>
      <c r="G1256" s="5">
        <v>2123.59990473465</v>
      </c>
    </row>
    <row r="1257" spans="1:7" x14ac:dyDescent="0.55000000000000004">
      <c r="A1257" s="3">
        <v>41</v>
      </c>
      <c r="B1257" s="3">
        <v>14</v>
      </c>
      <c r="C1257" s="5">
        <v>21850.9430115986</v>
      </c>
      <c r="D1257" s="5">
        <v>26096.7417143397</v>
      </c>
      <c r="E1257" s="5">
        <v>26206.240816379799</v>
      </c>
      <c r="F1257" s="5">
        <v>24755.945442942098</v>
      </c>
      <c r="G1257" s="5">
        <v>23996.637614762101</v>
      </c>
    </row>
    <row r="1258" spans="1:7" x14ac:dyDescent="0.55000000000000004">
      <c r="A1258" s="3">
        <v>41</v>
      </c>
      <c r="B1258" s="3">
        <v>15</v>
      </c>
      <c r="C1258" s="5">
        <v>4541.80771867777</v>
      </c>
      <c r="D1258" s="5">
        <v>5657.9377828060597</v>
      </c>
      <c r="E1258" s="5">
        <v>3995.9202036219199</v>
      </c>
      <c r="F1258" s="5">
        <v>3539.75510554622</v>
      </c>
      <c r="G1258" s="5">
        <v>3637.46970927968</v>
      </c>
    </row>
    <row r="1259" spans="1:7" x14ac:dyDescent="0.55000000000000004">
      <c r="A1259" s="3">
        <v>41</v>
      </c>
      <c r="B1259" s="3">
        <v>16</v>
      </c>
      <c r="C1259" s="5">
        <v>28936.215711913701</v>
      </c>
      <c r="D1259" s="5">
        <v>25893.0709180661</v>
      </c>
      <c r="E1259" s="5">
        <v>32362.506649567102</v>
      </c>
      <c r="F1259" s="5">
        <v>31859.6081446508</v>
      </c>
      <c r="G1259" s="5">
        <v>33519.590859501703</v>
      </c>
    </row>
    <row r="1260" spans="1:7" x14ac:dyDescent="0.55000000000000004">
      <c r="A1260" s="3">
        <v>41</v>
      </c>
      <c r="B1260" s="3">
        <v>17</v>
      </c>
      <c r="C1260" s="5">
        <v>41737.423478499499</v>
      </c>
      <c r="D1260" s="5">
        <v>37013.513747740602</v>
      </c>
      <c r="E1260" s="5">
        <v>38313.572629930997</v>
      </c>
      <c r="F1260" s="5">
        <v>43009.461854764697</v>
      </c>
      <c r="G1260" s="5">
        <v>44118.969119348498</v>
      </c>
    </row>
    <row r="1261" spans="1:7" x14ac:dyDescent="0.55000000000000004">
      <c r="A1261" s="3">
        <v>41</v>
      </c>
      <c r="B1261" s="3">
        <v>18</v>
      </c>
      <c r="C1261" s="5">
        <v>99772.549373027796</v>
      </c>
      <c r="D1261" s="5">
        <v>145945.667575028</v>
      </c>
      <c r="E1261" s="5">
        <v>156771.47671739999</v>
      </c>
      <c r="F1261" s="5">
        <v>164154.07064403701</v>
      </c>
      <c r="G1261" s="5">
        <v>177464.23601418899</v>
      </c>
    </row>
    <row r="1262" spans="1:7" x14ac:dyDescent="0.55000000000000004">
      <c r="A1262" s="3">
        <v>41</v>
      </c>
      <c r="B1262" s="3">
        <v>19</v>
      </c>
      <c r="C1262" s="5">
        <v>51280.698099486901</v>
      </c>
      <c r="D1262" s="5">
        <v>64618.9460251196</v>
      </c>
      <c r="E1262" s="5">
        <v>52382.4695938984</v>
      </c>
      <c r="F1262" s="5">
        <v>54242.090773104697</v>
      </c>
      <c r="G1262" s="5">
        <v>64853.848943179197</v>
      </c>
    </row>
    <row r="1263" spans="1:7" x14ac:dyDescent="0.55000000000000004">
      <c r="A1263" s="3">
        <v>41</v>
      </c>
      <c r="B1263" s="3">
        <v>20</v>
      </c>
      <c r="C1263" s="5">
        <v>86137.667342707893</v>
      </c>
      <c r="D1263" s="5">
        <v>92808.718436271694</v>
      </c>
      <c r="E1263" s="5">
        <v>85022.034990479893</v>
      </c>
      <c r="F1263" s="5">
        <v>85921.264698659099</v>
      </c>
      <c r="G1263" s="5">
        <v>107145.425091023</v>
      </c>
    </row>
    <row r="1264" spans="1:7" x14ac:dyDescent="0.55000000000000004">
      <c r="A1264" s="3">
        <v>41</v>
      </c>
      <c r="B1264" s="3">
        <v>21</v>
      </c>
      <c r="C1264" s="5">
        <v>92962.187533848497</v>
      </c>
      <c r="D1264" s="5">
        <v>107550.749305039</v>
      </c>
      <c r="E1264" s="5">
        <v>105800.397710347</v>
      </c>
      <c r="F1264" s="5">
        <v>104591.227976283</v>
      </c>
      <c r="G1264" s="5">
        <v>91827.095903649897</v>
      </c>
    </row>
    <row r="1265" spans="1:7" x14ac:dyDescent="0.55000000000000004">
      <c r="A1265" s="3">
        <v>41</v>
      </c>
      <c r="B1265" s="3">
        <v>22</v>
      </c>
      <c r="C1265" s="5">
        <v>66024.154433858494</v>
      </c>
      <c r="D1265" s="5">
        <v>72502.223045158098</v>
      </c>
      <c r="E1265" s="5">
        <v>59998.085910144502</v>
      </c>
      <c r="F1265" s="5">
        <v>53181.332130277602</v>
      </c>
      <c r="G1265" s="5">
        <v>44742.085404929901</v>
      </c>
    </row>
    <row r="1266" spans="1:7" x14ac:dyDescent="0.55000000000000004">
      <c r="A1266" s="3">
        <v>41</v>
      </c>
      <c r="B1266" s="3">
        <v>23</v>
      </c>
      <c r="C1266" s="5">
        <v>10979.1215816924</v>
      </c>
      <c r="D1266" s="5">
        <v>6877.6972122483003</v>
      </c>
      <c r="E1266" s="5">
        <v>6989.9475482539201</v>
      </c>
      <c r="F1266" s="5">
        <v>8353.1590558125408</v>
      </c>
      <c r="G1266" s="5">
        <v>8807.5687398988393</v>
      </c>
    </row>
    <row r="1267" spans="1:7" x14ac:dyDescent="0.55000000000000004">
      <c r="A1267" s="3">
        <v>41</v>
      </c>
      <c r="B1267" s="3">
        <v>24</v>
      </c>
      <c r="C1267" s="5">
        <v>11586.417110021801</v>
      </c>
      <c r="D1267" s="5">
        <v>10092.179722852199</v>
      </c>
      <c r="E1267" s="5">
        <v>11853.781506863999</v>
      </c>
      <c r="F1267" s="5">
        <v>14430.5414263782</v>
      </c>
      <c r="G1267" s="5">
        <v>14045.514276939801</v>
      </c>
    </row>
    <row r="1268" spans="1:7" x14ac:dyDescent="0.55000000000000004">
      <c r="A1268" s="3">
        <v>41</v>
      </c>
      <c r="B1268" s="3">
        <v>25</v>
      </c>
      <c r="C1268" s="5">
        <v>52389.912401431</v>
      </c>
      <c r="D1268" s="5">
        <v>40262.817652894097</v>
      </c>
      <c r="E1268" s="5">
        <v>67492.984602609606</v>
      </c>
      <c r="F1268" s="5">
        <v>58384.441443236603</v>
      </c>
      <c r="G1268" s="5">
        <v>56580.804466770998</v>
      </c>
    </row>
    <row r="1269" spans="1:7" x14ac:dyDescent="0.55000000000000004">
      <c r="A1269" s="3">
        <v>41</v>
      </c>
      <c r="B1269" s="3">
        <v>26</v>
      </c>
      <c r="C1269" s="5">
        <v>9344.6652673635908</v>
      </c>
      <c r="D1269" s="5">
        <v>9991.8585779274799</v>
      </c>
      <c r="E1269" s="5">
        <v>11925.3879681776</v>
      </c>
      <c r="F1269" s="5">
        <v>4806.8001210356197</v>
      </c>
      <c r="G1269" s="5">
        <v>9509.0118219617198</v>
      </c>
    </row>
    <row r="1270" spans="1:7" x14ac:dyDescent="0.55000000000000004">
      <c r="A1270" s="3">
        <v>41</v>
      </c>
      <c r="B1270" s="3">
        <v>27</v>
      </c>
      <c r="C1270" s="5">
        <v>85120.985131543101</v>
      </c>
      <c r="D1270" s="5">
        <v>100866.27359716001</v>
      </c>
      <c r="E1270" s="5">
        <v>125436.91659213101</v>
      </c>
      <c r="F1270" s="5">
        <v>107036.216763245</v>
      </c>
      <c r="G1270" s="5">
        <v>97587.632280285296</v>
      </c>
    </row>
    <row r="1271" spans="1:7" x14ac:dyDescent="0.55000000000000004">
      <c r="A1271" s="3">
        <v>41</v>
      </c>
      <c r="B1271" s="3">
        <v>28</v>
      </c>
      <c r="C1271" s="5">
        <v>147913.74812044599</v>
      </c>
      <c r="D1271" s="5">
        <v>140362.33394990701</v>
      </c>
      <c r="E1271" s="5">
        <v>158206.11242755601</v>
      </c>
      <c r="F1271" s="5">
        <v>154422.06242105499</v>
      </c>
      <c r="G1271" s="5">
        <v>160951.26535718699</v>
      </c>
    </row>
    <row r="1272" spans="1:7" x14ac:dyDescent="0.55000000000000004">
      <c r="A1272" s="3">
        <v>41</v>
      </c>
      <c r="B1272" s="3">
        <v>29</v>
      </c>
      <c r="C1272" s="5">
        <v>139578.13650402799</v>
      </c>
      <c r="D1272" s="5">
        <v>147997.226493241</v>
      </c>
      <c r="E1272" s="5">
        <v>194388.01661761801</v>
      </c>
      <c r="F1272" s="5">
        <v>193185.04836152101</v>
      </c>
      <c r="G1272" s="5">
        <v>138268.685661186</v>
      </c>
    </row>
    <row r="1273" spans="1:7" x14ac:dyDescent="0.55000000000000004">
      <c r="A1273" s="3">
        <v>41</v>
      </c>
      <c r="B1273" s="3">
        <v>30</v>
      </c>
      <c r="C1273" s="5">
        <v>254663.03322909999</v>
      </c>
      <c r="D1273" s="5">
        <v>300113.87550888001</v>
      </c>
      <c r="E1273" s="5">
        <v>303556.41298040701</v>
      </c>
      <c r="F1273" s="5">
        <v>271619.32691987097</v>
      </c>
      <c r="G1273" s="5">
        <v>354979.23380524898</v>
      </c>
    </row>
    <row r="1274" spans="1:7" x14ac:dyDescent="0.55000000000000004">
      <c r="A1274" s="3">
        <v>41</v>
      </c>
      <c r="B1274" s="3">
        <v>31</v>
      </c>
      <c r="C1274" s="5">
        <v>133893.77572337599</v>
      </c>
      <c r="D1274" s="5">
        <v>113895.246190837</v>
      </c>
      <c r="E1274" s="5">
        <v>139092.37736335499</v>
      </c>
      <c r="F1274" s="5">
        <v>103397.187189089</v>
      </c>
      <c r="G1274" s="5">
        <v>102639.001254961</v>
      </c>
    </row>
    <row r="1275" spans="1:7" x14ac:dyDescent="0.55000000000000004">
      <c r="A1275" s="3">
        <v>42</v>
      </c>
      <c r="B1275" s="3">
        <v>1</v>
      </c>
      <c r="C1275" s="5">
        <v>53868.175647124001</v>
      </c>
      <c r="D1275" s="5">
        <v>66557.087719835195</v>
      </c>
      <c r="E1275" s="5">
        <v>69165.000381544305</v>
      </c>
      <c r="F1275" s="5">
        <v>63724.684522309297</v>
      </c>
      <c r="G1275" s="5">
        <v>59756.899323918202</v>
      </c>
    </row>
    <row r="1276" spans="1:7" x14ac:dyDescent="0.55000000000000004">
      <c r="A1276" s="3">
        <v>42</v>
      </c>
      <c r="B1276" s="3">
        <v>2</v>
      </c>
      <c r="C1276" s="5">
        <v>1592.9241054028701</v>
      </c>
      <c r="D1276" s="5">
        <v>3122.2123168529602</v>
      </c>
      <c r="E1276" s="5">
        <v>1418.12668893606</v>
      </c>
      <c r="F1276" s="5">
        <v>1491.0988228271899</v>
      </c>
      <c r="G1276" s="5">
        <v>2685.1534909668999</v>
      </c>
    </row>
    <row r="1277" spans="1:7" x14ac:dyDescent="0.55000000000000004">
      <c r="A1277" s="3">
        <v>42</v>
      </c>
      <c r="B1277" s="3">
        <v>3</v>
      </c>
      <c r="C1277" s="5">
        <v>60745.976925142997</v>
      </c>
      <c r="D1277" s="5">
        <v>61779.700548579298</v>
      </c>
      <c r="E1277" s="5">
        <v>71206.386629424305</v>
      </c>
      <c r="F1277" s="5">
        <v>65658.175074437706</v>
      </c>
      <c r="G1277" s="5">
        <v>67014.416159148299</v>
      </c>
    </row>
    <row r="1278" spans="1:7" x14ac:dyDescent="0.55000000000000004">
      <c r="A1278" s="3">
        <v>42</v>
      </c>
      <c r="B1278" s="3">
        <v>4</v>
      </c>
      <c r="C1278" s="5">
        <v>20241.750741792799</v>
      </c>
      <c r="D1278" s="5">
        <v>11334.8259941632</v>
      </c>
      <c r="E1278" s="5">
        <v>12237.8544220698</v>
      </c>
      <c r="F1278" s="5">
        <v>11371.1609323212</v>
      </c>
      <c r="G1278" s="5">
        <v>11495.8903682895</v>
      </c>
    </row>
    <row r="1279" spans="1:7" x14ac:dyDescent="0.55000000000000004">
      <c r="A1279" s="3">
        <v>42</v>
      </c>
      <c r="B1279" s="3">
        <v>5</v>
      </c>
      <c r="C1279" s="5">
        <v>2869.6408571094298</v>
      </c>
      <c r="D1279" s="5">
        <v>2878.8694649443501</v>
      </c>
      <c r="E1279" s="5">
        <v>3724.5051504349199</v>
      </c>
      <c r="F1279" s="5">
        <v>3888.9081674700601</v>
      </c>
      <c r="G1279" s="5">
        <v>4761.4522129282004</v>
      </c>
    </row>
    <row r="1280" spans="1:7" x14ac:dyDescent="0.55000000000000004">
      <c r="A1280" s="3">
        <v>42</v>
      </c>
      <c r="B1280" s="3">
        <v>6</v>
      </c>
      <c r="C1280" s="5">
        <v>3577.09710945391</v>
      </c>
      <c r="D1280" s="5">
        <v>3940.3095006395201</v>
      </c>
      <c r="E1280" s="5">
        <v>5402.8661564904996</v>
      </c>
      <c r="F1280" s="5">
        <v>5631.9862704310199</v>
      </c>
      <c r="G1280" s="5">
        <v>5672.1776901205803</v>
      </c>
    </row>
    <row r="1281" spans="1:7" x14ac:dyDescent="0.55000000000000004">
      <c r="A1281" s="3">
        <v>42</v>
      </c>
      <c r="B1281" s="3">
        <v>7</v>
      </c>
      <c r="C1281" s="5">
        <v>18847.125494541699</v>
      </c>
      <c r="D1281" s="5">
        <v>16512.304832644899</v>
      </c>
      <c r="E1281" s="5">
        <v>17039.934195768601</v>
      </c>
      <c r="F1281" s="5">
        <v>16471.7401351554</v>
      </c>
      <c r="G1281" s="5">
        <v>17410.842727384199</v>
      </c>
    </row>
    <row r="1282" spans="1:7" x14ac:dyDescent="0.55000000000000004">
      <c r="A1282" s="3">
        <v>42</v>
      </c>
      <c r="B1282" s="3">
        <v>8</v>
      </c>
      <c r="C1282" s="5">
        <v>10501.1974988971</v>
      </c>
      <c r="D1282" s="5">
        <v>9114.5118407014907</v>
      </c>
      <c r="E1282" s="5">
        <v>9574.8064065394592</v>
      </c>
      <c r="F1282" s="5">
        <v>8373.7390133956906</v>
      </c>
      <c r="G1282" s="5">
        <v>10022.1260451259</v>
      </c>
    </row>
    <row r="1283" spans="1:7" x14ac:dyDescent="0.55000000000000004">
      <c r="A1283" s="3">
        <v>42</v>
      </c>
      <c r="B1283" s="3">
        <v>9</v>
      </c>
      <c r="C1283" s="5">
        <v>20555.654621653899</v>
      </c>
      <c r="D1283" s="5">
        <v>16863.028183660099</v>
      </c>
      <c r="E1283" s="5">
        <v>23436.967085390101</v>
      </c>
      <c r="F1283" s="5">
        <v>22203.2556352438</v>
      </c>
      <c r="G1283" s="5">
        <v>23035.7252577166</v>
      </c>
    </row>
    <row r="1284" spans="1:7" x14ac:dyDescent="0.55000000000000004">
      <c r="A1284" s="3">
        <v>42</v>
      </c>
      <c r="B1284" s="3">
        <v>10</v>
      </c>
      <c r="C1284" s="5">
        <v>23805.365621601901</v>
      </c>
      <c r="D1284" s="5">
        <v>33119.375080157697</v>
      </c>
      <c r="E1284" s="5">
        <v>37588.970808992803</v>
      </c>
      <c r="F1284" s="5">
        <v>41300.629359136197</v>
      </c>
      <c r="G1284" s="5">
        <v>33955.644144915197</v>
      </c>
    </row>
    <row r="1285" spans="1:7" x14ac:dyDescent="0.55000000000000004">
      <c r="A1285" s="3">
        <v>42</v>
      </c>
      <c r="B1285" s="3">
        <v>11</v>
      </c>
      <c r="C1285" s="5">
        <v>30318.310890586901</v>
      </c>
      <c r="D1285" s="5">
        <v>24772.598297361499</v>
      </c>
      <c r="E1285" s="5">
        <v>27863.634897883101</v>
      </c>
      <c r="F1285" s="5">
        <v>28948.2409059481</v>
      </c>
      <c r="G1285" s="5">
        <v>34424.124097973101</v>
      </c>
    </row>
    <row r="1286" spans="1:7" x14ac:dyDescent="0.55000000000000004">
      <c r="A1286" s="3">
        <v>42</v>
      </c>
      <c r="B1286" s="3">
        <v>12</v>
      </c>
      <c r="C1286" s="5">
        <v>16876.764331837199</v>
      </c>
      <c r="D1286" s="5">
        <v>16729.4464139675</v>
      </c>
      <c r="E1286" s="5">
        <v>14432.0207124476</v>
      </c>
      <c r="F1286" s="5">
        <v>15582.7658512135</v>
      </c>
      <c r="G1286" s="5">
        <v>17137.769945762499</v>
      </c>
    </row>
    <row r="1287" spans="1:7" x14ac:dyDescent="0.55000000000000004">
      <c r="A1287" s="3">
        <v>42</v>
      </c>
      <c r="B1287" s="3">
        <v>13</v>
      </c>
      <c r="C1287" s="5">
        <v>6141.0747997611597</v>
      </c>
      <c r="D1287" s="5">
        <v>8153.5887963488103</v>
      </c>
      <c r="E1287" s="5">
        <v>8267.2576180245705</v>
      </c>
      <c r="F1287" s="5">
        <v>8067.71624343859</v>
      </c>
      <c r="G1287" s="5">
        <v>7503.8054920203203</v>
      </c>
    </row>
    <row r="1288" spans="1:7" x14ac:dyDescent="0.55000000000000004">
      <c r="A1288" s="3">
        <v>42</v>
      </c>
      <c r="B1288" s="3">
        <v>14</v>
      </c>
      <c r="C1288" s="5">
        <v>105752.12224079399</v>
      </c>
      <c r="D1288" s="5">
        <v>94851.632175156497</v>
      </c>
      <c r="E1288" s="5">
        <v>75592.868765901207</v>
      </c>
      <c r="F1288" s="5">
        <v>72045.508374414698</v>
      </c>
      <c r="G1288" s="5">
        <v>85675.652242620097</v>
      </c>
    </row>
    <row r="1289" spans="1:7" x14ac:dyDescent="0.55000000000000004">
      <c r="A1289" s="3">
        <v>42</v>
      </c>
      <c r="B1289" s="3">
        <v>15</v>
      </c>
      <c r="C1289" s="5">
        <v>5588.5608680176501</v>
      </c>
      <c r="D1289" s="5">
        <v>5714.3141894957598</v>
      </c>
      <c r="E1289" s="5">
        <v>3957.6187345595799</v>
      </c>
      <c r="F1289" s="5">
        <v>3528.5998680319299</v>
      </c>
      <c r="G1289" s="5">
        <v>3602.10181280294</v>
      </c>
    </row>
    <row r="1290" spans="1:7" x14ac:dyDescent="0.55000000000000004">
      <c r="A1290" s="3">
        <v>42</v>
      </c>
      <c r="B1290" s="3">
        <v>16</v>
      </c>
      <c r="C1290" s="5">
        <v>12650.667167072001</v>
      </c>
      <c r="D1290" s="5">
        <v>11856.8857969037</v>
      </c>
      <c r="E1290" s="5">
        <v>14358.651901286101</v>
      </c>
      <c r="F1290" s="5">
        <v>14225.8606522515</v>
      </c>
      <c r="G1290" s="5">
        <v>14704.1084498294</v>
      </c>
    </row>
    <row r="1291" spans="1:7" x14ac:dyDescent="0.55000000000000004">
      <c r="A1291" s="3">
        <v>42</v>
      </c>
      <c r="B1291" s="3">
        <v>17</v>
      </c>
      <c r="C1291" s="5">
        <v>57202.565595861401</v>
      </c>
      <c r="D1291" s="5">
        <v>28899.973844631801</v>
      </c>
      <c r="E1291" s="5">
        <v>38165.880587635504</v>
      </c>
      <c r="F1291" s="5">
        <v>57338.898067632603</v>
      </c>
      <c r="G1291" s="5">
        <v>52042.962651369002</v>
      </c>
    </row>
    <row r="1292" spans="1:7" x14ac:dyDescent="0.55000000000000004">
      <c r="A1292" s="3">
        <v>42</v>
      </c>
      <c r="B1292" s="3">
        <v>18</v>
      </c>
      <c r="C1292" s="5">
        <v>195384.77000242201</v>
      </c>
      <c r="D1292" s="5">
        <v>200989.201918584</v>
      </c>
      <c r="E1292" s="5">
        <v>258824.92682989399</v>
      </c>
      <c r="F1292" s="5">
        <v>269557.66924678802</v>
      </c>
      <c r="G1292" s="5">
        <v>260568.49503823501</v>
      </c>
    </row>
    <row r="1293" spans="1:7" x14ac:dyDescent="0.55000000000000004">
      <c r="A1293" s="3">
        <v>42</v>
      </c>
      <c r="B1293" s="3">
        <v>19</v>
      </c>
      <c r="C1293" s="5">
        <v>110248.51295970799</v>
      </c>
      <c r="D1293" s="5">
        <v>120419.5227319</v>
      </c>
      <c r="E1293" s="5">
        <v>112174.896097466</v>
      </c>
      <c r="F1293" s="5">
        <v>85297.723694055603</v>
      </c>
      <c r="G1293" s="5">
        <v>112137.89139345</v>
      </c>
    </row>
    <row r="1294" spans="1:7" x14ac:dyDescent="0.55000000000000004">
      <c r="A1294" s="3">
        <v>42</v>
      </c>
      <c r="B1294" s="3">
        <v>20</v>
      </c>
      <c r="C1294" s="5">
        <v>170750.61250228199</v>
      </c>
      <c r="D1294" s="5">
        <v>171300.537314513</v>
      </c>
      <c r="E1294" s="5">
        <v>165896.593732743</v>
      </c>
      <c r="F1294" s="5">
        <v>131900.83283688399</v>
      </c>
      <c r="G1294" s="5">
        <v>167540.04863606699</v>
      </c>
    </row>
    <row r="1295" spans="1:7" x14ac:dyDescent="0.55000000000000004">
      <c r="A1295" s="3">
        <v>42</v>
      </c>
      <c r="B1295" s="3">
        <v>21</v>
      </c>
      <c r="C1295" s="5">
        <v>114572.69544706</v>
      </c>
      <c r="D1295" s="5">
        <v>145487.853782024</v>
      </c>
      <c r="E1295" s="5">
        <v>109869.690015944</v>
      </c>
      <c r="F1295" s="5">
        <v>118153.58871773</v>
      </c>
      <c r="G1295" s="5">
        <v>124676.614115437</v>
      </c>
    </row>
    <row r="1296" spans="1:7" x14ac:dyDescent="0.55000000000000004">
      <c r="A1296" s="3">
        <v>42</v>
      </c>
      <c r="B1296" s="3">
        <v>22</v>
      </c>
      <c r="C1296" s="5">
        <v>91387.395605055004</v>
      </c>
      <c r="D1296" s="5">
        <v>114439.417277056</v>
      </c>
      <c r="E1296" s="5">
        <v>97505.023730060901</v>
      </c>
      <c r="F1296" s="5">
        <v>97778.683824539097</v>
      </c>
      <c r="G1296" s="5">
        <v>64120.452060330899</v>
      </c>
    </row>
    <row r="1297" spans="1:7" x14ac:dyDescent="0.55000000000000004">
      <c r="A1297" s="3">
        <v>42</v>
      </c>
      <c r="B1297" s="3">
        <v>23</v>
      </c>
      <c r="C1297" s="5">
        <v>17727.301203688701</v>
      </c>
      <c r="D1297" s="5">
        <v>14161.6499886396</v>
      </c>
      <c r="E1297" s="5">
        <v>12833.310399305899</v>
      </c>
      <c r="F1297" s="5">
        <v>15978.3904663884</v>
      </c>
      <c r="G1297" s="5">
        <v>15840.0875440331</v>
      </c>
    </row>
    <row r="1298" spans="1:7" x14ac:dyDescent="0.55000000000000004">
      <c r="A1298" s="3">
        <v>42</v>
      </c>
      <c r="B1298" s="3">
        <v>24</v>
      </c>
      <c r="C1298" s="5">
        <v>20043.401587523502</v>
      </c>
      <c r="D1298" s="5">
        <v>23795.819766432702</v>
      </c>
      <c r="E1298" s="5">
        <v>18198.3944937755</v>
      </c>
      <c r="F1298" s="5">
        <v>22825.861448486899</v>
      </c>
      <c r="G1298" s="5">
        <v>21088.465223991199</v>
      </c>
    </row>
    <row r="1299" spans="1:7" x14ac:dyDescent="0.55000000000000004">
      <c r="A1299" s="3">
        <v>42</v>
      </c>
      <c r="B1299" s="3">
        <v>25</v>
      </c>
      <c r="C1299" s="5">
        <v>95366.551911100294</v>
      </c>
      <c r="D1299" s="5">
        <v>79924.927323131007</v>
      </c>
      <c r="E1299" s="5">
        <v>89443.879091622002</v>
      </c>
      <c r="F1299" s="5">
        <v>88205.591925350003</v>
      </c>
      <c r="G1299" s="5">
        <v>112561.19095674899</v>
      </c>
    </row>
    <row r="1300" spans="1:7" x14ac:dyDescent="0.55000000000000004">
      <c r="A1300" s="3">
        <v>42</v>
      </c>
      <c r="B1300" s="3">
        <v>26</v>
      </c>
      <c r="C1300" s="5">
        <v>20573.839956206601</v>
      </c>
      <c r="D1300" s="5">
        <v>14880.3241596032</v>
      </c>
      <c r="E1300" s="5">
        <v>24553.408892137901</v>
      </c>
      <c r="F1300" s="5">
        <v>29566.772741856301</v>
      </c>
      <c r="G1300" s="5">
        <v>22413.2189851</v>
      </c>
    </row>
    <row r="1301" spans="1:7" x14ac:dyDescent="0.55000000000000004">
      <c r="A1301" s="3">
        <v>42</v>
      </c>
      <c r="B1301" s="3">
        <v>27</v>
      </c>
      <c r="C1301" s="5">
        <v>147219.498417642</v>
      </c>
      <c r="D1301" s="5">
        <v>163354.148980286</v>
      </c>
      <c r="E1301" s="5">
        <v>184188.52210726999</v>
      </c>
      <c r="F1301" s="5">
        <v>196423.16357280299</v>
      </c>
      <c r="G1301" s="5">
        <v>177941.86664407299</v>
      </c>
    </row>
    <row r="1302" spans="1:7" x14ac:dyDescent="0.55000000000000004">
      <c r="A1302" s="3">
        <v>42</v>
      </c>
      <c r="B1302" s="3">
        <v>28</v>
      </c>
      <c r="C1302" s="5">
        <v>309825.79208921501</v>
      </c>
      <c r="D1302" s="5">
        <v>303565.76263939799</v>
      </c>
      <c r="E1302" s="5">
        <v>322304.86159079499</v>
      </c>
      <c r="F1302" s="5">
        <v>330984.61546941201</v>
      </c>
      <c r="G1302" s="5">
        <v>339799.05357680703</v>
      </c>
    </row>
    <row r="1303" spans="1:7" x14ac:dyDescent="0.55000000000000004">
      <c r="A1303" s="3">
        <v>42</v>
      </c>
      <c r="B1303" s="3">
        <v>29</v>
      </c>
      <c r="C1303" s="5">
        <v>300707.61949370301</v>
      </c>
      <c r="D1303" s="5">
        <v>157666.18585378001</v>
      </c>
      <c r="E1303" s="5">
        <v>416977.98223923601</v>
      </c>
      <c r="F1303" s="5">
        <v>236435.076146078</v>
      </c>
      <c r="G1303" s="5">
        <v>252940.40501980699</v>
      </c>
    </row>
    <row r="1304" spans="1:7" x14ac:dyDescent="0.55000000000000004">
      <c r="A1304" s="3">
        <v>42</v>
      </c>
      <c r="B1304" s="3">
        <v>30</v>
      </c>
      <c r="C1304" s="5">
        <v>476068.289637218</v>
      </c>
      <c r="D1304" s="5">
        <v>509691.88406903401</v>
      </c>
      <c r="E1304" s="5">
        <v>576592.40622776398</v>
      </c>
      <c r="F1304" s="5">
        <v>608017.64008418401</v>
      </c>
      <c r="G1304" s="5">
        <v>583561.46210779005</v>
      </c>
    </row>
    <row r="1305" spans="1:7" x14ac:dyDescent="0.55000000000000004">
      <c r="A1305" s="3">
        <v>42</v>
      </c>
      <c r="B1305" s="3">
        <v>31</v>
      </c>
      <c r="C1305" s="5">
        <v>191739.777397909</v>
      </c>
      <c r="D1305" s="5">
        <v>139300.47720699399</v>
      </c>
      <c r="E1305" s="5">
        <v>175994.85936690599</v>
      </c>
      <c r="F1305" s="5">
        <v>169254.12600235399</v>
      </c>
      <c r="G1305" s="5">
        <v>145956.27184266099</v>
      </c>
    </row>
    <row r="1306" spans="1:7" x14ac:dyDescent="0.55000000000000004">
      <c r="A1306" s="3">
        <v>43</v>
      </c>
      <c r="B1306" s="3">
        <v>1</v>
      </c>
      <c r="C1306" s="5">
        <v>72692.821405242998</v>
      </c>
      <c r="D1306" s="5">
        <v>104832.160338801</v>
      </c>
      <c r="E1306" s="5">
        <v>109178.82055376899</v>
      </c>
      <c r="F1306" s="5">
        <v>104068.11630905</v>
      </c>
      <c r="G1306" s="5">
        <v>102433.88276755701</v>
      </c>
    </row>
    <row r="1307" spans="1:7" x14ac:dyDescent="0.55000000000000004">
      <c r="A1307" s="3">
        <v>43</v>
      </c>
      <c r="B1307" s="3">
        <v>2</v>
      </c>
      <c r="C1307" s="5">
        <v>3514.9580933238599</v>
      </c>
      <c r="D1307" s="5">
        <v>2301.6462883955601</v>
      </c>
      <c r="E1307" s="5">
        <v>2011.9050957048501</v>
      </c>
      <c r="F1307" s="5">
        <v>1785.26925673356</v>
      </c>
      <c r="G1307" s="5">
        <v>2677.5749435269699</v>
      </c>
    </row>
    <row r="1308" spans="1:7" x14ac:dyDescent="0.55000000000000004">
      <c r="A1308" s="3">
        <v>43</v>
      </c>
      <c r="B1308" s="3">
        <v>3</v>
      </c>
      <c r="C1308" s="5">
        <v>78976.820396825206</v>
      </c>
      <c r="D1308" s="5">
        <v>79037.218515015906</v>
      </c>
      <c r="E1308" s="5">
        <v>92416.7773822296</v>
      </c>
      <c r="F1308" s="5">
        <v>83417.7231369699</v>
      </c>
      <c r="G1308" s="5">
        <v>84885.184385159504</v>
      </c>
    </row>
    <row r="1309" spans="1:7" x14ac:dyDescent="0.55000000000000004">
      <c r="A1309" s="3">
        <v>43</v>
      </c>
      <c r="B1309" s="3">
        <v>4</v>
      </c>
      <c r="C1309" s="5">
        <v>21670.744442063002</v>
      </c>
      <c r="D1309" s="5">
        <v>12083.565864099501</v>
      </c>
      <c r="E1309" s="5">
        <v>11560.196589216601</v>
      </c>
      <c r="F1309" s="5">
        <v>10978.733614422999</v>
      </c>
      <c r="G1309" s="5">
        <v>9943.2908818557498</v>
      </c>
    </row>
    <row r="1310" spans="1:7" x14ac:dyDescent="0.55000000000000004">
      <c r="A1310" s="3">
        <v>43</v>
      </c>
      <c r="B1310" s="3">
        <v>5</v>
      </c>
      <c r="C1310" s="5">
        <v>6969.9214071830002</v>
      </c>
      <c r="D1310" s="5">
        <v>6583.8133293537203</v>
      </c>
      <c r="E1310" s="5">
        <v>7520.8806593438603</v>
      </c>
      <c r="F1310" s="5">
        <v>8428.8791709610505</v>
      </c>
      <c r="G1310" s="5">
        <v>7939.8023591255696</v>
      </c>
    </row>
    <row r="1311" spans="1:7" x14ac:dyDescent="0.55000000000000004">
      <c r="A1311" s="3">
        <v>43</v>
      </c>
      <c r="B1311" s="3">
        <v>6</v>
      </c>
      <c r="C1311" s="5">
        <v>33431.724812795699</v>
      </c>
      <c r="D1311" s="5">
        <v>34430.690953214696</v>
      </c>
      <c r="E1311" s="5">
        <v>27482.249354551499</v>
      </c>
      <c r="F1311" s="5">
        <v>31758.750226492601</v>
      </c>
      <c r="G1311" s="5">
        <v>37506.5569768731</v>
      </c>
    </row>
    <row r="1312" spans="1:7" x14ac:dyDescent="0.55000000000000004">
      <c r="A1312" s="3">
        <v>43</v>
      </c>
      <c r="B1312" s="3">
        <v>7</v>
      </c>
      <c r="C1312" s="5">
        <v>16724.677849620501</v>
      </c>
      <c r="D1312" s="5">
        <v>17085.162327309499</v>
      </c>
      <c r="E1312" s="5">
        <v>17328.4865639811</v>
      </c>
      <c r="F1312" s="5">
        <v>18026.682872161498</v>
      </c>
      <c r="G1312" s="5">
        <v>18422.761573340002</v>
      </c>
    </row>
    <row r="1313" spans="1:7" x14ac:dyDescent="0.55000000000000004">
      <c r="A1313" s="3">
        <v>43</v>
      </c>
      <c r="B1313" s="3">
        <v>8</v>
      </c>
      <c r="C1313" s="5">
        <v>11205.266439953701</v>
      </c>
      <c r="D1313" s="5">
        <v>12363.7399541755</v>
      </c>
      <c r="E1313" s="5">
        <v>13625.8383549299</v>
      </c>
      <c r="F1313" s="5">
        <v>13221.670826535399</v>
      </c>
      <c r="G1313" s="5">
        <v>11252.537691254</v>
      </c>
    </row>
    <row r="1314" spans="1:7" x14ac:dyDescent="0.55000000000000004">
      <c r="A1314" s="3">
        <v>43</v>
      </c>
      <c r="B1314" s="3">
        <v>9</v>
      </c>
      <c r="C1314" s="5">
        <v>34759.027007940997</v>
      </c>
      <c r="D1314" s="5">
        <v>29421.244051133999</v>
      </c>
      <c r="E1314" s="5">
        <v>35873.107424681599</v>
      </c>
      <c r="F1314" s="5">
        <v>36681.533652708902</v>
      </c>
      <c r="G1314" s="5">
        <v>37138.840324357298</v>
      </c>
    </row>
    <row r="1315" spans="1:7" x14ac:dyDescent="0.55000000000000004">
      <c r="A1315" s="3">
        <v>43</v>
      </c>
      <c r="B1315" s="3">
        <v>10</v>
      </c>
      <c r="C1315" s="5">
        <v>56432.660784448402</v>
      </c>
      <c r="D1315" s="5">
        <v>56045.975972681801</v>
      </c>
      <c r="E1315" s="5">
        <v>65678.547079126103</v>
      </c>
      <c r="F1315" s="5">
        <v>72021.097319706998</v>
      </c>
      <c r="G1315" s="5">
        <v>83807.052891329993</v>
      </c>
    </row>
    <row r="1316" spans="1:7" x14ac:dyDescent="0.55000000000000004">
      <c r="A1316" s="3">
        <v>43</v>
      </c>
      <c r="B1316" s="3">
        <v>11</v>
      </c>
      <c r="C1316" s="5">
        <v>79082.389063001407</v>
      </c>
      <c r="D1316" s="5">
        <v>56992.659901075996</v>
      </c>
      <c r="E1316" s="5">
        <v>65234.760240210402</v>
      </c>
      <c r="F1316" s="5">
        <v>69736.838712856697</v>
      </c>
      <c r="G1316" s="5">
        <v>61639.676271358003</v>
      </c>
    </row>
    <row r="1317" spans="1:7" x14ac:dyDescent="0.55000000000000004">
      <c r="A1317" s="3">
        <v>43</v>
      </c>
      <c r="B1317" s="3">
        <v>12</v>
      </c>
      <c r="C1317" s="5">
        <v>22197.998534524901</v>
      </c>
      <c r="D1317" s="5">
        <v>23865.571682487502</v>
      </c>
      <c r="E1317" s="5">
        <v>20210.0962523292</v>
      </c>
      <c r="F1317" s="5">
        <v>19817.138161235202</v>
      </c>
      <c r="G1317" s="5">
        <v>18114.124036295801</v>
      </c>
    </row>
    <row r="1318" spans="1:7" x14ac:dyDescent="0.55000000000000004">
      <c r="A1318" s="3">
        <v>43</v>
      </c>
      <c r="B1318" s="3">
        <v>13</v>
      </c>
      <c r="C1318" s="5">
        <v>7347.4086103442096</v>
      </c>
      <c r="D1318" s="5">
        <v>5280.2393365343796</v>
      </c>
      <c r="E1318" s="5">
        <v>2550.1355367354799</v>
      </c>
      <c r="F1318" s="5">
        <v>3107.8781315834699</v>
      </c>
      <c r="G1318" s="5">
        <v>2717.9907494470699</v>
      </c>
    </row>
    <row r="1319" spans="1:7" x14ac:dyDescent="0.55000000000000004">
      <c r="A1319" s="3">
        <v>43</v>
      </c>
      <c r="B1319" s="3">
        <v>14</v>
      </c>
      <c r="C1319" s="5">
        <v>74289.157851942</v>
      </c>
      <c r="D1319" s="5">
        <v>70583.820923574094</v>
      </c>
      <c r="E1319" s="5">
        <v>72363.701144660794</v>
      </c>
      <c r="F1319" s="5">
        <v>71298.029895223401</v>
      </c>
      <c r="G1319" s="5">
        <v>64747.4058279413</v>
      </c>
    </row>
    <row r="1320" spans="1:7" x14ac:dyDescent="0.55000000000000004">
      <c r="A1320" s="3">
        <v>43</v>
      </c>
      <c r="B1320" s="3">
        <v>15</v>
      </c>
      <c r="C1320" s="5">
        <v>12120.6003229622</v>
      </c>
      <c r="D1320" s="5">
        <v>14403.168099922401</v>
      </c>
      <c r="E1320" s="5">
        <v>9188.9162667262408</v>
      </c>
      <c r="F1320" s="5">
        <v>8887.8318128136507</v>
      </c>
      <c r="G1320" s="5">
        <v>8912.4033304485492</v>
      </c>
    </row>
    <row r="1321" spans="1:7" x14ac:dyDescent="0.55000000000000004">
      <c r="A1321" s="3">
        <v>43</v>
      </c>
      <c r="B1321" s="3">
        <v>16</v>
      </c>
      <c r="C1321" s="5">
        <v>45985.961736029203</v>
      </c>
      <c r="D1321" s="5">
        <v>44696.336409147902</v>
      </c>
      <c r="E1321" s="5">
        <v>50317.184391163297</v>
      </c>
      <c r="F1321" s="5">
        <v>52979.243888278601</v>
      </c>
      <c r="G1321" s="5">
        <v>53042.985233914304</v>
      </c>
    </row>
    <row r="1322" spans="1:7" x14ac:dyDescent="0.55000000000000004">
      <c r="A1322" s="3">
        <v>43</v>
      </c>
      <c r="B1322" s="3">
        <v>17</v>
      </c>
      <c r="C1322" s="5">
        <v>62655.104937925396</v>
      </c>
      <c r="D1322" s="5">
        <v>47045.401929984</v>
      </c>
      <c r="E1322" s="5">
        <v>51212.971337162497</v>
      </c>
      <c r="F1322" s="5">
        <v>51512.583020732003</v>
      </c>
      <c r="G1322" s="5">
        <v>63499.939568797803</v>
      </c>
    </row>
    <row r="1323" spans="1:7" x14ac:dyDescent="0.55000000000000004">
      <c r="A1323" s="3">
        <v>43</v>
      </c>
      <c r="B1323" s="3">
        <v>18</v>
      </c>
      <c r="C1323" s="5">
        <v>201033.219789636</v>
      </c>
      <c r="D1323" s="5">
        <v>253016.13362296301</v>
      </c>
      <c r="E1323" s="5">
        <v>319813.135959615</v>
      </c>
      <c r="F1323" s="5">
        <v>320468.32228404499</v>
      </c>
      <c r="G1323" s="5">
        <v>424837.21098838799</v>
      </c>
    </row>
    <row r="1324" spans="1:7" x14ac:dyDescent="0.55000000000000004">
      <c r="A1324" s="3">
        <v>43</v>
      </c>
      <c r="B1324" s="3">
        <v>19</v>
      </c>
      <c r="C1324" s="5">
        <v>148434.225389934</v>
      </c>
      <c r="D1324" s="5">
        <v>173799.216076068</v>
      </c>
      <c r="E1324" s="5">
        <v>135798.520045785</v>
      </c>
      <c r="F1324" s="5">
        <v>138360.42479543699</v>
      </c>
      <c r="G1324" s="5">
        <v>172098.102431012</v>
      </c>
    </row>
    <row r="1325" spans="1:7" x14ac:dyDescent="0.55000000000000004">
      <c r="A1325" s="3">
        <v>43</v>
      </c>
      <c r="B1325" s="3">
        <v>20</v>
      </c>
      <c r="C1325" s="5">
        <v>227529.232994519</v>
      </c>
      <c r="D1325" s="5">
        <v>241117.205109111</v>
      </c>
      <c r="E1325" s="5">
        <v>217013.29033495099</v>
      </c>
      <c r="F1325" s="5">
        <v>204440.76708137599</v>
      </c>
      <c r="G1325" s="5">
        <v>255375.68941438399</v>
      </c>
    </row>
    <row r="1326" spans="1:7" x14ac:dyDescent="0.55000000000000004">
      <c r="A1326" s="3">
        <v>43</v>
      </c>
      <c r="B1326" s="3">
        <v>21</v>
      </c>
      <c r="C1326" s="5">
        <v>140962.22487820801</v>
      </c>
      <c r="D1326" s="5">
        <v>163527.46981793299</v>
      </c>
      <c r="E1326" s="5">
        <v>169249.875598518</v>
      </c>
      <c r="F1326" s="5">
        <v>188552.119977833</v>
      </c>
      <c r="G1326" s="5">
        <v>173614.221718491</v>
      </c>
    </row>
    <row r="1327" spans="1:7" x14ac:dyDescent="0.55000000000000004">
      <c r="A1327" s="3">
        <v>43</v>
      </c>
      <c r="B1327" s="3">
        <v>22</v>
      </c>
      <c r="C1327" s="5">
        <v>107574.609707664</v>
      </c>
      <c r="D1327" s="5">
        <v>137187.947375424</v>
      </c>
      <c r="E1327" s="5">
        <v>114384.782884453</v>
      </c>
      <c r="F1327" s="5">
        <v>118459.462015618</v>
      </c>
      <c r="G1327" s="5">
        <v>87796.700835469994</v>
      </c>
    </row>
    <row r="1328" spans="1:7" x14ac:dyDescent="0.55000000000000004">
      <c r="A1328" s="3">
        <v>43</v>
      </c>
      <c r="B1328" s="3">
        <v>23</v>
      </c>
      <c r="C1328" s="5">
        <v>17704.6607382564</v>
      </c>
      <c r="D1328" s="5">
        <v>14541.117523769501</v>
      </c>
      <c r="E1328" s="5">
        <v>19983.695009769901</v>
      </c>
      <c r="F1328" s="5">
        <v>21713.296040547299</v>
      </c>
      <c r="G1328" s="5">
        <v>25000.739896067698</v>
      </c>
    </row>
    <row r="1329" spans="1:7" x14ac:dyDescent="0.55000000000000004">
      <c r="A1329" s="3">
        <v>43</v>
      </c>
      <c r="B1329" s="3">
        <v>24</v>
      </c>
      <c r="C1329" s="5">
        <v>32664.149381445201</v>
      </c>
      <c r="D1329" s="5">
        <v>31430.518209392201</v>
      </c>
      <c r="E1329" s="5">
        <v>40564.057966513603</v>
      </c>
      <c r="F1329" s="5">
        <v>42279.997853927802</v>
      </c>
      <c r="G1329" s="5">
        <v>47364.691421850999</v>
      </c>
    </row>
    <row r="1330" spans="1:7" x14ac:dyDescent="0.55000000000000004">
      <c r="A1330" s="3">
        <v>43</v>
      </c>
      <c r="B1330" s="3">
        <v>25</v>
      </c>
      <c r="C1330" s="5">
        <v>101591.481959547</v>
      </c>
      <c r="D1330" s="5">
        <v>97973.813373231096</v>
      </c>
      <c r="E1330" s="5">
        <v>101835.504643079</v>
      </c>
      <c r="F1330" s="5">
        <v>95973.700276636795</v>
      </c>
      <c r="G1330" s="5">
        <v>98744.813844215998</v>
      </c>
    </row>
    <row r="1331" spans="1:7" x14ac:dyDescent="0.55000000000000004">
      <c r="A1331" s="3">
        <v>43</v>
      </c>
      <c r="B1331" s="3">
        <v>26</v>
      </c>
      <c r="C1331" s="5">
        <v>45442.424246810297</v>
      </c>
      <c r="D1331" s="5">
        <v>36635.209859902898</v>
      </c>
      <c r="E1331" s="5">
        <v>43308.748452217202</v>
      </c>
      <c r="F1331" s="5">
        <v>36611.925708321898</v>
      </c>
      <c r="G1331" s="5">
        <v>39903.804973271501</v>
      </c>
    </row>
    <row r="1332" spans="1:7" x14ac:dyDescent="0.55000000000000004">
      <c r="A1332" s="3">
        <v>43</v>
      </c>
      <c r="B1332" s="3">
        <v>27</v>
      </c>
      <c r="C1332" s="5">
        <v>171127.40349252001</v>
      </c>
      <c r="D1332" s="5">
        <v>209977.56437429201</v>
      </c>
      <c r="E1332" s="5">
        <v>272900.67154241202</v>
      </c>
      <c r="F1332" s="5">
        <v>270554.83291784301</v>
      </c>
      <c r="G1332" s="5">
        <v>287869.56102420401</v>
      </c>
    </row>
    <row r="1333" spans="1:7" x14ac:dyDescent="0.55000000000000004">
      <c r="A1333" s="3">
        <v>43</v>
      </c>
      <c r="B1333" s="3">
        <v>28</v>
      </c>
      <c r="C1333" s="5">
        <v>315554.725493985</v>
      </c>
      <c r="D1333" s="5">
        <v>304678.90388919902</v>
      </c>
      <c r="E1333" s="5">
        <v>338569.90278495901</v>
      </c>
      <c r="F1333" s="5">
        <v>324434.85985904402</v>
      </c>
      <c r="G1333" s="5">
        <v>331267.80751913099</v>
      </c>
    </row>
    <row r="1334" spans="1:7" x14ac:dyDescent="0.55000000000000004">
      <c r="A1334" s="3">
        <v>43</v>
      </c>
      <c r="B1334" s="3">
        <v>29</v>
      </c>
      <c r="C1334" s="5">
        <v>261078.48143422799</v>
      </c>
      <c r="D1334" s="5">
        <v>212736.03513048799</v>
      </c>
      <c r="E1334" s="5">
        <v>404708.59081635298</v>
      </c>
      <c r="F1334" s="5">
        <v>234452.12326938499</v>
      </c>
      <c r="G1334" s="5">
        <v>209983.48197730901</v>
      </c>
    </row>
    <row r="1335" spans="1:7" x14ac:dyDescent="0.55000000000000004">
      <c r="A1335" s="3">
        <v>43</v>
      </c>
      <c r="B1335" s="3">
        <v>30</v>
      </c>
      <c r="C1335" s="5">
        <v>627517.76976965705</v>
      </c>
      <c r="D1335" s="5">
        <v>774383.64382063795</v>
      </c>
      <c r="E1335" s="5">
        <v>755501.14782598696</v>
      </c>
      <c r="F1335" s="5">
        <v>775370.91803781595</v>
      </c>
      <c r="G1335" s="5">
        <v>877703.70095486497</v>
      </c>
    </row>
    <row r="1336" spans="1:7" x14ac:dyDescent="0.55000000000000004">
      <c r="A1336" s="3">
        <v>43</v>
      </c>
      <c r="B1336" s="3">
        <v>31</v>
      </c>
      <c r="C1336" s="5">
        <v>238549.94183381301</v>
      </c>
      <c r="D1336" s="5">
        <v>174441.708847548</v>
      </c>
      <c r="E1336" s="5">
        <v>212903.00371360299</v>
      </c>
      <c r="F1336" s="5">
        <v>232925.60878784</v>
      </c>
      <c r="G1336" s="5">
        <v>204296.71002009601</v>
      </c>
    </row>
    <row r="1337" spans="1:7" x14ac:dyDescent="0.55000000000000004">
      <c r="A1337" s="3">
        <v>44</v>
      </c>
      <c r="B1337" s="3">
        <v>1</v>
      </c>
      <c r="C1337" s="5">
        <v>40914.958605366999</v>
      </c>
      <c r="D1337" s="5">
        <v>51815.3232723814</v>
      </c>
      <c r="E1337" s="5">
        <v>51637.476651762401</v>
      </c>
      <c r="F1337" s="5">
        <v>48808.861479248</v>
      </c>
      <c r="G1337" s="5">
        <v>48718.895395664302</v>
      </c>
    </row>
    <row r="1338" spans="1:7" x14ac:dyDescent="0.55000000000000004">
      <c r="A1338" s="3">
        <v>44</v>
      </c>
      <c r="B1338" s="3">
        <v>2</v>
      </c>
      <c r="C1338" s="5">
        <v>5982.5291525085004</v>
      </c>
      <c r="D1338" s="5">
        <v>8033.4618552051998</v>
      </c>
      <c r="E1338" s="5">
        <v>5568.3644193138698</v>
      </c>
      <c r="F1338" s="5">
        <v>5096.9220909614896</v>
      </c>
      <c r="G1338" s="5">
        <v>6475.1216241012198</v>
      </c>
    </row>
    <row r="1339" spans="1:7" x14ac:dyDescent="0.55000000000000004">
      <c r="A1339" s="3">
        <v>44</v>
      </c>
      <c r="B1339" s="3">
        <v>3</v>
      </c>
      <c r="C1339" s="5">
        <v>36466.7879751203</v>
      </c>
      <c r="D1339" s="5">
        <v>35243.302095485902</v>
      </c>
      <c r="E1339" s="5">
        <v>42001.408490847702</v>
      </c>
      <c r="F1339" s="5">
        <v>40850.8826792826</v>
      </c>
      <c r="G1339" s="5">
        <v>38812.084848429498</v>
      </c>
    </row>
    <row r="1340" spans="1:7" x14ac:dyDescent="0.55000000000000004">
      <c r="A1340" s="3">
        <v>44</v>
      </c>
      <c r="B1340" s="3">
        <v>4</v>
      </c>
      <c r="C1340" s="5">
        <v>7636.5736174490503</v>
      </c>
      <c r="D1340" s="5">
        <v>5069.72221984527</v>
      </c>
      <c r="E1340" s="5">
        <v>6142.7356983969803</v>
      </c>
      <c r="F1340" s="5">
        <v>5563.5354598031399</v>
      </c>
      <c r="G1340" s="5">
        <v>4913.7880634161202</v>
      </c>
    </row>
    <row r="1341" spans="1:7" x14ac:dyDescent="0.55000000000000004">
      <c r="A1341" s="3">
        <v>44</v>
      </c>
      <c r="B1341" s="3">
        <v>5</v>
      </c>
      <c r="C1341" s="5">
        <v>3725.0972097021399</v>
      </c>
      <c r="D1341" s="5">
        <v>3789.7550652528598</v>
      </c>
      <c r="E1341" s="5">
        <v>4752.64206885979</v>
      </c>
      <c r="F1341" s="5">
        <v>4648.8318980975</v>
      </c>
      <c r="G1341" s="5">
        <v>4766.8556912477598</v>
      </c>
    </row>
    <row r="1342" spans="1:7" x14ac:dyDescent="0.55000000000000004">
      <c r="A1342" s="3">
        <v>44</v>
      </c>
      <c r="B1342" s="3">
        <v>6</v>
      </c>
      <c r="C1342" s="5">
        <v>18256.4899608388</v>
      </c>
      <c r="D1342" s="5">
        <v>20967.938336246702</v>
      </c>
      <c r="E1342" s="5">
        <v>20151.632969087299</v>
      </c>
      <c r="F1342" s="5">
        <v>16587.4568877251</v>
      </c>
      <c r="G1342" s="5">
        <v>16285.2210721508</v>
      </c>
    </row>
    <row r="1343" spans="1:7" x14ac:dyDescent="0.55000000000000004">
      <c r="A1343" s="3">
        <v>44</v>
      </c>
      <c r="B1343" s="3">
        <v>7</v>
      </c>
      <c r="C1343" s="5">
        <v>19293.533352108501</v>
      </c>
      <c r="D1343" s="5">
        <v>16519.7656136359</v>
      </c>
      <c r="E1343" s="5">
        <v>18605.124145804599</v>
      </c>
      <c r="F1343" s="5">
        <v>16189.0893911487</v>
      </c>
      <c r="G1343" s="5">
        <v>17243.234788427399</v>
      </c>
    </row>
    <row r="1344" spans="1:7" x14ac:dyDescent="0.55000000000000004">
      <c r="A1344" s="3">
        <v>44</v>
      </c>
      <c r="B1344" s="3">
        <v>8</v>
      </c>
      <c r="C1344" s="5">
        <v>26065.6369620119</v>
      </c>
      <c r="D1344" s="5">
        <v>31084.533618302899</v>
      </c>
      <c r="E1344" s="5">
        <v>36607.129194388603</v>
      </c>
      <c r="F1344" s="5">
        <v>34529.655469689802</v>
      </c>
      <c r="G1344" s="5">
        <v>34209.826282669201</v>
      </c>
    </row>
    <row r="1345" spans="1:7" x14ac:dyDescent="0.55000000000000004">
      <c r="A1345" s="3">
        <v>44</v>
      </c>
      <c r="B1345" s="3">
        <v>9</v>
      </c>
      <c r="C1345" s="5">
        <v>16424.116467727199</v>
      </c>
      <c r="D1345" s="5">
        <v>16414.885719367499</v>
      </c>
      <c r="E1345" s="5">
        <v>21579.190970741201</v>
      </c>
      <c r="F1345" s="5">
        <v>18626.308130909802</v>
      </c>
      <c r="G1345" s="5">
        <v>19146.573673943501</v>
      </c>
    </row>
    <row r="1346" spans="1:7" x14ac:dyDescent="0.55000000000000004">
      <c r="A1346" s="3">
        <v>44</v>
      </c>
      <c r="B1346" s="3">
        <v>10</v>
      </c>
      <c r="C1346" s="5">
        <v>40124.2843999588</v>
      </c>
      <c r="D1346" s="5">
        <v>41395.429899111601</v>
      </c>
      <c r="E1346" s="5">
        <v>55614.780803155198</v>
      </c>
      <c r="F1346" s="5">
        <v>49669.1312208206</v>
      </c>
      <c r="G1346" s="5">
        <v>52694.375745859703</v>
      </c>
    </row>
    <row r="1347" spans="1:7" x14ac:dyDescent="0.55000000000000004">
      <c r="A1347" s="3">
        <v>44</v>
      </c>
      <c r="B1347" s="3">
        <v>11</v>
      </c>
      <c r="C1347" s="5">
        <v>47920.3665174333</v>
      </c>
      <c r="D1347" s="5">
        <v>38024.7828322157</v>
      </c>
      <c r="E1347" s="5">
        <v>39900.207081143897</v>
      </c>
      <c r="F1347" s="5">
        <v>32626.888166960001</v>
      </c>
      <c r="G1347" s="5">
        <v>30629.140327473899</v>
      </c>
    </row>
    <row r="1348" spans="1:7" x14ac:dyDescent="0.55000000000000004">
      <c r="A1348" s="3">
        <v>44</v>
      </c>
      <c r="B1348" s="3">
        <v>12</v>
      </c>
      <c r="C1348" s="5">
        <v>11972.5919662743</v>
      </c>
      <c r="D1348" s="5">
        <v>8759.9770341567601</v>
      </c>
      <c r="E1348" s="5">
        <v>10940.862489154901</v>
      </c>
      <c r="F1348" s="5">
        <v>9295.9686702805502</v>
      </c>
      <c r="G1348" s="5">
        <v>8105.1177226965701</v>
      </c>
    </row>
    <row r="1349" spans="1:7" x14ac:dyDescent="0.55000000000000004">
      <c r="A1349" s="3">
        <v>44</v>
      </c>
      <c r="B1349" s="3">
        <v>13</v>
      </c>
      <c r="C1349" s="5">
        <v>31658.764778009401</v>
      </c>
      <c r="D1349" s="5">
        <v>17775.0123909994</v>
      </c>
      <c r="E1349" s="5">
        <v>19333.4226084804</v>
      </c>
      <c r="F1349" s="5">
        <v>16625.146613349902</v>
      </c>
      <c r="G1349" s="5">
        <v>15244.2328870127</v>
      </c>
    </row>
    <row r="1350" spans="1:7" x14ac:dyDescent="0.55000000000000004">
      <c r="A1350" s="3">
        <v>44</v>
      </c>
      <c r="B1350" s="3">
        <v>14</v>
      </c>
      <c r="C1350" s="5">
        <v>54464.768846184103</v>
      </c>
      <c r="D1350" s="5">
        <v>60676.006138893899</v>
      </c>
      <c r="E1350" s="5">
        <v>65377.789606935803</v>
      </c>
      <c r="F1350" s="5">
        <v>55518.436797019</v>
      </c>
      <c r="G1350" s="5">
        <v>56709.073640103001</v>
      </c>
    </row>
    <row r="1351" spans="1:7" x14ac:dyDescent="0.55000000000000004">
      <c r="A1351" s="3">
        <v>44</v>
      </c>
      <c r="B1351" s="3">
        <v>15</v>
      </c>
      <c r="C1351" s="5">
        <v>5137.4591293011999</v>
      </c>
      <c r="D1351" s="5">
        <v>5429.0434797573498</v>
      </c>
      <c r="E1351" s="5">
        <v>5480.3012365230497</v>
      </c>
      <c r="F1351" s="5">
        <v>4524.13666052594</v>
      </c>
      <c r="G1351" s="5">
        <v>4383.8248050248103</v>
      </c>
    </row>
    <row r="1352" spans="1:7" x14ac:dyDescent="0.55000000000000004">
      <c r="A1352" s="3">
        <v>44</v>
      </c>
      <c r="B1352" s="3">
        <v>16</v>
      </c>
      <c r="C1352" s="5">
        <v>33446.6202957196</v>
      </c>
      <c r="D1352" s="5">
        <v>32373.665705227701</v>
      </c>
      <c r="E1352" s="5">
        <v>36698.806861711797</v>
      </c>
      <c r="F1352" s="5">
        <v>33122.229793406397</v>
      </c>
      <c r="G1352" s="5">
        <v>34049.899533981799</v>
      </c>
    </row>
    <row r="1353" spans="1:7" x14ac:dyDescent="0.55000000000000004">
      <c r="A1353" s="3">
        <v>44</v>
      </c>
      <c r="B1353" s="3">
        <v>17</v>
      </c>
      <c r="C1353" s="5">
        <v>54882.537451567303</v>
      </c>
      <c r="D1353" s="5">
        <v>40325.936287435303</v>
      </c>
      <c r="E1353" s="5">
        <v>46364.361184278103</v>
      </c>
      <c r="F1353" s="5">
        <v>54384.682540223803</v>
      </c>
      <c r="G1353" s="5">
        <v>51941.477656442898</v>
      </c>
    </row>
    <row r="1354" spans="1:7" x14ac:dyDescent="0.55000000000000004">
      <c r="A1354" s="3">
        <v>44</v>
      </c>
      <c r="B1354" s="3">
        <v>18</v>
      </c>
      <c r="C1354" s="5">
        <v>169172.414790579</v>
      </c>
      <c r="D1354" s="5">
        <v>230857.623852121</v>
      </c>
      <c r="E1354" s="5">
        <v>250738.79658569401</v>
      </c>
      <c r="F1354" s="5">
        <v>237822.45445311701</v>
      </c>
      <c r="G1354" s="5">
        <v>282547.29091465002</v>
      </c>
    </row>
    <row r="1355" spans="1:7" x14ac:dyDescent="0.55000000000000004">
      <c r="A1355" s="3">
        <v>44</v>
      </c>
      <c r="B1355" s="3">
        <v>19</v>
      </c>
      <c r="C1355" s="5">
        <v>91879.156984235306</v>
      </c>
      <c r="D1355" s="5">
        <v>83825.852907926601</v>
      </c>
      <c r="E1355" s="5">
        <v>69696.677255942894</v>
      </c>
      <c r="F1355" s="5">
        <v>90323.829638875206</v>
      </c>
      <c r="G1355" s="5">
        <v>76041.606630562907</v>
      </c>
    </row>
    <row r="1356" spans="1:7" x14ac:dyDescent="0.55000000000000004">
      <c r="A1356" s="3">
        <v>44</v>
      </c>
      <c r="B1356" s="3">
        <v>20</v>
      </c>
      <c r="C1356" s="5">
        <v>160326.40189229001</v>
      </c>
      <c r="D1356" s="5">
        <v>142645.44136239801</v>
      </c>
      <c r="E1356" s="5">
        <v>127284.737433588</v>
      </c>
      <c r="F1356" s="5">
        <v>138892.01084316499</v>
      </c>
      <c r="G1356" s="5">
        <v>142510.59246698799</v>
      </c>
    </row>
    <row r="1357" spans="1:7" x14ac:dyDescent="0.55000000000000004">
      <c r="A1357" s="3">
        <v>44</v>
      </c>
      <c r="B1357" s="3">
        <v>21</v>
      </c>
      <c r="C1357" s="5">
        <v>114957.401463195</v>
      </c>
      <c r="D1357" s="5">
        <v>113211.949143084</v>
      </c>
      <c r="E1357" s="5">
        <v>112589.048446145</v>
      </c>
      <c r="F1357" s="5">
        <v>110109.766542991</v>
      </c>
      <c r="G1357" s="5">
        <v>143849.97328002399</v>
      </c>
    </row>
    <row r="1358" spans="1:7" x14ac:dyDescent="0.55000000000000004">
      <c r="A1358" s="3">
        <v>44</v>
      </c>
      <c r="B1358" s="3">
        <v>22</v>
      </c>
      <c r="C1358" s="5">
        <v>78708.598825993802</v>
      </c>
      <c r="D1358" s="5">
        <v>68136.539314266396</v>
      </c>
      <c r="E1358" s="5">
        <v>110548.976029659</v>
      </c>
      <c r="F1358" s="5">
        <v>83795.840001173201</v>
      </c>
      <c r="G1358" s="5">
        <v>65730.465228032306</v>
      </c>
    </row>
    <row r="1359" spans="1:7" x14ac:dyDescent="0.55000000000000004">
      <c r="A1359" s="3">
        <v>44</v>
      </c>
      <c r="B1359" s="3">
        <v>23</v>
      </c>
      <c r="C1359" s="5">
        <v>15885.131592737</v>
      </c>
      <c r="D1359" s="5">
        <v>10109.632600130501</v>
      </c>
      <c r="E1359" s="5">
        <v>14239.7669002151</v>
      </c>
      <c r="F1359" s="5">
        <v>15559.116051573201</v>
      </c>
      <c r="G1359" s="5">
        <v>17675.7979608932</v>
      </c>
    </row>
    <row r="1360" spans="1:7" x14ac:dyDescent="0.55000000000000004">
      <c r="A1360" s="3">
        <v>44</v>
      </c>
      <c r="B1360" s="3">
        <v>24</v>
      </c>
      <c r="C1360" s="5">
        <v>27156.6217924101</v>
      </c>
      <c r="D1360" s="5">
        <v>26407.868928389598</v>
      </c>
      <c r="E1360" s="5">
        <v>25218.352352813301</v>
      </c>
      <c r="F1360" s="5">
        <v>26919.357394836501</v>
      </c>
      <c r="G1360" s="5">
        <v>28706.124984955299</v>
      </c>
    </row>
    <row r="1361" spans="1:7" x14ac:dyDescent="0.55000000000000004">
      <c r="A1361" s="3">
        <v>44</v>
      </c>
      <c r="B1361" s="3">
        <v>25</v>
      </c>
      <c r="C1361" s="5">
        <v>69542.527521371303</v>
      </c>
      <c r="D1361" s="5">
        <v>49905.996806877702</v>
      </c>
      <c r="E1361" s="5">
        <v>72661.493245811405</v>
      </c>
      <c r="F1361" s="5">
        <v>69546.7036258765</v>
      </c>
      <c r="G1361" s="5">
        <v>58028.3234430866</v>
      </c>
    </row>
    <row r="1362" spans="1:7" x14ac:dyDescent="0.55000000000000004">
      <c r="A1362" s="3">
        <v>44</v>
      </c>
      <c r="B1362" s="3">
        <v>26</v>
      </c>
      <c r="C1362" s="5">
        <v>19475.689045920601</v>
      </c>
      <c r="D1362" s="5">
        <v>18876.9678892472</v>
      </c>
      <c r="E1362" s="5">
        <v>25510.273874454699</v>
      </c>
      <c r="F1362" s="5">
        <v>30533.891865770402</v>
      </c>
      <c r="G1362" s="5">
        <v>33700.115128487203</v>
      </c>
    </row>
    <row r="1363" spans="1:7" x14ac:dyDescent="0.55000000000000004">
      <c r="A1363" s="3">
        <v>44</v>
      </c>
      <c r="B1363" s="3">
        <v>27</v>
      </c>
      <c r="C1363" s="5">
        <v>123713.618661446</v>
      </c>
      <c r="D1363" s="5">
        <v>120127.12112741001</v>
      </c>
      <c r="E1363" s="5">
        <v>164687.31093371601</v>
      </c>
      <c r="F1363" s="5">
        <v>161539.74753821001</v>
      </c>
      <c r="G1363" s="5">
        <v>178104.66394647199</v>
      </c>
    </row>
    <row r="1364" spans="1:7" x14ac:dyDescent="0.55000000000000004">
      <c r="A1364" s="3">
        <v>44</v>
      </c>
      <c r="B1364" s="3">
        <v>28</v>
      </c>
      <c r="C1364" s="5">
        <v>202722.02861429201</v>
      </c>
      <c r="D1364" s="5">
        <v>179420.51153241101</v>
      </c>
      <c r="E1364" s="5">
        <v>196849.26103907201</v>
      </c>
      <c r="F1364" s="5">
        <v>205436.165306735</v>
      </c>
      <c r="G1364" s="5">
        <v>210856.550405552</v>
      </c>
    </row>
    <row r="1365" spans="1:7" x14ac:dyDescent="0.55000000000000004">
      <c r="A1365" s="3">
        <v>44</v>
      </c>
      <c r="B1365" s="3">
        <v>29</v>
      </c>
      <c r="C1365" s="5">
        <v>167029.38321853499</v>
      </c>
      <c r="D1365" s="5">
        <v>158689.511173712</v>
      </c>
      <c r="E1365" s="5">
        <v>136025.13096638399</v>
      </c>
      <c r="F1365" s="5">
        <v>138200.177151563</v>
      </c>
      <c r="G1365" s="5">
        <v>175680.32257359501</v>
      </c>
    </row>
    <row r="1366" spans="1:7" x14ac:dyDescent="0.55000000000000004">
      <c r="A1366" s="3">
        <v>44</v>
      </c>
      <c r="B1366" s="3">
        <v>30</v>
      </c>
      <c r="C1366" s="5">
        <v>321972.22209684801</v>
      </c>
      <c r="D1366" s="5">
        <v>445967.63112186303</v>
      </c>
      <c r="E1366" s="5">
        <v>459949.47679856501</v>
      </c>
      <c r="F1366" s="5">
        <v>476191.42087840999</v>
      </c>
      <c r="G1366" s="5">
        <v>502162.25137786899</v>
      </c>
    </row>
    <row r="1367" spans="1:7" x14ac:dyDescent="0.55000000000000004">
      <c r="A1367" s="3">
        <v>44</v>
      </c>
      <c r="B1367" s="3">
        <v>31</v>
      </c>
      <c r="C1367" s="5">
        <v>141924.43698880199</v>
      </c>
      <c r="D1367" s="5">
        <v>124150.071010892</v>
      </c>
      <c r="E1367" s="5">
        <v>117401.931471812</v>
      </c>
      <c r="F1367" s="5">
        <v>114908.211842798</v>
      </c>
      <c r="G1367" s="5">
        <v>117842.01227351501</v>
      </c>
    </row>
    <row r="1368" spans="1:7" x14ac:dyDescent="0.55000000000000004">
      <c r="A1368" s="3">
        <v>45</v>
      </c>
      <c r="B1368" s="3">
        <v>1</v>
      </c>
      <c r="C1368" s="5">
        <v>66920.756617699095</v>
      </c>
      <c r="D1368" s="5">
        <v>89024.168690135702</v>
      </c>
      <c r="E1368" s="5">
        <v>86347.412586933802</v>
      </c>
      <c r="F1368" s="5">
        <v>80753.460452907093</v>
      </c>
      <c r="G1368" s="5">
        <v>81082.154053798295</v>
      </c>
    </row>
    <row r="1369" spans="1:7" x14ac:dyDescent="0.55000000000000004">
      <c r="A1369" s="3">
        <v>45</v>
      </c>
      <c r="B1369" s="3">
        <v>2</v>
      </c>
      <c r="C1369" s="5">
        <v>909.25502338266801</v>
      </c>
      <c r="D1369" s="5">
        <v>1179.08077160476</v>
      </c>
      <c r="E1369" s="5">
        <v>701.83297898538694</v>
      </c>
      <c r="F1369" s="5">
        <v>825.55187816144098</v>
      </c>
      <c r="G1369" s="5">
        <v>1124.7937809534901</v>
      </c>
    </row>
    <row r="1370" spans="1:7" x14ac:dyDescent="0.55000000000000004">
      <c r="A1370" s="3">
        <v>45</v>
      </c>
      <c r="B1370" s="3">
        <v>3</v>
      </c>
      <c r="C1370" s="5">
        <v>55945.068409150401</v>
      </c>
      <c r="D1370" s="5">
        <v>59091.070656966498</v>
      </c>
      <c r="E1370" s="5">
        <v>63194.2612165584</v>
      </c>
      <c r="F1370" s="5">
        <v>62249.551142113603</v>
      </c>
      <c r="G1370" s="5">
        <v>75715.006594152801</v>
      </c>
    </row>
    <row r="1371" spans="1:7" x14ac:dyDescent="0.55000000000000004">
      <c r="A1371" s="3">
        <v>45</v>
      </c>
      <c r="B1371" s="3">
        <v>4</v>
      </c>
      <c r="C1371" s="5">
        <v>17535.100154894299</v>
      </c>
      <c r="D1371" s="5">
        <v>10217.9754391767</v>
      </c>
      <c r="E1371" s="5">
        <v>11790.702862804599</v>
      </c>
      <c r="F1371" s="5">
        <v>11028.4144195678</v>
      </c>
      <c r="G1371" s="5">
        <v>12289.283510044201</v>
      </c>
    </row>
    <row r="1372" spans="1:7" x14ac:dyDescent="0.55000000000000004">
      <c r="A1372" s="3">
        <v>45</v>
      </c>
      <c r="B1372" s="3">
        <v>5</v>
      </c>
      <c r="C1372" s="5">
        <v>4304.5707989327702</v>
      </c>
      <c r="D1372" s="5">
        <v>4031.9691968822799</v>
      </c>
      <c r="E1372" s="5">
        <v>3670.2456413554401</v>
      </c>
      <c r="F1372" s="5">
        <v>3504.1657247610401</v>
      </c>
      <c r="G1372" s="5">
        <v>3908.47392127891</v>
      </c>
    </row>
    <row r="1373" spans="1:7" x14ac:dyDescent="0.55000000000000004">
      <c r="A1373" s="3">
        <v>45</v>
      </c>
      <c r="B1373" s="3">
        <v>6</v>
      </c>
      <c r="C1373" s="5">
        <v>10471.168711366599</v>
      </c>
      <c r="D1373" s="5">
        <v>10900.393596014599</v>
      </c>
      <c r="E1373" s="5">
        <v>11771.0597055171</v>
      </c>
      <c r="F1373" s="5">
        <v>11487.691347980101</v>
      </c>
      <c r="G1373" s="5">
        <v>15332.7776165096</v>
      </c>
    </row>
    <row r="1374" spans="1:7" x14ac:dyDescent="0.55000000000000004">
      <c r="A1374" s="3">
        <v>45</v>
      </c>
      <c r="B1374" s="3">
        <v>7</v>
      </c>
      <c r="C1374" s="5">
        <v>8584.6605262782505</v>
      </c>
      <c r="D1374" s="5">
        <v>8140.9885932689904</v>
      </c>
      <c r="E1374" s="5">
        <v>8964.7694762920692</v>
      </c>
      <c r="F1374" s="5">
        <v>8110.2723740884703</v>
      </c>
      <c r="G1374" s="5">
        <v>8889.5570940889102</v>
      </c>
    </row>
    <row r="1375" spans="1:7" x14ac:dyDescent="0.55000000000000004">
      <c r="A1375" s="3">
        <v>45</v>
      </c>
      <c r="B1375" s="3">
        <v>8</v>
      </c>
      <c r="C1375" s="5">
        <v>3932.46200491938</v>
      </c>
      <c r="D1375" s="5">
        <v>3857.1508280798398</v>
      </c>
      <c r="E1375" s="5">
        <v>4349.0850298409396</v>
      </c>
      <c r="F1375" s="5">
        <v>4136.4266982376803</v>
      </c>
      <c r="G1375" s="5">
        <v>4733.7344413189403</v>
      </c>
    </row>
    <row r="1376" spans="1:7" x14ac:dyDescent="0.55000000000000004">
      <c r="A1376" s="3">
        <v>45</v>
      </c>
      <c r="B1376" s="3">
        <v>9</v>
      </c>
      <c r="C1376" s="5">
        <v>8556.4113003424409</v>
      </c>
      <c r="D1376" s="5">
        <v>6612.7533618085899</v>
      </c>
      <c r="E1376" s="5">
        <v>8657.9875099244</v>
      </c>
      <c r="F1376" s="5">
        <v>8159.0568399271897</v>
      </c>
      <c r="G1376" s="5">
        <v>9674.2406416398808</v>
      </c>
    </row>
    <row r="1377" spans="1:7" x14ac:dyDescent="0.55000000000000004">
      <c r="A1377" s="3">
        <v>45</v>
      </c>
      <c r="B1377" s="3">
        <v>10</v>
      </c>
      <c r="C1377" s="5">
        <v>21185.5055899871</v>
      </c>
      <c r="D1377" s="5">
        <v>18685.944879527298</v>
      </c>
      <c r="E1377" s="5">
        <v>28287.870324088799</v>
      </c>
      <c r="F1377" s="5">
        <v>27803.8725817841</v>
      </c>
      <c r="G1377" s="5">
        <v>33819.9103561503</v>
      </c>
    </row>
    <row r="1378" spans="1:7" x14ac:dyDescent="0.55000000000000004">
      <c r="A1378" s="3">
        <v>45</v>
      </c>
      <c r="B1378" s="3">
        <v>11</v>
      </c>
      <c r="C1378" s="5">
        <v>27751.133771851</v>
      </c>
      <c r="D1378" s="5">
        <v>18676.055117677301</v>
      </c>
      <c r="E1378" s="5">
        <v>23379.9560584381</v>
      </c>
      <c r="F1378" s="5">
        <v>22252.1901027206</v>
      </c>
      <c r="G1378" s="5">
        <v>28516.0896087289</v>
      </c>
    </row>
    <row r="1379" spans="1:7" x14ac:dyDescent="0.55000000000000004">
      <c r="A1379" s="3">
        <v>45</v>
      </c>
      <c r="B1379" s="3">
        <v>12</v>
      </c>
      <c r="C1379" s="5">
        <v>11691.447745535699</v>
      </c>
      <c r="D1379" s="5">
        <v>7760.2206330643803</v>
      </c>
      <c r="E1379" s="5">
        <v>8415.2332984404893</v>
      </c>
      <c r="F1379" s="5">
        <v>8788.3314408363694</v>
      </c>
      <c r="G1379" s="5">
        <v>8995.6786646668206</v>
      </c>
    </row>
    <row r="1380" spans="1:7" x14ac:dyDescent="0.55000000000000004">
      <c r="A1380" s="3">
        <v>45</v>
      </c>
      <c r="B1380" s="3">
        <v>13</v>
      </c>
      <c r="C1380" s="5">
        <v>5569.0257561868902</v>
      </c>
      <c r="D1380" s="5">
        <v>2875.46707552511</v>
      </c>
      <c r="E1380" s="5">
        <v>3497.4779892312299</v>
      </c>
      <c r="F1380" s="5">
        <v>3581.93002333101</v>
      </c>
      <c r="G1380" s="5">
        <v>4096.75898648969</v>
      </c>
    </row>
    <row r="1381" spans="1:7" x14ac:dyDescent="0.55000000000000004">
      <c r="A1381" s="3">
        <v>45</v>
      </c>
      <c r="B1381" s="3">
        <v>14</v>
      </c>
      <c r="C1381" s="5">
        <v>8802.6841669290297</v>
      </c>
      <c r="D1381" s="5">
        <v>8760.0972403608503</v>
      </c>
      <c r="E1381" s="5">
        <v>11617.7755505081</v>
      </c>
      <c r="F1381" s="5">
        <v>13649.3863810276</v>
      </c>
      <c r="G1381" s="5">
        <v>15169.674809648501</v>
      </c>
    </row>
    <row r="1382" spans="1:7" x14ac:dyDescent="0.55000000000000004">
      <c r="A1382" s="3">
        <v>45</v>
      </c>
      <c r="B1382" s="3">
        <v>15</v>
      </c>
      <c r="C1382" s="5">
        <v>4797.8210235303504</v>
      </c>
      <c r="D1382" s="5">
        <v>3290.2411642818302</v>
      </c>
      <c r="E1382" s="5">
        <v>3437.5083082922101</v>
      </c>
      <c r="F1382" s="5">
        <v>3251.7597403917198</v>
      </c>
      <c r="G1382" s="5">
        <v>3714.6654569367502</v>
      </c>
    </row>
    <row r="1383" spans="1:7" x14ac:dyDescent="0.55000000000000004">
      <c r="A1383" s="3">
        <v>45</v>
      </c>
      <c r="B1383" s="3">
        <v>16</v>
      </c>
      <c r="C1383" s="5">
        <v>30050.802610109</v>
      </c>
      <c r="D1383" s="5">
        <v>31018.1367894838</v>
      </c>
      <c r="E1383" s="5">
        <v>34769.449960219499</v>
      </c>
      <c r="F1383" s="5">
        <v>34308.896328011797</v>
      </c>
      <c r="G1383" s="5">
        <v>40697.634657101698</v>
      </c>
    </row>
    <row r="1384" spans="1:7" x14ac:dyDescent="0.55000000000000004">
      <c r="A1384" s="3">
        <v>45</v>
      </c>
      <c r="B1384" s="3">
        <v>17</v>
      </c>
      <c r="C1384" s="5">
        <v>48196.989112836898</v>
      </c>
      <c r="D1384" s="5">
        <v>37858.761137655099</v>
      </c>
      <c r="E1384" s="5">
        <v>43405.992593560899</v>
      </c>
      <c r="F1384" s="5">
        <v>37279.950454760401</v>
      </c>
      <c r="G1384" s="5">
        <v>57661.241553022002</v>
      </c>
    </row>
    <row r="1385" spans="1:7" x14ac:dyDescent="0.55000000000000004">
      <c r="A1385" s="3">
        <v>45</v>
      </c>
      <c r="B1385" s="3">
        <v>18</v>
      </c>
      <c r="C1385" s="5">
        <v>117913.360992135</v>
      </c>
      <c r="D1385" s="5">
        <v>149392.830506945</v>
      </c>
      <c r="E1385" s="5">
        <v>229727.18741502301</v>
      </c>
      <c r="F1385" s="5">
        <v>216502.268500846</v>
      </c>
      <c r="G1385" s="5">
        <v>181992.267626171</v>
      </c>
    </row>
    <row r="1386" spans="1:7" x14ac:dyDescent="0.55000000000000004">
      <c r="A1386" s="3">
        <v>45</v>
      </c>
      <c r="B1386" s="3">
        <v>19</v>
      </c>
      <c r="C1386" s="5">
        <v>75908.235562343994</v>
      </c>
      <c r="D1386" s="5">
        <v>121221.099017739</v>
      </c>
      <c r="E1386" s="5">
        <v>89377.629139395402</v>
      </c>
      <c r="F1386" s="5">
        <v>83299.388749230304</v>
      </c>
      <c r="G1386" s="5">
        <v>88773.153243066597</v>
      </c>
    </row>
    <row r="1387" spans="1:7" x14ac:dyDescent="0.55000000000000004">
      <c r="A1387" s="3">
        <v>45</v>
      </c>
      <c r="B1387" s="3">
        <v>20</v>
      </c>
      <c r="C1387" s="5">
        <v>124164.65679287</v>
      </c>
      <c r="D1387" s="5">
        <v>165670.79623992401</v>
      </c>
      <c r="E1387" s="5">
        <v>131244.012847048</v>
      </c>
      <c r="F1387" s="5">
        <v>121981.242484414</v>
      </c>
      <c r="G1387" s="5">
        <v>139468.79059732301</v>
      </c>
    </row>
    <row r="1388" spans="1:7" x14ac:dyDescent="0.55000000000000004">
      <c r="A1388" s="3">
        <v>45</v>
      </c>
      <c r="B1388" s="3">
        <v>21</v>
      </c>
      <c r="C1388" s="5">
        <v>86644.220048914198</v>
      </c>
      <c r="D1388" s="5">
        <v>97002.149303499798</v>
      </c>
      <c r="E1388" s="5">
        <v>103146.5147616</v>
      </c>
      <c r="F1388" s="5">
        <v>106749.394331371</v>
      </c>
      <c r="G1388" s="5">
        <v>118987.797882664</v>
      </c>
    </row>
    <row r="1389" spans="1:7" x14ac:dyDescent="0.55000000000000004">
      <c r="A1389" s="3">
        <v>45</v>
      </c>
      <c r="B1389" s="3">
        <v>22</v>
      </c>
      <c r="C1389" s="5">
        <v>94058.017107859007</v>
      </c>
      <c r="D1389" s="5">
        <v>56459.531016396199</v>
      </c>
      <c r="E1389" s="5">
        <v>55372.6803087687</v>
      </c>
      <c r="F1389" s="5">
        <v>54478.230171476796</v>
      </c>
      <c r="G1389" s="5">
        <v>51996.847816663998</v>
      </c>
    </row>
    <row r="1390" spans="1:7" x14ac:dyDescent="0.55000000000000004">
      <c r="A1390" s="3">
        <v>45</v>
      </c>
      <c r="B1390" s="3">
        <v>23</v>
      </c>
      <c r="C1390" s="5">
        <v>12590.007314480999</v>
      </c>
      <c r="D1390" s="5">
        <v>11193.1778418182</v>
      </c>
      <c r="E1390" s="5">
        <v>13827.4278620851</v>
      </c>
      <c r="F1390" s="5">
        <v>14992.963844244499</v>
      </c>
      <c r="G1390" s="5">
        <v>22894.636073137801</v>
      </c>
    </row>
    <row r="1391" spans="1:7" x14ac:dyDescent="0.55000000000000004">
      <c r="A1391" s="3">
        <v>45</v>
      </c>
      <c r="B1391" s="3">
        <v>24</v>
      </c>
      <c r="C1391" s="5">
        <v>15216.7240692985</v>
      </c>
      <c r="D1391" s="5">
        <v>20027.489040562901</v>
      </c>
      <c r="E1391" s="5">
        <v>20397.615884567302</v>
      </c>
      <c r="F1391" s="5">
        <v>20743.0045932586</v>
      </c>
      <c r="G1391" s="5">
        <v>32139.701543638199</v>
      </c>
    </row>
    <row r="1392" spans="1:7" x14ac:dyDescent="0.55000000000000004">
      <c r="A1392" s="3">
        <v>45</v>
      </c>
      <c r="B1392" s="3">
        <v>25</v>
      </c>
      <c r="C1392" s="5">
        <v>64990.313744906998</v>
      </c>
      <c r="D1392" s="5">
        <v>58640.430514542197</v>
      </c>
      <c r="E1392" s="5">
        <v>64285.753617945797</v>
      </c>
      <c r="F1392" s="5">
        <v>61589.917456261399</v>
      </c>
      <c r="G1392" s="5">
        <v>59381.072281158296</v>
      </c>
    </row>
    <row r="1393" spans="1:7" x14ac:dyDescent="0.55000000000000004">
      <c r="A1393" s="3">
        <v>45</v>
      </c>
      <c r="B1393" s="3">
        <v>26</v>
      </c>
      <c r="C1393" s="5">
        <v>8308.7602084820501</v>
      </c>
      <c r="D1393" s="5">
        <v>15381.231036994301</v>
      </c>
      <c r="E1393" s="5">
        <v>19119.893390480302</v>
      </c>
      <c r="F1393" s="5">
        <v>13001.9000415014</v>
      </c>
      <c r="G1393" s="5">
        <v>14071.023345179699</v>
      </c>
    </row>
    <row r="1394" spans="1:7" x14ac:dyDescent="0.55000000000000004">
      <c r="A1394" s="3">
        <v>45</v>
      </c>
      <c r="B1394" s="3">
        <v>27</v>
      </c>
      <c r="C1394" s="5">
        <v>109489.85726666301</v>
      </c>
      <c r="D1394" s="5">
        <v>124910.074863292</v>
      </c>
      <c r="E1394" s="5">
        <v>132556.28829508499</v>
      </c>
      <c r="F1394" s="5">
        <v>138510.71604161101</v>
      </c>
      <c r="G1394" s="5">
        <v>139440.03695584799</v>
      </c>
    </row>
    <row r="1395" spans="1:7" x14ac:dyDescent="0.55000000000000004">
      <c r="A1395" s="3">
        <v>45</v>
      </c>
      <c r="B1395" s="3">
        <v>28</v>
      </c>
      <c r="C1395" s="5">
        <v>198440.37145459701</v>
      </c>
      <c r="D1395" s="5">
        <v>191548.14559832701</v>
      </c>
      <c r="E1395" s="5">
        <v>201192.379340574</v>
      </c>
      <c r="F1395" s="5">
        <v>207922.93599552801</v>
      </c>
      <c r="G1395" s="5">
        <v>212996.113684382</v>
      </c>
    </row>
    <row r="1396" spans="1:7" x14ac:dyDescent="0.55000000000000004">
      <c r="A1396" s="3">
        <v>45</v>
      </c>
      <c r="B1396" s="3">
        <v>29</v>
      </c>
      <c r="C1396" s="5">
        <v>181027.31008151601</v>
      </c>
      <c r="D1396" s="5">
        <v>194237.42899144601</v>
      </c>
      <c r="E1396" s="5">
        <v>172213.82344423901</v>
      </c>
      <c r="F1396" s="5">
        <v>158812.118069277</v>
      </c>
      <c r="G1396" s="5">
        <v>225820.46913067199</v>
      </c>
    </row>
    <row r="1397" spans="1:7" x14ac:dyDescent="0.55000000000000004">
      <c r="A1397" s="3">
        <v>45</v>
      </c>
      <c r="B1397" s="3">
        <v>30</v>
      </c>
      <c r="C1397" s="5">
        <v>398008.15626379201</v>
      </c>
      <c r="D1397" s="5">
        <v>448749.01328398002</v>
      </c>
      <c r="E1397" s="5">
        <v>444531.99086064199</v>
      </c>
      <c r="F1397" s="5">
        <v>423868.22036674299</v>
      </c>
      <c r="G1397" s="5">
        <v>453170.47561402799</v>
      </c>
    </row>
    <row r="1398" spans="1:7" x14ac:dyDescent="0.55000000000000004">
      <c r="A1398" s="3">
        <v>45</v>
      </c>
      <c r="B1398" s="3">
        <v>31</v>
      </c>
      <c r="C1398" s="5">
        <v>142085.75793992501</v>
      </c>
      <c r="D1398" s="5">
        <v>108003.180615645</v>
      </c>
      <c r="E1398" s="5">
        <v>119209.11857574699</v>
      </c>
      <c r="F1398" s="5">
        <v>123436.93471415799</v>
      </c>
      <c r="G1398" s="5">
        <v>112858.92904436099</v>
      </c>
    </row>
    <row r="1399" spans="1:7" x14ac:dyDescent="0.55000000000000004">
      <c r="A1399" s="3">
        <v>46</v>
      </c>
      <c r="B1399" s="3">
        <v>1</v>
      </c>
      <c r="C1399" s="5">
        <v>85926.983953954506</v>
      </c>
      <c r="D1399" s="5">
        <v>104360.699140832</v>
      </c>
      <c r="E1399" s="5">
        <v>108005.68712252</v>
      </c>
      <c r="F1399" s="5">
        <v>105404.869097744</v>
      </c>
      <c r="G1399" s="5">
        <v>101051.172085021</v>
      </c>
    </row>
    <row r="1400" spans="1:7" x14ac:dyDescent="0.55000000000000004">
      <c r="A1400" s="3">
        <v>46</v>
      </c>
      <c r="B1400" s="3">
        <v>2</v>
      </c>
      <c r="C1400" s="5">
        <v>5318.7300923590201</v>
      </c>
      <c r="D1400" s="5">
        <v>5753.5539719128501</v>
      </c>
      <c r="E1400" s="5">
        <v>5451.7925025100803</v>
      </c>
      <c r="F1400" s="5">
        <v>5120.2734001754898</v>
      </c>
      <c r="G1400" s="5">
        <v>6310.6752585469603</v>
      </c>
    </row>
    <row r="1401" spans="1:7" x14ac:dyDescent="0.55000000000000004">
      <c r="A1401" s="3">
        <v>46</v>
      </c>
      <c r="B1401" s="3">
        <v>3</v>
      </c>
      <c r="C1401" s="5">
        <v>110910.371591502</v>
      </c>
      <c r="D1401" s="5">
        <v>117243.966379003</v>
      </c>
      <c r="E1401" s="5">
        <v>125295.19468641801</v>
      </c>
      <c r="F1401" s="5">
        <v>116800.571695922</v>
      </c>
      <c r="G1401" s="5">
        <v>137419.192017672</v>
      </c>
    </row>
    <row r="1402" spans="1:7" x14ac:dyDescent="0.55000000000000004">
      <c r="A1402" s="3">
        <v>46</v>
      </c>
      <c r="B1402" s="3">
        <v>4</v>
      </c>
      <c r="C1402" s="5">
        <v>10714.010714566901</v>
      </c>
      <c r="D1402" s="5">
        <v>6667.8779869281398</v>
      </c>
      <c r="E1402" s="5">
        <v>6459.80467458573</v>
      </c>
      <c r="F1402" s="5">
        <v>5525.7820366477099</v>
      </c>
      <c r="G1402" s="5">
        <v>5921.8805230935104</v>
      </c>
    </row>
    <row r="1403" spans="1:7" x14ac:dyDescent="0.55000000000000004">
      <c r="A1403" s="3">
        <v>46</v>
      </c>
      <c r="B1403" s="3">
        <v>5</v>
      </c>
      <c r="C1403" s="5">
        <v>4002.8114120690998</v>
      </c>
      <c r="D1403" s="5">
        <v>3178.8015349788602</v>
      </c>
      <c r="E1403" s="5">
        <v>4335.5601551670898</v>
      </c>
      <c r="F1403" s="5">
        <v>4643.0118076304598</v>
      </c>
      <c r="G1403" s="5">
        <v>5540.77475126217</v>
      </c>
    </row>
    <row r="1404" spans="1:7" x14ac:dyDescent="0.55000000000000004">
      <c r="A1404" s="3">
        <v>46</v>
      </c>
      <c r="B1404" s="3">
        <v>6</v>
      </c>
      <c r="C1404" s="5">
        <v>5566.36450322378</v>
      </c>
      <c r="D1404" s="5">
        <v>4021.0160585128301</v>
      </c>
      <c r="E1404" s="5">
        <v>4323.1411447344499</v>
      </c>
      <c r="F1404" s="5">
        <v>3885.1025161181801</v>
      </c>
      <c r="G1404" s="5">
        <v>4362.3432557042497</v>
      </c>
    </row>
    <row r="1405" spans="1:7" x14ac:dyDescent="0.55000000000000004">
      <c r="A1405" s="3">
        <v>46</v>
      </c>
      <c r="B1405" s="3">
        <v>7</v>
      </c>
      <c r="C1405" s="5">
        <v>22080.416768340699</v>
      </c>
      <c r="D1405" s="5">
        <v>24620.077430584799</v>
      </c>
      <c r="E1405" s="5">
        <v>24127.130794291199</v>
      </c>
      <c r="F1405" s="5">
        <v>21225.492598550802</v>
      </c>
      <c r="G1405" s="5">
        <v>25573.271780423998</v>
      </c>
    </row>
    <row r="1406" spans="1:7" x14ac:dyDescent="0.55000000000000004">
      <c r="A1406" s="3">
        <v>46</v>
      </c>
      <c r="B1406" s="3">
        <v>8</v>
      </c>
      <c r="C1406" s="5">
        <v>2362.3829250930298</v>
      </c>
      <c r="D1406" s="5">
        <v>3547.1914108201599</v>
      </c>
      <c r="E1406" s="5">
        <v>2867.85653799896</v>
      </c>
      <c r="F1406" s="5">
        <v>2633.8947238359001</v>
      </c>
      <c r="G1406" s="5">
        <v>2915.3949999162901</v>
      </c>
    </row>
    <row r="1407" spans="1:7" x14ac:dyDescent="0.55000000000000004">
      <c r="A1407" s="3">
        <v>46</v>
      </c>
      <c r="B1407" s="3">
        <v>9</v>
      </c>
      <c r="C1407" s="5">
        <v>11446.629523220699</v>
      </c>
      <c r="D1407" s="5">
        <v>10790.099503858301</v>
      </c>
      <c r="E1407" s="5">
        <v>14818.848400961</v>
      </c>
      <c r="F1407" s="5">
        <v>13533.4912055637</v>
      </c>
      <c r="G1407" s="5">
        <v>17511.195598813101</v>
      </c>
    </row>
    <row r="1408" spans="1:7" x14ac:dyDescent="0.55000000000000004">
      <c r="A1408" s="3">
        <v>46</v>
      </c>
      <c r="B1408" s="3">
        <v>10</v>
      </c>
      <c r="C1408" s="5">
        <v>18716.9118770942</v>
      </c>
      <c r="D1408" s="5">
        <v>18139.632637330898</v>
      </c>
      <c r="E1408" s="5">
        <v>26835.0570475471</v>
      </c>
      <c r="F1408" s="5">
        <v>24906.639856016402</v>
      </c>
      <c r="G1408" s="5">
        <v>30035.305160774999</v>
      </c>
    </row>
    <row r="1409" spans="1:7" x14ac:dyDescent="0.55000000000000004">
      <c r="A1409" s="3">
        <v>46</v>
      </c>
      <c r="B1409" s="3">
        <v>11</v>
      </c>
      <c r="C1409" s="5">
        <v>74126.768994910701</v>
      </c>
      <c r="D1409" s="5">
        <v>51120.3598767925</v>
      </c>
      <c r="E1409" s="5">
        <v>69941.773102343301</v>
      </c>
      <c r="F1409" s="5">
        <v>66378.621539224303</v>
      </c>
      <c r="G1409" s="5">
        <v>72684.347535542707</v>
      </c>
    </row>
    <row r="1410" spans="1:7" x14ac:dyDescent="0.55000000000000004">
      <c r="A1410" s="3">
        <v>46</v>
      </c>
      <c r="B1410" s="3">
        <v>12</v>
      </c>
      <c r="C1410" s="5">
        <v>14118.4163017261</v>
      </c>
      <c r="D1410" s="5">
        <v>11375.495725029799</v>
      </c>
      <c r="E1410" s="5">
        <v>12139.079932926699</v>
      </c>
      <c r="F1410" s="5">
        <v>9990.7674403646706</v>
      </c>
      <c r="G1410" s="5">
        <v>11200.155892143001</v>
      </c>
    </row>
    <row r="1411" spans="1:7" x14ac:dyDescent="0.55000000000000004">
      <c r="A1411" s="3">
        <v>46</v>
      </c>
      <c r="B1411" s="3">
        <v>13</v>
      </c>
      <c r="C1411" s="5">
        <v>1401.8828310072599</v>
      </c>
      <c r="D1411" s="5">
        <v>1640.6658387078</v>
      </c>
      <c r="E1411" s="5">
        <v>1517.94002596991</v>
      </c>
      <c r="F1411" s="5">
        <v>1338.7641502071101</v>
      </c>
      <c r="G1411" s="5">
        <v>1640.49864989712</v>
      </c>
    </row>
    <row r="1412" spans="1:7" x14ac:dyDescent="0.55000000000000004">
      <c r="A1412" s="3">
        <v>46</v>
      </c>
      <c r="B1412" s="3">
        <v>14</v>
      </c>
      <c r="C1412" s="5">
        <v>5796.5091408487697</v>
      </c>
      <c r="D1412" s="5">
        <v>6071.5723048026803</v>
      </c>
      <c r="E1412" s="5">
        <v>6230.39228930026</v>
      </c>
      <c r="F1412" s="5">
        <v>6226.25263528098</v>
      </c>
      <c r="G1412" s="5">
        <v>6987.4857802591496</v>
      </c>
    </row>
    <row r="1413" spans="1:7" x14ac:dyDescent="0.55000000000000004">
      <c r="A1413" s="3">
        <v>46</v>
      </c>
      <c r="B1413" s="3">
        <v>15</v>
      </c>
      <c r="C1413" s="5">
        <v>6054.6251347263596</v>
      </c>
      <c r="D1413" s="5">
        <v>6623.1628368433303</v>
      </c>
      <c r="E1413" s="5">
        <v>6042.0311758683802</v>
      </c>
      <c r="F1413" s="5">
        <v>5243.4114165729297</v>
      </c>
      <c r="G1413" s="5">
        <v>5716.8389198927598</v>
      </c>
    </row>
    <row r="1414" spans="1:7" x14ac:dyDescent="0.55000000000000004">
      <c r="A1414" s="3">
        <v>46</v>
      </c>
      <c r="B1414" s="3">
        <v>16</v>
      </c>
      <c r="C1414" s="5">
        <v>17867.346503350102</v>
      </c>
      <c r="D1414" s="5">
        <v>16060.1336980177</v>
      </c>
      <c r="E1414" s="5">
        <v>19249.796006063301</v>
      </c>
      <c r="F1414" s="5">
        <v>17634.1595959263</v>
      </c>
      <c r="G1414" s="5">
        <v>20674.660689221699</v>
      </c>
    </row>
    <row r="1415" spans="1:7" x14ac:dyDescent="0.55000000000000004">
      <c r="A1415" s="3">
        <v>46</v>
      </c>
      <c r="B1415" s="3">
        <v>17</v>
      </c>
      <c r="C1415" s="5">
        <v>58893.069709359799</v>
      </c>
      <c r="D1415" s="5">
        <v>52327.580325214803</v>
      </c>
      <c r="E1415" s="5">
        <v>64069.455038088898</v>
      </c>
      <c r="F1415" s="5">
        <v>64940.481349471404</v>
      </c>
      <c r="G1415" s="5">
        <v>61585.887829543499</v>
      </c>
    </row>
    <row r="1416" spans="1:7" x14ac:dyDescent="0.55000000000000004">
      <c r="A1416" s="3">
        <v>46</v>
      </c>
      <c r="B1416" s="3">
        <v>18</v>
      </c>
      <c r="C1416" s="5">
        <v>184038.70792091501</v>
      </c>
      <c r="D1416" s="5">
        <v>248903.90312087099</v>
      </c>
      <c r="E1416" s="5">
        <v>260848.78418606101</v>
      </c>
      <c r="F1416" s="5">
        <v>276722.27196107298</v>
      </c>
      <c r="G1416" s="5">
        <v>337187.05141843099</v>
      </c>
    </row>
    <row r="1417" spans="1:7" x14ac:dyDescent="0.55000000000000004">
      <c r="A1417" s="3">
        <v>46</v>
      </c>
      <c r="B1417" s="3">
        <v>19</v>
      </c>
      <c r="C1417" s="5">
        <v>122215.171617653</v>
      </c>
      <c r="D1417" s="5">
        <v>127257.019290663</v>
      </c>
      <c r="E1417" s="5">
        <v>123094.91806139</v>
      </c>
      <c r="F1417" s="5">
        <v>137518.618193581</v>
      </c>
      <c r="G1417" s="5">
        <v>97072.267827499702</v>
      </c>
    </row>
    <row r="1418" spans="1:7" x14ac:dyDescent="0.55000000000000004">
      <c r="A1418" s="3">
        <v>46</v>
      </c>
      <c r="B1418" s="3">
        <v>20</v>
      </c>
      <c r="C1418" s="5">
        <v>196628.58354274501</v>
      </c>
      <c r="D1418" s="5">
        <v>191640.34359088301</v>
      </c>
      <c r="E1418" s="5">
        <v>187107.44518751901</v>
      </c>
      <c r="F1418" s="5">
        <v>200550.442904044</v>
      </c>
      <c r="G1418" s="5">
        <v>175731.13199640601</v>
      </c>
    </row>
    <row r="1419" spans="1:7" x14ac:dyDescent="0.55000000000000004">
      <c r="A1419" s="3">
        <v>46</v>
      </c>
      <c r="B1419" s="3">
        <v>21</v>
      </c>
      <c r="C1419" s="5">
        <v>160623.23945225601</v>
      </c>
      <c r="D1419" s="5">
        <v>146432.18543465299</v>
      </c>
      <c r="E1419" s="5">
        <v>143814.426509279</v>
      </c>
      <c r="F1419" s="5">
        <v>142183.21289766199</v>
      </c>
      <c r="G1419" s="5">
        <v>174470.65875925199</v>
      </c>
    </row>
    <row r="1420" spans="1:7" x14ac:dyDescent="0.55000000000000004">
      <c r="A1420" s="3">
        <v>46</v>
      </c>
      <c r="B1420" s="3">
        <v>22</v>
      </c>
      <c r="C1420" s="5">
        <v>96273.500617779297</v>
      </c>
      <c r="D1420" s="5">
        <v>122690.37232655</v>
      </c>
      <c r="E1420" s="5">
        <v>157883.50272686899</v>
      </c>
      <c r="F1420" s="5">
        <v>115451.30458368501</v>
      </c>
      <c r="G1420" s="5">
        <v>122252.009506356</v>
      </c>
    </row>
    <row r="1421" spans="1:7" x14ac:dyDescent="0.55000000000000004">
      <c r="A1421" s="3">
        <v>46</v>
      </c>
      <c r="B1421" s="3">
        <v>23</v>
      </c>
      <c r="C1421" s="5">
        <v>16813.649388562299</v>
      </c>
      <c r="D1421" s="5">
        <v>13664.068305135899</v>
      </c>
      <c r="E1421" s="5">
        <v>17385.475066650401</v>
      </c>
      <c r="F1421" s="5">
        <v>22130.903721778199</v>
      </c>
      <c r="G1421" s="5">
        <v>21458.505274134099</v>
      </c>
    </row>
    <row r="1422" spans="1:7" x14ac:dyDescent="0.55000000000000004">
      <c r="A1422" s="3">
        <v>46</v>
      </c>
      <c r="B1422" s="3">
        <v>24</v>
      </c>
      <c r="C1422" s="5">
        <v>24619.734731189001</v>
      </c>
      <c r="D1422" s="5">
        <v>25983.3628664875</v>
      </c>
      <c r="E1422" s="5">
        <v>32868.346203032997</v>
      </c>
      <c r="F1422" s="5">
        <v>40642.965655709202</v>
      </c>
      <c r="G1422" s="5">
        <v>36864.921358210297</v>
      </c>
    </row>
    <row r="1423" spans="1:7" x14ac:dyDescent="0.55000000000000004">
      <c r="A1423" s="3">
        <v>46</v>
      </c>
      <c r="B1423" s="3">
        <v>25</v>
      </c>
      <c r="C1423" s="5">
        <v>94353.284165057295</v>
      </c>
      <c r="D1423" s="5">
        <v>81063.112249106605</v>
      </c>
      <c r="E1423" s="5">
        <v>74581.189472916303</v>
      </c>
      <c r="F1423" s="5">
        <v>87350.228416536498</v>
      </c>
      <c r="G1423" s="5">
        <v>77946.029711382595</v>
      </c>
    </row>
    <row r="1424" spans="1:7" x14ac:dyDescent="0.55000000000000004">
      <c r="A1424" s="3">
        <v>46</v>
      </c>
      <c r="B1424" s="3">
        <v>26</v>
      </c>
      <c r="C1424" s="5">
        <v>31621.9364901462</v>
      </c>
      <c r="D1424" s="5">
        <v>30198.5686835534</v>
      </c>
      <c r="E1424" s="5">
        <v>26693.869750835602</v>
      </c>
      <c r="F1424" s="5">
        <v>26352.762850757401</v>
      </c>
      <c r="G1424" s="5">
        <v>38147.046630599303</v>
      </c>
    </row>
    <row r="1425" spans="1:7" x14ac:dyDescent="0.55000000000000004">
      <c r="A1425" s="3">
        <v>46</v>
      </c>
      <c r="B1425" s="3">
        <v>27</v>
      </c>
      <c r="C1425" s="5">
        <v>129874.55244707</v>
      </c>
      <c r="D1425" s="5">
        <v>184826.92290187001</v>
      </c>
      <c r="E1425" s="5">
        <v>207892.660798681</v>
      </c>
      <c r="F1425" s="5">
        <v>208355.633162955</v>
      </c>
      <c r="G1425" s="5">
        <v>219011.38690020901</v>
      </c>
    </row>
    <row r="1426" spans="1:7" x14ac:dyDescent="0.55000000000000004">
      <c r="A1426" s="3">
        <v>46</v>
      </c>
      <c r="B1426" s="3">
        <v>28</v>
      </c>
      <c r="C1426" s="5">
        <v>305289.19006310101</v>
      </c>
      <c r="D1426" s="5">
        <v>286023.181501874</v>
      </c>
      <c r="E1426" s="5">
        <v>316083.14812188898</v>
      </c>
      <c r="F1426" s="5">
        <v>319098.498569444</v>
      </c>
      <c r="G1426" s="5">
        <v>326864.40218841803</v>
      </c>
    </row>
    <row r="1427" spans="1:7" x14ac:dyDescent="0.55000000000000004">
      <c r="A1427" s="3">
        <v>46</v>
      </c>
      <c r="B1427" s="3">
        <v>29</v>
      </c>
      <c r="C1427" s="5">
        <v>292076.43587428302</v>
      </c>
      <c r="D1427" s="5">
        <v>270612.63581049902</v>
      </c>
      <c r="E1427" s="5">
        <v>393280.146557851</v>
      </c>
      <c r="F1427" s="5">
        <v>335002.53550212999</v>
      </c>
      <c r="G1427" s="5">
        <v>311524.42919831601</v>
      </c>
    </row>
    <row r="1428" spans="1:7" x14ac:dyDescent="0.55000000000000004">
      <c r="A1428" s="3">
        <v>46</v>
      </c>
      <c r="B1428" s="3">
        <v>30</v>
      </c>
      <c r="C1428" s="5">
        <v>521626.706890164</v>
      </c>
      <c r="D1428" s="5">
        <v>533691.37532586395</v>
      </c>
      <c r="E1428" s="5">
        <v>645902.59627475496</v>
      </c>
      <c r="F1428" s="5">
        <v>639413.77521571098</v>
      </c>
      <c r="G1428" s="5">
        <v>732820.80390065198</v>
      </c>
    </row>
    <row r="1429" spans="1:7" x14ac:dyDescent="0.55000000000000004">
      <c r="A1429" s="3">
        <v>46</v>
      </c>
      <c r="B1429" s="3">
        <v>31</v>
      </c>
      <c r="C1429" s="5">
        <v>195407.00571041799</v>
      </c>
      <c r="D1429" s="5">
        <v>162176.949539814</v>
      </c>
      <c r="E1429" s="5">
        <v>174035.851433312</v>
      </c>
      <c r="F1429" s="5">
        <v>176867.48636894001</v>
      </c>
      <c r="G1429" s="5">
        <v>169919.549586029</v>
      </c>
    </row>
    <row r="1430" spans="1:7" x14ac:dyDescent="0.55000000000000004">
      <c r="A1430" s="3">
        <v>47</v>
      </c>
      <c r="B1430" s="3">
        <v>1</v>
      </c>
      <c r="C1430" s="5">
        <v>21295.490930174099</v>
      </c>
      <c r="D1430" s="5">
        <v>29505.659287652499</v>
      </c>
      <c r="E1430" s="5">
        <v>30343.440764417701</v>
      </c>
      <c r="F1430" s="5">
        <v>29895.4154172003</v>
      </c>
      <c r="G1430" s="5">
        <v>28341.248322911899</v>
      </c>
    </row>
    <row r="1431" spans="1:7" x14ac:dyDescent="0.55000000000000004">
      <c r="A1431" s="3">
        <v>47</v>
      </c>
      <c r="B1431" s="3">
        <v>2</v>
      </c>
      <c r="C1431" s="5">
        <v>2344.52570222436</v>
      </c>
      <c r="D1431" s="5">
        <v>2152.4508314037198</v>
      </c>
      <c r="E1431" s="5">
        <v>1581.31713865756</v>
      </c>
      <c r="F1431" s="5">
        <v>1073.9474220077</v>
      </c>
      <c r="G1431" s="5">
        <v>1702.74130883715</v>
      </c>
    </row>
    <row r="1432" spans="1:7" x14ac:dyDescent="0.55000000000000004">
      <c r="A1432" s="3">
        <v>47</v>
      </c>
      <c r="B1432" s="3">
        <v>3</v>
      </c>
      <c r="C1432" s="5">
        <v>36392.059485926999</v>
      </c>
      <c r="D1432" s="5">
        <v>37864.028176151303</v>
      </c>
      <c r="E1432" s="5">
        <v>40865.784733309403</v>
      </c>
      <c r="F1432" s="5">
        <v>41174.068199507798</v>
      </c>
      <c r="G1432" s="5">
        <v>40885.233682961298</v>
      </c>
    </row>
    <row r="1433" spans="1:7" x14ac:dyDescent="0.55000000000000004">
      <c r="A1433" s="3">
        <v>47</v>
      </c>
      <c r="B1433" s="3">
        <v>4</v>
      </c>
      <c r="C1433" s="5">
        <v>2325.9440402874998</v>
      </c>
      <c r="D1433" s="5">
        <v>2270.8395453041398</v>
      </c>
      <c r="E1433" s="5">
        <v>2215.8556353880099</v>
      </c>
      <c r="F1433" s="5">
        <v>2154.8219221229501</v>
      </c>
      <c r="G1433" s="5">
        <v>2201.03955983991</v>
      </c>
    </row>
    <row r="1434" spans="1:7" x14ac:dyDescent="0.55000000000000004">
      <c r="A1434" s="3">
        <v>47</v>
      </c>
      <c r="B1434" s="3">
        <v>5</v>
      </c>
      <c r="C1434" s="5">
        <v>1508.6445786518</v>
      </c>
      <c r="D1434" s="5">
        <v>1379.8472860797201</v>
      </c>
      <c r="E1434" s="5">
        <v>1307.4843773647799</v>
      </c>
      <c r="F1434" s="5">
        <v>1548.0857652155801</v>
      </c>
      <c r="G1434" s="5">
        <v>1568.42307147257</v>
      </c>
    </row>
    <row r="1435" spans="1:7" x14ac:dyDescent="0.55000000000000004">
      <c r="A1435" s="3">
        <v>47</v>
      </c>
      <c r="B1435" s="3">
        <v>6</v>
      </c>
      <c r="C1435" s="5">
        <v>4443.00461583176</v>
      </c>
      <c r="D1435" s="5">
        <v>4683.5576023696303</v>
      </c>
      <c r="E1435" s="5">
        <v>3055.23269038018</v>
      </c>
      <c r="F1435" s="5">
        <v>3015.5391939291799</v>
      </c>
      <c r="G1435" s="5">
        <v>3290.9293191738102</v>
      </c>
    </row>
    <row r="1436" spans="1:7" x14ac:dyDescent="0.55000000000000004">
      <c r="A1436" s="3">
        <v>47</v>
      </c>
      <c r="B1436" s="3">
        <v>7</v>
      </c>
      <c r="C1436" s="5">
        <v>10480.9151089604</v>
      </c>
      <c r="D1436" s="5">
        <v>8881.6657267815408</v>
      </c>
      <c r="E1436" s="5">
        <v>8339.2941596330493</v>
      </c>
      <c r="F1436" s="5">
        <v>8723.5023628956496</v>
      </c>
      <c r="G1436" s="5">
        <v>9385.0496988557206</v>
      </c>
    </row>
    <row r="1437" spans="1:7" x14ac:dyDescent="0.55000000000000004">
      <c r="A1437" s="3">
        <v>47</v>
      </c>
      <c r="B1437" s="3">
        <v>8</v>
      </c>
      <c r="C1437" s="5">
        <v>2165.5486379496601</v>
      </c>
      <c r="D1437" s="5">
        <v>1942.4494322771</v>
      </c>
      <c r="E1437" s="5">
        <v>1790.0027105552099</v>
      </c>
      <c r="F1437" s="5">
        <v>2090.9963572317001</v>
      </c>
      <c r="G1437" s="5">
        <v>2185.1570703633802</v>
      </c>
    </row>
    <row r="1438" spans="1:7" x14ac:dyDescent="0.55000000000000004">
      <c r="A1438" s="3">
        <v>47</v>
      </c>
      <c r="B1438" s="3">
        <v>9</v>
      </c>
      <c r="C1438" s="5">
        <v>7046.8693308710899</v>
      </c>
      <c r="D1438" s="5">
        <v>5265.6350503700296</v>
      </c>
      <c r="E1438" s="5">
        <v>5958.36582853251</v>
      </c>
      <c r="F1438" s="5">
        <v>6256.43814034756</v>
      </c>
      <c r="G1438" s="5">
        <v>7563.3746570228504</v>
      </c>
    </row>
    <row r="1439" spans="1:7" x14ac:dyDescent="0.55000000000000004">
      <c r="A1439" s="3">
        <v>47</v>
      </c>
      <c r="B1439" s="3">
        <v>10</v>
      </c>
      <c r="C1439" s="5">
        <v>1286.24990992828</v>
      </c>
      <c r="D1439" s="5">
        <v>1715.1043731918901</v>
      </c>
      <c r="E1439" s="5">
        <v>2574.3889173400898</v>
      </c>
      <c r="F1439" s="5">
        <v>2446.41392436554</v>
      </c>
      <c r="G1439" s="5">
        <v>2366.69489157517</v>
      </c>
    </row>
    <row r="1440" spans="1:7" x14ac:dyDescent="0.55000000000000004">
      <c r="A1440" s="3">
        <v>47</v>
      </c>
      <c r="B1440" s="3">
        <v>11</v>
      </c>
      <c r="C1440" s="5">
        <v>251.252920082657</v>
      </c>
      <c r="D1440" s="5">
        <v>248.22958412536801</v>
      </c>
      <c r="E1440" s="5">
        <v>318.01218558153101</v>
      </c>
      <c r="F1440" s="5">
        <v>390.78054162354499</v>
      </c>
      <c r="G1440" s="5">
        <v>466.58643877617499</v>
      </c>
    </row>
    <row r="1441" spans="1:7" x14ac:dyDescent="0.55000000000000004">
      <c r="A1441" s="3">
        <v>47</v>
      </c>
      <c r="B1441" s="3">
        <v>12</v>
      </c>
      <c r="C1441" s="5">
        <v>862.12623434919794</v>
      </c>
      <c r="D1441" s="5">
        <v>1288.1709825642599</v>
      </c>
      <c r="E1441" s="5">
        <v>1124.0218939833501</v>
      </c>
      <c r="F1441" s="5">
        <v>1259.0529312859901</v>
      </c>
      <c r="G1441" s="5">
        <v>1553.7868495725199</v>
      </c>
    </row>
    <row r="1442" spans="1:7" x14ac:dyDescent="0.55000000000000004">
      <c r="A1442" s="3">
        <v>47</v>
      </c>
      <c r="B1442" s="3">
        <v>13</v>
      </c>
      <c r="C1442" s="5">
        <v>0</v>
      </c>
      <c r="D1442" s="5">
        <v>60.897964239445102</v>
      </c>
      <c r="E1442" s="5">
        <v>72.200360746285895</v>
      </c>
      <c r="F1442" s="5">
        <v>82.246759319664605</v>
      </c>
      <c r="G1442" s="5">
        <v>184.66456942026699</v>
      </c>
    </row>
    <row r="1443" spans="1:7" x14ac:dyDescent="0.55000000000000004">
      <c r="A1443" s="3">
        <v>47</v>
      </c>
      <c r="B1443" s="3">
        <v>14</v>
      </c>
      <c r="C1443" s="5">
        <v>792.27559564133105</v>
      </c>
      <c r="D1443" s="5">
        <v>786.78117735861099</v>
      </c>
      <c r="E1443" s="5">
        <v>816.36375568876497</v>
      </c>
      <c r="F1443" s="5">
        <v>1031.5761005665399</v>
      </c>
      <c r="G1443" s="5">
        <v>1115.5999553146601</v>
      </c>
    </row>
    <row r="1444" spans="1:7" x14ac:dyDescent="0.55000000000000004">
      <c r="A1444" s="3">
        <v>47</v>
      </c>
      <c r="B1444" s="3">
        <v>15</v>
      </c>
      <c r="C1444" s="5">
        <v>5519.5928141212398</v>
      </c>
      <c r="D1444" s="5">
        <v>4920.8303190202596</v>
      </c>
      <c r="E1444" s="5">
        <v>3578.01061358791</v>
      </c>
      <c r="F1444" s="5">
        <v>3604.97929714777</v>
      </c>
      <c r="G1444" s="5">
        <v>4066.72024886999</v>
      </c>
    </row>
    <row r="1445" spans="1:7" x14ac:dyDescent="0.55000000000000004">
      <c r="A1445" s="3">
        <v>47</v>
      </c>
      <c r="B1445" s="3">
        <v>16</v>
      </c>
      <c r="C1445" s="5">
        <v>5812.0741248105696</v>
      </c>
      <c r="D1445" s="5">
        <v>5236.4063374154202</v>
      </c>
      <c r="E1445" s="5">
        <v>5838.8394212287803</v>
      </c>
      <c r="F1445" s="5">
        <v>6524.1156674984104</v>
      </c>
      <c r="G1445" s="5">
        <v>6976.9224469711999</v>
      </c>
    </row>
    <row r="1446" spans="1:7" x14ac:dyDescent="0.55000000000000004">
      <c r="A1446" s="3">
        <v>47</v>
      </c>
      <c r="B1446" s="3">
        <v>17</v>
      </c>
      <c r="C1446" s="5">
        <v>40686.490648352003</v>
      </c>
      <c r="D1446" s="5">
        <v>42740.176595520097</v>
      </c>
      <c r="E1446" s="5">
        <v>49846.3499110349</v>
      </c>
      <c r="F1446" s="5">
        <v>52905.6377643632</v>
      </c>
      <c r="G1446" s="5">
        <v>60090.427533554699</v>
      </c>
    </row>
    <row r="1447" spans="1:7" x14ac:dyDescent="0.55000000000000004">
      <c r="A1447" s="3">
        <v>47</v>
      </c>
      <c r="B1447" s="3">
        <v>18</v>
      </c>
      <c r="C1447" s="5">
        <v>169192.398336465</v>
      </c>
      <c r="D1447" s="5">
        <v>203594.43199422199</v>
      </c>
      <c r="E1447" s="5">
        <v>248529.96886914701</v>
      </c>
      <c r="F1447" s="5">
        <v>266361.279598578</v>
      </c>
      <c r="G1447" s="5">
        <v>269344.53893124301</v>
      </c>
    </row>
    <row r="1448" spans="1:7" x14ac:dyDescent="0.55000000000000004">
      <c r="A1448" s="3">
        <v>47</v>
      </c>
      <c r="B1448" s="3">
        <v>19</v>
      </c>
      <c r="C1448" s="5">
        <v>57924.096851791903</v>
      </c>
      <c r="D1448" s="5">
        <v>78371.273179549695</v>
      </c>
      <c r="E1448" s="5">
        <v>68229.123163105105</v>
      </c>
      <c r="F1448" s="5">
        <v>80103.707011021004</v>
      </c>
      <c r="G1448" s="5">
        <v>82048.172262064603</v>
      </c>
    </row>
    <row r="1449" spans="1:7" x14ac:dyDescent="0.55000000000000004">
      <c r="A1449" s="3">
        <v>47</v>
      </c>
      <c r="B1449" s="3">
        <v>20</v>
      </c>
      <c r="C1449" s="5">
        <v>95672.920756800595</v>
      </c>
      <c r="D1449" s="5">
        <v>119610.90076962901</v>
      </c>
      <c r="E1449" s="5">
        <v>115076.229365627</v>
      </c>
      <c r="F1449" s="5">
        <v>127767.79889989</v>
      </c>
      <c r="G1449" s="5">
        <v>134006.482891828</v>
      </c>
    </row>
    <row r="1450" spans="1:7" x14ac:dyDescent="0.55000000000000004">
      <c r="A1450" s="3">
        <v>47</v>
      </c>
      <c r="B1450" s="3">
        <v>21</v>
      </c>
      <c r="C1450" s="5">
        <v>87766.810880870296</v>
      </c>
      <c r="D1450" s="5">
        <v>96726.437272530806</v>
      </c>
      <c r="E1450" s="5">
        <v>152860.642786996</v>
      </c>
      <c r="F1450" s="5">
        <v>148601.568571827</v>
      </c>
      <c r="G1450" s="5">
        <v>129590.001532718</v>
      </c>
    </row>
    <row r="1451" spans="1:7" x14ac:dyDescent="0.55000000000000004">
      <c r="A1451" s="3">
        <v>47</v>
      </c>
      <c r="B1451" s="3">
        <v>22</v>
      </c>
      <c r="C1451" s="5">
        <v>184778.39017112201</v>
      </c>
      <c r="D1451" s="5">
        <v>116983.44438826801</v>
      </c>
      <c r="E1451" s="5">
        <v>182164.31152640801</v>
      </c>
      <c r="F1451" s="5">
        <v>165261.46052921499</v>
      </c>
      <c r="G1451" s="5">
        <v>139489.39181900999</v>
      </c>
    </row>
    <row r="1452" spans="1:7" x14ac:dyDescent="0.55000000000000004">
      <c r="A1452" s="3">
        <v>47</v>
      </c>
      <c r="B1452" s="3">
        <v>23</v>
      </c>
      <c r="C1452" s="5">
        <v>14776.117979700601</v>
      </c>
      <c r="D1452" s="5">
        <v>18996.861522067102</v>
      </c>
      <c r="E1452" s="5">
        <v>20032.990754461101</v>
      </c>
      <c r="F1452" s="5">
        <v>20664.7540958715</v>
      </c>
      <c r="G1452" s="5">
        <v>19924.2790920281</v>
      </c>
    </row>
    <row r="1453" spans="1:7" x14ac:dyDescent="0.55000000000000004">
      <c r="A1453" s="3">
        <v>47</v>
      </c>
      <c r="B1453" s="3">
        <v>24</v>
      </c>
      <c r="C1453" s="5">
        <v>28127.526676709898</v>
      </c>
      <c r="D1453" s="5">
        <v>36819.940960621803</v>
      </c>
      <c r="E1453" s="5">
        <v>40206.2795885991</v>
      </c>
      <c r="F1453" s="5">
        <v>42310.713809589397</v>
      </c>
      <c r="G1453" s="5">
        <v>37560.764538522802</v>
      </c>
    </row>
    <row r="1454" spans="1:7" x14ac:dyDescent="0.55000000000000004">
      <c r="A1454" s="3">
        <v>47</v>
      </c>
      <c r="B1454" s="3">
        <v>25</v>
      </c>
      <c r="C1454" s="5">
        <v>67195.167733477894</v>
      </c>
      <c r="D1454" s="5">
        <v>58915.412051836502</v>
      </c>
      <c r="E1454" s="5">
        <v>63725.202766176502</v>
      </c>
      <c r="F1454" s="5">
        <v>71674.980832601897</v>
      </c>
      <c r="G1454" s="5">
        <v>66448.904782077501</v>
      </c>
    </row>
    <row r="1455" spans="1:7" x14ac:dyDescent="0.55000000000000004">
      <c r="A1455" s="3">
        <v>47</v>
      </c>
      <c r="B1455" s="3">
        <v>26</v>
      </c>
      <c r="C1455" s="5">
        <v>34060.669282029397</v>
      </c>
      <c r="D1455" s="5">
        <v>31936.319938544399</v>
      </c>
      <c r="E1455" s="5">
        <v>35799.299020698301</v>
      </c>
      <c r="F1455" s="5">
        <v>41398.376044639299</v>
      </c>
      <c r="G1455" s="5">
        <v>42396.038117589</v>
      </c>
    </row>
    <row r="1456" spans="1:7" x14ac:dyDescent="0.55000000000000004">
      <c r="A1456" s="3">
        <v>47</v>
      </c>
      <c r="B1456" s="3">
        <v>27</v>
      </c>
      <c r="C1456" s="5">
        <v>133334.806737423</v>
      </c>
      <c r="D1456" s="5">
        <v>178247.986801322</v>
      </c>
      <c r="E1456" s="5">
        <v>202487.45527985899</v>
      </c>
      <c r="F1456" s="5">
        <v>230049.49438535201</v>
      </c>
      <c r="G1456" s="5">
        <v>267059.39197620901</v>
      </c>
    </row>
    <row r="1457" spans="1:7" x14ac:dyDescent="0.55000000000000004">
      <c r="A1457" s="3">
        <v>47</v>
      </c>
      <c r="B1457" s="3">
        <v>28</v>
      </c>
      <c r="C1457" s="5">
        <v>265026.064235005</v>
      </c>
      <c r="D1457" s="5">
        <v>267195.93839392503</v>
      </c>
      <c r="E1457" s="5">
        <v>299007.46601297299</v>
      </c>
      <c r="F1457" s="5">
        <v>309260.13609911699</v>
      </c>
      <c r="G1457" s="5">
        <v>318653.988809022</v>
      </c>
    </row>
    <row r="1458" spans="1:7" x14ac:dyDescent="0.55000000000000004">
      <c r="A1458" s="3">
        <v>47</v>
      </c>
      <c r="B1458" s="3">
        <v>29</v>
      </c>
      <c r="C1458" s="5">
        <v>180065.39982211799</v>
      </c>
      <c r="D1458" s="5">
        <v>163953.79730753601</v>
      </c>
      <c r="E1458" s="5">
        <v>295711.63790508203</v>
      </c>
      <c r="F1458" s="5">
        <v>241809.90123564101</v>
      </c>
      <c r="G1458" s="5">
        <v>166672.05667128801</v>
      </c>
    </row>
    <row r="1459" spans="1:7" x14ac:dyDescent="0.55000000000000004">
      <c r="A1459" s="3">
        <v>47</v>
      </c>
      <c r="B1459" s="3">
        <v>30</v>
      </c>
      <c r="C1459" s="5">
        <v>353022.783109657</v>
      </c>
      <c r="D1459" s="5">
        <v>484507.98710399697</v>
      </c>
      <c r="E1459" s="5">
        <v>473733.21603677701</v>
      </c>
      <c r="F1459" s="5">
        <v>469715.41359762498</v>
      </c>
      <c r="G1459" s="5">
        <v>598630.01719898498</v>
      </c>
    </row>
    <row r="1460" spans="1:7" x14ac:dyDescent="0.55000000000000004">
      <c r="A1460" s="3">
        <v>47</v>
      </c>
      <c r="B1460" s="3">
        <v>31</v>
      </c>
      <c r="C1460" s="5">
        <v>152465.220339313</v>
      </c>
      <c r="D1460" s="5">
        <v>120824.24728575999</v>
      </c>
      <c r="E1460" s="5">
        <v>134962.192595028</v>
      </c>
      <c r="F1460" s="5">
        <v>127139.497922094</v>
      </c>
      <c r="G1460" s="5">
        <v>116056.178149912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08AC8-FB9E-4BA2-A850-B51A0300FD81}">
  <dimension ref="A1:Q1491"/>
  <sheetViews>
    <sheetView workbookViewId="0"/>
  </sheetViews>
  <sheetFormatPr defaultColWidth="8.83203125" defaultRowHeight="18" x14ac:dyDescent="0.55000000000000004"/>
  <sheetData>
    <row r="1" spans="1:15" x14ac:dyDescent="0.55000000000000004">
      <c r="A1" t="s">
        <v>57</v>
      </c>
      <c r="I1" t="s">
        <v>58</v>
      </c>
    </row>
    <row r="3" spans="1:15" x14ac:dyDescent="0.55000000000000004">
      <c r="A3" t="s">
        <v>0</v>
      </c>
      <c r="B3" t="s">
        <v>1</v>
      </c>
      <c r="C3" s="3">
        <v>2010</v>
      </c>
      <c r="D3" s="3">
        <v>2015</v>
      </c>
      <c r="E3" s="3">
        <v>2019</v>
      </c>
      <c r="F3" s="3">
        <v>2020</v>
      </c>
      <c r="G3" s="3">
        <v>2022</v>
      </c>
      <c r="I3" t="s">
        <v>0</v>
      </c>
      <c r="J3" t="s">
        <v>1</v>
      </c>
      <c r="K3" s="3">
        <v>2010</v>
      </c>
      <c r="L3" s="3">
        <v>2015</v>
      </c>
      <c r="M3" s="3">
        <v>2019</v>
      </c>
      <c r="N3" s="3">
        <v>2020</v>
      </c>
      <c r="O3" s="3">
        <v>2022</v>
      </c>
    </row>
    <row r="4" spans="1:15" x14ac:dyDescent="0.55000000000000004">
      <c r="A4" s="3">
        <v>1</v>
      </c>
      <c r="B4" s="4">
        <v>1</v>
      </c>
      <c r="C4" s="2">
        <f>IFERROR(LN(実質付加価値!C4),"")</f>
        <v>13.59051668603334</v>
      </c>
      <c r="D4" s="2">
        <f>IFERROR(LN(実質付加価値!D4),"")</f>
        <v>13.664051249181616</v>
      </c>
      <c r="E4" s="2">
        <f>IFERROR(LN(実質付加価値!E4),"")</f>
        <v>13.585314993722978</v>
      </c>
      <c r="F4" s="2">
        <f>IFERROR(LN(実質付加価値!F4),"")</f>
        <v>13.567625767331279</v>
      </c>
      <c r="G4" s="2">
        <f>IFERROR(LN(実質付加価値!G4),"")</f>
        <v>13.748364497761719</v>
      </c>
      <c r="I4" s="3">
        <v>1</v>
      </c>
      <c r="J4" s="3">
        <v>1</v>
      </c>
      <c r="K4" s="2" cm="1">
        <f t="array" ref="K4">IF(C4="","",C4-SUMPRODUCT(($B$1461:$B$1491=$J4)*1,C$1461:C$1491))</f>
        <v>1.9902843520975839</v>
      </c>
      <c r="L4" s="2" cm="1">
        <f t="array" ref="L4">IF(D4="","",D4-SUMPRODUCT(($B$1461:$B$1491=$J4)*1,D$1461:D$1491))</f>
        <v>2.2042845301000664</v>
      </c>
      <c r="M4" s="2" cm="1">
        <f t="array" ref="M4">IF(E4="","",E4-SUMPRODUCT(($B$1461:$B$1491=$J4)*1,E$1461:E$1491))</f>
        <v>2.2240791606373804</v>
      </c>
      <c r="N4" s="2" cm="1">
        <f t="array" ref="N4">IF(F4="","",F4-SUMPRODUCT(($B$1461:$B$1491=$J4)*1,F$1461:F$1491))</f>
        <v>2.2453940987527563</v>
      </c>
      <c r="O4" s="2" cm="1">
        <f t="array" ref="O4">IF(G4="","",G4-SUMPRODUCT(($B$1461:$B$1491=$J4)*1,G$1461:G$1491))</f>
        <v>2.3436730374134349</v>
      </c>
    </row>
    <row r="5" spans="1:15" x14ac:dyDescent="0.55000000000000004">
      <c r="A5" s="3">
        <v>1</v>
      </c>
      <c r="B5" s="4">
        <v>2</v>
      </c>
      <c r="C5" s="2">
        <f>IFERROR(LN(実質付加価値!C5),"")</f>
        <v>10.573704395090267</v>
      </c>
      <c r="D5" s="2">
        <f>IFERROR(LN(実質付加価値!D5),"")</f>
        <v>10.197135514151563</v>
      </c>
      <c r="E5" s="2">
        <f>IFERROR(LN(実質付加価値!E5),"")</f>
        <v>9.9837423294331593</v>
      </c>
      <c r="F5" s="2">
        <f>IFERROR(LN(実質付加価値!F5),"")</f>
        <v>9.9490823051633299</v>
      </c>
      <c r="G5" s="2">
        <f>IFERROR(LN(実質付加価値!G5),"")</f>
        <v>9.7884169819418627</v>
      </c>
      <c r="I5" s="3">
        <v>1</v>
      </c>
      <c r="J5" s="3">
        <v>2</v>
      </c>
      <c r="K5" s="2" cm="1">
        <f t="array" ref="K5">IF(C5="","",C5-SUMPRODUCT(($B$1461:$B$1491=$J5)*1,C$1461:C$1491))</f>
        <v>2.1058577669949301</v>
      </c>
      <c r="L5" s="2" cm="1">
        <f t="array" ref="L5">IF(D5="","",D5-SUMPRODUCT(($B$1461:$B$1491=$J5)*1,D$1461:D$1491))</f>
        <v>1.5988613577915594</v>
      </c>
      <c r="M5" s="2" cm="1">
        <f t="array" ref="M5">IF(E5="","",E5-SUMPRODUCT(($B$1461:$B$1491=$J5)*1,E$1461:E$1491))</f>
        <v>1.422909213997265</v>
      </c>
      <c r="N5" s="2" cm="1">
        <f t="array" ref="N5">IF(F5="","",F5-SUMPRODUCT(($B$1461:$B$1491=$J5)*1,F$1461:F$1491))</f>
        <v>1.4118926091474879</v>
      </c>
      <c r="O5" s="2" cm="1">
        <f t="array" ref="O5">IF(G5="","",G5-SUMPRODUCT(($B$1461:$B$1491=$J5)*1,G$1461:G$1491))</f>
        <v>1.4997630989857562</v>
      </c>
    </row>
    <row r="6" spans="1:15" x14ac:dyDescent="0.55000000000000004">
      <c r="A6" s="3">
        <v>1</v>
      </c>
      <c r="B6" s="4">
        <v>3</v>
      </c>
      <c r="C6" s="2">
        <f>IFERROR(LN(実質付加価値!C6),"")</f>
        <v>13.216864361300324</v>
      </c>
      <c r="D6" s="2">
        <f>IFERROR(LN(実質付加価値!D6),"")</f>
        <v>13.297319036783881</v>
      </c>
      <c r="E6" s="2">
        <f>IFERROR(LN(実質付加価値!E6),"")</f>
        <v>13.305880489884078</v>
      </c>
      <c r="F6" s="2">
        <f>IFERROR(LN(実質付加価値!F6),"")</f>
        <v>13.221468116884406</v>
      </c>
      <c r="G6" s="2">
        <f>IFERROR(LN(実質付加価値!G6),"")</f>
        <v>13.328257195055201</v>
      </c>
      <c r="I6" s="3">
        <v>1</v>
      </c>
      <c r="J6" s="3">
        <v>3</v>
      </c>
      <c r="K6" s="2" cm="1">
        <f t="array" ref="K6">IF(C6="","",C6-SUMPRODUCT(($B$1461:$B$1491=$J6)*1,C$1461:C$1491))</f>
        <v>1.1534402945135405</v>
      </c>
      <c r="L6" s="2" cm="1">
        <f t="array" ref="L6">IF(D6="","",D6-SUMPRODUCT(($B$1461:$B$1491=$J6)*1,D$1461:D$1491))</f>
        <v>1.2047811211256096</v>
      </c>
      <c r="M6" s="2" cm="1">
        <f t="array" ref="M6">IF(E6="","",E6-SUMPRODUCT(($B$1461:$B$1491=$J6)*1,E$1461:E$1491))</f>
        <v>1.1716192387577085</v>
      </c>
      <c r="N6" s="2" cm="1">
        <f t="array" ref="N6">IF(F6="","",F6-SUMPRODUCT(($B$1461:$B$1491=$J6)*1,F$1461:F$1491))</f>
        <v>1.1569373281083539</v>
      </c>
      <c r="O6" s="2" cm="1">
        <f t="array" ref="O6">IF(G6="","",G6-SUMPRODUCT(($B$1461:$B$1491=$J6)*1,G$1461:G$1491))</f>
        <v>1.2238097273815871</v>
      </c>
    </row>
    <row r="7" spans="1:15" x14ac:dyDescent="0.55000000000000004">
      <c r="A7" s="3">
        <v>1</v>
      </c>
      <c r="B7" s="4">
        <v>4</v>
      </c>
      <c r="C7" s="2">
        <f>IFERROR(LN(実質付加価値!C7),"")</f>
        <v>9.2891956256865047</v>
      </c>
      <c r="D7" s="2">
        <f>IFERROR(LN(実質付加価値!D7),"")</f>
        <v>9.4670796525226439</v>
      </c>
      <c r="E7" s="2">
        <f>IFERROR(LN(実質付加価値!E7),"")</f>
        <v>9.387555093110894</v>
      </c>
      <c r="F7" s="2">
        <f>IFERROR(LN(実質付加価値!F7),"")</f>
        <v>9.1958996444361532</v>
      </c>
      <c r="G7" s="2">
        <f>IFERROR(LN(実質付加価値!G7),"")</f>
        <v>9.4150497160405582</v>
      </c>
      <c r="I7" s="3">
        <v>1</v>
      </c>
      <c r="J7" s="3">
        <v>4</v>
      </c>
      <c r="K7" s="2" cm="1">
        <f t="array" ref="K7">IF(C7="","",C7-SUMPRODUCT(($B$1461:$B$1491=$J7)*1,C$1461:C$1491))</f>
        <v>-0.64432603127910859</v>
      </c>
      <c r="L7" s="2" cm="1">
        <f t="array" ref="L7">IF(D7="","",D7-SUMPRODUCT(($B$1461:$B$1491=$J7)*1,D$1461:D$1491))</f>
        <v>-0.56326314125393928</v>
      </c>
      <c r="M7" s="2" cm="1">
        <f t="array" ref="M7">IF(E7="","",E7-SUMPRODUCT(($B$1461:$B$1491=$J7)*1,E$1461:E$1491))</f>
        <v>-0.55115111535019601</v>
      </c>
      <c r="N7" s="2" cm="1">
        <f t="array" ref="N7">IF(F7="","",F7-SUMPRODUCT(($B$1461:$B$1491=$J7)*1,F$1461:F$1491))</f>
        <v>-0.63026332692549047</v>
      </c>
      <c r="O7" s="2" cm="1">
        <f t="array" ref="O7">IF(G7="","",G7-SUMPRODUCT(($B$1461:$B$1491=$J7)*1,G$1461:G$1491))</f>
        <v>-0.38606891607948768</v>
      </c>
    </row>
    <row r="8" spans="1:15" x14ac:dyDescent="0.55000000000000004">
      <c r="A8" s="3">
        <v>1</v>
      </c>
      <c r="B8" s="4">
        <v>5</v>
      </c>
      <c r="C8" s="2">
        <f>IFERROR(LN(実質付加価値!C8),"")</f>
        <v>11.794826219440022</v>
      </c>
      <c r="D8" s="2">
        <f>IFERROR(LN(実質付加価値!D8),"")</f>
        <v>12.00505347365703</v>
      </c>
      <c r="E8" s="2">
        <f>IFERROR(LN(実質付加価値!E8),"")</f>
        <v>11.645841020115823</v>
      </c>
      <c r="F8" s="2">
        <f>IFERROR(LN(実質付加価値!F8),"")</f>
        <v>11.290710206162558</v>
      </c>
      <c r="G8" s="2">
        <f>IFERROR(LN(実質付加価値!G8),"")</f>
        <v>10.485549913846793</v>
      </c>
      <c r="I8" s="3">
        <v>1</v>
      </c>
      <c r="J8" s="3">
        <v>5</v>
      </c>
      <c r="K8" s="2" cm="1">
        <f t="array" ref="K8">IF(C8="","",C8-SUMPRODUCT(($B$1461:$B$1491=$J8)*1,C$1461:C$1491))</f>
        <v>1.5576697523896179</v>
      </c>
      <c r="L8" s="2" cm="1">
        <f t="array" ref="L8">IF(D8="","",D8-SUMPRODUCT(($B$1461:$B$1491=$J8)*1,D$1461:D$1491))</f>
        <v>1.6238467463610853</v>
      </c>
      <c r="M8" s="2" cm="1">
        <f t="array" ref="M8">IF(E8="","",E8-SUMPRODUCT(($B$1461:$B$1491=$J8)*1,E$1461:E$1491))</f>
        <v>1.2223737699045554</v>
      </c>
      <c r="N8" s="2" cm="1">
        <f t="array" ref="N8">IF(F8="","",F8-SUMPRODUCT(($B$1461:$B$1491=$J8)*1,F$1461:F$1491))</f>
        <v>1.0378415047330698</v>
      </c>
      <c r="O8" s="2" cm="1">
        <f t="array" ref="O8">IF(G8="","",G8-SUMPRODUCT(($B$1461:$B$1491=$J8)*1,G$1461:G$1491))</f>
        <v>0.1662505125486522</v>
      </c>
    </row>
    <row r="9" spans="1:15" x14ac:dyDescent="0.55000000000000004">
      <c r="A9" s="3">
        <v>1</v>
      </c>
      <c r="B9" s="4">
        <v>6</v>
      </c>
      <c r="C9" s="2">
        <f>IFERROR(LN(実質付加価値!C9),"")</f>
        <v>12.115129100175089</v>
      </c>
      <c r="D9" s="2">
        <f>IFERROR(LN(実質付加価値!D9),"")</f>
        <v>12.559970982948448</v>
      </c>
      <c r="E9" s="2">
        <f>IFERROR(LN(実質付加価値!E9),"")</f>
        <v>12.565782318780734</v>
      </c>
      <c r="F9" s="2">
        <f>IFERROR(LN(実質付加価値!F9),"")</f>
        <v>12.654373755123792</v>
      </c>
      <c r="G9" s="2">
        <f>IFERROR(LN(実質付加価値!G9),"")</f>
        <v>12.177886167888673</v>
      </c>
      <c r="I9" s="3">
        <v>1</v>
      </c>
      <c r="J9" s="3">
        <v>6</v>
      </c>
      <c r="K9" s="2" cm="1">
        <f t="array" ref="K9">IF(C9="","",C9-SUMPRODUCT(($B$1461:$B$1491=$J9)*1,C$1461:C$1491))</f>
        <v>0.27566297408063356</v>
      </c>
      <c r="L9" s="2" cm="1">
        <f t="array" ref="L9">IF(D9="","",D9-SUMPRODUCT(($B$1461:$B$1491=$J9)*1,D$1461:D$1491))</f>
        <v>0.66256773305699213</v>
      </c>
      <c r="M9" s="2" cm="1">
        <f t="array" ref="M9">IF(E9="","",E9-SUMPRODUCT(($B$1461:$B$1491=$J9)*1,E$1461:E$1491))</f>
        <v>0.51579715002506354</v>
      </c>
      <c r="N9" s="2" cm="1">
        <f t="array" ref="N9">IF(F9="","",F9-SUMPRODUCT(($B$1461:$B$1491=$J9)*1,F$1461:F$1491))</f>
        <v>0.60231611426608289</v>
      </c>
      <c r="O9" s="2" cm="1">
        <f t="array" ref="O9">IF(G9="","",G9-SUMPRODUCT(($B$1461:$B$1491=$J9)*1,G$1461:G$1491))</f>
        <v>9.7137381721024596E-2</v>
      </c>
    </row>
    <row r="10" spans="1:15" x14ac:dyDescent="0.55000000000000004">
      <c r="A10" s="3">
        <v>1</v>
      </c>
      <c r="B10" s="4">
        <v>7</v>
      </c>
      <c r="C10" s="2">
        <f>IFERROR(LN(実質付加価値!C10),"")</f>
        <v>11.064205939554455</v>
      </c>
      <c r="D10" s="2">
        <f>IFERROR(LN(実質付加価値!D10),"")</f>
        <v>10.989928088106444</v>
      </c>
      <c r="E10" s="2">
        <f>IFERROR(LN(実質付加価値!E10),"")</f>
        <v>11.031116617596979</v>
      </c>
      <c r="F10" s="2">
        <f>IFERROR(LN(実質付加価値!F10),"")</f>
        <v>11.236128527429413</v>
      </c>
      <c r="G10" s="2">
        <f>IFERROR(LN(実質付加価値!G10),"")</f>
        <v>11.012983884776547</v>
      </c>
      <c r="I10" s="3">
        <v>1</v>
      </c>
      <c r="J10" s="3">
        <v>7</v>
      </c>
      <c r="K10" s="2" cm="1">
        <f t="array" ref="K10">IF(C10="","",C10-SUMPRODUCT(($B$1461:$B$1491=$J10)*1,C$1461:C$1491))</f>
        <v>0.55898542791527817</v>
      </c>
      <c r="L10" s="2" cm="1">
        <f t="array" ref="L10">IF(D10="","",D10-SUMPRODUCT(($B$1461:$B$1491=$J10)*1,D$1461:D$1491))</f>
        <v>0.26767563894942192</v>
      </c>
      <c r="M10" s="2" cm="1">
        <f t="array" ref="M10">IF(E10="","",E10-SUMPRODUCT(($B$1461:$B$1491=$J10)*1,E$1461:E$1491))</f>
        <v>0.37617930453362902</v>
      </c>
      <c r="N10" s="2" cm="1">
        <f t="array" ref="N10">IF(F10="","",F10-SUMPRODUCT(($B$1461:$B$1491=$J10)*1,F$1461:F$1491))</f>
        <v>0.5911228594889284</v>
      </c>
      <c r="O10" s="2" cm="1">
        <f t="array" ref="O10">IF(G10="","",G10-SUMPRODUCT(($B$1461:$B$1491=$J10)*1,G$1461:G$1491))</f>
        <v>0.33863483894318591</v>
      </c>
    </row>
    <row r="11" spans="1:15" x14ac:dyDescent="0.55000000000000004">
      <c r="A11" s="3">
        <v>1</v>
      </c>
      <c r="B11" s="4">
        <v>8</v>
      </c>
      <c r="C11" s="2">
        <f>IFERROR(LN(実質付加価値!C11),"")</f>
        <v>12.486512005151694</v>
      </c>
      <c r="D11" s="2">
        <f>IFERROR(LN(実質付加価値!D11),"")</f>
        <v>12.099235055469054</v>
      </c>
      <c r="E11" s="2">
        <f>IFERROR(LN(実質付加価値!E11),"")</f>
        <v>12.038283809962126</v>
      </c>
      <c r="F11" s="2">
        <f>IFERROR(LN(実質付加価値!F11),"")</f>
        <v>11.987799015016096</v>
      </c>
      <c r="G11" s="2">
        <f>IFERROR(LN(実質付加価値!G11),"")</f>
        <v>11.90662535837145</v>
      </c>
      <c r="I11" s="3">
        <v>1</v>
      </c>
      <c r="J11" s="3">
        <v>8</v>
      </c>
      <c r="K11" s="2" cm="1">
        <f t="array" ref="K11">IF(C11="","",C11-SUMPRODUCT(($B$1461:$B$1491=$J11)*1,C$1461:C$1491))</f>
        <v>0.95070501391464646</v>
      </c>
      <c r="L11" s="2" cm="1">
        <f t="array" ref="L11">IF(D11="","",D11-SUMPRODUCT(($B$1461:$B$1491=$J11)*1,D$1461:D$1491))</f>
        <v>0.50898843673245864</v>
      </c>
      <c r="M11" s="2" cm="1">
        <f t="array" ref="M11">IF(E11="","",E11-SUMPRODUCT(($B$1461:$B$1491=$J11)*1,E$1461:E$1491))</f>
        <v>0.59622999725541348</v>
      </c>
      <c r="N11" s="2" cm="1">
        <f t="array" ref="N11">IF(F11="","",F11-SUMPRODUCT(($B$1461:$B$1491=$J11)*1,F$1461:F$1491))</f>
        <v>0.57202363838983494</v>
      </c>
      <c r="O11" s="2" cm="1">
        <f t="array" ref="O11">IF(G11="","",G11-SUMPRODUCT(($B$1461:$B$1491=$J11)*1,G$1461:G$1491))</f>
        <v>0.66510615542727791</v>
      </c>
    </row>
    <row r="12" spans="1:15" x14ac:dyDescent="0.55000000000000004">
      <c r="A12" s="3">
        <v>1</v>
      </c>
      <c r="B12" s="4">
        <v>9</v>
      </c>
      <c r="C12" s="2">
        <f>IFERROR(LN(実質付加価値!C12),"")</f>
        <v>11.205123079128164</v>
      </c>
      <c r="D12" s="2">
        <f>IFERROR(LN(実質付加価値!D12),"")</f>
        <v>11.370886889424574</v>
      </c>
      <c r="E12" s="2">
        <f>IFERROR(LN(実質付加価値!E12),"")</f>
        <v>11.51690936657228</v>
      </c>
      <c r="F12" s="2">
        <f>IFERROR(LN(実質付加価値!F12),"")</f>
        <v>11.40353359396903</v>
      </c>
      <c r="G12" s="2">
        <f>IFERROR(LN(実質付加価値!G12),"")</f>
        <v>11.347891508080279</v>
      </c>
      <c r="I12" s="3">
        <v>1</v>
      </c>
      <c r="J12" s="3">
        <v>9</v>
      </c>
      <c r="K12" s="2" cm="1">
        <f t="array" ref="K12">IF(C12="","",C12-SUMPRODUCT(($B$1461:$B$1491=$J12)*1,C$1461:C$1491))</f>
        <v>0.18404704891056944</v>
      </c>
      <c r="L12" s="2" cm="1">
        <f t="array" ref="L12">IF(D12="","",D12-SUMPRODUCT(($B$1461:$B$1491=$J12)*1,D$1461:D$1491))</f>
        <v>0.30782908042006341</v>
      </c>
      <c r="M12" s="2" cm="1">
        <f t="array" ref="M12">IF(E12="","",E12-SUMPRODUCT(($B$1461:$B$1491=$J12)*1,E$1461:E$1491))</f>
        <v>0.3991040831322259</v>
      </c>
      <c r="N12" s="2" cm="1">
        <f t="array" ref="N12">IF(F12="","",F12-SUMPRODUCT(($B$1461:$B$1491=$J12)*1,F$1461:F$1491))</f>
        <v>0.38915045127622427</v>
      </c>
      <c r="O12" s="2" cm="1">
        <f t="array" ref="O12">IF(G12="","",G12-SUMPRODUCT(($B$1461:$B$1491=$J12)*1,G$1461:G$1491))</f>
        <v>0.21537223259242566</v>
      </c>
    </row>
    <row r="13" spans="1:15" x14ac:dyDescent="0.55000000000000004">
      <c r="A13" s="3">
        <v>1</v>
      </c>
      <c r="B13" s="4">
        <v>10</v>
      </c>
      <c r="C13" s="2">
        <f>IFERROR(LN(実質付加価値!C13),"")</f>
        <v>11.490398853568266</v>
      </c>
      <c r="D13" s="2">
        <f>IFERROR(LN(実質付加価値!D13),"")</f>
        <v>11.31714299738794</v>
      </c>
      <c r="E13" s="2">
        <f>IFERROR(LN(実質付加価値!E13),"")</f>
        <v>11.324782549586434</v>
      </c>
      <c r="F13" s="2">
        <f>IFERROR(LN(実質付加価値!F13),"")</f>
        <v>11.214936074719567</v>
      </c>
      <c r="G13" s="2">
        <f>IFERROR(LN(実質付加価値!G13),"")</f>
        <v>11.349531888089844</v>
      </c>
      <c r="I13" s="3">
        <v>1</v>
      </c>
      <c r="J13" s="3">
        <v>10</v>
      </c>
      <c r="K13" s="2" cm="1">
        <f t="array" ref="K13">IF(C13="","",C13-SUMPRODUCT(($B$1461:$B$1491=$J13)*1,C$1461:C$1491))</f>
        <v>-0.51803727041147773</v>
      </c>
      <c r="L13" s="2" cm="1">
        <f t="array" ref="L13">IF(D13="","",D13-SUMPRODUCT(($B$1461:$B$1491=$J13)*1,D$1461:D$1491))</f>
        <v>-0.76124684246976315</v>
      </c>
      <c r="M13" s="2" cm="1">
        <f t="array" ref="M13">IF(E13="","",E13-SUMPRODUCT(($B$1461:$B$1491=$J13)*1,E$1461:E$1491))</f>
        <v>-0.88392301347614755</v>
      </c>
      <c r="N13" s="2" cm="1">
        <f t="array" ref="N13">IF(F13="","",F13-SUMPRODUCT(($B$1461:$B$1491=$J13)*1,F$1461:F$1491))</f>
        <v>-0.90514984453953851</v>
      </c>
      <c r="O13" s="2" cm="1">
        <f t="array" ref="O13">IF(G13="","",G13-SUMPRODUCT(($B$1461:$B$1491=$J13)*1,G$1461:G$1491))</f>
        <v>-0.95698494667023226</v>
      </c>
    </row>
    <row r="14" spans="1:15" x14ac:dyDescent="0.55000000000000004">
      <c r="A14" s="3">
        <v>1</v>
      </c>
      <c r="B14" s="4">
        <v>11</v>
      </c>
      <c r="C14" s="2">
        <f>IFERROR(LN(実質付加価値!C14),"")</f>
        <v>10.715206141211132</v>
      </c>
      <c r="D14" s="2">
        <f>IFERROR(LN(実質付加価値!D14),"")</f>
        <v>11.338854994565464</v>
      </c>
      <c r="E14" s="2">
        <f>IFERROR(LN(実質付加価値!E14),"")</f>
        <v>11.297384747459564</v>
      </c>
      <c r="F14" s="2">
        <f>IFERROR(LN(実質付加価値!F14),"")</f>
        <v>11.271532975271185</v>
      </c>
      <c r="G14" s="2">
        <f>IFERROR(LN(実質付加価値!G14),"")</f>
        <v>11.713442322296718</v>
      </c>
      <c r="I14" s="3">
        <v>1</v>
      </c>
      <c r="J14" s="3">
        <v>11</v>
      </c>
      <c r="K14" s="2" cm="1">
        <f t="array" ref="K14">IF(C14="","",C14-SUMPRODUCT(($B$1461:$B$1491=$J14)*1,C$1461:C$1491))</f>
        <v>-0.12156549225370483</v>
      </c>
      <c r="L14" s="2" cm="1">
        <f t="array" ref="L14">IF(D14="","",D14-SUMPRODUCT(($B$1461:$B$1491=$J14)*1,D$1461:D$1491))</f>
        <v>0.27826991691560288</v>
      </c>
      <c r="M14" s="2" cm="1">
        <f t="array" ref="M14">IF(E14="","",E14-SUMPRODUCT(($B$1461:$B$1491=$J14)*1,E$1461:E$1491))</f>
        <v>1.0341360359237939E-2</v>
      </c>
      <c r="N14" s="2" cm="1">
        <f t="array" ref="N14">IF(F14="","",F14-SUMPRODUCT(($B$1461:$B$1491=$J14)*1,F$1461:F$1491))</f>
        <v>-7.7388137396269485E-2</v>
      </c>
      <c r="O14" s="2" cm="1">
        <f t="array" ref="O14">IF(G14="","",G14-SUMPRODUCT(($B$1461:$B$1491=$J14)*1,G$1461:G$1491))</f>
        <v>0.14545762412969232</v>
      </c>
    </row>
    <row r="15" spans="1:15" x14ac:dyDescent="0.55000000000000004">
      <c r="A15" s="3">
        <v>1</v>
      </c>
      <c r="B15" s="4">
        <v>12</v>
      </c>
      <c r="C15" s="2">
        <f>IFERROR(LN(実質付加価値!C15),"")</f>
        <v>10.237619947428861</v>
      </c>
      <c r="D15" s="2">
        <f>IFERROR(LN(実質付加価値!D15),"")</f>
        <v>9.9679287892090436</v>
      </c>
      <c r="E15" s="2">
        <f>IFERROR(LN(実質付加価値!E15),"")</f>
        <v>9.8654389014173685</v>
      </c>
      <c r="F15" s="2">
        <f>IFERROR(LN(実質付加価値!F15),"")</f>
        <v>10.003598579592452</v>
      </c>
      <c r="G15" s="2">
        <f>IFERROR(LN(実質付加価値!G15),"")</f>
        <v>9.8712350693069002</v>
      </c>
      <c r="I15" s="3">
        <v>1</v>
      </c>
      <c r="J15" s="3">
        <v>12</v>
      </c>
      <c r="K15" s="2" cm="1">
        <f t="array" ref="K15">IF(C15="","",C15-SUMPRODUCT(($B$1461:$B$1491=$J15)*1,C$1461:C$1491))</f>
        <v>-0.7229497321499494</v>
      </c>
      <c r="L15" s="2" cm="1">
        <f t="array" ref="L15">IF(D15="","",D15-SUMPRODUCT(($B$1461:$B$1491=$J15)*1,D$1461:D$1491))</f>
        <v>-1.0853290823403139</v>
      </c>
      <c r="M15" s="2" cm="1">
        <f t="array" ref="M15">IF(E15="","",E15-SUMPRODUCT(($B$1461:$B$1491=$J15)*1,E$1461:E$1491))</f>
        <v>-1.3073557903947943</v>
      </c>
      <c r="N15" s="2" cm="1">
        <f t="array" ref="N15">IF(F15="","",F15-SUMPRODUCT(($B$1461:$B$1491=$J15)*1,F$1461:F$1491))</f>
        <v>-1.0888863466313055</v>
      </c>
      <c r="O15" s="2" cm="1">
        <f t="array" ref="O15">IF(G15="","",G15-SUMPRODUCT(($B$1461:$B$1491=$J15)*1,G$1461:G$1491))</f>
        <v>-1.3606969179919677</v>
      </c>
    </row>
    <row r="16" spans="1:15" x14ac:dyDescent="0.55000000000000004">
      <c r="A16" s="3">
        <v>1</v>
      </c>
      <c r="B16" s="4">
        <v>13</v>
      </c>
      <c r="C16" s="2">
        <f>IFERROR(LN(実質付加価値!C16),"")</f>
        <v>10.751266038500278</v>
      </c>
      <c r="D16" s="2">
        <f>IFERROR(LN(実質付加価値!D16),"")</f>
        <v>9.6508815010784073</v>
      </c>
      <c r="E16" s="2">
        <f>IFERROR(LN(実質付加価値!E16),"")</f>
        <v>9.4101222127955531</v>
      </c>
      <c r="F16" s="2">
        <f>IFERROR(LN(実質付加価値!F16),"")</f>
        <v>8.9723631983567351</v>
      </c>
      <c r="G16" s="2">
        <f>IFERROR(LN(実質付加価値!G16),"")</f>
        <v>8.4075655473821325</v>
      </c>
      <c r="I16" s="3">
        <v>1</v>
      </c>
      <c r="J16" s="3">
        <v>13</v>
      </c>
      <c r="K16" s="2" cm="1">
        <f t="array" ref="K16">IF(C16="","",C16-SUMPRODUCT(($B$1461:$B$1491=$J16)*1,C$1461:C$1491))</f>
        <v>0.85718618792089707</v>
      </c>
      <c r="L16" s="2" cm="1">
        <f t="array" ref="L16">IF(D16="","",D16-SUMPRODUCT(($B$1461:$B$1491=$J16)*1,D$1461:D$1491))</f>
        <v>0.63231409041669018</v>
      </c>
      <c r="M16" s="2" cm="1">
        <f t="array" ref="M16">IF(E16="","",E16-SUMPRODUCT(($B$1461:$B$1491=$J16)*1,E$1461:E$1491))</f>
        <v>0.34980336272948698</v>
      </c>
      <c r="N16" s="2" cm="1">
        <f t="array" ref="N16">IF(F16="","",F16-SUMPRODUCT(($B$1461:$B$1491=$J16)*1,F$1461:F$1491))</f>
        <v>0.12085824103474785</v>
      </c>
      <c r="O16" s="2" cm="1">
        <f t="array" ref="O16">IF(G16="","",G16-SUMPRODUCT(($B$1461:$B$1491=$J16)*1,G$1461:G$1491))</f>
        <v>-0.71286007277761065</v>
      </c>
    </row>
    <row r="17" spans="1:15" x14ac:dyDescent="0.55000000000000004">
      <c r="A17" s="3">
        <v>1</v>
      </c>
      <c r="B17" s="4">
        <v>14</v>
      </c>
      <c r="C17" s="2">
        <f>IFERROR(LN(実質付加価値!C17),"")</f>
        <v>11.708198574887188</v>
      </c>
      <c r="D17" s="2">
        <f>IFERROR(LN(実質付加価値!D17),"")</f>
        <v>11.486957848446249</v>
      </c>
      <c r="E17" s="2">
        <f>IFERROR(LN(実質付加価値!E17),"")</f>
        <v>11.601209249894579</v>
      </c>
      <c r="F17" s="2">
        <f>IFERROR(LN(実質付加価値!F17),"")</f>
        <v>11.694872229776774</v>
      </c>
      <c r="G17" s="2">
        <f>IFERROR(LN(実質付加価値!G17),"")</f>
        <v>11.735292407333709</v>
      </c>
      <c r="I17" s="3">
        <v>1</v>
      </c>
      <c r="J17" s="3">
        <v>14</v>
      </c>
      <c r="K17" s="2" cm="1">
        <f t="array" ref="K17">IF(C17="","",C17-SUMPRODUCT(($B$1461:$B$1491=$J17)*1,C$1461:C$1491))</f>
        <v>0.24555078196268809</v>
      </c>
      <c r="L17" s="2" cm="1">
        <f t="array" ref="L17">IF(D17="","",D17-SUMPRODUCT(($B$1461:$B$1491=$J17)*1,D$1461:D$1491))</f>
        <v>0.24942883941263716</v>
      </c>
      <c r="M17" s="2" cm="1">
        <f t="array" ref="M17">IF(E17="","",E17-SUMPRODUCT(($B$1461:$B$1491=$J17)*1,E$1461:E$1491))</f>
        <v>0.10932021166519235</v>
      </c>
      <c r="N17" s="2" cm="1">
        <f t="array" ref="N17">IF(F17="","",F17-SUMPRODUCT(($B$1461:$B$1491=$J17)*1,F$1461:F$1491))</f>
        <v>0.31153422113040286</v>
      </c>
      <c r="O17" s="2" cm="1">
        <f t="array" ref="O17">IF(G17="","",G17-SUMPRODUCT(($B$1461:$B$1491=$J17)*1,G$1461:G$1491))</f>
        <v>0.24149088878760949</v>
      </c>
    </row>
    <row r="18" spans="1:15" x14ac:dyDescent="0.55000000000000004">
      <c r="A18" s="3">
        <v>1</v>
      </c>
      <c r="B18" s="4">
        <v>15</v>
      </c>
      <c r="C18" s="2">
        <f>IFERROR(LN(実質付加価値!C18),"")</f>
        <v>10.982177140496548</v>
      </c>
      <c r="D18" s="2">
        <f>IFERROR(LN(実質付加価値!D18),"")</f>
        <v>10.874995344523995</v>
      </c>
      <c r="E18" s="2">
        <f>IFERROR(LN(実質付加価値!E18),"")</f>
        <v>10.737700696888295</v>
      </c>
      <c r="F18" s="2">
        <f>IFERROR(LN(実質付加価値!F18),"")</f>
        <v>10.619774044145181</v>
      </c>
      <c r="G18" s="2">
        <f>IFERROR(LN(実質付加価値!G18),"")</f>
        <v>10.618213454645621</v>
      </c>
      <c r="I18" s="3">
        <v>1</v>
      </c>
      <c r="J18" s="3">
        <v>15</v>
      </c>
      <c r="K18" s="2" cm="1">
        <f t="array" ref="K18">IF(C18="","",C18-SUMPRODUCT(($B$1461:$B$1491=$J18)*1,C$1461:C$1491))</f>
        <v>0.8179221927390774</v>
      </c>
      <c r="L18" s="2" cm="1">
        <f t="array" ref="L18">IF(D18="","",D18-SUMPRODUCT(($B$1461:$B$1491=$J18)*1,D$1461:D$1491))</f>
        <v>0.73741887120978511</v>
      </c>
      <c r="M18" s="2" cm="1">
        <f t="array" ref="M18">IF(E18="","",E18-SUMPRODUCT(($B$1461:$B$1491=$J18)*1,E$1461:E$1491))</f>
        <v>0.69822092667596714</v>
      </c>
      <c r="N18" s="2" cm="1">
        <f t="array" ref="N18">IF(F18="","",F18-SUMPRODUCT(($B$1461:$B$1491=$J18)*1,F$1461:F$1491))</f>
        <v>0.71891031403487027</v>
      </c>
      <c r="O18" s="2" cm="1">
        <f t="array" ref="O18">IF(G18="","",G18-SUMPRODUCT(($B$1461:$B$1491=$J18)*1,G$1461:G$1491))</f>
        <v>0.67416159188670299</v>
      </c>
    </row>
    <row r="19" spans="1:15" x14ac:dyDescent="0.55000000000000004">
      <c r="A19" s="3">
        <v>1</v>
      </c>
      <c r="B19" s="4">
        <v>16</v>
      </c>
      <c r="C19" s="2">
        <f>IFERROR(LN(実質付加価値!C19),"")</f>
        <v>11.602650001083887</v>
      </c>
      <c r="D19" s="2">
        <f>IFERROR(LN(実質付加価値!D19),"")</f>
        <v>11.720944302633844</v>
      </c>
      <c r="E19" s="2">
        <f>IFERROR(LN(実質付加価値!E19),"")</f>
        <v>11.771005212840755</v>
      </c>
      <c r="F19" s="2">
        <f>IFERROR(LN(実質付加価値!F19),"")</f>
        <v>11.688781308105202</v>
      </c>
      <c r="G19" s="2">
        <f>IFERROR(LN(実質付加価値!G19),"")</f>
        <v>11.781511233882307</v>
      </c>
      <c r="I19" s="3">
        <v>1</v>
      </c>
      <c r="J19" s="3">
        <v>16</v>
      </c>
      <c r="K19" s="2" cm="1">
        <f t="array" ref="K19">IF(C19="","",C19-SUMPRODUCT(($B$1461:$B$1491=$J19)*1,C$1461:C$1491))</f>
        <v>0.15442819886977865</v>
      </c>
      <c r="L19" s="2" cm="1">
        <f t="array" ref="L19">IF(D19="","",D19-SUMPRODUCT(($B$1461:$B$1491=$J19)*1,D$1461:D$1491))</f>
        <v>0.1136938148363047</v>
      </c>
      <c r="M19" s="2" cm="1">
        <f t="array" ref="M19">IF(E19="","",E19-SUMPRODUCT(($B$1461:$B$1491=$J19)*1,E$1461:E$1491))</f>
        <v>1.5972347368585105E-2</v>
      </c>
      <c r="N19" s="2" cm="1">
        <f t="array" ref="N19">IF(F19="","",F19-SUMPRODUCT(($B$1461:$B$1491=$J19)*1,F$1461:F$1491))</f>
        <v>2.5735857053005518E-2</v>
      </c>
      <c r="O19" s="2" cm="1">
        <f t="array" ref="O19">IF(G19="","",G19-SUMPRODUCT(($B$1461:$B$1491=$J19)*1,G$1461:G$1491))</f>
        <v>6.6491454496837576E-2</v>
      </c>
    </row>
    <row r="20" spans="1:15" x14ac:dyDescent="0.55000000000000004">
      <c r="A20" s="3">
        <v>1</v>
      </c>
      <c r="B20" s="4">
        <v>17</v>
      </c>
      <c r="C20" s="2">
        <f>IFERROR(LN(実質付加価値!C20),"")</f>
        <v>13.416715391125456</v>
      </c>
      <c r="D20" s="2">
        <f>IFERROR(LN(実質付加価値!D20),"")</f>
        <v>13.26699555518654</v>
      </c>
      <c r="E20" s="2">
        <f>IFERROR(LN(実質付加価値!E20),"")</f>
        <v>13.431467392263627</v>
      </c>
      <c r="F20" s="2">
        <f>IFERROR(LN(実質付加価値!F20),"")</f>
        <v>13.43002449487734</v>
      </c>
      <c r="G20" s="2">
        <f>IFERROR(LN(実質付加価値!G20),"")</f>
        <v>13.510507715734443</v>
      </c>
      <c r="I20" s="3">
        <v>1</v>
      </c>
      <c r="J20" s="3">
        <v>17</v>
      </c>
      <c r="K20" s="2" cm="1">
        <f t="array" ref="K20">IF(C20="","",C20-SUMPRODUCT(($B$1461:$B$1491=$J20)*1,C$1461:C$1491))</f>
        <v>0.92237672421030581</v>
      </c>
      <c r="L20" s="2" cm="1">
        <f t="array" ref="L20">IF(D20="","",D20-SUMPRODUCT(($B$1461:$B$1491=$J20)*1,D$1461:D$1491))</f>
        <v>0.94357725710409213</v>
      </c>
      <c r="M20" s="2" cm="1">
        <f t="array" ref="M20">IF(E20="","",E20-SUMPRODUCT(($B$1461:$B$1491=$J20)*1,E$1461:E$1491))</f>
        <v>0.98380224871263344</v>
      </c>
      <c r="N20" s="2" cm="1">
        <f t="array" ref="N20">IF(F20="","",F20-SUMPRODUCT(($B$1461:$B$1491=$J20)*1,F$1461:F$1491))</f>
        <v>1.0238110914740535</v>
      </c>
      <c r="O20" s="2" cm="1">
        <f t="array" ref="O20">IF(G20="","",G20-SUMPRODUCT(($B$1461:$B$1491=$J20)*1,G$1461:G$1491))</f>
        <v>1.0892891885434803</v>
      </c>
    </row>
    <row r="21" spans="1:15" x14ac:dyDescent="0.55000000000000004">
      <c r="A21" s="3">
        <v>1</v>
      </c>
      <c r="B21" s="4">
        <v>18</v>
      </c>
      <c r="C21" s="2">
        <f>IFERROR(LN(実質付加価値!C21),"")</f>
        <v>14.014517673344718</v>
      </c>
      <c r="D21" s="2">
        <f>IFERROR(LN(実質付加価値!D21),"")</f>
        <v>14.173932695707556</v>
      </c>
      <c r="E21" s="2">
        <f>IFERROR(LN(実質付加価値!E21),"")</f>
        <v>14.228881412926713</v>
      </c>
      <c r="F21" s="2">
        <f>IFERROR(LN(実質付加価値!F21),"")</f>
        <v>14.244117320466518</v>
      </c>
      <c r="G21" s="2">
        <f>IFERROR(LN(実質付加価値!G21),"")</f>
        <v>14.194026684906124</v>
      </c>
      <c r="I21" s="3">
        <v>1</v>
      </c>
      <c r="J21" s="3">
        <v>18</v>
      </c>
      <c r="K21" s="2" cm="1">
        <f t="array" ref="K21">IF(C21="","",C21-SUMPRODUCT(($B$1461:$B$1491=$J21)*1,C$1461:C$1491))</f>
        <v>1.1819986188269436</v>
      </c>
      <c r="L21" s="2" cm="1">
        <f t="array" ref="L21">IF(D21="","",D21-SUMPRODUCT(($B$1461:$B$1491=$J21)*1,D$1461:D$1491))</f>
        <v>1.2206583178587316</v>
      </c>
      <c r="M21" s="2" cm="1">
        <f t="array" ref="M21">IF(E21="","",E21-SUMPRODUCT(($B$1461:$B$1491=$J21)*1,E$1461:E$1491))</f>
        <v>1.2257151517976066</v>
      </c>
      <c r="N21" s="2" cm="1">
        <f t="array" ref="N21">IF(F21="","",F21-SUMPRODUCT(($B$1461:$B$1491=$J21)*1,F$1461:F$1491))</f>
        <v>1.237011992836603</v>
      </c>
      <c r="O21" s="2" cm="1">
        <f t="array" ref="O21">IF(G21="","",G21-SUMPRODUCT(($B$1461:$B$1491=$J21)*1,G$1461:G$1491))</f>
        <v>1.2218648511981822</v>
      </c>
    </row>
    <row r="22" spans="1:15" x14ac:dyDescent="0.55000000000000004">
      <c r="A22" s="3">
        <v>1</v>
      </c>
      <c r="B22" s="4">
        <v>19</v>
      </c>
      <c r="C22" s="2">
        <f>IFERROR(LN(実質付加価値!C22),"")</f>
        <v>14.015487586773558</v>
      </c>
      <c r="D22" s="2">
        <f>IFERROR(LN(実質付加価値!D22),"")</f>
        <v>13.95521711882307</v>
      </c>
      <c r="E22" s="2">
        <f>IFERROR(LN(実質付加価値!E22),"")</f>
        <v>13.94395021281508</v>
      </c>
      <c r="F22" s="2">
        <f>IFERROR(LN(実質付加価値!F22),"")</f>
        <v>13.910433323385973</v>
      </c>
      <c r="G22" s="2">
        <f>IFERROR(LN(実質付加価値!G22),"")</f>
        <v>13.982736675349788</v>
      </c>
      <c r="I22" s="3">
        <v>1</v>
      </c>
      <c r="J22" s="3">
        <v>19</v>
      </c>
      <c r="K22" s="2" cm="1">
        <f t="array" ref="K22">IF(C22="","",C22-SUMPRODUCT(($B$1461:$B$1491=$J22)*1,C$1461:C$1491))</f>
        <v>1.3886696857251515</v>
      </c>
      <c r="L22" s="2" cm="1">
        <f t="array" ref="L22">IF(D22="","",D22-SUMPRODUCT(($B$1461:$B$1491=$J22)*1,D$1461:D$1491))</f>
        <v>1.4620680933877441</v>
      </c>
      <c r="M22" s="2" cm="1">
        <f t="array" ref="M22">IF(E22="","",E22-SUMPRODUCT(($B$1461:$B$1491=$J22)*1,E$1461:E$1491))</f>
        <v>1.4797400313565845</v>
      </c>
      <c r="N22" s="2" cm="1">
        <f t="array" ref="N22">IF(F22="","",F22-SUMPRODUCT(($B$1461:$B$1491=$J22)*1,F$1461:F$1491))</f>
        <v>1.4706315482722037</v>
      </c>
      <c r="O22" s="2" cm="1">
        <f t="array" ref="O22">IF(G22="","",G22-SUMPRODUCT(($B$1461:$B$1491=$J22)*1,G$1461:G$1491))</f>
        <v>1.4476984980093768</v>
      </c>
    </row>
    <row r="23" spans="1:15" x14ac:dyDescent="0.55000000000000004">
      <c r="A23" s="3">
        <v>1</v>
      </c>
      <c r="B23" s="4">
        <v>20</v>
      </c>
      <c r="C23" s="2">
        <f>IFERROR(LN(実質付加価値!C23),"")</f>
        <v>13.969895194454272</v>
      </c>
      <c r="D23" s="2">
        <f>IFERROR(LN(実質付加価値!D23),"")</f>
        <v>14.141856825770594</v>
      </c>
      <c r="E23" s="2">
        <f>IFERROR(LN(実質付加価値!E23),"")</f>
        <v>14.150769129386319</v>
      </c>
      <c r="F23" s="2">
        <f>IFERROR(LN(実質付加価値!F23),"")</f>
        <v>14.139034552249223</v>
      </c>
      <c r="G23" s="2">
        <f>IFERROR(LN(実質付加価値!G23),"")</f>
        <v>14.18692359574073</v>
      </c>
      <c r="I23" s="3">
        <v>1</v>
      </c>
      <c r="J23" s="3">
        <v>20</v>
      </c>
      <c r="K23" s="2" cm="1">
        <f t="array" ref="K23">IF(C23="","",C23-SUMPRODUCT(($B$1461:$B$1491=$J23)*1,C$1461:C$1491))</f>
        <v>1.117114528957579</v>
      </c>
      <c r="L23" s="2" cm="1">
        <f t="array" ref="L23">IF(D23="","",D23-SUMPRODUCT(($B$1461:$B$1491=$J23)*1,D$1461:D$1491))</f>
        <v>1.0775346433820285</v>
      </c>
      <c r="M23" s="2" cm="1">
        <f t="array" ref="M23">IF(E23="","",E23-SUMPRODUCT(($B$1461:$B$1491=$J23)*1,E$1461:E$1491))</f>
        <v>1.1360089897838392</v>
      </c>
      <c r="N23" s="2" cm="1">
        <f t="array" ref="N23">IF(F23="","",F23-SUMPRODUCT(($B$1461:$B$1491=$J23)*1,F$1461:F$1491))</f>
        <v>1.1605597855913885</v>
      </c>
      <c r="O23" s="2" cm="1">
        <f t="array" ref="O23">IF(G23="","",G23-SUMPRODUCT(($B$1461:$B$1491=$J23)*1,G$1461:G$1491))</f>
        <v>1.1647119006070454</v>
      </c>
    </row>
    <row r="24" spans="1:15" x14ac:dyDescent="0.55000000000000004">
      <c r="A24" s="3">
        <v>1</v>
      </c>
      <c r="B24" s="4">
        <v>21</v>
      </c>
      <c r="C24" s="2">
        <f>IFERROR(LN(実質付加価値!C24),"")</f>
        <v>14.238499251930595</v>
      </c>
      <c r="D24" s="2">
        <f>IFERROR(LN(実質付加価値!D24),"")</f>
        <v>14.213191383260625</v>
      </c>
      <c r="E24" s="2">
        <f>IFERROR(LN(実質付加価値!E24),"")</f>
        <v>14.192714703341778</v>
      </c>
      <c r="F24" s="2">
        <f>IFERROR(LN(実質付加価値!F24),"")</f>
        <v>13.91551006062792</v>
      </c>
      <c r="G24" s="2">
        <f>IFERROR(LN(実質付加価値!G24),"")</f>
        <v>14.022909836663455</v>
      </c>
      <c r="I24" s="3">
        <v>1</v>
      </c>
      <c r="J24" s="3">
        <v>21</v>
      </c>
      <c r="K24" s="2" cm="1">
        <f t="array" ref="K24">IF(C24="","",C24-SUMPRODUCT(($B$1461:$B$1491=$J24)*1,C$1461:C$1491))</f>
        <v>1.44433395239429</v>
      </c>
      <c r="L24" s="2" cm="1">
        <f t="array" ref="L24">IF(D24="","",D24-SUMPRODUCT(($B$1461:$B$1491=$J24)*1,D$1461:D$1491))</f>
        <v>1.3933402806171298</v>
      </c>
      <c r="M24" s="2" cm="1">
        <f t="array" ref="M24">IF(E24="","",E24-SUMPRODUCT(($B$1461:$B$1491=$J24)*1,E$1461:E$1491))</f>
        <v>1.3639627773416443</v>
      </c>
      <c r="N24" s="2" cm="1">
        <f t="array" ref="N24">IF(F24="","",F24-SUMPRODUCT(($B$1461:$B$1491=$J24)*1,F$1461:F$1491))</f>
        <v>1.3728536692269913</v>
      </c>
      <c r="O24" s="2" cm="1">
        <f t="array" ref="O24">IF(G24="","",G24-SUMPRODUCT(($B$1461:$B$1491=$J24)*1,G$1461:G$1491))</f>
        <v>1.3793753329429261</v>
      </c>
    </row>
    <row r="25" spans="1:15" x14ac:dyDescent="0.55000000000000004">
      <c r="A25" s="3">
        <v>1</v>
      </c>
      <c r="B25" s="4">
        <v>22</v>
      </c>
      <c r="C25" s="2">
        <f>IFERROR(LN(実質付加価値!C25),"")</f>
        <v>13.14409678986755</v>
      </c>
      <c r="D25" s="2">
        <f>IFERROR(LN(実質付加価値!D25),"")</f>
        <v>13.082103504035494</v>
      </c>
      <c r="E25" s="2">
        <f>IFERROR(LN(実質付加価値!E25),"")</f>
        <v>13.155354611254037</v>
      </c>
      <c r="F25" s="2">
        <f>IFERROR(LN(実質付加価値!F25),"")</f>
        <v>12.672582608946302</v>
      </c>
      <c r="G25" s="2">
        <f>IFERROR(LN(実質付加価値!G25),"")</f>
        <v>12.611914978953404</v>
      </c>
      <c r="I25" s="3">
        <v>1</v>
      </c>
      <c r="J25" s="3">
        <v>22</v>
      </c>
      <c r="K25" s="2" cm="1">
        <f t="array" ref="K25">IF(C25="","",C25-SUMPRODUCT(($B$1461:$B$1491=$J25)*1,C$1461:C$1491))</f>
        <v>1.0373912317999672</v>
      </c>
      <c r="L25" s="2" cm="1">
        <f t="array" ref="L25">IF(D25="","",D25-SUMPRODUCT(($B$1461:$B$1491=$J25)*1,D$1461:D$1491))</f>
        <v>1.0032835471147177</v>
      </c>
      <c r="M25" s="2" cm="1">
        <f t="array" ref="M25">IF(E25="","",E25-SUMPRODUCT(($B$1461:$B$1491=$J25)*1,E$1461:E$1491))</f>
        <v>1.0787116660153639</v>
      </c>
      <c r="N25" s="2" cm="1">
        <f t="array" ref="N25">IF(F25="","",F25-SUMPRODUCT(($B$1461:$B$1491=$J25)*1,F$1461:F$1491))</f>
        <v>1.0715248125956922</v>
      </c>
      <c r="O25" s="2" cm="1">
        <f t="array" ref="O25">IF(G25="","",G25-SUMPRODUCT(($B$1461:$B$1491=$J25)*1,G$1461:G$1491))</f>
        <v>1.0149529277997438</v>
      </c>
    </row>
    <row r="26" spans="1:15" x14ac:dyDescent="0.55000000000000004">
      <c r="A26" s="3">
        <v>1</v>
      </c>
      <c r="B26" s="4">
        <v>23</v>
      </c>
      <c r="C26" s="2">
        <f>IFERROR(LN(実質付加価値!C26),"")</f>
        <v>12.858163460950559</v>
      </c>
      <c r="D26" s="2">
        <f>IFERROR(LN(実質付加価値!D26),"")</f>
        <v>12.854532563145455</v>
      </c>
      <c r="E26" s="2">
        <f>IFERROR(LN(実質付加価値!E26),"")</f>
        <v>12.875926636739518</v>
      </c>
      <c r="F26" s="2">
        <f>IFERROR(LN(実質付加価値!F26),"")</f>
        <v>12.957693258209218</v>
      </c>
      <c r="G26" s="2">
        <f>IFERROR(LN(実質付加価値!G26),"")</f>
        <v>12.944317575768501</v>
      </c>
      <c r="I26" s="3">
        <v>1</v>
      </c>
      <c r="J26" s="3">
        <v>23</v>
      </c>
      <c r="K26" s="2" cm="1">
        <f t="array" ref="K26">IF(C26="","",C26-SUMPRODUCT(($B$1461:$B$1491=$J26)*1,C$1461:C$1491))</f>
        <v>1.0346574500918777</v>
      </c>
      <c r="L26" s="2" cm="1">
        <f t="array" ref="L26">IF(D26="","",D26-SUMPRODUCT(($B$1461:$B$1491=$J26)*1,D$1461:D$1491))</f>
        <v>1.0286537229019963</v>
      </c>
      <c r="M26" s="2" cm="1">
        <f t="array" ref="M26">IF(E26="","",E26-SUMPRODUCT(($B$1461:$B$1491=$J26)*1,E$1461:E$1491))</f>
        <v>1.0127980162498584</v>
      </c>
      <c r="N26" s="2" cm="1">
        <f t="array" ref="N26">IF(F26="","",F26-SUMPRODUCT(($B$1461:$B$1491=$J26)*1,F$1461:F$1491))</f>
        <v>1.0109223052381022</v>
      </c>
      <c r="O26" s="2" cm="1">
        <f t="array" ref="O26">IF(G26="","",G26-SUMPRODUCT(($B$1461:$B$1491=$J26)*1,G$1461:G$1491))</f>
        <v>1.0082920644755031</v>
      </c>
    </row>
    <row r="27" spans="1:15" x14ac:dyDescent="0.55000000000000004">
      <c r="A27" s="3">
        <v>1</v>
      </c>
      <c r="B27" s="4">
        <v>24</v>
      </c>
      <c r="C27" s="2">
        <f>IFERROR(LN(実質付加価値!C27),"")</f>
        <v>12.455038200168824</v>
      </c>
      <c r="D27" s="2">
        <f>IFERROR(LN(実質付加価値!D27),"")</f>
        <v>12.557722575816966</v>
      </c>
      <c r="E27" s="2">
        <f>IFERROR(LN(実質付加価値!E27),"")</f>
        <v>12.566880885021501</v>
      </c>
      <c r="F27" s="2">
        <f>IFERROR(LN(実質付加価値!F27),"")</f>
        <v>12.526951059698504</v>
      </c>
      <c r="G27" s="2">
        <f>IFERROR(LN(実質付加価値!G27),"")</f>
        <v>12.559605806907525</v>
      </c>
      <c r="I27" s="3">
        <v>1</v>
      </c>
      <c r="J27" s="3">
        <v>24</v>
      </c>
      <c r="K27" s="2" cm="1">
        <f t="array" ref="K27">IF(C27="","",C27-SUMPRODUCT(($B$1461:$B$1491=$J27)*1,C$1461:C$1491))</f>
        <v>1.2975890718570948</v>
      </c>
      <c r="L27" s="2" cm="1">
        <f t="array" ref="L27">IF(D27="","",D27-SUMPRODUCT(($B$1461:$B$1491=$J27)*1,D$1461:D$1491))</f>
        <v>1.3986255094917013</v>
      </c>
      <c r="M27" s="2" cm="1">
        <f t="array" ref="M27">IF(E27="","",E27-SUMPRODUCT(($B$1461:$B$1491=$J27)*1,E$1461:E$1491))</f>
        <v>1.4445383440531305</v>
      </c>
      <c r="N27" s="2" cm="1">
        <f t="array" ref="N27">IF(F27="","",F27-SUMPRODUCT(($B$1461:$B$1491=$J27)*1,F$1461:F$1491))</f>
        <v>1.4699089794844706</v>
      </c>
      <c r="O27" s="2" cm="1">
        <f t="array" ref="O27">IF(G27="","",G27-SUMPRODUCT(($B$1461:$B$1491=$J27)*1,G$1461:G$1491))</f>
        <v>1.4690135058797704</v>
      </c>
    </row>
    <row r="28" spans="1:15" x14ac:dyDescent="0.55000000000000004">
      <c r="A28" s="3">
        <v>1</v>
      </c>
      <c r="B28" s="4">
        <v>25</v>
      </c>
      <c r="C28" s="2">
        <f>IFERROR(LN(実質付加価値!C28),"")</f>
        <v>13.280187281201016</v>
      </c>
      <c r="D28" s="2">
        <f>IFERROR(LN(実質付加価値!D28),"")</f>
        <v>13.380908020299156</v>
      </c>
      <c r="E28" s="2">
        <f>IFERROR(LN(実質付加価値!E28),"")</f>
        <v>13.346504774759817</v>
      </c>
      <c r="F28" s="2">
        <f>IFERROR(LN(実質付加価値!F28),"")</f>
        <v>13.374781598344031</v>
      </c>
      <c r="G28" s="2">
        <f>IFERROR(LN(実質付加価値!G28),"")</f>
        <v>13.454771422069703</v>
      </c>
      <c r="I28" s="3">
        <v>1</v>
      </c>
      <c r="J28" s="3">
        <v>25</v>
      </c>
      <c r="K28" s="2" cm="1">
        <f t="array" ref="K28">IF(C28="","",C28-SUMPRODUCT(($B$1461:$B$1491=$J28)*1,C$1461:C$1491))</f>
        <v>0.95612149950418512</v>
      </c>
      <c r="L28" s="2" cm="1">
        <f t="array" ref="L28">IF(D28="","",D28-SUMPRODUCT(($B$1461:$B$1491=$J28)*1,D$1461:D$1491))</f>
        <v>0.94627568938010498</v>
      </c>
      <c r="M28" s="2" cm="1">
        <f t="array" ref="M28">IF(E28="","",E28-SUMPRODUCT(($B$1461:$B$1491=$J28)*1,E$1461:E$1491))</f>
        <v>0.93479291575001611</v>
      </c>
      <c r="N28" s="2" cm="1">
        <f t="array" ref="N28">IF(F28="","",F28-SUMPRODUCT(($B$1461:$B$1491=$J28)*1,F$1461:F$1491))</f>
        <v>0.92248466283941433</v>
      </c>
      <c r="O28" s="2" cm="1">
        <f t="array" ref="O28">IF(G28="","",G28-SUMPRODUCT(($B$1461:$B$1491=$J28)*1,G$1461:G$1491))</f>
        <v>0.85780869114334202</v>
      </c>
    </row>
    <row r="29" spans="1:15" x14ac:dyDescent="0.55000000000000004">
      <c r="A29" s="3">
        <v>1</v>
      </c>
      <c r="B29" s="4">
        <v>26</v>
      </c>
      <c r="C29" s="2">
        <f>IFERROR(LN(実質付加価値!C29),"")</f>
        <v>13.328837119056754</v>
      </c>
      <c r="D29" s="2">
        <f>IFERROR(LN(実質付加価値!D29),"")</f>
        <v>13.437871822970632</v>
      </c>
      <c r="E29" s="2">
        <f>IFERROR(LN(実質付加価値!E29),"")</f>
        <v>13.431647399459219</v>
      </c>
      <c r="F29" s="2">
        <f>IFERROR(LN(実質付加価値!F29),"")</f>
        <v>13.414384670861743</v>
      </c>
      <c r="G29" s="2">
        <f>IFERROR(LN(実質付加価値!G29),"")</f>
        <v>13.391931726862092</v>
      </c>
      <c r="I29" s="3">
        <v>1</v>
      </c>
      <c r="J29" s="3">
        <v>26</v>
      </c>
      <c r="K29" s="2" cm="1">
        <f t="array" ref="K29">IF(C29="","",C29-SUMPRODUCT(($B$1461:$B$1491=$J29)*1,C$1461:C$1491))</f>
        <v>1.03439955717114</v>
      </c>
      <c r="L29" s="2" cm="1">
        <f t="array" ref="L29">IF(D29="","",D29-SUMPRODUCT(($B$1461:$B$1491=$J29)*1,D$1461:D$1491))</f>
        <v>1.0469727570272926</v>
      </c>
      <c r="M29" s="2" cm="1">
        <f t="array" ref="M29">IF(E29="","",E29-SUMPRODUCT(($B$1461:$B$1491=$J29)*1,E$1461:E$1491))</f>
        <v>1.030115426279762</v>
      </c>
      <c r="N29" s="2" cm="1">
        <f t="array" ref="N29">IF(F29="","",F29-SUMPRODUCT(($B$1461:$B$1491=$J29)*1,F$1461:F$1491))</f>
        <v>1.0302723883741756</v>
      </c>
      <c r="O29" s="2" cm="1">
        <f t="array" ref="O29">IF(G29="","",G29-SUMPRODUCT(($B$1461:$B$1491=$J29)*1,G$1461:G$1491))</f>
        <v>1.0424682292236724</v>
      </c>
    </row>
    <row r="30" spans="1:15" x14ac:dyDescent="0.55000000000000004">
      <c r="A30" s="3">
        <v>1</v>
      </c>
      <c r="B30" s="4">
        <v>27</v>
      </c>
      <c r="C30" s="2">
        <f>IFERROR(LN(実質付加価値!C30),"")</f>
        <v>14.157921623975595</v>
      </c>
      <c r="D30" s="2">
        <f>IFERROR(LN(実質付加価値!D30),"")</f>
        <v>14.204502988225402</v>
      </c>
      <c r="E30" s="2">
        <f>IFERROR(LN(実質付加価値!E30),"")</f>
        <v>14.266338194233098</v>
      </c>
      <c r="F30" s="2">
        <f>IFERROR(LN(実質付加価値!F30),"")</f>
        <v>14.266355456753145</v>
      </c>
      <c r="G30" s="2">
        <f>IFERROR(LN(実質付加価値!G30),"")</f>
        <v>14.277655020028392</v>
      </c>
      <c r="I30" s="3">
        <v>1</v>
      </c>
      <c r="J30" s="3">
        <v>27</v>
      </c>
      <c r="K30" s="2" cm="1">
        <f t="array" ref="K30">IF(C30="","",C30-SUMPRODUCT(($B$1461:$B$1491=$J30)*1,C$1461:C$1491))</f>
        <v>1.1981293534661646</v>
      </c>
      <c r="L30" s="2" cm="1">
        <f t="array" ref="L30">IF(D30="","",D30-SUMPRODUCT(($B$1461:$B$1491=$J30)*1,D$1461:D$1491))</f>
        <v>1.1994319734602144</v>
      </c>
      <c r="M30" s="2" cm="1">
        <f t="array" ref="M30">IF(E30="","",E30-SUMPRODUCT(($B$1461:$B$1491=$J30)*1,E$1461:E$1491))</f>
        <v>1.2357099211173175</v>
      </c>
      <c r="N30" s="2" cm="1">
        <f t="array" ref="N30">IF(F30="","",F30-SUMPRODUCT(($B$1461:$B$1491=$J30)*1,F$1461:F$1491))</f>
        <v>1.2419165474550038</v>
      </c>
      <c r="O30" s="2" cm="1">
        <f t="array" ref="O30">IF(G30="","",G30-SUMPRODUCT(($B$1461:$B$1491=$J30)*1,G$1461:G$1491))</f>
        <v>1.242535741098779</v>
      </c>
    </row>
    <row r="31" spans="1:15" x14ac:dyDescent="0.55000000000000004">
      <c r="A31" s="3">
        <v>1</v>
      </c>
      <c r="B31" s="4">
        <v>28</v>
      </c>
      <c r="C31" s="2">
        <f>IFERROR(LN(実質付加価値!C31),"")</f>
        <v>14.113579737154208</v>
      </c>
      <c r="D31" s="2">
        <f>IFERROR(LN(実質付加価値!D31),"")</f>
        <v>14.170865466752581</v>
      </c>
      <c r="E31" s="2">
        <f>IFERROR(LN(実質付加価値!E31),"")</f>
        <v>14.261806186411953</v>
      </c>
      <c r="F31" s="2">
        <f>IFERROR(LN(実質付加価値!F31),"")</f>
        <v>14.257849595740966</v>
      </c>
      <c r="G31" s="2">
        <f>IFERROR(LN(実質付加価値!G31),"")</f>
        <v>14.310115967364625</v>
      </c>
      <c r="I31" s="3">
        <v>1</v>
      </c>
      <c r="J31" s="3">
        <v>28</v>
      </c>
      <c r="K31" s="2" cm="1">
        <f t="array" ref="K31">IF(C31="","",C31-SUMPRODUCT(($B$1461:$B$1491=$J31)*1,C$1461:C$1491))</f>
        <v>1.3107636706048158</v>
      </c>
      <c r="L31" s="2" cm="1">
        <f t="array" ref="L31">IF(D31="","",D31-SUMPRODUCT(($B$1461:$B$1491=$J31)*1,D$1461:D$1491))</f>
        <v>1.2781899822381693</v>
      </c>
      <c r="M31" s="2" cm="1">
        <f t="array" ref="M31">IF(E31="","",E31-SUMPRODUCT(($B$1461:$B$1491=$J31)*1,E$1461:E$1491))</f>
        <v>1.2915440406619734</v>
      </c>
      <c r="N31" s="2" cm="1">
        <f t="array" ref="N31">IF(F31="","",F31-SUMPRODUCT(($B$1461:$B$1491=$J31)*1,F$1461:F$1491))</f>
        <v>1.2660123861607921</v>
      </c>
      <c r="O31" s="2" cm="1">
        <f t="array" ref="O31">IF(G31="","",G31-SUMPRODUCT(($B$1461:$B$1491=$J31)*1,G$1461:G$1491))</f>
        <v>1.2690845446229684</v>
      </c>
    </row>
    <row r="32" spans="1:15" x14ac:dyDescent="0.55000000000000004">
      <c r="A32" s="3">
        <v>1</v>
      </c>
      <c r="B32" s="4">
        <v>29</v>
      </c>
      <c r="C32" s="2">
        <f>IFERROR(LN(実質付加価値!C32),"")</f>
        <v>13.58200961655457</v>
      </c>
      <c r="D32" s="2">
        <f>IFERROR(LN(実質付加価値!D32),"")</f>
        <v>13.591752202643352</v>
      </c>
      <c r="E32" s="2">
        <f>IFERROR(LN(実質付加価値!E32),"")</f>
        <v>13.627649173199336</v>
      </c>
      <c r="F32" s="2">
        <f>IFERROR(LN(実質付加価値!F32),"")</f>
        <v>13.63363751931545</v>
      </c>
      <c r="G32" s="2">
        <f>IFERROR(LN(実質付加価値!G32),"")</f>
        <v>13.637639647481548</v>
      </c>
      <c r="I32" s="3">
        <v>1</v>
      </c>
      <c r="J32" s="3">
        <v>29</v>
      </c>
      <c r="K32" s="2" cm="1">
        <f t="array" ref="K32">IF(C32="","",C32-SUMPRODUCT(($B$1461:$B$1491=$J32)*1,C$1461:C$1491))</f>
        <v>1.0062312271078433</v>
      </c>
      <c r="L32" s="2" cm="1">
        <f t="array" ref="L32">IF(D32="","",D32-SUMPRODUCT(($B$1461:$B$1491=$J32)*1,D$1461:D$1491))</f>
        <v>0.98793032366908662</v>
      </c>
      <c r="M32" s="2" cm="1">
        <f t="array" ref="M32">IF(E32="","",E32-SUMPRODUCT(($B$1461:$B$1491=$J32)*1,E$1461:E$1491))</f>
        <v>0.99966077979998325</v>
      </c>
      <c r="N32" s="2" cm="1">
        <f t="array" ref="N32">IF(F32="","",F32-SUMPRODUCT(($B$1461:$B$1491=$J32)*1,F$1461:F$1491))</f>
        <v>1.001196976344696</v>
      </c>
      <c r="O32" s="2" cm="1">
        <f t="array" ref="O32">IF(G32="","",G32-SUMPRODUCT(($B$1461:$B$1491=$J32)*1,G$1461:G$1491))</f>
        <v>1.0004492667688005</v>
      </c>
    </row>
    <row r="33" spans="1:15" x14ac:dyDescent="0.55000000000000004">
      <c r="A33" s="3">
        <v>1</v>
      </c>
      <c r="B33" s="4">
        <v>30</v>
      </c>
      <c r="C33" s="2">
        <f>IFERROR(LN(実質付加価値!C33),"")</f>
        <v>14.271264825586451</v>
      </c>
      <c r="D33" s="2">
        <f>IFERROR(LN(実質付加価値!D33),"")</f>
        <v>14.419955969049584</v>
      </c>
      <c r="E33" s="2">
        <f>IFERROR(LN(実質付加価値!E33),"")</f>
        <v>14.493636743741774</v>
      </c>
      <c r="F33" s="2">
        <f>IFERROR(LN(実質付加価値!F33),"")</f>
        <v>14.4950615671739</v>
      </c>
      <c r="G33" s="2">
        <f>IFERROR(LN(実質付加価値!G33),"")</f>
        <v>14.529091739358535</v>
      </c>
      <c r="I33" s="3">
        <v>1</v>
      </c>
      <c r="J33" s="3">
        <v>30</v>
      </c>
      <c r="K33" s="2" cm="1">
        <f t="array" ref="K33">IF(C33="","",C33-SUMPRODUCT(($B$1461:$B$1491=$J33)*1,C$1461:C$1491))</f>
        <v>1.1158713193313137</v>
      </c>
      <c r="L33" s="2" cm="1">
        <f t="array" ref="L33">IF(D33="","",D33-SUMPRODUCT(($B$1461:$B$1491=$J33)*1,D$1461:D$1491))</f>
        <v>1.1069530353588508</v>
      </c>
      <c r="M33" s="2" cm="1">
        <f t="array" ref="M33">IF(E33="","",E33-SUMPRODUCT(($B$1461:$B$1491=$J33)*1,E$1461:E$1491))</f>
        <v>1.1108079082012523</v>
      </c>
      <c r="N33" s="2" cm="1">
        <f t="array" ref="N33">IF(F33="","",F33-SUMPRODUCT(($B$1461:$B$1491=$J33)*1,F$1461:F$1491))</f>
        <v>1.1099381706881211</v>
      </c>
      <c r="O33" s="2" cm="1">
        <f t="array" ref="O33">IF(G33="","",G33-SUMPRODUCT(($B$1461:$B$1491=$J33)*1,G$1461:G$1491))</f>
        <v>1.0958939196912958</v>
      </c>
    </row>
    <row r="34" spans="1:15" x14ac:dyDescent="0.55000000000000004">
      <c r="A34" s="3">
        <v>1</v>
      </c>
      <c r="B34" s="4">
        <v>31</v>
      </c>
      <c r="C34" s="2">
        <f>IFERROR(LN(実質付加価値!C34),"")</f>
        <v>13.659571693946319</v>
      </c>
      <c r="D34" s="2">
        <f>IFERROR(LN(実質付加価値!D34),"")</f>
        <v>13.543843070452674</v>
      </c>
      <c r="E34" s="2">
        <f>IFERROR(LN(実質付加価値!E34),"")</f>
        <v>13.53072392264875</v>
      </c>
      <c r="F34" s="2">
        <f>IFERROR(LN(実質付加価値!F34),"")</f>
        <v>13.404025645579816</v>
      </c>
      <c r="G34" s="2">
        <f>IFERROR(LN(実質付加価値!G34),"")</f>
        <v>13.373790671447045</v>
      </c>
      <c r="I34" s="3">
        <v>1</v>
      </c>
      <c r="J34" s="3">
        <v>31</v>
      </c>
      <c r="K34" s="2" cm="1">
        <f t="array" ref="K34">IF(C34="","",C34-SUMPRODUCT(($B$1461:$B$1491=$J34)*1,C$1461:C$1491))</f>
        <v>0.96089765949193406</v>
      </c>
      <c r="L34" s="2" cm="1">
        <f t="array" ref="L34">IF(D34="","",D34-SUMPRODUCT(($B$1461:$B$1491=$J34)*1,D$1461:D$1491))</f>
        <v>0.94232494870900041</v>
      </c>
      <c r="M34" s="2" cm="1">
        <f t="array" ref="M34">IF(E34="","",E34-SUMPRODUCT(($B$1461:$B$1491=$J34)*1,E$1461:E$1491))</f>
        <v>0.9559994709188242</v>
      </c>
      <c r="N34" s="2" cm="1">
        <f t="array" ref="N34">IF(F34="","",F34-SUMPRODUCT(($B$1461:$B$1491=$J34)*1,F$1461:F$1491))</f>
        <v>0.9555582148932924</v>
      </c>
      <c r="O34" s="2" cm="1">
        <f t="array" ref="O34">IF(G34="","",G34-SUMPRODUCT(($B$1461:$B$1491=$J34)*1,G$1461:G$1491))</f>
        <v>0.926237221107435</v>
      </c>
    </row>
    <row r="35" spans="1:15" x14ac:dyDescent="0.55000000000000004">
      <c r="A35" s="3">
        <v>2</v>
      </c>
      <c r="B35" s="4">
        <v>1</v>
      </c>
      <c r="C35" s="2">
        <f>IFERROR(LN(実質付加価値!C35),"")</f>
        <v>12.312362254930584</v>
      </c>
      <c r="D35" s="2">
        <f>IFERROR(LN(実質付加価値!D35),"")</f>
        <v>12.321940353731005</v>
      </c>
      <c r="E35" s="2">
        <f>IFERROR(LN(実質付加価値!E35),"")</f>
        <v>12.215315692735311</v>
      </c>
      <c r="F35" s="2">
        <f>IFERROR(LN(実質付加価値!F35),"")</f>
        <v>12.210463084588561</v>
      </c>
      <c r="G35" s="2">
        <f>IFERROR(LN(実質付加価値!G35),"")</f>
        <v>12.298340649154579</v>
      </c>
      <c r="I35" s="3">
        <v>2</v>
      </c>
      <c r="J35" s="3">
        <v>1</v>
      </c>
      <c r="K35" s="2" cm="1">
        <f t="array" ref="K35">IF(C35="","",C35-SUMPRODUCT(($B$1461:$B$1491=$J35)*1,C$1461:C$1491))</f>
        <v>0.71212992099482797</v>
      </c>
      <c r="L35" s="2" cm="1">
        <f t="array" ref="L35">IF(D35="","",D35-SUMPRODUCT(($B$1461:$B$1491=$J35)*1,D$1461:D$1491))</f>
        <v>0.86217363464945507</v>
      </c>
      <c r="M35" s="2" cm="1">
        <f t="array" ref="M35">IF(E35="","",E35-SUMPRODUCT(($B$1461:$B$1491=$J35)*1,E$1461:E$1491))</f>
        <v>0.85407985964971367</v>
      </c>
      <c r="N35" s="2" cm="1">
        <f t="array" ref="N35">IF(F35="","",F35-SUMPRODUCT(($B$1461:$B$1491=$J35)*1,F$1461:F$1491))</f>
        <v>0.88823141601003819</v>
      </c>
      <c r="O35" s="2" cm="1">
        <f t="array" ref="O35">IF(G35="","",G35-SUMPRODUCT(($B$1461:$B$1491=$J35)*1,G$1461:G$1491))</f>
        <v>0.89364918880629496</v>
      </c>
    </row>
    <row r="36" spans="1:15" x14ac:dyDescent="0.55000000000000004">
      <c r="A36" s="3">
        <v>2</v>
      </c>
      <c r="B36" s="4">
        <v>2</v>
      </c>
      <c r="C36" s="2">
        <f>IFERROR(LN(実質付加価値!C36),"")</f>
        <v>8.6464406722953235</v>
      </c>
      <c r="D36" s="2">
        <f>IFERROR(LN(実質付加価値!D36),"")</f>
        <v>8.7633522536782529</v>
      </c>
      <c r="E36" s="2">
        <f>IFERROR(LN(実質付加価値!E36),"")</f>
        <v>8.7257568315151062</v>
      </c>
      <c r="F36" s="2">
        <f>IFERROR(LN(実質付加価値!F36),"")</f>
        <v>8.7160783444138517</v>
      </c>
      <c r="G36" s="2">
        <f>IFERROR(LN(実質付加価値!G36),"")</f>
        <v>8.5070065953928644</v>
      </c>
      <c r="I36" s="3">
        <v>2</v>
      </c>
      <c r="J36" s="3">
        <v>2</v>
      </c>
      <c r="K36" s="2" cm="1">
        <f t="array" ref="K36">IF(C36="","",C36-SUMPRODUCT(($B$1461:$B$1491=$J36)*1,C$1461:C$1491))</f>
        <v>0.17859404419998626</v>
      </c>
      <c r="L36" s="2" cm="1">
        <f t="array" ref="L36">IF(D36="","",D36-SUMPRODUCT(($B$1461:$B$1491=$J36)*1,D$1461:D$1491))</f>
        <v>0.16507809731824885</v>
      </c>
      <c r="M36" s="2" cm="1">
        <f t="array" ref="M36">IF(E36="","",E36-SUMPRODUCT(($B$1461:$B$1491=$J36)*1,E$1461:E$1491))</f>
        <v>0.16492371607921186</v>
      </c>
      <c r="N36" s="2" cm="1">
        <f t="array" ref="N36">IF(F36="","",F36-SUMPRODUCT(($B$1461:$B$1491=$J36)*1,F$1461:F$1491))</f>
        <v>0.17888864839800966</v>
      </c>
      <c r="O36" s="2" cm="1">
        <f t="array" ref="O36">IF(G36="","",G36-SUMPRODUCT(($B$1461:$B$1491=$J36)*1,G$1461:G$1491))</f>
        <v>0.21835271243675791</v>
      </c>
    </row>
    <row r="37" spans="1:15" x14ac:dyDescent="0.55000000000000004">
      <c r="A37" s="3">
        <v>2</v>
      </c>
      <c r="B37" s="4">
        <v>3</v>
      </c>
      <c r="C37" s="2">
        <f>IFERROR(LN(実質付加価値!C37),"")</f>
        <v>10.892198743156126</v>
      </c>
      <c r="D37" s="2">
        <f>IFERROR(LN(実質付加価値!D37),"")</f>
        <v>11.298454402457409</v>
      </c>
      <c r="E37" s="2">
        <f>IFERROR(LN(実質付加価値!E37),"")</f>
        <v>11.412721479279146</v>
      </c>
      <c r="F37" s="2">
        <f>IFERROR(LN(実質付加価値!F37),"")</f>
        <v>11.494409599216448</v>
      </c>
      <c r="G37" s="2">
        <f>IFERROR(LN(実質付加価値!G37),"")</f>
        <v>11.579172517732902</v>
      </c>
      <c r="I37" s="3">
        <v>2</v>
      </c>
      <c r="J37" s="3">
        <v>3</v>
      </c>
      <c r="K37" s="2" cm="1">
        <f t="array" ref="K37">IF(C37="","",C37-SUMPRODUCT(($B$1461:$B$1491=$J37)*1,C$1461:C$1491))</f>
        <v>-1.171225323630658</v>
      </c>
      <c r="L37" s="2" cm="1">
        <f t="array" ref="L37">IF(D37="","",D37-SUMPRODUCT(($B$1461:$B$1491=$J37)*1,D$1461:D$1491))</f>
        <v>-0.7940835132008619</v>
      </c>
      <c r="M37" s="2" cm="1">
        <f t="array" ref="M37">IF(E37="","",E37-SUMPRODUCT(($B$1461:$B$1491=$J37)*1,E$1461:E$1491))</f>
        <v>-0.72153977184722429</v>
      </c>
      <c r="N37" s="2" cm="1">
        <f t="array" ref="N37">IF(F37="","",F37-SUMPRODUCT(($B$1461:$B$1491=$J37)*1,F$1461:F$1491))</f>
        <v>-0.57012118955960389</v>
      </c>
      <c r="O37" s="2" cm="1">
        <f t="array" ref="O37">IF(G37="","",G37-SUMPRODUCT(($B$1461:$B$1491=$J37)*1,G$1461:G$1491))</f>
        <v>-0.52527494994071233</v>
      </c>
    </row>
    <row r="38" spans="1:15" x14ac:dyDescent="0.55000000000000004">
      <c r="A38" s="3">
        <v>2</v>
      </c>
      <c r="B38" s="4">
        <v>4</v>
      </c>
      <c r="C38" s="2">
        <f>IFERROR(LN(実質付加価値!C38),"")</f>
        <v>9.285770119540544</v>
      </c>
      <c r="D38" s="2">
        <f>IFERROR(LN(実質付加価値!D38),"")</f>
        <v>9.3928529892939547</v>
      </c>
      <c r="E38" s="2">
        <f>IFERROR(LN(実質付加価値!E38),"")</f>
        <v>9.2485453819192287</v>
      </c>
      <c r="F38" s="2">
        <f>IFERROR(LN(実質付加価値!F38),"")</f>
        <v>9.101129803408508</v>
      </c>
      <c r="G38" s="2">
        <f>IFERROR(LN(実質付加価値!G38),"")</f>
        <v>9.032683617139817</v>
      </c>
      <c r="I38" s="3">
        <v>2</v>
      </c>
      <c r="J38" s="3">
        <v>4</v>
      </c>
      <c r="K38" s="2" cm="1">
        <f t="array" ref="K38">IF(C38="","",C38-SUMPRODUCT(($B$1461:$B$1491=$J38)*1,C$1461:C$1491))</f>
        <v>-0.6477515374250693</v>
      </c>
      <c r="L38" s="2" cm="1">
        <f t="array" ref="L38">IF(D38="","",D38-SUMPRODUCT(($B$1461:$B$1491=$J38)*1,D$1461:D$1491))</f>
        <v>-0.63748980448262849</v>
      </c>
      <c r="M38" s="2" cm="1">
        <f t="array" ref="M38">IF(E38="","",E38-SUMPRODUCT(($B$1461:$B$1491=$J38)*1,E$1461:E$1491))</f>
        <v>-0.69016082654186128</v>
      </c>
      <c r="N38" s="2" cm="1">
        <f t="array" ref="N38">IF(F38="","",F38-SUMPRODUCT(($B$1461:$B$1491=$J38)*1,F$1461:F$1491))</f>
        <v>-0.72503316795313566</v>
      </c>
      <c r="O38" s="2" cm="1">
        <f t="array" ref="O38">IF(G38="","",G38-SUMPRODUCT(($B$1461:$B$1491=$J38)*1,G$1461:G$1491))</f>
        <v>-0.76843501498022881</v>
      </c>
    </row>
    <row r="39" spans="1:15" x14ac:dyDescent="0.55000000000000004">
      <c r="A39" s="3">
        <v>2</v>
      </c>
      <c r="B39" s="4">
        <v>5</v>
      </c>
      <c r="C39" s="2">
        <f>IFERROR(LN(実質付加価値!C39),"")</f>
        <v>10.196306232562611</v>
      </c>
      <c r="D39" s="2">
        <f>IFERROR(LN(実質付加価値!D39),"")</f>
        <v>10.43976472520067</v>
      </c>
      <c r="E39" s="2">
        <f>IFERROR(LN(実質付加価値!E39),"")</f>
        <v>10.61051446539898</v>
      </c>
      <c r="F39" s="2">
        <f>IFERROR(LN(実質付加価値!F39),"")</f>
        <v>10.267185813754704</v>
      </c>
      <c r="G39" s="2">
        <f>IFERROR(LN(実質付加価値!G39),"")</f>
        <v>10.010473441076599</v>
      </c>
      <c r="I39" s="3">
        <v>2</v>
      </c>
      <c r="J39" s="3">
        <v>5</v>
      </c>
      <c r="K39" s="2" cm="1">
        <f t="array" ref="K39">IF(C39="","",C39-SUMPRODUCT(($B$1461:$B$1491=$J39)*1,C$1461:C$1491))</f>
        <v>-4.0850234487793458E-2</v>
      </c>
      <c r="L39" s="2" cm="1">
        <f t="array" ref="L39">IF(D39="","",D39-SUMPRODUCT(($B$1461:$B$1491=$J39)*1,D$1461:D$1491))</f>
        <v>5.8557997904724601E-2</v>
      </c>
      <c r="M39" s="2" cm="1">
        <f t="array" ref="M39">IF(E39="","",E39-SUMPRODUCT(($B$1461:$B$1491=$J39)*1,E$1461:E$1491))</f>
        <v>0.18704721518771272</v>
      </c>
      <c r="N39" s="2" cm="1">
        <f t="array" ref="N39">IF(F39="","",F39-SUMPRODUCT(($B$1461:$B$1491=$J39)*1,F$1461:F$1491))</f>
        <v>1.431711232521593E-2</v>
      </c>
      <c r="O39" s="2" cm="1">
        <f t="array" ref="O39">IF(G39="","",G39-SUMPRODUCT(($B$1461:$B$1491=$J39)*1,G$1461:G$1491))</f>
        <v>-0.30882596022154196</v>
      </c>
    </row>
    <row r="40" spans="1:15" x14ac:dyDescent="0.55000000000000004">
      <c r="A40" s="3">
        <v>2</v>
      </c>
      <c r="B40" s="4">
        <v>6</v>
      </c>
      <c r="C40" s="2">
        <f>IFERROR(LN(実質付加価値!C40),"")</f>
        <v>10.203976807627205</v>
      </c>
      <c r="D40" s="2">
        <f>IFERROR(LN(実質付加価値!D40),"")</f>
        <v>10.115386131618775</v>
      </c>
      <c r="E40" s="2">
        <f>IFERROR(LN(実質付加価値!E40),"")</f>
        <v>10.144204078455521</v>
      </c>
      <c r="F40" s="2">
        <f>IFERROR(LN(実質付加価値!F40),"")</f>
        <v>10.073664742591301</v>
      </c>
      <c r="G40" s="2">
        <f>IFERROR(LN(実質付加価値!G40),"")</f>
        <v>10.243487370897988</v>
      </c>
      <c r="I40" s="3">
        <v>2</v>
      </c>
      <c r="J40" s="3">
        <v>6</v>
      </c>
      <c r="K40" s="2" cm="1">
        <f t="array" ref="K40">IF(C40="","",C40-SUMPRODUCT(($B$1461:$B$1491=$J40)*1,C$1461:C$1491))</f>
        <v>-1.6354893184672505</v>
      </c>
      <c r="L40" s="2" cm="1">
        <f t="array" ref="L40">IF(D40="","",D40-SUMPRODUCT(($B$1461:$B$1491=$J40)*1,D$1461:D$1491))</f>
        <v>-1.7820171182726803</v>
      </c>
      <c r="M40" s="2" cm="1">
        <f t="array" ref="M40">IF(E40="","",E40-SUMPRODUCT(($B$1461:$B$1491=$J40)*1,E$1461:E$1491))</f>
        <v>-1.9057810903001489</v>
      </c>
      <c r="N40" s="2" cm="1">
        <f t="array" ref="N40">IF(F40="","",F40-SUMPRODUCT(($B$1461:$B$1491=$J40)*1,F$1461:F$1491))</f>
        <v>-1.9783928982664083</v>
      </c>
      <c r="O40" s="2" cm="1">
        <f t="array" ref="O40">IF(G40="","",G40-SUMPRODUCT(($B$1461:$B$1491=$J40)*1,G$1461:G$1491))</f>
        <v>-1.8372614152696602</v>
      </c>
    </row>
    <row r="41" spans="1:15" x14ac:dyDescent="0.55000000000000004">
      <c r="A41" s="3">
        <v>2</v>
      </c>
      <c r="B41" s="4">
        <v>7</v>
      </c>
      <c r="C41" s="2">
        <f>IFERROR(LN(実質付加価値!C41),"")</f>
        <v>9.4028949042471339</v>
      </c>
      <c r="D41" s="2">
        <f>IFERROR(LN(実質付加価値!D41),"")</f>
        <v>9.7882876040998053</v>
      </c>
      <c r="E41" s="2">
        <f>IFERROR(LN(実質付加価値!E41),"")</f>
        <v>9.6295673958938846</v>
      </c>
      <c r="F41" s="2">
        <f>IFERROR(LN(実質付加価値!F41),"")</f>
        <v>9.6225411101956055</v>
      </c>
      <c r="G41" s="2">
        <f>IFERROR(LN(実質付加価値!G41),"")</f>
        <v>9.5696805746289044</v>
      </c>
      <c r="I41" s="3">
        <v>2</v>
      </c>
      <c r="J41" s="3">
        <v>7</v>
      </c>
      <c r="K41" s="2" cm="1">
        <f t="array" ref="K41">IF(C41="","",C41-SUMPRODUCT(($B$1461:$B$1491=$J41)*1,C$1461:C$1491))</f>
        <v>-1.1023256073920429</v>
      </c>
      <c r="L41" s="2" cm="1">
        <f t="array" ref="L41">IF(D41="","",D41-SUMPRODUCT(($B$1461:$B$1491=$J41)*1,D$1461:D$1491))</f>
        <v>-0.93396484505721666</v>
      </c>
      <c r="M41" s="2" cm="1">
        <f t="array" ref="M41">IF(E41="","",E41-SUMPRODUCT(($B$1461:$B$1491=$J41)*1,E$1461:E$1491))</f>
        <v>-1.0253699171694652</v>
      </c>
      <c r="N41" s="2" cm="1">
        <f t="array" ref="N41">IF(F41="","",F41-SUMPRODUCT(($B$1461:$B$1491=$J41)*1,F$1461:F$1491))</f>
        <v>-1.022464557744879</v>
      </c>
      <c r="O41" s="2" cm="1">
        <f t="array" ref="O41">IF(G41="","",G41-SUMPRODUCT(($B$1461:$B$1491=$J41)*1,G$1461:G$1491))</f>
        <v>-1.104668471204457</v>
      </c>
    </row>
    <row r="42" spans="1:15" x14ac:dyDescent="0.55000000000000004">
      <c r="A42" s="3">
        <v>2</v>
      </c>
      <c r="B42" s="4">
        <v>8</v>
      </c>
      <c r="C42" s="2">
        <f>IFERROR(LN(実質付加価値!C42),"")</f>
        <v>13.221051484366948</v>
      </c>
      <c r="D42" s="2">
        <f>IFERROR(LN(実質付加価値!D42),"")</f>
        <v>13.106900410144657</v>
      </c>
      <c r="E42" s="2">
        <f>IFERROR(LN(実質付加価値!E42),"")</f>
        <v>12.723254524472344</v>
      </c>
      <c r="F42" s="2">
        <f>IFERROR(LN(実質付加価値!F42),"")</f>
        <v>12.609672921904329</v>
      </c>
      <c r="G42" s="2">
        <f>IFERROR(LN(実質付加価値!G42),"")</f>
        <v>12.306784537629065</v>
      </c>
      <c r="I42" s="3">
        <v>2</v>
      </c>
      <c r="J42" s="3">
        <v>8</v>
      </c>
      <c r="K42" s="2" cm="1">
        <f t="array" ref="K42">IF(C42="","",C42-SUMPRODUCT(($B$1461:$B$1491=$J42)*1,C$1461:C$1491))</f>
        <v>1.6852444931299004</v>
      </c>
      <c r="L42" s="2" cm="1">
        <f t="array" ref="L42">IF(D42="","",D42-SUMPRODUCT(($B$1461:$B$1491=$J42)*1,D$1461:D$1491))</f>
        <v>1.5166537914080624</v>
      </c>
      <c r="M42" s="2" cm="1">
        <f t="array" ref="M42">IF(E42="","",E42-SUMPRODUCT(($B$1461:$B$1491=$J42)*1,E$1461:E$1491))</f>
        <v>1.2812007117656314</v>
      </c>
      <c r="N42" s="2" cm="1">
        <f t="array" ref="N42">IF(F42="","",F42-SUMPRODUCT(($B$1461:$B$1491=$J42)*1,F$1461:F$1491))</f>
        <v>1.1938975452780678</v>
      </c>
      <c r="O42" s="2" cm="1">
        <f t="array" ref="O42">IF(G42="","",G42-SUMPRODUCT(($B$1461:$B$1491=$J42)*1,G$1461:G$1491))</f>
        <v>1.0652653346848933</v>
      </c>
    </row>
    <row r="43" spans="1:15" x14ac:dyDescent="0.55000000000000004">
      <c r="A43" s="3">
        <v>2</v>
      </c>
      <c r="B43" s="4">
        <v>9</v>
      </c>
      <c r="C43" s="2">
        <f>IFERROR(LN(実質付加価値!C43),"")</f>
        <v>9.3010295746771945</v>
      </c>
      <c r="D43" s="2">
        <f>IFERROR(LN(実質付加価値!D43),"")</f>
        <v>9.4338583451702345</v>
      </c>
      <c r="E43" s="2">
        <f>IFERROR(LN(実質付加価値!E43),"")</f>
        <v>9.7874414723944536</v>
      </c>
      <c r="F43" s="2">
        <f>IFERROR(LN(実質付加価値!F43),"")</f>
        <v>9.4977365631963249</v>
      </c>
      <c r="G43" s="2">
        <f>IFERROR(LN(実質付加価値!G43),"")</f>
        <v>9.5793878652512401</v>
      </c>
      <c r="I43" s="3">
        <v>2</v>
      </c>
      <c r="J43" s="3">
        <v>9</v>
      </c>
      <c r="K43" s="2" cm="1">
        <f t="array" ref="K43">IF(C43="","",C43-SUMPRODUCT(($B$1461:$B$1491=$J43)*1,C$1461:C$1491))</f>
        <v>-1.7200464555404</v>
      </c>
      <c r="L43" s="2" cm="1">
        <f t="array" ref="L43">IF(D43="","",D43-SUMPRODUCT(($B$1461:$B$1491=$J43)*1,D$1461:D$1491))</f>
        <v>-1.6291994638342757</v>
      </c>
      <c r="M43" s="2" cm="1">
        <f t="array" ref="M43">IF(E43="","",E43-SUMPRODUCT(($B$1461:$B$1491=$J43)*1,E$1461:E$1491))</f>
        <v>-1.3303638110456006</v>
      </c>
      <c r="N43" s="2" cm="1">
        <f t="array" ref="N43">IF(F43="","",F43-SUMPRODUCT(($B$1461:$B$1491=$J43)*1,F$1461:F$1491))</f>
        <v>-1.5166465794964807</v>
      </c>
      <c r="O43" s="2" cm="1">
        <f t="array" ref="O43">IF(G43="","",G43-SUMPRODUCT(($B$1461:$B$1491=$J43)*1,G$1461:G$1491))</f>
        <v>-1.5531314102366132</v>
      </c>
    </row>
    <row r="44" spans="1:15" x14ac:dyDescent="0.55000000000000004">
      <c r="A44" s="3">
        <v>2</v>
      </c>
      <c r="B44" s="4">
        <v>10</v>
      </c>
      <c r="C44" s="2">
        <f>IFERROR(LN(実質付加価値!C44),"")</f>
        <v>10.918415124397148</v>
      </c>
      <c r="D44" s="2">
        <f>IFERROR(LN(実質付加価値!D44),"")</f>
        <v>10.854661256507017</v>
      </c>
      <c r="E44" s="2">
        <f>IFERROR(LN(実質付加価値!E44),"")</f>
        <v>10.867991470186123</v>
      </c>
      <c r="F44" s="2">
        <f>IFERROR(LN(実質付加価値!F44),"")</f>
        <v>10.732676833613722</v>
      </c>
      <c r="G44" s="2">
        <f>IFERROR(LN(実質付加価値!G44),"")</f>
        <v>10.91853262611831</v>
      </c>
      <c r="I44" s="3">
        <v>2</v>
      </c>
      <c r="J44" s="3">
        <v>10</v>
      </c>
      <c r="K44" s="2" cm="1">
        <f t="array" ref="K44">IF(C44="","",C44-SUMPRODUCT(($B$1461:$B$1491=$J44)*1,C$1461:C$1491))</f>
        <v>-1.0900209995825954</v>
      </c>
      <c r="L44" s="2" cm="1">
        <f t="array" ref="L44">IF(D44="","",D44-SUMPRODUCT(($B$1461:$B$1491=$J44)*1,D$1461:D$1491))</f>
        <v>-1.2237285833506863</v>
      </c>
      <c r="M44" s="2" cm="1">
        <f t="array" ref="M44">IF(E44="","",E44-SUMPRODUCT(($B$1461:$B$1491=$J44)*1,E$1461:E$1491))</f>
        <v>-1.3407140928764587</v>
      </c>
      <c r="N44" s="2" cm="1">
        <f t="array" ref="N44">IF(F44="","",F44-SUMPRODUCT(($B$1461:$B$1491=$J44)*1,F$1461:F$1491))</f>
        <v>-1.387409085645384</v>
      </c>
      <c r="O44" s="2" cm="1">
        <f t="array" ref="O44">IF(G44="","",G44-SUMPRODUCT(($B$1461:$B$1491=$J44)*1,G$1461:G$1491))</f>
        <v>-1.3879842086417664</v>
      </c>
    </row>
    <row r="45" spans="1:15" x14ac:dyDescent="0.55000000000000004">
      <c r="A45" s="3">
        <v>2</v>
      </c>
      <c r="B45" s="4">
        <v>11</v>
      </c>
      <c r="C45" s="2">
        <f>IFERROR(LN(実質付加価値!C45),"")</f>
        <v>10.145399268463263</v>
      </c>
      <c r="D45" s="2">
        <f>IFERROR(LN(実質付加価値!D45),"")</f>
        <v>10.627801074389808</v>
      </c>
      <c r="E45" s="2">
        <f>IFERROR(LN(実質付加価値!E45),"")</f>
        <v>10.827731550136756</v>
      </c>
      <c r="F45" s="2">
        <f>IFERROR(LN(実質付加価値!F45),"")</f>
        <v>10.44342477292663</v>
      </c>
      <c r="G45" s="2">
        <f>IFERROR(LN(実質付加価値!G45),"")</f>
        <v>10.57498482143462</v>
      </c>
      <c r="I45" s="3">
        <v>2</v>
      </c>
      <c r="J45" s="3">
        <v>11</v>
      </c>
      <c r="K45" s="2" cm="1">
        <f t="array" ref="K45">IF(C45="","",C45-SUMPRODUCT(($B$1461:$B$1491=$J45)*1,C$1461:C$1491))</f>
        <v>-0.69137236500157329</v>
      </c>
      <c r="L45" s="2" cm="1">
        <f t="array" ref="L45">IF(D45="","",D45-SUMPRODUCT(($B$1461:$B$1491=$J45)*1,D$1461:D$1491))</f>
        <v>-0.4327840032600534</v>
      </c>
      <c r="M45" s="2" cm="1">
        <f t="array" ref="M45">IF(E45="","",E45-SUMPRODUCT(($B$1461:$B$1491=$J45)*1,E$1461:E$1491))</f>
        <v>-0.45931183696357003</v>
      </c>
      <c r="N45" s="2" cm="1">
        <f t="array" ref="N45">IF(F45="","",F45-SUMPRODUCT(($B$1461:$B$1491=$J45)*1,F$1461:F$1491))</f>
        <v>-0.90549633974082511</v>
      </c>
      <c r="O45" s="2" cm="1">
        <f t="array" ref="O45">IF(G45="","",G45-SUMPRODUCT(($B$1461:$B$1491=$J45)*1,G$1461:G$1491))</f>
        <v>-0.99299987673240508</v>
      </c>
    </row>
    <row r="46" spans="1:15" x14ac:dyDescent="0.55000000000000004">
      <c r="A46" s="3">
        <v>2</v>
      </c>
      <c r="B46" s="4">
        <v>12</v>
      </c>
      <c r="C46" s="2">
        <f>IFERROR(LN(実質付加価値!C46),"")</f>
        <v>9.8985196867489922</v>
      </c>
      <c r="D46" s="2">
        <f>IFERROR(LN(実質付加価値!D46),"")</f>
        <v>9.9488610807798317</v>
      </c>
      <c r="E46" s="2">
        <f>IFERROR(LN(実質付加価値!E46),"")</f>
        <v>10.26428369645155</v>
      </c>
      <c r="F46" s="2">
        <f>IFERROR(LN(実質付加価値!F46),"")</f>
        <v>10.205103108532754</v>
      </c>
      <c r="G46" s="2">
        <f>IFERROR(LN(実質付加価値!G46),"")</f>
        <v>10.515305530304188</v>
      </c>
      <c r="I46" s="3">
        <v>2</v>
      </c>
      <c r="J46" s="3">
        <v>12</v>
      </c>
      <c r="K46" s="2" cm="1">
        <f t="array" ref="K46">IF(C46="","",C46-SUMPRODUCT(($B$1461:$B$1491=$J46)*1,C$1461:C$1491))</f>
        <v>-1.0620499928298184</v>
      </c>
      <c r="L46" s="2" cm="1">
        <f t="array" ref="L46">IF(D46="","",D46-SUMPRODUCT(($B$1461:$B$1491=$J46)*1,D$1461:D$1491))</f>
        <v>-1.1043967907695258</v>
      </c>
      <c r="M46" s="2" cm="1">
        <f t="array" ref="M46">IF(E46="","",E46-SUMPRODUCT(($B$1461:$B$1491=$J46)*1,E$1461:E$1491))</f>
        <v>-0.90851099536061319</v>
      </c>
      <c r="N46" s="2" cm="1">
        <f t="array" ref="N46">IF(F46="","",F46-SUMPRODUCT(($B$1461:$B$1491=$J46)*1,F$1461:F$1491))</f>
        <v>-0.88738181769100422</v>
      </c>
      <c r="O46" s="2" cm="1">
        <f t="array" ref="O46">IF(G46="","",G46-SUMPRODUCT(($B$1461:$B$1491=$J46)*1,G$1461:G$1491))</f>
        <v>-0.71662645699468008</v>
      </c>
    </row>
    <row r="47" spans="1:15" x14ac:dyDescent="0.55000000000000004">
      <c r="A47" s="3">
        <v>2</v>
      </c>
      <c r="B47" s="4">
        <v>13</v>
      </c>
      <c r="C47" s="2">
        <f>IFERROR(LN(実質付加価値!C47),"")</f>
        <v>9.1719183314092003</v>
      </c>
      <c r="D47" s="2">
        <f>IFERROR(LN(実質付加価値!D47),"")</f>
        <v>7.9218902076849735</v>
      </c>
      <c r="E47" s="2">
        <f>IFERROR(LN(実質付加価値!E47),"")</f>
        <v>8.4265003911914871</v>
      </c>
      <c r="F47" s="2">
        <f>IFERROR(LN(実質付加価値!F47),"")</f>
        <v>8.1833546080467219</v>
      </c>
      <c r="G47" s="2">
        <f>IFERROR(LN(実質付加価値!G47),"")</f>
        <v>8.1126858940875639</v>
      </c>
      <c r="I47" s="3">
        <v>2</v>
      </c>
      <c r="J47" s="3">
        <v>13</v>
      </c>
      <c r="K47" s="2" cm="1">
        <f t="array" ref="K47">IF(C47="","",C47-SUMPRODUCT(($B$1461:$B$1491=$J47)*1,C$1461:C$1491))</f>
        <v>-0.72216151917018045</v>
      </c>
      <c r="L47" s="2" cm="1">
        <f t="array" ref="L47">IF(D47="","",D47-SUMPRODUCT(($B$1461:$B$1491=$J47)*1,D$1461:D$1491))</f>
        <v>-1.0966772029767435</v>
      </c>
      <c r="M47" s="2" cm="1">
        <f t="array" ref="M47">IF(E47="","",E47-SUMPRODUCT(($B$1461:$B$1491=$J47)*1,E$1461:E$1491))</f>
        <v>-0.63381845887457899</v>
      </c>
      <c r="N47" s="2" cm="1">
        <f t="array" ref="N47">IF(F47="","",F47-SUMPRODUCT(($B$1461:$B$1491=$J47)*1,F$1461:F$1491))</f>
        <v>-0.6681503492752654</v>
      </c>
      <c r="O47" s="2" cm="1">
        <f t="array" ref="O47">IF(G47="","",G47-SUMPRODUCT(($B$1461:$B$1491=$J47)*1,G$1461:G$1491))</f>
        <v>-1.0077397260721792</v>
      </c>
    </row>
    <row r="48" spans="1:15" x14ac:dyDescent="0.55000000000000004">
      <c r="A48" s="3">
        <v>2</v>
      </c>
      <c r="B48" s="4">
        <v>14</v>
      </c>
      <c r="C48" s="2">
        <f>IFERROR(LN(実質付加価値!C48),"")</f>
        <v>10.028654346212187</v>
      </c>
      <c r="D48" s="2">
        <f>IFERROR(LN(実質付加価値!D48),"")</f>
        <v>9.8401127291515458</v>
      </c>
      <c r="E48" s="2">
        <f>IFERROR(LN(実質付加価値!E48),"")</f>
        <v>10.226386749394663</v>
      </c>
      <c r="F48" s="2">
        <f>IFERROR(LN(実質付加価値!F48),"")</f>
        <v>9.621494143016708</v>
      </c>
      <c r="G48" s="2">
        <f>IFERROR(LN(実質付加価値!G48),"")</f>
        <v>9.4259648158434928</v>
      </c>
      <c r="I48" s="3">
        <v>2</v>
      </c>
      <c r="J48" s="3">
        <v>14</v>
      </c>
      <c r="K48" s="2" cm="1">
        <f t="array" ref="K48">IF(C48="","",C48-SUMPRODUCT(($B$1461:$B$1491=$J48)*1,C$1461:C$1491))</f>
        <v>-1.4339934467123125</v>
      </c>
      <c r="L48" s="2" cm="1">
        <f t="array" ref="L48">IF(D48="","",D48-SUMPRODUCT(($B$1461:$B$1491=$J48)*1,D$1461:D$1491))</f>
        <v>-1.3974162798820657</v>
      </c>
      <c r="M48" s="2" cm="1">
        <f t="array" ref="M48">IF(E48="","",E48-SUMPRODUCT(($B$1461:$B$1491=$J48)*1,E$1461:E$1491))</f>
        <v>-1.2655022888347229</v>
      </c>
      <c r="N48" s="2" cm="1">
        <f t="array" ref="N48">IF(F48="","",F48-SUMPRODUCT(($B$1461:$B$1491=$J48)*1,F$1461:F$1491))</f>
        <v>-1.7618438656296629</v>
      </c>
      <c r="O48" s="2" cm="1">
        <f t="array" ref="O48">IF(G48="","",G48-SUMPRODUCT(($B$1461:$B$1491=$J48)*1,G$1461:G$1491))</f>
        <v>-2.067836702702607</v>
      </c>
    </row>
    <row r="49" spans="1:15" x14ac:dyDescent="0.55000000000000004">
      <c r="A49" s="3">
        <v>2</v>
      </c>
      <c r="B49" s="4">
        <v>15</v>
      </c>
      <c r="C49" s="2">
        <f>IFERROR(LN(実質付加価値!C49),"")</f>
        <v>9.2986426910153863</v>
      </c>
      <c r="D49" s="2">
        <f>IFERROR(LN(実質付加価値!D49),"")</f>
        <v>9.1811576512505138</v>
      </c>
      <c r="E49" s="2">
        <f>IFERROR(LN(実質付加価値!E49),"")</f>
        <v>8.8701386170761509</v>
      </c>
      <c r="F49" s="2">
        <f>IFERROR(LN(実質付加価値!F49),"")</f>
        <v>8.8857219392641955</v>
      </c>
      <c r="G49" s="2">
        <f>IFERROR(LN(実質付加価値!G49),"")</f>
        <v>8.8265170888441027</v>
      </c>
      <c r="I49" s="3">
        <v>2</v>
      </c>
      <c r="J49" s="3">
        <v>15</v>
      </c>
      <c r="K49" s="2" cm="1">
        <f t="array" ref="K49">IF(C49="","",C49-SUMPRODUCT(($B$1461:$B$1491=$J49)*1,C$1461:C$1491))</f>
        <v>-0.86561225674208409</v>
      </c>
      <c r="L49" s="2" cm="1">
        <f t="array" ref="L49">IF(D49="","",D49-SUMPRODUCT(($B$1461:$B$1491=$J49)*1,D$1461:D$1491))</f>
        <v>-0.95641882206369644</v>
      </c>
      <c r="M49" s="2" cm="1">
        <f t="array" ref="M49">IF(E49="","",E49-SUMPRODUCT(($B$1461:$B$1491=$J49)*1,E$1461:E$1491))</f>
        <v>-1.1693411531361768</v>
      </c>
      <c r="N49" s="2" cm="1">
        <f t="array" ref="N49">IF(F49="","",F49-SUMPRODUCT(($B$1461:$B$1491=$J49)*1,F$1461:F$1491))</f>
        <v>-1.0151417908461156</v>
      </c>
      <c r="O49" s="2" cm="1">
        <f t="array" ref="O49">IF(G49="","",G49-SUMPRODUCT(($B$1461:$B$1491=$J49)*1,G$1461:G$1491))</f>
        <v>-1.1175347739148158</v>
      </c>
    </row>
    <row r="50" spans="1:15" x14ac:dyDescent="0.55000000000000004">
      <c r="A50" s="3">
        <v>2</v>
      </c>
      <c r="B50" s="4">
        <v>16</v>
      </c>
      <c r="C50" s="2">
        <f>IFERROR(LN(実質付加価値!C50),"")</f>
        <v>9.3910123938160091</v>
      </c>
      <c r="D50" s="2">
        <f>IFERROR(LN(実質付加価値!D50),"")</f>
        <v>9.6063802955608377</v>
      </c>
      <c r="E50" s="2">
        <f>IFERROR(LN(実質付加価値!E50),"")</f>
        <v>9.6874743982468221</v>
      </c>
      <c r="F50" s="2">
        <f>IFERROR(LN(実質付加価値!F50),"")</f>
        <v>9.6347697707084183</v>
      </c>
      <c r="G50" s="2">
        <f>IFERROR(LN(実質付加価値!G50),"")</f>
        <v>9.7531839408635488</v>
      </c>
      <c r="I50" s="3">
        <v>2</v>
      </c>
      <c r="J50" s="3">
        <v>16</v>
      </c>
      <c r="K50" s="2" cm="1">
        <f t="array" ref="K50">IF(C50="","",C50-SUMPRODUCT(($B$1461:$B$1491=$J50)*1,C$1461:C$1491))</f>
        <v>-2.0572094083980996</v>
      </c>
      <c r="L50" s="2" cm="1">
        <f t="array" ref="L50">IF(D50="","",D50-SUMPRODUCT(($B$1461:$B$1491=$J50)*1,D$1461:D$1491))</f>
        <v>-2.000870192236702</v>
      </c>
      <c r="M50" s="2" cm="1">
        <f t="array" ref="M50">IF(E50="","",E50-SUMPRODUCT(($B$1461:$B$1491=$J50)*1,E$1461:E$1491))</f>
        <v>-2.0675584672253482</v>
      </c>
      <c r="N50" s="2" cm="1">
        <f t="array" ref="N50">IF(F50="","",F50-SUMPRODUCT(($B$1461:$B$1491=$J50)*1,F$1461:F$1491))</f>
        <v>-2.0282756803437785</v>
      </c>
      <c r="O50" s="2" cm="1">
        <f t="array" ref="O50">IF(G50="","",G50-SUMPRODUCT(($B$1461:$B$1491=$J50)*1,G$1461:G$1491))</f>
        <v>-1.961835838521921</v>
      </c>
    </row>
    <row r="51" spans="1:15" x14ac:dyDescent="0.55000000000000004">
      <c r="A51" s="3">
        <v>2</v>
      </c>
      <c r="B51" s="4">
        <v>17</v>
      </c>
      <c r="C51" s="2">
        <f>IFERROR(LN(実質付加価値!C51),"")</f>
        <v>12.028247180985469</v>
      </c>
      <c r="D51" s="2">
        <f>IFERROR(LN(実質付加価値!D51),"")</f>
        <v>11.729963565898956</v>
      </c>
      <c r="E51" s="2">
        <f>IFERROR(LN(実質付加価値!E51),"")</f>
        <v>11.880767572044441</v>
      </c>
      <c r="F51" s="2">
        <f>IFERROR(LN(実質付加価値!F51),"")</f>
        <v>11.88317606111498</v>
      </c>
      <c r="G51" s="2">
        <f>IFERROR(LN(実質付加価値!G51),"")</f>
        <v>12.02991231941164</v>
      </c>
      <c r="I51" s="3">
        <v>2</v>
      </c>
      <c r="J51" s="3">
        <v>17</v>
      </c>
      <c r="K51" s="2" cm="1">
        <f t="array" ref="K51">IF(C51="","",C51-SUMPRODUCT(($B$1461:$B$1491=$J51)*1,C$1461:C$1491))</f>
        <v>-0.46609148592968097</v>
      </c>
      <c r="L51" s="2" cm="1">
        <f t="array" ref="L51">IF(D51="","",D51-SUMPRODUCT(($B$1461:$B$1491=$J51)*1,D$1461:D$1491))</f>
        <v>-0.59345473218349198</v>
      </c>
      <c r="M51" s="2" cm="1">
        <f t="array" ref="M51">IF(E51="","",E51-SUMPRODUCT(($B$1461:$B$1491=$J51)*1,E$1461:E$1491))</f>
        <v>-0.56689757150655318</v>
      </c>
      <c r="N51" s="2" cm="1">
        <f t="array" ref="N51">IF(F51="","",F51-SUMPRODUCT(($B$1461:$B$1491=$J51)*1,F$1461:F$1491))</f>
        <v>-0.52303734228830656</v>
      </c>
      <c r="O51" s="2" cm="1">
        <f t="array" ref="O51">IF(G51="","",G51-SUMPRODUCT(($B$1461:$B$1491=$J51)*1,G$1461:G$1491))</f>
        <v>-0.39130620777932279</v>
      </c>
    </row>
    <row r="52" spans="1:15" x14ac:dyDescent="0.55000000000000004">
      <c r="A52" s="3">
        <v>2</v>
      </c>
      <c r="B52" s="4">
        <v>18</v>
      </c>
      <c r="C52" s="2">
        <f>IFERROR(LN(実質付加価値!C52),"")</f>
        <v>12.542916274638076</v>
      </c>
      <c r="D52" s="2">
        <f>IFERROR(LN(実質付加価値!D52),"")</f>
        <v>12.618945397156125</v>
      </c>
      <c r="E52" s="2">
        <f>IFERROR(LN(実質付加価値!E52),"")</f>
        <v>12.559348460418711</v>
      </c>
      <c r="F52" s="2">
        <f>IFERROR(LN(実質付加価値!F52),"")</f>
        <v>12.616360685507761</v>
      </c>
      <c r="G52" s="2">
        <f>IFERROR(LN(実質付加価値!G52),"")</f>
        <v>12.495253577555012</v>
      </c>
      <c r="I52" s="3">
        <v>2</v>
      </c>
      <c r="J52" s="3">
        <v>18</v>
      </c>
      <c r="K52" s="2" cm="1">
        <f t="array" ref="K52">IF(C52="","",C52-SUMPRODUCT(($B$1461:$B$1491=$J52)*1,C$1461:C$1491))</f>
        <v>-0.28960277987969896</v>
      </c>
      <c r="L52" s="2" cm="1">
        <f t="array" ref="L52">IF(D52="","",D52-SUMPRODUCT(($B$1461:$B$1491=$J52)*1,D$1461:D$1491))</f>
        <v>-0.33432898069269967</v>
      </c>
      <c r="M52" s="2" cm="1">
        <f t="array" ref="M52">IF(E52="","",E52-SUMPRODUCT(($B$1461:$B$1491=$J52)*1,E$1461:E$1491))</f>
        <v>-0.44381780071039501</v>
      </c>
      <c r="N52" s="2" cm="1">
        <f t="array" ref="N52">IF(F52="","",F52-SUMPRODUCT(($B$1461:$B$1491=$J52)*1,F$1461:F$1491))</f>
        <v>-0.39074464212215432</v>
      </c>
      <c r="O52" s="2" cm="1">
        <f t="array" ref="O52">IF(G52="","",G52-SUMPRODUCT(($B$1461:$B$1491=$J52)*1,G$1461:G$1491))</f>
        <v>-0.47690825615292987</v>
      </c>
    </row>
    <row r="53" spans="1:15" x14ac:dyDescent="0.55000000000000004">
      <c r="A53" s="3">
        <v>2</v>
      </c>
      <c r="B53" s="4">
        <v>19</v>
      </c>
      <c r="C53" s="2">
        <f>IFERROR(LN(実質付加価値!C53),"")</f>
        <v>12.288817488921309</v>
      </c>
      <c r="D53" s="2">
        <f>IFERROR(LN(実質付加価値!D53),"")</f>
        <v>12.049685421989304</v>
      </c>
      <c r="E53" s="2">
        <f>IFERROR(LN(実質付加価値!E53),"")</f>
        <v>12.033557081455674</v>
      </c>
      <c r="F53" s="2">
        <f>IFERROR(LN(実質付加価値!F53),"")</f>
        <v>12.250344349010527</v>
      </c>
      <c r="G53" s="2">
        <f>IFERROR(LN(実質付加価値!G53),"")</f>
        <v>12.398808580809831</v>
      </c>
      <c r="I53" s="3">
        <v>2</v>
      </c>
      <c r="J53" s="3">
        <v>19</v>
      </c>
      <c r="K53" s="2" cm="1">
        <f t="array" ref="K53">IF(C53="","",C53-SUMPRODUCT(($B$1461:$B$1491=$J53)*1,C$1461:C$1491))</f>
        <v>-0.33800041212709786</v>
      </c>
      <c r="L53" s="2" cm="1">
        <f t="array" ref="L53">IF(D53="","",D53-SUMPRODUCT(($B$1461:$B$1491=$J53)*1,D$1461:D$1491))</f>
        <v>-0.44346360344602154</v>
      </c>
      <c r="M53" s="2" cm="1">
        <f t="array" ref="M53">IF(E53="","",E53-SUMPRODUCT(($B$1461:$B$1491=$J53)*1,E$1461:E$1491))</f>
        <v>-0.43065310000282153</v>
      </c>
      <c r="N53" s="2" cm="1">
        <f t="array" ref="N53">IF(F53="","",F53-SUMPRODUCT(($B$1461:$B$1491=$J53)*1,F$1461:F$1491))</f>
        <v>-0.18945742610324245</v>
      </c>
      <c r="O53" s="2" cm="1">
        <f t="array" ref="O53">IF(G53="","",G53-SUMPRODUCT(($B$1461:$B$1491=$J53)*1,G$1461:G$1491))</f>
        <v>-0.13622959653057976</v>
      </c>
    </row>
    <row r="54" spans="1:15" x14ac:dyDescent="0.55000000000000004">
      <c r="A54" s="3">
        <v>2</v>
      </c>
      <c r="B54" s="4">
        <v>20</v>
      </c>
      <c r="C54" s="2">
        <f>IFERROR(LN(実質付加価値!C54),"")</f>
        <v>12.620500632759793</v>
      </c>
      <c r="D54" s="2">
        <f>IFERROR(LN(実質付加価値!D54),"")</f>
        <v>12.735953272941828</v>
      </c>
      <c r="E54" s="2">
        <f>IFERROR(LN(実質付加価値!E54),"")</f>
        <v>12.696509862175036</v>
      </c>
      <c r="F54" s="2">
        <f>IFERROR(LN(実質付加価値!F54),"")</f>
        <v>12.689398749282528</v>
      </c>
      <c r="G54" s="2">
        <f>IFERROR(LN(実質付加価値!G54),"")</f>
        <v>12.71961982551545</v>
      </c>
      <c r="I54" s="3">
        <v>2</v>
      </c>
      <c r="J54" s="3">
        <v>20</v>
      </c>
      <c r="K54" s="2" cm="1">
        <f t="array" ref="K54">IF(C54="","",C54-SUMPRODUCT(($B$1461:$B$1491=$J54)*1,C$1461:C$1491))</f>
        <v>-0.23228003273690057</v>
      </c>
      <c r="L54" s="2" cm="1">
        <f t="array" ref="L54">IF(D54="","",D54-SUMPRODUCT(($B$1461:$B$1491=$J54)*1,D$1461:D$1491))</f>
        <v>-0.32836890944673769</v>
      </c>
      <c r="M54" s="2" cm="1">
        <f t="array" ref="M54">IF(E54="","",E54-SUMPRODUCT(($B$1461:$B$1491=$J54)*1,E$1461:E$1491))</f>
        <v>-0.31825027742744361</v>
      </c>
      <c r="N54" s="2" cm="1">
        <f t="array" ref="N54">IF(F54="","",F54-SUMPRODUCT(($B$1461:$B$1491=$J54)*1,F$1461:F$1491))</f>
        <v>-0.28907601737530619</v>
      </c>
      <c r="O54" s="2" cm="1">
        <f t="array" ref="O54">IF(G54="","",G54-SUMPRODUCT(($B$1461:$B$1491=$J54)*1,G$1461:G$1491))</f>
        <v>-0.30259186961823481</v>
      </c>
    </row>
    <row r="55" spans="1:15" x14ac:dyDescent="0.55000000000000004">
      <c r="A55" s="3">
        <v>2</v>
      </c>
      <c r="B55" s="4">
        <v>21</v>
      </c>
      <c r="C55" s="2">
        <f>IFERROR(LN(実質付加価値!C55),"")</f>
        <v>12.377675989683212</v>
      </c>
      <c r="D55" s="2">
        <f>IFERROR(LN(実質付加価値!D55),"")</f>
        <v>12.529209699726206</v>
      </c>
      <c r="E55" s="2">
        <f>IFERROR(LN(実質付加価値!E55),"")</f>
        <v>12.42263781698251</v>
      </c>
      <c r="F55" s="2">
        <f>IFERROR(LN(実質付加価値!F55),"")</f>
        <v>12.205650276312172</v>
      </c>
      <c r="G55" s="2">
        <f>IFERROR(LN(実質付加価値!G55),"")</f>
        <v>12.247606108946824</v>
      </c>
      <c r="I55" s="3">
        <v>2</v>
      </c>
      <c r="J55" s="3">
        <v>21</v>
      </c>
      <c r="K55" s="2" cm="1">
        <f t="array" ref="K55">IF(C55="","",C55-SUMPRODUCT(($B$1461:$B$1491=$J55)*1,C$1461:C$1491))</f>
        <v>-0.41648930985309285</v>
      </c>
      <c r="L55" s="2" cm="1">
        <f t="array" ref="L55">IF(D55="","",D55-SUMPRODUCT(($B$1461:$B$1491=$J55)*1,D$1461:D$1491))</f>
        <v>-0.29064140291728968</v>
      </c>
      <c r="M55" s="2" cm="1">
        <f t="array" ref="M55">IF(E55="","",E55-SUMPRODUCT(($B$1461:$B$1491=$J55)*1,E$1461:E$1491))</f>
        <v>-0.4061141090176239</v>
      </c>
      <c r="N55" s="2" cm="1">
        <f t="array" ref="N55">IF(F55="","",F55-SUMPRODUCT(($B$1461:$B$1491=$J55)*1,F$1461:F$1491))</f>
        <v>-0.33700611508875689</v>
      </c>
      <c r="O55" s="2" cm="1">
        <f t="array" ref="O55">IF(G55="","",G55-SUMPRODUCT(($B$1461:$B$1491=$J55)*1,G$1461:G$1491))</f>
        <v>-0.39592839477370489</v>
      </c>
    </row>
    <row r="56" spans="1:15" x14ac:dyDescent="0.55000000000000004">
      <c r="A56" s="3">
        <v>2</v>
      </c>
      <c r="B56" s="4">
        <v>22</v>
      </c>
      <c r="C56" s="2">
        <f>IFERROR(LN(実質付加価値!C56),"")</f>
        <v>11.565900476321051</v>
      </c>
      <c r="D56" s="2">
        <f>IFERROR(LN(実質付加価値!D56),"")</f>
        <v>11.454535482027426</v>
      </c>
      <c r="E56" s="2">
        <f>IFERROR(LN(実質付加価値!E56),"")</f>
        <v>11.4210556484198</v>
      </c>
      <c r="F56" s="2">
        <f>IFERROR(LN(実質付加価値!F56),"")</f>
        <v>10.928642395942154</v>
      </c>
      <c r="G56" s="2">
        <f>IFERROR(LN(実質付加価値!G56),"")</f>
        <v>10.953144824566426</v>
      </c>
      <c r="I56" s="3">
        <v>2</v>
      </c>
      <c r="J56" s="3">
        <v>22</v>
      </c>
      <c r="K56" s="2" cm="1">
        <f t="array" ref="K56">IF(C56="","",C56-SUMPRODUCT(($B$1461:$B$1491=$J56)*1,C$1461:C$1491))</f>
        <v>-0.54080508174653197</v>
      </c>
      <c r="L56" s="2" cm="1">
        <f t="array" ref="L56">IF(D56="","",D56-SUMPRODUCT(($B$1461:$B$1491=$J56)*1,D$1461:D$1491))</f>
        <v>-0.6242844748933507</v>
      </c>
      <c r="M56" s="2" cm="1">
        <f t="array" ref="M56">IF(E56="","",E56-SUMPRODUCT(($B$1461:$B$1491=$J56)*1,E$1461:E$1491))</f>
        <v>-0.65558729681887229</v>
      </c>
      <c r="N56" s="2" cm="1">
        <f t="array" ref="N56">IF(F56="","",F56-SUMPRODUCT(($B$1461:$B$1491=$J56)*1,F$1461:F$1491))</f>
        <v>-0.67241540040845571</v>
      </c>
      <c r="O56" s="2" cm="1">
        <f t="array" ref="O56">IF(G56="","",G56-SUMPRODUCT(($B$1461:$B$1491=$J56)*1,G$1461:G$1491))</f>
        <v>-0.64381722658723461</v>
      </c>
    </row>
    <row r="57" spans="1:15" x14ac:dyDescent="0.55000000000000004">
      <c r="A57" s="3">
        <v>2</v>
      </c>
      <c r="B57" s="4">
        <v>23</v>
      </c>
      <c r="C57" s="2">
        <f>IFERROR(LN(実質付加価値!C57),"")</f>
        <v>11.277156277906681</v>
      </c>
      <c r="D57" s="2">
        <f>IFERROR(LN(実質付加価値!D57),"")</f>
        <v>11.244205522957412</v>
      </c>
      <c r="E57" s="2">
        <f>IFERROR(LN(実質付加価値!E57),"")</f>
        <v>11.273586947329136</v>
      </c>
      <c r="F57" s="2">
        <f>IFERROR(LN(実質付加価値!F57),"")</f>
        <v>11.356003347189837</v>
      </c>
      <c r="G57" s="2">
        <f>IFERROR(LN(実質付加価値!G57),"")</f>
        <v>11.341970040416363</v>
      </c>
      <c r="I57" s="3">
        <v>2</v>
      </c>
      <c r="J57" s="3">
        <v>23</v>
      </c>
      <c r="K57" s="2" cm="1">
        <f t="array" ref="K57">IF(C57="","",C57-SUMPRODUCT(($B$1461:$B$1491=$J57)*1,C$1461:C$1491))</f>
        <v>-0.54634973295200062</v>
      </c>
      <c r="L57" s="2" cm="1">
        <f t="array" ref="L57">IF(D57="","",D57-SUMPRODUCT(($B$1461:$B$1491=$J57)*1,D$1461:D$1491))</f>
        <v>-0.58167331728604665</v>
      </c>
      <c r="M57" s="2" cm="1">
        <f t="array" ref="M57">IF(E57="","",E57-SUMPRODUCT(($B$1461:$B$1491=$J57)*1,E$1461:E$1491))</f>
        <v>-0.58954167316052342</v>
      </c>
      <c r="N57" s="2" cm="1">
        <f t="array" ref="N57">IF(F57="","",F57-SUMPRODUCT(($B$1461:$B$1491=$J57)*1,F$1461:F$1491))</f>
        <v>-0.59076760578127896</v>
      </c>
      <c r="O57" s="2" cm="1">
        <f t="array" ref="O57">IF(G57="","",G57-SUMPRODUCT(($B$1461:$B$1491=$J57)*1,G$1461:G$1491))</f>
        <v>-0.59405547087663457</v>
      </c>
    </row>
    <row r="58" spans="1:15" x14ac:dyDescent="0.55000000000000004">
      <c r="A58" s="3">
        <v>2</v>
      </c>
      <c r="B58" s="4">
        <v>24</v>
      </c>
      <c r="C58" s="2">
        <f>IFERROR(LN(実質付加価値!C58),"")</f>
        <v>10.136953795964553</v>
      </c>
      <c r="D58" s="2">
        <f>IFERROR(LN(実質付加価値!D58),"")</f>
        <v>10.435754401126369</v>
      </c>
      <c r="E58" s="2">
        <f>IFERROR(LN(実質付加価値!E58),"")</f>
        <v>10.231651793082818</v>
      </c>
      <c r="F58" s="2">
        <f>IFERROR(LN(実質付加価値!F58),"")</f>
        <v>10.180428296782978</v>
      </c>
      <c r="G58" s="2">
        <f>IFERROR(LN(実質付加価値!G58),"")</f>
        <v>10.313043248034539</v>
      </c>
      <c r="I58" s="3">
        <v>2</v>
      </c>
      <c r="J58" s="3">
        <v>24</v>
      </c>
      <c r="K58" s="2" cm="1">
        <f t="array" ref="K58">IF(C58="","",C58-SUMPRODUCT(($B$1461:$B$1491=$J58)*1,C$1461:C$1491))</f>
        <v>-1.0204953323471759</v>
      </c>
      <c r="L58" s="2" cm="1">
        <f t="array" ref="L58">IF(D58="","",D58-SUMPRODUCT(($B$1461:$B$1491=$J58)*1,D$1461:D$1491))</f>
        <v>-0.72334266519889567</v>
      </c>
      <c r="M58" s="2" cm="1">
        <f t="array" ref="M58">IF(E58="","",E58-SUMPRODUCT(($B$1461:$B$1491=$J58)*1,E$1461:E$1491))</f>
        <v>-0.89069074788555191</v>
      </c>
      <c r="N58" s="2" cm="1">
        <f t="array" ref="N58">IF(F58="","",F58-SUMPRODUCT(($B$1461:$B$1491=$J58)*1,F$1461:F$1491))</f>
        <v>-0.87661378343105589</v>
      </c>
      <c r="O58" s="2" cm="1">
        <f t="array" ref="O58">IF(G58="","",G58-SUMPRODUCT(($B$1461:$B$1491=$J58)*1,G$1461:G$1491))</f>
        <v>-0.77754905299321564</v>
      </c>
    </row>
    <row r="59" spans="1:15" x14ac:dyDescent="0.55000000000000004">
      <c r="A59" s="3">
        <v>2</v>
      </c>
      <c r="B59" s="4">
        <v>25</v>
      </c>
      <c r="C59" s="2">
        <f>IFERROR(LN(実質付加価値!C59),"")</f>
        <v>11.770575179787839</v>
      </c>
      <c r="D59" s="2">
        <f>IFERROR(LN(実質付加価値!D59),"")</f>
        <v>11.91365237494033</v>
      </c>
      <c r="E59" s="2">
        <f>IFERROR(LN(実質付加価値!E59),"")</f>
        <v>11.889163073219605</v>
      </c>
      <c r="F59" s="2">
        <f>IFERROR(LN(実質付加価値!F59),"")</f>
        <v>11.883377956029145</v>
      </c>
      <c r="G59" s="2">
        <f>IFERROR(LN(実質付加価値!G59),"")</f>
        <v>11.957778609645517</v>
      </c>
      <c r="I59" s="3">
        <v>2</v>
      </c>
      <c r="J59" s="3">
        <v>25</v>
      </c>
      <c r="K59" s="2" cm="1">
        <f t="array" ref="K59">IF(C59="","",C59-SUMPRODUCT(($B$1461:$B$1491=$J59)*1,C$1461:C$1491))</f>
        <v>-0.55349060190899202</v>
      </c>
      <c r="L59" s="2" cm="1">
        <f t="array" ref="L59">IF(D59="","",D59-SUMPRODUCT(($B$1461:$B$1491=$J59)*1,D$1461:D$1491))</f>
        <v>-0.52097995597872071</v>
      </c>
      <c r="M59" s="2" cm="1">
        <f t="array" ref="M59">IF(E59="","",E59-SUMPRODUCT(($B$1461:$B$1491=$J59)*1,E$1461:E$1491))</f>
        <v>-0.52254878579019604</v>
      </c>
      <c r="N59" s="2" cm="1">
        <f t="array" ref="N59">IF(F59="","",F59-SUMPRODUCT(($B$1461:$B$1491=$J59)*1,F$1461:F$1491))</f>
        <v>-0.56891897947547143</v>
      </c>
      <c r="O59" s="2" cm="1">
        <f t="array" ref="O59">IF(G59="","",G59-SUMPRODUCT(($B$1461:$B$1491=$J59)*1,G$1461:G$1491))</f>
        <v>-0.63918412128084334</v>
      </c>
    </row>
    <row r="60" spans="1:15" x14ac:dyDescent="0.55000000000000004">
      <c r="A60" s="3">
        <v>2</v>
      </c>
      <c r="B60" s="4">
        <v>26</v>
      </c>
      <c r="C60" s="2">
        <f>IFERROR(LN(実質付加価値!C60),"")</f>
        <v>11.787981950377265</v>
      </c>
      <c r="D60" s="2">
        <f>IFERROR(LN(実質付加価値!D60),"")</f>
        <v>11.862476840705829</v>
      </c>
      <c r="E60" s="2">
        <f>IFERROR(LN(実質付加価値!E60),"")</f>
        <v>11.870322750277655</v>
      </c>
      <c r="F60" s="2">
        <f>IFERROR(LN(実質付加価値!F60),"")</f>
        <v>11.875935982618948</v>
      </c>
      <c r="G60" s="2">
        <f>IFERROR(LN(実質付加価値!G60),"")</f>
        <v>11.810225420034936</v>
      </c>
      <c r="I60" s="3">
        <v>2</v>
      </c>
      <c r="J60" s="3">
        <v>26</v>
      </c>
      <c r="K60" s="2" cm="1">
        <f t="array" ref="K60">IF(C60="","",C60-SUMPRODUCT(($B$1461:$B$1491=$J60)*1,C$1461:C$1491))</f>
        <v>-0.50645561150834872</v>
      </c>
      <c r="L60" s="2" cm="1">
        <f t="array" ref="L60">IF(D60="","",D60-SUMPRODUCT(($B$1461:$B$1491=$J60)*1,D$1461:D$1491))</f>
        <v>-0.52842222523750948</v>
      </c>
      <c r="M60" s="2" cm="1">
        <f t="array" ref="M60">IF(E60="","",E60-SUMPRODUCT(($B$1461:$B$1491=$J60)*1,E$1461:E$1491))</f>
        <v>-0.53120922290180239</v>
      </c>
      <c r="N60" s="2" cm="1">
        <f t="array" ref="N60">IF(F60="","",F60-SUMPRODUCT(($B$1461:$B$1491=$J60)*1,F$1461:F$1491))</f>
        <v>-0.50817629986861945</v>
      </c>
      <c r="O60" s="2" cm="1">
        <f t="array" ref="O60">IF(G60="","",G60-SUMPRODUCT(($B$1461:$B$1491=$J60)*1,G$1461:G$1491))</f>
        <v>-0.53923807760348375</v>
      </c>
    </row>
    <row r="61" spans="1:15" x14ac:dyDescent="0.55000000000000004">
      <c r="A61" s="3">
        <v>2</v>
      </c>
      <c r="B61" s="4">
        <v>27</v>
      </c>
      <c r="C61" s="2">
        <f>IFERROR(LN(実質付加価値!C61),"")</f>
        <v>12.416047206134115</v>
      </c>
      <c r="D61" s="2">
        <f>IFERROR(LN(実質付加価値!D61),"")</f>
        <v>12.467907017223718</v>
      </c>
      <c r="E61" s="2">
        <f>IFERROR(LN(実質付加価値!E61),"")</f>
        <v>12.48339601519312</v>
      </c>
      <c r="F61" s="2">
        <f>IFERROR(LN(実質付加価値!F61),"")</f>
        <v>12.510901367322665</v>
      </c>
      <c r="G61" s="2">
        <f>IFERROR(LN(実質付加価値!G61),"")</f>
        <v>12.529275365398963</v>
      </c>
      <c r="I61" s="3">
        <v>2</v>
      </c>
      <c r="J61" s="3">
        <v>27</v>
      </c>
      <c r="K61" s="2" cm="1">
        <f t="array" ref="K61">IF(C61="","",C61-SUMPRODUCT(($B$1461:$B$1491=$J61)*1,C$1461:C$1491))</f>
        <v>-0.54374506437531522</v>
      </c>
      <c r="L61" s="2" cm="1">
        <f t="array" ref="L61">IF(D61="","",D61-SUMPRODUCT(($B$1461:$B$1491=$J61)*1,D$1461:D$1491))</f>
        <v>-0.53716399754146948</v>
      </c>
      <c r="M61" s="2" cm="1">
        <f t="array" ref="M61">IF(E61="","",E61-SUMPRODUCT(($B$1461:$B$1491=$J61)*1,E$1461:E$1491))</f>
        <v>-0.54723225792266028</v>
      </c>
      <c r="N61" s="2" cm="1">
        <f t="array" ref="N61">IF(F61="","",F61-SUMPRODUCT(($B$1461:$B$1491=$J61)*1,F$1461:F$1491))</f>
        <v>-0.51353754197547552</v>
      </c>
      <c r="O61" s="2" cm="1">
        <f t="array" ref="O61">IF(G61="","",G61-SUMPRODUCT(($B$1461:$B$1491=$J61)*1,G$1461:G$1491))</f>
        <v>-0.50584391353065072</v>
      </c>
    </row>
    <row r="62" spans="1:15" x14ac:dyDescent="0.55000000000000004">
      <c r="A62" s="3">
        <v>2</v>
      </c>
      <c r="B62" s="4">
        <v>28</v>
      </c>
      <c r="C62" s="2">
        <f>IFERROR(LN(実質付加価値!C62),"")</f>
        <v>12.586524298519944</v>
      </c>
      <c r="D62" s="2">
        <f>IFERROR(LN(実質付加価値!D62),"")</f>
        <v>12.729203443670468</v>
      </c>
      <c r="E62" s="2">
        <f>IFERROR(LN(実質付加価値!E62),"")</f>
        <v>12.808193174527091</v>
      </c>
      <c r="F62" s="2">
        <f>IFERROR(LN(実質付加価値!F62),"")</f>
        <v>12.82681589338314</v>
      </c>
      <c r="G62" s="2">
        <f>IFERROR(LN(実質付加価値!G62),"")</f>
        <v>12.838689523602381</v>
      </c>
      <c r="I62" s="3">
        <v>2</v>
      </c>
      <c r="J62" s="3">
        <v>28</v>
      </c>
      <c r="K62" s="2" cm="1">
        <f t="array" ref="K62">IF(C62="","",C62-SUMPRODUCT(($B$1461:$B$1491=$J62)*1,C$1461:C$1491))</f>
        <v>-0.21629176802944805</v>
      </c>
      <c r="L62" s="2" cm="1">
        <f t="array" ref="L62">IF(D62="","",D62-SUMPRODUCT(($B$1461:$B$1491=$J62)*1,D$1461:D$1491))</f>
        <v>-0.16347204084394384</v>
      </c>
      <c r="M62" s="2" cm="1">
        <f t="array" ref="M62">IF(E62="","",E62-SUMPRODUCT(($B$1461:$B$1491=$J62)*1,E$1461:E$1491))</f>
        <v>-0.16206897122288844</v>
      </c>
      <c r="N62" s="2" cm="1">
        <f t="array" ref="N62">IF(F62="","",F62-SUMPRODUCT(($B$1461:$B$1491=$J62)*1,F$1461:F$1491))</f>
        <v>-0.1650213161970342</v>
      </c>
      <c r="O62" s="2" cm="1">
        <f t="array" ref="O62">IF(G62="","",G62-SUMPRODUCT(($B$1461:$B$1491=$J62)*1,G$1461:G$1491))</f>
        <v>-0.20234189913927558</v>
      </c>
    </row>
    <row r="63" spans="1:15" x14ac:dyDescent="0.55000000000000004">
      <c r="A63" s="3">
        <v>2</v>
      </c>
      <c r="B63" s="4">
        <v>29</v>
      </c>
      <c r="C63" s="2">
        <f>IFERROR(LN(実質付加価値!C63),"")</f>
        <v>12.418473350157162</v>
      </c>
      <c r="D63" s="2">
        <f>IFERROR(LN(実質付加価値!D63),"")</f>
        <v>12.377663142509499</v>
      </c>
      <c r="E63" s="2">
        <f>IFERROR(LN(実質付加価値!E63),"")</f>
        <v>12.405829825705707</v>
      </c>
      <c r="F63" s="2">
        <f>IFERROR(LN(実質付加価値!F63),"")</f>
        <v>12.405168406371839</v>
      </c>
      <c r="G63" s="2">
        <f>IFERROR(LN(実質付加価値!G63),"")</f>
        <v>12.39324098141755</v>
      </c>
      <c r="I63" s="3">
        <v>2</v>
      </c>
      <c r="J63" s="3">
        <v>29</v>
      </c>
      <c r="K63" s="2" cm="1">
        <f t="array" ref="K63">IF(C63="","",C63-SUMPRODUCT(($B$1461:$B$1491=$J63)*1,C$1461:C$1491))</f>
        <v>-0.15730503928956452</v>
      </c>
      <c r="L63" s="2" cm="1">
        <f t="array" ref="L63">IF(D63="","",D63-SUMPRODUCT(($B$1461:$B$1491=$J63)*1,D$1461:D$1491))</f>
        <v>-0.22615873646476636</v>
      </c>
      <c r="M63" s="2" cm="1">
        <f t="array" ref="M63">IF(E63="","",E63-SUMPRODUCT(($B$1461:$B$1491=$J63)*1,E$1461:E$1491))</f>
        <v>-0.22215856769364528</v>
      </c>
      <c r="N63" s="2" cm="1">
        <f t="array" ref="N63">IF(F63="","",F63-SUMPRODUCT(($B$1461:$B$1491=$J63)*1,F$1461:F$1491))</f>
        <v>-0.22727213659891454</v>
      </c>
      <c r="O63" s="2" cm="1">
        <f t="array" ref="O63">IF(G63="","",G63-SUMPRODUCT(($B$1461:$B$1491=$J63)*1,G$1461:G$1491))</f>
        <v>-0.24394939929519666</v>
      </c>
    </row>
    <row r="64" spans="1:15" x14ac:dyDescent="0.55000000000000004">
      <c r="A64" s="3">
        <v>2</v>
      </c>
      <c r="B64" s="4">
        <v>30</v>
      </c>
      <c r="C64" s="2">
        <f>IFERROR(LN(実質付加価値!C64),"")</f>
        <v>12.845300746709006</v>
      </c>
      <c r="D64" s="2">
        <f>IFERROR(LN(実質付加価値!D64),"")</f>
        <v>12.972874885753786</v>
      </c>
      <c r="E64" s="2">
        <f>IFERROR(LN(実質付加価値!E64),"")</f>
        <v>12.998153847624167</v>
      </c>
      <c r="F64" s="2">
        <f>IFERROR(LN(実質付加価値!F64),"")</f>
        <v>12.998757957932803</v>
      </c>
      <c r="G64" s="2">
        <f>IFERROR(LN(実質付加価値!G64),"")</f>
        <v>12.996895240714146</v>
      </c>
      <c r="I64" s="3">
        <v>2</v>
      </c>
      <c r="J64" s="3">
        <v>30</v>
      </c>
      <c r="K64" s="2" cm="1">
        <f t="array" ref="K64">IF(C64="","",C64-SUMPRODUCT(($B$1461:$B$1491=$J64)*1,C$1461:C$1491))</f>
        <v>-0.3100927595461318</v>
      </c>
      <c r="L64" s="2" cm="1">
        <f t="array" ref="L64">IF(D64="","",D64-SUMPRODUCT(($B$1461:$B$1491=$J64)*1,D$1461:D$1491))</f>
        <v>-0.34012804793694684</v>
      </c>
      <c r="M64" s="2" cm="1">
        <f t="array" ref="M64">IF(E64="","",E64-SUMPRODUCT(($B$1461:$B$1491=$J64)*1,E$1461:E$1491))</f>
        <v>-0.38467498791635535</v>
      </c>
      <c r="N64" s="2" cm="1">
        <f t="array" ref="N64">IF(F64="","",F64-SUMPRODUCT(($B$1461:$B$1491=$J64)*1,F$1461:F$1491))</f>
        <v>-0.38636543855297667</v>
      </c>
      <c r="O64" s="2" cm="1">
        <f t="array" ref="O64">IF(G64="","",G64-SUMPRODUCT(($B$1461:$B$1491=$J64)*1,G$1461:G$1491))</f>
        <v>-0.43630257895309299</v>
      </c>
    </row>
    <row r="65" spans="1:15" x14ac:dyDescent="0.55000000000000004">
      <c r="A65" s="3">
        <v>2</v>
      </c>
      <c r="B65" s="4">
        <v>31</v>
      </c>
      <c r="C65" s="2">
        <f>IFERROR(LN(実質付加価値!C65),"")</f>
        <v>12.227722012556919</v>
      </c>
      <c r="D65" s="2">
        <f>IFERROR(LN(実質付加価値!D65),"")</f>
        <v>12.078084588100902</v>
      </c>
      <c r="E65" s="2">
        <f>IFERROR(LN(実質付加価値!E65),"")</f>
        <v>12.028523243301256</v>
      </c>
      <c r="F65" s="2">
        <f>IFERROR(LN(実質付加価値!F65),"")</f>
        <v>11.916555850621075</v>
      </c>
      <c r="G65" s="2">
        <f>IFERROR(LN(実質付加価値!G65),"")</f>
        <v>11.933661527113196</v>
      </c>
      <c r="I65" s="3">
        <v>2</v>
      </c>
      <c r="J65" s="3">
        <v>31</v>
      </c>
      <c r="K65" s="2" cm="1">
        <f t="array" ref="K65">IF(C65="","",C65-SUMPRODUCT(($B$1461:$B$1491=$J65)*1,C$1461:C$1491))</f>
        <v>-0.47095202189746566</v>
      </c>
      <c r="L65" s="2" cm="1">
        <f t="array" ref="L65">IF(D65="","",D65-SUMPRODUCT(($B$1461:$B$1491=$J65)*1,D$1461:D$1491))</f>
        <v>-0.52343353364277156</v>
      </c>
      <c r="M65" s="2" cm="1">
        <f t="array" ref="M65">IF(E65="","",E65-SUMPRODUCT(($B$1461:$B$1491=$J65)*1,E$1461:E$1491))</f>
        <v>-0.54620120842866982</v>
      </c>
      <c r="N65" s="2" cm="1">
        <f t="array" ref="N65">IF(F65="","",F65-SUMPRODUCT(($B$1461:$B$1491=$J65)*1,F$1461:F$1491))</f>
        <v>-0.53191158006544903</v>
      </c>
      <c r="O65" s="2" cm="1">
        <f t="array" ref="O65">IF(G65="","",G65-SUMPRODUCT(($B$1461:$B$1491=$J65)*1,G$1461:G$1491))</f>
        <v>-0.51389192322641364</v>
      </c>
    </row>
    <row r="66" spans="1:15" x14ac:dyDescent="0.55000000000000004">
      <c r="A66" s="3">
        <v>3</v>
      </c>
      <c r="B66" s="4">
        <v>1</v>
      </c>
      <c r="C66" s="2">
        <f>IFERROR(LN(実質付加価値!C66),"")</f>
        <v>12.054962436004834</v>
      </c>
      <c r="D66" s="2">
        <f>IFERROR(LN(実質付加価値!D66),"")</f>
        <v>11.911415783002768</v>
      </c>
      <c r="E66" s="2">
        <f>IFERROR(LN(実質付加価値!E66),"")</f>
        <v>11.890933582397411</v>
      </c>
      <c r="F66" s="2">
        <f>IFERROR(LN(実質付加価値!F66),"")</f>
        <v>11.886940224752578</v>
      </c>
      <c r="G66" s="2">
        <f>IFERROR(LN(実質付加価値!G66),"")</f>
        <v>11.965670054861867</v>
      </c>
      <c r="I66" s="3">
        <v>3</v>
      </c>
      <c r="J66" s="3">
        <v>1</v>
      </c>
      <c r="K66" s="2" cm="1">
        <f t="array" ref="K66">IF(C66="","",C66-SUMPRODUCT(($B$1461:$B$1491=$J66)*1,C$1461:C$1491))</f>
        <v>0.45473010206907816</v>
      </c>
      <c r="L66" s="2" cm="1">
        <f t="array" ref="L66">IF(D66="","",D66-SUMPRODUCT(($B$1461:$B$1491=$J66)*1,D$1461:D$1491))</f>
        <v>0.45164906392121829</v>
      </c>
      <c r="M66" s="2" cm="1">
        <f t="array" ref="M66">IF(E66="","",E66-SUMPRODUCT(($B$1461:$B$1491=$J66)*1,E$1461:E$1491))</f>
        <v>0.52969774931181313</v>
      </c>
      <c r="N66" s="2" cm="1">
        <f t="array" ref="N66">IF(F66="","",F66-SUMPRODUCT(($B$1461:$B$1491=$J66)*1,F$1461:F$1491))</f>
        <v>0.56470855617405569</v>
      </c>
      <c r="O66" s="2" cm="1">
        <f t="array" ref="O66">IF(G66="","",G66-SUMPRODUCT(($B$1461:$B$1491=$J66)*1,G$1461:G$1491))</f>
        <v>0.56097859451358367</v>
      </c>
    </row>
    <row r="67" spans="1:15" x14ac:dyDescent="0.55000000000000004">
      <c r="A67" s="3">
        <v>3</v>
      </c>
      <c r="B67" s="4">
        <v>2</v>
      </c>
      <c r="C67" s="2">
        <f>IFERROR(LN(実質付加価値!C67),"")</f>
        <v>9.3082345821774712</v>
      </c>
      <c r="D67" s="2">
        <f>IFERROR(LN(実質付加価値!D67),"")</f>
        <v>9.399535774945468</v>
      </c>
      <c r="E67" s="2">
        <f>IFERROR(LN(実質付加価値!E67),"")</f>
        <v>9.5475776310944624</v>
      </c>
      <c r="F67" s="2">
        <f>IFERROR(LN(実質付加価値!F67),"")</f>
        <v>9.5299763336709145</v>
      </c>
      <c r="G67" s="2">
        <f>IFERROR(LN(実質付加価値!G67),"")</f>
        <v>9.3061086305157481</v>
      </c>
      <c r="I67" s="3">
        <v>3</v>
      </c>
      <c r="J67" s="3">
        <v>2</v>
      </c>
      <c r="K67" s="2" cm="1">
        <f t="array" ref="K67">IF(C67="","",C67-SUMPRODUCT(($B$1461:$B$1491=$J67)*1,C$1461:C$1491))</f>
        <v>0.84038795408213396</v>
      </c>
      <c r="L67" s="2" cm="1">
        <f t="array" ref="L67">IF(D67="","",D67-SUMPRODUCT(($B$1461:$B$1491=$J67)*1,D$1461:D$1491))</f>
        <v>0.80126161858546396</v>
      </c>
      <c r="M67" s="2" cm="1">
        <f t="array" ref="M67">IF(E67="","",E67-SUMPRODUCT(($B$1461:$B$1491=$J67)*1,E$1461:E$1491))</f>
        <v>0.98674451565856813</v>
      </c>
      <c r="N67" s="2" cm="1">
        <f t="array" ref="N67">IF(F67="","",F67-SUMPRODUCT(($B$1461:$B$1491=$J67)*1,F$1461:F$1491))</f>
        <v>0.99278663765507247</v>
      </c>
      <c r="O67" s="2" cm="1">
        <f t="array" ref="O67">IF(G67="","",G67-SUMPRODUCT(($B$1461:$B$1491=$J67)*1,G$1461:G$1491))</f>
        <v>1.0174547475596416</v>
      </c>
    </row>
    <row r="68" spans="1:15" x14ac:dyDescent="0.55000000000000004">
      <c r="A68" s="3">
        <v>3</v>
      </c>
      <c r="B68" s="4">
        <v>3</v>
      </c>
      <c r="C68" s="2">
        <f>IFERROR(LN(実質付加価値!C68),"")</f>
        <v>11.717260054240946</v>
      </c>
      <c r="D68" s="2">
        <f>IFERROR(LN(実質付加価値!D68),"")</f>
        <v>11.489470462165443</v>
      </c>
      <c r="E68" s="2">
        <f>IFERROR(LN(実質付加価値!E68),"")</f>
        <v>11.709040278310782</v>
      </c>
      <c r="F68" s="2">
        <f>IFERROR(LN(実質付加価値!F68),"")</f>
        <v>11.661439423259196</v>
      </c>
      <c r="G68" s="2">
        <f>IFERROR(LN(実質付加価値!G68),"")</f>
        <v>11.734826367894231</v>
      </c>
      <c r="I68" s="3">
        <v>3</v>
      </c>
      <c r="J68" s="3">
        <v>3</v>
      </c>
      <c r="K68" s="2" cm="1">
        <f t="array" ref="K68">IF(C68="","",C68-SUMPRODUCT(($B$1461:$B$1491=$J68)*1,C$1461:C$1491))</f>
        <v>-0.34616401254583806</v>
      </c>
      <c r="L68" s="2" cm="1">
        <f t="array" ref="L68">IF(D68="","",D68-SUMPRODUCT(($B$1461:$B$1491=$J68)*1,D$1461:D$1491))</f>
        <v>-0.60306745349282842</v>
      </c>
      <c r="M68" s="2" cm="1">
        <f t="array" ref="M68">IF(E68="","",E68-SUMPRODUCT(($B$1461:$B$1491=$J68)*1,E$1461:E$1491))</f>
        <v>-0.42522097281558757</v>
      </c>
      <c r="N68" s="2" cm="1">
        <f t="array" ref="N68">IF(F68="","",F68-SUMPRODUCT(($B$1461:$B$1491=$J68)*1,F$1461:F$1491))</f>
        <v>-0.40309136551685576</v>
      </c>
      <c r="O68" s="2" cm="1">
        <f t="array" ref="O68">IF(G68="","",G68-SUMPRODUCT(($B$1461:$B$1491=$J68)*1,G$1461:G$1491))</f>
        <v>-0.3696210997793834</v>
      </c>
    </row>
    <row r="69" spans="1:15" x14ac:dyDescent="0.55000000000000004">
      <c r="A69" s="3">
        <v>3</v>
      </c>
      <c r="B69" s="4">
        <v>4</v>
      </c>
      <c r="C69" s="2">
        <f>IFERROR(LN(実質付加価値!C69),"")</f>
        <v>9.388409991954024</v>
      </c>
      <c r="D69" s="2">
        <f>IFERROR(LN(実質付加価値!D69),"")</f>
        <v>9.3702580107991409</v>
      </c>
      <c r="E69" s="2">
        <f>IFERROR(LN(実質付加価値!E69),"")</f>
        <v>9.3036044450305049</v>
      </c>
      <c r="F69" s="2">
        <f>IFERROR(LN(実質付加価値!F69),"")</f>
        <v>9.1419481691459819</v>
      </c>
      <c r="G69" s="2">
        <f>IFERROR(LN(実質付加価値!G69),"")</f>
        <v>9.0959243844729691</v>
      </c>
      <c r="I69" s="3">
        <v>3</v>
      </c>
      <c r="J69" s="3">
        <v>4</v>
      </c>
      <c r="K69" s="2" cm="1">
        <f t="array" ref="K69">IF(C69="","",C69-SUMPRODUCT(($B$1461:$B$1491=$J69)*1,C$1461:C$1491))</f>
        <v>-0.54511166501158925</v>
      </c>
      <c r="L69" s="2" cm="1">
        <f t="array" ref="L69">IF(D69="","",D69-SUMPRODUCT(($B$1461:$B$1491=$J69)*1,D$1461:D$1491))</f>
        <v>-0.66008478297744233</v>
      </c>
      <c r="M69" s="2" cm="1">
        <f t="array" ref="M69">IF(E69="","",E69-SUMPRODUCT(($B$1461:$B$1491=$J69)*1,E$1461:E$1491))</f>
        <v>-0.63510176343058511</v>
      </c>
      <c r="N69" s="2" cm="1">
        <f t="array" ref="N69">IF(F69="","",F69-SUMPRODUCT(($B$1461:$B$1491=$J69)*1,F$1461:F$1491))</f>
        <v>-0.68421480221566178</v>
      </c>
      <c r="O69" s="2" cm="1">
        <f t="array" ref="O69">IF(G69="","",G69-SUMPRODUCT(($B$1461:$B$1491=$J69)*1,G$1461:G$1491))</f>
        <v>-0.70519424764707672</v>
      </c>
    </row>
    <row r="70" spans="1:15" x14ac:dyDescent="0.55000000000000004">
      <c r="A70" s="3">
        <v>3</v>
      </c>
      <c r="B70" s="4">
        <v>5</v>
      </c>
      <c r="C70" s="2">
        <f>IFERROR(LN(実質付加価値!C70),"")</f>
        <v>9.7393858160640345</v>
      </c>
      <c r="D70" s="2">
        <f>IFERROR(LN(実質付加価値!D70),"")</f>
        <v>9.6013815380602239</v>
      </c>
      <c r="E70" s="2">
        <f>IFERROR(LN(実質付加価値!E70),"")</f>
        <v>9.7046258207092944</v>
      </c>
      <c r="F70" s="2">
        <f>IFERROR(LN(実質付加価値!F70),"")</f>
        <v>9.3014609825040768</v>
      </c>
      <c r="G70" s="2">
        <f>IFERROR(LN(実質付加価値!G70),"")</f>
        <v>8.9549154804166715</v>
      </c>
      <c r="I70" s="3">
        <v>3</v>
      </c>
      <c r="J70" s="3">
        <v>5</v>
      </c>
      <c r="K70" s="2" cm="1">
        <f t="array" ref="K70">IF(C70="","",C70-SUMPRODUCT(($B$1461:$B$1491=$J70)*1,C$1461:C$1491))</f>
        <v>-0.49777065098636974</v>
      </c>
      <c r="L70" s="2" cm="1">
        <f t="array" ref="L70">IF(D70="","",D70-SUMPRODUCT(($B$1461:$B$1491=$J70)*1,D$1461:D$1491))</f>
        <v>-0.77982518923572108</v>
      </c>
      <c r="M70" s="2" cm="1">
        <f t="array" ref="M70">IF(E70="","",E70-SUMPRODUCT(($B$1461:$B$1491=$J70)*1,E$1461:E$1491))</f>
        <v>-0.71884142950197294</v>
      </c>
      <c r="N70" s="2" cm="1">
        <f t="array" ref="N70">IF(F70="","",F70-SUMPRODUCT(($B$1461:$B$1491=$J70)*1,F$1461:F$1491))</f>
        <v>-0.95140771892541132</v>
      </c>
      <c r="O70" s="2" cm="1">
        <f t="array" ref="O70">IF(G70="","",G70-SUMPRODUCT(($B$1461:$B$1491=$J70)*1,G$1461:G$1491))</f>
        <v>-1.364383920881469</v>
      </c>
    </row>
    <row r="71" spans="1:15" x14ac:dyDescent="0.55000000000000004">
      <c r="A71" s="3">
        <v>3</v>
      </c>
      <c r="B71" s="4">
        <v>6</v>
      </c>
      <c r="C71" s="2">
        <f>IFERROR(LN(実質付加価値!C71),"")</f>
        <v>10.271777352369432</v>
      </c>
      <c r="D71" s="2">
        <f>IFERROR(LN(実質付加価値!D71),"")</f>
        <v>10.287932531763531</v>
      </c>
      <c r="E71" s="2">
        <f>IFERROR(LN(実質付加価値!E71),"")</f>
        <v>10.434182474797092</v>
      </c>
      <c r="F71" s="2">
        <f>IFERROR(LN(実質付加価値!F71),"")</f>
        <v>10.568843302475456</v>
      </c>
      <c r="G71" s="2">
        <f>IFERROR(LN(実質付加価値!G71),"")</f>
        <v>10.779428391224862</v>
      </c>
      <c r="I71" s="3">
        <v>3</v>
      </c>
      <c r="J71" s="3">
        <v>6</v>
      </c>
      <c r="K71" s="2" cm="1">
        <f t="array" ref="K71">IF(C71="","",C71-SUMPRODUCT(($B$1461:$B$1491=$J71)*1,C$1461:C$1491))</f>
        <v>-1.567688773725024</v>
      </c>
      <c r="L71" s="2" cm="1">
        <f t="array" ref="L71">IF(D71="","",D71-SUMPRODUCT(($B$1461:$B$1491=$J71)*1,D$1461:D$1491))</f>
        <v>-1.6094707181279251</v>
      </c>
      <c r="M71" s="2" cm="1">
        <f t="array" ref="M71">IF(E71="","",E71-SUMPRODUCT(($B$1461:$B$1491=$J71)*1,E$1461:E$1491))</f>
        <v>-1.6158026939585781</v>
      </c>
      <c r="N71" s="2" cm="1">
        <f t="array" ref="N71">IF(F71="","",F71-SUMPRODUCT(($B$1461:$B$1491=$J71)*1,F$1461:F$1491))</f>
        <v>-1.483214338382254</v>
      </c>
      <c r="O71" s="2" cm="1">
        <f t="array" ref="O71">IF(G71="","",G71-SUMPRODUCT(($B$1461:$B$1491=$J71)*1,G$1461:G$1491))</f>
        <v>-1.3013203949427865</v>
      </c>
    </row>
    <row r="72" spans="1:15" x14ac:dyDescent="0.55000000000000004">
      <c r="A72" s="3">
        <v>3</v>
      </c>
      <c r="B72" s="4">
        <v>7</v>
      </c>
      <c r="C72" s="2">
        <f>IFERROR(LN(実質付加価値!C72),"")</f>
        <v>9.9389276615467974</v>
      </c>
      <c r="D72" s="2">
        <f>IFERROR(LN(実質付加価値!D72),"")</f>
        <v>10.687629671254943</v>
      </c>
      <c r="E72" s="2">
        <f>IFERROR(LN(実質付加価値!E72),"")</f>
        <v>10.440367411426315</v>
      </c>
      <c r="F72" s="2">
        <f>IFERROR(LN(実質付加価値!F72),"")</f>
        <v>10.397605256548321</v>
      </c>
      <c r="G72" s="2">
        <f>IFERROR(LN(実質付加価値!G72),"")</f>
        <v>10.132874678101349</v>
      </c>
      <c r="I72" s="3">
        <v>3</v>
      </c>
      <c r="J72" s="3">
        <v>7</v>
      </c>
      <c r="K72" s="2" cm="1">
        <f t="array" ref="K72">IF(C72="","",C72-SUMPRODUCT(($B$1461:$B$1491=$J72)*1,C$1461:C$1491))</f>
        <v>-0.5662928500923794</v>
      </c>
      <c r="L72" s="2" cm="1">
        <f t="array" ref="L72">IF(D72="","",D72-SUMPRODUCT(($B$1461:$B$1491=$J72)*1,D$1461:D$1491))</f>
        <v>-3.4622777902079349E-2</v>
      </c>
      <c r="M72" s="2" cm="1">
        <f t="array" ref="M72">IF(E72="","",E72-SUMPRODUCT(($B$1461:$B$1491=$J72)*1,E$1461:E$1491))</f>
        <v>-0.21456990163703438</v>
      </c>
      <c r="N72" s="2" cm="1">
        <f t="array" ref="N72">IF(F72="","",F72-SUMPRODUCT(($B$1461:$B$1491=$J72)*1,F$1461:F$1491))</f>
        <v>-0.24740041139216373</v>
      </c>
      <c r="O72" s="2" cm="1">
        <f t="array" ref="O72">IF(G72="","",G72-SUMPRODUCT(($B$1461:$B$1491=$J72)*1,G$1461:G$1491))</f>
        <v>-0.54147436773201285</v>
      </c>
    </row>
    <row r="73" spans="1:15" x14ac:dyDescent="0.55000000000000004">
      <c r="A73" s="3">
        <v>3</v>
      </c>
      <c r="B73" s="4">
        <v>8</v>
      </c>
      <c r="C73" s="2">
        <f>IFERROR(LN(実質付加価値!C73),"")</f>
        <v>10.709044361110431</v>
      </c>
      <c r="D73" s="2">
        <f>IFERROR(LN(実質付加価値!D73),"")</f>
        <v>10.618939392245373</v>
      </c>
      <c r="E73" s="2">
        <f>IFERROR(LN(実質付加価値!E73),"")</f>
        <v>10.821253921734627</v>
      </c>
      <c r="F73" s="2">
        <f>IFERROR(LN(実質付加価値!F73),"")</f>
        <v>10.711162610008023</v>
      </c>
      <c r="G73" s="2">
        <f>IFERROR(LN(実質付加価値!G73),"")</f>
        <v>10.712945288156584</v>
      </c>
      <c r="I73" s="3">
        <v>3</v>
      </c>
      <c r="J73" s="3">
        <v>8</v>
      </c>
      <c r="K73" s="2" cm="1">
        <f t="array" ref="K73">IF(C73="","",C73-SUMPRODUCT(($B$1461:$B$1491=$J73)*1,C$1461:C$1491))</f>
        <v>-0.82676263012661622</v>
      </c>
      <c r="L73" s="2" cm="1">
        <f t="array" ref="L73">IF(D73="","",D73-SUMPRODUCT(($B$1461:$B$1491=$J73)*1,D$1461:D$1491))</f>
        <v>-0.9713072264912217</v>
      </c>
      <c r="M73" s="2" cm="1">
        <f t="array" ref="M73">IF(E73="","",E73-SUMPRODUCT(($B$1461:$B$1491=$J73)*1,E$1461:E$1491))</f>
        <v>-0.62079989097208532</v>
      </c>
      <c r="N73" s="2" cm="1">
        <f t="array" ref="N73">IF(F73="","",F73-SUMPRODUCT(($B$1461:$B$1491=$J73)*1,F$1461:F$1491))</f>
        <v>-0.70461276661823824</v>
      </c>
      <c r="O73" s="2" cm="1">
        <f t="array" ref="O73">IF(G73="","",G73-SUMPRODUCT(($B$1461:$B$1491=$J73)*1,G$1461:G$1491))</f>
        <v>-0.52857391478758764</v>
      </c>
    </row>
    <row r="74" spans="1:15" x14ac:dyDescent="0.55000000000000004">
      <c r="A74" s="3">
        <v>3</v>
      </c>
      <c r="B74" s="4">
        <v>9</v>
      </c>
      <c r="C74" s="2">
        <f>IFERROR(LN(実質付加価値!C74),"")</f>
        <v>10.384276722544474</v>
      </c>
      <c r="D74" s="2">
        <f>IFERROR(LN(実質付加価値!D74),"")</f>
        <v>10.404947281273545</v>
      </c>
      <c r="E74" s="2">
        <f>IFERROR(LN(実質付加価値!E74),"")</f>
        <v>10.476865803524994</v>
      </c>
      <c r="F74" s="2">
        <f>IFERROR(LN(実質付加価値!F74),"")</f>
        <v>10.403080313776622</v>
      </c>
      <c r="G74" s="2">
        <f>IFERROR(LN(実質付加価値!G74),"")</f>
        <v>10.524420442937895</v>
      </c>
      <c r="I74" s="3">
        <v>3</v>
      </c>
      <c r="J74" s="3">
        <v>9</v>
      </c>
      <c r="K74" s="2" cm="1">
        <f t="array" ref="K74">IF(C74="","",C74-SUMPRODUCT(($B$1461:$B$1491=$J74)*1,C$1461:C$1491))</f>
        <v>-0.63679930767312065</v>
      </c>
      <c r="L74" s="2" cm="1">
        <f t="array" ref="L74">IF(D74="","",D74-SUMPRODUCT(($B$1461:$B$1491=$J74)*1,D$1461:D$1491))</f>
        <v>-0.65811052773096534</v>
      </c>
      <c r="M74" s="2" cm="1">
        <f t="array" ref="M74">IF(E74="","",E74-SUMPRODUCT(($B$1461:$B$1491=$J74)*1,E$1461:E$1491))</f>
        <v>-0.64093947991506006</v>
      </c>
      <c r="N74" s="2" cm="1">
        <f t="array" ref="N74">IF(F74="","",F74-SUMPRODUCT(($B$1461:$B$1491=$J74)*1,F$1461:F$1491))</f>
        <v>-0.61130282891618393</v>
      </c>
      <c r="O74" s="2" cm="1">
        <f t="array" ref="O74">IF(G74="","",G74-SUMPRODUCT(($B$1461:$B$1491=$J74)*1,G$1461:G$1491))</f>
        <v>-0.60809883254995789</v>
      </c>
    </row>
    <row r="75" spans="1:15" x14ac:dyDescent="0.55000000000000004">
      <c r="A75" s="3">
        <v>3</v>
      </c>
      <c r="B75" s="4">
        <v>10</v>
      </c>
      <c r="C75" s="2">
        <f>IFERROR(LN(実質付加価値!C75),"")</f>
        <v>11.505068011454025</v>
      </c>
      <c r="D75" s="2">
        <f>IFERROR(LN(実質付加価値!D75),"")</f>
        <v>11.863016254246901</v>
      </c>
      <c r="E75" s="2">
        <f>IFERROR(LN(実質付加価値!E75),"")</f>
        <v>12.132781807682539</v>
      </c>
      <c r="F75" s="2">
        <f>IFERROR(LN(実質付加価値!F75),"")</f>
        <v>12.12213939019199</v>
      </c>
      <c r="G75" s="2">
        <f>IFERROR(LN(実質付加価値!G75),"")</f>
        <v>12.370450660699028</v>
      </c>
      <c r="I75" s="3">
        <v>3</v>
      </c>
      <c r="J75" s="3">
        <v>10</v>
      </c>
      <c r="K75" s="2" cm="1">
        <f t="array" ref="K75">IF(C75="","",C75-SUMPRODUCT(($B$1461:$B$1491=$J75)*1,C$1461:C$1491))</f>
        <v>-0.50336811252571856</v>
      </c>
      <c r="L75" s="2" cm="1">
        <f t="array" ref="L75">IF(D75="","",D75-SUMPRODUCT(($B$1461:$B$1491=$J75)*1,D$1461:D$1491))</f>
        <v>-0.21537358561080211</v>
      </c>
      <c r="M75" s="2" cm="1">
        <f t="array" ref="M75">IF(E75="","",E75-SUMPRODUCT(($B$1461:$B$1491=$J75)*1,E$1461:E$1491))</f>
        <v>-7.5923755380042479E-2</v>
      </c>
      <c r="N75" s="2" cm="1">
        <f t="array" ref="N75">IF(F75="","",F75-SUMPRODUCT(($B$1461:$B$1491=$J75)*1,F$1461:F$1491))</f>
        <v>2.0534709328838829E-3</v>
      </c>
      <c r="O75" s="2" cm="1">
        <f t="array" ref="O75">IF(G75="","",G75-SUMPRODUCT(($B$1461:$B$1491=$J75)*1,G$1461:G$1491))</f>
        <v>6.3933825938951472E-2</v>
      </c>
    </row>
    <row r="76" spans="1:15" x14ac:dyDescent="0.55000000000000004">
      <c r="A76" s="3">
        <v>3</v>
      </c>
      <c r="B76" s="4">
        <v>11</v>
      </c>
      <c r="C76" s="2">
        <f>IFERROR(LN(実質付加価値!C76),"")</f>
        <v>10.860515371102577</v>
      </c>
      <c r="D76" s="2">
        <f>IFERROR(LN(実質付加価値!D76),"")</f>
        <v>11.121749272958123</v>
      </c>
      <c r="E76" s="2">
        <f>IFERROR(LN(実質付加価値!E76),"")</f>
        <v>11.276750741943552</v>
      </c>
      <c r="F76" s="2">
        <f>IFERROR(LN(実質付加価値!F76),"")</f>
        <v>11.593870689885234</v>
      </c>
      <c r="G76" s="2">
        <f>IFERROR(LN(実質付加価値!G76),"")</f>
        <v>11.193143166160269</v>
      </c>
      <c r="I76" s="3">
        <v>3</v>
      </c>
      <c r="J76" s="3">
        <v>11</v>
      </c>
      <c r="K76" s="2" cm="1">
        <f t="array" ref="K76">IF(C76="","",C76-SUMPRODUCT(($B$1461:$B$1491=$J76)*1,C$1461:C$1491))</f>
        <v>2.3743737637740736E-2</v>
      </c>
      <c r="L76" s="2" cm="1">
        <f t="array" ref="L76">IF(D76="","",D76-SUMPRODUCT(($B$1461:$B$1491=$J76)*1,D$1461:D$1491))</f>
        <v>6.1164195308261782E-2</v>
      </c>
      <c r="M76" s="2" cm="1">
        <f t="array" ref="M76">IF(E76="","",E76-SUMPRODUCT(($B$1461:$B$1491=$J76)*1,E$1461:E$1491))</f>
        <v>-1.0292645156773972E-2</v>
      </c>
      <c r="N76" s="2" cm="1">
        <f t="array" ref="N76">IF(F76="","",F76-SUMPRODUCT(($B$1461:$B$1491=$J76)*1,F$1461:F$1491))</f>
        <v>0.24494957721777944</v>
      </c>
      <c r="O76" s="2" cm="1">
        <f t="array" ref="O76">IF(G76="","",G76-SUMPRODUCT(($B$1461:$B$1491=$J76)*1,G$1461:G$1491))</f>
        <v>-0.37484153200675685</v>
      </c>
    </row>
    <row r="77" spans="1:15" x14ac:dyDescent="0.55000000000000004">
      <c r="A77" s="3">
        <v>3</v>
      </c>
      <c r="B77" s="4">
        <v>12</v>
      </c>
      <c r="C77" s="2">
        <f>IFERROR(LN(実質付加価値!C77),"")</f>
        <v>10.013214221859235</v>
      </c>
      <c r="D77" s="2">
        <f>IFERROR(LN(実質付加価値!D77),"")</f>
        <v>9.8892496020104037</v>
      </c>
      <c r="E77" s="2">
        <f>IFERROR(LN(実質付加価値!E77),"")</f>
        <v>10.291848693922434</v>
      </c>
      <c r="F77" s="2">
        <f>IFERROR(LN(実質付加価値!F77),"")</f>
        <v>10.115515920814312</v>
      </c>
      <c r="G77" s="2">
        <f>IFERROR(LN(実質付加価値!G77),"")</f>
        <v>10.259379420313952</v>
      </c>
      <c r="I77" s="3">
        <v>3</v>
      </c>
      <c r="J77" s="3">
        <v>12</v>
      </c>
      <c r="K77" s="2" cm="1">
        <f t="array" ref="K77">IF(C77="","",C77-SUMPRODUCT(($B$1461:$B$1491=$J77)*1,C$1461:C$1491))</f>
        <v>-0.94735545771957597</v>
      </c>
      <c r="L77" s="2" cm="1">
        <f t="array" ref="L77">IF(D77="","",D77-SUMPRODUCT(($B$1461:$B$1491=$J77)*1,D$1461:D$1491))</f>
        <v>-1.1640082695389538</v>
      </c>
      <c r="M77" s="2" cm="1">
        <f t="array" ref="M77">IF(E77="","",E77-SUMPRODUCT(($B$1461:$B$1491=$J77)*1,E$1461:E$1491))</f>
        <v>-0.88094599788972872</v>
      </c>
      <c r="N77" s="2" cm="1">
        <f t="array" ref="N77">IF(F77="","",F77-SUMPRODUCT(($B$1461:$B$1491=$J77)*1,F$1461:F$1491))</f>
        <v>-0.97696900540944576</v>
      </c>
      <c r="O77" s="2" cm="1">
        <f t="array" ref="O77">IF(G77="","",G77-SUMPRODUCT(($B$1461:$B$1491=$J77)*1,G$1461:G$1491))</f>
        <v>-0.97255256698491621</v>
      </c>
    </row>
    <row r="78" spans="1:15" x14ac:dyDescent="0.55000000000000004">
      <c r="A78" s="3">
        <v>3</v>
      </c>
      <c r="B78" s="4">
        <v>13</v>
      </c>
      <c r="C78" s="2">
        <f>IFERROR(LN(実質付加価値!C78),"")</f>
        <v>10.016158202407953</v>
      </c>
      <c r="D78" s="2">
        <f>IFERROR(LN(実質付加価値!D78),"")</f>
        <v>10.036577433419129</v>
      </c>
      <c r="E78" s="2">
        <f>IFERROR(LN(実質付加価値!E78),"")</f>
        <v>10.09101973346962</v>
      </c>
      <c r="F78" s="2">
        <f>IFERROR(LN(実質付加価値!F78),"")</f>
        <v>9.5012719049988092</v>
      </c>
      <c r="G78" s="2">
        <f>IFERROR(LN(実質付加価値!G78),"")</f>
        <v>9.4437682239018557</v>
      </c>
      <c r="I78" s="3">
        <v>3</v>
      </c>
      <c r="J78" s="3">
        <v>13</v>
      </c>
      <c r="K78" s="2" cm="1">
        <f t="array" ref="K78">IF(C78="","",C78-SUMPRODUCT(($B$1461:$B$1491=$J78)*1,C$1461:C$1491))</f>
        <v>0.12207835182857174</v>
      </c>
      <c r="L78" s="2" cm="1">
        <f t="array" ref="L78">IF(D78="","",D78-SUMPRODUCT(($B$1461:$B$1491=$J78)*1,D$1461:D$1491))</f>
        <v>1.0180100227574123</v>
      </c>
      <c r="M78" s="2" cm="1">
        <f t="array" ref="M78">IF(E78="","",E78-SUMPRODUCT(($B$1461:$B$1491=$J78)*1,E$1461:E$1491))</f>
        <v>1.0307008834035543</v>
      </c>
      <c r="N78" s="2" cm="1">
        <f t="array" ref="N78">IF(F78="","",F78-SUMPRODUCT(($B$1461:$B$1491=$J78)*1,F$1461:F$1491))</f>
        <v>0.64976694767682197</v>
      </c>
      <c r="O78" s="2" cm="1">
        <f t="array" ref="O78">IF(G78="","",G78-SUMPRODUCT(($B$1461:$B$1491=$J78)*1,G$1461:G$1491))</f>
        <v>0.32334260374211254</v>
      </c>
    </row>
    <row r="79" spans="1:15" x14ac:dyDescent="0.55000000000000004">
      <c r="A79" s="3">
        <v>3</v>
      </c>
      <c r="B79" s="4">
        <v>14</v>
      </c>
      <c r="C79" s="2">
        <f>IFERROR(LN(実質付加価値!C79),"")</f>
        <v>10.975461852180539</v>
      </c>
      <c r="D79" s="2">
        <f>IFERROR(LN(実質付加価値!D79),"")</f>
        <v>10.588129938246464</v>
      </c>
      <c r="E79" s="2">
        <f>IFERROR(LN(実質付加価値!E79),"")</f>
        <v>11.076853401782691</v>
      </c>
      <c r="F79" s="2">
        <f>IFERROR(LN(実質付加価値!F79),"")</f>
        <v>10.419110583975526</v>
      </c>
      <c r="G79" s="2">
        <f>IFERROR(LN(実質付加価値!G79),"")</f>
        <v>11.342979709264942</v>
      </c>
      <c r="I79" s="3">
        <v>3</v>
      </c>
      <c r="J79" s="3">
        <v>14</v>
      </c>
      <c r="K79" s="2" cm="1">
        <f t="array" ref="K79">IF(C79="","",C79-SUMPRODUCT(($B$1461:$B$1491=$J79)*1,C$1461:C$1491))</f>
        <v>-0.48718594074396115</v>
      </c>
      <c r="L79" s="2" cm="1">
        <f t="array" ref="L79">IF(D79="","",D79-SUMPRODUCT(($B$1461:$B$1491=$J79)*1,D$1461:D$1491))</f>
        <v>-0.64939907078714754</v>
      </c>
      <c r="M79" s="2" cm="1">
        <f t="array" ref="M79">IF(E79="","",E79-SUMPRODUCT(($B$1461:$B$1491=$J79)*1,E$1461:E$1491))</f>
        <v>-0.41503563644669583</v>
      </c>
      <c r="N79" s="2" cm="1">
        <f t="array" ref="N79">IF(F79="","",F79-SUMPRODUCT(($B$1461:$B$1491=$J79)*1,F$1461:F$1491))</f>
        <v>-0.96422742467084532</v>
      </c>
      <c r="O79" s="2" cm="1">
        <f t="array" ref="O79">IF(G79="","",G79-SUMPRODUCT(($B$1461:$B$1491=$J79)*1,G$1461:G$1491))</f>
        <v>-0.15082180928115818</v>
      </c>
    </row>
    <row r="80" spans="1:15" x14ac:dyDescent="0.55000000000000004">
      <c r="A80" s="3">
        <v>3</v>
      </c>
      <c r="B80" s="4">
        <v>15</v>
      </c>
      <c r="C80" s="2">
        <f>IFERROR(LN(実質付加価値!C80),"")</f>
        <v>9.8953040493086739</v>
      </c>
      <c r="D80" s="2">
        <f>IFERROR(LN(実質付加価値!D80),"")</f>
        <v>9.8621058548568925</v>
      </c>
      <c r="E80" s="2">
        <f>IFERROR(LN(実質付加価値!E80),"")</f>
        <v>9.7497881065697474</v>
      </c>
      <c r="F80" s="2">
        <f>IFERROR(LN(実質付加価値!F80),"")</f>
        <v>9.6814760717551849</v>
      </c>
      <c r="G80" s="2">
        <f>IFERROR(LN(実質付加価値!G80),"")</f>
        <v>9.7572728178546306</v>
      </c>
      <c r="I80" s="3">
        <v>3</v>
      </c>
      <c r="J80" s="3">
        <v>15</v>
      </c>
      <c r="K80" s="2" cm="1">
        <f t="array" ref="K80">IF(C80="","",C80-SUMPRODUCT(($B$1461:$B$1491=$J80)*1,C$1461:C$1491))</f>
        <v>-0.26895089844879649</v>
      </c>
      <c r="L80" s="2" cm="1">
        <f t="array" ref="L80">IF(D80="","",D80-SUMPRODUCT(($B$1461:$B$1491=$J80)*1,D$1461:D$1491))</f>
        <v>-0.27547061845731768</v>
      </c>
      <c r="M80" s="2" cm="1">
        <f t="array" ref="M80">IF(E80="","",E80-SUMPRODUCT(($B$1461:$B$1491=$J80)*1,E$1461:E$1491))</f>
        <v>-0.28969166364258037</v>
      </c>
      <c r="N80" s="2" cm="1">
        <f t="array" ref="N80">IF(F80="","",F80-SUMPRODUCT(($B$1461:$B$1491=$J80)*1,F$1461:F$1491))</f>
        <v>-0.21938765835512619</v>
      </c>
      <c r="O80" s="2" cm="1">
        <f t="array" ref="O80">IF(G80="","",G80-SUMPRODUCT(($B$1461:$B$1491=$J80)*1,G$1461:G$1491))</f>
        <v>-0.18677904490428787</v>
      </c>
    </row>
    <row r="81" spans="1:15" x14ac:dyDescent="0.55000000000000004">
      <c r="A81" s="3">
        <v>3</v>
      </c>
      <c r="B81" s="4">
        <v>16</v>
      </c>
      <c r="C81" s="2">
        <f>IFERROR(LN(実質付加価値!C81),"")</f>
        <v>10.620658058830189</v>
      </c>
      <c r="D81" s="2">
        <f>IFERROR(LN(実質付加価値!D81),"")</f>
        <v>10.84699672589845</v>
      </c>
      <c r="E81" s="2">
        <f>IFERROR(LN(実質付加価値!E81),"")</f>
        <v>11.109303308481689</v>
      </c>
      <c r="F81" s="2">
        <f>IFERROR(LN(実質付加価値!F81),"")</f>
        <v>11.076744347600338</v>
      </c>
      <c r="G81" s="2">
        <f>IFERROR(LN(実質付加価値!G81),"")</f>
        <v>11.248189777369067</v>
      </c>
      <c r="I81" s="3">
        <v>3</v>
      </c>
      <c r="J81" s="3">
        <v>16</v>
      </c>
      <c r="K81" s="2" cm="1">
        <f t="array" ref="K81">IF(C81="","",C81-SUMPRODUCT(($B$1461:$B$1491=$J81)*1,C$1461:C$1491))</f>
        <v>-0.82756374338391936</v>
      </c>
      <c r="L81" s="2" cm="1">
        <f t="array" ref="L81">IF(D81="","",D81-SUMPRODUCT(($B$1461:$B$1491=$J81)*1,D$1461:D$1491))</f>
        <v>-0.76025376189909011</v>
      </c>
      <c r="M81" s="2" cm="1">
        <f t="array" ref="M81">IF(E81="","",E81-SUMPRODUCT(($B$1461:$B$1491=$J81)*1,E$1461:E$1491))</f>
        <v>-0.64572955699048151</v>
      </c>
      <c r="N81" s="2" cm="1">
        <f t="array" ref="N81">IF(F81="","",F81-SUMPRODUCT(($B$1461:$B$1491=$J81)*1,F$1461:F$1491))</f>
        <v>-0.58630110345185926</v>
      </c>
      <c r="O81" s="2" cm="1">
        <f t="array" ref="O81">IF(G81="","",G81-SUMPRODUCT(($B$1461:$B$1491=$J81)*1,G$1461:G$1491))</f>
        <v>-0.4668300020164029</v>
      </c>
    </row>
    <row r="82" spans="1:15" x14ac:dyDescent="0.55000000000000004">
      <c r="A82" s="3">
        <v>3</v>
      </c>
      <c r="B82" s="4">
        <v>17</v>
      </c>
      <c r="C82" s="2">
        <f>IFERROR(LN(実質付加価値!C82),"")</f>
        <v>11.821830373773214</v>
      </c>
      <c r="D82" s="2">
        <f>IFERROR(LN(実質付加価値!D82),"")</f>
        <v>11.688122346394705</v>
      </c>
      <c r="E82" s="2">
        <f>IFERROR(LN(実質付加価値!E82),"")</f>
        <v>11.809843288810416</v>
      </c>
      <c r="F82" s="2">
        <f>IFERROR(LN(実質付加価値!F82),"")</f>
        <v>11.80861128876818</v>
      </c>
      <c r="G82" s="2">
        <f>IFERROR(LN(実質付加価値!G82),"")</f>
        <v>11.847961310733632</v>
      </c>
      <c r="I82" s="3">
        <v>3</v>
      </c>
      <c r="J82" s="3">
        <v>17</v>
      </c>
      <c r="K82" s="2" cm="1">
        <f t="array" ref="K82">IF(C82="","",C82-SUMPRODUCT(($B$1461:$B$1491=$J82)*1,C$1461:C$1491))</f>
        <v>-0.67250829314193616</v>
      </c>
      <c r="L82" s="2" cm="1">
        <f t="array" ref="L82">IF(D82="","",D82-SUMPRODUCT(($B$1461:$B$1491=$J82)*1,D$1461:D$1491))</f>
        <v>-0.635295951687743</v>
      </c>
      <c r="M82" s="2" cm="1">
        <f t="array" ref="M82">IF(E82="","",E82-SUMPRODUCT(($B$1461:$B$1491=$J82)*1,E$1461:E$1491))</f>
        <v>-0.63782185474057762</v>
      </c>
      <c r="N82" s="2" cm="1">
        <f t="array" ref="N82">IF(F82="","",F82-SUMPRODUCT(($B$1461:$B$1491=$J82)*1,F$1461:F$1491))</f>
        <v>-0.59760211463510693</v>
      </c>
      <c r="O82" s="2" cm="1">
        <f t="array" ref="O82">IF(G82="","",G82-SUMPRODUCT(($B$1461:$B$1491=$J82)*1,G$1461:G$1491))</f>
        <v>-0.57325721645733019</v>
      </c>
    </row>
    <row r="83" spans="1:15" x14ac:dyDescent="0.55000000000000004">
      <c r="A83" s="3">
        <v>3</v>
      </c>
      <c r="B83" s="4">
        <v>18</v>
      </c>
      <c r="C83" s="2">
        <f>IFERROR(LN(実質付加価値!C83),"")</f>
        <v>12.65426957823472</v>
      </c>
      <c r="D83" s="2">
        <f>IFERROR(LN(実質付加価値!D83),"")</f>
        <v>13.273990687451358</v>
      </c>
      <c r="E83" s="2">
        <f>IFERROR(LN(実質付加価値!E83),"")</f>
        <v>13.16079544377811</v>
      </c>
      <c r="F83" s="2">
        <f>IFERROR(LN(実質付加価値!F83),"")</f>
        <v>13.066303995185381</v>
      </c>
      <c r="G83" s="2">
        <f>IFERROR(LN(実質付加価値!G83),"")</f>
        <v>12.667911618409645</v>
      </c>
      <c r="I83" s="3">
        <v>3</v>
      </c>
      <c r="J83" s="3">
        <v>18</v>
      </c>
      <c r="K83" s="2" cm="1">
        <f t="array" ref="K83">IF(C83="","",C83-SUMPRODUCT(($B$1461:$B$1491=$J83)*1,C$1461:C$1491))</f>
        <v>-0.17824947628305488</v>
      </c>
      <c r="L83" s="2" cm="1">
        <f t="array" ref="L83">IF(D83="","",D83-SUMPRODUCT(($B$1461:$B$1491=$J83)*1,D$1461:D$1491))</f>
        <v>0.32071630960253295</v>
      </c>
      <c r="M83" s="2" cm="1">
        <f t="array" ref="M83">IF(E83="","",E83-SUMPRODUCT(($B$1461:$B$1491=$J83)*1,E$1461:E$1491))</f>
        <v>0.1576291826490035</v>
      </c>
      <c r="N83" s="2" cm="1">
        <f t="array" ref="N83">IF(F83="","",F83-SUMPRODUCT(($B$1461:$B$1491=$J83)*1,F$1461:F$1491))</f>
        <v>5.9198667555465434E-2</v>
      </c>
      <c r="O83" s="2" cm="1">
        <f t="array" ref="O83">IF(G83="","",G83-SUMPRODUCT(($B$1461:$B$1491=$J83)*1,G$1461:G$1491))</f>
        <v>-0.30425021529829621</v>
      </c>
    </row>
    <row r="84" spans="1:15" x14ac:dyDescent="0.55000000000000004">
      <c r="A84" s="3">
        <v>3</v>
      </c>
      <c r="B84" s="4">
        <v>19</v>
      </c>
      <c r="C84" s="2">
        <f>IFERROR(LN(実質付加価値!C84),"")</f>
        <v>12.158139877649944</v>
      </c>
      <c r="D84" s="2">
        <f>IFERROR(LN(実質付加価値!D84),"")</f>
        <v>11.972082117168295</v>
      </c>
      <c r="E84" s="2">
        <f>IFERROR(LN(実質付加価値!E84),"")</f>
        <v>11.976779869597829</v>
      </c>
      <c r="F84" s="2">
        <f>IFERROR(LN(実質付加価値!F84),"")</f>
        <v>12.115876708469642</v>
      </c>
      <c r="G84" s="2">
        <f>IFERROR(LN(実質付加価値!G84),"")</f>
        <v>12.260024107811581</v>
      </c>
      <c r="I84" s="3">
        <v>3</v>
      </c>
      <c r="J84" s="3">
        <v>19</v>
      </c>
      <c r="K84" s="2" cm="1">
        <f t="array" ref="K84">IF(C84="","",C84-SUMPRODUCT(($B$1461:$B$1491=$J84)*1,C$1461:C$1491))</f>
        <v>-0.46867802339846243</v>
      </c>
      <c r="L84" s="2" cm="1">
        <f t="array" ref="L84">IF(D84="","",D84-SUMPRODUCT(($B$1461:$B$1491=$J84)*1,D$1461:D$1491))</f>
        <v>-0.52106690826703073</v>
      </c>
      <c r="M84" s="2" cm="1">
        <f t="array" ref="M84">IF(E84="","",E84-SUMPRODUCT(($B$1461:$B$1491=$J84)*1,E$1461:E$1491))</f>
        <v>-0.48743031186066688</v>
      </c>
      <c r="N84" s="2" cm="1">
        <f t="array" ref="N84">IF(F84="","",F84-SUMPRODUCT(($B$1461:$B$1491=$J84)*1,F$1461:F$1491))</f>
        <v>-0.32392506664412757</v>
      </c>
      <c r="O84" s="2" cm="1">
        <f t="array" ref="O84">IF(G84="","",G84-SUMPRODUCT(($B$1461:$B$1491=$J84)*1,G$1461:G$1491))</f>
        <v>-0.27501406952882945</v>
      </c>
    </row>
    <row r="85" spans="1:15" x14ac:dyDescent="0.55000000000000004">
      <c r="A85" s="3">
        <v>3</v>
      </c>
      <c r="B85" s="4">
        <v>20</v>
      </c>
      <c r="C85" s="2">
        <f>IFERROR(LN(実質付加価値!C85),"")</f>
        <v>12.595585225193087</v>
      </c>
      <c r="D85" s="2">
        <f>IFERROR(LN(実質付加価値!D85),"")</f>
        <v>12.787675034634265</v>
      </c>
      <c r="E85" s="2">
        <f>IFERROR(LN(実質付加価値!E85),"")</f>
        <v>12.737409912327029</v>
      </c>
      <c r="F85" s="2">
        <f>IFERROR(LN(実質付加価値!F85),"")</f>
        <v>12.73150947970414</v>
      </c>
      <c r="G85" s="2">
        <f>IFERROR(LN(実質付加価値!G85),"")</f>
        <v>12.791217960536365</v>
      </c>
      <c r="I85" s="3">
        <v>3</v>
      </c>
      <c r="J85" s="3">
        <v>20</v>
      </c>
      <c r="K85" s="2" cm="1">
        <f t="array" ref="K85">IF(C85="","",C85-SUMPRODUCT(($B$1461:$B$1491=$J85)*1,C$1461:C$1491))</f>
        <v>-0.2571954403036063</v>
      </c>
      <c r="L85" s="2" cm="1">
        <f t="array" ref="L85">IF(D85="","",D85-SUMPRODUCT(($B$1461:$B$1491=$J85)*1,D$1461:D$1491))</f>
        <v>-0.27664714775429999</v>
      </c>
      <c r="M85" s="2" cm="1">
        <f t="array" ref="M85">IF(E85="","",E85-SUMPRODUCT(($B$1461:$B$1491=$J85)*1,E$1461:E$1491))</f>
        <v>-0.27735022727545022</v>
      </c>
      <c r="N85" s="2" cm="1">
        <f t="array" ref="N85">IF(F85="","",F85-SUMPRODUCT(($B$1461:$B$1491=$J85)*1,F$1461:F$1491))</f>
        <v>-0.24696528695369402</v>
      </c>
      <c r="O85" s="2" cm="1">
        <f t="array" ref="O85">IF(G85="","",G85-SUMPRODUCT(($B$1461:$B$1491=$J85)*1,G$1461:G$1491))</f>
        <v>-0.23099373459731964</v>
      </c>
    </row>
    <row r="86" spans="1:15" x14ac:dyDescent="0.55000000000000004">
      <c r="A86" s="3">
        <v>3</v>
      </c>
      <c r="B86" s="4">
        <v>21</v>
      </c>
      <c r="C86" s="2">
        <f>IFERROR(LN(実質付加価値!C86),"")</f>
        <v>12.269675734118437</v>
      </c>
      <c r="D86" s="2">
        <f>IFERROR(LN(実質付加価値!D86),"")</f>
        <v>12.544908069807963</v>
      </c>
      <c r="E86" s="2">
        <f>IFERROR(LN(実質付加価値!E86),"")</f>
        <v>12.475031736459545</v>
      </c>
      <c r="F86" s="2">
        <f>IFERROR(LN(実質付加価値!F86),"")</f>
        <v>12.211874900797653</v>
      </c>
      <c r="G86" s="2">
        <f>IFERROR(LN(実質付加価値!G86),"")</f>
        <v>12.217637939471581</v>
      </c>
      <c r="I86" s="3">
        <v>3</v>
      </c>
      <c r="J86" s="3">
        <v>21</v>
      </c>
      <c r="K86" s="2" cm="1">
        <f t="array" ref="K86">IF(C86="","",C86-SUMPRODUCT(($B$1461:$B$1491=$J86)*1,C$1461:C$1491))</f>
        <v>-0.52448956541786806</v>
      </c>
      <c r="L86" s="2" cm="1">
        <f t="array" ref="L86">IF(D86="","",D86-SUMPRODUCT(($B$1461:$B$1491=$J86)*1,D$1461:D$1491))</f>
        <v>-0.27494303283553201</v>
      </c>
      <c r="M86" s="2" cm="1">
        <f t="array" ref="M86">IF(E86="","",E86-SUMPRODUCT(($B$1461:$B$1491=$J86)*1,E$1461:E$1491))</f>
        <v>-0.35372018954058859</v>
      </c>
      <c r="N86" s="2" cm="1">
        <f t="array" ref="N86">IF(F86="","",F86-SUMPRODUCT(($B$1461:$B$1491=$J86)*1,F$1461:F$1491))</f>
        <v>-0.33078149060327533</v>
      </c>
      <c r="O86" s="2" cm="1">
        <f t="array" ref="O86">IF(G86="","",G86-SUMPRODUCT(($B$1461:$B$1491=$J86)*1,G$1461:G$1491))</f>
        <v>-0.42589656424894784</v>
      </c>
    </row>
    <row r="87" spans="1:15" x14ac:dyDescent="0.55000000000000004">
      <c r="A87" s="3">
        <v>3</v>
      </c>
      <c r="B87" s="4">
        <v>22</v>
      </c>
      <c r="C87" s="2">
        <f>IFERROR(LN(実質付加価値!C87),"")</f>
        <v>11.542378761760823</v>
      </c>
      <c r="D87" s="2">
        <f>IFERROR(LN(実質付加価値!D87),"")</f>
        <v>11.551426997407505</v>
      </c>
      <c r="E87" s="2">
        <f>IFERROR(LN(実質付加価値!E87),"")</f>
        <v>11.501994287595833</v>
      </c>
      <c r="F87" s="2">
        <f>IFERROR(LN(実質付加価値!F87),"")</f>
        <v>10.98376161330855</v>
      </c>
      <c r="G87" s="2">
        <f>IFERROR(LN(実質付加価値!G87),"")</f>
        <v>11.07443462392094</v>
      </c>
      <c r="I87" s="3">
        <v>3</v>
      </c>
      <c r="J87" s="3">
        <v>22</v>
      </c>
      <c r="K87" s="2" cm="1">
        <f t="array" ref="K87">IF(C87="","",C87-SUMPRODUCT(($B$1461:$B$1491=$J87)*1,C$1461:C$1491))</f>
        <v>-0.56432679630676041</v>
      </c>
      <c r="L87" s="2" cm="1">
        <f t="array" ref="L87">IF(D87="","",D87-SUMPRODUCT(($B$1461:$B$1491=$J87)*1,D$1461:D$1491))</f>
        <v>-0.52739295951327136</v>
      </c>
      <c r="M87" s="2" cm="1">
        <f t="array" ref="M87">IF(E87="","",E87-SUMPRODUCT(($B$1461:$B$1491=$J87)*1,E$1461:E$1491))</f>
        <v>-0.57464865764283957</v>
      </c>
      <c r="N87" s="2" cm="1">
        <f t="array" ref="N87">IF(F87="","",F87-SUMPRODUCT(($B$1461:$B$1491=$J87)*1,F$1461:F$1491))</f>
        <v>-0.61729618304205935</v>
      </c>
      <c r="O87" s="2" cm="1">
        <f t="array" ref="O87">IF(G87="","",G87-SUMPRODUCT(($B$1461:$B$1491=$J87)*1,G$1461:G$1491))</f>
        <v>-0.5225274272327205</v>
      </c>
    </row>
    <row r="88" spans="1:15" x14ac:dyDescent="0.55000000000000004">
      <c r="A88" s="3">
        <v>3</v>
      </c>
      <c r="B88" s="4">
        <v>23</v>
      </c>
      <c r="C88" s="2">
        <f>IFERROR(LN(実質付加価値!C88),"")</f>
        <v>11.271486875044387</v>
      </c>
      <c r="D88" s="2">
        <f>IFERROR(LN(実質付加価値!D88),"")</f>
        <v>11.296013040669164</v>
      </c>
      <c r="E88" s="2">
        <f>IFERROR(LN(実質付加価値!E88),"")</f>
        <v>11.3044467156043</v>
      </c>
      <c r="F88" s="2">
        <f>IFERROR(LN(実質付加価値!F88),"")</f>
        <v>11.380705137131036</v>
      </c>
      <c r="G88" s="2">
        <f>IFERROR(LN(実質付加価値!G88),"")</f>
        <v>11.354945427375331</v>
      </c>
      <c r="I88" s="3">
        <v>3</v>
      </c>
      <c r="J88" s="3">
        <v>23</v>
      </c>
      <c r="K88" s="2" cm="1">
        <f t="array" ref="K88">IF(C88="","",C88-SUMPRODUCT(($B$1461:$B$1491=$J88)*1,C$1461:C$1491))</f>
        <v>-0.55201913581429451</v>
      </c>
      <c r="L88" s="2" cm="1">
        <f t="array" ref="L88">IF(D88="","",D88-SUMPRODUCT(($B$1461:$B$1491=$J88)*1,D$1461:D$1491))</f>
        <v>-0.52986579957429392</v>
      </c>
      <c r="M88" s="2" cm="1">
        <f t="array" ref="M88">IF(E88="","",E88-SUMPRODUCT(($B$1461:$B$1491=$J88)*1,E$1461:E$1491))</f>
        <v>-0.55868190488535951</v>
      </c>
      <c r="N88" s="2" cm="1">
        <f t="array" ref="N88">IF(F88="","",F88-SUMPRODUCT(($B$1461:$B$1491=$J88)*1,F$1461:F$1491))</f>
        <v>-0.56606581584007998</v>
      </c>
      <c r="O88" s="2" cm="1">
        <f t="array" ref="O88">IF(G88="","",G88-SUMPRODUCT(($B$1461:$B$1491=$J88)*1,G$1461:G$1491))</f>
        <v>-0.58108008391766752</v>
      </c>
    </row>
    <row r="89" spans="1:15" x14ac:dyDescent="0.55000000000000004">
      <c r="A89" s="3">
        <v>3</v>
      </c>
      <c r="B89" s="4">
        <v>24</v>
      </c>
      <c r="C89" s="2">
        <f>IFERROR(LN(実質付加価値!C89),"")</f>
        <v>10.468587203305043</v>
      </c>
      <c r="D89" s="2">
        <f>IFERROR(LN(実質付加価値!D89),"")</f>
        <v>10.522023196322106</v>
      </c>
      <c r="E89" s="2">
        <f>IFERROR(LN(実質付加価値!E89),"")</f>
        <v>10.470257777389223</v>
      </c>
      <c r="F89" s="2">
        <f>IFERROR(LN(実質付加価値!F89),"")</f>
        <v>10.392131923945577</v>
      </c>
      <c r="G89" s="2">
        <f>IFERROR(LN(実質付加価値!G89),"")</f>
        <v>10.402573772027722</v>
      </c>
      <c r="I89" s="3">
        <v>3</v>
      </c>
      <c r="J89" s="3">
        <v>24</v>
      </c>
      <c r="K89" s="2" cm="1">
        <f t="array" ref="K89">IF(C89="","",C89-SUMPRODUCT(($B$1461:$B$1491=$J89)*1,C$1461:C$1491))</f>
        <v>-0.68886192500668564</v>
      </c>
      <c r="L89" s="2" cm="1">
        <f t="array" ref="L89">IF(D89="","",D89-SUMPRODUCT(($B$1461:$B$1491=$J89)*1,D$1461:D$1491))</f>
        <v>-0.6370738700031584</v>
      </c>
      <c r="M89" s="2" cm="1">
        <f t="array" ref="M89">IF(E89="","",E89-SUMPRODUCT(($B$1461:$B$1491=$J89)*1,E$1461:E$1491))</f>
        <v>-0.65208476357914691</v>
      </c>
      <c r="N89" s="2" cm="1">
        <f t="array" ref="N89">IF(F89="","",F89-SUMPRODUCT(($B$1461:$B$1491=$J89)*1,F$1461:F$1491))</f>
        <v>-0.66491015626845673</v>
      </c>
      <c r="O89" s="2" cm="1">
        <f t="array" ref="O89">IF(G89="","",G89-SUMPRODUCT(($B$1461:$B$1491=$J89)*1,G$1461:G$1491))</f>
        <v>-0.68801852900003269</v>
      </c>
    </row>
    <row r="90" spans="1:15" x14ac:dyDescent="0.55000000000000004">
      <c r="A90" s="3">
        <v>3</v>
      </c>
      <c r="B90" s="4">
        <v>25</v>
      </c>
      <c r="C90" s="2">
        <f>IFERROR(LN(実質付加価値!C90),"")</f>
        <v>11.840038482705168</v>
      </c>
      <c r="D90" s="2">
        <f>IFERROR(LN(実質付加価値!D90),"")</f>
        <v>11.971844141962476</v>
      </c>
      <c r="E90" s="2">
        <f>IFERROR(LN(実質付加価値!E90),"")</f>
        <v>11.920194432577667</v>
      </c>
      <c r="F90" s="2">
        <f>IFERROR(LN(実質付加価値!F90),"")</f>
        <v>11.935934079452094</v>
      </c>
      <c r="G90" s="2">
        <f>IFERROR(LN(実質付加価値!G90),"")</f>
        <v>12.061584408168718</v>
      </c>
      <c r="I90" s="3">
        <v>3</v>
      </c>
      <c r="J90" s="3">
        <v>25</v>
      </c>
      <c r="K90" s="2" cm="1">
        <f t="array" ref="K90">IF(C90="","",C90-SUMPRODUCT(($B$1461:$B$1491=$J90)*1,C$1461:C$1491))</f>
        <v>-0.48402729899166275</v>
      </c>
      <c r="L90" s="2" cm="1">
        <f t="array" ref="L90">IF(D90="","",D90-SUMPRODUCT(($B$1461:$B$1491=$J90)*1,D$1461:D$1491))</f>
        <v>-0.46278818895657459</v>
      </c>
      <c r="M90" s="2" cm="1">
        <f t="array" ref="M90">IF(E90="","",E90-SUMPRODUCT(($B$1461:$B$1491=$J90)*1,E$1461:E$1491))</f>
        <v>-0.49151742643213403</v>
      </c>
      <c r="N90" s="2" cm="1">
        <f t="array" ref="N90">IF(F90="","",F90-SUMPRODUCT(($B$1461:$B$1491=$J90)*1,F$1461:F$1491))</f>
        <v>-0.51636285605252219</v>
      </c>
      <c r="O90" s="2" cm="1">
        <f t="array" ref="O90">IF(G90="","",G90-SUMPRODUCT(($B$1461:$B$1491=$J90)*1,G$1461:G$1491))</f>
        <v>-0.53537832275764252</v>
      </c>
    </row>
    <row r="91" spans="1:15" x14ac:dyDescent="0.55000000000000004">
      <c r="A91" s="3">
        <v>3</v>
      </c>
      <c r="B91" s="4">
        <v>26</v>
      </c>
      <c r="C91" s="2">
        <f>IFERROR(LN(実質付加価値!C91),"")</f>
        <v>11.840424279020825</v>
      </c>
      <c r="D91" s="2">
        <f>IFERROR(LN(実質付加価値!D91),"")</f>
        <v>11.932193300806873</v>
      </c>
      <c r="E91" s="2">
        <f>IFERROR(LN(実質付加価値!E91),"")</f>
        <v>11.979785271223589</v>
      </c>
      <c r="F91" s="2">
        <f>IFERROR(LN(実質付加価値!F91),"")</f>
        <v>11.969293430754149</v>
      </c>
      <c r="G91" s="2">
        <f>IFERROR(LN(実質付加価値!G91),"")</f>
        <v>11.928636449432023</v>
      </c>
      <c r="I91" s="3">
        <v>3</v>
      </c>
      <c r="J91" s="3">
        <v>26</v>
      </c>
      <c r="K91" s="2" cm="1">
        <f t="array" ref="K91">IF(C91="","",C91-SUMPRODUCT(($B$1461:$B$1491=$J91)*1,C$1461:C$1491))</f>
        <v>-0.45401328286478915</v>
      </c>
      <c r="L91" s="2" cm="1">
        <f t="array" ref="L91">IF(D91="","",D91-SUMPRODUCT(($B$1461:$B$1491=$J91)*1,D$1461:D$1491))</f>
        <v>-0.45870576513646633</v>
      </c>
      <c r="M91" s="2" cm="1">
        <f t="array" ref="M91">IF(E91="","",E91-SUMPRODUCT(($B$1461:$B$1491=$J91)*1,E$1461:E$1491))</f>
        <v>-0.42174670195586828</v>
      </c>
      <c r="N91" s="2" cm="1">
        <f t="array" ref="N91">IF(F91="","",F91-SUMPRODUCT(($B$1461:$B$1491=$J91)*1,F$1461:F$1491))</f>
        <v>-0.41481885173341837</v>
      </c>
      <c r="O91" s="2" cm="1">
        <f t="array" ref="O91">IF(G91="","",G91-SUMPRODUCT(($B$1461:$B$1491=$J91)*1,G$1461:G$1491))</f>
        <v>-0.42082704820639627</v>
      </c>
    </row>
    <row r="92" spans="1:15" x14ac:dyDescent="0.55000000000000004">
      <c r="A92" s="3">
        <v>3</v>
      </c>
      <c r="B92" s="4">
        <v>27</v>
      </c>
      <c r="C92" s="2">
        <f>IFERROR(LN(実質付加価値!C92),"")</f>
        <v>12.378848051782196</v>
      </c>
      <c r="D92" s="2">
        <f>IFERROR(LN(実質付加価値!D92),"")</f>
        <v>12.471674672551227</v>
      </c>
      <c r="E92" s="2">
        <f>IFERROR(LN(実質付加価値!E92),"")</f>
        <v>12.428284295230247</v>
      </c>
      <c r="F92" s="2">
        <f>IFERROR(LN(実質付加価値!F92),"")</f>
        <v>12.444784575051175</v>
      </c>
      <c r="G92" s="2">
        <f>IFERROR(LN(実質付加価値!G92),"")</f>
        <v>12.468123040778025</v>
      </c>
      <c r="I92" s="3">
        <v>3</v>
      </c>
      <c r="J92" s="3">
        <v>27</v>
      </c>
      <c r="K92" s="2" cm="1">
        <f t="array" ref="K92">IF(C92="","",C92-SUMPRODUCT(($B$1461:$B$1491=$J92)*1,C$1461:C$1491))</f>
        <v>-0.58094421872723423</v>
      </c>
      <c r="L92" s="2" cm="1">
        <f t="array" ref="L92">IF(D92="","",D92-SUMPRODUCT(($B$1461:$B$1491=$J92)*1,D$1461:D$1491))</f>
        <v>-0.53339634221396004</v>
      </c>
      <c r="M92" s="2" cm="1">
        <f t="array" ref="M92">IF(E92="","",E92-SUMPRODUCT(($B$1461:$B$1491=$J92)*1,E$1461:E$1491))</f>
        <v>-0.60234397788553373</v>
      </c>
      <c r="N92" s="2" cm="1">
        <f t="array" ref="N92">IF(F92="","",F92-SUMPRODUCT(($B$1461:$B$1491=$J92)*1,F$1461:F$1491))</f>
        <v>-0.57965433424696577</v>
      </c>
      <c r="O92" s="2" cm="1">
        <f t="array" ref="O92">IF(G92="","",G92-SUMPRODUCT(($B$1461:$B$1491=$J92)*1,G$1461:G$1491))</f>
        <v>-0.56699623815158873</v>
      </c>
    </row>
    <row r="93" spans="1:15" x14ac:dyDescent="0.55000000000000004">
      <c r="A93" s="3">
        <v>3</v>
      </c>
      <c r="B93" s="4">
        <v>28</v>
      </c>
      <c r="C93" s="2">
        <f>IFERROR(LN(実質付加価値!C93),"")</f>
        <v>12.37884864255024</v>
      </c>
      <c r="D93" s="2">
        <f>IFERROR(LN(実質付加価値!D93),"")</f>
        <v>12.512418365583938</v>
      </c>
      <c r="E93" s="2">
        <f>IFERROR(LN(実質付加価値!E93),"")</f>
        <v>12.572098922319013</v>
      </c>
      <c r="F93" s="2">
        <f>IFERROR(LN(実質付加価値!F93),"")</f>
        <v>12.595848339434742</v>
      </c>
      <c r="G93" s="2">
        <f>IFERROR(LN(実質付加価値!G93),"")</f>
        <v>12.645448395552712</v>
      </c>
      <c r="I93" s="3">
        <v>3</v>
      </c>
      <c r="J93" s="3">
        <v>28</v>
      </c>
      <c r="K93" s="2" cm="1">
        <f t="array" ref="K93">IF(C93="","",C93-SUMPRODUCT(($B$1461:$B$1491=$J93)*1,C$1461:C$1491))</f>
        <v>-0.42396742399915155</v>
      </c>
      <c r="L93" s="2" cm="1">
        <f t="array" ref="L93">IF(D93="","",D93-SUMPRODUCT(($B$1461:$B$1491=$J93)*1,D$1461:D$1491))</f>
        <v>-0.38025711893047287</v>
      </c>
      <c r="M93" s="2" cm="1">
        <f t="array" ref="M93">IF(E93="","",E93-SUMPRODUCT(($B$1461:$B$1491=$J93)*1,E$1461:E$1491))</f>
        <v>-0.39816322343096644</v>
      </c>
      <c r="N93" s="2" cm="1">
        <f t="array" ref="N93">IF(F93="","",F93-SUMPRODUCT(($B$1461:$B$1491=$J93)*1,F$1461:F$1491))</f>
        <v>-0.39598887014543216</v>
      </c>
      <c r="O93" s="2" cm="1">
        <f t="array" ref="O93">IF(G93="","",G93-SUMPRODUCT(($B$1461:$B$1491=$J93)*1,G$1461:G$1491))</f>
        <v>-0.39558302718894467</v>
      </c>
    </row>
    <row r="94" spans="1:15" x14ac:dyDescent="0.55000000000000004">
      <c r="A94" s="3">
        <v>3</v>
      </c>
      <c r="B94" s="4">
        <v>29</v>
      </c>
      <c r="C94" s="2">
        <f>IFERROR(LN(実質付加価値!C94),"")</f>
        <v>12.225501306862489</v>
      </c>
      <c r="D94" s="2">
        <f>IFERROR(LN(実質付加価値!D94),"")</f>
        <v>12.261487737347826</v>
      </c>
      <c r="E94" s="2">
        <f>IFERROR(LN(実質付加価値!E94),"")</f>
        <v>12.266575968903412</v>
      </c>
      <c r="F94" s="2">
        <f>IFERROR(LN(実質付加価値!F94),"")</f>
        <v>12.255236839133405</v>
      </c>
      <c r="G94" s="2">
        <f>IFERROR(LN(実質付加価値!G94),"")</f>
        <v>12.250294123211017</v>
      </c>
      <c r="I94" s="3">
        <v>3</v>
      </c>
      <c r="J94" s="3">
        <v>29</v>
      </c>
      <c r="K94" s="2" cm="1">
        <f t="array" ref="K94">IF(C94="","",C94-SUMPRODUCT(($B$1461:$B$1491=$J94)*1,C$1461:C$1491))</f>
        <v>-0.35027708258423829</v>
      </c>
      <c r="L94" s="2" cm="1">
        <f t="array" ref="L94">IF(D94="","",D94-SUMPRODUCT(($B$1461:$B$1491=$J94)*1,D$1461:D$1491))</f>
        <v>-0.3423341416264396</v>
      </c>
      <c r="M94" s="2" cm="1">
        <f t="array" ref="M94">IF(E94="","",E94-SUMPRODUCT(($B$1461:$B$1491=$J94)*1,E$1461:E$1491))</f>
        <v>-0.36141242449594024</v>
      </c>
      <c r="N94" s="2" cm="1">
        <f t="array" ref="N94">IF(F94="","",F94-SUMPRODUCT(($B$1461:$B$1491=$J94)*1,F$1461:F$1491))</f>
        <v>-0.37720370383734902</v>
      </c>
      <c r="O94" s="2" cm="1">
        <f t="array" ref="O94">IF(G94="","",G94-SUMPRODUCT(($B$1461:$B$1491=$J94)*1,G$1461:G$1491))</f>
        <v>-0.38689625750173029</v>
      </c>
    </row>
    <row r="95" spans="1:15" x14ac:dyDescent="0.55000000000000004">
      <c r="A95" s="3">
        <v>3</v>
      </c>
      <c r="B95" s="4">
        <v>30</v>
      </c>
      <c r="C95" s="2">
        <f>IFERROR(LN(実質付加価値!C95),"")</f>
        <v>12.721477777201637</v>
      </c>
      <c r="D95" s="2">
        <f>IFERROR(LN(実質付加価値!D95),"")</f>
        <v>12.878382297696467</v>
      </c>
      <c r="E95" s="2">
        <f>IFERROR(LN(実質付加価値!E95),"")</f>
        <v>12.911229434835858</v>
      </c>
      <c r="F95" s="2">
        <f>IFERROR(LN(実質付加価値!F95),"")</f>
        <v>12.915311947065181</v>
      </c>
      <c r="G95" s="2">
        <f>IFERROR(LN(実質付加価値!G95),"")</f>
        <v>12.944365357079388</v>
      </c>
      <c r="I95" s="3">
        <v>3</v>
      </c>
      <c r="J95" s="3">
        <v>30</v>
      </c>
      <c r="K95" s="2" cm="1">
        <f t="array" ref="K95">IF(C95="","",C95-SUMPRODUCT(($B$1461:$B$1491=$J95)*1,C$1461:C$1491))</f>
        <v>-0.43391572905350095</v>
      </c>
      <c r="L95" s="2" cm="1">
        <f t="array" ref="L95">IF(D95="","",D95-SUMPRODUCT(($B$1461:$B$1491=$J95)*1,D$1461:D$1491))</f>
        <v>-0.43462063599426592</v>
      </c>
      <c r="M95" s="2" cm="1">
        <f t="array" ref="M95">IF(E95="","",E95-SUMPRODUCT(($B$1461:$B$1491=$J95)*1,E$1461:E$1491))</f>
        <v>-0.47159940070466355</v>
      </c>
      <c r="N95" s="2" cm="1">
        <f t="array" ref="N95">IF(F95="","",F95-SUMPRODUCT(($B$1461:$B$1491=$J95)*1,F$1461:F$1491))</f>
        <v>-0.46981144942059849</v>
      </c>
      <c r="O95" s="2" cm="1">
        <f t="array" ref="O95">IF(G95="","",G95-SUMPRODUCT(($B$1461:$B$1491=$J95)*1,G$1461:G$1491))</f>
        <v>-0.48883246258785107</v>
      </c>
    </row>
    <row r="96" spans="1:15" x14ac:dyDescent="0.55000000000000004">
      <c r="A96" s="3">
        <v>3</v>
      </c>
      <c r="B96" s="4">
        <v>31</v>
      </c>
      <c r="C96" s="2">
        <f>IFERROR(LN(実質付加価値!C96),"")</f>
        <v>12.106326344433144</v>
      </c>
      <c r="D96" s="2">
        <f>IFERROR(LN(実質付加価値!D96),"")</f>
        <v>12.085525107372602</v>
      </c>
      <c r="E96" s="2">
        <f>IFERROR(LN(実質付加価値!E96),"")</f>
        <v>12.02304058682704</v>
      </c>
      <c r="F96" s="2">
        <f>IFERROR(LN(実質付加価値!F96),"")</f>
        <v>11.913817216833415</v>
      </c>
      <c r="G96" s="2">
        <f>IFERROR(LN(実質付加価値!G96),"")</f>
        <v>11.931514146174242</v>
      </c>
      <c r="I96" s="3">
        <v>3</v>
      </c>
      <c r="J96" s="3">
        <v>31</v>
      </c>
      <c r="K96" s="2" cm="1">
        <f t="array" ref="K96">IF(C96="","",C96-SUMPRODUCT(($B$1461:$B$1491=$J96)*1,C$1461:C$1491))</f>
        <v>-0.59234769002124033</v>
      </c>
      <c r="L96" s="2" cm="1">
        <f t="array" ref="L96">IF(D96="","",D96-SUMPRODUCT(($B$1461:$B$1491=$J96)*1,D$1461:D$1491))</f>
        <v>-0.51599301437107137</v>
      </c>
      <c r="M96" s="2" cm="1">
        <f t="array" ref="M96">IF(E96="","",E96-SUMPRODUCT(($B$1461:$B$1491=$J96)*1,E$1461:E$1491))</f>
        <v>-0.5516838649028859</v>
      </c>
      <c r="N96" s="2" cm="1">
        <f t="array" ref="N96">IF(F96="","",F96-SUMPRODUCT(($B$1461:$B$1491=$J96)*1,F$1461:F$1491))</f>
        <v>-0.53465021385310862</v>
      </c>
      <c r="O96" s="2" cm="1">
        <f t="array" ref="O96">IF(G96="","",G96-SUMPRODUCT(($B$1461:$B$1491=$J96)*1,G$1461:G$1491))</f>
        <v>-0.5160393041653677</v>
      </c>
    </row>
    <row r="97" spans="1:15" x14ac:dyDescent="0.55000000000000004">
      <c r="A97" s="3">
        <v>4</v>
      </c>
      <c r="B97" s="4">
        <v>1</v>
      </c>
      <c r="C97" s="2">
        <f>IFERROR(LN(実質付加価値!C97),"")</f>
        <v>12.08554402129638</v>
      </c>
      <c r="D97" s="2">
        <f>IFERROR(LN(実質付加価値!D97),"")</f>
        <v>11.808417709352808</v>
      </c>
      <c r="E97" s="2">
        <f>IFERROR(LN(実質付加価値!E97),"")</f>
        <v>11.797162089268371</v>
      </c>
      <c r="F97" s="2">
        <f>IFERROR(LN(実質付加価値!F97),"")</f>
        <v>11.763007292710755</v>
      </c>
      <c r="G97" s="2">
        <f>IFERROR(LN(実質付加価値!G97),"")</f>
        <v>11.870053779298056</v>
      </c>
      <c r="I97" s="3">
        <v>4</v>
      </c>
      <c r="J97" s="3">
        <v>1</v>
      </c>
      <c r="K97" s="2" cm="1">
        <f t="array" ref="K97">IF(C97="","",C97-SUMPRODUCT(($B$1461:$B$1491=$J97)*1,C$1461:C$1491))</f>
        <v>0.48531168736062469</v>
      </c>
      <c r="L97" s="2" cm="1">
        <f t="array" ref="L97">IF(D97="","",D97-SUMPRODUCT(($B$1461:$B$1491=$J97)*1,D$1461:D$1491))</f>
        <v>0.34865099027125801</v>
      </c>
      <c r="M97" s="2" cm="1">
        <f t="array" ref="M97">IF(E97="","",E97-SUMPRODUCT(($B$1461:$B$1491=$J97)*1,E$1461:E$1491))</f>
        <v>0.43592625618277303</v>
      </c>
      <c r="N97" s="2" cm="1">
        <f t="array" ref="N97">IF(F97="","",F97-SUMPRODUCT(($B$1461:$B$1491=$J97)*1,F$1461:F$1491))</f>
        <v>0.44077562413223248</v>
      </c>
      <c r="O97" s="2" cm="1">
        <f t="array" ref="O97">IF(G97="","",G97-SUMPRODUCT(($B$1461:$B$1491=$J97)*1,G$1461:G$1491))</f>
        <v>0.4653623189497722</v>
      </c>
    </row>
    <row r="98" spans="1:15" x14ac:dyDescent="0.55000000000000004">
      <c r="A98" s="3">
        <v>4</v>
      </c>
      <c r="B98" s="4">
        <v>2</v>
      </c>
      <c r="C98" s="2">
        <f>IFERROR(LN(実質付加価値!C98),"")</f>
        <v>7.7451760984531184</v>
      </c>
      <c r="D98" s="2">
        <f>IFERROR(LN(実質付加価値!D98),"")</f>
        <v>8.9705345917657677</v>
      </c>
      <c r="E98" s="2">
        <f>IFERROR(LN(実質付加価値!E98),"")</f>
        <v>9.1049582511244953</v>
      </c>
      <c r="F98" s="2">
        <f>IFERROR(LN(実質付加価値!F98),"")</f>
        <v>9.1118099177191336</v>
      </c>
      <c r="G98" s="2">
        <f>IFERROR(LN(実質付加価値!G98),"")</f>
        <v>8.9998048855439361</v>
      </c>
      <c r="I98" s="3">
        <v>4</v>
      </c>
      <c r="J98" s="3">
        <v>2</v>
      </c>
      <c r="K98" s="2" cm="1">
        <f t="array" ref="K98">IF(C98="","",C98-SUMPRODUCT(($B$1461:$B$1491=$J98)*1,C$1461:C$1491))</f>
        <v>-0.7226705296422189</v>
      </c>
      <c r="L98" s="2" cm="1">
        <f t="array" ref="L98">IF(D98="","",D98-SUMPRODUCT(($B$1461:$B$1491=$J98)*1,D$1461:D$1491))</f>
        <v>0.3722604354057637</v>
      </c>
      <c r="M98" s="2" cm="1">
        <f t="array" ref="M98">IF(E98="","",E98-SUMPRODUCT(($B$1461:$B$1491=$J98)*1,E$1461:E$1491))</f>
        <v>0.54412513568860099</v>
      </c>
      <c r="N98" s="2" cm="1">
        <f t="array" ref="N98">IF(F98="","",F98-SUMPRODUCT(($B$1461:$B$1491=$J98)*1,F$1461:F$1491))</f>
        <v>0.57462022170329163</v>
      </c>
      <c r="O98" s="2" cm="1">
        <f t="array" ref="O98">IF(G98="","",G98-SUMPRODUCT(($B$1461:$B$1491=$J98)*1,G$1461:G$1491))</f>
        <v>0.71115100258782959</v>
      </c>
    </row>
    <row r="99" spans="1:15" x14ac:dyDescent="0.55000000000000004">
      <c r="A99" s="3">
        <v>4</v>
      </c>
      <c r="B99" s="4">
        <v>3</v>
      </c>
      <c r="C99" s="2">
        <f>IFERROR(LN(実質付加価値!C99),"")</f>
        <v>12.342270215396008</v>
      </c>
      <c r="D99" s="2">
        <f>IFERROR(LN(実質付加価値!D99),"")</f>
        <v>12.363555379340193</v>
      </c>
      <c r="E99" s="2">
        <f>IFERROR(LN(実質付加価値!E99),"")</f>
        <v>12.423498057969276</v>
      </c>
      <c r="F99" s="2">
        <f>IFERROR(LN(実質付加価値!F99),"")</f>
        <v>12.362272976099995</v>
      </c>
      <c r="G99" s="2">
        <f>IFERROR(LN(実質付加価値!G99),"")</f>
        <v>12.444814934755954</v>
      </c>
      <c r="I99" s="3">
        <v>4</v>
      </c>
      <c r="J99" s="3">
        <v>3</v>
      </c>
      <c r="K99" s="2" cm="1">
        <f t="array" ref="K99">IF(C99="","",C99-SUMPRODUCT(($B$1461:$B$1491=$J99)*1,C$1461:C$1491))</f>
        <v>0.27884614860922419</v>
      </c>
      <c r="L99" s="2" cm="1">
        <f t="array" ref="L99">IF(D99="","",D99-SUMPRODUCT(($B$1461:$B$1491=$J99)*1,D$1461:D$1491))</f>
        <v>0.27101746368192181</v>
      </c>
      <c r="M99" s="2" cm="1">
        <f t="array" ref="M99">IF(E99="","",E99-SUMPRODUCT(($B$1461:$B$1491=$J99)*1,E$1461:E$1491))</f>
        <v>0.28923680684290609</v>
      </c>
      <c r="N99" s="2" cm="1">
        <f t="array" ref="N99">IF(F99="","",F99-SUMPRODUCT(($B$1461:$B$1491=$J99)*1,F$1461:F$1491))</f>
        <v>0.29774218732394253</v>
      </c>
      <c r="O99" s="2" cm="1">
        <f t="array" ref="O99">IF(G99="","",G99-SUMPRODUCT(($B$1461:$B$1491=$J99)*1,G$1461:G$1491))</f>
        <v>0.34036746708233956</v>
      </c>
    </row>
    <row r="100" spans="1:15" x14ac:dyDescent="0.55000000000000004">
      <c r="A100" s="3">
        <v>4</v>
      </c>
      <c r="B100" s="4">
        <v>4</v>
      </c>
      <c r="C100" s="2">
        <f>IFERROR(LN(実質付加価値!C100),"")</f>
        <v>9.2884697979873856</v>
      </c>
      <c r="D100" s="2">
        <f>IFERROR(LN(実質付加価値!D100),"")</f>
        <v>9.3409754740056918</v>
      </c>
      <c r="E100" s="2">
        <f>IFERROR(LN(実質付加価値!E100),"")</f>
        <v>9.1488007116817052</v>
      </c>
      <c r="F100" s="2">
        <f>IFERROR(LN(実質付加価値!F100),"")</f>
        <v>9.0113021629176924</v>
      </c>
      <c r="G100" s="2">
        <f>IFERROR(LN(実質付加価値!G100),"")</f>
        <v>8.897731137430263</v>
      </c>
      <c r="I100" s="3">
        <v>4</v>
      </c>
      <c r="J100" s="3">
        <v>4</v>
      </c>
      <c r="K100" s="2" cm="1">
        <f t="array" ref="K100">IF(C100="","",C100-SUMPRODUCT(($B$1461:$B$1491=$J100)*1,C$1461:C$1491))</f>
        <v>-0.6450518589782277</v>
      </c>
      <c r="L100" s="2" cm="1">
        <f t="array" ref="L100">IF(D100="","",D100-SUMPRODUCT(($B$1461:$B$1491=$J100)*1,D$1461:D$1491))</f>
        <v>-0.68936731977089138</v>
      </c>
      <c r="M100" s="2" cm="1">
        <f t="array" ref="M100">IF(E100="","",E100-SUMPRODUCT(($B$1461:$B$1491=$J100)*1,E$1461:E$1491))</f>
        <v>-0.78990549677938482</v>
      </c>
      <c r="N100" s="2" cm="1">
        <f t="array" ref="N100">IF(F100="","",F100-SUMPRODUCT(($B$1461:$B$1491=$J100)*1,F$1461:F$1491))</f>
        <v>-0.81486080844395126</v>
      </c>
      <c r="O100" s="2" cm="1">
        <f t="array" ref="O100">IF(G100="","",G100-SUMPRODUCT(($B$1461:$B$1491=$J100)*1,G$1461:G$1491))</f>
        <v>-0.90338749468978286</v>
      </c>
    </row>
    <row r="101" spans="1:15" x14ac:dyDescent="0.55000000000000004">
      <c r="A101" s="3">
        <v>4</v>
      </c>
      <c r="B101" s="4">
        <v>5</v>
      </c>
      <c r="C101" s="2">
        <f>IFERROR(LN(実質付加価値!C101),"")</f>
        <v>11.24337963176202</v>
      </c>
      <c r="D101" s="2">
        <f>IFERROR(LN(実質付加価値!D101),"")</f>
        <v>11.215445317499901</v>
      </c>
      <c r="E101" s="2">
        <f>IFERROR(LN(実質付加価値!E101),"")</f>
        <v>11.178266045034324</v>
      </c>
      <c r="F101" s="2">
        <f>IFERROR(LN(実質付加価値!F101),"")</f>
        <v>10.980369419910975</v>
      </c>
      <c r="G101" s="2">
        <f>IFERROR(LN(実質付加価値!G101),"")</f>
        <v>10.445504388049024</v>
      </c>
      <c r="I101" s="3">
        <v>4</v>
      </c>
      <c r="J101" s="3">
        <v>5</v>
      </c>
      <c r="K101" s="2" cm="1">
        <f t="array" ref="K101">IF(C101="","",C101-SUMPRODUCT(($B$1461:$B$1491=$J101)*1,C$1461:C$1491))</f>
        <v>1.0062231647116153</v>
      </c>
      <c r="L101" s="2" cm="1">
        <f t="array" ref="L101">IF(D101="","",D101-SUMPRODUCT(($B$1461:$B$1491=$J101)*1,D$1461:D$1491))</f>
        <v>0.83423859020395597</v>
      </c>
      <c r="M101" s="2" cm="1">
        <f t="array" ref="M101">IF(E101="","",E101-SUMPRODUCT(($B$1461:$B$1491=$J101)*1,E$1461:E$1491))</f>
        <v>0.75479879482305634</v>
      </c>
      <c r="N101" s="2" cm="1">
        <f t="array" ref="N101">IF(F101="","",F101-SUMPRODUCT(($B$1461:$B$1491=$J101)*1,F$1461:F$1491))</f>
        <v>0.72750071848148679</v>
      </c>
      <c r="O101" s="2" cm="1">
        <f t="array" ref="O101">IF(G101="","",G101-SUMPRODUCT(($B$1461:$B$1491=$J101)*1,G$1461:G$1491))</f>
        <v>0.12620498675088321</v>
      </c>
    </row>
    <row r="102" spans="1:15" x14ac:dyDescent="0.55000000000000004">
      <c r="A102" s="3">
        <v>4</v>
      </c>
      <c r="B102" s="4">
        <v>6</v>
      </c>
      <c r="C102" s="2">
        <f>IFERROR(LN(実質付加価値!C102),"")</f>
        <v>11.950304803427699</v>
      </c>
      <c r="D102" s="2">
        <f>IFERROR(LN(実質付加価値!D102),"")</f>
        <v>12.12434106017658</v>
      </c>
      <c r="E102" s="2">
        <f>IFERROR(LN(実質付加価値!E102),"")</f>
        <v>12.185392579539712</v>
      </c>
      <c r="F102" s="2">
        <f>IFERROR(LN(実質付加価値!F102),"")</f>
        <v>12.154726076383007</v>
      </c>
      <c r="G102" s="2">
        <f>IFERROR(LN(実質付加価値!G102),"")</f>
        <v>11.327758878901566</v>
      </c>
      <c r="I102" s="3">
        <v>4</v>
      </c>
      <c r="J102" s="3">
        <v>6</v>
      </c>
      <c r="K102" s="2" cm="1">
        <f t="array" ref="K102">IF(C102="","",C102-SUMPRODUCT(($B$1461:$B$1491=$J102)*1,C$1461:C$1491))</f>
        <v>0.11083867733324304</v>
      </c>
      <c r="L102" s="2" cm="1">
        <f t="array" ref="L102">IF(D102="","",D102-SUMPRODUCT(($B$1461:$B$1491=$J102)*1,D$1461:D$1491))</f>
        <v>0.22693781028512383</v>
      </c>
      <c r="M102" s="2" cm="1">
        <f t="array" ref="M102">IF(E102="","",E102-SUMPRODUCT(($B$1461:$B$1491=$J102)*1,E$1461:E$1491))</f>
        <v>0.13540741078404217</v>
      </c>
      <c r="N102" s="2" cm="1">
        <f t="array" ref="N102">IF(F102="","",F102-SUMPRODUCT(($B$1461:$B$1491=$J102)*1,F$1461:F$1491))</f>
        <v>0.10266843552529714</v>
      </c>
      <c r="O102" s="2" cm="1">
        <f t="array" ref="O102">IF(G102="","",G102-SUMPRODUCT(($B$1461:$B$1491=$J102)*1,G$1461:G$1491))</f>
        <v>-0.75298990726608217</v>
      </c>
    </row>
    <row r="103" spans="1:15" x14ac:dyDescent="0.55000000000000004">
      <c r="A103" s="3">
        <v>4</v>
      </c>
      <c r="B103" s="4">
        <v>7</v>
      </c>
      <c r="C103" s="2">
        <f>IFERROR(LN(実質付加価値!C103),"")</f>
        <v>10.101063446276989</v>
      </c>
      <c r="D103" s="2">
        <f>IFERROR(LN(実質付加価値!D103),"")</f>
        <v>10.965294622349717</v>
      </c>
      <c r="E103" s="2">
        <f>IFERROR(LN(実質付加価値!E103),"")</f>
        <v>10.686175338279295</v>
      </c>
      <c r="F103" s="2">
        <f>IFERROR(LN(実質付加価値!F103),"")</f>
        <v>10.767655667324844</v>
      </c>
      <c r="G103" s="2">
        <f>IFERROR(LN(実質付加価値!G103),"")</f>
        <v>10.682195231144696</v>
      </c>
      <c r="I103" s="3">
        <v>4</v>
      </c>
      <c r="J103" s="3">
        <v>7</v>
      </c>
      <c r="K103" s="2" cm="1">
        <f t="array" ref="K103">IF(C103="","",C103-SUMPRODUCT(($B$1461:$B$1491=$J103)*1,C$1461:C$1491))</f>
        <v>-0.40415706536218821</v>
      </c>
      <c r="L103" s="2" cm="1">
        <f t="array" ref="L103">IF(D103="","",D103-SUMPRODUCT(($B$1461:$B$1491=$J103)*1,D$1461:D$1491))</f>
        <v>0.24304217319269483</v>
      </c>
      <c r="M103" s="2" cm="1">
        <f t="array" ref="M103">IF(E103="","",E103-SUMPRODUCT(($B$1461:$B$1491=$J103)*1,E$1461:E$1491))</f>
        <v>3.1238025215944987E-2</v>
      </c>
      <c r="N103" s="2" cm="1">
        <f t="array" ref="N103">IF(F103="","",F103-SUMPRODUCT(($B$1461:$B$1491=$J103)*1,F$1461:F$1491))</f>
        <v>0.12264999938435928</v>
      </c>
      <c r="O103" s="2" cm="1">
        <f t="array" ref="O103">IF(G103="","",G103-SUMPRODUCT(($B$1461:$B$1491=$J103)*1,G$1461:G$1491))</f>
        <v>7.8461853113349633E-3</v>
      </c>
    </row>
    <row r="104" spans="1:15" x14ac:dyDescent="0.55000000000000004">
      <c r="A104" s="3">
        <v>4</v>
      </c>
      <c r="B104" s="4">
        <v>8</v>
      </c>
      <c r="C104" s="2">
        <f>IFERROR(LN(実質付加価値!C104),"")</f>
        <v>11.361705970985575</v>
      </c>
      <c r="D104" s="2">
        <f>IFERROR(LN(実質付加価値!D104),"")</f>
        <v>11.195505677003629</v>
      </c>
      <c r="E104" s="2">
        <f>IFERROR(LN(実質付加価値!E104),"")</f>
        <v>11.373063488906455</v>
      </c>
      <c r="F104" s="2">
        <f>IFERROR(LN(実質付加価値!F104),"")</f>
        <v>11.158350827843991</v>
      </c>
      <c r="G104" s="2">
        <f>IFERROR(LN(実質付加価値!G104),"")</f>
        <v>11.200925659696811</v>
      </c>
      <c r="I104" s="3">
        <v>4</v>
      </c>
      <c r="J104" s="3">
        <v>8</v>
      </c>
      <c r="K104" s="2" cm="1">
        <f t="array" ref="K104">IF(C104="","",C104-SUMPRODUCT(($B$1461:$B$1491=$J104)*1,C$1461:C$1491))</f>
        <v>-0.17410102025147189</v>
      </c>
      <c r="L104" s="2" cm="1">
        <f t="array" ref="L104">IF(D104="","",D104-SUMPRODUCT(($B$1461:$B$1491=$J104)*1,D$1461:D$1491))</f>
        <v>-0.39474094173296592</v>
      </c>
      <c r="M104" s="2" cm="1">
        <f t="array" ref="M104">IF(E104="","",E104-SUMPRODUCT(($B$1461:$B$1491=$J104)*1,E$1461:E$1491))</f>
        <v>-6.8990323800257158E-2</v>
      </c>
      <c r="N104" s="2" cm="1">
        <f t="array" ref="N104">IF(F104="","",F104-SUMPRODUCT(($B$1461:$B$1491=$J104)*1,F$1461:F$1491))</f>
        <v>-0.25742454878226972</v>
      </c>
      <c r="O104" s="2" cm="1">
        <f t="array" ref="O104">IF(G104="","",G104-SUMPRODUCT(($B$1461:$B$1491=$J104)*1,G$1461:G$1491))</f>
        <v>-4.0593543247361197E-2</v>
      </c>
    </row>
    <row r="105" spans="1:15" x14ac:dyDescent="0.55000000000000004">
      <c r="A105" s="3">
        <v>4</v>
      </c>
      <c r="B105" s="4">
        <v>9</v>
      </c>
      <c r="C105" s="2">
        <f>IFERROR(LN(実質付加価値!C105),"")</f>
        <v>10.825417079046073</v>
      </c>
      <c r="D105" s="2">
        <f>IFERROR(LN(実質付加価値!D105),"")</f>
        <v>11.042267642882331</v>
      </c>
      <c r="E105" s="2">
        <f>IFERROR(LN(実質付加価値!E105),"")</f>
        <v>11.063674444615616</v>
      </c>
      <c r="F105" s="2">
        <f>IFERROR(LN(実質付加価値!F105),"")</f>
        <v>10.964364267578731</v>
      </c>
      <c r="G105" s="2">
        <f>IFERROR(LN(実質付加価値!G105),"")</f>
        <v>10.895767411478465</v>
      </c>
      <c r="I105" s="3">
        <v>4</v>
      </c>
      <c r="J105" s="3">
        <v>9</v>
      </c>
      <c r="K105" s="2" cm="1">
        <f t="array" ref="K105">IF(C105="","",C105-SUMPRODUCT(($B$1461:$B$1491=$J105)*1,C$1461:C$1491))</f>
        <v>-0.19565895117152188</v>
      </c>
      <c r="L105" s="2" cm="1">
        <f t="array" ref="L105">IF(D105="","",D105-SUMPRODUCT(($B$1461:$B$1491=$J105)*1,D$1461:D$1491))</f>
        <v>-2.0790166122178988E-2</v>
      </c>
      <c r="M105" s="2" cm="1">
        <f t="array" ref="M105">IF(E105="","",E105-SUMPRODUCT(($B$1461:$B$1491=$J105)*1,E$1461:E$1491))</f>
        <v>-5.4130838824438143E-2</v>
      </c>
      <c r="N105" s="2" cm="1">
        <f t="array" ref="N105">IF(F105="","",F105-SUMPRODUCT(($B$1461:$B$1491=$J105)*1,F$1461:F$1491))</f>
        <v>-5.0018875114075101E-2</v>
      </c>
      <c r="O105" s="2" cm="1">
        <f t="array" ref="O105">IF(G105="","",G105-SUMPRODUCT(($B$1461:$B$1491=$J105)*1,G$1461:G$1491))</f>
        <v>-0.23675186400938841</v>
      </c>
    </row>
    <row r="106" spans="1:15" x14ac:dyDescent="0.55000000000000004">
      <c r="A106" s="3">
        <v>4</v>
      </c>
      <c r="B106" s="4">
        <v>10</v>
      </c>
      <c r="C106" s="2">
        <f>IFERROR(LN(実質付加価値!C106),"")</f>
        <v>11.823656778725919</v>
      </c>
      <c r="D106" s="2">
        <f>IFERROR(LN(実質付加価値!D106),"")</f>
        <v>11.739285350102802</v>
      </c>
      <c r="E106" s="2">
        <f>IFERROR(LN(実質付加価値!E106),"")</f>
        <v>12.06157385266472</v>
      </c>
      <c r="F106" s="2">
        <f>IFERROR(LN(実質付加価値!F106),"")</f>
        <v>11.868015166039493</v>
      </c>
      <c r="G106" s="2">
        <f>IFERROR(LN(実質付加価値!G106),"")</f>
        <v>12.313904085257565</v>
      </c>
      <c r="I106" s="3">
        <v>4</v>
      </c>
      <c r="J106" s="3">
        <v>10</v>
      </c>
      <c r="K106" s="2" cm="1">
        <f t="array" ref="K106">IF(C106="","",C106-SUMPRODUCT(($B$1461:$B$1491=$J106)*1,C$1461:C$1491))</f>
        <v>-0.18477934525382445</v>
      </c>
      <c r="L106" s="2" cm="1">
        <f t="array" ref="L106">IF(D106="","",D106-SUMPRODUCT(($B$1461:$B$1491=$J106)*1,D$1461:D$1491))</f>
        <v>-0.33910448975490048</v>
      </c>
      <c r="M106" s="2" cm="1">
        <f t="array" ref="M106">IF(E106="","",E106-SUMPRODUCT(($B$1461:$B$1491=$J106)*1,E$1461:E$1491))</f>
        <v>-0.14713171039786133</v>
      </c>
      <c r="N106" s="2" cm="1">
        <f t="array" ref="N106">IF(F106="","",F106-SUMPRODUCT(($B$1461:$B$1491=$J106)*1,F$1461:F$1491))</f>
        <v>-0.2520707532196127</v>
      </c>
      <c r="O106" s="2" cm="1">
        <f t="array" ref="O106">IF(G106="","",G106-SUMPRODUCT(($B$1461:$B$1491=$J106)*1,G$1461:G$1491))</f>
        <v>7.3872504974890063E-3</v>
      </c>
    </row>
    <row r="107" spans="1:15" x14ac:dyDescent="0.55000000000000004">
      <c r="A107" s="3">
        <v>4</v>
      </c>
      <c r="B107" s="4">
        <v>11</v>
      </c>
      <c r="C107" s="2">
        <f>IFERROR(LN(実質付加価値!C107),"")</f>
        <v>11.455534078120502</v>
      </c>
      <c r="D107" s="2">
        <f>IFERROR(LN(実質付加価値!D107),"")</f>
        <v>12.460453782916172</v>
      </c>
      <c r="E107" s="2">
        <f>IFERROR(LN(実質付加価値!E107),"")</f>
        <v>12.56800437517988</v>
      </c>
      <c r="F107" s="2">
        <f>IFERROR(LN(実質付加価値!F107),"")</f>
        <v>12.564679210225162</v>
      </c>
      <c r="G107" s="2">
        <f>IFERROR(LN(実質付加価値!G107),"")</f>
        <v>12.358869647056503</v>
      </c>
      <c r="I107" s="3">
        <v>4</v>
      </c>
      <c r="J107" s="3">
        <v>11</v>
      </c>
      <c r="K107" s="2" cm="1">
        <f t="array" ref="K107">IF(C107="","",C107-SUMPRODUCT(($B$1461:$B$1491=$J107)*1,C$1461:C$1491))</f>
        <v>0.61876244465566543</v>
      </c>
      <c r="L107" s="2" cm="1">
        <f t="array" ref="L107">IF(D107="","",D107-SUMPRODUCT(($B$1461:$B$1491=$J107)*1,D$1461:D$1491))</f>
        <v>1.3998687052663108</v>
      </c>
      <c r="M107" s="2" cm="1">
        <f t="array" ref="M107">IF(E107="","",E107-SUMPRODUCT(($B$1461:$B$1491=$J107)*1,E$1461:E$1491))</f>
        <v>1.2809609880795545</v>
      </c>
      <c r="N107" s="2" cm="1">
        <f t="array" ref="N107">IF(F107="","",F107-SUMPRODUCT(($B$1461:$B$1491=$J107)*1,F$1461:F$1491))</f>
        <v>1.2157580975577069</v>
      </c>
      <c r="O107" s="2" cm="1">
        <f t="array" ref="O107">IF(G107="","",G107-SUMPRODUCT(($B$1461:$B$1491=$J107)*1,G$1461:G$1491))</f>
        <v>0.79088494888947736</v>
      </c>
    </row>
    <row r="108" spans="1:15" x14ac:dyDescent="0.55000000000000004">
      <c r="A108" s="3">
        <v>4</v>
      </c>
      <c r="B108" s="4">
        <v>12</v>
      </c>
      <c r="C108" s="2">
        <f>IFERROR(LN(実質付加価値!C108),"")</f>
        <v>10.825057625516939</v>
      </c>
      <c r="D108" s="2">
        <f>IFERROR(LN(実質付加価値!D108),"")</f>
        <v>11.113540021477128</v>
      </c>
      <c r="E108" s="2">
        <f>IFERROR(LN(実質付加価値!E108),"")</f>
        <v>11.194393050472259</v>
      </c>
      <c r="F108" s="2">
        <f>IFERROR(LN(実質付加価値!F108),"")</f>
        <v>11.128585617119455</v>
      </c>
      <c r="G108" s="2">
        <f>IFERROR(LN(実質付加価値!G108),"")</f>
        <v>11.240794723991177</v>
      </c>
      <c r="I108" s="3">
        <v>4</v>
      </c>
      <c r="J108" s="3">
        <v>12</v>
      </c>
      <c r="K108" s="2" cm="1">
        <f t="array" ref="K108">IF(C108="","",C108-SUMPRODUCT(($B$1461:$B$1491=$J108)*1,C$1461:C$1491))</f>
        <v>-0.13551205406187172</v>
      </c>
      <c r="L108" s="2" cm="1">
        <f t="array" ref="L108">IF(D108="","",D108-SUMPRODUCT(($B$1461:$B$1491=$J108)*1,D$1461:D$1491))</f>
        <v>6.028214992777059E-2</v>
      </c>
      <c r="M108" s="2" cm="1">
        <f t="array" ref="M108">IF(E108="","",E108-SUMPRODUCT(($B$1461:$B$1491=$J108)*1,E$1461:E$1491))</f>
        <v>2.1598358660096295E-2</v>
      </c>
      <c r="N108" s="2" cm="1">
        <f t="array" ref="N108">IF(F108="","",F108-SUMPRODUCT(($B$1461:$B$1491=$J108)*1,F$1461:F$1491))</f>
        <v>3.610069089569734E-2</v>
      </c>
      <c r="O108" s="2" cm="1">
        <f t="array" ref="O108">IF(G108="","",G108-SUMPRODUCT(($B$1461:$B$1491=$J108)*1,G$1461:G$1491))</f>
        <v>8.8627366923095252E-3</v>
      </c>
    </row>
    <row r="109" spans="1:15" x14ac:dyDescent="0.55000000000000004">
      <c r="A109" s="3">
        <v>4</v>
      </c>
      <c r="B109" s="4">
        <v>13</v>
      </c>
      <c r="C109" s="2">
        <f>IFERROR(LN(実質付加価値!C109),"")</f>
        <v>10.71740129685433</v>
      </c>
      <c r="D109" s="2">
        <f>IFERROR(LN(実質付加価値!D109),"")</f>
        <v>10.607992220345508</v>
      </c>
      <c r="E109" s="2">
        <f>IFERROR(LN(実質付加価値!E109),"")</f>
        <v>10.872594069755868</v>
      </c>
      <c r="F109" s="2">
        <f>IFERROR(LN(実質付加価値!F109),"")</f>
        <v>10.764880112964436</v>
      </c>
      <c r="G109" s="2">
        <f>IFERROR(LN(実質付加価値!G109),"")</f>
        <v>10.648558868141141</v>
      </c>
      <c r="I109" s="3">
        <v>4</v>
      </c>
      <c r="J109" s="3">
        <v>13</v>
      </c>
      <c r="K109" s="2" cm="1">
        <f t="array" ref="K109">IF(C109="","",C109-SUMPRODUCT(($B$1461:$B$1491=$J109)*1,C$1461:C$1491))</f>
        <v>0.82332144627494941</v>
      </c>
      <c r="L109" s="2" cm="1">
        <f t="array" ref="L109">IF(D109="","",D109-SUMPRODUCT(($B$1461:$B$1491=$J109)*1,D$1461:D$1491))</f>
        <v>1.5894248096837913</v>
      </c>
      <c r="M109" s="2" cm="1">
        <f t="array" ref="M109">IF(E109="","",E109-SUMPRODUCT(($B$1461:$B$1491=$J109)*1,E$1461:E$1491))</f>
        <v>1.812275219689802</v>
      </c>
      <c r="N109" s="2" cm="1">
        <f t="array" ref="N109">IF(F109="","",F109-SUMPRODUCT(($B$1461:$B$1491=$J109)*1,F$1461:F$1491))</f>
        <v>1.9133751556424485</v>
      </c>
      <c r="O109" s="2" cm="1">
        <f t="array" ref="O109">IF(G109="","",G109-SUMPRODUCT(($B$1461:$B$1491=$J109)*1,G$1461:G$1491))</f>
        <v>1.5281332479813976</v>
      </c>
    </row>
    <row r="110" spans="1:15" x14ac:dyDescent="0.55000000000000004">
      <c r="A110" s="3">
        <v>4</v>
      </c>
      <c r="B110" s="4">
        <v>14</v>
      </c>
      <c r="C110" s="2">
        <f>IFERROR(LN(実質付加価値!C110),"")</f>
        <v>11.050878303699644</v>
      </c>
      <c r="D110" s="2">
        <f>IFERROR(LN(実質付加価値!D110),"")</f>
        <v>11.385803786844036</v>
      </c>
      <c r="E110" s="2">
        <f>IFERROR(LN(実質付加価値!E110),"")</f>
        <v>11.609838144373207</v>
      </c>
      <c r="F110" s="2">
        <f>IFERROR(LN(実質付加価値!F110),"")</f>
        <v>11.817566078111801</v>
      </c>
      <c r="G110" s="2">
        <f>IFERROR(LN(実質付加価値!G110),"")</f>
        <v>12.113301207191348</v>
      </c>
      <c r="I110" s="3">
        <v>4</v>
      </c>
      <c r="J110" s="3">
        <v>14</v>
      </c>
      <c r="K110" s="2" cm="1">
        <f t="array" ref="K110">IF(C110="","",C110-SUMPRODUCT(($B$1461:$B$1491=$J110)*1,C$1461:C$1491))</f>
        <v>-0.41176948922485579</v>
      </c>
      <c r="L110" s="2" cm="1">
        <f t="array" ref="L110">IF(D110="","",D110-SUMPRODUCT(($B$1461:$B$1491=$J110)*1,D$1461:D$1491))</f>
        <v>0.14827477781042475</v>
      </c>
      <c r="M110" s="2" cm="1">
        <f t="array" ref="M110">IF(E110="","",E110-SUMPRODUCT(($B$1461:$B$1491=$J110)*1,E$1461:E$1491))</f>
        <v>0.11794910614382026</v>
      </c>
      <c r="N110" s="2" cm="1">
        <f t="array" ref="N110">IF(F110="","",F110-SUMPRODUCT(($B$1461:$B$1491=$J110)*1,F$1461:F$1491))</f>
        <v>0.43422806946542991</v>
      </c>
      <c r="O110" s="2" cm="1">
        <f t="array" ref="O110">IF(G110="","",G110-SUMPRODUCT(($B$1461:$B$1491=$J110)*1,G$1461:G$1491))</f>
        <v>0.61949968864524863</v>
      </c>
    </row>
    <row r="111" spans="1:15" x14ac:dyDescent="0.55000000000000004">
      <c r="A111" s="3">
        <v>4</v>
      </c>
      <c r="B111" s="4">
        <v>15</v>
      </c>
      <c r="C111" s="2">
        <f>IFERROR(LN(実質付加価値!C111),"")</f>
        <v>10.652523474507108</v>
      </c>
      <c r="D111" s="2">
        <f>IFERROR(LN(実質付加価値!D111),"")</f>
        <v>10.35918356640736</v>
      </c>
      <c r="E111" s="2">
        <f>IFERROR(LN(実質付加価値!E111),"")</f>
        <v>10.591942334588799</v>
      </c>
      <c r="F111" s="2">
        <f>IFERROR(LN(実質付加価値!F111),"")</f>
        <v>10.2895532005815</v>
      </c>
      <c r="G111" s="2">
        <f>IFERROR(LN(実質付加価値!G111),"")</f>
        <v>10.168369367680169</v>
      </c>
      <c r="I111" s="3">
        <v>4</v>
      </c>
      <c r="J111" s="3">
        <v>15</v>
      </c>
      <c r="K111" s="2" cm="1">
        <f t="array" ref="K111">IF(C111="","",C111-SUMPRODUCT(($B$1461:$B$1491=$J111)*1,C$1461:C$1491))</f>
        <v>0.48826852674963739</v>
      </c>
      <c r="L111" s="2" cm="1">
        <f t="array" ref="L111">IF(D111="","",D111-SUMPRODUCT(($B$1461:$B$1491=$J111)*1,D$1461:D$1491))</f>
        <v>0.22160709309314974</v>
      </c>
      <c r="M111" s="2" cm="1">
        <f t="array" ref="M111">IF(E111="","",E111-SUMPRODUCT(($B$1461:$B$1491=$J111)*1,E$1461:E$1491))</f>
        <v>0.55246256437647112</v>
      </c>
      <c r="N111" s="2" cm="1">
        <f t="array" ref="N111">IF(F111="","",F111-SUMPRODUCT(($B$1461:$B$1491=$J111)*1,F$1461:F$1491))</f>
        <v>0.38868947047118851</v>
      </c>
      <c r="O111" s="2" cm="1">
        <f t="array" ref="O111">IF(G111="","",G111-SUMPRODUCT(($B$1461:$B$1491=$J111)*1,G$1461:G$1491))</f>
        <v>0.22431750492125069</v>
      </c>
    </row>
    <row r="112" spans="1:15" x14ac:dyDescent="0.55000000000000004">
      <c r="A112" s="3">
        <v>4</v>
      </c>
      <c r="B112" s="4">
        <v>16</v>
      </c>
      <c r="C112" s="2">
        <f>IFERROR(LN(実質付加価値!C112),"")</f>
        <v>11.227012193216918</v>
      </c>
      <c r="D112" s="2">
        <f>IFERROR(LN(実質付加価値!D112),"")</f>
        <v>11.344150355503812</v>
      </c>
      <c r="E112" s="2">
        <f>IFERROR(LN(実質付加価値!E112),"")</f>
        <v>11.537897751644099</v>
      </c>
      <c r="F112" s="2">
        <f>IFERROR(LN(実質付加価値!F112),"")</f>
        <v>11.482308313669234</v>
      </c>
      <c r="G112" s="2">
        <f>IFERROR(LN(実質付加価値!G112),"")</f>
        <v>11.590138782612167</v>
      </c>
      <c r="I112" s="3">
        <v>4</v>
      </c>
      <c r="J112" s="3">
        <v>16</v>
      </c>
      <c r="K112" s="2" cm="1">
        <f t="array" ref="K112">IF(C112="","",C112-SUMPRODUCT(($B$1461:$B$1491=$J112)*1,C$1461:C$1491))</f>
        <v>-0.22120960899719044</v>
      </c>
      <c r="L112" s="2" cm="1">
        <f t="array" ref="L112">IF(D112="","",D112-SUMPRODUCT(($B$1461:$B$1491=$J112)*1,D$1461:D$1491))</f>
        <v>-0.26310013229372764</v>
      </c>
      <c r="M112" s="2" cm="1">
        <f t="array" ref="M112">IF(E112="","",E112-SUMPRODUCT(($B$1461:$B$1491=$J112)*1,E$1461:E$1491))</f>
        <v>-0.21713511382807127</v>
      </c>
      <c r="N112" s="2" cm="1">
        <f t="array" ref="N112">IF(F112="","",F112-SUMPRODUCT(($B$1461:$B$1491=$J112)*1,F$1461:F$1491))</f>
        <v>-0.18073713738296249</v>
      </c>
      <c r="O112" s="2" cm="1">
        <f t="array" ref="O112">IF(G112="","",G112-SUMPRODUCT(($B$1461:$B$1491=$J112)*1,G$1461:G$1491))</f>
        <v>-0.12488099677330311</v>
      </c>
    </row>
    <row r="113" spans="1:15" x14ac:dyDescent="0.55000000000000004">
      <c r="A113" s="3">
        <v>4</v>
      </c>
      <c r="B113" s="4">
        <v>17</v>
      </c>
      <c r="C113" s="2">
        <f>IFERROR(LN(実質付加価値!C113),"")</f>
        <v>12.834860810962091</v>
      </c>
      <c r="D113" s="2">
        <f>IFERROR(LN(実質付加価値!D113),"")</f>
        <v>12.476889438066848</v>
      </c>
      <c r="E113" s="2">
        <f>IFERROR(LN(実質付加価値!E113),"")</f>
        <v>12.652527879596134</v>
      </c>
      <c r="F113" s="2">
        <f>IFERROR(LN(実質付加価値!F113),"")</f>
        <v>12.603097584775679</v>
      </c>
      <c r="G113" s="2">
        <f>IFERROR(LN(実質付加価値!G113),"")</f>
        <v>12.513309477119346</v>
      </c>
      <c r="I113" s="3">
        <v>4</v>
      </c>
      <c r="J113" s="3">
        <v>17</v>
      </c>
      <c r="K113" s="2" cm="1">
        <f t="array" ref="K113">IF(C113="","",C113-SUMPRODUCT(($B$1461:$B$1491=$J113)*1,C$1461:C$1491))</f>
        <v>0.34052214404694148</v>
      </c>
      <c r="L113" s="2" cm="1">
        <f t="array" ref="L113">IF(D113="","",D113-SUMPRODUCT(($B$1461:$B$1491=$J113)*1,D$1461:D$1491))</f>
        <v>0.15347113998440065</v>
      </c>
      <c r="M113" s="2" cm="1">
        <f t="array" ref="M113">IF(E113="","",E113-SUMPRODUCT(($B$1461:$B$1491=$J113)*1,E$1461:E$1491))</f>
        <v>0.20486273604513983</v>
      </c>
      <c r="N113" s="2" cm="1">
        <f t="array" ref="N113">IF(F113="","",F113-SUMPRODUCT(($B$1461:$B$1491=$J113)*1,F$1461:F$1491))</f>
        <v>0.19688418137239161</v>
      </c>
      <c r="O113" s="2" cm="1">
        <f t="array" ref="O113">IF(G113="","",G113-SUMPRODUCT(($B$1461:$B$1491=$J113)*1,G$1461:G$1491))</f>
        <v>9.2090949928383736E-2</v>
      </c>
    </row>
    <row r="114" spans="1:15" x14ac:dyDescent="0.55000000000000004">
      <c r="A114" s="3">
        <v>4</v>
      </c>
      <c r="B114" s="4">
        <v>18</v>
      </c>
      <c r="C114" s="2">
        <f>IFERROR(LN(実質付加価値!C114),"")</f>
        <v>12.982750185707806</v>
      </c>
      <c r="D114" s="2">
        <f>IFERROR(LN(実質付加価値!D114),"")</f>
        <v>13.896516373003294</v>
      </c>
      <c r="E114" s="2">
        <f>IFERROR(LN(実質付加価値!E114),"")</f>
        <v>13.57482887788421</v>
      </c>
      <c r="F114" s="2">
        <f>IFERROR(LN(実質付加価値!F114),"")</f>
        <v>13.493669970659278</v>
      </c>
      <c r="G114" s="2">
        <f>IFERROR(LN(実質付加価値!G114),"")</f>
        <v>13.206597659658314</v>
      </c>
      <c r="I114" s="3">
        <v>4</v>
      </c>
      <c r="J114" s="3">
        <v>18</v>
      </c>
      <c r="K114" s="2" cm="1">
        <f t="array" ref="K114">IF(C114="","",C114-SUMPRODUCT(($B$1461:$B$1491=$J114)*1,C$1461:C$1491))</f>
        <v>0.15023113119003106</v>
      </c>
      <c r="L114" s="2" cm="1">
        <f t="array" ref="L114">IF(D114="","",D114-SUMPRODUCT(($B$1461:$B$1491=$J114)*1,D$1461:D$1491))</f>
        <v>0.94324199515446949</v>
      </c>
      <c r="M114" s="2" cm="1">
        <f t="array" ref="M114">IF(E114="","",E114-SUMPRODUCT(($B$1461:$B$1491=$J114)*1,E$1461:E$1491))</f>
        <v>0.57166261675510377</v>
      </c>
      <c r="N114" s="2" cm="1">
        <f t="array" ref="N114">IF(F114="","",F114-SUMPRODUCT(($B$1461:$B$1491=$J114)*1,F$1461:F$1491))</f>
        <v>0.48656464302936264</v>
      </c>
      <c r="O114" s="2" cm="1">
        <f t="array" ref="O114">IF(G114="","",G114-SUMPRODUCT(($B$1461:$B$1491=$J114)*1,G$1461:G$1491))</f>
        <v>0.23443582595037249</v>
      </c>
    </row>
    <row r="115" spans="1:15" x14ac:dyDescent="0.55000000000000004">
      <c r="A115" s="3">
        <v>4</v>
      </c>
      <c r="B115" s="4">
        <v>19</v>
      </c>
      <c r="C115" s="2">
        <f>IFERROR(LN(実質付加価値!C115),"")</f>
        <v>13.518569249491593</v>
      </c>
      <c r="D115" s="2">
        <f>IFERROR(LN(実質付加価値!D115),"")</f>
        <v>13.493701094766417</v>
      </c>
      <c r="E115" s="2">
        <f>IFERROR(LN(実質付加価値!E115),"")</f>
        <v>13.473574696554506</v>
      </c>
      <c r="F115" s="2">
        <f>IFERROR(LN(実質付加価値!F115),"")</f>
        <v>13.414226999754099</v>
      </c>
      <c r="G115" s="2">
        <f>IFERROR(LN(実質付加価値!G115),"")</f>
        <v>13.49831205320552</v>
      </c>
      <c r="I115" s="3">
        <v>4</v>
      </c>
      <c r="J115" s="3">
        <v>19</v>
      </c>
      <c r="K115" s="2" cm="1">
        <f t="array" ref="K115">IF(C115="","",C115-SUMPRODUCT(($B$1461:$B$1491=$J115)*1,C$1461:C$1491))</f>
        <v>0.89175134844318649</v>
      </c>
      <c r="L115" s="2" cm="1">
        <f t="array" ref="L115">IF(D115="","",D115-SUMPRODUCT(($B$1461:$B$1491=$J115)*1,D$1461:D$1491))</f>
        <v>1.000552069331091</v>
      </c>
      <c r="M115" s="2" cm="1">
        <f t="array" ref="M115">IF(E115="","",E115-SUMPRODUCT(($B$1461:$B$1491=$J115)*1,E$1461:E$1491))</f>
        <v>1.00936451509601</v>
      </c>
      <c r="N115" s="2" cm="1">
        <f t="array" ref="N115">IF(F115="","",F115-SUMPRODUCT(($B$1461:$B$1491=$J115)*1,F$1461:F$1491))</f>
        <v>0.97442522464032955</v>
      </c>
      <c r="O115" s="2" cm="1">
        <f t="array" ref="O115">IF(G115="","",G115-SUMPRODUCT(($B$1461:$B$1491=$J115)*1,G$1461:G$1491))</f>
        <v>0.96327387586510937</v>
      </c>
    </row>
    <row r="116" spans="1:15" x14ac:dyDescent="0.55000000000000004">
      <c r="A116" s="3">
        <v>4</v>
      </c>
      <c r="B116" s="4">
        <v>20</v>
      </c>
      <c r="C116" s="2">
        <f>IFERROR(LN(実質付加価値!C116),"")</f>
        <v>13.144392165429966</v>
      </c>
      <c r="D116" s="2">
        <f>IFERROR(LN(実質付加価値!D116),"")</f>
        <v>13.411175750514037</v>
      </c>
      <c r="E116" s="2">
        <f>IFERROR(LN(実質付加価値!E116),"")</f>
        <v>13.354556165670694</v>
      </c>
      <c r="F116" s="2">
        <f>IFERROR(LN(実質付加価値!F116),"")</f>
        <v>13.300490914829711</v>
      </c>
      <c r="G116" s="2">
        <f>IFERROR(LN(実質付加価値!G116),"")</f>
        <v>13.343261577397278</v>
      </c>
      <c r="I116" s="3">
        <v>4</v>
      </c>
      <c r="J116" s="3">
        <v>20</v>
      </c>
      <c r="K116" s="2" cm="1">
        <f t="array" ref="K116">IF(C116="","",C116-SUMPRODUCT(($B$1461:$B$1491=$J116)*1,C$1461:C$1491))</f>
        <v>0.29161149993327307</v>
      </c>
      <c r="L116" s="2" cm="1">
        <f t="array" ref="L116">IF(D116="","",D116-SUMPRODUCT(($B$1461:$B$1491=$J116)*1,D$1461:D$1491))</f>
        <v>0.34685356812547141</v>
      </c>
      <c r="M116" s="2" cm="1">
        <f t="array" ref="M116">IF(E116="","",E116-SUMPRODUCT(($B$1461:$B$1491=$J116)*1,E$1461:E$1491))</f>
        <v>0.33979602606821402</v>
      </c>
      <c r="N116" s="2" cm="1">
        <f t="array" ref="N116">IF(F116="","",F116-SUMPRODUCT(($B$1461:$B$1491=$J116)*1,F$1461:F$1491))</f>
        <v>0.32201614817187618</v>
      </c>
      <c r="O116" s="2" cm="1">
        <f t="array" ref="O116">IF(G116="","",G116-SUMPRODUCT(($B$1461:$B$1491=$J116)*1,G$1461:G$1491))</f>
        <v>0.3210498822635941</v>
      </c>
    </row>
    <row r="117" spans="1:15" x14ac:dyDescent="0.55000000000000004">
      <c r="A117" s="3">
        <v>4</v>
      </c>
      <c r="B117" s="4">
        <v>21</v>
      </c>
      <c r="C117" s="2">
        <f>IFERROR(LN(実質付加価値!C117),"")</f>
        <v>12.998935857631531</v>
      </c>
      <c r="D117" s="2">
        <f>IFERROR(LN(実質付加価値!D117),"")</f>
        <v>13.179945168446721</v>
      </c>
      <c r="E117" s="2">
        <f>IFERROR(LN(実質付加価値!E117),"")</f>
        <v>13.14437126751851</v>
      </c>
      <c r="F117" s="2">
        <f>IFERROR(LN(実質付加価値!F117),"")</f>
        <v>12.861146092383452</v>
      </c>
      <c r="G117" s="2">
        <f>IFERROR(LN(実質付加価値!G117),"")</f>
        <v>12.966651653067748</v>
      </c>
      <c r="I117" s="3">
        <v>4</v>
      </c>
      <c r="J117" s="3">
        <v>21</v>
      </c>
      <c r="K117" s="2" cm="1">
        <f t="array" ref="K117">IF(C117="","",C117-SUMPRODUCT(($B$1461:$B$1491=$J117)*1,C$1461:C$1491))</f>
        <v>0.20477055809522682</v>
      </c>
      <c r="L117" s="2" cm="1">
        <f t="array" ref="L117">IF(D117="","",D117-SUMPRODUCT(($B$1461:$B$1491=$J117)*1,D$1461:D$1491))</f>
        <v>0.36009406580322612</v>
      </c>
      <c r="M117" s="2" cm="1">
        <f t="array" ref="M117">IF(E117="","",E117-SUMPRODUCT(($B$1461:$B$1491=$J117)*1,E$1461:E$1491))</f>
        <v>0.31561934151837612</v>
      </c>
      <c r="N117" s="2" cm="1">
        <f t="array" ref="N117">IF(F117="","",F117-SUMPRODUCT(($B$1461:$B$1491=$J117)*1,F$1461:F$1491))</f>
        <v>0.31848970098252316</v>
      </c>
      <c r="O117" s="2" cm="1">
        <f t="array" ref="O117">IF(G117="","",G117-SUMPRODUCT(($B$1461:$B$1491=$J117)*1,G$1461:G$1491))</f>
        <v>0.32311714934721891</v>
      </c>
    </row>
    <row r="118" spans="1:15" x14ac:dyDescent="0.55000000000000004">
      <c r="A118" s="3">
        <v>4</v>
      </c>
      <c r="B118" s="4">
        <v>22</v>
      </c>
      <c r="C118" s="2">
        <f>IFERROR(LN(実質付加価値!C118),"")</f>
        <v>12.213005957893463</v>
      </c>
      <c r="D118" s="2">
        <f>IFERROR(LN(実質付加価値!D118),"")</f>
        <v>12.239129074630165</v>
      </c>
      <c r="E118" s="2">
        <f>IFERROR(LN(実質付加価値!E118),"")</f>
        <v>12.222188583280657</v>
      </c>
      <c r="F118" s="2">
        <f>IFERROR(LN(実質付加価値!F118),"")</f>
        <v>11.76001231546703</v>
      </c>
      <c r="G118" s="2">
        <f>IFERROR(LN(実質付加価値!G118),"")</f>
        <v>11.76510008358086</v>
      </c>
      <c r="I118" s="3">
        <v>4</v>
      </c>
      <c r="J118" s="3">
        <v>22</v>
      </c>
      <c r="K118" s="2" cm="1">
        <f t="array" ref="K118">IF(C118="","",C118-SUMPRODUCT(($B$1461:$B$1491=$J118)*1,C$1461:C$1491))</f>
        <v>0.10630039982588002</v>
      </c>
      <c r="L118" s="2" cm="1">
        <f t="array" ref="L118">IF(D118="","",D118-SUMPRODUCT(($B$1461:$B$1491=$J118)*1,D$1461:D$1491))</f>
        <v>0.16030911770938872</v>
      </c>
      <c r="M118" s="2" cm="1">
        <f t="array" ref="M118">IF(E118="","",E118-SUMPRODUCT(($B$1461:$B$1491=$J118)*1,E$1461:E$1491))</f>
        <v>0.14554563804198395</v>
      </c>
      <c r="N118" s="2" cm="1">
        <f t="array" ref="N118">IF(F118="","",F118-SUMPRODUCT(($B$1461:$B$1491=$J118)*1,F$1461:F$1491))</f>
        <v>0.15895451911642056</v>
      </c>
      <c r="O118" s="2" cm="1">
        <f t="array" ref="O118">IF(G118="","",G118-SUMPRODUCT(($B$1461:$B$1491=$J118)*1,G$1461:G$1491))</f>
        <v>0.16813803242719949</v>
      </c>
    </row>
    <row r="119" spans="1:15" x14ac:dyDescent="0.55000000000000004">
      <c r="A119" s="3">
        <v>4</v>
      </c>
      <c r="B119" s="4">
        <v>23</v>
      </c>
      <c r="C119" s="2">
        <f>IFERROR(LN(実質付加価値!C119),"")</f>
        <v>12.099402180661084</v>
      </c>
      <c r="D119" s="2">
        <f>IFERROR(LN(実質付加価値!D119),"")</f>
        <v>12.139512052578342</v>
      </c>
      <c r="E119" s="2">
        <f>IFERROR(LN(実質付加価値!E119),"")</f>
        <v>12.165630215999268</v>
      </c>
      <c r="F119" s="2">
        <f>IFERROR(LN(実質付加価値!F119),"")</f>
        <v>12.257322970071153</v>
      </c>
      <c r="G119" s="2">
        <f>IFERROR(LN(実質付加価値!G119),"")</f>
        <v>12.230041374029904</v>
      </c>
      <c r="I119" s="3">
        <v>4</v>
      </c>
      <c r="J119" s="3">
        <v>23</v>
      </c>
      <c r="K119" s="2" cm="1">
        <f t="array" ref="K119">IF(C119="","",C119-SUMPRODUCT(($B$1461:$B$1491=$J119)*1,C$1461:C$1491))</f>
        <v>0.27589616980240272</v>
      </c>
      <c r="L119" s="2" cm="1">
        <f t="array" ref="L119">IF(D119="","",D119-SUMPRODUCT(($B$1461:$B$1491=$J119)*1,D$1461:D$1491))</f>
        <v>0.31363321233488328</v>
      </c>
      <c r="M119" s="2" cm="1">
        <f t="array" ref="M119">IF(E119="","",E119-SUMPRODUCT(($B$1461:$B$1491=$J119)*1,E$1461:E$1491))</f>
        <v>0.30250159550960909</v>
      </c>
      <c r="N119" s="2" cm="1">
        <f t="array" ref="N119">IF(F119="","",F119-SUMPRODUCT(($B$1461:$B$1491=$J119)*1,F$1461:F$1491))</f>
        <v>0.31055201710003644</v>
      </c>
      <c r="O119" s="2" cm="1">
        <f t="array" ref="O119">IF(G119="","",G119-SUMPRODUCT(($B$1461:$B$1491=$J119)*1,G$1461:G$1491))</f>
        <v>0.29401586273690583</v>
      </c>
    </row>
    <row r="120" spans="1:15" x14ac:dyDescent="0.55000000000000004">
      <c r="A120" s="3">
        <v>4</v>
      </c>
      <c r="B120" s="4">
        <v>24</v>
      </c>
      <c r="C120" s="2">
        <f>IFERROR(LN(実質付加価値!C120),"")</f>
        <v>11.96774170338041</v>
      </c>
      <c r="D120" s="2">
        <f>IFERROR(LN(実質付加価値!D120),"")</f>
        <v>11.949559708826992</v>
      </c>
      <c r="E120" s="2">
        <f>IFERROR(LN(実質付加価値!E120),"")</f>
        <v>11.846833526108538</v>
      </c>
      <c r="F120" s="2">
        <f>IFERROR(LN(実質付加価値!F120),"")</f>
        <v>11.750883279919389</v>
      </c>
      <c r="G120" s="2">
        <f>IFERROR(LN(実質付加価値!G120),"")</f>
        <v>11.662245928219047</v>
      </c>
      <c r="I120" s="3">
        <v>4</v>
      </c>
      <c r="J120" s="3">
        <v>24</v>
      </c>
      <c r="K120" s="2" cm="1">
        <f t="array" ref="K120">IF(C120="","",C120-SUMPRODUCT(($B$1461:$B$1491=$J120)*1,C$1461:C$1491))</f>
        <v>0.81029257506868113</v>
      </c>
      <c r="L120" s="2" cm="1">
        <f t="array" ref="L120">IF(D120="","",D120-SUMPRODUCT(($B$1461:$B$1491=$J120)*1,D$1461:D$1491))</f>
        <v>0.79046264250172804</v>
      </c>
      <c r="M120" s="2" cm="1">
        <f t="array" ref="M120">IF(E120="","",E120-SUMPRODUCT(($B$1461:$B$1491=$J120)*1,E$1461:E$1491))</f>
        <v>0.72449098514016796</v>
      </c>
      <c r="N120" s="2" cm="1">
        <f t="array" ref="N120">IF(F120="","",F120-SUMPRODUCT(($B$1461:$B$1491=$J120)*1,F$1461:F$1491))</f>
        <v>0.69384119970535529</v>
      </c>
      <c r="O120" s="2" cm="1">
        <f t="array" ref="O120">IF(G120="","",G120-SUMPRODUCT(($B$1461:$B$1491=$J120)*1,G$1461:G$1491))</f>
        <v>0.5716536271912922</v>
      </c>
    </row>
    <row r="121" spans="1:15" x14ac:dyDescent="0.55000000000000004">
      <c r="A121" s="3">
        <v>4</v>
      </c>
      <c r="B121" s="4">
        <v>25</v>
      </c>
      <c r="C121" s="2">
        <f>IFERROR(LN(実質付加価値!C121),"")</f>
        <v>12.464807139017514</v>
      </c>
      <c r="D121" s="2">
        <f>IFERROR(LN(実質付加価値!D121),"")</f>
        <v>12.622135053380957</v>
      </c>
      <c r="E121" s="2">
        <f>IFERROR(LN(実質付加価値!E121),"")</f>
        <v>12.550435435114501</v>
      </c>
      <c r="F121" s="2">
        <f>IFERROR(LN(実質付加価値!F121),"")</f>
        <v>12.584080408285349</v>
      </c>
      <c r="G121" s="2">
        <f>IFERROR(LN(実質付加価値!G121),"")</f>
        <v>12.767034582664269</v>
      </c>
      <c r="I121" s="3">
        <v>4</v>
      </c>
      <c r="J121" s="3">
        <v>25</v>
      </c>
      <c r="K121" s="2" cm="1">
        <f t="array" ref="K121">IF(C121="","",C121-SUMPRODUCT(($B$1461:$B$1491=$J121)*1,C$1461:C$1491))</f>
        <v>0.14074135732068349</v>
      </c>
      <c r="L121" s="2" cm="1">
        <f t="array" ref="L121">IF(D121="","",D121-SUMPRODUCT(($B$1461:$B$1491=$J121)*1,D$1461:D$1491))</f>
        <v>0.18750272246190569</v>
      </c>
      <c r="M121" s="2" cm="1">
        <f t="array" ref="M121">IF(E121="","",E121-SUMPRODUCT(($B$1461:$B$1491=$J121)*1,E$1461:E$1491))</f>
        <v>0.13872357610470054</v>
      </c>
      <c r="N121" s="2" cm="1">
        <f t="array" ref="N121">IF(F121="","",F121-SUMPRODUCT(($B$1461:$B$1491=$J121)*1,F$1461:F$1491))</f>
        <v>0.13178347278073232</v>
      </c>
      <c r="O121" s="2" cm="1">
        <f t="array" ref="O121">IF(G121="","",G121-SUMPRODUCT(($B$1461:$B$1491=$J121)*1,G$1461:G$1491))</f>
        <v>0.17007185173790873</v>
      </c>
    </row>
    <row r="122" spans="1:15" x14ac:dyDescent="0.55000000000000004">
      <c r="A122" s="3">
        <v>4</v>
      </c>
      <c r="B122" s="4">
        <v>26</v>
      </c>
      <c r="C122" s="2">
        <f>IFERROR(LN(実質付加価値!C122),"")</f>
        <v>12.606075671050819</v>
      </c>
      <c r="D122" s="2">
        <f>IFERROR(LN(実質付加価値!D122),"")</f>
        <v>12.759282894714325</v>
      </c>
      <c r="E122" s="2">
        <f>IFERROR(LN(実質付加価値!E122),"")</f>
        <v>12.791850178795441</v>
      </c>
      <c r="F122" s="2">
        <f>IFERROR(LN(実質付加価値!F122),"")</f>
        <v>12.771555398803267</v>
      </c>
      <c r="G122" s="2">
        <f>IFERROR(LN(実質付加価値!G122),"")</f>
        <v>12.733015368369262</v>
      </c>
      <c r="I122" s="3">
        <v>4</v>
      </c>
      <c r="J122" s="3">
        <v>26</v>
      </c>
      <c r="K122" s="2" cm="1">
        <f t="array" ref="K122">IF(C122="","",C122-SUMPRODUCT(($B$1461:$B$1491=$J122)*1,C$1461:C$1491))</f>
        <v>0.31163810916520518</v>
      </c>
      <c r="L122" s="2" cm="1">
        <f t="array" ref="L122">IF(D122="","",D122-SUMPRODUCT(($B$1461:$B$1491=$J122)*1,D$1461:D$1491))</f>
        <v>0.36838382877098574</v>
      </c>
      <c r="M122" s="2" cm="1">
        <f t="array" ref="M122">IF(E122="","",E122-SUMPRODUCT(($B$1461:$B$1491=$J122)*1,E$1461:E$1491))</f>
        <v>0.39031820561598352</v>
      </c>
      <c r="N122" s="2" cm="1">
        <f t="array" ref="N122">IF(F122="","",F122-SUMPRODUCT(($B$1461:$B$1491=$J122)*1,F$1461:F$1491))</f>
        <v>0.3874431163156995</v>
      </c>
      <c r="O122" s="2" cm="1">
        <f t="array" ref="O122">IF(G122="","",G122-SUMPRODUCT(($B$1461:$B$1491=$J122)*1,G$1461:G$1491))</f>
        <v>0.38355187073084274</v>
      </c>
    </row>
    <row r="123" spans="1:15" x14ac:dyDescent="0.55000000000000004">
      <c r="A123" s="3">
        <v>4</v>
      </c>
      <c r="B123" s="4">
        <v>27</v>
      </c>
      <c r="C123" s="2">
        <f>IFERROR(LN(実質付加価値!C123),"")</f>
        <v>13.355036782035501</v>
      </c>
      <c r="D123" s="2">
        <f>IFERROR(LN(実質付加価値!D123),"")</f>
        <v>13.507762122532279</v>
      </c>
      <c r="E123" s="2">
        <f>IFERROR(LN(実質付加価値!E123),"")</f>
        <v>13.52085239159512</v>
      </c>
      <c r="F123" s="2">
        <f>IFERROR(LN(実質付加価値!F123),"")</f>
        <v>13.536516697985993</v>
      </c>
      <c r="G123" s="2">
        <f>IFERROR(LN(実質付加価値!G123),"")</f>
        <v>13.585839958768345</v>
      </c>
      <c r="I123" s="3">
        <v>4</v>
      </c>
      <c r="J123" s="3">
        <v>27</v>
      </c>
      <c r="K123" s="2" cm="1">
        <f t="array" ref="K123">IF(C123="","",C123-SUMPRODUCT(($B$1461:$B$1491=$J123)*1,C$1461:C$1491))</f>
        <v>0.39524451152607121</v>
      </c>
      <c r="L123" s="2" cm="1">
        <f t="array" ref="L123">IF(D123="","",D123-SUMPRODUCT(($B$1461:$B$1491=$J123)*1,D$1461:D$1491))</f>
        <v>0.50269110776709169</v>
      </c>
      <c r="M123" s="2" cm="1">
        <f t="array" ref="M123">IF(E123="","",E123-SUMPRODUCT(($B$1461:$B$1491=$J123)*1,E$1461:E$1491))</f>
        <v>0.49022411847933967</v>
      </c>
      <c r="N123" s="2" cm="1">
        <f t="array" ref="N123">IF(F123="","",F123-SUMPRODUCT(($B$1461:$B$1491=$J123)*1,F$1461:F$1491))</f>
        <v>0.51207778868785248</v>
      </c>
      <c r="O123" s="2" cm="1">
        <f t="array" ref="O123">IF(G123="","",G123-SUMPRODUCT(($B$1461:$B$1491=$J123)*1,G$1461:G$1491))</f>
        <v>0.55072067983873119</v>
      </c>
    </row>
    <row r="124" spans="1:15" x14ac:dyDescent="0.55000000000000004">
      <c r="A124" s="3">
        <v>4</v>
      </c>
      <c r="B124" s="4">
        <v>28</v>
      </c>
      <c r="C124" s="2">
        <f>IFERROR(LN(実質付加価値!C124),"")</f>
        <v>13.287455592980631</v>
      </c>
      <c r="D124" s="2">
        <f>IFERROR(LN(実質付加価値!D124),"")</f>
        <v>13.284702803397842</v>
      </c>
      <c r="E124" s="2">
        <f>IFERROR(LN(実質付加価値!E124),"")</f>
        <v>13.311614362593332</v>
      </c>
      <c r="F124" s="2">
        <f>IFERROR(LN(実質付加価値!F124),"")</f>
        <v>13.332353965535717</v>
      </c>
      <c r="G124" s="2">
        <f>IFERROR(LN(実質付加価値!G124),"")</f>
        <v>13.407859159503275</v>
      </c>
      <c r="I124" s="3">
        <v>4</v>
      </c>
      <c r="J124" s="3">
        <v>28</v>
      </c>
      <c r="K124" s="2" cm="1">
        <f t="array" ref="K124">IF(C124="","",C124-SUMPRODUCT(($B$1461:$B$1491=$J124)*1,C$1461:C$1491))</f>
        <v>0.48463952643123953</v>
      </c>
      <c r="L124" s="2" cm="1">
        <f t="array" ref="L124">IF(D124="","",D124-SUMPRODUCT(($B$1461:$B$1491=$J124)*1,D$1461:D$1491))</f>
        <v>0.39202731888343045</v>
      </c>
      <c r="M124" s="2" cm="1">
        <f t="array" ref="M124">IF(E124="","",E124-SUMPRODUCT(($B$1461:$B$1491=$J124)*1,E$1461:E$1491))</f>
        <v>0.34135221684335271</v>
      </c>
      <c r="N124" s="2" cm="1">
        <f t="array" ref="N124">IF(F124="","",F124-SUMPRODUCT(($B$1461:$B$1491=$J124)*1,F$1461:F$1491))</f>
        <v>0.34051675595554265</v>
      </c>
      <c r="O124" s="2" cm="1">
        <f t="array" ref="O124">IF(G124="","",G124-SUMPRODUCT(($B$1461:$B$1491=$J124)*1,G$1461:G$1491))</f>
        <v>0.36682773676161773</v>
      </c>
    </row>
    <row r="125" spans="1:15" x14ac:dyDescent="0.55000000000000004">
      <c r="A125" s="3">
        <v>4</v>
      </c>
      <c r="B125" s="4">
        <v>29</v>
      </c>
      <c r="C125" s="2">
        <f>IFERROR(LN(実質付加価値!C125),"")</f>
        <v>12.864273691236228</v>
      </c>
      <c r="D125" s="2">
        <f>IFERROR(LN(実質付加価値!D125),"")</f>
        <v>12.881616424591776</v>
      </c>
      <c r="E125" s="2">
        <f>IFERROR(LN(実質付加価値!E125),"")</f>
        <v>12.908148068135958</v>
      </c>
      <c r="F125" s="2">
        <f>IFERROR(LN(実質付加価値!F125),"")</f>
        <v>12.910853462822226</v>
      </c>
      <c r="G125" s="2">
        <f>IFERROR(LN(実質付加価値!G125),"")</f>
        <v>12.922244697310719</v>
      </c>
      <c r="I125" s="3">
        <v>4</v>
      </c>
      <c r="J125" s="3">
        <v>29</v>
      </c>
      <c r="K125" s="2" cm="1">
        <f t="array" ref="K125">IF(C125="","",C125-SUMPRODUCT(($B$1461:$B$1491=$J125)*1,C$1461:C$1491))</f>
        <v>0.28849530178950111</v>
      </c>
      <c r="L125" s="2" cm="1">
        <f t="array" ref="L125">IF(D125="","",D125-SUMPRODUCT(($B$1461:$B$1491=$J125)*1,D$1461:D$1491))</f>
        <v>0.27779454561751038</v>
      </c>
      <c r="M125" s="2" cm="1">
        <f t="array" ref="M125">IF(E125="","",E125-SUMPRODUCT(($B$1461:$B$1491=$J125)*1,E$1461:E$1491))</f>
        <v>0.28015967473660552</v>
      </c>
      <c r="N125" s="2" cm="1">
        <f t="array" ref="N125">IF(F125="","",F125-SUMPRODUCT(($B$1461:$B$1491=$J125)*1,F$1461:F$1491))</f>
        <v>0.27841291985147265</v>
      </c>
      <c r="O125" s="2" cm="1">
        <f t="array" ref="O125">IF(G125="","",G125-SUMPRODUCT(($B$1461:$B$1491=$J125)*1,G$1461:G$1491))</f>
        <v>0.28505431659797154</v>
      </c>
    </row>
    <row r="126" spans="1:15" x14ac:dyDescent="0.55000000000000004">
      <c r="A126" s="3">
        <v>4</v>
      </c>
      <c r="B126" s="4">
        <v>30</v>
      </c>
      <c r="C126" s="2">
        <f>IFERROR(LN(実質付加価値!C126),"")</f>
        <v>13.277868279292555</v>
      </c>
      <c r="D126" s="2">
        <f>IFERROR(LN(実質付加価値!D126),"")</f>
        <v>13.391293955230498</v>
      </c>
      <c r="E126" s="2">
        <f>IFERROR(LN(実質付加価値!E126),"")</f>
        <v>13.500927041880907</v>
      </c>
      <c r="F126" s="2">
        <f>IFERROR(LN(実質付加価値!F126),"")</f>
        <v>13.516504643519193</v>
      </c>
      <c r="G126" s="2">
        <f>IFERROR(LN(実質付加価値!G126),"")</f>
        <v>13.573291856798615</v>
      </c>
      <c r="I126" s="3">
        <v>4</v>
      </c>
      <c r="J126" s="3">
        <v>30</v>
      </c>
      <c r="K126" s="2" cm="1">
        <f t="array" ref="K126">IF(C126="","",C126-SUMPRODUCT(($B$1461:$B$1491=$J126)*1,C$1461:C$1491))</f>
        <v>0.12247477303741761</v>
      </c>
      <c r="L126" s="2" cm="1">
        <f t="array" ref="L126">IF(D126="","",D126-SUMPRODUCT(($B$1461:$B$1491=$J126)*1,D$1461:D$1491))</f>
        <v>7.8291021539765637E-2</v>
      </c>
      <c r="M126" s="2" cm="1">
        <f t="array" ref="M126">IF(E126="","",E126-SUMPRODUCT(($B$1461:$B$1491=$J126)*1,E$1461:E$1491))</f>
        <v>0.11809820634038459</v>
      </c>
      <c r="N126" s="2" cm="1">
        <f t="array" ref="N126">IF(F126="","",F126-SUMPRODUCT(($B$1461:$B$1491=$J126)*1,F$1461:F$1491))</f>
        <v>0.13138124703341347</v>
      </c>
      <c r="O126" s="2" cm="1">
        <f t="array" ref="O126">IF(G126="","",G126-SUMPRODUCT(($B$1461:$B$1491=$J126)*1,G$1461:G$1491))</f>
        <v>0.14009403713137658</v>
      </c>
    </row>
    <row r="127" spans="1:15" x14ac:dyDescent="0.55000000000000004">
      <c r="A127" s="3">
        <v>4</v>
      </c>
      <c r="B127" s="4">
        <v>31</v>
      </c>
      <c r="C127" s="2">
        <f>IFERROR(LN(実質付加価値!C127),"")</f>
        <v>12.80951478357923</v>
      </c>
      <c r="D127" s="2">
        <f>IFERROR(LN(実質付加価値!D127),"")</f>
        <v>12.761061781494934</v>
      </c>
      <c r="E127" s="2">
        <f>IFERROR(LN(実質付加価値!E127),"")</f>
        <v>12.725386314537721</v>
      </c>
      <c r="F127" s="2">
        <f>IFERROR(LN(実質付加価値!F127),"")</f>
        <v>12.613267097517655</v>
      </c>
      <c r="G127" s="2">
        <f>IFERROR(LN(実質付加価値!G127),"")</f>
        <v>12.636562829349781</v>
      </c>
      <c r="I127" s="3">
        <v>4</v>
      </c>
      <c r="J127" s="3">
        <v>31</v>
      </c>
      <c r="K127" s="2" cm="1">
        <f t="array" ref="K127">IF(C127="","",C127-SUMPRODUCT(($B$1461:$B$1491=$J127)*1,C$1461:C$1491))</f>
        <v>0.11084074912484532</v>
      </c>
      <c r="L127" s="2" cm="1">
        <f t="array" ref="L127">IF(D127="","",D127-SUMPRODUCT(($B$1461:$B$1491=$J127)*1,D$1461:D$1491))</f>
        <v>0.15954365975126095</v>
      </c>
      <c r="M127" s="2" cm="1">
        <f t="array" ref="M127">IF(E127="","",E127-SUMPRODUCT(($B$1461:$B$1491=$J127)*1,E$1461:E$1491))</f>
        <v>0.15066186280779448</v>
      </c>
      <c r="N127" s="2" cm="1">
        <f t="array" ref="N127">IF(F127="","",F127-SUMPRODUCT(($B$1461:$B$1491=$J127)*1,F$1461:F$1491))</f>
        <v>0.16479966683113112</v>
      </c>
      <c r="O127" s="2" cm="1">
        <f t="array" ref="O127">IF(G127="","",G127-SUMPRODUCT(($B$1461:$B$1491=$J127)*1,G$1461:G$1491))</f>
        <v>0.18900937901017123</v>
      </c>
    </row>
    <row r="128" spans="1:15" x14ac:dyDescent="0.55000000000000004">
      <c r="A128" s="3">
        <v>5</v>
      </c>
      <c r="B128" s="4">
        <v>1</v>
      </c>
      <c r="C128" s="2">
        <f>IFERROR(LN(実質付加価値!C128),"")</f>
        <v>11.766978648208447</v>
      </c>
      <c r="D128" s="2">
        <f>IFERROR(LN(実質付加価値!D128),"")</f>
        <v>11.558336562517992</v>
      </c>
      <c r="E128" s="2">
        <f>IFERROR(LN(実質付加価値!E128),"")</f>
        <v>11.588931434618551</v>
      </c>
      <c r="F128" s="2">
        <f>IFERROR(LN(実質付加価値!F128),"")</f>
        <v>11.554899078347651</v>
      </c>
      <c r="G128" s="2">
        <f>IFERROR(LN(実質付加価値!G128),"")</f>
        <v>11.531331230460317</v>
      </c>
      <c r="I128" s="3">
        <v>5</v>
      </c>
      <c r="J128" s="3">
        <v>1</v>
      </c>
      <c r="K128" s="2" cm="1">
        <f t="array" ref="K128">IF(C128="","",C128-SUMPRODUCT(($B$1461:$B$1491=$J128)*1,C$1461:C$1491))</f>
        <v>0.16674631427269127</v>
      </c>
      <c r="L128" s="2" cm="1">
        <f t="array" ref="L128">IF(D128="","",D128-SUMPRODUCT(($B$1461:$B$1491=$J128)*1,D$1461:D$1491))</f>
        <v>9.8569843436441928E-2</v>
      </c>
      <c r="M128" s="2" cm="1">
        <f t="array" ref="M128">IF(E128="","",E128-SUMPRODUCT(($B$1461:$B$1491=$J128)*1,E$1461:E$1491))</f>
        <v>0.22769560153295387</v>
      </c>
      <c r="N128" s="2" cm="1">
        <f t="array" ref="N128">IF(F128="","",F128-SUMPRODUCT(($B$1461:$B$1491=$J128)*1,F$1461:F$1491))</f>
        <v>0.23266740976912814</v>
      </c>
      <c r="O128" s="2" cm="1">
        <f t="array" ref="O128">IF(G128="","",G128-SUMPRODUCT(($B$1461:$B$1491=$J128)*1,G$1461:G$1491))</f>
        <v>0.12663977011203364</v>
      </c>
    </row>
    <row r="129" spans="1:17" x14ac:dyDescent="0.55000000000000004">
      <c r="A129" s="3">
        <v>5</v>
      </c>
      <c r="B129" s="4">
        <v>2</v>
      </c>
      <c r="C129" s="2">
        <f>IFERROR(LN(実質付加価値!C129),"")</f>
        <v>9.1282185656299664</v>
      </c>
      <c r="D129" s="2">
        <f>IFERROR(LN(実質付加価値!D129),"")</f>
        <v>9.3300197073881588</v>
      </c>
      <c r="E129" s="2">
        <f>IFERROR(LN(実質付加価値!E129),"")</f>
        <v>9.3418334639269265</v>
      </c>
      <c r="F129" s="2">
        <f>IFERROR(LN(実質付加価値!F129),"")</f>
        <v>9.2978527164420761</v>
      </c>
      <c r="G129" s="2">
        <f>IFERROR(LN(実質付加価値!G129),"")</f>
        <v>9.2562241818094435</v>
      </c>
      <c r="I129" s="3">
        <v>5</v>
      </c>
      <c r="J129" s="3">
        <v>2</v>
      </c>
      <c r="K129" s="2" cm="1">
        <f t="array" ref="K129">IF(C129="","",C129-SUMPRODUCT(($B$1461:$B$1491=$J129)*1,C$1461:C$1491))</f>
        <v>0.66037193753462908</v>
      </c>
      <c r="L129" s="2" cm="1">
        <f t="array" ref="L129">IF(D129="","",D129-SUMPRODUCT(($B$1461:$B$1491=$J129)*1,D$1461:D$1491))</f>
        <v>0.73174555102815475</v>
      </c>
      <c r="M129" s="2" cm="1">
        <f t="array" ref="M129">IF(E129="","",E129-SUMPRODUCT(($B$1461:$B$1491=$J129)*1,E$1461:E$1491))</f>
        <v>0.78100034849103217</v>
      </c>
      <c r="N129" s="2" cm="1">
        <f t="array" ref="N129">IF(F129="","",F129-SUMPRODUCT(($B$1461:$B$1491=$J129)*1,F$1461:F$1491))</f>
        <v>0.76066302042623413</v>
      </c>
      <c r="O129" s="2" cm="1">
        <f t="array" ref="O129">IF(G129="","",G129-SUMPRODUCT(($B$1461:$B$1491=$J129)*1,G$1461:G$1491))</f>
        <v>0.96757029885333701</v>
      </c>
    </row>
    <row r="130" spans="1:17" x14ac:dyDescent="0.55000000000000004">
      <c r="A130" s="3">
        <v>5</v>
      </c>
      <c r="B130" s="4">
        <v>3</v>
      </c>
      <c r="C130" s="2">
        <f>IFERROR(LN(実質付加価値!C130),"")</f>
        <v>10.798234729835769</v>
      </c>
      <c r="D130" s="2">
        <f>IFERROR(LN(実質付加価値!D130),"")</f>
        <v>10.686098545834373</v>
      </c>
      <c r="E130" s="2">
        <f>IFERROR(LN(実質付加価値!E130),"")</f>
        <v>10.817314225815117</v>
      </c>
      <c r="F130" s="2">
        <f>IFERROR(LN(実質付加価値!F130),"")</f>
        <v>10.543476396975</v>
      </c>
      <c r="G130" s="2">
        <f>IFERROR(LN(実質付加価値!G130),"")</f>
        <v>10.625376811277748</v>
      </c>
      <c r="I130" s="3">
        <v>5</v>
      </c>
      <c r="J130" s="3">
        <v>3</v>
      </c>
      <c r="K130" s="2" cm="1">
        <f t="array" ref="K130">IF(C130="","",C130-SUMPRODUCT(($B$1461:$B$1491=$J130)*1,C$1461:C$1491))</f>
        <v>-1.2651893369510141</v>
      </c>
      <c r="L130" s="2" cm="1">
        <f t="array" ref="L130">IF(D130="","",D130-SUMPRODUCT(($B$1461:$B$1491=$J130)*1,D$1461:D$1491))</f>
        <v>-1.4064393698238984</v>
      </c>
      <c r="M130" s="2" cm="1">
        <f t="array" ref="M130">IF(E130="","",E130-SUMPRODUCT(($B$1461:$B$1491=$J130)*1,E$1461:E$1491))</f>
        <v>-1.3169470253112525</v>
      </c>
      <c r="N130" s="2" cm="1">
        <f t="array" ref="N130">IF(F130="","",F130-SUMPRODUCT(($B$1461:$B$1491=$J130)*1,F$1461:F$1491))</f>
        <v>-1.5210543918010515</v>
      </c>
      <c r="O130" s="2" cm="1">
        <f t="array" ref="O130">IF(G130="","",G130-SUMPRODUCT(($B$1461:$B$1491=$J130)*1,G$1461:G$1491))</f>
        <v>-1.4790706563958658</v>
      </c>
    </row>
    <row r="131" spans="1:17" x14ac:dyDescent="0.55000000000000004">
      <c r="A131" s="3">
        <v>5</v>
      </c>
      <c r="B131" s="4">
        <v>4</v>
      </c>
      <c r="C131" s="2">
        <f>IFERROR(LN(実質付加価値!C131),"")</f>
        <v>9.6978550428352239</v>
      </c>
      <c r="D131" s="2">
        <f>IFERROR(LN(実質付加価値!D131),"")</f>
        <v>9.83578507298974</v>
      </c>
      <c r="E131" s="2">
        <f>IFERROR(LN(実質付加価値!E131),"")</f>
        <v>9.6016028740366455</v>
      </c>
      <c r="F131" s="2">
        <f>IFERROR(LN(実質付加価値!F131),"")</f>
        <v>9.5410134301497269</v>
      </c>
      <c r="G131" s="2">
        <f>IFERROR(LN(実質付加価値!G131),"")</f>
        <v>9.5135874841712518</v>
      </c>
      <c r="I131" s="3">
        <v>5</v>
      </c>
      <c r="J131" s="3">
        <v>4</v>
      </c>
      <c r="K131" s="2" cm="1">
        <f t="array" ref="K131">IF(C131="","",C131-SUMPRODUCT(($B$1461:$B$1491=$J131)*1,C$1461:C$1491))</f>
        <v>-0.23566661413038936</v>
      </c>
      <c r="L131" s="2" cm="1">
        <f t="array" ref="L131">IF(D131="","",D131-SUMPRODUCT(($B$1461:$B$1491=$J131)*1,D$1461:D$1491))</f>
        <v>-0.19455772078684319</v>
      </c>
      <c r="M131" s="2" cm="1">
        <f t="array" ref="M131">IF(E131="","",E131-SUMPRODUCT(($B$1461:$B$1491=$J131)*1,E$1461:E$1491))</f>
        <v>-0.33710333442444451</v>
      </c>
      <c r="N131" s="2" cm="1">
        <f t="array" ref="N131">IF(F131="","",F131-SUMPRODUCT(($B$1461:$B$1491=$J131)*1,F$1461:F$1491))</f>
        <v>-0.28514954121191671</v>
      </c>
      <c r="O131" s="2" cm="1">
        <f t="array" ref="O131">IF(G131="","",G131-SUMPRODUCT(($B$1461:$B$1491=$J131)*1,G$1461:G$1491))</f>
        <v>-0.28753114794879409</v>
      </c>
    </row>
    <row r="132" spans="1:17" x14ac:dyDescent="0.55000000000000004">
      <c r="A132" s="3">
        <v>5</v>
      </c>
      <c r="B132" s="4">
        <v>5</v>
      </c>
      <c r="C132" s="2">
        <f>IFERROR(LN(実質付加価値!C132),"")</f>
        <v>9.2421570903041736</v>
      </c>
      <c r="D132" s="2">
        <f>IFERROR(LN(実質付加価値!D132),"")</f>
        <v>9.638788821727875</v>
      </c>
      <c r="E132" s="2">
        <f>IFERROR(LN(実質付加価値!E132),"")</f>
        <v>9.0397150139322182</v>
      </c>
      <c r="F132" s="2">
        <f>IFERROR(LN(実質付加価値!F132),"")</f>
        <v>7.8464188360633473</v>
      </c>
      <c r="G132" s="2" t="str">
        <f>IFERROR(LN(実質付加価値!G132),"")</f>
        <v/>
      </c>
      <c r="I132" s="3">
        <v>5</v>
      </c>
      <c r="J132" s="3">
        <v>5</v>
      </c>
      <c r="K132" s="2" cm="1">
        <f t="array" ref="K132">IF(C132="","",C132-SUMPRODUCT(($B$1461:$B$1491=$J132)*1,C$1461:C$1491))</f>
        <v>-0.99499937674623062</v>
      </c>
      <c r="L132" s="2" cm="1">
        <f t="array" ref="L132">IF(D132="","",D132-SUMPRODUCT(($B$1461:$B$1491=$J132)*1,D$1461:D$1491))</f>
        <v>-0.74241790556806997</v>
      </c>
      <c r="M132" s="2" cm="1">
        <f t="array" ref="M132">IF(E132="","",E132-SUMPRODUCT(($B$1461:$B$1491=$J132)*1,E$1461:E$1491))</f>
        <v>-1.3837522362790491</v>
      </c>
      <c r="N132" s="2" cm="1">
        <f t="array" ref="N132">IF(F132="","",F132-SUMPRODUCT(($B$1461:$B$1491=$J132)*1,F$1461:F$1491))</f>
        <v>-2.4064498653661408</v>
      </c>
      <c r="O132" s="2" t="str" cm="1">
        <f t="array" ref="O132">IF(G132="","",G132-SUMPRODUCT(($B$1461:$B$1491=$J132)*1,G$1461:G$1491))</f>
        <v/>
      </c>
      <c r="Q132" s="2"/>
    </row>
    <row r="133" spans="1:17" x14ac:dyDescent="0.55000000000000004">
      <c r="A133" s="3">
        <v>5</v>
      </c>
      <c r="B133" s="4">
        <v>6</v>
      </c>
      <c r="C133" s="2">
        <f>IFERROR(LN(実質付加価値!C133),"")</f>
        <v>10.844607661889558</v>
      </c>
      <c r="D133" s="2">
        <f>IFERROR(LN(実質付加価値!D133),"")</f>
        <v>10.757491506264945</v>
      </c>
      <c r="E133" s="2">
        <f>IFERROR(LN(実質付加価値!E133),"")</f>
        <v>10.501233967295647</v>
      </c>
      <c r="F133" s="2">
        <f>IFERROR(LN(実質付加価値!F133),"")</f>
        <v>10.526639639117148</v>
      </c>
      <c r="G133" s="2">
        <f>IFERROR(LN(実質付加価値!G133),"")</f>
        <v>10.573491989331698</v>
      </c>
      <c r="I133" s="3">
        <v>5</v>
      </c>
      <c r="J133" s="3">
        <v>6</v>
      </c>
      <c r="K133" s="2" cm="1">
        <f t="array" ref="K133">IF(C133="","",C133-SUMPRODUCT(($B$1461:$B$1491=$J133)*1,C$1461:C$1491))</f>
        <v>-0.99485846420489743</v>
      </c>
      <c r="L133" s="2" cm="1">
        <f t="array" ref="L133">IF(D133="","",D133-SUMPRODUCT(($B$1461:$B$1491=$J133)*1,D$1461:D$1491))</f>
        <v>-1.1399117436265112</v>
      </c>
      <c r="M133" s="2" cm="1">
        <f t="array" ref="M133">IF(E133="","",E133-SUMPRODUCT(($B$1461:$B$1491=$J133)*1,E$1461:E$1491))</f>
        <v>-1.5487512014600231</v>
      </c>
      <c r="N133" s="2" cm="1">
        <f t="array" ref="N133">IF(F133="","",F133-SUMPRODUCT(($B$1461:$B$1491=$J133)*1,F$1461:F$1491))</f>
        <v>-1.5254180017405616</v>
      </c>
      <c r="O133" s="2" cm="1">
        <f t="array" ref="O133">IF(G133="","",G133-SUMPRODUCT(($B$1461:$B$1491=$J133)*1,G$1461:G$1491))</f>
        <v>-1.50725679683595</v>
      </c>
    </row>
    <row r="134" spans="1:17" x14ac:dyDescent="0.55000000000000004">
      <c r="A134" s="3">
        <v>5</v>
      </c>
      <c r="B134" s="4">
        <v>7</v>
      </c>
      <c r="C134" s="2">
        <f>IFERROR(LN(実質付加価値!C134),"")</f>
        <v>9.7071573697424114</v>
      </c>
      <c r="D134" s="2">
        <f>IFERROR(LN(実質付加価値!D134),"")</f>
        <v>9.7064549881884563</v>
      </c>
      <c r="E134" s="2">
        <f>IFERROR(LN(実質付加価値!E134),"")</f>
        <v>9.2472246235529152</v>
      </c>
      <c r="F134" s="2">
        <f>IFERROR(LN(実質付加価値!F134),"")</f>
        <v>9.5041356260999592</v>
      </c>
      <c r="G134" s="2">
        <f>IFERROR(LN(実質付加価値!G134),"")</f>
        <v>9.2877030586425935</v>
      </c>
      <c r="I134" s="3">
        <v>5</v>
      </c>
      <c r="J134" s="3">
        <v>7</v>
      </c>
      <c r="K134" s="2" cm="1">
        <f t="array" ref="K134">IF(C134="","",C134-SUMPRODUCT(($B$1461:$B$1491=$J134)*1,C$1461:C$1491))</f>
        <v>-0.79806314189676542</v>
      </c>
      <c r="L134" s="2" cm="1">
        <f t="array" ref="L134">IF(D134="","",D134-SUMPRODUCT(($B$1461:$B$1491=$J134)*1,D$1461:D$1491))</f>
        <v>-1.0157974609685656</v>
      </c>
      <c r="M134" s="2" cm="1">
        <f t="array" ref="M134">IF(E134="","",E134-SUMPRODUCT(($B$1461:$B$1491=$J134)*1,E$1461:E$1491))</f>
        <v>-1.4077126895104346</v>
      </c>
      <c r="N134" s="2" cm="1">
        <f t="array" ref="N134">IF(F134="","",F134-SUMPRODUCT(($B$1461:$B$1491=$J134)*1,F$1461:F$1491))</f>
        <v>-1.1408700418405253</v>
      </c>
      <c r="O134" s="2" cm="1">
        <f t="array" ref="O134">IF(G134="","",G134-SUMPRODUCT(($B$1461:$B$1491=$J134)*1,G$1461:G$1491))</f>
        <v>-1.3866459871907679</v>
      </c>
    </row>
    <row r="135" spans="1:17" x14ac:dyDescent="0.55000000000000004">
      <c r="A135" s="3">
        <v>5</v>
      </c>
      <c r="B135" s="4">
        <v>8</v>
      </c>
      <c r="C135" s="2">
        <f>IFERROR(LN(実質付加価値!C135),"")</f>
        <v>10.870907678522171</v>
      </c>
      <c r="D135" s="2">
        <f>IFERROR(LN(実質付加価値!D135),"")</f>
        <v>10.846732920433002</v>
      </c>
      <c r="E135" s="2">
        <f>IFERROR(LN(実質付加価値!E135),"")</f>
        <v>10.948970625561785</v>
      </c>
      <c r="F135" s="2">
        <f>IFERROR(LN(実質付加価値!F135),"")</f>
        <v>11.014911842354813</v>
      </c>
      <c r="G135" s="2">
        <f>IFERROR(LN(実質付加価値!G135),"")</f>
        <v>10.964320128337928</v>
      </c>
      <c r="I135" s="3">
        <v>5</v>
      </c>
      <c r="J135" s="3">
        <v>8</v>
      </c>
      <c r="K135" s="2" cm="1">
        <f t="array" ref="K135">IF(C135="","",C135-SUMPRODUCT(($B$1461:$B$1491=$J135)*1,C$1461:C$1491))</f>
        <v>-0.66489931271487634</v>
      </c>
      <c r="L135" s="2" cm="1">
        <f t="array" ref="L135">IF(D135="","",D135-SUMPRODUCT(($B$1461:$B$1491=$J135)*1,D$1461:D$1491))</f>
        <v>-0.74351369830359282</v>
      </c>
      <c r="M135" s="2" cm="1">
        <f t="array" ref="M135">IF(E135="","",E135-SUMPRODUCT(($B$1461:$B$1491=$J135)*1,E$1461:E$1491))</f>
        <v>-0.49308318714492749</v>
      </c>
      <c r="N135" s="2" cm="1">
        <f t="array" ref="N135">IF(F135="","",F135-SUMPRODUCT(($B$1461:$B$1491=$J135)*1,F$1461:F$1491))</f>
        <v>-0.40086353427144772</v>
      </c>
      <c r="O135" s="2" cm="1">
        <f t="array" ref="O135">IF(G135="","",G135-SUMPRODUCT(($B$1461:$B$1491=$J135)*1,G$1461:G$1491))</f>
        <v>-0.27719907460624427</v>
      </c>
    </row>
    <row r="136" spans="1:17" x14ac:dyDescent="0.55000000000000004">
      <c r="A136" s="3">
        <v>5</v>
      </c>
      <c r="B136" s="4">
        <v>9</v>
      </c>
      <c r="C136" s="2">
        <f>IFERROR(LN(実質付加価値!C136),"")</f>
        <v>10.006316901014257</v>
      </c>
      <c r="D136" s="2">
        <f>IFERROR(LN(実質付加価値!D136),"")</f>
        <v>10.107627501797376</v>
      </c>
      <c r="E136" s="2">
        <f>IFERROR(LN(実質付加価値!E136),"")</f>
        <v>10.077846669334189</v>
      </c>
      <c r="F136" s="2">
        <f>IFERROR(LN(実質付加価値!F136),"")</f>
        <v>10.220979527581704</v>
      </c>
      <c r="G136" s="2">
        <f>IFERROR(LN(実質付加価値!G136),"")</f>
        <v>10.437281277668861</v>
      </c>
      <c r="I136" s="3">
        <v>5</v>
      </c>
      <c r="J136" s="3">
        <v>9</v>
      </c>
      <c r="K136" s="2" cm="1">
        <f t="array" ref="K136">IF(C136="","",C136-SUMPRODUCT(($B$1461:$B$1491=$J136)*1,C$1461:C$1491))</f>
        <v>-1.0147591292033376</v>
      </c>
      <c r="L136" s="2" cm="1">
        <f t="array" ref="L136">IF(D136="","",D136-SUMPRODUCT(($B$1461:$B$1491=$J136)*1,D$1461:D$1491))</f>
        <v>-0.95543030720713418</v>
      </c>
      <c r="M136" s="2" cm="1">
        <f t="array" ref="M136">IF(E136="","",E136-SUMPRODUCT(($B$1461:$B$1491=$J136)*1,E$1461:E$1491))</f>
        <v>-1.0399586141058652</v>
      </c>
      <c r="N136" s="2" cm="1">
        <f t="array" ref="N136">IF(F136="","",F136-SUMPRODUCT(($B$1461:$B$1491=$J136)*1,F$1461:F$1491))</f>
        <v>-0.79340361511110125</v>
      </c>
      <c r="O136" s="2" cm="1">
        <f t="array" ref="O136">IF(G136="","",G136-SUMPRODUCT(($B$1461:$B$1491=$J136)*1,G$1461:G$1491))</f>
        <v>-0.69523799781899243</v>
      </c>
    </row>
    <row r="137" spans="1:17" x14ac:dyDescent="0.55000000000000004">
      <c r="A137" s="3">
        <v>5</v>
      </c>
      <c r="B137" s="4">
        <v>10</v>
      </c>
      <c r="C137" s="2">
        <f>IFERROR(LN(実質付加価値!C137),"")</f>
        <v>11.119411821100694</v>
      </c>
      <c r="D137" s="2">
        <f>IFERROR(LN(実質付加価値!D137),"")</f>
        <v>11.262056542850065</v>
      </c>
      <c r="E137" s="2">
        <f>IFERROR(LN(実質付加価値!E137),"")</f>
        <v>11.507684990534209</v>
      </c>
      <c r="F137" s="2">
        <f>IFERROR(LN(実質付加価値!F137),"")</f>
        <v>11.281479681367106</v>
      </c>
      <c r="G137" s="2">
        <f>IFERROR(LN(実質付加価値!G137),"")</f>
        <v>11.714947228330457</v>
      </c>
      <c r="I137" s="3">
        <v>5</v>
      </c>
      <c r="J137" s="3">
        <v>10</v>
      </c>
      <c r="K137" s="2" cm="1">
        <f t="array" ref="K137">IF(C137="","",C137-SUMPRODUCT(($B$1461:$B$1491=$J137)*1,C$1461:C$1491))</f>
        <v>-0.88902430287904899</v>
      </c>
      <c r="L137" s="2" cm="1">
        <f t="array" ref="L137">IF(D137="","",D137-SUMPRODUCT(($B$1461:$B$1491=$J137)*1,D$1461:D$1491))</f>
        <v>-0.81633329700763824</v>
      </c>
      <c r="M137" s="2" cm="1">
        <f t="array" ref="M137">IF(E137="","",E137-SUMPRODUCT(($B$1461:$B$1491=$J137)*1,E$1461:E$1491))</f>
        <v>-0.70102057252837291</v>
      </c>
      <c r="N137" s="2" cm="1">
        <f t="array" ref="N137">IF(F137="","",F137-SUMPRODUCT(($B$1461:$B$1491=$J137)*1,F$1461:F$1491))</f>
        <v>-0.83860623789199984</v>
      </c>
      <c r="O137" s="2" cm="1">
        <f t="array" ref="O137">IF(G137="","",G137-SUMPRODUCT(($B$1461:$B$1491=$J137)*1,G$1461:G$1491))</f>
        <v>-0.5915696064296192</v>
      </c>
    </row>
    <row r="138" spans="1:17" x14ac:dyDescent="0.55000000000000004">
      <c r="A138" s="3">
        <v>5</v>
      </c>
      <c r="B138" s="4">
        <v>11</v>
      </c>
      <c r="C138" s="2">
        <f>IFERROR(LN(実質付加価値!C138),"")</f>
        <v>11.294655643987324</v>
      </c>
      <c r="D138" s="2">
        <f>IFERROR(LN(実質付加価値!D138),"")</f>
        <v>11.808141986424316</v>
      </c>
      <c r="E138" s="2">
        <f>IFERROR(LN(実質付加価値!E138),"")</f>
        <v>11.931857744170866</v>
      </c>
      <c r="F138" s="2">
        <f>IFERROR(LN(実質付加価値!F138),"")</f>
        <v>12.165948608928286</v>
      </c>
      <c r="G138" s="2">
        <f>IFERROR(LN(実質付加価値!G138),"")</f>
        <v>12.564009302753906</v>
      </c>
      <c r="I138" s="3">
        <v>5</v>
      </c>
      <c r="J138" s="3">
        <v>11</v>
      </c>
      <c r="K138" s="2" cm="1">
        <f t="array" ref="K138">IF(C138="","",C138-SUMPRODUCT(($B$1461:$B$1491=$J138)*1,C$1461:C$1491))</f>
        <v>0.45788401052248773</v>
      </c>
      <c r="L138" s="2" cm="1">
        <f t="array" ref="L138">IF(D138="","",D138-SUMPRODUCT(($B$1461:$B$1491=$J138)*1,D$1461:D$1491))</f>
        <v>0.74755690877445424</v>
      </c>
      <c r="M138" s="2" cm="1">
        <f t="array" ref="M138">IF(E138="","",E138-SUMPRODUCT(($B$1461:$B$1491=$J138)*1,E$1461:E$1491))</f>
        <v>0.64481435707054047</v>
      </c>
      <c r="N138" s="2" cm="1">
        <f t="array" ref="N138">IF(F138="","",F138-SUMPRODUCT(($B$1461:$B$1491=$J138)*1,F$1461:F$1491))</f>
        <v>0.81702749626083104</v>
      </c>
      <c r="O138" s="2" cm="1">
        <f t="array" ref="O138">IF(G138="","",G138-SUMPRODUCT(($B$1461:$B$1491=$J138)*1,G$1461:G$1491))</f>
        <v>0.99602460458688036</v>
      </c>
    </row>
    <row r="139" spans="1:17" x14ac:dyDescent="0.55000000000000004">
      <c r="A139" s="3">
        <v>5</v>
      </c>
      <c r="B139" s="4">
        <v>12</v>
      </c>
      <c r="C139" s="2">
        <f>IFERROR(LN(実質付加価値!C139),"")</f>
        <v>9.1913613194493369</v>
      </c>
      <c r="D139" s="2">
        <f>IFERROR(LN(実質付加価値!D139),"")</f>
        <v>9.4283160368812133</v>
      </c>
      <c r="E139" s="2">
        <f>IFERROR(LN(実質付加価値!E139),"")</f>
        <v>9.7207715036054729</v>
      </c>
      <c r="F139" s="2">
        <f>IFERROR(LN(実質付加価値!F139),"")</f>
        <v>9.4073109996679705</v>
      </c>
      <c r="G139" s="2">
        <f>IFERROR(LN(実質付加価値!G139),"")</f>
        <v>9.6725830909150741</v>
      </c>
      <c r="I139" s="3">
        <v>5</v>
      </c>
      <c r="J139" s="3">
        <v>12</v>
      </c>
      <c r="K139" s="2" cm="1">
        <f t="array" ref="K139">IF(C139="","",C139-SUMPRODUCT(($B$1461:$B$1491=$J139)*1,C$1461:C$1491))</f>
        <v>-1.7692083601294737</v>
      </c>
      <c r="L139" s="2" cm="1">
        <f t="array" ref="L139">IF(D139="","",D139-SUMPRODUCT(($B$1461:$B$1491=$J139)*1,D$1461:D$1491))</f>
        <v>-1.6249418346681441</v>
      </c>
      <c r="M139" s="2" cm="1">
        <f t="array" ref="M139">IF(E139="","",E139-SUMPRODUCT(($B$1461:$B$1491=$J139)*1,E$1461:E$1491))</f>
        <v>-1.4520231882066899</v>
      </c>
      <c r="N139" s="2" cm="1">
        <f t="array" ref="N139">IF(F139="","",F139-SUMPRODUCT(($B$1461:$B$1491=$J139)*1,F$1461:F$1491))</f>
        <v>-1.6851739265557875</v>
      </c>
      <c r="O139" s="2" cm="1">
        <f t="array" ref="O139">IF(G139="","",G139-SUMPRODUCT(($B$1461:$B$1491=$J139)*1,G$1461:G$1491))</f>
        <v>-1.5593488963837938</v>
      </c>
    </row>
    <row r="140" spans="1:17" x14ac:dyDescent="0.55000000000000004">
      <c r="A140" s="3">
        <v>5</v>
      </c>
      <c r="B140" s="4">
        <v>13</v>
      </c>
      <c r="C140" s="2">
        <f>IFERROR(LN(実質付加価値!C140),"")</f>
        <v>9.4200250703810706</v>
      </c>
      <c r="D140" s="2">
        <f>IFERROR(LN(実質付加価値!D140),"")</f>
        <v>9.1760524928963889</v>
      </c>
      <c r="E140" s="2">
        <f>IFERROR(LN(実質付加価値!E140),"")</f>
        <v>8.744899004329973</v>
      </c>
      <c r="F140" s="2">
        <f>IFERROR(LN(実質付加価値!F140),"")</f>
        <v>8.3765468616042362</v>
      </c>
      <c r="G140" s="2">
        <f>IFERROR(LN(実質付加価値!G140),"")</f>
        <v>8.3336600302158761</v>
      </c>
      <c r="I140" s="3">
        <v>5</v>
      </c>
      <c r="J140" s="3">
        <v>13</v>
      </c>
      <c r="K140" s="2" cm="1">
        <f t="array" ref="K140">IF(C140="","",C140-SUMPRODUCT(($B$1461:$B$1491=$J140)*1,C$1461:C$1491))</f>
        <v>-0.47405478019831016</v>
      </c>
      <c r="L140" s="2" cm="1">
        <f t="array" ref="L140">IF(D140="","",D140-SUMPRODUCT(($B$1461:$B$1491=$J140)*1,D$1461:D$1491))</f>
        <v>0.15748508223467184</v>
      </c>
      <c r="M140" s="2" cm="1">
        <f t="array" ref="M140">IF(E140="","",E140-SUMPRODUCT(($B$1461:$B$1491=$J140)*1,E$1461:E$1491))</f>
        <v>-0.31541984573609305</v>
      </c>
      <c r="N140" s="2" cm="1">
        <f t="array" ref="N140">IF(F140="","",F140-SUMPRODUCT(($B$1461:$B$1491=$J140)*1,F$1461:F$1491))</f>
        <v>-0.47495809571775105</v>
      </c>
      <c r="O140" s="2" cm="1">
        <f t="array" ref="O140">IF(G140="","",G140-SUMPRODUCT(($B$1461:$B$1491=$J140)*1,G$1461:G$1491))</f>
        <v>-0.78676558994386703</v>
      </c>
    </row>
    <row r="141" spans="1:17" x14ac:dyDescent="0.55000000000000004">
      <c r="A141" s="3">
        <v>5</v>
      </c>
      <c r="B141" s="4">
        <v>14</v>
      </c>
      <c r="C141" s="2">
        <f>IFERROR(LN(実質付加価値!C141),"")</f>
        <v>10.376212579627174</v>
      </c>
      <c r="D141" s="2">
        <f>IFERROR(LN(実質付加価値!D141),"")</f>
        <v>9.8030807951914429</v>
      </c>
      <c r="E141" s="2">
        <f>IFERROR(LN(実質付加価値!E141),"")</f>
        <v>10.060953109373779</v>
      </c>
      <c r="F141" s="2">
        <f>IFERROR(LN(実質付加価値!F141),"")</f>
        <v>9.9743745834914144</v>
      </c>
      <c r="G141" s="2">
        <f>IFERROR(LN(実質付加価値!G141),"")</f>
        <v>10.249357210706782</v>
      </c>
      <c r="I141" s="3">
        <v>5</v>
      </c>
      <c r="J141" s="3">
        <v>14</v>
      </c>
      <c r="K141" s="2" cm="1">
        <f t="array" ref="K141">IF(C141="","",C141-SUMPRODUCT(($B$1461:$B$1491=$J141)*1,C$1461:C$1491))</f>
        <v>-1.0864352132973263</v>
      </c>
      <c r="L141" s="2" cm="1">
        <f t="array" ref="L141">IF(D141="","",D141-SUMPRODUCT(($B$1461:$B$1491=$J141)*1,D$1461:D$1491))</f>
        <v>-1.4344482138421686</v>
      </c>
      <c r="M141" s="2" cm="1">
        <f t="array" ref="M141">IF(E141="","",E141-SUMPRODUCT(($B$1461:$B$1491=$J141)*1,E$1461:E$1491))</f>
        <v>-1.4309359288556074</v>
      </c>
      <c r="N141" s="2" cm="1">
        <f t="array" ref="N141">IF(F141="","",F141-SUMPRODUCT(($B$1461:$B$1491=$J141)*1,F$1461:F$1491))</f>
        <v>-1.4089634251549565</v>
      </c>
      <c r="O141" s="2" cm="1">
        <f t="array" ref="O141">IF(G141="","",G141-SUMPRODUCT(($B$1461:$B$1491=$J141)*1,G$1461:G$1491))</f>
        <v>-1.2444443078393181</v>
      </c>
    </row>
    <row r="142" spans="1:17" x14ac:dyDescent="0.55000000000000004">
      <c r="A142" s="3">
        <v>5</v>
      </c>
      <c r="B142" s="4">
        <v>15</v>
      </c>
      <c r="C142" s="2">
        <f>IFERROR(LN(実質付加価値!C142),"")</f>
        <v>8.9309623319185931</v>
      </c>
      <c r="D142" s="2">
        <f>IFERROR(LN(実質付加価値!D142),"")</f>
        <v>8.7991861843837391</v>
      </c>
      <c r="E142" s="2">
        <f>IFERROR(LN(実質付加価値!E142),"")</f>
        <v>8.8567385216640151</v>
      </c>
      <c r="F142" s="2">
        <f>IFERROR(LN(実質付加価値!F142),"")</f>
        <v>8.5644081966145933</v>
      </c>
      <c r="G142" s="2">
        <f>IFERROR(LN(実質付加価値!G142),"")</f>
        <v>8.4558854217781789</v>
      </c>
      <c r="I142" s="3">
        <v>5</v>
      </c>
      <c r="J142" s="3">
        <v>15</v>
      </c>
      <c r="K142" s="2" cm="1">
        <f t="array" ref="K142">IF(C142="","",C142-SUMPRODUCT(($B$1461:$B$1491=$J142)*1,C$1461:C$1491))</f>
        <v>-1.2332926158388773</v>
      </c>
      <c r="L142" s="2" cm="1">
        <f t="array" ref="L142">IF(D142="","",D142-SUMPRODUCT(($B$1461:$B$1491=$J142)*1,D$1461:D$1491))</f>
        <v>-1.3383902889304711</v>
      </c>
      <c r="M142" s="2" cm="1">
        <f t="array" ref="M142">IF(E142="","",E142-SUMPRODUCT(($B$1461:$B$1491=$J142)*1,E$1461:E$1491))</f>
        <v>-1.1827412485483126</v>
      </c>
      <c r="N142" s="2" cm="1">
        <f t="array" ref="N142">IF(F142="","",F142-SUMPRODUCT(($B$1461:$B$1491=$J142)*1,F$1461:F$1491))</f>
        <v>-1.3364555334957178</v>
      </c>
      <c r="O142" s="2" cm="1">
        <f t="array" ref="O142">IF(G142="","",G142-SUMPRODUCT(($B$1461:$B$1491=$J142)*1,G$1461:G$1491))</f>
        <v>-1.4881664409807396</v>
      </c>
    </row>
    <row r="143" spans="1:17" x14ac:dyDescent="0.55000000000000004">
      <c r="A143" s="3">
        <v>5</v>
      </c>
      <c r="B143" s="4">
        <v>16</v>
      </c>
      <c r="C143" s="2">
        <f>IFERROR(LN(実質付加価値!C143),"")</f>
        <v>10.328527620440161</v>
      </c>
      <c r="D143" s="2">
        <f>IFERROR(LN(実質付加価値!D143),"")</f>
        <v>10.626377017721589</v>
      </c>
      <c r="E143" s="2">
        <f>IFERROR(LN(実質付加価値!E143),"")</f>
        <v>10.682661820816433</v>
      </c>
      <c r="F143" s="2">
        <f>IFERROR(LN(実質付加価値!F143),"")</f>
        <v>10.628445490507582</v>
      </c>
      <c r="G143" s="2">
        <f>IFERROR(LN(実質付加価値!G143),"")</f>
        <v>10.910150406875847</v>
      </c>
      <c r="I143" s="3">
        <v>5</v>
      </c>
      <c r="J143" s="3">
        <v>16</v>
      </c>
      <c r="K143" s="2" cm="1">
        <f t="array" ref="K143">IF(C143="","",C143-SUMPRODUCT(($B$1461:$B$1491=$J143)*1,C$1461:C$1491))</f>
        <v>-1.1196941817739479</v>
      </c>
      <c r="L143" s="2" cm="1">
        <f t="array" ref="L143">IF(D143="","",D143-SUMPRODUCT(($B$1461:$B$1491=$J143)*1,D$1461:D$1491))</f>
        <v>-0.98087347007595049</v>
      </c>
      <c r="M143" s="2" cm="1">
        <f t="array" ref="M143">IF(E143="","",E143-SUMPRODUCT(($B$1461:$B$1491=$J143)*1,E$1461:E$1491))</f>
        <v>-1.0723710446557373</v>
      </c>
      <c r="N143" s="2" cm="1">
        <f t="array" ref="N143">IF(F143="","",F143-SUMPRODUCT(($B$1461:$B$1491=$J143)*1,F$1461:F$1491))</f>
        <v>-1.0345999605446146</v>
      </c>
      <c r="O143" s="2" cm="1">
        <f t="array" ref="O143">IF(G143="","",G143-SUMPRODUCT(($B$1461:$B$1491=$J143)*1,G$1461:G$1491))</f>
        <v>-0.8048693725096232</v>
      </c>
    </row>
    <row r="144" spans="1:17" x14ac:dyDescent="0.55000000000000004">
      <c r="A144" s="3">
        <v>5</v>
      </c>
      <c r="B144" s="4">
        <v>17</v>
      </c>
      <c r="C144" s="2">
        <f>IFERROR(LN(実質付加価値!C144),"")</f>
        <v>11.645209915126879</v>
      </c>
      <c r="D144" s="2">
        <f>IFERROR(LN(実質付加価値!D144),"")</f>
        <v>11.91853665988643</v>
      </c>
      <c r="E144" s="2">
        <f>IFERROR(LN(実質付加価値!E144),"")</f>
        <v>12.070551008943273</v>
      </c>
      <c r="F144" s="2">
        <f>IFERROR(LN(実質付加価値!F144),"")</f>
        <v>12.071596114472081</v>
      </c>
      <c r="G144" s="2">
        <f>IFERROR(LN(実質付加価値!G144),"")</f>
        <v>11.862475480051792</v>
      </c>
      <c r="I144" s="3">
        <v>5</v>
      </c>
      <c r="J144" s="3">
        <v>17</v>
      </c>
      <c r="K144" s="2" cm="1">
        <f t="array" ref="K144">IF(C144="","",C144-SUMPRODUCT(($B$1461:$B$1491=$J144)*1,C$1461:C$1491))</f>
        <v>-0.84912875178827107</v>
      </c>
      <c r="L144" s="2" cm="1">
        <f t="array" ref="L144">IF(D144="","",D144-SUMPRODUCT(($B$1461:$B$1491=$J144)*1,D$1461:D$1491))</f>
        <v>-0.4048816381960183</v>
      </c>
      <c r="M144" s="2" cm="1">
        <f t="array" ref="M144">IF(E144="","",E144-SUMPRODUCT(($B$1461:$B$1491=$J144)*1,E$1461:E$1491))</f>
        <v>-0.37711413460772114</v>
      </c>
      <c r="N144" s="2" cm="1">
        <f t="array" ref="N144">IF(F144="","",F144-SUMPRODUCT(($B$1461:$B$1491=$J144)*1,F$1461:F$1491))</f>
        <v>-0.33461728893120579</v>
      </c>
      <c r="O144" s="2" cm="1">
        <f t="array" ref="O144">IF(G144="","",G144-SUMPRODUCT(($B$1461:$B$1491=$J144)*1,G$1461:G$1491))</f>
        <v>-0.55874304713917056</v>
      </c>
    </row>
    <row r="145" spans="1:15" x14ac:dyDescent="0.55000000000000004">
      <c r="A145" s="3">
        <v>5</v>
      </c>
      <c r="B145" s="4">
        <v>18</v>
      </c>
      <c r="C145" s="2">
        <f>IFERROR(LN(実質付加価値!C145),"")</f>
        <v>12.362151301223445</v>
      </c>
      <c r="D145" s="2">
        <f>IFERROR(LN(実質付加価値!D145),"")</f>
        <v>12.317633406614485</v>
      </c>
      <c r="E145" s="2">
        <f>IFERROR(LN(実質付加価値!E145),"")</f>
        <v>12.51707408524336</v>
      </c>
      <c r="F145" s="2">
        <f>IFERROR(LN(実質付加価値!F145),"")</f>
        <v>12.505094508219297</v>
      </c>
      <c r="G145" s="2">
        <f>IFERROR(LN(実質付加価値!G145),"")</f>
        <v>12.505875297766767</v>
      </c>
      <c r="I145" s="3">
        <v>5</v>
      </c>
      <c r="J145" s="3">
        <v>18</v>
      </c>
      <c r="K145" s="2" cm="1">
        <f t="array" ref="K145">IF(C145="","",C145-SUMPRODUCT(($B$1461:$B$1491=$J145)*1,C$1461:C$1491))</f>
        <v>-0.47036775329432956</v>
      </c>
      <c r="L145" s="2" cm="1">
        <f t="array" ref="L145">IF(D145="","",D145-SUMPRODUCT(($B$1461:$B$1491=$J145)*1,D$1461:D$1491))</f>
        <v>-0.6356409712343396</v>
      </c>
      <c r="M145" s="2" cm="1">
        <f t="array" ref="M145">IF(E145="","",E145-SUMPRODUCT(($B$1461:$B$1491=$J145)*1,E$1461:E$1491))</f>
        <v>-0.48609217588574616</v>
      </c>
      <c r="N145" s="2" cm="1">
        <f t="array" ref="N145">IF(F145="","",F145-SUMPRODUCT(($B$1461:$B$1491=$J145)*1,F$1461:F$1491))</f>
        <v>-0.50201081941061787</v>
      </c>
      <c r="O145" s="2" cm="1">
        <f t="array" ref="O145">IF(G145="","",G145-SUMPRODUCT(($B$1461:$B$1491=$J145)*1,G$1461:G$1491))</f>
        <v>-0.46628653594117431</v>
      </c>
    </row>
    <row r="146" spans="1:15" x14ac:dyDescent="0.55000000000000004">
      <c r="A146" s="3">
        <v>5</v>
      </c>
      <c r="B146" s="4">
        <v>19</v>
      </c>
      <c r="C146" s="2">
        <f>IFERROR(LN(実質付加価値!C146),"")</f>
        <v>11.698139281537669</v>
      </c>
      <c r="D146" s="2">
        <f>IFERROR(LN(実質付加価値!D146),"")</f>
        <v>11.525847367363019</v>
      </c>
      <c r="E146" s="2">
        <f>IFERROR(LN(実質付加価値!E146),"")</f>
        <v>11.516524874159771</v>
      </c>
      <c r="F146" s="2">
        <f>IFERROR(LN(実質付加価値!F146),"")</f>
        <v>11.484339062286226</v>
      </c>
      <c r="G146" s="2">
        <f>IFERROR(LN(実質付加価値!G146),"")</f>
        <v>11.527457409727525</v>
      </c>
      <c r="I146" s="3">
        <v>5</v>
      </c>
      <c r="J146" s="3">
        <v>19</v>
      </c>
      <c r="K146" s="2" cm="1">
        <f t="array" ref="K146">IF(C146="","",C146-SUMPRODUCT(($B$1461:$B$1491=$J146)*1,C$1461:C$1491))</f>
        <v>-0.92867861951073749</v>
      </c>
      <c r="L146" s="2" cm="1">
        <f t="array" ref="L146">IF(D146="","",D146-SUMPRODUCT(($B$1461:$B$1491=$J146)*1,D$1461:D$1491))</f>
        <v>-0.96730165807230684</v>
      </c>
      <c r="M146" s="2" cm="1">
        <f t="array" ref="M146">IF(E146="","",E146-SUMPRODUCT(($B$1461:$B$1491=$J146)*1,E$1461:E$1491))</f>
        <v>-0.94768530729872502</v>
      </c>
      <c r="N146" s="2" cm="1">
        <f t="array" ref="N146">IF(F146="","",F146-SUMPRODUCT(($B$1461:$B$1491=$J146)*1,F$1461:F$1491))</f>
        <v>-0.95546271282754347</v>
      </c>
      <c r="O146" s="2" cm="1">
        <f t="array" ref="O146">IF(G146="","",G146-SUMPRODUCT(($B$1461:$B$1491=$J146)*1,G$1461:G$1491))</f>
        <v>-1.0075807676128861</v>
      </c>
    </row>
    <row r="147" spans="1:15" x14ac:dyDescent="0.55000000000000004">
      <c r="A147" s="3">
        <v>5</v>
      </c>
      <c r="B147" s="4">
        <v>20</v>
      </c>
      <c r="C147" s="2">
        <f>IFERROR(LN(実質付加価値!C147),"")</f>
        <v>12.261070811818021</v>
      </c>
      <c r="D147" s="2">
        <f>IFERROR(LN(実質付加価値!D147),"")</f>
        <v>12.41007375329894</v>
      </c>
      <c r="E147" s="2">
        <f>IFERROR(LN(実質付加価値!E147),"")</f>
        <v>12.340852804051925</v>
      </c>
      <c r="F147" s="2">
        <f>IFERROR(LN(実質付加価値!F147),"")</f>
        <v>12.288287494358407</v>
      </c>
      <c r="G147" s="2">
        <f>IFERROR(LN(実質付加価値!G147),"")</f>
        <v>12.336090390350298</v>
      </c>
      <c r="I147" s="3">
        <v>5</v>
      </c>
      <c r="J147" s="3">
        <v>20</v>
      </c>
      <c r="K147" s="2" cm="1">
        <f t="array" ref="K147">IF(C147="","",C147-SUMPRODUCT(($B$1461:$B$1491=$J147)*1,C$1461:C$1491))</f>
        <v>-0.59170985367867246</v>
      </c>
      <c r="L147" s="2" cm="1">
        <f t="array" ref="L147">IF(D147="","",D147-SUMPRODUCT(($B$1461:$B$1491=$J147)*1,D$1461:D$1491))</f>
        <v>-0.65424842908962511</v>
      </c>
      <c r="M147" s="2" cm="1">
        <f t="array" ref="M147">IF(E147="","",E147-SUMPRODUCT(($B$1461:$B$1491=$J147)*1,E$1461:E$1491))</f>
        <v>-0.67390733555055427</v>
      </c>
      <c r="N147" s="2" cm="1">
        <f t="array" ref="N147">IF(F147="","",F147-SUMPRODUCT(($B$1461:$B$1491=$J147)*1,F$1461:F$1491))</f>
        <v>-0.69018727229942733</v>
      </c>
      <c r="O147" s="2" cm="1">
        <f t="array" ref="O147">IF(G147="","",G147-SUMPRODUCT(($B$1461:$B$1491=$J147)*1,G$1461:G$1491))</f>
        <v>-0.68612130478338607</v>
      </c>
    </row>
    <row r="148" spans="1:15" x14ac:dyDescent="0.55000000000000004">
      <c r="A148" s="3">
        <v>5</v>
      </c>
      <c r="B148" s="4">
        <v>21</v>
      </c>
      <c r="C148" s="2">
        <f>IFERROR(LN(実質付加価値!C148),"")</f>
        <v>11.823391040264106</v>
      </c>
      <c r="D148" s="2">
        <f>IFERROR(LN(実質付加価値!D148),"")</f>
        <v>11.873357671355125</v>
      </c>
      <c r="E148" s="2">
        <f>IFERROR(LN(実質付加価値!E148),"")</f>
        <v>11.824494244489344</v>
      </c>
      <c r="F148" s="2">
        <f>IFERROR(LN(実質付加価値!F148),"")</f>
        <v>11.620688377086106</v>
      </c>
      <c r="G148" s="2">
        <f>IFERROR(LN(実質付加価値!G148),"")</f>
        <v>11.766939254539956</v>
      </c>
      <c r="I148" s="3">
        <v>5</v>
      </c>
      <c r="J148" s="3">
        <v>21</v>
      </c>
      <c r="K148" s="2" cm="1">
        <f t="array" ref="K148">IF(C148="","",C148-SUMPRODUCT(($B$1461:$B$1491=$J148)*1,C$1461:C$1491))</f>
        <v>-0.97077425927219885</v>
      </c>
      <c r="L148" s="2" cm="1">
        <f t="array" ref="L148">IF(D148="","",D148-SUMPRODUCT(($B$1461:$B$1491=$J148)*1,D$1461:D$1491))</f>
        <v>-0.9464934312883706</v>
      </c>
      <c r="M148" s="2" cm="1">
        <f t="array" ref="M148">IF(E148="","",E148-SUMPRODUCT(($B$1461:$B$1491=$J148)*1,E$1461:E$1491))</f>
        <v>-1.00425768151079</v>
      </c>
      <c r="N148" s="2" cm="1">
        <f t="array" ref="N148">IF(F148="","",F148-SUMPRODUCT(($B$1461:$B$1491=$J148)*1,F$1461:F$1491))</f>
        <v>-0.92196801431482278</v>
      </c>
      <c r="O148" s="2" cm="1">
        <f t="array" ref="O148">IF(G148="","",G148-SUMPRODUCT(($B$1461:$B$1491=$J148)*1,G$1461:G$1491))</f>
        <v>-0.87659524918057308</v>
      </c>
    </row>
    <row r="149" spans="1:15" x14ac:dyDescent="0.55000000000000004">
      <c r="A149" s="3">
        <v>5</v>
      </c>
      <c r="B149" s="4">
        <v>22</v>
      </c>
      <c r="C149" s="2">
        <f>IFERROR(LN(実質付加価値!C149),"")</f>
        <v>11.365794812467097</v>
      </c>
      <c r="D149" s="2">
        <f>IFERROR(LN(実質付加価値!D149),"")</f>
        <v>11.376188002956871</v>
      </c>
      <c r="E149" s="2">
        <f>IFERROR(LN(実質付加価値!E149),"")</f>
        <v>11.352016328837387</v>
      </c>
      <c r="F149" s="2">
        <f>IFERROR(LN(実質付加価値!F149),"")</f>
        <v>10.827843650224466</v>
      </c>
      <c r="G149" s="2">
        <f>IFERROR(LN(実質付加価値!G149),"")</f>
        <v>10.800403044563463</v>
      </c>
      <c r="I149" s="3">
        <v>5</v>
      </c>
      <c r="J149" s="3">
        <v>22</v>
      </c>
      <c r="K149" s="2" cm="1">
        <f t="array" ref="K149">IF(C149="","",C149-SUMPRODUCT(($B$1461:$B$1491=$J149)*1,C$1461:C$1491))</f>
        <v>-0.74091074560048575</v>
      </c>
      <c r="L149" s="2" cm="1">
        <f t="array" ref="L149">IF(D149="","",D149-SUMPRODUCT(($B$1461:$B$1491=$J149)*1,D$1461:D$1491))</f>
        <v>-0.70263195396390543</v>
      </c>
      <c r="M149" s="2" cm="1">
        <f t="array" ref="M149">IF(E149="","",E149-SUMPRODUCT(($B$1461:$B$1491=$J149)*1,E$1461:E$1491))</f>
        <v>-0.72462661640128623</v>
      </c>
      <c r="N149" s="2" cm="1">
        <f t="array" ref="N149">IF(F149="","",F149-SUMPRODUCT(($B$1461:$B$1491=$J149)*1,F$1461:F$1491))</f>
        <v>-0.77321414612614348</v>
      </c>
      <c r="O149" s="2" cm="1">
        <f t="array" ref="O149">IF(G149="","",G149-SUMPRODUCT(($B$1461:$B$1491=$J149)*1,G$1461:G$1491))</f>
        <v>-0.79655900659019707</v>
      </c>
    </row>
    <row r="150" spans="1:15" x14ac:dyDescent="0.55000000000000004">
      <c r="A150" s="3">
        <v>5</v>
      </c>
      <c r="B150" s="4">
        <v>23</v>
      </c>
      <c r="C150" s="2">
        <f>IFERROR(LN(実質付加価値!C150),"")</f>
        <v>11.068437355549181</v>
      </c>
      <c r="D150" s="2">
        <f>IFERROR(LN(実質付加価値!D150),"")</f>
        <v>10.984257647640245</v>
      </c>
      <c r="E150" s="2">
        <f>IFERROR(LN(実質付加価値!E150),"")</f>
        <v>11.036095482050394</v>
      </c>
      <c r="F150" s="2">
        <f>IFERROR(LN(実質付加価値!F150),"")</f>
        <v>11.128835471994456</v>
      </c>
      <c r="G150" s="2">
        <f>IFERROR(LN(実質付加価値!G150),"")</f>
        <v>11.116945377357419</v>
      </c>
      <c r="I150" s="3">
        <v>5</v>
      </c>
      <c r="J150" s="3">
        <v>23</v>
      </c>
      <c r="K150" s="2" cm="1">
        <f t="array" ref="K150">IF(C150="","",C150-SUMPRODUCT(($B$1461:$B$1491=$J150)*1,C$1461:C$1491))</f>
        <v>-0.75506865530950051</v>
      </c>
      <c r="L150" s="2" cm="1">
        <f t="array" ref="L150">IF(D150="","",D150-SUMPRODUCT(($B$1461:$B$1491=$J150)*1,D$1461:D$1491))</f>
        <v>-0.84162119260321333</v>
      </c>
      <c r="M150" s="2" cm="1">
        <f t="array" ref="M150">IF(E150="","",E150-SUMPRODUCT(($B$1461:$B$1491=$J150)*1,E$1461:E$1491))</f>
        <v>-0.82703313843926551</v>
      </c>
      <c r="N150" s="2" cm="1">
        <f t="array" ref="N150">IF(F150="","",F150-SUMPRODUCT(($B$1461:$B$1491=$J150)*1,F$1461:F$1491))</f>
        <v>-0.81793548097665969</v>
      </c>
      <c r="O150" s="2" cm="1">
        <f t="array" ref="O150">IF(G150="","",G150-SUMPRODUCT(($B$1461:$B$1491=$J150)*1,G$1461:G$1491))</f>
        <v>-0.81908013393557866</v>
      </c>
    </row>
    <row r="151" spans="1:15" x14ac:dyDescent="0.55000000000000004">
      <c r="A151" s="3">
        <v>5</v>
      </c>
      <c r="B151" s="4">
        <v>24</v>
      </c>
      <c r="C151" s="2">
        <f>IFERROR(LN(実質付加価値!C151),"")</f>
        <v>10.084015689207785</v>
      </c>
      <c r="D151" s="2">
        <f>IFERROR(LN(実質付加価値!D151),"")</f>
        <v>10.041205025662421</v>
      </c>
      <c r="E151" s="2">
        <f>IFERROR(LN(実質付加価値!E151),"")</f>
        <v>9.8992690281985816</v>
      </c>
      <c r="F151" s="2">
        <f>IFERROR(LN(実質付加価値!F151),"")</f>
        <v>9.7423366196979657</v>
      </c>
      <c r="G151" s="2">
        <f>IFERROR(LN(実質付加価値!G151),"")</f>
        <v>9.7486212134189767</v>
      </c>
      <c r="I151" s="3">
        <v>5</v>
      </c>
      <c r="J151" s="3">
        <v>24</v>
      </c>
      <c r="K151" s="2" cm="1">
        <f t="array" ref="K151">IF(C151="","",C151-SUMPRODUCT(($B$1461:$B$1491=$J151)*1,C$1461:C$1491))</f>
        <v>-1.073433439103944</v>
      </c>
      <c r="L151" s="2" cm="1">
        <f t="array" ref="L151">IF(D151="","",D151-SUMPRODUCT(($B$1461:$B$1491=$J151)*1,D$1461:D$1491))</f>
        <v>-1.1178920406628432</v>
      </c>
      <c r="M151" s="2" cm="1">
        <f t="array" ref="M151">IF(E151="","",E151-SUMPRODUCT(($B$1461:$B$1491=$J151)*1,E$1461:E$1491))</f>
        <v>-1.2230735127697887</v>
      </c>
      <c r="N151" s="2" cm="1">
        <f t="array" ref="N151">IF(F151="","",F151-SUMPRODUCT(($B$1461:$B$1491=$J151)*1,F$1461:F$1491))</f>
        <v>-1.314705460516068</v>
      </c>
      <c r="O151" s="2" cm="1">
        <f t="array" ref="O151">IF(G151="","",G151-SUMPRODUCT(($B$1461:$B$1491=$J151)*1,G$1461:G$1491))</f>
        <v>-1.341971087608778</v>
      </c>
    </row>
    <row r="152" spans="1:15" x14ac:dyDescent="0.55000000000000004">
      <c r="A152" s="3">
        <v>5</v>
      </c>
      <c r="B152" s="4">
        <v>25</v>
      </c>
      <c r="C152" s="2">
        <f>IFERROR(LN(実質付加価値!C152),"")</f>
        <v>11.565159446083181</v>
      </c>
      <c r="D152" s="2">
        <f>IFERROR(LN(実質付加価値!D152),"")</f>
        <v>11.681860918149944</v>
      </c>
      <c r="E152" s="2">
        <f>IFERROR(LN(実質付加価値!E152),"")</f>
        <v>11.631918545359484</v>
      </c>
      <c r="F152" s="2">
        <f>IFERROR(LN(実質付加価値!F152),"")</f>
        <v>11.646458779091468</v>
      </c>
      <c r="G152" s="2">
        <f>IFERROR(LN(実質付加価値!G152),"")</f>
        <v>11.738200956309079</v>
      </c>
      <c r="I152" s="3">
        <v>5</v>
      </c>
      <c r="J152" s="3">
        <v>25</v>
      </c>
      <c r="K152" s="2" cm="1">
        <f t="array" ref="K152">IF(C152="","",C152-SUMPRODUCT(($B$1461:$B$1491=$J152)*1,C$1461:C$1491))</f>
        <v>-0.75890633561365028</v>
      </c>
      <c r="L152" s="2" cm="1">
        <f t="array" ref="L152">IF(D152="","",D152-SUMPRODUCT(($B$1461:$B$1491=$J152)*1,D$1461:D$1491))</f>
        <v>-0.75277141276910697</v>
      </c>
      <c r="M152" s="2" cm="1">
        <f t="array" ref="M152">IF(E152="","",E152-SUMPRODUCT(($B$1461:$B$1491=$J152)*1,E$1461:E$1491))</f>
        <v>-0.77979331365031612</v>
      </c>
      <c r="N152" s="2" cm="1">
        <f t="array" ref="N152">IF(F152="","",F152-SUMPRODUCT(($B$1461:$B$1491=$J152)*1,F$1461:F$1491))</f>
        <v>-0.80583815641314871</v>
      </c>
      <c r="O152" s="2" cm="1">
        <f t="array" ref="O152">IF(G152="","",G152-SUMPRODUCT(($B$1461:$B$1491=$J152)*1,G$1461:G$1491))</f>
        <v>-0.85876177461728176</v>
      </c>
    </row>
    <row r="153" spans="1:15" x14ac:dyDescent="0.55000000000000004">
      <c r="A153" s="3">
        <v>5</v>
      </c>
      <c r="B153" s="4">
        <v>26</v>
      </c>
      <c r="C153" s="2">
        <f>IFERROR(LN(実質付加価値!C153),"")</f>
        <v>11.639137889839244</v>
      </c>
      <c r="D153" s="2">
        <f>IFERROR(LN(実質付加価値!D153),"")</f>
        <v>11.698132448921733</v>
      </c>
      <c r="E153" s="2">
        <f>IFERROR(LN(実質付加価値!E153),"")</f>
        <v>11.711655477604198</v>
      </c>
      <c r="F153" s="2">
        <f>IFERROR(LN(実質付加価値!F153),"")</f>
        <v>11.695919569250405</v>
      </c>
      <c r="G153" s="2">
        <f>IFERROR(LN(実質付加価値!G153),"")</f>
        <v>11.673988692837481</v>
      </c>
      <c r="I153" s="3">
        <v>5</v>
      </c>
      <c r="J153" s="3">
        <v>26</v>
      </c>
      <c r="K153" s="2" cm="1">
        <f t="array" ref="K153">IF(C153="","",C153-SUMPRODUCT(($B$1461:$B$1491=$J153)*1,C$1461:C$1491))</f>
        <v>-0.65529967204636996</v>
      </c>
      <c r="L153" s="2" cm="1">
        <f t="array" ref="L153">IF(D153="","",D153-SUMPRODUCT(($B$1461:$B$1491=$J153)*1,D$1461:D$1491))</f>
        <v>-0.69276661702160602</v>
      </c>
      <c r="M153" s="2" cm="1">
        <f t="array" ref="M153">IF(E153="","",E153-SUMPRODUCT(($B$1461:$B$1491=$J153)*1,E$1461:E$1491))</f>
        <v>-0.68987649557525899</v>
      </c>
      <c r="N153" s="2" cm="1">
        <f t="array" ref="N153">IF(F153="","",F153-SUMPRODUCT(($B$1461:$B$1491=$J153)*1,F$1461:F$1491))</f>
        <v>-0.68819271323716258</v>
      </c>
      <c r="O153" s="2" cm="1">
        <f t="array" ref="O153">IF(G153="","",G153-SUMPRODUCT(($B$1461:$B$1491=$J153)*1,G$1461:G$1491))</f>
        <v>-0.67547480480093824</v>
      </c>
    </row>
    <row r="154" spans="1:15" x14ac:dyDescent="0.55000000000000004">
      <c r="A154" s="3">
        <v>5</v>
      </c>
      <c r="B154" s="4">
        <v>27</v>
      </c>
      <c r="C154" s="2">
        <f>IFERROR(LN(実質付加価値!C154),"")</f>
        <v>12.190269285283099</v>
      </c>
      <c r="D154" s="2">
        <f>IFERROR(LN(実質付加価値!D154),"")</f>
        <v>12.254488380553843</v>
      </c>
      <c r="E154" s="2">
        <f>IFERROR(LN(実質付加価値!E154),"")</f>
        <v>12.223207346527536</v>
      </c>
      <c r="F154" s="2">
        <f>IFERROR(LN(実質付加価値!F154),"")</f>
        <v>12.197232578296566</v>
      </c>
      <c r="G154" s="2">
        <f>IFERROR(LN(実質付加価値!G154),"")</f>
        <v>12.146595279411118</v>
      </c>
      <c r="I154" s="3">
        <v>5</v>
      </c>
      <c r="J154" s="3">
        <v>27</v>
      </c>
      <c r="K154" s="2" cm="1">
        <f t="array" ref="K154">IF(C154="","",C154-SUMPRODUCT(($B$1461:$B$1491=$J154)*1,C$1461:C$1491))</f>
        <v>-0.769522985226331</v>
      </c>
      <c r="L154" s="2" cm="1">
        <f t="array" ref="L154">IF(D154="","",D154-SUMPRODUCT(($B$1461:$B$1491=$J154)*1,D$1461:D$1491))</f>
        <v>-0.75058263421134441</v>
      </c>
      <c r="M154" s="2" cm="1">
        <f t="array" ref="M154">IF(E154="","",E154-SUMPRODUCT(($B$1461:$B$1491=$J154)*1,E$1461:E$1491))</f>
        <v>-0.80742092658824482</v>
      </c>
      <c r="N154" s="2" cm="1">
        <f t="array" ref="N154">IF(F154="","",F154-SUMPRODUCT(($B$1461:$B$1491=$J154)*1,F$1461:F$1491))</f>
        <v>-0.82720633100157492</v>
      </c>
      <c r="O154" s="2" cm="1">
        <f t="array" ref="O154">IF(G154="","",G154-SUMPRODUCT(($B$1461:$B$1491=$J154)*1,G$1461:G$1491))</f>
        <v>-0.8885239995184957</v>
      </c>
    </row>
    <row r="155" spans="1:15" x14ac:dyDescent="0.55000000000000004">
      <c r="A155" s="3">
        <v>5</v>
      </c>
      <c r="B155" s="4">
        <v>28</v>
      </c>
      <c r="C155" s="2">
        <f>IFERROR(LN(実質付加価値!C155),"")</f>
        <v>12.315638701099498</v>
      </c>
      <c r="D155" s="2">
        <f>IFERROR(LN(実質付加価値!D155),"")</f>
        <v>12.342338443683907</v>
      </c>
      <c r="E155" s="2">
        <f>IFERROR(LN(実質付加価値!E155),"")</f>
        <v>12.394380888932213</v>
      </c>
      <c r="F155" s="2">
        <f>IFERROR(LN(実質付加価値!F155),"")</f>
        <v>12.455258040392113</v>
      </c>
      <c r="G155" s="2">
        <f>IFERROR(LN(実質付加価値!G155),"")</f>
        <v>12.499506920897021</v>
      </c>
      <c r="I155" s="3">
        <v>5</v>
      </c>
      <c r="J155" s="3">
        <v>28</v>
      </c>
      <c r="K155" s="2" cm="1">
        <f t="array" ref="K155">IF(C155="","",C155-SUMPRODUCT(($B$1461:$B$1491=$J155)*1,C$1461:C$1491))</f>
        <v>-0.48717736544989343</v>
      </c>
      <c r="L155" s="2" cm="1">
        <f t="array" ref="L155">IF(D155="","",D155-SUMPRODUCT(($B$1461:$B$1491=$J155)*1,D$1461:D$1491))</f>
        <v>-0.55033704083050417</v>
      </c>
      <c r="M155" s="2" cm="1">
        <f t="array" ref="M155">IF(E155="","",E155-SUMPRODUCT(($B$1461:$B$1491=$J155)*1,E$1461:E$1491))</f>
        <v>-0.57588125681776603</v>
      </c>
      <c r="N155" s="2" cm="1">
        <f t="array" ref="N155">IF(F155="","",F155-SUMPRODUCT(($B$1461:$B$1491=$J155)*1,F$1461:F$1491))</f>
        <v>-0.53657916918806059</v>
      </c>
      <c r="O155" s="2" cm="1">
        <f t="array" ref="O155">IF(G155="","",G155-SUMPRODUCT(($B$1461:$B$1491=$J155)*1,G$1461:G$1491))</f>
        <v>-0.54152450184463596</v>
      </c>
    </row>
    <row r="156" spans="1:15" x14ac:dyDescent="0.55000000000000004">
      <c r="A156" s="3">
        <v>5</v>
      </c>
      <c r="B156" s="4">
        <v>29</v>
      </c>
      <c r="C156" s="2">
        <f>IFERROR(LN(実質付加価値!C156),"")</f>
        <v>12.008701217231192</v>
      </c>
      <c r="D156" s="2">
        <f>IFERROR(LN(実質付加価値!D156),"")</f>
        <v>12.00929901030586</v>
      </c>
      <c r="E156" s="2">
        <f>IFERROR(LN(実質付加価値!E156),"")</f>
        <v>12.010130623421913</v>
      </c>
      <c r="F156" s="2">
        <f>IFERROR(LN(実質付加価値!F156),"")</f>
        <v>12.015215344745464</v>
      </c>
      <c r="G156" s="2">
        <f>IFERROR(LN(実質付加価値!G156),"")</f>
        <v>12.00412211330733</v>
      </c>
      <c r="I156" s="3">
        <v>5</v>
      </c>
      <c r="J156" s="3">
        <v>29</v>
      </c>
      <c r="K156" s="2" cm="1">
        <f t="array" ref="K156">IF(C156="","",C156-SUMPRODUCT(($B$1461:$B$1491=$J156)*1,C$1461:C$1491))</f>
        <v>-0.56707717221553544</v>
      </c>
      <c r="L156" s="2" cm="1">
        <f t="array" ref="L156">IF(D156="","",D156-SUMPRODUCT(($B$1461:$B$1491=$J156)*1,D$1461:D$1491))</f>
        <v>-0.59452286866840609</v>
      </c>
      <c r="M156" s="2" cm="1">
        <f t="array" ref="M156">IF(E156="","",E156-SUMPRODUCT(($B$1461:$B$1491=$J156)*1,E$1461:E$1491))</f>
        <v>-0.61785776997743902</v>
      </c>
      <c r="N156" s="2" cm="1">
        <f t="array" ref="N156">IF(F156="","",F156-SUMPRODUCT(($B$1461:$B$1491=$J156)*1,F$1461:F$1491))</f>
        <v>-0.61722519822528987</v>
      </c>
      <c r="O156" s="2" cm="1">
        <f t="array" ref="O156">IF(G156="","",G156-SUMPRODUCT(($B$1461:$B$1491=$J156)*1,G$1461:G$1491))</f>
        <v>-0.63306826740541666</v>
      </c>
    </row>
    <row r="157" spans="1:15" x14ac:dyDescent="0.55000000000000004">
      <c r="A157" s="3">
        <v>5</v>
      </c>
      <c r="B157" s="4">
        <v>30</v>
      </c>
      <c r="C157" s="2">
        <f>IFERROR(LN(実質付加価値!C157),"")</f>
        <v>12.678885614051621</v>
      </c>
      <c r="D157" s="2">
        <f>IFERROR(LN(実質付加価値!D157),"")</f>
        <v>12.806329523370731</v>
      </c>
      <c r="E157" s="2">
        <f>IFERROR(LN(実質付加価値!E157),"")</f>
        <v>12.815659960537982</v>
      </c>
      <c r="F157" s="2">
        <f>IFERROR(LN(実質付加価値!F157),"")</f>
        <v>12.799122295786697</v>
      </c>
      <c r="G157" s="2">
        <f>IFERROR(LN(実質付加価値!G157),"")</f>
        <v>12.825137496227997</v>
      </c>
      <c r="I157" s="3">
        <v>5</v>
      </c>
      <c r="J157" s="3">
        <v>30</v>
      </c>
      <c r="K157" s="2" cm="1">
        <f t="array" ref="K157">IF(C157="","",C157-SUMPRODUCT(($B$1461:$B$1491=$J157)*1,C$1461:C$1491))</f>
        <v>-0.47650789220351619</v>
      </c>
      <c r="L157" s="2" cm="1">
        <f t="array" ref="L157">IF(D157="","",D157-SUMPRODUCT(($B$1461:$B$1491=$J157)*1,D$1461:D$1491))</f>
        <v>-0.50667341032000124</v>
      </c>
      <c r="M157" s="2" cm="1">
        <f t="array" ref="M157">IF(E157="","",E157-SUMPRODUCT(($B$1461:$B$1491=$J157)*1,E$1461:E$1491))</f>
        <v>-0.56716887500254032</v>
      </c>
      <c r="N157" s="2" cm="1">
        <f t="array" ref="N157">IF(F157="","",F157-SUMPRODUCT(($B$1461:$B$1491=$J157)*1,F$1461:F$1491))</f>
        <v>-0.5860011006990824</v>
      </c>
      <c r="O157" s="2" cm="1">
        <f t="array" ref="O157">IF(G157="","",G157-SUMPRODUCT(($B$1461:$B$1491=$J157)*1,G$1461:G$1491))</f>
        <v>-0.60806032343924166</v>
      </c>
    </row>
    <row r="158" spans="1:15" x14ac:dyDescent="0.55000000000000004">
      <c r="A158" s="3">
        <v>5</v>
      </c>
      <c r="B158" s="4">
        <v>31</v>
      </c>
      <c r="C158" s="2">
        <f>IFERROR(LN(実質付加価値!C158),"")</f>
        <v>11.981907413607905</v>
      </c>
      <c r="D158" s="2">
        <f>IFERROR(LN(実質付加価値!D158),"")</f>
        <v>11.898031251569973</v>
      </c>
      <c r="E158" s="2">
        <f>IFERROR(LN(実質付加価値!E158),"")</f>
        <v>11.877113989109134</v>
      </c>
      <c r="F158" s="2">
        <f>IFERROR(LN(実質付加価値!F158),"")</f>
        <v>11.736776596987934</v>
      </c>
      <c r="G158" s="2">
        <f>IFERROR(LN(実質付加価値!G158),"")</f>
        <v>11.698183556973241</v>
      </c>
      <c r="I158" s="3">
        <v>5</v>
      </c>
      <c r="J158" s="3">
        <v>31</v>
      </c>
      <c r="K158" s="2" cm="1">
        <f t="array" ref="K158">IF(C158="","",C158-SUMPRODUCT(($B$1461:$B$1491=$J158)*1,C$1461:C$1491))</f>
        <v>-0.7167666208464798</v>
      </c>
      <c r="L158" s="2" cm="1">
        <f t="array" ref="L158">IF(D158="","",D158-SUMPRODUCT(($B$1461:$B$1491=$J158)*1,D$1461:D$1491))</f>
        <v>-0.70348687017370004</v>
      </c>
      <c r="M158" s="2" cm="1">
        <f t="array" ref="M158">IF(E158="","",E158-SUMPRODUCT(($B$1461:$B$1491=$J158)*1,E$1461:E$1491))</f>
        <v>-0.6976104626207924</v>
      </c>
      <c r="N158" s="2" cm="1">
        <f t="array" ref="N158">IF(F158="","",F158-SUMPRODUCT(($B$1461:$B$1491=$J158)*1,F$1461:F$1491))</f>
        <v>-0.7116908336985901</v>
      </c>
      <c r="O158" s="2" cm="1">
        <f t="array" ref="O158">IF(G158="","",G158-SUMPRODUCT(($B$1461:$B$1491=$J158)*1,G$1461:G$1491))</f>
        <v>-0.74936989336636906</v>
      </c>
    </row>
    <row r="159" spans="1:15" x14ac:dyDescent="0.55000000000000004">
      <c r="A159" s="3">
        <v>6</v>
      </c>
      <c r="B159" s="4">
        <v>1</v>
      </c>
      <c r="C159" s="2">
        <f>IFERROR(LN(実質付加価値!C159),"")</f>
        <v>11.817228209167492</v>
      </c>
      <c r="D159" s="2">
        <f>IFERROR(LN(実質付加価値!D159),"")</f>
        <v>11.714778997407263</v>
      </c>
      <c r="E159" s="2">
        <f>IFERROR(LN(実質付加価値!E159),"")</f>
        <v>11.705531915622192</v>
      </c>
      <c r="F159" s="2">
        <f>IFERROR(LN(実質付加価値!F159),"")</f>
        <v>11.680923618637722</v>
      </c>
      <c r="G159" s="2">
        <f>IFERROR(LN(実質付加価値!G159),"")</f>
        <v>11.721926644469248</v>
      </c>
      <c r="I159" s="3">
        <v>6</v>
      </c>
      <c r="J159" s="3">
        <v>1</v>
      </c>
      <c r="K159" s="2" cm="1">
        <f t="array" ref="K159">IF(C159="","",C159-SUMPRODUCT(($B$1461:$B$1491=$J159)*1,C$1461:C$1491))</f>
        <v>0.21699587523173669</v>
      </c>
      <c r="L159" s="2" cm="1">
        <f t="array" ref="L159">IF(D159="","",D159-SUMPRODUCT(($B$1461:$B$1491=$J159)*1,D$1461:D$1491))</f>
        <v>0.25501227832571338</v>
      </c>
      <c r="M159" s="2" cm="1">
        <f t="array" ref="M159">IF(E159="","",E159-SUMPRODUCT(($B$1461:$B$1491=$J159)*1,E$1461:E$1491))</f>
        <v>0.34429608253659438</v>
      </c>
      <c r="N159" s="2" cm="1">
        <f t="array" ref="N159">IF(F159="","",F159-SUMPRODUCT(($B$1461:$B$1491=$J159)*1,F$1461:F$1491))</f>
        <v>0.35869195005919963</v>
      </c>
      <c r="O159" s="2" cm="1">
        <f t="array" ref="O159">IF(G159="","",G159-SUMPRODUCT(($B$1461:$B$1491=$J159)*1,G$1461:G$1491))</f>
        <v>0.31723518412096396</v>
      </c>
    </row>
    <row r="160" spans="1:15" x14ac:dyDescent="0.55000000000000004">
      <c r="A160" s="3">
        <v>6</v>
      </c>
      <c r="B160" s="4">
        <v>2</v>
      </c>
      <c r="C160" s="2">
        <f>IFERROR(LN(実質付加価値!C160),"")</f>
        <v>8.2799792448096508</v>
      </c>
      <c r="D160" s="2">
        <f>IFERROR(LN(実質付加価値!D160),"")</f>
        <v>8.5535442957795667</v>
      </c>
      <c r="E160" s="2">
        <f>IFERROR(LN(実質付加価値!E160),"")</f>
        <v>8.4112948604331255</v>
      </c>
      <c r="F160" s="2">
        <f>IFERROR(LN(実質付加価値!F160),"")</f>
        <v>8.3302252887539634</v>
      </c>
      <c r="G160" s="2">
        <f>IFERROR(LN(実質付加価値!G160),"")</f>
        <v>8.0598690843705665</v>
      </c>
      <c r="I160" s="3">
        <v>6</v>
      </c>
      <c r="J160" s="3">
        <v>2</v>
      </c>
      <c r="K160" s="2" cm="1">
        <f t="array" ref="K160">IF(C160="","",C160-SUMPRODUCT(($B$1461:$B$1491=$J160)*1,C$1461:C$1491))</f>
        <v>-0.18786738328568653</v>
      </c>
      <c r="L160" s="2" cm="1">
        <f t="array" ref="L160">IF(D160="","",D160-SUMPRODUCT(($B$1461:$B$1491=$J160)*1,D$1461:D$1491))</f>
        <v>-4.4729860580437375E-2</v>
      </c>
      <c r="M160" s="2" cm="1">
        <f t="array" ref="M160">IF(E160="","",E160-SUMPRODUCT(($B$1461:$B$1491=$J160)*1,E$1461:E$1491))</f>
        <v>-0.14953825500276885</v>
      </c>
      <c r="N160" s="2" cm="1">
        <f t="array" ref="N160">IF(F160="","",F160-SUMPRODUCT(($B$1461:$B$1491=$J160)*1,F$1461:F$1491))</f>
        <v>-0.20696440726187859</v>
      </c>
      <c r="O160" s="2" cm="1">
        <f t="array" ref="O160">IF(G160="","",G160-SUMPRODUCT(($B$1461:$B$1491=$J160)*1,G$1461:G$1491))</f>
        <v>-0.22878479858554002</v>
      </c>
    </row>
    <row r="161" spans="1:15" x14ac:dyDescent="0.55000000000000004">
      <c r="A161" s="3">
        <v>6</v>
      </c>
      <c r="B161" s="4">
        <v>3</v>
      </c>
      <c r="C161" s="2">
        <f>IFERROR(LN(実質付加価値!C161),"")</f>
        <v>11.503009596688489</v>
      </c>
      <c r="D161" s="2">
        <f>IFERROR(LN(実質付加価値!D161),"")</f>
        <v>11.486828615836192</v>
      </c>
      <c r="E161" s="2">
        <f>IFERROR(LN(実質付加価値!E161),"")</f>
        <v>11.578250802639854</v>
      </c>
      <c r="F161" s="2">
        <f>IFERROR(LN(実質付加価値!F161),"")</f>
        <v>11.455376064351032</v>
      </c>
      <c r="G161" s="2">
        <f>IFERROR(LN(実質付加価値!G161),"")</f>
        <v>11.508588648553882</v>
      </c>
      <c r="I161" s="3">
        <v>6</v>
      </c>
      <c r="J161" s="3">
        <v>3</v>
      </c>
      <c r="K161" s="2" cm="1">
        <f t="array" ref="K161">IF(C161="","",C161-SUMPRODUCT(($B$1461:$B$1491=$J161)*1,C$1461:C$1491))</f>
        <v>-0.56041447009829426</v>
      </c>
      <c r="L161" s="2" cm="1">
        <f t="array" ref="L161">IF(D161="","",D161-SUMPRODUCT(($B$1461:$B$1491=$J161)*1,D$1461:D$1491))</f>
        <v>-0.60570929982207922</v>
      </c>
      <c r="M161" s="2" cm="1">
        <f t="array" ref="M161">IF(E161="","",E161-SUMPRODUCT(($B$1461:$B$1491=$J161)*1,E$1461:E$1491))</f>
        <v>-0.55601044848651604</v>
      </c>
      <c r="N161" s="2" cm="1">
        <f t="array" ref="N161">IF(F161="","",F161-SUMPRODUCT(($B$1461:$B$1491=$J161)*1,F$1461:F$1491))</f>
        <v>-0.60915472442501972</v>
      </c>
      <c r="O161" s="2" cm="1">
        <f t="array" ref="O161">IF(G161="","",G161-SUMPRODUCT(($B$1461:$B$1491=$J161)*1,G$1461:G$1491))</f>
        <v>-0.59585881911973182</v>
      </c>
    </row>
    <row r="162" spans="1:15" x14ac:dyDescent="0.55000000000000004">
      <c r="A162" s="3">
        <v>6</v>
      </c>
      <c r="B162" s="4">
        <v>4</v>
      </c>
      <c r="C162" s="2">
        <f>IFERROR(LN(実質付加価値!C162),"")</f>
        <v>9.9059874866758832</v>
      </c>
      <c r="D162" s="2">
        <f>IFERROR(LN(実質付加価値!D162),"")</f>
        <v>9.9699328276753558</v>
      </c>
      <c r="E162" s="2">
        <f>IFERROR(LN(実質付加価値!E162),"")</f>
        <v>9.8562921308197051</v>
      </c>
      <c r="F162" s="2">
        <f>IFERROR(LN(実質付加価値!F162),"")</f>
        <v>9.7427114943244923</v>
      </c>
      <c r="G162" s="2">
        <f>IFERROR(LN(実質付加価値!G162),"")</f>
        <v>9.5875242148289033</v>
      </c>
      <c r="I162" s="3">
        <v>6</v>
      </c>
      <c r="J162" s="3">
        <v>4</v>
      </c>
      <c r="K162" s="2" cm="1">
        <f t="array" ref="K162">IF(C162="","",C162-SUMPRODUCT(($B$1461:$B$1491=$J162)*1,C$1461:C$1491))</f>
        <v>-2.7534170289730042E-2</v>
      </c>
      <c r="L162" s="2" cm="1">
        <f t="array" ref="L162">IF(D162="","",D162-SUMPRODUCT(($B$1461:$B$1491=$J162)*1,D$1461:D$1491))</f>
        <v>-6.0409966101227397E-2</v>
      </c>
      <c r="M162" s="2" cm="1">
        <f t="array" ref="M162">IF(E162="","",E162-SUMPRODUCT(($B$1461:$B$1491=$J162)*1,E$1461:E$1491))</f>
        <v>-8.2414077641384864E-2</v>
      </c>
      <c r="N162" s="2" cm="1">
        <f t="array" ref="N162">IF(F162="","",F162-SUMPRODUCT(($B$1461:$B$1491=$J162)*1,F$1461:F$1491))</f>
        <v>-8.3451477037151278E-2</v>
      </c>
      <c r="O162" s="2" cm="1">
        <f t="array" ref="O162">IF(G162="","",G162-SUMPRODUCT(($B$1461:$B$1491=$J162)*1,G$1461:G$1491))</f>
        <v>-0.21359441729114259</v>
      </c>
    </row>
    <row r="163" spans="1:15" x14ac:dyDescent="0.55000000000000004">
      <c r="A163" s="3">
        <v>6</v>
      </c>
      <c r="B163" s="4">
        <v>5</v>
      </c>
      <c r="C163" s="2">
        <f>IFERROR(LN(実質付加価値!C163),"")</f>
        <v>8.6666256657491036</v>
      </c>
      <c r="D163" s="2">
        <f>IFERROR(LN(実質付加価値!D163),"")</f>
        <v>8.6952866705472687</v>
      </c>
      <c r="E163" s="2">
        <f>IFERROR(LN(実質付加価値!E163),"")</f>
        <v>8.8682962862030301</v>
      </c>
      <c r="F163" s="2">
        <f>IFERROR(LN(実質付加価値!F163),"")</f>
        <v>8.6496639678786575</v>
      </c>
      <c r="G163" s="2">
        <f>IFERROR(LN(実質付加価値!G163),"")</f>
        <v>8.8886935392059296</v>
      </c>
      <c r="I163" s="3">
        <v>6</v>
      </c>
      <c r="J163" s="3">
        <v>5</v>
      </c>
      <c r="K163" s="2" cm="1">
        <f t="array" ref="K163">IF(C163="","",C163-SUMPRODUCT(($B$1461:$B$1491=$J163)*1,C$1461:C$1491))</f>
        <v>-1.5705308013013006</v>
      </c>
      <c r="L163" s="2" cm="1">
        <f t="array" ref="L163">IF(D163="","",D163-SUMPRODUCT(($B$1461:$B$1491=$J163)*1,D$1461:D$1491))</f>
        <v>-1.6859200567486763</v>
      </c>
      <c r="M163" s="2" cm="1">
        <f t="array" ref="M163">IF(E163="","",E163-SUMPRODUCT(($B$1461:$B$1491=$J163)*1,E$1461:E$1491))</f>
        <v>-1.5551709640082372</v>
      </c>
      <c r="N163" s="2" cm="1">
        <f t="array" ref="N163">IF(F163="","",F163-SUMPRODUCT(($B$1461:$B$1491=$J163)*1,F$1461:F$1491))</f>
        <v>-1.6032047335508306</v>
      </c>
      <c r="O163" s="2" cm="1">
        <f t="array" ref="O163">IF(G163="","",G163-SUMPRODUCT(($B$1461:$B$1491=$J163)*1,G$1461:G$1491))</f>
        <v>-1.4306058620922109</v>
      </c>
    </row>
    <row r="164" spans="1:15" x14ac:dyDescent="0.55000000000000004">
      <c r="A164" s="3">
        <v>6</v>
      </c>
      <c r="B164" s="4">
        <v>6</v>
      </c>
      <c r="C164" s="2">
        <f>IFERROR(LN(実質付加価値!C164),"")</f>
        <v>10.899412163117256</v>
      </c>
      <c r="D164" s="2">
        <f>IFERROR(LN(実質付加価値!D164),"")</f>
        <v>11.3429839833587</v>
      </c>
      <c r="E164" s="2">
        <f>IFERROR(LN(実質付加価値!E164),"")</f>
        <v>12.004695027939036</v>
      </c>
      <c r="F164" s="2">
        <f>IFERROR(LN(実質付加価値!F164),"")</f>
        <v>12.258935236099697</v>
      </c>
      <c r="G164" s="2">
        <f>IFERROR(LN(実質付加価値!G164),"")</f>
        <v>10.738969370950203</v>
      </c>
      <c r="I164" s="3">
        <v>6</v>
      </c>
      <c r="J164" s="3">
        <v>6</v>
      </c>
      <c r="K164" s="2" cm="1">
        <f t="array" ref="K164">IF(C164="","",C164-SUMPRODUCT(($B$1461:$B$1491=$J164)*1,C$1461:C$1491))</f>
        <v>-0.94005396297719912</v>
      </c>
      <c r="L164" s="2" cm="1">
        <f t="array" ref="L164">IF(D164="","",D164-SUMPRODUCT(($B$1461:$B$1491=$J164)*1,D$1461:D$1491))</f>
        <v>-0.55441926653275608</v>
      </c>
      <c r="M164" s="2" cm="1">
        <f t="array" ref="M164">IF(E164="","",E164-SUMPRODUCT(($B$1461:$B$1491=$J164)*1,E$1461:E$1491))</f>
        <v>-4.5290140816634405E-2</v>
      </c>
      <c r="N164" s="2" cm="1">
        <f t="array" ref="N164">IF(F164="","",F164-SUMPRODUCT(($B$1461:$B$1491=$J164)*1,F$1461:F$1491))</f>
        <v>0.20687759524198768</v>
      </c>
      <c r="O164" s="2" cm="1">
        <f t="array" ref="O164">IF(G164="","",G164-SUMPRODUCT(($B$1461:$B$1491=$J164)*1,G$1461:G$1491))</f>
        <v>-1.3417794152174451</v>
      </c>
    </row>
    <row r="165" spans="1:15" x14ac:dyDescent="0.55000000000000004">
      <c r="A165" s="3">
        <v>6</v>
      </c>
      <c r="B165" s="4">
        <v>7</v>
      </c>
      <c r="C165" s="2">
        <f>IFERROR(LN(実質付加価値!C165),"")</f>
        <v>10.254348458889128</v>
      </c>
      <c r="D165" s="2">
        <f>IFERROR(LN(実質付加価値!D165),"")</f>
        <v>10.512090675434901</v>
      </c>
      <c r="E165" s="2">
        <f>IFERROR(LN(実質付加価値!E165),"")</f>
        <v>10.793662645403735</v>
      </c>
      <c r="F165" s="2">
        <f>IFERROR(LN(実質付加価値!F165),"")</f>
        <v>10.658029665792727</v>
      </c>
      <c r="G165" s="2">
        <f>IFERROR(LN(実質付加価値!G165),"")</f>
        <v>10.67378170196066</v>
      </c>
      <c r="I165" s="3">
        <v>6</v>
      </c>
      <c r="J165" s="3">
        <v>7</v>
      </c>
      <c r="K165" s="2" cm="1">
        <f t="array" ref="K165">IF(C165="","",C165-SUMPRODUCT(($B$1461:$B$1491=$J165)*1,C$1461:C$1491))</f>
        <v>-0.25087205275004898</v>
      </c>
      <c r="L165" s="2" cm="1">
        <f t="array" ref="L165">IF(D165="","",D165-SUMPRODUCT(($B$1461:$B$1491=$J165)*1,D$1461:D$1491))</f>
        <v>-0.21016177372212042</v>
      </c>
      <c r="M165" s="2" cm="1">
        <f t="array" ref="M165">IF(E165="","",E165-SUMPRODUCT(($B$1461:$B$1491=$J165)*1,E$1461:E$1491))</f>
        <v>0.13872533234038542</v>
      </c>
      <c r="N165" s="2" cm="1">
        <f t="array" ref="N165">IF(F165="","",F165-SUMPRODUCT(($B$1461:$B$1491=$J165)*1,F$1461:F$1491))</f>
        <v>1.3023997852242175E-2</v>
      </c>
      <c r="O165" s="2" cm="1">
        <f t="array" ref="O165">IF(G165="","",G165-SUMPRODUCT(($B$1461:$B$1491=$J165)*1,G$1461:G$1491))</f>
        <v>-5.6734387270118702E-4</v>
      </c>
    </row>
    <row r="166" spans="1:15" x14ac:dyDescent="0.55000000000000004">
      <c r="A166" s="3">
        <v>6</v>
      </c>
      <c r="B166" s="4">
        <v>8</v>
      </c>
      <c r="C166" s="2">
        <f>IFERROR(LN(実質付加価値!C166),"")</f>
        <v>10.985704666298314</v>
      </c>
      <c r="D166" s="2">
        <f>IFERROR(LN(実質付加価値!D166),"")</f>
        <v>10.40194329360628</v>
      </c>
      <c r="E166" s="2">
        <f>IFERROR(LN(実質付加価値!E166),"")</f>
        <v>10.728433773929867</v>
      </c>
      <c r="F166" s="2">
        <f>IFERROR(LN(実質付加価値!F166),"")</f>
        <v>10.613222301675441</v>
      </c>
      <c r="G166" s="2">
        <f>IFERROR(LN(実質付加価値!G166),"")</f>
        <v>10.482909452061122</v>
      </c>
      <c r="I166" s="3">
        <v>6</v>
      </c>
      <c r="J166" s="3">
        <v>8</v>
      </c>
      <c r="K166" s="2" cm="1">
        <f t="array" ref="K166">IF(C166="","",C166-SUMPRODUCT(($B$1461:$B$1491=$J166)*1,C$1461:C$1491))</f>
        <v>-0.55010232493873268</v>
      </c>
      <c r="L166" s="2" cm="1">
        <f t="array" ref="L166">IF(D166="","",D166-SUMPRODUCT(($B$1461:$B$1491=$J166)*1,D$1461:D$1491))</f>
        <v>-1.188303325130315</v>
      </c>
      <c r="M166" s="2" cm="1">
        <f t="array" ref="M166">IF(E166="","",E166-SUMPRODUCT(($B$1461:$B$1491=$J166)*1,E$1461:E$1491))</f>
        <v>-0.71362003877684543</v>
      </c>
      <c r="N166" s="2" cm="1">
        <f t="array" ref="N166">IF(F166="","",F166-SUMPRODUCT(($B$1461:$B$1491=$J166)*1,F$1461:F$1491))</f>
        <v>-0.80255307495082029</v>
      </c>
      <c r="O166" s="2" cm="1">
        <f t="array" ref="O166">IF(G166="","",G166-SUMPRODUCT(($B$1461:$B$1491=$J166)*1,G$1461:G$1491))</f>
        <v>-0.75860975088304983</v>
      </c>
    </row>
    <row r="167" spans="1:15" x14ac:dyDescent="0.55000000000000004">
      <c r="A167" s="3">
        <v>6</v>
      </c>
      <c r="B167" s="4">
        <v>9</v>
      </c>
      <c r="C167" s="2">
        <f>IFERROR(LN(実質付加価値!C167),"")</f>
        <v>10.443894742544542</v>
      </c>
      <c r="D167" s="2">
        <f>IFERROR(LN(実質付加価値!D167),"")</f>
        <v>10.435961924144729</v>
      </c>
      <c r="E167" s="2">
        <f>IFERROR(LN(実質付加価値!E167),"")</f>
        <v>10.509150172533152</v>
      </c>
      <c r="F167" s="2">
        <f>IFERROR(LN(実質付加価値!F167),"")</f>
        <v>10.437503624813468</v>
      </c>
      <c r="G167" s="2">
        <f>IFERROR(LN(実質付加価値!G167),"")</f>
        <v>10.483676752547629</v>
      </c>
      <c r="I167" s="3">
        <v>6</v>
      </c>
      <c r="J167" s="3">
        <v>9</v>
      </c>
      <c r="K167" s="2" cm="1">
        <f t="array" ref="K167">IF(C167="","",C167-SUMPRODUCT(($B$1461:$B$1491=$J167)*1,C$1461:C$1491))</f>
        <v>-0.57718128767305288</v>
      </c>
      <c r="L167" s="2" cm="1">
        <f t="array" ref="L167">IF(D167="","",D167-SUMPRODUCT(($B$1461:$B$1491=$J167)*1,D$1461:D$1491))</f>
        <v>-0.62709588485978074</v>
      </c>
      <c r="M167" s="2" cm="1">
        <f t="array" ref="M167">IF(E167="","",E167-SUMPRODUCT(($B$1461:$B$1491=$J167)*1,E$1461:E$1491))</f>
        <v>-0.60865511090690205</v>
      </c>
      <c r="N167" s="2" cm="1">
        <f t="array" ref="N167">IF(F167="","",F167-SUMPRODUCT(($B$1461:$B$1491=$J167)*1,F$1461:F$1491))</f>
        <v>-0.57687951787933756</v>
      </c>
      <c r="O167" s="2" cm="1">
        <f t="array" ref="O167">IF(G167="","",G167-SUMPRODUCT(($B$1461:$B$1491=$J167)*1,G$1461:G$1491))</f>
        <v>-0.6488425229402246</v>
      </c>
    </row>
    <row r="168" spans="1:15" x14ac:dyDescent="0.55000000000000004">
      <c r="A168" s="3">
        <v>6</v>
      </c>
      <c r="B168" s="4">
        <v>10</v>
      </c>
      <c r="C168" s="2">
        <f>IFERROR(LN(実質付加価値!C168),"")</f>
        <v>11.717558572677406</v>
      </c>
      <c r="D168" s="2">
        <f>IFERROR(LN(実質付加価値!D168),"")</f>
        <v>11.770890662293526</v>
      </c>
      <c r="E168" s="2">
        <f>IFERROR(LN(実質付加価値!E168),"")</f>
        <v>11.903427043012151</v>
      </c>
      <c r="F168" s="2">
        <f>IFERROR(LN(実質付加価値!F168),"")</f>
        <v>11.755301976592442</v>
      </c>
      <c r="G168" s="2">
        <f>IFERROR(LN(実質付加価値!G168),"")</f>
        <v>12.054881734471264</v>
      </c>
      <c r="I168" s="3">
        <v>6</v>
      </c>
      <c r="J168" s="3">
        <v>10</v>
      </c>
      <c r="K168" s="2" cm="1">
        <f t="array" ref="K168">IF(C168="","",C168-SUMPRODUCT(($B$1461:$B$1491=$J168)*1,C$1461:C$1491))</f>
        <v>-0.29087755130233717</v>
      </c>
      <c r="L168" s="2" cm="1">
        <f t="array" ref="L168">IF(D168="","",D168-SUMPRODUCT(($B$1461:$B$1491=$J168)*1,D$1461:D$1491))</f>
        <v>-0.30749917756417666</v>
      </c>
      <c r="M168" s="2" cm="1">
        <f t="array" ref="M168">IF(E168="","",E168-SUMPRODUCT(($B$1461:$B$1491=$J168)*1,E$1461:E$1491))</f>
        <v>-0.30527852005043066</v>
      </c>
      <c r="N168" s="2" cm="1">
        <f t="array" ref="N168">IF(F168="","",F168-SUMPRODUCT(($B$1461:$B$1491=$J168)*1,F$1461:F$1491))</f>
        <v>-0.36478394266666392</v>
      </c>
      <c r="O168" s="2" cm="1">
        <f t="array" ref="O168">IF(G168="","",G168-SUMPRODUCT(($B$1461:$B$1491=$J168)*1,G$1461:G$1491))</f>
        <v>-0.2516351002888122</v>
      </c>
    </row>
    <row r="169" spans="1:15" x14ac:dyDescent="0.55000000000000004">
      <c r="A169" s="3">
        <v>6</v>
      </c>
      <c r="B169" s="4">
        <v>11</v>
      </c>
      <c r="C169" s="2">
        <f>IFERROR(LN(実質付加価値!C169),"")</f>
        <v>11.488539905348324</v>
      </c>
      <c r="D169" s="2">
        <f>IFERROR(LN(実質付加価値!D169),"")</f>
        <v>11.871197863487117</v>
      </c>
      <c r="E169" s="2">
        <f>IFERROR(LN(実質付加価値!E169),"")</f>
        <v>12.446910843200424</v>
      </c>
      <c r="F169" s="2">
        <f>IFERROR(LN(実質付加価値!F169),"")</f>
        <v>12.556208847186609</v>
      </c>
      <c r="G169" s="2">
        <f>IFERROR(LN(実質付加価値!G169),"")</f>
        <v>13.082995212945695</v>
      </c>
      <c r="I169" s="3">
        <v>6</v>
      </c>
      <c r="J169" s="3">
        <v>11</v>
      </c>
      <c r="K169" s="2" cm="1">
        <f t="array" ref="K169">IF(C169="","",C169-SUMPRODUCT(($B$1461:$B$1491=$J169)*1,C$1461:C$1491))</f>
        <v>0.65176827188348696</v>
      </c>
      <c r="L169" s="2" cm="1">
        <f t="array" ref="L169">IF(D169="","",D169-SUMPRODUCT(($B$1461:$B$1491=$J169)*1,D$1461:D$1491))</f>
        <v>0.8106127858372556</v>
      </c>
      <c r="M169" s="2" cm="1">
        <f t="array" ref="M169">IF(E169="","",E169-SUMPRODUCT(($B$1461:$B$1491=$J169)*1,E$1461:E$1491))</f>
        <v>1.1598674561000983</v>
      </c>
      <c r="N169" s="2" cm="1">
        <f t="array" ref="N169">IF(F169="","",F169-SUMPRODUCT(($B$1461:$B$1491=$J169)*1,F$1461:F$1491))</f>
        <v>1.2072877345191539</v>
      </c>
      <c r="O169" s="2" cm="1">
        <f t="array" ref="O169">IF(G169="","",G169-SUMPRODUCT(($B$1461:$B$1491=$J169)*1,G$1461:G$1491))</f>
        <v>1.5150105147786697</v>
      </c>
    </row>
    <row r="170" spans="1:15" x14ac:dyDescent="0.55000000000000004">
      <c r="A170" s="3">
        <v>6</v>
      </c>
      <c r="B170" s="4">
        <v>12</v>
      </c>
      <c r="C170" s="2">
        <f>IFERROR(LN(実質付加価値!C170),"")</f>
        <v>10.58988190119816</v>
      </c>
      <c r="D170" s="2">
        <f>IFERROR(LN(実質付加価値!D170),"")</f>
        <v>10.834361055929723</v>
      </c>
      <c r="E170" s="2">
        <f>IFERROR(LN(実質付加価値!E170),"")</f>
        <v>11.052034693197804</v>
      </c>
      <c r="F170" s="2">
        <f>IFERROR(LN(実質付加価値!F170),"")</f>
        <v>10.964479185166125</v>
      </c>
      <c r="G170" s="2">
        <f>IFERROR(LN(実質付加価値!G170),"")</f>
        <v>11.033550163882174</v>
      </c>
      <c r="I170" s="3">
        <v>6</v>
      </c>
      <c r="J170" s="3">
        <v>12</v>
      </c>
      <c r="K170" s="2" cm="1">
        <f t="array" ref="K170">IF(C170="","",C170-SUMPRODUCT(($B$1461:$B$1491=$J170)*1,C$1461:C$1491))</f>
        <v>-0.37068777838065081</v>
      </c>
      <c r="L170" s="2" cm="1">
        <f t="array" ref="L170">IF(D170="","",D170-SUMPRODUCT(($B$1461:$B$1491=$J170)*1,D$1461:D$1491))</f>
        <v>-0.21889681561963492</v>
      </c>
      <c r="M170" s="2" cm="1">
        <f t="array" ref="M170">IF(E170="","",E170-SUMPRODUCT(($B$1461:$B$1491=$J170)*1,E$1461:E$1491))</f>
        <v>-0.12075999861435882</v>
      </c>
      <c r="N170" s="2" cm="1">
        <f t="array" ref="N170">IF(F170="","",F170-SUMPRODUCT(($B$1461:$B$1491=$J170)*1,F$1461:F$1491))</f>
        <v>-0.12800574105763296</v>
      </c>
      <c r="O170" s="2" cm="1">
        <f t="array" ref="O170">IF(G170="","",G170-SUMPRODUCT(($B$1461:$B$1491=$J170)*1,G$1461:G$1491))</f>
        <v>-0.1983818234166943</v>
      </c>
    </row>
    <row r="171" spans="1:15" x14ac:dyDescent="0.55000000000000004">
      <c r="A171" s="3">
        <v>6</v>
      </c>
      <c r="B171" s="4">
        <v>13</v>
      </c>
      <c r="C171" s="2">
        <f>IFERROR(LN(実質付加価値!C171),"")</f>
        <v>11.035040595281915</v>
      </c>
      <c r="D171" s="2">
        <f>IFERROR(LN(実質付加価値!D171),"")</f>
        <v>10.954184330328951</v>
      </c>
      <c r="E171" s="2">
        <f>IFERROR(LN(実質付加価値!E171),"")</f>
        <v>11.107839959258147</v>
      </c>
      <c r="F171" s="2">
        <f>IFERROR(LN(実質付加価値!F171),"")</f>
        <v>11.03177967634795</v>
      </c>
      <c r="G171" s="2">
        <f>IFERROR(LN(実質付加価値!G171),"")</f>
        <v>10.607101735873062</v>
      </c>
      <c r="I171" s="3">
        <v>6</v>
      </c>
      <c r="J171" s="3">
        <v>13</v>
      </c>
      <c r="K171" s="2" cm="1">
        <f t="array" ref="K171">IF(C171="","",C171-SUMPRODUCT(($B$1461:$B$1491=$J171)*1,C$1461:C$1491))</f>
        <v>1.1409607447025341</v>
      </c>
      <c r="L171" s="2" cm="1">
        <f t="array" ref="L171">IF(D171="","",D171-SUMPRODUCT(($B$1461:$B$1491=$J171)*1,D$1461:D$1491))</f>
        <v>1.9356169196672344</v>
      </c>
      <c r="M171" s="2" cm="1">
        <f t="array" ref="M171">IF(E171="","",E171-SUMPRODUCT(($B$1461:$B$1491=$J171)*1,E$1461:E$1491))</f>
        <v>2.0475211091920809</v>
      </c>
      <c r="N171" s="2" cm="1">
        <f t="array" ref="N171">IF(F171="","",F171-SUMPRODUCT(($B$1461:$B$1491=$J171)*1,F$1461:F$1491))</f>
        <v>2.180274719025963</v>
      </c>
      <c r="O171" s="2" cm="1">
        <f t="array" ref="O171">IF(G171="","",G171-SUMPRODUCT(($B$1461:$B$1491=$J171)*1,G$1461:G$1491))</f>
        <v>1.486676115713319</v>
      </c>
    </row>
    <row r="172" spans="1:15" x14ac:dyDescent="0.55000000000000004">
      <c r="A172" s="3">
        <v>6</v>
      </c>
      <c r="B172" s="4">
        <v>14</v>
      </c>
      <c r="C172" s="2">
        <f>IFERROR(LN(実質付加価値!C172),"")</f>
        <v>10.987413208481415</v>
      </c>
      <c r="D172" s="2">
        <f>IFERROR(LN(実質付加価値!D172),"")</f>
        <v>10.841471838015716</v>
      </c>
      <c r="E172" s="2">
        <f>IFERROR(LN(実質付加価値!E172),"")</f>
        <v>10.819160471022737</v>
      </c>
      <c r="F172" s="2">
        <f>IFERROR(LN(実質付加価値!F172),"")</f>
        <v>10.547803813662998</v>
      </c>
      <c r="G172" s="2">
        <f>IFERROR(LN(実質付加価値!G172),"")</f>
        <v>10.631151943573419</v>
      </c>
      <c r="I172" s="3">
        <v>6</v>
      </c>
      <c r="J172" s="3">
        <v>14</v>
      </c>
      <c r="K172" s="2" cm="1">
        <f t="array" ref="K172">IF(C172="","",C172-SUMPRODUCT(($B$1461:$B$1491=$J172)*1,C$1461:C$1491))</f>
        <v>-0.47523458444308453</v>
      </c>
      <c r="L172" s="2" cm="1">
        <f t="array" ref="L172">IF(D172="","",D172-SUMPRODUCT(($B$1461:$B$1491=$J172)*1,D$1461:D$1491))</f>
        <v>-0.39605717101789573</v>
      </c>
      <c r="M172" s="2" cm="1">
        <f t="array" ref="M172">IF(E172="","",E172-SUMPRODUCT(($B$1461:$B$1491=$J172)*1,E$1461:E$1491))</f>
        <v>-0.67272856720664898</v>
      </c>
      <c r="N172" s="2" cm="1">
        <f t="array" ref="N172">IF(F172="","",F172-SUMPRODUCT(($B$1461:$B$1491=$J172)*1,F$1461:F$1491))</f>
        <v>-0.83553419498337256</v>
      </c>
      <c r="O172" s="2" cm="1">
        <f t="array" ref="O172">IF(G172="","",G172-SUMPRODUCT(($B$1461:$B$1491=$J172)*1,G$1461:G$1491))</f>
        <v>-0.86264957497268036</v>
      </c>
    </row>
    <row r="173" spans="1:15" x14ac:dyDescent="0.55000000000000004">
      <c r="A173" s="3">
        <v>6</v>
      </c>
      <c r="B173" s="4">
        <v>15</v>
      </c>
      <c r="C173" s="2">
        <f>IFERROR(LN(実質付加価値!C173),"")</f>
        <v>9.5286214497659856</v>
      </c>
      <c r="D173" s="2">
        <f>IFERROR(LN(実質付加価値!D173),"")</f>
        <v>9.506877678844349</v>
      </c>
      <c r="E173" s="2">
        <f>IFERROR(LN(実質付加価値!E173),"")</f>
        <v>9.4707903920324679</v>
      </c>
      <c r="F173" s="2">
        <f>IFERROR(LN(実質付加価値!F173),"")</f>
        <v>9.2700236263281681</v>
      </c>
      <c r="G173" s="2">
        <f>IFERROR(LN(実質付加価値!G173),"")</f>
        <v>9.2306456571280666</v>
      </c>
      <c r="I173" s="3">
        <v>6</v>
      </c>
      <c r="J173" s="3">
        <v>15</v>
      </c>
      <c r="K173" s="2" cm="1">
        <f t="array" ref="K173">IF(C173="","",C173-SUMPRODUCT(($B$1461:$B$1491=$J173)*1,C$1461:C$1491))</f>
        <v>-0.63563349799148483</v>
      </c>
      <c r="L173" s="2" cm="1">
        <f t="array" ref="L173">IF(D173="","",D173-SUMPRODUCT(($B$1461:$B$1491=$J173)*1,D$1461:D$1491))</f>
        <v>-0.63069879446986121</v>
      </c>
      <c r="M173" s="2" cm="1">
        <f t="array" ref="M173">IF(E173="","",E173-SUMPRODUCT(($B$1461:$B$1491=$J173)*1,E$1461:E$1491))</f>
        <v>-0.56868937817985987</v>
      </c>
      <c r="N173" s="2" cm="1">
        <f t="array" ref="N173">IF(F173="","",F173-SUMPRODUCT(($B$1461:$B$1491=$J173)*1,F$1461:F$1491))</f>
        <v>-0.63084010378214295</v>
      </c>
      <c r="O173" s="2" cm="1">
        <f t="array" ref="O173">IF(G173="","",G173-SUMPRODUCT(($B$1461:$B$1491=$J173)*1,G$1461:G$1491))</f>
        <v>-0.71340620563085189</v>
      </c>
    </row>
    <row r="174" spans="1:15" x14ac:dyDescent="0.55000000000000004">
      <c r="A174" s="3">
        <v>6</v>
      </c>
      <c r="B174" s="4">
        <v>16</v>
      </c>
      <c r="C174" s="2">
        <f>IFERROR(LN(実質付加価値!C174),"")</f>
        <v>11.075490847365812</v>
      </c>
      <c r="D174" s="2">
        <f>IFERROR(LN(実質付加価値!D174),"")</f>
        <v>11.175287431931485</v>
      </c>
      <c r="E174" s="2">
        <f>IFERROR(LN(実質付加価値!E174),"")</f>
        <v>11.506413878294451</v>
      </c>
      <c r="F174" s="2">
        <f>IFERROR(LN(実質付加価値!F174),"")</f>
        <v>11.371386629230482</v>
      </c>
      <c r="G174" s="2">
        <f>IFERROR(LN(実質付加価値!G174),"")</f>
        <v>11.276395909175374</v>
      </c>
      <c r="I174" s="3">
        <v>6</v>
      </c>
      <c r="J174" s="3">
        <v>16</v>
      </c>
      <c r="K174" s="2" cm="1">
        <f t="array" ref="K174">IF(C174="","",C174-SUMPRODUCT(($B$1461:$B$1491=$J174)*1,C$1461:C$1491))</f>
        <v>-0.3727309548482971</v>
      </c>
      <c r="L174" s="2" cm="1">
        <f t="array" ref="L174">IF(D174="","",D174-SUMPRODUCT(($B$1461:$B$1491=$J174)*1,D$1461:D$1491))</f>
        <v>-0.43196305586605455</v>
      </c>
      <c r="M174" s="2" cm="1">
        <f t="array" ref="M174">IF(E174="","",E174-SUMPRODUCT(($B$1461:$B$1491=$J174)*1,E$1461:E$1491))</f>
        <v>-0.24861898717771957</v>
      </c>
      <c r="N174" s="2" cm="1">
        <f t="array" ref="N174">IF(F174="","",F174-SUMPRODUCT(($B$1461:$B$1491=$J174)*1,F$1461:F$1491))</f>
        <v>-0.29165882182171465</v>
      </c>
      <c r="O174" s="2" cm="1">
        <f t="array" ref="O174">IF(G174="","",G174-SUMPRODUCT(($B$1461:$B$1491=$J174)*1,G$1461:G$1491))</f>
        <v>-0.43862387021009575</v>
      </c>
    </row>
    <row r="175" spans="1:15" x14ac:dyDescent="0.55000000000000004">
      <c r="A175" s="3">
        <v>6</v>
      </c>
      <c r="B175" s="4">
        <v>17</v>
      </c>
      <c r="C175" s="2">
        <f>IFERROR(LN(実質付加価値!C175),"")</f>
        <v>11.86999651672711</v>
      </c>
      <c r="D175" s="2">
        <f>IFERROR(LN(実質付加価値!D175),"")</f>
        <v>11.784982195498531</v>
      </c>
      <c r="E175" s="2">
        <f>IFERROR(LN(実質付加価値!E175),"")</f>
        <v>11.893813240410658</v>
      </c>
      <c r="F175" s="2">
        <f>IFERROR(LN(実質付加価値!F175),"")</f>
        <v>11.833360773482802</v>
      </c>
      <c r="G175" s="2">
        <f>IFERROR(LN(実質付加価値!G175),"")</f>
        <v>11.749738560019557</v>
      </c>
      <c r="I175" s="3">
        <v>6</v>
      </c>
      <c r="J175" s="3">
        <v>17</v>
      </c>
      <c r="K175" s="2" cm="1">
        <f t="array" ref="K175">IF(C175="","",C175-SUMPRODUCT(($B$1461:$B$1491=$J175)*1,C$1461:C$1491))</f>
        <v>-0.62434215018804018</v>
      </c>
      <c r="L175" s="2" cm="1">
        <f t="array" ref="L175">IF(D175="","",D175-SUMPRODUCT(($B$1461:$B$1491=$J175)*1,D$1461:D$1491))</f>
        <v>-0.53843610258391728</v>
      </c>
      <c r="M175" s="2" cm="1">
        <f t="array" ref="M175">IF(E175="","",E175-SUMPRODUCT(($B$1461:$B$1491=$J175)*1,E$1461:E$1491))</f>
        <v>-0.55385190314033572</v>
      </c>
      <c r="N175" s="2" cm="1">
        <f t="array" ref="N175">IF(F175="","",F175-SUMPRODUCT(($B$1461:$B$1491=$J175)*1,F$1461:F$1491))</f>
        <v>-0.5728526299204848</v>
      </c>
      <c r="O175" s="2" cm="1">
        <f t="array" ref="O175">IF(G175="","",G175-SUMPRODUCT(($B$1461:$B$1491=$J175)*1,G$1461:G$1491))</f>
        <v>-0.67147996717140579</v>
      </c>
    </row>
    <row r="176" spans="1:15" x14ac:dyDescent="0.55000000000000004">
      <c r="A176" s="3">
        <v>6</v>
      </c>
      <c r="B176" s="4">
        <v>18</v>
      </c>
      <c r="C176" s="2">
        <f>IFERROR(LN(実質付加価値!C176),"")</f>
        <v>12.187049908974823</v>
      </c>
      <c r="D176" s="2">
        <f>IFERROR(LN(実質付加価値!D176),"")</f>
        <v>12.298911083840071</v>
      </c>
      <c r="E176" s="2">
        <f>IFERROR(LN(実質付加価値!E176),"")</f>
        <v>12.428088999071965</v>
      </c>
      <c r="F176" s="2">
        <f>IFERROR(LN(実質付加価値!F176),"")</f>
        <v>12.440476066778139</v>
      </c>
      <c r="G176" s="2">
        <f>IFERROR(LN(実質付加価値!G176),"")</f>
        <v>12.311179823157826</v>
      </c>
      <c r="I176" s="3">
        <v>6</v>
      </c>
      <c r="J176" s="3">
        <v>18</v>
      </c>
      <c r="K176" s="2" cm="1">
        <f t="array" ref="K176">IF(C176="","",C176-SUMPRODUCT(($B$1461:$B$1491=$J176)*1,C$1461:C$1491))</f>
        <v>-0.64546914554295221</v>
      </c>
      <c r="L176" s="2" cm="1">
        <f t="array" ref="L176">IF(D176="","",D176-SUMPRODUCT(($B$1461:$B$1491=$J176)*1,D$1461:D$1491))</f>
        <v>-0.65436329400875337</v>
      </c>
      <c r="M176" s="2" cm="1">
        <f t="array" ref="M176">IF(E176="","",E176-SUMPRODUCT(($B$1461:$B$1491=$J176)*1,E$1461:E$1491))</f>
        <v>-0.57507726205714071</v>
      </c>
      <c r="N176" s="2" cm="1">
        <f t="array" ref="N176">IF(F176="","",F176-SUMPRODUCT(($B$1461:$B$1491=$J176)*1,F$1461:F$1491))</f>
        <v>-0.56662926085177645</v>
      </c>
      <c r="O176" s="2" cm="1">
        <f t="array" ref="O176">IF(G176="","",G176-SUMPRODUCT(($B$1461:$B$1491=$J176)*1,G$1461:G$1491))</f>
        <v>-0.66098201055011607</v>
      </c>
    </row>
    <row r="177" spans="1:15" x14ac:dyDescent="0.55000000000000004">
      <c r="A177" s="3">
        <v>6</v>
      </c>
      <c r="B177" s="4">
        <v>19</v>
      </c>
      <c r="C177" s="2">
        <f>IFERROR(LN(実質付加価値!C177),"")</f>
        <v>11.879327797754845</v>
      </c>
      <c r="D177" s="2">
        <f>IFERROR(LN(実質付加価値!D177),"")</f>
        <v>11.672642481066195</v>
      </c>
      <c r="E177" s="2">
        <f>IFERROR(LN(実質付加価値!E177),"")</f>
        <v>11.660265405385381</v>
      </c>
      <c r="F177" s="2">
        <f>IFERROR(LN(実質付加価値!F177),"")</f>
        <v>11.817888108564039</v>
      </c>
      <c r="G177" s="2">
        <f>IFERROR(LN(実質付加価値!G177),"")</f>
        <v>11.963765389015085</v>
      </c>
      <c r="I177" s="3">
        <v>6</v>
      </c>
      <c r="J177" s="3">
        <v>19</v>
      </c>
      <c r="K177" s="2" cm="1">
        <f t="array" ref="K177">IF(C177="","",C177-SUMPRODUCT(($B$1461:$B$1491=$J177)*1,C$1461:C$1491))</f>
        <v>-0.74749010329356125</v>
      </c>
      <c r="L177" s="2" cm="1">
        <f t="array" ref="L177">IF(D177="","",D177-SUMPRODUCT(($B$1461:$B$1491=$J177)*1,D$1461:D$1491))</f>
        <v>-0.82050654436913106</v>
      </c>
      <c r="M177" s="2" cm="1">
        <f t="array" ref="M177">IF(E177="","",E177-SUMPRODUCT(($B$1461:$B$1491=$J177)*1,E$1461:E$1491))</f>
        <v>-0.80394477607311465</v>
      </c>
      <c r="N177" s="2" cm="1">
        <f t="array" ref="N177">IF(F177="","",F177-SUMPRODUCT(($B$1461:$B$1491=$J177)*1,F$1461:F$1491))</f>
        <v>-0.62191366654973024</v>
      </c>
      <c r="O177" s="2" cm="1">
        <f t="array" ref="O177">IF(G177="","",G177-SUMPRODUCT(($B$1461:$B$1491=$J177)*1,G$1461:G$1491))</f>
        <v>-0.57127278832532546</v>
      </c>
    </row>
    <row r="178" spans="1:15" x14ac:dyDescent="0.55000000000000004">
      <c r="A178" s="3">
        <v>6</v>
      </c>
      <c r="B178" s="4">
        <v>20</v>
      </c>
      <c r="C178" s="2">
        <f>IFERROR(LN(実質付加価値!C178),"")</f>
        <v>12.343329164307162</v>
      </c>
      <c r="D178" s="2">
        <f>IFERROR(LN(実質付加価値!D178),"")</f>
        <v>12.534267192404677</v>
      </c>
      <c r="E178" s="2">
        <f>IFERROR(LN(実質付加価値!E178),"")</f>
        <v>12.484371356352367</v>
      </c>
      <c r="F178" s="2">
        <f>IFERROR(LN(実質付加価値!F178),"")</f>
        <v>12.472775078981874</v>
      </c>
      <c r="G178" s="2">
        <f>IFERROR(LN(実質付加価値!G178),"")</f>
        <v>12.514781619894404</v>
      </c>
      <c r="I178" s="3">
        <v>6</v>
      </c>
      <c r="J178" s="3">
        <v>20</v>
      </c>
      <c r="K178" s="2" cm="1">
        <f t="array" ref="K178">IF(C178="","",C178-SUMPRODUCT(($B$1461:$B$1491=$J178)*1,C$1461:C$1491))</f>
        <v>-0.50945150118953109</v>
      </c>
      <c r="L178" s="2" cm="1">
        <f t="array" ref="L178">IF(D178="","",D178-SUMPRODUCT(($B$1461:$B$1491=$J178)*1,D$1461:D$1491))</f>
        <v>-0.53005498998388845</v>
      </c>
      <c r="M178" s="2" cm="1">
        <f t="array" ref="M178">IF(E178="","",E178-SUMPRODUCT(($B$1461:$B$1491=$J178)*1,E$1461:E$1491))</f>
        <v>-0.53038878325011218</v>
      </c>
      <c r="N178" s="2" cm="1">
        <f t="array" ref="N178">IF(F178="","",F178-SUMPRODUCT(($B$1461:$B$1491=$J178)*1,F$1461:F$1491))</f>
        <v>-0.50569968767596052</v>
      </c>
      <c r="O178" s="2" cm="1">
        <f t="array" ref="O178">IF(G178="","",G178-SUMPRODUCT(($B$1461:$B$1491=$J178)*1,G$1461:G$1491))</f>
        <v>-0.50743007523928085</v>
      </c>
    </row>
    <row r="179" spans="1:15" x14ac:dyDescent="0.55000000000000004">
      <c r="A179" s="3">
        <v>6</v>
      </c>
      <c r="B179" s="4">
        <v>21</v>
      </c>
      <c r="C179" s="2">
        <f>IFERROR(LN(実質付加価値!C179),"")</f>
        <v>11.913482168182528</v>
      </c>
      <c r="D179" s="2">
        <f>IFERROR(LN(実質付加価値!D179),"")</f>
        <v>12.019241125969794</v>
      </c>
      <c r="E179" s="2">
        <f>IFERROR(LN(実質付加価値!E179),"")</f>
        <v>11.968574320483876</v>
      </c>
      <c r="F179" s="2">
        <f>IFERROR(LN(実質付加価値!F179),"")</f>
        <v>11.721163573125553</v>
      </c>
      <c r="G179" s="2">
        <f>IFERROR(LN(実質付加価値!G179),"")</f>
        <v>11.844557272781913</v>
      </c>
      <c r="I179" s="3">
        <v>6</v>
      </c>
      <c r="J179" s="3">
        <v>21</v>
      </c>
      <c r="K179" s="2" cm="1">
        <f t="array" ref="K179">IF(C179="","",C179-SUMPRODUCT(($B$1461:$B$1491=$J179)*1,C$1461:C$1491))</f>
        <v>-0.88068313135377707</v>
      </c>
      <c r="L179" s="2" cm="1">
        <f t="array" ref="L179">IF(D179="","",D179-SUMPRODUCT(($B$1461:$B$1491=$J179)*1,D$1461:D$1491))</f>
        <v>-0.8006099766737016</v>
      </c>
      <c r="M179" s="2" cm="1">
        <f t="array" ref="M179">IF(E179="","",E179-SUMPRODUCT(($B$1461:$B$1491=$J179)*1,E$1461:E$1491))</f>
        <v>-0.86017760551625777</v>
      </c>
      <c r="N179" s="2" cm="1">
        <f t="array" ref="N179">IF(F179="","",F179-SUMPRODUCT(($B$1461:$B$1491=$J179)*1,F$1461:F$1491))</f>
        <v>-0.82149281827537557</v>
      </c>
      <c r="O179" s="2" cm="1">
        <f t="array" ref="O179">IF(G179="","",G179-SUMPRODUCT(($B$1461:$B$1491=$J179)*1,G$1461:G$1491))</f>
        <v>-0.7989772309386165</v>
      </c>
    </row>
    <row r="180" spans="1:15" x14ac:dyDescent="0.55000000000000004">
      <c r="A180" s="3">
        <v>6</v>
      </c>
      <c r="B180" s="4">
        <v>22</v>
      </c>
      <c r="C180" s="2">
        <f>IFERROR(LN(実質付加価値!C180),"")</f>
        <v>11.413240281164745</v>
      </c>
      <c r="D180" s="2">
        <f>IFERROR(LN(実質付加価値!D180),"")</f>
        <v>11.401626410721899</v>
      </c>
      <c r="E180" s="2">
        <f>IFERROR(LN(実質付加価値!E180),"")</f>
        <v>11.379146080909461</v>
      </c>
      <c r="F180" s="2">
        <f>IFERROR(LN(実質付加価値!F180),"")</f>
        <v>10.854220433015927</v>
      </c>
      <c r="G180" s="2">
        <f>IFERROR(LN(実質付加価値!G180),"")</f>
        <v>10.940655288118341</v>
      </c>
      <c r="I180" s="3">
        <v>6</v>
      </c>
      <c r="J180" s="3">
        <v>22</v>
      </c>
      <c r="K180" s="2" cm="1">
        <f t="array" ref="K180">IF(C180="","",C180-SUMPRODUCT(($B$1461:$B$1491=$J180)*1,C$1461:C$1491))</f>
        <v>-0.69346527690283821</v>
      </c>
      <c r="L180" s="2" cm="1">
        <f t="array" ref="L180">IF(D180="","",D180-SUMPRODUCT(($B$1461:$B$1491=$J180)*1,D$1461:D$1491))</f>
        <v>-0.67719354619887717</v>
      </c>
      <c r="M180" s="2" cm="1">
        <f t="array" ref="M180">IF(E180="","",E180-SUMPRODUCT(($B$1461:$B$1491=$J180)*1,E$1461:E$1491))</f>
        <v>-0.69749686432921187</v>
      </c>
      <c r="N180" s="2" cm="1">
        <f t="array" ref="N180">IF(F180="","",F180-SUMPRODUCT(($B$1461:$B$1491=$J180)*1,F$1461:F$1491))</f>
        <v>-0.74683736333468254</v>
      </c>
      <c r="O180" s="2" cm="1">
        <f t="array" ref="O180">IF(G180="","",G180-SUMPRODUCT(($B$1461:$B$1491=$J180)*1,G$1461:G$1491))</f>
        <v>-0.65630676303531921</v>
      </c>
    </row>
    <row r="181" spans="1:15" x14ac:dyDescent="0.55000000000000004">
      <c r="A181" s="3">
        <v>6</v>
      </c>
      <c r="B181" s="4">
        <v>23</v>
      </c>
      <c r="C181" s="2">
        <f>IFERROR(LN(実質付加価値!C181),"")</f>
        <v>11.213734378262334</v>
      </c>
      <c r="D181" s="2">
        <f>IFERROR(LN(実質付加価値!D181),"")</f>
        <v>11.157134512978271</v>
      </c>
      <c r="E181" s="2">
        <f>IFERROR(LN(実質付加価値!E181),"")</f>
        <v>11.192150800770987</v>
      </c>
      <c r="F181" s="2">
        <f>IFERROR(LN(実質付加価値!F181),"")</f>
        <v>11.273710036410531</v>
      </c>
      <c r="G181" s="2">
        <f>IFERROR(LN(実質付加価値!G181),"")</f>
        <v>11.257817025388796</v>
      </c>
      <c r="I181" s="3">
        <v>6</v>
      </c>
      <c r="J181" s="3">
        <v>23</v>
      </c>
      <c r="K181" s="2" cm="1">
        <f t="array" ref="K181">IF(C181="","",C181-SUMPRODUCT(($B$1461:$B$1491=$J181)*1,C$1461:C$1491))</f>
        <v>-0.60977163259634715</v>
      </c>
      <c r="L181" s="2" cm="1">
        <f t="array" ref="L181">IF(D181="","",D181-SUMPRODUCT(($B$1461:$B$1491=$J181)*1,D$1461:D$1491))</f>
        <v>-0.66874432726518762</v>
      </c>
      <c r="M181" s="2" cm="1">
        <f t="array" ref="M181">IF(E181="","",E181-SUMPRODUCT(($B$1461:$B$1491=$J181)*1,E$1461:E$1491))</f>
        <v>-0.67097781971867221</v>
      </c>
      <c r="N181" s="2" cm="1">
        <f t="array" ref="N181">IF(F181="","",F181-SUMPRODUCT(($B$1461:$B$1491=$J181)*1,F$1461:F$1491))</f>
        <v>-0.6730609165605852</v>
      </c>
      <c r="O181" s="2" cm="1">
        <f t="array" ref="O181">IF(G181="","",G181-SUMPRODUCT(($B$1461:$B$1491=$J181)*1,G$1461:G$1491))</f>
        <v>-0.67820848590420191</v>
      </c>
    </row>
    <row r="182" spans="1:15" x14ac:dyDescent="0.55000000000000004">
      <c r="A182" s="3">
        <v>6</v>
      </c>
      <c r="B182" s="4">
        <v>24</v>
      </c>
      <c r="C182" s="2">
        <f>IFERROR(LN(実質付加価値!C182),"")</f>
        <v>10.129628008580273</v>
      </c>
      <c r="D182" s="2">
        <f>IFERROR(LN(実質付加価値!D182),"")</f>
        <v>10.17890282228627</v>
      </c>
      <c r="E182" s="2">
        <f>IFERROR(LN(実質付加価値!E182),"")</f>
        <v>10.125200320271725</v>
      </c>
      <c r="F182" s="2">
        <f>IFERROR(LN(実質付加価値!F182),"")</f>
        <v>9.9964773147788666</v>
      </c>
      <c r="G182" s="2">
        <f>IFERROR(LN(実質付加価値!G182),"")</f>
        <v>10.035741049404287</v>
      </c>
      <c r="I182" s="3">
        <v>6</v>
      </c>
      <c r="J182" s="3">
        <v>24</v>
      </c>
      <c r="K182" s="2" cm="1">
        <f t="array" ref="K182">IF(C182="","",C182-SUMPRODUCT(($B$1461:$B$1491=$J182)*1,C$1461:C$1491))</f>
        <v>-1.0278211197314562</v>
      </c>
      <c r="L182" s="2" cm="1">
        <f t="array" ref="L182">IF(D182="","",D182-SUMPRODUCT(($B$1461:$B$1491=$J182)*1,D$1461:D$1491))</f>
        <v>-0.98019424403899436</v>
      </c>
      <c r="M182" s="2" cm="1">
        <f t="array" ref="M182">IF(E182="","",E182-SUMPRODUCT(($B$1461:$B$1491=$J182)*1,E$1461:E$1491))</f>
        <v>-0.99714222069664515</v>
      </c>
      <c r="N182" s="2" cm="1">
        <f t="array" ref="N182">IF(F182="","",F182-SUMPRODUCT(($B$1461:$B$1491=$J182)*1,F$1461:F$1491))</f>
        <v>-1.0605647654351671</v>
      </c>
      <c r="O182" s="2" cm="1">
        <f t="array" ref="O182">IF(G182="","",G182-SUMPRODUCT(($B$1461:$B$1491=$J182)*1,G$1461:G$1491))</f>
        <v>-1.054851251623468</v>
      </c>
    </row>
    <row r="183" spans="1:15" x14ac:dyDescent="0.55000000000000004">
      <c r="A183" s="3">
        <v>6</v>
      </c>
      <c r="B183" s="4">
        <v>25</v>
      </c>
      <c r="C183" s="2">
        <f>IFERROR(LN(実質付加価値!C183),"")</f>
        <v>11.768314982792559</v>
      </c>
      <c r="D183" s="2">
        <f>IFERROR(LN(実質付加価値!D183),"")</f>
        <v>11.896018616711128</v>
      </c>
      <c r="E183" s="2">
        <f>IFERROR(LN(実質付加価値!E183),"")</f>
        <v>11.870965486077207</v>
      </c>
      <c r="F183" s="2">
        <f>IFERROR(LN(実質付加価値!F183),"")</f>
        <v>11.887235031857569</v>
      </c>
      <c r="G183" s="2">
        <f>IFERROR(LN(実質付加価値!G183),"")</f>
        <v>11.961896654482699</v>
      </c>
      <c r="I183" s="3">
        <v>6</v>
      </c>
      <c r="J183" s="3">
        <v>25</v>
      </c>
      <c r="K183" s="2" cm="1">
        <f t="array" ref="K183">IF(C183="","",C183-SUMPRODUCT(($B$1461:$B$1491=$J183)*1,C$1461:C$1491))</f>
        <v>-0.55575079890427226</v>
      </c>
      <c r="L183" s="2" cm="1">
        <f t="array" ref="L183">IF(D183="","",D183-SUMPRODUCT(($B$1461:$B$1491=$J183)*1,D$1461:D$1491))</f>
        <v>-0.53861371420792281</v>
      </c>
      <c r="M183" s="2" cm="1">
        <f t="array" ref="M183">IF(E183="","",E183-SUMPRODUCT(($B$1461:$B$1491=$J183)*1,E$1461:E$1491))</f>
        <v>-0.54074637293259364</v>
      </c>
      <c r="N183" s="2" cm="1">
        <f t="array" ref="N183">IF(F183="","",F183-SUMPRODUCT(($B$1461:$B$1491=$J183)*1,F$1461:F$1491))</f>
        <v>-0.565061903647047</v>
      </c>
      <c r="O183" s="2" cm="1">
        <f t="array" ref="O183">IF(G183="","",G183-SUMPRODUCT(($B$1461:$B$1491=$J183)*1,G$1461:G$1491))</f>
        <v>-0.6350660764436622</v>
      </c>
    </row>
    <row r="184" spans="1:15" x14ac:dyDescent="0.55000000000000004">
      <c r="A184" s="3">
        <v>6</v>
      </c>
      <c r="B184" s="4">
        <v>26</v>
      </c>
      <c r="C184" s="2">
        <f>IFERROR(LN(実質付加価値!C184),"")</f>
        <v>11.74352293733002</v>
      </c>
      <c r="D184" s="2">
        <f>IFERROR(LN(実質付加価値!D184),"")</f>
        <v>11.779675419169589</v>
      </c>
      <c r="E184" s="2">
        <f>IFERROR(LN(実質付加価値!E184),"")</f>
        <v>11.736955505918511</v>
      </c>
      <c r="F184" s="2">
        <f>IFERROR(LN(実質付加価値!F184),"")</f>
        <v>11.70595307691239</v>
      </c>
      <c r="G184" s="2">
        <f>IFERROR(LN(実質付加価値!G184),"")</f>
        <v>11.678972979359909</v>
      </c>
      <c r="I184" s="3">
        <v>6</v>
      </c>
      <c r="J184" s="3">
        <v>26</v>
      </c>
      <c r="K184" s="2" cm="1">
        <f t="array" ref="K184">IF(C184="","",C184-SUMPRODUCT(($B$1461:$B$1491=$J184)*1,C$1461:C$1491))</f>
        <v>-0.55091462455559359</v>
      </c>
      <c r="L184" s="2" cm="1">
        <f t="array" ref="L184">IF(D184="","",D184-SUMPRODUCT(($B$1461:$B$1491=$J184)*1,D$1461:D$1491))</f>
        <v>-0.61122364677374996</v>
      </c>
      <c r="M184" s="2" cm="1">
        <f t="array" ref="M184">IF(E184="","",E184-SUMPRODUCT(($B$1461:$B$1491=$J184)*1,E$1461:E$1491))</f>
        <v>-0.66457646726094666</v>
      </c>
      <c r="N184" s="2" cm="1">
        <f t="array" ref="N184">IF(F184="","",F184-SUMPRODUCT(($B$1461:$B$1491=$J184)*1,F$1461:F$1491))</f>
        <v>-0.67815920557517728</v>
      </c>
      <c r="O184" s="2" cm="1">
        <f t="array" ref="O184">IF(G184="","",G184-SUMPRODUCT(($B$1461:$B$1491=$J184)*1,G$1461:G$1491))</f>
        <v>-0.67049051827851081</v>
      </c>
    </row>
    <row r="185" spans="1:15" x14ac:dyDescent="0.55000000000000004">
      <c r="A185" s="3">
        <v>6</v>
      </c>
      <c r="B185" s="4">
        <v>27</v>
      </c>
      <c r="C185" s="2">
        <f>IFERROR(LN(実質付加価値!C185),"")</f>
        <v>12.127398455210193</v>
      </c>
      <c r="D185" s="2">
        <f>IFERROR(LN(実質付加価値!D185),"")</f>
        <v>12.158949434254305</v>
      </c>
      <c r="E185" s="2">
        <f>IFERROR(LN(実質付加価値!E185),"")</f>
        <v>12.191008850802543</v>
      </c>
      <c r="F185" s="2">
        <f>IFERROR(LN(実質付加価値!F185),"")</f>
        <v>12.114448115763848</v>
      </c>
      <c r="G185" s="2">
        <f>IFERROR(LN(実質付加価値!G185),"")</f>
        <v>12.134266011430892</v>
      </c>
      <c r="I185" s="3">
        <v>6</v>
      </c>
      <c r="J185" s="3">
        <v>27</v>
      </c>
      <c r="K185" s="2" cm="1">
        <f t="array" ref="K185">IF(C185="","",C185-SUMPRODUCT(($B$1461:$B$1491=$J185)*1,C$1461:C$1491))</f>
        <v>-0.83239381529923762</v>
      </c>
      <c r="L185" s="2" cm="1">
        <f t="array" ref="L185">IF(D185="","",D185-SUMPRODUCT(($B$1461:$B$1491=$J185)*1,D$1461:D$1491))</f>
        <v>-0.84612158051088215</v>
      </c>
      <c r="M185" s="2" cm="1">
        <f t="array" ref="M185">IF(E185="","",E185-SUMPRODUCT(($B$1461:$B$1491=$J185)*1,E$1461:E$1491))</f>
        <v>-0.83961942231323761</v>
      </c>
      <c r="N185" s="2" cm="1">
        <f t="array" ref="N185">IF(F185="","",F185-SUMPRODUCT(($B$1461:$B$1491=$J185)*1,F$1461:F$1491))</f>
        <v>-0.90999079353429302</v>
      </c>
      <c r="O185" s="2" cm="1">
        <f t="array" ref="O185">IF(G185="","",G185-SUMPRODUCT(($B$1461:$B$1491=$J185)*1,G$1461:G$1491))</f>
        <v>-0.90085326749872152</v>
      </c>
    </row>
    <row r="186" spans="1:15" x14ac:dyDescent="0.55000000000000004">
      <c r="A186" s="3">
        <v>6</v>
      </c>
      <c r="B186" s="4">
        <v>28</v>
      </c>
      <c r="C186" s="2">
        <f>IFERROR(LN(実質付加価値!C186),"")</f>
        <v>12.544861691682888</v>
      </c>
      <c r="D186" s="2">
        <f>IFERROR(LN(実質付加価値!D186),"")</f>
        <v>12.635229659215655</v>
      </c>
      <c r="E186" s="2">
        <f>IFERROR(LN(実質付加価値!E186),"")</f>
        <v>12.719147011368115</v>
      </c>
      <c r="F186" s="2">
        <f>IFERROR(LN(実質付加価値!F186),"")</f>
        <v>12.739059856102408</v>
      </c>
      <c r="G186" s="2">
        <f>IFERROR(LN(実質付加価値!G186),"")</f>
        <v>12.82256605143964</v>
      </c>
      <c r="I186" s="3">
        <v>6</v>
      </c>
      <c r="J186" s="3">
        <v>28</v>
      </c>
      <c r="K186" s="2" cm="1">
        <f t="array" ref="K186">IF(C186="","",C186-SUMPRODUCT(($B$1461:$B$1491=$J186)*1,C$1461:C$1491))</f>
        <v>-0.25795437486650385</v>
      </c>
      <c r="L186" s="2" cm="1">
        <f t="array" ref="L186">IF(D186="","",D186-SUMPRODUCT(($B$1461:$B$1491=$J186)*1,D$1461:D$1491))</f>
        <v>-0.25744582529875615</v>
      </c>
      <c r="M186" s="2" cm="1">
        <f t="array" ref="M186">IF(E186="","",E186-SUMPRODUCT(($B$1461:$B$1491=$J186)*1,E$1461:E$1491))</f>
        <v>-0.25111513438186428</v>
      </c>
      <c r="N186" s="2" cm="1">
        <f t="array" ref="N186">IF(F186="","",F186-SUMPRODUCT(($B$1461:$B$1491=$J186)*1,F$1461:F$1491))</f>
        <v>-0.2527773534777662</v>
      </c>
      <c r="O186" s="2" cm="1">
        <f t="array" ref="O186">IF(G186="","",G186-SUMPRODUCT(($B$1461:$B$1491=$J186)*1,G$1461:G$1491))</f>
        <v>-0.21846537130201682</v>
      </c>
    </row>
    <row r="187" spans="1:15" x14ac:dyDescent="0.55000000000000004">
      <c r="A187" s="3">
        <v>6</v>
      </c>
      <c r="B187" s="4">
        <v>29</v>
      </c>
      <c r="C187" s="2">
        <f>IFERROR(LN(実質付加価値!C187),"")</f>
        <v>12.030665960349051</v>
      </c>
      <c r="D187" s="2">
        <f>IFERROR(LN(実質付加価値!D187),"")</f>
        <v>12.037134679070618</v>
      </c>
      <c r="E187" s="2">
        <f>IFERROR(LN(実質付加価値!E187),"")</f>
        <v>12.042862959230483</v>
      </c>
      <c r="F187" s="2">
        <f>IFERROR(LN(実質付加価値!F187),"")</f>
        <v>12.045390272150575</v>
      </c>
      <c r="G187" s="2">
        <f>IFERROR(LN(実質付加価値!G187),"")</f>
        <v>12.041332605186437</v>
      </c>
      <c r="I187" s="3">
        <v>6</v>
      </c>
      <c r="J187" s="3">
        <v>29</v>
      </c>
      <c r="K187" s="2" cm="1">
        <f t="array" ref="K187">IF(C187="","",C187-SUMPRODUCT(($B$1461:$B$1491=$J187)*1,C$1461:C$1491))</f>
        <v>-0.5451124290976761</v>
      </c>
      <c r="L187" s="2" cm="1">
        <f t="array" ref="L187">IF(D187="","",D187-SUMPRODUCT(($B$1461:$B$1491=$J187)*1,D$1461:D$1491))</f>
        <v>-0.56668719990364735</v>
      </c>
      <c r="M187" s="2" cm="1">
        <f t="array" ref="M187">IF(E187="","",E187-SUMPRODUCT(($B$1461:$B$1491=$J187)*1,E$1461:E$1491))</f>
        <v>-0.58512543416886942</v>
      </c>
      <c r="N187" s="2" cm="1">
        <f t="array" ref="N187">IF(F187="","",F187-SUMPRODUCT(($B$1461:$B$1491=$J187)*1,F$1461:F$1491))</f>
        <v>-0.58705027082017835</v>
      </c>
      <c r="O187" s="2" cm="1">
        <f t="array" ref="O187">IF(G187="","",G187-SUMPRODUCT(($B$1461:$B$1491=$J187)*1,G$1461:G$1491))</f>
        <v>-0.59585777552631036</v>
      </c>
    </row>
    <row r="188" spans="1:15" x14ac:dyDescent="0.55000000000000004">
      <c r="A188" s="3">
        <v>6</v>
      </c>
      <c r="B188" s="4">
        <v>30</v>
      </c>
      <c r="C188" s="2">
        <f>IFERROR(LN(実質付加価値!C188),"")</f>
        <v>12.628704125426394</v>
      </c>
      <c r="D188" s="2">
        <f>IFERROR(LN(実質付加価値!D188),"")</f>
        <v>12.781712186826478</v>
      </c>
      <c r="E188" s="2">
        <f>IFERROR(LN(実質付加価値!E188),"")</f>
        <v>12.832092514606355</v>
      </c>
      <c r="F188" s="2">
        <f>IFERROR(LN(実質付加価値!F188),"")</f>
        <v>12.822728822442842</v>
      </c>
      <c r="G188" s="2">
        <f>IFERROR(LN(実質付加価値!G188),"")</f>
        <v>12.855309265904024</v>
      </c>
      <c r="I188" s="3">
        <v>6</v>
      </c>
      <c r="J188" s="3">
        <v>30</v>
      </c>
      <c r="K188" s="2" cm="1">
        <f t="array" ref="K188">IF(C188="","",C188-SUMPRODUCT(($B$1461:$B$1491=$J188)*1,C$1461:C$1491))</f>
        <v>-0.52668938082874384</v>
      </c>
      <c r="L188" s="2" cm="1">
        <f t="array" ref="L188">IF(D188="","",D188-SUMPRODUCT(($B$1461:$B$1491=$J188)*1,D$1461:D$1491))</f>
        <v>-0.53129074686425426</v>
      </c>
      <c r="M188" s="2" cm="1">
        <f t="array" ref="M188">IF(E188="","",E188-SUMPRODUCT(($B$1461:$B$1491=$J188)*1,E$1461:E$1491))</f>
        <v>-0.55073632093416691</v>
      </c>
      <c r="N188" s="2" cm="1">
        <f t="array" ref="N188">IF(F188="","",F188-SUMPRODUCT(($B$1461:$B$1491=$J188)*1,F$1461:F$1491))</f>
        <v>-0.56239457404293702</v>
      </c>
      <c r="O188" s="2" cm="1">
        <f t="array" ref="O188">IF(G188="","",G188-SUMPRODUCT(($B$1461:$B$1491=$J188)*1,G$1461:G$1491))</f>
        <v>-0.57788855376321457</v>
      </c>
    </row>
    <row r="189" spans="1:15" x14ac:dyDescent="0.55000000000000004">
      <c r="A189" s="3">
        <v>6</v>
      </c>
      <c r="B189" s="4">
        <v>31</v>
      </c>
      <c r="C189" s="2">
        <f>IFERROR(LN(実質付加価値!C189),"")</f>
        <v>12.027216721129204</v>
      </c>
      <c r="D189" s="2">
        <f>IFERROR(LN(実質付加価値!D189),"")</f>
        <v>11.931592583671103</v>
      </c>
      <c r="E189" s="2">
        <f>IFERROR(LN(実質付加価値!E189),"")</f>
        <v>11.901915101771218</v>
      </c>
      <c r="F189" s="2">
        <f>IFERROR(LN(実質付加価値!F189),"")</f>
        <v>11.765406015487853</v>
      </c>
      <c r="G189" s="2">
        <f>IFERROR(LN(実質付加価値!G189),"")</f>
        <v>11.77920249643517</v>
      </c>
      <c r="I189" s="3">
        <v>6</v>
      </c>
      <c r="J189" s="3">
        <v>31</v>
      </c>
      <c r="K189" s="2" cm="1">
        <f t="array" ref="K189">IF(C189="","",C189-SUMPRODUCT(($B$1461:$B$1491=$J189)*1,C$1461:C$1491))</f>
        <v>-0.6714573133251811</v>
      </c>
      <c r="L189" s="2" cm="1">
        <f t="array" ref="L189">IF(D189="","",D189-SUMPRODUCT(($B$1461:$B$1491=$J189)*1,D$1461:D$1491))</f>
        <v>-0.6699255380725706</v>
      </c>
      <c r="M189" s="2" cm="1">
        <f t="array" ref="M189">IF(E189="","",E189-SUMPRODUCT(($B$1461:$B$1491=$J189)*1,E$1461:E$1491))</f>
        <v>-0.67280934995870822</v>
      </c>
      <c r="N189" s="2" cm="1">
        <f t="array" ref="N189">IF(F189="","",F189-SUMPRODUCT(($B$1461:$B$1491=$J189)*1,F$1461:F$1491))</f>
        <v>-0.68306141519867047</v>
      </c>
      <c r="O189" s="2" cm="1">
        <f t="array" ref="O189">IF(G189="","",G189-SUMPRODUCT(($B$1461:$B$1491=$J189)*1,G$1461:G$1491))</f>
        <v>-0.6683509539044401</v>
      </c>
    </row>
    <row r="190" spans="1:15" x14ac:dyDescent="0.55000000000000004">
      <c r="A190" s="3">
        <v>7</v>
      </c>
      <c r="B190" s="4">
        <v>1</v>
      </c>
      <c r="C190" s="2">
        <f>IFERROR(LN(実質付加価値!C190),"")</f>
        <v>12.057665121553651</v>
      </c>
      <c r="D190" s="2">
        <f>IFERROR(LN(実質付加価値!D190),"")</f>
        <v>11.690955030091112</v>
      </c>
      <c r="E190" s="2">
        <f>IFERROR(LN(実質付加価値!E190),"")</f>
        <v>11.653186689022213</v>
      </c>
      <c r="F190" s="2">
        <f>IFERROR(LN(実質付加価値!F190),"")</f>
        <v>11.634000930539731</v>
      </c>
      <c r="G190" s="2">
        <f>IFERROR(LN(実質付加価値!G190),"")</f>
        <v>11.647630590854069</v>
      </c>
      <c r="I190" s="3">
        <v>7</v>
      </c>
      <c r="J190" s="3">
        <v>1</v>
      </c>
      <c r="K190" s="2" cm="1">
        <f t="array" ref="K190">IF(C190="","",C190-SUMPRODUCT(($B$1461:$B$1491=$J190)*1,C$1461:C$1491))</f>
        <v>0.45743278761789519</v>
      </c>
      <c r="L190" s="2" cm="1">
        <f t="array" ref="L190">IF(D190="","",D190-SUMPRODUCT(($B$1461:$B$1491=$J190)*1,D$1461:D$1491))</f>
        <v>0.2311883110095625</v>
      </c>
      <c r="M190" s="2" cm="1">
        <f t="array" ref="M190">IF(E190="","",E190-SUMPRODUCT(($B$1461:$B$1491=$J190)*1,E$1461:E$1491))</f>
        <v>0.29195085593661574</v>
      </c>
      <c r="N190" s="2" cm="1">
        <f t="array" ref="N190">IF(F190="","",F190-SUMPRODUCT(($B$1461:$B$1491=$J190)*1,F$1461:F$1491))</f>
        <v>0.31176926196120824</v>
      </c>
      <c r="O190" s="2" cm="1">
        <f t="array" ref="O190">IF(G190="","",G190-SUMPRODUCT(($B$1461:$B$1491=$J190)*1,G$1461:G$1491))</f>
        <v>0.24293913050578553</v>
      </c>
    </row>
    <row r="191" spans="1:15" x14ac:dyDescent="0.55000000000000004">
      <c r="A191" s="3">
        <v>7</v>
      </c>
      <c r="B191" s="4">
        <v>2</v>
      </c>
      <c r="C191" s="2">
        <f>IFERROR(LN(実質付加価値!C191),"")</f>
        <v>9.0451885527053371</v>
      </c>
      <c r="D191" s="2">
        <f>IFERROR(LN(実質付加価値!D191),"")</f>
        <v>9.0080370253400339</v>
      </c>
      <c r="E191" s="2">
        <f>IFERROR(LN(実質付加価値!E191),"")</f>
        <v>9.0971417517104154</v>
      </c>
      <c r="F191" s="2">
        <f>IFERROR(LN(実質付加価値!F191),"")</f>
        <v>9.0627347019145557</v>
      </c>
      <c r="G191" s="2">
        <f>IFERROR(LN(実質付加価値!G191),"")</f>
        <v>8.818675862418683</v>
      </c>
      <c r="I191" s="3">
        <v>7</v>
      </c>
      <c r="J191" s="3">
        <v>2</v>
      </c>
      <c r="K191" s="2" cm="1">
        <f t="array" ref="K191">IF(C191="","",C191-SUMPRODUCT(($B$1461:$B$1491=$J191)*1,C$1461:C$1491))</f>
        <v>0.57734192460999978</v>
      </c>
      <c r="L191" s="2" cm="1">
        <f t="array" ref="L191">IF(D191="","",D191-SUMPRODUCT(($B$1461:$B$1491=$J191)*1,D$1461:D$1491))</f>
        <v>0.40976286898002989</v>
      </c>
      <c r="M191" s="2" cm="1">
        <f t="array" ref="M191">IF(E191="","",E191-SUMPRODUCT(($B$1461:$B$1491=$J191)*1,E$1461:E$1491))</f>
        <v>0.53630863627452108</v>
      </c>
      <c r="N191" s="2" cm="1">
        <f t="array" ref="N191">IF(F191="","",F191-SUMPRODUCT(($B$1461:$B$1491=$J191)*1,F$1461:F$1491))</f>
        <v>0.52554500589871367</v>
      </c>
      <c r="O191" s="2" cm="1">
        <f t="array" ref="O191">IF(G191="","",G191-SUMPRODUCT(($B$1461:$B$1491=$J191)*1,G$1461:G$1491))</f>
        <v>0.53002197946257645</v>
      </c>
    </row>
    <row r="192" spans="1:15" x14ac:dyDescent="0.55000000000000004">
      <c r="A192" s="3">
        <v>7</v>
      </c>
      <c r="B192" s="4">
        <v>3</v>
      </c>
      <c r="C192" s="2">
        <f>IFERROR(LN(実質付加価値!C192),"")</f>
        <v>12.525472355557531</v>
      </c>
      <c r="D192" s="2">
        <f>IFERROR(LN(実質付加価値!D192),"")</f>
        <v>12.2432487418844</v>
      </c>
      <c r="E192" s="2">
        <f>IFERROR(LN(実質付加価値!E192),"")</f>
        <v>12.021723911631764</v>
      </c>
      <c r="F192" s="2">
        <f>IFERROR(LN(実質付加価値!F192),"")</f>
        <v>11.848923761304563</v>
      </c>
      <c r="G192" s="2">
        <f>IFERROR(LN(実質付加価値!G192),"")</f>
        <v>12.018724795745328</v>
      </c>
      <c r="I192" s="3">
        <v>7</v>
      </c>
      <c r="J192" s="3">
        <v>3</v>
      </c>
      <c r="K192" s="2" cm="1">
        <f t="array" ref="K192">IF(C192="","",C192-SUMPRODUCT(($B$1461:$B$1491=$J192)*1,C$1461:C$1491))</f>
        <v>0.46204828877074711</v>
      </c>
      <c r="L192" s="2" cm="1">
        <f t="array" ref="L192">IF(D192="","",D192-SUMPRODUCT(($B$1461:$B$1491=$J192)*1,D$1461:D$1491))</f>
        <v>0.15071082622612941</v>
      </c>
      <c r="M192" s="2" cm="1">
        <f t="array" ref="M192">IF(E192="","",E192-SUMPRODUCT(($B$1461:$B$1491=$J192)*1,E$1461:E$1491))</f>
        <v>-0.11253733949460631</v>
      </c>
      <c r="N192" s="2" cm="1">
        <f t="array" ref="N192">IF(F192="","",F192-SUMPRODUCT(($B$1461:$B$1491=$J192)*1,F$1461:F$1491))</f>
        <v>-0.21560702747148852</v>
      </c>
      <c r="O192" s="2" cm="1">
        <f t="array" ref="O192">IF(G192="","",G192-SUMPRODUCT(($B$1461:$B$1491=$J192)*1,G$1461:G$1491))</f>
        <v>-8.5722671928285976E-2</v>
      </c>
    </row>
    <row r="193" spans="1:15" x14ac:dyDescent="0.55000000000000004">
      <c r="A193" s="3">
        <v>7</v>
      </c>
      <c r="B193" s="4">
        <v>4</v>
      </c>
      <c r="C193" s="2">
        <f>IFERROR(LN(実質付加価値!C193),"")</f>
        <v>9.961405768858242</v>
      </c>
      <c r="D193" s="2">
        <f>IFERROR(LN(実質付加価値!D193),"")</f>
        <v>10.0849471589771</v>
      </c>
      <c r="E193" s="2">
        <f>IFERROR(LN(実質付加価値!E193),"")</f>
        <v>9.7401695372549497</v>
      </c>
      <c r="F193" s="2">
        <f>IFERROR(LN(実質付加価値!F193),"")</f>
        <v>9.801024106448045</v>
      </c>
      <c r="G193" s="2">
        <f>IFERROR(LN(実質付加価値!G193),"")</f>
        <v>9.8878331789856144</v>
      </c>
      <c r="I193" s="3">
        <v>7</v>
      </c>
      <c r="J193" s="3">
        <v>4</v>
      </c>
      <c r="K193" s="2" cm="1">
        <f t="array" ref="K193">IF(C193="","",C193-SUMPRODUCT(($B$1461:$B$1491=$J193)*1,C$1461:C$1491))</f>
        <v>2.7884111892628738E-2</v>
      </c>
      <c r="L193" s="2" cm="1">
        <f t="array" ref="L193">IF(D193="","",D193-SUMPRODUCT(($B$1461:$B$1491=$J193)*1,D$1461:D$1491))</f>
        <v>5.4604365200516369E-2</v>
      </c>
      <c r="M193" s="2" cm="1">
        <f t="array" ref="M193">IF(E193="","",E193-SUMPRODUCT(($B$1461:$B$1491=$J193)*1,E$1461:E$1491))</f>
        <v>-0.19853667120614027</v>
      </c>
      <c r="N193" s="2" cm="1">
        <f t="array" ref="N193">IF(F193="","",F193-SUMPRODUCT(($B$1461:$B$1491=$J193)*1,F$1461:F$1491))</f>
        <v>-2.5138864913598624E-2</v>
      </c>
      <c r="O193" s="2" cm="1">
        <f t="array" ref="O193">IF(G193="","",G193-SUMPRODUCT(($B$1461:$B$1491=$J193)*1,G$1461:G$1491))</f>
        <v>8.6714546865568565E-2</v>
      </c>
    </row>
    <row r="194" spans="1:15" x14ac:dyDescent="0.55000000000000004">
      <c r="A194" s="3">
        <v>7</v>
      </c>
      <c r="B194" s="4">
        <v>5</v>
      </c>
      <c r="C194" s="2">
        <f>IFERROR(LN(実質付加価値!C194),"")</f>
        <v>10.474654043162122</v>
      </c>
      <c r="D194" s="2">
        <f>IFERROR(LN(実質付加価値!D194),"")</f>
        <v>10.72335527861641</v>
      </c>
      <c r="E194" s="2">
        <f>IFERROR(LN(実質付加価値!E194),"")</f>
        <v>10.832479887291715</v>
      </c>
      <c r="F194" s="2">
        <f>IFERROR(LN(実質付加価値!F194),"")</f>
        <v>10.707974710153906</v>
      </c>
      <c r="G194" s="2">
        <f>IFERROR(LN(実質付加価値!G194),"")</f>
        <v>10.829438349942457</v>
      </c>
      <c r="I194" s="3">
        <v>7</v>
      </c>
      <c r="J194" s="3">
        <v>5</v>
      </c>
      <c r="K194" s="2" cm="1">
        <f t="array" ref="K194">IF(C194="","",C194-SUMPRODUCT(($B$1461:$B$1491=$J194)*1,C$1461:C$1491))</f>
        <v>0.23749757611171773</v>
      </c>
      <c r="L194" s="2" cm="1">
        <f t="array" ref="L194">IF(D194="","",D194-SUMPRODUCT(($B$1461:$B$1491=$J194)*1,D$1461:D$1491))</f>
        <v>0.34214855132046473</v>
      </c>
      <c r="M194" s="2" cm="1">
        <f t="array" ref="M194">IF(E194="","",E194-SUMPRODUCT(($B$1461:$B$1491=$J194)*1,E$1461:E$1491))</f>
        <v>0.40901263708044766</v>
      </c>
      <c r="N194" s="2" cm="1">
        <f t="array" ref="N194">IF(F194="","",F194-SUMPRODUCT(($B$1461:$B$1491=$J194)*1,F$1461:F$1491))</f>
        <v>0.45510600872441742</v>
      </c>
      <c r="O194" s="2" cm="1">
        <f t="array" ref="O194">IF(G194="","",G194-SUMPRODUCT(($B$1461:$B$1491=$J194)*1,G$1461:G$1491))</f>
        <v>0.51013894864431641</v>
      </c>
    </row>
    <row r="195" spans="1:15" x14ac:dyDescent="0.55000000000000004">
      <c r="A195" s="3">
        <v>7</v>
      </c>
      <c r="B195" s="4">
        <v>6</v>
      </c>
      <c r="C195" s="2">
        <f>IFERROR(LN(実質付加価値!C195),"")</f>
        <v>12.222516469302699</v>
      </c>
      <c r="D195" s="2">
        <f>IFERROR(LN(実質付加価値!D195),"")</f>
        <v>12.421392938341331</v>
      </c>
      <c r="E195" s="2">
        <f>IFERROR(LN(実質付加価値!E195),"")</f>
        <v>12.547012605660175</v>
      </c>
      <c r="F195" s="2">
        <f>IFERROR(LN(実質付加価値!F195),"")</f>
        <v>12.584356470817474</v>
      </c>
      <c r="G195" s="2">
        <f>IFERROR(LN(実質付加価値!G195),"")</f>
        <v>12.771436702017489</v>
      </c>
      <c r="I195" s="3">
        <v>7</v>
      </c>
      <c r="J195" s="3">
        <v>6</v>
      </c>
      <c r="K195" s="2" cm="1">
        <f t="array" ref="K195">IF(C195="","",C195-SUMPRODUCT(($B$1461:$B$1491=$J195)*1,C$1461:C$1491))</f>
        <v>0.38305034320824305</v>
      </c>
      <c r="L195" s="2" cm="1">
        <f t="array" ref="L195">IF(D195="","",D195-SUMPRODUCT(($B$1461:$B$1491=$J195)*1,D$1461:D$1491))</f>
        <v>0.52398968844987515</v>
      </c>
      <c r="M195" s="2" cm="1">
        <f t="array" ref="M195">IF(E195="","",E195-SUMPRODUCT(($B$1461:$B$1491=$J195)*1,E$1461:E$1491))</f>
        <v>0.49702743690450468</v>
      </c>
      <c r="N195" s="2" cm="1">
        <f t="array" ref="N195">IF(F195="","",F195-SUMPRODUCT(($B$1461:$B$1491=$J195)*1,F$1461:F$1491))</f>
        <v>0.53229882995976396</v>
      </c>
      <c r="O195" s="2" cm="1">
        <f t="array" ref="O195">IF(G195="","",G195-SUMPRODUCT(($B$1461:$B$1491=$J195)*1,G$1461:G$1491))</f>
        <v>0.69068791584984091</v>
      </c>
    </row>
    <row r="196" spans="1:15" x14ac:dyDescent="0.55000000000000004">
      <c r="A196" s="3">
        <v>7</v>
      </c>
      <c r="B196" s="4">
        <v>7</v>
      </c>
      <c r="C196" s="2">
        <f>IFERROR(LN(実質付加価値!C196),"")</f>
        <v>11.182212608893042</v>
      </c>
      <c r="D196" s="2">
        <f>IFERROR(LN(実質付加価値!D196),"")</f>
        <v>11.47489255977794</v>
      </c>
      <c r="E196" s="2">
        <f>IFERROR(LN(実質付加価値!E196),"")</f>
        <v>11.273680473979182</v>
      </c>
      <c r="F196" s="2">
        <f>IFERROR(LN(実質付加価値!F196),"")</f>
        <v>11.525646077547727</v>
      </c>
      <c r="G196" s="2">
        <f>IFERROR(LN(実質付加価値!G196),"")</f>
        <v>11.475655058504524</v>
      </c>
      <c r="I196" s="3">
        <v>7</v>
      </c>
      <c r="J196" s="3">
        <v>7</v>
      </c>
      <c r="K196" s="2" cm="1">
        <f t="array" ref="K196">IF(C196="","",C196-SUMPRODUCT(($B$1461:$B$1491=$J196)*1,C$1461:C$1491))</f>
        <v>0.67699209725386567</v>
      </c>
      <c r="L196" s="2" cm="1">
        <f t="array" ref="L196">IF(D196="","",D196-SUMPRODUCT(($B$1461:$B$1491=$J196)*1,D$1461:D$1491))</f>
        <v>0.75264011062091818</v>
      </c>
      <c r="M196" s="2" cm="1">
        <f t="array" ref="M196">IF(E196="","",E196-SUMPRODUCT(($B$1461:$B$1491=$J196)*1,E$1461:E$1491))</f>
        <v>0.61874316091583204</v>
      </c>
      <c r="N196" s="2" cm="1">
        <f t="array" ref="N196">IF(F196="","",F196-SUMPRODUCT(($B$1461:$B$1491=$J196)*1,F$1461:F$1491))</f>
        <v>0.88064040960724199</v>
      </c>
      <c r="O196" s="2" cm="1">
        <f t="array" ref="O196">IF(G196="","",G196-SUMPRODUCT(($B$1461:$B$1491=$J196)*1,G$1461:G$1491))</f>
        <v>0.80130601267116219</v>
      </c>
    </row>
    <row r="197" spans="1:15" x14ac:dyDescent="0.55000000000000004">
      <c r="A197" s="3">
        <v>7</v>
      </c>
      <c r="B197" s="4">
        <v>8</v>
      </c>
      <c r="C197" s="2">
        <f>IFERROR(LN(実質付加価値!C197),"")</f>
        <v>11.707520063545189</v>
      </c>
      <c r="D197" s="2">
        <f>IFERROR(LN(実質付加価値!D197),"")</f>
        <v>11.597515201207349</v>
      </c>
      <c r="E197" s="2">
        <f>IFERROR(LN(実質付加価値!E197),"")</f>
        <v>11.741225142493612</v>
      </c>
      <c r="F197" s="2">
        <f>IFERROR(LN(実質付加価値!F197),"")</f>
        <v>11.529517423965897</v>
      </c>
      <c r="G197" s="2">
        <f>IFERROR(LN(実質付加価値!G197),"")</f>
        <v>11.647394718701193</v>
      </c>
      <c r="I197" s="3">
        <v>7</v>
      </c>
      <c r="J197" s="3">
        <v>8</v>
      </c>
      <c r="K197" s="2" cm="1">
        <f t="array" ref="K197">IF(C197="","",C197-SUMPRODUCT(($B$1461:$B$1491=$J197)*1,C$1461:C$1491))</f>
        <v>0.17171307230814215</v>
      </c>
      <c r="L197" s="2" cm="1">
        <f t="array" ref="L197">IF(D197="","",D197-SUMPRODUCT(($B$1461:$B$1491=$J197)*1,D$1461:D$1491))</f>
        <v>7.2685824707541258E-3</v>
      </c>
      <c r="M197" s="2" cm="1">
        <f t="array" ref="M197">IF(E197="","",E197-SUMPRODUCT(($B$1461:$B$1491=$J197)*1,E$1461:E$1491))</f>
        <v>0.29917132978689942</v>
      </c>
      <c r="N197" s="2" cm="1">
        <f t="array" ref="N197">IF(F197="","",F197-SUMPRODUCT(($B$1461:$B$1491=$J197)*1,F$1461:F$1491))</f>
        <v>0.11374204733963644</v>
      </c>
      <c r="O197" s="2" cm="1">
        <f t="array" ref="O197">IF(G197="","",G197-SUMPRODUCT(($B$1461:$B$1491=$J197)*1,G$1461:G$1491))</f>
        <v>0.40587551575702108</v>
      </c>
    </row>
    <row r="198" spans="1:15" x14ac:dyDescent="0.55000000000000004">
      <c r="A198" s="3">
        <v>7</v>
      </c>
      <c r="B198" s="4">
        <v>9</v>
      </c>
      <c r="C198" s="2">
        <f>IFERROR(LN(実質付加価値!C198),"")</f>
        <v>11.456611315301648</v>
      </c>
      <c r="D198" s="2">
        <f>IFERROR(LN(実質付加価値!D198),"")</f>
        <v>11.340135535138009</v>
      </c>
      <c r="E198" s="2">
        <f>IFERROR(LN(実質付加価値!E198),"")</f>
        <v>11.295697225867668</v>
      </c>
      <c r="F198" s="2">
        <f>IFERROR(LN(実質付加価値!F198),"")</f>
        <v>11.087227516894787</v>
      </c>
      <c r="G198" s="2">
        <f>IFERROR(LN(実質付加価値!G198),"")</f>
        <v>11.395047878291232</v>
      </c>
      <c r="I198" s="3">
        <v>7</v>
      </c>
      <c r="J198" s="3">
        <v>9</v>
      </c>
      <c r="K198" s="2" cm="1">
        <f t="array" ref="K198">IF(C198="","",C198-SUMPRODUCT(($B$1461:$B$1491=$J198)*1,C$1461:C$1491))</f>
        <v>0.43553528508405392</v>
      </c>
      <c r="L198" s="2" cm="1">
        <f t="array" ref="L198">IF(D198="","",D198-SUMPRODUCT(($B$1461:$B$1491=$J198)*1,D$1461:D$1491))</f>
        <v>0.27707772613349846</v>
      </c>
      <c r="M198" s="2" cm="1">
        <f t="array" ref="M198">IF(E198="","",E198-SUMPRODUCT(($B$1461:$B$1491=$J198)*1,E$1461:E$1491))</f>
        <v>0.17789194242761397</v>
      </c>
      <c r="N198" s="2" cm="1">
        <f t="array" ref="N198">IF(F198="","",F198-SUMPRODUCT(($B$1461:$B$1491=$J198)*1,F$1461:F$1491))</f>
        <v>7.284437420198131E-2</v>
      </c>
      <c r="O198" s="2" cm="1">
        <f t="array" ref="O198">IF(G198="","",G198-SUMPRODUCT(($B$1461:$B$1491=$J198)*1,G$1461:G$1491))</f>
        <v>0.26252860280337842</v>
      </c>
    </row>
    <row r="199" spans="1:15" x14ac:dyDescent="0.55000000000000004">
      <c r="A199" s="3">
        <v>7</v>
      </c>
      <c r="B199" s="4">
        <v>10</v>
      </c>
      <c r="C199" s="2">
        <f>IFERROR(LN(実質付加価値!C199),"")</f>
        <v>12.430814561032557</v>
      </c>
      <c r="D199" s="2">
        <f>IFERROR(LN(実質付加価値!D199),"")</f>
        <v>12.331294924366196</v>
      </c>
      <c r="E199" s="2">
        <f>IFERROR(LN(実質付加価値!E199),"")</f>
        <v>12.499514949804304</v>
      </c>
      <c r="F199" s="2">
        <f>IFERROR(LN(実質付加価値!F199),"")</f>
        <v>12.348725513609862</v>
      </c>
      <c r="G199" s="2">
        <f>IFERROR(LN(実質付加価値!G199),"")</f>
        <v>12.664435559794327</v>
      </c>
      <c r="I199" s="3">
        <v>7</v>
      </c>
      <c r="J199" s="3">
        <v>10</v>
      </c>
      <c r="K199" s="2" cm="1">
        <f t="array" ref="K199">IF(C199="","",C199-SUMPRODUCT(($B$1461:$B$1491=$J199)*1,C$1461:C$1491))</f>
        <v>0.42237843705281364</v>
      </c>
      <c r="L199" s="2" cm="1">
        <f t="array" ref="L199">IF(D199="","",D199-SUMPRODUCT(($B$1461:$B$1491=$J199)*1,D$1461:D$1491))</f>
        <v>0.25290508450849281</v>
      </c>
      <c r="M199" s="2" cm="1">
        <f t="array" ref="M199">IF(E199="","",E199-SUMPRODUCT(($B$1461:$B$1491=$J199)*1,E$1461:E$1491))</f>
        <v>0.29080938674172252</v>
      </c>
      <c r="N199" s="2" cm="1">
        <f t="array" ref="N199">IF(F199="","",F199-SUMPRODUCT(($B$1461:$B$1491=$J199)*1,F$1461:F$1491))</f>
        <v>0.22863959435075643</v>
      </c>
      <c r="O199" s="2" cm="1">
        <f t="array" ref="O199">IF(G199="","",G199-SUMPRODUCT(($B$1461:$B$1491=$J199)*1,G$1461:G$1491))</f>
        <v>0.35791872503425104</v>
      </c>
    </row>
    <row r="200" spans="1:15" x14ac:dyDescent="0.55000000000000004">
      <c r="A200" s="3">
        <v>7</v>
      </c>
      <c r="B200" s="4">
        <v>11</v>
      </c>
      <c r="C200" s="2">
        <f>IFERROR(LN(実質付加価値!C200),"")</f>
        <v>11.607791657627917</v>
      </c>
      <c r="D200" s="2">
        <f>IFERROR(LN(実質付加価値!D200),"")</f>
        <v>11.594876114024824</v>
      </c>
      <c r="E200" s="2">
        <f>IFERROR(LN(実質付加価値!E200),"")</f>
        <v>11.950542165944452</v>
      </c>
      <c r="F200" s="2">
        <f>IFERROR(LN(実質付加価値!F200),"")</f>
        <v>12.066121468293145</v>
      </c>
      <c r="G200" s="2">
        <f>IFERROR(LN(実質付加価値!G200),"")</f>
        <v>12.19132155912223</v>
      </c>
      <c r="I200" s="3">
        <v>7</v>
      </c>
      <c r="J200" s="3">
        <v>11</v>
      </c>
      <c r="K200" s="2" cm="1">
        <f t="array" ref="K200">IF(C200="","",C200-SUMPRODUCT(($B$1461:$B$1491=$J200)*1,C$1461:C$1491))</f>
        <v>0.77102002416308046</v>
      </c>
      <c r="L200" s="2" cm="1">
        <f t="array" ref="L200">IF(D200="","",D200-SUMPRODUCT(($B$1461:$B$1491=$J200)*1,D$1461:D$1491))</f>
        <v>0.53429103637496311</v>
      </c>
      <c r="M200" s="2" cm="1">
        <f t="array" ref="M200">IF(E200="","",E200-SUMPRODUCT(($B$1461:$B$1491=$J200)*1,E$1461:E$1491))</f>
        <v>0.66349877884412578</v>
      </c>
      <c r="N200" s="2" cm="1">
        <f t="array" ref="N200">IF(F200="","",F200-SUMPRODUCT(($B$1461:$B$1491=$J200)*1,F$1461:F$1491))</f>
        <v>0.71720035562569073</v>
      </c>
      <c r="O200" s="2" cm="1">
        <f t="array" ref="O200">IF(G200="","",G200-SUMPRODUCT(($B$1461:$B$1491=$J200)*1,G$1461:G$1491))</f>
        <v>0.62333686095520413</v>
      </c>
    </row>
    <row r="201" spans="1:15" x14ac:dyDescent="0.55000000000000004">
      <c r="A201" s="3">
        <v>7</v>
      </c>
      <c r="B201" s="4">
        <v>12</v>
      </c>
      <c r="C201" s="2">
        <f>IFERROR(LN(実質付加価値!C201),"")</f>
        <v>11.282520685335829</v>
      </c>
      <c r="D201" s="2">
        <f>IFERROR(LN(実質付加価値!D201),"")</f>
        <v>11.159143852584348</v>
      </c>
      <c r="E201" s="2">
        <f>IFERROR(LN(実質付加価値!E201),"")</f>
        <v>11.519795939935447</v>
      </c>
      <c r="F201" s="2">
        <f>IFERROR(LN(実質付加価値!F201),"")</f>
        <v>11.546429462832895</v>
      </c>
      <c r="G201" s="2">
        <f>IFERROR(LN(実質付加価値!G201),"")</f>
        <v>11.579845310458101</v>
      </c>
      <c r="I201" s="3">
        <v>7</v>
      </c>
      <c r="J201" s="3">
        <v>12</v>
      </c>
      <c r="K201" s="2" cm="1">
        <f t="array" ref="K201">IF(C201="","",C201-SUMPRODUCT(($B$1461:$B$1491=$J201)*1,C$1461:C$1491))</f>
        <v>0.32195100575701829</v>
      </c>
      <c r="L201" s="2" cm="1">
        <f t="array" ref="L201">IF(D201="","",D201-SUMPRODUCT(($B$1461:$B$1491=$J201)*1,D$1461:D$1491))</f>
        <v>0.10588598103499081</v>
      </c>
      <c r="M201" s="2" cm="1">
        <f t="array" ref="M201">IF(E201="","",E201-SUMPRODUCT(($B$1461:$B$1491=$J201)*1,E$1461:E$1491))</f>
        <v>0.34700124812328426</v>
      </c>
      <c r="N201" s="2" cm="1">
        <f t="array" ref="N201">IF(F201="","",F201-SUMPRODUCT(($B$1461:$B$1491=$J201)*1,F$1461:F$1491))</f>
        <v>0.45394453660913747</v>
      </c>
      <c r="O201" s="2" cm="1">
        <f t="array" ref="O201">IF(G201="","",G201-SUMPRODUCT(($B$1461:$B$1491=$J201)*1,G$1461:G$1491))</f>
        <v>0.34791332315923285</v>
      </c>
    </row>
    <row r="202" spans="1:15" x14ac:dyDescent="0.55000000000000004">
      <c r="A202" s="3">
        <v>7</v>
      </c>
      <c r="B202" s="4">
        <v>13</v>
      </c>
      <c r="C202" s="2">
        <f>IFERROR(LN(実質付加価値!C202),"")</f>
        <v>12.223595635387277</v>
      </c>
      <c r="D202" s="2">
        <f>IFERROR(LN(実質付加価値!D202),"")</f>
        <v>12.143976776891481</v>
      </c>
      <c r="E202" s="2">
        <f>IFERROR(LN(実質付加価値!E202),"")</f>
        <v>11.737962139927204</v>
      </c>
      <c r="F202" s="2">
        <f>IFERROR(LN(実質付加価値!F202),"")</f>
        <v>11.57676078696268</v>
      </c>
      <c r="G202" s="2">
        <f>IFERROR(LN(実質付加価値!G202),"")</f>
        <v>11.763317188937359</v>
      </c>
      <c r="I202" s="3">
        <v>7</v>
      </c>
      <c r="J202" s="3">
        <v>13</v>
      </c>
      <c r="K202" s="2" cm="1">
        <f t="array" ref="K202">IF(C202="","",C202-SUMPRODUCT(($B$1461:$B$1491=$J202)*1,C$1461:C$1491))</f>
        <v>2.3295157848078958</v>
      </c>
      <c r="L202" s="2" cm="1">
        <f t="array" ref="L202">IF(D202="","",D202-SUMPRODUCT(($B$1461:$B$1491=$J202)*1,D$1461:D$1491))</f>
        <v>3.1254093662297642</v>
      </c>
      <c r="M202" s="2" cm="1">
        <f t="array" ref="M202">IF(E202="","",E202-SUMPRODUCT(($B$1461:$B$1491=$J202)*1,E$1461:E$1491))</f>
        <v>2.6776432898611375</v>
      </c>
      <c r="N202" s="2" cm="1">
        <f t="array" ref="N202">IF(F202="","",F202-SUMPRODUCT(($B$1461:$B$1491=$J202)*1,F$1461:F$1491))</f>
        <v>2.7252558296406928</v>
      </c>
      <c r="O202" s="2" cm="1">
        <f t="array" ref="O202">IF(G202="","",G202-SUMPRODUCT(($B$1461:$B$1491=$J202)*1,G$1461:G$1491))</f>
        <v>2.6428915687776158</v>
      </c>
    </row>
    <row r="203" spans="1:15" x14ac:dyDescent="0.55000000000000004">
      <c r="A203" s="3">
        <v>7</v>
      </c>
      <c r="B203" s="4">
        <v>14</v>
      </c>
      <c r="C203" s="2">
        <f>IFERROR(LN(実質付加価値!C203),"")</f>
        <v>12.126149870192771</v>
      </c>
      <c r="D203" s="2">
        <f>IFERROR(LN(実質付加価値!D203),"")</f>
        <v>11.704686600495624</v>
      </c>
      <c r="E203" s="2">
        <f>IFERROR(LN(実質付加価値!E203),"")</f>
        <v>12.167895923584419</v>
      </c>
      <c r="F203" s="2">
        <f>IFERROR(LN(実質付加価値!F203),"")</f>
        <v>11.799941597608646</v>
      </c>
      <c r="G203" s="2">
        <f>IFERROR(LN(実質付加価値!G203),"")</f>
        <v>12.135868174507113</v>
      </c>
      <c r="I203" s="3">
        <v>7</v>
      </c>
      <c r="J203" s="3">
        <v>14</v>
      </c>
      <c r="K203" s="2" cm="1">
        <f t="array" ref="K203">IF(C203="","",C203-SUMPRODUCT(($B$1461:$B$1491=$J203)*1,C$1461:C$1491))</f>
        <v>0.66350207726827115</v>
      </c>
      <c r="L203" s="2" cm="1">
        <f t="array" ref="L203">IF(D203="","",D203-SUMPRODUCT(($B$1461:$B$1491=$J203)*1,D$1461:D$1491))</f>
        <v>0.46715759146201208</v>
      </c>
      <c r="M203" s="2" cm="1">
        <f t="array" ref="M203">IF(E203="","",E203-SUMPRODUCT(($B$1461:$B$1491=$J203)*1,E$1461:E$1491))</f>
        <v>0.67600688535503295</v>
      </c>
      <c r="N203" s="2" cm="1">
        <f t="array" ref="N203">IF(F203="","",F203-SUMPRODUCT(($B$1461:$B$1491=$J203)*1,F$1461:F$1491))</f>
        <v>0.41660358896227478</v>
      </c>
      <c r="O203" s="2" cm="1">
        <f t="array" ref="O203">IF(G203="","",G203-SUMPRODUCT(($B$1461:$B$1491=$J203)*1,G$1461:G$1491))</f>
        <v>0.64206665596101331</v>
      </c>
    </row>
    <row r="204" spans="1:15" x14ac:dyDescent="0.55000000000000004">
      <c r="A204" s="3">
        <v>7</v>
      </c>
      <c r="B204" s="4">
        <v>15</v>
      </c>
      <c r="C204" s="2">
        <f>IFERROR(LN(実質付加価値!C204),"")</f>
        <v>9.897339106438281</v>
      </c>
      <c r="D204" s="2">
        <f>IFERROR(LN(実質付加価値!D204),"")</f>
        <v>9.934359596956325</v>
      </c>
      <c r="E204" s="2">
        <f>IFERROR(LN(実質付加価値!E204),"")</f>
        <v>9.9060695190989119</v>
      </c>
      <c r="F204" s="2">
        <f>IFERROR(LN(実質付加価値!F204),"")</f>
        <v>9.7390630586849909</v>
      </c>
      <c r="G204" s="2">
        <f>IFERROR(LN(実質付加価値!G204),"")</f>
        <v>9.980565626613334</v>
      </c>
      <c r="I204" s="3">
        <v>7</v>
      </c>
      <c r="J204" s="3">
        <v>15</v>
      </c>
      <c r="K204" s="2" cm="1">
        <f t="array" ref="K204">IF(C204="","",C204-SUMPRODUCT(($B$1461:$B$1491=$J204)*1,C$1461:C$1491))</f>
        <v>-0.26691584131918944</v>
      </c>
      <c r="L204" s="2" cm="1">
        <f t="array" ref="L204">IF(D204="","",D204-SUMPRODUCT(($B$1461:$B$1491=$J204)*1,D$1461:D$1491))</f>
        <v>-0.20321687635788521</v>
      </c>
      <c r="M204" s="2" cm="1">
        <f t="array" ref="M204">IF(E204="","",E204-SUMPRODUCT(($B$1461:$B$1491=$J204)*1,E$1461:E$1491))</f>
        <v>-0.13341025111341587</v>
      </c>
      <c r="N204" s="2" cm="1">
        <f t="array" ref="N204">IF(F204="","",F204-SUMPRODUCT(($B$1461:$B$1491=$J204)*1,F$1461:F$1491))</f>
        <v>-0.16180067142532017</v>
      </c>
      <c r="O204" s="2" cm="1">
        <f t="array" ref="O204">IF(G204="","",G204-SUMPRODUCT(($B$1461:$B$1491=$J204)*1,G$1461:G$1491))</f>
        <v>3.6513763854415515E-2</v>
      </c>
    </row>
    <row r="205" spans="1:15" x14ac:dyDescent="0.55000000000000004">
      <c r="A205" s="3">
        <v>7</v>
      </c>
      <c r="B205" s="4">
        <v>16</v>
      </c>
      <c r="C205" s="2">
        <f>IFERROR(LN(実質付加価値!C205),"")</f>
        <v>11.977454967338943</v>
      </c>
      <c r="D205" s="2">
        <f>IFERROR(LN(実質付加価値!D205),"")</f>
        <v>12.137380599862263</v>
      </c>
      <c r="E205" s="2">
        <f>IFERROR(LN(実質付加価値!E205),"")</f>
        <v>12.271030881990207</v>
      </c>
      <c r="F205" s="2">
        <f>IFERROR(LN(実質付加価値!F205),"")</f>
        <v>12.262346841823438</v>
      </c>
      <c r="G205" s="2">
        <f>IFERROR(LN(実質付加価値!G205),"")</f>
        <v>12.270512965616907</v>
      </c>
      <c r="I205" s="3">
        <v>7</v>
      </c>
      <c r="J205" s="3">
        <v>16</v>
      </c>
      <c r="K205" s="2" cm="1">
        <f t="array" ref="K205">IF(C205="","",C205-SUMPRODUCT(($B$1461:$B$1491=$J205)*1,C$1461:C$1491))</f>
        <v>0.52923316512483431</v>
      </c>
      <c r="L205" s="2" cm="1">
        <f t="array" ref="L205">IF(D205="","",D205-SUMPRODUCT(($B$1461:$B$1491=$J205)*1,D$1461:D$1491))</f>
        <v>0.53013011206472349</v>
      </c>
      <c r="M205" s="2" cm="1">
        <f t="array" ref="M205">IF(E205="","",E205-SUMPRODUCT(($B$1461:$B$1491=$J205)*1,E$1461:E$1491))</f>
        <v>0.51599801651803645</v>
      </c>
      <c r="N205" s="2" cm="1">
        <f t="array" ref="N205">IF(F205="","",F205-SUMPRODUCT(($B$1461:$B$1491=$J205)*1,F$1461:F$1491))</f>
        <v>0.59930139077124167</v>
      </c>
      <c r="O205" s="2" cm="1">
        <f t="array" ref="O205">IF(G205="","",G205-SUMPRODUCT(($B$1461:$B$1491=$J205)*1,G$1461:G$1491))</f>
        <v>0.55549318623143762</v>
      </c>
    </row>
    <row r="206" spans="1:15" x14ac:dyDescent="0.55000000000000004">
      <c r="A206" s="3">
        <v>7</v>
      </c>
      <c r="B206" s="4">
        <v>17</v>
      </c>
      <c r="C206" s="2">
        <f>IFERROR(LN(実質付加価値!C206),"")</f>
        <v>13.448664170972366</v>
      </c>
      <c r="D206" s="2">
        <f>IFERROR(LN(実質付加価値!D206),"")</f>
        <v>12.969685343988145</v>
      </c>
      <c r="E206" s="2">
        <f>IFERROR(LN(実質付加価値!E206),"")</f>
        <v>13.024435851944249</v>
      </c>
      <c r="F206" s="2">
        <f>IFERROR(LN(実質付加価値!F206),"")</f>
        <v>12.989692164936288</v>
      </c>
      <c r="G206" s="2">
        <f>IFERROR(LN(実質付加価値!G206),"")</f>
        <v>12.640050263385794</v>
      </c>
      <c r="I206" s="3">
        <v>7</v>
      </c>
      <c r="J206" s="3">
        <v>17</v>
      </c>
      <c r="K206" s="2" cm="1">
        <f t="array" ref="K206">IF(C206="","",C206-SUMPRODUCT(($B$1461:$B$1491=$J206)*1,C$1461:C$1491))</f>
        <v>0.95432550405721628</v>
      </c>
      <c r="L206" s="2" cm="1">
        <f t="array" ref="L206">IF(D206="","",D206-SUMPRODUCT(($B$1461:$B$1491=$J206)*1,D$1461:D$1491))</f>
        <v>0.64626704590569695</v>
      </c>
      <c r="M206" s="2" cm="1">
        <f t="array" ref="M206">IF(E206="","",E206-SUMPRODUCT(($B$1461:$B$1491=$J206)*1,E$1461:E$1491))</f>
        <v>0.57677070839325495</v>
      </c>
      <c r="N206" s="2" cm="1">
        <f t="array" ref="N206">IF(F206="","",F206-SUMPRODUCT(($B$1461:$B$1491=$J206)*1,F$1461:F$1491))</f>
        <v>0.58347876153300149</v>
      </c>
      <c r="O206" s="2" cm="1">
        <f t="array" ref="O206">IF(G206="","",G206-SUMPRODUCT(($B$1461:$B$1491=$J206)*1,G$1461:G$1491))</f>
        <v>0.21883173619483109</v>
      </c>
    </row>
    <row r="207" spans="1:15" x14ac:dyDescent="0.55000000000000004">
      <c r="A207" s="3">
        <v>7</v>
      </c>
      <c r="B207" s="4">
        <v>18</v>
      </c>
      <c r="C207" s="2">
        <f>IFERROR(LN(実質付加価値!C207),"")</f>
        <v>12.755647609303569</v>
      </c>
      <c r="D207" s="2">
        <f>IFERROR(LN(実質付加価値!D207),"")</f>
        <v>13.592182761112616</v>
      </c>
      <c r="E207" s="2">
        <f>IFERROR(LN(実質付加価値!E207),"")</f>
        <v>13.437412529054006</v>
      </c>
      <c r="F207" s="2">
        <f>IFERROR(LN(実質付加価値!F207),"")</f>
        <v>13.567194871814481</v>
      </c>
      <c r="G207" s="2">
        <f>IFERROR(LN(実質付加価値!G207),"")</f>
        <v>13.255780737581061</v>
      </c>
      <c r="I207" s="3">
        <v>7</v>
      </c>
      <c r="J207" s="3">
        <v>18</v>
      </c>
      <c r="K207" s="2" cm="1">
        <f t="array" ref="K207">IF(C207="","",C207-SUMPRODUCT(($B$1461:$B$1491=$J207)*1,C$1461:C$1491))</f>
        <v>-7.6871445214205636E-2</v>
      </c>
      <c r="L207" s="2" cm="1">
        <f t="array" ref="L207">IF(D207="","",D207-SUMPRODUCT(($B$1461:$B$1491=$J207)*1,D$1461:D$1491))</f>
        <v>0.63890838326379118</v>
      </c>
      <c r="M207" s="2" cm="1">
        <f t="array" ref="M207">IF(E207="","",E207-SUMPRODUCT(($B$1461:$B$1491=$J207)*1,E$1461:E$1491))</f>
        <v>0.43424626792489995</v>
      </c>
      <c r="N207" s="2" cm="1">
        <f t="array" ref="N207">IF(F207="","",F207-SUMPRODUCT(($B$1461:$B$1491=$J207)*1,F$1461:F$1491))</f>
        <v>0.56008954418456547</v>
      </c>
      <c r="O207" s="2" cm="1">
        <f t="array" ref="O207">IF(G207="","",G207-SUMPRODUCT(($B$1461:$B$1491=$J207)*1,G$1461:G$1491))</f>
        <v>0.28361890387311917</v>
      </c>
    </row>
    <row r="208" spans="1:15" x14ac:dyDescent="0.55000000000000004">
      <c r="A208" s="3">
        <v>7</v>
      </c>
      <c r="B208" s="4">
        <v>19</v>
      </c>
      <c r="C208" s="2">
        <f>IFERROR(LN(実質付加価値!C208),"")</f>
        <v>12.299705766746271</v>
      </c>
      <c r="D208" s="2">
        <f>IFERROR(LN(実質付加価値!D208),"")</f>
        <v>12.197614352865367</v>
      </c>
      <c r="E208" s="2">
        <f>IFERROR(LN(実質付加価値!E208),"")</f>
        <v>12.191143014861185</v>
      </c>
      <c r="F208" s="2">
        <f>IFERROR(LN(実質付加価値!F208),"")</f>
        <v>12.232223778139881</v>
      </c>
      <c r="G208" s="2">
        <f>IFERROR(LN(実質付加価値!G208),"")</f>
        <v>12.342774873736937</v>
      </c>
      <c r="I208" s="3">
        <v>7</v>
      </c>
      <c r="J208" s="3">
        <v>19</v>
      </c>
      <c r="K208" s="2" cm="1">
        <f t="array" ref="K208">IF(C208="","",C208-SUMPRODUCT(($B$1461:$B$1491=$J208)*1,C$1461:C$1491))</f>
        <v>-0.32711213430213526</v>
      </c>
      <c r="L208" s="2" cm="1">
        <f t="array" ref="L208">IF(D208="","",D208-SUMPRODUCT(($B$1461:$B$1491=$J208)*1,D$1461:D$1491))</f>
        <v>-0.2955346725699588</v>
      </c>
      <c r="M208" s="2" cm="1">
        <f t="array" ref="M208">IF(E208="","",E208-SUMPRODUCT(($B$1461:$B$1491=$J208)*1,E$1461:E$1491))</f>
        <v>-0.27306716659731123</v>
      </c>
      <c r="N208" s="2" cm="1">
        <f t="array" ref="N208">IF(F208="","",F208-SUMPRODUCT(($B$1461:$B$1491=$J208)*1,F$1461:F$1491))</f>
        <v>-0.2075779969738889</v>
      </c>
      <c r="O208" s="2" cm="1">
        <f t="array" ref="O208">IF(G208="","",G208-SUMPRODUCT(($B$1461:$B$1491=$J208)*1,G$1461:G$1491))</f>
        <v>-0.19226330360347355</v>
      </c>
    </row>
    <row r="209" spans="1:15" x14ac:dyDescent="0.55000000000000004">
      <c r="A209" s="3">
        <v>7</v>
      </c>
      <c r="B209" s="4">
        <v>20</v>
      </c>
      <c r="C209" s="2">
        <f>IFERROR(LN(実質付加価値!C209),"")</f>
        <v>13.015653544255596</v>
      </c>
      <c r="D209" s="2">
        <f>IFERROR(LN(実質付加価値!D209),"")</f>
        <v>13.083641461908041</v>
      </c>
      <c r="E209" s="2">
        <f>IFERROR(LN(実質付加価値!E209),"")</f>
        <v>13.030842090404535</v>
      </c>
      <c r="F209" s="2">
        <f>IFERROR(LN(実質付加価値!F209),"")</f>
        <v>13.026234668835407</v>
      </c>
      <c r="G209" s="2">
        <f>IFERROR(LN(実質付加価値!G209),"")</f>
        <v>13.095792726631364</v>
      </c>
      <c r="I209" s="3">
        <v>7</v>
      </c>
      <c r="J209" s="3">
        <v>20</v>
      </c>
      <c r="K209" s="2" cm="1">
        <f t="array" ref="K209">IF(C209="","",C209-SUMPRODUCT(($B$1461:$B$1491=$J209)*1,C$1461:C$1491))</f>
        <v>0.16287287875890222</v>
      </c>
      <c r="L209" s="2" cm="1">
        <f t="array" ref="L209">IF(D209="","",D209-SUMPRODUCT(($B$1461:$B$1491=$J209)*1,D$1461:D$1491))</f>
        <v>1.931927951947543E-2</v>
      </c>
      <c r="M209" s="2" cm="1">
        <f t="array" ref="M209">IF(E209="","",E209-SUMPRODUCT(($B$1461:$B$1491=$J209)*1,E$1461:E$1491))</f>
        <v>1.6081950802055545E-2</v>
      </c>
      <c r="N209" s="2" cm="1">
        <f t="array" ref="N209">IF(F209="","",F209-SUMPRODUCT(($B$1461:$B$1491=$J209)*1,F$1461:F$1491))</f>
        <v>4.7759902177572755E-2</v>
      </c>
      <c r="O209" s="2" cm="1">
        <f t="array" ref="O209">IF(G209="","",G209-SUMPRODUCT(($B$1461:$B$1491=$J209)*1,G$1461:G$1491))</f>
        <v>7.3581031497679916E-2</v>
      </c>
    </row>
    <row r="210" spans="1:15" x14ac:dyDescent="0.55000000000000004">
      <c r="A210" s="3">
        <v>7</v>
      </c>
      <c r="B210" s="4">
        <v>21</v>
      </c>
      <c r="C210" s="2">
        <f>IFERROR(LN(実質付加価値!C210),"")</f>
        <v>12.685756957916933</v>
      </c>
      <c r="D210" s="2">
        <f>IFERROR(LN(実質付加価値!D210),"")</f>
        <v>12.863918175233165</v>
      </c>
      <c r="E210" s="2">
        <f>IFERROR(LN(実質付加価値!E210),"")</f>
        <v>12.845634848898129</v>
      </c>
      <c r="F210" s="2">
        <f>IFERROR(LN(実質付加価値!F210),"")</f>
        <v>12.684422638257628</v>
      </c>
      <c r="G210" s="2">
        <f>IFERROR(LN(実質付加価値!G210),"")</f>
        <v>12.546809026851266</v>
      </c>
      <c r="I210" s="3">
        <v>7</v>
      </c>
      <c r="J210" s="3">
        <v>21</v>
      </c>
      <c r="K210" s="2" cm="1">
        <f t="array" ref="K210">IF(C210="","",C210-SUMPRODUCT(($B$1461:$B$1491=$J210)*1,C$1461:C$1491))</f>
        <v>-0.10840834161937174</v>
      </c>
      <c r="L210" s="2" cm="1">
        <f t="array" ref="L210">IF(D210="","",D210-SUMPRODUCT(($B$1461:$B$1491=$J210)*1,D$1461:D$1491))</f>
        <v>4.4067072589669465E-2</v>
      </c>
      <c r="M210" s="2" cm="1">
        <f t="array" ref="M210">IF(E210="","",E210-SUMPRODUCT(($B$1461:$B$1491=$J210)*1,E$1461:E$1491))</f>
        <v>1.6882922897995201E-2</v>
      </c>
      <c r="N210" s="2" cm="1">
        <f t="array" ref="N210">IF(F210="","",F210-SUMPRODUCT(($B$1461:$B$1491=$J210)*1,F$1461:F$1491))</f>
        <v>0.14176624685669914</v>
      </c>
      <c r="O210" s="2" cm="1">
        <f t="array" ref="O210">IF(G210="","",G210-SUMPRODUCT(($B$1461:$B$1491=$J210)*1,G$1461:G$1491))</f>
        <v>-9.672547686926336E-2</v>
      </c>
    </row>
    <row r="211" spans="1:15" x14ac:dyDescent="0.55000000000000004">
      <c r="A211" s="3">
        <v>7</v>
      </c>
      <c r="B211" s="4">
        <v>22</v>
      </c>
      <c r="C211" s="2">
        <f>IFERROR(LN(実質付加価値!C211),"")</f>
        <v>12.0661691921227</v>
      </c>
      <c r="D211" s="2">
        <f>IFERROR(LN(実質付加価値!D211),"")</f>
        <v>12.085622455767215</v>
      </c>
      <c r="E211" s="2">
        <f>IFERROR(LN(実質付加価値!E211),"")</f>
        <v>12.097166770250411</v>
      </c>
      <c r="F211" s="2">
        <f>IFERROR(LN(実質付加価値!F211),"")</f>
        <v>11.565256116293256</v>
      </c>
      <c r="G211" s="2">
        <f>IFERROR(LN(実質付加価値!G211),"")</f>
        <v>11.604677027087478</v>
      </c>
      <c r="I211" s="3">
        <v>7</v>
      </c>
      <c r="J211" s="3">
        <v>22</v>
      </c>
      <c r="K211" s="2" cm="1">
        <f t="array" ref="K211">IF(C211="","",C211-SUMPRODUCT(($B$1461:$B$1491=$J211)*1,C$1461:C$1491))</f>
        <v>-4.0536365944882746E-2</v>
      </c>
      <c r="L211" s="2" cm="1">
        <f t="array" ref="L211">IF(D211="","",D211-SUMPRODUCT(($B$1461:$B$1491=$J211)*1,D$1461:D$1491))</f>
        <v>6.802498846438354E-3</v>
      </c>
      <c r="M211" s="2" cm="1">
        <f t="array" ref="M211">IF(E211="","",E211-SUMPRODUCT(($B$1461:$B$1491=$J211)*1,E$1461:E$1491))</f>
        <v>2.0523825011737884E-2</v>
      </c>
      <c r="N211" s="2" cm="1">
        <f t="array" ref="N211">IF(F211="","",F211-SUMPRODUCT(($B$1461:$B$1491=$J211)*1,F$1461:F$1491))</f>
        <v>-3.5801680057353735E-2</v>
      </c>
      <c r="O211" s="2" cm="1">
        <f t="array" ref="O211">IF(G211="","",G211-SUMPRODUCT(($B$1461:$B$1491=$J211)*1,G$1461:G$1491))</f>
        <v>7.7149759338173141E-3</v>
      </c>
    </row>
    <row r="212" spans="1:15" x14ac:dyDescent="0.55000000000000004">
      <c r="A212" s="3">
        <v>7</v>
      </c>
      <c r="B212" s="4">
        <v>23</v>
      </c>
      <c r="C212" s="2">
        <f>IFERROR(LN(実質付加価値!C212),"")</f>
        <v>11.741305890063021</v>
      </c>
      <c r="D212" s="2">
        <f>IFERROR(LN(実質付加価値!D212),"")</f>
        <v>11.74127283428666</v>
      </c>
      <c r="E212" s="2">
        <f>IFERROR(LN(実質付加価値!E212),"")</f>
        <v>11.774428318175731</v>
      </c>
      <c r="F212" s="2">
        <f>IFERROR(LN(実質付加価値!F212),"")</f>
        <v>11.854640270979909</v>
      </c>
      <c r="G212" s="2">
        <f>IFERROR(LN(実質付加価値!G212),"")</f>
        <v>11.815686749749965</v>
      </c>
      <c r="I212" s="3">
        <v>7</v>
      </c>
      <c r="J212" s="3">
        <v>23</v>
      </c>
      <c r="K212" s="2" cm="1">
        <f t="array" ref="K212">IF(C212="","",C212-SUMPRODUCT(($B$1461:$B$1491=$J212)*1,C$1461:C$1491))</f>
        <v>-8.220012079565997E-2</v>
      </c>
      <c r="L212" s="2" cm="1">
        <f t="array" ref="L212">IF(D212="","",D212-SUMPRODUCT(($B$1461:$B$1491=$J212)*1,D$1461:D$1491))</f>
        <v>-8.4606005956798569E-2</v>
      </c>
      <c r="M212" s="2" cm="1">
        <f t="array" ref="M212">IF(E212="","",E212-SUMPRODUCT(($B$1461:$B$1491=$J212)*1,E$1461:E$1491))</f>
        <v>-8.8700302313927892E-2</v>
      </c>
      <c r="N212" s="2" cm="1">
        <f t="array" ref="N212">IF(F212="","",F212-SUMPRODUCT(($B$1461:$B$1491=$J212)*1,F$1461:F$1491))</f>
        <v>-9.2130681991207553E-2</v>
      </c>
      <c r="O212" s="2" cm="1">
        <f t="array" ref="O212">IF(G212="","",G212-SUMPRODUCT(($B$1461:$B$1491=$J212)*1,G$1461:G$1491))</f>
        <v>-0.12033876154303336</v>
      </c>
    </row>
    <row r="213" spans="1:15" x14ac:dyDescent="0.55000000000000004">
      <c r="A213" s="3">
        <v>7</v>
      </c>
      <c r="B213" s="4">
        <v>24</v>
      </c>
      <c r="C213" s="2">
        <f>IFERROR(LN(実質付加価値!C213),"")</f>
        <v>10.934937870730584</v>
      </c>
      <c r="D213" s="2">
        <f>IFERROR(LN(実質付加価値!D213),"")</f>
        <v>10.582629833629746</v>
      </c>
      <c r="E213" s="2">
        <f>IFERROR(LN(実質付加価値!E213),"")</f>
        <v>10.562245015059144</v>
      </c>
      <c r="F213" s="2">
        <f>IFERROR(LN(実質付加価値!F213),"")</f>
        <v>10.528443332745663</v>
      </c>
      <c r="G213" s="2">
        <f>IFERROR(LN(実質付加価値!G213),"")</f>
        <v>10.593543033171054</v>
      </c>
      <c r="I213" s="3">
        <v>7</v>
      </c>
      <c r="J213" s="3">
        <v>24</v>
      </c>
      <c r="K213" s="2" cm="1">
        <f t="array" ref="K213">IF(C213="","",C213-SUMPRODUCT(($B$1461:$B$1491=$J213)*1,C$1461:C$1491))</f>
        <v>-0.22251125758114476</v>
      </c>
      <c r="L213" s="2" cm="1">
        <f t="array" ref="L213">IF(D213="","",D213-SUMPRODUCT(($B$1461:$B$1491=$J213)*1,D$1461:D$1491))</f>
        <v>-0.57646723269551892</v>
      </c>
      <c r="M213" s="2" cm="1">
        <f t="array" ref="M213">IF(E213="","",E213-SUMPRODUCT(($B$1461:$B$1491=$J213)*1,E$1461:E$1491))</f>
        <v>-0.56009752590922623</v>
      </c>
      <c r="N213" s="2" cm="1">
        <f t="array" ref="N213">IF(F213="","",F213-SUMPRODUCT(($B$1461:$B$1491=$J213)*1,F$1461:F$1491))</f>
        <v>-0.52859874746837043</v>
      </c>
      <c r="O213" s="2" cm="1">
        <f t="array" ref="O213">IF(G213="","",G213-SUMPRODUCT(($B$1461:$B$1491=$J213)*1,G$1461:G$1491))</f>
        <v>-0.49704926785670089</v>
      </c>
    </row>
    <row r="214" spans="1:15" x14ac:dyDescent="0.55000000000000004">
      <c r="A214" s="3">
        <v>7</v>
      </c>
      <c r="B214" s="4">
        <v>25</v>
      </c>
      <c r="C214" s="2">
        <f>IFERROR(LN(実質付加価値!C214),"")</f>
        <v>12.195639592995853</v>
      </c>
      <c r="D214" s="2">
        <f>IFERROR(LN(実質付加価値!D214),"")</f>
        <v>12.386766073915723</v>
      </c>
      <c r="E214" s="2">
        <f>IFERROR(LN(実質付加価値!E214),"")</f>
        <v>12.125502207181361</v>
      </c>
      <c r="F214" s="2">
        <f>IFERROR(LN(実質付加価値!F214),"")</f>
        <v>12.239433995197029</v>
      </c>
      <c r="G214" s="2">
        <f>IFERROR(LN(実質付加価値!G214),"")</f>
        <v>12.538885829412171</v>
      </c>
      <c r="I214" s="3">
        <v>7</v>
      </c>
      <c r="J214" s="3">
        <v>25</v>
      </c>
      <c r="K214" s="2" cm="1">
        <f t="array" ref="K214">IF(C214="","",C214-SUMPRODUCT(($B$1461:$B$1491=$J214)*1,C$1461:C$1491))</f>
        <v>-0.12842618870097766</v>
      </c>
      <c r="L214" s="2" cm="1">
        <f t="array" ref="L214">IF(D214="","",D214-SUMPRODUCT(($B$1461:$B$1491=$J214)*1,D$1461:D$1491))</f>
        <v>-4.7866257003327917E-2</v>
      </c>
      <c r="M214" s="2" cm="1">
        <f t="array" ref="M214">IF(E214="","",E214-SUMPRODUCT(($B$1461:$B$1491=$J214)*1,E$1461:E$1491))</f>
        <v>-0.2862096518284396</v>
      </c>
      <c r="N214" s="2" cm="1">
        <f t="array" ref="N214">IF(F214="","",F214-SUMPRODUCT(($B$1461:$B$1491=$J214)*1,F$1461:F$1491))</f>
        <v>-0.21286294030758768</v>
      </c>
      <c r="O214" s="2" cm="1">
        <f t="array" ref="O214">IF(G214="","",G214-SUMPRODUCT(($B$1461:$B$1491=$J214)*1,G$1461:G$1491))</f>
        <v>-5.8076901514189316E-2</v>
      </c>
    </row>
    <row r="215" spans="1:15" x14ac:dyDescent="0.55000000000000004">
      <c r="A215" s="3">
        <v>7</v>
      </c>
      <c r="B215" s="4">
        <v>26</v>
      </c>
      <c r="C215" s="2">
        <f>IFERROR(LN(実質付加価値!C215),"")</f>
        <v>12.212223832918921</v>
      </c>
      <c r="D215" s="2">
        <f>IFERROR(LN(実質付加価値!D215),"")</f>
        <v>12.312425355314998</v>
      </c>
      <c r="E215" s="2">
        <f>IFERROR(LN(実質付加価値!E215),"")</f>
        <v>12.331572579700818</v>
      </c>
      <c r="F215" s="2">
        <f>IFERROR(LN(実質付加価値!F215),"")</f>
        <v>12.314673292503743</v>
      </c>
      <c r="G215" s="2">
        <f>IFERROR(LN(実質付加価値!G215),"")</f>
        <v>12.263042268930159</v>
      </c>
      <c r="I215" s="3">
        <v>7</v>
      </c>
      <c r="J215" s="3">
        <v>26</v>
      </c>
      <c r="K215" s="2" cm="1">
        <f t="array" ref="K215">IF(C215="","",C215-SUMPRODUCT(($B$1461:$B$1491=$J215)*1,C$1461:C$1491))</f>
        <v>-8.2213728966692656E-2</v>
      </c>
      <c r="L215" s="2" cm="1">
        <f t="array" ref="L215">IF(D215="","",D215-SUMPRODUCT(($B$1461:$B$1491=$J215)*1,D$1461:D$1491))</f>
        <v>-7.8473710628340854E-2</v>
      </c>
      <c r="M215" s="2" cm="1">
        <f t="array" ref="M215">IF(E215="","",E215-SUMPRODUCT(($B$1461:$B$1491=$J215)*1,E$1461:E$1491))</f>
        <v>-6.9959393478638887E-2</v>
      </c>
      <c r="N215" s="2" cm="1">
        <f t="array" ref="N215">IF(F215="","",F215-SUMPRODUCT(($B$1461:$B$1491=$J215)*1,F$1461:F$1491))</f>
        <v>-6.9438989983824584E-2</v>
      </c>
      <c r="O215" s="2" cm="1">
        <f t="array" ref="O215">IF(G215="","",G215-SUMPRODUCT(($B$1461:$B$1491=$J215)*1,G$1461:G$1491))</f>
        <v>-8.6421228708260855E-2</v>
      </c>
    </row>
    <row r="216" spans="1:15" x14ac:dyDescent="0.55000000000000004">
      <c r="A216" s="3">
        <v>7</v>
      </c>
      <c r="B216" s="4">
        <v>27</v>
      </c>
      <c r="C216" s="2">
        <f>IFERROR(LN(実質付加価値!C216),"")</f>
        <v>12.994862691414799</v>
      </c>
      <c r="D216" s="2">
        <f>IFERROR(LN(実質付加価値!D216),"")</f>
        <v>13.115805358139189</v>
      </c>
      <c r="E216" s="2">
        <f>IFERROR(LN(実質付加価値!E216),"")</f>
        <v>13.11025965225393</v>
      </c>
      <c r="F216" s="2">
        <f>IFERROR(LN(実質付加価値!F216),"")</f>
        <v>13.086458144831871</v>
      </c>
      <c r="G216" s="2">
        <f>IFERROR(LN(実質付加価値!G216),"")</f>
        <v>13.063603555740158</v>
      </c>
      <c r="I216" s="3">
        <v>7</v>
      </c>
      <c r="J216" s="3">
        <v>27</v>
      </c>
      <c r="K216" s="2" cm="1">
        <f t="array" ref="K216">IF(C216="","",C216-SUMPRODUCT(($B$1461:$B$1491=$J216)*1,C$1461:C$1491))</f>
        <v>3.5070420905368493E-2</v>
      </c>
      <c r="L216" s="2" cm="1">
        <f t="array" ref="L216">IF(D216="","",D216-SUMPRODUCT(($B$1461:$B$1491=$J216)*1,D$1461:D$1491))</f>
        <v>0.11073434337400201</v>
      </c>
      <c r="M216" s="2" cm="1">
        <f t="array" ref="M216">IF(E216="","",E216-SUMPRODUCT(($B$1461:$B$1491=$J216)*1,E$1461:E$1491))</f>
        <v>7.9631379138149327E-2</v>
      </c>
      <c r="N216" s="2" cm="1">
        <f t="array" ref="N216">IF(F216="","",F216-SUMPRODUCT(($B$1461:$B$1491=$J216)*1,F$1461:F$1491))</f>
        <v>6.2019235533730566E-2</v>
      </c>
      <c r="O216" s="2" cm="1">
        <f t="array" ref="O216">IF(G216="","",G216-SUMPRODUCT(($B$1461:$B$1491=$J216)*1,G$1461:G$1491))</f>
        <v>2.8484276810544884E-2</v>
      </c>
    </row>
    <row r="217" spans="1:15" x14ac:dyDescent="0.55000000000000004">
      <c r="A217" s="3">
        <v>7</v>
      </c>
      <c r="B217" s="4">
        <v>28</v>
      </c>
      <c r="C217" s="2">
        <f>IFERROR(LN(実質付加価値!C217),"")</f>
        <v>12.869412277826308</v>
      </c>
      <c r="D217" s="2">
        <f>IFERROR(LN(実質付加価値!D217),"")</f>
        <v>13.049793337241043</v>
      </c>
      <c r="E217" s="2">
        <f>IFERROR(LN(実質付加価値!E217),"")</f>
        <v>13.155474123997417</v>
      </c>
      <c r="F217" s="2">
        <f>IFERROR(LN(実質付加価値!F217),"")</f>
        <v>13.162880657161336</v>
      </c>
      <c r="G217" s="2">
        <f>IFERROR(LN(実質付加価値!G217),"")</f>
        <v>13.255501245955784</v>
      </c>
      <c r="I217" s="3">
        <v>7</v>
      </c>
      <c r="J217" s="3">
        <v>28</v>
      </c>
      <c r="K217" s="2" cm="1">
        <f t="array" ref="K217">IF(C217="","",C217-SUMPRODUCT(($B$1461:$B$1491=$J217)*1,C$1461:C$1491))</f>
        <v>6.6596211276916506E-2</v>
      </c>
      <c r="L217" s="2" cm="1">
        <f t="array" ref="L217">IF(D217="","",D217-SUMPRODUCT(($B$1461:$B$1491=$J217)*1,D$1461:D$1491))</f>
        <v>0.15711785272663192</v>
      </c>
      <c r="M217" s="2" cm="1">
        <f t="array" ref="M217">IF(E217="","",E217-SUMPRODUCT(($B$1461:$B$1491=$J217)*1,E$1461:E$1491))</f>
        <v>0.18521197824743751</v>
      </c>
      <c r="N217" s="2" cm="1">
        <f t="array" ref="N217">IF(F217="","",F217-SUMPRODUCT(($B$1461:$B$1491=$J217)*1,F$1461:F$1491))</f>
        <v>0.17104344758116241</v>
      </c>
      <c r="O217" s="2" cm="1">
        <f t="array" ref="O217">IF(G217="","",G217-SUMPRODUCT(($B$1461:$B$1491=$J217)*1,G$1461:G$1491))</f>
        <v>0.21446982321412733</v>
      </c>
    </row>
    <row r="218" spans="1:15" x14ac:dyDescent="0.55000000000000004">
      <c r="A218" s="3">
        <v>7</v>
      </c>
      <c r="B218" s="4">
        <v>29</v>
      </c>
      <c r="C218" s="2">
        <f>IFERROR(LN(実質付加価値!C218),"")</f>
        <v>12.481701764402029</v>
      </c>
      <c r="D218" s="2">
        <f>IFERROR(LN(実質付加価値!D218),"")</f>
        <v>12.516520388149644</v>
      </c>
      <c r="E218" s="2">
        <f>IFERROR(LN(実質付加価値!E218),"")</f>
        <v>12.502698969278676</v>
      </c>
      <c r="F218" s="2">
        <f>IFERROR(LN(実質付加価値!F218),"")</f>
        <v>12.50349872578127</v>
      </c>
      <c r="G218" s="2">
        <f>IFERROR(LN(実質付加価値!G218),"")</f>
        <v>12.492674763627333</v>
      </c>
      <c r="I218" s="3">
        <v>7</v>
      </c>
      <c r="J218" s="3">
        <v>29</v>
      </c>
      <c r="K218" s="2" cm="1">
        <f t="array" ref="K218">IF(C218="","",C218-SUMPRODUCT(($B$1461:$B$1491=$J218)*1,C$1461:C$1491))</f>
        <v>-9.4076625044698048E-2</v>
      </c>
      <c r="L218" s="2" cm="1">
        <f t="array" ref="L218">IF(D218="","",D218-SUMPRODUCT(($B$1461:$B$1491=$J218)*1,D$1461:D$1491))</f>
        <v>-8.7301490824621908E-2</v>
      </c>
      <c r="M218" s="2" cm="1">
        <f t="array" ref="M218">IF(E218="","",E218-SUMPRODUCT(($B$1461:$B$1491=$J218)*1,E$1461:E$1491))</f>
        <v>-0.12528942412067678</v>
      </c>
      <c r="N218" s="2" cm="1">
        <f t="array" ref="N218">IF(F218="","",F218-SUMPRODUCT(($B$1461:$B$1491=$J218)*1,F$1461:F$1491))</f>
        <v>-0.12894181718948339</v>
      </c>
      <c r="O218" s="2" cm="1">
        <f t="array" ref="O218">IF(G218="","",G218-SUMPRODUCT(($B$1461:$B$1491=$J218)*1,G$1461:G$1491))</f>
        <v>-0.14451561708541405</v>
      </c>
    </row>
    <row r="219" spans="1:15" x14ac:dyDescent="0.55000000000000004">
      <c r="A219" s="3">
        <v>7</v>
      </c>
      <c r="B219" s="4">
        <v>30</v>
      </c>
      <c r="C219" s="2">
        <f>IFERROR(LN(実質付加価値!C219),"")</f>
        <v>13.114639230322757</v>
      </c>
      <c r="D219" s="2">
        <f>IFERROR(LN(実質付加価値!D219),"")</f>
        <v>13.253869284939576</v>
      </c>
      <c r="E219" s="2">
        <f>IFERROR(LN(実質付加価値!E219),"")</f>
        <v>13.304734575093345</v>
      </c>
      <c r="F219" s="2">
        <f>IFERROR(LN(実質付加価値!F219),"")</f>
        <v>13.308117854156158</v>
      </c>
      <c r="G219" s="2">
        <f>IFERROR(LN(実質付加価値!G219),"")</f>
        <v>13.345375568767606</v>
      </c>
      <c r="I219" s="3">
        <v>7</v>
      </c>
      <c r="J219" s="3">
        <v>30</v>
      </c>
      <c r="K219" s="2" cm="1">
        <f t="array" ref="K219">IF(C219="","",C219-SUMPRODUCT(($B$1461:$B$1491=$J219)*1,C$1461:C$1491))</f>
        <v>-4.0754275932380679E-2</v>
      </c>
      <c r="L219" s="2" cm="1">
        <f t="array" ref="L219">IF(D219="","",D219-SUMPRODUCT(($B$1461:$B$1491=$J219)*1,D$1461:D$1491))</f>
        <v>-5.9133648751156898E-2</v>
      </c>
      <c r="M219" s="2" cm="1">
        <f t="array" ref="M219">IF(E219="","",E219-SUMPRODUCT(($B$1461:$B$1491=$J219)*1,E$1461:E$1491))</f>
        <v>-7.8094260447176822E-2</v>
      </c>
      <c r="N219" s="2" cm="1">
        <f t="array" ref="N219">IF(F219="","",F219-SUMPRODUCT(($B$1461:$B$1491=$J219)*1,F$1461:F$1491))</f>
        <v>-7.700554232962098E-2</v>
      </c>
      <c r="O219" s="2" cm="1">
        <f t="array" ref="O219">IF(G219="","",G219-SUMPRODUCT(($B$1461:$B$1491=$J219)*1,G$1461:G$1491))</f>
        <v>-8.7822250899632692E-2</v>
      </c>
    </row>
    <row r="220" spans="1:15" x14ac:dyDescent="0.55000000000000004">
      <c r="A220" s="3">
        <v>7</v>
      </c>
      <c r="B220" s="4">
        <v>31</v>
      </c>
      <c r="C220" s="2">
        <f>IFERROR(LN(実質付加価値!C220),"")</f>
        <v>12.563040241872329</v>
      </c>
      <c r="D220" s="2">
        <f>IFERROR(LN(実質付加価値!D220),"")</f>
        <v>12.462617122500561</v>
      </c>
      <c r="E220" s="2">
        <f>IFERROR(LN(実質付加価値!E220),"")</f>
        <v>12.435960722072716</v>
      </c>
      <c r="F220" s="2">
        <f>IFERROR(LN(実質付加価値!F220),"")</f>
        <v>12.299201575915044</v>
      </c>
      <c r="G220" s="2">
        <f>IFERROR(LN(実質付加価値!G220),"")</f>
        <v>12.271144973700745</v>
      </c>
      <c r="I220" s="3">
        <v>7</v>
      </c>
      <c r="J220" s="3">
        <v>31</v>
      </c>
      <c r="K220" s="2" cm="1">
        <f t="array" ref="K220">IF(C220="","",C220-SUMPRODUCT(($B$1461:$B$1491=$J220)*1,C$1461:C$1491))</f>
        <v>-0.13563379258205543</v>
      </c>
      <c r="L220" s="2" cm="1">
        <f t="array" ref="L220">IF(D220="","",D220-SUMPRODUCT(($B$1461:$B$1491=$J220)*1,D$1461:D$1491))</f>
        <v>-0.13890099924311272</v>
      </c>
      <c r="M220" s="2" cm="1">
        <f t="array" ref="M220">IF(E220="","",E220-SUMPRODUCT(($B$1461:$B$1491=$J220)*1,E$1461:E$1491))</f>
        <v>-0.13876372965721018</v>
      </c>
      <c r="N220" s="2" cm="1">
        <f t="array" ref="N220">IF(F220="","",F220-SUMPRODUCT(($B$1461:$B$1491=$J220)*1,F$1461:F$1491))</f>
        <v>-0.14926585477148002</v>
      </c>
      <c r="O220" s="2" cm="1">
        <f t="array" ref="O220">IF(G220="","",G220-SUMPRODUCT(($B$1461:$B$1491=$J220)*1,G$1461:G$1491))</f>
        <v>-0.17640847663886561</v>
      </c>
    </row>
    <row r="221" spans="1:15" x14ac:dyDescent="0.55000000000000004">
      <c r="A221" s="3">
        <v>8</v>
      </c>
      <c r="B221" s="4">
        <v>1</v>
      </c>
      <c r="C221" s="2">
        <f>IFERROR(LN(実質付加価値!C221),"")</f>
        <v>12.678926689296482</v>
      </c>
      <c r="D221" s="2">
        <f>IFERROR(LN(実質付加価値!D221),"")</f>
        <v>12.58948389294188</v>
      </c>
      <c r="E221" s="2">
        <f>IFERROR(LN(実質付加価値!E221),"")</f>
        <v>12.505864073396424</v>
      </c>
      <c r="F221" s="2">
        <f>IFERROR(LN(実質付加価値!F221),"")</f>
        <v>12.502521452888741</v>
      </c>
      <c r="G221" s="2">
        <f>IFERROR(LN(実質付加価値!G221),"")</f>
        <v>12.578999164462912</v>
      </c>
      <c r="I221" s="3">
        <v>8</v>
      </c>
      <c r="J221" s="3">
        <v>1</v>
      </c>
      <c r="K221" s="2" cm="1">
        <f t="array" ref="K221">IF(C221="","",C221-SUMPRODUCT(($B$1461:$B$1491=$J221)*1,C$1461:C$1491))</f>
        <v>1.0786943553607262</v>
      </c>
      <c r="L221" s="2" cm="1">
        <f t="array" ref="L221">IF(D221="","",D221-SUMPRODUCT(($B$1461:$B$1491=$J221)*1,D$1461:D$1491))</f>
        <v>1.12971717386033</v>
      </c>
      <c r="M221" s="2" cm="1">
        <f t="array" ref="M221">IF(E221="","",E221-SUMPRODUCT(($B$1461:$B$1491=$J221)*1,E$1461:E$1491))</f>
        <v>1.1446282403108263</v>
      </c>
      <c r="N221" s="2" cm="1">
        <f t="array" ref="N221">IF(F221="","",F221-SUMPRODUCT(($B$1461:$B$1491=$J221)*1,F$1461:F$1491))</f>
        <v>1.1802897843102187</v>
      </c>
      <c r="O221" s="2" cm="1">
        <f t="array" ref="O221">IF(G221="","",G221-SUMPRODUCT(($B$1461:$B$1491=$J221)*1,G$1461:G$1491))</f>
        <v>1.1743077041146286</v>
      </c>
    </row>
    <row r="222" spans="1:15" x14ac:dyDescent="0.55000000000000004">
      <c r="A222" s="3">
        <v>8</v>
      </c>
      <c r="B222" s="4">
        <v>2</v>
      </c>
      <c r="C222" s="2">
        <f>IFERROR(LN(実質付加価値!C222),"")</f>
        <v>9.0766408990104956</v>
      </c>
      <c r="D222" s="2">
        <f>IFERROR(LN(実質付加価値!D222),"")</f>
        <v>9.0322794073440047</v>
      </c>
      <c r="E222" s="2">
        <f>IFERROR(LN(実質付加価値!E222),"")</f>
        <v>8.8852698051225705</v>
      </c>
      <c r="F222" s="2">
        <f>IFERROR(LN(実質付加価値!F222),"")</f>
        <v>8.8348516167037019</v>
      </c>
      <c r="G222" s="2">
        <f>IFERROR(LN(実質付加価値!G222),"")</f>
        <v>8.5492489005911647</v>
      </c>
      <c r="I222" s="3">
        <v>8</v>
      </c>
      <c r="J222" s="3">
        <v>2</v>
      </c>
      <c r="K222" s="2" cm="1">
        <f t="array" ref="K222">IF(C222="","",C222-SUMPRODUCT(($B$1461:$B$1491=$J222)*1,C$1461:C$1491))</f>
        <v>0.60879427091515836</v>
      </c>
      <c r="L222" s="2" cm="1">
        <f t="array" ref="L222">IF(D222="","",D222-SUMPRODUCT(($B$1461:$B$1491=$J222)*1,D$1461:D$1491))</f>
        <v>0.43400525098400067</v>
      </c>
      <c r="M222" s="2" cm="1">
        <f t="array" ref="M222">IF(E222="","",E222-SUMPRODUCT(($B$1461:$B$1491=$J222)*1,E$1461:E$1491))</f>
        <v>0.32443668968667616</v>
      </c>
      <c r="N222" s="2" cm="1">
        <f t="array" ref="N222">IF(F222="","",F222-SUMPRODUCT(($B$1461:$B$1491=$J222)*1,F$1461:F$1491))</f>
        <v>0.2976619206878599</v>
      </c>
      <c r="O222" s="2" cm="1">
        <f t="array" ref="O222">IF(G222="","",G222-SUMPRODUCT(($B$1461:$B$1491=$J222)*1,G$1461:G$1491))</f>
        <v>0.26059501763505821</v>
      </c>
    </row>
    <row r="223" spans="1:15" x14ac:dyDescent="0.55000000000000004">
      <c r="A223" s="3">
        <v>8</v>
      </c>
      <c r="B223" s="4">
        <v>3</v>
      </c>
      <c r="C223" s="2">
        <f>IFERROR(LN(実質付加価値!C223),"")</f>
        <v>13.173052947041137</v>
      </c>
      <c r="D223" s="2">
        <f>IFERROR(LN(実質付加価値!D223),"")</f>
        <v>13.330222826772451</v>
      </c>
      <c r="E223" s="2">
        <f>IFERROR(LN(実質付加価値!E223),"")</f>
        <v>13.314247472404549</v>
      </c>
      <c r="F223" s="2">
        <f>IFERROR(LN(実質付加価値!F223),"")</f>
        <v>13.277853207605549</v>
      </c>
      <c r="G223" s="2">
        <f>IFERROR(LN(実質付加価値!G223),"")</f>
        <v>13.22524701526968</v>
      </c>
      <c r="I223" s="3">
        <v>8</v>
      </c>
      <c r="J223" s="3">
        <v>3</v>
      </c>
      <c r="K223" s="2" cm="1">
        <f t="array" ref="K223">IF(C223="","",C223-SUMPRODUCT(($B$1461:$B$1491=$J223)*1,C$1461:C$1491))</f>
        <v>1.1096288802543537</v>
      </c>
      <c r="L223" s="2" cm="1">
        <f t="array" ref="L223">IF(D223="","",D223-SUMPRODUCT(($B$1461:$B$1491=$J223)*1,D$1461:D$1491))</f>
        <v>1.2376849111141794</v>
      </c>
      <c r="M223" s="2" cm="1">
        <f t="array" ref="M223">IF(E223="","",E223-SUMPRODUCT(($B$1461:$B$1491=$J223)*1,E$1461:E$1491))</f>
        <v>1.1799862212781793</v>
      </c>
      <c r="N223" s="2" cm="1">
        <f t="array" ref="N223">IF(F223="","",F223-SUMPRODUCT(($B$1461:$B$1491=$J223)*1,F$1461:F$1491))</f>
        <v>1.2133224188294971</v>
      </c>
      <c r="O223" s="2" cm="1">
        <f t="array" ref="O223">IF(G223="","",G223-SUMPRODUCT(($B$1461:$B$1491=$J223)*1,G$1461:G$1491))</f>
        <v>1.1207995475960661</v>
      </c>
    </row>
    <row r="224" spans="1:15" x14ac:dyDescent="0.55000000000000004">
      <c r="A224" s="3">
        <v>8</v>
      </c>
      <c r="B224" s="4">
        <v>4</v>
      </c>
      <c r="C224" s="2">
        <f>IFERROR(LN(実質付加価値!C224),"")</f>
        <v>9.9665663006312872</v>
      </c>
      <c r="D224" s="2">
        <f>IFERROR(LN(実質付加価値!D224),"")</f>
        <v>10.385555473919849</v>
      </c>
      <c r="E224" s="2">
        <f>IFERROR(LN(実質付加価値!E224),"")</f>
        <v>9.9382877925166948</v>
      </c>
      <c r="F224" s="2">
        <f>IFERROR(LN(実質付加価値!F224),"")</f>
        <v>10.257293546087306</v>
      </c>
      <c r="G224" s="2">
        <f>IFERROR(LN(実質付加価値!G224),"")</f>
        <v>10.289851532319691</v>
      </c>
      <c r="I224" s="3">
        <v>8</v>
      </c>
      <c r="J224" s="3">
        <v>4</v>
      </c>
      <c r="K224" s="2" cm="1">
        <f t="array" ref="K224">IF(C224="","",C224-SUMPRODUCT(($B$1461:$B$1491=$J224)*1,C$1461:C$1491))</f>
        <v>3.3044643665673945E-2</v>
      </c>
      <c r="L224" s="2" cm="1">
        <f t="array" ref="L224">IF(D224="","",D224-SUMPRODUCT(($B$1461:$B$1491=$J224)*1,D$1461:D$1491))</f>
        <v>0.35521268014326601</v>
      </c>
      <c r="M224" s="2" cm="1">
        <f t="array" ref="M224">IF(E224="","",E224-SUMPRODUCT(($B$1461:$B$1491=$J224)*1,E$1461:E$1491))</f>
        <v>-4.1841594439517849E-4</v>
      </c>
      <c r="N224" s="2" cm="1">
        <f t="array" ref="N224">IF(F224="","",F224-SUMPRODUCT(($B$1461:$B$1491=$J224)*1,F$1461:F$1491))</f>
        <v>0.43113057472566219</v>
      </c>
      <c r="O224" s="2" cm="1">
        <f t="array" ref="O224">IF(G224="","",G224-SUMPRODUCT(($B$1461:$B$1491=$J224)*1,G$1461:G$1491))</f>
        <v>0.48873290019964521</v>
      </c>
    </row>
    <row r="225" spans="1:15" x14ac:dyDescent="0.55000000000000004">
      <c r="A225" s="3">
        <v>8</v>
      </c>
      <c r="B225" s="4">
        <v>5</v>
      </c>
      <c r="C225" s="2">
        <f>IFERROR(LN(実質付加価値!C225),"")</f>
        <v>10.889531469722648</v>
      </c>
      <c r="D225" s="2">
        <f>IFERROR(LN(実質付加価値!D225),"")</f>
        <v>11.109473524130713</v>
      </c>
      <c r="E225" s="2">
        <f>IFERROR(LN(実質付加価値!E225),"")</f>
        <v>11.161660099873314</v>
      </c>
      <c r="F225" s="2">
        <f>IFERROR(LN(実質付加価値!F225),"")</f>
        <v>11.167343149750815</v>
      </c>
      <c r="G225" s="2">
        <f>IFERROR(LN(実質付加価値!G225),"")</f>
        <v>11.274857304661014</v>
      </c>
      <c r="I225" s="3">
        <v>8</v>
      </c>
      <c r="J225" s="3">
        <v>5</v>
      </c>
      <c r="K225" s="2" cm="1">
        <f t="array" ref="K225">IF(C225="","",C225-SUMPRODUCT(($B$1461:$B$1491=$J225)*1,C$1461:C$1491))</f>
        <v>0.65237500267224391</v>
      </c>
      <c r="L225" s="2" cm="1">
        <f t="array" ref="L225">IF(D225="","",D225-SUMPRODUCT(($B$1461:$B$1491=$J225)*1,D$1461:D$1491))</f>
        <v>0.72826679683476847</v>
      </c>
      <c r="M225" s="2" cm="1">
        <f t="array" ref="M225">IF(E225="","",E225-SUMPRODUCT(($B$1461:$B$1491=$J225)*1,E$1461:E$1491))</f>
        <v>0.73819284966204712</v>
      </c>
      <c r="N225" s="2" cm="1">
        <f t="array" ref="N225">IF(F225="","",F225-SUMPRODUCT(($B$1461:$B$1491=$J225)*1,F$1461:F$1491))</f>
        <v>0.91447444832132696</v>
      </c>
      <c r="O225" s="2" cm="1">
        <f t="array" ref="O225">IF(G225="","",G225-SUMPRODUCT(($B$1461:$B$1491=$J225)*1,G$1461:G$1491))</f>
        <v>0.95555790336287316</v>
      </c>
    </row>
    <row r="226" spans="1:15" x14ac:dyDescent="0.55000000000000004">
      <c r="A226" s="3">
        <v>8</v>
      </c>
      <c r="B226" s="4">
        <v>6</v>
      </c>
      <c r="C226" s="2">
        <f>IFERROR(LN(実質付加価値!C226),"")</f>
        <v>13.177184724665437</v>
      </c>
      <c r="D226" s="2">
        <f>IFERROR(LN(実質付加価値!D226),"")</f>
        <v>13.439748427303114</v>
      </c>
      <c r="E226" s="2">
        <f>IFERROR(LN(実質付加価値!E226),"")</f>
        <v>13.575450163684398</v>
      </c>
      <c r="F226" s="2">
        <f>IFERROR(LN(実質付加価値!F226),"")</f>
        <v>13.549613249841427</v>
      </c>
      <c r="G226" s="2">
        <f>IFERROR(LN(実質付加価値!G226),"")</f>
        <v>13.623045311651026</v>
      </c>
      <c r="I226" s="3">
        <v>8</v>
      </c>
      <c r="J226" s="3">
        <v>6</v>
      </c>
      <c r="K226" s="2" cm="1">
        <f t="array" ref="K226">IF(C226="","",C226-SUMPRODUCT(($B$1461:$B$1491=$J226)*1,C$1461:C$1491))</f>
        <v>1.3377185985709819</v>
      </c>
      <c r="L226" s="2" cm="1">
        <f t="array" ref="L226">IF(D226="","",D226-SUMPRODUCT(($B$1461:$B$1491=$J226)*1,D$1461:D$1491))</f>
        <v>1.5423451774116579</v>
      </c>
      <c r="M226" s="2" cm="1">
        <f t="array" ref="M226">IF(E226="","",E226-SUMPRODUCT(($B$1461:$B$1491=$J226)*1,E$1461:E$1491))</f>
        <v>1.5254649949287273</v>
      </c>
      <c r="N226" s="2" cm="1">
        <f t="array" ref="N226">IF(F226="","",F226-SUMPRODUCT(($B$1461:$B$1491=$J226)*1,F$1461:F$1491))</f>
        <v>1.497555608983717</v>
      </c>
      <c r="O226" s="2" cm="1">
        <f t="array" ref="O226">IF(G226="","",G226-SUMPRODUCT(($B$1461:$B$1491=$J226)*1,G$1461:G$1491))</f>
        <v>1.542296525483378</v>
      </c>
    </row>
    <row r="227" spans="1:15" x14ac:dyDescent="0.55000000000000004">
      <c r="A227" s="3">
        <v>8</v>
      </c>
      <c r="B227" s="4">
        <v>7</v>
      </c>
      <c r="C227" s="2">
        <f>IFERROR(LN(実質付加価値!C227),"")</f>
        <v>11.482704558219362</v>
      </c>
      <c r="D227" s="2">
        <f>IFERROR(LN(実質付加価値!D227),"")</f>
        <v>11.734375818049713</v>
      </c>
      <c r="E227" s="2">
        <f>IFERROR(LN(実質付加価値!E227),"")</f>
        <v>11.713715130499581</v>
      </c>
      <c r="F227" s="2">
        <f>IFERROR(LN(実質付加価値!F227),"")</f>
        <v>11.574510493665935</v>
      </c>
      <c r="G227" s="2">
        <f>IFERROR(LN(実質付加価値!G227),"")</f>
        <v>11.602112270055693</v>
      </c>
      <c r="I227" s="3">
        <v>8</v>
      </c>
      <c r="J227" s="3">
        <v>7</v>
      </c>
      <c r="K227" s="2" cm="1">
        <f t="array" ref="K227">IF(C227="","",C227-SUMPRODUCT(($B$1461:$B$1491=$J227)*1,C$1461:C$1491))</f>
        <v>0.97748404658018551</v>
      </c>
      <c r="L227" s="2" cm="1">
        <f t="array" ref="L227">IF(D227="","",D227-SUMPRODUCT(($B$1461:$B$1491=$J227)*1,D$1461:D$1491))</f>
        <v>1.0121233688926914</v>
      </c>
      <c r="M227" s="2" cm="1">
        <f t="array" ref="M227">IF(E227="","",E227-SUMPRODUCT(($B$1461:$B$1491=$J227)*1,E$1461:E$1491))</f>
        <v>1.0587778174362317</v>
      </c>
      <c r="N227" s="2" cm="1">
        <f t="array" ref="N227">IF(F227="","",F227-SUMPRODUCT(($B$1461:$B$1491=$J227)*1,F$1461:F$1491))</f>
        <v>0.92950482572545035</v>
      </c>
      <c r="O227" s="2" cm="1">
        <f t="array" ref="O227">IF(G227="","",G227-SUMPRODUCT(($B$1461:$B$1491=$J227)*1,G$1461:G$1491))</f>
        <v>0.92776322422233193</v>
      </c>
    </row>
    <row r="228" spans="1:15" x14ac:dyDescent="0.55000000000000004">
      <c r="A228" s="3">
        <v>8</v>
      </c>
      <c r="B228" s="4">
        <v>8</v>
      </c>
      <c r="C228" s="2">
        <f>IFERROR(LN(実質付加価値!C228),"")</f>
        <v>13.174636486764495</v>
      </c>
      <c r="D228" s="2">
        <f>IFERROR(LN(実質付加価値!D228),"")</f>
        <v>13.202240112021459</v>
      </c>
      <c r="E228" s="2">
        <f>IFERROR(LN(実質付加価値!E228),"")</f>
        <v>12.977745586188144</v>
      </c>
      <c r="F228" s="2">
        <f>IFERROR(LN(実質付加価値!F228),"")</f>
        <v>12.803700316019096</v>
      </c>
      <c r="G228" s="2">
        <f>IFERROR(LN(実質付加価値!G228),"")</f>
        <v>13.379979094683005</v>
      </c>
      <c r="I228" s="3">
        <v>8</v>
      </c>
      <c r="J228" s="3">
        <v>8</v>
      </c>
      <c r="K228" s="2" cm="1">
        <f t="array" ref="K228">IF(C228="","",C228-SUMPRODUCT(($B$1461:$B$1491=$J228)*1,C$1461:C$1491))</f>
        <v>1.6388294955274478</v>
      </c>
      <c r="L228" s="2" cm="1">
        <f t="array" ref="L228">IF(D228="","",D228-SUMPRODUCT(($B$1461:$B$1491=$J228)*1,D$1461:D$1491))</f>
        <v>1.6119934932848636</v>
      </c>
      <c r="M228" s="2" cm="1">
        <f t="array" ref="M228">IF(E228="","",E228-SUMPRODUCT(($B$1461:$B$1491=$J228)*1,E$1461:E$1491))</f>
        <v>1.5356917734814317</v>
      </c>
      <c r="N228" s="2" cm="1">
        <f t="array" ref="N228">IF(F228="","",F228-SUMPRODUCT(($B$1461:$B$1491=$J228)*1,F$1461:F$1491))</f>
        <v>1.3879249393928355</v>
      </c>
      <c r="O228" s="2" cm="1">
        <f t="array" ref="O228">IF(G228="","",G228-SUMPRODUCT(($B$1461:$B$1491=$J228)*1,G$1461:G$1491))</f>
        <v>2.1384598917388331</v>
      </c>
    </row>
    <row r="229" spans="1:15" x14ac:dyDescent="0.55000000000000004">
      <c r="A229" s="3">
        <v>8</v>
      </c>
      <c r="B229" s="4">
        <v>9</v>
      </c>
      <c r="C229" s="2">
        <f>IFERROR(LN(実質付加価値!C229),"")</f>
        <v>12.153118212413251</v>
      </c>
      <c r="D229" s="2">
        <f>IFERROR(LN(実質付加価値!D229),"")</f>
        <v>12.316080947980222</v>
      </c>
      <c r="E229" s="2">
        <f>IFERROR(LN(実質付加価値!E229),"")</f>
        <v>12.343027888689111</v>
      </c>
      <c r="F229" s="2">
        <f>IFERROR(LN(実質付加価値!F229),"")</f>
        <v>12.245762161886429</v>
      </c>
      <c r="G229" s="2">
        <f>IFERROR(LN(実質付加価値!G229),"")</f>
        <v>12.38950017791511</v>
      </c>
      <c r="I229" s="3">
        <v>8</v>
      </c>
      <c r="J229" s="3">
        <v>9</v>
      </c>
      <c r="K229" s="2" cm="1">
        <f t="array" ref="K229">IF(C229="","",C229-SUMPRODUCT(($B$1461:$B$1491=$J229)*1,C$1461:C$1491))</f>
        <v>1.1320421821956561</v>
      </c>
      <c r="L229" s="2" cm="1">
        <f t="array" ref="L229">IF(D229="","",D229-SUMPRODUCT(($B$1461:$B$1491=$J229)*1,D$1461:D$1491))</f>
        <v>1.2530231389757116</v>
      </c>
      <c r="M229" s="2" cm="1">
        <f t="array" ref="M229">IF(E229="","",E229-SUMPRODUCT(($B$1461:$B$1491=$J229)*1,E$1461:E$1491))</f>
        <v>1.2252226052490567</v>
      </c>
      <c r="N229" s="2" cm="1">
        <f t="array" ref="N229">IF(F229="","",F229-SUMPRODUCT(($B$1461:$B$1491=$J229)*1,F$1461:F$1491))</f>
        <v>1.2313790191936231</v>
      </c>
      <c r="O229" s="2" cm="1">
        <f t="array" ref="O229">IF(G229="","",G229-SUMPRODUCT(($B$1461:$B$1491=$J229)*1,G$1461:G$1491))</f>
        <v>1.2569809024272569</v>
      </c>
    </row>
    <row r="230" spans="1:15" x14ac:dyDescent="0.55000000000000004">
      <c r="A230" s="3">
        <v>8</v>
      </c>
      <c r="B230" s="4">
        <v>10</v>
      </c>
      <c r="C230" s="2">
        <f>IFERROR(LN(実質付加価値!C230),"")</f>
        <v>13.803023997534515</v>
      </c>
      <c r="D230" s="2">
        <f>IFERROR(LN(実質付加価値!D230),"")</f>
        <v>13.653242774252297</v>
      </c>
      <c r="E230" s="2">
        <f>IFERROR(LN(実質付加価値!E230),"")</f>
        <v>13.691215228291233</v>
      </c>
      <c r="F230" s="2">
        <f>IFERROR(LN(実質付加価値!F230),"")</f>
        <v>13.504414860906726</v>
      </c>
      <c r="G230" s="2">
        <f>IFERROR(LN(実質付加価値!G230),"")</f>
        <v>13.823456370326722</v>
      </c>
      <c r="I230" s="3">
        <v>8</v>
      </c>
      <c r="J230" s="3">
        <v>10</v>
      </c>
      <c r="K230" s="2" cm="1">
        <f t="array" ref="K230">IF(C230="","",C230-SUMPRODUCT(($B$1461:$B$1491=$J230)*1,C$1461:C$1491))</f>
        <v>1.7945878735547716</v>
      </c>
      <c r="L230" s="2" cm="1">
        <f t="array" ref="L230">IF(D230="","",D230-SUMPRODUCT(($B$1461:$B$1491=$J230)*1,D$1461:D$1491))</f>
        <v>1.5748529343945936</v>
      </c>
      <c r="M230" s="2" cm="1">
        <f t="array" ref="M230">IF(E230="","",E230-SUMPRODUCT(($B$1461:$B$1491=$J230)*1,E$1461:E$1491))</f>
        <v>1.4825096652286511</v>
      </c>
      <c r="N230" s="2" cm="1">
        <f t="array" ref="N230">IF(F230="","",F230-SUMPRODUCT(($B$1461:$B$1491=$J230)*1,F$1461:F$1491))</f>
        <v>1.3843289416476203</v>
      </c>
      <c r="O230" s="2" cm="1">
        <f t="array" ref="O230">IF(G230="","",G230-SUMPRODUCT(($B$1461:$B$1491=$J230)*1,G$1461:G$1491))</f>
        <v>1.516939535566646</v>
      </c>
    </row>
    <row r="231" spans="1:15" x14ac:dyDescent="0.55000000000000004">
      <c r="A231" s="3">
        <v>8</v>
      </c>
      <c r="B231" s="4">
        <v>11</v>
      </c>
      <c r="C231" s="2">
        <f>IFERROR(LN(実質付加価値!C231),"")</f>
        <v>11.515487238802759</v>
      </c>
      <c r="D231" s="2">
        <f>IFERROR(LN(実質付加価値!D231),"")</f>
        <v>11.64802220551193</v>
      </c>
      <c r="E231" s="2">
        <f>IFERROR(LN(実質付加価値!E231),"")</f>
        <v>11.986449377975507</v>
      </c>
      <c r="F231" s="2">
        <f>IFERROR(LN(実質付加価値!F231),"")</f>
        <v>12.053007246017053</v>
      </c>
      <c r="G231" s="2">
        <f>IFERROR(LN(実質付加価値!G231),"")</f>
        <v>11.873748402400787</v>
      </c>
      <c r="I231" s="3">
        <v>8</v>
      </c>
      <c r="J231" s="3">
        <v>11</v>
      </c>
      <c r="K231" s="2" cm="1">
        <f t="array" ref="K231">IF(C231="","",C231-SUMPRODUCT(($B$1461:$B$1491=$J231)*1,C$1461:C$1491))</f>
        <v>0.67871560533792241</v>
      </c>
      <c r="L231" s="2" cm="1">
        <f t="array" ref="L231">IF(D231="","",D231-SUMPRODUCT(($B$1461:$B$1491=$J231)*1,D$1461:D$1491))</f>
        <v>0.58743712786206892</v>
      </c>
      <c r="M231" s="2" cm="1">
        <f t="array" ref="M231">IF(E231="","",E231-SUMPRODUCT(($B$1461:$B$1491=$J231)*1,E$1461:E$1491))</f>
        <v>0.69940599087518152</v>
      </c>
      <c r="N231" s="2" cm="1">
        <f t="array" ref="N231">IF(F231="","",F231-SUMPRODUCT(($B$1461:$B$1491=$J231)*1,F$1461:F$1491))</f>
        <v>0.70408613334959824</v>
      </c>
      <c r="O231" s="2" cm="1">
        <f t="array" ref="O231">IF(G231="","",G231-SUMPRODUCT(($B$1461:$B$1491=$J231)*1,G$1461:G$1491))</f>
        <v>0.30576370423376176</v>
      </c>
    </row>
    <row r="232" spans="1:15" x14ac:dyDescent="0.55000000000000004">
      <c r="A232" s="3">
        <v>8</v>
      </c>
      <c r="B232" s="4">
        <v>12</v>
      </c>
      <c r="C232" s="2">
        <f>IFERROR(LN(実質付加価値!C232),"")</f>
        <v>12.650556143578857</v>
      </c>
      <c r="D232" s="2">
        <f>IFERROR(LN(実質付加価値!D232),"")</f>
        <v>12.693599131457136</v>
      </c>
      <c r="E232" s="2">
        <f>IFERROR(LN(実質付加価値!E232),"")</f>
        <v>12.90928641223225</v>
      </c>
      <c r="F232" s="2">
        <f>IFERROR(LN(実質付加価値!F232),"")</f>
        <v>12.849049261015251</v>
      </c>
      <c r="G232" s="2">
        <f>IFERROR(LN(実質付加価値!G232),"")</f>
        <v>13.097483083983322</v>
      </c>
      <c r="I232" s="3">
        <v>8</v>
      </c>
      <c r="J232" s="3">
        <v>12</v>
      </c>
      <c r="K232" s="2" cm="1">
        <f t="array" ref="K232">IF(C232="","",C232-SUMPRODUCT(($B$1461:$B$1491=$J232)*1,C$1461:C$1491))</f>
        <v>1.6899864640000466</v>
      </c>
      <c r="L232" s="2" cm="1">
        <f t="array" ref="L232">IF(D232="","",D232-SUMPRODUCT(($B$1461:$B$1491=$J232)*1,D$1461:D$1491))</f>
        <v>1.6403412599077782</v>
      </c>
      <c r="M232" s="2" cm="1">
        <f t="array" ref="M232">IF(E232="","",E232-SUMPRODUCT(($B$1461:$B$1491=$J232)*1,E$1461:E$1491))</f>
        <v>1.7364917204200871</v>
      </c>
      <c r="N232" s="2" cm="1">
        <f t="array" ref="N232">IF(F232="","",F232-SUMPRODUCT(($B$1461:$B$1491=$J232)*1,F$1461:F$1491))</f>
        <v>1.7565643347914932</v>
      </c>
      <c r="O232" s="2" cm="1">
        <f t="array" ref="O232">IF(G232="","",G232-SUMPRODUCT(($B$1461:$B$1491=$J232)*1,G$1461:G$1491))</f>
        <v>1.8655510966844542</v>
      </c>
    </row>
    <row r="233" spans="1:15" x14ac:dyDescent="0.55000000000000004">
      <c r="A233" s="3">
        <v>8</v>
      </c>
      <c r="B233" s="4">
        <v>13</v>
      </c>
      <c r="C233" s="2">
        <f>IFERROR(LN(実質付加価値!C233),"")</f>
        <v>10.672618720240916</v>
      </c>
      <c r="D233" s="2">
        <f>IFERROR(LN(実質付加価値!D233),"")</f>
        <v>10.45664117611757</v>
      </c>
      <c r="E233" s="2">
        <f>IFERROR(LN(実質付加価値!E233),"")</f>
        <v>10.363659233906077</v>
      </c>
      <c r="F233" s="2">
        <f>IFERROR(LN(実質付加価値!F233),"")</f>
        <v>10.221320431972588</v>
      </c>
      <c r="G233" s="2">
        <f>IFERROR(LN(実質付加価値!G233),"")</f>
        <v>10.370745519273356</v>
      </c>
      <c r="I233" s="3">
        <v>8</v>
      </c>
      <c r="J233" s="3">
        <v>13</v>
      </c>
      <c r="K233" s="2" cm="1">
        <f t="array" ref="K233">IF(C233="","",C233-SUMPRODUCT(($B$1461:$B$1491=$J233)*1,C$1461:C$1491))</f>
        <v>0.77853886966153496</v>
      </c>
      <c r="L233" s="2" cm="1">
        <f t="array" ref="L233">IF(D233="","",D233-SUMPRODUCT(($B$1461:$B$1491=$J233)*1,D$1461:D$1491))</f>
        <v>1.4380737654558526</v>
      </c>
      <c r="M233" s="2" cm="1">
        <f t="array" ref="M233">IF(E233="","",E233-SUMPRODUCT(($B$1461:$B$1491=$J233)*1,E$1461:E$1491))</f>
        <v>1.3033403838400108</v>
      </c>
      <c r="N233" s="2" cm="1">
        <f t="array" ref="N233">IF(F233="","",F233-SUMPRODUCT(($B$1461:$B$1491=$J233)*1,F$1461:F$1491))</f>
        <v>1.3698154746506006</v>
      </c>
      <c r="O233" s="2" cm="1">
        <f t="array" ref="O233">IF(G233="","",G233-SUMPRODUCT(($B$1461:$B$1491=$J233)*1,G$1461:G$1491))</f>
        <v>1.2503198991136131</v>
      </c>
    </row>
    <row r="234" spans="1:15" x14ac:dyDescent="0.55000000000000004">
      <c r="A234" s="3">
        <v>8</v>
      </c>
      <c r="B234" s="4">
        <v>14</v>
      </c>
      <c r="C234" s="2">
        <f>IFERROR(LN(実質付加価値!C234),"")</f>
        <v>11.664754460002152</v>
      </c>
      <c r="D234" s="2">
        <f>IFERROR(LN(実質付加価値!D234),"")</f>
        <v>11.95130993672884</v>
      </c>
      <c r="E234" s="2">
        <f>IFERROR(LN(実質付加価値!E234),"")</f>
        <v>13.125776476958194</v>
      </c>
      <c r="F234" s="2">
        <f>IFERROR(LN(実質付加価値!F234),"")</f>
        <v>13.020338011068469</v>
      </c>
      <c r="G234" s="2">
        <f>IFERROR(LN(実質付加価値!G234),"")</f>
        <v>12.615065447755557</v>
      </c>
      <c r="I234" s="3">
        <v>8</v>
      </c>
      <c r="J234" s="3">
        <v>14</v>
      </c>
      <c r="K234" s="2" cm="1">
        <f t="array" ref="K234">IF(C234="","",C234-SUMPRODUCT(($B$1461:$B$1491=$J234)*1,C$1461:C$1491))</f>
        <v>0.20210666707765235</v>
      </c>
      <c r="L234" s="2" cm="1">
        <f t="array" ref="L234">IF(D234="","",D234-SUMPRODUCT(($B$1461:$B$1491=$J234)*1,D$1461:D$1491))</f>
        <v>0.71378092769522894</v>
      </c>
      <c r="M234" s="2" cm="1">
        <f t="array" ref="M234">IF(E234="","",E234-SUMPRODUCT(($B$1461:$B$1491=$J234)*1,E$1461:E$1491))</f>
        <v>1.6338874387288076</v>
      </c>
      <c r="N234" s="2" cm="1">
        <f t="array" ref="N234">IF(F234="","",F234-SUMPRODUCT(($B$1461:$B$1491=$J234)*1,F$1461:F$1491))</f>
        <v>1.6370000024220985</v>
      </c>
      <c r="O234" s="2" cm="1">
        <f t="array" ref="O234">IF(G234="","",G234-SUMPRODUCT(($B$1461:$B$1491=$J234)*1,G$1461:G$1491))</f>
        <v>1.1212639292094568</v>
      </c>
    </row>
    <row r="235" spans="1:15" x14ac:dyDescent="0.55000000000000004">
      <c r="A235" s="3">
        <v>8</v>
      </c>
      <c r="B235" s="4">
        <v>15</v>
      </c>
      <c r="C235" s="2">
        <f>IFERROR(LN(実質付加価値!C235),"")</f>
        <v>10.738804118720997</v>
      </c>
      <c r="D235" s="2">
        <f>IFERROR(LN(実質付加価値!D235),"")</f>
        <v>10.881718918633247</v>
      </c>
      <c r="E235" s="2">
        <f>IFERROR(LN(実質付加価値!E235),"")</f>
        <v>10.652688378942434</v>
      </c>
      <c r="F235" s="2">
        <f>IFERROR(LN(実質付加価値!F235),"")</f>
        <v>10.635781671195396</v>
      </c>
      <c r="G235" s="2">
        <f>IFERROR(LN(実質付加価値!G235),"")</f>
        <v>10.645780411578807</v>
      </c>
      <c r="I235" s="3">
        <v>8</v>
      </c>
      <c r="J235" s="3">
        <v>15</v>
      </c>
      <c r="K235" s="2" cm="1">
        <f t="array" ref="K235">IF(C235="","",C235-SUMPRODUCT(($B$1461:$B$1491=$J235)*1,C$1461:C$1491))</f>
        <v>0.57454917096352709</v>
      </c>
      <c r="L235" s="2" cm="1">
        <f t="array" ref="L235">IF(D235="","",D235-SUMPRODUCT(($B$1461:$B$1491=$J235)*1,D$1461:D$1491))</f>
        <v>0.74414244531903684</v>
      </c>
      <c r="M235" s="2" cm="1">
        <f t="array" ref="M235">IF(E235="","",E235-SUMPRODUCT(($B$1461:$B$1491=$J235)*1,E$1461:E$1491))</f>
        <v>0.61320860873010652</v>
      </c>
      <c r="N235" s="2" cm="1">
        <f t="array" ref="N235">IF(F235="","",F235-SUMPRODUCT(($B$1461:$B$1491=$J235)*1,F$1461:F$1491))</f>
        <v>0.73491794108508479</v>
      </c>
      <c r="O235" s="2" cm="1">
        <f t="array" ref="O235">IF(G235="","",G235-SUMPRODUCT(($B$1461:$B$1491=$J235)*1,G$1461:G$1491))</f>
        <v>0.70172854881988833</v>
      </c>
    </row>
    <row r="236" spans="1:15" x14ac:dyDescent="0.55000000000000004">
      <c r="A236" s="3">
        <v>8</v>
      </c>
      <c r="B236" s="4">
        <v>16</v>
      </c>
      <c r="C236" s="2">
        <f>IFERROR(LN(実質付加価値!C236),"")</f>
        <v>12.523647106757908</v>
      </c>
      <c r="D236" s="2">
        <f>IFERROR(LN(実質付加価値!D236),"")</f>
        <v>12.814029656783118</v>
      </c>
      <c r="E236" s="2">
        <f>IFERROR(LN(実質付加価値!E236),"")</f>
        <v>12.966670958324169</v>
      </c>
      <c r="F236" s="2">
        <f>IFERROR(LN(実質付加価値!F236),"")</f>
        <v>12.972005824308054</v>
      </c>
      <c r="G236" s="2">
        <f>IFERROR(LN(実質付加価値!G236),"")</f>
        <v>13.04264242447122</v>
      </c>
      <c r="I236" s="3">
        <v>8</v>
      </c>
      <c r="J236" s="3">
        <v>16</v>
      </c>
      <c r="K236" s="2" cm="1">
        <f t="array" ref="K236">IF(C236="","",C236-SUMPRODUCT(($B$1461:$B$1491=$J236)*1,C$1461:C$1491))</f>
        <v>1.0754253045437991</v>
      </c>
      <c r="L236" s="2" cm="1">
        <f t="array" ref="L236">IF(D236="","",D236-SUMPRODUCT(($B$1461:$B$1491=$J236)*1,D$1461:D$1491))</f>
        <v>1.2067791689855785</v>
      </c>
      <c r="M236" s="2" cm="1">
        <f t="array" ref="M236">IF(E236="","",E236-SUMPRODUCT(($B$1461:$B$1491=$J236)*1,E$1461:E$1491))</f>
        <v>1.2116380928519987</v>
      </c>
      <c r="N236" s="2" cm="1">
        <f t="array" ref="N236">IF(F236="","",F236-SUMPRODUCT(($B$1461:$B$1491=$J236)*1,F$1461:F$1491))</f>
        <v>1.3089603732558572</v>
      </c>
      <c r="O236" s="2" cm="1">
        <f t="array" ref="O236">IF(G236="","",G236-SUMPRODUCT(($B$1461:$B$1491=$J236)*1,G$1461:G$1491))</f>
        <v>1.32762264508575</v>
      </c>
    </row>
    <row r="237" spans="1:15" x14ac:dyDescent="0.55000000000000004">
      <c r="A237" s="3">
        <v>8</v>
      </c>
      <c r="B237" s="4">
        <v>17</v>
      </c>
      <c r="C237" s="2">
        <f>IFERROR(LN(実質付加価値!C237),"")</f>
        <v>12.895587399179819</v>
      </c>
      <c r="D237" s="2">
        <f>IFERROR(LN(実質付加価値!D237),"")</f>
        <v>12.970320892191761</v>
      </c>
      <c r="E237" s="2">
        <f>IFERROR(LN(実質付加価値!E237),"")</f>
        <v>13.054056945925575</v>
      </c>
      <c r="F237" s="2">
        <f>IFERROR(LN(実質付加価値!F237),"")</f>
        <v>13.051665865332597</v>
      </c>
      <c r="G237" s="2">
        <f>IFERROR(LN(実質付加価値!G237),"")</f>
        <v>12.97850993544975</v>
      </c>
      <c r="I237" s="3">
        <v>8</v>
      </c>
      <c r="J237" s="3">
        <v>17</v>
      </c>
      <c r="K237" s="2" cm="1">
        <f t="array" ref="K237">IF(C237="","",C237-SUMPRODUCT(($B$1461:$B$1491=$J237)*1,C$1461:C$1491))</f>
        <v>0.40124873226466917</v>
      </c>
      <c r="L237" s="2" cm="1">
        <f t="array" ref="L237">IF(D237="","",D237-SUMPRODUCT(($B$1461:$B$1491=$J237)*1,D$1461:D$1491))</f>
        <v>0.64690259410931361</v>
      </c>
      <c r="M237" s="2" cm="1">
        <f t="array" ref="M237">IF(E237="","",E237-SUMPRODUCT(($B$1461:$B$1491=$J237)*1,E$1461:E$1491))</f>
        <v>0.60639180237458135</v>
      </c>
      <c r="N237" s="2" cm="1">
        <f t="array" ref="N237">IF(F237="","",F237-SUMPRODUCT(($B$1461:$B$1491=$J237)*1,F$1461:F$1491))</f>
        <v>0.64545246192930961</v>
      </c>
      <c r="O237" s="2" cm="1">
        <f t="array" ref="O237">IF(G237="","",G237-SUMPRODUCT(($B$1461:$B$1491=$J237)*1,G$1461:G$1491))</f>
        <v>0.55729140825878787</v>
      </c>
    </row>
    <row r="238" spans="1:15" x14ac:dyDescent="0.55000000000000004">
      <c r="A238" s="3">
        <v>8</v>
      </c>
      <c r="B238" s="4">
        <v>18</v>
      </c>
      <c r="C238" s="2">
        <f>IFERROR(LN(実質付加価値!C238),"")</f>
        <v>13.143957310200882</v>
      </c>
      <c r="D238" s="2">
        <f>IFERROR(LN(実質付加価値!D238),"")</f>
        <v>13.461443072302298</v>
      </c>
      <c r="E238" s="2">
        <f>IFERROR(LN(実質付加価値!E238),"")</f>
        <v>13.380777012831297</v>
      </c>
      <c r="F238" s="2">
        <f>IFERROR(LN(実質付加価値!F238),"")</f>
        <v>13.356408751911896</v>
      </c>
      <c r="G238" s="2">
        <f>IFERROR(LN(実質付加価値!G238),"")</f>
        <v>13.448978231954136</v>
      </c>
      <c r="I238" s="3">
        <v>8</v>
      </c>
      <c r="J238" s="3">
        <v>18</v>
      </c>
      <c r="K238" s="2" cm="1">
        <f t="array" ref="K238">IF(C238="","",C238-SUMPRODUCT(($B$1461:$B$1491=$J238)*1,C$1461:C$1491))</f>
        <v>0.31143825568310746</v>
      </c>
      <c r="L238" s="2" cm="1">
        <f t="array" ref="L238">IF(D238="","",D238-SUMPRODUCT(($B$1461:$B$1491=$J238)*1,D$1461:D$1491))</f>
        <v>0.50816869445347379</v>
      </c>
      <c r="M238" s="2" cm="1">
        <f t="array" ref="M238">IF(E238="","",E238-SUMPRODUCT(($B$1461:$B$1491=$J238)*1,E$1461:E$1491))</f>
        <v>0.37761075170219094</v>
      </c>
      <c r="N238" s="2" cm="1">
        <f t="array" ref="N238">IF(F238="","",F238-SUMPRODUCT(($B$1461:$B$1491=$J238)*1,F$1461:F$1491))</f>
        <v>0.34930342428198102</v>
      </c>
      <c r="O238" s="2" cm="1">
        <f t="array" ref="O238">IF(G238="","",G238-SUMPRODUCT(($B$1461:$B$1491=$J238)*1,G$1461:G$1491))</f>
        <v>0.47681639824619459</v>
      </c>
    </row>
    <row r="239" spans="1:15" x14ac:dyDescent="0.55000000000000004">
      <c r="A239" s="3">
        <v>8</v>
      </c>
      <c r="B239" s="4">
        <v>19</v>
      </c>
      <c r="C239" s="2">
        <f>IFERROR(LN(実質付加価値!C239),"")</f>
        <v>12.763198668711853</v>
      </c>
      <c r="D239" s="2">
        <f>IFERROR(LN(実質付加価値!D239),"")</f>
        <v>12.659919073187895</v>
      </c>
      <c r="E239" s="2">
        <f>IFERROR(LN(実質付加価値!E239),"")</f>
        <v>12.625350971396106</v>
      </c>
      <c r="F239" s="2">
        <f>IFERROR(LN(実質付加価値!F239),"")</f>
        <v>12.5717826392861</v>
      </c>
      <c r="G239" s="2">
        <f>IFERROR(LN(実質付加価値!G239),"")</f>
        <v>12.651796084929611</v>
      </c>
      <c r="I239" s="3">
        <v>8</v>
      </c>
      <c r="J239" s="3">
        <v>19</v>
      </c>
      <c r="K239" s="2" cm="1">
        <f t="array" ref="K239">IF(C239="","",C239-SUMPRODUCT(($B$1461:$B$1491=$J239)*1,C$1461:C$1491))</f>
        <v>0.13638076766344653</v>
      </c>
      <c r="L239" s="2" cm="1">
        <f t="array" ref="L239">IF(D239="","",D239-SUMPRODUCT(($B$1461:$B$1491=$J239)*1,D$1461:D$1491))</f>
        <v>0.16677004775256954</v>
      </c>
      <c r="M239" s="2" cm="1">
        <f t="array" ref="M239">IF(E239="","",E239-SUMPRODUCT(($B$1461:$B$1491=$J239)*1,E$1461:E$1491))</f>
        <v>0.16114078993761005</v>
      </c>
      <c r="N239" s="2" cm="1">
        <f t="array" ref="N239">IF(F239="","",F239-SUMPRODUCT(($B$1461:$B$1491=$J239)*1,F$1461:F$1491))</f>
        <v>0.13198086417233057</v>
      </c>
      <c r="O239" s="2" cm="1">
        <f t="array" ref="O239">IF(G239="","",G239-SUMPRODUCT(($B$1461:$B$1491=$J239)*1,G$1461:G$1491))</f>
        <v>0.11675790758920002</v>
      </c>
    </row>
    <row r="240" spans="1:15" x14ac:dyDescent="0.55000000000000004">
      <c r="A240" s="3">
        <v>8</v>
      </c>
      <c r="B240" s="4">
        <v>20</v>
      </c>
      <c r="C240" s="2">
        <f>IFERROR(LN(実質付加価値!C240),"")</f>
        <v>13.237047912172207</v>
      </c>
      <c r="D240" s="2">
        <f>IFERROR(LN(実質付加価値!D240),"")</f>
        <v>13.427106572586231</v>
      </c>
      <c r="E240" s="2">
        <f>IFERROR(LN(実質付加価値!E240),"")</f>
        <v>13.374301466124606</v>
      </c>
      <c r="F240" s="2">
        <f>IFERROR(LN(実質付加価値!F240),"")</f>
        <v>13.32709393401376</v>
      </c>
      <c r="G240" s="2">
        <f>IFERROR(LN(実質付加価値!G240),"")</f>
        <v>13.357253114063738</v>
      </c>
      <c r="I240" s="3">
        <v>8</v>
      </c>
      <c r="J240" s="3">
        <v>20</v>
      </c>
      <c r="K240" s="2" cm="1">
        <f t="array" ref="K240">IF(C240="","",C240-SUMPRODUCT(($B$1461:$B$1491=$J240)*1,C$1461:C$1491))</f>
        <v>0.38426724667551326</v>
      </c>
      <c r="L240" s="2" cm="1">
        <f t="array" ref="L240">IF(D240="","",D240-SUMPRODUCT(($B$1461:$B$1491=$J240)*1,D$1461:D$1491))</f>
        <v>0.36278439019766573</v>
      </c>
      <c r="M240" s="2" cm="1">
        <f t="array" ref="M240">IF(E240="","",E240-SUMPRODUCT(($B$1461:$B$1491=$J240)*1,E$1461:E$1491))</f>
        <v>0.35954132652212678</v>
      </c>
      <c r="N240" s="2" cm="1">
        <f t="array" ref="N240">IF(F240="","",F240-SUMPRODUCT(($B$1461:$B$1491=$J240)*1,F$1461:F$1491))</f>
        <v>0.3486191673559258</v>
      </c>
      <c r="O240" s="2" cm="1">
        <f t="array" ref="O240">IF(G240="","",G240-SUMPRODUCT(($B$1461:$B$1491=$J240)*1,G$1461:G$1491))</f>
        <v>0.33504141893005368</v>
      </c>
    </row>
    <row r="241" spans="1:15" x14ac:dyDescent="0.55000000000000004">
      <c r="A241" s="3">
        <v>8</v>
      </c>
      <c r="B241" s="4">
        <v>21</v>
      </c>
      <c r="C241" s="2">
        <f>IFERROR(LN(実質付加価値!C241),"")</f>
        <v>13.250982322438592</v>
      </c>
      <c r="D241" s="2">
        <f>IFERROR(LN(実質付加価値!D241),"")</f>
        <v>13.232016896314317</v>
      </c>
      <c r="E241" s="2">
        <f>IFERROR(LN(実質付加価値!E241),"")</f>
        <v>13.354118273015938</v>
      </c>
      <c r="F241" s="2">
        <f>IFERROR(LN(実質付加価値!F241),"")</f>
        <v>13.125252446705703</v>
      </c>
      <c r="G241" s="2">
        <f>IFERROR(LN(実質付加価値!G241),"")</f>
        <v>13.195223294855754</v>
      </c>
      <c r="I241" s="3">
        <v>8</v>
      </c>
      <c r="J241" s="3">
        <v>21</v>
      </c>
      <c r="K241" s="2" cm="1">
        <f t="array" ref="K241">IF(C241="","",C241-SUMPRODUCT(($B$1461:$B$1491=$J241)*1,C$1461:C$1491))</f>
        <v>0.45681702290228721</v>
      </c>
      <c r="L241" s="2" cm="1">
        <f t="array" ref="L241">IF(D241="","",D241-SUMPRODUCT(($B$1461:$B$1491=$J241)*1,D$1461:D$1491))</f>
        <v>0.4121657936708214</v>
      </c>
      <c r="M241" s="2" cm="1">
        <f t="array" ref="M241">IF(E241="","",E241-SUMPRODUCT(($B$1461:$B$1491=$J241)*1,E$1461:E$1491))</f>
        <v>0.52536634701580454</v>
      </c>
      <c r="N241" s="2" cm="1">
        <f t="array" ref="N241">IF(F241="","",F241-SUMPRODUCT(($B$1461:$B$1491=$J241)*1,F$1461:F$1491))</f>
        <v>0.58259605530477465</v>
      </c>
      <c r="O241" s="2" cm="1">
        <f t="array" ref="O241">IF(G241="","",G241-SUMPRODUCT(($B$1461:$B$1491=$J241)*1,G$1461:G$1491))</f>
        <v>0.55168879113522529</v>
      </c>
    </row>
    <row r="242" spans="1:15" x14ac:dyDescent="0.55000000000000004">
      <c r="A242" s="3">
        <v>8</v>
      </c>
      <c r="B242" s="4">
        <v>22</v>
      </c>
      <c r="C242" s="2">
        <f>IFERROR(LN(実質付加価値!C242),"")</f>
        <v>12.394658976409321</v>
      </c>
      <c r="D242" s="2">
        <f>IFERROR(LN(実質付加価値!D242),"")</f>
        <v>12.312331029436658</v>
      </c>
      <c r="E242" s="2">
        <f>IFERROR(LN(実質付加価値!E242),"")</f>
        <v>12.363283983758112</v>
      </c>
      <c r="F242" s="2">
        <f>IFERROR(LN(実質付加価値!F242),"")</f>
        <v>11.931214236359052</v>
      </c>
      <c r="G242" s="2">
        <f>IFERROR(LN(実質付加価値!G242),"")</f>
        <v>11.928775530596644</v>
      </c>
      <c r="I242" s="3">
        <v>8</v>
      </c>
      <c r="J242" s="3">
        <v>22</v>
      </c>
      <c r="K242" s="2" cm="1">
        <f t="array" ref="K242">IF(C242="","",C242-SUMPRODUCT(($B$1461:$B$1491=$J242)*1,C$1461:C$1491))</f>
        <v>0.28795341834173804</v>
      </c>
      <c r="L242" s="2" cm="1">
        <f t="array" ref="L242">IF(D242="","",D242-SUMPRODUCT(($B$1461:$B$1491=$J242)*1,D$1461:D$1491))</f>
        <v>0.23351107251588132</v>
      </c>
      <c r="M242" s="2" cm="1">
        <f t="array" ref="M242">IF(E242="","",E242-SUMPRODUCT(($B$1461:$B$1491=$J242)*1,E$1461:E$1491))</f>
        <v>0.28664103851943956</v>
      </c>
      <c r="N242" s="2" cm="1">
        <f t="array" ref="N242">IF(F242="","",F242-SUMPRODUCT(($B$1461:$B$1491=$J242)*1,F$1461:F$1491))</f>
        <v>0.33015644000844269</v>
      </c>
      <c r="O242" s="2" cm="1">
        <f t="array" ref="O242">IF(G242="","",G242-SUMPRODUCT(($B$1461:$B$1491=$J242)*1,G$1461:G$1491))</f>
        <v>0.33181347944298345</v>
      </c>
    </row>
    <row r="243" spans="1:15" x14ac:dyDescent="0.55000000000000004">
      <c r="A243" s="3">
        <v>8</v>
      </c>
      <c r="B243" s="4">
        <v>23</v>
      </c>
      <c r="C243" s="2">
        <f>IFERROR(LN(実質付加価値!C243),"")</f>
        <v>12.053620957678515</v>
      </c>
      <c r="D243" s="2">
        <f>IFERROR(LN(実質付加価値!D243),"")</f>
        <v>11.998921174651363</v>
      </c>
      <c r="E243" s="2">
        <f>IFERROR(LN(実質付加価値!E243),"")</f>
        <v>12.031947728405079</v>
      </c>
      <c r="F243" s="2">
        <f>IFERROR(LN(実質付加価値!F243),"")</f>
        <v>12.12175694994804</v>
      </c>
      <c r="G243" s="2">
        <f>IFERROR(LN(実質付加価値!G243),"")</f>
        <v>12.098245778479635</v>
      </c>
      <c r="I243" s="3">
        <v>8</v>
      </c>
      <c r="J243" s="3">
        <v>23</v>
      </c>
      <c r="K243" s="2" cm="1">
        <f t="array" ref="K243">IF(C243="","",C243-SUMPRODUCT(($B$1461:$B$1491=$J243)*1,C$1461:C$1491))</f>
        <v>0.23011494681983358</v>
      </c>
      <c r="L243" s="2" cm="1">
        <f t="array" ref="L243">IF(D243="","",D243-SUMPRODUCT(($B$1461:$B$1491=$J243)*1,D$1461:D$1491))</f>
        <v>0.17304233440790462</v>
      </c>
      <c r="M243" s="2" cm="1">
        <f t="array" ref="M243">IF(E243="","",E243-SUMPRODUCT(($B$1461:$B$1491=$J243)*1,E$1461:E$1491))</f>
        <v>0.16881910791541976</v>
      </c>
      <c r="N243" s="2" cm="1">
        <f t="array" ref="N243">IF(F243="","",F243-SUMPRODUCT(($B$1461:$B$1491=$J243)*1,F$1461:F$1491))</f>
        <v>0.17498599697692363</v>
      </c>
      <c r="O243" s="2" cm="1">
        <f t="array" ref="O243">IF(G243="","",G243-SUMPRODUCT(($B$1461:$B$1491=$J243)*1,G$1461:G$1491))</f>
        <v>0.16222026718663685</v>
      </c>
    </row>
    <row r="244" spans="1:15" x14ac:dyDescent="0.55000000000000004">
      <c r="A244" s="3">
        <v>8</v>
      </c>
      <c r="B244" s="4">
        <v>24</v>
      </c>
      <c r="C244" s="2">
        <f>IFERROR(LN(実質付加価値!C244),"")</f>
        <v>11.873223050983237</v>
      </c>
      <c r="D244" s="2">
        <f>IFERROR(LN(実質付加価値!D244),"")</f>
        <v>11.719938753127272</v>
      </c>
      <c r="E244" s="2">
        <f>IFERROR(LN(実質付加価値!E244),"")</f>
        <v>11.777469781971876</v>
      </c>
      <c r="F244" s="2">
        <f>IFERROR(LN(実質付加価値!F244),"")</f>
        <v>11.695546483596903</v>
      </c>
      <c r="G244" s="2">
        <f>IFERROR(LN(実質付加価値!G244),"")</f>
        <v>11.745504012572292</v>
      </c>
      <c r="I244" s="3">
        <v>8</v>
      </c>
      <c r="J244" s="3">
        <v>24</v>
      </c>
      <c r="K244" s="2" cm="1">
        <f t="array" ref="K244">IF(C244="","",C244-SUMPRODUCT(($B$1461:$B$1491=$J244)*1,C$1461:C$1491))</f>
        <v>0.71577392267150763</v>
      </c>
      <c r="L244" s="2" cm="1">
        <f t="array" ref="L244">IF(D244="","",D244-SUMPRODUCT(($B$1461:$B$1491=$J244)*1,D$1461:D$1491))</f>
        <v>0.56084168680200719</v>
      </c>
      <c r="M244" s="2" cm="1">
        <f t="array" ref="M244">IF(E244="","",E244-SUMPRODUCT(($B$1461:$B$1491=$J244)*1,E$1461:E$1491))</f>
        <v>0.65512724100350539</v>
      </c>
      <c r="N244" s="2" cm="1">
        <f t="array" ref="N244">IF(F244="","",F244-SUMPRODUCT(($B$1461:$B$1491=$J244)*1,F$1461:F$1491))</f>
        <v>0.63850440338286951</v>
      </c>
      <c r="O244" s="2" cm="1">
        <f t="array" ref="O244">IF(G244="","",G244-SUMPRODUCT(($B$1461:$B$1491=$J244)*1,G$1461:G$1491))</f>
        <v>0.65491171154453731</v>
      </c>
    </row>
    <row r="245" spans="1:15" x14ac:dyDescent="0.55000000000000004">
      <c r="A245" s="3">
        <v>8</v>
      </c>
      <c r="B245" s="4">
        <v>25</v>
      </c>
      <c r="C245" s="2">
        <f>IFERROR(LN(実質付加価値!C245),"")</f>
        <v>12.557733134290778</v>
      </c>
      <c r="D245" s="2">
        <f>IFERROR(LN(実質付加価値!D245),"")</f>
        <v>12.709500182857823</v>
      </c>
      <c r="E245" s="2">
        <f>IFERROR(LN(実質付加価値!E245),"")</f>
        <v>12.66114386775156</v>
      </c>
      <c r="F245" s="2">
        <f>IFERROR(LN(実質付加価値!F245),"")</f>
        <v>12.70895082008664</v>
      </c>
      <c r="G245" s="2">
        <f>IFERROR(LN(実質付加価値!G245),"")</f>
        <v>12.873935275982049</v>
      </c>
      <c r="I245" s="3">
        <v>8</v>
      </c>
      <c r="J245" s="3">
        <v>25</v>
      </c>
      <c r="K245" s="2" cm="1">
        <f t="array" ref="K245">IF(C245="","",C245-SUMPRODUCT(($B$1461:$B$1491=$J245)*1,C$1461:C$1491))</f>
        <v>0.23366735259394744</v>
      </c>
      <c r="L245" s="2" cm="1">
        <f t="array" ref="L245">IF(D245="","",D245-SUMPRODUCT(($B$1461:$B$1491=$J245)*1,D$1461:D$1491))</f>
        <v>0.27486785193877239</v>
      </c>
      <c r="M245" s="2" cm="1">
        <f t="array" ref="M245">IF(E245="","",E245-SUMPRODUCT(($B$1461:$B$1491=$J245)*1,E$1461:E$1491))</f>
        <v>0.24943200874175986</v>
      </c>
      <c r="N245" s="2" cm="1">
        <f t="array" ref="N245">IF(F245="","",F245-SUMPRODUCT(($B$1461:$B$1491=$J245)*1,F$1461:F$1491))</f>
        <v>0.25665388458202365</v>
      </c>
      <c r="O245" s="2" cm="1">
        <f t="array" ref="O245">IF(G245="","",G245-SUMPRODUCT(($B$1461:$B$1491=$J245)*1,G$1461:G$1491))</f>
        <v>0.27697254505568836</v>
      </c>
    </row>
    <row r="246" spans="1:15" x14ac:dyDescent="0.55000000000000004">
      <c r="A246" s="3">
        <v>8</v>
      </c>
      <c r="B246" s="4">
        <v>26</v>
      </c>
      <c r="C246" s="2">
        <f>IFERROR(LN(実質付加価値!C246),"")</f>
        <v>12.661509724005116</v>
      </c>
      <c r="D246" s="2">
        <f>IFERROR(LN(実質付加価値!D246),"")</f>
        <v>12.734279900909476</v>
      </c>
      <c r="E246" s="2">
        <f>IFERROR(LN(実質付加価値!E246),"")</f>
        <v>12.767016223038601</v>
      </c>
      <c r="F246" s="2">
        <f>IFERROR(LN(実質付加価値!F246),"")</f>
        <v>12.749404098106361</v>
      </c>
      <c r="G246" s="2">
        <f>IFERROR(LN(実質付加価値!G246),"")</f>
        <v>12.753360079075303</v>
      </c>
      <c r="I246" s="3">
        <v>8</v>
      </c>
      <c r="J246" s="3">
        <v>26</v>
      </c>
      <c r="K246" s="2" cm="1">
        <f t="array" ref="K246">IF(C246="","",C246-SUMPRODUCT(($B$1461:$B$1491=$J246)*1,C$1461:C$1491))</f>
        <v>0.36707216211950211</v>
      </c>
      <c r="L246" s="2" cm="1">
        <f t="array" ref="L246">IF(D246="","",D246-SUMPRODUCT(($B$1461:$B$1491=$J246)*1,D$1461:D$1491))</f>
        <v>0.34338083496613692</v>
      </c>
      <c r="M246" s="2" cm="1">
        <f t="array" ref="M246">IF(E246="","",E246-SUMPRODUCT(($B$1461:$B$1491=$J246)*1,E$1461:E$1491))</f>
        <v>0.36548424985914352</v>
      </c>
      <c r="N246" s="2" cm="1">
        <f t="array" ref="N246">IF(F246="","",F246-SUMPRODUCT(($B$1461:$B$1491=$J246)*1,F$1461:F$1491))</f>
        <v>0.36529181561879298</v>
      </c>
      <c r="O246" s="2" cm="1">
        <f t="array" ref="O246">IF(G246="","",G246-SUMPRODUCT(($B$1461:$B$1491=$J246)*1,G$1461:G$1491))</f>
        <v>0.40389658143688401</v>
      </c>
    </row>
    <row r="247" spans="1:15" x14ac:dyDescent="0.55000000000000004">
      <c r="A247" s="3">
        <v>8</v>
      </c>
      <c r="B247" s="4">
        <v>27</v>
      </c>
      <c r="C247" s="2">
        <f>IFERROR(LN(実質付加価値!C247),"")</f>
        <v>14.152785829799619</v>
      </c>
      <c r="D247" s="2">
        <f>IFERROR(LN(実質付加価値!D247),"")</f>
        <v>14.192542724521116</v>
      </c>
      <c r="E247" s="2">
        <f>IFERROR(LN(実質付加価値!E247),"")</f>
        <v>14.1941241672543</v>
      </c>
      <c r="F247" s="2">
        <f>IFERROR(LN(実質付加価値!F247),"")</f>
        <v>14.19003857403629</v>
      </c>
      <c r="G247" s="2">
        <f>IFERROR(LN(実質付加価値!G247),"")</f>
        <v>14.22411674003005</v>
      </c>
      <c r="I247" s="3">
        <v>8</v>
      </c>
      <c r="J247" s="3">
        <v>27</v>
      </c>
      <c r="K247" s="2" cm="1">
        <f t="array" ref="K247">IF(C247="","",C247-SUMPRODUCT(($B$1461:$B$1491=$J247)*1,C$1461:C$1491))</f>
        <v>1.1929935592901888</v>
      </c>
      <c r="L247" s="2" cm="1">
        <f t="array" ref="L247">IF(D247="","",D247-SUMPRODUCT(($B$1461:$B$1491=$J247)*1,D$1461:D$1491))</f>
        <v>1.1874717097559291</v>
      </c>
      <c r="M247" s="2" cm="1">
        <f t="array" ref="M247">IF(E247="","",E247-SUMPRODUCT(($B$1461:$B$1491=$J247)*1,E$1461:E$1491))</f>
        <v>1.1634958941385189</v>
      </c>
      <c r="N247" s="2" cm="1">
        <f t="array" ref="N247">IF(F247="","",F247-SUMPRODUCT(($B$1461:$B$1491=$J247)*1,F$1461:F$1491))</f>
        <v>1.1655996647381492</v>
      </c>
      <c r="O247" s="2" cm="1">
        <f t="array" ref="O247">IF(G247="","",G247-SUMPRODUCT(($B$1461:$B$1491=$J247)*1,G$1461:G$1491))</f>
        <v>1.1889974611004366</v>
      </c>
    </row>
    <row r="248" spans="1:15" x14ac:dyDescent="0.55000000000000004">
      <c r="A248" s="3">
        <v>8</v>
      </c>
      <c r="B248" s="4">
        <v>28</v>
      </c>
      <c r="C248" s="2">
        <f>IFERROR(LN(実質付加価値!C248),"")</f>
        <v>13.126192561160753</v>
      </c>
      <c r="D248" s="2">
        <f>IFERROR(LN(実質付加価値!D248),"")</f>
        <v>13.205894065004767</v>
      </c>
      <c r="E248" s="2">
        <f>IFERROR(LN(実質付加価値!E248),"")</f>
        <v>13.261435239509659</v>
      </c>
      <c r="F248" s="2">
        <f>IFERROR(LN(実質付加価値!F248),"")</f>
        <v>13.276974653206761</v>
      </c>
      <c r="G248" s="2">
        <f>IFERROR(LN(実質付加価値!G248),"")</f>
        <v>13.317395804742771</v>
      </c>
      <c r="I248" s="3">
        <v>8</v>
      </c>
      <c r="J248" s="3">
        <v>28</v>
      </c>
      <c r="K248" s="2" cm="1">
        <f t="array" ref="K248">IF(C248="","",C248-SUMPRODUCT(($B$1461:$B$1491=$J248)*1,C$1461:C$1491))</f>
        <v>0.32337649461136131</v>
      </c>
      <c r="L248" s="2" cm="1">
        <f t="array" ref="L248">IF(D248="","",D248-SUMPRODUCT(($B$1461:$B$1491=$J248)*1,D$1461:D$1491))</f>
        <v>0.31321858049035534</v>
      </c>
      <c r="M248" s="2" cm="1">
        <f t="array" ref="M248">IF(E248="","",E248-SUMPRODUCT(($B$1461:$B$1491=$J248)*1,E$1461:E$1491))</f>
        <v>0.2911730937596797</v>
      </c>
      <c r="N248" s="2" cm="1">
        <f t="array" ref="N248">IF(F248="","",F248-SUMPRODUCT(($B$1461:$B$1491=$J248)*1,F$1461:F$1491))</f>
        <v>0.28513744362658677</v>
      </c>
      <c r="O248" s="2" cm="1">
        <f t="array" ref="O248">IF(G248="","",G248-SUMPRODUCT(($B$1461:$B$1491=$J248)*1,G$1461:G$1491))</f>
        <v>0.27636438200111435</v>
      </c>
    </row>
    <row r="249" spans="1:15" x14ac:dyDescent="0.55000000000000004">
      <c r="A249" s="3">
        <v>8</v>
      </c>
      <c r="B249" s="4">
        <v>29</v>
      </c>
      <c r="C249" s="2">
        <f>IFERROR(LN(実質付加価値!C249),"")</f>
        <v>12.963010596039593</v>
      </c>
      <c r="D249" s="2">
        <f>IFERROR(LN(実質付加価値!D249),"")</f>
        <v>12.962637379936332</v>
      </c>
      <c r="E249" s="2">
        <f>IFERROR(LN(実質付加価値!E249),"")</f>
        <v>12.995344715999343</v>
      </c>
      <c r="F249" s="2">
        <f>IFERROR(LN(実質付加価値!F249),"")</f>
        <v>12.99623906458249</v>
      </c>
      <c r="G249" s="2">
        <f>IFERROR(LN(実質付加価値!G249),"")</f>
        <v>12.997592696398112</v>
      </c>
      <c r="I249" s="3">
        <v>8</v>
      </c>
      <c r="J249" s="3">
        <v>29</v>
      </c>
      <c r="K249" s="2" cm="1">
        <f t="array" ref="K249">IF(C249="","",C249-SUMPRODUCT(($B$1461:$B$1491=$J249)*1,C$1461:C$1491))</f>
        <v>0.38723220659286639</v>
      </c>
      <c r="L249" s="2" cm="1">
        <f t="array" ref="L249">IF(D249="","",D249-SUMPRODUCT(($B$1461:$B$1491=$J249)*1,D$1461:D$1491))</f>
        <v>0.35881550096206638</v>
      </c>
      <c r="M249" s="2" cm="1">
        <f t="array" ref="M249">IF(E249="","",E249-SUMPRODUCT(($B$1461:$B$1491=$J249)*1,E$1461:E$1491))</f>
        <v>0.36735632259999029</v>
      </c>
      <c r="N249" s="2" cm="1">
        <f t="array" ref="N249">IF(F249="","",F249-SUMPRODUCT(($B$1461:$B$1491=$J249)*1,F$1461:F$1491))</f>
        <v>0.36379852161173609</v>
      </c>
      <c r="O249" s="2" cm="1">
        <f t="array" ref="O249">IF(G249="","",G249-SUMPRODUCT(($B$1461:$B$1491=$J249)*1,G$1461:G$1491))</f>
        <v>0.36040231568536463</v>
      </c>
    </row>
    <row r="250" spans="1:15" x14ac:dyDescent="0.55000000000000004">
      <c r="A250" s="3">
        <v>8</v>
      </c>
      <c r="B250" s="4">
        <v>30</v>
      </c>
      <c r="C250" s="2">
        <f>IFERROR(LN(実質付加価値!C250),"")</f>
        <v>13.361542769493651</v>
      </c>
      <c r="D250" s="2">
        <f>IFERROR(LN(実質付加価値!D250),"")</f>
        <v>13.554025821552104</v>
      </c>
      <c r="E250" s="2">
        <f>IFERROR(LN(実質付加価値!E250),"")</f>
        <v>13.65233754692145</v>
      </c>
      <c r="F250" s="2">
        <f>IFERROR(LN(実質付加価値!F250),"")</f>
        <v>13.65644272698159</v>
      </c>
      <c r="G250" s="2">
        <f>IFERROR(LN(実質付加価値!G250),"")</f>
        <v>13.716547465162225</v>
      </c>
      <c r="I250" s="3">
        <v>8</v>
      </c>
      <c r="J250" s="3">
        <v>30</v>
      </c>
      <c r="K250" s="2" cm="1">
        <f t="array" ref="K250">IF(C250="","",C250-SUMPRODUCT(($B$1461:$B$1491=$J250)*1,C$1461:C$1491))</f>
        <v>0.20614926323851357</v>
      </c>
      <c r="L250" s="2" cm="1">
        <f t="array" ref="L250">IF(D250="","",D250-SUMPRODUCT(($B$1461:$B$1491=$J250)*1,D$1461:D$1491))</f>
        <v>0.24102288786137116</v>
      </c>
      <c r="M250" s="2" cm="1">
        <f t="array" ref="M250">IF(E250="","",E250-SUMPRODUCT(($B$1461:$B$1491=$J250)*1,E$1461:E$1491))</f>
        <v>0.26950871138092758</v>
      </c>
      <c r="N250" s="2" cm="1">
        <f t="array" ref="N250">IF(F250="","",F250-SUMPRODUCT(($B$1461:$B$1491=$J250)*1,F$1461:F$1491))</f>
        <v>0.27131933049581036</v>
      </c>
      <c r="O250" s="2" cm="1">
        <f t="array" ref="O250">IF(G250="","",G250-SUMPRODUCT(($B$1461:$B$1491=$J250)*1,G$1461:G$1491))</f>
        <v>0.28334964549498665</v>
      </c>
    </row>
    <row r="251" spans="1:15" x14ac:dyDescent="0.55000000000000004">
      <c r="A251" s="3">
        <v>8</v>
      </c>
      <c r="B251" s="4">
        <v>31</v>
      </c>
      <c r="C251" s="2">
        <f>IFERROR(LN(実質付加価値!C251),"")</f>
        <v>13.187149132194552</v>
      </c>
      <c r="D251" s="2">
        <f>IFERROR(LN(実質付加価値!D251),"")</f>
        <v>13.073454783783994</v>
      </c>
      <c r="E251" s="2">
        <f>IFERROR(LN(実質付加価値!E251),"")</f>
        <v>13.093374376415436</v>
      </c>
      <c r="F251" s="2">
        <f>IFERROR(LN(実質付加価値!F251),"")</f>
        <v>12.969526036754381</v>
      </c>
      <c r="G251" s="2">
        <f>IFERROR(LN(実質付加価値!G251),"")</f>
        <v>12.999295208977083</v>
      </c>
      <c r="I251" s="3">
        <v>8</v>
      </c>
      <c r="J251" s="3">
        <v>31</v>
      </c>
      <c r="K251" s="2" cm="1">
        <f t="array" ref="K251">IF(C251="","",C251-SUMPRODUCT(($B$1461:$B$1491=$J251)*1,C$1461:C$1491))</f>
        <v>0.48847509774016729</v>
      </c>
      <c r="L251" s="2" cm="1">
        <f t="array" ref="L251">IF(D251="","",D251-SUMPRODUCT(($B$1461:$B$1491=$J251)*1,D$1461:D$1491))</f>
        <v>0.4719366620403207</v>
      </c>
      <c r="M251" s="2" cm="1">
        <f t="array" ref="M251">IF(E251="","",E251-SUMPRODUCT(($B$1461:$B$1491=$J251)*1,E$1461:E$1491))</f>
        <v>0.5186499246855103</v>
      </c>
      <c r="N251" s="2" cm="1">
        <f t="array" ref="N251">IF(F251="","",F251-SUMPRODUCT(($B$1461:$B$1491=$J251)*1,F$1461:F$1491))</f>
        <v>0.52105860606785726</v>
      </c>
      <c r="O251" s="2" cm="1">
        <f t="array" ref="O251">IF(G251="","",G251-SUMPRODUCT(($B$1461:$B$1491=$J251)*1,G$1461:G$1491))</f>
        <v>0.55174175863747266</v>
      </c>
    </row>
    <row r="252" spans="1:15" x14ac:dyDescent="0.55000000000000004">
      <c r="A252" s="3">
        <v>9</v>
      </c>
      <c r="B252" s="4">
        <v>1</v>
      </c>
      <c r="C252" s="2">
        <f>IFERROR(LN(実質付加価値!C252),"")</f>
        <v>12.003724702649665</v>
      </c>
      <c r="D252" s="2">
        <f>IFERROR(LN(実質付加価値!D252),"")</f>
        <v>11.83005779844437</v>
      </c>
      <c r="E252" s="2">
        <f>IFERROR(LN(実質付加価値!E252),"")</f>
        <v>11.821272257472357</v>
      </c>
      <c r="F252" s="2">
        <f>IFERROR(LN(実質付加価値!F252),"")</f>
        <v>11.812790713629896</v>
      </c>
      <c r="G252" s="2">
        <f>IFERROR(LN(実質付加価値!G252),"")</f>
        <v>11.83535770754839</v>
      </c>
      <c r="I252" s="3">
        <v>9</v>
      </c>
      <c r="J252" s="3">
        <v>1</v>
      </c>
      <c r="K252" s="2" cm="1">
        <f t="array" ref="K252">IF(C252="","",C252-SUMPRODUCT(($B$1461:$B$1491=$J252)*1,C$1461:C$1491))</f>
        <v>0.40349236871390914</v>
      </c>
      <c r="L252" s="2" cm="1">
        <f t="array" ref="L252">IF(D252="","",D252-SUMPRODUCT(($B$1461:$B$1491=$J252)*1,D$1461:D$1491))</f>
        <v>0.37029107936282024</v>
      </c>
      <c r="M252" s="2" cm="1">
        <f t="array" ref="M252">IF(E252="","",E252-SUMPRODUCT(($B$1461:$B$1491=$J252)*1,E$1461:E$1491))</f>
        <v>0.46003642438675918</v>
      </c>
      <c r="N252" s="2" cm="1">
        <f t="array" ref="N252">IF(F252="","",F252-SUMPRODUCT(($B$1461:$B$1491=$J252)*1,F$1461:F$1491))</f>
        <v>0.49055904505137349</v>
      </c>
      <c r="O252" s="2" cm="1">
        <f t="array" ref="O252">IF(G252="","",G252-SUMPRODUCT(($B$1461:$B$1491=$J252)*1,G$1461:G$1491))</f>
        <v>0.43066624720010616</v>
      </c>
    </row>
    <row r="253" spans="1:15" x14ac:dyDescent="0.55000000000000004">
      <c r="A253" s="3">
        <v>9</v>
      </c>
      <c r="B253" s="4">
        <v>2</v>
      </c>
      <c r="C253" s="2">
        <f>IFERROR(LN(実質付加価値!C253),"")</f>
        <v>9.0291301803872361</v>
      </c>
      <c r="D253" s="2">
        <f>IFERROR(LN(実質付加価値!D253),"")</f>
        <v>9.0132341031273757</v>
      </c>
      <c r="E253" s="2">
        <f>IFERROR(LN(実質付加価値!E253),"")</f>
        <v>8.926931092920027</v>
      </c>
      <c r="F253" s="2">
        <f>IFERROR(LN(実質付加価値!F253),"")</f>
        <v>8.9147146530875716</v>
      </c>
      <c r="G253" s="2">
        <f>IFERROR(LN(実質付加価値!G253),"")</f>
        <v>8.6846826400164048</v>
      </c>
      <c r="I253" s="3">
        <v>9</v>
      </c>
      <c r="J253" s="3">
        <v>2</v>
      </c>
      <c r="K253" s="2" cm="1">
        <f t="array" ref="K253">IF(C253="","",C253-SUMPRODUCT(($B$1461:$B$1491=$J253)*1,C$1461:C$1491))</f>
        <v>0.56128355229189886</v>
      </c>
      <c r="L253" s="2" cm="1">
        <f t="array" ref="L253">IF(D253="","",D253-SUMPRODUCT(($B$1461:$B$1491=$J253)*1,D$1461:D$1491))</f>
        <v>0.41495994676737169</v>
      </c>
      <c r="M253" s="2" cm="1">
        <f t="array" ref="M253">IF(E253="","",E253-SUMPRODUCT(($B$1461:$B$1491=$J253)*1,E$1461:E$1491))</f>
        <v>0.36609797748413264</v>
      </c>
      <c r="N253" s="2" cm="1">
        <f t="array" ref="N253">IF(F253="","",F253-SUMPRODUCT(($B$1461:$B$1491=$J253)*1,F$1461:F$1491))</f>
        <v>0.37752495707172962</v>
      </c>
      <c r="O253" s="2" cm="1">
        <f t="array" ref="O253">IF(G253="","",G253-SUMPRODUCT(($B$1461:$B$1491=$J253)*1,G$1461:G$1491))</f>
        <v>0.39602875706029828</v>
      </c>
    </row>
    <row r="254" spans="1:15" x14ac:dyDescent="0.55000000000000004">
      <c r="A254" s="3">
        <v>9</v>
      </c>
      <c r="B254" s="4">
        <v>3</v>
      </c>
      <c r="C254" s="2">
        <f>IFERROR(LN(実質付加価値!C254),"")</f>
        <v>13.30233000307633</v>
      </c>
      <c r="D254" s="2">
        <f>IFERROR(LN(実質付加価値!D254),"")</f>
        <v>13.722141854237814</v>
      </c>
      <c r="E254" s="2">
        <f>IFERROR(LN(実質付加価値!E254),"")</f>
        <v>13.690064866103532</v>
      </c>
      <c r="F254" s="2">
        <f>IFERROR(LN(実質付加価値!F254),"")</f>
        <v>13.535520839081133</v>
      </c>
      <c r="G254" s="2">
        <f>IFERROR(LN(実質付加価値!G254),"")</f>
        <v>13.749308610742609</v>
      </c>
      <c r="I254" s="3">
        <v>9</v>
      </c>
      <c r="J254" s="3">
        <v>3</v>
      </c>
      <c r="K254" s="2" cm="1">
        <f t="array" ref="K254">IF(C254="","",C254-SUMPRODUCT(($B$1461:$B$1491=$J254)*1,C$1461:C$1491))</f>
        <v>1.2389059362895463</v>
      </c>
      <c r="L254" s="2" cm="1">
        <f t="array" ref="L254">IF(D254="","",D254-SUMPRODUCT(($B$1461:$B$1491=$J254)*1,D$1461:D$1491))</f>
        <v>1.6296039385795424</v>
      </c>
      <c r="M254" s="2" cm="1">
        <f t="array" ref="M254">IF(E254="","",E254-SUMPRODUCT(($B$1461:$B$1491=$J254)*1,E$1461:E$1491))</f>
        <v>1.5558036149771617</v>
      </c>
      <c r="N254" s="2" cm="1">
        <f t="array" ref="N254">IF(F254="","",F254-SUMPRODUCT(($B$1461:$B$1491=$J254)*1,F$1461:F$1491))</f>
        <v>1.4709900503050815</v>
      </c>
      <c r="O254" s="2" cm="1">
        <f t="array" ref="O254">IF(G254="","",G254-SUMPRODUCT(($B$1461:$B$1491=$J254)*1,G$1461:G$1491))</f>
        <v>1.6448611430689954</v>
      </c>
    </row>
    <row r="255" spans="1:15" x14ac:dyDescent="0.55000000000000004">
      <c r="A255" s="3">
        <v>9</v>
      </c>
      <c r="B255" s="4">
        <v>4</v>
      </c>
      <c r="C255" s="2">
        <f>IFERROR(LN(実質付加価値!C255),"")</f>
        <v>9.8458642246759638</v>
      </c>
      <c r="D255" s="2">
        <f>IFERROR(LN(実質付加価値!D255),"")</f>
        <v>9.8863803528946548</v>
      </c>
      <c r="E255" s="2">
        <f>IFERROR(LN(実質付加価値!E255),"")</f>
        <v>10.151329331297102</v>
      </c>
      <c r="F255" s="2">
        <f>IFERROR(LN(実質付加価値!F255),"")</f>
        <v>9.7930855823422434</v>
      </c>
      <c r="G255" s="2">
        <f>IFERROR(LN(実質付加価値!G255),"")</f>
        <v>9.6129560313990385</v>
      </c>
      <c r="I255" s="3">
        <v>9</v>
      </c>
      <c r="J255" s="3">
        <v>4</v>
      </c>
      <c r="K255" s="2" cm="1">
        <f t="array" ref="K255">IF(C255="","",C255-SUMPRODUCT(($B$1461:$B$1491=$J255)*1,C$1461:C$1491))</f>
        <v>-8.7657432289649506E-2</v>
      </c>
      <c r="L255" s="2" cm="1">
        <f t="array" ref="L255">IF(D255="","",D255-SUMPRODUCT(($B$1461:$B$1491=$J255)*1,D$1461:D$1491))</f>
        <v>-0.14396244088192844</v>
      </c>
      <c r="M255" s="2" cm="1">
        <f t="array" ref="M255">IF(E255="","",E255-SUMPRODUCT(($B$1461:$B$1491=$J255)*1,E$1461:E$1491))</f>
        <v>0.21262312283601226</v>
      </c>
      <c r="N255" s="2" cm="1">
        <f t="array" ref="N255">IF(F255="","",F255-SUMPRODUCT(($B$1461:$B$1491=$J255)*1,F$1461:F$1491))</f>
        <v>-3.3077389019400272E-2</v>
      </c>
      <c r="O255" s="2" cm="1">
        <f t="array" ref="O255">IF(G255="","",G255-SUMPRODUCT(($B$1461:$B$1491=$J255)*1,G$1461:G$1491))</f>
        <v>-0.18816260072100732</v>
      </c>
    </row>
    <row r="256" spans="1:15" x14ac:dyDescent="0.55000000000000004">
      <c r="A256" s="3">
        <v>9</v>
      </c>
      <c r="B256" s="4">
        <v>5</v>
      </c>
      <c r="C256" s="2">
        <f>IFERROR(LN(実質付加価値!C256),"")</f>
        <v>11.117052522953655</v>
      </c>
      <c r="D256" s="2">
        <f>IFERROR(LN(実質付加価値!D256),"")</f>
        <v>11.535264031571838</v>
      </c>
      <c r="E256" s="2">
        <f>IFERROR(LN(実質付加価値!E256),"")</f>
        <v>11.633495716468902</v>
      </c>
      <c r="F256" s="2">
        <f>IFERROR(LN(実質付加価値!F256),"")</f>
        <v>11.514802013232035</v>
      </c>
      <c r="G256" s="2">
        <f>IFERROR(LN(実質付加価値!G256),"")</f>
        <v>11.670860005418863</v>
      </c>
      <c r="I256" s="3">
        <v>9</v>
      </c>
      <c r="J256" s="3">
        <v>5</v>
      </c>
      <c r="K256" s="2" cm="1">
        <f t="array" ref="K256">IF(C256="","",C256-SUMPRODUCT(($B$1461:$B$1491=$J256)*1,C$1461:C$1491))</f>
        <v>0.87989605590325048</v>
      </c>
      <c r="L256" s="2" cm="1">
        <f t="array" ref="L256">IF(D256="","",D256-SUMPRODUCT(($B$1461:$B$1491=$J256)*1,D$1461:D$1491))</f>
        <v>1.1540573042758933</v>
      </c>
      <c r="M256" s="2" cm="1">
        <f t="array" ref="M256">IF(E256="","",E256-SUMPRODUCT(($B$1461:$B$1491=$J256)*1,E$1461:E$1491))</f>
        <v>1.2100284662576346</v>
      </c>
      <c r="N256" s="2" cm="1">
        <f t="array" ref="N256">IF(F256="","",F256-SUMPRODUCT(($B$1461:$B$1491=$J256)*1,F$1461:F$1491))</f>
        <v>1.2619333118025473</v>
      </c>
      <c r="O256" s="2" cm="1">
        <f t="array" ref="O256">IF(G256="","",G256-SUMPRODUCT(($B$1461:$B$1491=$J256)*1,G$1461:G$1491))</f>
        <v>1.3515606041207224</v>
      </c>
    </row>
    <row r="257" spans="1:15" x14ac:dyDescent="0.55000000000000004">
      <c r="A257" s="3">
        <v>9</v>
      </c>
      <c r="B257" s="4">
        <v>6</v>
      </c>
      <c r="C257" s="2">
        <f>IFERROR(LN(実質付加価値!C257),"")</f>
        <v>12.116047935167026</v>
      </c>
      <c r="D257" s="2">
        <f>IFERROR(LN(実質付加価値!D257),"")</f>
        <v>12.345941859014426</v>
      </c>
      <c r="E257" s="2">
        <f>IFERROR(LN(実質付加価値!E257),"")</f>
        <v>12.530676183902889</v>
      </c>
      <c r="F257" s="2">
        <f>IFERROR(LN(実質付加価値!F257),"")</f>
        <v>12.431898485146455</v>
      </c>
      <c r="G257" s="2">
        <f>IFERROR(LN(実質付加価値!G257),"")</f>
        <v>12.571269668966503</v>
      </c>
      <c r="I257" s="3">
        <v>9</v>
      </c>
      <c r="J257" s="3">
        <v>6</v>
      </c>
      <c r="K257" s="2" cm="1">
        <f t="array" ref="K257">IF(C257="","",C257-SUMPRODUCT(($B$1461:$B$1491=$J257)*1,C$1461:C$1491))</f>
        <v>0.27658180907257091</v>
      </c>
      <c r="L257" s="2" cm="1">
        <f t="array" ref="L257">IF(D257="","",D257-SUMPRODUCT(($B$1461:$B$1491=$J257)*1,D$1461:D$1491))</f>
        <v>0.44853860912296994</v>
      </c>
      <c r="M257" s="2" cm="1">
        <f t="array" ref="M257">IF(E257="","",E257-SUMPRODUCT(($B$1461:$B$1491=$J257)*1,E$1461:E$1491))</f>
        <v>0.48069101514721879</v>
      </c>
      <c r="N257" s="2" cm="1">
        <f t="array" ref="N257">IF(F257="","",F257-SUMPRODUCT(($B$1461:$B$1491=$J257)*1,F$1461:F$1491))</f>
        <v>0.37984084428874532</v>
      </c>
      <c r="O257" s="2" cm="1">
        <f t="array" ref="O257">IF(G257="","",G257-SUMPRODUCT(($B$1461:$B$1491=$J257)*1,G$1461:G$1491))</f>
        <v>0.49052088279885453</v>
      </c>
    </row>
    <row r="258" spans="1:15" x14ac:dyDescent="0.55000000000000004">
      <c r="A258" s="3">
        <v>9</v>
      </c>
      <c r="B258" s="4">
        <v>7</v>
      </c>
      <c r="C258" s="2">
        <f>IFERROR(LN(実質付加価値!C258),"")</f>
        <v>10.771723692412676</v>
      </c>
      <c r="D258" s="2">
        <f>IFERROR(LN(実質付加価値!D258),"")</f>
        <v>11.065326736070341</v>
      </c>
      <c r="E258" s="2">
        <f>IFERROR(LN(実質付加価値!E258),"")</f>
        <v>10.912815823177773</v>
      </c>
      <c r="F258" s="2">
        <f>IFERROR(LN(実質付加価値!F258),"")</f>
        <v>10.92917092541431</v>
      </c>
      <c r="G258" s="2">
        <f>IFERROR(LN(実質付加価値!G258),"")</f>
        <v>11.155123106907306</v>
      </c>
      <c r="I258" s="3">
        <v>9</v>
      </c>
      <c r="J258" s="3">
        <v>7</v>
      </c>
      <c r="K258" s="2" cm="1">
        <f t="array" ref="K258">IF(C258="","",C258-SUMPRODUCT(($B$1461:$B$1491=$J258)*1,C$1461:C$1491))</f>
        <v>0.26650318077349944</v>
      </c>
      <c r="L258" s="2" cm="1">
        <f t="array" ref="L258">IF(D258="","",D258-SUMPRODUCT(($B$1461:$B$1491=$J258)*1,D$1461:D$1491))</f>
        <v>0.34307428691331943</v>
      </c>
      <c r="M258" s="2" cm="1">
        <f t="array" ref="M258">IF(E258="","",E258-SUMPRODUCT(($B$1461:$B$1491=$J258)*1,E$1461:E$1491))</f>
        <v>0.25787851011442342</v>
      </c>
      <c r="N258" s="2" cm="1">
        <f t="array" ref="N258">IF(F258="","",F258-SUMPRODUCT(($B$1461:$B$1491=$J258)*1,F$1461:F$1491))</f>
        <v>0.28416525747382515</v>
      </c>
      <c r="O258" s="2" cm="1">
        <f t="array" ref="O258">IF(G258="","",G258-SUMPRODUCT(($B$1461:$B$1491=$J258)*1,G$1461:G$1491))</f>
        <v>0.48077406107394438</v>
      </c>
    </row>
    <row r="259" spans="1:15" x14ac:dyDescent="0.55000000000000004">
      <c r="A259" s="3">
        <v>9</v>
      </c>
      <c r="B259" s="4">
        <v>8</v>
      </c>
      <c r="C259" s="2">
        <f>IFERROR(LN(実質付加価値!C259),"")</f>
        <v>12.294816980786628</v>
      </c>
      <c r="D259" s="2">
        <f>IFERROR(LN(実質付加価値!D259),"")</f>
        <v>12.167519769221608</v>
      </c>
      <c r="E259" s="2">
        <f>IFERROR(LN(実質付加価値!E259),"")</f>
        <v>12.093738681815969</v>
      </c>
      <c r="F259" s="2">
        <f>IFERROR(LN(実質付加価値!F259),"")</f>
        <v>12.031381117593956</v>
      </c>
      <c r="G259" s="2">
        <f>IFERROR(LN(実質付加価値!G259),"")</f>
        <v>12.061837993239198</v>
      </c>
      <c r="I259" s="3">
        <v>9</v>
      </c>
      <c r="J259" s="3">
        <v>8</v>
      </c>
      <c r="K259" s="2" cm="1">
        <f t="array" ref="K259">IF(C259="","",C259-SUMPRODUCT(($B$1461:$B$1491=$J259)*1,C$1461:C$1491))</f>
        <v>0.75900998954958077</v>
      </c>
      <c r="L259" s="2" cm="1">
        <f t="array" ref="L259">IF(D259="","",D259-SUMPRODUCT(($B$1461:$B$1491=$J259)*1,D$1461:D$1491))</f>
        <v>0.57727315048501282</v>
      </c>
      <c r="M259" s="2" cm="1">
        <f t="array" ref="M259">IF(E259="","",E259-SUMPRODUCT(($B$1461:$B$1491=$J259)*1,E$1461:E$1491))</f>
        <v>0.65168486910925694</v>
      </c>
      <c r="N259" s="2" cm="1">
        <f t="array" ref="N259">IF(F259="","",F259-SUMPRODUCT(($B$1461:$B$1491=$J259)*1,F$1461:F$1491))</f>
        <v>0.61560574096769471</v>
      </c>
      <c r="O259" s="2" cm="1">
        <f t="array" ref="O259">IF(G259="","",G259-SUMPRODUCT(($B$1461:$B$1491=$J259)*1,G$1461:G$1491))</f>
        <v>0.82031879029502619</v>
      </c>
    </row>
    <row r="260" spans="1:15" x14ac:dyDescent="0.55000000000000004">
      <c r="A260" s="3">
        <v>9</v>
      </c>
      <c r="B260" s="4">
        <v>9</v>
      </c>
      <c r="C260" s="2">
        <f>IFERROR(LN(実質付加価値!C260),"")</f>
        <v>11.809464965912303</v>
      </c>
      <c r="D260" s="2">
        <f>IFERROR(LN(実質付加価値!D260),"")</f>
        <v>11.854024656018209</v>
      </c>
      <c r="E260" s="2">
        <f>IFERROR(LN(実質付加価値!E260),"")</f>
        <v>11.881228033768233</v>
      </c>
      <c r="F260" s="2">
        <f>IFERROR(LN(実質付加価値!F260),"")</f>
        <v>11.731099186408168</v>
      </c>
      <c r="G260" s="2">
        <f>IFERROR(LN(実質付加価値!G260),"")</f>
        <v>11.81323401631964</v>
      </c>
      <c r="I260" s="3">
        <v>9</v>
      </c>
      <c r="J260" s="3">
        <v>9</v>
      </c>
      <c r="K260" s="2" cm="1">
        <f t="array" ref="K260">IF(C260="","",C260-SUMPRODUCT(($B$1461:$B$1491=$J260)*1,C$1461:C$1491))</f>
        <v>0.78838893569470869</v>
      </c>
      <c r="L260" s="2" cm="1">
        <f t="array" ref="L260">IF(D260="","",D260-SUMPRODUCT(($B$1461:$B$1491=$J260)*1,D$1461:D$1491))</f>
        <v>0.79096684701369924</v>
      </c>
      <c r="M260" s="2" cm="1">
        <f t="array" ref="M260">IF(E260="","",E260-SUMPRODUCT(($B$1461:$B$1491=$J260)*1,E$1461:E$1491))</f>
        <v>0.76342275032817852</v>
      </c>
      <c r="N260" s="2" cm="1">
        <f t="array" ref="N260">IF(F260="","",F260-SUMPRODUCT(($B$1461:$B$1491=$J260)*1,F$1461:F$1491))</f>
        <v>0.71671604371536191</v>
      </c>
      <c r="O260" s="2" cm="1">
        <f t="array" ref="O260">IF(G260="","",G260-SUMPRODUCT(($B$1461:$B$1491=$J260)*1,G$1461:G$1491))</f>
        <v>0.68071474083178707</v>
      </c>
    </row>
    <row r="261" spans="1:15" x14ac:dyDescent="0.55000000000000004">
      <c r="A261" s="3">
        <v>9</v>
      </c>
      <c r="B261" s="4">
        <v>10</v>
      </c>
      <c r="C261" s="2">
        <f>IFERROR(LN(実質付加価値!C261),"")</f>
        <v>12.721377444074298</v>
      </c>
      <c r="D261" s="2">
        <f>IFERROR(LN(実質付加価値!D261),"")</f>
        <v>13.075311435134996</v>
      </c>
      <c r="E261" s="2">
        <f>IFERROR(LN(実質付加価値!E261),"")</f>
        <v>13.16875351228374</v>
      </c>
      <c r="F261" s="2">
        <f>IFERROR(LN(実質付加価値!F261),"")</f>
        <v>13.002472230514401</v>
      </c>
      <c r="G261" s="2">
        <f>IFERROR(LN(実質付加価値!G261),"")</f>
        <v>13.025091760352074</v>
      </c>
      <c r="I261" s="3">
        <v>9</v>
      </c>
      <c r="J261" s="3">
        <v>10</v>
      </c>
      <c r="K261" s="2" cm="1">
        <f t="array" ref="K261">IF(C261="","",C261-SUMPRODUCT(($B$1461:$B$1491=$J261)*1,C$1461:C$1491))</f>
        <v>0.71294132009455424</v>
      </c>
      <c r="L261" s="2" cm="1">
        <f t="array" ref="L261">IF(D261="","",D261-SUMPRODUCT(($B$1461:$B$1491=$J261)*1,D$1461:D$1491))</f>
        <v>0.99692159527729274</v>
      </c>
      <c r="M261" s="2" cm="1">
        <f t="array" ref="M261">IF(E261="","",E261-SUMPRODUCT(($B$1461:$B$1491=$J261)*1,E$1461:E$1491))</f>
        <v>0.96004794922115799</v>
      </c>
      <c r="N261" s="2" cm="1">
        <f t="array" ref="N261">IF(F261="","",F261-SUMPRODUCT(($B$1461:$B$1491=$J261)*1,F$1461:F$1491))</f>
        <v>0.88238631125529565</v>
      </c>
      <c r="O261" s="2" cm="1">
        <f t="array" ref="O261">IF(G261="","",G261-SUMPRODUCT(($B$1461:$B$1491=$J261)*1,G$1461:G$1491))</f>
        <v>0.71857492559199798</v>
      </c>
    </row>
    <row r="262" spans="1:15" x14ac:dyDescent="0.55000000000000004">
      <c r="A262" s="3">
        <v>9</v>
      </c>
      <c r="B262" s="4">
        <v>11</v>
      </c>
      <c r="C262" s="2">
        <f>IFERROR(LN(実質付加価値!C262),"")</f>
        <v>10.760964626207432</v>
      </c>
      <c r="D262" s="2">
        <f>IFERROR(LN(実質付加価値!D262),"")</f>
        <v>11.557939942806083</v>
      </c>
      <c r="E262" s="2">
        <f>IFERROR(LN(実質付加価値!E262),"")</f>
        <v>11.526485368309318</v>
      </c>
      <c r="F262" s="2">
        <f>IFERROR(LN(実質付加価値!F262),"")</f>
        <v>11.719345631208441</v>
      </c>
      <c r="G262" s="2">
        <f>IFERROR(LN(実質付加価値!G262),"")</f>
        <v>11.773600510654754</v>
      </c>
      <c r="I262" s="3">
        <v>9</v>
      </c>
      <c r="J262" s="3">
        <v>11</v>
      </c>
      <c r="K262" s="2" cm="1">
        <f t="array" ref="K262">IF(C262="","",C262-SUMPRODUCT(($B$1461:$B$1491=$J262)*1,C$1461:C$1491))</f>
        <v>-7.5807007257404635E-2</v>
      </c>
      <c r="L262" s="2" cm="1">
        <f t="array" ref="L262">IF(D262="","",D262-SUMPRODUCT(($B$1461:$B$1491=$J262)*1,D$1461:D$1491))</f>
        <v>0.49735486515622185</v>
      </c>
      <c r="M262" s="2" cm="1">
        <f t="array" ref="M262">IF(E262="","",E262-SUMPRODUCT(($B$1461:$B$1491=$J262)*1,E$1461:E$1491))</f>
        <v>0.23944198120899252</v>
      </c>
      <c r="N262" s="2" cm="1">
        <f t="array" ref="N262">IF(F262="","",F262-SUMPRODUCT(($B$1461:$B$1491=$J262)*1,F$1461:F$1491))</f>
        <v>0.37042451854098601</v>
      </c>
      <c r="O262" s="2" cm="1">
        <f t="array" ref="O262">IF(G262="","",G262-SUMPRODUCT(($B$1461:$B$1491=$J262)*1,G$1461:G$1491))</f>
        <v>0.20561581248772853</v>
      </c>
    </row>
    <row r="263" spans="1:15" x14ac:dyDescent="0.55000000000000004">
      <c r="A263" s="3">
        <v>9</v>
      </c>
      <c r="B263" s="4">
        <v>12</v>
      </c>
      <c r="C263" s="2">
        <f>IFERROR(LN(実質付加価値!C263),"")</f>
        <v>12.578507299647747</v>
      </c>
      <c r="D263" s="2">
        <f>IFERROR(LN(実質付加価値!D263),"")</f>
        <v>12.633871472460369</v>
      </c>
      <c r="E263" s="2">
        <f>IFERROR(LN(実質付加価値!E263),"")</f>
        <v>13.174485979320291</v>
      </c>
      <c r="F263" s="2">
        <f>IFERROR(LN(実質付加価値!F263),"")</f>
        <v>13.037835713299081</v>
      </c>
      <c r="G263" s="2">
        <f>IFERROR(LN(実質付加価値!G263),"")</f>
        <v>12.901265774050488</v>
      </c>
      <c r="I263" s="3">
        <v>9</v>
      </c>
      <c r="J263" s="3">
        <v>12</v>
      </c>
      <c r="K263" s="2" cm="1">
        <f t="array" ref="K263">IF(C263="","",C263-SUMPRODUCT(($B$1461:$B$1491=$J263)*1,C$1461:C$1491))</f>
        <v>1.6179376200689362</v>
      </c>
      <c r="L263" s="2" cm="1">
        <f t="array" ref="L263">IF(D263="","",D263-SUMPRODUCT(($B$1461:$B$1491=$J263)*1,D$1461:D$1491))</f>
        <v>1.5806136009110112</v>
      </c>
      <c r="M263" s="2" cm="1">
        <f t="array" ref="M263">IF(E263="","",E263-SUMPRODUCT(($B$1461:$B$1491=$J263)*1,E$1461:E$1491))</f>
        <v>2.0016912875081285</v>
      </c>
      <c r="N263" s="2" cm="1">
        <f t="array" ref="N263">IF(F263="","",F263-SUMPRODUCT(($B$1461:$B$1491=$J263)*1,F$1461:F$1491))</f>
        <v>1.9453507870753235</v>
      </c>
      <c r="O263" s="2" cm="1">
        <f t="array" ref="O263">IF(G263="","",G263-SUMPRODUCT(($B$1461:$B$1491=$J263)*1,G$1461:G$1491))</f>
        <v>1.6693337867516203</v>
      </c>
    </row>
    <row r="264" spans="1:15" x14ac:dyDescent="0.55000000000000004">
      <c r="A264" s="3">
        <v>9</v>
      </c>
      <c r="B264" s="4">
        <v>13</v>
      </c>
      <c r="C264" s="2">
        <f>IFERROR(LN(実質付加価値!C264),"")</f>
        <v>11.841437424718475</v>
      </c>
      <c r="D264" s="2">
        <f>IFERROR(LN(実質付加価値!D264),"")</f>
        <v>11.121866597632939</v>
      </c>
      <c r="E264" s="2">
        <f>IFERROR(LN(実質付加価値!E264),"")</f>
        <v>10.774416758228398</v>
      </c>
      <c r="F264" s="2">
        <f>IFERROR(LN(実質付加価値!F264),"")</f>
        <v>10.695858970546084</v>
      </c>
      <c r="G264" s="2">
        <f>IFERROR(LN(実質付加価値!G264),"")</f>
        <v>10.708856601362985</v>
      </c>
      <c r="I264" s="3">
        <v>9</v>
      </c>
      <c r="J264" s="3">
        <v>13</v>
      </c>
      <c r="K264" s="2" cm="1">
        <f t="array" ref="K264">IF(C264="","",C264-SUMPRODUCT(($B$1461:$B$1491=$J264)*1,C$1461:C$1491))</f>
        <v>1.9473575741390938</v>
      </c>
      <c r="L264" s="2" cm="1">
        <f t="array" ref="L264">IF(D264="","",D264-SUMPRODUCT(($B$1461:$B$1491=$J264)*1,D$1461:D$1491))</f>
        <v>2.1032991869712223</v>
      </c>
      <c r="M264" s="2" cm="1">
        <f t="array" ref="M264">IF(E264="","",E264-SUMPRODUCT(($B$1461:$B$1491=$J264)*1,E$1461:E$1491))</f>
        <v>1.7140979081623318</v>
      </c>
      <c r="N264" s="2" cm="1">
        <f t="array" ref="N264">IF(F264="","",F264-SUMPRODUCT(($B$1461:$B$1491=$J264)*1,F$1461:F$1491))</f>
        <v>1.8443540132240965</v>
      </c>
      <c r="O264" s="2" cm="1">
        <f t="array" ref="O264">IF(G264="","",G264-SUMPRODUCT(($B$1461:$B$1491=$J264)*1,G$1461:G$1491))</f>
        <v>1.588430981203242</v>
      </c>
    </row>
    <row r="265" spans="1:15" x14ac:dyDescent="0.55000000000000004">
      <c r="A265" s="3">
        <v>9</v>
      </c>
      <c r="B265" s="4">
        <v>14</v>
      </c>
      <c r="C265" s="2">
        <f>IFERROR(LN(実質付加価値!C265),"")</f>
        <v>13.275459924278156</v>
      </c>
      <c r="D265" s="2">
        <f>IFERROR(LN(実質付加価値!D265),"")</f>
        <v>12.673157452849427</v>
      </c>
      <c r="E265" s="2">
        <f>IFERROR(LN(実質付加価値!E265),"")</f>
        <v>12.826423668958686</v>
      </c>
      <c r="F265" s="2">
        <f>IFERROR(LN(実質付加価値!F265),"")</f>
        <v>12.67092317028122</v>
      </c>
      <c r="G265" s="2">
        <f>IFERROR(LN(実質付加価値!G265),"")</f>
        <v>12.854130661106241</v>
      </c>
      <c r="I265" s="3">
        <v>9</v>
      </c>
      <c r="J265" s="3">
        <v>14</v>
      </c>
      <c r="K265" s="2" cm="1">
        <f t="array" ref="K265">IF(C265="","",C265-SUMPRODUCT(($B$1461:$B$1491=$J265)*1,C$1461:C$1491))</f>
        <v>1.812812131353656</v>
      </c>
      <c r="L265" s="2" cm="1">
        <f t="array" ref="L265">IF(D265="","",D265-SUMPRODUCT(($B$1461:$B$1491=$J265)*1,D$1461:D$1491))</f>
        <v>1.4356284438158156</v>
      </c>
      <c r="M265" s="2" cm="1">
        <f t="array" ref="M265">IF(E265="","",E265-SUMPRODUCT(($B$1461:$B$1491=$J265)*1,E$1461:E$1491))</f>
        <v>1.3345346307292996</v>
      </c>
      <c r="N265" s="2" cm="1">
        <f t="array" ref="N265">IF(F265="","",F265-SUMPRODUCT(($B$1461:$B$1491=$J265)*1,F$1461:F$1491))</f>
        <v>1.2875851616348495</v>
      </c>
      <c r="O265" s="2" cm="1">
        <f t="array" ref="O265">IF(G265="","",G265-SUMPRODUCT(($B$1461:$B$1491=$J265)*1,G$1461:G$1491))</f>
        <v>1.3603291425601416</v>
      </c>
    </row>
    <row r="266" spans="1:15" x14ac:dyDescent="0.55000000000000004">
      <c r="A266" s="3">
        <v>9</v>
      </c>
      <c r="B266" s="4">
        <v>15</v>
      </c>
      <c r="C266" s="2">
        <f>IFERROR(LN(実質付加価値!C266),"")</f>
        <v>9.9513861903692877</v>
      </c>
      <c r="D266" s="2">
        <f>IFERROR(LN(実質付加価値!D266),"")</f>
        <v>10.113751261436285</v>
      </c>
      <c r="E266" s="2">
        <f>IFERROR(LN(実質付加価値!E266),"")</f>
        <v>9.986577919351646</v>
      </c>
      <c r="F266" s="2">
        <f>IFERROR(LN(実質付加価値!F266),"")</f>
        <v>9.8312340601859098</v>
      </c>
      <c r="G266" s="2">
        <f>IFERROR(LN(実質付加価値!G266),"")</f>
        <v>9.8562266468703914</v>
      </c>
      <c r="I266" s="3">
        <v>9</v>
      </c>
      <c r="J266" s="3">
        <v>15</v>
      </c>
      <c r="K266" s="2" cm="1">
        <f t="array" ref="K266">IF(C266="","",C266-SUMPRODUCT(($B$1461:$B$1491=$J266)*1,C$1461:C$1491))</f>
        <v>-0.21286875738818267</v>
      </c>
      <c r="L266" s="2" cm="1">
        <f t="array" ref="L266">IF(D266="","",D266-SUMPRODUCT(($B$1461:$B$1491=$J266)*1,D$1461:D$1491))</f>
        <v>-2.3825211877925412E-2</v>
      </c>
      <c r="M266" s="2" cm="1">
        <f t="array" ref="M266">IF(E266="","",E266-SUMPRODUCT(($B$1461:$B$1491=$J266)*1,E$1461:E$1491))</f>
        <v>-5.2901850860681776E-2</v>
      </c>
      <c r="N266" s="2" cm="1">
        <f t="array" ref="N266">IF(F266="","",F266-SUMPRODUCT(($B$1461:$B$1491=$J266)*1,F$1461:F$1491))</f>
        <v>-6.9629669924401227E-2</v>
      </c>
      <c r="O266" s="2" cm="1">
        <f t="array" ref="O266">IF(G266="","",G266-SUMPRODUCT(($B$1461:$B$1491=$J266)*1,G$1461:G$1491))</f>
        <v>-8.7825215888527097E-2</v>
      </c>
    </row>
    <row r="267" spans="1:15" x14ac:dyDescent="0.55000000000000004">
      <c r="A267" s="3">
        <v>9</v>
      </c>
      <c r="B267" s="4">
        <v>16</v>
      </c>
      <c r="C267" s="2">
        <f>IFERROR(LN(実質付加価値!C267),"")</f>
        <v>12.577155418565505</v>
      </c>
      <c r="D267" s="2">
        <f>IFERROR(LN(実質付加価値!D267),"")</f>
        <v>12.685696451029191</v>
      </c>
      <c r="E267" s="2">
        <f>IFERROR(LN(実質付加価値!E267),"")</f>
        <v>12.80981093998362</v>
      </c>
      <c r="F267" s="2">
        <f>IFERROR(LN(実質付加価値!F267),"")</f>
        <v>12.772041738978238</v>
      </c>
      <c r="G267" s="2">
        <f>IFERROR(LN(実質付加価値!G267),"")</f>
        <v>12.770500770787844</v>
      </c>
      <c r="I267" s="3">
        <v>9</v>
      </c>
      <c r="J267" s="3">
        <v>16</v>
      </c>
      <c r="K267" s="2" cm="1">
        <f t="array" ref="K267">IF(C267="","",C267-SUMPRODUCT(($B$1461:$B$1491=$J267)*1,C$1461:C$1491))</f>
        <v>1.1289336163513966</v>
      </c>
      <c r="L267" s="2" cm="1">
        <f t="array" ref="L267">IF(D267="","",D267-SUMPRODUCT(($B$1461:$B$1491=$J267)*1,D$1461:D$1491))</f>
        <v>1.0784459632316512</v>
      </c>
      <c r="M267" s="2" cm="1">
        <f t="array" ref="M267">IF(E267="","",E267-SUMPRODUCT(($B$1461:$B$1491=$J267)*1,E$1461:E$1491))</f>
        <v>1.0547780745114501</v>
      </c>
      <c r="N267" s="2" cm="1">
        <f t="array" ref="N267">IF(F267="","",F267-SUMPRODUCT(($B$1461:$B$1491=$J267)*1,F$1461:F$1491))</f>
        <v>1.1089962879260415</v>
      </c>
      <c r="O267" s="2" cm="1">
        <f t="array" ref="O267">IF(G267="","",G267-SUMPRODUCT(($B$1461:$B$1491=$J267)*1,G$1461:G$1491))</f>
        <v>1.0554809914023746</v>
      </c>
    </row>
    <row r="268" spans="1:15" x14ac:dyDescent="0.55000000000000004">
      <c r="A268" s="3">
        <v>9</v>
      </c>
      <c r="B268" s="4">
        <v>17</v>
      </c>
      <c r="C268" s="2">
        <f>IFERROR(LN(実質付加価値!C268),"")</f>
        <v>12.385336123778696</v>
      </c>
      <c r="D268" s="2">
        <f>IFERROR(LN(実質付加価値!D268),"")</f>
        <v>12.186685993936532</v>
      </c>
      <c r="E268" s="2">
        <f>IFERROR(LN(実質付加価値!E268),"")</f>
        <v>12.419467086489897</v>
      </c>
      <c r="F268" s="2">
        <f>IFERROR(LN(実質付加価値!F268),"")</f>
        <v>12.512726706559134</v>
      </c>
      <c r="G268" s="2">
        <f>IFERROR(LN(実質付加価値!G268),"")</f>
        <v>12.580502228996146</v>
      </c>
      <c r="I268" s="3">
        <v>9</v>
      </c>
      <c r="J268" s="3">
        <v>17</v>
      </c>
      <c r="K268" s="2" cm="1">
        <f t="array" ref="K268">IF(C268="","",C268-SUMPRODUCT(($B$1461:$B$1491=$J268)*1,C$1461:C$1491))</f>
        <v>-0.10900254313645341</v>
      </c>
      <c r="L268" s="2" cm="1">
        <f t="array" ref="L268">IF(D268="","",D268-SUMPRODUCT(($B$1461:$B$1491=$J268)*1,D$1461:D$1491))</f>
        <v>-0.13673230414591586</v>
      </c>
      <c r="M268" s="2" cm="1">
        <f t="array" ref="M268">IF(E268="","",E268-SUMPRODUCT(($B$1461:$B$1491=$J268)*1,E$1461:E$1491))</f>
        <v>-2.8198057061096904E-2</v>
      </c>
      <c r="N268" s="2" cm="1">
        <f t="array" ref="N268">IF(F268="","",F268-SUMPRODUCT(($B$1461:$B$1491=$J268)*1,F$1461:F$1491))</f>
        <v>0.10651330315584673</v>
      </c>
      <c r="O268" s="2" cm="1">
        <f t="array" ref="O268">IF(G268="","",G268-SUMPRODUCT(($B$1461:$B$1491=$J268)*1,G$1461:G$1491))</f>
        <v>0.15928370180518314</v>
      </c>
    </row>
    <row r="269" spans="1:15" x14ac:dyDescent="0.55000000000000004">
      <c r="A269" s="3">
        <v>9</v>
      </c>
      <c r="B269" s="4">
        <v>18</v>
      </c>
      <c r="C269" s="2">
        <f>IFERROR(LN(実質付加価値!C269),"")</f>
        <v>12.864186711598592</v>
      </c>
      <c r="D269" s="2">
        <f>IFERROR(LN(実質付加価値!D269),"")</f>
        <v>12.873070030711089</v>
      </c>
      <c r="E269" s="2">
        <f>IFERROR(LN(実質付加価値!E269),"")</f>
        <v>12.828622114257188</v>
      </c>
      <c r="F269" s="2">
        <f>IFERROR(LN(実質付加価値!F269),"")</f>
        <v>12.852674854423837</v>
      </c>
      <c r="G269" s="2">
        <f>IFERROR(LN(実質付加価値!G269),"")</f>
        <v>12.810470867290382</v>
      </c>
      <c r="I269" s="3">
        <v>9</v>
      </c>
      <c r="J269" s="3">
        <v>18</v>
      </c>
      <c r="K269" s="2" cm="1">
        <f t="array" ref="K269">IF(C269="","",C269-SUMPRODUCT(($B$1461:$B$1491=$J269)*1,C$1461:C$1491))</f>
        <v>3.166765708081698E-2</v>
      </c>
      <c r="L269" s="2" cm="1">
        <f t="array" ref="L269">IF(D269="","",D269-SUMPRODUCT(($B$1461:$B$1491=$J269)*1,D$1461:D$1491))</f>
        <v>-8.020434713773561E-2</v>
      </c>
      <c r="M269" s="2" cm="1">
        <f t="array" ref="M269">IF(E269="","",E269-SUMPRODUCT(($B$1461:$B$1491=$J269)*1,E$1461:E$1491))</f>
        <v>-0.17454414687191822</v>
      </c>
      <c r="N269" s="2" cm="1">
        <f t="array" ref="N269">IF(F269="","",F269-SUMPRODUCT(($B$1461:$B$1491=$J269)*1,F$1461:F$1491))</f>
        <v>-0.15443047320607839</v>
      </c>
      <c r="O269" s="2" cm="1">
        <f t="array" ref="O269">IF(G269="","",G269-SUMPRODUCT(($B$1461:$B$1491=$J269)*1,G$1461:G$1491))</f>
        <v>-0.16169096641755942</v>
      </c>
    </row>
    <row r="270" spans="1:15" x14ac:dyDescent="0.55000000000000004">
      <c r="A270" s="3">
        <v>9</v>
      </c>
      <c r="B270" s="4">
        <v>19</v>
      </c>
      <c r="C270" s="2">
        <f>IFERROR(LN(実質付加価値!C270),"")</f>
        <v>12.512699669494058</v>
      </c>
      <c r="D270" s="2">
        <f>IFERROR(LN(実質付加価値!D270),"")</f>
        <v>12.422404486224663</v>
      </c>
      <c r="E270" s="2">
        <f>IFERROR(LN(実質付加価値!E270),"")</f>
        <v>12.387835404785873</v>
      </c>
      <c r="F270" s="2">
        <f>IFERROR(LN(実質付加価値!F270),"")</f>
        <v>12.334267657151615</v>
      </c>
      <c r="G270" s="2">
        <f>IFERROR(LN(実質付加価値!G270),"")</f>
        <v>12.414283427291878</v>
      </c>
      <c r="I270" s="3">
        <v>9</v>
      </c>
      <c r="J270" s="3">
        <v>19</v>
      </c>
      <c r="K270" s="2" cm="1">
        <f t="array" ref="K270">IF(C270="","",C270-SUMPRODUCT(($B$1461:$B$1491=$J270)*1,C$1461:C$1491))</f>
        <v>-0.11411823155434853</v>
      </c>
      <c r="L270" s="2" cm="1">
        <f t="array" ref="L270">IF(D270="","",D270-SUMPRODUCT(($B$1461:$B$1491=$J270)*1,D$1461:D$1491))</f>
        <v>-7.0744539210663149E-2</v>
      </c>
      <c r="M270" s="2" cm="1">
        <f t="array" ref="M270">IF(E270="","",E270-SUMPRODUCT(($B$1461:$B$1491=$J270)*1,E$1461:E$1491))</f>
        <v>-7.6374776672622602E-2</v>
      </c>
      <c r="N270" s="2" cm="1">
        <f t="array" ref="N270">IF(F270="","",F270-SUMPRODUCT(($B$1461:$B$1491=$J270)*1,F$1461:F$1491))</f>
        <v>-0.10553411796215428</v>
      </c>
      <c r="O270" s="2" cm="1">
        <f t="array" ref="O270">IF(G270="","",G270-SUMPRODUCT(($B$1461:$B$1491=$J270)*1,G$1461:G$1491))</f>
        <v>-0.12075475004853331</v>
      </c>
    </row>
    <row r="271" spans="1:15" x14ac:dyDescent="0.55000000000000004">
      <c r="A271" s="3">
        <v>9</v>
      </c>
      <c r="B271" s="4">
        <v>20</v>
      </c>
      <c r="C271" s="2">
        <f>IFERROR(LN(実質付加価値!C271),"")</f>
        <v>12.836962432411072</v>
      </c>
      <c r="D271" s="2">
        <f>IFERROR(LN(実質付加価値!D271),"")</f>
        <v>13.081056753639668</v>
      </c>
      <c r="E271" s="2">
        <f>IFERROR(LN(実質付加価値!E271),"")</f>
        <v>13.028253017643616</v>
      </c>
      <c r="F271" s="2">
        <f>IFERROR(LN(実質付加価値!F271),"")</f>
        <v>12.981045572793931</v>
      </c>
      <c r="G271" s="2">
        <f>IFERROR(LN(実質付加価値!G271),"")</f>
        <v>13.011204760631028</v>
      </c>
      <c r="I271" s="3">
        <v>9</v>
      </c>
      <c r="J271" s="3">
        <v>20</v>
      </c>
      <c r="K271" s="2" cm="1">
        <f t="array" ref="K271">IF(C271="","",C271-SUMPRODUCT(($B$1461:$B$1491=$J271)*1,C$1461:C$1491))</f>
        <v>-1.5818233085621358E-2</v>
      </c>
      <c r="L271" s="2" cm="1">
        <f t="array" ref="L271">IF(D271="","",D271-SUMPRODUCT(($B$1461:$B$1491=$J271)*1,D$1461:D$1491))</f>
        <v>1.6734571251102892E-2</v>
      </c>
      <c r="M271" s="2" cm="1">
        <f t="array" ref="M271">IF(E271="","",E271-SUMPRODUCT(($B$1461:$B$1491=$J271)*1,E$1461:E$1491))</f>
        <v>1.349287804113608E-2</v>
      </c>
      <c r="N271" s="2" cm="1">
        <f t="array" ref="N271">IF(F271="","",F271-SUMPRODUCT(($B$1461:$B$1491=$J271)*1,F$1461:F$1491))</f>
        <v>2.5708061360969481E-3</v>
      </c>
      <c r="O271" s="2" cm="1">
        <f t="array" ref="O271">IF(G271="","",G271-SUMPRODUCT(($B$1461:$B$1491=$J271)*1,G$1461:G$1491))</f>
        <v>-1.1006934502656662E-2</v>
      </c>
    </row>
    <row r="272" spans="1:15" x14ac:dyDescent="0.55000000000000004">
      <c r="A272" s="3">
        <v>9</v>
      </c>
      <c r="B272" s="4">
        <v>21</v>
      </c>
      <c r="C272" s="2">
        <f>IFERROR(LN(実質付加価値!C272),"")</f>
        <v>12.592725009699359</v>
      </c>
      <c r="D272" s="2">
        <f>IFERROR(LN(実質付加価値!D272),"")</f>
        <v>12.600102476116648</v>
      </c>
      <c r="E272" s="2">
        <f>IFERROR(LN(実質付加価値!E272),"")</f>
        <v>12.686592423955437</v>
      </c>
      <c r="F272" s="2">
        <f>IFERROR(LN(実質付加価値!F272),"")</f>
        <v>12.561594706050453</v>
      </c>
      <c r="G272" s="2">
        <f>IFERROR(LN(実質付加価値!G272),"")</f>
        <v>12.697974666932842</v>
      </c>
      <c r="I272" s="3">
        <v>9</v>
      </c>
      <c r="J272" s="3">
        <v>21</v>
      </c>
      <c r="K272" s="2" cm="1">
        <f t="array" ref="K272">IF(C272="","",C272-SUMPRODUCT(($B$1461:$B$1491=$J272)*1,C$1461:C$1491))</f>
        <v>-0.2014402898369454</v>
      </c>
      <c r="L272" s="2" cm="1">
        <f t="array" ref="L272">IF(D272="","",D272-SUMPRODUCT(($B$1461:$B$1491=$J272)*1,D$1461:D$1491))</f>
        <v>-0.21974862652684735</v>
      </c>
      <c r="M272" s="2" cm="1">
        <f t="array" ref="M272">IF(E272="","",E272-SUMPRODUCT(($B$1461:$B$1491=$J272)*1,E$1461:E$1491))</f>
        <v>-0.14215950204469685</v>
      </c>
      <c r="N272" s="2" cm="1">
        <f t="array" ref="N272">IF(F272="","",F272-SUMPRODUCT(($B$1461:$B$1491=$J272)*1,F$1461:F$1491))</f>
        <v>1.8938314649524557E-2</v>
      </c>
      <c r="O272" s="2" cm="1">
        <f t="array" ref="O272">IF(G272="","",G272-SUMPRODUCT(($B$1461:$B$1491=$J272)*1,G$1461:G$1491))</f>
        <v>5.4440163212312598E-2</v>
      </c>
    </row>
    <row r="273" spans="1:15" x14ac:dyDescent="0.55000000000000004">
      <c r="A273" s="3">
        <v>9</v>
      </c>
      <c r="B273" s="4">
        <v>22</v>
      </c>
      <c r="C273" s="2">
        <f>IFERROR(LN(実質付加価値!C273),"")</f>
        <v>12.200459018070648</v>
      </c>
      <c r="D273" s="2">
        <f>IFERROR(LN(実質付加価値!D273),"")</f>
        <v>12.133922102711297</v>
      </c>
      <c r="E273" s="2">
        <f>IFERROR(LN(実質付加価値!E273),"")</f>
        <v>12.1416347296504</v>
      </c>
      <c r="F273" s="2">
        <f>IFERROR(LN(実質付加価値!F273),"")</f>
        <v>11.65906822674922</v>
      </c>
      <c r="G273" s="2">
        <f>IFERROR(LN(実質付加価値!G273),"")</f>
        <v>11.653451829639003</v>
      </c>
      <c r="I273" s="3">
        <v>9</v>
      </c>
      <c r="J273" s="3">
        <v>22</v>
      </c>
      <c r="K273" s="2" cm="1">
        <f t="array" ref="K273">IF(C273="","",C273-SUMPRODUCT(($B$1461:$B$1491=$J273)*1,C$1461:C$1491))</f>
        <v>9.3753460003064504E-2</v>
      </c>
      <c r="L273" s="2" cm="1">
        <f t="array" ref="L273">IF(D273="","",D273-SUMPRODUCT(($B$1461:$B$1491=$J273)*1,D$1461:D$1491))</f>
        <v>5.5102145790520751E-2</v>
      </c>
      <c r="M273" s="2" cm="1">
        <f t="array" ref="M273">IF(E273="","",E273-SUMPRODUCT(($B$1461:$B$1491=$J273)*1,E$1461:E$1491))</f>
        <v>6.4991784411727593E-2</v>
      </c>
      <c r="N273" s="2" cm="1">
        <f t="array" ref="N273">IF(F273="","",F273-SUMPRODUCT(($B$1461:$B$1491=$J273)*1,F$1461:F$1491))</f>
        <v>5.8010430398610424E-2</v>
      </c>
      <c r="O273" s="2" cm="1">
        <f t="array" ref="O273">IF(G273="","",G273-SUMPRODUCT(($B$1461:$B$1491=$J273)*1,G$1461:G$1491))</f>
        <v>5.6489778485342867E-2</v>
      </c>
    </row>
    <row r="274" spans="1:15" x14ac:dyDescent="0.55000000000000004">
      <c r="A274" s="3">
        <v>9</v>
      </c>
      <c r="B274" s="4">
        <v>23</v>
      </c>
      <c r="C274" s="2">
        <f>IFERROR(LN(実質付加価値!C274),"")</f>
        <v>11.693868251748263</v>
      </c>
      <c r="D274" s="2">
        <f>IFERROR(LN(実質付加価値!D274),"")</f>
        <v>11.664909402233922</v>
      </c>
      <c r="E274" s="2">
        <f>IFERROR(LN(実質付加価値!E274),"")</f>
        <v>11.705533275742027</v>
      </c>
      <c r="F274" s="2">
        <f>IFERROR(LN(実質付加価値!F274),"")</f>
        <v>11.793391589878654</v>
      </c>
      <c r="G274" s="2">
        <f>IFERROR(LN(実質付加価値!G274),"")</f>
        <v>11.787752233379571</v>
      </c>
      <c r="I274" s="3">
        <v>9</v>
      </c>
      <c r="J274" s="3">
        <v>23</v>
      </c>
      <c r="K274" s="2" cm="1">
        <f t="array" ref="K274">IF(C274="","",C274-SUMPRODUCT(($B$1461:$B$1491=$J274)*1,C$1461:C$1491))</f>
        <v>-0.12963775911041786</v>
      </c>
      <c r="L274" s="2" cm="1">
        <f t="array" ref="L274">IF(D274="","",D274-SUMPRODUCT(($B$1461:$B$1491=$J274)*1,D$1461:D$1491))</f>
        <v>-0.16096943800953589</v>
      </c>
      <c r="M274" s="2" cm="1">
        <f t="array" ref="M274">IF(E274="","",E274-SUMPRODUCT(($B$1461:$B$1491=$J274)*1,E$1461:E$1491))</f>
        <v>-0.15759534474763193</v>
      </c>
      <c r="N274" s="2" cm="1">
        <f t="array" ref="N274">IF(F274="","",F274-SUMPRODUCT(($B$1461:$B$1491=$J274)*1,F$1461:F$1491))</f>
        <v>-0.15337936309246203</v>
      </c>
      <c r="O274" s="2" cm="1">
        <f t="array" ref="O274">IF(G274="","",G274-SUMPRODUCT(($B$1461:$B$1491=$J274)*1,G$1461:G$1491))</f>
        <v>-0.14827327791342704</v>
      </c>
    </row>
    <row r="275" spans="1:15" x14ac:dyDescent="0.55000000000000004">
      <c r="A275" s="3">
        <v>9</v>
      </c>
      <c r="B275" s="4">
        <v>24</v>
      </c>
      <c r="C275" s="2">
        <f>IFERROR(LN(実質付加価値!C275),"")</f>
        <v>10.993096227911444</v>
      </c>
      <c r="D275" s="2">
        <f>IFERROR(LN(実質付加価値!D275),"")</f>
        <v>10.972894677194278</v>
      </c>
      <c r="E275" s="2">
        <f>IFERROR(LN(実質付加価値!E275),"")</f>
        <v>10.731104373814759</v>
      </c>
      <c r="F275" s="2">
        <f>IFERROR(LN(実質付加価値!F275),"")</f>
        <v>10.649053266427881</v>
      </c>
      <c r="G275" s="2">
        <f>IFERROR(LN(実質付加価値!G275),"")</f>
        <v>10.791768461007729</v>
      </c>
      <c r="I275" s="3">
        <v>9</v>
      </c>
      <c r="J275" s="3">
        <v>24</v>
      </c>
      <c r="K275" s="2" cm="1">
        <f t="array" ref="K275">IF(C275="","",C275-SUMPRODUCT(($B$1461:$B$1491=$J275)*1,C$1461:C$1491))</f>
        <v>-0.16435290040028505</v>
      </c>
      <c r="L275" s="2" cm="1">
        <f t="array" ref="L275">IF(D275="","",D275-SUMPRODUCT(($B$1461:$B$1491=$J275)*1,D$1461:D$1491))</f>
        <v>-0.18620238913098675</v>
      </c>
      <c r="M275" s="2" cm="1">
        <f t="array" ref="M275">IF(E275="","",E275-SUMPRODUCT(($B$1461:$B$1491=$J275)*1,E$1461:E$1491))</f>
        <v>-0.39123816715361137</v>
      </c>
      <c r="N275" s="2" cm="1">
        <f t="array" ref="N275">IF(F275="","",F275-SUMPRODUCT(($B$1461:$B$1491=$J275)*1,F$1461:F$1491))</f>
        <v>-0.4079888137861527</v>
      </c>
      <c r="O275" s="2" cm="1">
        <f t="array" ref="O275">IF(G275="","",G275-SUMPRODUCT(($B$1461:$B$1491=$J275)*1,G$1461:G$1491))</f>
        <v>-0.2988238400200256</v>
      </c>
    </row>
    <row r="276" spans="1:15" x14ac:dyDescent="0.55000000000000004">
      <c r="A276" s="3">
        <v>9</v>
      </c>
      <c r="B276" s="4">
        <v>25</v>
      </c>
      <c r="C276" s="2">
        <f>IFERROR(LN(実質付加価値!C276),"")</f>
        <v>12.258483050649067</v>
      </c>
      <c r="D276" s="2">
        <f>IFERROR(LN(実質付加価値!D276),"")</f>
        <v>12.411764942663071</v>
      </c>
      <c r="E276" s="2">
        <f>IFERROR(LN(実質付加価値!E276),"")</f>
        <v>12.33411337489601</v>
      </c>
      <c r="F276" s="2">
        <f>IFERROR(LN(実質付加価値!F276),"")</f>
        <v>12.399324966746908</v>
      </c>
      <c r="G276" s="2">
        <f>IFERROR(LN(実質付加価値!G276),"")</f>
        <v>12.589311152082303</v>
      </c>
      <c r="I276" s="3">
        <v>9</v>
      </c>
      <c r="J276" s="3">
        <v>25</v>
      </c>
      <c r="K276" s="2" cm="1">
        <f t="array" ref="K276">IF(C276="","",C276-SUMPRODUCT(($B$1461:$B$1491=$J276)*1,C$1461:C$1491))</f>
        <v>-6.5582731047763687E-2</v>
      </c>
      <c r="L276" s="2" cm="1">
        <f t="array" ref="L276">IF(D276="","",D276-SUMPRODUCT(($B$1461:$B$1491=$J276)*1,D$1461:D$1491))</f>
        <v>-2.2867388255980003E-2</v>
      </c>
      <c r="M276" s="2" cm="1">
        <f t="array" ref="M276">IF(E276="","",E276-SUMPRODUCT(($B$1461:$B$1491=$J276)*1,E$1461:E$1491))</f>
        <v>-7.7598484113790889E-2</v>
      </c>
      <c r="N276" s="2" cm="1">
        <f t="array" ref="N276">IF(F276="","",F276-SUMPRODUCT(($B$1461:$B$1491=$J276)*1,F$1461:F$1491))</f>
        <v>-5.2971968757708154E-2</v>
      </c>
      <c r="O276" s="2" cm="1">
        <f t="array" ref="O276">IF(G276="","",G276-SUMPRODUCT(($B$1461:$B$1491=$J276)*1,G$1461:G$1491))</f>
        <v>-7.6515788440580934E-3</v>
      </c>
    </row>
    <row r="277" spans="1:15" x14ac:dyDescent="0.55000000000000004">
      <c r="A277" s="3">
        <v>9</v>
      </c>
      <c r="B277" s="4">
        <v>26</v>
      </c>
      <c r="C277" s="2">
        <f>IFERROR(LN(実質付加価値!C277),"")</f>
        <v>12.321982532699451</v>
      </c>
      <c r="D277" s="2">
        <f>IFERROR(LN(実質付加価値!D277),"")</f>
        <v>12.364572137578973</v>
      </c>
      <c r="E277" s="2">
        <f>IFERROR(LN(実質付加価値!E277),"")</f>
        <v>12.362638440143197</v>
      </c>
      <c r="F277" s="2">
        <f>IFERROR(LN(実質付加価値!F277),"")</f>
        <v>12.355628681353759</v>
      </c>
      <c r="G277" s="2">
        <f>IFERROR(LN(実質付加価値!G277),"")</f>
        <v>12.364987691080978</v>
      </c>
      <c r="I277" s="3">
        <v>9</v>
      </c>
      <c r="J277" s="3">
        <v>26</v>
      </c>
      <c r="K277" s="2" cm="1">
        <f t="array" ref="K277">IF(C277="","",C277-SUMPRODUCT(($B$1461:$B$1491=$J277)*1,C$1461:C$1491))</f>
        <v>2.7544970813837111E-2</v>
      </c>
      <c r="L277" s="2" cm="1">
        <f t="array" ref="L277">IF(D277="","",D277-SUMPRODUCT(($B$1461:$B$1491=$J277)*1,D$1461:D$1491))</f>
        <v>-2.6326928364365898E-2</v>
      </c>
      <c r="M277" s="2" cm="1">
        <f t="array" ref="M277">IF(E277="","",E277-SUMPRODUCT(($B$1461:$B$1491=$J277)*1,E$1461:E$1491))</f>
        <v>-3.8893533036260308E-2</v>
      </c>
      <c r="N277" s="2" cm="1">
        <f t="array" ref="N277">IF(F277="","",F277-SUMPRODUCT(($B$1461:$B$1491=$J277)*1,F$1461:F$1491))</f>
        <v>-2.8483601133808989E-2</v>
      </c>
      <c r="O277" s="2" cm="1">
        <f t="array" ref="O277">IF(G277="","",G277-SUMPRODUCT(($B$1461:$B$1491=$J277)*1,G$1461:G$1491))</f>
        <v>1.5524193442558953E-2</v>
      </c>
    </row>
    <row r="278" spans="1:15" x14ac:dyDescent="0.55000000000000004">
      <c r="A278" s="3">
        <v>9</v>
      </c>
      <c r="B278" s="4">
        <v>27</v>
      </c>
      <c r="C278" s="2">
        <f>IFERROR(LN(実質付加価値!C278),"")</f>
        <v>13.157286608390129</v>
      </c>
      <c r="D278" s="2">
        <f>IFERROR(LN(実質付加価値!D278),"")</f>
        <v>13.199410306132478</v>
      </c>
      <c r="E278" s="2">
        <f>IFERROR(LN(実質付加価値!E278),"")</f>
        <v>13.205338818212898</v>
      </c>
      <c r="F278" s="2">
        <f>IFERROR(LN(実質付加価値!F278),"")</f>
        <v>13.174178067617612</v>
      </c>
      <c r="G278" s="2">
        <f>IFERROR(LN(実質付加価値!G278),"")</f>
        <v>13.153902487519579</v>
      </c>
      <c r="I278" s="3">
        <v>9</v>
      </c>
      <c r="J278" s="3">
        <v>27</v>
      </c>
      <c r="K278" s="2" cm="1">
        <f t="array" ref="K278">IF(C278="","",C278-SUMPRODUCT(($B$1461:$B$1491=$J278)*1,C$1461:C$1491))</f>
        <v>0.19749433788069837</v>
      </c>
      <c r="L278" s="2" cm="1">
        <f t="array" ref="L278">IF(D278="","",D278-SUMPRODUCT(($B$1461:$B$1491=$J278)*1,D$1461:D$1491))</f>
        <v>0.19433929136729056</v>
      </c>
      <c r="M278" s="2" cm="1">
        <f t="array" ref="M278">IF(E278="","",E278-SUMPRODUCT(($B$1461:$B$1491=$J278)*1,E$1461:E$1491))</f>
        <v>0.17471054509711692</v>
      </c>
      <c r="N278" s="2" cm="1">
        <f t="array" ref="N278">IF(F278="","",F278-SUMPRODUCT(($B$1461:$B$1491=$J278)*1,F$1461:F$1491))</f>
        <v>0.1497391583194716</v>
      </c>
      <c r="O278" s="2" cm="1">
        <f t="array" ref="O278">IF(G278="","",G278-SUMPRODUCT(($B$1461:$B$1491=$J278)*1,G$1461:G$1491))</f>
        <v>0.11878320858996538</v>
      </c>
    </row>
    <row r="279" spans="1:15" x14ac:dyDescent="0.55000000000000004">
      <c r="A279" s="3">
        <v>9</v>
      </c>
      <c r="B279" s="4">
        <v>28</v>
      </c>
      <c r="C279" s="2">
        <f>IFERROR(LN(実質付加価値!C279),"")</f>
        <v>12.755522344046826</v>
      </c>
      <c r="D279" s="2">
        <f>IFERROR(LN(実質付加価値!D279),"")</f>
        <v>12.825523795077535</v>
      </c>
      <c r="E279" s="2">
        <f>IFERROR(LN(実質付加価値!E279),"")</f>
        <v>12.879353759894641</v>
      </c>
      <c r="F279" s="2">
        <f>IFERROR(LN(実質付加価値!F279),"")</f>
        <v>12.886228590949569</v>
      </c>
      <c r="G279" s="2">
        <f>IFERROR(LN(実質付加価値!G279),"")</f>
        <v>12.924814891019324</v>
      </c>
      <c r="I279" s="3">
        <v>9</v>
      </c>
      <c r="J279" s="3">
        <v>28</v>
      </c>
      <c r="K279" s="2" cm="1">
        <f t="array" ref="K279">IF(C279="","",C279-SUMPRODUCT(($B$1461:$B$1491=$J279)*1,C$1461:C$1491))</f>
        <v>-4.7293722502566027E-2</v>
      </c>
      <c r="L279" s="2" cm="1">
        <f t="array" ref="L279">IF(D279="","",D279-SUMPRODUCT(($B$1461:$B$1491=$J279)*1,D$1461:D$1491))</f>
        <v>-6.7151689436876438E-2</v>
      </c>
      <c r="M279" s="2" cm="1">
        <f t="array" ref="M279">IF(E279="","",E279-SUMPRODUCT(($B$1461:$B$1491=$J279)*1,E$1461:E$1491))</f>
        <v>-9.090838585533767E-2</v>
      </c>
      <c r="N279" s="2" cm="1">
        <f t="array" ref="N279">IF(F279="","",F279-SUMPRODUCT(($B$1461:$B$1491=$J279)*1,F$1461:F$1491))</f>
        <v>-0.10560861863060467</v>
      </c>
      <c r="O279" s="2" cm="1">
        <f t="array" ref="O279">IF(G279="","",G279-SUMPRODUCT(($B$1461:$B$1491=$J279)*1,G$1461:G$1491))</f>
        <v>-0.11621653172233337</v>
      </c>
    </row>
    <row r="280" spans="1:15" x14ac:dyDescent="0.55000000000000004">
      <c r="A280" s="3">
        <v>9</v>
      </c>
      <c r="B280" s="4">
        <v>29</v>
      </c>
      <c r="C280" s="2">
        <f>IFERROR(LN(実質付加価値!C280),"")</f>
        <v>12.523710686587766</v>
      </c>
      <c r="D280" s="2">
        <f>IFERROR(LN(実質付加価値!D280),"")</f>
        <v>12.521536598292776</v>
      </c>
      <c r="E280" s="2">
        <f>IFERROR(LN(実質付加価値!E280),"")</f>
        <v>12.529181409017434</v>
      </c>
      <c r="F280" s="2">
        <f>IFERROR(LN(実質付加価値!F280),"")</f>
        <v>12.523426805216685</v>
      </c>
      <c r="G280" s="2">
        <f>IFERROR(LN(実質付加価値!G280),"")</f>
        <v>12.522420939646</v>
      </c>
      <c r="I280" s="3">
        <v>9</v>
      </c>
      <c r="J280" s="3">
        <v>29</v>
      </c>
      <c r="K280" s="2" cm="1">
        <f t="array" ref="K280">IF(C280="","",C280-SUMPRODUCT(($B$1461:$B$1491=$J280)*1,C$1461:C$1491))</f>
        <v>-5.206770285896134E-2</v>
      </c>
      <c r="L280" s="2" cm="1">
        <f t="array" ref="L280">IF(D280="","",D280-SUMPRODUCT(($B$1461:$B$1491=$J280)*1,D$1461:D$1491))</f>
        <v>-8.2285280681489326E-2</v>
      </c>
      <c r="M280" s="2" cm="1">
        <f t="array" ref="M280">IF(E280="","",E280-SUMPRODUCT(($B$1461:$B$1491=$J280)*1,E$1461:E$1491))</f>
        <v>-9.8806984381917928E-2</v>
      </c>
      <c r="N280" s="2" cm="1">
        <f t="array" ref="N280">IF(F280="","",F280-SUMPRODUCT(($B$1461:$B$1491=$J280)*1,F$1461:F$1491))</f>
        <v>-0.10901373775406853</v>
      </c>
      <c r="O280" s="2" cm="1">
        <f t="array" ref="O280">IF(G280="","",G280-SUMPRODUCT(($B$1461:$B$1491=$J280)*1,G$1461:G$1491))</f>
        <v>-0.11476944106674658</v>
      </c>
    </row>
    <row r="281" spans="1:15" x14ac:dyDescent="0.55000000000000004">
      <c r="A281" s="3">
        <v>9</v>
      </c>
      <c r="B281" s="4">
        <v>30</v>
      </c>
      <c r="C281" s="2">
        <f>IFERROR(LN(実質付加価値!C281),"")</f>
        <v>13.028084611730465</v>
      </c>
      <c r="D281" s="2">
        <f>IFERROR(LN(実質付加価値!D281),"")</f>
        <v>13.199064680421827</v>
      </c>
      <c r="E281" s="2">
        <f>IFERROR(LN(実質付加価値!E281),"")</f>
        <v>13.280719867179258</v>
      </c>
      <c r="F281" s="2">
        <f>IFERROR(LN(実質付加価値!F281),"")</f>
        <v>13.28706490800629</v>
      </c>
      <c r="G281" s="2">
        <f>IFERROR(LN(実質付加価値!G281),"")</f>
        <v>13.350128838737634</v>
      </c>
      <c r="I281" s="3">
        <v>9</v>
      </c>
      <c r="J281" s="3">
        <v>30</v>
      </c>
      <c r="K281" s="2" cm="1">
        <f t="array" ref="K281">IF(C281="","",C281-SUMPRODUCT(($B$1461:$B$1491=$J281)*1,C$1461:C$1491))</f>
        <v>-0.12730889452467231</v>
      </c>
      <c r="L281" s="2" cm="1">
        <f t="array" ref="L281">IF(D281="","",D281-SUMPRODUCT(($B$1461:$B$1491=$J281)*1,D$1461:D$1491))</f>
        <v>-0.1139382532689055</v>
      </c>
      <c r="M281" s="2" cm="1">
        <f t="array" ref="M281">IF(E281="","",E281-SUMPRODUCT(($B$1461:$B$1491=$J281)*1,E$1461:E$1491))</f>
        <v>-0.10210896836126437</v>
      </c>
      <c r="N281" s="2" cm="1">
        <f t="array" ref="N281">IF(F281="","",F281-SUMPRODUCT(($B$1461:$B$1491=$J281)*1,F$1461:F$1491))</f>
        <v>-9.8058488479489725E-2</v>
      </c>
      <c r="O281" s="2" cm="1">
        <f t="array" ref="O281">IF(G281="","",G281-SUMPRODUCT(($B$1461:$B$1491=$J281)*1,G$1461:G$1491))</f>
        <v>-8.3068980929605019E-2</v>
      </c>
    </row>
    <row r="282" spans="1:15" x14ac:dyDescent="0.55000000000000004">
      <c r="A282" s="3">
        <v>9</v>
      </c>
      <c r="B282" s="4">
        <v>31</v>
      </c>
      <c r="C282" s="2">
        <f>IFERROR(LN(実質付加価値!C282),"")</f>
        <v>12.905047894275659</v>
      </c>
      <c r="D282" s="2">
        <f>IFERROR(LN(実質付加価値!D282),"")</f>
        <v>12.773778311923564</v>
      </c>
      <c r="E282" s="2">
        <f>IFERROR(LN(実質付加価値!E282),"")</f>
        <v>12.694330537336297</v>
      </c>
      <c r="F282" s="2">
        <f>IFERROR(LN(実質付加価値!F282),"")</f>
        <v>12.543048894171301</v>
      </c>
      <c r="G282" s="2">
        <f>IFERROR(LN(実質付加価値!G282),"")</f>
        <v>12.534312758631538</v>
      </c>
      <c r="I282" s="3">
        <v>9</v>
      </c>
      <c r="J282" s="3">
        <v>31</v>
      </c>
      <c r="K282" s="2" cm="1">
        <f t="array" ref="K282">IF(C282="","",C282-SUMPRODUCT(($B$1461:$B$1491=$J282)*1,C$1461:C$1491))</f>
        <v>0.20637385982127476</v>
      </c>
      <c r="L282" s="2" cm="1">
        <f t="array" ref="L282">IF(D282="","",D282-SUMPRODUCT(($B$1461:$B$1491=$J282)*1,D$1461:D$1491))</f>
        <v>0.17226019017989103</v>
      </c>
      <c r="M282" s="2" cm="1">
        <f t="array" ref="M282">IF(E282="","",E282-SUMPRODUCT(($B$1461:$B$1491=$J282)*1,E$1461:E$1491))</f>
        <v>0.11960608560637098</v>
      </c>
      <c r="N282" s="2" cm="1">
        <f t="array" ref="N282">IF(F282="","",F282-SUMPRODUCT(($B$1461:$B$1491=$J282)*1,F$1461:F$1491))</f>
        <v>9.4581463484777473E-2</v>
      </c>
      <c r="O282" s="2" cm="1">
        <f t="array" ref="O282">IF(G282="","",G282-SUMPRODUCT(($B$1461:$B$1491=$J282)*1,G$1461:G$1491))</f>
        <v>8.6759308291927795E-2</v>
      </c>
    </row>
    <row r="283" spans="1:15" x14ac:dyDescent="0.55000000000000004">
      <c r="A283" s="3">
        <v>10</v>
      </c>
      <c r="B283" s="4">
        <v>1</v>
      </c>
      <c r="C283" s="2">
        <f>IFERROR(LN(実質付加価値!C283),"")</f>
        <v>11.805023712868923</v>
      </c>
      <c r="D283" s="2">
        <f>IFERROR(LN(実質付加価値!D283),"")</f>
        <v>11.729424834244179</v>
      </c>
      <c r="E283" s="2">
        <f>IFERROR(LN(実質付加価値!E283),"")</f>
        <v>11.592245642424603</v>
      </c>
      <c r="F283" s="2">
        <f>IFERROR(LN(実質付加価値!F283),"")</f>
        <v>11.634565656972599</v>
      </c>
      <c r="G283" s="2">
        <f>IFERROR(LN(実質付加価値!G283),"")</f>
        <v>11.686651404673476</v>
      </c>
      <c r="I283" s="3">
        <v>10</v>
      </c>
      <c r="J283" s="3">
        <v>1</v>
      </c>
      <c r="K283" s="2" cm="1">
        <f t="array" ref="K283">IF(C283="","",C283-SUMPRODUCT(($B$1461:$B$1491=$J283)*1,C$1461:C$1491))</f>
        <v>0.20479137893316768</v>
      </c>
      <c r="L283" s="2" cm="1">
        <f t="array" ref="L283">IF(D283="","",D283-SUMPRODUCT(($B$1461:$B$1491=$J283)*1,D$1461:D$1491))</f>
        <v>0.26965811516262939</v>
      </c>
      <c r="M283" s="2" cm="1">
        <f t="array" ref="M283">IF(E283="","",E283-SUMPRODUCT(($B$1461:$B$1491=$J283)*1,E$1461:E$1491))</f>
        <v>0.23100980933900495</v>
      </c>
      <c r="N283" s="2" cm="1">
        <f t="array" ref="N283">IF(F283="","",F283-SUMPRODUCT(($B$1461:$B$1491=$J283)*1,F$1461:F$1491))</f>
        <v>0.31233398839407656</v>
      </c>
      <c r="O283" s="2" cm="1">
        <f t="array" ref="O283">IF(G283="","",G283-SUMPRODUCT(($B$1461:$B$1491=$J283)*1,G$1461:G$1491))</f>
        <v>0.28195994432519278</v>
      </c>
    </row>
    <row r="284" spans="1:15" x14ac:dyDescent="0.55000000000000004">
      <c r="A284" s="3">
        <v>10</v>
      </c>
      <c r="B284" s="4">
        <v>2</v>
      </c>
      <c r="C284" s="2">
        <f>IFERROR(LN(実質付加価値!C284),"")</f>
        <v>7.9642529716998016</v>
      </c>
      <c r="D284" s="2">
        <f>IFERROR(LN(実質付加価値!D284),"")</f>
        <v>8.0600232628318409</v>
      </c>
      <c r="E284" s="2">
        <f>IFERROR(LN(実質付加価値!E284),"")</f>
        <v>8.0999269122352828</v>
      </c>
      <c r="F284" s="2">
        <f>IFERROR(LN(実質付加価値!F284),"")</f>
        <v>8.0147510274216458</v>
      </c>
      <c r="G284" s="2">
        <f>IFERROR(LN(実質付加価値!G284),"")</f>
        <v>7.8273957223548276</v>
      </c>
      <c r="I284" s="3">
        <v>10</v>
      </c>
      <c r="J284" s="3">
        <v>2</v>
      </c>
      <c r="K284" s="2" cm="1">
        <f t="array" ref="K284">IF(C284="","",C284-SUMPRODUCT(($B$1461:$B$1491=$J284)*1,C$1461:C$1491))</f>
        <v>-0.50359365639553566</v>
      </c>
      <c r="L284" s="2" cm="1">
        <f t="array" ref="L284">IF(D284="","",D284-SUMPRODUCT(($B$1461:$B$1491=$J284)*1,D$1461:D$1491))</f>
        <v>-0.53825089352816313</v>
      </c>
      <c r="M284" s="2" cm="1">
        <f t="array" ref="M284">IF(E284="","",E284-SUMPRODUCT(($B$1461:$B$1491=$J284)*1,E$1461:E$1491))</f>
        <v>-0.46090620320061149</v>
      </c>
      <c r="N284" s="2" cm="1">
        <f t="array" ref="N284">IF(F284="","",F284-SUMPRODUCT(($B$1461:$B$1491=$J284)*1,F$1461:F$1491))</f>
        <v>-0.52243866859419619</v>
      </c>
      <c r="O284" s="2" cm="1">
        <f t="array" ref="O284">IF(G284="","",G284-SUMPRODUCT(($B$1461:$B$1491=$J284)*1,G$1461:G$1491))</f>
        <v>-0.46125816060127889</v>
      </c>
    </row>
    <row r="285" spans="1:15" x14ac:dyDescent="0.55000000000000004">
      <c r="A285" s="3">
        <v>10</v>
      </c>
      <c r="B285" s="4">
        <v>3</v>
      </c>
      <c r="C285" s="2">
        <f>IFERROR(LN(実質付加価値!C285),"")</f>
        <v>12.956755625479788</v>
      </c>
      <c r="D285" s="2">
        <f>IFERROR(LN(実質付加価値!D285),"")</f>
        <v>12.887704079183168</v>
      </c>
      <c r="E285" s="2">
        <f>IFERROR(LN(実質付加価値!E285),"")</f>
        <v>12.918297969971112</v>
      </c>
      <c r="F285" s="2">
        <f>IFERROR(LN(実質付加価値!F285),"")</f>
        <v>12.893521693856302</v>
      </c>
      <c r="G285" s="2">
        <f>IFERROR(LN(実質付加価値!G285),"")</f>
        <v>13.001921909646757</v>
      </c>
      <c r="I285" s="3">
        <v>10</v>
      </c>
      <c r="J285" s="3">
        <v>3</v>
      </c>
      <c r="K285" s="2" cm="1">
        <f t="array" ref="K285">IF(C285="","",C285-SUMPRODUCT(($B$1461:$B$1491=$J285)*1,C$1461:C$1491))</f>
        <v>0.89333155869300462</v>
      </c>
      <c r="L285" s="2" cm="1">
        <f t="array" ref="L285">IF(D285="","",D285-SUMPRODUCT(($B$1461:$B$1491=$J285)*1,D$1461:D$1491))</f>
        <v>0.79516616352489677</v>
      </c>
      <c r="M285" s="2" cm="1">
        <f t="array" ref="M285">IF(E285="","",E285-SUMPRODUCT(($B$1461:$B$1491=$J285)*1,E$1461:E$1491))</f>
        <v>0.78403671884474235</v>
      </c>
      <c r="N285" s="2" cm="1">
        <f t="array" ref="N285">IF(F285="","",F285-SUMPRODUCT(($B$1461:$B$1491=$J285)*1,F$1461:F$1491))</f>
        <v>0.82899090508024997</v>
      </c>
      <c r="O285" s="2" cm="1">
        <f t="array" ref="O285">IF(G285="","",G285-SUMPRODUCT(($B$1461:$B$1491=$J285)*1,G$1461:G$1491))</f>
        <v>0.8974744419731433</v>
      </c>
    </row>
    <row r="286" spans="1:15" x14ac:dyDescent="0.55000000000000004">
      <c r="A286" s="3">
        <v>10</v>
      </c>
      <c r="B286" s="4">
        <v>4</v>
      </c>
      <c r="C286" s="2">
        <f>IFERROR(LN(実質付加価値!C286),"")</f>
        <v>10.026827671006911</v>
      </c>
      <c r="D286" s="2">
        <f>IFERROR(LN(実質付加価値!D286),"")</f>
        <v>10.034725339447739</v>
      </c>
      <c r="E286" s="2">
        <f>IFERROR(LN(実質付加価値!E286),"")</f>
        <v>9.9124168352336</v>
      </c>
      <c r="F286" s="2">
        <f>IFERROR(LN(実質付加価値!F286),"")</f>
        <v>9.8755889574515585</v>
      </c>
      <c r="G286" s="2">
        <f>IFERROR(LN(実質付加価値!G286),"")</f>
        <v>9.8259086609778166</v>
      </c>
      <c r="I286" s="3">
        <v>10</v>
      </c>
      <c r="J286" s="3">
        <v>4</v>
      </c>
      <c r="K286" s="2" cm="1">
        <f t="array" ref="K286">IF(C286="","",C286-SUMPRODUCT(($B$1461:$B$1491=$J286)*1,C$1461:C$1491))</f>
        <v>9.3306014041298013E-2</v>
      </c>
      <c r="L286" s="2" cm="1">
        <f t="array" ref="L286">IF(D286="","",D286-SUMPRODUCT(($B$1461:$B$1491=$J286)*1,D$1461:D$1491))</f>
        <v>4.3825456711559241E-3</v>
      </c>
      <c r="M286" s="2" cm="1">
        <f t="array" ref="M286">IF(E286="","",E286-SUMPRODUCT(($B$1461:$B$1491=$J286)*1,E$1461:E$1491))</f>
        <v>-2.6289373227490032E-2</v>
      </c>
      <c r="N286" s="2" cm="1">
        <f t="array" ref="N286">IF(F286="","",F286-SUMPRODUCT(($B$1461:$B$1491=$J286)*1,F$1461:F$1491))</f>
        <v>4.9425986089914886E-2</v>
      </c>
      <c r="O286" s="2" cm="1">
        <f t="array" ref="O286">IF(G286="","",G286-SUMPRODUCT(($B$1461:$B$1491=$J286)*1,G$1461:G$1491))</f>
        <v>2.4790028857770707E-2</v>
      </c>
    </row>
    <row r="287" spans="1:15" x14ac:dyDescent="0.55000000000000004">
      <c r="A287" s="3">
        <v>10</v>
      </c>
      <c r="B287" s="4">
        <v>5</v>
      </c>
      <c r="C287" s="2">
        <f>IFERROR(LN(実質付加価値!C287),"")</f>
        <v>10.247727999374073</v>
      </c>
      <c r="D287" s="2">
        <f>IFERROR(LN(実質付加価値!D287),"")</f>
        <v>10.009289405980027</v>
      </c>
      <c r="E287" s="2">
        <f>IFERROR(LN(実質付加価値!E287),"")</f>
        <v>10.173162109218358</v>
      </c>
      <c r="F287" s="2">
        <f>IFERROR(LN(実質付加価値!F287),"")</f>
        <v>10.043016329036176</v>
      </c>
      <c r="G287" s="2">
        <f>IFERROR(LN(実質付加価値!G287),"")</f>
        <v>10.147110824738711</v>
      </c>
      <c r="I287" s="3">
        <v>10</v>
      </c>
      <c r="J287" s="3">
        <v>5</v>
      </c>
      <c r="K287" s="2" cm="1">
        <f t="array" ref="K287">IF(C287="","",C287-SUMPRODUCT(($B$1461:$B$1491=$J287)*1,C$1461:C$1491))</f>
        <v>1.0571532323668364E-2</v>
      </c>
      <c r="L287" s="2" cm="1">
        <f t="array" ref="L287">IF(D287="","",D287-SUMPRODUCT(($B$1461:$B$1491=$J287)*1,D$1461:D$1491))</f>
        <v>-0.3719173213159177</v>
      </c>
      <c r="M287" s="2" cm="1">
        <f t="array" ref="M287">IF(E287="","",E287-SUMPRODUCT(($B$1461:$B$1491=$J287)*1,E$1461:E$1491))</f>
        <v>-0.2503051409929089</v>
      </c>
      <c r="N287" s="2" cm="1">
        <f t="array" ref="N287">IF(F287="","",F287-SUMPRODUCT(($B$1461:$B$1491=$J287)*1,F$1461:F$1491))</f>
        <v>-0.20985237239331234</v>
      </c>
      <c r="O287" s="2" cm="1">
        <f t="array" ref="O287">IF(G287="","",G287-SUMPRODUCT(($B$1461:$B$1491=$J287)*1,G$1461:G$1491))</f>
        <v>-0.17218857655942976</v>
      </c>
    </row>
    <row r="288" spans="1:15" x14ac:dyDescent="0.55000000000000004">
      <c r="A288" s="3">
        <v>10</v>
      </c>
      <c r="B288" s="4">
        <v>6</v>
      </c>
      <c r="C288" s="2">
        <f>IFERROR(LN(実質付加価値!C288),"")</f>
        <v>12.576573394340899</v>
      </c>
      <c r="D288" s="2">
        <f>IFERROR(LN(実質付加価値!D288),"")</f>
        <v>12.719445491016188</v>
      </c>
      <c r="E288" s="2">
        <f>IFERROR(LN(実質付加価値!E288),"")</f>
        <v>13.127528898261032</v>
      </c>
      <c r="F288" s="2">
        <f>IFERROR(LN(実質付加価値!F288),"")</f>
        <v>13.144167081132325</v>
      </c>
      <c r="G288" s="2">
        <f>IFERROR(LN(実質付加価値!G288),"")</f>
        <v>13.287249381435634</v>
      </c>
      <c r="I288" s="3">
        <v>10</v>
      </c>
      <c r="J288" s="3">
        <v>6</v>
      </c>
      <c r="K288" s="2" cm="1">
        <f t="array" ref="K288">IF(C288="","",C288-SUMPRODUCT(($B$1461:$B$1491=$J288)*1,C$1461:C$1491))</f>
        <v>0.73710726824644368</v>
      </c>
      <c r="L288" s="2" cm="1">
        <f t="array" ref="L288">IF(D288="","",D288-SUMPRODUCT(($B$1461:$B$1491=$J288)*1,D$1461:D$1491))</f>
        <v>0.82204224112473234</v>
      </c>
      <c r="M288" s="2" cm="1">
        <f t="array" ref="M288">IF(E288="","",E288-SUMPRODUCT(($B$1461:$B$1491=$J288)*1,E$1461:E$1491))</f>
        <v>1.0775437295053614</v>
      </c>
      <c r="N288" s="2" cm="1">
        <f t="array" ref="N288">IF(F288="","",F288-SUMPRODUCT(($B$1461:$B$1491=$J288)*1,F$1461:F$1491))</f>
        <v>1.0921094402746157</v>
      </c>
      <c r="O288" s="2" cm="1">
        <f t="array" ref="O288">IF(G288="","",G288-SUMPRODUCT(($B$1461:$B$1491=$J288)*1,G$1461:G$1491))</f>
        <v>1.2065005952679861</v>
      </c>
    </row>
    <row r="289" spans="1:15" x14ac:dyDescent="0.55000000000000004">
      <c r="A289" s="3">
        <v>10</v>
      </c>
      <c r="B289" s="4">
        <v>7</v>
      </c>
      <c r="C289" s="2">
        <f>IFERROR(LN(実質付加価値!C289),"")</f>
        <v>10.251617506530971</v>
      </c>
      <c r="D289" s="2">
        <f>IFERROR(LN(実質付加価値!D289),"")</f>
        <v>10.553195753603587</v>
      </c>
      <c r="E289" s="2">
        <f>IFERROR(LN(実質付加価値!E289),"")</f>
        <v>10.42715157128753</v>
      </c>
      <c r="F289" s="2">
        <f>IFERROR(LN(実質付加価値!F289),"")</f>
        <v>10.451565636165936</v>
      </c>
      <c r="G289" s="2">
        <f>IFERROR(LN(実質付加価値!G289),"")</f>
        <v>10.560537101963574</v>
      </c>
      <c r="I289" s="3">
        <v>10</v>
      </c>
      <c r="J289" s="3">
        <v>7</v>
      </c>
      <c r="K289" s="2" cm="1">
        <f t="array" ref="K289">IF(C289="","",C289-SUMPRODUCT(($B$1461:$B$1491=$J289)*1,C$1461:C$1491))</f>
        <v>-0.25360300510820544</v>
      </c>
      <c r="L289" s="2" cm="1">
        <f t="array" ref="L289">IF(D289="","",D289-SUMPRODUCT(($B$1461:$B$1491=$J289)*1,D$1461:D$1491))</f>
        <v>-0.16905669555343472</v>
      </c>
      <c r="M289" s="2" cm="1">
        <f t="array" ref="M289">IF(E289="","",E289-SUMPRODUCT(($B$1461:$B$1491=$J289)*1,E$1461:E$1491))</f>
        <v>-0.22778574177582023</v>
      </c>
      <c r="N289" s="2" cm="1">
        <f t="array" ref="N289">IF(F289="","",F289-SUMPRODUCT(($B$1461:$B$1491=$J289)*1,F$1461:F$1491))</f>
        <v>-0.19344003177454816</v>
      </c>
      <c r="O289" s="2" cm="1">
        <f t="array" ref="O289">IF(G289="","",G289-SUMPRODUCT(($B$1461:$B$1491=$J289)*1,G$1461:G$1491))</f>
        <v>-0.11381194386978777</v>
      </c>
    </row>
    <row r="290" spans="1:15" x14ac:dyDescent="0.55000000000000004">
      <c r="A290" s="3">
        <v>10</v>
      </c>
      <c r="B290" s="4">
        <v>8</v>
      </c>
      <c r="C290" s="2">
        <f>IFERROR(LN(実質付加価値!C290),"")</f>
        <v>12.065193289274665</v>
      </c>
      <c r="D290" s="2">
        <f>IFERROR(LN(実質付加価値!D290),"")</f>
        <v>11.724470003473401</v>
      </c>
      <c r="E290" s="2">
        <f>IFERROR(LN(実質付加価値!E290),"")</f>
        <v>11.743432424285846</v>
      </c>
      <c r="F290" s="2">
        <f>IFERROR(LN(実質付加価値!F290),"")</f>
        <v>11.780921932829965</v>
      </c>
      <c r="G290" s="2">
        <f>IFERROR(LN(実質付加価値!G290),"")</f>
        <v>11.757873909143822</v>
      </c>
      <c r="I290" s="3">
        <v>10</v>
      </c>
      <c r="J290" s="3">
        <v>8</v>
      </c>
      <c r="K290" s="2" cm="1">
        <f t="array" ref="K290">IF(C290="","",C290-SUMPRODUCT(($B$1461:$B$1491=$J290)*1,C$1461:C$1491))</f>
        <v>0.52938629803761827</v>
      </c>
      <c r="L290" s="2" cm="1">
        <f t="array" ref="L290">IF(D290="","",D290-SUMPRODUCT(($B$1461:$B$1491=$J290)*1,D$1461:D$1491))</f>
        <v>0.13422338473680639</v>
      </c>
      <c r="M290" s="2" cm="1">
        <f t="array" ref="M290">IF(E290="","",E290-SUMPRODUCT(($B$1461:$B$1491=$J290)*1,E$1461:E$1491))</f>
        <v>0.3013786115791337</v>
      </c>
      <c r="N290" s="2" cm="1">
        <f t="array" ref="N290">IF(F290="","",F290-SUMPRODUCT(($B$1461:$B$1491=$J290)*1,F$1461:F$1491))</f>
        <v>0.36514655620370462</v>
      </c>
      <c r="O290" s="2" cm="1">
        <f t="array" ref="O290">IF(G290="","",G290-SUMPRODUCT(($B$1461:$B$1491=$J290)*1,G$1461:G$1491))</f>
        <v>0.51635470619964963</v>
      </c>
    </row>
    <row r="291" spans="1:15" x14ac:dyDescent="0.55000000000000004">
      <c r="A291" s="3">
        <v>10</v>
      </c>
      <c r="B291" s="4">
        <v>9</v>
      </c>
      <c r="C291" s="2">
        <f>IFERROR(LN(実質付加価値!C291),"")</f>
        <v>11.838273383297651</v>
      </c>
      <c r="D291" s="2">
        <f>IFERROR(LN(実質付加価値!D291),"")</f>
        <v>11.838892539379822</v>
      </c>
      <c r="E291" s="2">
        <f>IFERROR(LN(実質付加価値!E291),"")</f>
        <v>11.982633583061443</v>
      </c>
      <c r="F291" s="2">
        <f>IFERROR(LN(実質付加価値!F291),"")</f>
        <v>11.846518813097669</v>
      </c>
      <c r="G291" s="2">
        <f>IFERROR(LN(実質付加価値!G291),"")</f>
        <v>11.919097267370395</v>
      </c>
      <c r="I291" s="3">
        <v>10</v>
      </c>
      <c r="J291" s="3">
        <v>9</v>
      </c>
      <c r="K291" s="2" cm="1">
        <f t="array" ref="K291">IF(C291="","",C291-SUMPRODUCT(($B$1461:$B$1491=$J291)*1,C$1461:C$1491))</f>
        <v>0.81719735308005603</v>
      </c>
      <c r="L291" s="2" cm="1">
        <f t="array" ref="L291">IF(D291="","",D291-SUMPRODUCT(($B$1461:$B$1491=$J291)*1,D$1461:D$1491))</f>
        <v>0.77583473037531192</v>
      </c>
      <c r="M291" s="2" cm="1">
        <f t="array" ref="M291">IF(E291="","",E291-SUMPRODUCT(($B$1461:$B$1491=$J291)*1,E$1461:E$1491))</f>
        <v>0.8648282996213883</v>
      </c>
      <c r="N291" s="2" cm="1">
        <f t="array" ref="N291">IF(F291="","",F291-SUMPRODUCT(($B$1461:$B$1491=$J291)*1,F$1461:F$1491))</f>
        <v>0.83213567040486325</v>
      </c>
      <c r="O291" s="2" cm="1">
        <f t="array" ref="O291">IF(G291="","",G291-SUMPRODUCT(($B$1461:$B$1491=$J291)*1,G$1461:G$1491))</f>
        <v>0.78657799188254174</v>
      </c>
    </row>
    <row r="292" spans="1:15" x14ac:dyDescent="0.55000000000000004">
      <c r="A292" s="3">
        <v>10</v>
      </c>
      <c r="B292" s="4">
        <v>10</v>
      </c>
      <c r="C292" s="2">
        <f>IFERROR(LN(実質付加価値!C292),"")</f>
        <v>12.897866590753329</v>
      </c>
      <c r="D292" s="2">
        <f>IFERROR(LN(実質付加価値!D292),"")</f>
        <v>13.088971024600673</v>
      </c>
      <c r="E292" s="2">
        <f>IFERROR(LN(実質付加価値!E292),"")</f>
        <v>12.995477421520734</v>
      </c>
      <c r="F292" s="2">
        <f>IFERROR(LN(実質付加価値!F292),"")</f>
        <v>12.756324594962985</v>
      </c>
      <c r="G292" s="2">
        <f>IFERROR(LN(実質付加価値!G292),"")</f>
        <v>12.916033052480749</v>
      </c>
      <c r="I292" s="3">
        <v>10</v>
      </c>
      <c r="J292" s="3">
        <v>10</v>
      </c>
      <c r="K292" s="2" cm="1">
        <f t="array" ref="K292">IF(C292="","",C292-SUMPRODUCT(($B$1461:$B$1491=$J292)*1,C$1461:C$1491))</f>
        <v>0.88943046677358595</v>
      </c>
      <c r="L292" s="2" cm="1">
        <f t="array" ref="L292">IF(D292="","",D292-SUMPRODUCT(($B$1461:$B$1491=$J292)*1,D$1461:D$1491))</f>
        <v>1.0105811847429695</v>
      </c>
      <c r="M292" s="2" cm="1">
        <f t="array" ref="M292">IF(E292="","",E292-SUMPRODUCT(($B$1461:$B$1491=$J292)*1,E$1461:E$1491))</f>
        <v>0.78677185845815245</v>
      </c>
      <c r="N292" s="2" cm="1">
        <f t="array" ref="N292">IF(F292="","",F292-SUMPRODUCT(($B$1461:$B$1491=$J292)*1,F$1461:F$1491))</f>
        <v>0.63623867570387915</v>
      </c>
      <c r="O292" s="2" cm="1">
        <f t="array" ref="O292">IF(G292="","",G292-SUMPRODUCT(($B$1461:$B$1491=$J292)*1,G$1461:G$1491))</f>
        <v>0.60951621772067277</v>
      </c>
    </row>
    <row r="293" spans="1:15" x14ac:dyDescent="0.55000000000000004">
      <c r="A293" s="3">
        <v>10</v>
      </c>
      <c r="B293" s="4">
        <v>11</v>
      </c>
      <c r="C293" s="2">
        <f>IFERROR(LN(実質付加価値!C293),"")</f>
        <v>11.307178078527739</v>
      </c>
      <c r="D293" s="2">
        <f>IFERROR(LN(実質付加価値!D293),"")</f>
        <v>11.396245226399538</v>
      </c>
      <c r="E293" s="2">
        <f>IFERROR(LN(実質付加価値!E293),"")</f>
        <v>11.533066440761708</v>
      </c>
      <c r="F293" s="2">
        <f>IFERROR(LN(実質付加価値!F293),"")</f>
        <v>11.628222075549266</v>
      </c>
      <c r="G293" s="2">
        <f>IFERROR(LN(実質付加価値!G293),"")</f>
        <v>11.830464779771267</v>
      </c>
      <c r="I293" s="3">
        <v>10</v>
      </c>
      <c r="J293" s="3">
        <v>11</v>
      </c>
      <c r="K293" s="2" cm="1">
        <f t="array" ref="K293">IF(C293="","",C293-SUMPRODUCT(($B$1461:$B$1491=$J293)*1,C$1461:C$1491))</f>
        <v>0.47040644506290263</v>
      </c>
      <c r="L293" s="2" cm="1">
        <f t="array" ref="L293">IF(D293="","",D293-SUMPRODUCT(($B$1461:$B$1491=$J293)*1,D$1461:D$1491))</f>
        <v>0.33566014874967642</v>
      </c>
      <c r="M293" s="2" cm="1">
        <f t="array" ref="M293">IF(E293="","",E293-SUMPRODUCT(($B$1461:$B$1491=$J293)*1,E$1461:E$1491))</f>
        <v>0.24602305366138211</v>
      </c>
      <c r="N293" s="2" cm="1">
        <f t="array" ref="N293">IF(F293="","",F293-SUMPRODUCT(($B$1461:$B$1491=$J293)*1,F$1461:F$1491))</f>
        <v>0.27930096288181083</v>
      </c>
      <c r="O293" s="2" cm="1">
        <f t="array" ref="O293">IF(G293="","",G293-SUMPRODUCT(($B$1461:$B$1491=$J293)*1,G$1461:G$1491))</f>
        <v>0.26248008160424163</v>
      </c>
    </row>
    <row r="294" spans="1:15" x14ac:dyDescent="0.55000000000000004">
      <c r="A294" s="3">
        <v>10</v>
      </c>
      <c r="B294" s="4">
        <v>12</v>
      </c>
      <c r="C294" s="2">
        <f>IFERROR(LN(実質付加価値!C294),"")</f>
        <v>11.905325194630789</v>
      </c>
      <c r="D294" s="2">
        <f>IFERROR(LN(実質付加価値!D294),"")</f>
        <v>11.885265398710612</v>
      </c>
      <c r="E294" s="2">
        <f>IFERROR(LN(実質付加価値!E294),"")</f>
        <v>12.136341689022796</v>
      </c>
      <c r="F294" s="2">
        <f>IFERROR(LN(実質付加価値!F294),"")</f>
        <v>12.251618225141792</v>
      </c>
      <c r="G294" s="2">
        <f>IFERROR(LN(実質付加価値!G294),"")</f>
        <v>12.237551408444002</v>
      </c>
      <c r="I294" s="3">
        <v>10</v>
      </c>
      <c r="J294" s="3">
        <v>12</v>
      </c>
      <c r="K294" s="2" cm="1">
        <f t="array" ref="K294">IF(C294="","",C294-SUMPRODUCT(($B$1461:$B$1491=$J294)*1,C$1461:C$1491))</f>
        <v>0.94475551505197863</v>
      </c>
      <c r="L294" s="2" cm="1">
        <f t="array" ref="L294">IF(D294="","",D294-SUMPRODUCT(($B$1461:$B$1491=$J294)*1,D$1461:D$1491))</f>
        <v>0.83200752716125415</v>
      </c>
      <c r="M294" s="2" cm="1">
        <f t="array" ref="M294">IF(E294="","",E294-SUMPRODUCT(($B$1461:$B$1491=$J294)*1,E$1461:E$1491))</f>
        <v>0.96354699721063319</v>
      </c>
      <c r="N294" s="2" cm="1">
        <f t="array" ref="N294">IF(F294="","",F294-SUMPRODUCT(($B$1461:$B$1491=$J294)*1,F$1461:F$1491))</f>
        <v>1.1591332989180341</v>
      </c>
      <c r="O294" s="2" cm="1">
        <f t="array" ref="O294">IF(G294="","",G294-SUMPRODUCT(($B$1461:$B$1491=$J294)*1,G$1461:G$1491))</f>
        <v>1.0056194211451341</v>
      </c>
    </row>
    <row r="295" spans="1:15" x14ac:dyDescent="0.55000000000000004">
      <c r="A295" s="3">
        <v>10</v>
      </c>
      <c r="B295" s="4">
        <v>13</v>
      </c>
      <c r="C295" s="2">
        <f>IFERROR(LN(実質付加価値!C295),"")</f>
        <v>11.087076007911245</v>
      </c>
      <c r="D295" s="2">
        <f>IFERROR(LN(実質付加価値!D295),"")</f>
        <v>10.972221333577744</v>
      </c>
      <c r="E295" s="2">
        <f>IFERROR(LN(実質付加価値!E295),"")</f>
        <v>10.679456481567039</v>
      </c>
      <c r="F295" s="2">
        <f>IFERROR(LN(実質付加価値!F295),"")</f>
        <v>10.654232302265305</v>
      </c>
      <c r="G295" s="2">
        <f>IFERROR(LN(実質付加価値!G295),"")</f>
        <v>10.420727524691607</v>
      </c>
      <c r="I295" s="3">
        <v>10</v>
      </c>
      <c r="J295" s="3">
        <v>13</v>
      </c>
      <c r="K295" s="2" cm="1">
        <f t="array" ref="K295">IF(C295="","",C295-SUMPRODUCT(($B$1461:$B$1491=$J295)*1,C$1461:C$1491))</f>
        <v>1.1929961573318639</v>
      </c>
      <c r="L295" s="2" cm="1">
        <f t="array" ref="L295">IF(D295="","",D295-SUMPRODUCT(($B$1461:$B$1491=$J295)*1,D$1461:D$1491))</f>
        <v>1.9536539229160272</v>
      </c>
      <c r="M295" s="2" cm="1">
        <f t="array" ref="M295">IF(E295="","",E295-SUMPRODUCT(($B$1461:$B$1491=$J295)*1,E$1461:E$1491))</f>
        <v>1.6191376315009727</v>
      </c>
      <c r="N295" s="2" cm="1">
        <f t="array" ref="N295">IF(F295="","",F295-SUMPRODUCT(($B$1461:$B$1491=$J295)*1,F$1461:F$1491))</f>
        <v>1.8027273449433174</v>
      </c>
      <c r="O295" s="2" cm="1">
        <f t="array" ref="O295">IF(G295="","",G295-SUMPRODUCT(($B$1461:$B$1491=$J295)*1,G$1461:G$1491))</f>
        <v>1.3003019045318638</v>
      </c>
    </row>
    <row r="296" spans="1:15" x14ac:dyDescent="0.55000000000000004">
      <c r="A296" s="3">
        <v>10</v>
      </c>
      <c r="B296" s="4">
        <v>14</v>
      </c>
      <c r="C296" s="2">
        <f>IFERROR(LN(実質付加価値!C296),"")</f>
        <v>13.48002711800696</v>
      </c>
      <c r="D296" s="2">
        <f>IFERROR(LN(実質付加価値!D296),"")</f>
        <v>13.597028922417692</v>
      </c>
      <c r="E296" s="2">
        <f>IFERROR(LN(実質付加価値!E296),"")</f>
        <v>13.561191498922216</v>
      </c>
      <c r="F296" s="2">
        <f>IFERROR(LN(実質付加価値!F296),"")</f>
        <v>13.207684010889229</v>
      </c>
      <c r="G296" s="2">
        <f>IFERROR(LN(実質付加価値!G296),"")</f>
        <v>13.739451508606122</v>
      </c>
      <c r="I296" s="3">
        <v>10</v>
      </c>
      <c r="J296" s="3">
        <v>14</v>
      </c>
      <c r="K296" s="2" cm="1">
        <f t="array" ref="K296">IF(C296="","",C296-SUMPRODUCT(($B$1461:$B$1491=$J296)*1,C$1461:C$1491))</f>
        <v>2.0173793250824605</v>
      </c>
      <c r="L296" s="2" cm="1">
        <f t="array" ref="L296">IF(D296="","",D296-SUMPRODUCT(($B$1461:$B$1491=$J296)*1,D$1461:D$1491))</f>
        <v>2.3594999133840808</v>
      </c>
      <c r="M296" s="2" cm="1">
        <f t="array" ref="M296">IF(E296="","",E296-SUMPRODUCT(($B$1461:$B$1491=$J296)*1,E$1461:E$1491))</f>
        <v>2.0693024606928301</v>
      </c>
      <c r="N296" s="2" cm="1">
        <f t="array" ref="N296">IF(F296="","",F296-SUMPRODUCT(($B$1461:$B$1491=$J296)*1,F$1461:F$1491))</f>
        <v>1.8243460022428586</v>
      </c>
      <c r="O296" s="2" cm="1">
        <f t="array" ref="O296">IF(G296="","",G296-SUMPRODUCT(($B$1461:$B$1491=$J296)*1,G$1461:G$1491))</f>
        <v>2.2456499900600218</v>
      </c>
    </row>
    <row r="297" spans="1:15" x14ac:dyDescent="0.55000000000000004">
      <c r="A297" s="3">
        <v>10</v>
      </c>
      <c r="B297" s="4">
        <v>15</v>
      </c>
      <c r="C297" s="2">
        <f>IFERROR(LN(実質付加価値!C297),"")</f>
        <v>10.62942696098029</v>
      </c>
      <c r="D297" s="2">
        <f>IFERROR(LN(実質付加価値!D297),"")</f>
        <v>10.532342275091288</v>
      </c>
      <c r="E297" s="2">
        <f>IFERROR(LN(実質付加価値!E297),"")</f>
        <v>10.405877030520655</v>
      </c>
      <c r="F297" s="2">
        <f>IFERROR(LN(実質付加価値!F297),"")</f>
        <v>10.403704627650754</v>
      </c>
      <c r="G297" s="2">
        <f>IFERROR(LN(実質付加価値!G297),"")</f>
        <v>10.487968654539056</v>
      </c>
      <c r="I297" s="3">
        <v>10</v>
      </c>
      <c r="J297" s="3">
        <v>15</v>
      </c>
      <c r="K297" s="2" cm="1">
        <f t="array" ref="K297">IF(C297="","",C297-SUMPRODUCT(($B$1461:$B$1491=$J297)*1,C$1461:C$1491))</f>
        <v>0.4651720132228192</v>
      </c>
      <c r="L297" s="2" cm="1">
        <f t="array" ref="L297">IF(D297="","",D297-SUMPRODUCT(($B$1461:$B$1491=$J297)*1,D$1461:D$1491))</f>
        <v>0.3947658017770781</v>
      </c>
      <c r="M297" s="2" cm="1">
        <f t="array" ref="M297">IF(E297="","",E297-SUMPRODUCT(($B$1461:$B$1491=$J297)*1,E$1461:E$1491))</f>
        <v>0.36639726030832698</v>
      </c>
      <c r="N297" s="2" cm="1">
        <f t="array" ref="N297">IF(F297="","",F297-SUMPRODUCT(($B$1461:$B$1491=$J297)*1,F$1461:F$1491))</f>
        <v>0.50284089754044281</v>
      </c>
      <c r="O297" s="2" cm="1">
        <f t="array" ref="O297">IF(G297="","",G297-SUMPRODUCT(($B$1461:$B$1491=$J297)*1,G$1461:G$1491))</f>
        <v>0.54391679178013774</v>
      </c>
    </row>
    <row r="298" spans="1:15" x14ac:dyDescent="0.55000000000000004">
      <c r="A298" s="3">
        <v>10</v>
      </c>
      <c r="B298" s="4">
        <v>16</v>
      </c>
      <c r="C298" s="2">
        <f>IFERROR(LN(実質付加価値!C298),"")</f>
        <v>12.291716203976263</v>
      </c>
      <c r="D298" s="2">
        <f>IFERROR(LN(実質付加価値!D298),"")</f>
        <v>12.418085505991021</v>
      </c>
      <c r="E298" s="2">
        <f>IFERROR(LN(実質付加価値!E298),"")</f>
        <v>12.538695508130276</v>
      </c>
      <c r="F298" s="2">
        <f>IFERROR(LN(実質付加価値!F298),"")</f>
        <v>12.47335385273087</v>
      </c>
      <c r="G298" s="2">
        <f>IFERROR(LN(実質付加価値!G298),"")</f>
        <v>12.408836962143019</v>
      </c>
      <c r="I298" s="3">
        <v>10</v>
      </c>
      <c r="J298" s="3">
        <v>16</v>
      </c>
      <c r="K298" s="2" cm="1">
        <f t="array" ref="K298">IF(C298="","",C298-SUMPRODUCT(($B$1461:$B$1491=$J298)*1,C$1461:C$1491))</f>
        <v>0.84349440176215396</v>
      </c>
      <c r="L298" s="2" cm="1">
        <f t="array" ref="L298">IF(D298="","",D298-SUMPRODUCT(($B$1461:$B$1491=$J298)*1,D$1461:D$1491))</f>
        <v>0.81083501819348136</v>
      </c>
      <c r="M298" s="2" cm="1">
        <f t="array" ref="M298">IF(E298="","",E298-SUMPRODUCT(($B$1461:$B$1491=$J298)*1,E$1461:E$1491))</f>
        <v>0.78366264265810592</v>
      </c>
      <c r="N298" s="2" cm="1">
        <f t="array" ref="N298">IF(F298="","",F298-SUMPRODUCT(($B$1461:$B$1491=$J298)*1,F$1461:F$1491))</f>
        <v>0.81030840167867346</v>
      </c>
      <c r="O298" s="2" cm="1">
        <f t="array" ref="O298">IF(G298="","",G298-SUMPRODUCT(($B$1461:$B$1491=$J298)*1,G$1461:G$1491))</f>
        <v>0.69381718275754878</v>
      </c>
    </row>
    <row r="299" spans="1:15" x14ac:dyDescent="0.55000000000000004">
      <c r="A299" s="3">
        <v>10</v>
      </c>
      <c r="B299" s="4">
        <v>17</v>
      </c>
      <c r="C299" s="2">
        <f>IFERROR(LN(実質付加価値!C299),"")</f>
        <v>12.343204360920707</v>
      </c>
      <c r="D299" s="2">
        <f>IFERROR(LN(実質付加価値!D299),"")</f>
        <v>12.302270000222229</v>
      </c>
      <c r="E299" s="2">
        <f>IFERROR(LN(実質付加価値!E299),"")</f>
        <v>12.429696653126221</v>
      </c>
      <c r="F299" s="2">
        <f>IFERROR(LN(実質付加価値!F299),"")</f>
        <v>12.445592980475011</v>
      </c>
      <c r="G299" s="2">
        <f>IFERROR(LN(実質付加価値!G299),"")</f>
        <v>12.482868162606147</v>
      </c>
      <c r="I299" s="3">
        <v>10</v>
      </c>
      <c r="J299" s="3">
        <v>17</v>
      </c>
      <c r="K299" s="2" cm="1">
        <f t="array" ref="K299">IF(C299="","",C299-SUMPRODUCT(($B$1461:$B$1491=$J299)*1,C$1461:C$1491))</f>
        <v>-0.151134305994443</v>
      </c>
      <c r="L299" s="2" cm="1">
        <f t="array" ref="L299">IF(D299="","",D299-SUMPRODUCT(($B$1461:$B$1491=$J299)*1,D$1461:D$1491))</f>
        <v>-2.1148297860218435E-2</v>
      </c>
      <c r="M299" s="2" cm="1">
        <f t="array" ref="M299">IF(E299="","",E299-SUMPRODUCT(($B$1461:$B$1491=$J299)*1,E$1461:E$1491))</f>
        <v>-1.7968490424772554E-2</v>
      </c>
      <c r="N299" s="2" cm="1">
        <f t="array" ref="N299">IF(F299="","",F299-SUMPRODUCT(($B$1461:$B$1491=$J299)*1,F$1461:F$1491))</f>
        <v>3.9379577071724015E-2</v>
      </c>
      <c r="O299" s="2" cm="1">
        <f t="array" ref="O299">IF(G299="","",G299-SUMPRODUCT(($B$1461:$B$1491=$J299)*1,G$1461:G$1491))</f>
        <v>6.1649635415184534E-2</v>
      </c>
    </row>
    <row r="300" spans="1:15" x14ac:dyDescent="0.55000000000000004">
      <c r="A300" s="3">
        <v>10</v>
      </c>
      <c r="B300" s="4">
        <v>18</v>
      </c>
      <c r="C300" s="2">
        <f>IFERROR(LN(実質付加価値!C300),"")</f>
        <v>12.855103265989639</v>
      </c>
      <c r="D300" s="2">
        <f>IFERROR(LN(実質付加価値!D300),"")</f>
        <v>12.976622123001484</v>
      </c>
      <c r="E300" s="2">
        <f>IFERROR(LN(実質付加価値!E300),"")</f>
        <v>13.006799242152251</v>
      </c>
      <c r="F300" s="2">
        <f>IFERROR(LN(実質付加価値!F300),"")</f>
        <v>12.938786273091077</v>
      </c>
      <c r="G300" s="2">
        <f>IFERROR(LN(実質付加価値!G300),"")</f>
        <v>12.841078029503302</v>
      </c>
      <c r="I300" s="3">
        <v>10</v>
      </c>
      <c r="J300" s="3">
        <v>18</v>
      </c>
      <c r="K300" s="2" cm="1">
        <f t="array" ref="K300">IF(C300="","",C300-SUMPRODUCT(($B$1461:$B$1491=$J300)*1,C$1461:C$1491))</f>
        <v>2.258421147186418E-2</v>
      </c>
      <c r="L300" s="2" cm="1">
        <f t="array" ref="L300">IF(D300="","",D300-SUMPRODUCT(($B$1461:$B$1491=$J300)*1,D$1461:D$1491))</f>
        <v>2.3347745152658916E-2</v>
      </c>
      <c r="M300" s="2" cm="1">
        <f t="array" ref="M300">IF(E300="","",E300-SUMPRODUCT(($B$1461:$B$1491=$J300)*1,E$1461:E$1491))</f>
        <v>3.632981023145021E-3</v>
      </c>
      <c r="N300" s="2" cm="1">
        <f t="array" ref="N300">IF(F300="","",F300-SUMPRODUCT(($B$1461:$B$1491=$J300)*1,F$1461:F$1491))</f>
        <v>-6.8319054538838131E-2</v>
      </c>
      <c r="O300" s="2" cm="1">
        <f t="array" ref="O300">IF(G300="","",G300-SUMPRODUCT(($B$1461:$B$1491=$J300)*1,G$1461:G$1491))</f>
        <v>-0.13108380420463916</v>
      </c>
    </row>
    <row r="301" spans="1:15" x14ac:dyDescent="0.55000000000000004">
      <c r="A301" s="3">
        <v>10</v>
      </c>
      <c r="B301" s="4">
        <v>19</v>
      </c>
      <c r="C301" s="2">
        <f>IFERROR(LN(実質付加価値!C301),"")</f>
        <v>12.858290741845156</v>
      </c>
      <c r="D301" s="2">
        <f>IFERROR(LN(実質付加価値!D301),"")</f>
        <v>12.643486119973996</v>
      </c>
      <c r="E301" s="2">
        <f>IFERROR(LN(実質付加価値!E301),"")</f>
        <v>12.616580523511669</v>
      </c>
      <c r="F301" s="2">
        <f>IFERROR(LN(実質付加価値!F301),"")</f>
        <v>12.643045784176136</v>
      </c>
      <c r="G301" s="2">
        <f>IFERROR(LN(実質付加価値!G301),"")</f>
        <v>12.797055634907863</v>
      </c>
      <c r="I301" s="3">
        <v>10</v>
      </c>
      <c r="J301" s="3">
        <v>19</v>
      </c>
      <c r="K301" s="2" cm="1">
        <f t="array" ref="K301">IF(C301="","",C301-SUMPRODUCT(($B$1461:$B$1491=$J301)*1,C$1461:C$1491))</f>
        <v>0.23147284079674968</v>
      </c>
      <c r="L301" s="2" cm="1">
        <f t="array" ref="L301">IF(D301="","",D301-SUMPRODUCT(($B$1461:$B$1491=$J301)*1,D$1461:D$1491))</f>
        <v>0.15033709453867061</v>
      </c>
      <c r="M301" s="2" cm="1">
        <f t="array" ref="M301">IF(E301="","",E301-SUMPRODUCT(($B$1461:$B$1491=$J301)*1,E$1461:E$1491))</f>
        <v>0.15237034205317279</v>
      </c>
      <c r="N301" s="2" cm="1">
        <f t="array" ref="N301">IF(F301="","",F301-SUMPRODUCT(($B$1461:$B$1491=$J301)*1,F$1461:F$1491))</f>
        <v>0.20324400906236662</v>
      </c>
      <c r="O301" s="2" cm="1">
        <f t="array" ref="O301">IF(G301="","",G301-SUMPRODUCT(($B$1461:$B$1491=$J301)*1,G$1461:G$1491))</f>
        <v>0.26201745756745254</v>
      </c>
    </row>
    <row r="302" spans="1:15" x14ac:dyDescent="0.55000000000000004">
      <c r="A302" s="3">
        <v>10</v>
      </c>
      <c r="B302" s="4">
        <v>20</v>
      </c>
      <c r="C302" s="2">
        <f>IFERROR(LN(実質付加価値!C302),"")</f>
        <v>13.009239566135669</v>
      </c>
      <c r="D302" s="2">
        <f>IFERROR(LN(実質付加価値!D302),"")</f>
        <v>13.279872700783653</v>
      </c>
      <c r="E302" s="2">
        <f>IFERROR(LN(実質付加価値!E302),"")</f>
        <v>13.222755199396902</v>
      </c>
      <c r="F302" s="2">
        <f>IFERROR(LN(実質付加価値!F302),"")</f>
        <v>13.217472080626216</v>
      </c>
      <c r="G302" s="2">
        <f>IFERROR(LN(実質付加価値!G302),"")</f>
        <v>13.296752191381289</v>
      </c>
      <c r="I302" s="3">
        <v>10</v>
      </c>
      <c r="J302" s="3">
        <v>20</v>
      </c>
      <c r="K302" s="2" cm="1">
        <f t="array" ref="K302">IF(C302="","",C302-SUMPRODUCT(($B$1461:$B$1491=$J302)*1,C$1461:C$1491))</f>
        <v>0.15645890063897561</v>
      </c>
      <c r="L302" s="2" cm="1">
        <f t="array" ref="L302">IF(D302="","",D302-SUMPRODUCT(($B$1461:$B$1491=$J302)*1,D$1461:D$1491))</f>
        <v>0.21555051839508721</v>
      </c>
      <c r="M302" s="2" cm="1">
        <f t="array" ref="M302">IF(E302="","",E302-SUMPRODUCT(($B$1461:$B$1491=$J302)*1,E$1461:E$1491))</f>
        <v>0.20799505979442223</v>
      </c>
      <c r="N302" s="2" cm="1">
        <f t="array" ref="N302">IF(F302="","",F302-SUMPRODUCT(($B$1461:$B$1491=$J302)*1,F$1461:F$1491))</f>
        <v>0.23899731396838142</v>
      </c>
      <c r="O302" s="2" cm="1">
        <f t="array" ref="O302">IF(G302="","",G302-SUMPRODUCT(($B$1461:$B$1491=$J302)*1,G$1461:G$1491))</f>
        <v>0.27454049624760479</v>
      </c>
    </row>
    <row r="303" spans="1:15" x14ac:dyDescent="0.55000000000000004">
      <c r="A303" s="3">
        <v>10</v>
      </c>
      <c r="B303" s="4">
        <v>21</v>
      </c>
      <c r="C303" s="2">
        <f>IFERROR(LN(実質付加価値!C303),"")</f>
        <v>12.550785973353779</v>
      </c>
      <c r="D303" s="2">
        <f>IFERROR(LN(実質付加価値!D303),"")</f>
        <v>12.505566564381535</v>
      </c>
      <c r="E303" s="2">
        <f>IFERROR(LN(実質付加価値!E303),"")</f>
        <v>12.62107526468281</v>
      </c>
      <c r="F303" s="2">
        <f>IFERROR(LN(実質付加価値!F303),"")</f>
        <v>12.396620261907595</v>
      </c>
      <c r="G303" s="2">
        <f>IFERROR(LN(実質付加価値!G303),"")</f>
        <v>12.547694731034033</v>
      </c>
      <c r="I303" s="3">
        <v>10</v>
      </c>
      <c r="J303" s="3">
        <v>21</v>
      </c>
      <c r="K303" s="2" cm="1">
        <f t="array" ref="K303">IF(C303="","",C303-SUMPRODUCT(($B$1461:$B$1491=$J303)*1,C$1461:C$1491))</f>
        <v>-0.24337932618252545</v>
      </c>
      <c r="L303" s="2" cm="1">
        <f t="array" ref="L303">IF(D303="","",D303-SUMPRODUCT(($B$1461:$B$1491=$J303)*1,D$1461:D$1491))</f>
        <v>-0.31428453826196012</v>
      </c>
      <c r="M303" s="2" cm="1">
        <f t="array" ref="M303">IF(E303="","",E303-SUMPRODUCT(($B$1461:$B$1491=$J303)*1,E$1461:E$1491))</f>
        <v>-0.20767666131732376</v>
      </c>
      <c r="N303" s="2" cm="1">
        <f t="array" ref="N303">IF(F303="","",F303-SUMPRODUCT(($B$1461:$B$1491=$J303)*1,F$1461:F$1491))</f>
        <v>-0.14603612949333389</v>
      </c>
      <c r="O303" s="2" cm="1">
        <f t="array" ref="O303">IF(G303="","",G303-SUMPRODUCT(($B$1461:$B$1491=$J303)*1,G$1461:G$1491))</f>
        <v>-9.5839772686495905E-2</v>
      </c>
    </row>
    <row r="304" spans="1:15" x14ac:dyDescent="0.55000000000000004">
      <c r="A304" s="3">
        <v>10</v>
      </c>
      <c r="B304" s="4">
        <v>22</v>
      </c>
      <c r="C304" s="2">
        <f>IFERROR(LN(実質付加価値!C304),"")</f>
        <v>12.068118385746992</v>
      </c>
      <c r="D304" s="2">
        <f>IFERROR(LN(実質付加価値!D304),"")</f>
        <v>12.098006321367423</v>
      </c>
      <c r="E304" s="2">
        <f>IFERROR(LN(実質付加価値!E304),"")</f>
        <v>12.061528996104725</v>
      </c>
      <c r="F304" s="2">
        <f>IFERROR(LN(実質付加価値!F304),"")</f>
        <v>11.574301428622654</v>
      </c>
      <c r="G304" s="2">
        <f>IFERROR(LN(実質付加価値!G304),"")</f>
        <v>11.60706688763044</v>
      </c>
      <c r="I304" s="3">
        <v>10</v>
      </c>
      <c r="J304" s="3">
        <v>22</v>
      </c>
      <c r="K304" s="2" cm="1">
        <f t="array" ref="K304">IF(C304="","",C304-SUMPRODUCT(($B$1461:$B$1491=$J304)*1,C$1461:C$1491))</f>
        <v>-3.8587172320591279E-2</v>
      </c>
      <c r="L304" s="2" cm="1">
        <f t="array" ref="L304">IF(D304="","",D304-SUMPRODUCT(($B$1461:$B$1491=$J304)*1,D$1461:D$1491))</f>
        <v>1.9186364446646564E-2</v>
      </c>
      <c r="M304" s="2" cm="1">
        <f t="array" ref="M304">IF(E304="","",E304-SUMPRODUCT(($B$1461:$B$1491=$J304)*1,E$1461:E$1491))</f>
        <v>-1.5113949133947813E-2</v>
      </c>
      <c r="N304" s="2" cm="1">
        <f t="array" ref="N304">IF(F304="","",F304-SUMPRODUCT(($B$1461:$B$1491=$J304)*1,F$1461:F$1491))</f>
        <v>-2.6756367727955421E-2</v>
      </c>
      <c r="O304" s="2" cm="1">
        <f t="array" ref="O304">IF(G304="","",G304-SUMPRODUCT(($B$1461:$B$1491=$J304)*1,G$1461:G$1491))</f>
        <v>1.0104836476779511E-2</v>
      </c>
    </row>
    <row r="305" spans="1:15" x14ac:dyDescent="0.55000000000000004">
      <c r="A305" s="3">
        <v>10</v>
      </c>
      <c r="B305" s="4">
        <v>23</v>
      </c>
      <c r="C305" s="2">
        <f>IFERROR(LN(実質付加価値!C305),"")</f>
        <v>11.665220848365141</v>
      </c>
      <c r="D305" s="2">
        <f>IFERROR(LN(実質付加価値!D305),"")</f>
        <v>11.645569787676848</v>
      </c>
      <c r="E305" s="2">
        <f>IFERROR(LN(実質付加価値!E305),"")</f>
        <v>11.684195646475974</v>
      </c>
      <c r="F305" s="2">
        <f>IFERROR(LN(実質付加価値!F305),"")</f>
        <v>11.754308576185977</v>
      </c>
      <c r="G305" s="2">
        <f>IFERROR(LN(実質付加価値!G305),"")</f>
        <v>11.751141658842222</v>
      </c>
      <c r="I305" s="3">
        <v>10</v>
      </c>
      <c r="J305" s="3">
        <v>23</v>
      </c>
      <c r="K305" s="2" cm="1">
        <f t="array" ref="K305">IF(C305="","",C305-SUMPRODUCT(($B$1461:$B$1491=$J305)*1,C$1461:C$1491))</f>
        <v>-0.15828516249353974</v>
      </c>
      <c r="L305" s="2" cm="1">
        <f t="array" ref="L305">IF(D305="","",D305-SUMPRODUCT(($B$1461:$B$1491=$J305)*1,D$1461:D$1491))</f>
        <v>-0.18030905256661001</v>
      </c>
      <c r="M305" s="2" cm="1">
        <f t="array" ref="M305">IF(E305="","",E305-SUMPRODUCT(($B$1461:$B$1491=$J305)*1,E$1461:E$1491))</f>
        <v>-0.17893297401368535</v>
      </c>
      <c r="N305" s="2" cm="1">
        <f t="array" ref="N305">IF(F305="","",F305-SUMPRODUCT(($B$1461:$B$1491=$J305)*1,F$1461:F$1491))</f>
        <v>-0.192462376785139</v>
      </c>
      <c r="O305" s="2" cm="1">
        <f t="array" ref="O305">IF(G305="","",G305-SUMPRODUCT(($B$1461:$B$1491=$J305)*1,G$1461:G$1491))</f>
        <v>-0.18488385245077588</v>
      </c>
    </row>
    <row r="306" spans="1:15" x14ac:dyDescent="0.55000000000000004">
      <c r="A306" s="3">
        <v>10</v>
      </c>
      <c r="B306" s="4">
        <v>24</v>
      </c>
      <c r="C306" s="2">
        <f>IFERROR(LN(実質付加価値!C306),"")</f>
        <v>11.25542364671894</v>
      </c>
      <c r="D306" s="2">
        <f>IFERROR(LN(実質付加価値!D306),"")</f>
        <v>11.273351048302427</v>
      </c>
      <c r="E306" s="2">
        <f>IFERROR(LN(実質付加価値!E306),"")</f>
        <v>11.220792623029229</v>
      </c>
      <c r="F306" s="2">
        <f>IFERROR(LN(実質付加価値!F306),"")</f>
        <v>11.138178156668893</v>
      </c>
      <c r="G306" s="2">
        <f>IFERROR(LN(実質付加価値!G306),"")</f>
        <v>11.08509596485905</v>
      </c>
      <c r="I306" s="3">
        <v>10</v>
      </c>
      <c r="J306" s="3">
        <v>24</v>
      </c>
      <c r="K306" s="2" cm="1">
        <f t="array" ref="K306">IF(C306="","",C306-SUMPRODUCT(($B$1461:$B$1491=$J306)*1,C$1461:C$1491))</f>
        <v>9.7974518407211164E-2</v>
      </c>
      <c r="L306" s="2" cm="1">
        <f t="array" ref="L306">IF(D306="","",D306-SUMPRODUCT(($B$1461:$B$1491=$J306)*1,D$1461:D$1491))</f>
        <v>0.11425398197716241</v>
      </c>
      <c r="M306" s="2" cm="1">
        <f t="array" ref="M306">IF(E306="","",E306-SUMPRODUCT(($B$1461:$B$1491=$J306)*1,E$1461:E$1491))</f>
        <v>9.8450082060859145E-2</v>
      </c>
      <c r="N306" s="2" cm="1">
        <f t="array" ref="N306">IF(F306="","",F306-SUMPRODUCT(($B$1461:$B$1491=$J306)*1,F$1461:F$1491))</f>
        <v>8.1136076454859207E-2</v>
      </c>
      <c r="O306" s="2" cm="1">
        <f t="array" ref="O306">IF(G306="","",G306-SUMPRODUCT(($B$1461:$B$1491=$J306)*1,G$1461:G$1491))</f>
        <v>-5.4963361687043744E-3</v>
      </c>
    </row>
    <row r="307" spans="1:15" x14ac:dyDescent="0.55000000000000004">
      <c r="A307" s="3">
        <v>10</v>
      </c>
      <c r="B307" s="4">
        <v>25</v>
      </c>
      <c r="C307" s="2">
        <f>IFERROR(LN(実質付加価値!C307),"")</f>
        <v>12.312645647828701</v>
      </c>
      <c r="D307" s="2">
        <f>IFERROR(LN(実質付加価値!D307),"")</f>
        <v>12.333759089635027</v>
      </c>
      <c r="E307" s="2">
        <f>IFERROR(LN(実質付加価値!E307),"")</f>
        <v>12.387157029549179</v>
      </c>
      <c r="F307" s="2">
        <f>IFERROR(LN(実質付加価値!F307),"")</f>
        <v>12.424924832456959</v>
      </c>
      <c r="G307" s="2">
        <f>IFERROR(LN(実質付加価値!G307),"")</f>
        <v>12.511763914555795</v>
      </c>
      <c r="I307" s="3">
        <v>10</v>
      </c>
      <c r="J307" s="3">
        <v>25</v>
      </c>
      <c r="K307" s="2" cm="1">
        <f t="array" ref="K307">IF(C307="","",C307-SUMPRODUCT(($B$1461:$B$1491=$J307)*1,C$1461:C$1491))</f>
        <v>-1.1420133868130122E-2</v>
      </c>
      <c r="L307" s="2" cm="1">
        <f t="array" ref="L307">IF(D307="","",D307-SUMPRODUCT(($B$1461:$B$1491=$J307)*1,D$1461:D$1491))</f>
        <v>-0.10087324128402386</v>
      </c>
      <c r="M307" s="2" cm="1">
        <f t="array" ref="M307">IF(E307="","",E307-SUMPRODUCT(($B$1461:$B$1491=$J307)*1,E$1461:E$1491))</f>
        <v>-2.4554829460621264E-2</v>
      </c>
      <c r="N307" s="2" cm="1">
        <f t="array" ref="N307">IF(F307="","",F307-SUMPRODUCT(($B$1461:$B$1491=$J307)*1,F$1461:F$1491))</f>
        <v>-2.7372103047657248E-2</v>
      </c>
      <c r="O307" s="2" cm="1">
        <f t="array" ref="O307">IF(G307="","",G307-SUMPRODUCT(($B$1461:$B$1491=$J307)*1,G$1461:G$1491))</f>
        <v>-8.5198816370565922E-2</v>
      </c>
    </row>
    <row r="308" spans="1:15" x14ac:dyDescent="0.55000000000000004">
      <c r="A308" s="3">
        <v>10</v>
      </c>
      <c r="B308" s="4">
        <v>26</v>
      </c>
      <c r="C308" s="2">
        <f>IFERROR(LN(実質付加価値!C308),"")</f>
        <v>12.26700018501783</v>
      </c>
      <c r="D308" s="2">
        <f>IFERROR(LN(実質付加価値!D308),"")</f>
        <v>12.374847319851964</v>
      </c>
      <c r="E308" s="2">
        <f>IFERROR(LN(実質付加価値!E308),"")</f>
        <v>12.418411619682955</v>
      </c>
      <c r="F308" s="2">
        <f>IFERROR(LN(実質付加価値!F308),"")</f>
        <v>12.399340883754375</v>
      </c>
      <c r="G308" s="2">
        <f>IFERROR(LN(実質付加価値!G308),"")</f>
        <v>12.361072362557863</v>
      </c>
      <c r="I308" s="3">
        <v>10</v>
      </c>
      <c r="J308" s="3">
        <v>26</v>
      </c>
      <c r="K308" s="2" cm="1">
        <f t="array" ref="K308">IF(C308="","",C308-SUMPRODUCT(($B$1461:$B$1491=$J308)*1,C$1461:C$1491))</f>
        <v>-2.7437376867784025E-2</v>
      </c>
      <c r="L308" s="2" cm="1">
        <f t="array" ref="L308">IF(D308="","",D308-SUMPRODUCT(($B$1461:$B$1491=$J308)*1,D$1461:D$1491))</f>
        <v>-1.6051746091374497E-2</v>
      </c>
      <c r="M308" s="2" cm="1">
        <f t="array" ref="M308">IF(E308="","",E308-SUMPRODUCT(($B$1461:$B$1491=$J308)*1,E$1461:E$1491))</f>
        <v>1.687964650349727E-2</v>
      </c>
      <c r="N308" s="2" cm="1">
        <f t="array" ref="N308">IF(F308="","",F308-SUMPRODUCT(($B$1461:$B$1491=$J308)*1,F$1461:F$1491))</f>
        <v>1.5228601266807473E-2</v>
      </c>
      <c r="O308" s="2" cm="1">
        <f t="array" ref="O308">IF(G308="","",G308-SUMPRODUCT(($B$1461:$B$1491=$J308)*1,G$1461:G$1491))</f>
        <v>1.1608864919443462E-2</v>
      </c>
    </row>
    <row r="309" spans="1:15" x14ac:dyDescent="0.55000000000000004">
      <c r="A309" s="3">
        <v>10</v>
      </c>
      <c r="B309" s="4">
        <v>27</v>
      </c>
      <c r="C309" s="2">
        <f>IFERROR(LN(実質付加価値!C309),"")</f>
        <v>12.993815910648417</v>
      </c>
      <c r="D309" s="2">
        <f>IFERROR(LN(実質付加価値!D309),"")</f>
        <v>13.083181710263245</v>
      </c>
      <c r="E309" s="2">
        <f>IFERROR(LN(実質付加価値!E309),"")</f>
        <v>13.1702961792263</v>
      </c>
      <c r="F309" s="2">
        <f>IFERROR(LN(実質付加価値!F309),"")</f>
        <v>13.148382474297316</v>
      </c>
      <c r="G309" s="2">
        <f>IFERROR(LN(実質付加価値!G309),"")</f>
        <v>13.163370740951024</v>
      </c>
      <c r="I309" s="3">
        <v>10</v>
      </c>
      <c r="J309" s="3">
        <v>27</v>
      </c>
      <c r="K309" s="2" cm="1">
        <f t="array" ref="K309">IF(C309="","",C309-SUMPRODUCT(($B$1461:$B$1491=$J309)*1,C$1461:C$1491))</f>
        <v>3.4023640138986622E-2</v>
      </c>
      <c r="L309" s="2" cm="1">
        <f t="array" ref="L309">IF(D309="","",D309-SUMPRODUCT(($B$1461:$B$1491=$J309)*1,D$1461:D$1491))</f>
        <v>7.8110695498057936E-2</v>
      </c>
      <c r="M309" s="2" cm="1">
        <f t="array" ref="M309">IF(E309="","",E309-SUMPRODUCT(($B$1461:$B$1491=$J309)*1,E$1461:E$1491))</f>
        <v>0.13966790611051927</v>
      </c>
      <c r="N309" s="2" cm="1">
        <f t="array" ref="N309">IF(F309="","",F309-SUMPRODUCT(($B$1461:$B$1491=$J309)*1,F$1461:F$1491))</f>
        <v>0.12394356499917514</v>
      </c>
      <c r="O309" s="2" cm="1">
        <f t="array" ref="O309">IF(G309="","",G309-SUMPRODUCT(($B$1461:$B$1491=$J309)*1,G$1461:G$1491))</f>
        <v>0.12825146202141013</v>
      </c>
    </row>
    <row r="310" spans="1:15" x14ac:dyDescent="0.55000000000000004">
      <c r="A310" s="3">
        <v>10</v>
      </c>
      <c r="B310" s="4">
        <v>28</v>
      </c>
      <c r="C310" s="2">
        <f>IFERROR(LN(実質付加価値!C310),"")</f>
        <v>12.570223182275537</v>
      </c>
      <c r="D310" s="2">
        <f>IFERROR(LN(実質付加価値!D310),"")</f>
        <v>12.654710181972423</v>
      </c>
      <c r="E310" s="2">
        <f>IFERROR(LN(実質付加価値!E310),"")</f>
        <v>12.728850930474296</v>
      </c>
      <c r="F310" s="2">
        <f>IFERROR(LN(実質付加価値!F310),"")</f>
        <v>12.745776710580976</v>
      </c>
      <c r="G310" s="2">
        <f>IFERROR(LN(実質付加価値!G310),"")</f>
        <v>12.790508503615769</v>
      </c>
      <c r="I310" s="3">
        <v>10</v>
      </c>
      <c r="J310" s="3">
        <v>28</v>
      </c>
      <c r="K310" s="2" cm="1">
        <f t="array" ref="K310">IF(C310="","",C310-SUMPRODUCT(($B$1461:$B$1491=$J310)*1,C$1461:C$1491))</f>
        <v>-0.23259288427385449</v>
      </c>
      <c r="L310" s="2" cm="1">
        <f t="array" ref="L310">IF(D310="","",D310-SUMPRODUCT(($B$1461:$B$1491=$J310)*1,D$1461:D$1491))</f>
        <v>-0.23796530254198878</v>
      </c>
      <c r="M310" s="2" cm="1">
        <f t="array" ref="M310">IF(E310="","",E310-SUMPRODUCT(($B$1461:$B$1491=$J310)*1,E$1461:E$1491))</f>
        <v>-0.24141121527568288</v>
      </c>
      <c r="N310" s="2" cm="1">
        <f t="array" ref="N310">IF(F310="","",F310-SUMPRODUCT(($B$1461:$B$1491=$J310)*1,F$1461:F$1491))</f>
        <v>-0.24606049899919746</v>
      </c>
      <c r="O310" s="2" cm="1">
        <f t="array" ref="O310">IF(G310="","",G310-SUMPRODUCT(($B$1461:$B$1491=$J310)*1,G$1461:G$1491))</f>
        <v>-0.25052291912588842</v>
      </c>
    </row>
    <row r="311" spans="1:15" x14ac:dyDescent="0.55000000000000004">
      <c r="A311" s="3">
        <v>10</v>
      </c>
      <c r="B311" s="4">
        <v>29</v>
      </c>
      <c r="C311" s="2">
        <f>IFERROR(LN(実質付加価値!C311),"")</f>
        <v>12.616988930959351</v>
      </c>
      <c r="D311" s="2">
        <f>IFERROR(LN(実質付加価値!D311),"")</f>
        <v>12.674515411642513</v>
      </c>
      <c r="E311" s="2">
        <f>IFERROR(LN(実質付加価値!E311),"")</f>
        <v>12.697547229170169</v>
      </c>
      <c r="F311" s="2">
        <f>IFERROR(LN(実質付加価値!F311),"")</f>
        <v>12.706235446712499</v>
      </c>
      <c r="G311" s="2">
        <f>IFERROR(LN(実質付加価値!G311),"")</f>
        <v>12.703020238343873</v>
      </c>
      <c r="I311" s="3">
        <v>10</v>
      </c>
      <c r="J311" s="3">
        <v>29</v>
      </c>
      <c r="K311" s="2" cm="1">
        <f t="array" ref="K311">IF(C311="","",C311-SUMPRODUCT(($B$1461:$B$1491=$J311)*1,C$1461:C$1491))</f>
        <v>4.1210541512624488E-2</v>
      </c>
      <c r="L311" s="2" cm="1">
        <f t="array" ref="L311">IF(D311="","",D311-SUMPRODUCT(($B$1461:$B$1491=$J311)*1,D$1461:D$1491))</f>
        <v>7.0693532668247627E-2</v>
      </c>
      <c r="M311" s="2" cm="1">
        <f t="array" ref="M311">IF(E311="","",E311-SUMPRODUCT(($B$1461:$B$1491=$J311)*1,E$1461:E$1491))</f>
        <v>6.9558835770816785E-2</v>
      </c>
      <c r="N311" s="2" cm="1">
        <f t="array" ref="N311">IF(F311="","",F311-SUMPRODUCT(($B$1461:$B$1491=$J311)*1,F$1461:F$1491))</f>
        <v>7.3794903741745799E-2</v>
      </c>
      <c r="O311" s="2" cm="1">
        <f t="array" ref="O311">IF(G311="","",G311-SUMPRODUCT(($B$1461:$B$1491=$J311)*1,G$1461:G$1491))</f>
        <v>6.5829857631126032E-2</v>
      </c>
    </row>
    <row r="312" spans="1:15" x14ac:dyDescent="0.55000000000000004">
      <c r="A312" s="3">
        <v>10</v>
      </c>
      <c r="B312" s="4">
        <v>30</v>
      </c>
      <c r="C312" s="2">
        <f>IFERROR(LN(実質付加価値!C312),"")</f>
        <v>13.103033278765253</v>
      </c>
      <c r="D312" s="2">
        <f>IFERROR(LN(実質付加価値!D312),"")</f>
        <v>13.296490896577442</v>
      </c>
      <c r="E312" s="2">
        <f>IFERROR(LN(実質付加価値!E312),"")</f>
        <v>13.371850663824651</v>
      </c>
      <c r="F312" s="2">
        <f>IFERROR(LN(実質付加価値!F312),"")</f>
        <v>13.37041428829529</v>
      </c>
      <c r="G312" s="2">
        <f>IFERROR(LN(実質付加価値!G312),"")</f>
        <v>13.434910776945896</v>
      </c>
      <c r="I312" s="3">
        <v>10</v>
      </c>
      <c r="J312" s="3">
        <v>30</v>
      </c>
      <c r="K312" s="2" cm="1">
        <f t="array" ref="K312">IF(C312="","",C312-SUMPRODUCT(($B$1461:$B$1491=$J312)*1,C$1461:C$1491))</f>
        <v>-5.2360227489884892E-2</v>
      </c>
      <c r="L312" s="2" cm="1">
        <f t="array" ref="L312">IF(D312="","",D312-SUMPRODUCT(($B$1461:$B$1491=$J312)*1,D$1461:D$1491))</f>
        <v>-1.6512037113290745E-2</v>
      </c>
      <c r="M312" s="2" cm="1">
        <f t="array" ref="M312">IF(E312="","",E312-SUMPRODUCT(($B$1461:$B$1491=$J312)*1,E$1461:E$1491))</f>
        <v>-1.0978171715871454E-2</v>
      </c>
      <c r="N312" s="2" cm="1">
        <f t="array" ref="N312">IF(F312="","",F312-SUMPRODUCT(($B$1461:$B$1491=$J312)*1,F$1461:F$1491))</f>
        <v>-1.4709108190489317E-2</v>
      </c>
      <c r="O312" s="2" cm="1">
        <f t="array" ref="O312">IF(G312="","",G312-SUMPRODUCT(($B$1461:$B$1491=$J312)*1,G$1461:G$1491))</f>
        <v>1.7129572786576119E-3</v>
      </c>
    </row>
    <row r="313" spans="1:15" x14ac:dyDescent="0.55000000000000004">
      <c r="A313" s="3">
        <v>10</v>
      </c>
      <c r="B313" s="4">
        <v>31</v>
      </c>
      <c r="C313" s="2">
        <f>IFERROR(LN(実質付加価値!C313),"")</f>
        <v>12.760560806300109</v>
      </c>
      <c r="D313" s="2">
        <f>IFERROR(LN(実質付加価値!D313),"")</f>
        <v>12.716644998945196</v>
      </c>
      <c r="E313" s="2">
        <f>IFERROR(LN(実質付加価値!E313),"")</f>
        <v>12.695587098130684</v>
      </c>
      <c r="F313" s="2">
        <f>IFERROR(LN(実質付加価値!F313),"")</f>
        <v>12.562687395217248</v>
      </c>
      <c r="G313" s="2">
        <f>IFERROR(LN(実質付加価値!G313),"")</f>
        <v>12.537781184465176</v>
      </c>
      <c r="I313" s="3">
        <v>10</v>
      </c>
      <c r="J313" s="3">
        <v>31</v>
      </c>
      <c r="K313" s="2" cm="1">
        <f t="array" ref="K313">IF(C313="","",C313-SUMPRODUCT(($B$1461:$B$1491=$J313)*1,C$1461:C$1491))</f>
        <v>6.1886771845724553E-2</v>
      </c>
      <c r="L313" s="2" cm="1">
        <f t="array" ref="L313">IF(D313="","",D313-SUMPRODUCT(($B$1461:$B$1491=$J313)*1,D$1461:D$1491))</f>
        <v>0.11512687720152215</v>
      </c>
      <c r="M313" s="2" cm="1">
        <f t="array" ref="M313">IF(E313="","",E313-SUMPRODUCT(($B$1461:$B$1491=$J313)*1,E$1461:E$1491))</f>
        <v>0.12086264640075761</v>
      </c>
      <c r="N313" s="2" cm="1">
        <f t="array" ref="N313">IF(F313="","",F313-SUMPRODUCT(($B$1461:$B$1491=$J313)*1,F$1461:F$1491))</f>
        <v>0.11421996453072403</v>
      </c>
      <c r="O313" s="2" cm="1">
        <f t="array" ref="O313">IF(G313="","",G313-SUMPRODUCT(($B$1461:$B$1491=$J313)*1,G$1461:G$1491))</f>
        <v>9.0227734125566172E-2</v>
      </c>
    </row>
    <row r="314" spans="1:15" x14ac:dyDescent="0.55000000000000004">
      <c r="A314" s="3">
        <v>11</v>
      </c>
      <c r="B314" s="4">
        <v>1</v>
      </c>
      <c r="C314" s="2">
        <f>IFERROR(LN(実質付加価値!C314),"")</f>
        <v>11.887011544678534</v>
      </c>
      <c r="D314" s="2">
        <f>IFERROR(LN(実質付加価値!D314),"")</f>
        <v>11.686805549487865</v>
      </c>
      <c r="E314" s="2">
        <f>IFERROR(LN(実質付加価値!E314),"")</f>
        <v>11.416656602923007</v>
      </c>
      <c r="F314" s="2">
        <f>IFERROR(LN(実質付加価値!F314),"")</f>
        <v>11.382960960023089</v>
      </c>
      <c r="G314" s="2">
        <f>IFERROR(LN(実質付加価値!G314),"")</f>
        <v>11.375711731763721</v>
      </c>
      <c r="I314" s="3">
        <v>11</v>
      </c>
      <c r="J314" s="3">
        <v>1</v>
      </c>
      <c r="K314" s="2" cm="1">
        <f t="array" ref="K314">IF(C314="","",C314-SUMPRODUCT(($B$1461:$B$1491=$J314)*1,C$1461:C$1491))</f>
        <v>0.2867792107427789</v>
      </c>
      <c r="L314" s="2" cm="1">
        <f t="array" ref="L314">IF(D314="","",D314-SUMPRODUCT(($B$1461:$B$1491=$J314)*1,D$1461:D$1491))</f>
        <v>0.22703883040631467</v>
      </c>
      <c r="M314" s="2" cm="1">
        <f t="array" ref="M314">IF(E314="","",E314-SUMPRODUCT(($B$1461:$B$1491=$J314)*1,E$1461:E$1491))</f>
        <v>5.5420769837409622E-2</v>
      </c>
      <c r="N314" s="2" cm="1">
        <f t="array" ref="N314">IF(F314="","",F314-SUMPRODUCT(($B$1461:$B$1491=$J314)*1,F$1461:F$1491))</f>
        <v>6.0729291444566513E-2</v>
      </c>
      <c r="O314" s="2" cm="1">
        <f t="array" ref="O314">IF(G314="","",G314-SUMPRODUCT(($B$1461:$B$1491=$J314)*1,G$1461:G$1491))</f>
        <v>-2.8979728584562992E-2</v>
      </c>
    </row>
    <row r="315" spans="1:15" x14ac:dyDescent="0.55000000000000004">
      <c r="A315" s="3">
        <v>11</v>
      </c>
      <c r="B315" s="4">
        <v>2</v>
      </c>
      <c r="C315" s="2">
        <f>IFERROR(LN(実質付加価値!C315),"")</f>
        <v>8.9646894080964099</v>
      </c>
      <c r="D315" s="2">
        <f>IFERROR(LN(実質付加価値!D315),"")</f>
        <v>9.066728639822303</v>
      </c>
      <c r="E315" s="2">
        <f>IFERROR(LN(実質付加価値!E315),"")</f>
        <v>8.9203408844089367</v>
      </c>
      <c r="F315" s="2">
        <f>IFERROR(LN(実質付加価値!F315),"")</f>
        <v>8.8731572036344843</v>
      </c>
      <c r="G315" s="2">
        <f>IFERROR(LN(実質付加価値!G315),"")</f>
        <v>8.6159223594698471</v>
      </c>
      <c r="I315" s="3">
        <v>11</v>
      </c>
      <c r="J315" s="3">
        <v>2</v>
      </c>
      <c r="K315" s="2" cm="1">
        <f t="array" ref="K315">IF(C315="","",C315-SUMPRODUCT(($B$1461:$B$1491=$J315)*1,C$1461:C$1491))</f>
        <v>0.49684278000107263</v>
      </c>
      <c r="L315" s="2" cm="1">
        <f t="array" ref="L315">IF(D315="","",D315-SUMPRODUCT(($B$1461:$B$1491=$J315)*1,D$1461:D$1491))</f>
        <v>0.46845448346229901</v>
      </c>
      <c r="M315" s="2" cm="1">
        <f t="array" ref="M315">IF(E315="","",E315-SUMPRODUCT(($B$1461:$B$1491=$J315)*1,E$1461:E$1491))</f>
        <v>0.35950776897304237</v>
      </c>
      <c r="N315" s="2" cm="1">
        <f t="array" ref="N315">IF(F315="","",F315-SUMPRODUCT(($B$1461:$B$1491=$J315)*1,F$1461:F$1491))</f>
        <v>0.33596750761864236</v>
      </c>
      <c r="O315" s="2" cm="1">
        <f t="array" ref="O315">IF(G315="","",G315-SUMPRODUCT(($B$1461:$B$1491=$J315)*1,G$1461:G$1491))</f>
        <v>0.32726847651374058</v>
      </c>
    </row>
    <row r="316" spans="1:15" x14ac:dyDescent="0.55000000000000004">
      <c r="A316" s="3">
        <v>11</v>
      </c>
      <c r="B316" s="4">
        <v>3</v>
      </c>
      <c r="C316" s="2">
        <f>IFERROR(LN(実質付加価値!C316),"")</f>
        <v>13.24012232619433</v>
      </c>
      <c r="D316" s="2">
        <f>IFERROR(LN(実質付加価値!D316),"")</f>
        <v>13.262028022169954</v>
      </c>
      <c r="E316" s="2">
        <f>IFERROR(LN(実質付加価値!E316),"")</f>
        <v>13.450685734202118</v>
      </c>
      <c r="F316" s="2">
        <f>IFERROR(LN(実質付加価値!F316),"")</f>
        <v>13.422383812688317</v>
      </c>
      <c r="G316" s="2">
        <f>IFERROR(LN(実質付加価値!G316),"")</f>
        <v>13.404322556494426</v>
      </c>
      <c r="I316" s="3">
        <v>11</v>
      </c>
      <c r="J316" s="3">
        <v>3</v>
      </c>
      <c r="K316" s="2" cm="1">
        <f t="array" ref="K316">IF(C316="","",C316-SUMPRODUCT(($B$1461:$B$1491=$J316)*1,C$1461:C$1491))</f>
        <v>1.1766982594075461</v>
      </c>
      <c r="L316" s="2" cm="1">
        <f t="array" ref="L316">IF(D316="","",D316-SUMPRODUCT(($B$1461:$B$1491=$J316)*1,D$1461:D$1491))</f>
        <v>1.1694901065116827</v>
      </c>
      <c r="M316" s="2" cm="1">
        <f t="array" ref="M316">IF(E316="","",E316-SUMPRODUCT(($B$1461:$B$1491=$J316)*1,E$1461:E$1491))</f>
        <v>1.3164244830757479</v>
      </c>
      <c r="N316" s="2" cm="1">
        <f t="array" ref="N316">IF(F316="","",F316-SUMPRODUCT(($B$1461:$B$1491=$J316)*1,F$1461:F$1491))</f>
        <v>1.3578530239122646</v>
      </c>
      <c r="O316" s="2" cm="1">
        <f t="array" ref="O316">IF(G316="","",G316-SUMPRODUCT(($B$1461:$B$1491=$J316)*1,G$1461:G$1491))</f>
        <v>1.2998750888208122</v>
      </c>
    </row>
    <row r="317" spans="1:15" x14ac:dyDescent="0.55000000000000004">
      <c r="A317" s="3">
        <v>11</v>
      </c>
      <c r="B317" s="4">
        <v>4</v>
      </c>
      <c r="C317" s="2">
        <f>IFERROR(LN(実質付加価値!C317),"")</f>
        <v>10.911727189021729</v>
      </c>
      <c r="D317" s="2">
        <f>IFERROR(LN(実質付加価値!D317),"")</f>
        <v>10.483084460176441</v>
      </c>
      <c r="E317" s="2">
        <f>IFERROR(LN(実質付加価値!E317),"")</f>
        <v>10.280504215028317</v>
      </c>
      <c r="F317" s="2">
        <f>IFERROR(LN(実質付加価値!F317),"")</f>
        <v>10.067363467193459</v>
      </c>
      <c r="G317" s="2">
        <f>IFERROR(LN(実質付加価値!G317),"")</f>
        <v>10.295311454884867</v>
      </c>
      <c r="I317" s="3">
        <v>11</v>
      </c>
      <c r="J317" s="3">
        <v>4</v>
      </c>
      <c r="K317" s="2" cm="1">
        <f t="array" ref="K317">IF(C317="","",C317-SUMPRODUCT(($B$1461:$B$1491=$J317)*1,C$1461:C$1491))</f>
        <v>0.9782055320561156</v>
      </c>
      <c r="L317" s="2" cm="1">
        <f t="array" ref="L317">IF(D317="","",D317-SUMPRODUCT(($B$1461:$B$1491=$J317)*1,D$1461:D$1491))</f>
        <v>0.45274166639985758</v>
      </c>
      <c r="M317" s="2" cm="1">
        <f t="array" ref="M317">IF(E317="","",E317-SUMPRODUCT(($B$1461:$B$1491=$J317)*1,E$1461:E$1491))</f>
        <v>0.34179800656722747</v>
      </c>
      <c r="N317" s="2" cm="1">
        <f t="array" ref="N317">IF(F317="","",F317-SUMPRODUCT(($B$1461:$B$1491=$J317)*1,F$1461:F$1491))</f>
        <v>0.24120049583181569</v>
      </c>
      <c r="O317" s="2" cm="1">
        <f t="array" ref="O317">IF(G317="","",G317-SUMPRODUCT(($B$1461:$B$1491=$J317)*1,G$1461:G$1491))</f>
        <v>0.49419282276482157</v>
      </c>
    </row>
    <row r="318" spans="1:15" x14ac:dyDescent="0.55000000000000004">
      <c r="A318" s="3">
        <v>11</v>
      </c>
      <c r="B318" s="4">
        <v>5</v>
      </c>
      <c r="C318" s="2">
        <f>IFERROR(LN(実質付加価値!C318),"")</f>
        <v>11.787834995884648</v>
      </c>
      <c r="D318" s="2">
        <f>IFERROR(LN(実質付加価値!D318),"")</f>
        <v>11.914414786492525</v>
      </c>
      <c r="E318" s="2">
        <f>IFERROR(LN(実質付加価値!E318),"")</f>
        <v>12.062899744944854</v>
      </c>
      <c r="F318" s="2">
        <f>IFERROR(LN(実質付加価値!F318),"")</f>
        <v>11.981486909584023</v>
      </c>
      <c r="G318" s="2">
        <f>IFERROR(LN(実質付加価値!G318),"")</f>
        <v>12.193846247941973</v>
      </c>
      <c r="I318" s="3">
        <v>11</v>
      </c>
      <c r="J318" s="3">
        <v>5</v>
      </c>
      <c r="K318" s="2" cm="1">
        <f t="array" ref="K318">IF(C318="","",C318-SUMPRODUCT(($B$1461:$B$1491=$J318)*1,C$1461:C$1491))</f>
        <v>1.5506785288342435</v>
      </c>
      <c r="L318" s="2" cm="1">
        <f t="array" ref="L318">IF(D318="","",D318-SUMPRODUCT(($B$1461:$B$1491=$J318)*1,D$1461:D$1491))</f>
        <v>1.5332080591965802</v>
      </c>
      <c r="M318" s="2" cm="1">
        <f t="array" ref="M318">IF(E318="","",E318-SUMPRODUCT(($B$1461:$B$1491=$J318)*1,E$1461:E$1491))</f>
        <v>1.6394324947335868</v>
      </c>
      <c r="N318" s="2" cm="1">
        <f t="array" ref="N318">IF(F318="","",F318-SUMPRODUCT(($B$1461:$B$1491=$J318)*1,F$1461:F$1491))</f>
        <v>1.7286182081545345</v>
      </c>
      <c r="O318" s="2" cm="1">
        <f t="array" ref="O318">IF(G318="","",G318-SUMPRODUCT(($B$1461:$B$1491=$J318)*1,G$1461:G$1491))</f>
        <v>1.8745468466438329</v>
      </c>
    </row>
    <row r="319" spans="1:15" x14ac:dyDescent="0.55000000000000004">
      <c r="A319" s="3">
        <v>11</v>
      </c>
      <c r="B319" s="4">
        <v>6</v>
      </c>
      <c r="C319" s="2">
        <f>IFERROR(LN(実質付加価値!C319),"")</f>
        <v>13.49842849453824</v>
      </c>
      <c r="D319" s="2">
        <f>IFERROR(LN(実質付加価値!D319),"")</f>
        <v>13.519057666366784</v>
      </c>
      <c r="E319" s="2">
        <f>IFERROR(LN(実質付加価値!E319),"")</f>
        <v>13.652255557611843</v>
      </c>
      <c r="F319" s="2">
        <f>IFERROR(LN(実質付加価値!F319),"")</f>
        <v>13.565203719431643</v>
      </c>
      <c r="G319" s="2">
        <f>IFERROR(LN(実質付加価値!G319),"")</f>
        <v>13.774750157701389</v>
      </c>
      <c r="I319" s="3">
        <v>11</v>
      </c>
      <c r="J319" s="3">
        <v>6</v>
      </c>
      <c r="K319" s="2" cm="1">
        <f t="array" ref="K319">IF(C319="","",C319-SUMPRODUCT(($B$1461:$B$1491=$J319)*1,C$1461:C$1491))</f>
        <v>1.6589623684437846</v>
      </c>
      <c r="L319" s="2" cm="1">
        <f t="array" ref="L319">IF(D319="","",D319-SUMPRODUCT(($B$1461:$B$1491=$J319)*1,D$1461:D$1491))</f>
        <v>1.6216544164753284</v>
      </c>
      <c r="M319" s="2" cm="1">
        <f t="array" ref="M319">IF(E319="","",E319-SUMPRODUCT(($B$1461:$B$1491=$J319)*1,E$1461:E$1491))</f>
        <v>1.6022703888561729</v>
      </c>
      <c r="N319" s="2" cm="1">
        <f t="array" ref="N319">IF(F319="","",F319-SUMPRODUCT(($B$1461:$B$1491=$J319)*1,F$1461:F$1491))</f>
        <v>1.5131460785739339</v>
      </c>
      <c r="O319" s="2" cm="1">
        <f t="array" ref="O319">IF(G319="","",G319-SUMPRODUCT(($B$1461:$B$1491=$J319)*1,G$1461:G$1491))</f>
        <v>1.6940013715337408</v>
      </c>
    </row>
    <row r="320" spans="1:15" x14ac:dyDescent="0.55000000000000004">
      <c r="A320" s="3">
        <v>11</v>
      </c>
      <c r="B320" s="4">
        <v>7</v>
      </c>
      <c r="C320" s="2">
        <f>IFERROR(LN(実質付加価値!C320),"")</f>
        <v>11.360394681579432</v>
      </c>
      <c r="D320" s="2">
        <f>IFERROR(LN(実質付加価値!D320),"")</f>
        <v>11.493007669551931</v>
      </c>
      <c r="E320" s="2">
        <f>IFERROR(LN(実質付加価値!E320),"")</f>
        <v>11.504273791658619</v>
      </c>
      <c r="F320" s="2">
        <f>IFERROR(LN(実質付加価値!F320),"")</f>
        <v>11.482879070831371</v>
      </c>
      <c r="G320" s="2">
        <f>IFERROR(LN(実質付加価値!G320),"")</f>
        <v>11.46360509713764</v>
      </c>
      <c r="I320" s="3">
        <v>11</v>
      </c>
      <c r="J320" s="3">
        <v>7</v>
      </c>
      <c r="K320" s="2" cm="1">
        <f t="array" ref="K320">IF(C320="","",C320-SUMPRODUCT(($B$1461:$B$1491=$J320)*1,C$1461:C$1491))</f>
        <v>0.85517416994025552</v>
      </c>
      <c r="L320" s="2" cm="1">
        <f t="array" ref="L320">IF(D320="","",D320-SUMPRODUCT(($B$1461:$B$1491=$J320)*1,D$1461:D$1491))</f>
        <v>0.77075522039490885</v>
      </c>
      <c r="M320" s="2" cm="1">
        <f t="array" ref="M320">IF(E320="","",E320-SUMPRODUCT(($B$1461:$B$1491=$J320)*1,E$1461:E$1491))</f>
        <v>0.84933647859526928</v>
      </c>
      <c r="N320" s="2" cm="1">
        <f t="array" ref="N320">IF(F320="","",F320-SUMPRODUCT(($B$1461:$B$1491=$J320)*1,F$1461:F$1491))</f>
        <v>0.83787340289088696</v>
      </c>
      <c r="O320" s="2" cm="1">
        <f t="array" ref="O320">IF(G320="","",G320-SUMPRODUCT(($B$1461:$B$1491=$J320)*1,G$1461:G$1491))</f>
        <v>0.78925605130427812</v>
      </c>
    </row>
    <row r="321" spans="1:15" x14ac:dyDescent="0.55000000000000004">
      <c r="A321" s="3">
        <v>11</v>
      </c>
      <c r="B321" s="4">
        <v>8</v>
      </c>
      <c r="C321" s="2">
        <f>IFERROR(LN(実質付加価値!C321),"")</f>
        <v>12.607706706123766</v>
      </c>
      <c r="D321" s="2">
        <f>IFERROR(LN(実質付加価値!D321),"")</f>
        <v>12.630880154896897</v>
      </c>
      <c r="E321" s="2">
        <f>IFERROR(LN(実質付加価値!E321),"")</f>
        <v>12.571375183715929</v>
      </c>
      <c r="F321" s="2">
        <f>IFERROR(LN(実質付加価値!F321),"")</f>
        <v>12.448177337487754</v>
      </c>
      <c r="G321" s="2">
        <f>IFERROR(LN(実質付加価値!G321),"")</f>
        <v>12.521325240288345</v>
      </c>
      <c r="I321" s="3">
        <v>11</v>
      </c>
      <c r="J321" s="3">
        <v>8</v>
      </c>
      <c r="K321" s="2" cm="1">
        <f t="array" ref="K321">IF(C321="","",C321-SUMPRODUCT(($B$1461:$B$1491=$J321)*1,C$1461:C$1491))</f>
        <v>1.0718997148867189</v>
      </c>
      <c r="L321" s="2" cm="1">
        <f t="array" ref="L321">IF(D321="","",D321-SUMPRODUCT(($B$1461:$B$1491=$J321)*1,D$1461:D$1491))</f>
        <v>1.0406335361603016</v>
      </c>
      <c r="M321" s="2" cm="1">
        <f t="array" ref="M321">IF(E321="","",E321-SUMPRODUCT(($B$1461:$B$1491=$J321)*1,E$1461:E$1491))</f>
        <v>1.1293213710092171</v>
      </c>
      <c r="N321" s="2" cm="1">
        <f t="array" ref="N321">IF(F321="","",F321-SUMPRODUCT(($B$1461:$B$1491=$J321)*1,F$1461:F$1491))</f>
        <v>1.0324019608614936</v>
      </c>
      <c r="O321" s="2" cm="1">
        <f t="array" ref="O321">IF(G321="","",G321-SUMPRODUCT(($B$1461:$B$1491=$J321)*1,G$1461:G$1491))</f>
        <v>1.2798060373441729</v>
      </c>
    </row>
    <row r="322" spans="1:15" x14ac:dyDescent="0.55000000000000004">
      <c r="A322" s="3">
        <v>11</v>
      </c>
      <c r="B322" s="4">
        <v>9</v>
      </c>
      <c r="C322" s="2">
        <f>IFERROR(LN(実質付加価値!C322),"")</f>
        <v>12.464755721493638</v>
      </c>
      <c r="D322" s="2">
        <f>IFERROR(LN(実質付加価値!D322),"")</f>
        <v>12.420986870605445</v>
      </c>
      <c r="E322" s="2">
        <f>IFERROR(LN(実質付加価値!E322),"")</f>
        <v>12.502032130066652</v>
      </c>
      <c r="F322" s="2">
        <f>IFERROR(LN(実質付加価値!F322),"")</f>
        <v>12.331758026442698</v>
      </c>
      <c r="G322" s="2">
        <f>IFERROR(LN(実質付加価値!G322),"")</f>
        <v>12.471077850326758</v>
      </c>
      <c r="I322" s="3">
        <v>11</v>
      </c>
      <c r="J322" s="3">
        <v>9</v>
      </c>
      <c r="K322" s="2" cm="1">
        <f t="array" ref="K322">IF(C322="","",C322-SUMPRODUCT(($B$1461:$B$1491=$J322)*1,C$1461:C$1491))</f>
        <v>1.4436796912760439</v>
      </c>
      <c r="L322" s="2" cm="1">
        <f t="array" ref="L322">IF(D322="","",D322-SUMPRODUCT(($B$1461:$B$1491=$J322)*1,D$1461:D$1491))</f>
        <v>1.3579290616009345</v>
      </c>
      <c r="M322" s="2" cm="1">
        <f t="array" ref="M322">IF(E322="","",E322-SUMPRODUCT(($B$1461:$B$1491=$J322)*1,E$1461:E$1491))</f>
        <v>1.3842268466265981</v>
      </c>
      <c r="N322" s="2" cm="1">
        <f t="array" ref="N322">IF(F322="","",F322-SUMPRODUCT(($B$1461:$B$1491=$J322)*1,F$1461:F$1491))</f>
        <v>1.317374883749892</v>
      </c>
      <c r="O322" s="2" cm="1">
        <f t="array" ref="O322">IF(G322="","",G322-SUMPRODUCT(($B$1461:$B$1491=$J322)*1,G$1461:G$1491))</f>
        <v>1.3385585748389044</v>
      </c>
    </row>
    <row r="323" spans="1:15" x14ac:dyDescent="0.55000000000000004">
      <c r="A323" s="3">
        <v>11</v>
      </c>
      <c r="B323" s="4">
        <v>10</v>
      </c>
      <c r="C323" s="2">
        <f>IFERROR(LN(実質付加価値!C323),"")</f>
        <v>13.319871889482719</v>
      </c>
      <c r="D323" s="2">
        <f>IFERROR(LN(実質付加価値!D323),"")</f>
        <v>13.271460064283396</v>
      </c>
      <c r="E323" s="2">
        <f>IFERROR(LN(実質付加価値!E323),"")</f>
        <v>13.425439101035034</v>
      </c>
      <c r="F323" s="2">
        <f>IFERROR(LN(実質付加価値!F323),"")</f>
        <v>13.314800277528349</v>
      </c>
      <c r="G323" s="2">
        <f>IFERROR(LN(実質付加価値!G323),"")</f>
        <v>13.43489974930514</v>
      </c>
      <c r="I323" s="3">
        <v>11</v>
      </c>
      <c r="J323" s="3">
        <v>10</v>
      </c>
      <c r="K323" s="2" cm="1">
        <f t="array" ref="K323">IF(C323="","",C323-SUMPRODUCT(($B$1461:$B$1491=$J323)*1,C$1461:C$1491))</f>
        <v>1.311435765502976</v>
      </c>
      <c r="L323" s="2" cm="1">
        <f t="array" ref="L323">IF(D323="","",D323-SUMPRODUCT(($B$1461:$B$1491=$J323)*1,D$1461:D$1491))</f>
        <v>1.1930702244256928</v>
      </c>
      <c r="M323" s="2" cm="1">
        <f t="array" ref="M323">IF(E323="","",E323-SUMPRODUCT(($B$1461:$B$1491=$J323)*1,E$1461:E$1491))</f>
        <v>1.216733537972452</v>
      </c>
      <c r="N323" s="2" cm="1">
        <f t="array" ref="N323">IF(F323="","",F323-SUMPRODUCT(($B$1461:$B$1491=$J323)*1,F$1461:F$1491))</f>
        <v>1.194714358269243</v>
      </c>
      <c r="O323" s="2" cm="1">
        <f t="array" ref="O323">IF(G323="","",G323-SUMPRODUCT(($B$1461:$B$1491=$J323)*1,G$1461:G$1491))</f>
        <v>1.1283829145450639</v>
      </c>
    </row>
    <row r="324" spans="1:15" x14ac:dyDescent="0.55000000000000004">
      <c r="A324" s="3">
        <v>11</v>
      </c>
      <c r="B324" s="4">
        <v>11</v>
      </c>
      <c r="C324" s="2">
        <f>IFERROR(LN(実質付加価値!C324),"")</f>
        <v>11.532448037541734</v>
      </c>
      <c r="D324" s="2">
        <f>IFERROR(LN(実質付加価値!D324),"")</f>
        <v>11.694179700208672</v>
      </c>
      <c r="E324" s="2">
        <f>IFERROR(LN(実質付加価値!E324),"")</f>
        <v>11.909167280902182</v>
      </c>
      <c r="F324" s="2">
        <f>IFERROR(LN(実質付加価値!F324),"")</f>
        <v>11.603311178967507</v>
      </c>
      <c r="G324" s="2">
        <f>IFERROR(LN(実質付加価値!G324),"")</f>
        <v>11.891554541176857</v>
      </c>
      <c r="I324" s="3">
        <v>11</v>
      </c>
      <c r="J324" s="3">
        <v>11</v>
      </c>
      <c r="K324" s="2" cm="1">
        <f t="array" ref="K324">IF(C324="","",C324-SUMPRODUCT(($B$1461:$B$1491=$J324)*1,C$1461:C$1491))</f>
        <v>0.69567640407689701</v>
      </c>
      <c r="L324" s="2" cm="1">
        <f t="array" ref="L324">IF(D324="","",D324-SUMPRODUCT(($B$1461:$B$1491=$J324)*1,D$1461:D$1491))</f>
        <v>0.63359462255881027</v>
      </c>
      <c r="M324" s="2" cm="1">
        <f t="array" ref="M324">IF(E324="","",E324-SUMPRODUCT(($B$1461:$B$1491=$J324)*1,E$1461:E$1491))</f>
        <v>0.62212389380185584</v>
      </c>
      <c r="N324" s="2" cm="1">
        <f t="array" ref="N324">IF(F324="","",F324-SUMPRODUCT(($B$1461:$B$1491=$J324)*1,F$1461:F$1491))</f>
        <v>0.25439006630005245</v>
      </c>
      <c r="O324" s="2" cm="1">
        <f t="array" ref="O324">IF(G324="","",G324-SUMPRODUCT(($B$1461:$B$1491=$J324)*1,G$1461:G$1491))</f>
        <v>0.32356984300983171</v>
      </c>
    </row>
    <row r="325" spans="1:15" x14ac:dyDescent="0.55000000000000004">
      <c r="A325" s="3">
        <v>11</v>
      </c>
      <c r="B325" s="4">
        <v>12</v>
      </c>
      <c r="C325" s="2">
        <f>IFERROR(LN(実質付加価値!C325),"")</f>
        <v>12.216114479049207</v>
      </c>
      <c r="D325" s="2">
        <f>IFERROR(LN(実質付加価値!D325),"")</f>
        <v>12.237088946254772</v>
      </c>
      <c r="E325" s="2">
        <f>IFERROR(LN(実質付加価値!E325),"")</f>
        <v>12.341791337734046</v>
      </c>
      <c r="F325" s="2">
        <f>IFERROR(LN(実質付加価値!F325),"")</f>
        <v>12.146625824216066</v>
      </c>
      <c r="G325" s="2">
        <f>IFERROR(LN(実質付加価値!G325),"")</f>
        <v>12.255102312816696</v>
      </c>
      <c r="I325" s="3">
        <v>11</v>
      </c>
      <c r="J325" s="3">
        <v>12</v>
      </c>
      <c r="K325" s="2" cm="1">
        <f t="array" ref="K325">IF(C325="","",C325-SUMPRODUCT(($B$1461:$B$1491=$J325)*1,C$1461:C$1491))</f>
        <v>1.2555447994703961</v>
      </c>
      <c r="L325" s="2" cm="1">
        <f t="array" ref="L325">IF(D325="","",D325-SUMPRODUCT(($B$1461:$B$1491=$J325)*1,D$1461:D$1491))</f>
        <v>1.1838310747054148</v>
      </c>
      <c r="M325" s="2" cm="1">
        <f t="array" ref="M325">IF(E325="","",E325-SUMPRODUCT(($B$1461:$B$1491=$J325)*1,E$1461:E$1491))</f>
        <v>1.168996645921883</v>
      </c>
      <c r="N325" s="2" cm="1">
        <f t="array" ref="N325">IF(F325="","",F325-SUMPRODUCT(($B$1461:$B$1491=$J325)*1,F$1461:F$1491))</f>
        <v>1.0541408979923084</v>
      </c>
      <c r="O325" s="2" cm="1">
        <f t="array" ref="O325">IF(G325="","",G325-SUMPRODUCT(($B$1461:$B$1491=$J325)*1,G$1461:G$1491))</f>
        <v>1.0231703255178282</v>
      </c>
    </row>
    <row r="326" spans="1:15" x14ac:dyDescent="0.55000000000000004">
      <c r="A326" s="3">
        <v>11</v>
      </c>
      <c r="B326" s="4">
        <v>13</v>
      </c>
      <c r="C326" s="2">
        <f>IFERROR(LN(実質付加価値!C326),"")</f>
        <v>11.81192306238402</v>
      </c>
      <c r="D326" s="2">
        <f>IFERROR(LN(実質付加価値!D326),"")</f>
        <v>11.566475970874276</v>
      </c>
      <c r="E326" s="2">
        <f>IFERROR(LN(実質付加価値!E326),"")</f>
        <v>11.865355313846099</v>
      </c>
      <c r="F326" s="2">
        <f>IFERROR(LN(実質付加価値!F326),"")</f>
        <v>12.016157160530625</v>
      </c>
      <c r="G326" s="2">
        <f>IFERROR(LN(実質付加価値!G326),"")</f>
        <v>12.207554154295154</v>
      </c>
      <c r="I326" s="3">
        <v>11</v>
      </c>
      <c r="J326" s="3">
        <v>13</v>
      </c>
      <c r="K326" s="2" cm="1">
        <f t="array" ref="K326">IF(C326="","",C326-SUMPRODUCT(($B$1461:$B$1491=$J326)*1,C$1461:C$1491))</f>
        <v>1.9178432118046391</v>
      </c>
      <c r="L326" s="2" cm="1">
        <f t="array" ref="L326">IF(D326="","",D326-SUMPRODUCT(($B$1461:$B$1491=$J326)*1,D$1461:D$1491))</f>
        <v>2.5479085602125586</v>
      </c>
      <c r="M326" s="2" cm="1">
        <f t="array" ref="M326">IF(E326="","",E326-SUMPRODUCT(($B$1461:$B$1491=$J326)*1,E$1461:E$1491))</f>
        <v>2.8050364637800325</v>
      </c>
      <c r="N326" s="2" cm="1">
        <f t="array" ref="N326">IF(F326="","",F326-SUMPRODUCT(($B$1461:$B$1491=$J326)*1,F$1461:F$1491))</f>
        <v>3.1646522032086377</v>
      </c>
      <c r="O326" s="2" cm="1">
        <f t="array" ref="O326">IF(G326="","",G326-SUMPRODUCT(($B$1461:$B$1491=$J326)*1,G$1461:G$1491))</f>
        <v>3.0871285341354113</v>
      </c>
    </row>
    <row r="327" spans="1:15" x14ac:dyDescent="0.55000000000000004">
      <c r="A327" s="3">
        <v>11</v>
      </c>
      <c r="B327" s="4">
        <v>14</v>
      </c>
      <c r="C327" s="2">
        <f>IFERROR(LN(実質付加価値!C327),"")</f>
        <v>12.90235804992227</v>
      </c>
      <c r="D327" s="2">
        <f>IFERROR(LN(実質付加価値!D327),"")</f>
        <v>12.876036211348426</v>
      </c>
      <c r="E327" s="2">
        <f>IFERROR(LN(実質付加価値!E327),"")</f>
        <v>13.031638980899412</v>
      </c>
      <c r="F327" s="2">
        <f>IFERROR(LN(実質付加価値!F327),"")</f>
        <v>12.984402928497625</v>
      </c>
      <c r="G327" s="2">
        <f>IFERROR(LN(実質付加価値!G327),"")</f>
        <v>13.251667781470839</v>
      </c>
      <c r="I327" s="3">
        <v>11</v>
      </c>
      <c r="J327" s="3">
        <v>14</v>
      </c>
      <c r="K327" s="2" cm="1">
        <f t="array" ref="K327">IF(C327="","",C327-SUMPRODUCT(($B$1461:$B$1491=$J327)*1,C$1461:C$1491))</f>
        <v>1.4397102569977704</v>
      </c>
      <c r="L327" s="2" cm="1">
        <f t="array" ref="L327">IF(D327="","",D327-SUMPRODUCT(($B$1461:$B$1491=$J327)*1,D$1461:D$1491))</f>
        <v>1.6385072023148144</v>
      </c>
      <c r="M327" s="2" cm="1">
        <f t="array" ref="M327">IF(E327="","",E327-SUMPRODUCT(($B$1461:$B$1491=$J327)*1,E$1461:E$1491))</f>
        <v>1.5397499426700261</v>
      </c>
      <c r="N327" s="2" cm="1">
        <f t="array" ref="N327">IF(F327="","",F327-SUMPRODUCT(($B$1461:$B$1491=$J327)*1,F$1461:F$1491))</f>
        <v>1.6010649198512539</v>
      </c>
      <c r="O327" s="2" cm="1">
        <f t="array" ref="O327">IF(G327="","",G327-SUMPRODUCT(($B$1461:$B$1491=$J327)*1,G$1461:G$1491))</f>
        <v>1.7578662629247397</v>
      </c>
    </row>
    <row r="328" spans="1:15" x14ac:dyDescent="0.55000000000000004">
      <c r="A328" s="3">
        <v>11</v>
      </c>
      <c r="B328" s="4">
        <v>15</v>
      </c>
      <c r="C328" s="2">
        <f>IFERROR(LN(実質付加価値!C328),"")</f>
        <v>12.733893281867028</v>
      </c>
      <c r="D328" s="2">
        <f>IFERROR(LN(実質付加価値!D328),"")</f>
        <v>12.719915101766322</v>
      </c>
      <c r="E328" s="2">
        <f>IFERROR(LN(実質付加価値!E328),"")</f>
        <v>12.609993228066132</v>
      </c>
      <c r="F328" s="2">
        <f>IFERROR(LN(実質付加価値!F328),"")</f>
        <v>12.56706170417193</v>
      </c>
      <c r="G328" s="2">
        <f>IFERROR(LN(実質付加価値!G328),"")</f>
        <v>12.65078602448278</v>
      </c>
      <c r="I328" s="3">
        <v>11</v>
      </c>
      <c r="J328" s="3">
        <v>15</v>
      </c>
      <c r="K328" s="2" cm="1">
        <f t="array" ref="K328">IF(C328="","",C328-SUMPRODUCT(($B$1461:$B$1491=$J328)*1,C$1461:C$1491))</f>
        <v>2.5696383341095572</v>
      </c>
      <c r="L328" s="2" cm="1">
        <f t="array" ref="L328">IF(D328="","",D328-SUMPRODUCT(($B$1461:$B$1491=$J328)*1,D$1461:D$1491))</f>
        <v>2.5823386284521117</v>
      </c>
      <c r="M328" s="2" cm="1">
        <f t="array" ref="M328">IF(E328="","",E328-SUMPRODUCT(($B$1461:$B$1491=$J328)*1,E$1461:E$1491))</f>
        <v>2.5705134578538047</v>
      </c>
      <c r="N328" s="2" cm="1">
        <f t="array" ref="N328">IF(F328="","",F328-SUMPRODUCT(($B$1461:$B$1491=$J328)*1,F$1461:F$1491))</f>
        <v>2.6661979740616193</v>
      </c>
      <c r="O328" s="2" cm="1">
        <f t="array" ref="O328">IF(G328="","",G328-SUMPRODUCT(($B$1461:$B$1491=$J328)*1,G$1461:G$1491))</f>
        <v>2.7067341617238618</v>
      </c>
    </row>
    <row r="329" spans="1:15" x14ac:dyDescent="0.55000000000000004">
      <c r="A329" s="3">
        <v>11</v>
      </c>
      <c r="B329" s="4">
        <v>16</v>
      </c>
      <c r="C329" s="2">
        <f>IFERROR(LN(実質付加価値!C329),"")</f>
        <v>12.868523497084128</v>
      </c>
      <c r="D329" s="2">
        <f>IFERROR(LN(実質付加価値!D329),"")</f>
        <v>12.960448087667368</v>
      </c>
      <c r="E329" s="2">
        <f>IFERROR(LN(実質付加価値!E329),"")</f>
        <v>13.000873419452333</v>
      </c>
      <c r="F329" s="2">
        <f>IFERROR(LN(実質付加価値!F329),"")</f>
        <v>12.998593954873424</v>
      </c>
      <c r="G329" s="2">
        <f>IFERROR(LN(実質付加価値!G329),"")</f>
        <v>12.996267081612087</v>
      </c>
      <c r="I329" s="3">
        <v>11</v>
      </c>
      <c r="J329" s="3">
        <v>16</v>
      </c>
      <c r="K329" s="2" cm="1">
        <f t="array" ref="K329">IF(C329="","",C329-SUMPRODUCT(($B$1461:$B$1491=$J329)*1,C$1461:C$1491))</f>
        <v>1.4203016948700196</v>
      </c>
      <c r="L329" s="2" cm="1">
        <f t="array" ref="L329">IF(D329="","",D329-SUMPRODUCT(($B$1461:$B$1491=$J329)*1,D$1461:D$1491))</f>
        <v>1.3531975998698282</v>
      </c>
      <c r="M329" s="2" cm="1">
        <f t="array" ref="M329">IF(E329="","",E329-SUMPRODUCT(($B$1461:$B$1491=$J329)*1,E$1461:E$1491))</f>
        <v>1.2458405539801625</v>
      </c>
      <c r="N329" s="2" cm="1">
        <f t="array" ref="N329">IF(F329="","",F329-SUMPRODUCT(($B$1461:$B$1491=$J329)*1,F$1461:F$1491))</f>
        <v>1.3355485038212276</v>
      </c>
      <c r="O329" s="2" cm="1">
        <f t="array" ref="O329">IF(G329="","",G329-SUMPRODUCT(($B$1461:$B$1491=$J329)*1,G$1461:G$1491))</f>
        <v>1.2812473022266175</v>
      </c>
    </row>
    <row r="330" spans="1:15" x14ac:dyDescent="0.55000000000000004">
      <c r="A330" s="3">
        <v>11</v>
      </c>
      <c r="B330" s="4">
        <v>17</v>
      </c>
      <c r="C330" s="2">
        <f>IFERROR(LN(実質付加価値!C330),"")</f>
        <v>13.451910561995524</v>
      </c>
      <c r="D330" s="2">
        <f>IFERROR(LN(実質付加価値!D330),"")</f>
        <v>13.375403258726157</v>
      </c>
      <c r="E330" s="2">
        <f>IFERROR(LN(実質付加価値!E330),"")</f>
        <v>13.534408520833303</v>
      </c>
      <c r="F330" s="2">
        <f>IFERROR(LN(実質付加価値!F330),"")</f>
        <v>13.562978747444959</v>
      </c>
      <c r="G330" s="2">
        <f>IFERROR(LN(実質付加価値!G330),"")</f>
        <v>13.756550312797318</v>
      </c>
      <c r="I330" s="3">
        <v>11</v>
      </c>
      <c r="J330" s="3">
        <v>17</v>
      </c>
      <c r="K330" s="2" cm="1">
        <f t="array" ref="K330">IF(C330="","",C330-SUMPRODUCT(($B$1461:$B$1491=$J330)*1,C$1461:C$1491))</f>
        <v>0.95757189508037399</v>
      </c>
      <c r="L330" s="2" cm="1">
        <f t="array" ref="L330">IF(D330="","",D330-SUMPRODUCT(($B$1461:$B$1491=$J330)*1,D$1461:D$1491))</f>
        <v>1.0519849606437095</v>
      </c>
      <c r="M330" s="2" cm="1">
        <f t="array" ref="M330">IF(E330="","",E330-SUMPRODUCT(($B$1461:$B$1491=$J330)*1,E$1461:E$1491))</f>
        <v>1.0867433772823087</v>
      </c>
      <c r="N330" s="2" cm="1">
        <f t="array" ref="N330">IF(F330="","",F330-SUMPRODUCT(($B$1461:$B$1491=$J330)*1,F$1461:F$1491))</f>
        <v>1.1567653440416716</v>
      </c>
      <c r="O330" s="2" cm="1">
        <f t="array" ref="O330">IF(G330="","",G330-SUMPRODUCT(($B$1461:$B$1491=$J330)*1,G$1461:G$1491))</f>
        <v>1.3353317856063551</v>
      </c>
    </row>
    <row r="331" spans="1:15" x14ac:dyDescent="0.55000000000000004">
      <c r="A331" s="3">
        <v>11</v>
      </c>
      <c r="B331" s="4">
        <v>18</v>
      </c>
      <c r="C331" s="2">
        <f>IFERROR(LN(実質付加価値!C331),"")</f>
        <v>13.70821374149177</v>
      </c>
      <c r="D331" s="2">
        <f>IFERROR(LN(実質付加価値!D331),"")</f>
        <v>13.992567626382293</v>
      </c>
      <c r="E331" s="2">
        <f>IFERROR(LN(実質付加価値!E331),"")</f>
        <v>13.898552086729175</v>
      </c>
      <c r="F331" s="2">
        <f>IFERROR(LN(実質付加価値!F331),"")</f>
        <v>13.880900238454705</v>
      </c>
      <c r="G331" s="2">
        <f>IFERROR(LN(実質付加価値!G331),"")</f>
        <v>13.812959864504883</v>
      </c>
      <c r="I331" s="3">
        <v>11</v>
      </c>
      <c r="J331" s="3">
        <v>18</v>
      </c>
      <c r="K331" s="2" cm="1">
        <f t="array" ref="K331">IF(C331="","",C331-SUMPRODUCT(($B$1461:$B$1491=$J331)*1,C$1461:C$1491))</f>
        <v>0.87569468697399522</v>
      </c>
      <c r="L331" s="2" cm="1">
        <f t="array" ref="L331">IF(D331="","",D331-SUMPRODUCT(($B$1461:$B$1491=$J331)*1,D$1461:D$1491))</f>
        <v>1.0392932485334683</v>
      </c>
      <c r="M331" s="2" cm="1">
        <f t="array" ref="M331">IF(E331="","",E331-SUMPRODUCT(($B$1461:$B$1491=$J331)*1,E$1461:E$1491))</f>
        <v>0.8953858256000693</v>
      </c>
      <c r="N331" s="2" cm="1">
        <f t="array" ref="N331">IF(F331="","",F331-SUMPRODUCT(($B$1461:$B$1491=$J331)*1,F$1461:F$1491))</f>
        <v>0.87379491082478999</v>
      </c>
      <c r="O331" s="2" cm="1">
        <f t="array" ref="O331">IF(G331="","",G331-SUMPRODUCT(($B$1461:$B$1491=$J331)*1,G$1461:G$1491))</f>
        <v>0.84079803079694138</v>
      </c>
    </row>
    <row r="332" spans="1:15" x14ac:dyDescent="0.55000000000000004">
      <c r="A332" s="3">
        <v>11</v>
      </c>
      <c r="B332" s="4">
        <v>19</v>
      </c>
      <c r="C332" s="2">
        <f>IFERROR(LN(実質付加価値!C332),"")</f>
        <v>13.638298266486418</v>
      </c>
      <c r="D332" s="2">
        <f>IFERROR(LN(実質付加価値!D332),"")</f>
        <v>13.620474372102565</v>
      </c>
      <c r="E332" s="2">
        <f>IFERROR(LN(実質付加価値!E332),"")</f>
        <v>13.608618379503868</v>
      </c>
      <c r="F332" s="2">
        <f>IFERROR(LN(実質付加価値!F332),"")</f>
        <v>13.562920811133079</v>
      </c>
      <c r="G332" s="2">
        <f>IFERROR(LN(実質付加価値!G332),"")</f>
        <v>13.643180397781073</v>
      </c>
      <c r="I332" s="3">
        <v>11</v>
      </c>
      <c r="J332" s="3">
        <v>19</v>
      </c>
      <c r="K332" s="2" cm="1">
        <f t="array" ref="K332">IF(C332="","",C332-SUMPRODUCT(($B$1461:$B$1491=$J332)*1,C$1461:C$1491))</f>
        <v>1.0114803654380111</v>
      </c>
      <c r="L332" s="2" cm="1">
        <f t="array" ref="L332">IF(D332="","",D332-SUMPRODUCT(($B$1461:$B$1491=$J332)*1,D$1461:D$1491))</f>
        <v>1.1273253466672397</v>
      </c>
      <c r="M332" s="2" cm="1">
        <f t="array" ref="M332">IF(E332="","",E332-SUMPRODUCT(($B$1461:$B$1491=$J332)*1,E$1461:E$1491))</f>
        <v>1.1444081980453724</v>
      </c>
      <c r="N332" s="2" cm="1">
        <f t="array" ref="N332">IF(F332="","",F332-SUMPRODUCT(($B$1461:$B$1491=$J332)*1,F$1461:F$1491))</f>
        <v>1.1231190360193093</v>
      </c>
      <c r="O332" s="2" cm="1">
        <f t="array" ref="O332">IF(G332="","",G332-SUMPRODUCT(($B$1461:$B$1491=$J332)*1,G$1461:G$1491))</f>
        <v>1.1081422204406621</v>
      </c>
    </row>
    <row r="333" spans="1:15" x14ac:dyDescent="0.55000000000000004">
      <c r="A333" s="3">
        <v>11</v>
      </c>
      <c r="B333" s="4">
        <v>20</v>
      </c>
      <c r="C333" s="2">
        <f>IFERROR(LN(実質付加価値!C333),"")</f>
        <v>14.135604934989384</v>
      </c>
      <c r="D333" s="2">
        <f>IFERROR(LN(実質付加価値!D333),"")</f>
        <v>14.346906951316278</v>
      </c>
      <c r="E333" s="2">
        <f>IFERROR(LN(実質付加価値!E333),"")</f>
        <v>14.302038186389968</v>
      </c>
      <c r="F333" s="2">
        <f>IFERROR(LN(実質付加価値!F333),"")</f>
        <v>14.306986075091427</v>
      </c>
      <c r="G333" s="2">
        <f>IFERROR(LN(実質付加価値!G333),"")</f>
        <v>14.356021352400102</v>
      </c>
      <c r="I333" s="3">
        <v>11</v>
      </c>
      <c r="J333" s="3">
        <v>20</v>
      </c>
      <c r="K333" s="2" cm="1">
        <f t="array" ref="K333">IF(C333="","",C333-SUMPRODUCT(($B$1461:$B$1491=$J333)*1,C$1461:C$1491))</f>
        <v>1.282824269492691</v>
      </c>
      <c r="L333" s="2" cm="1">
        <f t="array" ref="L333">IF(D333="","",D333-SUMPRODUCT(($B$1461:$B$1491=$J333)*1,D$1461:D$1491))</f>
        <v>1.2825847689277126</v>
      </c>
      <c r="M333" s="2" cm="1">
        <f t="array" ref="M333">IF(E333="","",E333-SUMPRODUCT(($B$1461:$B$1491=$J333)*1,E$1461:E$1491))</f>
        <v>1.2872780467874883</v>
      </c>
      <c r="N333" s="2" cm="1">
        <f t="array" ref="N333">IF(F333="","",F333-SUMPRODUCT(($B$1461:$B$1491=$J333)*1,F$1461:F$1491))</f>
        <v>1.3285113084335922</v>
      </c>
      <c r="O333" s="2" cm="1">
        <f t="array" ref="O333">IF(G333="","",G333-SUMPRODUCT(($B$1461:$B$1491=$J333)*1,G$1461:G$1491))</f>
        <v>1.3338096572664178</v>
      </c>
    </row>
    <row r="334" spans="1:15" x14ac:dyDescent="0.55000000000000004">
      <c r="A334" s="3">
        <v>11</v>
      </c>
      <c r="B334" s="4">
        <v>21</v>
      </c>
      <c r="C334" s="2">
        <f>IFERROR(LN(実質付加価値!C334),"")</f>
        <v>13.876148744682409</v>
      </c>
      <c r="D334" s="2">
        <f>IFERROR(LN(実質付加価値!D334),"")</f>
        <v>13.902607115785401</v>
      </c>
      <c r="E334" s="2">
        <f>IFERROR(LN(実質付加価値!E334),"")</f>
        <v>14.022476998464628</v>
      </c>
      <c r="F334" s="2">
        <f>IFERROR(LN(実質付加価値!F334),"")</f>
        <v>13.741964608102839</v>
      </c>
      <c r="G334" s="2">
        <f>IFERROR(LN(実質付加価値!G334),"")</f>
        <v>13.854157584794367</v>
      </c>
      <c r="I334" s="3">
        <v>11</v>
      </c>
      <c r="J334" s="3">
        <v>21</v>
      </c>
      <c r="K334" s="2" cm="1">
        <f t="array" ref="K334">IF(C334="","",C334-SUMPRODUCT(($B$1461:$B$1491=$J334)*1,C$1461:C$1491))</f>
        <v>1.0819834451461041</v>
      </c>
      <c r="L334" s="2" cm="1">
        <f t="array" ref="L334">IF(D334="","",D334-SUMPRODUCT(($B$1461:$B$1491=$J334)*1,D$1461:D$1491))</f>
        <v>1.0827560131419052</v>
      </c>
      <c r="M334" s="2" cm="1">
        <f t="array" ref="M334">IF(E334="","",E334-SUMPRODUCT(($B$1461:$B$1491=$J334)*1,E$1461:E$1491))</f>
        <v>1.1937250724644937</v>
      </c>
      <c r="N334" s="2" cm="1">
        <f t="array" ref="N334">IF(F334="","",F334-SUMPRODUCT(($B$1461:$B$1491=$J334)*1,F$1461:F$1491))</f>
        <v>1.19930821670191</v>
      </c>
      <c r="O334" s="2" cm="1">
        <f t="array" ref="O334">IF(G334="","",G334-SUMPRODUCT(($B$1461:$B$1491=$J334)*1,G$1461:G$1491))</f>
        <v>1.2106230810738374</v>
      </c>
    </row>
    <row r="335" spans="1:15" x14ac:dyDescent="0.55000000000000004">
      <c r="A335" s="3">
        <v>11</v>
      </c>
      <c r="B335" s="4">
        <v>22</v>
      </c>
      <c r="C335" s="2">
        <f>IFERROR(LN(実質付加価値!C335),"")</f>
        <v>13.082398950016199</v>
      </c>
      <c r="D335" s="2">
        <f>IFERROR(LN(実質付加価値!D335),"")</f>
        <v>13.047586311840629</v>
      </c>
      <c r="E335" s="2">
        <f>IFERROR(LN(実質付加価値!E335),"")</f>
        <v>13.056684090385135</v>
      </c>
      <c r="F335" s="2">
        <f>IFERROR(LN(実質付加価値!F335),"")</f>
        <v>12.655453447434127</v>
      </c>
      <c r="G335" s="2">
        <f>IFERROR(LN(実質付加価値!G335),"")</f>
        <v>12.564854461092761</v>
      </c>
      <c r="I335" s="3">
        <v>11</v>
      </c>
      <c r="J335" s="3">
        <v>22</v>
      </c>
      <c r="K335" s="2" cm="1">
        <f t="array" ref="K335">IF(C335="","",C335-SUMPRODUCT(($B$1461:$B$1491=$J335)*1,C$1461:C$1491))</f>
        <v>0.97569339194861548</v>
      </c>
      <c r="L335" s="2" cm="1">
        <f t="array" ref="L335">IF(D335="","",D335-SUMPRODUCT(($B$1461:$B$1491=$J335)*1,D$1461:D$1491))</f>
        <v>0.96876635491985219</v>
      </c>
      <c r="M335" s="2" cm="1">
        <f t="array" ref="M335">IF(E335="","",E335-SUMPRODUCT(($B$1461:$B$1491=$J335)*1,E$1461:E$1491))</f>
        <v>0.9800411451464619</v>
      </c>
      <c r="N335" s="2" cm="1">
        <f t="array" ref="N335">IF(F335="","",F335-SUMPRODUCT(($B$1461:$B$1491=$J335)*1,F$1461:F$1491))</f>
        <v>1.0543956510835173</v>
      </c>
      <c r="O335" s="2" cm="1">
        <f t="array" ref="O335">IF(G335="","",G335-SUMPRODUCT(($B$1461:$B$1491=$J335)*1,G$1461:G$1491))</f>
        <v>0.96789240993910042</v>
      </c>
    </row>
    <row r="336" spans="1:15" x14ac:dyDescent="0.55000000000000004">
      <c r="A336" s="3">
        <v>11</v>
      </c>
      <c r="B336" s="4">
        <v>23</v>
      </c>
      <c r="C336" s="2">
        <f>IFERROR(LN(実質付加価値!C336),"")</f>
        <v>12.922236582884354</v>
      </c>
      <c r="D336" s="2">
        <f>IFERROR(LN(実質付加価値!D336),"")</f>
        <v>12.938631448068083</v>
      </c>
      <c r="E336" s="2">
        <f>IFERROR(LN(実質付加価値!E336),"")</f>
        <v>12.917514396088979</v>
      </c>
      <c r="F336" s="2">
        <f>IFERROR(LN(実質付加価値!F336),"")</f>
        <v>13.011535572810754</v>
      </c>
      <c r="G336" s="2">
        <f>IFERROR(LN(実質付加価値!G336),"")</f>
        <v>12.96610028813576</v>
      </c>
      <c r="I336" s="3">
        <v>11</v>
      </c>
      <c r="J336" s="3">
        <v>23</v>
      </c>
      <c r="K336" s="2" cm="1">
        <f t="array" ref="K336">IF(C336="","",C336-SUMPRODUCT(($B$1461:$B$1491=$J336)*1,C$1461:C$1491))</f>
        <v>1.0987305720256728</v>
      </c>
      <c r="L336" s="2" cm="1">
        <f t="array" ref="L336">IF(D336="","",D336-SUMPRODUCT(($B$1461:$B$1491=$J336)*1,D$1461:D$1491))</f>
        <v>1.1127526078246248</v>
      </c>
      <c r="M336" s="2" cm="1">
        <f t="array" ref="M336">IF(E336="","",E336-SUMPRODUCT(($B$1461:$B$1491=$J336)*1,E$1461:E$1491))</f>
        <v>1.0543857755993198</v>
      </c>
      <c r="N336" s="2" cm="1">
        <f t="array" ref="N336">IF(F336="","",F336-SUMPRODUCT(($B$1461:$B$1491=$J336)*1,F$1461:F$1491))</f>
        <v>1.0647646198396377</v>
      </c>
      <c r="O336" s="2" cm="1">
        <f t="array" ref="O336">IF(G336="","",G336-SUMPRODUCT(($B$1461:$B$1491=$J336)*1,G$1461:G$1491))</f>
        <v>1.0300747768427616</v>
      </c>
    </row>
    <row r="337" spans="1:15" x14ac:dyDescent="0.55000000000000004">
      <c r="A337" s="3">
        <v>11</v>
      </c>
      <c r="B337" s="4">
        <v>24</v>
      </c>
      <c r="C337" s="2">
        <f>IFERROR(LN(実質付加価値!C337),"")</f>
        <v>12.02154435305699</v>
      </c>
      <c r="D337" s="2">
        <f>IFERROR(LN(実質付加価値!D337),"")</f>
        <v>11.977488989377868</v>
      </c>
      <c r="E337" s="2">
        <f>IFERROR(LN(実質付加価値!E337),"")</f>
        <v>11.983806572070698</v>
      </c>
      <c r="F337" s="2">
        <f>IFERROR(LN(実質付加価値!F337),"")</f>
        <v>11.915336523824624</v>
      </c>
      <c r="G337" s="2">
        <f>IFERROR(LN(実質付加価値!G337),"")</f>
        <v>11.92385036679539</v>
      </c>
      <c r="I337" s="3">
        <v>11</v>
      </c>
      <c r="J337" s="3">
        <v>24</v>
      </c>
      <c r="K337" s="2" cm="1">
        <f t="array" ref="K337">IF(C337="","",C337-SUMPRODUCT(($B$1461:$B$1491=$J337)*1,C$1461:C$1491))</f>
        <v>0.86409522474526135</v>
      </c>
      <c r="L337" s="2" cm="1">
        <f t="array" ref="L337">IF(D337="","",D337-SUMPRODUCT(($B$1461:$B$1491=$J337)*1,D$1461:D$1491))</f>
        <v>0.81839192305260333</v>
      </c>
      <c r="M337" s="2" cm="1">
        <f t="array" ref="M337">IF(E337="","",E337-SUMPRODUCT(($B$1461:$B$1491=$J337)*1,E$1461:E$1491))</f>
        <v>0.86146403110232761</v>
      </c>
      <c r="N337" s="2" cm="1">
        <f t="array" ref="N337">IF(F337="","",F337-SUMPRODUCT(($B$1461:$B$1491=$J337)*1,F$1461:F$1491))</f>
        <v>0.85829444361059082</v>
      </c>
      <c r="O337" s="2" cm="1">
        <f t="array" ref="O337">IF(G337="","",G337-SUMPRODUCT(($B$1461:$B$1491=$J337)*1,G$1461:G$1491))</f>
        <v>0.83325806576763561</v>
      </c>
    </row>
    <row r="338" spans="1:15" x14ac:dyDescent="0.55000000000000004">
      <c r="A338" s="3">
        <v>11</v>
      </c>
      <c r="B338" s="4">
        <v>25</v>
      </c>
      <c r="C338" s="2">
        <f>IFERROR(LN(実質付加価値!C338),"")</f>
        <v>13.443690295471878</v>
      </c>
      <c r="D338" s="2">
        <f>IFERROR(LN(実質付加価値!D338),"")</f>
        <v>13.59129962490937</v>
      </c>
      <c r="E338" s="2">
        <f>IFERROR(LN(実質付加価値!E338),"")</f>
        <v>13.623583719287238</v>
      </c>
      <c r="F338" s="2">
        <f>IFERROR(LN(実質付加価値!F338),"")</f>
        <v>13.670223759278594</v>
      </c>
      <c r="G338" s="2">
        <f>IFERROR(LN(実質付加価値!G338),"")</f>
        <v>13.80713609010667</v>
      </c>
      <c r="I338" s="3">
        <v>11</v>
      </c>
      <c r="J338" s="3">
        <v>25</v>
      </c>
      <c r="K338" s="2" cm="1">
        <f t="array" ref="K338">IF(C338="","",C338-SUMPRODUCT(($B$1461:$B$1491=$J338)*1,C$1461:C$1491))</f>
        <v>1.1196245137750473</v>
      </c>
      <c r="L338" s="2" cm="1">
        <f t="array" ref="L338">IF(D338="","",D338-SUMPRODUCT(($B$1461:$B$1491=$J338)*1,D$1461:D$1491))</f>
        <v>1.1566672939903189</v>
      </c>
      <c r="M338" s="2" cm="1">
        <f t="array" ref="M338">IF(E338="","",E338-SUMPRODUCT(($B$1461:$B$1491=$J338)*1,E$1461:E$1491))</f>
        <v>1.2118718602774372</v>
      </c>
      <c r="N338" s="2" cm="1">
        <f t="array" ref="N338">IF(F338="","",F338-SUMPRODUCT(($B$1461:$B$1491=$J338)*1,F$1461:F$1491))</f>
        <v>1.2179268237739773</v>
      </c>
      <c r="O338" s="2" cm="1">
        <f t="array" ref="O338">IF(G338="","",G338-SUMPRODUCT(($B$1461:$B$1491=$J338)*1,G$1461:G$1491))</f>
        <v>1.2101733591803097</v>
      </c>
    </row>
    <row r="339" spans="1:15" x14ac:dyDescent="0.55000000000000004">
      <c r="A339" s="3">
        <v>11</v>
      </c>
      <c r="B339" s="4">
        <v>26</v>
      </c>
      <c r="C339" s="2">
        <f>IFERROR(LN(実質付加価値!C339),"")</f>
        <v>13.824607120038083</v>
      </c>
      <c r="D339" s="2">
        <f>IFERROR(LN(実質付加価値!D339),"")</f>
        <v>13.933906150271278</v>
      </c>
      <c r="E339" s="2">
        <f>IFERROR(LN(実質付加価値!E339),"")</f>
        <v>13.908111799782464</v>
      </c>
      <c r="F339" s="2">
        <f>IFERROR(LN(実質付加価値!F339),"")</f>
        <v>13.900708938221909</v>
      </c>
      <c r="G339" s="2">
        <f>IFERROR(LN(実質付加価値!G339),"")</f>
        <v>13.89673793554558</v>
      </c>
      <c r="I339" s="3">
        <v>11</v>
      </c>
      <c r="J339" s="3">
        <v>26</v>
      </c>
      <c r="K339" s="2" cm="1">
        <f t="array" ref="K339">IF(C339="","",C339-SUMPRODUCT(($B$1461:$B$1491=$J339)*1,C$1461:C$1491))</f>
        <v>1.530169558152469</v>
      </c>
      <c r="L339" s="2" cm="1">
        <f t="array" ref="L339">IF(D339="","",D339-SUMPRODUCT(($B$1461:$B$1491=$J339)*1,D$1461:D$1491))</f>
        <v>1.5430070843279395</v>
      </c>
      <c r="M339" s="2" cm="1">
        <f t="array" ref="M339">IF(E339="","",E339-SUMPRODUCT(($B$1461:$B$1491=$J339)*1,E$1461:E$1491))</f>
        <v>1.5065798266030068</v>
      </c>
      <c r="N339" s="2" cm="1">
        <f t="array" ref="N339">IF(F339="","",F339-SUMPRODUCT(($B$1461:$B$1491=$J339)*1,F$1461:F$1491))</f>
        <v>1.5165966557343413</v>
      </c>
      <c r="O339" s="2" cm="1">
        <f t="array" ref="O339">IF(G339="","",G339-SUMPRODUCT(($B$1461:$B$1491=$J339)*1,G$1461:G$1491))</f>
        <v>1.547274437907161</v>
      </c>
    </row>
    <row r="340" spans="1:15" x14ac:dyDescent="0.55000000000000004">
      <c r="A340" s="3">
        <v>11</v>
      </c>
      <c r="B340" s="4">
        <v>27</v>
      </c>
      <c r="C340" s="2">
        <f>IFERROR(LN(実質付加価値!C340),"")</f>
        <v>14.086024797240745</v>
      </c>
      <c r="D340" s="2">
        <f>IFERROR(LN(実質付加価値!D340),"")</f>
        <v>14.196199179155588</v>
      </c>
      <c r="E340" s="2">
        <f>IFERROR(LN(実質付加価値!E340),"")</f>
        <v>14.194284101546046</v>
      </c>
      <c r="F340" s="2">
        <f>IFERROR(LN(実質付加価値!F340),"")</f>
        <v>14.190137993116577</v>
      </c>
      <c r="G340" s="2">
        <f>IFERROR(LN(実質付加価値!G340),"")</f>
        <v>14.227087935166772</v>
      </c>
      <c r="I340" s="3">
        <v>11</v>
      </c>
      <c r="J340" s="3">
        <v>27</v>
      </c>
      <c r="K340" s="2" cm="1">
        <f t="array" ref="K340">IF(C340="","",C340-SUMPRODUCT(($B$1461:$B$1491=$J340)*1,C$1461:C$1491))</f>
        <v>1.1262325267313145</v>
      </c>
      <c r="L340" s="2" cm="1">
        <f t="array" ref="L340">IF(D340="","",D340-SUMPRODUCT(($B$1461:$B$1491=$J340)*1,D$1461:D$1491))</f>
        <v>1.1911281643904008</v>
      </c>
      <c r="M340" s="2" cm="1">
        <f t="array" ref="M340">IF(E340="","",E340-SUMPRODUCT(($B$1461:$B$1491=$J340)*1,E$1461:E$1491))</f>
        <v>1.1636558284302652</v>
      </c>
      <c r="N340" s="2" cm="1">
        <f t="array" ref="N340">IF(F340="","",F340-SUMPRODUCT(($B$1461:$B$1491=$J340)*1,F$1461:F$1491))</f>
        <v>1.1656990838184367</v>
      </c>
      <c r="O340" s="2" cm="1">
        <f t="array" ref="O340">IF(G340="","",G340-SUMPRODUCT(($B$1461:$B$1491=$J340)*1,G$1461:G$1491))</f>
        <v>1.1919686562371581</v>
      </c>
    </row>
    <row r="341" spans="1:15" x14ac:dyDescent="0.55000000000000004">
      <c r="A341" s="3">
        <v>11</v>
      </c>
      <c r="B341" s="4">
        <v>28</v>
      </c>
      <c r="C341" s="2">
        <f>IFERROR(LN(実質付加価値!C341),"")</f>
        <v>13.978421708759058</v>
      </c>
      <c r="D341" s="2">
        <f>IFERROR(LN(実質付加価値!D341),"")</f>
        <v>14.030731121707802</v>
      </c>
      <c r="E341" s="2">
        <f>IFERROR(LN(実質付加価値!E341),"")</f>
        <v>14.123618572928967</v>
      </c>
      <c r="F341" s="2">
        <f>IFERROR(LN(実質付加価値!F341),"")</f>
        <v>14.150973953818902</v>
      </c>
      <c r="G341" s="2">
        <f>IFERROR(LN(実質付加価値!G341),"")</f>
        <v>14.208304069086177</v>
      </c>
      <c r="I341" s="3">
        <v>11</v>
      </c>
      <c r="J341" s="3">
        <v>28</v>
      </c>
      <c r="K341" s="2" cm="1">
        <f t="array" ref="K341">IF(C341="","",C341-SUMPRODUCT(($B$1461:$B$1491=$J341)*1,C$1461:C$1491))</f>
        <v>1.1756056422096659</v>
      </c>
      <c r="L341" s="2" cm="1">
        <f t="array" ref="L341">IF(D341="","",D341-SUMPRODUCT(($B$1461:$B$1491=$J341)*1,D$1461:D$1491))</f>
        <v>1.138055637193391</v>
      </c>
      <c r="M341" s="2" cm="1">
        <f t="array" ref="M341">IF(E341="","",E341-SUMPRODUCT(($B$1461:$B$1491=$J341)*1,E$1461:E$1491))</f>
        <v>1.1533564271789878</v>
      </c>
      <c r="N341" s="2" cm="1">
        <f t="array" ref="N341">IF(F341="","",F341-SUMPRODUCT(($B$1461:$B$1491=$J341)*1,F$1461:F$1491))</f>
        <v>1.1591367442387277</v>
      </c>
      <c r="O341" s="2" cm="1">
        <f t="array" ref="O341">IF(G341="","",G341-SUMPRODUCT(($B$1461:$B$1491=$J341)*1,G$1461:G$1491))</f>
        <v>1.1672726463445198</v>
      </c>
    </row>
    <row r="342" spans="1:15" x14ac:dyDescent="0.55000000000000004">
      <c r="A342" s="3">
        <v>11</v>
      </c>
      <c r="B342" s="4">
        <v>29</v>
      </c>
      <c r="C342" s="2">
        <f>IFERROR(LN(実質付加価値!C342),"")</f>
        <v>13.458384632830654</v>
      </c>
      <c r="D342" s="2">
        <f>IFERROR(LN(実質付加価値!D342),"")</f>
        <v>13.475286383123038</v>
      </c>
      <c r="E342" s="2">
        <f>IFERROR(LN(実質付加価値!E342),"")</f>
        <v>13.505313095781434</v>
      </c>
      <c r="F342" s="2">
        <f>IFERROR(LN(実質付加価値!F342),"")</f>
        <v>13.52257802345537</v>
      </c>
      <c r="G342" s="2">
        <f>IFERROR(LN(実質付加価値!G342),"")</f>
        <v>13.548660993572016</v>
      </c>
      <c r="I342" s="3">
        <v>11</v>
      </c>
      <c r="J342" s="3">
        <v>29</v>
      </c>
      <c r="K342" s="2" cm="1">
        <f t="array" ref="K342">IF(C342="","",C342-SUMPRODUCT(($B$1461:$B$1491=$J342)*1,C$1461:C$1491))</f>
        <v>0.88260624338392724</v>
      </c>
      <c r="L342" s="2" cm="1">
        <f t="array" ref="L342">IF(D342="","",D342-SUMPRODUCT(($B$1461:$B$1491=$J342)*1,D$1461:D$1491))</f>
        <v>0.87146450414877208</v>
      </c>
      <c r="M342" s="2" cm="1">
        <f t="array" ref="M342">IF(E342="","",E342-SUMPRODUCT(($B$1461:$B$1491=$J342)*1,E$1461:E$1491))</f>
        <v>0.87732470238208116</v>
      </c>
      <c r="N342" s="2" cm="1">
        <f t="array" ref="N342">IF(F342="","",F342-SUMPRODUCT(($B$1461:$B$1491=$J342)*1,F$1461:F$1491))</f>
        <v>0.89013748048461672</v>
      </c>
      <c r="O342" s="2" cm="1">
        <f t="array" ref="O342">IF(G342="","",G342-SUMPRODUCT(($B$1461:$B$1491=$J342)*1,G$1461:G$1491))</f>
        <v>0.91147061285926867</v>
      </c>
    </row>
    <row r="343" spans="1:15" x14ac:dyDescent="0.55000000000000004">
      <c r="A343" s="3">
        <v>11</v>
      </c>
      <c r="B343" s="4">
        <v>30</v>
      </c>
      <c r="C343" s="2">
        <f>IFERROR(LN(実質付加価値!C343),"")</f>
        <v>14.200286751683707</v>
      </c>
      <c r="D343" s="2">
        <f>IFERROR(LN(実質付加価値!D343),"")</f>
        <v>14.410559476973065</v>
      </c>
      <c r="E343" s="2">
        <f>IFERROR(LN(実質付加価値!E343),"")</f>
        <v>14.526685765708736</v>
      </c>
      <c r="F343" s="2">
        <f>IFERROR(LN(実質付加価値!F343),"")</f>
        <v>14.52671421724677</v>
      </c>
      <c r="G343" s="2">
        <f>IFERROR(LN(実質付加価値!G343),"")</f>
        <v>14.607791545904679</v>
      </c>
      <c r="I343" s="3">
        <v>11</v>
      </c>
      <c r="J343" s="3">
        <v>30</v>
      </c>
      <c r="K343" s="2" cm="1">
        <f t="array" ref="K343">IF(C343="","",C343-SUMPRODUCT(($B$1461:$B$1491=$J343)*1,C$1461:C$1491))</f>
        <v>1.04489324542857</v>
      </c>
      <c r="L343" s="2" cm="1">
        <f t="array" ref="L343">IF(D343="","",D343-SUMPRODUCT(($B$1461:$B$1491=$J343)*1,D$1461:D$1491))</f>
        <v>1.097556543282332</v>
      </c>
      <c r="M343" s="2" cm="1">
        <f t="array" ref="M343">IF(E343="","",E343-SUMPRODUCT(($B$1461:$B$1491=$J343)*1,E$1461:E$1491))</f>
        <v>1.143856930168214</v>
      </c>
      <c r="N343" s="2" cm="1">
        <f t="array" ref="N343">IF(F343="","",F343-SUMPRODUCT(($B$1461:$B$1491=$J343)*1,F$1461:F$1491))</f>
        <v>1.1415908207609906</v>
      </c>
      <c r="O343" s="2" cm="1">
        <f t="array" ref="O343">IF(G343="","",G343-SUMPRODUCT(($B$1461:$B$1491=$J343)*1,G$1461:G$1491))</f>
        <v>1.1745937262374397</v>
      </c>
    </row>
    <row r="344" spans="1:15" x14ac:dyDescent="0.55000000000000004">
      <c r="A344" s="3">
        <v>11</v>
      </c>
      <c r="B344" s="4">
        <v>31</v>
      </c>
      <c r="C344" s="2">
        <f>IFERROR(LN(実質付加価値!C344),"")</f>
        <v>13.825002637546365</v>
      </c>
      <c r="D344" s="2">
        <f>IFERROR(LN(実質付加価値!D344),"")</f>
        <v>13.769719571456271</v>
      </c>
      <c r="E344" s="2">
        <f>IFERROR(LN(実質付加価値!E344),"")</f>
        <v>13.709668363523576</v>
      </c>
      <c r="F344" s="2">
        <f>IFERROR(LN(実質付加価値!F344),"")</f>
        <v>13.578008271949138</v>
      </c>
      <c r="G344" s="2">
        <f>IFERROR(LN(実質付加価値!G344),"")</f>
        <v>13.59289258224481</v>
      </c>
      <c r="I344" s="3">
        <v>11</v>
      </c>
      <c r="J344" s="3">
        <v>31</v>
      </c>
      <c r="K344" s="2" cm="1">
        <f t="array" ref="K344">IF(C344="","",C344-SUMPRODUCT(($B$1461:$B$1491=$J344)*1,C$1461:C$1491))</f>
        <v>1.1263286030919808</v>
      </c>
      <c r="L344" s="2" cm="1">
        <f t="array" ref="L344">IF(D344="","",D344-SUMPRODUCT(($B$1461:$B$1491=$J344)*1,D$1461:D$1491))</f>
        <v>1.1682014497125977</v>
      </c>
      <c r="M344" s="2" cm="1">
        <f t="array" ref="M344">IF(E344="","",E344-SUMPRODUCT(($B$1461:$B$1491=$J344)*1,E$1461:E$1491))</f>
        <v>1.1349439117936502</v>
      </c>
      <c r="N344" s="2" cm="1">
        <f t="array" ref="N344">IF(F344="","",F344-SUMPRODUCT(($B$1461:$B$1491=$J344)*1,F$1461:F$1491))</f>
        <v>1.1295408412626138</v>
      </c>
      <c r="O344" s="2" cm="1">
        <f t="array" ref="O344">IF(G344="","",G344-SUMPRODUCT(($B$1461:$B$1491=$J344)*1,G$1461:G$1491))</f>
        <v>1.1453391319051995</v>
      </c>
    </row>
    <row r="345" spans="1:15" x14ac:dyDescent="0.55000000000000004">
      <c r="A345" s="3">
        <v>12</v>
      </c>
      <c r="B345" s="4">
        <v>1</v>
      </c>
      <c r="C345" s="2">
        <f>IFERROR(LN(実質付加価値!C345),"")</f>
        <v>12.486271384987765</v>
      </c>
      <c r="D345" s="2">
        <f>IFERROR(LN(実質付加価値!D345),"")</f>
        <v>12.368503046553284</v>
      </c>
      <c r="E345" s="2">
        <f>IFERROR(LN(実質付加価値!E345),"")</f>
        <v>12.164873376766877</v>
      </c>
      <c r="F345" s="2">
        <f>IFERROR(LN(実質付加価値!F345),"")</f>
        <v>12.119801844921261</v>
      </c>
      <c r="G345" s="2">
        <f>IFERROR(LN(実質付加価値!G345),"")</f>
        <v>12.167922229058707</v>
      </c>
      <c r="I345" s="3">
        <v>12</v>
      </c>
      <c r="J345" s="3">
        <v>1</v>
      </c>
      <c r="K345" s="2" cm="1">
        <f t="array" ref="K345">IF(C345="","",C345-SUMPRODUCT(($B$1461:$B$1491=$J345)*1,C$1461:C$1491))</f>
        <v>0.88603905105200909</v>
      </c>
      <c r="L345" s="2" cm="1">
        <f t="array" ref="L345">IF(D345="","",D345-SUMPRODUCT(($B$1461:$B$1491=$J345)*1,D$1461:D$1491))</f>
        <v>0.90873632747173438</v>
      </c>
      <c r="M345" s="2" cm="1">
        <f t="array" ref="M345">IF(E345="","",E345-SUMPRODUCT(($B$1461:$B$1491=$J345)*1,E$1461:E$1491))</f>
        <v>0.80363754368127971</v>
      </c>
      <c r="N345" s="2" cm="1">
        <f t="array" ref="N345">IF(F345="","",F345-SUMPRODUCT(($B$1461:$B$1491=$J345)*1,F$1461:F$1491))</f>
        <v>0.79757017634273808</v>
      </c>
      <c r="O345" s="2" cm="1">
        <f t="array" ref="O345">IF(G345="","",G345-SUMPRODUCT(($B$1461:$B$1491=$J345)*1,G$1461:G$1491))</f>
        <v>0.76323076871042339</v>
      </c>
    </row>
    <row r="346" spans="1:15" x14ac:dyDescent="0.55000000000000004">
      <c r="A346" s="3">
        <v>12</v>
      </c>
      <c r="B346" s="4">
        <v>2</v>
      </c>
      <c r="C346" s="2">
        <f>IFERROR(LN(実質付加価値!C346),"")</f>
        <v>9.2590844404144317</v>
      </c>
      <c r="D346" s="2">
        <f>IFERROR(LN(実質付加価値!D346),"")</f>
        <v>9.5617206096309708</v>
      </c>
      <c r="E346" s="2">
        <f>IFERROR(LN(実質付加価値!E346),"")</f>
        <v>9.5501255131974379</v>
      </c>
      <c r="F346" s="2">
        <f>IFERROR(LN(実質付加価値!F346),"")</f>
        <v>9.5438928909059033</v>
      </c>
      <c r="G346" s="2">
        <f>IFERROR(LN(実質付加価値!G346),"")</f>
        <v>9.3221091688002939</v>
      </c>
      <c r="I346" s="3">
        <v>12</v>
      </c>
      <c r="J346" s="3">
        <v>2</v>
      </c>
      <c r="K346" s="2" cm="1">
        <f t="array" ref="K346">IF(C346="","",C346-SUMPRODUCT(($B$1461:$B$1491=$J346)*1,C$1461:C$1491))</f>
        <v>0.7912378123190944</v>
      </c>
      <c r="L346" s="2" cm="1">
        <f t="array" ref="L346">IF(D346="","",D346-SUMPRODUCT(($B$1461:$B$1491=$J346)*1,D$1461:D$1491))</f>
        <v>0.96344645327096678</v>
      </c>
      <c r="M346" s="2" cm="1">
        <f t="array" ref="M346">IF(E346="","",E346-SUMPRODUCT(($B$1461:$B$1491=$J346)*1,E$1461:E$1491))</f>
        <v>0.98929239776154354</v>
      </c>
      <c r="N346" s="2" cm="1">
        <f t="array" ref="N346">IF(F346="","",F346-SUMPRODUCT(($B$1461:$B$1491=$J346)*1,F$1461:F$1491))</f>
        <v>1.0067031948900613</v>
      </c>
      <c r="O346" s="2" cm="1">
        <f t="array" ref="O346">IF(G346="","",G346-SUMPRODUCT(($B$1461:$B$1491=$J346)*1,G$1461:G$1491))</f>
        <v>1.0334552858441874</v>
      </c>
    </row>
    <row r="347" spans="1:15" x14ac:dyDescent="0.55000000000000004">
      <c r="A347" s="3">
        <v>12</v>
      </c>
      <c r="B347" s="4">
        <v>3</v>
      </c>
      <c r="C347" s="2">
        <f>IFERROR(LN(実質付加価値!C347),"")</f>
        <v>13.272863379499356</v>
      </c>
      <c r="D347" s="2">
        <f>IFERROR(LN(実質付加価値!D347),"")</f>
        <v>13.236347158544804</v>
      </c>
      <c r="E347" s="2">
        <f>IFERROR(LN(実質付加価値!E347),"")</f>
        <v>13.360635624932794</v>
      </c>
      <c r="F347" s="2">
        <f>IFERROR(LN(実質付加価値!F347),"")</f>
        <v>13.325158120824666</v>
      </c>
      <c r="G347" s="2">
        <f>IFERROR(LN(実質付加価値!G347),"")</f>
        <v>13.346773391952132</v>
      </c>
      <c r="I347" s="3">
        <v>12</v>
      </c>
      <c r="J347" s="3">
        <v>3</v>
      </c>
      <c r="K347" s="2" cm="1">
        <f t="array" ref="K347">IF(C347="","",C347-SUMPRODUCT(($B$1461:$B$1491=$J347)*1,C$1461:C$1491))</f>
        <v>1.209439312712572</v>
      </c>
      <c r="L347" s="2" cm="1">
        <f t="array" ref="L347">IF(D347="","",D347-SUMPRODUCT(($B$1461:$B$1491=$J347)*1,D$1461:D$1491))</f>
        <v>1.1438092428865332</v>
      </c>
      <c r="M347" s="2" cm="1">
        <f t="array" ref="M347">IF(E347="","",E347-SUMPRODUCT(($B$1461:$B$1491=$J347)*1,E$1461:E$1491))</f>
        <v>1.2263743738064239</v>
      </c>
      <c r="N347" s="2" cm="1">
        <f t="array" ref="N347">IF(F347="","",F347-SUMPRODUCT(($B$1461:$B$1491=$J347)*1,F$1461:F$1491))</f>
        <v>1.2606273320486139</v>
      </c>
      <c r="O347" s="2" cm="1">
        <f t="array" ref="O347">IF(G347="","",G347-SUMPRODUCT(($B$1461:$B$1491=$J347)*1,G$1461:G$1491))</f>
        <v>1.2423259242785178</v>
      </c>
    </row>
    <row r="348" spans="1:15" x14ac:dyDescent="0.55000000000000004">
      <c r="A348" s="3">
        <v>12</v>
      </c>
      <c r="B348" s="4">
        <v>4</v>
      </c>
      <c r="C348" s="2">
        <f>IFERROR(LN(実質付加価値!C348),"")</f>
        <v>9.3794876356991335</v>
      </c>
      <c r="D348" s="2">
        <f>IFERROR(LN(実質付加価値!D348),"")</f>
        <v>9.6423994517837208</v>
      </c>
      <c r="E348" s="2">
        <f>IFERROR(LN(実質付加価値!E348),"")</f>
        <v>9.3838247211520454</v>
      </c>
      <c r="F348" s="2">
        <f>IFERROR(LN(実質付加価値!F348),"")</f>
        <v>9.464425708750511</v>
      </c>
      <c r="G348" s="2">
        <f>IFERROR(LN(実質付加価値!G348),"")</f>
        <v>9.3778432622647294</v>
      </c>
      <c r="I348" s="3">
        <v>12</v>
      </c>
      <c r="J348" s="3">
        <v>4</v>
      </c>
      <c r="K348" s="2" cm="1">
        <f t="array" ref="K348">IF(C348="","",C348-SUMPRODUCT(($B$1461:$B$1491=$J348)*1,C$1461:C$1491))</f>
        <v>-0.55403402126647983</v>
      </c>
      <c r="L348" s="2" cm="1">
        <f t="array" ref="L348">IF(D348="","",D348-SUMPRODUCT(($B$1461:$B$1491=$J348)*1,D$1461:D$1491))</f>
        <v>-0.3879433419928624</v>
      </c>
      <c r="M348" s="2" cm="1">
        <f t="array" ref="M348">IF(E348="","",E348-SUMPRODUCT(($B$1461:$B$1491=$J348)*1,E$1461:E$1491))</f>
        <v>-0.55488148730904463</v>
      </c>
      <c r="N348" s="2" cm="1">
        <f t="array" ref="N348">IF(F348="","",F348-SUMPRODUCT(($B$1461:$B$1491=$J348)*1,F$1461:F$1491))</f>
        <v>-0.36173726261113259</v>
      </c>
      <c r="O348" s="2" cm="1">
        <f t="array" ref="O348">IF(G348="","",G348-SUMPRODUCT(($B$1461:$B$1491=$J348)*1,G$1461:G$1491))</f>
        <v>-0.42327536985531644</v>
      </c>
    </row>
    <row r="349" spans="1:15" x14ac:dyDescent="0.55000000000000004">
      <c r="A349" s="3">
        <v>12</v>
      </c>
      <c r="B349" s="4">
        <v>5</v>
      </c>
      <c r="C349" s="2">
        <f>IFERROR(LN(実質付加価値!C349),"")</f>
        <v>10.708457402934593</v>
      </c>
      <c r="D349" s="2">
        <f>IFERROR(LN(実質付加価値!D349),"")</f>
        <v>10.492677682715334</v>
      </c>
      <c r="E349" s="2">
        <f>IFERROR(LN(実質付加価値!E349),"")</f>
        <v>10.786154482859452</v>
      </c>
      <c r="F349" s="2">
        <f>IFERROR(LN(実質付加価値!F349),"")</f>
        <v>10.723057162090818</v>
      </c>
      <c r="G349" s="2">
        <f>IFERROR(LN(実質付加価値!G349),"")</f>
        <v>10.934134374790757</v>
      </c>
      <c r="I349" s="3">
        <v>12</v>
      </c>
      <c r="J349" s="3">
        <v>5</v>
      </c>
      <c r="K349" s="2" cm="1">
        <f t="array" ref="K349">IF(C349="","",C349-SUMPRODUCT(($B$1461:$B$1491=$J349)*1,C$1461:C$1491))</f>
        <v>0.47130093588418909</v>
      </c>
      <c r="L349" s="2" cm="1">
        <f t="array" ref="L349">IF(D349="","",D349-SUMPRODUCT(($B$1461:$B$1491=$J349)*1,D$1461:D$1491))</f>
        <v>0.11147095541938867</v>
      </c>
      <c r="M349" s="2" cm="1">
        <f t="array" ref="M349">IF(E349="","",E349-SUMPRODUCT(($B$1461:$B$1491=$J349)*1,E$1461:E$1491))</f>
        <v>0.36268723264818448</v>
      </c>
      <c r="N349" s="2" cm="1">
        <f t="array" ref="N349">IF(F349="","",F349-SUMPRODUCT(($B$1461:$B$1491=$J349)*1,F$1461:F$1491))</f>
        <v>0.4701884606613298</v>
      </c>
      <c r="O349" s="2" cm="1">
        <f t="array" ref="O349">IF(G349="","",G349-SUMPRODUCT(($B$1461:$B$1491=$J349)*1,G$1461:G$1491))</f>
        <v>0.6148349734926164</v>
      </c>
    </row>
    <row r="350" spans="1:15" x14ac:dyDescent="0.55000000000000004">
      <c r="A350" s="3">
        <v>12</v>
      </c>
      <c r="B350" s="4">
        <v>6</v>
      </c>
      <c r="C350" s="2">
        <f>IFERROR(LN(実質付加価値!C350),"")</f>
        <v>14.23335079489325</v>
      </c>
      <c r="D350" s="2">
        <f>IFERROR(LN(実質付加価値!D350),"")</f>
        <v>14.089335098106831</v>
      </c>
      <c r="E350" s="2">
        <f>IFERROR(LN(実質付加価値!E350),"")</f>
        <v>14.253325398459921</v>
      </c>
      <c r="F350" s="2">
        <f>IFERROR(LN(実質付加価値!F350),"")</f>
        <v>14.401411679296322</v>
      </c>
      <c r="G350" s="2">
        <f>IFERROR(LN(実質付加価値!G350),"")</f>
        <v>14.213151651654059</v>
      </c>
      <c r="I350" s="3">
        <v>12</v>
      </c>
      <c r="J350" s="3">
        <v>6</v>
      </c>
      <c r="K350" s="2" cm="1">
        <f t="array" ref="K350">IF(C350="","",C350-SUMPRODUCT(($B$1461:$B$1491=$J350)*1,C$1461:C$1491))</f>
        <v>2.393884668798794</v>
      </c>
      <c r="L350" s="2" cm="1">
        <f t="array" ref="L350">IF(D350="","",D350-SUMPRODUCT(($B$1461:$B$1491=$J350)*1,D$1461:D$1491))</f>
        <v>2.1919318482153756</v>
      </c>
      <c r="M350" s="2" cm="1">
        <f t="array" ref="M350">IF(E350="","",E350-SUMPRODUCT(($B$1461:$B$1491=$J350)*1,E$1461:E$1491))</f>
        <v>2.203340229704251</v>
      </c>
      <c r="N350" s="2" cm="1">
        <f t="array" ref="N350">IF(F350="","",F350-SUMPRODUCT(($B$1461:$B$1491=$J350)*1,F$1461:F$1491))</f>
        <v>2.3493540384386122</v>
      </c>
      <c r="O350" s="2" cm="1">
        <f t="array" ref="O350">IF(G350="","",G350-SUMPRODUCT(($B$1461:$B$1491=$J350)*1,G$1461:G$1491))</f>
        <v>2.1324028654864104</v>
      </c>
    </row>
    <row r="351" spans="1:15" x14ac:dyDescent="0.55000000000000004">
      <c r="A351" s="3">
        <v>12</v>
      </c>
      <c r="B351" s="4">
        <v>7</v>
      </c>
      <c r="C351" s="2">
        <f>IFERROR(LN(実質付加価値!C351),"")</f>
        <v>11.398275959430981</v>
      </c>
      <c r="D351" s="2">
        <f>IFERROR(LN(実質付加価値!D351),"")</f>
        <v>11.606941280391137</v>
      </c>
      <c r="E351" s="2">
        <f>IFERROR(LN(実質付加価値!E351),"")</f>
        <v>11.602660775751257</v>
      </c>
      <c r="F351" s="2">
        <f>IFERROR(LN(実質付加価値!F351),"")</f>
        <v>11.543423783177786</v>
      </c>
      <c r="G351" s="2">
        <f>IFERROR(LN(実質付加価値!G351),"")</f>
        <v>11.519843125165801</v>
      </c>
      <c r="I351" s="3">
        <v>12</v>
      </c>
      <c r="J351" s="3">
        <v>7</v>
      </c>
      <c r="K351" s="2" cm="1">
        <f t="array" ref="K351">IF(C351="","",C351-SUMPRODUCT(($B$1461:$B$1491=$J351)*1,C$1461:C$1491))</f>
        <v>0.89305544779180401</v>
      </c>
      <c r="L351" s="2" cm="1">
        <f t="array" ref="L351">IF(D351="","",D351-SUMPRODUCT(($B$1461:$B$1491=$J351)*1,D$1461:D$1491))</f>
        <v>0.88468883123411501</v>
      </c>
      <c r="M351" s="2" cm="1">
        <f t="array" ref="M351">IF(E351="","",E351-SUMPRODUCT(($B$1461:$B$1491=$J351)*1,E$1461:E$1491))</f>
        <v>0.94772346268790741</v>
      </c>
      <c r="N351" s="2" cm="1">
        <f t="array" ref="N351">IF(F351="","",F351-SUMPRODUCT(($B$1461:$B$1491=$J351)*1,F$1461:F$1491))</f>
        <v>0.89841811523730186</v>
      </c>
      <c r="O351" s="2" cm="1">
        <f t="array" ref="O351">IF(G351="","",G351-SUMPRODUCT(($B$1461:$B$1491=$J351)*1,G$1461:G$1491))</f>
        <v>0.8454940793324397</v>
      </c>
    </row>
    <row r="352" spans="1:15" x14ac:dyDescent="0.55000000000000004">
      <c r="A352" s="3">
        <v>12</v>
      </c>
      <c r="B352" s="4">
        <v>8</v>
      </c>
      <c r="C352" s="2">
        <f>IFERROR(LN(実質付加価値!C352),"")</f>
        <v>13.677195987348133</v>
      </c>
      <c r="D352" s="2">
        <f>IFERROR(LN(実質付加価値!D352),"")</f>
        <v>13.500267237167826</v>
      </c>
      <c r="E352" s="2">
        <f>IFERROR(LN(実質付加価値!E352),"")</f>
        <v>13.412976649805994</v>
      </c>
      <c r="F352" s="2">
        <f>IFERROR(LN(実質付加価値!F352),"")</f>
        <v>13.173562362894188</v>
      </c>
      <c r="G352" s="2">
        <f>IFERROR(LN(実質付加価値!G352),"")</f>
        <v>13.392610237966082</v>
      </c>
      <c r="I352" s="3">
        <v>12</v>
      </c>
      <c r="J352" s="3">
        <v>8</v>
      </c>
      <c r="K352" s="2" cm="1">
        <f t="array" ref="K352">IF(C352="","",C352-SUMPRODUCT(($B$1461:$B$1491=$J352)*1,C$1461:C$1491))</f>
        <v>2.1413889961110861</v>
      </c>
      <c r="L352" s="2" cm="1">
        <f t="array" ref="L352">IF(D352="","",D352-SUMPRODUCT(($B$1461:$B$1491=$J352)*1,D$1461:D$1491))</f>
        <v>1.9100206184312309</v>
      </c>
      <c r="M352" s="2" cm="1">
        <f t="array" ref="M352">IF(E352="","",E352-SUMPRODUCT(($B$1461:$B$1491=$J352)*1,E$1461:E$1491))</f>
        <v>1.9709228370992822</v>
      </c>
      <c r="N352" s="2" cm="1">
        <f t="array" ref="N352">IF(F352="","",F352-SUMPRODUCT(($B$1461:$B$1491=$J352)*1,F$1461:F$1491))</f>
        <v>1.7577869862679272</v>
      </c>
      <c r="O352" s="2" cm="1">
        <f t="array" ref="O352">IF(G352="","",G352-SUMPRODUCT(($B$1461:$B$1491=$J352)*1,G$1461:G$1491))</f>
        <v>2.1510910350219099</v>
      </c>
    </row>
    <row r="353" spans="1:15" x14ac:dyDescent="0.55000000000000004">
      <c r="A353" s="3">
        <v>12</v>
      </c>
      <c r="B353" s="4">
        <v>9</v>
      </c>
      <c r="C353" s="2">
        <f>IFERROR(LN(実質付加価値!C353),"")</f>
        <v>12.23026465525672</v>
      </c>
      <c r="D353" s="2">
        <f>IFERROR(LN(実質付加価値!D353),"")</f>
        <v>12.23415661484489</v>
      </c>
      <c r="E353" s="2">
        <f>IFERROR(LN(実質付加価値!E353),"")</f>
        <v>12.330610534628351</v>
      </c>
      <c r="F353" s="2">
        <f>IFERROR(LN(実質付加価値!F353),"")</f>
        <v>12.240995984371208</v>
      </c>
      <c r="G353" s="2">
        <f>IFERROR(LN(実質付加価値!G353),"")</f>
        <v>12.420590814905307</v>
      </c>
      <c r="I353" s="3">
        <v>12</v>
      </c>
      <c r="J353" s="3">
        <v>9</v>
      </c>
      <c r="K353" s="2" cm="1">
        <f t="array" ref="K353">IF(C353="","",C353-SUMPRODUCT(($B$1461:$B$1491=$J353)*1,C$1461:C$1491))</f>
        <v>1.2091886250391255</v>
      </c>
      <c r="L353" s="2" cm="1">
        <f t="array" ref="L353">IF(D353="","",D353-SUMPRODUCT(($B$1461:$B$1491=$J353)*1,D$1461:D$1491))</f>
        <v>1.17109880584038</v>
      </c>
      <c r="M353" s="2" cm="1">
        <f t="array" ref="M353">IF(E353="","",E353-SUMPRODUCT(($B$1461:$B$1491=$J353)*1,E$1461:E$1491))</f>
        <v>1.2128052511882963</v>
      </c>
      <c r="N353" s="2" cm="1">
        <f t="array" ref="N353">IF(F353="","",F353-SUMPRODUCT(($B$1461:$B$1491=$J353)*1,F$1461:F$1491))</f>
        <v>1.2266128416784028</v>
      </c>
      <c r="O353" s="2" cm="1">
        <f t="array" ref="O353">IF(G353="","",G353-SUMPRODUCT(($B$1461:$B$1491=$J353)*1,G$1461:G$1491))</f>
        <v>1.2880715394174533</v>
      </c>
    </row>
    <row r="354" spans="1:15" x14ac:dyDescent="0.55000000000000004">
      <c r="A354" s="3">
        <v>12</v>
      </c>
      <c r="B354" s="4">
        <v>10</v>
      </c>
      <c r="C354" s="2">
        <f>IFERROR(LN(実質付加価値!C354),"")</f>
        <v>12.564393995055697</v>
      </c>
      <c r="D354" s="2">
        <f>IFERROR(LN(実質付加価値!D354),"")</f>
        <v>12.705563703342744</v>
      </c>
      <c r="E354" s="2">
        <f>IFERROR(LN(実質付加価値!E354),"")</f>
        <v>12.805588638148247</v>
      </c>
      <c r="F354" s="2">
        <f>IFERROR(LN(実質付加価値!F354),"")</f>
        <v>12.704880953383279</v>
      </c>
      <c r="G354" s="2">
        <f>IFERROR(LN(実質付加価値!G354),"")</f>
        <v>12.719197910854575</v>
      </c>
      <c r="I354" s="3">
        <v>12</v>
      </c>
      <c r="J354" s="3">
        <v>10</v>
      </c>
      <c r="K354" s="2" cm="1">
        <f t="array" ref="K354">IF(C354="","",C354-SUMPRODUCT(($B$1461:$B$1491=$J354)*1,C$1461:C$1491))</f>
        <v>0.55595787107595385</v>
      </c>
      <c r="L354" s="2" cm="1">
        <f t="array" ref="L354">IF(D354="","",D354-SUMPRODUCT(($B$1461:$B$1491=$J354)*1,D$1461:D$1491))</f>
        <v>0.62717386348504078</v>
      </c>
      <c r="M354" s="2" cm="1">
        <f t="array" ref="M354">IF(E354="","",E354-SUMPRODUCT(($B$1461:$B$1491=$J354)*1,E$1461:E$1491))</f>
        <v>0.59688307508566574</v>
      </c>
      <c r="N354" s="2" cm="1">
        <f t="array" ref="N354">IF(F354="","",F354-SUMPRODUCT(($B$1461:$B$1491=$J354)*1,F$1461:F$1491))</f>
        <v>0.58479503412417344</v>
      </c>
      <c r="O354" s="2" cm="1">
        <f t="array" ref="O354">IF(G354="","",G354-SUMPRODUCT(($B$1461:$B$1491=$J354)*1,G$1461:G$1491))</f>
        <v>0.41268107609449878</v>
      </c>
    </row>
    <row r="355" spans="1:15" x14ac:dyDescent="0.55000000000000004">
      <c r="A355" s="3">
        <v>12</v>
      </c>
      <c r="B355" s="4">
        <v>11</v>
      </c>
      <c r="C355" s="2">
        <f>IFERROR(LN(実質付加価値!C355),"")</f>
        <v>11.150453151892027</v>
      </c>
      <c r="D355" s="2">
        <f>IFERROR(LN(実質付加価値!D355),"")</f>
        <v>11.281852704761622</v>
      </c>
      <c r="E355" s="2">
        <f>IFERROR(LN(実質付加価値!E355),"")</f>
        <v>11.17732967120458</v>
      </c>
      <c r="F355" s="2">
        <f>IFERROR(LN(実質付加価値!F355),"")</f>
        <v>11.105870137257646</v>
      </c>
      <c r="G355" s="2">
        <f>IFERROR(LN(実質付加価値!G355),"")</f>
        <v>11.108235564143643</v>
      </c>
      <c r="I355" s="3">
        <v>12</v>
      </c>
      <c r="J355" s="3">
        <v>11</v>
      </c>
      <c r="K355" s="2" cm="1">
        <f t="array" ref="K355">IF(C355="","",C355-SUMPRODUCT(($B$1461:$B$1491=$J355)*1,C$1461:C$1491))</f>
        <v>0.31368151842718994</v>
      </c>
      <c r="L355" s="2" cm="1">
        <f t="array" ref="L355">IF(D355="","",D355-SUMPRODUCT(($B$1461:$B$1491=$J355)*1,D$1461:D$1491))</f>
        <v>0.22126762711176085</v>
      </c>
      <c r="M355" s="2" cm="1">
        <f t="array" ref="M355">IF(E355="","",E355-SUMPRODUCT(($B$1461:$B$1491=$J355)*1,E$1461:E$1491))</f>
        <v>-0.10971371589574552</v>
      </c>
      <c r="N355" s="2" cm="1">
        <f t="array" ref="N355">IF(F355="","",F355-SUMPRODUCT(($B$1461:$B$1491=$J355)*1,F$1461:F$1491))</f>
        <v>-0.24305097540980825</v>
      </c>
      <c r="O355" s="2" cm="1">
        <f t="array" ref="O355">IF(G355="","",G355-SUMPRODUCT(($B$1461:$B$1491=$J355)*1,G$1461:G$1491))</f>
        <v>-0.45974913402338302</v>
      </c>
    </row>
    <row r="356" spans="1:15" x14ac:dyDescent="0.55000000000000004">
      <c r="A356" s="3">
        <v>12</v>
      </c>
      <c r="B356" s="4">
        <v>12</v>
      </c>
      <c r="C356" s="2">
        <f>IFERROR(LN(実質付加価値!C356),"")</f>
        <v>11.005174154841654</v>
      </c>
      <c r="D356" s="2">
        <f>IFERROR(LN(実質付加価値!D356),"")</f>
        <v>11.187621538060426</v>
      </c>
      <c r="E356" s="2">
        <f>IFERROR(LN(実質付加価値!E356),"")</f>
        <v>11.370384053062029</v>
      </c>
      <c r="F356" s="2">
        <f>IFERROR(LN(実質付加価値!F356),"")</f>
        <v>11.156206062880948</v>
      </c>
      <c r="G356" s="2">
        <f>IFERROR(LN(実質付加価値!G356),"")</f>
        <v>11.470199889020865</v>
      </c>
      <c r="I356" s="3">
        <v>12</v>
      </c>
      <c r="J356" s="3">
        <v>12</v>
      </c>
      <c r="K356" s="2" cm="1">
        <f t="array" ref="K356">IF(C356="","",C356-SUMPRODUCT(($B$1461:$B$1491=$J356)*1,C$1461:C$1491))</f>
        <v>4.4604475262843835E-2</v>
      </c>
      <c r="L356" s="2" cm="1">
        <f t="array" ref="L356">IF(D356="","",D356-SUMPRODUCT(($B$1461:$B$1491=$J356)*1,D$1461:D$1491))</f>
        <v>0.13436366651106901</v>
      </c>
      <c r="M356" s="2" cm="1">
        <f t="array" ref="M356">IF(E356="","",E356-SUMPRODUCT(($B$1461:$B$1491=$J356)*1,E$1461:E$1491))</f>
        <v>0.19758936124986626</v>
      </c>
      <c r="N356" s="2" cm="1">
        <f t="array" ref="N356">IF(F356="","",F356-SUMPRODUCT(($B$1461:$B$1491=$J356)*1,F$1461:F$1491))</f>
        <v>6.3721136657189703E-2</v>
      </c>
      <c r="O356" s="2" cm="1">
        <f t="array" ref="O356">IF(G356="","",G356-SUMPRODUCT(($B$1461:$B$1491=$J356)*1,G$1461:G$1491))</f>
        <v>0.23826790172199708</v>
      </c>
    </row>
    <row r="357" spans="1:15" x14ac:dyDescent="0.55000000000000004">
      <c r="A357" s="3">
        <v>12</v>
      </c>
      <c r="B357" s="4">
        <v>13</v>
      </c>
      <c r="C357" s="2">
        <f>IFERROR(LN(実質付加価値!C357),"")</f>
        <v>11.043672175607133</v>
      </c>
      <c r="D357" s="2">
        <f>IFERROR(LN(実質付加価値!D357),"")</f>
        <v>10.580936272622761</v>
      </c>
      <c r="E357" s="2">
        <f>IFERROR(LN(実質付加価値!E357),"")</f>
        <v>10.550351518478156</v>
      </c>
      <c r="F357" s="2">
        <f>IFERROR(LN(実質付加価値!F357),"")</f>
        <v>10.203389748807352</v>
      </c>
      <c r="G357" s="2">
        <f>IFERROR(LN(実質付加価値!G357),"")</f>
        <v>10.573580269233409</v>
      </c>
      <c r="I357" s="3">
        <v>12</v>
      </c>
      <c r="J357" s="3">
        <v>13</v>
      </c>
      <c r="K357" s="2" cm="1">
        <f t="array" ref="K357">IF(C357="","",C357-SUMPRODUCT(($B$1461:$B$1491=$J357)*1,C$1461:C$1491))</f>
        <v>1.1495923250277524</v>
      </c>
      <c r="L357" s="2" cm="1">
        <f t="array" ref="L357">IF(D357="","",D357-SUMPRODUCT(($B$1461:$B$1491=$J357)*1,D$1461:D$1491))</f>
        <v>1.5623688619610441</v>
      </c>
      <c r="M357" s="2" cm="1">
        <f t="array" ref="M357">IF(E357="","",E357-SUMPRODUCT(($B$1461:$B$1491=$J357)*1,E$1461:E$1491))</f>
        <v>1.4900326684120895</v>
      </c>
      <c r="N357" s="2" cm="1">
        <f t="array" ref="N357">IF(F357="","",F357-SUMPRODUCT(($B$1461:$B$1491=$J357)*1,F$1461:F$1491))</f>
        <v>1.3518847914853644</v>
      </c>
      <c r="O357" s="2" cm="1">
        <f t="array" ref="O357">IF(G357="","",G357-SUMPRODUCT(($B$1461:$B$1491=$J357)*1,G$1461:G$1491))</f>
        <v>1.4531546490736655</v>
      </c>
    </row>
    <row r="358" spans="1:15" x14ac:dyDescent="0.55000000000000004">
      <c r="A358" s="3">
        <v>12</v>
      </c>
      <c r="B358" s="4">
        <v>14</v>
      </c>
      <c r="C358" s="2">
        <f>IFERROR(LN(実質付加価値!C358),"")</f>
        <v>11.222282542421567</v>
      </c>
      <c r="D358" s="2">
        <f>IFERROR(LN(実質付加価値!D358),"")</f>
        <v>10.705809404584107</v>
      </c>
      <c r="E358" s="2">
        <f>IFERROR(LN(実質付加価値!E358),"")</f>
        <v>10.508696995448533</v>
      </c>
      <c r="F358" s="2">
        <f>IFERROR(LN(実質付加価値!F358),"")</f>
        <v>10.25729789324933</v>
      </c>
      <c r="G358" s="2">
        <f>IFERROR(LN(実質付加価値!G358),"")</f>
        <v>10.351941779256528</v>
      </c>
      <c r="I358" s="3">
        <v>12</v>
      </c>
      <c r="J358" s="3">
        <v>14</v>
      </c>
      <c r="K358" s="2" cm="1">
        <f t="array" ref="K358">IF(C358="","",C358-SUMPRODUCT(($B$1461:$B$1491=$J358)*1,C$1461:C$1491))</f>
        <v>-0.24036525050293278</v>
      </c>
      <c r="L358" s="2" cm="1">
        <f t="array" ref="L358">IF(D358="","",D358-SUMPRODUCT(($B$1461:$B$1491=$J358)*1,D$1461:D$1491))</f>
        <v>-0.5317196044495045</v>
      </c>
      <c r="M358" s="2" cm="1">
        <f t="array" ref="M358">IF(E358="","",E358-SUMPRODUCT(($B$1461:$B$1491=$J358)*1,E$1461:E$1491))</f>
        <v>-0.98319204278085337</v>
      </c>
      <c r="N358" s="2" cm="1">
        <f t="array" ref="N358">IF(F358="","",F358-SUMPRODUCT(($B$1461:$B$1491=$J358)*1,F$1461:F$1491))</f>
        <v>-1.126040115397041</v>
      </c>
      <c r="O358" s="2" cm="1">
        <f t="array" ref="O358">IF(G358="","",G358-SUMPRODUCT(($B$1461:$B$1491=$J358)*1,G$1461:G$1491))</f>
        <v>-1.141859739289572</v>
      </c>
    </row>
    <row r="359" spans="1:15" x14ac:dyDescent="0.55000000000000004">
      <c r="A359" s="3">
        <v>12</v>
      </c>
      <c r="B359" s="4">
        <v>15</v>
      </c>
      <c r="C359" s="2">
        <f>IFERROR(LN(実質付加価値!C359),"")</f>
        <v>10.982003694458955</v>
      </c>
      <c r="D359" s="2">
        <f>IFERROR(LN(実質付加価値!D359),"")</f>
        <v>11.3359374471435</v>
      </c>
      <c r="E359" s="2">
        <f>IFERROR(LN(実質付加価値!E359),"")</f>
        <v>10.815531304107921</v>
      </c>
      <c r="F359" s="2">
        <f>IFERROR(LN(実質付加価値!F359),"")</f>
        <v>10.977949305348075</v>
      </c>
      <c r="G359" s="2">
        <f>IFERROR(LN(実質付加価値!G359),"")</f>
        <v>11.138857254039371</v>
      </c>
      <c r="I359" s="3">
        <v>12</v>
      </c>
      <c r="J359" s="3">
        <v>15</v>
      </c>
      <c r="K359" s="2" cm="1">
        <f t="array" ref="K359">IF(C359="","",C359-SUMPRODUCT(($B$1461:$B$1491=$J359)*1,C$1461:C$1491))</f>
        <v>0.81774874670148456</v>
      </c>
      <c r="L359" s="2" cm="1">
        <f t="array" ref="L359">IF(D359="","",D359-SUMPRODUCT(($B$1461:$B$1491=$J359)*1,D$1461:D$1491))</f>
        <v>1.1983609738292902</v>
      </c>
      <c r="M359" s="2" cm="1">
        <f t="array" ref="M359">IF(E359="","",E359-SUMPRODUCT(($B$1461:$B$1491=$J359)*1,E$1461:E$1491))</f>
        <v>0.77605153389559334</v>
      </c>
      <c r="N359" s="2" cm="1">
        <f t="array" ref="N359">IF(F359="","",F359-SUMPRODUCT(($B$1461:$B$1491=$J359)*1,F$1461:F$1491))</f>
        <v>1.0770855752377635</v>
      </c>
      <c r="O359" s="2" cm="1">
        <f t="array" ref="O359">IF(G359="","",G359-SUMPRODUCT(($B$1461:$B$1491=$J359)*1,G$1461:G$1491))</f>
        <v>1.1948053912804522</v>
      </c>
    </row>
    <row r="360" spans="1:15" x14ac:dyDescent="0.55000000000000004">
      <c r="A360" s="3">
        <v>12</v>
      </c>
      <c r="B360" s="4">
        <v>16</v>
      </c>
      <c r="C360" s="2">
        <f>IFERROR(LN(実質付加価値!C360),"")</f>
        <v>12.005789460938683</v>
      </c>
      <c r="D360" s="2">
        <f>IFERROR(LN(実質付加価値!D360),"")</f>
        <v>12.084892842521015</v>
      </c>
      <c r="E360" s="2">
        <f>IFERROR(LN(実質付加価値!E360),"")</f>
        <v>12.240236128416093</v>
      </c>
      <c r="F360" s="2">
        <f>IFERROR(LN(実質付加価値!F360),"")</f>
        <v>12.204571893053236</v>
      </c>
      <c r="G360" s="2">
        <f>IFERROR(LN(実質付加価値!G360),"")</f>
        <v>12.309116409644059</v>
      </c>
      <c r="I360" s="3">
        <v>12</v>
      </c>
      <c r="J360" s="3">
        <v>16</v>
      </c>
      <c r="K360" s="2" cm="1">
        <f t="array" ref="K360">IF(C360="","",C360-SUMPRODUCT(($B$1461:$B$1491=$J360)*1,C$1461:C$1491))</f>
        <v>0.55756765872457414</v>
      </c>
      <c r="L360" s="2" cm="1">
        <f t="array" ref="L360">IF(D360="","",D360-SUMPRODUCT(($B$1461:$B$1491=$J360)*1,D$1461:D$1491))</f>
        <v>0.47764235472347494</v>
      </c>
      <c r="M360" s="2" cm="1">
        <f t="array" ref="M360">IF(E360="","",E360-SUMPRODUCT(($B$1461:$B$1491=$J360)*1,E$1461:E$1491))</f>
        <v>0.48520326294392291</v>
      </c>
      <c r="N360" s="2" cm="1">
        <f t="array" ref="N360">IF(F360="","",F360-SUMPRODUCT(($B$1461:$B$1491=$J360)*1,F$1461:F$1491))</f>
        <v>0.5415264420010395</v>
      </c>
      <c r="O360" s="2" cm="1">
        <f t="array" ref="O360">IF(G360="","",G360-SUMPRODUCT(($B$1461:$B$1491=$J360)*1,G$1461:G$1491))</f>
        <v>0.59409663025858883</v>
      </c>
    </row>
    <row r="361" spans="1:15" x14ac:dyDescent="0.55000000000000004">
      <c r="A361" s="3">
        <v>12</v>
      </c>
      <c r="B361" s="4">
        <v>17</v>
      </c>
      <c r="C361" s="2">
        <f>IFERROR(LN(実質付加価値!C361),"")</f>
        <v>13.752162229702735</v>
      </c>
      <c r="D361" s="2">
        <f>IFERROR(LN(実質付加価値!D361),"")</f>
        <v>13.868312204268546</v>
      </c>
      <c r="E361" s="2">
        <f>IFERROR(LN(実質付加価値!E361),"")</f>
        <v>13.845918808585386</v>
      </c>
      <c r="F361" s="2">
        <f>IFERROR(LN(実質付加価値!F361),"")</f>
        <v>13.813626132652164</v>
      </c>
      <c r="G361" s="2">
        <f>IFERROR(LN(実質付加価値!G361),"")</f>
        <v>13.764509276861483</v>
      </c>
      <c r="I361" s="3">
        <v>12</v>
      </c>
      <c r="J361" s="3">
        <v>17</v>
      </c>
      <c r="K361" s="2" cm="1">
        <f t="array" ref="K361">IF(C361="","",C361-SUMPRODUCT(($B$1461:$B$1491=$J361)*1,C$1461:C$1491))</f>
        <v>1.2578235627875856</v>
      </c>
      <c r="L361" s="2" cm="1">
        <f t="array" ref="L361">IF(D361="","",D361-SUMPRODUCT(($B$1461:$B$1491=$J361)*1,D$1461:D$1491))</f>
        <v>1.5448939061860987</v>
      </c>
      <c r="M361" s="2" cm="1">
        <f t="array" ref="M361">IF(E361="","",E361-SUMPRODUCT(($B$1461:$B$1491=$J361)*1,E$1461:E$1491))</f>
        <v>1.3982536650343924</v>
      </c>
      <c r="N361" s="2" cm="1">
        <f t="array" ref="N361">IF(F361="","",F361-SUMPRODUCT(($B$1461:$B$1491=$J361)*1,F$1461:F$1491))</f>
        <v>1.4074127292488772</v>
      </c>
      <c r="O361" s="2" cm="1">
        <f t="array" ref="O361">IF(G361="","",G361-SUMPRODUCT(($B$1461:$B$1491=$J361)*1,G$1461:G$1491))</f>
        <v>1.3432907496705209</v>
      </c>
    </row>
    <row r="362" spans="1:15" x14ac:dyDescent="0.55000000000000004">
      <c r="A362" s="3">
        <v>12</v>
      </c>
      <c r="B362" s="4">
        <v>18</v>
      </c>
      <c r="C362" s="2">
        <f>IFERROR(LN(実質付加価値!C362),"")</f>
        <v>13.718757136950821</v>
      </c>
      <c r="D362" s="2">
        <f>IFERROR(LN(実質付加価値!D362),"")</f>
        <v>13.946754376969132</v>
      </c>
      <c r="E362" s="2">
        <f>IFERROR(LN(実質付加価値!E362),"")</f>
        <v>13.89568942205292</v>
      </c>
      <c r="F362" s="2">
        <f>IFERROR(LN(実質付加価値!F362),"")</f>
        <v>13.822534091403455</v>
      </c>
      <c r="G362" s="2">
        <f>IFERROR(LN(実質付加価値!G362),"")</f>
        <v>13.849211081765588</v>
      </c>
      <c r="I362" s="3">
        <v>12</v>
      </c>
      <c r="J362" s="3">
        <v>18</v>
      </c>
      <c r="K362" s="2" cm="1">
        <f t="array" ref="K362">IF(C362="","",C362-SUMPRODUCT(($B$1461:$B$1491=$J362)*1,C$1461:C$1491))</f>
        <v>0.8862380824330458</v>
      </c>
      <c r="L362" s="2" cm="1">
        <f t="array" ref="L362">IF(D362="","",D362-SUMPRODUCT(($B$1461:$B$1491=$J362)*1,D$1461:D$1491))</f>
        <v>0.99347999912030716</v>
      </c>
      <c r="M362" s="2" cm="1">
        <f t="array" ref="M362">IF(E362="","",E362-SUMPRODUCT(($B$1461:$B$1491=$J362)*1,E$1461:E$1491))</f>
        <v>0.89252316092381356</v>
      </c>
      <c r="N362" s="2" cm="1">
        <f t="array" ref="N362">IF(F362="","",F362-SUMPRODUCT(($B$1461:$B$1491=$J362)*1,F$1461:F$1491))</f>
        <v>0.81542876377353934</v>
      </c>
      <c r="O362" s="2" cm="1">
        <f t="array" ref="O362">IF(G362="","",G362-SUMPRODUCT(($B$1461:$B$1491=$J362)*1,G$1461:G$1491))</f>
        <v>0.87704924805764684</v>
      </c>
    </row>
    <row r="363" spans="1:15" x14ac:dyDescent="0.55000000000000004">
      <c r="A363" s="3">
        <v>12</v>
      </c>
      <c r="B363" s="4">
        <v>19</v>
      </c>
      <c r="C363" s="2">
        <f>IFERROR(LN(実質付加価値!C363),"")</f>
        <v>13.291194237329373</v>
      </c>
      <c r="D363" s="2">
        <f>IFERROR(LN(実質付加価値!D363),"")</f>
        <v>13.194276229070132</v>
      </c>
      <c r="E363" s="2">
        <f>IFERROR(LN(実質付加価値!E363),"")</f>
        <v>13.15970814184992</v>
      </c>
      <c r="F363" s="2">
        <f>IFERROR(LN(実質付加価値!F363),"")</f>
        <v>13.106140341122694</v>
      </c>
      <c r="G363" s="2">
        <f>IFERROR(LN(実質付加価値!G363),"")</f>
        <v>13.186155069132139</v>
      </c>
      <c r="I363" s="3">
        <v>12</v>
      </c>
      <c r="J363" s="3">
        <v>19</v>
      </c>
      <c r="K363" s="2" cm="1">
        <f t="array" ref="K363">IF(C363="","",C363-SUMPRODUCT(($B$1461:$B$1491=$J363)*1,C$1461:C$1491))</f>
        <v>0.66437633628096648</v>
      </c>
      <c r="L363" s="2" cm="1">
        <f t="array" ref="L363">IF(D363="","",D363-SUMPRODUCT(($B$1461:$B$1491=$J363)*1,D$1461:D$1491))</f>
        <v>0.70112720363480641</v>
      </c>
      <c r="M363" s="2" cm="1">
        <f t="array" ref="M363">IF(E363="","",E363-SUMPRODUCT(($B$1461:$B$1491=$J363)*1,E$1461:E$1491))</f>
        <v>0.69549796039142464</v>
      </c>
      <c r="N363" s="2" cm="1">
        <f t="array" ref="N363">IF(F363="","",F363-SUMPRODUCT(($B$1461:$B$1491=$J363)*1,F$1461:F$1491))</f>
        <v>0.66633856600892472</v>
      </c>
      <c r="O363" s="2" cm="1">
        <f t="array" ref="O363">IF(G363="","",G363-SUMPRODUCT(($B$1461:$B$1491=$J363)*1,G$1461:G$1491))</f>
        <v>0.65111689179172849</v>
      </c>
    </row>
    <row r="364" spans="1:15" x14ac:dyDescent="0.55000000000000004">
      <c r="A364" s="3">
        <v>12</v>
      </c>
      <c r="B364" s="4">
        <v>20</v>
      </c>
      <c r="C364" s="2">
        <f>IFERROR(LN(実質付加価値!C364),"")</f>
        <v>13.830367225942503</v>
      </c>
      <c r="D364" s="2">
        <f>IFERROR(LN(実質付加価値!D364),"")</f>
        <v>14.068015964982081</v>
      </c>
      <c r="E364" s="2">
        <f>IFERROR(LN(実質付加価値!E364),"")</f>
        <v>14.015211873940114</v>
      </c>
      <c r="F364" s="2">
        <f>IFERROR(LN(実質付加価値!F364),"")</f>
        <v>13.96800359655647</v>
      </c>
      <c r="G364" s="2">
        <f>IFERROR(LN(実質付加価値!G364),"")</f>
        <v>13.998163213928191</v>
      </c>
      <c r="I364" s="3">
        <v>12</v>
      </c>
      <c r="J364" s="3">
        <v>20</v>
      </c>
      <c r="K364" s="2" cm="1">
        <f t="array" ref="K364">IF(C364="","",C364-SUMPRODUCT(($B$1461:$B$1491=$J364)*1,C$1461:C$1491))</f>
        <v>0.97758656044580938</v>
      </c>
      <c r="L364" s="2" cm="1">
        <f t="array" ref="L364">IF(D364="","",D364-SUMPRODUCT(($B$1461:$B$1491=$J364)*1,D$1461:D$1491))</f>
        <v>1.0036937825935155</v>
      </c>
      <c r="M364" s="2" cm="1">
        <f t="array" ref="M364">IF(E364="","",E364-SUMPRODUCT(($B$1461:$B$1491=$J364)*1,E$1461:E$1491))</f>
        <v>1.0004517343376342</v>
      </c>
      <c r="N364" s="2" cm="1">
        <f t="array" ref="N364">IF(F364="","",F364-SUMPRODUCT(($B$1461:$B$1491=$J364)*1,F$1461:F$1491))</f>
        <v>0.98952882989863511</v>
      </c>
      <c r="O364" s="2" cm="1">
        <f t="array" ref="O364">IF(G364="","",G364-SUMPRODUCT(($B$1461:$B$1491=$J364)*1,G$1461:G$1491))</f>
        <v>0.97595151879450626</v>
      </c>
    </row>
    <row r="365" spans="1:15" x14ac:dyDescent="0.55000000000000004">
      <c r="A365" s="3">
        <v>12</v>
      </c>
      <c r="B365" s="4">
        <v>21</v>
      </c>
      <c r="C365" s="2">
        <f>IFERROR(LN(実質付加価値!C365),"")</f>
        <v>14.159203745407213</v>
      </c>
      <c r="D365" s="2">
        <f>IFERROR(LN(実質付加価値!D365),"")</f>
        <v>14.136666134547879</v>
      </c>
      <c r="E365" s="2">
        <f>IFERROR(LN(実質付加価値!E365),"")</f>
        <v>14.199036307463713</v>
      </c>
      <c r="F365" s="2">
        <f>IFERROR(LN(実質付加価値!F365),"")</f>
        <v>13.850390278519093</v>
      </c>
      <c r="G365" s="2">
        <f>IFERROR(LN(実質付加価値!G365),"")</f>
        <v>14.032914675825705</v>
      </c>
      <c r="I365" s="3">
        <v>12</v>
      </c>
      <c r="J365" s="3">
        <v>21</v>
      </c>
      <c r="K365" s="2" cm="1">
        <f t="array" ref="K365">IF(C365="","",C365-SUMPRODUCT(($B$1461:$B$1491=$J365)*1,C$1461:C$1491))</f>
        <v>1.3650384458709084</v>
      </c>
      <c r="L365" s="2" cm="1">
        <f t="array" ref="L365">IF(D365="","",D365-SUMPRODUCT(($B$1461:$B$1491=$J365)*1,D$1461:D$1491))</f>
        <v>1.3168150319043832</v>
      </c>
      <c r="M365" s="2" cm="1">
        <f t="array" ref="M365">IF(E365="","",E365-SUMPRODUCT(($B$1461:$B$1491=$J365)*1,E$1461:E$1491))</f>
        <v>1.3702843814635788</v>
      </c>
      <c r="N365" s="2" cm="1">
        <f t="array" ref="N365">IF(F365="","",F365-SUMPRODUCT(($B$1461:$B$1491=$J365)*1,F$1461:F$1491))</f>
        <v>1.3077338871181645</v>
      </c>
      <c r="O365" s="2" cm="1">
        <f t="array" ref="O365">IF(G365="","",G365-SUMPRODUCT(($B$1461:$B$1491=$J365)*1,G$1461:G$1491))</f>
        <v>1.3893801721051755</v>
      </c>
    </row>
    <row r="366" spans="1:15" x14ac:dyDescent="0.55000000000000004">
      <c r="A366" s="3">
        <v>12</v>
      </c>
      <c r="B366" s="4">
        <v>22</v>
      </c>
      <c r="C366" s="2">
        <f>IFERROR(LN(実質付加価値!C366),"")</f>
        <v>13.100718327705739</v>
      </c>
      <c r="D366" s="2">
        <f>IFERROR(LN(実質付加価値!D366),"")</f>
        <v>13.11116812485165</v>
      </c>
      <c r="E366" s="2">
        <f>IFERROR(LN(実質付加価値!E366),"")</f>
        <v>13.105313573811566</v>
      </c>
      <c r="F366" s="2">
        <f>IFERROR(LN(実質付加価値!F366),"")</f>
        <v>12.662577087029446</v>
      </c>
      <c r="G366" s="2">
        <f>IFERROR(LN(実質付加価値!G366),"")</f>
        <v>12.604621257756493</v>
      </c>
      <c r="I366" s="3">
        <v>12</v>
      </c>
      <c r="J366" s="3">
        <v>22</v>
      </c>
      <c r="K366" s="2" cm="1">
        <f t="array" ref="K366">IF(C366="","",C366-SUMPRODUCT(($B$1461:$B$1491=$J366)*1,C$1461:C$1491))</f>
        <v>0.99401276963815555</v>
      </c>
      <c r="L366" s="2" cm="1">
        <f t="array" ref="L366">IF(D366="","",D366-SUMPRODUCT(($B$1461:$B$1491=$J366)*1,D$1461:D$1491))</f>
        <v>1.0323481679308735</v>
      </c>
      <c r="M366" s="2" cm="1">
        <f t="array" ref="M366">IF(E366="","",E366-SUMPRODUCT(($B$1461:$B$1491=$J366)*1,E$1461:E$1491))</f>
        <v>1.0286706285728933</v>
      </c>
      <c r="N366" s="2" cm="1">
        <f t="array" ref="N366">IF(F366="","",F366-SUMPRODUCT(($B$1461:$B$1491=$J366)*1,F$1461:F$1491))</f>
        <v>1.0615192906788362</v>
      </c>
      <c r="O366" s="2" cm="1">
        <f t="array" ref="O366">IF(G366="","",G366-SUMPRODUCT(($B$1461:$B$1491=$J366)*1,G$1461:G$1491))</f>
        <v>1.0076592066028329</v>
      </c>
    </row>
    <row r="367" spans="1:15" x14ac:dyDescent="0.55000000000000004">
      <c r="A367" s="3">
        <v>12</v>
      </c>
      <c r="B367" s="4">
        <v>23</v>
      </c>
      <c r="C367" s="2">
        <f>IFERROR(LN(実質付加価値!C367),"")</f>
        <v>12.810008327076533</v>
      </c>
      <c r="D367" s="2">
        <f>IFERROR(LN(実質付加価値!D367),"")</f>
        <v>12.800530875764617</v>
      </c>
      <c r="E367" s="2">
        <f>IFERROR(LN(実質付加価値!E367),"")</f>
        <v>12.8509531022699</v>
      </c>
      <c r="F367" s="2">
        <f>IFERROR(LN(実質付加価値!F367),"")</f>
        <v>12.925539196299225</v>
      </c>
      <c r="G367" s="2">
        <f>IFERROR(LN(実質付加価値!G367),"")</f>
        <v>12.942226039274255</v>
      </c>
      <c r="I367" s="3">
        <v>12</v>
      </c>
      <c r="J367" s="3">
        <v>23</v>
      </c>
      <c r="K367" s="2" cm="1">
        <f t="array" ref="K367">IF(C367="","",C367-SUMPRODUCT(($B$1461:$B$1491=$J367)*1,C$1461:C$1491))</f>
        <v>0.98650231621785167</v>
      </c>
      <c r="L367" s="2" cm="1">
        <f t="array" ref="L367">IF(D367="","",D367-SUMPRODUCT(($B$1461:$B$1491=$J367)*1,D$1461:D$1491))</f>
        <v>0.97465203552115831</v>
      </c>
      <c r="M367" s="2" cm="1">
        <f t="array" ref="M367">IF(E367="","",E367-SUMPRODUCT(($B$1461:$B$1491=$J367)*1,E$1461:E$1491))</f>
        <v>0.9878244817802404</v>
      </c>
      <c r="N367" s="2" cm="1">
        <f t="array" ref="N367">IF(F367="","",F367-SUMPRODUCT(($B$1461:$B$1491=$J367)*1,F$1461:F$1491))</f>
        <v>0.97876824332810841</v>
      </c>
      <c r="O367" s="2" cm="1">
        <f t="array" ref="O367">IF(G367="","",G367-SUMPRODUCT(($B$1461:$B$1491=$J367)*1,G$1461:G$1491))</f>
        <v>1.0062005279812567</v>
      </c>
    </row>
    <row r="368" spans="1:15" x14ac:dyDescent="0.55000000000000004">
      <c r="A368" s="3">
        <v>12</v>
      </c>
      <c r="B368" s="4">
        <v>24</v>
      </c>
      <c r="C368" s="2">
        <f>IFERROR(LN(実質付加価値!C368),"")</f>
        <v>12.294000047912116</v>
      </c>
      <c r="D368" s="2">
        <f>IFERROR(LN(実質付加価値!D368),"")</f>
        <v>12.341591704813689</v>
      </c>
      <c r="E368" s="2">
        <f>IFERROR(LN(実質付加価値!E368),"")</f>
        <v>12.212180274161087</v>
      </c>
      <c r="F368" s="2">
        <f>IFERROR(LN(実質付加価値!F368),"")</f>
        <v>12.094987483174998</v>
      </c>
      <c r="G368" s="2">
        <f>IFERROR(LN(実質付加価値!G368),"")</f>
        <v>12.231621225343689</v>
      </c>
      <c r="I368" s="3">
        <v>12</v>
      </c>
      <c r="J368" s="3">
        <v>24</v>
      </c>
      <c r="K368" s="2" cm="1">
        <f t="array" ref="K368">IF(C368="","",C368-SUMPRODUCT(($B$1461:$B$1491=$J368)*1,C$1461:C$1491))</f>
        <v>1.1365509196003867</v>
      </c>
      <c r="L368" s="2" cm="1">
        <f t="array" ref="L368">IF(D368="","",D368-SUMPRODUCT(($B$1461:$B$1491=$J368)*1,D$1461:D$1491))</f>
        <v>1.182494638488425</v>
      </c>
      <c r="M368" s="2" cm="1">
        <f t="array" ref="M368">IF(E368="","",E368-SUMPRODUCT(($B$1461:$B$1491=$J368)*1,E$1461:E$1491))</f>
        <v>1.0898377331927165</v>
      </c>
      <c r="N368" s="2" cm="1">
        <f t="array" ref="N368">IF(F368="","",F368-SUMPRODUCT(($B$1461:$B$1491=$J368)*1,F$1461:F$1491))</f>
        <v>1.0379454029609647</v>
      </c>
      <c r="O368" s="2" cm="1">
        <f t="array" ref="O368">IF(G368="","",G368-SUMPRODUCT(($B$1461:$B$1491=$J368)*1,G$1461:G$1491))</f>
        <v>1.1410289243159344</v>
      </c>
    </row>
    <row r="369" spans="1:15" x14ac:dyDescent="0.55000000000000004">
      <c r="A369" s="3">
        <v>12</v>
      </c>
      <c r="B369" s="4">
        <v>25</v>
      </c>
      <c r="C369" s="2">
        <f>IFERROR(LN(実質付加価値!C369),"")</f>
        <v>13.246879668847876</v>
      </c>
      <c r="D369" s="2">
        <f>IFERROR(LN(実質付加価値!D369),"")</f>
        <v>13.3898657961737</v>
      </c>
      <c r="E369" s="2">
        <f>IFERROR(LN(実質付加価値!E369),"")</f>
        <v>13.228575211409414</v>
      </c>
      <c r="F369" s="2">
        <f>IFERROR(LN(実質付加価値!F369),"")</f>
        <v>13.335730658615345</v>
      </c>
      <c r="G369" s="2">
        <f>IFERROR(LN(実質付加価値!G369),"")</f>
        <v>13.601520403078046</v>
      </c>
      <c r="I369" s="3">
        <v>12</v>
      </c>
      <c r="J369" s="3">
        <v>25</v>
      </c>
      <c r="K369" s="2" cm="1">
        <f t="array" ref="K369">IF(C369="","",C369-SUMPRODUCT(($B$1461:$B$1491=$J369)*1,C$1461:C$1491))</f>
        <v>0.92281388715104562</v>
      </c>
      <c r="L369" s="2" cm="1">
        <f t="array" ref="L369">IF(D369="","",D369-SUMPRODUCT(($B$1461:$B$1491=$J369)*1,D$1461:D$1491))</f>
        <v>0.95523346525464881</v>
      </c>
      <c r="M369" s="2" cm="1">
        <f t="array" ref="M369">IF(E369="","",E369-SUMPRODUCT(($B$1461:$B$1491=$J369)*1,E$1461:E$1491))</f>
        <v>0.81686335239961316</v>
      </c>
      <c r="N369" s="2" cm="1">
        <f t="array" ref="N369">IF(F369="","",F369-SUMPRODUCT(($B$1461:$B$1491=$J369)*1,F$1461:F$1491))</f>
        <v>0.88343372311072876</v>
      </c>
      <c r="O369" s="2" cm="1">
        <f t="array" ref="O369">IF(G369="","",G369-SUMPRODUCT(($B$1461:$B$1491=$J369)*1,G$1461:G$1491))</f>
        <v>1.0045576721516856</v>
      </c>
    </row>
    <row r="370" spans="1:15" x14ac:dyDescent="0.55000000000000004">
      <c r="A370" s="3">
        <v>12</v>
      </c>
      <c r="B370" s="4">
        <v>26</v>
      </c>
      <c r="C370" s="2">
        <f>IFERROR(LN(実質付加価値!C370),"")</f>
        <v>13.661737240342156</v>
      </c>
      <c r="D370" s="2">
        <f>IFERROR(LN(実質付加価値!D370),"")</f>
        <v>13.736081661257902</v>
      </c>
      <c r="E370" s="2">
        <f>IFERROR(LN(実質付加価値!E370),"")</f>
        <v>13.799910007589805</v>
      </c>
      <c r="F370" s="2">
        <f>IFERROR(LN(実質付加価値!F370),"")</f>
        <v>13.769451807849725</v>
      </c>
      <c r="G370" s="2">
        <f>IFERROR(LN(実質付加価値!G370),"")</f>
        <v>13.721801918359244</v>
      </c>
      <c r="I370" s="3">
        <v>12</v>
      </c>
      <c r="J370" s="3">
        <v>26</v>
      </c>
      <c r="K370" s="2" cm="1">
        <f t="array" ref="K370">IF(C370="","",C370-SUMPRODUCT(($B$1461:$B$1491=$J370)*1,C$1461:C$1491))</f>
        <v>1.3672996784565417</v>
      </c>
      <c r="L370" s="2" cm="1">
        <f t="array" ref="L370">IF(D370="","",D370-SUMPRODUCT(($B$1461:$B$1491=$J370)*1,D$1461:D$1491))</f>
        <v>1.3451825953145633</v>
      </c>
      <c r="M370" s="2" cm="1">
        <f t="array" ref="M370">IF(E370="","",E370-SUMPRODUCT(($B$1461:$B$1491=$J370)*1,E$1461:E$1491))</f>
        <v>1.3983780344103476</v>
      </c>
      <c r="N370" s="2" cm="1">
        <f t="array" ref="N370">IF(F370="","",F370-SUMPRODUCT(($B$1461:$B$1491=$J370)*1,F$1461:F$1491))</f>
        <v>1.3853395253621574</v>
      </c>
      <c r="O370" s="2" cm="1">
        <f t="array" ref="O370">IF(G370="","",G370-SUMPRODUCT(($B$1461:$B$1491=$J370)*1,G$1461:G$1491))</f>
        <v>1.3723384207208245</v>
      </c>
    </row>
    <row r="371" spans="1:15" x14ac:dyDescent="0.55000000000000004">
      <c r="A371" s="3">
        <v>12</v>
      </c>
      <c r="B371" s="4">
        <v>27</v>
      </c>
      <c r="C371" s="2">
        <f>IFERROR(LN(実質付加価値!C371),"")</f>
        <v>13.958666956565184</v>
      </c>
      <c r="D371" s="2">
        <f>IFERROR(LN(実質付加価値!D371),"")</f>
        <v>14.067367108436127</v>
      </c>
      <c r="E371" s="2">
        <f>IFERROR(LN(実質付加価値!E371),"")</f>
        <v>14.134224974360663</v>
      </c>
      <c r="F371" s="2">
        <f>IFERROR(LN(実質付加価値!F371),"")</f>
        <v>14.130754870752497</v>
      </c>
      <c r="G371" s="2">
        <f>IFERROR(LN(実質付加価値!G371),"")</f>
        <v>14.121739161419908</v>
      </c>
      <c r="I371" s="3">
        <v>12</v>
      </c>
      <c r="J371" s="3">
        <v>27</v>
      </c>
      <c r="K371" s="2" cm="1">
        <f t="array" ref="K371">IF(C371="","",C371-SUMPRODUCT(($B$1461:$B$1491=$J371)*1,C$1461:C$1491))</f>
        <v>0.99887468605575336</v>
      </c>
      <c r="L371" s="2" cm="1">
        <f t="array" ref="L371">IF(D371="","",D371-SUMPRODUCT(($B$1461:$B$1491=$J371)*1,D$1461:D$1491))</f>
        <v>1.0622960936709394</v>
      </c>
      <c r="M371" s="2" cm="1">
        <f t="array" ref="M371">IF(E371="","",E371-SUMPRODUCT(($B$1461:$B$1491=$J371)*1,E$1461:E$1491))</f>
        <v>1.1035967012448822</v>
      </c>
      <c r="N371" s="2" cm="1">
        <f t="array" ref="N371">IF(F371="","",F371-SUMPRODUCT(($B$1461:$B$1491=$J371)*1,F$1461:F$1491))</f>
        <v>1.1063159614543565</v>
      </c>
      <c r="O371" s="2" cm="1">
        <f t="array" ref="O371">IF(G371="","",G371-SUMPRODUCT(($B$1461:$B$1491=$J371)*1,G$1461:G$1491))</f>
        <v>1.0866198824902948</v>
      </c>
    </row>
    <row r="372" spans="1:15" x14ac:dyDescent="0.55000000000000004">
      <c r="A372" s="3">
        <v>12</v>
      </c>
      <c r="B372" s="4">
        <v>28</v>
      </c>
      <c r="C372" s="2">
        <f>IFERROR(LN(実質付加価値!C372),"")</f>
        <v>13.719387259148659</v>
      </c>
      <c r="D372" s="2">
        <f>IFERROR(LN(実質付加価値!D372),"")</f>
        <v>13.80203728584217</v>
      </c>
      <c r="E372" s="2">
        <f>IFERROR(LN(実質付加価値!E372),"")</f>
        <v>13.867609638255482</v>
      </c>
      <c r="F372" s="2">
        <f>IFERROR(LN(実質付加価値!F372),"")</f>
        <v>13.890762297561714</v>
      </c>
      <c r="G372" s="2">
        <f>IFERROR(LN(実質付加価値!G372),"")</f>
        <v>13.936181984860854</v>
      </c>
      <c r="I372" s="3">
        <v>12</v>
      </c>
      <c r="J372" s="3">
        <v>28</v>
      </c>
      <c r="K372" s="2" cm="1">
        <f t="array" ref="K372">IF(C372="","",C372-SUMPRODUCT(($B$1461:$B$1491=$J372)*1,C$1461:C$1491))</f>
        <v>0.91657119259926745</v>
      </c>
      <c r="L372" s="2" cm="1">
        <f t="array" ref="L372">IF(D372="","",D372-SUMPRODUCT(($B$1461:$B$1491=$J372)*1,D$1461:D$1491))</f>
        <v>0.90936180132775846</v>
      </c>
      <c r="M372" s="2" cm="1">
        <f t="array" ref="M372">IF(E372="","",E372-SUMPRODUCT(($B$1461:$B$1491=$J372)*1,E$1461:E$1491))</f>
        <v>0.89734749250550294</v>
      </c>
      <c r="N372" s="2" cm="1">
        <f t="array" ref="N372">IF(F372="","",F372-SUMPRODUCT(($B$1461:$B$1491=$J372)*1,F$1461:F$1491))</f>
        <v>0.89892508798154047</v>
      </c>
      <c r="O372" s="2" cm="1">
        <f t="array" ref="O372">IF(G372="","",G372-SUMPRODUCT(($B$1461:$B$1491=$J372)*1,G$1461:G$1491))</f>
        <v>0.89515056211919664</v>
      </c>
    </row>
    <row r="373" spans="1:15" x14ac:dyDescent="0.55000000000000004">
      <c r="A373" s="3">
        <v>12</v>
      </c>
      <c r="B373" s="4">
        <v>29</v>
      </c>
      <c r="C373" s="2">
        <f>IFERROR(LN(実質付加価値!C373),"")</f>
        <v>13.477552138237883</v>
      </c>
      <c r="D373" s="2">
        <f>IFERROR(LN(実質付加価値!D373),"")</f>
        <v>13.50174230474232</v>
      </c>
      <c r="E373" s="2">
        <f>IFERROR(LN(実質付加価値!E373),"")</f>
        <v>13.559858551427887</v>
      </c>
      <c r="F373" s="2">
        <f>IFERROR(LN(実質付加価値!F373),"")</f>
        <v>13.566605408307536</v>
      </c>
      <c r="G373" s="2">
        <f>IFERROR(LN(実質付加価値!G373),"")</f>
        <v>13.562981653273461</v>
      </c>
      <c r="I373" s="3">
        <v>12</v>
      </c>
      <c r="J373" s="3">
        <v>29</v>
      </c>
      <c r="K373" s="2" cm="1">
        <f t="array" ref="K373">IF(C373="","",C373-SUMPRODUCT(($B$1461:$B$1491=$J373)*1,C$1461:C$1491))</f>
        <v>0.90177374879115568</v>
      </c>
      <c r="L373" s="2" cm="1">
        <f t="array" ref="L373">IF(D373="","",D373-SUMPRODUCT(($B$1461:$B$1491=$J373)*1,D$1461:D$1491))</f>
        <v>0.89792042576805464</v>
      </c>
      <c r="M373" s="2" cm="1">
        <f t="array" ref="M373">IF(E373="","",E373-SUMPRODUCT(($B$1461:$B$1491=$J373)*1,E$1461:E$1491))</f>
        <v>0.93187015802853423</v>
      </c>
      <c r="N373" s="2" cm="1">
        <f t="array" ref="N373">IF(F373="","",F373-SUMPRODUCT(($B$1461:$B$1491=$J373)*1,F$1461:F$1491))</f>
        <v>0.93416486533678267</v>
      </c>
      <c r="O373" s="2" cm="1">
        <f t="array" ref="O373">IF(G373="","",G373-SUMPRODUCT(($B$1461:$B$1491=$J373)*1,G$1461:G$1491))</f>
        <v>0.92579127256071381</v>
      </c>
    </row>
    <row r="374" spans="1:15" x14ac:dyDescent="0.55000000000000004">
      <c r="A374" s="3">
        <v>12</v>
      </c>
      <c r="B374" s="4">
        <v>30</v>
      </c>
      <c r="C374" s="2">
        <f>IFERROR(LN(実質付加価値!C374),"")</f>
        <v>14.050426842663033</v>
      </c>
      <c r="D374" s="2">
        <f>IFERROR(LN(実質付加価値!D374),"")</f>
        <v>14.264112043377182</v>
      </c>
      <c r="E374" s="2">
        <f>IFERROR(LN(実質付加価値!E374),"")</f>
        <v>14.394738710115448</v>
      </c>
      <c r="F374" s="2">
        <f>IFERROR(LN(実質付加価値!F374),"")</f>
        <v>14.405776457455072</v>
      </c>
      <c r="G374" s="2">
        <f>IFERROR(LN(実質付加価値!G374),"")</f>
        <v>14.492002506789248</v>
      </c>
      <c r="I374" s="3">
        <v>12</v>
      </c>
      <c r="J374" s="3">
        <v>30</v>
      </c>
      <c r="K374" s="2" cm="1">
        <f t="array" ref="K374">IF(C374="","",C374-SUMPRODUCT(($B$1461:$B$1491=$J374)*1,C$1461:C$1491))</f>
        <v>0.89503333640789506</v>
      </c>
      <c r="L374" s="2" cm="1">
        <f t="array" ref="L374">IF(D374="","",D374-SUMPRODUCT(($B$1461:$B$1491=$J374)*1,D$1461:D$1491))</f>
        <v>0.95110910968644902</v>
      </c>
      <c r="M374" s="2" cm="1">
        <f t="array" ref="M374">IF(E374="","",E374-SUMPRODUCT(($B$1461:$B$1491=$J374)*1,E$1461:E$1491))</f>
        <v>1.0119098745749255</v>
      </c>
      <c r="N374" s="2" cm="1">
        <f t="array" ref="N374">IF(F374="","",F374-SUMPRODUCT(($B$1461:$B$1491=$J374)*1,F$1461:F$1491))</f>
        <v>1.020653060969293</v>
      </c>
      <c r="O374" s="2" cm="1">
        <f t="array" ref="O374">IF(G374="","",G374-SUMPRODUCT(($B$1461:$B$1491=$J374)*1,G$1461:G$1491))</f>
        <v>1.0588046871220094</v>
      </c>
    </row>
    <row r="375" spans="1:15" x14ac:dyDescent="0.55000000000000004">
      <c r="A375" s="3">
        <v>12</v>
      </c>
      <c r="B375" s="4">
        <v>31</v>
      </c>
      <c r="C375" s="2">
        <f>IFERROR(LN(実質付加価値!C375),"")</f>
        <v>13.926004892359623</v>
      </c>
      <c r="D375" s="2">
        <f>IFERROR(LN(実質付加価値!D375),"")</f>
        <v>13.924590057043705</v>
      </c>
      <c r="E375" s="2">
        <f>IFERROR(LN(実質付加価値!E375),"")</f>
        <v>13.883185205875341</v>
      </c>
      <c r="F375" s="2">
        <f>IFERROR(LN(実質付加価値!F375),"")</f>
        <v>13.740231177339412</v>
      </c>
      <c r="G375" s="2">
        <f>IFERROR(LN(実質付加価値!G375),"")</f>
        <v>13.745324712323532</v>
      </c>
      <c r="I375" s="3">
        <v>12</v>
      </c>
      <c r="J375" s="3">
        <v>31</v>
      </c>
      <c r="K375" s="2" cm="1">
        <f t="array" ref="K375">IF(C375="","",C375-SUMPRODUCT(($B$1461:$B$1491=$J375)*1,C$1461:C$1491))</f>
        <v>1.2273308579052387</v>
      </c>
      <c r="L375" s="2" cm="1">
        <f t="array" ref="L375">IF(D375="","",D375-SUMPRODUCT(($B$1461:$B$1491=$J375)*1,D$1461:D$1491))</f>
        <v>1.3230719353000318</v>
      </c>
      <c r="M375" s="2" cm="1">
        <f t="array" ref="M375">IF(E375="","",E375-SUMPRODUCT(($B$1461:$B$1491=$J375)*1,E$1461:E$1491))</f>
        <v>1.3084607541454147</v>
      </c>
      <c r="N375" s="2" cm="1">
        <f t="array" ref="N375">IF(F375="","",F375-SUMPRODUCT(($B$1461:$B$1491=$J375)*1,F$1461:F$1491))</f>
        <v>1.2917637466528884</v>
      </c>
      <c r="O375" s="2" cm="1">
        <f t="array" ref="O375">IF(G375="","",G375-SUMPRODUCT(($B$1461:$B$1491=$J375)*1,G$1461:G$1491))</f>
        <v>1.2977712619839217</v>
      </c>
    </row>
    <row r="376" spans="1:15" x14ac:dyDescent="0.55000000000000004">
      <c r="A376" s="3">
        <v>13</v>
      </c>
      <c r="B376" s="4">
        <v>1</v>
      </c>
      <c r="C376" s="2">
        <f>IFERROR(LN(実質付加価値!C376),"")</f>
        <v>11.170042969706772</v>
      </c>
      <c r="D376" s="2">
        <f>IFERROR(LN(実質付加価値!D376),"")</f>
        <v>11.060572843931043</v>
      </c>
      <c r="E376" s="2">
        <f>IFERROR(LN(実質付加価値!E376),"")</f>
        <v>10.779832200669812</v>
      </c>
      <c r="F376" s="2">
        <f>IFERROR(LN(実質付加価値!F376),"")</f>
        <v>10.668653336405495</v>
      </c>
      <c r="G376" s="2">
        <f>IFERROR(LN(実質付加価値!G376),"")</f>
        <v>10.616693612020395</v>
      </c>
      <c r="I376" s="3">
        <v>13</v>
      </c>
      <c r="J376" s="3">
        <v>1</v>
      </c>
      <c r="K376" s="2" cm="1">
        <f t="array" ref="K376">IF(C376="","",C376-SUMPRODUCT(($B$1461:$B$1491=$J376)*1,C$1461:C$1491))</f>
        <v>-0.43018936422898335</v>
      </c>
      <c r="L376" s="2" cm="1">
        <f t="array" ref="L376">IF(D376="","",D376-SUMPRODUCT(($B$1461:$B$1491=$J376)*1,D$1461:D$1491))</f>
        <v>-0.39919387515050708</v>
      </c>
      <c r="M376" s="2" cm="1">
        <f t="array" ref="M376">IF(E376="","",E376-SUMPRODUCT(($B$1461:$B$1491=$J376)*1,E$1461:E$1491))</f>
        <v>-0.58140363241578541</v>
      </c>
      <c r="N376" s="2" cm="1">
        <f t="array" ref="N376">IF(F376="","",F376-SUMPRODUCT(($B$1461:$B$1491=$J376)*1,F$1461:F$1491))</f>
        <v>-0.65357833217302819</v>
      </c>
      <c r="O376" s="2" cm="1">
        <f t="array" ref="O376">IF(G376="","",G376-SUMPRODUCT(($B$1461:$B$1491=$J376)*1,G$1461:G$1491))</f>
        <v>-0.78799784832788866</v>
      </c>
    </row>
    <row r="377" spans="1:15" x14ac:dyDescent="0.55000000000000004">
      <c r="A377" s="3">
        <v>13</v>
      </c>
      <c r="B377" s="4">
        <v>2</v>
      </c>
      <c r="C377" s="2">
        <f>IFERROR(LN(実質付加価値!C377),"")</f>
        <v>10.710896562909481</v>
      </c>
      <c r="D377" s="2">
        <f>IFERROR(LN(実質付加価値!D377),"")</f>
        <v>10.774407822814757</v>
      </c>
      <c r="E377" s="2">
        <f>IFERROR(LN(実質付加価値!E377),"")</f>
        <v>10.404012748225501</v>
      </c>
      <c r="F377" s="2">
        <f>IFERROR(LN(実質付加価値!F377),"")</f>
        <v>10.344879815591431</v>
      </c>
      <c r="G377" s="2">
        <f>IFERROR(LN(実質付加価値!G377),"")</f>
        <v>10.026173475098087</v>
      </c>
      <c r="I377" s="3">
        <v>13</v>
      </c>
      <c r="J377" s="3">
        <v>2</v>
      </c>
      <c r="K377" s="2" cm="1">
        <f t="array" ref="K377">IF(C377="","",C377-SUMPRODUCT(($B$1461:$B$1491=$J377)*1,C$1461:C$1491))</f>
        <v>2.2430499348141435</v>
      </c>
      <c r="L377" s="2" cm="1">
        <f t="array" ref="L377">IF(D377="","",D377-SUMPRODUCT(($B$1461:$B$1491=$J377)*1,D$1461:D$1491))</f>
        <v>2.1761336664547528</v>
      </c>
      <c r="M377" s="2" cm="1">
        <f t="array" ref="M377">IF(E377="","",E377-SUMPRODUCT(($B$1461:$B$1491=$J377)*1,E$1461:E$1491))</f>
        <v>1.8431796327896066</v>
      </c>
      <c r="N377" s="2" cm="1">
        <f t="array" ref="N377">IF(F377="","",F377-SUMPRODUCT(($B$1461:$B$1491=$J377)*1,F$1461:F$1491))</f>
        <v>1.8076901195755894</v>
      </c>
      <c r="O377" s="2" cm="1">
        <f t="array" ref="O377">IF(G377="","",G377-SUMPRODUCT(($B$1461:$B$1491=$J377)*1,G$1461:G$1491))</f>
        <v>1.7375195921419806</v>
      </c>
    </row>
    <row r="378" spans="1:15" x14ac:dyDescent="0.55000000000000004">
      <c r="A378" s="3">
        <v>13</v>
      </c>
      <c r="B378" s="4">
        <v>3</v>
      </c>
      <c r="C378" s="2">
        <f>IFERROR(LN(実質付加価値!C378),"")</f>
        <v>13.621556300020583</v>
      </c>
      <c r="D378" s="2">
        <f>IFERROR(LN(実質付加価値!D378),"")</f>
        <v>13.594308568611009</v>
      </c>
      <c r="E378" s="2">
        <f>IFERROR(LN(実質付加価値!E378),"")</f>
        <v>13.592214261579919</v>
      </c>
      <c r="F378" s="2">
        <f>IFERROR(LN(実質付加価値!F378),"")</f>
        <v>13.519191819585007</v>
      </c>
      <c r="G378" s="2">
        <f>IFERROR(LN(実質付加価値!G378),"")</f>
        <v>13.592687683821746</v>
      </c>
      <c r="I378" s="3">
        <v>13</v>
      </c>
      <c r="J378" s="3">
        <v>3</v>
      </c>
      <c r="K378" s="2" cm="1">
        <f t="array" ref="K378">IF(C378="","",C378-SUMPRODUCT(($B$1461:$B$1491=$J378)*1,C$1461:C$1491))</f>
        <v>1.558132233233799</v>
      </c>
      <c r="L378" s="2" cm="1">
        <f t="array" ref="L378">IF(D378="","",D378-SUMPRODUCT(($B$1461:$B$1491=$J378)*1,D$1461:D$1491))</f>
        <v>1.5017706529527377</v>
      </c>
      <c r="M378" s="2" cm="1">
        <f t="array" ref="M378">IF(E378="","",E378-SUMPRODUCT(($B$1461:$B$1491=$J378)*1,E$1461:E$1491))</f>
        <v>1.457953010453549</v>
      </c>
      <c r="N378" s="2" cm="1">
        <f t="array" ref="N378">IF(F378="","",F378-SUMPRODUCT(($B$1461:$B$1491=$J378)*1,F$1461:F$1491))</f>
        <v>1.4546610308089551</v>
      </c>
      <c r="O378" s="2" cm="1">
        <f t="array" ref="O378">IF(G378="","",G378-SUMPRODUCT(($B$1461:$B$1491=$J378)*1,G$1461:G$1491))</f>
        <v>1.4882402161481316</v>
      </c>
    </row>
    <row r="379" spans="1:15" x14ac:dyDescent="0.55000000000000004">
      <c r="A379" s="3">
        <v>13</v>
      </c>
      <c r="B379" s="4">
        <v>4</v>
      </c>
      <c r="C379" s="2">
        <f>IFERROR(LN(実質付加価値!C379),"")</f>
        <v>11.53209177616743</v>
      </c>
      <c r="D379" s="2">
        <f>IFERROR(LN(実質付加価値!D379),"")</f>
        <v>11.550881061738519</v>
      </c>
      <c r="E379" s="2">
        <f>IFERROR(LN(実質付加価値!E379),"")</f>
        <v>11.312570792705728</v>
      </c>
      <c r="F379" s="2">
        <f>IFERROR(LN(実質付加価値!F379),"")</f>
        <v>11.232125707181927</v>
      </c>
      <c r="G379" s="2">
        <f>IFERROR(LN(実質付加価値!G379),"")</f>
        <v>11.29984984592636</v>
      </c>
      <c r="I379" s="3">
        <v>13</v>
      </c>
      <c r="J379" s="3">
        <v>4</v>
      </c>
      <c r="K379" s="2" cm="1">
        <f t="array" ref="K379">IF(C379="","",C379-SUMPRODUCT(($B$1461:$B$1491=$J379)*1,C$1461:C$1491))</f>
        <v>1.5985701192018169</v>
      </c>
      <c r="L379" s="2" cm="1">
        <f t="array" ref="L379">IF(D379="","",D379-SUMPRODUCT(($B$1461:$B$1491=$J379)*1,D$1461:D$1491))</f>
        <v>1.5205382679619355</v>
      </c>
      <c r="M379" s="2" cm="1">
        <f t="array" ref="M379">IF(E379="","",E379-SUMPRODUCT(($B$1461:$B$1491=$J379)*1,E$1461:E$1491))</f>
        <v>1.3738645842446378</v>
      </c>
      <c r="N379" s="2" cm="1">
        <f t="array" ref="N379">IF(F379="","",F379-SUMPRODUCT(($B$1461:$B$1491=$J379)*1,F$1461:F$1491))</f>
        <v>1.4059627358202835</v>
      </c>
      <c r="O379" s="2" cm="1">
        <f t="array" ref="O379">IF(G379="","",G379-SUMPRODUCT(($B$1461:$B$1491=$J379)*1,G$1461:G$1491))</f>
        <v>1.4987312138063142</v>
      </c>
    </row>
    <row r="380" spans="1:15" x14ac:dyDescent="0.55000000000000004">
      <c r="A380" s="3">
        <v>13</v>
      </c>
      <c r="B380" s="4">
        <v>5</v>
      </c>
      <c r="C380" s="2">
        <f>IFERROR(LN(実質付加価値!C380),"")</f>
        <v>11.794187072129649</v>
      </c>
      <c r="D380" s="2">
        <f>IFERROR(LN(実質付加価値!D380),"")</f>
        <v>11.835355065730029</v>
      </c>
      <c r="E380" s="2">
        <f>IFERROR(LN(実質付加価値!E380),"")</f>
        <v>11.703713538077233</v>
      </c>
      <c r="F380" s="2">
        <f>IFERROR(LN(実質付加価値!F380),"")</f>
        <v>11.601911001871889</v>
      </c>
      <c r="G380" s="2">
        <f>IFERROR(LN(実質付加価値!G380),"")</f>
        <v>11.845673896169778</v>
      </c>
      <c r="I380" s="3">
        <v>13</v>
      </c>
      <c r="J380" s="3">
        <v>5</v>
      </c>
      <c r="K380" s="2" cm="1">
        <f t="array" ref="K380">IF(C380="","",C380-SUMPRODUCT(($B$1461:$B$1491=$J380)*1,C$1461:C$1491))</f>
        <v>1.5570306050792446</v>
      </c>
      <c r="L380" s="2" cm="1">
        <f t="array" ref="L380">IF(D380="","",D380-SUMPRODUCT(($B$1461:$B$1491=$J380)*1,D$1461:D$1491))</f>
        <v>1.4541483384340843</v>
      </c>
      <c r="M380" s="2" cm="1">
        <f t="array" ref="M380">IF(E380="","",E380-SUMPRODUCT(($B$1461:$B$1491=$J380)*1,E$1461:E$1491))</f>
        <v>1.2802462878659657</v>
      </c>
      <c r="N380" s="2" cm="1">
        <f t="array" ref="N380">IF(F380="","",F380-SUMPRODUCT(($B$1461:$B$1491=$J380)*1,F$1461:F$1491))</f>
        <v>1.3490423004424006</v>
      </c>
      <c r="O380" s="2" cm="1">
        <f t="array" ref="O380">IF(G380="","",G380-SUMPRODUCT(($B$1461:$B$1491=$J380)*1,G$1461:G$1491))</f>
        <v>1.5263744948716376</v>
      </c>
    </row>
    <row r="381" spans="1:15" x14ac:dyDescent="0.55000000000000004">
      <c r="A381" s="3">
        <v>13</v>
      </c>
      <c r="B381" s="4">
        <v>6</v>
      </c>
      <c r="C381" s="2">
        <f>IFERROR(LN(実質付加価値!C381),"")</f>
        <v>13.815360383959803</v>
      </c>
      <c r="D381" s="2">
        <f>IFERROR(LN(実質付加価値!D381),"")</f>
        <v>13.909859708328211</v>
      </c>
      <c r="E381" s="2">
        <f>IFERROR(LN(実質付加価値!E381),"")</f>
        <v>13.972830537614183</v>
      </c>
      <c r="F381" s="2">
        <f>IFERROR(LN(実質付加価値!F381),"")</f>
        <v>13.909081178478903</v>
      </c>
      <c r="G381" s="2">
        <f>IFERROR(LN(実質付加価値!G381),"")</f>
        <v>14.179021883909288</v>
      </c>
      <c r="I381" s="3">
        <v>13</v>
      </c>
      <c r="J381" s="3">
        <v>6</v>
      </c>
      <c r="K381" s="2" cm="1">
        <f t="array" ref="K381">IF(C381="","",C381-SUMPRODUCT(($B$1461:$B$1491=$J381)*1,C$1461:C$1491))</f>
        <v>1.9758942578653471</v>
      </c>
      <c r="L381" s="2" cm="1">
        <f t="array" ref="L381">IF(D381="","",D381-SUMPRODUCT(($B$1461:$B$1491=$J381)*1,D$1461:D$1491))</f>
        <v>2.0124564584367555</v>
      </c>
      <c r="M381" s="2" cm="1">
        <f t="array" ref="M381">IF(E381="","",E381-SUMPRODUCT(($B$1461:$B$1491=$J381)*1,E$1461:E$1491))</f>
        <v>1.9228453688585123</v>
      </c>
      <c r="N381" s="2" cm="1">
        <f t="array" ref="N381">IF(F381="","",F381-SUMPRODUCT(($B$1461:$B$1491=$J381)*1,F$1461:F$1491))</f>
        <v>1.8570235376211937</v>
      </c>
      <c r="O381" s="2" cm="1">
        <f t="array" ref="O381">IF(G381="","",G381-SUMPRODUCT(($B$1461:$B$1491=$J381)*1,G$1461:G$1491))</f>
        <v>2.0982730977416395</v>
      </c>
    </row>
    <row r="382" spans="1:15" x14ac:dyDescent="0.55000000000000004">
      <c r="A382" s="3">
        <v>13</v>
      </c>
      <c r="B382" s="4">
        <v>7</v>
      </c>
      <c r="C382" s="2">
        <f>IFERROR(LN(実質付加価値!C382),"")</f>
        <v>11.762541752202027</v>
      </c>
      <c r="D382" s="2">
        <f>IFERROR(LN(実質付加価値!D382),"")</f>
        <v>11.826710959953383</v>
      </c>
      <c r="E382" s="2">
        <f>IFERROR(LN(実質付加価値!E382),"")</f>
        <v>11.639468071008837</v>
      </c>
      <c r="F382" s="2">
        <f>IFERROR(LN(実質付加価値!F382),"")</f>
        <v>11.651446821432232</v>
      </c>
      <c r="G382" s="2">
        <f>IFERROR(LN(実質付加価値!G382),"")</f>
        <v>11.841592993447749</v>
      </c>
      <c r="I382" s="3">
        <v>13</v>
      </c>
      <c r="J382" s="3">
        <v>7</v>
      </c>
      <c r="K382" s="2" cm="1">
        <f t="array" ref="K382">IF(C382="","",C382-SUMPRODUCT(($B$1461:$B$1491=$J382)*1,C$1461:C$1491))</f>
        <v>1.2573212405628507</v>
      </c>
      <c r="L382" s="2" cm="1">
        <f t="array" ref="L382">IF(D382="","",D382-SUMPRODUCT(($B$1461:$B$1491=$J382)*1,D$1461:D$1491))</f>
        <v>1.1044585107963609</v>
      </c>
      <c r="M382" s="2" cm="1">
        <f t="array" ref="M382">IF(E382="","",E382-SUMPRODUCT(($B$1461:$B$1491=$J382)*1,E$1461:E$1491))</f>
        <v>0.98453075794548717</v>
      </c>
      <c r="N382" s="2" cm="1">
        <f t="array" ref="N382">IF(F382="","",F382-SUMPRODUCT(($B$1461:$B$1491=$J382)*1,F$1461:F$1491))</f>
        <v>1.0064411534917479</v>
      </c>
      <c r="O382" s="2" cm="1">
        <f t="array" ref="O382">IF(G382="","",G382-SUMPRODUCT(($B$1461:$B$1491=$J382)*1,G$1461:G$1491))</f>
        <v>1.1672439476143879</v>
      </c>
    </row>
    <row r="383" spans="1:15" x14ac:dyDescent="0.55000000000000004">
      <c r="A383" s="3">
        <v>13</v>
      </c>
      <c r="B383" s="4">
        <v>8</v>
      </c>
      <c r="C383" s="2">
        <f>IFERROR(LN(実質付加価値!C383),"")</f>
        <v>12.889079585574194</v>
      </c>
      <c r="D383" s="2">
        <f>IFERROR(LN(実質付加価値!D383),"")</f>
        <v>12.628625757604645</v>
      </c>
      <c r="E383" s="2">
        <f>IFERROR(LN(実質付加価値!E383),"")</f>
        <v>12.550802608846846</v>
      </c>
      <c r="F383" s="2">
        <f>IFERROR(LN(実質付加価値!F383),"")</f>
        <v>12.386118838497991</v>
      </c>
      <c r="G383" s="2">
        <f>IFERROR(LN(実質付加価値!G383),"")</f>
        <v>12.811305035659025</v>
      </c>
      <c r="I383" s="3">
        <v>13</v>
      </c>
      <c r="J383" s="3">
        <v>8</v>
      </c>
      <c r="K383" s="2" cm="1">
        <f t="array" ref="K383">IF(C383="","",C383-SUMPRODUCT(($B$1461:$B$1491=$J383)*1,C$1461:C$1491))</f>
        <v>1.3532725943371471</v>
      </c>
      <c r="L383" s="2" cm="1">
        <f t="array" ref="L383">IF(D383="","",D383-SUMPRODUCT(($B$1461:$B$1491=$J383)*1,D$1461:D$1491))</f>
        <v>1.0383791388680503</v>
      </c>
      <c r="M383" s="2" cm="1">
        <f t="array" ref="M383">IF(E383="","",E383-SUMPRODUCT(($B$1461:$B$1491=$J383)*1,E$1461:E$1491))</f>
        <v>1.1087487961401337</v>
      </c>
      <c r="N383" s="2" cm="1">
        <f t="array" ref="N383">IF(F383="","",F383-SUMPRODUCT(($B$1461:$B$1491=$J383)*1,F$1461:F$1491))</f>
        <v>0.97034346187172993</v>
      </c>
      <c r="O383" s="2" cm="1">
        <f t="array" ref="O383">IF(G383="","",G383-SUMPRODUCT(($B$1461:$B$1491=$J383)*1,G$1461:G$1491))</f>
        <v>1.5697858327148531</v>
      </c>
    </row>
    <row r="384" spans="1:15" x14ac:dyDescent="0.55000000000000004">
      <c r="A384" s="3">
        <v>13</v>
      </c>
      <c r="B384" s="4">
        <v>9</v>
      </c>
      <c r="C384" s="2">
        <f>IFERROR(LN(実質付加価値!C384),"")</f>
        <v>12.875015558387457</v>
      </c>
      <c r="D384" s="2">
        <f>IFERROR(LN(実質付加価値!D384),"")</f>
        <v>12.547833358578428</v>
      </c>
      <c r="E384" s="2">
        <f>IFERROR(LN(実質付加価値!E384),"")</f>
        <v>12.542923960495136</v>
      </c>
      <c r="F384" s="2">
        <f>IFERROR(LN(実質付加価値!F384),"")</f>
        <v>12.40797956167866</v>
      </c>
      <c r="G384" s="2">
        <f>IFERROR(LN(実質付加価値!G384),"")</f>
        <v>12.617098067982429</v>
      </c>
      <c r="I384" s="3">
        <v>13</v>
      </c>
      <c r="J384" s="3">
        <v>9</v>
      </c>
      <c r="K384" s="2" cm="1">
        <f t="array" ref="K384">IF(C384="","",C384-SUMPRODUCT(($B$1461:$B$1491=$J384)*1,C$1461:C$1491))</f>
        <v>1.8539395281698621</v>
      </c>
      <c r="L384" s="2" cm="1">
        <f t="array" ref="L384">IF(D384="","",D384-SUMPRODUCT(($B$1461:$B$1491=$J384)*1,D$1461:D$1491))</f>
        <v>1.4847755495739179</v>
      </c>
      <c r="M384" s="2" cm="1">
        <f t="array" ref="M384">IF(E384="","",E384-SUMPRODUCT(($B$1461:$B$1491=$J384)*1,E$1461:E$1491))</f>
        <v>1.4251186770550817</v>
      </c>
      <c r="N384" s="2" cm="1">
        <f t="array" ref="N384">IF(F384="","",F384-SUMPRODUCT(($B$1461:$B$1491=$J384)*1,F$1461:F$1491))</f>
        <v>1.3935964189858545</v>
      </c>
      <c r="O384" s="2" cm="1">
        <f t="array" ref="O384">IF(G384="","",G384-SUMPRODUCT(($B$1461:$B$1491=$J384)*1,G$1461:G$1491))</f>
        <v>1.4845787924945757</v>
      </c>
    </row>
    <row r="385" spans="1:15" x14ac:dyDescent="0.55000000000000004">
      <c r="A385" s="3">
        <v>13</v>
      </c>
      <c r="B385" s="4">
        <v>10</v>
      </c>
      <c r="C385" s="2">
        <f>IFERROR(LN(実質付加価値!C385),"")</f>
        <v>14.099226088414785</v>
      </c>
      <c r="D385" s="2">
        <f>IFERROR(LN(実質付加価値!D385),"")</f>
        <v>14.034143727655238</v>
      </c>
      <c r="E385" s="2">
        <f>IFERROR(LN(実質付加価値!E385),"")</f>
        <v>14.048698077509753</v>
      </c>
      <c r="F385" s="2">
        <f>IFERROR(LN(実質付加価値!F385),"")</f>
        <v>14.004654786345668</v>
      </c>
      <c r="G385" s="2">
        <f>IFERROR(LN(実質付加価値!G385),"")</f>
        <v>14.144027339679818</v>
      </c>
      <c r="I385" s="3">
        <v>13</v>
      </c>
      <c r="J385" s="3">
        <v>10</v>
      </c>
      <c r="K385" s="2" cm="1">
        <f t="array" ref="K385">IF(C385="","",C385-SUMPRODUCT(($B$1461:$B$1491=$J385)*1,C$1461:C$1491))</f>
        <v>2.0907899644350412</v>
      </c>
      <c r="L385" s="2" cm="1">
        <f t="array" ref="L385">IF(D385="","",D385-SUMPRODUCT(($B$1461:$B$1491=$J385)*1,D$1461:D$1491))</f>
        <v>1.9557538877975347</v>
      </c>
      <c r="M385" s="2" cm="1">
        <f t="array" ref="M385">IF(E385="","",E385-SUMPRODUCT(($B$1461:$B$1491=$J385)*1,E$1461:E$1491))</f>
        <v>1.8399925144471716</v>
      </c>
      <c r="N385" s="2" cm="1">
        <f t="array" ref="N385">IF(F385="","",F385-SUMPRODUCT(($B$1461:$B$1491=$J385)*1,F$1461:F$1491))</f>
        <v>1.8845688670865623</v>
      </c>
      <c r="O385" s="2" cm="1">
        <f t="array" ref="O385">IF(G385="","",G385-SUMPRODUCT(($B$1461:$B$1491=$J385)*1,G$1461:G$1491))</f>
        <v>1.8375105049197415</v>
      </c>
    </row>
    <row r="386" spans="1:15" x14ac:dyDescent="0.55000000000000004">
      <c r="A386" s="3">
        <v>13</v>
      </c>
      <c r="B386" s="4">
        <v>11</v>
      </c>
      <c r="C386" s="2">
        <f>IFERROR(LN(実質付加価値!C386),"")</f>
        <v>12.330486247739776</v>
      </c>
      <c r="D386" s="2">
        <f>IFERROR(LN(実質付加価値!D386),"")</f>
        <v>12.651930062197819</v>
      </c>
      <c r="E386" s="2">
        <f>IFERROR(LN(実質付加価値!E386),"")</f>
        <v>12.898436109864489</v>
      </c>
      <c r="F386" s="2">
        <f>IFERROR(LN(実質付加価値!F386),"")</f>
        <v>13.031277638411707</v>
      </c>
      <c r="G386" s="2">
        <f>IFERROR(LN(実質付加価値!G386),"")</f>
        <v>13.160247656622671</v>
      </c>
      <c r="I386" s="3">
        <v>13</v>
      </c>
      <c r="J386" s="3">
        <v>11</v>
      </c>
      <c r="K386" s="2" cm="1">
        <f t="array" ref="K386">IF(C386="","",C386-SUMPRODUCT(($B$1461:$B$1491=$J386)*1,C$1461:C$1491))</f>
        <v>1.4937146142749391</v>
      </c>
      <c r="L386" s="2" cm="1">
        <f t="array" ref="L386">IF(D386="","",D386-SUMPRODUCT(($B$1461:$B$1491=$J386)*1,D$1461:D$1491))</f>
        <v>1.5913449845479573</v>
      </c>
      <c r="M386" s="2" cm="1">
        <f t="array" ref="M386">IF(E386="","",E386-SUMPRODUCT(($B$1461:$B$1491=$J386)*1,E$1461:E$1491))</f>
        <v>1.6113927227641636</v>
      </c>
      <c r="N386" s="2" cm="1">
        <f t="array" ref="N386">IF(F386="","",F386-SUMPRODUCT(($B$1461:$B$1491=$J386)*1,F$1461:F$1491))</f>
        <v>1.6823565257442521</v>
      </c>
      <c r="O386" s="2" cm="1">
        <f t="array" ref="O386">IF(G386="","",G386-SUMPRODUCT(($B$1461:$B$1491=$J386)*1,G$1461:G$1491))</f>
        <v>1.5922629584556454</v>
      </c>
    </row>
    <row r="387" spans="1:15" x14ac:dyDescent="0.55000000000000004">
      <c r="A387" s="3">
        <v>13</v>
      </c>
      <c r="B387" s="4">
        <v>12</v>
      </c>
      <c r="C387" s="2">
        <f>IFERROR(LN(実質付加価値!C387),"")</f>
        <v>13.066232160710653</v>
      </c>
      <c r="D387" s="2">
        <f>IFERROR(LN(実質付加価値!D387),"")</f>
        <v>13.323177651815902</v>
      </c>
      <c r="E387" s="2">
        <f>IFERROR(LN(実質付加価値!E387),"")</f>
        <v>13.479115905355638</v>
      </c>
      <c r="F387" s="2">
        <f>IFERROR(LN(実質付加価値!F387),"")</f>
        <v>13.306236450285937</v>
      </c>
      <c r="G387" s="2">
        <f>IFERROR(LN(実質付加価値!G387),"")</f>
        <v>13.488906679014782</v>
      </c>
      <c r="I387" s="3">
        <v>13</v>
      </c>
      <c r="J387" s="3">
        <v>12</v>
      </c>
      <c r="K387" s="2" cm="1">
        <f t="array" ref="K387">IF(C387="","",C387-SUMPRODUCT(($B$1461:$B$1491=$J387)*1,C$1461:C$1491))</f>
        <v>2.1056624811318425</v>
      </c>
      <c r="L387" s="2" cm="1">
        <f t="array" ref="L387">IF(D387="","",D387-SUMPRODUCT(($B$1461:$B$1491=$J387)*1,D$1461:D$1491))</f>
        <v>2.2699197802665445</v>
      </c>
      <c r="M387" s="2" cm="1">
        <f t="array" ref="M387">IF(E387="","",E387-SUMPRODUCT(($B$1461:$B$1491=$J387)*1,E$1461:E$1491))</f>
        <v>2.306321213543475</v>
      </c>
      <c r="N387" s="2" cm="1">
        <f t="array" ref="N387">IF(F387="","",F387-SUMPRODUCT(($B$1461:$B$1491=$J387)*1,F$1461:F$1491))</f>
        <v>2.2137515240621788</v>
      </c>
      <c r="O387" s="2" cm="1">
        <f t="array" ref="O387">IF(G387="","",G387-SUMPRODUCT(($B$1461:$B$1491=$J387)*1,G$1461:G$1491))</f>
        <v>2.2569746917159144</v>
      </c>
    </row>
    <row r="388" spans="1:15" x14ac:dyDescent="0.55000000000000004">
      <c r="A388" s="3">
        <v>13</v>
      </c>
      <c r="B388" s="4">
        <v>13</v>
      </c>
      <c r="C388" s="2">
        <f>IFERROR(LN(実質付加価値!C388),"")</f>
        <v>13.471516353168578</v>
      </c>
      <c r="D388" s="2">
        <f>IFERROR(LN(実質付加価値!D388),"")</f>
        <v>13.52851420421929</v>
      </c>
      <c r="E388" s="2">
        <f>IFERROR(LN(実質付加価値!E388),"")</f>
        <v>13.364869607724223</v>
      </c>
      <c r="F388" s="2">
        <f>IFERROR(LN(実質付加価値!F388),"")</f>
        <v>13.129206182047602</v>
      </c>
      <c r="G388" s="2">
        <f>IFERROR(LN(実質付加価値!G388),"")</f>
        <v>13.037893823862429</v>
      </c>
      <c r="I388" s="3">
        <v>13</v>
      </c>
      <c r="J388" s="3">
        <v>13</v>
      </c>
      <c r="K388" s="2" cm="1">
        <f t="array" ref="K388">IF(C388="","",C388-SUMPRODUCT(($B$1461:$B$1491=$J388)*1,C$1461:C$1491))</f>
        <v>3.5774365025891974</v>
      </c>
      <c r="L388" s="2" cm="1">
        <f t="array" ref="L388">IF(D388="","",D388-SUMPRODUCT(($B$1461:$B$1491=$J388)*1,D$1461:D$1491))</f>
        <v>4.5099467935575728</v>
      </c>
      <c r="M388" s="2" cm="1">
        <f t="array" ref="M388">IF(E388="","",E388-SUMPRODUCT(($B$1461:$B$1491=$J388)*1,E$1461:E$1491))</f>
        <v>4.3045507576581574</v>
      </c>
      <c r="N388" s="2" cm="1">
        <f t="array" ref="N388">IF(F388="","",F388-SUMPRODUCT(($B$1461:$B$1491=$J388)*1,F$1461:F$1491))</f>
        <v>4.2777012247256145</v>
      </c>
      <c r="O388" s="2" cm="1">
        <f t="array" ref="O388">IF(G388="","",G388-SUMPRODUCT(($B$1461:$B$1491=$J388)*1,G$1461:G$1491))</f>
        <v>3.9174682037026862</v>
      </c>
    </row>
    <row r="389" spans="1:15" x14ac:dyDescent="0.55000000000000004">
      <c r="A389" s="3">
        <v>13</v>
      </c>
      <c r="B389" s="4">
        <v>14</v>
      </c>
      <c r="C389" s="2">
        <f>IFERROR(LN(実質付加価値!C389),"")</f>
        <v>14.04874180459761</v>
      </c>
      <c r="D389" s="2">
        <f>IFERROR(LN(実質付加価値!D389),"")</f>
        <v>13.826419734767338</v>
      </c>
      <c r="E389" s="2">
        <f>IFERROR(LN(実質付加価値!E389),"")</f>
        <v>13.780581120285866</v>
      </c>
      <c r="F389" s="2">
        <f>IFERROR(LN(実質付加価値!F389),"")</f>
        <v>13.669738715943742</v>
      </c>
      <c r="G389" s="2">
        <f>IFERROR(LN(実質付加価値!G389),"")</f>
        <v>13.891053762817037</v>
      </c>
      <c r="I389" s="3">
        <v>13</v>
      </c>
      <c r="J389" s="3">
        <v>14</v>
      </c>
      <c r="K389" s="2" cm="1">
        <f t="array" ref="K389">IF(C389="","",C389-SUMPRODUCT(($B$1461:$B$1491=$J389)*1,C$1461:C$1491))</f>
        <v>2.5860940116731097</v>
      </c>
      <c r="L389" s="2" cm="1">
        <f t="array" ref="L389">IF(D389="","",D389-SUMPRODUCT(($B$1461:$B$1491=$J389)*1,D$1461:D$1491))</f>
        <v>2.5888907257337266</v>
      </c>
      <c r="M389" s="2" cm="1">
        <f t="array" ref="M389">IF(E389="","",E389-SUMPRODUCT(($B$1461:$B$1491=$J389)*1,E$1461:E$1491))</f>
        <v>2.28869208205648</v>
      </c>
      <c r="N389" s="2" cm="1">
        <f t="array" ref="N389">IF(F389="","",F389-SUMPRODUCT(($B$1461:$B$1491=$J389)*1,F$1461:F$1491))</f>
        <v>2.2864007072973713</v>
      </c>
      <c r="O389" s="2" cm="1">
        <f t="array" ref="O389">IF(G389="","",G389-SUMPRODUCT(($B$1461:$B$1491=$J389)*1,G$1461:G$1491))</f>
        <v>2.3972522442709376</v>
      </c>
    </row>
    <row r="390" spans="1:15" x14ac:dyDescent="0.55000000000000004">
      <c r="A390" s="3">
        <v>13</v>
      </c>
      <c r="B390" s="4">
        <v>15</v>
      </c>
      <c r="C390" s="2">
        <f>IFERROR(LN(実質付加価値!C390),"")</f>
        <v>13.468228883541585</v>
      </c>
      <c r="D390" s="2">
        <f>IFERROR(LN(実質付加価値!D390),"")</f>
        <v>13.328190634303228</v>
      </c>
      <c r="E390" s="2">
        <f>IFERROR(LN(実質付加価値!E390),"")</f>
        <v>13.138686940216306</v>
      </c>
      <c r="F390" s="2">
        <f>IFERROR(LN(実質付加価値!F390),"")</f>
        <v>13.022022193557781</v>
      </c>
      <c r="G390" s="2">
        <f>IFERROR(LN(実質付加価値!G390),"")</f>
        <v>13.131289691049512</v>
      </c>
      <c r="I390" s="3">
        <v>13</v>
      </c>
      <c r="J390" s="3">
        <v>15</v>
      </c>
      <c r="K390" s="2" cm="1">
        <f t="array" ref="K390">IF(C390="","",C390-SUMPRODUCT(($B$1461:$B$1491=$J390)*1,C$1461:C$1491))</f>
        <v>3.3039739357841142</v>
      </c>
      <c r="L390" s="2" cm="1">
        <f t="array" ref="L390">IF(D390="","",D390-SUMPRODUCT(($B$1461:$B$1491=$J390)*1,D$1461:D$1491))</f>
        <v>3.1906141609890177</v>
      </c>
      <c r="M390" s="2" cm="1">
        <f t="array" ref="M390">IF(E390="","",E390-SUMPRODUCT(($B$1461:$B$1491=$J390)*1,E$1461:E$1491))</f>
        <v>3.0992071700039787</v>
      </c>
      <c r="N390" s="2" cm="1">
        <f t="array" ref="N390">IF(F390="","",F390-SUMPRODUCT(($B$1461:$B$1491=$J390)*1,F$1461:F$1491))</f>
        <v>3.1211584634474701</v>
      </c>
      <c r="O390" s="2" cm="1">
        <f t="array" ref="O390">IF(G390="","",G390-SUMPRODUCT(($B$1461:$B$1491=$J390)*1,G$1461:G$1491))</f>
        <v>3.1872378282905931</v>
      </c>
    </row>
    <row r="391" spans="1:15" x14ac:dyDescent="0.55000000000000004">
      <c r="A391" s="3">
        <v>13</v>
      </c>
      <c r="B391" s="4">
        <v>16</v>
      </c>
      <c r="C391" s="2">
        <f>IFERROR(LN(実質付加価値!C391),"")</f>
        <v>13.249547227988241</v>
      </c>
      <c r="D391" s="2">
        <f>IFERROR(LN(実質付加価値!D391),"")</f>
        <v>13.311045971883839</v>
      </c>
      <c r="E391" s="2">
        <f>IFERROR(LN(実質付加価値!E391),"")</f>
        <v>13.250544282083185</v>
      </c>
      <c r="F391" s="2">
        <f>IFERROR(LN(実質付加価値!F391),"")</f>
        <v>13.171778995368301</v>
      </c>
      <c r="G391" s="2">
        <f>IFERROR(LN(実質付加価値!G391),"")</f>
        <v>13.273267202727435</v>
      </c>
      <c r="I391" s="3">
        <v>13</v>
      </c>
      <c r="J391" s="3">
        <v>16</v>
      </c>
      <c r="K391" s="2" cm="1">
        <f t="array" ref="K391">IF(C391="","",C391-SUMPRODUCT(($B$1461:$B$1491=$J391)*1,C$1461:C$1491))</f>
        <v>1.8013254257741327</v>
      </c>
      <c r="L391" s="2" cm="1">
        <f t="array" ref="L391">IF(D391="","",D391-SUMPRODUCT(($B$1461:$B$1491=$J391)*1,D$1461:D$1491))</f>
        <v>1.7037954840862994</v>
      </c>
      <c r="M391" s="2" cm="1">
        <f t="array" ref="M391">IF(E391="","",E391-SUMPRODUCT(($B$1461:$B$1491=$J391)*1,E$1461:E$1491))</f>
        <v>1.4955114166110146</v>
      </c>
      <c r="N391" s="2" cm="1">
        <f t="array" ref="N391">IF(F391="","",F391-SUMPRODUCT(($B$1461:$B$1491=$J391)*1,F$1461:F$1491))</f>
        <v>1.5087335443161045</v>
      </c>
      <c r="O391" s="2" cm="1">
        <f t="array" ref="O391">IF(G391="","",G391-SUMPRODUCT(($B$1461:$B$1491=$J391)*1,G$1461:G$1491))</f>
        <v>1.5582474233419656</v>
      </c>
    </row>
    <row r="392" spans="1:15" x14ac:dyDescent="0.55000000000000004">
      <c r="A392" s="3">
        <v>13</v>
      </c>
      <c r="B392" s="4">
        <v>17</v>
      </c>
      <c r="C392" s="2">
        <f>IFERROR(LN(実質付加価値!C392),"")</f>
        <v>14.291861335082025</v>
      </c>
      <c r="D392" s="2">
        <f>IFERROR(LN(実質付加価値!D392),"")</f>
        <v>14.202885036849972</v>
      </c>
      <c r="E392" s="2">
        <f>IFERROR(LN(実質付加価値!E392),"")</f>
        <v>14.314226710089171</v>
      </c>
      <c r="F392" s="2">
        <f>IFERROR(LN(実質付加価値!F392),"")</f>
        <v>14.301373928176821</v>
      </c>
      <c r="G392" s="2">
        <f>IFERROR(LN(実質付加価値!G392),"")</f>
        <v>14.547888648078912</v>
      </c>
      <c r="I392" s="3">
        <v>13</v>
      </c>
      <c r="J392" s="3">
        <v>17</v>
      </c>
      <c r="K392" s="2" cm="1">
        <f t="array" ref="K392">IF(C392="","",C392-SUMPRODUCT(($B$1461:$B$1491=$J392)*1,C$1461:C$1491))</f>
        <v>1.7975226681668754</v>
      </c>
      <c r="L392" s="2" cm="1">
        <f t="array" ref="L392">IF(D392="","",D392-SUMPRODUCT(($B$1461:$B$1491=$J392)*1,D$1461:D$1491))</f>
        <v>1.8794667387675243</v>
      </c>
      <c r="M392" s="2" cm="1">
        <f t="array" ref="M392">IF(E392="","",E392-SUMPRODUCT(($B$1461:$B$1491=$J392)*1,E$1461:E$1491))</f>
        <v>1.8665615665381772</v>
      </c>
      <c r="N392" s="2" cm="1">
        <f t="array" ref="N392">IF(F392="","",F392-SUMPRODUCT(($B$1461:$B$1491=$J392)*1,F$1461:F$1491))</f>
        <v>1.8951605247735337</v>
      </c>
      <c r="O392" s="2" cm="1">
        <f t="array" ref="O392">IF(G392="","",G392-SUMPRODUCT(($B$1461:$B$1491=$J392)*1,G$1461:G$1491))</f>
        <v>2.1266701208879493</v>
      </c>
    </row>
    <row r="393" spans="1:15" x14ac:dyDescent="0.55000000000000004">
      <c r="A393" s="3">
        <v>13</v>
      </c>
      <c r="B393" s="4">
        <v>18</v>
      </c>
      <c r="C393" s="2">
        <f>IFERROR(LN(実質付加価値!C393),"")</f>
        <v>15.099286371240048</v>
      </c>
      <c r="D393" s="2">
        <f>IFERROR(LN(実質付加価値!D393),"")</f>
        <v>15.144826810822643</v>
      </c>
      <c r="E393" s="2">
        <f>IFERROR(LN(実質付加価値!E393),"")</f>
        <v>15.340089760818904</v>
      </c>
      <c r="F393" s="2">
        <f>IFERROR(LN(実質付加価値!F393),"")</f>
        <v>15.285801416897359</v>
      </c>
      <c r="G393" s="2">
        <f>IFERROR(LN(実質付加価値!G393),"")</f>
        <v>15.256322625139376</v>
      </c>
      <c r="I393" s="3">
        <v>13</v>
      </c>
      <c r="J393" s="3">
        <v>18</v>
      </c>
      <c r="K393" s="2" cm="1">
        <f t="array" ref="K393">IF(C393="","",C393-SUMPRODUCT(($B$1461:$B$1491=$J393)*1,C$1461:C$1491))</f>
        <v>2.2667673167222731</v>
      </c>
      <c r="L393" s="2" cm="1">
        <f t="array" ref="L393">IF(D393="","",D393-SUMPRODUCT(($B$1461:$B$1491=$J393)*1,D$1461:D$1491))</f>
        <v>2.1915524329738183</v>
      </c>
      <c r="M393" s="2" cm="1">
        <f t="array" ref="M393">IF(E393="","",E393-SUMPRODUCT(($B$1461:$B$1491=$J393)*1,E$1461:E$1491))</f>
        <v>2.3369234996897976</v>
      </c>
      <c r="N393" s="2" cm="1">
        <f t="array" ref="N393">IF(F393="","",F393-SUMPRODUCT(($B$1461:$B$1491=$J393)*1,F$1461:F$1491))</f>
        <v>2.2786960892674433</v>
      </c>
      <c r="O393" s="2" cm="1">
        <f t="array" ref="O393">IF(G393="","",G393-SUMPRODUCT(($B$1461:$B$1491=$J393)*1,G$1461:G$1491))</f>
        <v>2.2841607914314341</v>
      </c>
    </row>
    <row r="394" spans="1:15" x14ac:dyDescent="0.55000000000000004">
      <c r="A394" s="3">
        <v>13</v>
      </c>
      <c r="B394" s="4">
        <v>19</v>
      </c>
      <c r="C394" s="2">
        <f>IFERROR(LN(実質付加価値!C394),"")</f>
        <v>16.744139342119741</v>
      </c>
      <c r="D394" s="2">
        <f>IFERROR(LN(実質付加価値!D394),"")</f>
        <v>16.636024764745354</v>
      </c>
      <c r="E394" s="2">
        <f>IFERROR(LN(実質付加価値!E394),"")</f>
        <v>16.618950758907154</v>
      </c>
      <c r="F394" s="2">
        <f>IFERROR(LN(実質付加価値!F394),"")</f>
        <v>16.553515827405533</v>
      </c>
      <c r="G394" s="2">
        <f>IFERROR(LN(実質付加価値!G394),"")</f>
        <v>16.621947962347722</v>
      </c>
      <c r="I394" s="3">
        <v>13</v>
      </c>
      <c r="J394" s="3">
        <v>19</v>
      </c>
      <c r="K394" s="2" cm="1">
        <f t="array" ref="K394">IF(C394="","",C394-SUMPRODUCT(($B$1461:$B$1491=$J394)*1,C$1461:C$1491))</f>
        <v>4.1173214410713346</v>
      </c>
      <c r="L394" s="2" cm="1">
        <f t="array" ref="L394">IF(D394="","",D394-SUMPRODUCT(($B$1461:$B$1491=$J394)*1,D$1461:D$1491))</f>
        <v>4.1428757393100284</v>
      </c>
      <c r="M394" s="2" cm="1">
        <f t="array" ref="M394">IF(E394="","",E394-SUMPRODUCT(($B$1461:$B$1491=$J394)*1,E$1461:E$1491))</f>
        <v>4.1547405774486581</v>
      </c>
      <c r="N394" s="2" cm="1">
        <f t="array" ref="N394">IF(F394="","",F394-SUMPRODUCT(($B$1461:$B$1491=$J394)*1,F$1461:F$1491))</f>
        <v>4.1137140522917637</v>
      </c>
      <c r="O394" s="2" cm="1">
        <f t="array" ref="O394">IF(G394="","",G394-SUMPRODUCT(($B$1461:$B$1491=$J394)*1,G$1461:G$1491))</f>
        <v>4.0869097850073111</v>
      </c>
    </row>
    <row r="395" spans="1:15" x14ac:dyDescent="0.55000000000000004">
      <c r="A395" s="3">
        <v>13</v>
      </c>
      <c r="B395" s="4">
        <v>20</v>
      </c>
      <c r="C395" s="2">
        <f>IFERROR(LN(実質付加価値!C395),"")</f>
        <v>15.340584365253642</v>
      </c>
      <c r="D395" s="2">
        <f>IFERROR(LN(実質付加価値!D395),"")</f>
        <v>15.580342221735352</v>
      </c>
      <c r="E395" s="2">
        <f>IFERROR(LN(実質付加価値!E395),"")</f>
        <v>15.544768192635841</v>
      </c>
      <c r="F395" s="2">
        <f>IFERROR(LN(実質付加価値!F395),"")</f>
        <v>15.530680161801731</v>
      </c>
      <c r="G395" s="2">
        <f>IFERROR(LN(実質付加価値!G395),"")</f>
        <v>15.585869390071903</v>
      </c>
      <c r="I395" s="3">
        <v>13</v>
      </c>
      <c r="J395" s="3">
        <v>20</v>
      </c>
      <c r="K395" s="2" cm="1">
        <f t="array" ref="K395">IF(C395="","",C395-SUMPRODUCT(($B$1461:$B$1491=$J395)*1,C$1461:C$1491))</f>
        <v>2.4878036997569488</v>
      </c>
      <c r="L395" s="2" cm="1">
        <f t="array" ref="L395">IF(D395="","",D395-SUMPRODUCT(($B$1461:$B$1491=$J395)*1,D$1461:D$1491))</f>
        <v>2.5160200393467864</v>
      </c>
      <c r="M395" s="2" cm="1">
        <f t="array" ref="M395">IF(E395="","",E395-SUMPRODUCT(($B$1461:$B$1491=$J395)*1,E$1461:E$1491))</f>
        <v>2.5300080530333613</v>
      </c>
      <c r="N395" s="2" cm="1">
        <f t="array" ref="N395">IF(F395="","",F395-SUMPRODUCT(($B$1461:$B$1491=$J395)*1,F$1461:F$1491))</f>
        <v>2.552205395143897</v>
      </c>
      <c r="O395" s="2" cm="1">
        <f t="array" ref="O395">IF(G395="","",G395-SUMPRODUCT(($B$1461:$B$1491=$J395)*1,G$1461:G$1491))</f>
        <v>2.5636576949382182</v>
      </c>
    </row>
    <row r="396" spans="1:15" x14ac:dyDescent="0.55000000000000004">
      <c r="A396" s="3">
        <v>13</v>
      </c>
      <c r="B396" s="4">
        <v>21</v>
      </c>
      <c r="C396" s="2">
        <f>IFERROR(LN(実質付加価値!C396),"")</f>
        <v>15.180415248742969</v>
      </c>
      <c r="D396" s="2">
        <f>IFERROR(LN(実質付加価値!D396),"")</f>
        <v>15.28400209002506</v>
      </c>
      <c r="E396" s="2">
        <f>IFERROR(LN(実質付加価値!E396),"")</f>
        <v>15.275552725474185</v>
      </c>
      <c r="F396" s="2">
        <f>IFERROR(LN(実質付加価値!F396),"")</f>
        <v>14.892963401855235</v>
      </c>
      <c r="G396" s="2">
        <f>IFERROR(LN(実質付加価値!G396),"")</f>
        <v>15.075784377115736</v>
      </c>
      <c r="I396" s="3">
        <v>13</v>
      </c>
      <c r="J396" s="3">
        <v>21</v>
      </c>
      <c r="K396" s="2" cm="1">
        <f t="array" ref="K396">IF(C396="","",C396-SUMPRODUCT(($B$1461:$B$1491=$J396)*1,C$1461:C$1491))</f>
        <v>2.3862499492066647</v>
      </c>
      <c r="L396" s="2" cm="1">
        <f t="array" ref="L396">IF(D396="","",D396-SUMPRODUCT(($B$1461:$B$1491=$J396)*1,D$1461:D$1491))</f>
        <v>2.464150987381565</v>
      </c>
      <c r="M396" s="2" cm="1">
        <f t="array" ref="M396">IF(E396="","",E396-SUMPRODUCT(($B$1461:$B$1491=$J396)*1,E$1461:E$1491))</f>
        <v>2.446800799474051</v>
      </c>
      <c r="N396" s="2" cm="1">
        <f t="array" ref="N396">IF(F396="","",F396-SUMPRODUCT(($B$1461:$B$1491=$J396)*1,F$1461:F$1491))</f>
        <v>2.3503070104543067</v>
      </c>
      <c r="O396" s="2" cm="1">
        <f t="array" ref="O396">IF(G396="","",G396-SUMPRODUCT(($B$1461:$B$1491=$J396)*1,G$1461:G$1491))</f>
        <v>2.4322498733952074</v>
      </c>
    </row>
    <row r="397" spans="1:15" x14ac:dyDescent="0.55000000000000004">
      <c r="A397" s="3">
        <v>13</v>
      </c>
      <c r="B397" s="4">
        <v>22</v>
      </c>
      <c r="C397" s="2">
        <f>IFERROR(LN(実質付加価値!C397),"")</f>
        <v>14.689686426069223</v>
      </c>
      <c r="D397" s="2">
        <f>IFERROR(LN(実質付加価値!D397),"")</f>
        <v>14.720491841862525</v>
      </c>
      <c r="E397" s="2">
        <f>IFERROR(LN(実質付加価値!E397),"")</f>
        <v>14.696197491999486</v>
      </c>
      <c r="F397" s="2">
        <f>IFERROR(LN(実質付加価値!F397),"")</f>
        <v>14.358871456763405</v>
      </c>
      <c r="G397" s="2">
        <f>IFERROR(LN(実質付加価値!G397),"")</f>
        <v>14.313062165880751</v>
      </c>
      <c r="I397" s="3">
        <v>13</v>
      </c>
      <c r="J397" s="3">
        <v>22</v>
      </c>
      <c r="K397" s="2" cm="1">
        <f t="array" ref="K397">IF(C397="","",C397-SUMPRODUCT(($B$1461:$B$1491=$J397)*1,C$1461:C$1491))</f>
        <v>2.5829808680016395</v>
      </c>
      <c r="L397" s="2" cm="1">
        <f t="array" ref="L397">IF(D397="","",D397-SUMPRODUCT(($B$1461:$B$1491=$J397)*1,D$1461:D$1491))</f>
        <v>2.6416718849417489</v>
      </c>
      <c r="M397" s="2" cm="1">
        <f t="array" ref="M397">IF(E397="","",E397-SUMPRODUCT(($B$1461:$B$1491=$J397)*1,E$1461:E$1491))</f>
        <v>2.6195545467608135</v>
      </c>
      <c r="N397" s="2" cm="1">
        <f t="array" ref="N397">IF(F397="","",F397-SUMPRODUCT(($B$1461:$B$1491=$J397)*1,F$1461:F$1491))</f>
        <v>2.7578136604127952</v>
      </c>
      <c r="O397" s="2" cm="1">
        <f t="array" ref="O397">IF(G397="","",G397-SUMPRODUCT(($B$1461:$B$1491=$J397)*1,G$1461:G$1491))</f>
        <v>2.7161001147270909</v>
      </c>
    </row>
    <row r="398" spans="1:15" x14ac:dyDescent="0.55000000000000004">
      <c r="A398" s="3">
        <v>13</v>
      </c>
      <c r="B398" s="4">
        <v>23</v>
      </c>
      <c r="C398" s="2">
        <f>IFERROR(LN(実質付加価値!C398),"")</f>
        <v>14.863299960433981</v>
      </c>
      <c r="D398" s="2">
        <f>IFERROR(LN(実質付加価値!D398),"")</f>
        <v>15.219192466454526</v>
      </c>
      <c r="E398" s="2">
        <f>IFERROR(LN(実質付加価値!E398),"")</f>
        <v>15.384418071935182</v>
      </c>
      <c r="F398" s="2">
        <f>IFERROR(LN(実質付加価値!F398),"")</f>
        <v>15.452070319404688</v>
      </c>
      <c r="G398" s="2">
        <f>IFERROR(LN(実質付加価値!G398),"")</f>
        <v>15.556531935819196</v>
      </c>
      <c r="I398" s="3">
        <v>13</v>
      </c>
      <c r="J398" s="3">
        <v>23</v>
      </c>
      <c r="K398" s="2" cm="1">
        <f t="array" ref="K398">IF(C398="","",C398-SUMPRODUCT(($B$1461:$B$1491=$J398)*1,C$1461:C$1491))</f>
        <v>3.0397939495752997</v>
      </c>
      <c r="L398" s="2" cm="1">
        <f t="array" ref="L398">IF(D398="","",D398-SUMPRODUCT(($B$1461:$B$1491=$J398)*1,D$1461:D$1491))</f>
        <v>3.3933136262110679</v>
      </c>
      <c r="M398" s="2" cm="1">
        <f t="array" ref="M398">IF(E398="","",E398-SUMPRODUCT(($B$1461:$B$1491=$J398)*1,E$1461:E$1491))</f>
        <v>3.5212894514455222</v>
      </c>
      <c r="N398" s="2" cm="1">
        <f t="array" ref="N398">IF(F398="","",F398-SUMPRODUCT(($B$1461:$B$1491=$J398)*1,F$1461:F$1491))</f>
        <v>3.5052993664335723</v>
      </c>
      <c r="O398" s="2" cm="1">
        <f t="array" ref="O398">IF(G398="","",G398-SUMPRODUCT(($B$1461:$B$1491=$J398)*1,G$1461:G$1491))</f>
        <v>3.620506424526198</v>
      </c>
    </row>
    <row r="399" spans="1:15" x14ac:dyDescent="0.55000000000000004">
      <c r="A399" s="3">
        <v>13</v>
      </c>
      <c r="B399" s="4">
        <v>24</v>
      </c>
      <c r="C399" s="2">
        <f>IFERROR(LN(実質付加価値!C399),"")</f>
        <v>15.799810700146736</v>
      </c>
      <c r="D399" s="2">
        <f>IFERROR(LN(実質付加価値!D399),"")</f>
        <v>15.871767808373672</v>
      </c>
      <c r="E399" s="2">
        <f>IFERROR(LN(実質付加価値!E399),"")</f>
        <v>15.893881509731964</v>
      </c>
      <c r="F399" s="2">
        <f>IFERROR(LN(実質付加価値!F399),"")</f>
        <v>15.864110071735174</v>
      </c>
      <c r="G399" s="2">
        <f>IFERROR(LN(実質付加価値!G399),"")</f>
        <v>15.954018874018965</v>
      </c>
      <c r="I399" s="3">
        <v>13</v>
      </c>
      <c r="J399" s="3">
        <v>24</v>
      </c>
      <c r="K399" s="2" cm="1">
        <f t="array" ref="K399">IF(C399="","",C399-SUMPRODUCT(($B$1461:$B$1491=$J399)*1,C$1461:C$1491))</f>
        <v>4.6423615718350071</v>
      </c>
      <c r="L399" s="2" cm="1">
        <f t="array" ref="L399">IF(D399="","",D399-SUMPRODUCT(($B$1461:$B$1491=$J399)*1,D$1461:D$1491))</f>
        <v>4.7126707420484077</v>
      </c>
      <c r="M399" s="2" cm="1">
        <f t="array" ref="M399">IF(E399="","",E399-SUMPRODUCT(($B$1461:$B$1491=$J399)*1,E$1461:E$1491))</f>
        <v>4.7715389687635934</v>
      </c>
      <c r="N399" s="2" cm="1">
        <f t="array" ref="N399">IF(F399="","",F399-SUMPRODUCT(($B$1461:$B$1491=$J399)*1,F$1461:F$1491))</f>
        <v>4.8070679915211407</v>
      </c>
      <c r="O399" s="2" cm="1">
        <f t="array" ref="O399">IF(G399="","",G399-SUMPRODUCT(($B$1461:$B$1491=$J399)*1,G$1461:G$1491))</f>
        <v>4.8634265729912105</v>
      </c>
    </row>
    <row r="400" spans="1:15" x14ac:dyDescent="0.55000000000000004">
      <c r="A400" s="3">
        <v>13</v>
      </c>
      <c r="B400" s="4">
        <v>25</v>
      </c>
      <c r="C400" s="2">
        <f>IFERROR(LN(実質付加価値!C400),"")</f>
        <v>15.800659586471264</v>
      </c>
      <c r="D400" s="2">
        <f>IFERROR(LN(実質付加価値!D400),"")</f>
        <v>15.91809880693952</v>
      </c>
      <c r="E400" s="2">
        <f>IFERROR(LN(実質付加価値!E400),"")</f>
        <v>15.937183300888316</v>
      </c>
      <c r="F400" s="2">
        <f>IFERROR(LN(実質付加価値!F400),"")</f>
        <v>15.987204222412231</v>
      </c>
      <c r="G400" s="2">
        <f>IFERROR(LN(実質付加価値!G400),"")</f>
        <v>16.129757950104835</v>
      </c>
      <c r="I400" s="3">
        <v>13</v>
      </c>
      <c r="J400" s="3">
        <v>25</v>
      </c>
      <c r="K400" s="2" cm="1">
        <f t="array" ref="K400">IF(C400="","",C400-SUMPRODUCT(($B$1461:$B$1491=$J400)*1,C$1461:C$1491))</f>
        <v>3.4765938047744331</v>
      </c>
      <c r="L400" s="2" cm="1">
        <f t="array" ref="L400">IF(D400="","",D400-SUMPRODUCT(($B$1461:$B$1491=$J400)*1,D$1461:D$1491))</f>
        <v>3.4834664760204692</v>
      </c>
      <c r="M400" s="2" cm="1">
        <f t="array" ref="M400">IF(E400="","",E400-SUMPRODUCT(($B$1461:$B$1491=$J400)*1,E$1461:E$1491))</f>
        <v>3.5254714418785156</v>
      </c>
      <c r="N400" s="2" cm="1">
        <f t="array" ref="N400">IF(F400="","",F400-SUMPRODUCT(($B$1461:$B$1491=$J400)*1,F$1461:F$1491))</f>
        <v>3.5349072869076146</v>
      </c>
      <c r="O400" s="2" cm="1">
        <f t="array" ref="O400">IF(G400="","",G400-SUMPRODUCT(($B$1461:$B$1491=$J400)*1,G$1461:G$1491))</f>
        <v>3.5327952191784746</v>
      </c>
    </row>
    <row r="401" spans="1:15" x14ac:dyDescent="0.55000000000000004">
      <c r="A401" s="3">
        <v>13</v>
      </c>
      <c r="B401" s="4">
        <v>26</v>
      </c>
      <c r="C401" s="2">
        <f>IFERROR(LN(実質付加価値!C401),"")</f>
        <v>15.201249979645954</v>
      </c>
      <c r="D401" s="2">
        <f>IFERROR(LN(実質付加価値!D401),"")</f>
        <v>15.389469213847766</v>
      </c>
      <c r="E401" s="2">
        <f>IFERROR(LN(実質付加価値!E401),"")</f>
        <v>15.447591257990041</v>
      </c>
      <c r="F401" s="2">
        <f>IFERROR(LN(実質付加価値!F401),"")</f>
        <v>15.448339132536731</v>
      </c>
      <c r="G401" s="2">
        <f>IFERROR(LN(実質付加価値!G401),"")</f>
        <v>15.425501649224572</v>
      </c>
      <c r="I401" s="3">
        <v>13</v>
      </c>
      <c r="J401" s="3">
        <v>26</v>
      </c>
      <c r="K401" s="2" cm="1">
        <f t="array" ref="K401">IF(C401="","",C401-SUMPRODUCT(($B$1461:$B$1491=$J401)*1,C$1461:C$1491))</f>
        <v>2.9068124177603405</v>
      </c>
      <c r="L401" s="2" cm="1">
        <f t="array" ref="L401">IF(D401="","",D401-SUMPRODUCT(($B$1461:$B$1491=$J401)*1,D$1461:D$1491))</f>
        <v>2.9985701479044273</v>
      </c>
      <c r="M401" s="2" cm="1">
        <f t="array" ref="M401">IF(E401="","",E401-SUMPRODUCT(($B$1461:$B$1491=$J401)*1,E$1461:E$1491))</f>
        <v>3.0460592848105836</v>
      </c>
      <c r="N401" s="2" cm="1">
        <f t="array" ref="N401">IF(F401="","",F401-SUMPRODUCT(($B$1461:$B$1491=$J401)*1,F$1461:F$1491))</f>
        <v>3.0642268500491632</v>
      </c>
      <c r="O401" s="2" cm="1">
        <f t="array" ref="O401">IF(G401="","",G401-SUMPRODUCT(($B$1461:$B$1491=$J401)*1,G$1461:G$1491))</f>
        <v>3.0760381515861521</v>
      </c>
    </row>
    <row r="402" spans="1:15" x14ac:dyDescent="0.55000000000000004">
      <c r="A402" s="3">
        <v>13</v>
      </c>
      <c r="B402" s="4">
        <v>27</v>
      </c>
      <c r="C402" s="2">
        <f>IFERROR(LN(実質付加価値!C402),"")</f>
        <v>16.054267539039902</v>
      </c>
      <c r="D402" s="2">
        <f>IFERROR(LN(実質付加価値!D402),"")</f>
        <v>16.301466070393342</v>
      </c>
      <c r="E402" s="2">
        <f>IFERROR(LN(実質付加価値!E402),"")</f>
        <v>16.355980916596938</v>
      </c>
      <c r="F402" s="2">
        <f>IFERROR(LN(実質付加価値!F402),"")</f>
        <v>16.334760524700357</v>
      </c>
      <c r="G402" s="2">
        <f>IFERROR(LN(実質付加価値!G402),"")</f>
        <v>16.365231606180259</v>
      </c>
      <c r="I402" s="3">
        <v>13</v>
      </c>
      <c r="J402" s="3">
        <v>27</v>
      </c>
      <c r="K402" s="2" cm="1">
        <f t="array" ref="K402">IF(C402="","",C402-SUMPRODUCT(($B$1461:$B$1491=$J402)*1,C$1461:C$1491))</f>
        <v>3.0944752685304717</v>
      </c>
      <c r="L402" s="2" cm="1">
        <f t="array" ref="L402">IF(D402="","",D402-SUMPRODUCT(($B$1461:$B$1491=$J402)*1,D$1461:D$1491))</f>
        <v>3.2963950556281549</v>
      </c>
      <c r="M402" s="2" cm="1">
        <f t="array" ref="M402">IF(E402="","",E402-SUMPRODUCT(($B$1461:$B$1491=$J402)*1,E$1461:E$1491))</f>
        <v>3.3253526434811569</v>
      </c>
      <c r="N402" s="2" cm="1">
        <f t="array" ref="N402">IF(F402="","",F402-SUMPRODUCT(($B$1461:$B$1491=$J402)*1,F$1461:F$1491))</f>
        <v>3.3103216154022164</v>
      </c>
      <c r="O402" s="2" cm="1">
        <f t="array" ref="O402">IF(G402="","",G402-SUMPRODUCT(($B$1461:$B$1491=$J402)*1,G$1461:G$1491))</f>
        <v>3.3301123272506459</v>
      </c>
    </row>
    <row r="403" spans="1:15" x14ac:dyDescent="0.55000000000000004">
      <c r="A403" s="3">
        <v>13</v>
      </c>
      <c r="B403" s="4">
        <v>28</v>
      </c>
      <c r="C403" s="2">
        <f>IFERROR(LN(実質付加価値!C403),"")</f>
        <v>15.128908554578683</v>
      </c>
      <c r="D403" s="2">
        <f>IFERROR(LN(実質付加価値!D403),"")</f>
        <v>15.239613337130795</v>
      </c>
      <c r="E403" s="2">
        <f>IFERROR(LN(実質付加価値!E403),"")</f>
        <v>15.338403613633934</v>
      </c>
      <c r="F403" s="2">
        <f>IFERROR(LN(実質付加価値!F403),"")</f>
        <v>15.381882732843561</v>
      </c>
      <c r="G403" s="2">
        <f>IFERROR(LN(実質付加価値!G403),"")</f>
        <v>15.431887637516477</v>
      </c>
      <c r="I403" s="3">
        <v>13</v>
      </c>
      <c r="J403" s="3">
        <v>28</v>
      </c>
      <c r="K403" s="2" cm="1">
        <f t="array" ref="K403">IF(C403="","",C403-SUMPRODUCT(($B$1461:$B$1491=$J403)*1,C$1461:C$1491))</f>
        <v>2.3260924880292908</v>
      </c>
      <c r="L403" s="2" cm="1">
        <f t="array" ref="L403">IF(D403="","",D403-SUMPRODUCT(($B$1461:$B$1491=$J403)*1,D$1461:D$1491))</f>
        <v>2.3469378526163833</v>
      </c>
      <c r="M403" s="2" cm="1">
        <f t="array" ref="M403">IF(E403="","",E403-SUMPRODUCT(($B$1461:$B$1491=$J403)*1,E$1461:E$1491))</f>
        <v>2.3681414678839552</v>
      </c>
      <c r="N403" s="2" cm="1">
        <f t="array" ref="N403">IF(F403="","",F403-SUMPRODUCT(($B$1461:$B$1491=$J403)*1,F$1461:F$1491))</f>
        <v>2.390045523263387</v>
      </c>
      <c r="O403" s="2" cm="1">
        <f t="array" ref="O403">IF(G403="","",G403-SUMPRODUCT(($B$1461:$B$1491=$J403)*1,G$1461:G$1491))</f>
        <v>2.3908562147748196</v>
      </c>
    </row>
    <row r="404" spans="1:15" x14ac:dyDescent="0.55000000000000004">
      <c r="A404" s="3">
        <v>13</v>
      </c>
      <c r="B404" s="4">
        <v>29</v>
      </c>
      <c r="C404" s="2">
        <f>IFERROR(LN(実質付加価値!C404),"")</f>
        <v>14.797169209107203</v>
      </c>
      <c r="D404" s="2">
        <f>IFERROR(LN(実質付加価値!D404),"")</f>
        <v>14.837864643614683</v>
      </c>
      <c r="E404" s="2">
        <f>IFERROR(LN(実質付加価値!E404),"")</f>
        <v>14.870382938095414</v>
      </c>
      <c r="F404" s="2">
        <f>IFERROR(LN(実質付加価値!F404),"")</f>
        <v>14.88028625580686</v>
      </c>
      <c r="G404" s="2">
        <f>IFERROR(LN(実質付加価値!G404),"")</f>
        <v>14.882208727020325</v>
      </c>
      <c r="I404" s="3">
        <v>13</v>
      </c>
      <c r="J404" s="3">
        <v>29</v>
      </c>
      <c r="K404" s="2" cm="1">
        <f t="array" ref="K404">IF(C404="","",C404-SUMPRODUCT(($B$1461:$B$1491=$J404)*1,C$1461:C$1491))</f>
        <v>2.2213908196604759</v>
      </c>
      <c r="L404" s="2" cm="1">
        <f t="array" ref="L404">IF(D404="","",D404-SUMPRODUCT(($B$1461:$B$1491=$J404)*1,D$1461:D$1491))</f>
        <v>2.2340427646404173</v>
      </c>
      <c r="M404" s="2" cm="1">
        <f t="array" ref="M404">IF(E404="","",E404-SUMPRODUCT(($B$1461:$B$1491=$J404)*1,E$1461:E$1491))</f>
        <v>2.2423945446960616</v>
      </c>
      <c r="N404" s="2" cm="1">
        <f t="array" ref="N404">IF(F404="","",F404-SUMPRODUCT(($B$1461:$B$1491=$J404)*1,F$1461:F$1491))</f>
        <v>2.2478457128361065</v>
      </c>
      <c r="O404" s="2" cm="1">
        <f t="array" ref="O404">IF(G404="","",G404-SUMPRODUCT(($B$1461:$B$1491=$J404)*1,G$1461:G$1491))</f>
        <v>2.2450183463075781</v>
      </c>
    </row>
    <row r="405" spans="1:15" x14ac:dyDescent="0.55000000000000004">
      <c r="A405" s="3">
        <v>13</v>
      </c>
      <c r="B405" s="4">
        <v>30</v>
      </c>
      <c r="C405" s="2">
        <f>IFERROR(LN(実質付加価値!C405),"")</f>
        <v>15.333412992624419</v>
      </c>
      <c r="D405" s="2">
        <f>IFERROR(LN(実質付加価値!D405),"")</f>
        <v>15.540344261179529</v>
      </c>
      <c r="E405" s="2">
        <f>IFERROR(LN(実質付加価値!E405),"")</f>
        <v>15.654849456948261</v>
      </c>
      <c r="F405" s="2">
        <f>IFERROR(LN(実質付加価値!F405),"")</f>
        <v>15.65131094240915</v>
      </c>
      <c r="G405" s="2">
        <f>IFERROR(LN(実質付加価値!G405),"")</f>
        <v>15.719574750794431</v>
      </c>
      <c r="I405" s="3">
        <v>13</v>
      </c>
      <c r="J405" s="3">
        <v>30</v>
      </c>
      <c r="K405" s="2" cm="1">
        <f t="array" ref="K405">IF(C405="","",C405-SUMPRODUCT(($B$1461:$B$1491=$J405)*1,C$1461:C$1491))</f>
        <v>2.1780194863692817</v>
      </c>
      <c r="L405" s="2" cm="1">
        <f t="array" ref="L405">IF(D405="","",D405-SUMPRODUCT(($B$1461:$B$1491=$J405)*1,D$1461:D$1491))</f>
        <v>2.2273413274887961</v>
      </c>
      <c r="M405" s="2" cm="1">
        <f t="array" ref="M405">IF(E405="","",E405-SUMPRODUCT(($B$1461:$B$1491=$J405)*1,E$1461:E$1491))</f>
        <v>2.272020621407739</v>
      </c>
      <c r="N405" s="2" cm="1">
        <f t="array" ref="N405">IF(F405="","",F405-SUMPRODUCT(($B$1461:$B$1491=$J405)*1,F$1461:F$1491))</f>
        <v>2.2661875459233709</v>
      </c>
      <c r="O405" s="2" cm="1">
        <f t="array" ref="O405">IF(G405="","",G405-SUMPRODUCT(($B$1461:$B$1491=$J405)*1,G$1461:G$1491))</f>
        <v>2.286376931127192</v>
      </c>
    </row>
    <row r="406" spans="1:15" x14ac:dyDescent="0.55000000000000004">
      <c r="A406" s="3">
        <v>13</v>
      </c>
      <c r="B406" s="4">
        <v>31</v>
      </c>
      <c r="C406" s="2">
        <f>IFERROR(LN(実質付加価値!C406),"")</f>
        <v>15.249429589535003</v>
      </c>
      <c r="D406" s="2">
        <f>IFERROR(LN(実質付加価値!D406),"")</f>
        <v>15.271062335139019</v>
      </c>
      <c r="E406" s="2">
        <f>IFERROR(LN(実質付加価値!E406),"")</f>
        <v>15.253142405742715</v>
      </c>
      <c r="F406" s="2">
        <f>IFERROR(LN(実質付加価値!F406),"")</f>
        <v>15.11920894801961</v>
      </c>
      <c r="G406" s="2">
        <f>IFERROR(LN(実質付加価値!G406),"")</f>
        <v>15.15988703441262</v>
      </c>
      <c r="I406" s="3">
        <v>13</v>
      </c>
      <c r="J406" s="3">
        <v>31</v>
      </c>
      <c r="K406" s="2" cm="1">
        <f t="array" ref="K406">IF(C406="","",C406-SUMPRODUCT(($B$1461:$B$1491=$J406)*1,C$1461:C$1491))</f>
        <v>2.5507555550806185</v>
      </c>
      <c r="L406" s="2" cm="1">
        <f t="array" ref="L406">IF(D406="","",D406-SUMPRODUCT(($B$1461:$B$1491=$J406)*1,D$1461:D$1491))</f>
        <v>2.669544213395346</v>
      </c>
      <c r="M406" s="2" cm="1">
        <f t="array" ref="M406">IF(E406="","",E406-SUMPRODUCT(($B$1461:$B$1491=$J406)*1,E$1461:E$1491))</f>
        <v>2.6784179540127884</v>
      </c>
      <c r="N406" s="2" cm="1">
        <f t="array" ref="N406">IF(F406="","",F406-SUMPRODUCT(($B$1461:$B$1491=$J406)*1,F$1461:F$1491))</f>
        <v>2.6707415173330862</v>
      </c>
      <c r="O406" s="2" cm="1">
        <f t="array" ref="O406">IF(G406="","",G406-SUMPRODUCT(($B$1461:$B$1491=$J406)*1,G$1461:G$1491))</f>
        <v>2.7123335840730096</v>
      </c>
    </row>
    <row r="407" spans="1:15" x14ac:dyDescent="0.55000000000000004">
      <c r="A407" s="3">
        <v>14</v>
      </c>
      <c r="B407" s="4">
        <v>1</v>
      </c>
      <c r="C407" s="2">
        <f>IFERROR(LN(実質付加価値!C407),"")</f>
        <v>10.974915290700428</v>
      </c>
      <c r="D407" s="2">
        <f>IFERROR(LN(実質付加価値!D407),"")</f>
        <v>10.867202269372864</v>
      </c>
      <c r="E407" s="2">
        <f>IFERROR(LN(実質付加価値!E407),"")</f>
        <v>10.580760302708489</v>
      </c>
      <c r="F407" s="2">
        <f>IFERROR(LN(実質付加価値!F407),"")</f>
        <v>10.506858900145181</v>
      </c>
      <c r="G407" s="2">
        <f>IFERROR(LN(実質付加価値!G407),"")</f>
        <v>10.587974117703144</v>
      </c>
      <c r="I407" s="3">
        <v>14</v>
      </c>
      <c r="J407" s="3">
        <v>1</v>
      </c>
      <c r="K407" s="2" cm="1">
        <f t="array" ref="K407">IF(C407="","",C407-SUMPRODUCT(($B$1461:$B$1491=$J407)*1,C$1461:C$1491))</f>
        <v>-0.62531704323532722</v>
      </c>
      <c r="L407" s="2" cm="1">
        <f t="array" ref="L407">IF(D407="","",D407-SUMPRODUCT(($B$1461:$B$1491=$J407)*1,D$1461:D$1491))</f>
        <v>-0.59256444970868571</v>
      </c>
      <c r="M407" s="2" cm="1">
        <f t="array" ref="M407">IF(E407="","",E407-SUMPRODUCT(($B$1461:$B$1491=$J407)*1,E$1461:E$1491))</f>
        <v>-0.78047553037710848</v>
      </c>
      <c r="N407" s="2" cm="1">
        <f t="array" ref="N407">IF(F407="","",F407-SUMPRODUCT(($B$1461:$B$1491=$J407)*1,F$1461:F$1491))</f>
        <v>-0.81537276843334183</v>
      </c>
      <c r="O407" s="2" cm="1">
        <f t="array" ref="O407">IF(G407="","",G407-SUMPRODUCT(($B$1461:$B$1491=$J407)*1,G$1461:G$1491))</f>
        <v>-0.81671734264513951</v>
      </c>
    </row>
    <row r="408" spans="1:15" x14ac:dyDescent="0.55000000000000004">
      <c r="A408" s="3">
        <v>14</v>
      </c>
      <c r="B408" s="4">
        <v>2</v>
      </c>
      <c r="C408" s="2">
        <f>IFERROR(LN(実質付加価値!C408),"")</f>
        <v>7.9725107309156789</v>
      </c>
      <c r="D408" s="2">
        <f>IFERROR(LN(実質付加価値!D408),"")</f>
        <v>8.3426585087139387</v>
      </c>
      <c r="E408" s="2">
        <f>IFERROR(LN(実質付加価値!E408),"")</f>
        <v>8.2156303709666574</v>
      </c>
      <c r="F408" s="2">
        <f>IFERROR(LN(実質付加価値!F408),"")</f>
        <v>8.1594889556946999</v>
      </c>
      <c r="G408" s="2">
        <f>IFERROR(LN(実質付加価値!G408),"")</f>
        <v>7.8753794254571234</v>
      </c>
      <c r="I408" s="3">
        <v>14</v>
      </c>
      <c r="J408" s="3">
        <v>2</v>
      </c>
      <c r="K408" s="2" cm="1">
        <f t="array" ref="K408">IF(C408="","",C408-SUMPRODUCT(($B$1461:$B$1491=$J408)*1,C$1461:C$1491))</f>
        <v>-0.49533589717965842</v>
      </c>
      <c r="L408" s="2" cm="1">
        <f t="array" ref="L408">IF(D408="","",D408-SUMPRODUCT(($B$1461:$B$1491=$J408)*1,D$1461:D$1491))</f>
        <v>-0.25561564764606537</v>
      </c>
      <c r="M408" s="2" cm="1">
        <f t="array" ref="M408">IF(E408="","",E408-SUMPRODUCT(($B$1461:$B$1491=$J408)*1,E$1461:E$1491))</f>
        <v>-0.34520274446923693</v>
      </c>
      <c r="N408" s="2" cm="1">
        <f t="array" ref="N408">IF(F408="","",F408-SUMPRODUCT(($B$1461:$B$1491=$J408)*1,F$1461:F$1491))</f>
        <v>-0.37770074032114209</v>
      </c>
      <c r="O408" s="2" cm="1">
        <f t="array" ref="O408">IF(G408="","",G408-SUMPRODUCT(($B$1461:$B$1491=$J408)*1,G$1461:G$1491))</f>
        <v>-0.41327445749898306</v>
      </c>
    </row>
    <row r="409" spans="1:15" x14ac:dyDescent="0.55000000000000004">
      <c r="A409" s="3">
        <v>14</v>
      </c>
      <c r="B409" s="4">
        <v>3</v>
      </c>
      <c r="C409" s="2">
        <f>IFERROR(LN(実質付加価値!C409),"")</f>
        <v>13.318936447846559</v>
      </c>
      <c r="D409" s="2">
        <f>IFERROR(LN(実質付加価値!D409),"")</f>
        <v>13.38864891232951</v>
      </c>
      <c r="E409" s="2">
        <f>IFERROR(LN(実質付加価値!E409),"")</f>
        <v>13.463601835940402</v>
      </c>
      <c r="F409" s="2">
        <f>IFERROR(LN(実質付加価値!F409),"")</f>
        <v>13.31093989128272</v>
      </c>
      <c r="G409" s="2">
        <f>IFERROR(LN(実質付加価値!G409),"")</f>
        <v>13.236773449556486</v>
      </c>
      <c r="I409" s="3">
        <v>14</v>
      </c>
      <c r="J409" s="3">
        <v>3</v>
      </c>
      <c r="K409" s="2" cm="1">
        <f t="array" ref="K409">IF(C409="","",C409-SUMPRODUCT(($B$1461:$B$1491=$J409)*1,C$1461:C$1491))</f>
        <v>1.2555123810597753</v>
      </c>
      <c r="L409" s="2" cm="1">
        <f t="array" ref="L409">IF(D409="","",D409-SUMPRODUCT(($B$1461:$B$1491=$J409)*1,D$1461:D$1491))</f>
        <v>1.2961109966712385</v>
      </c>
      <c r="M409" s="2" cm="1">
        <f t="array" ref="M409">IF(E409="","",E409-SUMPRODUCT(($B$1461:$B$1491=$J409)*1,E$1461:E$1491))</f>
        <v>1.3293405848140321</v>
      </c>
      <c r="N409" s="2" cm="1">
        <f t="array" ref="N409">IF(F409="","",F409-SUMPRODUCT(($B$1461:$B$1491=$J409)*1,F$1461:F$1491))</f>
        <v>1.2464091025066679</v>
      </c>
      <c r="O409" s="2" cm="1">
        <f t="array" ref="O409">IF(G409="","",G409-SUMPRODUCT(($B$1461:$B$1491=$J409)*1,G$1461:G$1491))</f>
        <v>1.1323259818828717</v>
      </c>
    </row>
    <row r="410" spans="1:15" x14ac:dyDescent="0.55000000000000004">
      <c r="A410" s="3">
        <v>14</v>
      </c>
      <c r="B410" s="4">
        <v>4</v>
      </c>
      <c r="C410" s="2">
        <f>IFERROR(LN(実質付加価値!C410),"")</f>
        <v>8.6692135687978791</v>
      </c>
      <c r="D410" s="2">
        <f>IFERROR(LN(実質付加価値!D410),"")</f>
        <v>9.8260628403791408</v>
      </c>
      <c r="E410" s="2">
        <f>IFERROR(LN(実質付加価値!E410),"")</f>
        <v>9.8210199716918432</v>
      </c>
      <c r="F410" s="2">
        <f>IFERROR(LN(実質付加価値!F410),"")</f>
        <v>9.7116188963028147</v>
      </c>
      <c r="G410" s="2">
        <f>IFERROR(LN(実質付加価値!G410),"")</f>
        <v>9.8711061684710035</v>
      </c>
      <c r="I410" s="3">
        <v>14</v>
      </c>
      <c r="J410" s="3">
        <v>4</v>
      </c>
      <c r="K410" s="2" cm="1">
        <f t="array" ref="K410">IF(C410="","",C410-SUMPRODUCT(($B$1461:$B$1491=$J410)*1,C$1461:C$1491))</f>
        <v>-1.2643080881677342</v>
      </c>
      <c r="L410" s="2" cm="1">
        <f t="array" ref="L410">IF(D410="","",D410-SUMPRODUCT(($B$1461:$B$1491=$J410)*1,D$1461:D$1491))</f>
        <v>-0.20427995339744243</v>
      </c>
      <c r="M410" s="2" cm="1">
        <f t="array" ref="M410">IF(E410="","",E410-SUMPRODUCT(($B$1461:$B$1491=$J410)*1,E$1461:E$1491))</f>
        <v>-0.11768623676924683</v>
      </c>
      <c r="N410" s="2" cm="1">
        <f t="array" ref="N410">IF(F410="","",F410-SUMPRODUCT(($B$1461:$B$1491=$J410)*1,F$1461:F$1491))</f>
        <v>-0.11454407505882891</v>
      </c>
      <c r="O410" s="2" cm="1">
        <f t="array" ref="O410">IF(G410="","",G410-SUMPRODUCT(($B$1461:$B$1491=$J410)*1,G$1461:G$1491))</f>
        <v>6.9987536350957669E-2</v>
      </c>
    </row>
    <row r="411" spans="1:15" x14ac:dyDescent="0.55000000000000004">
      <c r="A411" s="3">
        <v>14</v>
      </c>
      <c r="B411" s="4">
        <v>5</v>
      </c>
      <c r="C411" s="2">
        <f>IFERROR(LN(実質付加価値!C411),"")</f>
        <v>11.194218056433241</v>
      </c>
      <c r="D411" s="2">
        <f>IFERROR(LN(実質付加価値!D411),"")</f>
        <v>11.00792674519427</v>
      </c>
      <c r="E411" s="2">
        <f>IFERROR(LN(実質付加価値!E411),"")</f>
        <v>11.20888062931277</v>
      </c>
      <c r="F411" s="2">
        <f>IFERROR(LN(実質付加価値!F411),"")</f>
        <v>10.965397811555828</v>
      </c>
      <c r="G411" s="2">
        <f>IFERROR(LN(実質付加価値!G411),"")</f>
        <v>11.177763432140836</v>
      </c>
      <c r="I411" s="3">
        <v>14</v>
      </c>
      <c r="J411" s="3">
        <v>5</v>
      </c>
      <c r="K411" s="2" cm="1">
        <f t="array" ref="K411">IF(C411="","",C411-SUMPRODUCT(($B$1461:$B$1491=$J411)*1,C$1461:C$1491))</f>
        <v>0.95706158938283714</v>
      </c>
      <c r="L411" s="2" cm="1">
        <f t="array" ref="L411">IF(D411="","",D411-SUMPRODUCT(($B$1461:$B$1491=$J411)*1,D$1461:D$1491))</f>
        <v>0.62672001789832521</v>
      </c>
      <c r="M411" s="2" cm="1">
        <f t="array" ref="M411">IF(E411="","",E411-SUMPRODUCT(($B$1461:$B$1491=$J411)*1,E$1461:E$1491))</f>
        <v>0.78541337910150233</v>
      </c>
      <c r="N411" s="2" cm="1">
        <f t="array" ref="N411">IF(F411="","",F411-SUMPRODUCT(($B$1461:$B$1491=$J411)*1,F$1461:F$1491))</f>
        <v>0.71252911012634002</v>
      </c>
      <c r="O411" s="2" cm="1">
        <f t="array" ref="O411">IF(G411="","",G411-SUMPRODUCT(($B$1461:$B$1491=$J411)*1,G$1461:G$1491))</f>
        <v>0.85846403084269518</v>
      </c>
    </row>
    <row r="412" spans="1:15" x14ac:dyDescent="0.55000000000000004">
      <c r="A412" s="3">
        <v>14</v>
      </c>
      <c r="B412" s="4">
        <v>6</v>
      </c>
      <c r="C412" s="2">
        <f>IFERROR(LN(実質付加価値!C412),"")</f>
        <v>14.250427088077695</v>
      </c>
      <c r="D412" s="2">
        <f>IFERROR(LN(実質付加価値!D412),"")</f>
        <v>14.255200942385894</v>
      </c>
      <c r="E412" s="2">
        <f>IFERROR(LN(実質付加価値!E412),"")</f>
        <v>14.36161574918609</v>
      </c>
      <c r="F412" s="2">
        <f>IFERROR(LN(実質付加価値!F412),"")</f>
        <v>14.375544332261533</v>
      </c>
      <c r="G412" s="2">
        <f>IFERROR(LN(実質付加価値!G412),"")</f>
        <v>14.269584287971098</v>
      </c>
      <c r="I412" s="3">
        <v>14</v>
      </c>
      <c r="J412" s="3">
        <v>6</v>
      </c>
      <c r="K412" s="2" cm="1">
        <f t="array" ref="K412">IF(C412="","",C412-SUMPRODUCT(($B$1461:$B$1491=$J412)*1,C$1461:C$1491))</f>
        <v>2.4109609619832391</v>
      </c>
      <c r="L412" s="2" cm="1">
        <f t="array" ref="L412">IF(D412="","",D412-SUMPRODUCT(($B$1461:$B$1491=$J412)*1,D$1461:D$1491))</f>
        <v>2.3577976924944384</v>
      </c>
      <c r="M412" s="2" cm="1">
        <f t="array" ref="M412">IF(E412="","",E412-SUMPRODUCT(($B$1461:$B$1491=$J412)*1,E$1461:E$1491))</f>
        <v>2.3116305804304194</v>
      </c>
      <c r="N412" s="2" cm="1">
        <f t="array" ref="N412">IF(F412="","",F412-SUMPRODUCT(($B$1461:$B$1491=$J412)*1,F$1461:F$1491))</f>
        <v>2.3234866914038239</v>
      </c>
      <c r="O412" s="2" cm="1">
        <f t="array" ref="O412">IF(G412="","",G412-SUMPRODUCT(($B$1461:$B$1491=$J412)*1,G$1461:G$1491))</f>
        <v>2.1888355018034495</v>
      </c>
    </row>
    <row r="413" spans="1:15" x14ac:dyDescent="0.55000000000000004">
      <c r="A413" s="3">
        <v>14</v>
      </c>
      <c r="B413" s="4">
        <v>7</v>
      </c>
      <c r="C413" s="2">
        <f>IFERROR(LN(実質付加価値!C413),"")</f>
        <v>11.941687812840325</v>
      </c>
      <c r="D413" s="2">
        <f>IFERROR(LN(実質付加価値!D413),"")</f>
        <v>11.713140229065344</v>
      </c>
      <c r="E413" s="2">
        <f>IFERROR(LN(実質付加価値!E413),"")</f>
        <v>11.574100733581574</v>
      </c>
      <c r="F413" s="2">
        <f>IFERROR(LN(実質付加価値!F413),"")</f>
        <v>11.480136801026834</v>
      </c>
      <c r="G413" s="2">
        <f>IFERROR(LN(実質付加価値!G413),"")</f>
        <v>11.625484770501815</v>
      </c>
      <c r="I413" s="3">
        <v>14</v>
      </c>
      <c r="J413" s="3">
        <v>7</v>
      </c>
      <c r="K413" s="2" cm="1">
        <f t="array" ref="K413">IF(C413="","",C413-SUMPRODUCT(($B$1461:$B$1491=$J413)*1,C$1461:C$1491))</f>
        <v>1.436467301201148</v>
      </c>
      <c r="L413" s="2" cm="1">
        <f t="array" ref="L413">IF(D413="","",D413-SUMPRODUCT(($B$1461:$B$1491=$J413)*1,D$1461:D$1491))</f>
        <v>0.99088777990832178</v>
      </c>
      <c r="M413" s="2" cm="1">
        <f t="array" ref="M413">IF(E413="","",E413-SUMPRODUCT(($B$1461:$B$1491=$J413)*1,E$1461:E$1491))</f>
        <v>0.91916342051822397</v>
      </c>
      <c r="N413" s="2" cm="1">
        <f t="array" ref="N413">IF(F413="","",F413-SUMPRODUCT(($B$1461:$B$1491=$J413)*1,F$1461:F$1491))</f>
        <v>0.83513113308634956</v>
      </c>
      <c r="O413" s="2" cm="1">
        <f t="array" ref="O413">IF(G413="","",G413-SUMPRODUCT(($B$1461:$B$1491=$J413)*1,G$1461:G$1491))</f>
        <v>0.95113572466845397</v>
      </c>
    </row>
    <row r="414" spans="1:15" x14ac:dyDescent="0.55000000000000004">
      <c r="A414" s="3">
        <v>14</v>
      </c>
      <c r="B414" s="4">
        <v>8</v>
      </c>
      <c r="C414" s="2">
        <f>IFERROR(LN(実質付加価値!C414),"")</f>
        <v>13.035673914785509</v>
      </c>
      <c r="D414" s="2">
        <f>IFERROR(LN(実質付加価値!D414),"")</f>
        <v>12.674841547876635</v>
      </c>
      <c r="E414" s="2">
        <f>IFERROR(LN(実質付加価値!E414),"")</f>
        <v>12.644114878983959</v>
      </c>
      <c r="F414" s="2">
        <f>IFERROR(LN(実質付加価値!F414),"")</f>
        <v>12.57435942305464</v>
      </c>
      <c r="G414" s="2">
        <f>IFERROR(LN(実質付加価値!G414),"")</f>
        <v>12.769218182923405</v>
      </c>
      <c r="I414" s="3">
        <v>14</v>
      </c>
      <c r="J414" s="3">
        <v>8</v>
      </c>
      <c r="K414" s="2" cm="1">
        <f t="array" ref="K414">IF(C414="","",C414-SUMPRODUCT(($B$1461:$B$1491=$J414)*1,C$1461:C$1491))</f>
        <v>1.4998669235484616</v>
      </c>
      <c r="L414" s="2" cm="1">
        <f t="array" ref="L414">IF(D414="","",D414-SUMPRODUCT(($B$1461:$B$1491=$J414)*1,D$1461:D$1491))</f>
        <v>1.0845949291400405</v>
      </c>
      <c r="M414" s="2" cm="1">
        <f t="array" ref="M414">IF(E414="","",E414-SUMPRODUCT(($B$1461:$B$1491=$J414)*1,E$1461:E$1491))</f>
        <v>1.2020610662772473</v>
      </c>
      <c r="N414" s="2" cm="1">
        <f t="array" ref="N414">IF(F414="","",F414-SUMPRODUCT(($B$1461:$B$1491=$J414)*1,F$1461:F$1491))</f>
        <v>1.1585840464283788</v>
      </c>
      <c r="O414" s="2" cm="1">
        <f t="array" ref="O414">IF(G414="","",G414-SUMPRODUCT(($B$1461:$B$1491=$J414)*1,G$1461:G$1491))</f>
        <v>1.5276989799792329</v>
      </c>
    </row>
    <row r="415" spans="1:15" x14ac:dyDescent="0.55000000000000004">
      <c r="A415" s="3">
        <v>14</v>
      </c>
      <c r="B415" s="4">
        <v>9</v>
      </c>
      <c r="C415" s="2">
        <f>IFERROR(LN(実質付加価値!C415),"")</f>
        <v>12.346789558611123</v>
      </c>
      <c r="D415" s="2">
        <f>IFERROR(LN(実質付加価値!D415),"")</f>
        <v>12.332777071639944</v>
      </c>
      <c r="E415" s="2">
        <f>IFERROR(LN(実質付加価値!E415),"")</f>
        <v>12.180938516310681</v>
      </c>
      <c r="F415" s="2">
        <f>IFERROR(LN(実質付加価値!F415),"")</f>
        <v>12.027240648671668</v>
      </c>
      <c r="G415" s="2">
        <f>IFERROR(LN(実質付加価値!G415),"")</f>
        <v>12.18219392740717</v>
      </c>
      <c r="I415" s="3">
        <v>14</v>
      </c>
      <c r="J415" s="3">
        <v>9</v>
      </c>
      <c r="K415" s="2" cm="1">
        <f t="array" ref="K415">IF(C415="","",C415-SUMPRODUCT(($B$1461:$B$1491=$J415)*1,C$1461:C$1491))</f>
        <v>1.3257135283935284</v>
      </c>
      <c r="L415" s="2" cm="1">
        <f t="array" ref="L415">IF(D415="","",D415-SUMPRODUCT(($B$1461:$B$1491=$J415)*1,D$1461:D$1491))</f>
        <v>1.2697192626354337</v>
      </c>
      <c r="M415" s="2" cm="1">
        <f t="array" ref="M415">IF(E415="","",E415-SUMPRODUCT(($B$1461:$B$1491=$J415)*1,E$1461:E$1491))</f>
        <v>1.0631332328706264</v>
      </c>
      <c r="N415" s="2" cm="1">
        <f t="array" ref="N415">IF(F415="","",F415-SUMPRODUCT(($B$1461:$B$1491=$J415)*1,F$1461:F$1491))</f>
        <v>1.0128575059788627</v>
      </c>
      <c r="O415" s="2" cm="1">
        <f t="array" ref="O415">IF(G415="","",G415-SUMPRODUCT(($B$1461:$B$1491=$J415)*1,G$1461:G$1491))</f>
        <v>1.0496746519193163</v>
      </c>
    </row>
    <row r="416" spans="1:15" x14ac:dyDescent="0.55000000000000004">
      <c r="A416" s="3">
        <v>14</v>
      </c>
      <c r="B416" s="4">
        <v>10</v>
      </c>
      <c r="C416" s="2">
        <f>IFERROR(LN(実質付加価値!C416),"")</f>
        <v>13.815119017093693</v>
      </c>
      <c r="D416" s="2">
        <f>IFERROR(LN(実質付加価値!D416),"")</f>
        <v>13.923725322673759</v>
      </c>
      <c r="E416" s="2">
        <f>IFERROR(LN(実質付加価値!E416),"")</f>
        <v>13.885159992194117</v>
      </c>
      <c r="F416" s="2">
        <f>IFERROR(LN(実質付加価値!F416),"")</f>
        <v>13.877153343992877</v>
      </c>
      <c r="G416" s="2">
        <f>IFERROR(LN(実質付加価値!G416),"")</f>
        <v>14.077161544079887</v>
      </c>
      <c r="I416" s="3">
        <v>14</v>
      </c>
      <c r="J416" s="3">
        <v>10</v>
      </c>
      <c r="K416" s="2" cm="1">
        <f t="array" ref="K416">IF(C416="","",C416-SUMPRODUCT(($B$1461:$B$1491=$J416)*1,C$1461:C$1491))</f>
        <v>1.8066828931139494</v>
      </c>
      <c r="L416" s="2" cm="1">
        <f t="array" ref="L416">IF(D416="","",D416-SUMPRODUCT(($B$1461:$B$1491=$J416)*1,D$1461:D$1491))</f>
        <v>1.845335482816056</v>
      </c>
      <c r="M416" s="2" cm="1">
        <f t="array" ref="M416">IF(E416="","",E416-SUMPRODUCT(($B$1461:$B$1491=$J416)*1,E$1461:E$1491))</f>
        <v>1.6764544291315353</v>
      </c>
      <c r="N416" s="2" cm="1">
        <f t="array" ref="N416">IF(F416="","",F416-SUMPRODUCT(($B$1461:$B$1491=$J416)*1,F$1461:F$1491))</f>
        <v>1.757067424733771</v>
      </c>
      <c r="O416" s="2" cm="1">
        <f t="array" ref="O416">IF(G416="","",G416-SUMPRODUCT(($B$1461:$B$1491=$J416)*1,G$1461:G$1491))</f>
        <v>1.7706447093198108</v>
      </c>
    </row>
    <row r="417" spans="1:15" x14ac:dyDescent="0.55000000000000004">
      <c r="A417" s="3">
        <v>14</v>
      </c>
      <c r="B417" s="4">
        <v>11</v>
      </c>
      <c r="C417" s="2">
        <f>IFERROR(LN(実質付加価値!C417),"")</f>
        <v>11.732218840891615</v>
      </c>
      <c r="D417" s="2">
        <f>IFERROR(LN(実質付加価値!D417),"")</f>
        <v>12.198489078303943</v>
      </c>
      <c r="E417" s="2">
        <f>IFERROR(LN(実質付加価値!E417),"")</f>
        <v>12.500551297957148</v>
      </c>
      <c r="F417" s="2">
        <f>IFERROR(LN(実質付加価値!F417),"")</f>
        <v>12.490728372497582</v>
      </c>
      <c r="G417" s="2">
        <f>IFERROR(LN(実質付加価値!G417),"")</f>
        <v>12.619966933155139</v>
      </c>
      <c r="I417" s="3">
        <v>14</v>
      </c>
      <c r="J417" s="3">
        <v>11</v>
      </c>
      <c r="K417" s="2" cm="1">
        <f t="array" ref="K417">IF(C417="","",C417-SUMPRODUCT(($B$1461:$B$1491=$J417)*1,C$1461:C$1491))</f>
        <v>0.89544720742677875</v>
      </c>
      <c r="L417" s="2" cm="1">
        <f t="array" ref="L417">IF(D417="","",D417-SUMPRODUCT(($B$1461:$B$1491=$J417)*1,D$1461:D$1491))</f>
        <v>1.1379040006540819</v>
      </c>
      <c r="M417" s="2" cm="1">
        <f t="array" ref="M417">IF(E417="","",E417-SUMPRODUCT(($B$1461:$B$1491=$J417)*1,E$1461:E$1491))</f>
        <v>1.2135079108568227</v>
      </c>
      <c r="N417" s="2" cm="1">
        <f t="array" ref="N417">IF(F417="","",F417-SUMPRODUCT(($B$1461:$B$1491=$J417)*1,F$1461:F$1491))</f>
        <v>1.1418072598301272</v>
      </c>
      <c r="O417" s="2" cm="1">
        <f t="array" ref="O417">IF(G417="","",G417-SUMPRODUCT(($B$1461:$B$1491=$J417)*1,G$1461:G$1491))</f>
        <v>1.0519822349881132</v>
      </c>
    </row>
    <row r="418" spans="1:15" x14ac:dyDescent="0.55000000000000004">
      <c r="A418" s="3">
        <v>14</v>
      </c>
      <c r="B418" s="4">
        <v>12</v>
      </c>
      <c r="C418" s="2">
        <f>IFERROR(LN(実質付加価値!C418),"")</f>
        <v>12.579239104909657</v>
      </c>
      <c r="D418" s="2">
        <f>IFERROR(LN(実質付加価値!D418),"")</f>
        <v>12.569357859143814</v>
      </c>
      <c r="E418" s="2">
        <f>IFERROR(LN(実質付加価値!E418),"")</f>
        <v>12.841269478600775</v>
      </c>
      <c r="F418" s="2">
        <f>IFERROR(LN(実質付加価値!F418),"")</f>
        <v>12.797027741950645</v>
      </c>
      <c r="G418" s="2">
        <f>IFERROR(LN(実質付加価値!G418),"")</f>
        <v>12.829018089070459</v>
      </c>
      <c r="I418" s="3">
        <v>14</v>
      </c>
      <c r="J418" s="3">
        <v>12</v>
      </c>
      <c r="K418" s="2" cm="1">
        <f t="array" ref="K418">IF(C418="","",C418-SUMPRODUCT(($B$1461:$B$1491=$J418)*1,C$1461:C$1491))</f>
        <v>1.6186694253308467</v>
      </c>
      <c r="L418" s="2" cm="1">
        <f t="array" ref="L418">IF(D418="","",D418-SUMPRODUCT(($B$1461:$B$1491=$J418)*1,D$1461:D$1491))</f>
        <v>1.5160999875944565</v>
      </c>
      <c r="M418" s="2" cm="1">
        <f t="array" ref="M418">IF(E418="","",E418-SUMPRODUCT(($B$1461:$B$1491=$J418)*1,E$1461:E$1491))</f>
        <v>1.6684747867886127</v>
      </c>
      <c r="N418" s="2" cm="1">
        <f t="array" ref="N418">IF(F418="","",F418-SUMPRODUCT(($B$1461:$B$1491=$J418)*1,F$1461:F$1491))</f>
        <v>1.7045428157268869</v>
      </c>
      <c r="O418" s="2" cm="1">
        <f t="array" ref="O418">IF(G418="","",G418-SUMPRODUCT(($B$1461:$B$1491=$J418)*1,G$1461:G$1491))</f>
        <v>1.5970861017715912</v>
      </c>
    </row>
    <row r="419" spans="1:15" x14ac:dyDescent="0.55000000000000004">
      <c r="A419" s="3">
        <v>14</v>
      </c>
      <c r="B419" s="4">
        <v>13</v>
      </c>
      <c r="C419" s="2">
        <f>IFERROR(LN(実質付加価値!C419),"")</f>
        <v>13.48298366060391</v>
      </c>
      <c r="D419" s="2">
        <f>IFERROR(LN(実質付加価値!D419),"")</f>
        <v>13.242503809608499</v>
      </c>
      <c r="E419" s="2">
        <f>IFERROR(LN(実質付加価値!E419),"")</f>
        <v>13.054802203101401</v>
      </c>
      <c r="F419" s="2">
        <f>IFERROR(LN(実質付加価値!F419),"")</f>
        <v>13.074073052479157</v>
      </c>
      <c r="G419" s="2">
        <f>IFERROR(LN(実質付加価値!G419),"")</f>
        <v>12.959216160999002</v>
      </c>
      <c r="I419" s="3">
        <v>14</v>
      </c>
      <c r="J419" s="3">
        <v>13</v>
      </c>
      <c r="K419" s="2" cm="1">
        <f t="array" ref="K419">IF(C419="","",C419-SUMPRODUCT(($B$1461:$B$1491=$J419)*1,C$1461:C$1491))</f>
        <v>3.5889038100245294</v>
      </c>
      <c r="L419" s="2" cm="1">
        <f t="array" ref="L419">IF(D419="","",D419-SUMPRODUCT(($B$1461:$B$1491=$J419)*1,D$1461:D$1491))</f>
        <v>4.2239363989467815</v>
      </c>
      <c r="M419" s="2" cm="1">
        <f t="array" ref="M419">IF(E419="","",E419-SUMPRODUCT(($B$1461:$B$1491=$J419)*1,E$1461:E$1491))</f>
        <v>3.994483353035335</v>
      </c>
      <c r="N419" s="2" cm="1">
        <f t="array" ref="N419">IF(F419="","",F419-SUMPRODUCT(($B$1461:$B$1491=$J419)*1,F$1461:F$1491))</f>
        <v>4.22256809515717</v>
      </c>
      <c r="O419" s="2" cm="1">
        <f t="array" ref="O419">IF(G419="","",G419-SUMPRODUCT(($B$1461:$B$1491=$J419)*1,G$1461:G$1491))</f>
        <v>3.8387905408392591</v>
      </c>
    </row>
    <row r="420" spans="1:15" x14ac:dyDescent="0.55000000000000004">
      <c r="A420" s="3">
        <v>14</v>
      </c>
      <c r="B420" s="4">
        <v>14</v>
      </c>
      <c r="C420" s="2">
        <f>IFERROR(LN(実質付加価値!C420),"")</f>
        <v>13.757970200099818</v>
      </c>
      <c r="D420" s="2">
        <f>IFERROR(LN(実質付加価値!D420),"")</f>
        <v>13.616814083953614</v>
      </c>
      <c r="E420" s="2">
        <f>IFERROR(LN(実質付加価値!E420),"")</f>
        <v>13.75035731722028</v>
      </c>
      <c r="F420" s="2">
        <f>IFERROR(LN(実質付加価値!F420),"")</f>
        <v>13.655857186266688</v>
      </c>
      <c r="G420" s="2">
        <f>IFERROR(LN(実質付加価値!G420),"")</f>
        <v>13.764431975360678</v>
      </c>
      <c r="I420" s="3">
        <v>14</v>
      </c>
      <c r="J420" s="3">
        <v>14</v>
      </c>
      <c r="K420" s="2" cm="1">
        <f t="array" ref="K420">IF(C420="","",C420-SUMPRODUCT(($B$1461:$B$1491=$J420)*1,C$1461:C$1491))</f>
        <v>2.295322407175318</v>
      </c>
      <c r="L420" s="2" cm="1">
        <f t="array" ref="L420">IF(D420="","",D420-SUMPRODUCT(($B$1461:$B$1491=$J420)*1,D$1461:D$1491))</f>
        <v>2.3792850749200021</v>
      </c>
      <c r="M420" s="2" cm="1">
        <f t="array" ref="M420">IF(E420="","",E420-SUMPRODUCT(($B$1461:$B$1491=$J420)*1,E$1461:E$1491))</f>
        <v>2.2584682789908932</v>
      </c>
      <c r="N420" s="2" cm="1">
        <f t="array" ref="N420">IF(F420="","",F420-SUMPRODUCT(($B$1461:$B$1491=$J420)*1,F$1461:F$1491))</f>
        <v>2.2725191776203175</v>
      </c>
      <c r="O420" s="2" cm="1">
        <f t="array" ref="O420">IF(G420="","",G420-SUMPRODUCT(($B$1461:$B$1491=$J420)*1,G$1461:G$1491))</f>
        <v>2.2706304568145779</v>
      </c>
    </row>
    <row r="421" spans="1:15" x14ac:dyDescent="0.55000000000000004">
      <c r="A421" s="3">
        <v>14</v>
      </c>
      <c r="B421" s="4">
        <v>15</v>
      </c>
      <c r="C421" s="2">
        <f>IFERROR(LN(実質付加価値!C421),"")</f>
        <v>11.50893666335682</v>
      </c>
      <c r="D421" s="2">
        <f>IFERROR(LN(実質付加価値!D421),"")</f>
        <v>11.624240482807858</v>
      </c>
      <c r="E421" s="2">
        <f>IFERROR(LN(実質付加価値!E421),"")</f>
        <v>11.391118957859446</v>
      </c>
      <c r="F421" s="2">
        <f>IFERROR(LN(実質付加価値!F421),"")</f>
        <v>11.228501002571178</v>
      </c>
      <c r="G421" s="2">
        <f>IFERROR(LN(実質付加価値!G421),"")</f>
        <v>11.200482483523206</v>
      </c>
      <c r="I421" s="3">
        <v>14</v>
      </c>
      <c r="J421" s="3">
        <v>15</v>
      </c>
      <c r="K421" s="2" cm="1">
        <f t="array" ref="K421">IF(C421="","",C421-SUMPRODUCT(($B$1461:$B$1491=$J421)*1,C$1461:C$1491))</f>
        <v>1.34468171559935</v>
      </c>
      <c r="L421" s="2" cm="1">
        <f t="array" ref="L421">IF(D421="","",D421-SUMPRODUCT(($B$1461:$B$1491=$J421)*1,D$1461:D$1491))</f>
        <v>1.4866640094936479</v>
      </c>
      <c r="M421" s="2" cm="1">
        <f t="array" ref="M421">IF(E421="","",E421-SUMPRODUCT(($B$1461:$B$1491=$J421)*1,E$1461:E$1491))</f>
        <v>1.3516391876471179</v>
      </c>
      <c r="N421" s="2" cm="1">
        <f t="array" ref="N421">IF(F421="","",F421-SUMPRODUCT(($B$1461:$B$1491=$J421)*1,F$1461:F$1491))</f>
        <v>1.3276372724608674</v>
      </c>
      <c r="O421" s="2" cm="1">
        <f t="array" ref="O421">IF(G421="","",G421-SUMPRODUCT(($B$1461:$B$1491=$J421)*1,G$1461:G$1491))</f>
        <v>1.2564306207642879</v>
      </c>
    </row>
    <row r="422" spans="1:15" x14ac:dyDescent="0.55000000000000004">
      <c r="A422" s="3">
        <v>14</v>
      </c>
      <c r="B422" s="4">
        <v>16</v>
      </c>
      <c r="C422" s="2">
        <f>IFERROR(LN(実質付加価値!C422),"")</f>
        <v>12.693757121900427</v>
      </c>
      <c r="D422" s="2">
        <f>IFERROR(LN(実質付加価値!D422),"")</f>
        <v>12.56562471897851</v>
      </c>
      <c r="E422" s="2">
        <f>IFERROR(LN(実質付加価値!E422),"")</f>
        <v>12.696945683254095</v>
      </c>
      <c r="F422" s="2">
        <f>IFERROR(LN(実質付加価値!F422),"")</f>
        <v>12.808399526524569</v>
      </c>
      <c r="G422" s="2">
        <f>IFERROR(LN(実質付加価値!G422),"")</f>
        <v>12.660808864161542</v>
      </c>
      <c r="I422" s="3">
        <v>14</v>
      </c>
      <c r="J422" s="3">
        <v>16</v>
      </c>
      <c r="K422" s="2" cm="1">
        <f t="array" ref="K422">IF(C422="","",C422-SUMPRODUCT(($B$1461:$B$1491=$J422)*1,C$1461:C$1491))</f>
        <v>1.2455353196863186</v>
      </c>
      <c r="L422" s="2" cm="1">
        <f t="array" ref="L422">IF(D422="","",D422-SUMPRODUCT(($B$1461:$B$1491=$J422)*1,D$1461:D$1491))</f>
        <v>0.95837423118097043</v>
      </c>
      <c r="M422" s="2" cm="1">
        <f t="array" ref="M422">IF(E422="","",E422-SUMPRODUCT(($B$1461:$B$1491=$J422)*1,E$1461:E$1491))</f>
        <v>0.94191281778192426</v>
      </c>
      <c r="N422" s="2" cm="1">
        <f t="array" ref="N422">IF(F422="","",F422-SUMPRODUCT(($B$1461:$B$1491=$J422)*1,F$1461:F$1491))</f>
        <v>1.1453540754723726</v>
      </c>
      <c r="O422" s="2" cm="1">
        <f t="array" ref="O422">IF(G422="","",G422-SUMPRODUCT(($B$1461:$B$1491=$J422)*1,G$1461:G$1491))</f>
        <v>0.94578908477607193</v>
      </c>
    </row>
    <row r="423" spans="1:15" x14ac:dyDescent="0.55000000000000004">
      <c r="A423" s="3">
        <v>14</v>
      </c>
      <c r="B423" s="4">
        <v>17</v>
      </c>
      <c r="C423" s="2">
        <f>IFERROR(LN(実質付加価値!C423),"")</f>
        <v>13.924413312872131</v>
      </c>
      <c r="D423" s="2">
        <f>IFERROR(LN(実質付加価値!D423),"")</f>
        <v>13.877602483738798</v>
      </c>
      <c r="E423" s="2">
        <f>IFERROR(LN(実質付加価値!E423),"")</f>
        <v>13.854402435906039</v>
      </c>
      <c r="F423" s="2">
        <f>IFERROR(LN(実質付加価値!F423),"")</f>
        <v>13.816413140019025</v>
      </c>
      <c r="G423" s="2">
        <f>IFERROR(LN(実質付加価値!G423),"")</f>
        <v>13.842569340921528</v>
      </c>
      <c r="I423" s="3">
        <v>14</v>
      </c>
      <c r="J423" s="3">
        <v>17</v>
      </c>
      <c r="K423" s="2" cm="1">
        <f t="array" ref="K423">IF(C423="","",C423-SUMPRODUCT(($B$1461:$B$1491=$J423)*1,C$1461:C$1491))</f>
        <v>1.4300746459569815</v>
      </c>
      <c r="L423" s="2" cm="1">
        <f t="array" ref="L423">IF(D423="","",D423-SUMPRODUCT(($B$1461:$B$1491=$J423)*1,D$1461:D$1491))</f>
        <v>1.5541841856563501</v>
      </c>
      <c r="M423" s="2" cm="1">
        <f t="array" ref="M423">IF(E423="","",E423-SUMPRODUCT(($B$1461:$B$1491=$J423)*1,E$1461:E$1491))</f>
        <v>1.4067372923550447</v>
      </c>
      <c r="N423" s="2" cm="1">
        <f t="array" ref="N423">IF(F423="","",F423-SUMPRODUCT(($B$1461:$B$1491=$J423)*1,F$1461:F$1491))</f>
        <v>1.4101997366157377</v>
      </c>
      <c r="O423" s="2" cm="1">
        <f t="array" ref="O423">IF(G423="","",G423-SUMPRODUCT(($B$1461:$B$1491=$J423)*1,G$1461:G$1491))</f>
        <v>1.4213508137305659</v>
      </c>
    </row>
    <row r="424" spans="1:15" x14ac:dyDescent="0.55000000000000004">
      <c r="A424" s="3">
        <v>14</v>
      </c>
      <c r="B424" s="4">
        <v>18</v>
      </c>
      <c r="C424" s="2">
        <f>IFERROR(LN(実質付加価値!C424),"")</f>
        <v>14.196414150262619</v>
      </c>
      <c r="D424" s="2">
        <f>IFERROR(LN(実質付加価値!D424),"")</f>
        <v>14.241260464806887</v>
      </c>
      <c r="E424" s="2">
        <f>IFERROR(LN(実質付加価値!E424),"")</f>
        <v>14.389786899861312</v>
      </c>
      <c r="F424" s="2">
        <f>IFERROR(LN(実質付加価値!F424),"")</f>
        <v>14.384544373139837</v>
      </c>
      <c r="G424" s="2">
        <f>IFERROR(LN(実質付加価値!G424),"")</f>
        <v>14.205554810859164</v>
      </c>
      <c r="I424" s="3">
        <v>14</v>
      </c>
      <c r="J424" s="3">
        <v>18</v>
      </c>
      <c r="K424" s="2" cm="1">
        <f t="array" ref="K424">IF(C424="","",C424-SUMPRODUCT(($B$1461:$B$1491=$J424)*1,C$1461:C$1491))</f>
        <v>1.3638950957448444</v>
      </c>
      <c r="L424" s="2" cm="1">
        <f t="array" ref="L424">IF(D424="","",D424-SUMPRODUCT(($B$1461:$B$1491=$J424)*1,D$1461:D$1491))</f>
        <v>1.2879860869580622</v>
      </c>
      <c r="M424" s="2" cm="1">
        <f t="array" ref="M424">IF(E424="","",E424-SUMPRODUCT(($B$1461:$B$1491=$J424)*1,E$1461:E$1491))</f>
        <v>1.3866206387322055</v>
      </c>
      <c r="N424" s="2" cm="1">
        <f t="array" ref="N424">IF(F424="","",F424-SUMPRODUCT(($B$1461:$B$1491=$J424)*1,F$1461:F$1491))</f>
        <v>1.3774390455099219</v>
      </c>
      <c r="O424" s="2" cm="1">
        <f t="array" ref="O424">IF(G424="","",G424-SUMPRODUCT(($B$1461:$B$1491=$J424)*1,G$1461:G$1491))</f>
        <v>1.2333929771512224</v>
      </c>
    </row>
    <row r="425" spans="1:15" x14ac:dyDescent="0.55000000000000004">
      <c r="A425" s="3">
        <v>14</v>
      </c>
      <c r="B425" s="4">
        <v>19</v>
      </c>
      <c r="C425" s="2">
        <f>IFERROR(LN(実質付加価値!C425),"")</f>
        <v>13.979733925064645</v>
      </c>
      <c r="D425" s="2">
        <f>IFERROR(LN(実質付加価値!D425),"")</f>
        <v>13.857556812131884</v>
      </c>
      <c r="E425" s="2">
        <f>IFERROR(LN(実質付加価値!E425),"")</f>
        <v>13.822989255666075</v>
      </c>
      <c r="F425" s="2">
        <f>IFERROR(LN(実質付加価値!F425),"")</f>
        <v>13.769421440173355</v>
      </c>
      <c r="G425" s="2">
        <f>IFERROR(LN(実質付加価値!G425),"")</f>
        <v>13.849434772811223</v>
      </c>
      <c r="I425" s="3">
        <v>14</v>
      </c>
      <c r="J425" s="3">
        <v>19</v>
      </c>
      <c r="K425" s="2" cm="1">
        <f t="array" ref="K425">IF(C425="","",C425-SUMPRODUCT(($B$1461:$B$1491=$J425)*1,C$1461:C$1491))</f>
        <v>1.3529160240162383</v>
      </c>
      <c r="L425" s="2" cm="1">
        <f t="array" ref="L425">IF(D425="","",D425-SUMPRODUCT(($B$1461:$B$1491=$J425)*1,D$1461:D$1491))</f>
        <v>1.3644077866965585</v>
      </c>
      <c r="M425" s="2" cm="1">
        <f t="array" ref="M425">IF(E425="","",E425-SUMPRODUCT(($B$1461:$B$1491=$J425)*1,E$1461:E$1491))</f>
        <v>1.3587790742075789</v>
      </c>
      <c r="N425" s="2" cm="1">
        <f t="array" ref="N425">IF(F425="","",F425-SUMPRODUCT(($B$1461:$B$1491=$J425)*1,F$1461:F$1491))</f>
        <v>1.3296196650595853</v>
      </c>
      <c r="O425" s="2" cm="1">
        <f t="array" ref="O425">IF(G425="","",G425-SUMPRODUCT(($B$1461:$B$1491=$J425)*1,G$1461:G$1491))</f>
        <v>1.3143965954708126</v>
      </c>
    </row>
    <row r="426" spans="1:15" x14ac:dyDescent="0.55000000000000004">
      <c r="A426" s="3">
        <v>14</v>
      </c>
      <c r="B426" s="4">
        <v>20</v>
      </c>
      <c r="C426" s="2">
        <f>IFERROR(LN(実質付加価値!C426),"")</f>
        <v>14.25712211884465</v>
      </c>
      <c r="D426" s="2">
        <f>IFERROR(LN(実質付加価値!D426),"")</f>
        <v>14.434497042316609</v>
      </c>
      <c r="E426" s="2">
        <f>IFERROR(LN(実質付加価値!E426),"")</f>
        <v>14.381692676295058</v>
      </c>
      <c r="F426" s="2">
        <f>IFERROR(LN(実質付加価値!F426),"")</f>
        <v>14.334484633814247</v>
      </c>
      <c r="G426" s="2">
        <f>IFERROR(LN(実質付加価値!G426),"")</f>
        <v>14.364643891804157</v>
      </c>
      <c r="I426" s="3">
        <v>14</v>
      </c>
      <c r="J426" s="3">
        <v>20</v>
      </c>
      <c r="K426" s="2" cm="1">
        <f t="array" ref="K426">IF(C426="","",C426-SUMPRODUCT(($B$1461:$B$1491=$J426)*1,C$1461:C$1491))</f>
        <v>1.404341453347957</v>
      </c>
      <c r="L426" s="2" cm="1">
        <f t="array" ref="L426">IF(D426="","",D426-SUMPRODUCT(($B$1461:$B$1491=$J426)*1,D$1461:D$1491))</f>
        <v>1.3701748599280439</v>
      </c>
      <c r="M426" s="2" cm="1">
        <f t="array" ref="M426">IF(E426="","",E426-SUMPRODUCT(($B$1461:$B$1491=$J426)*1,E$1461:E$1491))</f>
        <v>1.3669325366925786</v>
      </c>
      <c r="N426" s="2" cm="1">
        <f t="array" ref="N426">IF(F426="","",F426-SUMPRODUCT(($B$1461:$B$1491=$J426)*1,F$1461:F$1491))</f>
        <v>1.3560098671564127</v>
      </c>
      <c r="O426" s="2" cm="1">
        <f t="array" ref="O426">IF(G426="","",G426-SUMPRODUCT(($B$1461:$B$1491=$J426)*1,G$1461:G$1491))</f>
        <v>1.3424321966704724</v>
      </c>
    </row>
    <row r="427" spans="1:15" x14ac:dyDescent="0.55000000000000004">
      <c r="A427" s="3">
        <v>14</v>
      </c>
      <c r="B427" s="4">
        <v>21</v>
      </c>
      <c r="C427" s="2">
        <f>IFERROR(LN(実質付加価値!C427),"")</f>
        <v>14.449789221849851</v>
      </c>
      <c r="D427" s="2">
        <f>IFERROR(LN(実質付加価値!D427),"")</f>
        <v>14.439998337480757</v>
      </c>
      <c r="E427" s="2">
        <f>IFERROR(LN(実質付加価値!E427),"")</f>
        <v>14.376394771505405</v>
      </c>
      <c r="F427" s="2">
        <f>IFERROR(LN(実質付加価値!F427),"")</f>
        <v>14.098151719129348</v>
      </c>
      <c r="G427" s="2">
        <f>IFERROR(LN(実質付加価値!G427),"")</f>
        <v>14.275439314213367</v>
      </c>
      <c r="I427" s="3">
        <v>14</v>
      </c>
      <c r="J427" s="3">
        <v>21</v>
      </c>
      <c r="K427" s="2" cm="1">
        <f t="array" ref="K427">IF(C427="","",C427-SUMPRODUCT(($B$1461:$B$1491=$J427)*1,C$1461:C$1491))</f>
        <v>1.6556239223135467</v>
      </c>
      <c r="L427" s="2" cm="1">
        <f t="array" ref="L427">IF(D427="","",D427-SUMPRODUCT(($B$1461:$B$1491=$J427)*1,D$1461:D$1491))</f>
        <v>1.6201472348372619</v>
      </c>
      <c r="M427" s="2" cm="1">
        <f t="array" ref="M427">IF(E427="","",E427-SUMPRODUCT(($B$1461:$B$1491=$J427)*1,E$1461:E$1491))</f>
        <v>1.5476428455052709</v>
      </c>
      <c r="N427" s="2" cm="1">
        <f t="array" ref="N427">IF(F427="","",F427-SUMPRODUCT(($B$1461:$B$1491=$J427)*1,F$1461:F$1491))</f>
        <v>1.5554953277284191</v>
      </c>
      <c r="O427" s="2" cm="1">
        <f t="array" ref="O427">IF(G427="","",G427-SUMPRODUCT(($B$1461:$B$1491=$J427)*1,G$1461:G$1491))</f>
        <v>1.6319048104928378</v>
      </c>
    </row>
    <row r="428" spans="1:15" x14ac:dyDescent="0.55000000000000004">
      <c r="A428" s="3">
        <v>14</v>
      </c>
      <c r="B428" s="4">
        <v>22</v>
      </c>
      <c r="C428" s="2">
        <f>IFERROR(LN(実質付加価値!C428),"")</f>
        <v>13.680643256577444</v>
      </c>
      <c r="D428" s="2">
        <f>IFERROR(LN(実質付加価値!D428),"")</f>
        <v>13.615803029301777</v>
      </c>
      <c r="E428" s="2">
        <f>IFERROR(LN(実質付加価値!E428),"")</f>
        <v>13.667617941736918</v>
      </c>
      <c r="F428" s="2">
        <f>IFERROR(LN(実質付加価値!F428),"")</f>
        <v>13.236970665175548</v>
      </c>
      <c r="G428" s="2">
        <f>IFERROR(LN(実質付加価値!G428),"")</f>
        <v>13.142449982474732</v>
      </c>
      <c r="I428" s="3">
        <v>14</v>
      </c>
      <c r="J428" s="3">
        <v>22</v>
      </c>
      <c r="K428" s="2" cm="1">
        <f t="array" ref="K428">IF(C428="","",C428-SUMPRODUCT(($B$1461:$B$1491=$J428)*1,C$1461:C$1491))</f>
        <v>1.5739376985098605</v>
      </c>
      <c r="L428" s="2" cm="1">
        <f t="array" ref="L428">IF(D428="","",D428-SUMPRODUCT(($B$1461:$B$1491=$J428)*1,D$1461:D$1491))</f>
        <v>1.5369830723810001</v>
      </c>
      <c r="M428" s="2" cm="1">
        <f t="array" ref="M428">IF(E428="","",E428-SUMPRODUCT(($B$1461:$B$1491=$J428)*1,E$1461:E$1491))</f>
        <v>1.5909749964982449</v>
      </c>
      <c r="N428" s="2" cm="1">
        <f t="array" ref="N428">IF(F428="","",F428-SUMPRODUCT(($B$1461:$B$1491=$J428)*1,F$1461:F$1491))</f>
        <v>1.6359128688249385</v>
      </c>
      <c r="O428" s="2" cm="1">
        <f t="array" ref="O428">IF(G428="","",G428-SUMPRODUCT(($B$1461:$B$1491=$J428)*1,G$1461:G$1491))</f>
        <v>1.5454879313210714</v>
      </c>
    </row>
    <row r="429" spans="1:15" x14ac:dyDescent="0.55000000000000004">
      <c r="A429" s="3">
        <v>14</v>
      </c>
      <c r="B429" s="4">
        <v>23</v>
      </c>
      <c r="C429" s="2">
        <f>IFERROR(LN(実質付加価値!C429),"")</f>
        <v>13.224842378336215</v>
      </c>
      <c r="D429" s="2">
        <f>IFERROR(LN(実質付加価値!D429),"")</f>
        <v>13.244600141593613</v>
      </c>
      <c r="E429" s="2">
        <f>IFERROR(LN(実質付加価値!E429),"")</f>
        <v>13.300172713679542</v>
      </c>
      <c r="F429" s="2">
        <f>IFERROR(LN(実質付加価値!F429),"")</f>
        <v>13.388239853488756</v>
      </c>
      <c r="G429" s="2">
        <f>IFERROR(LN(実質付加価値!G429),"")</f>
        <v>13.333114998581125</v>
      </c>
      <c r="I429" s="3">
        <v>14</v>
      </c>
      <c r="J429" s="3">
        <v>23</v>
      </c>
      <c r="K429" s="2" cm="1">
        <f t="array" ref="K429">IF(C429="","",C429-SUMPRODUCT(($B$1461:$B$1491=$J429)*1,C$1461:C$1491))</f>
        <v>1.4013363674775334</v>
      </c>
      <c r="L429" s="2" cm="1">
        <f t="array" ref="L429">IF(D429="","",D429-SUMPRODUCT(($B$1461:$B$1491=$J429)*1,D$1461:D$1491))</f>
        <v>1.4187213013501552</v>
      </c>
      <c r="M429" s="2" cm="1">
        <f t="array" ref="M429">IF(E429="","",E429-SUMPRODUCT(($B$1461:$B$1491=$J429)*1,E$1461:E$1491))</f>
        <v>1.4370440931898827</v>
      </c>
      <c r="N429" s="2" cm="1">
        <f t="array" ref="N429">IF(F429="","",F429-SUMPRODUCT(($B$1461:$B$1491=$J429)*1,F$1461:F$1491))</f>
        <v>1.4414689005176395</v>
      </c>
      <c r="O429" s="2" cm="1">
        <f t="array" ref="O429">IF(G429="","",G429-SUMPRODUCT(($B$1461:$B$1491=$J429)*1,G$1461:G$1491))</f>
        <v>1.3970894872881274</v>
      </c>
    </row>
    <row r="430" spans="1:15" x14ac:dyDescent="0.55000000000000004">
      <c r="A430" s="3">
        <v>14</v>
      </c>
      <c r="B430" s="4">
        <v>24</v>
      </c>
      <c r="C430" s="2">
        <f>IFERROR(LN(実質付加価値!C430),"")</f>
        <v>14.082447326279407</v>
      </c>
      <c r="D430" s="2">
        <f>IFERROR(LN(実質付加価値!D430),"")</f>
        <v>14.110670656709177</v>
      </c>
      <c r="E430" s="2">
        <f>IFERROR(LN(実質付加価値!E430),"")</f>
        <v>14.202158342313744</v>
      </c>
      <c r="F430" s="2">
        <f>IFERROR(LN(実質付加価値!F430),"")</f>
        <v>14.118602472721589</v>
      </c>
      <c r="G430" s="2">
        <f>IFERROR(LN(実質付加価値!G430),"")</f>
        <v>13.963432286894722</v>
      </c>
      <c r="I430" s="3">
        <v>14</v>
      </c>
      <c r="J430" s="3">
        <v>24</v>
      </c>
      <c r="K430" s="2" cm="1">
        <f t="array" ref="K430">IF(C430="","",C430-SUMPRODUCT(($B$1461:$B$1491=$J430)*1,C$1461:C$1491))</f>
        <v>2.9249981979676782</v>
      </c>
      <c r="L430" s="2" cm="1">
        <f t="array" ref="L430">IF(D430="","",D430-SUMPRODUCT(($B$1461:$B$1491=$J430)*1,D$1461:D$1491))</f>
        <v>2.9515735903839122</v>
      </c>
      <c r="M430" s="2" cm="1">
        <f t="array" ref="M430">IF(E430="","",E430-SUMPRODUCT(($B$1461:$B$1491=$J430)*1,E$1461:E$1491))</f>
        <v>3.079815801345374</v>
      </c>
      <c r="N430" s="2" cm="1">
        <f t="array" ref="N430">IF(F430="","",F430-SUMPRODUCT(($B$1461:$B$1491=$J430)*1,F$1461:F$1491))</f>
        <v>3.0615603925075554</v>
      </c>
      <c r="O430" s="2" cm="1">
        <f t="array" ref="O430">IF(G430="","",G430-SUMPRODUCT(($B$1461:$B$1491=$J430)*1,G$1461:G$1491))</f>
        <v>2.8728399858669675</v>
      </c>
    </row>
    <row r="431" spans="1:15" x14ac:dyDescent="0.55000000000000004">
      <c r="A431" s="3">
        <v>14</v>
      </c>
      <c r="B431" s="4">
        <v>25</v>
      </c>
      <c r="C431" s="2">
        <f>IFERROR(LN(実質付加価値!C431),"")</f>
        <v>13.7453341376747</v>
      </c>
      <c r="D431" s="2">
        <f>IFERROR(LN(実質付加価値!D431),"")</f>
        <v>13.869053512022301</v>
      </c>
      <c r="E431" s="2">
        <f>IFERROR(LN(実質付加価値!E431),"")</f>
        <v>13.818183512629291</v>
      </c>
      <c r="F431" s="2">
        <f>IFERROR(LN(実質付加価値!F431),"")</f>
        <v>13.870014621251256</v>
      </c>
      <c r="G431" s="2">
        <f>IFERROR(LN(実質付加価値!G431),"")</f>
        <v>14.083581870440238</v>
      </c>
      <c r="I431" s="3">
        <v>14</v>
      </c>
      <c r="J431" s="3">
        <v>25</v>
      </c>
      <c r="K431" s="2" cm="1">
        <f t="array" ref="K431">IF(C431="","",C431-SUMPRODUCT(($B$1461:$B$1491=$J431)*1,C$1461:C$1491))</f>
        <v>1.4212683559778689</v>
      </c>
      <c r="L431" s="2" cm="1">
        <f t="array" ref="L431">IF(D431="","",D431-SUMPRODUCT(($B$1461:$B$1491=$J431)*1,D$1461:D$1491))</f>
        <v>1.4344211811032501</v>
      </c>
      <c r="M431" s="2" cm="1">
        <f t="array" ref="M431">IF(E431="","",E431-SUMPRODUCT(($B$1461:$B$1491=$J431)*1,E$1461:E$1491))</f>
        <v>1.4064716536194908</v>
      </c>
      <c r="N431" s="2" cm="1">
        <f t="array" ref="N431">IF(F431="","",F431-SUMPRODUCT(($B$1461:$B$1491=$J431)*1,F$1461:F$1491))</f>
        <v>1.4177176857466396</v>
      </c>
      <c r="O431" s="2" cm="1">
        <f t="array" ref="O431">IF(G431="","",G431-SUMPRODUCT(($B$1461:$B$1491=$J431)*1,G$1461:G$1491))</f>
        <v>1.486619139513877</v>
      </c>
    </row>
    <row r="432" spans="1:15" x14ac:dyDescent="0.55000000000000004">
      <c r="A432" s="3">
        <v>14</v>
      </c>
      <c r="B432" s="4">
        <v>26</v>
      </c>
      <c r="C432" s="2">
        <f>IFERROR(LN(実質付加価値!C432),"")</f>
        <v>14.273993977145771</v>
      </c>
      <c r="D432" s="2">
        <f>IFERROR(LN(実質付加価値!D432),"")</f>
        <v>14.404065980322821</v>
      </c>
      <c r="E432" s="2">
        <f>IFERROR(LN(実質付加価値!E432),"")</f>
        <v>14.404217475731674</v>
      </c>
      <c r="F432" s="2">
        <f>IFERROR(LN(実質付加価値!F432),"")</f>
        <v>14.376622895434616</v>
      </c>
      <c r="G432" s="2">
        <f>IFERROR(LN(実質付加価値!G432),"")</f>
        <v>14.317174307648218</v>
      </c>
      <c r="I432" s="3">
        <v>14</v>
      </c>
      <c r="J432" s="3">
        <v>26</v>
      </c>
      <c r="K432" s="2" cm="1">
        <f t="array" ref="K432">IF(C432="","",C432-SUMPRODUCT(($B$1461:$B$1491=$J432)*1,C$1461:C$1491))</f>
        <v>1.9795564152601575</v>
      </c>
      <c r="L432" s="2" cm="1">
        <f t="array" ref="L432">IF(D432="","",D432-SUMPRODUCT(($B$1461:$B$1491=$J432)*1,D$1461:D$1491))</f>
        <v>2.0131669143794824</v>
      </c>
      <c r="M432" s="2" cm="1">
        <f t="array" ref="M432">IF(E432="","",E432-SUMPRODUCT(($B$1461:$B$1491=$J432)*1,E$1461:E$1491))</f>
        <v>2.0026855025522163</v>
      </c>
      <c r="N432" s="2" cm="1">
        <f t="array" ref="N432">IF(F432="","",F432-SUMPRODUCT(($B$1461:$B$1491=$J432)*1,F$1461:F$1491))</f>
        <v>1.9925106129470489</v>
      </c>
      <c r="O432" s="2" cm="1">
        <f t="array" ref="O432">IF(G432="","",G432-SUMPRODUCT(($B$1461:$B$1491=$J432)*1,G$1461:G$1491))</f>
        <v>1.9677108100097982</v>
      </c>
    </row>
    <row r="433" spans="1:15" x14ac:dyDescent="0.55000000000000004">
      <c r="A433" s="3">
        <v>14</v>
      </c>
      <c r="B433" s="4">
        <v>27</v>
      </c>
      <c r="C433" s="2">
        <f>IFERROR(LN(実質付加価値!C433),"")</f>
        <v>14.906620649231876</v>
      </c>
      <c r="D433" s="2">
        <f>IFERROR(LN(実質付加価値!D433),"")</f>
        <v>14.906196128425309</v>
      </c>
      <c r="E433" s="2">
        <f>IFERROR(LN(実質付加価値!E433),"")</f>
        <v>15.033894363976547</v>
      </c>
      <c r="F433" s="2">
        <f>IFERROR(LN(実質付加価値!F433),"")</f>
        <v>15.005567699693945</v>
      </c>
      <c r="G433" s="2">
        <f>IFERROR(LN(実質付加価値!G433),"")</f>
        <v>15.07215476025566</v>
      </c>
      <c r="I433" s="3">
        <v>14</v>
      </c>
      <c r="J433" s="3">
        <v>27</v>
      </c>
      <c r="K433" s="2" cm="1">
        <f t="array" ref="K433">IF(C433="","",C433-SUMPRODUCT(($B$1461:$B$1491=$J433)*1,C$1461:C$1491))</f>
        <v>1.9468283787224454</v>
      </c>
      <c r="L433" s="2" cm="1">
        <f t="array" ref="L433">IF(D433="","",D433-SUMPRODUCT(($B$1461:$B$1491=$J433)*1,D$1461:D$1491))</f>
        <v>1.9011251136601217</v>
      </c>
      <c r="M433" s="2" cm="1">
        <f t="array" ref="M433">IF(E433="","",E433-SUMPRODUCT(($B$1461:$B$1491=$J433)*1,E$1461:E$1491))</f>
        <v>2.003266090860766</v>
      </c>
      <c r="N433" s="2" cm="1">
        <f t="array" ref="N433">IF(F433="","",F433-SUMPRODUCT(($B$1461:$B$1491=$J433)*1,F$1461:F$1491))</f>
        <v>1.9811287903958039</v>
      </c>
      <c r="O433" s="2" cm="1">
        <f t="array" ref="O433">IF(G433="","",G433-SUMPRODUCT(($B$1461:$B$1491=$J433)*1,G$1461:G$1491))</f>
        <v>2.0370354813260469</v>
      </c>
    </row>
    <row r="434" spans="1:15" x14ac:dyDescent="0.55000000000000004">
      <c r="A434" s="3">
        <v>14</v>
      </c>
      <c r="B434" s="4">
        <v>28</v>
      </c>
      <c r="C434" s="2">
        <f>IFERROR(LN(実質付加価値!C434),"")</f>
        <v>14.05704118079724</v>
      </c>
      <c r="D434" s="2">
        <f>IFERROR(LN(実質付加価値!D434),"")</f>
        <v>14.106932218828113</v>
      </c>
      <c r="E434" s="2">
        <f>IFERROR(LN(実質付加価値!E434),"")</f>
        <v>14.224769505528638</v>
      </c>
      <c r="F434" s="2">
        <f>IFERROR(LN(実質付加価値!F434),"")</f>
        <v>14.259564134107338</v>
      </c>
      <c r="G434" s="2">
        <f>IFERROR(LN(実質付加価値!G434),"")</f>
        <v>14.27678664136133</v>
      </c>
      <c r="I434" s="3">
        <v>14</v>
      </c>
      <c r="J434" s="3">
        <v>28</v>
      </c>
      <c r="K434" s="2" cm="1">
        <f t="array" ref="K434">IF(C434="","",C434-SUMPRODUCT(($B$1461:$B$1491=$J434)*1,C$1461:C$1491))</f>
        <v>1.2542251142478484</v>
      </c>
      <c r="L434" s="2" cm="1">
        <f t="array" ref="L434">IF(D434="","",D434-SUMPRODUCT(($B$1461:$B$1491=$J434)*1,D$1461:D$1491))</f>
        <v>1.2142567343137021</v>
      </c>
      <c r="M434" s="2" cm="1">
        <f t="array" ref="M434">IF(E434="","",E434-SUMPRODUCT(($B$1461:$B$1491=$J434)*1,E$1461:E$1491))</f>
        <v>1.2545073597786587</v>
      </c>
      <c r="N434" s="2" cm="1">
        <f t="array" ref="N434">IF(F434="","",F434-SUMPRODUCT(($B$1461:$B$1491=$J434)*1,F$1461:F$1491))</f>
        <v>1.2677269245271638</v>
      </c>
      <c r="O434" s="2" cm="1">
        <f t="array" ref="O434">IF(G434="","",G434-SUMPRODUCT(($B$1461:$B$1491=$J434)*1,G$1461:G$1491))</f>
        <v>1.2357552186196727</v>
      </c>
    </row>
    <row r="435" spans="1:15" x14ac:dyDescent="0.55000000000000004">
      <c r="A435" s="3">
        <v>14</v>
      </c>
      <c r="B435" s="4">
        <v>29</v>
      </c>
      <c r="C435" s="2">
        <f>IFERROR(LN(実質付加価値!C435),"")</f>
        <v>13.809798717346464</v>
      </c>
      <c r="D435" s="2">
        <f>IFERROR(LN(実質付加価値!D435),"")</f>
        <v>13.838352915767471</v>
      </c>
      <c r="E435" s="2">
        <f>IFERROR(LN(実質付加価値!E435),"")</f>
        <v>13.902228792427243</v>
      </c>
      <c r="F435" s="2">
        <f>IFERROR(LN(実質付加価値!F435),"")</f>
        <v>13.901799218809719</v>
      </c>
      <c r="G435" s="2">
        <f>IFERROR(LN(実質付加価値!G435),"")</f>
        <v>13.904537414800339</v>
      </c>
      <c r="I435" s="3">
        <v>14</v>
      </c>
      <c r="J435" s="3">
        <v>29</v>
      </c>
      <c r="K435" s="2" cm="1">
        <f t="array" ref="K435">IF(C435="","",C435-SUMPRODUCT(($B$1461:$B$1491=$J435)*1,C$1461:C$1491))</f>
        <v>1.2340203278997368</v>
      </c>
      <c r="L435" s="2" cm="1">
        <f t="array" ref="L435">IF(D435="","",D435-SUMPRODUCT(($B$1461:$B$1491=$J435)*1,D$1461:D$1491))</f>
        <v>1.2345310367932054</v>
      </c>
      <c r="M435" s="2" cm="1">
        <f t="array" ref="M435">IF(E435="","",E435-SUMPRODUCT(($B$1461:$B$1491=$J435)*1,E$1461:E$1491))</f>
        <v>1.2742403990278905</v>
      </c>
      <c r="N435" s="2" cm="1">
        <f t="array" ref="N435">IF(F435="","",F435-SUMPRODUCT(($B$1461:$B$1491=$J435)*1,F$1461:F$1491))</f>
        <v>1.2693586758389657</v>
      </c>
      <c r="O435" s="2" cm="1">
        <f t="array" ref="O435">IF(G435="","",G435-SUMPRODUCT(($B$1461:$B$1491=$J435)*1,G$1461:G$1491))</f>
        <v>1.2673470340875923</v>
      </c>
    </row>
    <row r="436" spans="1:15" x14ac:dyDescent="0.55000000000000004">
      <c r="A436" s="3">
        <v>14</v>
      </c>
      <c r="B436" s="4">
        <v>30</v>
      </c>
      <c r="C436" s="2">
        <f>IFERROR(LN(実質付加価値!C436),"")</f>
        <v>14.488729560438983</v>
      </c>
      <c r="D436" s="2">
        <f>IFERROR(LN(実質付加価値!D436),"")</f>
        <v>14.699676256157264</v>
      </c>
      <c r="E436" s="2">
        <f>IFERROR(LN(実質付加価値!E436),"")</f>
        <v>14.842987511403257</v>
      </c>
      <c r="F436" s="2">
        <f>IFERROR(LN(実質付加価値!F436),"")</f>
        <v>14.846026905174417</v>
      </c>
      <c r="G436" s="2">
        <f>IFERROR(LN(実質付加価値!G436),"")</f>
        <v>14.933638701123389</v>
      </c>
      <c r="I436" s="3">
        <v>14</v>
      </c>
      <c r="J436" s="3">
        <v>30</v>
      </c>
      <c r="K436" s="2" cm="1">
        <f t="array" ref="K436">IF(C436="","",C436-SUMPRODUCT(($B$1461:$B$1491=$J436)*1,C$1461:C$1491))</f>
        <v>1.3333360541838459</v>
      </c>
      <c r="L436" s="2" cm="1">
        <f t="array" ref="L436">IF(D436="","",D436-SUMPRODUCT(($B$1461:$B$1491=$J436)*1,D$1461:D$1491))</f>
        <v>1.3866733224665317</v>
      </c>
      <c r="M436" s="2" cm="1">
        <f t="array" ref="M436">IF(E436="","",E436-SUMPRODUCT(($B$1461:$B$1491=$J436)*1,E$1461:E$1491))</f>
        <v>1.4601586758627345</v>
      </c>
      <c r="N436" s="2" cm="1">
        <f t="array" ref="N436">IF(F436="","",F436-SUMPRODUCT(($B$1461:$B$1491=$J436)*1,F$1461:F$1491))</f>
        <v>1.4609035086886379</v>
      </c>
      <c r="O436" s="2" cm="1">
        <f t="array" ref="O436">IF(G436="","",G436-SUMPRODUCT(($B$1461:$B$1491=$J436)*1,G$1461:G$1491))</f>
        <v>1.5004408814561501</v>
      </c>
    </row>
    <row r="437" spans="1:15" x14ac:dyDescent="0.55000000000000004">
      <c r="A437" s="3">
        <v>14</v>
      </c>
      <c r="B437" s="4">
        <v>31</v>
      </c>
      <c r="C437" s="2">
        <f>IFERROR(LN(実質付加価値!C437),"")</f>
        <v>14.28161944987948</v>
      </c>
      <c r="D437" s="2">
        <f>IFERROR(LN(実質付加価値!D437),"")</f>
        <v>14.157775598676528</v>
      </c>
      <c r="E437" s="2">
        <f>IFERROR(LN(実質付加価値!E437),"")</f>
        <v>14.275736829320657</v>
      </c>
      <c r="F437" s="2">
        <f>IFERROR(LN(実質付加価値!F437),"")</f>
        <v>14.112592344731764</v>
      </c>
      <c r="G437" s="2">
        <f>IFERROR(LN(実質付加価値!G437),"")</f>
        <v>14.130425183585482</v>
      </c>
      <c r="I437" s="3">
        <v>14</v>
      </c>
      <c r="J437" s="3">
        <v>31</v>
      </c>
      <c r="K437" s="2" cm="1">
        <f t="array" ref="K437">IF(C437="","",C437-SUMPRODUCT(($B$1461:$B$1491=$J437)*1,C$1461:C$1491))</f>
        <v>1.5829454154250957</v>
      </c>
      <c r="L437" s="2" cm="1">
        <f t="array" ref="L437">IF(D437="","",D437-SUMPRODUCT(($B$1461:$B$1491=$J437)*1,D$1461:D$1491))</f>
        <v>1.5562574769328545</v>
      </c>
      <c r="M437" s="2" cm="1">
        <f t="array" ref="M437">IF(E437="","",E437-SUMPRODUCT(($B$1461:$B$1491=$J437)*1,E$1461:E$1491))</f>
        <v>1.7010123775907307</v>
      </c>
      <c r="N437" s="2" cm="1">
        <f t="array" ref="N437">IF(F437="","",F437-SUMPRODUCT(($B$1461:$B$1491=$J437)*1,F$1461:F$1491))</f>
        <v>1.6641249140452405</v>
      </c>
      <c r="O437" s="2" cm="1">
        <f t="array" ref="O437">IF(G437="","",G437-SUMPRODUCT(($B$1461:$B$1491=$J437)*1,G$1461:G$1491))</f>
        <v>1.6828717332458716</v>
      </c>
    </row>
    <row r="438" spans="1:15" x14ac:dyDescent="0.55000000000000004">
      <c r="A438" s="3">
        <v>15</v>
      </c>
      <c r="B438" s="4">
        <v>1</v>
      </c>
      <c r="C438" s="2">
        <f>IFERROR(LN(実質付加価値!C438),"")</f>
        <v>12.10411415901417</v>
      </c>
      <c r="D438" s="2">
        <f>IFERROR(LN(実質付加価値!D438),"")</f>
        <v>11.95000768218585</v>
      </c>
      <c r="E438" s="2">
        <f>IFERROR(LN(実質付加価値!E438),"")</f>
        <v>11.943441225194759</v>
      </c>
      <c r="F438" s="2">
        <f>IFERROR(LN(実質付加価値!F438),"")</f>
        <v>11.921616134524708</v>
      </c>
      <c r="G438" s="2">
        <f>IFERROR(LN(実質付加価値!G438),"")</f>
        <v>11.912359239026866</v>
      </c>
      <c r="I438" s="3">
        <v>15</v>
      </c>
      <c r="J438" s="3">
        <v>1</v>
      </c>
      <c r="K438" s="2" cm="1">
        <f t="array" ref="K438">IF(C438="","",C438-SUMPRODUCT(($B$1461:$B$1491=$J438)*1,C$1461:C$1491))</f>
        <v>0.50388182507841428</v>
      </c>
      <c r="L438" s="2" cm="1">
        <f t="array" ref="L438">IF(D438="","",D438-SUMPRODUCT(($B$1461:$B$1491=$J438)*1,D$1461:D$1491))</f>
        <v>0.49024096310430032</v>
      </c>
      <c r="M438" s="2" cm="1">
        <f t="array" ref="M438">IF(E438="","",E438-SUMPRODUCT(($B$1461:$B$1491=$J438)*1,E$1461:E$1491))</f>
        <v>0.58220539210916122</v>
      </c>
      <c r="N438" s="2" cm="1">
        <f t="array" ref="N438">IF(F438="","",F438-SUMPRODUCT(($B$1461:$B$1491=$J438)*1,F$1461:F$1491))</f>
        <v>0.59938446594618533</v>
      </c>
      <c r="O438" s="2" cm="1">
        <f t="array" ref="O438">IF(G438="","",G438-SUMPRODUCT(($B$1461:$B$1491=$J438)*1,G$1461:G$1491))</f>
        <v>0.50766777867858259</v>
      </c>
    </row>
    <row r="439" spans="1:15" x14ac:dyDescent="0.55000000000000004">
      <c r="A439" s="3">
        <v>15</v>
      </c>
      <c r="B439" s="4">
        <v>2</v>
      </c>
      <c r="C439" s="2">
        <f>IFERROR(LN(実質付加価値!C439),"")</f>
        <v>11.222149793565361</v>
      </c>
      <c r="D439" s="2">
        <f>IFERROR(LN(実質付加価値!D439),"")</f>
        <v>11.209652585891172</v>
      </c>
      <c r="E439" s="2">
        <f>IFERROR(LN(実質付加価値!E439),"")</f>
        <v>11.070160602687949</v>
      </c>
      <c r="F439" s="2">
        <f>IFERROR(LN(実質付加価値!F439),"")</f>
        <v>10.852852463852612</v>
      </c>
      <c r="G439" s="2">
        <f>IFERROR(LN(実質付加価値!G439),"")</f>
        <v>10.960904691940033</v>
      </c>
      <c r="I439" s="3">
        <v>15</v>
      </c>
      <c r="J439" s="3">
        <v>2</v>
      </c>
      <c r="K439" s="2" cm="1">
        <f t="array" ref="K439">IF(C439="","",C439-SUMPRODUCT(($B$1461:$B$1491=$J439)*1,C$1461:C$1491))</f>
        <v>2.7543031654700236</v>
      </c>
      <c r="L439" s="2" cm="1">
        <f t="array" ref="L439">IF(D439="","",D439-SUMPRODUCT(($B$1461:$B$1491=$J439)*1,D$1461:D$1491))</f>
        <v>2.6113784295311682</v>
      </c>
      <c r="M439" s="2" cm="1">
        <f t="array" ref="M439">IF(E439="","",E439-SUMPRODUCT(($B$1461:$B$1491=$J439)*1,E$1461:E$1491))</f>
        <v>2.5093274872520546</v>
      </c>
      <c r="N439" s="2" cm="1">
        <f t="array" ref="N439">IF(F439="","",F439-SUMPRODUCT(($B$1461:$B$1491=$J439)*1,F$1461:F$1491))</f>
        <v>2.3156627678367698</v>
      </c>
      <c r="O439" s="2" cm="1">
        <f t="array" ref="O439">IF(G439="","",G439-SUMPRODUCT(($B$1461:$B$1491=$J439)*1,G$1461:G$1491))</f>
        <v>2.672250808983927</v>
      </c>
    </row>
    <row r="440" spans="1:15" x14ac:dyDescent="0.55000000000000004">
      <c r="A440" s="3">
        <v>15</v>
      </c>
      <c r="B440" s="4">
        <v>3</v>
      </c>
      <c r="C440" s="2">
        <f>IFERROR(LN(実質付加価値!C440),"")</f>
        <v>12.678560003256719</v>
      </c>
      <c r="D440" s="2">
        <f>IFERROR(LN(実質付加価値!D440),"")</f>
        <v>12.646027078151203</v>
      </c>
      <c r="E440" s="2">
        <f>IFERROR(LN(実質付加価値!E440),"")</f>
        <v>12.709029611045667</v>
      </c>
      <c r="F440" s="2">
        <f>IFERROR(LN(実質付加価値!F440),"")</f>
        <v>12.669315538701161</v>
      </c>
      <c r="G440" s="2">
        <f>IFERROR(LN(実質付加価値!G440),"")</f>
        <v>12.570762008600919</v>
      </c>
      <c r="I440" s="3">
        <v>15</v>
      </c>
      <c r="J440" s="3">
        <v>3</v>
      </c>
      <c r="K440" s="2" cm="1">
        <f t="array" ref="K440">IF(C440="","",C440-SUMPRODUCT(($B$1461:$B$1491=$J440)*1,C$1461:C$1491))</f>
        <v>0.61513593646993492</v>
      </c>
      <c r="L440" s="2" cm="1">
        <f t="array" ref="L440">IF(D440="","",D440-SUMPRODUCT(($B$1461:$B$1491=$J440)*1,D$1461:D$1491))</f>
        <v>0.5534891624929319</v>
      </c>
      <c r="M440" s="2" cm="1">
        <f t="array" ref="M440">IF(E440="","",E440-SUMPRODUCT(($B$1461:$B$1491=$J440)*1,E$1461:E$1491))</f>
        <v>0.57476835991929676</v>
      </c>
      <c r="N440" s="2" cm="1">
        <f t="array" ref="N440">IF(F440="","",F440-SUMPRODUCT(($B$1461:$B$1491=$J440)*1,F$1461:F$1491))</f>
        <v>0.60478474992510911</v>
      </c>
      <c r="O440" s="2" cm="1">
        <f t="array" ref="O440">IF(G440="","",G440-SUMPRODUCT(($B$1461:$B$1491=$J440)*1,G$1461:G$1491))</f>
        <v>0.46631454092730529</v>
      </c>
    </row>
    <row r="441" spans="1:15" x14ac:dyDescent="0.55000000000000004">
      <c r="A441" s="3">
        <v>15</v>
      </c>
      <c r="B441" s="4">
        <v>4</v>
      </c>
      <c r="C441" s="2">
        <f>IFERROR(LN(実質付加価値!C441),"")</f>
        <v>10.405380890048756</v>
      </c>
      <c r="D441" s="2">
        <f>IFERROR(LN(実質付加価値!D441),"")</f>
        <v>10.41192405398313</v>
      </c>
      <c r="E441" s="2">
        <f>IFERROR(LN(実質付加価値!E441),"")</f>
        <v>10.483426158360356</v>
      </c>
      <c r="F441" s="2">
        <f>IFERROR(LN(実質付加価値!F441),"")</f>
        <v>10.347456948432489</v>
      </c>
      <c r="G441" s="2">
        <f>IFERROR(LN(実質付加価値!G441),"")</f>
        <v>10.167972360824546</v>
      </c>
      <c r="I441" s="3">
        <v>15</v>
      </c>
      <c r="J441" s="3">
        <v>4</v>
      </c>
      <c r="K441" s="2" cm="1">
        <f t="array" ref="K441">IF(C441="","",C441-SUMPRODUCT(($B$1461:$B$1491=$J441)*1,C$1461:C$1491))</f>
        <v>0.47185923308314237</v>
      </c>
      <c r="L441" s="2" cm="1">
        <f t="array" ref="L441">IF(D441="","",D441-SUMPRODUCT(($B$1461:$B$1491=$J441)*1,D$1461:D$1491))</f>
        <v>0.3815812602065467</v>
      </c>
      <c r="M441" s="2" cm="1">
        <f t="array" ref="M441">IF(E441="","",E441-SUMPRODUCT(($B$1461:$B$1491=$J441)*1,E$1461:E$1491))</f>
        <v>0.54471994989926564</v>
      </c>
      <c r="N441" s="2" cm="1">
        <f t="array" ref="N441">IF(F441="","",F441-SUMPRODUCT(($B$1461:$B$1491=$J441)*1,F$1461:F$1491))</f>
        <v>0.52129397707084557</v>
      </c>
      <c r="O441" s="2" cm="1">
        <f t="array" ref="O441">IF(G441="","",G441-SUMPRODUCT(($B$1461:$B$1491=$J441)*1,G$1461:G$1491))</f>
        <v>0.36685372870450017</v>
      </c>
    </row>
    <row r="442" spans="1:15" x14ac:dyDescent="0.55000000000000004">
      <c r="A442" s="3">
        <v>15</v>
      </c>
      <c r="B442" s="4">
        <v>5</v>
      </c>
      <c r="C442" s="2">
        <f>IFERROR(LN(実質付加価値!C442),"")</f>
        <v>11.11285211893928</v>
      </c>
      <c r="D442" s="2">
        <f>IFERROR(LN(実質付加価値!D442),"")</f>
        <v>11.134820399132828</v>
      </c>
      <c r="E442" s="2">
        <f>IFERROR(LN(実質付加価値!E442),"")</f>
        <v>11.173578022411775</v>
      </c>
      <c r="F442" s="2">
        <f>IFERROR(LN(実質付加価値!F442),"")</f>
        <v>10.707353742451163</v>
      </c>
      <c r="G442" s="2">
        <f>IFERROR(LN(実質付加価値!G442),"")</f>
        <v>10.700181883654963</v>
      </c>
      <c r="I442" s="3">
        <v>15</v>
      </c>
      <c r="J442" s="3">
        <v>5</v>
      </c>
      <c r="K442" s="2" cm="1">
        <f t="array" ref="K442">IF(C442="","",C442-SUMPRODUCT(($B$1461:$B$1491=$J442)*1,C$1461:C$1491))</f>
        <v>0.87569565188887566</v>
      </c>
      <c r="L442" s="2" cm="1">
        <f t="array" ref="L442">IF(D442="","",D442-SUMPRODUCT(($B$1461:$B$1491=$J442)*1,D$1461:D$1491))</f>
        <v>0.75361367183688266</v>
      </c>
      <c r="M442" s="2" cm="1">
        <f t="array" ref="M442">IF(E442="","",E442-SUMPRODUCT(($B$1461:$B$1491=$J442)*1,E$1461:E$1491))</f>
        <v>0.75011077220050737</v>
      </c>
      <c r="N442" s="2" cm="1">
        <f t="array" ref="N442">IF(F442="","",F442-SUMPRODUCT(($B$1461:$B$1491=$J442)*1,F$1461:F$1491))</f>
        <v>0.45448504102167497</v>
      </c>
      <c r="O442" s="2" cm="1">
        <f t="array" ref="O442">IF(G442="","",G442-SUMPRODUCT(($B$1461:$B$1491=$J442)*1,G$1461:G$1491))</f>
        <v>0.38088248235682265</v>
      </c>
    </row>
    <row r="443" spans="1:15" x14ac:dyDescent="0.55000000000000004">
      <c r="A443" s="3">
        <v>15</v>
      </c>
      <c r="B443" s="4">
        <v>6</v>
      </c>
      <c r="C443" s="2">
        <f>IFERROR(LN(実質付加価値!C443),"")</f>
        <v>12.384727530526099</v>
      </c>
      <c r="D443" s="2">
        <f>IFERROR(LN(実質付加価値!D443),"")</f>
        <v>12.544134646708976</v>
      </c>
      <c r="E443" s="2">
        <f>IFERROR(LN(実質付加価値!E443),"")</f>
        <v>12.740639339900993</v>
      </c>
      <c r="F443" s="2">
        <f>IFERROR(LN(実質付加価値!F443),"")</f>
        <v>12.773827196262893</v>
      </c>
      <c r="G443" s="2">
        <f>IFERROR(LN(実質付加価値!G443),"")</f>
        <v>13.000295924530047</v>
      </c>
      <c r="I443" s="3">
        <v>15</v>
      </c>
      <c r="J443" s="3">
        <v>6</v>
      </c>
      <c r="K443" s="2" cm="1">
        <f t="array" ref="K443">IF(C443="","",C443-SUMPRODUCT(($B$1461:$B$1491=$J443)*1,C$1461:C$1491))</f>
        <v>0.54526140443164373</v>
      </c>
      <c r="L443" s="2" cm="1">
        <f t="array" ref="L443">IF(D443="","",D443-SUMPRODUCT(($B$1461:$B$1491=$J443)*1,D$1461:D$1491))</f>
        <v>0.64673139681752012</v>
      </c>
      <c r="M443" s="2" cm="1">
        <f t="array" ref="M443">IF(E443="","",E443-SUMPRODUCT(($B$1461:$B$1491=$J443)*1,E$1461:E$1491))</f>
        <v>0.69065417114532224</v>
      </c>
      <c r="N443" s="2" cm="1">
        <f t="array" ref="N443">IF(F443="","",F443-SUMPRODUCT(($B$1461:$B$1491=$J443)*1,F$1461:F$1491))</f>
        <v>0.72176955540518328</v>
      </c>
      <c r="O443" s="2" cm="1">
        <f t="array" ref="O443">IF(G443="","",G443-SUMPRODUCT(($B$1461:$B$1491=$J443)*1,G$1461:G$1491))</f>
        <v>0.91954713836239854</v>
      </c>
    </row>
    <row r="444" spans="1:15" x14ac:dyDescent="0.55000000000000004">
      <c r="A444" s="3">
        <v>15</v>
      </c>
      <c r="B444" s="4">
        <v>7</v>
      </c>
      <c r="C444" s="2">
        <f>IFERROR(LN(実質付加価値!C444),"")</f>
        <v>10.250019119566009</v>
      </c>
      <c r="D444" s="2">
        <f>IFERROR(LN(実質付加価値!D444),"")</f>
        <v>10.5704558469749</v>
      </c>
      <c r="E444" s="2">
        <f>IFERROR(LN(実質付加価値!E444),"")</f>
        <v>10.388679232873288</v>
      </c>
      <c r="F444" s="2">
        <f>IFERROR(LN(実質付加価値!F444),"")</f>
        <v>10.483460773957058</v>
      </c>
      <c r="G444" s="2">
        <f>IFERROR(LN(実質付加価値!G444),"")</f>
        <v>9.8052597250935207</v>
      </c>
      <c r="I444" s="3">
        <v>15</v>
      </c>
      <c r="J444" s="3">
        <v>7</v>
      </c>
      <c r="K444" s="2" cm="1">
        <f t="array" ref="K444">IF(C444="","",C444-SUMPRODUCT(($B$1461:$B$1491=$J444)*1,C$1461:C$1491))</f>
        <v>-0.25520139207316817</v>
      </c>
      <c r="L444" s="2" cm="1">
        <f t="array" ref="L444">IF(D444="","",D444-SUMPRODUCT(($B$1461:$B$1491=$J444)*1,D$1461:D$1491))</f>
        <v>-0.15179660218212199</v>
      </c>
      <c r="M444" s="2" cm="1">
        <f t="array" ref="M444">IF(E444="","",E444-SUMPRODUCT(($B$1461:$B$1491=$J444)*1,E$1461:E$1491))</f>
        <v>-0.26625808019006136</v>
      </c>
      <c r="N444" s="2" cm="1">
        <f t="array" ref="N444">IF(F444="","",F444-SUMPRODUCT(($B$1461:$B$1491=$J444)*1,F$1461:F$1491))</f>
        <v>-0.16154489398342697</v>
      </c>
      <c r="O444" s="2" cm="1">
        <f t="array" ref="O444">IF(G444="","",G444-SUMPRODUCT(($B$1461:$B$1491=$J444)*1,G$1461:G$1491))</f>
        <v>-0.86908932073984069</v>
      </c>
    </row>
    <row r="445" spans="1:15" x14ac:dyDescent="0.55000000000000004">
      <c r="A445" s="3">
        <v>15</v>
      </c>
      <c r="B445" s="4">
        <v>8</v>
      </c>
      <c r="C445" s="2">
        <f>IFERROR(LN(実質付加価値!C445),"")</f>
        <v>11.853717339882138</v>
      </c>
      <c r="D445" s="2">
        <f>IFERROR(LN(実質付加価値!D445),"")</f>
        <v>11.752316524912091</v>
      </c>
      <c r="E445" s="2">
        <f>IFERROR(LN(実質付加価値!E445),"")</f>
        <v>11.723394585592334</v>
      </c>
      <c r="F445" s="2">
        <f>IFERROR(LN(実質付加価値!F445),"")</f>
        <v>11.671386829926794</v>
      </c>
      <c r="G445" s="2">
        <f>IFERROR(LN(実質付加価値!G445),"")</f>
        <v>11.613889161113898</v>
      </c>
      <c r="I445" s="3">
        <v>15</v>
      </c>
      <c r="J445" s="3">
        <v>8</v>
      </c>
      <c r="K445" s="2" cm="1">
        <f t="array" ref="K445">IF(C445="","",C445-SUMPRODUCT(($B$1461:$B$1491=$J445)*1,C$1461:C$1491))</f>
        <v>0.31791034864509093</v>
      </c>
      <c r="L445" s="2" cm="1">
        <f t="array" ref="L445">IF(D445="","",D445-SUMPRODUCT(($B$1461:$B$1491=$J445)*1,D$1461:D$1491))</f>
        <v>0.16206990617549621</v>
      </c>
      <c r="M445" s="2" cm="1">
        <f t="array" ref="M445">IF(E445="","",E445-SUMPRODUCT(($B$1461:$B$1491=$J445)*1,E$1461:E$1491))</f>
        <v>0.28134077288562231</v>
      </c>
      <c r="N445" s="2" cm="1">
        <f t="array" ref="N445">IF(F445="","",F445-SUMPRODUCT(($B$1461:$B$1491=$J445)*1,F$1461:F$1491))</f>
        <v>0.25561145330053314</v>
      </c>
      <c r="O445" s="2" cm="1">
        <f t="array" ref="O445">IF(G445="","",G445-SUMPRODUCT(($B$1461:$B$1491=$J445)*1,G$1461:G$1491))</f>
        <v>0.37236995816972573</v>
      </c>
    </row>
    <row r="446" spans="1:15" x14ac:dyDescent="0.55000000000000004">
      <c r="A446" s="3">
        <v>15</v>
      </c>
      <c r="B446" s="4">
        <v>9</v>
      </c>
      <c r="C446" s="2">
        <f>IFERROR(LN(実質付加価値!C446),"")</f>
        <v>11.952136750831764</v>
      </c>
      <c r="D446" s="2">
        <f>IFERROR(LN(実質付加価値!D446),"")</f>
        <v>12.07383492338192</v>
      </c>
      <c r="E446" s="2">
        <f>IFERROR(LN(実質付加価値!E446),"")</f>
        <v>12.125393413841948</v>
      </c>
      <c r="F446" s="2">
        <f>IFERROR(LN(実質付加価値!F446),"")</f>
        <v>11.994683478804445</v>
      </c>
      <c r="G446" s="2">
        <f>IFERROR(LN(実質付加価値!G446),"")</f>
        <v>12.171651208482833</v>
      </c>
      <c r="I446" s="3">
        <v>15</v>
      </c>
      <c r="J446" s="3">
        <v>9</v>
      </c>
      <c r="K446" s="2" cm="1">
        <f t="array" ref="K446">IF(C446="","",C446-SUMPRODUCT(($B$1461:$B$1491=$J446)*1,C$1461:C$1491))</f>
        <v>0.93106072061416967</v>
      </c>
      <c r="L446" s="2" cm="1">
        <f t="array" ref="L446">IF(D446="","",D446-SUMPRODUCT(($B$1461:$B$1491=$J446)*1,D$1461:D$1491))</f>
        <v>1.0107771143774098</v>
      </c>
      <c r="M446" s="2" cm="1">
        <f t="array" ref="M446">IF(E446="","",E446-SUMPRODUCT(($B$1461:$B$1491=$J446)*1,E$1461:E$1491))</f>
        <v>1.0075881304018939</v>
      </c>
      <c r="N446" s="2" cm="1">
        <f t="array" ref="N446">IF(F446="","",F446-SUMPRODUCT(($B$1461:$B$1491=$J446)*1,F$1461:F$1491))</f>
        <v>0.98030033611163958</v>
      </c>
      <c r="O446" s="2" cm="1">
        <f t="array" ref="O446">IF(G446="","",G446-SUMPRODUCT(($B$1461:$B$1491=$J446)*1,G$1461:G$1491))</f>
        <v>1.0391319329949802</v>
      </c>
    </row>
    <row r="447" spans="1:15" x14ac:dyDescent="0.55000000000000004">
      <c r="A447" s="3">
        <v>15</v>
      </c>
      <c r="B447" s="4">
        <v>10</v>
      </c>
      <c r="C447" s="2">
        <f>IFERROR(LN(実質付加価値!C447),"")</f>
        <v>12.599547423405657</v>
      </c>
      <c r="D447" s="2">
        <f>IFERROR(LN(実質付加価値!D447),"")</f>
        <v>12.728963489803176</v>
      </c>
      <c r="E447" s="2">
        <f>IFERROR(LN(実質付加価値!E447),"")</f>
        <v>12.774520881564127</v>
      </c>
      <c r="F447" s="2">
        <f>IFERROR(LN(実質付加価値!F447),"")</f>
        <v>12.582077480266713</v>
      </c>
      <c r="G447" s="2">
        <f>IFERROR(LN(実質付加価値!G447),"")</f>
        <v>12.849215043550148</v>
      </c>
      <c r="I447" s="3">
        <v>15</v>
      </c>
      <c r="J447" s="3">
        <v>10</v>
      </c>
      <c r="K447" s="2" cm="1">
        <f t="array" ref="K447">IF(C447="","",C447-SUMPRODUCT(($B$1461:$B$1491=$J447)*1,C$1461:C$1491))</f>
        <v>0.59111129942591312</v>
      </c>
      <c r="L447" s="2" cm="1">
        <f t="array" ref="L447">IF(D447="","",D447-SUMPRODUCT(($B$1461:$B$1491=$J447)*1,D$1461:D$1491))</f>
        <v>0.65057364994547306</v>
      </c>
      <c r="M447" s="2" cm="1">
        <f t="array" ref="M447">IF(E447="","",E447-SUMPRODUCT(($B$1461:$B$1491=$J447)*1,E$1461:E$1491))</f>
        <v>0.56581531850154576</v>
      </c>
      <c r="N447" s="2" cm="1">
        <f t="array" ref="N447">IF(F447="","",F447-SUMPRODUCT(($B$1461:$B$1491=$J447)*1,F$1461:F$1491))</f>
        <v>0.46199156100760774</v>
      </c>
      <c r="O447" s="2" cm="1">
        <f t="array" ref="O447">IF(G447="","",G447-SUMPRODUCT(($B$1461:$B$1491=$J447)*1,G$1461:G$1491))</f>
        <v>0.54269820879007113</v>
      </c>
    </row>
    <row r="448" spans="1:15" x14ac:dyDescent="0.55000000000000004">
      <c r="A448" s="3">
        <v>15</v>
      </c>
      <c r="B448" s="4">
        <v>11</v>
      </c>
      <c r="C448" s="2">
        <f>IFERROR(LN(実質付加価値!C448),"")</f>
        <v>11.618996535209678</v>
      </c>
      <c r="D448" s="2">
        <f>IFERROR(LN(実質付加価値!D448),"")</f>
        <v>11.739647674063681</v>
      </c>
      <c r="E448" s="2">
        <f>IFERROR(LN(実質付加価値!E448),"")</f>
        <v>12.002567010565535</v>
      </c>
      <c r="F448" s="2">
        <f>IFERROR(LN(実質付加価値!F448),"")</f>
        <v>12.215428973237231</v>
      </c>
      <c r="G448" s="2">
        <f>IFERROR(LN(実質付加価値!G448),"")</f>
        <v>12.236259295945997</v>
      </c>
      <c r="I448" s="3">
        <v>15</v>
      </c>
      <c r="J448" s="3">
        <v>11</v>
      </c>
      <c r="K448" s="2" cm="1">
        <f t="array" ref="K448">IF(C448="","",C448-SUMPRODUCT(($B$1461:$B$1491=$J448)*1,C$1461:C$1491))</f>
        <v>0.78222490174484172</v>
      </c>
      <c r="L448" s="2" cm="1">
        <f t="array" ref="L448">IF(D448="","",D448-SUMPRODUCT(($B$1461:$B$1491=$J448)*1,D$1461:D$1491))</f>
        <v>0.67906259641381972</v>
      </c>
      <c r="M448" s="2" cm="1">
        <f t="array" ref="M448">IF(E448="","",E448-SUMPRODUCT(($B$1461:$B$1491=$J448)*1,E$1461:E$1491))</f>
        <v>0.71552362346520937</v>
      </c>
      <c r="N448" s="2" cm="1">
        <f t="array" ref="N448">IF(F448="","",F448-SUMPRODUCT(($B$1461:$B$1491=$J448)*1,F$1461:F$1491))</f>
        <v>0.8665078605697758</v>
      </c>
      <c r="O448" s="2" cm="1">
        <f t="array" ref="O448">IF(G448="","",G448-SUMPRODUCT(($B$1461:$B$1491=$J448)*1,G$1461:G$1491))</f>
        <v>0.66827459777897147</v>
      </c>
    </row>
    <row r="449" spans="1:15" x14ac:dyDescent="0.55000000000000004">
      <c r="A449" s="3">
        <v>15</v>
      </c>
      <c r="B449" s="4">
        <v>12</v>
      </c>
      <c r="C449" s="2">
        <f>IFERROR(LN(実質付加価値!C449),"")</f>
        <v>11.363614691092151</v>
      </c>
      <c r="D449" s="2">
        <f>IFERROR(LN(実質付加価値!D449),"")</f>
        <v>11.452225235921153</v>
      </c>
      <c r="E449" s="2">
        <f>IFERROR(LN(実質付加価値!E449),"")</f>
        <v>11.649511202880579</v>
      </c>
      <c r="F449" s="2">
        <f>IFERROR(LN(実質付加価値!F449),"")</f>
        <v>11.476043061176899</v>
      </c>
      <c r="G449" s="2">
        <f>IFERROR(LN(実質付加価値!G449),"")</f>
        <v>11.565938008123732</v>
      </c>
      <c r="I449" s="3">
        <v>15</v>
      </c>
      <c r="J449" s="3">
        <v>12</v>
      </c>
      <c r="K449" s="2" cm="1">
        <f t="array" ref="K449">IF(C449="","",C449-SUMPRODUCT(($B$1461:$B$1491=$J449)*1,C$1461:C$1491))</f>
        <v>0.40304501151334016</v>
      </c>
      <c r="L449" s="2" cm="1">
        <f t="array" ref="L449">IF(D449="","",D449-SUMPRODUCT(($B$1461:$B$1491=$J449)*1,D$1461:D$1491))</f>
        <v>0.3989673643717957</v>
      </c>
      <c r="M449" s="2" cm="1">
        <f t="array" ref="M449">IF(E449="","",E449-SUMPRODUCT(($B$1461:$B$1491=$J449)*1,E$1461:E$1491))</f>
        <v>0.47671651106841573</v>
      </c>
      <c r="N449" s="2" cm="1">
        <f t="array" ref="N449">IF(F449="","",F449-SUMPRODUCT(($B$1461:$B$1491=$J449)*1,F$1461:F$1491))</f>
        <v>0.38355813495314095</v>
      </c>
      <c r="O449" s="2" cm="1">
        <f t="array" ref="O449">IF(G449="","",G449-SUMPRODUCT(($B$1461:$B$1491=$J449)*1,G$1461:G$1491))</f>
        <v>0.33400602082486408</v>
      </c>
    </row>
    <row r="450" spans="1:15" x14ac:dyDescent="0.55000000000000004">
      <c r="A450" s="3">
        <v>15</v>
      </c>
      <c r="B450" s="4">
        <v>13</v>
      </c>
      <c r="C450" s="2">
        <f>IFERROR(LN(実質付加価値!C450),"")</f>
        <v>10.306658446540029</v>
      </c>
      <c r="D450" s="2">
        <f>IFERROR(LN(実質付加価値!D450),"")</f>
        <v>10.190638747378401</v>
      </c>
      <c r="E450" s="2">
        <f>IFERROR(LN(実質付加価値!E450),"")</f>
        <v>9.9763847098483982</v>
      </c>
      <c r="F450" s="2">
        <f>IFERROR(LN(実質付加価値!F450),"")</f>
        <v>9.766381601514734</v>
      </c>
      <c r="G450" s="2">
        <f>IFERROR(LN(実質付加価値!G450),"")</f>
        <v>10.524835364484092</v>
      </c>
      <c r="I450" s="3">
        <v>15</v>
      </c>
      <c r="J450" s="3">
        <v>13</v>
      </c>
      <c r="K450" s="2" cm="1">
        <f t="array" ref="K450">IF(C450="","",C450-SUMPRODUCT(($B$1461:$B$1491=$J450)*1,C$1461:C$1491))</f>
        <v>0.41257859596064783</v>
      </c>
      <c r="L450" s="2" cm="1">
        <f t="array" ref="L450">IF(D450="","",D450-SUMPRODUCT(($B$1461:$B$1491=$J450)*1,D$1461:D$1491))</f>
        <v>1.1720713367166837</v>
      </c>
      <c r="M450" s="2" cm="1">
        <f t="array" ref="M450">IF(E450="","",E450-SUMPRODUCT(($B$1461:$B$1491=$J450)*1,E$1461:E$1491))</f>
        <v>0.91606585978233213</v>
      </c>
      <c r="N450" s="2" cm="1">
        <f t="array" ref="N450">IF(F450="","",F450-SUMPRODUCT(($B$1461:$B$1491=$J450)*1,F$1461:F$1491))</f>
        <v>0.91487664419274672</v>
      </c>
      <c r="O450" s="2" cm="1">
        <f t="array" ref="O450">IF(G450="","",G450-SUMPRODUCT(($B$1461:$B$1491=$J450)*1,G$1461:G$1491))</f>
        <v>1.4044097443243491</v>
      </c>
    </row>
    <row r="451" spans="1:15" x14ac:dyDescent="0.55000000000000004">
      <c r="A451" s="3">
        <v>15</v>
      </c>
      <c r="B451" s="4">
        <v>14</v>
      </c>
      <c r="C451" s="2">
        <f>IFERROR(LN(実質付加価値!C451),"")</f>
        <v>11.424999015246589</v>
      </c>
      <c r="D451" s="2">
        <f>IFERROR(LN(実質付加価値!D451),"")</f>
        <v>11.07940088488362</v>
      </c>
      <c r="E451" s="2">
        <f>IFERROR(LN(実質付加価値!E451),"")</f>
        <v>11.289359859745952</v>
      </c>
      <c r="F451" s="2">
        <f>IFERROR(LN(実質付加価値!F451),"")</f>
        <v>11.316158124374152</v>
      </c>
      <c r="G451" s="2">
        <f>IFERROR(LN(実質付加価値!G451),"")</f>
        <v>11.226469379880516</v>
      </c>
      <c r="I451" s="3">
        <v>15</v>
      </c>
      <c r="J451" s="3">
        <v>14</v>
      </c>
      <c r="K451" s="2" cm="1">
        <f t="array" ref="K451">IF(C451="","",C451-SUMPRODUCT(($B$1461:$B$1491=$J451)*1,C$1461:C$1491))</f>
        <v>-3.7648777677910417E-2</v>
      </c>
      <c r="L451" s="2" cm="1">
        <f t="array" ref="L451">IF(D451="","",D451-SUMPRODUCT(($B$1461:$B$1491=$J451)*1,D$1461:D$1491))</f>
        <v>-0.15812812414999122</v>
      </c>
      <c r="M451" s="2" cm="1">
        <f t="array" ref="M451">IF(E451="","",E451-SUMPRODUCT(($B$1461:$B$1491=$J451)*1,E$1461:E$1491))</f>
        <v>-0.20252917848343444</v>
      </c>
      <c r="N451" s="2" cm="1">
        <f t="array" ref="N451">IF(F451="","",F451-SUMPRODUCT(($B$1461:$B$1491=$J451)*1,F$1461:F$1491))</f>
        <v>-6.7179884272219326E-2</v>
      </c>
      <c r="O451" s="2" cm="1">
        <f t="array" ref="O451">IF(G451="","",G451-SUMPRODUCT(($B$1461:$B$1491=$J451)*1,G$1461:G$1491))</f>
        <v>-0.26733213866558359</v>
      </c>
    </row>
    <row r="452" spans="1:15" x14ac:dyDescent="0.55000000000000004">
      <c r="A452" s="3">
        <v>15</v>
      </c>
      <c r="B452" s="4">
        <v>15</v>
      </c>
      <c r="C452" s="2">
        <f>IFERROR(LN(実質付加価値!C452),"")</f>
        <v>10.33652156346891</v>
      </c>
      <c r="D452" s="2">
        <f>IFERROR(LN(実質付加価値!D452),"")</f>
        <v>10.404643014600957</v>
      </c>
      <c r="E452" s="2">
        <f>IFERROR(LN(実質付加価値!E452),"")</f>
        <v>10.381302939258335</v>
      </c>
      <c r="F452" s="2">
        <f>IFERROR(LN(実質付加価値!F452),"")</f>
        <v>10.235258108323062</v>
      </c>
      <c r="G452" s="2">
        <f>IFERROR(LN(実質付加価値!G452),"")</f>
        <v>10.343104642661414</v>
      </c>
      <c r="I452" s="3">
        <v>15</v>
      </c>
      <c r="J452" s="3">
        <v>15</v>
      </c>
      <c r="K452" s="2" cm="1">
        <f t="array" ref="K452">IF(C452="","",C452-SUMPRODUCT(($B$1461:$B$1491=$J452)*1,C$1461:C$1491))</f>
        <v>0.17226661571143964</v>
      </c>
      <c r="L452" s="2" cm="1">
        <f t="array" ref="L452">IF(D452="","",D452-SUMPRODUCT(($B$1461:$B$1491=$J452)*1,D$1461:D$1491))</f>
        <v>0.26706654128674678</v>
      </c>
      <c r="M452" s="2" cm="1">
        <f t="array" ref="M452">IF(E452="","",E452-SUMPRODUCT(($B$1461:$B$1491=$J452)*1,E$1461:E$1491))</f>
        <v>0.34182316904600718</v>
      </c>
      <c r="N452" s="2" cm="1">
        <f t="array" ref="N452">IF(F452="","",F452-SUMPRODUCT(($B$1461:$B$1491=$J452)*1,F$1461:F$1491))</f>
        <v>0.33439437821275142</v>
      </c>
      <c r="O452" s="2" cm="1">
        <f t="array" ref="O452">IF(G452="","",G452-SUMPRODUCT(($B$1461:$B$1491=$J452)*1,G$1461:G$1491))</f>
        <v>0.39905277990249566</v>
      </c>
    </row>
    <row r="453" spans="1:15" x14ac:dyDescent="0.55000000000000004">
      <c r="A453" s="3">
        <v>15</v>
      </c>
      <c r="B453" s="4">
        <v>16</v>
      </c>
      <c r="C453" s="2">
        <f>IFERROR(LN(実質付加価値!C453),"")</f>
        <v>11.443360223508206</v>
      </c>
      <c r="D453" s="2">
        <f>IFERROR(LN(実質付加価値!D453),"")</f>
        <v>11.724313125313623</v>
      </c>
      <c r="E453" s="2">
        <f>IFERROR(LN(実質付加価値!E453),"")</f>
        <v>11.672378451237359</v>
      </c>
      <c r="F453" s="2">
        <f>IFERROR(LN(実質付加価値!F453),"")</f>
        <v>11.521638307434365</v>
      </c>
      <c r="G453" s="2">
        <f>IFERROR(LN(実質付加価値!G453),"")</f>
        <v>11.467993436962848</v>
      </c>
      <c r="I453" s="3">
        <v>15</v>
      </c>
      <c r="J453" s="3">
        <v>16</v>
      </c>
      <c r="K453" s="2" cm="1">
        <f t="array" ref="K453">IF(C453="","",C453-SUMPRODUCT(($B$1461:$B$1491=$J453)*1,C$1461:C$1491))</f>
        <v>-4.8615787059027582E-3</v>
      </c>
      <c r="L453" s="2" cm="1">
        <f t="array" ref="L453">IF(D453="","",D453-SUMPRODUCT(($B$1461:$B$1491=$J453)*1,D$1461:D$1491))</f>
        <v>0.11706263751608326</v>
      </c>
      <c r="M453" s="2" cm="1">
        <f t="array" ref="M453">IF(E453="","",E453-SUMPRODUCT(($B$1461:$B$1491=$J453)*1,E$1461:E$1491))</f>
        <v>-8.2654414234811568E-2</v>
      </c>
      <c r="N453" s="2" cm="1">
        <f t="array" ref="N453">IF(F453="","",F453-SUMPRODUCT(($B$1461:$B$1491=$J453)*1,F$1461:F$1491))</f>
        <v>-0.14140714361783147</v>
      </c>
      <c r="O453" s="2" cm="1">
        <f t="array" ref="O453">IF(G453="","",G453-SUMPRODUCT(($B$1461:$B$1491=$J453)*1,G$1461:G$1491))</f>
        <v>-0.24702634242262178</v>
      </c>
    </row>
    <row r="454" spans="1:15" x14ac:dyDescent="0.55000000000000004">
      <c r="A454" s="3">
        <v>15</v>
      </c>
      <c r="B454" s="4">
        <v>17</v>
      </c>
      <c r="C454" s="2">
        <f>IFERROR(LN(実質付加価値!C454),"")</f>
        <v>12.999573800729218</v>
      </c>
      <c r="D454" s="2">
        <f>IFERROR(LN(実質付加価値!D454),"")</f>
        <v>12.95310184651696</v>
      </c>
      <c r="E454" s="2">
        <f>IFERROR(LN(実質付加価値!E454),"")</f>
        <v>12.971420721182135</v>
      </c>
      <c r="F454" s="2">
        <f>IFERROR(LN(実質付加価値!F454),"")</f>
        <v>12.909023073734597</v>
      </c>
      <c r="G454" s="2">
        <f>IFERROR(LN(実質付加価値!G454),"")</f>
        <v>12.647988350055886</v>
      </c>
      <c r="I454" s="3">
        <v>15</v>
      </c>
      <c r="J454" s="3">
        <v>17</v>
      </c>
      <c r="K454" s="2" cm="1">
        <f t="array" ref="K454">IF(C454="","",C454-SUMPRODUCT(($B$1461:$B$1491=$J454)*1,C$1461:C$1491))</f>
        <v>0.50523513381406815</v>
      </c>
      <c r="L454" s="2" cm="1">
        <f t="array" ref="L454">IF(D454="","",D454-SUMPRODUCT(($B$1461:$B$1491=$J454)*1,D$1461:D$1491))</f>
        <v>0.62968354843451202</v>
      </c>
      <c r="M454" s="2" cm="1">
        <f t="array" ref="M454">IF(E454="","",E454-SUMPRODUCT(($B$1461:$B$1491=$J454)*1,E$1461:E$1491))</f>
        <v>0.52375557763114067</v>
      </c>
      <c r="N454" s="2" cm="1">
        <f t="array" ref="N454">IF(F454="","",F454-SUMPRODUCT(($B$1461:$B$1491=$J454)*1,F$1461:F$1491))</f>
        <v>0.50280967033130963</v>
      </c>
      <c r="O454" s="2" cm="1">
        <f t="array" ref="O454">IF(G454="","",G454-SUMPRODUCT(($B$1461:$B$1491=$J454)*1,G$1461:G$1491))</f>
        <v>0.22676982286492375</v>
      </c>
    </row>
    <row r="455" spans="1:15" x14ac:dyDescent="0.55000000000000004">
      <c r="A455" s="3">
        <v>15</v>
      </c>
      <c r="B455" s="4">
        <v>18</v>
      </c>
      <c r="C455" s="2">
        <f>IFERROR(LN(実質付加価値!C455),"")</f>
        <v>13.423792599365811</v>
      </c>
      <c r="D455" s="2">
        <f>IFERROR(LN(実質付加価値!D455),"")</f>
        <v>13.23708733466534</v>
      </c>
      <c r="E455" s="2">
        <f>IFERROR(LN(実質付加価値!E455),"")</f>
        <v>13.229540883614082</v>
      </c>
      <c r="F455" s="2">
        <f>IFERROR(LN(実質付加価値!F455),"")</f>
        <v>13.2033463059136</v>
      </c>
      <c r="G455" s="2">
        <f>IFERROR(LN(実質付加価値!G455),"")</f>
        <v>13.175984820977702</v>
      </c>
      <c r="I455" s="3">
        <v>15</v>
      </c>
      <c r="J455" s="3">
        <v>18</v>
      </c>
      <c r="K455" s="2" cm="1">
        <f t="array" ref="K455">IF(C455="","",C455-SUMPRODUCT(($B$1461:$B$1491=$J455)*1,C$1461:C$1491))</f>
        <v>0.59127354484803618</v>
      </c>
      <c r="L455" s="2" cm="1">
        <f t="array" ref="L455">IF(D455="","",D455-SUMPRODUCT(($B$1461:$B$1491=$J455)*1,D$1461:D$1491))</f>
        <v>0.28381295681651508</v>
      </c>
      <c r="M455" s="2" cm="1">
        <f t="array" ref="M455">IF(E455="","",E455-SUMPRODUCT(($B$1461:$B$1491=$J455)*1,E$1461:E$1491))</f>
        <v>0.22637462248497542</v>
      </c>
      <c r="N455" s="2" cm="1">
        <f t="array" ref="N455">IF(F455="","",F455-SUMPRODUCT(($B$1461:$B$1491=$J455)*1,F$1461:F$1491))</f>
        <v>0.1962409782836847</v>
      </c>
      <c r="O455" s="2" cm="1">
        <f t="array" ref="O455">IF(G455="","",G455-SUMPRODUCT(($B$1461:$B$1491=$J455)*1,G$1461:G$1491))</f>
        <v>0.20382298726975989</v>
      </c>
    </row>
    <row r="456" spans="1:15" x14ac:dyDescent="0.55000000000000004">
      <c r="A456" s="3">
        <v>15</v>
      </c>
      <c r="B456" s="4">
        <v>19</v>
      </c>
      <c r="C456" s="2">
        <f>IFERROR(LN(実質付加価値!C456),"")</f>
        <v>12.911933481338151</v>
      </c>
      <c r="D456" s="2">
        <f>IFERROR(LN(実質付加価値!D456),"")</f>
        <v>12.826933857812808</v>
      </c>
      <c r="E456" s="2">
        <f>IFERROR(LN(実質付加価値!E456),"")</f>
        <v>12.830458847296681</v>
      </c>
      <c r="F456" s="2">
        <f>IFERROR(LN(実質付加価値!F456),"")</f>
        <v>12.797644691534707</v>
      </c>
      <c r="G456" s="2">
        <f>IFERROR(LN(実質付加価値!G456),"")</f>
        <v>12.872247481248245</v>
      </c>
      <c r="I456" s="3">
        <v>15</v>
      </c>
      <c r="J456" s="3">
        <v>19</v>
      </c>
      <c r="K456" s="2" cm="1">
        <f t="array" ref="K456">IF(C456="","",C456-SUMPRODUCT(($B$1461:$B$1491=$J456)*1,C$1461:C$1491))</f>
        <v>0.28511558028974449</v>
      </c>
      <c r="L456" s="2" cm="1">
        <f t="array" ref="L456">IF(D456="","",D456-SUMPRODUCT(($B$1461:$B$1491=$J456)*1,D$1461:D$1491))</f>
        <v>0.33378483237748213</v>
      </c>
      <c r="M456" s="2" cm="1">
        <f t="array" ref="M456">IF(E456="","",E456-SUMPRODUCT(($B$1461:$B$1491=$J456)*1,E$1461:E$1491))</f>
        <v>0.36624866583818516</v>
      </c>
      <c r="N456" s="2" cm="1">
        <f t="array" ref="N456">IF(F456="","",F456-SUMPRODUCT(($B$1461:$B$1491=$J456)*1,F$1461:F$1491))</f>
        <v>0.35784291642093713</v>
      </c>
      <c r="O456" s="2" cm="1">
        <f t="array" ref="O456">IF(G456="","",G456-SUMPRODUCT(($B$1461:$B$1491=$J456)*1,G$1461:G$1491))</f>
        <v>0.33720930390783366</v>
      </c>
    </row>
    <row r="457" spans="1:15" x14ac:dyDescent="0.55000000000000004">
      <c r="A457" s="3">
        <v>15</v>
      </c>
      <c r="B457" s="4">
        <v>20</v>
      </c>
      <c r="C457" s="2">
        <f>IFERROR(LN(実質付加価値!C457),"")</f>
        <v>13.000353143557511</v>
      </c>
      <c r="D457" s="2">
        <f>IFERROR(LN(実質付加価値!D457),"")</f>
        <v>13.224383742102148</v>
      </c>
      <c r="E457" s="2">
        <f>IFERROR(LN(実質付加価値!E457),"")</f>
        <v>13.185223379646052</v>
      </c>
      <c r="F457" s="2">
        <f>IFERROR(LN(実質付加価値!F457),"")</f>
        <v>13.137931638245451</v>
      </c>
      <c r="G457" s="2">
        <f>IFERROR(LN(実質付加価値!G457),"")</f>
        <v>13.175726109549394</v>
      </c>
      <c r="I457" s="3">
        <v>15</v>
      </c>
      <c r="J457" s="3">
        <v>20</v>
      </c>
      <c r="K457" s="2" cm="1">
        <f t="array" ref="K457">IF(C457="","",C457-SUMPRODUCT(($B$1461:$B$1491=$J457)*1,C$1461:C$1491))</f>
        <v>0.14757247806081786</v>
      </c>
      <c r="L457" s="2" cm="1">
        <f t="array" ref="L457">IF(D457="","",D457-SUMPRODUCT(($B$1461:$B$1491=$J457)*1,D$1461:D$1491))</f>
        <v>0.16006155971358282</v>
      </c>
      <c r="M457" s="2" cm="1">
        <f t="array" ref="M457">IF(E457="","",E457-SUMPRODUCT(($B$1461:$B$1491=$J457)*1,E$1461:E$1491))</f>
        <v>0.17046324004357238</v>
      </c>
      <c r="N457" s="2" cm="1">
        <f t="array" ref="N457">IF(F457="","",F457-SUMPRODUCT(($B$1461:$B$1491=$J457)*1,F$1461:F$1491))</f>
        <v>0.15945687158761679</v>
      </c>
      <c r="O457" s="2" cm="1">
        <f t="array" ref="O457">IF(G457="","",G457-SUMPRODUCT(($B$1461:$B$1491=$J457)*1,G$1461:G$1491))</f>
        <v>0.15351441441571012</v>
      </c>
    </row>
    <row r="458" spans="1:15" x14ac:dyDescent="0.55000000000000004">
      <c r="A458" s="3">
        <v>15</v>
      </c>
      <c r="B458" s="4">
        <v>21</v>
      </c>
      <c r="C458" s="2">
        <f>IFERROR(LN(実質付加価値!C458),"")</f>
        <v>13.0166974208041</v>
      </c>
      <c r="D458" s="2">
        <f>IFERROR(LN(実質付加価値!D458),"")</f>
        <v>13.031335084900432</v>
      </c>
      <c r="E458" s="2">
        <f>IFERROR(LN(実質付加価値!E458),"")</f>
        <v>12.979858252971367</v>
      </c>
      <c r="F458" s="2">
        <f>IFERROR(LN(実質付加価値!F458),"")</f>
        <v>12.725130815198048</v>
      </c>
      <c r="G458" s="2">
        <f>IFERROR(LN(実質付加価値!G458),"")</f>
        <v>12.809647012824826</v>
      </c>
      <c r="I458" s="3">
        <v>15</v>
      </c>
      <c r="J458" s="3">
        <v>21</v>
      </c>
      <c r="K458" s="2" cm="1">
        <f t="array" ref="K458">IF(C458="","",C458-SUMPRODUCT(($B$1461:$B$1491=$J458)*1,C$1461:C$1491))</f>
        <v>0.22253212126779509</v>
      </c>
      <c r="L458" s="2" cm="1">
        <f t="array" ref="L458">IF(D458="","",D458-SUMPRODUCT(($B$1461:$B$1491=$J458)*1,D$1461:D$1491))</f>
        <v>0.21148398225693654</v>
      </c>
      <c r="M458" s="2" cm="1">
        <f t="array" ref="M458">IF(E458="","",E458-SUMPRODUCT(($B$1461:$B$1491=$J458)*1,E$1461:E$1491))</f>
        <v>0.15110632697123272</v>
      </c>
      <c r="N458" s="2" cm="1">
        <f t="array" ref="N458">IF(F458="","",F458-SUMPRODUCT(($B$1461:$B$1491=$J458)*1,F$1461:F$1491))</f>
        <v>0.1824744237971192</v>
      </c>
      <c r="O458" s="2" cm="1">
        <f t="array" ref="O458">IF(G458="","",G458-SUMPRODUCT(($B$1461:$B$1491=$J458)*1,G$1461:G$1491))</f>
        <v>0.16611250910429654</v>
      </c>
    </row>
    <row r="459" spans="1:15" x14ac:dyDescent="0.55000000000000004">
      <c r="A459" s="3">
        <v>15</v>
      </c>
      <c r="B459" s="4">
        <v>22</v>
      </c>
      <c r="C459" s="2">
        <f>IFERROR(LN(実質付加価値!C459),"")</f>
        <v>12.284956969809812</v>
      </c>
      <c r="D459" s="2">
        <f>IFERROR(LN(実質付加価値!D459),"")</f>
        <v>12.25269821492161</v>
      </c>
      <c r="E459" s="2">
        <f>IFERROR(LN(実質付加価値!E459),"")</f>
        <v>12.207109535143351</v>
      </c>
      <c r="F459" s="2">
        <f>IFERROR(LN(実質付加価値!F459),"")</f>
        <v>11.702964512636239</v>
      </c>
      <c r="G459" s="2">
        <f>IFERROR(LN(実質付加価値!G459),"")</f>
        <v>11.726432549627726</v>
      </c>
      <c r="I459" s="3">
        <v>15</v>
      </c>
      <c r="J459" s="3">
        <v>22</v>
      </c>
      <c r="K459" s="2" cm="1">
        <f t="array" ref="K459">IF(C459="","",C459-SUMPRODUCT(($B$1461:$B$1491=$J459)*1,C$1461:C$1491))</f>
        <v>0.17825141174222914</v>
      </c>
      <c r="L459" s="2" cm="1">
        <f t="array" ref="L459">IF(D459="","",D459-SUMPRODUCT(($B$1461:$B$1491=$J459)*1,D$1461:D$1491))</f>
        <v>0.17387825800083334</v>
      </c>
      <c r="M459" s="2" cm="1">
        <f t="array" ref="M459">IF(E459="","",E459-SUMPRODUCT(($B$1461:$B$1491=$J459)*1,E$1461:E$1491))</f>
        <v>0.13046658990467819</v>
      </c>
      <c r="N459" s="2" cm="1">
        <f t="array" ref="N459">IF(F459="","",F459-SUMPRODUCT(($B$1461:$B$1491=$J459)*1,F$1461:F$1491))</f>
        <v>0.10190671628562953</v>
      </c>
      <c r="O459" s="2" cm="1">
        <f t="array" ref="O459">IF(G459="","",G459-SUMPRODUCT(($B$1461:$B$1491=$J459)*1,G$1461:G$1491))</f>
        <v>0.12947049847406511</v>
      </c>
    </row>
    <row r="460" spans="1:15" x14ac:dyDescent="0.55000000000000004">
      <c r="A460" s="3">
        <v>15</v>
      </c>
      <c r="B460" s="4">
        <v>23</v>
      </c>
      <c r="C460" s="2">
        <f>IFERROR(LN(実質付加価値!C460),"")</f>
        <v>11.911503150103117</v>
      </c>
      <c r="D460" s="2">
        <f>IFERROR(LN(実質付加価値!D460),"")</f>
        <v>11.924062722299238</v>
      </c>
      <c r="E460" s="2">
        <f>IFERROR(LN(実質付加価値!E460),"")</f>
        <v>11.97323062460949</v>
      </c>
      <c r="F460" s="2">
        <f>IFERROR(LN(実質付加価値!F460),"")</f>
        <v>12.063204594904187</v>
      </c>
      <c r="G460" s="2">
        <f>IFERROR(LN(実質付加価値!G460),"")</f>
        <v>12.054327038927674</v>
      </c>
      <c r="I460" s="3">
        <v>15</v>
      </c>
      <c r="J460" s="3">
        <v>23</v>
      </c>
      <c r="K460" s="2" cm="1">
        <f t="array" ref="K460">IF(C460="","",C460-SUMPRODUCT(($B$1461:$B$1491=$J460)*1,C$1461:C$1491))</f>
        <v>8.7997139244436084E-2</v>
      </c>
      <c r="L460" s="2" cm="1">
        <f t="array" ref="L460">IF(D460="","",D460-SUMPRODUCT(($B$1461:$B$1491=$J460)*1,D$1461:D$1491))</f>
        <v>9.8183882055780103E-2</v>
      </c>
      <c r="M460" s="2" cm="1">
        <f t="array" ref="M460">IF(E460="","",E460-SUMPRODUCT(($B$1461:$B$1491=$J460)*1,E$1461:E$1491))</f>
        <v>0.11010200411983107</v>
      </c>
      <c r="N460" s="2" cm="1">
        <f t="array" ref="N460">IF(F460="","",F460-SUMPRODUCT(($B$1461:$B$1491=$J460)*1,F$1461:F$1491))</f>
        <v>0.11643364193307093</v>
      </c>
      <c r="O460" s="2" cm="1">
        <f t="array" ref="O460">IF(G460="","",G460-SUMPRODUCT(($B$1461:$B$1491=$J460)*1,G$1461:G$1491))</f>
        <v>0.11830152763467616</v>
      </c>
    </row>
    <row r="461" spans="1:15" x14ac:dyDescent="0.55000000000000004">
      <c r="A461" s="3">
        <v>15</v>
      </c>
      <c r="B461" s="4">
        <v>24</v>
      </c>
      <c r="C461" s="2">
        <f>IFERROR(LN(実質付加価値!C461),"")</f>
        <v>11.406635730113567</v>
      </c>
      <c r="D461" s="2">
        <f>IFERROR(LN(実質付加価値!D461),"")</f>
        <v>11.486657965487492</v>
      </c>
      <c r="E461" s="2">
        <f>IFERROR(LN(実質付加価値!E461),"")</f>
        <v>11.404442873593366</v>
      </c>
      <c r="F461" s="2">
        <f>IFERROR(LN(実質付加価値!F461),"")</f>
        <v>11.318637646382291</v>
      </c>
      <c r="G461" s="2">
        <f>IFERROR(LN(実質付加価値!G461),"")</f>
        <v>11.29232930686184</v>
      </c>
      <c r="I461" s="3">
        <v>15</v>
      </c>
      <c r="J461" s="3">
        <v>24</v>
      </c>
      <c r="K461" s="2" cm="1">
        <f t="array" ref="K461">IF(C461="","",C461-SUMPRODUCT(($B$1461:$B$1491=$J461)*1,C$1461:C$1491))</f>
        <v>0.24918660180183849</v>
      </c>
      <c r="L461" s="2" cm="1">
        <f t="array" ref="L461">IF(D461="","",D461-SUMPRODUCT(($B$1461:$B$1491=$J461)*1,D$1461:D$1491))</f>
        <v>0.32756089916222741</v>
      </c>
      <c r="M461" s="2" cm="1">
        <f t="array" ref="M461">IF(E461="","",E461-SUMPRODUCT(($B$1461:$B$1491=$J461)*1,E$1461:E$1491))</f>
        <v>0.28210033262499579</v>
      </c>
      <c r="N461" s="2" cm="1">
        <f t="array" ref="N461">IF(F461="","",F461-SUMPRODUCT(($B$1461:$B$1491=$J461)*1,F$1461:F$1491))</f>
        <v>0.26159556616825697</v>
      </c>
      <c r="O461" s="2" cm="1">
        <f t="array" ref="O461">IF(G461="","",G461-SUMPRODUCT(($B$1461:$B$1491=$J461)*1,G$1461:G$1491))</f>
        <v>0.20173700583408483</v>
      </c>
    </row>
    <row r="462" spans="1:15" x14ac:dyDescent="0.55000000000000004">
      <c r="A462" s="3">
        <v>15</v>
      </c>
      <c r="B462" s="4">
        <v>25</v>
      </c>
      <c r="C462" s="2">
        <f>IFERROR(LN(実質付加価値!C462),"")</f>
        <v>12.475720333160659</v>
      </c>
      <c r="D462" s="2">
        <f>IFERROR(LN(実質付加価値!D462),"")</f>
        <v>12.587827420868615</v>
      </c>
      <c r="E462" s="2">
        <f>IFERROR(LN(実質付加価値!E462),"")</f>
        <v>12.560438959542994</v>
      </c>
      <c r="F462" s="2">
        <f>IFERROR(LN(実質付加価値!F462),"")</f>
        <v>12.57667559917331</v>
      </c>
      <c r="G462" s="2">
        <f>IFERROR(LN(実質付加価値!G462),"")</f>
        <v>12.686963947175332</v>
      </c>
      <c r="I462" s="3">
        <v>15</v>
      </c>
      <c r="J462" s="3">
        <v>25</v>
      </c>
      <c r="K462" s="2" cm="1">
        <f t="array" ref="K462">IF(C462="","",C462-SUMPRODUCT(($B$1461:$B$1491=$J462)*1,C$1461:C$1491))</f>
        <v>0.15165455146382811</v>
      </c>
      <c r="L462" s="2" cm="1">
        <f t="array" ref="L462">IF(D462="","",D462-SUMPRODUCT(($B$1461:$B$1491=$J462)*1,D$1461:D$1491))</f>
        <v>0.15319508994956443</v>
      </c>
      <c r="M462" s="2" cm="1">
        <f t="array" ref="M462">IF(E462="","",E462-SUMPRODUCT(($B$1461:$B$1491=$J462)*1,E$1461:E$1491))</f>
        <v>0.14872710053319338</v>
      </c>
      <c r="N462" s="2" cm="1">
        <f t="array" ref="N462">IF(F462="","",F462-SUMPRODUCT(($B$1461:$B$1491=$J462)*1,F$1461:F$1491))</f>
        <v>0.12437866366869343</v>
      </c>
      <c r="O462" s="2" cm="1">
        <f t="array" ref="O462">IF(G462="","",G462-SUMPRODUCT(($B$1461:$B$1491=$J462)*1,G$1461:G$1491))</f>
        <v>9.0001216248971616E-2</v>
      </c>
    </row>
    <row r="463" spans="1:15" x14ac:dyDescent="0.55000000000000004">
      <c r="A463" s="3">
        <v>15</v>
      </c>
      <c r="B463" s="4">
        <v>26</v>
      </c>
      <c r="C463" s="2">
        <f>IFERROR(LN(実質付加価値!C463),"")</f>
        <v>12.494789977213959</v>
      </c>
      <c r="D463" s="2">
        <f>IFERROR(LN(実質付加価値!D463),"")</f>
        <v>12.607162873684457</v>
      </c>
      <c r="E463" s="2">
        <f>IFERROR(LN(実質付加価値!E463),"")</f>
        <v>12.634723772418404</v>
      </c>
      <c r="F463" s="2">
        <f>IFERROR(LN(実質付加価値!F463),"")</f>
        <v>12.620345409044866</v>
      </c>
      <c r="G463" s="2">
        <f>IFERROR(LN(実質付加価値!G463),"")</f>
        <v>12.595896374266163</v>
      </c>
      <c r="I463" s="3">
        <v>15</v>
      </c>
      <c r="J463" s="3">
        <v>26</v>
      </c>
      <c r="K463" s="2" cm="1">
        <f t="array" ref="K463">IF(C463="","",C463-SUMPRODUCT(($B$1461:$B$1491=$J463)*1,C$1461:C$1491))</f>
        <v>0.20035241532834469</v>
      </c>
      <c r="L463" s="2" cm="1">
        <f t="array" ref="L463">IF(D463="","",D463-SUMPRODUCT(($B$1461:$B$1491=$J463)*1,D$1461:D$1491))</f>
        <v>0.21626380774111809</v>
      </c>
      <c r="M463" s="2" cm="1">
        <f t="array" ref="M463">IF(E463="","",E463-SUMPRODUCT(($B$1461:$B$1491=$J463)*1,E$1461:E$1491))</f>
        <v>0.23319179923894673</v>
      </c>
      <c r="N463" s="2" cm="1">
        <f t="array" ref="N463">IF(F463="","",F463-SUMPRODUCT(($B$1461:$B$1491=$J463)*1,F$1461:F$1491))</f>
        <v>0.23623312655729833</v>
      </c>
      <c r="O463" s="2" cm="1">
        <f t="array" ref="O463">IF(G463="","",G463-SUMPRODUCT(($B$1461:$B$1491=$J463)*1,G$1461:G$1491))</f>
        <v>0.24643287662774327</v>
      </c>
    </row>
    <row r="464" spans="1:15" x14ac:dyDescent="0.55000000000000004">
      <c r="A464" s="3">
        <v>15</v>
      </c>
      <c r="B464" s="4">
        <v>27</v>
      </c>
      <c r="C464" s="2">
        <f>IFERROR(LN(実質付加価値!C464),"")</f>
        <v>13.138026482047231</v>
      </c>
      <c r="D464" s="2">
        <f>IFERROR(LN(実質付加価値!D464),"")</f>
        <v>13.115306864826106</v>
      </c>
      <c r="E464" s="2">
        <f>IFERROR(LN(実質付加価値!E464),"")</f>
        <v>13.087737940780508</v>
      </c>
      <c r="F464" s="2">
        <f>IFERROR(LN(実質付加価値!F464),"")</f>
        <v>13.080475730847327</v>
      </c>
      <c r="G464" s="2">
        <f>IFERROR(LN(実質付加価値!G464),"")</f>
        <v>13.086456958952057</v>
      </c>
      <c r="I464" s="3">
        <v>15</v>
      </c>
      <c r="J464" s="3">
        <v>27</v>
      </c>
      <c r="K464" s="2" cm="1">
        <f t="array" ref="K464">IF(C464="","",C464-SUMPRODUCT(($B$1461:$B$1491=$J464)*1,C$1461:C$1491))</f>
        <v>0.17823421153780039</v>
      </c>
      <c r="L464" s="2" cm="1">
        <f t="array" ref="L464">IF(D464="","",D464-SUMPRODUCT(($B$1461:$B$1491=$J464)*1,D$1461:D$1491))</f>
        <v>0.11023585006091885</v>
      </c>
      <c r="M464" s="2" cm="1">
        <f t="array" ref="M464">IF(E464="","",E464-SUMPRODUCT(($B$1461:$B$1491=$J464)*1,E$1461:E$1491))</f>
        <v>5.7109667664727581E-2</v>
      </c>
      <c r="N464" s="2" cm="1">
        <f t="array" ref="N464">IF(F464="","",F464-SUMPRODUCT(($B$1461:$B$1491=$J464)*1,F$1461:F$1491))</f>
        <v>5.6036821549186655E-2</v>
      </c>
      <c r="O464" s="2" cm="1">
        <f t="array" ref="O464">IF(G464="","",G464-SUMPRODUCT(($B$1461:$B$1491=$J464)*1,G$1461:G$1491))</f>
        <v>5.1337680022443877E-2</v>
      </c>
    </row>
    <row r="465" spans="1:15" x14ac:dyDescent="0.55000000000000004">
      <c r="A465" s="3">
        <v>15</v>
      </c>
      <c r="B465" s="4">
        <v>28</v>
      </c>
      <c r="C465" s="2">
        <f>IFERROR(LN(実質付加価値!C465),"")</f>
        <v>12.861682289640951</v>
      </c>
      <c r="D465" s="2">
        <f>IFERROR(LN(実質付加価値!D465),"")</f>
        <v>12.93573022464887</v>
      </c>
      <c r="E465" s="2">
        <f>IFERROR(LN(実質付加価値!E465),"")</f>
        <v>12.967600330136435</v>
      </c>
      <c r="F465" s="2">
        <f>IFERROR(LN(実質付加価値!F465),"")</f>
        <v>12.992498534101887</v>
      </c>
      <c r="G465" s="2">
        <f>IFERROR(LN(実質付加価値!G465),"")</f>
        <v>13.048621149279601</v>
      </c>
      <c r="I465" s="3">
        <v>15</v>
      </c>
      <c r="J465" s="3">
        <v>28</v>
      </c>
      <c r="K465" s="2" cm="1">
        <f t="array" ref="K465">IF(C465="","",C465-SUMPRODUCT(($B$1461:$B$1491=$J465)*1,C$1461:C$1491))</f>
        <v>5.8866223091559533E-2</v>
      </c>
      <c r="L465" s="2" cm="1">
        <f t="array" ref="L465">IF(D465="","",D465-SUMPRODUCT(($B$1461:$B$1491=$J465)*1,D$1461:D$1491))</f>
        <v>4.3054740134458314E-2</v>
      </c>
      <c r="M465" s="2" cm="1">
        <f t="array" ref="M465">IF(E465="","",E465-SUMPRODUCT(($B$1461:$B$1491=$J465)*1,E$1461:E$1491))</f>
        <v>-2.6618156135445048E-3</v>
      </c>
      <c r="N465" s="2" cm="1">
        <f t="array" ref="N465">IF(F465="","",F465-SUMPRODUCT(($B$1461:$B$1491=$J465)*1,F$1461:F$1491))</f>
        <v>6.613245217135244E-4</v>
      </c>
      <c r="O465" s="2" cm="1">
        <f t="array" ref="O465">IF(G465="","",G465-SUMPRODUCT(($B$1461:$B$1491=$J465)*1,G$1461:G$1491))</f>
        <v>7.589726537943875E-3</v>
      </c>
    </row>
    <row r="466" spans="1:15" x14ac:dyDescent="0.55000000000000004">
      <c r="A466" s="3">
        <v>15</v>
      </c>
      <c r="B466" s="4">
        <v>29</v>
      </c>
      <c r="C466" s="2">
        <f>IFERROR(LN(実質付加価値!C466),"")</f>
        <v>12.790305718777105</v>
      </c>
      <c r="D466" s="2">
        <f>IFERROR(LN(実質付加価値!D466),"")</f>
        <v>12.79018281036554</v>
      </c>
      <c r="E466" s="2">
        <f>IFERROR(LN(実質付加価値!E466),"")</f>
        <v>12.831468850873989</v>
      </c>
      <c r="F466" s="2">
        <f>IFERROR(LN(実質付加価値!F466),"")</f>
        <v>12.828002883111303</v>
      </c>
      <c r="G466" s="2">
        <f>IFERROR(LN(実質付加価値!G466),"")</f>
        <v>12.82871830514549</v>
      </c>
      <c r="I466" s="3">
        <v>15</v>
      </c>
      <c r="J466" s="3">
        <v>29</v>
      </c>
      <c r="K466" s="2" cm="1">
        <f t="array" ref="K466">IF(C466="","",C466-SUMPRODUCT(($B$1461:$B$1491=$J466)*1,C$1461:C$1491))</f>
        <v>0.21452732933037844</v>
      </c>
      <c r="L466" s="2" cm="1">
        <f t="array" ref="L466">IF(D466="","",D466-SUMPRODUCT(($B$1461:$B$1491=$J466)*1,D$1461:D$1491))</f>
        <v>0.18636093139127397</v>
      </c>
      <c r="M466" s="2" cm="1">
        <f t="array" ref="M466">IF(E466="","",E466-SUMPRODUCT(($B$1461:$B$1491=$J466)*1,E$1461:E$1491))</f>
        <v>0.20348045747463672</v>
      </c>
      <c r="N466" s="2" cm="1">
        <f t="array" ref="N466">IF(F466="","",F466-SUMPRODUCT(($B$1461:$B$1491=$J466)*1,F$1461:F$1491))</f>
        <v>0.1955623401405493</v>
      </c>
      <c r="O466" s="2" cm="1">
        <f t="array" ref="O466">IF(G466="","",G466-SUMPRODUCT(($B$1461:$B$1491=$J466)*1,G$1461:G$1491))</f>
        <v>0.19152792443274258</v>
      </c>
    </row>
    <row r="467" spans="1:15" x14ac:dyDescent="0.55000000000000004">
      <c r="A467" s="3">
        <v>15</v>
      </c>
      <c r="B467" s="4">
        <v>30</v>
      </c>
      <c r="C467" s="2">
        <f>IFERROR(LN(実質付加価値!C467),"")</f>
        <v>13.331372864536686</v>
      </c>
      <c r="D467" s="2">
        <f>IFERROR(LN(実質付加価値!D467),"")</f>
        <v>13.459611391106515</v>
      </c>
      <c r="E467" s="2">
        <f>IFERROR(LN(実質付加価値!E467),"")</f>
        <v>13.515360882653312</v>
      </c>
      <c r="F467" s="2">
        <f>IFERROR(LN(実質付加価値!F467),"")</f>
        <v>13.519408224336143</v>
      </c>
      <c r="G467" s="2">
        <f>IFERROR(LN(実質付加価値!G467),"")</f>
        <v>13.554197370245475</v>
      </c>
      <c r="I467" s="3">
        <v>15</v>
      </c>
      <c r="J467" s="3">
        <v>30</v>
      </c>
      <c r="K467" s="2" cm="1">
        <f t="array" ref="K467">IF(C467="","",C467-SUMPRODUCT(($B$1461:$B$1491=$J467)*1,C$1461:C$1491))</f>
        <v>0.17597935828154831</v>
      </c>
      <c r="L467" s="2" cm="1">
        <f t="array" ref="L467">IF(D467="","",D467-SUMPRODUCT(($B$1461:$B$1491=$J467)*1,D$1461:D$1491))</f>
        <v>0.14660845741578221</v>
      </c>
      <c r="M467" s="2" cm="1">
        <f t="array" ref="M467">IF(E467="","",E467-SUMPRODUCT(($B$1461:$B$1491=$J467)*1,E$1461:E$1491))</f>
        <v>0.13253204711278954</v>
      </c>
      <c r="N467" s="2" cm="1">
        <f t="array" ref="N467">IF(F467="","",F467-SUMPRODUCT(($B$1461:$B$1491=$J467)*1,F$1461:F$1491))</f>
        <v>0.13428482785036344</v>
      </c>
      <c r="O467" s="2" cm="1">
        <f t="array" ref="O467">IF(G467="","",G467-SUMPRODUCT(($B$1461:$B$1491=$J467)*1,G$1461:G$1491))</f>
        <v>0.12099955057823664</v>
      </c>
    </row>
    <row r="468" spans="1:15" x14ac:dyDescent="0.55000000000000004">
      <c r="A468" s="3">
        <v>15</v>
      </c>
      <c r="B468" s="4">
        <v>31</v>
      </c>
      <c r="C468" s="2">
        <f>IFERROR(LN(実質付加価値!C468),"")</f>
        <v>12.904162309844679</v>
      </c>
      <c r="D468" s="2">
        <f>IFERROR(LN(実質付加価値!D468),"")</f>
        <v>12.800431574779724</v>
      </c>
      <c r="E468" s="2">
        <f>IFERROR(LN(実質付加価値!E468),"")</f>
        <v>12.744798928768192</v>
      </c>
      <c r="F468" s="2">
        <f>IFERROR(LN(実質付加価値!F468),"")</f>
        <v>12.613891690996489</v>
      </c>
      <c r="G468" s="2">
        <f>IFERROR(LN(実質付加価値!G468),"")</f>
        <v>12.591906001086883</v>
      </c>
      <c r="I468" s="3">
        <v>15</v>
      </c>
      <c r="J468" s="3">
        <v>31</v>
      </c>
      <c r="K468" s="2" cm="1">
        <f t="array" ref="K468">IF(C468="","",C468-SUMPRODUCT(($B$1461:$B$1491=$J468)*1,C$1461:C$1491))</f>
        <v>0.20548827539029446</v>
      </c>
      <c r="L468" s="2" cm="1">
        <f t="array" ref="L468">IF(D468="","",D468-SUMPRODUCT(($B$1461:$B$1491=$J468)*1,D$1461:D$1491))</f>
        <v>0.19891345303605057</v>
      </c>
      <c r="M468" s="2" cm="1">
        <f t="array" ref="M468">IF(E468="","",E468-SUMPRODUCT(($B$1461:$B$1491=$J468)*1,E$1461:E$1491))</f>
        <v>0.17007447703826628</v>
      </c>
      <c r="N468" s="2" cm="1">
        <f t="array" ref="N468">IF(F468="","",F468-SUMPRODUCT(($B$1461:$B$1491=$J468)*1,F$1461:F$1491))</f>
        <v>0.16542426030996538</v>
      </c>
      <c r="O468" s="2" cm="1">
        <f t="array" ref="O468">IF(G468="","",G468-SUMPRODUCT(($B$1461:$B$1491=$J468)*1,G$1461:G$1491))</f>
        <v>0.14435255074727316</v>
      </c>
    </row>
    <row r="469" spans="1:15" x14ac:dyDescent="0.55000000000000004">
      <c r="A469" s="3">
        <v>16</v>
      </c>
      <c r="B469" s="4">
        <v>1</v>
      </c>
      <c r="C469" s="2">
        <f>IFERROR(LN(実質付加価値!C469),"")</f>
        <v>11.010846739886082</v>
      </c>
      <c r="D469" s="2">
        <f>IFERROR(LN(実質付加価値!D469),"")</f>
        <v>10.75679241261137</v>
      </c>
      <c r="E469" s="2">
        <f>IFERROR(LN(実質付加価値!E469),"")</f>
        <v>10.675443741032218</v>
      </c>
      <c r="F469" s="2">
        <f>IFERROR(LN(実質付加価値!F469),"")</f>
        <v>10.622059745590716</v>
      </c>
      <c r="G469" s="2">
        <f>IFERROR(LN(実質付加価値!G469),"")</f>
        <v>10.616301506408259</v>
      </c>
      <c r="I469" s="3">
        <v>16</v>
      </c>
      <c r="J469" s="3">
        <v>1</v>
      </c>
      <c r="K469" s="2" cm="1">
        <f t="array" ref="K469">IF(C469="","",C469-SUMPRODUCT(($B$1461:$B$1491=$J469)*1,C$1461:C$1491))</f>
        <v>-0.5893855940496735</v>
      </c>
      <c r="L469" s="2" cm="1">
        <f t="array" ref="L469">IF(D469="","",D469-SUMPRODUCT(($B$1461:$B$1491=$J469)*1,D$1461:D$1491))</f>
        <v>-0.70297430647018011</v>
      </c>
      <c r="M469" s="2" cm="1">
        <f t="array" ref="M469">IF(E469="","",E469-SUMPRODUCT(($B$1461:$B$1491=$J469)*1,E$1461:E$1491))</f>
        <v>-0.68579209205337932</v>
      </c>
      <c r="N469" s="2" cm="1">
        <f t="array" ref="N469">IF(F469="","",F469-SUMPRODUCT(($B$1461:$B$1491=$J469)*1,F$1461:F$1491))</f>
        <v>-0.70017192298780628</v>
      </c>
      <c r="O469" s="2" cm="1">
        <f t="array" ref="O469">IF(G469="","",G469-SUMPRODUCT(($B$1461:$B$1491=$J469)*1,G$1461:G$1491))</f>
        <v>-0.78838995394002431</v>
      </c>
    </row>
    <row r="470" spans="1:15" x14ac:dyDescent="0.55000000000000004">
      <c r="A470" s="3">
        <v>16</v>
      </c>
      <c r="B470" s="4">
        <v>2</v>
      </c>
      <c r="C470" s="2">
        <f>IFERROR(LN(実質付加価値!C470),"")</f>
        <v>8.5213947484734209</v>
      </c>
      <c r="D470" s="2">
        <f>IFERROR(LN(実質付加価値!D470),"")</f>
        <v>8.4702242190812314</v>
      </c>
      <c r="E470" s="2">
        <f>IFERROR(LN(実質付加価値!E470),"")</f>
        <v>8.3034968298324401</v>
      </c>
      <c r="F470" s="2">
        <f>IFERROR(LN(実質付加価値!F470),"")</f>
        <v>8.2638136804896565</v>
      </c>
      <c r="G470" s="2">
        <f>IFERROR(LN(実質付加価値!G470),"")</f>
        <v>8.0003197503106627</v>
      </c>
      <c r="I470" s="3">
        <v>16</v>
      </c>
      <c r="J470" s="3">
        <v>2</v>
      </c>
      <c r="K470" s="2" cm="1">
        <f t="array" ref="K470">IF(C470="","",C470-SUMPRODUCT(($B$1461:$B$1491=$J470)*1,C$1461:C$1491))</f>
        <v>5.3548120378083652E-2</v>
      </c>
      <c r="L470" s="2" cm="1">
        <f t="array" ref="L470">IF(D470="","",D470-SUMPRODUCT(($B$1461:$B$1491=$J470)*1,D$1461:D$1491))</f>
        <v>-0.12804993727877267</v>
      </c>
      <c r="M470" s="2" cm="1">
        <f t="array" ref="M470">IF(E470="","",E470-SUMPRODUCT(($B$1461:$B$1491=$J470)*1,E$1461:E$1491))</f>
        <v>-0.25733628560345423</v>
      </c>
      <c r="N470" s="2" cm="1">
        <f t="array" ref="N470">IF(F470="","",F470-SUMPRODUCT(($B$1461:$B$1491=$J470)*1,F$1461:F$1491))</f>
        <v>-0.27337601552618551</v>
      </c>
      <c r="O470" s="2" cm="1">
        <f t="array" ref="O470">IF(G470="","",G470-SUMPRODUCT(($B$1461:$B$1491=$J470)*1,G$1461:G$1491))</f>
        <v>-0.28833413264544383</v>
      </c>
    </row>
    <row r="471" spans="1:15" x14ac:dyDescent="0.55000000000000004">
      <c r="A471" s="3">
        <v>16</v>
      </c>
      <c r="B471" s="4">
        <v>3</v>
      </c>
      <c r="C471" s="2">
        <f>IFERROR(LN(実質付加価値!C471),"")</f>
        <v>10.909553240279649</v>
      </c>
      <c r="D471" s="2">
        <f>IFERROR(LN(実質付加価値!D471),"")</f>
        <v>11.029121662553226</v>
      </c>
      <c r="E471" s="2">
        <f>IFERROR(LN(実質付加価値!E471),"")</f>
        <v>11.000774425831329</v>
      </c>
      <c r="F471" s="2">
        <f>IFERROR(LN(実質付加価値!F471),"")</f>
        <v>10.867858484156372</v>
      </c>
      <c r="G471" s="2">
        <f>IFERROR(LN(実質付加価値!G471),"")</f>
        <v>10.86344289146721</v>
      </c>
      <c r="I471" s="3">
        <v>16</v>
      </c>
      <c r="J471" s="3">
        <v>3</v>
      </c>
      <c r="K471" s="2" cm="1">
        <f t="array" ref="K471">IF(C471="","",C471-SUMPRODUCT(($B$1461:$B$1491=$J471)*1,C$1461:C$1491))</f>
        <v>-1.1538708265071342</v>
      </c>
      <c r="L471" s="2" cm="1">
        <f t="array" ref="L471">IF(D471="","",D471-SUMPRODUCT(($B$1461:$B$1491=$J471)*1,D$1461:D$1491))</f>
        <v>-1.0634162531050446</v>
      </c>
      <c r="M471" s="2" cm="1">
        <f t="array" ref="M471">IF(E471="","",E471-SUMPRODUCT(($B$1461:$B$1491=$J471)*1,E$1461:E$1491))</f>
        <v>-1.1334868252950407</v>
      </c>
      <c r="N471" s="2" cm="1">
        <f t="array" ref="N471">IF(F471="","",F471-SUMPRODUCT(($B$1461:$B$1491=$J471)*1,F$1461:F$1491))</f>
        <v>-1.1966723046196801</v>
      </c>
      <c r="O471" s="2" cm="1">
        <f t="array" ref="O471">IF(G471="","",G471-SUMPRODUCT(($B$1461:$B$1491=$J471)*1,G$1461:G$1491))</f>
        <v>-1.2410045762064037</v>
      </c>
    </row>
    <row r="472" spans="1:15" x14ac:dyDescent="0.55000000000000004">
      <c r="A472" s="3">
        <v>16</v>
      </c>
      <c r="B472" s="4">
        <v>4</v>
      </c>
      <c r="C472" s="2">
        <f>IFERROR(LN(実質付加価値!C472),"")</f>
        <v>10.289266459512179</v>
      </c>
      <c r="D472" s="2">
        <f>IFERROR(LN(実質付加価値!D472),"")</f>
        <v>10.024282681093048</v>
      </c>
      <c r="E472" s="2">
        <f>IFERROR(LN(実質付加価値!E472),"")</f>
        <v>10.013499292670115</v>
      </c>
      <c r="F472" s="2">
        <f>IFERROR(LN(実質付加価値!F472),"")</f>
        <v>9.7981364413054077</v>
      </c>
      <c r="G472" s="2">
        <f>IFERROR(LN(実質付加価値!G472),"")</f>
        <v>9.8497857203216252</v>
      </c>
      <c r="I472" s="3">
        <v>16</v>
      </c>
      <c r="J472" s="3">
        <v>4</v>
      </c>
      <c r="K472" s="2" cm="1">
        <f t="array" ref="K472">IF(C472="","",C472-SUMPRODUCT(($B$1461:$B$1491=$J472)*1,C$1461:C$1491))</f>
        <v>0.35574480254656571</v>
      </c>
      <c r="L472" s="2" cm="1">
        <f t="array" ref="L472">IF(D472="","",D472-SUMPRODUCT(($B$1461:$B$1491=$J472)*1,D$1461:D$1491))</f>
        <v>-6.0601126835351238E-3</v>
      </c>
      <c r="M472" s="2" cm="1">
        <f t="array" ref="M472">IF(E472="","",E472-SUMPRODUCT(($B$1461:$B$1491=$J472)*1,E$1461:E$1491))</f>
        <v>7.4793084209025196E-2</v>
      </c>
      <c r="N472" s="2" cm="1">
        <f t="array" ref="N472">IF(F472="","",F472-SUMPRODUCT(($B$1461:$B$1491=$J472)*1,F$1461:F$1491))</f>
        <v>-2.8026530056235899E-2</v>
      </c>
      <c r="O472" s="2" cm="1">
        <f t="array" ref="O472">IF(G472="","",G472-SUMPRODUCT(($B$1461:$B$1491=$J472)*1,G$1461:G$1491))</f>
        <v>4.8667088201579389E-2</v>
      </c>
    </row>
    <row r="473" spans="1:15" x14ac:dyDescent="0.55000000000000004">
      <c r="A473" s="3">
        <v>16</v>
      </c>
      <c r="B473" s="4">
        <v>5</v>
      </c>
      <c r="C473" s="2">
        <f>IFERROR(LN(実質付加価値!C473),"")</f>
        <v>10.684189637250316</v>
      </c>
      <c r="D473" s="2">
        <f>IFERROR(LN(実質付加価値!D473),"")</f>
        <v>11.038735356378004</v>
      </c>
      <c r="E473" s="2">
        <f>IFERROR(LN(実質付加価値!E473),"")</f>
        <v>10.878896245396938</v>
      </c>
      <c r="F473" s="2">
        <f>IFERROR(LN(実質付加価値!F473),"")</f>
        <v>10.688916833152838</v>
      </c>
      <c r="G473" s="2">
        <f>IFERROR(LN(実質付加価値!G473),"")</f>
        <v>10.908119128374976</v>
      </c>
      <c r="I473" s="3">
        <v>16</v>
      </c>
      <c r="J473" s="3">
        <v>5</v>
      </c>
      <c r="K473" s="2" cm="1">
        <f t="array" ref="K473">IF(C473="","",C473-SUMPRODUCT(($B$1461:$B$1491=$J473)*1,C$1461:C$1491))</f>
        <v>0.44703317019991218</v>
      </c>
      <c r="L473" s="2" cm="1">
        <f t="array" ref="L473">IF(D473="","",D473-SUMPRODUCT(($B$1461:$B$1491=$J473)*1,D$1461:D$1491))</f>
        <v>0.65752862908205856</v>
      </c>
      <c r="M473" s="2" cm="1">
        <f t="array" ref="M473">IF(E473="","",E473-SUMPRODUCT(($B$1461:$B$1491=$J473)*1,E$1461:E$1491))</f>
        <v>0.45542899518567026</v>
      </c>
      <c r="N473" s="2" cm="1">
        <f t="array" ref="N473">IF(F473="","",F473-SUMPRODUCT(($B$1461:$B$1491=$J473)*1,F$1461:F$1491))</f>
        <v>0.43604813172335</v>
      </c>
      <c r="O473" s="2" cm="1">
        <f t="array" ref="O473">IF(G473="","",G473-SUMPRODUCT(($B$1461:$B$1491=$J473)*1,G$1461:G$1491))</f>
        <v>0.58881972707683516</v>
      </c>
    </row>
    <row r="474" spans="1:15" x14ac:dyDescent="0.55000000000000004">
      <c r="A474" s="3">
        <v>16</v>
      </c>
      <c r="B474" s="4">
        <v>6</v>
      </c>
      <c r="C474" s="2">
        <f>IFERROR(LN(実質付加価値!C474),"")</f>
        <v>12.341310155664647</v>
      </c>
      <c r="D474" s="2">
        <f>IFERROR(LN(実質付加価値!D474),"")</f>
        <v>12.768630996121374</v>
      </c>
      <c r="E474" s="2">
        <f>IFERROR(LN(実質付加価値!E474),"")</f>
        <v>12.858605125959009</v>
      </c>
      <c r="F474" s="2">
        <f>IFERROR(LN(実質付加価値!F474),"")</f>
        <v>12.810933396066003</v>
      </c>
      <c r="G474" s="2">
        <f>IFERROR(LN(実質付加価値!G474),"")</f>
        <v>12.976432506749518</v>
      </c>
      <c r="I474" s="3">
        <v>16</v>
      </c>
      <c r="J474" s="3">
        <v>6</v>
      </c>
      <c r="K474" s="2" cm="1">
        <f t="array" ref="K474">IF(C474="","",C474-SUMPRODUCT(($B$1461:$B$1491=$J474)*1,C$1461:C$1491))</f>
        <v>0.50184402957019181</v>
      </c>
      <c r="L474" s="2" cm="1">
        <f t="array" ref="L474">IF(D474="","",D474-SUMPRODUCT(($B$1461:$B$1491=$J474)*1,D$1461:D$1491))</f>
        <v>0.87122774622991805</v>
      </c>
      <c r="M474" s="2" cm="1">
        <f t="array" ref="M474">IF(E474="","",E474-SUMPRODUCT(($B$1461:$B$1491=$J474)*1,E$1461:E$1491))</f>
        <v>0.80861995720333901</v>
      </c>
      <c r="N474" s="2" cm="1">
        <f t="array" ref="N474">IF(F474="","",F474-SUMPRODUCT(($B$1461:$B$1491=$J474)*1,F$1461:F$1491))</f>
        <v>0.75887575520829387</v>
      </c>
      <c r="O474" s="2" cm="1">
        <f t="array" ref="O474">IF(G474="","",G474-SUMPRODUCT(($B$1461:$B$1491=$J474)*1,G$1461:G$1491))</f>
        <v>0.89568372058186974</v>
      </c>
    </row>
    <row r="475" spans="1:15" x14ac:dyDescent="0.55000000000000004">
      <c r="A475" s="3">
        <v>16</v>
      </c>
      <c r="B475" s="4">
        <v>7</v>
      </c>
      <c r="C475" s="2">
        <f>IFERROR(LN(実質付加価値!C475),"")</f>
        <v>10.301606483869932</v>
      </c>
      <c r="D475" s="2">
        <f>IFERROR(LN(実質付加価値!D475),"")</f>
        <v>10.270886665604793</v>
      </c>
      <c r="E475" s="2">
        <f>IFERROR(LN(実質付加価値!E475),"")</f>
        <v>10.33831768463404</v>
      </c>
      <c r="F475" s="2">
        <f>IFERROR(LN(実質付加価値!F475),"")</f>
        <v>10.295411591682386</v>
      </c>
      <c r="G475" s="2">
        <f>IFERROR(LN(実質付加価値!G475),"")</f>
        <v>10.263833696376958</v>
      </c>
      <c r="I475" s="3">
        <v>16</v>
      </c>
      <c r="J475" s="3">
        <v>7</v>
      </c>
      <c r="K475" s="2" cm="1">
        <f t="array" ref="K475">IF(C475="","",C475-SUMPRODUCT(($B$1461:$B$1491=$J475)*1,C$1461:C$1491))</f>
        <v>-0.20361402776924464</v>
      </c>
      <c r="L475" s="2" cm="1">
        <f t="array" ref="L475">IF(D475="","",D475-SUMPRODUCT(($B$1461:$B$1491=$J475)*1,D$1461:D$1491))</f>
        <v>-0.45136578355222845</v>
      </c>
      <c r="M475" s="2" cm="1">
        <f t="array" ref="M475">IF(E475="","",E475-SUMPRODUCT(($B$1461:$B$1491=$J475)*1,E$1461:E$1491))</f>
        <v>-0.31661962842930969</v>
      </c>
      <c r="N475" s="2" cm="1">
        <f t="array" ref="N475">IF(F475="","",F475-SUMPRODUCT(($B$1461:$B$1491=$J475)*1,F$1461:F$1491))</f>
        <v>-0.34959407625809824</v>
      </c>
      <c r="O475" s="2" cm="1">
        <f t="array" ref="O475">IF(G475="","",G475-SUMPRODUCT(($B$1461:$B$1491=$J475)*1,G$1461:G$1491))</f>
        <v>-0.41051534945640356</v>
      </c>
    </row>
    <row r="476" spans="1:15" x14ac:dyDescent="0.55000000000000004">
      <c r="A476" s="3">
        <v>16</v>
      </c>
      <c r="B476" s="4">
        <v>8</v>
      </c>
      <c r="C476" s="2">
        <f>IFERROR(LN(実質付加価値!C476),"")</f>
        <v>12.123493699217093</v>
      </c>
      <c r="D476" s="2">
        <f>IFERROR(LN(実質付加価値!D476),"")</f>
        <v>12.116985482636059</v>
      </c>
      <c r="E476" s="2">
        <f>IFERROR(LN(実質付加価値!E476),"")</f>
        <v>12.149541925544748</v>
      </c>
      <c r="F476" s="2">
        <f>IFERROR(LN(実質付加価値!F476),"")</f>
        <v>12.010879770322939</v>
      </c>
      <c r="G476" s="2">
        <f>IFERROR(LN(実質付加価値!G476),"")</f>
        <v>12.044107749183256</v>
      </c>
      <c r="I476" s="3">
        <v>16</v>
      </c>
      <c r="J476" s="3">
        <v>8</v>
      </c>
      <c r="K476" s="2" cm="1">
        <f t="array" ref="K476">IF(C476="","",C476-SUMPRODUCT(($B$1461:$B$1491=$J476)*1,C$1461:C$1491))</f>
        <v>0.58768670798004585</v>
      </c>
      <c r="L476" s="2" cm="1">
        <f t="array" ref="L476">IF(D476="","",D476-SUMPRODUCT(($B$1461:$B$1491=$J476)*1,D$1461:D$1491))</f>
        <v>0.52673886389946389</v>
      </c>
      <c r="M476" s="2" cm="1">
        <f t="array" ref="M476">IF(E476="","",E476-SUMPRODUCT(($B$1461:$B$1491=$J476)*1,E$1461:E$1491))</f>
        <v>0.70748811283803548</v>
      </c>
      <c r="N476" s="2" cm="1">
        <f t="array" ref="N476">IF(F476="","",F476-SUMPRODUCT(($B$1461:$B$1491=$J476)*1,F$1461:F$1491))</f>
        <v>0.595104393696678</v>
      </c>
      <c r="O476" s="2" cm="1">
        <f t="array" ref="O476">IF(G476="","",G476-SUMPRODUCT(($B$1461:$B$1491=$J476)*1,G$1461:G$1491))</f>
        <v>0.80258854623908427</v>
      </c>
    </row>
    <row r="477" spans="1:15" x14ac:dyDescent="0.55000000000000004">
      <c r="A477" s="3">
        <v>16</v>
      </c>
      <c r="B477" s="4">
        <v>9</v>
      </c>
      <c r="C477" s="2">
        <f>IFERROR(LN(実質付加価値!C477),"")</f>
        <v>11.6994430209564</v>
      </c>
      <c r="D477" s="2">
        <f>IFERROR(LN(実質付加価値!D477),"")</f>
        <v>11.672981071241026</v>
      </c>
      <c r="E477" s="2">
        <f>IFERROR(LN(実質付加価値!E477),"")</f>
        <v>11.754006913825652</v>
      </c>
      <c r="F477" s="2">
        <f>IFERROR(LN(実質付加価値!F477),"")</f>
        <v>11.670988655942111</v>
      </c>
      <c r="G477" s="2">
        <f>IFERROR(LN(実質付加価値!G477),"")</f>
        <v>11.585039682925567</v>
      </c>
      <c r="I477" s="3">
        <v>16</v>
      </c>
      <c r="J477" s="3">
        <v>9</v>
      </c>
      <c r="K477" s="2" cm="1">
        <f t="array" ref="K477">IF(C477="","",C477-SUMPRODUCT(($B$1461:$B$1491=$J477)*1,C$1461:C$1491))</f>
        <v>0.67836699073880524</v>
      </c>
      <c r="L477" s="2" cm="1">
        <f t="array" ref="L477">IF(D477="","",D477-SUMPRODUCT(($B$1461:$B$1491=$J477)*1,D$1461:D$1491))</f>
        <v>0.60992326223651538</v>
      </c>
      <c r="M477" s="2" cm="1">
        <f t="array" ref="M477">IF(E477="","",E477-SUMPRODUCT(($B$1461:$B$1491=$J477)*1,E$1461:E$1491))</f>
        <v>0.63620163038559774</v>
      </c>
      <c r="N477" s="2" cm="1">
        <f t="array" ref="N477">IF(F477="","",F477-SUMPRODUCT(($B$1461:$B$1491=$J477)*1,F$1461:F$1491))</f>
        <v>0.65660551324930516</v>
      </c>
      <c r="O477" s="2" cm="1">
        <f t="array" ref="O477">IF(G477="","",G477-SUMPRODUCT(($B$1461:$B$1491=$J477)*1,G$1461:G$1491))</f>
        <v>0.4525204074377136</v>
      </c>
    </row>
    <row r="478" spans="1:15" x14ac:dyDescent="0.55000000000000004">
      <c r="A478" s="3">
        <v>16</v>
      </c>
      <c r="B478" s="4">
        <v>10</v>
      </c>
      <c r="C478" s="2">
        <f>IFERROR(LN(実質付加価値!C478),"")</f>
        <v>12.043598265048212</v>
      </c>
      <c r="D478" s="2">
        <f>IFERROR(LN(実質付加価値!D478),"")</f>
        <v>12.268754963540655</v>
      </c>
      <c r="E478" s="2">
        <f>IFERROR(LN(実質付加価値!E478),"")</f>
        <v>12.489576666715854</v>
      </c>
      <c r="F478" s="2">
        <f>IFERROR(LN(実質付加価値!F478),"")</f>
        <v>12.387801949426324</v>
      </c>
      <c r="G478" s="2">
        <f>IFERROR(LN(実質付加価値!G478),"")</f>
        <v>12.566147018266186</v>
      </c>
      <c r="I478" s="3">
        <v>16</v>
      </c>
      <c r="J478" s="3">
        <v>10</v>
      </c>
      <c r="K478" s="2" cm="1">
        <f t="array" ref="K478">IF(C478="","",C478-SUMPRODUCT(($B$1461:$B$1491=$J478)*1,C$1461:C$1491))</f>
        <v>3.51621410684686E-2</v>
      </c>
      <c r="L478" s="2" cm="1">
        <f t="array" ref="L478">IF(D478="","",D478-SUMPRODUCT(($B$1461:$B$1491=$J478)*1,D$1461:D$1491))</f>
        <v>0.19036512368295178</v>
      </c>
      <c r="M478" s="2" cm="1">
        <f t="array" ref="M478">IF(E478="","",E478-SUMPRODUCT(($B$1461:$B$1491=$J478)*1,E$1461:E$1491))</f>
        <v>0.28087110365327206</v>
      </c>
      <c r="N478" s="2" cm="1">
        <f t="array" ref="N478">IF(F478="","",F478-SUMPRODUCT(($B$1461:$B$1491=$J478)*1,F$1461:F$1491))</f>
        <v>0.26771603016721812</v>
      </c>
      <c r="O478" s="2" cm="1">
        <f t="array" ref="O478">IF(G478="","",G478-SUMPRODUCT(($B$1461:$B$1491=$J478)*1,G$1461:G$1491))</f>
        <v>0.25963018350610945</v>
      </c>
    </row>
    <row r="479" spans="1:15" x14ac:dyDescent="0.55000000000000004">
      <c r="A479" s="3">
        <v>16</v>
      </c>
      <c r="B479" s="4">
        <v>11</v>
      </c>
      <c r="C479" s="2">
        <f>IFERROR(LN(実質付加価値!C479),"")</f>
        <v>11.807761776946238</v>
      </c>
      <c r="D479" s="2">
        <f>IFERROR(LN(実質付加価値!D479),"")</f>
        <v>11.984658106223804</v>
      </c>
      <c r="E479" s="2">
        <f>IFERROR(LN(実質付加価値!E479),"")</f>
        <v>12.111704782600896</v>
      </c>
      <c r="F479" s="2">
        <f>IFERROR(LN(実質付加価値!F479),"")</f>
        <v>12.058333088716129</v>
      </c>
      <c r="G479" s="2">
        <f>IFERROR(LN(実質付加価値!G479),"")</f>
        <v>12.146837405614377</v>
      </c>
      <c r="I479" s="3">
        <v>16</v>
      </c>
      <c r="J479" s="3">
        <v>11</v>
      </c>
      <c r="K479" s="2" cm="1">
        <f t="array" ref="K479">IF(C479="","",C479-SUMPRODUCT(($B$1461:$B$1491=$J479)*1,C$1461:C$1491))</f>
        <v>0.97099014348140145</v>
      </c>
      <c r="L479" s="2" cm="1">
        <f t="array" ref="L479">IF(D479="","",D479-SUMPRODUCT(($B$1461:$B$1491=$J479)*1,D$1461:D$1491))</f>
        <v>0.92407302857394313</v>
      </c>
      <c r="M479" s="2" cm="1">
        <f t="array" ref="M479">IF(E479="","",E479-SUMPRODUCT(($B$1461:$B$1491=$J479)*1,E$1461:E$1491))</f>
        <v>0.82466139550056994</v>
      </c>
      <c r="N479" s="2" cm="1">
        <f t="array" ref="N479">IF(F479="","",F479-SUMPRODUCT(($B$1461:$B$1491=$J479)*1,F$1461:F$1491))</f>
        <v>0.70941197604867412</v>
      </c>
      <c r="O479" s="2" cm="1">
        <f t="array" ref="O479">IF(G479="","",G479-SUMPRODUCT(($B$1461:$B$1491=$J479)*1,G$1461:G$1491))</f>
        <v>0.57885270744735173</v>
      </c>
    </row>
    <row r="480" spans="1:15" x14ac:dyDescent="0.55000000000000004">
      <c r="A480" s="3">
        <v>16</v>
      </c>
      <c r="B480" s="4">
        <v>12</v>
      </c>
      <c r="C480" s="2">
        <f>IFERROR(LN(実質付加価値!C480),"")</f>
        <v>10.112420638959504</v>
      </c>
      <c r="D480" s="2">
        <f>IFERROR(LN(実質付加価値!D480),"")</f>
        <v>9.8803407175863018</v>
      </c>
      <c r="E480" s="2">
        <f>IFERROR(LN(実質付加価値!E480),"")</f>
        <v>10.333105686745517</v>
      </c>
      <c r="F480" s="2">
        <f>IFERROR(LN(実質付加価値!F480),"")</f>
        <v>10.148641884845143</v>
      </c>
      <c r="G480" s="2">
        <f>IFERROR(LN(実質付加価値!G480),"")</f>
        <v>10.350071058090009</v>
      </c>
      <c r="I480" s="3">
        <v>16</v>
      </c>
      <c r="J480" s="3">
        <v>12</v>
      </c>
      <c r="K480" s="2" cm="1">
        <f t="array" ref="K480">IF(C480="","",C480-SUMPRODUCT(($B$1461:$B$1491=$J480)*1,C$1461:C$1491))</f>
        <v>-0.8481490406193064</v>
      </c>
      <c r="L480" s="2" cm="1">
        <f t="array" ref="L480">IF(D480="","",D480-SUMPRODUCT(($B$1461:$B$1491=$J480)*1,D$1461:D$1491))</f>
        <v>-1.1729171539630556</v>
      </c>
      <c r="M480" s="2" cm="1">
        <f t="array" ref="M480">IF(E480="","",E480-SUMPRODUCT(($B$1461:$B$1491=$J480)*1,E$1461:E$1491))</f>
        <v>-0.83968900506664568</v>
      </c>
      <c r="N480" s="2" cm="1">
        <f t="array" ref="N480">IF(F480="","",F480-SUMPRODUCT(($B$1461:$B$1491=$J480)*1,F$1461:F$1491))</f>
        <v>-0.94384304137861541</v>
      </c>
      <c r="O480" s="2" cm="1">
        <f t="array" ref="O480">IF(G480="","",G480-SUMPRODUCT(($B$1461:$B$1491=$J480)*1,G$1461:G$1491))</f>
        <v>-0.88186092920885883</v>
      </c>
    </row>
    <row r="481" spans="1:15" x14ac:dyDescent="0.55000000000000004">
      <c r="A481" s="3">
        <v>16</v>
      </c>
      <c r="B481" s="4">
        <v>13</v>
      </c>
      <c r="C481" s="2">
        <f>IFERROR(LN(実質付加価値!C481),"")</f>
        <v>8.6850206002961237</v>
      </c>
      <c r="D481" s="2">
        <f>IFERROR(LN(実質付加価値!D481),"")</f>
        <v>8.6983228568416191</v>
      </c>
      <c r="E481" s="2">
        <f>IFERROR(LN(実質付加価値!E481),"")</f>
        <v>8.0715734725163504</v>
      </c>
      <c r="F481" s="2">
        <f>IFERROR(LN(実質付加価値!F481),"")</f>
        <v>7.9803815421510782</v>
      </c>
      <c r="G481" s="2">
        <f>IFERROR(LN(実質付加価値!G481),"")</f>
        <v>7.677584366032681</v>
      </c>
      <c r="I481" s="3">
        <v>16</v>
      </c>
      <c r="J481" s="3">
        <v>13</v>
      </c>
      <c r="K481" s="2" cm="1">
        <f t="array" ref="K481">IF(C481="","",C481-SUMPRODUCT(($B$1461:$B$1491=$J481)*1,C$1461:C$1491))</f>
        <v>-1.2090592502832571</v>
      </c>
      <c r="L481" s="2" cm="1">
        <f t="array" ref="L481">IF(D481="","",D481-SUMPRODUCT(($B$1461:$B$1491=$J481)*1,D$1461:D$1491))</f>
        <v>-0.32024455382009798</v>
      </c>
      <c r="M481" s="2" cm="1">
        <f t="array" ref="M481">IF(E481="","",E481-SUMPRODUCT(($B$1461:$B$1491=$J481)*1,E$1461:E$1491))</f>
        <v>-0.9887453775497157</v>
      </c>
      <c r="N481" s="2" cm="1">
        <f t="array" ref="N481">IF(F481="","",F481-SUMPRODUCT(($B$1461:$B$1491=$J481)*1,F$1461:F$1491))</f>
        <v>-0.87112341517090908</v>
      </c>
      <c r="O481" s="2" cm="1">
        <f t="array" ref="O481">IF(G481="","",G481-SUMPRODUCT(($B$1461:$B$1491=$J481)*1,G$1461:G$1491))</f>
        <v>-1.4428412541270621</v>
      </c>
    </row>
    <row r="482" spans="1:15" x14ac:dyDescent="0.55000000000000004">
      <c r="A482" s="3">
        <v>16</v>
      </c>
      <c r="B482" s="4">
        <v>14</v>
      </c>
      <c r="C482" s="2">
        <f>IFERROR(LN(実質付加価値!C482),"")</f>
        <v>10.687403407111262</v>
      </c>
      <c r="D482" s="2">
        <f>IFERROR(LN(実質付加価値!D482),"")</f>
        <v>10.893413212896984</v>
      </c>
      <c r="E482" s="2">
        <f>IFERROR(LN(実質付加価値!E482),"")</f>
        <v>10.85960451027646</v>
      </c>
      <c r="F482" s="2">
        <f>IFERROR(LN(実質付加価値!F482),"")</f>
        <v>10.541599551372467</v>
      </c>
      <c r="G482" s="2">
        <f>IFERROR(LN(実質付加価値!G482),"")</f>
        <v>10.85580150988444</v>
      </c>
      <c r="I482" s="3">
        <v>16</v>
      </c>
      <c r="J482" s="3">
        <v>14</v>
      </c>
      <c r="K482" s="2" cm="1">
        <f t="array" ref="K482">IF(C482="","",C482-SUMPRODUCT(($B$1461:$B$1491=$J482)*1,C$1461:C$1491))</f>
        <v>-0.77524438581323807</v>
      </c>
      <c r="L482" s="2" cm="1">
        <f t="array" ref="L482">IF(D482="","",D482-SUMPRODUCT(($B$1461:$B$1491=$J482)*1,D$1461:D$1491))</f>
        <v>-0.34411579613662724</v>
      </c>
      <c r="M482" s="2" cm="1">
        <f t="array" ref="M482">IF(E482="","",E482-SUMPRODUCT(($B$1461:$B$1491=$J482)*1,E$1461:E$1491))</f>
        <v>-0.63228452795292611</v>
      </c>
      <c r="N482" s="2" cm="1">
        <f t="array" ref="N482">IF(F482="","",F482-SUMPRODUCT(($B$1461:$B$1491=$J482)*1,F$1461:F$1491))</f>
        <v>-0.84173845727390351</v>
      </c>
      <c r="O482" s="2" cm="1">
        <f t="array" ref="O482">IF(G482="","",G482-SUMPRODUCT(($B$1461:$B$1491=$J482)*1,G$1461:G$1491))</f>
        <v>-0.63800000866165973</v>
      </c>
    </row>
    <row r="483" spans="1:15" x14ac:dyDescent="0.55000000000000004">
      <c r="A483" s="3">
        <v>16</v>
      </c>
      <c r="B483" s="4">
        <v>15</v>
      </c>
      <c r="C483" s="2">
        <f>IFERROR(LN(実質付加価値!C483),"")</f>
        <v>9.7260115358866592</v>
      </c>
      <c r="D483" s="2">
        <f>IFERROR(LN(実質付加価値!D483),"")</f>
        <v>9.6192316096934594</v>
      </c>
      <c r="E483" s="2">
        <f>IFERROR(LN(実質付加価値!E483),"")</f>
        <v>9.6134855803552828</v>
      </c>
      <c r="F483" s="2">
        <f>IFERROR(LN(実質付加価値!F483),"")</f>
        <v>9.432200273983014</v>
      </c>
      <c r="G483" s="2">
        <f>IFERROR(LN(実質付加価値!G483),"")</f>
        <v>9.1996732316631213</v>
      </c>
      <c r="I483" s="3">
        <v>16</v>
      </c>
      <c r="J483" s="3">
        <v>15</v>
      </c>
      <c r="K483" s="2" cm="1">
        <f t="array" ref="K483">IF(C483="","",C483-SUMPRODUCT(($B$1461:$B$1491=$J483)*1,C$1461:C$1491))</f>
        <v>-0.43824341187081117</v>
      </c>
      <c r="L483" s="2" cm="1">
        <f t="array" ref="L483">IF(D483="","",D483-SUMPRODUCT(($B$1461:$B$1491=$J483)*1,D$1461:D$1491))</f>
        <v>-0.51834486362075083</v>
      </c>
      <c r="M483" s="2" cm="1">
        <f t="array" ref="M483">IF(E483="","",E483-SUMPRODUCT(($B$1461:$B$1491=$J483)*1,E$1461:E$1491))</f>
        <v>-0.42599418985704496</v>
      </c>
      <c r="N483" s="2" cm="1">
        <f t="array" ref="N483">IF(F483="","",F483-SUMPRODUCT(($B$1461:$B$1491=$J483)*1,F$1461:F$1491))</f>
        <v>-0.4686634561272971</v>
      </c>
      <c r="O483" s="2" cm="1">
        <f t="array" ref="O483">IF(G483="","",G483-SUMPRODUCT(($B$1461:$B$1491=$J483)*1,G$1461:G$1491))</f>
        <v>-0.74437863109579716</v>
      </c>
    </row>
    <row r="484" spans="1:15" x14ac:dyDescent="0.55000000000000004">
      <c r="A484" s="3">
        <v>16</v>
      </c>
      <c r="B484" s="4">
        <v>16</v>
      </c>
      <c r="C484" s="2">
        <f>IFERROR(LN(実質付加価値!C484),"")</f>
        <v>11.849573100870581</v>
      </c>
      <c r="D484" s="2">
        <f>IFERROR(LN(実質付加価値!D484),"")</f>
        <v>11.944883389440516</v>
      </c>
      <c r="E484" s="2">
        <f>IFERROR(LN(実質付加価値!E484),"")</f>
        <v>12.041666440821272</v>
      </c>
      <c r="F484" s="2">
        <f>IFERROR(LN(実質付加価値!F484),"")</f>
        <v>12.013413406966027</v>
      </c>
      <c r="G484" s="2">
        <f>IFERROR(LN(実質付加価値!G484),"")</f>
        <v>12.110035089893262</v>
      </c>
      <c r="I484" s="3">
        <v>16</v>
      </c>
      <c r="J484" s="3">
        <v>16</v>
      </c>
      <c r="K484" s="2" cm="1">
        <f t="array" ref="K484">IF(C484="","",C484-SUMPRODUCT(($B$1461:$B$1491=$J484)*1,C$1461:C$1491))</f>
        <v>0.40135129865647201</v>
      </c>
      <c r="L484" s="2" cm="1">
        <f t="array" ref="L484">IF(D484="","",D484-SUMPRODUCT(($B$1461:$B$1491=$J484)*1,D$1461:D$1491))</f>
        <v>0.33763290164297644</v>
      </c>
      <c r="M484" s="2" cm="1">
        <f t="array" ref="M484">IF(E484="","",E484-SUMPRODUCT(($B$1461:$B$1491=$J484)*1,E$1461:E$1491))</f>
        <v>0.28663357534910183</v>
      </c>
      <c r="N484" s="2" cm="1">
        <f t="array" ref="N484">IF(F484="","",F484-SUMPRODUCT(($B$1461:$B$1491=$J484)*1,F$1461:F$1491))</f>
        <v>0.35036795591383019</v>
      </c>
      <c r="O484" s="2" cm="1">
        <f t="array" ref="O484">IF(G484="","",G484-SUMPRODUCT(($B$1461:$B$1491=$J484)*1,G$1461:G$1491))</f>
        <v>0.39501531050779271</v>
      </c>
    </row>
    <row r="485" spans="1:15" x14ac:dyDescent="0.55000000000000004">
      <c r="A485" s="3">
        <v>16</v>
      </c>
      <c r="B485" s="4">
        <v>17</v>
      </c>
      <c r="C485" s="2">
        <f>IFERROR(LN(実質付加価値!C485),"")</f>
        <v>11.942907496930372</v>
      </c>
      <c r="D485" s="2">
        <f>IFERROR(LN(実質付加価値!D485),"")</f>
        <v>11.978674817290809</v>
      </c>
      <c r="E485" s="2">
        <f>IFERROR(LN(実質付加価値!E485),"")</f>
        <v>12.149893872642284</v>
      </c>
      <c r="F485" s="2">
        <f>IFERROR(LN(実質付加価値!F485),"")</f>
        <v>12.112506868418043</v>
      </c>
      <c r="G485" s="2">
        <f>IFERROR(LN(実質付加価値!G485),"")</f>
        <v>11.899844725935546</v>
      </c>
      <c r="I485" s="3">
        <v>16</v>
      </c>
      <c r="J485" s="3">
        <v>17</v>
      </c>
      <c r="K485" s="2" cm="1">
        <f t="array" ref="K485">IF(C485="","",C485-SUMPRODUCT(($B$1461:$B$1491=$J485)*1,C$1461:C$1491))</f>
        <v>-0.55143116998477737</v>
      </c>
      <c r="L485" s="2" cm="1">
        <f t="array" ref="L485">IF(D485="","",D485-SUMPRODUCT(($B$1461:$B$1491=$J485)*1,D$1461:D$1491))</f>
        <v>-0.34474348079163875</v>
      </c>
      <c r="M485" s="2" cm="1">
        <f t="array" ref="M485">IF(E485="","",E485-SUMPRODUCT(($B$1461:$B$1491=$J485)*1,E$1461:E$1491))</f>
        <v>-0.2977712709087097</v>
      </c>
      <c r="N485" s="2" cm="1">
        <f t="array" ref="N485">IF(F485="","",F485-SUMPRODUCT(($B$1461:$B$1491=$J485)*1,F$1461:F$1491))</f>
        <v>-0.29370653498524391</v>
      </c>
      <c r="O485" s="2" cm="1">
        <f t="array" ref="O485">IF(G485="","",G485-SUMPRODUCT(($B$1461:$B$1491=$J485)*1,G$1461:G$1491))</f>
        <v>-0.52137380125541632</v>
      </c>
    </row>
    <row r="486" spans="1:15" x14ac:dyDescent="0.55000000000000004">
      <c r="A486" s="3">
        <v>16</v>
      </c>
      <c r="B486" s="4">
        <v>18</v>
      </c>
      <c r="C486" s="2">
        <f>IFERROR(LN(実質付加価値!C486),"")</f>
        <v>12.576723390913296</v>
      </c>
      <c r="D486" s="2">
        <f>IFERROR(LN(実質付加価値!D486),"")</f>
        <v>12.580651394800293</v>
      </c>
      <c r="E486" s="2">
        <f>IFERROR(LN(実質付加価値!E486),"")</f>
        <v>12.432907314097788</v>
      </c>
      <c r="F486" s="2">
        <f>IFERROR(LN(実質付加価値!F486),"")</f>
        <v>12.41796683370549</v>
      </c>
      <c r="G486" s="2">
        <f>IFERROR(LN(実質付加価値!G486),"")</f>
        <v>12.478657279920649</v>
      </c>
      <c r="I486" s="3">
        <v>16</v>
      </c>
      <c r="J486" s="3">
        <v>18</v>
      </c>
      <c r="K486" s="2" cm="1">
        <f t="array" ref="K486">IF(C486="","",C486-SUMPRODUCT(($B$1461:$B$1491=$J486)*1,C$1461:C$1491))</f>
        <v>-0.25579566360447892</v>
      </c>
      <c r="L486" s="2" cm="1">
        <f t="array" ref="L486">IF(D486="","",D486-SUMPRODUCT(($B$1461:$B$1491=$J486)*1,D$1461:D$1491))</f>
        <v>-0.37262298304853125</v>
      </c>
      <c r="M486" s="2" cm="1">
        <f t="array" ref="M486">IF(E486="","",E486-SUMPRODUCT(($B$1461:$B$1491=$J486)*1,E$1461:E$1491))</f>
        <v>-0.57025894703131819</v>
      </c>
      <c r="N486" s="2" cm="1">
        <f t="array" ref="N486">IF(F486="","",F486-SUMPRODUCT(($B$1461:$B$1491=$J486)*1,F$1461:F$1491))</f>
        <v>-0.58913849392442508</v>
      </c>
      <c r="O486" s="2" cm="1">
        <f t="array" ref="O486">IF(G486="","",G486-SUMPRODUCT(($B$1461:$B$1491=$J486)*1,G$1461:G$1491))</f>
        <v>-0.49350455378729308</v>
      </c>
    </row>
    <row r="487" spans="1:15" x14ac:dyDescent="0.55000000000000004">
      <c r="A487" s="3">
        <v>16</v>
      </c>
      <c r="B487" s="4">
        <v>19</v>
      </c>
      <c r="C487" s="2">
        <f>IFERROR(LN(実質付加価値!C487),"")</f>
        <v>12.244995244295945</v>
      </c>
      <c r="D487" s="2">
        <f>IFERROR(LN(実質付加価値!D487),"")</f>
        <v>12.15327567771206</v>
      </c>
      <c r="E487" s="2">
        <f>IFERROR(LN(実質付加価値!E487),"")</f>
        <v>12.06154500996802</v>
      </c>
      <c r="F487" s="2">
        <f>IFERROR(LN(実質付加価値!F487),"")</f>
        <v>11.99499150280127</v>
      </c>
      <c r="G487" s="2">
        <f>IFERROR(LN(実質付加価値!G487),"")</f>
        <v>12.132750280085865</v>
      </c>
      <c r="I487" s="3">
        <v>16</v>
      </c>
      <c r="J487" s="3">
        <v>19</v>
      </c>
      <c r="K487" s="2" cm="1">
        <f t="array" ref="K487">IF(C487="","",C487-SUMPRODUCT(($B$1461:$B$1491=$J487)*1,C$1461:C$1491))</f>
        <v>-0.38182265675246185</v>
      </c>
      <c r="L487" s="2" cm="1">
        <f t="array" ref="L487">IF(D487="","",D487-SUMPRODUCT(($B$1461:$B$1491=$J487)*1,D$1461:D$1491))</f>
        <v>-0.33987334772326605</v>
      </c>
      <c r="M487" s="2" cm="1">
        <f t="array" ref="M487">IF(E487="","",E487-SUMPRODUCT(($B$1461:$B$1491=$J487)*1,E$1461:E$1491))</f>
        <v>-0.40266517149047587</v>
      </c>
      <c r="N487" s="2" cm="1">
        <f t="array" ref="N487">IF(F487="","",F487-SUMPRODUCT(($B$1461:$B$1491=$J487)*1,F$1461:F$1491))</f>
        <v>-0.44481027231250003</v>
      </c>
      <c r="O487" s="2" cm="1">
        <f t="array" ref="O487">IF(G487="","",G487-SUMPRODUCT(($B$1461:$B$1491=$J487)*1,G$1461:G$1491))</f>
        <v>-0.40228789725454561</v>
      </c>
    </row>
    <row r="488" spans="1:15" x14ac:dyDescent="0.55000000000000004">
      <c r="A488" s="3">
        <v>16</v>
      </c>
      <c r="B488" s="4">
        <v>20</v>
      </c>
      <c r="C488" s="2">
        <f>IFERROR(LN(実質付加価値!C488),"")</f>
        <v>12.477883870533153</v>
      </c>
      <c r="D488" s="2">
        <f>IFERROR(LN(実質付加価値!D488),"")</f>
        <v>12.626633556863251</v>
      </c>
      <c r="E488" s="2">
        <f>IFERROR(LN(実質付加価値!E488),"")</f>
        <v>12.582232424399557</v>
      </c>
      <c r="F488" s="2">
        <f>IFERROR(LN(実質付加価値!F488),"")</f>
        <v>12.512687431205732</v>
      </c>
      <c r="G488" s="2">
        <f>IFERROR(LN(実質付加価値!G488),"")</f>
        <v>12.576749241087446</v>
      </c>
      <c r="I488" s="3">
        <v>16</v>
      </c>
      <c r="J488" s="3">
        <v>20</v>
      </c>
      <c r="K488" s="2" cm="1">
        <f t="array" ref="K488">IF(C488="","",C488-SUMPRODUCT(($B$1461:$B$1491=$J488)*1,C$1461:C$1491))</f>
        <v>-0.37489679496354</v>
      </c>
      <c r="L488" s="2" cm="1">
        <f t="array" ref="L488">IF(D488="","",D488-SUMPRODUCT(($B$1461:$B$1491=$J488)*1,D$1461:D$1491))</f>
        <v>-0.43768862552531473</v>
      </c>
      <c r="M488" s="2" cm="1">
        <f t="array" ref="M488">IF(E488="","",E488-SUMPRODUCT(($B$1461:$B$1491=$J488)*1,E$1461:E$1491))</f>
        <v>-0.43252771520292299</v>
      </c>
      <c r="N488" s="2" cm="1">
        <f t="array" ref="N488">IF(F488="","",F488-SUMPRODUCT(($B$1461:$B$1491=$J488)*1,F$1461:F$1491))</f>
        <v>-0.46578733545210227</v>
      </c>
      <c r="O488" s="2" cm="1">
        <f t="array" ref="O488">IF(G488="","",G488-SUMPRODUCT(($B$1461:$B$1491=$J488)*1,G$1461:G$1491))</f>
        <v>-0.44546245404623797</v>
      </c>
    </row>
    <row r="489" spans="1:15" x14ac:dyDescent="0.55000000000000004">
      <c r="A489" s="3">
        <v>16</v>
      </c>
      <c r="B489" s="4">
        <v>21</v>
      </c>
      <c r="C489" s="2">
        <f>IFERROR(LN(実質付加価値!C489),"")</f>
        <v>12.207913614447726</v>
      </c>
      <c r="D489" s="2">
        <f>IFERROR(LN(実質付加価値!D489),"")</f>
        <v>12.237254271000102</v>
      </c>
      <c r="E489" s="2">
        <f>IFERROR(LN(実質付加価値!E489),"")</f>
        <v>12.174583867071819</v>
      </c>
      <c r="F489" s="2">
        <f>IFERROR(LN(実質付加価値!F489),"")</f>
        <v>12.000332408271005</v>
      </c>
      <c r="G489" s="2">
        <f>IFERROR(LN(実質付加価値!G489),"")</f>
        <v>12.113502426406299</v>
      </c>
      <c r="I489" s="3">
        <v>16</v>
      </c>
      <c r="J489" s="3">
        <v>21</v>
      </c>
      <c r="K489" s="2" cm="1">
        <f t="array" ref="K489">IF(C489="","",C489-SUMPRODUCT(($B$1461:$B$1491=$J489)*1,C$1461:C$1491))</f>
        <v>-0.58625168508857861</v>
      </c>
      <c r="L489" s="2" cm="1">
        <f t="array" ref="L489">IF(D489="","",D489-SUMPRODUCT(($B$1461:$B$1491=$J489)*1,D$1461:D$1491))</f>
        <v>-0.58259683164339293</v>
      </c>
      <c r="M489" s="2" cm="1">
        <f t="array" ref="M489">IF(E489="","",E489-SUMPRODUCT(($B$1461:$B$1491=$J489)*1,E$1461:E$1491))</f>
        <v>-0.65416805892831498</v>
      </c>
      <c r="N489" s="2" cm="1">
        <f t="array" ref="N489">IF(F489="","",F489-SUMPRODUCT(($B$1461:$B$1491=$J489)*1,F$1461:F$1491))</f>
        <v>-0.5423239831299238</v>
      </c>
      <c r="O489" s="2" cm="1">
        <f t="array" ref="O489">IF(G489="","",G489-SUMPRODUCT(($B$1461:$B$1491=$J489)*1,G$1461:G$1491))</f>
        <v>-0.53003207731422997</v>
      </c>
    </row>
    <row r="490" spans="1:15" x14ac:dyDescent="0.55000000000000004">
      <c r="A490" s="3">
        <v>16</v>
      </c>
      <c r="B490" s="4">
        <v>22</v>
      </c>
      <c r="C490" s="2">
        <f>IFERROR(LN(実質付加価値!C490),"")</f>
        <v>11.449516083869081</v>
      </c>
      <c r="D490" s="2">
        <f>IFERROR(LN(実質付加価値!D490),"")</f>
        <v>11.471260795356352</v>
      </c>
      <c r="E490" s="2">
        <f>IFERROR(LN(実質付加価値!E490),"")</f>
        <v>11.420985886482384</v>
      </c>
      <c r="F490" s="2">
        <f>IFERROR(LN(実質付加価値!F490),"")</f>
        <v>10.963190706902155</v>
      </c>
      <c r="G490" s="2">
        <f>IFERROR(LN(実質付加価値!G490),"")</f>
        <v>10.912758106143352</v>
      </c>
      <c r="I490" s="3">
        <v>16</v>
      </c>
      <c r="J490" s="3">
        <v>22</v>
      </c>
      <c r="K490" s="2" cm="1">
        <f t="array" ref="K490">IF(C490="","",C490-SUMPRODUCT(($B$1461:$B$1491=$J490)*1,C$1461:C$1491))</f>
        <v>-0.6571894741985016</v>
      </c>
      <c r="L490" s="2" cm="1">
        <f t="array" ref="L490">IF(D490="","",D490-SUMPRODUCT(($B$1461:$B$1491=$J490)*1,D$1461:D$1491))</f>
        <v>-0.60755916156442424</v>
      </c>
      <c r="M490" s="2" cm="1">
        <f t="array" ref="M490">IF(E490="","",E490-SUMPRODUCT(($B$1461:$B$1491=$J490)*1,E$1461:E$1491))</f>
        <v>-0.65565705875628844</v>
      </c>
      <c r="N490" s="2" cm="1">
        <f t="array" ref="N490">IF(F490="","",F490-SUMPRODUCT(($B$1461:$B$1491=$J490)*1,F$1461:F$1491))</f>
        <v>-0.63786708944845394</v>
      </c>
      <c r="O490" s="2" cm="1">
        <f t="array" ref="O490">IF(G490="","",G490-SUMPRODUCT(($B$1461:$B$1491=$J490)*1,G$1461:G$1491))</f>
        <v>-0.68420394501030835</v>
      </c>
    </row>
    <row r="491" spans="1:15" x14ac:dyDescent="0.55000000000000004">
      <c r="A491" s="3">
        <v>16</v>
      </c>
      <c r="B491" s="4">
        <v>23</v>
      </c>
      <c r="C491" s="2">
        <f>IFERROR(LN(実質付加価値!C491),"")</f>
        <v>11.207990240284158</v>
      </c>
      <c r="D491" s="2">
        <f>IFERROR(LN(実質付加価値!D491),"")</f>
        <v>11.187238885920717</v>
      </c>
      <c r="E491" s="2">
        <f>IFERROR(LN(実質付加価値!E491),"")</f>
        <v>11.168923753616395</v>
      </c>
      <c r="F491" s="2">
        <f>IFERROR(LN(実質付加価値!F491),"")</f>
        <v>11.257289443771764</v>
      </c>
      <c r="G491" s="2">
        <f>IFERROR(LN(実質付加価値!G491),"")</f>
        <v>11.251984200996754</v>
      </c>
      <c r="I491" s="3">
        <v>16</v>
      </c>
      <c r="J491" s="3">
        <v>23</v>
      </c>
      <c r="K491" s="2" cm="1">
        <f t="array" ref="K491">IF(C491="","",C491-SUMPRODUCT(($B$1461:$B$1491=$J491)*1,C$1461:C$1491))</f>
        <v>-0.61551577057452356</v>
      </c>
      <c r="L491" s="2" cm="1">
        <f t="array" ref="L491">IF(D491="","",D491-SUMPRODUCT(($B$1461:$B$1491=$J491)*1,D$1461:D$1491))</f>
        <v>-0.63863995432274123</v>
      </c>
      <c r="M491" s="2" cm="1">
        <f t="array" ref="M491">IF(E491="","",E491-SUMPRODUCT(($B$1461:$B$1491=$J491)*1,E$1461:E$1491))</f>
        <v>-0.69420486687326388</v>
      </c>
      <c r="N491" s="2" cm="1">
        <f t="array" ref="N491">IF(F491="","",F491-SUMPRODUCT(($B$1461:$B$1491=$J491)*1,F$1461:F$1491))</f>
        <v>-0.68948150919935181</v>
      </c>
      <c r="O491" s="2" cm="1">
        <f t="array" ref="O491">IF(G491="","",G491-SUMPRODUCT(($B$1461:$B$1491=$J491)*1,G$1461:G$1491))</f>
        <v>-0.68404131029624438</v>
      </c>
    </row>
    <row r="492" spans="1:15" x14ac:dyDescent="0.55000000000000004">
      <c r="A492" s="3">
        <v>16</v>
      </c>
      <c r="B492" s="4">
        <v>24</v>
      </c>
      <c r="C492" s="2">
        <f>IFERROR(LN(実質付加価値!C492),"")</f>
        <v>10.896344711800136</v>
      </c>
      <c r="D492" s="2">
        <f>IFERROR(LN(実質付加価値!D492),"")</f>
        <v>10.985409989600058</v>
      </c>
      <c r="E492" s="2">
        <f>IFERROR(LN(実質付加価値!E492),"")</f>
        <v>10.897076807589531</v>
      </c>
      <c r="F492" s="2">
        <f>IFERROR(LN(実質付加価値!F492),"")</f>
        <v>10.878429678633461</v>
      </c>
      <c r="G492" s="2">
        <f>IFERROR(LN(実質付加価値!G492),"")</f>
        <v>10.944399991965133</v>
      </c>
      <c r="I492" s="3">
        <v>16</v>
      </c>
      <c r="J492" s="3">
        <v>24</v>
      </c>
      <c r="K492" s="2" cm="1">
        <f t="array" ref="K492">IF(C492="","",C492-SUMPRODUCT(($B$1461:$B$1491=$J492)*1,C$1461:C$1491))</f>
        <v>-0.26110441651159277</v>
      </c>
      <c r="L492" s="2" cm="1">
        <f t="array" ref="L492">IF(D492="","",D492-SUMPRODUCT(($B$1461:$B$1491=$J492)*1,D$1461:D$1491))</f>
        <v>-0.17368707672520678</v>
      </c>
      <c r="M492" s="2" cm="1">
        <f t="array" ref="M492">IF(E492="","",E492-SUMPRODUCT(($B$1461:$B$1491=$J492)*1,E$1461:E$1491))</f>
        <v>-0.22526573337883882</v>
      </c>
      <c r="N492" s="2" cm="1">
        <f t="array" ref="N492">IF(F492="","",F492-SUMPRODUCT(($B$1461:$B$1491=$J492)*1,F$1461:F$1491))</f>
        <v>-0.17861240158057257</v>
      </c>
      <c r="O492" s="2" cm="1">
        <f t="array" ref="O492">IF(G492="","",G492-SUMPRODUCT(($B$1461:$B$1491=$J492)*1,G$1461:G$1491))</f>
        <v>-0.14619230906262182</v>
      </c>
    </row>
    <row r="493" spans="1:15" x14ac:dyDescent="0.55000000000000004">
      <c r="A493" s="3">
        <v>16</v>
      </c>
      <c r="B493" s="4">
        <v>25</v>
      </c>
      <c r="C493" s="2">
        <f>IFERROR(LN(実質付加価値!C493),"")</f>
        <v>11.797478083053608</v>
      </c>
      <c r="D493" s="2">
        <f>IFERROR(LN(実質付加価値!D493),"")</f>
        <v>11.933674790531331</v>
      </c>
      <c r="E493" s="2">
        <f>IFERROR(LN(実質付加価値!E493),"")</f>
        <v>11.946182930823547</v>
      </c>
      <c r="F493" s="2">
        <f>IFERROR(LN(実質付加価値!F493),"")</f>
        <v>11.977720128307503</v>
      </c>
      <c r="G493" s="2">
        <f>IFERROR(LN(実質付加価値!G493),"")</f>
        <v>12.11050078835234</v>
      </c>
      <c r="I493" s="3">
        <v>16</v>
      </c>
      <c r="J493" s="3">
        <v>25</v>
      </c>
      <c r="K493" s="2" cm="1">
        <f t="array" ref="K493">IF(C493="","",C493-SUMPRODUCT(($B$1461:$B$1491=$J493)*1,C$1461:C$1491))</f>
        <v>-0.52658769864322252</v>
      </c>
      <c r="L493" s="2" cm="1">
        <f t="array" ref="L493">IF(D493="","",D493-SUMPRODUCT(($B$1461:$B$1491=$J493)*1,D$1461:D$1491))</f>
        <v>-0.50095754038772</v>
      </c>
      <c r="M493" s="2" cm="1">
        <f t="array" ref="M493">IF(E493="","",E493-SUMPRODUCT(($B$1461:$B$1491=$J493)*1,E$1461:E$1491))</f>
        <v>-0.46552892818625402</v>
      </c>
      <c r="N493" s="2" cm="1">
        <f t="array" ref="N493">IF(F493="","",F493-SUMPRODUCT(($B$1461:$B$1491=$J493)*1,F$1461:F$1491))</f>
        <v>-0.47457680719711348</v>
      </c>
      <c r="O493" s="2" cm="1">
        <f t="array" ref="O493">IF(G493="","",G493-SUMPRODUCT(($B$1461:$B$1491=$J493)*1,G$1461:G$1491))</f>
        <v>-0.48646194257402087</v>
      </c>
    </row>
    <row r="494" spans="1:15" x14ac:dyDescent="0.55000000000000004">
      <c r="A494" s="3">
        <v>16</v>
      </c>
      <c r="B494" s="4">
        <v>26</v>
      </c>
      <c r="C494" s="2">
        <f>IFERROR(LN(実質付加価値!C494),"")</f>
        <v>11.641652065777794</v>
      </c>
      <c r="D494" s="2">
        <f>IFERROR(LN(実質付加価値!D494),"")</f>
        <v>11.763917132457813</v>
      </c>
      <c r="E494" s="2">
        <f>IFERROR(LN(実質付加価値!E494),"")</f>
        <v>11.896180248922246</v>
      </c>
      <c r="F494" s="2">
        <f>IFERROR(LN(実質付加価値!F494),"")</f>
        <v>11.888191843669988</v>
      </c>
      <c r="G494" s="2">
        <f>IFERROR(LN(実質付加価値!G494),"")</f>
        <v>11.867358659238349</v>
      </c>
      <c r="I494" s="3">
        <v>16</v>
      </c>
      <c r="J494" s="3">
        <v>26</v>
      </c>
      <c r="K494" s="2" cm="1">
        <f t="array" ref="K494">IF(C494="","",C494-SUMPRODUCT(($B$1461:$B$1491=$J494)*1,C$1461:C$1491))</f>
        <v>-0.65278549610781944</v>
      </c>
      <c r="L494" s="2" cm="1">
        <f t="array" ref="L494">IF(D494="","",D494-SUMPRODUCT(($B$1461:$B$1491=$J494)*1,D$1461:D$1491))</f>
        <v>-0.626981933485526</v>
      </c>
      <c r="M494" s="2" cm="1">
        <f t="array" ref="M494">IF(E494="","",E494-SUMPRODUCT(($B$1461:$B$1491=$J494)*1,E$1461:E$1491))</f>
        <v>-0.50535172425721164</v>
      </c>
      <c r="N494" s="2" cm="1">
        <f t="array" ref="N494">IF(F494="","",F494-SUMPRODUCT(($B$1461:$B$1491=$J494)*1,F$1461:F$1491))</f>
        <v>-0.49592043881757952</v>
      </c>
      <c r="O494" s="2" cm="1">
        <f t="array" ref="O494">IF(G494="","",G494-SUMPRODUCT(($B$1461:$B$1491=$J494)*1,G$1461:G$1491))</f>
        <v>-0.48210483840007079</v>
      </c>
    </row>
    <row r="495" spans="1:15" x14ac:dyDescent="0.55000000000000004">
      <c r="A495" s="3">
        <v>16</v>
      </c>
      <c r="B495" s="4">
        <v>27</v>
      </c>
      <c r="C495" s="2">
        <f>IFERROR(LN(実質付加価値!C495),"")</f>
        <v>12.380668743923607</v>
      </c>
      <c r="D495" s="2">
        <f>IFERROR(LN(実質付加価値!D495),"")</f>
        <v>12.378295948041274</v>
      </c>
      <c r="E495" s="2">
        <f>IFERROR(LN(実質付加価値!E495),"")</f>
        <v>12.398170499793524</v>
      </c>
      <c r="F495" s="2">
        <f>IFERROR(LN(実質付加価値!F495),"")</f>
        <v>12.421561518450346</v>
      </c>
      <c r="G495" s="2">
        <f>IFERROR(LN(実質付加価値!G495),"")</f>
        <v>12.398230994653556</v>
      </c>
      <c r="I495" s="3">
        <v>16</v>
      </c>
      <c r="J495" s="3">
        <v>27</v>
      </c>
      <c r="K495" s="2" cm="1">
        <f t="array" ref="K495">IF(C495="","",C495-SUMPRODUCT(($B$1461:$B$1491=$J495)*1,C$1461:C$1491))</f>
        <v>-0.579123526585823</v>
      </c>
      <c r="L495" s="2" cm="1">
        <f t="array" ref="L495">IF(D495="","",D495-SUMPRODUCT(($B$1461:$B$1491=$J495)*1,D$1461:D$1491))</f>
        <v>-0.62677506672391381</v>
      </c>
      <c r="M495" s="2" cm="1">
        <f t="array" ref="M495">IF(E495="","",E495-SUMPRODUCT(($B$1461:$B$1491=$J495)*1,E$1461:E$1491))</f>
        <v>-0.6324577733222565</v>
      </c>
      <c r="N495" s="2" cm="1">
        <f t="array" ref="N495">IF(F495="","",F495-SUMPRODUCT(($B$1461:$B$1491=$J495)*1,F$1461:F$1491))</f>
        <v>-0.60287739084779446</v>
      </c>
      <c r="O495" s="2" cm="1">
        <f t="array" ref="O495">IF(G495="","",G495-SUMPRODUCT(($B$1461:$B$1491=$J495)*1,G$1461:G$1491))</f>
        <v>-0.6368882842760577</v>
      </c>
    </row>
    <row r="496" spans="1:15" x14ac:dyDescent="0.55000000000000004">
      <c r="A496" s="3">
        <v>16</v>
      </c>
      <c r="B496" s="4">
        <v>28</v>
      </c>
      <c r="C496" s="2">
        <f>IFERROR(LN(実質付加価値!C496),"")</f>
        <v>12.060474398013749</v>
      </c>
      <c r="D496" s="2">
        <f>IFERROR(LN(実質付加価値!D496),"")</f>
        <v>12.123463257168309</v>
      </c>
      <c r="E496" s="2">
        <f>IFERROR(LN(実質付加価値!E496),"")</f>
        <v>12.160726123082053</v>
      </c>
      <c r="F496" s="2">
        <f>IFERROR(LN(実質付加価値!F496),"")</f>
        <v>12.17003941241318</v>
      </c>
      <c r="G496" s="2">
        <f>IFERROR(LN(実質付加価値!G496),"")</f>
        <v>12.223569880557486</v>
      </c>
      <c r="I496" s="3">
        <v>16</v>
      </c>
      <c r="J496" s="3">
        <v>28</v>
      </c>
      <c r="K496" s="2" cm="1">
        <f t="array" ref="K496">IF(C496="","",C496-SUMPRODUCT(($B$1461:$B$1491=$J496)*1,C$1461:C$1491))</f>
        <v>-0.74234166853564254</v>
      </c>
      <c r="L496" s="2" cm="1">
        <f t="array" ref="L496">IF(D496="","",D496-SUMPRODUCT(($B$1461:$B$1491=$J496)*1,D$1461:D$1491))</f>
        <v>-0.7692122273461024</v>
      </c>
      <c r="M496" s="2" cm="1">
        <f t="array" ref="M496">IF(E496="","",E496-SUMPRODUCT(($B$1461:$B$1491=$J496)*1,E$1461:E$1491))</f>
        <v>-0.80953602266792579</v>
      </c>
      <c r="N496" s="2" cm="1">
        <f t="array" ref="N496">IF(F496="","",F496-SUMPRODUCT(($B$1461:$B$1491=$J496)*1,F$1461:F$1491))</f>
        <v>-0.82179779716699386</v>
      </c>
      <c r="O496" s="2" cm="1">
        <f t="array" ref="O496">IF(G496="","",G496-SUMPRODUCT(($B$1461:$B$1491=$J496)*1,G$1461:G$1491))</f>
        <v>-0.81746154218417111</v>
      </c>
    </row>
    <row r="497" spans="1:15" x14ac:dyDescent="0.55000000000000004">
      <c r="A497" s="3">
        <v>16</v>
      </c>
      <c r="B497" s="4">
        <v>29</v>
      </c>
      <c r="C497" s="2">
        <f>IFERROR(LN(実質付加価値!C497),"")</f>
        <v>11.935276685477675</v>
      </c>
      <c r="D497" s="2">
        <f>IFERROR(LN(実質付加価値!D497),"")</f>
        <v>11.947655753164524</v>
      </c>
      <c r="E497" s="2">
        <f>IFERROR(LN(実質付加価値!E497),"")</f>
        <v>12.010594543098087</v>
      </c>
      <c r="F497" s="2">
        <f>IFERROR(LN(実質付加価値!F497),"")</f>
        <v>12.022220158537165</v>
      </c>
      <c r="G497" s="2">
        <f>IFERROR(LN(実質付加価値!G497),"")</f>
        <v>12.017024755950148</v>
      </c>
      <c r="I497" s="3">
        <v>16</v>
      </c>
      <c r="J497" s="3">
        <v>29</v>
      </c>
      <c r="K497" s="2" cm="1">
        <f t="array" ref="K497">IF(C497="","",C497-SUMPRODUCT(($B$1461:$B$1491=$J497)*1,C$1461:C$1491))</f>
        <v>-0.64050170396905237</v>
      </c>
      <c r="L497" s="2" cm="1">
        <f t="array" ref="L497">IF(D497="","",D497-SUMPRODUCT(($B$1461:$B$1491=$J497)*1,D$1461:D$1491))</f>
        <v>-0.65616612580974198</v>
      </c>
      <c r="M497" s="2" cm="1">
        <f t="array" ref="M497">IF(E497="","",E497-SUMPRODUCT(($B$1461:$B$1491=$J497)*1,E$1461:E$1491))</f>
        <v>-0.6173938503012657</v>
      </c>
      <c r="N497" s="2" cm="1">
        <f t="array" ref="N497">IF(F497="","",F497-SUMPRODUCT(($B$1461:$B$1491=$J497)*1,F$1461:F$1491))</f>
        <v>-0.61022038443358895</v>
      </c>
      <c r="O497" s="2" cm="1">
        <f t="array" ref="O497">IF(G497="","",G497-SUMPRODUCT(($B$1461:$B$1491=$J497)*1,G$1461:G$1491))</f>
        <v>-0.62016562476259907</v>
      </c>
    </row>
    <row r="498" spans="1:15" x14ac:dyDescent="0.55000000000000004">
      <c r="A498" s="3">
        <v>16</v>
      </c>
      <c r="B498" s="4">
        <v>30</v>
      </c>
      <c r="C498" s="2">
        <f>IFERROR(LN(実質付加価値!C498),"")</f>
        <v>12.569239081510132</v>
      </c>
      <c r="D498" s="2">
        <f>IFERROR(LN(実質付加価値!D498),"")</f>
        <v>12.711015956902322</v>
      </c>
      <c r="E498" s="2">
        <f>IFERROR(LN(実質付加価値!E498),"")</f>
        <v>12.772245593446375</v>
      </c>
      <c r="F498" s="2">
        <f>IFERROR(LN(実質付加価値!F498),"")</f>
        <v>12.772454277029242</v>
      </c>
      <c r="G498" s="2">
        <f>IFERROR(LN(実質付加価値!G498),"")</f>
        <v>12.822441248728836</v>
      </c>
      <c r="I498" s="3">
        <v>16</v>
      </c>
      <c r="J498" s="3">
        <v>30</v>
      </c>
      <c r="K498" s="2" cm="1">
        <f t="array" ref="K498">IF(C498="","",C498-SUMPRODUCT(($B$1461:$B$1491=$J498)*1,C$1461:C$1491))</f>
        <v>-0.5861544247450059</v>
      </c>
      <c r="L498" s="2" cm="1">
        <f t="array" ref="L498">IF(D498="","",D498-SUMPRODUCT(($B$1461:$B$1491=$J498)*1,D$1461:D$1491))</f>
        <v>-0.60198697678841029</v>
      </c>
      <c r="M498" s="2" cm="1">
        <f t="array" ref="M498">IF(E498="","",E498-SUMPRODUCT(($B$1461:$B$1491=$J498)*1,E$1461:E$1491))</f>
        <v>-0.61058324209414749</v>
      </c>
      <c r="N498" s="2" cm="1">
        <f t="array" ref="N498">IF(F498="","",F498-SUMPRODUCT(($B$1461:$B$1491=$J498)*1,F$1461:F$1491))</f>
        <v>-0.61266911945653746</v>
      </c>
      <c r="O498" s="2" cm="1">
        <f t="array" ref="O498">IF(G498="","",G498-SUMPRODUCT(($B$1461:$B$1491=$J498)*1,G$1461:G$1491))</f>
        <v>-0.61075657093840263</v>
      </c>
    </row>
    <row r="499" spans="1:15" x14ac:dyDescent="0.55000000000000004">
      <c r="A499" s="3">
        <v>16</v>
      </c>
      <c r="B499" s="4">
        <v>31</v>
      </c>
      <c r="C499" s="2">
        <f>IFERROR(LN(実質付加価値!C499),"")</f>
        <v>12.128970227479478</v>
      </c>
      <c r="D499" s="2">
        <f>IFERROR(LN(実質付加価値!D499),"")</f>
        <v>12.088103467757479</v>
      </c>
      <c r="E499" s="2">
        <f>IFERROR(LN(実質付加価値!E499),"")</f>
        <v>12.010861055166858</v>
      </c>
      <c r="F499" s="2">
        <f>IFERROR(LN(実質付加価値!F499),"")</f>
        <v>11.90588885135827</v>
      </c>
      <c r="G499" s="2">
        <f>IFERROR(LN(実質付加価値!G499),"")</f>
        <v>11.866349422923644</v>
      </c>
      <c r="I499" s="3">
        <v>16</v>
      </c>
      <c r="J499" s="3">
        <v>31</v>
      </c>
      <c r="K499" s="2" cm="1">
        <f t="array" ref="K499">IF(C499="","",C499-SUMPRODUCT(($B$1461:$B$1491=$J499)*1,C$1461:C$1491))</f>
        <v>-0.56970380697490697</v>
      </c>
      <c r="L499" s="2" cm="1">
        <f t="array" ref="L499">IF(D499="","",D499-SUMPRODUCT(($B$1461:$B$1491=$J499)*1,D$1461:D$1491))</f>
        <v>-0.51341465398619412</v>
      </c>
      <c r="M499" s="2" cm="1">
        <f t="array" ref="M499">IF(E499="","",E499-SUMPRODUCT(($B$1461:$B$1491=$J499)*1,E$1461:E$1491))</f>
        <v>-0.56386339656306816</v>
      </c>
      <c r="N499" s="2" cm="1">
        <f t="array" ref="N499">IF(F499="","",F499-SUMPRODUCT(($B$1461:$B$1491=$J499)*1,F$1461:F$1491))</f>
        <v>-0.5425785793282536</v>
      </c>
      <c r="O499" s="2" cm="1">
        <f t="array" ref="O499">IF(G499="","",G499-SUMPRODUCT(($B$1461:$B$1491=$J499)*1,G$1461:G$1491))</f>
        <v>-0.581204027415966</v>
      </c>
    </row>
    <row r="500" spans="1:15" x14ac:dyDescent="0.55000000000000004">
      <c r="A500" s="3">
        <v>17</v>
      </c>
      <c r="B500" s="4">
        <v>1</v>
      </c>
      <c r="C500" s="2">
        <f>IFERROR(LN(実質付加価値!C500),"")</f>
        <v>10.847277822723166</v>
      </c>
      <c r="D500" s="2">
        <f>IFERROR(LN(実質付加価値!D500),"")</f>
        <v>10.674103564708966</v>
      </c>
      <c r="E500" s="2">
        <f>IFERROR(LN(実質付加価値!E500),"")</f>
        <v>10.566893065788443</v>
      </c>
      <c r="F500" s="2">
        <f>IFERROR(LN(実質付加価値!F500),"")</f>
        <v>10.52217020404963</v>
      </c>
      <c r="G500" s="2">
        <f>IFERROR(LN(実質付加価値!G500),"")</f>
        <v>10.522142373157649</v>
      </c>
      <c r="I500" s="3">
        <v>17</v>
      </c>
      <c r="J500" s="3">
        <v>1</v>
      </c>
      <c r="K500" s="2" cm="1">
        <f t="array" ref="K500">IF(C500="","",C500-SUMPRODUCT(($B$1461:$B$1491=$J500)*1,C$1461:C$1491))</f>
        <v>-0.75295451121258949</v>
      </c>
      <c r="L500" s="2" cm="1">
        <f t="array" ref="L500">IF(D500="","",D500-SUMPRODUCT(($B$1461:$B$1491=$J500)*1,D$1461:D$1491))</f>
        <v>-0.78566315437258361</v>
      </c>
      <c r="M500" s="2" cm="1">
        <f t="array" ref="M500">IF(E500="","",E500-SUMPRODUCT(($B$1461:$B$1491=$J500)*1,E$1461:E$1491))</f>
        <v>-0.79434276729715414</v>
      </c>
      <c r="N500" s="2" cm="1">
        <f t="array" ref="N500">IF(F500="","",F500-SUMPRODUCT(($B$1461:$B$1491=$J500)*1,F$1461:F$1491))</f>
        <v>-0.80006146452889304</v>
      </c>
      <c r="O500" s="2" cm="1">
        <f t="array" ref="O500">IF(G500="","",G500-SUMPRODUCT(($B$1461:$B$1491=$J500)*1,G$1461:G$1491))</f>
        <v>-0.8825490871906343</v>
      </c>
    </row>
    <row r="501" spans="1:15" x14ac:dyDescent="0.55000000000000004">
      <c r="A501" s="3">
        <v>17</v>
      </c>
      <c r="B501" s="4">
        <v>2</v>
      </c>
      <c r="C501" s="2">
        <f>IFERROR(LN(実質付加価値!C501),"")</f>
        <v>7.8921067349751928</v>
      </c>
      <c r="D501" s="2">
        <f>IFERROR(LN(実質付加価値!D501),"")</f>
        <v>7.8821562330227852</v>
      </c>
      <c r="E501" s="2">
        <f>IFERROR(LN(実質付加価値!E501),"")</f>
        <v>7.8241276157196689</v>
      </c>
      <c r="F501" s="2">
        <f>IFERROR(LN(実質付加価値!F501),"")</f>
        <v>7.8077582004560577</v>
      </c>
      <c r="G501" s="2">
        <f>IFERROR(LN(実質付加価値!G501),"")</f>
        <v>7.5824607403209283</v>
      </c>
      <c r="I501" s="3">
        <v>17</v>
      </c>
      <c r="J501" s="3">
        <v>2</v>
      </c>
      <c r="K501" s="2" cm="1">
        <f t="array" ref="K501">IF(C501="","",C501-SUMPRODUCT(($B$1461:$B$1491=$J501)*1,C$1461:C$1491))</f>
        <v>-0.57573989312014451</v>
      </c>
      <c r="L501" s="2" cm="1">
        <f t="array" ref="L501">IF(D501="","",D501-SUMPRODUCT(($B$1461:$B$1491=$J501)*1,D$1461:D$1491))</f>
        <v>-0.7161179233372188</v>
      </c>
      <c r="M501" s="2" cm="1">
        <f t="array" ref="M501">IF(E501="","",E501-SUMPRODUCT(($B$1461:$B$1491=$J501)*1,E$1461:E$1491))</f>
        <v>-0.73670549971622545</v>
      </c>
      <c r="N501" s="2" cm="1">
        <f t="array" ref="N501">IF(F501="","",F501-SUMPRODUCT(($B$1461:$B$1491=$J501)*1,F$1461:F$1491))</f>
        <v>-0.72943149555978426</v>
      </c>
      <c r="O501" s="2" cm="1">
        <f t="array" ref="O501">IF(G501="","",G501-SUMPRODUCT(($B$1461:$B$1491=$J501)*1,G$1461:G$1491))</f>
        <v>-0.70619314263517818</v>
      </c>
    </row>
    <row r="502" spans="1:15" x14ac:dyDescent="0.55000000000000004">
      <c r="A502" s="3">
        <v>17</v>
      </c>
      <c r="B502" s="4">
        <v>3</v>
      </c>
      <c r="C502" s="2">
        <f>IFERROR(LN(実質付加価値!C502),"")</f>
        <v>10.991182504174546</v>
      </c>
      <c r="D502" s="2">
        <f>IFERROR(LN(実質付加価値!D502),"")</f>
        <v>11.08154676567956</v>
      </c>
      <c r="E502" s="2">
        <f>IFERROR(LN(実質付加価値!E502),"")</f>
        <v>11.105117673383232</v>
      </c>
      <c r="F502" s="2">
        <f>IFERROR(LN(実質付加価値!F502),"")</f>
        <v>10.894957563552412</v>
      </c>
      <c r="G502" s="2">
        <f>IFERROR(LN(実質付加価値!G502),"")</f>
        <v>10.936488551638758</v>
      </c>
      <c r="I502" s="3">
        <v>17</v>
      </c>
      <c r="J502" s="3">
        <v>3</v>
      </c>
      <c r="K502" s="2" cm="1">
        <f t="array" ref="K502">IF(C502="","",C502-SUMPRODUCT(($B$1461:$B$1491=$J502)*1,C$1461:C$1491))</f>
        <v>-1.0722415626122377</v>
      </c>
      <c r="L502" s="2" cm="1">
        <f t="array" ref="L502">IF(D502="","",D502-SUMPRODUCT(($B$1461:$B$1491=$J502)*1,D$1461:D$1491))</f>
        <v>-1.010991149978711</v>
      </c>
      <c r="M502" s="2" cm="1">
        <f t="array" ref="M502">IF(E502="","",E502-SUMPRODUCT(($B$1461:$B$1491=$J502)*1,E$1461:E$1491))</f>
        <v>-1.0291435777431381</v>
      </c>
      <c r="N502" s="2" cm="1">
        <f t="array" ref="N502">IF(F502="","",F502-SUMPRODUCT(($B$1461:$B$1491=$J502)*1,F$1461:F$1491))</f>
        <v>-1.1695732252236404</v>
      </c>
      <c r="O502" s="2" cm="1">
        <f t="array" ref="O502">IF(G502="","",G502-SUMPRODUCT(($B$1461:$B$1491=$J502)*1,G$1461:G$1491))</f>
        <v>-1.1679589160348556</v>
      </c>
    </row>
    <row r="503" spans="1:15" x14ac:dyDescent="0.55000000000000004">
      <c r="A503" s="3">
        <v>17</v>
      </c>
      <c r="B503" s="4">
        <v>4</v>
      </c>
      <c r="C503" s="2">
        <f>IFERROR(LN(実質付加価値!C503),"")</f>
        <v>11.145801833803297</v>
      </c>
      <c r="D503" s="2">
        <f>IFERROR(LN(実質付加価値!D503),"")</f>
        <v>11.327246665734785</v>
      </c>
      <c r="E503" s="2">
        <f>IFERROR(LN(実質付加価値!E503),"")</f>
        <v>11.168101966209978</v>
      </c>
      <c r="F503" s="2">
        <f>IFERROR(LN(実質付加価値!F503),"")</f>
        <v>10.989668439670623</v>
      </c>
      <c r="G503" s="2">
        <f>IFERROR(LN(実質付加価値!G503),"")</f>
        <v>10.889344324598168</v>
      </c>
      <c r="I503" s="3">
        <v>17</v>
      </c>
      <c r="J503" s="3">
        <v>4</v>
      </c>
      <c r="K503" s="2" cm="1">
        <f t="array" ref="K503">IF(C503="","",C503-SUMPRODUCT(($B$1461:$B$1491=$J503)*1,C$1461:C$1491))</f>
        <v>1.2122801768376839</v>
      </c>
      <c r="L503" s="2" cm="1">
        <f t="array" ref="L503">IF(D503="","",D503-SUMPRODUCT(($B$1461:$B$1491=$J503)*1,D$1461:D$1491))</f>
        <v>1.296903871958202</v>
      </c>
      <c r="M503" s="2" cm="1">
        <f t="array" ref="M503">IF(E503="","",E503-SUMPRODUCT(($B$1461:$B$1491=$J503)*1,E$1461:E$1491))</f>
        <v>1.2293957577488879</v>
      </c>
      <c r="N503" s="2" cm="1">
        <f t="array" ref="N503">IF(F503="","",F503-SUMPRODUCT(($B$1461:$B$1491=$J503)*1,F$1461:F$1491))</f>
        <v>1.1635054683089798</v>
      </c>
      <c r="O503" s="2" cm="1">
        <f t="array" ref="O503">IF(G503="","",G503-SUMPRODUCT(($B$1461:$B$1491=$J503)*1,G$1461:G$1491))</f>
        <v>1.0882256924781224</v>
      </c>
    </row>
    <row r="504" spans="1:15" x14ac:dyDescent="0.55000000000000004">
      <c r="A504" s="3">
        <v>17</v>
      </c>
      <c r="B504" s="4">
        <v>5</v>
      </c>
      <c r="C504" s="2">
        <f>IFERROR(LN(実質付加価値!C504),"")</f>
        <v>9.0085639949810137</v>
      </c>
      <c r="D504" s="2">
        <f>IFERROR(LN(実質付加価値!D504),"")</f>
        <v>8.9528658280461375</v>
      </c>
      <c r="E504" s="2">
        <f>IFERROR(LN(実質付加価値!E504),"")</f>
        <v>9.1218469667705122</v>
      </c>
      <c r="F504" s="2">
        <f>IFERROR(LN(実質付加価値!F504),"")</f>
        <v>8.8016737941060921</v>
      </c>
      <c r="G504" s="2">
        <f>IFERROR(LN(実質付加価値!G504),"")</f>
        <v>9.0856797964902345</v>
      </c>
      <c r="I504" s="3">
        <v>17</v>
      </c>
      <c r="J504" s="3">
        <v>5</v>
      </c>
      <c r="K504" s="2" cm="1">
        <f t="array" ref="K504">IF(C504="","",C504-SUMPRODUCT(($B$1461:$B$1491=$J504)*1,C$1461:C$1491))</f>
        <v>-1.2285924720693906</v>
      </c>
      <c r="L504" s="2" cm="1">
        <f t="array" ref="L504">IF(D504="","",D504-SUMPRODUCT(($B$1461:$B$1491=$J504)*1,D$1461:D$1491))</f>
        <v>-1.4283408992498074</v>
      </c>
      <c r="M504" s="2" cm="1">
        <f t="array" ref="M504">IF(E504="","",E504-SUMPRODUCT(($B$1461:$B$1491=$J504)*1,E$1461:E$1491))</f>
        <v>-1.3016202834407551</v>
      </c>
      <c r="N504" s="2" cm="1">
        <f t="array" ref="N504">IF(F504="","",F504-SUMPRODUCT(($B$1461:$B$1491=$J504)*1,F$1461:F$1491))</f>
        <v>-1.4511949073233961</v>
      </c>
      <c r="O504" s="2" cm="1">
        <f t="array" ref="O504">IF(G504="","",G504-SUMPRODUCT(($B$1461:$B$1491=$J504)*1,G$1461:G$1491))</f>
        <v>-1.233619604807906</v>
      </c>
    </row>
    <row r="505" spans="1:15" x14ac:dyDescent="0.55000000000000004">
      <c r="A505" s="3">
        <v>17</v>
      </c>
      <c r="B505" s="4">
        <v>6</v>
      </c>
      <c r="C505" s="2">
        <f>IFERROR(LN(実質付加価値!C505),"")</f>
        <v>11.002884898351704</v>
      </c>
      <c r="D505" s="2">
        <f>IFERROR(LN(実質付加価値!D505),"")</f>
        <v>11.512555143880389</v>
      </c>
      <c r="E505" s="2">
        <f>IFERROR(LN(実質付加価値!E505),"")</f>
        <v>11.667103152052713</v>
      </c>
      <c r="F505" s="2">
        <f>IFERROR(LN(実質付加価値!F505),"")</f>
        <v>11.550972460841077</v>
      </c>
      <c r="G505" s="2">
        <f>IFERROR(LN(実質付加価値!G505),"")</f>
        <v>11.889561797154855</v>
      </c>
      <c r="I505" s="3">
        <v>17</v>
      </c>
      <c r="J505" s="3">
        <v>6</v>
      </c>
      <c r="K505" s="2" cm="1">
        <f t="array" ref="K505">IF(C505="","",C505-SUMPRODUCT(($B$1461:$B$1491=$J505)*1,C$1461:C$1491))</f>
        <v>-0.83658122774275157</v>
      </c>
      <c r="L505" s="2" cm="1">
        <f t="array" ref="L505">IF(D505="","",D505-SUMPRODUCT(($B$1461:$B$1491=$J505)*1,D$1461:D$1491))</f>
        <v>-0.38484810601106645</v>
      </c>
      <c r="M505" s="2" cm="1">
        <f t="array" ref="M505">IF(E505="","",E505-SUMPRODUCT(($B$1461:$B$1491=$J505)*1,E$1461:E$1491))</f>
        <v>-0.38288201670295763</v>
      </c>
      <c r="N505" s="2" cm="1">
        <f t="array" ref="N505">IF(F505="","",F505-SUMPRODUCT(($B$1461:$B$1491=$J505)*1,F$1461:F$1491))</f>
        <v>-0.50108518001663249</v>
      </c>
      <c r="O505" s="2" cm="1">
        <f t="array" ref="O505">IF(G505="","",G505-SUMPRODUCT(($B$1461:$B$1491=$J505)*1,G$1461:G$1491))</f>
        <v>-0.19118698901279352</v>
      </c>
    </row>
    <row r="506" spans="1:15" x14ac:dyDescent="0.55000000000000004">
      <c r="A506" s="3">
        <v>17</v>
      </c>
      <c r="B506" s="4">
        <v>7</v>
      </c>
      <c r="C506" s="2">
        <f>IFERROR(LN(実質付加価値!C506),"")</f>
        <v>9.8545730094565016</v>
      </c>
      <c r="D506" s="2">
        <f>IFERROR(LN(実質付加価値!D506),"")</f>
        <v>10.421707404461408</v>
      </c>
      <c r="E506" s="2">
        <f>IFERROR(LN(実質付加価値!E506),"")</f>
        <v>10.271287404095094</v>
      </c>
      <c r="F506" s="2">
        <f>IFERROR(LN(実質付加価値!F506),"")</f>
        <v>9.9364705417322536</v>
      </c>
      <c r="G506" s="2">
        <f>IFERROR(LN(実質付加価値!G506),"")</f>
        <v>9.9637808862887649</v>
      </c>
      <c r="I506" s="3">
        <v>17</v>
      </c>
      <c r="J506" s="3">
        <v>7</v>
      </c>
      <c r="K506" s="2" cm="1">
        <f t="array" ref="K506">IF(C506="","",C506-SUMPRODUCT(($B$1461:$B$1491=$J506)*1,C$1461:C$1491))</f>
        <v>-0.6506475021826752</v>
      </c>
      <c r="L506" s="2" cm="1">
        <f t="array" ref="L506">IF(D506="","",D506-SUMPRODUCT(($B$1461:$B$1491=$J506)*1,D$1461:D$1491))</f>
        <v>-0.30054504469561394</v>
      </c>
      <c r="M506" s="2" cm="1">
        <f t="array" ref="M506">IF(E506="","",E506-SUMPRODUCT(($B$1461:$B$1491=$J506)*1,E$1461:E$1491))</f>
        <v>-0.38364990896825546</v>
      </c>
      <c r="N506" s="2" cm="1">
        <f t="array" ref="N506">IF(F506="","",F506-SUMPRODUCT(($B$1461:$B$1491=$J506)*1,F$1461:F$1491))</f>
        <v>-0.70853512620823089</v>
      </c>
      <c r="O506" s="2" cm="1">
        <f t="array" ref="O506">IF(G506="","",G506-SUMPRODUCT(($B$1461:$B$1491=$J506)*1,G$1461:G$1491))</f>
        <v>-0.71056815954459651</v>
      </c>
    </row>
    <row r="507" spans="1:15" x14ac:dyDescent="0.55000000000000004">
      <c r="A507" s="3">
        <v>17</v>
      </c>
      <c r="B507" s="4">
        <v>8</v>
      </c>
      <c r="C507" s="2">
        <f>IFERROR(LN(実質付加価値!C507),"")</f>
        <v>10.721522378492923</v>
      </c>
      <c r="D507" s="2">
        <f>IFERROR(LN(実質付加価値!D507),"")</f>
        <v>10.625976928402761</v>
      </c>
      <c r="E507" s="2">
        <f>IFERROR(LN(実質付加価値!E507),"")</f>
        <v>10.767777840515505</v>
      </c>
      <c r="F507" s="2">
        <f>IFERROR(LN(実質付加価値!F507),"")</f>
        <v>10.684565190189224</v>
      </c>
      <c r="G507" s="2">
        <f>IFERROR(LN(実質付加価値!G507),"")</f>
        <v>10.613672221539806</v>
      </c>
      <c r="I507" s="3">
        <v>17</v>
      </c>
      <c r="J507" s="3">
        <v>8</v>
      </c>
      <c r="K507" s="2" cm="1">
        <f t="array" ref="K507">IF(C507="","",C507-SUMPRODUCT(($B$1461:$B$1491=$J507)*1,C$1461:C$1491))</f>
        <v>-0.81428461274412456</v>
      </c>
      <c r="L507" s="2" cm="1">
        <f t="array" ref="L507">IF(D507="","",D507-SUMPRODUCT(($B$1461:$B$1491=$J507)*1,D$1461:D$1491))</f>
        <v>-0.96426969033383436</v>
      </c>
      <c r="M507" s="2" cm="1">
        <f t="array" ref="M507">IF(E507="","",E507-SUMPRODUCT(($B$1461:$B$1491=$J507)*1,E$1461:E$1491))</f>
        <v>-0.67427597219120727</v>
      </c>
      <c r="N507" s="2" cm="1">
        <f t="array" ref="N507">IF(F507="","",F507-SUMPRODUCT(($B$1461:$B$1491=$J507)*1,F$1461:F$1491))</f>
        <v>-0.73121018643703728</v>
      </c>
      <c r="O507" s="2" cm="1">
        <f t="array" ref="O507">IF(G507="","",G507-SUMPRODUCT(($B$1461:$B$1491=$J507)*1,G$1461:G$1491))</f>
        <v>-0.62784698140436568</v>
      </c>
    </row>
    <row r="508" spans="1:15" x14ac:dyDescent="0.55000000000000004">
      <c r="A508" s="3">
        <v>17</v>
      </c>
      <c r="B508" s="4">
        <v>9</v>
      </c>
      <c r="C508" s="2">
        <f>IFERROR(LN(実質付加価値!C508),"")</f>
        <v>10.833171038057818</v>
      </c>
      <c r="D508" s="2">
        <f>IFERROR(LN(実質付加価値!D508),"")</f>
        <v>10.794888118192127</v>
      </c>
      <c r="E508" s="2">
        <f>IFERROR(LN(実質付加価値!E508),"")</f>
        <v>10.82416921087942</v>
      </c>
      <c r="F508" s="2">
        <f>IFERROR(LN(実質付加価値!F508),"")</f>
        <v>10.640035945456574</v>
      </c>
      <c r="G508" s="2">
        <f>IFERROR(LN(実質付加価値!G508),"")</f>
        <v>10.835369270851103</v>
      </c>
      <c r="I508" s="3">
        <v>17</v>
      </c>
      <c r="J508" s="3">
        <v>9</v>
      </c>
      <c r="K508" s="2" cm="1">
        <f t="array" ref="K508">IF(C508="","",C508-SUMPRODUCT(($B$1461:$B$1491=$J508)*1,C$1461:C$1491))</f>
        <v>-0.18790499215977619</v>
      </c>
      <c r="L508" s="2" cm="1">
        <f t="array" ref="L508">IF(D508="","",D508-SUMPRODUCT(($B$1461:$B$1491=$J508)*1,D$1461:D$1491))</f>
        <v>-0.26816969081238362</v>
      </c>
      <c r="M508" s="2" cm="1">
        <f t="array" ref="M508">IF(E508="","",E508-SUMPRODUCT(($B$1461:$B$1491=$J508)*1,E$1461:E$1491))</f>
        <v>-0.29363607256063418</v>
      </c>
      <c r="N508" s="2" cm="1">
        <f t="array" ref="N508">IF(F508="","",F508-SUMPRODUCT(($B$1461:$B$1491=$J508)*1,F$1461:F$1491))</f>
        <v>-0.37434719723623111</v>
      </c>
      <c r="O508" s="2" cm="1">
        <f t="array" ref="O508">IF(G508="","",G508-SUMPRODUCT(($B$1461:$B$1491=$J508)*1,G$1461:G$1491))</f>
        <v>-0.2971500046367499</v>
      </c>
    </row>
    <row r="509" spans="1:15" x14ac:dyDescent="0.55000000000000004">
      <c r="A509" s="3">
        <v>17</v>
      </c>
      <c r="B509" s="4">
        <v>10</v>
      </c>
      <c r="C509" s="2">
        <f>IFERROR(LN(実質付加価値!C509),"")</f>
        <v>12.092020203227658</v>
      </c>
      <c r="D509" s="2">
        <f>IFERROR(LN(実質付加価値!D509),"")</f>
        <v>12.490201099995607</v>
      </c>
      <c r="E509" s="2">
        <f>IFERROR(LN(実質付加価値!E509),"")</f>
        <v>12.587131486003438</v>
      </c>
      <c r="F509" s="2">
        <f>IFERROR(LN(実質付加価値!F509),"")</f>
        <v>12.376900407206247</v>
      </c>
      <c r="G509" s="2">
        <f>IFERROR(LN(実質付加価値!G509),"")</f>
        <v>12.807136923073179</v>
      </c>
      <c r="I509" s="3">
        <v>17</v>
      </c>
      <c r="J509" s="3">
        <v>10</v>
      </c>
      <c r="K509" s="2" cm="1">
        <f t="array" ref="K509">IF(C509="","",C509-SUMPRODUCT(($B$1461:$B$1491=$J509)*1,C$1461:C$1491))</f>
        <v>8.3584079247915E-2</v>
      </c>
      <c r="L509" s="2" cm="1">
        <f t="array" ref="L509">IF(D509="","",D509-SUMPRODUCT(($B$1461:$B$1491=$J509)*1,D$1461:D$1491))</f>
        <v>0.41181126013790426</v>
      </c>
      <c r="M509" s="2" cm="1">
        <f t="array" ref="M509">IF(E509="","",E509-SUMPRODUCT(($B$1461:$B$1491=$J509)*1,E$1461:E$1491))</f>
        <v>0.3784259229408562</v>
      </c>
      <c r="N509" s="2" cm="1">
        <f t="array" ref="N509">IF(F509="","",F509-SUMPRODUCT(($B$1461:$B$1491=$J509)*1,F$1461:F$1491))</f>
        <v>0.25681448794714079</v>
      </c>
      <c r="O509" s="2" cm="1">
        <f t="array" ref="O509">IF(G509="","",G509-SUMPRODUCT(($B$1461:$B$1491=$J509)*1,G$1461:G$1491))</f>
        <v>0.50062008831310223</v>
      </c>
    </row>
    <row r="510" spans="1:15" x14ac:dyDescent="0.55000000000000004">
      <c r="A510" s="3">
        <v>17</v>
      </c>
      <c r="B510" s="4">
        <v>11</v>
      </c>
      <c r="C510" s="2">
        <f>IFERROR(LN(実質付加価値!C510),"")</f>
        <v>11.153060391625489</v>
      </c>
      <c r="D510" s="2">
        <f>IFERROR(LN(実質付加価値!D510),"")</f>
        <v>12.007722079746108</v>
      </c>
      <c r="E510" s="2">
        <f>IFERROR(LN(実質付加価値!E510),"")</f>
        <v>11.928196137718917</v>
      </c>
      <c r="F510" s="2">
        <f>IFERROR(LN(実質付加価値!F510),"")</f>
        <v>11.934313711195907</v>
      </c>
      <c r="G510" s="2">
        <f>IFERROR(LN(実質付加価値!G510),"")</f>
        <v>11.837000171654243</v>
      </c>
      <c r="I510" s="3">
        <v>17</v>
      </c>
      <c r="J510" s="3">
        <v>11</v>
      </c>
      <c r="K510" s="2" cm="1">
        <f t="array" ref="K510">IF(C510="","",C510-SUMPRODUCT(($B$1461:$B$1491=$J510)*1,C$1461:C$1491))</f>
        <v>0.31628875816065261</v>
      </c>
      <c r="L510" s="2" cm="1">
        <f t="array" ref="L510">IF(D510="","",D510-SUMPRODUCT(($B$1461:$B$1491=$J510)*1,D$1461:D$1491))</f>
        <v>0.94713700209624641</v>
      </c>
      <c r="M510" s="2" cm="1">
        <f t="array" ref="M510">IF(E510="","",E510-SUMPRODUCT(($B$1461:$B$1491=$J510)*1,E$1461:E$1491))</f>
        <v>0.64115275061859123</v>
      </c>
      <c r="N510" s="2" cm="1">
        <f t="array" ref="N510">IF(F510="","",F510-SUMPRODUCT(($B$1461:$B$1491=$J510)*1,F$1461:F$1491))</f>
        <v>0.58539259852845227</v>
      </c>
      <c r="O510" s="2" cm="1">
        <f t="array" ref="O510">IF(G510="","",G510-SUMPRODUCT(($B$1461:$B$1491=$J510)*1,G$1461:G$1491))</f>
        <v>0.26901547348721699</v>
      </c>
    </row>
    <row r="511" spans="1:15" x14ac:dyDescent="0.55000000000000004">
      <c r="A511" s="3">
        <v>17</v>
      </c>
      <c r="B511" s="4">
        <v>12</v>
      </c>
      <c r="C511" s="2">
        <f>IFERROR(LN(実質付加価値!C511),"")</f>
        <v>10.31910074264041</v>
      </c>
      <c r="D511" s="2">
        <f>IFERROR(LN(実質付加価値!D511),"")</f>
        <v>10.654684952090218</v>
      </c>
      <c r="E511" s="2">
        <f>IFERROR(LN(実質付加価値!E511),"")</f>
        <v>10.945785819716734</v>
      </c>
      <c r="F511" s="2">
        <f>IFERROR(LN(実質付加価値!F511),"")</f>
        <v>10.667951901570049</v>
      </c>
      <c r="G511" s="2">
        <f>IFERROR(LN(実質付加価値!G511),"")</f>
        <v>10.735780393383605</v>
      </c>
      <c r="I511" s="3">
        <v>17</v>
      </c>
      <c r="J511" s="3">
        <v>12</v>
      </c>
      <c r="K511" s="2" cm="1">
        <f t="array" ref="K511">IF(C511="","",C511-SUMPRODUCT(($B$1461:$B$1491=$J511)*1,C$1461:C$1491))</f>
        <v>-0.64146893693840035</v>
      </c>
      <c r="L511" s="2" cm="1">
        <f t="array" ref="L511">IF(D511="","",D511-SUMPRODUCT(($B$1461:$B$1491=$J511)*1,D$1461:D$1491))</f>
        <v>-0.39857291945913964</v>
      </c>
      <c r="M511" s="2" cm="1">
        <f t="array" ref="M511">IF(E511="","",E511-SUMPRODUCT(($B$1461:$B$1491=$J511)*1,E$1461:E$1491))</f>
        <v>-0.22700887209542842</v>
      </c>
      <c r="N511" s="2" cm="1">
        <f t="array" ref="N511">IF(F511="","",F511-SUMPRODUCT(($B$1461:$B$1491=$J511)*1,F$1461:F$1491))</f>
        <v>-0.42453302465370868</v>
      </c>
      <c r="O511" s="2" cm="1">
        <f t="array" ref="O511">IF(G511="","",G511-SUMPRODUCT(($B$1461:$B$1491=$J511)*1,G$1461:G$1491))</f>
        <v>-0.49615159391526298</v>
      </c>
    </row>
    <row r="512" spans="1:15" x14ac:dyDescent="0.55000000000000004">
      <c r="A512" s="3">
        <v>17</v>
      </c>
      <c r="B512" s="4">
        <v>13</v>
      </c>
      <c r="C512" s="2">
        <f>IFERROR(LN(実質付加価値!C512),"")</f>
        <v>10.84109705167597</v>
      </c>
      <c r="D512" s="2">
        <f>IFERROR(LN(実質付加価値!D512),"")</f>
        <v>10.820428341279241</v>
      </c>
      <c r="E512" s="2">
        <f>IFERROR(LN(実質付加価値!E512),"")</f>
        <v>10.424972322493165</v>
      </c>
      <c r="F512" s="2">
        <f>IFERROR(LN(実質付加価値!F512),"")</f>
        <v>10.648410486847432</v>
      </c>
      <c r="G512" s="2">
        <f>IFERROR(LN(実質付加価値!G512),"")</f>
        <v>9.858850733491801</v>
      </c>
      <c r="I512" s="3">
        <v>17</v>
      </c>
      <c r="J512" s="3">
        <v>13</v>
      </c>
      <c r="K512" s="2" cm="1">
        <f t="array" ref="K512">IF(C512="","",C512-SUMPRODUCT(($B$1461:$B$1491=$J512)*1,C$1461:C$1491))</f>
        <v>0.94701720109658893</v>
      </c>
      <c r="L512" s="2" cm="1">
        <f t="array" ref="L512">IF(D512="","",D512-SUMPRODUCT(($B$1461:$B$1491=$J512)*1,D$1461:D$1491))</f>
        <v>1.8018609306175239</v>
      </c>
      <c r="M512" s="2" cm="1">
        <f t="array" ref="M512">IF(E512="","",E512-SUMPRODUCT(($B$1461:$B$1491=$J512)*1,E$1461:E$1491))</f>
        <v>1.3646534724270989</v>
      </c>
      <c r="N512" s="2" cm="1">
        <f t="array" ref="N512">IF(F512="","",F512-SUMPRODUCT(($B$1461:$B$1491=$J512)*1,F$1461:F$1491))</f>
        <v>1.7969055295254446</v>
      </c>
      <c r="O512" s="2" cm="1">
        <f t="array" ref="O512">IF(G512="","",G512-SUMPRODUCT(($B$1461:$B$1491=$J512)*1,G$1461:G$1491))</f>
        <v>0.73842511333205785</v>
      </c>
    </row>
    <row r="513" spans="1:15" x14ac:dyDescent="0.55000000000000004">
      <c r="A513" s="3">
        <v>17</v>
      </c>
      <c r="B513" s="4">
        <v>14</v>
      </c>
      <c r="C513" s="2">
        <f>IFERROR(LN(実質付加価値!C513),"")</f>
        <v>10.391088892542413</v>
      </c>
      <c r="D513" s="2">
        <f>IFERROR(LN(実質付加価値!D513),"")</f>
        <v>10.637231675258324</v>
      </c>
      <c r="E513" s="2">
        <f>IFERROR(LN(実質付加価値!E513),"")</f>
        <v>10.815781991277998</v>
      </c>
      <c r="F513" s="2">
        <f>IFERROR(LN(実質付加価値!F513),"")</f>
        <v>10.714779546889076</v>
      </c>
      <c r="G513" s="2">
        <f>IFERROR(LN(実質付加価値!G513),"")</f>
        <v>10.910271175343196</v>
      </c>
      <c r="I513" s="3">
        <v>17</v>
      </c>
      <c r="J513" s="3">
        <v>14</v>
      </c>
      <c r="K513" s="2" cm="1">
        <f t="array" ref="K513">IF(C513="","",C513-SUMPRODUCT(($B$1461:$B$1491=$J513)*1,C$1461:C$1491))</f>
        <v>-1.0715589003820867</v>
      </c>
      <c r="L513" s="2" cm="1">
        <f t="array" ref="L513">IF(D513="","",D513-SUMPRODUCT(($B$1461:$B$1491=$J513)*1,D$1461:D$1491))</f>
        <v>-0.60029733377528771</v>
      </c>
      <c r="M513" s="2" cm="1">
        <f t="array" ref="M513">IF(E513="","",E513-SUMPRODUCT(($B$1461:$B$1491=$J513)*1,E$1461:E$1491))</f>
        <v>-0.67610704695138857</v>
      </c>
      <c r="N513" s="2" cm="1">
        <f t="array" ref="N513">IF(F513="","",F513-SUMPRODUCT(($B$1461:$B$1491=$J513)*1,F$1461:F$1491))</f>
        <v>-0.66855846175729461</v>
      </c>
      <c r="O513" s="2" cm="1">
        <f t="array" ref="O513">IF(G513="","",G513-SUMPRODUCT(($B$1461:$B$1491=$J513)*1,G$1461:G$1491))</f>
        <v>-0.58353034320290398</v>
      </c>
    </row>
    <row r="514" spans="1:15" x14ac:dyDescent="0.55000000000000004">
      <c r="A514" s="3">
        <v>17</v>
      </c>
      <c r="B514" s="4">
        <v>15</v>
      </c>
      <c r="C514" s="2">
        <f>IFERROR(LN(実質付加価値!C514),"")</f>
        <v>10.348506451203299</v>
      </c>
      <c r="D514" s="2">
        <f>IFERROR(LN(実質付加価値!D514),"")</f>
        <v>10.441613640032946</v>
      </c>
      <c r="E514" s="2">
        <f>IFERROR(LN(実質付加価値!E514),"")</f>
        <v>10.331915468997146</v>
      </c>
      <c r="F514" s="2">
        <f>IFERROR(LN(実質付加価値!F514),"")</f>
        <v>10.214655676678495</v>
      </c>
      <c r="G514" s="2">
        <f>IFERROR(LN(実質付加価値!G514),"")</f>
        <v>10.21884307323103</v>
      </c>
      <c r="I514" s="3">
        <v>17</v>
      </c>
      <c r="J514" s="3">
        <v>15</v>
      </c>
      <c r="K514" s="2" cm="1">
        <f t="array" ref="K514">IF(C514="","",C514-SUMPRODUCT(($B$1461:$B$1491=$J514)*1,C$1461:C$1491))</f>
        <v>0.18425150344582875</v>
      </c>
      <c r="L514" s="2" cm="1">
        <f t="array" ref="L514">IF(D514="","",D514-SUMPRODUCT(($B$1461:$B$1491=$J514)*1,D$1461:D$1491))</f>
        <v>0.30403716671873582</v>
      </c>
      <c r="M514" s="2" cm="1">
        <f t="array" ref="M514">IF(E514="","",E514-SUMPRODUCT(($B$1461:$B$1491=$J514)*1,E$1461:E$1491))</f>
        <v>0.29243569878481779</v>
      </c>
      <c r="N514" s="2" cm="1">
        <f t="array" ref="N514">IF(F514="","",F514-SUMPRODUCT(($B$1461:$B$1491=$J514)*1,F$1461:F$1491))</f>
        <v>0.31379194656818399</v>
      </c>
      <c r="O514" s="2" cm="1">
        <f t="array" ref="O514">IF(G514="","",G514-SUMPRODUCT(($B$1461:$B$1491=$J514)*1,G$1461:G$1491))</f>
        <v>0.2747912104721113</v>
      </c>
    </row>
    <row r="515" spans="1:15" x14ac:dyDescent="0.55000000000000004">
      <c r="A515" s="3">
        <v>17</v>
      </c>
      <c r="B515" s="4">
        <v>16</v>
      </c>
      <c r="C515" s="2">
        <f>IFERROR(LN(実質付加価値!C515),"")</f>
        <v>11.222161885938039</v>
      </c>
      <c r="D515" s="2">
        <f>IFERROR(LN(実質付加価値!D515),"")</f>
        <v>11.438929085196969</v>
      </c>
      <c r="E515" s="2">
        <f>IFERROR(LN(実質付加価値!E515),"")</f>
        <v>11.254087968602793</v>
      </c>
      <c r="F515" s="2">
        <f>IFERROR(LN(実質付加価値!F515),"")</f>
        <v>11.27287472195321</v>
      </c>
      <c r="G515" s="2">
        <f>IFERROR(LN(実質付加価値!G515),"")</f>
        <v>11.294710946818384</v>
      </c>
      <c r="I515" s="3">
        <v>17</v>
      </c>
      <c r="J515" s="3">
        <v>16</v>
      </c>
      <c r="K515" s="2" cm="1">
        <f t="array" ref="K515">IF(C515="","",C515-SUMPRODUCT(($B$1461:$B$1491=$J515)*1,C$1461:C$1491))</f>
        <v>-0.22605991627606947</v>
      </c>
      <c r="L515" s="2" cm="1">
        <f t="array" ref="L515">IF(D515="","",D515-SUMPRODUCT(($B$1461:$B$1491=$J515)*1,D$1461:D$1491))</f>
        <v>-0.16832140260057038</v>
      </c>
      <c r="M515" s="2" cm="1">
        <f t="array" ref="M515">IF(E515="","",E515-SUMPRODUCT(($B$1461:$B$1491=$J515)*1,E$1461:E$1491))</f>
        <v>-0.50094489686937749</v>
      </c>
      <c r="N515" s="2" cm="1">
        <f t="array" ref="N515">IF(F515="","",F515-SUMPRODUCT(($B$1461:$B$1491=$J515)*1,F$1461:F$1491))</f>
        <v>-0.39017072909898687</v>
      </c>
      <c r="O515" s="2" cm="1">
        <f t="array" ref="O515">IF(G515="","",G515-SUMPRODUCT(($B$1461:$B$1491=$J515)*1,G$1461:G$1491))</f>
        <v>-0.42030883256708584</v>
      </c>
    </row>
    <row r="516" spans="1:15" x14ac:dyDescent="0.55000000000000004">
      <c r="A516" s="3">
        <v>17</v>
      </c>
      <c r="B516" s="4">
        <v>17</v>
      </c>
      <c r="C516" s="2">
        <f>IFERROR(LN(実質付加価値!C516),"")</f>
        <v>12.22414910135228</v>
      </c>
      <c r="D516" s="2">
        <f>IFERROR(LN(実質付加価値!D516),"")</f>
        <v>11.846348325867249</v>
      </c>
      <c r="E516" s="2">
        <f>IFERROR(LN(実質付加価値!E516),"")</f>
        <v>11.914308943403398</v>
      </c>
      <c r="F516" s="2">
        <f>IFERROR(LN(実質付加価値!F516),"")</f>
        <v>11.879852205070632</v>
      </c>
      <c r="G516" s="2">
        <f>IFERROR(LN(実質付加価値!G516),"")</f>
        <v>11.502955274743707</v>
      </c>
      <c r="I516" s="3">
        <v>17</v>
      </c>
      <c r="J516" s="3">
        <v>17</v>
      </c>
      <c r="K516" s="2" cm="1">
        <f t="array" ref="K516">IF(C516="","",C516-SUMPRODUCT(($B$1461:$B$1491=$J516)*1,C$1461:C$1491))</f>
        <v>-0.27018956556286966</v>
      </c>
      <c r="L516" s="2" cm="1">
        <f t="array" ref="L516">IF(D516="","",D516-SUMPRODUCT(($B$1461:$B$1491=$J516)*1,D$1461:D$1491))</f>
        <v>-0.4770699722151992</v>
      </c>
      <c r="M516" s="2" cm="1">
        <f t="array" ref="M516">IF(E516="","",E516-SUMPRODUCT(($B$1461:$B$1491=$J516)*1,E$1461:E$1491))</f>
        <v>-0.53335620014759577</v>
      </c>
      <c r="N516" s="2" cm="1">
        <f t="array" ref="N516">IF(F516="","",F516-SUMPRODUCT(($B$1461:$B$1491=$J516)*1,F$1461:F$1491))</f>
        <v>-0.52636119833265482</v>
      </c>
      <c r="O516" s="2" cm="1">
        <f t="array" ref="O516">IF(G516="","",G516-SUMPRODUCT(($B$1461:$B$1491=$J516)*1,G$1461:G$1491))</f>
        <v>-0.9182632524472556</v>
      </c>
    </row>
    <row r="517" spans="1:15" x14ac:dyDescent="0.55000000000000004">
      <c r="A517" s="3">
        <v>17</v>
      </c>
      <c r="B517" s="4">
        <v>18</v>
      </c>
      <c r="C517" s="2">
        <f>IFERROR(LN(実質付加価値!C517),"")</f>
        <v>12.333107566894288</v>
      </c>
      <c r="D517" s="2">
        <f>IFERROR(LN(実質付加価値!D517),"")</f>
        <v>12.535962980718923</v>
      </c>
      <c r="E517" s="2">
        <f>IFERROR(LN(実質付加価値!E517),"")</f>
        <v>12.549022898191325</v>
      </c>
      <c r="F517" s="2">
        <f>IFERROR(LN(実質付加価値!F517),"")</f>
        <v>12.496012439846382</v>
      </c>
      <c r="G517" s="2">
        <f>IFERROR(LN(実質付加価値!G517),"")</f>
        <v>12.378089333141505</v>
      </c>
      <c r="I517" s="3">
        <v>17</v>
      </c>
      <c r="J517" s="3">
        <v>18</v>
      </c>
      <c r="K517" s="2" cm="1">
        <f t="array" ref="K517">IF(C517="","",C517-SUMPRODUCT(($B$1461:$B$1491=$J517)*1,C$1461:C$1491))</f>
        <v>-0.49941148762348675</v>
      </c>
      <c r="L517" s="2" cm="1">
        <f t="array" ref="L517">IF(D517="","",D517-SUMPRODUCT(($B$1461:$B$1491=$J517)*1,D$1461:D$1491))</f>
        <v>-0.41731139712990206</v>
      </c>
      <c r="M517" s="2" cm="1">
        <f t="array" ref="M517">IF(E517="","",E517-SUMPRODUCT(($B$1461:$B$1491=$J517)*1,E$1461:E$1491))</f>
        <v>-0.45414336293778135</v>
      </c>
      <c r="N517" s="2" cm="1">
        <f t="array" ref="N517">IF(F517="","",F517-SUMPRODUCT(($B$1461:$B$1491=$J517)*1,F$1461:F$1491))</f>
        <v>-0.51109288778353346</v>
      </c>
      <c r="O517" s="2" cm="1">
        <f t="array" ref="O517">IF(G517="","",G517-SUMPRODUCT(($B$1461:$B$1491=$J517)*1,G$1461:G$1491))</f>
        <v>-0.5940725005664369</v>
      </c>
    </row>
    <row r="518" spans="1:15" x14ac:dyDescent="0.55000000000000004">
      <c r="A518" s="3">
        <v>17</v>
      </c>
      <c r="B518" s="4">
        <v>19</v>
      </c>
      <c r="C518" s="2">
        <f>IFERROR(LN(実質付加価値!C518),"")</f>
        <v>12.482236297662565</v>
      </c>
      <c r="D518" s="2">
        <f>IFERROR(LN(実質付加価値!D518),"")</f>
        <v>12.330984727050698</v>
      </c>
      <c r="E518" s="2">
        <f>IFERROR(LN(実質付加価値!E518),"")</f>
        <v>12.296546784769165</v>
      </c>
      <c r="F518" s="2">
        <f>IFERROR(LN(実質付加価値!F518),"")</f>
        <v>12.243240155765521</v>
      </c>
      <c r="G518" s="2">
        <f>IFERROR(LN(実質付加価値!G518),"")</f>
        <v>12.32333239701453</v>
      </c>
      <c r="I518" s="3">
        <v>17</v>
      </c>
      <c r="J518" s="3">
        <v>19</v>
      </c>
      <c r="K518" s="2" cm="1">
        <f t="array" ref="K518">IF(C518="","",C518-SUMPRODUCT(($B$1461:$B$1491=$J518)*1,C$1461:C$1491))</f>
        <v>-0.14458160338584136</v>
      </c>
      <c r="L518" s="2" cm="1">
        <f t="array" ref="L518">IF(D518="","",D518-SUMPRODUCT(($B$1461:$B$1491=$J518)*1,D$1461:D$1491))</f>
        <v>-0.16216429838462787</v>
      </c>
      <c r="M518" s="2" cm="1">
        <f t="array" ref="M518">IF(E518="","",E518-SUMPRODUCT(($B$1461:$B$1491=$J518)*1,E$1461:E$1491))</f>
        <v>-0.16766339668933128</v>
      </c>
      <c r="N518" s="2" cm="1">
        <f t="array" ref="N518">IF(F518="","",F518-SUMPRODUCT(($B$1461:$B$1491=$J518)*1,F$1461:F$1491))</f>
        <v>-0.19656161934824823</v>
      </c>
      <c r="O518" s="2" cm="1">
        <f t="array" ref="O518">IF(G518="","",G518-SUMPRODUCT(($B$1461:$B$1491=$J518)*1,G$1461:G$1491))</f>
        <v>-0.21170578032588061</v>
      </c>
    </row>
    <row r="519" spans="1:15" x14ac:dyDescent="0.55000000000000004">
      <c r="A519" s="3">
        <v>17</v>
      </c>
      <c r="B519" s="4">
        <v>20</v>
      </c>
      <c r="C519" s="2">
        <f>IFERROR(LN(実質付加価値!C519),"")</f>
        <v>12.381374664544344</v>
      </c>
      <c r="D519" s="2">
        <f>IFERROR(LN(実質付加価値!D519),"")</f>
        <v>12.559857017150989</v>
      </c>
      <c r="E519" s="2">
        <f>IFERROR(LN(実質付加価値!E519),"")</f>
        <v>12.506683433671231</v>
      </c>
      <c r="F519" s="2">
        <f>IFERROR(LN(実質付加価値!F519),"")</f>
        <v>12.45940624676807</v>
      </c>
      <c r="G519" s="2">
        <f>IFERROR(LN(実質付加価値!G519),"")</f>
        <v>12.489584207839046</v>
      </c>
      <c r="I519" s="3">
        <v>17</v>
      </c>
      <c r="J519" s="3">
        <v>20</v>
      </c>
      <c r="K519" s="2" cm="1">
        <f t="array" ref="K519">IF(C519="","",C519-SUMPRODUCT(($B$1461:$B$1491=$J519)*1,C$1461:C$1491))</f>
        <v>-0.4714060009523493</v>
      </c>
      <c r="L519" s="2" cm="1">
        <f t="array" ref="L519">IF(D519="","",D519-SUMPRODUCT(($B$1461:$B$1491=$J519)*1,D$1461:D$1491))</f>
        <v>-0.50446516523757623</v>
      </c>
      <c r="M519" s="2" cm="1">
        <f t="array" ref="M519">IF(E519="","",E519-SUMPRODUCT(($B$1461:$B$1491=$J519)*1,E$1461:E$1491))</f>
        <v>-0.50807670593124854</v>
      </c>
      <c r="N519" s="2" cm="1">
        <f t="array" ref="N519">IF(F519="","",F519-SUMPRODUCT(($B$1461:$B$1491=$J519)*1,F$1461:F$1491))</f>
        <v>-0.51906851988976399</v>
      </c>
      <c r="O519" s="2" cm="1">
        <f t="array" ref="O519">IF(G519="","",G519-SUMPRODUCT(($B$1461:$B$1491=$J519)*1,G$1461:G$1491))</f>
        <v>-0.53262748729463816</v>
      </c>
    </row>
    <row r="520" spans="1:15" x14ac:dyDescent="0.55000000000000004">
      <c r="A520" s="3">
        <v>17</v>
      </c>
      <c r="B520" s="4">
        <v>21</v>
      </c>
      <c r="C520" s="2">
        <f>IFERROR(LN(実質付加価値!C520),"")</f>
        <v>12.164639033533888</v>
      </c>
      <c r="D520" s="2">
        <f>IFERROR(LN(実質付加価値!D520),"")</f>
        <v>12.190057542568752</v>
      </c>
      <c r="E520" s="2">
        <f>IFERROR(LN(実質付加価値!E520),"")</f>
        <v>12.163374536651292</v>
      </c>
      <c r="F520" s="2">
        <f>IFERROR(LN(実質付加価値!F520),"")</f>
        <v>11.859871276027986</v>
      </c>
      <c r="G520" s="2">
        <f>IFERROR(LN(実質付加価値!G520),"")</f>
        <v>11.89201842360521</v>
      </c>
      <c r="I520" s="3">
        <v>17</v>
      </c>
      <c r="J520" s="3">
        <v>21</v>
      </c>
      <c r="K520" s="2" cm="1">
        <f t="array" ref="K520">IF(C520="","",C520-SUMPRODUCT(($B$1461:$B$1491=$J520)*1,C$1461:C$1491))</f>
        <v>-0.62952626600241679</v>
      </c>
      <c r="L520" s="2" cm="1">
        <f t="array" ref="L520">IF(D520="","",D520-SUMPRODUCT(($B$1461:$B$1491=$J520)*1,D$1461:D$1491))</f>
        <v>-0.6297935600747433</v>
      </c>
      <c r="M520" s="2" cm="1">
        <f t="array" ref="M520">IF(E520="","",E520-SUMPRODUCT(($B$1461:$B$1491=$J520)*1,E$1461:E$1491))</f>
        <v>-0.66537738934884239</v>
      </c>
      <c r="N520" s="2" cm="1">
        <f t="array" ref="N520">IF(F520="","",F520-SUMPRODUCT(($B$1461:$B$1491=$J520)*1,F$1461:F$1491))</f>
        <v>-0.68278511537294229</v>
      </c>
      <c r="O520" s="2" cm="1">
        <f t="array" ref="O520">IF(G520="","",G520-SUMPRODUCT(($B$1461:$B$1491=$J520)*1,G$1461:G$1491))</f>
        <v>-0.75151608011531934</v>
      </c>
    </row>
    <row r="521" spans="1:15" x14ac:dyDescent="0.55000000000000004">
      <c r="A521" s="3">
        <v>17</v>
      </c>
      <c r="B521" s="4">
        <v>22</v>
      </c>
      <c r="C521" s="2">
        <f>IFERROR(LN(実質付加価値!C521),"")</f>
        <v>11.818297974459265</v>
      </c>
      <c r="D521" s="2">
        <f>IFERROR(LN(実質付加価値!D521),"")</f>
        <v>11.813510651032006</v>
      </c>
      <c r="E521" s="2">
        <f>IFERROR(LN(実質付加価値!E521),"")</f>
        <v>11.80316045149686</v>
      </c>
      <c r="F521" s="2">
        <f>IFERROR(LN(実質付加価値!F521),"")</f>
        <v>11.311550903633288</v>
      </c>
      <c r="G521" s="2">
        <f>IFERROR(LN(実質付加価値!G521),"")</f>
        <v>11.243354293487572</v>
      </c>
      <c r="I521" s="3">
        <v>17</v>
      </c>
      <c r="J521" s="3">
        <v>22</v>
      </c>
      <c r="K521" s="2" cm="1">
        <f t="array" ref="K521">IF(C521="","",C521-SUMPRODUCT(($B$1461:$B$1491=$J521)*1,C$1461:C$1491))</f>
        <v>-0.28840758360831842</v>
      </c>
      <c r="L521" s="2" cm="1">
        <f t="array" ref="L521">IF(D521="","",D521-SUMPRODUCT(($B$1461:$B$1491=$J521)*1,D$1461:D$1491))</f>
        <v>-0.26530930588877055</v>
      </c>
      <c r="M521" s="2" cm="1">
        <f t="array" ref="M521">IF(E521="","",E521-SUMPRODUCT(($B$1461:$B$1491=$J521)*1,E$1461:E$1491))</f>
        <v>-0.27348249374181322</v>
      </c>
      <c r="N521" s="2" cm="1">
        <f t="array" ref="N521">IF(F521="","",F521-SUMPRODUCT(($B$1461:$B$1491=$J521)*1,F$1461:F$1491))</f>
        <v>-0.28950689271732166</v>
      </c>
      <c r="O521" s="2" cm="1">
        <f t="array" ref="O521">IF(G521="","",G521-SUMPRODUCT(($B$1461:$B$1491=$J521)*1,G$1461:G$1491))</f>
        <v>-0.35360775766608832</v>
      </c>
    </row>
    <row r="522" spans="1:15" x14ac:dyDescent="0.55000000000000004">
      <c r="A522" s="3">
        <v>17</v>
      </c>
      <c r="B522" s="4">
        <v>23</v>
      </c>
      <c r="C522" s="2">
        <f>IFERROR(LN(実質付加価値!C522),"")</f>
        <v>11.350631798156916</v>
      </c>
      <c r="D522" s="2">
        <f>IFERROR(LN(実質付加価値!D522),"")</f>
        <v>11.377468902822923</v>
      </c>
      <c r="E522" s="2">
        <f>IFERROR(LN(実質付加価値!E522),"")</f>
        <v>11.390644251970684</v>
      </c>
      <c r="F522" s="2">
        <f>IFERROR(LN(実質付加価値!F522),"")</f>
        <v>11.479658385344903</v>
      </c>
      <c r="G522" s="2">
        <f>IFERROR(LN(実質付加価値!G522),"")</f>
        <v>11.502595276818258</v>
      </c>
      <c r="I522" s="3">
        <v>17</v>
      </c>
      <c r="J522" s="3">
        <v>23</v>
      </c>
      <c r="K522" s="2" cm="1">
        <f t="array" ref="K522">IF(C522="","",C522-SUMPRODUCT(($B$1461:$B$1491=$J522)*1,C$1461:C$1491))</f>
        <v>-0.47287421270176466</v>
      </c>
      <c r="L522" s="2" cm="1">
        <f t="array" ref="L522">IF(D522="","",D522-SUMPRODUCT(($B$1461:$B$1491=$J522)*1,D$1461:D$1491))</f>
        <v>-0.4484099374205357</v>
      </c>
      <c r="M522" s="2" cm="1">
        <f t="array" ref="M522">IF(E522="","",E522-SUMPRODUCT(($B$1461:$B$1491=$J522)*1,E$1461:E$1491))</f>
        <v>-0.47248436851897502</v>
      </c>
      <c r="N522" s="2" cm="1">
        <f t="array" ref="N522">IF(F522="","",F522-SUMPRODUCT(($B$1461:$B$1491=$J522)*1,F$1461:F$1491))</f>
        <v>-0.46711256762621289</v>
      </c>
      <c r="O522" s="2" cm="1">
        <f t="array" ref="O522">IF(G522="","",G522-SUMPRODUCT(($B$1461:$B$1491=$J522)*1,G$1461:G$1491))</f>
        <v>-0.43343023447473961</v>
      </c>
    </row>
    <row r="523" spans="1:15" x14ac:dyDescent="0.55000000000000004">
      <c r="A523" s="3">
        <v>17</v>
      </c>
      <c r="B523" s="4">
        <v>24</v>
      </c>
      <c r="C523" s="2">
        <f>IFERROR(LN(実質付加価値!C523),"")</f>
        <v>11.189802518070962</v>
      </c>
      <c r="D523" s="2">
        <f>IFERROR(LN(実質付加価値!D523),"")</f>
        <v>11.197215037545575</v>
      </c>
      <c r="E523" s="2">
        <f>IFERROR(LN(実質付加価値!E523),"")</f>
        <v>11.041117135524928</v>
      </c>
      <c r="F523" s="2">
        <f>IFERROR(LN(実質付加価値!F523),"")</f>
        <v>10.989566202769323</v>
      </c>
      <c r="G523" s="2">
        <f>IFERROR(LN(実質付加価値!G523),"")</f>
        <v>10.973222481696421</v>
      </c>
      <c r="I523" s="3">
        <v>17</v>
      </c>
      <c r="J523" s="3">
        <v>24</v>
      </c>
      <c r="K523" s="2" cm="1">
        <f t="array" ref="K523">IF(C523="","",C523-SUMPRODUCT(($B$1461:$B$1491=$J523)*1,C$1461:C$1491))</f>
        <v>3.2353389759233409E-2</v>
      </c>
      <c r="L523" s="2" cm="1">
        <f t="array" ref="L523">IF(D523="","",D523-SUMPRODUCT(($B$1461:$B$1491=$J523)*1,D$1461:D$1491))</f>
        <v>3.811797122031102E-2</v>
      </c>
      <c r="M523" s="2" cm="1">
        <f t="array" ref="M523">IF(E523="","",E523-SUMPRODUCT(($B$1461:$B$1491=$J523)*1,E$1461:E$1491))</f>
        <v>-8.1225405443442256E-2</v>
      </c>
      <c r="N523" s="2" cm="1">
        <f t="array" ref="N523">IF(F523="","",F523-SUMPRODUCT(($B$1461:$B$1491=$J523)*1,F$1461:F$1491))</f>
        <v>-6.7475877444710619E-2</v>
      </c>
      <c r="O523" s="2" cm="1">
        <f t="array" ref="O523">IF(G523="","",G523-SUMPRODUCT(($B$1461:$B$1491=$J523)*1,G$1461:G$1491))</f>
        <v>-0.1173698193313335</v>
      </c>
    </row>
    <row r="524" spans="1:15" x14ac:dyDescent="0.55000000000000004">
      <c r="A524" s="3">
        <v>17</v>
      </c>
      <c r="B524" s="4">
        <v>25</v>
      </c>
      <c r="C524" s="2">
        <f>IFERROR(LN(実質付加価値!C524),"")</f>
        <v>11.897729860035549</v>
      </c>
      <c r="D524" s="2">
        <f>IFERROR(LN(実質付加価値!D524),"")</f>
        <v>11.988881109946179</v>
      </c>
      <c r="E524" s="2">
        <f>IFERROR(LN(実質付加価値!E524),"")</f>
        <v>11.989356657551701</v>
      </c>
      <c r="F524" s="2">
        <f>IFERROR(LN(実質付加価値!F524),"")</f>
        <v>12.040469549294928</v>
      </c>
      <c r="G524" s="2">
        <f>IFERROR(LN(実質付加価値!G524),"")</f>
        <v>12.15661724037493</v>
      </c>
      <c r="I524" s="3">
        <v>17</v>
      </c>
      <c r="J524" s="3">
        <v>25</v>
      </c>
      <c r="K524" s="2" cm="1">
        <f t="array" ref="K524">IF(C524="","",C524-SUMPRODUCT(($B$1461:$B$1491=$J524)*1,C$1461:C$1491))</f>
        <v>-0.42633592166128231</v>
      </c>
      <c r="L524" s="2" cm="1">
        <f t="array" ref="L524">IF(D524="","",D524-SUMPRODUCT(($B$1461:$B$1491=$J524)*1,D$1461:D$1491))</f>
        <v>-0.44575122097287156</v>
      </c>
      <c r="M524" s="2" cm="1">
        <f t="array" ref="M524">IF(E524="","",E524-SUMPRODUCT(($B$1461:$B$1491=$J524)*1,E$1461:E$1491))</f>
        <v>-0.42235520145809957</v>
      </c>
      <c r="N524" s="2" cm="1">
        <f t="array" ref="N524">IF(F524="","",F524-SUMPRODUCT(($B$1461:$B$1491=$J524)*1,F$1461:F$1491))</f>
        <v>-0.41182738620968884</v>
      </c>
      <c r="O524" s="2" cm="1">
        <f t="array" ref="O524">IF(G524="","",G524-SUMPRODUCT(($B$1461:$B$1491=$J524)*1,G$1461:G$1491))</f>
        <v>-0.44034549055143124</v>
      </c>
    </row>
    <row r="525" spans="1:15" x14ac:dyDescent="0.55000000000000004">
      <c r="A525" s="3">
        <v>17</v>
      </c>
      <c r="B525" s="4">
        <v>26</v>
      </c>
      <c r="C525" s="2">
        <f>IFERROR(LN(実質付加価値!C525),"")</f>
        <v>11.766232238486042</v>
      </c>
      <c r="D525" s="2">
        <f>IFERROR(LN(実質付加価値!D525),"")</f>
        <v>11.900260406216061</v>
      </c>
      <c r="E525" s="2">
        <f>IFERROR(LN(実質付加価値!E525),"")</f>
        <v>11.922678230832892</v>
      </c>
      <c r="F525" s="2">
        <f>IFERROR(LN(実質付加価値!F525),"")</f>
        <v>11.91023264322188</v>
      </c>
      <c r="G525" s="2">
        <f>IFERROR(LN(実質付加価値!G525),"")</f>
        <v>11.889459401177682</v>
      </c>
      <c r="I525" s="3">
        <v>17</v>
      </c>
      <c r="J525" s="3">
        <v>26</v>
      </c>
      <c r="K525" s="2" cm="1">
        <f t="array" ref="K525">IF(C525="","",C525-SUMPRODUCT(($B$1461:$B$1491=$J525)*1,C$1461:C$1491))</f>
        <v>-0.52820532339957182</v>
      </c>
      <c r="L525" s="2" cm="1">
        <f t="array" ref="L525">IF(D525="","",D525-SUMPRODUCT(($B$1461:$B$1491=$J525)*1,D$1461:D$1491))</f>
        <v>-0.49063865972727783</v>
      </c>
      <c r="M525" s="2" cm="1">
        <f t="array" ref="M525">IF(E525="","",E525-SUMPRODUCT(($B$1461:$B$1491=$J525)*1,E$1461:E$1491))</f>
        <v>-0.47885374234656553</v>
      </c>
      <c r="N525" s="2" cm="1">
        <f t="array" ref="N525">IF(F525="","",F525-SUMPRODUCT(($B$1461:$B$1491=$J525)*1,F$1461:F$1491))</f>
        <v>-0.47387963926568766</v>
      </c>
      <c r="O525" s="2" cm="1">
        <f t="array" ref="O525">IF(G525="","",G525-SUMPRODUCT(($B$1461:$B$1491=$J525)*1,G$1461:G$1491))</f>
        <v>-0.4600040964607377</v>
      </c>
    </row>
    <row r="526" spans="1:15" x14ac:dyDescent="0.55000000000000004">
      <c r="A526" s="3">
        <v>17</v>
      </c>
      <c r="B526" s="4">
        <v>27</v>
      </c>
      <c r="C526" s="2">
        <f>IFERROR(LN(実質付加価値!C526),"")</f>
        <v>12.669138594412496</v>
      </c>
      <c r="D526" s="2">
        <f>IFERROR(LN(実質付加価値!D526),"")</f>
        <v>12.601637563827252</v>
      </c>
      <c r="E526" s="2">
        <f>IFERROR(LN(実質付加価値!E526),"")</f>
        <v>12.635327548355862</v>
      </c>
      <c r="F526" s="2">
        <f>IFERROR(LN(実質付加価値!F526),"")</f>
        <v>12.637452290390874</v>
      </c>
      <c r="G526" s="2">
        <f>IFERROR(LN(実質付加価値!G526),"")</f>
        <v>12.628027732753358</v>
      </c>
      <c r="I526" s="3">
        <v>17</v>
      </c>
      <c r="J526" s="3">
        <v>27</v>
      </c>
      <c r="K526" s="2" cm="1">
        <f t="array" ref="K526">IF(C526="","",C526-SUMPRODUCT(($B$1461:$B$1491=$J526)*1,C$1461:C$1491))</f>
        <v>-0.29065367609693382</v>
      </c>
      <c r="L526" s="2" cm="1">
        <f t="array" ref="L526">IF(D526="","",D526-SUMPRODUCT(($B$1461:$B$1491=$J526)*1,D$1461:D$1491))</f>
        <v>-0.40343345093793559</v>
      </c>
      <c r="M526" s="2" cm="1">
        <f t="array" ref="M526">IF(E526="","",E526-SUMPRODUCT(($B$1461:$B$1491=$J526)*1,E$1461:E$1491))</f>
        <v>-0.39530072475991851</v>
      </c>
      <c r="N526" s="2" cm="1">
        <f t="array" ref="N526">IF(F526="","",F526-SUMPRODUCT(($B$1461:$B$1491=$J526)*1,F$1461:F$1491))</f>
        <v>-0.38698661890726704</v>
      </c>
      <c r="O526" s="2" cm="1">
        <f t="array" ref="O526">IF(G526="","",G526-SUMPRODUCT(($B$1461:$B$1491=$J526)*1,G$1461:G$1491))</f>
        <v>-0.40709154617625565</v>
      </c>
    </row>
    <row r="527" spans="1:15" x14ac:dyDescent="0.55000000000000004">
      <c r="A527" s="3">
        <v>17</v>
      </c>
      <c r="B527" s="4">
        <v>28</v>
      </c>
      <c r="C527" s="2">
        <f>IFERROR(LN(実質付加価値!C527),"")</f>
        <v>12.282572337910269</v>
      </c>
      <c r="D527" s="2">
        <f>IFERROR(LN(実質付加価値!D527),"")</f>
        <v>12.373691352965595</v>
      </c>
      <c r="E527" s="2">
        <f>IFERROR(LN(実質付加価値!E527),"")</f>
        <v>12.434854247910151</v>
      </c>
      <c r="F527" s="2">
        <f>IFERROR(LN(実質付加価値!F527),"")</f>
        <v>12.470669880284966</v>
      </c>
      <c r="G527" s="2">
        <f>IFERROR(LN(実質付加価値!G527),"")</f>
        <v>12.492897162072543</v>
      </c>
      <c r="I527" s="3">
        <v>17</v>
      </c>
      <c r="J527" s="3">
        <v>28</v>
      </c>
      <c r="K527" s="2" cm="1">
        <f t="array" ref="K527">IF(C527="","",C527-SUMPRODUCT(($B$1461:$B$1491=$J527)*1,C$1461:C$1491))</f>
        <v>-0.52024372863912305</v>
      </c>
      <c r="L527" s="2" cm="1">
        <f t="array" ref="L527">IF(D527="","",D527-SUMPRODUCT(($B$1461:$B$1491=$J527)*1,D$1461:D$1491))</f>
        <v>-0.51898413154881595</v>
      </c>
      <c r="M527" s="2" cm="1">
        <f t="array" ref="M527">IF(E527="","",E527-SUMPRODUCT(($B$1461:$B$1491=$J527)*1,E$1461:E$1491))</f>
        <v>-0.53540789783982845</v>
      </c>
      <c r="N527" s="2" cm="1">
        <f t="array" ref="N527">IF(F527="","",F527-SUMPRODUCT(($B$1461:$B$1491=$J527)*1,F$1461:F$1491))</f>
        <v>-0.52116732929520815</v>
      </c>
      <c r="O527" s="2" cm="1">
        <f t="array" ref="O527">IF(G527="","",G527-SUMPRODUCT(($B$1461:$B$1491=$J527)*1,G$1461:G$1491))</f>
        <v>-0.54813426066911397</v>
      </c>
    </row>
    <row r="528" spans="1:15" x14ac:dyDescent="0.55000000000000004">
      <c r="A528" s="3">
        <v>17</v>
      </c>
      <c r="B528" s="4">
        <v>29</v>
      </c>
      <c r="C528" s="2">
        <f>IFERROR(LN(実質付加価値!C528),"")</f>
        <v>12.08942446729227</v>
      </c>
      <c r="D528" s="2">
        <f>IFERROR(LN(実質付加価値!D528),"")</f>
        <v>12.095177005343642</v>
      </c>
      <c r="E528" s="2">
        <f>IFERROR(LN(実質付加価値!E528),"")</f>
        <v>12.092177301026021</v>
      </c>
      <c r="F528" s="2">
        <f>IFERROR(LN(実質付加価値!F528),"")</f>
        <v>12.098603472991108</v>
      </c>
      <c r="G528" s="2">
        <f>IFERROR(LN(実質付加価値!G528),"")</f>
        <v>12.100594031339902</v>
      </c>
      <c r="I528" s="3">
        <v>17</v>
      </c>
      <c r="J528" s="3">
        <v>29</v>
      </c>
      <c r="K528" s="2" cm="1">
        <f t="array" ref="K528">IF(C528="","",C528-SUMPRODUCT(($B$1461:$B$1491=$J528)*1,C$1461:C$1491))</f>
        <v>-0.48635392215445705</v>
      </c>
      <c r="L528" s="2" cm="1">
        <f t="array" ref="L528">IF(D528="","",D528-SUMPRODUCT(($B$1461:$B$1491=$J528)*1,D$1461:D$1491))</f>
        <v>-0.50864487363062416</v>
      </c>
      <c r="M528" s="2" cm="1">
        <f t="array" ref="M528">IF(E528="","",E528-SUMPRODUCT(($B$1461:$B$1491=$J528)*1,E$1461:E$1491))</f>
        <v>-0.53581109237333102</v>
      </c>
      <c r="N528" s="2" cm="1">
        <f t="array" ref="N528">IF(F528="","",F528-SUMPRODUCT(($B$1461:$B$1491=$J528)*1,F$1461:F$1491))</f>
        <v>-0.53383706997964531</v>
      </c>
      <c r="O528" s="2" cm="1">
        <f t="array" ref="O528">IF(G528="","",G528-SUMPRODUCT(($B$1461:$B$1491=$J528)*1,G$1461:G$1491))</f>
        <v>-0.53659634937284473</v>
      </c>
    </row>
    <row r="529" spans="1:15" x14ac:dyDescent="0.55000000000000004">
      <c r="A529" s="3">
        <v>17</v>
      </c>
      <c r="B529" s="4">
        <v>30</v>
      </c>
      <c r="C529" s="2">
        <f>IFERROR(LN(実質付加価値!C529),"")</f>
        <v>12.688579222973486</v>
      </c>
      <c r="D529" s="2">
        <f>IFERROR(LN(実質付加価値!D529),"")</f>
        <v>12.819844426850338</v>
      </c>
      <c r="E529" s="2">
        <f>IFERROR(LN(実質付加価値!E529),"")</f>
        <v>12.870871886530351</v>
      </c>
      <c r="F529" s="2">
        <f>IFERROR(LN(実質付加価値!F529),"")</f>
        <v>12.875464898526078</v>
      </c>
      <c r="G529" s="2">
        <f>IFERROR(LN(実質付加価値!G529),"")</f>
        <v>12.921044578930081</v>
      </c>
      <c r="I529" s="3">
        <v>17</v>
      </c>
      <c r="J529" s="3">
        <v>30</v>
      </c>
      <c r="K529" s="2" cm="1">
        <f t="array" ref="K529">IF(C529="","",C529-SUMPRODUCT(($B$1461:$B$1491=$J529)*1,C$1461:C$1491))</f>
        <v>-0.46681428328165175</v>
      </c>
      <c r="L529" s="2" cm="1">
        <f t="array" ref="L529">IF(D529="","",D529-SUMPRODUCT(($B$1461:$B$1491=$J529)*1,D$1461:D$1491))</f>
        <v>-0.49315850684039475</v>
      </c>
      <c r="M529" s="2" cm="1">
        <f t="array" ref="M529">IF(E529="","",E529-SUMPRODUCT(($B$1461:$B$1491=$J529)*1,E$1461:E$1491))</f>
        <v>-0.51195694901017141</v>
      </c>
      <c r="N529" s="2" cm="1">
        <f t="array" ref="N529">IF(F529="","",F529-SUMPRODUCT(($B$1461:$B$1491=$J529)*1,F$1461:F$1491))</f>
        <v>-0.50965849795970186</v>
      </c>
      <c r="O529" s="2" cm="1">
        <f t="array" ref="O529">IF(G529="","",G529-SUMPRODUCT(($B$1461:$B$1491=$J529)*1,G$1461:G$1491))</f>
        <v>-0.51215324073715784</v>
      </c>
    </row>
    <row r="530" spans="1:15" x14ac:dyDescent="0.55000000000000004">
      <c r="A530" s="3">
        <v>17</v>
      </c>
      <c r="B530" s="4">
        <v>31</v>
      </c>
      <c r="C530" s="2">
        <f>IFERROR(LN(実質付加価値!C530),"")</f>
        <v>12.415769393963798</v>
      </c>
      <c r="D530" s="2">
        <f>IFERROR(LN(実質付加価値!D530),"")</f>
        <v>12.148554362124177</v>
      </c>
      <c r="E530" s="2">
        <f>IFERROR(LN(実質付加価値!E530),"")</f>
        <v>12.092853689760229</v>
      </c>
      <c r="F530" s="2">
        <f>IFERROR(LN(実質付加価値!F530),"")</f>
        <v>11.986119827024286</v>
      </c>
      <c r="G530" s="2">
        <f>IFERROR(LN(実質付加価値!G530),"")</f>
        <v>12.018611190487432</v>
      </c>
      <c r="I530" s="3">
        <v>17</v>
      </c>
      <c r="J530" s="3">
        <v>31</v>
      </c>
      <c r="K530" s="2" cm="1">
        <f t="array" ref="K530">IF(C530="","",C530-SUMPRODUCT(($B$1461:$B$1491=$J530)*1,C$1461:C$1491))</f>
        <v>-0.28290464049058706</v>
      </c>
      <c r="L530" s="2" cm="1">
        <f t="array" ref="L530">IF(D530="","",D530-SUMPRODUCT(($B$1461:$B$1491=$J530)*1,D$1461:D$1491))</f>
        <v>-0.45296375961949664</v>
      </c>
      <c r="M530" s="2" cm="1">
        <f t="array" ref="M530">IF(E530="","",E530-SUMPRODUCT(($B$1461:$B$1491=$J530)*1,E$1461:E$1491))</f>
        <v>-0.48187076196969691</v>
      </c>
      <c r="N530" s="2" cm="1">
        <f t="array" ref="N530">IF(F530="","",F530-SUMPRODUCT(($B$1461:$B$1491=$J530)*1,F$1461:F$1491))</f>
        <v>-0.46234760366223782</v>
      </c>
      <c r="O530" s="2" cm="1">
        <f t="array" ref="O530">IF(G530="","",G530-SUMPRODUCT(($B$1461:$B$1491=$J530)*1,G$1461:G$1491))</f>
        <v>-0.42894225985217815</v>
      </c>
    </row>
    <row r="531" spans="1:15" x14ac:dyDescent="0.55000000000000004">
      <c r="A531" s="3">
        <v>18</v>
      </c>
      <c r="B531" s="4">
        <v>1</v>
      </c>
      <c r="C531" s="2">
        <f>IFERROR(LN(実質付加価値!C531),"")</f>
        <v>10.636282221447747</v>
      </c>
      <c r="D531" s="2">
        <f>IFERROR(LN(実質付加価値!D531),"")</f>
        <v>10.392207991881255</v>
      </c>
      <c r="E531" s="2">
        <f>IFERROR(LN(実質付加価値!E531),"")</f>
        <v>10.390247056184535</v>
      </c>
      <c r="F531" s="2">
        <f>IFERROR(LN(実質付加価値!F531),"")</f>
        <v>10.349921462659809</v>
      </c>
      <c r="G531" s="2">
        <f>IFERROR(LN(実質付加価値!G531),"")</f>
        <v>10.406605595468672</v>
      </c>
      <c r="I531" s="3">
        <v>18</v>
      </c>
      <c r="J531" s="3">
        <v>1</v>
      </c>
      <c r="K531" s="2" cm="1">
        <f t="array" ref="K531">IF(C531="","",C531-SUMPRODUCT(($B$1461:$B$1491=$J531)*1,C$1461:C$1491))</f>
        <v>-0.96395011248800877</v>
      </c>
      <c r="L531" s="2" cm="1">
        <f t="array" ref="L531">IF(D531="","",D531-SUMPRODUCT(($B$1461:$B$1491=$J531)*1,D$1461:D$1491))</f>
        <v>-1.0675587272002947</v>
      </c>
      <c r="M531" s="2" cm="1">
        <f t="array" ref="M531">IF(E531="","",E531-SUMPRODUCT(($B$1461:$B$1491=$J531)*1,E$1461:E$1491))</f>
        <v>-0.97098877690106278</v>
      </c>
      <c r="N531" s="2" cm="1">
        <f t="array" ref="N531">IF(F531="","",F531-SUMPRODUCT(($B$1461:$B$1491=$J531)*1,F$1461:F$1491))</f>
        <v>-0.97231020591871342</v>
      </c>
      <c r="O531" s="2" cm="1">
        <f t="array" ref="O531">IF(G531="","",G531-SUMPRODUCT(($B$1461:$B$1491=$J531)*1,G$1461:G$1491))</f>
        <v>-0.99808586487961115</v>
      </c>
    </row>
    <row r="532" spans="1:15" x14ac:dyDescent="0.55000000000000004">
      <c r="A532" s="3">
        <v>18</v>
      </c>
      <c r="B532" s="4">
        <v>2</v>
      </c>
      <c r="C532" s="2">
        <f>IFERROR(LN(実質付加価値!C532),"")</f>
        <v>7.380202934911626</v>
      </c>
      <c r="D532" s="2">
        <f>IFERROR(LN(実質付加価値!D532),"")</f>
        <v>7.5283147437846907</v>
      </c>
      <c r="E532" s="2">
        <f>IFERROR(LN(実質付加価値!E532),"")</f>
        <v>7.5550369593449025</v>
      </c>
      <c r="F532" s="2">
        <f>IFERROR(LN(実質付加価値!F532),"")</f>
        <v>7.5685973074379156</v>
      </c>
      <c r="G532" s="2">
        <f>IFERROR(LN(実質付加価値!G532),"")</f>
        <v>7.3678860733934348</v>
      </c>
      <c r="I532" s="3">
        <v>18</v>
      </c>
      <c r="J532" s="3">
        <v>2</v>
      </c>
      <c r="K532" s="2" cm="1">
        <f t="array" ref="K532">IF(C532="","",C532-SUMPRODUCT(($B$1461:$B$1491=$J532)*1,C$1461:C$1491))</f>
        <v>-1.0876436931837112</v>
      </c>
      <c r="L532" s="2" cm="1">
        <f t="array" ref="L532">IF(D532="","",D532-SUMPRODUCT(($B$1461:$B$1491=$J532)*1,D$1461:D$1491))</f>
        <v>-1.0699594125753134</v>
      </c>
      <c r="M532" s="2" cm="1">
        <f t="array" ref="M532">IF(E532="","",E532-SUMPRODUCT(($B$1461:$B$1491=$J532)*1,E$1461:E$1491))</f>
        <v>-1.0057961560909918</v>
      </c>
      <c r="N532" s="2" cm="1">
        <f t="array" ref="N532">IF(F532="","",F532-SUMPRODUCT(($B$1461:$B$1491=$J532)*1,F$1461:F$1491))</f>
        <v>-0.9685923885779264</v>
      </c>
      <c r="O532" s="2" cm="1">
        <f t="array" ref="O532">IF(G532="","",G532-SUMPRODUCT(($B$1461:$B$1491=$J532)*1,G$1461:G$1491))</f>
        <v>-0.92076780956267168</v>
      </c>
    </row>
    <row r="533" spans="1:15" x14ac:dyDescent="0.55000000000000004">
      <c r="A533" s="3">
        <v>18</v>
      </c>
      <c r="B533" s="4">
        <v>3</v>
      </c>
      <c r="C533" s="2">
        <f>IFERROR(LN(実質付加価値!C533),"")</f>
        <v>10.123709940974361</v>
      </c>
      <c r="D533" s="2">
        <f>IFERROR(LN(実質付加価値!D533),"")</f>
        <v>10.179705560689911</v>
      </c>
      <c r="E533" s="2">
        <f>IFERROR(LN(実質付加価値!E533),"")</f>
        <v>10.15100608744951</v>
      </c>
      <c r="F533" s="2">
        <f>IFERROR(LN(実質付加価値!F533),"")</f>
        <v>10.272850793268987</v>
      </c>
      <c r="G533" s="2">
        <f>IFERROR(LN(実質付加価値!G533),"")</f>
        <v>10.475091846540206</v>
      </c>
      <c r="I533" s="3">
        <v>18</v>
      </c>
      <c r="J533" s="3">
        <v>3</v>
      </c>
      <c r="K533" s="2" cm="1">
        <f t="array" ref="K533">IF(C533="","",C533-SUMPRODUCT(($B$1461:$B$1491=$J533)*1,C$1461:C$1491))</f>
        <v>-1.9397141258124222</v>
      </c>
      <c r="L533" s="2" cm="1">
        <f t="array" ref="L533">IF(D533="","",D533-SUMPRODUCT(($B$1461:$B$1491=$J533)*1,D$1461:D$1491))</f>
        <v>-1.9128323549683603</v>
      </c>
      <c r="M533" s="2" cm="1">
        <f t="array" ref="M533">IF(E533="","",E533-SUMPRODUCT(($B$1461:$B$1491=$J533)*1,E$1461:E$1491))</f>
        <v>-1.9832551636768603</v>
      </c>
      <c r="N533" s="2" cm="1">
        <f t="array" ref="N533">IF(F533="","",F533-SUMPRODUCT(($B$1461:$B$1491=$J533)*1,F$1461:F$1491))</f>
        <v>-1.7916799955070655</v>
      </c>
      <c r="O533" s="2" cm="1">
        <f t="array" ref="O533">IF(G533="","",G533-SUMPRODUCT(($B$1461:$B$1491=$J533)*1,G$1461:G$1491))</f>
        <v>-1.6293556211334081</v>
      </c>
    </row>
    <row r="534" spans="1:15" x14ac:dyDescent="0.55000000000000004">
      <c r="A534" s="3">
        <v>18</v>
      </c>
      <c r="B534" s="4">
        <v>4</v>
      </c>
      <c r="C534" s="2">
        <f>IFERROR(LN(実質付加価値!C534),"")</f>
        <v>11.328143297881637</v>
      </c>
      <c r="D534" s="2">
        <f>IFERROR(LN(実質付加価値!D534),"")</f>
        <v>11.575568730647188</v>
      </c>
      <c r="E534" s="2">
        <f>IFERROR(LN(実質付加価値!E534),"")</f>
        <v>11.529322879899675</v>
      </c>
      <c r="F534" s="2">
        <f>IFERROR(LN(実質付加価値!F534),"")</f>
        <v>11.275129714556837</v>
      </c>
      <c r="G534" s="2">
        <f>IFERROR(LN(実質付加価値!G534),"")</f>
        <v>11.34822230752572</v>
      </c>
      <c r="I534" s="3">
        <v>18</v>
      </c>
      <c r="J534" s="3">
        <v>4</v>
      </c>
      <c r="K534" s="2" cm="1">
        <f t="array" ref="K534">IF(C534="","",C534-SUMPRODUCT(($B$1461:$B$1491=$J534)*1,C$1461:C$1491))</f>
        <v>1.3946216409160233</v>
      </c>
      <c r="L534" s="2" cm="1">
        <f t="array" ref="L534">IF(D534="","",D534-SUMPRODUCT(($B$1461:$B$1491=$J534)*1,D$1461:D$1491))</f>
        <v>1.5452259368706045</v>
      </c>
      <c r="M534" s="2" cm="1">
        <f t="array" ref="M534">IF(E534="","",E534-SUMPRODUCT(($B$1461:$B$1491=$J534)*1,E$1461:E$1491))</f>
        <v>1.5906166714385854</v>
      </c>
      <c r="N534" s="2" cm="1">
        <f t="array" ref="N534">IF(F534="","",F534-SUMPRODUCT(($B$1461:$B$1491=$J534)*1,F$1461:F$1491))</f>
        <v>1.4489667431951929</v>
      </c>
      <c r="O534" s="2" cm="1">
        <f t="array" ref="O534">IF(G534="","",G534-SUMPRODUCT(($B$1461:$B$1491=$J534)*1,G$1461:G$1491))</f>
        <v>1.5471036754056744</v>
      </c>
    </row>
    <row r="535" spans="1:15" x14ac:dyDescent="0.55000000000000004">
      <c r="A535" s="3">
        <v>18</v>
      </c>
      <c r="B535" s="4">
        <v>5</v>
      </c>
      <c r="C535" s="2">
        <f>IFERROR(LN(実質付加価値!C535),"")</f>
        <v>9.8619693625885709</v>
      </c>
      <c r="D535" s="2">
        <f>IFERROR(LN(実質付加価値!D535),"")</f>
        <v>9.9216936859300322</v>
      </c>
      <c r="E535" s="2">
        <f>IFERROR(LN(実質付加価値!E535),"")</f>
        <v>10.363957386484541</v>
      </c>
      <c r="F535" s="2">
        <f>IFERROR(LN(実質付加価値!F535),"")</f>
        <v>10.317488529952348</v>
      </c>
      <c r="G535" s="2">
        <f>IFERROR(LN(実質付加価値!G535),"")</f>
        <v>10.371651136537844</v>
      </c>
      <c r="I535" s="3">
        <v>18</v>
      </c>
      <c r="J535" s="3">
        <v>5</v>
      </c>
      <c r="K535" s="2" cm="1">
        <f t="array" ref="K535">IF(C535="","",C535-SUMPRODUCT(($B$1461:$B$1491=$J535)*1,C$1461:C$1491))</f>
        <v>-0.37518710446183334</v>
      </c>
      <c r="L535" s="2" cm="1">
        <f t="array" ref="L535">IF(D535="","",D535-SUMPRODUCT(($B$1461:$B$1491=$J535)*1,D$1461:D$1491))</f>
        <v>-0.45951304136591276</v>
      </c>
      <c r="M535" s="2" cm="1">
        <f t="array" ref="M535">IF(E535="","",E535-SUMPRODUCT(($B$1461:$B$1491=$J535)*1,E$1461:E$1491))</f>
        <v>-5.9509863726725953E-2</v>
      </c>
      <c r="N535" s="2" cm="1">
        <f t="array" ref="N535">IF(F535="","",F535-SUMPRODUCT(($B$1461:$B$1491=$J535)*1,F$1461:F$1491))</f>
        <v>6.4619828522859635E-2</v>
      </c>
      <c r="O535" s="2" cm="1">
        <f t="array" ref="O535">IF(G535="","",G535-SUMPRODUCT(($B$1461:$B$1491=$J535)*1,G$1461:G$1491))</f>
        <v>5.2351735239703601E-2</v>
      </c>
    </row>
    <row r="536" spans="1:15" x14ac:dyDescent="0.55000000000000004">
      <c r="A536" s="3">
        <v>18</v>
      </c>
      <c r="B536" s="4">
        <v>6</v>
      </c>
      <c r="C536" s="2">
        <f>IFERROR(LN(実質付加価値!C536),"")</f>
        <v>11.629049441122895</v>
      </c>
      <c r="D536" s="2">
        <f>IFERROR(LN(実質付加価値!D536),"")</f>
        <v>11.630138066615245</v>
      </c>
      <c r="E536" s="2">
        <f>IFERROR(LN(実質付加価値!E536),"")</f>
        <v>11.657711385501113</v>
      </c>
      <c r="F536" s="2">
        <f>IFERROR(LN(実質付加価値!F536),"")</f>
        <v>11.518132945931539</v>
      </c>
      <c r="G536" s="2">
        <f>IFERROR(LN(実質付加価値!G536),"")</f>
        <v>11.669336144972478</v>
      </c>
      <c r="I536" s="3">
        <v>18</v>
      </c>
      <c r="J536" s="3">
        <v>6</v>
      </c>
      <c r="K536" s="2" cm="1">
        <f t="array" ref="K536">IF(C536="","",C536-SUMPRODUCT(($B$1461:$B$1491=$J536)*1,C$1461:C$1491))</f>
        <v>-0.21041668497156074</v>
      </c>
      <c r="L536" s="2" cm="1">
        <f t="array" ref="L536">IF(D536="","",D536-SUMPRODUCT(($B$1461:$B$1491=$J536)*1,D$1461:D$1491))</f>
        <v>-0.26726518327621029</v>
      </c>
      <c r="M536" s="2" cm="1">
        <f t="array" ref="M536">IF(E536="","",E536-SUMPRODUCT(($B$1461:$B$1491=$J536)*1,E$1461:E$1491))</f>
        <v>-0.39227378325455753</v>
      </c>
      <c r="N536" s="2" cm="1">
        <f t="array" ref="N536">IF(F536="","",F536-SUMPRODUCT(($B$1461:$B$1491=$J536)*1,F$1461:F$1491))</f>
        <v>-0.53392469492617067</v>
      </c>
      <c r="O536" s="2" cm="1">
        <f t="array" ref="O536">IF(G536="","",G536-SUMPRODUCT(($B$1461:$B$1491=$J536)*1,G$1461:G$1491))</f>
        <v>-0.41141264119517018</v>
      </c>
    </row>
    <row r="537" spans="1:15" x14ac:dyDescent="0.55000000000000004">
      <c r="A537" s="3">
        <v>18</v>
      </c>
      <c r="B537" s="4">
        <v>7</v>
      </c>
      <c r="C537" s="2">
        <f>IFERROR(LN(実質付加価値!C537),"")</f>
        <v>10.012538164411339</v>
      </c>
      <c r="D537" s="2">
        <f>IFERROR(LN(実質付加価値!D537),"")</f>
        <v>9.995812191163397</v>
      </c>
      <c r="E537" s="2">
        <f>IFERROR(LN(実質付加価値!E537),"")</f>
        <v>9.6209712105021765</v>
      </c>
      <c r="F537" s="2">
        <f>IFERROR(LN(実質付加価値!F537),"")</f>
        <v>9.8339730370604617</v>
      </c>
      <c r="G537" s="2">
        <f>IFERROR(LN(実質付加価値!G537),"")</f>
        <v>9.8454683251067703</v>
      </c>
      <c r="I537" s="3">
        <v>18</v>
      </c>
      <c r="J537" s="3">
        <v>7</v>
      </c>
      <c r="K537" s="2" cm="1">
        <f t="array" ref="K537">IF(C537="","",C537-SUMPRODUCT(($B$1461:$B$1491=$J537)*1,C$1461:C$1491))</f>
        <v>-0.49268234722783788</v>
      </c>
      <c r="L537" s="2" cm="1">
        <f t="array" ref="L537">IF(D537="","",D537-SUMPRODUCT(($B$1461:$B$1491=$J537)*1,D$1461:D$1491))</f>
        <v>-0.72644025799362488</v>
      </c>
      <c r="M537" s="2" cm="1">
        <f t="array" ref="M537">IF(E537="","",E537-SUMPRODUCT(($B$1461:$B$1491=$J537)*1,E$1461:E$1491))</f>
        <v>-1.0339661025611733</v>
      </c>
      <c r="N537" s="2" cm="1">
        <f t="array" ref="N537">IF(F537="","",F537-SUMPRODUCT(($B$1461:$B$1491=$J537)*1,F$1461:F$1491))</f>
        <v>-0.81103263088002286</v>
      </c>
      <c r="O537" s="2" cm="1">
        <f t="array" ref="O537">IF(G537="","",G537-SUMPRODUCT(($B$1461:$B$1491=$J537)*1,G$1461:G$1491))</f>
        <v>-0.82888072072659114</v>
      </c>
    </row>
    <row r="538" spans="1:15" x14ac:dyDescent="0.55000000000000004">
      <c r="A538" s="3">
        <v>18</v>
      </c>
      <c r="B538" s="4">
        <v>8</v>
      </c>
      <c r="C538" s="2">
        <f>IFERROR(LN(実質付加価値!C538),"")</f>
        <v>10.9527389550479</v>
      </c>
      <c r="D538" s="2">
        <f>IFERROR(LN(実質付加価値!D538),"")</f>
        <v>11.079312323237181</v>
      </c>
      <c r="E538" s="2">
        <f>IFERROR(LN(実質付加価値!E538),"")</f>
        <v>10.320066303365888</v>
      </c>
      <c r="F538" s="2">
        <f>IFERROR(LN(実質付加価値!F538),"")</f>
        <v>10.907764610812869</v>
      </c>
      <c r="G538" s="2">
        <f>IFERROR(LN(実質付加価値!G538),"")</f>
        <v>10.658303065008432</v>
      </c>
      <c r="I538" s="3">
        <v>18</v>
      </c>
      <c r="J538" s="3">
        <v>8</v>
      </c>
      <c r="K538" s="2" cm="1">
        <f t="array" ref="K538">IF(C538="","",C538-SUMPRODUCT(($B$1461:$B$1491=$J538)*1,C$1461:C$1491))</f>
        <v>-0.58306803618914671</v>
      </c>
      <c r="L538" s="2" cm="1">
        <f t="array" ref="L538">IF(D538="","",D538-SUMPRODUCT(($B$1461:$B$1491=$J538)*1,D$1461:D$1491))</f>
        <v>-0.51093429549941405</v>
      </c>
      <c r="M538" s="2" cm="1">
        <f t="array" ref="M538">IF(E538="","",E538-SUMPRODUCT(($B$1461:$B$1491=$J538)*1,E$1461:E$1491))</f>
        <v>-1.1219875093408245</v>
      </c>
      <c r="N538" s="2" cm="1">
        <f t="array" ref="N538">IF(F538="","",F538-SUMPRODUCT(($B$1461:$B$1491=$J538)*1,F$1461:F$1491))</f>
        <v>-0.50801076581339188</v>
      </c>
      <c r="O538" s="2" cm="1">
        <f t="array" ref="O538">IF(G538="","",G538-SUMPRODUCT(($B$1461:$B$1491=$J538)*1,G$1461:G$1491))</f>
        <v>-0.58321613793573945</v>
      </c>
    </row>
    <row r="539" spans="1:15" x14ac:dyDescent="0.55000000000000004">
      <c r="A539" s="3">
        <v>18</v>
      </c>
      <c r="B539" s="4">
        <v>9</v>
      </c>
      <c r="C539" s="2">
        <f>IFERROR(LN(実質付加価値!C539),"")</f>
        <v>10.268052314555526</v>
      </c>
      <c r="D539" s="2">
        <f>IFERROR(LN(実質付加価値!D539),"")</f>
        <v>10.445111292290409</v>
      </c>
      <c r="E539" s="2">
        <f>IFERROR(LN(実質付加価値!E539),"")</f>
        <v>10.54345189621203</v>
      </c>
      <c r="F539" s="2">
        <f>IFERROR(LN(実質付加価値!F539),"")</f>
        <v>10.442263167280222</v>
      </c>
      <c r="G539" s="2">
        <f>IFERROR(LN(実質付加価値!G539),"")</f>
        <v>10.574764387874479</v>
      </c>
      <c r="I539" s="3">
        <v>18</v>
      </c>
      <c r="J539" s="3">
        <v>9</v>
      </c>
      <c r="K539" s="2" cm="1">
        <f t="array" ref="K539">IF(C539="","",C539-SUMPRODUCT(($B$1461:$B$1491=$J539)*1,C$1461:C$1491))</f>
        <v>-0.75302371566206894</v>
      </c>
      <c r="L539" s="2" cm="1">
        <f t="array" ref="L539">IF(D539="","",D539-SUMPRODUCT(($B$1461:$B$1491=$J539)*1,D$1461:D$1491))</f>
        <v>-0.61794651671410072</v>
      </c>
      <c r="M539" s="2" cm="1">
        <f t="array" ref="M539">IF(E539="","",E539-SUMPRODUCT(($B$1461:$B$1491=$J539)*1,E$1461:E$1491))</f>
        <v>-0.5743533872280242</v>
      </c>
      <c r="N539" s="2" cm="1">
        <f t="array" ref="N539">IF(F539="","",F539-SUMPRODUCT(($B$1461:$B$1491=$J539)*1,F$1461:F$1491))</f>
        <v>-0.57211997541258341</v>
      </c>
      <c r="O539" s="2" cm="1">
        <f t="array" ref="O539">IF(G539="","",G539-SUMPRODUCT(($B$1461:$B$1491=$J539)*1,G$1461:G$1491))</f>
        <v>-0.557754887613374</v>
      </c>
    </row>
    <row r="540" spans="1:15" x14ac:dyDescent="0.55000000000000004">
      <c r="A540" s="3">
        <v>18</v>
      </c>
      <c r="B540" s="4">
        <v>10</v>
      </c>
      <c r="C540" s="2">
        <f>IFERROR(LN(実質付加価値!C540),"")</f>
        <v>10.62984421036659</v>
      </c>
      <c r="D540" s="2">
        <f>IFERROR(LN(実質付加価値!D540),"")</f>
        <v>10.924087260029864</v>
      </c>
      <c r="E540" s="2">
        <f>IFERROR(LN(実質付加価値!E540),"")</f>
        <v>10.866028899293658</v>
      </c>
      <c r="F540" s="2">
        <f>IFERROR(LN(実質付加価値!F540),"")</f>
        <v>10.714812268078413</v>
      </c>
      <c r="G540" s="2">
        <f>IFERROR(LN(実質付加価値!G540),"")</f>
        <v>11.051257917768238</v>
      </c>
      <c r="I540" s="3">
        <v>18</v>
      </c>
      <c r="J540" s="3">
        <v>10</v>
      </c>
      <c r="K540" s="2" cm="1">
        <f t="array" ref="K540">IF(C540="","",C540-SUMPRODUCT(($B$1461:$B$1491=$J540)*1,C$1461:C$1491))</f>
        <v>-1.3785919136131533</v>
      </c>
      <c r="L540" s="2" cm="1">
        <f t="array" ref="L540">IF(D540="","",D540-SUMPRODUCT(($B$1461:$B$1491=$J540)*1,D$1461:D$1491))</f>
        <v>-1.1543025798278386</v>
      </c>
      <c r="M540" s="2" cm="1">
        <f t="array" ref="M540">IF(E540="","",E540-SUMPRODUCT(($B$1461:$B$1491=$J540)*1,E$1461:E$1491))</f>
        <v>-1.3426766637689234</v>
      </c>
      <c r="N540" s="2" cm="1">
        <f t="array" ref="N540">IF(F540="","",F540-SUMPRODUCT(($B$1461:$B$1491=$J540)*1,F$1461:F$1491))</f>
        <v>-1.4052736511806927</v>
      </c>
      <c r="O540" s="2" cm="1">
        <f t="array" ref="O540">IF(G540="","",G540-SUMPRODUCT(($B$1461:$B$1491=$J540)*1,G$1461:G$1491))</f>
        <v>-1.2552589169918384</v>
      </c>
    </row>
    <row r="541" spans="1:15" x14ac:dyDescent="0.55000000000000004">
      <c r="A541" s="3">
        <v>18</v>
      </c>
      <c r="B541" s="4">
        <v>11</v>
      </c>
      <c r="C541" s="2">
        <f>IFERROR(LN(実質付加価値!C541),"")</f>
        <v>11.217165776334994</v>
      </c>
      <c r="D541" s="2">
        <f>IFERROR(LN(実質付加価値!D541),"")</f>
        <v>11.99295532551341</v>
      </c>
      <c r="E541" s="2">
        <f>IFERROR(LN(実質付加価値!E541),"")</f>
        <v>11.951517922835443</v>
      </c>
      <c r="F541" s="2">
        <f>IFERROR(LN(実質付加価値!F541),"")</f>
        <v>12.167470090129877</v>
      </c>
      <c r="G541" s="2">
        <f>IFERROR(LN(実質付加価値!G541),"")</f>
        <v>12.178882644276896</v>
      </c>
      <c r="I541" s="3">
        <v>18</v>
      </c>
      <c r="J541" s="3">
        <v>11</v>
      </c>
      <c r="K541" s="2" cm="1">
        <f t="array" ref="K541">IF(C541="","",C541-SUMPRODUCT(($B$1461:$B$1491=$J541)*1,C$1461:C$1491))</f>
        <v>0.38039414287015738</v>
      </c>
      <c r="L541" s="2" cm="1">
        <f t="array" ref="L541">IF(D541="","",D541-SUMPRODUCT(($B$1461:$B$1491=$J541)*1,D$1461:D$1491))</f>
        <v>0.93237024786354894</v>
      </c>
      <c r="M541" s="2" cm="1">
        <f t="array" ref="M541">IF(E541="","",E541-SUMPRODUCT(($B$1461:$B$1491=$J541)*1,E$1461:E$1491))</f>
        <v>0.66447453573511694</v>
      </c>
      <c r="N541" s="2" cm="1">
        <f t="array" ref="N541">IF(F541="","",F541-SUMPRODUCT(($B$1461:$B$1491=$J541)*1,F$1461:F$1491))</f>
        <v>0.81854897746242195</v>
      </c>
      <c r="O541" s="2" cm="1">
        <f t="array" ref="O541">IF(G541="","",G541-SUMPRODUCT(($B$1461:$B$1491=$J541)*1,G$1461:G$1491))</f>
        <v>0.61089794610987092</v>
      </c>
    </row>
    <row r="542" spans="1:15" x14ac:dyDescent="0.55000000000000004">
      <c r="A542" s="3">
        <v>18</v>
      </c>
      <c r="B542" s="4">
        <v>12</v>
      </c>
      <c r="C542" s="2">
        <f>IFERROR(LN(実質付加価値!C542),"")</f>
        <v>11.080626064845937</v>
      </c>
      <c r="D542" s="2">
        <f>IFERROR(LN(実質付加価値!D542),"")</f>
        <v>11.145879285862714</v>
      </c>
      <c r="E542" s="2">
        <f>IFERROR(LN(実質付加価値!E542),"")</f>
        <v>11.354269906185936</v>
      </c>
      <c r="F542" s="2">
        <f>IFERROR(LN(実質付加価値!F542),"")</f>
        <v>11.380788648671064</v>
      </c>
      <c r="G542" s="2">
        <f>IFERROR(LN(実質付加価値!G542),"")</f>
        <v>11.469006047233846</v>
      </c>
      <c r="I542" s="3">
        <v>18</v>
      </c>
      <c r="J542" s="3">
        <v>12</v>
      </c>
      <c r="K542" s="2" cm="1">
        <f t="array" ref="K542">IF(C542="","",C542-SUMPRODUCT(($B$1461:$B$1491=$J542)*1,C$1461:C$1491))</f>
        <v>0.12005638526712659</v>
      </c>
      <c r="L542" s="2" cm="1">
        <f t="array" ref="L542">IF(D542="","",D542-SUMPRODUCT(($B$1461:$B$1491=$J542)*1,D$1461:D$1491))</f>
        <v>9.2621414313356354E-2</v>
      </c>
      <c r="M542" s="2" cm="1">
        <f t="array" ref="M542">IF(E542="","",E542-SUMPRODUCT(($B$1461:$B$1491=$J542)*1,E$1461:E$1491))</f>
        <v>0.18147521437377279</v>
      </c>
      <c r="N542" s="2" cm="1">
        <f t="array" ref="N542">IF(F542="","",F542-SUMPRODUCT(($B$1461:$B$1491=$J542)*1,F$1461:F$1491))</f>
        <v>0.2883037224473064</v>
      </c>
      <c r="O542" s="2" cm="1">
        <f t="array" ref="O542">IF(G542="","",G542-SUMPRODUCT(($B$1461:$B$1491=$J542)*1,G$1461:G$1491))</f>
        <v>0.23707405993497765</v>
      </c>
    </row>
    <row r="543" spans="1:15" x14ac:dyDescent="0.55000000000000004">
      <c r="A543" s="3">
        <v>18</v>
      </c>
      <c r="B543" s="4">
        <v>13</v>
      </c>
      <c r="C543" s="2">
        <f>IFERROR(LN(実質付加価値!C543),"")</f>
        <v>8.7108888752512055</v>
      </c>
      <c r="D543" s="2">
        <f>IFERROR(LN(実質付加価値!D543),"")</f>
        <v>8.2209819649836824</v>
      </c>
      <c r="E543" s="2">
        <f>IFERROR(LN(実質付加価値!E543),"")</f>
        <v>8.3734633169597448</v>
      </c>
      <c r="F543" s="2">
        <f>IFERROR(LN(実質付加価値!F543),"")</f>
        <v>7.5135862833772338</v>
      </c>
      <c r="G543" s="2">
        <f>IFERROR(LN(実質付加価値!G543),"")</f>
        <v>8.6529815326443629</v>
      </c>
      <c r="I543" s="3">
        <v>18</v>
      </c>
      <c r="J543" s="3">
        <v>13</v>
      </c>
      <c r="K543" s="2" cm="1">
        <f t="array" ref="K543">IF(C543="","",C543-SUMPRODUCT(($B$1461:$B$1491=$J543)*1,C$1461:C$1491))</f>
        <v>-1.1831909753281753</v>
      </c>
      <c r="L543" s="2" cm="1">
        <f t="array" ref="L543">IF(D543="","",D543-SUMPRODUCT(($B$1461:$B$1491=$J543)*1,D$1461:D$1491))</f>
        <v>-0.79758544567803469</v>
      </c>
      <c r="M543" s="2" cm="1">
        <f t="array" ref="M543">IF(E543="","",E543-SUMPRODUCT(($B$1461:$B$1491=$J543)*1,E$1461:E$1491))</f>
        <v>-0.6868555331063213</v>
      </c>
      <c r="N543" s="2" cm="1">
        <f t="array" ref="N543">IF(F543="","",F543-SUMPRODUCT(($B$1461:$B$1491=$J543)*1,F$1461:F$1491))</f>
        <v>-1.3379186739447535</v>
      </c>
      <c r="O543" s="2" cm="1">
        <f t="array" ref="O543">IF(G543="","",G543-SUMPRODUCT(($B$1461:$B$1491=$J543)*1,G$1461:G$1491))</f>
        <v>-0.46744408751538025</v>
      </c>
    </row>
    <row r="544" spans="1:15" x14ac:dyDescent="0.55000000000000004">
      <c r="A544" s="3">
        <v>18</v>
      </c>
      <c r="B544" s="4">
        <v>14</v>
      </c>
      <c r="C544" s="2">
        <f>IFERROR(LN(実質付加価値!C544),"")</f>
        <v>10.562396852674462</v>
      </c>
      <c r="D544" s="2">
        <f>IFERROR(LN(実質付加価値!D544),"")</f>
        <v>10.587285345663334</v>
      </c>
      <c r="E544" s="2">
        <f>IFERROR(LN(実質付加価値!E544),"")</f>
        <v>10.675668471703334</v>
      </c>
      <c r="F544" s="2">
        <f>IFERROR(LN(実質付加価値!F544),"")</f>
        <v>10.618062096641649</v>
      </c>
      <c r="G544" s="2">
        <f>IFERROR(LN(実質付加価値!G544),"")</f>
        <v>10.567869071462729</v>
      </c>
      <c r="I544" s="3">
        <v>18</v>
      </c>
      <c r="J544" s="3">
        <v>14</v>
      </c>
      <c r="K544" s="2" cm="1">
        <f t="array" ref="K544">IF(C544="","",C544-SUMPRODUCT(($B$1461:$B$1491=$J544)*1,C$1461:C$1491))</f>
        <v>-0.9002509402500376</v>
      </c>
      <c r="L544" s="2" cm="1">
        <f t="array" ref="L544">IF(D544="","",D544-SUMPRODUCT(($B$1461:$B$1491=$J544)*1,D$1461:D$1491))</f>
        <v>-0.6502436633702775</v>
      </c>
      <c r="M544" s="2" cm="1">
        <f t="array" ref="M544">IF(E544="","",E544-SUMPRODUCT(($B$1461:$B$1491=$J544)*1,E$1461:E$1491))</f>
        <v>-0.81622056652605224</v>
      </c>
      <c r="N544" s="2" cm="1">
        <f t="array" ref="N544">IF(F544="","",F544-SUMPRODUCT(($B$1461:$B$1491=$J544)*1,F$1461:F$1491))</f>
        <v>-0.76527591200472145</v>
      </c>
      <c r="O544" s="2" cm="1">
        <f t="array" ref="O544">IF(G544="","",G544-SUMPRODUCT(($B$1461:$B$1491=$J544)*1,G$1461:G$1491))</f>
        <v>-0.92593244708337075</v>
      </c>
    </row>
    <row r="545" spans="1:15" x14ac:dyDescent="0.55000000000000004">
      <c r="A545" s="3">
        <v>18</v>
      </c>
      <c r="B545" s="4">
        <v>15</v>
      </c>
      <c r="C545" s="2">
        <f>IFERROR(LN(実質付加価値!C545),"")</f>
        <v>9.638804091898205</v>
      </c>
      <c r="D545" s="2">
        <f>IFERROR(LN(実質付加価値!D545),"")</f>
        <v>9.7547514956612922</v>
      </c>
      <c r="E545" s="2">
        <f>IFERROR(LN(実質付加価値!E545),"")</f>
        <v>9.585419303210152</v>
      </c>
      <c r="F545" s="2">
        <f>IFERROR(LN(実質付加価値!F545),"")</f>
        <v>9.4642745054655268</v>
      </c>
      <c r="G545" s="2">
        <f>IFERROR(LN(実質付加価値!G545),"")</f>
        <v>9.7004202115061293</v>
      </c>
      <c r="I545" s="3">
        <v>18</v>
      </c>
      <c r="J545" s="3">
        <v>15</v>
      </c>
      <c r="K545" s="2" cm="1">
        <f t="array" ref="K545">IF(C545="","",C545-SUMPRODUCT(($B$1461:$B$1491=$J545)*1,C$1461:C$1491))</f>
        <v>-0.52545085585926543</v>
      </c>
      <c r="L545" s="2" cm="1">
        <f t="array" ref="L545">IF(D545="","",D545-SUMPRODUCT(($B$1461:$B$1491=$J545)*1,D$1461:D$1491))</f>
        <v>-0.38282497765291801</v>
      </c>
      <c r="M545" s="2" cm="1">
        <f t="array" ref="M545">IF(E545="","",E545-SUMPRODUCT(($B$1461:$B$1491=$J545)*1,E$1461:E$1491))</f>
        <v>-0.45406046700217573</v>
      </c>
      <c r="N545" s="2" cm="1">
        <f t="array" ref="N545">IF(F545="","",F545-SUMPRODUCT(($B$1461:$B$1491=$J545)*1,F$1461:F$1491))</f>
        <v>-0.43658922464478422</v>
      </c>
      <c r="O545" s="2" cm="1">
        <f t="array" ref="O545">IF(G545="","",G545-SUMPRODUCT(($B$1461:$B$1491=$J545)*1,G$1461:G$1491))</f>
        <v>-0.24363165125278918</v>
      </c>
    </row>
    <row r="546" spans="1:15" x14ac:dyDescent="0.55000000000000004">
      <c r="A546" s="3">
        <v>18</v>
      </c>
      <c r="B546" s="4">
        <v>16</v>
      </c>
      <c r="C546" s="2">
        <f>IFERROR(LN(実質付加価値!C546),"")</f>
        <v>11.318901509168999</v>
      </c>
      <c r="D546" s="2">
        <f>IFERROR(LN(実質付加価値!D546),"")</f>
        <v>11.581684523318328</v>
      </c>
      <c r="E546" s="2">
        <f>IFERROR(LN(実質付加価値!E546),"")</f>
        <v>11.936254665833737</v>
      </c>
      <c r="F546" s="2">
        <f>IFERROR(LN(実質付加価値!F546),"")</f>
        <v>11.637274116953376</v>
      </c>
      <c r="G546" s="2">
        <f>IFERROR(LN(実質付加価値!G546),"")</f>
        <v>11.650748436287465</v>
      </c>
      <c r="I546" s="3">
        <v>18</v>
      </c>
      <c r="J546" s="3">
        <v>16</v>
      </c>
      <c r="K546" s="2" cm="1">
        <f t="array" ref="K546">IF(C546="","",C546-SUMPRODUCT(($B$1461:$B$1491=$J546)*1,C$1461:C$1491))</f>
        <v>-0.12932029304510984</v>
      </c>
      <c r="L546" s="2" cm="1">
        <f t="array" ref="L546">IF(D546="","",D546-SUMPRODUCT(($B$1461:$B$1491=$J546)*1,D$1461:D$1491))</f>
        <v>-2.5565964479211445E-2</v>
      </c>
      <c r="M546" s="2" cm="1">
        <f t="array" ref="M546">IF(E546="","",E546-SUMPRODUCT(($B$1461:$B$1491=$J546)*1,E$1461:E$1491))</f>
        <v>0.18122180036156621</v>
      </c>
      <c r="N546" s="2" cm="1">
        <f t="array" ref="N546">IF(F546="","",F546-SUMPRODUCT(($B$1461:$B$1491=$J546)*1,F$1461:F$1491))</f>
        <v>-2.5771334098820375E-2</v>
      </c>
      <c r="O546" s="2" cm="1">
        <f t="array" ref="O546">IF(G546="","",G546-SUMPRODUCT(($B$1461:$B$1491=$J546)*1,G$1461:G$1491))</f>
        <v>-6.4271343098004863E-2</v>
      </c>
    </row>
    <row r="547" spans="1:15" x14ac:dyDescent="0.55000000000000004">
      <c r="A547" s="3">
        <v>18</v>
      </c>
      <c r="B547" s="4">
        <v>17</v>
      </c>
      <c r="C547" s="2">
        <f>IFERROR(LN(実質付加価値!C547),"")</f>
        <v>12.935677365689559</v>
      </c>
      <c r="D547" s="2">
        <f>IFERROR(LN(実質付加価値!D547),"")</f>
        <v>11.757504071410168</v>
      </c>
      <c r="E547" s="2">
        <f>IFERROR(LN(実質付加価値!E547),"")</f>
        <v>12.490666644396249</v>
      </c>
      <c r="F547" s="2">
        <f>IFERROR(LN(実質付加価値!F547),"")</f>
        <v>12.233683454747256</v>
      </c>
      <c r="G547" s="2">
        <f>IFERROR(LN(実質付加価値!G547),"")</f>
        <v>11.563549008845484</v>
      </c>
      <c r="I547" s="3">
        <v>18</v>
      </c>
      <c r="J547" s="3">
        <v>17</v>
      </c>
      <c r="K547" s="2" cm="1">
        <f t="array" ref="K547">IF(C547="","",C547-SUMPRODUCT(($B$1461:$B$1491=$J547)*1,C$1461:C$1491))</f>
        <v>0.44133869877440901</v>
      </c>
      <c r="L547" s="2" cm="1">
        <f t="array" ref="L547">IF(D547="","",D547-SUMPRODUCT(($B$1461:$B$1491=$J547)*1,D$1461:D$1491))</f>
        <v>-0.56591422667228031</v>
      </c>
      <c r="M547" s="2" cm="1">
        <f t="array" ref="M547">IF(E547="","",E547-SUMPRODUCT(($B$1461:$B$1491=$J547)*1,E$1461:E$1491))</f>
        <v>4.3001500845255336E-2</v>
      </c>
      <c r="N547" s="2" cm="1">
        <f t="array" ref="N547">IF(F547="","",F547-SUMPRODUCT(($B$1461:$B$1491=$J547)*1,F$1461:F$1491))</f>
        <v>-0.172529948656031</v>
      </c>
      <c r="O547" s="2" cm="1">
        <f t="array" ref="O547">IF(G547="","",G547-SUMPRODUCT(($B$1461:$B$1491=$J547)*1,G$1461:G$1491))</f>
        <v>-0.85766951834547811</v>
      </c>
    </row>
    <row r="548" spans="1:15" x14ac:dyDescent="0.55000000000000004">
      <c r="A548" s="3">
        <v>18</v>
      </c>
      <c r="B548" s="4">
        <v>18</v>
      </c>
      <c r="C548" s="2">
        <f>IFERROR(LN(実質付加価値!C548),"")</f>
        <v>12.320190516459995</v>
      </c>
      <c r="D548" s="2">
        <f>IFERROR(LN(実質付加価値!D548),"")</f>
        <v>12.339001611665987</v>
      </c>
      <c r="E548" s="2">
        <f>IFERROR(LN(実質付加価値!E548),"")</f>
        <v>12.739207260249383</v>
      </c>
      <c r="F548" s="2">
        <f>IFERROR(LN(実質付加価値!F548),"")</f>
        <v>12.868215795117649</v>
      </c>
      <c r="G548" s="2">
        <f>IFERROR(LN(実質付加価値!G548),"")</f>
        <v>12.662707569816147</v>
      </c>
      <c r="I548" s="3">
        <v>18</v>
      </c>
      <c r="J548" s="3">
        <v>18</v>
      </c>
      <c r="K548" s="2" cm="1">
        <f t="array" ref="K548">IF(C548="","",C548-SUMPRODUCT(($B$1461:$B$1491=$J548)*1,C$1461:C$1491))</f>
        <v>-0.51232853805777978</v>
      </c>
      <c r="L548" s="2" cm="1">
        <f t="array" ref="L548">IF(D548="","",D548-SUMPRODUCT(($B$1461:$B$1491=$J548)*1,D$1461:D$1491))</f>
        <v>-0.61427276618283777</v>
      </c>
      <c r="M548" s="2" cm="1">
        <f t="array" ref="M548">IF(E548="","",E548-SUMPRODUCT(($B$1461:$B$1491=$J548)*1,E$1461:E$1491))</f>
        <v>-0.26395900087972279</v>
      </c>
      <c r="N548" s="2" cm="1">
        <f t="array" ref="N548">IF(F548="","",F548-SUMPRODUCT(($B$1461:$B$1491=$J548)*1,F$1461:F$1491))</f>
        <v>-0.1388895325122661</v>
      </c>
      <c r="O548" s="2" cm="1">
        <f t="array" ref="O548">IF(G548="","",G548-SUMPRODUCT(($B$1461:$B$1491=$J548)*1,G$1461:G$1491))</f>
        <v>-0.30945426389179431</v>
      </c>
    </row>
    <row r="549" spans="1:15" x14ac:dyDescent="0.55000000000000004">
      <c r="A549" s="3">
        <v>18</v>
      </c>
      <c r="B549" s="4">
        <v>19</v>
      </c>
      <c r="C549" s="2">
        <f>IFERROR(LN(実質付加価値!C549),"")</f>
        <v>11.849252046370777</v>
      </c>
      <c r="D549" s="2">
        <f>IFERROR(LN(実質付加価値!D549),"")</f>
        <v>11.705086713413859</v>
      </c>
      <c r="E549" s="2">
        <f>IFERROR(LN(実質付加価値!E549),"")</f>
        <v>11.671590304131573</v>
      </c>
      <c r="F549" s="2">
        <f>IFERROR(LN(実質付加価値!F549),"")</f>
        <v>11.618019223848071</v>
      </c>
      <c r="G549" s="2">
        <f>IFERROR(LN(実質付加価値!G549),"")</f>
        <v>11.698114873221224</v>
      </c>
      <c r="I549" s="3">
        <v>18</v>
      </c>
      <c r="J549" s="3">
        <v>19</v>
      </c>
      <c r="K549" s="2" cm="1">
        <f t="array" ref="K549">IF(C549="","",C549-SUMPRODUCT(($B$1461:$B$1491=$J549)*1,C$1461:C$1491))</f>
        <v>-0.77756585467762918</v>
      </c>
      <c r="L549" s="2" cm="1">
        <f t="array" ref="L549">IF(D549="","",D549-SUMPRODUCT(($B$1461:$B$1491=$J549)*1,D$1461:D$1491))</f>
        <v>-0.78806231202146648</v>
      </c>
      <c r="M549" s="2" cm="1">
        <f t="array" ref="M549">IF(E549="","",E549-SUMPRODUCT(($B$1461:$B$1491=$J549)*1,E$1461:E$1491))</f>
        <v>-0.79261987732692241</v>
      </c>
      <c r="N549" s="2" cm="1">
        <f t="array" ref="N549">IF(F549="","",F549-SUMPRODUCT(($B$1461:$B$1491=$J549)*1,F$1461:F$1491))</f>
        <v>-0.82178255126569866</v>
      </c>
      <c r="O549" s="2" cm="1">
        <f t="array" ref="O549">IF(G549="","",G549-SUMPRODUCT(($B$1461:$B$1491=$J549)*1,G$1461:G$1491))</f>
        <v>-0.83692330411918725</v>
      </c>
    </row>
    <row r="550" spans="1:15" x14ac:dyDescent="0.55000000000000004">
      <c r="A550" s="3">
        <v>18</v>
      </c>
      <c r="B550" s="4">
        <v>20</v>
      </c>
      <c r="C550" s="2">
        <f>IFERROR(LN(実質付加価値!C550),"")</f>
        <v>11.859385991085034</v>
      </c>
      <c r="D550" s="2">
        <f>IFERROR(LN(実質付加価値!D550),"")</f>
        <v>12.087209490450826</v>
      </c>
      <c r="E550" s="2">
        <f>IFERROR(LN(実質付加価値!E550),"")</f>
        <v>12.034504899799511</v>
      </c>
      <c r="F550" s="2">
        <f>IFERROR(LN(実質付加価値!F550),"")</f>
        <v>11.98729800917326</v>
      </c>
      <c r="G550" s="2">
        <f>IFERROR(LN(実質付加価値!G550),"")</f>
        <v>12.016885212456732</v>
      </c>
      <c r="I550" s="3">
        <v>18</v>
      </c>
      <c r="J550" s="3">
        <v>20</v>
      </c>
      <c r="K550" s="2" cm="1">
        <f t="array" ref="K550">IF(C550="","",C550-SUMPRODUCT(($B$1461:$B$1491=$J550)*1,C$1461:C$1491))</f>
        <v>-0.9933946744116593</v>
      </c>
      <c r="L550" s="2" cm="1">
        <f t="array" ref="L550">IF(D550="","",D550-SUMPRODUCT(($B$1461:$B$1491=$J550)*1,D$1461:D$1491))</f>
        <v>-0.97711269193773909</v>
      </c>
      <c r="M550" s="2" cm="1">
        <f t="array" ref="M550">IF(E550="","",E550-SUMPRODUCT(($B$1461:$B$1491=$J550)*1,E$1461:E$1491))</f>
        <v>-0.98025523980296825</v>
      </c>
      <c r="N550" s="2" cm="1">
        <f t="array" ref="N550">IF(F550="","",F550-SUMPRODUCT(($B$1461:$B$1491=$J550)*1,F$1461:F$1491))</f>
        <v>-0.99117675748457401</v>
      </c>
      <c r="O550" s="2" cm="1">
        <f t="array" ref="O550">IF(G550="","",G550-SUMPRODUCT(($B$1461:$B$1491=$J550)*1,G$1461:G$1491))</f>
        <v>-1.0053264826769528</v>
      </c>
    </row>
    <row r="551" spans="1:15" x14ac:dyDescent="0.55000000000000004">
      <c r="A551" s="3">
        <v>18</v>
      </c>
      <c r="B551" s="4">
        <v>21</v>
      </c>
      <c r="C551" s="2">
        <f>IFERROR(LN(実質付加価値!C551),"")</f>
        <v>11.870505403845543</v>
      </c>
      <c r="D551" s="2">
        <f>IFERROR(LN(実質付加価値!D551),"")</f>
        <v>11.844392061044191</v>
      </c>
      <c r="E551" s="2">
        <f>IFERROR(LN(実質付加価値!E551),"")</f>
        <v>11.947549499105705</v>
      </c>
      <c r="F551" s="2">
        <f>IFERROR(LN(実質付加価値!F551),"")</f>
        <v>11.692210498496195</v>
      </c>
      <c r="G551" s="2">
        <f>IFERROR(LN(実質付加価値!G551),"")</f>
        <v>11.809418262643488</v>
      </c>
      <c r="I551" s="3">
        <v>18</v>
      </c>
      <c r="J551" s="3">
        <v>21</v>
      </c>
      <c r="K551" s="2" cm="1">
        <f t="array" ref="K551">IF(C551="","",C551-SUMPRODUCT(($B$1461:$B$1491=$J551)*1,C$1461:C$1491))</f>
        <v>-0.92365989569076135</v>
      </c>
      <c r="L551" s="2" cm="1">
        <f t="array" ref="L551">IF(D551="","",D551-SUMPRODUCT(($B$1461:$B$1491=$J551)*1,D$1461:D$1491))</f>
        <v>-0.9754590415993043</v>
      </c>
      <c r="M551" s="2" cm="1">
        <f t="array" ref="M551">IF(E551="","",E551-SUMPRODUCT(($B$1461:$B$1491=$J551)*1,E$1461:E$1491))</f>
        <v>-0.88120242689442918</v>
      </c>
      <c r="N551" s="2" cm="1">
        <f t="array" ref="N551">IF(F551="","",F551-SUMPRODUCT(($B$1461:$B$1491=$J551)*1,F$1461:F$1491))</f>
        <v>-0.85044589290473382</v>
      </c>
      <c r="O551" s="2" cm="1">
        <f t="array" ref="O551">IF(G551="","",G551-SUMPRODUCT(($B$1461:$B$1491=$J551)*1,G$1461:G$1491))</f>
        <v>-0.83411624107704085</v>
      </c>
    </row>
    <row r="552" spans="1:15" x14ac:dyDescent="0.55000000000000004">
      <c r="A552" s="3">
        <v>18</v>
      </c>
      <c r="B552" s="4">
        <v>22</v>
      </c>
      <c r="C552" s="2">
        <f>IFERROR(LN(実質付加価値!C552),"")</f>
        <v>11.347983300350906</v>
      </c>
      <c r="D552" s="2">
        <f>IFERROR(LN(実質付加価値!D552),"")</f>
        <v>11.357920681672679</v>
      </c>
      <c r="E552" s="2">
        <f>IFERROR(LN(実質付加価値!E552),"")</f>
        <v>11.363704204885877</v>
      </c>
      <c r="F552" s="2">
        <f>IFERROR(LN(実質付加価値!F552),"")</f>
        <v>10.903694348927434</v>
      </c>
      <c r="G552" s="2">
        <f>IFERROR(LN(実質付加価値!G552),"")</f>
        <v>10.912892509963784</v>
      </c>
      <c r="I552" s="3">
        <v>18</v>
      </c>
      <c r="J552" s="3">
        <v>22</v>
      </c>
      <c r="K552" s="2" cm="1">
        <f t="array" ref="K552">IF(C552="","",C552-SUMPRODUCT(($B$1461:$B$1491=$J552)*1,C$1461:C$1491))</f>
        <v>-0.75872225771667701</v>
      </c>
      <c r="L552" s="2" cm="1">
        <f t="array" ref="L552">IF(D552="","",D552-SUMPRODUCT(($B$1461:$B$1491=$J552)*1,D$1461:D$1491))</f>
        <v>-0.72089927524809738</v>
      </c>
      <c r="M552" s="2" cm="1">
        <f t="array" ref="M552">IF(E552="","",E552-SUMPRODUCT(($B$1461:$B$1491=$J552)*1,E$1461:E$1491))</f>
        <v>-0.71293874035279536</v>
      </c>
      <c r="N552" s="2" cm="1">
        <f t="array" ref="N552">IF(F552="","",F552-SUMPRODUCT(($B$1461:$B$1491=$J552)*1,F$1461:F$1491))</f>
        <v>-0.69736344742317513</v>
      </c>
      <c r="O552" s="2" cm="1">
        <f t="array" ref="O552">IF(G552="","",G552-SUMPRODUCT(($B$1461:$B$1491=$J552)*1,G$1461:G$1491))</f>
        <v>-0.68406954118987606</v>
      </c>
    </row>
    <row r="553" spans="1:15" x14ac:dyDescent="0.55000000000000004">
      <c r="A553" s="3">
        <v>18</v>
      </c>
      <c r="B553" s="4">
        <v>23</v>
      </c>
      <c r="C553" s="2">
        <f>IFERROR(LN(実質付加価値!C553),"")</f>
        <v>10.9908759708629</v>
      </c>
      <c r="D553" s="2">
        <f>IFERROR(LN(実質付加価値!D553),"")</f>
        <v>10.932729982509215</v>
      </c>
      <c r="E553" s="2">
        <f>IFERROR(LN(実質付加価値!E553),"")</f>
        <v>11.01532935918644</v>
      </c>
      <c r="F553" s="2">
        <f>IFERROR(LN(実質付加価値!F553),"")</f>
        <v>11.100586152417694</v>
      </c>
      <c r="G553" s="2">
        <f>IFERROR(LN(実質付加価値!G553),"")</f>
        <v>11.089917118128094</v>
      </c>
      <c r="I553" s="3">
        <v>18</v>
      </c>
      <c r="J553" s="3">
        <v>23</v>
      </c>
      <c r="K553" s="2" cm="1">
        <f t="array" ref="K553">IF(C553="","",C553-SUMPRODUCT(($B$1461:$B$1491=$J553)*1,C$1461:C$1491))</f>
        <v>-0.83263003999578089</v>
      </c>
      <c r="L553" s="2" cm="1">
        <f t="array" ref="L553">IF(D553="","",D553-SUMPRODUCT(($B$1461:$B$1491=$J553)*1,D$1461:D$1491))</f>
        <v>-0.8931488577342428</v>
      </c>
      <c r="M553" s="2" cm="1">
        <f t="array" ref="M553">IF(E553="","",E553-SUMPRODUCT(($B$1461:$B$1491=$J553)*1,E$1461:E$1491))</f>
        <v>-0.84779926130321925</v>
      </c>
      <c r="N553" s="2" cm="1">
        <f t="array" ref="N553">IF(F553="","",F553-SUMPRODUCT(($B$1461:$B$1491=$J553)*1,F$1461:F$1491))</f>
        <v>-0.84618480055342182</v>
      </c>
      <c r="O553" s="2" cm="1">
        <f t="array" ref="O553">IF(G553="","",G553-SUMPRODUCT(($B$1461:$B$1491=$J553)*1,G$1461:G$1491))</f>
        <v>-0.84610839316490427</v>
      </c>
    </row>
    <row r="554" spans="1:15" x14ac:dyDescent="0.55000000000000004">
      <c r="A554" s="3">
        <v>18</v>
      </c>
      <c r="B554" s="4">
        <v>24</v>
      </c>
      <c r="C554" s="2">
        <f>IFERROR(LN(実質付加価値!C554),"")</f>
        <v>10.555260539133274</v>
      </c>
      <c r="D554" s="2">
        <f>IFERROR(LN(実質付加価値!D554),"")</f>
        <v>10.308269742523443</v>
      </c>
      <c r="E554" s="2">
        <f>IFERROR(LN(実質付加価値!E554),"")</f>
        <v>10.50920891169655</v>
      </c>
      <c r="F554" s="2">
        <f>IFERROR(LN(実質付加価値!F554),"")</f>
        <v>10.448307513273045</v>
      </c>
      <c r="G554" s="2">
        <f>IFERROR(LN(実質付加価値!G554),"")</f>
        <v>10.501551789450161</v>
      </c>
      <c r="I554" s="3">
        <v>18</v>
      </c>
      <c r="J554" s="3">
        <v>24</v>
      </c>
      <c r="K554" s="2" cm="1">
        <f t="array" ref="K554">IF(C554="","",C554-SUMPRODUCT(($B$1461:$B$1491=$J554)*1,C$1461:C$1491))</f>
        <v>-0.6021885891784553</v>
      </c>
      <c r="L554" s="2" cm="1">
        <f t="array" ref="L554">IF(D554="","",D554-SUMPRODUCT(($B$1461:$B$1491=$J554)*1,D$1461:D$1491))</f>
        <v>-0.85082732380182158</v>
      </c>
      <c r="M554" s="2" cm="1">
        <f t="array" ref="M554">IF(E554="","",E554-SUMPRODUCT(($B$1461:$B$1491=$J554)*1,E$1461:E$1491))</f>
        <v>-0.61313362927181991</v>
      </c>
      <c r="N554" s="2" cm="1">
        <f t="array" ref="N554">IF(F554="","",F554-SUMPRODUCT(($B$1461:$B$1491=$J554)*1,F$1461:F$1491))</f>
        <v>-0.60873456694098849</v>
      </c>
      <c r="O554" s="2" cm="1">
        <f t="array" ref="O554">IF(G554="","",G554-SUMPRODUCT(($B$1461:$B$1491=$J554)*1,G$1461:G$1491))</f>
        <v>-0.58904051157759341</v>
      </c>
    </row>
    <row r="555" spans="1:15" x14ac:dyDescent="0.55000000000000004">
      <c r="A555" s="3">
        <v>18</v>
      </c>
      <c r="B555" s="4">
        <v>25</v>
      </c>
      <c r="C555" s="2">
        <f>IFERROR(LN(実質付加価値!C555),"")</f>
        <v>11.653595891381464</v>
      </c>
      <c r="D555" s="2">
        <f>IFERROR(LN(実質付加価値!D555),"")</f>
        <v>11.735689319821018</v>
      </c>
      <c r="E555" s="2">
        <f>IFERROR(LN(実質付加価値!E555),"")</f>
        <v>11.648800850046463</v>
      </c>
      <c r="F555" s="2">
        <f>IFERROR(LN(実質付加価値!F555),"")</f>
        <v>11.741735713072401</v>
      </c>
      <c r="G555" s="2">
        <f>IFERROR(LN(実質付加価値!G555),"")</f>
        <v>11.882446986671932</v>
      </c>
      <c r="I555" s="3">
        <v>18</v>
      </c>
      <c r="J555" s="3">
        <v>25</v>
      </c>
      <c r="K555" s="2" cm="1">
        <f t="array" ref="K555">IF(C555="","",C555-SUMPRODUCT(($B$1461:$B$1491=$J555)*1,C$1461:C$1491))</f>
        <v>-0.67046989031536697</v>
      </c>
      <c r="L555" s="2" cm="1">
        <f t="array" ref="L555">IF(D555="","",D555-SUMPRODUCT(($B$1461:$B$1491=$J555)*1,D$1461:D$1491))</f>
        <v>-0.69894301109803258</v>
      </c>
      <c r="M555" s="2" cm="1">
        <f t="array" ref="M555">IF(E555="","",E555-SUMPRODUCT(($B$1461:$B$1491=$J555)*1,E$1461:E$1491))</f>
        <v>-0.76291100896333752</v>
      </c>
      <c r="N555" s="2" cm="1">
        <f t="array" ref="N555">IF(F555="","",F555-SUMPRODUCT(($B$1461:$B$1491=$J555)*1,F$1461:F$1491))</f>
        <v>-0.71056122243221509</v>
      </c>
      <c r="O555" s="2" cm="1">
        <f t="array" ref="O555">IF(G555="","",G555-SUMPRODUCT(($B$1461:$B$1491=$J555)*1,G$1461:G$1491))</f>
        <v>-0.71451574425442921</v>
      </c>
    </row>
    <row r="556" spans="1:15" x14ac:dyDescent="0.55000000000000004">
      <c r="A556" s="3">
        <v>18</v>
      </c>
      <c r="B556" s="4">
        <v>26</v>
      </c>
      <c r="C556" s="2">
        <f>IFERROR(LN(実質付加価値!C556),"")</f>
        <v>11.260497460015467</v>
      </c>
      <c r="D556" s="2">
        <f>IFERROR(LN(実質付加価値!D556),"")</f>
        <v>11.455801365349366</v>
      </c>
      <c r="E556" s="2">
        <f>IFERROR(LN(実質付加価値!E556),"")</f>
        <v>11.442846622200506</v>
      </c>
      <c r="F556" s="2">
        <f>IFERROR(LN(実質付加価値!F556),"")</f>
        <v>11.404129790491023</v>
      </c>
      <c r="G556" s="2">
        <f>IFERROR(LN(実質付加価値!G556),"")</f>
        <v>11.406487719684321</v>
      </c>
      <c r="I556" s="3">
        <v>18</v>
      </c>
      <c r="J556" s="3">
        <v>26</v>
      </c>
      <c r="K556" s="2" cm="1">
        <f t="array" ref="K556">IF(C556="","",C556-SUMPRODUCT(($B$1461:$B$1491=$J556)*1,C$1461:C$1491))</f>
        <v>-1.0339401018701473</v>
      </c>
      <c r="L556" s="2" cm="1">
        <f t="array" ref="L556">IF(D556="","",D556-SUMPRODUCT(($B$1461:$B$1491=$J556)*1,D$1461:D$1491))</f>
        <v>-0.9350977005939729</v>
      </c>
      <c r="M556" s="2" cm="1">
        <f t="array" ref="M556">IF(E556="","",E556-SUMPRODUCT(($B$1461:$B$1491=$J556)*1,E$1461:E$1491))</f>
        <v>-0.95868535097895169</v>
      </c>
      <c r="N556" s="2" cm="1">
        <f t="array" ref="N556">IF(F556="","",F556-SUMPRODUCT(($B$1461:$B$1491=$J556)*1,F$1461:F$1491))</f>
        <v>-0.97998249199654452</v>
      </c>
      <c r="O556" s="2" cm="1">
        <f t="array" ref="O556">IF(G556="","",G556-SUMPRODUCT(($B$1461:$B$1491=$J556)*1,G$1461:G$1491))</f>
        <v>-0.94297577795409815</v>
      </c>
    </row>
    <row r="557" spans="1:15" x14ac:dyDescent="0.55000000000000004">
      <c r="A557" s="3">
        <v>18</v>
      </c>
      <c r="B557" s="4">
        <v>27</v>
      </c>
      <c r="C557" s="2">
        <f>IFERROR(LN(実質付加価値!C557),"")</f>
        <v>12.280509236271751</v>
      </c>
      <c r="D557" s="2">
        <f>IFERROR(LN(実質付加価値!D557),"")</f>
        <v>12.398499727197196</v>
      </c>
      <c r="E557" s="2">
        <f>IFERROR(LN(実質付加価値!E557),"")</f>
        <v>12.404490068898284</v>
      </c>
      <c r="F557" s="2">
        <f>IFERROR(LN(実質付加価値!F557),"")</f>
        <v>12.430126607801343</v>
      </c>
      <c r="G557" s="2">
        <f>IFERROR(LN(実質付加価値!G557),"")</f>
        <v>12.421139002427358</v>
      </c>
      <c r="I557" s="3">
        <v>18</v>
      </c>
      <c r="J557" s="3">
        <v>27</v>
      </c>
      <c r="K557" s="2" cm="1">
        <f t="array" ref="K557">IF(C557="","",C557-SUMPRODUCT(($B$1461:$B$1491=$J557)*1,C$1461:C$1491))</f>
        <v>-0.67928303423767922</v>
      </c>
      <c r="L557" s="2" cm="1">
        <f t="array" ref="L557">IF(D557="","",D557-SUMPRODUCT(($B$1461:$B$1491=$J557)*1,D$1461:D$1491))</f>
        <v>-0.60657128756799139</v>
      </c>
      <c r="M557" s="2" cm="1">
        <f t="array" ref="M557">IF(E557="","",E557-SUMPRODUCT(($B$1461:$B$1491=$J557)*1,E$1461:E$1491))</f>
        <v>-0.62613820421749722</v>
      </c>
      <c r="N557" s="2" cm="1">
        <f t="array" ref="N557">IF(F557="","",F557-SUMPRODUCT(($B$1461:$B$1491=$J557)*1,F$1461:F$1491))</f>
        <v>-0.5943123014967977</v>
      </c>
      <c r="O557" s="2" cm="1">
        <f t="array" ref="O557">IF(G557="","",G557-SUMPRODUCT(($B$1461:$B$1491=$J557)*1,G$1461:G$1491))</f>
        <v>-0.61398027650225551</v>
      </c>
    </row>
    <row r="558" spans="1:15" x14ac:dyDescent="0.55000000000000004">
      <c r="A558" s="3">
        <v>18</v>
      </c>
      <c r="B558" s="4">
        <v>28</v>
      </c>
      <c r="C558" s="2">
        <f>IFERROR(LN(実質付加価値!C558),"")</f>
        <v>11.958905658718288</v>
      </c>
      <c r="D558" s="2">
        <f>IFERROR(LN(実質付加価値!D558),"")</f>
        <v>12.032034444678692</v>
      </c>
      <c r="E558" s="2">
        <f>IFERROR(LN(実質付加価値!E558),"")</f>
        <v>12.045962836926872</v>
      </c>
      <c r="F558" s="2">
        <f>IFERROR(LN(実質付加価値!F558),"")</f>
        <v>12.114145395871793</v>
      </c>
      <c r="G558" s="2">
        <f>IFERROR(LN(実質付加価値!G558),"")</f>
        <v>12.206323916641129</v>
      </c>
      <c r="I558" s="3">
        <v>18</v>
      </c>
      <c r="J558" s="3">
        <v>28</v>
      </c>
      <c r="K558" s="2" cm="1">
        <f t="array" ref="K558">IF(C558="","",C558-SUMPRODUCT(($B$1461:$B$1491=$J558)*1,C$1461:C$1491))</f>
        <v>-0.84391040783110327</v>
      </c>
      <c r="L558" s="2" cm="1">
        <f t="array" ref="L558">IF(D558="","",D558-SUMPRODUCT(($B$1461:$B$1491=$J558)*1,D$1461:D$1491))</f>
        <v>-0.86064103983571982</v>
      </c>
      <c r="M558" s="2" cm="1">
        <f t="array" ref="M558">IF(E558="","",E558-SUMPRODUCT(($B$1461:$B$1491=$J558)*1,E$1461:E$1491))</f>
        <v>-0.92429930882310707</v>
      </c>
      <c r="N558" s="2" cm="1">
        <f t="array" ref="N558">IF(F558="","",F558-SUMPRODUCT(($B$1461:$B$1491=$J558)*1,F$1461:F$1491))</f>
        <v>-0.87769181370838112</v>
      </c>
      <c r="O558" s="2" cm="1">
        <f t="array" ref="O558">IF(G558="","",G558-SUMPRODUCT(($B$1461:$B$1491=$J558)*1,G$1461:G$1491))</f>
        <v>-0.83470750610052846</v>
      </c>
    </row>
    <row r="559" spans="1:15" x14ac:dyDescent="0.55000000000000004">
      <c r="A559" s="3">
        <v>18</v>
      </c>
      <c r="B559" s="4">
        <v>29</v>
      </c>
      <c r="C559" s="2">
        <f>IFERROR(LN(実質付加価値!C559),"")</f>
        <v>11.813715738658152</v>
      </c>
      <c r="D559" s="2">
        <f>IFERROR(LN(実質付加価値!D559),"")</f>
        <v>11.796090271619535</v>
      </c>
      <c r="E559" s="2">
        <f>IFERROR(LN(実質付加価値!E559),"")</f>
        <v>11.77696649230853</v>
      </c>
      <c r="F559" s="2">
        <f>IFERROR(LN(実質付加価値!F559),"")</f>
        <v>11.781905524257807</v>
      </c>
      <c r="G559" s="2">
        <f>IFERROR(LN(実質付加価値!G559),"")</f>
        <v>11.781746938153514</v>
      </c>
      <c r="I559" s="3">
        <v>18</v>
      </c>
      <c r="J559" s="3">
        <v>29</v>
      </c>
      <c r="K559" s="2" cm="1">
        <f t="array" ref="K559">IF(C559="","",C559-SUMPRODUCT(($B$1461:$B$1491=$J559)*1,C$1461:C$1491))</f>
        <v>-0.76206265078857527</v>
      </c>
      <c r="L559" s="2" cm="1">
        <f t="array" ref="L559">IF(D559="","",D559-SUMPRODUCT(($B$1461:$B$1491=$J559)*1,D$1461:D$1491))</f>
        <v>-0.80773160735473049</v>
      </c>
      <c r="M559" s="2" cm="1">
        <f t="array" ref="M559">IF(E559="","",E559-SUMPRODUCT(($B$1461:$B$1491=$J559)*1,E$1461:E$1491))</f>
        <v>-0.85102190109082265</v>
      </c>
      <c r="N559" s="2" cm="1">
        <f t="array" ref="N559">IF(F559="","",F559-SUMPRODUCT(($B$1461:$B$1491=$J559)*1,F$1461:F$1491))</f>
        <v>-0.85053501871294657</v>
      </c>
      <c r="O559" s="2" cm="1">
        <f t="array" ref="O559">IF(G559="","",G559-SUMPRODUCT(($B$1461:$B$1491=$J559)*1,G$1461:G$1491))</f>
        <v>-0.85544344255923299</v>
      </c>
    </row>
    <row r="560" spans="1:15" x14ac:dyDescent="0.55000000000000004">
      <c r="A560" s="3">
        <v>18</v>
      </c>
      <c r="B560" s="4">
        <v>30</v>
      </c>
      <c r="C560" s="2">
        <f>IFERROR(LN(実質付加価値!C560),"")</f>
        <v>12.254938308095253</v>
      </c>
      <c r="D560" s="2">
        <f>IFERROR(LN(実質付加価値!D560),"")</f>
        <v>12.404105003539316</v>
      </c>
      <c r="E560" s="2">
        <f>IFERROR(LN(実質付加価値!E560),"")</f>
        <v>12.461596495526765</v>
      </c>
      <c r="F560" s="2">
        <f>IFERROR(LN(実質付加価値!F560),"")</f>
        <v>12.449791811790886</v>
      </c>
      <c r="G560" s="2">
        <f>IFERROR(LN(実質付加価値!G560),"")</f>
        <v>12.496788551024137</v>
      </c>
      <c r="I560" s="3">
        <v>18</v>
      </c>
      <c r="J560" s="3">
        <v>30</v>
      </c>
      <c r="K560" s="2" cm="1">
        <f t="array" ref="K560">IF(C560="","",C560-SUMPRODUCT(($B$1461:$B$1491=$J560)*1,C$1461:C$1491))</f>
        <v>-0.90045519815988406</v>
      </c>
      <c r="L560" s="2" cm="1">
        <f t="array" ref="L560">IF(D560="","",D560-SUMPRODUCT(($B$1461:$B$1491=$J560)*1,D$1461:D$1491))</f>
        <v>-0.90889793015141684</v>
      </c>
      <c r="M560" s="2" cm="1">
        <f t="array" ref="M560">IF(E560="","",E560-SUMPRODUCT(($B$1461:$B$1491=$J560)*1,E$1461:E$1491))</f>
        <v>-0.92123234001375742</v>
      </c>
      <c r="N560" s="2" cm="1">
        <f t="array" ref="N560">IF(F560="","",F560-SUMPRODUCT(($B$1461:$B$1491=$J560)*1,F$1461:F$1491))</f>
        <v>-0.93533158469489308</v>
      </c>
      <c r="O560" s="2" cm="1">
        <f t="array" ref="O560">IF(G560="","",G560-SUMPRODUCT(($B$1461:$B$1491=$J560)*1,G$1461:G$1491))</f>
        <v>-0.93640926864310181</v>
      </c>
    </row>
    <row r="561" spans="1:15" x14ac:dyDescent="0.55000000000000004">
      <c r="A561" s="3">
        <v>18</v>
      </c>
      <c r="B561" s="4">
        <v>31</v>
      </c>
      <c r="C561" s="2">
        <f>IFERROR(LN(実質付加価値!C561),"")</f>
        <v>11.909327929689878</v>
      </c>
      <c r="D561" s="2">
        <f>IFERROR(LN(実質付加価値!D561),"")</f>
        <v>11.821274380884644</v>
      </c>
      <c r="E561" s="2">
        <f>IFERROR(LN(実質付加価値!E561),"")</f>
        <v>11.796188015303525</v>
      </c>
      <c r="F561" s="2">
        <f>IFERROR(LN(実質付加価値!F561),"")</f>
        <v>11.70090255607338</v>
      </c>
      <c r="G561" s="2">
        <f>IFERROR(LN(実質付加価値!G561),"")</f>
        <v>11.674908252289557</v>
      </c>
      <c r="I561" s="3">
        <v>18</v>
      </c>
      <c r="J561" s="3">
        <v>31</v>
      </c>
      <c r="K561" s="2" cm="1">
        <f t="array" ref="K561">IF(C561="","",C561-SUMPRODUCT(($B$1461:$B$1491=$J561)*1,C$1461:C$1491))</f>
        <v>-0.78934610476450651</v>
      </c>
      <c r="L561" s="2" cm="1">
        <f t="array" ref="L561">IF(D561="","",D561-SUMPRODUCT(($B$1461:$B$1491=$J561)*1,D$1461:D$1491))</f>
        <v>-0.7802437408590297</v>
      </c>
      <c r="M561" s="2" cm="1">
        <f t="array" ref="M561">IF(E561="","",E561-SUMPRODUCT(($B$1461:$B$1491=$J561)*1,E$1461:E$1491))</f>
        <v>-0.77853643642640158</v>
      </c>
      <c r="N561" s="2" cm="1">
        <f t="array" ref="N561">IF(F561="","",F561-SUMPRODUCT(($B$1461:$B$1491=$J561)*1,F$1461:F$1491))</f>
        <v>-0.74756487461314336</v>
      </c>
      <c r="O561" s="2" cm="1">
        <f t="array" ref="O561">IF(G561="","",G561-SUMPRODUCT(($B$1461:$B$1491=$J561)*1,G$1461:G$1491))</f>
        <v>-0.77264519805005349</v>
      </c>
    </row>
    <row r="562" spans="1:15" x14ac:dyDescent="0.55000000000000004">
      <c r="A562" s="3">
        <v>19</v>
      </c>
      <c r="B562" s="4">
        <v>1</v>
      </c>
      <c r="C562" s="2">
        <f>IFERROR(LN(実質付加価値!C562),"")</f>
        <v>11.003776968635817</v>
      </c>
      <c r="D562" s="2">
        <f>IFERROR(LN(実質付加価値!D562),"")</f>
        <v>10.832700507266054</v>
      </c>
      <c r="E562" s="2">
        <f>IFERROR(LN(実質付加価値!E562),"")</f>
        <v>10.890600284905812</v>
      </c>
      <c r="F562" s="2">
        <f>IFERROR(LN(実質付加価値!F562),"")</f>
        <v>10.916765853185547</v>
      </c>
      <c r="G562" s="2">
        <f>IFERROR(LN(実質付加価値!G562),"")</f>
        <v>11.17081151215775</v>
      </c>
      <c r="I562" s="3">
        <v>19</v>
      </c>
      <c r="J562" s="3">
        <v>1</v>
      </c>
      <c r="K562" s="2" cm="1">
        <f t="array" ref="K562">IF(C562="","",C562-SUMPRODUCT(($B$1461:$B$1491=$J562)*1,C$1461:C$1491))</f>
        <v>-0.59645536529993848</v>
      </c>
      <c r="L562" s="2" cm="1">
        <f t="array" ref="L562">IF(D562="","",D562-SUMPRODUCT(($B$1461:$B$1491=$J562)*1,D$1461:D$1491))</f>
        <v>-0.62706621181549593</v>
      </c>
      <c r="M562" s="2" cm="1">
        <f t="array" ref="M562">IF(E562="","",E562-SUMPRODUCT(($B$1461:$B$1491=$J562)*1,E$1461:E$1491))</f>
        <v>-0.4706355481797857</v>
      </c>
      <c r="N562" s="2" cm="1">
        <f t="array" ref="N562">IF(F562="","",F562-SUMPRODUCT(($B$1461:$B$1491=$J562)*1,F$1461:F$1491))</f>
        <v>-0.40546581539297577</v>
      </c>
      <c r="O562" s="2" cm="1">
        <f t="array" ref="O562">IF(G562="","",G562-SUMPRODUCT(($B$1461:$B$1491=$J562)*1,G$1461:G$1491))</f>
        <v>-0.23387994819053404</v>
      </c>
    </row>
    <row r="563" spans="1:15" x14ac:dyDescent="0.55000000000000004">
      <c r="A563" s="3">
        <v>19</v>
      </c>
      <c r="B563" s="4">
        <v>2</v>
      </c>
      <c r="C563" s="2">
        <f>IFERROR(LN(実質付加価値!C563),"")</f>
        <v>7.9908986716733086</v>
      </c>
      <c r="D563" s="2">
        <f>IFERROR(LN(実質付加価値!D563),"")</f>
        <v>8.4702242190812314</v>
      </c>
      <c r="E563" s="2">
        <f>IFERROR(LN(実質付加価値!E563),"")</f>
        <v>8.5403882136945839</v>
      </c>
      <c r="F563" s="2">
        <f>IFERROR(LN(実質付加価値!F563),"")</f>
        <v>8.5448312957315604</v>
      </c>
      <c r="G563" s="2">
        <f>IFERROR(LN(実質付加価値!G563),"")</f>
        <v>8.3362161799683303</v>
      </c>
      <c r="I563" s="3">
        <v>19</v>
      </c>
      <c r="J563" s="3">
        <v>2</v>
      </c>
      <c r="K563" s="2" cm="1">
        <f t="array" ref="K563">IF(C563="","",C563-SUMPRODUCT(($B$1461:$B$1491=$J563)*1,C$1461:C$1491))</f>
        <v>-0.4769479564220287</v>
      </c>
      <c r="L563" s="2" cm="1">
        <f t="array" ref="L563">IF(D563="","",D563-SUMPRODUCT(($B$1461:$B$1491=$J563)*1,D$1461:D$1491))</f>
        <v>-0.12804993727877267</v>
      </c>
      <c r="M563" s="2" cm="1">
        <f t="array" ref="M563">IF(E563="","",E563-SUMPRODUCT(($B$1461:$B$1491=$J563)*1,E$1461:E$1491))</f>
        <v>-2.0444901741310417E-2</v>
      </c>
      <c r="N563" s="2" cm="1">
        <f t="array" ref="N563">IF(F563="","",F563-SUMPRODUCT(($B$1461:$B$1491=$J563)*1,F$1461:F$1491))</f>
        <v>7.6415997157184279E-3</v>
      </c>
      <c r="O563" s="2" cm="1">
        <f t="array" ref="O563">IF(G563="","",G563-SUMPRODUCT(($B$1461:$B$1491=$J563)*1,G$1461:G$1491))</f>
        <v>4.7562297012223809E-2</v>
      </c>
    </row>
    <row r="564" spans="1:15" x14ac:dyDescent="0.55000000000000004">
      <c r="A564" s="3">
        <v>19</v>
      </c>
      <c r="B564" s="4">
        <v>3</v>
      </c>
      <c r="C564" s="2">
        <f>IFERROR(LN(実質付加価値!C564),"")</f>
        <v>11.500839300561807</v>
      </c>
      <c r="D564" s="2">
        <f>IFERROR(LN(実質付加価値!D564),"")</f>
        <v>11.678185744725685</v>
      </c>
      <c r="E564" s="2">
        <f>IFERROR(LN(実質付加価値!E564),"")</f>
        <v>12.076192078321373</v>
      </c>
      <c r="F564" s="2">
        <f>IFERROR(LN(実質付加価値!F564),"")</f>
        <v>12.167841418543663</v>
      </c>
      <c r="G564" s="2">
        <f>IFERROR(LN(実質付加価値!G564),"")</f>
        <v>12.127508690045035</v>
      </c>
      <c r="I564" s="3">
        <v>19</v>
      </c>
      <c r="J564" s="3">
        <v>3</v>
      </c>
      <c r="K564" s="2" cm="1">
        <f t="array" ref="K564">IF(C564="","",C564-SUMPRODUCT(($B$1461:$B$1491=$J564)*1,C$1461:C$1491))</f>
        <v>-0.56258476622497611</v>
      </c>
      <c r="L564" s="2" cm="1">
        <f t="array" ref="L564">IF(D564="","",D564-SUMPRODUCT(($B$1461:$B$1491=$J564)*1,D$1461:D$1491))</f>
        <v>-0.41435217093258636</v>
      </c>
      <c r="M564" s="2" cm="1">
        <f t="array" ref="M564">IF(E564="","",E564-SUMPRODUCT(($B$1461:$B$1491=$J564)*1,E$1461:E$1491))</f>
        <v>-5.8069172804996683E-2</v>
      </c>
      <c r="N564" s="2" cm="1">
        <f t="array" ref="N564">IF(F564="","",F564-SUMPRODUCT(($B$1461:$B$1491=$J564)*1,F$1461:F$1491))</f>
        <v>0.10331062976761096</v>
      </c>
      <c r="O564" s="2" cm="1">
        <f t="array" ref="O564">IF(G564="","",G564-SUMPRODUCT(($B$1461:$B$1491=$J564)*1,G$1461:G$1491))</f>
        <v>2.3061222371421053E-2</v>
      </c>
    </row>
    <row r="565" spans="1:15" x14ac:dyDescent="0.55000000000000004">
      <c r="A565" s="3">
        <v>19</v>
      </c>
      <c r="B565" s="4">
        <v>4</v>
      </c>
      <c r="C565" s="2">
        <f>IFERROR(LN(実質付加価値!C565),"")</f>
        <v>9.7521217686898876</v>
      </c>
      <c r="D565" s="2">
        <f>IFERROR(LN(実質付加価値!D565),"")</f>
        <v>9.9004384499925919</v>
      </c>
      <c r="E565" s="2">
        <f>IFERROR(LN(実質付加価値!E565),"")</f>
        <v>9.5540375185343276</v>
      </c>
      <c r="F565" s="2">
        <f>IFERROR(LN(実質付加価値!F565),"")</f>
        <v>9.5130153341685357</v>
      </c>
      <c r="G565" s="2">
        <f>IFERROR(LN(実質付加価値!G565),"")</f>
        <v>9.3300942572355368</v>
      </c>
      <c r="I565" s="3">
        <v>19</v>
      </c>
      <c r="J565" s="3">
        <v>4</v>
      </c>
      <c r="K565" s="2" cm="1">
        <f t="array" ref="K565">IF(C565="","",C565-SUMPRODUCT(($B$1461:$B$1491=$J565)*1,C$1461:C$1491))</f>
        <v>-0.18139988827572573</v>
      </c>
      <c r="L565" s="2" cm="1">
        <f t="array" ref="L565">IF(D565="","",D565-SUMPRODUCT(($B$1461:$B$1491=$J565)*1,D$1461:D$1491))</f>
        <v>-0.12990434378399129</v>
      </c>
      <c r="M565" s="2" cm="1">
        <f t="array" ref="M565">IF(E565="","",E565-SUMPRODUCT(($B$1461:$B$1491=$J565)*1,E$1461:E$1491))</f>
        <v>-0.3846686899267624</v>
      </c>
      <c r="N565" s="2" cm="1">
        <f t="array" ref="N565">IF(F565="","",F565-SUMPRODUCT(($B$1461:$B$1491=$J565)*1,F$1461:F$1491))</f>
        <v>-0.3131476371931079</v>
      </c>
      <c r="O565" s="2" cm="1">
        <f t="array" ref="O565">IF(G565="","",G565-SUMPRODUCT(($B$1461:$B$1491=$J565)*1,G$1461:G$1491))</f>
        <v>-0.4710243748845091</v>
      </c>
    </row>
    <row r="566" spans="1:15" x14ac:dyDescent="0.55000000000000004">
      <c r="A566" s="3">
        <v>19</v>
      </c>
      <c r="B566" s="4">
        <v>5</v>
      </c>
      <c r="C566" s="2">
        <f>IFERROR(LN(実質付加価値!C566),"")</f>
        <v>8.8341038427281031</v>
      </c>
      <c r="D566" s="2">
        <f>IFERROR(LN(実質付加価値!D566),"")</f>
        <v>8.8124728185287147</v>
      </c>
      <c r="E566" s="2">
        <f>IFERROR(LN(実質付加価値!E566),"")</f>
        <v>8.9224613915460136</v>
      </c>
      <c r="F566" s="2">
        <f>IFERROR(LN(実質付加価値!F566),"")</f>
        <v>9.1003046870669753</v>
      </c>
      <c r="G566" s="2">
        <f>IFERROR(LN(実質付加価値!G566),"")</f>
        <v>9.0082729270597515</v>
      </c>
      <c r="I566" s="3">
        <v>19</v>
      </c>
      <c r="J566" s="3">
        <v>5</v>
      </c>
      <c r="K566" s="2" cm="1">
        <f t="array" ref="K566">IF(C566="","",C566-SUMPRODUCT(($B$1461:$B$1491=$J566)*1,C$1461:C$1491))</f>
        <v>-1.4030526243223012</v>
      </c>
      <c r="L566" s="2" cm="1">
        <f t="array" ref="L566">IF(D566="","",D566-SUMPRODUCT(($B$1461:$B$1491=$J566)*1,D$1461:D$1491))</f>
        <v>-1.5687339087672303</v>
      </c>
      <c r="M566" s="2" cm="1">
        <f t="array" ref="M566">IF(E566="","",E566-SUMPRODUCT(($B$1461:$B$1491=$J566)*1,E$1461:E$1491))</f>
        <v>-1.5010058586652537</v>
      </c>
      <c r="N566" s="2" cm="1">
        <f t="array" ref="N566">IF(F566="","",F566-SUMPRODUCT(($B$1461:$B$1491=$J566)*1,F$1461:F$1491))</f>
        <v>-1.1525640143625129</v>
      </c>
      <c r="O566" s="2" cm="1">
        <f t="array" ref="O566">IF(G566="","",G566-SUMPRODUCT(($B$1461:$B$1491=$J566)*1,G$1461:G$1491))</f>
        <v>-1.311026474238389</v>
      </c>
    </row>
    <row r="567" spans="1:15" x14ac:dyDescent="0.55000000000000004">
      <c r="A567" s="3">
        <v>19</v>
      </c>
      <c r="B567" s="4">
        <v>6</v>
      </c>
      <c r="C567" s="2">
        <f>IFERROR(LN(実質付加価値!C567),"")</f>
        <v>10.186198582202049</v>
      </c>
      <c r="D567" s="2">
        <f>IFERROR(LN(実質付加価値!D567),"")</f>
        <v>10.161219766368125</v>
      </c>
      <c r="E567" s="2">
        <f>IFERROR(LN(実質付加価値!E567),"")</f>
        <v>10.462951350733862</v>
      </c>
      <c r="F567" s="2">
        <f>IFERROR(LN(実質付加価値!F567),"")</f>
        <v>10.596297601698161</v>
      </c>
      <c r="G567" s="2">
        <f>IFERROR(LN(実質付加価値!G567),"")</f>
        <v>10.47808631078512</v>
      </c>
      <c r="I567" s="3">
        <v>19</v>
      </c>
      <c r="J567" s="3">
        <v>6</v>
      </c>
      <c r="K567" s="2" cm="1">
        <f t="array" ref="K567">IF(C567="","",C567-SUMPRODUCT(($B$1461:$B$1491=$J567)*1,C$1461:C$1491))</f>
        <v>-1.6532675438924063</v>
      </c>
      <c r="L567" s="2" cm="1">
        <f t="array" ref="L567">IF(D567="","",D567-SUMPRODUCT(($B$1461:$B$1491=$J567)*1,D$1461:D$1491))</f>
        <v>-1.7361834835233303</v>
      </c>
      <c r="M567" s="2" cm="1">
        <f t="array" ref="M567">IF(E567="","",E567-SUMPRODUCT(($B$1461:$B$1491=$J567)*1,E$1461:E$1491))</f>
        <v>-1.5870338180218084</v>
      </c>
      <c r="N567" s="2" cm="1">
        <f t="array" ref="N567">IF(F567="","",F567-SUMPRODUCT(($B$1461:$B$1491=$J567)*1,F$1461:F$1491))</f>
        <v>-1.4557600391595482</v>
      </c>
      <c r="O567" s="2" cm="1">
        <f t="array" ref="O567">IF(G567="","",G567-SUMPRODUCT(($B$1461:$B$1491=$J567)*1,G$1461:G$1491))</f>
        <v>-1.6026624753825285</v>
      </c>
    </row>
    <row r="568" spans="1:15" x14ac:dyDescent="0.55000000000000004">
      <c r="A568" s="3">
        <v>19</v>
      </c>
      <c r="B568" s="4">
        <v>7</v>
      </c>
      <c r="C568" s="2">
        <f>IFERROR(LN(実質付加価値!C568),"")</f>
        <v>10.057468198099468</v>
      </c>
      <c r="D568" s="2">
        <f>IFERROR(LN(実質付加価値!D568),"")</f>
        <v>10.195212674026104</v>
      </c>
      <c r="E568" s="2">
        <f>IFERROR(LN(実質付加価値!E568),"")</f>
        <v>10.472364190933387</v>
      </c>
      <c r="F568" s="2">
        <f>IFERROR(LN(実質付加価値!F568),"")</f>
        <v>10.656662286488686</v>
      </c>
      <c r="G568" s="2">
        <f>IFERROR(LN(実質付加価値!G568),"")</f>
        <v>10.764243992057807</v>
      </c>
      <c r="I568" s="3">
        <v>19</v>
      </c>
      <c r="J568" s="3">
        <v>7</v>
      </c>
      <c r="K568" s="2" cm="1">
        <f t="array" ref="K568">IF(C568="","",C568-SUMPRODUCT(($B$1461:$B$1491=$J568)*1,C$1461:C$1491))</f>
        <v>-0.44775231353970923</v>
      </c>
      <c r="L568" s="2" cm="1">
        <f t="array" ref="L568">IF(D568="","",D568-SUMPRODUCT(($B$1461:$B$1491=$J568)*1,D$1461:D$1491))</f>
        <v>-0.52703977513091793</v>
      </c>
      <c r="M568" s="2" cm="1">
        <f t="array" ref="M568">IF(E568="","",E568-SUMPRODUCT(($B$1461:$B$1491=$J568)*1,E$1461:E$1491))</f>
        <v>-0.18257312212996268</v>
      </c>
      <c r="N568" s="2" cm="1">
        <f t="array" ref="N568">IF(F568="","",F568-SUMPRODUCT(($B$1461:$B$1491=$J568)*1,F$1461:F$1491))</f>
        <v>1.1656618548201436E-2</v>
      </c>
      <c r="O568" s="2" cm="1">
        <f t="array" ref="O568">IF(G568="","",G568-SUMPRODUCT(($B$1461:$B$1491=$J568)*1,G$1461:G$1491))</f>
        <v>8.9894946224445604E-2</v>
      </c>
    </row>
    <row r="569" spans="1:15" x14ac:dyDescent="0.55000000000000004">
      <c r="A569" s="3">
        <v>19</v>
      </c>
      <c r="B569" s="4">
        <v>8</v>
      </c>
      <c r="C569" s="2">
        <f>IFERROR(LN(実質付加価値!C569),"")</f>
        <v>10.195434664762393</v>
      </c>
      <c r="D569" s="2">
        <f>IFERROR(LN(実質付加価値!D569),"")</f>
        <v>10.415179761406828</v>
      </c>
      <c r="E569" s="2">
        <f>IFERROR(LN(実質付加価値!E569),"")</f>
        <v>10.332815462904863</v>
      </c>
      <c r="F569" s="2">
        <f>IFERROR(LN(実質付加価値!F569),"")</f>
        <v>10.245999855217528</v>
      </c>
      <c r="G569" s="2">
        <f>IFERROR(LN(実質付加価値!G569),"")</f>
        <v>9.9772283278602298</v>
      </c>
      <c r="I569" s="3">
        <v>19</v>
      </c>
      <c r="J569" s="3">
        <v>8</v>
      </c>
      <c r="K569" s="2" cm="1">
        <f t="array" ref="K569">IF(C569="","",C569-SUMPRODUCT(($B$1461:$B$1491=$J569)*1,C$1461:C$1491))</f>
        <v>-1.3403723264746539</v>
      </c>
      <c r="L569" s="2" cm="1">
        <f t="array" ref="L569">IF(D569="","",D569-SUMPRODUCT(($B$1461:$B$1491=$J569)*1,D$1461:D$1491))</f>
        <v>-1.1750668573297673</v>
      </c>
      <c r="M569" s="2" cm="1">
        <f t="array" ref="M569">IF(E569="","",E569-SUMPRODUCT(($B$1461:$B$1491=$J569)*1,E$1461:E$1491))</f>
        <v>-1.1092383498018492</v>
      </c>
      <c r="N569" s="2" cm="1">
        <f t="array" ref="N569">IF(F569="","",F569-SUMPRODUCT(($B$1461:$B$1491=$J569)*1,F$1461:F$1491))</f>
        <v>-1.1697755214087326</v>
      </c>
      <c r="O569" s="2" cm="1">
        <f t="array" ref="O569">IF(G569="","",G569-SUMPRODUCT(($B$1461:$B$1491=$J569)*1,G$1461:G$1491))</f>
        <v>-1.2642908750839421</v>
      </c>
    </row>
    <row r="570" spans="1:15" x14ac:dyDescent="0.55000000000000004">
      <c r="A570" s="3">
        <v>19</v>
      </c>
      <c r="B570" s="4">
        <v>9</v>
      </c>
      <c r="C570" s="2">
        <f>IFERROR(LN(実質付加価値!C570),"")</f>
        <v>10.136841460971626</v>
      </c>
      <c r="D570" s="2">
        <f>IFERROR(LN(実質付加価値!D570),"")</f>
        <v>10.545338557176466</v>
      </c>
      <c r="E570" s="2">
        <f>IFERROR(LN(実質付加価値!E570),"")</f>
        <v>10.562865146461771</v>
      </c>
      <c r="F570" s="2">
        <f>IFERROR(LN(実質付加価値!F570),"")</f>
        <v>10.430168080609262</v>
      </c>
      <c r="G570" s="2">
        <f>IFERROR(LN(実質付加価値!G570),"")</f>
        <v>10.69259358782068</v>
      </c>
      <c r="I570" s="3">
        <v>19</v>
      </c>
      <c r="J570" s="3">
        <v>9</v>
      </c>
      <c r="K570" s="2" cm="1">
        <f t="array" ref="K570">IF(C570="","",C570-SUMPRODUCT(($B$1461:$B$1491=$J570)*1,C$1461:C$1491))</f>
        <v>-0.88423456924596877</v>
      </c>
      <c r="L570" s="2" cm="1">
        <f t="array" ref="L570">IF(D570="","",D570-SUMPRODUCT(($B$1461:$B$1491=$J570)*1,D$1461:D$1491))</f>
        <v>-0.51771925182804424</v>
      </c>
      <c r="M570" s="2" cm="1">
        <f t="array" ref="M570">IF(E570="","",E570-SUMPRODUCT(($B$1461:$B$1491=$J570)*1,E$1461:E$1491))</f>
        <v>-0.55494013697828315</v>
      </c>
      <c r="N570" s="2" cm="1">
        <f t="array" ref="N570">IF(F570="","",F570-SUMPRODUCT(($B$1461:$B$1491=$J570)*1,F$1461:F$1491))</f>
        <v>-0.58421506208354401</v>
      </c>
      <c r="O570" s="2" cm="1">
        <f t="array" ref="O570">IF(G570="","",G570-SUMPRODUCT(($B$1461:$B$1491=$J570)*1,G$1461:G$1491))</f>
        <v>-0.43992568766717355</v>
      </c>
    </row>
    <row r="571" spans="1:15" x14ac:dyDescent="0.55000000000000004">
      <c r="A571" s="3">
        <v>19</v>
      </c>
      <c r="B571" s="4">
        <v>10</v>
      </c>
      <c r="C571" s="2">
        <f>IFERROR(LN(実質付加価値!C571),"")</f>
        <v>12.613093240925267</v>
      </c>
      <c r="D571" s="2">
        <f>IFERROR(LN(実質付加価値!D571),"")</f>
        <v>12.481806589400158</v>
      </c>
      <c r="E571" s="2">
        <f>IFERROR(LN(実質付加価値!E571),"")</f>
        <v>13.005886442751455</v>
      </c>
      <c r="F571" s="2">
        <f>IFERROR(LN(実質付加価値!F571),"")</f>
        <v>12.99192344820664</v>
      </c>
      <c r="G571" s="2">
        <f>IFERROR(LN(実質付加価値!G571),"")</f>
        <v>13.108869100229089</v>
      </c>
      <c r="I571" s="3">
        <v>19</v>
      </c>
      <c r="J571" s="3">
        <v>10</v>
      </c>
      <c r="K571" s="2" cm="1">
        <f t="array" ref="K571">IF(C571="","",C571-SUMPRODUCT(($B$1461:$B$1491=$J571)*1,C$1461:C$1491))</f>
        <v>0.60465711694552304</v>
      </c>
      <c r="L571" s="2" cm="1">
        <f t="array" ref="L571">IF(D571="","",D571-SUMPRODUCT(($B$1461:$B$1491=$J571)*1,D$1461:D$1491))</f>
        <v>0.40341674954245477</v>
      </c>
      <c r="M571" s="2" cm="1">
        <f t="array" ref="M571">IF(E571="","",E571-SUMPRODUCT(($B$1461:$B$1491=$J571)*1,E$1461:E$1491))</f>
        <v>0.79718087968887374</v>
      </c>
      <c r="N571" s="2" cm="1">
        <f t="array" ref="N571">IF(F571="","",F571-SUMPRODUCT(($B$1461:$B$1491=$J571)*1,F$1461:F$1491))</f>
        <v>0.87183752894753397</v>
      </c>
      <c r="O571" s="2" cm="1">
        <f t="array" ref="O571">IF(G571="","",G571-SUMPRODUCT(($B$1461:$B$1491=$J571)*1,G$1461:G$1491))</f>
        <v>0.80235226546901295</v>
      </c>
    </row>
    <row r="572" spans="1:15" x14ac:dyDescent="0.55000000000000004">
      <c r="A572" s="3">
        <v>19</v>
      </c>
      <c r="B572" s="4">
        <v>11</v>
      </c>
      <c r="C572" s="2">
        <f>IFERROR(LN(実質付加価値!C572),"")</f>
        <v>10.931610882282534</v>
      </c>
      <c r="D572" s="2">
        <f>IFERROR(LN(実質付加価値!D572),"")</f>
        <v>11.307418974586852</v>
      </c>
      <c r="E572" s="2">
        <f>IFERROR(LN(実質付加価値!E572),"")</f>
        <v>11.220657706975755</v>
      </c>
      <c r="F572" s="2">
        <f>IFERROR(LN(実質付加価値!F572),"")</f>
        <v>11.304473484322706</v>
      </c>
      <c r="G572" s="2">
        <f>IFERROR(LN(実質付加価値!G572),"")</f>
        <v>11.476278415279905</v>
      </c>
      <c r="I572" s="3">
        <v>19</v>
      </c>
      <c r="J572" s="3">
        <v>11</v>
      </c>
      <c r="K572" s="2" cm="1">
        <f t="array" ref="K572">IF(C572="","",C572-SUMPRODUCT(($B$1461:$B$1491=$J572)*1,C$1461:C$1491))</f>
        <v>9.4839248817697452E-2</v>
      </c>
      <c r="L572" s="2" cm="1">
        <f t="array" ref="L572">IF(D572="","",D572-SUMPRODUCT(($B$1461:$B$1491=$J572)*1,D$1461:D$1491))</f>
        <v>0.24683389693699098</v>
      </c>
      <c r="M572" s="2" cm="1">
        <f t="array" ref="M572">IF(E572="","",E572-SUMPRODUCT(($B$1461:$B$1491=$J572)*1,E$1461:E$1491))</f>
        <v>-6.6385680124570356E-2</v>
      </c>
      <c r="N572" s="2" cm="1">
        <f t="array" ref="N572">IF(F572="","",F572-SUMPRODUCT(($B$1461:$B$1491=$J572)*1,F$1461:F$1491))</f>
        <v>-4.444762834474858E-2</v>
      </c>
      <c r="O572" s="2" cm="1">
        <f t="array" ref="O572">IF(G572="","",G572-SUMPRODUCT(($B$1461:$B$1491=$J572)*1,G$1461:G$1491))</f>
        <v>-9.1706282887120238E-2</v>
      </c>
    </row>
    <row r="573" spans="1:15" x14ac:dyDescent="0.55000000000000004">
      <c r="A573" s="3">
        <v>19</v>
      </c>
      <c r="B573" s="4">
        <v>12</v>
      </c>
      <c r="C573" s="2">
        <f>IFERROR(LN(実質付加価値!C573),"")</f>
        <v>11.907385542591021</v>
      </c>
      <c r="D573" s="2">
        <f>IFERROR(LN(実質付加価値!D573),"")</f>
        <v>12.119250320445941</v>
      </c>
      <c r="E573" s="2">
        <f>IFERROR(LN(実質付加価値!E573),"")</f>
        <v>10.706002546709266</v>
      </c>
      <c r="F573" s="2">
        <f>IFERROR(LN(実質付加価値!F573),"")</f>
        <v>10.795804387345013</v>
      </c>
      <c r="G573" s="2">
        <f>IFERROR(LN(実質付加価値!G573),"")</f>
        <v>11.07152621541956</v>
      </c>
      <c r="I573" s="3">
        <v>19</v>
      </c>
      <c r="J573" s="3">
        <v>12</v>
      </c>
      <c r="K573" s="2" cm="1">
        <f t="array" ref="K573">IF(C573="","",C573-SUMPRODUCT(($B$1461:$B$1491=$J573)*1,C$1461:C$1491))</f>
        <v>0.9468158630122101</v>
      </c>
      <c r="L573" s="2" cm="1">
        <f t="array" ref="L573">IF(D573="","",D573-SUMPRODUCT(($B$1461:$B$1491=$J573)*1,D$1461:D$1491))</f>
        <v>1.0659924488965835</v>
      </c>
      <c r="M573" s="2" cm="1">
        <f t="array" ref="M573">IF(E573="","",E573-SUMPRODUCT(($B$1461:$B$1491=$J573)*1,E$1461:E$1491))</f>
        <v>-0.46679214510289668</v>
      </c>
      <c r="N573" s="2" cm="1">
        <f t="array" ref="N573">IF(F573="","",F573-SUMPRODUCT(($B$1461:$B$1491=$J573)*1,F$1461:F$1491))</f>
        <v>-0.29668053887874457</v>
      </c>
      <c r="O573" s="2" cm="1">
        <f t="array" ref="O573">IF(G573="","",G573-SUMPRODUCT(($B$1461:$B$1491=$J573)*1,G$1461:G$1491))</f>
        <v>-0.16040577187930793</v>
      </c>
    </row>
    <row r="574" spans="1:15" x14ac:dyDescent="0.55000000000000004">
      <c r="A574" s="3">
        <v>19</v>
      </c>
      <c r="B574" s="4">
        <v>13</v>
      </c>
      <c r="C574" s="2">
        <f>IFERROR(LN(実質付加価値!C574),"")</f>
        <v>9.879162270779478</v>
      </c>
      <c r="D574" s="2">
        <f>IFERROR(LN(実質付加価値!D574),"")</f>
        <v>10.824827984589993</v>
      </c>
      <c r="E574" s="2">
        <f>IFERROR(LN(実質付加価値!E574),"")</f>
        <v>10.471541642930354</v>
      </c>
      <c r="F574" s="2">
        <f>IFERROR(LN(実質付加価値!F574),"")</f>
        <v>10.45952099764121</v>
      </c>
      <c r="G574" s="2">
        <f>IFERROR(LN(実質付加価値!G574),"")</f>
        <v>10.569162551763675</v>
      </c>
      <c r="I574" s="3">
        <v>19</v>
      </c>
      <c r="J574" s="3">
        <v>13</v>
      </c>
      <c r="K574" s="2" cm="1">
        <f t="array" ref="K574">IF(C574="","",C574-SUMPRODUCT(($B$1461:$B$1491=$J574)*1,C$1461:C$1491))</f>
        <v>-1.4917579799902825E-2</v>
      </c>
      <c r="L574" s="2" cm="1">
        <f t="array" ref="L574">IF(D574="","",D574-SUMPRODUCT(($B$1461:$B$1491=$J574)*1,D$1461:D$1491))</f>
        <v>1.8062605739282755</v>
      </c>
      <c r="M574" s="2" cm="1">
        <f t="array" ref="M574">IF(E574="","",E574-SUMPRODUCT(($B$1461:$B$1491=$J574)*1,E$1461:E$1491))</f>
        <v>1.4112227928642884</v>
      </c>
      <c r="N574" s="2" cm="1">
        <f t="array" ref="N574">IF(F574="","",F574-SUMPRODUCT(($B$1461:$B$1491=$J574)*1,F$1461:F$1491))</f>
        <v>1.6080160403192227</v>
      </c>
      <c r="O574" s="2" cm="1">
        <f t="array" ref="O574">IF(G574="","",G574-SUMPRODUCT(($B$1461:$B$1491=$J574)*1,G$1461:G$1491))</f>
        <v>1.448736931603932</v>
      </c>
    </row>
    <row r="575" spans="1:15" x14ac:dyDescent="0.55000000000000004">
      <c r="A575" s="3">
        <v>19</v>
      </c>
      <c r="B575" s="4">
        <v>14</v>
      </c>
      <c r="C575" s="2">
        <f>IFERROR(LN(実質付加価値!C575),"")</f>
        <v>10.596056096429162</v>
      </c>
      <c r="D575" s="2">
        <f>IFERROR(LN(実質付加価値!D575),"")</f>
        <v>10.488920384123423</v>
      </c>
      <c r="E575" s="2">
        <f>IFERROR(LN(実質付加価値!E575),"")</f>
        <v>10.372431992163653</v>
      </c>
      <c r="F575" s="2">
        <f>IFERROR(LN(実質付加価値!F575),"")</f>
        <v>10.31851175555185</v>
      </c>
      <c r="G575" s="2">
        <f>IFERROR(LN(実質付加価値!G575),"")</f>
        <v>10.424407700772431</v>
      </c>
      <c r="I575" s="3">
        <v>19</v>
      </c>
      <c r="J575" s="3">
        <v>14</v>
      </c>
      <c r="K575" s="2" cm="1">
        <f t="array" ref="K575">IF(C575="","",C575-SUMPRODUCT(($B$1461:$B$1491=$J575)*1,C$1461:C$1491))</f>
        <v>-0.86659169649533752</v>
      </c>
      <c r="L575" s="2" cm="1">
        <f t="array" ref="L575">IF(D575="","",D575-SUMPRODUCT(($B$1461:$B$1491=$J575)*1,D$1461:D$1491))</f>
        <v>-0.74860862491018842</v>
      </c>
      <c r="M575" s="2" cm="1">
        <f t="array" ref="M575">IF(E575="","",E575-SUMPRODUCT(($B$1461:$B$1491=$J575)*1,E$1461:E$1491))</f>
        <v>-1.1194570460657332</v>
      </c>
      <c r="N575" s="2" cm="1">
        <f t="array" ref="N575">IF(F575="","",F575-SUMPRODUCT(($B$1461:$B$1491=$J575)*1,F$1461:F$1491))</f>
        <v>-1.0648262530945214</v>
      </c>
      <c r="O575" s="2" cm="1">
        <f t="array" ref="O575">IF(G575="","",G575-SUMPRODUCT(($B$1461:$B$1491=$J575)*1,G$1461:G$1491))</f>
        <v>-1.069393817773669</v>
      </c>
    </row>
    <row r="576" spans="1:15" x14ac:dyDescent="0.55000000000000004">
      <c r="A576" s="3">
        <v>19</v>
      </c>
      <c r="B576" s="4">
        <v>15</v>
      </c>
      <c r="C576" s="2">
        <f>IFERROR(LN(実質付加価値!C576),"")</f>
        <v>9.3439650167696797</v>
      </c>
      <c r="D576" s="2">
        <f>IFERROR(LN(実質付加価値!D576),"")</f>
        <v>9.3050237137858147</v>
      </c>
      <c r="E576" s="2">
        <f>IFERROR(LN(実質付加価値!E576),"")</f>
        <v>9.0834730255339409</v>
      </c>
      <c r="F576" s="2">
        <f>IFERROR(LN(実質付加価値!F576),"")</f>
        <v>9.1907706049346487</v>
      </c>
      <c r="G576" s="2">
        <f>IFERROR(LN(実質付加価値!G576),"")</f>
        <v>9.5519654456156982</v>
      </c>
      <c r="I576" s="3">
        <v>19</v>
      </c>
      <c r="J576" s="3">
        <v>15</v>
      </c>
      <c r="K576" s="2" cm="1">
        <f t="array" ref="K576">IF(C576="","",C576-SUMPRODUCT(($B$1461:$B$1491=$J576)*1,C$1461:C$1491))</f>
        <v>-0.82028993098779068</v>
      </c>
      <c r="L576" s="2" cm="1">
        <f t="array" ref="L576">IF(D576="","",D576-SUMPRODUCT(($B$1461:$B$1491=$J576)*1,D$1461:D$1491))</f>
        <v>-0.83255275952839547</v>
      </c>
      <c r="M576" s="2" cm="1">
        <f t="array" ref="M576">IF(E576="","",E576-SUMPRODUCT(($B$1461:$B$1491=$J576)*1,E$1461:E$1491))</f>
        <v>-0.95600674467838687</v>
      </c>
      <c r="N576" s="2" cm="1">
        <f t="array" ref="N576">IF(F576="","",F576-SUMPRODUCT(($B$1461:$B$1491=$J576)*1,F$1461:F$1491))</f>
        <v>-0.71009312517566237</v>
      </c>
      <c r="O576" s="2" cm="1">
        <f t="array" ref="O576">IF(G576="","",G576-SUMPRODUCT(($B$1461:$B$1491=$J576)*1,G$1461:G$1491))</f>
        <v>-0.39208641714322034</v>
      </c>
    </row>
    <row r="577" spans="1:15" x14ac:dyDescent="0.55000000000000004">
      <c r="A577" s="3">
        <v>19</v>
      </c>
      <c r="B577" s="4">
        <v>16</v>
      </c>
      <c r="C577" s="2">
        <f>IFERROR(LN(実質付加価値!C577),"")</f>
        <v>11.221040950016334</v>
      </c>
      <c r="D577" s="2">
        <f>IFERROR(LN(実質付加価値!D577),"")</f>
        <v>11.23440654348385</v>
      </c>
      <c r="E577" s="2">
        <f>IFERROR(LN(実質付加価値!E577),"")</f>
        <v>11.227606703958159</v>
      </c>
      <c r="F577" s="2">
        <f>IFERROR(LN(実質付加価値!F577),"")</f>
        <v>11.159242698363583</v>
      </c>
      <c r="G577" s="2">
        <f>IFERROR(LN(実質付加価値!G577),"")</f>
        <v>11.251177792338433</v>
      </c>
      <c r="I577" s="3">
        <v>19</v>
      </c>
      <c r="J577" s="3">
        <v>16</v>
      </c>
      <c r="K577" s="2" cm="1">
        <f t="array" ref="K577">IF(C577="","",C577-SUMPRODUCT(($B$1461:$B$1491=$J577)*1,C$1461:C$1491))</f>
        <v>-0.22718085219777429</v>
      </c>
      <c r="L577" s="2" cm="1">
        <f t="array" ref="L577">IF(D577="","",D577-SUMPRODUCT(($B$1461:$B$1491=$J577)*1,D$1461:D$1491))</f>
        <v>-0.37284394431368995</v>
      </c>
      <c r="M577" s="2" cm="1">
        <f t="array" ref="M577">IF(E577="","",E577-SUMPRODUCT(($B$1461:$B$1491=$J577)*1,E$1461:E$1491))</f>
        <v>-0.52742616151401123</v>
      </c>
      <c r="N577" s="2" cm="1">
        <f t="array" ref="N577">IF(F577="","",F577-SUMPRODUCT(($B$1461:$B$1491=$J577)*1,F$1461:F$1491))</f>
        <v>-0.50380275268861396</v>
      </c>
      <c r="O577" s="2" cm="1">
        <f t="array" ref="O577">IF(G577="","",G577-SUMPRODUCT(($B$1461:$B$1491=$J577)*1,G$1461:G$1491))</f>
        <v>-0.4638419870470365</v>
      </c>
    </row>
    <row r="578" spans="1:15" x14ac:dyDescent="0.55000000000000004">
      <c r="A578" s="3">
        <v>19</v>
      </c>
      <c r="B578" s="4">
        <v>17</v>
      </c>
      <c r="C578" s="2">
        <f>IFERROR(LN(実質付加価値!C578),"")</f>
        <v>11.389608738981831</v>
      </c>
      <c r="D578" s="2">
        <f>IFERROR(LN(実質付加価値!D578),"")</f>
        <v>11.1653757855381</v>
      </c>
      <c r="E578" s="2">
        <f>IFERROR(LN(実質付加価値!E578),"")</f>
        <v>11.357640479859286</v>
      </c>
      <c r="F578" s="2">
        <f>IFERROR(LN(実質付加価値!F578),"")</f>
        <v>11.401010212242705</v>
      </c>
      <c r="G578" s="2">
        <f>IFERROR(LN(実質付加価値!G578),"")</f>
        <v>11.480811815357052</v>
      </c>
      <c r="I578" s="3">
        <v>19</v>
      </c>
      <c r="J578" s="3">
        <v>17</v>
      </c>
      <c r="K578" s="2" cm="1">
        <f t="array" ref="K578">IF(C578="","",C578-SUMPRODUCT(($B$1461:$B$1491=$J578)*1,C$1461:C$1491))</f>
        <v>-1.1047299279333185</v>
      </c>
      <c r="L578" s="2" cm="1">
        <f t="array" ref="L578">IF(D578="","",D578-SUMPRODUCT(($B$1461:$B$1491=$J578)*1,D$1461:D$1491))</f>
        <v>-1.1580425125443483</v>
      </c>
      <c r="M578" s="2" cm="1">
        <f t="array" ref="M578">IF(E578="","",E578-SUMPRODUCT(($B$1461:$B$1491=$J578)*1,E$1461:E$1491))</f>
        <v>-1.0900246636917075</v>
      </c>
      <c r="N578" s="2" cm="1">
        <f t="array" ref="N578">IF(F578="","",F578-SUMPRODUCT(($B$1461:$B$1491=$J578)*1,F$1461:F$1491))</f>
        <v>-1.0052031911605823</v>
      </c>
      <c r="O578" s="2" cm="1">
        <f t="array" ref="O578">IF(G578="","",G578-SUMPRODUCT(($B$1461:$B$1491=$J578)*1,G$1461:G$1491))</f>
        <v>-0.94040671183391034</v>
      </c>
    </row>
    <row r="579" spans="1:15" x14ac:dyDescent="0.55000000000000004">
      <c r="A579" s="3">
        <v>19</v>
      </c>
      <c r="B579" s="4">
        <v>18</v>
      </c>
      <c r="C579" s="2">
        <f>IFERROR(LN(実質付加価値!C579),"")</f>
        <v>12.291387994555214</v>
      </c>
      <c r="D579" s="2">
        <f>IFERROR(LN(実質付加価値!D579),"")</f>
        <v>12.220632065521682</v>
      </c>
      <c r="E579" s="2">
        <f>IFERROR(LN(実質付加価値!E579),"")</f>
        <v>12.371628059591982</v>
      </c>
      <c r="F579" s="2">
        <f>IFERROR(LN(実質付加価値!F579),"")</f>
        <v>12.29620058231883</v>
      </c>
      <c r="G579" s="2">
        <f>IFERROR(LN(実質付加価値!G579),"")</f>
        <v>12.282513346831823</v>
      </c>
      <c r="I579" s="3">
        <v>19</v>
      </c>
      <c r="J579" s="3">
        <v>18</v>
      </c>
      <c r="K579" s="2" cm="1">
        <f t="array" ref="K579">IF(C579="","",C579-SUMPRODUCT(($B$1461:$B$1491=$J579)*1,C$1461:C$1491))</f>
        <v>-0.54113105996256117</v>
      </c>
      <c r="L579" s="2" cm="1">
        <f t="array" ref="L579">IF(D579="","",D579-SUMPRODUCT(($B$1461:$B$1491=$J579)*1,D$1461:D$1491))</f>
        <v>-0.73264231232714216</v>
      </c>
      <c r="M579" s="2" cm="1">
        <f t="array" ref="M579">IF(E579="","",E579-SUMPRODUCT(($B$1461:$B$1491=$J579)*1,E$1461:E$1491))</f>
        <v>-0.63153820153712381</v>
      </c>
      <c r="N579" s="2" cm="1">
        <f t="array" ref="N579">IF(F579="","",F579-SUMPRODUCT(($B$1461:$B$1491=$J579)*1,F$1461:F$1491))</f>
        <v>-0.71090474531108505</v>
      </c>
      <c r="O579" s="2" cm="1">
        <f t="array" ref="O579">IF(G579="","",G579-SUMPRODUCT(($B$1461:$B$1491=$J579)*1,G$1461:G$1491))</f>
        <v>-0.68964848687611813</v>
      </c>
    </row>
    <row r="580" spans="1:15" x14ac:dyDescent="0.55000000000000004">
      <c r="A580" s="3">
        <v>19</v>
      </c>
      <c r="B580" s="4">
        <v>19</v>
      </c>
      <c r="C580" s="2">
        <f>IFERROR(LN(実質付加価値!C580),"")</f>
        <v>11.474379279108256</v>
      </c>
      <c r="D580" s="2">
        <f>IFERROR(LN(実質付加価値!D580),"")</f>
        <v>11.304254070898001</v>
      </c>
      <c r="E580" s="2">
        <f>IFERROR(LN(実質付加価値!E580),"")</f>
        <v>11.267512513519977</v>
      </c>
      <c r="F580" s="2">
        <f>IFERROR(LN(実質付加価値!F580),"")</f>
        <v>11.213853881169371</v>
      </c>
      <c r="G580" s="2">
        <f>IFERROR(LN(実質付加価値!G580),"")</f>
        <v>11.293734038120489</v>
      </c>
      <c r="I580" s="3">
        <v>19</v>
      </c>
      <c r="J580" s="3">
        <v>19</v>
      </c>
      <c r="K580" s="2" cm="1">
        <f t="array" ref="K580">IF(C580="","",C580-SUMPRODUCT(($B$1461:$B$1491=$J580)*1,C$1461:C$1491))</f>
        <v>-1.152438621940151</v>
      </c>
      <c r="L580" s="2" cm="1">
        <f t="array" ref="L580">IF(D580="","",D580-SUMPRODUCT(($B$1461:$B$1491=$J580)*1,D$1461:D$1491))</f>
        <v>-1.1888949545373251</v>
      </c>
      <c r="M580" s="2" cm="1">
        <f t="array" ref="M580">IF(E580="","",E580-SUMPRODUCT(($B$1461:$B$1491=$J580)*1,E$1461:E$1491))</f>
        <v>-1.1966976679385191</v>
      </c>
      <c r="N580" s="2" cm="1">
        <f t="array" ref="N580">IF(F580="","",F580-SUMPRODUCT(($B$1461:$B$1491=$J580)*1,F$1461:F$1491))</f>
        <v>-1.2259478939443991</v>
      </c>
      <c r="O580" s="2" cm="1">
        <f t="array" ref="O580">IF(G580="","",G580-SUMPRODUCT(($B$1461:$B$1491=$J580)*1,G$1461:G$1491))</f>
        <v>-1.2413041392199222</v>
      </c>
    </row>
    <row r="581" spans="1:15" x14ac:dyDescent="0.55000000000000004">
      <c r="A581" s="3">
        <v>19</v>
      </c>
      <c r="B581" s="4">
        <v>20</v>
      </c>
      <c r="C581" s="2">
        <f>IFERROR(LN(実質付加価値!C581),"")</f>
        <v>12.013081039246433</v>
      </c>
      <c r="D581" s="2">
        <f>IFERROR(LN(実質付加価値!D581),"")</f>
        <v>12.216541024979097</v>
      </c>
      <c r="E581" s="2">
        <f>IFERROR(LN(実質付加価値!E581),"")</f>
        <v>12.167976351744972</v>
      </c>
      <c r="F581" s="2">
        <f>IFERROR(LN(実質付加価値!F581),"")</f>
        <v>12.125913577665601</v>
      </c>
      <c r="G581" s="2">
        <f>IFERROR(LN(実質付加価値!G581),"")</f>
        <v>12.159485175038805</v>
      </c>
      <c r="I581" s="3">
        <v>19</v>
      </c>
      <c r="J581" s="3">
        <v>20</v>
      </c>
      <c r="K581" s="2" cm="1">
        <f t="array" ref="K581">IF(C581="","",C581-SUMPRODUCT(($B$1461:$B$1491=$J581)*1,C$1461:C$1491))</f>
        <v>-0.83969962625026007</v>
      </c>
      <c r="L581" s="2" cm="1">
        <f t="array" ref="L581">IF(D581="","",D581-SUMPRODUCT(($B$1461:$B$1491=$J581)*1,D$1461:D$1491))</f>
        <v>-0.84778115740946802</v>
      </c>
      <c r="M581" s="2" cm="1">
        <f t="array" ref="M581">IF(E581="","",E581-SUMPRODUCT(($B$1461:$B$1491=$J581)*1,E$1461:E$1491))</f>
        <v>-0.84678378785750752</v>
      </c>
      <c r="N581" s="2" cm="1">
        <f t="array" ref="N581">IF(F581="","",F581-SUMPRODUCT(($B$1461:$B$1491=$J581)*1,F$1461:F$1491))</f>
        <v>-0.8525611889922331</v>
      </c>
      <c r="O581" s="2" cm="1">
        <f t="array" ref="O581">IF(G581="","",G581-SUMPRODUCT(($B$1461:$B$1491=$J581)*1,G$1461:G$1491))</f>
        <v>-0.86272652009487949</v>
      </c>
    </row>
    <row r="582" spans="1:15" x14ac:dyDescent="0.55000000000000004">
      <c r="A582" s="3">
        <v>19</v>
      </c>
      <c r="B582" s="4">
        <v>21</v>
      </c>
      <c r="C582" s="2">
        <f>IFERROR(LN(実質付加価値!C582),"")</f>
        <v>11.71017054336931</v>
      </c>
      <c r="D582" s="2">
        <f>IFERROR(LN(実質付加価値!D582),"")</f>
        <v>11.769296563119644</v>
      </c>
      <c r="E582" s="2">
        <f>IFERROR(LN(実質付加価値!E582),"")</f>
        <v>11.851910741888688</v>
      </c>
      <c r="F582" s="2">
        <f>IFERROR(LN(実質付加価値!F582),"")</f>
        <v>11.583892918908093</v>
      </c>
      <c r="G582" s="2">
        <f>IFERROR(LN(実質付加価値!G582),"")</f>
        <v>11.730507971814513</v>
      </c>
      <c r="I582" s="3">
        <v>19</v>
      </c>
      <c r="J582" s="3">
        <v>21</v>
      </c>
      <c r="K582" s="2" cm="1">
        <f t="array" ref="K582">IF(C582="","",C582-SUMPRODUCT(($B$1461:$B$1491=$J582)*1,C$1461:C$1491))</f>
        <v>-1.0839947561669945</v>
      </c>
      <c r="L582" s="2" cm="1">
        <f t="array" ref="L582">IF(D582="","",D582-SUMPRODUCT(($B$1461:$B$1491=$J582)*1,D$1461:D$1491))</f>
        <v>-1.0505545395238514</v>
      </c>
      <c r="M582" s="2" cm="1">
        <f t="array" ref="M582">IF(E582="","",E582-SUMPRODUCT(($B$1461:$B$1491=$J582)*1,E$1461:E$1491))</f>
        <v>-0.97684118411144638</v>
      </c>
      <c r="N582" s="2" cm="1">
        <f t="array" ref="N582">IF(F582="","",F582-SUMPRODUCT(($B$1461:$B$1491=$J582)*1,F$1461:F$1491))</f>
        <v>-0.95876347249283533</v>
      </c>
      <c r="O582" s="2" cm="1">
        <f t="array" ref="O582">IF(G582="","",G582-SUMPRODUCT(($B$1461:$B$1491=$J582)*1,G$1461:G$1491))</f>
        <v>-0.91302653190601646</v>
      </c>
    </row>
    <row r="583" spans="1:15" x14ac:dyDescent="0.55000000000000004">
      <c r="A583" s="3">
        <v>19</v>
      </c>
      <c r="B583" s="4">
        <v>22</v>
      </c>
      <c r="C583" s="2">
        <f>IFERROR(LN(実質付加価値!C583),"")</f>
        <v>11.644827964236502</v>
      </c>
      <c r="D583" s="2">
        <f>IFERROR(LN(実質付加価値!D583),"")</f>
        <v>11.532662519932991</v>
      </c>
      <c r="E583" s="2">
        <f>IFERROR(LN(実質付加価値!E583),"")</f>
        <v>11.589542226054864</v>
      </c>
      <c r="F583" s="2">
        <f>IFERROR(LN(実質付加価値!F583),"")</f>
        <v>11.055039593507848</v>
      </c>
      <c r="G583" s="2">
        <f>IFERROR(LN(実質付加価値!G583),"")</f>
        <v>11.163912631841491</v>
      </c>
      <c r="I583" s="3">
        <v>19</v>
      </c>
      <c r="J583" s="3">
        <v>22</v>
      </c>
      <c r="K583" s="2" cm="1">
        <f t="array" ref="K583">IF(C583="","",C583-SUMPRODUCT(($B$1461:$B$1491=$J583)*1,C$1461:C$1491))</f>
        <v>-0.46187759383108151</v>
      </c>
      <c r="L583" s="2" cm="1">
        <f t="array" ref="L583">IF(D583="","",D583-SUMPRODUCT(($B$1461:$B$1491=$J583)*1,D$1461:D$1491))</f>
        <v>-0.54615743698778552</v>
      </c>
      <c r="M583" s="2" cm="1">
        <f t="array" ref="M583">IF(E583="","",E583-SUMPRODUCT(($B$1461:$B$1491=$J583)*1,E$1461:E$1491))</f>
        <v>-0.48710071918380926</v>
      </c>
      <c r="N583" s="2" cm="1">
        <f t="array" ref="N583">IF(F583="","",F583-SUMPRODUCT(($B$1461:$B$1491=$J583)*1,F$1461:F$1491))</f>
        <v>-0.54601820284276137</v>
      </c>
      <c r="O583" s="2" cm="1">
        <f t="array" ref="O583">IF(G583="","",G583-SUMPRODUCT(($B$1461:$B$1491=$J583)*1,G$1461:G$1491))</f>
        <v>-0.43304941931216945</v>
      </c>
    </row>
    <row r="584" spans="1:15" x14ac:dyDescent="0.55000000000000004">
      <c r="A584" s="3">
        <v>19</v>
      </c>
      <c r="B584" s="4">
        <v>23</v>
      </c>
      <c r="C584" s="2">
        <f>IFERROR(LN(実質付加価値!C584),"")</f>
        <v>11.04202794725707</v>
      </c>
      <c r="D584" s="2">
        <f>IFERROR(LN(実質付加価値!D584),"")</f>
        <v>10.947462503156761</v>
      </c>
      <c r="E584" s="2">
        <f>IFERROR(LN(実質付加価値!E584),"")</f>
        <v>10.971889592260233</v>
      </c>
      <c r="F584" s="2">
        <f>IFERROR(LN(実質付加価値!F584),"")</f>
        <v>11.0621821849324</v>
      </c>
      <c r="G584" s="2">
        <f>IFERROR(LN(実質付加価値!G584),"")</f>
        <v>11.059321266929516</v>
      </c>
      <c r="I584" s="3">
        <v>19</v>
      </c>
      <c r="J584" s="3">
        <v>23</v>
      </c>
      <c r="K584" s="2" cm="1">
        <f t="array" ref="K584">IF(C584="","",C584-SUMPRODUCT(($B$1461:$B$1491=$J584)*1,C$1461:C$1491))</f>
        <v>-0.78147806360161098</v>
      </c>
      <c r="L584" s="2" cm="1">
        <f t="array" ref="L584">IF(D584="","",D584-SUMPRODUCT(($B$1461:$B$1491=$J584)*1,D$1461:D$1491))</f>
        <v>-0.87841633708669775</v>
      </c>
      <c r="M584" s="2" cm="1">
        <f t="array" ref="M584">IF(E584="","",E584-SUMPRODUCT(($B$1461:$B$1491=$J584)*1,E$1461:E$1491))</f>
        <v>-0.89123902822942647</v>
      </c>
      <c r="N584" s="2" cm="1">
        <f t="array" ref="N584">IF(F584="","",F584-SUMPRODUCT(($B$1461:$B$1491=$J584)*1,F$1461:F$1491))</f>
        <v>-0.88458876803871611</v>
      </c>
      <c r="O584" s="2" cm="1">
        <f t="array" ref="O584">IF(G584="","",G584-SUMPRODUCT(($B$1461:$B$1491=$J584)*1,G$1461:G$1491))</f>
        <v>-0.87670424436348249</v>
      </c>
    </row>
    <row r="585" spans="1:15" x14ac:dyDescent="0.55000000000000004">
      <c r="A585" s="3">
        <v>19</v>
      </c>
      <c r="B585" s="4">
        <v>24</v>
      </c>
      <c r="C585" s="2">
        <f>IFERROR(LN(実質付加価値!C585),"")</f>
        <v>10.237863185020714</v>
      </c>
      <c r="D585" s="2">
        <f>IFERROR(LN(実質付加価値!D585),"")</f>
        <v>10.262981043092486</v>
      </c>
      <c r="E585" s="2">
        <f>IFERROR(LN(実質付加価値!E585),"")</f>
        <v>10.370188476520573</v>
      </c>
      <c r="F585" s="2">
        <f>IFERROR(LN(実質付加価値!F585),"")</f>
        <v>10.329811387126764</v>
      </c>
      <c r="G585" s="2">
        <f>IFERROR(LN(実質付加価値!G585),"")</f>
        <v>10.362426304056902</v>
      </c>
      <c r="I585" s="3">
        <v>19</v>
      </c>
      <c r="J585" s="3">
        <v>24</v>
      </c>
      <c r="K585" s="2" cm="1">
        <f t="array" ref="K585">IF(C585="","",C585-SUMPRODUCT(($B$1461:$B$1491=$J585)*1,C$1461:C$1491))</f>
        <v>-0.91958594329101473</v>
      </c>
      <c r="L585" s="2" cm="1">
        <f t="array" ref="L585">IF(D585="","",D585-SUMPRODUCT(($B$1461:$B$1491=$J585)*1,D$1461:D$1491))</f>
        <v>-0.8961160232327785</v>
      </c>
      <c r="M585" s="2" cm="1">
        <f t="array" ref="M585">IF(E585="","",E585-SUMPRODUCT(($B$1461:$B$1491=$J585)*1,E$1461:E$1491))</f>
        <v>-0.75215406444779731</v>
      </c>
      <c r="N585" s="2" cm="1">
        <f t="array" ref="N585">IF(F585="","",F585-SUMPRODUCT(($B$1461:$B$1491=$J585)*1,F$1461:F$1491))</f>
        <v>-0.72723069308726984</v>
      </c>
      <c r="O585" s="2" cm="1">
        <f t="array" ref="O585">IF(G585="","",G585-SUMPRODUCT(($B$1461:$B$1491=$J585)*1,G$1461:G$1491))</f>
        <v>-0.72816599697085316</v>
      </c>
    </row>
    <row r="586" spans="1:15" x14ac:dyDescent="0.55000000000000004">
      <c r="A586" s="3">
        <v>19</v>
      </c>
      <c r="B586" s="4">
        <v>25</v>
      </c>
      <c r="C586" s="2">
        <f>IFERROR(LN(実質付加価値!C586),"")</f>
        <v>11.452997067450035</v>
      </c>
      <c r="D586" s="2">
        <f>IFERROR(LN(実質付加価値!D586),"")</f>
        <v>11.444920507599726</v>
      </c>
      <c r="E586" s="2">
        <f>IFERROR(LN(実質付加価値!E586),"")</f>
        <v>11.426622917852264</v>
      </c>
      <c r="F586" s="2">
        <f>IFERROR(LN(実質付加価値!F586),"")</f>
        <v>11.483882967489233</v>
      </c>
      <c r="G586" s="2">
        <f>IFERROR(LN(実質付加価値!G586),"")</f>
        <v>11.639364407241592</v>
      </c>
      <c r="I586" s="3">
        <v>19</v>
      </c>
      <c r="J586" s="3">
        <v>25</v>
      </c>
      <c r="K586" s="2" cm="1">
        <f t="array" ref="K586">IF(C586="","",C586-SUMPRODUCT(($B$1461:$B$1491=$J586)*1,C$1461:C$1491))</f>
        <v>-0.87106871424679611</v>
      </c>
      <c r="L586" s="2" cm="1">
        <f t="array" ref="L586">IF(D586="","",D586-SUMPRODUCT(($B$1461:$B$1491=$J586)*1,D$1461:D$1491))</f>
        <v>-0.98971182331932539</v>
      </c>
      <c r="M586" s="2" cm="1">
        <f t="array" ref="M586">IF(E586="","",E586-SUMPRODUCT(($B$1461:$B$1491=$J586)*1,E$1461:E$1491))</f>
        <v>-0.98508894115753698</v>
      </c>
      <c r="N586" s="2" cm="1">
        <f t="array" ref="N586">IF(F586="","",F586-SUMPRODUCT(($B$1461:$B$1491=$J586)*1,F$1461:F$1491))</f>
        <v>-0.96841396801538338</v>
      </c>
      <c r="O586" s="2" cm="1">
        <f t="array" ref="O586">IF(G586="","",G586-SUMPRODUCT(($B$1461:$B$1491=$J586)*1,G$1461:G$1491))</f>
        <v>-0.95759832368476872</v>
      </c>
    </row>
    <row r="587" spans="1:15" x14ac:dyDescent="0.55000000000000004">
      <c r="A587" s="3">
        <v>19</v>
      </c>
      <c r="B587" s="4">
        <v>26</v>
      </c>
      <c r="C587" s="2">
        <f>IFERROR(LN(実質付加価値!C587),"")</f>
        <v>11.478366995550509</v>
      </c>
      <c r="D587" s="2">
        <f>IFERROR(LN(実質付加価値!D587),"")</f>
        <v>11.548415132095414</v>
      </c>
      <c r="E587" s="2">
        <f>IFERROR(LN(実質付加価値!E587),"")</f>
        <v>11.541933152705758</v>
      </c>
      <c r="F587" s="2">
        <f>IFERROR(LN(実質付加価値!F587),"")</f>
        <v>11.537698415356555</v>
      </c>
      <c r="G587" s="2">
        <f>IFERROR(LN(実質付加価値!G587),"")</f>
        <v>11.491849897134289</v>
      </c>
      <c r="I587" s="3">
        <v>19</v>
      </c>
      <c r="J587" s="3">
        <v>26</v>
      </c>
      <c r="K587" s="2" cm="1">
        <f t="array" ref="K587">IF(C587="","",C587-SUMPRODUCT(($B$1461:$B$1491=$J587)*1,C$1461:C$1491))</f>
        <v>-0.81607056633510489</v>
      </c>
      <c r="L587" s="2" cm="1">
        <f t="array" ref="L587">IF(D587="","",D587-SUMPRODUCT(($B$1461:$B$1491=$J587)*1,D$1461:D$1491))</f>
        <v>-0.84248393384792486</v>
      </c>
      <c r="M587" s="2" cm="1">
        <f t="array" ref="M587">IF(E587="","",E587-SUMPRODUCT(($B$1461:$B$1491=$J587)*1,E$1461:E$1491))</f>
        <v>-0.85959882047369973</v>
      </c>
      <c r="N587" s="2" cm="1">
        <f t="array" ref="N587">IF(F587="","",F587-SUMPRODUCT(($B$1461:$B$1491=$J587)*1,F$1461:F$1491))</f>
        <v>-0.84641386713101241</v>
      </c>
      <c r="O587" s="2" cm="1">
        <f t="array" ref="O587">IF(G587="","",G587-SUMPRODUCT(($B$1461:$B$1491=$J587)*1,G$1461:G$1491))</f>
        <v>-0.8576136005041306</v>
      </c>
    </row>
    <row r="588" spans="1:15" x14ac:dyDescent="0.55000000000000004">
      <c r="A588" s="3">
        <v>19</v>
      </c>
      <c r="B588" s="4">
        <v>27</v>
      </c>
      <c r="C588" s="2">
        <f>IFERROR(LN(実質付加価値!C588),"")</f>
        <v>11.990704288574509</v>
      </c>
      <c r="D588" s="2">
        <f>IFERROR(LN(実質付加価値!D588),"")</f>
        <v>11.954533373790795</v>
      </c>
      <c r="E588" s="2">
        <f>IFERROR(LN(実質付加価値!E588),"")</f>
        <v>12.068397381019562</v>
      </c>
      <c r="F588" s="2">
        <f>IFERROR(LN(実質付加価値!F588),"")</f>
        <v>12.107231732116722</v>
      </c>
      <c r="G588" s="2">
        <f>IFERROR(LN(実質付加価値!G588),"")</f>
        <v>12.149119448530433</v>
      </c>
      <c r="I588" s="3">
        <v>19</v>
      </c>
      <c r="J588" s="3">
        <v>27</v>
      </c>
      <c r="K588" s="2" cm="1">
        <f t="array" ref="K588">IF(C588="","",C588-SUMPRODUCT(($B$1461:$B$1491=$J588)*1,C$1461:C$1491))</f>
        <v>-0.96908798193492096</v>
      </c>
      <c r="L588" s="2" cm="1">
        <f t="array" ref="L588">IF(D588="","",D588-SUMPRODUCT(($B$1461:$B$1491=$J588)*1,D$1461:D$1491))</f>
        <v>-1.0505376409743921</v>
      </c>
      <c r="M588" s="2" cm="1">
        <f t="array" ref="M588">IF(E588="","",E588-SUMPRODUCT(($B$1461:$B$1491=$J588)*1,E$1461:E$1491))</f>
        <v>-0.96223089209621904</v>
      </c>
      <c r="N588" s="2" cm="1">
        <f t="array" ref="N588">IF(F588="","",F588-SUMPRODUCT(($B$1461:$B$1491=$J588)*1,F$1461:F$1491))</f>
        <v>-0.9172071771814192</v>
      </c>
      <c r="O588" s="2" cm="1">
        <f t="array" ref="O588">IF(G588="","",G588-SUMPRODUCT(($B$1461:$B$1491=$J588)*1,G$1461:G$1491))</f>
        <v>-0.88599983039918051</v>
      </c>
    </row>
    <row r="589" spans="1:15" x14ac:dyDescent="0.55000000000000004">
      <c r="A589" s="3">
        <v>19</v>
      </c>
      <c r="B589" s="4">
        <v>28</v>
      </c>
      <c r="C589" s="2">
        <f>IFERROR(LN(実質付加価値!C589),"")</f>
        <v>11.876126875283626</v>
      </c>
      <c r="D589" s="2">
        <f>IFERROR(LN(実質付加価値!D589),"")</f>
        <v>11.974287469140373</v>
      </c>
      <c r="E589" s="2">
        <f>IFERROR(LN(実質付加価値!E589),"")</f>
        <v>12.113189641702354</v>
      </c>
      <c r="F589" s="2">
        <f>IFERROR(LN(実質付加価値!F589),"")</f>
        <v>12.136511144958593</v>
      </c>
      <c r="G589" s="2">
        <f>IFERROR(LN(実質付加価値!G589),"")</f>
        <v>12.204802677682805</v>
      </c>
      <c r="I589" s="3">
        <v>19</v>
      </c>
      <c r="J589" s="3">
        <v>28</v>
      </c>
      <c r="K589" s="2" cm="1">
        <f t="array" ref="K589">IF(C589="","",C589-SUMPRODUCT(($B$1461:$B$1491=$J589)*1,C$1461:C$1491))</f>
        <v>-0.92668919126576554</v>
      </c>
      <c r="L589" s="2" cm="1">
        <f t="array" ref="L589">IF(D589="","",D589-SUMPRODUCT(($B$1461:$B$1491=$J589)*1,D$1461:D$1491))</f>
        <v>-0.91838801537403825</v>
      </c>
      <c r="M589" s="2" cm="1">
        <f t="array" ref="M589">IF(E589="","",E589-SUMPRODUCT(($B$1461:$B$1491=$J589)*1,E$1461:E$1491))</f>
        <v>-0.85707250404762547</v>
      </c>
      <c r="N589" s="2" cm="1">
        <f t="array" ref="N589">IF(F589="","",F589-SUMPRODUCT(($B$1461:$B$1491=$J589)*1,F$1461:F$1491))</f>
        <v>-0.85532606462158078</v>
      </c>
      <c r="O589" s="2" cm="1">
        <f t="array" ref="O589">IF(G589="","",G589-SUMPRODUCT(($B$1461:$B$1491=$J589)*1,G$1461:G$1491))</f>
        <v>-0.83622874505885214</v>
      </c>
    </row>
    <row r="590" spans="1:15" x14ac:dyDescent="0.55000000000000004">
      <c r="A590" s="3">
        <v>19</v>
      </c>
      <c r="B590" s="4">
        <v>29</v>
      </c>
      <c r="C590" s="2">
        <f>IFERROR(LN(実質付加価値!C590),"")</f>
        <v>11.852580623727945</v>
      </c>
      <c r="D590" s="2">
        <f>IFERROR(LN(実質付加価値!D590),"")</f>
        <v>11.933318044992266</v>
      </c>
      <c r="E590" s="2">
        <f>IFERROR(LN(実質付加価値!E590),"")</f>
        <v>11.963461247066819</v>
      </c>
      <c r="F590" s="2">
        <f>IFERROR(LN(実質付加価値!F590),"")</f>
        <v>11.960064419241748</v>
      </c>
      <c r="G590" s="2">
        <f>IFERROR(LN(実質付加価値!G590),"")</f>
        <v>11.964157345193609</v>
      </c>
      <c r="I590" s="3">
        <v>19</v>
      </c>
      <c r="J590" s="3">
        <v>29</v>
      </c>
      <c r="K590" s="2" cm="1">
        <f t="array" ref="K590">IF(C590="","",C590-SUMPRODUCT(($B$1461:$B$1491=$J590)*1,C$1461:C$1491))</f>
        <v>-0.72319776571878158</v>
      </c>
      <c r="L590" s="2" cm="1">
        <f t="array" ref="L590">IF(D590="","",D590-SUMPRODUCT(($B$1461:$B$1491=$J590)*1,D$1461:D$1491))</f>
        <v>-0.67050383398199997</v>
      </c>
      <c r="M590" s="2" cm="1">
        <f t="array" ref="M590">IF(E590="","",E590-SUMPRODUCT(($B$1461:$B$1491=$J590)*1,E$1461:E$1491))</f>
        <v>-0.66452714633253329</v>
      </c>
      <c r="N590" s="2" cm="1">
        <f t="array" ref="N590">IF(F590="","",F590-SUMPRODUCT(($B$1461:$B$1491=$J590)*1,F$1461:F$1491))</f>
        <v>-0.67237612372900557</v>
      </c>
      <c r="O590" s="2" cm="1">
        <f t="array" ref="O590">IF(G590="","",G590-SUMPRODUCT(($B$1461:$B$1491=$J590)*1,G$1461:G$1491))</f>
        <v>-0.67303303551913807</v>
      </c>
    </row>
    <row r="591" spans="1:15" x14ac:dyDescent="0.55000000000000004">
      <c r="A591" s="3">
        <v>19</v>
      </c>
      <c r="B591" s="4">
        <v>30</v>
      </c>
      <c r="C591" s="2">
        <f>IFERROR(LN(実質付加価値!C591),"")</f>
        <v>12.317065959015668</v>
      </c>
      <c r="D591" s="2">
        <f>IFERROR(LN(実質付加価値!D591),"")</f>
        <v>12.468698378319274</v>
      </c>
      <c r="E591" s="2">
        <f>IFERROR(LN(実質付加価値!E591),"")</f>
        <v>12.530852905619597</v>
      </c>
      <c r="F591" s="2">
        <f>IFERROR(LN(実質付加価値!F591),"")</f>
        <v>12.521175881461616</v>
      </c>
      <c r="G591" s="2">
        <f>IFERROR(LN(実質付加価値!G591),"")</f>
        <v>12.577872915450222</v>
      </c>
      <c r="I591" s="3">
        <v>19</v>
      </c>
      <c r="J591" s="3">
        <v>30</v>
      </c>
      <c r="K591" s="2" cm="1">
        <f t="array" ref="K591">IF(C591="","",C591-SUMPRODUCT(($B$1461:$B$1491=$J591)*1,C$1461:C$1491))</f>
        <v>-0.83832754723946934</v>
      </c>
      <c r="L591" s="2" cm="1">
        <f t="array" ref="L591">IF(D591="","",D591-SUMPRODUCT(($B$1461:$B$1491=$J591)*1,D$1461:D$1491))</f>
        <v>-0.84430455537145832</v>
      </c>
      <c r="M591" s="2" cm="1">
        <f t="array" ref="M591">IF(E591="","",E591-SUMPRODUCT(($B$1461:$B$1491=$J591)*1,E$1461:E$1491))</f>
        <v>-0.85197592992092552</v>
      </c>
      <c r="N591" s="2" cm="1">
        <f t="array" ref="N591">IF(F591="","",F591-SUMPRODUCT(($B$1461:$B$1491=$J591)*1,F$1461:F$1491))</f>
        <v>-0.86394751502416334</v>
      </c>
      <c r="O591" s="2" cm="1">
        <f t="array" ref="O591">IF(G591="","",G591-SUMPRODUCT(($B$1461:$B$1491=$J591)*1,G$1461:G$1491))</f>
        <v>-0.85532490421701723</v>
      </c>
    </row>
    <row r="592" spans="1:15" x14ac:dyDescent="0.55000000000000004">
      <c r="A592" s="3">
        <v>19</v>
      </c>
      <c r="B592" s="4">
        <v>31</v>
      </c>
      <c r="C592" s="2">
        <f>IFERROR(LN(実質付加価値!C592),"")</f>
        <v>11.920465669045768</v>
      </c>
      <c r="D592" s="2">
        <f>IFERROR(LN(実質付加価値!D592),"")</f>
        <v>11.738250381651934</v>
      </c>
      <c r="E592" s="2">
        <f>IFERROR(LN(実質付加価値!E592),"")</f>
        <v>11.749067565585092</v>
      </c>
      <c r="F592" s="2">
        <f>IFERROR(LN(実質付加価値!F592),"")</f>
        <v>11.616744970300944</v>
      </c>
      <c r="G592" s="2">
        <f>IFERROR(LN(実質付加価値!G592),"")</f>
        <v>11.625889658932715</v>
      </c>
      <c r="I592" s="3">
        <v>19</v>
      </c>
      <c r="J592" s="3">
        <v>31</v>
      </c>
      <c r="K592" s="2" cm="1">
        <f t="array" ref="K592">IF(C592="","",C592-SUMPRODUCT(($B$1461:$B$1491=$J592)*1,C$1461:C$1491))</f>
        <v>-0.77820836540861649</v>
      </c>
      <c r="L592" s="2" cm="1">
        <f t="array" ref="L592">IF(D592="","",D592-SUMPRODUCT(($B$1461:$B$1491=$J592)*1,D$1461:D$1491))</f>
        <v>-0.86326774009173946</v>
      </c>
      <c r="M592" s="2" cm="1">
        <f t="array" ref="M592">IF(E592="","",E592-SUMPRODUCT(($B$1461:$B$1491=$J592)*1,E$1461:E$1491))</f>
        <v>-0.82565688614483435</v>
      </c>
      <c r="N592" s="2" cm="1">
        <f t="array" ref="N592">IF(F592="","",F592-SUMPRODUCT(($B$1461:$B$1491=$J592)*1,F$1461:F$1491))</f>
        <v>-0.83172246038557951</v>
      </c>
      <c r="O592" s="2" cm="1">
        <f t="array" ref="O592">IF(G592="","",G592-SUMPRODUCT(($B$1461:$B$1491=$J592)*1,G$1461:G$1491))</f>
        <v>-0.82166379140689472</v>
      </c>
    </row>
    <row r="593" spans="1:15" x14ac:dyDescent="0.55000000000000004">
      <c r="A593" s="3">
        <v>20</v>
      </c>
      <c r="B593" s="4">
        <v>1</v>
      </c>
      <c r="C593" s="2">
        <f>IFERROR(LN(実質付加価値!C593),"")</f>
        <v>12.116901110735638</v>
      </c>
      <c r="D593" s="2">
        <f>IFERROR(LN(実質付加価値!D593),"")</f>
        <v>11.972361191554445</v>
      </c>
      <c r="E593" s="2">
        <f>IFERROR(LN(実質付加価値!E593),"")</f>
        <v>11.92066104985005</v>
      </c>
      <c r="F593" s="2">
        <f>IFERROR(LN(実質付加価値!F593),"")</f>
        <v>11.945188097131322</v>
      </c>
      <c r="G593" s="2">
        <f>IFERROR(LN(実質付加価値!G593),"")</f>
        <v>12.024681695098776</v>
      </c>
      <c r="I593" s="3">
        <v>20</v>
      </c>
      <c r="J593" s="3">
        <v>1</v>
      </c>
      <c r="K593" s="2" cm="1">
        <f t="array" ref="K593">IF(C593="","",C593-SUMPRODUCT(($B$1461:$B$1491=$J593)*1,C$1461:C$1491))</f>
        <v>0.51666877679988232</v>
      </c>
      <c r="L593" s="2" cm="1">
        <f t="array" ref="L593">IF(D593="","",D593-SUMPRODUCT(($B$1461:$B$1491=$J593)*1,D$1461:D$1491))</f>
        <v>0.51259447247289458</v>
      </c>
      <c r="M593" s="2" cm="1">
        <f t="array" ref="M593">IF(E593="","",E593-SUMPRODUCT(($B$1461:$B$1491=$J593)*1,E$1461:E$1491))</f>
        <v>0.55942521676445267</v>
      </c>
      <c r="N593" s="2" cm="1">
        <f t="array" ref="N593">IF(F593="","",F593-SUMPRODUCT(($B$1461:$B$1491=$J593)*1,F$1461:F$1491))</f>
        <v>0.62295642855279887</v>
      </c>
      <c r="O593" s="2" cm="1">
        <f t="array" ref="O593">IF(G593="","",G593-SUMPRODUCT(($B$1461:$B$1491=$J593)*1,G$1461:G$1491))</f>
        <v>0.61999023475049242</v>
      </c>
    </row>
    <row r="594" spans="1:15" x14ac:dyDescent="0.55000000000000004">
      <c r="A594" s="3">
        <v>20</v>
      </c>
      <c r="B594" s="4">
        <v>2</v>
      </c>
      <c r="C594" s="2">
        <f>IFERROR(LN(実質付加価値!C594),"")</f>
        <v>9.0201702036498599</v>
      </c>
      <c r="D594" s="2">
        <f>IFERROR(LN(実質付加価値!D594),"")</f>
        <v>8.7450565388077006</v>
      </c>
      <c r="E594" s="2">
        <f>IFERROR(LN(実質付加価値!E594),"")</f>
        <v>8.6972580534404482</v>
      </c>
      <c r="F594" s="2">
        <f>IFERROR(LN(実質付加価値!F594),"")</f>
        <v>8.6761954067782128</v>
      </c>
      <c r="G594" s="2">
        <f>IFERROR(LN(実質付加価値!G594),"")</f>
        <v>8.4517094314619836</v>
      </c>
      <c r="I594" s="3">
        <v>20</v>
      </c>
      <c r="J594" s="3">
        <v>2</v>
      </c>
      <c r="K594" s="2" cm="1">
        <f t="array" ref="K594">IF(C594="","",C594-SUMPRODUCT(($B$1461:$B$1491=$J594)*1,C$1461:C$1491))</f>
        <v>0.55232357555452261</v>
      </c>
      <c r="L594" s="2" cm="1">
        <f t="array" ref="L594">IF(D594="","",D594-SUMPRODUCT(($B$1461:$B$1491=$J594)*1,D$1461:D$1491))</f>
        <v>0.14678238244769659</v>
      </c>
      <c r="M594" s="2" cm="1">
        <f t="array" ref="M594">IF(E594="","",E594-SUMPRODUCT(($B$1461:$B$1491=$J594)*1,E$1461:E$1491))</f>
        <v>0.13642493800455391</v>
      </c>
      <c r="N594" s="2" cm="1">
        <f t="array" ref="N594">IF(F594="","",F594-SUMPRODUCT(($B$1461:$B$1491=$J594)*1,F$1461:F$1491))</f>
        <v>0.13900571076237078</v>
      </c>
      <c r="O594" s="2" cm="1">
        <f t="array" ref="O594">IF(G594="","",G594-SUMPRODUCT(($B$1461:$B$1491=$J594)*1,G$1461:G$1491))</f>
        <v>0.16305554850587711</v>
      </c>
    </row>
    <row r="595" spans="1:15" x14ac:dyDescent="0.55000000000000004">
      <c r="A595" s="3">
        <v>20</v>
      </c>
      <c r="B595" s="4">
        <v>3</v>
      </c>
      <c r="C595" s="2">
        <f>IFERROR(LN(実質付加価値!C595),"")</f>
        <v>12.29494968660517</v>
      </c>
      <c r="D595" s="2">
        <f>IFERROR(LN(実質付加価値!D595),"")</f>
        <v>12.351074542126835</v>
      </c>
      <c r="E595" s="2">
        <f>IFERROR(LN(実質付加価値!E595),"")</f>
        <v>12.443794696666847</v>
      </c>
      <c r="F595" s="2">
        <f>IFERROR(LN(実質付加価値!F595),"")</f>
        <v>12.297324373655595</v>
      </c>
      <c r="G595" s="2">
        <f>IFERROR(LN(実質付加価値!G595),"")</f>
        <v>12.416738825832709</v>
      </c>
      <c r="I595" s="3">
        <v>20</v>
      </c>
      <c r="J595" s="3">
        <v>3</v>
      </c>
      <c r="K595" s="2" cm="1">
        <f t="array" ref="K595">IF(C595="","",C595-SUMPRODUCT(($B$1461:$B$1491=$J595)*1,C$1461:C$1491))</f>
        <v>0.23152561981838637</v>
      </c>
      <c r="L595" s="2" cm="1">
        <f t="array" ref="L595">IF(D595="","",D595-SUMPRODUCT(($B$1461:$B$1491=$J595)*1,D$1461:D$1491))</f>
        <v>0.25853662646856357</v>
      </c>
      <c r="M595" s="2" cm="1">
        <f t="array" ref="M595">IF(E595="","",E595-SUMPRODUCT(($B$1461:$B$1491=$J595)*1,E$1461:E$1491))</f>
        <v>0.30953344554047746</v>
      </c>
      <c r="N595" s="2" cm="1">
        <f t="array" ref="N595">IF(F595="","",F595-SUMPRODUCT(($B$1461:$B$1491=$J595)*1,F$1461:F$1491))</f>
        <v>0.23279358487954305</v>
      </c>
      <c r="O595" s="2" cm="1">
        <f t="array" ref="O595">IF(G595="","",G595-SUMPRODUCT(($B$1461:$B$1491=$J595)*1,G$1461:G$1491))</f>
        <v>0.31229135815909537</v>
      </c>
    </row>
    <row r="596" spans="1:15" x14ac:dyDescent="0.55000000000000004">
      <c r="A596" s="3">
        <v>20</v>
      </c>
      <c r="B596" s="4">
        <v>4</v>
      </c>
      <c r="C596" s="2">
        <f>IFERROR(LN(実質付加価値!C596),"")</f>
        <v>8.8863629764834986</v>
      </c>
      <c r="D596" s="2">
        <f>IFERROR(LN(実質付加価値!D596),"")</f>
        <v>8.6611768926452601</v>
      </c>
      <c r="E596" s="2">
        <f>IFERROR(LN(実質付加価値!E596),"")</f>
        <v>8.8891675983551846</v>
      </c>
      <c r="F596" s="2">
        <f>IFERROR(LN(実質付加価値!F596),"")</f>
        <v>8.7102989929889869</v>
      </c>
      <c r="G596" s="2">
        <f>IFERROR(LN(実質付加価値!G596),"")</f>
        <v>8.8788070676358313</v>
      </c>
      <c r="I596" s="3">
        <v>20</v>
      </c>
      <c r="J596" s="3">
        <v>4</v>
      </c>
      <c r="K596" s="2" cm="1">
        <f t="array" ref="K596">IF(C596="","",C596-SUMPRODUCT(($B$1461:$B$1491=$J596)*1,C$1461:C$1491))</f>
        <v>-1.0471586804821147</v>
      </c>
      <c r="L596" s="2" cm="1">
        <f t="array" ref="L596">IF(D596="","",D596-SUMPRODUCT(($B$1461:$B$1491=$J596)*1,D$1461:D$1491))</f>
        <v>-1.3691659011313231</v>
      </c>
      <c r="M596" s="2" cm="1">
        <f t="array" ref="M596">IF(E596="","",E596-SUMPRODUCT(($B$1461:$B$1491=$J596)*1,E$1461:E$1491))</f>
        <v>-1.0495386101059054</v>
      </c>
      <c r="N596" s="2" cm="1">
        <f t="array" ref="N596">IF(F596="","",F596-SUMPRODUCT(($B$1461:$B$1491=$J596)*1,F$1461:F$1491))</f>
        <v>-1.1158639783726567</v>
      </c>
      <c r="O596" s="2" cm="1">
        <f t="array" ref="O596">IF(G596="","",G596-SUMPRODUCT(($B$1461:$B$1491=$J596)*1,G$1461:G$1491))</f>
        <v>-0.92231156448421459</v>
      </c>
    </row>
    <row r="597" spans="1:15" x14ac:dyDescent="0.55000000000000004">
      <c r="A597" s="3">
        <v>20</v>
      </c>
      <c r="B597" s="4">
        <v>5</v>
      </c>
      <c r="C597" s="2">
        <f>IFERROR(LN(実質付加価値!C597),"")</f>
        <v>9.8236540950221407</v>
      </c>
      <c r="D597" s="2">
        <f>IFERROR(LN(実質付加価値!D597),"")</f>
        <v>9.845927214890775</v>
      </c>
      <c r="E597" s="2">
        <f>IFERROR(LN(実質付加価値!E597),"")</f>
        <v>9.997591862320272</v>
      </c>
      <c r="F597" s="2">
        <f>IFERROR(LN(実質付加価値!F597),"")</f>
        <v>9.9070815465854913</v>
      </c>
      <c r="G597" s="2">
        <f>IFERROR(LN(実質付加価値!G597),"")</f>
        <v>9.972318523912957</v>
      </c>
      <c r="I597" s="3">
        <v>20</v>
      </c>
      <c r="J597" s="3">
        <v>5</v>
      </c>
      <c r="K597" s="2" cm="1">
        <f t="array" ref="K597">IF(C597="","",C597-SUMPRODUCT(($B$1461:$B$1491=$J597)*1,C$1461:C$1491))</f>
        <v>-0.41350237202826357</v>
      </c>
      <c r="L597" s="2" cm="1">
        <f t="array" ref="L597">IF(D597="","",D597-SUMPRODUCT(($B$1461:$B$1491=$J597)*1,D$1461:D$1491))</f>
        <v>-0.53527951240516991</v>
      </c>
      <c r="M597" s="2" cm="1">
        <f t="array" ref="M597">IF(E597="","",E597-SUMPRODUCT(($B$1461:$B$1491=$J597)*1,E$1461:E$1491))</f>
        <v>-0.42587538789099533</v>
      </c>
      <c r="N597" s="2" cm="1">
        <f t="array" ref="N597">IF(F597="","",F597-SUMPRODUCT(($B$1461:$B$1491=$J597)*1,F$1461:F$1491))</f>
        <v>-0.3457871548439968</v>
      </c>
      <c r="O597" s="2" cm="1">
        <f t="array" ref="O597">IF(G597="","",G597-SUMPRODUCT(($B$1461:$B$1491=$J597)*1,G$1461:G$1491))</f>
        <v>-0.34698087738518346</v>
      </c>
    </row>
    <row r="598" spans="1:15" x14ac:dyDescent="0.55000000000000004">
      <c r="A598" s="3">
        <v>20</v>
      </c>
      <c r="B598" s="4">
        <v>6</v>
      </c>
      <c r="C598" s="2">
        <f>IFERROR(LN(実質付加価値!C598),"")</f>
        <v>11.40171863757646</v>
      </c>
      <c r="D598" s="2">
        <f>IFERROR(LN(実質付加価値!D598),"")</f>
        <v>11.33567379497809</v>
      </c>
      <c r="E598" s="2">
        <f>IFERROR(LN(実質付加価値!E598),"")</f>
        <v>11.229973045607244</v>
      </c>
      <c r="F598" s="2">
        <f>IFERROR(LN(実質付加価値!F598),"")</f>
        <v>11.483307050839198</v>
      </c>
      <c r="G598" s="2">
        <f>IFERROR(LN(実質付加価値!G598),"")</f>
        <v>11.217688160480119</v>
      </c>
      <c r="I598" s="3">
        <v>20</v>
      </c>
      <c r="J598" s="3">
        <v>6</v>
      </c>
      <c r="K598" s="2" cm="1">
        <f t="array" ref="K598">IF(C598="","",C598-SUMPRODUCT(($B$1461:$B$1491=$J598)*1,C$1461:C$1491))</f>
        <v>-0.43774748851799572</v>
      </c>
      <c r="L598" s="2" cm="1">
        <f t="array" ref="L598">IF(D598="","",D598-SUMPRODUCT(($B$1461:$B$1491=$J598)*1,D$1461:D$1491))</f>
        <v>-0.56172945491336534</v>
      </c>
      <c r="M598" s="2" cm="1">
        <f t="array" ref="M598">IF(E598="","",E598-SUMPRODUCT(($B$1461:$B$1491=$J598)*1,E$1461:E$1491))</f>
        <v>-0.82001212314842675</v>
      </c>
      <c r="N598" s="2" cm="1">
        <f t="array" ref="N598">IF(F598="","",F598-SUMPRODUCT(($B$1461:$B$1491=$J598)*1,F$1461:F$1491))</f>
        <v>-0.56875059001851191</v>
      </c>
      <c r="O598" s="2" cm="1">
        <f t="array" ref="O598">IF(G598="","",G598-SUMPRODUCT(($B$1461:$B$1491=$J598)*1,G$1461:G$1491))</f>
        <v>-0.86306062568752928</v>
      </c>
    </row>
    <row r="599" spans="1:15" x14ac:dyDescent="0.55000000000000004">
      <c r="A599" s="3">
        <v>20</v>
      </c>
      <c r="B599" s="4">
        <v>7</v>
      </c>
      <c r="C599" s="2">
        <f>IFERROR(LN(実質付加価値!C599),"")</f>
        <v>10.620025480807721</v>
      </c>
      <c r="D599" s="2">
        <f>IFERROR(LN(実質付加価値!D599),"")</f>
        <v>10.716980170685506</v>
      </c>
      <c r="E599" s="2">
        <f>IFERROR(LN(実質付加価値!E599),"")</f>
        <v>11.01033078531292</v>
      </c>
      <c r="F599" s="2">
        <f>IFERROR(LN(実質付加価値!F599),"")</f>
        <v>11.050053956978029</v>
      </c>
      <c r="G599" s="2">
        <f>IFERROR(LN(実質付加価値!G599),"")</f>
        <v>11.095765172744652</v>
      </c>
      <c r="I599" s="3">
        <v>20</v>
      </c>
      <c r="J599" s="3">
        <v>7</v>
      </c>
      <c r="K599" s="2" cm="1">
        <f t="array" ref="K599">IF(C599="","",C599-SUMPRODUCT(($B$1461:$B$1491=$J599)*1,C$1461:C$1491))</f>
        <v>0.11480496916854399</v>
      </c>
      <c r="L599" s="2" cm="1">
        <f t="array" ref="L599">IF(D599="","",D599-SUMPRODUCT(($B$1461:$B$1491=$J599)*1,D$1461:D$1491))</f>
        <v>-5.27227847151579E-3</v>
      </c>
      <c r="M599" s="2" cm="1">
        <f t="array" ref="M599">IF(E599="","",E599-SUMPRODUCT(($B$1461:$B$1491=$J599)*1,E$1461:E$1491))</f>
        <v>0.35539347224957041</v>
      </c>
      <c r="N599" s="2" cm="1">
        <f t="array" ref="N599">IF(F599="","",F599-SUMPRODUCT(($B$1461:$B$1491=$J599)*1,F$1461:F$1491))</f>
        <v>0.40504828903754486</v>
      </c>
      <c r="O599" s="2" cm="1">
        <f t="array" ref="O599">IF(G599="","",G599-SUMPRODUCT(($B$1461:$B$1491=$J599)*1,G$1461:G$1491))</f>
        <v>0.42141612691129104</v>
      </c>
    </row>
    <row r="600" spans="1:15" x14ac:dyDescent="0.55000000000000004">
      <c r="A600" s="3">
        <v>20</v>
      </c>
      <c r="B600" s="4">
        <v>8</v>
      </c>
      <c r="C600" s="2">
        <f>IFERROR(LN(実質付加価値!C600),"")</f>
        <v>11.325603040148117</v>
      </c>
      <c r="D600" s="2">
        <f>IFERROR(LN(実質付加価値!D600),"")</f>
        <v>11.140327171531736</v>
      </c>
      <c r="E600" s="2">
        <f>IFERROR(LN(実質付加価値!E600),"")</f>
        <v>11.180490155873777</v>
      </c>
      <c r="F600" s="2">
        <f>IFERROR(LN(実質付加価値!F600),"")</f>
        <v>11.036434612884115</v>
      </c>
      <c r="G600" s="2">
        <f>IFERROR(LN(実質付加価値!G600),"")</f>
        <v>10.855362981752902</v>
      </c>
      <c r="I600" s="3">
        <v>20</v>
      </c>
      <c r="J600" s="3">
        <v>8</v>
      </c>
      <c r="K600" s="2" cm="1">
        <f t="array" ref="K600">IF(C600="","",C600-SUMPRODUCT(($B$1461:$B$1491=$J600)*1,C$1461:C$1491))</f>
        <v>-0.2102039510889302</v>
      </c>
      <c r="L600" s="2" cm="1">
        <f t="array" ref="L600">IF(D600="","",D600-SUMPRODUCT(($B$1461:$B$1491=$J600)*1,D$1461:D$1491))</f>
        <v>-0.44991944720485932</v>
      </c>
      <c r="M600" s="2" cm="1">
        <f t="array" ref="M600">IF(E600="","",E600-SUMPRODUCT(($B$1461:$B$1491=$J600)*1,E$1461:E$1491))</f>
        <v>-0.26156365683293537</v>
      </c>
      <c r="N600" s="2" cm="1">
        <f t="array" ref="N600">IF(F600="","",F600-SUMPRODUCT(($B$1461:$B$1491=$J600)*1,F$1461:F$1491))</f>
        <v>-0.37934076374214598</v>
      </c>
      <c r="O600" s="2" cm="1">
        <f t="array" ref="O600">IF(G600="","",G600-SUMPRODUCT(($B$1461:$B$1491=$J600)*1,G$1461:G$1491))</f>
        <v>-0.38615622119126947</v>
      </c>
    </row>
    <row r="601" spans="1:15" x14ac:dyDescent="0.55000000000000004">
      <c r="A601" s="3">
        <v>20</v>
      </c>
      <c r="B601" s="4">
        <v>9</v>
      </c>
      <c r="C601" s="2">
        <f>IFERROR(LN(実質付加価値!C601),"")</f>
        <v>11.578746848271175</v>
      </c>
      <c r="D601" s="2">
        <f>IFERROR(LN(実質付加価値!D601),"")</f>
        <v>11.549442727796128</v>
      </c>
      <c r="E601" s="2">
        <f>IFERROR(LN(実質付加価値!E601),"")</f>
        <v>11.62644351373825</v>
      </c>
      <c r="F601" s="2">
        <f>IFERROR(LN(実質付加価値!F601),"")</f>
        <v>11.523891854250332</v>
      </c>
      <c r="G601" s="2">
        <f>IFERROR(LN(実質付加価値!G601),"")</f>
        <v>11.720463788784382</v>
      </c>
      <c r="I601" s="3">
        <v>20</v>
      </c>
      <c r="J601" s="3">
        <v>9</v>
      </c>
      <c r="K601" s="2" cm="1">
        <f t="array" ref="K601">IF(C601="","",C601-SUMPRODUCT(($B$1461:$B$1491=$J601)*1,C$1461:C$1491))</f>
        <v>0.55767081805358032</v>
      </c>
      <c r="L601" s="2" cm="1">
        <f t="array" ref="L601">IF(D601="","",D601-SUMPRODUCT(($B$1461:$B$1491=$J601)*1,D$1461:D$1491))</f>
        <v>0.48638491879161805</v>
      </c>
      <c r="M601" s="2" cm="1">
        <f t="array" ref="M601">IF(E601="","",E601-SUMPRODUCT(($B$1461:$B$1491=$J601)*1,E$1461:E$1491))</f>
        <v>0.50863823029819599</v>
      </c>
      <c r="N601" s="2" cm="1">
        <f t="array" ref="N601">IF(F601="","",F601-SUMPRODUCT(($B$1461:$B$1491=$J601)*1,F$1461:F$1491))</f>
        <v>0.50950871155752608</v>
      </c>
      <c r="O601" s="2" cm="1">
        <f t="array" ref="O601">IF(G601="","",G601-SUMPRODUCT(($B$1461:$B$1491=$J601)*1,G$1461:G$1491))</f>
        <v>0.58794451329652908</v>
      </c>
    </row>
    <row r="602" spans="1:15" x14ac:dyDescent="0.55000000000000004">
      <c r="A602" s="3">
        <v>20</v>
      </c>
      <c r="B602" s="4">
        <v>10</v>
      </c>
      <c r="C602" s="2">
        <f>IFERROR(LN(実質付加価値!C602),"")</f>
        <v>12.914495446564985</v>
      </c>
      <c r="D602" s="2">
        <f>IFERROR(LN(実質付加価値!D602),"")</f>
        <v>13.177434942260307</v>
      </c>
      <c r="E602" s="2">
        <f>IFERROR(LN(実質付加価値!E602),"")</f>
        <v>13.297757017402228</v>
      </c>
      <c r="F602" s="2">
        <f>IFERROR(LN(実質付加価値!F602),"")</f>
        <v>13.166648112344376</v>
      </c>
      <c r="G602" s="2">
        <f>IFERROR(LN(実質付加価値!G602),"")</f>
        <v>13.524676070168907</v>
      </c>
      <c r="I602" s="3">
        <v>20</v>
      </c>
      <c r="J602" s="3">
        <v>10</v>
      </c>
      <c r="K602" s="2" cm="1">
        <f t="array" ref="K602">IF(C602="","",C602-SUMPRODUCT(($B$1461:$B$1491=$J602)*1,C$1461:C$1491))</f>
        <v>0.90605932258524113</v>
      </c>
      <c r="L602" s="2" cm="1">
        <f t="array" ref="L602">IF(D602="","",D602-SUMPRODUCT(($B$1461:$B$1491=$J602)*1,D$1461:D$1491))</f>
        <v>1.099045102402604</v>
      </c>
      <c r="M602" s="2" cm="1">
        <f t="array" ref="M602">IF(E602="","",E602-SUMPRODUCT(($B$1461:$B$1491=$J602)*1,E$1461:E$1491))</f>
        <v>1.0890514543396463</v>
      </c>
      <c r="N602" s="2" cm="1">
        <f t="array" ref="N602">IF(F602="","",F602-SUMPRODUCT(($B$1461:$B$1491=$J602)*1,F$1461:F$1491))</f>
        <v>1.0465621930852702</v>
      </c>
      <c r="O602" s="2" cm="1">
        <f t="array" ref="O602">IF(G602="","",G602-SUMPRODUCT(($B$1461:$B$1491=$J602)*1,G$1461:G$1491))</f>
        <v>1.2181592354088302</v>
      </c>
    </row>
    <row r="603" spans="1:15" x14ac:dyDescent="0.55000000000000004">
      <c r="A603" s="3">
        <v>20</v>
      </c>
      <c r="B603" s="4">
        <v>11</v>
      </c>
      <c r="C603" s="2">
        <f>IFERROR(LN(実質付加価値!C603),"")</f>
        <v>12.104003681636446</v>
      </c>
      <c r="D603" s="2">
        <f>IFERROR(LN(実質付加価値!D603),"")</f>
        <v>12.495692590546296</v>
      </c>
      <c r="E603" s="2">
        <f>IFERROR(LN(実質付加価値!E603),"")</f>
        <v>12.643855310205129</v>
      </c>
      <c r="F603" s="2">
        <f>IFERROR(LN(実質付加価値!F603),"")</f>
        <v>12.728104835499432</v>
      </c>
      <c r="G603" s="2">
        <f>IFERROR(LN(実質付加価値!G603),"")</f>
        <v>13.073205231416226</v>
      </c>
      <c r="I603" s="3">
        <v>20</v>
      </c>
      <c r="J603" s="3">
        <v>11</v>
      </c>
      <c r="K603" s="2" cm="1">
        <f t="array" ref="K603">IF(C603="","",C603-SUMPRODUCT(($B$1461:$B$1491=$J603)*1,C$1461:C$1491))</f>
        <v>1.2672320481716088</v>
      </c>
      <c r="L603" s="2" cm="1">
        <f t="array" ref="L603">IF(D603="","",D603-SUMPRODUCT(($B$1461:$B$1491=$J603)*1,D$1461:D$1491))</f>
        <v>1.435107512896435</v>
      </c>
      <c r="M603" s="2" cm="1">
        <f t="array" ref="M603">IF(E603="","",E603-SUMPRODUCT(($B$1461:$B$1491=$J603)*1,E$1461:E$1491))</f>
        <v>1.3568119231048037</v>
      </c>
      <c r="N603" s="2" cm="1">
        <f t="array" ref="N603">IF(F603="","",F603-SUMPRODUCT(($B$1461:$B$1491=$J603)*1,F$1461:F$1491))</f>
        <v>1.3791837228319768</v>
      </c>
      <c r="O603" s="2" cm="1">
        <f t="array" ref="O603">IF(G603="","",G603-SUMPRODUCT(($B$1461:$B$1491=$J603)*1,G$1461:G$1491))</f>
        <v>1.5052205332492008</v>
      </c>
    </row>
    <row r="604" spans="1:15" x14ac:dyDescent="0.55000000000000004">
      <c r="A604" s="3">
        <v>20</v>
      </c>
      <c r="B604" s="4">
        <v>12</v>
      </c>
      <c r="C604" s="2">
        <f>IFERROR(LN(実質付加価値!C604),"")</f>
        <v>11.883934563306854</v>
      </c>
      <c r="D604" s="2">
        <f>IFERROR(LN(実質付加価値!D604),"")</f>
        <v>12.071225642577673</v>
      </c>
      <c r="E604" s="2">
        <f>IFERROR(LN(実質付加価値!E604),"")</f>
        <v>12.088607651466553</v>
      </c>
      <c r="F604" s="2">
        <f>IFERROR(LN(実質付加価値!F604),"")</f>
        <v>11.964263850230697</v>
      </c>
      <c r="G604" s="2">
        <f>IFERROR(LN(実質付加価値!G604),"")</f>
        <v>12.178079205148208</v>
      </c>
      <c r="I604" s="3">
        <v>20</v>
      </c>
      <c r="J604" s="3">
        <v>12</v>
      </c>
      <c r="K604" s="2" cm="1">
        <f t="array" ref="K604">IF(C604="","",C604-SUMPRODUCT(($B$1461:$B$1491=$J604)*1,C$1461:C$1491))</f>
        <v>0.92336488372804304</v>
      </c>
      <c r="L604" s="2" cm="1">
        <f t="array" ref="L604">IF(D604="","",D604-SUMPRODUCT(($B$1461:$B$1491=$J604)*1,D$1461:D$1491))</f>
        <v>1.0179677710283155</v>
      </c>
      <c r="M604" s="2" cm="1">
        <f t="array" ref="M604">IF(E604="","",E604-SUMPRODUCT(($B$1461:$B$1491=$J604)*1,E$1461:E$1491))</f>
        <v>0.91581295965439047</v>
      </c>
      <c r="N604" s="2" cm="1">
        <f t="array" ref="N604">IF(F604="","",F604-SUMPRODUCT(($B$1461:$B$1491=$J604)*1,F$1461:F$1491))</f>
        <v>0.87177892400693935</v>
      </c>
      <c r="O604" s="2" cm="1">
        <f t="array" ref="O604">IF(G604="","",G604-SUMPRODUCT(($B$1461:$B$1491=$J604)*1,G$1461:G$1491))</f>
        <v>0.94614721784934019</v>
      </c>
    </row>
    <row r="605" spans="1:15" x14ac:dyDescent="0.55000000000000004">
      <c r="A605" s="3">
        <v>20</v>
      </c>
      <c r="B605" s="4">
        <v>13</v>
      </c>
      <c r="C605" s="2">
        <f>IFERROR(LN(実質付加価値!C605),"")</f>
        <v>12.839960125684186</v>
      </c>
      <c r="D605" s="2">
        <f>IFERROR(LN(実質付加価値!D605),"")</f>
        <v>12.924801750892719</v>
      </c>
      <c r="E605" s="2">
        <f>IFERROR(LN(実質付加価値!E605),"")</f>
        <v>12.931433462430656</v>
      </c>
      <c r="F605" s="2">
        <f>IFERROR(LN(実質付加価値!F605),"")</f>
        <v>12.951017491194587</v>
      </c>
      <c r="G605" s="2">
        <f>IFERROR(LN(実質付加価値!G605),"")</f>
        <v>12.774128619605474</v>
      </c>
      <c r="I605" s="3">
        <v>20</v>
      </c>
      <c r="J605" s="3">
        <v>13</v>
      </c>
      <c r="K605" s="2" cm="1">
        <f t="array" ref="K605">IF(C605="","",C605-SUMPRODUCT(($B$1461:$B$1491=$J605)*1,C$1461:C$1491))</f>
        <v>2.9458802751048054</v>
      </c>
      <c r="L605" s="2" cm="1">
        <f t="array" ref="L605">IF(D605="","",D605-SUMPRODUCT(($B$1461:$B$1491=$J605)*1,D$1461:D$1491))</f>
        <v>3.906234340231002</v>
      </c>
      <c r="M605" s="2" cm="1">
        <f t="array" ref="M605">IF(E605="","",E605-SUMPRODUCT(($B$1461:$B$1491=$J605)*1,E$1461:E$1491))</f>
        <v>3.8711146123645896</v>
      </c>
      <c r="N605" s="2" cm="1">
        <f t="array" ref="N605">IF(F605="","",F605-SUMPRODUCT(($B$1461:$B$1491=$J605)*1,F$1461:F$1491))</f>
        <v>4.0995125338726002</v>
      </c>
      <c r="O605" s="2" cm="1">
        <f t="array" ref="O605">IF(G605="","",G605-SUMPRODUCT(($B$1461:$B$1491=$J605)*1,G$1461:G$1491))</f>
        <v>3.6537029994457306</v>
      </c>
    </row>
    <row r="606" spans="1:15" x14ac:dyDescent="0.55000000000000004">
      <c r="A606" s="3">
        <v>20</v>
      </c>
      <c r="B606" s="4">
        <v>14</v>
      </c>
      <c r="C606" s="2">
        <f>IFERROR(LN(実質付加価値!C606),"")</f>
        <v>12.052749328129075</v>
      </c>
      <c r="D606" s="2">
        <f>IFERROR(LN(実質付加価値!D606),"")</f>
        <v>11.668733333441541</v>
      </c>
      <c r="E606" s="2">
        <f>IFERROR(LN(実質付加価値!E606),"")</f>
        <v>11.892225157872545</v>
      </c>
      <c r="F606" s="2">
        <f>IFERROR(LN(実質付加価値!F606),"")</f>
        <v>11.761378426183462</v>
      </c>
      <c r="G606" s="2">
        <f>IFERROR(LN(実質付加価値!G606),"")</f>
        <v>11.903583690721998</v>
      </c>
      <c r="I606" s="3">
        <v>20</v>
      </c>
      <c r="J606" s="3">
        <v>14</v>
      </c>
      <c r="K606" s="2" cm="1">
        <f t="array" ref="K606">IF(C606="","",C606-SUMPRODUCT(($B$1461:$B$1491=$J606)*1,C$1461:C$1491))</f>
        <v>0.59010153520457465</v>
      </c>
      <c r="L606" s="2" cm="1">
        <f t="array" ref="L606">IF(D606="","",D606-SUMPRODUCT(($B$1461:$B$1491=$J606)*1,D$1461:D$1491))</f>
        <v>0.43120432440792911</v>
      </c>
      <c r="M606" s="2" cm="1">
        <f t="array" ref="M606">IF(E606="","",E606-SUMPRODUCT(($B$1461:$B$1491=$J606)*1,E$1461:E$1491))</f>
        <v>0.40033611964315874</v>
      </c>
      <c r="N606" s="2" cm="1">
        <f t="array" ref="N606">IF(F606="","",F606-SUMPRODUCT(($B$1461:$B$1491=$J606)*1,F$1461:F$1491))</f>
        <v>0.3780404175370915</v>
      </c>
      <c r="O606" s="2" cm="1">
        <f t="array" ref="O606">IF(G606="","",G606-SUMPRODUCT(($B$1461:$B$1491=$J606)*1,G$1461:G$1491))</f>
        <v>0.4097821721758983</v>
      </c>
    </row>
    <row r="607" spans="1:15" x14ac:dyDescent="0.55000000000000004">
      <c r="A607" s="3">
        <v>20</v>
      </c>
      <c r="B607" s="4">
        <v>15</v>
      </c>
      <c r="C607" s="2">
        <f>IFERROR(LN(実質付加価値!C607),"")</f>
        <v>10.50353442742661</v>
      </c>
      <c r="D607" s="2">
        <f>IFERROR(LN(実質付加価値!D607),"")</f>
        <v>10.462945016205012</v>
      </c>
      <c r="E607" s="2">
        <f>IFERROR(LN(実質付加価値!E607),"")</f>
        <v>10.351796541791281</v>
      </c>
      <c r="F607" s="2">
        <f>IFERROR(LN(実質付加価値!F607),"")</f>
        <v>10.190921775097593</v>
      </c>
      <c r="G607" s="2">
        <f>IFERROR(LN(実質付加価値!G607),"")</f>
        <v>10.327051028960046</v>
      </c>
      <c r="I607" s="3">
        <v>20</v>
      </c>
      <c r="J607" s="3">
        <v>15</v>
      </c>
      <c r="K607" s="2" cm="1">
        <f t="array" ref="K607">IF(C607="","",C607-SUMPRODUCT(($B$1461:$B$1491=$J607)*1,C$1461:C$1491))</f>
        <v>0.33927947966913941</v>
      </c>
      <c r="L607" s="2" cm="1">
        <f t="array" ref="L607">IF(D607="","",D607-SUMPRODUCT(($B$1461:$B$1491=$J607)*1,D$1461:D$1491))</f>
        <v>0.32536854289080175</v>
      </c>
      <c r="M607" s="2" cm="1">
        <f t="array" ref="M607">IF(E607="","",E607-SUMPRODUCT(($B$1461:$B$1491=$J607)*1,E$1461:E$1491))</f>
        <v>0.31231677157895277</v>
      </c>
      <c r="N607" s="2" cm="1">
        <f t="array" ref="N607">IF(F607="","",F607-SUMPRODUCT(($B$1461:$B$1491=$J607)*1,F$1461:F$1491))</f>
        <v>0.2900580449872816</v>
      </c>
      <c r="O607" s="2" cm="1">
        <f t="array" ref="O607">IF(G607="","",G607-SUMPRODUCT(($B$1461:$B$1491=$J607)*1,G$1461:G$1491))</f>
        <v>0.38299916620112739</v>
      </c>
    </row>
    <row r="608" spans="1:15" x14ac:dyDescent="0.55000000000000004">
      <c r="A608" s="3">
        <v>20</v>
      </c>
      <c r="B608" s="4">
        <v>16</v>
      </c>
      <c r="C608" s="2">
        <f>IFERROR(LN(実質付加価値!C608),"")</f>
        <v>11.649061577100161</v>
      </c>
      <c r="D608" s="2">
        <f>IFERROR(LN(実質付加価値!D608),"")</f>
        <v>11.910134983921919</v>
      </c>
      <c r="E608" s="2">
        <f>IFERROR(LN(実質付加価値!E608),"")</f>
        <v>11.917669090904123</v>
      </c>
      <c r="F608" s="2">
        <f>IFERROR(LN(実質付加価値!F608),"")</f>
        <v>11.740336467755554</v>
      </c>
      <c r="G608" s="2">
        <f>IFERROR(LN(実質付加価値!G608),"")</f>
        <v>11.937867449644198</v>
      </c>
      <c r="I608" s="3">
        <v>20</v>
      </c>
      <c r="J608" s="3">
        <v>16</v>
      </c>
      <c r="K608" s="2" cm="1">
        <f t="array" ref="K608">IF(C608="","",C608-SUMPRODUCT(($B$1461:$B$1491=$J608)*1,C$1461:C$1491))</f>
        <v>0.20083977488605242</v>
      </c>
      <c r="L608" s="2" cm="1">
        <f t="array" ref="L608">IF(D608="","",D608-SUMPRODUCT(($B$1461:$B$1491=$J608)*1,D$1461:D$1491))</f>
        <v>0.30288449612437951</v>
      </c>
      <c r="M608" s="2" cm="1">
        <f t="array" ref="M608">IF(E608="","",E608-SUMPRODUCT(($B$1461:$B$1491=$J608)*1,E$1461:E$1491))</f>
        <v>0.16263622543195311</v>
      </c>
      <c r="N608" s="2" cm="1">
        <f t="array" ref="N608">IF(F608="","",F608-SUMPRODUCT(($B$1461:$B$1491=$J608)*1,F$1461:F$1491))</f>
        <v>7.7291016703357585E-2</v>
      </c>
      <c r="O608" s="2" cm="1">
        <f t="array" ref="O608">IF(G608="","",G608-SUMPRODUCT(($B$1461:$B$1491=$J608)*1,G$1461:G$1491))</f>
        <v>0.22284767025872831</v>
      </c>
    </row>
    <row r="609" spans="1:15" x14ac:dyDescent="0.55000000000000004">
      <c r="A609" s="3">
        <v>20</v>
      </c>
      <c r="B609" s="4">
        <v>17</v>
      </c>
      <c r="C609" s="2">
        <f>IFERROR(LN(実質付加価値!C609),"")</f>
        <v>12.413197890707478</v>
      </c>
      <c r="D609" s="2">
        <f>IFERROR(LN(実質付加価値!D609),"")</f>
        <v>12.189981872047946</v>
      </c>
      <c r="E609" s="2">
        <f>IFERROR(LN(実質付加価値!E609),"")</f>
        <v>12.308879202575257</v>
      </c>
      <c r="F609" s="2">
        <f>IFERROR(LN(実質付加価値!F609),"")</f>
        <v>12.313422341332405</v>
      </c>
      <c r="G609" s="2">
        <f>IFERROR(LN(実質付加価値!G609),"")</f>
        <v>12.337761822041674</v>
      </c>
      <c r="I609" s="3">
        <v>20</v>
      </c>
      <c r="J609" s="3">
        <v>17</v>
      </c>
      <c r="K609" s="2" cm="1">
        <f t="array" ref="K609">IF(C609="","",C609-SUMPRODUCT(($B$1461:$B$1491=$J609)*1,C$1461:C$1491))</f>
        <v>-8.1140776207671905E-2</v>
      </c>
      <c r="L609" s="2" cm="1">
        <f t="array" ref="L609">IF(D609="","",D609-SUMPRODUCT(($B$1461:$B$1491=$J609)*1,D$1461:D$1491))</f>
        <v>-0.13343642603450157</v>
      </c>
      <c r="M609" s="2" cm="1">
        <f t="array" ref="M609">IF(E609="","",E609-SUMPRODUCT(($B$1461:$B$1491=$J609)*1,E$1461:E$1491))</f>
        <v>-0.13878594097573682</v>
      </c>
      <c r="N609" s="2" cm="1">
        <f t="array" ref="N609">IF(F609="","",F609-SUMPRODUCT(($B$1461:$B$1491=$J609)*1,F$1461:F$1491))</f>
        <v>-9.2791062070881836E-2</v>
      </c>
      <c r="O609" s="2" cm="1">
        <f t="array" ref="O609">IF(G609="","",G609-SUMPRODUCT(($B$1461:$B$1491=$J609)*1,G$1461:G$1491))</f>
        <v>-8.3456705149288268E-2</v>
      </c>
    </row>
    <row r="610" spans="1:15" x14ac:dyDescent="0.55000000000000004">
      <c r="A610" s="3">
        <v>20</v>
      </c>
      <c r="B610" s="4">
        <v>18</v>
      </c>
      <c r="C610" s="2">
        <f>IFERROR(LN(実質付加価値!C610),"")</f>
        <v>12.822086098751274</v>
      </c>
      <c r="D610" s="2">
        <f>IFERROR(LN(実質付加価値!D610),"")</f>
        <v>12.919378225648126</v>
      </c>
      <c r="E610" s="2">
        <f>IFERROR(LN(実質付加価値!E610),"")</f>
        <v>13.023838565866058</v>
      </c>
      <c r="F610" s="2">
        <f>IFERROR(LN(実質付加価値!F610),"")</f>
        <v>13.144616872012667</v>
      </c>
      <c r="G610" s="2">
        <f>IFERROR(LN(実質付加価値!G610),"")</f>
        <v>13.132726695375471</v>
      </c>
      <c r="I610" s="3">
        <v>20</v>
      </c>
      <c r="J610" s="3">
        <v>18</v>
      </c>
      <c r="K610" s="2" cm="1">
        <f t="array" ref="K610">IF(C610="","",C610-SUMPRODUCT(($B$1461:$B$1491=$J610)*1,C$1461:C$1491))</f>
        <v>-1.0432955766500385E-2</v>
      </c>
      <c r="L610" s="2" cm="1">
        <f t="array" ref="L610">IF(D610="","",D610-SUMPRODUCT(($B$1461:$B$1491=$J610)*1,D$1461:D$1491))</f>
        <v>-3.3896152200698637E-2</v>
      </c>
      <c r="M610" s="2" cm="1">
        <f t="array" ref="M610">IF(E610="","",E610-SUMPRODUCT(($B$1461:$B$1491=$J610)*1,E$1461:E$1491))</f>
        <v>2.0672304736951475E-2</v>
      </c>
      <c r="N610" s="2" cm="1">
        <f t="array" ref="N610">IF(F610="","",F610-SUMPRODUCT(($B$1461:$B$1491=$J610)*1,F$1461:F$1491))</f>
        <v>0.13751154438275215</v>
      </c>
      <c r="O610" s="2" cm="1">
        <f t="array" ref="O610">IF(G610="","",G610-SUMPRODUCT(($B$1461:$B$1491=$J610)*1,G$1461:G$1491))</f>
        <v>0.16056486166752926</v>
      </c>
    </row>
    <row r="611" spans="1:15" x14ac:dyDescent="0.55000000000000004">
      <c r="A611" s="3">
        <v>20</v>
      </c>
      <c r="B611" s="4">
        <v>19</v>
      </c>
      <c r="C611" s="2">
        <f>IFERROR(LN(実質付加価値!C611),"")</f>
        <v>12.607414489190404</v>
      </c>
      <c r="D611" s="2">
        <f>IFERROR(LN(実質付加価値!D611),"")</f>
        <v>12.468987562362127</v>
      </c>
      <c r="E611" s="2">
        <f>IFERROR(LN(実質付加価値!E611),"")</f>
        <v>12.434681281463833</v>
      </c>
      <c r="F611" s="2">
        <f>IFERROR(LN(実質付加価値!F611),"")</f>
        <v>12.382514613580527</v>
      </c>
      <c r="G611" s="2">
        <f>IFERROR(LN(実質付加価値!G611),"")</f>
        <v>12.472629100283759</v>
      </c>
      <c r="I611" s="3">
        <v>20</v>
      </c>
      <c r="J611" s="3">
        <v>19</v>
      </c>
      <c r="K611" s="2" cm="1">
        <f t="array" ref="K611">IF(C611="","",C611-SUMPRODUCT(($B$1461:$B$1491=$J611)*1,C$1461:C$1491))</f>
        <v>-1.9403411858002428E-2</v>
      </c>
      <c r="L611" s="2" cm="1">
        <f t="array" ref="L611">IF(D611="","",D611-SUMPRODUCT(($B$1461:$B$1491=$J611)*1,D$1461:D$1491))</f>
        <v>-2.4161463073198775E-2</v>
      </c>
      <c r="M611" s="2" cm="1">
        <f t="array" ref="M611">IF(E611="","",E611-SUMPRODUCT(($B$1461:$B$1491=$J611)*1,E$1461:E$1491))</f>
        <v>-2.9528899994662794E-2</v>
      </c>
      <c r="N611" s="2" cm="1">
        <f t="array" ref="N611">IF(F611="","",F611-SUMPRODUCT(($B$1461:$B$1491=$J611)*1,F$1461:F$1491))</f>
        <v>-5.7287161533242426E-2</v>
      </c>
      <c r="O611" s="2" cm="1">
        <f t="array" ref="O611">IF(G611="","",G611-SUMPRODUCT(($B$1461:$B$1491=$J611)*1,G$1461:G$1491))</f>
        <v>-6.2409077056651441E-2</v>
      </c>
    </row>
    <row r="612" spans="1:15" x14ac:dyDescent="0.55000000000000004">
      <c r="A612" s="3">
        <v>20</v>
      </c>
      <c r="B612" s="4">
        <v>20</v>
      </c>
      <c r="C612" s="2">
        <f>IFERROR(LN(実質付加価値!C612),"")</f>
        <v>12.894423365637195</v>
      </c>
      <c r="D612" s="2">
        <f>IFERROR(LN(実質付加価値!D612),"")</f>
        <v>13.168135212818276</v>
      </c>
      <c r="E612" s="2">
        <f>IFERROR(LN(実質付加価値!E612),"")</f>
        <v>13.115240367173412</v>
      </c>
      <c r="F612" s="2">
        <f>IFERROR(LN(実質付加価値!F612),"")</f>
        <v>13.068009799282409</v>
      </c>
      <c r="G612" s="2">
        <f>IFERROR(LN(実質付加価値!G612),"")</f>
        <v>13.097556693211706</v>
      </c>
      <c r="I612" s="3">
        <v>20</v>
      </c>
      <c r="J612" s="3">
        <v>20</v>
      </c>
      <c r="K612" s="2" cm="1">
        <f t="array" ref="K612">IF(C612="","",C612-SUMPRODUCT(($B$1461:$B$1491=$J612)*1,C$1461:C$1491))</f>
        <v>4.1642700140501532E-2</v>
      </c>
      <c r="L612" s="2" cm="1">
        <f t="array" ref="L612">IF(D612="","",D612-SUMPRODUCT(($B$1461:$B$1491=$J612)*1,D$1461:D$1491))</f>
        <v>0.10381303042971091</v>
      </c>
      <c r="M612" s="2" cm="1">
        <f t="array" ref="M612">IF(E612="","",E612-SUMPRODUCT(($B$1461:$B$1491=$J612)*1,E$1461:E$1491))</f>
        <v>0.100480227570932</v>
      </c>
      <c r="N612" s="2" cm="1">
        <f t="array" ref="N612">IF(F612="","",F612-SUMPRODUCT(($B$1461:$B$1491=$J612)*1,F$1461:F$1491))</f>
        <v>8.953503262457474E-2</v>
      </c>
      <c r="O612" s="2" cm="1">
        <f t="array" ref="O612">IF(G612="","",G612-SUMPRODUCT(($B$1461:$B$1491=$J612)*1,G$1461:G$1491))</f>
        <v>7.5344998078021419E-2</v>
      </c>
    </row>
    <row r="613" spans="1:15" x14ac:dyDescent="0.55000000000000004">
      <c r="A613" s="3">
        <v>20</v>
      </c>
      <c r="B613" s="4">
        <v>21</v>
      </c>
      <c r="C613" s="2">
        <f>IFERROR(LN(実質付加価値!C613),"")</f>
        <v>12.756246083023594</v>
      </c>
      <c r="D613" s="2">
        <f>IFERROR(LN(実質付加価値!D613),"")</f>
        <v>12.748401573992375</v>
      </c>
      <c r="E613" s="2">
        <f>IFERROR(LN(実質付加価値!E613),"")</f>
        <v>12.7338991453702</v>
      </c>
      <c r="F613" s="2">
        <f>IFERROR(LN(実質付加価値!F613),"")</f>
        <v>12.47658128343415</v>
      </c>
      <c r="G613" s="2">
        <f>IFERROR(LN(実質付加価値!G613),"")</f>
        <v>12.553971249378614</v>
      </c>
      <c r="I613" s="3">
        <v>20</v>
      </c>
      <c r="J613" s="3">
        <v>21</v>
      </c>
      <c r="K613" s="2" cm="1">
        <f t="array" ref="K613">IF(C613="","",C613-SUMPRODUCT(($B$1461:$B$1491=$J613)*1,C$1461:C$1491))</f>
        <v>-3.7919216512710463E-2</v>
      </c>
      <c r="L613" s="2" cm="1">
        <f t="array" ref="L613">IF(D613="","",D613-SUMPRODUCT(($B$1461:$B$1491=$J613)*1,D$1461:D$1491))</f>
        <v>-7.1449528651120531E-2</v>
      </c>
      <c r="M613" s="2" cm="1">
        <f t="array" ref="M613">IF(E613="","",E613-SUMPRODUCT(($B$1461:$B$1491=$J613)*1,E$1461:E$1491))</f>
        <v>-9.485278062993352E-2</v>
      </c>
      <c r="N613" s="2" cm="1">
        <f t="array" ref="N613">IF(F613="","",F613-SUMPRODUCT(($B$1461:$B$1491=$J613)*1,F$1461:F$1491))</f>
        <v>-6.607510796677829E-2</v>
      </c>
      <c r="O613" s="2" cm="1">
        <f t="array" ref="O613">IF(G613="","",G613-SUMPRODUCT(($B$1461:$B$1491=$J613)*1,G$1461:G$1491))</f>
        <v>-8.95632543419147E-2</v>
      </c>
    </row>
    <row r="614" spans="1:15" x14ac:dyDescent="0.55000000000000004">
      <c r="A614" s="3">
        <v>20</v>
      </c>
      <c r="B614" s="4">
        <v>22</v>
      </c>
      <c r="C614" s="2">
        <f>IFERROR(LN(実質付加価値!C614),"")</f>
        <v>12.35282819656975</v>
      </c>
      <c r="D614" s="2">
        <f>IFERROR(LN(実質付加価値!D614),"")</f>
        <v>12.463724431061051</v>
      </c>
      <c r="E614" s="2">
        <f>IFERROR(LN(実質付加価値!E614),"")</f>
        <v>12.457303160629978</v>
      </c>
      <c r="F614" s="2">
        <f>IFERROR(LN(実質付加価値!F614),"")</f>
        <v>11.89548707766965</v>
      </c>
      <c r="G614" s="2">
        <f>IFERROR(LN(実質付加価値!G614),"")</f>
        <v>11.976376585452995</v>
      </c>
      <c r="I614" s="3">
        <v>20</v>
      </c>
      <c r="J614" s="3">
        <v>22</v>
      </c>
      <c r="K614" s="2" cm="1">
        <f t="array" ref="K614">IF(C614="","",C614-SUMPRODUCT(($B$1461:$B$1491=$J614)*1,C$1461:C$1491))</f>
        <v>0.24612263850216642</v>
      </c>
      <c r="L614" s="2" cm="1">
        <f t="array" ref="L614">IF(D614="","",D614-SUMPRODUCT(($B$1461:$B$1491=$J614)*1,D$1461:D$1491))</f>
        <v>0.38490447414027429</v>
      </c>
      <c r="M614" s="2" cm="1">
        <f t="array" ref="M614">IF(E614="","",E614-SUMPRODUCT(($B$1461:$B$1491=$J614)*1,E$1461:E$1491))</f>
        <v>0.38066021539130546</v>
      </c>
      <c r="N614" s="2" cm="1">
        <f t="array" ref="N614">IF(F614="","",F614-SUMPRODUCT(($B$1461:$B$1491=$J614)*1,F$1461:F$1491))</f>
        <v>0.29442928131904011</v>
      </c>
      <c r="O614" s="2" cm="1">
        <f t="array" ref="O614">IF(G614="","",G614-SUMPRODUCT(($B$1461:$B$1491=$J614)*1,G$1461:G$1491))</f>
        <v>0.37941453429933425</v>
      </c>
    </row>
    <row r="615" spans="1:15" x14ac:dyDescent="0.55000000000000004">
      <c r="A615" s="3">
        <v>20</v>
      </c>
      <c r="B615" s="4">
        <v>23</v>
      </c>
      <c r="C615" s="2">
        <f>IFERROR(LN(実質付加価値!C615),"")</f>
        <v>11.90855450153512</v>
      </c>
      <c r="D615" s="2">
        <f>IFERROR(LN(実質付加価値!D615),"")</f>
        <v>11.883451942897231</v>
      </c>
      <c r="E615" s="2">
        <f>IFERROR(LN(実質付加価値!E615),"")</f>
        <v>11.922143351619095</v>
      </c>
      <c r="F615" s="2">
        <f>IFERROR(LN(実質付加価値!F615),"")</f>
        <v>11.997572218734422</v>
      </c>
      <c r="G615" s="2">
        <f>IFERROR(LN(実質付加価値!G615),"")</f>
        <v>11.997724053110794</v>
      </c>
      <c r="I615" s="3">
        <v>20</v>
      </c>
      <c r="J615" s="3">
        <v>23</v>
      </c>
      <c r="K615" s="2" cm="1">
        <f t="array" ref="K615">IF(C615="","",C615-SUMPRODUCT(($B$1461:$B$1491=$J615)*1,C$1461:C$1491))</f>
        <v>8.5048490676438604E-2</v>
      </c>
      <c r="L615" s="2" cm="1">
        <f t="array" ref="L615">IF(D615="","",D615-SUMPRODUCT(($B$1461:$B$1491=$J615)*1,D$1461:D$1491))</f>
        <v>5.7573102653773134E-2</v>
      </c>
      <c r="M615" s="2" cm="1">
        <f t="array" ref="M615">IF(E615="","",E615-SUMPRODUCT(($B$1461:$B$1491=$J615)*1,E$1461:E$1491))</f>
        <v>5.901473112943556E-2</v>
      </c>
      <c r="N615" s="2" cm="1">
        <f t="array" ref="N615">IF(F615="","",F615-SUMPRODUCT(($B$1461:$B$1491=$J615)*1,F$1461:F$1491))</f>
        <v>5.0801265763306347E-2</v>
      </c>
      <c r="O615" s="2" cm="1">
        <f t="array" ref="O615">IF(G615="","",G615-SUMPRODUCT(($B$1461:$B$1491=$J615)*1,G$1461:G$1491))</f>
        <v>6.1698541817795771E-2</v>
      </c>
    </row>
    <row r="616" spans="1:15" x14ac:dyDescent="0.55000000000000004">
      <c r="A616" s="3">
        <v>20</v>
      </c>
      <c r="B616" s="4">
        <v>24</v>
      </c>
      <c r="C616" s="2">
        <f>IFERROR(LN(実質付加価値!C616),"")</f>
        <v>11.614543425443841</v>
      </c>
      <c r="D616" s="2">
        <f>IFERROR(LN(実質付加価値!D616),"")</f>
        <v>11.341985692340407</v>
      </c>
      <c r="E616" s="2">
        <f>IFERROR(LN(実質付加価値!E616),"")</f>
        <v>11.338069767944994</v>
      </c>
      <c r="F616" s="2">
        <f>IFERROR(LN(実質付加価値!F616),"")</f>
        <v>11.306265017003506</v>
      </c>
      <c r="G616" s="2">
        <f>IFERROR(LN(実質付加価値!G616),"")</f>
        <v>11.396353822525025</v>
      </c>
      <c r="I616" s="3">
        <v>20</v>
      </c>
      <c r="J616" s="3">
        <v>24</v>
      </c>
      <c r="K616" s="2" cm="1">
        <f t="array" ref="K616">IF(C616="","",C616-SUMPRODUCT(($B$1461:$B$1491=$J616)*1,C$1461:C$1491))</f>
        <v>0.45709429713211236</v>
      </c>
      <c r="L616" s="2" cm="1">
        <f t="array" ref="L616">IF(D616="","",D616-SUMPRODUCT(($B$1461:$B$1491=$J616)*1,D$1461:D$1491))</f>
        <v>0.18288862601514211</v>
      </c>
      <c r="M616" s="2" cm="1">
        <f t="array" ref="M616">IF(E616="","",E616-SUMPRODUCT(($B$1461:$B$1491=$J616)*1,E$1461:E$1491))</f>
        <v>0.2157272269766235</v>
      </c>
      <c r="N616" s="2" cm="1">
        <f t="array" ref="N616">IF(F616="","",F616-SUMPRODUCT(($B$1461:$B$1491=$J616)*1,F$1461:F$1491))</f>
        <v>0.24922293678947227</v>
      </c>
      <c r="O616" s="2" cm="1">
        <f t="array" ref="O616">IF(G616="","",G616-SUMPRODUCT(($B$1461:$B$1491=$J616)*1,G$1461:G$1491))</f>
        <v>0.30576152149727065</v>
      </c>
    </row>
    <row r="617" spans="1:15" x14ac:dyDescent="0.55000000000000004">
      <c r="A617" s="3">
        <v>20</v>
      </c>
      <c r="B617" s="4">
        <v>25</v>
      </c>
      <c r="C617" s="2">
        <f>IFERROR(LN(実質付加価値!C617),"")</f>
        <v>12.467732659951162</v>
      </c>
      <c r="D617" s="2">
        <f>IFERROR(LN(実質付加価値!D617),"")</f>
        <v>12.596563041810022</v>
      </c>
      <c r="E617" s="2">
        <f>IFERROR(LN(実質付加価値!E617),"")</f>
        <v>12.519622538280398</v>
      </c>
      <c r="F617" s="2">
        <f>IFERROR(LN(実質付加価値!F617),"")</f>
        <v>12.581069727869622</v>
      </c>
      <c r="G617" s="2">
        <f>IFERROR(LN(実質付加価値!G617),"")</f>
        <v>12.702704921553369</v>
      </c>
      <c r="I617" s="3">
        <v>20</v>
      </c>
      <c r="J617" s="3">
        <v>25</v>
      </c>
      <c r="K617" s="2" cm="1">
        <f t="array" ref="K617">IF(C617="","",C617-SUMPRODUCT(($B$1461:$B$1491=$J617)*1,C$1461:C$1491))</f>
        <v>0.14366687825433111</v>
      </c>
      <c r="L617" s="2" cm="1">
        <f t="array" ref="L617">IF(D617="","",D617-SUMPRODUCT(($B$1461:$B$1491=$J617)*1,D$1461:D$1491))</f>
        <v>0.16193071089097089</v>
      </c>
      <c r="M617" s="2" cm="1">
        <f t="array" ref="M617">IF(E617="","",E617-SUMPRODUCT(($B$1461:$B$1491=$J617)*1,E$1461:E$1491))</f>
        <v>0.1079106792705975</v>
      </c>
      <c r="N617" s="2" cm="1">
        <f t="array" ref="N617">IF(F617="","",F617-SUMPRODUCT(($B$1461:$B$1491=$J617)*1,F$1461:F$1491))</f>
        <v>0.12877279236500527</v>
      </c>
      <c r="O617" s="2" cm="1">
        <f t="array" ref="O617">IF(G617="","",G617-SUMPRODUCT(($B$1461:$B$1491=$J617)*1,G$1461:G$1491))</f>
        <v>0.10574219062700863</v>
      </c>
    </row>
    <row r="618" spans="1:15" x14ac:dyDescent="0.55000000000000004">
      <c r="A618" s="3">
        <v>20</v>
      </c>
      <c r="B618" s="4">
        <v>26</v>
      </c>
      <c r="C618" s="2">
        <f>IFERROR(LN(実質付加価値!C618),"")</f>
        <v>12.399058177208936</v>
      </c>
      <c r="D618" s="2">
        <f>IFERROR(LN(実質付加価値!D618),"")</f>
        <v>12.433636651886236</v>
      </c>
      <c r="E618" s="2">
        <f>IFERROR(LN(実質付加価値!E618),"")</f>
        <v>12.451276069889145</v>
      </c>
      <c r="F618" s="2">
        <f>IFERROR(LN(実質付加価値!F618),"")</f>
        <v>12.440813557087214</v>
      </c>
      <c r="G618" s="2">
        <f>IFERROR(LN(実質付加価値!G618),"")</f>
        <v>12.396178013676129</v>
      </c>
      <c r="I618" s="3">
        <v>20</v>
      </c>
      <c r="J618" s="3">
        <v>26</v>
      </c>
      <c r="K618" s="2" cm="1">
        <f t="array" ref="K618">IF(C618="","",C618-SUMPRODUCT(($B$1461:$B$1491=$J618)*1,C$1461:C$1491))</f>
        <v>0.10462061532332179</v>
      </c>
      <c r="L618" s="2" cm="1">
        <f t="array" ref="L618">IF(D618="","",D618-SUMPRODUCT(($B$1461:$B$1491=$J618)*1,D$1461:D$1491))</f>
        <v>4.2737585942896672E-2</v>
      </c>
      <c r="M618" s="2" cm="1">
        <f t="array" ref="M618">IF(E618="","",E618-SUMPRODUCT(($B$1461:$B$1491=$J618)*1,E$1461:E$1491))</f>
        <v>4.9744096709687824E-2</v>
      </c>
      <c r="N618" s="2" cm="1">
        <f t="array" ref="N618">IF(F618="","",F618-SUMPRODUCT(($B$1461:$B$1491=$J618)*1,F$1461:F$1491))</f>
        <v>5.6701274599646467E-2</v>
      </c>
      <c r="O618" s="2" cm="1">
        <f t="array" ref="O618">IF(G618="","",G618-SUMPRODUCT(($B$1461:$B$1491=$J618)*1,G$1461:G$1491))</f>
        <v>4.6714516037710041E-2</v>
      </c>
    </row>
    <row r="619" spans="1:15" x14ac:dyDescent="0.55000000000000004">
      <c r="A619" s="3">
        <v>20</v>
      </c>
      <c r="B619" s="4">
        <v>27</v>
      </c>
      <c r="C619" s="2">
        <f>IFERROR(LN(実質付加価値!C619),"")</f>
        <v>12.886779777805597</v>
      </c>
      <c r="D619" s="2">
        <f>IFERROR(LN(実質付加価値!D619),"")</f>
        <v>12.966263526661212</v>
      </c>
      <c r="E619" s="2">
        <f>IFERROR(LN(実質付加価値!E619),"")</f>
        <v>13.01039886930907</v>
      </c>
      <c r="F619" s="2">
        <f>IFERROR(LN(実質付加価値!F619),"")</f>
        <v>13.005872626594238</v>
      </c>
      <c r="G619" s="2">
        <f>IFERROR(LN(実質付加価値!G619),"")</f>
        <v>13.003859623275629</v>
      </c>
      <c r="I619" s="3">
        <v>20</v>
      </c>
      <c r="J619" s="3">
        <v>27</v>
      </c>
      <c r="K619" s="2" cm="1">
        <f t="array" ref="K619">IF(C619="","",C619-SUMPRODUCT(($B$1461:$B$1491=$J619)*1,C$1461:C$1491))</f>
        <v>-7.3012492703833587E-2</v>
      </c>
      <c r="L619" s="2" cm="1">
        <f t="array" ref="L619">IF(D619="","",D619-SUMPRODUCT(($B$1461:$B$1491=$J619)*1,D$1461:D$1491))</f>
        <v>-3.8807488103975274E-2</v>
      </c>
      <c r="M619" s="2" cm="1">
        <f t="array" ref="M619">IF(E619="","",E619-SUMPRODUCT(($B$1461:$B$1491=$J619)*1,E$1461:E$1491))</f>
        <v>-2.0229403806711233E-2</v>
      </c>
      <c r="N619" s="2" cm="1">
        <f t="array" ref="N619">IF(F619="","",F619-SUMPRODUCT(($B$1461:$B$1491=$J619)*1,F$1461:F$1491))</f>
        <v>-1.8566282703902814E-2</v>
      </c>
      <c r="O619" s="2" cm="1">
        <f t="array" ref="O619">IF(G619="","",G619-SUMPRODUCT(($B$1461:$B$1491=$J619)*1,G$1461:G$1491))</f>
        <v>-3.1259655653984808E-2</v>
      </c>
    </row>
    <row r="620" spans="1:15" x14ac:dyDescent="0.55000000000000004">
      <c r="A620" s="3">
        <v>20</v>
      </c>
      <c r="B620" s="4">
        <v>28</v>
      </c>
      <c r="C620" s="2">
        <f>IFERROR(LN(実質付加価値!C620),"")</f>
        <v>12.827758107882721</v>
      </c>
      <c r="D620" s="2">
        <f>IFERROR(LN(実質付加価値!D620),"")</f>
        <v>12.967092341689799</v>
      </c>
      <c r="E620" s="2">
        <f>IFERROR(LN(実質付加価値!E620),"")</f>
        <v>13.00597236289485</v>
      </c>
      <c r="F620" s="2">
        <f>IFERROR(LN(実質付加価値!F620),"")</f>
        <v>12.964986421319484</v>
      </c>
      <c r="G620" s="2">
        <f>IFERROR(LN(実質付加価値!G620),"")</f>
        <v>13.056379144909336</v>
      </c>
      <c r="I620" s="3">
        <v>20</v>
      </c>
      <c r="J620" s="3">
        <v>28</v>
      </c>
      <c r="K620" s="2" cm="1">
        <f t="array" ref="K620">IF(C620="","",C620-SUMPRODUCT(($B$1461:$B$1491=$J620)*1,C$1461:C$1491))</f>
        <v>2.4942041333329001E-2</v>
      </c>
      <c r="L620" s="2" cm="1">
        <f t="array" ref="L620">IF(D620="","",D620-SUMPRODUCT(($B$1461:$B$1491=$J620)*1,D$1461:D$1491))</f>
        <v>7.4416857175387818E-2</v>
      </c>
      <c r="M620" s="2" cm="1">
        <f t="array" ref="M620">IF(E620="","",E620-SUMPRODUCT(($B$1461:$B$1491=$J620)*1,E$1461:E$1491))</f>
        <v>3.5710217144870882E-2</v>
      </c>
      <c r="N620" s="2" cm="1">
        <f t="array" ref="N620">IF(F620="","",F620-SUMPRODUCT(($B$1461:$B$1491=$J620)*1,F$1461:F$1491))</f>
        <v>-2.6850788260690095E-2</v>
      </c>
      <c r="O620" s="2" cm="1">
        <f t="array" ref="O620">IF(G620="","",G620-SUMPRODUCT(($B$1461:$B$1491=$J620)*1,G$1461:G$1491))</f>
        <v>1.5347722167678768E-2</v>
      </c>
    </row>
    <row r="621" spans="1:15" x14ac:dyDescent="0.55000000000000004">
      <c r="A621" s="3">
        <v>20</v>
      </c>
      <c r="B621" s="4">
        <v>29</v>
      </c>
      <c r="C621" s="2">
        <f>IFERROR(LN(実質付加価値!C621),"")</f>
        <v>12.648600296175406</v>
      </c>
      <c r="D621" s="2">
        <f>IFERROR(LN(実質付加価値!D621),"")</f>
        <v>12.637482330507881</v>
      </c>
      <c r="E621" s="2">
        <f>IFERROR(LN(実質付加価値!E621),"")</f>
        <v>12.70021916640259</v>
      </c>
      <c r="F621" s="2">
        <f>IFERROR(LN(実質付加価値!F621),"")</f>
        <v>12.722353189782506</v>
      </c>
      <c r="G621" s="2">
        <f>IFERROR(LN(実質付加価値!G621),"")</f>
        <v>12.719969223514756</v>
      </c>
      <c r="I621" s="3">
        <v>20</v>
      </c>
      <c r="J621" s="3">
        <v>29</v>
      </c>
      <c r="K621" s="2" cm="1">
        <f t="array" ref="K621">IF(C621="","",C621-SUMPRODUCT(($B$1461:$B$1491=$J621)*1,C$1461:C$1491))</f>
        <v>7.2821906728679053E-2</v>
      </c>
      <c r="L621" s="2" cm="1">
        <f t="array" ref="L621">IF(D621="","",D621-SUMPRODUCT(($B$1461:$B$1491=$J621)*1,D$1461:D$1491))</f>
        <v>3.3660451533615188E-2</v>
      </c>
      <c r="M621" s="2" cm="1">
        <f t="array" ref="M621">IF(E621="","",E621-SUMPRODUCT(($B$1461:$B$1491=$J621)*1,E$1461:E$1491))</f>
        <v>7.2230773003237658E-2</v>
      </c>
      <c r="N621" s="2" cm="1">
        <f t="array" ref="N621">IF(F621="","",F621-SUMPRODUCT(($B$1461:$B$1491=$J621)*1,F$1461:F$1491))</f>
        <v>8.9912646811752595E-2</v>
      </c>
      <c r="O621" s="2" cm="1">
        <f t="array" ref="O621">IF(G621="","",G621-SUMPRODUCT(($B$1461:$B$1491=$J621)*1,G$1461:G$1491))</f>
        <v>8.2778842802008867E-2</v>
      </c>
    </row>
    <row r="622" spans="1:15" x14ac:dyDescent="0.55000000000000004">
      <c r="A622" s="3">
        <v>20</v>
      </c>
      <c r="B622" s="4">
        <v>30</v>
      </c>
      <c r="C622" s="2">
        <f>IFERROR(LN(実質付加価値!C622),"")</f>
        <v>13.184211880589276</v>
      </c>
      <c r="D622" s="2">
        <f>IFERROR(LN(実質付加価値!D622),"")</f>
        <v>13.343897260044299</v>
      </c>
      <c r="E622" s="2">
        <f>IFERROR(LN(実質付加価値!E622),"")</f>
        <v>13.4341250537055</v>
      </c>
      <c r="F622" s="2">
        <f>IFERROR(LN(実質付加価値!F622),"")</f>
        <v>13.439603358632358</v>
      </c>
      <c r="G622" s="2">
        <f>IFERROR(LN(実質付加価値!G622),"")</f>
        <v>13.468985961255743</v>
      </c>
      <c r="I622" s="3">
        <v>20</v>
      </c>
      <c r="J622" s="3">
        <v>30</v>
      </c>
      <c r="K622" s="2" cm="1">
        <f t="array" ref="K622">IF(C622="","",C622-SUMPRODUCT(($B$1461:$B$1491=$J622)*1,C$1461:C$1491))</f>
        <v>2.8818374334138142E-2</v>
      </c>
      <c r="L622" s="2" cm="1">
        <f t="array" ref="L622">IF(D622="","",D622-SUMPRODUCT(($B$1461:$B$1491=$J622)*1,D$1461:D$1491))</f>
        <v>3.089432635356637E-2</v>
      </c>
      <c r="M622" s="2" cm="1">
        <f t="array" ref="M622">IF(E622="","",E622-SUMPRODUCT(($B$1461:$B$1491=$J622)*1,E$1461:E$1491))</f>
        <v>5.1296218164978313E-2</v>
      </c>
      <c r="N622" s="2" cm="1">
        <f t="array" ref="N622">IF(F622="","",F622-SUMPRODUCT(($B$1461:$B$1491=$J622)*1,F$1461:F$1491))</f>
        <v>5.4479962146578131E-2</v>
      </c>
      <c r="O622" s="2" cm="1">
        <f t="array" ref="O622">IF(G622="","",G622-SUMPRODUCT(($B$1461:$B$1491=$J622)*1,G$1461:G$1491))</f>
        <v>3.5788141588504629E-2</v>
      </c>
    </row>
    <row r="623" spans="1:15" x14ac:dyDescent="0.55000000000000004">
      <c r="A623" s="3">
        <v>20</v>
      </c>
      <c r="B623" s="4">
        <v>31</v>
      </c>
      <c r="C623" s="2">
        <f>IFERROR(LN(実質付加価値!C623),"")</f>
        <v>12.690115153593144</v>
      </c>
      <c r="D623" s="2">
        <f>IFERROR(LN(実質付加価値!D623),"")</f>
        <v>12.669687696029738</v>
      </c>
      <c r="E623" s="2">
        <f>IFERROR(LN(実質付加価値!E623),"")</f>
        <v>12.679534782352176</v>
      </c>
      <c r="F623" s="2">
        <f>IFERROR(LN(実質付加価値!F623),"")</f>
        <v>12.559392891610841</v>
      </c>
      <c r="G623" s="2">
        <f>IFERROR(LN(実質付加価値!G623),"")</f>
        <v>12.560149320818857</v>
      </c>
      <c r="I623" s="3">
        <v>20</v>
      </c>
      <c r="J623" s="3">
        <v>31</v>
      </c>
      <c r="K623" s="2" cm="1">
        <f t="array" ref="K623">IF(C623="","",C623-SUMPRODUCT(($B$1461:$B$1491=$J623)*1,C$1461:C$1491))</f>
        <v>-8.5588808612406808E-3</v>
      </c>
      <c r="L623" s="2" cm="1">
        <f t="array" ref="L623">IF(D623="","",D623-SUMPRODUCT(($B$1461:$B$1491=$J623)*1,D$1461:D$1491))</f>
        <v>6.8169574286065071E-2</v>
      </c>
      <c r="M623" s="2" cm="1">
        <f t="array" ref="M623">IF(E623="","",E623-SUMPRODUCT(($B$1461:$B$1491=$J623)*1,E$1461:E$1491))</f>
        <v>0.10481033062225009</v>
      </c>
      <c r="N623" s="2" cm="1">
        <f t="array" ref="N623">IF(F623="","",F623-SUMPRODUCT(($B$1461:$B$1491=$J623)*1,F$1461:F$1491))</f>
        <v>0.11092546092431732</v>
      </c>
      <c r="O623" s="2" cm="1">
        <f t="array" ref="O623">IF(G623="","",G623-SUMPRODUCT(($B$1461:$B$1491=$J623)*1,G$1461:G$1491))</f>
        <v>0.11259587047924668</v>
      </c>
    </row>
    <row r="624" spans="1:15" x14ac:dyDescent="0.55000000000000004">
      <c r="A624" s="3">
        <v>21</v>
      </c>
      <c r="B624" s="4">
        <v>1</v>
      </c>
      <c r="C624" s="2">
        <f>IFERROR(LN(実質付加価値!C624),"")</f>
        <v>11.300424109758273</v>
      </c>
      <c r="D624" s="2">
        <f>IFERROR(LN(実質付加価値!D624),"")</f>
        <v>11.116328481897682</v>
      </c>
      <c r="E624" s="2">
        <f>IFERROR(LN(実質付加価値!E624),"")</f>
        <v>11.011469684852841</v>
      </c>
      <c r="F624" s="2">
        <f>IFERROR(LN(実質付加価値!F624),"")</f>
        <v>11.009264876553818</v>
      </c>
      <c r="G624" s="2">
        <f>IFERROR(LN(実質付加価値!G624),"")</f>
        <v>11.119239380848368</v>
      </c>
      <c r="I624" s="3">
        <v>21</v>
      </c>
      <c r="J624" s="3">
        <v>1</v>
      </c>
      <c r="K624" s="2" cm="1">
        <f t="array" ref="K624">IF(C624="","",C624-SUMPRODUCT(($B$1461:$B$1491=$J624)*1,C$1461:C$1491))</f>
        <v>-0.29980822417748243</v>
      </c>
      <c r="L624" s="2" cm="1">
        <f t="array" ref="L624">IF(D624="","",D624-SUMPRODUCT(($B$1461:$B$1491=$J624)*1,D$1461:D$1491))</f>
        <v>-0.34343823718386801</v>
      </c>
      <c r="M624" s="2" cm="1">
        <f t="array" ref="M624">IF(E624="","",E624-SUMPRODUCT(($B$1461:$B$1491=$J624)*1,E$1461:E$1491))</f>
        <v>-0.34976614823275654</v>
      </c>
      <c r="N624" s="2" cm="1">
        <f t="array" ref="N624">IF(F624="","",F624-SUMPRODUCT(($B$1461:$B$1491=$J624)*1,F$1461:F$1491))</f>
        <v>-0.31296679202470479</v>
      </c>
      <c r="O624" s="2" cm="1">
        <f t="array" ref="O624">IF(G624="","",G624-SUMPRODUCT(($B$1461:$B$1491=$J624)*1,G$1461:G$1491))</f>
        <v>-0.28545207949991536</v>
      </c>
    </row>
    <row r="625" spans="1:15" x14ac:dyDescent="0.55000000000000004">
      <c r="A625" s="3">
        <v>21</v>
      </c>
      <c r="B625" s="4">
        <v>2</v>
      </c>
      <c r="C625" s="2">
        <f>IFERROR(LN(実質付加価値!C625),"")</f>
        <v>9.1531820194972831</v>
      </c>
      <c r="D625" s="2">
        <f>IFERROR(LN(実質付加価値!D625),"")</f>
        <v>9.0066242873477265</v>
      </c>
      <c r="E625" s="2">
        <f>IFERROR(LN(実質付加価値!E625),"")</f>
        <v>9.1175561055573144</v>
      </c>
      <c r="F625" s="2">
        <f>IFERROR(LN(実質付加価値!F625),"")</f>
        <v>9.1209017687217635</v>
      </c>
      <c r="G625" s="2">
        <f>IFERROR(LN(実質付加価値!G625),"")</f>
        <v>8.908897310013236</v>
      </c>
      <c r="I625" s="3">
        <v>21</v>
      </c>
      <c r="J625" s="3">
        <v>2</v>
      </c>
      <c r="K625" s="2" cm="1">
        <f t="array" ref="K625">IF(C625="","",C625-SUMPRODUCT(($B$1461:$B$1491=$J625)*1,C$1461:C$1491))</f>
        <v>0.68533539140194577</v>
      </c>
      <c r="L625" s="2" cm="1">
        <f t="array" ref="L625">IF(D625="","",D625-SUMPRODUCT(($B$1461:$B$1491=$J625)*1,D$1461:D$1491))</f>
        <v>0.40835013098772244</v>
      </c>
      <c r="M625" s="2" cm="1">
        <f t="array" ref="M625">IF(E625="","",E625-SUMPRODUCT(($B$1461:$B$1491=$J625)*1,E$1461:E$1491))</f>
        <v>0.55672299012142012</v>
      </c>
      <c r="N625" s="2" cm="1">
        <f t="array" ref="N625">IF(F625="","",F625-SUMPRODUCT(($B$1461:$B$1491=$J625)*1,F$1461:F$1491))</f>
        <v>0.58371207270592151</v>
      </c>
      <c r="O625" s="2" cm="1">
        <f t="array" ref="O625">IF(G625="","",G625-SUMPRODUCT(($B$1461:$B$1491=$J625)*1,G$1461:G$1491))</f>
        <v>0.62024342705712954</v>
      </c>
    </row>
    <row r="626" spans="1:15" x14ac:dyDescent="0.55000000000000004">
      <c r="A626" s="3">
        <v>21</v>
      </c>
      <c r="B626" s="4">
        <v>3</v>
      </c>
      <c r="C626" s="2">
        <f>IFERROR(LN(実質付加価値!C626),"")</f>
        <v>11.566260188947759</v>
      </c>
      <c r="D626" s="2">
        <f>IFERROR(LN(実質付加価値!D626),"")</f>
        <v>11.768098744953464</v>
      </c>
      <c r="E626" s="2">
        <f>IFERROR(LN(実質付加価値!E626),"")</f>
        <v>11.768022741434223</v>
      </c>
      <c r="F626" s="2">
        <f>IFERROR(LN(実質付加価値!F626),"")</f>
        <v>11.821069145471728</v>
      </c>
      <c r="G626" s="2">
        <f>IFERROR(LN(実質付加価値!G626),"")</f>
        <v>11.763883627545665</v>
      </c>
      <c r="I626" s="3">
        <v>21</v>
      </c>
      <c r="J626" s="3">
        <v>3</v>
      </c>
      <c r="K626" s="2" cm="1">
        <f t="array" ref="K626">IF(C626="","",C626-SUMPRODUCT(($B$1461:$B$1491=$J626)*1,C$1461:C$1491))</f>
        <v>-0.49716387783902505</v>
      </c>
      <c r="L626" s="2" cm="1">
        <f t="array" ref="L626">IF(D626="","",D626-SUMPRODUCT(($B$1461:$B$1491=$J626)*1,D$1461:D$1491))</f>
        <v>-0.32443917070480666</v>
      </c>
      <c r="M626" s="2" cm="1">
        <f t="array" ref="M626">IF(E626="","",E626-SUMPRODUCT(($B$1461:$B$1491=$J626)*1,E$1461:E$1491))</f>
        <v>-0.36623850969214722</v>
      </c>
      <c r="N626" s="2" cm="1">
        <f t="array" ref="N626">IF(F626="","",F626-SUMPRODUCT(($B$1461:$B$1491=$J626)*1,F$1461:F$1491))</f>
        <v>-0.24346164330432352</v>
      </c>
      <c r="O626" s="2" cm="1">
        <f t="array" ref="O626">IF(G626="","",G626-SUMPRODUCT(($B$1461:$B$1491=$J626)*1,G$1461:G$1491))</f>
        <v>-0.34056384012794894</v>
      </c>
    </row>
    <row r="627" spans="1:15" x14ac:dyDescent="0.55000000000000004">
      <c r="A627" s="3">
        <v>21</v>
      </c>
      <c r="B627" s="4">
        <v>4</v>
      </c>
      <c r="C627" s="2">
        <f>IFERROR(LN(実質付加価値!C627),"")</f>
        <v>10.850248207905141</v>
      </c>
      <c r="D627" s="2">
        <f>IFERROR(LN(実質付加価値!D627),"")</f>
        <v>10.701443774762852</v>
      </c>
      <c r="E627" s="2">
        <f>IFERROR(LN(実質付加価値!E627),"")</f>
        <v>10.594306162053806</v>
      </c>
      <c r="F627" s="2">
        <f>IFERROR(LN(実質付加価値!F627),"")</f>
        <v>10.542869728504879</v>
      </c>
      <c r="G627" s="2">
        <f>IFERROR(LN(実質付加価値!G627),"")</f>
        <v>10.576804695461654</v>
      </c>
      <c r="I627" s="3">
        <v>21</v>
      </c>
      <c r="J627" s="3">
        <v>4</v>
      </c>
      <c r="K627" s="2" cm="1">
        <f t="array" ref="K627">IF(C627="","",C627-SUMPRODUCT(($B$1461:$B$1491=$J627)*1,C$1461:C$1491))</f>
        <v>0.91672655093952748</v>
      </c>
      <c r="L627" s="2" cm="1">
        <f t="array" ref="L627">IF(D627="","",D627-SUMPRODUCT(($B$1461:$B$1491=$J627)*1,D$1461:D$1491))</f>
        <v>0.67110098098626914</v>
      </c>
      <c r="M627" s="2" cm="1">
        <f t="array" ref="M627">IF(E627="","",E627-SUMPRODUCT(($B$1461:$B$1491=$J627)*1,E$1461:E$1491))</f>
        <v>0.65559995359271639</v>
      </c>
      <c r="N627" s="2" cm="1">
        <f t="array" ref="N627">IF(F627="","",F627-SUMPRODUCT(($B$1461:$B$1491=$J627)*1,F$1461:F$1491))</f>
        <v>0.71670675714323551</v>
      </c>
      <c r="O627" s="2" cm="1">
        <f t="array" ref="O627">IF(G627="","",G627-SUMPRODUCT(($B$1461:$B$1491=$J627)*1,G$1461:G$1491))</f>
        <v>0.77568606334160783</v>
      </c>
    </row>
    <row r="628" spans="1:15" x14ac:dyDescent="0.55000000000000004">
      <c r="A628" s="3">
        <v>21</v>
      </c>
      <c r="B628" s="4">
        <v>5</v>
      </c>
      <c r="C628" s="2">
        <f>IFERROR(LN(実質付加価値!C628),"")</f>
        <v>10.884401392184351</v>
      </c>
      <c r="D628" s="2">
        <f>IFERROR(LN(実質付加価値!D628),"")</f>
        <v>11.070765181551618</v>
      </c>
      <c r="E628" s="2">
        <f>IFERROR(LN(実質付加価値!E628),"")</f>
        <v>11.168312124332939</v>
      </c>
      <c r="F628" s="2">
        <f>IFERROR(LN(実質付加価値!F628),"")</f>
        <v>11.065595521806179</v>
      </c>
      <c r="G628" s="2">
        <f>IFERROR(LN(実質付加価値!G628),"")</f>
        <v>11.103084427719029</v>
      </c>
      <c r="I628" s="3">
        <v>21</v>
      </c>
      <c r="J628" s="3">
        <v>5</v>
      </c>
      <c r="K628" s="2" cm="1">
        <f t="array" ref="K628">IF(C628="","",C628-SUMPRODUCT(($B$1461:$B$1491=$J628)*1,C$1461:C$1491))</f>
        <v>0.64724492513394694</v>
      </c>
      <c r="L628" s="2" cm="1">
        <f t="array" ref="L628">IF(D628="","",D628-SUMPRODUCT(($B$1461:$B$1491=$J628)*1,D$1461:D$1491))</f>
        <v>0.68955845425567297</v>
      </c>
      <c r="M628" s="2" cm="1">
        <f t="array" ref="M628">IF(E628="","",E628-SUMPRODUCT(($B$1461:$B$1491=$J628)*1,E$1461:E$1491))</f>
        <v>0.74484487412167155</v>
      </c>
      <c r="N628" s="2" cm="1">
        <f t="array" ref="N628">IF(F628="","",F628-SUMPRODUCT(($B$1461:$B$1491=$J628)*1,F$1461:F$1491))</f>
        <v>0.81272682037669064</v>
      </c>
      <c r="O628" s="2" cm="1">
        <f t="array" ref="O628">IF(G628="","",G628-SUMPRODUCT(($B$1461:$B$1491=$J628)*1,G$1461:G$1491))</f>
        <v>0.78378502642088854</v>
      </c>
    </row>
    <row r="629" spans="1:15" x14ac:dyDescent="0.55000000000000004">
      <c r="A629" s="3">
        <v>21</v>
      </c>
      <c r="B629" s="4">
        <v>6</v>
      </c>
      <c r="C629" s="2">
        <f>IFERROR(LN(実質付加価値!C629),"")</f>
        <v>12.3731212173589</v>
      </c>
      <c r="D629" s="2">
        <f>IFERROR(LN(実質付加価値!D629),"")</f>
        <v>12.141979563665904</v>
      </c>
      <c r="E629" s="2">
        <f>IFERROR(LN(実質付加価値!E629),"")</f>
        <v>12.216440838287642</v>
      </c>
      <c r="F629" s="2">
        <f>IFERROR(LN(実質付加価値!F629),"")</f>
        <v>12.108753582829486</v>
      </c>
      <c r="G629" s="2">
        <f>IFERROR(LN(実質付加価値!G629),"")</f>
        <v>12.363181673527022</v>
      </c>
      <c r="I629" s="3">
        <v>21</v>
      </c>
      <c r="J629" s="3">
        <v>6</v>
      </c>
      <c r="K629" s="2" cm="1">
        <f t="array" ref="K629">IF(C629="","",C629-SUMPRODUCT(($B$1461:$B$1491=$J629)*1,C$1461:C$1491))</f>
        <v>0.53365509126444444</v>
      </c>
      <c r="L629" s="2" cm="1">
        <f t="array" ref="L629">IF(D629="","",D629-SUMPRODUCT(($B$1461:$B$1491=$J629)*1,D$1461:D$1491))</f>
        <v>0.24457631377444855</v>
      </c>
      <c r="M629" s="2" cm="1">
        <f t="array" ref="M629">IF(E629="","",E629-SUMPRODUCT(($B$1461:$B$1491=$J629)*1,E$1461:E$1491))</f>
        <v>0.16645566953197211</v>
      </c>
      <c r="N629" s="2" cm="1">
        <f t="array" ref="N629">IF(F629="","",F629-SUMPRODUCT(($B$1461:$B$1491=$J629)*1,F$1461:F$1491))</f>
        <v>5.669594197177652E-2</v>
      </c>
      <c r="O629" s="2" cm="1">
        <f t="array" ref="O629">IF(G629="","",G629-SUMPRODUCT(($B$1461:$B$1491=$J629)*1,G$1461:G$1491))</f>
        <v>0.28243288735937355</v>
      </c>
    </row>
    <row r="630" spans="1:15" x14ac:dyDescent="0.55000000000000004">
      <c r="A630" s="3">
        <v>21</v>
      </c>
      <c r="B630" s="4">
        <v>7</v>
      </c>
      <c r="C630" s="2">
        <f>IFERROR(LN(実質付加価値!C630),"")</f>
        <v>11.694600376914478</v>
      </c>
      <c r="D630" s="2">
        <f>IFERROR(LN(実質付加価値!D630),"")</f>
        <v>11.873637866238161</v>
      </c>
      <c r="E630" s="2">
        <f>IFERROR(LN(実質付加価値!E630),"")</f>
        <v>11.846350561538488</v>
      </c>
      <c r="F630" s="2">
        <f>IFERROR(LN(実質付加価値!F630),"")</f>
        <v>11.868933893629317</v>
      </c>
      <c r="G630" s="2">
        <f>IFERROR(LN(実質付加価値!G630),"")</f>
        <v>11.942504042572418</v>
      </c>
      <c r="I630" s="3">
        <v>21</v>
      </c>
      <c r="J630" s="3">
        <v>7</v>
      </c>
      <c r="K630" s="2" cm="1">
        <f t="array" ref="K630">IF(C630="","",C630-SUMPRODUCT(($B$1461:$B$1491=$J630)*1,C$1461:C$1491))</f>
        <v>1.1893798652753009</v>
      </c>
      <c r="L630" s="2" cm="1">
        <f t="array" ref="L630">IF(D630="","",D630-SUMPRODUCT(($B$1461:$B$1491=$J630)*1,D$1461:D$1491))</f>
        <v>1.1513854170811388</v>
      </c>
      <c r="M630" s="2" cm="1">
        <f t="array" ref="M630">IF(E630="","",E630-SUMPRODUCT(($B$1461:$B$1491=$J630)*1,E$1461:E$1491))</f>
        <v>1.1914132484751381</v>
      </c>
      <c r="N630" s="2" cm="1">
        <f t="array" ref="N630">IF(F630="","",F630-SUMPRODUCT(($B$1461:$B$1491=$J630)*1,F$1461:F$1491))</f>
        <v>1.223928225688832</v>
      </c>
      <c r="O630" s="2" cm="1">
        <f t="array" ref="O630">IF(G630="","",G630-SUMPRODUCT(($B$1461:$B$1491=$J630)*1,G$1461:G$1491))</f>
        <v>1.2681549967390566</v>
      </c>
    </row>
    <row r="631" spans="1:15" x14ac:dyDescent="0.55000000000000004">
      <c r="A631" s="3">
        <v>21</v>
      </c>
      <c r="B631" s="4">
        <v>8</v>
      </c>
      <c r="C631" s="2">
        <f>IFERROR(LN(実質付加価値!C631),"")</f>
        <v>11.493388888120242</v>
      </c>
      <c r="D631" s="2">
        <f>IFERROR(LN(実質付加価値!D631),"")</f>
        <v>11.625553736640805</v>
      </c>
      <c r="E631" s="2">
        <f>IFERROR(LN(実質付加価値!E631),"")</f>
        <v>11.732734276749076</v>
      </c>
      <c r="F631" s="2">
        <f>IFERROR(LN(実質付加価値!F631),"")</f>
        <v>11.663054670448846</v>
      </c>
      <c r="G631" s="2">
        <f>IFERROR(LN(実質付加価値!G631),"")</f>
        <v>11.524659970889884</v>
      </c>
      <c r="I631" s="3">
        <v>21</v>
      </c>
      <c r="J631" s="3">
        <v>8</v>
      </c>
      <c r="K631" s="2" cm="1">
        <f t="array" ref="K631">IF(C631="","",C631-SUMPRODUCT(($B$1461:$B$1491=$J631)*1,C$1461:C$1491))</f>
        <v>-4.2418103116805383E-2</v>
      </c>
      <c r="L631" s="2" cm="1">
        <f t="array" ref="L631">IF(D631="","",D631-SUMPRODUCT(($B$1461:$B$1491=$J631)*1,D$1461:D$1491))</f>
        <v>3.5307117904210372E-2</v>
      </c>
      <c r="M631" s="2" cm="1">
        <f t="array" ref="M631">IF(E631="","",E631-SUMPRODUCT(($B$1461:$B$1491=$J631)*1,E$1461:E$1491))</f>
        <v>0.2906804640423637</v>
      </c>
      <c r="N631" s="2" cm="1">
        <f t="array" ref="N631">IF(F631="","",F631-SUMPRODUCT(($B$1461:$B$1491=$J631)*1,F$1461:F$1491))</f>
        <v>0.24727929382258473</v>
      </c>
      <c r="O631" s="2" cm="1">
        <f t="array" ref="O631">IF(G631="","",G631-SUMPRODUCT(($B$1461:$B$1491=$J631)*1,G$1461:G$1491))</f>
        <v>0.28314076794571186</v>
      </c>
    </row>
    <row r="632" spans="1:15" x14ac:dyDescent="0.55000000000000004">
      <c r="A632" s="3">
        <v>21</v>
      </c>
      <c r="B632" s="4">
        <v>9</v>
      </c>
      <c r="C632" s="2">
        <f>IFERROR(LN(実質付加価値!C632),"")</f>
        <v>11.995050854071501</v>
      </c>
      <c r="D632" s="2">
        <f>IFERROR(LN(実質付加価値!D632),"")</f>
        <v>12.019196326275532</v>
      </c>
      <c r="E632" s="2">
        <f>IFERROR(LN(実質付加価値!E632),"")</f>
        <v>11.978945892402756</v>
      </c>
      <c r="F632" s="2">
        <f>IFERROR(LN(実質付加価値!F632),"")</f>
        <v>11.895509576442404</v>
      </c>
      <c r="G632" s="2">
        <f>IFERROR(LN(実質付加価値!G632),"")</f>
        <v>12.003137631071807</v>
      </c>
      <c r="I632" s="3">
        <v>21</v>
      </c>
      <c r="J632" s="3">
        <v>9</v>
      </c>
      <c r="K632" s="2" cm="1">
        <f t="array" ref="K632">IF(C632="","",C632-SUMPRODUCT(($B$1461:$B$1491=$J632)*1,C$1461:C$1491))</f>
        <v>0.9739748238539061</v>
      </c>
      <c r="L632" s="2" cm="1">
        <f t="array" ref="L632">IF(D632="","",D632-SUMPRODUCT(($B$1461:$B$1491=$J632)*1,D$1461:D$1491))</f>
        <v>0.95613851727102173</v>
      </c>
      <c r="M632" s="2" cm="1">
        <f t="array" ref="M632">IF(E632="","",E632-SUMPRODUCT(($B$1461:$B$1491=$J632)*1,E$1461:E$1491))</f>
        <v>0.86114060896270139</v>
      </c>
      <c r="N632" s="2" cm="1">
        <f t="array" ref="N632">IF(F632="","",F632-SUMPRODUCT(($B$1461:$B$1491=$J632)*1,F$1461:F$1491))</f>
        <v>0.88112643374959809</v>
      </c>
      <c r="O632" s="2" cm="1">
        <f t="array" ref="O632">IF(G632="","",G632-SUMPRODUCT(($B$1461:$B$1491=$J632)*1,G$1461:G$1491))</f>
        <v>0.87061835558395373</v>
      </c>
    </row>
    <row r="633" spans="1:15" x14ac:dyDescent="0.55000000000000004">
      <c r="A633" s="3">
        <v>21</v>
      </c>
      <c r="B633" s="4">
        <v>10</v>
      </c>
      <c r="C633" s="2">
        <f>IFERROR(LN(実質付加価値!C633),"")</f>
        <v>12.52131772442498</v>
      </c>
      <c r="D633" s="2">
        <f>IFERROR(LN(実質付加価値!D633),"")</f>
        <v>12.683474675800181</v>
      </c>
      <c r="E633" s="2">
        <f>IFERROR(LN(実質付加価値!E633),"")</f>
        <v>12.837036167767129</v>
      </c>
      <c r="F633" s="2">
        <f>IFERROR(LN(実質付加価値!F633),"")</f>
        <v>12.702815596613492</v>
      </c>
      <c r="G633" s="2">
        <f>IFERROR(LN(実質付加価値!G633),"")</f>
        <v>12.999743688553009</v>
      </c>
      <c r="I633" s="3">
        <v>21</v>
      </c>
      <c r="J633" s="3">
        <v>10</v>
      </c>
      <c r="K633" s="2" cm="1">
        <f t="array" ref="K633">IF(C633="","",C633-SUMPRODUCT(($B$1461:$B$1491=$J633)*1,C$1461:C$1491))</f>
        <v>0.51288160044523678</v>
      </c>
      <c r="L633" s="2" cm="1">
        <f t="array" ref="L633">IF(D633="","",D633-SUMPRODUCT(($B$1461:$B$1491=$J633)*1,D$1461:D$1491))</f>
        <v>0.60508483594247764</v>
      </c>
      <c r="M633" s="2" cm="1">
        <f t="array" ref="M633">IF(E633="","",E633-SUMPRODUCT(($B$1461:$B$1491=$J633)*1,E$1461:E$1491))</f>
        <v>0.62833060470454782</v>
      </c>
      <c r="N633" s="2" cm="1">
        <f t="array" ref="N633">IF(F633="","",F633-SUMPRODUCT(($B$1461:$B$1491=$J633)*1,F$1461:F$1491))</f>
        <v>0.58272967735438641</v>
      </c>
      <c r="O633" s="2" cm="1">
        <f t="array" ref="O633">IF(G633="","",G633-SUMPRODUCT(($B$1461:$B$1491=$J633)*1,G$1461:G$1491))</f>
        <v>0.69322685379293247</v>
      </c>
    </row>
    <row r="634" spans="1:15" x14ac:dyDescent="0.55000000000000004">
      <c r="A634" s="3">
        <v>21</v>
      </c>
      <c r="B634" s="4">
        <v>11</v>
      </c>
      <c r="C634" s="2">
        <f>IFERROR(LN(実質付加価値!C634),"")</f>
        <v>11.570693063862443</v>
      </c>
      <c r="D634" s="2">
        <f>IFERROR(LN(実質付加価値!D634),"")</f>
        <v>11.214377863739806</v>
      </c>
      <c r="E634" s="2">
        <f>IFERROR(LN(実質付加価値!E634),"")</f>
        <v>11.199495014597082</v>
      </c>
      <c r="F634" s="2">
        <f>IFERROR(LN(実質付加価値!F634),"")</f>
        <v>11.581641924338276</v>
      </c>
      <c r="G634" s="2">
        <f>IFERROR(LN(実質付加価値!G634),"")</f>
        <v>12.215092199274427</v>
      </c>
      <c r="I634" s="3">
        <v>21</v>
      </c>
      <c r="J634" s="3">
        <v>11</v>
      </c>
      <c r="K634" s="2" cm="1">
        <f t="array" ref="K634">IF(C634="","",C634-SUMPRODUCT(($B$1461:$B$1491=$J634)*1,C$1461:C$1491))</f>
        <v>0.73392143039760604</v>
      </c>
      <c r="L634" s="2" cm="1">
        <f t="array" ref="L634">IF(D634="","",D634-SUMPRODUCT(($B$1461:$B$1491=$J634)*1,D$1461:D$1491))</f>
        <v>0.1537927860899444</v>
      </c>
      <c r="M634" s="2" cm="1">
        <f t="array" ref="M634">IF(E634="","",E634-SUMPRODUCT(($B$1461:$B$1491=$J634)*1,E$1461:E$1491))</f>
        <v>-8.7548372503244209E-2</v>
      </c>
      <c r="N634" s="2" cm="1">
        <f t="array" ref="N634">IF(F634="","",F634-SUMPRODUCT(($B$1461:$B$1491=$J634)*1,F$1461:F$1491))</f>
        <v>0.2327208116708217</v>
      </c>
      <c r="O634" s="2" cm="1">
        <f t="array" ref="O634">IF(G634="","",G634-SUMPRODUCT(($B$1461:$B$1491=$J634)*1,G$1461:G$1491))</f>
        <v>0.64710750110740101</v>
      </c>
    </row>
    <row r="635" spans="1:15" x14ac:dyDescent="0.55000000000000004">
      <c r="A635" s="3">
        <v>21</v>
      </c>
      <c r="B635" s="4">
        <v>12</v>
      </c>
      <c r="C635" s="2">
        <f>IFERROR(LN(実質付加価値!C635),"")</f>
        <v>11.45728371871866</v>
      </c>
      <c r="D635" s="2">
        <f>IFERROR(LN(実質付加価値!D635),"")</f>
        <v>11.567561622330265</v>
      </c>
      <c r="E635" s="2">
        <f>IFERROR(LN(実質付加価値!E635),"")</f>
        <v>11.760241401691276</v>
      </c>
      <c r="F635" s="2">
        <f>IFERROR(LN(実質付加価値!F635),"")</f>
        <v>11.797246039485653</v>
      </c>
      <c r="G635" s="2">
        <f>IFERROR(LN(実質付加価値!G635),"")</f>
        <v>11.803657883979525</v>
      </c>
      <c r="I635" s="3">
        <v>21</v>
      </c>
      <c r="J635" s="3">
        <v>12</v>
      </c>
      <c r="K635" s="2" cm="1">
        <f t="array" ref="K635">IF(C635="","",C635-SUMPRODUCT(($B$1461:$B$1491=$J635)*1,C$1461:C$1491))</f>
        <v>0.49671403913984946</v>
      </c>
      <c r="L635" s="2" cm="1">
        <f t="array" ref="L635">IF(D635="","",D635-SUMPRODUCT(($B$1461:$B$1491=$J635)*1,D$1461:D$1491))</f>
        <v>0.51430375078090762</v>
      </c>
      <c r="M635" s="2" cm="1">
        <f t="array" ref="M635">IF(E635="","",E635-SUMPRODUCT(($B$1461:$B$1491=$J635)*1,E$1461:E$1491))</f>
        <v>0.58744670987911363</v>
      </c>
      <c r="N635" s="2" cm="1">
        <f t="array" ref="N635">IF(F635="","",F635-SUMPRODUCT(($B$1461:$B$1491=$J635)*1,F$1461:F$1491))</f>
        <v>0.70476111326189539</v>
      </c>
      <c r="O635" s="2" cm="1">
        <f t="array" ref="O635">IF(G635="","",G635-SUMPRODUCT(($B$1461:$B$1491=$J635)*1,G$1461:G$1491))</f>
        <v>0.57172589668065754</v>
      </c>
    </row>
    <row r="636" spans="1:15" x14ac:dyDescent="0.55000000000000004">
      <c r="A636" s="3">
        <v>21</v>
      </c>
      <c r="B636" s="4">
        <v>13</v>
      </c>
      <c r="C636" s="2">
        <f>IFERROR(LN(実質付加価値!C636),"")</f>
        <v>9.5879734015277389</v>
      </c>
      <c r="D636" s="2">
        <f>IFERROR(LN(実質付加価値!D636),"")</f>
        <v>9.2908101879145999</v>
      </c>
      <c r="E636" s="2">
        <f>IFERROR(LN(実質付加価値!E636),"")</f>
        <v>9.3062393321337691</v>
      </c>
      <c r="F636" s="2">
        <f>IFERROR(LN(実質付加価値!F636),"")</f>
        <v>9.425840754618978</v>
      </c>
      <c r="G636" s="2">
        <f>IFERROR(LN(実質付加価値!G636),"")</f>
        <v>8.8675555426724522</v>
      </c>
      <c r="I636" s="3">
        <v>21</v>
      </c>
      <c r="J636" s="3">
        <v>13</v>
      </c>
      <c r="K636" s="2" cm="1">
        <f t="array" ref="K636">IF(C636="","",C636-SUMPRODUCT(($B$1461:$B$1491=$J636)*1,C$1461:C$1491))</f>
        <v>-0.30610644905164186</v>
      </c>
      <c r="L636" s="2" cm="1">
        <f t="array" ref="L636">IF(D636="","",D636-SUMPRODUCT(($B$1461:$B$1491=$J636)*1,D$1461:D$1491))</f>
        <v>0.27224277725288282</v>
      </c>
      <c r="M636" s="2" cm="1">
        <f t="array" ref="M636">IF(E636="","",E636-SUMPRODUCT(($B$1461:$B$1491=$J636)*1,E$1461:E$1491))</f>
        <v>0.24592048206770301</v>
      </c>
      <c r="N636" s="2" cm="1">
        <f t="array" ref="N636">IF(F636="","",F636-SUMPRODUCT(($B$1461:$B$1491=$J636)*1,F$1461:F$1491))</f>
        <v>0.57433579729699069</v>
      </c>
      <c r="O636" s="2" cm="1">
        <f t="array" ref="O636">IF(G636="","",G636-SUMPRODUCT(($B$1461:$B$1491=$J636)*1,G$1461:G$1491))</f>
        <v>-0.25287007748729096</v>
      </c>
    </row>
    <row r="637" spans="1:15" x14ac:dyDescent="0.55000000000000004">
      <c r="A637" s="3">
        <v>21</v>
      </c>
      <c r="B637" s="4">
        <v>14</v>
      </c>
      <c r="C637" s="2">
        <f>IFERROR(LN(実質付加価値!C637),"")</f>
        <v>12.611127935537514</v>
      </c>
      <c r="D637" s="2">
        <f>IFERROR(LN(実質付加価値!D637),"")</f>
        <v>12.53696518548678</v>
      </c>
      <c r="E637" s="2">
        <f>IFERROR(LN(実質付加価値!E637),"")</f>
        <v>12.680230426810281</v>
      </c>
      <c r="F637" s="2">
        <f>IFERROR(LN(実質付加価値!F637),"")</f>
        <v>12.532738988781929</v>
      </c>
      <c r="G637" s="2">
        <f>IFERROR(LN(実質付加価値!G637),"")</f>
        <v>12.691977034486891</v>
      </c>
      <c r="I637" s="3">
        <v>21</v>
      </c>
      <c r="J637" s="3">
        <v>14</v>
      </c>
      <c r="K637" s="2" cm="1">
        <f t="array" ref="K637">IF(C637="","",C637-SUMPRODUCT(($B$1461:$B$1491=$J637)*1,C$1461:C$1491))</f>
        <v>1.148480142613014</v>
      </c>
      <c r="L637" s="2" cm="1">
        <f t="array" ref="L637">IF(D637="","",D637-SUMPRODUCT(($B$1461:$B$1491=$J637)*1,D$1461:D$1491))</f>
        <v>1.2994361764531686</v>
      </c>
      <c r="M637" s="2" cm="1">
        <f t="array" ref="M637">IF(E637="","",E637-SUMPRODUCT(($B$1461:$B$1491=$J637)*1,E$1461:E$1491))</f>
        <v>1.1883413885808949</v>
      </c>
      <c r="N637" s="2" cm="1">
        <f t="array" ref="N637">IF(F637="","",F637-SUMPRODUCT(($B$1461:$B$1491=$J637)*1,F$1461:F$1491))</f>
        <v>1.1494009801355585</v>
      </c>
      <c r="O637" s="2" cm="1">
        <f t="array" ref="O637">IF(G637="","",G637-SUMPRODUCT(($B$1461:$B$1491=$J637)*1,G$1461:G$1491))</f>
        <v>1.1981755159407914</v>
      </c>
    </row>
    <row r="638" spans="1:15" x14ac:dyDescent="0.55000000000000004">
      <c r="A638" s="3">
        <v>21</v>
      </c>
      <c r="B638" s="4">
        <v>15</v>
      </c>
      <c r="C638" s="2">
        <f>IFERROR(LN(実質付加価値!C638),"")</f>
        <v>10.68322599389202</v>
      </c>
      <c r="D638" s="2">
        <f>IFERROR(LN(実質付加価値!D638),"")</f>
        <v>10.494136119466015</v>
      </c>
      <c r="E638" s="2">
        <f>IFERROR(LN(実質付加価値!E638),"")</f>
        <v>10.552416010438607</v>
      </c>
      <c r="F638" s="2">
        <f>IFERROR(LN(実質付加価値!F638),"")</f>
        <v>10.356831271101516</v>
      </c>
      <c r="G638" s="2">
        <f>IFERROR(LN(実質付加価値!G638),"")</f>
        <v>10.398702376985002</v>
      </c>
      <c r="I638" s="3">
        <v>21</v>
      </c>
      <c r="J638" s="3">
        <v>15</v>
      </c>
      <c r="K638" s="2" cm="1">
        <f t="array" ref="K638">IF(C638="","",C638-SUMPRODUCT(($B$1461:$B$1491=$J638)*1,C$1461:C$1491))</f>
        <v>0.51897104613454914</v>
      </c>
      <c r="L638" s="2" cm="1">
        <f t="array" ref="L638">IF(D638="","",D638-SUMPRODUCT(($B$1461:$B$1491=$J638)*1,D$1461:D$1491))</f>
        <v>0.3565596461518048</v>
      </c>
      <c r="M638" s="2" cm="1">
        <f t="array" ref="M638">IF(E638="","",E638-SUMPRODUCT(($B$1461:$B$1491=$J638)*1,E$1461:E$1491))</f>
        <v>0.51293624022627959</v>
      </c>
      <c r="N638" s="2" cm="1">
        <f t="array" ref="N638">IF(F638="","",F638-SUMPRODUCT(($B$1461:$B$1491=$J638)*1,F$1461:F$1491))</f>
        <v>0.45596754099120496</v>
      </c>
      <c r="O638" s="2" cm="1">
        <f t="array" ref="O638">IF(G638="","",G638-SUMPRODUCT(($B$1461:$B$1491=$J638)*1,G$1461:G$1491))</f>
        <v>0.45465051422608305</v>
      </c>
    </row>
    <row r="639" spans="1:15" x14ac:dyDescent="0.55000000000000004">
      <c r="A639" s="3">
        <v>21</v>
      </c>
      <c r="B639" s="4">
        <v>16</v>
      </c>
      <c r="C639" s="2">
        <f>IFERROR(LN(実質付加価値!C639),"")</f>
        <v>12.205402328341307</v>
      </c>
      <c r="D639" s="2">
        <f>IFERROR(LN(実質付加価値!D639),"")</f>
        <v>12.437752208385518</v>
      </c>
      <c r="E639" s="2">
        <f>IFERROR(LN(実質付加価値!E639),"")</f>
        <v>12.591331227032777</v>
      </c>
      <c r="F639" s="2">
        <f>IFERROR(LN(実質付加価値!F639),"")</f>
        <v>12.539984198635096</v>
      </c>
      <c r="G639" s="2">
        <f>IFERROR(LN(実質付加価値!G639),"")</f>
        <v>12.458851671381522</v>
      </c>
      <c r="I639" s="3">
        <v>21</v>
      </c>
      <c r="J639" s="3">
        <v>16</v>
      </c>
      <c r="K639" s="2" cm="1">
        <f t="array" ref="K639">IF(C639="","",C639-SUMPRODUCT(($B$1461:$B$1491=$J639)*1,C$1461:C$1491))</f>
        <v>0.75718052612719866</v>
      </c>
      <c r="L639" s="2" cm="1">
        <f t="array" ref="L639">IF(D639="","",D639-SUMPRODUCT(($B$1461:$B$1491=$J639)*1,D$1461:D$1491))</f>
        <v>0.83050172058797855</v>
      </c>
      <c r="M639" s="2" cm="1">
        <f t="array" ref="M639">IF(E639="","",E639-SUMPRODUCT(($B$1461:$B$1491=$J639)*1,E$1461:E$1491))</f>
        <v>0.83629836156060655</v>
      </c>
      <c r="N639" s="2" cm="1">
        <f t="array" ref="N639">IF(F639="","",F639-SUMPRODUCT(($B$1461:$B$1491=$J639)*1,F$1461:F$1491))</f>
        <v>0.87693874758289958</v>
      </c>
      <c r="O639" s="2" cm="1">
        <f t="array" ref="O639">IF(G639="","",G639-SUMPRODUCT(($B$1461:$B$1491=$J639)*1,G$1461:G$1491))</f>
        <v>0.74383189199605226</v>
      </c>
    </row>
    <row r="640" spans="1:15" x14ac:dyDescent="0.55000000000000004">
      <c r="A640" s="3">
        <v>21</v>
      </c>
      <c r="B640" s="4">
        <v>17</v>
      </c>
      <c r="C640" s="2">
        <f>IFERROR(LN(実質付加価値!C640),"")</f>
        <v>12.400604691870134</v>
      </c>
      <c r="D640" s="2">
        <f>IFERROR(LN(実質付加価値!D640),"")</f>
        <v>12.176627300195374</v>
      </c>
      <c r="E640" s="2">
        <f>IFERROR(LN(実質付加価値!E640),"")</f>
        <v>12.29517266532298</v>
      </c>
      <c r="F640" s="2">
        <f>IFERROR(LN(実質付加価値!F640),"")</f>
        <v>12.284539607371617</v>
      </c>
      <c r="G640" s="2">
        <f>IFERROR(LN(実質付加価値!G640),"")</f>
        <v>12.284041884030035</v>
      </c>
      <c r="I640" s="3">
        <v>21</v>
      </c>
      <c r="J640" s="3">
        <v>17</v>
      </c>
      <c r="K640" s="2" cm="1">
        <f t="array" ref="K640">IF(C640="","",C640-SUMPRODUCT(($B$1461:$B$1491=$J640)*1,C$1461:C$1491))</f>
        <v>-9.3733975045015683E-2</v>
      </c>
      <c r="L640" s="2" cm="1">
        <f t="array" ref="L640">IF(D640="","",D640-SUMPRODUCT(($B$1461:$B$1491=$J640)*1,D$1461:D$1491))</f>
        <v>-0.14679099788707362</v>
      </c>
      <c r="M640" s="2" cm="1">
        <f t="array" ref="M640">IF(E640="","",E640-SUMPRODUCT(($B$1461:$B$1491=$J640)*1,E$1461:E$1491))</f>
        <v>-0.15249247822801415</v>
      </c>
      <c r="N640" s="2" cm="1">
        <f t="array" ref="N640">IF(F640="","",F640-SUMPRODUCT(($B$1461:$B$1491=$J640)*1,F$1461:F$1491))</f>
        <v>-0.12167379603167028</v>
      </c>
      <c r="O640" s="2" cm="1">
        <f t="array" ref="O640">IF(G640="","",G640-SUMPRODUCT(($B$1461:$B$1491=$J640)*1,G$1461:G$1491))</f>
        <v>-0.13717664316092737</v>
      </c>
    </row>
    <row r="641" spans="1:15" x14ac:dyDescent="0.55000000000000004">
      <c r="A641" s="3">
        <v>21</v>
      </c>
      <c r="B641" s="4">
        <v>18</v>
      </c>
      <c r="C641" s="2">
        <f>IFERROR(LN(実質付加価値!C641),"")</f>
        <v>12.825156159536435</v>
      </c>
      <c r="D641" s="2">
        <f>IFERROR(LN(実質付加価値!D641),"")</f>
        <v>12.844239984897271</v>
      </c>
      <c r="E641" s="2">
        <f>IFERROR(LN(実質付加価値!E641),"")</f>
        <v>13.0421740930556</v>
      </c>
      <c r="F641" s="2">
        <f>IFERROR(LN(実質付加価値!F641),"")</f>
        <v>13.085889054607115</v>
      </c>
      <c r="G641" s="2">
        <f>IFERROR(LN(実質付加価値!G641),"")</f>
        <v>13.179282174714476</v>
      </c>
      <c r="I641" s="3">
        <v>21</v>
      </c>
      <c r="J641" s="3">
        <v>18</v>
      </c>
      <c r="K641" s="2" cm="1">
        <f t="array" ref="K641">IF(C641="","",C641-SUMPRODUCT(($B$1461:$B$1491=$J641)*1,C$1461:C$1491))</f>
        <v>-7.3628949813393518E-3</v>
      </c>
      <c r="L641" s="2" cm="1">
        <f t="array" ref="L641">IF(D641="","",D641-SUMPRODUCT(($B$1461:$B$1491=$J641)*1,D$1461:D$1491))</f>
        <v>-0.10903439295155337</v>
      </c>
      <c r="M641" s="2" cm="1">
        <f t="array" ref="M641">IF(E641="","",E641-SUMPRODUCT(($B$1461:$B$1491=$J641)*1,E$1461:E$1491))</f>
        <v>3.9007831926493708E-2</v>
      </c>
      <c r="N641" s="2" cm="1">
        <f t="array" ref="N641">IF(F641="","",F641-SUMPRODUCT(($B$1461:$B$1491=$J641)*1,F$1461:F$1491))</f>
        <v>7.8783726977199819E-2</v>
      </c>
      <c r="O641" s="2" cm="1">
        <f t="array" ref="O641">IF(G641="","",G641-SUMPRODUCT(($B$1461:$B$1491=$J641)*1,G$1461:G$1491))</f>
        <v>0.20712034100653476</v>
      </c>
    </row>
    <row r="642" spans="1:15" x14ac:dyDescent="0.55000000000000004">
      <c r="A642" s="3">
        <v>21</v>
      </c>
      <c r="B642" s="4">
        <v>19</v>
      </c>
      <c r="C642" s="2">
        <f>IFERROR(LN(実質付加価値!C642),"")</f>
        <v>12.622506070048738</v>
      </c>
      <c r="D642" s="2">
        <f>IFERROR(LN(実質付加価値!D642),"")</f>
        <v>12.285597047659449</v>
      </c>
      <c r="E642" s="2">
        <f>IFERROR(LN(実質付加価値!E642),"")</f>
        <v>12.282376893820404</v>
      </c>
      <c r="F642" s="2">
        <f>IFERROR(LN(実質付加価値!F642),"")</f>
        <v>12.326200746753377</v>
      </c>
      <c r="G642" s="2">
        <f>IFERROR(LN(実質付加価値!G642),"")</f>
        <v>12.437420369987782</v>
      </c>
      <c r="I642" s="3">
        <v>21</v>
      </c>
      <c r="J642" s="3">
        <v>19</v>
      </c>
      <c r="K642" s="2" cm="1">
        <f t="array" ref="K642">IF(C642="","",C642-SUMPRODUCT(($B$1461:$B$1491=$J642)*1,C$1461:C$1491))</f>
        <v>-4.3118309996685866E-3</v>
      </c>
      <c r="L642" s="2" cm="1">
        <f t="array" ref="L642">IF(D642="","",D642-SUMPRODUCT(($B$1461:$B$1491=$J642)*1,D$1461:D$1491))</f>
        <v>-0.20755197777587675</v>
      </c>
      <c r="M642" s="2" cm="1">
        <f t="array" ref="M642">IF(E642="","",E642-SUMPRODUCT(($B$1461:$B$1491=$J642)*1,E$1461:E$1491))</f>
        <v>-0.18183328763809214</v>
      </c>
      <c r="N642" s="2" cm="1">
        <f t="array" ref="N642">IF(F642="","",F642-SUMPRODUCT(($B$1461:$B$1491=$J642)*1,F$1461:F$1491))</f>
        <v>-0.11360102836039232</v>
      </c>
      <c r="O642" s="2" cm="1">
        <f t="array" ref="O642">IF(G642="","",G642-SUMPRODUCT(($B$1461:$B$1491=$J642)*1,G$1461:G$1491))</f>
        <v>-9.7617807352628816E-2</v>
      </c>
    </row>
    <row r="643" spans="1:15" x14ac:dyDescent="0.55000000000000004">
      <c r="A643" s="3">
        <v>21</v>
      </c>
      <c r="B643" s="4">
        <v>20</v>
      </c>
      <c r="C643" s="2">
        <f>IFERROR(LN(実質付加価値!C643),"")</f>
        <v>12.873372775792797</v>
      </c>
      <c r="D643" s="2">
        <f>IFERROR(LN(実質付加価値!D643),"")</f>
        <v>13.102690241033432</v>
      </c>
      <c r="E643" s="2">
        <f>IFERROR(LN(実質付加価値!E643),"")</f>
        <v>13.045670782848173</v>
      </c>
      <c r="F643" s="2">
        <f>IFERROR(LN(実質付加価値!F643),"")</f>
        <v>13.04030442775378</v>
      </c>
      <c r="G643" s="2">
        <f>IFERROR(LN(実質付加価値!G643),"")</f>
        <v>13.109673923065641</v>
      </c>
      <c r="I643" s="3">
        <v>21</v>
      </c>
      <c r="J643" s="3">
        <v>20</v>
      </c>
      <c r="K643" s="2" cm="1">
        <f t="array" ref="K643">IF(C643="","",C643-SUMPRODUCT(($B$1461:$B$1491=$J643)*1,C$1461:C$1491))</f>
        <v>2.0592110296103527E-2</v>
      </c>
      <c r="L643" s="2" cm="1">
        <f t="array" ref="L643">IF(D643="","",D643-SUMPRODUCT(($B$1461:$B$1491=$J643)*1,D$1461:D$1491))</f>
        <v>3.836805864486692E-2</v>
      </c>
      <c r="M643" s="2" cm="1">
        <f t="array" ref="M643">IF(E643="","",E643-SUMPRODUCT(($B$1461:$B$1491=$J643)*1,E$1461:E$1491))</f>
        <v>3.0910643245693592E-2</v>
      </c>
      <c r="N643" s="2" cm="1">
        <f t="array" ref="N643">IF(F643="","",F643-SUMPRODUCT(($B$1461:$B$1491=$J643)*1,F$1461:F$1491))</f>
        <v>6.1829661095945454E-2</v>
      </c>
      <c r="O643" s="2" cm="1">
        <f t="array" ref="O643">IF(G643="","",G643-SUMPRODUCT(($B$1461:$B$1491=$J643)*1,G$1461:G$1491))</f>
        <v>8.7462227931956349E-2</v>
      </c>
    </row>
    <row r="644" spans="1:15" x14ac:dyDescent="0.55000000000000004">
      <c r="A644" s="3">
        <v>21</v>
      </c>
      <c r="B644" s="4">
        <v>21</v>
      </c>
      <c r="C644" s="2">
        <f>IFERROR(LN(実質付加価値!C644),"")</f>
        <v>12.813971005762994</v>
      </c>
      <c r="D644" s="2">
        <f>IFERROR(LN(実質付加価値!D644),"")</f>
        <v>12.836048820263473</v>
      </c>
      <c r="E644" s="2">
        <f>IFERROR(LN(実質付加価値!E644),"")</f>
        <v>12.956472395021624</v>
      </c>
      <c r="F644" s="2">
        <f>IFERROR(LN(実質付加価値!F644),"")</f>
        <v>12.584051988681317</v>
      </c>
      <c r="G644" s="2">
        <f>IFERROR(LN(実質付加価値!G644),"")</f>
        <v>12.744666684036478</v>
      </c>
      <c r="I644" s="3">
        <v>21</v>
      </c>
      <c r="J644" s="3">
        <v>21</v>
      </c>
      <c r="K644" s="2" cm="1">
        <f t="array" ref="K644">IF(C644="","",C644-SUMPRODUCT(($B$1461:$B$1491=$J644)*1,C$1461:C$1491))</f>
        <v>1.9805706226689423E-2</v>
      </c>
      <c r="L644" s="2" cm="1">
        <f t="array" ref="L644">IF(D644="","",D644-SUMPRODUCT(($B$1461:$B$1491=$J644)*1,D$1461:D$1491))</f>
        <v>1.6197717619977681E-2</v>
      </c>
      <c r="M644" s="2" cm="1">
        <f t="array" ref="M644">IF(E644="","",E644-SUMPRODUCT(($B$1461:$B$1491=$J644)*1,E$1461:E$1491))</f>
        <v>0.12772046902149015</v>
      </c>
      <c r="N644" s="2" cm="1">
        <f t="array" ref="N644">IF(F644="","",F644-SUMPRODUCT(($B$1461:$B$1491=$J644)*1,F$1461:F$1491))</f>
        <v>4.139559728038833E-2</v>
      </c>
      <c r="O644" s="2" cm="1">
        <f t="array" ref="O644">IF(G644="","",G644-SUMPRODUCT(($B$1461:$B$1491=$J644)*1,G$1461:G$1491))</f>
        <v>0.10113218031594862</v>
      </c>
    </row>
    <row r="645" spans="1:15" x14ac:dyDescent="0.55000000000000004">
      <c r="A645" s="3">
        <v>21</v>
      </c>
      <c r="B645" s="4">
        <v>22</v>
      </c>
      <c r="C645" s="2">
        <f>IFERROR(LN(実質付加価値!C645),"")</f>
        <v>12.221873820355945</v>
      </c>
      <c r="D645" s="2">
        <f>IFERROR(LN(実質付加価値!D645),"")</f>
        <v>12.146129840275449</v>
      </c>
      <c r="E645" s="2">
        <f>IFERROR(LN(実質付加価値!E645),"")</f>
        <v>12.220751788562231</v>
      </c>
      <c r="F645" s="2">
        <f>IFERROR(LN(実質付加価値!F645),"")</f>
        <v>11.750614260659026</v>
      </c>
      <c r="G645" s="2">
        <f>IFERROR(LN(実質付加価値!G645),"")</f>
        <v>11.654109434943145</v>
      </c>
      <c r="I645" s="3">
        <v>21</v>
      </c>
      <c r="J645" s="3">
        <v>22</v>
      </c>
      <c r="K645" s="2" cm="1">
        <f t="array" ref="K645">IF(C645="","",C645-SUMPRODUCT(($B$1461:$B$1491=$J645)*1,C$1461:C$1491))</f>
        <v>0.1151682622883623</v>
      </c>
      <c r="L645" s="2" cm="1">
        <f t="array" ref="L645">IF(D645="","",D645-SUMPRODUCT(($B$1461:$B$1491=$J645)*1,D$1461:D$1491))</f>
        <v>6.7309883354672806E-2</v>
      </c>
      <c r="M645" s="2" cm="1">
        <f t="array" ref="M645">IF(E645="","",E645-SUMPRODUCT(($B$1461:$B$1491=$J645)*1,E$1461:E$1491))</f>
        <v>0.14410884332355778</v>
      </c>
      <c r="N645" s="2" cm="1">
        <f t="array" ref="N645">IF(F645="","",F645-SUMPRODUCT(($B$1461:$B$1491=$J645)*1,F$1461:F$1491))</f>
        <v>0.14955646430841618</v>
      </c>
      <c r="O645" s="2" cm="1">
        <f t="array" ref="O645">IF(G645="","",G645-SUMPRODUCT(($B$1461:$B$1491=$J645)*1,G$1461:G$1491))</f>
        <v>5.7147383789484252E-2</v>
      </c>
    </row>
    <row r="646" spans="1:15" x14ac:dyDescent="0.55000000000000004">
      <c r="A646" s="3">
        <v>21</v>
      </c>
      <c r="B646" s="4">
        <v>23</v>
      </c>
      <c r="C646" s="2">
        <f>IFERROR(LN(実質付加価値!C646),"")</f>
        <v>11.770365384226317</v>
      </c>
      <c r="D646" s="2">
        <f>IFERROR(LN(実質付加価値!D646),"")</f>
        <v>11.813097123487809</v>
      </c>
      <c r="E646" s="2">
        <f>IFERROR(LN(実質付加価値!E646),"")</f>
        <v>11.825396963213265</v>
      </c>
      <c r="F646" s="2">
        <f>IFERROR(LN(実質付加価値!F646),"")</f>
        <v>11.880334844469987</v>
      </c>
      <c r="G646" s="2">
        <f>IFERROR(LN(実質付加価値!G646),"")</f>
        <v>11.857247996134777</v>
      </c>
      <c r="I646" s="3">
        <v>21</v>
      </c>
      <c r="J646" s="3">
        <v>23</v>
      </c>
      <c r="K646" s="2" cm="1">
        <f t="array" ref="K646">IF(C646="","",C646-SUMPRODUCT(($B$1461:$B$1491=$J646)*1,C$1461:C$1491))</f>
        <v>-5.3140626632364629E-2</v>
      </c>
      <c r="L646" s="2" cm="1">
        <f t="array" ref="L646">IF(D646="","",D646-SUMPRODUCT(($B$1461:$B$1491=$J646)*1,D$1461:D$1491))</f>
        <v>-1.2781716755648986E-2</v>
      </c>
      <c r="M646" s="2" cm="1">
        <f t="array" ref="M646">IF(E646="","",E646-SUMPRODUCT(($B$1461:$B$1491=$J646)*1,E$1461:E$1491))</f>
        <v>-3.7731657276394159E-2</v>
      </c>
      <c r="N646" s="2" cm="1">
        <f t="array" ref="N646">IF(F646="","",F646-SUMPRODUCT(($B$1461:$B$1491=$J646)*1,F$1461:F$1491))</f>
        <v>-6.6436108501129354E-2</v>
      </c>
      <c r="O646" s="2" cm="1">
        <f t="array" ref="O646">IF(G646="","",G646-SUMPRODUCT(($B$1461:$B$1491=$J646)*1,G$1461:G$1491))</f>
        <v>-7.8777515158220623E-2</v>
      </c>
    </row>
    <row r="647" spans="1:15" x14ac:dyDescent="0.55000000000000004">
      <c r="A647" s="3">
        <v>21</v>
      </c>
      <c r="B647" s="4">
        <v>24</v>
      </c>
      <c r="C647" s="2">
        <f>IFERROR(LN(実質付加価値!C647),"")</f>
        <v>10.67710252478642</v>
      </c>
      <c r="D647" s="2">
        <f>IFERROR(LN(実質付加価値!D647),"")</f>
        <v>10.698431503940254</v>
      </c>
      <c r="E647" s="2">
        <f>IFERROR(LN(実質付加価値!E647),"")</f>
        <v>10.557202492569232</v>
      </c>
      <c r="F647" s="2">
        <f>IFERROR(LN(実質付加価値!F647),"")</f>
        <v>10.480360104811941</v>
      </c>
      <c r="G647" s="2">
        <f>IFERROR(LN(実質付加価値!G647),"")</f>
        <v>10.498855099767765</v>
      </c>
      <c r="I647" s="3">
        <v>21</v>
      </c>
      <c r="J647" s="3">
        <v>24</v>
      </c>
      <c r="K647" s="2" cm="1">
        <f t="array" ref="K647">IF(C647="","",C647-SUMPRODUCT(($B$1461:$B$1491=$J647)*1,C$1461:C$1491))</f>
        <v>-0.48034660352530878</v>
      </c>
      <c r="L647" s="2" cm="1">
        <f t="array" ref="L647">IF(D647="","",D647-SUMPRODUCT(($B$1461:$B$1491=$J647)*1,D$1461:D$1491))</f>
        <v>-0.46066556238501022</v>
      </c>
      <c r="M647" s="2" cm="1">
        <f t="array" ref="M647">IF(E647="","",E647-SUMPRODUCT(($B$1461:$B$1491=$J647)*1,E$1461:E$1491))</f>
        <v>-0.56514004839913845</v>
      </c>
      <c r="N647" s="2" cm="1">
        <f t="array" ref="N647">IF(F647="","",F647-SUMPRODUCT(($B$1461:$B$1491=$J647)*1,F$1461:F$1491))</f>
        <v>-0.57668197540209221</v>
      </c>
      <c r="O647" s="2" cm="1">
        <f t="array" ref="O647">IF(G647="","",G647-SUMPRODUCT(($B$1461:$B$1491=$J647)*1,G$1461:G$1491))</f>
        <v>-0.59173720125999019</v>
      </c>
    </row>
    <row r="648" spans="1:15" x14ac:dyDescent="0.55000000000000004">
      <c r="A648" s="3">
        <v>21</v>
      </c>
      <c r="B648" s="4">
        <v>25</v>
      </c>
      <c r="C648" s="2">
        <f>IFERROR(LN(実質付加価値!C648),"")</f>
        <v>12.526130522466405</v>
      </c>
      <c r="D648" s="2">
        <f>IFERROR(LN(実質付加価値!D648),"")</f>
        <v>12.647496296796312</v>
      </c>
      <c r="E648" s="2">
        <f>IFERROR(LN(実質付加価値!E648),"")</f>
        <v>12.59720542631986</v>
      </c>
      <c r="F648" s="2">
        <f>IFERROR(LN(実質付加価値!F648),"")</f>
        <v>12.65320492572639</v>
      </c>
      <c r="G648" s="2">
        <f>IFERROR(LN(実質付加価値!G648),"")</f>
        <v>12.777335912488255</v>
      </c>
      <c r="I648" s="3">
        <v>21</v>
      </c>
      <c r="J648" s="3">
        <v>25</v>
      </c>
      <c r="K648" s="2" cm="1">
        <f t="array" ref="K648">IF(C648="","",C648-SUMPRODUCT(($B$1461:$B$1491=$J648)*1,C$1461:C$1491))</f>
        <v>0.2020647407695737</v>
      </c>
      <c r="L648" s="2" cm="1">
        <f t="array" ref="L648">IF(D648="","",D648-SUMPRODUCT(($B$1461:$B$1491=$J648)*1,D$1461:D$1491))</f>
        <v>0.21286396587726131</v>
      </c>
      <c r="M648" s="2" cm="1">
        <f t="array" ref="M648">IF(E648="","",E648-SUMPRODUCT(($B$1461:$B$1491=$J648)*1,E$1461:E$1491))</f>
        <v>0.1854935673100595</v>
      </c>
      <c r="N648" s="2" cm="1">
        <f t="array" ref="N648">IF(F648="","",F648-SUMPRODUCT(($B$1461:$B$1491=$J648)*1,F$1461:F$1491))</f>
        <v>0.20090799022177386</v>
      </c>
      <c r="O648" s="2" cm="1">
        <f t="array" ref="O648">IF(G648="","",G648-SUMPRODUCT(($B$1461:$B$1491=$J648)*1,G$1461:G$1491))</f>
        <v>0.18037318156189386</v>
      </c>
    </row>
    <row r="649" spans="1:15" x14ac:dyDescent="0.55000000000000004">
      <c r="A649" s="3">
        <v>21</v>
      </c>
      <c r="B649" s="4">
        <v>26</v>
      </c>
      <c r="C649" s="2">
        <f>IFERROR(LN(実質付加価値!C649),"")</f>
        <v>12.186780233386006</v>
      </c>
      <c r="D649" s="2">
        <f>IFERROR(LN(実質付加価値!D649),"")</f>
        <v>12.292234599462262</v>
      </c>
      <c r="E649" s="2">
        <f>IFERROR(LN(実質付加価値!E649),"")</f>
        <v>12.271690348565491</v>
      </c>
      <c r="F649" s="2">
        <f>IFERROR(LN(実質付加価値!F649),"")</f>
        <v>12.24194329335595</v>
      </c>
      <c r="G649" s="2">
        <f>IFERROR(LN(実質付加価値!G649),"")</f>
        <v>12.191868363834162</v>
      </c>
      <c r="I649" s="3">
        <v>21</v>
      </c>
      <c r="J649" s="3">
        <v>26</v>
      </c>
      <c r="K649" s="2" cm="1">
        <f t="array" ref="K649">IF(C649="","",C649-SUMPRODUCT(($B$1461:$B$1491=$J649)*1,C$1461:C$1491))</f>
        <v>-0.10765732849960763</v>
      </c>
      <c r="L649" s="2" cm="1">
        <f t="array" ref="L649">IF(D649="","",D649-SUMPRODUCT(($B$1461:$B$1491=$J649)*1,D$1461:D$1491))</f>
        <v>-9.8664466481077184E-2</v>
      </c>
      <c r="M649" s="2" cm="1">
        <f t="array" ref="M649">IF(E649="","",E649-SUMPRODUCT(($B$1461:$B$1491=$J649)*1,E$1461:E$1491))</f>
        <v>-0.12984162461396664</v>
      </c>
      <c r="N649" s="2" cm="1">
        <f t="array" ref="N649">IF(F649="","",F649-SUMPRODUCT(($B$1461:$B$1491=$J649)*1,F$1461:F$1491))</f>
        <v>-0.14216898913161735</v>
      </c>
      <c r="O649" s="2" cm="1">
        <f t="array" ref="O649">IF(G649="","",G649-SUMPRODUCT(($B$1461:$B$1491=$J649)*1,G$1461:G$1491))</f>
        <v>-0.15759513380425716</v>
      </c>
    </row>
    <row r="650" spans="1:15" x14ac:dyDescent="0.55000000000000004">
      <c r="A650" s="3">
        <v>21</v>
      </c>
      <c r="B650" s="4">
        <v>27</v>
      </c>
      <c r="C650" s="2">
        <f>IFERROR(LN(実質付加価値!C650),"")</f>
        <v>12.930502276740041</v>
      </c>
      <c r="D650" s="2">
        <f>IFERROR(LN(実質付加価値!D650),"")</f>
        <v>13.000119089660977</v>
      </c>
      <c r="E650" s="2">
        <f>IFERROR(LN(実質付加価値!E650),"")</f>
        <v>13.115882728296334</v>
      </c>
      <c r="F650" s="2">
        <f>IFERROR(LN(実質付加価値!F650),"")</f>
        <v>13.107397305750141</v>
      </c>
      <c r="G650" s="2">
        <f>IFERROR(LN(実質付加価値!G650),"")</f>
        <v>13.057464672812369</v>
      </c>
      <c r="I650" s="3">
        <v>21</v>
      </c>
      <c r="J650" s="3">
        <v>27</v>
      </c>
      <c r="K650" s="2" cm="1">
        <f t="array" ref="K650">IF(C650="","",C650-SUMPRODUCT(($B$1461:$B$1491=$J650)*1,C$1461:C$1491))</f>
        <v>-2.92899937693889E-2</v>
      </c>
      <c r="L650" s="2" cm="1">
        <f t="array" ref="L650">IF(D650="","",D650-SUMPRODUCT(($B$1461:$B$1491=$J650)*1,D$1461:D$1491))</f>
        <v>-4.9519251042102752E-3</v>
      </c>
      <c r="M650" s="2" cm="1">
        <f t="array" ref="M650">IF(E650="","",E650-SUMPRODUCT(($B$1461:$B$1491=$J650)*1,E$1461:E$1491))</f>
        <v>8.5254455180553634E-2</v>
      </c>
      <c r="N650" s="2" cm="1">
        <f t="array" ref="N650">IF(F650="","",F650-SUMPRODUCT(($B$1461:$B$1491=$J650)*1,F$1461:F$1491))</f>
        <v>8.2958396451999761E-2</v>
      </c>
      <c r="O650" s="2" cm="1">
        <f t="array" ref="O650">IF(G650="","",G650-SUMPRODUCT(($B$1461:$B$1491=$J650)*1,G$1461:G$1491))</f>
        <v>2.234539388275536E-2</v>
      </c>
    </row>
    <row r="651" spans="1:15" x14ac:dyDescent="0.55000000000000004">
      <c r="A651" s="3">
        <v>21</v>
      </c>
      <c r="B651" s="4">
        <v>28</v>
      </c>
      <c r="C651" s="2">
        <f>IFERROR(LN(実質付加価値!C651),"")</f>
        <v>12.719412874265934</v>
      </c>
      <c r="D651" s="2">
        <f>IFERROR(LN(実質付加価値!D651),"")</f>
        <v>12.838521407551349</v>
      </c>
      <c r="E651" s="2">
        <f>IFERROR(LN(実質付加価値!E651),"")</f>
        <v>12.922587540707362</v>
      </c>
      <c r="F651" s="2">
        <f>IFERROR(LN(実質付加価値!F651),"")</f>
        <v>12.932696789182291</v>
      </c>
      <c r="G651" s="2">
        <f>IFERROR(LN(実質付加価値!G651),"")</f>
        <v>12.992177034397324</v>
      </c>
      <c r="I651" s="3">
        <v>21</v>
      </c>
      <c r="J651" s="3">
        <v>28</v>
      </c>
      <c r="K651" s="2" cm="1">
        <f t="array" ref="K651">IF(C651="","",C651-SUMPRODUCT(($B$1461:$B$1491=$J651)*1,C$1461:C$1491))</f>
        <v>-8.3403192283457273E-2</v>
      </c>
      <c r="L651" s="2" cm="1">
        <f t="array" ref="L651">IF(D651="","",D651-SUMPRODUCT(($B$1461:$B$1491=$J651)*1,D$1461:D$1491))</f>
        <v>-5.4154076963062181E-2</v>
      </c>
      <c r="M651" s="2" cm="1">
        <f t="array" ref="M651">IF(E651="","",E651-SUMPRODUCT(($B$1461:$B$1491=$J651)*1,E$1461:E$1491))</f>
        <v>-4.7674605042617557E-2</v>
      </c>
      <c r="N651" s="2" cm="1">
        <f t="array" ref="N651">IF(F651="","",F651-SUMPRODUCT(($B$1461:$B$1491=$J651)*1,F$1461:F$1491))</f>
        <v>-5.914042039788292E-2</v>
      </c>
      <c r="O651" s="2" cm="1">
        <f t="array" ref="O651">IF(G651="","",G651-SUMPRODUCT(($B$1461:$B$1491=$J651)*1,G$1461:G$1491))</f>
        <v>-4.8854388344333088E-2</v>
      </c>
    </row>
    <row r="652" spans="1:15" x14ac:dyDescent="0.55000000000000004">
      <c r="A652" s="3">
        <v>21</v>
      </c>
      <c r="B652" s="4">
        <v>29</v>
      </c>
      <c r="C652" s="2">
        <f>IFERROR(LN(実質付加価値!C652),"")</f>
        <v>12.433568730152988</v>
      </c>
      <c r="D652" s="2">
        <f>IFERROR(LN(実質付加価値!D652),"")</f>
        <v>12.461653046865694</v>
      </c>
      <c r="E652" s="2">
        <f>IFERROR(LN(実質付加価値!E652),"")</f>
        <v>12.505661191154383</v>
      </c>
      <c r="F652" s="2">
        <f>IFERROR(LN(実質付加価値!F652),"")</f>
        <v>12.51343905281497</v>
      </c>
      <c r="G652" s="2">
        <f>IFERROR(LN(実質付加価値!G652),"")</f>
        <v>12.52107464216895</v>
      </c>
      <c r="I652" s="3">
        <v>21</v>
      </c>
      <c r="J652" s="3">
        <v>29</v>
      </c>
      <c r="K652" s="2" cm="1">
        <f t="array" ref="K652">IF(C652="","",C652-SUMPRODUCT(($B$1461:$B$1491=$J652)*1,C$1461:C$1491))</f>
        <v>-0.14220965929373897</v>
      </c>
      <c r="L652" s="2" cm="1">
        <f t="array" ref="L652">IF(D652="","",D652-SUMPRODUCT(($B$1461:$B$1491=$J652)*1,D$1461:D$1491))</f>
        <v>-0.14216883210857212</v>
      </c>
      <c r="M652" s="2" cm="1">
        <f t="array" ref="M652">IF(E652="","",E652-SUMPRODUCT(($B$1461:$B$1491=$J652)*1,E$1461:E$1491))</f>
        <v>-0.12232720224496951</v>
      </c>
      <c r="N652" s="2" cm="1">
        <f t="array" ref="N652">IF(F652="","",F652-SUMPRODUCT(($B$1461:$B$1491=$J652)*1,F$1461:F$1491))</f>
        <v>-0.11900149015578343</v>
      </c>
      <c r="O652" s="2" cm="1">
        <f t="array" ref="O652">IF(G652="","",G652-SUMPRODUCT(($B$1461:$B$1491=$J652)*1,G$1461:G$1491))</f>
        <v>-0.11611573854379742</v>
      </c>
    </row>
    <row r="653" spans="1:15" x14ac:dyDescent="0.55000000000000004">
      <c r="A653" s="3">
        <v>21</v>
      </c>
      <c r="B653" s="4">
        <v>30</v>
      </c>
      <c r="C653" s="2">
        <f>IFERROR(LN(実質付加価値!C653),"")</f>
        <v>13.109043226251389</v>
      </c>
      <c r="D653" s="2">
        <f>IFERROR(LN(実質付加価値!D653),"")</f>
        <v>13.28371526680859</v>
      </c>
      <c r="E653" s="2">
        <f>IFERROR(LN(実質付加価値!E653),"")</f>
        <v>13.359780237525026</v>
      </c>
      <c r="F653" s="2">
        <f>IFERROR(LN(実質付加価値!F653),"")</f>
        <v>13.361992165617357</v>
      </c>
      <c r="G653" s="2">
        <f>IFERROR(LN(実質付加価値!G653),"")</f>
        <v>13.421030575174305</v>
      </c>
      <c r="I653" s="3">
        <v>21</v>
      </c>
      <c r="J653" s="3">
        <v>30</v>
      </c>
      <c r="K653" s="2" cm="1">
        <f t="array" ref="K653">IF(C653="","",C653-SUMPRODUCT(($B$1461:$B$1491=$J653)*1,C$1461:C$1491))</f>
        <v>-4.6350280003748523E-2</v>
      </c>
      <c r="L653" s="2" cm="1">
        <f t="array" ref="L653">IF(D653="","",D653-SUMPRODUCT(($B$1461:$B$1491=$J653)*1,D$1461:D$1491))</f>
        <v>-2.928766688214246E-2</v>
      </c>
      <c r="M653" s="2" cm="1">
        <f t="array" ref="M653">IF(E653="","",E653-SUMPRODUCT(($B$1461:$B$1491=$J653)*1,E$1461:E$1491))</f>
        <v>-2.3048598015495969E-2</v>
      </c>
      <c r="N653" s="2" cm="1">
        <f t="array" ref="N653">IF(F653="","",F653-SUMPRODUCT(($B$1461:$B$1491=$J653)*1,F$1461:F$1491))</f>
        <v>-2.3131230868422392E-2</v>
      </c>
      <c r="O653" s="2" cm="1">
        <f t="array" ref="O653">IF(G653="","",G653-SUMPRODUCT(($B$1461:$B$1491=$J653)*1,G$1461:G$1491))</f>
        <v>-1.2167244492934159E-2</v>
      </c>
    </row>
    <row r="654" spans="1:15" x14ac:dyDescent="0.55000000000000004">
      <c r="A654" s="3">
        <v>21</v>
      </c>
      <c r="B654" s="4">
        <v>31</v>
      </c>
      <c r="C654" s="2">
        <f>IFERROR(LN(実質付加価値!C654),"")</f>
        <v>12.875326557992647</v>
      </c>
      <c r="D654" s="2">
        <f>IFERROR(LN(実質付加価値!D654),"")</f>
        <v>12.718544675311611</v>
      </c>
      <c r="E654" s="2">
        <f>IFERROR(LN(実質付加価値!E654),"")</f>
        <v>12.736713062118449</v>
      </c>
      <c r="F654" s="2">
        <f>IFERROR(LN(実質付加価値!F654),"")</f>
        <v>12.59564118995335</v>
      </c>
      <c r="G654" s="2">
        <f>IFERROR(LN(実質付加価値!G654),"")</f>
        <v>12.543417127414171</v>
      </c>
      <c r="I654" s="3">
        <v>21</v>
      </c>
      <c r="J654" s="3">
        <v>31</v>
      </c>
      <c r="K654" s="2" cm="1">
        <f t="array" ref="K654">IF(C654="","",C654-SUMPRODUCT(($B$1461:$B$1491=$J654)*1,C$1461:C$1491))</f>
        <v>0.17665252353826233</v>
      </c>
      <c r="L654" s="2" cm="1">
        <f t="array" ref="L654">IF(D654="","",D654-SUMPRODUCT(($B$1461:$B$1491=$J654)*1,D$1461:D$1491))</f>
        <v>0.11702655356793734</v>
      </c>
      <c r="M654" s="2" cm="1">
        <f t="array" ref="M654">IF(E654="","",E654-SUMPRODUCT(($B$1461:$B$1491=$J654)*1,E$1461:E$1491))</f>
        <v>0.16198861038852286</v>
      </c>
      <c r="N654" s="2" cm="1">
        <f t="array" ref="N654">IF(F654="","",F654-SUMPRODUCT(($B$1461:$B$1491=$J654)*1,F$1461:F$1491))</f>
        <v>0.14717375926682585</v>
      </c>
      <c r="O654" s="2" cm="1">
        <f t="array" ref="O654">IF(G654="","",G654-SUMPRODUCT(($B$1461:$B$1491=$J654)*1,G$1461:G$1491))</f>
        <v>9.5863677074561338E-2</v>
      </c>
    </row>
    <row r="655" spans="1:15" x14ac:dyDescent="0.55000000000000004">
      <c r="A655" s="3">
        <v>22</v>
      </c>
      <c r="B655" s="4">
        <v>1</v>
      </c>
      <c r="C655" s="2">
        <f>IFERROR(LN(実質付加価値!C655),"")</f>
        <v>12.081610001589185</v>
      </c>
      <c r="D655" s="2">
        <f>IFERROR(LN(実質付加価値!D655),"")</f>
        <v>11.936822431574855</v>
      </c>
      <c r="E655" s="2">
        <f>IFERROR(LN(実質付加価値!E655),"")</f>
        <v>11.737693074291361</v>
      </c>
      <c r="F655" s="2">
        <f>IFERROR(LN(実質付加価値!F655),"")</f>
        <v>11.673005508678406</v>
      </c>
      <c r="G655" s="2">
        <f>IFERROR(LN(実質付加価値!G655),"")</f>
        <v>11.838932417704655</v>
      </c>
      <c r="I655" s="3">
        <v>22</v>
      </c>
      <c r="J655" s="3">
        <v>1</v>
      </c>
      <c r="K655" s="2" cm="1">
        <f t="array" ref="K655">IF(C655="","",C655-SUMPRODUCT(($B$1461:$B$1491=$J655)*1,C$1461:C$1491))</f>
        <v>0.4813776676534296</v>
      </c>
      <c r="L655" s="2" cm="1">
        <f t="array" ref="L655">IF(D655="","",D655-SUMPRODUCT(($B$1461:$B$1491=$J655)*1,D$1461:D$1491))</f>
        <v>0.47705571249330525</v>
      </c>
      <c r="M655" s="2" cm="1">
        <f t="array" ref="M655">IF(E655="","",E655-SUMPRODUCT(($B$1461:$B$1491=$J655)*1,E$1461:E$1491))</f>
        <v>0.37645724120576318</v>
      </c>
      <c r="N655" s="2" cm="1">
        <f t="array" ref="N655">IF(F655="","",F655-SUMPRODUCT(($B$1461:$B$1491=$J655)*1,F$1461:F$1491))</f>
        <v>0.35077384009988322</v>
      </c>
      <c r="O655" s="2" cm="1">
        <f t="array" ref="O655">IF(G655="","",G655-SUMPRODUCT(($B$1461:$B$1491=$J655)*1,G$1461:G$1491))</f>
        <v>0.43424095735637103</v>
      </c>
    </row>
    <row r="656" spans="1:15" x14ac:dyDescent="0.55000000000000004">
      <c r="A656" s="3">
        <v>22</v>
      </c>
      <c r="B656" s="4">
        <v>2</v>
      </c>
      <c r="C656" s="2">
        <f>IFERROR(LN(実質付加価値!C656),"")</f>
        <v>9.0507960521466693</v>
      </c>
      <c r="D656" s="2">
        <f>IFERROR(LN(実質付加価値!D656),"")</f>
        <v>8.9306282338850025</v>
      </c>
      <c r="E656" s="2">
        <f>IFERROR(LN(実質付加価値!E656),"")</f>
        <v>8.9621749428597575</v>
      </c>
      <c r="F656" s="2">
        <f>IFERROR(LN(実質付加価値!F656),"")</f>
        <v>8.9098644972844934</v>
      </c>
      <c r="G656" s="2">
        <f>IFERROR(LN(実質付加価値!G656),"")</f>
        <v>8.6216212240218475</v>
      </c>
      <c r="I656" s="3">
        <v>22</v>
      </c>
      <c r="J656" s="3">
        <v>2</v>
      </c>
      <c r="K656" s="2" cm="1">
        <f t="array" ref="K656">IF(C656="","",C656-SUMPRODUCT(($B$1461:$B$1491=$J656)*1,C$1461:C$1491))</f>
        <v>0.58294942405133199</v>
      </c>
      <c r="L656" s="2" cm="1">
        <f t="array" ref="L656">IF(D656="","",D656-SUMPRODUCT(($B$1461:$B$1491=$J656)*1,D$1461:D$1491))</f>
        <v>0.33235407752499846</v>
      </c>
      <c r="M656" s="2" cm="1">
        <f t="array" ref="M656">IF(E656="","",E656-SUMPRODUCT(($B$1461:$B$1491=$J656)*1,E$1461:E$1491))</f>
        <v>0.40134182742386315</v>
      </c>
      <c r="N656" s="2" cm="1">
        <f t="array" ref="N656">IF(F656="","",F656-SUMPRODUCT(($B$1461:$B$1491=$J656)*1,F$1461:F$1491))</f>
        <v>0.37267480126865138</v>
      </c>
      <c r="O656" s="2" cm="1">
        <f t="array" ref="O656">IF(G656="","",G656-SUMPRODUCT(($B$1461:$B$1491=$J656)*1,G$1461:G$1491))</f>
        <v>0.332967341065741</v>
      </c>
    </row>
    <row r="657" spans="1:15" x14ac:dyDescent="0.55000000000000004">
      <c r="A657" s="3">
        <v>22</v>
      </c>
      <c r="B657" s="4">
        <v>3</v>
      </c>
      <c r="C657" s="2">
        <f>IFERROR(LN(実質付加価値!C657),"")</f>
        <v>13.797895391946442</v>
      </c>
      <c r="D657" s="2">
        <f>IFERROR(LN(実質付加価値!D657),"")</f>
        <v>13.791049477404814</v>
      </c>
      <c r="E657" s="2">
        <f>IFERROR(LN(実質付加価値!E657),"")</f>
        <v>13.688017975433368</v>
      </c>
      <c r="F657" s="2">
        <f>IFERROR(LN(実質付加価値!F657),"")</f>
        <v>13.630984529983664</v>
      </c>
      <c r="G657" s="2">
        <f>IFERROR(LN(実質付加価値!G657),"")</f>
        <v>13.704879096059541</v>
      </c>
      <c r="I657" s="3">
        <v>22</v>
      </c>
      <c r="J657" s="3">
        <v>3</v>
      </c>
      <c r="K657" s="2" cm="1">
        <f t="array" ref="K657">IF(C657="","",C657-SUMPRODUCT(($B$1461:$B$1491=$J657)*1,C$1461:C$1491))</f>
        <v>1.7344713251596584</v>
      </c>
      <c r="L657" s="2" cm="1">
        <f t="array" ref="L657">IF(D657="","",D657-SUMPRODUCT(($B$1461:$B$1491=$J657)*1,D$1461:D$1491))</f>
        <v>1.6985115617465425</v>
      </c>
      <c r="M657" s="2" cm="1">
        <f t="array" ref="M657">IF(E657="","",E657-SUMPRODUCT(($B$1461:$B$1491=$J657)*1,E$1461:E$1491))</f>
        <v>1.5537567243069983</v>
      </c>
      <c r="N657" s="2" cm="1">
        <f t="array" ref="N657">IF(F657="","",F657-SUMPRODUCT(($B$1461:$B$1491=$J657)*1,F$1461:F$1491))</f>
        <v>1.5664537412076118</v>
      </c>
      <c r="O657" s="2" cm="1">
        <f t="array" ref="O657">IF(G657="","",G657-SUMPRODUCT(($B$1461:$B$1491=$J657)*1,G$1461:G$1491))</f>
        <v>1.6004316283859268</v>
      </c>
    </row>
    <row r="658" spans="1:15" x14ac:dyDescent="0.55000000000000004">
      <c r="A658" s="3">
        <v>22</v>
      </c>
      <c r="B658" s="4">
        <v>4</v>
      </c>
      <c r="C658" s="2">
        <f>IFERROR(LN(実質付加価値!C658),"")</f>
        <v>10.537929151947393</v>
      </c>
      <c r="D658" s="2">
        <f>IFERROR(LN(実質付加価値!D658),"")</f>
        <v>10.674338555513179</v>
      </c>
      <c r="E658" s="2">
        <f>IFERROR(LN(実質付加価値!E658),"")</f>
        <v>10.654744295346017</v>
      </c>
      <c r="F658" s="2">
        <f>IFERROR(LN(実質付加価値!F658),"")</f>
        <v>10.616577991984563</v>
      </c>
      <c r="G658" s="2">
        <f>IFERROR(LN(実質付加価値!G658),"")</f>
        <v>10.610202554706605</v>
      </c>
      <c r="I658" s="3">
        <v>22</v>
      </c>
      <c r="J658" s="3">
        <v>4</v>
      </c>
      <c r="K658" s="2" cm="1">
        <f t="array" ref="K658">IF(C658="","",C658-SUMPRODUCT(($B$1461:$B$1491=$J658)*1,C$1461:C$1491))</f>
        <v>0.60440749498178015</v>
      </c>
      <c r="L658" s="2" cm="1">
        <f t="array" ref="L658">IF(D658="","",D658-SUMPRODUCT(($B$1461:$B$1491=$J658)*1,D$1461:D$1491))</f>
        <v>0.6439957617365959</v>
      </c>
      <c r="M658" s="2" cm="1">
        <f t="array" ref="M658">IF(E658="","",E658-SUMPRODUCT(($B$1461:$B$1491=$J658)*1,E$1461:E$1491))</f>
        <v>0.71603808688492698</v>
      </c>
      <c r="N658" s="2" cm="1">
        <f t="array" ref="N658">IF(F658="","",F658-SUMPRODUCT(($B$1461:$B$1491=$J658)*1,F$1461:F$1491))</f>
        <v>0.79041502062291968</v>
      </c>
      <c r="O658" s="2" cm="1">
        <f t="array" ref="O658">IF(G658="","",G658-SUMPRODUCT(($B$1461:$B$1491=$J658)*1,G$1461:G$1491))</f>
        <v>0.80908392258655937</v>
      </c>
    </row>
    <row r="659" spans="1:15" x14ac:dyDescent="0.55000000000000004">
      <c r="A659" s="3">
        <v>22</v>
      </c>
      <c r="B659" s="4">
        <v>5</v>
      </c>
      <c r="C659" s="2">
        <f>IFERROR(LN(実質付加価値!C659),"")</f>
        <v>12.305709470462997</v>
      </c>
      <c r="D659" s="2">
        <f>IFERROR(LN(実質付加価値!D659),"")</f>
        <v>12.456687982018382</v>
      </c>
      <c r="E659" s="2">
        <f>IFERROR(LN(実質付加価値!E659),"")</f>
        <v>12.528689518266241</v>
      </c>
      <c r="F659" s="2">
        <f>IFERROR(LN(実質付加価値!F659),"")</f>
        <v>12.446410651938839</v>
      </c>
      <c r="G659" s="2">
        <f>IFERROR(LN(実質付加価値!G659),"")</f>
        <v>12.281541574161034</v>
      </c>
      <c r="I659" s="3">
        <v>22</v>
      </c>
      <c r="J659" s="3">
        <v>5</v>
      </c>
      <c r="K659" s="2" cm="1">
        <f t="array" ref="K659">IF(C659="","",C659-SUMPRODUCT(($B$1461:$B$1491=$J659)*1,C$1461:C$1491))</f>
        <v>2.0685530034125925</v>
      </c>
      <c r="L659" s="2" cm="1">
        <f t="array" ref="L659">IF(D659="","",D659-SUMPRODUCT(($B$1461:$B$1491=$J659)*1,D$1461:D$1491))</f>
        <v>2.0754812547224368</v>
      </c>
      <c r="M659" s="2" cm="1">
        <f t="array" ref="M659">IF(E659="","",E659-SUMPRODUCT(($B$1461:$B$1491=$J659)*1,E$1461:E$1491))</f>
        <v>2.1052222680549733</v>
      </c>
      <c r="N659" s="2" cm="1">
        <f t="array" ref="N659">IF(F659="","",F659-SUMPRODUCT(($B$1461:$B$1491=$J659)*1,F$1461:F$1491))</f>
        <v>2.193541950509351</v>
      </c>
      <c r="O659" s="2" cm="1">
        <f t="array" ref="O659">IF(G659="","",G659-SUMPRODUCT(($B$1461:$B$1491=$J659)*1,G$1461:G$1491))</f>
        <v>1.9622421728628936</v>
      </c>
    </row>
    <row r="660" spans="1:15" x14ac:dyDescent="0.55000000000000004">
      <c r="A660" s="3">
        <v>22</v>
      </c>
      <c r="B660" s="4">
        <v>6</v>
      </c>
      <c r="C660" s="2">
        <f>IFERROR(LN(実質付加価値!C660),"")</f>
        <v>13.390021661659709</v>
      </c>
      <c r="D660" s="2">
        <f>IFERROR(LN(実質付加価値!D660),"")</f>
        <v>13.599120995388139</v>
      </c>
      <c r="E660" s="2">
        <f>IFERROR(LN(実質付加価値!E660),"")</f>
        <v>13.77093909560026</v>
      </c>
      <c r="F660" s="2">
        <f>IFERROR(LN(実質付加価値!F660),"")</f>
        <v>13.70723766957993</v>
      </c>
      <c r="G660" s="2">
        <f>IFERROR(LN(実質付加価値!G660),"")</f>
        <v>13.816299820849883</v>
      </c>
      <c r="I660" s="3">
        <v>22</v>
      </c>
      <c r="J660" s="3">
        <v>6</v>
      </c>
      <c r="K660" s="2" cm="1">
        <f t="array" ref="K660">IF(C660="","",C660-SUMPRODUCT(($B$1461:$B$1491=$J660)*1,C$1461:C$1491))</f>
        <v>1.5505555355652536</v>
      </c>
      <c r="L660" s="2" cm="1">
        <f t="array" ref="L660">IF(D660="","",D660-SUMPRODUCT(($B$1461:$B$1491=$J660)*1,D$1461:D$1491))</f>
        <v>1.7017177454966834</v>
      </c>
      <c r="M660" s="2" cm="1">
        <f t="array" ref="M660">IF(E660="","",E660-SUMPRODUCT(($B$1461:$B$1491=$J660)*1,E$1461:E$1491))</f>
        <v>1.7209539268445901</v>
      </c>
      <c r="N660" s="2" cm="1">
        <f t="array" ref="N660">IF(F660="","",F660-SUMPRODUCT(($B$1461:$B$1491=$J660)*1,F$1461:F$1491))</f>
        <v>1.6551800287222207</v>
      </c>
      <c r="O660" s="2" cm="1">
        <f t="array" ref="O660">IF(G660="","",G660-SUMPRODUCT(($B$1461:$B$1491=$J660)*1,G$1461:G$1491))</f>
        <v>1.7355510346822349</v>
      </c>
    </row>
    <row r="661" spans="1:15" x14ac:dyDescent="0.55000000000000004">
      <c r="A661" s="3">
        <v>22</v>
      </c>
      <c r="B661" s="4">
        <v>7</v>
      </c>
      <c r="C661" s="2">
        <f>IFERROR(LN(実質付加価値!C661),"")</f>
        <v>11.212431152451888</v>
      </c>
      <c r="D661" s="2">
        <f>IFERROR(LN(実質付加価値!D661),"")</f>
        <v>11.274405768762094</v>
      </c>
      <c r="E661" s="2">
        <f>IFERROR(LN(実質付加価値!E661),"")</f>
        <v>10.901729685433484</v>
      </c>
      <c r="F661" s="2">
        <f>IFERROR(LN(実質付加価値!F661),"")</f>
        <v>11.028883457049801</v>
      </c>
      <c r="G661" s="2">
        <f>IFERROR(LN(実質付加価値!G661),"")</f>
        <v>11.272922333512156</v>
      </c>
      <c r="I661" s="3">
        <v>22</v>
      </c>
      <c r="J661" s="3">
        <v>7</v>
      </c>
      <c r="K661" s="2" cm="1">
        <f t="array" ref="K661">IF(C661="","",C661-SUMPRODUCT(($B$1461:$B$1491=$J661)*1,C$1461:C$1491))</f>
        <v>0.70721064081271123</v>
      </c>
      <c r="L661" s="2" cm="1">
        <f t="array" ref="L661">IF(D661="","",D661-SUMPRODUCT(($B$1461:$B$1491=$J661)*1,D$1461:D$1491))</f>
        <v>0.55215331960507186</v>
      </c>
      <c r="M661" s="2" cm="1">
        <f t="array" ref="M661">IF(E661="","",E661-SUMPRODUCT(($B$1461:$B$1491=$J661)*1,E$1461:E$1491))</f>
        <v>0.24679237237013396</v>
      </c>
      <c r="N661" s="2" cm="1">
        <f t="array" ref="N661">IF(F661="","",F661-SUMPRODUCT(($B$1461:$B$1491=$J661)*1,F$1461:F$1491))</f>
        <v>0.38387778910931658</v>
      </c>
      <c r="O661" s="2" cm="1">
        <f t="array" ref="O661">IF(G661="","",G661-SUMPRODUCT(($B$1461:$B$1491=$J661)*1,G$1461:G$1491))</f>
        <v>0.59857328767879459</v>
      </c>
    </row>
    <row r="662" spans="1:15" x14ac:dyDescent="0.55000000000000004">
      <c r="A662" s="3">
        <v>22</v>
      </c>
      <c r="B662" s="4">
        <v>8</v>
      </c>
      <c r="C662" s="2">
        <f>IFERROR(LN(実質付加価値!C662),"")</f>
        <v>12.482768583134918</v>
      </c>
      <c r="D662" s="2">
        <f>IFERROR(LN(実質付加価値!D662),"")</f>
        <v>12.394061900594769</v>
      </c>
      <c r="E662" s="2">
        <f>IFERROR(LN(実質付加価値!E662),"")</f>
        <v>12.2613990268203</v>
      </c>
      <c r="F662" s="2">
        <f>IFERROR(LN(実質付加価値!F662),"")</f>
        <v>12.309999355848959</v>
      </c>
      <c r="G662" s="2">
        <f>IFERROR(LN(実質付加価値!G662),"")</f>
        <v>12.23840662843738</v>
      </c>
      <c r="I662" s="3">
        <v>22</v>
      </c>
      <c r="J662" s="3">
        <v>8</v>
      </c>
      <c r="K662" s="2" cm="1">
        <f t="array" ref="K662">IF(C662="","",C662-SUMPRODUCT(($B$1461:$B$1491=$J662)*1,C$1461:C$1491))</f>
        <v>0.9469615918978711</v>
      </c>
      <c r="L662" s="2" cm="1">
        <f t="array" ref="L662">IF(D662="","",D662-SUMPRODUCT(($B$1461:$B$1491=$J662)*1,D$1461:D$1491))</f>
        <v>0.8038152818581743</v>
      </c>
      <c r="M662" s="2" cm="1">
        <f t="array" ref="M662">IF(E662="","",E662-SUMPRODUCT(($B$1461:$B$1491=$J662)*1,E$1461:E$1491))</f>
        <v>0.81934521411358752</v>
      </c>
      <c r="N662" s="2" cm="1">
        <f t="array" ref="N662">IF(F662="","",F662-SUMPRODUCT(($B$1461:$B$1491=$J662)*1,F$1461:F$1491))</f>
        <v>0.89422397922269781</v>
      </c>
      <c r="O662" s="2" cm="1">
        <f t="array" ref="O662">IF(G662="","",G662-SUMPRODUCT(($B$1461:$B$1491=$J662)*1,G$1461:G$1491))</f>
        <v>0.99688742549320786</v>
      </c>
    </row>
    <row r="663" spans="1:15" x14ac:dyDescent="0.55000000000000004">
      <c r="A663" s="3">
        <v>22</v>
      </c>
      <c r="B663" s="4">
        <v>9</v>
      </c>
      <c r="C663" s="2">
        <f>IFERROR(LN(実質付加価値!C663),"")</f>
        <v>12.068397202284199</v>
      </c>
      <c r="D663" s="2">
        <f>IFERROR(LN(実質付加価値!D663),"")</f>
        <v>12.119318487069121</v>
      </c>
      <c r="E663" s="2">
        <f>IFERROR(LN(実質付加価値!E663),"")</f>
        <v>12.0777059003525</v>
      </c>
      <c r="F663" s="2">
        <f>IFERROR(LN(実質付加価値!F663),"")</f>
        <v>12.003446360390164</v>
      </c>
      <c r="G663" s="2">
        <f>IFERROR(LN(実質付加価値!G663),"")</f>
        <v>12.101144932886598</v>
      </c>
      <c r="I663" s="3">
        <v>22</v>
      </c>
      <c r="J663" s="3">
        <v>9</v>
      </c>
      <c r="K663" s="2" cm="1">
        <f t="array" ref="K663">IF(C663="","",C663-SUMPRODUCT(($B$1461:$B$1491=$J663)*1,C$1461:C$1491))</f>
        <v>1.0473211720666047</v>
      </c>
      <c r="L663" s="2" cm="1">
        <f t="array" ref="L663">IF(D663="","",D663-SUMPRODUCT(($B$1461:$B$1491=$J663)*1,D$1461:D$1491))</f>
        <v>1.0562606780646107</v>
      </c>
      <c r="M663" s="2" cm="1">
        <f t="array" ref="M663">IF(E663="","",E663-SUMPRODUCT(($B$1461:$B$1491=$J663)*1,E$1461:E$1491))</f>
        <v>0.95990061691244577</v>
      </c>
      <c r="N663" s="2" cm="1">
        <f t="array" ref="N663">IF(F663="","",F663-SUMPRODUCT(($B$1461:$B$1491=$J663)*1,F$1461:F$1491))</f>
        <v>0.98906321769735861</v>
      </c>
      <c r="O663" s="2" cm="1">
        <f t="array" ref="O663">IF(G663="","",G663-SUMPRODUCT(($B$1461:$B$1491=$J663)*1,G$1461:G$1491))</f>
        <v>0.96862565739874462</v>
      </c>
    </row>
    <row r="664" spans="1:15" x14ac:dyDescent="0.55000000000000004">
      <c r="A664" s="3">
        <v>22</v>
      </c>
      <c r="B664" s="4">
        <v>10</v>
      </c>
      <c r="C664" s="2">
        <f>IFERROR(LN(実質付加価値!C664),"")</f>
        <v>13.25002767883046</v>
      </c>
      <c r="D664" s="2">
        <f>IFERROR(LN(実質付加価値!D664),"")</f>
        <v>13.451312424034132</v>
      </c>
      <c r="E664" s="2">
        <f>IFERROR(LN(実質付加価値!E664),"")</f>
        <v>13.361781580354648</v>
      </c>
      <c r="F664" s="2">
        <f>IFERROR(LN(実質付加価値!F664),"")</f>
        <v>13.169338198702389</v>
      </c>
      <c r="G664" s="2">
        <f>IFERROR(LN(実質付加価値!G664),"")</f>
        <v>13.32396419643992</v>
      </c>
      <c r="I664" s="3">
        <v>22</v>
      </c>
      <c r="J664" s="3">
        <v>10</v>
      </c>
      <c r="K664" s="2" cm="1">
        <f t="array" ref="K664">IF(C664="","",C664-SUMPRODUCT(($B$1461:$B$1491=$J664)*1,C$1461:C$1491))</f>
        <v>1.2415915548507162</v>
      </c>
      <c r="L664" s="2" cm="1">
        <f t="array" ref="L664">IF(D664="","",D664-SUMPRODUCT(($B$1461:$B$1491=$J664)*1,D$1461:D$1491))</f>
        <v>1.372922584176429</v>
      </c>
      <c r="M664" s="2" cm="1">
        <f t="array" ref="M664">IF(E664="","",E664-SUMPRODUCT(($B$1461:$B$1491=$J664)*1,E$1461:E$1491))</f>
        <v>1.1530760172920669</v>
      </c>
      <c r="N664" s="2" cm="1">
        <f t="array" ref="N664">IF(F664="","",F664-SUMPRODUCT(($B$1461:$B$1491=$J664)*1,F$1461:F$1491))</f>
        <v>1.0492522794432837</v>
      </c>
      <c r="O664" s="2" cm="1">
        <f t="array" ref="O664">IF(G664="","",G664-SUMPRODUCT(($B$1461:$B$1491=$J664)*1,G$1461:G$1491))</f>
        <v>1.0174473616798441</v>
      </c>
    </row>
    <row r="665" spans="1:15" x14ac:dyDescent="0.55000000000000004">
      <c r="A665" s="3">
        <v>22</v>
      </c>
      <c r="B665" s="4">
        <v>11</v>
      </c>
      <c r="C665" s="2">
        <f>IFERROR(LN(実質付加価値!C665),"")</f>
        <v>11.207862378847413</v>
      </c>
      <c r="D665" s="2">
        <f>IFERROR(LN(実質付加価値!D665),"")</f>
        <v>11.735362480358656</v>
      </c>
      <c r="E665" s="2">
        <f>IFERROR(LN(実質付加価値!E665),"")</f>
        <v>11.946566877919768</v>
      </c>
      <c r="F665" s="2">
        <f>IFERROR(LN(実質付加価値!F665),"")</f>
        <v>11.976309484207855</v>
      </c>
      <c r="G665" s="2">
        <f>IFERROR(LN(実質付加価値!G665),"")</f>
        <v>12.156755375025888</v>
      </c>
      <c r="I665" s="3">
        <v>22</v>
      </c>
      <c r="J665" s="3">
        <v>11</v>
      </c>
      <c r="K665" s="2" cm="1">
        <f t="array" ref="K665">IF(C665="","",C665-SUMPRODUCT(($B$1461:$B$1491=$J665)*1,C$1461:C$1491))</f>
        <v>0.3710907453825758</v>
      </c>
      <c r="L665" s="2" cm="1">
        <f t="array" ref="L665">IF(D665="","",D665-SUMPRODUCT(($B$1461:$B$1491=$J665)*1,D$1461:D$1491))</f>
        <v>0.67477740270879494</v>
      </c>
      <c r="M665" s="2" cm="1">
        <f t="array" ref="M665">IF(E665="","",E665-SUMPRODUCT(($B$1461:$B$1491=$J665)*1,E$1461:E$1491))</f>
        <v>0.65952349081944206</v>
      </c>
      <c r="N665" s="2" cm="1">
        <f t="array" ref="N665">IF(F665="","",F665-SUMPRODUCT(($B$1461:$B$1491=$J665)*1,F$1461:F$1491))</f>
        <v>0.62738837154040006</v>
      </c>
      <c r="O665" s="2" cm="1">
        <f t="array" ref="O665">IF(G665="","",G665-SUMPRODUCT(($B$1461:$B$1491=$J665)*1,G$1461:G$1491))</f>
        <v>0.58877067685886253</v>
      </c>
    </row>
    <row r="666" spans="1:15" x14ac:dyDescent="0.55000000000000004">
      <c r="A666" s="3">
        <v>22</v>
      </c>
      <c r="B666" s="4">
        <v>12</v>
      </c>
      <c r="C666" s="2">
        <f>IFERROR(LN(実質付加価値!C666),"")</f>
        <v>13.428215244555313</v>
      </c>
      <c r="D666" s="2">
        <f>IFERROR(LN(実質付加価値!D666),"")</f>
        <v>13.453271011908477</v>
      </c>
      <c r="E666" s="2">
        <f>IFERROR(LN(実質付加価値!E666),"")</f>
        <v>13.788009276674437</v>
      </c>
      <c r="F666" s="2">
        <f>IFERROR(LN(実質付加価値!F666),"")</f>
        <v>13.674805625739815</v>
      </c>
      <c r="G666" s="2">
        <f>IFERROR(LN(実質付加価値!G666),"")</f>
        <v>13.728420359975848</v>
      </c>
      <c r="I666" s="3">
        <v>22</v>
      </c>
      <c r="J666" s="3">
        <v>12</v>
      </c>
      <c r="K666" s="2" cm="1">
        <f t="array" ref="K666">IF(C666="","",C666-SUMPRODUCT(($B$1461:$B$1491=$J666)*1,C$1461:C$1491))</f>
        <v>2.4676455649765021</v>
      </c>
      <c r="L666" s="2" cm="1">
        <f t="array" ref="L666">IF(D666="","",D666-SUMPRODUCT(($B$1461:$B$1491=$J666)*1,D$1461:D$1491))</f>
        <v>2.4000131403591194</v>
      </c>
      <c r="M666" s="2" cm="1">
        <f t="array" ref="M666">IF(E666="","",E666-SUMPRODUCT(($B$1461:$B$1491=$J666)*1,E$1461:E$1491))</f>
        <v>2.6152145848622741</v>
      </c>
      <c r="N666" s="2" cm="1">
        <f t="array" ref="N666">IF(F666="","",F666-SUMPRODUCT(($B$1461:$B$1491=$J666)*1,F$1461:F$1491))</f>
        <v>2.5823206995160568</v>
      </c>
      <c r="O666" s="2" cm="1">
        <f t="array" ref="O666">IF(G666="","",G666-SUMPRODUCT(($B$1461:$B$1491=$J666)*1,G$1461:G$1491))</f>
        <v>2.4964883726769802</v>
      </c>
    </row>
    <row r="667" spans="1:15" x14ac:dyDescent="0.55000000000000004">
      <c r="A667" s="3">
        <v>22</v>
      </c>
      <c r="B667" s="4">
        <v>13</v>
      </c>
      <c r="C667" s="2">
        <f>IFERROR(LN(実質付加価値!C667),"")</f>
        <v>12.385789186392174</v>
      </c>
      <c r="D667" s="2">
        <f>IFERROR(LN(実質付加価値!D667),"")</f>
        <v>12.022972934773069</v>
      </c>
      <c r="E667" s="2">
        <f>IFERROR(LN(実質付加価値!E667),"")</f>
        <v>11.462385100858139</v>
      </c>
      <c r="F667" s="2">
        <f>IFERROR(LN(実質付加価値!F667),"")</f>
        <v>11.2480661062925</v>
      </c>
      <c r="G667" s="2">
        <f>IFERROR(LN(実質付加価値!G667),"")</f>
        <v>11.489675509356626</v>
      </c>
      <c r="I667" s="3">
        <v>22</v>
      </c>
      <c r="J667" s="3">
        <v>13</v>
      </c>
      <c r="K667" s="2" cm="1">
        <f t="array" ref="K667">IF(C667="","",C667-SUMPRODUCT(($B$1461:$B$1491=$J667)*1,C$1461:C$1491))</f>
        <v>2.4917093358127929</v>
      </c>
      <c r="L667" s="2" cm="1">
        <f t="array" ref="L667">IF(D667="","",D667-SUMPRODUCT(($B$1461:$B$1491=$J667)*1,D$1461:D$1491))</f>
        <v>3.0044055241113519</v>
      </c>
      <c r="M667" s="2" cm="1">
        <f t="array" ref="M667">IF(E667="","",E667-SUMPRODUCT(($B$1461:$B$1491=$J667)*1,E$1461:E$1491))</f>
        <v>2.4020662507920729</v>
      </c>
      <c r="N667" s="2" cm="1">
        <f t="array" ref="N667">IF(F667="","",F667-SUMPRODUCT(($B$1461:$B$1491=$J667)*1,F$1461:F$1491))</f>
        <v>2.3965611489705125</v>
      </c>
      <c r="O667" s="2" cm="1">
        <f t="array" ref="O667">IF(G667="","",G667-SUMPRODUCT(($B$1461:$B$1491=$J667)*1,G$1461:G$1491))</f>
        <v>2.3692498891968832</v>
      </c>
    </row>
    <row r="668" spans="1:15" x14ac:dyDescent="0.55000000000000004">
      <c r="A668" s="3">
        <v>22</v>
      </c>
      <c r="B668" s="4">
        <v>14</v>
      </c>
      <c r="C668" s="2">
        <f>IFERROR(LN(実質付加価値!C668),"")</f>
        <v>14.27186994753353</v>
      </c>
      <c r="D668" s="2">
        <f>IFERROR(LN(実質付加価値!D668),"")</f>
        <v>14.043936893413468</v>
      </c>
      <c r="E668" s="2">
        <f>IFERROR(LN(実質付加価値!E668),"")</f>
        <v>14.186328845671985</v>
      </c>
      <c r="F668" s="2">
        <f>IFERROR(LN(実質付加価値!F668),"")</f>
        <v>14.155789070886891</v>
      </c>
      <c r="G668" s="2">
        <f>IFERROR(LN(実質付加価値!G668),"")</f>
        <v>14.179331964204227</v>
      </c>
      <c r="I668" s="3">
        <v>22</v>
      </c>
      <c r="J668" s="3">
        <v>14</v>
      </c>
      <c r="K668" s="2" cm="1">
        <f t="array" ref="K668">IF(C668="","",C668-SUMPRODUCT(($B$1461:$B$1491=$J668)*1,C$1461:C$1491))</f>
        <v>2.8092221546090297</v>
      </c>
      <c r="L668" s="2" cm="1">
        <f t="array" ref="L668">IF(D668="","",D668-SUMPRODUCT(($B$1461:$B$1491=$J668)*1,D$1461:D$1491))</f>
        <v>2.8064078843798566</v>
      </c>
      <c r="M668" s="2" cm="1">
        <f t="array" ref="M668">IF(E668="","",E668-SUMPRODUCT(($B$1461:$B$1491=$J668)*1,E$1461:E$1491))</f>
        <v>2.694439807442599</v>
      </c>
      <c r="N668" s="2" cm="1">
        <f t="array" ref="N668">IF(F668="","",F668-SUMPRODUCT(($B$1461:$B$1491=$J668)*1,F$1461:F$1491))</f>
        <v>2.7724510622405205</v>
      </c>
      <c r="O668" s="2" cm="1">
        <f t="array" ref="O668">IF(G668="","",G668-SUMPRODUCT(($B$1461:$B$1491=$J668)*1,G$1461:G$1491))</f>
        <v>2.6855304456581273</v>
      </c>
    </row>
    <row r="669" spans="1:15" x14ac:dyDescent="0.55000000000000004">
      <c r="A669" s="3">
        <v>22</v>
      </c>
      <c r="B669" s="4">
        <v>15</v>
      </c>
      <c r="C669" s="2">
        <f>IFERROR(LN(実質付加価値!C669),"")</f>
        <v>11.180968057496626</v>
      </c>
      <c r="D669" s="2">
        <f>IFERROR(LN(実質付加価値!D669),"")</f>
        <v>11.015499444316202</v>
      </c>
      <c r="E669" s="2">
        <f>IFERROR(LN(実質付加価値!E669),"")</f>
        <v>10.900721277296697</v>
      </c>
      <c r="F669" s="2">
        <f>IFERROR(LN(実質付加価値!F669),"")</f>
        <v>10.862210291641235</v>
      </c>
      <c r="G669" s="2">
        <f>IFERROR(LN(実質付加価値!G669),"")</f>
        <v>11.090102551674416</v>
      </c>
      <c r="I669" s="3">
        <v>22</v>
      </c>
      <c r="J669" s="3">
        <v>15</v>
      </c>
      <c r="K669" s="2" cm="1">
        <f t="array" ref="K669">IF(C669="","",C669-SUMPRODUCT(($B$1461:$B$1491=$J669)*1,C$1461:C$1491))</f>
        <v>1.0167131097391557</v>
      </c>
      <c r="L669" s="2" cm="1">
        <f t="array" ref="L669">IF(D669="","",D669-SUMPRODUCT(($B$1461:$B$1491=$J669)*1,D$1461:D$1491))</f>
        <v>0.87792297100199157</v>
      </c>
      <c r="M669" s="2" cm="1">
        <f t="array" ref="M669">IF(E669="","",E669-SUMPRODUCT(($B$1461:$B$1491=$J669)*1,E$1461:E$1491))</f>
        <v>0.86124150708436886</v>
      </c>
      <c r="N669" s="2" cm="1">
        <f t="array" ref="N669">IF(F669="","",F669-SUMPRODUCT(($B$1461:$B$1491=$J669)*1,F$1461:F$1491))</f>
        <v>0.96134656153092379</v>
      </c>
      <c r="O669" s="2" cm="1">
        <f t="array" ref="O669">IF(G669="","",G669-SUMPRODUCT(($B$1461:$B$1491=$J669)*1,G$1461:G$1491))</f>
        <v>1.1460506889154978</v>
      </c>
    </row>
    <row r="670" spans="1:15" x14ac:dyDescent="0.55000000000000004">
      <c r="A670" s="3">
        <v>22</v>
      </c>
      <c r="B670" s="4">
        <v>16</v>
      </c>
      <c r="C670" s="2">
        <f>IFERROR(LN(実質付加価値!C670),"")</f>
        <v>13.058983540997025</v>
      </c>
      <c r="D670" s="2">
        <f>IFERROR(LN(実質付加価値!D670),"")</f>
        <v>13.13437039853231</v>
      </c>
      <c r="E670" s="2">
        <f>IFERROR(LN(実質付加価値!E670),"")</f>
        <v>13.200311208228833</v>
      </c>
      <c r="F670" s="2">
        <f>IFERROR(LN(実質付加価値!F670),"")</f>
        <v>13.154337400898017</v>
      </c>
      <c r="G670" s="2">
        <f>IFERROR(LN(実質付加価値!G670),"")</f>
        <v>13.23483996374873</v>
      </c>
      <c r="I670" s="3">
        <v>22</v>
      </c>
      <c r="J670" s="3">
        <v>16</v>
      </c>
      <c r="K670" s="2" cm="1">
        <f t="array" ref="K670">IF(C670="","",C670-SUMPRODUCT(($B$1461:$B$1491=$J670)*1,C$1461:C$1491))</f>
        <v>1.6107617387829158</v>
      </c>
      <c r="L670" s="2" cm="1">
        <f t="array" ref="L670">IF(D670="","",D670-SUMPRODUCT(($B$1461:$B$1491=$J670)*1,D$1461:D$1491))</f>
        <v>1.5271199107347702</v>
      </c>
      <c r="M670" s="2" cm="1">
        <f t="array" ref="M670">IF(E670="","",E670-SUMPRODUCT(($B$1461:$B$1491=$J670)*1,E$1461:E$1491))</f>
        <v>1.4452783427566622</v>
      </c>
      <c r="N670" s="2" cm="1">
        <f t="array" ref="N670">IF(F670="","",F670-SUMPRODUCT(($B$1461:$B$1491=$J670)*1,F$1461:F$1491))</f>
        <v>1.4912919498458201</v>
      </c>
      <c r="O670" s="2" cm="1">
        <f t="array" ref="O670">IF(G670="","",G670-SUMPRODUCT(($B$1461:$B$1491=$J670)*1,G$1461:G$1491))</f>
        <v>1.5198201843632599</v>
      </c>
    </row>
    <row r="671" spans="1:15" x14ac:dyDescent="0.55000000000000004">
      <c r="A671" s="3">
        <v>22</v>
      </c>
      <c r="B671" s="4">
        <v>17</v>
      </c>
      <c r="C671" s="2">
        <f>IFERROR(LN(実質付加価値!C671),"")</f>
        <v>13.085779706472049</v>
      </c>
      <c r="D671" s="2">
        <f>IFERROR(LN(実質付加価値!D671),"")</f>
        <v>12.698780014659302</v>
      </c>
      <c r="E671" s="2">
        <f>IFERROR(LN(実質付加価値!E671),"")</f>
        <v>12.777958472940641</v>
      </c>
      <c r="F671" s="2">
        <f>IFERROR(LN(実質付加価値!F671),"")</f>
        <v>12.779626044943878</v>
      </c>
      <c r="G671" s="2">
        <f>IFERROR(LN(実質付加価値!G671),"")</f>
        <v>12.952097401012496</v>
      </c>
      <c r="I671" s="3">
        <v>22</v>
      </c>
      <c r="J671" s="3">
        <v>17</v>
      </c>
      <c r="K671" s="2" cm="1">
        <f t="array" ref="K671">IF(C671="","",C671-SUMPRODUCT(($B$1461:$B$1491=$J671)*1,C$1461:C$1491))</f>
        <v>0.59144103955689964</v>
      </c>
      <c r="L671" s="2" cm="1">
        <f t="array" ref="L671">IF(D671="","",D671-SUMPRODUCT(($B$1461:$B$1491=$J671)*1,D$1461:D$1491))</f>
        <v>0.37536171657685458</v>
      </c>
      <c r="M671" s="2" cm="1">
        <f t="array" ref="M671">IF(E671="","",E671-SUMPRODUCT(($B$1461:$B$1491=$J671)*1,E$1461:E$1491))</f>
        <v>0.33029332938964728</v>
      </c>
      <c r="N671" s="2" cm="1">
        <f t="array" ref="N671">IF(F671="","",F671-SUMPRODUCT(($B$1461:$B$1491=$J671)*1,F$1461:F$1491))</f>
        <v>0.37341264154059139</v>
      </c>
      <c r="O671" s="2" cm="1">
        <f t="array" ref="O671">IF(G671="","",G671-SUMPRODUCT(($B$1461:$B$1491=$J671)*1,G$1461:G$1491))</f>
        <v>0.53087887382153376</v>
      </c>
    </row>
    <row r="672" spans="1:15" x14ac:dyDescent="0.55000000000000004">
      <c r="A672" s="3">
        <v>22</v>
      </c>
      <c r="B672" s="4">
        <v>18</v>
      </c>
      <c r="C672" s="2">
        <f>IFERROR(LN(実質付加価値!C672),"")</f>
        <v>13.582639749362095</v>
      </c>
      <c r="D672" s="2">
        <f>IFERROR(LN(実質付加価値!D672),"")</f>
        <v>13.528367511976354</v>
      </c>
      <c r="E672" s="2">
        <f>IFERROR(LN(実質付加価値!E672),"")</f>
        <v>13.60484309791666</v>
      </c>
      <c r="F672" s="2">
        <f>IFERROR(LN(実質付加価値!F672),"")</f>
        <v>13.624183802026767</v>
      </c>
      <c r="G672" s="2">
        <f>IFERROR(LN(実質付加価値!G672),"")</f>
        <v>13.558504539734312</v>
      </c>
      <c r="I672" s="3">
        <v>22</v>
      </c>
      <c r="J672" s="3">
        <v>18</v>
      </c>
      <c r="K672" s="2" cm="1">
        <f t="array" ref="K672">IF(C672="","",C672-SUMPRODUCT(($B$1461:$B$1491=$J672)*1,C$1461:C$1491))</f>
        <v>0.75012069484431976</v>
      </c>
      <c r="L672" s="2" cm="1">
        <f t="array" ref="L672">IF(D672="","",D672-SUMPRODUCT(($B$1461:$B$1491=$J672)*1,D$1461:D$1491))</f>
        <v>0.57509313412752938</v>
      </c>
      <c r="M672" s="2" cm="1">
        <f t="array" ref="M672">IF(E672="","",E672-SUMPRODUCT(($B$1461:$B$1491=$J672)*1,E$1461:E$1491))</f>
        <v>0.60167683678755424</v>
      </c>
      <c r="N672" s="2" cm="1">
        <f t="array" ref="N672">IF(F672="","",F672-SUMPRODUCT(($B$1461:$B$1491=$J672)*1,F$1461:F$1491))</f>
        <v>0.61707847439685182</v>
      </c>
      <c r="O672" s="2" cm="1">
        <f t="array" ref="O672">IF(G672="","",G672-SUMPRODUCT(($B$1461:$B$1491=$J672)*1,G$1461:G$1491))</f>
        <v>0.58634270602636995</v>
      </c>
    </row>
    <row r="673" spans="1:15" x14ac:dyDescent="0.55000000000000004">
      <c r="A673" s="3">
        <v>22</v>
      </c>
      <c r="B673" s="4">
        <v>19</v>
      </c>
      <c r="C673" s="2">
        <f>IFERROR(LN(実質付加価値!C673),"")</f>
        <v>13.324154286852362</v>
      </c>
      <c r="D673" s="2">
        <f>IFERROR(LN(実質付加価値!D673),"")</f>
        <v>13.283016806887325</v>
      </c>
      <c r="E673" s="2">
        <f>IFERROR(LN(実質付加価値!E673),"")</f>
        <v>13.248451855954823</v>
      </c>
      <c r="F673" s="2">
        <f>IFERROR(LN(実質付加価値!F673),"")</f>
        <v>13.194126695974155</v>
      </c>
      <c r="G673" s="2">
        <f>IFERROR(LN(実質付加価値!G673),"")</f>
        <v>13.274445781719407</v>
      </c>
      <c r="I673" s="3">
        <v>22</v>
      </c>
      <c r="J673" s="3">
        <v>19</v>
      </c>
      <c r="K673" s="2" cm="1">
        <f t="array" ref="K673">IF(C673="","",C673-SUMPRODUCT(($B$1461:$B$1491=$J673)*1,C$1461:C$1491))</f>
        <v>0.69733638580395585</v>
      </c>
      <c r="L673" s="2" cm="1">
        <f t="array" ref="L673">IF(D673="","",D673-SUMPRODUCT(($B$1461:$B$1491=$J673)*1,D$1461:D$1491))</f>
        <v>0.78986778145199921</v>
      </c>
      <c r="M673" s="2" cm="1">
        <f t="array" ref="M673">IF(E673="","",E673-SUMPRODUCT(($B$1461:$B$1491=$J673)*1,E$1461:E$1491))</f>
        <v>0.78424167449632698</v>
      </c>
      <c r="N673" s="2" cm="1">
        <f t="array" ref="N673">IF(F673="","",F673-SUMPRODUCT(($B$1461:$B$1491=$J673)*1,F$1461:F$1491))</f>
        <v>0.75432492086038572</v>
      </c>
      <c r="O673" s="2" cm="1">
        <f t="array" ref="O673">IF(G673="","",G673-SUMPRODUCT(($B$1461:$B$1491=$J673)*1,G$1461:G$1491))</f>
        <v>0.73940760437899655</v>
      </c>
    </row>
    <row r="674" spans="1:15" x14ac:dyDescent="0.55000000000000004">
      <c r="A674" s="3">
        <v>22</v>
      </c>
      <c r="B674" s="4">
        <v>20</v>
      </c>
      <c r="C674" s="2">
        <f>IFERROR(LN(実質付加価値!C674),"")</f>
        <v>13.487368126410599</v>
      </c>
      <c r="D674" s="2">
        <f>IFERROR(LN(実質付加価値!D674),"")</f>
        <v>13.716504128577368</v>
      </c>
      <c r="E674" s="2">
        <f>IFERROR(LN(実質付加価値!E674),"")</f>
        <v>13.663693593409493</v>
      </c>
      <c r="F674" s="2">
        <f>IFERROR(LN(実質付加価値!F674),"")</f>
        <v>13.615012519521599</v>
      </c>
      <c r="G674" s="2">
        <f>IFERROR(LN(実質付加価値!G674),"")</f>
        <v>13.647418831664307</v>
      </c>
      <c r="I674" s="3">
        <v>22</v>
      </c>
      <c r="J674" s="3">
        <v>20</v>
      </c>
      <c r="K674" s="2" cm="1">
        <f t="array" ref="K674">IF(C674="","",C674-SUMPRODUCT(($B$1461:$B$1491=$J674)*1,C$1461:C$1491))</f>
        <v>0.63458746091390594</v>
      </c>
      <c r="L674" s="2" cm="1">
        <f t="array" ref="L674">IF(D674="","",D674-SUMPRODUCT(($B$1461:$B$1491=$J674)*1,D$1461:D$1491))</f>
        <v>0.65218194618880254</v>
      </c>
      <c r="M674" s="2" cm="1">
        <f t="array" ref="M674">IF(E674="","",E674-SUMPRODUCT(($B$1461:$B$1491=$J674)*1,E$1461:E$1491))</f>
        <v>0.64893345380701284</v>
      </c>
      <c r="N674" s="2" cm="1">
        <f t="array" ref="N674">IF(F674="","",F674-SUMPRODUCT(($B$1461:$B$1491=$J674)*1,F$1461:F$1491))</f>
        <v>0.63653775286376479</v>
      </c>
      <c r="O674" s="2" cm="1">
        <f t="array" ref="O674">IF(G674="","",G674-SUMPRODUCT(($B$1461:$B$1491=$J674)*1,G$1461:G$1491))</f>
        <v>0.62520713653062288</v>
      </c>
    </row>
    <row r="675" spans="1:15" x14ac:dyDescent="0.55000000000000004">
      <c r="A675" s="3">
        <v>22</v>
      </c>
      <c r="B675" s="4">
        <v>21</v>
      </c>
      <c r="C675" s="2">
        <f>IFERROR(LN(実質付加価値!C675),"")</f>
        <v>13.733766696525848</v>
      </c>
      <c r="D675" s="2">
        <f>IFERROR(LN(実質付加価値!D675),"")</f>
        <v>13.739247021045538</v>
      </c>
      <c r="E675" s="2">
        <f>IFERROR(LN(実質付加価値!E675),"")</f>
        <v>13.80205453410121</v>
      </c>
      <c r="F675" s="2">
        <f>IFERROR(LN(実質付加価値!F675),"")</f>
        <v>13.388064055421236</v>
      </c>
      <c r="G675" s="2">
        <f>IFERROR(LN(実質付加価値!G675),"")</f>
        <v>13.520276259242436</v>
      </c>
      <c r="I675" s="3">
        <v>22</v>
      </c>
      <c r="J675" s="3">
        <v>21</v>
      </c>
      <c r="K675" s="2" cm="1">
        <f t="array" ref="K675">IF(C675="","",C675-SUMPRODUCT(($B$1461:$B$1491=$J675)*1,C$1461:C$1491))</f>
        <v>0.93960139698954315</v>
      </c>
      <c r="L675" s="2" cm="1">
        <f t="array" ref="L675">IF(D675="","",D675-SUMPRODUCT(($B$1461:$B$1491=$J675)*1,D$1461:D$1491))</f>
        <v>0.91939591840204216</v>
      </c>
      <c r="M675" s="2" cm="1">
        <f t="array" ref="M675">IF(E675="","",E675-SUMPRODUCT(($B$1461:$B$1491=$J675)*1,E$1461:E$1491))</f>
        <v>0.97330260810107561</v>
      </c>
      <c r="N675" s="2" cm="1">
        <f t="array" ref="N675">IF(F675="","",F675-SUMPRODUCT(($B$1461:$B$1491=$J675)*1,F$1461:F$1491))</f>
        <v>0.84540766402030698</v>
      </c>
      <c r="O675" s="2" cm="1">
        <f t="array" ref="O675">IF(G675="","",G675-SUMPRODUCT(($B$1461:$B$1491=$J675)*1,G$1461:G$1491))</f>
        <v>0.87674175552190725</v>
      </c>
    </row>
    <row r="676" spans="1:15" x14ac:dyDescent="0.55000000000000004">
      <c r="A676" s="3">
        <v>22</v>
      </c>
      <c r="B676" s="4">
        <v>22</v>
      </c>
      <c r="C676" s="2">
        <f>IFERROR(LN(実質付加価値!C676),"")</f>
        <v>12.919438442010094</v>
      </c>
      <c r="D676" s="2">
        <f>IFERROR(LN(実質付加価値!D676),"")</f>
        <v>12.831399323228798</v>
      </c>
      <c r="E676" s="2">
        <f>IFERROR(LN(実質付加価値!E676),"")</f>
        <v>12.809076312053847</v>
      </c>
      <c r="F676" s="2">
        <f>IFERROR(LN(実質付加価値!F676),"")</f>
        <v>12.322457401248286</v>
      </c>
      <c r="G676" s="2">
        <f>IFERROR(LN(実質付加価値!G676),"")</f>
        <v>12.459945063137171</v>
      </c>
      <c r="I676" s="3">
        <v>22</v>
      </c>
      <c r="J676" s="3">
        <v>22</v>
      </c>
      <c r="K676" s="2" cm="1">
        <f t="array" ref="K676">IF(C676="","",C676-SUMPRODUCT(($B$1461:$B$1491=$J676)*1,C$1461:C$1491))</f>
        <v>0.81273288394251075</v>
      </c>
      <c r="L676" s="2" cm="1">
        <f t="array" ref="L676">IF(D676="","",D676-SUMPRODUCT(($B$1461:$B$1491=$J676)*1,D$1461:D$1491))</f>
        <v>0.75257936630802114</v>
      </c>
      <c r="M676" s="2" cm="1">
        <f t="array" ref="M676">IF(E676="","",E676-SUMPRODUCT(($B$1461:$B$1491=$J676)*1,E$1461:E$1491))</f>
        <v>0.73243336681517413</v>
      </c>
      <c r="N676" s="2" cm="1">
        <f t="array" ref="N676">IF(F676="","",F676-SUMPRODUCT(($B$1461:$B$1491=$J676)*1,F$1461:F$1491))</f>
        <v>0.72139960489767674</v>
      </c>
      <c r="O676" s="2" cm="1">
        <f t="array" ref="O676">IF(G676="","",G676-SUMPRODUCT(($B$1461:$B$1491=$J676)*1,G$1461:G$1491))</f>
        <v>0.86298301198351091</v>
      </c>
    </row>
    <row r="677" spans="1:15" x14ac:dyDescent="0.55000000000000004">
      <c r="A677" s="3">
        <v>22</v>
      </c>
      <c r="B677" s="4">
        <v>23</v>
      </c>
      <c r="C677" s="2">
        <f>IFERROR(LN(実質付加価値!C677),"")</f>
        <v>12.473319845474553</v>
      </c>
      <c r="D677" s="2">
        <f>IFERROR(LN(実質付加価値!D677),"")</f>
        <v>12.416860796806136</v>
      </c>
      <c r="E677" s="2">
        <f>IFERROR(LN(実質付加価値!E677),"")</f>
        <v>12.418583317321998</v>
      </c>
      <c r="F677" s="2">
        <f>IFERROR(LN(実質付加価値!F677),"")</f>
        <v>12.487948222642029</v>
      </c>
      <c r="G677" s="2">
        <f>IFERROR(LN(実質付加価値!G677),"")</f>
        <v>12.470761777721984</v>
      </c>
      <c r="I677" s="3">
        <v>22</v>
      </c>
      <c r="J677" s="3">
        <v>23</v>
      </c>
      <c r="K677" s="2" cm="1">
        <f t="array" ref="K677">IF(C677="","",C677-SUMPRODUCT(($B$1461:$B$1491=$J677)*1,C$1461:C$1491))</f>
        <v>0.6498138346158715</v>
      </c>
      <c r="L677" s="2" cm="1">
        <f t="array" ref="L677">IF(D677="","",D677-SUMPRODUCT(($B$1461:$B$1491=$J677)*1,D$1461:D$1491))</f>
        <v>0.59098195656267727</v>
      </c>
      <c r="M677" s="2" cm="1">
        <f t="array" ref="M677">IF(E677="","",E677-SUMPRODUCT(($B$1461:$B$1491=$J677)*1,E$1461:E$1491))</f>
        <v>0.55545469683233861</v>
      </c>
      <c r="N677" s="2" cm="1">
        <f t="array" ref="N677">IF(F677="","",F677-SUMPRODUCT(($B$1461:$B$1491=$J677)*1,F$1461:F$1491))</f>
        <v>0.54117726967091251</v>
      </c>
      <c r="O677" s="2" cm="1">
        <f t="array" ref="O677">IF(G677="","",G677-SUMPRODUCT(($B$1461:$B$1491=$J677)*1,G$1461:G$1491))</f>
        <v>0.53473626642898608</v>
      </c>
    </row>
    <row r="678" spans="1:15" x14ac:dyDescent="0.55000000000000004">
      <c r="A678" s="3">
        <v>22</v>
      </c>
      <c r="B678" s="4">
        <v>24</v>
      </c>
      <c r="C678" s="2">
        <f>IFERROR(LN(実質付加価値!C678),"")</f>
        <v>12.011319398952271</v>
      </c>
      <c r="D678" s="2">
        <f>IFERROR(LN(実質付加価値!D678),"")</f>
        <v>11.833537493204011</v>
      </c>
      <c r="E678" s="2">
        <f>IFERROR(LN(実質付加価値!E678),"")</f>
        <v>11.783679214950419</v>
      </c>
      <c r="F678" s="2">
        <f>IFERROR(LN(実質付加価値!F678),"")</f>
        <v>11.708695239452929</v>
      </c>
      <c r="G678" s="2">
        <f>IFERROR(LN(実質付加価値!G678),"")</f>
        <v>11.755444008737713</v>
      </c>
      <c r="I678" s="3">
        <v>22</v>
      </c>
      <c r="J678" s="3">
        <v>24</v>
      </c>
      <c r="K678" s="2" cm="1">
        <f t="array" ref="K678">IF(C678="","",C678-SUMPRODUCT(($B$1461:$B$1491=$J678)*1,C$1461:C$1491))</f>
        <v>0.85387027064054166</v>
      </c>
      <c r="L678" s="2" cm="1">
        <f t="array" ref="L678">IF(D678="","",D678-SUMPRODUCT(($B$1461:$B$1491=$J678)*1,D$1461:D$1491))</f>
        <v>0.67444042687874628</v>
      </c>
      <c r="M678" s="2" cm="1">
        <f t="array" ref="M678">IF(E678="","",E678-SUMPRODUCT(($B$1461:$B$1491=$J678)*1,E$1461:E$1491))</f>
        <v>0.66133667398204921</v>
      </c>
      <c r="N678" s="2" cm="1">
        <f t="array" ref="N678">IF(F678="","",F678-SUMPRODUCT(($B$1461:$B$1491=$J678)*1,F$1461:F$1491))</f>
        <v>0.65165315923889544</v>
      </c>
      <c r="O678" s="2" cm="1">
        <f t="array" ref="O678">IF(G678="","",G678-SUMPRODUCT(($B$1461:$B$1491=$J678)*1,G$1461:G$1491))</f>
        <v>0.66485170770995872</v>
      </c>
    </row>
    <row r="679" spans="1:15" x14ac:dyDescent="0.55000000000000004">
      <c r="A679" s="3">
        <v>22</v>
      </c>
      <c r="B679" s="4">
        <v>25</v>
      </c>
      <c r="C679" s="2">
        <f>IFERROR(LN(実質付加価値!C679),"")</f>
        <v>13.182044396561627</v>
      </c>
      <c r="D679" s="2">
        <f>IFERROR(LN(実質付加価値!D679),"")</f>
        <v>13.296470902378779</v>
      </c>
      <c r="E679" s="2">
        <f>IFERROR(LN(実質付加価値!E679),"")</f>
        <v>13.235799257097765</v>
      </c>
      <c r="F679" s="2">
        <f>IFERROR(LN(実質付加価値!F679),"")</f>
        <v>13.287254179147478</v>
      </c>
      <c r="G679" s="2">
        <f>IFERROR(LN(実質付加価値!G679),"")</f>
        <v>13.366873924892257</v>
      </c>
      <c r="I679" s="3">
        <v>22</v>
      </c>
      <c r="J679" s="3">
        <v>25</v>
      </c>
      <c r="K679" s="2" cm="1">
        <f t="array" ref="K679">IF(C679="","",C679-SUMPRODUCT(($B$1461:$B$1491=$J679)*1,C$1461:C$1491))</f>
        <v>0.85797861486479654</v>
      </c>
      <c r="L679" s="2" cm="1">
        <f t="array" ref="L679">IF(D679="","",D679-SUMPRODUCT(($B$1461:$B$1491=$J679)*1,D$1461:D$1491))</f>
        <v>0.86183857145972809</v>
      </c>
      <c r="M679" s="2" cm="1">
        <f t="array" ref="M679">IF(E679="","",E679-SUMPRODUCT(($B$1461:$B$1491=$J679)*1,E$1461:E$1491))</f>
        <v>0.82408739808796483</v>
      </c>
      <c r="N679" s="2" cm="1">
        <f t="array" ref="N679">IF(F679="","",F679-SUMPRODUCT(($B$1461:$B$1491=$J679)*1,F$1461:F$1491))</f>
        <v>0.83495724364286161</v>
      </c>
      <c r="O679" s="2" cm="1">
        <f t="array" ref="O679">IF(G679="","",G679-SUMPRODUCT(($B$1461:$B$1491=$J679)*1,G$1461:G$1491))</f>
        <v>0.76991119396589625</v>
      </c>
    </row>
    <row r="680" spans="1:15" x14ac:dyDescent="0.55000000000000004">
      <c r="A680" s="3">
        <v>22</v>
      </c>
      <c r="B680" s="4">
        <v>26</v>
      </c>
      <c r="C680" s="2">
        <f>IFERROR(LN(実質付加価値!C680),"")</f>
        <v>13.106420899027706</v>
      </c>
      <c r="D680" s="2">
        <f>IFERROR(LN(実質付加価値!D680),"")</f>
        <v>13.129091116138499</v>
      </c>
      <c r="E680" s="2">
        <f>IFERROR(LN(実質付加価値!E680),"")</f>
        <v>13.146130453512558</v>
      </c>
      <c r="F680" s="2">
        <f>IFERROR(LN(実質付加価値!F680),"")</f>
        <v>13.107941843689062</v>
      </c>
      <c r="G680" s="2">
        <f>IFERROR(LN(実質付加価値!G680),"")</f>
        <v>13.059507710276383</v>
      </c>
      <c r="I680" s="3">
        <v>22</v>
      </c>
      <c r="J680" s="3">
        <v>26</v>
      </c>
      <c r="K680" s="2" cm="1">
        <f t="array" ref="K680">IF(C680="","",C680-SUMPRODUCT(($B$1461:$B$1491=$J680)*1,C$1461:C$1491))</f>
        <v>0.8119833371420917</v>
      </c>
      <c r="L680" s="2" cm="1">
        <f t="array" ref="L680">IF(D680="","",D680-SUMPRODUCT(($B$1461:$B$1491=$J680)*1,D$1461:D$1491))</f>
        <v>0.73819205019515977</v>
      </c>
      <c r="M680" s="2" cm="1">
        <f t="array" ref="M680">IF(E680="","",E680-SUMPRODUCT(($B$1461:$B$1491=$J680)*1,E$1461:E$1491))</f>
        <v>0.74459848033310116</v>
      </c>
      <c r="N680" s="2" cm="1">
        <f t="array" ref="N680">IF(F680="","",F680-SUMPRODUCT(($B$1461:$B$1491=$J680)*1,F$1461:F$1491))</f>
        <v>0.72382956120149444</v>
      </c>
      <c r="O680" s="2" cm="1">
        <f t="array" ref="O680">IF(G680="","",G680-SUMPRODUCT(($B$1461:$B$1491=$J680)*1,G$1461:G$1491))</f>
        <v>0.71004421263796402</v>
      </c>
    </row>
    <row r="681" spans="1:15" x14ac:dyDescent="0.55000000000000004">
      <c r="A681" s="3">
        <v>22</v>
      </c>
      <c r="B681" s="4">
        <v>27</v>
      </c>
      <c r="C681" s="2">
        <f>IFERROR(LN(実質付加価値!C681),"")</f>
        <v>13.768843639930331</v>
      </c>
      <c r="D681" s="2">
        <f>IFERROR(LN(実質付加価値!D681),"")</f>
        <v>13.784671113130521</v>
      </c>
      <c r="E681" s="2">
        <f>IFERROR(LN(実質付加価値!E681),"")</f>
        <v>13.794196002566705</v>
      </c>
      <c r="F681" s="2">
        <f>IFERROR(LN(実質付加価値!F681),"")</f>
        <v>13.792444870488588</v>
      </c>
      <c r="G681" s="2">
        <f>IFERROR(LN(実質付加価値!G681),"")</f>
        <v>13.858074112128037</v>
      </c>
      <c r="I681" s="3">
        <v>22</v>
      </c>
      <c r="J681" s="3">
        <v>27</v>
      </c>
      <c r="K681" s="2" cm="1">
        <f t="array" ref="K681">IF(C681="","",C681-SUMPRODUCT(($B$1461:$B$1491=$J681)*1,C$1461:C$1491))</f>
        <v>0.80905136942090117</v>
      </c>
      <c r="L681" s="2" cm="1">
        <f t="array" ref="L681">IF(D681="","",D681-SUMPRODUCT(($B$1461:$B$1491=$J681)*1,D$1461:D$1491))</f>
        <v>0.77960009836533395</v>
      </c>
      <c r="M681" s="2" cm="1">
        <f t="array" ref="M681">IF(E681="","",E681-SUMPRODUCT(($B$1461:$B$1491=$J681)*1,E$1461:E$1491))</f>
        <v>0.76356772945092466</v>
      </c>
      <c r="N681" s="2" cm="1">
        <f t="array" ref="N681">IF(F681="","",F681-SUMPRODUCT(($B$1461:$B$1491=$J681)*1,F$1461:F$1491))</f>
        <v>0.76800596119044684</v>
      </c>
      <c r="O681" s="2" cm="1">
        <f t="array" ref="O681">IF(G681="","",G681-SUMPRODUCT(($B$1461:$B$1491=$J681)*1,G$1461:G$1491))</f>
        <v>0.82295483319842333</v>
      </c>
    </row>
    <row r="682" spans="1:15" x14ac:dyDescent="0.55000000000000004">
      <c r="A682" s="3">
        <v>22</v>
      </c>
      <c r="B682" s="4">
        <v>28</v>
      </c>
      <c r="C682" s="2">
        <f>IFERROR(LN(実質付加価値!C682),"")</f>
        <v>13.272009593178417</v>
      </c>
      <c r="D682" s="2">
        <f>IFERROR(LN(実質付加価値!D682),"")</f>
        <v>13.385501175636232</v>
      </c>
      <c r="E682" s="2">
        <f>IFERROR(LN(実質付加価値!E682),"")</f>
        <v>13.480252148109374</v>
      </c>
      <c r="F682" s="2">
        <f>IFERROR(LN(実質付加価値!F682),"")</f>
        <v>13.634706237074152</v>
      </c>
      <c r="G682" s="2">
        <f>IFERROR(LN(実質付加価値!G682),"")</f>
        <v>13.56115384816335</v>
      </c>
      <c r="I682" s="3">
        <v>22</v>
      </c>
      <c r="J682" s="3">
        <v>28</v>
      </c>
      <c r="K682" s="2" cm="1">
        <f t="array" ref="K682">IF(C682="","",C682-SUMPRODUCT(($B$1461:$B$1491=$J682)*1,C$1461:C$1491))</f>
        <v>0.46919352662902547</v>
      </c>
      <c r="L682" s="2" cm="1">
        <f t="array" ref="L682">IF(D682="","",D682-SUMPRODUCT(($B$1461:$B$1491=$J682)*1,D$1461:D$1491))</f>
        <v>0.49282569112182095</v>
      </c>
      <c r="M682" s="2" cm="1">
        <f t="array" ref="M682">IF(E682="","",E682-SUMPRODUCT(($B$1461:$B$1491=$J682)*1,E$1461:E$1491))</f>
        <v>0.50999000235939462</v>
      </c>
      <c r="N682" s="2" cm="1">
        <f t="array" ref="N682">IF(F682="","",F682-SUMPRODUCT(($B$1461:$B$1491=$J682)*1,F$1461:F$1491))</f>
        <v>0.6428690274939779</v>
      </c>
      <c r="O682" s="2" cm="1">
        <f t="array" ref="O682">IF(G682="","",G682-SUMPRODUCT(($B$1461:$B$1491=$J682)*1,G$1461:G$1491))</f>
        <v>0.52012242542169318</v>
      </c>
    </row>
    <row r="683" spans="1:15" x14ac:dyDescent="0.55000000000000004">
      <c r="A683" s="3">
        <v>22</v>
      </c>
      <c r="B683" s="4">
        <v>29</v>
      </c>
      <c r="C683" s="2">
        <f>IFERROR(LN(実質付加価値!C683),"")</f>
        <v>13.024002876811904</v>
      </c>
      <c r="D683" s="2">
        <f>IFERROR(LN(実質付加価値!D683),"")</f>
        <v>13.03109881772389</v>
      </c>
      <c r="E683" s="2">
        <f>IFERROR(LN(実質付加価値!E683),"")</f>
        <v>13.067004093873813</v>
      </c>
      <c r="F683" s="2">
        <f>IFERROR(LN(実質付加価値!F683),"")</f>
        <v>13.07532393005997</v>
      </c>
      <c r="G683" s="2">
        <f>IFERROR(LN(実質付加価値!G683),"")</f>
        <v>13.103305375409194</v>
      </c>
      <c r="I683" s="3">
        <v>22</v>
      </c>
      <c r="J683" s="3">
        <v>29</v>
      </c>
      <c r="K683" s="2" cm="1">
        <f t="array" ref="K683">IF(C683="","",C683-SUMPRODUCT(($B$1461:$B$1491=$J683)*1,C$1461:C$1491))</f>
        <v>0.44822448736517728</v>
      </c>
      <c r="L683" s="2" cm="1">
        <f t="array" ref="L683">IF(D683="","",D683-SUMPRODUCT(($B$1461:$B$1491=$J683)*1,D$1461:D$1491))</f>
        <v>0.42727693874962469</v>
      </c>
      <c r="M683" s="2" cm="1">
        <f t="array" ref="M683">IF(E683="","",E683-SUMPRODUCT(($B$1461:$B$1491=$J683)*1,E$1461:E$1491))</f>
        <v>0.43901570047446015</v>
      </c>
      <c r="N683" s="2" cm="1">
        <f t="array" ref="N683">IF(F683="","",F683-SUMPRODUCT(($B$1461:$B$1491=$J683)*1,F$1461:F$1491))</f>
        <v>0.44288338708921593</v>
      </c>
      <c r="O683" s="2" cm="1">
        <f t="array" ref="O683">IF(G683="","",G683-SUMPRODUCT(($B$1461:$B$1491=$J683)*1,G$1461:G$1491))</f>
        <v>0.46611499469644713</v>
      </c>
    </row>
    <row r="684" spans="1:15" x14ac:dyDescent="0.55000000000000004">
      <c r="A684" s="3">
        <v>22</v>
      </c>
      <c r="B684" s="4">
        <v>30</v>
      </c>
      <c r="C684" s="2">
        <f>IFERROR(LN(実質付加価値!C684),"")</f>
        <v>13.701591173528962</v>
      </c>
      <c r="D684" s="2">
        <f>IFERROR(LN(実質付加価値!D684),"")</f>
        <v>13.847035852167105</v>
      </c>
      <c r="E684" s="2">
        <f>IFERROR(LN(実質付加価値!E684),"")</f>
        <v>13.93080028462917</v>
      </c>
      <c r="F684" s="2">
        <f>IFERROR(LN(実質付加価値!F684),"")</f>
        <v>13.941521198858423</v>
      </c>
      <c r="G684" s="2">
        <f>IFERROR(LN(実質付加価値!G684),"")</f>
        <v>14.009345095938546</v>
      </c>
      <c r="I684" s="3">
        <v>22</v>
      </c>
      <c r="J684" s="3">
        <v>30</v>
      </c>
      <c r="K684" s="2" cm="1">
        <f t="array" ref="K684">IF(C684="","",C684-SUMPRODUCT(($B$1461:$B$1491=$J684)*1,C$1461:C$1491))</f>
        <v>0.54619766727382491</v>
      </c>
      <c r="L684" s="2" cm="1">
        <f t="array" ref="L684">IF(D684="","",D684-SUMPRODUCT(($B$1461:$B$1491=$J684)*1,D$1461:D$1491))</f>
        <v>0.53403291847637213</v>
      </c>
      <c r="M684" s="2" cm="1">
        <f t="array" ref="M684">IF(E684="","",E684-SUMPRODUCT(($B$1461:$B$1491=$J684)*1,E$1461:E$1491))</f>
        <v>0.54797144908864759</v>
      </c>
      <c r="N684" s="2" cm="1">
        <f t="array" ref="N684">IF(F684="","",F684-SUMPRODUCT(($B$1461:$B$1491=$J684)*1,F$1461:F$1491))</f>
        <v>0.55639780237264347</v>
      </c>
      <c r="O684" s="2" cm="1">
        <f t="array" ref="O684">IF(G684="","",G684-SUMPRODUCT(($B$1461:$B$1491=$J684)*1,G$1461:G$1491))</f>
        <v>0.57614727627130691</v>
      </c>
    </row>
    <row r="685" spans="1:15" x14ac:dyDescent="0.55000000000000004">
      <c r="A685" s="3">
        <v>22</v>
      </c>
      <c r="B685" s="4">
        <v>31</v>
      </c>
      <c r="C685" s="2">
        <f>IFERROR(LN(実質付加価値!C685),"")</f>
        <v>13.406504612738509</v>
      </c>
      <c r="D685" s="2">
        <f>IFERROR(LN(実質付加価値!D685),"")</f>
        <v>13.267012577771643</v>
      </c>
      <c r="E685" s="2">
        <f>IFERROR(LN(実質付加価値!E685),"")</f>
        <v>13.210007205441588</v>
      </c>
      <c r="F685" s="2">
        <f>IFERROR(LN(実質付加価値!F685),"")</f>
        <v>13.093975067781484</v>
      </c>
      <c r="G685" s="2">
        <f>IFERROR(LN(実質付加価値!G685),"")</f>
        <v>13.159213949395404</v>
      </c>
      <c r="I685" s="3">
        <v>22</v>
      </c>
      <c r="J685" s="3">
        <v>31</v>
      </c>
      <c r="K685" s="2" cm="1">
        <f t="array" ref="K685">IF(C685="","",C685-SUMPRODUCT(($B$1461:$B$1491=$J685)*1,C$1461:C$1491))</f>
        <v>0.7078305782841241</v>
      </c>
      <c r="L685" s="2" cm="1">
        <f t="array" ref="L685">IF(D685="","",D685-SUMPRODUCT(($B$1461:$B$1491=$J685)*1,D$1461:D$1491))</f>
        <v>0.66549445602796986</v>
      </c>
      <c r="M685" s="2" cm="1">
        <f t="array" ref="M685">IF(E685="","",E685-SUMPRODUCT(($B$1461:$B$1491=$J685)*1,E$1461:E$1491))</f>
        <v>0.6352827537116621</v>
      </c>
      <c r="N685" s="2" cm="1">
        <f t="array" ref="N685">IF(F685="","",F685-SUMPRODUCT(($B$1461:$B$1491=$J685)*1,F$1461:F$1491))</f>
        <v>0.64550763709496017</v>
      </c>
      <c r="O685" s="2" cm="1">
        <f t="array" ref="O685">IF(G685="","",G685-SUMPRODUCT(($B$1461:$B$1491=$J685)*1,G$1461:G$1491))</f>
        <v>0.7116604990557942</v>
      </c>
    </row>
    <row r="686" spans="1:15" x14ac:dyDescent="0.55000000000000004">
      <c r="A686" s="3">
        <v>23</v>
      </c>
      <c r="B686" s="4">
        <v>1</v>
      </c>
      <c r="C686" s="2">
        <f>IFERROR(LN(実質付加価値!C686),"")</f>
        <v>12.198212390056318</v>
      </c>
      <c r="D686" s="2">
        <f>IFERROR(LN(実質付加価値!D686),"")</f>
        <v>12.097943214968238</v>
      </c>
      <c r="E686" s="2">
        <f>IFERROR(LN(実質付加価値!E686),"")</f>
        <v>11.990421680702831</v>
      </c>
      <c r="F686" s="2">
        <f>IFERROR(LN(実質付加価値!F686),"")</f>
        <v>11.953907642161036</v>
      </c>
      <c r="G686" s="2">
        <f>IFERROR(LN(実質付加価値!G686),"")</f>
        <v>12.074358501439759</v>
      </c>
      <c r="I686" s="3">
        <v>23</v>
      </c>
      <c r="J686" s="3">
        <v>1</v>
      </c>
      <c r="K686" s="2" cm="1">
        <f t="array" ref="K686">IF(C686="","",C686-SUMPRODUCT(($B$1461:$B$1491=$J686)*1,C$1461:C$1491))</f>
        <v>0.59798005612056215</v>
      </c>
      <c r="L686" s="2" cm="1">
        <f t="array" ref="L686">IF(D686="","",D686-SUMPRODUCT(($B$1461:$B$1491=$J686)*1,D$1461:D$1491))</f>
        <v>0.63817649588668779</v>
      </c>
      <c r="M686" s="2" cm="1">
        <f t="array" ref="M686">IF(E686="","",E686-SUMPRODUCT(($B$1461:$B$1491=$J686)*1,E$1461:E$1491))</f>
        <v>0.62918584761723295</v>
      </c>
      <c r="N686" s="2" cm="1">
        <f t="array" ref="N686">IF(F686="","",F686-SUMPRODUCT(($B$1461:$B$1491=$J686)*1,F$1461:F$1491))</f>
        <v>0.63167597358251371</v>
      </c>
      <c r="O686" s="2" cm="1">
        <f t="array" ref="O686">IF(G686="","",G686-SUMPRODUCT(($B$1461:$B$1491=$J686)*1,G$1461:G$1491))</f>
        <v>0.66966704109147557</v>
      </c>
    </row>
    <row r="687" spans="1:15" x14ac:dyDescent="0.55000000000000004">
      <c r="A687" s="3">
        <v>23</v>
      </c>
      <c r="B687" s="4">
        <v>2</v>
      </c>
      <c r="C687" s="2">
        <f>IFERROR(LN(実質付加価値!C687),"")</f>
        <v>8.9129931745804196</v>
      </c>
      <c r="D687" s="2">
        <f>IFERROR(LN(実質付加価値!D687),"")</f>
        <v>8.9740460741853774</v>
      </c>
      <c r="E687" s="2">
        <f>IFERROR(LN(実質付加価値!E687),"")</f>
        <v>9.0232425042495823</v>
      </c>
      <c r="F687" s="2">
        <f>IFERROR(LN(実質付加価値!F687),"")</f>
        <v>8.9981961807769846</v>
      </c>
      <c r="G687" s="2">
        <f>IFERROR(LN(実質付加価値!G687),"")</f>
        <v>8.7520882707340171</v>
      </c>
      <c r="I687" s="3">
        <v>23</v>
      </c>
      <c r="J687" s="3">
        <v>2</v>
      </c>
      <c r="K687" s="2" cm="1">
        <f t="array" ref="K687">IF(C687="","",C687-SUMPRODUCT(($B$1461:$B$1491=$J687)*1,C$1461:C$1491))</f>
        <v>0.44514654648508234</v>
      </c>
      <c r="L687" s="2" cm="1">
        <f t="array" ref="L687">IF(D687="","",D687-SUMPRODUCT(($B$1461:$B$1491=$J687)*1,D$1461:D$1491))</f>
        <v>0.37577191782537334</v>
      </c>
      <c r="M687" s="2" cm="1">
        <f t="array" ref="M687">IF(E687="","",E687-SUMPRODUCT(($B$1461:$B$1491=$J687)*1,E$1461:E$1491))</f>
        <v>0.46240938881368798</v>
      </c>
      <c r="N687" s="2" cm="1">
        <f t="array" ref="N687">IF(F687="","",F687-SUMPRODUCT(($B$1461:$B$1491=$J687)*1,F$1461:F$1491))</f>
        <v>0.46100648476114259</v>
      </c>
      <c r="O687" s="2" cm="1">
        <f t="array" ref="O687">IF(G687="","",G687-SUMPRODUCT(($B$1461:$B$1491=$J687)*1,G$1461:G$1491))</f>
        <v>0.46343438777791057</v>
      </c>
    </row>
    <row r="688" spans="1:15" x14ac:dyDescent="0.55000000000000004">
      <c r="A688" s="3">
        <v>23</v>
      </c>
      <c r="B688" s="4">
        <v>3</v>
      </c>
      <c r="C688" s="2">
        <f>IFERROR(LN(実質付加価値!C688),"")</f>
        <v>13.496080468365593</v>
      </c>
      <c r="D688" s="2">
        <f>IFERROR(LN(実質付加価値!D688),"")</f>
        <v>13.476821550914829</v>
      </c>
      <c r="E688" s="2">
        <f>IFERROR(LN(実質付加価値!E688),"")</f>
        <v>13.396293879806409</v>
      </c>
      <c r="F688" s="2">
        <f>IFERROR(LN(実質付加価値!F688),"")</f>
        <v>13.366249339788466</v>
      </c>
      <c r="G688" s="2">
        <f>IFERROR(LN(実質付加価値!G688),"")</f>
        <v>13.350167915440499</v>
      </c>
      <c r="I688" s="3">
        <v>23</v>
      </c>
      <c r="J688" s="3">
        <v>3</v>
      </c>
      <c r="K688" s="2" cm="1">
        <f t="array" ref="K688">IF(C688="","",C688-SUMPRODUCT(($B$1461:$B$1491=$J688)*1,C$1461:C$1491))</f>
        <v>1.432656401578809</v>
      </c>
      <c r="L688" s="2" cm="1">
        <f t="array" ref="L688">IF(D688="","",D688-SUMPRODUCT(($B$1461:$B$1491=$J688)*1,D$1461:D$1491))</f>
        <v>1.3842836352565584</v>
      </c>
      <c r="M688" s="2" cm="1">
        <f t="array" ref="M688">IF(E688="","",E688-SUMPRODUCT(($B$1461:$B$1491=$J688)*1,E$1461:E$1491))</f>
        <v>1.2620326286800392</v>
      </c>
      <c r="N688" s="2" cm="1">
        <f t="array" ref="N688">IF(F688="","",F688-SUMPRODUCT(($B$1461:$B$1491=$J688)*1,F$1461:F$1491))</f>
        <v>1.3017185510124136</v>
      </c>
      <c r="O688" s="2" cm="1">
        <f t="array" ref="O688">IF(G688="","",G688-SUMPRODUCT(($B$1461:$B$1491=$J688)*1,G$1461:G$1491))</f>
        <v>1.2457204477668853</v>
      </c>
    </row>
    <row r="689" spans="1:15" x14ac:dyDescent="0.55000000000000004">
      <c r="A689" s="3">
        <v>23</v>
      </c>
      <c r="B689" s="4">
        <v>4</v>
      </c>
      <c r="C689" s="2">
        <f>IFERROR(LN(実質付加価値!C689),"")</f>
        <v>11.863894802685435</v>
      </c>
      <c r="D689" s="2">
        <f>IFERROR(LN(実質付加価値!D689),"")</f>
        <v>11.998137280387004</v>
      </c>
      <c r="E689" s="2">
        <f>IFERROR(LN(実質付加価値!E689),"")</f>
        <v>11.751221176159103</v>
      </c>
      <c r="F689" s="2">
        <f>IFERROR(LN(実質付加価値!F689),"")</f>
        <v>11.628323399733254</v>
      </c>
      <c r="G689" s="2">
        <f>IFERROR(LN(実質付加価値!G689),"")</f>
        <v>11.687047661257836</v>
      </c>
      <c r="I689" s="3">
        <v>23</v>
      </c>
      <c r="J689" s="3">
        <v>4</v>
      </c>
      <c r="K689" s="2" cm="1">
        <f t="array" ref="K689">IF(C689="","",C689-SUMPRODUCT(($B$1461:$B$1491=$J689)*1,C$1461:C$1491))</f>
        <v>1.9303731457198214</v>
      </c>
      <c r="L689" s="2" cm="1">
        <f t="array" ref="L689">IF(D689="","",D689-SUMPRODUCT(($B$1461:$B$1491=$J689)*1,D$1461:D$1491))</f>
        <v>1.9677944866104209</v>
      </c>
      <c r="M689" s="2" cm="1">
        <f t="array" ref="M689">IF(E689="","",E689-SUMPRODUCT(($B$1461:$B$1491=$J689)*1,E$1461:E$1491))</f>
        <v>1.8125149676980126</v>
      </c>
      <c r="N689" s="2" cm="1">
        <f t="array" ref="N689">IF(F689="","",F689-SUMPRODUCT(($B$1461:$B$1491=$J689)*1,F$1461:F$1491))</f>
        <v>1.8021604283716108</v>
      </c>
      <c r="O689" s="2" cm="1">
        <f t="array" ref="O689">IF(G689="","",G689-SUMPRODUCT(($B$1461:$B$1491=$J689)*1,G$1461:G$1491))</f>
        <v>1.8859290291377899</v>
      </c>
    </row>
    <row r="690" spans="1:15" x14ac:dyDescent="0.55000000000000004">
      <c r="A690" s="3">
        <v>23</v>
      </c>
      <c r="B690" s="4">
        <v>5</v>
      </c>
      <c r="C690" s="2">
        <f>IFERROR(LN(実質付加価値!C690),"")</f>
        <v>11.691467817446286</v>
      </c>
      <c r="D690" s="2">
        <f>IFERROR(LN(実質付加価値!D690),"")</f>
        <v>11.655333021303187</v>
      </c>
      <c r="E690" s="2">
        <f>IFERROR(LN(実質付加価値!E690),"")</f>
        <v>11.890993465789622</v>
      </c>
      <c r="F690" s="2">
        <f>IFERROR(LN(実質付加価値!F690),"")</f>
        <v>11.613683852696502</v>
      </c>
      <c r="G690" s="2">
        <f>IFERROR(LN(実質付加価値!G690),"")</f>
        <v>11.562326603431851</v>
      </c>
      <c r="I690" s="3">
        <v>23</v>
      </c>
      <c r="J690" s="3">
        <v>5</v>
      </c>
      <c r="K690" s="2" cm="1">
        <f t="array" ref="K690">IF(C690="","",C690-SUMPRODUCT(($B$1461:$B$1491=$J690)*1,C$1461:C$1491))</f>
        <v>1.4543113503958818</v>
      </c>
      <c r="L690" s="2" cm="1">
        <f t="array" ref="L690">IF(D690="","",D690-SUMPRODUCT(($B$1461:$B$1491=$J690)*1,D$1461:D$1491))</f>
        <v>1.2741262940072424</v>
      </c>
      <c r="M690" s="2" cm="1">
        <f t="array" ref="M690">IF(E690="","",E690-SUMPRODUCT(($B$1461:$B$1491=$J690)*1,E$1461:E$1491))</f>
        <v>1.4675262155783546</v>
      </c>
      <c r="N690" s="2" cm="1">
        <f t="array" ref="N690">IF(F690="","",F690-SUMPRODUCT(($B$1461:$B$1491=$J690)*1,F$1461:F$1491))</f>
        <v>1.3608151512670137</v>
      </c>
      <c r="O690" s="2" cm="1">
        <f t="array" ref="O690">IF(G690="","",G690-SUMPRODUCT(($B$1461:$B$1491=$J690)*1,G$1461:G$1491))</f>
        <v>1.2430272021337103</v>
      </c>
    </row>
    <row r="691" spans="1:15" x14ac:dyDescent="0.55000000000000004">
      <c r="A691" s="3">
        <v>23</v>
      </c>
      <c r="B691" s="4">
        <v>6</v>
      </c>
      <c r="C691" s="2">
        <f>IFERROR(LN(実質付加価値!C691),"")</f>
        <v>13.460874486901396</v>
      </c>
      <c r="D691" s="2">
        <f>IFERROR(LN(実質付加価値!D691),"")</f>
        <v>13.501242650569122</v>
      </c>
      <c r="E691" s="2">
        <f>IFERROR(LN(実質付加価値!E691),"")</f>
        <v>13.673951980490431</v>
      </c>
      <c r="F691" s="2">
        <f>IFERROR(LN(実質付加価値!F691),"")</f>
        <v>13.580355818204447</v>
      </c>
      <c r="G691" s="2">
        <f>IFERROR(LN(実質付加価値!G691),"")</f>
        <v>13.610564204317818</v>
      </c>
      <c r="I691" s="3">
        <v>23</v>
      </c>
      <c r="J691" s="3">
        <v>6</v>
      </c>
      <c r="K691" s="2" cm="1">
        <f t="array" ref="K691">IF(C691="","",C691-SUMPRODUCT(($B$1461:$B$1491=$J691)*1,C$1461:C$1491))</f>
        <v>1.6214083608069405</v>
      </c>
      <c r="L691" s="2" cm="1">
        <f t="array" ref="L691">IF(D691="","",D691-SUMPRODUCT(($B$1461:$B$1491=$J691)*1,D$1461:D$1491))</f>
        <v>1.6038394006776659</v>
      </c>
      <c r="M691" s="2" cm="1">
        <f t="array" ref="M691">IF(E691="","",E691-SUMPRODUCT(($B$1461:$B$1491=$J691)*1,E$1461:E$1491))</f>
        <v>1.6239668117347605</v>
      </c>
      <c r="N691" s="2" cm="1">
        <f t="array" ref="N691">IF(F691="","",F691-SUMPRODUCT(($B$1461:$B$1491=$J691)*1,F$1461:F$1491))</f>
        <v>1.5282981773467377</v>
      </c>
      <c r="O691" s="2" cm="1">
        <f t="array" ref="O691">IF(G691="","",G691-SUMPRODUCT(($B$1461:$B$1491=$J691)*1,G$1461:G$1491))</f>
        <v>1.5298154181501697</v>
      </c>
    </row>
    <row r="692" spans="1:15" x14ac:dyDescent="0.55000000000000004">
      <c r="A692" s="3">
        <v>23</v>
      </c>
      <c r="B692" s="4">
        <v>7</v>
      </c>
      <c r="C692" s="2">
        <f>IFERROR(LN(実質付加価値!C692),"")</f>
        <v>12.710367082514654</v>
      </c>
      <c r="D692" s="2">
        <f>IFERROR(LN(実質付加価値!D692),"")</f>
        <v>12.60400007298491</v>
      </c>
      <c r="E692" s="2">
        <f>IFERROR(LN(実質付加価値!E692),"")</f>
        <v>12.638384221676697</v>
      </c>
      <c r="F692" s="2">
        <f>IFERROR(LN(実質付加価値!F692),"")</f>
        <v>12.594531445110311</v>
      </c>
      <c r="G692" s="2">
        <f>IFERROR(LN(実質付加価値!G692),"")</f>
        <v>12.538260914942978</v>
      </c>
      <c r="I692" s="3">
        <v>23</v>
      </c>
      <c r="J692" s="3">
        <v>7</v>
      </c>
      <c r="K692" s="2" cm="1">
        <f t="array" ref="K692">IF(C692="","",C692-SUMPRODUCT(($B$1461:$B$1491=$J692)*1,C$1461:C$1491))</f>
        <v>2.2051465708754776</v>
      </c>
      <c r="L692" s="2" cm="1">
        <f t="array" ref="L692">IF(D692="","",D692-SUMPRODUCT(($B$1461:$B$1491=$J692)*1,D$1461:D$1491))</f>
        <v>1.8817476238278878</v>
      </c>
      <c r="M692" s="2" cm="1">
        <f t="array" ref="M692">IF(E692="","",E692-SUMPRODUCT(($B$1461:$B$1491=$J692)*1,E$1461:E$1491))</f>
        <v>1.983446908613347</v>
      </c>
      <c r="N692" s="2" cm="1">
        <f t="array" ref="N692">IF(F692="","",F692-SUMPRODUCT(($B$1461:$B$1491=$J692)*1,F$1461:F$1491))</f>
        <v>1.9495257771698267</v>
      </c>
      <c r="O692" s="2" cm="1">
        <f t="array" ref="O692">IF(G692="","",G692-SUMPRODUCT(($B$1461:$B$1491=$J692)*1,G$1461:G$1491))</f>
        <v>1.8639118691096161</v>
      </c>
    </row>
    <row r="693" spans="1:15" x14ac:dyDescent="0.55000000000000004">
      <c r="A693" s="3">
        <v>23</v>
      </c>
      <c r="B693" s="4">
        <v>8</v>
      </c>
      <c r="C693" s="2">
        <f>IFERROR(LN(実質付加価値!C693),"")</f>
        <v>13.834569080680129</v>
      </c>
      <c r="D693" s="2">
        <f>IFERROR(LN(実質付加価値!D693),"")</f>
        <v>13.907185777281702</v>
      </c>
      <c r="E693" s="2">
        <f>IFERROR(LN(実質付加価値!E693),"")</f>
        <v>13.704375149375153</v>
      </c>
      <c r="F693" s="2">
        <f>IFERROR(LN(実質付加価値!F693),"")</f>
        <v>13.635765375827901</v>
      </c>
      <c r="G693" s="2">
        <f>IFERROR(LN(実質付加価値!G693),"")</f>
        <v>13.47212016076444</v>
      </c>
      <c r="I693" s="3">
        <v>23</v>
      </c>
      <c r="J693" s="3">
        <v>8</v>
      </c>
      <c r="K693" s="2" cm="1">
        <f t="array" ref="K693">IF(C693="","",C693-SUMPRODUCT(($B$1461:$B$1491=$J693)*1,C$1461:C$1491))</f>
        <v>2.2987620894430822</v>
      </c>
      <c r="L693" s="2" cm="1">
        <f t="array" ref="L693">IF(D693="","",D693-SUMPRODUCT(($B$1461:$B$1491=$J693)*1,D$1461:D$1491))</f>
        <v>2.3169391585451073</v>
      </c>
      <c r="M693" s="2" cm="1">
        <f t="array" ref="M693">IF(E693="","",E693-SUMPRODUCT(($B$1461:$B$1491=$J693)*1,E$1461:E$1491))</f>
        <v>2.2623213366684407</v>
      </c>
      <c r="N693" s="2" cm="1">
        <f t="array" ref="N693">IF(F693="","",F693-SUMPRODUCT(($B$1461:$B$1491=$J693)*1,F$1461:F$1491))</f>
        <v>2.2199899992016405</v>
      </c>
      <c r="O693" s="2" cm="1">
        <f t="array" ref="O693">IF(G693="","",G693-SUMPRODUCT(($B$1461:$B$1491=$J693)*1,G$1461:G$1491))</f>
        <v>2.2306009578202683</v>
      </c>
    </row>
    <row r="694" spans="1:15" x14ac:dyDescent="0.55000000000000004">
      <c r="A694" s="3">
        <v>23</v>
      </c>
      <c r="B694" s="4">
        <v>9</v>
      </c>
      <c r="C694" s="2">
        <f>IFERROR(LN(実質付加価値!C694),"")</f>
        <v>12.987739000587988</v>
      </c>
      <c r="D694" s="2">
        <f>IFERROR(LN(実質付加価値!D694),"")</f>
        <v>13.120258159442582</v>
      </c>
      <c r="E694" s="2">
        <f>IFERROR(LN(実質付加価値!E694),"")</f>
        <v>13.178710093569794</v>
      </c>
      <c r="F694" s="2">
        <f>IFERROR(LN(実質付加価値!F694),"")</f>
        <v>13.100311618628981</v>
      </c>
      <c r="G694" s="2">
        <f>IFERROR(LN(実質付加価値!G694),"")</f>
        <v>13.130506488694561</v>
      </c>
      <c r="I694" s="3">
        <v>23</v>
      </c>
      <c r="J694" s="3">
        <v>9</v>
      </c>
      <c r="K694" s="2" cm="1">
        <f t="array" ref="K694">IF(C694="","",C694-SUMPRODUCT(($B$1461:$B$1491=$J694)*1,C$1461:C$1491))</f>
        <v>1.9666629703703933</v>
      </c>
      <c r="L694" s="2" cm="1">
        <f t="array" ref="L694">IF(D694="","",D694-SUMPRODUCT(($B$1461:$B$1491=$J694)*1,D$1461:D$1491))</f>
        <v>2.0572003504380714</v>
      </c>
      <c r="M694" s="2" cm="1">
        <f t="array" ref="M694">IF(E694="","",E694-SUMPRODUCT(($B$1461:$B$1491=$J694)*1,E$1461:E$1491))</f>
        <v>2.06090481012974</v>
      </c>
      <c r="N694" s="2" cm="1">
        <f t="array" ref="N694">IF(F694="","",F694-SUMPRODUCT(($B$1461:$B$1491=$J694)*1,F$1461:F$1491))</f>
        <v>2.0859284759361749</v>
      </c>
      <c r="O694" s="2" cm="1">
        <f t="array" ref="O694">IF(G694="","",G694-SUMPRODUCT(($B$1461:$B$1491=$J694)*1,G$1461:G$1491))</f>
        <v>1.9979872132067076</v>
      </c>
    </row>
    <row r="695" spans="1:15" x14ac:dyDescent="0.55000000000000004">
      <c r="A695" s="3">
        <v>23</v>
      </c>
      <c r="B695" s="4">
        <v>10</v>
      </c>
      <c r="C695" s="2">
        <f>IFERROR(LN(実質付加価値!C695),"")</f>
        <v>14.043839984993761</v>
      </c>
      <c r="D695" s="2">
        <f>IFERROR(LN(実質付加価値!D695),"")</f>
        <v>14.274902441276872</v>
      </c>
      <c r="E695" s="2">
        <f>IFERROR(LN(実質付加価値!E695),"")</f>
        <v>14.336742501017554</v>
      </c>
      <c r="F695" s="2">
        <f>IFERROR(LN(実質付加価値!F695),"")</f>
        <v>14.219951535945606</v>
      </c>
      <c r="G695" s="2">
        <f>IFERROR(LN(実質付加価値!G695),"")</f>
        <v>14.305673025841445</v>
      </c>
      <c r="I695" s="3">
        <v>23</v>
      </c>
      <c r="J695" s="3">
        <v>10</v>
      </c>
      <c r="K695" s="2" cm="1">
        <f t="array" ref="K695">IF(C695="","",C695-SUMPRODUCT(($B$1461:$B$1491=$J695)*1,C$1461:C$1491))</f>
        <v>2.0354038610140179</v>
      </c>
      <c r="L695" s="2" cm="1">
        <f t="array" ref="L695">IF(D695="","",D695-SUMPRODUCT(($B$1461:$B$1491=$J695)*1,D$1461:D$1491))</f>
        <v>2.1965126014191689</v>
      </c>
      <c r="M695" s="2" cm="1">
        <f t="array" ref="M695">IF(E695="","",E695-SUMPRODUCT(($B$1461:$B$1491=$J695)*1,E$1461:E$1491))</f>
        <v>2.1280369379549722</v>
      </c>
      <c r="N695" s="2" cm="1">
        <f t="array" ref="N695">IF(F695="","",F695-SUMPRODUCT(($B$1461:$B$1491=$J695)*1,F$1461:F$1491))</f>
        <v>2.0998656166865004</v>
      </c>
      <c r="O695" s="2" cm="1">
        <f t="array" ref="O695">IF(G695="","",G695-SUMPRODUCT(($B$1461:$B$1491=$J695)*1,G$1461:G$1491))</f>
        <v>1.9991561910813687</v>
      </c>
    </row>
    <row r="696" spans="1:15" x14ac:dyDescent="0.55000000000000004">
      <c r="A696" s="3">
        <v>23</v>
      </c>
      <c r="B696" s="4">
        <v>11</v>
      </c>
      <c r="C696" s="2">
        <f>IFERROR(LN(実質付加価値!C696),"")</f>
        <v>12.211659856889124</v>
      </c>
      <c r="D696" s="2">
        <f>IFERROR(LN(実質付加価値!D696),"")</f>
        <v>11.424013475441454</v>
      </c>
      <c r="E696" s="2">
        <f>IFERROR(LN(実質付加価値!E696),"")</f>
        <v>11.47555717738328</v>
      </c>
      <c r="F696" s="2">
        <f>IFERROR(LN(実質付加価値!F696),"")</f>
        <v>11.394248095766368</v>
      </c>
      <c r="G696" s="2">
        <f>IFERROR(LN(実質付加価値!G696),"")</f>
        <v>11.819997200411557</v>
      </c>
      <c r="I696" s="3">
        <v>23</v>
      </c>
      <c r="J696" s="3">
        <v>11</v>
      </c>
      <c r="K696" s="2" cm="1">
        <f t="array" ref="K696">IF(C696="","",C696-SUMPRODUCT(($B$1461:$B$1491=$J696)*1,C$1461:C$1491))</f>
        <v>1.3748882234242874</v>
      </c>
      <c r="L696" s="2" cm="1">
        <f t="array" ref="L696">IF(D696="","",D696-SUMPRODUCT(($B$1461:$B$1491=$J696)*1,D$1461:D$1491))</f>
        <v>0.36342839779159242</v>
      </c>
      <c r="M696" s="2" cm="1">
        <f t="array" ref="M696">IF(E696="","",E696-SUMPRODUCT(($B$1461:$B$1491=$J696)*1,E$1461:E$1491))</f>
        <v>0.18851379028295412</v>
      </c>
      <c r="N696" s="2" cm="1">
        <f t="array" ref="N696">IF(F696="","",F696-SUMPRODUCT(($B$1461:$B$1491=$J696)*1,F$1461:F$1491))</f>
        <v>4.5326983098913587E-2</v>
      </c>
      <c r="O696" s="2" cm="1">
        <f t="array" ref="O696">IF(G696="","",G696-SUMPRODUCT(($B$1461:$B$1491=$J696)*1,G$1461:G$1491))</f>
        <v>0.25201250224453098</v>
      </c>
    </row>
    <row r="697" spans="1:15" x14ac:dyDescent="0.55000000000000004">
      <c r="A697" s="3">
        <v>23</v>
      </c>
      <c r="B697" s="4">
        <v>12</v>
      </c>
      <c r="C697" s="2">
        <f>IFERROR(LN(実質付加価値!C697),"")</f>
        <v>13.125535145225872</v>
      </c>
      <c r="D697" s="2">
        <f>IFERROR(LN(実質付加価値!D697),"")</f>
        <v>13.559217890546723</v>
      </c>
      <c r="E697" s="2">
        <f>IFERROR(LN(実質付加価値!E697),"")</f>
        <v>13.912113994250484</v>
      </c>
      <c r="F697" s="2">
        <f>IFERROR(LN(実質付加価値!F697),"")</f>
        <v>13.99579902400537</v>
      </c>
      <c r="G697" s="2">
        <f>IFERROR(LN(実質付加価値!G697),"")</f>
        <v>14.186392172270631</v>
      </c>
      <c r="I697" s="3">
        <v>23</v>
      </c>
      <c r="J697" s="3">
        <v>12</v>
      </c>
      <c r="K697" s="2" cm="1">
        <f t="array" ref="K697">IF(C697="","",C697-SUMPRODUCT(($B$1461:$B$1491=$J697)*1,C$1461:C$1491))</f>
        <v>2.1649654656470609</v>
      </c>
      <c r="L697" s="2" cm="1">
        <f t="array" ref="L697">IF(D697="","",D697-SUMPRODUCT(($B$1461:$B$1491=$J697)*1,D$1461:D$1491))</f>
        <v>2.5059600189973654</v>
      </c>
      <c r="M697" s="2" cm="1">
        <f t="array" ref="M697">IF(E697="","",E697-SUMPRODUCT(($B$1461:$B$1491=$J697)*1,E$1461:E$1491))</f>
        <v>2.7393193024383216</v>
      </c>
      <c r="N697" s="2" cm="1">
        <f t="array" ref="N697">IF(F697="","",F697-SUMPRODUCT(($B$1461:$B$1491=$J697)*1,F$1461:F$1491))</f>
        <v>2.9033140977816121</v>
      </c>
      <c r="O697" s="2" cm="1">
        <f t="array" ref="O697">IF(G697="","",G697-SUMPRODUCT(($B$1461:$B$1491=$J697)*1,G$1461:G$1491))</f>
        <v>2.9544601849717633</v>
      </c>
    </row>
    <row r="698" spans="1:15" x14ac:dyDescent="0.55000000000000004">
      <c r="A698" s="3">
        <v>23</v>
      </c>
      <c r="B698" s="4">
        <v>13</v>
      </c>
      <c r="C698" s="2">
        <f>IFERROR(LN(実質付加価値!C698),"")</f>
        <v>11.295725704375224</v>
      </c>
      <c r="D698" s="2">
        <f>IFERROR(LN(実質付加価値!D698),"")</f>
        <v>12.208025438068384</v>
      </c>
      <c r="E698" s="2">
        <f>IFERROR(LN(実質付加価値!E698),"")</f>
        <v>11.677410053177532</v>
      </c>
      <c r="F698" s="2">
        <f>IFERROR(LN(実質付加価値!F698),"")</f>
        <v>11.760039532546092</v>
      </c>
      <c r="G698" s="2">
        <f>IFERROR(LN(実質付加価値!G698),"")</f>
        <v>11.647723926627517</v>
      </c>
      <c r="I698" s="3">
        <v>23</v>
      </c>
      <c r="J698" s="3">
        <v>13</v>
      </c>
      <c r="K698" s="2" cm="1">
        <f t="array" ref="K698">IF(C698="","",C698-SUMPRODUCT(($B$1461:$B$1491=$J698)*1,C$1461:C$1491))</f>
        <v>1.4016458537958432</v>
      </c>
      <c r="L698" s="2" cm="1">
        <f t="array" ref="L698">IF(D698="","",D698-SUMPRODUCT(($B$1461:$B$1491=$J698)*1,D$1461:D$1491))</f>
        <v>3.1894580274066673</v>
      </c>
      <c r="M698" s="2" cm="1">
        <f t="array" ref="M698">IF(E698="","",E698-SUMPRODUCT(($B$1461:$B$1491=$J698)*1,E$1461:E$1491))</f>
        <v>2.6170912031114657</v>
      </c>
      <c r="N698" s="2" cm="1">
        <f t="array" ref="N698">IF(F698="","",F698-SUMPRODUCT(($B$1461:$B$1491=$J698)*1,F$1461:F$1491))</f>
        <v>2.9085345752241043</v>
      </c>
      <c r="O698" s="2" cm="1">
        <f t="array" ref="O698">IF(G698="","",G698-SUMPRODUCT(($B$1461:$B$1491=$J698)*1,G$1461:G$1491))</f>
        <v>2.5272983064677739</v>
      </c>
    </row>
    <row r="699" spans="1:15" x14ac:dyDescent="0.55000000000000004">
      <c r="A699" s="3">
        <v>23</v>
      </c>
      <c r="B699" s="4">
        <v>14</v>
      </c>
      <c r="C699" s="2">
        <f>IFERROR(LN(実質付加価値!C699),"")</f>
        <v>15.585528391909071</v>
      </c>
      <c r="D699" s="2">
        <f>IFERROR(LN(実質付加価値!D699),"")</f>
        <v>15.664020822439102</v>
      </c>
      <c r="E699" s="2">
        <f>IFERROR(LN(実質付加価値!E699),"")</f>
        <v>15.56404572310716</v>
      </c>
      <c r="F699" s="2">
        <f>IFERROR(LN(実質付加価値!F699),"")</f>
        <v>15.484881214451356</v>
      </c>
      <c r="G699" s="2">
        <f>IFERROR(LN(実質付加価値!G699),"")</f>
        <v>15.618999706873907</v>
      </c>
      <c r="I699" s="3">
        <v>23</v>
      </c>
      <c r="J699" s="3">
        <v>14</v>
      </c>
      <c r="K699" s="2" cm="1">
        <f t="array" ref="K699">IF(C699="","",C699-SUMPRODUCT(($B$1461:$B$1491=$J699)*1,C$1461:C$1491))</f>
        <v>4.1228805989845707</v>
      </c>
      <c r="L699" s="2" cm="1">
        <f t="array" ref="L699">IF(D699="","",D699-SUMPRODUCT(($B$1461:$B$1491=$J699)*1,D$1461:D$1491))</f>
        <v>4.4264918134054909</v>
      </c>
      <c r="M699" s="2" cm="1">
        <f t="array" ref="M699">IF(E699="","",E699-SUMPRODUCT(($B$1461:$B$1491=$J699)*1,E$1461:E$1491))</f>
        <v>4.0721566848777737</v>
      </c>
      <c r="N699" s="2" cm="1">
        <f t="array" ref="N699">IF(F699="","",F699-SUMPRODUCT(($B$1461:$B$1491=$J699)*1,F$1461:F$1491))</f>
        <v>4.101543205804985</v>
      </c>
      <c r="O699" s="2" cm="1">
        <f t="array" ref="O699">IF(G699="","",G699-SUMPRODUCT(($B$1461:$B$1491=$J699)*1,G$1461:G$1491))</f>
        <v>4.1251981883278077</v>
      </c>
    </row>
    <row r="700" spans="1:15" x14ac:dyDescent="0.55000000000000004">
      <c r="A700" s="3">
        <v>23</v>
      </c>
      <c r="B700" s="4">
        <v>15</v>
      </c>
      <c r="C700" s="2">
        <f>IFERROR(LN(実質付加価値!C700),"")</f>
        <v>11.953684216846931</v>
      </c>
      <c r="D700" s="2">
        <f>IFERROR(LN(実質付加価値!D700),"")</f>
        <v>11.801290930820288</v>
      </c>
      <c r="E700" s="2">
        <f>IFERROR(LN(実質付加価値!E700),"")</f>
        <v>11.621251807557437</v>
      </c>
      <c r="F700" s="2">
        <f>IFERROR(LN(実質付加価値!F700),"")</f>
        <v>11.441425736427032</v>
      </c>
      <c r="G700" s="2">
        <f>IFERROR(LN(実質付加価値!G700),"")</f>
        <v>11.472489359340969</v>
      </c>
      <c r="I700" s="3">
        <v>23</v>
      </c>
      <c r="J700" s="3">
        <v>15</v>
      </c>
      <c r="K700" s="2" cm="1">
        <f t="array" ref="K700">IF(C700="","",C700-SUMPRODUCT(($B$1461:$B$1491=$J700)*1,C$1461:C$1491))</f>
        <v>1.7894292690894602</v>
      </c>
      <c r="L700" s="2" cm="1">
        <f t="array" ref="L700">IF(D700="","",D700-SUMPRODUCT(($B$1461:$B$1491=$J700)*1,D$1461:D$1491))</f>
        <v>1.663714457506078</v>
      </c>
      <c r="M700" s="2" cm="1">
        <f t="array" ref="M700">IF(E700="","",E700-SUMPRODUCT(($B$1461:$B$1491=$J700)*1,E$1461:E$1491))</f>
        <v>1.5817720373451092</v>
      </c>
      <c r="N700" s="2" cm="1">
        <f t="array" ref="N700">IF(F700="","",F700-SUMPRODUCT(($B$1461:$B$1491=$J700)*1,F$1461:F$1491))</f>
        <v>1.5405620063167209</v>
      </c>
      <c r="O700" s="2" cm="1">
        <f t="array" ref="O700">IF(G700="","",G700-SUMPRODUCT(($B$1461:$B$1491=$J700)*1,G$1461:G$1491))</f>
        <v>1.5284374965820504</v>
      </c>
    </row>
    <row r="701" spans="1:15" x14ac:dyDescent="0.55000000000000004">
      <c r="A701" s="3">
        <v>23</v>
      </c>
      <c r="B701" s="4">
        <v>16</v>
      </c>
      <c r="C701" s="2">
        <f>IFERROR(LN(実質付加価値!C701),"")</f>
        <v>13.62192214575553</v>
      </c>
      <c r="D701" s="2">
        <f>IFERROR(LN(実質付加価値!D701),"")</f>
        <v>13.75471816392511</v>
      </c>
      <c r="E701" s="2">
        <f>IFERROR(LN(実質付加価値!E701),"")</f>
        <v>13.75011232809889</v>
      </c>
      <c r="F701" s="2">
        <f>IFERROR(LN(実質付加価値!F701),"")</f>
        <v>13.746325058095442</v>
      </c>
      <c r="G701" s="2">
        <f>IFERROR(LN(実質付加価値!G701),"")</f>
        <v>13.779678394333152</v>
      </c>
      <c r="I701" s="3">
        <v>23</v>
      </c>
      <c r="J701" s="3">
        <v>16</v>
      </c>
      <c r="K701" s="2" cm="1">
        <f t="array" ref="K701">IF(C701="","",C701-SUMPRODUCT(($B$1461:$B$1491=$J701)*1,C$1461:C$1491))</f>
        <v>2.1737003435414213</v>
      </c>
      <c r="L701" s="2" cm="1">
        <f t="array" ref="L701">IF(D701="","",D701-SUMPRODUCT(($B$1461:$B$1491=$J701)*1,D$1461:D$1491))</f>
        <v>2.1474676761275706</v>
      </c>
      <c r="M701" s="2" cm="1">
        <f t="array" ref="M701">IF(E701="","",E701-SUMPRODUCT(($B$1461:$B$1491=$J701)*1,E$1461:E$1491))</f>
        <v>1.9950794626267196</v>
      </c>
      <c r="N701" s="2" cm="1">
        <f t="array" ref="N701">IF(F701="","",F701-SUMPRODUCT(($B$1461:$B$1491=$J701)*1,F$1461:F$1491))</f>
        <v>2.0832796070432451</v>
      </c>
      <c r="O701" s="2" cm="1">
        <f t="array" ref="O701">IF(G701="","",G701-SUMPRODUCT(($B$1461:$B$1491=$J701)*1,G$1461:G$1491))</f>
        <v>2.0646586149476818</v>
      </c>
    </row>
    <row r="702" spans="1:15" x14ac:dyDescent="0.55000000000000004">
      <c r="A702" s="3">
        <v>23</v>
      </c>
      <c r="B702" s="4">
        <v>17</v>
      </c>
      <c r="C702" s="2">
        <f>IFERROR(LN(実質付加価値!C702),"")</f>
        <v>13.840240376349126</v>
      </c>
      <c r="D702" s="2">
        <f>IFERROR(LN(実質付加価値!D702),"")</f>
        <v>13.74363716758771</v>
      </c>
      <c r="E702" s="2">
        <f>IFERROR(LN(実質付加価値!E702),"")</f>
        <v>13.796295045048048</v>
      </c>
      <c r="F702" s="2">
        <f>IFERROR(LN(実質付加価値!F702),"")</f>
        <v>13.751348521177386</v>
      </c>
      <c r="G702" s="2">
        <f>IFERROR(LN(実質付加価値!G702),"")</f>
        <v>13.741665315685388</v>
      </c>
      <c r="I702" s="3">
        <v>23</v>
      </c>
      <c r="J702" s="3">
        <v>17</v>
      </c>
      <c r="K702" s="2" cm="1">
        <f t="array" ref="K702">IF(C702="","",C702-SUMPRODUCT(($B$1461:$B$1491=$J702)*1,C$1461:C$1491))</f>
        <v>1.345901709433976</v>
      </c>
      <c r="L702" s="2" cm="1">
        <f t="array" ref="L702">IF(D702="","",D702-SUMPRODUCT(($B$1461:$B$1491=$J702)*1,D$1461:D$1491))</f>
        <v>1.4202188695052627</v>
      </c>
      <c r="M702" s="2" cm="1">
        <f t="array" ref="M702">IF(E702="","",E702-SUMPRODUCT(($B$1461:$B$1491=$J702)*1,E$1461:E$1491))</f>
        <v>1.3486299014970538</v>
      </c>
      <c r="N702" s="2" cm="1">
        <f t="array" ref="N702">IF(F702="","",F702-SUMPRODUCT(($B$1461:$B$1491=$J702)*1,F$1461:F$1491))</f>
        <v>1.3451351177740989</v>
      </c>
      <c r="O702" s="2" cm="1">
        <f t="array" ref="O702">IF(G702="","",G702-SUMPRODUCT(($B$1461:$B$1491=$J702)*1,G$1461:G$1491))</f>
        <v>1.3204467884944258</v>
      </c>
    </row>
    <row r="703" spans="1:15" x14ac:dyDescent="0.55000000000000004">
      <c r="A703" s="3">
        <v>23</v>
      </c>
      <c r="B703" s="4">
        <v>18</v>
      </c>
      <c r="C703" s="2">
        <f>IFERROR(LN(実質付加価値!C703),"")</f>
        <v>14.285279258215798</v>
      </c>
      <c r="D703" s="2">
        <f>IFERROR(LN(実質付加価値!D703),"")</f>
        <v>14.34763912942244</v>
      </c>
      <c r="E703" s="2">
        <f>IFERROR(LN(実質付加価値!E703),"")</f>
        <v>14.318037851529914</v>
      </c>
      <c r="F703" s="2">
        <f>IFERROR(LN(実質付加価値!F703),"")</f>
        <v>14.330694462464532</v>
      </c>
      <c r="G703" s="2">
        <f>IFERROR(LN(実質付加価値!G703),"")</f>
        <v>14.345678974086104</v>
      </c>
      <c r="I703" s="3">
        <v>23</v>
      </c>
      <c r="J703" s="3">
        <v>18</v>
      </c>
      <c r="K703" s="2" cm="1">
        <f t="array" ref="K703">IF(C703="","",C703-SUMPRODUCT(($B$1461:$B$1491=$J703)*1,C$1461:C$1491))</f>
        <v>1.4527602036980234</v>
      </c>
      <c r="L703" s="2" cm="1">
        <f t="array" ref="L703">IF(D703="","",D703-SUMPRODUCT(($B$1461:$B$1491=$J703)*1,D$1461:D$1491))</f>
        <v>1.3943647515736153</v>
      </c>
      <c r="M703" s="2" cm="1">
        <f t="array" ref="M703">IF(E703="","",E703-SUMPRODUCT(($B$1461:$B$1491=$J703)*1,E$1461:E$1491))</f>
        <v>1.3148715904008075</v>
      </c>
      <c r="N703" s="2" cm="1">
        <f t="array" ref="N703">IF(F703="","",F703-SUMPRODUCT(($B$1461:$B$1491=$J703)*1,F$1461:F$1491))</f>
        <v>1.3235891348346165</v>
      </c>
      <c r="O703" s="2" cm="1">
        <f t="array" ref="O703">IF(G703="","",G703-SUMPRODUCT(($B$1461:$B$1491=$J703)*1,G$1461:G$1491))</f>
        <v>1.3735171403781621</v>
      </c>
    </row>
    <row r="704" spans="1:15" x14ac:dyDescent="0.55000000000000004">
      <c r="A704" s="3">
        <v>23</v>
      </c>
      <c r="B704" s="4">
        <v>19</v>
      </c>
      <c r="C704" s="2">
        <f>IFERROR(LN(実質付加価値!C704),"")</f>
        <v>15.017285691320129</v>
      </c>
      <c r="D704" s="2">
        <f>IFERROR(LN(実質付加価値!D704),"")</f>
        <v>14.865758125785307</v>
      </c>
      <c r="E704" s="2">
        <f>IFERROR(LN(実質付加価値!E704),"")</f>
        <v>14.831190287161679</v>
      </c>
      <c r="F704" s="2">
        <f>IFERROR(LN(実質付加価値!F704),"")</f>
        <v>14.777622601504707</v>
      </c>
      <c r="G704" s="2">
        <f>IFERROR(LN(実質付加価値!G704),"")</f>
        <v>14.857635865862843</v>
      </c>
      <c r="I704" s="3">
        <v>23</v>
      </c>
      <c r="J704" s="3">
        <v>19</v>
      </c>
      <c r="K704" s="2" cm="1">
        <f t="array" ref="K704">IF(C704="","",C704-SUMPRODUCT(($B$1461:$B$1491=$J704)*1,C$1461:C$1491))</f>
        <v>2.3904677902717228</v>
      </c>
      <c r="L704" s="2" cm="1">
        <f t="array" ref="L704">IF(D704="","",D704-SUMPRODUCT(($B$1461:$B$1491=$J704)*1,D$1461:D$1491))</f>
        <v>2.3726091003499814</v>
      </c>
      <c r="M704" s="2" cm="1">
        <f t="array" ref="M704">IF(E704="","",E704-SUMPRODUCT(($B$1461:$B$1491=$J704)*1,E$1461:E$1491))</f>
        <v>2.366980105703183</v>
      </c>
      <c r="N704" s="2" cm="1">
        <f t="array" ref="N704">IF(F704="","",F704-SUMPRODUCT(($B$1461:$B$1491=$J704)*1,F$1461:F$1491))</f>
        <v>2.3378208263909368</v>
      </c>
      <c r="O704" s="2" cm="1">
        <f t="array" ref="O704">IF(G704="","",G704-SUMPRODUCT(($B$1461:$B$1491=$J704)*1,G$1461:G$1491))</f>
        <v>2.322597688522432</v>
      </c>
    </row>
    <row r="705" spans="1:15" x14ac:dyDescent="0.55000000000000004">
      <c r="A705" s="3">
        <v>23</v>
      </c>
      <c r="B705" s="4">
        <v>20</v>
      </c>
      <c r="C705" s="2">
        <f>IFERROR(LN(実質付加価値!C705),"")</f>
        <v>14.193342622553869</v>
      </c>
      <c r="D705" s="2">
        <f>IFERROR(LN(実質付加価値!D705),"")</f>
        <v>14.390752177520863</v>
      </c>
      <c r="E705" s="2">
        <f>IFERROR(LN(実質付加価値!E705),"")</f>
        <v>14.337948003578708</v>
      </c>
      <c r="F705" s="2">
        <f>IFERROR(LN(実質付加価値!F705),"")</f>
        <v>14.290739679417944</v>
      </c>
      <c r="G705" s="2">
        <f>IFERROR(LN(実質付加価値!G705),"")</f>
        <v>14.320899195376759</v>
      </c>
      <c r="I705" s="3">
        <v>23</v>
      </c>
      <c r="J705" s="3">
        <v>20</v>
      </c>
      <c r="K705" s="2" cm="1">
        <f t="array" ref="K705">IF(C705="","",C705-SUMPRODUCT(($B$1461:$B$1491=$J705)*1,C$1461:C$1491))</f>
        <v>1.3405619570571758</v>
      </c>
      <c r="L705" s="2" cm="1">
        <f t="array" ref="L705">IF(D705="","",D705-SUMPRODUCT(($B$1461:$B$1491=$J705)*1,D$1461:D$1491))</f>
        <v>1.3264299951322975</v>
      </c>
      <c r="M705" s="2" cm="1">
        <f t="array" ref="M705">IF(E705="","",E705-SUMPRODUCT(($B$1461:$B$1491=$J705)*1,E$1461:E$1491))</f>
        <v>1.3231878639762282</v>
      </c>
      <c r="N705" s="2" cm="1">
        <f t="array" ref="N705">IF(F705="","",F705-SUMPRODUCT(($B$1461:$B$1491=$J705)*1,F$1461:F$1491))</f>
        <v>1.31226491276011</v>
      </c>
      <c r="O705" s="2" cm="1">
        <f t="array" ref="O705">IF(G705="","",G705-SUMPRODUCT(($B$1461:$B$1491=$J705)*1,G$1461:G$1491))</f>
        <v>1.2986875002430747</v>
      </c>
    </row>
    <row r="706" spans="1:15" x14ac:dyDescent="0.55000000000000004">
      <c r="A706" s="3">
        <v>23</v>
      </c>
      <c r="B706" s="4">
        <v>21</v>
      </c>
      <c r="C706" s="2">
        <f>IFERROR(LN(実質付加価値!C706),"")</f>
        <v>14.560267714444059</v>
      </c>
      <c r="D706" s="2">
        <f>IFERROR(LN(実質付加価値!D706),"")</f>
        <v>14.593838659432313</v>
      </c>
      <c r="E706" s="2">
        <f>IFERROR(LN(実質付加価値!E706),"")</f>
        <v>14.598420088737086</v>
      </c>
      <c r="F706" s="2">
        <f>IFERROR(LN(実質付加価値!F706),"")</f>
        <v>14.235003666255999</v>
      </c>
      <c r="G706" s="2">
        <f>IFERROR(LN(実質付加価値!G706),"")</f>
        <v>14.399012373147096</v>
      </c>
      <c r="I706" s="3">
        <v>23</v>
      </c>
      <c r="J706" s="3">
        <v>21</v>
      </c>
      <c r="K706" s="2" cm="1">
        <f t="array" ref="K706">IF(C706="","",C706-SUMPRODUCT(($B$1461:$B$1491=$J706)*1,C$1461:C$1491))</f>
        <v>1.7661024149077544</v>
      </c>
      <c r="L706" s="2" cm="1">
        <f t="array" ref="L706">IF(D706="","",D706-SUMPRODUCT(($B$1461:$B$1491=$J706)*1,D$1461:D$1491))</f>
        <v>1.7739875567888177</v>
      </c>
      <c r="M706" s="2" cm="1">
        <f t="array" ref="M706">IF(E706="","",E706-SUMPRODUCT(($B$1461:$B$1491=$J706)*1,E$1461:E$1491))</f>
        <v>1.7696681627369522</v>
      </c>
      <c r="N706" s="2" cm="1">
        <f t="array" ref="N706">IF(F706="","",F706-SUMPRODUCT(($B$1461:$B$1491=$J706)*1,F$1461:F$1491))</f>
        <v>1.6923472748550701</v>
      </c>
      <c r="O706" s="2" cm="1">
        <f t="array" ref="O706">IF(G706="","",G706-SUMPRODUCT(($B$1461:$B$1491=$J706)*1,G$1461:G$1491))</f>
        <v>1.7554778694265671</v>
      </c>
    </row>
    <row r="707" spans="1:15" x14ac:dyDescent="0.55000000000000004">
      <c r="A707" s="3">
        <v>23</v>
      </c>
      <c r="B707" s="4">
        <v>22</v>
      </c>
      <c r="C707" s="2">
        <f>IFERROR(LN(実質付加価値!C707),"")</f>
        <v>13.579729671088282</v>
      </c>
      <c r="D707" s="2">
        <f>IFERROR(LN(実質付加価値!D707),"")</f>
        <v>13.484908779925894</v>
      </c>
      <c r="E707" s="2">
        <f>IFERROR(LN(実質付加価値!E707),"")</f>
        <v>13.489142832921969</v>
      </c>
      <c r="F707" s="2">
        <f>IFERROR(LN(実質付加価値!F707),"")</f>
        <v>13.073925724482008</v>
      </c>
      <c r="G707" s="2">
        <f>IFERROR(LN(実質付加価値!G707),"")</f>
        <v>12.998054635398866</v>
      </c>
      <c r="I707" s="3">
        <v>23</v>
      </c>
      <c r="J707" s="3">
        <v>22</v>
      </c>
      <c r="K707" s="2" cm="1">
        <f t="array" ref="K707">IF(C707="","",C707-SUMPRODUCT(($B$1461:$B$1491=$J707)*1,C$1461:C$1491))</f>
        <v>1.4730241130206991</v>
      </c>
      <c r="L707" s="2" cm="1">
        <f t="array" ref="L707">IF(D707="","",D707-SUMPRODUCT(($B$1461:$B$1491=$J707)*1,D$1461:D$1491))</f>
        <v>1.406088823005117</v>
      </c>
      <c r="M707" s="2" cm="1">
        <f t="array" ref="M707">IF(E707="","",E707-SUMPRODUCT(($B$1461:$B$1491=$J707)*1,E$1461:E$1491))</f>
        <v>1.4124998876832962</v>
      </c>
      <c r="N707" s="2" cm="1">
        <f t="array" ref="N707">IF(F707="","",F707-SUMPRODUCT(($B$1461:$B$1491=$J707)*1,F$1461:F$1491))</f>
        <v>1.4728679281313983</v>
      </c>
      <c r="O707" s="2" cm="1">
        <f t="array" ref="O707">IF(G707="","",G707-SUMPRODUCT(($B$1461:$B$1491=$J707)*1,G$1461:G$1491))</f>
        <v>1.4010925842452053</v>
      </c>
    </row>
    <row r="708" spans="1:15" x14ac:dyDescent="0.55000000000000004">
      <c r="A708" s="3">
        <v>23</v>
      </c>
      <c r="B708" s="4">
        <v>23</v>
      </c>
      <c r="C708" s="2">
        <f>IFERROR(LN(実質付加価値!C708),"")</f>
        <v>13.261705760053839</v>
      </c>
      <c r="D708" s="2">
        <f>IFERROR(LN(実質付加価値!D708),"")</f>
        <v>13.279922629181442</v>
      </c>
      <c r="E708" s="2">
        <f>IFERROR(LN(実質付加価値!E708),"")</f>
        <v>13.329394856127433</v>
      </c>
      <c r="F708" s="2">
        <f>IFERROR(LN(実質付加価値!F708),"")</f>
        <v>13.39890426929675</v>
      </c>
      <c r="G708" s="2">
        <f>IFERROR(LN(実質付加価値!G708),"")</f>
        <v>13.385053622096471</v>
      </c>
      <c r="I708" s="3">
        <v>23</v>
      </c>
      <c r="J708" s="3">
        <v>23</v>
      </c>
      <c r="K708" s="2" cm="1">
        <f t="array" ref="K708">IF(C708="","",C708-SUMPRODUCT(($B$1461:$B$1491=$J708)*1,C$1461:C$1491))</f>
        <v>1.4381997491951584</v>
      </c>
      <c r="L708" s="2" cm="1">
        <f t="array" ref="L708">IF(D708="","",D708-SUMPRODUCT(($B$1461:$B$1491=$J708)*1,D$1461:D$1491))</f>
        <v>1.4540437889379838</v>
      </c>
      <c r="M708" s="2" cm="1">
        <f t="array" ref="M708">IF(E708="","",E708-SUMPRODUCT(($B$1461:$B$1491=$J708)*1,E$1461:E$1491))</f>
        <v>1.4662662356377734</v>
      </c>
      <c r="N708" s="2" cm="1">
        <f t="array" ref="N708">IF(F708="","",F708-SUMPRODUCT(($B$1461:$B$1491=$J708)*1,F$1461:F$1491))</f>
        <v>1.452133316325634</v>
      </c>
      <c r="O708" s="2" cm="1">
        <f t="array" ref="O708">IF(G708="","",G708-SUMPRODUCT(($B$1461:$B$1491=$J708)*1,G$1461:G$1491))</f>
        <v>1.4490281108034733</v>
      </c>
    </row>
    <row r="709" spans="1:15" x14ac:dyDescent="0.55000000000000004">
      <c r="A709" s="3">
        <v>23</v>
      </c>
      <c r="B709" s="4">
        <v>24</v>
      </c>
      <c r="C709" s="2">
        <f>IFERROR(LN(実質付加価値!C709),"")</f>
        <v>13.330263891494669</v>
      </c>
      <c r="D709" s="2">
        <f>IFERROR(LN(実質付加価値!D709),"")</f>
        <v>13.353158416692223</v>
      </c>
      <c r="E709" s="2">
        <f>IFERROR(LN(実質付加価値!E709),"")</f>
        <v>13.462457822724463</v>
      </c>
      <c r="F709" s="2">
        <f>IFERROR(LN(実質付加価値!F709),"")</f>
        <v>13.391651388938206</v>
      </c>
      <c r="G709" s="2">
        <f>IFERROR(LN(実質付加価値!G709),"")</f>
        <v>13.375391443149784</v>
      </c>
      <c r="I709" s="3">
        <v>23</v>
      </c>
      <c r="J709" s="3">
        <v>24</v>
      </c>
      <c r="K709" s="2" cm="1">
        <f t="array" ref="K709">IF(C709="","",C709-SUMPRODUCT(($B$1461:$B$1491=$J709)*1,C$1461:C$1491))</f>
        <v>2.1728147631829398</v>
      </c>
      <c r="L709" s="2" cm="1">
        <f t="array" ref="L709">IF(D709="","",D709-SUMPRODUCT(($B$1461:$B$1491=$J709)*1,D$1461:D$1491))</f>
        <v>2.1940613503669582</v>
      </c>
      <c r="M709" s="2" cm="1">
        <f t="array" ref="M709">IF(E709="","",E709-SUMPRODUCT(($B$1461:$B$1491=$J709)*1,E$1461:E$1491))</f>
        <v>2.3401152817560931</v>
      </c>
      <c r="N709" s="2" cm="1">
        <f t="array" ref="N709">IF(F709="","",F709-SUMPRODUCT(($B$1461:$B$1491=$J709)*1,F$1461:F$1491))</f>
        <v>2.3346093087241719</v>
      </c>
      <c r="O709" s="2" cm="1">
        <f t="array" ref="O709">IF(G709="","",G709-SUMPRODUCT(($B$1461:$B$1491=$J709)*1,G$1461:G$1491))</f>
        <v>2.2847991421220293</v>
      </c>
    </row>
    <row r="710" spans="1:15" x14ac:dyDescent="0.55000000000000004">
      <c r="A710" s="3">
        <v>23</v>
      </c>
      <c r="B710" s="4">
        <v>25</v>
      </c>
      <c r="C710" s="2">
        <f>IFERROR(LN(実質付加価値!C710),"")</f>
        <v>13.816671775296712</v>
      </c>
      <c r="D710" s="2">
        <f>IFERROR(LN(実質付加価値!D710),"")</f>
        <v>13.94915456534935</v>
      </c>
      <c r="E710" s="2">
        <f>IFERROR(LN(実質付加価値!E710),"")</f>
        <v>13.964804380300082</v>
      </c>
      <c r="F710" s="2">
        <f>IFERROR(LN(実質付加価値!F710),"")</f>
        <v>14.026212336607482</v>
      </c>
      <c r="G710" s="2">
        <f>IFERROR(LN(実質付加価値!G710),"")</f>
        <v>14.153091341159085</v>
      </c>
      <c r="I710" s="3">
        <v>23</v>
      </c>
      <c r="J710" s="3">
        <v>25</v>
      </c>
      <c r="K710" s="2" cm="1">
        <f t="array" ref="K710">IF(C710="","",C710-SUMPRODUCT(($B$1461:$B$1491=$J710)*1,C$1461:C$1491))</f>
        <v>1.4926059935998808</v>
      </c>
      <c r="L710" s="2" cm="1">
        <f t="array" ref="L710">IF(D710="","",D710-SUMPRODUCT(($B$1461:$B$1491=$J710)*1,D$1461:D$1491))</f>
        <v>1.5145222344302987</v>
      </c>
      <c r="M710" s="2" cm="1">
        <f t="array" ref="M710">IF(E710="","",E710-SUMPRODUCT(($B$1461:$B$1491=$J710)*1,E$1461:E$1491))</f>
        <v>1.5530925212902815</v>
      </c>
      <c r="N710" s="2" cm="1">
        <f t="array" ref="N710">IF(F710="","",F710-SUMPRODUCT(($B$1461:$B$1491=$J710)*1,F$1461:F$1491))</f>
        <v>1.573915401102866</v>
      </c>
      <c r="O710" s="2" cm="1">
        <f t="array" ref="O710">IF(G710="","",G710-SUMPRODUCT(($B$1461:$B$1491=$J710)*1,G$1461:G$1491))</f>
        <v>1.5561286102327241</v>
      </c>
    </row>
    <row r="711" spans="1:15" x14ac:dyDescent="0.55000000000000004">
      <c r="A711" s="3">
        <v>23</v>
      </c>
      <c r="B711" s="4">
        <v>26</v>
      </c>
      <c r="C711" s="2">
        <f>IFERROR(LN(実質付加価値!C711),"")</f>
        <v>13.822587474951904</v>
      </c>
      <c r="D711" s="2">
        <f>IFERROR(LN(実質付加価値!D711),"")</f>
        <v>14.009108014677615</v>
      </c>
      <c r="E711" s="2">
        <f>IFERROR(LN(実質付加価値!E711),"")</f>
        <v>13.984748183581809</v>
      </c>
      <c r="F711" s="2">
        <f>IFERROR(LN(実質付加価値!F711),"")</f>
        <v>13.977000335916447</v>
      </c>
      <c r="G711" s="2">
        <f>IFERROR(LN(実質付加価値!G711),"")</f>
        <v>13.953479643450782</v>
      </c>
      <c r="I711" s="3">
        <v>23</v>
      </c>
      <c r="J711" s="3">
        <v>26</v>
      </c>
      <c r="K711" s="2" cm="1">
        <f t="array" ref="K711">IF(C711="","",C711-SUMPRODUCT(($B$1461:$B$1491=$J711)*1,C$1461:C$1491))</f>
        <v>1.5281499130662901</v>
      </c>
      <c r="L711" s="2" cm="1">
        <f t="array" ref="L711">IF(D711="","",D711-SUMPRODUCT(($B$1461:$B$1491=$J711)*1,D$1461:D$1491))</f>
        <v>1.6182089487342761</v>
      </c>
      <c r="M711" s="2" cm="1">
        <f t="array" ref="M711">IF(E711="","",E711-SUMPRODUCT(($B$1461:$B$1491=$J711)*1,E$1461:E$1491))</f>
        <v>1.5832162104023517</v>
      </c>
      <c r="N711" s="2" cm="1">
        <f t="array" ref="N711">IF(F711="","",F711-SUMPRODUCT(($B$1461:$B$1491=$J711)*1,F$1461:F$1491))</f>
        <v>1.5928880534288794</v>
      </c>
      <c r="O711" s="2" cm="1">
        <f t="array" ref="O711">IF(G711="","",G711-SUMPRODUCT(($B$1461:$B$1491=$J711)*1,G$1461:G$1491))</f>
        <v>1.6040161458123627</v>
      </c>
    </row>
    <row r="712" spans="1:15" x14ac:dyDescent="0.55000000000000004">
      <c r="A712" s="3">
        <v>23</v>
      </c>
      <c r="B712" s="4">
        <v>27</v>
      </c>
      <c r="C712" s="2">
        <f>IFERROR(LN(実質付加価値!C712),"")</f>
        <v>14.67274495525189</v>
      </c>
      <c r="D712" s="2">
        <f>IFERROR(LN(実質付加価値!D712),"")</f>
        <v>14.754996021342409</v>
      </c>
      <c r="E712" s="2">
        <f>IFERROR(LN(実質付加価値!E712),"")</f>
        <v>14.809524729782074</v>
      </c>
      <c r="F712" s="2">
        <f>IFERROR(LN(実質付加価値!F712),"")</f>
        <v>14.821496043904411</v>
      </c>
      <c r="G712" s="2">
        <f>IFERROR(LN(実質付加価値!G712),"")</f>
        <v>14.862732039434455</v>
      </c>
      <c r="I712" s="3">
        <v>23</v>
      </c>
      <c r="J712" s="3">
        <v>27</v>
      </c>
      <c r="K712" s="2" cm="1">
        <f t="array" ref="K712">IF(C712="","",C712-SUMPRODUCT(($B$1461:$B$1491=$J712)*1,C$1461:C$1491))</f>
        <v>1.7129526847424597</v>
      </c>
      <c r="L712" s="2" cm="1">
        <f t="array" ref="L712">IF(D712="","",D712-SUMPRODUCT(($B$1461:$B$1491=$J712)*1,D$1461:D$1491))</f>
        <v>1.7499250065772216</v>
      </c>
      <c r="M712" s="2" cm="1">
        <f t="array" ref="M712">IF(E712="","",E712-SUMPRODUCT(($B$1461:$B$1491=$J712)*1,E$1461:E$1491))</f>
        <v>1.7788964566662937</v>
      </c>
      <c r="N712" s="2" cm="1">
        <f t="array" ref="N712">IF(F712="","",F712-SUMPRODUCT(($B$1461:$B$1491=$J712)*1,F$1461:F$1491))</f>
        <v>1.7970571346062698</v>
      </c>
      <c r="O712" s="2" cm="1">
        <f t="array" ref="O712">IF(G712="","",G712-SUMPRODUCT(($B$1461:$B$1491=$J712)*1,G$1461:G$1491))</f>
        <v>1.8276127605048416</v>
      </c>
    </row>
    <row r="713" spans="1:15" x14ac:dyDescent="0.55000000000000004">
      <c r="A713" s="3">
        <v>23</v>
      </c>
      <c r="B713" s="4">
        <v>28</v>
      </c>
      <c r="C713" s="2">
        <f>IFERROR(LN(実質付加価値!C713),"")</f>
        <v>13.902927044447342</v>
      </c>
      <c r="D713" s="2">
        <f>IFERROR(LN(実質付加価値!D713),"")</f>
        <v>14.005473210102792</v>
      </c>
      <c r="E713" s="2">
        <f>IFERROR(LN(実質付加価値!E713),"")</f>
        <v>14.081505608331858</v>
      </c>
      <c r="F713" s="2">
        <f>IFERROR(LN(実質付加価値!F713),"")</f>
        <v>14.094613422194607</v>
      </c>
      <c r="G713" s="2">
        <f>IFERROR(LN(実質付加価値!G713),"")</f>
        <v>14.136451882587309</v>
      </c>
      <c r="I713" s="3">
        <v>23</v>
      </c>
      <c r="J713" s="3">
        <v>28</v>
      </c>
      <c r="K713" s="2" cm="1">
        <f t="array" ref="K713">IF(C713="","",C713-SUMPRODUCT(($B$1461:$B$1491=$J713)*1,C$1461:C$1491))</f>
        <v>1.1001109778979501</v>
      </c>
      <c r="L713" s="2" cm="1">
        <f t="array" ref="L713">IF(D713="","",D713-SUMPRODUCT(($B$1461:$B$1491=$J713)*1,D$1461:D$1491))</f>
        <v>1.112797725588381</v>
      </c>
      <c r="M713" s="2" cm="1">
        <f t="array" ref="M713">IF(E713="","",E713-SUMPRODUCT(($B$1461:$B$1491=$J713)*1,E$1461:E$1491))</f>
        <v>1.1112434625818786</v>
      </c>
      <c r="N713" s="2" cm="1">
        <f t="array" ref="N713">IF(F713="","",F713-SUMPRODUCT(($B$1461:$B$1491=$J713)*1,F$1461:F$1491))</f>
        <v>1.1027762126144331</v>
      </c>
      <c r="O713" s="2" cm="1">
        <f t="array" ref="O713">IF(G713="","",G713-SUMPRODUCT(($B$1461:$B$1491=$J713)*1,G$1461:G$1491))</f>
        <v>1.0954204598456521</v>
      </c>
    </row>
    <row r="714" spans="1:15" x14ac:dyDescent="0.55000000000000004">
      <c r="A714" s="3">
        <v>23</v>
      </c>
      <c r="B714" s="4">
        <v>29</v>
      </c>
      <c r="C714" s="2">
        <f>IFERROR(LN(実質付加価値!C714),"")</f>
        <v>13.850498345054575</v>
      </c>
      <c r="D714" s="2">
        <f>IFERROR(LN(実質付加価値!D714),"")</f>
        <v>13.891004410831584</v>
      </c>
      <c r="E714" s="2">
        <f>IFERROR(LN(実質付加価値!E714),"")</f>
        <v>13.915648002851579</v>
      </c>
      <c r="F714" s="2">
        <f>IFERROR(LN(実質付加価値!F714),"")</f>
        <v>13.936712047976918</v>
      </c>
      <c r="G714" s="2">
        <f>IFERROR(LN(実質付加価値!G714),"")</f>
        <v>13.949466119539037</v>
      </c>
      <c r="I714" s="3">
        <v>23</v>
      </c>
      <c r="J714" s="3">
        <v>29</v>
      </c>
      <c r="K714" s="2" cm="1">
        <f t="array" ref="K714">IF(C714="","",C714-SUMPRODUCT(($B$1461:$B$1491=$J714)*1,C$1461:C$1491))</f>
        <v>1.2747199556078481</v>
      </c>
      <c r="L714" s="2" cm="1">
        <f t="array" ref="L714">IF(D714="","",D714-SUMPRODUCT(($B$1461:$B$1491=$J714)*1,D$1461:D$1491))</f>
        <v>1.2871825318573187</v>
      </c>
      <c r="M714" s="2" cm="1">
        <f t="array" ref="M714">IF(E714="","",E714-SUMPRODUCT(($B$1461:$B$1491=$J714)*1,E$1461:E$1491))</f>
        <v>1.287659609452227</v>
      </c>
      <c r="N714" s="2" cm="1">
        <f t="array" ref="N714">IF(F714="","",F714-SUMPRODUCT(($B$1461:$B$1491=$J714)*1,F$1461:F$1491))</f>
        <v>1.3042715050061648</v>
      </c>
      <c r="O714" s="2" cm="1">
        <f t="array" ref="O714">IF(G714="","",G714-SUMPRODUCT(($B$1461:$B$1491=$J714)*1,G$1461:G$1491))</f>
        <v>1.3122757388262904</v>
      </c>
    </row>
    <row r="715" spans="1:15" x14ac:dyDescent="0.55000000000000004">
      <c r="A715" s="3">
        <v>23</v>
      </c>
      <c r="B715" s="4">
        <v>30</v>
      </c>
      <c r="C715" s="2">
        <f>IFERROR(LN(実質付加価値!C715),"")</f>
        <v>14.352656487148154</v>
      </c>
      <c r="D715" s="2">
        <f>IFERROR(LN(実質付加価値!D715),"")</f>
        <v>14.537984674181265</v>
      </c>
      <c r="E715" s="2">
        <f>IFERROR(LN(実質付加価値!E715),"")</f>
        <v>14.627240371236283</v>
      </c>
      <c r="F715" s="2">
        <f>IFERROR(LN(実質付加価値!F715),"")</f>
        <v>14.648220252867887</v>
      </c>
      <c r="G715" s="2">
        <f>IFERROR(LN(実質付加価値!G715),"")</f>
        <v>14.72947730174694</v>
      </c>
      <c r="I715" s="3">
        <v>23</v>
      </c>
      <c r="J715" s="3">
        <v>30</v>
      </c>
      <c r="K715" s="2" cm="1">
        <f t="array" ref="K715">IF(C715="","",C715-SUMPRODUCT(($B$1461:$B$1491=$J715)*1,C$1461:C$1491))</f>
        <v>1.1972629808930169</v>
      </c>
      <c r="L715" s="2" cm="1">
        <f t="array" ref="L715">IF(D715="","",D715-SUMPRODUCT(($B$1461:$B$1491=$J715)*1,D$1461:D$1491))</f>
        <v>1.2249817404905325</v>
      </c>
      <c r="M715" s="2" cm="1">
        <f t="array" ref="M715">IF(E715="","",E715-SUMPRODUCT(($B$1461:$B$1491=$J715)*1,E$1461:E$1491))</f>
        <v>1.244411535695761</v>
      </c>
      <c r="N715" s="2" cm="1">
        <f t="array" ref="N715">IF(F715="","",F715-SUMPRODUCT(($B$1461:$B$1491=$J715)*1,F$1461:F$1491))</f>
        <v>1.2630968563821074</v>
      </c>
      <c r="O715" s="2" cm="1">
        <f t="array" ref="O715">IF(G715="","",G715-SUMPRODUCT(($B$1461:$B$1491=$J715)*1,G$1461:G$1491))</f>
        <v>1.2962794820797008</v>
      </c>
    </row>
    <row r="716" spans="1:15" x14ac:dyDescent="0.55000000000000004">
      <c r="A716" s="3">
        <v>23</v>
      </c>
      <c r="B716" s="4">
        <v>31</v>
      </c>
      <c r="C716" s="2">
        <f>IFERROR(LN(実質付加価値!C716),"")</f>
        <v>14.142771330985813</v>
      </c>
      <c r="D716" s="2">
        <f>IFERROR(LN(実質付加価値!D716),"")</f>
        <v>14.038321422572542</v>
      </c>
      <c r="E716" s="2">
        <f>IFERROR(LN(実質付加価値!E716),"")</f>
        <v>14.042454764341626</v>
      </c>
      <c r="F716" s="2">
        <f>IFERROR(LN(実質付加価値!F716),"")</f>
        <v>13.929022553687199</v>
      </c>
      <c r="G716" s="2">
        <f>IFERROR(LN(実質付加価値!G716),"")</f>
        <v>13.957365564270432</v>
      </c>
      <c r="I716" s="3">
        <v>23</v>
      </c>
      <c r="J716" s="3">
        <v>31</v>
      </c>
      <c r="K716" s="2" cm="1">
        <f t="array" ref="K716">IF(C716="","",C716-SUMPRODUCT(($B$1461:$B$1491=$J716)*1,C$1461:C$1491))</f>
        <v>1.444097296531428</v>
      </c>
      <c r="L716" s="2" cm="1">
        <f t="array" ref="L716">IF(D716="","",D716-SUMPRODUCT(($B$1461:$B$1491=$J716)*1,D$1461:D$1491))</f>
        <v>1.4368033008288688</v>
      </c>
      <c r="M716" s="2" cm="1">
        <f t="array" ref="M716">IF(E716="","",E716-SUMPRODUCT(($B$1461:$B$1491=$J716)*1,E$1461:E$1491))</f>
        <v>1.4677303126116996</v>
      </c>
      <c r="N716" s="2" cm="1">
        <f t="array" ref="N716">IF(F716="","",F716-SUMPRODUCT(($B$1461:$B$1491=$J716)*1,F$1461:F$1491))</f>
        <v>1.4805551230006753</v>
      </c>
      <c r="O716" s="2" cm="1">
        <f t="array" ref="O716">IF(G716="","",G716-SUMPRODUCT(($B$1461:$B$1491=$J716)*1,G$1461:G$1491))</f>
        <v>1.5098121139308223</v>
      </c>
    </row>
    <row r="717" spans="1:15" x14ac:dyDescent="0.55000000000000004">
      <c r="A717" s="3">
        <v>24</v>
      </c>
      <c r="B717" s="4">
        <v>1</v>
      </c>
      <c r="C717" s="2">
        <f>IFERROR(LN(実質付加価値!C717),"")</f>
        <v>11.526346334222211</v>
      </c>
      <c r="D717" s="2">
        <f>IFERROR(LN(実質付加価値!D717),"")</f>
        <v>11.404966934477224</v>
      </c>
      <c r="E717" s="2">
        <f>IFERROR(LN(実質付加価値!E717),"")</f>
        <v>11.26011922418567</v>
      </c>
      <c r="F717" s="2">
        <f>IFERROR(LN(実質付加価値!F717),"")</f>
        <v>11.180494226311184</v>
      </c>
      <c r="G717" s="2">
        <f>IFERROR(LN(実質付加価値!G717),"")</f>
        <v>11.294397093025845</v>
      </c>
      <c r="I717" s="3">
        <v>24</v>
      </c>
      <c r="J717" s="3">
        <v>1</v>
      </c>
      <c r="K717" s="2" cm="1">
        <f t="array" ref="K717">IF(C717="","",C717-SUMPRODUCT(($B$1461:$B$1491=$J717)*1,C$1461:C$1491))</f>
        <v>-7.3885999713544592E-2</v>
      </c>
      <c r="L717" s="2" cm="1">
        <f t="array" ref="L717">IF(D717="","",D717-SUMPRODUCT(($B$1461:$B$1491=$J717)*1,D$1461:D$1491))</f>
        <v>-5.4799784604325552E-2</v>
      </c>
      <c r="M717" s="2" cm="1">
        <f t="array" ref="M717">IF(E717="","",E717-SUMPRODUCT(($B$1461:$B$1491=$J717)*1,E$1461:E$1491))</f>
        <v>-0.10111660889992713</v>
      </c>
      <c r="N717" s="2" cm="1">
        <f t="array" ref="N717">IF(F717="","",F717-SUMPRODUCT(($B$1461:$B$1491=$J717)*1,F$1461:F$1491))</f>
        <v>-0.14173744226733831</v>
      </c>
      <c r="O717" s="2" cm="1">
        <f t="array" ref="O717">IF(G717="","",G717-SUMPRODUCT(($B$1461:$B$1491=$J717)*1,G$1461:G$1491))</f>
        <v>-0.1102943673224388</v>
      </c>
    </row>
    <row r="718" spans="1:15" x14ac:dyDescent="0.55000000000000004">
      <c r="A718" s="3">
        <v>24</v>
      </c>
      <c r="B718" s="4">
        <v>2</v>
      </c>
      <c r="C718" s="2">
        <f>IFERROR(LN(実質付加価値!C718),"")</f>
        <v>8.8249102531235142</v>
      </c>
      <c r="D718" s="2">
        <f>IFERROR(LN(実質付加価値!D718),"")</f>
        <v>9.0167517331214562</v>
      </c>
      <c r="E718" s="2">
        <f>IFERROR(LN(実質付加価値!E718),"")</f>
        <v>8.8803102141391008</v>
      </c>
      <c r="F718" s="2">
        <f>IFERROR(LN(実質付加価値!F718),"")</f>
        <v>8.8396535125890345</v>
      </c>
      <c r="G718" s="2">
        <f>IFERROR(LN(実質付加価値!G718),"")</f>
        <v>8.5673585483639219</v>
      </c>
      <c r="I718" s="3">
        <v>24</v>
      </c>
      <c r="J718" s="3">
        <v>2</v>
      </c>
      <c r="K718" s="2" cm="1">
        <f t="array" ref="K718">IF(C718="","",C718-SUMPRODUCT(($B$1461:$B$1491=$J718)*1,C$1461:C$1491))</f>
        <v>0.3570636250281769</v>
      </c>
      <c r="L718" s="2" cm="1">
        <f t="array" ref="L718">IF(D718="","",D718-SUMPRODUCT(($B$1461:$B$1491=$J718)*1,D$1461:D$1491))</f>
        <v>0.41847757676145214</v>
      </c>
      <c r="M718" s="2" cm="1">
        <f t="array" ref="M718">IF(E718="","",E718-SUMPRODUCT(($B$1461:$B$1491=$J718)*1,E$1461:E$1491))</f>
        <v>0.31947709870320651</v>
      </c>
      <c r="N718" s="2" cm="1">
        <f t="array" ref="N718">IF(F718="","",F718-SUMPRODUCT(($B$1461:$B$1491=$J718)*1,F$1461:F$1491))</f>
        <v>0.30246381657319255</v>
      </c>
      <c r="O718" s="2" cm="1">
        <f t="array" ref="O718">IF(G718="","",G718-SUMPRODUCT(($B$1461:$B$1491=$J718)*1,G$1461:G$1491))</f>
        <v>0.27870466540781536</v>
      </c>
    </row>
    <row r="719" spans="1:15" x14ac:dyDescent="0.55000000000000004">
      <c r="A719" s="3">
        <v>24</v>
      </c>
      <c r="B719" s="4">
        <v>3</v>
      </c>
      <c r="C719" s="2">
        <f>IFERROR(LN(実質付加価値!C719),"")</f>
        <v>11.890444502596942</v>
      </c>
      <c r="D719" s="2">
        <f>IFERROR(LN(実質付加価値!D719),"")</f>
        <v>11.908397526575548</v>
      </c>
      <c r="E719" s="2">
        <f>IFERROR(LN(実質付加価値!E719),"")</f>
        <v>12.113101797310765</v>
      </c>
      <c r="F719" s="2">
        <f>IFERROR(LN(実質付加価値!F719),"")</f>
        <v>12.123297114377273</v>
      </c>
      <c r="G719" s="2">
        <f>IFERROR(LN(実質付加価値!G719),"")</f>
        <v>12.089019827504387</v>
      </c>
      <c r="I719" s="3">
        <v>24</v>
      </c>
      <c r="J719" s="3">
        <v>3</v>
      </c>
      <c r="K719" s="2" cm="1">
        <f t="array" ref="K719">IF(C719="","",C719-SUMPRODUCT(($B$1461:$B$1491=$J719)*1,C$1461:C$1491))</f>
        <v>-0.17297956418984128</v>
      </c>
      <c r="L719" s="2" cm="1">
        <f t="array" ref="L719">IF(D719="","",D719-SUMPRODUCT(($B$1461:$B$1491=$J719)*1,D$1461:D$1491))</f>
        <v>-0.18414038908272268</v>
      </c>
      <c r="M719" s="2" cm="1">
        <f t="array" ref="M719">IF(E719="","",E719-SUMPRODUCT(($B$1461:$B$1491=$J719)*1,E$1461:E$1491))</f>
        <v>-2.1159453815604579E-2</v>
      </c>
      <c r="N719" s="2" cm="1">
        <f t="array" ref="N719">IF(F719="","",F719-SUMPRODUCT(($B$1461:$B$1491=$J719)*1,F$1461:F$1491))</f>
        <v>5.876632560122097E-2</v>
      </c>
      <c r="O719" s="2" cm="1">
        <f t="array" ref="O719">IF(G719="","",G719-SUMPRODUCT(($B$1461:$B$1491=$J719)*1,G$1461:G$1491))</f>
        <v>-1.5427640169226819E-2</v>
      </c>
    </row>
    <row r="720" spans="1:15" x14ac:dyDescent="0.55000000000000004">
      <c r="A720" s="3">
        <v>24</v>
      </c>
      <c r="B720" s="4">
        <v>4</v>
      </c>
      <c r="C720" s="2">
        <f>IFERROR(LN(実質付加価値!C720),"")</f>
        <v>9.1954159917966045</v>
      </c>
      <c r="D720" s="2">
        <f>IFERROR(LN(実質付加価値!D720),"")</f>
        <v>9.7236034648949357</v>
      </c>
      <c r="E720" s="2">
        <f>IFERROR(LN(実質付加価値!E720),"")</f>
        <v>9.3377570091136946</v>
      </c>
      <c r="F720" s="2">
        <f>IFERROR(LN(実質付加価値!F720),"")</f>
        <v>9.6669470814840839</v>
      </c>
      <c r="G720" s="2">
        <f>IFERROR(LN(実質付加価値!G720),"")</f>
        <v>9.5320985346564964</v>
      </c>
      <c r="I720" s="3">
        <v>24</v>
      </c>
      <c r="J720" s="3">
        <v>4</v>
      </c>
      <c r="K720" s="2" cm="1">
        <f t="array" ref="K720">IF(C720="","",C720-SUMPRODUCT(($B$1461:$B$1491=$J720)*1,C$1461:C$1491))</f>
        <v>-0.73810566516900877</v>
      </c>
      <c r="L720" s="2" cm="1">
        <f t="array" ref="L720">IF(D720="","",D720-SUMPRODUCT(($B$1461:$B$1491=$J720)*1,D$1461:D$1491))</f>
        <v>-0.30673932888164757</v>
      </c>
      <c r="M720" s="2" cm="1">
        <f t="array" ref="M720">IF(E720="","",E720-SUMPRODUCT(($B$1461:$B$1491=$J720)*1,E$1461:E$1491))</f>
        <v>-0.60094919934739544</v>
      </c>
      <c r="N720" s="2" cm="1">
        <f t="array" ref="N720">IF(F720="","",F720-SUMPRODUCT(($B$1461:$B$1491=$J720)*1,F$1461:F$1491))</f>
        <v>-0.15921588987755975</v>
      </c>
      <c r="O720" s="2" cm="1">
        <f t="array" ref="O720">IF(G720="","",G720-SUMPRODUCT(($B$1461:$B$1491=$J720)*1,G$1461:G$1491))</f>
        <v>-0.26902009746354949</v>
      </c>
    </row>
    <row r="721" spans="1:15" x14ac:dyDescent="0.55000000000000004">
      <c r="A721" s="3">
        <v>24</v>
      </c>
      <c r="B721" s="4">
        <v>5</v>
      </c>
      <c r="C721" s="2">
        <f>IFERROR(LN(実質付加価値!C721),"")</f>
        <v>9.9061624449747736</v>
      </c>
      <c r="D721" s="2">
        <f>IFERROR(LN(実質付加価値!D721),"")</f>
        <v>10.093139159563249</v>
      </c>
      <c r="E721" s="2">
        <f>IFERROR(LN(実質付加価値!E721),"")</f>
        <v>10.028463383473765</v>
      </c>
      <c r="F721" s="2">
        <f>IFERROR(LN(実質付加価値!F721),"")</f>
        <v>9.8544940178962328</v>
      </c>
      <c r="G721" s="2">
        <f>IFERROR(LN(実質付加価値!G721),"")</f>
        <v>10.085102068795527</v>
      </c>
      <c r="I721" s="3">
        <v>24</v>
      </c>
      <c r="J721" s="3">
        <v>5</v>
      </c>
      <c r="K721" s="2" cm="1">
        <f t="array" ref="K721">IF(C721="","",C721-SUMPRODUCT(($B$1461:$B$1491=$J721)*1,C$1461:C$1491))</f>
        <v>-0.33099402207563067</v>
      </c>
      <c r="L721" s="2" cm="1">
        <f t="array" ref="L721">IF(D721="","",D721-SUMPRODUCT(($B$1461:$B$1491=$J721)*1,D$1461:D$1491))</f>
        <v>-0.28806756773269626</v>
      </c>
      <c r="M721" s="2" cm="1">
        <f t="array" ref="M721">IF(E721="","",E721-SUMPRODUCT(($B$1461:$B$1491=$J721)*1,E$1461:E$1491))</f>
        <v>-0.39500386673750221</v>
      </c>
      <c r="N721" s="2" cm="1">
        <f t="array" ref="N721">IF(F721="","",F721-SUMPRODUCT(($B$1461:$B$1491=$J721)*1,F$1461:F$1491))</f>
        <v>-0.39837468353325534</v>
      </c>
      <c r="O721" s="2" cm="1">
        <f t="array" ref="O721">IF(G721="","",G721-SUMPRODUCT(($B$1461:$B$1491=$J721)*1,G$1461:G$1491))</f>
        <v>-0.23419733250261388</v>
      </c>
    </row>
    <row r="722" spans="1:15" x14ac:dyDescent="0.55000000000000004">
      <c r="A722" s="3">
        <v>24</v>
      </c>
      <c r="B722" s="4">
        <v>6</v>
      </c>
      <c r="C722" s="2">
        <f>IFERROR(LN(実質付加価値!C722),"")</f>
        <v>13.199438549646811</v>
      </c>
      <c r="D722" s="2">
        <f>IFERROR(LN(実質付加価値!D722),"")</f>
        <v>13.367948706320865</v>
      </c>
      <c r="E722" s="2">
        <f>IFERROR(LN(実質付加価値!E722),"")</f>
        <v>13.437617849740571</v>
      </c>
      <c r="F722" s="2">
        <f>IFERROR(LN(実質付加価値!F722),"")</f>
        <v>13.673034855157498</v>
      </c>
      <c r="G722" s="2">
        <f>IFERROR(LN(実質付加価値!G722),"")</f>
        <v>13.596464837307785</v>
      </c>
      <c r="I722" s="3">
        <v>24</v>
      </c>
      <c r="J722" s="3">
        <v>6</v>
      </c>
      <c r="K722" s="2" cm="1">
        <f t="array" ref="K722">IF(C722="","",C722-SUMPRODUCT(($B$1461:$B$1491=$J722)*1,C$1461:C$1491))</f>
        <v>1.3599724235523549</v>
      </c>
      <c r="L722" s="2" cm="1">
        <f t="array" ref="L722">IF(D722="","",D722-SUMPRODUCT(($B$1461:$B$1491=$J722)*1,D$1461:D$1491))</f>
        <v>1.4705454564294094</v>
      </c>
      <c r="M722" s="2" cm="1">
        <f t="array" ref="M722">IF(E722="","",E722-SUMPRODUCT(($B$1461:$B$1491=$J722)*1,E$1461:E$1491))</f>
        <v>1.3876326809849004</v>
      </c>
      <c r="N722" s="2" cm="1">
        <f t="array" ref="N722">IF(F722="","",F722-SUMPRODUCT(($B$1461:$B$1491=$J722)*1,F$1461:F$1491))</f>
        <v>1.6209772142997885</v>
      </c>
      <c r="O722" s="2" cm="1">
        <f t="array" ref="O722">IF(G722="","",G722-SUMPRODUCT(($B$1461:$B$1491=$J722)*1,G$1461:G$1491))</f>
        <v>1.5157160511401369</v>
      </c>
    </row>
    <row r="723" spans="1:15" x14ac:dyDescent="0.55000000000000004">
      <c r="A723" s="3">
        <v>24</v>
      </c>
      <c r="B723" s="4">
        <v>7</v>
      </c>
      <c r="C723" s="2">
        <f>IFERROR(LN(実質付加価値!C723),"")</f>
        <v>11.596054895484848</v>
      </c>
      <c r="D723" s="2">
        <f>IFERROR(LN(実質付加価値!D723),"")</f>
        <v>11.399067688937958</v>
      </c>
      <c r="E723" s="2">
        <f>IFERROR(LN(実質付加価値!E723),"")</f>
        <v>11.544222992504068</v>
      </c>
      <c r="F723" s="2">
        <f>IFERROR(LN(実質付加価値!F723),"")</f>
        <v>11.379025313584423</v>
      </c>
      <c r="G723" s="2">
        <f>IFERROR(LN(実質付加価値!G723),"")</f>
        <v>11.384045850660961</v>
      </c>
      <c r="I723" s="3">
        <v>24</v>
      </c>
      <c r="J723" s="3">
        <v>7</v>
      </c>
      <c r="K723" s="2" cm="1">
        <f t="array" ref="K723">IF(C723="","",C723-SUMPRODUCT(($B$1461:$B$1491=$J723)*1,C$1461:C$1491))</f>
        <v>1.0908343838456709</v>
      </c>
      <c r="L723" s="2" cm="1">
        <f t="array" ref="L723">IF(D723="","",D723-SUMPRODUCT(($B$1461:$B$1491=$J723)*1,D$1461:D$1491))</f>
        <v>0.67681523978093594</v>
      </c>
      <c r="M723" s="2" cm="1">
        <f t="array" ref="M723">IF(E723="","",E723-SUMPRODUCT(($B$1461:$B$1491=$J723)*1,E$1461:E$1491))</f>
        <v>0.88928567944071801</v>
      </c>
      <c r="N723" s="2" cm="1">
        <f t="array" ref="N723">IF(F723="","",F723-SUMPRODUCT(($B$1461:$B$1491=$J723)*1,F$1461:F$1491))</f>
        <v>0.73401964564393829</v>
      </c>
      <c r="O723" s="2" cm="1">
        <f t="array" ref="O723">IF(G723="","",G723-SUMPRODUCT(($B$1461:$B$1491=$J723)*1,G$1461:G$1491))</f>
        <v>0.70969680482759934</v>
      </c>
    </row>
    <row r="724" spans="1:15" x14ac:dyDescent="0.55000000000000004">
      <c r="A724" s="3">
        <v>24</v>
      </c>
      <c r="B724" s="4">
        <v>8</v>
      </c>
      <c r="C724" s="2">
        <f>IFERROR(LN(実質付加価値!C724),"")</f>
        <v>11.811346763305446</v>
      </c>
      <c r="D724" s="2">
        <f>IFERROR(LN(実質付加価値!D724),"")</f>
        <v>11.60682144554389</v>
      </c>
      <c r="E724" s="2">
        <f>IFERROR(LN(実質付加価値!E724),"")</f>
        <v>11.751044763273557</v>
      </c>
      <c r="F724" s="2">
        <f>IFERROR(LN(実質付加価値!F724),"")</f>
        <v>11.767562247060086</v>
      </c>
      <c r="G724" s="2">
        <f>IFERROR(LN(実質付加価値!G724),"")</f>
        <v>11.545553899593324</v>
      </c>
      <c r="I724" s="3">
        <v>24</v>
      </c>
      <c r="J724" s="3">
        <v>8</v>
      </c>
      <c r="K724" s="2" cm="1">
        <f t="array" ref="K724">IF(C724="","",C724-SUMPRODUCT(($B$1461:$B$1491=$J724)*1,C$1461:C$1491))</f>
        <v>0.27553977206839875</v>
      </c>
      <c r="L724" s="2" cm="1">
        <f t="array" ref="L724">IF(D724="","",D724-SUMPRODUCT(($B$1461:$B$1491=$J724)*1,D$1461:D$1491))</f>
        <v>1.657482680729494E-2</v>
      </c>
      <c r="M724" s="2" cm="1">
        <f t="array" ref="M724">IF(E724="","",E724-SUMPRODUCT(($B$1461:$B$1491=$J724)*1,E$1461:E$1491))</f>
        <v>0.30899095056684445</v>
      </c>
      <c r="N724" s="2" cm="1">
        <f t="array" ref="N724">IF(F724="","",F724-SUMPRODUCT(($B$1461:$B$1491=$J724)*1,F$1461:F$1491))</f>
        <v>0.35178687043382517</v>
      </c>
      <c r="O724" s="2" cm="1">
        <f t="array" ref="O724">IF(G724="","",G724-SUMPRODUCT(($B$1461:$B$1491=$J724)*1,G$1461:G$1491))</f>
        <v>0.30403469664915228</v>
      </c>
    </row>
    <row r="725" spans="1:15" x14ac:dyDescent="0.55000000000000004">
      <c r="A725" s="3">
        <v>24</v>
      </c>
      <c r="B725" s="4">
        <v>9</v>
      </c>
      <c r="C725" s="2">
        <f>IFERROR(LN(実質付加価値!C725),"")</f>
        <v>11.575122681120545</v>
      </c>
      <c r="D725" s="2">
        <f>IFERROR(LN(実質付加価値!D725),"")</f>
        <v>11.88237793159926</v>
      </c>
      <c r="E725" s="2">
        <f>IFERROR(LN(実質付加価値!E725),"")</f>
        <v>11.772044591212714</v>
      </c>
      <c r="F725" s="2">
        <f>IFERROR(LN(実質付加価値!F725),"")</f>
        <v>11.655652923662986</v>
      </c>
      <c r="G725" s="2">
        <f>IFERROR(LN(実質付加価値!G725),"")</f>
        <v>11.79308771258949</v>
      </c>
      <c r="I725" s="3">
        <v>24</v>
      </c>
      <c r="J725" s="3">
        <v>9</v>
      </c>
      <c r="K725" s="2" cm="1">
        <f t="array" ref="K725">IF(C725="","",C725-SUMPRODUCT(($B$1461:$B$1491=$J725)*1,C$1461:C$1491))</f>
        <v>0.55404665090295069</v>
      </c>
      <c r="L725" s="2" cm="1">
        <f t="array" ref="L725">IF(D725="","",D725-SUMPRODUCT(($B$1461:$B$1491=$J725)*1,D$1461:D$1491))</f>
        <v>0.81932012259474973</v>
      </c>
      <c r="M725" s="2" cm="1">
        <f t="array" ref="M725">IF(E725="","",E725-SUMPRODUCT(($B$1461:$B$1491=$J725)*1,E$1461:E$1491))</f>
        <v>0.65423930777265937</v>
      </c>
      <c r="N725" s="2" cm="1">
        <f t="array" ref="N725">IF(F725="","",F725-SUMPRODUCT(($B$1461:$B$1491=$J725)*1,F$1461:F$1491))</f>
        <v>0.64126978097018039</v>
      </c>
      <c r="O725" s="2" cm="1">
        <f t="array" ref="O725">IF(G725="","",G725-SUMPRODUCT(($B$1461:$B$1491=$J725)*1,G$1461:G$1491))</f>
        <v>0.66056843710163626</v>
      </c>
    </row>
    <row r="726" spans="1:15" x14ac:dyDescent="0.55000000000000004">
      <c r="A726" s="3">
        <v>24</v>
      </c>
      <c r="B726" s="4">
        <v>10</v>
      </c>
      <c r="C726" s="2">
        <f>IFERROR(LN(実質付加価値!C726),"")</f>
        <v>12.591479359978228</v>
      </c>
      <c r="D726" s="2">
        <f>IFERROR(LN(実質付加価値!D726),"")</f>
        <v>12.586969919600341</v>
      </c>
      <c r="E726" s="2">
        <f>IFERROR(LN(実質付加価値!E726),"")</f>
        <v>12.69423417578969</v>
      </c>
      <c r="F726" s="2">
        <f>IFERROR(LN(実質付加価値!F726),"")</f>
        <v>12.553027537119879</v>
      </c>
      <c r="G726" s="2">
        <f>IFERROR(LN(実質付加価値!G726),"")</f>
        <v>12.732119475729672</v>
      </c>
      <c r="I726" s="3">
        <v>24</v>
      </c>
      <c r="J726" s="3">
        <v>10</v>
      </c>
      <c r="K726" s="2" cm="1">
        <f t="array" ref="K726">IF(C726="","",C726-SUMPRODUCT(($B$1461:$B$1491=$J726)*1,C$1461:C$1491))</f>
        <v>0.58304323599848473</v>
      </c>
      <c r="L726" s="2" cm="1">
        <f t="array" ref="L726">IF(D726="","",D726-SUMPRODUCT(($B$1461:$B$1491=$J726)*1,D$1461:D$1491))</f>
        <v>0.50858007974263764</v>
      </c>
      <c r="M726" s="2" cm="1">
        <f t="array" ref="M726">IF(E726="","",E726-SUMPRODUCT(($B$1461:$B$1491=$J726)*1,E$1461:E$1491))</f>
        <v>0.48552861272710857</v>
      </c>
      <c r="N726" s="2" cm="1">
        <f t="array" ref="N726">IF(F726="","",F726-SUMPRODUCT(($B$1461:$B$1491=$J726)*1,F$1461:F$1491))</f>
        <v>0.43294161786077368</v>
      </c>
      <c r="O726" s="2" cm="1">
        <f t="array" ref="O726">IF(G726="","",G726-SUMPRODUCT(($B$1461:$B$1491=$J726)*1,G$1461:G$1491))</f>
        <v>0.42560264096959521</v>
      </c>
    </row>
    <row r="727" spans="1:15" x14ac:dyDescent="0.55000000000000004">
      <c r="A727" s="3">
        <v>24</v>
      </c>
      <c r="B727" s="4">
        <v>11</v>
      </c>
      <c r="C727" s="2">
        <f>IFERROR(LN(実質付加価値!C727),"")</f>
        <v>13.216299917325662</v>
      </c>
      <c r="D727" s="2">
        <f>IFERROR(LN(実質付加価値!D727),"")</f>
        <v>12.791783517633586</v>
      </c>
      <c r="E727" s="2">
        <f>IFERROR(LN(実質付加価値!E727),"")</f>
        <v>12.993678440491786</v>
      </c>
      <c r="F727" s="2">
        <f>IFERROR(LN(実質付加価値!F727),"")</f>
        <v>13.017144679116209</v>
      </c>
      <c r="G727" s="2">
        <f>IFERROR(LN(実質付加価値!G727),"")</f>
        <v>13.452832015204416</v>
      </c>
      <c r="I727" s="3">
        <v>24</v>
      </c>
      <c r="J727" s="3">
        <v>11</v>
      </c>
      <c r="K727" s="2" cm="1">
        <f t="array" ref="K727">IF(C727="","",C727-SUMPRODUCT(($B$1461:$B$1491=$J727)*1,C$1461:C$1491))</f>
        <v>2.3795282838608252</v>
      </c>
      <c r="L727" s="2" cm="1">
        <f t="array" ref="L727">IF(D727="","",D727-SUMPRODUCT(($B$1461:$B$1491=$J727)*1,D$1461:D$1491))</f>
        <v>1.731198439983725</v>
      </c>
      <c r="M727" s="2" cm="1">
        <f t="array" ref="M727">IF(E727="","",E727-SUMPRODUCT(($B$1461:$B$1491=$J727)*1,E$1461:E$1491))</f>
        <v>1.7066350533914605</v>
      </c>
      <c r="N727" s="2" cm="1">
        <f t="array" ref="N727">IF(F727="","",F727-SUMPRODUCT(($B$1461:$B$1491=$J727)*1,F$1461:F$1491))</f>
        <v>1.6682235664487539</v>
      </c>
      <c r="O727" s="2" cm="1">
        <f t="array" ref="O727">IF(G727="","",G727-SUMPRODUCT(($B$1461:$B$1491=$J727)*1,G$1461:G$1491))</f>
        <v>1.8848473170373907</v>
      </c>
    </row>
    <row r="728" spans="1:15" x14ac:dyDescent="0.55000000000000004">
      <c r="A728" s="3">
        <v>24</v>
      </c>
      <c r="B728" s="4">
        <v>12</v>
      </c>
      <c r="C728" s="2">
        <f>IFERROR(LN(実質付加価値!C728),"")</f>
        <v>11.162432083096741</v>
      </c>
      <c r="D728" s="2">
        <f>IFERROR(LN(実質付加価値!D728),"")</f>
        <v>11.758757693147711</v>
      </c>
      <c r="E728" s="2">
        <f>IFERROR(LN(実質付加価値!E728),"")</f>
        <v>12.280038078800322</v>
      </c>
      <c r="F728" s="2">
        <f>IFERROR(LN(実質付加価値!F728),"")</f>
        <v>12.3315948245353</v>
      </c>
      <c r="G728" s="2">
        <f>IFERROR(LN(実質付加価値!G728),"")</f>
        <v>12.482809108455385</v>
      </c>
      <c r="I728" s="3">
        <v>24</v>
      </c>
      <c r="J728" s="3">
        <v>12</v>
      </c>
      <c r="K728" s="2" cm="1">
        <f t="array" ref="K728">IF(C728="","",C728-SUMPRODUCT(($B$1461:$B$1491=$J728)*1,C$1461:C$1491))</f>
        <v>0.20186240351793039</v>
      </c>
      <c r="L728" s="2" cm="1">
        <f t="array" ref="L728">IF(D728="","",D728-SUMPRODUCT(($B$1461:$B$1491=$J728)*1,D$1461:D$1491))</f>
        <v>0.70549982159835345</v>
      </c>
      <c r="M728" s="2" cm="1">
        <f t="array" ref="M728">IF(E728="","",E728-SUMPRODUCT(($B$1461:$B$1491=$J728)*1,E$1461:E$1491))</f>
        <v>1.1072433869881593</v>
      </c>
      <c r="N728" s="2" cm="1">
        <f t="array" ref="N728">IF(F728="","",F728-SUMPRODUCT(($B$1461:$B$1491=$J728)*1,F$1461:F$1491))</f>
        <v>1.2391098983115416</v>
      </c>
      <c r="O728" s="2" cm="1">
        <f t="array" ref="O728">IF(G728="","",G728-SUMPRODUCT(($B$1461:$B$1491=$J728)*1,G$1461:G$1491))</f>
        <v>1.2508771211565168</v>
      </c>
    </row>
    <row r="729" spans="1:15" x14ac:dyDescent="0.55000000000000004">
      <c r="A729" s="3">
        <v>24</v>
      </c>
      <c r="B729" s="4">
        <v>13</v>
      </c>
      <c r="C729" s="2">
        <f>IFERROR(LN(実質付加価値!C729),"")</f>
        <v>11.368334885981247</v>
      </c>
      <c r="D729" s="2">
        <f>IFERROR(LN(実質付加価値!D729),"")</f>
        <v>10.908927864944935</v>
      </c>
      <c r="E729" s="2">
        <f>IFERROR(LN(実質付加価値!E729),"")</f>
        <v>11.171006576375822</v>
      </c>
      <c r="F729" s="2">
        <f>IFERROR(LN(実質付加価値!F729),"")</f>
        <v>10.319497463071219</v>
      </c>
      <c r="G729" s="2">
        <f>IFERROR(LN(実質付加価値!G729),"")</f>
        <v>9.577893276559287</v>
      </c>
      <c r="I729" s="3">
        <v>24</v>
      </c>
      <c r="J729" s="3">
        <v>13</v>
      </c>
      <c r="K729" s="2" cm="1">
        <f t="array" ref="K729">IF(C729="","",C729-SUMPRODUCT(($B$1461:$B$1491=$J729)*1,C$1461:C$1491))</f>
        <v>1.4742550354018658</v>
      </c>
      <c r="L729" s="2" cm="1">
        <f t="array" ref="L729">IF(D729="","",D729-SUMPRODUCT(($B$1461:$B$1491=$J729)*1,D$1461:D$1491))</f>
        <v>1.8903604542832184</v>
      </c>
      <c r="M729" s="2" cm="1">
        <f t="array" ref="M729">IF(E729="","",E729-SUMPRODUCT(($B$1461:$B$1491=$J729)*1,E$1461:E$1491))</f>
        <v>2.1106877263097559</v>
      </c>
      <c r="N729" s="2" cm="1">
        <f t="array" ref="N729">IF(F729="","",F729-SUMPRODUCT(($B$1461:$B$1491=$J729)*1,F$1461:F$1491))</f>
        <v>1.4679925057492316</v>
      </c>
      <c r="O729" s="2" cm="1">
        <f t="array" ref="O729">IF(G729="","",G729-SUMPRODUCT(($B$1461:$B$1491=$J729)*1,G$1461:G$1491))</f>
        <v>0.4574676563995439</v>
      </c>
    </row>
    <row r="730" spans="1:15" x14ac:dyDescent="0.55000000000000004">
      <c r="A730" s="3">
        <v>24</v>
      </c>
      <c r="B730" s="4">
        <v>14</v>
      </c>
      <c r="C730" s="2">
        <f>IFERROR(LN(実質付加価値!C730),"")</f>
        <v>13.175067992495329</v>
      </c>
      <c r="D730" s="2">
        <f>IFERROR(LN(実質付加価値!D730),"")</f>
        <v>13.031885869652871</v>
      </c>
      <c r="E730" s="2">
        <f>IFERROR(LN(実質付加価値!E730),"")</f>
        <v>12.965162893009197</v>
      </c>
      <c r="F730" s="2">
        <f>IFERROR(LN(実質付加価値!F730),"")</f>
        <v>12.977146555581177</v>
      </c>
      <c r="G730" s="2">
        <f>IFERROR(LN(実質付加価値!G730),"")</f>
        <v>13.080944374353699</v>
      </c>
      <c r="I730" s="3">
        <v>24</v>
      </c>
      <c r="J730" s="3">
        <v>14</v>
      </c>
      <c r="K730" s="2" cm="1">
        <f t="array" ref="K730">IF(C730="","",C730-SUMPRODUCT(($B$1461:$B$1491=$J730)*1,C$1461:C$1491))</f>
        <v>1.712420199570829</v>
      </c>
      <c r="L730" s="2" cm="1">
        <f t="array" ref="L730">IF(D730="","",D730-SUMPRODUCT(($B$1461:$B$1491=$J730)*1,D$1461:D$1491))</f>
        <v>1.7943568606192599</v>
      </c>
      <c r="M730" s="2" cm="1">
        <f t="array" ref="M730">IF(E730="","",E730-SUMPRODUCT(($B$1461:$B$1491=$J730)*1,E$1461:E$1491))</f>
        <v>1.4732738547798103</v>
      </c>
      <c r="N730" s="2" cm="1">
        <f t="array" ref="N730">IF(F730="","",F730-SUMPRODUCT(($B$1461:$B$1491=$J730)*1,F$1461:F$1491))</f>
        <v>1.593808546934806</v>
      </c>
      <c r="O730" s="2" cm="1">
        <f t="array" ref="O730">IF(G730="","",G730-SUMPRODUCT(($B$1461:$B$1491=$J730)*1,G$1461:G$1491))</f>
        <v>1.5871428558075991</v>
      </c>
    </row>
    <row r="731" spans="1:15" x14ac:dyDescent="0.55000000000000004">
      <c r="A731" s="3">
        <v>24</v>
      </c>
      <c r="B731" s="4">
        <v>15</v>
      </c>
      <c r="C731" s="2">
        <f>IFERROR(LN(実質付加価値!C731),"")</f>
        <v>9.5549660611268408</v>
      </c>
      <c r="D731" s="2">
        <f>IFERROR(LN(実質付加価値!D731),"")</f>
        <v>9.6425272790876626</v>
      </c>
      <c r="E731" s="2">
        <f>IFERROR(LN(実質付加価値!E731),"")</f>
        <v>9.3445733969009392</v>
      </c>
      <c r="F731" s="2">
        <f>IFERROR(LN(実質付加価値!F731),"")</f>
        <v>9.2671479669830461</v>
      </c>
      <c r="G731" s="2">
        <f>IFERROR(LN(実質付加価値!G731),"")</f>
        <v>9.3316664342108737</v>
      </c>
      <c r="I731" s="3">
        <v>24</v>
      </c>
      <c r="J731" s="3">
        <v>15</v>
      </c>
      <c r="K731" s="2" cm="1">
        <f t="array" ref="K731">IF(C731="","",C731-SUMPRODUCT(($B$1461:$B$1491=$J731)*1,C$1461:C$1491))</f>
        <v>-0.60928888663062963</v>
      </c>
      <c r="L731" s="2" cm="1">
        <f t="array" ref="L731">IF(D731="","",D731-SUMPRODUCT(($B$1461:$B$1491=$J731)*1,D$1461:D$1491))</f>
        <v>-0.49504919422654758</v>
      </c>
      <c r="M731" s="2" cm="1">
        <f t="array" ref="M731">IF(E731="","",E731-SUMPRODUCT(($B$1461:$B$1491=$J731)*1,E$1461:E$1491))</f>
        <v>-0.69490637331138849</v>
      </c>
      <c r="N731" s="2" cm="1">
        <f t="array" ref="N731">IF(F731="","",F731-SUMPRODUCT(($B$1461:$B$1491=$J731)*1,F$1461:F$1491))</f>
        <v>-0.63371576312726496</v>
      </c>
      <c r="O731" s="2" cm="1">
        <f t="array" ref="O731">IF(G731="","",G731-SUMPRODUCT(($B$1461:$B$1491=$J731)*1,G$1461:G$1491))</f>
        <v>-0.61238542854804479</v>
      </c>
    </row>
    <row r="732" spans="1:15" x14ac:dyDescent="0.55000000000000004">
      <c r="A732" s="3">
        <v>24</v>
      </c>
      <c r="B732" s="4">
        <v>16</v>
      </c>
      <c r="C732" s="2">
        <f>IFERROR(LN(実質付加価値!C732),"")</f>
        <v>12.152749619038021</v>
      </c>
      <c r="D732" s="2">
        <f>IFERROR(LN(実質付加価値!D732),"")</f>
        <v>12.485958154696734</v>
      </c>
      <c r="E732" s="2">
        <f>IFERROR(LN(実質付加価値!E732),"")</f>
        <v>12.613133878183641</v>
      </c>
      <c r="F732" s="2">
        <f>IFERROR(LN(実質付加価値!F732),"")</f>
        <v>12.555987188384631</v>
      </c>
      <c r="G732" s="2">
        <f>IFERROR(LN(実質付加価値!G732),"")</f>
        <v>12.437472993266544</v>
      </c>
      <c r="I732" s="3">
        <v>24</v>
      </c>
      <c r="J732" s="3">
        <v>16</v>
      </c>
      <c r="K732" s="2" cm="1">
        <f t="array" ref="K732">IF(C732="","",C732-SUMPRODUCT(($B$1461:$B$1491=$J732)*1,C$1461:C$1491))</f>
        <v>0.70452781682391219</v>
      </c>
      <c r="L732" s="2" cm="1">
        <f t="array" ref="L732">IF(D732="","",D732-SUMPRODUCT(($B$1461:$B$1491=$J732)*1,D$1461:D$1491))</f>
        <v>0.878707666899194</v>
      </c>
      <c r="M732" s="2" cm="1">
        <f t="array" ref="M732">IF(E732="","",E732-SUMPRODUCT(($B$1461:$B$1491=$J732)*1,E$1461:E$1491))</f>
        <v>0.85810101271147055</v>
      </c>
      <c r="N732" s="2" cm="1">
        <f t="array" ref="N732">IF(F732="","",F732-SUMPRODUCT(($B$1461:$B$1491=$J732)*1,F$1461:F$1491))</f>
        <v>0.89294173733243376</v>
      </c>
      <c r="O732" s="2" cm="1">
        <f t="array" ref="O732">IF(G732="","",G732-SUMPRODUCT(($B$1461:$B$1491=$J732)*1,G$1461:G$1491))</f>
        <v>0.72245321388107442</v>
      </c>
    </row>
    <row r="733" spans="1:15" x14ac:dyDescent="0.55000000000000004">
      <c r="A733" s="3">
        <v>24</v>
      </c>
      <c r="B733" s="4">
        <v>17</v>
      </c>
      <c r="C733" s="2">
        <f>IFERROR(LN(実質付加価値!C733),"")</f>
        <v>12.605921148978574</v>
      </c>
      <c r="D733" s="2">
        <f>IFERROR(LN(実質付加価値!D733),"")</f>
        <v>12.515410779794037</v>
      </c>
      <c r="E733" s="2">
        <f>IFERROR(LN(実質付加価値!E733),"")</f>
        <v>12.497520039964966</v>
      </c>
      <c r="F733" s="2">
        <f>IFERROR(LN(実質付加価値!F733),"")</f>
        <v>12.477884521674001</v>
      </c>
      <c r="G733" s="2">
        <f>IFERROR(LN(実質付加価値!G733),"")</f>
        <v>12.312207883148369</v>
      </c>
      <c r="I733" s="3">
        <v>24</v>
      </c>
      <c r="J733" s="3">
        <v>17</v>
      </c>
      <c r="K733" s="2" cm="1">
        <f t="array" ref="K733">IF(C733="","",C733-SUMPRODUCT(($B$1461:$B$1491=$J733)*1,C$1461:C$1491))</f>
        <v>0.11158248206342414</v>
      </c>
      <c r="L733" s="2" cm="1">
        <f t="array" ref="L733">IF(D733="","",D733-SUMPRODUCT(($B$1461:$B$1491=$J733)*1,D$1461:D$1491))</f>
        <v>0.19199248171158878</v>
      </c>
      <c r="M733" s="2" cm="1">
        <f t="array" ref="M733">IF(E733="","",E733-SUMPRODUCT(($B$1461:$B$1491=$J733)*1,E$1461:E$1491))</f>
        <v>4.9854896413972227E-2</v>
      </c>
      <c r="N733" s="2" cm="1">
        <f t="array" ref="N733">IF(F733="","",F733-SUMPRODUCT(($B$1461:$B$1491=$J733)*1,F$1461:F$1491))</f>
        <v>7.1671118270714373E-2</v>
      </c>
      <c r="O733" s="2" cm="1">
        <f t="array" ref="O733">IF(G733="","",G733-SUMPRODUCT(($B$1461:$B$1491=$J733)*1,G$1461:G$1491))</f>
        <v>-0.10901064404259309</v>
      </c>
    </row>
    <row r="734" spans="1:15" x14ac:dyDescent="0.55000000000000004">
      <c r="A734" s="3">
        <v>24</v>
      </c>
      <c r="B734" s="4">
        <v>18</v>
      </c>
      <c r="C734" s="2">
        <f>IFERROR(LN(実質付加価値!C734),"")</f>
        <v>12.911127154956418</v>
      </c>
      <c r="D734" s="2">
        <f>IFERROR(LN(実質付加価値!D734),"")</f>
        <v>12.834933055319913</v>
      </c>
      <c r="E734" s="2">
        <f>IFERROR(LN(実質付加価値!E734),"")</f>
        <v>12.849084435604038</v>
      </c>
      <c r="F734" s="2">
        <f>IFERROR(LN(実質付加価値!F734),"")</f>
        <v>12.79041146594651</v>
      </c>
      <c r="G734" s="2">
        <f>IFERROR(LN(実質付加価値!G734),"")</f>
        <v>12.853229424082446</v>
      </c>
      <c r="I734" s="3">
        <v>24</v>
      </c>
      <c r="J734" s="3">
        <v>18</v>
      </c>
      <c r="K734" s="2" cm="1">
        <f t="array" ref="K734">IF(C734="","",C734-SUMPRODUCT(($B$1461:$B$1491=$J734)*1,C$1461:C$1491))</f>
        <v>7.8608100438643191E-2</v>
      </c>
      <c r="L734" s="2" cm="1">
        <f t="array" ref="L734">IF(D734="","",D734-SUMPRODUCT(($B$1461:$B$1491=$J734)*1,D$1461:D$1491))</f>
        <v>-0.11834132252891116</v>
      </c>
      <c r="M734" s="2" cm="1">
        <f t="array" ref="M734">IF(E734="","",E734-SUMPRODUCT(($B$1461:$B$1491=$J734)*1,E$1461:E$1491))</f>
        <v>-0.15408182552506844</v>
      </c>
      <c r="N734" s="2" cm="1">
        <f t="array" ref="N734">IF(F734="","",F734-SUMPRODUCT(($B$1461:$B$1491=$J734)*1,F$1461:F$1491))</f>
        <v>-0.21669386168340488</v>
      </c>
      <c r="O734" s="2" cm="1">
        <f t="array" ref="O734">IF(G734="","",G734-SUMPRODUCT(($B$1461:$B$1491=$J734)*1,G$1461:G$1491))</f>
        <v>-0.11893240962549534</v>
      </c>
    </row>
    <row r="735" spans="1:15" x14ac:dyDescent="0.55000000000000004">
      <c r="A735" s="3">
        <v>24</v>
      </c>
      <c r="B735" s="4">
        <v>19</v>
      </c>
      <c r="C735" s="2">
        <f>IFERROR(LN(実質付加価値!C735),"")</f>
        <v>12.148447471497581</v>
      </c>
      <c r="D735" s="2">
        <f>IFERROR(LN(実質付加価値!D735),"")</f>
        <v>12.043532752586579</v>
      </c>
      <c r="E735" s="2">
        <f>IFERROR(LN(実質付加価値!E735),"")</f>
        <v>12.009844418902812</v>
      </c>
      <c r="F735" s="2">
        <f>IFERROR(LN(実質付加価値!F735),"")</f>
        <v>11.958958787347074</v>
      </c>
      <c r="G735" s="2">
        <f>IFERROR(LN(実質付加価値!G735),"")</f>
        <v>12.047233741913399</v>
      </c>
      <c r="I735" s="3">
        <v>24</v>
      </c>
      <c r="J735" s="3">
        <v>19</v>
      </c>
      <c r="K735" s="2" cm="1">
        <f t="array" ref="K735">IF(C735="","",C735-SUMPRODUCT(($B$1461:$B$1491=$J735)*1,C$1461:C$1491))</f>
        <v>-0.47837042955082509</v>
      </c>
      <c r="L735" s="2" cm="1">
        <f t="array" ref="L735">IF(D735="","",D735-SUMPRODUCT(($B$1461:$B$1491=$J735)*1,D$1461:D$1491))</f>
        <v>-0.44961627284874695</v>
      </c>
      <c r="M735" s="2" cm="1">
        <f t="array" ref="M735">IF(E735="","",E735-SUMPRODUCT(($B$1461:$B$1491=$J735)*1,E$1461:E$1491))</f>
        <v>-0.45436576255568362</v>
      </c>
      <c r="N735" s="2" cm="1">
        <f t="array" ref="N735">IF(F735="","",F735-SUMPRODUCT(($B$1461:$B$1491=$J735)*1,F$1461:F$1491))</f>
        <v>-0.48084298776669598</v>
      </c>
      <c r="O735" s="2" cm="1">
        <f t="array" ref="O735">IF(G735="","",G735-SUMPRODUCT(($B$1461:$B$1491=$J735)*1,G$1461:G$1491))</f>
        <v>-0.48780443542701235</v>
      </c>
    </row>
    <row r="736" spans="1:15" x14ac:dyDescent="0.55000000000000004">
      <c r="A736" s="3">
        <v>24</v>
      </c>
      <c r="B736" s="4">
        <v>20</v>
      </c>
      <c r="C736" s="2">
        <f>IFERROR(LN(実質付加価値!C736),"")</f>
        <v>12.7625438266485</v>
      </c>
      <c r="D736" s="2">
        <f>IFERROR(LN(実質付加価値!D736),"")</f>
        <v>12.961844332647937</v>
      </c>
      <c r="E736" s="2">
        <f>IFERROR(LN(実質付加価値!E736),"")</f>
        <v>12.90902454968098</v>
      </c>
      <c r="F736" s="2">
        <f>IFERROR(LN(実質付加価値!F736),"")</f>
        <v>12.861836163043108</v>
      </c>
      <c r="G736" s="2">
        <f>IFERROR(LN(実質付加価値!G736),"")</f>
        <v>12.891982318624244</v>
      </c>
      <c r="I736" s="3">
        <v>24</v>
      </c>
      <c r="J736" s="3">
        <v>20</v>
      </c>
      <c r="K736" s="2" cm="1">
        <f t="array" ref="K736">IF(C736="","",C736-SUMPRODUCT(($B$1461:$B$1491=$J736)*1,C$1461:C$1491))</f>
        <v>-9.0236838848193557E-2</v>
      </c>
      <c r="L736" s="2" cm="1">
        <f t="array" ref="L736">IF(D736="","",D736-SUMPRODUCT(($B$1461:$B$1491=$J736)*1,D$1461:D$1491))</f>
        <v>-0.10247784974062846</v>
      </c>
      <c r="M736" s="2" cm="1">
        <f t="array" ref="M736">IF(E736="","",E736-SUMPRODUCT(($B$1461:$B$1491=$J736)*1,E$1461:E$1491))</f>
        <v>-0.10573558992149934</v>
      </c>
      <c r="N736" s="2" cm="1">
        <f t="array" ref="N736">IF(F736="","",F736-SUMPRODUCT(($B$1461:$B$1491=$J736)*1,F$1461:F$1491))</f>
        <v>-0.11663860361472622</v>
      </c>
      <c r="O736" s="2" cm="1">
        <f t="array" ref="O736">IF(G736="","",G736-SUMPRODUCT(($B$1461:$B$1491=$J736)*1,G$1461:G$1491))</f>
        <v>-0.13022937650944044</v>
      </c>
    </row>
    <row r="737" spans="1:15" x14ac:dyDescent="0.55000000000000004">
      <c r="A737" s="3">
        <v>24</v>
      </c>
      <c r="B737" s="4">
        <v>21</v>
      </c>
      <c r="C737" s="2">
        <f>IFERROR(LN(実質付加価値!C737),"")</f>
        <v>13.048528302275301</v>
      </c>
      <c r="D737" s="2">
        <f>IFERROR(LN(実質付加価値!D737),"")</f>
        <v>13.023185890864246</v>
      </c>
      <c r="E737" s="2">
        <f>IFERROR(LN(実質付加価値!E737),"")</f>
        <v>13.11650684775795</v>
      </c>
      <c r="F737" s="2">
        <f>IFERROR(LN(実質付加価値!F737),"")</f>
        <v>12.843177313258204</v>
      </c>
      <c r="G737" s="2">
        <f>IFERROR(LN(実質付加価値!G737),"")</f>
        <v>12.91639165629107</v>
      </c>
      <c r="I737" s="3">
        <v>24</v>
      </c>
      <c r="J737" s="3">
        <v>21</v>
      </c>
      <c r="K737" s="2" cm="1">
        <f t="array" ref="K737">IF(C737="","",C737-SUMPRODUCT(($B$1461:$B$1491=$J737)*1,C$1461:C$1491))</f>
        <v>0.25436300273899626</v>
      </c>
      <c r="L737" s="2" cm="1">
        <f t="array" ref="L737">IF(D737="","",D737-SUMPRODUCT(($B$1461:$B$1491=$J737)*1,D$1461:D$1491))</f>
        <v>0.2033347882207508</v>
      </c>
      <c r="M737" s="2" cm="1">
        <f t="array" ref="M737">IF(E737="","",E737-SUMPRODUCT(($B$1461:$B$1491=$J737)*1,E$1461:E$1491))</f>
        <v>0.28775492175781636</v>
      </c>
      <c r="N737" s="2" cm="1">
        <f t="array" ref="N737">IF(F737="","",F737-SUMPRODUCT(($B$1461:$B$1491=$J737)*1,F$1461:F$1491))</f>
        <v>0.30052092185727552</v>
      </c>
      <c r="O737" s="2" cm="1">
        <f t="array" ref="O737">IF(G737="","",G737-SUMPRODUCT(($B$1461:$B$1491=$J737)*1,G$1461:G$1491))</f>
        <v>0.27285715257054122</v>
      </c>
    </row>
    <row r="738" spans="1:15" x14ac:dyDescent="0.55000000000000004">
      <c r="A738" s="3">
        <v>24</v>
      </c>
      <c r="B738" s="4">
        <v>22</v>
      </c>
      <c r="C738" s="2">
        <f>IFERROR(LN(実質付加価値!C738),"")</f>
        <v>12.044235324870185</v>
      </c>
      <c r="D738" s="2">
        <f>IFERROR(LN(実質付加価値!D738),"")</f>
        <v>12.024058896058419</v>
      </c>
      <c r="E738" s="2">
        <f>IFERROR(LN(実質付加価値!E738),"")</f>
        <v>12.048698336686536</v>
      </c>
      <c r="F738" s="2">
        <f>IFERROR(LN(実質付加価値!F738),"")</f>
        <v>11.590386511887509</v>
      </c>
      <c r="G738" s="2">
        <f>IFERROR(LN(実質付加価値!G738),"")</f>
        <v>11.558203471842354</v>
      </c>
      <c r="I738" s="3">
        <v>24</v>
      </c>
      <c r="J738" s="3">
        <v>22</v>
      </c>
      <c r="K738" s="2" cm="1">
        <f t="array" ref="K738">IF(C738="","",C738-SUMPRODUCT(($B$1461:$B$1491=$J738)*1,C$1461:C$1491))</f>
        <v>-6.2470233197398528E-2</v>
      </c>
      <c r="L738" s="2" cm="1">
        <f t="array" ref="L738">IF(D738="","",D738-SUMPRODUCT(($B$1461:$B$1491=$J738)*1,D$1461:D$1491))</f>
        <v>-5.476106086235788E-2</v>
      </c>
      <c r="M738" s="2" cm="1">
        <f t="array" ref="M738">IF(E738="","",E738-SUMPRODUCT(($B$1461:$B$1491=$J738)*1,E$1461:E$1491))</f>
        <v>-2.794460855213643E-2</v>
      </c>
      <c r="N738" s="2" cm="1">
        <f t="array" ref="N738">IF(F738="","",F738-SUMPRODUCT(($B$1461:$B$1491=$J738)*1,F$1461:F$1491))</f>
        <v>-1.0671284463100505E-2</v>
      </c>
      <c r="O738" s="2" cm="1">
        <f t="array" ref="O738">IF(G738="","",G738-SUMPRODUCT(($B$1461:$B$1491=$J738)*1,G$1461:G$1491))</f>
        <v>-3.8758579311306107E-2</v>
      </c>
    </row>
    <row r="739" spans="1:15" x14ac:dyDescent="0.55000000000000004">
      <c r="A739" s="3">
        <v>24</v>
      </c>
      <c r="B739" s="4">
        <v>23</v>
      </c>
      <c r="C739" s="2">
        <f>IFERROR(LN(実質付加価値!C739),"")</f>
        <v>11.757469017806795</v>
      </c>
      <c r="D739" s="2">
        <f>IFERROR(LN(実質付加価値!D739),"")</f>
        <v>11.789666125983917</v>
      </c>
      <c r="E739" s="2">
        <f>IFERROR(LN(実質付加価値!E739),"")</f>
        <v>11.798032717119639</v>
      </c>
      <c r="F739" s="2">
        <f>IFERROR(LN(実質付加価値!F739),"")</f>
        <v>11.868066080179018</v>
      </c>
      <c r="G739" s="2">
        <f>IFERROR(LN(実質付加価値!G739),"")</f>
        <v>11.832730565231639</v>
      </c>
      <c r="I739" s="3">
        <v>24</v>
      </c>
      <c r="J739" s="3">
        <v>23</v>
      </c>
      <c r="K739" s="2" cm="1">
        <f t="array" ref="K739">IF(C739="","",C739-SUMPRODUCT(($B$1461:$B$1491=$J739)*1,C$1461:C$1491))</f>
        <v>-6.6036993051886483E-2</v>
      </c>
      <c r="L739" s="2" cm="1">
        <f t="array" ref="L739">IF(D739="","",D739-SUMPRODUCT(($B$1461:$B$1491=$J739)*1,D$1461:D$1491))</f>
        <v>-3.6212714259541201E-2</v>
      </c>
      <c r="M739" s="2" cm="1">
        <f t="array" ref="M739">IF(E739="","",E739-SUMPRODUCT(($B$1461:$B$1491=$J739)*1,E$1461:E$1491))</f>
        <v>-6.5095903370020025E-2</v>
      </c>
      <c r="N739" s="2" cm="1">
        <f t="array" ref="N739">IF(F739="","",F739-SUMPRODUCT(($B$1461:$B$1491=$J739)*1,F$1461:F$1491))</f>
        <v>-7.8704872792098257E-2</v>
      </c>
      <c r="O739" s="2" cm="1">
        <f t="array" ref="O739">IF(G739="","",G739-SUMPRODUCT(($B$1461:$B$1491=$J739)*1,G$1461:G$1491))</f>
        <v>-0.10329494606135903</v>
      </c>
    </row>
    <row r="740" spans="1:15" x14ac:dyDescent="0.55000000000000004">
      <c r="A740" s="3">
        <v>24</v>
      </c>
      <c r="B740" s="4">
        <v>24</v>
      </c>
      <c r="C740" s="2">
        <f>IFERROR(LN(実質付加価値!C740),"")</f>
        <v>10.64980756598697</v>
      </c>
      <c r="D740" s="2">
        <f>IFERROR(LN(実質付加価値!D740),"")</f>
        <v>10.553964045564992</v>
      </c>
      <c r="E740" s="2">
        <f>IFERROR(LN(実質付加価値!E740),"")</f>
        <v>10.511093080142166</v>
      </c>
      <c r="F740" s="2">
        <f>IFERROR(LN(実質付加価値!F740),"")</f>
        <v>10.466687057346434</v>
      </c>
      <c r="G740" s="2">
        <f>IFERROR(LN(実質付加価値!G740),"")</f>
        <v>10.488730215424175</v>
      </c>
      <c r="I740" s="3">
        <v>24</v>
      </c>
      <c r="J740" s="3">
        <v>24</v>
      </c>
      <c r="K740" s="2" cm="1">
        <f t="array" ref="K740">IF(C740="","",C740-SUMPRODUCT(($B$1461:$B$1491=$J740)*1,C$1461:C$1491))</f>
        <v>-0.50764156232475877</v>
      </c>
      <c r="L740" s="2" cm="1">
        <f t="array" ref="L740">IF(D740="","",D740-SUMPRODUCT(($B$1461:$B$1491=$J740)*1,D$1461:D$1491))</f>
        <v>-0.60513302076027209</v>
      </c>
      <c r="M740" s="2" cm="1">
        <f t="array" ref="M740">IF(E740="","",E740-SUMPRODUCT(($B$1461:$B$1491=$J740)*1,E$1461:E$1491))</f>
        <v>-0.61124946082620468</v>
      </c>
      <c r="N740" s="2" cm="1">
        <f t="array" ref="N740">IF(F740="","",F740-SUMPRODUCT(($B$1461:$B$1491=$J740)*1,F$1461:F$1491))</f>
        <v>-0.5903550228676</v>
      </c>
      <c r="O740" s="2" cm="1">
        <f t="array" ref="O740">IF(G740="","",G740-SUMPRODUCT(($B$1461:$B$1491=$J740)*1,G$1461:G$1491))</f>
        <v>-0.6018620856035799</v>
      </c>
    </row>
    <row r="741" spans="1:15" x14ac:dyDescent="0.55000000000000004">
      <c r="A741" s="3">
        <v>24</v>
      </c>
      <c r="B741" s="4">
        <v>25</v>
      </c>
      <c r="C741" s="2">
        <f>IFERROR(LN(実質付加価値!C741),"")</f>
        <v>12.322695585361231</v>
      </c>
      <c r="D741" s="2">
        <f>IFERROR(LN(実質付加価値!D741),"")</f>
        <v>12.424045062159811</v>
      </c>
      <c r="E741" s="2">
        <f>IFERROR(LN(実質付加価値!E741),"")</f>
        <v>12.42677067435422</v>
      </c>
      <c r="F741" s="2">
        <f>IFERROR(LN(実質付加価値!F741),"")</f>
        <v>12.480682048679229</v>
      </c>
      <c r="G741" s="2">
        <f>IFERROR(LN(実質付加価値!G741),"")</f>
        <v>12.629759600397175</v>
      </c>
      <c r="I741" s="3">
        <v>24</v>
      </c>
      <c r="J741" s="3">
        <v>25</v>
      </c>
      <c r="K741" s="2" cm="1">
        <f t="array" ref="K741">IF(C741="","",C741-SUMPRODUCT(($B$1461:$B$1491=$J741)*1,C$1461:C$1491))</f>
        <v>-1.3701963355998714E-3</v>
      </c>
      <c r="L741" s="2" cm="1">
        <f t="array" ref="L741">IF(D741="","",D741-SUMPRODUCT(($B$1461:$B$1491=$J741)*1,D$1461:D$1491))</f>
        <v>-1.0587268759239876E-2</v>
      </c>
      <c r="M741" s="2" cm="1">
        <f t="array" ref="M741">IF(E741="","",E741-SUMPRODUCT(($B$1461:$B$1491=$J741)*1,E$1461:E$1491))</f>
        <v>1.505881534441933E-2</v>
      </c>
      <c r="N741" s="2" cm="1">
        <f t="array" ref="N741">IF(F741="","",F741-SUMPRODUCT(($B$1461:$B$1491=$J741)*1,F$1461:F$1491))</f>
        <v>2.8385113174612897E-2</v>
      </c>
      <c r="O741" s="2" cm="1">
        <f t="array" ref="O741">IF(G741="","",G741-SUMPRODUCT(($B$1461:$B$1491=$J741)*1,G$1461:G$1491))</f>
        <v>3.2796869470814727E-2</v>
      </c>
    </row>
    <row r="742" spans="1:15" x14ac:dyDescent="0.55000000000000004">
      <c r="A742" s="3">
        <v>24</v>
      </c>
      <c r="B742" s="4">
        <v>26</v>
      </c>
      <c r="C742" s="2">
        <f>IFERROR(LN(実質付加価値!C742),"")</f>
        <v>12.213738787302164</v>
      </c>
      <c r="D742" s="2">
        <f>IFERROR(LN(実質付加価値!D742),"")</f>
        <v>12.317937173664241</v>
      </c>
      <c r="E742" s="2">
        <f>IFERROR(LN(実質付加価値!E742),"")</f>
        <v>12.260848821855602</v>
      </c>
      <c r="F742" s="2">
        <f>IFERROR(LN(実質付加価値!F742),"")</f>
        <v>12.224081485794866</v>
      </c>
      <c r="G742" s="2">
        <f>IFERROR(LN(実質付加価値!G742),"")</f>
        <v>12.157896071716657</v>
      </c>
      <c r="I742" s="3">
        <v>24</v>
      </c>
      <c r="J742" s="3">
        <v>26</v>
      </c>
      <c r="K742" s="2" cm="1">
        <f t="array" ref="K742">IF(C742="","",C742-SUMPRODUCT(($B$1461:$B$1491=$J742)*1,C$1461:C$1491))</f>
        <v>-8.0698774583449762E-2</v>
      </c>
      <c r="L742" s="2" cm="1">
        <f t="array" ref="L742">IF(D742="","",D742-SUMPRODUCT(($B$1461:$B$1491=$J742)*1,D$1461:D$1491))</f>
        <v>-7.2961892279097995E-2</v>
      </c>
      <c r="M742" s="2" cm="1">
        <f t="array" ref="M742">IF(E742="","",E742-SUMPRODUCT(($B$1461:$B$1491=$J742)*1,E$1461:E$1491))</f>
        <v>-0.14068315132385578</v>
      </c>
      <c r="N742" s="2" cm="1">
        <f t="array" ref="N742">IF(F742="","",F742-SUMPRODUCT(($B$1461:$B$1491=$J742)*1,F$1461:F$1491))</f>
        <v>-0.16003079669270193</v>
      </c>
      <c r="O742" s="2" cm="1">
        <f t="array" ref="O742">IF(G742="","",G742-SUMPRODUCT(($B$1461:$B$1491=$J742)*1,G$1461:G$1491))</f>
        <v>-0.19156742592176279</v>
      </c>
    </row>
    <row r="743" spans="1:15" x14ac:dyDescent="0.55000000000000004">
      <c r="A743" s="3">
        <v>24</v>
      </c>
      <c r="B743" s="4">
        <v>27</v>
      </c>
      <c r="C743" s="2">
        <f>IFERROR(LN(実質付加価値!C743),"")</f>
        <v>12.674336174143159</v>
      </c>
      <c r="D743" s="2">
        <f>IFERROR(LN(実質付加価値!D743),"")</f>
        <v>12.728112806519464</v>
      </c>
      <c r="E743" s="2">
        <f>IFERROR(LN(実質付加価値!E743),"")</f>
        <v>12.795629688311781</v>
      </c>
      <c r="F743" s="2">
        <f>IFERROR(LN(実質付加価値!F743),"")</f>
        <v>12.824194368218174</v>
      </c>
      <c r="G743" s="2">
        <f>IFERROR(LN(実質付加価値!G743),"")</f>
        <v>12.817891514488078</v>
      </c>
      <c r="I743" s="3">
        <v>24</v>
      </c>
      <c r="J743" s="3">
        <v>27</v>
      </c>
      <c r="K743" s="2" cm="1">
        <f t="array" ref="K743">IF(C743="","",C743-SUMPRODUCT(($B$1461:$B$1491=$J743)*1,C$1461:C$1491))</f>
        <v>-0.28545609636627134</v>
      </c>
      <c r="L743" s="2" cm="1">
        <f t="array" ref="L743">IF(D743="","",D743-SUMPRODUCT(($B$1461:$B$1491=$J743)*1,D$1461:D$1491))</f>
        <v>-0.27695820824572337</v>
      </c>
      <c r="M743" s="2" cm="1">
        <f t="array" ref="M743">IF(E743="","",E743-SUMPRODUCT(($B$1461:$B$1491=$J743)*1,E$1461:E$1491))</f>
        <v>-0.23499858480399993</v>
      </c>
      <c r="N743" s="2" cm="1">
        <f t="array" ref="N743">IF(F743="","",F743-SUMPRODUCT(($B$1461:$B$1491=$J743)*1,F$1461:F$1491))</f>
        <v>-0.20024454107996625</v>
      </c>
      <c r="O743" s="2" cm="1">
        <f t="array" ref="O743">IF(G743="","",G743-SUMPRODUCT(($B$1461:$B$1491=$J743)*1,G$1461:G$1491))</f>
        <v>-0.21722776444153524</v>
      </c>
    </row>
    <row r="744" spans="1:15" x14ac:dyDescent="0.55000000000000004">
      <c r="A744" s="3">
        <v>24</v>
      </c>
      <c r="B744" s="4">
        <v>28</v>
      </c>
      <c r="C744" s="2">
        <f>IFERROR(LN(実質付加価値!C744),"")</f>
        <v>12.866628661834055</v>
      </c>
      <c r="D744" s="2">
        <f>IFERROR(LN(実質付加価値!D744),"")</f>
        <v>12.973915704292153</v>
      </c>
      <c r="E744" s="2">
        <f>IFERROR(LN(実質付加価値!E744),"")</f>
        <v>13.061890703371134</v>
      </c>
      <c r="F744" s="2">
        <f>IFERROR(LN(実質付加価値!F744),"")</f>
        <v>13.057141412256273</v>
      </c>
      <c r="G744" s="2">
        <f>IFERROR(LN(実質付加価値!G744),"")</f>
        <v>13.118942924782225</v>
      </c>
      <c r="I744" s="3">
        <v>24</v>
      </c>
      <c r="J744" s="3">
        <v>28</v>
      </c>
      <c r="K744" s="2" cm="1">
        <f t="array" ref="K744">IF(C744="","",C744-SUMPRODUCT(($B$1461:$B$1491=$J744)*1,C$1461:C$1491))</f>
        <v>6.3812595284662876E-2</v>
      </c>
      <c r="L744" s="2" cm="1">
        <f t="array" ref="L744">IF(D744="","",D744-SUMPRODUCT(($B$1461:$B$1491=$J744)*1,D$1461:D$1491))</f>
        <v>8.1240219777741984E-2</v>
      </c>
      <c r="M744" s="2" cm="1">
        <f t="array" ref="M744">IF(E744="","",E744-SUMPRODUCT(($B$1461:$B$1491=$J744)*1,E$1461:E$1491))</f>
        <v>9.1628557621154627E-2</v>
      </c>
      <c r="N744" s="2" cm="1">
        <f t="array" ref="N744">IF(F744="","",F744-SUMPRODUCT(($B$1461:$B$1491=$J744)*1,F$1461:F$1491))</f>
        <v>6.5304202676099266E-2</v>
      </c>
      <c r="O744" s="2" cm="1">
        <f t="array" ref="O744">IF(G744="","",G744-SUMPRODUCT(($B$1461:$B$1491=$J744)*1,G$1461:G$1491))</f>
        <v>7.7911502040567626E-2</v>
      </c>
    </row>
    <row r="745" spans="1:15" x14ac:dyDescent="0.55000000000000004">
      <c r="A745" s="3">
        <v>24</v>
      </c>
      <c r="B745" s="4">
        <v>29</v>
      </c>
      <c r="C745" s="2">
        <f>IFERROR(LN(実質付加価値!C745),"")</f>
        <v>12.429531227304166</v>
      </c>
      <c r="D745" s="2">
        <f>IFERROR(LN(実質付加価値!D745),"")</f>
        <v>12.492844262166445</v>
      </c>
      <c r="E745" s="2">
        <f>IFERROR(LN(実質付加価値!E745),"")</f>
        <v>12.497314670716642</v>
      </c>
      <c r="F745" s="2">
        <f>IFERROR(LN(実質付加価値!F745),"")</f>
        <v>12.519226534580405</v>
      </c>
      <c r="G745" s="2">
        <f>IFERROR(LN(実質付加価値!G745),"")</f>
        <v>12.524912526845734</v>
      </c>
      <c r="I745" s="3">
        <v>24</v>
      </c>
      <c r="J745" s="3">
        <v>29</v>
      </c>
      <c r="K745" s="2" cm="1">
        <f t="array" ref="K745">IF(C745="","",C745-SUMPRODUCT(($B$1461:$B$1491=$J745)*1,C$1461:C$1491))</f>
        <v>-0.14624716214256139</v>
      </c>
      <c r="L745" s="2" cm="1">
        <f t="array" ref="L745">IF(D745="","",D745-SUMPRODUCT(($B$1461:$B$1491=$J745)*1,D$1461:D$1491))</f>
        <v>-0.11097761680782092</v>
      </c>
      <c r="M745" s="2" cm="1">
        <f t="array" ref="M745">IF(E745="","",E745-SUMPRODUCT(($B$1461:$B$1491=$J745)*1,E$1461:E$1491))</f>
        <v>-0.13067372268270994</v>
      </c>
      <c r="N745" s="2" cm="1">
        <f t="array" ref="N745">IF(F745="","",F745-SUMPRODUCT(($B$1461:$B$1491=$J745)*1,F$1461:F$1491))</f>
        <v>-0.11321400839034901</v>
      </c>
      <c r="O745" s="2" cm="1">
        <f t="array" ref="O745">IF(G745="","",G745-SUMPRODUCT(($B$1461:$B$1491=$J745)*1,G$1461:G$1491))</f>
        <v>-0.11227785386701328</v>
      </c>
    </row>
    <row r="746" spans="1:15" x14ac:dyDescent="0.55000000000000004">
      <c r="A746" s="3">
        <v>24</v>
      </c>
      <c r="B746" s="4">
        <v>30</v>
      </c>
      <c r="C746" s="2">
        <f>IFERROR(LN(実質付加価値!C746),"")</f>
        <v>12.917003293902933</v>
      </c>
      <c r="D746" s="2">
        <f>IFERROR(LN(実質付加価値!D746),"")</f>
        <v>13.078961065671097</v>
      </c>
      <c r="E746" s="2">
        <f>IFERROR(LN(実質付加価値!E746),"")</f>
        <v>13.14996194573841</v>
      </c>
      <c r="F746" s="2">
        <f>IFERROR(LN(実質付加価値!F746),"")</f>
        <v>13.152246154928248</v>
      </c>
      <c r="G746" s="2">
        <f>IFERROR(LN(実質付加価値!G746),"")</f>
        <v>13.204894196063186</v>
      </c>
      <c r="I746" s="3">
        <v>24</v>
      </c>
      <c r="J746" s="3">
        <v>30</v>
      </c>
      <c r="K746" s="2" cm="1">
        <f t="array" ref="K746">IF(C746="","",C746-SUMPRODUCT(($B$1461:$B$1491=$J746)*1,C$1461:C$1491))</f>
        <v>-0.23839021235220414</v>
      </c>
      <c r="L746" s="2" cm="1">
        <f t="array" ref="L746">IF(D746="","",D746-SUMPRODUCT(($B$1461:$B$1491=$J746)*1,D$1461:D$1491))</f>
        <v>-0.23404186801963611</v>
      </c>
      <c r="M746" s="2" cm="1">
        <f t="array" ref="M746">IF(E746="","",E746-SUMPRODUCT(($B$1461:$B$1491=$J746)*1,E$1461:E$1491))</f>
        <v>-0.23286688980211245</v>
      </c>
      <c r="N746" s="2" cm="1">
        <f t="array" ref="N746">IF(F746="","",F746-SUMPRODUCT(($B$1461:$B$1491=$J746)*1,F$1461:F$1491))</f>
        <v>-0.23287724155753153</v>
      </c>
      <c r="O746" s="2" cm="1">
        <f t="array" ref="O746">IF(G746="","",G746-SUMPRODUCT(($B$1461:$B$1491=$J746)*1,G$1461:G$1491))</f>
        <v>-0.22830362360405232</v>
      </c>
    </row>
    <row r="747" spans="1:15" x14ac:dyDescent="0.55000000000000004">
      <c r="A747" s="3">
        <v>24</v>
      </c>
      <c r="B747" s="4">
        <v>31</v>
      </c>
      <c r="C747" s="2">
        <f>IFERROR(LN(実質付加価値!C747),"")</f>
        <v>12.658724747492736</v>
      </c>
      <c r="D747" s="2">
        <f>IFERROR(LN(実質付加価値!D747),"")</f>
        <v>12.615269904698167</v>
      </c>
      <c r="E747" s="2">
        <f>IFERROR(LN(実質付加価値!E747),"")</f>
        <v>12.613204193391448</v>
      </c>
      <c r="F747" s="2">
        <f>IFERROR(LN(実質付加価値!F747),"")</f>
        <v>12.501405450224285</v>
      </c>
      <c r="G747" s="2">
        <f>IFERROR(LN(実質付加価値!G747),"")</f>
        <v>12.460430427181787</v>
      </c>
      <c r="I747" s="3">
        <v>24</v>
      </c>
      <c r="J747" s="3">
        <v>31</v>
      </c>
      <c r="K747" s="2" cm="1">
        <f t="array" ref="K747">IF(C747="","",C747-SUMPRODUCT(($B$1461:$B$1491=$J747)*1,C$1461:C$1491))</f>
        <v>-3.9949286961649122E-2</v>
      </c>
      <c r="L747" s="2" cm="1">
        <f t="array" ref="L747">IF(D747="","",D747-SUMPRODUCT(($B$1461:$B$1491=$J747)*1,D$1461:D$1491))</f>
        <v>1.3751782954493308E-2</v>
      </c>
      <c r="M747" s="2" cm="1">
        <f t="array" ref="M747">IF(E747="","",E747-SUMPRODUCT(($B$1461:$B$1491=$J747)*1,E$1461:E$1491))</f>
        <v>3.8479741661522127E-2</v>
      </c>
      <c r="N747" s="2" cm="1">
        <f t="array" ref="N747">IF(F747="","",F747-SUMPRODUCT(($B$1461:$B$1491=$J747)*1,F$1461:F$1491))</f>
        <v>5.2938019537760894E-2</v>
      </c>
      <c r="O747" s="2" cm="1">
        <f t="array" ref="O747">IF(G747="","",G747-SUMPRODUCT(($B$1461:$B$1491=$J747)*1,G$1461:G$1491))</f>
        <v>1.2876976842177257E-2</v>
      </c>
    </row>
    <row r="748" spans="1:15" x14ac:dyDescent="0.55000000000000004">
      <c r="A748" s="3">
        <v>25</v>
      </c>
      <c r="B748" s="4">
        <v>1</v>
      </c>
      <c r="C748" s="2">
        <f>IFERROR(LN(実質付加価値!C748),"")</f>
        <v>10.675432091530082</v>
      </c>
      <c r="D748" s="2">
        <f>IFERROR(LN(実質付加価値!D748),"")</f>
        <v>10.535198195423224</v>
      </c>
      <c r="E748" s="2">
        <f>IFERROR(LN(実質付加価値!E748),"")</f>
        <v>10.498299983672874</v>
      </c>
      <c r="F748" s="2">
        <f>IFERROR(LN(実質付加価値!F748),"")</f>
        <v>10.449869869053149</v>
      </c>
      <c r="G748" s="2">
        <f>IFERROR(LN(実質付加価値!G748),"")</f>
        <v>10.484044827868923</v>
      </c>
      <c r="I748" s="3">
        <v>25</v>
      </c>
      <c r="J748" s="3">
        <v>1</v>
      </c>
      <c r="K748" s="2" cm="1">
        <f t="array" ref="K748">IF(C748="","",C748-SUMPRODUCT(($B$1461:$B$1491=$J748)*1,C$1461:C$1491))</f>
        <v>-0.9248002424056736</v>
      </c>
      <c r="L748" s="2" cm="1">
        <f t="array" ref="L748">IF(D748="","",D748-SUMPRODUCT(($B$1461:$B$1491=$J748)*1,D$1461:D$1491))</f>
        <v>-0.92456852365832631</v>
      </c>
      <c r="M748" s="2" cm="1">
        <f t="array" ref="M748">IF(E748="","",E748-SUMPRODUCT(($B$1461:$B$1491=$J748)*1,E$1461:E$1491))</f>
        <v>-0.8629358494127235</v>
      </c>
      <c r="N748" s="2" cm="1">
        <f t="array" ref="N748">IF(F748="","",F748-SUMPRODUCT(($B$1461:$B$1491=$J748)*1,F$1461:F$1491))</f>
        <v>-0.87236179952537363</v>
      </c>
      <c r="O748" s="2" cm="1">
        <f t="array" ref="O748">IF(G748="","",G748-SUMPRODUCT(($B$1461:$B$1491=$J748)*1,G$1461:G$1491))</f>
        <v>-0.92064663247936096</v>
      </c>
    </row>
    <row r="749" spans="1:15" x14ac:dyDescent="0.55000000000000004">
      <c r="A749" s="3">
        <v>25</v>
      </c>
      <c r="B749" s="4">
        <v>2</v>
      </c>
      <c r="C749" s="2">
        <f>IFERROR(LN(実質付加価値!C749),"")</f>
        <v>7.8197039138583282</v>
      </c>
      <c r="D749" s="2">
        <f>IFERROR(LN(実質付加価値!D749),"")</f>
        <v>7.5734965138594967</v>
      </c>
      <c r="E749" s="2">
        <f>IFERROR(LN(実質付加価値!E749),"")</f>
        <v>7.6463993221688584</v>
      </c>
      <c r="F749" s="2">
        <f>IFERROR(LN(実質付加価値!F749),"")</f>
        <v>7.6837610838697543</v>
      </c>
      <c r="G749" s="2">
        <f>IFERROR(LN(実質付加価値!G749),"")</f>
        <v>7.4909125989507119</v>
      </c>
      <c r="I749" s="3">
        <v>25</v>
      </c>
      <c r="J749" s="3">
        <v>2</v>
      </c>
      <c r="K749" s="2" cm="1">
        <f t="array" ref="K749">IF(C749="","",C749-SUMPRODUCT(($B$1461:$B$1491=$J749)*1,C$1461:C$1491))</f>
        <v>-0.64814271423700909</v>
      </c>
      <c r="L749" s="2" cm="1">
        <f t="array" ref="L749">IF(D749="","",D749-SUMPRODUCT(($B$1461:$B$1491=$J749)*1,D$1461:D$1491))</f>
        <v>-1.0247776425005073</v>
      </c>
      <c r="M749" s="2" cm="1">
        <f t="array" ref="M749">IF(E749="","",E749-SUMPRODUCT(($B$1461:$B$1491=$J749)*1,E$1461:E$1491))</f>
        <v>-0.91443379326703589</v>
      </c>
      <c r="N749" s="2" cm="1">
        <f t="array" ref="N749">IF(F749="","",F749-SUMPRODUCT(($B$1461:$B$1491=$J749)*1,F$1461:F$1491))</f>
        <v>-0.85342861214608767</v>
      </c>
      <c r="O749" s="2" cm="1">
        <f t="array" ref="O749">IF(G749="","",G749-SUMPRODUCT(($B$1461:$B$1491=$J749)*1,G$1461:G$1491))</f>
        <v>-0.79774128400539457</v>
      </c>
    </row>
    <row r="750" spans="1:15" x14ac:dyDescent="0.55000000000000004">
      <c r="A750" s="3">
        <v>25</v>
      </c>
      <c r="B750" s="4">
        <v>3</v>
      </c>
      <c r="C750" s="2">
        <f>IFERROR(LN(実質付加価値!C750),"")</f>
        <v>12.179375767807255</v>
      </c>
      <c r="D750" s="2">
        <f>IFERROR(LN(実質付加価値!D750),"")</f>
        <v>11.772719948984635</v>
      </c>
      <c r="E750" s="2">
        <f>IFERROR(LN(実質付加価値!E750),"")</f>
        <v>12.267662858407956</v>
      </c>
      <c r="F750" s="2">
        <f>IFERROR(LN(実質付加価値!F750),"")</f>
        <v>12.011812603648696</v>
      </c>
      <c r="G750" s="2">
        <f>IFERROR(LN(実質付加価値!G750),"")</f>
        <v>12.120119755003575</v>
      </c>
      <c r="I750" s="3">
        <v>25</v>
      </c>
      <c r="J750" s="3">
        <v>3</v>
      </c>
      <c r="K750" s="2" cm="1">
        <f t="array" ref="K750">IF(C750="","",C750-SUMPRODUCT(($B$1461:$B$1491=$J750)*1,C$1461:C$1491))</f>
        <v>0.11595170102047092</v>
      </c>
      <c r="L750" s="2" cm="1">
        <f t="array" ref="L750">IF(D750="","",D750-SUMPRODUCT(($B$1461:$B$1491=$J750)*1,D$1461:D$1491))</f>
        <v>-0.31981796667363582</v>
      </c>
      <c r="M750" s="2" cm="1">
        <f t="array" ref="M750">IF(E750="","",E750-SUMPRODUCT(($B$1461:$B$1491=$J750)*1,E$1461:E$1491))</f>
        <v>0.13340160728158601</v>
      </c>
      <c r="N750" s="2" cm="1">
        <f t="array" ref="N750">IF(F750="","",F750-SUMPRODUCT(($B$1461:$B$1491=$J750)*1,F$1461:F$1491))</f>
        <v>-5.271818512735571E-2</v>
      </c>
      <c r="O750" s="2" cm="1">
        <f t="array" ref="O750">IF(G750="","",G750-SUMPRODUCT(($B$1461:$B$1491=$J750)*1,G$1461:G$1491))</f>
        <v>1.5672287329961065E-2</v>
      </c>
    </row>
    <row r="751" spans="1:15" x14ac:dyDescent="0.55000000000000004">
      <c r="A751" s="3">
        <v>25</v>
      </c>
      <c r="B751" s="4">
        <v>4</v>
      </c>
      <c r="C751" s="2">
        <f>IFERROR(LN(実質付加価値!C751),"")</f>
        <v>11.041515090069817</v>
      </c>
      <c r="D751" s="2">
        <f>IFERROR(LN(実質付加価値!D751),"")</f>
        <v>11.103253570690557</v>
      </c>
      <c r="E751" s="2">
        <f>IFERROR(LN(実質付加価値!E751),"")</f>
        <v>11.130211164024432</v>
      </c>
      <c r="F751" s="2">
        <f>IFERROR(LN(実質付加価値!F751),"")</f>
        <v>11.056876588886944</v>
      </c>
      <c r="G751" s="2">
        <f>IFERROR(LN(実質付加価値!G751),"")</f>
        <v>10.940230103812988</v>
      </c>
      <c r="I751" s="3">
        <v>25</v>
      </c>
      <c r="J751" s="3">
        <v>4</v>
      </c>
      <c r="K751" s="2" cm="1">
        <f t="array" ref="K751">IF(C751="","",C751-SUMPRODUCT(($B$1461:$B$1491=$J751)*1,C$1461:C$1491))</f>
        <v>1.1079934331042036</v>
      </c>
      <c r="L751" s="2" cm="1">
        <f t="array" ref="L751">IF(D751="","",D751-SUMPRODUCT(($B$1461:$B$1491=$J751)*1,D$1461:D$1491))</f>
        <v>1.0729107769139734</v>
      </c>
      <c r="M751" s="2" cm="1">
        <f t="array" ref="M751">IF(E751="","",E751-SUMPRODUCT(($B$1461:$B$1491=$J751)*1,E$1461:E$1491))</f>
        <v>1.1915049555633423</v>
      </c>
      <c r="N751" s="2" cm="1">
        <f t="array" ref="N751">IF(F751="","",F751-SUMPRODUCT(($B$1461:$B$1491=$J751)*1,F$1461:F$1491))</f>
        <v>1.2307136175253</v>
      </c>
      <c r="O751" s="2" cm="1">
        <f t="array" ref="O751">IF(G751="","",G751-SUMPRODUCT(($B$1461:$B$1491=$J751)*1,G$1461:G$1491))</f>
        <v>1.1391114716929422</v>
      </c>
    </row>
    <row r="752" spans="1:15" x14ac:dyDescent="0.55000000000000004">
      <c r="A752" s="3">
        <v>25</v>
      </c>
      <c r="B752" s="4">
        <v>5</v>
      </c>
      <c r="C752" s="2">
        <f>IFERROR(LN(実質付加価値!C752),"")</f>
        <v>10.035986288676403</v>
      </c>
      <c r="D752" s="2">
        <f>IFERROR(LN(実質付加価値!D752),"")</f>
        <v>10.553907529967633</v>
      </c>
      <c r="E752" s="2">
        <f>IFERROR(LN(実質付加価値!E752),"")</f>
        <v>11.078576941449418</v>
      </c>
      <c r="F752" s="2">
        <f>IFERROR(LN(実質付加価値!F752),"")</f>
        <v>10.695714091772672</v>
      </c>
      <c r="G752" s="2">
        <f>IFERROR(LN(実質付加価値!G752),"")</f>
        <v>10.769536349123241</v>
      </c>
      <c r="I752" s="3">
        <v>25</v>
      </c>
      <c r="J752" s="3">
        <v>5</v>
      </c>
      <c r="K752" s="2" cm="1">
        <f t="array" ref="K752">IF(C752="","",C752-SUMPRODUCT(($B$1461:$B$1491=$J752)*1,C$1461:C$1491))</f>
        <v>-0.2011701783740012</v>
      </c>
      <c r="L752" s="2" cm="1">
        <f t="array" ref="L752">IF(D752="","",D752-SUMPRODUCT(($B$1461:$B$1491=$J752)*1,D$1461:D$1491))</f>
        <v>0.17270080267168808</v>
      </c>
      <c r="M752" s="2" cm="1">
        <f t="array" ref="M752">IF(E752="","",E752-SUMPRODUCT(($B$1461:$B$1491=$J752)*1,E$1461:E$1491))</f>
        <v>0.65510969123815066</v>
      </c>
      <c r="N752" s="2" cm="1">
        <f t="array" ref="N752">IF(F752="","",F752-SUMPRODUCT(($B$1461:$B$1491=$J752)*1,F$1461:F$1491))</f>
        <v>0.44284539034318371</v>
      </c>
      <c r="O752" s="2" cm="1">
        <f t="array" ref="O752">IF(G752="","",G752-SUMPRODUCT(($B$1461:$B$1491=$J752)*1,G$1461:G$1491))</f>
        <v>0.45023694782510049</v>
      </c>
    </row>
    <row r="753" spans="1:15" x14ac:dyDescent="0.55000000000000004">
      <c r="A753" s="3">
        <v>25</v>
      </c>
      <c r="B753" s="4">
        <v>6</v>
      </c>
      <c r="C753" s="2">
        <f>IFERROR(LN(実質付加価値!C753),"")</f>
        <v>12.942211767582126</v>
      </c>
      <c r="D753" s="2">
        <f>IFERROR(LN(実質付加価値!D753),"")</f>
        <v>12.99032263257314</v>
      </c>
      <c r="E753" s="2">
        <f>IFERROR(LN(実質付加価値!E753),"")</f>
        <v>13.475158736309899</v>
      </c>
      <c r="F753" s="2">
        <f>IFERROR(LN(実質付加価値!F753),"")</f>
        <v>13.520255850635266</v>
      </c>
      <c r="G753" s="2">
        <f>IFERROR(LN(実質付加価値!G753),"")</f>
        <v>13.447887184568856</v>
      </c>
      <c r="I753" s="3">
        <v>25</v>
      </c>
      <c r="J753" s="3">
        <v>6</v>
      </c>
      <c r="K753" s="2" cm="1">
        <f t="array" ref="K753">IF(C753="","",C753-SUMPRODUCT(($B$1461:$B$1491=$J753)*1,C$1461:C$1491))</f>
        <v>1.1027456414876706</v>
      </c>
      <c r="L753" s="2" cm="1">
        <f t="array" ref="L753">IF(D753="","",D753-SUMPRODUCT(($B$1461:$B$1491=$J753)*1,D$1461:D$1491))</f>
        <v>1.0929193826816839</v>
      </c>
      <c r="M753" s="2" cm="1">
        <f t="array" ref="M753">IF(E753="","",E753-SUMPRODUCT(($B$1461:$B$1491=$J753)*1,E$1461:E$1491))</f>
        <v>1.4251735675542285</v>
      </c>
      <c r="N753" s="2" cm="1">
        <f t="array" ref="N753">IF(F753="","",F753-SUMPRODUCT(($B$1461:$B$1491=$J753)*1,F$1461:F$1491))</f>
        <v>1.4681982097775563</v>
      </c>
      <c r="O753" s="2" cm="1">
        <f t="array" ref="O753">IF(G753="","",G753-SUMPRODUCT(($B$1461:$B$1491=$J753)*1,G$1461:G$1491))</f>
        <v>1.3671383984012078</v>
      </c>
    </row>
    <row r="754" spans="1:15" x14ac:dyDescent="0.55000000000000004">
      <c r="A754" s="3">
        <v>25</v>
      </c>
      <c r="B754" s="4">
        <v>7</v>
      </c>
      <c r="C754" s="2">
        <f>IFERROR(LN(実質付加価値!C754),"")</f>
        <v>12.396934508768764</v>
      </c>
      <c r="D754" s="2">
        <f>IFERROR(LN(実質付加価値!D754),"")</f>
        <v>11.857178406850844</v>
      </c>
      <c r="E754" s="2">
        <f>IFERROR(LN(実質付加価値!E754),"")</f>
        <v>11.907895929079318</v>
      </c>
      <c r="F754" s="2">
        <f>IFERROR(LN(実質付加価値!F754),"")</f>
        <v>11.760943263010262</v>
      </c>
      <c r="G754" s="2">
        <f>IFERROR(LN(実質付加価値!G754),"")</f>
        <v>12.012003920862735</v>
      </c>
      <c r="I754" s="3">
        <v>25</v>
      </c>
      <c r="J754" s="3">
        <v>7</v>
      </c>
      <c r="K754" s="2" cm="1">
        <f t="array" ref="K754">IF(C754="","",C754-SUMPRODUCT(($B$1461:$B$1491=$J754)*1,C$1461:C$1491))</f>
        <v>1.8917139971295871</v>
      </c>
      <c r="L754" s="2" cm="1">
        <f t="array" ref="L754">IF(D754="","",D754-SUMPRODUCT(($B$1461:$B$1491=$J754)*1,D$1461:D$1491))</f>
        <v>1.134925957693822</v>
      </c>
      <c r="M754" s="2" cm="1">
        <f t="array" ref="M754">IF(E754="","",E754-SUMPRODUCT(($B$1461:$B$1491=$J754)*1,E$1461:E$1491))</f>
        <v>1.2529586160159685</v>
      </c>
      <c r="N754" s="2" cm="1">
        <f t="array" ref="N754">IF(F754="","",F754-SUMPRODUCT(($B$1461:$B$1491=$J754)*1,F$1461:F$1491))</f>
        <v>1.1159375950697772</v>
      </c>
      <c r="O754" s="2" cm="1">
        <f t="array" ref="O754">IF(G754="","",G754-SUMPRODUCT(($B$1461:$B$1491=$J754)*1,G$1461:G$1491))</f>
        <v>1.337654875029374</v>
      </c>
    </row>
    <row r="755" spans="1:15" x14ac:dyDescent="0.55000000000000004">
      <c r="A755" s="3">
        <v>25</v>
      </c>
      <c r="B755" s="4">
        <v>8</v>
      </c>
      <c r="C755" s="2">
        <f>IFERROR(LN(実質付加価値!C755),"")</f>
        <v>11.498651673710537</v>
      </c>
      <c r="D755" s="2">
        <f>IFERROR(LN(実質付加価値!D755),"")</f>
        <v>11.392628494008385</v>
      </c>
      <c r="E755" s="2">
        <f>IFERROR(LN(実質付加価値!E755),"")</f>
        <v>11.415406047041705</v>
      </c>
      <c r="F755" s="2">
        <f>IFERROR(LN(実質付加価値!F755),"")</f>
        <v>11.182103778567898</v>
      </c>
      <c r="G755" s="2">
        <f>IFERROR(LN(実質付加価値!G755),"")</f>
        <v>11.418015645314076</v>
      </c>
      <c r="I755" s="3">
        <v>25</v>
      </c>
      <c r="J755" s="3">
        <v>8</v>
      </c>
      <c r="K755" s="2" cm="1">
        <f t="array" ref="K755">IF(C755="","",C755-SUMPRODUCT(($B$1461:$B$1491=$J755)*1,C$1461:C$1491))</f>
        <v>-3.7155317526510245E-2</v>
      </c>
      <c r="L755" s="2" cm="1">
        <f t="array" ref="L755">IF(D755="","",D755-SUMPRODUCT(($B$1461:$B$1491=$J755)*1,D$1461:D$1491))</f>
        <v>-0.19761812472821028</v>
      </c>
      <c r="M755" s="2" cm="1">
        <f t="array" ref="M755">IF(E755="","",E755-SUMPRODUCT(($B$1461:$B$1491=$J755)*1,E$1461:E$1491))</f>
        <v>-2.6647765665007483E-2</v>
      </c>
      <c r="N755" s="2" cm="1">
        <f t="array" ref="N755">IF(F755="","",F755-SUMPRODUCT(($B$1461:$B$1491=$J755)*1,F$1461:F$1491))</f>
        <v>-0.23367159805836302</v>
      </c>
      <c r="O755" s="2" cm="1">
        <f t="array" ref="O755">IF(G755="","",G755-SUMPRODUCT(($B$1461:$B$1491=$J755)*1,G$1461:G$1491))</f>
        <v>0.17649644236990447</v>
      </c>
    </row>
    <row r="756" spans="1:15" x14ac:dyDescent="0.55000000000000004">
      <c r="A756" s="3">
        <v>25</v>
      </c>
      <c r="B756" s="4">
        <v>9</v>
      </c>
      <c r="C756" s="2">
        <f>IFERROR(LN(実質付加価値!C756),"")</f>
        <v>11.599726320935455</v>
      </c>
      <c r="D756" s="2">
        <f>IFERROR(LN(実質付加価値!D756),"")</f>
        <v>11.522343805752877</v>
      </c>
      <c r="E756" s="2">
        <f>IFERROR(LN(実質付加価値!E756),"")</f>
        <v>11.623650961855489</v>
      </c>
      <c r="F756" s="2">
        <f>IFERROR(LN(実質付加価値!F756),"")</f>
        <v>11.495358719659791</v>
      </c>
      <c r="G756" s="2">
        <f>IFERROR(LN(実質付加価値!G756),"")</f>
        <v>11.557437858226294</v>
      </c>
      <c r="I756" s="3">
        <v>25</v>
      </c>
      <c r="J756" s="3">
        <v>9</v>
      </c>
      <c r="K756" s="2" cm="1">
        <f t="array" ref="K756">IF(C756="","",C756-SUMPRODUCT(($B$1461:$B$1491=$J756)*1,C$1461:C$1491))</f>
        <v>0.57865029071786012</v>
      </c>
      <c r="L756" s="2" cm="1">
        <f t="array" ref="L756">IF(D756="","",D756-SUMPRODUCT(($B$1461:$B$1491=$J756)*1,D$1461:D$1491))</f>
        <v>0.4592859967483669</v>
      </c>
      <c r="M756" s="2" cm="1">
        <f t="array" ref="M756">IF(E756="","",E756-SUMPRODUCT(($B$1461:$B$1491=$J756)*1,E$1461:E$1491))</f>
        <v>0.50584567841543482</v>
      </c>
      <c r="N756" s="2" cm="1">
        <f t="array" ref="N756">IF(F756="","",F756-SUMPRODUCT(($B$1461:$B$1491=$J756)*1,F$1461:F$1491))</f>
        <v>0.48097557696698523</v>
      </c>
      <c r="O756" s="2" cm="1">
        <f t="array" ref="O756">IF(G756="","",G756-SUMPRODUCT(($B$1461:$B$1491=$J756)*1,G$1461:G$1491))</f>
        <v>0.42491858273844052</v>
      </c>
    </row>
    <row r="757" spans="1:15" x14ac:dyDescent="0.55000000000000004">
      <c r="A757" s="3">
        <v>25</v>
      </c>
      <c r="B757" s="4">
        <v>10</v>
      </c>
      <c r="C757" s="2">
        <f>IFERROR(LN(実質付加価値!C757),"")</f>
        <v>12.819238948827493</v>
      </c>
      <c r="D757" s="2">
        <f>IFERROR(LN(実質付加価値!D757),"")</f>
        <v>13.049764713607379</v>
      </c>
      <c r="E757" s="2">
        <f>IFERROR(LN(実質付加価値!E757),"")</f>
        <v>13.187267879355858</v>
      </c>
      <c r="F757" s="2">
        <f>IFERROR(LN(実質付加価値!F757),"")</f>
        <v>13.193043715434905</v>
      </c>
      <c r="G757" s="2">
        <f>IFERROR(LN(実質付加価値!G757),"")</f>
        <v>13.262721328793038</v>
      </c>
      <c r="I757" s="3">
        <v>25</v>
      </c>
      <c r="J757" s="3">
        <v>10</v>
      </c>
      <c r="K757" s="2" cm="1">
        <f t="array" ref="K757">IF(C757="","",C757-SUMPRODUCT(($B$1461:$B$1491=$J757)*1,C$1461:C$1491))</f>
        <v>0.8108028248477499</v>
      </c>
      <c r="L757" s="2" cm="1">
        <f t="array" ref="L757">IF(D757="","",D757-SUMPRODUCT(($B$1461:$B$1491=$J757)*1,D$1461:D$1491))</f>
        <v>0.97137487374967613</v>
      </c>
      <c r="M757" s="2" cm="1">
        <f t="array" ref="M757">IF(E757="","",E757-SUMPRODUCT(($B$1461:$B$1491=$J757)*1,E$1461:E$1491))</f>
        <v>0.97856231629327617</v>
      </c>
      <c r="N757" s="2" cm="1">
        <f t="array" ref="N757">IF(F757="","",F757-SUMPRODUCT(($B$1461:$B$1491=$J757)*1,F$1461:F$1491))</f>
        <v>1.0729577961757997</v>
      </c>
      <c r="O757" s="2" cm="1">
        <f t="array" ref="O757">IF(G757="","",G757-SUMPRODUCT(($B$1461:$B$1491=$J757)*1,G$1461:G$1491))</f>
        <v>0.9562044940329617</v>
      </c>
    </row>
    <row r="758" spans="1:15" x14ac:dyDescent="0.55000000000000004">
      <c r="A758" s="3">
        <v>25</v>
      </c>
      <c r="B758" s="4">
        <v>11</v>
      </c>
      <c r="C758" s="2">
        <f>IFERROR(LN(実質付加価値!C758),"")</f>
        <v>11.714500808236307</v>
      </c>
      <c r="D758" s="2">
        <f>IFERROR(LN(実質付加価値!D758),"")</f>
        <v>11.589940381158449</v>
      </c>
      <c r="E758" s="2">
        <f>IFERROR(LN(実質付加価値!E758),"")</f>
        <v>12.076582158868177</v>
      </c>
      <c r="F758" s="2">
        <f>IFERROR(LN(実質付加価値!F758),"")</f>
        <v>12.112929981309957</v>
      </c>
      <c r="G758" s="2">
        <f>IFERROR(LN(実質付加価値!G758),"")</f>
        <v>12.441865727433896</v>
      </c>
      <c r="I758" s="3">
        <v>25</v>
      </c>
      <c r="J758" s="3">
        <v>11</v>
      </c>
      <c r="K758" s="2" cm="1">
        <f t="array" ref="K758">IF(C758="","",C758-SUMPRODUCT(($B$1461:$B$1491=$J758)*1,C$1461:C$1491))</f>
        <v>0.87772917477147061</v>
      </c>
      <c r="L758" s="2" cm="1">
        <f t="array" ref="L758">IF(D758="","",D758-SUMPRODUCT(($B$1461:$B$1491=$J758)*1,D$1461:D$1491))</f>
        <v>0.52935530350858784</v>
      </c>
      <c r="M758" s="2" cm="1">
        <f t="array" ref="M758">IF(E758="","",E758-SUMPRODUCT(($B$1461:$B$1491=$J758)*1,E$1461:E$1491))</f>
        <v>0.7895387717678517</v>
      </c>
      <c r="N758" s="2" cm="1">
        <f t="array" ref="N758">IF(F758="","",F758-SUMPRODUCT(($B$1461:$B$1491=$J758)*1,F$1461:F$1491))</f>
        <v>0.76400886864250239</v>
      </c>
      <c r="O758" s="2" cm="1">
        <f t="array" ref="O758">IF(G758="","",G758-SUMPRODUCT(($B$1461:$B$1491=$J758)*1,G$1461:G$1491))</f>
        <v>0.87388102926687061</v>
      </c>
    </row>
    <row r="759" spans="1:15" x14ac:dyDescent="0.55000000000000004">
      <c r="A759" s="3">
        <v>25</v>
      </c>
      <c r="B759" s="4">
        <v>12</v>
      </c>
      <c r="C759" s="2">
        <f>IFERROR(LN(実質付加価値!C759),"")</f>
        <v>12.656901191949977</v>
      </c>
      <c r="D759" s="2">
        <f>IFERROR(LN(実質付加価値!D759),"")</f>
        <v>12.477681968131021</v>
      </c>
      <c r="E759" s="2">
        <f>IFERROR(LN(実質付加価値!E759),"")</f>
        <v>12.667857086744215</v>
      </c>
      <c r="F759" s="2">
        <f>IFERROR(LN(実質付加価値!F759),"")</f>
        <v>12.585183670260248</v>
      </c>
      <c r="G759" s="2">
        <f>IFERROR(LN(実質付加価値!G759),"")</f>
        <v>12.800058265440278</v>
      </c>
      <c r="I759" s="3">
        <v>25</v>
      </c>
      <c r="J759" s="3">
        <v>12</v>
      </c>
      <c r="K759" s="2" cm="1">
        <f t="array" ref="K759">IF(C759="","",C759-SUMPRODUCT(($B$1461:$B$1491=$J759)*1,C$1461:C$1491))</f>
        <v>1.6963315123711666</v>
      </c>
      <c r="L759" s="2" cm="1">
        <f t="array" ref="L759">IF(D759="","",D759-SUMPRODUCT(($B$1461:$B$1491=$J759)*1,D$1461:D$1491))</f>
        <v>1.4244240965816637</v>
      </c>
      <c r="M759" s="2" cm="1">
        <f t="array" ref="M759">IF(E759="","",E759-SUMPRODUCT(($B$1461:$B$1491=$J759)*1,E$1461:E$1491))</f>
        <v>1.4950623949320523</v>
      </c>
      <c r="N759" s="2" cm="1">
        <f t="array" ref="N759">IF(F759="","",F759-SUMPRODUCT(($B$1461:$B$1491=$J759)*1,F$1461:F$1491))</f>
        <v>1.4926987440364901</v>
      </c>
      <c r="O759" s="2" cm="1">
        <f t="array" ref="O759">IF(G759="","",G759-SUMPRODUCT(($B$1461:$B$1491=$J759)*1,G$1461:G$1491))</f>
        <v>1.5681262781414098</v>
      </c>
    </row>
    <row r="760" spans="1:15" x14ac:dyDescent="0.55000000000000004">
      <c r="A760" s="3">
        <v>25</v>
      </c>
      <c r="B760" s="4">
        <v>13</v>
      </c>
      <c r="C760" s="2">
        <f>IFERROR(LN(実質付加価値!C760),"")</f>
        <v>9.8504888725429023</v>
      </c>
      <c r="D760" s="2">
        <f>IFERROR(LN(実質付加価値!D760),"")</f>
        <v>9.5340012641592367</v>
      </c>
      <c r="E760" s="2">
        <f>IFERROR(LN(実質付加価値!E760),"")</f>
        <v>9.736424660575361</v>
      </c>
      <c r="F760" s="2">
        <f>IFERROR(LN(実質付加価値!F760),"")</f>
        <v>9.7496301599218977</v>
      </c>
      <c r="G760" s="2">
        <f>IFERROR(LN(実質付加価値!G760),"")</f>
        <v>9.6051953199506332</v>
      </c>
      <c r="I760" s="3">
        <v>25</v>
      </c>
      <c r="J760" s="3">
        <v>13</v>
      </c>
      <c r="K760" s="2" cm="1">
        <f t="array" ref="K760">IF(C760="","",C760-SUMPRODUCT(($B$1461:$B$1491=$J760)*1,C$1461:C$1491))</f>
        <v>-4.3590978036478489E-2</v>
      </c>
      <c r="L760" s="2" cm="1">
        <f t="array" ref="L760">IF(D760="","",D760-SUMPRODUCT(($B$1461:$B$1491=$J760)*1,D$1461:D$1491))</f>
        <v>0.51543385349751958</v>
      </c>
      <c r="M760" s="2" cm="1">
        <f t="array" ref="M760">IF(E760="","",E760-SUMPRODUCT(($B$1461:$B$1491=$J760)*1,E$1461:E$1491))</f>
        <v>0.67610581050929497</v>
      </c>
      <c r="N760" s="2" cm="1">
        <f t="array" ref="N760">IF(F760="","",F760-SUMPRODUCT(($B$1461:$B$1491=$J760)*1,F$1461:F$1491))</f>
        <v>0.89812520259991047</v>
      </c>
      <c r="O760" s="2" cm="1">
        <f t="array" ref="O760">IF(G760="","",G760-SUMPRODUCT(($B$1461:$B$1491=$J760)*1,G$1461:G$1491))</f>
        <v>0.48476969979089013</v>
      </c>
    </row>
    <row r="761" spans="1:15" x14ac:dyDescent="0.55000000000000004">
      <c r="A761" s="3">
        <v>25</v>
      </c>
      <c r="B761" s="4">
        <v>14</v>
      </c>
      <c r="C761" s="2">
        <f>IFERROR(LN(実質付加価値!C761),"")</f>
        <v>12.400351919522668</v>
      </c>
      <c r="D761" s="2">
        <f>IFERROR(LN(実質付加価値!D761),"")</f>
        <v>12.200504209476344</v>
      </c>
      <c r="E761" s="2">
        <f>IFERROR(LN(実質付加価値!E761),"")</f>
        <v>12.272813015031957</v>
      </c>
      <c r="F761" s="2">
        <f>IFERROR(LN(実質付加価値!F761),"")</f>
        <v>12.17192372064623</v>
      </c>
      <c r="G761" s="2">
        <f>IFERROR(LN(実質付加価値!G761),"")</f>
        <v>11.785495562093896</v>
      </c>
      <c r="I761" s="3">
        <v>25</v>
      </c>
      <c r="J761" s="3">
        <v>14</v>
      </c>
      <c r="K761" s="2" cm="1">
        <f t="array" ref="K761">IF(C761="","",C761-SUMPRODUCT(($B$1461:$B$1491=$J761)*1,C$1461:C$1491))</f>
        <v>0.93770412659816849</v>
      </c>
      <c r="L761" s="2" cm="1">
        <f t="array" ref="L761">IF(D761="","",D761-SUMPRODUCT(($B$1461:$B$1491=$J761)*1,D$1461:D$1491))</f>
        <v>0.96297520044273277</v>
      </c>
      <c r="M761" s="2" cm="1">
        <f t="array" ref="M761">IF(E761="","",E761-SUMPRODUCT(($B$1461:$B$1491=$J761)*1,E$1461:E$1491))</f>
        <v>0.78092397680257086</v>
      </c>
      <c r="N761" s="2" cm="1">
        <f t="array" ref="N761">IF(F761="","",F761-SUMPRODUCT(($B$1461:$B$1491=$J761)*1,F$1461:F$1491))</f>
        <v>0.78858571199985938</v>
      </c>
      <c r="O761" s="2" cm="1">
        <f t="array" ref="O761">IF(G761="","",G761-SUMPRODUCT(($B$1461:$B$1491=$J761)*1,G$1461:G$1491))</f>
        <v>0.29169404354779616</v>
      </c>
    </row>
    <row r="762" spans="1:15" x14ac:dyDescent="0.55000000000000004">
      <c r="A762" s="3">
        <v>25</v>
      </c>
      <c r="B762" s="4">
        <v>15</v>
      </c>
      <c r="C762" s="2">
        <f>IFERROR(LN(実質付加価値!C762),"")</f>
        <v>10.576999253128729</v>
      </c>
      <c r="D762" s="2">
        <f>IFERROR(LN(実質付加価値!D762),"")</f>
        <v>10.898289781579289</v>
      </c>
      <c r="E762" s="2">
        <f>IFERROR(LN(実質付加価値!E762),"")</f>
        <v>10.577019841204338</v>
      </c>
      <c r="F762" s="2">
        <f>IFERROR(LN(実質付加価値!F762),"")</f>
        <v>10.352563243535162</v>
      </c>
      <c r="G762" s="2">
        <f>IFERROR(LN(実質付加価値!G762),"")</f>
        <v>10.693870441090548</v>
      </c>
      <c r="I762" s="3">
        <v>25</v>
      </c>
      <c r="J762" s="3">
        <v>15</v>
      </c>
      <c r="K762" s="2" cm="1">
        <f t="array" ref="K762">IF(C762="","",C762-SUMPRODUCT(($B$1461:$B$1491=$J762)*1,C$1461:C$1491))</f>
        <v>0.41274430537125895</v>
      </c>
      <c r="L762" s="2" cm="1">
        <f t="array" ref="L762">IF(D762="","",D762-SUMPRODUCT(($B$1461:$B$1491=$J762)*1,D$1461:D$1491))</f>
        <v>0.76071330826507833</v>
      </c>
      <c r="M762" s="2" cm="1">
        <f t="array" ref="M762">IF(E762="","",E762-SUMPRODUCT(($B$1461:$B$1491=$J762)*1,E$1461:E$1491))</f>
        <v>0.5375400709920104</v>
      </c>
      <c r="N762" s="2" cm="1">
        <f t="array" ref="N762">IF(F762="","",F762-SUMPRODUCT(($B$1461:$B$1491=$J762)*1,F$1461:F$1491))</f>
        <v>0.45169951342485071</v>
      </c>
      <c r="O762" s="2" cm="1">
        <f t="array" ref="O762">IF(G762="","",G762-SUMPRODUCT(($B$1461:$B$1491=$J762)*1,G$1461:G$1491))</f>
        <v>0.74981857833162913</v>
      </c>
    </row>
    <row r="763" spans="1:15" x14ac:dyDescent="0.55000000000000004">
      <c r="A763" s="3">
        <v>25</v>
      </c>
      <c r="B763" s="4">
        <v>16</v>
      </c>
      <c r="C763" s="2">
        <f>IFERROR(LN(実質付加価値!C763),"")</f>
        <v>12.434883046778706</v>
      </c>
      <c r="D763" s="2">
        <f>IFERROR(LN(実質付加価値!D763),"")</f>
        <v>12.70897360781203</v>
      </c>
      <c r="E763" s="2">
        <f>IFERROR(LN(実質付加価値!E763),"")</f>
        <v>12.786788238740785</v>
      </c>
      <c r="F763" s="2">
        <f>IFERROR(LN(実質付加価値!F763),"")</f>
        <v>12.727797748541676</v>
      </c>
      <c r="G763" s="2">
        <f>IFERROR(LN(実質付加価値!G763),"")</f>
        <v>12.654468971528551</v>
      </c>
      <c r="I763" s="3">
        <v>25</v>
      </c>
      <c r="J763" s="3">
        <v>16</v>
      </c>
      <c r="K763" s="2" cm="1">
        <f t="array" ref="K763">IF(C763="","",C763-SUMPRODUCT(($B$1461:$B$1491=$J763)*1,C$1461:C$1491))</f>
        <v>0.98666124456459769</v>
      </c>
      <c r="L763" s="2" cm="1">
        <f t="array" ref="L763">IF(D763="","",D763-SUMPRODUCT(($B$1461:$B$1491=$J763)*1,D$1461:D$1491))</f>
        <v>1.1017231200144906</v>
      </c>
      <c r="M763" s="2" cm="1">
        <f t="array" ref="M763">IF(E763="","",E763-SUMPRODUCT(($B$1461:$B$1491=$J763)*1,E$1461:E$1491))</f>
        <v>1.0317553732686147</v>
      </c>
      <c r="N763" s="2" cm="1">
        <f t="array" ref="N763">IF(F763="","",F763-SUMPRODUCT(($B$1461:$B$1491=$J763)*1,F$1461:F$1491))</f>
        <v>1.0647522974894787</v>
      </c>
      <c r="O763" s="2" cm="1">
        <f t="array" ref="O763">IF(G763="","",G763-SUMPRODUCT(($B$1461:$B$1491=$J763)*1,G$1461:G$1491))</f>
        <v>0.93944919214308165</v>
      </c>
    </row>
    <row r="764" spans="1:15" x14ac:dyDescent="0.55000000000000004">
      <c r="A764" s="3">
        <v>25</v>
      </c>
      <c r="B764" s="4">
        <v>17</v>
      </c>
      <c r="C764" s="2">
        <f>IFERROR(LN(実質付加価値!C764),"")</f>
        <v>12.264663819551176</v>
      </c>
      <c r="D764" s="2">
        <f>IFERROR(LN(実質付加価値!D764),"")</f>
        <v>12.106188397528218</v>
      </c>
      <c r="E764" s="2">
        <f>IFERROR(LN(実質付加価値!E764),"")</f>
        <v>12.215550953393308</v>
      </c>
      <c r="F764" s="2">
        <f>IFERROR(LN(実質付加価値!F764),"")</f>
        <v>12.281848523573135</v>
      </c>
      <c r="G764" s="2">
        <f>IFERROR(LN(実質付加価値!G764),"")</f>
        <v>12.635423161071463</v>
      </c>
      <c r="I764" s="3">
        <v>25</v>
      </c>
      <c r="J764" s="3">
        <v>17</v>
      </c>
      <c r="K764" s="2" cm="1">
        <f t="array" ref="K764">IF(C764="","",C764-SUMPRODUCT(($B$1461:$B$1491=$J764)*1,C$1461:C$1491))</f>
        <v>-0.22967484736397381</v>
      </c>
      <c r="L764" s="2" cm="1">
        <f t="array" ref="L764">IF(D764="","",D764-SUMPRODUCT(($B$1461:$B$1491=$J764)*1,D$1461:D$1491))</f>
        <v>-0.21722990055422997</v>
      </c>
      <c r="M764" s="2" cm="1">
        <f t="array" ref="M764">IF(E764="","",E764-SUMPRODUCT(($B$1461:$B$1491=$J764)*1,E$1461:E$1491))</f>
        <v>-0.2321141901576862</v>
      </c>
      <c r="N764" s="2" cm="1">
        <f t="array" ref="N764">IF(F764="","",F764-SUMPRODUCT(($B$1461:$B$1491=$J764)*1,F$1461:F$1491))</f>
        <v>-0.12436487983015176</v>
      </c>
      <c r="O764" s="2" cm="1">
        <f t="array" ref="O764">IF(G764="","",G764-SUMPRODUCT(($B$1461:$B$1491=$J764)*1,G$1461:G$1491))</f>
        <v>0.21420463388050059</v>
      </c>
    </row>
    <row r="765" spans="1:15" x14ac:dyDescent="0.55000000000000004">
      <c r="A765" s="3">
        <v>25</v>
      </c>
      <c r="B765" s="4">
        <v>18</v>
      </c>
      <c r="C765" s="2">
        <f>IFERROR(LN(実質付加価値!C765),"")</f>
        <v>12.506498926613341</v>
      </c>
      <c r="D765" s="2">
        <f>IFERROR(LN(実質付加価値!D765),"")</f>
        <v>12.493180218711686</v>
      </c>
      <c r="E765" s="2">
        <f>IFERROR(LN(実質付加価値!E765),"")</f>
        <v>12.586631136195605</v>
      </c>
      <c r="F765" s="2">
        <f>IFERROR(LN(実質付加価値!F765),"")</f>
        <v>12.683691622421438</v>
      </c>
      <c r="G765" s="2">
        <f>IFERROR(LN(実質付加価値!G765),"")</f>
        <v>12.671129454929098</v>
      </c>
      <c r="I765" s="3">
        <v>25</v>
      </c>
      <c r="J765" s="3">
        <v>18</v>
      </c>
      <c r="K765" s="2" cm="1">
        <f t="array" ref="K765">IF(C765="","",C765-SUMPRODUCT(($B$1461:$B$1491=$J765)*1,C$1461:C$1491))</f>
        <v>-0.32602012790443347</v>
      </c>
      <c r="L765" s="2" cm="1">
        <f t="array" ref="L765">IF(D765="","",D765-SUMPRODUCT(($B$1461:$B$1491=$J765)*1,D$1461:D$1491))</f>
        <v>-0.4600941591371388</v>
      </c>
      <c r="M765" s="2" cm="1">
        <f t="array" ref="M765">IF(E765="","",E765-SUMPRODUCT(($B$1461:$B$1491=$J765)*1,E$1461:E$1491))</f>
        <v>-0.41653512493350142</v>
      </c>
      <c r="N765" s="2" cm="1">
        <f t="array" ref="N765">IF(F765="","",F765-SUMPRODUCT(($B$1461:$B$1491=$J765)*1,F$1461:F$1491))</f>
        <v>-0.3234137052084769</v>
      </c>
      <c r="O765" s="2" cm="1">
        <f t="array" ref="O765">IF(G765="","",G765-SUMPRODUCT(($B$1461:$B$1491=$J765)*1,G$1461:G$1491))</f>
        <v>-0.30103237877884403</v>
      </c>
    </row>
    <row r="766" spans="1:15" x14ac:dyDescent="0.55000000000000004">
      <c r="A766" s="3">
        <v>25</v>
      </c>
      <c r="B766" s="4">
        <v>19</v>
      </c>
      <c r="C766" s="2">
        <f>IFERROR(LN(実質付加価値!C766),"")</f>
        <v>11.671749160958665</v>
      </c>
      <c r="D766" s="2">
        <f>IFERROR(LN(実質付加価値!D766),"")</f>
        <v>11.588239084849612</v>
      </c>
      <c r="E766" s="2">
        <f>IFERROR(LN(実質付加価値!E766),"")</f>
        <v>11.55366693883084</v>
      </c>
      <c r="F766" s="2">
        <f>IFERROR(LN(実質付加価値!F766),"")</f>
        <v>11.500100400954764</v>
      </c>
      <c r="G766" s="2">
        <f>IFERROR(LN(実質付加価値!G766),"")</f>
        <v>11.580117008393819</v>
      </c>
      <c r="I766" s="3">
        <v>25</v>
      </c>
      <c r="J766" s="3">
        <v>19</v>
      </c>
      <c r="K766" s="2" cm="1">
        <f t="array" ref="K766">IF(C766="","",C766-SUMPRODUCT(($B$1461:$B$1491=$J766)*1,C$1461:C$1491))</f>
        <v>-0.9550687400897413</v>
      </c>
      <c r="L766" s="2" cm="1">
        <f t="array" ref="L766">IF(D766="","",D766-SUMPRODUCT(($B$1461:$B$1491=$J766)*1,D$1461:D$1491))</f>
        <v>-0.90490994058571417</v>
      </c>
      <c r="M766" s="2" cm="1">
        <f t="array" ref="M766">IF(E766="","",E766-SUMPRODUCT(($B$1461:$B$1491=$J766)*1,E$1461:E$1491))</f>
        <v>-0.9105432426276554</v>
      </c>
      <c r="N766" s="2" cm="1">
        <f t="array" ref="N766">IF(F766="","",F766-SUMPRODUCT(($B$1461:$B$1491=$J766)*1,F$1461:F$1491))</f>
        <v>-0.93970137415900545</v>
      </c>
      <c r="O766" s="2" cm="1">
        <f t="array" ref="O766">IF(G766="","",G766-SUMPRODUCT(($B$1461:$B$1491=$J766)*1,G$1461:G$1491))</f>
        <v>-0.9549211689465924</v>
      </c>
    </row>
    <row r="767" spans="1:15" x14ac:dyDescent="0.55000000000000004">
      <c r="A767" s="3">
        <v>25</v>
      </c>
      <c r="B767" s="4">
        <v>20</v>
      </c>
      <c r="C767" s="2">
        <f>IFERROR(LN(実質付加価値!C767),"")</f>
        <v>12.453127244506829</v>
      </c>
      <c r="D767" s="2">
        <f>IFERROR(LN(実質付加価値!D767),"")</f>
        <v>12.639388462031903</v>
      </c>
      <c r="E767" s="2">
        <f>IFERROR(LN(実質付加価値!E767),"")</f>
        <v>12.586584277402448</v>
      </c>
      <c r="F767" s="2">
        <f>IFERROR(LN(実質付加価値!F767),"")</f>
        <v>12.53937576062394</v>
      </c>
      <c r="G767" s="2">
        <f>IFERROR(LN(実質付加価値!G767),"")</f>
        <v>12.56953474642833</v>
      </c>
      <c r="I767" s="3">
        <v>25</v>
      </c>
      <c r="J767" s="3">
        <v>20</v>
      </c>
      <c r="K767" s="2" cm="1">
        <f t="array" ref="K767">IF(C767="","",C767-SUMPRODUCT(($B$1461:$B$1491=$J767)*1,C$1461:C$1491))</f>
        <v>-0.39965342098986412</v>
      </c>
      <c r="L767" s="2" cm="1">
        <f t="array" ref="L767">IF(D767="","",D767-SUMPRODUCT(($B$1461:$B$1491=$J767)*1,D$1461:D$1491))</f>
        <v>-0.42493372035666255</v>
      </c>
      <c r="M767" s="2" cm="1">
        <f t="array" ref="M767">IF(E767="","",E767-SUMPRODUCT(($B$1461:$B$1491=$J767)*1,E$1461:E$1491))</f>
        <v>-0.42817586220003179</v>
      </c>
      <c r="N767" s="2" cm="1">
        <f t="array" ref="N767">IF(F767="","",F767-SUMPRODUCT(($B$1461:$B$1491=$J767)*1,F$1461:F$1491))</f>
        <v>-0.43909900603389396</v>
      </c>
      <c r="O767" s="2" cm="1">
        <f t="array" ref="O767">IF(G767="","",G767-SUMPRODUCT(($B$1461:$B$1491=$J767)*1,G$1461:G$1491))</f>
        <v>-0.45267694870535458</v>
      </c>
    </row>
    <row r="768" spans="1:15" x14ac:dyDescent="0.55000000000000004">
      <c r="A768" s="3">
        <v>25</v>
      </c>
      <c r="B768" s="4">
        <v>21</v>
      </c>
      <c r="C768" s="2">
        <f>IFERROR(LN(実質付加価値!C768),"")</f>
        <v>12.453643761193897</v>
      </c>
      <c r="D768" s="2">
        <f>IFERROR(LN(実質付加価値!D768),"")</f>
        <v>12.463579871456677</v>
      </c>
      <c r="E768" s="2">
        <f>IFERROR(LN(実質付加価値!E768),"")</f>
        <v>12.500235762654729</v>
      </c>
      <c r="F768" s="2">
        <f>IFERROR(LN(実質付加価値!F768),"")</f>
        <v>12.212669516740171</v>
      </c>
      <c r="G768" s="2">
        <f>IFERROR(LN(実質付加価値!G768),"")</f>
        <v>12.353251195108374</v>
      </c>
      <c r="I768" s="3">
        <v>25</v>
      </c>
      <c r="J768" s="3">
        <v>21</v>
      </c>
      <c r="K768" s="2" cm="1">
        <f t="array" ref="K768">IF(C768="","",C768-SUMPRODUCT(($B$1461:$B$1491=$J768)*1,C$1461:C$1491))</f>
        <v>-0.34052153834240784</v>
      </c>
      <c r="L768" s="2" cm="1">
        <f t="array" ref="L768">IF(D768="","",D768-SUMPRODUCT(($B$1461:$B$1491=$J768)*1,D$1461:D$1491))</f>
        <v>-0.35627123118681858</v>
      </c>
      <c r="M768" s="2" cm="1">
        <f t="array" ref="M768">IF(E768="","",E768-SUMPRODUCT(($B$1461:$B$1491=$J768)*1,E$1461:E$1491))</f>
        <v>-0.32851616334540523</v>
      </c>
      <c r="N768" s="2" cm="1">
        <f t="array" ref="N768">IF(F768="","",F768-SUMPRODUCT(($B$1461:$B$1491=$J768)*1,F$1461:F$1491))</f>
        <v>-0.32998687466075793</v>
      </c>
      <c r="O768" s="2" cm="1">
        <f t="array" ref="O768">IF(G768="","",G768-SUMPRODUCT(($B$1461:$B$1491=$J768)*1,G$1461:G$1491))</f>
        <v>-0.29028330861215501</v>
      </c>
    </row>
    <row r="769" spans="1:15" x14ac:dyDescent="0.55000000000000004">
      <c r="A769" s="3">
        <v>25</v>
      </c>
      <c r="B769" s="4">
        <v>22</v>
      </c>
      <c r="C769" s="2">
        <f>IFERROR(LN(実質付加価値!C769),"")</f>
        <v>11.693551717162944</v>
      </c>
      <c r="D769" s="2">
        <f>IFERROR(LN(実質付加価値!D769),"")</f>
        <v>11.738942488418179</v>
      </c>
      <c r="E769" s="2">
        <f>IFERROR(LN(実質付加価値!E769),"")</f>
        <v>11.72164428787781</v>
      </c>
      <c r="F769" s="2">
        <f>IFERROR(LN(実質付加価値!F769),"")</f>
        <v>11.225223814612937</v>
      </c>
      <c r="G769" s="2">
        <f>IFERROR(LN(実質付加価値!G769),"")</f>
        <v>11.21404740663503</v>
      </c>
      <c r="I769" s="3">
        <v>25</v>
      </c>
      <c r="J769" s="3">
        <v>22</v>
      </c>
      <c r="K769" s="2" cm="1">
        <f t="array" ref="K769">IF(C769="","",C769-SUMPRODUCT(($B$1461:$B$1491=$J769)*1,C$1461:C$1491))</f>
        <v>-0.41315384090463958</v>
      </c>
      <c r="L769" s="2" cm="1">
        <f t="array" ref="L769">IF(D769="","",D769-SUMPRODUCT(($B$1461:$B$1491=$J769)*1,D$1461:D$1491))</f>
        <v>-0.33987746850259803</v>
      </c>
      <c r="M769" s="2" cm="1">
        <f t="array" ref="M769">IF(E769="","",E769-SUMPRODUCT(($B$1461:$B$1491=$J769)*1,E$1461:E$1491))</f>
        <v>-0.35499865736086278</v>
      </c>
      <c r="N769" s="2" cm="1">
        <f t="array" ref="N769">IF(F769="","",F769-SUMPRODUCT(($B$1461:$B$1491=$J769)*1,F$1461:F$1491))</f>
        <v>-0.37583398173767257</v>
      </c>
      <c r="O769" s="2" cm="1">
        <f t="array" ref="O769">IF(G769="","",G769-SUMPRODUCT(($B$1461:$B$1491=$J769)*1,G$1461:G$1491))</f>
        <v>-0.38291464451863</v>
      </c>
    </row>
    <row r="770" spans="1:15" x14ac:dyDescent="0.55000000000000004">
      <c r="A770" s="3">
        <v>25</v>
      </c>
      <c r="B770" s="4">
        <v>23</v>
      </c>
      <c r="C770" s="2">
        <f>IFERROR(LN(実質付加価値!C770),"")</f>
        <v>11.321889882744061</v>
      </c>
      <c r="D770" s="2">
        <f>IFERROR(LN(実質付加価値!D770),"")</f>
        <v>11.30029981827051</v>
      </c>
      <c r="E770" s="2">
        <f>IFERROR(LN(実質付加価値!E770),"")</f>
        <v>11.31312659739597</v>
      </c>
      <c r="F770" s="2">
        <f>IFERROR(LN(実質付加価値!F770),"")</f>
        <v>11.388474037852061</v>
      </c>
      <c r="G770" s="2">
        <f>IFERROR(LN(実質付加価値!G770),"")</f>
        <v>11.367452804174732</v>
      </c>
      <c r="I770" s="3">
        <v>25</v>
      </c>
      <c r="J770" s="3">
        <v>23</v>
      </c>
      <c r="K770" s="2" cm="1">
        <f t="array" ref="K770">IF(C770="","",C770-SUMPRODUCT(($B$1461:$B$1491=$J770)*1,C$1461:C$1491))</f>
        <v>-0.50161612811461964</v>
      </c>
      <c r="L770" s="2" cm="1">
        <f t="array" ref="L770">IF(D770="","",D770-SUMPRODUCT(($B$1461:$B$1491=$J770)*1,D$1461:D$1491))</f>
        <v>-0.52557902197294837</v>
      </c>
      <c r="M770" s="2" cm="1">
        <f t="array" ref="M770">IF(E770="","",E770-SUMPRODUCT(($B$1461:$B$1491=$J770)*1,E$1461:E$1491))</f>
        <v>-0.55000202309368973</v>
      </c>
      <c r="N770" s="2" cm="1">
        <f t="array" ref="N770">IF(F770="","",F770-SUMPRODUCT(($B$1461:$B$1491=$J770)*1,F$1461:F$1491))</f>
        <v>-0.55829691511905466</v>
      </c>
      <c r="O770" s="2" cm="1">
        <f t="array" ref="O770">IF(G770="","",G770-SUMPRODUCT(($B$1461:$B$1491=$J770)*1,G$1461:G$1491))</f>
        <v>-0.5685727071182658</v>
      </c>
    </row>
    <row r="771" spans="1:15" x14ac:dyDescent="0.55000000000000004">
      <c r="A771" s="3">
        <v>25</v>
      </c>
      <c r="B771" s="4">
        <v>24</v>
      </c>
      <c r="C771" s="2">
        <f>IFERROR(LN(実質付加価値!C771),"")</f>
        <v>9.8607344161791648</v>
      </c>
      <c r="D771" s="2">
        <f>IFERROR(LN(実質付加価値!D771),"")</f>
        <v>10.098754836635933</v>
      </c>
      <c r="E771" s="2">
        <f>IFERROR(LN(実質付加価値!E771),"")</f>
        <v>10.005916774160346</v>
      </c>
      <c r="F771" s="2">
        <f>IFERROR(LN(実質付加価値!F771),"")</f>
        <v>9.9612897942102805</v>
      </c>
      <c r="G771" s="2">
        <f>IFERROR(LN(実質付加価値!G771),"")</f>
        <v>10.010577580910036</v>
      </c>
      <c r="I771" s="3">
        <v>25</v>
      </c>
      <c r="J771" s="3">
        <v>24</v>
      </c>
      <c r="K771" s="2" cm="1">
        <f t="array" ref="K771">IF(C771="","",C771-SUMPRODUCT(($B$1461:$B$1491=$J771)*1,C$1461:C$1491))</f>
        <v>-1.2967147121325642</v>
      </c>
      <c r="L771" s="2" cm="1">
        <f t="array" ref="L771">IF(D771="","",D771-SUMPRODUCT(($B$1461:$B$1491=$J771)*1,D$1461:D$1491))</f>
        <v>-1.060342229689331</v>
      </c>
      <c r="M771" s="2" cm="1">
        <f t="array" ref="M771">IF(E771="","",E771-SUMPRODUCT(($B$1461:$B$1491=$J771)*1,E$1461:E$1491))</f>
        <v>-1.1164257668080246</v>
      </c>
      <c r="N771" s="2" cm="1">
        <f t="array" ref="N771">IF(F771="","",F771-SUMPRODUCT(($B$1461:$B$1491=$J771)*1,F$1461:F$1491))</f>
        <v>-1.0957522860037532</v>
      </c>
      <c r="O771" s="2" cm="1">
        <f t="array" ref="O771">IF(G771="","",G771-SUMPRODUCT(($B$1461:$B$1491=$J771)*1,G$1461:G$1491))</f>
        <v>-1.0800147201177186</v>
      </c>
    </row>
    <row r="772" spans="1:15" x14ac:dyDescent="0.55000000000000004">
      <c r="A772" s="3">
        <v>25</v>
      </c>
      <c r="B772" s="4">
        <v>25</v>
      </c>
      <c r="C772" s="2">
        <f>IFERROR(LN(実質付加価値!C772),"")</f>
        <v>11.830362286314651</v>
      </c>
      <c r="D772" s="2">
        <f>IFERROR(LN(実質付加価値!D772),"")</f>
        <v>11.991191286190706</v>
      </c>
      <c r="E772" s="2">
        <f>IFERROR(LN(実質付加価値!E772),"")</f>
        <v>11.995184608189298</v>
      </c>
      <c r="F772" s="2">
        <f>IFERROR(LN(実質付加価値!F772),"")</f>
        <v>12.060651226692544</v>
      </c>
      <c r="G772" s="2">
        <f>IFERROR(LN(実質付加価値!G772),"")</f>
        <v>12.180447694467759</v>
      </c>
      <c r="I772" s="3">
        <v>25</v>
      </c>
      <c r="J772" s="3">
        <v>25</v>
      </c>
      <c r="K772" s="2" cm="1">
        <f t="array" ref="K772">IF(C772="","",C772-SUMPRODUCT(($B$1461:$B$1491=$J772)*1,C$1461:C$1491))</f>
        <v>-0.49370349538217972</v>
      </c>
      <c r="L772" s="2" cm="1">
        <f t="array" ref="L772">IF(D772="","",D772-SUMPRODUCT(($B$1461:$B$1491=$J772)*1,D$1461:D$1491))</f>
        <v>-0.44344104472834545</v>
      </c>
      <c r="M772" s="2" cm="1">
        <f t="array" ref="M772">IF(E772="","",E772-SUMPRODUCT(($B$1461:$B$1491=$J772)*1,E$1461:E$1491))</f>
        <v>-0.41652725082050246</v>
      </c>
      <c r="N772" s="2" cm="1">
        <f t="array" ref="N772">IF(F772="","",F772-SUMPRODUCT(($B$1461:$B$1491=$J772)*1,F$1461:F$1491))</f>
        <v>-0.39164570881207261</v>
      </c>
      <c r="O772" s="2" cm="1">
        <f t="array" ref="O772">IF(G772="","",G772-SUMPRODUCT(($B$1461:$B$1491=$J772)*1,G$1461:G$1491))</f>
        <v>-0.41651503645860188</v>
      </c>
    </row>
    <row r="773" spans="1:15" x14ac:dyDescent="0.55000000000000004">
      <c r="A773" s="3">
        <v>25</v>
      </c>
      <c r="B773" s="4">
        <v>26</v>
      </c>
      <c r="C773" s="2">
        <f>IFERROR(LN(実質付加価値!C773),"")</f>
        <v>11.919709617906895</v>
      </c>
      <c r="D773" s="2">
        <f>IFERROR(LN(実質付加価値!D773),"")</f>
        <v>12.059883224702988</v>
      </c>
      <c r="E773" s="2">
        <f>IFERROR(LN(実質付加価値!E773),"")</f>
        <v>12.104585778678965</v>
      </c>
      <c r="F773" s="2">
        <f>IFERROR(LN(実質付加価値!F773),"")</f>
        <v>12.094941595197477</v>
      </c>
      <c r="G773" s="2">
        <f>IFERROR(LN(実質付加価値!G773),"")</f>
        <v>12.07932397386053</v>
      </c>
      <c r="I773" s="3">
        <v>25</v>
      </c>
      <c r="J773" s="3">
        <v>26</v>
      </c>
      <c r="K773" s="2" cm="1">
        <f t="array" ref="K773">IF(C773="","",C773-SUMPRODUCT(($B$1461:$B$1491=$J773)*1,C$1461:C$1491))</f>
        <v>-0.37472794397871922</v>
      </c>
      <c r="L773" s="2" cm="1">
        <f t="array" ref="L773">IF(D773="","",D773-SUMPRODUCT(($B$1461:$B$1491=$J773)*1,D$1461:D$1491))</f>
        <v>-0.33101584124035099</v>
      </c>
      <c r="M773" s="2" cm="1">
        <f t="array" ref="M773">IF(E773="","",E773-SUMPRODUCT(($B$1461:$B$1491=$J773)*1,E$1461:E$1491))</f>
        <v>-0.29694619450049231</v>
      </c>
      <c r="N773" s="2" cm="1">
        <f t="array" ref="N773">IF(F773="","",F773-SUMPRODUCT(($B$1461:$B$1491=$J773)*1,F$1461:F$1491))</f>
        <v>-0.2891706872900901</v>
      </c>
      <c r="O773" s="2" cm="1">
        <f t="array" ref="O773">IF(G773="","",G773-SUMPRODUCT(($B$1461:$B$1491=$J773)*1,G$1461:G$1491))</f>
        <v>-0.27013952377788897</v>
      </c>
    </row>
    <row r="774" spans="1:15" x14ac:dyDescent="0.55000000000000004">
      <c r="A774" s="3">
        <v>25</v>
      </c>
      <c r="B774" s="4">
        <v>27</v>
      </c>
      <c r="C774" s="2">
        <f>IFERROR(LN(実質付加価値!C774),"")</f>
        <v>12.618185710223766</v>
      </c>
      <c r="D774" s="2">
        <f>IFERROR(LN(実質付加価値!D774),"")</f>
        <v>12.701085616771712</v>
      </c>
      <c r="E774" s="2">
        <f>IFERROR(LN(実質付加価値!E774),"")</f>
        <v>12.689355873028072</v>
      </c>
      <c r="F774" s="2">
        <f>IFERROR(LN(実質付加価値!F774),"")</f>
        <v>12.650826402384926</v>
      </c>
      <c r="G774" s="2">
        <f>IFERROR(LN(実質付加価値!G774),"")</f>
        <v>12.67645053910346</v>
      </c>
      <c r="I774" s="3">
        <v>25</v>
      </c>
      <c r="J774" s="3">
        <v>27</v>
      </c>
      <c r="K774" s="2" cm="1">
        <f t="array" ref="K774">IF(C774="","",C774-SUMPRODUCT(($B$1461:$B$1491=$J774)*1,C$1461:C$1491))</f>
        <v>-0.34160656028566372</v>
      </c>
      <c r="L774" s="2" cm="1">
        <f t="array" ref="L774">IF(D774="","",D774-SUMPRODUCT(($B$1461:$B$1491=$J774)*1,D$1461:D$1491))</f>
        <v>-0.30398539799347546</v>
      </c>
      <c r="M774" s="2" cm="1">
        <f t="array" ref="M774">IF(E774="","",E774-SUMPRODUCT(($B$1461:$B$1491=$J774)*1,E$1461:E$1491))</f>
        <v>-0.34127240008770876</v>
      </c>
      <c r="N774" s="2" cm="1">
        <f t="array" ref="N774">IF(F774="","",F774-SUMPRODUCT(($B$1461:$B$1491=$J774)*1,F$1461:F$1491))</f>
        <v>-0.37361250691321501</v>
      </c>
      <c r="O774" s="2" cm="1">
        <f t="array" ref="O774">IF(G774="","",G774-SUMPRODUCT(($B$1461:$B$1491=$J774)*1,G$1461:G$1491))</f>
        <v>-0.35866873982615388</v>
      </c>
    </row>
    <row r="775" spans="1:15" x14ac:dyDescent="0.55000000000000004">
      <c r="A775" s="3">
        <v>25</v>
      </c>
      <c r="B775" s="4">
        <v>28</v>
      </c>
      <c r="C775" s="2">
        <f>IFERROR(LN(実質付加価値!C775),"")</f>
        <v>12.173358366963559</v>
      </c>
      <c r="D775" s="2">
        <f>IFERROR(LN(実質付加価値!D775),"")</f>
        <v>12.295367332020797</v>
      </c>
      <c r="E775" s="2">
        <f>IFERROR(LN(実質付加価値!E775),"")</f>
        <v>12.37594658000318</v>
      </c>
      <c r="F775" s="2">
        <f>IFERROR(LN(実質付加価値!F775),"")</f>
        <v>12.399406348860072</v>
      </c>
      <c r="G775" s="2">
        <f>IFERROR(LN(実質付加価値!G775),"")</f>
        <v>12.444210472834881</v>
      </c>
      <c r="I775" s="3">
        <v>25</v>
      </c>
      <c r="J775" s="3">
        <v>28</v>
      </c>
      <c r="K775" s="2" cm="1">
        <f t="array" ref="K775">IF(C775="","",C775-SUMPRODUCT(($B$1461:$B$1491=$J775)*1,C$1461:C$1491))</f>
        <v>-0.6294576995858332</v>
      </c>
      <c r="L775" s="2" cm="1">
        <f t="array" ref="L775">IF(D775="","",D775-SUMPRODUCT(($B$1461:$B$1491=$J775)*1,D$1461:D$1491))</f>
        <v>-0.59730815249361413</v>
      </c>
      <c r="M775" s="2" cm="1">
        <f t="array" ref="M775">IF(E775="","",E775-SUMPRODUCT(($B$1461:$B$1491=$J775)*1,E$1461:E$1491))</f>
        <v>-0.59431556574679867</v>
      </c>
      <c r="N775" s="2" cm="1">
        <f t="array" ref="N775">IF(F775="","",F775-SUMPRODUCT(($B$1461:$B$1491=$J775)*1,F$1461:F$1491))</f>
        <v>-0.59243086072010165</v>
      </c>
      <c r="O775" s="2" cm="1">
        <f t="array" ref="O775">IF(G775="","",G775-SUMPRODUCT(($B$1461:$B$1491=$J775)*1,G$1461:G$1491))</f>
        <v>-0.59682094990677648</v>
      </c>
    </row>
    <row r="776" spans="1:15" x14ac:dyDescent="0.55000000000000004">
      <c r="A776" s="3">
        <v>25</v>
      </c>
      <c r="B776" s="4">
        <v>29</v>
      </c>
      <c r="C776" s="2">
        <f>IFERROR(LN(実質付加価値!C776),"")</f>
        <v>12.214289742819519</v>
      </c>
      <c r="D776" s="2">
        <f>IFERROR(LN(実質付加価値!D776),"")</f>
        <v>12.340958419830642</v>
      </c>
      <c r="E776" s="2">
        <f>IFERROR(LN(実質付加価値!E776),"")</f>
        <v>12.42904729509601</v>
      </c>
      <c r="F776" s="2">
        <f>IFERROR(LN(実質付加価値!F776),"")</f>
        <v>12.413079459182885</v>
      </c>
      <c r="G776" s="2">
        <f>IFERROR(LN(実質付加価値!G776),"")</f>
        <v>12.428989183833425</v>
      </c>
      <c r="I776" s="3">
        <v>25</v>
      </c>
      <c r="J776" s="3">
        <v>29</v>
      </c>
      <c r="K776" s="2" cm="1">
        <f t="array" ref="K776">IF(C776="","",C776-SUMPRODUCT(($B$1461:$B$1491=$J776)*1,C$1461:C$1491))</f>
        <v>-0.36148864662720825</v>
      </c>
      <c r="L776" s="2" cm="1">
        <f t="array" ref="L776">IF(D776="","",D776-SUMPRODUCT(($B$1461:$B$1491=$J776)*1,D$1461:D$1491))</f>
        <v>-0.26286345914362386</v>
      </c>
      <c r="M776" s="2" cm="1">
        <f t="array" ref="M776">IF(E776="","",E776-SUMPRODUCT(($B$1461:$B$1491=$J776)*1,E$1461:E$1491))</f>
        <v>-0.19894109830334195</v>
      </c>
      <c r="N776" s="2" cm="1">
        <f t="array" ref="N776">IF(F776="","",F776-SUMPRODUCT(($B$1461:$B$1491=$J776)*1,F$1461:F$1491))</f>
        <v>-0.21936108378786834</v>
      </c>
      <c r="O776" s="2" cm="1">
        <f t="array" ref="O776">IF(G776="","",G776-SUMPRODUCT(($B$1461:$B$1491=$J776)*1,G$1461:G$1491))</f>
        <v>-0.20820119687932248</v>
      </c>
    </row>
    <row r="777" spans="1:15" x14ac:dyDescent="0.55000000000000004">
      <c r="A777" s="3">
        <v>25</v>
      </c>
      <c r="B777" s="4">
        <v>30</v>
      </c>
      <c r="C777" s="2">
        <f>IFERROR(LN(実質付加価値!C777),"")</f>
        <v>12.71111199578522</v>
      </c>
      <c r="D777" s="2">
        <f>IFERROR(LN(実質付加価値!D777),"")</f>
        <v>12.888160076353749</v>
      </c>
      <c r="E777" s="2">
        <f>IFERROR(LN(実質付加価値!E777),"")</f>
        <v>12.974072310093993</v>
      </c>
      <c r="F777" s="2">
        <f>IFERROR(LN(実質付加価値!F777),"")</f>
        <v>12.973112183262201</v>
      </c>
      <c r="G777" s="2">
        <f>IFERROR(LN(実質付加価値!G777),"")</f>
        <v>13.068319116922513</v>
      </c>
      <c r="I777" s="3">
        <v>25</v>
      </c>
      <c r="J777" s="3">
        <v>30</v>
      </c>
      <c r="K777" s="2" cm="1">
        <f t="array" ref="K777">IF(C777="","",C777-SUMPRODUCT(($B$1461:$B$1491=$J777)*1,C$1461:C$1491))</f>
        <v>-0.44428151046991715</v>
      </c>
      <c r="L777" s="2" cm="1">
        <f t="array" ref="L777">IF(D777="","",D777-SUMPRODUCT(($B$1461:$B$1491=$J777)*1,D$1461:D$1491))</f>
        <v>-0.42484285733698357</v>
      </c>
      <c r="M777" s="2" cm="1">
        <f t="array" ref="M777">IF(E777="","",E777-SUMPRODUCT(($B$1461:$B$1491=$J777)*1,E$1461:E$1491))</f>
        <v>-0.4087565254465293</v>
      </c>
      <c r="N777" s="2" cm="1">
        <f t="array" ref="N777">IF(F777="","",F777-SUMPRODUCT(($B$1461:$B$1491=$J777)*1,F$1461:F$1491))</f>
        <v>-0.41201121322357892</v>
      </c>
      <c r="O777" s="2" cm="1">
        <f t="array" ref="O777">IF(G777="","",G777-SUMPRODUCT(($B$1461:$B$1491=$J777)*1,G$1461:G$1491))</f>
        <v>-0.36487870274472556</v>
      </c>
    </row>
    <row r="778" spans="1:15" x14ac:dyDescent="0.55000000000000004">
      <c r="A778" s="3">
        <v>25</v>
      </c>
      <c r="B778" s="4">
        <v>31</v>
      </c>
      <c r="C778" s="2">
        <f>IFERROR(LN(実質付加価値!C778),"")</f>
        <v>12.555374943407934</v>
      </c>
      <c r="D778" s="2">
        <f>IFERROR(LN(実質付加価値!D778),"")</f>
        <v>12.491510672513678</v>
      </c>
      <c r="E778" s="2">
        <f>IFERROR(LN(実質付加価値!E778),"")</f>
        <v>12.40990945174107</v>
      </c>
      <c r="F778" s="2">
        <f>IFERROR(LN(実質付加価値!F778),"")</f>
        <v>12.263015374256247</v>
      </c>
      <c r="G778" s="2">
        <f>IFERROR(LN(実質付加価値!G778),"")</f>
        <v>12.274966246293692</v>
      </c>
      <c r="I778" s="3">
        <v>25</v>
      </c>
      <c r="J778" s="3">
        <v>31</v>
      </c>
      <c r="K778" s="2" cm="1">
        <f t="array" ref="K778">IF(C778="","",C778-SUMPRODUCT(($B$1461:$B$1491=$J778)*1,C$1461:C$1491))</f>
        <v>-0.14329909104645111</v>
      </c>
      <c r="L778" s="2" cm="1">
        <f t="array" ref="L778">IF(D778="","",D778-SUMPRODUCT(($B$1461:$B$1491=$J778)*1,D$1461:D$1491))</f>
        <v>-0.11000744922999495</v>
      </c>
      <c r="M778" s="2" cm="1">
        <f t="array" ref="M778">IF(E778="","",E778-SUMPRODUCT(($B$1461:$B$1491=$J778)*1,E$1461:E$1491))</f>
        <v>-0.16481499998885596</v>
      </c>
      <c r="N778" s="2" cm="1">
        <f t="array" ref="N778">IF(F778="","",F778-SUMPRODUCT(($B$1461:$B$1491=$J778)*1,F$1461:F$1491))</f>
        <v>-0.18545205643027707</v>
      </c>
      <c r="O778" s="2" cm="1">
        <f t="array" ref="O778">IF(G778="","",G778-SUMPRODUCT(($B$1461:$B$1491=$J778)*1,G$1461:G$1491))</f>
        <v>-0.17258720404591799</v>
      </c>
    </row>
    <row r="779" spans="1:15" x14ac:dyDescent="0.55000000000000004">
      <c r="A779" s="3">
        <v>26</v>
      </c>
      <c r="B779" s="4">
        <v>1</v>
      </c>
      <c r="C779" s="2">
        <f>IFERROR(LN(実質付加価値!C779),"")</f>
        <v>10.782497711279158</v>
      </c>
      <c r="D779" s="2">
        <f>IFERROR(LN(実質付加価値!D779),"")</f>
        <v>10.617863313091581</v>
      </c>
      <c r="E779" s="2">
        <f>IFERROR(LN(実質付加価値!E779),"")</f>
        <v>10.483959693490686</v>
      </c>
      <c r="F779" s="2">
        <f>IFERROR(LN(実質付加価値!F779),"")</f>
        <v>10.438866646937031</v>
      </c>
      <c r="G779" s="2">
        <f>IFERROR(LN(実質付加価値!G779),"")</f>
        <v>10.588868034090757</v>
      </c>
      <c r="I779" s="3">
        <v>26</v>
      </c>
      <c r="J779" s="3">
        <v>1</v>
      </c>
      <c r="K779" s="2" cm="1">
        <f t="array" ref="K779">IF(C779="","",C779-SUMPRODUCT(($B$1461:$B$1491=$J779)*1,C$1461:C$1491))</f>
        <v>-0.81773462265659802</v>
      </c>
      <c r="L779" s="2" cm="1">
        <f t="array" ref="L779">IF(D779="","",D779-SUMPRODUCT(($B$1461:$B$1491=$J779)*1,D$1461:D$1491))</f>
        <v>-0.84190340598996904</v>
      </c>
      <c r="M779" s="2" cm="1">
        <f t="array" ref="M779">IF(E779="","",E779-SUMPRODUCT(($B$1461:$B$1491=$J779)*1,E$1461:E$1491))</f>
        <v>-0.8772761395949118</v>
      </c>
      <c r="N779" s="2" cm="1">
        <f t="array" ref="N779">IF(F779="","",F779-SUMPRODUCT(($B$1461:$B$1491=$J779)*1,F$1461:F$1491))</f>
        <v>-0.88336502164149167</v>
      </c>
      <c r="O779" s="2" cm="1">
        <f t="array" ref="O779">IF(G779="","",G779-SUMPRODUCT(($B$1461:$B$1491=$J779)*1,G$1461:G$1491))</f>
        <v>-0.81582342625752702</v>
      </c>
    </row>
    <row r="780" spans="1:15" x14ac:dyDescent="0.55000000000000004">
      <c r="A780" s="3">
        <v>26</v>
      </c>
      <c r="B780" s="4">
        <v>2</v>
      </c>
      <c r="C780" s="2">
        <f>IFERROR(LN(実質付加価値!C780),"")</f>
        <v>7.8954136963312811</v>
      </c>
      <c r="D780" s="2">
        <f>IFERROR(LN(実質付加価値!D780),"")</f>
        <v>8.0320813550035659</v>
      </c>
      <c r="E780" s="2">
        <f>IFERROR(LN(実質付加価値!E780),"")</f>
        <v>7.9110245635256931</v>
      </c>
      <c r="F780" s="2">
        <f>IFERROR(LN(実質付加価値!F780),"")</f>
        <v>7.8800918116533438</v>
      </c>
      <c r="G780" s="2">
        <f>IFERROR(LN(実質付加価値!G780),"")</f>
        <v>7.6272027189838649</v>
      </c>
      <c r="I780" s="3">
        <v>26</v>
      </c>
      <c r="J780" s="3">
        <v>2</v>
      </c>
      <c r="K780" s="2" cm="1">
        <f t="array" ref="K780">IF(C780="","",C780-SUMPRODUCT(($B$1461:$B$1491=$J780)*1,C$1461:C$1491))</f>
        <v>-0.57243293176405619</v>
      </c>
      <c r="L780" s="2" cm="1">
        <f t="array" ref="L780">IF(D780="","",D780-SUMPRODUCT(($B$1461:$B$1491=$J780)*1,D$1461:D$1491))</f>
        <v>-0.56619280135643812</v>
      </c>
      <c r="M780" s="2" cm="1">
        <f t="array" ref="M780">IF(E780="","",E780-SUMPRODUCT(($B$1461:$B$1491=$J780)*1,E$1461:E$1491))</f>
        <v>-0.64980855191020126</v>
      </c>
      <c r="N780" s="2" cm="1">
        <f t="array" ref="N780">IF(F780="","",F780-SUMPRODUCT(($B$1461:$B$1491=$J780)*1,F$1461:F$1491))</f>
        <v>-0.65709788436249816</v>
      </c>
      <c r="O780" s="2" cm="1">
        <f t="array" ref="O780">IF(G780="","",G780-SUMPRODUCT(($B$1461:$B$1491=$J780)*1,G$1461:G$1491))</f>
        <v>-0.66145116397224157</v>
      </c>
    </row>
    <row r="781" spans="1:15" x14ac:dyDescent="0.55000000000000004">
      <c r="A781" s="3">
        <v>26</v>
      </c>
      <c r="B781" s="4">
        <v>3</v>
      </c>
      <c r="C781" s="2">
        <f>IFERROR(LN(実質付加価値!C781),"")</f>
        <v>13.470944815102744</v>
      </c>
      <c r="D781" s="2">
        <f>IFERROR(LN(実質付加価値!D781),"")</f>
        <v>13.556650693240407</v>
      </c>
      <c r="E781" s="2">
        <f>IFERROR(LN(実質付加価値!E781),"")</f>
        <v>13.527212275298922</v>
      </c>
      <c r="F781" s="2">
        <f>IFERROR(LN(実質付加価値!F781),"")</f>
        <v>13.380127269348776</v>
      </c>
      <c r="G781" s="2">
        <f>IFERROR(LN(実質付加価値!G781),"")</f>
        <v>13.449430059868384</v>
      </c>
      <c r="I781" s="3">
        <v>26</v>
      </c>
      <c r="J781" s="3">
        <v>3</v>
      </c>
      <c r="K781" s="2" cm="1">
        <f t="array" ref="K781">IF(C781="","",C781-SUMPRODUCT(($B$1461:$B$1491=$J781)*1,C$1461:C$1491))</f>
        <v>1.4075207483159602</v>
      </c>
      <c r="L781" s="2" cm="1">
        <f t="array" ref="L781">IF(D781="","",D781-SUMPRODUCT(($B$1461:$B$1491=$J781)*1,D$1461:D$1491))</f>
        <v>1.4641127775821356</v>
      </c>
      <c r="M781" s="2" cm="1">
        <f t="array" ref="M781">IF(E781="","",E781-SUMPRODUCT(($B$1461:$B$1491=$J781)*1,E$1461:E$1491))</f>
        <v>1.392951024172552</v>
      </c>
      <c r="N781" s="2" cm="1">
        <f t="array" ref="N781">IF(F781="","",F781-SUMPRODUCT(($B$1461:$B$1491=$J781)*1,F$1461:F$1491))</f>
        <v>1.315596480572724</v>
      </c>
      <c r="O781" s="2" cm="1">
        <f t="array" ref="O781">IF(G781="","",G781-SUMPRODUCT(($B$1461:$B$1491=$J781)*1,G$1461:G$1491))</f>
        <v>1.3449825921947696</v>
      </c>
    </row>
    <row r="782" spans="1:15" x14ac:dyDescent="0.55000000000000004">
      <c r="A782" s="3">
        <v>26</v>
      </c>
      <c r="B782" s="4">
        <v>4</v>
      </c>
      <c r="C782" s="2">
        <f>IFERROR(LN(実質付加価値!C782),"")</f>
        <v>10.91472364181408</v>
      </c>
      <c r="D782" s="2">
        <f>IFERROR(LN(実質付加価値!D782),"")</f>
        <v>11.058803477216316</v>
      </c>
      <c r="E782" s="2">
        <f>IFERROR(LN(実質付加価値!E782),"")</f>
        <v>10.880368083857508</v>
      </c>
      <c r="F782" s="2">
        <f>IFERROR(LN(実質付加価値!F782),"")</f>
        <v>10.629484974340409</v>
      </c>
      <c r="G782" s="2">
        <f>IFERROR(LN(実質付加価値!G782),"")</f>
        <v>10.569882057563698</v>
      </c>
      <c r="I782" s="3">
        <v>26</v>
      </c>
      <c r="J782" s="3">
        <v>4</v>
      </c>
      <c r="K782" s="2" cm="1">
        <f t="array" ref="K782">IF(C782="","",C782-SUMPRODUCT(($B$1461:$B$1491=$J782)*1,C$1461:C$1491))</f>
        <v>0.98120198484846632</v>
      </c>
      <c r="L782" s="2" cm="1">
        <f t="array" ref="L782">IF(D782="","",D782-SUMPRODUCT(($B$1461:$B$1491=$J782)*1,D$1461:D$1491))</f>
        <v>1.0284606834397323</v>
      </c>
      <c r="M782" s="2" cm="1">
        <f t="array" ref="M782">IF(E782="","",E782-SUMPRODUCT(($B$1461:$B$1491=$J782)*1,E$1461:E$1491))</f>
        <v>0.94166187539641832</v>
      </c>
      <c r="N782" s="2" cm="1">
        <f t="array" ref="N782">IF(F782="","",F782-SUMPRODUCT(($B$1461:$B$1491=$J782)*1,F$1461:F$1491))</f>
        <v>0.80332200297876533</v>
      </c>
      <c r="O782" s="2" cm="1">
        <f t="array" ref="O782">IF(G782="","",G782-SUMPRODUCT(($B$1461:$B$1491=$J782)*1,G$1461:G$1491))</f>
        <v>0.76876342544365173</v>
      </c>
    </row>
    <row r="783" spans="1:15" x14ac:dyDescent="0.55000000000000004">
      <c r="A783" s="3">
        <v>26</v>
      </c>
      <c r="B783" s="4">
        <v>5</v>
      </c>
      <c r="C783" s="2">
        <f>IFERROR(LN(実質付加価値!C783),"")</f>
        <v>10.437050333557625</v>
      </c>
      <c r="D783" s="2">
        <f>IFERROR(LN(実質付加価値!D783),"")</f>
        <v>10.63660135509731</v>
      </c>
      <c r="E783" s="2">
        <f>IFERROR(LN(実質付加価値!E783),"")</f>
        <v>10.817669272200561</v>
      </c>
      <c r="F783" s="2">
        <f>IFERROR(LN(実質付加価値!F783),"")</f>
        <v>10.687605697536684</v>
      </c>
      <c r="G783" s="2">
        <f>IFERROR(LN(実質付加価値!G783),"")</f>
        <v>10.835660486055362</v>
      </c>
      <c r="I783" s="3">
        <v>26</v>
      </c>
      <c r="J783" s="3">
        <v>5</v>
      </c>
      <c r="K783" s="2" cm="1">
        <f t="array" ref="K783">IF(C783="","",C783-SUMPRODUCT(($B$1461:$B$1491=$J783)*1,C$1461:C$1491))</f>
        <v>0.19989386650722096</v>
      </c>
      <c r="L783" s="2" cm="1">
        <f t="array" ref="L783">IF(D783="","",D783-SUMPRODUCT(($B$1461:$B$1491=$J783)*1,D$1461:D$1491))</f>
        <v>0.25539462780136546</v>
      </c>
      <c r="M783" s="2" cm="1">
        <f t="array" ref="M783">IF(E783="","",E783-SUMPRODUCT(($B$1461:$B$1491=$J783)*1,E$1461:E$1491))</f>
        <v>0.39420202198929388</v>
      </c>
      <c r="N783" s="2" cm="1">
        <f t="array" ref="N783">IF(F783="","",F783-SUMPRODUCT(($B$1461:$B$1491=$J783)*1,F$1461:F$1491))</f>
        <v>0.43473699610719585</v>
      </c>
      <c r="O783" s="2" cm="1">
        <f t="array" ref="O783">IF(G783="","",G783-SUMPRODUCT(($B$1461:$B$1491=$J783)*1,G$1461:G$1491))</f>
        <v>0.51636108475722153</v>
      </c>
    </row>
    <row r="784" spans="1:15" x14ac:dyDescent="0.55000000000000004">
      <c r="A784" s="3">
        <v>26</v>
      </c>
      <c r="B784" s="4">
        <v>6</v>
      </c>
      <c r="C784" s="2">
        <f>IFERROR(LN(実質付加価値!C784),"")</f>
        <v>11.64762102928718</v>
      </c>
      <c r="D784" s="2">
        <f>IFERROR(LN(実質付加価値!D784),"")</f>
        <v>11.905431971655878</v>
      </c>
      <c r="E784" s="2">
        <f>IFERROR(LN(実質付加価値!E784),"")</f>
        <v>12.114657835013167</v>
      </c>
      <c r="F784" s="2">
        <f>IFERROR(LN(実質付加価値!F784),"")</f>
        <v>12.135194857125008</v>
      </c>
      <c r="G784" s="2">
        <f>IFERROR(LN(実質付加価値!G784),"")</f>
        <v>12.103235603389605</v>
      </c>
      <c r="I784" s="3">
        <v>26</v>
      </c>
      <c r="J784" s="3">
        <v>6</v>
      </c>
      <c r="K784" s="2" cm="1">
        <f t="array" ref="K784">IF(C784="","",C784-SUMPRODUCT(($B$1461:$B$1491=$J784)*1,C$1461:C$1491))</f>
        <v>-0.19184509680727579</v>
      </c>
      <c r="L784" s="2" cm="1">
        <f t="array" ref="L784">IF(D784="","",D784-SUMPRODUCT(($B$1461:$B$1491=$J784)*1,D$1461:D$1491))</f>
        <v>8.0287217644219311E-3</v>
      </c>
      <c r="M784" s="2" cm="1">
        <f t="array" ref="M784">IF(E784="","",E784-SUMPRODUCT(($B$1461:$B$1491=$J784)*1,E$1461:E$1491))</f>
        <v>6.4672666257497013E-2</v>
      </c>
      <c r="N784" s="2" cm="1">
        <f t="array" ref="N784">IF(F784="","",F784-SUMPRODUCT(($B$1461:$B$1491=$J784)*1,F$1461:F$1491))</f>
        <v>8.3137216267298086E-2</v>
      </c>
      <c r="O784" s="2" cm="1">
        <f t="array" ref="O784">IF(G784="","",G784-SUMPRODUCT(($B$1461:$B$1491=$J784)*1,G$1461:G$1491))</f>
        <v>2.2486817221956557E-2</v>
      </c>
    </row>
    <row r="785" spans="1:15" x14ac:dyDescent="0.55000000000000004">
      <c r="A785" s="3">
        <v>26</v>
      </c>
      <c r="B785" s="4">
        <v>7</v>
      </c>
      <c r="C785" s="2">
        <f>IFERROR(LN(実質付加価値!C785),"")</f>
        <v>11.298511775770185</v>
      </c>
      <c r="D785" s="2">
        <f>IFERROR(LN(実質付加価値!D785),"")</f>
        <v>11.570822971568903</v>
      </c>
      <c r="E785" s="2">
        <f>IFERROR(LN(実質付加価値!E785),"")</f>
        <v>11.627149232403482</v>
      </c>
      <c r="F785" s="2">
        <f>IFERROR(LN(実質付加価値!F785),"")</f>
        <v>11.499520280508129</v>
      </c>
      <c r="G785" s="2">
        <f>IFERROR(LN(実質付加価値!G785),"")</f>
        <v>11.375252854119053</v>
      </c>
      <c r="I785" s="3">
        <v>26</v>
      </c>
      <c r="J785" s="3">
        <v>7</v>
      </c>
      <c r="K785" s="2" cm="1">
        <f t="array" ref="K785">IF(C785="","",C785-SUMPRODUCT(($B$1461:$B$1491=$J785)*1,C$1461:C$1491))</f>
        <v>0.79329126413100859</v>
      </c>
      <c r="L785" s="2" cm="1">
        <f t="array" ref="L785">IF(D785="","",D785-SUMPRODUCT(($B$1461:$B$1491=$J785)*1,D$1461:D$1491))</f>
        <v>0.84857052241188136</v>
      </c>
      <c r="M785" s="2" cm="1">
        <f t="array" ref="M785">IF(E785="","",E785-SUMPRODUCT(($B$1461:$B$1491=$J785)*1,E$1461:E$1491))</f>
        <v>0.97221191934013262</v>
      </c>
      <c r="N785" s="2" cm="1">
        <f t="array" ref="N785">IF(F785="","",F785-SUMPRODUCT(($B$1461:$B$1491=$J785)*1,F$1461:F$1491))</f>
        <v>0.8545146125676446</v>
      </c>
      <c r="O785" s="2" cm="1">
        <f t="array" ref="O785">IF(G785="","",G785-SUMPRODUCT(($B$1461:$B$1491=$J785)*1,G$1461:G$1491))</f>
        <v>0.7009038082856911</v>
      </c>
    </row>
    <row r="786" spans="1:15" x14ac:dyDescent="0.55000000000000004">
      <c r="A786" s="3">
        <v>26</v>
      </c>
      <c r="B786" s="4">
        <v>8</v>
      </c>
      <c r="C786" s="2">
        <f>IFERROR(LN(実質付加価値!C786),"")</f>
        <v>10.814437242607005</v>
      </c>
      <c r="D786" s="2">
        <f>IFERROR(LN(実質付加価値!D786),"")</f>
        <v>10.71049494686719</v>
      </c>
      <c r="E786" s="2">
        <f>IFERROR(LN(実質付加価値!E786),"")</f>
        <v>10.84947322417262</v>
      </c>
      <c r="F786" s="2">
        <f>IFERROR(LN(実質付加価値!F786),"")</f>
        <v>10.704091631361459</v>
      </c>
      <c r="G786" s="2">
        <f>IFERROR(LN(実質付加価値!G786),"")</f>
        <v>11.080365536741501</v>
      </c>
      <c r="I786" s="3">
        <v>26</v>
      </c>
      <c r="J786" s="3">
        <v>8</v>
      </c>
      <c r="K786" s="2" cm="1">
        <f t="array" ref="K786">IF(C786="","",C786-SUMPRODUCT(($B$1461:$B$1491=$J786)*1,C$1461:C$1491))</f>
        <v>-0.72136974863004255</v>
      </c>
      <c r="L786" s="2" cm="1">
        <f t="array" ref="L786">IF(D786="","",D786-SUMPRODUCT(($B$1461:$B$1491=$J786)*1,D$1461:D$1491))</f>
        <v>-0.87975167186940517</v>
      </c>
      <c r="M786" s="2" cm="1">
        <f t="array" ref="M786">IF(E786="","",E786-SUMPRODUCT(($B$1461:$B$1491=$J786)*1,E$1461:E$1491))</f>
        <v>-0.59258058853409246</v>
      </c>
      <c r="N786" s="2" cm="1">
        <f t="array" ref="N786">IF(F786="","",F786-SUMPRODUCT(($B$1461:$B$1491=$J786)*1,F$1461:F$1491))</f>
        <v>-0.71168374526480171</v>
      </c>
      <c r="O786" s="2" cm="1">
        <f t="array" ref="O786">IF(G786="","",G786-SUMPRODUCT(($B$1461:$B$1491=$J786)*1,G$1461:G$1491))</f>
        <v>-0.16115366620267046</v>
      </c>
    </row>
    <row r="787" spans="1:15" x14ac:dyDescent="0.55000000000000004">
      <c r="A787" s="3">
        <v>26</v>
      </c>
      <c r="B787" s="4">
        <v>9</v>
      </c>
      <c r="C787" s="2">
        <f>IFERROR(LN(実質付加価値!C787),"")</f>
        <v>11.115212952058306</v>
      </c>
      <c r="D787" s="2">
        <f>IFERROR(LN(実質付加価値!D787),"")</f>
        <v>11.157959544294604</v>
      </c>
      <c r="E787" s="2">
        <f>IFERROR(LN(実質付加価値!E787),"")</f>
        <v>11.257448214645564</v>
      </c>
      <c r="F787" s="2">
        <f>IFERROR(LN(実質付加価値!F787),"")</f>
        <v>11.138819284844679</v>
      </c>
      <c r="G787" s="2">
        <f>IFERROR(LN(実質付加価値!G787),"")</f>
        <v>11.287243924889136</v>
      </c>
      <c r="I787" s="3">
        <v>26</v>
      </c>
      <c r="J787" s="3">
        <v>9</v>
      </c>
      <c r="K787" s="2" cm="1">
        <f t="array" ref="K787">IF(C787="","",C787-SUMPRODUCT(($B$1461:$B$1491=$J787)*1,C$1461:C$1491))</f>
        <v>9.4136921840711096E-2</v>
      </c>
      <c r="L787" s="2" cm="1">
        <f t="array" ref="L787">IF(D787="","",D787-SUMPRODUCT(($B$1461:$B$1491=$J787)*1,D$1461:D$1491))</f>
        <v>9.4901735290093825E-2</v>
      </c>
      <c r="M787" s="2" cm="1">
        <f t="array" ref="M787">IF(E787="","",E787-SUMPRODUCT(($B$1461:$B$1491=$J787)*1,E$1461:E$1491))</f>
        <v>0.13964293120550941</v>
      </c>
      <c r="N787" s="2" cm="1">
        <f t="array" ref="N787">IF(F787="","",F787-SUMPRODUCT(($B$1461:$B$1491=$J787)*1,F$1461:F$1491))</f>
        <v>0.1244361421518736</v>
      </c>
      <c r="O787" s="2" cm="1">
        <f t="array" ref="O787">IF(G787="","",G787-SUMPRODUCT(($B$1461:$B$1491=$J787)*1,G$1461:G$1491))</f>
        <v>0.15472464940128283</v>
      </c>
    </row>
    <row r="788" spans="1:15" x14ac:dyDescent="0.55000000000000004">
      <c r="A788" s="3">
        <v>26</v>
      </c>
      <c r="B788" s="4">
        <v>10</v>
      </c>
      <c r="C788" s="2">
        <f>IFERROR(LN(実質付加価値!C788),"")</f>
        <v>12.703998651213354</v>
      </c>
      <c r="D788" s="2">
        <f>IFERROR(LN(実質付加価値!D788),"")</f>
        <v>12.768951874468934</v>
      </c>
      <c r="E788" s="2">
        <f>IFERROR(LN(実質付加価値!E788),"")</f>
        <v>12.982855818379914</v>
      </c>
      <c r="F788" s="2">
        <f>IFERROR(LN(実質付加価値!F788),"")</f>
        <v>12.908826623120421</v>
      </c>
      <c r="G788" s="2">
        <f>IFERROR(LN(実質付加価値!G788),"")</f>
        <v>13.07036914486234</v>
      </c>
      <c r="I788" s="3">
        <v>26</v>
      </c>
      <c r="J788" s="3">
        <v>10</v>
      </c>
      <c r="K788" s="2" cm="1">
        <f t="array" ref="K788">IF(C788="","",C788-SUMPRODUCT(($B$1461:$B$1491=$J788)*1,C$1461:C$1491))</f>
        <v>0.69556252723361034</v>
      </c>
      <c r="L788" s="2" cm="1">
        <f t="array" ref="L788">IF(D788="","",D788-SUMPRODUCT(($B$1461:$B$1491=$J788)*1,D$1461:D$1491))</f>
        <v>0.69056203461123111</v>
      </c>
      <c r="M788" s="2" cm="1">
        <f t="array" ref="M788">IF(E788="","",E788-SUMPRODUCT(($B$1461:$B$1491=$J788)*1,E$1461:E$1491))</f>
        <v>0.77415025531733228</v>
      </c>
      <c r="N788" s="2" cm="1">
        <f t="array" ref="N788">IF(F788="","",F788-SUMPRODUCT(($B$1461:$B$1491=$J788)*1,F$1461:F$1491))</f>
        <v>0.78874070386131478</v>
      </c>
      <c r="O788" s="2" cm="1">
        <f t="array" ref="O788">IF(G788="","",G788-SUMPRODUCT(($B$1461:$B$1491=$J788)*1,G$1461:G$1491))</f>
        <v>0.76385231010226384</v>
      </c>
    </row>
    <row r="789" spans="1:15" x14ac:dyDescent="0.55000000000000004">
      <c r="A789" s="3">
        <v>26</v>
      </c>
      <c r="B789" s="4">
        <v>11</v>
      </c>
      <c r="C789" s="2">
        <f>IFERROR(LN(実質付加価値!C789),"")</f>
        <v>11.748223378991606</v>
      </c>
      <c r="D789" s="2">
        <f>IFERROR(LN(実質付加価値!D789),"")</f>
        <v>12.186433568720613</v>
      </c>
      <c r="E789" s="2">
        <f>IFERROR(LN(実質付加価値!E789),"")</f>
        <v>12.405668136257344</v>
      </c>
      <c r="F789" s="2">
        <f>IFERROR(LN(実質付加価値!F789),"")</f>
        <v>12.351404023929664</v>
      </c>
      <c r="G789" s="2">
        <f>IFERROR(LN(実質付加価値!G789),"")</f>
        <v>13.078903554457435</v>
      </c>
      <c r="I789" s="3">
        <v>26</v>
      </c>
      <c r="J789" s="3">
        <v>11</v>
      </c>
      <c r="K789" s="2" cm="1">
        <f t="array" ref="K789">IF(C789="","",C789-SUMPRODUCT(($B$1461:$B$1491=$J789)*1,C$1461:C$1491))</f>
        <v>0.91145174552676878</v>
      </c>
      <c r="L789" s="2" cm="1">
        <f t="array" ref="L789">IF(D789="","",D789-SUMPRODUCT(($B$1461:$B$1491=$J789)*1,D$1461:D$1491))</f>
        <v>1.1258484910707516</v>
      </c>
      <c r="M789" s="2" cm="1">
        <f t="array" ref="M789">IF(E789="","",E789-SUMPRODUCT(($B$1461:$B$1491=$J789)*1,E$1461:E$1491))</f>
        <v>1.1186247491570178</v>
      </c>
      <c r="N789" s="2" cm="1">
        <f t="array" ref="N789">IF(F789="","",F789-SUMPRODUCT(($B$1461:$B$1491=$J789)*1,F$1461:F$1491))</f>
        <v>1.0024829112622093</v>
      </c>
      <c r="O789" s="2" cm="1">
        <f t="array" ref="O789">IF(G789="","",G789-SUMPRODUCT(($B$1461:$B$1491=$J789)*1,G$1461:G$1491))</f>
        <v>1.5109188562904095</v>
      </c>
    </row>
    <row r="790" spans="1:15" x14ac:dyDescent="0.55000000000000004">
      <c r="A790" s="3">
        <v>26</v>
      </c>
      <c r="B790" s="4">
        <v>12</v>
      </c>
      <c r="C790" s="2">
        <f>IFERROR(LN(実質付加価値!C790),"")</f>
        <v>11.853777075058517</v>
      </c>
      <c r="D790" s="2">
        <f>IFERROR(LN(実質付加価値!D790),"")</f>
        <v>12.02738109277286</v>
      </c>
      <c r="E790" s="2">
        <f>IFERROR(LN(実質付加価値!E790),"")</f>
        <v>12.20215962265102</v>
      </c>
      <c r="F790" s="2">
        <f>IFERROR(LN(実質付加価値!F790),"")</f>
        <v>12.336873279703804</v>
      </c>
      <c r="G790" s="2">
        <f>IFERROR(LN(実質付加価値!G790),"")</f>
        <v>12.535501533814079</v>
      </c>
      <c r="I790" s="3">
        <v>26</v>
      </c>
      <c r="J790" s="3">
        <v>12</v>
      </c>
      <c r="K790" s="2" cm="1">
        <f t="array" ref="K790">IF(C790="","",C790-SUMPRODUCT(($B$1461:$B$1491=$J790)*1,C$1461:C$1491))</f>
        <v>0.89320739547970618</v>
      </c>
      <c r="L790" s="2" cm="1">
        <f t="array" ref="L790">IF(D790="","",D790-SUMPRODUCT(($B$1461:$B$1491=$J790)*1,D$1461:D$1491))</f>
        <v>0.97412322122350226</v>
      </c>
      <c r="M790" s="2" cm="1">
        <f t="array" ref="M790">IF(E790="","",E790-SUMPRODUCT(($B$1461:$B$1491=$J790)*1,E$1461:E$1491))</f>
        <v>1.0293649308388577</v>
      </c>
      <c r="N790" s="2" cm="1">
        <f t="array" ref="N790">IF(F790="","",F790-SUMPRODUCT(($B$1461:$B$1491=$J790)*1,F$1461:F$1491))</f>
        <v>1.244388353480046</v>
      </c>
      <c r="O790" s="2" cm="1">
        <f t="array" ref="O790">IF(G790="","",G790-SUMPRODUCT(($B$1461:$B$1491=$J790)*1,G$1461:G$1491))</f>
        <v>1.3035695465152113</v>
      </c>
    </row>
    <row r="791" spans="1:15" x14ac:dyDescent="0.55000000000000004">
      <c r="A791" s="3">
        <v>26</v>
      </c>
      <c r="B791" s="4">
        <v>13</v>
      </c>
      <c r="C791" s="2">
        <f>IFERROR(LN(実質付加価値!C791),"")</f>
        <v>11.174272446145981</v>
      </c>
      <c r="D791" s="2">
        <f>IFERROR(LN(実質付加価値!D791),"")</f>
        <v>10.277162533544583</v>
      </c>
      <c r="E791" s="2">
        <f>IFERROR(LN(実質付加価値!E791),"")</f>
        <v>10.563244328100033</v>
      </c>
      <c r="F791" s="2">
        <f>IFERROR(LN(実質付加価値!F791),"")</f>
        <v>10.40827727676781</v>
      </c>
      <c r="G791" s="2">
        <f>IFERROR(LN(実質付加価値!G791),"")</f>
        <v>10.056903995361854</v>
      </c>
      <c r="I791" s="3">
        <v>26</v>
      </c>
      <c r="J791" s="3">
        <v>13</v>
      </c>
      <c r="K791" s="2" cm="1">
        <f t="array" ref="K791">IF(C791="","",C791-SUMPRODUCT(($B$1461:$B$1491=$J791)*1,C$1461:C$1491))</f>
        <v>1.2801925955666</v>
      </c>
      <c r="L791" s="2" cm="1">
        <f t="array" ref="L791">IF(D791="","",D791-SUMPRODUCT(($B$1461:$B$1491=$J791)*1,D$1461:D$1491))</f>
        <v>1.2585951228828662</v>
      </c>
      <c r="M791" s="2" cm="1">
        <f t="array" ref="M791">IF(E791="","",E791-SUMPRODUCT(($B$1461:$B$1491=$J791)*1,E$1461:E$1491))</f>
        <v>1.5029254780339674</v>
      </c>
      <c r="N791" s="2" cm="1">
        <f t="array" ref="N791">IF(F791="","",F791-SUMPRODUCT(($B$1461:$B$1491=$J791)*1,F$1461:F$1491))</f>
        <v>1.5567723194458232</v>
      </c>
      <c r="O791" s="2" cm="1">
        <f t="array" ref="O791">IF(G791="","",G791-SUMPRODUCT(($B$1461:$B$1491=$J791)*1,G$1461:G$1491))</f>
        <v>0.93647837520211041</v>
      </c>
    </row>
    <row r="792" spans="1:15" x14ac:dyDescent="0.55000000000000004">
      <c r="A792" s="3">
        <v>26</v>
      </c>
      <c r="B792" s="4">
        <v>14</v>
      </c>
      <c r="C792" s="2">
        <f>IFERROR(LN(実質付加価値!C792),"")</f>
        <v>11.832844913101246</v>
      </c>
      <c r="D792" s="2">
        <f>IFERROR(LN(実質付加価値!D792),"")</f>
        <v>11.616168737220329</v>
      </c>
      <c r="E792" s="2">
        <f>IFERROR(LN(実質付加価値!E792),"")</f>
        <v>11.210630933477029</v>
      </c>
      <c r="F792" s="2">
        <f>IFERROR(LN(実質付加価値!F792),"")</f>
        <v>11.0713312271264</v>
      </c>
      <c r="G792" s="2">
        <f>IFERROR(LN(実質付加価値!G792),"")</f>
        <v>11.571502263185062</v>
      </c>
      <c r="I792" s="3">
        <v>26</v>
      </c>
      <c r="J792" s="3">
        <v>14</v>
      </c>
      <c r="K792" s="2" cm="1">
        <f t="array" ref="K792">IF(C792="","",C792-SUMPRODUCT(($B$1461:$B$1491=$J792)*1,C$1461:C$1491))</f>
        <v>0.370197120176746</v>
      </c>
      <c r="L792" s="2" cm="1">
        <f t="array" ref="L792">IF(D792="","",D792-SUMPRODUCT(($B$1461:$B$1491=$J792)*1,D$1461:D$1491))</f>
        <v>0.37863972818671776</v>
      </c>
      <c r="M792" s="2" cm="1">
        <f t="array" ref="M792">IF(E792="","",E792-SUMPRODUCT(($B$1461:$B$1491=$J792)*1,E$1461:E$1491))</f>
        <v>-0.28125810475235724</v>
      </c>
      <c r="N792" s="2" cm="1">
        <f t="array" ref="N792">IF(F792="","",F792-SUMPRODUCT(($B$1461:$B$1491=$J792)*1,F$1461:F$1491))</f>
        <v>-0.31200678151997074</v>
      </c>
      <c r="O792" s="2" cm="1">
        <f t="array" ref="O792">IF(G792="","",G792-SUMPRODUCT(($B$1461:$B$1491=$J792)*1,G$1461:G$1491))</f>
        <v>7.7700744638962149E-2</v>
      </c>
    </row>
    <row r="793" spans="1:15" x14ac:dyDescent="0.55000000000000004">
      <c r="A793" s="3">
        <v>26</v>
      </c>
      <c r="B793" s="4">
        <v>15</v>
      </c>
      <c r="C793" s="2">
        <f>IFERROR(LN(実質付加価値!C793),"")</f>
        <v>11.506640380966038</v>
      </c>
      <c r="D793" s="2">
        <f>IFERROR(LN(実質付加価値!D793),"")</f>
        <v>11.39842448790178</v>
      </c>
      <c r="E793" s="2">
        <f>IFERROR(LN(実質付加価値!E793),"")</f>
        <v>11.311977719169487</v>
      </c>
      <c r="F793" s="2">
        <f>IFERROR(LN(実質付加価値!F793),"")</f>
        <v>11.143277155963613</v>
      </c>
      <c r="G793" s="2">
        <f>IFERROR(LN(実質付加価値!G793),"")</f>
        <v>11.02950581413822</v>
      </c>
      <c r="I793" s="3">
        <v>26</v>
      </c>
      <c r="J793" s="3">
        <v>15</v>
      </c>
      <c r="K793" s="2" cm="1">
        <f t="array" ref="K793">IF(C793="","",C793-SUMPRODUCT(($B$1461:$B$1491=$J793)*1,C$1461:C$1491))</f>
        <v>1.3423854332085678</v>
      </c>
      <c r="L793" s="2" cm="1">
        <f t="array" ref="L793">IF(D793="","",D793-SUMPRODUCT(($B$1461:$B$1491=$J793)*1,D$1461:D$1491))</f>
        <v>1.2608480145875696</v>
      </c>
      <c r="M793" s="2" cm="1">
        <f t="array" ref="M793">IF(E793="","",E793-SUMPRODUCT(($B$1461:$B$1491=$J793)*1,E$1461:E$1491))</f>
        <v>1.2724979489571595</v>
      </c>
      <c r="N793" s="2" cm="1">
        <f t="array" ref="N793">IF(F793="","",F793-SUMPRODUCT(($B$1461:$B$1491=$J793)*1,F$1461:F$1491))</f>
        <v>1.2424134258533019</v>
      </c>
      <c r="O793" s="2" cm="1">
        <f t="array" ref="O793">IF(G793="","",G793-SUMPRODUCT(($B$1461:$B$1491=$J793)*1,G$1461:G$1491))</f>
        <v>1.0854539513793018</v>
      </c>
    </row>
    <row r="794" spans="1:15" x14ac:dyDescent="0.55000000000000004">
      <c r="A794" s="3">
        <v>26</v>
      </c>
      <c r="B794" s="4">
        <v>16</v>
      </c>
      <c r="C794" s="2">
        <f>IFERROR(LN(実質付加価値!C794),"")</f>
        <v>12.098077204462891</v>
      </c>
      <c r="D794" s="2">
        <f>IFERROR(LN(実質付加価値!D794),"")</f>
        <v>12.488629300701188</v>
      </c>
      <c r="E794" s="2">
        <f>IFERROR(LN(実質付加価値!E794),"")</f>
        <v>12.753166125159009</v>
      </c>
      <c r="F794" s="2">
        <f>IFERROR(LN(実質付加価値!F794),"")</f>
        <v>12.807976436551199</v>
      </c>
      <c r="G794" s="2">
        <f>IFERROR(LN(実質付加価値!G794),"")</f>
        <v>12.746165541388415</v>
      </c>
      <c r="I794" s="3">
        <v>26</v>
      </c>
      <c r="J794" s="3">
        <v>16</v>
      </c>
      <c r="K794" s="2" cm="1">
        <f t="array" ref="K794">IF(C794="","",C794-SUMPRODUCT(($B$1461:$B$1491=$J794)*1,C$1461:C$1491))</f>
        <v>0.64985540224878235</v>
      </c>
      <c r="L794" s="2" cm="1">
        <f t="array" ref="L794">IF(D794="","",D794-SUMPRODUCT(($B$1461:$B$1491=$J794)*1,D$1461:D$1491))</f>
        <v>0.88137881290364817</v>
      </c>
      <c r="M794" s="2" cm="1">
        <f t="array" ref="M794">IF(E794="","",E794-SUMPRODUCT(($B$1461:$B$1491=$J794)*1,E$1461:E$1491))</f>
        <v>0.99813325968683841</v>
      </c>
      <c r="N794" s="2" cm="1">
        <f t="array" ref="N794">IF(F794="","",F794-SUMPRODUCT(($B$1461:$B$1491=$J794)*1,F$1461:F$1491))</f>
        <v>1.144930985499002</v>
      </c>
      <c r="O794" s="2" cm="1">
        <f t="array" ref="O794">IF(G794="","",G794-SUMPRODUCT(($B$1461:$B$1491=$J794)*1,G$1461:G$1491))</f>
        <v>1.0311457620029447</v>
      </c>
    </row>
    <row r="795" spans="1:15" x14ac:dyDescent="0.55000000000000004">
      <c r="A795" s="3">
        <v>26</v>
      </c>
      <c r="B795" s="4">
        <v>17</v>
      </c>
      <c r="C795" s="2">
        <f>IFERROR(LN(実質付加価値!C795),"")</f>
        <v>12.726474674077672</v>
      </c>
      <c r="D795" s="2">
        <f>IFERROR(LN(実質付加価値!D795),"")</f>
        <v>12.635674484640644</v>
      </c>
      <c r="E795" s="2">
        <f>IFERROR(LN(実質付加価値!E795),"")</f>
        <v>12.690658646611794</v>
      </c>
      <c r="F795" s="2">
        <f>IFERROR(LN(実質付加価値!F795),"")</f>
        <v>12.660110324898191</v>
      </c>
      <c r="G795" s="2">
        <f>IFERROR(LN(実質付加価値!G795),"")</f>
        <v>12.800166084810856</v>
      </c>
      <c r="I795" s="3">
        <v>26</v>
      </c>
      <c r="J795" s="3">
        <v>17</v>
      </c>
      <c r="K795" s="2" cm="1">
        <f t="array" ref="K795">IF(C795="","",C795-SUMPRODUCT(($B$1461:$B$1491=$J795)*1,C$1461:C$1491))</f>
        <v>0.23213600716252181</v>
      </c>
      <c r="L795" s="2" cm="1">
        <f t="array" ref="L795">IF(D795="","",D795-SUMPRODUCT(($B$1461:$B$1491=$J795)*1,D$1461:D$1491))</f>
        <v>0.31225618655819609</v>
      </c>
      <c r="M795" s="2" cm="1">
        <f t="array" ref="M795">IF(E795="","",E795-SUMPRODUCT(($B$1461:$B$1491=$J795)*1,E$1461:E$1491))</f>
        <v>0.24299350306080036</v>
      </c>
      <c r="N795" s="2" cm="1">
        <f t="array" ref="N795">IF(F795="","",F795-SUMPRODUCT(($B$1461:$B$1491=$J795)*1,F$1461:F$1491))</f>
        <v>0.2538969214949045</v>
      </c>
      <c r="O795" s="2" cm="1">
        <f t="array" ref="O795">IF(G795="","",G795-SUMPRODUCT(($B$1461:$B$1491=$J795)*1,G$1461:G$1491))</f>
        <v>0.37894755761989352</v>
      </c>
    </row>
    <row r="796" spans="1:15" x14ac:dyDescent="0.55000000000000004">
      <c r="A796" s="3">
        <v>26</v>
      </c>
      <c r="B796" s="4">
        <v>18</v>
      </c>
      <c r="C796" s="2">
        <f>IFERROR(LN(実質付加価値!C796),"")</f>
        <v>12.881153465110506</v>
      </c>
      <c r="D796" s="2">
        <f>IFERROR(LN(実質付加価値!D796),"")</f>
        <v>13.023477395171634</v>
      </c>
      <c r="E796" s="2">
        <f>IFERROR(LN(実質付加価値!E796),"")</f>
        <v>13.133406820504449</v>
      </c>
      <c r="F796" s="2">
        <f>IFERROR(LN(実質付加価値!F796),"")</f>
        <v>13.131570530035743</v>
      </c>
      <c r="G796" s="2">
        <f>IFERROR(LN(実質付加価値!G796),"")</f>
        <v>13.185200921991134</v>
      </c>
      <c r="I796" s="3">
        <v>26</v>
      </c>
      <c r="J796" s="3">
        <v>18</v>
      </c>
      <c r="K796" s="2" cm="1">
        <f t="array" ref="K796">IF(C796="","",C796-SUMPRODUCT(($B$1461:$B$1491=$J796)*1,C$1461:C$1491))</f>
        <v>4.8634410592731214E-2</v>
      </c>
      <c r="L796" s="2" cm="1">
        <f t="array" ref="L796">IF(D796="","",D796-SUMPRODUCT(($B$1461:$B$1491=$J796)*1,D$1461:D$1491))</f>
        <v>7.0203017322809202E-2</v>
      </c>
      <c r="M796" s="2" cm="1">
        <f t="array" ref="M796">IF(E796="","",E796-SUMPRODUCT(($B$1461:$B$1491=$J796)*1,E$1461:E$1491))</f>
        <v>0.13024055937534307</v>
      </c>
      <c r="N796" s="2" cm="1">
        <f t="array" ref="N796">IF(F796="","",F796-SUMPRODUCT(($B$1461:$B$1491=$J796)*1,F$1461:F$1491))</f>
        <v>0.12446520240582792</v>
      </c>
      <c r="O796" s="2" cm="1">
        <f t="array" ref="O796">IF(G796="","",G796-SUMPRODUCT(($B$1461:$B$1491=$J796)*1,G$1461:G$1491))</f>
        <v>0.21303908828319251</v>
      </c>
    </row>
    <row r="797" spans="1:15" x14ac:dyDescent="0.55000000000000004">
      <c r="A797" s="3">
        <v>26</v>
      </c>
      <c r="B797" s="4">
        <v>19</v>
      </c>
      <c r="C797" s="2">
        <f>IFERROR(LN(実質付加価値!C797),"")</f>
        <v>12.861743432815423</v>
      </c>
      <c r="D797" s="2">
        <f>IFERROR(LN(実質付加価値!D797),"")</f>
        <v>12.74164790574442</v>
      </c>
      <c r="E797" s="2">
        <f>IFERROR(LN(実質付加価値!E797),"")</f>
        <v>12.707079631061442</v>
      </c>
      <c r="F797" s="2">
        <f>IFERROR(LN(実質付加価値!F797),"")</f>
        <v>12.653511879786695</v>
      </c>
      <c r="G797" s="2">
        <f>IFERROR(LN(実質付加価値!G797),"")</f>
        <v>12.733524479843519</v>
      </c>
      <c r="I797" s="3">
        <v>26</v>
      </c>
      <c r="J797" s="3">
        <v>19</v>
      </c>
      <c r="K797" s="2" cm="1">
        <f t="array" ref="K797">IF(C797="","",C797-SUMPRODUCT(($B$1461:$B$1491=$J797)*1,C$1461:C$1491))</f>
        <v>0.23492553176701669</v>
      </c>
      <c r="L797" s="2" cm="1">
        <f t="array" ref="L797">IF(D797="","",D797-SUMPRODUCT(($B$1461:$B$1491=$J797)*1,D$1461:D$1491))</f>
        <v>0.24849888030909462</v>
      </c>
      <c r="M797" s="2" cm="1">
        <f t="array" ref="M797">IF(E797="","",E797-SUMPRODUCT(($B$1461:$B$1491=$J797)*1,E$1461:E$1491))</f>
        <v>0.24286944960294576</v>
      </c>
      <c r="N797" s="2" cm="1">
        <f t="array" ref="N797">IF(F797="","",F797-SUMPRODUCT(($B$1461:$B$1491=$J797)*1,F$1461:F$1491))</f>
        <v>0.21371010467292528</v>
      </c>
      <c r="O797" s="2" cm="1">
        <f t="array" ref="O797">IF(G797="","",G797-SUMPRODUCT(($B$1461:$B$1491=$J797)*1,G$1461:G$1491))</f>
        <v>0.19848630250310784</v>
      </c>
    </row>
    <row r="798" spans="1:15" x14ac:dyDescent="0.55000000000000004">
      <c r="A798" s="3">
        <v>26</v>
      </c>
      <c r="B798" s="4">
        <v>20</v>
      </c>
      <c r="C798" s="2">
        <f>IFERROR(LN(実質付加価値!C798),"")</f>
        <v>13.145193906149354</v>
      </c>
      <c r="D798" s="2">
        <f>IFERROR(LN(実質付加価値!D798),"")</f>
        <v>13.340019395220194</v>
      </c>
      <c r="E798" s="2">
        <f>IFERROR(LN(実質付加価値!E798),"")</f>
        <v>13.287215232927153</v>
      </c>
      <c r="F798" s="2">
        <f>IFERROR(LN(実質付加価値!F798),"")</f>
        <v>13.24000709426346</v>
      </c>
      <c r="G798" s="2">
        <f>IFERROR(LN(実質付加価値!G798),"")</f>
        <v>13.270165458229023</v>
      </c>
      <c r="I798" s="3">
        <v>26</v>
      </c>
      <c r="J798" s="3">
        <v>20</v>
      </c>
      <c r="K798" s="2" cm="1">
        <f t="array" ref="K798">IF(C798="","",C798-SUMPRODUCT(($B$1461:$B$1491=$J798)*1,C$1461:C$1491))</f>
        <v>0.29241324065266028</v>
      </c>
      <c r="L798" s="2" cm="1">
        <f t="array" ref="L798">IF(D798="","",D798-SUMPRODUCT(($B$1461:$B$1491=$J798)*1,D$1461:D$1491))</f>
        <v>0.27569721283162885</v>
      </c>
      <c r="M798" s="2" cm="1">
        <f t="array" ref="M798">IF(E798="","",E798-SUMPRODUCT(($B$1461:$B$1491=$J798)*1,E$1461:E$1491))</f>
        <v>0.27245509332467321</v>
      </c>
      <c r="N798" s="2" cm="1">
        <f t="array" ref="N798">IF(F798="","",F798-SUMPRODUCT(($B$1461:$B$1491=$J798)*1,F$1461:F$1491))</f>
        <v>0.26153232760562517</v>
      </c>
      <c r="O798" s="2" cm="1">
        <f t="array" ref="O798">IF(G798="","",G798-SUMPRODUCT(($B$1461:$B$1491=$J798)*1,G$1461:G$1491))</f>
        <v>0.24795376309533879</v>
      </c>
    </row>
    <row r="799" spans="1:15" x14ac:dyDescent="0.55000000000000004">
      <c r="A799" s="3">
        <v>26</v>
      </c>
      <c r="B799" s="4">
        <v>21</v>
      </c>
      <c r="C799" s="2">
        <f>IFERROR(LN(実質付加価値!C799),"")</f>
        <v>13.051892050430691</v>
      </c>
      <c r="D799" s="2">
        <f>IFERROR(LN(実質付加価値!D799),"")</f>
        <v>13.067746495644432</v>
      </c>
      <c r="E799" s="2">
        <f>IFERROR(LN(実質付加価値!E799),"")</f>
        <v>13.13231809579997</v>
      </c>
      <c r="F799" s="2">
        <f>IFERROR(LN(実質付加価値!F799),"")</f>
        <v>12.696490985563459</v>
      </c>
      <c r="G799" s="2">
        <f>IFERROR(LN(実質付加価値!G799),"")</f>
        <v>12.773085098919177</v>
      </c>
      <c r="I799" s="3">
        <v>26</v>
      </c>
      <c r="J799" s="3">
        <v>21</v>
      </c>
      <c r="K799" s="2" cm="1">
        <f t="array" ref="K799">IF(C799="","",C799-SUMPRODUCT(($B$1461:$B$1491=$J799)*1,C$1461:C$1491))</f>
        <v>0.25772675089438657</v>
      </c>
      <c r="L799" s="2" cm="1">
        <f t="array" ref="L799">IF(D799="","",D799-SUMPRODUCT(($B$1461:$B$1491=$J799)*1,D$1461:D$1491))</f>
        <v>0.24789539300093644</v>
      </c>
      <c r="M799" s="2" cm="1">
        <f t="array" ref="M799">IF(E799="","",E799-SUMPRODUCT(($B$1461:$B$1491=$J799)*1,E$1461:E$1491))</f>
        <v>0.30356616979983642</v>
      </c>
      <c r="N799" s="2" cm="1">
        <f t="array" ref="N799">IF(F799="","",F799-SUMPRODUCT(($B$1461:$B$1491=$J799)*1,F$1461:F$1491))</f>
        <v>0.15383459416253054</v>
      </c>
      <c r="O799" s="2" cm="1">
        <f t="array" ref="O799">IF(G799="","",G799-SUMPRODUCT(($B$1461:$B$1491=$J799)*1,G$1461:G$1491))</f>
        <v>0.12955059519864776</v>
      </c>
    </row>
    <row r="800" spans="1:15" x14ac:dyDescent="0.55000000000000004">
      <c r="A800" s="3">
        <v>26</v>
      </c>
      <c r="B800" s="4">
        <v>22</v>
      </c>
      <c r="C800" s="2">
        <f>IFERROR(LN(実質付加価値!C800),"")</f>
        <v>12.701611847815508</v>
      </c>
      <c r="D800" s="2">
        <f>IFERROR(LN(実質付加価値!D800),"")</f>
        <v>12.552894920667253</v>
      </c>
      <c r="E800" s="2">
        <f>IFERROR(LN(実質付加価値!E800),"")</f>
        <v>12.591628322117053</v>
      </c>
      <c r="F800" s="2">
        <f>IFERROR(LN(実質付加価値!F800),"")</f>
        <v>12.131330323137577</v>
      </c>
      <c r="G800" s="2">
        <f>IFERROR(LN(実質付加価値!G800),"")</f>
        <v>12.151458404208311</v>
      </c>
      <c r="I800" s="3">
        <v>26</v>
      </c>
      <c r="J800" s="3">
        <v>22</v>
      </c>
      <c r="K800" s="2" cm="1">
        <f t="array" ref="K800">IF(C800="","",C800-SUMPRODUCT(($B$1461:$B$1491=$J800)*1,C$1461:C$1491))</f>
        <v>0.59490628974792514</v>
      </c>
      <c r="L800" s="2" cm="1">
        <f t="array" ref="L800">IF(D800="","",D800-SUMPRODUCT(($B$1461:$B$1491=$J800)*1,D$1461:D$1491))</f>
        <v>0.47407496374647629</v>
      </c>
      <c r="M800" s="2" cm="1">
        <f t="array" ref="M800">IF(E800="","",E800-SUMPRODUCT(($B$1461:$B$1491=$J800)*1,E$1461:E$1491))</f>
        <v>0.51498537687838031</v>
      </c>
      <c r="N800" s="2" cm="1">
        <f t="array" ref="N800">IF(F800="","",F800-SUMPRODUCT(($B$1461:$B$1491=$J800)*1,F$1461:F$1491))</f>
        <v>0.5302725267869679</v>
      </c>
      <c r="O800" s="2" cm="1">
        <f t="array" ref="O800">IF(G800="","",G800-SUMPRODUCT(($B$1461:$B$1491=$J800)*1,G$1461:G$1491))</f>
        <v>0.55449635305465073</v>
      </c>
    </row>
    <row r="801" spans="1:15" x14ac:dyDescent="0.55000000000000004">
      <c r="A801" s="3">
        <v>26</v>
      </c>
      <c r="B801" s="4">
        <v>23</v>
      </c>
      <c r="C801" s="2">
        <f>IFERROR(LN(実質付加価値!C801),"")</f>
        <v>12.127740826824425</v>
      </c>
      <c r="D801" s="2">
        <f>IFERROR(LN(実質付加価値!D801),"")</f>
        <v>12.088904576471982</v>
      </c>
      <c r="E801" s="2">
        <f>IFERROR(LN(実質付加価値!E801),"")</f>
        <v>12.096915388582884</v>
      </c>
      <c r="F801" s="2">
        <f>IFERROR(LN(実質付加価値!F801),"")</f>
        <v>12.165980025442481</v>
      </c>
      <c r="G801" s="2">
        <f>IFERROR(LN(実質付加価値!G801),"")</f>
        <v>12.216532383036432</v>
      </c>
      <c r="I801" s="3">
        <v>26</v>
      </c>
      <c r="J801" s="3">
        <v>23</v>
      </c>
      <c r="K801" s="2" cm="1">
        <f t="array" ref="K801">IF(C801="","",C801-SUMPRODUCT(($B$1461:$B$1491=$J801)*1,C$1461:C$1491))</f>
        <v>0.30423481596574398</v>
      </c>
      <c r="L801" s="2" cm="1">
        <f t="array" ref="L801">IF(D801="","",D801-SUMPRODUCT(($B$1461:$B$1491=$J801)*1,D$1461:D$1491))</f>
        <v>0.26302573622852421</v>
      </c>
      <c r="M801" s="2" cm="1">
        <f t="array" ref="M801">IF(E801="","",E801-SUMPRODUCT(($B$1461:$B$1491=$J801)*1,E$1461:E$1491))</f>
        <v>0.23378676809322485</v>
      </c>
      <c r="N801" s="2" cm="1">
        <f t="array" ref="N801">IF(F801="","",F801-SUMPRODUCT(($B$1461:$B$1491=$J801)*1,F$1461:F$1491))</f>
        <v>0.21920907247136512</v>
      </c>
      <c r="O801" s="2" cm="1">
        <f t="array" ref="O801">IF(G801="","",G801-SUMPRODUCT(($B$1461:$B$1491=$J801)*1,G$1461:G$1491))</f>
        <v>0.28050687174343381</v>
      </c>
    </row>
    <row r="802" spans="1:15" x14ac:dyDescent="0.55000000000000004">
      <c r="A802" s="3">
        <v>26</v>
      </c>
      <c r="B802" s="4">
        <v>24</v>
      </c>
      <c r="C802" s="2">
        <f>IFERROR(LN(実質付加価値!C802),"")</f>
        <v>11.705546582361293</v>
      </c>
      <c r="D802" s="2">
        <f>IFERROR(LN(実質付加価値!D802),"")</f>
        <v>11.672228909436377</v>
      </c>
      <c r="E802" s="2">
        <f>IFERROR(LN(実質付加価値!E802),"")</f>
        <v>11.78206564614702</v>
      </c>
      <c r="F802" s="2">
        <f>IFERROR(LN(実質付加価値!F802),"")</f>
        <v>11.753379448629685</v>
      </c>
      <c r="G802" s="2">
        <f>IFERROR(LN(実質付加価値!G802),"")</f>
        <v>11.812798485689058</v>
      </c>
      <c r="I802" s="3">
        <v>26</v>
      </c>
      <c r="J802" s="3">
        <v>24</v>
      </c>
      <c r="K802" s="2" cm="1">
        <f t="array" ref="K802">IF(C802="","",C802-SUMPRODUCT(($B$1461:$B$1491=$J802)*1,C$1461:C$1491))</f>
        <v>0.54809745404956445</v>
      </c>
      <c r="L802" s="2" cm="1">
        <f t="array" ref="L802">IF(D802="","",D802-SUMPRODUCT(($B$1461:$B$1491=$J802)*1,D$1461:D$1491))</f>
        <v>0.51313184311111293</v>
      </c>
      <c r="M802" s="2" cm="1">
        <f t="array" ref="M802">IF(E802="","",E802-SUMPRODUCT(($B$1461:$B$1491=$J802)*1,E$1461:E$1491))</f>
        <v>0.6597231051786494</v>
      </c>
      <c r="N802" s="2" cm="1">
        <f t="array" ref="N802">IF(F802="","",F802-SUMPRODUCT(($B$1461:$B$1491=$J802)*1,F$1461:F$1491))</f>
        <v>0.69633736841565153</v>
      </c>
      <c r="O802" s="2" cm="1">
        <f t="array" ref="O802">IF(G802="","",G802-SUMPRODUCT(($B$1461:$B$1491=$J802)*1,G$1461:G$1491))</f>
        <v>0.72220618466130304</v>
      </c>
    </row>
    <row r="803" spans="1:15" x14ac:dyDescent="0.55000000000000004">
      <c r="A803" s="3">
        <v>26</v>
      </c>
      <c r="B803" s="4">
        <v>25</v>
      </c>
      <c r="C803" s="2">
        <f>IFERROR(LN(実質付加価値!C803),"")</f>
        <v>12.667570668038117</v>
      </c>
      <c r="D803" s="2">
        <f>IFERROR(LN(実質付加価値!D803),"")</f>
        <v>12.746250381603978</v>
      </c>
      <c r="E803" s="2">
        <f>IFERROR(LN(実質付加価値!E803),"")</f>
        <v>12.741822224093127</v>
      </c>
      <c r="F803" s="2">
        <f>IFERROR(LN(実質付加価値!F803),"")</f>
        <v>12.843811450179993</v>
      </c>
      <c r="G803" s="2">
        <f>IFERROR(LN(実質付加価値!G803),"")</f>
        <v>13.021772817897793</v>
      </c>
      <c r="I803" s="3">
        <v>26</v>
      </c>
      <c r="J803" s="3">
        <v>25</v>
      </c>
      <c r="K803" s="2" cm="1">
        <f t="array" ref="K803">IF(C803="","",C803-SUMPRODUCT(($B$1461:$B$1491=$J803)*1,C$1461:C$1491))</f>
        <v>0.34350488634128595</v>
      </c>
      <c r="L803" s="2" cm="1">
        <f t="array" ref="L803">IF(D803="","",D803-SUMPRODUCT(($B$1461:$B$1491=$J803)*1,D$1461:D$1491))</f>
        <v>0.31161805068492754</v>
      </c>
      <c r="M803" s="2" cm="1">
        <f t="array" ref="M803">IF(E803="","",E803-SUMPRODUCT(($B$1461:$B$1491=$J803)*1,E$1461:E$1491))</f>
        <v>0.33011036508332658</v>
      </c>
      <c r="N803" s="2" cm="1">
        <f t="array" ref="N803">IF(F803="","",F803-SUMPRODUCT(($B$1461:$B$1491=$J803)*1,F$1461:F$1491))</f>
        <v>0.3915145146753769</v>
      </c>
      <c r="O803" s="2" cm="1">
        <f t="array" ref="O803">IF(G803="","",G803-SUMPRODUCT(($B$1461:$B$1491=$J803)*1,G$1461:G$1491))</f>
        <v>0.42481008697143174</v>
      </c>
    </row>
    <row r="804" spans="1:15" x14ac:dyDescent="0.55000000000000004">
      <c r="A804" s="3">
        <v>26</v>
      </c>
      <c r="B804" s="4">
        <v>26</v>
      </c>
      <c r="C804" s="2">
        <f>IFERROR(LN(実質付加価値!C804),"")</f>
        <v>12.737334238610323</v>
      </c>
      <c r="D804" s="2">
        <f>IFERROR(LN(実質付加価値!D804),"")</f>
        <v>12.88479394352481</v>
      </c>
      <c r="E804" s="2">
        <f>IFERROR(LN(実質付加価値!E804),"")</f>
        <v>12.854466100504888</v>
      </c>
      <c r="F804" s="2">
        <f>IFERROR(LN(実質付加価値!F804),"")</f>
        <v>12.829075247288211</v>
      </c>
      <c r="G804" s="2">
        <f>IFERROR(LN(実質付加価値!G804),"")</f>
        <v>12.762209542489519</v>
      </c>
      <c r="I804" s="3">
        <v>26</v>
      </c>
      <c r="J804" s="3">
        <v>26</v>
      </c>
      <c r="K804" s="2" cm="1">
        <f t="array" ref="K804">IF(C804="","",C804-SUMPRODUCT(($B$1461:$B$1491=$J804)*1,C$1461:C$1491))</f>
        <v>0.44289667672470934</v>
      </c>
      <c r="L804" s="2" cm="1">
        <f t="array" ref="L804">IF(D804="","",D804-SUMPRODUCT(($B$1461:$B$1491=$J804)*1,D$1461:D$1491))</f>
        <v>0.49389487758147155</v>
      </c>
      <c r="M804" s="2" cm="1">
        <f t="array" ref="M804">IF(E804="","",E804-SUMPRODUCT(($B$1461:$B$1491=$J804)*1,E$1461:E$1491))</f>
        <v>0.45293412732543104</v>
      </c>
      <c r="N804" s="2" cm="1">
        <f t="array" ref="N804">IF(F804="","",F804-SUMPRODUCT(($B$1461:$B$1491=$J804)*1,F$1461:F$1491))</f>
        <v>0.44496296480064323</v>
      </c>
      <c r="O804" s="2" cm="1">
        <f t="array" ref="O804">IF(G804="","",G804-SUMPRODUCT(($B$1461:$B$1491=$J804)*1,G$1461:G$1491))</f>
        <v>0.41274604485109911</v>
      </c>
    </row>
    <row r="805" spans="1:15" x14ac:dyDescent="0.55000000000000004">
      <c r="A805" s="3">
        <v>26</v>
      </c>
      <c r="B805" s="4">
        <v>27</v>
      </c>
      <c r="C805" s="2">
        <f>IFERROR(LN(実質付加価値!C805),"")</f>
        <v>13.418974693172586</v>
      </c>
      <c r="D805" s="2">
        <f>IFERROR(LN(実質付加価値!D805),"")</f>
        <v>13.338489673489905</v>
      </c>
      <c r="E805" s="2">
        <f>IFERROR(LN(実質付加価値!E805),"")</f>
        <v>13.360634920399384</v>
      </c>
      <c r="F805" s="2">
        <f>IFERROR(LN(実質付加価値!F805),"")</f>
        <v>13.364478139275171</v>
      </c>
      <c r="G805" s="2">
        <f>IFERROR(LN(実質付加価値!G805),"")</f>
        <v>13.375620831380264</v>
      </c>
      <c r="I805" s="3">
        <v>26</v>
      </c>
      <c r="J805" s="3">
        <v>27</v>
      </c>
      <c r="K805" s="2" cm="1">
        <f t="array" ref="K805">IF(C805="","",C805-SUMPRODUCT(($B$1461:$B$1491=$J805)*1,C$1461:C$1491))</f>
        <v>0.45918242266315623</v>
      </c>
      <c r="L805" s="2" cm="1">
        <f t="array" ref="L805">IF(D805="","",D805-SUMPRODUCT(($B$1461:$B$1491=$J805)*1,D$1461:D$1491))</f>
        <v>0.33341865872471743</v>
      </c>
      <c r="M805" s="2" cm="1">
        <f t="array" ref="M805">IF(E805="","",E805-SUMPRODUCT(($B$1461:$B$1491=$J805)*1,E$1461:E$1491))</f>
        <v>0.33000664728360363</v>
      </c>
      <c r="N805" s="2" cm="1">
        <f t="array" ref="N805">IF(F805="","",F805-SUMPRODUCT(($B$1461:$B$1491=$J805)*1,F$1461:F$1491))</f>
        <v>0.34003922997703029</v>
      </c>
      <c r="O805" s="2" cm="1">
        <f t="array" ref="O805">IF(G805="","",G805-SUMPRODUCT(($B$1461:$B$1491=$J805)*1,G$1461:G$1491))</f>
        <v>0.34050155245065028</v>
      </c>
    </row>
    <row r="806" spans="1:15" x14ac:dyDescent="0.55000000000000004">
      <c r="A806" s="3">
        <v>26</v>
      </c>
      <c r="B806" s="4">
        <v>28</v>
      </c>
      <c r="C806" s="2">
        <f>IFERROR(LN(実質付加価値!C806),"")</f>
        <v>13.098874293024911</v>
      </c>
      <c r="D806" s="2">
        <f>IFERROR(LN(実質付加価値!D806),"")</f>
        <v>13.201857503484494</v>
      </c>
      <c r="E806" s="2">
        <f>IFERROR(LN(実質付加価値!E806),"")</f>
        <v>13.306230569301986</v>
      </c>
      <c r="F806" s="2">
        <f>IFERROR(LN(実質付加価値!F806),"")</f>
        <v>13.332598372133557</v>
      </c>
      <c r="G806" s="2">
        <f>IFERROR(LN(実質付加価値!G806),"")</f>
        <v>13.335315651127633</v>
      </c>
      <c r="I806" s="3">
        <v>26</v>
      </c>
      <c r="J806" s="3">
        <v>28</v>
      </c>
      <c r="K806" s="2" cm="1">
        <f t="array" ref="K806">IF(C806="","",C806-SUMPRODUCT(($B$1461:$B$1491=$J806)*1,C$1461:C$1491))</f>
        <v>0.2960582264755196</v>
      </c>
      <c r="L806" s="2" cm="1">
        <f t="array" ref="L806">IF(D806="","",D806-SUMPRODUCT(($B$1461:$B$1491=$J806)*1,D$1461:D$1491))</f>
        <v>0.30918201897008224</v>
      </c>
      <c r="M806" s="2" cm="1">
        <f t="array" ref="M806">IF(E806="","",E806-SUMPRODUCT(($B$1461:$B$1491=$J806)*1,E$1461:E$1491))</f>
        <v>0.33596842355200707</v>
      </c>
      <c r="N806" s="2" cm="1">
        <f t="array" ref="N806">IF(F806="","",F806-SUMPRODUCT(($B$1461:$B$1491=$J806)*1,F$1461:F$1491))</f>
        <v>0.34076116255338285</v>
      </c>
      <c r="O806" s="2" cm="1">
        <f t="array" ref="O806">IF(G806="","",G806-SUMPRODUCT(($B$1461:$B$1491=$J806)*1,G$1461:G$1491))</f>
        <v>0.29428422838597612</v>
      </c>
    </row>
    <row r="807" spans="1:15" x14ac:dyDescent="0.55000000000000004">
      <c r="A807" s="3">
        <v>26</v>
      </c>
      <c r="B807" s="4">
        <v>29</v>
      </c>
      <c r="C807" s="2">
        <f>IFERROR(LN(実質付加価値!C807),"")</f>
        <v>13.119122088166598</v>
      </c>
      <c r="D807" s="2">
        <f>IFERROR(LN(実質付加価値!D807),"")</f>
        <v>13.221026266823436</v>
      </c>
      <c r="E807" s="2">
        <f>IFERROR(LN(実質付加価値!E807),"")</f>
        <v>13.252418930400573</v>
      </c>
      <c r="F807" s="2">
        <f>IFERROR(LN(実質付加価値!F807),"")</f>
        <v>13.25945119650369</v>
      </c>
      <c r="G807" s="2">
        <f>IFERROR(LN(実質付加価値!G807),"")</f>
        <v>13.264180681406261</v>
      </c>
      <c r="I807" s="3">
        <v>26</v>
      </c>
      <c r="J807" s="3">
        <v>29</v>
      </c>
      <c r="K807" s="2" cm="1">
        <f t="array" ref="K807">IF(C807="","",C807-SUMPRODUCT(($B$1461:$B$1491=$J807)*1,C$1461:C$1491))</f>
        <v>0.54334369871987143</v>
      </c>
      <c r="L807" s="2" cm="1">
        <f t="array" ref="L807">IF(D807="","",D807-SUMPRODUCT(($B$1461:$B$1491=$J807)*1,D$1461:D$1491))</f>
        <v>0.61720438784917064</v>
      </c>
      <c r="M807" s="2" cm="1">
        <f t="array" ref="M807">IF(E807="","",E807-SUMPRODUCT(($B$1461:$B$1491=$J807)*1,E$1461:E$1491))</f>
        <v>0.62443053700122064</v>
      </c>
      <c r="N807" s="2" cm="1">
        <f t="array" ref="N807">IF(F807="","",F807-SUMPRODUCT(($B$1461:$B$1491=$J807)*1,F$1461:F$1491))</f>
        <v>0.6270106535329365</v>
      </c>
      <c r="O807" s="2" cm="1">
        <f t="array" ref="O807">IF(G807="","",G807-SUMPRODUCT(($B$1461:$B$1491=$J807)*1,G$1461:G$1491))</f>
        <v>0.6269903006935138</v>
      </c>
    </row>
    <row r="808" spans="1:15" x14ac:dyDescent="0.55000000000000004">
      <c r="A808" s="3">
        <v>26</v>
      </c>
      <c r="B808" s="4">
        <v>30</v>
      </c>
      <c r="C808" s="2">
        <f>IFERROR(LN(実質付加価値!C808),"")</f>
        <v>13.425845005437871</v>
      </c>
      <c r="D808" s="2">
        <f>IFERROR(LN(実質付加価値!D808),"")</f>
        <v>13.592941695189353</v>
      </c>
      <c r="E808" s="2">
        <f>IFERROR(LN(実質付加価値!E808),"")</f>
        <v>13.677389517604229</v>
      </c>
      <c r="F808" s="2">
        <f>IFERROR(LN(実質付加価値!F808),"")</f>
        <v>13.683065991975386</v>
      </c>
      <c r="G808" s="2">
        <f>IFERROR(LN(実質付加価値!G808),"")</f>
        <v>13.727163199201179</v>
      </c>
      <c r="I808" s="3">
        <v>26</v>
      </c>
      <c r="J808" s="3">
        <v>30</v>
      </c>
      <c r="K808" s="2" cm="1">
        <f t="array" ref="K808">IF(C808="","",C808-SUMPRODUCT(($B$1461:$B$1491=$J808)*1,C$1461:C$1491))</f>
        <v>0.27045149918273381</v>
      </c>
      <c r="L808" s="2" cm="1">
        <f t="array" ref="L808">IF(D808="","",D808-SUMPRODUCT(($B$1461:$B$1491=$J808)*1,D$1461:D$1491))</f>
        <v>0.27993876149862018</v>
      </c>
      <c r="M808" s="2" cm="1">
        <f t="array" ref="M808">IF(E808="","",E808-SUMPRODUCT(($B$1461:$B$1491=$J808)*1,E$1461:E$1491))</f>
        <v>0.29456068206370745</v>
      </c>
      <c r="N808" s="2" cm="1">
        <f t="array" ref="N808">IF(F808="","",F808-SUMPRODUCT(($B$1461:$B$1491=$J808)*1,F$1461:F$1491))</f>
        <v>0.29794259548960689</v>
      </c>
      <c r="O808" s="2" cm="1">
        <f t="array" ref="O808">IF(G808="","",G808-SUMPRODUCT(($B$1461:$B$1491=$J808)*1,G$1461:G$1491))</f>
        <v>0.29396537953394031</v>
      </c>
    </row>
    <row r="809" spans="1:15" x14ac:dyDescent="0.55000000000000004">
      <c r="A809" s="3">
        <v>26</v>
      </c>
      <c r="B809" s="4">
        <v>31</v>
      </c>
      <c r="C809" s="2">
        <f>IFERROR(LN(実質付加価値!C809),"")</f>
        <v>13.188630972294057</v>
      </c>
      <c r="D809" s="2">
        <f>IFERROR(LN(実質付加価値!D809),"")</f>
        <v>12.995076888983881</v>
      </c>
      <c r="E809" s="2">
        <f>IFERROR(LN(実質付加価値!E809),"")</f>
        <v>12.98174499296333</v>
      </c>
      <c r="F809" s="2">
        <f>IFERROR(LN(実質付加価値!F809),"")</f>
        <v>12.871799252718835</v>
      </c>
      <c r="G809" s="2">
        <f>IFERROR(LN(実質付加価値!G809),"")</f>
        <v>12.864181360465949</v>
      </c>
      <c r="I809" s="3">
        <v>26</v>
      </c>
      <c r="J809" s="3">
        <v>31</v>
      </c>
      <c r="K809" s="2" cm="1">
        <f t="array" ref="K809">IF(C809="","",C809-SUMPRODUCT(($B$1461:$B$1491=$J809)*1,C$1461:C$1491))</f>
        <v>0.48995693783967198</v>
      </c>
      <c r="L809" s="2" cm="1">
        <f t="array" ref="L809">IF(D809="","",D809-SUMPRODUCT(($B$1461:$B$1491=$J809)*1,D$1461:D$1491))</f>
        <v>0.39355876724020789</v>
      </c>
      <c r="M809" s="2" cm="1">
        <f t="array" ref="M809">IF(E809="","",E809-SUMPRODUCT(($B$1461:$B$1491=$J809)*1,E$1461:E$1491))</f>
        <v>0.40702054123340403</v>
      </c>
      <c r="N809" s="2" cm="1">
        <f t="array" ref="N809">IF(F809="","",F809-SUMPRODUCT(($B$1461:$B$1491=$J809)*1,F$1461:F$1491))</f>
        <v>0.42333182203231168</v>
      </c>
      <c r="O809" s="2" cm="1">
        <f t="array" ref="O809">IF(G809="","",G809-SUMPRODUCT(($B$1461:$B$1491=$J809)*1,G$1461:G$1491))</f>
        <v>0.41662791012633882</v>
      </c>
    </row>
    <row r="810" spans="1:15" x14ac:dyDescent="0.55000000000000004">
      <c r="A810" s="3">
        <v>27</v>
      </c>
      <c r="B810" s="4">
        <v>1</v>
      </c>
      <c r="C810" s="2">
        <f>IFERROR(LN(実質付加価値!C810),"")</f>
        <v>10.090680870064851</v>
      </c>
      <c r="D810" s="2">
        <f>IFERROR(LN(実質付加価値!D810),"")</f>
        <v>9.9658856553118493</v>
      </c>
      <c r="E810" s="2">
        <f>IFERROR(LN(実質付加価値!E810),"")</f>
        <v>9.8371184477252722</v>
      </c>
      <c r="F810" s="2">
        <f>IFERROR(LN(実質付加価値!F810),"")</f>
        <v>9.785293598866085</v>
      </c>
      <c r="G810" s="2">
        <f>IFERROR(LN(実質付加価値!G810),"")</f>
        <v>9.8596741372173664</v>
      </c>
      <c r="I810" s="3">
        <v>27</v>
      </c>
      <c r="J810" s="3">
        <v>1</v>
      </c>
      <c r="K810" s="2" cm="1">
        <f t="array" ref="K810">IF(C810="","",C810-SUMPRODUCT(($B$1461:$B$1491=$J810)*1,C$1461:C$1491))</f>
        <v>-1.5095514638709044</v>
      </c>
      <c r="L810" s="2" cm="1">
        <f t="array" ref="L810">IF(D810="","",D810-SUMPRODUCT(($B$1461:$B$1491=$J810)*1,D$1461:D$1491))</f>
        <v>-1.4938810637697006</v>
      </c>
      <c r="M810" s="2" cm="1">
        <f t="array" ref="M810">IF(E810="","",E810-SUMPRODUCT(($B$1461:$B$1491=$J810)*1,E$1461:E$1491))</f>
        <v>-1.5241173853603254</v>
      </c>
      <c r="N810" s="2" cm="1">
        <f t="array" ref="N810">IF(F810="","",F810-SUMPRODUCT(($B$1461:$B$1491=$J810)*1,F$1461:F$1491))</f>
        <v>-1.5369380697124377</v>
      </c>
      <c r="O810" s="2" cm="1">
        <f t="array" ref="O810">IF(G810="","",G810-SUMPRODUCT(($B$1461:$B$1491=$J810)*1,G$1461:G$1491))</f>
        <v>-1.5450173231309172</v>
      </c>
    </row>
    <row r="811" spans="1:15" x14ac:dyDescent="0.55000000000000004">
      <c r="A811" s="3">
        <v>27</v>
      </c>
      <c r="B811" s="4">
        <v>2</v>
      </c>
      <c r="C811" s="2">
        <f>IFERROR(LN(実質付加価値!C811),"")</f>
        <v>7.3339181806025202</v>
      </c>
      <c r="D811" s="2">
        <f>IFERROR(LN(実質付加価値!D811),"")</f>
        <v>7.6673265261640902</v>
      </c>
      <c r="E811" s="2">
        <f>IFERROR(LN(実質付加価値!E811),"")</f>
        <v>7.5700401259369521</v>
      </c>
      <c r="F811" s="2">
        <f>IFERROR(LN(実質付加価値!F811),"")</f>
        <v>7.5386494227438803</v>
      </c>
      <c r="G811" s="2">
        <f>IFERROR(LN(実質付加価値!G811),"")</f>
        <v>7.2852760809917765</v>
      </c>
      <c r="I811" s="3">
        <v>27</v>
      </c>
      <c r="J811" s="3">
        <v>2</v>
      </c>
      <c r="K811" s="2" cm="1">
        <f t="array" ref="K811">IF(C811="","",C811-SUMPRODUCT(($B$1461:$B$1491=$J811)*1,C$1461:C$1491))</f>
        <v>-1.1339284474928171</v>
      </c>
      <c r="L811" s="2" cm="1">
        <f t="array" ref="L811">IF(D811="","",D811-SUMPRODUCT(($B$1461:$B$1491=$J811)*1,D$1461:D$1491))</f>
        <v>-0.93094763019591387</v>
      </c>
      <c r="M811" s="2" cm="1">
        <f t="array" ref="M811">IF(E811="","",E811-SUMPRODUCT(($B$1461:$B$1491=$J811)*1,E$1461:E$1491))</f>
        <v>-0.99079298949894223</v>
      </c>
      <c r="N811" s="2" cm="1">
        <f t="array" ref="N811">IF(F811="","",F811-SUMPRODUCT(($B$1461:$B$1491=$J811)*1,F$1461:F$1491))</f>
        <v>-0.99854027327196171</v>
      </c>
      <c r="O811" s="2" cm="1">
        <f t="array" ref="O811">IF(G811="","",G811-SUMPRODUCT(($B$1461:$B$1491=$J811)*1,G$1461:G$1491))</f>
        <v>-1.00337780196433</v>
      </c>
    </row>
    <row r="812" spans="1:15" x14ac:dyDescent="0.55000000000000004">
      <c r="A812" s="3">
        <v>27</v>
      </c>
      <c r="B812" s="4">
        <v>3</v>
      </c>
      <c r="C812" s="2">
        <f>IFERROR(LN(実質付加価値!C812),"")</f>
        <v>13.122474848246984</v>
      </c>
      <c r="D812" s="2">
        <f>IFERROR(LN(実質付加価値!D812),"")</f>
        <v>13.321047347231834</v>
      </c>
      <c r="E812" s="2">
        <f>IFERROR(LN(実質付加価値!E812),"")</f>
        <v>13.3453419777415</v>
      </c>
      <c r="F812" s="2">
        <f>IFERROR(LN(実質付加価値!F812),"")</f>
        <v>13.277633990619696</v>
      </c>
      <c r="G812" s="2">
        <f>IFERROR(LN(実質付加価値!G812),"")</f>
        <v>13.277610836736745</v>
      </c>
      <c r="I812" s="3">
        <v>27</v>
      </c>
      <c r="J812" s="3">
        <v>3</v>
      </c>
      <c r="K812" s="2" cm="1">
        <f t="array" ref="K812">IF(C812="","",C812-SUMPRODUCT(($B$1461:$B$1491=$J812)*1,C$1461:C$1491))</f>
        <v>1.0590507814602006</v>
      </c>
      <c r="L812" s="2" cm="1">
        <f t="array" ref="L812">IF(D812="","",D812-SUMPRODUCT(($B$1461:$B$1491=$J812)*1,D$1461:D$1491))</f>
        <v>1.2285094315735634</v>
      </c>
      <c r="M812" s="2" cm="1">
        <f t="array" ref="M812">IF(E812="","",E812-SUMPRODUCT(($B$1461:$B$1491=$J812)*1,E$1461:E$1491))</f>
        <v>1.2110807266151298</v>
      </c>
      <c r="N812" s="2" cm="1">
        <f t="array" ref="N812">IF(F812="","",F812-SUMPRODUCT(($B$1461:$B$1491=$J812)*1,F$1461:F$1491))</f>
        <v>1.2131032018436443</v>
      </c>
      <c r="O812" s="2" cm="1">
        <f t="array" ref="O812">IF(G812="","",G812-SUMPRODUCT(($B$1461:$B$1491=$J812)*1,G$1461:G$1491))</f>
        <v>1.1731633690631309</v>
      </c>
    </row>
    <row r="813" spans="1:15" x14ac:dyDescent="0.55000000000000004">
      <c r="A813" s="3">
        <v>27</v>
      </c>
      <c r="B813" s="4">
        <v>4</v>
      </c>
      <c r="C813" s="2">
        <f>IFERROR(LN(実質付加価値!C813),"")</f>
        <v>11.635697079111203</v>
      </c>
      <c r="D813" s="2">
        <f>IFERROR(LN(実質付加価値!D813),"")</f>
        <v>11.622095369390765</v>
      </c>
      <c r="E813" s="2">
        <f>IFERROR(LN(実質付加価値!E813),"")</f>
        <v>11.58840757529962</v>
      </c>
      <c r="F813" s="2">
        <f>IFERROR(LN(実質付加価値!F813),"")</f>
        <v>11.501893053511823</v>
      </c>
      <c r="G813" s="2">
        <f>IFERROR(LN(実質付加価値!G813),"")</f>
        <v>11.431176895607162</v>
      </c>
      <c r="I813" s="3">
        <v>27</v>
      </c>
      <c r="J813" s="3">
        <v>4</v>
      </c>
      <c r="K813" s="2" cm="1">
        <f t="array" ref="K813">IF(C813="","",C813-SUMPRODUCT(($B$1461:$B$1491=$J813)*1,C$1461:C$1491))</f>
        <v>1.70217542214559</v>
      </c>
      <c r="L813" s="2" cm="1">
        <f t="array" ref="L813">IF(D813="","",D813-SUMPRODUCT(($B$1461:$B$1491=$J813)*1,D$1461:D$1491))</f>
        <v>1.5917525756141817</v>
      </c>
      <c r="M813" s="2" cm="1">
        <f t="array" ref="M813">IF(E813="","",E813-SUMPRODUCT(($B$1461:$B$1491=$J813)*1,E$1461:E$1491))</f>
        <v>1.6497013668385296</v>
      </c>
      <c r="N813" s="2" cm="1">
        <f t="array" ref="N813">IF(F813="","",F813-SUMPRODUCT(($B$1461:$B$1491=$J813)*1,F$1461:F$1491))</f>
        <v>1.6757300821501797</v>
      </c>
      <c r="O813" s="2" cm="1">
        <f t="array" ref="O813">IF(G813="","",G813-SUMPRODUCT(($B$1461:$B$1491=$J813)*1,G$1461:G$1491))</f>
        <v>1.6300582634871166</v>
      </c>
    </row>
    <row r="814" spans="1:15" x14ac:dyDescent="0.55000000000000004">
      <c r="A814" s="3">
        <v>27</v>
      </c>
      <c r="B814" s="4">
        <v>5</v>
      </c>
      <c r="C814" s="2">
        <f>IFERROR(LN(実質付加価値!C814),"")</f>
        <v>11.822368493341788</v>
      </c>
      <c r="D814" s="2">
        <f>IFERROR(LN(実質付加価値!D814),"")</f>
        <v>12.14582341721078</v>
      </c>
      <c r="E814" s="2">
        <f>IFERROR(LN(実質付加価値!E814),"")</f>
        <v>12.138452799469013</v>
      </c>
      <c r="F814" s="2">
        <f>IFERROR(LN(実質付加価値!F814),"")</f>
        <v>11.793572306632873</v>
      </c>
      <c r="G814" s="2">
        <f>IFERROR(LN(実質付加価値!G814),"")</f>
        <v>12.183096917569658</v>
      </c>
      <c r="I814" s="3">
        <v>27</v>
      </c>
      <c r="J814" s="3">
        <v>5</v>
      </c>
      <c r="K814" s="2" cm="1">
        <f t="array" ref="K814">IF(C814="","",C814-SUMPRODUCT(($B$1461:$B$1491=$J814)*1,C$1461:C$1491))</f>
        <v>1.5852120262913836</v>
      </c>
      <c r="L814" s="2" cm="1">
        <f t="array" ref="L814">IF(D814="","",D814-SUMPRODUCT(($B$1461:$B$1491=$J814)*1,D$1461:D$1491))</f>
        <v>1.7646166899148348</v>
      </c>
      <c r="M814" s="2" cm="1">
        <f t="array" ref="M814">IF(E814="","",E814-SUMPRODUCT(($B$1461:$B$1491=$J814)*1,E$1461:E$1491))</f>
        <v>1.7149855492577455</v>
      </c>
      <c r="N814" s="2" cm="1">
        <f t="array" ref="N814">IF(F814="","",F814-SUMPRODUCT(($B$1461:$B$1491=$J814)*1,F$1461:F$1491))</f>
        <v>1.5407036052033849</v>
      </c>
      <c r="O814" s="2" cm="1">
        <f t="array" ref="O814">IF(G814="","",G814-SUMPRODUCT(($B$1461:$B$1491=$J814)*1,G$1461:G$1491))</f>
        <v>1.8637975162715179</v>
      </c>
    </row>
    <row r="815" spans="1:15" x14ac:dyDescent="0.55000000000000004">
      <c r="A815" s="3">
        <v>27</v>
      </c>
      <c r="B815" s="4">
        <v>6</v>
      </c>
      <c r="C815" s="2">
        <f>IFERROR(LN(実質付加価値!C815),"")</f>
        <v>14.295484743852992</v>
      </c>
      <c r="D815" s="2">
        <f>IFERROR(LN(実質付加価値!D815),"")</f>
        <v>14.281637047760602</v>
      </c>
      <c r="E815" s="2">
        <f>IFERROR(LN(実質付加価値!E815),"")</f>
        <v>14.1203319146466</v>
      </c>
      <c r="F815" s="2">
        <f>IFERROR(LN(実質付加価値!F815),"")</f>
        <v>14.210158278182966</v>
      </c>
      <c r="G815" s="2">
        <f>IFERROR(LN(実質付加価値!G815),"")</f>
        <v>14.369910370207421</v>
      </c>
      <c r="I815" s="3">
        <v>27</v>
      </c>
      <c r="J815" s="3">
        <v>6</v>
      </c>
      <c r="K815" s="2" cm="1">
        <f t="array" ref="K815">IF(C815="","",C815-SUMPRODUCT(($B$1461:$B$1491=$J815)*1,C$1461:C$1491))</f>
        <v>2.4560186177585361</v>
      </c>
      <c r="L815" s="2" cm="1">
        <f t="array" ref="L815">IF(D815="","",D815-SUMPRODUCT(($B$1461:$B$1491=$J815)*1,D$1461:D$1491))</f>
        <v>2.3842337978691468</v>
      </c>
      <c r="M815" s="2" cm="1">
        <f t="array" ref="M815">IF(E815="","",E815-SUMPRODUCT(($B$1461:$B$1491=$J815)*1,E$1461:E$1491))</f>
        <v>2.0703467458909302</v>
      </c>
      <c r="N815" s="2" cm="1">
        <f t="array" ref="N815">IF(F815="","",F815-SUMPRODUCT(($B$1461:$B$1491=$J815)*1,F$1461:F$1491))</f>
        <v>2.1581006373252567</v>
      </c>
      <c r="O815" s="2" cm="1">
        <f t="array" ref="O815">IF(G815="","",G815-SUMPRODUCT(($B$1461:$B$1491=$J815)*1,G$1461:G$1491))</f>
        <v>2.289161584039773</v>
      </c>
    </row>
    <row r="816" spans="1:15" x14ac:dyDescent="0.55000000000000004">
      <c r="A816" s="3">
        <v>27</v>
      </c>
      <c r="B816" s="4">
        <v>7</v>
      </c>
      <c r="C816" s="2">
        <f>IFERROR(LN(実質付加価値!C816),"")</f>
        <v>11.735856402384337</v>
      </c>
      <c r="D816" s="2">
        <f>IFERROR(LN(実質付加価値!D816),"")</f>
        <v>11.598099088087476</v>
      </c>
      <c r="E816" s="2">
        <f>IFERROR(LN(実質付加価値!E816),"")</f>
        <v>11.549547880235055</v>
      </c>
      <c r="F816" s="2">
        <f>IFERROR(LN(実質付加価値!F816),"")</f>
        <v>11.478558000608734</v>
      </c>
      <c r="G816" s="2">
        <f>IFERROR(LN(実質付加価値!G816),"")</f>
        <v>11.486729596794316</v>
      </c>
      <c r="I816" s="3">
        <v>27</v>
      </c>
      <c r="J816" s="3">
        <v>7</v>
      </c>
      <c r="K816" s="2" cm="1">
        <f t="array" ref="K816">IF(C816="","",C816-SUMPRODUCT(($B$1461:$B$1491=$J816)*1,C$1461:C$1491))</f>
        <v>1.2306358907451607</v>
      </c>
      <c r="L816" s="2" cm="1">
        <f t="array" ref="L816">IF(D816="","",D816-SUMPRODUCT(($B$1461:$B$1491=$J816)*1,D$1461:D$1491))</f>
        <v>0.87584663893045445</v>
      </c>
      <c r="M816" s="2" cm="1">
        <f t="array" ref="M816">IF(E816="","",E816-SUMPRODUCT(($B$1461:$B$1491=$J816)*1,E$1461:E$1491))</f>
        <v>0.89461056717170528</v>
      </c>
      <c r="N816" s="2" cm="1">
        <f t="array" ref="N816">IF(F816="","",F816-SUMPRODUCT(($B$1461:$B$1491=$J816)*1,F$1461:F$1491))</f>
        <v>0.83355233266824946</v>
      </c>
      <c r="O816" s="2" cm="1">
        <f t="array" ref="O816">IF(G816="","",G816-SUMPRODUCT(($B$1461:$B$1491=$J816)*1,G$1461:G$1491))</f>
        <v>0.8123805509609543</v>
      </c>
    </row>
    <row r="817" spans="1:15" x14ac:dyDescent="0.55000000000000004">
      <c r="A817" s="3">
        <v>27</v>
      </c>
      <c r="B817" s="4">
        <v>8</v>
      </c>
      <c r="C817" s="2">
        <f>IFERROR(LN(実質付加価値!C817),"")</f>
        <v>13.39967032445772</v>
      </c>
      <c r="D817" s="2">
        <f>IFERROR(LN(実質付加価値!D817),"")</f>
        <v>13.428144797948013</v>
      </c>
      <c r="E817" s="2">
        <f>IFERROR(LN(実質付加価値!E817),"")</f>
        <v>13.32241596547609</v>
      </c>
      <c r="F817" s="2">
        <f>IFERROR(LN(実質付加価値!F817),"")</f>
        <v>13.320371083652647</v>
      </c>
      <c r="G817" s="2">
        <f>IFERROR(LN(実質付加価値!G817),"")</f>
        <v>13.341830811569563</v>
      </c>
      <c r="I817" s="3">
        <v>27</v>
      </c>
      <c r="J817" s="3">
        <v>8</v>
      </c>
      <c r="K817" s="2" cm="1">
        <f t="array" ref="K817">IF(C817="","",C817-SUMPRODUCT(($B$1461:$B$1491=$J817)*1,C$1461:C$1491))</f>
        <v>1.8638633332206727</v>
      </c>
      <c r="L817" s="2" cm="1">
        <f t="array" ref="L817">IF(D817="","",D817-SUMPRODUCT(($B$1461:$B$1491=$J817)*1,D$1461:D$1491))</f>
        <v>1.8378981792114182</v>
      </c>
      <c r="M817" s="2" cm="1">
        <f t="array" ref="M817">IF(E817="","",E817-SUMPRODUCT(($B$1461:$B$1491=$J817)*1,E$1461:E$1491))</f>
        <v>1.8803621527693775</v>
      </c>
      <c r="N817" s="2" cm="1">
        <f t="array" ref="N817">IF(F817="","",F817-SUMPRODUCT(($B$1461:$B$1491=$J817)*1,F$1461:F$1491))</f>
        <v>1.9045957070263864</v>
      </c>
      <c r="O817" s="2" cm="1">
        <f t="array" ref="O817">IF(G817="","",G817-SUMPRODUCT(($B$1461:$B$1491=$J817)*1,G$1461:G$1491))</f>
        <v>2.1003116086253915</v>
      </c>
    </row>
    <row r="818" spans="1:15" x14ac:dyDescent="0.55000000000000004">
      <c r="A818" s="3">
        <v>27</v>
      </c>
      <c r="B818" s="4">
        <v>9</v>
      </c>
      <c r="C818" s="2">
        <f>IFERROR(LN(実質付加価値!C818),"")</f>
        <v>13.202684664464927</v>
      </c>
      <c r="D818" s="2">
        <f>IFERROR(LN(実質付加価値!D818),"")</f>
        <v>13.193483150410639</v>
      </c>
      <c r="E818" s="2">
        <f>IFERROR(LN(実質付加価値!E818),"")</f>
        <v>13.310523009965355</v>
      </c>
      <c r="F818" s="2">
        <f>IFERROR(LN(実質付加価値!F818),"")</f>
        <v>13.103442095742396</v>
      </c>
      <c r="G818" s="2">
        <f>IFERROR(LN(実質付加価値!G818),"")</f>
        <v>13.272715288668717</v>
      </c>
      <c r="I818" s="3">
        <v>27</v>
      </c>
      <c r="J818" s="3">
        <v>9</v>
      </c>
      <c r="K818" s="2" cm="1">
        <f t="array" ref="K818">IF(C818="","",C818-SUMPRODUCT(($B$1461:$B$1491=$J818)*1,C$1461:C$1491))</f>
        <v>2.1816086342473326</v>
      </c>
      <c r="L818" s="2" cm="1">
        <f t="array" ref="L818">IF(D818="","",D818-SUMPRODUCT(($B$1461:$B$1491=$J818)*1,D$1461:D$1491))</f>
        <v>2.1304253414061289</v>
      </c>
      <c r="M818" s="2" cm="1">
        <f t="array" ref="M818">IF(E818="","",E818-SUMPRODUCT(($B$1461:$B$1491=$J818)*1,E$1461:E$1491))</f>
        <v>2.1927177265253004</v>
      </c>
      <c r="N818" s="2" cm="1">
        <f t="array" ref="N818">IF(F818="","",F818-SUMPRODUCT(($B$1461:$B$1491=$J818)*1,F$1461:F$1491))</f>
        <v>2.0890589530495909</v>
      </c>
      <c r="O818" s="2" cm="1">
        <f t="array" ref="O818">IF(G818="","",G818-SUMPRODUCT(($B$1461:$B$1491=$J818)*1,G$1461:G$1491))</f>
        <v>2.1401960131808639</v>
      </c>
    </row>
    <row r="819" spans="1:15" x14ac:dyDescent="0.55000000000000004">
      <c r="A819" s="3">
        <v>27</v>
      </c>
      <c r="B819" s="4">
        <v>10</v>
      </c>
      <c r="C819" s="2">
        <f>IFERROR(LN(実質付加価値!C819),"")</f>
        <v>13.696423220515248</v>
      </c>
      <c r="D819" s="2">
        <f>IFERROR(LN(実質付加価値!D819),"")</f>
        <v>13.839572298234428</v>
      </c>
      <c r="E819" s="2">
        <f>IFERROR(LN(実質付加価値!E819),"")</f>
        <v>13.978696260561032</v>
      </c>
      <c r="F819" s="2">
        <f>IFERROR(LN(実質付加価値!F819),"")</f>
        <v>13.969236231311006</v>
      </c>
      <c r="G819" s="2">
        <f>IFERROR(LN(実質付加価値!G819),"")</f>
        <v>14.197302335201272</v>
      </c>
      <c r="I819" s="3">
        <v>27</v>
      </c>
      <c r="J819" s="3">
        <v>10</v>
      </c>
      <c r="K819" s="2" cm="1">
        <f t="array" ref="K819">IF(C819="","",C819-SUMPRODUCT(($B$1461:$B$1491=$J819)*1,C$1461:C$1491))</f>
        <v>1.6879870965355046</v>
      </c>
      <c r="L819" s="2" cm="1">
        <f t="array" ref="L819">IF(D819="","",D819-SUMPRODUCT(($B$1461:$B$1491=$J819)*1,D$1461:D$1491))</f>
        <v>1.7611824583767248</v>
      </c>
      <c r="M819" s="2" cm="1">
        <f t="array" ref="M819">IF(E819="","",E819-SUMPRODUCT(($B$1461:$B$1491=$J819)*1,E$1461:E$1491))</f>
        <v>1.7699906974984501</v>
      </c>
      <c r="N819" s="2" cm="1">
        <f t="array" ref="N819">IF(F819="","",F819-SUMPRODUCT(($B$1461:$B$1491=$J819)*1,F$1461:F$1491))</f>
        <v>1.8491503120519006</v>
      </c>
      <c r="O819" s="2" cm="1">
        <f t="array" ref="O819">IF(G819="","",G819-SUMPRODUCT(($B$1461:$B$1491=$J819)*1,G$1461:G$1491))</f>
        <v>1.8907855004411953</v>
      </c>
    </row>
    <row r="820" spans="1:15" x14ac:dyDescent="0.55000000000000004">
      <c r="A820" s="3">
        <v>27</v>
      </c>
      <c r="B820" s="4">
        <v>11</v>
      </c>
      <c r="C820" s="2">
        <f>IFERROR(LN(実質付加価値!C820),"")</f>
        <v>11.977203198721028</v>
      </c>
      <c r="D820" s="2">
        <f>IFERROR(LN(実質付加価値!D820),"")</f>
        <v>11.573259188094621</v>
      </c>
      <c r="E820" s="2">
        <f>IFERROR(LN(実質付加価値!E820),"")</f>
        <v>11.497343727532904</v>
      </c>
      <c r="F820" s="2">
        <f>IFERROR(LN(実質付加価値!F820),"")</f>
        <v>11.623428700674777</v>
      </c>
      <c r="G820" s="2">
        <f>IFERROR(LN(実質付加価値!G820),"")</f>
        <v>11.974303995409356</v>
      </c>
      <c r="I820" s="3">
        <v>27</v>
      </c>
      <c r="J820" s="3">
        <v>11</v>
      </c>
      <c r="K820" s="2" cm="1">
        <f t="array" ref="K820">IF(C820="","",C820-SUMPRODUCT(($B$1461:$B$1491=$J820)*1,C$1461:C$1491))</f>
        <v>1.1404315652561916</v>
      </c>
      <c r="L820" s="2" cm="1">
        <f t="array" ref="L820">IF(D820="","",D820-SUMPRODUCT(($B$1461:$B$1491=$J820)*1,D$1461:D$1491))</f>
        <v>0.51267411044475963</v>
      </c>
      <c r="M820" s="2" cm="1">
        <f t="array" ref="M820">IF(E820="","",E820-SUMPRODUCT(($B$1461:$B$1491=$J820)*1,E$1461:E$1491))</f>
        <v>0.21030034043257828</v>
      </c>
      <c r="N820" s="2" cm="1">
        <f t="array" ref="N820">IF(F820="","",F820-SUMPRODUCT(($B$1461:$B$1491=$J820)*1,F$1461:F$1491))</f>
        <v>0.27450758800732267</v>
      </c>
      <c r="O820" s="2" cm="1">
        <f t="array" ref="O820">IF(G820="","",G820-SUMPRODUCT(($B$1461:$B$1491=$J820)*1,G$1461:G$1491))</f>
        <v>0.40631929724233018</v>
      </c>
    </row>
    <row r="821" spans="1:15" x14ac:dyDescent="0.55000000000000004">
      <c r="A821" s="3">
        <v>27</v>
      </c>
      <c r="B821" s="4">
        <v>12</v>
      </c>
      <c r="C821" s="2">
        <f>IFERROR(LN(実質付加価値!C821),"")</f>
        <v>12.956750712739538</v>
      </c>
      <c r="D821" s="2">
        <f>IFERROR(LN(実質付加価値!D821),"")</f>
        <v>13.039605402587263</v>
      </c>
      <c r="E821" s="2">
        <f>IFERROR(LN(実質付加価値!E821),"")</f>
        <v>13.285486103412298</v>
      </c>
      <c r="F821" s="2">
        <f>IFERROR(LN(実質付加価値!F821),"")</f>
        <v>12.996093248860324</v>
      </c>
      <c r="G821" s="2">
        <f>IFERROR(LN(実質付加価値!G821),"")</f>
        <v>13.115516572318992</v>
      </c>
      <c r="I821" s="3">
        <v>27</v>
      </c>
      <c r="J821" s="3">
        <v>12</v>
      </c>
      <c r="K821" s="2" cm="1">
        <f t="array" ref="K821">IF(C821="","",C821-SUMPRODUCT(($B$1461:$B$1491=$J821)*1,C$1461:C$1491))</f>
        <v>1.9961810331607275</v>
      </c>
      <c r="L821" s="2" cm="1">
        <f t="array" ref="L821">IF(D821="","",D821-SUMPRODUCT(($B$1461:$B$1491=$J821)*1,D$1461:D$1491))</f>
        <v>1.9863475310379055</v>
      </c>
      <c r="M821" s="2" cm="1">
        <f t="array" ref="M821">IF(E821="","",E821-SUMPRODUCT(($B$1461:$B$1491=$J821)*1,E$1461:E$1491))</f>
        <v>2.1126914116001352</v>
      </c>
      <c r="N821" s="2" cm="1">
        <f t="array" ref="N821">IF(F821="","",F821-SUMPRODUCT(($B$1461:$B$1491=$J821)*1,F$1461:F$1491))</f>
        <v>1.9036083226365665</v>
      </c>
      <c r="O821" s="2" cm="1">
        <f t="array" ref="O821">IF(G821="","",G821-SUMPRODUCT(($B$1461:$B$1491=$J821)*1,G$1461:G$1491))</f>
        <v>1.8835845850201238</v>
      </c>
    </row>
    <row r="822" spans="1:15" x14ac:dyDescent="0.55000000000000004">
      <c r="A822" s="3">
        <v>27</v>
      </c>
      <c r="B822" s="4">
        <v>13</v>
      </c>
      <c r="C822" s="2">
        <f>IFERROR(LN(実質付加価値!C822),"")</f>
        <v>12.734204875024819</v>
      </c>
      <c r="D822" s="2">
        <f>IFERROR(LN(実質付加価値!D822),"")</f>
        <v>12.128891412649475</v>
      </c>
      <c r="E822" s="2">
        <f>IFERROR(LN(実質付加価値!E822),"")</f>
        <v>12.060125124037786</v>
      </c>
      <c r="F822" s="2">
        <f>IFERROR(LN(実質付加価値!F822),"")</f>
        <v>11.953207694644291</v>
      </c>
      <c r="G822" s="2">
        <f>IFERROR(LN(実質付加価値!G822),"")</f>
        <v>11.553594994570753</v>
      </c>
      <c r="I822" s="3">
        <v>27</v>
      </c>
      <c r="J822" s="3">
        <v>13</v>
      </c>
      <c r="K822" s="2" cm="1">
        <f t="array" ref="K822">IF(C822="","",C822-SUMPRODUCT(($B$1461:$B$1491=$J822)*1,C$1461:C$1491))</f>
        <v>2.8401250244454381</v>
      </c>
      <c r="L822" s="2" cm="1">
        <f t="array" ref="L822">IF(D822="","",D822-SUMPRODUCT(($B$1461:$B$1491=$J822)*1,D$1461:D$1491))</f>
        <v>3.1103240019877578</v>
      </c>
      <c r="M822" s="2" cm="1">
        <f t="array" ref="M822">IF(E822="","",E822-SUMPRODUCT(($B$1461:$B$1491=$J822)*1,E$1461:E$1491))</f>
        <v>2.9998062739717195</v>
      </c>
      <c r="N822" s="2" cm="1">
        <f t="array" ref="N822">IF(F822="","",F822-SUMPRODUCT(($B$1461:$B$1491=$J822)*1,F$1461:F$1491))</f>
        <v>3.1017027373223041</v>
      </c>
      <c r="O822" s="2" cm="1">
        <f t="array" ref="O822">IF(G822="","",G822-SUMPRODUCT(($B$1461:$B$1491=$J822)*1,G$1461:G$1491))</f>
        <v>2.4331693744110101</v>
      </c>
    </row>
    <row r="823" spans="1:15" x14ac:dyDescent="0.55000000000000004">
      <c r="A823" s="3">
        <v>27</v>
      </c>
      <c r="B823" s="4">
        <v>14</v>
      </c>
      <c r="C823" s="2">
        <f>IFERROR(LN(実質付加価値!C823),"")</f>
        <v>12.694007222720568</v>
      </c>
      <c r="D823" s="2">
        <f>IFERROR(LN(実質付加価値!D823),"")</f>
        <v>12.557968734257951</v>
      </c>
      <c r="E823" s="2">
        <f>IFERROR(LN(実質付加価値!E823),"")</f>
        <v>12.908215620223826</v>
      </c>
      <c r="F823" s="2">
        <f>IFERROR(LN(実質付加価値!F823),"")</f>
        <v>13.094534394079076</v>
      </c>
      <c r="G823" s="2">
        <f>IFERROR(LN(実質付加価値!G823),"")</f>
        <v>13.179917314070368</v>
      </c>
      <c r="I823" s="3">
        <v>27</v>
      </c>
      <c r="J823" s="3">
        <v>14</v>
      </c>
      <c r="K823" s="2" cm="1">
        <f t="array" ref="K823">IF(C823="","",C823-SUMPRODUCT(($B$1461:$B$1491=$J823)*1,C$1461:C$1491))</f>
        <v>1.2313594297960684</v>
      </c>
      <c r="L823" s="2" cm="1">
        <f t="array" ref="L823">IF(D823="","",D823-SUMPRODUCT(($B$1461:$B$1491=$J823)*1,D$1461:D$1491))</f>
        <v>1.3204397252243396</v>
      </c>
      <c r="M823" s="2" cm="1">
        <f t="array" ref="M823">IF(E823="","",E823-SUMPRODUCT(($B$1461:$B$1491=$J823)*1,E$1461:E$1491))</f>
        <v>1.4163265819944399</v>
      </c>
      <c r="N823" s="2" cm="1">
        <f t="array" ref="N823">IF(F823="","",F823-SUMPRODUCT(($B$1461:$B$1491=$J823)*1,F$1461:F$1491))</f>
        <v>1.7111963854327055</v>
      </c>
      <c r="O823" s="2" cm="1">
        <f t="array" ref="O823">IF(G823="","",G823-SUMPRODUCT(($B$1461:$B$1491=$J823)*1,G$1461:G$1491))</f>
        <v>1.6861157955242678</v>
      </c>
    </row>
    <row r="824" spans="1:15" x14ac:dyDescent="0.55000000000000004">
      <c r="A824" s="3">
        <v>27</v>
      </c>
      <c r="B824" s="4">
        <v>15</v>
      </c>
      <c r="C824" s="2">
        <f>IFERROR(LN(実質付加価値!C824),"")</f>
        <v>12.338517772504142</v>
      </c>
      <c r="D824" s="2">
        <f>IFERROR(LN(実質付加価値!D824),"")</f>
        <v>12.273205812083035</v>
      </c>
      <c r="E824" s="2">
        <f>IFERROR(LN(実質付加価値!E824),"")</f>
        <v>12.171573580423127</v>
      </c>
      <c r="F824" s="2">
        <f>IFERROR(LN(実質付加価値!F824),"")</f>
        <v>12.031133125043519</v>
      </c>
      <c r="G824" s="2">
        <f>IFERROR(LN(実質付加価値!G824),"")</f>
        <v>12.084750741738333</v>
      </c>
      <c r="I824" s="3">
        <v>27</v>
      </c>
      <c r="J824" s="3">
        <v>15</v>
      </c>
      <c r="K824" s="2" cm="1">
        <f t="array" ref="K824">IF(C824="","",C824-SUMPRODUCT(($B$1461:$B$1491=$J824)*1,C$1461:C$1491))</f>
        <v>2.1742628247466715</v>
      </c>
      <c r="L824" s="2" cm="1">
        <f t="array" ref="L824">IF(D824="","",D824-SUMPRODUCT(($B$1461:$B$1491=$J824)*1,D$1461:D$1491))</f>
        <v>2.1356293387688243</v>
      </c>
      <c r="M824" s="2" cm="1">
        <f t="array" ref="M824">IF(E824="","",E824-SUMPRODUCT(($B$1461:$B$1491=$J824)*1,E$1461:E$1491))</f>
        <v>2.1320938102107991</v>
      </c>
      <c r="N824" s="2" cm="1">
        <f t="array" ref="N824">IF(F824="","",F824-SUMPRODUCT(($B$1461:$B$1491=$J824)*1,F$1461:F$1491))</f>
        <v>2.1302693949332081</v>
      </c>
      <c r="O824" s="2" cm="1">
        <f t="array" ref="O824">IF(G824="","",G824-SUMPRODUCT(($B$1461:$B$1491=$J824)*1,G$1461:G$1491))</f>
        <v>2.1406988789794141</v>
      </c>
    </row>
    <row r="825" spans="1:15" x14ac:dyDescent="0.55000000000000004">
      <c r="A825" s="3">
        <v>27</v>
      </c>
      <c r="B825" s="4">
        <v>16</v>
      </c>
      <c r="C825" s="2">
        <f>IFERROR(LN(実質付加価値!C825),"")</f>
        <v>13.006702972896829</v>
      </c>
      <c r="D825" s="2">
        <f>IFERROR(LN(実質付加価値!D825),"")</f>
        <v>13.168964800903058</v>
      </c>
      <c r="E825" s="2">
        <f>IFERROR(LN(実質付加価値!E825),"")</f>
        <v>13.318635055408969</v>
      </c>
      <c r="F825" s="2">
        <f>IFERROR(LN(実質付加価値!F825),"")</f>
        <v>13.274479968898609</v>
      </c>
      <c r="G825" s="2">
        <f>IFERROR(LN(実質付加価値!G825),"")</f>
        <v>13.258443516229296</v>
      </c>
      <c r="I825" s="3">
        <v>27</v>
      </c>
      <c r="J825" s="3">
        <v>16</v>
      </c>
      <c r="K825" s="2" cm="1">
        <f t="array" ref="K825">IF(C825="","",C825-SUMPRODUCT(($B$1461:$B$1491=$J825)*1,C$1461:C$1491))</f>
        <v>1.55848117068272</v>
      </c>
      <c r="L825" s="2" cm="1">
        <f t="array" ref="L825">IF(D825="","",D825-SUMPRODUCT(($B$1461:$B$1491=$J825)*1,D$1461:D$1491))</f>
        <v>1.5617143131055187</v>
      </c>
      <c r="M825" s="2" cm="1">
        <f t="array" ref="M825">IF(E825="","",E825-SUMPRODUCT(($B$1461:$B$1491=$J825)*1,E$1461:E$1491))</f>
        <v>1.5636021899367982</v>
      </c>
      <c r="N825" s="2" cm="1">
        <f t="array" ref="N825">IF(F825="","",F825-SUMPRODUCT(($B$1461:$B$1491=$J825)*1,F$1461:F$1491))</f>
        <v>1.611434517846412</v>
      </c>
      <c r="O825" s="2" cm="1">
        <f t="array" ref="O825">IF(G825="","",G825-SUMPRODUCT(($B$1461:$B$1491=$J825)*1,G$1461:G$1491))</f>
        <v>1.5434237368438257</v>
      </c>
    </row>
    <row r="826" spans="1:15" x14ac:dyDescent="0.55000000000000004">
      <c r="A826" s="3">
        <v>27</v>
      </c>
      <c r="B826" s="4">
        <v>17</v>
      </c>
      <c r="C826" s="2">
        <f>IFERROR(LN(実質付加価値!C826),"")</f>
        <v>14.119672430225409</v>
      </c>
      <c r="D826" s="2">
        <f>IFERROR(LN(実質付加価値!D826),"")</f>
        <v>13.999014090262477</v>
      </c>
      <c r="E826" s="2">
        <f>IFERROR(LN(実質付加価値!E826),"")</f>
        <v>14.070335177927177</v>
      </c>
      <c r="F826" s="2">
        <f>IFERROR(LN(実質付加価値!F826),"")</f>
        <v>14.064431697698174</v>
      </c>
      <c r="G826" s="2">
        <f>IFERROR(LN(実質付加価値!G826),"")</f>
        <v>14.295030601957743</v>
      </c>
      <c r="I826" s="3">
        <v>27</v>
      </c>
      <c r="J826" s="3">
        <v>17</v>
      </c>
      <c r="K826" s="2" cm="1">
        <f t="array" ref="K826">IF(C826="","",C826-SUMPRODUCT(($B$1461:$B$1491=$J826)*1,C$1461:C$1491))</f>
        <v>1.6253337633102589</v>
      </c>
      <c r="L826" s="2" cm="1">
        <f t="array" ref="L826">IF(D826="","",D826-SUMPRODUCT(($B$1461:$B$1491=$J826)*1,D$1461:D$1491))</f>
        <v>1.6755957921800295</v>
      </c>
      <c r="M826" s="2" cm="1">
        <f t="array" ref="M826">IF(E826="","",E826-SUMPRODUCT(($B$1461:$B$1491=$J826)*1,E$1461:E$1491))</f>
        <v>1.6226700343761831</v>
      </c>
      <c r="N826" s="2" cm="1">
        <f t="array" ref="N826">IF(F826="","",F826-SUMPRODUCT(($B$1461:$B$1491=$J826)*1,F$1461:F$1491))</f>
        <v>1.6582182942948869</v>
      </c>
      <c r="O826" s="2" cm="1">
        <f t="array" ref="O826">IF(G826="","",G826-SUMPRODUCT(($B$1461:$B$1491=$J826)*1,G$1461:G$1491))</f>
        <v>1.8738120747667804</v>
      </c>
    </row>
    <row r="827" spans="1:15" x14ac:dyDescent="0.55000000000000004">
      <c r="A827" s="3">
        <v>27</v>
      </c>
      <c r="B827" s="4">
        <v>18</v>
      </c>
      <c r="C827" s="2">
        <f>IFERROR(LN(実質付加価値!C827),"")</f>
        <v>14.267783531561994</v>
      </c>
      <c r="D827" s="2">
        <f>IFERROR(LN(実質付加価値!D827),"")</f>
        <v>14.318985507060406</v>
      </c>
      <c r="E827" s="2">
        <f>IFERROR(LN(実質付加価値!E827),"")</f>
        <v>14.382381786331864</v>
      </c>
      <c r="F827" s="2">
        <f>IFERROR(LN(実質付加価値!F827),"")</f>
        <v>14.471415494651664</v>
      </c>
      <c r="G827" s="2">
        <f>IFERROR(LN(実質付加価値!G827),"")</f>
        <v>14.465651070965158</v>
      </c>
      <c r="I827" s="3">
        <v>27</v>
      </c>
      <c r="J827" s="3">
        <v>18</v>
      </c>
      <c r="K827" s="2" cm="1">
        <f t="array" ref="K827">IF(C827="","",C827-SUMPRODUCT(($B$1461:$B$1491=$J827)*1,C$1461:C$1491))</f>
        <v>1.4352644770442193</v>
      </c>
      <c r="L827" s="2" cm="1">
        <f t="array" ref="L827">IF(D827="","",D827-SUMPRODUCT(($B$1461:$B$1491=$J827)*1,D$1461:D$1491))</f>
        <v>1.3657111292115811</v>
      </c>
      <c r="M827" s="2" cm="1">
        <f t="array" ref="M827">IF(E827="","",E827-SUMPRODUCT(($B$1461:$B$1491=$J827)*1,E$1461:E$1491))</f>
        <v>1.379215525202758</v>
      </c>
      <c r="N827" s="2" cm="1">
        <f t="array" ref="N827">IF(F827="","",F827-SUMPRODUCT(($B$1461:$B$1491=$J827)*1,F$1461:F$1491))</f>
        <v>1.4643101670217487</v>
      </c>
      <c r="O827" s="2" cm="1">
        <f t="array" ref="O827">IF(G827="","",G827-SUMPRODUCT(($B$1461:$B$1491=$J827)*1,G$1461:G$1491))</f>
        <v>1.4934892372572168</v>
      </c>
    </row>
    <row r="828" spans="1:15" x14ac:dyDescent="0.55000000000000004">
      <c r="A828" s="3">
        <v>27</v>
      </c>
      <c r="B828" s="4">
        <v>19</v>
      </c>
      <c r="C828" s="2">
        <f>IFERROR(LN(実質付加価値!C828),"")</f>
        <v>15.277753676110812</v>
      </c>
      <c r="D828" s="2">
        <f>IFERROR(LN(実質付加価値!D828),"")</f>
        <v>15.170836690252774</v>
      </c>
      <c r="E828" s="2">
        <f>IFERROR(LN(実質付加価値!E828),"")</f>
        <v>15.136268879242134</v>
      </c>
      <c r="F828" s="2">
        <f>IFERROR(LN(実質付加価値!F828),"")</f>
        <v>15.082701207135404</v>
      </c>
      <c r="G828" s="2">
        <f>IFERROR(LN(実質付加価値!G828),"")</f>
        <v>15.162714614360373</v>
      </c>
      <c r="I828" s="3">
        <v>27</v>
      </c>
      <c r="J828" s="3">
        <v>19</v>
      </c>
      <c r="K828" s="2" cm="1">
        <f t="array" ref="K828">IF(C828="","",C828-SUMPRODUCT(($B$1461:$B$1491=$J828)*1,C$1461:C$1491))</f>
        <v>2.6509357750624059</v>
      </c>
      <c r="L828" s="2" cm="1">
        <f t="array" ref="L828">IF(D828="","",D828-SUMPRODUCT(($B$1461:$B$1491=$J828)*1,D$1461:D$1491))</f>
        <v>2.6776876648174479</v>
      </c>
      <c r="M828" s="2" cm="1">
        <f t="array" ref="M828">IF(E828="","",E828-SUMPRODUCT(($B$1461:$B$1491=$J828)*1,E$1461:E$1491))</f>
        <v>2.6720586977836387</v>
      </c>
      <c r="N828" s="2" cm="1">
        <f t="array" ref="N828">IF(F828="","",F828-SUMPRODUCT(($B$1461:$B$1491=$J828)*1,F$1461:F$1491))</f>
        <v>2.6428994320216344</v>
      </c>
      <c r="O828" s="2" cm="1">
        <f t="array" ref="O828">IF(G828="","",G828-SUMPRODUCT(($B$1461:$B$1491=$J828)*1,G$1461:G$1491))</f>
        <v>2.6276764370199626</v>
      </c>
    </row>
    <row r="829" spans="1:15" x14ac:dyDescent="0.55000000000000004">
      <c r="A829" s="3">
        <v>27</v>
      </c>
      <c r="B829" s="4">
        <v>20</v>
      </c>
      <c r="C829" s="2">
        <f>IFERROR(LN(実質付加価値!C829),"")</f>
        <v>14.330835074931978</v>
      </c>
      <c r="D829" s="2">
        <f>IFERROR(LN(実質付加価値!D829),"")</f>
        <v>14.530275253798697</v>
      </c>
      <c r="E829" s="2">
        <f>IFERROR(LN(実質付加価値!E829),"")</f>
        <v>14.477470950036423</v>
      </c>
      <c r="F829" s="2">
        <f>IFERROR(LN(実質付加価値!F829),"")</f>
        <v>14.430262870214657</v>
      </c>
      <c r="G829" s="2">
        <f>IFERROR(LN(実質付加価値!G829),"")</f>
        <v>14.460422054144516</v>
      </c>
      <c r="I829" s="3">
        <v>27</v>
      </c>
      <c r="J829" s="3">
        <v>20</v>
      </c>
      <c r="K829" s="2" cm="1">
        <f t="array" ref="K829">IF(C829="","",C829-SUMPRODUCT(($B$1461:$B$1491=$J829)*1,C$1461:C$1491))</f>
        <v>1.4780544094352841</v>
      </c>
      <c r="L829" s="2" cm="1">
        <f t="array" ref="L829">IF(D829="","",D829-SUMPRODUCT(($B$1461:$B$1491=$J829)*1,D$1461:D$1491))</f>
        <v>1.4659530714101319</v>
      </c>
      <c r="M829" s="2" cm="1">
        <f t="array" ref="M829">IF(E829="","",E829-SUMPRODUCT(($B$1461:$B$1491=$J829)*1,E$1461:E$1491))</f>
        <v>1.4627108104339435</v>
      </c>
      <c r="N829" s="2" cm="1">
        <f t="array" ref="N829">IF(F829="","",F829-SUMPRODUCT(($B$1461:$B$1491=$J829)*1,F$1461:F$1491))</f>
        <v>1.4517881035568223</v>
      </c>
      <c r="O829" s="2" cm="1">
        <f t="array" ref="O829">IF(G829="","",G829-SUMPRODUCT(($B$1461:$B$1491=$J829)*1,G$1461:G$1491))</f>
        <v>1.4382103590108315</v>
      </c>
    </row>
    <row r="830" spans="1:15" x14ac:dyDescent="0.55000000000000004">
      <c r="A830" s="3">
        <v>27</v>
      </c>
      <c r="B830" s="4">
        <v>21</v>
      </c>
      <c r="C830" s="2">
        <f>IFERROR(LN(実質付加価値!C830),"")</f>
        <v>14.573418512088988</v>
      </c>
      <c r="D830" s="2">
        <f>IFERROR(LN(実質付加価値!D830),"")</f>
        <v>14.636196070890946</v>
      </c>
      <c r="E830" s="2">
        <f>IFERROR(LN(実質付加価値!E830),"")</f>
        <v>14.665840508974755</v>
      </c>
      <c r="F830" s="2">
        <f>IFERROR(LN(実質付加価値!F830),"")</f>
        <v>14.233752784897465</v>
      </c>
      <c r="G830" s="2">
        <f>IFERROR(LN(実質付加価値!G830),"")</f>
        <v>14.402198544136837</v>
      </c>
      <c r="I830" s="3">
        <v>27</v>
      </c>
      <c r="J830" s="3">
        <v>21</v>
      </c>
      <c r="K830" s="2" cm="1">
        <f t="array" ref="K830">IF(C830="","",C830-SUMPRODUCT(($B$1461:$B$1491=$J830)*1,C$1461:C$1491))</f>
        <v>1.7792532125526836</v>
      </c>
      <c r="L830" s="2" cm="1">
        <f t="array" ref="L830">IF(D830="","",D830-SUMPRODUCT(($B$1461:$B$1491=$J830)*1,D$1461:D$1491))</f>
        <v>1.8163449682474511</v>
      </c>
      <c r="M830" s="2" cm="1">
        <f t="array" ref="M830">IF(E830="","",E830-SUMPRODUCT(($B$1461:$B$1491=$J830)*1,E$1461:E$1491))</f>
        <v>1.8370885829746211</v>
      </c>
      <c r="N830" s="2" cm="1">
        <f t="array" ref="N830">IF(F830="","",F830-SUMPRODUCT(($B$1461:$B$1491=$J830)*1,F$1461:F$1491))</f>
        <v>1.6910963934965366</v>
      </c>
      <c r="O830" s="2" cm="1">
        <f t="array" ref="O830">IF(G830="","",G830-SUMPRODUCT(($B$1461:$B$1491=$J830)*1,G$1461:G$1491))</f>
        <v>1.7586640404163081</v>
      </c>
    </row>
    <row r="831" spans="1:15" x14ac:dyDescent="0.55000000000000004">
      <c r="A831" s="3">
        <v>27</v>
      </c>
      <c r="B831" s="4">
        <v>22</v>
      </c>
      <c r="C831" s="2">
        <f>IFERROR(LN(実質付加価値!C831),"")</f>
        <v>13.798358229031322</v>
      </c>
      <c r="D831" s="2">
        <f>IFERROR(LN(実質付加価値!D831),"")</f>
        <v>13.717748180094697</v>
      </c>
      <c r="E831" s="2">
        <f>IFERROR(LN(実質付加価値!E831),"")</f>
        <v>13.72263545027773</v>
      </c>
      <c r="F831" s="2">
        <f>IFERROR(LN(実質付加価値!F831),"")</f>
        <v>13.279057118395976</v>
      </c>
      <c r="G831" s="2">
        <f>IFERROR(LN(実質付加価値!G831),"")</f>
        <v>13.218157950599538</v>
      </c>
      <c r="I831" s="3">
        <v>27</v>
      </c>
      <c r="J831" s="3">
        <v>22</v>
      </c>
      <c r="K831" s="2" cm="1">
        <f t="array" ref="K831">IF(C831="","",C831-SUMPRODUCT(($B$1461:$B$1491=$J831)*1,C$1461:C$1491))</f>
        <v>1.6916526709637392</v>
      </c>
      <c r="L831" s="2" cm="1">
        <f t="array" ref="L831">IF(D831="","",D831-SUMPRODUCT(($B$1461:$B$1491=$J831)*1,D$1461:D$1491))</f>
        <v>1.6389282231739202</v>
      </c>
      <c r="M831" s="2" cm="1">
        <f t="array" ref="M831">IF(E831="","",E831-SUMPRODUCT(($B$1461:$B$1491=$J831)*1,E$1461:E$1491))</f>
        <v>1.6459925050390574</v>
      </c>
      <c r="N831" s="2" cm="1">
        <f t="array" ref="N831">IF(F831="","",F831-SUMPRODUCT(($B$1461:$B$1491=$J831)*1,F$1461:F$1491))</f>
        <v>1.6779993220453662</v>
      </c>
      <c r="O831" s="2" cm="1">
        <f t="array" ref="O831">IF(G831="","",G831-SUMPRODUCT(($B$1461:$B$1491=$J831)*1,G$1461:G$1491))</f>
        <v>1.6211958994458779</v>
      </c>
    </row>
    <row r="832" spans="1:15" x14ac:dyDescent="0.55000000000000004">
      <c r="A832" s="3">
        <v>27</v>
      </c>
      <c r="B832" s="4">
        <v>23</v>
      </c>
      <c r="C832" s="2">
        <f>IFERROR(LN(実質付加価値!C832),"")</f>
        <v>13.728511071508409</v>
      </c>
      <c r="D832" s="2">
        <f>IFERROR(LN(実質付加価値!D832),"")</f>
        <v>13.754548483468731</v>
      </c>
      <c r="E832" s="2">
        <f>IFERROR(LN(実質付加価値!E832),"")</f>
        <v>13.732815645122196</v>
      </c>
      <c r="F832" s="2">
        <f>IFERROR(LN(実質付加価値!F832),"")</f>
        <v>13.805542963684054</v>
      </c>
      <c r="G832" s="2">
        <f>IFERROR(LN(実質付加価値!G832),"")</f>
        <v>13.774128901063671</v>
      </c>
      <c r="I832" s="3">
        <v>27</v>
      </c>
      <c r="J832" s="3">
        <v>23</v>
      </c>
      <c r="K832" s="2" cm="1">
        <f t="array" ref="K832">IF(C832="","",C832-SUMPRODUCT(($B$1461:$B$1491=$J832)*1,C$1461:C$1491))</f>
        <v>1.905005060649728</v>
      </c>
      <c r="L832" s="2" cm="1">
        <f t="array" ref="L832">IF(D832="","",D832-SUMPRODUCT(($B$1461:$B$1491=$J832)*1,D$1461:D$1491))</f>
        <v>1.9286696432252732</v>
      </c>
      <c r="M832" s="2" cm="1">
        <f t="array" ref="M832">IF(E832="","",E832-SUMPRODUCT(($B$1461:$B$1491=$J832)*1,E$1461:E$1491))</f>
        <v>1.8696870246325368</v>
      </c>
      <c r="N832" s="2" cm="1">
        <f t="array" ref="N832">IF(F832="","",F832-SUMPRODUCT(($B$1461:$B$1491=$J832)*1,F$1461:F$1491))</f>
        <v>1.8587720107129382</v>
      </c>
      <c r="O832" s="2" cm="1">
        <f t="array" ref="O832">IF(G832="","",G832-SUMPRODUCT(($B$1461:$B$1491=$J832)*1,G$1461:G$1491))</f>
        <v>1.8381033897706729</v>
      </c>
    </row>
    <row r="833" spans="1:15" x14ac:dyDescent="0.55000000000000004">
      <c r="A833" s="3">
        <v>27</v>
      </c>
      <c r="B833" s="4">
        <v>24</v>
      </c>
      <c r="C833" s="2">
        <f>IFERROR(LN(実質付加価値!C833),"")</f>
        <v>14.023440674859836</v>
      </c>
      <c r="D833" s="2">
        <f>IFERROR(LN(実質付加価値!D833),"")</f>
        <v>14.033269908845195</v>
      </c>
      <c r="E833" s="2">
        <f>IFERROR(LN(実質付加価値!E833),"")</f>
        <v>14.068353548794516</v>
      </c>
      <c r="F833" s="2">
        <f>IFERROR(LN(実質付加価値!F833),"")</f>
        <v>14.016785841460971</v>
      </c>
      <c r="G833" s="2">
        <f>IFERROR(LN(実質付加価値!G833),"")</f>
        <v>13.998230078841909</v>
      </c>
      <c r="I833" s="3">
        <v>27</v>
      </c>
      <c r="J833" s="3">
        <v>24</v>
      </c>
      <c r="K833" s="2" cm="1">
        <f t="array" ref="K833">IF(C833="","",C833-SUMPRODUCT(($B$1461:$B$1491=$J833)*1,C$1461:C$1491))</f>
        <v>2.8659915465481074</v>
      </c>
      <c r="L833" s="2" cm="1">
        <f t="array" ref="L833">IF(D833="","",D833-SUMPRODUCT(($B$1461:$B$1491=$J833)*1,D$1461:D$1491))</f>
        <v>2.8741728425199309</v>
      </c>
      <c r="M833" s="2" cm="1">
        <f t="array" ref="M833">IF(E833="","",E833-SUMPRODUCT(($B$1461:$B$1491=$J833)*1,E$1461:E$1491))</f>
        <v>2.9460110078261454</v>
      </c>
      <c r="N833" s="2" cm="1">
        <f t="array" ref="N833">IF(F833="","",F833-SUMPRODUCT(($B$1461:$B$1491=$J833)*1,F$1461:F$1491))</f>
        <v>2.9597437612469371</v>
      </c>
      <c r="O833" s="2" cm="1">
        <f t="array" ref="O833">IF(G833="","",G833-SUMPRODUCT(($B$1461:$B$1491=$J833)*1,G$1461:G$1491))</f>
        <v>2.9076377778141538</v>
      </c>
    </row>
    <row r="834" spans="1:15" x14ac:dyDescent="0.55000000000000004">
      <c r="A834" s="3">
        <v>27</v>
      </c>
      <c r="B834" s="4">
        <v>25</v>
      </c>
      <c r="C834" s="2">
        <f>IFERROR(LN(実質付加価値!C834),"")</f>
        <v>14.224285197596666</v>
      </c>
      <c r="D834" s="2">
        <f>IFERROR(LN(実質付加価値!D834),"")</f>
        <v>14.314906017500165</v>
      </c>
      <c r="E834" s="2">
        <f>IFERROR(LN(実質付加価値!E834),"")</f>
        <v>14.27760711789864</v>
      </c>
      <c r="F834" s="2">
        <f>IFERROR(LN(実質付加価値!F834),"")</f>
        <v>14.331832093822824</v>
      </c>
      <c r="G834" s="2">
        <f>IFERROR(LN(実質付加価値!G834),"")</f>
        <v>14.524328753495872</v>
      </c>
      <c r="I834" s="3">
        <v>27</v>
      </c>
      <c r="J834" s="3">
        <v>25</v>
      </c>
      <c r="K834" s="2" cm="1">
        <f t="array" ref="K834">IF(C834="","",C834-SUMPRODUCT(($B$1461:$B$1491=$J834)*1,C$1461:C$1491))</f>
        <v>1.9002194158998353</v>
      </c>
      <c r="L834" s="2" cm="1">
        <f t="array" ref="L834">IF(D834="","",D834-SUMPRODUCT(($B$1461:$B$1491=$J834)*1,D$1461:D$1491))</f>
        <v>1.8802736865811145</v>
      </c>
      <c r="M834" s="2" cm="1">
        <f t="array" ref="M834">IF(E834="","",E834-SUMPRODUCT(($B$1461:$B$1491=$J834)*1,E$1461:E$1491))</f>
        <v>1.8658952588888393</v>
      </c>
      <c r="N834" s="2" cm="1">
        <f t="array" ref="N834">IF(F834="","",F834-SUMPRODUCT(($B$1461:$B$1491=$J834)*1,F$1461:F$1491))</f>
        <v>1.8795351583182072</v>
      </c>
      <c r="O834" s="2" cm="1">
        <f t="array" ref="O834">IF(G834="","",G834-SUMPRODUCT(($B$1461:$B$1491=$J834)*1,G$1461:G$1491))</f>
        <v>1.9273660225695117</v>
      </c>
    </row>
    <row r="835" spans="1:15" x14ac:dyDescent="0.55000000000000004">
      <c r="A835" s="3">
        <v>27</v>
      </c>
      <c r="B835" s="4">
        <v>26</v>
      </c>
      <c r="C835" s="2">
        <f>IFERROR(LN(実質付加価値!C835),"")</f>
        <v>14.229116508050906</v>
      </c>
      <c r="D835" s="2">
        <f>IFERROR(LN(実質付加価値!D835),"")</f>
        <v>14.300718219061658</v>
      </c>
      <c r="E835" s="2">
        <f>IFERROR(LN(実質付加価値!E835),"")</f>
        <v>14.35839911119546</v>
      </c>
      <c r="F835" s="2">
        <f>IFERROR(LN(実質付加価値!F835),"")</f>
        <v>14.342504701455541</v>
      </c>
      <c r="G835" s="2">
        <f>IFERROR(LN(実質付加価値!G835),"")</f>
        <v>14.280095168133316</v>
      </c>
      <c r="I835" s="3">
        <v>27</v>
      </c>
      <c r="J835" s="3">
        <v>26</v>
      </c>
      <c r="K835" s="2" cm="1">
        <f t="array" ref="K835">IF(C835="","",C835-SUMPRODUCT(($B$1461:$B$1491=$J835)*1,C$1461:C$1491))</f>
        <v>1.9346789461652918</v>
      </c>
      <c r="L835" s="2" cm="1">
        <f t="array" ref="L835">IF(D835="","",D835-SUMPRODUCT(($B$1461:$B$1491=$J835)*1,D$1461:D$1491))</f>
        <v>1.9098191531183186</v>
      </c>
      <c r="M835" s="2" cm="1">
        <f t="array" ref="M835">IF(E835="","",E835-SUMPRODUCT(($B$1461:$B$1491=$J835)*1,E$1461:E$1491))</f>
        <v>1.956867138016003</v>
      </c>
      <c r="N835" s="2" cm="1">
        <f t="array" ref="N835">IF(F835="","",F835-SUMPRODUCT(($B$1461:$B$1491=$J835)*1,F$1461:F$1491))</f>
        <v>1.9583924189679731</v>
      </c>
      <c r="O835" s="2" cm="1">
        <f t="array" ref="O835">IF(G835="","",G835-SUMPRODUCT(($B$1461:$B$1491=$J835)*1,G$1461:G$1491))</f>
        <v>1.9306316704948969</v>
      </c>
    </row>
    <row r="836" spans="1:15" x14ac:dyDescent="0.55000000000000004">
      <c r="A836" s="3">
        <v>27</v>
      </c>
      <c r="B836" s="4">
        <v>27</v>
      </c>
      <c r="C836" s="2">
        <f>IFERROR(LN(実質付加価値!C836),"")</f>
        <v>15.023859694749698</v>
      </c>
      <c r="D836" s="2">
        <f>IFERROR(LN(実質付加価値!D836),"")</f>
        <v>15.070645455592217</v>
      </c>
      <c r="E836" s="2">
        <f>IFERROR(LN(実質付加価値!E836),"")</f>
        <v>15.13300420427591</v>
      </c>
      <c r="F836" s="2">
        <f>IFERROR(LN(実質付加価値!F836),"")</f>
        <v>15.120823921509624</v>
      </c>
      <c r="G836" s="2">
        <f>IFERROR(LN(実質付加価値!G836),"")</f>
        <v>15.155692690542558</v>
      </c>
      <c r="I836" s="3">
        <v>27</v>
      </c>
      <c r="J836" s="3">
        <v>27</v>
      </c>
      <c r="K836" s="2" cm="1">
        <f t="array" ref="K836">IF(C836="","",C836-SUMPRODUCT(($B$1461:$B$1491=$J836)*1,C$1461:C$1491))</f>
        <v>2.0640674242402675</v>
      </c>
      <c r="L836" s="2" cm="1">
        <f t="array" ref="L836">IF(D836="","",D836-SUMPRODUCT(($B$1461:$B$1491=$J836)*1,D$1461:D$1491))</f>
        <v>2.0655744408270298</v>
      </c>
      <c r="M836" s="2" cm="1">
        <f t="array" ref="M836">IF(E836="","",E836-SUMPRODUCT(($B$1461:$B$1491=$J836)*1,E$1461:E$1491))</f>
        <v>2.1023759311601289</v>
      </c>
      <c r="N836" s="2" cm="1">
        <f t="array" ref="N836">IF(F836="","",F836-SUMPRODUCT(($B$1461:$B$1491=$J836)*1,F$1461:F$1491))</f>
        <v>2.0963850122114831</v>
      </c>
      <c r="O836" s="2" cm="1">
        <f t="array" ref="O836">IF(G836="","",G836-SUMPRODUCT(($B$1461:$B$1491=$J836)*1,G$1461:G$1491))</f>
        <v>2.1205734116129449</v>
      </c>
    </row>
    <row r="837" spans="1:15" x14ac:dyDescent="0.55000000000000004">
      <c r="A837" s="3">
        <v>27</v>
      </c>
      <c r="B837" s="4">
        <v>28</v>
      </c>
      <c r="C837" s="2">
        <f>IFERROR(LN(実質付加価値!C837),"")</f>
        <v>14.091255502291625</v>
      </c>
      <c r="D837" s="2">
        <f>IFERROR(LN(実質付加価値!D837),"")</f>
        <v>14.140495267065859</v>
      </c>
      <c r="E837" s="2">
        <f>IFERROR(LN(実質付加価値!E837),"")</f>
        <v>14.185620267075832</v>
      </c>
      <c r="F837" s="2">
        <f>IFERROR(LN(実質付加価値!F837),"")</f>
        <v>14.190845116654575</v>
      </c>
      <c r="G837" s="2">
        <f>IFERROR(LN(実質付加価値!G837),"")</f>
        <v>14.262553205536875</v>
      </c>
      <c r="I837" s="3">
        <v>27</v>
      </c>
      <c r="J837" s="3">
        <v>28</v>
      </c>
      <c r="K837" s="2" cm="1">
        <f t="array" ref="K837">IF(C837="","",C837-SUMPRODUCT(($B$1461:$B$1491=$J837)*1,C$1461:C$1491))</f>
        <v>1.2884394357422337</v>
      </c>
      <c r="L837" s="2" cm="1">
        <f t="array" ref="L837">IF(D837="","",D837-SUMPRODUCT(($B$1461:$B$1491=$J837)*1,D$1461:D$1491))</f>
        <v>1.2478197825514474</v>
      </c>
      <c r="M837" s="2" cm="1">
        <f t="array" ref="M837">IF(E837="","",E837-SUMPRODUCT(($B$1461:$B$1491=$J837)*1,E$1461:E$1491))</f>
        <v>1.2153581213258526</v>
      </c>
      <c r="N837" s="2" cm="1">
        <f t="array" ref="N837">IF(F837="","",F837-SUMPRODUCT(($B$1461:$B$1491=$J837)*1,F$1461:F$1491))</f>
        <v>1.1990079070744013</v>
      </c>
      <c r="O837" s="2" cm="1">
        <f t="array" ref="O837">IF(G837="","",G837-SUMPRODUCT(($B$1461:$B$1491=$J837)*1,G$1461:G$1491))</f>
        <v>1.2215217827952181</v>
      </c>
    </row>
    <row r="838" spans="1:15" x14ac:dyDescent="0.55000000000000004">
      <c r="A838" s="3">
        <v>27</v>
      </c>
      <c r="B838" s="4">
        <v>29</v>
      </c>
      <c r="C838" s="2">
        <f>IFERROR(LN(実質付加価値!C838),"")</f>
        <v>14.002372063260264</v>
      </c>
      <c r="D838" s="2">
        <f>IFERROR(LN(実質付加価値!D838),"")</f>
        <v>14.062415453817728</v>
      </c>
      <c r="E838" s="2">
        <f>IFERROR(LN(実質付加価値!E838),"")</f>
        <v>14.118845915547265</v>
      </c>
      <c r="F838" s="2">
        <f>IFERROR(LN(実質付加価値!F838),"")</f>
        <v>14.123155494334926</v>
      </c>
      <c r="G838" s="2">
        <f>IFERROR(LN(実質付加価値!G838),"")</f>
        <v>14.154177285640792</v>
      </c>
      <c r="I838" s="3">
        <v>27</v>
      </c>
      <c r="J838" s="3">
        <v>29</v>
      </c>
      <c r="K838" s="2" cm="1">
        <f t="array" ref="K838">IF(C838="","",C838-SUMPRODUCT(($B$1461:$B$1491=$J838)*1,C$1461:C$1491))</f>
        <v>1.426593673813537</v>
      </c>
      <c r="L838" s="2" cm="1">
        <f t="array" ref="L838">IF(D838="","",D838-SUMPRODUCT(($B$1461:$B$1491=$J838)*1,D$1461:D$1491))</f>
        <v>1.4585935748434622</v>
      </c>
      <c r="M838" s="2" cm="1">
        <f t="array" ref="M838">IF(E838="","",E838-SUMPRODUCT(($B$1461:$B$1491=$J838)*1,E$1461:E$1491))</f>
        <v>1.4908575221479126</v>
      </c>
      <c r="N838" s="2" cm="1">
        <f t="array" ref="N838">IF(F838="","",F838-SUMPRODUCT(($B$1461:$B$1491=$J838)*1,F$1461:F$1491))</f>
        <v>1.490714951364172</v>
      </c>
      <c r="O838" s="2" cm="1">
        <f t="array" ref="O838">IF(G838="","",G838-SUMPRODUCT(($B$1461:$B$1491=$J838)*1,G$1461:G$1491))</f>
        <v>1.5169869049280447</v>
      </c>
    </row>
    <row r="839" spans="1:15" x14ac:dyDescent="0.55000000000000004">
      <c r="A839" s="3">
        <v>27</v>
      </c>
      <c r="B839" s="4">
        <v>30</v>
      </c>
      <c r="C839" s="2">
        <f>IFERROR(LN(実質付加価値!C839),"")</f>
        <v>14.710973405013791</v>
      </c>
      <c r="D839" s="2">
        <f>IFERROR(LN(実質付加価値!D839),"")</f>
        <v>14.89813515853456</v>
      </c>
      <c r="E839" s="2">
        <f>IFERROR(LN(実質付加価値!E839),"")</f>
        <v>14.994664521329081</v>
      </c>
      <c r="F839" s="2">
        <f>IFERROR(LN(実質付加価値!F839),"")</f>
        <v>14.996928879243939</v>
      </c>
      <c r="G839" s="2">
        <f>IFERROR(LN(実質付加価値!G839),"")</f>
        <v>15.06442447182754</v>
      </c>
      <c r="I839" s="3">
        <v>27</v>
      </c>
      <c r="J839" s="3">
        <v>30</v>
      </c>
      <c r="K839" s="2" cm="1">
        <f t="array" ref="K839">IF(C839="","",C839-SUMPRODUCT(($B$1461:$B$1491=$J839)*1,C$1461:C$1491))</f>
        <v>1.5555798987586531</v>
      </c>
      <c r="L839" s="2" cm="1">
        <f t="array" ref="L839">IF(D839="","",D839-SUMPRODUCT(($B$1461:$B$1491=$J839)*1,D$1461:D$1491))</f>
        <v>1.5851322248438269</v>
      </c>
      <c r="M839" s="2" cm="1">
        <f t="array" ref="M839">IF(E839="","",E839-SUMPRODUCT(($B$1461:$B$1491=$J839)*1,E$1461:E$1491))</f>
        <v>1.6118356857885594</v>
      </c>
      <c r="N839" s="2" cm="1">
        <f t="array" ref="N839">IF(F839="","",F839-SUMPRODUCT(($B$1461:$B$1491=$J839)*1,F$1461:F$1491))</f>
        <v>1.6118054827581592</v>
      </c>
      <c r="O839" s="2" cm="1">
        <f t="array" ref="O839">IF(G839="","",G839-SUMPRODUCT(($B$1461:$B$1491=$J839)*1,G$1461:G$1491))</f>
        <v>1.6312266521603007</v>
      </c>
    </row>
    <row r="840" spans="1:15" x14ac:dyDescent="0.55000000000000004">
      <c r="A840" s="3">
        <v>27</v>
      </c>
      <c r="B840" s="4">
        <v>31</v>
      </c>
      <c r="C840" s="2">
        <f>IFERROR(LN(実質付加価値!C840),"")</f>
        <v>14.289425331332261</v>
      </c>
      <c r="D840" s="2">
        <f>IFERROR(LN(実質付加価値!D840),"")</f>
        <v>14.197349389455315</v>
      </c>
      <c r="E840" s="2">
        <f>IFERROR(LN(実質付加価値!E840),"")</f>
        <v>14.176729482084111</v>
      </c>
      <c r="F840" s="2">
        <f>IFERROR(LN(実質付加価値!F840),"")</f>
        <v>14.029357404826875</v>
      </c>
      <c r="G840" s="2">
        <f>IFERROR(LN(実質付加価値!G840),"")</f>
        <v>14.052441085613133</v>
      </c>
      <c r="I840" s="3">
        <v>27</v>
      </c>
      <c r="J840" s="3">
        <v>31</v>
      </c>
      <c r="K840" s="2" cm="1">
        <f t="array" ref="K840">IF(C840="","",C840-SUMPRODUCT(($B$1461:$B$1491=$J840)*1,C$1461:C$1491))</f>
        <v>1.5907512968778761</v>
      </c>
      <c r="L840" s="2" cm="1">
        <f t="array" ref="L840">IF(D840="","",D840-SUMPRODUCT(($B$1461:$B$1491=$J840)*1,D$1461:D$1491))</f>
        <v>1.5958312677116417</v>
      </c>
      <c r="M840" s="2" cm="1">
        <f t="array" ref="M840">IF(E840="","",E840-SUMPRODUCT(($B$1461:$B$1491=$J840)*1,E$1461:E$1491))</f>
        <v>1.6020050303541851</v>
      </c>
      <c r="N840" s="2" cm="1">
        <f t="array" ref="N840">IF(F840="","",F840-SUMPRODUCT(($B$1461:$B$1491=$J840)*1,F$1461:F$1491))</f>
        <v>1.5808899741403515</v>
      </c>
      <c r="O840" s="2" cm="1">
        <f t="array" ref="O840">IF(G840="","",G840-SUMPRODUCT(($B$1461:$B$1491=$J840)*1,G$1461:G$1491))</f>
        <v>1.6048876352735224</v>
      </c>
    </row>
    <row r="841" spans="1:15" x14ac:dyDescent="0.55000000000000004">
      <c r="A841" s="3">
        <v>28</v>
      </c>
      <c r="B841" s="4">
        <v>1</v>
      </c>
      <c r="C841" s="2">
        <f>IFERROR(LN(実質付加価値!C841),"")</f>
        <v>11.718112478147889</v>
      </c>
      <c r="D841" s="2">
        <f>IFERROR(LN(実質付加価値!D841),"")</f>
        <v>11.603334664052205</v>
      </c>
      <c r="E841" s="2">
        <f>IFERROR(LN(実質付加価値!E841),"")</f>
        <v>11.488054833512154</v>
      </c>
      <c r="F841" s="2">
        <f>IFERROR(LN(実質付加価値!F841),"")</f>
        <v>11.458205147900033</v>
      </c>
      <c r="G841" s="2">
        <f>IFERROR(LN(実質付加価値!G841),"")</f>
        <v>11.542442253399807</v>
      </c>
      <c r="I841" s="3">
        <v>28</v>
      </c>
      <c r="J841" s="3">
        <v>1</v>
      </c>
      <c r="K841" s="2" cm="1">
        <f t="array" ref="K841">IF(C841="","",C841-SUMPRODUCT(($B$1461:$B$1491=$J841)*1,C$1461:C$1491))</f>
        <v>0.11788014421213333</v>
      </c>
      <c r="L841" s="2" cm="1">
        <f t="array" ref="L841">IF(D841="","",D841-SUMPRODUCT(($B$1461:$B$1491=$J841)*1,D$1461:D$1491))</f>
        <v>0.1435679449706555</v>
      </c>
      <c r="M841" s="2" cm="1">
        <f t="array" ref="M841">IF(E841="","",E841-SUMPRODUCT(($B$1461:$B$1491=$J841)*1,E$1461:E$1491))</f>
        <v>0.12681900042655592</v>
      </c>
      <c r="N841" s="2" cm="1">
        <f t="array" ref="N841">IF(F841="","",F841-SUMPRODUCT(($B$1461:$B$1491=$J841)*1,F$1461:F$1491))</f>
        <v>0.13597347932151038</v>
      </c>
      <c r="O841" s="2" cm="1">
        <f t="array" ref="O841">IF(G841="","",G841-SUMPRODUCT(($B$1461:$B$1491=$J841)*1,G$1461:G$1491))</f>
        <v>0.1377507930515236</v>
      </c>
    </row>
    <row r="842" spans="1:15" x14ac:dyDescent="0.55000000000000004">
      <c r="A842" s="3">
        <v>28</v>
      </c>
      <c r="B842" s="4">
        <v>2</v>
      </c>
      <c r="C842" s="2">
        <f>IFERROR(LN(実質付加価値!C842),"")</f>
        <v>8.5519700910503946</v>
      </c>
      <c r="D842" s="2">
        <f>IFERROR(LN(実質付加価値!D842),"")</f>
        <v>8.7671806044757794</v>
      </c>
      <c r="E842" s="2">
        <f>IFERROR(LN(実質付加価値!E842),"")</f>
        <v>8.4831810518089021</v>
      </c>
      <c r="F842" s="2">
        <f>IFERROR(LN(実質付加価値!F842),"")</f>
        <v>8.4376970807269185</v>
      </c>
      <c r="G842" s="2">
        <f>IFERROR(LN(実質付加価値!G842),"")</f>
        <v>8.1657169914802257</v>
      </c>
      <c r="I842" s="3">
        <v>28</v>
      </c>
      <c r="J842" s="3">
        <v>2</v>
      </c>
      <c r="K842" s="2" cm="1">
        <f t="array" ref="K842">IF(C842="","",C842-SUMPRODUCT(($B$1461:$B$1491=$J842)*1,C$1461:C$1491))</f>
        <v>8.4123462955057349E-2</v>
      </c>
      <c r="L842" s="2" cm="1">
        <f t="array" ref="L842">IF(D842="","",D842-SUMPRODUCT(($B$1461:$B$1491=$J842)*1,D$1461:D$1491))</f>
        <v>0.16890644811577538</v>
      </c>
      <c r="M842" s="2" cm="1">
        <f t="array" ref="M842">IF(E842="","",E842-SUMPRODUCT(($B$1461:$B$1491=$J842)*1,E$1461:E$1491))</f>
        <v>-7.7652063626992174E-2</v>
      </c>
      <c r="N842" s="2" cm="1">
        <f t="array" ref="N842">IF(F842="","",F842-SUMPRODUCT(($B$1461:$B$1491=$J842)*1,F$1461:F$1491))</f>
        <v>-9.9492615288923503E-2</v>
      </c>
      <c r="O842" s="2" cm="1">
        <f t="array" ref="O842">IF(G842="","",G842-SUMPRODUCT(($B$1461:$B$1491=$J842)*1,G$1461:G$1491))</f>
        <v>-0.12293689147588083</v>
      </c>
    </row>
    <row r="843" spans="1:15" x14ac:dyDescent="0.55000000000000004">
      <c r="A843" s="3">
        <v>28</v>
      </c>
      <c r="B843" s="4">
        <v>3</v>
      </c>
      <c r="C843" s="2">
        <f>IFERROR(LN(実質付加価値!C843),"")</f>
        <v>13.567982676947436</v>
      </c>
      <c r="D843" s="2">
        <f>IFERROR(LN(実質付加価値!D843),"")</f>
        <v>13.361068312181937</v>
      </c>
      <c r="E843" s="2">
        <f>IFERROR(LN(実質付加価値!E843),"")</f>
        <v>13.410124312580313</v>
      </c>
      <c r="F843" s="2">
        <f>IFERROR(LN(実質付加価値!F843),"")</f>
        <v>13.414772115300512</v>
      </c>
      <c r="G843" s="2">
        <f>IFERROR(LN(実質付加価値!G843),"")</f>
        <v>13.401982404594907</v>
      </c>
      <c r="I843" s="3">
        <v>28</v>
      </c>
      <c r="J843" s="3">
        <v>3</v>
      </c>
      <c r="K843" s="2" cm="1">
        <f t="array" ref="K843">IF(C843="","",C843-SUMPRODUCT(($B$1461:$B$1491=$J843)*1,C$1461:C$1491))</f>
        <v>1.5045586101606521</v>
      </c>
      <c r="L843" s="2" cm="1">
        <f t="array" ref="L843">IF(D843="","",D843-SUMPRODUCT(($B$1461:$B$1491=$J843)*1,D$1461:D$1491))</f>
        <v>1.2685303965236656</v>
      </c>
      <c r="M843" s="2" cm="1">
        <f t="array" ref="M843">IF(E843="","",E843-SUMPRODUCT(($B$1461:$B$1491=$J843)*1,E$1461:E$1491))</f>
        <v>1.2758630614539435</v>
      </c>
      <c r="N843" s="2" cm="1">
        <f t="array" ref="N843">IF(F843="","",F843-SUMPRODUCT(($B$1461:$B$1491=$J843)*1,F$1461:F$1491))</f>
        <v>1.3502413265244595</v>
      </c>
      <c r="O843" s="2" cm="1">
        <f t="array" ref="O843">IF(G843="","",G843-SUMPRODUCT(($B$1461:$B$1491=$J843)*1,G$1461:G$1491))</f>
        <v>1.2975349369212932</v>
      </c>
    </row>
    <row r="844" spans="1:15" x14ac:dyDescent="0.55000000000000004">
      <c r="A844" s="3">
        <v>28</v>
      </c>
      <c r="B844" s="4">
        <v>4</v>
      </c>
      <c r="C844" s="2">
        <f>IFERROR(LN(実質付加価値!C844),"")</f>
        <v>10.800690882760287</v>
      </c>
      <c r="D844" s="2">
        <f>IFERROR(LN(実質付加価値!D844),"")</f>
        <v>10.712626277296508</v>
      </c>
      <c r="E844" s="2">
        <f>IFERROR(LN(実質付加価値!E844),"")</f>
        <v>10.645524237463652</v>
      </c>
      <c r="F844" s="2">
        <f>IFERROR(LN(実質付加価値!F844),"")</f>
        <v>10.568208054133237</v>
      </c>
      <c r="G844" s="2">
        <f>IFERROR(LN(実質付加価値!G844),"")</f>
        <v>10.461613475557478</v>
      </c>
      <c r="I844" s="3">
        <v>28</v>
      </c>
      <c r="J844" s="3">
        <v>4</v>
      </c>
      <c r="K844" s="2" cm="1">
        <f t="array" ref="K844">IF(C844="","",C844-SUMPRODUCT(($B$1461:$B$1491=$J844)*1,C$1461:C$1491))</f>
        <v>0.86716922579467415</v>
      </c>
      <c r="L844" s="2" cm="1">
        <f t="array" ref="L844">IF(D844="","",D844-SUMPRODUCT(($B$1461:$B$1491=$J844)*1,D$1461:D$1491))</f>
        <v>0.68228348351992452</v>
      </c>
      <c r="M844" s="2" cm="1">
        <f t="array" ref="M844">IF(E844="","",E844-SUMPRODUCT(($B$1461:$B$1491=$J844)*1,E$1461:E$1491))</f>
        <v>0.7068180290025623</v>
      </c>
      <c r="N844" s="2" cm="1">
        <f t="array" ref="N844">IF(F844="","",F844-SUMPRODUCT(($B$1461:$B$1491=$J844)*1,F$1461:F$1491))</f>
        <v>0.7420450827715932</v>
      </c>
      <c r="O844" s="2" cm="1">
        <f t="array" ref="O844">IF(G844="","",G844-SUMPRODUCT(($B$1461:$B$1491=$J844)*1,G$1461:G$1491))</f>
        <v>0.66049484343743181</v>
      </c>
    </row>
    <row r="845" spans="1:15" x14ac:dyDescent="0.55000000000000004">
      <c r="A845" s="3">
        <v>28</v>
      </c>
      <c r="B845" s="4">
        <v>5</v>
      </c>
      <c r="C845" s="2">
        <f>IFERROR(LN(実質付加価値!C845),"")</f>
        <v>11.544018298771187</v>
      </c>
      <c r="D845" s="2">
        <f>IFERROR(LN(実質付加価値!D845),"")</f>
        <v>11.578181145024189</v>
      </c>
      <c r="E845" s="2">
        <f>IFERROR(LN(実質付加価値!E845),"")</f>
        <v>11.675059622188428</v>
      </c>
      <c r="F845" s="2">
        <f>IFERROR(LN(実質付加価値!F845),"")</f>
        <v>11.586239539359198</v>
      </c>
      <c r="G845" s="2">
        <f>IFERROR(LN(実質付加価値!G845),"")</f>
        <v>11.787881107364562</v>
      </c>
      <c r="I845" s="3">
        <v>28</v>
      </c>
      <c r="J845" s="3">
        <v>5</v>
      </c>
      <c r="K845" s="2" cm="1">
        <f t="array" ref="K845">IF(C845="","",C845-SUMPRODUCT(($B$1461:$B$1491=$J845)*1,C$1461:C$1491))</f>
        <v>1.3068618317207825</v>
      </c>
      <c r="L845" s="2" cm="1">
        <f t="array" ref="L845">IF(D845="","",D845-SUMPRODUCT(($B$1461:$B$1491=$J845)*1,D$1461:D$1491))</f>
        <v>1.196974417728244</v>
      </c>
      <c r="M845" s="2" cm="1">
        <f t="array" ref="M845">IF(E845="","",E845-SUMPRODUCT(($B$1461:$B$1491=$J845)*1,E$1461:E$1491))</f>
        <v>1.2515923719771607</v>
      </c>
      <c r="N845" s="2" cm="1">
        <f t="array" ref="N845">IF(F845="","",F845-SUMPRODUCT(($B$1461:$B$1491=$J845)*1,F$1461:F$1491))</f>
        <v>1.33337083792971</v>
      </c>
      <c r="O845" s="2" cm="1">
        <f t="array" ref="O845">IF(G845="","",G845-SUMPRODUCT(($B$1461:$B$1491=$J845)*1,G$1461:G$1491))</f>
        <v>1.4685817060664217</v>
      </c>
    </row>
    <row r="846" spans="1:15" x14ac:dyDescent="0.55000000000000004">
      <c r="A846" s="3">
        <v>28</v>
      </c>
      <c r="B846" s="4">
        <v>6</v>
      </c>
      <c r="C846" s="2">
        <f>IFERROR(LN(実質付加価値!C846),"")</f>
        <v>13.420869663034978</v>
      </c>
      <c r="D846" s="2">
        <f>IFERROR(LN(実質付加価値!D846),"")</f>
        <v>13.597123407808876</v>
      </c>
      <c r="E846" s="2">
        <f>IFERROR(LN(実質付加価値!E846),"")</f>
        <v>13.840916486054837</v>
      </c>
      <c r="F846" s="2">
        <f>IFERROR(LN(実質付加価値!F846),"")</f>
        <v>13.803257116420925</v>
      </c>
      <c r="G846" s="2">
        <f>IFERROR(LN(実質付加価値!G846),"")</f>
        <v>13.979074985507477</v>
      </c>
      <c r="I846" s="3">
        <v>28</v>
      </c>
      <c r="J846" s="3">
        <v>6</v>
      </c>
      <c r="K846" s="2" cm="1">
        <f t="array" ref="K846">IF(C846="","",C846-SUMPRODUCT(($B$1461:$B$1491=$J846)*1,C$1461:C$1491))</f>
        <v>1.5814035369405222</v>
      </c>
      <c r="L846" s="2" cm="1">
        <f t="array" ref="L846">IF(D846="","",D846-SUMPRODUCT(($B$1461:$B$1491=$J846)*1,D$1461:D$1491))</f>
        <v>1.6997201579174206</v>
      </c>
      <c r="M846" s="2" cm="1">
        <f t="array" ref="M846">IF(E846="","",E846-SUMPRODUCT(($B$1461:$B$1491=$J846)*1,E$1461:E$1491))</f>
        <v>1.790931317299167</v>
      </c>
      <c r="N846" s="2" cm="1">
        <f t="array" ref="N846">IF(F846="","",F846-SUMPRODUCT(($B$1461:$B$1491=$J846)*1,F$1461:F$1491))</f>
        <v>1.7511994755632152</v>
      </c>
      <c r="O846" s="2" cm="1">
        <f t="array" ref="O846">IF(G846="","",G846-SUMPRODUCT(($B$1461:$B$1491=$J846)*1,G$1461:G$1491))</f>
        <v>1.898326199339829</v>
      </c>
    </row>
    <row r="847" spans="1:15" x14ac:dyDescent="0.55000000000000004">
      <c r="A847" s="3">
        <v>28</v>
      </c>
      <c r="B847" s="4">
        <v>7</v>
      </c>
      <c r="C847" s="2">
        <f>IFERROR(LN(実質付加価値!C847),"")</f>
        <v>12.089509432414784</v>
      </c>
      <c r="D847" s="2">
        <f>IFERROR(LN(実質付加価値!D847),"")</f>
        <v>11.741767144851634</v>
      </c>
      <c r="E847" s="2">
        <f>IFERROR(LN(実質付加価値!E847),"")</f>
        <v>11.59531323342172</v>
      </c>
      <c r="F847" s="2">
        <f>IFERROR(LN(実質付加価値!F847),"")</f>
        <v>11.687250810889365</v>
      </c>
      <c r="G847" s="2">
        <f>IFERROR(LN(実質付加価値!G847),"")</f>
        <v>11.860523724618117</v>
      </c>
      <c r="I847" s="3">
        <v>28</v>
      </c>
      <c r="J847" s="3">
        <v>7</v>
      </c>
      <c r="K847" s="2" cm="1">
        <f t="array" ref="K847">IF(C847="","",C847-SUMPRODUCT(($B$1461:$B$1491=$J847)*1,C$1461:C$1491))</f>
        <v>1.5842889207756077</v>
      </c>
      <c r="L847" s="2" cm="1">
        <f t="array" ref="L847">IF(D847="","",D847-SUMPRODUCT(($B$1461:$B$1491=$J847)*1,D$1461:D$1491))</f>
        <v>1.0195146956946122</v>
      </c>
      <c r="M847" s="2" cm="1">
        <f t="array" ref="M847">IF(E847="","",E847-SUMPRODUCT(($B$1461:$B$1491=$J847)*1,E$1461:E$1491))</f>
        <v>0.94037592035837037</v>
      </c>
      <c r="N847" s="2" cm="1">
        <f t="array" ref="N847">IF(F847="","",F847-SUMPRODUCT(($B$1461:$B$1491=$J847)*1,F$1461:F$1491))</f>
        <v>1.0422451429488806</v>
      </c>
      <c r="O847" s="2" cm="1">
        <f t="array" ref="O847">IF(G847="","",G847-SUMPRODUCT(($B$1461:$B$1491=$J847)*1,G$1461:G$1491))</f>
        <v>1.1861746787847558</v>
      </c>
    </row>
    <row r="848" spans="1:15" x14ac:dyDescent="0.55000000000000004">
      <c r="A848" s="3">
        <v>28</v>
      </c>
      <c r="B848" s="4">
        <v>8</v>
      </c>
      <c r="C848" s="2">
        <f>IFERROR(LN(実質付加価値!C848),"")</f>
        <v>13.410092428454114</v>
      </c>
      <c r="D848" s="2">
        <f>IFERROR(LN(実質付加価値!D848),"")</f>
        <v>13.564834996204178</v>
      </c>
      <c r="E848" s="2">
        <f>IFERROR(LN(実質付加価値!E848),"")</f>
        <v>13.426005983308169</v>
      </c>
      <c r="F848" s="2">
        <f>IFERROR(LN(実質付加価値!F848),"")</f>
        <v>13.301333733740819</v>
      </c>
      <c r="G848" s="2">
        <f>IFERROR(LN(実質付加価値!G848),"")</f>
        <v>13.295539562700666</v>
      </c>
      <c r="I848" s="3">
        <v>28</v>
      </c>
      <c r="J848" s="3">
        <v>8</v>
      </c>
      <c r="K848" s="2" cm="1">
        <f t="array" ref="K848">IF(C848="","",C848-SUMPRODUCT(($B$1461:$B$1491=$J848)*1,C$1461:C$1491))</f>
        <v>1.8742854372170665</v>
      </c>
      <c r="L848" s="2" cm="1">
        <f t="array" ref="L848">IF(D848="","",D848-SUMPRODUCT(($B$1461:$B$1491=$J848)*1,D$1461:D$1491))</f>
        <v>1.9745883774675832</v>
      </c>
      <c r="M848" s="2" cm="1">
        <f t="array" ref="M848">IF(E848="","",E848-SUMPRODUCT(($B$1461:$B$1491=$J848)*1,E$1461:E$1491))</f>
        <v>1.9839521706014569</v>
      </c>
      <c r="N848" s="2" cm="1">
        <f t="array" ref="N848">IF(F848="","",F848-SUMPRODUCT(($B$1461:$B$1491=$J848)*1,F$1461:F$1491))</f>
        <v>1.885558357114558</v>
      </c>
      <c r="O848" s="2" cm="1">
        <f t="array" ref="O848">IF(G848="","",G848-SUMPRODUCT(($B$1461:$B$1491=$J848)*1,G$1461:G$1491))</f>
        <v>2.0540203597564943</v>
      </c>
    </row>
    <row r="849" spans="1:15" x14ac:dyDescent="0.55000000000000004">
      <c r="A849" s="3">
        <v>28</v>
      </c>
      <c r="B849" s="4">
        <v>9</v>
      </c>
      <c r="C849" s="2">
        <f>IFERROR(LN(実質付加価値!C849),"")</f>
        <v>12.716000388142058</v>
      </c>
      <c r="D849" s="2">
        <f>IFERROR(LN(実質付加価値!D849),"")</f>
        <v>12.450924472394185</v>
      </c>
      <c r="E849" s="2">
        <f>IFERROR(LN(実質付加価値!E849),"")</f>
        <v>12.44189138437055</v>
      </c>
      <c r="F849" s="2">
        <f>IFERROR(LN(実質付加価値!F849),"")</f>
        <v>12.447761949948005</v>
      </c>
      <c r="G849" s="2">
        <f>IFERROR(LN(実質付加価値!G849),"")</f>
        <v>12.545174657451582</v>
      </c>
      <c r="I849" s="3">
        <v>28</v>
      </c>
      <c r="J849" s="3">
        <v>9</v>
      </c>
      <c r="K849" s="2" cm="1">
        <f t="array" ref="K849">IF(C849="","",C849-SUMPRODUCT(($B$1461:$B$1491=$J849)*1,C$1461:C$1491))</f>
        <v>1.6949243579244637</v>
      </c>
      <c r="L849" s="2" cm="1">
        <f t="array" ref="L849">IF(D849="","",D849-SUMPRODUCT(($B$1461:$B$1491=$J849)*1,D$1461:D$1491))</f>
        <v>1.3878666633896746</v>
      </c>
      <c r="M849" s="2" cm="1">
        <f t="array" ref="M849">IF(E849="","",E849-SUMPRODUCT(($B$1461:$B$1491=$J849)*1,E$1461:E$1491))</f>
        <v>1.3240861009304954</v>
      </c>
      <c r="N849" s="2" cm="1">
        <f t="array" ref="N849">IF(F849="","",F849-SUMPRODUCT(($B$1461:$B$1491=$J849)*1,F$1461:F$1491))</f>
        <v>1.433378807255199</v>
      </c>
      <c r="O849" s="2" cm="1">
        <f t="array" ref="O849">IF(G849="","",G849-SUMPRODUCT(($B$1461:$B$1491=$J849)*1,G$1461:G$1491))</f>
        <v>1.4126553819637291</v>
      </c>
    </row>
    <row r="850" spans="1:15" x14ac:dyDescent="0.55000000000000004">
      <c r="A850" s="3">
        <v>28</v>
      </c>
      <c r="B850" s="4">
        <v>10</v>
      </c>
      <c r="C850" s="2">
        <f>IFERROR(LN(実質付加価値!C850),"")</f>
        <v>13.765397875381947</v>
      </c>
      <c r="D850" s="2">
        <f>IFERROR(LN(実質付加価値!D850),"")</f>
        <v>14.013622591423028</v>
      </c>
      <c r="E850" s="2">
        <f>IFERROR(LN(実質付加価値!E850),"")</f>
        <v>14.042280736963182</v>
      </c>
      <c r="F850" s="2">
        <f>IFERROR(LN(実質付加価値!F850),"")</f>
        <v>14.034616483293288</v>
      </c>
      <c r="G850" s="2">
        <f>IFERROR(LN(実質付加価値!G850),"")</f>
        <v>14.253103677189417</v>
      </c>
      <c r="I850" s="3">
        <v>28</v>
      </c>
      <c r="J850" s="3">
        <v>10</v>
      </c>
      <c r="K850" s="2" cm="1">
        <f t="array" ref="K850">IF(C850="","",C850-SUMPRODUCT(($B$1461:$B$1491=$J850)*1,C$1461:C$1491))</f>
        <v>1.7569617514022031</v>
      </c>
      <c r="L850" s="2" cm="1">
        <f t="array" ref="L850">IF(D850="","",D850-SUMPRODUCT(($B$1461:$B$1491=$J850)*1,D$1461:D$1491))</f>
        <v>1.9352327515653247</v>
      </c>
      <c r="M850" s="2" cm="1">
        <f t="array" ref="M850">IF(E850="","",E850-SUMPRODUCT(($B$1461:$B$1491=$J850)*1,E$1461:E$1491))</f>
        <v>1.8335751739006003</v>
      </c>
      <c r="N850" s="2" cm="1">
        <f t="array" ref="N850">IF(F850="","",F850-SUMPRODUCT(($B$1461:$B$1491=$J850)*1,F$1461:F$1491))</f>
        <v>1.9145305640341821</v>
      </c>
      <c r="O850" s="2" cm="1">
        <f t="array" ref="O850">IF(G850="","",G850-SUMPRODUCT(($B$1461:$B$1491=$J850)*1,G$1461:G$1491))</f>
        <v>1.9465868424293404</v>
      </c>
    </row>
    <row r="851" spans="1:15" x14ac:dyDescent="0.55000000000000004">
      <c r="A851" s="3">
        <v>28</v>
      </c>
      <c r="B851" s="4">
        <v>11</v>
      </c>
      <c r="C851" s="2">
        <f>IFERROR(LN(実質付加価値!C851),"")</f>
        <v>11.444774585319848</v>
      </c>
      <c r="D851" s="2">
        <f>IFERROR(LN(実質付加価値!D851),"")</f>
        <v>11.357605822162359</v>
      </c>
      <c r="E851" s="2">
        <f>IFERROR(LN(実質付加価値!E851),"")</f>
        <v>11.718708271502187</v>
      </c>
      <c r="F851" s="2">
        <f>IFERROR(LN(実質付加価値!F851),"")</f>
        <v>11.718870006942637</v>
      </c>
      <c r="G851" s="2">
        <f>IFERROR(LN(実質付加価値!G851),"")</f>
        <v>11.704237761424109</v>
      </c>
      <c r="I851" s="3">
        <v>28</v>
      </c>
      <c r="J851" s="3">
        <v>11</v>
      </c>
      <c r="K851" s="2" cm="1">
        <f t="array" ref="K851">IF(C851="","",C851-SUMPRODUCT(($B$1461:$B$1491=$J851)*1,C$1461:C$1491))</f>
        <v>0.60800295185501163</v>
      </c>
      <c r="L851" s="2" cm="1">
        <f t="array" ref="L851">IF(D851="","",D851-SUMPRODUCT(($B$1461:$B$1491=$J851)*1,D$1461:D$1491))</f>
        <v>0.29702074451249771</v>
      </c>
      <c r="M851" s="2" cm="1">
        <f t="array" ref="M851">IF(E851="","",E851-SUMPRODUCT(($B$1461:$B$1491=$J851)*1,E$1461:E$1491))</f>
        <v>0.43166488440186157</v>
      </c>
      <c r="N851" s="2" cm="1">
        <f t="array" ref="N851">IF(F851="","",F851-SUMPRODUCT(($B$1461:$B$1491=$J851)*1,F$1461:F$1491))</f>
        <v>0.36994889427518274</v>
      </c>
      <c r="O851" s="2" cm="1">
        <f t="array" ref="O851">IF(G851="","",G851-SUMPRODUCT(($B$1461:$B$1491=$J851)*1,G$1461:G$1491))</f>
        <v>0.13625306325708308</v>
      </c>
    </row>
    <row r="852" spans="1:15" x14ac:dyDescent="0.55000000000000004">
      <c r="A852" s="3">
        <v>28</v>
      </c>
      <c r="B852" s="4">
        <v>12</v>
      </c>
      <c r="C852" s="2">
        <f>IFERROR(LN(実質付加価値!C852),"")</f>
        <v>12.928078961944339</v>
      </c>
      <c r="D852" s="2">
        <f>IFERROR(LN(実質付加価値!D852),"")</f>
        <v>13.163458303265397</v>
      </c>
      <c r="E852" s="2">
        <f>IFERROR(LN(実質付加価値!E852),"")</f>
        <v>13.247519901706429</v>
      </c>
      <c r="F852" s="2">
        <f>IFERROR(LN(実質付加価値!F852),"")</f>
        <v>13.132424350558869</v>
      </c>
      <c r="G852" s="2">
        <f>IFERROR(LN(実質付加価値!G852),"")</f>
        <v>13.36954918099071</v>
      </c>
      <c r="I852" s="3">
        <v>28</v>
      </c>
      <c r="J852" s="3">
        <v>12</v>
      </c>
      <c r="K852" s="2" cm="1">
        <f t="array" ref="K852">IF(C852="","",C852-SUMPRODUCT(($B$1461:$B$1491=$J852)*1,C$1461:C$1491))</f>
        <v>1.967509282365528</v>
      </c>
      <c r="L852" s="2" cm="1">
        <f t="array" ref="L852">IF(D852="","",D852-SUMPRODUCT(($B$1461:$B$1491=$J852)*1,D$1461:D$1491))</f>
        <v>2.1102004317160397</v>
      </c>
      <c r="M852" s="2" cm="1">
        <f t="array" ref="M852">IF(E852="","",E852-SUMPRODUCT(($B$1461:$B$1491=$J852)*1,E$1461:E$1491))</f>
        <v>2.0747252098942663</v>
      </c>
      <c r="N852" s="2" cm="1">
        <f t="array" ref="N852">IF(F852="","",F852-SUMPRODUCT(($B$1461:$B$1491=$J852)*1,F$1461:F$1491))</f>
        <v>2.0399394243351114</v>
      </c>
      <c r="O852" s="2" cm="1">
        <f t="array" ref="O852">IF(G852="","",G852-SUMPRODUCT(($B$1461:$B$1491=$J852)*1,G$1461:G$1491))</f>
        <v>2.1376171936918418</v>
      </c>
    </row>
    <row r="853" spans="1:15" x14ac:dyDescent="0.55000000000000004">
      <c r="A853" s="3">
        <v>28</v>
      </c>
      <c r="B853" s="4">
        <v>13</v>
      </c>
      <c r="C853" s="2">
        <f>IFERROR(LN(実質付加価値!C853),"")</f>
        <v>12.55342976812528</v>
      </c>
      <c r="D853" s="2">
        <f>IFERROR(LN(実質付加価値!D853),"")</f>
        <v>12.500096919991138</v>
      </c>
      <c r="E853" s="2">
        <f>IFERROR(LN(実質付加価値!E853),"")</f>
        <v>12.137436840613272</v>
      </c>
      <c r="F853" s="2">
        <f>IFERROR(LN(実質付加価値!F853),"")</f>
        <v>12.173086696999389</v>
      </c>
      <c r="G853" s="2">
        <f>IFERROR(LN(実質付加価値!G853),"")</f>
        <v>12.158736403591291</v>
      </c>
      <c r="I853" s="3">
        <v>28</v>
      </c>
      <c r="J853" s="3">
        <v>13</v>
      </c>
      <c r="K853" s="2" cm="1">
        <f t="array" ref="K853">IF(C853="","",C853-SUMPRODUCT(($B$1461:$B$1491=$J853)*1,C$1461:C$1491))</f>
        <v>2.6593499175458994</v>
      </c>
      <c r="L853" s="2" cm="1">
        <f t="array" ref="L853">IF(D853="","",D853-SUMPRODUCT(($B$1461:$B$1491=$J853)*1,D$1461:D$1491))</f>
        <v>3.4815295093294214</v>
      </c>
      <c r="M853" s="2" cm="1">
        <f t="array" ref="M853">IF(E853="","",E853-SUMPRODUCT(($B$1461:$B$1491=$J853)*1,E$1461:E$1491))</f>
        <v>3.0771179905472064</v>
      </c>
      <c r="N853" s="2" cm="1">
        <f t="array" ref="N853">IF(F853="","",F853-SUMPRODUCT(($B$1461:$B$1491=$J853)*1,F$1461:F$1491))</f>
        <v>3.3215817396774021</v>
      </c>
      <c r="O853" s="2" cm="1">
        <f t="array" ref="O853">IF(G853="","",G853-SUMPRODUCT(($B$1461:$B$1491=$J853)*1,G$1461:G$1491))</f>
        <v>3.0383107834315481</v>
      </c>
    </row>
    <row r="854" spans="1:15" x14ac:dyDescent="0.55000000000000004">
      <c r="A854" s="3">
        <v>28</v>
      </c>
      <c r="B854" s="4">
        <v>14</v>
      </c>
      <c r="C854" s="2">
        <f>IFERROR(LN(実質付加価値!C854),"")</f>
        <v>13.318153761927514</v>
      </c>
      <c r="D854" s="2">
        <f>IFERROR(LN(実質付加価値!D854),"")</f>
        <v>12.889382397964933</v>
      </c>
      <c r="E854" s="2">
        <f>IFERROR(LN(実質付加価値!E854),"")</f>
        <v>13.253330640068301</v>
      </c>
      <c r="F854" s="2">
        <f>IFERROR(LN(実質付加価値!F854),"")</f>
        <v>13.14302914030775</v>
      </c>
      <c r="G854" s="2">
        <f>IFERROR(LN(実質付加価値!G854),"")</f>
        <v>13.277051381242297</v>
      </c>
      <c r="I854" s="3">
        <v>28</v>
      </c>
      <c r="J854" s="3">
        <v>14</v>
      </c>
      <c r="K854" s="2" cm="1">
        <f t="array" ref="K854">IF(C854="","",C854-SUMPRODUCT(($B$1461:$B$1491=$J854)*1,C$1461:C$1491))</f>
        <v>1.8555059690030138</v>
      </c>
      <c r="L854" s="2" cm="1">
        <f t="array" ref="L854">IF(D854="","",D854-SUMPRODUCT(($B$1461:$B$1491=$J854)*1,D$1461:D$1491))</f>
        <v>1.6518533889313218</v>
      </c>
      <c r="M854" s="2" cm="1">
        <f t="array" ref="M854">IF(E854="","",E854-SUMPRODUCT(($B$1461:$B$1491=$J854)*1,E$1461:E$1491))</f>
        <v>1.7614416018389143</v>
      </c>
      <c r="N854" s="2" cm="1">
        <f t="array" ref="N854">IF(F854="","",F854-SUMPRODUCT(($B$1461:$B$1491=$J854)*1,F$1461:F$1491))</f>
        <v>1.7596911316613788</v>
      </c>
      <c r="O854" s="2" cm="1">
        <f t="array" ref="O854">IF(G854="","",G854-SUMPRODUCT(($B$1461:$B$1491=$J854)*1,G$1461:G$1491))</f>
        <v>1.7832498626961968</v>
      </c>
    </row>
    <row r="855" spans="1:15" x14ac:dyDescent="0.55000000000000004">
      <c r="A855" s="3">
        <v>28</v>
      </c>
      <c r="B855" s="4">
        <v>15</v>
      </c>
      <c r="C855" s="2">
        <f>IFERROR(LN(実質付加価値!C855),"")</f>
        <v>11.206190818383003</v>
      </c>
      <c r="D855" s="2">
        <f>IFERROR(LN(実質付加価値!D855),"")</f>
        <v>10.978102422598512</v>
      </c>
      <c r="E855" s="2">
        <f>IFERROR(LN(実質付加価値!E855),"")</f>
        <v>10.98038345260581</v>
      </c>
      <c r="F855" s="2">
        <f>IFERROR(LN(実質付加価値!F855),"")</f>
        <v>11.103482684580367</v>
      </c>
      <c r="G855" s="2">
        <f>IFERROR(LN(実質付加価値!G855),"")</f>
        <v>10.891090801849538</v>
      </c>
      <c r="I855" s="3">
        <v>28</v>
      </c>
      <c r="J855" s="3">
        <v>15</v>
      </c>
      <c r="K855" s="2" cm="1">
        <f t="array" ref="K855">IF(C855="","",C855-SUMPRODUCT(($B$1461:$B$1491=$J855)*1,C$1461:C$1491))</f>
        <v>1.0419358706255331</v>
      </c>
      <c r="L855" s="2" cm="1">
        <f t="array" ref="L855">IF(D855="","",D855-SUMPRODUCT(($B$1461:$B$1491=$J855)*1,D$1461:D$1491))</f>
        <v>0.84052594928430224</v>
      </c>
      <c r="M855" s="2" cm="1">
        <f t="array" ref="M855">IF(E855="","",E855-SUMPRODUCT(($B$1461:$B$1491=$J855)*1,E$1461:E$1491))</f>
        <v>0.94090368239348265</v>
      </c>
      <c r="N855" s="2" cm="1">
        <f t="array" ref="N855">IF(F855="","",F855-SUMPRODUCT(($B$1461:$B$1491=$J855)*1,F$1461:F$1491))</f>
        <v>1.2026189544700561</v>
      </c>
      <c r="O855" s="2" cm="1">
        <f t="array" ref="O855">IF(G855="","",G855-SUMPRODUCT(($B$1461:$B$1491=$J855)*1,G$1461:G$1491))</f>
        <v>0.94703893909061954</v>
      </c>
    </row>
    <row r="856" spans="1:15" x14ac:dyDescent="0.55000000000000004">
      <c r="A856" s="3">
        <v>28</v>
      </c>
      <c r="B856" s="4">
        <v>16</v>
      </c>
      <c r="C856" s="2">
        <f>IFERROR(LN(実質付加価値!C856),"")</f>
        <v>12.580269806483384</v>
      </c>
      <c r="D856" s="2">
        <f>IFERROR(LN(実質付加価値!D856),"")</f>
        <v>12.800283355498816</v>
      </c>
      <c r="E856" s="2">
        <f>IFERROR(LN(実質付加価値!E856),"")</f>
        <v>12.812094999381685</v>
      </c>
      <c r="F856" s="2">
        <f>IFERROR(LN(実質付加価値!F856),"")</f>
        <v>12.734929725052558</v>
      </c>
      <c r="G856" s="2">
        <f>IFERROR(LN(実質付加価値!G856),"")</f>
        <v>12.856768215485532</v>
      </c>
      <c r="I856" s="3">
        <v>28</v>
      </c>
      <c r="J856" s="3">
        <v>16</v>
      </c>
      <c r="K856" s="2" cm="1">
        <f t="array" ref="K856">IF(C856="","",C856-SUMPRODUCT(($B$1461:$B$1491=$J856)*1,C$1461:C$1491))</f>
        <v>1.1320480042692758</v>
      </c>
      <c r="L856" s="2" cm="1">
        <f t="array" ref="L856">IF(D856="","",D856-SUMPRODUCT(($B$1461:$B$1491=$J856)*1,D$1461:D$1491))</f>
        <v>1.1930328677012767</v>
      </c>
      <c r="M856" s="2" cm="1">
        <f t="array" ref="M856">IF(E856="","",E856-SUMPRODUCT(($B$1461:$B$1491=$J856)*1,E$1461:E$1491))</f>
        <v>1.0570621339095148</v>
      </c>
      <c r="N856" s="2" cm="1">
        <f t="array" ref="N856">IF(F856="","",F856-SUMPRODUCT(($B$1461:$B$1491=$J856)*1,F$1461:F$1491))</f>
        <v>1.0718842740003609</v>
      </c>
      <c r="O856" s="2" cm="1">
        <f t="array" ref="O856">IF(G856="","",G856-SUMPRODUCT(($B$1461:$B$1491=$J856)*1,G$1461:G$1491))</f>
        <v>1.1417484361000625</v>
      </c>
    </row>
    <row r="857" spans="1:15" x14ac:dyDescent="0.55000000000000004">
      <c r="A857" s="3">
        <v>28</v>
      </c>
      <c r="B857" s="4">
        <v>17</v>
      </c>
      <c r="C857" s="2">
        <f>IFERROR(LN(実質付加価値!C857),"")</f>
        <v>13.66614089457954</v>
      </c>
      <c r="D857" s="2">
        <f>IFERROR(LN(実質付加価値!D857),"")</f>
        <v>13.612194841729799</v>
      </c>
      <c r="E857" s="2">
        <f>IFERROR(LN(実質付加価値!E857),"")</f>
        <v>13.700997799416676</v>
      </c>
      <c r="F857" s="2">
        <f>IFERROR(LN(実質付加価値!F857),"")</f>
        <v>13.682990970457992</v>
      </c>
      <c r="G857" s="2">
        <f>IFERROR(LN(実質付加価値!G857),"")</f>
        <v>13.842899036334273</v>
      </c>
      <c r="I857" s="3">
        <v>28</v>
      </c>
      <c r="J857" s="3">
        <v>17</v>
      </c>
      <c r="K857" s="2" cm="1">
        <f t="array" ref="K857">IF(C857="","",C857-SUMPRODUCT(($B$1461:$B$1491=$J857)*1,C$1461:C$1491))</f>
        <v>1.17180222766439</v>
      </c>
      <c r="L857" s="2" cm="1">
        <f t="array" ref="L857">IF(D857="","",D857-SUMPRODUCT(($B$1461:$B$1491=$J857)*1,D$1461:D$1491))</f>
        <v>1.2887765436473515</v>
      </c>
      <c r="M857" s="2" cm="1">
        <f t="array" ref="M857">IF(E857="","",E857-SUMPRODUCT(($B$1461:$B$1491=$J857)*1,E$1461:E$1491))</f>
        <v>1.2533326558656821</v>
      </c>
      <c r="N857" s="2" cm="1">
        <f t="array" ref="N857">IF(F857="","",F857-SUMPRODUCT(($B$1461:$B$1491=$J857)*1,F$1461:F$1491))</f>
        <v>1.2767775670547046</v>
      </c>
      <c r="O857" s="2" cm="1">
        <f t="array" ref="O857">IF(G857="","",G857-SUMPRODUCT(($B$1461:$B$1491=$J857)*1,G$1461:G$1491))</f>
        <v>1.4216805091433109</v>
      </c>
    </row>
    <row r="858" spans="1:15" x14ac:dyDescent="0.55000000000000004">
      <c r="A858" s="3">
        <v>28</v>
      </c>
      <c r="B858" s="4">
        <v>18</v>
      </c>
      <c r="C858" s="2">
        <f>IFERROR(LN(実質付加価値!C858),"")</f>
        <v>13.570101011964363</v>
      </c>
      <c r="D858" s="2">
        <f>IFERROR(LN(実質付加価値!D858),"")</f>
        <v>13.69803992791846</v>
      </c>
      <c r="E858" s="2">
        <f>IFERROR(LN(実質付加価値!E858),"")</f>
        <v>13.674152150328482</v>
      </c>
      <c r="F858" s="2">
        <f>IFERROR(LN(実質付加価値!F858),"")</f>
        <v>13.765536458844354</v>
      </c>
      <c r="G858" s="2">
        <f>IFERROR(LN(実質付加価値!G858),"")</f>
        <v>13.701787228895657</v>
      </c>
      <c r="I858" s="3">
        <v>28</v>
      </c>
      <c r="J858" s="3">
        <v>18</v>
      </c>
      <c r="K858" s="2" cm="1">
        <f t="array" ref="K858">IF(C858="","",C858-SUMPRODUCT(($B$1461:$B$1491=$J858)*1,C$1461:C$1491))</f>
        <v>0.73758195744658828</v>
      </c>
      <c r="L858" s="2" cm="1">
        <f t="array" ref="L858">IF(D858="","",D858-SUMPRODUCT(($B$1461:$B$1491=$J858)*1,D$1461:D$1491))</f>
        <v>0.7447655500696353</v>
      </c>
      <c r="M858" s="2" cm="1">
        <f t="array" ref="M858">IF(E858="","",E858-SUMPRODUCT(($B$1461:$B$1491=$J858)*1,E$1461:E$1491))</f>
        <v>0.67098588919937541</v>
      </c>
      <c r="N858" s="2" cm="1">
        <f t="array" ref="N858">IF(F858="","",F858-SUMPRODUCT(($B$1461:$B$1491=$J858)*1,F$1461:F$1491))</f>
        <v>0.75843113121443828</v>
      </c>
      <c r="O858" s="2" cm="1">
        <f t="array" ref="O858">IF(G858="","",G858-SUMPRODUCT(($B$1461:$B$1491=$J858)*1,G$1461:G$1491))</f>
        <v>0.72962539518771585</v>
      </c>
    </row>
    <row r="859" spans="1:15" x14ac:dyDescent="0.55000000000000004">
      <c r="A859" s="3">
        <v>28</v>
      </c>
      <c r="B859" s="4">
        <v>19</v>
      </c>
      <c r="C859" s="2">
        <f>IFERROR(LN(実質付加価値!C859),"")</f>
        <v>13.718333415122778</v>
      </c>
      <c r="D859" s="2">
        <f>IFERROR(LN(実質付加価値!D859),"")</f>
        <v>13.692041335492009</v>
      </c>
      <c r="E859" s="2">
        <f>IFERROR(LN(実質付加価値!E859),"")</f>
        <v>13.657600627823385</v>
      </c>
      <c r="F859" s="2">
        <f>IFERROR(LN(実質付加価値!F859),"")</f>
        <v>13.604292154373685</v>
      </c>
      <c r="G859" s="2">
        <f>IFERROR(LN(実質付加価値!G859),"")</f>
        <v>13.684384764843255</v>
      </c>
      <c r="I859" s="3">
        <v>28</v>
      </c>
      <c r="J859" s="3">
        <v>19</v>
      </c>
      <c r="K859" s="2" cm="1">
        <f t="array" ref="K859">IF(C859="","",C859-SUMPRODUCT(($B$1461:$B$1491=$J859)*1,C$1461:C$1491))</f>
        <v>1.0915155140743718</v>
      </c>
      <c r="L859" s="2" cm="1">
        <f t="array" ref="L859">IF(D859="","",D859-SUMPRODUCT(($B$1461:$B$1491=$J859)*1,D$1461:D$1491))</f>
        <v>1.1988923100566833</v>
      </c>
      <c r="M859" s="2" cm="1">
        <f t="array" ref="M859">IF(E859="","",E859-SUMPRODUCT(($B$1461:$B$1491=$J859)*1,E$1461:E$1491))</f>
        <v>1.193390446364889</v>
      </c>
      <c r="N859" s="2" cm="1">
        <f t="array" ref="N859">IF(F859="","",F859-SUMPRODUCT(($B$1461:$B$1491=$J859)*1,F$1461:F$1491))</f>
        <v>1.1644903792599148</v>
      </c>
      <c r="O859" s="2" cm="1">
        <f t="array" ref="O859">IF(G859="","",G859-SUMPRODUCT(($B$1461:$B$1491=$J859)*1,G$1461:G$1491))</f>
        <v>1.1493465875028441</v>
      </c>
    </row>
    <row r="860" spans="1:15" x14ac:dyDescent="0.55000000000000004">
      <c r="A860" s="3">
        <v>28</v>
      </c>
      <c r="B860" s="4">
        <v>20</v>
      </c>
      <c r="C860" s="2">
        <f>IFERROR(LN(実質付加価値!C860),"")</f>
        <v>13.768404957471244</v>
      </c>
      <c r="D860" s="2">
        <f>IFERROR(LN(実質付加価値!D860),"")</f>
        <v>14.006532498490825</v>
      </c>
      <c r="E860" s="2">
        <f>IFERROR(LN(実質付加価値!E860),"")</f>
        <v>13.953359942491751</v>
      </c>
      <c r="F860" s="2">
        <f>IFERROR(LN(実質付加価値!F860),"")</f>
        <v>13.906082940385183</v>
      </c>
      <c r="G860" s="2">
        <f>IFERROR(LN(実質付加価値!G860),"")</f>
        <v>13.936261690976346</v>
      </c>
      <c r="I860" s="3">
        <v>28</v>
      </c>
      <c r="J860" s="3">
        <v>20</v>
      </c>
      <c r="K860" s="2" cm="1">
        <f t="array" ref="K860">IF(C860="","",C860-SUMPRODUCT(($B$1461:$B$1491=$J860)*1,C$1461:C$1491))</f>
        <v>0.91562429197455053</v>
      </c>
      <c r="L860" s="2" cm="1">
        <f t="array" ref="L860">IF(D860="","",D860-SUMPRODUCT(($B$1461:$B$1491=$J860)*1,D$1461:D$1491))</f>
        <v>0.94221031610226014</v>
      </c>
      <c r="M860" s="2" cm="1">
        <f t="array" ref="M860">IF(E860="","",E860-SUMPRODUCT(($B$1461:$B$1491=$J860)*1,E$1461:E$1491))</f>
        <v>0.93859980288927147</v>
      </c>
      <c r="N860" s="2" cm="1">
        <f t="array" ref="N860">IF(F860="","",F860-SUMPRODUCT(($B$1461:$B$1491=$J860)*1,F$1461:F$1491))</f>
        <v>0.92760817372734827</v>
      </c>
      <c r="O860" s="2" cm="1">
        <f t="array" ref="O860">IF(G860="","",G860-SUMPRODUCT(($B$1461:$B$1491=$J860)*1,G$1461:G$1491))</f>
        <v>0.914049995842662</v>
      </c>
    </row>
    <row r="861" spans="1:15" x14ac:dyDescent="0.55000000000000004">
      <c r="A861" s="3">
        <v>28</v>
      </c>
      <c r="B861" s="4">
        <v>21</v>
      </c>
      <c r="C861" s="2">
        <f>IFERROR(LN(実質付加価値!C861),"")</f>
        <v>14.068180620156749</v>
      </c>
      <c r="D861" s="2">
        <f>IFERROR(LN(実質付加価値!D861),"")</f>
        <v>14.097160650101459</v>
      </c>
      <c r="E861" s="2">
        <f>IFERROR(LN(実質付加価値!E861),"")</f>
        <v>13.994698959284543</v>
      </c>
      <c r="F861" s="2">
        <f>IFERROR(LN(実質付加価値!F861),"")</f>
        <v>13.692788619324654</v>
      </c>
      <c r="G861" s="2">
        <f>IFERROR(LN(実質付加価値!G861),"")</f>
        <v>13.815498155733595</v>
      </c>
      <c r="I861" s="3">
        <v>28</v>
      </c>
      <c r="J861" s="3">
        <v>21</v>
      </c>
      <c r="K861" s="2" cm="1">
        <f t="array" ref="K861">IF(C861="","",C861-SUMPRODUCT(($B$1461:$B$1491=$J861)*1,C$1461:C$1491))</f>
        <v>1.2740153206204443</v>
      </c>
      <c r="L861" s="2" cm="1">
        <f t="array" ref="L861">IF(D861="","",D861-SUMPRODUCT(($B$1461:$B$1491=$J861)*1,D$1461:D$1491))</f>
        <v>1.2773095474579641</v>
      </c>
      <c r="M861" s="2" cm="1">
        <f t="array" ref="M861">IF(E861="","",E861-SUMPRODUCT(($B$1461:$B$1491=$J861)*1,E$1461:E$1491))</f>
        <v>1.1659470332844091</v>
      </c>
      <c r="N861" s="2" cm="1">
        <f t="array" ref="N861">IF(F861="","",F861-SUMPRODUCT(($B$1461:$B$1491=$J861)*1,F$1461:F$1491))</f>
        <v>1.1501322279237254</v>
      </c>
      <c r="O861" s="2" cm="1">
        <f t="array" ref="O861">IF(G861="","",G861-SUMPRODUCT(($B$1461:$B$1491=$J861)*1,G$1461:G$1491))</f>
        <v>1.1719636520130656</v>
      </c>
    </row>
    <row r="862" spans="1:15" x14ac:dyDescent="0.55000000000000004">
      <c r="A862" s="3">
        <v>28</v>
      </c>
      <c r="B862" s="4">
        <v>22</v>
      </c>
      <c r="C862" s="2">
        <f>IFERROR(LN(実質付加価値!C862),"")</f>
        <v>13.176895278764261</v>
      </c>
      <c r="D862" s="2">
        <f>IFERROR(LN(実質付加価値!D862),"")</f>
        <v>13.129760817231581</v>
      </c>
      <c r="E862" s="2">
        <f>IFERROR(LN(実質付加価値!E862),"")</f>
        <v>13.169044919990197</v>
      </c>
      <c r="F862" s="2">
        <f>IFERROR(LN(実質付加価値!F862),"")</f>
        <v>12.709764914022283</v>
      </c>
      <c r="G862" s="2">
        <f>IFERROR(LN(実質付加価値!G862),"")</f>
        <v>12.685323020854657</v>
      </c>
      <c r="I862" s="3">
        <v>28</v>
      </c>
      <c r="J862" s="3">
        <v>22</v>
      </c>
      <c r="K862" s="2" cm="1">
        <f t="array" ref="K862">IF(C862="","",C862-SUMPRODUCT(($B$1461:$B$1491=$J862)*1,C$1461:C$1491))</f>
        <v>1.0701897206966784</v>
      </c>
      <c r="L862" s="2" cm="1">
        <f t="array" ref="L862">IF(D862="","",D862-SUMPRODUCT(($B$1461:$B$1491=$J862)*1,D$1461:D$1491))</f>
        <v>1.0509408603108046</v>
      </c>
      <c r="M862" s="2" cm="1">
        <f t="array" ref="M862">IF(E862="","",E862-SUMPRODUCT(($B$1461:$B$1491=$J862)*1,E$1461:E$1491))</f>
        <v>1.0924019747515246</v>
      </c>
      <c r="N862" s="2" cm="1">
        <f t="array" ref="N862">IF(F862="","",F862-SUMPRODUCT(($B$1461:$B$1491=$J862)*1,F$1461:F$1491))</f>
        <v>1.1087071176716741</v>
      </c>
      <c r="O862" s="2" cm="1">
        <f t="array" ref="O862">IF(G862="","",G862-SUMPRODUCT(($B$1461:$B$1491=$J862)*1,G$1461:G$1491))</f>
        <v>1.0883609697009966</v>
      </c>
    </row>
    <row r="863" spans="1:15" x14ac:dyDescent="0.55000000000000004">
      <c r="A863" s="3">
        <v>28</v>
      </c>
      <c r="B863" s="4">
        <v>23</v>
      </c>
      <c r="C863" s="2">
        <f>IFERROR(LN(実質付加価値!C863),"")</f>
        <v>12.75078378436775</v>
      </c>
      <c r="D863" s="2">
        <f>IFERROR(LN(実質付加価値!D863),"")</f>
        <v>12.734748277590425</v>
      </c>
      <c r="E863" s="2">
        <f>IFERROR(LN(実質付加価値!E863),"")</f>
        <v>12.766667749893751</v>
      </c>
      <c r="F863" s="2">
        <f>IFERROR(LN(実質付加価値!F863),"")</f>
        <v>12.874488826345818</v>
      </c>
      <c r="G863" s="2">
        <f>IFERROR(LN(実質付加価値!G863),"")</f>
        <v>12.864987407334469</v>
      </c>
      <c r="I863" s="3">
        <v>28</v>
      </c>
      <c r="J863" s="3">
        <v>23</v>
      </c>
      <c r="K863" s="2" cm="1">
        <f t="array" ref="K863">IF(C863="","",C863-SUMPRODUCT(($B$1461:$B$1491=$J863)*1,C$1461:C$1491))</f>
        <v>0.92727777350906848</v>
      </c>
      <c r="L863" s="2" cm="1">
        <f t="array" ref="L863">IF(D863="","",D863-SUMPRODUCT(($B$1461:$B$1491=$J863)*1,D$1461:D$1491))</f>
        <v>0.90886943734696679</v>
      </c>
      <c r="M863" s="2" cm="1">
        <f t="array" ref="M863">IF(E863="","",E863-SUMPRODUCT(($B$1461:$B$1491=$J863)*1,E$1461:E$1491))</f>
        <v>0.90353912940409131</v>
      </c>
      <c r="N863" s="2" cm="1">
        <f t="array" ref="N863">IF(F863="","",F863-SUMPRODUCT(($B$1461:$B$1491=$J863)*1,F$1461:F$1491))</f>
        <v>0.9277178733747018</v>
      </c>
      <c r="O863" s="2" cm="1">
        <f t="array" ref="O863">IF(G863="","",G863-SUMPRODUCT(($B$1461:$B$1491=$J863)*1,G$1461:G$1491))</f>
        <v>0.92896189604147139</v>
      </c>
    </row>
    <row r="864" spans="1:15" x14ac:dyDescent="0.55000000000000004">
      <c r="A864" s="3">
        <v>28</v>
      </c>
      <c r="B864" s="4">
        <v>24</v>
      </c>
      <c r="C864" s="2">
        <f>IFERROR(LN(実質付加価値!C864),"")</f>
        <v>12.372328026908061</v>
      </c>
      <c r="D864" s="2">
        <f>IFERROR(LN(実質付加価値!D864),"")</f>
        <v>12.285819030868305</v>
      </c>
      <c r="E864" s="2">
        <f>IFERROR(LN(実質付加価値!E864),"")</f>
        <v>12.268016276535933</v>
      </c>
      <c r="F864" s="2">
        <f>IFERROR(LN(実質付加価値!F864),"")</f>
        <v>12.227445242085702</v>
      </c>
      <c r="G864" s="2">
        <f>IFERROR(LN(実質付加価値!G864),"")</f>
        <v>12.279541343763587</v>
      </c>
      <c r="I864" s="3">
        <v>28</v>
      </c>
      <c r="J864" s="3">
        <v>24</v>
      </c>
      <c r="K864" s="2" cm="1">
        <f t="array" ref="K864">IF(C864="","",C864-SUMPRODUCT(($B$1461:$B$1491=$J864)*1,C$1461:C$1491))</f>
        <v>1.2148788985963321</v>
      </c>
      <c r="L864" s="2" cm="1">
        <f t="array" ref="L864">IF(D864="","",D864-SUMPRODUCT(($B$1461:$B$1491=$J864)*1,D$1461:D$1491))</f>
        <v>1.1267219645430409</v>
      </c>
      <c r="M864" s="2" cm="1">
        <f t="array" ref="M864">IF(E864="","",E864-SUMPRODUCT(($B$1461:$B$1491=$J864)*1,E$1461:E$1491))</f>
        <v>1.1456737355675628</v>
      </c>
      <c r="N864" s="2" cm="1">
        <f t="array" ref="N864">IF(F864="","",F864-SUMPRODUCT(($B$1461:$B$1491=$J864)*1,F$1461:F$1491))</f>
        <v>1.1704031618716684</v>
      </c>
      <c r="O864" s="2" cm="1">
        <f t="array" ref="O864">IF(G864="","",G864-SUMPRODUCT(($B$1461:$B$1491=$J864)*1,G$1461:G$1491))</f>
        <v>1.1889490427358318</v>
      </c>
    </row>
    <row r="865" spans="1:15" x14ac:dyDescent="0.55000000000000004">
      <c r="A865" s="3">
        <v>28</v>
      </c>
      <c r="B865" s="4">
        <v>25</v>
      </c>
      <c r="C865" s="2">
        <f>IFERROR(LN(実質付加価値!C865),"")</f>
        <v>13.291081477030486</v>
      </c>
      <c r="D865" s="2">
        <f>IFERROR(LN(実質付加価値!D865),"")</f>
        <v>13.421618363755472</v>
      </c>
      <c r="E865" s="2">
        <f>IFERROR(LN(実質付加価値!E865),"")</f>
        <v>13.395814396411424</v>
      </c>
      <c r="F865" s="2">
        <f>IFERROR(LN(実質付加価値!F865),"")</f>
        <v>13.461671053413742</v>
      </c>
      <c r="G865" s="2">
        <f>IFERROR(LN(実質付加価値!G865),"")</f>
        <v>13.610437764506949</v>
      </c>
      <c r="I865" s="3">
        <v>28</v>
      </c>
      <c r="J865" s="3">
        <v>25</v>
      </c>
      <c r="K865" s="2" cm="1">
        <f t="array" ref="K865">IF(C865="","",C865-SUMPRODUCT(($B$1461:$B$1491=$J865)*1,C$1461:C$1491))</f>
        <v>0.9670156953336555</v>
      </c>
      <c r="L865" s="2" cm="1">
        <f t="array" ref="L865">IF(D865="","",D865-SUMPRODUCT(($B$1461:$B$1491=$J865)*1,D$1461:D$1491))</f>
        <v>0.9869860328364215</v>
      </c>
      <c r="M865" s="2" cm="1">
        <f t="array" ref="M865">IF(E865="","",E865-SUMPRODUCT(($B$1461:$B$1491=$J865)*1,E$1461:E$1491))</f>
        <v>0.98410253740162368</v>
      </c>
      <c r="N865" s="2" cm="1">
        <f t="array" ref="N865">IF(F865="","",F865-SUMPRODUCT(($B$1461:$B$1491=$J865)*1,F$1461:F$1491))</f>
        <v>1.0093741179091253</v>
      </c>
      <c r="O865" s="2" cm="1">
        <f t="array" ref="O865">IF(G865="","",G865-SUMPRODUCT(($B$1461:$B$1491=$J865)*1,G$1461:G$1491))</f>
        <v>1.0134750335805887</v>
      </c>
    </row>
    <row r="866" spans="1:15" x14ac:dyDescent="0.55000000000000004">
      <c r="A866" s="3">
        <v>28</v>
      </c>
      <c r="B866" s="4">
        <v>26</v>
      </c>
      <c r="C866" s="2">
        <f>IFERROR(LN(実質付加価値!C866),"")</f>
        <v>13.546088998670392</v>
      </c>
      <c r="D866" s="2">
        <f>IFERROR(LN(実質付加価値!D866),"")</f>
        <v>13.645519587559443</v>
      </c>
      <c r="E866" s="2">
        <f>IFERROR(LN(実質付加価値!E866),"")</f>
        <v>13.654639937036029</v>
      </c>
      <c r="F866" s="2">
        <f>IFERROR(LN(実質付加価値!F866),"")</f>
        <v>13.649182581459408</v>
      </c>
      <c r="G866" s="2">
        <f>IFERROR(LN(実質付加価値!G866),"")</f>
        <v>13.624190828364082</v>
      </c>
      <c r="I866" s="3">
        <v>28</v>
      </c>
      <c r="J866" s="3">
        <v>26</v>
      </c>
      <c r="K866" s="2" cm="1">
        <f t="array" ref="K866">IF(C866="","",C866-SUMPRODUCT(($B$1461:$B$1491=$J866)*1,C$1461:C$1491))</f>
        <v>1.251651436784778</v>
      </c>
      <c r="L866" s="2" cm="1">
        <f t="array" ref="L866">IF(D866="","",D866-SUMPRODUCT(($B$1461:$B$1491=$J866)*1,D$1461:D$1491))</f>
        <v>1.2546205216161042</v>
      </c>
      <c r="M866" s="2" cm="1">
        <f t="array" ref="M866">IF(E866="","",E866-SUMPRODUCT(($B$1461:$B$1491=$J866)*1,E$1461:E$1491))</f>
        <v>1.2531079638565714</v>
      </c>
      <c r="N866" s="2" cm="1">
        <f t="array" ref="N866">IF(F866="","",F866-SUMPRODUCT(($B$1461:$B$1491=$J866)*1,F$1461:F$1491))</f>
        <v>1.2650702989718408</v>
      </c>
      <c r="O866" s="2" cm="1">
        <f t="array" ref="O866">IF(G866="","",G866-SUMPRODUCT(($B$1461:$B$1491=$J866)*1,G$1461:G$1491))</f>
        <v>1.2747273307256624</v>
      </c>
    </row>
    <row r="867" spans="1:15" x14ac:dyDescent="0.55000000000000004">
      <c r="A867" s="3">
        <v>28</v>
      </c>
      <c r="B867" s="4">
        <v>27</v>
      </c>
      <c r="C867" s="2">
        <f>IFERROR(LN(実質付加価値!C867),"")</f>
        <v>13.977398007364444</v>
      </c>
      <c r="D867" s="2">
        <f>IFERROR(LN(実質付加価値!D867),"")</f>
        <v>14.024219510393714</v>
      </c>
      <c r="E867" s="2">
        <f>IFERROR(LN(実質付加価値!E867),"")</f>
        <v>14.139977890692851</v>
      </c>
      <c r="F867" s="2">
        <f>IFERROR(LN(実質付加価値!F867),"")</f>
        <v>14.141876930499217</v>
      </c>
      <c r="G867" s="2">
        <f>IFERROR(LN(実質付加価値!G867),"")</f>
        <v>14.189144537919026</v>
      </c>
      <c r="I867" s="3">
        <v>28</v>
      </c>
      <c r="J867" s="3">
        <v>27</v>
      </c>
      <c r="K867" s="2" cm="1">
        <f t="array" ref="K867">IF(C867="","",C867-SUMPRODUCT(($B$1461:$B$1491=$J867)*1,C$1461:C$1491))</f>
        <v>1.017605736855014</v>
      </c>
      <c r="L867" s="2" cm="1">
        <f t="array" ref="L867">IF(D867="","",D867-SUMPRODUCT(($B$1461:$B$1491=$J867)*1,D$1461:D$1491))</f>
        <v>1.0191484956285262</v>
      </c>
      <c r="M867" s="2" cm="1">
        <f t="array" ref="M867">IF(E867="","",E867-SUMPRODUCT(($B$1461:$B$1491=$J867)*1,E$1461:E$1491))</f>
        <v>1.1093496175770703</v>
      </c>
      <c r="N867" s="2" cm="1">
        <f t="array" ref="N867">IF(F867="","",F867-SUMPRODUCT(($B$1461:$B$1491=$J867)*1,F$1461:F$1491))</f>
        <v>1.1174380212010764</v>
      </c>
      <c r="O867" s="2" cm="1">
        <f t="array" ref="O867">IF(G867="","",G867-SUMPRODUCT(($B$1461:$B$1491=$J867)*1,G$1461:G$1491))</f>
        <v>1.154025258989412</v>
      </c>
    </row>
    <row r="868" spans="1:15" x14ac:dyDescent="0.55000000000000004">
      <c r="A868" s="3">
        <v>28</v>
      </c>
      <c r="B868" s="4">
        <v>28</v>
      </c>
      <c r="C868" s="2">
        <f>IFERROR(LN(実質付加価値!C868),"")</f>
        <v>13.400821760357841</v>
      </c>
      <c r="D868" s="2">
        <f>IFERROR(LN(実質付加価値!D868),"")</f>
        <v>13.459822227660487</v>
      </c>
      <c r="E868" s="2">
        <f>IFERROR(LN(実質付加価値!E868),"")</f>
        <v>13.533562836814125</v>
      </c>
      <c r="F868" s="2">
        <f>IFERROR(LN(実質付加価値!F868),"")</f>
        <v>13.542965460682025</v>
      </c>
      <c r="G868" s="2">
        <f>IFERROR(LN(実質付加価値!G868),"")</f>
        <v>13.574385805988383</v>
      </c>
      <c r="I868" s="3">
        <v>28</v>
      </c>
      <c r="J868" s="3">
        <v>28</v>
      </c>
      <c r="K868" s="2" cm="1">
        <f t="array" ref="K868">IF(C868="","",C868-SUMPRODUCT(($B$1461:$B$1491=$J868)*1,C$1461:C$1491))</f>
        <v>0.59800569380844948</v>
      </c>
      <c r="L868" s="2" cm="1">
        <f t="array" ref="L868">IF(D868="","",D868-SUMPRODUCT(($B$1461:$B$1491=$J868)*1,D$1461:D$1491))</f>
        <v>0.56714674314607549</v>
      </c>
      <c r="M868" s="2" cm="1">
        <f t="array" ref="M868">IF(E868="","",E868-SUMPRODUCT(($B$1461:$B$1491=$J868)*1,E$1461:E$1491))</f>
        <v>0.56330069106414626</v>
      </c>
      <c r="N868" s="2" cm="1">
        <f t="array" ref="N868">IF(F868="","",F868-SUMPRODUCT(($B$1461:$B$1491=$J868)*1,F$1461:F$1491))</f>
        <v>0.55112825110185071</v>
      </c>
      <c r="O868" s="2" cm="1">
        <f t="array" ref="O868">IF(G868="","",G868-SUMPRODUCT(($B$1461:$B$1491=$J868)*1,G$1461:G$1491))</f>
        <v>0.53335438324672602</v>
      </c>
    </row>
    <row r="869" spans="1:15" x14ac:dyDescent="0.55000000000000004">
      <c r="A869" s="3">
        <v>28</v>
      </c>
      <c r="B869" s="4">
        <v>29</v>
      </c>
      <c r="C869" s="2">
        <f>IFERROR(LN(実質付加価値!C869),"")</f>
        <v>13.617904966106559</v>
      </c>
      <c r="D869" s="2">
        <f>IFERROR(LN(実質付加価値!D869),"")</f>
        <v>13.614327754844446</v>
      </c>
      <c r="E869" s="2">
        <f>IFERROR(LN(実質付加価値!E869),"")</f>
        <v>13.737107990493319</v>
      </c>
      <c r="F869" s="2">
        <f>IFERROR(LN(実質付加価値!F869),"")</f>
        <v>13.753729297315051</v>
      </c>
      <c r="G869" s="2">
        <f>IFERROR(LN(実質付加価値!G869),"")</f>
        <v>13.790640244350465</v>
      </c>
      <c r="I869" s="3">
        <v>28</v>
      </c>
      <c r="J869" s="3">
        <v>29</v>
      </c>
      <c r="K869" s="2" cm="1">
        <f t="array" ref="K869">IF(C869="","",C869-SUMPRODUCT(($B$1461:$B$1491=$J869)*1,C$1461:C$1491))</f>
        <v>1.0421265766598324</v>
      </c>
      <c r="L869" s="2" cm="1">
        <f t="array" ref="L869">IF(D869="","",D869-SUMPRODUCT(($B$1461:$B$1491=$J869)*1,D$1461:D$1491))</f>
        <v>1.0105058758701801</v>
      </c>
      <c r="M869" s="2" cm="1">
        <f t="array" ref="M869">IF(E869="","",E869-SUMPRODUCT(($B$1461:$B$1491=$J869)*1,E$1461:E$1491))</f>
        <v>1.1091195970939669</v>
      </c>
      <c r="N869" s="2" cm="1">
        <f t="array" ref="N869">IF(F869="","",F869-SUMPRODUCT(($B$1461:$B$1491=$J869)*1,F$1461:F$1491))</f>
        <v>1.1212887543442971</v>
      </c>
      <c r="O869" s="2" cm="1">
        <f t="array" ref="O869">IF(G869="","",G869-SUMPRODUCT(($B$1461:$B$1491=$J869)*1,G$1461:G$1491))</f>
        <v>1.153449863637718</v>
      </c>
    </row>
    <row r="870" spans="1:15" x14ac:dyDescent="0.55000000000000004">
      <c r="A870" s="3">
        <v>28</v>
      </c>
      <c r="B870" s="4">
        <v>30</v>
      </c>
      <c r="C870" s="2">
        <f>IFERROR(LN(実質付加価値!C870),"")</f>
        <v>14.148919166993332</v>
      </c>
      <c r="D870" s="2">
        <f>IFERROR(LN(実質付加価値!D870),"")</f>
        <v>14.324726643212291</v>
      </c>
      <c r="E870" s="2">
        <f>IFERROR(LN(実質付加価値!E870),"")</f>
        <v>14.425990816308369</v>
      </c>
      <c r="F870" s="2">
        <f>IFERROR(LN(実質付加価値!F870),"")</f>
        <v>14.429554502194</v>
      </c>
      <c r="G870" s="2">
        <f>IFERROR(LN(実質付加価値!G870),"")</f>
        <v>14.473691526113653</v>
      </c>
      <c r="I870" s="3">
        <v>28</v>
      </c>
      <c r="J870" s="3">
        <v>30</v>
      </c>
      <c r="K870" s="2" cm="1">
        <f t="array" ref="K870">IF(C870="","",C870-SUMPRODUCT(($B$1461:$B$1491=$J870)*1,C$1461:C$1491))</f>
        <v>0.99352566073819482</v>
      </c>
      <c r="L870" s="2" cm="1">
        <f t="array" ref="L870">IF(D870="","",D870-SUMPRODUCT(($B$1461:$B$1491=$J870)*1,D$1461:D$1491))</f>
        <v>1.0117237095215579</v>
      </c>
      <c r="M870" s="2" cm="1">
        <f t="array" ref="M870">IF(E870="","",E870-SUMPRODUCT(($B$1461:$B$1491=$J870)*1,E$1461:E$1491))</f>
        <v>1.0431619807678469</v>
      </c>
      <c r="N870" s="2" cm="1">
        <f t="array" ref="N870">IF(F870="","",F870-SUMPRODUCT(($B$1461:$B$1491=$J870)*1,F$1461:F$1491))</f>
        <v>1.0444311057082203</v>
      </c>
      <c r="O870" s="2" cm="1">
        <f t="array" ref="O870">IF(G870="","",G870-SUMPRODUCT(($B$1461:$B$1491=$J870)*1,G$1461:G$1491))</f>
        <v>1.0404937064464139</v>
      </c>
    </row>
    <row r="871" spans="1:15" x14ac:dyDescent="0.55000000000000004">
      <c r="A871" s="3">
        <v>28</v>
      </c>
      <c r="B871" s="4">
        <v>31</v>
      </c>
      <c r="C871" s="2">
        <f>IFERROR(LN(実質付加価値!C871),"")</f>
        <v>13.785367263666206</v>
      </c>
      <c r="D871" s="2">
        <f>IFERROR(LN(実質付加価値!D871),"")</f>
        <v>13.672969008989234</v>
      </c>
      <c r="E871" s="2">
        <f>IFERROR(LN(実質付加価値!E871),"")</f>
        <v>13.673590724366765</v>
      </c>
      <c r="F871" s="2">
        <f>IFERROR(LN(実質付加価値!F871),"")</f>
        <v>13.538439406365733</v>
      </c>
      <c r="G871" s="2">
        <f>IFERROR(LN(実質付加価値!G871),"")</f>
        <v>13.556670606615471</v>
      </c>
      <c r="I871" s="3">
        <v>28</v>
      </c>
      <c r="J871" s="3">
        <v>31</v>
      </c>
      <c r="K871" s="2" cm="1">
        <f t="array" ref="K871">IF(C871="","",C871-SUMPRODUCT(($B$1461:$B$1491=$J871)*1,C$1461:C$1491))</f>
        <v>1.0866932292118214</v>
      </c>
      <c r="L871" s="2" cm="1">
        <f t="array" ref="L871">IF(D871="","",D871-SUMPRODUCT(($B$1461:$B$1491=$J871)*1,D$1461:D$1491))</f>
        <v>1.071450887245561</v>
      </c>
      <c r="M871" s="2" cm="1">
        <f t="array" ref="M871">IF(E871="","",E871-SUMPRODUCT(($B$1461:$B$1491=$J871)*1,E$1461:E$1491))</f>
        <v>1.0988662726368386</v>
      </c>
      <c r="N871" s="2" cm="1">
        <f t="array" ref="N871">IF(F871="","",F871-SUMPRODUCT(($B$1461:$B$1491=$J871)*1,F$1461:F$1491))</f>
        <v>1.0899719756792088</v>
      </c>
      <c r="O871" s="2" cm="1">
        <f t="array" ref="O871">IF(G871="","",G871-SUMPRODUCT(($B$1461:$B$1491=$J871)*1,G$1461:G$1491))</f>
        <v>1.109117156275861</v>
      </c>
    </row>
    <row r="872" spans="1:15" x14ac:dyDescent="0.55000000000000004">
      <c r="A872" s="3">
        <v>29</v>
      </c>
      <c r="B872" s="4">
        <v>1</v>
      </c>
      <c r="C872" s="2">
        <f>IFERROR(LN(実質付加価値!C872),"")</f>
        <v>10.281016007251644</v>
      </c>
      <c r="D872" s="2">
        <f>IFERROR(LN(実質付加価値!D872),"")</f>
        <v>10.046285068601238</v>
      </c>
      <c r="E872" s="2">
        <f>IFERROR(LN(実質付加価値!E872),"")</f>
        <v>9.9381477599763048</v>
      </c>
      <c r="F872" s="2">
        <f>IFERROR(LN(実質付加価値!F872),"")</f>
        <v>9.9061102935512917</v>
      </c>
      <c r="G872" s="2">
        <f>IFERROR(LN(実質付加価値!G872),"")</f>
        <v>9.9683929856276308</v>
      </c>
      <c r="I872" s="3">
        <v>29</v>
      </c>
      <c r="J872" s="3">
        <v>1</v>
      </c>
      <c r="K872" s="2" cm="1">
        <f t="array" ref="K872">IF(C872="","",C872-SUMPRODUCT(($B$1461:$B$1491=$J872)*1,C$1461:C$1491))</f>
        <v>-1.3192163266841117</v>
      </c>
      <c r="L872" s="2" cm="1">
        <f t="array" ref="L872">IF(D872="","",D872-SUMPRODUCT(($B$1461:$B$1491=$J872)*1,D$1461:D$1491))</f>
        <v>-1.4134816504803123</v>
      </c>
      <c r="M872" s="2" cm="1">
        <f t="array" ref="M872">IF(E872="","",E872-SUMPRODUCT(($B$1461:$B$1491=$J872)*1,E$1461:E$1491))</f>
        <v>-1.4230880731092928</v>
      </c>
      <c r="N872" s="2" cm="1">
        <f t="array" ref="N872">IF(F872="","",F872-SUMPRODUCT(($B$1461:$B$1491=$J872)*1,F$1461:F$1491))</f>
        <v>-1.416121375027231</v>
      </c>
      <c r="O872" s="2" cm="1">
        <f t="array" ref="O872">IF(G872="","",G872-SUMPRODUCT(($B$1461:$B$1491=$J872)*1,G$1461:G$1491))</f>
        <v>-1.4362984747206529</v>
      </c>
    </row>
    <row r="873" spans="1:15" x14ac:dyDescent="0.55000000000000004">
      <c r="A873" s="3">
        <v>29</v>
      </c>
      <c r="B873" s="4">
        <v>2</v>
      </c>
      <c r="C873" s="2">
        <f>IFERROR(LN(実質付加価値!C873),"")</f>
        <v>5.7286809058721282</v>
      </c>
      <c r="D873" s="2">
        <f>IFERROR(LN(実質付加価値!D873),"")</f>
        <v>6.4688321155047221</v>
      </c>
      <c r="E873" s="2">
        <f>IFERROR(LN(実質付加価値!E873),"")</f>
        <v>6.5145340064543173</v>
      </c>
      <c r="F873" s="2">
        <f>IFERROR(LN(実質付加価値!F873),"")</f>
        <v>6.5754667759408765</v>
      </c>
      <c r="G873" s="2">
        <f>IFERROR(LN(実質付加価値!G873),"")</f>
        <v>6.2011608401935296</v>
      </c>
      <c r="I873" s="3">
        <v>29</v>
      </c>
      <c r="J873" s="3">
        <v>2</v>
      </c>
      <c r="K873" s="2" cm="1">
        <f t="array" ref="K873">IF(C873="","",C873-SUMPRODUCT(($B$1461:$B$1491=$J873)*1,C$1461:C$1491))</f>
        <v>-2.7391657222232091</v>
      </c>
      <c r="L873" s="2" cm="1">
        <f t="array" ref="L873">IF(D873="","",D873-SUMPRODUCT(($B$1461:$B$1491=$J873)*1,D$1461:D$1491))</f>
        <v>-2.1294420408552819</v>
      </c>
      <c r="M873" s="2" cm="1">
        <f t="array" ref="M873">IF(E873="","",E873-SUMPRODUCT(($B$1461:$B$1491=$J873)*1,E$1461:E$1491))</f>
        <v>-2.046299108981577</v>
      </c>
      <c r="N873" s="2" cm="1">
        <f t="array" ref="N873">IF(F873="","",F873-SUMPRODUCT(($B$1461:$B$1491=$J873)*1,F$1461:F$1491))</f>
        <v>-1.9617229200749655</v>
      </c>
      <c r="O873" s="2" cm="1">
        <f t="array" ref="O873">IF(G873="","",G873-SUMPRODUCT(($B$1461:$B$1491=$J873)*1,G$1461:G$1491))</f>
        <v>-2.0874930427625769</v>
      </c>
    </row>
    <row r="874" spans="1:15" x14ac:dyDescent="0.55000000000000004">
      <c r="A874" s="3">
        <v>29</v>
      </c>
      <c r="B874" s="4">
        <v>3</v>
      </c>
      <c r="C874" s="2">
        <f>IFERROR(LN(実質付加価値!C874),"")</f>
        <v>11.573151330993085</v>
      </c>
      <c r="D874" s="2">
        <f>IFERROR(LN(実質付加価値!D874),"")</f>
        <v>11.358796091368147</v>
      </c>
      <c r="E874" s="2">
        <f>IFERROR(LN(実質付加価値!E874),"")</f>
        <v>11.599056599130559</v>
      </c>
      <c r="F874" s="2">
        <f>IFERROR(LN(実質付加価値!F874),"")</f>
        <v>11.393993459368392</v>
      </c>
      <c r="G874" s="2">
        <f>IFERROR(LN(実質付加価値!G874),"")</f>
        <v>11.481275115868579</v>
      </c>
      <c r="I874" s="3">
        <v>29</v>
      </c>
      <c r="J874" s="3">
        <v>3</v>
      </c>
      <c r="K874" s="2" cm="1">
        <f t="array" ref="K874">IF(C874="","",C874-SUMPRODUCT(($B$1461:$B$1491=$J874)*1,C$1461:C$1491))</f>
        <v>-0.4902727357936989</v>
      </c>
      <c r="L874" s="2" cm="1">
        <f t="array" ref="L874">IF(D874="","",D874-SUMPRODUCT(($B$1461:$B$1491=$J874)*1,D$1461:D$1491))</f>
        <v>-0.73374182429012436</v>
      </c>
      <c r="M874" s="2" cm="1">
        <f t="array" ref="M874">IF(E874="","",E874-SUMPRODUCT(($B$1461:$B$1491=$J874)*1,E$1461:E$1491))</f>
        <v>-0.53520465199581047</v>
      </c>
      <c r="N874" s="2" cm="1">
        <f t="array" ref="N874">IF(F874="","",F874-SUMPRODUCT(($B$1461:$B$1491=$J874)*1,F$1461:F$1491))</f>
        <v>-0.67053732940765975</v>
      </c>
      <c r="O874" s="2" cm="1">
        <f t="array" ref="O874">IF(G874="","",G874-SUMPRODUCT(($B$1461:$B$1491=$J874)*1,G$1461:G$1491))</f>
        <v>-0.62317235180503516</v>
      </c>
    </row>
    <row r="875" spans="1:15" x14ac:dyDescent="0.55000000000000004">
      <c r="A875" s="3">
        <v>29</v>
      </c>
      <c r="B875" s="4">
        <v>4</v>
      </c>
      <c r="C875" s="2">
        <f>IFERROR(LN(実質付加価値!C875),"")</f>
        <v>10.342445097054124</v>
      </c>
      <c r="D875" s="2">
        <f>IFERROR(LN(実質付加価値!D875),"")</f>
        <v>9.9274561560675441</v>
      </c>
      <c r="E875" s="2">
        <f>IFERROR(LN(実質付加価値!E875),"")</f>
        <v>10.183287253021252</v>
      </c>
      <c r="F875" s="2">
        <f>IFERROR(LN(実質付加価値!F875),"")</f>
        <v>9.9733538436722995</v>
      </c>
      <c r="G875" s="2">
        <f>IFERROR(LN(実質付加価値!G875),"")</f>
        <v>10.037056757067237</v>
      </c>
      <c r="I875" s="3">
        <v>29</v>
      </c>
      <c r="J875" s="3">
        <v>4</v>
      </c>
      <c r="K875" s="2" cm="1">
        <f t="array" ref="K875">IF(C875="","",C875-SUMPRODUCT(($B$1461:$B$1491=$J875)*1,C$1461:C$1491))</f>
        <v>0.40892344008851111</v>
      </c>
      <c r="L875" s="2" cm="1">
        <f t="array" ref="L875">IF(D875="","",D875-SUMPRODUCT(($B$1461:$B$1491=$J875)*1,D$1461:D$1491))</f>
        <v>-0.10288663770903916</v>
      </c>
      <c r="M875" s="2" cm="1">
        <f t="array" ref="M875">IF(E875="","",E875-SUMPRODUCT(($B$1461:$B$1491=$J875)*1,E$1461:E$1491))</f>
        <v>0.24458104456016194</v>
      </c>
      <c r="N875" s="2" cm="1">
        <f t="array" ref="N875">IF(F875="","",F875-SUMPRODUCT(($B$1461:$B$1491=$J875)*1,F$1461:F$1491))</f>
        <v>0.14719087231065586</v>
      </c>
      <c r="O875" s="2" cm="1">
        <f t="array" ref="O875">IF(G875="","",G875-SUMPRODUCT(($B$1461:$B$1491=$J875)*1,G$1461:G$1491))</f>
        <v>0.23593812494719124</v>
      </c>
    </row>
    <row r="876" spans="1:15" x14ac:dyDescent="0.55000000000000004">
      <c r="A876" s="3">
        <v>29</v>
      </c>
      <c r="B876" s="4">
        <v>5</v>
      </c>
      <c r="C876" s="2">
        <f>IFERROR(LN(実質付加価値!C876),"")</f>
        <v>9.8352190159955484</v>
      </c>
      <c r="D876" s="2">
        <f>IFERROR(LN(実質付加価値!D876),"")</f>
        <v>9.7983360079946671</v>
      </c>
      <c r="E876" s="2">
        <f>IFERROR(LN(実質付加価値!E876),"")</f>
        <v>10.010523386928998</v>
      </c>
      <c r="F876" s="2">
        <f>IFERROR(LN(実質付加価値!F876),"")</f>
        <v>9.9406041189741696</v>
      </c>
      <c r="G876" s="2">
        <f>IFERROR(LN(実質付加価値!G876),"")</f>
        <v>10.154996037774882</v>
      </c>
      <c r="I876" s="3">
        <v>29</v>
      </c>
      <c r="J876" s="3">
        <v>5</v>
      </c>
      <c r="K876" s="2" cm="1">
        <f t="array" ref="K876">IF(C876="","",C876-SUMPRODUCT(($B$1461:$B$1491=$J876)*1,C$1461:C$1491))</f>
        <v>-0.4019374510548559</v>
      </c>
      <c r="L876" s="2" cm="1">
        <f t="array" ref="L876">IF(D876="","",D876-SUMPRODUCT(($B$1461:$B$1491=$J876)*1,D$1461:D$1491))</f>
        <v>-0.58287071930127787</v>
      </c>
      <c r="M876" s="2" cm="1">
        <f t="array" ref="M876">IF(E876="","",E876-SUMPRODUCT(($B$1461:$B$1491=$J876)*1,E$1461:E$1491))</f>
        <v>-0.41294386328226906</v>
      </c>
      <c r="N876" s="2" cm="1">
        <f t="array" ref="N876">IF(F876="","",F876-SUMPRODUCT(($B$1461:$B$1491=$J876)*1,F$1461:F$1491))</f>
        <v>-0.31226458245531852</v>
      </c>
      <c r="O876" s="2" cm="1">
        <f t="array" ref="O876">IF(G876="","",G876-SUMPRODUCT(($B$1461:$B$1491=$J876)*1,G$1461:G$1491))</f>
        <v>-0.16430336352325803</v>
      </c>
    </row>
    <row r="877" spans="1:15" x14ac:dyDescent="0.55000000000000004">
      <c r="A877" s="3">
        <v>29</v>
      </c>
      <c r="B877" s="4">
        <v>6</v>
      </c>
      <c r="C877" s="2">
        <f>IFERROR(LN(実質付加価値!C877),"")</f>
        <v>10.867592095081193</v>
      </c>
      <c r="D877" s="2">
        <f>IFERROR(LN(実質付加価値!D877),"")</f>
        <v>10.697577596150179</v>
      </c>
      <c r="E877" s="2">
        <f>IFERROR(LN(実質付加価値!E877),"")</f>
        <v>10.889184211061526</v>
      </c>
      <c r="F877" s="2">
        <f>IFERROR(LN(実質付加価値!F877),"")</f>
        <v>10.690802204673613</v>
      </c>
      <c r="G877" s="2">
        <f>IFERROR(LN(実質付加価値!G877),"")</f>
        <v>10.931266187303336</v>
      </c>
      <c r="I877" s="3">
        <v>29</v>
      </c>
      <c r="J877" s="3">
        <v>6</v>
      </c>
      <c r="K877" s="2" cm="1">
        <f t="array" ref="K877">IF(C877="","",C877-SUMPRODUCT(($B$1461:$B$1491=$J877)*1,C$1461:C$1491))</f>
        <v>-0.97187403101326275</v>
      </c>
      <c r="L877" s="2" cm="1">
        <f t="array" ref="L877">IF(D877="","",D877-SUMPRODUCT(($B$1461:$B$1491=$J877)*1,D$1461:D$1491))</f>
        <v>-1.1998256537412768</v>
      </c>
      <c r="M877" s="2" cm="1">
        <f t="array" ref="M877">IF(E877="","",E877-SUMPRODUCT(($B$1461:$B$1491=$J877)*1,E$1461:E$1491))</f>
        <v>-1.1608009576941445</v>
      </c>
      <c r="N877" s="2" cm="1">
        <f t="array" ref="N877">IF(F877="","",F877-SUMPRODUCT(($B$1461:$B$1491=$J877)*1,F$1461:F$1491))</f>
        <v>-1.3612554361840967</v>
      </c>
      <c r="O877" s="2" cm="1">
        <f t="array" ref="O877">IF(G877="","",G877-SUMPRODUCT(($B$1461:$B$1491=$J877)*1,G$1461:G$1491))</f>
        <v>-1.1494825988643118</v>
      </c>
    </row>
    <row r="878" spans="1:15" x14ac:dyDescent="0.55000000000000004">
      <c r="A878" s="3">
        <v>29</v>
      </c>
      <c r="B878" s="4">
        <v>7</v>
      </c>
      <c r="C878" s="2">
        <f>IFERROR(LN(実質付加価値!C878),"")</f>
        <v>9.1263620812127897</v>
      </c>
      <c r="D878" s="2">
        <f>IFERROR(LN(実質付加価値!D878),"")</f>
        <v>9.3129268455846788</v>
      </c>
      <c r="E878" s="2">
        <f>IFERROR(LN(実質付加価値!E878),"")</f>
        <v>9.2288138140591389</v>
      </c>
      <c r="F878" s="2">
        <f>IFERROR(LN(実質付加価値!F878),"")</f>
        <v>9.1170695999743394</v>
      </c>
      <c r="G878" s="2">
        <f>IFERROR(LN(実質付加価値!G878),"")</f>
        <v>9.406433141088133</v>
      </c>
      <c r="I878" s="3">
        <v>29</v>
      </c>
      <c r="J878" s="3">
        <v>7</v>
      </c>
      <c r="K878" s="2" cm="1">
        <f t="array" ref="K878">IF(C878="","",C878-SUMPRODUCT(($B$1461:$B$1491=$J878)*1,C$1461:C$1491))</f>
        <v>-1.3788584304263871</v>
      </c>
      <c r="L878" s="2" cm="1">
        <f t="array" ref="L878">IF(D878="","",D878-SUMPRODUCT(($B$1461:$B$1491=$J878)*1,D$1461:D$1491))</f>
        <v>-1.4093256035723432</v>
      </c>
      <c r="M878" s="2" cm="1">
        <f t="array" ref="M878">IF(E878="","",E878-SUMPRODUCT(($B$1461:$B$1491=$J878)*1,E$1461:E$1491))</f>
        <v>-1.4261234990042109</v>
      </c>
      <c r="N878" s="2" cm="1">
        <f t="array" ref="N878">IF(F878="","",F878-SUMPRODUCT(($B$1461:$B$1491=$J878)*1,F$1461:F$1491))</f>
        <v>-1.5279360679661451</v>
      </c>
      <c r="O878" s="2" cm="1">
        <f t="array" ref="O878">IF(G878="","",G878-SUMPRODUCT(($B$1461:$B$1491=$J878)*1,G$1461:G$1491))</f>
        <v>-1.2679159047452284</v>
      </c>
    </row>
    <row r="879" spans="1:15" x14ac:dyDescent="0.55000000000000004">
      <c r="A879" s="3">
        <v>29</v>
      </c>
      <c r="B879" s="4">
        <v>8</v>
      </c>
      <c r="C879" s="2">
        <f>IFERROR(LN(実質付加価値!C879),"")</f>
        <v>11.033891434974166</v>
      </c>
      <c r="D879" s="2">
        <f>IFERROR(LN(実質付加価値!D879),"")</f>
        <v>10.240340614527108</v>
      </c>
      <c r="E879" s="2">
        <f>IFERROR(LN(実質付加価値!E879),"")</f>
        <v>10.228617365682453</v>
      </c>
      <c r="F879" s="2">
        <f>IFERROR(LN(実質付加価値!F879),"")</f>
        <v>9.9363403628642413</v>
      </c>
      <c r="G879" s="2">
        <f>IFERROR(LN(実質付加価値!G879),"")</f>
        <v>10.02768894468738</v>
      </c>
      <c r="I879" s="3">
        <v>29</v>
      </c>
      <c r="J879" s="3">
        <v>8</v>
      </c>
      <c r="K879" s="2" cm="1">
        <f t="array" ref="K879">IF(C879="","",C879-SUMPRODUCT(($B$1461:$B$1491=$J879)*1,C$1461:C$1491))</f>
        <v>-0.50191555626288142</v>
      </c>
      <c r="L879" s="2" cm="1">
        <f t="array" ref="L879">IF(D879="","",D879-SUMPRODUCT(($B$1461:$B$1491=$J879)*1,D$1461:D$1491))</f>
        <v>-1.3499060042094868</v>
      </c>
      <c r="M879" s="2" cm="1">
        <f t="array" ref="M879">IF(E879="","",E879-SUMPRODUCT(($B$1461:$B$1491=$J879)*1,E$1461:E$1491))</f>
        <v>-1.2134364470242591</v>
      </c>
      <c r="N879" s="2" cm="1">
        <f t="array" ref="N879">IF(F879="","",F879-SUMPRODUCT(($B$1461:$B$1491=$J879)*1,F$1461:F$1491))</f>
        <v>-1.4794350137620196</v>
      </c>
      <c r="O879" s="2" cm="1">
        <f t="array" ref="O879">IF(G879="","",G879-SUMPRODUCT(($B$1461:$B$1491=$J879)*1,G$1461:G$1491))</f>
        <v>-1.2138302582567917</v>
      </c>
    </row>
    <row r="880" spans="1:15" x14ac:dyDescent="0.55000000000000004">
      <c r="A880" s="3">
        <v>29</v>
      </c>
      <c r="B880" s="4">
        <v>9</v>
      </c>
      <c r="C880" s="2">
        <f>IFERROR(LN(実質付加価値!C880),"")</f>
        <v>10.80015469157822</v>
      </c>
      <c r="D880" s="2">
        <f>IFERROR(LN(実質付加価値!D880),"")</f>
        <v>10.601500981290238</v>
      </c>
      <c r="E880" s="2">
        <f>IFERROR(LN(実質付加価値!E880),"")</f>
        <v>10.75267120266561</v>
      </c>
      <c r="F880" s="2">
        <f>IFERROR(LN(実質付加価値!F880),"")</f>
        <v>10.571757876524753</v>
      </c>
      <c r="G880" s="2">
        <f>IFERROR(LN(実質付加価値!G880),"")</f>
        <v>10.614261349042483</v>
      </c>
      <c r="I880" s="3">
        <v>29</v>
      </c>
      <c r="J880" s="3">
        <v>9</v>
      </c>
      <c r="K880" s="2" cm="1">
        <f t="array" ref="K880">IF(C880="","",C880-SUMPRODUCT(($B$1461:$B$1491=$J880)*1,C$1461:C$1491))</f>
        <v>-0.22092133863937491</v>
      </c>
      <c r="L880" s="2" cm="1">
        <f t="array" ref="L880">IF(D880="","",D880-SUMPRODUCT(($B$1461:$B$1491=$J880)*1,D$1461:D$1491))</f>
        <v>-0.46155682771427209</v>
      </c>
      <c r="M880" s="2" cm="1">
        <f t="array" ref="M880">IF(E880="","",E880-SUMPRODUCT(($B$1461:$B$1491=$J880)*1,E$1461:E$1491))</f>
        <v>-0.36513408077444431</v>
      </c>
      <c r="N880" s="2" cm="1">
        <f t="array" ref="N880">IF(F880="","",F880-SUMPRODUCT(($B$1461:$B$1491=$J880)*1,F$1461:F$1491))</f>
        <v>-0.44262526616805253</v>
      </c>
      <c r="O880" s="2" cm="1">
        <f t="array" ref="O880">IF(G880="","",G880-SUMPRODUCT(($B$1461:$B$1491=$J880)*1,G$1461:G$1491))</f>
        <v>-0.51825792644537039</v>
      </c>
    </row>
    <row r="881" spans="1:15" x14ac:dyDescent="0.55000000000000004">
      <c r="A881" s="3">
        <v>29</v>
      </c>
      <c r="B881" s="4">
        <v>10</v>
      </c>
      <c r="C881" s="2">
        <f>IFERROR(LN(実質付加価値!C881),"")</f>
        <v>11.9920024820984</v>
      </c>
      <c r="D881" s="2">
        <f>IFERROR(LN(実質付加価値!D881),"")</f>
        <v>11.944073939690757</v>
      </c>
      <c r="E881" s="2">
        <f>IFERROR(LN(実質付加価値!E881),"")</f>
        <v>11.862423403028975</v>
      </c>
      <c r="F881" s="2">
        <f>IFERROR(LN(実質付加価値!F881),"")</f>
        <v>11.743057928380249</v>
      </c>
      <c r="G881" s="2">
        <f>IFERROR(LN(実質付加価値!G881),"")</f>
        <v>11.826506009067202</v>
      </c>
      <c r="I881" s="3">
        <v>29</v>
      </c>
      <c r="J881" s="3">
        <v>10</v>
      </c>
      <c r="K881" s="2" cm="1">
        <f t="array" ref="K881">IF(C881="","",C881-SUMPRODUCT(($B$1461:$B$1491=$J881)*1,C$1461:C$1491))</f>
        <v>-1.6433641881343775E-2</v>
      </c>
      <c r="L881" s="2" cm="1">
        <f t="array" ref="L881">IF(D881="","",D881-SUMPRODUCT(($B$1461:$B$1491=$J881)*1,D$1461:D$1491))</f>
        <v>-0.13431590016694628</v>
      </c>
      <c r="M881" s="2" cm="1">
        <f t="array" ref="M881">IF(E881="","",E881-SUMPRODUCT(($B$1461:$B$1491=$J881)*1,E$1461:E$1491))</f>
        <v>-0.34628216003360635</v>
      </c>
      <c r="N881" s="2" cm="1">
        <f t="array" ref="N881">IF(F881="","",F881-SUMPRODUCT(($B$1461:$B$1491=$J881)*1,F$1461:F$1491))</f>
        <v>-0.3770279908788563</v>
      </c>
      <c r="O881" s="2" cm="1">
        <f t="array" ref="O881">IF(G881="","",G881-SUMPRODUCT(($B$1461:$B$1491=$J881)*1,G$1461:G$1491))</f>
        <v>-0.48001082569287412</v>
      </c>
    </row>
    <row r="882" spans="1:15" x14ac:dyDescent="0.55000000000000004">
      <c r="A882" s="3">
        <v>29</v>
      </c>
      <c r="B882" s="4">
        <v>11</v>
      </c>
      <c r="C882" s="2">
        <f>IFERROR(LN(実質付加価値!C882),"")</f>
        <v>9.0429925240303941</v>
      </c>
      <c r="D882" s="2">
        <f>IFERROR(LN(実質付加価値!D882),"")</f>
        <v>3.0091398573288899</v>
      </c>
      <c r="E882" s="2">
        <f>IFERROR(LN(実質付加価値!E882),"")</f>
        <v>8.5938888040353394</v>
      </c>
      <c r="F882" s="2">
        <f>IFERROR(LN(実質付加価値!F882),"")</f>
        <v>7.5003225980012287</v>
      </c>
      <c r="G882" s="2">
        <f>IFERROR(LN(実質付加価値!G882),"")</f>
        <v>8.8749570571937326</v>
      </c>
      <c r="I882" s="3">
        <v>29</v>
      </c>
      <c r="J882" s="3">
        <v>11</v>
      </c>
      <c r="K882" s="2" cm="1">
        <f t="array" ref="K882">IF(C882="","",C882-SUMPRODUCT(($B$1461:$B$1491=$J882)*1,C$1461:C$1491))</f>
        <v>-1.7937791094344426</v>
      </c>
      <c r="L882" s="2" cm="1">
        <f t="array" ref="L882">IF(D882="","",D882-SUMPRODUCT(($B$1461:$B$1491=$J882)*1,D$1461:D$1491))</f>
        <v>-8.0514452203209714</v>
      </c>
      <c r="M882" s="2" cm="1">
        <f t="array" ref="M882">IF(E882="","",E882-SUMPRODUCT(($B$1461:$B$1491=$J882)*1,E$1461:E$1491))</f>
        <v>-2.6931545830649863</v>
      </c>
      <c r="N882" s="2" cm="1">
        <f t="array" ref="N882">IF(F882="","",F882-SUMPRODUCT(($B$1461:$B$1491=$J882)*1,F$1461:F$1491))</f>
        <v>-3.848598514666226</v>
      </c>
      <c r="O882" s="2" cm="1">
        <f t="array" ref="O882">IF(G882="","",G882-SUMPRODUCT(($B$1461:$B$1491=$J882)*1,G$1461:G$1491))</f>
        <v>-2.6930276409732929</v>
      </c>
    </row>
    <row r="883" spans="1:15" x14ac:dyDescent="0.55000000000000004">
      <c r="A883" s="3">
        <v>29</v>
      </c>
      <c r="B883" s="4">
        <v>12</v>
      </c>
      <c r="C883" s="2">
        <f>IFERROR(LN(実質付加価値!C883),"")</f>
        <v>10.562517003815183</v>
      </c>
      <c r="D883" s="2">
        <f>IFERROR(LN(実質付加価値!D883),"")</f>
        <v>10.337895081104339</v>
      </c>
      <c r="E883" s="2">
        <f>IFERROR(LN(実質付加価値!E883),"")</f>
        <v>9.6577614118837083</v>
      </c>
      <c r="F883" s="2">
        <f>IFERROR(LN(実質付加価値!F883),"")</f>
        <v>9.0811614866063888</v>
      </c>
      <c r="G883" s="2">
        <f>IFERROR(LN(実質付加価値!G883),"")</f>
        <v>9.1551215317436601</v>
      </c>
      <c r="I883" s="3">
        <v>29</v>
      </c>
      <c r="J883" s="3">
        <v>12</v>
      </c>
      <c r="K883" s="2" cm="1">
        <f t="array" ref="K883">IF(C883="","",C883-SUMPRODUCT(($B$1461:$B$1491=$J883)*1,C$1461:C$1491))</f>
        <v>-0.39805267576362802</v>
      </c>
      <c r="L883" s="2" cm="1">
        <f t="array" ref="L883">IF(D883="","",D883-SUMPRODUCT(($B$1461:$B$1491=$J883)*1,D$1461:D$1491))</f>
        <v>-0.7153627904450186</v>
      </c>
      <c r="M883" s="2" cm="1">
        <f t="array" ref="M883">IF(E883="","",E883-SUMPRODUCT(($B$1461:$B$1491=$J883)*1,E$1461:E$1491))</f>
        <v>-1.5150332799284545</v>
      </c>
      <c r="N883" s="2" cm="1">
        <f t="array" ref="N883">IF(F883="","",F883-SUMPRODUCT(($B$1461:$B$1491=$J883)*1,F$1461:F$1491))</f>
        <v>-2.0113234396173691</v>
      </c>
      <c r="O883" s="2" cm="1">
        <f t="array" ref="O883">IF(G883="","",G883-SUMPRODUCT(($B$1461:$B$1491=$J883)*1,G$1461:G$1491))</f>
        <v>-2.0768104555552078</v>
      </c>
    </row>
    <row r="884" spans="1:15" x14ac:dyDescent="0.55000000000000004">
      <c r="A884" s="3">
        <v>29</v>
      </c>
      <c r="B884" s="4">
        <v>13</v>
      </c>
      <c r="C884" s="2">
        <f>IFERROR(LN(実質付加価値!C884),"")</f>
        <v>7.1881934687174764</v>
      </c>
      <c r="D884" s="2">
        <f>IFERROR(LN(実質付加価値!D884),"")</f>
        <v>2.665241082875399</v>
      </c>
      <c r="E884" s="2">
        <f>IFERROR(LN(実質付加価値!E884),"")</f>
        <v>2.4009826585341676</v>
      </c>
      <c r="F884" s="2">
        <f>IFERROR(LN(実質付加価値!F884),"")</f>
        <v>2.7118724310144584</v>
      </c>
      <c r="G884" s="2" t="str">
        <f>IFERROR(LN(実質付加価値!G884),"")</f>
        <v/>
      </c>
      <c r="I884" s="3">
        <v>29</v>
      </c>
      <c r="J884" s="3">
        <v>13</v>
      </c>
      <c r="K884" s="2" cm="1">
        <f t="array" ref="K884">IF(C884="","",C884-SUMPRODUCT(($B$1461:$B$1491=$J884)*1,C$1461:C$1491))</f>
        <v>-2.7058863818619043</v>
      </c>
      <c r="L884" s="2" cm="1">
        <f t="array" ref="L884">IF(D884="","",D884-SUMPRODUCT(($B$1461:$B$1491=$J884)*1,D$1461:D$1491))</f>
        <v>-6.3533263277863181</v>
      </c>
      <c r="M884" s="2" cm="1">
        <f t="array" ref="M884">IF(E884="","",E884-SUMPRODUCT(($B$1461:$B$1491=$J884)*1,E$1461:E$1491))</f>
        <v>-6.6593361915318985</v>
      </c>
      <c r="N884" s="2" cm="1">
        <f t="array" ref="N884">IF(F884="","",F884-SUMPRODUCT(($B$1461:$B$1491=$J884)*1,F$1461:F$1491))</f>
        <v>-6.1396325263075289</v>
      </c>
      <c r="O884" s="2" t="str" cm="1">
        <f t="array" ref="O884">IF(G884="","",G884-SUMPRODUCT(($B$1461:$B$1491=$J884)*1,G$1461:G$1491))</f>
        <v/>
      </c>
    </row>
    <row r="885" spans="1:15" x14ac:dyDescent="0.55000000000000004">
      <c r="A885" s="3">
        <v>29</v>
      </c>
      <c r="B885" s="4">
        <v>14</v>
      </c>
      <c r="C885" s="2">
        <f>IFERROR(LN(実質付加価値!C885),"")</f>
        <v>11.32421272524431</v>
      </c>
      <c r="D885" s="2">
        <f>IFERROR(LN(実質付加価値!D885),"")</f>
        <v>10.679283956376539</v>
      </c>
      <c r="E885" s="2">
        <f>IFERROR(LN(実質付加価値!E885),"")</f>
        <v>10.53951198456935</v>
      </c>
      <c r="F885" s="2">
        <f>IFERROR(LN(実質付加価値!F885),"")</f>
        <v>10.999918464000924</v>
      </c>
      <c r="G885" s="2">
        <f>IFERROR(LN(実質付加価値!G885),"")</f>
        <v>11.008768055653375</v>
      </c>
      <c r="I885" s="3">
        <v>29</v>
      </c>
      <c r="J885" s="3">
        <v>14</v>
      </c>
      <c r="K885" s="2" cm="1">
        <f t="array" ref="K885">IF(C885="","",C885-SUMPRODUCT(($B$1461:$B$1491=$J885)*1,C$1461:C$1491))</f>
        <v>-0.13843506768018976</v>
      </c>
      <c r="L885" s="2" cm="1">
        <f t="array" ref="L885">IF(D885="","",D885-SUMPRODUCT(($B$1461:$B$1491=$J885)*1,D$1461:D$1491))</f>
        <v>-0.5582450526570728</v>
      </c>
      <c r="M885" s="2" cm="1">
        <f t="array" ref="M885">IF(E885="","",E885-SUMPRODUCT(($B$1461:$B$1491=$J885)*1,E$1461:E$1491))</f>
        <v>-0.95237705366003667</v>
      </c>
      <c r="N885" s="2" cm="1">
        <f t="array" ref="N885">IF(F885="","",F885-SUMPRODUCT(($B$1461:$B$1491=$J885)*1,F$1461:F$1491))</f>
        <v>-0.38341954464544692</v>
      </c>
      <c r="O885" s="2" cm="1">
        <f t="array" ref="O885">IF(G885="","",G885-SUMPRODUCT(($B$1461:$B$1491=$J885)*1,G$1461:G$1491))</f>
        <v>-0.48503346289272464</v>
      </c>
    </row>
    <row r="886" spans="1:15" x14ac:dyDescent="0.55000000000000004">
      <c r="A886" s="3">
        <v>29</v>
      </c>
      <c r="B886" s="4">
        <v>15</v>
      </c>
      <c r="C886" s="2">
        <f>IFERROR(LN(実質付加価値!C886),"")</f>
        <v>9.7281665231191674</v>
      </c>
      <c r="D886" s="2">
        <f>IFERROR(LN(実質付加価値!D886),"")</f>
        <v>10.062987185547064</v>
      </c>
      <c r="E886" s="2">
        <f>IFERROR(LN(実質付加価値!E886),"")</f>
        <v>9.9973624157256076</v>
      </c>
      <c r="F886" s="2">
        <f>IFERROR(LN(実質付加価値!F886),"")</f>
        <v>10.109366533877603</v>
      </c>
      <c r="G886" s="2">
        <f>IFERROR(LN(実質付加価値!G886),"")</f>
        <v>10.309984254601181</v>
      </c>
      <c r="I886" s="3">
        <v>29</v>
      </c>
      <c r="J886" s="3">
        <v>15</v>
      </c>
      <c r="K886" s="2" cm="1">
        <f t="array" ref="K886">IF(C886="","",C886-SUMPRODUCT(($B$1461:$B$1491=$J886)*1,C$1461:C$1491))</f>
        <v>-0.436088424638303</v>
      </c>
      <c r="L886" s="2" cm="1">
        <f t="array" ref="L886">IF(D886="","",D886-SUMPRODUCT(($B$1461:$B$1491=$J886)*1,D$1461:D$1491))</f>
        <v>-7.4589287767146573E-2</v>
      </c>
      <c r="M886" s="2" cm="1">
        <f t="array" ref="M886">IF(E886="","",E886-SUMPRODUCT(($B$1461:$B$1491=$J886)*1,E$1461:E$1491))</f>
        <v>-4.211735448672016E-2</v>
      </c>
      <c r="N886" s="2" cm="1">
        <f t="array" ref="N886">IF(F886="","",F886-SUMPRODUCT(($B$1461:$B$1491=$J886)*1,F$1461:F$1491))</f>
        <v>0.20850280376729202</v>
      </c>
      <c r="O886" s="2" cm="1">
        <f t="array" ref="O886">IF(G886="","",G886-SUMPRODUCT(($B$1461:$B$1491=$J886)*1,G$1461:G$1491))</f>
        <v>0.36593239184226256</v>
      </c>
    </row>
    <row r="887" spans="1:15" x14ac:dyDescent="0.55000000000000004">
      <c r="A887" s="3">
        <v>29</v>
      </c>
      <c r="B887" s="4">
        <v>16</v>
      </c>
      <c r="C887" s="2">
        <f>IFERROR(LN(実質付加価値!C887),"")</f>
        <v>11.476164153300729</v>
      </c>
      <c r="D887" s="2">
        <f>IFERROR(LN(実質付加価値!D887),"")</f>
        <v>11.620698790918883</v>
      </c>
      <c r="E887" s="2">
        <f>IFERROR(LN(実質付加価値!E887),"")</f>
        <v>11.862736335962698</v>
      </c>
      <c r="F887" s="2">
        <f>IFERROR(LN(実質付加価値!F887),"")</f>
        <v>11.711710558121057</v>
      </c>
      <c r="G887" s="2">
        <f>IFERROR(LN(実質付加価値!G887),"")</f>
        <v>11.772574537768804</v>
      </c>
      <c r="I887" s="3">
        <v>29</v>
      </c>
      <c r="J887" s="3">
        <v>16</v>
      </c>
      <c r="K887" s="2" cm="1">
        <f t="array" ref="K887">IF(C887="","",C887-SUMPRODUCT(($B$1461:$B$1491=$J887)*1,C$1461:C$1491))</f>
        <v>2.7942351086620576E-2</v>
      </c>
      <c r="L887" s="2" cm="1">
        <f t="array" ref="L887">IF(D887="","",D887-SUMPRODUCT(($B$1461:$B$1491=$J887)*1,D$1461:D$1491))</f>
        <v>1.3448303121343486E-2</v>
      </c>
      <c r="M887" s="2" cm="1">
        <f t="array" ref="M887">IF(E887="","",E887-SUMPRODUCT(($B$1461:$B$1491=$J887)*1,E$1461:E$1491))</f>
        <v>0.10770347049052731</v>
      </c>
      <c r="N887" s="2" cm="1">
        <f t="array" ref="N887">IF(F887="","",F887-SUMPRODUCT(($B$1461:$B$1491=$J887)*1,F$1461:F$1491))</f>
        <v>4.8665107068860181E-2</v>
      </c>
      <c r="O887" s="2" cm="1">
        <f t="array" ref="O887">IF(G887="","",G887-SUMPRODUCT(($B$1461:$B$1491=$J887)*1,G$1461:G$1491))</f>
        <v>5.7554758383334459E-2</v>
      </c>
    </row>
    <row r="888" spans="1:15" x14ac:dyDescent="0.55000000000000004">
      <c r="A888" s="3">
        <v>29</v>
      </c>
      <c r="B888" s="4">
        <v>17</v>
      </c>
      <c r="C888" s="2">
        <f>IFERROR(LN(実質付加価値!C888),"")</f>
        <v>11.711326006407715</v>
      </c>
      <c r="D888" s="2">
        <f>IFERROR(LN(実質付加価値!D888),"")</f>
        <v>11.56688382231707</v>
      </c>
      <c r="E888" s="2">
        <f>IFERROR(LN(実質付加価値!E888),"")</f>
        <v>11.781669851116719</v>
      </c>
      <c r="F888" s="2">
        <f>IFERROR(LN(実質付加価値!F888),"")</f>
        <v>11.766676627004532</v>
      </c>
      <c r="G888" s="2">
        <f>IFERROR(LN(実質付加価値!G888),"")</f>
        <v>12.089587204917079</v>
      </c>
      <c r="I888" s="3">
        <v>29</v>
      </c>
      <c r="J888" s="3">
        <v>17</v>
      </c>
      <c r="K888" s="2" cm="1">
        <f t="array" ref="K888">IF(C888="","",C888-SUMPRODUCT(($B$1461:$B$1491=$J888)*1,C$1461:C$1491))</f>
        <v>-0.78301266050743479</v>
      </c>
      <c r="L888" s="2" cm="1">
        <f t="array" ref="L888">IF(D888="","",D888-SUMPRODUCT(($B$1461:$B$1491=$J888)*1,D$1461:D$1491))</f>
        <v>-0.75653447576537758</v>
      </c>
      <c r="M888" s="2" cm="1">
        <f t="array" ref="M888">IF(E888="","",E888-SUMPRODUCT(($B$1461:$B$1491=$J888)*1,E$1461:E$1491))</f>
        <v>-0.66599529243427469</v>
      </c>
      <c r="N888" s="2" cm="1">
        <f t="array" ref="N888">IF(F888="","",F888-SUMPRODUCT(($B$1461:$B$1491=$J888)*1,F$1461:F$1491))</f>
        <v>-0.63953677639875472</v>
      </c>
      <c r="O888" s="2" cm="1">
        <f t="array" ref="O888">IF(G888="","",G888-SUMPRODUCT(($B$1461:$B$1491=$J888)*1,G$1461:G$1491))</f>
        <v>-0.33163132227388381</v>
      </c>
    </row>
    <row r="889" spans="1:15" x14ac:dyDescent="0.55000000000000004">
      <c r="A889" s="3">
        <v>29</v>
      </c>
      <c r="B889" s="4">
        <v>18</v>
      </c>
      <c r="C889" s="2">
        <f>IFERROR(LN(実質付加価値!C889),"")</f>
        <v>12.10511558896464</v>
      </c>
      <c r="D889" s="2">
        <f>IFERROR(LN(実質付加価値!D889),"")</f>
        <v>12.068910106508376</v>
      </c>
      <c r="E889" s="2">
        <f>IFERROR(LN(実質付加価値!E889),"")</f>
        <v>12.02231302874409</v>
      </c>
      <c r="F889" s="2">
        <f>IFERROR(LN(実質付加価値!F889),"")</f>
        <v>12.072025876076431</v>
      </c>
      <c r="G889" s="2">
        <f>IFERROR(LN(実質付加価値!G889),"")</f>
        <v>12.039555677731473</v>
      </c>
      <c r="I889" s="3">
        <v>29</v>
      </c>
      <c r="J889" s="3">
        <v>18</v>
      </c>
      <c r="K889" s="2" cm="1">
        <f t="array" ref="K889">IF(C889="","",C889-SUMPRODUCT(($B$1461:$B$1491=$J889)*1,C$1461:C$1491))</f>
        <v>-0.72740346555313451</v>
      </c>
      <c r="L889" s="2" cm="1">
        <f t="array" ref="L889">IF(D889="","",D889-SUMPRODUCT(($B$1461:$B$1491=$J889)*1,D$1461:D$1491))</f>
        <v>-0.88436427134044848</v>
      </c>
      <c r="M889" s="2" cm="1">
        <f t="array" ref="M889">IF(E889="","",E889-SUMPRODUCT(($B$1461:$B$1491=$J889)*1,E$1461:E$1491))</f>
        <v>-0.98085323238501587</v>
      </c>
      <c r="N889" s="2" cm="1">
        <f t="array" ref="N889">IF(F889="","",F889-SUMPRODUCT(($B$1461:$B$1491=$J889)*1,F$1461:F$1491))</f>
        <v>-0.93507945155348438</v>
      </c>
      <c r="O889" s="2" cm="1">
        <f t="array" ref="O889">IF(G889="","",G889-SUMPRODUCT(($B$1461:$B$1491=$J889)*1,G$1461:G$1491))</f>
        <v>-0.9326061559764689</v>
      </c>
    </row>
    <row r="890" spans="1:15" x14ac:dyDescent="0.55000000000000004">
      <c r="A890" s="3">
        <v>29</v>
      </c>
      <c r="B890" s="4">
        <v>19</v>
      </c>
      <c r="C890" s="2">
        <f>IFERROR(LN(実質付加価値!C890),"")</f>
        <v>11.380026042117098</v>
      </c>
      <c r="D890" s="2">
        <f>IFERROR(LN(実質付加価値!D890),"")</f>
        <v>11.31374010884203</v>
      </c>
      <c r="E890" s="2">
        <f>IFERROR(LN(実質付加価値!E890),"")</f>
        <v>11.279297119615</v>
      </c>
      <c r="F890" s="2">
        <f>IFERROR(LN(実質付加価値!F890),"")</f>
        <v>11.22523749514693</v>
      </c>
      <c r="G890" s="2">
        <f>IFERROR(LN(実質付加価値!G890),"")</f>
        <v>11.305628633884718</v>
      </c>
      <c r="I890" s="3">
        <v>29</v>
      </c>
      <c r="J890" s="3">
        <v>19</v>
      </c>
      <c r="K890" s="2" cm="1">
        <f t="array" ref="K890">IF(C890="","",C890-SUMPRODUCT(($B$1461:$B$1491=$J890)*1,C$1461:C$1491))</f>
        <v>-1.2467918589313083</v>
      </c>
      <c r="L890" s="2" cm="1">
        <f t="array" ref="L890">IF(D890="","",D890-SUMPRODUCT(($B$1461:$B$1491=$J890)*1,D$1461:D$1491))</f>
        <v>-1.1794089165932959</v>
      </c>
      <c r="M890" s="2" cm="1">
        <f t="array" ref="M890">IF(E890="","",E890-SUMPRODUCT(($B$1461:$B$1491=$J890)*1,E$1461:E$1491))</f>
        <v>-1.1849130618434955</v>
      </c>
      <c r="N890" s="2" cm="1">
        <f t="array" ref="N890">IF(F890="","",F890-SUMPRODUCT(($B$1461:$B$1491=$J890)*1,F$1461:F$1491))</f>
        <v>-1.2145642799668401</v>
      </c>
      <c r="O890" s="2" cm="1">
        <f t="array" ref="O890">IF(G890="","",G890-SUMPRODUCT(($B$1461:$B$1491=$J890)*1,G$1461:G$1491))</f>
        <v>-1.2294095434556933</v>
      </c>
    </row>
    <row r="891" spans="1:15" x14ac:dyDescent="0.55000000000000004">
      <c r="A891" s="3">
        <v>29</v>
      </c>
      <c r="B891" s="4">
        <v>20</v>
      </c>
      <c r="C891" s="2">
        <f>IFERROR(LN(実質付加価値!C891),"")</f>
        <v>12.298871483741896</v>
      </c>
      <c r="D891" s="2">
        <f>IFERROR(LN(実質付加価値!D891),"")</f>
        <v>12.466858930398812</v>
      </c>
      <c r="E891" s="2">
        <f>IFERROR(LN(実質付加価値!E891),"")</f>
        <v>12.420412632633559</v>
      </c>
      <c r="F891" s="2">
        <f>IFERROR(LN(実質付加価値!F891),"")</f>
        <v>12.367272609563679</v>
      </c>
      <c r="G891" s="2">
        <f>IFERROR(LN(実質付加価値!G891),"")</f>
        <v>12.44815047415028</v>
      </c>
      <c r="I891" s="3">
        <v>29</v>
      </c>
      <c r="J891" s="3">
        <v>20</v>
      </c>
      <c r="K891" s="2" cm="1">
        <f t="array" ref="K891">IF(C891="","",C891-SUMPRODUCT(($B$1461:$B$1491=$J891)*1,C$1461:C$1491))</f>
        <v>-0.55390918175479698</v>
      </c>
      <c r="L891" s="2" cm="1">
        <f t="array" ref="L891">IF(D891="","",D891-SUMPRODUCT(($B$1461:$B$1491=$J891)*1,D$1461:D$1491))</f>
        <v>-0.59746325198975292</v>
      </c>
      <c r="M891" s="2" cm="1">
        <f t="array" ref="M891">IF(E891="","",E891-SUMPRODUCT(($B$1461:$B$1491=$J891)*1,E$1461:E$1491))</f>
        <v>-0.59434750696892102</v>
      </c>
      <c r="N891" s="2" cm="1">
        <f t="array" ref="N891">IF(F891="","",F891-SUMPRODUCT(($B$1461:$B$1491=$J891)*1,F$1461:F$1491))</f>
        <v>-0.61120215709415504</v>
      </c>
      <c r="O891" s="2" cm="1">
        <f t="array" ref="O891">IF(G891="","",G891-SUMPRODUCT(($B$1461:$B$1491=$J891)*1,G$1461:G$1491))</f>
        <v>-0.5740612209834044</v>
      </c>
    </row>
    <row r="892" spans="1:15" x14ac:dyDescent="0.55000000000000004">
      <c r="A892" s="3">
        <v>29</v>
      </c>
      <c r="B892" s="4">
        <v>21</v>
      </c>
      <c r="C892" s="2">
        <f>IFERROR(LN(実質付加価値!C892),"")</f>
        <v>12.218044146358578</v>
      </c>
      <c r="D892" s="2">
        <f>IFERROR(LN(実質付加価値!D892),"")</f>
        <v>12.028624381466262</v>
      </c>
      <c r="E892" s="2">
        <f>IFERROR(LN(実質付加価値!E892),"")</f>
        <v>12.128258043818866</v>
      </c>
      <c r="F892" s="2">
        <f>IFERROR(LN(実質付加価値!F892),"")</f>
        <v>11.79816915296068</v>
      </c>
      <c r="G892" s="2">
        <f>IFERROR(LN(実質付加価値!G892),"")</f>
        <v>11.765625094932378</v>
      </c>
      <c r="I892" s="3">
        <v>29</v>
      </c>
      <c r="J892" s="3">
        <v>21</v>
      </c>
      <c r="K892" s="2" cm="1">
        <f t="array" ref="K892">IF(C892="","",C892-SUMPRODUCT(($B$1461:$B$1491=$J892)*1,C$1461:C$1491))</f>
        <v>-0.57612115317772705</v>
      </c>
      <c r="L892" s="2" cm="1">
        <f t="array" ref="L892">IF(D892="","",D892-SUMPRODUCT(($B$1461:$B$1491=$J892)*1,D$1461:D$1491))</f>
        <v>-0.79122672117723347</v>
      </c>
      <c r="M892" s="2" cm="1">
        <f t="array" ref="M892">IF(E892="","",E892-SUMPRODUCT(($B$1461:$B$1491=$J892)*1,E$1461:E$1491))</f>
        <v>-0.70049388218126829</v>
      </c>
      <c r="N892" s="2" cm="1">
        <f t="array" ref="N892">IF(F892="","",F892-SUMPRODUCT(($B$1461:$B$1491=$J892)*1,F$1461:F$1491))</f>
        <v>-0.74448723844024833</v>
      </c>
      <c r="O892" s="2" cm="1">
        <f t="array" ref="O892">IF(G892="","",G892-SUMPRODUCT(($B$1461:$B$1491=$J892)*1,G$1461:G$1491))</f>
        <v>-0.87790940878815071</v>
      </c>
    </row>
    <row r="893" spans="1:15" x14ac:dyDescent="0.55000000000000004">
      <c r="A893" s="3">
        <v>29</v>
      </c>
      <c r="B893" s="4">
        <v>22</v>
      </c>
      <c r="C893" s="2">
        <f>IFERROR(LN(実質付加価値!C893),"")</f>
        <v>11.597685086578217</v>
      </c>
      <c r="D893" s="2">
        <f>IFERROR(LN(実質付加価値!D893),"")</f>
        <v>11.416088761010128</v>
      </c>
      <c r="E893" s="2">
        <f>IFERROR(LN(実質付加価値!E893),"")</f>
        <v>11.426008743413272</v>
      </c>
      <c r="F893" s="2">
        <f>IFERROR(LN(実質付加価値!F893),"")</f>
        <v>10.995750166007083</v>
      </c>
      <c r="G893" s="2">
        <f>IFERROR(LN(実質付加価値!G893),"")</f>
        <v>10.99100622218914</v>
      </c>
      <c r="I893" s="3">
        <v>29</v>
      </c>
      <c r="J893" s="3">
        <v>22</v>
      </c>
      <c r="K893" s="2" cm="1">
        <f t="array" ref="K893">IF(C893="","",C893-SUMPRODUCT(($B$1461:$B$1491=$J893)*1,C$1461:C$1491))</f>
        <v>-0.50902047148936624</v>
      </c>
      <c r="L893" s="2" cm="1">
        <f t="array" ref="L893">IF(D893="","",D893-SUMPRODUCT(($B$1461:$B$1491=$J893)*1,D$1461:D$1491))</f>
        <v>-0.66273119591064855</v>
      </c>
      <c r="M893" s="2" cm="1">
        <f t="array" ref="M893">IF(E893="","",E893-SUMPRODUCT(($B$1461:$B$1491=$J893)*1,E$1461:E$1491))</f>
        <v>-0.65063420182540099</v>
      </c>
      <c r="N893" s="2" cm="1">
        <f t="array" ref="N893">IF(F893="","",F893-SUMPRODUCT(($B$1461:$B$1491=$J893)*1,F$1461:F$1491))</f>
        <v>-0.60530763034352653</v>
      </c>
      <c r="O893" s="2" cm="1">
        <f t="array" ref="O893">IF(G893="","",G893-SUMPRODUCT(($B$1461:$B$1491=$J893)*1,G$1461:G$1491))</f>
        <v>-0.60595582896451994</v>
      </c>
    </row>
    <row r="894" spans="1:15" x14ac:dyDescent="0.55000000000000004">
      <c r="A894" s="3">
        <v>29</v>
      </c>
      <c r="B894" s="4">
        <v>23</v>
      </c>
      <c r="C894" s="2">
        <f>IFERROR(LN(実質付加価値!C894),"")</f>
        <v>11.280882575533148</v>
      </c>
      <c r="D894" s="2">
        <f>IFERROR(LN(実質付加価値!D894),"")</f>
        <v>11.328918993425511</v>
      </c>
      <c r="E894" s="2">
        <f>IFERROR(LN(実質付加価値!E894),"")</f>
        <v>11.280446134229951</v>
      </c>
      <c r="F894" s="2">
        <f>IFERROR(LN(実質付加価値!F894),"")</f>
        <v>11.365268271276921</v>
      </c>
      <c r="G894" s="2">
        <f>IFERROR(LN(実質付加価値!G894),"")</f>
        <v>11.325842616461895</v>
      </c>
      <c r="I894" s="3">
        <v>29</v>
      </c>
      <c r="J894" s="3">
        <v>23</v>
      </c>
      <c r="K894" s="2" cm="1">
        <f t="array" ref="K894">IF(C894="","",C894-SUMPRODUCT(($B$1461:$B$1491=$J894)*1,C$1461:C$1491))</f>
        <v>-0.54262343532553281</v>
      </c>
      <c r="L894" s="2" cm="1">
        <f t="array" ref="L894">IF(D894="","",D894-SUMPRODUCT(($B$1461:$B$1491=$J894)*1,D$1461:D$1491))</f>
        <v>-0.49695984681794769</v>
      </c>
      <c r="M894" s="2" cm="1">
        <f t="array" ref="M894">IF(E894="","",E894-SUMPRODUCT(($B$1461:$B$1491=$J894)*1,E$1461:E$1491))</f>
        <v>-0.5826824862597082</v>
      </c>
      <c r="N894" s="2" cm="1">
        <f t="array" ref="N894">IF(F894="","",F894-SUMPRODUCT(($B$1461:$B$1491=$J894)*1,F$1461:F$1491))</f>
        <v>-0.58150268169419483</v>
      </c>
      <c r="O894" s="2" cm="1">
        <f t="array" ref="O894">IF(G894="","",G894-SUMPRODUCT(($B$1461:$B$1491=$J894)*1,G$1461:G$1491))</f>
        <v>-0.61018289483110344</v>
      </c>
    </row>
    <row r="895" spans="1:15" x14ac:dyDescent="0.55000000000000004">
      <c r="A895" s="3">
        <v>29</v>
      </c>
      <c r="B895" s="4">
        <v>24</v>
      </c>
      <c r="C895" s="2">
        <f>IFERROR(LN(実質付加価値!C895),"")</f>
        <v>9.3242178704107435</v>
      </c>
      <c r="D895" s="2">
        <f>IFERROR(LN(実質付加価値!D895),"")</f>
        <v>9.3208074575621858</v>
      </c>
      <c r="E895" s="2">
        <f>IFERROR(LN(実質付加価値!E895),"")</f>
        <v>9.5185545957281104</v>
      </c>
      <c r="F895" s="2">
        <f>IFERROR(LN(実質付加価値!F895),"")</f>
        <v>9.4584980123179996</v>
      </c>
      <c r="G895" s="2">
        <f>IFERROR(LN(実質付加価値!G895),"")</f>
        <v>9.5101605464862757</v>
      </c>
      <c r="I895" s="3">
        <v>29</v>
      </c>
      <c r="J895" s="3">
        <v>24</v>
      </c>
      <c r="K895" s="2" cm="1">
        <f t="array" ref="K895">IF(C895="","",C895-SUMPRODUCT(($B$1461:$B$1491=$J895)*1,C$1461:C$1491))</f>
        <v>-1.8332312579009855</v>
      </c>
      <c r="L895" s="2" cm="1">
        <f t="array" ref="L895">IF(D895="","",D895-SUMPRODUCT(($B$1461:$B$1491=$J895)*1,D$1461:D$1491))</f>
        <v>-1.8382896087630787</v>
      </c>
      <c r="M895" s="2" cm="1">
        <f t="array" ref="M895">IF(E895="","",E895-SUMPRODUCT(($B$1461:$B$1491=$J895)*1,E$1461:E$1491))</f>
        <v>-1.6037879452402599</v>
      </c>
      <c r="N895" s="2" cm="1">
        <f t="array" ref="N895">IF(F895="","",F895-SUMPRODUCT(($B$1461:$B$1491=$J895)*1,F$1461:F$1491))</f>
        <v>-1.5985440678960341</v>
      </c>
      <c r="O895" s="2" cm="1">
        <f t="array" ref="O895">IF(G895="","",G895-SUMPRODUCT(($B$1461:$B$1491=$J895)*1,G$1461:G$1491))</f>
        <v>-1.580431754541479</v>
      </c>
    </row>
    <row r="896" spans="1:15" x14ac:dyDescent="0.55000000000000004">
      <c r="A896" s="3">
        <v>29</v>
      </c>
      <c r="B896" s="4">
        <v>25</v>
      </c>
      <c r="C896" s="2">
        <f>IFERROR(LN(実質付加価値!C896),"")</f>
        <v>11.988521320381416</v>
      </c>
      <c r="D896" s="2">
        <f>IFERROR(LN(実質付加価値!D896),"")</f>
        <v>12.123575021472242</v>
      </c>
      <c r="E896" s="2">
        <f>IFERROR(LN(実質付加価値!E896),"")</f>
        <v>12.090892696777647</v>
      </c>
      <c r="F896" s="2">
        <f>IFERROR(LN(実質付加価値!F896),"")</f>
        <v>12.15485753342255</v>
      </c>
      <c r="G896" s="2">
        <f>IFERROR(LN(実質付加価値!G896),"")</f>
        <v>12.307930063478885</v>
      </c>
      <c r="I896" s="3">
        <v>29</v>
      </c>
      <c r="J896" s="3">
        <v>25</v>
      </c>
      <c r="K896" s="2" cm="1">
        <f t="array" ref="K896">IF(C896="","",C896-SUMPRODUCT(($B$1461:$B$1491=$J896)*1,C$1461:C$1491))</f>
        <v>-0.33554446131541482</v>
      </c>
      <c r="L896" s="2" cm="1">
        <f t="array" ref="L896">IF(D896="","",D896-SUMPRODUCT(($B$1461:$B$1491=$J896)*1,D$1461:D$1491))</f>
        <v>-0.31105730944680943</v>
      </c>
      <c r="M896" s="2" cm="1">
        <f t="array" ref="M896">IF(E896="","",E896-SUMPRODUCT(($B$1461:$B$1491=$J896)*1,E$1461:E$1491))</f>
        <v>-0.32081916223215323</v>
      </c>
      <c r="N896" s="2" cm="1">
        <f t="array" ref="N896">IF(F896="","",F896-SUMPRODUCT(($B$1461:$B$1491=$J896)*1,F$1461:F$1491))</f>
        <v>-0.2974394020820661</v>
      </c>
      <c r="O896" s="2" cm="1">
        <f t="array" ref="O896">IF(G896="","",G896-SUMPRODUCT(($B$1461:$B$1491=$J896)*1,G$1461:G$1491))</f>
        <v>-0.28903266744747569</v>
      </c>
    </row>
    <row r="897" spans="1:15" x14ac:dyDescent="0.55000000000000004">
      <c r="A897" s="3">
        <v>29</v>
      </c>
      <c r="B897" s="4">
        <v>26</v>
      </c>
      <c r="C897" s="2">
        <f>IFERROR(LN(実質付加価値!C897),"")</f>
        <v>11.835857399771657</v>
      </c>
      <c r="D897" s="2">
        <f>IFERROR(LN(実質付加価値!D897),"")</f>
        <v>11.862725852210039</v>
      </c>
      <c r="E897" s="2">
        <f>IFERROR(LN(実質付加価値!E897),"")</f>
        <v>11.890994272317053</v>
      </c>
      <c r="F897" s="2">
        <f>IFERROR(LN(実質付加価値!F897),"")</f>
        <v>11.864277269981811</v>
      </c>
      <c r="G897" s="2">
        <f>IFERROR(LN(実質付加価値!G897),"")</f>
        <v>11.818989330476082</v>
      </c>
      <c r="I897" s="3">
        <v>29</v>
      </c>
      <c r="J897" s="3">
        <v>26</v>
      </c>
      <c r="K897" s="2" cm="1">
        <f t="array" ref="K897">IF(C897="","",C897-SUMPRODUCT(($B$1461:$B$1491=$J897)*1,C$1461:C$1491))</f>
        <v>-0.45858016211395736</v>
      </c>
      <c r="L897" s="2" cm="1">
        <f t="array" ref="L897">IF(D897="","",D897-SUMPRODUCT(($B$1461:$B$1491=$J897)*1,D$1461:D$1491))</f>
        <v>-0.52817321373330017</v>
      </c>
      <c r="M897" s="2" cm="1">
        <f t="array" ref="M897">IF(E897="","",E897-SUMPRODUCT(($B$1461:$B$1491=$J897)*1,E$1461:E$1491))</f>
        <v>-0.51053770086240391</v>
      </c>
      <c r="N897" s="2" cm="1">
        <f t="array" ref="N897">IF(F897="","",F897-SUMPRODUCT(($B$1461:$B$1491=$J897)*1,F$1461:F$1491))</f>
        <v>-0.51983501250575692</v>
      </c>
      <c r="O897" s="2" cm="1">
        <f t="array" ref="O897">IF(G897="","",G897-SUMPRODUCT(($B$1461:$B$1491=$J897)*1,G$1461:G$1491))</f>
        <v>-0.5304741671623372</v>
      </c>
    </row>
    <row r="898" spans="1:15" x14ac:dyDescent="0.55000000000000004">
      <c r="A898" s="3">
        <v>29</v>
      </c>
      <c r="B898" s="4">
        <v>27</v>
      </c>
      <c r="C898" s="2">
        <f>IFERROR(LN(実質付加価値!C898),"")</f>
        <v>12.235193591993255</v>
      </c>
      <c r="D898" s="2">
        <f>IFERROR(LN(実質付加価値!D898),"")</f>
        <v>12.084410645335749</v>
      </c>
      <c r="E898" s="2">
        <f>IFERROR(LN(実質付加価値!E898),"")</f>
        <v>12.133077110307074</v>
      </c>
      <c r="F898" s="2">
        <f>IFERROR(LN(実質付加価値!F898),"")</f>
        <v>12.131937942317959</v>
      </c>
      <c r="G898" s="2">
        <f>IFERROR(LN(実質付加価値!G898),"")</f>
        <v>12.146174929611366</v>
      </c>
      <c r="I898" s="3">
        <v>29</v>
      </c>
      <c r="J898" s="3">
        <v>27</v>
      </c>
      <c r="K898" s="2" cm="1">
        <f t="array" ref="K898">IF(C898="","",C898-SUMPRODUCT(($B$1461:$B$1491=$J898)*1,C$1461:C$1491))</f>
        <v>-0.7245986785161751</v>
      </c>
      <c r="L898" s="2" cm="1">
        <f t="array" ref="L898">IF(D898="","",D898-SUMPRODUCT(($B$1461:$B$1491=$J898)*1,D$1461:D$1491))</f>
        <v>-0.92066036942943796</v>
      </c>
      <c r="M898" s="2" cm="1">
        <f t="array" ref="M898">IF(E898="","",E898-SUMPRODUCT(($B$1461:$B$1491=$J898)*1,E$1461:E$1491))</f>
        <v>-0.89755116280870695</v>
      </c>
      <c r="N898" s="2" cm="1">
        <f t="array" ref="N898">IF(F898="","",F898-SUMPRODUCT(($B$1461:$B$1491=$J898)*1,F$1461:F$1491))</f>
        <v>-0.89250096698018133</v>
      </c>
      <c r="O898" s="2" cm="1">
        <f t="array" ref="O898">IF(G898="","",G898-SUMPRODUCT(($B$1461:$B$1491=$J898)*1,G$1461:G$1491))</f>
        <v>-0.88894434931824762</v>
      </c>
    </row>
    <row r="899" spans="1:15" x14ac:dyDescent="0.55000000000000004">
      <c r="A899" s="3">
        <v>29</v>
      </c>
      <c r="B899" s="4">
        <v>28</v>
      </c>
      <c r="C899" s="2">
        <f>IFERROR(LN(実質付加価値!C899),"")</f>
        <v>12.495569266464454</v>
      </c>
      <c r="D899" s="2">
        <f>IFERROR(LN(実質付加価値!D899),"")</f>
        <v>12.5820228975508</v>
      </c>
      <c r="E899" s="2">
        <f>IFERROR(LN(実質付加価値!E899),"")</f>
        <v>12.643950139317408</v>
      </c>
      <c r="F899" s="2">
        <f>IFERROR(LN(実質付加価値!F899),"")</f>
        <v>12.67001121295527</v>
      </c>
      <c r="G899" s="2">
        <f>IFERROR(LN(実質付加価値!G899),"")</f>
        <v>12.734626848369382</v>
      </c>
      <c r="I899" s="3">
        <v>29</v>
      </c>
      <c r="J899" s="3">
        <v>28</v>
      </c>
      <c r="K899" s="2" cm="1">
        <f t="array" ref="K899">IF(C899="","",C899-SUMPRODUCT(($B$1461:$B$1491=$J899)*1,C$1461:C$1491))</f>
        <v>-0.30724680008493799</v>
      </c>
      <c r="L899" s="2" cm="1">
        <f t="array" ref="L899">IF(D899="","",D899-SUMPRODUCT(($B$1461:$B$1491=$J899)*1,D$1461:D$1491))</f>
        <v>-0.3106525869636112</v>
      </c>
      <c r="M899" s="2" cm="1">
        <f t="array" ref="M899">IF(E899="","",E899-SUMPRODUCT(($B$1461:$B$1491=$J899)*1,E$1461:E$1491))</f>
        <v>-0.32631200643257152</v>
      </c>
      <c r="N899" s="2" cm="1">
        <f t="array" ref="N899">IF(F899="","",F899-SUMPRODUCT(($B$1461:$B$1491=$J899)*1,F$1461:F$1491))</f>
        <v>-0.32182599662490396</v>
      </c>
      <c r="O899" s="2" cm="1">
        <f t="array" ref="O899">IF(G899="","",G899-SUMPRODUCT(($B$1461:$B$1491=$J899)*1,G$1461:G$1491))</f>
        <v>-0.30640457437227475</v>
      </c>
    </row>
    <row r="900" spans="1:15" x14ac:dyDescent="0.55000000000000004">
      <c r="A900" s="3">
        <v>29</v>
      </c>
      <c r="B900" s="4">
        <v>29</v>
      </c>
      <c r="C900" s="2">
        <f>IFERROR(LN(実質付加価値!C900),"")</f>
        <v>12.197460674790666</v>
      </c>
      <c r="D900" s="2">
        <f>IFERROR(LN(実質付加価値!D900),"")</f>
        <v>12.151125661958259</v>
      </c>
      <c r="E900" s="2">
        <f>IFERROR(LN(実質付加価値!E900),"")</f>
        <v>12.119712874358513</v>
      </c>
      <c r="F900" s="2">
        <f>IFERROR(LN(実質付加価値!F900),"")</f>
        <v>12.133094120062479</v>
      </c>
      <c r="G900" s="2">
        <f>IFERROR(LN(実質付加価値!G900),"")</f>
        <v>12.138106145997007</v>
      </c>
      <c r="I900" s="3">
        <v>29</v>
      </c>
      <c r="J900" s="3">
        <v>29</v>
      </c>
      <c r="K900" s="2" cm="1">
        <f t="array" ref="K900">IF(C900="","",C900-SUMPRODUCT(($B$1461:$B$1491=$J900)*1,C$1461:C$1491))</f>
        <v>-0.37831771465606145</v>
      </c>
      <c r="L900" s="2" cm="1">
        <f t="array" ref="L900">IF(D900="","",D900-SUMPRODUCT(($B$1461:$B$1491=$J900)*1,D$1461:D$1491))</f>
        <v>-0.45269621701600649</v>
      </c>
      <c r="M900" s="2" cm="1">
        <f t="array" ref="M900">IF(E900="","",E900-SUMPRODUCT(($B$1461:$B$1491=$J900)*1,E$1461:E$1491))</f>
        <v>-0.5082755190408399</v>
      </c>
      <c r="N900" s="2" cm="1">
        <f t="array" ref="N900">IF(F900="","",F900-SUMPRODUCT(($B$1461:$B$1491=$J900)*1,F$1461:F$1491))</f>
        <v>-0.49934642290827469</v>
      </c>
      <c r="O900" s="2" cm="1">
        <f t="array" ref="O900">IF(G900="","",G900-SUMPRODUCT(($B$1461:$B$1491=$J900)*1,G$1461:G$1491))</f>
        <v>-0.49908423471574004</v>
      </c>
    </row>
    <row r="901" spans="1:15" x14ac:dyDescent="0.55000000000000004">
      <c r="A901" s="3">
        <v>29</v>
      </c>
      <c r="B901" s="4">
        <v>30</v>
      </c>
      <c r="C901" s="2">
        <f>IFERROR(LN(実質付加価値!C901),"")</f>
        <v>12.625707249260305</v>
      </c>
      <c r="D901" s="2">
        <f>IFERROR(LN(実質付加価値!D901),"")</f>
        <v>12.806138782842336</v>
      </c>
      <c r="E901" s="2">
        <f>IFERROR(LN(実質付加価値!E901),"")</f>
        <v>12.895700199604315</v>
      </c>
      <c r="F901" s="2">
        <f>IFERROR(LN(実質付加価値!F901),"")</f>
        <v>12.896716096525422</v>
      </c>
      <c r="G901" s="2">
        <f>IFERROR(LN(実質付加価値!G901),"")</f>
        <v>12.954522031667938</v>
      </c>
      <c r="I901" s="3">
        <v>29</v>
      </c>
      <c r="J901" s="3">
        <v>30</v>
      </c>
      <c r="K901" s="2" cm="1">
        <f t="array" ref="K901">IF(C901="","",C901-SUMPRODUCT(($B$1461:$B$1491=$J901)*1,C$1461:C$1491))</f>
        <v>-0.52968625699483241</v>
      </c>
      <c r="L901" s="2" cm="1">
        <f t="array" ref="L901">IF(D901="","",D901-SUMPRODUCT(($B$1461:$B$1491=$J901)*1,D$1461:D$1491))</f>
        <v>-0.50686415084839709</v>
      </c>
      <c r="M901" s="2" cm="1">
        <f t="array" ref="M901">IF(E901="","",E901-SUMPRODUCT(($B$1461:$B$1491=$J901)*1,E$1461:E$1491))</f>
        <v>-0.48712863593620703</v>
      </c>
      <c r="N901" s="2" cm="1">
        <f t="array" ref="N901">IF(F901="","",F901-SUMPRODUCT(($B$1461:$B$1491=$J901)*1,F$1461:F$1491))</f>
        <v>-0.48840729996035748</v>
      </c>
      <c r="O901" s="2" cm="1">
        <f t="array" ref="O901">IF(G901="","",G901-SUMPRODUCT(($B$1461:$B$1491=$J901)*1,G$1461:G$1491))</f>
        <v>-0.47867578799930044</v>
      </c>
    </row>
    <row r="902" spans="1:15" x14ac:dyDescent="0.55000000000000004">
      <c r="A902" s="3">
        <v>29</v>
      </c>
      <c r="B902" s="4">
        <v>31</v>
      </c>
      <c r="C902" s="2">
        <f>IFERROR(LN(実質付加価値!C902),"")</f>
        <v>12.389628969500768</v>
      </c>
      <c r="D902" s="2">
        <f>IFERROR(LN(実質付加価値!D902),"")</f>
        <v>12.200039588056283</v>
      </c>
      <c r="E902" s="2">
        <f>IFERROR(LN(実質付加価値!E902),"")</f>
        <v>12.180400502993026</v>
      </c>
      <c r="F902" s="2">
        <f>IFERROR(LN(実質付加価値!F902),"")</f>
        <v>12.072293566135478</v>
      </c>
      <c r="G902" s="2">
        <f>IFERROR(LN(実質付加価値!G902),"")</f>
        <v>12.081626064927455</v>
      </c>
      <c r="I902" s="3">
        <v>29</v>
      </c>
      <c r="J902" s="3">
        <v>31</v>
      </c>
      <c r="K902" s="2" cm="1">
        <f t="array" ref="K902">IF(C902="","",C902-SUMPRODUCT(($B$1461:$B$1491=$J902)*1,C$1461:C$1491))</f>
        <v>-0.30904506495361694</v>
      </c>
      <c r="L902" s="2" cm="1">
        <f t="array" ref="L902">IF(D902="","",D902-SUMPRODUCT(($B$1461:$B$1491=$J902)*1,D$1461:D$1491))</f>
        <v>-0.40147853368739028</v>
      </c>
      <c r="M902" s="2" cm="1">
        <f t="array" ref="M902">IF(E902="","",E902-SUMPRODUCT(($B$1461:$B$1491=$J902)*1,E$1461:E$1491))</f>
        <v>-0.39432394873690058</v>
      </c>
      <c r="N902" s="2" cm="1">
        <f t="array" ref="N902">IF(F902="","",F902-SUMPRODUCT(($B$1461:$B$1491=$J902)*1,F$1461:F$1491))</f>
        <v>-0.37617386455104551</v>
      </c>
      <c r="O902" s="2" cm="1">
        <f t="array" ref="O902">IF(G902="","",G902-SUMPRODUCT(($B$1461:$B$1491=$J902)*1,G$1461:G$1491))</f>
        <v>-0.36592738541215475</v>
      </c>
    </row>
    <row r="903" spans="1:15" x14ac:dyDescent="0.55000000000000004">
      <c r="A903" s="3">
        <v>30</v>
      </c>
      <c r="B903" s="4">
        <v>1</v>
      </c>
      <c r="C903" s="2">
        <f>IFERROR(LN(実質付加価値!C903),"")</f>
        <v>11.376779004875806</v>
      </c>
      <c r="D903" s="2">
        <f>IFERROR(LN(実質付加価値!D903),"")</f>
        <v>11.252413534182011</v>
      </c>
      <c r="E903" s="2">
        <f>IFERROR(LN(実質付加価値!E903),"")</f>
        <v>11.18746357472223</v>
      </c>
      <c r="F903" s="2">
        <f>IFERROR(LN(実質付加価値!F903),"")</f>
        <v>11.155172360005713</v>
      </c>
      <c r="G903" s="2">
        <f>IFERROR(LN(実質付加価値!G903),"")</f>
        <v>11.230000340396463</v>
      </c>
      <c r="I903" s="3">
        <v>30</v>
      </c>
      <c r="J903" s="3">
        <v>1</v>
      </c>
      <c r="K903" s="2" cm="1">
        <f t="array" ref="K903">IF(C903="","",C903-SUMPRODUCT(($B$1461:$B$1491=$J903)*1,C$1461:C$1491))</f>
        <v>-0.22345332905995008</v>
      </c>
      <c r="L903" s="2" cm="1">
        <f t="array" ref="L903">IF(D903="","",D903-SUMPRODUCT(($B$1461:$B$1491=$J903)*1,D$1461:D$1491))</f>
        <v>-0.20735318489953869</v>
      </c>
      <c r="M903" s="2" cm="1">
        <f t="array" ref="M903">IF(E903="","",E903-SUMPRODUCT(($B$1461:$B$1491=$J903)*1,E$1461:E$1491))</f>
        <v>-0.17377225836336763</v>
      </c>
      <c r="N903" s="2" cm="1">
        <f t="array" ref="N903">IF(F903="","",F903-SUMPRODUCT(($B$1461:$B$1491=$J903)*1,F$1461:F$1491))</f>
        <v>-0.16705930857281004</v>
      </c>
      <c r="O903" s="2" cm="1">
        <f t="array" ref="O903">IF(G903="","",G903-SUMPRODUCT(($B$1461:$B$1491=$J903)*1,G$1461:G$1491))</f>
        <v>-0.17469111995182018</v>
      </c>
    </row>
    <row r="904" spans="1:15" x14ac:dyDescent="0.55000000000000004">
      <c r="A904" s="3">
        <v>30</v>
      </c>
      <c r="B904" s="4">
        <v>2</v>
      </c>
      <c r="C904" s="2">
        <f>IFERROR(LN(実質付加価値!C904),"")</f>
        <v>6.5750104999040762</v>
      </c>
      <c r="D904" s="2">
        <f>IFERROR(LN(実質付加価値!D904),"")</f>
        <v>7.317383545246142</v>
      </c>
      <c r="E904" s="2">
        <f>IFERROR(LN(実質付加価値!E904),"")</f>
        <v>7.5534500772345901</v>
      </c>
      <c r="F904" s="2">
        <f>IFERROR(LN(実質付加価値!F904),"")</f>
        <v>7.4940462124269631</v>
      </c>
      <c r="G904" s="2">
        <f>IFERROR(LN(実質付加価値!G904),"")</f>
        <v>7.1838911358945072</v>
      </c>
      <c r="I904" s="3">
        <v>30</v>
      </c>
      <c r="J904" s="3">
        <v>2</v>
      </c>
      <c r="K904" s="2" cm="1">
        <f t="array" ref="K904">IF(C904="","",C904-SUMPRODUCT(($B$1461:$B$1491=$J904)*1,C$1461:C$1491))</f>
        <v>-1.8928361281912611</v>
      </c>
      <c r="L904" s="2" cm="1">
        <f t="array" ref="L904">IF(D904="","",D904-SUMPRODUCT(($B$1461:$B$1491=$J904)*1,D$1461:D$1491))</f>
        <v>-1.280890611113862</v>
      </c>
      <c r="M904" s="2" cm="1">
        <f t="array" ref="M904">IF(E904="","",E904-SUMPRODUCT(($B$1461:$B$1491=$J904)*1,E$1461:E$1491))</f>
        <v>-1.0073830382013043</v>
      </c>
      <c r="N904" s="2" cm="1">
        <f t="array" ref="N904">IF(F904="","",F904-SUMPRODUCT(($B$1461:$B$1491=$J904)*1,F$1461:F$1491))</f>
        <v>-1.0431434835888789</v>
      </c>
      <c r="O904" s="2" cm="1">
        <f t="array" ref="O904">IF(G904="","",G904-SUMPRODUCT(($B$1461:$B$1491=$J904)*1,G$1461:G$1491))</f>
        <v>-1.1047627470615993</v>
      </c>
    </row>
    <row r="905" spans="1:15" x14ac:dyDescent="0.55000000000000004">
      <c r="A905" s="3">
        <v>30</v>
      </c>
      <c r="B905" s="4">
        <v>3</v>
      </c>
      <c r="C905" s="2">
        <f>IFERROR(LN(実質付加価値!C905),"")</f>
        <v>10.936425909677869</v>
      </c>
      <c r="D905" s="2">
        <f>IFERROR(LN(実質付加価値!D905),"")</f>
        <v>11.266910351073419</v>
      </c>
      <c r="E905" s="2">
        <f>IFERROR(LN(実質付加価値!E905),"")</f>
        <v>11.169451964442032</v>
      </c>
      <c r="F905" s="2">
        <f>IFERROR(LN(実質付加価値!F905),"")</f>
        <v>11.239087730891271</v>
      </c>
      <c r="G905" s="2">
        <f>IFERROR(LN(実質付加価値!G905),"")</f>
        <v>11.269150853597015</v>
      </c>
      <c r="I905" s="3">
        <v>30</v>
      </c>
      <c r="J905" s="3">
        <v>3</v>
      </c>
      <c r="K905" s="2" cm="1">
        <f t="array" ref="K905">IF(C905="","",C905-SUMPRODUCT(($B$1461:$B$1491=$J905)*1,C$1461:C$1491))</f>
        <v>-1.1269981571089147</v>
      </c>
      <c r="L905" s="2" cm="1">
        <f t="array" ref="L905">IF(D905="","",D905-SUMPRODUCT(($B$1461:$B$1491=$J905)*1,D$1461:D$1491))</f>
        <v>-0.82562756458485254</v>
      </c>
      <c r="M905" s="2" cm="1">
        <f t="array" ref="M905">IF(E905="","",E905-SUMPRODUCT(($B$1461:$B$1491=$J905)*1,E$1461:E$1491))</f>
        <v>-0.96480928668433741</v>
      </c>
      <c r="N905" s="2" cm="1">
        <f t="array" ref="N905">IF(F905="","",F905-SUMPRODUCT(($B$1461:$B$1491=$J905)*1,F$1461:F$1491))</f>
        <v>-0.82544305788478134</v>
      </c>
      <c r="O905" s="2" cm="1">
        <f t="array" ref="O905">IF(G905="","",G905-SUMPRODUCT(($B$1461:$B$1491=$J905)*1,G$1461:G$1491))</f>
        <v>-0.83529661407659894</v>
      </c>
    </row>
    <row r="906" spans="1:15" x14ac:dyDescent="0.55000000000000004">
      <c r="A906" s="3">
        <v>30</v>
      </c>
      <c r="B906" s="4">
        <v>4</v>
      </c>
      <c r="C906" s="2">
        <f>IFERROR(LN(実質付加価値!C906),"")</f>
        <v>10.129420336610583</v>
      </c>
      <c r="D906" s="2">
        <f>IFERROR(LN(実質付加価値!D906),"")</f>
        <v>10.138512278415247</v>
      </c>
      <c r="E906" s="2">
        <f>IFERROR(LN(実質付加価値!E906),"")</f>
        <v>10.087248984472611</v>
      </c>
      <c r="F906" s="2">
        <f>IFERROR(LN(実質付加価値!F906),"")</f>
        <v>9.8674643785568534</v>
      </c>
      <c r="G906" s="2">
        <f>IFERROR(LN(実質付加価値!G906),"")</f>
        <v>9.9094127322258441</v>
      </c>
      <c r="I906" s="3">
        <v>30</v>
      </c>
      <c r="J906" s="3">
        <v>4</v>
      </c>
      <c r="K906" s="2" cm="1">
        <f t="array" ref="K906">IF(C906="","",C906-SUMPRODUCT(($B$1461:$B$1491=$J906)*1,C$1461:C$1491))</f>
        <v>0.19589867964496932</v>
      </c>
      <c r="L906" s="2" cm="1">
        <f t="array" ref="L906">IF(D906="","",D906-SUMPRODUCT(($B$1461:$B$1491=$J906)*1,D$1461:D$1491))</f>
        <v>0.1081694846386636</v>
      </c>
      <c r="M906" s="2" cm="1">
        <f t="array" ref="M906">IF(E906="","",E906-SUMPRODUCT(($B$1461:$B$1491=$J906)*1,E$1461:E$1491))</f>
        <v>0.14854277601152077</v>
      </c>
      <c r="N906" s="2" cm="1">
        <f t="array" ref="N906">IF(F906="","",F906-SUMPRODUCT(($B$1461:$B$1491=$J906)*1,F$1461:F$1491))</f>
        <v>4.1301407195209805E-2</v>
      </c>
      <c r="O906" s="2" cm="1">
        <f t="array" ref="O906">IF(G906="","",G906-SUMPRODUCT(($B$1461:$B$1491=$J906)*1,G$1461:G$1491))</f>
        <v>0.10829410010579821</v>
      </c>
    </row>
    <row r="907" spans="1:15" x14ac:dyDescent="0.55000000000000004">
      <c r="A907" s="3">
        <v>30</v>
      </c>
      <c r="B907" s="4">
        <v>5</v>
      </c>
      <c r="C907" s="2">
        <f>IFERROR(LN(実質付加価値!C907),"")</f>
        <v>8.6286149621221107</v>
      </c>
      <c r="D907" s="2">
        <f>IFERROR(LN(実質付加価値!D907),"")</f>
        <v>9.4938178086520679</v>
      </c>
      <c r="E907" s="2">
        <f>IFERROR(LN(実質付加価値!E907),"")</f>
        <v>9.4414687875640624</v>
      </c>
      <c r="F907" s="2">
        <f>IFERROR(LN(実質付加価値!F907),"")</f>
        <v>9.1565383061739052</v>
      </c>
      <c r="G907" s="2">
        <f>IFERROR(LN(実質付加価値!G907),"")</f>
        <v>9.7839682237571779</v>
      </c>
      <c r="I907" s="3">
        <v>30</v>
      </c>
      <c r="J907" s="3">
        <v>5</v>
      </c>
      <c r="K907" s="2" cm="1">
        <f t="array" ref="K907">IF(C907="","",C907-SUMPRODUCT(($B$1461:$B$1491=$J907)*1,C$1461:C$1491))</f>
        <v>-1.6085415049282936</v>
      </c>
      <c r="L907" s="2" cm="1">
        <f t="array" ref="L907">IF(D907="","",D907-SUMPRODUCT(($B$1461:$B$1491=$J907)*1,D$1461:D$1491))</f>
        <v>-0.88738891864387703</v>
      </c>
      <c r="M907" s="2" cm="1">
        <f t="array" ref="M907">IF(E907="","",E907-SUMPRODUCT(($B$1461:$B$1491=$J907)*1,E$1461:E$1491))</f>
        <v>-0.98199846264720492</v>
      </c>
      <c r="N907" s="2" cm="1">
        <f t="array" ref="N907">IF(F907="","",F907-SUMPRODUCT(($B$1461:$B$1491=$J907)*1,F$1461:F$1491))</f>
        <v>-1.096330395255583</v>
      </c>
      <c r="O907" s="2" cm="1">
        <f t="array" ref="O907">IF(G907="","",G907-SUMPRODUCT(($B$1461:$B$1491=$J907)*1,G$1461:G$1491))</f>
        <v>-0.5353311775409626</v>
      </c>
    </row>
    <row r="908" spans="1:15" x14ac:dyDescent="0.55000000000000004">
      <c r="A908" s="3">
        <v>30</v>
      </c>
      <c r="B908" s="4">
        <v>6</v>
      </c>
      <c r="C908" s="2">
        <f>IFERROR(LN(実質付加価値!C908),"")</f>
        <v>12.743803575470729</v>
      </c>
      <c r="D908" s="2">
        <f>IFERROR(LN(実質付加価値!D908),"")</f>
        <v>12.452248731009346</v>
      </c>
      <c r="E908" s="2">
        <f>IFERROR(LN(実質付加価値!E908),"")</f>
        <v>12.556017053186165</v>
      </c>
      <c r="F908" s="2">
        <f>IFERROR(LN(実質付加価値!F908),"")</f>
        <v>12.596575462449259</v>
      </c>
      <c r="G908" s="2">
        <f>IFERROR(LN(実質付加価値!G908),"")</f>
        <v>12.730202290323671</v>
      </c>
      <c r="I908" s="3">
        <v>30</v>
      </c>
      <c r="J908" s="3">
        <v>6</v>
      </c>
      <c r="K908" s="2" cm="1">
        <f t="array" ref="K908">IF(C908="","",C908-SUMPRODUCT(($B$1461:$B$1491=$J908)*1,C$1461:C$1491))</f>
        <v>0.90433744937627303</v>
      </c>
      <c r="L908" s="2" cm="1">
        <f t="array" ref="L908">IF(D908="","",D908-SUMPRODUCT(($B$1461:$B$1491=$J908)*1,D$1461:D$1491))</f>
        <v>0.55484548111789067</v>
      </c>
      <c r="M908" s="2" cm="1">
        <f t="array" ref="M908">IF(E908="","",E908-SUMPRODUCT(($B$1461:$B$1491=$J908)*1,E$1461:E$1491))</f>
        <v>0.50603188443049518</v>
      </c>
      <c r="N908" s="2" cm="1">
        <f t="array" ref="N908">IF(F908="","",F908-SUMPRODUCT(($B$1461:$B$1491=$J908)*1,F$1461:F$1491))</f>
        <v>0.54451782159154938</v>
      </c>
      <c r="O908" s="2" cm="1">
        <f t="array" ref="O908">IF(G908="","",G908-SUMPRODUCT(($B$1461:$B$1491=$J908)*1,G$1461:G$1491))</f>
        <v>0.64945350415602299</v>
      </c>
    </row>
    <row r="909" spans="1:15" x14ac:dyDescent="0.55000000000000004">
      <c r="A909" s="3">
        <v>30</v>
      </c>
      <c r="B909" s="4">
        <v>7</v>
      </c>
      <c r="C909" s="2">
        <f>IFERROR(LN(実質付加価値!C909),"")</f>
        <v>9.0579748612340367</v>
      </c>
      <c r="D909" s="2">
        <f>IFERROR(LN(実質付加価値!D909),"")</f>
        <v>9.8833235750710582</v>
      </c>
      <c r="E909" s="2">
        <f>IFERROR(LN(実質付加価値!E909),"")</f>
        <v>10.267791213186419</v>
      </c>
      <c r="F909" s="2">
        <f>IFERROR(LN(実質付加価値!F909),"")</f>
        <v>10.304928526912871</v>
      </c>
      <c r="G909" s="2">
        <f>IFERROR(LN(実質付加価値!G909),"")</f>
        <v>10.209161098749755</v>
      </c>
      <c r="I909" s="3">
        <v>30</v>
      </c>
      <c r="J909" s="3">
        <v>7</v>
      </c>
      <c r="K909" s="2" cm="1">
        <f t="array" ref="K909">IF(C909="","",C909-SUMPRODUCT(($B$1461:$B$1491=$J909)*1,C$1461:C$1491))</f>
        <v>-1.4472456504051401</v>
      </c>
      <c r="L909" s="2" cm="1">
        <f t="array" ref="L909">IF(D909="","",D909-SUMPRODUCT(($B$1461:$B$1491=$J909)*1,D$1461:D$1491))</f>
        <v>-0.83892887408596373</v>
      </c>
      <c r="M909" s="2" cm="1">
        <f t="array" ref="M909">IF(E909="","",E909-SUMPRODUCT(($B$1461:$B$1491=$J909)*1,E$1461:E$1491))</f>
        <v>-0.38714609987693116</v>
      </c>
      <c r="N909" s="2" cm="1">
        <f t="array" ref="N909">IF(F909="","",F909-SUMPRODUCT(($B$1461:$B$1491=$J909)*1,F$1461:F$1491))</f>
        <v>-0.34007714102761355</v>
      </c>
      <c r="O909" s="2" cm="1">
        <f t="array" ref="O909">IF(G909="","",G909-SUMPRODUCT(($B$1461:$B$1491=$J909)*1,G$1461:G$1491))</f>
        <v>-0.46518794708360645</v>
      </c>
    </row>
    <row r="910" spans="1:15" x14ac:dyDescent="0.55000000000000004">
      <c r="A910" s="3">
        <v>30</v>
      </c>
      <c r="B910" s="4">
        <v>8</v>
      </c>
      <c r="C910" s="2">
        <f>IFERROR(LN(実質付加価値!C910),"")</f>
        <v>12.593602657889997</v>
      </c>
      <c r="D910" s="2">
        <f>IFERROR(LN(実質付加価値!D910),"")</f>
        <v>12.068393742259756</v>
      </c>
      <c r="E910" s="2">
        <f>IFERROR(LN(実質付加価値!E910),"")</f>
        <v>12.147316925017931</v>
      </c>
      <c r="F910" s="2">
        <f>IFERROR(LN(実質付加価値!F910),"")</f>
        <v>11.935335653544692</v>
      </c>
      <c r="G910" s="2">
        <f>IFERROR(LN(実質付加価値!G910),"")</f>
        <v>12.196794122672552</v>
      </c>
      <c r="I910" s="3">
        <v>30</v>
      </c>
      <c r="J910" s="3">
        <v>8</v>
      </c>
      <c r="K910" s="2" cm="1">
        <f t="array" ref="K910">IF(C910="","",C910-SUMPRODUCT(($B$1461:$B$1491=$J910)*1,C$1461:C$1491))</f>
        <v>1.0577956666529502</v>
      </c>
      <c r="L910" s="2" cm="1">
        <f t="array" ref="L910">IF(D910="","",D910-SUMPRODUCT(($B$1461:$B$1491=$J910)*1,D$1461:D$1491))</f>
        <v>0.47814712352316135</v>
      </c>
      <c r="M910" s="2" cm="1">
        <f t="array" ref="M910">IF(E910="","",E910-SUMPRODUCT(($B$1461:$B$1491=$J910)*1,E$1461:E$1491))</f>
        <v>0.70526311231121852</v>
      </c>
      <c r="N910" s="2" cm="1">
        <f t="array" ref="N910">IF(F910="","",F910-SUMPRODUCT(($B$1461:$B$1491=$J910)*1,F$1461:F$1491))</f>
        <v>0.51956027691843154</v>
      </c>
      <c r="O910" s="2" cm="1">
        <f t="array" ref="O910">IF(G910="","",G910-SUMPRODUCT(($B$1461:$B$1491=$J910)*1,G$1461:G$1491))</f>
        <v>0.95527491972837986</v>
      </c>
    </row>
    <row r="911" spans="1:15" x14ac:dyDescent="0.55000000000000004">
      <c r="A911" s="3">
        <v>30</v>
      </c>
      <c r="B911" s="4">
        <v>9</v>
      </c>
      <c r="C911" s="2">
        <f>IFERROR(LN(実質付加価値!C911),"")</f>
        <v>10.61492067154456</v>
      </c>
      <c r="D911" s="2">
        <f>IFERROR(LN(実質付加価値!D911),"")</f>
        <v>10.253978437639285</v>
      </c>
      <c r="E911" s="2">
        <f>IFERROR(LN(実質付加価値!E911),"")</f>
        <v>10.507693972531994</v>
      </c>
      <c r="F911" s="2">
        <f>IFERROR(LN(実質付加価値!F911),"")</f>
        <v>10.242096684736721</v>
      </c>
      <c r="G911" s="2">
        <f>IFERROR(LN(実質付加価値!G911),"")</f>
        <v>10.626172060122306</v>
      </c>
      <c r="I911" s="3">
        <v>30</v>
      </c>
      <c r="J911" s="3">
        <v>9</v>
      </c>
      <c r="K911" s="2" cm="1">
        <f t="array" ref="K911">IF(C911="","",C911-SUMPRODUCT(($B$1461:$B$1491=$J911)*1,C$1461:C$1491))</f>
        <v>-0.40615535867303443</v>
      </c>
      <c r="L911" s="2" cm="1">
        <f t="array" ref="L911">IF(D911="","",D911-SUMPRODUCT(($B$1461:$B$1491=$J911)*1,D$1461:D$1491))</f>
        <v>-0.80907937136522534</v>
      </c>
      <c r="M911" s="2" cm="1">
        <f t="array" ref="M911">IF(E911="","",E911-SUMPRODUCT(($B$1461:$B$1491=$J911)*1,E$1461:E$1491))</f>
        <v>-0.61011131090806003</v>
      </c>
      <c r="N911" s="2" cm="1">
        <f t="array" ref="N911">IF(F911="","",F911-SUMPRODUCT(($B$1461:$B$1491=$J911)*1,F$1461:F$1491))</f>
        <v>-0.77228645795608486</v>
      </c>
      <c r="O911" s="2" cm="1">
        <f t="array" ref="O911">IF(G911="","",G911-SUMPRODUCT(($B$1461:$B$1491=$J911)*1,G$1461:G$1491))</f>
        <v>-0.5063472153655475</v>
      </c>
    </row>
    <row r="912" spans="1:15" x14ac:dyDescent="0.55000000000000004">
      <c r="A912" s="3">
        <v>30</v>
      </c>
      <c r="B912" s="4">
        <v>10</v>
      </c>
      <c r="C912" s="2">
        <f>IFERROR(LN(実質付加価値!C912),"")</f>
        <v>12.359079643167467</v>
      </c>
      <c r="D912" s="2">
        <f>IFERROR(LN(実質付加価値!D912),"")</f>
        <v>12.360787287640191</v>
      </c>
      <c r="E912" s="2">
        <f>IFERROR(LN(実質付加価値!E912),"")</f>
        <v>12.686312857896015</v>
      </c>
      <c r="F912" s="2">
        <f>IFERROR(LN(実質付加価値!F912),"")</f>
        <v>12.457432206855847</v>
      </c>
      <c r="G912" s="2">
        <f>IFERROR(LN(実質付加価値!G912),"")</f>
        <v>12.652259669829856</v>
      </c>
      <c r="I912" s="3">
        <v>30</v>
      </c>
      <c r="J912" s="3">
        <v>10</v>
      </c>
      <c r="K912" s="2" cm="1">
        <f t="array" ref="K912">IF(C912="","",C912-SUMPRODUCT(($B$1461:$B$1491=$J912)*1,C$1461:C$1491))</f>
        <v>0.35064351918772374</v>
      </c>
      <c r="L912" s="2" cm="1">
        <f t="array" ref="L912">IF(D912="","",D912-SUMPRODUCT(($B$1461:$B$1491=$J912)*1,D$1461:D$1491))</f>
        <v>0.28239744778248799</v>
      </c>
      <c r="M912" s="2" cm="1">
        <f t="array" ref="M912">IF(E912="","",E912-SUMPRODUCT(($B$1461:$B$1491=$J912)*1,E$1461:E$1491))</f>
        <v>0.47760729483343312</v>
      </c>
      <c r="N912" s="2" cm="1">
        <f t="array" ref="N912">IF(F912="","",F912-SUMPRODUCT(($B$1461:$B$1491=$J912)*1,F$1461:F$1491))</f>
        <v>0.33734628759674123</v>
      </c>
      <c r="O912" s="2" cm="1">
        <f t="array" ref="O912">IF(G912="","",G912-SUMPRODUCT(($B$1461:$B$1491=$J912)*1,G$1461:G$1491))</f>
        <v>0.34574283506977999</v>
      </c>
    </row>
    <row r="913" spans="1:15" x14ac:dyDescent="0.55000000000000004">
      <c r="A913" s="3">
        <v>30</v>
      </c>
      <c r="B913" s="4">
        <v>11</v>
      </c>
      <c r="C913" s="2">
        <f>IFERROR(LN(実質付加価値!C913),"")</f>
        <v>8.4234023191599654</v>
      </c>
      <c r="D913" s="2">
        <f>IFERROR(LN(実質付加価値!D913),"")</f>
        <v>9.010118748806379</v>
      </c>
      <c r="E913" s="2">
        <f>IFERROR(LN(実質付加価値!E913),"")</f>
        <v>9.0956505331158812</v>
      </c>
      <c r="F913" s="2">
        <f>IFERROR(LN(実質付加価値!F913),"")</f>
        <v>9.1786840117091941</v>
      </c>
      <c r="G913" s="2">
        <f>IFERROR(LN(実質付加価値!G913),"")</f>
        <v>9.2584426562077731</v>
      </c>
      <c r="I913" s="3">
        <v>30</v>
      </c>
      <c r="J913" s="3">
        <v>11</v>
      </c>
      <c r="K913" s="2" cm="1">
        <f t="array" ref="K913">IF(C913="","",C913-SUMPRODUCT(($B$1461:$B$1491=$J913)*1,C$1461:C$1491))</f>
        <v>-2.4133693143048713</v>
      </c>
      <c r="L913" s="2" cm="1">
        <f t="array" ref="L913">IF(D913="","",D913-SUMPRODUCT(($B$1461:$B$1491=$J913)*1,D$1461:D$1491))</f>
        <v>-2.0504663288434823</v>
      </c>
      <c r="M913" s="2" cm="1">
        <f t="array" ref="M913">IF(E913="","",E913-SUMPRODUCT(($B$1461:$B$1491=$J913)*1,E$1461:E$1491))</f>
        <v>-2.1913928539844445</v>
      </c>
      <c r="N913" s="2" cm="1">
        <f t="array" ref="N913">IF(F913="","",F913-SUMPRODUCT(($B$1461:$B$1491=$J913)*1,F$1461:F$1491))</f>
        <v>-2.1702371009582606</v>
      </c>
      <c r="O913" s="2" cm="1">
        <f t="array" ref="O913">IF(G913="","",G913-SUMPRODUCT(($B$1461:$B$1491=$J913)*1,G$1461:G$1491))</f>
        <v>-2.3095420419592525</v>
      </c>
    </row>
    <row r="914" spans="1:15" x14ac:dyDescent="0.55000000000000004">
      <c r="A914" s="3">
        <v>30</v>
      </c>
      <c r="B914" s="4">
        <v>12</v>
      </c>
      <c r="C914" s="2">
        <f>IFERROR(LN(実質付加価値!C914),"")</f>
        <v>9.6878464303277649</v>
      </c>
      <c r="D914" s="2">
        <f>IFERROR(LN(実質付加価値!D914),"")</f>
        <v>9.1007598076088527</v>
      </c>
      <c r="E914" s="2">
        <f>IFERROR(LN(実質付加価値!E914),"")</f>
        <v>9.2005751570443568</v>
      </c>
      <c r="F914" s="2">
        <f>IFERROR(LN(実質付加価値!F914),"")</f>
        <v>9.184383687948074</v>
      </c>
      <c r="G914" s="2">
        <f>IFERROR(LN(実質付加価値!G914),"")</f>
        <v>9.1442813976774584</v>
      </c>
      <c r="I914" s="3">
        <v>30</v>
      </c>
      <c r="J914" s="3">
        <v>12</v>
      </c>
      <c r="K914" s="2" cm="1">
        <f t="array" ref="K914">IF(C914="","",C914-SUMPRODUCT(($B$1461:$B$1491=$J914)*1,C$1461:C$1491))</f>
        <v>-1.2727232492510456</v>
      </c>
      <c r="L914" s="2" cm="1">
        <f t="array" ref="L914">IF(D914="","",D914-SUMPRODUCT(($B$1461:$B$1491=$J914)*1,D$1461:D$1491))</f>
        <v>-1.9524980639405047</v>
      </c>
      <c r="M914" s="2" cm="1">
        <f t="array" ref="M914">IF(E914="","",E914-SUMPRODUCT(($B$1461:$B$1491=$J914)*1,E$1461:E$1491))</f>
        <v>-1.972219534767806</v>
      </c>
      <c r="N914" s="2" cm="1">
        <f t="array" ref="N914">IF(F914="","",F914-SUMPRODUCT(($B$1461:$B$1491=$J914)*1,F$1461:F$1491))</f>
        <v>-1.9081012382756839</v>
      </c>
      <c r="O914" s="2" cm="1">
        <f t="array" ref="O914">IF(G914="","",G914-SUMPRODUCT(($B$1461:$B$1491=$J914)*1,G$1461:G$1491))</f>
        <v>-2.0876505896214095</v>
      </c>
    </row>
    <row r="915" spans="1:15" x14ac:dyDescent="0.55000000000000004">
      <c r="A915" s="3">
        <v>30</v>
      </c>
      <c r="B915" s="4">
        <v>13</v>
      </c>
      <c r="C915" s="2">
        <f>IFERROR(LN(実質付加価値!C915),"")</f>
        <v>8.1453251045356918</v>
      </c>
      <c r="D915" s="2">
        <f>IFERROR(LN(実質付加価値!D915),"")</f>
        <v>7.8780594500914312</v>
      </c>
      <c r="E915" s="2">
        <f>IFERROR(LN(実質付加価値!E915),"")</f>
        <v>8.0919421698610154</v>
      </c>
      <c r="F915" s="2">
        <f>IFERROR(LN(実質付加価値!F915),"")</f>
        <v>8.009939442679773</v>
      </c>
      <c r="G915" s="2">
        <f>IFERROR(LN(実質付加価値!G915),"")</f>
        <v>7.9677271936656089</v>
      </c>
      <c r="I915" s="3">
        <v>30</v>
      </c>
      <c r="J915" s="3">
        <v>13</v>
      </c>
      <c r="K915" s="2" cm="1">
        <f t="array" ref="K915">IF(C915="","",C915-SUMPRODUCT(($B$1461:$B$1491=$J915)*1,C$1461:C$1491))</f>
        <v>-1.748754746043689</v>
      </c>
      <c r="L915" s="2" cm="1">
        <f t="array" ref="L915">IF(D915="","",D915-SUMPRODUCT(($B$1461:$B$1491=$J915)*1,D$1461:D$1491))</f>
        <v>-1.1405079605702859</v>
      </c>
      <c r="M915" s="2" cm="1">
        <f t="array" ref="M915">IF(E915="","",E915-SUMPRODUCT(($B$1461:$B$1491=$J915)*1,E$1461:E$1491))</f>
        <v>-0.96837668020505063</v>
      </c>
      <c r="N915" s="2" cm="1">
        <f t="array" ref="N915">IF(F915="","",F915-SUMPRODUCT(($B$1461:$B$1491=$J915)*1,F$1461:F$1491))</f>
        <v>-0.8415655146422143</v>
      </c>
      <c r="O915" s="2" cm="1">
        <f t="array" ref="O915">IF(G915="","",G915-SUMPRODUCT(($B$1461:$B$1491=$J915)*1,G$1461:G$1491))</f>
        <v>-1.1526984264941342</v>
      </c>
    </row>
    <row r="916" spans="1:15" x14ac:dyDescent="0.55000000000000004">
      <c r="A916" s="3">
        <v>30</v>
      </c>
      <c r="B916" s="4">
        <v>14</v>
      </c>
      <c r="C916" s="2">
        <f>IFERROR(LN(実質付加価値!C916),"")</f>
        <v>9.1601250332639808</v>
      </c>
      <c r="D916" s="2">
        <f>IFERROR(LN(実質付加価値!D916),"")</f>
        <v>9.0964148732748864</v>
      </c>
      <c r="E916" s="2">
        <f>IFERROR(LN(実質付加価値!E916),"")</f>
        <v>9.238076536848661</v>
      </c>
      <c r="F916" s="2">
        <f>IFERROR(LN(実質付加価値!F916),"")</f>
        <v>9.1624747417696337</v>
      </c>
      <c r="G916" s="2">
        <f>IFERROR(LN(実質付加価値!G916),"")</f>
        <v>9.3055428676422967</v>
      </c>
      <c r="I916" s="3">
        <v>30</v>
      </c>
      <c r="J916" s="3">
        <v>14</v>
      </c>
      <c r="K916" s="2" cm="1">
        <f t="array" ref="K916">IF(C916="","",C916-SUMPRODUCT(($B$1461:$B$1491=$J916)*1,C$1461:C$1491))</f>
        <v>-2.3025227596605191</v>
      </c>
      <c r="L916" s="2" cm="1">
        <f t="array" ref="L916">IF(D916="","",D916-SUMPRODUCT(($B$1461:$B$1491=$J916)*1,D$1461:D$1491))</f>
        <v>-2.1411141357587251</v>
      </c>
      <c r="M916" s="2" cm="1">
        <f t="array" ref="M916">IF(E916="","",E916-SUMPRODUCT(($B$1461:$B$1491=$J916)*1,E$1461:E$1491))</f>
        <v>-2.2538125013807253</v>
      </c>
      <c r="N916" s="2" cm="1">
        <f t="array" ref="N916">IF(F916="","",F916-SUMPRODUCT(($B$1461:$B$1491=$J916)*1,F$1461:F$1491))</f>
        <v>-2.2208632668767372</v>
      </c>
      <c r="O916" s="2" cm="1">
        <f t="array" ref="O916">IF(G916="","",G916-SUMPRODUCT(($B$1461:$B$1491=$J916)*1,G$1461:G$1491))</f>
        <v>-2.1882586509038031</v>
      </c>
    </row>
    <row r="917" spans="1:15" x14ac:dyDescent="0.55000000000000004">
      <c r="A917" s="3">
        <v>30</v>
      </c>
      <c r="B917" s="4">
        <v>15</v>
      </c>
      <c r="C917" s="2">
        <f>IFERROR(LN(実質付加価値!C917),"")</f>
        <v>8.7976099437556208</v>
      </c>
      <c r="D917" s="2">
        <f>IFERROR(LN(実質付加価値!D917),"")</f>
        <v>8.8242994159372845</v>
      </c>
      <c r="E917" s="2">
        <f>IFERROR(LN(実質付加価値!E917),"")</f>
        <v>8.9886318851823255</v>
      </c>
      <c r="F917" s="2">
        <f>IFERROR(LN(実質付加価値!F917),"")</f>
        <v>8.7445566846400471</v>
      </c>
      <c r="G917" s="2">
        <f>IFERROR(LN(実質付加価値!G917),"")</f>
        <v>8.4228015142460055</v>
      </c>
      <c r="I917" s="3">
        <v>30</v>
      </c>
      <c r="J917" s="3">
        <v>15</v>
      </c>
      <c r="K917" s="2" cm="1">
        <f t="array" ref="K917">IF(C917="","",C917-SUMPRODUCT(($B$1461:$B$1491=$J917)*1,C$1461:C$1491))</f>
        <v>-1.3666450040018496</v>
      </c>
      <c r="L917" s="2" cm="1">
        <f t="array" ref="L917">IF(D917="","",D917-SUMPRODUCT(($B$1461:$B$1491=$J917)*1,D$1461:D$1491))</f>
        <v>-1.3132770573769257</v>
      </c>
      <c r="M917" s="2" cm="1">
        <f t="array" ref="M917">IF(E917="","",E917-SUMPRODUCT(($B$1461:$B$1491=$J917)*1,E$1461:E$1491))</f>
        <v>-1.0508478850300023</v>
      </c>
      <c r="N917" s="2" cm="1">
        <f t="array" ref="N917">IF(F917="","",F917-SUMPRODUCT(($B$1461:$B$1491=$J917)*1,F$1461:F$1491))</f>
        <v>-1.156307045470264</v>
      </c>
      <c r="O917" s="2" cm="1">
        <f t="array" ref="O917">IF(G917="","",G917-SUMPRODUCT(($B$1461:$B$1491=$J917)*1,G$1461:G$1491))</f>
        <v>-1.521250348512913</v>
      </c>
    </row>
    <row r="918" spans="1:15" x14ac:dyDescent="0.55000000000000004">
      <c r="A918" s="3">
        <v>30</v>
      </c>
      <c r="B918" s="4">
        <v>16</v>
      </c>
      <c r="C918" s="2">
        <f>IFERROR(LN(実質付加価値!C918),"")</f>
        <v>10.992905606145285</v>
      </c>
      <c r="D918" s="2">
        <f>IFERROR(LN(実質付加価値!D918),"")</f>
        <v>10.970658223513439</v>
      </c>
      <c r="E918" s="2">
        <f>IFERROR(LN(実質付加価値!E918),"")</f>
        <v>10.965639523762839</v>
      </c>
      <c r="F918" s="2">
        <f>IFERROR(LN(実質付加価値!F918),"")</f>
        <v>10.832765438807328</v>
      </c>
      <c r="G918" s="2">
        <f>IFERROR(LN(実質付加価値!G918),"")</f>
        <v>10.842640052574442</v>
      </c>
      <c r="I918" s="3">
        <v>30</v>
      </c>
      <c r="J918" s="3">
        <v>16</v>
      </c>
      <c r="K918" s="2" cm="1">
        <f t="array" ref="K918">IF(C918="","",C918-SUMPRODUCT(($B$1461:$B$1491=$J918)*1,C$1461:C$1491))</f>
        <v>-0.45531619606882323</v>
      </c>
      <c r="L918" s="2" cm="1">
        <f t="array" ref="L918">IF(D918="","",D918-SUMPRODUCT(($B$1461:$B$1491=$J918)*1,D$1461:D$1491))</f>
        <v>-0.63659226428410065</v>
      </c>
      <c r="M918" s="2" cm="1">
        <f t="array" ref="M918">IF(E918="","",E918-SUMPRODUCT(($B$1461:$B$1491=$J918)*1,E$1461:E$1491))</f>
        <v>-0.78939334170933151</v>
      </c>
      <c r="N918" s="2" cm="1">
        <f t="array" ref="N918">IF(F918="","",F918-SUMPRODUCT(($B$1461:$B$1491=$J918)*1,F$1461:F$1491))</f>
        <v>-0.83028001224486836</v>
      </c>
      <c r="O918" s="2" cm="1">
        <f t="array" ref="O918">IF(G918="","",G918-SUMPRODUCT(($B$1461:$B$1491=$J918)*1,G$1461:G$1491))</f>
        <v>-0.87237972681102782</v>
      </c>
    </row>
    <row r="919" spans="1:15" x14ac:dyDescent="0.55000000000000004">
      <c r="A919" s="3">
        <v>30</v>
      </c>
      <c r="B919" s="4">
        <v>17</v>
      </c>
      <c r="C919" s="2">
        <f>IFERROR(LN(実質付加価値!C919),"")</f>
        <v>11.801097617295433</v>
      </c>
      <c r="D919" s="2">
        <f>IFERROR(LN(実質付加価値!D919),"")</f>
        <v>11.661479337501955</v>
      </c>
      <c r="E919" s="2">
        <f>IFERROR(LN(実質付加価値!E919),"")</f>
        <v>11.633931939364334</v>
      </c>
      <c r="F919" s="2">
        <f>IFERROR(LN(実質付加価値!F919),"")</f>
        <v>11.612910645375269</v>
      </c>
      <c r="G919" s="2">
        <f>IFERROR(LN(実質付加価値!G919),"")</f>
        <v>11.759244287048229</v>
      </c>
      <c r="I919" s="3">
        <v>30</v>
      </c>
      <c r="J919" s="3">
        <v>17</v>
      </c>
      <c r="K919" s="2" cm="1">
        <f t="array" ref="K919">IF(C919="","",C919-SUMPRODUCT(($B$1461:$B$1491=$J919)*1,C$1461:C$1491))</f>
        <v>-0.69324104961971678</v>
      </c>
      <c r="L919" s="2" cm="1">
        <f t="array" ref="L919">IF(D919="","",D919-SUMPRODUCT(($B$1461:$B$1491=$J919)*1,D$1461:D$1491))</f>
        <v>-0.66193896058049262</v>
      </c>
      <c r="M919" s="2" cm="1">
        <f t="array" ref="M919">IF(E919="","",E919-SUMPRODUCT(($B$1461:$B$1491=$J919)*1,E$1461:E$1491))</f>
        <v>-0.81373320418665962</v>
      </c>
      <c r="N919" s="2" cm="1">
        <f t="array" ref="N919">IF(F919="","",F919-SUMPRODUCT(($B$1461:$B$1491=$J919)*1,F$1461:F$1491))</f>
        <v>-0.79330275802801786</v>
      </c>
      <c r="O919" s="2" cm="1">
        <f t="array" ref="O919">IF(G919="","",G919-SUMPRODUCT(($B$1461:$B$1491=$J919)*1,G$1461:G$1491))</f>
        <v>-0.66197424014273309</v>
      </c>
    </row>
    <row r="920" spans="1:15" x14ac:dyDescent="0.55000000000000004">
      <c r="A920" s="3">
        <v>30</v>
      </c>
      <c r="B920" s="4">
        <v>18</v>
      </c>
      <c r="C920" s="2">
        <f>IFERROR(LN(実質付加価値!C920),"")</f>
        <v>12.24664752411533</v>
      </c>
      <c r="D920" s="2">
        <f>IFERROR(LN(実質付加価値!D920),"")</f>
        <v>12.618543036120087</v>
      </c>
      <c r="E920" s="2">
        <f>IFERROR(LN(実質付加価値!E920),"")</f>
        <v>12.492528059647048</v>
      </c>
      <c r="F920" s="2">
        <f>IFERROR(LN(実質付加価値!F920),"")</f>
        <v>12.492986721603616</v>
      </c>
      <c r="G920" s="2">
        <f>IFERROR(LN(実質付加価値!G920),"")</f>
        <v>12.686303738436161</v>
      </c>
      <c r="I920" s="3">
        <v>30</v>
      </c>
      <c r="J920" s="3">
        <v>18</v>
      </c>
      <c r="K920" s="2" cm="1">
        <f t="array" ref="K920">IF(C920="","",C920-SUMPRODUCT(($B$1461:$B$1491=$J920)*1,C$1461:C$1491))</f>
        <v>-0.58587153040244466</v>
      </c>
      <c r="L920" s="2" cm="1">
        <f t="array" ref="L920">IF(D920="","",D920-SUMPRODUCT(($B$1461:$B$1491=$J920)*1,D$1461:D$1491))</f>
        <v>-0.33473134172873742</v>
      </c>
      <c r="M920" s="2" cm="1">
        <f t="array" ref="M920">IF(E920="","",E920-SUMPRODUCT(($B$1461:$B$1491=$J920)*1,E$1461:E$1491))</f>
        <v>-0.51063820148205785</v>
      </c>
      <c r="N920" s="2" cm="1">
        <f t="array" ref="N920">IF(F920="","",F920-SUMPRODUCT(($B$1461:$B$1491=$J920)*1,F$1461:F$1491))</f>
        <v>-0.51411860602629922</v>
      </c>
      <c r="O920" s="2" cm="1">
        <f t="array" ref="O920">IF(G920="","",G920-SUMPRODUCT(($B$1461:$B$1491=$J920)*1,G$1461:G$1491))</f>
        <v>-0.28585809527178085</v>
      </c>
    </row>
    <row r="921" spans="1:15" x14ac:dyDescent="0.55000000000000004">
      <c r="A921" s="3">
        <v>30</v>
      </c>
      <c r="B921" s="4">
        <v>19</v>
      </c>
      <c r="C921" s="2">
        <f>IFERROR(LN(実質付加価値!C921),"")</f>
        <v>11.581949086149871</v>
      </c>
      <c r="D921" s="2">
        <f>IFERROR(LN(実質付加価値!D921),"")</f>
        <v>11.555096502633871</v>
      </c>
      <c r="E921" s="2">
        <f>IFERROR(LN(実質付加価値!E921),"")</f>
        <v>11.459561390870986</v>
      </c>
      <c r="F921" s="2">
        <f>IFERROR(LN(実質付加価値!F921),"")</f>
        <v>11.430256671174995</v>
      </c>
      <c r="G921" s="2">
        <f>IFERROR(LN(実質付加価値!G921),"")</f>
        <v>11.60888306559157</v>
      </c>
      <c r="I921" s="3">
        <v>30</v>
      </c>
      <c r="J921" s="3">
        <v>19</v>
      </c>
      <c r="K921" s="2" cm="1">
        <f t="array" ref="K921">IF(C921="","",C921-SUMPRODUCT(($B$1461:$B$1491=$J921)*1,C$1461:C$1491))</f>
        <v>-1.0448688148985354</v>
      </c>
      <c r="L921" s="2" cm="1">
        <f t="array" ref="L921">IF(D921="","",D921-SUMPRODUCT(($B$1461:$B$1491=$J921)*1,D$1461:D$1491))</f>
        <v>-0.93805252280145446</v>
      </c>
      <c r="M921" s="2" cm="1">
        <f t="array" ref="M921">IF(E921="","",E921-SUMPRODUCT(($B$1461:$B$1491=$J921)*1,E$1461:E$1491))</f>
        <v>-1.0046487905875097</v>
      </c>
      <c r="N921" s="2" cm="1">
        <f t="array" ref="N921">IF(F921="","",F921-SUMPRODUCT(($B$1461:$B$1491=$J921)*1,F$1461:F$1491))</f>
        <v>-1.0095451039387751</v>
      </c>
      <c r="O921" s="2" cm="1">
        <f t="array" ref="O921">IF(G921="","",G921-SUMPRODUCT(($B$1461:$B$1491=$J921)*1,G$1461:G$1491))</f>
        <v>-0.92615511174884091</v>
      </c>
    </row>
    <row r="922" spans="1:15" x14ac:dyDescent="0.55000000000000004">
      <c r="A922" s="3">
        <v>30</v>
      </c>
      <c r="B922" s="4">
        <v>20</v>
      </c>
      <c r="C922" s="2">
        <f>IFERROR(LN(実質付加価値!C922),"")</f>
        <v>12.152984768964037</v>
      </c>
      <c r="D922" s="2">
        <f>IFERROR(LN(実質付加価値!D922),"")</f>
        <v>12.365787305148228</v>
      </c>
      <c r="E922" s="2">
        <f>IFERROR(LN(実質付加価値!E922),"")</f>
        <v>12.282074214589828</v>
      </c>
      <c r="F922" s="2">
        <f>IFERROR(LN(実質付加価値!F922),"")</f>
        <v>12.19658307525772</v>
      </c>
      <c r="G922" s="2">
        <f>IFERROR(LN(実質付加価値!G922),"")</f>
        <v>12.289408455853227</v>
      </c>
      <c r="I922" s="3">
        <v>30</v>
      </c>
      <c r="J922" s="3">
        <v>20</v>
      </c>
      <c r="K922" s="2" cm="1">
        <f t="array" ref="K922">IF(C922="","",C922-SUMPRODUCT(($B$1461:$B$1491=$J922)*1,C$1461:C$1491))</f>
        <v>-0.69979589653265606</v>
      </c>
      <c r="L922" s="2" cm="1">
        <f t="array" ref="L922">IF(D922="","",D922-SUMPRODUCT(($B$1461:$B$1491=$J922)*1,D$1461:D$1491))</f>
        <v>-0.69853487724033769</v>
      </c>
      <c r="M922" s="2" cm="1">
        <f t="array" ref="M922">IF(E922="","",E922-SUMPRODUCT(($B$1461:$B$1491=$J922)*1,E$1461:E$1491))</f>
        <v>-0.7326859250126514</v>
      </c>
      <c r="N922" s="2" cm="1">
        <f t="array" ref="N922">IF(F922="","",F922-SUMPRODUCT(($B$1461:$B$1491=$J922)*1,F$1461:F$1491))</f>
        <v>-0.78189169140011394</v>
      </c>
      <c r="O922" s="2" cm="1">
        <f t="array" ref="O922">IF(G922="","",G922-SUMPRODUCT(($B$1461:$B$1491=$J922)*1,G$1461:G$1491))</f>
        <v>-0.73280323928045732</v>
      </c>
    </row>
    <row r="923" spans="1:15" x14ac:dyDescent="0.55000000000000004">
      <c r="A923" s="3">
        <v>30</v>
      </c>
      <c r="B923" s="4">
        <v>21</v>
      </c>
      <c r="C923" s="2">
        <f>IFERROR(LN(実質付加価値!C923),"")</f>
        <v>11.954606253778877</v>
      </c>
      <c r="D923" s="2">
        <f>IFERROR(LN(実質付加価値!D923),"")</f>
        <v>12.059789617430903</v>
      </c>
      <c r="E923" s="2">
        <f>IFERROR(LN(実質付加価値!E923),"")</f>
        <v>12.067719351235647</v>
      </c>
      <c r="F923" s="2">
        <f>IFERROR(LN(実質付加価値!F923),"")</f>
        <v>11.776300527028214</v>
      </c>
      <c r="G923" s="2">
        <f>IFERROR(LN(実質付加価値!G923),"")</f>
        <v>11.891026998813086</v>
      </c>
      <c r="I923" s="3">
        <v>30</v>
      </c>
      <c r="J923" s="3">
        <v>21</v>
      </c>
      <c r="K923" s="2" cm="1">
        <f t="array" ref="K923">IF(C923="","",C923-SUMPRODUCT(($B$1461:$B$1491=$J923)*1,C$1461:C$1491))</f>
        <v>-0.83955904575742757</v>
      </c>
      <c r="L923" s="2" cm="1">
        <f t="array" ref="L923">IF(D923="","",D923-SUMPRODUCT(($B$1461:$B$1491=$J923)*1,D$1461:D$1491))</f>
        <v>-0.7600614852125922</v>
      </c>
      <c r="M923" s="2" cm="1">
        <f t="array" ref="M923">IF(E923="","",E923-SUMPRODUCT(($B$1461:$B$1491=$J923)*1,E$1461:E$1491))</f>
        <v>-0.76103257476448682</v>
      </c>
      <c r="N923" s="2" cm="1">
        <f t="array" ref="N923">IF(F923="","",F923-SUMPRODUCT(($B$1461:$B$1491=$J923)*1,F$1461:F$1491))</f>
        <v>-0.76635586437271463</v>
      </c>
      <c r="O923" s="2" cm="1">
        <f t="array" ref="O923">IF(G923="","",G923-SUMPRODUCT(($B$1461:$B$1491=$J923)*1,G$1461:G$1491))</f>
        <v>-0.75250750490744345</v>
      </c>
    </row>
    <row r="924" spans="1:15" x14ac:dyDescent="0.55000000000000004">
      <c r="A924" s="3">
        <v>30</v>
      </c>
      <c r="B924" s="4">
        <v>22</v>
      </c>
      <c r="C924" s="2">
        <f>IFERROR(LN(実質付加価値!C924),"")</f>
        <v>11.509391893077819</v>
      </c>
      <c r="D924" s="2">
        <f>IFERROR(LN(実質付加価値!D924),"")</f>
        <v>11.414326490514917</v>
      </c>
      <c r="E924" s="2">
        <f>IFERROR(LN(実質付加価値!E924),"")</f>
        <v>11.390643622520495</v>
      </c>
      <c r="F924" s="2">
        <f>IFERROR(LN(実質付加価値!F924),"")</f>
        <v>10.948130909424705</v>
      </c>
      <c r="G924" s="2">
        <f>IFERROR(LN(実質付加価値!G924),"")</f>
        <v>11.042261861411358</v>
      </c>
      <c r="I924" s="3">
        <v>30</v>
      </c>
      <c r="J924" s="3">
        <v>22</v>
      </c>
      <c r="K924" s="2" cm="1">
        <f t="array" ref="K924">IF(C924="","",C924-SUMPRODUCT(($B$1461:$B$1491=$J924)*1,C$1461:C$1491))</f>
        <v>-0.59731366498976435</v>
      </c>
      <c r="L924" s="2" cm="1">
        <f t="array" ref="L924">IF(D924="","",D924-SUMPRODUCT(($B$1461:$B$1491=$J924)*1,D$1461:D$1491))</f>
        <v>-0.66449346640585993</v>
      </c>
      <c r="M924" s="2" cm="1">
        <f t="array" ref="M924">IF(E924="","",E924-SUMPRODUCT(($B$1461:$B$1491=$J924)*1,E$1461:E$1491))</f>
        <v>-0.68599932271817821</v>
      </c>
      <c r="N924" s="2" cm="1">
        <f t="array" ref="N924">IF(F924="","",F924-SUMPRODUCT(($B$1461:$B$1491=$J924)*1,F$1461:F$1491))</f>
        <v>-0.65292688692590417</v>
      </c>
      <c r="O924" s="2" cm="1">
        <f t="array" ref="O924">IF(G924="","",G924-SUMPRODUCT(($B$1461:$B$1491=$J924)*1,G$1461:G$1491))</f>
        <v>-0.55470018974230229</v>
      </c>
    </row>
    <row r="925" spans="1:15" x14ac:dyDescent="0.55000000000000004">
      <c r="A925" s="3">
        <v>30</v>
      </c>
      <c r="B925" s="4">
        <v>23</v>
      </c>
      <c r="C925" s="2">
        <f>IFERROR(LN(実質付加価値!C925),"")</f>
        <v>11.054220033197341</v>
      </c>
      <c r="D925" s="2">
        <f>IFERROR(LN(実質付加価値!D925),"")</f>
        <v>11.007955176683057</v>
      </c>
      <c r="E925" s="2">
        <f>IFERROR(LN(実質付加価値!E925),"")</f>
        <v>11.062900997621057</v>
      </c>
      <c r="F925" s="2">
        <f>IFERROR(LN(実質付加価値!F925),"")</f>
        <v>11.173149764532235</v>
      </c>
      <c r="G925" s="2">
        <f>IFERROR(LN(実質付加価値!G925),"")</f>
        <v>11.160615469322959</v>
      </c>
      <c r="I925" s="3">
        <v>30</v>
      </c>
      <c r="J925" s="3">
        <v>23</v>
      </c>
      <c r="K925" s="2" cm="1">
        <f t="array" ref="K925">IF(C925="","",C925-SUMPRODUCT(($B$1461:$B$1491=$J925)*1,C$1461:C$1491))</f>
        <v>-0.76928597766134033</v>
      </c>
      <c r="L925" s="2" cm="1">
        <f t="array" ref="L925">IF(D925="","",D925-SUMPRODUCT(($B$1461:$B$1491=$J925)*1,D$1461:D$1491))</f>
        <v>-0.81792366356040169</v>
      </c>
      <c r="M925" s="2" cm="1">
        <f t="array" ref="M925">IF(E925="","",E925-SUMPRODUCT(($B$1461:$B$1491=$J925)*1,E$1461:E$1491))</f>
        <v>-0.8002276228686025</v>
      </c>
      <c r="N925" s="2" cm="1">
        <f t="array" ref="N925">IF(F925="","",F925-SUMPRODUCT(($B$1461:$B$1491=$J925)*1,F$1461:F$1491))</f>
        <v>-0.77362118843888084</v>
      </c>
      <c r="O925" s="2" cm="1">
        <f t="array" ref="O925">IF(G925="","",G925-SUMPRODUCT(($B$1461:$B$1491=$J925)*1,G$1461:G$1491))</f>
        <v>-0.77541004197003893</v>
      </c>
    </row>
    <row r="926" spans="1:15" x14ac:dyDescent="0.55000000000000004">
      <c r="A926" s="3">
        <v>30</v>
      </c>
      <c r="B926" s="4">
        <v>24</v>
      </c>
      <c r="C926" s="2">
        <f>IFERROR(LN(実質付加価値!C926),"")</f>
        <v>9.7905489556379592</v>
      </c>
      <c r="D926" s="2">
        <f>IFERROR(LN(実質付加価値!D926),"")</f>
        <v>9.6137535184870373</v>
      </c>
      <c r="E926" s="2">
        <f>IFERROR(LN(実質付加価値!E926),"")</f>
        <v>9.4919101345254564</v>
      </c>
      <c r="F926" s="2">
        <f>IFERROR(LN(実質付加価値!F926),"")</f>
        <v>9.5375815095422869</v>
      </c>
      <c r="G926" s="2">
        <f>IFERROR(LN(実質付加価値!G926),"")</f>
        <v>9.5936027521765119</v>
      </c>
      <c r="I926" s="3">
        <v>30</v>
      </c>
      <c r="J926" s="3">
        <v>24</v>
      </c>
      <c r="K926" s="2" cm="1">
        <f t="array" ref="K926">IF(C926="","",C926-SUMPRODUCT(($B$1461:$B$1491=$J926)*1,C$1461:C$1491))</f>
        <v>-1.3669001726737697</v>
      </c>
      <c r="L926" s="2" cm="1">
        <f t="array" ref="L926">IF(D926="","",D926-SUMPRODUCT(($B$1461:$B$1491=$J926)*1,D$1461:D$1491))</f>
        <v>-1.5453435478382271</v>
      </c>
      <c r="M926" s="2" cm="1">
        <f t="array" ref="M926">IF(E926="","",E926-SUMPRODUCT(($B$1461:$B$1491=$J926)*1,E$1461:E$1491))</f>
        <v>-1.6304324064429139</v>
      </c>
      <c r="N926" s="2" cm="1">
        <f t="array" ref="N926">IF(F926="","",F926-SUMPRODUCT(($B$1461:$B$1491=$J926)*1,F$1461:F$1491))</f>
        <v>-1.5194605706717468</v>
      </c>
      <c r="O926" s="2" cm="1">
        <f t="array" ref="O926">IF(G926="","",G926-SUMPRODUCT(($B$1461:$B$1491=$J926)*1,G$1461:G$1491))</f>
        <v>-1.4969895488512428</v>
      </c>
    </row>
    <row r="927" spans="1:15" x14ac:dyDescent="0.55000000000000004">
      <c r="A927" s="3">
        <v>30</v>
      </c>
      <c r="B927" s="4">
        <v>25</v>
      </c>
      <c r="C927" s="2">
        <f>IFERROR(LN(実質付加価値!C927),"")</f>
        <v>11.55412497430917</v>
      </c>
      <c r="D927" s="2">
        <f>IFERROR(LN(実質付加価値!D927),"")</f>
        <v>11.664497740960782</v>
      </c>
      <c r="E927" s="2">
        <f>IFERROR(LN(実質付加価値!E927),"")</f>
        <v>11.584863500618855</v>
      </c>
      <c r="F927" s="2">
        <f>IFERROR(LN(実質付加価値!F927),"")</f>
        <v>11.712470924661867</v>
      </c>
      <c r="G927" s="2">
        <f>IFERROR(LN(実質付加価値!G927),"")</f>
        <v>11.865318908568375</v>
      </c>
      <c r="I927" s="3">
        <v>30</v>
      </c>
      <c r="J927" s="3">
        <v>25</v>
      </c>
      <c r="K927" s="2" cm="1">
        <f t="array" ref="K927">IF(C927="","",C927-SUMPRODUCT(($B$1461:$B$1491=$J927)*1,C$1461:C$1491))</f>
        <v>-0.7699408073876608</v>
      </c>
      <c r="L927" s="2" cm="1">
        <f t="array" ref="L927">IF(D927="","",D927-SUMPRODUCT(($B$1461:$B$1491=$J927)*1,D$1461:D$1491))</f>
        <v>-0.77013458995826944</v>
      </c>
      <c r="M927" s="2" cm="1">
        <f t="array" ref="M927">IF(E927="","",E927-SUMPRODUCT(($B$1461:$B$1491=$J927)*1,E$1461:E$1491))</f>
        <v>-0.82684835839094539</v>
      </c>
      <c r="N927" s="2" cm="1">
        <f t="array" ref="N927">IF(F927="","",F927-SUMPRODUCT(($B$1461:$B$1491=$J927)*1,F$1461:F$1491))</f>
        <v>-0.73982601084274968</v>
      </c>
      <c r="O927" s="2" cm="1">
        <f t="array" ref="O927">IF(G927="","",G927-SUMPRODUCT(($B$1461:$B$1491=$J927)*1,G$1461:G$1491))</f>
        <v>-0.7316438223579862</v>
      </c>
    </row>
    <row r="928" spans="1:15" x14ac:dyDescent="0.55000000000000004">
      <c r="A928" s="3">
        <v>30</v>
      </c>
      <c r="B928" s="4">
        <v>26</v>
      </c>
      <c r="C928" s="2">
        <f>IFERROR(LN(実質付加価値!C928),"")</f>
        <v>11.425681882048366</v>
      </c>
      <c r="D928" s="2">
        <f>IFERROR(LN(実質付加価値!D928),"")</f>
        <v>11.535828206122872</v>
      </c>
      <c r="E928" s="2">
        <f>IFERROR(LN(実質付加価値!E928),"")</f>
        <v>11.587321731908281</v>
      </c>
      <c r="F928" s="2">
        <f>IFERROR(LN(実質付加価値!F928),"")</f>
        <v>11.536786362896462</v>
      </c>
      <c r="G928" s="2">
        <f>IFERROR(LN(実質付加価値!G928),"")</f>
        <v>11.521645672022059</v>
      </c>
      <c r="I928" s="3">
        <v>30</v>
      </c>
      <c r="J928" s="3">
        <v>26</v>
      </c>
      <c r="K928" s="2" cm="1">
        <f t="array" ref="K928">IF(C928="","",C928-SUMPRODUCT(($B$1461:$B$1491=$J928)*1,C$1461:C$1491))</f>
        <v>-0.868755679837248</v>
      </c>
      <c r="L928" s="2" cm="1">
        <f t="array" ref="L928">IF(D928="","",D928-SUMPRODUCT(($B$1461:$B$1491=$J928)*1,D$1461:D$1491))</f>
        <v>-0.85507085982046682</v>
      </c>
      <c r="M928" s="2" cm="1">
        <f t="array" ref="M928">IF(E928="","",E928-SUMPRODUCT(($B$1461:$B$1491=$J928)*1,E$1461:E$1491))</f>
        <v>-0.81421024127117647</v>
      </c>
      <c r="N928" s="2" cm="1">
        <f t="array" ref="N928">IF(F928="","",F928-SUMPRODUCT(($B$1461:$B$1491=$J928)*1,F$1461:F$1491))</f>
        <v>-0.84732591959110515</v>
      </c>
      <c r="O928" s="2" cm="1">
        <f t="array" ref="O928">IF(G928="","",G928-SUMPRODUCT(($B$1461:$B$1491=$J928)*1,G$1461:G$1491))</f>
        <v>-0.82781782561636064</v>
      </c>
    </row>
    <row r="929" spans="1:15" x14ac:dyDescent="0.55000000000000004">
      <c r="A929" s="3">
        <v>30</v>
      </c>
      <c r="B929" s="4">
        <v>27</v>
      </c>
      <c r="C929" s="2">
        <f>IFERROR(LN(実質付加価値!C929),"")</f>
        <v>12.023517536133204</v>
      </c>
      <c r="D929" s="2">
        <f>IFERROR(LN(実質付加価値!D929),"")</f>
        <v>11.977204977782121</v>
      </c>
      <c r="E929" s="2">
        <f>IFERROR(LN(実質付加価値!E929),"")</f>
        <v>12.018272144671922</v>
      </c>
      <c r="F929" s="2">
        <f>IFERROR(LN(実質付加価値!F929),"")</f>
        <v>12.068502012679719</v>
      </c>
      <c r="G929" s="2">
        <f>IFERROR(LN(実質付加価値!G929),"")</f>
        <v>12.106894125584633</v>
      </c>
      <c r="I929" s="3">
        <v>30</v>
      </c>
      <c r="J929" s="3">
        <v>27</v>
      </c>
      <c r="K929" s="2" cm="1">
        <f t="array" ref="K929">IF(C929="","",C929-SUMPRODUCT(($B$1461:$B$1491=$J929)*1,C$1461:C$1491))</f>
        <v>-0.93627473437622655</v>
      </c>
      <c r="L929" s="2" cm="1">
        <f t="array" ref="L929">IF(D929="","",D929-SUMPRODUCT(($B$1461:$B$1491=$J929)*1,D$1461:D$1491))</f>
        <v>-1.0278660369830668</v>
      </c>
      <c r="M929" s="2" cm="1">
        <f t="array" ref="M929">IF(E929="","",E929-SUMPRODUCT(($B$1461:$B$1491=$J929)*1,E$1461:E$1491))</f>
        <v>-1.0123561284438587</v>
      </c>
      <c r="N929" s="2" cm="1">
        <f t="array" ref="N929">IF(F929="","",F929-SUMPRODUCT(($B$1461:$B$1491=$J929)*1,F$1461:F$1491))</f>
        <v>-0.95593689661842163</v>
      </c>
      <c r="O929" s="2" cm="1">
        <f t="array" ref="O929">IF(G929="","",G929-SUMPRODUCT(($B$1461:$B$1491=$J929)*1,G$1461:G$1491))</f>
        <v>-0.92822515334498057</v>
      </c>
    </row>
    <row r="930" spans="1:15" x14ac:dyDescent="0.55000000000000004">
      <c r="A930" s="3">
        <v>30</v>
      </c>
      <c r="B930" s="4">
        <v>28</v>
      </c>
      <c r="C930" s="2">
        <f>IFERROR(LN(実質付加価値!C930),"")</f>
        <v>12.176525564716355</v>
      </c>
      <c r="D930" s="2">
        <f>IFERROR(LN(実質付加価値!D930),"")</f>
        <v>12.28672549208429</v>
      </c>
      <c r="E930" s="2">
        <f>IFERROR(LN(実質付加価値!E930),"")</f>
        <v>12.347321201865169</v>
      </c>
      <c r="F930" s="2">
        <f>IFERROR(LN(実質付加価値!F930),"")</f>
        <v>12.354387307957726</v>
      </c>
      <c r="G930" s="2">
        <f>IFERROR(LN(実質付加価値!G930),"")</f>
        <v>12.398938052135728</v>
      </c>
      <c r="I930" s="3">
        <v>30</v>
      </c>
      <c r="J930" s="3">
        <v>28</v>
      </c>
      <c r="K930" s="2" cm="1">
        <f t="array" ref="K930">IF(C930="","",C930-SUMPRODUCT(($B$1461:$B$1491=$J930)*1,C$1461:C$1491))</f>
        <v>-0.62629050183303647</v>
      </c>
      <c r="L930" s="2" cm="1">
        <f t="array" ref="L930">IF(D930="","",D930-SUMPRODUCT(($B$1461:$B$1491=$J930)*1,D$1461:D$1491))</f>
        <v>-0.60594999243012104</v>
      </c>
      <c r="M930" s="2" cm="1">
        <f t="array" ref="M930">IF(E930="","",E930-SUMPRODUCT(($B$1461:$B$1491=$J930)*1,E$1461:E$1491))</f>
        <v>-0.62294094388481014</v>
      </c>
      <c r="N930" s="2" cm="1">
        <f t="array" ref="N930">IF(F930="","",F930-SUMPRODUCT(($B$1461:$B$1491=$J930)*1,F$1461:F$1491))</f>
        <v>-0.63744990162244797</v>
      </c>
      <c r="O930" s="2" cm="1">
        <f t="array" ref="O930">IF(G930="","",G930-SUMPRODUCT(($B$1461:$B$1491=$J930)*1,G$1461:G$1491))</f>
        <v>-0.64209337060592908</v>
      </c>
    </row>
    <row r="931" spans="1:15" x14ac:dyDescent="0.55000000000000004">
      <c r="A931" s="3">
        <v>30</v>
      </c>
      <c r="B931" s="4">
        <v>29</v>
      </c>
      <c r="C931" s="2">
        <f>IFERROR(LN(実質付加価値!C931),"")</f>
        <v>11.924770385285985</v>
      </c>
      <c r="D931" s="2">
        <f>IFERROR(LN(実質付加価値!D931),"")</f>
        <v>11.898178351128889</v>
      </c>
      <c r="E931" s="2">
        <f>IFERROR(LN(実質付加価値!E931),"")</f>
        <v>11.847195236291746</v>
      </c>
      <c r="F931" s="2">
        <f>IFERROR(LN(実質付加価値!F931),"")</f>
        <v>11.848556018550935</v>
      </c>
      <c r="G931" s="2">
        <f>IFERROR(LN(実質付加価値!G931),"")</f>
        <v>11.865900747227069</v>
      </c>
      <c r="I931" s="3">
        <v>30</v>
      </c>
      <c r="J931" s="3">
        <v>29</v>
      </c>
      <c r="K931" s="2" cm="1">
        <f t="array" ref="K931">IF(C931="","",C931-SUMPRODUCT(($B$1461:$B$1491=$J931)*1,C$1461:C$1491))</f>
        <v>-0.651008004160742</v>
      </c>
      <c r="L931" s="2" cm="1">
        <f t="array" ref="L931">IF(D931="","",D931-SUMPRODUCT(($B$1461:$B$1491=$J931)*1,D$1461:D$1491))</f>
        <v>-0.70564352784537654</v>
      </c>
      <c r="M931" s="2" cm="1">
        <f t="array" ref="M931">IF(E931="","",E931-SUMPRODUCT(($B$1461:$B$1491=$J931)*1,E$1461:E$1491))</f>
        <v>-0.78079315710760611</v>
      </c>
      <c r="N931" s="2" cm="1">
        <f t="array" ref="N931">IF(F931="","",F931-SUMPRODUCT(($B$1461:$B$1491=$J931)*1,F$1461:F$1491))</f>
        <v>-0.78388452441981826</v>
      </c>
      <c r="O931" s="2" cm="1">
        <f t="array" ref="O931">IF(G931="","",G931-SUMPRODUCT(($B$1461:$B$1491=$J931)*1,G$1461:G$1491))</f>
        <v>-0.77128963348567758</v>
      </c>
    </row>
    <row r="932" spans="1:15" x14ac:dyDescent="0.55000000000000004">
      <c r="A932" s="3">
        <v>30</v>
      </c>
      <c r="B932" s="4">
        <v>30</v>
      </c>
      <c r="C932" s="2">
        <f>IFERROR(LN(実質付加価値!C932),"")</f>
        <v>12.542502586457591</v>
      </c>
      <c r="D932" s="2">
        <f>IFERROR(LN(実質付加価値!D932),"")</f>
        <v>12.677257120740745</v>
      </c>
      <c r="E932" s="2">
        <f>IFERROR(LN(実質付加価値!E932),"")</f>
        <v>12.73415932939173</v>
      </c>
      <c r="F932" s="2">
        <f>IFERROR(LN(実質付加価値!F932),"")</f>
        <v>12.751483355568791</v>
      </c>
      <c r="G932" s="2">
        <f>IFERROR(LN(実質付加価値!G932),"")</f>
        <v>12.785569991481021</v>
      </c>
      <c r="I932" s="3">
        <v>30</v>
      </c>
      <c r="J932" s="3">
        <v>30</v>
      </c>
      <c r="K932" s="2" cm="1">
        <f t="array" ref="K932">IF(C932="","",C932-SUMPRODUCT(($B$1461:$B$1491=$J932)*1,C$1461:C$1491))</f>
        <v>-0.61289091979754673</v>
      </c>
      <c r="L932" s="2" cm="1">
        <f t="array" ref="L932">IF(D932="","",D932-SUMPRODUCT(($B$1461:$B$1491=$J932)*1,D$1461:D$1491))</f>
        <v>-0.63574581294998822</v>
      </c>
      <c r="M932" s="2" cm="1">
        <f t="array" ref="M932">IF(E932="","",E932-SUMPRODUCT(($B$1461:$B$1491=$J932)*1,E$1461:E$1491))</f>
        <v>-0.64866950614879215</v>
      </c>
      <c r="N932" s="2" cm="1">
        <f t="array" ref="N932">IF(F932="","",F932-SUMPRODUCT(($B$1461:$B$1491=$J932)*1,F$1461:F$1491))</f>
        <v>-0.63364004091698867</v>
      </c>
      <c r="O932" s="2" cm="1">
        <f t="array" ref="O932">IF(G932="","",G932-SUMPRODUCT(($B$1461:$B$1491=$J932)*1,G$1461:G$1491))</f>
        <v>-0.64762782818621822</v>
      </c>
    </row>
    <row r="933" spans="1:15" x14ac:dyDescent="0.55000000000000004">
      <c r="A933" s="3">
        <v>30</v>
      </c>
      <c r="B933" s="4">
        <v>31</v>
      </c>
      <c r="C933" s="2">
        <f>IFERROR(LN(実質付加価値!C933),"")</f>
        <v>12.127067449061244</v>
      </c>
      <c r="D933" s="2">
        <f>IFERROR(LN(実質付加価値!D933),"")</f>
        <v>11.952599968781868</v>
      </c>
      <c r="E933" s="2">
        <f>IFERROR(LN(実質付加価値!E933),"")</f>
        <v>11.851163002010724</v>
      </c>
      <c r="F933" s="2">
        <f>IFERROR(LN(実質付加価値!F933),"")</f>
        <v>11.776938763365445</v>
      </c>
      <c r="G933" s="2">
        <f>IFERROR(LN(実質付加価値!G933),"")</f>
        <v>11.808148317376919</v>
      </c>
      <c r="I933" s="3">
        <v>30</v>
      </c>
      <c r="J933" s="3">
        <v>31</v>
      </c>
      <c r="K933" s="2" cm="1">
        <f t="array" ref="K933">IF(C933="","",C933-SUMPRODUCT(($B$1461:$B$1491=$J933)*1,C$1461:C$1491))</f>
        <v>-0.57160658539314113</v>
      </c>
      <c r="L933" s="2" cm="1">
        <f t="array" ref="L933">IF(D933="","",D933-SUMPRODUCT(($B$1461:$B$1491=$J933)*1,D$1461:D$1491))</f>
        <v>-0.64891815296180511</v>
      </c>
      <c r="M933" s="2" cm="1">
        <f t="array" ref="M933">IF(E933="","",E933-SUMPRODUCT(($B$1461:$B$1491=$J933)*1,E$1461:E$1491))</f>
        <v>-0.72356144971920244</v>
      </c>
      <c r="N933" s="2" cm="1">
        <f t="array" ref="N933">IF(F933="","",F933-SUMPRODUCT(($B$1461:$B$1491=$J933)*1,F$1461:F$1491))</f>
        <v>-0.67152866732107874</v>
      </c>
      <c r="O933" s="2" cm="1">
        <f t="array" ref="O933">IF(G933="","",G933-SUMPRODUCT(($B$1461:$B$1491=$J933)*1,G$1461:G$1491))</f>
        <v>-0.63940513296269152</v>
      </c>
    </row>
    <row r="934" spans="1:15" x14ac:dyDescent="0.55000000000000004">
      <c r="A934" s="3">
        <v>31</v>
      </c>
      <c r="B934" s="4">
        <v>1</v>
      </c>
      <c r="C934" s="2">
        <f>IFERROR(LN(実質付加価値!C934),"")</f>
        <v>10.900743911139948</v>
      </c>
      <c r="D934" s="2">
        <f>IFERROR(LN(実質付加価値!D934),"")</f>
        <v>10.825754787798767</v>
      </c>
      <c r="E934" s="2">
        <f>IFERROR(LN(実質付加価値!E934),"")</f>
        <v>10.785499784667552</v>
      </c>
      <c r="F934" s="2">
        <f>IFERROR(LN(実質付加価値!F934),"")</f>
        <v>10.757969288583299</v>
      </c>
      <c r="G934" s="2">
        <f>IFERROR(LN(実質付加価値!G934),"")</f>
        <v>10.808671111321875</v>
      </c>
      <c r="I934" s="3">
        <v>31</v>
      </c>
      <c r="J934" s="3">
        <v>1</v>
      </c>
      <c r="K934" s="2" cm="1">
        <f t="array" ref="K934">IF(C934="","",C934-SUMPRODUCT(($B$1461:$B$1491=$J934)*1,C$1461:C$1491))</f>
        <v>-0.69948842279580781</v>
      </c>
      <c r="L934" s="2" cm="1">
        <f t="array" ref="L934">IF(D934="","",D934-SUMPRODUCT(($B$1461:$B$1491=$J934)*1,D$1461:D$1491))</f>
        <v>-0.63401193128278344</v>
      </c>
      <c r="M934" s="2" cm="1">
        <f t="array" ref="M934">IF(E934="","",E934-SUMPRODUCT(($B$1461:$B$1491=$J934)*1,E$1461:E$1491))</f>
        <v>-0.5757360484180456</v>
      </c>
      <c r="N934" s="2" cm="1">
        <f t="array" ref="N934">IF(F934="","",F934-SUMPRODUCT(($B$1461:$B$1491=$J934)*1,F$1461:F$1491))</f>
        <v>-0.56426237999522399</v>
      </c>
      <c r="O934" s="2" cm="1">
        <f t="array" ref="O934">IF(G934="","",G934-SUMPRODUCT(($B$1461:$B$1491=$J934)*1,G$1461:G$1491))</f>
        <v>-0.59602034902640888</v>
      </c>
    </row>
    <row r="935" spans="1:15" x14ac:dyDescent="0.55000000000000004">
      <c r="A935" s="3">
        <v>31</v>
      </c>
      <c r="B935" s="4">
        <v>2</v>
      </c>
      <c r="C935" s="2">
        <f>IFERROR(LN(実質付加価値!C935),"")</f>
        <v>6.7139588650166262</v>
      </c>
      <c r="D935" s="2">
        <f>IFERROR(LN(実質付加価値!D935),"")</f>
        <v>6.4910230888132014</v>
      </c>
      <c r="E935" s="2">
        <f>IFERROR(LN(実質付加価値!E935),"")</f>
        <v>6.4374293284319908</v>
      </c>
      <c r="F935" s="2">
        <f>IFERROR(LN(実質付加価値!F935),"")</f>
        <v>6.3692951320559743</v>
      </c>
      <c r="G935" s="2">
        <f>IFERROR(LN(実質付加価値!G935),"")</f>
        <v>6.0684594379334342</v>
      </c>
      <c r="I935" s="3">
        <v>31</v>
      </c>
      <c r="J935" s="3">
        <v>2</v>
      </c>
      <c r="K935" s="2" cm="1">
        <f t="array" ref="K935">IF(C935="","",C935-SUMPRODUCT(($B$1461:$B$1491=$J935)*1,C$1461:C$1491))</f>
        <v>-1.7538877630787111</v>
      </c>
      <c r="L935" s="2" cm="1">
        <f t="array" ref="L935">IF(D935="","",D935-SUMPRODUCT(($B$1461:$B$1491=$J935)*1,D$1461:D$1491))</f>
        <v>-2.1072510675468026</v>
      </c>
      <c r="M935" s="2" cm="1">
        <f t="array" ref="M935">IF(E935="","",E935-SUMPRODUCT(($B$1461:$B$1491=$J935)*1,E$1461:E$1491))</f>
        <v>-2.1234037870039035</v>
      </c>
      <c r="N935" s="2" cm="1">
        <f t="array" ref="N935">IF(F935="","",F935-SUMPRODUCT(($B$1461:$B$1491=$J935)*1,F$1461:F$1491))</f>
        <v>-2.1678945639598677</v>
      </c>
      <c r="O935" s="2" cm="1">
        <f t="array" ref="O935">IF(G935="","",G935-SUMPRODUCT(($B$1461:$B$1491=$J935)*1,G$1461:G$1491))</f>
        <v>-2.2201944450226723</v>
      </c>
    </row>
    <row r="936" spans="1:15" x14ac:dyDescent="0.55000000000000004">
      <c r="A936" s="3">
        <v>31</v>
      </c>
      <c r="B936" s="4">
        <v>3</v>
      </c>
      <c r="C936" s="2">
        <f>IFERROR(LN(実質付加価値!C936),"")</f>
        <v>10.931898150952748</v>
      </c>
      <c r="D936" s="2">
        <f>IFERROR(LN(実質付加価値!D936),"")</f>
        <v>10.802295677111028</v>
      </c>
      <c r="E936" s="2">
        <f>IFERROR(LN(実質付加価値!E936),"")</f>
        <v>10.900601961228315</v>
      </c>
      <c r="F936" s="2">
        <f>IFERROR(LN(実質付加価値!F936),"")</f>
        <v>10.824686536249384</v>
      </c>
      <c r="G936" s="2">
        <f>IFERROR(LN(実質付加価値!G936),"")</f>
        <v>10.929609722706475</v>
      </c>
      <c r="I936" s="3">
        <v>31</v>
      </c>
      <c r="J936" s="3">
        <v>3</v>
      </c>
      <c r="K936" s="2" cm="1">
        <f t="array" ref="K936">IF(C936="","",C936-SUMPRODUCT(($B$1461:$B$1491=$J936)*1,C$1461:C$1491))</f>
        <v>-1.1315259158340361</v>
      </c>
      <c r="L936" s="2" cm="1">
        <f t="array" ref="L936">IF(D936="","",D936-SUMPRODUCT(($B$1461:$B$1491=$J936)*1,D$1461:D$1491))</f>
        <v>-1.2902422385472434</v>
      </c>
      <c r="M936" s="2" cm="1">
        <f t="array" ref="M936">IF(E936="","",E936-SUMPRODUCT(($B$1461:$B$1491=$J936)*1,E$1461:E$1491))</f>
        <v>-1.2336592898980552</v>
      </c>
      <c r="N936" s="2" cm="1">
        <f t="array" ref="N936">IF(F936="","",F936-SUMPRODUCT(($B$1461:$B$1491=$J936)*1,F$1461:F$1491))</f>
        <v>-1.2398442525266677</v>
      </c>
      <c r="O936" s="2" cm="1">
        <f t="array" ref="O936">IF(G936="","",G936-SUMPRODUCT(($B$1461:$B$1491=$J936)*1,G$1461:G$1491))</f>
        <v>-1.1748377449671388</v>
      </c>
    </row>
    <row r="937" spans="1:15" x14ac:dyDescent="0.55000000000000004">
      <c r="A937" s="3">
        <v>31</v>
      </c>
      <c r="B937" s="4">
        <v>4</v>
      </c>
      <c r="C937" s="2">
        <f>IFERROR(LN(実質付加価値!C937),"")</f>
        <v>8.8257991030201701</v>
      </c>
      <c r="D937" s="2">
        <f>IFERROR(LN(実質付加価値!D937),"")</f>
        <v>9.0111978782033528</v>
      </c>
      <c r="E937" s="2">
        <f>IFERROR(LN(実質付加価値!E937),"")</f>
        <v>8.9123530221540239</v>
      </c>
      <c r="F937" s="2">
        <f>IFERROR(LN(実質付加価値!F937),"")</f>
        <v>8.8764939389309703</v>
      </c>
      <c r="G937" s="2">
        <f>IFERROR(LN(実質付加価値!G937),"")</f>
        <v>8.5701485622647322</v>
      </c>
      <c r="I937" s="3">
        <v>31</v>
      </c>
      <c r="J937" s="3">
        <v>4</v>
      </c>
      <c r="K937" s="2" cm="1">
        <f t="array" ref="K937">IF(C937="","",C937-SUMPRODUCT(($B$1461:$B$1491=$J937)*1,C$1461:C$1491))</f>
        <v>-1.1077225539454432</v>
      </c>
      <c r="L937" s="2" cm="1">
        <f t="array" ref="L937">IF(D937="","",D937-SUMPRODUCT(($B$1461:$B$1491=$J937)*1,D$1461:D$1491))</f>
        <v>-1.0191449155732304</v>
      </c>
      <c r="M937" s="2" cm="1">
        <f t="array" ref="M937">IF(E937="","",E937-SUMPRODUCT(($B$1461:$B$1491=$J937)*1,E$1461:E$1491))</f>
        <v>-1.0263531863070661</v>
      </c>
      <c r="N937" s="2" cm="1">
        <f t="array" ref="N937">IF(F937="","",F937-SUMPRODUCT(($B$1461:$B$1491=$J937)*1,F$1461:F$1491))</f>
        <v>-0.94966903243067335</v>
      </c>
      <c r="O937" s="2" cm="1">
        <f t="array" ref="O937">IF(G937="","",G937-SUMPRODUCT(($B$1461:$B$1491=$J937)*1,G$1461:G$1491))</f>
        <v>-1.2309700698553137</v>
      </c>
    </row>
    <row r="938" spans="1:15" x14ac:dyDescent="0.55000000000000004">
      <c r="A938" s="3">
        <v>31</v>
      </c>
      <c r="B938" s="4">
        <v>5</v>
      </c>
      <c r="C938" s="2">
        <f>IFERROR(LN(実質付加価値!C938),"")</f>
        <v>8.5748251197347809</v>
      </c>
      <c r="D938" s="2">
        <f>IFERROR(LN(実質付加価値!D938),"")</f>
        <v>10.228919467146881</v>
      </c>
      <c r="E938" s="2">
        <f>IFERROR(LN(実質付加価値!E938),"")</f>
        <v>10.268986765257335</v>
      </c>
      <c r="F938" s="2">
        <f>IFERROR(LN(実質付加価値!F938),"")</f>
        <v>10.091337506525104</v>
      </c>
      <c r="G938" s="2">
        <f>IFERROR(LN(実質付加価値!G938),"")</f>
        <v>8.2973594824210135</v>
      </c>
      <c r="I938" s="3">
        <v>31</v>
      </c>
      <c r="J938" s="3">
        <v>5</v>
      </c>
      <c r="K938" s="2" cm="1">
        <f t="array" ref="K938">IF(C938="","",C938-SUMPRODUCT(($B$1461:$B$1491=$J938)*1,C$1461:C$1491))</f>
        <v>-1.6623313473156234</v>
      </c>
      <c r="L938" s="2" cm="1">
        <f t="array" ref="L938">IF(D938="","",D938-SUMPRODUCT(($B$1461:$B$1491=$J938)*1,D$1461:D$1491))</f>
        <v>-0.15228726014906435</v>
      </c>
      <c r="M938" s="2" cm="1">
        <f t="array" ref="M938">IF(E938="","",E938-SUMPRODUCT(($B$1461:$B$1491=$J938)*1,E$1461:E$1491))</f>
        <v>-0.15448048495393252</v>
      </c>
      <c r="N938" s="2" cm="1">
        <f t="array" ref="N938">IF(F938="","",F938-SUMPRODUCT(($B$1461:$B$1491=$J938)*1,F$1461:F$1491))</f>
        <v>-0.16153119490438428</v>
      </c>
      <c r="O938" s="2" cm="1">
        <f t="array" ref="O938">IF(G938="","",G938-SUMPRODUCT(($B$1461:$B$1491=$J938)*1,G$1461:G$1491))</f>
        <v>-2.021939918877127</v>
      </c>
    </row>
    <row r="939" spans="1:15" x14ac:dyDescent="0.55000000000000004">
      <c r="A939" s="3">
        <v>31</v>
      </c>
      <c r="B939" s="4">
        <v>6</v>
      </c>
      <c r="C939" s="2">
        <f>IFERROR(LN(実質付加価値!C939),"")</f>
        <v>7.9234445113567107</v>
      </c>
      <c r="D939" s="2">
        <f>IFERROR(LN(実質付加価値!D939),"")</f>
        <v>7.7230561244041569</v>
      </c>
      <c r="E939" s="2">
        <f>IFERROR(LN(実質付加価値!E939),"")</f>
        <v>8.0221601014126627</v>
      </c>
      <c r="F939" s="2">
        <f>IFERROR(LN(実質付加価値!F939),"")</f>
        <v>8.1103669429643883</v>
      </c>
      <c r="G939" s="2">
        <f>IFERROR(LN(実質付加価値!G939),"")</f>
        <v>8.7347852023722385</v>
      </c>
      <c r="I939" s="3">
        <v>31</v>
      </c>
      <c r="J939" s="3">
        <v>6</v>
      </c>
      <c r="K939" s="2" cm="1">
        <f t="array" ref="K939">IF(C939="","",C939-SUMPRODUCT(($B$1461:$B$1491=$J939)*1,C$1461:C$1491))</f>
        <v>-3.9160216147377449</v>
      </c>
      <c r="L939" s="2" cm="1">
        <f t="array" ref="L939">IF(D939="","",D939-SUMPRODUCT(($B$1461:$B$1491=$J939)*1,D$1461:D$1491))</f>
        <v>-4.1743471254872988</v>
      </c>
      <c r="M939" s="2" cm="1">
        <f t="array" ref="M939">IF(E939="","",E939-SUMPRODUCT(($B$1461:$B$1491=$J939)*1,E$1461:E$1491))</f>
        <v>-4.0278250673430076</v>
      </c>
      <c r="N939" s="2" cm="1">
        <f t="array" ref="N939">IF(F939="","",F939-SUMPRODUCT(($B$1461:$B$1491=$J939)*1,F$1461:F$1491))</f>
        <v>-3.9416906978933213</v>
      </c>
      <c r="O939" s="2" cm="1">
        <f t="array" ref="O939">IF(G939="","",G939-SUMPRODUCT(($B$1461:$B$1491=$J939)*1,G$1461:G$1491))</f>
        <v>-3.3459635837954096</v>
      </c>
    </row>
    <row r="940" spans="1:15" x14ac:dyDescent="0.55000000000000004">
      <c r="A940" s="3">
        <v>31</v>
      </c>
      <c r="B940" s="4">
        <v>7</v>
      </c>
      <c r="C940" s="2">
        <f>IFERROR(LN(実質付加価値!C940),"")</f>
        <v>8.0662166341385344</v>
      </c>
      <c r="D940" s="2">
        <f>IFERROR(LN(実質付加価値!D940),"")</f>
        <v>8.1581968940831242</v>
      </c>
      <c r="E940" s="2">
        <f>IFERROR(LN(実質付加価値!E940),"")</f>
        <v>8.0687685769666455</v>
      </c>
      <c r="F940" s="2">
        <f>IFERROR(LN(実質付加価値!F940),"")</f>
        <v>7.6558205055114872</v>
      </c>
      <c r="G940" s="2">
        <f>IFERROR(LN(実質付加価値!G940),"")</f>
        <v>7.8172442625418022</v>
      </c>
      <c r="I940" s="3">
        <v>31</v>
      </c>
      <c r="J940" s="3">
        <v>7</v>
      </c>
      <c r="K940" s="2" cm="1">
        <f t="array" ref="K940">IF(C940="","",C940-SUMPRODUCT(($B$1461:$B$1491=$J940)*1,C$1461:C$1491))</f>
        <v>-2.4390038775006424</v>
      </c>
      <c r="L940" s="2" cm="1">
        <f t="array" ref="L940">IF(D940="","",D940-SUMPRODUCT(($B$1461:$B$1491=$J940)*1,D$1461:D$1491))</f>
        <v>-2.5640555550738977</v>
      </c>
      <c r="M940" s="2" cm="1">
        <f t="array" ref="M940">IF(E940="","",E940-SUMPRODUCT(($B$1461:$B$1491=$J940)*1,E$1461:E$1491))</f>
        <v>-2.5861687360967043</v>
      </c>
      <c r="N940" s="2" cm="1">
        <f t="array" ref="N940">IF(F940="","",F940-SUMPRODUCT(($B$1461:$B$1491=$J940)*1,F$1461:F$1491))</f>
        <v>-2.9891851624289973</v>
      </c>
      <c r="O940" s="2" cm="1">
        <f t="array" ref="O940">IF(G940="","",G940-SUMPRODUCT(($B$1461:$B$1491=$J940)*1,G$1461:G$1491))</f>
        <v>-2.8571047832915593</v>
      </c>
    </row>
    <row r="941" spans="1:15" x14ac:dyDescent="0.55000000000000004">
      <c r="A941" s="3">
        <v>31</v>
      </c>
      <c r="B941" s="4">
        <v>8</v>
      </c>
      <c r="C941" s="2">
        <f>IFERROR(LN(実質付加価値!C941),"")</f>
        <v>9.1223736086580107</v>
      </c>
      <c r="D941" s="2">
        <f>IFERROR(LN(実質付加価値!D941),"")</f>
        <v>9.3608876545444097</v>
      </c>
      <c r="E941" s="2">
        <f>IFERROR(LN(実質付加価値!E941),"")</f>
        <v>9.0644702799682904</v>
      </c>
      <c r="F941" s="2">
        <f>IFERROR(LN(実質付加価値!F941),"")</f>
        <v>8.8012916341529852</v>
      </c>
      <c r="G941" s="2">
        <f>IFERROR(LN(実質付加価値!G941),"")</f>
        <v>8.7313577855049029</v>
      </c>
      <c r="I941" s="3">
        <v>31</v>
      </c>
      <c r="J941" s="3">
        <v>8</v>
      </c>
      <c r="K941" s="2" cm="1">
        <f t="array" ref="K941">IF(C941="","",C941-SUMPRODUCT(($B$1461:$B$1491=$J941)*1,C$1461:C$1491))</f>
        <v>-2.4134333825790364</v>
      </c>
      <c r="L941" s="2" cm="1">
        <f t="array" ref="L941">IF(D941="","",D941-SUMPRODUCT(($B$1461:$B$1491=$J941)*1,D$1461:D$1491))</f>
        <v>-2.2293589641921852</v>
      </c>
      <c r="M941" s="2" cm="1">
        <f t="array" ref="M941">IF(E941="","",E941-SUMPRODUCT(($B$1461:$B$1491=$J941)*1,E$1461:E$1491))</f>
        <v>-2.3775835327384218</v>
      </c>
      <c r="N941" s="2" cm="1">
        <f t="array" ref="N941">IF(F941="","",F941-SUMPRODUCT(($B$1461:$B$1491=$J941)*1,F$1461:F$1491))</f>
        <v>-2.6144837424732756</v>
      </c>
      <c r="O941" s="2" cm="1">
        <f t="array" ref="O941">IF(G941="","",G941-SUMPRODUCT(($B$1461:$B$1491=$J941)*1,G$1461:G$1491))</f>
        <v>-2.510161417439269</v>
      </c>
    </row>
    <row r="942" spans="1:15" x14ac:dyDescent="0.55000000000000004">
      <c r="A942" s="3">
        <v>31</v>
      </c>
      <c r="B942" s="4">
        <v>9</v>
      </c>
      <c r="C942" s="2">
        <f>IFERROR(LN(実質付加価値!C942),"")</f>
        <v>9.5713057659853007</v>
      </c>
      <c r="D942" s="2">
        <f>IFERROR(LN(実質付加価値!D942),"")</f>
        <v>9.5380798586459612</v>
      </c>
      <c r="E942" s="2">
        <f>IFERROR(LN(実質付加価値!E942),"")</f>
        <v>9.5749191446796722</v>
      </c>
      <c r="F942" s="2">
        <f>IFERROR(LN(実質付加価値!F942),"")</f>
        <v>9.3375295505764662</v>
      </c>
      <c r="G942" s="2">
        <f>IFERROR(LN(実質付加価値!G942),"")</f>
        <v>9.6399057178174345</v>
      </c>
      <c r="I942" s="3">
        <v>31</v>
      </c>
      <c r="J942" s="3">
        <v>9</v>
      </c>
      <c r="K942" s="2" cm="1">
        <f t="array" ref="K942">IF(C942="","",C942-SUMPRODUCT(($B$1461:$B$1491=$J942)*1,C$1461:C$1491))</f>
        <v>-1.4497702642322938</v>
      </c>
      <c r="L942" s="2" cm="1">
        <f t="array" ref="L942">IF(D942="","",D942-SUMPRODUCT(($B$1461:$B$1491=$J942)*1,D$1461:D$1491))</f>
        <v>-1.524977950358549</v>
      </c>
      <c r="M942" s="2" cm="1">
        <f t="array" ref="M942">IF(E942="","",E942-SUMPRODUCT(($B$1461:$B$1491=$J942)*1,E$1461:E$1491))</f>
        <v>-1.5428861387603821</v>
      </c>
      <c r="N942" s="2" cm="1">
        <f t="array" ref="N942">IF(F942="","",F942-SUMPRODUCT(($B$1461:$B$1491=$J942)*1,F$1461:F$1491))</f>
        <v>-1.6768535921163394</v>
      </c>
      <c r="O942" s="2" cm="1">
        <f t="array" ref="O942">IF(G942="","",G942-SUMPRODUCT(($B$1461:$B$1491=$J942)*1,G$1461:G$1491))</f>
        <v>-1.4926135576704187</v>
      </c>
    </row>
    <row r="943" spans="1:15" x14ac:dyDescent="0.55000000000000004">
      <c r="A943" s="3">
        <v>31</v>
      </c>
      <c r="B943" s="4">
        <v>10</v>
      </c>
      <c r="C943" s="2">
        <f>IFERROR(LN(実質付加価値!C943),"")</f>
        <v>9.2286031859839106</v>
      </c>
      <c r="D943" s="2">
        <f>IFERROR(LN(実質付加価値!D943),"")</f>
        <v>9.8274937773571391</v>
      </c>
      <c r="E943" s="2">
        <f>IFERROR(LN(実質付加価値!E943),"")</f>
        <v>9.8763963271623716</v>
      </c>
      <c r="F943" s="2">
        <f>IFERROR(LN(実質付加価値!F943),"")</f>
        <v>9.7972268729124696</v>
      </c>
      <c r="G943" s="2">
        <f>IFERROR(LN(実質付加価値!G943),"")</f>
        <v>9.9105409036783314</v>
      </c>
      <c r="I943" s="3">
        <v>31</v>
      </c>
      <c r="J943" s="3">
        <v>10</v>
      </c>
      <c r="K943" s="2" cm="1">
        <f t="array" ref="K943">IF(C943="","",C943-SUMPRODUCT(($B$1461:$B$1491=$J943)*1,C$1461:C$1491))</f>
        <v>-2.7798329379958329</v>
      </c>
      <c r="L943" s="2" cm="1">
        <f t="array" ref="L943">IF(D943="","",D943-SUMPRODUCT(($B$1461:$B$1491=$J943)*1,D$1461:D$1491))</f>
        <v>-2.2508960625005638</v>
      </c>
      <c r="M943" s="2" cm="1">
        <f t="array" ref="M943">IF(E943="","",E943-SUMPRODUCT(($B$1461:$B$1491=$J943)*1,E$1461:E$1491))</f>
        <v>-2.33230923590021</v>
      </c>
      <c r="N943" s="2" cm="1">
        <f t="array" ref="N943">IF(F943="","",F943-SUMPRODUCT(($B$1461:$B$1491=$J943)*1,F$1461:F$1491))</f>
        <v>-2.3228590463466361</v>
      </c>
      <c r="O943" s="2" cm="1">
        <f t="array" ref="O943">IF(G943="","",G943-SUMPRODUCT(($B$1461:$B$1491=$J943)*1,G$1461:G$1491))</f>
        <v>-2.395975931081745</v>
      </c>
    </row>
    <row r="944" spans="1:15" x14ac:dyDescent="0.55000000000000004">
      <c r="A944" s="3">
        <v>31</v>
      </c>
      <c r="B944" s="4">
        <v>11</v>
      </c>
      <c r="C944" s="2">
        <f>IFERROR(LN(実質付加価値!C944),"")</f>
        <v>10.919136894035077</v>
      </c>
      <c r="D944" s="2">
        <f>IFERROR(LN(実質付加価値!D944),"")</f>
        <v>10.81526788875936</v>
      </c>
      <c r="E944" s="2">
        <f>IFERROR(LN(実質付加価値!E944),"")</f>
        <v>10.510838526243441</v>
      </c>
      <c r="F944" s="2">
        <f>IFERROR(LN(実質付加価値!F944),"")</f>
        <v>10.555820373239619</v>
      </c>
      <c r="G944" s="2">
        <f>IFERROR(LN(実質付加価値!G944),"")</f>
        <v>11.106909905480988</v>
      </c>
      <c r="I944" s="3">
        <v>31</v>
      </c>
      <c r="J944" s="3">
        <v>11</v>
      </c>
      <c r="K944" s="2" cm="1">
        <f t="array" ref="K944">IF(C944="","",C944-SUMPRODUCT(($B$1461:$B$1491=$J944)*1,C$1461:C$1491))</f>
        <v>8.2365260570240295E-2</v>
      </c>
      <c r="L944" s="2" cm="1">
        <f t="array" ref="L944">IF(D944="","",D944-SUMPRODUCT(($B$1461:$B$1491=$J944)*1,D$1461:D$1491))</f>
        <v>-0.24531718889050147</v>
      </c>
      <c r="M944" s="2" cm="1">
        <f t="array" ref="M944">IF(E944="","",E944-SUMPRODUCT(($B$1461:$B$1491=$J944)*1,E$1461:E$1491))</f>
        <v>-0.77620486085688434</v>
      </c>
      <c r="N944" s="2" cm="1">
        <f t="array" ref="N944">IF(F944="","",F944-SUMPRODUCT(($B$1461:$B$1491=$J944)*1,F$1461:F$1491))</f>
        <v>-0.79310073942783532</v>
      </c>
      <c r="O944" s="2" cm="1">
        <f t="array" ref="O944">IF(G944="","",G944-SUMPRODUCT(($B$1461:$B$1491=$J944)*1,G$1461:G$1491))</f>
        <v>-0.46107479268603768</v>
      </c>
    </row>
    <row r="945" spans="1:15" x14ac:dyDescent="0.55000000000000004">
      <c r="A945" s="3">
        <v>31</v>
      </c>
      <c r="B945" s="4">
        <v>12</v>
      </c>
      <c r="C945" s="2">
        <f>IFERROR(LN(実質付加価値!C945),"")</f>
        <v>10.342630889373797</v>
      </c>
      <c r="D945" s="2">
        <f>IFERROR(LN(実質付加価値!D945),"")</f>
        <v>10.126838487434371</v>
      </c>
      <c r="E945" s="2">
        <f>IFERROR(LN(実質付加価値!E945),"")</f>
        <v>10.191246703865067</v>
      </c>
      <c r="F945" s="2">
        <f>IFERROR(LN(実質付加価値!F945),"")</f>
        <v>9.8553036827223011</v>
      </c>
      <c r="G945" s="2">
        <f>IFERROR(LN(実質付加価値!G945),"")</f>
        <v>10.363827019512712</v>
      </c>
      <c r="I945" s="3">
        <v>31</v>
      </c>
      <c r="J945" s="3">
        <v>12</v>
      </c>
      <c r="K945" s="2" cm="1">
        <f t="array" ref="K945">IF(C945="","",C945-SUMPRODUCT(($B$1461:$B$1491=$J945)*1,C$1461:C$1491))</f>
        <v>-0.61793879020501308</v>
      </c>
      <c r="L945" s="2" cm="1">
        <f t="array" ref="L945">IF(D945="","",D945-SUMPRODUCT(($B$1461:$B$1491=$J945)*1,D$1461:D$1491))</f>
        <v>-0.92641938411498614</v>
      </c>
      <c r="M945" s="2" cm="1">
        <f t="array" ref="M945">IF(E945="","",E945-SUMPRODUCT(($B$1461:$B$1491=$J945)*1,E$1461:E$1491))</f>
        <v>-0.98154798794709563</v>
      </c>
      <c r="N945" s="2" cm="1">
        <f t="array" ref="N945">IF(F945="","",F945-SUMPRODUCT(($B$1461:$B$1491=$J945)*1,F$1461:F$1491))</f>
        <v>-1.2371812435014569</v>
      </c>
      <c r="O945" s="2" cm="1">
        <f t="array" ref="O945">IF(G945="","",G945-SUMPRODUCT(($B$1461:$B$1491=$J945)*1,G$1461:G$1491))</f>
        <v>-0.86810496778615587</v>
      </c>
    </row>
    <row r="946" spans="1:15" x14ac:dyDescent="0.55000000000000004">
      <c r="A946" s="3">
        <v>31</v>
      </c>
      <c r="B946" s="4">
        <v>13</v>
      </c>
      <c r="C946" s="2">
        <f>IFERROR(LN(実質付加価値!C946),"")</f>
        <v>10.059889270110641</v>
      </c>
      <c r="D946" s="2">
        <f>IFERROR(LN(実質付加価値!D946),"")</f>
        <v>7.2310024895812868</v>
      </c>
      <c r="E946" s="2">
        <f>IFERROR(LN(実質付加価値!E946),"")</f>
        <v>8.51020206531018</v>
      </c>
      <c r="F946" s="2">
        <f>IFERROR(LN(実質付加価値!F946),"")</f>
        <v>8.4322146748106537</v>
      </c>
      <c r="G946" s="2">
        <f>IFERROR(LN(実質付加価値!G946),"")</f>
        <v>7.5631056489968191</v>
      </c>
      <c r="I946" s="3">
        <v>31</v>
      </c>
      <c r="J946" s="3">
        <v>13</v>
      </c>
      <c r="K946" s="2" cm="1">
        <f t="array" ref="K946">IF(C946="","",C946-SUMPRODUCT(($B$1461:$B$1491=$J946)*1,C$1461:C$1491))</f>
        <v>0.16580941953126072</v>
      </c>
      <c r="L946" s="2" cm="1">
        <f t="array" ref="L946">IF(D946="","",D946-SUMPRODUCT(($B$1461:$B$1491=$J946)*1,D$1461:D$1491))</f>
        <v>-1.7875649210804303</v>
      </c>
      <c r="M946" s="2" cm="1">
        <f t="array" ref="M946">IF(E946="","",E946-SUMPRODUCT(($B$1461:$B$1491=$J946)*1,E$1461:E$1491))</f>
        <v>-0.5501167847558861</v>
      </c>
      <c r="N946" s="2" cm="1">
        <f t="array" ref="N946">IF(F946="","",F946-SUMPRODUCT(($B$1461:$B$1491=$J946)*1,F$1461:F$1491))</f>
        <v>-0.4192902825113336</v>
      </c>
      <c r="O946" s="2" cm="1">
        <f t="array" ref="O946">IF(G946="","",G946-SUMPRODUCT(($B$1461:$B$1491=$J946)*1,G$1461:G$1491))</f>
        <v>-1.557319971162924</v>
      </c>
    </row>
    <row r="947" spans="1:15" x14ac:dyDescent="0.55000000000000004">
      <c r="A947" s="3">
        <v>31</v>
      </c>
      <c r="B947" s="4">
        <v>14</v>
      </c>
      <c r="C947" s="2">
        <f>IFERROR(LN(実質付加価値!C947),"")</f>
        <v>8.7656270701278594</v>
      </c>
      <c r="D947" s="2">
        <f>IFERROR(LN(実質付加価値!D947),"")</f>
        <v>8.5719988497302371</v>
      </c>
      <c r="E947" s="2">
        <f>IFERROR(LN(実質付加価値!E947),"")</f>
        <v>9.2544945775979155</v>
      </c>
      <c r="F947" s="2">
        <f>IFERROR(LN(実質付加価値!F947),"")</f>
        <v>8.8026435172047055</v>
      </c>
      <c r="G947" s="2">
        <f>IFERROR(LN(実質付加価値!G947),"")</f>
        <v>8.7912079605816817</v>
      </c>
      <c r="I947" s="3">
        <v>31</v>
      </c>
      <c r="J947" s="3">
        <v>14</v>
      </c>
      <c r="K947" s="2" cm="1">
        <f t="array" ref="K947">IF(C947="","",C947-SUMPRODUCT(($B$1461:$B$1491=$J947)*1,C$1461:C$1491))</f>
        <v>-2.6970207227966405</v>
      </c>
      <c r="L947" s="2" cm="1">
        <f t="array" ref="L947">IF(D947="","",D947-SUMPRODUCT(($B$1461:$B$1491=$J947)*1,D$1461:D$1491))</f>
        <v>-2.6655301593033744</v>
      </c>
      <c r="M947" s="2" cm="1">
        <f t="array" ref="M947">IF(E947="","",E947-SUMPRODUCT(($B$1461:$B$1491=$J947)*1,E$1461:E$1491))</f>
        <v>-2.2373944606314708</v>
      </c>
      <c r="N947" s="2" cm="1">
        <f t="array" ref="N947">IF(F947="","",F947-SUMPRODUCT(($B$1461:$B$1491=$J947)*1,F$1461:F$1491))</f>
        <v>-2.5806944914416654</v>
      </c>
      <c r="O947" s="2" cm="1">
        <f t="array" ref="O947">IF(G947="","",G947-SUMPRODUCT(($B$1461:$B$1491=$J947)*1,G$1461:G$1491))</f>
        <v>-2.702593557964418</v>
      </c>
    </row>
    <row r="948" spans="1:15" x14ac:dyDescent="0.55000000000000004">
      <c r="A948" s="3">
        <v>31</v>
      </c>
      <c r="B948" s="4">
        <v>15</v>
      </c>
      <c r="C948" s="2">
        <f>IFERROR(LN(実質付加価値!C948),"")</f>
        <v>8.3230329689957703</v>
      </c>
      <c r="D948" s="2">
        <f>IFERROR(LN(実質付加価値!D948),"")</f>
        <v>8.2598105127668315</v>
      </c>
      <c r="E948" s="2">
        <f>IFERROR(LN(実質付加価値!E948),"")</f>
        <v>8.5424299041193237</v>
      </c>
      <c r="F948" s="2">
        <f>IFERROR(LN(実質付加価値!F948),"")</f>
        <v>8.2416385976328801</v>
      </c>
      <c r="G948" s="2">
        <f>IFERROR(LN(実質付加価値!G948),"")</f>
        <v>8.3974921858014948</v>
      </c>
      <c r="I948" s="3">
        <v>31</v>
      </c>
      <c r="J948" s="3">
        <v>15</v>
      </c>
      <c r="K948" s="2" cm="1">
        <f t="array" ref="K948">IF(C948="","",C948-SUMPRODUCT(($B$1461:$B$1491=$J948)*1,C$1461:C$1491))</f>
        <v>-1.8412219787617001</v>
      </c>
      <c r="L948" s="2" cm="1">
        <f t="array" ref="L948">IF(D948="","",D948-SUMPRODUCT(($B$1461:$B$1491=$J948)*1,D$1461:D$1491))</f>
        <v>-1.8777659605473787</v>
      </c>
      <c r="M948" s="2" cm="1">
        <f t="array" ref="M948">IF(E948="","",E948-SUMPRODUCT(($B$1461:$B$1491=$J948)*1,E$1461:E$1491))</f>
        <v>-1.4970498660930041</v>
      </c>
      <c r="N948" s="2" cm="1">
        <f t="array" ref="N948">IF(F948="","",F948-SUMPRODUCT(($B$1461:$B$1491=$J948)*1,F$1461:F$1491))</f>
        <v>-1.659225132477431</v>
      </c>
      <c r="O948" s="2" cm="1">
        <f t="array" ref="O948">IF(G948="","",G948-SUMPRODUCT(($B$1461:$B$1491=$J948)*1,G$1461:G$1491))</f>
        <v>-1.5465596769574237</v>
      </c>
    </row>
    <row r="949" spans="1:15" x14ac:dyDescent="0.55000000000000004">
      <c r="A949" s="3">
        <v>31</v>
      </c>
      <c r="B949" s="4">
        <v>16</v>
      </c>
      <c r="C949" s="2">
        <f>IFERROR(LN(実質付加価値!C949),"")</f>
        <v>9.5202046137460048</v>
      </c>
      <c r="D949" s="2">
        <f>IFERROR(LN(実質付加価値!D949),"")</f>
        <v>9.6139388395628469</v>
      </c>
      <c r="E949" s="2">
        <f>IFERROR(LN(実質付加価値!E949),"")</f>
        <v>10.072779043697071</v>
      </c>
      <c r="F949" s="2">
        <f>IFERROR(LN(実質付加価値!F949),"")</f>
        <v>10.017453707903876</v>
      </c>
      <c r="G949" s="2">
        <f>IFERROR(LN(実質付加価値!G949),"")</f>
        <v>10.250031967331724</v>
      </c>
      <c r="I949" s="3">
        <v>31</v>
      </c>
      <c r="J949" s="3">
        <v>16</v>
      </c>
      <c r="K949" s="2" cm="1">
        <f t="array" ref="K949">IF(C949="","",C949-SUMPRODUCT(($B$1461:$B$1491=$J949)*1,C$1461:C$1491))</f>
        <v>-1.9280171884681039</v>
      </c>
      <c r="L949" s="2" cm="1">
        <f t="array" ref="L949">IF(D949="","",D949-SUMPRODUCT(($B$1461:$B$1491=$J949)*1,D$1461:D$1491))</f>
        <v>-1.9933116482346929</v>
      </c>
      <c r="M949" s="2" cm="1">
        <f t="array" ref="M949">IF(E949="","",E949-SUMPRODUCT(($B$1461:$B$1491=$J949)*1,E$1461:E$1491))</f>
        <v>-1.6822538217750989</v>
      </c>
      <c r="N949" s="2" cm="1">
        <f t="array" ref="N949">IF(F949="","",F949-SUMPRODUCT(($B$1461:$B$1491=$J949)*1,F$1461:F$1491))</f>
        <v>-1.6455917431483211</v>
      </c>
      <c r="O949" s="2" cm="1">
        <f t="array" ref="O949">IF(G949="","",G949-SUMPRODUCT(($B$1461:$B$1491=$J949)*1,G$1461:G$1491))</f>
        <v>-1.4649878120537458</v>
      </c>
    </row>
    <row r="950" spans="1:15" x14ac:dyDescent="0.55000000000000004">
      <c r="A950" s="3">
        <v>31</v>
      </c>
      <c r="B950" s="4">
        <v>17</v>
      </c>
      <c r="C950" s="2">
        <f>IFERROR(LN(実質付加価値!C950),"")</f>
        <v>10.971875546592623</v>
      </c>
      <c r="D950" s="2">
        <f>IFERROR(LN(実質付加価値!D950),"")</f>
        <v>10.897042893410445</v>
      </c>
      <c r="E950" s="2">
        <f>IFERROR(LN(実質付加価値!E950),"")</f>
        <v>10.981378296494812</v>
      </c>
      <c r="F950" s="2">
        <f>IFERROR(LN(実質付加価値!F950),"")</f>
        <v>10.890957343094136</v>
      </c>
      <c r="G950" s="2">
        <f>IFERROR(LN(実質付加価値!G950),"")</f>
        <v>10.918397078276405</v>
      </c>
      <c r="I950" s="3">
        <v>31</v>
      </c>
      <c r="J950" s="3">
        <v>17</v>
      </c>
      <c r="K950" s="2" cm="1">
        <f t="array" ref="K950">IF(C950="","",C950-SUMPRODUCT(($B$1461:$B$1491=$J950)*1,C$1461:C$1491))</f>
        <v>-1.5224631203225272</v>
      </c>
      <c r="L950" s="2" cm="1">
        <f t="array" ref="L950">IF(D950="","",D950-SUMPRODUCT(($B$1461:$B$1491=$J950)*1,D$1461:D$1491))</f>
        <v>-1.4263754046720027</v>
      </c>
      <c r="M950" s="2" cm="1">
        <f t="array" ref="M950">IF(E950="","",E950-SUMPRODUCT(($B$1461:$B$1491=$J950)*1,E$1461:E$1491))</f>
        <v>-1.4662868470561818</v>
      </c>
      <c r="N950" s="2" cm="1">
        <f t="array" ref="N950">IF(F950="","",F950-SUMPRODUCT(($B$1461:$B$1491=$J950)*1,F$1461:F$1491))</f>
        <v>-1.5152560603091505</v>
      </c>
      <c r="O950" s="2" cm="1">
        <f t="array" ref="O950">IF(G950="","",G950-SUMPRODUCT(($B$1461:$B$1491=$J950)*1,G$1461:G$1491))</f>
        <v>-1.5028214489145579</v>
      </c>
    </row>
    <row r="951" spans="1:15" x14ac:dyDescent="0.55000000000000004">
      <c r="A951" s="3">
        <v>31</v>
      </c>
      <c r="B951" s="4">
        <v>18</v>
      </c>
      <c r="C951" s="2">
        <f>IFERROR(LN(実質付加価値!C951),"")</f>
        <v>11.601356864533331</v>
      </c>
      <c r="D951" s="2">
        <f>IFERROR(LN(実質付加価値!D951),"")</f>
        <v>11.756493771450506</v>
      </c>
      <c r="E951" s="2">
        <f>IFERROR(LN(実質付加価値!E951),"")</f>
        <v>11.892611527005768</v>
      </c>
      <c r="F951" s="2">
        <f>IFERROR(LN(実質付加価値!F951),"")</f>
        <v>11.839985826471748</v>
      </c>
      <c r="G951" s="2">
        <f>IFERROR(LN(実質付加価値!G951),"")</f>
        <v>11.860438105225311</v>
      </c>
      <c r="I951" s="3">
        <v>31</v>
      </c>
      <c r="J951" s="3">
        <v>18</v>
      </c>
      <c r="K951" s="2" cm="1">
        <f t="array" ref="K951">IF(C951="","",C951-SUMPRODUCT(($B$1461:$B$1491=$J951)*1,C$1461:C$1491))</f>
        <v>-1.2311621899844436</v>
      </c>
      <c r="L951" s="2" cm="1">
        <f t="array" ref="L951">IF(D951="","",D951-SUMPRODUCT(($B$1461:$B$1491=$J951)*1,D$1461:D$1491))</f>
        <v>-1.1967806063983186</v>
      </c>
      <c r="M951" s="2" cm="1">
        <f t="array" ref="M951">IF(E951="","",E951-SUMPRODUCT(($B$1461:$B$1491=$J951)*1,E$1461:E$1491))</f>
        <v>-1.1105547341233386</v>
      </c>
      <c r="N951" s="2" cm="1">
        <f t="array" ref="N951">IF(F951="","",F951-SUMPRODUCT(($B$1461:$B$1491=$J951)*1,F$1461:F$1491))</f>
        <v>-1.167119501158167</v>
      </c>
      <c r="O951" s="2" cm="1">
        <f t="array" ref="O951">IF(G951="","",G951-SUMPRODUCT(($B$1461:$B$1491=$J951)*1,G$1461:G$1491))</f>
        <v>-1.1117237284826302</v>
      </c>
    </row>
    <row r="952" spans="1:15" x14ac:dyDescent="0.55000000000000004">
      <c r="A952" s="3">
        <v>31</v>
      </c>
      <c r="B952" s="4">
        <v>19</v>
      </c>
      <c r="C952" s="2">
        <f>IFERROR(LN(実質付加価値!C952),"")</f>
        <v>11.101789923906198</v>
      </c>
      <c r="D952" s="2">
        <f>IFERROR(LN(実質付加価値!D952),"")</f>
        <v>10.989366801059294</v>
      </c>
      <c r="E952" s="2">
        <f>IFERROR(LN(実質付加価値!E952),"")</f>
        <v>10.955871517712341</v>
      </c>
      <c r="F952" s="2">
        <f>IFERROR(LN(実質付加価値!F952),"")</f>
        <v>10.902306839270423</v>
      </c>
      <c r="G952" s="2">
        <f>IFERROR(LN(実質付加価値!G952),"")</f>
        <v>10.982400393152643</v>
      </c>
      <c r="I952" s="3">
        <v>31</v>
      </c>
      <c r="J952" s="3">
        <v>19</v>
      </c>
      <c r="K952" s="2" cm="1">
        <f t="array" ref="K952">IF(C952="","",C952-SUMPRODUCT(($B$1461:$B$1491=$J952)*1,C$1461:C$1491))</f>
        <v>-1.5250279771422086</v>
      </c>
      <c r="L952" s="2" cm="1">
        <f t="array" ref="L952">IF(D952="","",D952-SUMPRODUCT(($B$1461:$B$1491=$J952)*1,D$1461:D$1491))</f>
        <v>-1.5037822243760317</v>
      </c>
      <c r="M952" s="2" cm="1">
        <f t="array" ref="M952">IF(E952="","",E952-SUMPRODUCT(($B$1461:$B$1491=$J952)*1,E$1461:E$1491))</f>
        <v>-1.5083386637461551</v>
      </c>
      <c r="N952" s="2" cm="1">
        <f t="array" ref="N952">IF(F952="","",F952-SUMPRODUCT(($B$1461:$B$1491=$J952)*1,F$1461:F$1491))</f>
        <v>-1.5374949358433465</v>
      </c>
      <c r="O952" s="2" cm="1">
        <f t="array" ref="O952">IF(G952="","",G952-SUMPRODUCT(($B$1461:$B$1491=$J952)*1,G$1461:G$1491))</f>
        <v>-1.5526377841877679</v>
      </c>
    </row>
    <row r="953" spans="1:15" x14ac:dyDescent="0.55000000000000004">
      <c r="A953" s="3">
        <v>31</v>
      </c>
      <c r="B953" s="4">
        <v>20</v>
      </c>
      <c r="C953" s="2">
        <f>IFERROR(LN(実質付加価値!C953),"")</f>
        <v>11.570796856236015</v>
      </c>
      <c r="D953" s="2">
        <f>IFERROR(LN(実質付加価値!D953),"")</f>
        <v>11.790753516177867</v>
      </c>
      <c r="E953" s="2">
        <f>IFERROR(LN(実質付加価値!E953),"")</f>
        <v>11.738052138142285</v>
      </c>
      <c r="F953" s="2">
        <f>IFERROR(LN(実質付加価値!F953),"")</f>
        <v>11.690846306586373</v>
      </c>
      <c r="G953" s="2">
        <f>IFERROR(LN(実質付加価値!G953),"")</f>
        <v>11.720433429264119</v>
      </c>
      <c r="I953" s="3">
        <v>31</v>
      </c>
      <c r="J953" s="3">
        <v>20</v>
      </c>
      <c r="K953" s="2" cm="1">
        <f t="array" ref="K953">IF(C953="","",C953-SUMPRODUCT(($B$1461:$B$1491=$J953)*1,C$1461:C$1491))</f>
        <v>-1.2819838092606783</v>
      </c>
      <c r="L953" s="2" cm="1">
        <f t="array" ref="L953">IF(D953="","",D953-SUMPRODUCT(($B$1461:$B$1491=$J953)*1,D$1461:D$1491))</f>
        <v>-1.2735686662106982</v>
      </c>
      <c r="M953" s="2" cm="1">
        <f t="array" ref="M953">IF(E953="","",E953-SUMPRODUCT(($B$1461:$B$1491=$J953)*1,E$1461:E$1491))</f>
        <v>-1.2767080014601948</v>
      </c>
      <c r="N953" s="2" cm="1">
        <f t="array" ref="N953">IF(F953="","",F953-SUMPRODUCT(($B$1461:$B$1491=$J953)*1,F$1461:F$1491))</f>
        <v>-1.2876284600714616</v>
      </c>
      <c r="O953" s="2" cm="1">
        <f t="array" ref="O953">IF(G953="","",G953-SUMPRODUCT(($B$1461:$B$1491=$J953)*1,G$1461:G$1491))</f>
        <v>-1.3017782658695651</v>
      </c>
    </row>
    <row r="954" spans="1:15" x14ac:dyDescent="0.55000000000000004">
      <c r="A954" s="3">
        <v>31</v>
      </c>
      <c r="B954" s="4">
        <v>21</v>
      </c>
      <c r="C954" s="2">
        <f>IFERROR(LN(実質付加価値!C954),"")</f>
        <v>11.334916671115215</v>
      </c>
      <c r="D954" s="2">
        <f>IFERROR(LN(実質付加価値!D954),"")</f>
        <v>11.361551454216841</v>
      </c>
      <c r="E954" s="2">
        <f>IFERROR(LN(実質付加価値!E954),"")</f>
        <v>11.346834447932967</v>
      </c>
      <c r="F954" s="2">
        <f>IFERROR(LN(実質付加価値!F954),"")</f>
        <v>11.02280023352556</v>
      </c>
      <c r="G954" s="2">
        <f>IFERROR(LN(実質付加価値!G954),"")</f>
        <v>11.154089901570275</v>
      </c>
      <c r="I954" s="3">
        <v>31</v>
      </c>
      <c r="J954" s="3">
        <v>21</v>
      </c>
      <c r="K954" s="2" cm="1">
        <f t="array" ref="K954">IF(C954="","",C954-SUMPRODUCT(($B$1461:$B$1491=$J954)*1,C$1461:C$1491))</f>
        <v>-1.4592486284210899</v>
      </c>
      <c r="L954" s="2" cm="1">
        <f t="array" ref="L954">IF(D954="","",D954-SUMPRODUCT(($B$1461:$B$1491=$J954)*1,D$1461:D$1491))</f>
        <v>-1.4582996484266548</v>
      </c>
      <c r="M954" s="2" cm="1">
        <f t="array" ref="M954">IF(E954="","",E954-SUMPRODUCT(($B$1461:$B$1491=$J954)*1,E$1461:E$1491))</f>
        <v>-1.4819174780671673</v>
      </c>
      <c r="N954" s="2" cm="1">
        <f t="array" ref="N954">IF(F954="","",F954-SUMPRODUCT(($B$1461:$B$1491=$J954)*1,F$1461:F$1491))</f>
        <v>-1.5198561578753687</v>
      </c>
      <c r="O954" s="2" cm="1">
        <f t="array" ref="O954">IF(G954="","",G954-SUMPRODUCT(($B$1461:$B$1491=$J954)*1,G$1461:G$1491))</f>
        <v>-1.4894446021502539</v>
      </c>
    </row>
    <row r="955" spans="1:15" x14ac:dyDescent="0.55000000000000004">
      <c r="A955" s="3">
        <v>31</v>
      </c>
      <c r="B955" s="4">
        <v>22</v>
      </c>
      <c r="C955" s="2">
        <f>IFERROR(LN(実質付加価値!C955),"")</f>
        <v>10.792857789101731</v>
      </c>
      <c r="D955" s="2">
        <f>IFERROR(LN(実質付加価値!D955),"")</f>
        <v>10.746032500626779</v>
      </c>
      <c r="E955" s="2">
        <f>IFERROR(LN(実質付加価値!E955),"")</f>
        <v>10.739050043989799</v>
      </c>
      <c r="F955" s="2">
        <f>IFERROR(LN(実質付加価値!F955),"")</f>
        <v>10.269828645099082</v>
      </c>
      <c r="G955" s="2">
        <f>IFERROR(LN(実質付加価値!G955),"")</f>
        <v>10.189846608692804</v>
      </c>
      <c r="I955" s="3">
        <v>31</v>
      </c>
      <c r="J955" s="3">
        <v>22</v>
      </c>
      <c r="K955" s="2" cm="1">
        <f t="array" ref="K955">IF(C955="","",C955-SUMPRODUCT(($B$1461:$B$1491=$J955)*1,C$1461:C$1491))</f>
        <v>-1.3138477689658519</v>
      </c>
      <c r="L955" s="2" cm="1">
        <f t="array" ref="L955">IF(D955="","",D955-SUMPRODUCT(($B$1461:$B$1491=$J955)*1,D$1461:D$1491))</f>
        <v>-1.3327874562939979</v>
      </c>
      <c r="M955" s="2" cm="1">
        <f t="array" ref="M955">IF(E955="","",E955-SUMPRODUCT(($B$1461:$B$1491=$J955)*1,E$1461:E$1491))</f>
        <v>-1.3375929012488736</v>
      </c>
      <c r="N955" s="2" cm="1">
        <f t="array" ref="N955">IF(F955="","",F955-SUMPRODUCT(($B$1461:$B$1491=$J955)*1,F$1461:F$1491))</f>
        <v>-1.3312291512515273</v>
      </c>
      <c r="O955" s="2" cm="1">
        <f t="array" ref="O955">IF(G955="","",G955-SUMPRODUCT(($B$1461:$B$1491=$J955)*1,G$1461:G$1491))</f>
        <v>-1.4071154424608565</v>
      </c>
    </row>
    <row r="956" spans="1:15" x14ac:dyDescent="0.55000000000000004">
      <c r="A956" s="3">
        <v>31</v>
      </c>
      <c r="B956" s="4">
        <v>23</v>
      </c>
      <c r="C956" s="2">
        <f>IFERROR(LN(実質付加価値!C956),"")</f>
        <v>10.633395381372098</v>
      </c>
      <c r="D956" s="2">
        <f>IFERROR(LN(実質付加価値!D956),"")</f>
        <v>10.578313145675949</v>
      </c>
      <c r="E956" s="2">
        <f>IFERROR(LN(実質付加価値!E956),"")</f>
        <v>10.624188481400047</v>
      </c>
      <c r="F956" s="2">
        <f>IFERROR(LN(実質付加価値!F956),"")</f>
        <v>10.700204555234293</v>
      </c>
      <c r="G956" s="2">
        <f>IFERROR(LN(実質付加価値!G956),"")</f>
        <v>10.692972415868265</v>
      </c>
      <c r="I956" s="3">
        <v>31</v>
      </c>
      <c r="J956" s="3">
        <v>23</v>
      </c>
      <c r="K956" s="2" cm="1">
        <f t="array" ref="K956">IF(C956="","",C956-SUMPRODUCT(($B$1461:$B$1491=$J956)*1,C$1461:C$1491))</f>
        <v>-1.1901106294865826</v>
      </c>
      <c r="L956" s="2" cm="1">
        <f t="array" ref="L956">IF(D956="","",D956-SUMPRODUCT(($B$1461:$B$1491=$J956)*1,D$1461:D$1491))</f>
        <v>-1.2475656945675091</v>
      </c>
      <c r="M956" s="2" cm="1">
        <f t="array" ref="M956">IF(E956="","",E956-SUMPRODUCT(($B$1461:$B$1491=$J956)*1,E$1461:E$1491))</f>
        <v>-1.2389401390896122</v>
      </c>
      <c r="N956" s="2" cm="1">
        <f t="array" ref="N956">IF(F956="","",F956-SUMPRODUCT(($B$1461:$B$1491=$J956)*1,F$1461:F$1491))</f>
        <v>-1.2465663977368227</v>
      </c>
      <c r="O956" s="2" cm="1">
        <f t="array" ref="O956">IF(G956="","",G956-SUMPRODUCT(($B$1461:$B$1491=$J956)*1,G$1461:G$1491))</f>
        <v>-1.2430530954247327</v>
      </c>
    </row>
    <row r="957" spans="1:15" x14ac:dyDescent="0.55000000000000004">
      <c r="A957" s="3">
        <v>31</v>
      </c>
      <c r="B957" s="4">
        <v>24</v>
      </c>
      <c r="C957" s="2">
        <f>IFERROR(LN(実質付加価値!C957),"")</f>
        <v>9.6317548084698057</v>
      </c>
      <c r="D957" s="2">
        <f>IFERROR(LN(実質付加価値!D957),"")</f>
        <v>9.769635791960301</v>
      </c>
      <c r="E957" s="2">
        <f>IFERROR(LN(実質付加価値!E957),"")</f>
        <v>9.8041993908185816</v>
      </c>
      <c r="F957" s="2">
        <f>IFERROR(LN(実質付加価値!F957),"")</f>
        <v>9.7391990393056815</v>
      </c>
      <c r="G957" s="2">
        <f>IFERROR(LN(実質付加価値!G957),"")</f>
        <v>9.7575467600518557</v>
      </c>
      <c r="I957" s="3">
        <v>31</v>
      </c>
      <c r="J957" s="3">
        <v>24</v>
      </c>
      <c r="K957" s="2" cm="1">
        <f t="array" ref="K957">IF(C957="","",C957-SUMPRODUCT(($B$1461:$B$1491=$J957)*1,C$1461:C$1491))</f>
        <v>-1.5256943198419233</v>
      </c>
      <c r="L957" s="2" cm="1">
        <f t="array" ref="L957">IF(D957="","",D957-SUMPRODUCT(($B$1461:$B$1491=$J957)*1,D$1461:D$1491))</f>
        <v>-1.3894612743649635</v>
      </c>
      <c r="M957" s="2" cm="1">
        <f t="array" ref="M957">IF(E957="","",E957-SUMPRODUCT(($B$1461:$B$1491=$J957)*1,E$1461:E$1491))</f>
        <v>-1.3181431501497887</v>
      </c>
      <c r="N957" s="2" cm="1">
        <f t="array" ref="N957">IF(F957="","",F957-SUMPRODUCT(($B$1461:$B$1491=$J957)*1,F$1461:F$1491))</f>
        <v>-1.3178430409083521</v>
      </c>
      <c r="O957" s="2" cm="1">
        <f t="array" ref="O957">IF(G957="","",G957-SUMPRODUCT(($B$1461:$B$1491=$J957)*1,G$1461:G$1491))</f>
        <v>-1.333045540975899</v>
      </c>
    </row>
    <row r="958" spans="1:15" x14ac:dyDescent="0.55000000000000004">
      <c r="A958" s="3">
        <v>31</v>
      </c>
      <c r="B958" s="4">
        <v>25</v>
      </c>
      <c r="C958" s="2">
        <f>IFERROR(LN(実質付加価値!C958),"")</f>
        <v>11.219799389639652</v>
      </c>
      <c r="D958" s="2">
        <f>IFERROR(LN(実質付加価値!D958),"")</f>
        <v>11.333763189104099</v>
      </c>
      <c r="E958" s="2">
        <f>IFERROR(LN(実質付加価値!E958),"")</f>
        <v>11.30792286708914</v>
      </c>
      <c r="F958" s="2">
        <f>IFERROR(LN(実質付加価値!F958),"")</f>
        <v>11.349169459790241</v>
      </c>
      <c r="G958" s="2">
        <f>IFERROR(LN(実質付加価値!G958),"")</f>
        <v>11.420245347877598</v>
      </c>
      <c r="I958" s="3">
        <v>31</v>
      </c>
      <c r="J958" s="3">
        <v>25</v>
      </c>
      <c r="K958" s="2" cm="1">
        <f t="array" ref="K958">IF(C958="","",C958-SUMPRODUCT(($B$1461:$B$1491=$J958)*1,C$1461:C$1491))</f>
        <v>-1.1042663920571787</v>
      </c>
      <c r="L958" s="2" cm="1">
        <f t="array" ref="L958">IF(D958="","",D958-SUMPRODUCT(($B$1461:$B$1491=$J958)*1,D$1461:D$1491))</f>
        <v>-1.1008691418149521</v>
      </c>
      <c r="M958" s="2" cm="1">
        <f t="array" ref="M958">IF(E958="","",E958-SUMPRODUCT(($B$1461:$B$1491=$J958)*1,E$1461:E$1491))</f>
        <v>-1.1037889919206609</v>
      </c>
      <c r="N958" s="2" cm="1">
        <f t="array" ref="N958">IF(F958="","",F958-SUMPRODUCT(($B$1461:$B$1491=$J958)*1,F$1461:F$1491))</f>
        <v>-1.1031274757143752</v>
      </c>
      <c r="O958" s="2" cm="1">
        <f t="array" ref="O958">IF(G958="","",G958-SUMPRODUCT(($B$1461:$B$1491=$J958)*1,G$1461:G$1491))</f>
        <v>-1.1767173830487625</v>
      </c>
    </row>
    <row r="959" spans="1:15" x14ac:dyDescent="0.55000000000000004">
      <c r="A959" s="3">
        <v>31</v>
      </c>
      <c r="B959" s="4">
        <v>26</v>
      </c>
      <c r="C959" s="2">
        <f>IFERROR(LN(実質付加価値!C959),"")</f>
        <v>11.005396897717073</v>
      </c>
      <c r="D959" s="2">
        <f>IFERROR(LN(実質付加価値!D959),"")</f>
        <v>11.077383419029228</v>
      </c>
      <c r="E959" s="2">
        <f>IFERROR(LN(実質付加価値!E959),"")</f>
        <v>11.065046425353561</v>
      </c>
      <c r="F959" s="2">
        <f>IFERROR(LN(実質付加価値!F959),"")</f>
        <v>11.04147976177131</v>
      </c>
      <c r="G959" s="2">
        <f>IFERROR(LN(実質付加価値!G959),"")</f>
        <v>11.012183423634553</v>
      </c>
      <c r="I959" s="3">
        <v>31</v>
      </c>
      <c r="J959" s="3">
        <v>26</v>
      </c>
      <c r="K959" s="2" cm="1">
        <f t="array" ref="K959">IF(C959="","",C959-SUMPRODUCT(($B$1461:$B$1491=$J959)*1,C$1461:C$1491))</f>
        <v>-1.2890406641685406</v>
      </c>
      <c r="L959" s="2" cm="1">
        <f t="array" ref="L959">IF(D959="","",D959-SUMPRODUCT(($B$1461:$B$1491=$J959)*1,D$1461:D$1491))</f>
        <v>-1.3135156469141105</v>
      </c>
      <c r="M959" s="2" cm="1">
        <f t="array" ref="M959">IF(E959="","",E959-SUMPRODUCT(($B$1461:$B$1491=$J959)*1,E$1461:E$1491))</f>
        <v>-1.3364855478258963</v>
      </c>
      <c r="N959" s="2" cm="1">
        <f t="array" ref="N959">IF(F959="","",F959-SUMPRODUCT(($B$1461:$B$1491=$J959)*1,F$1461:F$1491))</f>
        <v>-1.3426325207162577</v>
      </c>
      <c r="O959" s="2" cm="1">
        <f t="array" ref="O959">IF(G959="","",G959-SUMPRODUCT(($B$1461:$B$1491=$J959)*1,G$1461:G$1491))</f>
        <v>-1.3372800740038659</v>
      </c>
    </row>
    <row r="960" spans="1:15" x14ac:dyDescent="0.55000000000000004">
      <c r="A960" s="3">
        <v>31</v>
      </c>
      <c r="B960" s="4">
        <v>27</v>
      </c>
      <c r="C960" s="2">
        <f>IFERROR(LN(実質付加価値!C960),"")</f>
        <v>11.416574086374847</v>
      </c>
      <c r="D960" s="2">
        <f>IFERROR(LN(実質付加価値!D960),"")</f>
        <v>11.433272496547973</v>
      </c>
      <c r="E960" s="2">
        <f>IFERROR(LN(実質付加価値!E960),"")</f>
        <v>11.480523593018328</v>
      </c>
      <c r="F960" s="2">
        <f>IFERROR(LN(実質付加価値!F960),"")</f>
        <v>11.467600814422266</v>
      </c>
      <c r="G960" s="2">
        <f>IFERROR(LN(実質付加価値!G960),"")</f>
        <v>11.457694939170814</v>
      </c>
      <c r="I960" s="3">
        <v>31</v>
      </c>
      <c r="J960" s="3">
        <v>27</v>
      </c>
      <c r="K960" s="2" cm="1">
        <f t="array" ref="K960">IF(C960="","",C960-SUMPRODUCT(($B$1461:$B$1491=$J960)*1,C$1461:C$1491))</f>
        <v>-1.5432181841345827</v>
      </c>
      <c r="L960" s="2" cm="1">
        <f t="array" ref="L960">IF(D960="","",D960-SUMPRODUCT(($B$1461:$B$1491=$J960)*1,D$1461:D$1491))</f>
        <v>-1.5717985182172143</v>
      </c>
      <c r="M960" s="2" cm="1">
        <f t="array" ref="M960">IF(E960="","",E960-SUMPRODUCT(($B$1461:$B$1491=$J960)*1,E$1461:E$1491))</f>
        <v>-1.5501046800974532</v>
      </c>
      <c r="N960" s="2" cm="1">
        <f t="array" ref="N960">IF(F960="","",F960-SUMPRODUCT(($B$1461:$B$1491=$J960)*1,F$1461:F$1491))</f>
        <v>-1.5568380948758751</v>
      </c>
      <c r="O960" s="2" cm="1">
        <f t="array" ref="O960">IF(G960="","",G960-SUMPRODUCT(($B$1461:$B$1491=$J960)*1,G$1461:G$1491))</f>
        <v>-1.5774243397587995</v>
      </c>
    </row>
    <row r="961" spans="1:15" x14ac:dyDescent="0.55000000000000004">
      <c r="A961" s="3">
        <v>31</v>
      </c>
      <c r="B961" s="4">
        <v>28</v>
      </c>
      <c r="C961" s="2">
        <f>IFERROR(LN(実質付加価値!C961),"")</f>
        <v>11.778433013852689</v>
      </c>
      <c r="D961" s="2">
        <f>IFERROR(LN(実質付加価値!D961),"")</f>
        <v>11.926294439450707</v>
      </c>
      <c r="E961" s="2">
        <f>IFERROR(LN(実質付加価値!E961),"")</f>
        <v>12.010678307904556</v>
      </c>
      <c r="F961" s="2">
        <f>IFERROR(LN(実質付加価値!F961),"")</f>
        <v>12.055321221055133</v>
      </c>
      <c r="G961" s="2">
        <f>IFERROR(LN(実質付加価値!G961),"")</f>
        <v>12.106717017988885</v>
      </c>
      <c r="I961" s="3">
        <v>31</v>
      </c>
      <c r="J961" s="3">
        <v>28</v>
      </c>
      <c r="K961" s="2" cm="1">
        <f t="array" ref="K961">IF(C961="","",C961-SUMPRODUCT(($B$1461:$B$1491=$J961)*1,C$1461:C$1491))</f>
        <v>-1.0243830526967024</v>
      </c>
      <c r="L961" s="2" cm="1">
        <f t="array" ref="L961">IF(D961="","",D961-SUMPRODUCT(($B$1461:$B$1491=$J961)*1,D$1461:D$1491))</f>
        <v>-0.96638104506370404</v>
      </c>
      <c r="M961" s="2" cm="1">
        <f t="array" ref="M961">IF(E961="","",E961-SUMPRODUCT(($B$1461:$B$1491=$J961)*1,E$1461:E$1491))</f>
        <v>-0.95958383784542356</v>
      </c>
      <c r="N961" s="2" cm="1">
        <f t="array" ref="N961">IF(F961="","",F961-SUMPRODUCT(($B$1461:$B$1491=$J961)*1,F$1461:F$1491))</f>
        <v>-0.93651598852504137</v>
      </c>
      <c r="O961" s="2" cm="1">
        <f t="array" ref="O961">IF(G961="","",G961-SUMPRODUCT(($B$1461:$B$1491=$J961)*1,G$1461:G$1491))</f>
        <v>-0.93431440475277228</v>
      </c>
    </row>
    <row r="962" spans="1:15" x14ac:dyDescent="0.55000000000000004">
      <c r="A962" s="3">
        <v>31</v>
      </c>
      <c r="B962" s="4">
        <v>29</v>
      </c>
      <c r="C962" s="2">
        <f>IFERROR(LN(実質付加価値!C962),"")</f>
        <v>11.551030182830686</v>
      </c>
      <c r="D962" s="2">
        <f>IFERROR(LN(実質付加価値!D962),"")</f>
        <v>11.579881171968266</v>
      </c>
      <c r="E962" s="2">
        <f>IFERROR(LN(実質付加価値!E962),"")</f>
        <v>11.624405191532766</v>
      </c>
      <c r="F962" s="2">
        <f>IFERROR(LN(実質付加価値!F962),"")</f>
        <v>11.637938405267354</v>
      </c>
      <c r="G962" s="2">
        <f>IFERROR(LN(実質付加価値!G962),"")</f>
        <v>11.648941257164026</v>
      </c>
      <c r="I962" s="3">
        <v>31</v>
      </c>
      <c r="J962" s="3">
        <v>29</v>
      </c>
      <c r="K962" s="2" cm="1">
        <f t="array" ref="K962">IF(C962="","",C962-SUMPRODUCT(($B$1461:$B$1491=$J962)*1,C$1461:C$1491))</f>
        <v>-1.0247482066160405</v>
      </c>
      <c r="L962" s="2" cm="1">
        <f t="array" ref="L962">IF(D962="","",D962-SUMPRODUCT(($B$1461:$B$1491=$J962)*1,D$1461:D$1491))</f>
        <v>-1.023940707006</v>
      </c>
      <c r="M962" s="2" cm="1">
        <f t="array" ref="M962">IF(E962="","",E962-SUMPRODUCT(($B$1461:$B$1491=$J962)*1,E$1461:E$1491))</f>
        <v>-1.0035832018665864</v>
      </c>
      <c r="N962" s="2" cm="1">
        <f t="array" ref="N962">IF(F962="","",F962-SUMPRODUCT(($B$1461:$B$1491=$J962)*1,F$1461:F$1491))</f>
        <v>-0.99450213770339957</v>
      </c>
      <c r="O962" s="2" cm="1">
        <f t="array" ref="O962">IF(G962="","",G962-SUMPRODUCT(($B$1461:$B$1491=$J962)*1,G$1461:G$1491))</f>
        <v>-0.98824912354872119</v>
      </c>
    </row>
    <row r="963" spans="1:15" x14ac:dyDescent="0.55000000000000004">
      <c r="A963" s="3">
        <v>31</v>
      </c>
      <c r="B963" s="4">
        <v>30</v>
      </c>
      <c r="C963" s="2">
        <f>IFERROR(LN(実質付加価値!C963),"")</f>
        <v>12.060934720508232</v>
      </c>
      <c r="D963" s="2">
        <f>IFERROR(LN(実質付加価値!D963),"")</f>
        <v>12.218225531712093</v>
      </c>
      <c r="E963" s="2">
        <f>IFERROR(LN(実質付加価値!E963),"")</f>
        <v>12.251836052343631</v>
      </c>
      <c r="F963" s="2">
        <f>IFERROR(LN(実質付加価値!F963),"")</f>
        <v>12.249533495230359</v>
      </c>
      <c r="G963" s="2">
        <f>IFERROR(LN(実質付加価値!G963),"")</f>
        <v>12.268671640815013</v>
      </c>
      <c r="I963" s="3">
        <v>31</v>
      </c>
      <c r="J963" s="3">
        <v>30</v>
      </c>
      <c r="K963" s="2" cm="1">
        <f t="array" ref="K963">IF(C963="","",C963-SUMPRODUCT(($B$1461:$B$1491=$J963)*1,C$1461:C$1491))</f>
        <v>-1.0944587857469052</v>
      </c>
      <c r="L963" s="2" cm="1">
        <f t="array" ref="L963">IF(D963="","",D963-SUMPRODUCT(($B$1461:$B$1491=$J963)*1,D$1461:D$1491))</f>
        <v>-1.0947774019786394</v>
      </c>
      <c r="M963" s="2" cm="1">
        <f t="array" ref="M963">IF(E963="","",E963-SUMPRODUCT(($B$1461:$B$1491=$J963)*1,E$1461:E$1491))</f>
        <v>-1.1309927831968913</v>
      </c>
      <c r="N963" s="2" cm="1">
        <f t="array" ref="N963">IF(F963="","",F963-SUMPRODUCT(($B$1461:$B$1491=$J963)*1,F$1461:F$1491))</f>
        <v>-1.13558990125542</v>
      </c>
      <c r="O963" s="2" cm="1">
        <f t="array" ref="O963">IF(G963="","",G963-SUMPRODUCT(($B$1461:$B$1491=$J963)*1,G$1461:G$1491))</f>
        <v>-1.1645261788522259</v>
      </c>
    </row>
    <row r="964" spans="1:15" x14ac:dyDescent="0.55000000000000004">
      <c r="A964" s="3">
        <v>31</v>
      </c>
      <c r="B964" s="4">
        <v>31</v>
      </c>
      <c r="C964" s="2">
        <f>IFERROR(LN(実質付加価値!C964),"")</f>
        <v>11.243653426247661</v>
      </c>
      <c r="D964" s="2">
        <f>IFERROR(LN(実質付加価値!D964),"")</f>
        <v>11.195145733484528</v>
      </c>
      <c r="E964" s="2">
        <f>IFERROR(LN(実質付加価値!E964),"")</f>
        <v>11.221115028926373</v>
      </c>
      <c r="F964" s="2">
        <f>IFERROR(LN(実質付加価値!F964),"")</f>
        <v>11.098190896158679</v>
      </c>
      <c r="G964" s="2">
        <f>IFERROR(LN(実質付加価値!G964),"")</f>
        <v>11.075724247733618</v>
      </c>
      <c r="I964" s="3">
        <v>31</v>
      </c>
      <c r="J964" s="3">
        <v>31</v>
      </c>
      <c r="K964" s="2" cm="1">
        <f t="array" ref="K964">IF(C964="","",C964-SUMPRODUCT(($B$1461:$B$1491=$J964)*1,C$1461:C$1491))</f>
        <v>-1.4550206082067234</v>
      </c>
      <c r="L964" s="2" cm="1">
        <f t="array" ref="L964">IF(D964="","",D964-SUMPRODUCT(($B$1461:$B$1491=$J964)*1,D$1461:D$1491))</f>
        <v>-1.406372388259145</v>
      </c>
      <c r="M964" s="2" cm="1">
        <f t="array" ref="M964">IF(E964="","",E964-SUMPRODUCT(($B$1461:$B$1491=$J964)*1,E$1461:E$1491))</f>
        <v>-1.3536094228035527</v>
      </c>
      <c r="N964" s="2" cm="1">
        <f t="array" ref="N964">IF(F964="","",F964-SUMPRODUCT(($B$1461:$B$1491=$J964)*1,F$1461:F$1491))</f>
        <v>-1.3502765345278451</v>
      </c>
      <c r="O964" s="2" cm="1">
        <f t="array" ref="O964">IF(G964="","",G964-SUMPRODUCT(($B$1461:$B$1491=$J964)*1,G$1461:G$1491))</f>
        <v>-1.3718292026059924</v>
      </c>
    </row>
    <row r="965" spans="1:15" x14ac:dyDescent="0.55000000000000004">
      <c r="A965" s="3">
        <v>32</v>
      </c>
      <c r="B965" s="4">
        <v>1</v>
      </c>
      <c r="C965" s="2">
        <f>IFERROR(LN(実質付加価値!C965),"")</f>
        <v>10.901497780354607</v>
      </c>
      <c r="D965" s="2">
        <f>IFERROR(LN(実質付加価値!D965),"")</f>
        <v>10.71205896495692</v>
      </c>
      <c r="E965" s="2">
        <f>IFERROR(LN(実質付加価値!E965),"")</f>
        <v>10.729399674181161</v>
      </c>
      <c r="F965" s="2">
        <f>IFERROR(LN(実質付加価値!F965),"")</f>
        <v>10.677167977893669</v>
      </c>
      <c r="G965" s="2">
        <f>IFERROR(LN(実質付加価値!G965),"")</f>
        <v>10.744438119732287</v>
      </c>
      <c r="I965" s="3">
        <v>32</v>
      </c>
      <c r="J965" s="3">
        <v>1</v>
      </c>
      <c r="K965" s="2" cm="1">
        <f t="array" ref="K965">IF(C965="","",C965-SUMPRODUCT(($B$1461:$B$1491=$J965)*1,C$1461:C$1491))</f>
        <v>-0.69873455358114889</v>
      </c>
      <c r="L965" s="2" cm="1">
        <f t="array" ref="L965">IF(D965="","",D965-SUMPRODUCT(($B$1461:$B$1491=$J965)*1,D$1461:D$1491))</f>
        <v>-0.74770775412462953</v>
      </c>
      <c r="M965" s="2" cm="1">
        <f t="array" ref="M965">IF(E965="","",E965-SUMPRODUCT(($B$1461:$B$1491=$J965)*1,E$1461:E$1491))</f>
        <v>-0.63183615890443612</v>
      </c>
      <c r="N965" s="2" cm="1">
        <f t="array" ref="N965">IF(F965="","",F965-SUMPRODUCT(($B$1461:$B$1491=$J965)*1,F$1461:F$1491))</f>
        <v>-0.6450636906848537</v>
      </c>
      <c r="O965" s="2" cm="1">
        <f t="array" ref="O965">IF(G965="","",G965-SUMPRODUCT(($B$1461:$B$1491=$J965)*1,G$1461:G$1491))</f>
        <v>-0.66025334061599672</v>
      </c>
    </row>
    <row r="966" spans="1:15" x14ac:dyDescent="0.55000000000000004">
      <c r="A966" s="3">
        <v>32</v>
      </c>
      <c r="B966" s="4">
        <v>2</v>
      </c>
      <c r="C966" s="2">
        <f>IFERROR(LN(実質付加価値!C966),"")</f>
        <v>7.8577875728088058</v>
      </c>
      <c r="D966" s="2">
        <f>IFERROR(LN(実質付加価値!D966),"")</f>
        <v>8.0913226815907109</v>
      </c>
      <c r="E966" s="2">
        <f>IFERROR(LN(実質付加価値!E966),"")</f>
        <v>8.0222618901437937</v>
      </c>
      <c r="F966" s="2">
        <f>IFERROR(LN(実質付加価値!F966),"")</f>
        <v>8.0128089021267908</v>
      </c>
      <c r="G966" s="2">
        <f>IFERROR(LN(実質付加価値!G966),"")</f>
        <v>7.5148577231230282</v>
      </c>
      <c r="I966" s="3">
        <v>32</v>
      </c>
      <c r="J966" s="3">
        <v>2</v>
      </c>
      <c r="K966" s="2" cm="1">
        <f t="array" ref="K966">IF(C966="","",C966-SUMPRODUCT(($B$1461:$B$1491=$J966)*1,C$1461:C$1491))</f>
        <v>-0.61005905528653148</v>
      </c>
      <c r="L966" s="2" cm="1">
        <f t="array" ref="L966">IF(D966="","",D966-SUMPRODUCT(($B$1461:$B$1491=$J966)*1,D$1461:D$1491))</f>
        <v>-0.50695147476929314</v>
      </c>
      <c r="M966" s="2" cm="1">
        <f t="array" ref="M966">IF(E966="","",E966-SUMPRODUCT(($B$1461:$B$1491=$J966)*1,E$1461:E$1491))</f>
        <v>-0.53857122529210066</v>
      </c>
      <c r="N966" s="2" cm="1">
        <f t="array" ref="N966">IF(F966="","",F966-SUMPRODUCT(($B$1461:$B$1491=$J966)*1,F$1461:F$1491))</f>
        <v>-0.52438079388905123</v>
      </c>
      <c r="O966" s="2" cm="1">
        <f t="array" ref="O966">IF(G966="","",G966-SUMPRODUCT(($B$1461:$B$1491=$J966)*1,G$1461:G$1491))</f>
        <v>-0.77379615983307826</v>
      </c>
    </row>
    <row r="967" spans="1:15" x14ac:dyDescent="0.55000000000000004">
      <c r="A967" s="3">
        <v>32</v>
      </c>
      <c r="B967" s="4">
        <v>3</v>
      </c>
      <c r="C967" s="2">
        <f>IFERROR(LN(実質付加価値!C967),"")</f>
        <v>10.441980924698141</v>
      </c>
      <c r="D967" s="2">
        <f>IFERROR(LN(実質付加価値!D967),"")</f>
        <v>10.286730187983434</v>
      </c>
      <c r="E967" s="2">
        <f>IFERROR(LN(実質付加価値!E967),"")</f>
        <v>10.270564903099707</v>
      </c>
      <c r="F967" s="2">
        <f>IFERROR(LN(実質付加価値!F967),"")</f>
        <v>10.322025795987624</v>
      </c>
      <c r="G967" s="2">
        <f>IFERROR(LN(実質付加価値!G967),"")</f>
        <v>10.359086400800768</v>
      </c>
      <c r="I967" s="3">
        <v>32</v>
      </c>
      <c r="J967" s="3">
        <v>3</v>
      </c>
      <c r="K967" s="2" cm="1">
        <f t="array" ref="K967">IF(C967="","",C967-SUMPRODUCT(($B$1461:$B$1491=$J967)*1,C$1461:C$1491))</f>
        <v>-1.6214431420886424</v>
      </c>
      <c r="L967" s="2" cm="1">
        <f t="array" ref="L967">IF(D967="","",D967-SUMPRODUCT(($B$1461:$B$1491=$J967)*1,D$1461:D$1491))</f>
        <v>-1.8058077276748374</v>
      </c>
      <c r="M967" s="2" cm="1">
        <f t="array" ref="M967">IF(E967="","",E967-SUMPRODUCT(($B$1461:$B$1491=$J967)*1,E$1461:E$1491))</f>
        <v>-1.8636963480266626</v>
      </c>
      <c r="N967" s="2" cm="1">
        <f t="array" ref="N967">IF(F967="","",F967-SUMPRODUCT(($B$1461:$B$1491=$J967)*1,F$1461:F$1491))</f>
        <v>-1.7425049927884277</v>
      </c>
      <c r="O967" s="2" cm="1">
        <f t="array" ref="O967">IF(G967="","",G967-SUMPRODUCT(($B$1461:$B$1491=$J967)*1,G$1461:G$1491))</f>
        <v>-1.7453610668728459</v>
      </c>
    </row>
    <row r="968" spans="1:15" x14ac:dyDescent="0.55000000000000004">
      <c r="A968" s="3">
        <v>32</v>
      </c>
      <c r="B968" s="4">
        <v>4</v>
      </c>
      <c r="C968" s="2">
        <f>IFERROR(LN(実質付加価値!C968),"")</f>
        <v>9.1396694416066406</v>
      </c>
      <c r="D968" s="2">
        <f>IFERROR(LN(実質付加価値!D968),"")</f>
        <v>9.5492879751996647</v>
      </c>
      <c r="E968" s="2">
        <f>IFERROR(LN(実質付加価値!E968),"")</f>
        <v>9.312252556884518</v>
      </c>
      <c r="F968" s="2">
        <f>IFERROR(LN(実質付加価値!F968),"")</f>
        <v>9.2476373990876635</v>
      </c>
      <c r="G968" s="2">
        <f>IFERROR(LN(実質付加価値!G968),"")</f>
        <v>9.0842976365330976</v>
      </c>
      <c r="I968" s="3">
        <v>32</v>
      </c>
      <c r="J968" s="3">
        <v>4</v>
      </c>
      <c r="K968" s="2" cm="1">
        <f t="array" ref="K968">IF(C968="","",C968-SUMPRODUCT(($B$1461:$B$1491=$J968)*1,C$1461:C$1491))</f>
        <v>-0.79385221535897266</v>
      </c>
      <c r="L968" s="2" cm="1">
        <f t="array" ref="L968">IF(D968="","",D968-SUMPRODUCT(($B$1461:$B$1491=$J968)*1,D$1461:D$1491))</f>
        <v>-0.48105481857691856</v>
      </c>
      <c r="M968" s="2" cm="1">
        <f t="array" ref="M968">IF(E968="","",E968-SUMPRODUCT(($B$1461:$B$1491=$J968)*1,E$1461:E$1491))</f>
        <v>-0.62645365157657196</v>
      </c>
      <c r="N968" s="2" cm="1">
        <f t="array" ref="N968">IF(F968="","",F968-SUMPRODUCT(($B$1461:$B$1491=$J968)*1,F$1461:F$1491))</f>
        <v>-0.57852557227398016</v>
      </c>
      <c r="O968" s="2" cm="1">
        <f t="array" ref="O968">IF(G968="","",G968-SUMPRODUCT(($B$1461:$B$1491=$J968)*1,G$1461:G$1491))</f>
        <v>-0.71682099558694823</v>
      </c>
    </row>
    <row r="969" spans="1:15" x14ac:dyDescent="0.55000000000000004">
      <c r="A969" s="3">
        <v>32</v>
      </c>
      <c r="B969" s="4">
        <v>5</v>
      </c>
      <c r="C969" s="2">
        <f>IFERROR(LN(実質付加価値!C969),"")</f>
        <v>9.3354183212251023</v>
      </c>
      <c r="D969" s="2">
        <f>IFERROR(LN(実質付加価値!D969),"")</f>
        <v>9.4243508171216508</v>
      </c>
      <c r="E969" s="2">
        <f>IFERROR(LN(実質付加価値!E969),"")</f>
        <v>9.4619362987593618</v>
      </c>
      <c r="F969" s="2">
        <f>IFERROR(LN(実質付加価値!F969),"")</f>
        <v>9.2776164400317782</v>
      </c>
      <c r="G969" s="2">
        <f>IFERROR(LN(実質付加価値!G969),"")</f>
        <v>9.4414336596888049</v>
      </c>
      <c r="I969" s="3">
        <v>32</v>
      </c>
      <c r="J969" s="3">
        <v>5</v>
      </c>
      <c r="K969" s="2" cm="1">
        <f t="array" ref="K969">IF(C969="","",C969-SUMPRODUCT(($B$1461:$B$1491=$J969)*1,C$1461:C$1491))</f>
        <v>-0.90173814582530198</v>
      </c>
      <c r="L969" s="2" cm="1">
        <f t="array" ref="L969">IF(D969="","",D969-SUMPRODUCT(($B$1461:$B$1491=$J969)*1,D$1461:D$1491))</f>
        <v>-0.95685591017429417</v>
      </c>
      <c r="M969" s="2" cm="1">
        <f t="array" ref="M969">IF(E969="","",E969-SUMPRODUCT(($B$1461:$B$1491=$J969)*1,E$1461:E$1491))</f>
        <v>-0.96153095145190548</v>
      </c>
      <c r="N969" s="2" cm="1">
        <f t="array" ref="N969">IF(F969="","",F969-SUMPRODUCT(($B$1461:$B$1491=$J969)*1,F$1461:F$1491))</f>
        <v>-0.97525226139770993</v>
      </c>
      <c r="O969" s="2" cm="1">
        <f t="array" ref="O969">IF(G969="","",G969-SUMPRODUCT(($B$1461:$B$1491=$J969)*1,G$1461:G$1491))</f>
        <v>-0.87786574160933561</v>
      </c>
    </row>
    <row r="970" spans="1:15" x14ac:dyDescent="0.55000000000000004">
      <c r="A970" s="3">
        <v>32</v>
      </c>
      <c r="B970" s="4">
        <v>6</v>
      </c>
      <c r="C970" s="2">
        <f>IFERROR(LN(実質付加価値!C970),"")</f>
        <v>9.2194278358730255</v>
      </c>
      <c r="D970" s="2">
        <f>IFERROR(LN(実質付加価値!D970),"")</f>
        <v>9.5179519692540762</v>
      </c>
      <c r="E970" s="2">
        <f>IFERROR(LN(実質付加価値!E970),"")</f>
        <v>9.8770379873488245</v>
      </c>
      <c r="F970" s="2">
        <f>IFERROR(LN(実質付加価値!F970),"")</f>
        <v>9.6519446581219714</v>
      </c>
      <c r="G970" s="2">
        <f>IFERROR(LN(実質付加価値!G970),"")</f>
        <v>10.071182592347506</v>
      </c>
      <c r="I970" s="3">
        <v>32</v>
      </c>
      <c r="J970" s="3">
        <v>6</v>
      </c>
      <c r="K970" s="2" cm="1">
        <f t="array" ref="K970">IF(C970="","",C970-SUMPRODUCT(($B$1461:$B$1491=$J970)*1,C$1461:C$1491))</f>
        <v>-2.6200382902214301</v>
      </c>
      <c r="L970" s="2" cm="1">
        <f t="array" ref="L970">IF(D970="","",D970-SUMPRODUCT(($B$1461:$B$1491=$J970)*1,D$1461:D$1491))</f>
        <v>-2.3794512806373795</v>
      </c>
      <c r="M970" s="2" cm="1">
        <f t="array" ref="M970">IF(E970="","",E970-SUMPRODUCT(($B$1461:$B$1491=$J970)*1,E$1461:E$1491))</f>
        <v>-2.1729471814068457</v>
      </c>
      <c r="N970" s="2" cm="1">
        <f t="array" ref="N970">IF(F970="","",F970-SUMPRODUCT(($B$1461:$B$1491=$J970)*1,F$1461:F$1491))</f>
        <v>-2.4001129827357381</v>
      </c>
      <c r="O970" s="2" cm="1">
        <f t="array" ref="O970">IF(G970="","",G970-SUMPRODUCT(($B$1461:$B$1491=$J970)*1,G$1461:G$1491))</f>
        <v>-2.0095661938201417</v>
      </c>
    </row>
    <row r="971" spans="1:15" x14ac:dyDescent="0.55000000000000004">
      <c r="A971" s="3">
        <v>32</v>
      </c>
      <c r="B971" s="4">
        <v>7</v>
      </c>
      <c r="C971" s="2">
        <f>IFERROR(LN(実質付加価値!C971),"")</f>
        <v>9.3357699762554933</v>
      </c>
      <c r="D971" s="2">
        <f>IFERROR(LN(実質付加価値!D971),"")</f>
        <v>9.5402574833129457</v>
      </c>
      <c r="E971" s="2">
        <f>IFERROR(LN(実質付加価値!E971),"")</f>
        <v>9.4038735117079071</v>
      </c>
      <c r="F971" s="2">
        <f>IFERROR(LN(実質付加価値!F971),"")</f>
        <v>9.4480781563868739</v>
      </c>
      <c r="G971" s="2">
        <f>IFERROR(LN(実質付加価値!G971),"")</f>
        <v>9.3762615571425627</v>
      </c>
      <c r="I971" s="3">
        <v>32</v>
      </c>
      <c r="J971" s="3">
        <v>7</v>
      </c>
      <c r="K971" s="2" cm="1">
        <f t="array" ref="K971">IF(C971="","",C971-SUMPRODUCT(($B$1461:$B$1491=$J971)*1,C$1461:C$1491))</f>
        <v>-1.1694505353836835</v>
      </c>
      <c r="L971" s="2" cm="1">
        <f t="array" ref="L971">IF(D971="","",D971-SUMPRODUCT(($B$1461:$B$1491=$J971)*1,D$1461:D$1491))</f>
        <v>-1.1819949658440763</v>
      </c>
      <c r="M971" s="2" cm="1">
        <f t="array" ref="M971">IF(E971="","",E971-SUMPRODUCT(($B$1461:$B$1491=$J971)*1,E$1461:E$1491))</f>
        <v>-1.2510638013554427</v>
      </c>
      <c r="N971" s="2" cm="1">
        <f t="array" ref="N971">IF(F971="","",F971-SUMPRODUCT(($B$1461:$B$1491=$J971)*1,F$1461:F$1491))</f>
        <v>-1.1969275115536107</v>
      </c>
      <c r="O971" s="2" cm="1">
        <f t="array" ref="O971">IF(G971="","",G971-SUMPRODUCT(($B$1461:$B$1491=$J971)*1,G$1461:G$1491))</f>
        <v>-1.2980874886907987</v>
      </c>
    </row>
    <row r="972" spans="1:15" x14ac:dyDescent="0.55000000000000004">
      <c r="A972" s="3">
        <v>32</v>
      </c>
      <c r="B972" s="4">
        <v>8</v>
      </c>
      <c r="C972" s="2">
        <f>IFERROR(LN(実質付加価値!C972),"")</f>
        <v>11.733484976180007</v>
      </c>
      <c r="D972" s="2">
        <f>IFERROR(LN(実質付加価値!D972),"")</f>
        <v>11.656264011282603</v>
      </c>
      <c r="E972" s="2">
        <f>IFERROR(LN(実質付加価値!E972),"")</f>
        <v>11.639174592950958</v>
      </c>
      <c r="F972" s="2">
        <f>IFERROR(LN(実質付加価値!F972),"")</f>
        <v>11.533461003824987</v>
      </c>
      <c r="G972" s="2">
        <f>IFERROR(LN(実質付加価値!G972),"")</f>
        <v>11.352830389224813</v>
      </c>
      <c r="I972" s="3">
        <v>32</v>
      </c>
      <c r="J972" s="3">
        <v>8</v>
      </c>
      <c r="K972" s="2" cm="1">
        <f t="array" ref="K972">IF(C972="","",C972-SUMPRODUCT(($B$1461:$B$1491=$J972)*1,C$1461:C$1491))</f>
        <v>0.19767798494295974</v>
      </c>
      <c r="L972" s="2" cm="1">
        <f t="array" ref="L972">IF(D972="","",D972-SUMPRODUCT(($B$1461:$B$1491=$J972)*1,D$1461:D$1491))</f>
        <v>6.601739254600858E-2</v>
      </c>
      <c r="M972" s="2" cm="1">
        <f t="array" ref="M972">IF(E972="","",E972-SUMPRODUCT(($B$1461:$B$1491=$J972)*1,E$1461:E$1491))</f>
        <v>0.19712078024424606</v>
      </c>
      <c r="N972" s="2" cm="1">
        <f t="array" ref="N972">IF(F972="","",F972-SUMPRODUCT(($B$1461:$B$1491=$J972)*1,F$1461:F$1491))</f>
        <v>0.11768562719872655</v>
      </c>
      <c r="O972" s="2" cm="1">
        <f t="array" ref="O972">IF(G972="","",G972-SUMPRODUCT(($B$1461:$B$1491=$J972)*1,G$1461:G$1491))</f>
        <v>0.11131118628064129</v>
      </c>
    </row>
    <row r="973" spans="1:15" x14ac:dyDescent="0.55000000000000004">
      <c r="A973" s="3">
        <v>32</v>
      </c>
      <c r="B973" s="4">
        <v>9</v>
      </c>
      <c r="C973" s="2">
        <f>IFERROR(LN(実質付加価値!C973),"")</f>
        <v>9.1897646848002346</v>
      </c>
      <c r="D973" s="2">
        <f>IFERROR(LN(実質付加価値!D973),"")</f>
        <v>9.3217872199737339</v>
      </c>
      <c r="E973" s="2">
        <f>IFERROR(LN(実質付加価値!E973),"")</f>
        <v>9.430554167153403</v>
      </c>
      <c r="F973" s="2">
        <f>IFERROR(LN(実質付加価値!F973),"")</f>
        <v>9.2175125127287867</v>
      </c>
      <c r="G973" s="2">
        <f>IFERROR(LN(実質付加価値!G973),"")</f>
        <v>9.3999066430915068</v>
      </c>
      <c r="I973" s="3">
        <v>32</v>
      </c>
      <c r="J973" s="3">
        <v>9</v>
      </c>
      <c r="K973" s="2" cm="1">
        <f t="array" ref="K973">IF(C973="","",C973-SUMPRODUCT(($B$1461:$B$1491=$J973)*1,C$1461:C$1491))</f>
        <v>-1.83131134541736</v>
      </c>
      <c r="L973" s="2" cm="1">
        <f t="array" ref="L973">IF(D973="","",D973-SUMPRODUCT(($B$1461:$B$1491=$J973)*1,D$1461:D$1491))</f>
        <v>-1.7412705890307763</v>
      </c>
      <c r="M973" s="2" cm="1">
        <f t="array" ref="M973">IF(E973="","",E973-SUMPRODUCT(($B$1461:$B$1491=$J973)*1,E$1461:E$1491))</f>
        <v>-1.6872511162866513</v>
      </c>
      <c r="N973" s="2" cm="1">
        <f t="array" ref="N973">IF(F973="","",F973-SUMPRODUCT(($B$1461:$B$1491=$J973)*1,F$1461:F$1491))</f>
        <v>-1.7968706299640189</v>
      </c>
      <c r="O973" s="2" cm="1">
        <f t="array" ref="O973">IF(G973="","",G973-SUMPRODUCT(($B$1461:$B$1491=$J973)*1,G$1461:G$1491))</f>
        <v>-1.7326126323963464</v>
      </c>
    </row>
    <row r="974" spans="1:15" x14ac:dyDescent="0.55000000000000004">
      <c r="A974" s="3">
        <v>32</v>
      </c>
      <c r="B974" s="4">
        <v>10</v>
      </c>
      <c r="C974" s="2">
        <f>IFERROR(LN(実質付加価値!C974),"")</f>
        <v>10.913521357058743</v>
      </c>
      <c r="D974" s="2">
        <f>IFERROR(LN(実質付加価値!D974),"")</f>
        <v>11.128090691021667</v>
      </c>
      <c r="E974" s="2">
        <f>IFERROR(LN(実質付加価値!E974),"")</f>
        <v>11.0454801886049</v>
      </c>
      <c r="F974" s="2">
        <f>IFERROR(LN(実質付加価値!F974),"")</f>
        <v>10.900354901817954</v>
      </c>
      <c r="G974" s="2">
        <f>IFERROR(LN(実質付加価値!G974),"")</f>
        <v>11.097151443086092</v>
      </c>
      <c r="I974" s="3">
        <v>32</v>
      </c>
      <c r="J974" s="3">
        <v>10</v>
      </c>
      <c r="K974" s="2" cm="1">
        <f t="array" ref="K974">IF(C974="","",C974-SUMPRODUCT(($B$1461:$B$1491=$J974)*1,C$1461:C$1491))</f>
        <v>-1.0949147669210006</v>
      </c>
      <c r="L974" s="2" cm="1">
        <f t="array" ref="L974">IF(D974="","",D974-SUMPRODUCT(($B$1461:$B$1491=$J974)*1,D$1461:D$1491))</f>
        <v>-0.95029914883603617</v>
      </c>
      <c r="M974" s="2" cm="1">
        <f t="array" ref="M974">IF(E974="","",E974-SUMPRODUCT(($B$1461:$B$1491=$J974)*1,E$1461:E$1491))</f>
        <v>-1.1632253744576815</v>
      </c>
      <c r="N974" s="2" cm="1">
        <f t="array" ref="N974">IF(F974="","",F974-SUMPRODUCT(($B$1461:$B$1491=$J974)*1,F$1461:F$1491))</f>
        <v>-1.219731017441152</v>
      </c>
      <c r="O974" s="2" cm="1">
        <f t="array" ref="O974">IF(G974="","",G974-SUMPRODUCT(($B$1461:$B$1491=$J974)*1,G$1461:G$1491))</f>
        <v>-1.2093653916739839</v>
      </c>
    </row>
    <row r="975" spans="1:15" x14ac:dyDescent="0.55000000000000004">
      <c r="A975" s="3">
        <v>32</v>
      </c>
      <c r="B975" s="4">
        <v>11</v>
      </c>
      <c r="C975" s="2">
        <f>IFERROR(LN(実質付加価値!C975),"")</f>
        <v>10.503032887701673</v>
      </c>
      <c r="D975" s="2">
        <f>IFERROR(LN(実質付加価値!D975),"")</f>
        <v>11.258450723295246</v>
      </c>
      <c r="E975" s="2">
        <f>IFERROR(LN(実質付加価値!E975),"")</f>
        <v>11.680026507323285</v>
      </c>
      <c r="F975" s="2">
        <f>IFERROR(LN(実質付加価値!F975),"")</f>
        <v>11.701968090655022</v>
      </c>
      <c r="G975" s="2">
        <f>IFERROR(LN(実質付加価値!G975),"")</f>
        <v>11.859870260447527</v>
      </c>
      <c r="I975" s="3">
        <v>32</v>
      </c>
      <c r="J975" s="3">
        <v>11</v>
      </c>
      <c r="K975" s="2" cm="1">
        <f t="array" ref="K975">IF(C975="","",C975-SUMPRODUCT(($B$1461:$B$1491=$J975)*1,C$1461:C$1491))</f>
        <v>-0.33373874576316354</v>
      </c>
      <c r="L975" s="2" cm="1">
        <f t="array" ref="L975">IF(D975="","",D975-SUMPRODUCT(($B$1461:$B$1491=$J975)*1,D$1461:D$1491))</f>
        <v>0.19786564564538445</v>
      </c>
      <c r="M975" s="2" cm="1">
        <f t="array" ref="M975">IF(E975="","",E975-SUMPRODUCT(($B$1461:$B$1491=$J975)*1,E$1461:E$1491))</f>
        <v>0.39298312022295967</v>
      </c>
      <c r="N975" s="2" cm="1">
        <f t="array" ref="N975">IF(F975="","",F975-SUMPRODUCT(($B$1461:$B$1491=$J975)*1,F$1461:F$1491))</f>
        <v>0.35304697798756735</v>
      </c>
      <c r="O975" s="2" cm="1">
        <f t="array" ref="O975">IF(G975="","",G975-SUMPRODUCT(($B$1461:$B$1491=$J975)*1,G$1461:G$1491))</f>
        <v>0.29188556228050189</v>
      </c>
    </row>
    <row r="976" spans="1:15" x14ac:dyDescent="0.55000000000000004">
      <c r="A976" s="3">
        <v>32</v>
      </c>
      <c r="B976" s="4">
        <v>12</v>
      </c>
      <c r="C976" s="2">
        <f>IFERROR(LN(実質付加価値!C976),"")</f>
        <v>9.1508540243859073</v>
      </c>
      <c r="D976" s="2">
        <f>IFERROR(LN(実質付加価値!D976),"")</f>
        <v>8.9565267600420988</v>
      </c>
      <c r="E976" s="2">
        <f>IFERROR(LN(実質付加価値!E976),"")</f>
        <v>9.4134121287084476</v>
      </c>
      <c r="F976" s="2">
        <f>IFERROR(LN(実質付加価値!F976),"")</f>
        <v>9.5448794590494206</v>
      </c>
      <c r="G976" s="2">
        <f>IFERROR(LN(実質付加価値!G976),"")</f>
        <v>9.3251636359318866</v>
      </c>
      <c r="I976" s="3">
        <v>32</v>
      </c>
      <c r="J976" s="3">
        <v>12</v>
      </c>
      <c r="K976" s="2" cm="1">
        <f t="array" ref="K976">IF(C976="","",C976-SUMPRODUCT(($B$1461:$B$1491=$J976)*1,C$1461:C$1491))</f>
        <v>-1.8097156551929032</v>
      </c>
      <c r="L976" s="2" cm="1">
        <f t="array" ref="L976">IF(D976="","",D976-SUMPRODUCT(($B$1461:$B$1491=$J976)*1,D$1461:D$1491))</f>
        <v>-2.0967311115072587</v>
      </c>
      <c r="M976" s="2" cm="1">
        <f t="array" ref="M976">IF(E976="","",E976-SUMPRODUCT(($B$1461:$B$1491=$J976)*1,E$1461:E$1491))</f>
        <v>-1.7593825631037152</v>
      </c>
      <c r="N976" s="2" cm="1">
        <f t="array" ref="N976">IF(F976="","",F976-SUMPRODUCT(($B$1461:$B$1491=$J976)*1,F$1461:F$1491))</f>
        <v>-1.5476054671743373</v>
      </c>
      <c r="O976" s="2" cm="1">
        <f t="array" ref="O976">IF(G976="","",G976-SUMPRODUCT(($B$1461:$B$1491=$J976)*1,G$1461:G$1491))</f>
        <v>-1.9067683513669813</v>
      </c>
    </row>
    <row r="977" spans="1:15" x14ac:dyDescent="0.55000000000000004">
      <c r="A977" s="3">
        <v>32</v>
      </c>
      <c r="B977" s="4">
        <v>13</v>
      </c>
      <c r="C977" s="2">
        <f>IFERROR(LN(実質付加価値!C977),"")</f>
        <v>8.6713847138569751</v>
      </c>
      <c r="D977" s="2">
        <f>IFERROR(LN(実質付加価値!D977),"")</f>
        <v>8.9650502272623864</v>
      </c>
      <c r="E977" s="2">
        <f>IFERROR(LN(実質付加価値!E977),"")</f>
        <v>9.3888579787289697</v>
      </c>
      <c r="F977" s="2">
        <f>IFERROR(LN(実質付加価値!F977),"")</f>
        <v>9.059360224252595</v>
      </c>
      <c r="G977" s="2">
        <f>IFERROR(LN(実質付加価値!G977),"")</f>
        <v>9.4797188631123053</v>
      </c>
      <c r="I977" s="3">
        <v>32</v>
      </c>
      <c r="J977" s="3">
        <v>13</v>
      </c>
      <c r="K977" s="2" cm="1">
        <f t="array" ref="K977">IF(C977="","",C977-SUMPRODUCT(($B$1461:$B$1491=$J977)*1,C$1461:C$1491))</f>
        <v>-1.2226951367224057</v>
      </c>
      <c r="L977" s="2" cm="1">
        <f t="array" ref="L977">IF(D977="","",D977-SUMPRODUCT(($B$1461:$B$1491=$J977)*1,D$1461:D$1491))</f>
        <v>-5.3517183399330648E-2</v>
      </c>
      <c r="M977" s="2" cm="1">
        <f t="array" ref="M977">IF(E977="","",E977-SUMPRODUCT(($B$1461:$B$1491=$J977)*1,E$1461:E$1491))</f>
        <v>0.32853912866290358</v>
      </c>
      <c r="N977" s="2" cm="1">
        <f t="array" ref="N977">IF(F977="","",F977-SUMPRODUCT(($B$1461:$B$1491=$J977)*1,F$1461:F$1491))</f>
        <v>0.20785526693060774</v>
      </c>
      <c r="O977" s="2" cm="1">
        <f t="array" ref="O977">IF(G977="","",G977-SUMPRODUCT(($B$1461:$B$1491=$J977)*1,G$1461:G$1491))</f>
        <v>0.35929324295256215</v>
      </c>
    </row>
    <row r="978" spans="1:15" x14ac:dyDescent="0.55000000000000004">
      <c r="A978" s="3">
        <v>32</v>
      </c>
      <c r="B978" s="4">
        <v>14</v>
      </c>
      <c r="C978" s="2">
        <f>IFERROR(LN(実質付加価値!C978),"")</f>
        <v>10.175098047424795</v>
      </c>
      <c r="D978" s="2">
        <f>IFERROR(LN(実質付加価値!D978),"")</f>
        <v>9.9845228295468225</v>
      </c>
      <c r="E978" s="2">
        <f>IFERROR(LN(実質付加価値!E978),"")</f>
        <v>10.268123079217792</v>
      </c>
      <c r="F978" s="2">
        <f>IFERROR(LN(実質付加価値!F978),"")</f>
        <v>10.005443002900543</v>
      </c>
      <c r="G978" s="2">
        <f>IFERROR(LN(実質付加価値!G978),"")</f>
        <v>10.208245608912753</v>
      </c>
      <c r="I978" s="3">
        <v>32</v>
      </c>
      <c r="J978" s="3">
        <v>14</v>
      </c>
      <c r="K978" s="2" cm="1">
        <f t="array" ref="K978">IF(C978="","",C978-SUMPRODUCT(($B$1461:$B$1491=$J978)*1,C$1461:C$1491))</f>
        <v>-1.2875497454997049</v>
      </c>
      <c r="L978" s="2" cm="1">
        <f t="array" ref="L978">IF(D978="","",D978-SUMPRODUCT(($B$1461:$B$1491=$J978)*1,D$1461:D$1491))</f>
        <v>-1.2530061794867891</v>
      </c>
      <c r="M978" s="2" cm="1">
        <f t="array" ref="M978">IF(E978="","",E978-SUMPRODUCT(($B$1461:$B$1491=$J978)*1,E$1461:E$1491))</f>
        <v>-1.2237659590115939</v>
      </c>
      <c r="N978" s="2" cm="1">
        <f t="array" ref="N978">IF(F978="","",F978-SUMPRODUCT(($B$1461:$B$1491=$J978)*1,F$1461:F$1491))</f>
        <v>-1.3778950057458275</v>
      </c>
      <c r="O978" s="2" cm="1">
        <f t="array" ref="O978">IF(G978="","",G978-SUMPRODUCT(($B$1461:$B$1491=$J978)*1,G$1461:G$1491))</f>
        <v>-1.2855559096333469</v>
      </c>
    </row>
    <row r="979" spans="1:15" x14ac:dyDescent="0.55000000000000004">
      <c r="A979" s="3">
        <v>32</v>
      </c>
      <c r="B979" s="4">
        <v>15</v>
      </c>
      <c r="C979" s="2">
        <f>IFERROR(LN(実質付加価値!C979),"")</f>
        <v>8.3890881464718277</v>
      </c>
      <c r="D979" s="2">
        <f>IFERROR(LN(実質付加価値!D979),"")</f>
        <v>8.493954583598688</v>
      </c>
      <c r="E979" s="2">
        <f>IFERROR(LN(実質付加価値!E979),"")</f>
        <v>8.3419151454477554</v>
      </c>
      <c r="F979" s="2">
        <f>IFERROR(LN(実質付加価値!F979),"")</f>
        <v>8.0883400929654332</v>
      </c>
      <c r="G979" s="2">
        <f>IFERROR(LN(実質付加価値!G979),"")</f>
        <v>8.0897438598739306</v>
      </c>
      <c r="I979" s="3">
        <v>32</v>
      </c>
      <c r="J979" s="3">
        <v>15</v>
      </c>
      <c r="K979" s="2" cm="1">
        <f t="array" ref="K979">IF(C979="","",C979-SUMPRODUCT(($B$1461:$B$1491=$J979)*1,C$1461:C$1491))</f>
        <v>-1.7751668012856427</v>
      </c>
      <c r="L979" s="2" cm="1">
        <f t="array" ref="L979">IF(D979="","",D979-SUMPRODUCT(($B$1461:$B$1491=$J979)*1,D$1461:D$1491))</f>
        <v>-1.6436218897155221</v>
      </c>
      <c r="M979" s="2" cm="1">
        <f t="array" ref="M979">IF(E979="","",E979-SUMPRODUCT(($B$1461:$B$1491=$J979)*1,E$1461:E$1491))</f>
        <v>-1.6975646247645724</v>
      </c>
      <c r="N979" s="2" cm="1">
        <f t="array" ref="N979">IF(F979="","",F979-SUMPRODUCT(($B$1461:$B$1491=$J979)*1,F$1461:F$1491))</f>
        <v>-1.8125236371448779</v>
      </c>
      <c r="O979" s="2" cm="1">
        <f t="array" ref="O979">IF(G979="","",G979-SUMPRODUCT(($B$1461:$B$1491=$J979)*1,G$1461:G$1491))</f>
        <v>-1.8543080028849879</v>
      </c>
    </row>
    <row r="980" spans="1:15" x14ac:dyDescent="0.55000000000000004">
      <c r="A980" s="3">
        <v>32</v>
      </c>
      <c r="B980" s="4">
        <v>16</v>
      </c>
      <c r="C980" s="2">
        <f>IFERROR(LN(実質付加価値!C980),"")</f>
        <v>9.9407371565671259</v>
      </c>
      <c r="D980" s="2">
        <f>IFERROR(LN(実質付加価値!D980),"")</f>
        <v>10.402200595082293</v>
      </c>
      <c r="E980" s="2">
        <f>IFERROR(LN(実質付加価値!E980),"")</f>
        <v>10.255924690330488</v>
      </c>
      <c r="F980" s="2">
        <f>IFERROR(LN(実質付加価値!F980),"")</f>
        <v>10.268186609694569</v>
      </c>
      <c r="G980" s="2">
        <f>IFERROR(LN(実質付加価値!G980),"")</f>
        <v>10.618602300015965</v>
      </c>
      <c r="I980" s="3">
        <v>32</v>
      </c>
      <c r="J980" s="3">
        <v>16</v>
      </c>
      <c r="K980" s="2" cm="1">
        <f t="array" ref="K980">IF(C980="","",C980-SUMPRODUCT(($B$1461:$B$1491=$J980)*1,C$1461:C$1491))</f>
        <v>-1.5074846456469828</v>
      </c>
      <c r="L980" s="2" cm="1">
        <f t="array" ref="L980">IF(D980="","",D980-SUMPRODUCT(($B$1461:$B$1491=$J980)*1,D$1461:D$1491))</f>
        <v>-1.2050498927152464</v>
      </c>
      <c r="M980" s="2" cm="1">
        <f t="array" ref="M980">IF(E980="","",E980-SUMPRODUCT(($B$1461:$B$1491=$J980)*1,E$1461:E$1491))</f>
        <v>-1.4991081751416822</v>
      </c>
      <c r="N980" s="2" cm="1">
        <f t="array" ref="N980">IF(F980="","",F980-SUMPRODUCT(($B$1461:$B$1491=$J980)*1,F$1461:F$1491))</f>
        <v>-1.3948588413576282</v>
      </c>
      <c r="O980" s="2" cm="1">
        <f t="array" ref="O980">IF(G980="","",G980-SUMPRODUCT(($B$1461:$B$1491=$J980)*1,G$1461:G$1491))</f>
        <v>-1.0964174793695047</v>
      </c>
    </row>
    <row r="981" spans="1:15" x14ac:dyDescent="0.55000000000000004">
      <c r="A981" s="3">
        <v>32</v>
      </c>
      <c r="B981" s="4">
        <v>17</v>
      </c>
      <c r="C981" s="2">
        <f>IFERROR(LN(実質付加価値!C981),"")</f>
        <v>11.624171576476506</v>
      </c>
      <c r="D981" s="2">
        <f>IFERROR(LN(実質付加価値!D981),"")</f>
        <v>11.40990534698752</v>
      </c>
      <c r="E981" s="2">
        <f>IFERROR(LN(実質付加価値!E981),"")</f>
        <v>11.481933659399848</v>
      </c>
      <c r="F981" s="2">
        <f>IFERROR(LN(実質付加価値!F981),"")</f>
        <v>11.371679461184351</v>
      </c>
      <c r="G981" s="2">
        <f>IFERROR(LN(実質付加価値!G981),"")</f>
        <v>11.339759720587614</v>
      </c>
      <c r="I981" s="3">
        <v>32</v>
      </c>
      <c r="J981" s="3">
        <v>17</v>
      </c>
      <c r="K981" s="2" cm="1">
        <f t="array" ref="K981">IF(C981="","",C981-SUMPRODUCT(($B$1461:$B$1491=$J981)*1,C$1461:C$1491))</f>
        <v>-0.8701670904386436</v>
      </c>
      <c r="L981" s="2" cm="1">
        <f t="array" ref="L981">IF(D981="","",D981-SUMPRODUCT(($B$1461:$B$1491=$J981)*1,D$1461:D$1491))</f>
        <v>-0.91351295109492803</v>
      </c>
      <c r="M981" s="2" cm="1">
        <f t="array" ref="M981">IF(E981="","",E981-SUMPRODUCT(($B$1461:$B$1491=$J981)*1,E$1461:E$1491))</f>
        <v>-0.96573148415114574</v>
      </c>
      <c r="N981" s="2" cm="1">
        <f t="array" ref="N981">IF(F981="","",F981-SUMPRODUCT(($B$1461:$B$1491=$J981)*1,F$1461:F$1491))</f>
        <v>-1.0345339422189355</v>
      </c>
      <c r="O981" s="2" cm="1">
        <f t="array" ref="O981">IF(G981="","",G981-SUMPRODUCT(($B$1461:$B$1491=$J981)*1,G$1461:G$1491))</f>
        <v>-1.081458806603349</v>
      </c>
    </row>
    <row r="982" spans="1:15" x14ac:dyDescent="0.55000000000000004">
      <c r="A982" s="3">
        <v>32</v>
      </c>
      <c r="B982" s="4">
        <v>18</v>
      </c>
      <c r="C982" s="2">
        <f>IFERROR(LN(実質付加価値!C982),"")</f>
        <v>12.387093496266932</v>
      </c>
      <c r="D982" s="2">
        <f>IFERROR(LN(実質付加価値!D982),"")</f>
        <v>12.223325112106629</v>
      </c>
      <c r="E982" s="2">
        <f>IFERROR(LN(実質付加価値!E982),"")</f>
        <v>12.231495087762895</v>
      </c>
      <c r="F982" s="2">
        <f>IFERROR(LN(実質付加価値!F982),"")</f>
        <v>12.251515906887038</v>
      </c>
      <c r="G982" s="2">
        <f>IFERROR(LN(実質付加価値!G982),"")</f>
        <v>12.319406468277981</v>
      </c>
      <c r="I982" s="3">
        <v>32</v>
      </c>
      <c r="J982" s="3">
        <v>18</v>
      </c>
      <c r="K982" s="2" cm="1">
        <f t="array" ref="K982">IF(C982="","",C982-SUMPRODUCT(($B$1461:$B$1491=$J982)*1,C$1461:C$1491))</f>
        <v>-0.44542555825084307</v>
      </c>
      <c r="L982" s="2" cm="1">
        <f t="array" ref="L982">IF(D982="","",D982-SUMPRODUCT(($B$1461:$B$1491=$J982)*1,D$1461:D$1491))</f>
        <v>-0.72994926574219576</v>
      </c>
      <c r="M982" s="2" cm="1">
        <f t="array" ref="M982">IF(E982="","",E982-SUMPRODUCT(($B$1461:$B$1491=$J982)*1,E$1461:E$1491))</f>
        <v>-0.7716711733662116</v>
      </c>
      <c r="N982" s="2" cm="1">
        <f t="array" ref="N982">IF(F982="","",F982-SUMPRODUCT(($B$1461:$B$1491=$J982)*1,F$1461:F$1491))</f>
        <v>-0.75558942074287749</v>
      </c>
      <c r="O982" s="2" cm="1">
        <f t="array" ref="O982">IF(G982="","",G982-SUMPRODUCT(($B$1461:$B$1491=$J982)*1,G$1461:G$1491))</f>
        <v>-0.65275536542996093</v>
      </c>
    </row>
    <row r="983" spans="1:15" x14ac:dyDescent="0.55000000000000004">
      <c r="A983" s="3">
        <v>32</v>
      </c>
      <c r="B983" s="4">
        <v>19</v>
      </c>
      <c r="C983" s="2">
        <f>IFERROR(LN(実質付加価値!C983),"")</f>
        <v>11.183384146306954</v>
      </c>
      <c r="D983" s="2">
        <f>IFERROR(LN(実質付加価値!D983),"")</f>
        <v>11.236106929201727</v>
      </c>
      <c r="E983" s="2">
        <f>IFERROR(LN(実質付加価値!E983),"")</f>
        <v>11.204622665765717</v>
      </c>
      <c r="F983" s="2">
        <f>IFERROR(LN(実質付加価値!F983),"")</f>
        <v>11.148625490861315</v>
      </c>
      <c r="G983" s="2">
        <f>IFERROR(LN(実質付加価値!G983),"")</f>
        <v>11.225310152076023</v>
      </c>
      <c r="I983" s="3">
        <v>32</v>
      </c>
      <c r="J983" s="3">
        <v>19</v>
      </c>
      <c r="K983" s="2" cm="1">
        <f t="array" ref="K983">IF(C983="","",C983-SUMPRODUCT(($B$1461:$B$1491=$J983)*1,C$1461:C$1491))</f>
        <v>-1.4434337547414522</v>
      </c>
      <c r="L983" s="2" cm="1">
        <f t="array" ref="L983">IF(D983="","",D983-SUMPRODUCT(($B$1461:$B$1491=$J983)*1,D$1461:D$1491))</f>
        <v>-1.2570420962335991</v>
      </c>
      <c r="M983" s="2" cm="1">
        <f t="array" ref="M983">IF(E983="","",E983-SUMPRODUCT(($B$1461:$B$1491=$J983)*1,E$1461:E$1491))</f>
        <v>-1.2595875156927789</v>
      </c>
      <c r="N983" s="2" cm="1">
        <f t="array" ref="N983">IF(F983="","",F983-SUMPRODUCT(($B$1461:$B$1491=$J983)*1,F$1461:F$1491))</f>
        <v>-1.2911762842524546</v>
      </c>
      <c r="O983" s="2" cm="1">
        <f t="array" ref="O983">IF(G983="","",G983-SUMPRODUCT(($B$1461:$B$1491=$J983)*1,G$1461:G$1491))</f>
        <v>-1.3097280252643877</v>
      </c>
    </row>
    <row r="984" spans="1:15" x14ac:dyDescent="0.55000000000000004">
      <c r="A984" s="3">
        <v>32</v>
      </c>
      <c r="B984" s="4">
        <v>20</v>
      </c>
      <c r="C984" s="2">
        <f>IFERROR(LN(実質付加価値!C984),"")</f>
        <v>12.000754611664703</v>
      </c>
      <c r="D984" s="2">
        <f>IFERROR(LN(実質付加価値!D984),"")</f>
        <v>12.239512588429891</v>
      </c>
      <c r="E984" s="2">
        <f>IFERROR(LN(実質付加価値!E984),"")</f>
        <v>12.194879105398734</v>
      </c>
      <c r="F984" s="2">
        <f>IFERROR(LN(実質付加価値!F984),"")</f>
        <v>12.155490436559147</v>
      </c>
      <c r="G984" s="2">
        <f>IFERROR(LN(実質付加価値!G984),"")</f>
        <v>12.190252493217983</v>
      </c>
      <c r="I984" s="3">
        <v>32</v>
      </c>
      <c r="J984" s="3">
        <v>20</v>
      </c>
      <c r="K984" s="2" cm="1">
        <f t="array" ref="K984">IF(C984="","",C984-SUMPRODUCT(($B$1461:$B$1491=$J984)*1,C$1461:C$1491))</f>
        <v>-0.85202605383198993</v>
      </c>
      <c r="L984" s="2" cm="1">
        <f t="array" ref="L984">IF(D984="","",D984-SUMPRODUCT(($B$1461:$B$1491=$J984)*1,D$1461:D$1491))</f>
        <v>-0.82480959395867437</v>
      </c>
      <c r="M984" s="2" cm="1">
        <f t="array" ref="M984">IF(E984="","",E984-SUMPRODUCT(($B$1461:$B$1491=$J984)*1,E$1461:E$1491))</f>
        <v>-0.81988103420374614</v>
      </c>
      <c r="N984" s="2" cm="1">
        <f t="array" ref="N984">IF(F984="","",F984-SUMPRODUCT(($B$1461:$B$1491=$J984)*1,F$1461:F$1491))</f>
        <v>-0.82298433009868788</v>
      </c>
      <c r="O984" s="2" cm="1">
        <f t="array" ref="O984">IF(G984="","",G984-SUMPRODUCT(($B$1461:$B$1491=$J984)*1,G$1461:G$1491))</f>
        <v>-0.83195920191570139</v>
      </c>
    </row>
    <row r="985" spans="1:15" x14ac:dyDescent="0.55000000000000004">
      <c r="A985" s="3">
        <v>32</v>
      </c>
      <c r="B985" s="4">
        <v>21</v>
      </c>
      <c r="C985" s="2">
        <f>IFERROR(LN(実質付加価値!C985),"")</f>
        <v>11.629407282317919</v>
      </c>
      <c r="D985" s="2">
        <f>IFERROR(LN(実質付加価値!D985),"")</f>
        <v>11.612503100101025</v>
      </c>
      <c r="E985" s="2">
        <f>IFERROR(LN(実質付加価値!E985),"")</f>
        <v>11.574346540936149</v>
      </c>
      <c r="F985" s="2">
        <f>IFERROR(LN(実質付加価値!F985),"")</f>
        <v>11.366861343825557</v>
      </c>
      <c r="G985" s="2">
        <f>IFERROR(LN(実質付加価値!G985),"")</f>
        <v>11.476599953818049</v>
      </c>
      <c r="I985" s="3">
        <v>32</v>
      </c>
      <c r="J985" s="3">
        <v>21</v>
      </c>
      <c r="K985" s="2" cm="1">
        <f t="array" ref="K985">IF(C985="","",C985-SUMPRODUCT(($B$1461:$B$1491=$J985)*1,C$1461:C$1491))</f>
        <v>-1.1647580172183858</v>
      </c>
      <c r="L985" s="2" cm="1">
        <f t="array" ref="L985">IF(D985="","",D985-SUMPRODUCT(($B$1461:$B$1491=$J985)*1,D$1461:D$1491))</f>
        <v>-1.2073480025424708</v>
      </c>
      <c r="M985" s="2" cm="1">
        <f t="array" ref="M985">IF(E985="","",E985-SUMPRODUCT(($B$1461:$B$1491=$J985)*1,E$1461:E$1491))</f>
        <v>-1.2544053850639845</v>
      </c>
      <c r="N985" s="2" cm="1">
        <f t="array" ref="N985">IF(F985="","",F985-SUMPRODUCT(($B$1461:$B$1491=$J985)*1,F$1461:F$1491))</f>
        <v>-1.175795047575372</v>
      </c>
      <c r="O985" s="2" cm="1">
        <f t="array" ref="O985">IF(G985="","",G985-SUMPRODUCT(($B$1461:$B$1491=$J985)*1,G$1461:G$1491))</f>
        <v>-1.1669345499024804</v>
      </c>
    </row>
    <row r="986" spans="1:15" x14ac:dyDescent="0.55000000000000004">
      <c r="A986" s="3">
        <v>32</v>
      </c>
      <c r="B986" s="4">
        <v>22</v>
      </c>
      <c r="C986" s="2">
        <f>IFERROR(LN(実質付加価値!C986),"")</f>
        <v>11.054395847755456</v>
      </c>
      <c r="D986" s="2">
        <f>IFERROR(LN(実質付加価値!D986),"")</f>
        <v>11.062240784246681</v>
      </c>
      <c r="E986" s="2">
        <f>IFERROR(LN(実質付加価値!E986),"")</f>
        <v>11.004304532012499</v>
      </c>
      <c r="F986" s="2">
        <f>IFERROR(LN(実質付加価値!F986),"")</f>
        <v>10.507342963608377</v>
      </c>
      <c r="G986" s="2">
        <f>IFERROR(LN(実質付加価値!G986),"")</f>
        <v>10.594032053088197</v>
      </c>
      <c r="I986" s="3">
        <v>32</v>
      </c>
      <c r="J986" s="3">
        <v>22</v>
      </c>
      <c r="K986" s="2" cm="1">
        <f t="array" ref="K986">IF(C986="","",C986-SUMPRODUCT(($B$1461:$B$1491=$J986)*1,C$1461:C$1491))</f>
        <v>-1.0523097103121266</v>
      </c>
      <c r="L986" s="2" cm="1">
        <f t="array" ref="L986">IF(D986="","",D986-SUMPRODUCT(($B$1461:$B$1491=$J986)*1,D$1461:D$1491))</f>
        <v>-1.0165791726740956</v>
      </c>
      <c r="M986" s="2" cm="1">
        <f t="array" ref="M986">IF(E986="","",E986-SUMPRODUCT(($B$1461:$B$1491=$J986)*1,E$1461:E$1491))</f>
        <v>-1.0723384132261735</v>
      </c>
      <c r="N986" s="2" cm="1">
        <f t="array" ref="N986">IF(F986="","",F986-SUMPRODUCT(($B$1461:$B$1491=$J986)*1,F$1461:F$1491))</f>
        <v>-1.0937148327422328</v>
      </c>
      <c r="O986" s="2" cm="1">
        <f t="array" ref="O986">IF(G986="","",G986-SUMPRODUCT(($B$1461:$B$1491=$J986)*1,G$1461:G$1491))</f>
        <v>-1.0029299980654631</v>
      </c>
    </row>
    <row r="987" spans="1:15" x14ac:dyDescent="0.55000000000000004">
      <c r="A987" s="3">
        <v>32</v>
      </c>
      <c r="B987" s="4">
        <v>23</v>
      </c>
      <c r="C987" s="2">
        <f>IFERROR(LN(実質付加価値!C987),"")</f>
        <v>10.945445621507034</v>
      </c>
      <c r="D987" s="2">
        <f>IFERROR(LN(実質付加価値!D987),"")</f>
        <v>11.007870072196987</v>
      </c>
      <c r="E987" s="2">
        <f>IFERROR(LN(実質付加価値!E987),"")</f>
        <v>11.092066021570295</v>
      </c>
      <c r="F987" s="2">
        <f>IFERROR(LN(実質付加価値!F987),"")</f>
        <v>11.227347953681516</v>
      </c>
      <c r="G987" s="2">
        <f>IFERROR(LN(実質付加価値!G987),"")</f>
        <v>11.220307266459164</v>
      </c>
      <c r="I987" s="3">
        <v>32</v>
      </c>
      <c r="J987" s="3">
        <v>23</v>
      </c>
      <c r="K987" s="2" cm="1">
        <f t="array" ref="K987">IF(C987="","",C987-SUMPRODUCT(($B$1461:$B$1491=$J987)*1,C$1461:C$1491))</f>
        <v>-0.87806038935164743</v>
      </c>
      <c r="L987" s="2" cm="1">
        <f t="array" ref="L987">IF(D987="","",D987-SUMPRODUCT(($B$1461:$B$1491=$J987)*1,D$1461:D$1491))</f>
        <v>-0.8180087680464716</v>
      </c>
      <c r="M987" s="2" cm="1">
        <f t="array" ref="M987">IF(E987="","",E987-SUMPRODUCT(($B$1461:$B$1491=$J987)*1,E$1461:E$1491))</f>
        <v>-0.77106259891936446</v>
      </c>
      <c r="N987" s="2" cm="1">
        <f t="array" ref="N987">IF(F987="","",F987-SUMPRODUCT(($B$1461:$B$1491=$J987)*1,F$1461:F$1491))</f>
        <v>-0.71942299928960018</v>
      </c>
      <c r="O987" s="2" cm="1">
        <f t="array" ref="O987">IF(G987="","",G987-SUMPRODUCT(($B$1461:$B$1491=$J987)*1,G$1461:G$1491))</f>
        <v>-0.71571824483383395</v>
      </c>
    </row>
    <row r="988" spans="1:15" x14ac:dyDescent="0.55000000000000004">
      <c r="A988" s="3">
        <v>32</v>
      </c>
      <c r="B988" s="4">
        <v>24</v>
      </c>
      <c r="C988" s="2">
        <f>IFERROR(LN(実質付加価値!C988),"")</f>
        <v>9.7865136924653555</v>
      </c>
      <c r="D988" s="2">
        <f>IFERROR(LN(実質付加価値!D988),"")</f>
        <v>9.92184877067724</v>
      </c>
      <c r="E988" s="2">
        <f>IFERROR(LN(実質付加価値!E988),"")</f>
        <v>9.8532309937542806</v>
      </c>
      <c r="F988" s="2">
        <f>IFERROR(LN(実質付加価値!F988),"")</f>
        <v>9.7216990230208129</v>
      </c>
      <c r="G988" s="2">
        <f>IFERROR(LN(実質付加価値!G988),"")</f>
        <v>9.637002005141122</v>
      </c>
      <c r="I988" s="3">
        <v>32</v>
      </c>
      <c r="J988" s="3">
        <v>24</v>
      </c>
      <c r="K988" s="2" cm="1">
        <f t="array" ref="K988">IF(C988="","",C988-SUMPRODUCT(($B$1461:$B$1491=$J988)*1,C$1461:C$1491))</f>
        <v>-1.3709354358463735</v>
      </c>
      <c r="L988" s="2" cm="1">
        <f t="array" ref="L988">IF(D988="","",D988-SUMPRODUCT(($B$1461:$B$1491=$J988)*1,D$1461:D$1491))</f>
        <v>-1.2372482956480244</v>
      </c>
      <c r="M988" s="2" cm="1">
        <f t="array" ref="M988">IF(E988="","",E988-SUMPRODUCT(($B$1461:$B$1491=$J988)*1,E$1461:E$1491))</f>
        <v>-1.2691115472140897</v>
      </c>
      <c r="N988" s="2" cm="1">
        <f t="array" ref="N988">IF(F988="","",F988-SUMPRODUCT(($B$1461:$B$1491=$J988)*1,F$1461:F$1491))</f>
        <v>-1.3353430571932208</v>
      </c>
      <c r="O988" s="2" cm="1">
        <f t="array" ref="O988">IF(G988="","",G988-SUMPRODUCT(($B$1461:$B$1491=$J988)*1,G$1461:G$1491))</f>
        <v>-1.4535902958866327</v>
      </c>
    </row>
    <row r="989" spans="1:15" x14ac:dyDescent="0.55000000000000004">
      <c r="A989" s="3">
        <v>32</v>
      </c>
      <c r="B989" s="4">
        <v>25</v>
      </c>
      <c r="C989" s="2">
        <f>IFERROR(LN(実質付加価値!C989),"")</f>
        <v>11.235043041300859</v>
      </c>
      <c r="D989" s="2">
        <f>IFERROR(LN(実質付加価値!D989),"")</f>
        <v>11.309582390906883</v>
      </c>
      <c r="E989" s="2">
        <f>IFERROR(LN(実質付加価値!E989),"")</f>
        <v>11.269574151952174</v>
      </c>
      <c r="F989" s="2">
        <f>IFERROR(LN(実質付加価値!F989),"")</f>
        <v>11.299838369633285</v>
      </c>
      <c r="G989" s="2">
        <f>IFERROR(LN(実質付加価値!G989),"")</f>
        <v>11.432392299849559</v>
      </c>
      <c r="I989" s="3">
        <v>32</v>
      </c>
      <c r="J989" s="3">
        <v>25</v>
      </c>
      <c r="K989" s="2" cm="1">
        <f t="array" ref="K989">IF(C989="","",C989-SUMPRODUCT(($B$1461:$B$1491=$J989)*1,C$1461:C$1491))</f>
        <v>-1.089022740395972</v>
      </c>
      <c r="L989" s="2" cm="1">
        <f t="array" ref="L989">IF(D989="","",D989-SUMPRODUCT(($B$1461:$B$1491=$J989)*1,D$1461:D$1491))</f>
        <v>-1.1250499400121683</v>
      </c>
      <c r="M989" s="2" cm="1">
        <f t="array" ref="M989">IF(E989="","",E989-SUMPRODUCT(($B$1461:$B$1491=$J989)*1,E$1461:E$1491))</f>
        <v>-1.1421377070576266</v>
      </c>
      <c r="N989" s="2" cm="1">
        <f t="array" ref="N989">IF(F989="","",F989-SUMPRODUCT(($B$1461:$B$1491=$J989)*1,F$1461:F$1491))</f>
        <v>-1.1524585658713313</v>
      </c>
      <c r="O989" s="2" cm="1">
        <f t="array" ref="O989">IF(G989="","",G989-SUMPRODUCT(($B$1461:$B$1491=$J989)*1,G$1461:G$1491))</f>
        <v>-1.1645704310768021</v>
      </c>
    </row>
    <row r="990" spans="1:15" x14ac:dyDescent="0.55000000000000004">
      <c r="A990" s="3">
        <v>32</v>
      </c>
      <c r="B990" s="4">
        <v>26</v>
      </c>
      <c r="C990" s="2">
        <f>IFERROR(LN(実質付加価値!C990),"")</f>
        <v>11.254382774685778</v>
      </c>
      <c r="D990" s="2">
        <f>IFERROR(LN(実質付加価値!D990),"")</f>
        <v>11.328861911953584</v>
      </c>
      <c r="E990" s="2">
        <f>IFERROR(LN(実質付加価値!E990),"")</f>
        <v>11.337756413342541</v>
      </c>
      <c r="F990" s="2">
        <f>IFERROR(LN(実質付加価値!F990),"")</f>
        <v>11.315950570589692</v>
      </c>
      <c r="G990" s="2">
        <f>IFERROR(LN(実質付加価値!G990),"")</f>
        <v>11.266472755654013</v>
      </c>
      <c r="I990" s="3">
        <v>32</v>
      </c>
      <c r="J990" s="3">
        <v>26</v>
      </c>
      <c r="K990" s="2" cm="1">
        <f t="array" ref="K990">IF(C990="","",C990-SUMPRODUCT(($B$1461:$B$1491=$J990)*1,C$1461:C$1491))</f>
        <v>-1.0400547871998356</v>
      </c>
      <c r="L990" s="2" cm="1">
        <f t="array" ref="L990">IF(D990="","",D990-SUMPRODUCT(($B$1461:$B$1491=$J990)*1,D$1461:D$1491))</f>
        <v>-1.0620371539897544</v>
      </c>
      <c r="M990" s="2" cm="1">
        <f t="array" ref="M990">IF(E990="","",E990-SUMPRODUCT(($B$1461:$B$1491=$J990)*1,E$1461:E$1491))</f>
        <v>-1.0637755598369161</v>
      </c>
      <c r="N990" s="2" cm="1">
        <f t="array" ref="N990">IF(F990="","",F990-SUMPRODUCT(($B$1461:$B$1491=$J990)*1,F$1461:F$1491))</f>
        <v>-1.0681617118978757</v>
      </c>
      <c r="O990" s="2" cm="1">
        <f t="array" ref="O990">IF(G990="","",G990-SUMPRODUCT(($B$1461:$B$1491=$J990)*1,G$1461:G$1491))</f>
        <v>-1.0829907419844069</v>
      </c>
    </row>
    <row r="991" spans="1:15" x14ac:dyDescent="0.55000000000000004">
      <c r="A991" s="3">
        <v>32</v>
      </c>
      <c r="B991" s="4">
        <v>27</v>
      </c>
      <c r="C991" s="2">
        <f>IFERROR(LN(実質付加価値!C991),"")</f>
        <v>11.820145707023299</v>
      </c>
      <c r="D991" s="2">
        <f>IFERROR(LN(実質付加価値!D991),"")</f>
        <v>11.884322359193868</v>
      </c>
      <c r="E991" s="2">
        <f>IFERROR(LN(実質付加価値!E991),"")</f>
        <v>11.987859716791634</v>
      </c>
      <c r="F991" s="2">
        <f>IFERROR(LN(実質付加価値!F991),"")</f>
        <v>12.022272156709638</v>
      </c>
      <c r="G991" s="2">
        <f>IFERROR(LN(実質付加価値!G991),"")</f>
        <v>12.067741062360534</v>
      </c>
      <c r="I991" s="3">
        <v>32</v>
      </c>
      <c r="J991" s="3">
        <v>27</v>
      </c>
      <c r="K991" s="2" cm="1">
        <f t="array" ref="K991">IF(C991="","",C991-SUMPRODUCT(($B$1461:$B$1491=$J991)*1,C$1461:C$1491))</f>
        <v>-1.1396465634861315</v>
      </c>
      <c r="L991" s="2" cm="1">
        <f t="array" ref="L991">IF(D991="","",D991-SUMPRODUCT(($B$1461:$B$1491=$J991)*1,D$1461:D$1491))</f>
        <v>-1.1207486555713189</v>
      </c>
      <c r="M991" s="2" cm="1">
        <f t="array" ref="M991">IF(E991="","",E991-SUMPRODUCT(($B$1461:$B$1491=$J991)*1,E$1461:E$1491))</f>
        <v>-1.0427685563241464</v>
      </c>
      <c r="N991" s="2" cm="1">
        <f t="array" ref="N991">IF(F991="","",F991-SUMPRODUCT(($B$1461:$B$1491=$J991)*1,F$1461:F$1491))</f>
        <v>-1.0021667525885025</v>
      </c>
      <c r="O991" s="2" cm="1">
        <f t="array" ref="O991">IF(G991="","",G991-SUMPRODUCT(($B$1461:$B$1491=$J991)*1,G$1461:G$1491))</f>
        <v>-0.96737821656907919</v>
      </c>
    </row>
    <row r="992" spans="1:15" x14ac:dyDescent="0.55000000000000004">
      <c r="A992" s="3">
        <v>32</v>
      </c>
      <c r="B992" s="4">
        <v>28</v>
      </c>
      <c r="C992" s="2">
        <f>IFERROR(LN(実質付加価値!C992),"")</f>
        <v>12.010466991190142</v>
      </c>
      <c r="D992" s="2">
        <f>IFERROR(LN(実質付加価値!D992),"")</f>
        <v>12.096985896018836</v>
      </c>
      <c r="E992" s="2">
        <f>IFERROR(LN(実質付加価値!E992),"")</f>
        <v>12.180340135884702</v>
      </c>
      <c r="F992" s="2">
        <f>IFERROR(LN(実質付加価値!F992),"")</f>
        <v>12.179220787260038</v>
      </c>
      <c r="G992" s="2">
        <f>IFERROR(LN(実質付加価値!G992),"")</f>
        <v>12.245733814835594</v>
      </c>
      <c r="I992" s="3">
        <v>32</v>
      </c>
      <c r="J992" s="3">
        <v>28</v>
      </c>
      <c r="K992" s="2" cm="1">
        <f t="array" ref="K992">IF(C992="","",C992-SUMPRODUCT(($B$1461:$B$1491=$J992)*1,C$1461:C$1491))</f>
        <v>-0.79234907535924926</v>
      </c>
      <c r="L992" s="2" cm="1">
        <f t="array" ref="L992">IF(D992="","",D992-SUMPRODUCT(($B$1461:$B$1491=$J992)*1,D$1461:D$1491))</f>
        <v>-0.79568958849557525</v>
      </c>
      <c r="M992" s="2" cm="1">
        <f t="array" ref="M992">IF(E992="","",E992-SUMPRODUCT(($B$1461:$B$1491=$J992)*1,E$1461:E$1491))</f>
        <v>-0.78992200986527727</v>
      </c>
      <c r="N992" s="2" cm="1">
        <f t="array" ref="N992">IF(F992="","",F992-SUMPRODUCT(($B$1461:$B$1491=$J992)*1,F$1461:F$1491))</f>
        <v>-0.81261642232013642</v>
      </c>
      <c r="O992" s="2" cm="1">
        <f t="array" ref="O992">IF(G992="","",G992-SUMPRODUCT(($B$1461:$B$1491=$J992)*1,G$1461:G$1491))</f>
        <v>-0.79529760790606296</v>
      </c>
    </row>
    <row r="993" spans="1:15" x14ac:dyDescent="0.55000000000000004">
      <c r="A993" s="3">
        <v>32</v>
      </c>
      <c r="B993" s="4">
        <v>29</v>
      </c>
      <c r="C993" s="2">
        <f>IFERROR(LN(実質付加価値!C993),"")</f>
        <v>11.776432145297738</v>
      </c>
      <c r="D993" s="2">
        <f>IFERROR(LN(実質付加価値!D993),"")</f>
        <v>11.826781074573267</v>
      </c>
      <c r="E993" s="2">
        <f>IFERROR(LN(実質付加価値!E993),"")</f>
        <v>11.857694517384937</v>
      </c>
      <c r="F993" s="2">
        <f>IFERROR(LN(実質付加価値!F993),"")</f>
        <v>11.872430782428344</v>
      </c>
      <c r="G993" s="2">
        <f>IFERROR(LN(実質付加価値!G993),"")</f>
        <v>11.885991076093056</v>
      </c>
      <c r="I993" s="3">
        <v>32</v>
      </c>
      <c r="J993" s="3">
        <v>29</v>
      </c>
      <c r="K993" s="2" cm="1">
        <f t="array" ref="K993">IF(C993="","",C993-SUMPRODUCT(($B$1461:$B$1491=$J993)*1,C$1461:C$1491))</f>
        <v>-0.79934624414898892</v>
      </c>
      <c r="L993" s="2" cm="1">
        <f t="array" ref="L993">IF(D993="","",D993-SUMPRODUCT(($B$1461:$B$1491=$J993)*1,D$1461:D$1491))</f>
        <v>-0.77704080440099865</v>
      </c>
      <c r="M993" s="2" cm="1">
        <f t="array" ref="M993">IF(E993="","",E993-SUMPRODUCT(($B$1461:$B$1491=$J993)*1,E$1461:E$1491))</f>
        <v>-0.77029387601441535</v>
      </c>
      <c r="N993" s="2" cm="1">
        <f t="array" ref="N993">IF(F993="","",F993-SUMPRODUCT(($B$1461:$B$1491=$J993)*1,F$1461:F$1491))</f>
        <v>-0.76000976054240965</v>
      </c>
      <c r="O993" s="2" cm="1">
        <f t="array" ref="O993">IF(G993="","",G993-SUMPRODUCT(($B$1461:$B$1491=$J993)*1,G$1461:G$1491))</f>
        <v>-0.75119930461969098</v>
      </c>
    </row>
    <row r="994" spans="1:15" x14ac:dyDescent="0.55000000000000004">
      <c r="A994" s="3">
        <v>32</v>
      </c>
      <c r="B994" s="4">
        <v>30</v>
      </c>
      <c r="C994" s="2">
        <f>IFERROR(LN(実質付加価値!C994),"")</f>
        <v>12.320634084129527</v>
      </c>
      <c r="D994" s="2">
        <f>IFERROR(LN(実質付加価値!D994),"")</f>
        <v>12.481583814263564</v>
      </c>
      <c r="E994" s="2">
        <f>IFERROR(LN(実質付加価値!E994),"")</f>
        <v>12.536840619624746</v>
      </c>
      <c r="F994" s="2">
        <f>IFERROR(LN(実質付加価値!F994),"")</f>
        <v>12.54531613562644</v>
      </c>
      <c r="G994" s="2">
        <f>IFERROR(LN(実質付加価値!G994),"")</f>
        <v>12.575367301261869</v>
      </c>
      <c r="I994" s="3">
        <v>32</v>
      </c>
      <c r="J994" s="3">
        <v>30</v>
      </c>
      <c r="K994" s="2" cm="1">
        <f t="array" ref="K994">IF(C994="","",C994-SUMPRODUCT(($B$1461:$B$1491=$J994)*1,C$1461:C$1491))</f>
        <v>-0.83475942212561094</v>
      </c>
      <c r="L994" s="2" cm="1">
        <f t="array" ref="L994">IF(D994="","",D994-SUMPRODUCT(($B$1461:$B$1491=$J994)*1,D$1461:D$1491))</f>
        <v>-0.83141911942716895</v>
      </c>
      <c r="M994" s="2" cm="1">
        <f t="array" ref="M994">IF(E994="","",E994-SUMPRODUCT(($B$1461:$B$1491=$J994)*1,E$1461:E$1491))</f>
        <v>-0.84598821591577611</v>
      </c>
      <c r="N994" s="2" cm="1">
        <f t="array" ref="N994">IF(F994="","",F994-SUMPRODUCT(($B$1461:$B$1491=$J994)*1,F$1461:F$1491))</f>
        <v>-0.83980726085933988</v>
      </c>
      <c r="O994" s="2" cm="1">
        <f t="array" ref="O994">IF(G994="","",G994-SUMPRODUCT(($B$1461:$B$1491=$J994)*1,G$1461:G$1491))</f>
        <v>-0.85783051840537006</v>
      </c>
    </row>
    <row r="995" spans="1:15" x14ac:dyDescent="0.55000000000000004">
      <c r="A995" s="3">
        <v>32</v>
      </c>
      <c r="B995" s="4">
        <v>31</v>
      </c>
      <c r="C995" s="2">
        <f>IFERROR(LN(実質付加価値!C995),"")</f>
        <v>11.563349867290855</v>
      </c>
      <c r="D995" s="2">
        <f>IFERROR(LN(実質付加価値!D995),"")</f>
        <v>11.455398620522475</v>
      </c>
      <c r="E995" s="2">
        <f>IFERROR(LN(実質付加価値!E995),"")</f>
        <v>11.428878167711776</v>
      </c>
      <c r="F995" s="2">
        <f>IFERROR(LN(実質付加価値!F995),"")</f>
        <v>11.334706234791255</v>
      </c>
      <c r="G995" s="2">
        <f>IFERROR(LN(実質付加価値!G995),"")</f>
        <v>11.322774778551956</v>
      </c>
      <c r="I995" s="3">
        <v>32</v>
      </c>
      <c r="J995" s="3">
        <v>31</v>
      </c>
      <c r="K995" s="2" cm="1">
        <f t="array" ref="K995">IF(C995="","",C995-SUMPRODUCT(($B$1461:$B$1491=$J995)*1,C$1461:C$1491))</f>
        <v>-1.1353241671635299</v>
      </c>
      <c r="L995" s="2" cm="1">
        <f t="array" ref="L995">IF(D995="","",D995-SUMPRODUCT(($B$1461:$B$1491=$J995)*1,D$1461:D$1491))</f>
        <v>-1.1461195012211984</v>
      </c>
      <c r="M995" s="2" cm="1">
        <f t="array" ref="M995">IF(E995="","",E995-SUMPRODUCT(($B$1461:$B$1491=$J995)*1,E$1461:E$1491))</f>
        <v>-1.14584628401815</v>
      </c>
      <c r="N995" s="2" cm="1">
        <f t="array" ref="N995">IF(F995="","",F995-SUMPRODUCT(($B$1461:$B$1491=$J995)*1,F$1461:F$1491))</f>
        <v>-1.1137611958952682</v>
      </c>
      <c r="O995" s="2" cm="1">
        <f t="array" ref="O995">IF(G995="","",G995-SUMPRODUCT(($B$1461:$B$1491=$J995)*1,G$1461:G$1491))</f>
        <v>-1.124778671787654</v>
      </c>
    </row>
    <row r="996" spans="1:15" x14ac:dyDescent="0.55000000000000004">
      <c r="A996" s="3">
        <v>33</v>
      </c>
      <c r="B996" s="4">
        <v>1</v>
      </c>
      <c r="C996" s="2">
        <f>IFERROR(LN(実質付加価値!C996),"")</f>
        <v>11.393517844054067</v>
      </c>
      <c r="D996" s="2">
        <f>IFERROR(LN(実質付加価値!D996),"")</f>
        <v>11.2478830837809</v>
      </c>
      <c r="E996" s="2">
        <f>IFERROR(LN(実質付加価値!E996),"")</f>
        <v>11.19454507165503</v>
      </c>
      <c r="F996" s="2">
        <f>IFERROR(LN(実質付加価値!F996),"")</f>
        <v>11.189341898206314</v>
      </c>
      <c r="G996" s="2">
        <f>IFERROR(LN(実質付加価値!G996),"")</f>
        <v>11.305125347337528</v>
      </c>
      <c r="I996" s="3">
        <v>33</v>
      </c>
      <c r="J996" s="3">
        <v>1</v>
      </c>
      <c r="K996" s="2" cm="1">
        <f t="array" ref="K996">IF(C996="","",C996-SUMPRODUCT(($B$1461:$B$1491=$J996)*1,C$1461:C$1491))</f>
        <v>-0.20671448988168883</v>
      </c>
      <c r="L996" s="2" cm="1">
        <f t="array" ref="L996">IF(D996="","",D996-SUMPRODUCT(($B$1461:$B$1491=$J996)*1,D$1461:D$1491))</f>
        <v>-0.21188363530064969</v>
      </c>
      <c r="M996" s="2" cm="1">
        <f t="array" ref="M996">IF(E996="","",E996-SUMPRODUCT(($B$1461:$B$1491=$J996)*1,E$1461:E$1491))</f>
        <v>-0.16669076143056749</v>
      </c>
      <c r="N996" s="2" cm="1">
        <f t="array" ref="N996">IF(F996="","",F996-SUMPRODUCT(($B$1461:$B$1491=$J996)*1,F$1461:F$1491))</f>
        <v>-0.13288977037220917</v>
      </c>
      <c r="O996" s="2" cm="1">
        <f t="array" ref="O996">IF(G996="","",G996-SUMPRODUCT(($B$1461:$B$1491=$J996)*1,G$1461:G$1491))</f>
        <v>-9.9566113010755686E-2</v>
      </c>
    </row>
    <row r="997" spans="1:15" x14ac:dyDescent="0.55000000000000004">
      <c r="A997" s="3">
        <v>33</v>
      </c>
      <c r="B997" s="4">
        <v>2</v>
      </c>
      <c r="C997" s="2">
        <f>IFERROR(LN(実質付加価値!C997),"")</f>
        <v>8.7424520167926474</v>
      </c>
      <c r="D997" s="2">
        <f>IFERROR(LN(実質付加価値!D997),"")</f>
        <v>8.4677159117527925</v>
      </c>
      <c r="E997" s="2">
        <f>IFERROR(LN(実質付加価値!E997),"")</f>
        <v>8.6407046572983628</v>
      </c>
      <c r="F997" s="2">
        <f>IFERROR(LN(実質付加価値!F997),"")</f>
        <v>8.5993131368644615</v>
      </c>
      <c r="G997" s="2">
        <f>IFERROR(LN(実質付加価値!G997),"")</f>
        <v>8.3244643124088515</v>
      </c>
      <c r="I997" s="3">
        <v>33</v>
      </c>
      <c r="J997" s="3">
        <v>2</v>
      </c>
      <c r="K997" s="2" cm="1">
        <f t="array" ref="K997">IF(C997="","",C997-SUMPRODUCT(($B$1461:$B$1491=$J997)*1,C$1461:C$1491))</f>
        <v>0.2746053886973101</v>
      </c>
      <c r="L997" s="2" cm="1">
        <f t="array" ref="L997">IF(D997="","",D997-SUMPRODUCT(($B$1461:$B$1491=$J997)*1,D$1461:D$1491))</f>
        <v>-0.13055824460721155</v>
      </c>
      <c r="M997" s="2" cm="1">
        <f t="array" ref="M997">IF(E997="","",E997-SUMPRODUCT(($B$1461:$B$1491=$J997)*1,E$1461:E$1491))</f>
        <v>7.9871541862468476E-2</v>
      </c>
      <c r="N997" s="2" cm="1">
        <f t="array" ref="N997">IF(F997="","",F997-SUMPRODUCT(($B$1461:$B$1491=$J997)*1,F$1461:F$1491))</f>
        <v>6.2123440848619538E-2</v>
      </c>
      <c r="O997" s="2" cm="1">
        <f t="array" ref="O997">IF(G997="","",G997-SUMPRODUCT(($B$1461:$B$1491=$J997)*1,G$1461:G$1491))</f>
        <v>3.5810429452745041E-2</v>
      </c>
    </row>
    <row r="998" spans="1:15" x14ac:dyDescent="0.55000000000000004">
      <c r="A998" s="3">
        <v>33</v>
      </c>
      <c r="B998" s="4">
        <v>3</v>
      </c>
      <c r="C998" s="2">
        <f>IFERROR(LN(実質付加価値!C998),"")</f>
        <v>12.316063233931068</v>
      </c>
      <c r="D998" s="2">
        <f>IFERROR(LN(実質付加価値!D998),"")</f>
        <v>12.417401508847224</v>
      </c>
      <c r="E998" s="2">
        <f>IFERROR(LN(実質付加価値!E998),"")</f>
        <v>12.431446483837318</v>
      </c>
      <c r="F998" s="2">
        <f>IFERROR(LN(実質付加価値!F998),"")</f>
        <v>12.398751243354432</v>
      </c>
      <c r="G998" s="2">
        <f>IFERROR(LN(実質付加価値!G998),"")</f>
        <v>12.29837108251653</v>
      </c>
      <c r="I998" s="3">
        <v>33</v>
      </c>
      <c r="J998" s="3">
        <v>3</v>
      </c>
      <c r="K998" s="2" cm="1">
        <f t="array" ref="K998">IF(C998="","",C998-SUMPRODUCT(($B$1461:$B$1491=$J998)*1,C$1461:C$1491))</f>
        <v>0.25263916714428447</v>
      </c>
      <c r="L998" s="2" cm="1">
        <f t="array" ref="L998">IF(D998="","",D998-SUMPRODUCT(($B$1461:$B$1491=$J998)*1,D$1461:D$1491))</f>
        <v>0.32486359318895275</v>
      </c>
      <c r="M998" s="2" cm="1">
        <f t="array" ref="M998">IF(E998="","",E998-SUMPRODUCT(($B$1461:$B$1491=$J998)*1,E$1461:E$1491))</f>
        <v>0.2971852327109481</v>
      </c>
      <c r="N998" s="2" cm="1">
        <f t="array" ref="N998">IF(F998="","",F998-SUMPRODUCT(($B$1461:$B$1491=$J998)*1,F$1461:F$1491))</f>
        <v>0.33422045457838045</v>
      </c>
      <c r="O998" s="2" cm="1">
        <f t="array" ref="O998">IF(G998="","",G998-SUMPRODUCT(($B$1461:$B$1491=$J998)*1,G$1461:G$1491))</f>
        <v>0.19392361484291598</v>
      </c>
    </row>
    <row r="999" spans="1:15" x14ac:dyDescent="0.55000000000000004">
      <c r="A999" s="3">
        <v>33</v>
      </c>
      <c r="B999" s="4">
        <v>4</v>
      </c>
      <c r="C999" s="2">
        <f>IFERROR(LN(実質付加価値!C999),"")</f>
        <v>11.50304338968883</v>
      </c>
      <c r="D999" s="2">
        <f>IFERROR(LN(実質付加価値!D999),"")</f>
        <v>11.349120459545842</v>
      </c>
      <c r="E999" s="2">
        <f>IFERROR(LN(実質付加価値!E999),"")</f>
        <v>11.379394302251523</v>
      </c>
      <c r="F999" s="2">
        <f>IFERROR(LN(実質付加価値!F999),"")</f>
        <v>11.068949901605247</v>
      </c>
      <c r="G999" s="2">
        <f>IFERROR(LN(実質付加価値!G999),"")</f>
        <v>11.279774929285106</v>
      </c>
      <c r="I999" s="3">
        <v>33</v>
      </c>
      <c r="J999" s="3">
        <v>4</v>
      </c>
      <c r="K999" s="2" cm="1">
        <f t="array" ref="K999">IF(C999="","",C999-SUMPRODUCT(($B$1461:$B$1491=$J999)*1,C$1461:C$1491))</f>
        <v>1.5695217327232172</v>
      </c>
      <c r="L999" s="2" cm="1">
        <f t="array" ref="L999">IF(D999="","",D999-SUMPRODUCT(($B$1461:$B$1491=$J999)*1,D$1461:D$1491))</f>
        <v>1.3187776657692591</v>
      </c>
      <c r="M999" s="2" cm="1">
        <f t="array" ref="M999">IF(E999="","",E999-SUMPRODUCT(($B$1461:$B$1491=$J999)*1,E$1461:E$1491))</f>
        <v>1.4406880937904329</v>
      </c>
      <c r="N999" s="2" cm="1">
        <f t="array" ref="N999">IF(F999="","",F999-SUMPRODUCT(($B$1461:$B$1491=$J999)*1,F$1461:F$1491))</f>
        <v>1.2427869302436036</v>
      </c>
      <c r="O999" s="2" cm="1">
        <f t="array" ref="O999">IF(G999="","",G999-SUMPRODUCT(($B$1461:$B$1491=$J999)*1,G$1461:G$1491))</f>
        <v>1.4786562971650596</v>
      </c>
    </row>
    <row r="1000" spans="1:15" x14ac:dyDescent="0.55000000000000004">
      <c r="A1000" s="3">
        <v>33</v>
      </c>
      <c r="B1000" s="4">
        <v>5</v>
      </c>
      <c r="C1000" s="2">
        <f>IFERROR(LN(実質付加価値!C1000),"")</f>
        <v>10.219199313284177</v>
      </c>
      <c r="D1000" s="2">
        <f>IFERROR(LN(実質付加価値!D1000),"")</f>
        <v>10.379917612337884</v>
      </c>
      <c r="E1000" s="2">
        <f>IFERROR(LN(実質付加価値!E1000),"")</f>
        <v>10.671743518309519</v>
      </c>
      <c r="F1000" s="2">
        <f>IFERROR(LN(実質付加価値!F1000),"")</f>
        <v>10.542157854788194</v>
      </c>
      <c r="G1000" s="2">
        <f>IFERROR(LN(実質付加価値!G1000),"")</f>
        <v>10.758881267280945</v>
      </c>
      <c r="I1000" s="3">
        <v>33</v>
      </c>
      <c r="J1000" s="3">
        <v>5</v>
      </c>
      <c r="K1000" s="2" cm="1">
        <f t="array" ref="K1000">IF(C1000="","",C1000-SUMPRODUCT(($B$1461:$B$1491=$J1000)*1,C$1461:C$1491))</f>
        <v>-1.7957153766227307E-2</v>
      </c>
      <c r="L1000" s="2" cm="1">
        <f t="array" ref="L1000">IF(D1000="","",D1000-SUMPRODUCT(($B$1461:$B$1491=$J1000)*1,D$1461:D$1491))</f>
        <v>-1.289114958060722E-3</v>
      </c>
      <c r="M1000" s="2" cm="1">
        <f t="array" ref="M1000">IF(E1000="","",E1000-SUMPRODUCT(($B$1461:$B$1491=$J1000)*1,E$1461:E$1491))</f>
        <v>0.24827626809825176</v>
      </c>
      <c r="N1000" s="2" cm="1">
        <f t="array" ref="N1000">IF(F1000="","",F1000-SUMPRODUCT(($B$1461:$B$1491=$J1000)*1,F$1461:F$1491))</f>
        <v>0.28928915335870542</v>
      </c>
      <c r="O1000" s="2" cm="1">
        <f t="array" ref="O1000">IF(G1000="","",G1000-SUMPRODUCT(($B$1461:$B$1491=$J1000)*1,G$1461:G$1491))</f>
        <v>0.43958186598280413</v>
      </c>
    </row>
    <row r="1001" spans="1:15" x14ac:dyDescent="0.55000000000000004">
      <c r="A1001" s="3">
        <v>33</v>
      </c>
      <c r="B1001" s="4">
        <v>6</v>
      </c>
      <c r="C1001" s="2">
        <f>IFERROR(LN(実質付加価値!C1001),"")</f>
        <v>12.498762237932786</v>
      </c>
      <c r="D1001" s="2">
        <f>IFERROR(LN(実質付加価値!D1001),"")</f>
        <v>13.155970283120091</v>
      </c>
      <c r="E1001" s="2">
        <f>IFERROR(LN(実質付加価値!E1001),"")</f>
        <v>13.206856885371316</v>
      </c>
      <c r="F1001" s="2">
        <f>IFERROR(LN(実質付加価値!F1001),"")</f>
        <v>13.368322556852196</v>
      </c>
      <c r="G1001" s="2">
        <f>IFERROR(LN(実質付加価値!G1001),"")</f>
        <v>12.814643940930944</v>
      </c>
      <c r="I1001" s="3">
        <v>33</v>
      </c>
      <c r="J1001" s="3">
        <v>6</v>
      </c>
      <c r="K1001" s="2" cm="1">
        <f t="array" ref="K1001">IF(C1001="","",C1001-SUMPRODUCT(($B$1461:$B$1491=$J1001)*1,C$1461:C$1491))</f>
        <v>0.65929611183833003</v>
      </c>
      <c r="L1001" s="2" cm="1">
        <f t="array" ref="L1001">IF(D1001="","",D1001-SUMPRODUCT(($B$1461:$B$1491=$J1001)*1,D$1461:D$1491))</f>
        <v>1.2585670332286352</v>
      </c>
      <c r="M1001" s="2" cm="1">
        <f t="array" ref="M1001">IF(E1001="","",E1001-SUMPRODUCT(($B$1461:$B$1491=$J1001)*1,E$1461:E$1491))</f>
        <v>1.1568717166156457</v>
      </c>
      <c r="N1001" s="2" cm="1">
        <f t="array" ref="N1001">IF(F1001="","",F1001-SUMPRODUCT(($B$1461:$B$1491=$J1001)*1,F$1461:F$1491))</f>
        <v>1.3162649159944859</v>
      </c>
      <c r="O1001" s="2" cm="1">
        <f t="array" ref="O1001">IF(G1001="","",G1001-SUMPRODUCT(($B$1461:$B$1491=$J1001)*1,G$1461:G$1491))</f>
        <v>0.73389515476329592</v>
      </c>
    </row>
    <row r="1002" spans="1:15" x14ac:dyDescent="0.55000000000000004">
      <c r="A1002" s="3">
        <v>33</v>
      </c>
      <c r="B1002" s="4">
        <v>7</v>
      </c>
      <c r="C1002" s="2">
        <f>IFERROR(LN(実質付加価値!C1002),"")</f>
        <v>10.985602645188647</v>
      </c>
      <c r="D1002" s="2">
        <f>IFERROR(LN(実質付加価値!D1002),"")</f>
        <v>11.325485543341534</v>
      </c>
      <c r="E1002" s="2">
        <f>IFERROR(LN(実質付加価値!E1002),"")</f>
        <v>11.286516775694983</v>
      </c>
      <c r="F1002" s="2">
        <f>IFERROR(LN(実質付加価値!F1002),"")</f>
        <v>11.158190855172629</v>
      </c>
      <c r="G1002" s="2">
        <f>IFERROR(LN(実質付加価値!G1002),"")</f>
        <v>11.205607174515071</v>
      </c>
      <c r="I1002" s="3">
        <v>33</v>
      </c>
      <c r="J1002" s="3">
        <v>7</v>
      </c>
      <c r="K1002" s="2" cm="1">
        <f t="array" ref="K1002">IF(C1002="","",C1002-SUMPRODUCT(($B$1461:$B$1491=$J1002)*1,C$1461:C$1491))</f>
        <v>0.48038213354947068</v>
      </c>
      <c r="L1002" s="2" cm="1">
        <f t="array" ref="L1002">IF(D1002="","",D1002-SUMPRODUCT(($B$1461:$B$1491=$J1002)*1,D$1461:D$1491))</f>
        <v>0.6032330941845121</v>
      </c>
      <c r="M1002" s="2" cm="1">
        <f t="array" ref="M1002">IF(E1002="","",E1002-SUMPRODUCT(($B$1461:$B$1491=$J1002)*1,E$1461:E$1491))</f>
        <v>0.63157946263163289</v>
      </c>
      <c r="N1002" s="2" cm="1">
        <f t="array" ref="N1002">IF(F1002="","",F1002-SUMPRODUCT(($B$1461:$B$1491=$J1002)*1,F$1461:F$1491))</f>
        <v>0.51318518723214446</v>
      </c>
      <c r="O1002" s="2" cm="1">
        <f t="array" ref="O1002">IF(G1002="","",G1002-SUMPRODUCT(($B$1461:$B$1491=$J1002)*1,G$1461:G$1491))</f>
        <v>0.53125812868170996</v>
      </c>
    </row>
    <row r="1003" spans="1:15" x14ac:dyDescent="0.55000000000000004">
      <c r="A1003" s="3">
        <v>33</v>
      </c>
      <c r="B1003" s="4">
        <v>8</v>
      </c>
      <c r="C1003" s="2">
        <f>IFERROR(LN(実質付加価値!C1003),"")</f>
        <v>13.06065360814609</v>
      </c>
      <c r="D1003" s="2">
        <f>IFERROR(LN(実質付加価値!D1003),"")</f>
        <v>12.896453275301226</v>
      </c>
      <c r="E1003" s="2">
        <f>IFERROR(LN(実質付加価値!E1003),"")</f>
        <v>12.427845982030604</v>
      </c>
      <c r="F1003" s="2">
        <f>IFERROR(LN(実質付加価値!F1003),"")</f>
        <v>12.172772792946605</v>
      </c>
      <c r="G1003" s="2">
        <f>IFERROR(LN(実質付加価値!G1003),"")</f>
        <v>12.310924618275541</v>
      </c>
      <c r="I1003" s="3">
        <v>33</v>
      </c>
      <c r="J1003" s="3">
        <v>8</v>
      </c>
      <c r="K1003" s="2" cm="1">
        <f t="array" ref="K1003">IF(C1003="","",C1003-SUMPRODUCT(($B$1461:$B$1491=$J1003)*1,C$1461:C$1491))</f>
        <v>1.5248466169090431</v>
      </c>
      <c r="L1003" s="2" cm="1">
        <f t="array" ref="L1003">IF(D1003="","",D1003-SUMPRODUCT(($B$1461:$B$1491=$J1003)*1,D$1461:D$1491))</f>
        <v>1.3062066565646315</v>
      </c>
      <c r="M1003" s="2" cm="1">
        <f t="array" ref="M1003">IF(E1003="","",E1003-SUMPRODUCT(($B$1461:$B$1491=$J1003)*1,E$1461:E$1491))</f>
        <v>0.9857921693238918</v>
      </c>
      <c r="N1003" s="2" cm="1">
        <f t="array" ref="N1003">IF(F1003="","",F1003-SUMPRODUCT(($B$1461:$B$1491=$J1003)*1,F$1461:F$1491))</f>
        <v>0.75699741632034367</v>
      </c>
      <c r="O1003" s="2" cm="1">
        <f t="array" ref="O1003">IF(G1003="","",G1003-SUMPRODUCT(($B$1461:$B$1491=$J1003)*1,G$1461:G$1491))</f>
        <v>1.069405415331369</v>
      </c>
    </row>
    <row r="1004" spans="1:15" x14ac:dyDescent="0.55000000000000004">
      <c r="A1004" s="3">
        <v>33</v>
      </c>
      <c r="B1004" s="4">
        <v>9</v>
      </c>
      <c r="C1004" s="2">
        <f>IFERROR(LN(実質付加価値!C1004),"")</f>
        <v>11.183555234323773</v>
      </c>
      <c r="D1004" s="2">
        <f>IFERROR(LN(実質付加価値!D1004),"")</f>
        <v>11.31136716137161</v>
      </c>
      <c r="E1004" s="2">
        <f>IFERROR(LN(実質付加価値!E1004),"")</f>
        <v>11.291200657372588</v>
      </c>
      <c r="F1004" s="2">
        <f>IFERROR(LN(実質付加価値!F1004),"")</f>
        <v>11.156951600100101</v>
      </c>
      <c r="G1004" s="2">
        <f>IFERROR(LN(実質付加価値!G1004),"")</f>
        <v>11.227647886729285</v>
      </c>
      <c r="I1004" s="3">
        <v>33</v>
      </c>
      <c r="J1004" s="3">
        <v>9</v>
      </c>
      <c r="K1004" s="2" cm="1">
        <f t="array" ref="K1004">IF(C1004="","",C1004-SUMPRODUCT(($B$1461:$B$1491=$J1004)*1,C$1461:C$1491))</f>
        <v>0.16247920410617844</v>
      </c>
      <c r="L1004" s="2" cm="1">
        <f t="array" ref="L1004">IF(D1004="","",D1004-SUMPRODUCT(($B$1461:$B$1491=$J1004)*1,D$1461:D$1491))</f>
        <v>0.24830935236709983</v>
      </c>
      <c r="M1004" s="2" cm="1">
        <f t="array" ref="M1004">IF(E1004="","",E1004-SUMPRODUCT(($B$1461:$B$1491=$J1004)*1,E$1461:E$1491))</f>
        <v>0.17339537393253401</v>
      </c>
      <c r="N1004" s="2" cm="1">
        <f t="array" ref="N1004">IF(F1004="","",F1004-SUMPRODUCT(($B$1461:$B$1491=$J1004)*1,F$1461:F$1491))</f>
        <v>0.14256845740729496</v>
      </c>
      <c r="O1004" s="2" cm="1">
        <f t="array" ref="O1004">IF(G1004="","",G1004-SUMPRODUCT(($B$1461:$B$1491=$J1004)*1,G$1461:G$1491))</f>
        <v>9.5128611241431571E-2</v>
      </c>
    </row>
    <row r="1005" spans="1:15" x14ac:dyDescent="0.55000000000000004">
      <c r="A1005" s="3">
        <v>33</v>
      </c>
      <c r="B1005" s="4">
        <v>10</v>
      </c>
      <c r="C1005" s="2">
        <f>IFERROR(LN(実質付加価値!C1005),"")</f>
        <v>12.114855787816539</v>
      </c>
      <c r="D1005" s="2">
        <f>IFERROR(LN(実質付加価値!D1005),"")</f>
        <v>12.330993281426673</v>
      </c>
      <c r="E1005" s="2">
        <f>IFERROR(LN(実質付加価値!E1005),"")</f>
        <v>12.378508723317143</v>
      </c>
      <c r="F1005" s="2">
        <f>IFERROR(LN(実質付加価値!F1005),"")</f>
        <v>12.272083186846965</v>
      </c>
      <c r="G1005" s="2">
        <f>IFERROR(LN(実質付加価値!G1005),"")</f>
        <v>12.432879794943505</v>
      </c>
      <c r="I1005" s="3">
        <v>33</v>
      </c>
      <c r="J1005" s="3">
        <v>10</v>
      </c>
      <c r="K1005" s="2" cm="1">
        <f t="array" ref="K1005">IF(C1005="","",C1005-SUMPRODUCT(($B$1461:$B$1491=$J1005)*1,C$1461:C$1491))</f>
        <v>0.10641966383679602</v>
      </c>
      <c r="L1005" s="2" cm="1">
        <f t="array" ref="L1005">IF(D1005="","",D1005-SUMPRODUCT(($B$1461:$B$1491=$J1005)*1,D$1461:D$1491))</f>
        <v>0.25260344156897041</v>
      </c>
      <c r="M1005" s="2" cm="1">
        <f t="array" ref="M1005">IF(E1005="","",E1005-SUMPRODUCT(($B$1461:$B$1491=$J1005)*1,E$1461:E$1491))</f>
        <v>0.16980316025456155</v>
      </c>
      <c r="N1005" s="2" cm="1">
        <f t="array" ref="N1005">IF(F1005="","",F1005-SUMPRODUCT(($B$1461:$B$1491=$J1005)*1,F$1461:F$1491))</f>
        <v>0.15199726758785914</v>
      </c>
      <c r="O1005" s="2" cm="1">
        <f t="array" ref="O1005">IF(G1005="","",G1005-SUMPRODUCT(($B$1461:$B$1491=$J1005)*1,G$1461:G$1491))</f>
        <v>0.12636296018342819</v>
      </c>
    </row>
    <row r="1006" spans="1:15" x14ac:dyDescent="0.55000000000000004">
      <c r="A1006" s="3">
        <v>33</v>
      </c>
      <c r="B1006" s="4">
        <v>11</v>
      </c>
      <c r="C1006" s="2">
        <f>IFERROR(LN(実質付加価値!C1006),"")</f>
        <v>10.87994648349502</v>
      </c>
      <c r="D1006" s="2">
        <f>IFERROR(LN(実質付加価値!D1006),"")</f>
        <v>11.18540010652389</v>
      </c>
      <c r="E1006" s="2">
        <f>IFERROR(LN(実質付加価値!E1006),"")</f>
        <v>11.419045100598362</v>
      </c>
      <c r="F1006" s="2">
        <f>IFERROR(LN(実質付加価値!F1006),"")</f>
        <v>11.552270670227028</v>
      </c>
      <c r="G1006" s="2">
        <f>IFERROR(LN(実質付加価値!G1006),"")</f>
        <v>11.478285056547634</v>
      </c>
      <c r="I1006" s="3">
        <v>33</v>
      </c>
      <c r="J1006" s="3">
        <v>11</v>
      </c>
      <c r="K1006" s="2" cm="1">
        <f t="array" ref="K1006">IF(C1006="","",C1006-SUMPRODUCT(($B$1461:$B$1491=$J1006)*1,C$1461:C$1491))</f>
        <v>4.317485003018362E-2</v>
      </c>
      <c r="L1006" s="2" cm="1">
        <f t="array" ref="L1006">IF(D1006="","",D1006-SUMPRODUCT(($B$1461:$B$1491=$J1006)*1,D$1461:D$1491))</f>
        <v>0.1248150288740284</v>
      </c>
      <c r="M1006" s="2" cm="1">
        <f t="array" ref="M1006">IF(E1006="","",E1006-SUMPRODUCT(($B$1461:$B$1491=$J1006)*1,E$1461:E$1491))</f>
        <v>0.13200171349803647</v>
      </c>
      <c r="N1006" s="2" cm="1">
        <f t="array" ref="N1006">IF(F1006="","",F1006-SUMPRODUCT(($B$1461:$B$1491=$J1006)*1,F$1461:F$1491))</f>
        <v>0.20334955755957296</v>
      </c>
      <c r="O1006" s="2" cm="1">
        <f t="array" ref="O1006">IF(G1006="","",G1006-SUMPRODUCT(($B$1461:$B$1491=$J1006)*1,G$1461:G$1491))</f>
        <v>-8.9699641619391812E-2</v>
      </c>
    </row>
    <row r="1007" spans="1:15" x14ac:dyDescent="0.55000000000000004">
      <c r="A1007" s="3">
        <v>33</v>
      </c>
      <c r="B1007" s="4">
        <v>12</v>
      </c>
      <c r="C1007" s="2">
        <f>IFERROR(LN(実質付加価値!C1007),"")</f>
        <v>10.60751548260914</v>
      </c>
      <c r="D1007" s="2">
        <f>IFERROR(LN(実質付加価値!D1007),"")</f>
        <v>10.763513831990069</v>
      </c>
      <c r="E1007" s="2">
        <f>IFERROR(LN(実質付加価値!E1007),"")</f>
        <v>10.893267930977711</v>
      </c>
      <c r="F1007" s="2">
        <f>IFERROR(LN(実質付加価値!F1007),"")</f>
        <v>10.869657808006021</v>
      </c>
      <c r="G1007" s="2">
        <f>IFERROR(LN(実質付加価値!G1007),"")</f>
        <v>10.722085616468087</v>
      </c>
      <c r="I1007" s="3">
        <v>33</v>
      </c>
      <c r="J1007" s="3">
        <v>12</v>
      </c>
      <c r="K1007" s="2" cm="1">
        <f t="array" ref="K1007">IF(C1007="","",C1007-SUMPRODUCT(($B$1461:$B$1491=$J1007)*1,C$1461:C$1491))</f>
        <v>-0.353054196969671</v>
      </c>
      <c r="L1007" s="2" cm="1">
        <f t="array" ref="L1007">IF(D1007="","",D1007-SUMPRODUCT(($B$1461:$B$1491=$J1007)*1,D$1461:D$1491))</f>
        <v>-0.28974403955928807</v>
      </c>
      <c r="M1007" s="2" cm="1">
        <f t="array" ref="M1007">IF(E1007="","",E1007-SUMPRODUCT(($B$1461:$B$1491=$J1007)*1,E$1461:E$1491))</f>
        <v>-0.27952676083445205</v>
      </c>
      <c r="N1007" s="2" cm="1">
        <f t="array" ref="N1007">IF(F1007="","",F1007-SUMPRODUCT(($B$1461:$B$1491=$J1007)*1,F$1461:F$1491))</f>
        <v>-0.2228271182177366</v>
      </c>
      <c r="O1007" s="2" cm="1">
        <f t="array" ref="O1007">IF(G1007="","",G1007-SUMPRODUCT(($B$1461:$B$1491=$J1007)*1,G$1461:G$1491))</f>
        <v>-0.50984637083078077</v>
      </c>
    </row>
    <row r="1008" spans="1:15" x14ac:dyDescent="0.55000000000000004">
      <c r="A1008" s="3">
        <v>33</v>
      </c>
      <c r="B1008" s="4">
        <v>13</v>
      </c>
      <c r="C1008" s="2">
        <f>IFERROR(LN(実質付加価値!C1008),"")</f>
        <v>9.9166712149820881</v>
      </c>
      <c r="D1008" s="2">
        <f>IFERROR(LN(実質付加価値!D1008),"")</f>
        <v>10.089105677197441</v>
      </c>
      <c r="E1008" s="2">
        <f>IFERROR(LN(実質付加価値!E1008),"")</f>
        <v>9.6477476473229338</v>
      </c>
      <c r="F1008" s="2">
        <f>IFERROR(LN(実質付加価値!F1008),"")</f>
        <v>9.0876863212835062</v>
      </c>
      <c r="G1008" s="2">
        <f>IFERROR(LN(実質付加価値!G1008),"")</f>
        <v>9.4188126646114991</v>
      </c>
      <c r="I1008" s="3">
        <v>33</v>
      </c>
      <c r="J1008" s="3">
        <v>13</v>
      </c>
      <c r="K1008" s="2" cm="1">
        <f t="array" ref="K1008">IF(C1008="","",C1008-SUMPRODUCT(($B$1461:$B$1491=$J1008)*1,C$1461:C$1491))</f>
        <v>2.259136440270737E-2</v>
      </c>
      <c r="L1008" s="2" cm="1">
        <f t="array" ref="L1008">IF(D1008="","",D1008-SUMPRODUCT(($B$1461:$B$1491=$J1008)*1,D$1461:D$1491))</f>
        <v>1.0705382665357241</v>
      </c>
      <c r="M1008" s="2" cm="1">
        <f t="array" ref="M1008">IF(E1008="","",E1008-SUMPRODUCT(($B$1461:$B$1491=$J1008)*1,E$1461:E$1491))</f>
        <v>0.5874287972568677</v>
      </c>
      <c r="N1008" s="2" cm="1">
        <f t="array" ref="N1008">IF(F1008="","",F1008-SUMPRODUCT(($B$1461:$B$1491=$J1008)*1,F$1461:F$1491))</f>
        <v>0.2361813639615189</v>
      </c>
      <c r="O1008" s="2" cm="1">
        <f t="array" ref="O1008">IF(G1008="","",G1008-SUMPRODUCT(($B$1461:$B$1491=$J1008)*1,G$1461:G$1491))</f>
        <v>0.29838704445175601</v>
      </c>
    </row>
    <row r="1009" spans="1:15" x14ac:dyDescent="0.55000000000000004">
      <c r="A1009" s="3">
        <v>33</v>
      </c>
      <c r="B1009" s="4">
        <v>14</v>
      </c>
      <c r="C1009" s="2">
        <f>IFERROR(LN(実質付加価値!C1009),"")</f>
        <v>12.894582728189279</v>
      </c>
      <c r="D1009" s="2">
        <f>IFERROR(LN(実質付加価値!D1009),"")</f>
        <v>12.091456078667154</v>
      </c>
      <c r="E1009" s="2">
        <f>IFERROR(LN(実質付加価値!E1009),"")</f>
        <v>12.41274647400707</v>
      </c>
      <c r="F1009" s="2">
        <f>IFERROR(LN(実質付加価値!F1009),"")</f>
        <v>12.317669748342805</v>
      </c>
      <c r="G1009" s="2">
        <f>IFERROR(LN(実質付加価値!G1009),"")</f>
        <v>12.295643465877513</v>
      </c>
      <c r="I1009" s="3">
        <v>33</v>
      </c>
      <c r="J1009" s="3">
        <v>14</v>
      </c>
      <c r="K1009" s="2" cm="1">
        <f t="array" ref="K1009">IF(C1009="","",C1009-SUMPRODUCT(($B$1461:$B$1491=$J1009)*1,C$1461:C$1491))</f>
        <v>1.4319349352647794</v>
      </c>
      <c r="L1009" s="2" cm="1">
        <f t="array" ref="L1009">IF(D1009="","",D1009-SUMPRODUCT(($B$1461:$B$1491=$J1009)*1,D$1461:D$1491))</f>
        <v>0.85392706963354215</v>
      </c>
      <c r="M1009" s="2" cm="1">
        <f t="array" ref="M1009">IF(E1009="","",E1009-SUMPRODUCT(($B$1461:$B$1491=$J1009)*1,E$1461:E$1491))</f>
        <v>0.92085743577768397</v>
      </c>
      <c r="N1009" s="2" cm="1">
        <f t="array" ref="N1009">IF(F1009="","",F1009-SUMPRODUCT(($B$1461:$B$1491=$J1009)*1,F$1461:F$1491))</f>
        <v>0.93433173969643413</v>
      </c>
      <c r="O1009" s="2" cm="1">
        <f t="array" ref="O1009">IF(G1009="","",G1009-SUMPRODUCT(($B$1461:$B$1491=$J1009)*1,G$1461:G$1491))</f>
        <v>0.8018419473314129</v>
      </c>
    </row>
    <row r="1010" spans="1:15" x14ac:dyDescent="0.55000000000000004">
      <c r="A1010" s="3">
        <v>33</v>
      </c>
      <c r="B1010" s="4">
        <v>15</v>
      </c>
      <c r="C1010" s="2">
        <f>IFERROR(LN(実質付加価値!C1010),"")</f>
        <v>10.746824674051462</v>
      </c>
      <c r="D1010" s="2">
        <f>IFERROR(LN(実質付加価値!D1010),"")</f>
        <v>10.956690964226958</v>
      </c>
      <c r="E1010" s="2">
        <f>IFERROR(LN(実質付加価値!E1010),"")</f>
        <v>10.67234293521849</v>
      </c>
      <c r="F1010" s="2">
        <f>IFERROR(LN(実質付加価値!F1010),"")</f>
        <v>10.447061513671335</v>
      </c>
      <c r="G1010" s="2">
        <f>IFERROR(LN(実質付加価値!G1010),"")</f>
        <v>10.555142809538177</v>
      </c>
      <c r="I1010" s="3">
        <v>33</v>
      </c>
      <c r="J1010" s="3">
        <v>15</v>
      </c>
      <c r="K1010" s="2" cm="1">
        <f t="array" ref="K1010">IF(C1010="","",C1010-SUMPRODUCT(($B$1461:$B$1491=$J1010)*1,C$1461:C$1491))</f>
        <v>0.58256972629399151</v>
      </c>
      <c r="L1010" s="2" cm="1">
        <f t="array" ref="L1010">IF(D1010="","",D1010-SUMPRODUCT(($B$1461:$B$1491=$J1010)*1,D$1461:D$1491))</f>
        <v>0.81911449091274768</v>
      </c>
      <c r="M1010" s="2" cm="1">
        <f t="array" ref="M1010">IF(E1010="","",E1010-SUMPRODUCT(($B$1461:$B$1491=$J1010)*1,E$1461:E$1491))</f>
        <v>0.63286316500616202</v>
      </c>
      <c r="N1010" s="2" cm="1">
        <f t="array" ref="N1010">IF(F1010="","",F1010-SUMPRODUCT(($B$1461:$B$1491=$J1010)*1,F$1461:F$1491))</f>
        <v>0.54619778356102344</v>
      </c>
      <c r="O1010" s="2" cm="1">
        <f t="array" ref="O1010">IF(G1010="","",G1010-SUMPRODUCT(($B$1461:$B$1491=$J1010)*1,G$1461:G$1491))</f>
        <v>0.61109094677925846</v>
      </c>
    </row>
    <row r="1011" spans="1:15" x14ac:dyDescent="0.55000000000000004">
      <c r="A1011" s="3">
        <v>33</v>
      </c>
      <c r="B1011" s="4">
        <v>16</v>
      </c>
      <c r="C1011" s="2">
        <f>IFERROR(LN(実質付加価値!C1011),"")</f>
        <v>11.906327463500597</v>
      </c>
      <c r="D1011" s="2">
        <f>IFERROR(LN(実質付加価値!D1011),"")</f>
        <v>12.310716413516623</v>
      </c>
      <c r="E1011" s="2">
        <f>IFERROR(LN(実質付加価値!E1011),"")</f>
        <v>12.111846258907713</v>
      </c>
      <c r="F1011" s="2">
        <f>IFERROR(LN(実質付加価値!F1011),"")</f>
        <v>12.079529247051431</v>
      </c>
      <c r="G1011" s="2">
        <f>IFERROR(LN(実質付加価値!G1011),"")</f>
        <v>12.095848991301137</v>
      </c>
      <c r="I1011" s="3">
        <v>33</v>
      </c>
      <c r="J1011" s="3">
        <v>16</v>
      </c>
      <c r="K1011" s="2" cm="1">
        <f t="array" ref="K1011">IF(C1011="","",C1011-SUMPRODUCT(($B$1461:$B$1491=$J1011)*1,C$1461:C$1491))</f>
        <v>0.45810566128648844</v>
      </c>
      <c r="L1011" s="2" cm="1">
        <f t="array" ref="L1011">IF(D1011="","",D1011-SUMPRODUCT(($B$1461:$B$1491=$J1011)*1,D$1461:D$1491))</f>
        <v>0.70346592571908317</v>
      </c>
      <c r="M1011" s="2" cm="1">
        <f t="array" ref="M1011">IF(E1011="","",E1011-SUMPRODUCT(($B$1461:$B$1491=$J1011)*1,E$1461:E$1491))</f>
        <v>0.35681339343554264</v>
      </c>
      <c r="N1011" s="2" cm="1">
        <f t="array" ref="N1011">IF(F1011="","",F1011-SUMPRODUCT(($B$1461:$B$1491=$J1011)*1,F$1461:F$1491))</f>
        <v>0.41648379599923402</v>
      </c>
      <c r="O1011" s="2" cm="1">
        <f t="array" ref="O1011">IF(G1011="","",G1011-SUMPRODUCT(($B$1461:$B$1491=$J1011)*1,G$1461:G$1491))</f>
        <v>0.38082921191566754</v>
      </c>
    </row>
    <row r="1012" spans="1:15" x14ac:dyDescent="0.55000000000000004">
      <c r="A1012" s="3">
        <v>33</v>
      </c>
      <c r="B1012" s="4">
        <v>17</v>
      </c>
      <c r="C1012" s="2">
        <f>IFERROR(LN(実質付加価値!C1012),"")</f>
        <v>12.417968941779014</v>
      </c>
      <c r="D1012" s="2">
        <f>IFERROR(LN(実質付加価値!D1012),"")</f>
        <v>12.370079234269955</v>
      </c>
      <c r="E1012" s="2">
        <f>IFERROR(LN(実質付加価値!E1012),"")</f>
        <v>12.345135293988774</v>
      </c>
      <c r="F1012" s="2">
        <f>IFERROR(LN(実質付加価値!F1012),"")</f>
        <v>12.241507167285341</v>
      </c>
      <c r="G1012" s="2">
        <f>IFERROR(LN(実質付加価値!G1012),"")</f>
        <v>12.324989331636267</v>
      </c>
      <c r="I1012" s="3">
        <v>33</v>
      </c>
      <c r="J1012" s="3">
        <v>17</v>
      </c>
      <c r="K1012" s="2" cm="1">
        <f t="array" ref="K1012">IF(C1012="","",C1012-SUMPRODUCT(($B$1461:$B$1491=$J1012)*1,C$1461:C$1491))</f>
        <v>-7.6369725136135713E-2</v>
      </c>
      <c r="L1012" s="2" cm="1">
        <f t="array" ref="L1012">IF(D1012="","",D1012-SUMPRODUCT(($B$1461:$B$1491=$J1012)*1,D$1461:D$1491))</f>
        <v>4.6660936187507218E-2</v>
      </c>
      <c r="M1012" s="2" cm="1">
        <f t="array" ref="M1012">IF(E1012="","",E1012-SUMPRODUCT(($B$1461:$B$1491=$J1012)*1,E$1461:E$1491))</f>
        <v>-0.10252984956222022</v>
      </c>
      <c r="N1012" s="2" cm="1">
        <f t="array" ref="N1012">IF(F1012="","",F1012-SUMPRODUCT(($B$1461:$B$1491=$J1012)*1,F$1461:F$1491))</f>
        <v>-0.16470623611794544</v>
      </c>
      <c r="O1012" s="2" cm="1">
        <f t="array" ref="O1012">IF(G1012="","",G1012-SUMPRODUCT(($B$1461:$B$1491=$J1012)*1,G$1461:G$1491))</f>
        <v>-9.6229195554695224E-2</v>
      </c>
    </row>
    <row r="1013" spans="1:15" x14ac:dyDescent="0.55000000000000004">
      <c r="A1013" s="3">
        <v>33</v>
      </c>
      <c r="B1013" s="4">
        <v>18</v>
      </c>
      <c r="C1013" s="2">
        <f>IFERROR(LN(実質付加価値!C1013),"")</f>
        <v>12.500294718295436</v>
      </c>
      <c r="D1013" s="2">
        <f>IFERROR(LN(実質付加価値!D1013),"")</f>
        <v>12.720344114536779</v>
      </c>
      <c r="E1013" s="2">
        <f>IFERROR(LN(実質付加価値!E1013),"")</f>
        <v>12.775399489545544</v>
      </c>
      <c r="F1013" s="2">
        <f>IFERROR(LN(実質付加価値!F1013),"")</f>
        <v>12.740057052086895</v>
      </c>
      <c r="G1013" s="2">
        <f>IFERROR(LN(実質付加価値!G1013),"")</f>
        <v>12.671485321987211</v>
      </c>
      <c r="I1013" s="3">
        <v>33</v>
      </c>
      <c r="J1013" s="3">
        <v>18</v>
      </c>
      <c r="K1013" s="2" cm="1">
        <f t="array" ref="K1013">IF(C1013="","",C1013-SUMPRODUCT(($B$1461:$B$1491=$J1013)*1,C$1461:C$1491))</f>
        <v>-0.33222433622233893</v>
      </c>
      <c r="L1013" s="2" cm="1">
        <f t="array" ref="L1013">IF(D1013="","",D1013-SUMPRODUCT(($B$1461:$B$1491=$J1013)*1,D$1461:D$1491))</f>
        <v>-0.23293026331204558</v>
      </c>
      <c r="M1013" s="2" cm="1">
        <f t="array" ref="M1013">IF(E1013="","",E1013-SUMPRODUCT(($B$1461:$B$1491=$J1013)*1,E$1461:E$1491))</f>
        <v>-0.22776677158356229</v>
      </c>
      <c r="N1013" s="2" cm="1">
        <f t="array" ref="N1013">IF(F1013="","",F1013-SUMPRODUCT(($B$1461:$B$1491=$J1013)*1,F$1461:F$1491))</f>
        <v>-0.26704827554302035</v>
      </c>
      <c r="O1013" s="2" cm="1">
        <f t="array" ref="O1013">IF(G1013="","",G1013-SUMPRODUCT(($B$1461:$B$1491=$J1013)*1,G$1461:G$1491))</f>
        <v>-0.30067651172073084</v>
      </c>
    </row>
    <row r="1014" spans="1:15" x14ac:dyDescent="0.55000000000000004">
      <c r="A1014" s="3">
        <v>33</v>
      </c>
      <c r="B1014" s="4">
        <v>19</v>
      </c>
      <c r="C1014" s="2">
        <f>IFERROR(LN(実質付加価値!C1014),"")</f>
        <v>12.584099499308193</v>
      </c>
      <c r="D1014" s="2">
        <f>IFERROR(LN(実質付加価値!D1014),"")</f>
        <v>12.481857872364753</v>
      </c>
      <c r="E1014" s="2">
        <f>IFERROR(LN(実質付加価値!E1014),"")</f>
        <v>12.451332943769518</v>
      </c>
      <c r="F1014" s="2">
        <f>IFERROR(LN(実質付加価値!F1014),"")</f>
        <v>12.400647064160735</v>
      </c>
      <c r="G1014" s="2">
        <f>IFERROR(LN(実質付加価値!G1014),"")</f>
        <v>12.494323217556348</v>
      </c>
      <c r="I1014" s="3">
        <v>33</v>
      </c>
      <c r="J1014" s="3">
        <v>19</v>
      </c>
      <c r="K1014" s="2" cm="1">
        <f t="array" ref="K1014">IF(C1014="","",C1014-SUMPRODUCT(($B$1461:$B$1491=$J1014)*1,C$1461:C$1491))</f>
        <v>-4.2718401740213352E-2</v>
      </c>
      <c r="L1014" s="2" cm="1">
        <f t="array" ref="L1014">IF(D1014="","",D1014-SUMPRODUCT(($B$1461:$B$1491=$J1014)*1,D$1461:D$1491))</f>
        <v>-1.1291153070573046E-2</v>
      </c>
      <c r="M1014" s="2" cm="1">
        <f t="array" ref="M1014">IF(E1014="","",E1014-SUMPRODUCT(($B$1461:$B$1491=$J1014)*1,E$1461:E$1491))</f>
        <v>-1.2877237688977416E-2</v>
      </c>
      <c r="N1014" s="2" cm="1">
        <f t="array" ref="N1014">IF(F1014="","",F1014-SUMPRODUCT(($B$1461:$B$1491=$J1014)*1,F$1461:F$1491))</f>
        <v>-3.9154710953035021E-2</v>
      </c>
      <c r="O1014" s="2" cm="1">
        <f t="array" ref="O1014">IF(G1014="","",G1014-SUMPRODUCT(($B$1461:$B$1491=$J1014)*1,G$1461:G$1491))</f>
        <v>-4.0714959784063254E-2</v>
      </c>
    </row>
    <row r="1015" spans="1:15" x14ac:dyDescent="0.55000000000000004">
      <c r="A1015" s="3">
        <v>33</v>
      </c>
      <c r="B1015" s="4">
        <v>20</v>
      </c>
      <c r="C1015" s="2">
        <f>IFERROR(LN(実質付加価値!C1015),"")</f>
        <v>12.770449133409352</v>
      </c>
      <c r="D1015" s="2">
        <f>IFERROR(LN(実質付加価値!D1015),"")</f>
        <v>13.019415776032949</v>
      </c>
      <c r="E1015" s="2">
        <f>IFERROR(LN(実質付加価値!E1015),"")</f>
        <v>12.968512413799429</v>
      </c>
      <c r="F1015" s="2">
        <f>IFERROR(LN(実質付加価値!F1015),"")</f>
        <v>12.921302204046382</v>
      </c>
      <c r="G1015" s="2">
        <f>IFERROR(LN(実質付加価値!G1015),"")</f>
        <v>12.952819472930081</v>
      </c>
      <c r="I1015" s="3">
        <v>33</v>
      </c>
      <c r="J1015" s="3">
        <v>20</v>
      </c>
      <c r="K1015" s="2" cm="1">
        <f t="array" ref="K1015">IF(C1015="","",C1015-SUMPRODUCT(($B$1461:$B$1491=$J1015)*1,C$1461:C$1491))</f>
        <v>-8.233153208734123E-2</v>
      </c>
      <c r="L1015" s="2" cm="1">
        <f t="array" ref="L1015">IF(D1015="","",D1015-SUMPRODUCT(($B$1461:$B$1491=$J1015)*1,D$1461:D$1491))</f>
        <v>-4.4906406355616824E-2</v>
      </c>
      <c r="M1015" s="2" cm="1">
        <f t="array" ref="M1015">IF(E1015="","",E1015-SUMPRODUCT(($B$1461:$B$1491=$J1015)*1,E$1461:E$1491))</f>
        <v>-4.6247725803050699E-2</v>
      </c>
      <c r="N1015" s="2" cm="1">
        <f t="array" ref="N1015">IF(F1015="","",F1015-SUMPRODUCT(($B$1461:$B$1491=$J1015)*1,F$1461:F$1491))</f>
        <v>-5.7172562611452094E-2</v>
      </c>
      <c r="O1015" s="2" cm="1">
        <f t="array" ref="O1015">IF(G1015="","",G1015-SUMPRODUCT(($B$1461:$B$1491=$J1015)*1,G$1461:G$1491))</f>
        <v>-6.9392222203603637E-2</v>
      </c>
    </row>
    <row r="1016" spans="1:15" x14ac:dyDescent="0.55000000000000004">
      <c r="A1016" s="3">
        <v>33</v>
      </c>
      <c r="B1016" s="4">
        <v>21</v>
      </c>
      <c r="C1016" s="2">
        <f>IFERROR(LN(実質付加価値!C1016),"")</f>
        <v>12.97810782858301</v>
      </c>
      <c r="D1016" s="2">
        <f>IFERROR(LN(実質付加価値!D1016),"")</f>
        <v>13.024511336980099</v>
      </c>
      <c r="E1016" s="2">
        <f>IFERROR(LN(実質付加価値!E1016),"")</f>
        <v>13.003411482853922</v>
      </c>
      <c r="F1016" s="2">
        <f>IFERROR(LN(実質付加価値!F1016),"")</f>
        <v>12.783279433367658</v>
      </c>
      <c r="G1016" s="2">
        <f>IFERROR(LN(実質付加価値!G1016),"")</f>
        <v>12.765883179032741</v>
      </c>
      <c r="I1016" s="3">
        <v>33</v>
      </c>
      <c r="J1016" s="3">
        <v>21</v>
      </c>
      <c r="K1016" s="2" cm="1">
        <f t="array" ref="K1016">IF(C1016="","",C1016-SUMPRODUCT(($B$1461:$B$1491=$J1016)*1,C$1461:C$1491))</f>
        <v>0.18394252904670516</v>
      </c>
      <c r="L1016" s="2" cm="1">
        <f t="array" ref="L1016">IF(D1016="","",D1016-SUMPRODUCT(($B$1461:$B$1491=$J1016)*1,D$1461:D$1491))</f>
        <v>0.20466023433660396</v>
      </c>
      <c r="M1016" s="2" cm="1">
        <f t="array" ref="M1016">IF(E1016="","",E1016-SUMPRODUCT(($B$1461:$B$1491=$J1016)*1,E$1461:E$1491))</f>
        <v>0.17465955685378809</v>
      </c>
      <c r="N1016" s="2" cm="1">
        <f t="array" ref="N1016">IF(F1016="","",F1016-SUMPRODUCT(($B$1461:$B$1491=$J1016)*1,F$1461:F$1491))</f>
        <v>0.2406230419667299</v>
      </c>
      <c r="O1016" s="2" cm="1">
        <f t="array" ref="O1016">IF(G1016="","",G1016-SUMPRODUCT(($B$1461:$B$1491=$J1016)*1,G$1461:G$1491))</f>
        <v>0.12234867531221205</v>
      </c>
    </row>
    <row r="1017" spans="1:15" x14ac:dyDescent="0.55000000000000004">
      <c r="A1017" s="3">
        <v>33</v>
      </c>
      <c r="B1017" s="4">
        <v>22</v>
      </c>
      <c r="C1017" s="2">
        <f>IFERROR(LN(実質付加価値!C1017),"")</f>
        <v>12.066980010810259</v>
      </c>
      <c r="D1017" s="2">
        <f>IFERROR(LN(実質付加価値!D1017),"")</f>
        <v>11.971932107506058</v>
      </c>
      <c r="E1017" s="2">
        <f>IFERROR(LN(実質付加価値!E1017),"")</f>
        <v>11.899081433840983</v>
      </c>
      <c r="F1017" s="2">
        <f>IFERROR(LN(実質付加価値!F1017),"")</f>
        <v>11.448571252445719</v>
      </c>
      <c r="G1017" s="2">
        <f>IFERROR(LN(実質付加価値!G1017),"")</f>
        <v>11.419948775090514</v>
      </c>
      <c r="I1017" s="3">
        <v>33</v>
      </c>
      <c r="J1017" s="3">
        <v>22</v>
      </c>
      <c r="K1017" s="2" cm="1">
        <f t="array" ref="K1017">IF(C1017="","",C1017-SUMPRODUCT(($B$1461:$B$1491=$J1017)*1,C$1461:C$1491))</f>
        <v>-3.9725547257324578E-2</v>
      </c>
      <c r="L1017" s="2" cm="1">
        <f t="array" ref="L1017">IF(D1017="","",D1017-SUMPRODUCT(($B$1461:$B$1491=$J1017)*1,D$1461:D$1491))</f>
        <v>-0.10688784941471852</v>
      </c>
      <c r="M1017" s="2" cm="1">
        <f t="array" ref="M1017">IF(E1017="","",E1017-SUMPRODUCT(($B$1461:$B$1491=$J1017)*1,E$1461:E$1491))</f>
        <v>-0.17756151139768939</v>
      </c>
      <c r="N1017" s="2" cm="1">
        <f t="array" ref="N1017">IF(F1017="","",F1017-SUMPRODUCT(($B$1461:$B$1491=$J1017)*1,F$1461:F$1491))</f>
        <v>-0.15248654390489058</v>
      </c>
      <c r="O1017" s="2" cm="1">
        <f t="array" ref="O1017">IF(G1017="","",G1017-SUMPRODUCT(($B$1461:$B$1491=$J1017)*1,G$1461:G$1491))</f>
        <v>-0.17701327606314621</v>
      </c>
    </row>
    <row r="1018" spans="1:15" x14ac:dyDescent="0.55000000000000004">
      <c r="A1018" s="3">
        <v>33</v>
      </c>
      <c r="B1018" s="4">
        <v>23</v>
      </c>
      <c r="C1018" s="2">
        <f>IFERROR(LN(実質付加価値!C1018),"")</f>
        <v>11.831686816345288</v>
      </c>
      <c r="D1018" s="2">
        <f>IFERROR(LN(実質付加価値!D1018),"")</f>
        <v>11.876959035072462</v>
      </c>
      <c r="E1018" s="2">
        <f>IFERROR(LN(実質付加価値!E1018),"")</f>
        <v>11.927791726518949</v>
      </c>
      <c r="F1018" s="2">
        <f>IFERROR(LN(実質付加価値!F1018),"")</f>
        <v>12.014179291525714</v>
      </c>
      <c r="G1018" s="2">
        <f>IFERROR(LN(実質付加価値!G1018),"")</f>
        <v>12.008660771347772</v>
      </c>
      <c r="I1018" s="3">
        <v>33</v>
      </c>
      <c r="J1018" s="3">
        <v>23</v>
      </c>
      <c r="K1018" s="2" cm="1">
        <f t="array" ref="K1018">IF(C1018="","",C1018-SUMPRODUCT(($B$1461:$B$1491=$J1018)*1,C$1461:C$1491))</f>
        <v>8.1808054866066016E-3</v>
      </c>
      <c r="L1018" s="2" cm="1">
        <f t="array" ref="L1018">IF(D1018="","",D1018-SUMPRODUCT(($B$1461:$B$1491=$J1018)*1,D$1461:D$1491))</f>
        <v>5.1080194829003389E-2</v>
      </c>
      <c r="M1018" s="2" cm="1">
        <f t="array" ref="M1018">IF(E1018="","",E1018-SUMPRODUCT(($B$1461:$B$1491=$J1018)*1,E$1461:E$1491))</f>
        <v>6.4663106029289708E-2</v>
      </c>
      <c r="N1018" s="2" cm="1">
        <f t="array" ref="N1018">IF(F1018="","",F1018-SUMPRODUCT(($B$1461:$B$1491=$J1018)*1,F$1461:F$1491))</f>
        <v>6.7408338554598046E-2</v>
      </c>
      <c r="O1018" s="2" cm="1">
        <f t="array" ref="O1018">IF(G1018="","",G1018-SUMPRODUCT(($B$1461:$B$1491=$J1018)*1,G$1461:G$1491))</f>
        <v>7.2635260054774164E-2</v>
      </c>
    </row>
    <row r="1019" spans="1:15" x14ac:dyDescent="0.55000000000000004">
      <c r="A1019" s="3">
        <v>33</v>
      </c>
      <c r="B1019" s="4">
        <v>24</v>
      </c>
      <c r="C1019" s="2">
        <f>IFERROR(LN(実質付加価値!C1019),"")</f>
        <v>11.459686032511097</v>
      </c>
      <c r="D1019" s="2">
        <f>IFERROR(LN(実質付加価値!D1019),"")</f>
        <v>11.313164126268916</v>
      </c>
      <c r="E1019" s="2">
        <f>IFERROR(LN(実質付加価値!E1019),"")</f>
        <v>11.26603105502249</v>
      </c>
      <c r="F1019" s="2">
        <f>IFERROR(LN(実質付加価値!F1019),"")</f>
        <v>11.169848094796027</v>
      </c>
      <c r="G1019" s="2">
        <f>IFERROR(LN(実質付加価値!G1019),"")</f>
        <v>11.14202034489433</v>
      </c>
      <c r="I1019" s="3">
        <v>33</v>
      </c>
      <c r="J1019" s="3">
        <v>24</v>
      </c>
      <c r="K1019" s="2" cm="1">
        <f t="array" ref="K1019">IF(C1019="","",C1019-SUMPRODUCT(($B$1461:$B$1491=$J1019)*1,C$1461:C$1491))</f>
        <v>0.30223690419936844</v>
      </c>
      <c r="L1019" s="2" cm="1">
        <f t="array" ref="L1019">IF(D1019="","",D1019-SUMPRODUCT(($B$1461:$B$1491=$J1019)*1,D$1461:D$1491))</f>
        <v>0.15406705994365133</v>
      </c>
      <c r="M1019" s="2" cm="1">
        <f t="array" ref="M1019">IF(E1019="","",E1019-SUMPRODUCT(($B$1461:$B$1491=$J1019)*1,E$1461:E$1491))</f>
        <v>0.14368851405411931</v>
      </c>
      <c r="N1019" s="2" cm="1">
        <f t="array" ref="N1019">IF(F1019="","",F1019-SUMPRODUCT(($B$1461:$B$1491=$J1019)*1,F$1461:F$1491))</f>
        <v>0.11280601458199335</v>
      </c>
      <c r="O1019" s="2" cm="1">
        <f t="array" ref="O1019">IF(G1019="","",G1019-SUMPRODUCT(($B$1461:$B$1491=$J1019)*1,G$1461:G$1491))</f>
        <v>5.1428043866575734E-2</v>
      </c>
    </row>
    <row r="1020" spans="1:15" x14ac:dyDescent="0.55000000000000004">
      <c r="A1020" s="3">
        <v>33</v>
      </c>
      <c r="B1020" s="4">
        <v>25</v>
      </c>
      <c r="C1020" s="2">
        <f>IFERROR(LN(実質付加価値!C1020),"")</f>
        <v>12.331571924820048</v>
      </c>
      <c r="D1020" s="2">
        <f>IFERROR(LN(実質付加価値!D1020),"")</f>
        <v>12.400546213763038</v>
      </c>
      <c r="E1020" s="2">
        <f>IFERROR(LN(実質付加価値!E1020),"")</f>
        <v>12.392958576803208</v>
      </c>
      <c r="F1020" s="2">
        <f>IFERROR(LN(実質付加価値!F1020),"")</f>
        <v>12.465150630573799</v>
      </c>
      <c r="G1020" s="2">
        <f>IFERROR(LN(実質付加価値!G1020),"")</f>
        <v>12.629383865822891</v>
      </c>
      <c r="I1020" s="3">
        <v>33</v>
      </c>
      <c r="J1020" s="3">
        <v>25</v>
      </c>
      <c r="K1020" s="2" cm="1">
        <f t="array" ref="K1020">IF(C1020="","",C1020-SUMPRODUCT(($B$1461:$B$1491=$J1020)*1,C$1461:C$1491))</f>
        <v>7.5061431232175124E-3</v>
      </c>
      <c r="L1020" s="2" cm="1">
        <f t="array" ref="L1020">IF(D1020="","",D1020-SUMPRODUCT(($B$1461:$B$1491=$J1020)*1,D$1461:D$1491))</f>
        <v>-3.4086117156013174E-2</v>
      </c>
      <c r="M1020" s="2" cm="1">
        <f t="array" ref="M1020">IF(E1020="","",E1020-SUMPRODUCT(($B$1461:$B$1491=$J1020)*1,E$1461:E$1491))</f>
        <v>-1.8753282206592559E-2</v>
      </c>
      <c r="N1020" s="2" cm="1">
        <f t="array" ref="N1020">IF(F1020="","",F1020-SUMPRODUCT(($B$1461:$B$1491=$J1020)*1,F$1461:F$1491))</f>
        <v>1.2853695069182436E-2</v>
      </c>
      <c r="O1020" s="2" cm="1">
        <f t="array" ref="O1020">IF(G1020="","",G1020-SUMPRODUCT(($B$1461:$B$1491=$J1020)*1,G$1461:G$1491))</f>
        <v>3.2421134896530646E-2</v>
      </c>
    </row>
    <row r="1021" spans="1:15" x14ac:dyDescent="0.55000000000000004">
      <c r="A1021" s="3">
        <v>33</v>
      </c>
      <c r="B1021" s="4">
        <v>26</v>
      </c>
      <c r="C1021" s="2">
        <f>IFERROR(LN(実質付加価値!C1021),"")</f>
        <v>12.309429550984211</v>
      </c>
      <c r="D1021" s="2">
        <f>IFERROR(LN(実質付加価値!D1021),"")</f>
        <v>12.407905788415876</v>
      </c>
      <c r="E1021" s="2">
        <f>IFERROR(LN(実質付加価値!E1021),"")</f>
        <v>12.434934544540148</v>
      </c>
      <c r="F1021" s="2">
        <f>IFERROR(LN(実質付加価値!F1021),"")</f>
        <v>12.43759380757065</v>
      </c>
      <c r="G1021" s="2">
        <f>IFERROR(LN(実質付加価値!G1021),"")</f>
        <v>12.43777079129895</v>
      </c>
      <c r="I1021" s="3">
        <v>33</v>
      </c>
      <c r="J1021" s="3">
        <v>26</v>
      </c>
      <c r="K1021" s="2" cm="1">
        <f t="array" ref="K1021">IF(C1021="","",C1021-SUMPRODUCT(($B$1461:$B$1491=$J1021)*1,C$1461:C$1491))</f>
        <v>1.4991989098597003E-2</v>
      </c>
      <c r="L1021" s="2" cm="1">
        <f t="array" ref="L1021">IF(D1021="","",D1021-SUMPRODUCT(($B$1461:$B$1491=$J1021)*1,D$1461:D$1491))</f>
        <v>1.7006722472537206E-2</v>
      </c>
      <c r="M1021" s="2" cm="1">
        <f t="array" ref="M1021">IF(E1021="","",E1021-SUMPRODUCT(($B$1461:$B$1491=$J1021)*1,E$1461:E$1491))</f>
        <v>3.3402571360690914E-2</v>
      </c>
      <c r="N1021" s="2" cm="1">
        <f t="array" ref="N1021">IF(F1021="","",F1021-SUMPRODUCT(($B$1461:$B$1491=$J1021)*1,F$1461:F$1491))</f>
        <v>5.348152508308246E-2</v>
      </c>
      <c r="O1021" s="2" cm="1">
        <f t="array" ref="O1021">IF(G1021="","",G1021-SUMPRODUCT(($B$1461:$B$1491=$J1021)*1,G$1461:G$1491))</f>
        <v>8.8307293660530917E-2</v>
      </c>
    </row>
    <row r="1022" spans="1:15" x14ac:dyDescent="0.55000000000000004">
      <c r="A1022" s="3">
        <v>33</v>
      </c>
      <c r="B1022" s="4">
        <v>27</v>
      </c>
      <c r="C1022" s="2">
        <f>IFERROR(LN(実質付加価値!C1022),"")</f>
        <v>12.996143682639254</v>
      </c>
      <c r="D1022" s="2">
        <f>IFERROR(LN(実質付加価値!D1022),"")</f>
        <v>13.032935511198358</v>
      </c>
      <c r="E1022" s="2">
        <f>IFERROR(LN(実質付加価値!E1022),"")</f>
        <v>12.777055017889996</v>
      </c>
      <c r="F1022" s="2">
        <f>IFERROR(LN(実質付加価値!F1022),"")</f>
        <v>12.682289472352801</v>
      </c>
      <c r="G1022" s="2">
        <f>IFERROR(LN(実質付加価値!G1022),"")</f>
        <v>12.504685259724567</v>
      </c>
      <c r="I1022" s="3">
        <v>33</v>
      </c>
      <c r="J1022" s="3">
        <v>27</v>
      </c>
      <c r="K1022" s="2" cm="1">
        <f t="array" ref="K1022">IF(C1022="","",C1022-SUMPRODUCT(($B$1461:$B$1491=$J1022)*1,C$1461:C$1491))</f>
        <v>3.6351412129823402E-2</v>
      </c>
      <c r="L1022" s="2" cm="1">
        <f t="array" ref="L1022">IF(D1022="","",D1022-SUMPRODUCT(($B$1461:$B$1491=$J1022)*1,D$1461:D$1491))</f>
        <v>2.7864496433171126E-2</v>
      </c>
      <c r="M1022" s="2" cm="1">
        <f t="array" ref="M1022">IF(E1022="","",E1022-SUMPRODUCT(($B$1461:$B$1491=$J1022)*1,E$1461:E$1491))</f>
        <v>-0.25357325522578478</v>
      </c>
      <c r="N1022" s="2" cm="1">
        <f t="array" ref="N1022">IF(F1022="","",F1022-SUMPRODUCT(($B$1461:$B$1491=$J1022)*1,F$1461:F$1491))</f>
        <v>-0.3421494369453395</v>
      </c>
      <c r="O1022" s="2" cm="1">
        <f t="array" ref="O1022">IF(G1022="","",G1022-SUMPRODUCT(($B$1461:$B$1491=$J1022)*1,G$1461:G$1491))</f>
        <v>-0.53043401920504607</v>
      </c>
    </row>
    <row r="1023" spans="1:15" x14ac:dyDescent="0.55000000000000004">
      <c r="A1023" s="3">
        <v>33</v>
      </c>
      <c r="B1023" s="4">
        <v>28</v>
      </c>
      <c r="C1023" s="2">
        <f>IFERROR(LN(実質付加価値!C1023),"")</f>
        <v>12.564863283178983</v>
      </c>
      <c r="D1023" s="2">
        <f>IFERROR(LN(実質付加価値!D1023),"")</f>
        <v>12.683337211245918</v>
      </c>
      <c r="E1023" s="2">
        <f>IFERROR(LN(実質付加価値!E1023),"")</f>
        <v>12.798882820300236</v>
      </c>
      <c r="F1023" s="2">
        <f>IFERROR(LN(実質付加価値!F1023),"")</f>
        <v>12.823066353734864</v>
      </c>
      <c r="G1023" s="2">
        <f>IFERROR(LN(実質付加価値!G1023),"")</f>
        <v>12.865441590825679</v>
      </c>
      <c r="I1023" s="3">
        <v>33</v>
      </c>
      <c r="J1023" s="3">
        <v>28</v>
      </c>
      <c r="K1023" s="2" cm="1">
        <f t="array" ref="K1023">IF(C1023="","",C1023-SUMPRODUCT(($B$1461:$B$1491=$J1023)*1,C$1461:C$1491))</f>
        <v>-0.23795278337040848</v>
      </c>
      <c r="L1023" s="2" cm="1">
        <f t="array" ref="L1023">IF(D1023="","",D1023-SUMPRODUCT(($B$1461:$B$1491=$J1023)*1,D$1461:D$1491))</f>
        <v>-0.20933827326849297</v>
      </c>
      <c r="M1023" s="2" cm="1">
        <f t="array" ref="M1023">IF(E1023="","",E1023-SUMPRODUCT(($B$1461:$B$1491=$J1023)*1,E$1461:E$1491))</f>
        <v>-0.17137932544974355</v>
      </c>
      <c r="N1023" s="2" cm="1">
        <f t="array" ref="N1023">IF(F1023="","",F1023-SUMPRODUCT(($B$1461:$B$1491=$J1023)*1,F$1461:F$1491))</f>
        <v>-0.1687708558453096</v>
      </c>
      <c r="O1023" s="2" cm="1">
        <f t="array" ref="O1023">IF(G1023="","",G1023-SUMPRODUCT(($B$1461:$B$1491=$J1023)*1,G$1461:G$1491))</f>
        <v>-0.17558983191597832</v>
      </c>
    </row>
    <row r="1024" spans="1:15" x14ac:dyDescent="0.55000000000000004">
      <c r="A1024" s="3">
        <v>33</v>
      </c>
      <c r="B1024" s="4">
        <v>29</v>
      </c>
      <c r="C1024" s="2">
        <f>IFERROR(LN(実質付加価値!C1024),"")</f>
        <v>12.598490612369115</v>
      </c>
      <c r="D1024" s="2">
        <f>IFERROR(LN(実質付加価値!D1024),"")</f>
        <v>12.686835030280184</v>
      </c>
      <c r="E1024" s="2">
        <f>IFERROR(LN(実質付加価値!E1024),"")</f>
        <v>12.707680137583367</v>
      </c>
      <c r="F1024" s="2">
        <f>IFERROR(LN(実質付加価値!F1024),"")</f>
        <v>12.707224768692008</v>
      </c>
      <c r="G1024" s="2">
        <f>IFERROR(LN(実質付加価値!G1024),"")</f>
        <v>12.724861393180557</v>
      </c>
      <c r="I1024" s="3">
        <v>33</v>
      </c>
      <c r="J1024" s="3">
        <v>29</v>
      </c>
      <c r="K1024" s="2" cm="1">
        <f t="array" ref="K1024">IF(C1024="","",C1024-SUMPRODUCT(($B$1461:$B$1491=$J1024)*1,C$1461:C$1491))</f>
        <v>2.2712222922388392E-2</v>
      </c>
      <c r="L1024" s="2" cm="1">
        <f t="array" ref="L1024">IF(D1024="","",D1024-SUMPRODUCT(($B$1461:$B$1491=$J1024)*1,D$1461:D$1491))</f>
        <v>8.3013151305918242E-2</v>
      </c>
      <c r="M1024" s="2" cm="1">
        <f t="array" ref="M1024">IF(E1024="","",E1024-SUMPRODUCT(($B$1461:$B$1491=$J1024)*1,E$1461:E$1491))</f>
        <v>7.9691744184014368E-2</v>
      </c>
      <c r="N1024" s="2" cm="1">
        <f t="array" ref="N1024">IF(F1024="","",F1024-SUMPRODUCT(($B$1461:$B$1491=$J1024)*1,F$1461:F$1491))</f>
        <v>7.4784225721254316E-2</v>
      </c>
      <c r="O1024" s="2" cm="1">
        <f t="array" ref="O1024">IF(G1024="","",G1024-SUMPRODUCT(($B$1461:$B$1491=$J1024)*1,G$1461:G$1491))</f>
        <v>8.7671012467810172E-2</v>
      </c>
    </row>
    <row r="1025" spans="1:15" x14ac:dyDescent="0.55000000000000004">
      <c r="A1025" s="3">
        <v>33</v>
      </c>
      <c r="B1025" s="4">
        <v>30</v>
      </c>
      <c r="C1025" s="2">
        <f>IFERROR(LN(実質付加価値!C1025),"")</f>
        <v>13.19771803718471</v>
      </c>
      <c r="D1025" s="2">
        <f>IFERROR(LN(実質付加価値!D1025),"")</f>
        <v>13.359337880242105</v>
      </c>
      <c r="E1025" s="2">
        <f>IFERROR(LN(実質付加価値!E1025),"")</f>
        <v>13.418201182727339</v>
      </c>
      <c r="F1025" s="2">
        <f>IFERROR(LN(実質付加価値!F1025),"")</f>
        <v>13.417824501579341</v>
      </c>
      <c r="G1025" s="2">
        <f>IFERROR(LN(実質付加価値!G1025),"")</f>
        <v>13.460824883277539</v>
      </c>
      <c r="I1025" s="3">
        <v>33</v>
      </c>
      <c r="J1025" s="3">
        <v>30</v>
      </c>
      <c r="K1025" s="2" cm="1">
        <f t="array" ref="K1025">IF(C1025="","",C1025-SUMPRODUCT(($B$1461:$B$1491=$J1025)*1,C$1461:C$1491))</f>
        <v>4.2324530929573001E-2</v>
      </c>
      <c r="L1025" s="2" cm="1">
        <f t="array" ref="L1025">IF(D1025="","",D1025-SUMPRODUCT(($B$1461:$B$1491=$J1025)*1,D$1461:D$1491))</f>
        <v>4.6334946551372269E-2</v>
      </c>
      <c r="M1025" s="2" cm="1">
        <f t="array" ref="M1025">IF(E1025="","",E1025-SUMPRODUCT(($B$1461:$B$1491=$J1025)*1,E$1461:E$1491))</f>
        <v>3.537234718681681E-2</v>
      </c>
      <c r="N1025" s="2" cm="1">
        <f t="array" ref="N1025">IF(F1025="","",F1025-SUMPRODUCT(($B$1461:$B$1491=$J1025)*1,F$1461:F$1491))</f>
        <v>3.2701105093561722E-2</v>
      </c>
      <c r="O1025" s="2" cm="1">
        <f t="array" ref="O1025">IF(G1025="","",G1025-SUMPRODUCT(($B$1461:$B$1491=$J1025)*1,G$1461:G$1491))</f>
        <v>2.7627063610299984E-2</v>
      </c>
    </row>
    <row r="1026" spans="1:15" x14ac:dyDescent="0.55000000000000004">
      <c r="A1026" s="3">
        <v>33</v>
      </c>
      <c r="B1026" s="4">
        <v>31</v>
      </c>
      <c r="C1026" s="2">
        <f>IFERROR(LN(実質付加価値!C1026),"")</f>
        <v>12.661350641691261</v>
      </c>
      <c r="D1026" s="2">
        <f>IFERROR(LN(実質付加価値!D1026),"")</f>
        <v>12.572013675580026</v>
      </c>
      <c r="E1026" s="2">
        <f>IFERROR(LN(実質付加価値!E1026),"")</f>
        <v>12.508629373654047</v>
      </c>
      <c r="F1026" s="2">
        <f>IFERROR(LN(実質付加価値!F1026),"")</f>
        <v>12.410575645748301</v>
      </c>
      <c r="G1026" s="2">
        <f>IFERROR(LN(実質付加価値!G1026),"")</f>
        <v>12.453932378254184</v>
      </c>
      <c r="I1026" s="3">
        <v>33</v>
      </c>
      <c r="J1026" s="3">
        <v>31</v>
      </c>
      <c r="K1026" s="2" cm="1">
        <f t="array" ref="K1026">IF(C1026="","",C1026-SUMPRODUCT(($B$1461:$B$1491=$J1026)*1,C$1461:C$1491))</f>
        <v>-3.7323392763124019E-2</v>
      </c>
      <c r="L1026" s="2" cm="1">
        <f t="array" ref="L1026">IF(D1026="","",D1026-SUMPRODUCT(($B$1461:$B$1491=$J1026)*1,D$1461:D$1491))</f>
        <v>-2.9504446163647557E-2</v>
      </c>
      <c r="M1026" s="2" cm="1">
        <f t="array" ref="M1026">IF(E1026="","",E1026-SUMPRODUCT(($B$1461:$B$1491=$J1026)*1,E$1461:E$1491))</f>
        <v>-6.6095078075878888E-2</v>
      </c>
      <c r="N1026" s="2" cm="1">
        <f t="array" ref="N1026">IF(F1026="","",F1026-SUMPRODUCT(($B$1461:$B$1491=$J1026)*1,F$1461:F$1491))</f>
        <v>-3.7891784938222983E-2</v>
      </c>
      <c r="O1026" s="2" cm="1">
        <f t="array" ref="O1026">IF(G1026="","",G1026-SUMPRODUCT(($B$1461:$B$1491=$J1026)*1,G$1461:G$1491))</f>
        <v>6.3789279145733957E-3</v>
      </c>
    </row>
    <row r="1027" spans="1:15" x14ac:dyDescent="0.55000000000000004">
      <c r="A1027" s="3">
        <v>34</v>
      </c>
      <c r="B1027" s="4">
        <v>1</v>
      </c>
      <c r="C1027" s="2">
        <f>IFERROR(LN(実質付加価値!C1027),"")</f>
        <v>11.395117566847969</v>
      </c>
      <c r="D1027" s="2">
        <f>IFERROR(LN(実質付加価値!D1027),"")</f>
        <v>11.30049773291443</v>
      </c>
      <c r="E1027" s="2">
        <f>IFERROR(LN(実質付加価値!E1027),"")</f>
        <v>11.159631665957244</v>
      </c>
      <c r="F1027" s="2">
        <f>IFERROR(LN(実質付加価値!F1027),"")</f>
        <v>11.145419503505265</v>
      </c>
      <c r="G1027" s="2">
        <f>IFERROR(LN(実質付加価値!G1027),"")</f>
        <v>11.290197969568025</v>
      </c>
      <c r="I1027" s="3">
        <v>34</v>
      </c>
      <c r="J1027" s="3">
        <v>1</v>
      </c>
      <c r="K1027" s="2" cm="1">
        <f t="array" ref="K1027">IF(C1027="","",C1027-SUMPRODUCT(($B$1461:$B$1491=$J1027)*1,C$1461:C$1491))</f>
        <v>-0.20511476708778709</v>
      </c>
      <c r="L1027" s="2" cm="1">
        <f t="array" ref="L1027">IF(D1027="","",D1027-SUMPRODUCT(($B$1461:$B$1491=$J1027)*1,D$1461:D$1491))</f>
        <v>-0.15926898616712037</v>
      </c>
      <c r="M1027" s="2" cm="1">
        <f t="array" ref="M1027">IF(E1027="","",E1027-SUMPRODUCT(($B$1461:$B$1491=$J1027)*1,E$1461:E$1491))</f>
        <v>-0.2016041671283535</v>
      </c>
      <c r="N1027" s="2" cm="1">
        <f t="array" ref="N1027">IF(F1027="","",F1027-SUMPRODUCT(($B$1461:$B$1491=$J1027)*1,F$1461:F$1491))</f>
        <v>-0.17681216507325814</v>
      </c>
      <c r="O1027" s="2" cm="1">
        <f t="array" ref="O1027">IF(G1027="","",G1027-SUMPRODUCT(($B$1461:$B$1491=$J1027)*1,G$1461:G$1491))</f>
        <v>-0.11449349078025861</v>
      </c>
    </row>
    <row r="1028" spans="1:15" x14ac:dyDescent="0.55000000000000004">
      <c r="A1028" s="3">
        <v>34</v>
      </c>
      <c r="B1028" s="4">
        <v>2</v>
      </c>
      <c r="C1028" s="2">
        <f>IFERROR(LN(実質付加価値!C1028),"")</f>
        <v>7.8283129831064278</v>
      </c>
      <c r="D1028" s="2">
        <f>IFERROR(LN(実質付加価値!D1028),"")</f>
        <v>7.9450266310056445</v>
      </c>
      <c r="E1028" s="2">
        <f>IFERROR(LN(実質付加価値!E1028),"")</f>
        <v>7.8805004676966286</v>
      </c>
      <c r="F1028" s="2">
        <f>IFERROR(LN(実質付加価値!F1028),"")</f>
        <v>7.8572640419650881</v>
      </c>
      <c r="G1028" s="2">
        <f>IFERROR(LN(実質付加価値!G1028),"")</f>
        <v>7.6208653507872848</v>
      </c>
      <c r="I1028" s="3">
        <v>34</v>
      </c>
      <c r="J1028" s="3">
        <v>2</v>
      </c>
      <c r="K1028" s="2" cm="1">
        <f t="array" ref="K1028">IF(C1028="","",C1028-SUMPRODUCT(($B$1461:$B$1491=$J1028)*1,C$1461:C$1491))</f>
        <v>-0.63953364498890952</v>
      </c>
      <c r="L1028" s="2" cm="1">
        <f t="array" ref="L1028">IF(D1028="","",D1028-SUMPRODUCT(($B$1461:$B$1491=$J1028)*1,D$1461:D$1491))</f>
        <v>-0.65324752535435948</v>
      </c>
      <c r="M1028" s="2" cm="1">
        <f t="array" ref="M1028">IF(E1028="","",E1028-SUMPRODUCT(($B$1461:$B$1491=$J1028)*1,E$1461:E$1491))</f>
        <v>-0.68033264773926572</v>
      </c>
      <c r="N1028" s="2" cm="1">
        <f t="array" ref="N1028">IF(F1028="","",F1028-SUMPRODUCT(($B$1461:$B$1491=$J1028)*1,F$1461:F$1491))</f>
        <v>-0.67992565405075389</v>
      </c>
      <c r="O1028" s="2" cm="1">
        <f t="array" ref="O1028">IF(G1028="","",G1028-SUMPRODUCT(($B$1461:$B$1491=$J1028)*1,G$1461:G$1491))</f>
        <v>-0.66778853216882172</v>
      </c>
    </row>
    <row r="1029" spans="1:15" x14ac:dyDescent="0.55000000000000004">
      <c r="A1029" s="3">
        <v>34</v>
      </c>
      <c r="B1029" s="4">
        <v>3</v>
      </c>
      <c r="C1029" s="2">
        <f>IFERROR(LN(実質付加価値!C1029),"")</f>
        <v>12.208570246713084</v>
      </c>
      <c r="D1029" s="2">
        <f>IFERROR(LN(実質付加価値!D1029),"")</f>
        <v>12.316581281645373</v>
      </c>
      <c r="E1029" s="2">
        <f>IFERROR(LN(実質付加価値!E1029),"")</f>
        <v>12.270480198520117</v>
      </c>
      <c r="F1029" s="2">
        <f>IFERROR(LN(実質付加価値!F1029),"")</f>
        <v>12.214447270408362</v>
      </c>
      <c r="G1029" s="2">
        <f>IFERROR(LN(実質付加価値!G1029),"")</f>
        <v>12.227026402132523</v>
      </c>
      <c r="I1029" s="3">
        <v>34</v>
      </c>
      <c r="J1029" s="3">
        <v>3</v>
      </c>
      <c r="K1029" s="2" cm="1">
        <f t="array" ref="K1029">IF(C1029="","",C1029-SUMPRODUCT(($B$1461:$B$1491=$J1029)*1,C$1461:C$1491))</f>
        <v>0.14514617992630008</v>
      </c>
      <c r="L1029" s="2" cm="1">
        <f t="array" ref="L1029">IF(D1029="","",D1029-SUMPRODUCT(($B$1461:$B$1491=$J1029)*1,D$1461:D$1491))</f>
        <v>0.22404336598710195</v>
      </c>
      <c r="M1029" s="2" cm="1">
        <f t="array" ref="M1029">IF(E1029="","",E1029-SUMPRODUCT(($B$1461:$B$1491=$J1029)*1,E$1461:E$1491))</f>
        <v>0.13621894739374696</v>
      </c>
      <c r="N1029" s="2" cm="1">
        <f t="array" ref="N1029">IF(F1029="","",F1029-SUMPRODUCT(($B$1461:$B$1491=$J1029)*1,F$1461:F$1491))</f>
        <v>0.14991648163231019</v>
      </c>
      <c r="O1029" s="2" cm="1">
        <f t="array" ref="O1029">IF(G1029="","",G1029-SUMPRODUCT(($B$1461:$B$1491=$J1029)*1,G$1461:G$1491))</f>
        <v>0.12257893445890922</v>
      </c>
    </row>
    <row r="1030" spans="1:15" x14ac:dyDescent="0.55000000000000004">
      <c r="A1030" s="3">
        <v>34</v>
      </c>
      <c r="B1030" s="4">
        <v>4</v>
      </c>
      <c r="C1030" s="2">
        <f>IFERROR(LN(実質付加価値!C1030),"")</f>
        <v>10.543566412351698</v>
      </c>
      <c r="D1030" s="2">
        <f>IFERROR(LN(実質付加価値!D1030),"")</f>
        <v>10.762521414732406</v>
      </c>
      <c r="E1030" s="2">
        <f>IFERROR(LN(実質付加価値!E1030),"")</f>
        <v>10.590133251709288</v>
      </c>
      <c r="F1030" s="2">
        <f>IFERROR(LN(実質付加価値!F1030),"")</f>
        <v>10.625211010628263</v>
      </c>
      <c r="G1030" s="2">
        <f>IFERROR(LN(実質付加価値!G1030),"")</f>
        <v>10.652743365662531</v>
      </c>
      <c r="I1030" s="3">
        <v>34</v>
      </c>
      <c r="J1030" s="3">
        <v>4</v>
      </c>
      <c r="K1030" s="2" cm="1">
        <f t="array" ref="K1030">IF(C1030="","",C1030-SUMPRODUCT(($B$1461:$B$1491=$J1030)*1,C$1461:C$1491))</f>
        <v>0.6100447553860846</v>
      </c>
      <c r="L1030" s="2" cm="1">
        <f t="array" ref="L1030">IF(D1030="","",D1030-SUMPRODUCT(($B$1461:$B$1491=$J1030)*1,D$1461:D$1491))</f>
        <v>0.73217862095582298</v>
      </c>
      <c r="M1030" s="2" cm="1">
        <f t="array" ref="M1030">IF(E1030="","",E1030-SUMPRODUCT(($B$1461:$B$1491=$J1030)*1,E$1461:E$1491))</f>
        <v>0.65142704324819789</v>
      </c>
      <c r="N1030" s="2" cm="1">
        <f t="array" ref="N1030">IF(F1030="","",F1030-SUMPRODUCT(($B$1461:$B$1491=$J1030)*1,F$1461:F$1491))</f>
        <v>0.79904803926661927</v>
      </c>
      <c r="O1030" s="2" cm="1">
        <f t="array" ref="O1030">IF(G1030="","",G1030-SUMPRODUCT(($B$1461:$B$1491=$J1030)*1,G$1461:G$1491))</f>
        <v>0.85162473354248469</v>
      </c>
    </row>
    <row r="1031" spans="1:15" x14ac:dyDescent="0.55000000000000004">
      <c r="A1031" s="3">
        <v>34</v>
      </c>
      <c r="B1031" s="4">
        <v>5</v>
      </c>
      <c r="C1031" s="2">
        <f>IFERROR(LN(実質付加価値!C1031),"")</f>
        <v>10.429643448502071</v>
      </c>
      <c r="D1031" s="2">
        <f>IFERROR(LN(実質付加価値!D1031),"")</f>
        <v>10.384382962074165</v>
      </c>
      <c r="E1031" s="2">
        <f>IFERROR(LN(実質付加価値!E1031),"")</f>
        <v>10.424717300803119</v>
      </c>
      <c r="F1031" s="2">
        <f>IFERROR(LN(実質付加価値!F1031),"")</f>
        <v>10.15970894883181</v>
      </c>
      <c r="G1031" s="2">
        <f>IFERROR(LN(実質付加価値!G1031),"")</f>
        <v>10.139225278925764</v>
      </c>
      <c r="I1031" s="3">
        <v>34</v>
      </c>
      <c r="J1031" s="3">
        <v>5</v>
      </c>
      <c r="K1031" s="2" cm="1">
        <f t="array" ref="K1031">IF(C1031="","",C1031-SUMPRODUCT(($B$1461:$B$1491=$J1031)*1,C$1461:C$1491))</f>
        <v>0.19248698145166721</v>
      </c>
      <c r="L1031" s="2" cm="1">
        <f t="array" ref="L1031">IF(D1031="","",D1031-SUMPRODUCT(($B$1461:$B$1491=$J1031)*1,D$1461:D$1491))</f>
        <v>3.1762347782198219E-3</v>
      </c>
      <c r="M1031" s="2" cm="1">
        <f t="array" ref="M1031">IF(E1031="","",E1031-SUMPRODUCT(($B$1461:$B$1491=$J1031)*1,E$1461:E$1491))</f>
        <v>1.2500505918513483E-3</v>
      </c>
      <c r="N1031" s="2" cm="1">
        <f t="array" ref="N1031">IF(F1031="","",F1031-SUMPRODUCT(($B$1461:$B$1491=$J1031)*1,F$1461:F$1491))</f>
        <v>-9.3159752597678391E-2</v>
      </c>
      <c r="O1031" s="2" cm="1">
        <f t="array" ref="O1031">IF(G1031="","",G1031-SUMPRODUCT(($B$1461:$B$1491=$J1031)*1,G$1461:G$1491))</f>
        <v>-0.18007412237237652</v>
      </c>
    </row>
    <row r="1032" spans="1:15" x14ac:dyDescent="0.55000000000000004">
      <c r="A1032" s="3">
        <v>34</v>
      </c>
      <c r="B1032" s="4">
        <v>6</v>
      </c>
      <c r="C1032" s="2">
        <f>IFERROR(LN(実質付加価値!C1032),"")</f>
        <v>11.875592107753846</v>
      </c>
      <c r="D1032" s="2">
        <f>IFERROR(LN(実質付加価値!D1032),"")</f>
        <v>11.996280325017917</v>
      </c>
      <c r="E1032" s="2">
        <f>IFERROR(LN(実質付加価値!E1032),"")</f>
        <v>12.444423855968079</v>
      </c>
      <c r="F1032" s="2">
        <f>IFERROR(LN(実質付加価値!F1032),"")</f>
        <v>12.381870555698379</v>
      </c>
      <c r="G1032" s="2">
        <f>IFERROR(LN(実質付加価値!G1032),"")</f>
        <v>12.330239813782084</v>
      </c>
      <c r="I1032" s="3">
        <v>34</v>
      </c>
      <c r="J1032" s="3">
        <v>6</v>
      </c>
      <c r="K1032" s="2" cm="1">
        <f t="array" ref="K1032">IF(C1032="","",C1032-SUMPRODUCT(($B$1461:$B$1491=$J1032)*1,C$1461:C$1491))</f>
        <v>3.6125981659390405E-2</v>
      </c>
      <c r="L1032" s="2" cm="1">
        <f t="array" ref="L1032">IF(D1032="","",D1032-SUMPRODUCT(($B$1461:$B$1491=$J1032)*1,D$1461:D$1491))</f>
        <v>9.8877075126461378E-2</v>
      </c>
      <c r="M1032" s="2" cm="1">
        <f t="array" ref="M1032">IF(E1032="","",E1032-SUMPRODUCT(($B$1461:$B$1491=$J1032)*1,E$1461:E$1491))</f>
        <v>0.39443868721240882</v>
      </c>
      <c r="N1032" s="2" cm="1">
        <f t="array" ref="N1032">IF(F1032="","",F1032-SUMPRODUCT(($B$1461:$B$1491=$J1032)*1,F$1461:F$1491))</f>
        <v>0.32981291484066944</v>
      </c>
      <c r="O1032" s="2" cm="1">
        <f t="array" ref="O1032">IF(G1032="","",G1032-SUMPRODUCT(($B$1461:$B$1491=$J1032)*1,G$1461:G$1491))</f>
        <v>0.24949102761443598</v>
      </c>
    </row>
    <row r="1033" spans="1:15" x14ac:dyDescent="0.55000000000000004">
      <c r="A1033" s="3">
        <v>34</v>
      </c>
      <c r="B1033" s="4">
        <v>7</v>
      </c>
      <c r="C1033" s="2">
        <f>IFERROR(LN(実質付加価値!C1033),"")</f>
        <v>10.714676870545022</v>
      </c>
      <c r="D1033" s="2">
        <f>IFERROR(LN(実質付加価値!D1033),"")</f>
        <v>11.147542505366305</v>
      </c>
      <c r="E1033" s="2">
        <f>IFERROR(LN(実質付加価値!E1033),"")</f>
        <v>11.020544838438193</v>
      </c>
      <c r="F1033" s="2">
        <f>IFERROR(LN(実質付加価値!F1033),"")</f>
        <v>11.106687213981532</v>
      </c>
      <c r="G1033" s="2">
        <f>IFERROR(LN(実質付加価値!G1033),"")</f>
        <v>11.065049751372154</v>
      </c>
      <c r="I1033" s="3">
        <v>34</v>
      </c>
      <c r="J1033" s="3">
        <v>7</v>
      </c>
      <c r="K1033" s="2" cm="1">
        <f t="array" ref="K1033">IF(C1033="","",C1033-SUMPRODUCT(($B$1461:$B$1491=$J1033)*1,C$1461:C$1491))</f>
        <v>0.20945635890584491</v>
      </c>
      <c r="L1033" s="2" cm="1">
        <f t="array" ref="L1033">IF(D1033="","",D1033-SUMPRODUCT(($B$1461:$B$1491=$J1033)*1,D$1461:D$1491))</f>
        <v>0.42529005620928295</v>
      </c>
      <c r="M1033" s="2" cm="1">
        <f t="array" ref="M1033">IF(E1033="","",E1033-SUMPRODUCT(($B$1461:$B$1491=$J1033)*1,E$1461:E$1491))</f>
        <v>0.36560752537484298</v>
      </c>
      <c r="N1033" s="2" cm="1">
        <f t="array" ref="N1033">IF(F1033="","",F1033-SUMPRODUCT(($B$1461:$B$1491=$J1033)*1,F$1461:F$1491))</f>
        <v>0.4616815460410475</v>
      </c>
      <c r="O1033" s="2" cm="1">
        <f t="array" ref="O1033">IF(G1033="","",G1033-SUMPRODUCT(($B$1461:$B$1491=$J1033)*1,G$1461:G$1491))</f>
        <v>0.39070070553879255</v>
      </c>
    </row>
    <row r="1034" spans="1:15" x14ac:dyDescent="0.55000000000000004">
      <c r="A1034" s="3">
        <v>34</v>
      </c>
      <c r="B1034" s="4">
        <v>8</v>
      </c>
      <c r="C1034" s="2">
        <f>IFERROR(LN(実質付加価値!C1034),"")</f>
        <v>13.135596930722171</v>
      </c>
      <c r="D1034" s="2">
        <f>IFERROR(LN(実質付加価値!D1034),"")</f>
        <v>13.300320760663443</v>
      </c>
      <c r="E1034" s="2">
        <f>IFERROR(LN(実質付加価値!E1034),"")</f>
        <v>12.728663624223701</v>
      </c>
      <c r="F1034" s="2">
        <f>IFERROR(LN(実質付加価値!F1034),"")</f>
        <v>12.465104811436781</v>
      </c>
      <c r="G1034" s="2">
        <f>IFERROR(LN(実質付加価値!G1034),"")</f>
        <v>12.305124136695314</v>
      </c>
      <c r="I1034" s="3">
        <v>34</v>
      </c>
      <c r="J1034" s="3">
        <v>8</v>
      </c>
      <c r="K1034" s="2" cm="1">
        <f t="array" ref="K1034">IF(C1034="","",C1034-SUMPRODUCT(($B$1461:$B$1491=$J1034)*1,C$1461:C$1491))</f>
        <v>1.5997899394851238</v>
      </c>
      <c r="L1034" s="2" cm="1">
        <f t="array" ref="L1034">IF(D1034="","",D1034-SUMPRODUCT(($B$1461:$B$1491=$J1034)*1,D$1461:D$1491))</f>
        <v>1.7100741419268477</v>
      </c>
      <c r="M1034" s="2" cm="1">
        <f t="array" ref="M1034">IF(E1034="","",E1034-SUMPRODUCT(($B$1461:$B$1491=$J1034)*1,E$1461:E$1491))</f>
        <v>1.2866098115169891</v>
      </c>
      <c r="N1034" s="2" cm="1">
        <f t="array" ref="N1034">IF(F1034="","",F1034-SUMPRODUCT(($B$1461:$B$1491=$J1034)*1,F$1461:F$1491))</f>
        <v>1.0493294348105202</v>
      </c>
      <c r="O1034" s="2" cm="1">
        <f t="array" ref="O1034">IF(G1034="","",G1034-SUMPRODUCT(($B$1461:$B$1491=$J1034)*1,G$1461:G$1491))</f>
        <v>1.063604933751142</v>
      </c>
    </row>
    <row r="1035" spans="1:15" x14ac:dyDescent="0.55000000000000004">
      <c r="A1035" s="3">
        <v>34</v>
      </c>
      <c r="B1035" s="4">
        <v>9</v>
      </c>
      <c r="C1035" s="2">
        <f>IFERROR(LN(実質付加価値!C1035),"")</f>
        <v>11.688116159636207</v>
      </c>
      <c r="D1035" s="2">
        <f>IFERROR(LN(実質付加価値!D1035),"")</f>
        <v>11.611981331561305</v>
      </c>
      <c r="E1035" s="2">
        <f>IFERROR(LN(実質付加価値!E1035),"")</f>
        <v>11.626365324055252</v>
      </c>
      <c r="F1035" s="2">
        <f>IFERROR(LN(実質付加価値!F1035),"")</f>
        <v>11.456841786816057</v>
      </c>
      <c r="G1035" s="2">
        <f>IFERROR(LN(実質付加価値!G1035),"")</f>
        <v>11.552795195310457</v>
      </c>
      <c r="I1035" s="3">
        <v>34</v>
      </c>
      <c r="J1035" s="3">
        <v>9</v>
      </c>
      <c r="K1035" s="2" cm="1">
        <f t="array" ref="K1035">IF(C1035="","",C1035-SUMPRODUCT(($B$1461:$B$1491=$J1035)*1,C$1461:C$1491))</f>
        <v>0.66704012941861279</v>
      </c>
      <c r="L1035" s="2" cm="1">
        <f t="array" ref="L1035">IF(D1035="","",D1035-SUMPRODUCT(($B$1461:$B$1491=$J1035)*1,D$1461:D$1491))</f>
        <v>0.54892352255679455</v>
      </c>
      <c r="M1035" s="2" cm="1">
        <f t="array" ref="M1035">IF(E1035="","",E1035-SUMPRODUCT(($B$1461:$B$1491=$J1035)*1,E$1461:E$1491))</f>
        <v>0.50856004061519755</v>
      </c>
      <c r="N1035" s="2" cm="1">
        <f t="array" ref="N1035">IF(F1035="","",F1035-SUMPRODUCT(($B$1461:$B$1491=$J1035)*1,F$1461:F$1491))</f>
        <v>0.44245864412325098</v>
      </c>
      <c r="O1035" s="2" cm="1">
        <f t="array" ref="O1035">IF(G1035="","",G1035-SUMPRODUCT(($B$1461:$B$1491=$J1035)*1,G$1461:G$1491))</f>
        <v>0.42027591982260404</v>
      </c>
    </row>
    <row r="1036" spans="1:15" x14ac:dyDescent="0.55000000000000004">
      <c r="A1036" s="3">
        <v>34</v>
      </c>
      <c r="B1036" s="4">
        <v>10</v>
      </c>
      <c r="C1036" s="2">
        <f>IFERROR(LN(実質付加価値!C1036),"")</f>
        <v>12.787481781917405</v>
      </c>
      <c r="D1036" s="2">
        <f>IFERROR(LN(実質付加価値!D1036),"")</f>
        <v>13.149633520164976</v>
      </c>
      <c r="E1036" s="2">
        <f>IFERROR(LN(実質付加価値!E1036),"")</f>
        <v>13.287615952568675</v>
      </c>
      <c r="F1036" s="2">
        <f>IFERROR(LN(実質付加価値!F1036),"")</f>
        <v>13.247580804080087</v>
      </c>
      <c r="G1036" s="2">
        <f>IFERROR(LN(実質付加価値!G1036),"")</f>
        <v>13.32647374783949</v>
      </c>
      <c r="I1036" s="3">
        <v>34</v>
      </c>
      <c r="J1036" s="3">
        <v>10</v>
      </c>
      <c r="K1036" s="2" cm="1">
        <f t="array" ref="K1036">IF(C1036="","",C1036-SUMPRODUCT(($B$1461:$B$1491=$J1036)*1,C$1461:C$1491))</f>
        <v>0.77904565793766167</v>
      </c>
      <c r="L1036" s="2" cm="1">
        <f t="array" ref="L1036">IF(D1036="","",D1036-SUMPRODUCT(($B$1461:$B$1491=$J1036)*1,D$1461:D$1491))</f>
        <v>1.0712436803072727</v>
      </c>
      <c r="M1036" s="2" cm="1">
        <f t="array" ref="M1036">IF(E1036="","",E1036-SUMPRODUCT(($B$1461:$B$1491=$J1036)*1,E$1461:E$1491))</f>
        <v>1.0789103895060936</v>
      </c>
      <c r="N1036" s="2" cm="1">
        <f t="array" ref="N1036">IF(F1036="","",F1036-SUMPRODUCT(($B$1461:$B$1491=$J1036)*1,F$1461:F$1491))</f>
        <v>1.1274948848209814</v>
      </c>
      <c r="O1036" s="2" cm="1">
        <f t="array" ref="O1036">IF(G1036="","",G1036-SUMPRODUCT(($B$1461:$B$1491=$J1036)*1,G$1461:G$1491))</f>
        <v>1.0199569130794135</v>
      </c>
    </row>
    <row r="1037" spans="1:15" x14ac:dyDescent="0.55000000000000004">
      <c r="A1037" s="3">
        <v>34</v>
      </c>
      <c r="B1037" s="4">
        <v>11</v>
      </c>
      <c r="C1037" s="2">
        <f>IFERROR(LN(実質付加価値!C1037),"")</f>
        <v>11.631379194005268</v>
      </c>
      <c r="D1037" s="2">
        <f>IFERROR(LN(実質付加価値!D1037),"")</f>
        <v>12.609743594738445</v>
      </c>
      <c r="E1037" s="2">
        <f>IFERROR(LN(実質付加価値!E1037),"")</f>
        <v>12.401035950340431</v>
      </c>
      <c r="F1037" s="2">
        <f>IFERROR(LN(実質付加価値!F1037),"")</f>
        <v>12.569089958992771</v>
      </c>
      <c r="G1037" s="2">
        <f>IFERROR(LN(実質付加価値!G1037),"")</f>
        <v>13.034812338995279</v>
      </c>
      <c r="I1037" s="3">
        <v>34</v>
      </c>
      <c r="J1037" s="3">
        <v>11</v>
      </c>
      <c r="K1037" s="2" cm="1">
        <f t="array" ref="K1037">IF(C1037="","",C1037-SUMPRODUCT(($B$1461:$B$1491=$J1037)*1,C$1461:C$1491))</f>
        <v>0.79460756054043102</v>
      </c>
      <c r="L1037" s="2" cm="1">
        <f t="array" ref="L1037">IF(D1037="","",D1037-SUMPRODUCT(($B$1461:$B$1491=$J1037)*1,D$1461:D$1491))</f>
        <v>1.5491585170885838</v>
      </c>
      <c r="M1037" s="2" cm="1">
        <f t="array" ref="M1037">IF(E1037="","",E1037-SUMPRODUCT(($B$1461:$B$1491=$J1037)*1,E$1461:E$1491))</f>
        <v>1.1139925632401049</v>
      </c>
      <c r="N1037" s="2" cm="1">
        <f t="array" ref="N1037">IF(F1037="","",F1037-SUMPRODUCT(($B$1461:$B$1491=$J1037)*1,F$1461:F$1491))</f>
        <v>1.2201688463253166</v>
      </c>
      <c r="O1037" s="2" cm="1">
        <f t="array" ref="O1037">IF(G1037="","",G1037-SUMPRODUCT(($B$1461:$B$1491=$J1037)*1,G$1461:G$1491))</f>
        <v>1.466827640828253</v>
      </c>
    </row>
    <row r="1038" spans="1:15" x14ac:dyDescent="0.55000000000000004">
      <c r="A1038" s="3">
        <v>34</v>
      </c>
      <c r="B1038" s="4">
        <v>12</v>
      </c>
      <c r="C1038" s="2">
        <f>IFERROR(LN(実質付加価値!C1038),"")</f>
        <v>11.169600253674419</v>
      </c>
      <c r="D1038" s="2">
        <f>IFERROR(LN(実質付加価値!D1038),"")</f>
        <v>11.447176222091612</v>
      </c>
      <c r="E1038" s="2">
        <f>IFERROR(LN(実質付加価値!E1038),"")</f>
        <v>11.617882223261946</v>
      </c>
      <c r="F1038" s="2">
        <f>IFERROR(LN(実質付加価値!F1038),"")</f>
        <v>11.410080252769379</v>
      </c>
      <c r="G1038" s="2">
        <f>IFERROR(LN(実質付加価値!G1038),"")</f>
        <v>11.453954097443308</v>
      </c>
      <c r="I1038" s="3">
        <v>34</v>
      </c>
      <c r="J1038" s="3">
        <v>12</v>
      </c>
      <c r="K1038" s="2" cm="1">
        <f t="array" ref="K1038">IF(C1038="","",C1038-SUMPRODUCT(($B$1461:$B$1491=$J1038)*1,C$1461:C$1491))</f>
        <v>0.20903057409560866</v>
      </c>
      <c r="L1038" s="2" cm="1">
        <f t="array" ref="L1038">IF(D1038="","",D1038-SUMPRODUCT(($B$1461:$B$1491=$J1038)*1,D$1461:D$1491))</f>
        <v>0.3939183505422541</v>
      </c>
      <c r="M1038" s="2" cm="1">
        <f t="array" ref="M1038">IF(E1038="","",E1038-SUMPRODUCT(($B$1461:$B$1491=$J1038)*1,E$1461:E$1491))</f>
        <v>0.44508753144978286</v>
      </c>
      <c r="N1038" s="2" cm="1">
        <f t="array" ref="N1038">IF(F1038="","",F1038-SUMPRODUCT(($B$1461:$B$1491=$J1038)*1,F$1461:F$1491))</f>
        <v>0.3175953265456215</v>
      </c>
      <c r="O1038" s="2" cm="1">
        <f t="array" ref="O1038">IF(G1038="","",G1038-SUMPRODUCT(($B$1461:$B$1491=$J1038)*1,G$1461:G$1491))</f>
        <v>0.22202211014444018</v>
      </c>
    </row>
    <row r="1039" spans="1:15" x14ac:dyDescent="0.55000000000000004">
      <c r="A1039" s="3">
        <v>34</v>
      </c>
      <c r="B1039" s="4">
        <v>13</v>
      </c>
      <c r="C1039" s="2">
        <f>IFERROR(LN(実質付加価値!C1039),"")</f>
        <v>12.086419953678122</v>
      </c>
      <c r="D1039" s="2">
        <f>IFERROR(LN(実質付加価値!D1039),"")</f>
        <v>11.916390133963191</v>
      </c>
      <c r="E1039" s="2">
        <f>IFERROR(LN(実質付加価値!E1039),"")</f>
        <v>9.9934957209652335</v>
      </c>
      <c r="F1039" s="2">
        <f>IFERROR(LN(実質付加価値!F1039),"")</f>
        <v>9.7702817564045716</v>
      </c>
      <c r="G1039" s="2">
        <f>IFERROR(LN(実質付加価値!G1039),"")</f>
        <v>9.4797188631123053</v>
      </c>
      <c r="I1039" s="3">
        <v>34</v>
      </c>
      <c r="J1039" s="3">
        <v>13</v>
      </c>
      <c r="K1039" s="2" cm="1">
        <f t="array" ref="K1039">IF(C1039="","",C1039-SUMPRODUCT(($B$1461:$B$1491=$J1039)*1,C$1461:C$1491))</f>
        <v>2.1923401030987417</v>
      </c>
      <c r="L1039" s="2" cm="1">
        <f t="array" ref="L1039">IF(D1039="","",D1039-SUMPRODUCT(($B$1461:$B$1491=$J1039)*1,D$1461:D$1491))</f>
        <v>2.8978227233014735</v>
      </c>
      <c r="M1039" s="2" cm="1">
        <f t="array" ref="M1039">IF(E1039="","",E1039-SUMPRODUCT(($B$1461:$B$1491=$J1039)*1,E$1461:E$1491))</f>
        <v>0.93317687089916745</v>
      </c>
      <c r="N1039" s="2" cm="1">
        <f t="array" ref="N1039">IF(F1039="","",F1039-SUMPRODUCT(($B$1461:$B$1491=$J1039)*1,F$1461:F$1491))</f>
        <v>0.91877679908258436</v>
      </c>
      <c r="O1039" s="2" cm="1">
        <f t="array" ref="O1039">IF(G1039="","",G1039-SUMPRODUCT(($B$1461:$B$1491=$J1039)*1,G$1461:G$1491))</f>
        <v>0.35929324295256215</v>
      </c>
    </row>
    <row r="1040" spans="1:15" x14ac:dyDescent="0.55000000000000004">
      <c r="A1040" s="3">
        <v>34</v>
      </c>
      <c r="B1040" s="4">
        <v>14</v>
      </c>
      <c r="C1040" s="2">
        <f>IFERROR(LN(実質付加価値!C1040),"")</f>
        <v>13.527289556457191</v>
      </c>
      <c r="D1040" s="2">
        <f>IFERROR(LN(実質付加価値!D1040),"")</f>
        <v>13.446514795100342</v>
      </c>
      <c r="E1040" s="2">
        <f>IFERROR(LN(実質付加価値!E1040),"")</f>
        <v>13.343159962761964</v>
      </c>
      <c r="F1040" s="2">
        <f>IFERROR(LN(実質付加価値!F1040),"")</f>
        <v>13.265297260434981</v>
      </c>
      <c r="G1040" s="2">
        <f>IFERROR(LN(実質付加価値!G1040),"")</f>
        <v>13.459058402834575</v>
      </c>
      <c r="I1040" s="3">
        <v>34</v>
      </c>
      <c r="J1040" s="3">
        <v>14</v>
      </c>
      <c r="K1040" s="2" cm="1">
        <f t="array" ref="K1040">IF(C1040="","",C1040-SUMPRODUCT(($B$1461:$B$1491=$J1040)*1,C$1461:C$1491))</f>
        <v>2.0646417635326912</v>
      </c>
      <c r="L1040" s="2" cm="1">
        <f t="array" ref="L1040">IF(D1040="","",D1040-SUMPRODUCT(($B$1461:$B$1491=$J1040)*1,D$1461:D$1491))</f>
        <v>2.2089857860667301</v>
      </c>
      <c r="M1040" s="2" cm="1">
        <f t="array" ref="M1040">IF(E1040="","",E1040-SUMPRODUCT(($B$1461:$B$1491=$J1040)*1,E$1461:E$1491))</f>
        <v>1.851270924532578</v>
      </c>
      <c r="N1040" s="2" cm="1">
        <f t="array" ref="N1040">IF(F1040="","",F1040-SUMPRODUCT(($B$1461:$B$1491=$J1040)*1,F$1461:F$1491))</f>
        <v>1.8819592517886097</v>
      </c>
      <c r="O1040" s="2" cm="1">
        <f t="array" ref="O1040">IF(G1040="","",G1040-SUMPRODUCT(($B$1461:$B$1491=$J1040)*1,G$1461:G$1491))</f>
        <v>1.9652568842884754</v>
      </c>
    </row>
    <row r="1041" spans="1:15" x14ac:dyDescent="0.55000000000000004">
      <c r="A1041" s="3">
        <v>34</v>
      </c>
      <c r="B1041" s="4">
        <v>15</v>
      </c>
      <c r="C1041" s="2">
        <f>IFERROR(LN(実質付加価値!C1041),"")</f>
        <v>10.692896582245655</v>
      </c>
      <c r="D1041" s="2">
        <f>IFERROR(LN(実質付加価値!D1041),"")</f>
        <v>10.690039337901062</v>
      </c>
      <c r="E1041" s="2">
        <f>IFERROR(LN(実質付加価値!E1041),"")</f>
        <v>10.430862377067539</v>
      </c>
      <c r="F1041" s="2">
        <f>IFERROR(LN(実質付加価値!F1041),"")</f>
        <v>10.274173067081193</v>
      </c>
      <c r="G1041" s="2">
        <f>IFERROR(LN(実質付加価値!G1041),"")</f>
        <v>10.442119899864805</v>
      </c>
      <c r="I1041" s="3">
        <v>34</v>
      </c>
      <c r="J1041" s="3">
        <v>15</v>
      </c>
      <c r="K1041" s="2" cm="1">
        <f t="array" ref="K1041">IF(C1041="","",C1041-SUMPRODUCT(($B$1461:$B$1491=$J1041)*1,C$1461:C$1491))</f>
        <v>0.52864163448818502</v>
      </c>
      <c r="L1041" s="2" cm="1">
        <f t="array" ref="L1041">IF(D1041="","",D1041-SUMPRODUCT(($B$1461:$B$1491=$J1041)*1,D$1461:D$1491))</f>
        <v>0.55246286458685212</v>
      </c>
      <c r="M1041" s="2" cm="1">
        <f t="array" ref="M1041">IF(E1041="","",E1041-SUMPRODUCT(($B$1461:$B$1491=$J1041)*1,E$1461:E$1491))</f>
        <v>0.39138260685521153</v>
      </c>
      <c r="N1041" s="2" cm="1">
        <f t="array" ref="N1041">IF(F1041="","",F1041-SUMPRODUCT(($B$1461:$B$1491=$J1041)*1,F$1461:F$1491))</f>
        <v>0.3733093369708822</v>
      </c>
      <c r="O1041" s="2" cm="1">
        <f t="array" ref="O1041">IF(G1041="","",G1041-SUMPRODUCT(($B$1461:$B$1491=$J1041)*1,G$1461:G$1491))</f>
        <v>0.49806803710588632</v>
      </c>
    </row>
    <row r="1042" spans="1:15" x14ac:dyDescent="0.55000000000000004">
      <c r="A1042" s="3">
        <v>34</v>
      </c>
      <c r="B1042" s="4">
        <v>16</v>
      </c>
      <c r="C1042" s="2">
        <f>IFERROR(LN(実質付加価値!C1042),"")</f>
        <v>12.183470561024238</v>
      </c>
      <c r="D1042" s="2">
        <f>IFERROR(LN(実質付加価値!D1042),"")</f>
        <v>12.516127997485095</v>
      </c>
      <c r="E1042" s="2">
        <f>IFERROR(LN(実質付加価値!E1042),"")</f>
        <v>12.664062708557042</v>
      </c>
      <c r="F1042" s="2">
        <f>IFERROR(LN(実質付加価値!F1042),"")</f>
        <v>12.66497498277614</v>
      </c>
      <c r="G1042" s="2">
        <f>IFERROR(LN(実質付加価値!G1042),"")</f>
        <v>12.751922081161927</v>
      </c>
      <c r="I1042" s="3">
        <v>34</v>
      </c>
      <c r="J1042" s="3">
        <v>16</v>
      </c>
      <c r="K1042" s="2" cm="1">
        <f t="array" ref="K1042">IF(C1042="","",C1042-SUMPRODUCT(($B$1461:$B$1491=$J1042)*1,C$1461:C$1491))</f>
        <v>0.73524875881012974</v>
      </c>
      <c r="L1042" s="2" cm="1">
        <f t="array" ref="L1042">IF(D1042="","",D1042-SUMPRODUCT(($B$1461:$B$1491=$J1042)*1,D$1461:D$1491))</f>
        <v>0.90887750968755476</v>
      </c>
      <c r="M1042" s="2" cm="1">
        <f t="array" ref="M1042">IF(E1042="","",E1042-SUMPRODUCT(($B$1461:$B$1491=$J1042)*1,E$1461:E$1491))</f>
        <v>0.90902984308487156</v>
      </c>
      <c r="N1042" s="2" cm="1">
        <f t="array" ref="N1042">IF(F1042="","",F1042-SUMPRODUCT(($B$1461:$B$1491=$J1042)*1,F$1461:F$1491))</f>
        <v>1.0019295317239436</v>
      </c>
      <c r="O1042" s="2" cm="1">
        <f t="array" ref="O1042">IF(G1042="","",G1042-SUMPRODUCT(($B$1461:$B$1491=$J1042)*1,G$1461:G$1491))</f>
        <v>1.0369023017764576</v>
      </c>
    </row>
    <row r="1043" spans="1:15" x14ac:dyDescent="0.55000000000000004">
      <c r="A1043" s="3">
        <v>34</v>
      </c>
      <c r="B1043" s="4">
        <v>17</v>
      </c>
      <c r="C1043" s="2">
        <f>IFERROR(LN(実質付加価値!C1043),"")</f>
        <v>12.80328509326924</v>
      </c>
      <c r="D1043" s="2">
        <f>IFERROR(LN(実質付加価値!D1043),"")</f>
        <v>12.727679017317042</v>
      </c>
      <c r="E1043" s="2">
        <f>IFERROR(LN(実質付加価値!E1043),"")</f>
        <v>12.702589405051265</v>
      </c>
      <c r="F1043" s="2">
        <f>IFERROR(LN(実質付加価値!F1043),"")</f>
        <v>12.66178956750095</v>
      </c>
      <c r="G1043" s="2">
        <f>IFERROR(LN(実質付加価値!G1043),"")</f>
        <v>12.700774563113539</v>
      </c>
      <c r="I1043" s="3">
        <v>34</v>
      </c>
      <c r="J1043" s="3">
        <v>17</v>
      </c>
      <c r="K1043" s="2" cm="1">
        <f t="array" ref="K1043">IF(C1043="","",C1043-SUMPRODUCT(($B$1461:$B$1491=$J1043)*1,C$1461:C$1491))</f>
        <v>0.30894642635409042</v>
      </c>
      <c r="L1043" s="2" cm="1">
        <f t="array" ref="L1043">IF(D1043="","",D1043-SUMPRODUCT(($B$1461:$B$1491=$J1043)*1,D$1461:D$1491))</f>
        <v>0.40426071923459439</v>
      </c>
      <c r="M1043" s="2" cm="1">
        <f t="array" ref="M1043">IF(E1043="","",E1043-SUMPRODUCT(($B$1461:$B$1491=$J1043)*1,E$1461:E$1491))</f>
        <v>0.25492426150027114</v>
      </c>
      <c r="N1043" s="2" cm="1">
        <f t="array" ref="N1043">IF(F1043="","",F1043-SUMPRODUCT(($B$1461:$B$1491=$J1043)*1,F$1461:F$1491))</f>
        <v>0.25557616409766304</v>
      </c>
      <c r="O1043" s="2" cm="1">
        <f t="array" ref="O1043">IF(G1043="","",G1043-SUMPRODUCT(($B$1461:$B$1491=$J1043)*1,G$1461:G$1491))</f>
        <v>0.27955603592257638</v>
      </c>
    </row>
    <row r="1044" spans="1:15" x14ac:dyDescent="0.55000000000000004">
      <c r="A1044" s="3">
        <v>34</v>
      </c>
      <c r="B1044" s="4">
        <v>18</v>
      </c>
      <c r="C1044" s="2">
        <f>IFERROR(LN(実質付加価値!C1044),"")</f>
        <v>13.092184761827204</v>
      </c>
      <c r="D1044" s="2">
        <f>IFERROR(LN(実質付加価値!D1044),"")</f>
        <v>13.122931126939344</v>
      </c>
      <c r="E1044" s="2">
        <f>IFERROR(LN(実質付加価値!E1044),"")</f>
        <v>13.352279565083748</v>
      </c>
      <c r="F1044" s="2">
        <f>IFERROR(LN(実質付加価値!F1044),"")</f>
        <v>13.355608607447431</v>
      </c>
      <c r="G1044" s="2">
        <f>IFERROR(LN(実質付加価値!G1044),"")</f>
        <v>13.351187739060105</v>
      </c>
      <c r="I1044" s="3">
        <v>34</v>
      </c>
      <c r="J1044" s="3">
        <v>18</v>
      </c>
      <c r="K1044" s="2" cm="1">
        <f t="array" ref="K1044">IF(C1044="","",C1044-SUMPRODUCT(($B$1461:$B$1491=$J1044)*1,C$1461:C$1491))</f>
        <v>0.25966570730942884</v>
      </c>
      <c r="L1044" s="2" cm="1">
        <f t="array" ref="L1044">IF(D1044="","",D1044-SUMPRODUCT(($B$1461:$B$1491=$J1044)*1,D$1461:D$1491))</f>
        <v>0.1696567490905192</v>
      </c>
      <c r="M1044" s="2" cm="1">
        <f t="array" ref="M1044">IF(E1044="","",E1044-SUMPRODUCT(($B$1461:$B$1491=$J1044)*1,E$1461:E$1491))</f>
        <v>0.34911330395464191</v>
      </c>
      <c r="N1044" s="2" cm="1">
        <f t="array" ref="N1044">IF(F1044="","",F1044-SUMPRODUCT(($B$1461:$B$1491=$J1044)*1,F$1461:F$1491))</f>
        <v>0.34850327981751583</v>
      </c>
      <c r="O1044" s="2" cm="1">
        <f t="array" ref="O1044">IF(G1044="","",G1044-SUMPRODUCT(($B$1461:$B$1491=$J1044)*1,G$1461:G$1491))</f>
        <v>0.37902590535216341</v>
      </c>
    </row>
    <row r="1045" spans="1:15" x14ac:dyDescent="0.55000000000000004">
      <c r="A1045" s="3">
        <v>34</v>
      </c>
      <c r="B1045" s="4">
        <v>19</v>
      </c>
      <c r="C1045" s="2">
        <f>IFERROR(LN(実質付加価値!C1045),"")</f>
        <v>13.721059961786427</v>
      </c>
      <c r="D1045" s="2">
        <f>IFERROR(LN(実質付加価値!D1045),"")</f>
        <v>13.619751161747942</v>
      </c>
      <c r="E1045" s="2">
        <f>IFERROR(LN(実質付加価値!E1045),"")</f>
        <v>13.607270962185662</v>
      </c>
      <c r="F1045" s="2">
        <f>IFERROR(LN(実質付加価値!F1045),"")</f>
        <v>13.545830752376574</v>
      </c>
      <c r="G1045" s="2">
        <f>IFERROR(LN(実質付加価値!G1045),"")</f>
        <v>13.616169964649423</v>
      </c>
      <c r="I1045" s="3">
        <v>34</v>
      </c>
      <c r="J1045" s="3">
        <v>19</v>
      </c>
      <c r="K1045" s="2" cm="1">
        <f t="array" ref="K1045">IF(C1045="","",C1045-SUMPRODUCT(($B$1461:$B$1491=$J1045)*1,C$1461:C$1491))</f>
        <v>1.0942420607380203</v>
      </c>
      <c r="L1045" s="2" cm="1">
        <f t="array" ref="L1045">IF(D1045="","",D1045-SUMPRODUCT(($B$1461:$B$1491=$J1045)*1,D$1461:D$1491))</f>
        <v>1.1266021363126164</v>
      </c>
      <c r="M1045" s="2" cm="1">
        <f t="array" ref="M1045">IF(E1045="","",E1045-SUMPRODUCT(($B$1461:$B$1491=$J1045)*1,E$1461:E$1491))</f>
        <v>1.1430607807271667</v>
      </c>
      <c r="N1045" s="2" cm="1">
        <f t="array" ref="N1045">IF(F1045="","",F1045-SUMPRODUCT(($B$1461:$B$1491=$J1045)*1,F$1461:F$1491))</f>
        <v>1.1060289772628042</v>
      </c>
      <c r="O1045" s="2" cm="1">
        <f t="array" ref="O1045">IF(G1045="","",G1045-SUMPRODUCT(($B$1461:$B$1491=$J1045)*1,G$1461:G$1491))</f>
        <v>1.0811317873090118</v>
      </c>
    </row>
    <row r="1046" spans="1:15" x14ac:dyDescent="0.55000000000000004">
      <c r="A1046" s="3">
        <v>34</v>
      </c>
      <c r="B1046" s="4">
        <v>20</v>
      </c>
      <c r="C1046" s="2">
        <f>IFERROR(LN(実質付加価値!C1046),"")</f>
        <v>13.476401862120541</v>
      </c>
      <c r="D1046" s="2">
        <f>IFERROR(LN(実質付加価値!D1046),"")</f>
        <v>13.658743774794049</v>
      </c>
      <c r="E1046" s="2">
        <f>IFERROR(LN(実質付加価値!E1046),"")</f>
        <v>13.648855601299418</v>
      </c>
      <c r="F1046" s="2">
        <f>IFERROR(LN(実質付加価値!F1046),"")</f>
        <v>13.623802580855189</v>
      </c>
      <c r="G1046" s="2">
        <f>IFERROR(LN(実質付加価値!G1046),"")</f>
        <v>13.675923694815314</v>
      </c>
      <c r="I1046" s="3">
        <v>34</v>
      </c>
      <c r="J1046" s="3">
        <v>20</v>
      </c>
      <c r="K1046" s="2" cm="1">
        <f t="array" ref="K1046">IF(C1046="","",C1046-SUMPRODUCT(($B$1461:$B$1491=$J1046)*1,C$1461:C$1491))</f>
        <v>0.62362119662384785</v>
      </c>
      <c r="L1046" s="2" cm="1">
        <f t="array" ref="L1046">IF(D1046="","",D1046-SUMPRODUCT(($B$1461:$B$1491=$J1046)*1,D$1461:D$1491))</f>
        <v>0.59442159240548342</v>
      </c>
      <c r="M1046" s="2" cm="1">
        <f t="array" ref="M1046">IF(E1046="","",E1046-SUMPRODUCT(($B$1461:$B$1491=$J1046)*1,E$1461:E$1491))</f>
        <v>0.63409546169693876</v>
      </c>
      <c r="N1046" s="2" cm="1">
        <f t="array" ref="N1046">IF(F1046="","",F1046-SUMPRODUCT(($B$1461:$B$1491=$J1046)*1,F$1461:F$1491))</f>
        <v>0.64532781419735485</v>
      </c>
      <c r="O1046" s="2" cm="1">
        <f t="array" ref="O1046">IF(G1046="","",G1046-SUMPRODUCT(($B$1461:$B$1491=$J1046)*1,G$1461:G$1491))</f>
        <v>0.65371199968162941</v>
      </c>
    </row>
    <row r="1047" spans="1:15" x14ac:dyDescent="0.55000000000000004">
      <c r="A1047" s="3">
        <v>34</v>
      </c>
      <c r="B1047" s="4">
        <v>21</v>
      </c>
      <c r="C1047" s="2">
        <f>IFERROR(LN(実質付加価値!C1047),"")</f>
        <v>13.299327088126528</v>
      </c>
      <c r="D1047" s="2">
        <f>IFERROR(LN(実質付加価値!D1047),"")</f>
        <v>13.382778177308536</v>
      </c>
      <c r="E1047" s="2">
        <f>IFERROR(LN(実質付加価値!E1047),"")</f>
        <v>13.351437865722584</v>
      </c>
      <c r="F1047" s="2">
        <f>IFERROR(LN(実質付加価値!F1047),"")</f>
        <v>13.017795426236265</v>
      </c>
      <c r="G1047" s="2">
        <f>IFERROR(LN(実質付加価値!G1047),"")</f>
        <v>13.061137356058758</v>
      </c>
      <c r="I1047" s="3">
        <v>34</v>
      </c>
      <c r="J1047" s="3">
        <v>21</v>
      </c>
      <c r="K1047" s="2" cm="1">
        <f t="array" ref="K1047">IF(C1047="","",C1047-SUMPRODUCT(($B$1461:$B$1491=$J1047)*1,C$1461:C$1491))</f>
        <v>0.50516178859022354</v>
      </c>
      <c r="L1047" s="2" cm="1">
        <f t="array" ref="L1047">IF(D1047="","",D1047-SUMPRODUCT(($B$1461:$B$1491=$J1047)*1,D$1461:D$1491))</f>
        <v>0.56292707466504055</v>
      </c>
      <c r="M1047" s="2" cm="1">
        <f t="array" ref="M1047">IF(E1047="","",E1047-SUMPRODUCT(($B$1461:$B$1491=$J1047)*1,E$1461:E$1491))</f>
        <v>0.52268593972245014</v>
      </c>
      <c r="N1047" s="2" cm="1">
        <f t="array" ref="N1047">IF(F1047="","",F1047-SUMPRODUCT(($B$1461:$B$1491=$J1047)*1,F$1461:F$1491))</f>
        <v>0.47513903483533682</v>
      </c>
      <c r="O1047" s="2" cm="1">
        <f t="array" ref="O1047">IF(G1047="","",G1047-SUMPRODUCT(($B$1461:$B$1491=$J1047)*1,G$1461:G$1491))</f>
        <v>0.41760285233822891</v>
      </c>
    </row>
    <row r="1048" spans="1:15" x14ac:dyDescent="0.55000000000000004">
      <c r="A1048" s="3">
        <v>34</v>
      </c>
      <c r="B1048" s="4">
        <v>22</v>
      </c>
      <c r="C1048" s="2">
        <f>IFERROR(LN(実質付加価値!C1048),"")</f>
        <v>12.399148724884176</v>
      </c>
      <c r="D1048" s="2">
        <f>IFERROR(LN(実質付加価値!D1048),"")</f>
        <v>12.426912847739731</v>
      </c>
      <c r="E1048" s="2">
        <f>IFERROR(LN(実質付加価値!E1048),"")</f>
        <v>12.390911600533871</v>
      </c>
      <c r="F1048" s="2">
        <f>IFERROR(LN(実質付加価値!F1048),"")</f>
        <v>11.926037654100151</v>
      </c>
      <c r="G1048" s="2">
        <f>IFERROR(LN(実質付加価値!G1048),"")</f>
        <v>11.816053219043056</v>
      </c>
      <c r="I1048" s="3">
        <v>34</v>
      </c>
      <c r="J1048" s="3">
        <v>22</v>
      </c>
      <c r="K1048" s="2" cm="1">
        <f t="array" ref="K1048">IF(C1048="","",C1048-SUMPRODUCT(($B$1461:$B$1491=$J1048)*1,C$1461:C$1491))</f>
        <v>0.29244316681659299</v>
      </c>
      <c r="L1048" s="2" cm="1">
        <f t="array" ref="L1048">IF(D1048="","",D1048-SUMPRODUCT(($B$1461:$B$1491=$J1048)*1,D$1461:D$1491))</f>
        <v>0.348092890818954</v>
      </c>
      <c r="M1048" s="2" cm="1">
        <f t="array" ref="M1048">IF(E1048="","",E1048-SUMPRODUCT(($B$1461:$B$1491=$J1048)*1,E$1461:E$1491))</f>
        <v>0.31426865529519787</v>
      </c>
      <c r="N1048" s="2" cm="1">
        <f t="array" ref="N1048">IF(F1048="","",F1048-SUMPRODUCT(($B$1461:$B$1491=$J1048)*1,F$1461:F$1491))</f>
        <v>0.32497985774954152</v>
      </c>
      <c r="O1048" s="2" cm="1">
        <f t="array" ref="O1048">IF(G1048="","",G1048-SUMPRODUCT(($B$1461:$B$1491=$J1048)*1,G$1461:G$1491))</f>
        <v>0.21909116788939542</v>
      </c>
    </row>
    <row r="1049" spans="1:15" x14ac:dyDescent="0.55000000000000004">
      <c r="A1049" s="3">
        <v>34</v>
      </c>
      <c r="B1049" s="4">
        <v>23</v>
      </c>
      <c r="C1049" s="2">
        <f>IFERROR(LN(実質付加価値!C1049),"")</f>
        <v>12.269567089143971</v>
      </c>
      <c r="D1049" s="2">
        <f>IFERROR(LN(実質付加価値!D1049),"")</f>
        <v>12.265550830123615</v>
      </c>
      <c r="E1049" s="2">
        <f>IFERROR(LN(実質付加価値!E1049),"")</f>
        <v>12.318359003580101</v>
      </c>
      <c r="F1049" s="2">
        <f>IFERROR(LN(実質付加価値!F1049),"")</f>
        <v>12.386490640138017</v>
      </c>
      <c r="G1049" s="2">
        <f>IFERROR(LN(実質付加価値!G1049),"")</f>
        <v>12.387734193628008</v>
      </c>
      <c r="I1049" s="3">
        <v>34</v>
      </c>
      <c r="J1049" s="3">
        <v>23</v>
      </c>
      <c r="K1049" s="2" cm="1">
        <f t="array" ref="K1049">IF(C1049="","",C1049-SUMPRODUCT(($B$1461:$B$1491=$J1049)*1,C$1461:C$1491))</f>
        <v>0.44606107828528963</v>
      </c>
      <c r="L1049" s="2" cm="1">
        <f t="array" ref="L1049">IF(D1049="","",D1049-SUMPRODUCT(($B$1461:$B$1491=$J1049)*1,D$1461:D$1491))</f>
        <v>0.4396719898801571</v>
      </c>
      <c r="M1049" s="2" cm="1">
        <f t="array" ref="M1049">IF(E1049="","",E1049-SUMPRODUCT(($B$1461:$B$1491=$J1049)*1,E$1461:E$1491))</f>
        <v>0.45523038309044139</v>
      </c>
      <c r="N1049" s="2" cm="1">
        <f t="array" ref="N1049">IF(F1049="","",F1049-SUMPRODUCT(($B$1461:$B$1491=$J1049)*1,F$1461:F$1491))</f>
        <v>0.43971968716690135</v>
      </c>
      <c r="O1049" s="2" cm="1">
        <f t="array" ref="O1049">IF(G1049="","",G1049-SUMPRODUCT(($B$1461:$B$1491=$J1049)*1,G$1461:G$1491))</f>
        <v>0.45170868233500983</v>
      </c>
    </row>
    <row r="1050" spans="1:15" x14ac:dyDescent="0.55000000000000004">
      <c r="A1050" s="3">
        <v>34</v>
      </c>
      <c r="B1050" s="4">
        <v>24</v>
      </c>
      <c r="C1050" s="2">
        <f>IFERROR(LN(実質付加価値!C1050),"")</f>
        <v>11.960676245026502</v>
      </c>
      <c r="D1050" s="2">
        <f>IFERROR(LN(実質付加価値!D1050),"")</f>
        <v>11.900529309903204</v>
      </c>
      <c r="E1050" s="2">
        <f>IFERROR(LN(実質付加価値!E1050),"")</f>
        <v>11.88801836011004</v>
      </c>
      <c r="F1050" s="2">
        <f>IFERROR(LN(実質付加価値!F1050),"")</f>
        <v>11.744996275524993</v>
      </c>
      <c r="G1050" s="2">
        <f>IFERROR(LN(実質付加価値!G1050),"")</f>
        <v>11.85450421853888</v>
      </c>
      <c r="I1050" s="3">
        <v>34</v>
      </c>
      <c r="J1050" s="3">
        <v>24</v>
      </c>
      <c r="K1050" s="2" cm="1">
        <f t="array" ref="K1050">IF(C1050="","",C1050-SUMPRODUCT(($B$1461:$B$1491=$J1050)*1,C$1461:C$1491))</f>
        <v>0.80322711671477265</v>
      </c>
      <c r="L1050" s="2" cm="1">
        <f t="array" ref="L1050">IF(D1050="","",D1050-SUMPRODUCT(($B$1461:$B$1491=$J1050)*1,D$1461:D$1491))</f>
        <v>0.74143224357793969</v>
      </c>
      <c r="M1050" s="2" cm="1">
        <f t="array" ref="M1050">IF(E1050="","",E1050-SUMPRODUCT(($B$1461:$B$1491=$J1050)*1,E$1461:E$1491))</f>
        <v>0.76567581914166993</v>
      </c>
      <c r="N1050" s="2" cm="1">
        <f t="array" ref="N1050">IF(F1050="","",F1050-SUMPRODUCT(($B$1461:$B$1491=$J1050)*1,F$1461:F$1491))</f>
        <v>0.6879541953109598</v>
      </c>
      <c r="O1050" s="2" cm="1">
        <f t="array" ref="O1050">IF(G1050="","",G1050-SUMPRODUCT(($B$1461:$B$1491=$J1050)*1,G$1461:G$1491))</f>
        <v>0.76391191751112508</v>
      </c>
    </row>
    <row r="1051" spans="1:15" x14ac:dyDescent="0.55000000000000004">
      <c r="A1051" s="3">
        <v>34</v>
      </c>
      <c r="B1051" s="4">
        <v>25</v>
      </c>
      <c r="C1051" s="2">
        <f>IFERROR(LN(実質付加価値!C1051),"")</f>
        <v>12.758255813818099</v>
      </c>
      <c r="D1051" s="2">
        <f>IFERROR(LN(実質付加価値!D1051),"")</f>
        <v>12.87279253900698</v>
      </c>
      <c r="E1051" s="2">
        <f>IFERROR(LN(実質付加価値!E1051),"")</f>
        <v>12.876521000329387</v>
      </c>
      <c r="F1051" s="2">
        <f>IFERROR(LN(実質付加価値!F1051),"")</f>
        <v>12.941584818756795</v>
      </c>
      <c r="G1051" s="2">
        <f>IFERROR(LN(実質付加価値!G1051),"")</f>
        <v>13.09358886951188</v>
      </c>
      <c r="I1051" s="3">
        <v>34</v>
      </c>
      <c r="J1051" s="3">
        <v>25</v>
      </c>
      <c r="K1051" s="2" cm="1">
        <f t="array" ref="K1051">IF(C1051="","",C1051-SUMPRODUCT(($B$1461:$B$1491=$J1051)*1,C$1461:C$1491))</f>
        <v>0.43419003212126839</v>
      </c>
      <c r="L1051" s="2" cm="1">
        <f t="array" ref="L1051">IF(D1051="","",D1051-SUMPRODUCT(($B$1461:$B$1491=$J1051)*1,D$1461:D$1491))</f>
        <v>0.43816020808792899</v>
      </c>
      <c r="M1051" s="2" cm="1">
        <f t="array" ref="M1051">IF(E1051="","",E1051-SUMPRODUCT(($B$1461:$B$1491=$J1051)*1,E$1461:E$1491))</f>
        <v>0.46480914131958606</v>
      </c>
      <c r="N1051" s="2" cm="1">
        <f t="array" ref="N1051">IF(F1051="","",F1051-SUMPRODUCT(($B$1461:$B$1491=$J1051)*1,F$1461:F$1491))</f>
        <v>0.48928788325217809</v>
      </c>
      <c r="O1051" s="2" cm="1">
        <f t="array" ref="O1051">IF(G1051="","",G1051-SUMPRODUCT(($B$1461:$B$1491=$J1051)*1,G$1461:G$1491))</f>
        <v>0.49662613858551907</v>
      </c>
    </row>
    <row r="1052" spans="1:15" x14ac:dyDescent="0.55000000000000004">
      <c r="A1052" s="3">
        <v>34</v>
      </c>
      <c r="B1052" s="4">
        <v>26</v>
      </c>
      <c r="C1052" s="2">
        <f>IFERROR(LN(実質付加価値!C1052),"")</f>
        <v>12.67847254000066</v>
      </c>
      <c r="D1052" s="2">
        <f>IFERROR(LN(実質付加価値!D1052),"")</f>
        <v>12.749290055833811</v>
      </c>
      <c r="E1052" s="2">
        <f>IFERROR(LN(実質付加価値!E1052),"")</f>
        <v>12.702509828929379</v>
      </c>
      <c r="F1052" s="2">
        <f>IFERROR(LN(実質付加価値!F1052),"")</f>
        <v>12.702792005222969</v>
      </c>
      <c r="G1052" s="2">
        <f>IFERROR(LN(実質付加価値!G1052),"")</f>
        <v>12.717915569336263</v>
      </c>
      <c r="I1052" s="3">
        <v>34</v>
      </c>
      <c r="J1052" s="3">
        <v>26</v>
      </c>
      <c r="K1052" s="2" cm="1">
        <f t="array" ref="K1052">IF(C1052="","",C1052-SUMPRODUCT(($B$1461:$B$1491=$J1052)*1,C$1461:C$1491))</f>
        <v>0.3840349781150465</v>
      </c>
      <c r="L1052" s="2" cm="1">
        <f t="array" ref="L1052">IF(D1052="","",D1052-SUMPRODUCT(($B$1461:$B$1491=$J1052)*1,D$1461:D$1491))</f>
        <v>0.3583909898904718</v>
      </c>
      <c r="M1052" s="2" cm="1">
        <f t="array" ref="M1052">IF(E1052="","",E1052-SUMPRODUCT(($B$1461:$B$1491=$J1052)*1,E$1461:E$1491))</f>
        <v>0.30097785574992209</v>
      </c>
      <c r="N1052" s="2" cm="1">
        <f t="array" ref="N1052">IF(F1052="","",F1052-SUMPRODUCT(($B$1461:$B$1491=$J1052)*1,F$1461:F$1491))</f>
        <v>0.31867972273540168</v>
      </c>
      <c r="O1052" s="2" cm="1">
        <f t="array" ref="O1052">IF(G1052="","",G1052-SUMPRODUCT(($B$1461:$B$1491=$J1052)*1,G$1461:G$1491))</f>
        <v>0.36845207169784366</v>
      </c>
    </row>
    <row r="1053" spans="1:15" x14ac:dyDescent="0.55000000000000004">
      <c r="A1053" s="3">
        <v>34</v>
      </c>
      <c r="B1053" s="4">
        <v>27</v>
      </c>
      <c r="C1053" s="2">
        <f>IFERROR(LN(実質付加価値!C1053),"")</f>
        <v>13.446880499723012</v>
      </c>
      <c r="D1053" s="2">
        <f>IFERROR(LN(実質付加価値!D1053),"")</f>
        <v>13.533733859412671</v>
      </c>
      <c r="E1053" s="2">
        <f>IFERROR(LN(実質付加価値!E1053),"")</f>
        <v>13.524283268263202</v>
      </c>
      <c r="F1053" s="2">
        <f>IFERROR(LN(実質付加価値!F1053),"")</f>
        <v>13.518849278973923</v>
      </c>
      <c r="G1053" s="2">
        <f>IFERROR(LN(実質付加価値!G1053),"")</f>
        <v>13.511819086705826</v>
      </c>
      <c r="I1053" s="3">
        <v>34</v>
      </c>
      <c r="J1053" s="3">
        <v>27</v>
      </c>
      <c r="K1053" s="2" cm="1">
        <f t="array" ref="K1053">IF(C1053="","",C1053-SUMPRODUCT(($B$1461:$B$1491=$J1053)*1,C$1461:C$1491))</f>
        <v>0.48708822921358141</v>
      </c>
      <c r="L1053" s="2" cm="1">
        <f t="array" ref="L1053">IF(D1053="","",D1053-SUMPRODUCT(($B$1461:$B$1491=$J1053)*1,D$1461:D$1491))</f>
        <v>0.52866284464748325</v>
      </c>
      <c r="M1053" s="2" cm="1">
        <f t="array" ref="M1053">IF(E1053="","",E1053-SUMPRODUCT(($B$1461:$B$1491=$J1053)*1,E$1461:E$1491))</f>
        <v>0.49365499514742162</v>
      </c>
      <c r="N1053" s="2" cm="1">
        <f t="array" ref="N1053">IF(F1053="","",F1053-SUMPRODUCT(($B$1461:$B$1491=$J1053)*1,F$1461:F$1491))</f>
        <v>0.49441036967578178</v>
      </c>
      <c r="O1053" s="2" cm="1">
        <f t="array" ref="O1053">IF(G1053="","",G1053-SUMPRODUCT(($B$1461:$B$1491=$J1053)*1,G$1461:G$1491))</f>
        <v>0.47669980777621213</v>
      </c>
    </row>
    <row r="1054" spans="1:15" x14ac:dyDescent="0.55000000000000004">
      <c r="A1054" s="3">
        <v>34</v>
      </c>
      <c r="B1054" s="4">
        <v>28</v>
      </c>
      <c r="C1054" s="2">
        <f>IFERROR(LN(実質付加価値!C1054),"")</f>
        <v>13.215422221757681</v>
      </c>
      <c r="D1054" s="2">
        <f>IFERROR(LN(実質付加価値!D1054),"")</f>
        <v>13.232129734215002</v>
      </c>
      <c r="E1054" s="2">
        <f>IFERROR(LN(実質付加価値!E1054),"")</f>
        <v>13.270465512383304</v>
      </c>
      <c r="F1054" s="2">
        <f>IFERROR(LN(実質付加価値!F1054),"")</f>
        <v>13.297951599548183</v>
      </c>
      <c r="G1054" s="2">
        <f>IFERROR(LN(実質付加価値!G1054),"")</f>
        <v>13.350428551638611</v>
      </c>
      <c r="I1054" s="3">
        <v>34</v>
      </c>
      <c r="J1054" s="3">
        <v>28</v>
      </c>
      <c r="K1054" s="2" cm="1">
        <f t="array" ref="K1054">IF(C1054="","",C1054-SUMPRODUCT(($B$1461:$B$1491=$J1054)*1,C$1461:C$1491))</f>
        <v>0.41260615520828914</v>
      </c>
      <c r="L1054" s="2" cm="1">
        <f t="array" ref="L1054">IF(D1054="","",D1054-SUMPRODUCT(($B$1461:$B$1491=$J1054)*1,D$1461:D$1491))</f>
        <v>0.33945424970059079</v>
      </c>
      <c r="M1054" s="2" cm="1">
        <f t="array" ref="M1054">IF(E1054="","",E1054-SUMPRODUCT(($B$1461:$B$1491=$J1054)*1,E$1461:E$1491))</f>
        <v>0.30020336663332436</v>
      </c>
      <c r="N1054" s="2" cm="1">
        <f t="array" ref="N1054">IF(F1054="","",F1054-SUMPRODUCT(($B$1461:$B$1491=$J1054)*1,F$1461:F$1491))</f>
        <v>0.30611438996800899</v>
      </c>
      <c r="O1054" s="2" cm="1">
        <f t="array" ref="O1054">IF(G1054="","",G1054-SUMPRODUCT(($B$1461:$B$1491=$J1054)*1,G$1461:G$1491))</f>
        <v>0.30939712889695414</v>
      </c>
    </row>
    <row r="1055" spans="1:15" x14ac:dyDescent="0.55000000000000004">
      <c r="A1055" s="3">
        <v>34</v>
      </c>
      <c r="B1055" s="4">
        <v>29</v>
      </c>
      <c r="C1055" s="2">
        <f>IFERROR(LN(実質付加価値!C1055),"")</f>
        <v>12.968471304108236</v>
      </c>
      <c r="D1055" s="2">
        <f>IFERROR(LN(実質付加価値!D1055),"")</f>
        <v>12.975110918284484</v>
      </c>
      <c r="E1055" s="2">
        <f>IFERROR(LN(実質付加価値!E1055),"")</f>
        <v>13.031631133851903</v>
      </c>
      <c r="F1055" s="2">
        <f>IFERROR(LN(実質付加価値!F1055),"")</f>
        <v>13.034686460194536</v>
      </c>
      <c r="G1055" s="2">
        <f>IFERROR(LN(実質付加価値!G1055),"")</f>
        <v>13.044376384461948</v>
      </c>
      <c r="I1055" s="3">
        <v>34</v>
      </c>
      <c r="J1055" s="3">
        <v>29</v>
      </c>
      <c r="K1055" s="2" cm="1">
        <f t="array" ref="K1055">IF(C1055="","",C1055-SUMPRODUCT(($B$1461:$B$1491=$J1055)*1,C$1461:C$1491))</f>
        <v>0.39269291466150946</v>
      </c>
      <c r="L1055" s="2" cm="1">
        <f t="array" ref="L1055">IF(D1055="","",D1055-SUMPRODUCT(($B$1461:$B$1491=$J1055)*1,D$1461:D$1491))</f>
        <v>0.37128903931021817</v>
      </c>
      <c r="M1055" s="2" cm="1">
        <f t="array" ref="M1055">IF(E1055="","",E1055-SUMPRODUCT(($B$1461:$B$1491=$J1055)*1,E$1461:E$1491))</f>
        <v>0.40364274045255044</v>
      </c>
      <c r="N1055" s="2" cm="1">
        <f t="array" ref="N1055">IF(F1055="","",F1055-SUMPRODUCT(($B$1461:$B$1491=$J1055)*1,F$1461:F$1491))</f>
        <v>0.402245917223782</v>
      </c>
      <c r="O1055" s="2" cm="1">
        <f t="array" ref="O1055">IF(G1055="","",G1055-SUMPRODUCT(($B$1461:$B$1491=$J1055)*1,G$1461:G$1491))</f>
        <v>0.40718600374920122</v>
      </c>
    </row>
    <row r="1056" spans="1:15" x14ac:dyDescent="0.55000000000000004">
      <c r="A1056" s="3">
        <v>34</v>
      </c>
      <c r="B1056" s="4">
        <v>30</v>
      </c>
      <c r="C1056" s="2">
        <f>IFERROR(LN(実質付加価値!C1056),"")</f>
        <v>13.589591314635893</v>
      </c>
      <c r="D1056" s="2">
        <f>IFERROR(LN(実質付加価値!D1056),"")</f>
        <v>13.731470302393348</v>
      </c>
      <c r="E1056" s="2">
        <f>IFERROR(LN(実質付加価値!E1056),"")</f>
        <v>13.780752232994208</v>
      </c>
      <c r="F1056" s="2">
        <f>IFERROR(LN(実質付加価値!F1056),"")</f>
        <v>13.780220114355656</v>
      </c>
      <c r="G1056" s="2">
        <f>IFERROR(LN(実質付加価値!G1056),"")</f>
        <v>13.827531278805317</v>
      </c>
      <c r="I1056" s="3">
        <v>34</v>
      </c>
      <c r="J1056" s="3">
        <v>30</v>
      </c>
      <c r="K1056" s="2" cm="1">
        <f t="array" ref="K1056">IF(C1056="","",C1056-SUMPRODUCT(($B$1461:$B$1491=$J1056)*1,C$1461:C$1491))</f>
        <v>0.43419780838075539</v>
      </c>
      <c r="L1056" s="2" cm="1">
        <f t="array" ref="L1056">IF(D1056="","",D1056-SUMPRODUCT(($B$1461:$B$1491=$J1056)*1,D$1461:D$1491))</f>
        <v>0.41846736870261481</v>
      </c>
      <c r="M1056" s="2" cm="1">
        <f t="array" ref="M1056">IF(E1056="","",E1056-SUMPRODUCT(($B$1461:$B$1491=$J1056)*1,E$1461:E$1491))</f>
        <v>0.39792339745368643</v>
      </c>
      <c r="N1056" s="2" cm="1">
        <f t="array" ref="N1056">IF(F1056="","",F1056-SUMPRODUCT(($B$1461:$B$1491=$J1056)*1,F$1461:F$1491))</f>
        <v>0.3950967178698761</v>
      </c>
      <c r="O1056" s="2" cm="1">
        <f t="array" ref="O1056">IF(G1056="","",G1056-SUMPRODUCT(($B$1461:$B$1491=$J1056)*1,G$1461:G$1491))</f>
        <v>0.39433345913807827</v>
      </c>
    </row>
    <row r="1057" spans="1:15" x14ac:dyDescent="0.55000000000000004">
      <c r="A1057" s="3">
        <v>34</v>
      </c>
      <c r="B1057" s="4">
        <v>31</v>
      </c>
      <c r="C1057" s="2">
        <f>IFERROR(LN(実質付加価値!C1057),"")</f>
        <v>12.988061266199315</v>
      </c>
      <c r="D1057" s="2">
        <f>IFERROR(LN(実質付加価値!D1057),"")</f>
        <v>12.905982359652494</v>
      </c>
      <c r="E1057" s="2">
        <f>IFERROR(LN(実質付加価値!E1057),"")</f>
        <v>12.876269679031228</v>
      </c>
      <c r="F1057" s="2">
        <f>IFERROR(LN(実質付加価値!F1057),"")</f>
        <v>12.738424751202837</v>
      </c>
      <c r="G1057" s="2">
        <f>IFERROR(LN(実質付加価値!G1057),"")</f>
        <v>12.702002214652691</v>
      </c>
      <c r="I1057" s="3">
        <v>34</v>
      </c>
      <c r="J1057" s="3">
        <v>31</v>
      </c>
      <c r="K1057" s="2" cm="1">
        <f t="array" ref="K1057">IF(C1057="","",C1057-SUMPRODUCT(($B$1461:$B$1491=$J1057)*1,C$1461:C$1491))</f>
        <v>0.28938723174493042</v>
      </c>
      <c r="L1057" s="2" cm="1">
        <f t="array" ref="L1057">IF(D1057="","",D1057-SUMPRODUCT(($B$1461:$B$1491=$J1057)*1,D$1461:D$1491))</f>
        <v>0.30446423790882093</v>
      </c>
      <c r="M1057" s="2" cm="1">
        <f t="array" ref="M1057">IF(E1057="","",E1057-SUMPRODUCT(($B$1461:$B$1491=$J1057)*1,E$1461:E$1491))</f>
        <v>0.30154522730130218</v>
      </c>
      <c r="N1057" s="2" cm="1">
        <f t="array" ref="N1057">IF(F1057="","",F1057-SUMPRODUCT(($B$1461:$B$1491=$J1057)*1,F$1461:F$1491))</f>
        <v>0.28995732051631329</v>
      </c>
      <c r="O1057" s="2" cm="1">
        <f t="array" ref="O1057">IF(G1057="","",G1057-SUMPRODUCT(($B$1461:$B$1491=$J1057)*1,G$1461:G$1491))</f>
        <v>0.25444876431308039</v>
      </c>
    </row>
    <row r="1058" spans="1:15" x14ac:dyDescent="0.55000000000000004">
      <c r="A1058" s="3">
        <v>35</v>
      </c>
      <c r="B1058" s="4">
        <v>1</v>
      </c>
      <c r="C1058" s="2">
        <f>IFERROR(LN(実質付加価値!C1058),"")</f>
        <v>10.992961301340483</v>
      </c>
      <c r="D1058" s="2">
        <f>IFERROR(LN(実質付加価値!D1058),"")</f>
        <v>10.77571763776786</v>
      </c>
      <c r="E1058" s="2">
        <f>IFERROR(LN(実質付加価値!E1058),"")</f>
        <v>10.654820202433076</v>
      </c>
      <c r="F1058" s="2">
        <f>IFERROR(LN(実質付加価値!F1058),"")</f>
        <v>10.601639344162354</v>
      </c>
      <c r="G1058" s="2">
        <f>IFERROR(LN(実質付加価値!G1058),"")</f>
        <v>10.740035238072785</v>
      </c>
      <c r="I1058" s="3">
        <v>35</v>
      </c>
      <c r="J1058" s="3">
        <v>1</v>
      </c>
      <c r="K1058" s="2" cm="1">
        <f t="array" ref="K1058">IF(C1058="","",C1058-SUMPRODUCT(($B$1461:$B$1491=$J1058)*1,C$1461:C$1491))</f>
        <v>-0.60727103259527304</v>
      </c>
      <c r="L1058" s="2" cm="1">
        <f t="array" ref="L1058">IF(D1058="","",D1058-SUMPRODUCT(($B$1461:$B$1491=$J1058)*1,D$1461:D$1491))</f>
        <v>-0.68404908131368991</v>
      </c>
      <c r="M1058" s="2" cm="1">
        <f t="array" ref="M1058">IF(E1058="","",E1058-SUMPRODUCT(($B$1461:$B$1491=$J1058)*1,E$1461:E$1491))</f>
        <v>-0.706415630652522</v>
      </c>
      <c r="N1058" s="2" cm="1">
        <f t="array" ref="N1058">IF(F1058="","",F1058-SUMPRODUCT(($B$1461:$B$1491=$J1058)*1,F$1461:F$1491))</f>
        <v>-0.72059232441616849</v>
      </c>
      <c r="O1058" s="2" cm="1">
        <f t="array" ref="O1058">IF(G1058="","",G1058-SUMPRODUCT(($B$1461:$B$1491=$J1058)*1,G$1461:G$1491))</f>
        <v>-0.66465622227549837</v>
      </c>
    </row>
    <row r="1059" spans="1:15" x14ac:dyDescent="0.55000000000000004">
      <c r="A1059" s="3">
        <v>35</v>
      </c>
      <c r="B1059" s="4">
        <v>2</v>
      </c>
      <c r="C1059" s="2">
        <f>IFERROR(LN(実質付加価値!C1059),"")</f>
        <v>8.416602910231175</v>
      </c>
      <c r="D1059" s="2">
        <f>IFERROR(LN(実質付加価値!D1059),"")</f>
        <v>8.8466302608832592</v>
      </c>
      <c r="E1059" s="2">
        <f>IFERROR(LN(実質付加価値!E1059),"")</f>
        <v>8.7766648310448581</v>
      </c>
      <c r="F1059" s="2">
        <f>IFERROR(LN(実質付加価値!F1059),"")</f>
        <v>8.8368149401871552</v>
      </c>
      <c r="G1059" s="2">
        <f>IFERROR(LN(実質付加価値!G1059),"")</f>
        <v>8.4307912483493439</v>
      </c>
      <c r="I1059" s="3">
        <v>35</v>
      </c>
      <c r="J1059" s="3">
        <v>2</v>
      </c>
      <c r="K1059" s="2" cm="1">
        <f t="array" ref="K1059">IF(C1059="","",C1059-SUMPRODUCT(($B$1461:$B$1491=$J1059)*1,C$1461:C$1491))</f>
        <v>-5.1243717864162264E-2</v>
      </c>
      <c r="L1059" s="2" cm="1">
        <f t="array" ref="L1059">IF(D1059="","",D1059-SUMPRODUCT(($B$1461:$B$1491=$J1059)*1,D$1461:D$1491))</f>
        <v>0.24835610452325518</v>
      </c>
      <c r="M1059" s="2" cm="1">
        <f t="array" ref="M1059">IF(E1059="","",E1059-SUMPRODUCT(($B$1461:$B$1491=$J1059)*1,E$1461:E$1491))</f>
        <v>0.21583171560896375</v>
      </c>
      <c r="N1059" s="2" cm="1">
        <f t="array" ref="N1059">IF(F1059="","",F1059-SUMPRODUCT(($B$1461:$B$1491=$J1059)*1,F$1461:F$1491))</f>
        <v>0.2996252441713132</v>
      </c>
      <c r="O1059" s="2" cm="1">
        <f t="array" ref="O1059">IF(G1059="","",G1059-SUMPRODUCT(($B$1461:$B$1491=$J1059)*1,G$1461:G$1491))</f>
        <v>0.1421373653932374</v>
      </c>
    </row>
    <row r="1060" spans="1:15" x14ac:dyDescent="0.55000000000000004">
      <c r="A1060" s="3">
        <v>35</v>
      </c>
      <c r="B1060" s="4">
        <v>3</v>
      </c>
      <c r="C1060" s="2">
        <f>IFERROR(LN(実質付加価値!C1060),"")</f>
        <v>11.270584988160378</v>
      </c>
      <c r="D1060" s="2">
        <f>IFERROR(LN(実質付加価値!D1060),"")</f>
        <v>11.521423059241101</v>
      </c>
      <c r="E1060" s="2">
        <f>IFERROR(LN(実質付加価値!E1060),"")</f>
        <v>11.335614559338737</v>
      </c>
      <c r="F1060" s="2">
        <f>IFERROR(LN(実質付加価値!F1060),"")</f>
        <v>11.325456041951711</v>
      </c>
      <c r="G1060" s="2">
        <f>IFERROR(LN(実質付加価値!G1060),"")</f>
        <v>11.454102104888356</v>
      </c>
      <c r="I1060" s="3">
        <v>35</v>
      </c>
      <c r="J1060" s="3">
        <v>3</v>
      </c>
      <c r="K1060" s="2" cm="1">
        <f t="array" ref="K1060">IF(C1060="","",C1060-SUMPRODUCT(($B$1461:$B$1491=$J1060)*1,C$1461:C$1491))</f>
        <v>-0.79283907862640568</v>
      </c>
      <c r="L1060" s="2" cm="1">
        <f t="array" ref="L1060">IF(D1060="","",D1060-SUMPRODUCT(($B$1461:$B$1491=$J1060)*1,D$1461:D$1491))</f>
        <v>-0.57111485641716975</v>
      </c>
      <c r="M1060" s="2" cm="1">
        <f t="array" ref="M1060">IF(E1060="","",E1060-SUMPRODUCT(($B$1461:$B$1491=$J1060)*1,E$1461:E$1491))</f>
        <v>-0.79864669178763315</v>
      </c>
      <c r="N1060" s="2" cm="1">
        <f t="array" ref="N1060">IF(F1060="","",F1060-SUMPRODUCT(($B$1461:$B$1491=$J1060)*1,F$1461:F$1491))</f>
        <v>-0.73907474682434149</v>
      </c>
      <c r="O1060" s="2" cm="1">
        <f t="array" ref="O1060">IF(G1060="","",G1060-SUMPRODUCT(($B$1461:$B$1491=$J1060)*1,G$1461:G$1491))</f>
        <v>-0.65034536278525756</v>
      </c>
    </row>
    <row r="1061" spans="1:15" x14ac:dyDescent="0.55000000000000004">
      <c r="A1061" s="3">
        <v>35</v>
      </c>
      <c r="B1061" s="4">
        <v>4</v>
      </c>
      <c r="C1061" s="2">
        <f>IFERROR(LN(実質付加価値!C1061),"")</f>
        <v>10.278963934489207</v>
      </c>
      <c r="D1061" s="2">
        <f>IFERROR(LN(実質付加価値!D1061),"")</f>
        <v>9.9564885101060856</v>
      </c>
      <c r="E1061" s="2">
        <f>IFERROR(LN(実質付加価値!E1061),"")</f>
        <v>9.6390705582788776</v>
      </c>
      <c r="F1061" s="2">
        <f>IFERROR(LN(実質付加価値!F1061),"")</f>
        <v>9.4349449705522694</v>
      </c>
      <c r="G1061" s="2">
        <f>IFERROR(LN(実質付加価値!G1061),"")</f>
        <v>9.3704776999752131</v>
      </c>
      <c r="I1061" s="3">
        <v>35</v>
      </c>
      <c r="J1061" s="3">
        <v>4</v>
      </c>
      <c r="K1061" s="2" cm="1">
        <f t="array" ref="K1061">IF(C1061="","",C1061-SUMPRODUCT(($B$1461:$B$1491=$J1061)*1,C$1461:C$1491))</f>
        <v>0.34544227752359369</v>
      </c>
      <c r="L1061" s="2" cm="1">
        <f t="array" ref="L1061">IF(D1061="","",D1061-SUMPRODUCT(($B$1461:$B$1491=$J1061)*1,D$1461:D$1491))</f>
        <v>-7.3854283670497622E-2</v>
      </c>
      <c r="M1061" s="2" cm="1">
        <f t="array" ref="M1061">IF(E1061="","",E1061-SUMPRODUCT(($B$1461:$B$1491=$J1061)*1,E$1461:E$1491))</f>
        <v>-0.29963565018221239</v>
      </c>
      <c r="N1061" s="2" cm="1">
        <f t="array" ref="N1061">IF(F1061="","",F1061-SUMPRODUCT(($B$1461:$B$1491=$J1061)*1,F$1461:F$1491))</f>
        <v>-0.39121800080937419</v>
      </c>
      <c r="O1061" s="2" cm="1">
        <f t="array" ref="O1061">IF(G1061="","",G1061-SUMPRODUCT(($B$1461:$B$1491=$J1061)*1,G$1461:G$1491))</f>
        <v>-0.43064093214483279</v>
      </c>
    </row>
    <row r="1062" spans="1:15" x14ac:dyDescent="0.55000000000000004">
      <c r="A1062" s="3">
        <v>35</v>
      </c>
      <c r="B1062" s="4">
        <v>5</v>
      </c>
      <c r="C1062" s="2">
        <f>IFERROR(LN(実質付加価値!C1062),"")</f>
        <v>10.352194375160643</v>
      </c>
      <c r="D1062" s="2">
        <f>IFERROR(LN(実質付加価値!D1062),"")</f>
        <v>10.339827072663148</v>
      </c>
      <c r="E1062" s="2">
        <f>IFERROR(LN(実質付加価値!E1062),"")</f>
        <v>10.312216315915835</v>
      </c>
      <c r="F1062" s="2">
        <f>IFERROR(LN(実質付加価値!F1062),"")</f>
        <v>10.202780460107348</v>
      </c>
      <c r="G1062" s="2">
        <f>IFERROR(LN(実質付加価値!G1062),"")</f>
        <v>10.171075593342266</v>
      </c>
      <c r="I1062" s="3">
        <v>35</v>
      </c>
      <c r="J1062" s="3">
        <v>5</v>
      </c>
      <c r="K1062" s="2" cm="1">
        <f t="array" ref="K1062">IF(C1062="","",C1062-SUMPRODUCT(($B$1461:$B$1491=$J1062)*1,C$1461:C$1491))</f>
        <v>0.11503790811023862</v>
      </c>
      <c r="L1062" s="2" cm="1">
        <f t="array" ref="L1062">IF(D1062="","",D1062-SUMPRODUCT(($B$1461:$B$1491=$J1062)*1,D$1461:D$1491))</f>
        <v>-4.1379654632796914E-2</v>
      </c>
      <c r="M1062" s="2" cm="1">
        <f t="array" ref="M1062">IF(E1062="","",E1062-SUMPRODUCT(($B$1461:$B$1491=$J1062)*1,E$1461:E$1491))</f>
        <v>-0.1112509342954322</v>
      </c>
      <c r="N1062" s="2" cm="1">
        <f t="array" ref="N1062">IF(F1062="","",F1062-SUMPRODUCT(($B$1461:$B$1491=$J1062)*1,F$1461:F$1491))</f>
        <v>-5.0088241322139737E-2</v>
      </c>
      <c r="O1062" s="2" cm="1">
        <f t="array" ref="O1062">IF(G1062="","",G1062-SUMPRODUCT(($B$1461:$B$1491=$J1062)*1,G$1461:G$1491))</f>
        <v>-0.14822380795587442</v>
      </c>
    </row>
    <row r="1063" spans="1:15" x14ac:dyDescent="0.55000000000000004">
      <c r="A1063" s="3">
        <v>35</v>
      </c>
      <c r="B1063" s="4">
        <v>6</v>
      </c>
      <c r="C1063" s="2">
        <f>IFERROR(LN(実質付加価値!C1063),"")</f>
        <v>13.766713062153896</v>
      </c>
      <c r="D1063" s="2">
        <f>IFERROR(LN(実質付加価値!D1063),"")</f>
        <v>13.658213079621861</v>
      </c>
      <c r="E1063" s="2">
        <f>IFERROR(LN(実質付加価値!E1063),"")</f>
        <v>14.061531011527196</v>
      </c>
      <c r="F1063" s="2">
        <f>IFERROR(LN(実質付加価値!F1063),"")</f>
        <v>14.050392156218049</v>
      </c>
      <c r="G1063" s="2">
        <f>IFERROR(LN(実質付加価値!G1063),"")</f>
        <v>14.13932278130463</v>
      </c>
      <c r="I1063" s="3">
        <v>35</v>
      </c>
      <c r="J1063" s="3">
        <v>6</v>
      </c>
      <c r="K1063" s="2" cm="1">
        <f t="array" ref="K1063">IF(C1063="","",C1063-SUMPRODUCT(($B$1461:$B$1491=$J1063)*1,C$1461:C$1491))</f>
        <v>1.92724693605944</v>
      </c>
      <c r="L1063" s="2" cm="1">
        <f t="array" ref="L1063">IF(D1063="","",D1063-SUMPRODUCT(($B$1461:$B$1491=$J1063)*1,D$1461:D$1491))</f>
        <v>1.7608098297304053</v>
      </c>
      <c r="M1063" s="2" cm="1">
        <f t="array" ref="M1063">IF(E1063="","",E1063-SUMPRODUCT(($B$1461:$B$1491=$J1063)*1,E$1461:E$1491))</f>
        <v>2.0115458427715254</v>
      </c>
      <c r="N1063" s="2" cm="1">
        <f t="array" ref="N1063">IF(F1063="","",F1063-SUMPRODUCT(($B$1461:$B$1491=$J1063)*1,F$1461:F$1491))</f>
        <v>1.9983345153603391</v>
      </c>
      <c r="O1063" s="2" cm="1">
        <f t="array" ref="O1063">IF(G1063="","",G1063-SUMPRODUCT(($B$1461:$B$1491=$J1063)*1,G$1461:G$1491))</f>
        <v>2.0585739951369817</v>
      </c>
    </row>
    <row r="1064" spans="1:15" x14ac:dyDescent="0.55000000000000004">
      <c r="A1064" s="3">
        <v>35</v>
      </c>
      <c r="B1064" s="4">
        <v>7</v>
      </c>
      <c r="C1064" s="2">
        <f>IFERROR(LN(実質付加価値!C1064),"")</f>
        <v>10.958249125106908</v>
      </c>
      <c r="D1064" s="2">
        <f>IFERROR(LN(実質付加価値!D1064),"")</f>
        <v>11.533980560767308</v>
      </c>
      <c r="E1064" s="2">
        <f>IFERROR(LN(実質付加価値!E1064),"")</f>
        <v>11.43308432521618</v>
      </c>
      <c r="F1064" s="2">
        <f>IFERROR(LN(実質付加価値!F1064),"")</f>
        <v>11.415891263230469</v>
      </c>
      <c r="G1064" s="2">
        <f>IFERROR(LN(実質付加価値!G1064),"")</f>
        <v>10.974630983428169</v>
      </c>
      <c r="I1064" s="3">
        <v>35</v>
      </c>
      <c r="J1064" s="3">
        <v>7</v>
      </c>
      <c r="K1064" s="2" cm="1">
        <f t="array" ref="K1064">IF(C1064="","",C1064-SUMPRODUCT(($B$1461:$B$1491=$J1064)*1,C$1461:C$1491))</f>
        <v>0.45302861346773149</v>
      </c>
      <c r="L1064" s="2" cm="1">
        <f t="array" ref="L1064">IF(D1064="","",D1064-SUMPRODUCT(($B$1461:$B$1491=$J1064)*1,D$1461:D$1491))</f>
        <v>0.81172811161028591</v>
      </c>
      <c r="M1064" s="2" cm="1">
        <f t="array" ref="M1064">IF(E1064="","",E1064-SUMPRODUCT(($B$1461:$B$1491=$J1064)*1,E$1461:E$1491))</f>
        <v>0.77814701215283044</v>
      </c>
      <c r="N1064" s="2" cm="1">
        <f t="array" ref="N1064">IF(F1064="","",F1064-SUMPRODUCT(($B$1461:$B$1491=$J1064)*1,F$1461:F$1491))</f>
        <v>0.77088559528998424</v>
      </c>
      <c r="O1064" s="2" cm="1">
        <f t="array" ref="O1064">IF(G1064="","",G1064-SUMPRODUCT(($B$1461:$B$1491=$J1064)*1,G$1461:G$1491))</f>
        <v>0.30028193759480715</v>
      </c>
    </row>
    <row r="1065" spans="1:15" x14ac:dyDescent="0.55000000000000004">
      <c r="A1065" s="3">
        <v>35</v>
      </c>
      <c r="B1065" s="4">
        <v>8</v>
      </c>
      <c r="C1065" s="2">
        <f>IFERROR(LN(実質付加価値!C1065),"")</f>
        <v>12.562626587239052</v>
      </c>
      <c r="D1065" s="2">
        <f>IFERROR(LN(実質付加価値!D1065),"")</f>
        <v>12.257338187949502</v>
      </c>
      <c r="E1065" s="2">
        <f>IFERROR(LN(実質付加価値!E1065),"")</f>
        <v>12.124663940490862</v>
      </c>
      <c r="F1065" s="2">
        <f>IFERROR(LN(実質付加価値!F1065),"")</f>
        <v>12.01901636221451</v>
      </c>
      <c r="G1065" s="2">
        <f>IFERROR(LN(実質付加価値!G1065),"")</f>
        <v>12.222871118045781</v>
      </c>
      <c r="I1065" s="3">
        <v>35</v>
      </c>
      <c r="J1065" s="3">
        <v>8</v>
      </c>
      <c r="K1065" s="2" cm="1">
        <f t="array" ref="K1065">IF(C1065="","",C1065-SUMPRODUCT(($B$1461:$B$1491=$J1065)*1,C$1461:C$1491))</f>
        <v>1.0268195960020048</v>
      </c>
      <c r="L1065" s="2" cm="1">
        <f t="array" ref="L1065">IF(D1065="","",D1065-SUMPRODUCT(($B$1461:$B$1491=$J1065)*1,D$1461:D$1491))</f>
        <v>0.66709156921290713</v>
      </c>
      <c r="M1065" s="2" cm="1">
        <f t="array" ref="M1065">IF(E1065="","",E1065-SUMPRODUCT(($B$1461:$B$1491=$J1065)*1,E$1461:E$1491))</f>
        <v>0.68261012778414987</v>
      </c>
      <c r="N1065" s="2" cm="1">
        <f t="array" ref="N1065">IF(F1065="","",F1065-SUMPRODUCT(($B$1461:$B$1491=$J1065)*1,F$1461:F$1491))</f>
        <v>0.60324098558824879</v>
      </c>
      <c r="O1065" s="2" cm="1">
        <f t="array" ref="O1065">IF(G1065="","",G1065-SUMPRODUCT(($B$1461:$B$1491=$J1065)*1,G$1461:G$1491))</f>
        <v>0.9813519151016088</v>
      </c>
    </row>
    <row r="1066" spans="1:15" x14ac:dyDescent="0.55000000000000004">
      <c r="A1066" s="3">
        <v>35</v>
      </c>
      <c r="B1066" s="4">
        <v>9</v>
      </c>
      <c r="C1066" s="2">
        <f>IFERROR(LN(実質付加価値!C1066),"")</f>
        <v>10.986240986992538</v>
      </c>
      <c r="D1066" s="2">
        <f>IFERROR(LN(実質付加価値!D1066),"")</f>
        <v>10.861935515592934</v>
      </c>
      <c r="E1066" s="2">
        <f>IFERROR(LN(実質付加価値!E1066),"")</f>
        <v>10.892665877547655</v>
      </c>
      <c r="F1066" s="2">
        <f>IFERROR(LN(実質付加価値!F1066),"")</f>
        <v>10.923652661417503</v>
      </c>
      <c r="G1066" s="2">
        <f>IFERROR(LN(実質付加価値!G1066),"")</f>
        <v>11.111789967398927</v>
      </c>
      <c r="I1066" s="3">
        <v>35</v>
      </c>
      <c r="J1066" s="3">
        <v>9</v>
      </c>
      <c r="K1066" s="2" cm="1">
        <f t="array" ref="K1066">IF(C1066="","",C1066-SUMPRODUCT(($B$1461:$B$1491=$J1066)*1,C$1461:C$1491))</f>
        <v>-3.4835043225056594E-2</v>
      </c>
      <c r="L1066" s="2" cm="1">
        <f t="array" ref="L1066">IF(D1066="","",D1066-SUMPRODUCT(($B$1461:$B$1491=$J1066)*1,D$1461:D$1491))</f>
        <v>-0.20112229341157573</v>
      </c>
      <c r="M1066" s="2" cm="1">
        <f t="array" ref="M1066">IF(E1066="","",E1066-SUMPRODUCT(($B$1461:$B$1491=$J1066)*1,E$1461:E$1491))</f>
        <v>-0.22513940589239922</v>
      </c>
      <c r="N1066" s="2" cm="1">
        <f t="array" ref="N1066">IF(F1066="","",F1066-SUMPRODUCT(($B$1461:$B$1491=$J1066)*1,F$1461:F$1491))</f>
        <v>-9.0730481275302921E-2</v>
      </c>
      <c r="O1066" s="2" cm="1">
        <f t="array" ref="O1066">IF(G1066="","",G1066-SUMPRODUCT(($B$1461:$B$1491=$J1066)*1,G$1461:G$1491))</f>
        <v>-2.0729308088926146E-2</v>
      </c>
    </row>
    <row r="1067" spans="1:15" x14ac:dyDescent="0.55000000000000004">
      <c r="A1067" s="3">
        <v>35</v>
      </c>
      <c r="B1067" s="4">
        <v>10</v>
      </c>
      <c r="C1067" s="2">
        <f>IFERROR(LN(実質付加価値!C1067),"")</f>
        <v>11.577158736743337</v>
      </c>
      <c r="D1067" s="2">
        <f>IFERROR(LN(実質付加価値!D1067),"")</f>
        <v>9.7528535489714745</v>
      </c>
      <c r="E1067" s="2">
        <f>IFERROR(LN(実質付加価値!E1067),"")</f>
        <v>9.3300065185795553</v>
      </c>
      <c r="F1067" s="2">
        <f>IFERROR(LN(実質付加価値!F1067),"")</f>
        <v>9.8838475199961913</v>
      </c>
      <c r="G1067" s="2">
        <f>IFERROR(LN(実質付加価値!G1067),"")</f>
        <v>10.032495048051437</v>
      </c>
      <c r="I1067" s="3">
        <v>35</v>
      </c>
      <c r="J1067" s="3">
        <v>10</v>
      </c>
      <c r="K1067" s="2" cm="1">
        <f t="array" ref="K1067">IF(C1067="","",C1067-SUMPRODUCT(($B$1461:$B$1491=$J1067)*1,C$1461:C$1491))</f>
        <v>-0.43127738723640618</v>
      </c>
      <c r="L1067" s="2" cm="1">
        <f t="array" ref="L1067">IF(D1067="","",D1067-SUMPRODUCT(($B$1461:$B$1491=$J1067)*1,D$1461:D$1491))</f>
        <v>-2.3255362908862285</v>
      </c>
      <c r="M1067" s="2" cm="1">
        <f t="array" ref="M1067">IF(E1067="","",E1067-SUMPRODUCT(($B$1461:$B$1491=$J1067)*1,E$1461:E$1491))</f>
        <v>-2.8786990444830263</v>
      </c>
      <c r="N1067" s="2" cm="1">
        <f t="array" ref="N1067">IF(F1067="","",F1067-SUMPRODUCT(($B$1461:$B$1491=$J1067)*1,F$1461:F$1491))</f>
        <v>-2.2362383992629145</v>
      </c>
      <c r="O1067" s="2" cm="1">
        <f t="array" ref="O1067">IF(G1067="","",G1067-SUMPRODUCT(($B$1461:$B$1491=$J1067)*1,G$1461:G$1491))</f>
        <v>-2.274021786708639</v>
      </c>
    </row>
    <row r="1068" spans="1:15" x14ac:dyDescent="0.55000000000000004">
      <c r="A1068" s="3">
        <v>35</v>
      </c>
      <c r="B1068" s="4">
        <v>11</v>
      </c>
      <c r="C1068" s="2">
        <f>IFERROR(LN(実質付加価値!C1068),"")</f>
        <v>10.582386876639795</v>
      </c>
      <c r="D1068" s="2">
        <f>IFERROR(LN(実質付加価値!D1068),"")</f>
        <v>10.437134232147079</v>
      </c>
      <c r="E1068" s="2">
        <f>IFERROR(LN(実質付加価値!E1068),"")</f>
        <v>10.545779744917947</v>
      </c>
      <c r="F1068" s="2">
        <f>IFERROR(LN(実質付加価値!F1068),"")</f>
        <v>10.540081563160228</v>
      </c>
      <c r="G1068" s="2">
        <f>IFERROR(LN(実質付加価値!G1068),"")</f>
        <v>10.892302134283028</v>
      </c>
      <c r="I1068" s="3">
        <v>35</v>
      </c>
      <c r="J1068" s="3">
        <v>11</v>
      </c>
      <c r="K1068" s="2" cm="1">
        <f t="array" ref="K1068">IF(C1068="","",C1068-SUMPRODUCT(($B$1461:$B$1491=$J1068)*1,C$1461:C$1491))</f>
        <v>-0.25438475682504169</v>
      </c>
      <c r="L1068" s="2" cm="1">
        <f t="array" ref="L1068">IF(D1068="","",D1068-SUMPRODUCT(($B$1461:$B$1491=$J1068)*1,D$1461:D$1491))</f>
        <v>-0.62345084550278251</v>
      </c>
      <c r="M1068" s="2" cm="1">
        <f t="array" ref="M1068">IF(E1068="","",E1068-SUMPRODUCT(($B$1461:$B$1491=$J1068)*1,E$1461:E$1491))</f>
        <v>-0.74126364218237839</v>
      </c>
      <c r="N1068" s="2" cm="1">
        <f t="array" ref="N1068">IF(F1068="","",F1068-SUMPRODUCT(($B$1461:$B$1491=$J1068)*1,F$1461:F$1491))</f>
        <v>-0.80883954950722625</v>
      </c>
      <c r="O1068" s="2" cm="1">
        <f t="array" ref="O1068">IF(G1068="","",G1068-SUMPRODUCT(($B$1461:$B$1491=$J1068)*1,G$1461:G$1491))</f>
        <v>-0.67568256388399739</v>
      </c>
    </row>
    <row r="1069" spans="1:15" x14ac:dyDescent="0.55000000000000004">
      <c r="A1069" s="3">
        <v>35</v>
      </c>
      <c r="B1069" s="4">
        <v>12</v>
      </c>
      <c r="C1069" s="2">
        <f>IFERROR(LN(実質付加価値!C1069),"")</f>
        <v>9.4964559207718082</v>
      </c>
      <c r="D1069" s="2">
        <f>IFERROR(LN(実質付加価値!D1069),"")</f>
        <v>9.8159607681958558</v>
      </c>
      <c r="E1069" s="2">
        <f>IFERROR(LN(実質付加価値!E1069),"")</f>
        <v>9.7535656737205887</v>
      </c>
      <c r="F1069" s="2">
        <f>IFERROR(LN(実質付加価値!F1069),"")</f>
        <v>9.6155989430010056</v>
      </c>
      <c r="G1069" s="2">
        <f>IFERROR(LN(実質付加価値!G1069),"")</f>
        <v>9.9076171473454036</v>
      </c>
      <c r="I1069" s="3">
        <v>35</v>
      </c>
      <c r="J1069" s="3">
        <v>12</v>
      </c>
      <c r="K1069" s="2" cm="1">
        <f t="array" ref="K1069">IF(C1069="","",C1069-SUMPRODUCT(($B$1461:$B$1491=$J1069)*1,C$1461:C$1491))</f>
        <v>-1.4641137588070023</v>
      </c>
      <c r="L1069" s="2" cm="1">
        <f t="array" ref="L1069">IF(D1069="","",D1069-SUMPRODUCT(($B$1461:$B$1491=$J1069)*1,D$1461:D$1491))</f>
        <v>-1.2372971033535016</v>
      </c>
      <c r="M1069" s="2" cm="1">
        <f t="array" ref="M1069">IF(E1069="","",E1069-SUMPRODUCT(($B$1461:$B$1491=$J1069)*1,E$1461:E$1491))</f>
        <v>-1.4192290180915741</v>
      </c>
      <c r="N1069" s="2" cm="1">
        <f t="array" ref="N1069">IF(F1069="","",F1069-SUMPRODUCT(($B$1461:$B$1491=$J1069)*1,F$1461:F$1491))</f>
        <v>-1.4768859832227523</v>
      </c>
      <c r="O1069" s="2" cm="1">
        <f t="array" ref="O1069">IF(G1069="","",G1069-SUMPRODUCT(($B$1461:$B$1491=$J1069)*1,G$1461:G$1491))</f>
        <v>-1.3243148399534643</v>
      </c>
    </row>
    <row r="1070" spans="1:15" x14ac:dyDescent="0.55000000000000004">
      <c r="A1070" s="3">
        <v>35</v>
      </c>
      <c r="B1070" s="4">
        <v>13</v>
      </c>
      <c r="C1070" s="2" t="str">
        <f>IFERROR(LN(実質付加価値!C1070),"")</f>
        <v/>
      </c>
      <c r="D1070" s="2">
        <f>IFERROR(LN(実質付加価値!D1070),"")</f>
        <v>6.024277499354536</v>
      </c>
      <c r="E1070" s="2">
        <f>IFERROR(LN(実質付加価値!E1070),"")</f>
        <v>4.4861541626855415</v>
      </c>
      <c r="F1070" s="2">
        <f>IFERROR(LN(実質付加価値!F1070),"")</f>
        <v>4.0687243071553763</v>
      </c>
      <c r="G1070" s="2">
        <f>IFERROR(LN(実質付加価値!G1070),"")</f>
        <v>3.9027186001402976</v>
      </c>
      <c r="I1070" s="3">
        <v>35</v>
      </c>
      <c r="J1070" s="3">
        <v>13</v>
      </c>
      <c r="K1070" s="2" t="str" cm="1">
        <f t="array" ref="K1070">IF(C1070="","",C1070-SUMPRODUCT(($B$1461:$B$1491=$J1070)*1,C$1461:C$1491))</f>
        <v/>
      </c>
      <c r="L1070" s="2" cm="1">
        <f t="array" ref="L1070">IF(D1070="","",D1070-SUMPRODUCT(($B$1461:$B$1491=$J1070)*1,D$1461:D$1491))</f>
        <v>-2.994289911307181</v>
      </c>
      <c r="M1070" s="2" cm="1">
        <f t="array" ref="M1070">IF(E1070="","",E1070-SUMPRODUCT(($B$1461:$B$1491=$J1070)*1,E$1461:E$1491))</f>
        <v>-4.5741646873805246</v>
      </c>
      <c r="N1070" s="2" cm="1">
        <f t="array" ref="N1070">IF(F1070="","",F1070-SUMPRODUCT(($B$1461:$B$1491=$J1070)*1,F$1461:F$1491))</f>
        <v>-4.782780650166611</v>
      </c>
      <c r="O1070" s="2" cm="1">
        <f t="array" ref="O1070">IF(G1070="","",G1070-SUMPRODUCT(($B$1461:$B$1491=$J1070)*1,G$1461:G$1491))</f>
        <v>-5.2177070200194455</v>
      </c>
    </row>
    <row r="1071" spans="1:15" x14ac:dyDescent="0.55000000000000004">
      <c r="A1071" s="3">
        <v>35</v>
      </c>
      <c r="B1071" s="4">
        <v>14</v>
      </c>
      <c r="C1071" s="2">
        <f>IFERROR(LN(実質付加価値!C1071),"")</f>
        <v>12.616008971427945</v>
      </c>
      <c r="D1071" s="2">
        <f>IFERROR(LN(実質付加価値!D1071),"")</f>
        <v>12.338355123252537</v>
      </c>
      <c r="E1071" s="2">
        <f>IFERROR(LN(実質付加価値!E1071),"")</f>
        <v>12.303287832838711</v>
      </c>
      <c r="F1071" s="2">
        <f>IFERROR(LN(実質付加価値!F1071),"")</f>
        <v>12.320219732530134</v>
      </c>
      <c r="G1071" s="2">
        <f>IFERROR(LN(実質付加価値!G1071),"")</f>
        <v>12.339080473657248</v>
      </c>
      <c r="I1071" s="3">
        <v>35</v>
      </c>
      <c r="J1071" s="3">
        <v>14</v>
      </c>
      <c r="K1071" s="2" cm="1">
        <f t="array" ref="K1071">IF(C1071="","",C1071-SUMPRODUCT(($B$1461:$B$1491=$J1071)*1,C$1461:C$1491))</f>
        <v>1.1533611785034452</v>
      </c>
      <c r="L1071" s="2" cm="1">
        <f t="array" ref="L1071">IF(D1071="","",D1071-SUMPRODUCT(($B$1461:$B$1491=$J1071)*1,D$1461:D$1491))</f>
        <v>1.1008261142189255</v>
      </c>
      <c r="M1071" s="2" cm="1">
        <f t="array" ref="M1071">IF(E1071="","",E1071-SUMPRODUCT(($B$1461:$B$1491=$J1071)*1,E$1461:E$1491))</f>
        <v>0.81139879460932463</v>
      </c>
      <c r="N1071" s="2" cm="1">
        <f t="array" ref="N1071">IF(F1071="","",F1071-SUMPRODUCT(($B$1461:$B$1491=$J1071)*1,F$1461:F$1491))</f>
        <v>0.93688172388376323</v>
      </c>
      <c r="O1071" s="2" cm="1">
        <f t="array" ref="O1071">IF(G1071="","",G1071-SUMPRODUCT(($B$1461:$B$1491=$J1071)*1,G$1461:G$1491))</f>
        <v>0.84527895511114792</v>
      </c>
    </row>
    <row r="1072" spans="1:15" x14ac:dyDescent="0.55000000000000004">
      <c r="A1072" s="3">
        <v>35</v>
      </c>
      <c r="B1072" s="4">
        <v>15</v>
      </c>
      <c r="C1072" s="2">
        <f>IFERROR(LN(実質付加価値!C1072),"")</f>
        <v>9.6890078271072326</v>
      </c>
      <c r="D1072" s="2">
        <f>IFERROR(LN(実質付加価値!D1072),"")</f>
        <v>9.7302282593449654</v>
      </c>
      <c r="E1072" s="2">
        <f>IFERROR(LN(実質付加価値!E1072),"")</f>
        <v>9.4002985038344722</v>
      </c>
      <c r="F1072" s="2">
        <f>IFERROR(LN(実質付加価値!F1072),"")</f>
        <v>9.1192958703205758</v>
      </c>
      <c r="G1072" s="2">
        <f>IFERROR(LN(実質付加価値!G1072),"")</f>
        <v>9.4510600722889127</v>
      </c>
      <c r="I1072" s="3">
        <v>35</v>
      </c>
      <c r="J1072" s="3">
        <v>15</v>
      </c>
      <c r="K1072" s="2" cm="1">
        <f t="array" ref="K1072">IF(C1072="","",C1072-SUMPRODUCT(($B$1461:$B$1491=$J1072)*1,C$1461:C$1491))</f>
        <v>-0.47524712065023778</v>
      </c>
      <c r="L1072" s="2" cm="1">
        <f t="array" ref="L1072">IF(D1072="","",D1072-SUMPRODUCT(($B$1461:$B$1491=$J1072)*1,D$1461:D$1491))</f>
        <v>-0.40734821396924481</v>
      </c>
      <c r="M1072" s="2" cm="1">
        <f t="array" ref="M1072">IF(E1072="","",E1072-SUMPRODUCT(($B$1461:$B$1491=$J1072)*1,E$1461:E$1491))</f>
        <v>-0.63918126637785555</v>
      </c>
      <c r="N1072" s="2" cm="1">
        <f t="array" ref="N1072">IF(F1072="","",F1072-SUMPRODUCT(($B$1461:$B$1491=$J1072)*1,F$1461:F$1491))</f>
        <v>-0.78156785978973531</v>
      </c>
      <c r="O1072" s="2" cm="1">
        <f t="array" ref="O1072">IF(G1072="","",G1072-SUMPRODUCT(($B$1461:$B$1491=$J1072)*1,G$1461:G$1491))</f>
        <v>-0.49299179047000585</v>
      </c>
    </row>
    <row r="1073" spans="1:15" x14ac:dyDescent="0.55000000000000004">
      <c r="A1073" s="3">
        <v>35</v>
      </c>
      <c r="B1073" s="4">
        <v>16</v>
      </c>
      <c r="C1073" s="2">
        <f>IFERROR(LN(実質付加価値!C1073),"")</f>
        <v>11.522271193748143</v>
      </c>
      <c r="D1073" s="2">
        <f>IFERROR(LN(実質付加価値!D1073),"")</f>
        <v>10.048772553680243</v>
      </c>
      <c r="E1073" s="2">
        <f>IFERROR(LN(実質付加価値!E1073),"")</f>
        <v>11.873100553450714</v>
      </c>
      <c r="F1073" s="2">
        <f>IFERROR(LN(実質付加価値!F1073),"")</f>
        <v>9.7521560561870562</v>
      </c>
      <c r="G1073" s="2">
        <f>IFERROR(LN(実質付加価値!G1073),"")</f>
        <v>9.4430999397360171</v>
      </c>
      <c r="I1073" s="3">
        <v>35</v>
      </c>
      <c r="J1073" s="3">
        <v>16</v>
      </c>
      <c r="K1073" s="2" cm="1">
        <f t="array" ref="K1073">IF(C1073="","",C1073-SUMPRODUCT(($B$1461:$B$1491=$J1073)*1,C$1461:C$1491))</f>
        <v>7.4049391534034115E-2</v>
      </c>
      <c r="L1073" s="2" cm="1">
        <f t="array" ref="L1073">IF(D1073="","",D1073-SUMPRODUCT(($B$1461:$B$1491=$J1073)*1,D$1461:D$1491))</f>
        <v>-1.5584779341172972</v>
      </c>
      <c r="M1073" s="2" cm="1">
        <f t="array" ref="M1073">IF(E1073="","",E1073-SUMPRODUCT(($B$1461:$B$1491=$J1073)*1,E$1461:E$1491))</f>
        <v>0.11806768797854339</v>
      </c>
      <c r="N1073" s="2" cm="1">
        <f t="array" ref="N1073">IF(F1073="","",F1073-SUMPRODUCT(($B$1461:$B$1491=$J1073)*1,F$1461:F$1491))</f>
        <v>-1.9108893948651406</v>
      </c>
      <c r="O1073" s="2" cm="1">
        <f t="array" ref="O1073">IF(G1073="","",G1073-SUMPRODUCT(($B$1461:$B$1491=$J1073)*1,G$1461:G$1491))</f>
        <v>-2.2719198396494527</v>
      </c>
    </row>
    <row r="1074" spans="1:15" x14ac:dyDescent="0.55000000000000004">
      <c r="A1074" s="3">
        <v>35</v>
      </c>
      <c r="B1074" s="4">
        <v>17</v>
      </c>
      <c r="C1074" s="2">
        <f>IFERROR(LN(実質付加価値!C1074),"")</f>
        <v>12.38971274013304</v>
      </c>
      <c r="D1074" s="2">
        <f>IFERROR(LN(実質付加価値!D1074),"")</f>
        <v>12.375884078171996</v>
      </c>
      <c r="E1074" s="2">
        <f>IFERROR(LN(実質付加価値!E1074),"")</f>
        <v>12.379729456984467</v>
      </c>
      <c r="F1074" s="2">
        <f>IFERROR(LN(実質付加価値!F1074),"")</f>
        <v>12.225334922679455</v>
      </c>
      <c r="G1074" s="2">
        <f>IFERROR(LN(実質付加価値!G1074),"")</f>
        <v>12.144446412108525</v>
      </c>
      <c r="I1074" s="3">
        <v>35</v>
      </c>
      <c r="J1074" s="3">
        <v>17</v>
      </c>
      <c r="K1074" s="2" cm="1">
        <f t="array" ref="K1074">IF(C1074="","",C1074-SUMPRODUCT(($B$1461:$B$1491=$J1074)*1,C$1461:C$1491))</f>
        <v>-0.10462592678210925</v>
      </c>
      <c r="L1074" s="2" cm="1">
        <f t="array" ref="L1074">IF(D1074="","",D1074-SUMPRODUCT(($B$1461:$B$1491=$J1074)*1,D$1461:D$1491))</f>
        <v>5.2465780089548275E-2</v>
      </c>
      <c r="M1074" s="2" cm="1">
        <f t="array" ref="M1074">IF(E1074="","",E1074-SUMPRODUCT(($B$1461:$B$1491=$J1074)*1,E$1461:E$1491))</f>
        <v>-6.7935686566526599E-2</v>
      </c>
      <c r="N1074" s="2" cm="1">
        <f t="array" ref="N1074">IF(F1074="","",F1074-SUMPRODUCT(($B$1461:$B$1491=$J1074)*1,F$1461:F$1491))</f>
        <v>-0.18087848072383217</v>
      </c>
      <c r="O1074" s="2" cm="1">
        <f t="array" ref="O1074">IF(G1074="","",G1074-SUMPRODUCT(($B$1461:$B$1491=$J1074)*1,G$1461:G$1491))</f>
        <v>-0.27677211508243715</v>
      </c>
    </row>
    <row r="1075" spans="1:15" x14ac:dyDescent="0.55000000000000004">
      <c r="A1075" s="3">
        <v>35</v>
      </c>
      <c r="B1075" s="4">
        <v>18</v>
      </c>
      <c r="C1075" s="2">
        <f>IFERROR(LN(実質付加価値!C1075),"")</f>
        <v>12.468797422777385</v>
      </c>
      <c r="D1075" s="2">
        <f>IFERROR(LN(実質付加価値!D1075),"")</f>
        <v>12.570216768845304</v>
      </c>
      <c r="E1075" s="2">
        <f>IFERROR(LN(実質付加価値!E1075),"")</f>
        <v>12.637103361787457</v>
      </c>
      <c r="F1075" s="2">
        <f>IFERROR(LN(実質付加価値!F1075),"")</f>
        <v>12.591796967486475</v>
      </c>
      <c r="G1075" s="2">
        <f>IFERROR(LN(実質付加価値!G1075),"")</f>
        <v>12.886964514466817</v>
      </c>
      <c r="I1075" s="3">
        <v>35</v>
      </c>
      <c r="J1075" s="3">
        <v>18</v>
      </c>
      <c r="K1075" s="2" cm="1">
        <f t="array" ref="K1075">IF(C1075="","",C1075-SUMPRODUCT(($B$1461:$B$1491=$J1075)*1,C$1461:C$1491))</f>
        <v>-0.36372163174038974</v>
      </c>
      <c r="L1075" s="2" cm="1">
        <f t="array" ref="L1075">IF(D1075="","",D1075-SUMPRODUCT(($B$1461:$B$1491=$J1075)*1,D$1461:D$1491))</f>
        <v>-0.38305760900352048</v>
      </c>
      <c r="M1075" s="2" cm="1">
        <f t="array" ref="M1075">IF(E1075="","",E1075-SUMPRODUCT(($B$1461:$B$1491=$J1075)*1,E$1461:E$1491))</f>
        <v>-0.36606289934164948</v>
      </c>
      <c r="N1075" s="2" cm="1">
        <f t="array" ref="N1075">IF(F1075="","",F1075-SUMPRODUCT(($B$1461:$B$1491=$J1075)*1,F$1461:F$1491))</f>
        <v>-0.41530836014343997</v>
      </c>
      <c r="O1075" s="2" cm="1">
        <f t="array" ref="O1075">IF(G1075="","",G1075-SUMPRODUCT(($B$1461:$B$1491=$J1075)*1,G$1461:G$1491))</f>
        <v>-8.5197319241125058E-2</v>
      </c>
    </row>
    <row r="1076" spans="1:15" x14ac:dyDescent="0.55000000000000004">
      <c r="A1076" s="3">
        <v>35</v>
      </c>
      <c r="B1076" s="4">
        <v>19</v>
      </c>
      <c r="C1076" s="2">
        <f>IFERROR(LN(実質付加価値!C1076),"")</f>
        <v>12.230098649344374</v>
      </c>
      <c r="D1076" s="2">
        <f>IFERROR(LN(実質付加価値!D1076),"")</f>
        <v>11.934141265944788</v>
      </c>
      <c r="E1076" s="2">
        <f>IFERROR(LN(実質付加価値!E1076),"")</f>
        <v>11.899575224165902</v>
      </c>
      <c r="F1076" s="2">
        <f>IFERROR(LN(実質付加価値!F1076),"")</f>
        <v>11.84600799180086</v>
      </c>
      <c r="G1076" s="2">
        <f>IFERROR(LN(実質付加価値!G1076),"")</f>
        <v>11.926022612453329</v>
      </c>
      <c r="I1076" s="3">
        <v>35</v>
      </c>
      <c r="J1076" s="3">
        <v>19</v>
      </c>
      <c r="K1076" s="2" cm="1">
        <f t="array" ref="K1076">IF(C1076="","",C1076-SUMPRODUCT(($B$1461:$B$1491=$J1076)*1,C$1461:C$1491))</f>
        <v>-0.39671925170403277</v>
      </c>
      <c r="L1076" s="2" cm="1">
        <f t="array" ref="L1076">IF(D1076="","",D1076-SUMPRODUCT(($B$1461:$B$1491=$J1076)*1,D$1461:D$1491))</f>
        <v>-0.55900775949053738</v>
      </c>
      <c r="M1076" s="2" cm="1">
        <f t="array" ref="M1076">IF(E1076="","",E1076-SUMPRODUCT(($B$1461:$B$1491=$J1076)*1,E$1461:E$1491))</f>
        <v>-0.5646349572925935</v>
      </c>
      <c r="N1076" s="2" cm="1">
        <f t="array" ref="N1076">IF(F1076="","",F1076-SUMPRODUCT(($B$1461:$B$1491=$J1076)*1,F$1461:F$1491))</f>
        <v>-0.59379378331290944</v>
      </c>
      <c r="O1076" s="2" cm="1">
        <f t="array" ref="O1076">IF(G1076="","",G1076-SUMPRODUCT(($B$1461:$B$1491=$J1076)*1,G$1461:G$1491))</f>
        <v>-0.60901556488708231</v>
      </c>
    </row>
    <row r="1077" spans="1:15" x14ac:dyDescent="0.55000000000000004">
      <c r="A1077" s="3">
        <v>35</v>
      </c>
      <c r="B1077" s="4">
        <v>20</v>
      </c>
      <c r="C1077" s="2">
        <f>IFERROR(LN(実質付加価値!C1077),"")</f>
        <v>12.510210897495298</v>
      </c>
      <c r="D1077" s="2">
        <f>IFERROR(LN(実質付加価値!D1077),"")</f>
        <v>12.653542988917978</v>
      </c>
      <c r="E1077" s="2">
        <f>IFERROR(LN(実質付加価値!E1077),"")</f>
        <v>12.600732213207984</v>
      </c>
      <c r="F1077" s="2">
        <f>IFERROR(LN(実質付加価値!F1077),"")</f>
        <v>12.55352500457303</v>
      </c>
      <c r="G1077" s="2">
        <f>IFERROR(LN(実質付加価値!G1077),"")</f>
        <v>12.583684373234412</v>
      </c>
      <c r="I1077" s="3">
        <v>35</v>
      </c>
      <c r="J1077" s="3">
        <v>20</v>
      </c>
      <c r="K1077" s="2" cm="1">
        <f t="array" ref="K1077">IF(C1077="","",C1077-SUMPRODUCT(($B$1461:$B$1491=$J1077)*1,C$1461:C$1491))</f>
        <v>-0.34256976800139505</v>
      </c>
      <c r="L1077" s="2" cm="1">
        <f t="array" ref="L1077">IF(D1077="","",D1077-SUMPRODUCT(($B$1461:$B$1491=$J1077)*1,D$1461:D$1491))</f>
        <v>-0.41077919347058689</v>
      </c>
      <c r="M1077" s="2" cm="1">
        <f t="array" ref="M1077">IF(E1077="","",E1077-SUMPRODUCT(($B$1461:$B$1491=$J1077)*1,E$1461:E$1491))</f>
        <v>-0.41402792639449615</v>
      </c>
      <c r="N1077" s="2" cm="1">
        <f t="array" ref="N1077">IF(F1077="","",F1077-SUMPRODUCT(($B$1461:$B$1491=$J1077)*1,F$1461:F$1491))</f>
        <v>-0.42494976208480395</v>
      </c>
      <c r="O1077" s="2" cm="1">
        <f t="array" ref="O1077">IF(G1077="","",G1077-SUMPRODUCT(($B$1461:$B$1491=$J1077)*1,G$1461:G$1491))</f>
        <v>-0.43852732189927224</v>
      </c>
    </row>
    <row r="1078" spans="1:15" x14ac:dyDescent="0.55000000000000004">
      <c r="A1078" s="3">
        <v>35</v>
      </c>
      <c r="B1078" s="4">
        <v>21</v>
      </c>
      <c r="C1078" s="2">
        <f>IFERROR(LN(実質付加価値!C1078),"")</f>
        <v>12.797810795661908</v>
      </c>
      <c r="D1078" s="2">
        <f>IFERROR(LN(実質付加価値!D1078),"")</f>
        <v>12.821374357977447</v>
      </c>
      <c r="E1078" s="2">
        <f>IFERROR(LN(実質付加価値!E1078),"")</f>
        <v>12.760143439946846</v>
      </c>
      <c r="F1078" s="2">
        <f>IFERROR(LN(実質付加価値!F1078),"")</f>
        <v>12.556421526800616</v>
      </c>
      <c r="G1078" s="2">
        <f>IFERROR(LN(実質付加価値!G1078),"")</f>
        <v>12.653800311464718</v>
      </c>
      <c r="I1078" s="3">
        <v>35</v>
      </c>
      <c r="J1078" s="3">
        <v>21</v>
      </c>
      <c r="K1078" s="2" cm="1">
        <f t="array" ref="K1078">IF(C1078="","",C1078-SUMPRODUCT(($B$1461:$B$1491=$J1078)*1,C$1461:C$1491))</f>
        <v>3.6454961256033869E-3</v>
      </c>
      <c r="L1078" s="2" cm="1">
        <f t="array" ref="L1078">IF(D1078="","",D1078-SUMPRODUCT(($B$1461:$B$1491=$J1078)*1,D$1461:D$1491))</f>
        <v>1.5232553339519228E-3</v>
      </c>
      <c r="M1078" s="2" cm="1">
        <f t="array" ref="M1078">IF(E1078="","",E1078-SUMPRODUCT(($B$1461:$B$1491=$J1078)*1,E$1461:E$1491))</f>
        <v>-6.8608486053287621E-2</v>
      </c>
      <c r="N1078" s="2" cm="1">
        <f t="array" ref="N1078">IF(F1078="","",F1078-SUMPRODUCT(($B$1461:$B$1491=$J1078)*1,F$1461:F$1491))</f>
        <v>1.3765135399687267E-2</v>
      </c>
      <c r="O1078" s="2" cm="1">
        <f t="array" ref="O1078">IF(G1078="","",G1078-SUMPRODUCT(($B$1461:$B$1491=$J1078)*1,G$1461:G$1491))</f>
        <v>1.0265807744188393E-2</v>
      </c>
    </row>
    <row r="1079" spans="1:15" x14ac:dyDescent="0.55000000000000004">
      <c r="A1079" s="3">
        <v>35</v>
      </c>
      <c r="B1079" s="4">
        <v>22</v>
      </c>
      <c r="C1079" s="2">
        <f>IFERROR(LN(実質付加価値!C1079),"")</f>
        <v>11.782706669063684</v>
      </c>
      <c r="D1079" s="2">
        <f>IFERROR(LN(実質付加価値!D1079),"")</f>
        <v>11.736827671717736</v>
      </c>
      <c r="E1079" s="2">
        <f>IFERROR(LN(実質付加価値!E1079),"")</f>
        <v>11.691477358670115</v>
      </c>
      <c r="F1079" s="2">
        <f>IFERROR(LN(実質付加価値!F1079),"")</f>
        <v>11.190923110276024</v>
      </c>
      <c r="G1079" s="2">
        <f>IFERROR(LN(実質付加価値!G1079),"")</f>
        <v>11.157430472044267</v>
      </c>
      <c r="I1079" s="3">
        <v>35</v>
      </c>
      <c r="J1079" s="3">
        <v>22</v>
      </c>
      <c r="K1079" s="2" cm="1">
        <f t="array" ref="K1079">IF(C1079="","",C1079-SUMPRODUCT(($B$1461:$B$1491=$J1079)*1,C$1461:C$1491))</f>
        <v>-0.32399888900389939</v>
      </c>
      <c r="L1079" s="2" cm="1">
        <f t="array" ref="L1079">IF(D1079="","",D1079-SUMPRODUCT(($B$1461:$B$1491=$J1079)*1,D$1461:D$1491))</f>
        <v>-0.34199228520304104</v>
      </c>
      <c r="M1079" s="2" cm="1">
        <f t="array" ref="M1079">IF(E1079="","",E1079-SUMPRODUCT(($B$1461:$B$1491=$J1079)*1,E$1461:E$1491))</f>
        <v>-0.38516558656855793</v>
      </c>
      <c r="N1079" s="2" cm="1">
        <f t="array" ref="N1079">IF(F1079="","",F1079-SUMPRODUCT(($B$1461:$B$1491=$J1079)*1,F$1461:F$1491))</f>
        <v>-0.41013468607458492</v>
      </c>
      <c r="O1079" s="2" cm="1">
        <f t="array" ref="O1079">IF(G1079="","",G1079-SUMPRODUCT(($B$1461:$B$1491=$J1079)*1,G$1461:G$1491))</f>
        <v>-0.43953157910939389</v>
      </c>
    </row>
    <row r="1080" spans="1:15" x14ac:dyDescent="0.55000000000000004">
      <c r="A1080" s="3">
        <v>35</v>
      </c>
      <c r="B1080" s="4">
        <v>23</v>
      </c>
      <c r="C1080" s="2">
        <f>IFERROR(LN(実質付加価値!C1080),"")</f>
        <v>11.466910874846629</v>
      </c>
      <c r="D1080" s="2">
        <f>IFERROR(LN(実質付加価値!D1080),"")</f>
        <v>11.461915929585771</v>
      </c>
      <c r="E1080" s="2">
        <f>IFERROR(LN(実質付加価値!E1080),"")</f>
        <v>11.468302196453175</v>
      </c>
      <c r="F1080" s="2">
        <f>IFERROR(LN(実質付加価値!F1080),"")</f>
        <v>11.550068946955641</v>
      </c>
      <c r="G1080" s="2">
        <f>IFERROR(LN(実質付加価値!G1080),"")</f>
        <v>11.521429066956978</v>
      </c>
      <c r="I1080" s="3">
        <v>35</v>
      </c>
      <c r="J1080" s="3">
        <v>23</v>
      </c>
      <c r="K1080" s="2" cm="1">
        <f t="array" ref="K1080">IF(C1080="","",C1080-SUMPRODUCT(($B$1461:$B$1491=$J1080)*1,C$1461:C$1491))</f>
        <v>-0.35659513601205184</v>
      </c>
      <c r="L1080" s="2" cm="1">
        <f t="array" ref="L1080">IF(D1080="","",D1080-SUMPRODUCT(($B$1461:$B$1491=$J1080)*1,D$1461:D$1491))</f>
        <v>-0.36396291065768693</v>
      </c>
      <c r="M1080" s="2" cm="1">
        <f t="array" ref="M1080">IF(E1080="","",E1080-SUMPRODUCT(($B$1461:$B$1491=$J1080)*1,E$1461:E$1491))</f>
        <v>-0.39482642403648427</v>
      </c>
      <c r="N1080" s="2" cm="1">
        <f t="array" ref="N1080">IF(F1080="","",F1080-SUMPRODUCT(($B$1461:$B$1491=$J1080)*1,F$1461:F$1491))</f>
        <v>-0.39670200601547556</v>
      </c>
      <c r="O1080" s="2" cm="1">
        <f t="array" ref="O1080">IF(G1080="","",G1080-SUMPRODUCT(($B$1461:$B$1491=$J1080)*1,G$1461:G$1491))</f>
        <v>-0.41459644433601994</v>
      </c>
    </row>
    <row r="1081" spans="1:15" x14ac:dyDescent="0.55000000000000004">
      <c r="A1081" s="3">
        <v>35</v>
      </c>
      <c r="B1081" s="4">
        <v>24</v>
      </c>
      <c r="C1081" s="2">
        <f>IFERROR(LN(実質付加価値!C1081),"")</f>
        <v>10.384153330706273</v>
      </c>
      <c r="D1081" s="2">
        <f>IFERROR(LN(実質付加価値!D1081),"")</f>
        <v>10.345430217773908</v>
      </c>
      <c r="E1081" s="2">
        <f>IFERROR(LN(実質付加価値!E1081),"")</f>
        <v>10.115537730026633</v>
      </c>
      <c r="F1081" s="2">
        <f>IFERROR(LN(実質付加価値!F1081),"")</f>
        <v>10.032390181600181</v>
      </c>
      <c r="G1081" s="2">
        <f>IFERROR(LN(実質付加価値!G1081),"")</f>
        <v>10.10527395154312</v>
      </c>
      <c r="I1081" s="3">
        <v>35</v>
      </c>
      <c r="J1081" s="3">
        <v>24</v>
      </c>
      <c r="K1081" s="2" cm="1">
        <f t="array" ref="K1081">IF(C1081="","",C1081-SUMPRODUCT(($B$1461:$B$1491=$J1081)*1,C$1461:C$1491))</f>
        <v>-0.77329579760545641</v>
      </c>
      <c r="L1081" s="2" cm="1">
        <f t="array" ref="L1081">IF(D1081="","",D1081-SUMPRODUCT(($B$1461:$B$1491=$J1081)*1,D$1461:D$1491))</f>
        <v>-0.81366684855135674</v>
      </c>
      <c r="M1081" s="2" cm="1">
        <f t="array" ref="M1081">IF(E1081="","",E1081-SUMPRODUCT(($B$1461:$B$1491=$J1081)*1,E$1461:E$1491))</f>
        <v>-1.0068048109417376</v>
      </c>
      <c r="N1081" s="2" cm="1">
        <f t="array" ref="N1081">IF(F1081="","",F1081-SUMPRODUCT(($B$1461:$B$1491=$J1081)*1,F$1461:F$1491))</f>
        <v>-1.0246518986138522</v>
      </c>
      <c r="O1081" s="2" cm="1">
        <f t="array" ref="O1081">IF(G1081="","",G1081-SUMPRODUCT(($B$1461:$B$1491=$J1081)*1,G$1461:G$1491))</f>
        <v>-0.98531834948463448</v>
      </c>
    </row>
    <row r="1082" spans="1:15" x14ac:dyDescent="0.55000000000000004">
      <c r="A1082" s="3">
        <v>35</v>
      </c>
      <c r="B1082" s="4">
        <v>25</v>
      </c>
      <c r="C1082" s="2">
        <f>IFERROR(LN(実質付加価値!C1082),"")</f>
        <v>11.939383341041752</v>
      </c>
      <c r="D1082" s="2">
        <f>IFERROR(LN(実質付加価値!D1082),"")</f>
        <v>12.067628289280869</v>
      </c>
      <c r="E1082" s="2">
        <f>IFERROR(LN(実質付加価値!E1082),"")</f>
        <v>12.062660583808933</v>
      </c>
      <c r="F1082" s="2">
        <f>IFERROR(LN(実質付加価値!F1082),"")</f>
        <v>12.083685999958982</v>
      </c>
      <c r="G1082" s="2">
        <f>IFERROR(LN(実質付加価値!G1082),"")</f>
        <v>12.226817821922891</v>
      </c>
      <c r="I1082" s="3">
        <v>35</v>
      </c>
      <c r="J1082" s="3">
        <v>25</v>
      </c>
      <c r="K1082" s="2" cm="1">
        <f t="array" ref="K1082">IF(C1082="","",C1082-SUMPRODUCT(($B$1461:$B$1491=$J1082)*1,C$1461:C$1491))</f>
        <v>-0.38468244065507839</v>
      </c>
      <c r="L1082" s="2" cm="1">
        <f t="array" ref="L1082">IF(D1082="","",D1082-SUMPRODUCT(($B$1461:$B$1491=$J1082)*1,D$1461:D$1491))</f>
        <v>-0.36700404163818234</v>
      </c>
      <c r="M1082" s="2" cm="1">
        <f t="array" ref="M1082">IF(E1082="","",E1082-SUMPRODUCT(($B$1461:$B$1491=$J1082)*1,E$1461:E$1491))</f>
        <v>-0.34905127520086765</v>
      </c>
      <c r="N1082" s="2" cm="1">
        <f t="array" ref="N1082">IF(F1082="","",F1082-SUMPRODUCT(($B$1461:$B$1491=$J1082)*1,F$1461:F$1491))</f>
        <v>-0.36861093554563418</v>
      </c>
      <c r="O1082" s="2" cm="1">
        <f t="array" ref="O1082">IF(G1082="","",G1082-SUMPRODUCT(($B$1461:$B$1491=$J1082)*1,G$1461:G$1491))</f>
        <v>-0.37014490900346964</v>
      </c>
    </row>
    <row r="1083" spans="1:15" x14ac:dyDescent="0.55000000000000004">
      <c r="A1083" s="3">
        <v>35</v>
      </c>
      <c r="B1083" s="4">
        <v>26</v>
      </c>
      <c r="C1083" s="2">
        <f>IFERROR(LN(実質付加価値!C1083),"")</f>
        <v>11.869282922377021</v>
      </c>
      <c r="D1083" s="2">
        <f>IFERROR(LN(実質付加価値!D1083),"")</f>
        <v>11.965699346763218</v>
      </c>
      <c r="E1083" s="2">
        <f>IFERROR(LN(実質付加価値!E1083),"")</f>
        <v>11.953919145156494</v>
      </c>
      <c r="F1083" s="2">
        <f>IFERROR(LN(実質付加価値!F1083),"")</f>
        <v>11.936958409841107</v>
      </c>
      <c r="G1083" s="2">
        <f>IFERROR(LN(実質付加価値!G1083),"")</f>
        <v>11.904348307290855</v>
      </c>
      <c r="I1083" s="3">
        <v>35</v>
      </c>
      <c r="J1083" s="3">
        <v>26</v>
      </c>
      <c r="K1083" s="2" cm="1">
        <f t="array" ref="K1083">IF(C1083="","",C1083-SUMPRODUCT(($B$1461:$B$1491=$J1083)*1,C$1461:C$1491))</f>
        <v>-0.42515463950859278</v>
      </c>
      <c r="L1083" s="2" cm="1">
        <f t="array" ref="L1083">IF(D1083="","",D1083-SUMPRODUCT(($B$1461:$B$1491=$J1083)*1,D$1461:D$1491))</f>
        <v>-0.42519971918012089</v>
      </c>
      <c r="M1083" s="2" cm="1">
        <f t="array" ref="M1083">IF(E1083="","",E1083-SUMPRODUCT(($B$1461:$B$1491=$J1083)*1,E$1461:E$1491))</f>
        <v>-0.44761282802296343</v>
      </c>
      <c r="N1083" s="2" cm="1">
        <f t="array" ref="N1083">IF(F1083="","",F1083-SUMPRODUCT(($B$1461:$B$1491=$J1083)*1,F$1461:F$1491))</f>
        <v>-0.44715387264646012</v>
      </c>
      <c r="O1083" s="2" cm="1">
        <f t="array" ref="O1083">IF(G1083="","",G1083-SUMPRODUCT(($B$1461:$B$1491=$J1083)*1,G$1461:G$1491))</f>
        <v>-0.44511519034756475</v>
      </c>
    </row>
    <row r="1084" spans="1:15" x14ac:dyDescent="0.55000000000000004">
      <c r="A1084" s="3">
        <v>35</v>
      </c>
      <c r="B1084" s="4">
        <v>27</v>
      </c>
      <c r="C1084" s="2">
        <f>IFERROR(LN(実質付加価値!C1084),"")</f>
        <v>12.649312063417014</v>
      </c>
      <c r="D1084" s="2">
        <f>IFERROR(LN(実質付加価値!D1084),"")</f>
        <v>12.547289115496424</v>
      </c>
      <c r="E1084" s="2">
        <f>IFERROR(LN(実質付加価値!E1084),"")</f>
        <v>12.510700550865359</v>
      </c>
      <c r="F1084" s="2">
        <f>IFERROR(LN(実質付加価値!F1084),"")</f>
        <v>12.486776218608242</v>
      </c>
      <c r="G1084" s="2">
        <f>IFERROR(LN(実質付加価値!G1084),"")</f>
        <v>12.497124008154298</v>
      </c>
      <c r="I1084" s="3">
        <v>35</v>
      </c>
      <c r="J1084" s="3">
        <v>27</v>
      </c>
      <c r="K1084" s="2" cm="1">
        <f t="array" ref="K1084">IF(C1084="","",C1084-SUMPRODUCT(($B$1461:$B$1491=$J1084)*1,C$1461:C$1491))</f>
        <v>-0.31048020709241619</v>
      </c>
      <c r="L1084" s="2" cm="1">
        <f t="array" ref="L1084">IF(D1084="","",D1084-SUMPRODUCT(($B$1461:$B$1491=$J1084)*1,D$1461:D$1491))</f>
        <v>-0.45778189926876323</v>
      </c>
      <c r="M1084" s="2" cm="1">
        <f t="array" ref="M1084">IF(E1084="","",E1084-SUMPRODUCT(($B$1461:$B$1491=$J1084)*1,E$1461:E$1491))</f>
        <v>-0.51992772225042216</v>
      </c>
      <c r="N1084" s="2" cm="1">
        <f t="array" ref="N1084">IF(F1084="","",F1084-SUMPRODUCT(($B$1461:$B$1491=$J1084)*1,F$1461:F$1491))</f>
        <v>-0.53766269068989914</v>
      </c>
      <c r="O1084" s="2" cm="1">
        <f t="array" ref="O1084">IF(G1084="","",G1084-SUMPRODUCT(($B$1461:$B$1491=$J1084)*1,G$1461:G$1491))</f>
        <v>-0.5379952707753155</v>
      </c>
    </row>
    <row r="1085" spans="1:15" x14ac:dyDescent="0.55000000000000004">
      <c r="A1085" s="3">
        <v>35</v>
      </c>
      <c r="B1085" s="4">
        <v>28</v>
      </c>
      <c r="C1085" s="2">
        <f>IFERROR(LN(実質付加価値!C1085),"")</f>
        <v>12.654333713480636</v>
      </c>
      <c r="D1085" s="2">
        <f>IFERROR(LN(実質付加価値!D1085),"")</f>
        <v>12.727997656685904</v>
      </c>
      <c r="E1085" s="2">
        <f>IFERROR(LN(実質付加価値!E1085),"")</f>
        <v>12.801095532031093</v>
      </c>
      <c r="F1085" s="2">
        <f>IFERROR(LN(実質付加価値!F1085),"")</f>
        <v>12.81334495433938</v>
      </c>
      <c r="G1085" s="2">
        <f>IFERROR(LN(実質付加価値!G1085),"")</f>
        <v>12.856480605522371</v>
      </c>
      <c r="I1085" s="3">
        <v>35</v>
      </c>
      <c r="J1085" s="3">
        <v>28</v>
      </c>
      <c r="K1085" s="2" cm="1">
        <f t="array" ref="K1085">IF(C1085="","",C1085-SUMPRODUCT(($B$1461:$B$1491=$J1085)*1,C$1461:C$1491))</f>
        <v>-0.14848235306875601</v>
      </c>
      <c r="L1085" s="2" cm="1">
        <f t="array" ref="L1085">IF(D1085="","",D1085-SUMPRODUCT(($B$1461:$B$1491=$J1085)*1,D$1461:D$1491))</f>
        <v>-0.16467782782850726</v>
      </c>
      <c r="M1085" s="2" cm="1">
        <f t="array" ref="M1085">IF(E1085="","",E1085-SUMPRODUCT(($B$1461:$B$1491=$J1085)*1,E$1461:E$1491))</f>
        <v>-0.16916661371888608</v>
      </c>
      <c r="N1085" s="2" cm="1">
        <f t="array" ref="N1085">IF(F1085="","",F1085-SUMPRODUCT(($B$1461:$B$1491=$J1085)*1,F$1461:F$1491))</f>
        <v>-0.17849225524079415</v>
      </c>
      <c r="O1085" s="2" cm="1">
        <f t="array" ref="O1085">IF(G1085="","",G1085-SUMPRODUCT(($B$1461:$B$1491=$J1085)*1,G$1461:G$1491))</f>
        <v>-0.18455081721928579</v>
      </c>
    </row>
    <row r="1086" spans="1:15" x14ac:dyDescent="0.55000000000000004">
      <c r="A1086" s="3">
        <v>35</v>
      </c>
      <c r="B1086" s="4">
        <v>29</v>
      </c>
      <c r="C1086" s="2">
        <f>IFERROR(LN(実質付加価値!C1086),"")</f>
        <v>12.274349541231089</v>
      </c>
      <c r="D1086" s="2">
        <f>IFERROR(LN(実質付加価値!D1086),"")</f>
        <v>12.26984406579807</v>
      </c>
      <c r="E1086" s="2">
        <f>IFERROR(LN(実質付加価値!E1086),"")</f>
        <v>12.250428814805502</v>
      </c>
      <c r="F1086" s="2">
        <f>IFERROR(LN(実質付加価値!F1086),"")</f>
        <v>12.243478832006099</v>
      </c>
      <c r="G1086" s="2">
        <f>IFERROR(LN(実質付加価値!G1086),"")</f>
        <v>12.225526964131863</v>
      </c>
      <c r="I1086" s="3">
        <v>35</v>
      </c>
      <c r="J1086" s="3">
        <v>29</v>
      </c>
      <c r="K1086" s="2" cm="1">
        <f t="array" ref="K1086">IF(C1086="","",C1086-SUMPRODUCT(($B$1461:$B$1491=$J1086)*1,C$1461:C$1491))</f>
        <v>-0.30142884821563776</v>
      </c>
      <c r="L1086" s="2" cm="1">
        <f t="array" ref="L1086">IF(D1086="","",D1086-SUMPRODUCT(($B$1461:$B$1491=$J1086)*1,D$1461:D$1491))</f>
        <v>-0.33397781317619568</v>
      </c>
      <c r="M1086" s="2" cm="1">
        <f t="array" ref="M1086">IF(E1086="","",E1086-SUMPRODUCT(($B$1461:$B$1491=$J1086)*1,E$1461:E$1491))</f>
        <v>-0.37755957859384992</v>
      </c>
      <c r="N1086" s="2" cm="1">
        <f t="array" ref="N1086">IF(F1086="","",F1086-SUMPRODUCT(($B$1461:$B$1491=$J1086)*1,F$1461:F$1491))</f>
        <v>-0.38896171096465437</v>
      </c>
      <c r="O1086" s="2" cm="1">
        <f t="array" ref="O1086">IF(G1086="","",G1086-SUMPRODUCT(($B$1461:$B$1491=$J1086)*1,G$1461:G$1491))</f>
        <v>-0.41166341658088434</v>
      </c>
    </row>
    <row r="1087" spans="1:15" x14ac:dyDescent="0.55000000000000004">
      <c r="A1087" s="3">
        <v>35</v>
      </c>
      <c r="B1087" s="4">
        <v>30</v>
      </c>
      <c r="C1087" s="2">
        <f>IFERROR(LN(実質付加価値!C1087),"")</f>
        <v>12.928929162039941</v>
      </c>
      <c r="D1087" s="2">
        <f>IFERROR(LN(実質付加価値!D1087),"")</f>
        <v>13.05321373837857</v>
      </c>
      <c r="E1087" s="2">
        <f>IFERROR(LN(実質付加価値!E1087),"")</f>
        <v>13.083937301170115</v>
      </c>
      <c r="F1087" s="2">
        <f>IFERROR(LN(実質付加価値!F1087),"")</f>
        <v>13.082548840989006</v>
      </c>
      <c r="G1087" s="2">
        <f>IFERROR(LN(実質付加価値!G1087),"")</f>
        <v>13.119544335965047</v>
      </c>
      <c r="I1087" s="3">
        <v>35</v>
      </c>
      <c r="J1087" s="3">
        <v>30</v>
      </c>
      <c r="K1087" s="2" cm="1">
        <f t="array" ref="K1087">IF(C1087="","",C1087-SUMPRODUCT(($B$1461:$B$1491=$J1087)*1,C$1461:C$1491))</f>
        <v>-0.22646434421519679</v>
      </c>
      <c r="L1087" s="2" cm="1">
        <f t="array" ref="L1087">IF(D1087="","",D1087-SUMPRODUCT(($B$1461:$B$1491=$J1087)*1,D$1461:D$1491))</f>
        <v>-0.25978919531216249</v>
      </c>
      <c r="M1087" s="2" cm="1">
        <f t="array" ref="M1087">IF(E1087="","",E1087-SUMPRODUCT(($B$1461:$B$1491=$J1087)*1,E$1461:E$1491))</f>
        <v>-0.29889153437040683</v>
      </c>
      <c r="N1087" s="2" cm="1">
        <f t="array" ref="N1087">IF(F1087="","",F1087-SUMPRODUCT(($B$1461:$B$1491=$J1087)*1,F$1461:F$1491))</f>
        <v>-0.30257455549677381</v>
      </c>
      <c r="O1087" s="2" cm="1">
        <f t="array" ref="O1087">IF(G1087="","",G1087-SUMPRODUCT(($B$1461:$B$1491=$J1087)*1,G$1461:G$1491))</f>
        <v>-0.31365348370219159</v>
      </c>
    </row>
    <row r="1088" spans="1:15" x14ac:dyDescent="0.55000000000000004">
      <c r="A1088" s="3">
        <v>35</v>
      </c>
      <c r="B1088" s="4">
        <v>31</v>
      </c>
      <c r="C1088" s="2">
        <f>IFERROR(LN(実質付加価値!C1088),"")</f>
        <v>12.470501967256977</v>
      </c>
      <c r="D1088" s="2">
        <f>IFERROR(LN(実質付加価値!D1088),"")</f>
        <v>12.325036194393732</v>
      </c>
      <c r="E1088" s="2">
        <f>IFERROR(LN(実質付加価値!E1088),"")</f>
        <v>12.279788596444025</v>
      </c>
      <c r="F1088" s="2">
        <f>IFERROR(LN(実質付加価値!F1088),"")</f>
        <v>12.144932454657098</v>
      </c>
      <c r="G1088" s="2">
        <f>IFERROR(LN(実質付加価値!G1088),"")</f>
        <v>12.124272137459423</v>
      </c>
      <c r="I1088" s="3">
        <v>35</v>
      </c>
      <c r="J1088" s="3">
        <v>31</v>
      </c>
      <c r="K1088" s="2" cm="1">
        <f t="array" ref="K1088">IF(C1088="","",C1088-SUMPRODUCT(($B$1461:$B$1491=$J1088)*1,C$1461:C$1491))</f>
        <v>-0.22817206719740746</v>
      </c>
      <c r="L1088" s="2" cm="1">
        <f t="array" ref="L1088">IF(D1088="","",D1088-SUMPRODUCT(($B$1461:$B$1491=$J1088)*1,D$1461:D$1491))</f>
        <v>-0.27648192734994126</v>
      </c>
      <c r="M1088" s="2" cm="1">
        <f t="array" ref="M1088">IF(E1088="","",E1088-SUMPRODUCT(($B$1461:$B$1491=$J1088)*1,E$1461:E$1491))</f>
        <v>-0.29493585528590138</v>
      </c>
      <c r="N1088" s="2" cm="1">
        <f t="array" ref="N1088">IF(F1088="","",F1088-SUMPRODUCT(($B$1461:$B$1491=$J1088)*1,F$1461:F$1491))</f>
        <v>-0.30353497602942525</v>
      </c>
      <c r="O1088" s="2" cm="1">
        <f t="array" ref="O1088">IF(G1088="","",G1088-SUMPRODUCT(($B$1461:$B$1491=$J1088)*1,G$1461:G$1491))</f>
        <v>-0.32328131288018724</v>
      </c>
    </row>
    <row r="1089" spans="1:15" x14ac:dyDescent="0.55000000000000004">
      <c r="A1089" s="3">
        <v>36</v>
      </c>
      <c r="B1089" s="4">
        <v>1</v>
      </c>
      <c r="C1089" s="2">
        <f>IFERROR(LN(実質付加価値!C1089),"")</f>
        <v>11.273869452634438</v>
      </c>
      <c r="D1089" s="2">
        <f>IFERROR(LN(実質付加価値!D1089),"")</f>
        <v>11.108590009824049</v>
      </c>
      <c r="E1089" s="2">
        <f>IFERROR(LN(実質付加価値!E1089),"")</f>
        <v>10.94751969916992</v>
      </c>
      <c r="F1089" s="2">
        <f>IFERROR(LN(実質付加価値!F1089),"")</f>
        <v>10.9201662568953</v>
      </c>
      <c r="G1089" s="2">
        <f>IFERROR(LN(実質付加価値!G1089),"")</f>
        <v>10.981595322246626</v>
      </c>
      <c r="I1089" s="3">
        <v>36</v>
      </c>
      <c r="J1089" s="3">
        <v>1</v>
      </c>
      <c r="K1089" s="2" cm="1">
        <f t="array" ref="K1089">IF(C1089="","",C1089-SUMPRODUCT(($B$1461:$B$1491=$J1089)*1,C$1461:C$1491))</f>
        <v>-0.32636288130131774</v>
      </c>
      <c r="L1089" s="2" cm="1">
        <f t="array" ref="L1089">IF(D1089="","",D1089-SUMPRODUCT(($B$1461:$B$1491=$J1089)*1,D$1461:D$1491))</f>
        <v>-0.35117670925750133</v>
      </c>
      <c r="M1089" s="2" cm="1">
        <f t="array" ref="M1089">IF(E1089="","",E1089-SUMPRODUCT(($B$1461:$B$1491=$J1089)*1,E$1461:E$1491))</f>
        <v>-0.41371613391567763</v>
      </c>
      <c r="N1089" s="2" cm="1">
        <f t="array" ref="N1089">IF(F1089="","",F1089-SUMPRODUCT(($B$1461:$B$1491=$J1089)*1,F$1461:F$1491))</f>
        <v>-0.40206541168322296</v>
      </c>
      <c r="O1089" s="2" cm="1">
        <f t="array" ref="O1089">IF(G1089="","",G1089-SUMPRODUCT(($B$1461:$B$1491=$J1089)*1,G$1461:G$1491))</f>
        <v>-0.42309613810165736</v>
      </c>
    </row>
    <row r="1090" spans="1:15" x14ac:dyDescent="0.55000000000000004">
      <c r="A1090" s="3">
        <v>36</v>
      </c>
      <c r="B1090" s="4">
        <v>2</v>
      </c>
      <c r="C1090" s="2">
        <f>IFERROR(LN(実質付加価値!C1090),"")</f>
        <v>7.4507759972894583</v>
      </c>
      <c r="D1090" s="2">
        <f>IFERROR(LN(実質付加価値!D1090),"")</f>
        <v>7.9965836938283319</v>
      </c>
      <c r="E1090" s="2">
        <f>IFERROR(LN(実質付加価値!E1090),"")</f>
        <v>7.8324124006896509</v>
      </c>
      <c r="F1090" s="2">
        <f>IFERROR(LN(実質付加価値!F1090),"")</f>
        <v>7.7207974437456448</v>
      </c>
      <c r="G1090" s="2">
        <f>IFERROR(LN(実質付加価値!G1090),"")</f>
        <v>7.3595779338693479</v>
      </c>
      <c r="I1090" s="3">
        <v>36</v>
      </c>
      <c r="J1090" s="3">
        <v>2</v>
      </c>
      <c r="K1090" s="2" cm="1">
        <f t="array" ref="K1090">IF(C1090="","",C1090-SUMPRODUCT(($B$1461:$B$1491=$J1090)*1,C$1461:C$1491))</f>
        <v>-1.017070630805879</v>
      </c>
      <c r="L1090" s="2" cm="1">
        <f t="array" ref="L1090">IF(D1090="","",D1090-SUMPRODUCT(($B$1461:$B$1491=$J1090)*1,D$1461:D$1491))</f>
        <v>-0.60169046253167213</v>
      </c>
      <c r="M1090" s="2" cm="1">
        <f t="array" ref="M1090">IF(E1090="","",E1090-SUMPRODUCT(($B$1461:$B$1491=$J1090)*1,E$1461:E$1491))</f>
        <v>-0.72842071474624337</v>
      </c>
      <c r="N1090" s="2" cm="1">
        <f t="array" ref="N1090">IF(F1090="","",F1090-SUMPRODUCT(($B$1461:$B$1491=$J1090)*1,F$1461:F$1491))</f>
        <v>-0.81639225227019718</v>
      </c>
      <c r="O1090" s="2" cm="1">
        <f t="array" ref="O1090">IF(G1090="","",G1090-SUMPRODUCT(($B$1461:$B$1491=$J1090)*1,G$1461:G$1491))</f>
        <v>-0.92907594908675861</v>
      </c>
    </row>
    <row r="1091" spans="1:15" x14ac:dyDescent="0.55000000000000004">
      <c r="A1091" s="3">
        <v>36</v>
      </c>
      <c r="B1091" s="4">
        <v>3</v>
      </c>
      <c r="C1091" s="2">
        <f>IFERROR(LN(実質付加価値!C1091),"")</f>
        <v>10.899933081417325</v>
      </c>
      <c r="D1091" s="2">
        <f>IFERROR(LN(実質付加価値!D1091),"")</f>
        <v>11.01595548893563</v>
      </c>
      <c r="E1091" s="2">
        <f>IFERROR(LN(実質付加価値!E1091),"")</f>
        <v>10.807766888771926</v>
      </c>
      <c r="F1091" s="2">
        <f>IFERROR(LN(実質付加価値!F1091),"")</f>
        <v>10.684950432717363</v>
      </c>
      <c r="G1091" s="2">
        <f>IFERROR(LN(実質付加価値!G1091),"")</f>
        <v>10.696267822578042</v>
      </c>
      <c r="I1091" s="3">
        <v>36</v>
      </c>
      <c r="J1091" s="3">
        <v>3</v>
      </c>
      <c r="K1091" s="2" cm="1">
        <f t="array" ref="K1091">IF(C1091="","",C1091-SUMPRODUCT(($B$1461:$B$1491=$J1091)*1,C$1461:C$1491))</f>
        <v>-1.1634909853694584</v>
      </c>
      <c r="L1091" s="2" cm="1">
        <f t="array" ref="L1091">IF(D1091="","",D1091-SUMPRODUCT(($B$1461:$B$1491=$J1091)*1,D$1461:D$1491))</f>
        <v>-1.0765824267226414</v>
      </c>
      <c r="M1091" s="2" cm="1">
        <f t="array" ref="M1091">IF(E1091="","",E1091-SUMPRODUCT(($B$1461:$B$1491=$J1091)*1,E$1461:E$1491))</f>
        <v>-1.3264943623544436</v>
      </c>
      <c r="N1091" s="2" cm="1">
        <f t="array" ref="N1091">IF(F1091="","",F1091-SUMPRODUCT(($B$1461:$B$1491=$J1091)*1,F$1461:F$1491))</f>
        <v>-1.379580356058689</v>
      </c>
      <c r="O1091" s="2" cm="1">
        <f t="array" ref="O1091">IF(G1091="","",G1091-SUMPRODUCT(($B$1461:$B$1491=$J1091)*1,G$1461:G$1491))</f>
        <v>-1.4081796450955721</v>
      </c>
    </row>
    <row r="1092" spans="1:15" x14ac:dyDescent="0.55000000000000004">
      <c r="A1092" s="3">
        <v>36</v>
      </c>
      <c r="B1092" s="4">
        <v>4</v>
      </c>
      <c r="C1092" s="2">
        <f>IFERROR(LN(実質付加価値!C1092),"")</f>
        <v>9.4149838836498638</v>
      </c>
      <c r="D1092" s="2">
        <f>IFERROR(LN(実質付加価値!D1092),"")</f>
        <v>8.8755315507497574</v>
      </c>
      <c r="E1092" s="2">
        <f>IFERROR(LN(実質付加価値!E1092),"")</f>
        <v>8.840908568169267</v>
      </c>
      <c r="F1092" s="2">
        <f>IFERROR(LN(実質付加価値!F1092),"")</f>
        <v>8.3810421805099882</v>
      </c>
      <c r="G1092" s="2">
        <f>IFERROR(LN(実質付加価値!G1092),"")</f>
        <v>8.5250723363218004</v>
      </c>
      <c r="I1092" s="3">
        <v>36</v>
      </c>
      <c r="J1092" s="3">
        <v>4</v>
      </c>
      <c r="K1092" s="2" cm="1">
        <f t="array" ref="K1092">IF(C1092="","",C1092-SUMPRODUCT(($B$1461:$B$1491=$J1092)*1,C$1461:C$1491))</f>
        <v>-0.51853777331574946</v>
      </c>
      <c r="L1092" s="2" cm="1">
        <f t="array" ref="L1092">IF(D1092="","",D1092-SUMPRODUCT(($B$1461:$B$1491=$J1092)*1,D$1461:D$1491))</f>
        <v>-1.1548112430268258</v>
      </c>
      <c r="M1092" s="2" cm="1">
        <f t="array" ref="M1092">IF(E1092="","",E1092-SUMPRODUCT(($B$1461:$B$1491=$J1092)*1,E$1461:E$1491))</f>
        <v>-1.097797640291823</v>
      </c>
      <c r="N1092" s="2" cm="1">
        <f t="array" ref="N1092">IF(F1092="","",F1092-SUMPRODUCT(($B$1461:$B$1491=$J1092)*1,F$1461:F$1491))</f>
        <v>-1.4451207908516555</v>
      </c>
      <c r="O1092" s="2" cm="1">
        <f t="array" ref="O1092">IF(G1092="","",G1092-SUMPRODUCT(($B$1461:$B$1491=$J1092)*1,G$1461:G$1491))</f>
        <v>-1.2760462957982455</v>
      </c>
    </row>
    <row r="1093" spans="1:15" x14ac:dyDescent="0.55000000000000004">
      <c r="A1093" s="3">
        <v>36</v>
      </c>
      <c r="B1093" s="4">
        <v>5</v>
      </c>
      <c r="C1093" s="2">
        <f>IFERROR(LN(実質付加価値!C1093),"")</f>
        <v>10.142227550290377</v>
      </c>
      <c r="D1093" s="2">
        <f>IFERROR(LN(実質付加価値!D1093),"")</f>
        <v>10.636876578565213</v>
      </c>
      <c r="E1093" s="2">
        <f>IFERROR(LN(実質付加価値!E1093),"")</f>
        <v>10.434518466345242</v>
      </c>
      <c r="F1093" s="2">
        <f>IFERROR(LN(実質付加価値!F1093),"")</f>
        <v>10.410664341054872</v>
      </c>
      <c r="G1093" s="2">
        <f>IFERROR(LN(実質付加価値!G1093),"")</f>
        <v>10.239338915744751</v>
      </c>
      <c r="I1093" s="3">
        <v>36</v>
      </c>
      <c r="J1093" s="3">
        <v>5</v>
      </c>
      <c r="K1093" s="2" cm="1">
        <f t="array" ref="K1093">IF(C1093="","",C1093-SUMPRODUCT(($B$1461:$B$1491=$J1093)*1,C$1461:C$1491))</f>
        <v>-9.4928916760027349E-2</v>
      </c>
      <c r="L1093" s="2" cm="1">
        <f t="array" ref="L1093">IF(D1093="","",D1093-SUMPRODUCT(($B$1461:$B$1491=$J1093)*1,D$1461:D$1491))</f>
        <v>0.25566985126926767</v>
      </c>
      <c r="M1093" s="2" cm="1">
        <f t="array" ref="M1093">IF(E1093="","",E1093-SUMPRODUCT(($B$1461:$B$1491=$J1093)*1,E$1461:E$1491))</f>
        <v>1.1051216133974862E-2</v>
      </c>
      <c r="N1093" s="2" cm="1">
        <f t="array" ref="N1093">IF(F1093="","",F1093-SUMPRODUCT(($B$1461:$B$1491=$J1093)*1,F$1461:F$1491))</f>
        <v>0.1577956396253839</v>
      </c>
      <c r="O1093" s="2" cm="1">
        <f t="array" ref="O1093">IF(G1093="","",G1093-SUMPRODUCT(($B$1461:$B$1491=$J1093)*1,G$1461:G$1491))</f>
        <v>-7.9960485553389304E-2</v>
      </c>
    </row>
    <row r="1094" spans="1:15" x14ac:dyDescent="0.55000000000000004">
      <c r="A1094" s="3">
        <v>36</v>
      </c>
      <c r="B1094" s="4">
        <v>6</v>
      </c>
      <c r="C1094" s="2">
        <f>IFERROR(LN(実質付加価値!C1094),"")</f>
        <v>12.843258979703961</v>
      </c>
      <c r="D1094" s="2">
        <f>IFERROR(LN(実質付加価値!D1094),"")</f>
        <v>12.985208133890632</v>
      </c>
      <c r="E1094" s="2">
        <f>IFERROR(LN(実質付加価値!E1094),"")</f>
        <v>13.134872707078186</v>
      </c>
      <c r="F1094" s="2">
        <f>IFERROR(LN(実質付加価値!F1094),"")</f>
        <v>13.123576867463882</v>
      </c>
      <c r="G1094" s="2">
        <f>IFERROR(LN(実質付加価値!G1094),"")</f>
        <v>13.453946066289229</v>
      </c>
      <c r="I1094" s="3">
        <v>36</v>
      </c>
      <c r="J1094" s="3">
        <v>6</v>
      </c>
      <c r="K1094" s="2" cm="1">
        <f t="array" ref="K1094">IF(C1094="","",C1094-SUMPRODUCT(($B$1461:$B$1491=$J1094)*1,C$1461:C$1491))</f>
        <v>1.0037928536095055</v>
      </c>
      <c r="L1094" s="2" cm="1">
        <f t="array" ref="L1094">IF(D1094="","",D1094-SUMPRODUCT(($B$1461:$B$1491=$J1094)*1,D$1461:D$1491))</f>
        <v>1.0878048839991763</v>
      </c>
      <c r="M1094" s="2" cm="1">
        <f t="array" ref="M1094">IF(E1094="","",E1094-SUMPRODUCT(($B$1461:$B$1491=$J1094)*1,E$1461:E$1491))</f>
        <v>1.0848875383225156</v>
      </c>
      <c r="N1094" s="2" cm="1">
        <f t="array" ref="N1094">IF(F1094="","",F1094-SUMPRODUCT(($B$1461:$B$1491=$J1094)*1,F$1461:F$1491))</f>
        <v>1.0715192266061724</v>
      </c>
      <c r="O1094" s="2" cm="1">
        <f t="array" ref="O1094">IF(G1094="","",G1094-SUMPRODUCT(($B$1461:$B$1491=$J1094)*1,G$1461:G$1491))</f>
        <v>1.3731972801215804</v>
      </c>
    </row>
    <row r="1095" spans="1:15" x14ac:dyDescent="0.55000000000000004">
      <c r="A1095" s="3">
        <v>36</v>
      </c>
      <c r="B1095" s="4">
        <v>7</v>
      </c>
      <c r="C1095" s="2">
        <f>IFERROR(LN(実質付加価値!C1095),"")</f>
        <v>8.8979859605961078</v>
      </c>
      <c r="D1095" s="2">
        <f>IFERROR(LN(実質付加価値!D1095),"")</f>
        <v>8.9365207327102141</v>
      </c>
      <c r="E1095" s="2">
        <f>IFERROR(LN(実質付加価値!E1095),"")</f>
        <v>9.0278752308664174</v>
      </c>
      <c r="F1095" s="2">
        <f>IFERROR(LN(実質付加価値!F1095),"")</f>
        <v>8.9900029667659336</v>
      </c>
      <c r="G1095" s="2">
        <f>IFERROR(LN(実質付加価値!G1095),"")</f>
        <v>9.0681596323891487</v>
      </c>
      <c r="I1095" s="3">
        <v>36</v>
      </c>
      <c r="J1095" s="3">
        <v>7</v>
      </c>
      <c r="K1095" s="2" cm="1">
        <f t="array" ref="K1095">IF(C1095="","",C1095-SUMPRODUCT(($B$1461:$B$1491=$J1095)*1,C$1461:C$1491))</f>
        <v>-1.607234551043069</v>
      </c>
      <c r="L1095" s="2" cm="1">
        <f t="array" ref="L1095">IF(D1095="","",D1095-SUMPRODUCT(($B$1461:$B$1491=$J1095)*1,D$1461:D$1491))</f>
        <v>-1.7857317164468078</v>
      </c>
      <c r="M1095" s="2" cm="1">
        <f t="array" ref="M1095">IF(E1095="","",E1095-SUMPRODUCT(($B$1461:$B$1491=$J1095)*1,E$1461:E$1491))</f>
        <v>-1.6270620821969324</v>
      </c>
      <c r="N1095" s="2" cm="1">
        <f t="array" ref="N1095">IF(F1095="","",F1095-SUMPRODUCT(($B$1461:$B$1491=$J1095)*1,F$1461:F$1491))</f>
        <v>-1.6550027011745509</v>
      </c>
      <c r="O1095" s="2" cm="1">
        <f t="array" ref="O1095">IF(G1095="","",G1095-SUMPRODUCT(($B$1461:$B$1491=$J1095)*1,G$1461:G$1491))</f>
        <v>-1.6061894134442127</v>
      </c>
    </row>
    <row r="1096" spans="1:15" x14ac:dyDescent="0.55000000000000004">
      <c r="A1096" s="3">
        <v>36</v>
      </c>
      <c r="B1096" s="4">
        <v>8</v>
      </c>
      <c r="C1096" s="2">
        <f>IFERROR(LN(実質付加価値!C1096),"")</f>
        <v>4.9239181928452656</v>
      </c>
      <c r="D1096" s="2" t="str">
        <f>IFERROR(LN(実質付加価値!D1096),"")</f>
        <v/>
      </c>
      <c r="E1096" s="2">
        <f>IFERROR(LN(実質付加価値!E1096),"")</f>
        <v>7.5263353379315863</v>
      </c>
      <c r="F1096" s="2" t="str">
        <f>IFERROR(LN(実質付加価値!F1096),"")</f>
        <v/>
      </c>
      <c r="G1096" s="2">
        <f>IFERROR(LN(実質付加価値!G1096),"")</f>
        <v>1.3408365248510645</v>
      </c>
      <c r="I1096" s="3">
        <v>36</v>
      </c>
      <c r="J1096" s="3">
        <v>8</v>
      </c>
      <c r="K1096" s="2" cm="1">
        <f t="array" ref="K1096">IF(C1096="","",C1096-SUMPRODUCT(($B$1461:$B$1491=$J1096)*1,C$1461:C$1491))</f>
        <v>-6.6118887983917816</v>
      </c>
      <c r="L1096" s="2" t="str" cm="1">
        <f t="array" ref="L1096">IF(D1096="","",D1096-SUMPRODUCT(($B$1461:$B$1491=$J1096)*1,D$1461:D$1491))</f>
        <v/>
      </c>
      <c r="M1096" s="2" cm="1">
        <f t="array" ref="M1096">IF(E1096="","",E1096-SUMPRODUCT(($B$1461:$B$1491=$J1096)*1,E$1461:E$1491))</f>
        <v>-3.9157184747751259</v>
      </c>
      <c r="N1096" s="2" t="str" cm="1">
        <f t="array" ref="N1096">IF(F1096="","",F1096-SUMPRODUCT(($B$1461:$B$1491=$J1096)*1,F$1461:F$1491))</f>
        <v/>
      </c>
      <c r="O1096" s="2" cm="1">
        <f t="array" ref="O1096">IF(G1096="","",G1096-SUMPRODUCT(($B$1461:$B$1491=$J1096)*1,G$1461:G$1491))</f>
        <v>-9.9006826780931068</v>
      </c>
    </row>
    <row r="1097" spans="1:15" x14ac:dyDescent="0.55000000000000004">
      <c r="A1097" s="3">
        <v>36</v>
      </c>
      <c r="B1097" s="4">
        <v>9</v>
      </c>
      <c r="C1097" s="2">
        <f>IFERROR(LN(実質付加価値!C1097),"")</f>
        <v>9.7814588093894024</v>
      </c>
      <c r="D1097" s="2">
        <f>IFERROR(LN(実質付加価値!D1097),"")</f>
        <v>10.10277982105071</v>
      </c>
      <c r="E1097" s="2">
        <f>IFERROR(LN(実質付加価値!E1097),"")</f>
        <v>10.097524265372394</v>
      </c>
      <c r="F1097" s="2">
        <f>IFERROR(LN(実質付加価値!F1097),"")</f>
        <v>10.068094890118079</v>
      </c>
      <c r="G1097" s="2">
        <f>IFERROR(LN(実質付加価値!G1097),"")</f>
        <v>10.25926164583483</v>
      </c>
      <c r="I1097" s="3">
        <v>36</v>
      </c>
      <c r="J1097" s="3">
        <v>9</v>
      </c>
      <c r="K1097" s="2" cm="1">
        <f t="array" ref="K1097">IF(C1097="","",C1097-SUMPRODUCT(($B$1461:$B$1491=$J1097)*1,C$1461:C$1491))</f>
        <v>-1.2396172208281921</v>
      </c>
      <c r="L1097" s="2" cm="1">
        <f t="array" ref="L1097">IF(D1097="","",D1097-SUMPRODUCT(($B$1461:$B$1491=$J1097)*1,D$1461:D$1491))</f>
        <v>-0.96027798795380015</v>
      </c>
      <c r="M1097" s="2" cm="1">
        <f t="array" ref="M1097">IF(E1097="","",E1097-SUMPRODUCT(($B$1461:$B$1491=$J1097)*1,E$1461:E$1491))</f>
        <v>-1.02028101806766</v>
      </c>
      <c r="N1097" s="2" cm="1">
        <f t="array" ref="N1097">IF(F1097="","",F1097-SUMPRODUCT(($B$1461:$B$1491=$J1097)*1,F$1461:F$1491))</f>
        <v>-0.94628825257472649</v>
      </c>
      <c r="O1097" s="2" cm="1">
        <f t="array" ref="O1097">IF(G1097="","",G1097-SUMPRODUCT(($B$1461:$B$1491=$J1097)*1,G$1461:G$1491))</f>
        <v>-0.87325762965302367</v>
      </c>
    </row>
    <row r="1098" spans="1:15" x14ac:dyDescent="0.55000000000000004">
      <c r="A1098" s="3">
        <v>36</v>
      </c>
      <c r="B1098" s="4">
        <v>10</v>
      </c>
      <c r="C1098" s="2">
        <f>IFERROR(LN(実質付加価値!C1098),"")</f>
        <v>10.717983713358624</v>
      </c>
      <c r="D1098" s="2">
        <f>IFERROR(LN(実質付加価値!D1098),"")</f>
        <v>10.854364482438935</v>
      </c>
      <c r="E1098" s="2">
        <f>IFERROR(LN(実質付加価値!E1098),"")</f>
        <v>10.8885120533158</v>
      </c>
      <c r="F1098" s="2">
        <f>IFERROR(LN(実質付加価値!F1098),"")</f>
        <v>10.842180417682004</v>
      </c>
      <c r="G1098" s="2">
        <f>IFERROR(LN(実質付加価値!G1098),"")</f>
        <v>10.787475946144163</v>
      </c>
      <c r="I1098" s="3">
        <v>36</v>
      </c>
      <c r="J1098" s="3">
        <v>10</v>
      </c>
      <c r="K1098" s="2" cm="1">
        <f t="array" ref="K1098">IF(C1098="","",C1098-SUMPRODUCT(($B$1461:$B$1491=$J1098)*1,C$1461:C$1491))</f>
        <v>-1.2904524106211195</v>
      </c>
      <c r="L1098" s="2" cm="1">
        <f t="array" ref="L1098">IF(D1098="","",D1098-SUMPRODUCT(($B$1461:$B$1491=$J1098)*1,D$1461:D$1491))</f>
        <v>-1.2240253574187676</v>
      </c>
      <c r="M1098" s="2" cm="1">
        <f t="array" ref="M1098">IF(E1098="","",E1098-SUMPRODUCT(($B$1461:$B$1491=$J1098)*1,E$1461:E$1491))</f>
        <v>-1.3201935097467814</v>
      </c>
      <c r="N1098" s="2" cm="1">
        <f t="array" ref="N1098">IF(F1098="","",F1098-SUMPRODUCT(($B$1461:$B$1491=$J1098)*1,F$1461:F$1491))</f>
        <v>-1.2779055015771021</v>
      </c>
      <c r="O1098" s="2" cm="1">
        <f t="array" ref="O1098">IF(G1098="","",G1098-SUMPRODUCT(($B$1461:$B$1491=$J1098)*1,G$1461:G$1491))</f>
        <v>-1.5190408886159137</v>
      </c>
    </row>
    <row r="1099" spans="1:15" x14ac:dyDescent="0.55000000000000004">
      <c r="A1099" s="3">
        <v>36</v>
      </c>
      <c r="B1099" s="4">
        <v>11</v>
      </c>
      <c r="C1099" s="2">
        <f>IFERROR(LN(実質付加価値!C1099),"")</f>
        <v>11.266116987810687</v>
      </c>
      <c r="D1099" s="2">
        <f>IFERROR(LN(実質付加価値!D1099),"")</f>
        <v>10.245220815616669</v>
      </c>
      <c r="E1099" s="2">
        <f>IFERROR(LN(実質付加価値!E1099),"")</f>
        <v>10.580113740670422</v>
      </c>
      <c r="F1099" s="2">
        <f>IFERROR(LN(実質付加価値!F1099),"")</f>
        <v>12.251995999475673</v>
      </c>
      <c r="G1099" s="2">
        <f>IFERROR(LN(実質付加価値!G1099),"")</f>
        <v>11.79116389188613</v>
      </c>
      <c r="I1099" s="3">
        <v>36</v>
      </c>
      <c r="J1099" s="3">
        <v>11</v>
      </c>
      <c r="K1099" s="2" cm="1">
        <f t="array" ref="K1099">IF(C1099="","",C1099-SUMPRODUCT(($B$1461:$B$1491=$J1099)*1,C$1461:C$1491))</f>
        <v>0.42934535434585008</v>
      </c>
      <c r="L1099" s="2" cm="1">
        <f t="array" ref="L1099">IF(D1099="","",D1099-SUMPRODUCT(($B$1461:$B$1491=$J1099)*1,D$1461:D$1491))</f>
        <v>-0.81536426203319223</v>
      </c>
      <c r="M1099" s="2" cm="1">
        <f t="array" ref="M1099">IF(E1099="","",E1099-SUMPRODUCT(($B$1461:$B$1491=$J1099)*1,E$1461:E$1491))</f>
        <v>-0.70692964642990397</v>
      </c>
      <c r="N1099" s="2" cm="1">
        <f t="array" ref="N1099">IF(F1099="","",F1099-SUMPRODUCT(($B$1461:$B$1491=$J1099)*1,F$1461:F$1491))</f>
        <v>0.90307488680821812</v>
      </c>
      <c r="O1099" s="2" cm="1">
        <f t="array" ref="O1099">IF(G1099="","",G1099-SUMPRODUCT(($B$1461:$B$1491=$J1099)*1,G$1461:G$1491))</f>
        <v>0.22317919371910477</v>
      </c>
    </row>
    <row r="1100" spans="1:15" x14ac:dyDescent="0.55000000000000004">
      <c r="A1100" s="3">
        <v>36</v>
      </c>
      <c r="B1100" s="4">
        <v>12</v>
      </c>
      <c r="C1100" s="2">
        <f>IFERROR(LN(実質付加価値!C1100),"")</f>
        <v>10.869920805143328</v>
      </c>
      <c r="D1100" s="2">
        <f>IFERROR(LN(実質付加価値!D1100),"")</f>
        <v>10.230729346119992</v>
      </c>
      <c r="E1100" s="2">
        <f>IFERROR(LN(実質付加価値!E1100),"")</f>
        <v>9.4414436425643338</v>
      </c>
      <c r="F1100" s="2">
        <f>IFERROR(LN(実質付加価値!F1100),"")</f>
        <v>9.6164270705799684</v>
      </c>
      <c r="G1100" s="2">
        <f>IFERROR(LN(実質付加価値!G1100),"")</f>
        <v>11.304926089506527</v>
      </c>
      <c r="I1100" s="3">
        <v>36</v>
      </c>
      <c r="J1100" s="3">
        <v>12</v>
      </c>
      <c r="K1100" s="2" cm="1">
        <f t="array" ref="K1100">IF(C1100="","",C1100-SUMPRODUCT(($B$1461:$B$1491=$J1100)*1,C$1461:C$1491))</f>
        <v>-9.0648874435482085E-2</v>
      </c>
      <c r="L1100" s="2" cm="1">
        <f t="array" ref="L1100">IF(D1100="","",D1100-SUMPRODUCT(($B$1461:$B$1491=$J1100)*1,D$1461:D$1491))</f>
        <v>-0.82252852542936594</v>
      </c>
      <c r="M1100" s="2" cm="1">
        <f t="array" ref="M1100">IF(E1100="","",E1100-SUMPRODUCT(($B$1461:$B$1491=$J1100)*1,E$1461:E$1491))</f>
        <v>-1.731351049247829</v>
      </c>
      <c r="N1100" s="2" cm="1">
        <f t="array" ref="N1100">IF(F1100="","",F1100-SUMPRODUCT(($B$1461:$B$1491=$J1100)*1,F$1461:F$1491))</f>
        <v>-1.4760578556437896</v>
      </c>
      <c r="O1100" s="2" cm="1">
        <f t="array" ref="O1100">IF(G1100="","",G1100-SUMPRODUCT(($B$1461:$B$1491=$J1100)*1,G$1461:G$1491))</f>
        <v>7.2994102207658784E-2</v>
      </c>
    </row>
    <row r="1101" spans="1:15" x14ac:dyDescent="0.55000000000000004">
      <c r="A1101" s="3">
        <v>36</v>
      </c>
      <c r="B1101" s="4">
        <v>13</v>
      </c>
      <c r="C1101" s="2">
        <f>IFERROR(LN(実質付加価値!C1101),"")</f>
        <v>3.0242135582566041</v>
      </c>
      <c r="D1101" s="2">
        <f>IFERROR(LN(実質付加価値!D1101),"")</f>
        <v>5.2934871486946431</v>
      </c>
      <c r="E1101" s="2">
        <f>IFERROR(LN(実質付加価値!E1101),"")</f>
        <v>5.4500366357809709</v>
      </c>
      <c r="F1101" s="2">
        <f>IFERROR(LN(実質付加価値!F1101),"")</f>
        <v>0.49057118857541188</v>
      </c>
      <c r="G1101" s="2" t="str">
        <f>IFERROR(LN(実質付加価値!G1101),"")</f>
        <v/>
      </c>
      <c r="I1101" s="3">
        <v>36</v>
      </c>
      <c r="J1101" s="3">
        <v>13</v>
      </c>
      <c r="K1101" s="2" cm="1">
        <f t="array" ref="K1101">IF(C1101="","",C1101-SUMPRODUCT(($B$1461:$B$1491=$J1101)*1,C$1461:C$1491))</f>
        <v>-6.8698662923227767</v>
      </c>
      <c r="L1101" s="2" cm="1">
        <f t="array" ref="L1101">IF(D1101="","",D1101-SUMPRODUCT(($B$1461:$B$1491=$J1101)*1,D$1461:D$1491))</f>
        <v>-3.725080261967074</v>
      </c>
      <c r="M1101" s="2" cm="1">
        <f t="array" ref="M1101">IF(E1101="","",E1101-SUMPRODUCT(($B$1461:$B$1491=$J1101)*1,E$1461:E$1491))</f>
        <v>-3.6102822142850952</v>
      </c>
      <c r="N1101" s="2" cm="1">
        <f t="array" ref="N1101">IF(F1101="","",F1101-SUMPRODUCT(($B$1461:$B$1491=$J1101)*1,F$1461:F$1491))</f>
        <v>-8.360933768746575</v>
      </c>
      <c r="O1101" s="2" t="str" cm="1">
        <f t="array" ref="O1101">IF(G1101="","",G1101-SUMPRODUCT(($B$1461:$B$1491=$J1101)*1,G$1461:G$1491))</f>
        <v/>
      </c>
    </row>
    <row r="1102" spans="1:15" x14ac:dyDescent="0.55000000000000004">
      <c r="A1102" s="3">
        <v>36</v>
      </c>
      <c r="B1102" s="4">
        <v>14</v>
      </c>
      <c r="C1102" s="2">
        <f>IFERROR(LN(実質付加価値!C1102),"")</f>
        <v>8.7650956004947496</v>
      </c>
      <c r="D1102" s="2">
        <f>IFERROR(LN(実質付加価値!D1102),"")</f>
        <v>8.5304345225100491</v>
      </c>
      <c r="E1102" s="2">
        <f>IFERROR(LN(実質付加価値!E1102),"")</f>
        <v>8.3407956227386766</v>
      </c>
      <c r="F1102" s="2">
        <f>IFERROR(LN(実質付加価値!F1102),"")</f>
        <v>8.3384258250260146</v>
      </c>
      <c r="G1102" s="2">
        <f>IFERROR(LN(実質付加価値!G1102),"")</f>
        <v>8.4970519354592664</v>
      </c>
      <c r="I1102" s="3">
        <v>36</v>
      </c>
      <c r="J1102" s="3">
        <v>14</v>
      </c>
      <c r="K1102" s="2" cm="1">
        <f t="array" ref="K1102">IF(C1102="","",C1102-SUMPRODUCT(($B$1461:$B$1491=$J1102)*1,C$1461:C$1491))</f>
        <v>-2.6975521924297503</v>
      </c>
      <c r="L1102" s="2" cm="1">
        <f t="array" ref="L1102">IF(D1102="","",D1102-SUMPRODUCT(($B$1461:$B$1491=$J1102)*1,D$1461:D$1491))</f>
        <v>-2.7070944865235624</v>
      </c>
      <c r="M1102" s="2" cm="1">
        <f t="array" ref="M1102">IF(E1102="","",E1102-SUMPRODUCT(($B$1461:$B$1491=$J1102)*1,E$1461:E$1491))</f>
        <v>-3.1510934154907098</v>
      </c>
      <c r="N1102" s="2" cm="1">
        <f t="array" ref="N1102">IF(F1102="","",F1102-SUMPRODUCT(($B$1461:$B$1491=$J1102)*1,F$1461:F$1491))</f>
        <v>-3.0449121836203563</v>
      </c>
      <c r="O1102" s="2" cm="1">
        <f t="array" ref="O1102">IF(G1102="","",G1102-SUMPRODUCT(($B$1461:$B$1491=$J1102)*1,G$1461:G$1491))</f>
        <v>-2.9967495830868334</v>
      </c>
    </row>
    <row r="1103" spans="1:15" x14ac:dyDescent="0.55000000000000004">
      <c r="A1103" s="3">
        <v>36</v>
      </c>
      <c r="B1103" s="4">
        <v>15</v>
      </c>
      <c r="C1103" s="2">
        <f>IFERROR(LN(実質付加価値!C1103),"")</f>
        <v>8.9591337422720123</v>
      </c>
      <c r="D1103" s="2">
        <f>IFERROR(LN(実質付加価値!D1103),"")</f>
        <v>9.3194978539059914</v>
      </c>
      <c r="E1103" s="2">
        <f>IFERROR(LN(実質付加価値!E1103),"")</f>
        <v>8.7321417218563635</v>
      </c>
      <c r="F1103" s="2">
        <f>IFERROR(LN(実質付加価値!F1103),"")</f>
        <v>8.9629589469266939</v>
      </c>
      <c r="G1103" s="2">
        <f>IFERROR(LN(実質付加価値!G1103),"")</f>
        <v>8.6450470387953864</v>
      </c>
      <c r="I1103" s="3">
        <v>36</v>
      </c>
      <c r="J1103" s="3">
        <v>15</v>
      </c>
      <c r="K1103" s="2" cm="1">
        <f t="array" ref="K1103">IF(C1103="","",C1103-SUMPRODUCT(($B$1461:$B$1491=$J1103)*1,C$1461:C$1491))</f>
        <v>-1.2051212054854581</v>
      </c>
      <c r="L1103" s="2" cm="1">
        <f t="array" ref="L1103">IF(D1103="","",D1103-SUMPRODUCT(($B$1461:$B$1491=$J1103)*1,D$1461:D$1491))</f>
        <v>-0.8180786194082188</v>
      </c>
      <c r="M1103" s="2" cm="1">
        <f t="array" ref="M1103">IF(E1103="","",E1103-SUMPRODUCT(($B$1461:$B$1491=$J1103)*1,E$1461:E$1491))</f>
        <v>-1.3073380483559642</v>
      </c>
      <c r="N1103" s="2" cm="1">
        <f t="array" ref="N1103">IF(F1103="","",F1103-SUMPRODUCT(($B$1461:$B$1491=$J1103)*1,F$1461:F$1491))</f>
        <v>-0.93790478318361714</v>
      </c>
      <c r="O1103" s="2" cm="1">
        <f t="array" ref="O1103">IF(G1103="","",G1103-SUMPRODUCT(($B$1461:$B$1491=$J1103)*1,G$1461:G$1491))</f>
        <v>-1.2990048239635321</v>
      </c>
    </row>
    <row r="1104" spans="1:15" x14ac:dyDescent="0.55000000000000004">
      <c r="A1104" s="3">
        <v>36</v>
      </c>
      <c r="B1104" s="4">
        <v>16</v>
      </c>
      <c r="C1104" s="2">
        <f>IFERROR(LN(実質付加価値!C1104),"")</f>
        <v>10.874608088473734</v>
      </c>
      <c r="D1104" s="2">
        <f>IFERROR(LN(実質付加価値!D1104),"")</f>
        <v>10.949085950866934</v>
      </c>
      <c r="E1104" s="2">
        <f>IFERROR(LN(実質付加価値!E1104),"")</f>
        <v>11.032831015723762</v>
      </c>
      <c r="F1104" s="2">
        <f>IFERROR(LN(実質付加価値!F1104),"")</f>
        <v>11.035496778682976</v>
      </c>
      <c r="G1104" s="2">
        <f>IFERROR(LN(実質付加価値!G1104),"")</f>
        <v>11.09665398132686</v>
      </c>
      <c r="I1104" s="3">
        <v>36</v>
      </c>
      <c r="J1104" s="3">
        <v>16</v>
      </c>
      <c r="K1104" s="2" cm="1">
        <f t="array" ref="K1104">IF(C1104="","",C1104-SUMPRODUCT(($B$1461:$B$1491=$J1104)*1,C$1461:C$1491))</f>
        <v>-0.57361371374037518</v>
      </c>
      <c r="L1104" s="2" cm="1">
        <f t="array" ref="L1104">IF(D1104="","",D1104-SUMPRODUCT(($B$1461:$B$1491=$J1104)*1,D$1461:D$1491))</f>
        <v>-0.65816453693060595</v>
      </c>
      <c r="M1104" s="2" cm="1">
        <f t="array" ref="M1104">IF(E1104="","",E1104-SUMPRODUCT(($B$1461:$B$1491=$J1104)*1,E$1461:E$1491))</f>
        <v>-0.72220184974840862</v>
      </c>
      <c r="N1104" s="2" cm="1">
        <f t="array" ref="N1104">IF(F1104="","",F1104-SUMPRODUCT(($B$1461:$B$1491=$J1104)*1,F$1461:F$1491))</f>
        <v>-0.62754867236922074</v>
      </c>
      <c r="O1104" s="2" cm="1">
        <f t="array" ref="O1104">IF(G1104="","",G1104-SUMPRODUCT(($B$1461:$B$1491=$J1104)*1,G$1461:G$1491))</f>
        <v>-0.61836579805861014</v>
      </c>
    </row>
    <row r="1105" spans="1:15" x14ac:dyDescent="0.55000000000000004">
      <c r="A1105" s="3">
        <v>36</v>
      </c>
      <c r="B1105" s="4">
        <v>17</v>
      </c>
      <c r="C1105" s="2">
        <f>IFERROR(LN(実質付加価値!C1105),"")</f>
        <v>11.960586474674088</v>
      </c>
      <c r="D1105" s="2">
        <f>IFERROR(LN(実質付加価値!D1105),"")</f>
        <v>11.901851489984846</v>
      </c>
      <c r="E1105" s="2">
        <f>IFERROR(LN(実質付加価値!E1105),"")</f>
        <v>11.954982762052961</v>
      </c>
      <c r="F1105" s="2">
        <f>IFERROR(LN(実質付加価値!F1105),"")</f>
        <v>11.833085832936963</v>
      </c>
      <c r="G1105" s="2">
        <f>IFERROR(LN(実質付加価値!G1105),"")</f>
        <v>11.874412425503749</v>
      </c>
      <c r="I1105" s="3">
        <v>36</v>
      </c>
      <c r="J1105" s="3">
        <v>17</v>
      </c>
      <c r="K1105" s="2" cm="1">
        <f t="array" ref="K1105">IF(C1105="","",C1105-SUMPRODUCT(($B$1461:$B$1491=$J1105)*1,C$1461:C$1491))</f>
        <v>-0.53375219224106196</v>
      </c>
      <c r="L1105" s="2" cm="1">
        <f t="array" ref="L1105">IF(D1105="","",D1105-SUMPRODUCT(($B$1461:$B$1491=$J1105)*1,D$1461:D$1491))</f>
        <v>-0.42156680809760161</v>
      </c>
      <c r="M1105" s="2" cm="1">
        <f t="array" ref="M1105">IF(E1105="","",E1105-SUMPRODUCT(($B$1461:$B$1491=$J1105)*1,E$1461:E$1491))</f>
        <v>-0.49268238149803345</v>
      </c>
      <c r="N1105" s="2" cm="1">
        <f t="array" ref="N1105">IF(F1105="","",F1105-SUMPRODUCT(($B$1461:$B$1491=$J1105)*1,F$1461:F$1491))</f>
        <v>-0.57312757046632434</v>
      </c>
      <c r="O1105" s="2" cm="1">
        <f t="array" ref="O1105">IF(G1105="","",G1105-SUMPRODUCT(($B$1461:$B$1491=$J1105)*1,G$1461:G$1491))</f>
        <v>-0.54680610168721344</v>
      </c>
    </row>
    <row r="1106" spans="1:15" x14ac:dyDescent="0.55000000000000004">
      <c r="A1106" s="3">
        <v>36</v>
      </c>
      <c r="B1106" s="4">
        <v>18</v>
      </c>
      <c r="C1106" s="2">
        <f>IFERROR(LN(実質付加価値!C1106),"")</f>
        <v>11.851321216745999</v>
      </c>
      <c r="D1106" s="2">
        <f>IFERROR(LN(実質付加価値!D1106),"")</f>
        <v>11.883705870202407</v>
      </c>
      <c r="E1106" s="2">
        <f>IFERROR(LN(実質付加価値!E1106),"")</f>
        <v>12.087903311516081</v>
      </c>
      <c r="F1106" s="2">
        <f>IFERROR(LN(実質付加価値!F1106),"")</f>
        <v>12.141839589371202</v>
      </c>
      <c r="G1106" s="2">
        <f>IFERROR(LN(実質付加価値!G1106),"")</f>
        <v>11.968624399219834</v>
      </c>
      <c r="I1106" s="3">
        <v>36</v>
      </c>
      <c r="J1106" s="3">
        <v>18</v>
      </c>
      <c r="K1106" s="2" cm="1">
        <f t="array" ref="K1106">IF(C1106="","",C1106-SUMPRODUCT(($B$1461:$B$1491=$J1106)*1,C$1461:C$1491))</f>
        <v>-0.98119783777177538</v>
      </c>
      <c r="L1106" s="2" cm="1">
        <f t="array" ref="L1106">IF(D1106="","",D1106-SUMPRODUCT(($B$1461:$B$1491=$J1106)*1,D$1461:D$1491))</f>
        <v>-1.0695685076464176</v>
      </c>
      <c r="M1106" s="2" cm="1">
        <f t="array" ref="M1106">IF(E1106="","",E1106-SUMPRODUCT(($B$1461:$B$1491=$J1106)*1,E$1461:E$1491))</f>
        <v>-0.9152629496130249</v>
      </c>
      <c r="N1106" s="2" cm="1">
        <f t="array" ref="N1106">IF(F1106="","",F1106-SUMPRODUCT(($B$1461:$B$1491=$J1106)*1,F$1461:F$1491))</f>
        <v>-0.86526573825871367</v>
      </c>
      <c r="O1106" s="2" cm="1">
        <f t="array" ref="O1106">IF(G1106="","",G1106-SUMPRODUCT(($B$1461:$B$1491=$J1106)*1,G$1461:G$1491))</f>
        <v>-1.0035374344881074</v>
      </c>
    </row>
    <row r="1107" spans="1:15" x14ac:dyDescent="0.55000000000000004">
      <c r="A1107" s="3">
        <v>36</v>
      </c>
      <c r="B1107" s="4">
        <v>19</v>
      </c>
      <c r="C1107" s="2">
        <f>IFERROR(LN(実質付加価値!C1107),"")</f>
        <v>11.54119688933724</v>
      </c>
      <c r="D1107" s="2">
        <f>IFERROR(LN(実質付加価値!D1107),"")</f>
        <v>11.176781106856597</v>
      </c>
      <c r="E1107" s="2">
        <f>IFERROR(LN(実質付加価値!E1107),"")</f>
        <v>11.176906443925965</v>
      </c>
      <c r="F1107" s="2">
        <f>IFERROR(LN(実質付加価値!F1107),"")</f>
        <v>11.195412298003493</v>
      </c>
      <c r="G1107" s="2">
        <f>IFERROR(LN(実質付加価値!G1107),"")</f>
        <v>11.32854458872677</v>
      </c>
      <c r="I1107" s="3">
        <v>36</v>
      </c>
      <c r="J1107" s="3">
        <v>19</v>
      </c>
      <c r="K1107" s="2" cm="1">
        <f t="array" ref="K1107">IF(C1107="","",C1107-SUMPRODUCT(($B$1461:$B$1491=$J1107)*1,C$1461:C$1491))</f>
        <v>-1.0856210117111669</v>
      </c>
      <c r="L1107" s="2" cm="1">
        <f t="array" ref="L1107">IF(D1107="","",D1107-SUMPRODUCT(($B$1461:$B$1491=$J1107)*1,D$1461:D$1491))</f>
        <v>-1.3163679185787291</v>
      </c>
      <c r="M1107" s="2" cm="1">
        <f t="array" ref="M1107">IF(E1107="","",E1107-SUMPRODUCT(($B$1461:$B$1491=$J1107)*1,E$1461:E$1491))</f>
        <v>-1.2873037375325307</v>
      </c>
      <c r="N1107" s="2" cm="1">
        <f t="array" ref="N1107">IF(F1107="","",F1107-SUMPRODUCT(($B$1461:$B$1491=$J1107)*1,F$1461:F$1491))</f>
        <v>-1.2443894771102766</v>
      </c>
      <c r="O1107" s="2" cm="1">
        <f t="array" ref="O1107">IF(G1107="","",G1107-SUMPRODUCT(($B$1461:$B$1491=$J1107)*1,G$1461:G$1491))</f>
        <v>-1.2064935886136414</v>
      </c>
    </row>
    <row r="1108" spans="1:15" x14ac:dyDescent="0.55000000000000004">
      <c r="A1108" s="3">
        <v>36</v>
      </c>
      <c r="B1108" s="4">
        <v>20</v>
      </c>
      <c r="C1108" s="2">
        <f>IFERROR(LN(実質付加価値!C1108),"")</f>
        <v>11.761059979419258</v>
      </c>
      <c r="D1108" s="2">
        <f>IFERROR(LN(実質付加価値!D1108),"")</f>
        <v>12.175175050853346</v>
      </c>
      <c r="E1108" s="2">
        <f>IFERROR(LN(実質付加価値!E1108),"")</f>
        <v>12.120323786916083</v>
      </c>
      <c r="F1108" s="2">
        <f>IFERROR(LN(実質付加価値!F1108),"")</f>
        <v>12.19824842865753</v>
      </c>
      <c r="G1108" s="2">
        <f>IFERROR(LN(実質付加価値!G1108),"")</f>
        <v>12.292058885828418</v>
      </c>
      <c r="I1108" s="3">
        <v>36</v>
      </c>
      <c r="J1108" s="3">
        <v>20</v>
      </c>
      <c r="K1108" s="2" cm="1">
        <f t="array" ref="K1108">IF(C1108="","",C1108-SUMPRODUCT(($B$1461:$B$1491=$J1108)*1,C$1461:C$1491))</f>
        <v>-1.0917206860774353</v>
      </c>
      <c r="L1108" s="2" cm="1">
        <f t="array" ref="L1108">IF(D1108="","",D1108-SUMPRODUCT(($B$1461:$B$1491=$J1108)*1,D$1461:D$1491))</f>
        <v>-0.88914713153521951</v>
      </c>
      <c r="M1108" s="2" cm="1">
        <f t="array" ref="M1108">IF(E1108="","",E1108-SUMPRODUCT(($B$1461:$B$1491=$J1108)*1,E$1461:E$1491))</f>
        <v>-0.89443635268639632</v>
      </c>
      <c r="N1108" s="2" cm="1">
        <f t="array" ref="N1108">IF(F1108="","",F1108-SUMPRODUCT(($B$1461:$B$1491=$J1108)*1,F$1461:F$1491))</f>
        <v>-0.78022633800030405</v>
      </c>
      <c r="O1108" s="2" cm="1">
        <f t="array" ref="O1108">IF(G1108="","",G1108-SUMPRODUCT(($B$1461:$B$1491=$J1108)*1,G$1461:G$1491))</f>
        <v>-0.73015280930526671</v>
      </c>
    </row>
    <row r="1109" spans="1:15" x14ac:dyDescent="0.55000000000000004">
      <c r="A1109" s="3">
        <v>36</v>
      </c>
      <c r="B1109" s="4">
        <v>21</v>
      </c>
      <c r="C1109" s="2">
        <f>IFERROR(LN(実質付加価値!C1109),"")</f>
        <v>11.750543124549308</v>
      </c>
      <c r="D1109" s="2">
        <f>IFERROR(LN(実質付加価値!D1109),"")</f>
        <v>11.710336906179386</v>
      </c>
      <c r="E1109" s="2">
        <f>IFERROR(LN(実質付加価値!E1109),"")</f>
        <v>11.723320969377859</v>
      </c>
      <c r="F1109" s="2">
        <f>IFERROR(LN(実質付加価値!F1109),"")</f>
        <v>11.385361263094351</v>
      </c>
      <c r="G1109" s="2">
        <f>IFERROR(LN(実質付加価値!G1109),"")</f>
        <v>11.387815723574949</v>
      </c>
      <c r="I1109" s="3">
        <v>36</v>
      </c>
      <c r="J1109" s="3">
        <v>21</v>
      </c>
      <c r="K1109" s="2" cm="1">
        <f t="array" ref="K1109">IF(C1109="","",C1109-SUMPRODUCT(($B$1461:$B$1491=$J1109)*1,C$1461:C$1491))</f>
        <v>-1.0436221749869965</v>
      </c>
      <c r="L1109" s="2" cm="1">
        <f t="array" ref="L1109">IF(D1109="","",D1109-SUMPRODUCT(($B$1461:$B$1491=$J1109)*1,D$1461:D$1491))</f>
        <v>-1.1095141964641098</v>
      </c>
      <c r="M1109" s="2" cm="1">
        <f t="array" ref="M1109">IF(E1109="","",E1109-SUMPRODUCT(($B$1461:$B$1491=$J1109)*1,E$1461:E$1491))</f>
        <v>-1.1054309566222749</v>
      </c>
      <c r="N1109" s="2" cm="1">
        <f t="array" ref="N1109">IF(F1109="","",F1109-SUMPRODUCT(($B$1461:$B$1491=$J1109)*1,F$1461:F$1491))</f>
        <v>-1.1572951283065773</v>
      </c>
      <c r="O1109" s="2" cm="1">
        <f t="array" ref="O1109">IF(G1109="","",G1109-SUMPRODUCT(($B$1461:$B$1491=$J1109)*1,G$1461:G$1491))</f>
        <v>-1.25571878014558</v>
      </c>
    </row>
    <row r="1110" spans="1:15" x14ac:dyDescent="0.55000000000000004">
      <c r="A1110" s="3">
        <v>36</v>
      </c>
      <c r="B1110" s="4">
        <v>22</v>
      </c>
      <c r="C1110" s="2">
        <f>IFERROR(LN(実質付加価値!C1110),"")</f>
        <v>11.122284819336071</v>
      </c>
      <c r="D1110" s="2">
        <f>IFERROR(LN(実質付加価値!D1110),"")</f>
        <v>11.097440637282711</v>
      </c>
      <c r="E1110" s="2">
        <f>IFERROR(LN(実質付加価値!E1110),"")</f>
        <v>11.065112555490089</v>
      </c>
      <c r="F1110" s="2">
        <f>IFERROR(LN(実質付加価値!F1110),"")</f>
        <v>10.574945965092741</v>
      </c>
      <c r="G1110" s="2">
        <f>IFERROR(LN(実質付加価値!G1110),"")</f>
        <v>10.533225605210827</v>
      </c>
      <c r="I1110" s="3">
        <v>36</v>
      </c>
      <c r="J1110" s="3">
        <v>22</v>
      </c>
      <c r="K1110" s="2" cm="1">
        <f t="array" ref="K1110">IF(C1110="","",C1110-SUMPRODUCT(($B$1461:$B$1491=$J1110)*1,C$1461:C$1491))</f>
        <v>-0.98442073873151159</v>
      </c>
      <c r="L1110" s="2" cm="1">
        <f t="array" ref="L1110">IF(D1110="","",D1110-SUMPRODUCT(($B$1461:$B$1491=$J1110)*1,D$1461:D$1491))</f>
        <v>-0.98137931963806579</v>
      </c>
      <c r="M1110" s="2" cm="1">
        <f t="array" ref="M1110">IF(E1110="","",E1110-SUMPRODUCT(($B$1461:$B$1491=$J1110)*1,E$1461:E$1491))</f>
        <v>-1.0115303897485841</v>
      </c>
      <c r="N1110" s="2" cm="1">
        <f t="array" ref="N1110">IF(F1110="","",F1110-SUMPRODUCT(($B$1461:$B$1491=$J1110)*1,F$1461:F$1491))</f>
        <v>-1.0261118312578681</v>
      </c>
      <c r="O1110" s="2" cm="1">
        <f t="array" ref="O1110">IF(G1110="","",G1110-SUMPRODUCT(($B$1461:$B$1491=$J1110)*1,G$1461:G$1491))</f>
        <v>-1.0637364459428333</v>
      </c>
    </row>
    <row r="1111" spans="1:15" x14ac:dyDescent="0.55000000000000004">
      <c r="A1111" s="3">
        <v>36</v>
      </c>
      <c r="B1111" s="4">
        <v>23</v>
      </c>
      <c r="C1111" s="2">
        <f>IFERROR(LN(実質付加価値!C1111),"")</f>
        <v>10.902676627164865</v>
      </c>
      <c r="D1111" s="2">
        <f>IFERROR(LN(実質付加価値!D1111),"")</f>
        <v>10.955280118579187</v>
      </c>
      <c r="E1111" s="2">
        <f>IFERROR(LN(実質付加価値!E1111),"")</f>
        <v>11.004793122759935</v>
      </c>
      <c r="F1111" s="2">
        <f>IFERROR(LN(実質付加価値!F1111),"")</f>
        <v>11.092654867570371</v>
      </c>
      <c r="G1111" s="2">
        <f>IFERROR(LN(実質付加価値!G1111),"")</f>
        <v>11.119828017268416</v>
      </c>
      <c r="I1111" s="3">
        <v>36</v>
      </c>
      <c r="J1111" s="3">
        <v>23</v>
      </c>
      <c r="K1111" s="2" cm="1">
        <f t="array" ref="K1111">IF(C1111="","",C1111-SUMPRODUCT(($B$1461:$B$1491=$J1111)*1,C$1461:C$1491))</f>
        <v>-0.92082938369381573</v>
      </c>
      <c r="L1111" s="2" cm="1">
        <f t="array" ref="L1111">IF(D1111="","",D1111-SUMPRODUCT(($B$1461:$B$1491=$J1111)*1,D$1461:D$1491))</f>
        <v>-0.87059872166427077</v>
      </c>
      <c r="M1111" s="2" cm="1">
        <f t="array" ref="M1111">IF(E1111="","",E1111-SUMPRODUCT(($B$1461:$B$1491=$J1111)*1,E$1461:E$1491))</f>
        <v>-0.85833549772972439</v>
      </c>
      <c r="N1111" s="2" cm="1">
        <f t="array" ref="N1111">IF(F1111="","",F1111-SUMPRODUCT(($B$1461:$B$1491=$J1111)*1,F$1461:F$1491))</f>
        <v>-0.85411608540074546</v>
      </c>
      <c r="O1111" s="2" cm="1">
        <f t="array" ref="O1111">IF(G1111="","",G1111-SUMPRODUCT(($B$1461:$B$1491=$J1111)*1,G$1461:G$1491))</f>
        <v>-0.81619749402458197</v>
      </c>
    </row>
    <row r="1112" spans="1:15" x14ac:dyDescent="0.55000000000000004">
      <c r="A1112" s="3">
        <v>36</v>
      </c>
      <c r="B1112" s="4">
        <v>24</v>
      </c>
      <c r="C1112" s="2">
        <f>IFERROR(LN(実質付加価値!C1112),"")</f>
        <v>10.108816798586933</v>
      </c>
      <c r="D1112" s="2">
        <f>IFERROR(LN(実質付加価値!D1112),"")</f>
        <v>9.9048761585853295</v>
      </c>
      <c r="E1112" s="2">
        <f>IFERROR(LN(実質付加価値!E1112),"")</f>
        <v>9.7224005627075218</v>
      </c>
      <c r="F1112" s="2">
        <f>IFERROR(LN(実質付加価値!F1112),"")</f>
        <v>9.6506430087214934</v>
      </c>
      <c r="G1112" s="2">
        <f>IFERROR(LN(実質付加価値!G1112),"")</f>
        <v>9.7850067011906958</v>
      </c>
      <c r="I1112" s="3">
        <v>36</v>
      </c>
      <c r="J1112" s="3">
        <v>24</v>
      </c>
      <c r="K1112" s="2" cm="1">
        <f t="array" ref="K1112">IF(C1112="","",C1112-SUMPRODUCT(($B$1461:$B$1491=$J1112)*1,C$1461:C$1491))</f>
        <v>-1.0486323297247964</v>
      </c>
      <c r="L1112" s="2" cm="1">
        <f t="array" ref="L1112">IF(D1112="","",D1112-SUMPRODUCT(($B$1461:$B$1491=$J1112)*1,D$1461:D$1491))</f>
        <v>-1.2542209077399349</v>
      </c>
      <c r="M1112" s="2" cm="1">
        <f t="array" ref="M1112">IF(E1112="","",E1112-SUMPRODUCT(($B$1461:$B$1491=$J1112)*1,E$1461:E$1491))</f>
        <v>-1.3999419782608484</v>
      </c>
      <c r="N1112" s="2" cm="1">
        <f t="array" ref="N1112">IF(F1112="","",F1112-SUMPRODUCT(($B$1461:$B$1491=$J1112)*1,F$1461:F$1491))</f>
        <v>-1.4063990714925403</v>
      </c>
      <c r="O1112" s="2" cm="1">
        <f t="array" ref="O1112">IF(G1112="","",G1112-SUMPRODUCT(($B$1461:$B$1491=$J1112)*1,G$1461:G$1491))</f>
        <v>-1.3055855998370589</v>
      </c>
    </row>
    <row r="1113" spans="1:15" x14ac:dyDescent="0.55000000000000004">
      <c r="A1113" s="3">
        <v>36</v>
      </c>
      <c r="B1113" s="4">
        <v>25</v>
      </c>
      <c r="C1113" s="2">
        <f>IFERROR(LN(実質付加価値!C1113),"")</f>
        <v>11.359752101128919</v>
      </c>
      <c r="D1113" s="2">
        <f>IFERROR(LN(実質付加価値!D1113),"")</f>
        <v>11.456560054253178</v>
      </c>
      <c r="E1113" s="2">
        <f>IFERROR(LN(実質付加価値!E1113),"")</f>
        <v>11.461500213065394</v>
      </c>
      <c r="F1113" s="2">
        <f>IFERROR(LN(実質付加価値!F1113),"")</f>
        <v>11.495466878677636</v>
      </c>
      <c r="G1113" s="2">
        <f>IFERROR(LN(実質付加価値!G1113),"")</f>
        <v>11.622319189985488</v>
      </c>
      <c r="I1113" s="3">
        <v>36</v>
      </c>
      <c r="J1113" s="3">
        <v>25</v>
      </c>
      <c r="K1113" s="2" cm="1">
        <f t="array" ref="K1113">IF(C1113="","",C1113-SUMPRODUCT(($B$1461:$B$1491=$J1113)*1,C$1461:C$1491))</f>
        <v>-0.964313680567912</v>
      </c>
      <c r="L1113" s="2" cm="1">
        <f t="array" ref="L1113">IF(D1113="","",D1113-SUMPRODUCT(($B$1461:$B$1491=$J1113)*1,D$1461:D$1491))</f>
        <v>-0.97807227666587337</v>
      </c>
      <c r="M1113" s="2" cm="1">
        <f t="array" ref="M1113">IF(E1113="","",E1113-SUMPRODUCT(($B$1461:$B$1491=$J1113)*1,E$1461:E$1491))</f>
        <v>-0.95021164594440677</v>
      </c>
      <c r="N1113" s="2" cm="1">
        <f t="array" ref="N1113">IF(F1113="","",F1113-SUMPRODUCT(($B$1461:$B$1491=$J1113)*1,F$1461:F$1491))</f>
        <v>-0.95683005682698052</v>
      </c>
      <c r="O1113" s="2" cm="1">
        <f t="array" ref="O1113">IF(G1113="","",G1113-SUMPRODUCT(($B$1461:$B$1491=$J1113)*1,G$1461:G$1491))</f>
        <v>-0.97464354094087291</v>
      </c>
    </row>
    <row r="1114" spans="1:15" x14ac:dyDescent="0.55000000000000004">
      <c r="A1114" s="3">
        <v>36</v>
      </c>
      <c r="B1114" s="4">
        <v>26</v>
      </c>
      <c r="C1114" s="2">
        <f>IFERROR(LN(実質付加価値!C1114),"")</f>
        <v>11.281316500112775</v>
      </c>
      <c r="D1114" s="2">
        <f>IFERROR(LN(実質付加価値!D1114),"")</f>
        <v>11.435703333468863</v>
      </c>
      <c r="E1114" s="2">
        <f>IFERROR(LN(実質付加価値!E1114),"")</f>
        <v>11.433942491562108</v>
      </c>
      <c r="F1114" s="2">
        <f>IFERROR(LN(実質付加価値!F1114),"")</f>
        <v>11.388467389775252</v>
      </c>
      <c r="G1114" s="2">
        <f>IFERROR(LN(実質付加価値!G1114),"")</f>
        <v>11.317704602295825</v>
      </c>
      <c r="I1114" s="3">
        <v>36</v>
      </c>
      <c r="J1114" s="3">
        <v>26</v>
      </c>
      <c r="K1114" s="2" cm="1">
        <f t="array" ref="K1114">IF(C1114="","",C1114-SUMPRODUCT(($B$1461:$B$1491=$J1114)*1,C$1461:C$1491))</f>
        <v>-1.0131210617728392</v>
      </c>
      <c r="L1114" s="2" cm="1">
        <f t="array" ref="L1114">IF(D1114="","",D1114-SUMPRODUCT(($B$1461:$B$1491=$J1114)*1,D$1461:D$1491))</f>
        <v>-0.95519573247447553</v>
      </c>
      <c r="M1114" s="2" cm="1">
        <f t="array" ref="M1114">IF(E1114="","",E1114-SUMPRODUCT(($B$1461:$B$1491=$J1114)*1,E$1461:E$1491))</f>
        <v>-0.96758948161734892</v>
      </c>
      <c r="N1114" s="2" cm="1">
        <f t="array" ref="N1114">IF(F1114="","",F1114-SUMPRODUCT(($B$1461:$B$1491=$J1114)*1,F$1461:F$1491))</f>
        <v>-0.99564489271231515</v>
      </c>
      <c r="O1114" s="2" cm="1">
        <f t="array" ref="O1114">IF(G1114="","",G1114-SUMPRODUCT(($B$1461:$B$1491=$J1114)*1,G$1461:G$1491))</f>
        <v>-1.0317588953425947</v>
      </c>
    </row>
    <row r="1115" spans="1:15" x14ac:dyDescent="0.55000000000000004">
      <c r="A1115" s="3">
        <v>36</v>
      </c>
      <c r="B1115" s="4">
        <v>27</v>
      </c>
      <c r="C1115" s="2">
        <f>IFERROR(LN(実質付加価値!C1115),"")</f>
        <v>11.870806250726497</v>
      </c>
      <c r="D1115" s="2">
        <f>IFERROR(LN(実質付加価値!D1115),"")</f>
        <v>11.860129519512517</v>
      </c>
      <c r="E1115" s="2">
        <f>IFERROR(LN(実質付加価値!E1115),"")</f>
        <v>11.87363503172142</v>
      </c>
      <c r="F1115" s="2">
        <f>IFERROR(LN(実質付加価値!F1115),"")</f>
        <v>11.869376835951448</v>
      </c>
      <c r="G1115" s="2">
        <f>IFERROR(LN(実質付加価値!G1115),"")</f>
        <v>11.913875756394278</v>
      </c>
      <c r="I1115" s="3">
        <v>36</v>
      </c>
      <c r="J1115" s="3">
        <v>27</v>
      </c>
      <c r="K1115" s="2" cm="1">
        <f t="array" ref="K1115">IF(C1115="","",C1115-SUMPRODUCT(($B$1461:$B$1491=$J1115)*1,C$1461:C$1491))</f>
        <v>-1.0889860197829329</v>
      </c>
      <c r="L1115" s="2" cm="1">
        <f t="array" ref="L1115">IF(D1115="","",D1115-SUMPRODUCT(($B$1461:$B$1491=$J1115)*1,D$1461:D$1491))</f>
        <v>-1.1449414952526702</v>
      </c>
      <c r="M1115" s="2" cm="1">
        <f t="array" ref="M1115">IF(E1115="","",E1115-SUMPRODUCT(($B$1461:$B$1491=$J1115)*1,E$1461:E$1491))</f>
        <v>-1.1569932413943604</v>
      </c>
      <c r="N1115" s="2" cm="1">
        <f t="array" ref="N1115">IF(F1115="","",F1115-SUMPRODUCT(($B$1461:$B$1491=$J1115)*1,F$1461:F$1491))</f>
        <v>-1.1550620733466932</v>
      </c>
      <c r="O1115" s="2" cm="1">
        <f t="array" ref="O1115">IF(G1115="","",G1115-SUMPRODUCT(($B$1461:$B$1491=$J1115)*1,G$1461:G$1491))</f>
        <v>-1.1212435225353357</v>
      </c>
    </row>
    <row r="1116" spans="1:15" x14ac:dyDescent="0.55000000000000004">
      <c r="A1116" s="3">
        <v>36</v>
      </c>
      <c r="B1116" s="4">
        <v>28</v>
      </c>
      <c r="C1116" s="2">
        <f>IFERROR(LN(実質付加価値!C1116),"")</f>
        <v>12.033068046583177</v>
      </c>
      <c r="D1116" s="2">
        <f>IFERROR(LN(実質付加価値!D1116),"")</f>
        <v>12.168106413817707</v>
      </c>
      <c r="E1116" s="2">
        <f>IFERROR(LN(実質付加価値!E1116),"")</f>
        <v>12.244895883245299</v>
      </c>
      <c r="F1116" s="2">
        <f>IFERROR(LN(実質付加価値!F1116),"")</f>
        <v>12.258425865527974</v>
      </c>
      <c r="G1116" s="2">
        <f>IFERROR(LN(実質付加価値!G1116),"")</f>
        <v>12.301945697699436</v>
      </c>
      <c r="I1116" s="3">
        <v>36</v>
      </c>
      <c r="J1116" s="3">
        <v>28</v>
      </c>
      <c r="K1116" s="2" cm="1">
        <f t="array" ref="K1116">IF(C1116="","",C1116-SUMPRODUCT(($B$1461:$B$1491=$J1116)*1,C$1461:C$1491))</f>
        <v>-0.76974801996621522</v>
      </c>
      <c r="L1116" s="2" cm="1">
        <f t="array" ref="L1116">IF(D1116="","",D1116-SUMPRODUCT(($B$1461:$B$1491=$J1116)*1,D$1461:D$1491))</f>
        <v>-0.72456907069670429</v>
      </c>
      <c r="M1116" s="2" cm="1">
        <f t="array" ref="M1116">IF(E1116="","",E1116-SUMPRODUCT(($B$1461:$B$1491=$J1116)*1,E$1461:E$1491))</f>
        <v>-0.72536626250468039</v>
      </c>
      <c r="N1116" s="2" cm="1">
        <f t="array" ref="N1116">IF(F1116="","",F1116-SUMPRODUCT(($B$1461:$B$1491=$J1116)*1,F$1461:F$1491))</f>
        <v>-0.73341134405220032</v>
      </c>
      <c r="O1116" s="2" cm="1">
        <f t="array" ref="O1116">IF(G1116="","",G1116-SUMPRODUCT(($B$1461:$B$1491=$J1116)*1,G$1461:G$1491))</f>
        <v>-0.73908572504222114</v>
      </c>
    </row>
    <row r="1117" spans="1:15" x14ac:dyDescent="0.55000000000000004">
      <c r="A1117" s="3">
        <v>36</v>
      </c>
      <c r="B1117" s="4">
        <v>29</v>
      </c>
      <c r="C1117" s="2">
        <f>IFERROR(LN(実質付加価値!C1117),"")</f>
        <v>11.771958832390077</v>
      </c>
      <c r="D1117" s="2">
        <f>IFERROR(LN(実質付加価値!D1117),"")</f>
        <v>11.811464210437169</v>
      </c>
      <c r="E1117" s="2">
        <f>IFERROR(LN(実質付加価値!E1117),"")</f>
        <v>11.802152278723439</v>
      </c>
      <c r="F1117" s="2">
        <f>IFERROR(LN(実質付加価値!F1117),"")</f>
        <v>11.800840739874724</v>
      </c>
      <c r="G1117" s="2">
        <f>IFERROR(LN(実質付加価値!G1117),"")</f>
        <v>11.789526879378064</v>
      </c>
      <c r="I1117" s="3">
        <v>36</v>
      </c>
      <c r="J1117" s="3">
        <v>29</v>
      </c>
      <c r="K1117" s="2" cm="1">
        <f t="array" ref="K1117">IF(C1117="","",C1117-SUMPRODUCT(($B$1461:$B$1491=$J1117)*1,C$1461:C$1491))</f>
        <v>-0.80381955705665042</v>
      </c>
      <c r="L1117" s="2" cm="1">
        <f t="array" ref="L1117">IF(D1117="","",D1117-SUMPRODUCT(($B$1461:$B$1491=$J1117)*1,D$1461:D$1491))</f>
        <v>-0.79235766853709677</v>
      </c>
      <c r="M1117" s="2" cm="1">
        <f t="array" ref="M1117">IF(E1117="","",E1117-SUMPRODUCT(($B$1461:$B$1491=$J1117)*1,E$1461:E$1491))</f>
        <v>-0.82583611467591389</v>
      </c>
      <c r="N1117" s="2" cm="1">
        <f t="array" ref="N1117">IF(F1117="","",F1117-SUMPRODUCT(($B$1461:$B$1491=$J1117)*1,F$1461:F$1491))</f>
        <v>-0.83159980309602943</v>
      </c>
      <c r="O1117" s="2" cm="1">
        <f t="array" ref="O1117">IF(G1117="","",G1117-SUMPRODUCT(($B$1461:$B$1491=$J1117)*1,G$1461:G$1491))</f>
        <v>-0.84766350133468293</v>
      </c>
    </row>
    <row r="1118" spans="1:15" x14ac:dyDescent="0.55000000000000004">
      <c r="A1118" s="3">
        <v>36</v>
      </c>
      <c r="B1118" s="4">
        <v>30</v>
      </c>
      <c r="C1118" s="2">
        <f>IFERROR(LN(実質付加価値!C1118),"")</f>
        <v>12.391628448668438</v>
      </c>
      <c r="D1118" s="2">
        <f>IFERROR(LN(実質付加価値!D1118),"")</f>
        <v>12.520567287902079</v>
      </c>
      <c r="E1118" s="2">
        <f>IFERROR(LN(実質付加価値!E1118),"")</f>
        <v>12.565650258855596</v>
      </c>
      <c r="F1118" s="2">
        <f>IFERROR(LN(実質付加価値!F1118),"")</f>
        <v>12.576134718873089</v>
      </c>
      <c r="G1118" s="2">
        <f>IFERROR(LN(実質付加価値!G1118),"")</f>
        <v>12.606101640997789</v>
      </c>
      <c r="I1118" s="3">
        <v>36</v>
      </c>
      <c r="J1118" s="3">
        <v>30</v>
      </c>
      <c r="K1118" s="2" cm="1">
        <f t="array" ref="K1118">IF(C1118="","",C1118-SUMPRODUCT(($B$1461:$B$1491=$J1118)*1,C$1461:C$1491))</f>
        <v>-0.76376505758669921</v>
      </c>
      <c r="L1118" s="2" cm="1">
        <f t="array" ref="L1118">IF(D1118="","",D1118-SUMPRODUCT(($B$1461:$B$1491=$J1118)*1,D$1461:D$1491))</f>
        <v>-0.79243564578865389</v>
      </c>
      <c r="M1118" s="2" cm="1">
        <f t="array" ref="M1118">IF(E1118="","",E1118-SUMPRODUCT(($B$1461:$B$1491=$J1118)*1,E$1461:E$1491))</f>
        <v>-0.81717857668492577</v>
      </c>
      <c r="N1118" s="2" cm="1">
        <f t="array" ref="N1118">IF(F1118="","",F1118-SUMPRODUCT(($B$1461:$B$1491=$J1118)*1,F$1461:F$1491))</f>
        <v>-0.80898867761269067</v>
      </c>
      <c r="O1118" s="2" cm="1">
        <f t="array" ref="O1118">IF(G1118="","",G1118-SUMPRODUCT(($B$1461:$B$1491=$J1118)*1,G$1461:G$1491))</f>
        <v>-0.82709617866944996</v>
      </c>
    </row>
    <row r="1119" spans="1:15" x14ac:dyDescent="0.55000000000000004">
      <c r="A1119" s="3">
        <v>36</v>
      </c>
      <c r="B1119" s="4">
        <v>31</v>
      </c>
      <c r="C1119" s="2">
        <f>IFERROR(LN(実質付加価値!C1119),"")</f>
        <v>11.82400163663722</v>
      </c>
      <c r="D1119" s="2">
        <f>IFERROR(LN(実質付加価値!D1119),"")</f>
        <v>11.724520936393475</v>
      </c>
      <c r="E1119" s="2">
        <f>IFERROR(LN(実質付加価値!E1119),"")</f>
        <v>11.698276518634914</v>
      </c>
      <c r="F1119" s="2">
        <f>IFERROR(LN(実質付加価値!F1119),"")</f>
        <v>11.56404593920575</v>
      </c>
      <c r="G1119" s="2">
        <f>IFERROR(LN(実質付加価値!G1119),"")</f>
        <v>11.568189757465982</v>
      </c>
      <c r="I1119" s="3">
        <v>36</v>
      </c>
      <c r="J1119" s="3">
        <v>31</v>
      </c>
      <c r="K1119" s="2" cm="1">
        <f t="array" ref="K1119">IF(C1119="","",C1119-SUMPRODUCT(($B$1461:$B$1491=$J1119)*1,C$1461:C$1491))</f>
        <v>-0.87467239781716444</v>
      </c>
      <c r="L1119" s="2" cm="1">
        <f t="array" ref="L1119">IF(D1119="","",D1119-SUMPRODUCT(($B$1461:$B$1491=$J1119)*1,D$1461:D$1491))</f>
        <v>-0.87699718535019855</v>
      </c>
      <c r="M1119" s="2" cm="1">
        <f t="array" ref="M1119">IF(E1119="","",E1119-SUMPRODUCT(($B$1461:$B$1491=$J1119)*1,E$1461:E$1491))</f>
        <v>-0.87644793309501168</v>
      </c>
      <c r="N1119" s="2" cm="1">
        <f t="array" ref="N1119">IF(F1119="","",F1119-SUMPRODUCT(($B$1461:$B$1491=$J1119)*1,F$1461:F$1491))</f>
        <v>-0.88442149148077398</v>
      </c>
      <c r="O1119" s="2" cm="1">
        <f t="array" ref="O1119">IF(G1119="","",G1119-SUMPRODUCT(($B$1461:$B$1491=$J1119)*1,G$1461:G$1491))</f>
        <v>-0.87936369287362837</v>
      </c>
    </row>
    <row r="1120" spans="1:15" x14ac:dyDescent="0.55000000000000004">
      <c r="A1120" s="3">
        <v>37</v>
      </c>
      <c r="B1120" s="4">
        <v>1</v>
      </c>
      <c r="C1120" s="2">
        <f>IFERROR(LN(実質付加価値!C1120),"")</f>
        <v>11.120542747846926</v>
      </c>
      <c r="D1120" s="2">
        <f>IFERROR(LN(実質付加価値!D1120),"")</f>
        <v>10.993402849771385</v>
      </c>
      <c r="E1120" s="2">
        <f>IFERROR(LN(実質付加価値!E1120),"")</f>
        <v>10.853250540523455</v>
      </c>
      <c r="F1120" s="2">
        <f>IFERROR(LN(実質付加価値!F1120),"")</f>
        <v>10.807791457207109</v>
      </c>
      <c r="G1120" s="2">
        <f>IFERROR(LN(実質付加価値!G1120),"")</f>
        <v>10.869751773026552</v>
      </c>
      <c r="I1120" s="3">
        <v>37</v>
      </c>
      <c r="J1120" s="3">
        <v>1</v>
      </c>
      <c r="K1120" s="2" cm="1">
        <f t="array" ref="K1120">IF(C1120="","",C1120-SUMPRODUCT(($B$1461:$B$1491=$J1120)*1,C$1461:C$1491))</f>
        <v>-0.4796895860888295</v>
      </c>
      <c r="L1120" s="2" cm="1">
        <f t="array" ref="L1120">IF(D1120="","",D1120-SUMPRODUCT(($B$1461:$B$1491=$J1120)*1,D$1461:D$1491))</f>
        <v>-0.4663638693101646</v>
      </c>
      <c r="M1120" s="2" cm="1">
        <f t="array" ref="M1120">IF(E1120="","",E1120-SUMPRODUCT(($B$1461:$B$1491=$J1120)*1,E$1461:E$1491))</f>
        <v>-0.50798529256214309</v>
      </c>
      <c r="N1120" s="2" cm="1">
        <f t="array" ref="N1120">IF(F1120="","",F1120-SUMPRODUCT(($B$1461:$B$1491=$J1120)*1,F$1461:F$1491))</f>
        <v>-0.51444021137141327</v>
      </c>
      <c r="O1120" s="2" cm="1">
        <f t="array" ref="O1120">IF(G1120="","",G1120-SUMPRODUCT(($B$1461:$B$1491=$J1120)*1,G$1461:G$1491))</f>
        <v>-0.53493968732173158</v>
      </c>
    </row>
    <row r="1121" spans="1:15" x14ac:dyDescent="0.55000000000000004">
      <c r="A1121" s="3">
        <v>37</v>
      </c>
      <c r="B1121" s="4">
        <v>2</v>
      </c>
      <c r="C1121" s="2">
        <f>IFERROR(LN(実質付加価値!C1121),"")</f>
        <v>8.3432395879975605</v>
      </c>
      <c r="D1121" s="2">
        <f>IFERROR(LN(実質付加価値!D1121),"")</f>
        <v>8.3279209233610523</v>
      </c>
      <c r="E1121" s="2">
        <f>IFERROR(LN(実質付加価値!E1121),"")</f>
        <v>8.0433056376192305</v>
      </c>
      <c r="F1121" s="2">
        <f>IFERROR(LN(実質付加価値!F1121),"")</f>
        <v>7.9718032895747291</v>
      </c>
      <c r="G1121" s="2">
        <f>IFERROR(LN(実質付加価値!G1121),"")</f>
        <v>7.6708561845458281</v>
      </c>
      <c r="I1121" s="3">
        <v>37</v>
      </c>
      <c r="J1121" s="3">
        <v>2</v>
      </c>
      <c r="K1121" s="2" cm="1">
        <f t="array" ref="K1121">IF(C1121="","",C1121-SUMPRODUCT(($B$1461:$B$1491=$J1121)*1,C$1461:C$1491))</f>
        <v>-0.12460704009777679</v>
      </c>
      <c r="L1121" s="2" cm="1">
        <f t="array" ref="L1121">IF(D1121="","",D1121-SUMPRODUCT(($B$1461:$B$1491=$J1121)*1,D$1461:D$1491))</f>
        <v>-0.27035323299895175</v>
      </c>
      <c r="M1121" s="2" cm="1">
        <f t="array" ref="M1121">IF(E1121="","",E1121-SUMPRODUCT(($B$1461:$B$1491=$J1121)*1,E$1461:E$1491))</f>
        <v>-0.51752747781666386</v>
      </c>
      <c r="N1121" s="2" cm="1">
        <f t="array" ref="N1121">IF(F1121="","",F1121-SUMPRODUCT(($B$1461:$B$1491=$J1121)*1,F$1461:F$1491))</f>
        <v>-0.56538640644111293</v>
      </c>
      <c r="O1121" s="2" cm="1">
        <f t="array" ref="O1121">IF(G1121="","",G1121-SUMPRODUCT(($B$1461:$B$1491=$J1121)*1,G$1461:G$1491))</f>
        <v>-0.61779769841027843</v>
      </c>
    </row>
    <row r="1122" spans="1:15" x14ac:dyDescent="0.55000000000000004">
      <c r="A1122" s="3">
        <v>37</v>
      </c>
      <c r="B1122" s="4">
        <v>3</v>
      </c>
      <c r="C1122" s="2">
        <f>IFERROR(LN(実質付加価値!C1122),"")</f>
        <v>11.421858632204302</v>
      </c>
      <c r="D1122" s="2">
        <f>IFERROR(LN(実質付加価値!D1122),"")</f>
        <v>11.603258379619215</v>
      </c>
      <c r="E1122" s="2">
        <f>IFERROR(LN(実質付加価値!E1122),"")</f>
        <v>11.569233637829422</v>
      </c>
      <c r="F1122" s="2">
        <f>IFERROR(LN(実質付加価値!F1122),"")</f>
        <v>11.548637658868381</v>
      </c>
      <c r="G1122" s="2">
        <f>IFERROR(LN(実質付加価値!G1122),"")</f>
        <v>11.641151398699025</v>
      </c>
      <c r="I1122" s="3">
        <v>37</v>
      </c>
      <c r="J1122" s="3">
        <v>3</v>
      </c>
      <c r="K1122" s="2" cm="1">
        <f t="array" ref="K1122">IF(C1122="","",C1122-SUMPRODUCT(($B$1461:$B$1491=$J1122)*1,C$1461:C$1491))</f>
        <v>-0.64156543458248194</v>
      </c>
      <c r="L1122" s="2" cm="1">
        <f t="array" ref="L1122">IF(D1122="","",D1122-SUMPRODUCT(($B$1461:$B$1491=$J1122)*1,D$1461:D$1491))</f>
        <v>-0.4892795360390565</v>
      </c>
      <c r="M1122" s="2" cm="1">
        <f t="array" ref="M1122">IF(E1122="","",E1122-SUMPRODUCT(($B$1461:$B$1491=$J1122)*1,E$1461:E$1491))</f>
        <v>-0.56502761329694806</v>
      </c>
      <c r="N1122" s="2" cm="1">
        <f t="array" ref="N1122">IF(F1122="","",F1122-SUMPRODUCT(($B$1461:$B$1491=$J1122)*1,F$1461:F$1491))</f>
        <v>-0.51589312990767056</v>
      </c>
      <c r="O1122" s="2" cm="1">
        <f t="array" ref="O1122">IF(G1122="","",G1122-SUMPRODUCT(($B$1461:$B$1491=$J1122)*1,G$1461:G$1491))</f>
        <v>-0.4632960689745893</v>
      </c>
    </row>
    <row r="1123" spans="1:15" x14ac:dyDescent="0.55000000000000004">
      <c r="A1123" s="3">
        <v>37</v>
      </c>
      <c r="B1123" s="4">
        <v>4</v>
      </c>
      <c r="C1123" s="2">
        <f>IFERROR(LN(実質付加価値!C1123),"")</f>
        <v>9.763183247267154</v>
      </c>
      <c r="D1123" s="2">
        <f>IFERROR(LN(実質付加価値!D1123),"")</f>
        <v>9.6316818866729772</v>
      </c>
      <c r="E1123" s="2">
        <f>IFERROR(LN(実質付加価値!E1123),"")</f>
        <v>9.6229626260696097</v>
      </c>
      <c r="F1123" s="2">
        <f>IFERROR(LN(実質付加価値!F1123),"")</f>
        <v>9.5317085800049277</v>
      </c>
      <c r="G1123" s="2">
        <f>IFERROR(LN(実質付加価値!G1123),"")</f>
        <v>9.504773640249967</v>
      </c>
      <c r="I1123" s="3">
        <v>37</v>
      </c>
      <c r="J1123" s="3">
        <v>4</v>
      </c>
      <c r="K1123" s="2" cm="1">
        <f t="array" ref="K1123">IF(C1123="","",C1123-SUMPRODUCT(($B$1461:$B$1491=$J1123)*1,C$1461:C$1491))</f>
        <v>-0.17033840969845926</v>
      </c>
      <c r="L1123" s="2" cm="1">
        <f t="array" ref="L1123">IF(D1123="","",D1123-SUMPRODUCT(($B$1461:$B$1491=$J1123)*1,D$1461:D$1491))</f>
        <v>-0.39866090710360602</v>
      </c>
      <c r="M1123" s="2" cm="1">
        <f t="array" ref="M1123">IF(E1123="","",E1123-SUMPRODUCT(($B$1461:$B$1491=$J1123)*1,E$1461:E$1491))</f>
        <v>-0.31574358239148026</v>
      </c>
      <c r="N1123" s="2" cm="1">
        <f t="array" ref="N1123">IF(F1123="","",F1123-SUMPRODUCT(($B$1461:$B$1491=$J1123)*1,F$1461:F$1491))</f>
        <v>-0.29445439135671592</v>
      </c>
      <c r="O1123" s="2" cm="1">
        <f t="array" ref="O1123">IF(G1123="","",G1123-SUMPRODUCT(($B$1461:$B$1491=$J1123)*1,G$1461:G$1491))</f>
        <v>-0.2963449918700789</v>
      </c>
    </row>
    <row r="1124" spans="1:15" x14ac:dyDescent="0.55000000000000004">
      <c r="A1124" s="3">
        <v>37</v>
      </c>
      <c r="B1124" s="4">
        <v>5</v>
      </c>
      <c r="C1124" s="2">
        <f>IFERROR(LN(実質付加価値!C1124),"")</f>
        <v>10.152231170218105</v>
      </c>
      <c r="D1124" s="2">
        <f>IFERROR(LN(実質付加価値!D1124),"")</f>
        <v>10.276252139547552</v>
      </c>
      <c r="E1124" s="2">
        <f>IFERROR(LN(実質付加価値!E1124),"")</f>
        <v>10.543002201519975</v>
      </c>
      <c r="F1124" s="2">
        <f>IFERROR(LN(実質付加価値!F1124),"")</f>
        <v>10.396028284399076</v>
      </c>
      <c r="G1124" s="2">
        <f>IFERROR(LN(実質付加価値!G1124),"")</f>
        <v>10.494926262453781</v>
      </c>
      <c r="I1124" s="3">
        <v>37</v>
      </c>
      <c r="J1124" s="3">
        <v>5</v>
      </c>
      <c r="K1124" s="2" cm="1">
        <f t="array" ref="K1124">IF(C1124="","",C1124-SUMPRODUCT(($B$1461:$B$1491=$J1124)*1,C$1461:C$1491))</f>
        <v>-8.4925296832299324E-2</v>
      </c>
      <c r="L1124" s="2" cm="1">
        <f t="array" ref="L1124">IF(D1124="","",D1124-SUMPRODUCT(($B$1461:$B$1491=$J1124)*1,D$1461:D$1491))</f>
        <v>-0.10495458774839328</v>
      </c>
      <c r="M1124" s="2" cm="1">
        <f t="array" ref="M1124">IF(E1124="","",E1124-SUMPRODUCT(($B$1461:$B$1491=$J1124)*1,E$1461:E$1491))</f>
        <v>0.11953495130870806</v>
      </c>
      <c r="N1124" s="2" cm="1">
        <f t="array" ref="N1124">IF(F1124="","",F1124-SUMPRODUCT(($B$1461:$B$1491=$J1124)*1,F$1461:F$1491))</f>
        <v>0.14315958296958797</v>
      </c>
      <c r="O1124" s="2" cm="1">
        <f t="array" ref="O1124">IF(G1124="","",G1124-SUMPRODUCT(($B$1461:$B$1491=$J1124)*1,G$1461:G$1491))</f>
        <v>0.17562686115564041</v>
      </c>
    </row>
    <row r="1125" spans="1:15" x14ac:dyDescent="0.55000000000000004">
      <c r="A1125" s="3">
        <v>37</v>
      </c>
      <c r="B1125" s="4">
        <v>6</v>
      </c>
      <c r="C1125" s="2">
        <f>IFERROR(LN(実質付加価値!C1125),"")</f>
        <v>11.999039349648795</v>
      </c>
      <c r="D1125" s="2">
        <f>IFERROR(LN(実質付加価値!D1125),"")</f>
        <v>11.431284209194732</v>
      </c>
      <c r="E1125" s="2">
        <f>IFERROR(LN(実質付加価値!E1125),"")</f>
        <v>11.694126296826902</v>
      </c>
      <c r="F1125" s="2">
        <f>IFERROR(LN(実質付加価値!F1125),"")</f>
        <v>11.602181365953365</v>
      </c>
      <c r="G1125" s="2">
        <f>IFERROR(LN(実質付加価値!G1125),"")</f>
        <v>11.946484048941603</v>
      </c>
      <c r="I1125" s="3">
        <v>37</v>
      </c>
      <c r="J1125" s="3">
        <v>6</v>
      </c>
      <c r="K1125" s="2" cm="1">
        <f t="array" ref="K1125">IF(C1125="","",C1125-SUMPRODUCT(($B$1461:$B$1491=$J1125)*1,C$1461:C$1491))</f>
        <v>0.15957322355433945</v>
      </c>
      <c r="L1125" s="2" cm="1">
        <f t="array" ref="L1125">IF(D1125="","",D1125-SUMPRODUCT(($B$1461:$B$1491=$J1125)*1,D$1461:D$1491))</f>
        <v>-0.46611904069672327</v>
      </c>
      <c r="M1125" s="2" cm="1">
        <f t="array" ref="M1125">IF(E1125="","",E1125-SUMPRODUCT(($B$1461:$B$1491=$J1125)*1,E$1461:E$1491))</f>
        <v>-0.35585887192876875</v>
      </c>
      <c r="N1125" s="2" cm="1">
        <f t="array" ref="N1125">IF(F1125="","",F1125-SUMPRODUCT(($B$1461:$B$1491=$J1125)*1,F$1461:F$1491))</f>
        <v>-0.44987627490434434</v>
      </c>
      <c r="O1125" s="2" cm="1">
        <f t="array" ref="O1125">IF(G1125="","",G1125-SUMPRODUCT(($B$1461:$B$1491=$J1125)*1,G$1461:G$1491))</f>
        <v>-0.13426473722604548</v>
      </c>
    </row>
    <row r="1126" spans="1:15" x14ac:dyDescent="0.55000000000000004">
      <c r="A1126" s="3">
        <v>37</v>
      </c>
      <c r="B1126" s="4">
        <v>7</v>
      </c>
      <c r="C1126" s="2">
        <f>IFERROR(LN(実質付加価値!C1126),"")</f>
        <v>10.367356381225202</v>
      </c>
      <c r="D1126" s="2">
        <f>IFERROR(LN(実質付加価値!D1126),"")</f>
        <v>10.369634586809669</v>
      </c>
      <c r="E1126" s="2">
        <f>IFERROR(LN(実質付加価値!E1126),"")</f>
        <v>10.101487537888234</v>
      </c>
      <c r="F1126" s="2">
        <f>IFERROR(LN(実質付加価値!F1126),"")</f>
        <v>10.056222283411298</v>
      </c>
      <c r="G1126" s="2">
        <f>IFERROR(LN(実質付加価値!G1126),"")</f>
        <v>10.525457421089202</v>
      </c>
      <c r="I1126" s="3">
        <v>37</v>
      </c>
      <c r="J1126" s="3">
        <v>7</v>
      </c>
      <c r="K1126" s="2" cm="1">
        <f t="array" ref="K1126">IF(C1126="","",C1126-SUMPRODUCT(($B$1461:$B$1491=$J1126)*1,C$1461:C$1491))</f>
        <v>-0.13786413041397516</v>
      </c>
      <c r="L1126" s="2" cm="1">
        <f t="array" ref="L1126">IF(D1126="","",D1126-SUMPRODUCT(($B$1461:$B$1491=$J1126)*1,D$1461:D$1491))</f>
        <v>-0.35261786234735304</v>
      </c>
      <c r="M1126" s="2" cm="1">
        <f t="array" ref="M1126">IF(E1126="","",E1126-SUMPRODUCT(($B$1461:$B$1491=$J1126)*1,E$1461:E$1491))</f>
        <v>-0.55344977517511573</v>
      </c>
      <c r="N1126" s="2" cm="1">
        <f t="array" ref="N1126">IF(F1126="","",F1126-SUMPRODUCT(($B$1461:$B$1491=$J1126)*1,F$1461:F$1491))</f>
        <v>-0.58878338452918655</v>
      </c>
      <c r="O1126" s="2" cm="1">
        <f t="array" ref="O1126">IF(G1126="","",G1126-SUMPRODUCT(($B$1461:$B$1491=$J1126)*1,G$1461:G$1491))</f>
        <v>-0.1488916247441594</v>
      </c>
    </row>
    <row r="1127" spans="1:15" x14ac:dyDescent="0.55000000000000004">
      <c r="A1127" s="3">
        <v>37</v>
      </c>
      <c r="B1127" s="4">
        <v>8</v>
      </c>
      <c r="C1127" s="2">
        <f>IFERROR(LN(実質付加価値!C1127),"")</f>
        <v>11.743989685975748</v>
      </c>
      <c r="D1127" s="2">
        <f>IFERROR(LN(実質付加価値!D1127),"")</f>
        <v>11.79908588467041</v>
      </c>
      <c r="E1127" s="2">
        <f>IFERROR(LN(実質付加価値!E1127),"")</f>
        <v>11.388903431850965</v>
      </c>
      <c r="F1127" s="2">
        <f>IFERROR(LN(実質付加価値!F1127),"")</f>
        <v>10.52709992327123</v>
      </c>
      <c r="G1127" s="2">
        <f>IFERROR(LN(実質付加価値!G1127),"")</f>
        <v>10.553055480871157</v>
      </c>
      <c r="I1127" s="3">
        <v>37</v>
      </c>
      <c r="J1127" s="3">
        <v>8</v>
      </c>
      <c r="K1127" s="2" cm="1">
        <f t="array" ref="K1127">IF(C1127="","",C1127-SUMPRODUCT(($B$1461:$B$1491=$J1127)*1,C$1461:C$1491))</f>
        <v>0.2081826947387011</v>
      </c>
      <c r="L1127" s="2" cm="1">
        <f t="array" ref="L1127">IF(D1127="","",D1127-SUMPRODUCT(($B$1461:$B$1491=$J1127)*1,D$1461:D$1491))</f>
        <v>0.20883926593381474</v>
      </c>
      <c r="M1127" s="2" cm="1">
        <f t="array" ref="M1127">IF(E1127="","",E1127-SUMPRODUCT(($B$1461:$B$1491=$J1127)*1,E$1461:E$1491))</f>
        <v>-5.3150380855747414E-2</v>
      </c>
      <c r="N1127" s="2" cm="1">
        <f t="array" ref="N1127">IF(F1127="","",F1127-SUMPRODUCT(($B$1461:$B$1491=$J1127)*1,F$1461:F$1491))</f>
        <v>-0.88867545335503095</v>
      </c>
      <c r="O1127" s="2" cm="1">
        <f t="array" ref="O1127">IF(G1127="","",G1127-SUMPRODUCT(($B$1461:$B$1491=$J1127)*1,G$1461:G$1491))</f>
        <v>-0.68846372207301521</v>
      </c>
    </row>
    <row r="1128" spans="1:15" x14ac:dyDescent="0.55000000000000004">
      <c r="A1128" s="3">
        <v>37</v>
      </c>
      <c r="B1128" s="4">
        <v>9</v>
      </c>
      <c r="C1128" s="2">
        <f>IFERROR(LN(実質付加価値!C1128),"")</f>
        <v>10.949171535797994</v>
      </c>
      <c r="D1128" s="2">
        <f>IFERROR(LN(実質付加価値!D1128),"")</f>
        <v>10.921414788128303</v>
      </c>
      <c r="E1128" s="2">
        <f>IFERROR(LN(実質付加価値!E1128),"")</f>
        <v>11.003620618052512</v>
      </c>
      <c r="F1128" s="2">
        <f>IFERROR(LN(実質付加価値!F1128),"")</f>
        <v>10.957849728498321</v>
      </c>
      <c r="G1128" s="2">
        <f>IFERROR(LN(実質付加価値!G1128),"")</f>
        <v>10.942463368121748</v>
      </c>
      <c r="I1128" s="3">
        <v>37</v>
      </c>
      <c r="J1128" s="3">
        <v>9</v>
      </c>
      <c r="K1128" s="2" cm="1">
        <f t="array" ref="K1128">IF(C1128="","",C1128-SUMPRODUCT(($B$1461:$B$1491=$J1128)*1,C$1461:C$1491))</f>
        <v>-7.190449441960034E-2</v>
      </c>
      <c r="L1128" s="2" cm="1">
        <f t="array" ref="L1128">IF(D1128="","",D1128-SUMPRODUCT(($B$1461:$B$1491=$J1128)*1,D$1461:D$1491))</f>
        <v>-0.14164302087620761</v>
      </c>
      <c r="M1128" s="2" cm="1">
        <f t="array" ref="M1128">IF(E1128="","",E1128-SUMPRODUCT(($B$1461:$B$1491=$J1128)*1,E$1461:E$1491))</f>
        <v>-0.11418466538754224</v>
      </c>
      <c r="N1128" s="2" cm="1">
        <f t="array" ref="N1128">IF(F1128="","",F1128-SUMPRODUCT(($B$1461:$B$1491=$J1128)*1,F$1461:F$1491))</f>
        <v>-5.6533414194484877E-2</v>
      </c>
      <c r="O1128" s="2" cm="1">
        <f t="array" ref="O1128">IF(G1128="","",G1128-SUMPRODUCT(($B$1461:$B$1491=$J1128)*1,G$1461:G$1491))</f>
        <v>-0.190055907366105</v>
      </c>
    </row>
    <row r="1129" spans="1:15" x14ac:dyDescent="0.55000000000000004">
      <c r="A1129" s="3">
        <v>37</v>
      </c>
      <c r="B1129" s="4">
        <v>10</v>
      </c>
      <c r="C1129" s="2">
        <f>IFERROR(LN(実質付加価値!C1129),"")</f>
        <v>11.094385910655971</v>
      </c>
      <c r="D1129" s="2">
        <f>IFERROR(LN(実質付加価値!D1129),"")</f>
        <v>11.157573877750162</v>
      </c>
      <c r="E1129" s="2">
        <f>IFERROR(LN(実質付加価値!E1129),"")</f>
        <v>11.52359765460587</v>
      </c>
      <c r="F1129" s="2">
        <f>IFERROR(LN(実質付加価値!F1129),"")</f>
        <v>11.269473515199172</v>
      </c>
      <c r="G1129" s="2">
        <f>IFERROR(LN(実質付加価値!G1129),"")</f>
        <v>11.381429203606674</v>
      </c>
      <c r="I1129" s="3">
        <v>37</v>
      </c>
      <c r="J1129" s="3">
        <v>10</v>
      </c>
      <c r="K1129" s="2" cm="1">
        <f t="array" ref="K1129">IF(C1129="","",C1129-SUMPRODUCT(($B$1461:$B$1491=$J1129)*1,C$1461:C$1491))</f>
        <v>-0.91405021332377245</v>
      </c>
      <c r="L1129" s="2" cm="1">
        <f t="array" ref="L1129">IF(D1129="","",D1129-SUMPRODUCT(($B$1461:$B$1491=$J1129)*1,D$1461:D$1491))</f>
        <v>-0.92081596210754135</v>
      </c>
      <c r="M1129" s="2" cm="1">
        <f t="array" ref="M1129">IF(E1129="","",E1129-SUMPRODUCT(($B$1461:$B$1491=$J1129)*1,E$1461:E$1491))</f>
        <v>-0.6851079084567111</v>
      </c>
      <c r="N1129" s="2" cm="1">
        <f t="array" ref="N1129">IF(F1129="","",F1129-SUMPRODUCT(($B$1461:$B$1491=$J1129)*1,F$1461:F$1491))</f>
        <v>-0.85061240405993388</v>
      </c>
      <c r="O1129" s="2" cm="1">
        <f t="array" ref="O1129">IF(G1129="","",G1129-SUMPRODUCT(($B$1461:$B$1491=$J1129)*1,G$1461:G$1491))</f>
        <v>-0.92508763115340287</v>
      </c>
    </row>
    <row r="1130" spans="1:15" x14ac:dyDescent="0.55000000000000004">
      <c r="A1130" s="3">
        <v>37</v>
      </c>
      <c r="B1130" s="4">
        <v>11</v>
      </c>
      <c r="C1130" s="2">
        <f>IFERROR(LN(実質付加価値!C1130),"")</f>
        <v>5.730887566613978</v>
      </c>
      <c r="D1130" s="2">
        <f>IFERROR(LN(実質付加価値!D1130),"")</f>
        <v>10.205257518847997</v>
      </c>
      <c r="E1130" s="2">
        <f>IFERROR(LN(実質付加価値!E1130),"")</f>
        <v>10.036315459834057</v>
      </c>
      <c r="F1130" s="2">
        <f>IFERROR(LN(実質付加価値!F1130),"")</f>
        <v>9.8847847791470151</v>
      </c>
      <c r="G1130" s="2">
        <f>IFERROR(LN(実質付加価値!G1130),"")</f>
        <v>10.042965125156114</v>
      </c>
      <c r="I1130" s="3">
        <v>37</v>
      </c>
      <c r="J1130" s="3">
        <v>11</v>
      </c>
      <c r="K1130" s="2" cm="1">
        <f t="array" ref="K1130">IF(C1130="","",C1130-SUMPRODUCT(($B$1461:$B$1491=$J1130)*1,C$1461:C$1491))</f>
        <v>-5.1058840668508587</v>
      </c>
      <c r="L1130" s="2" cm="1">
        <f t="array" ref="L1130">IF(D1130="","",D1130-SUMPRODUCT(($B$1461:$B$1491=$J1130)*1,D$1461:D$1491))</f>
        <v>-0.85532755880186428</v>
      </c>
      <c r="M1130" s="2" cm="1">
        <f t="array" ref="M1130">IF(E1130="","",E1130-SUMPRODUCT(($B$1461:$B$1491=$J1130)*1,E$1461:E$1491))</f>
        <v>-1.2507279272662686</v>
      </c>
      <c r="N1130" s="2" cm="1">
        <f t="array" ref="N1130">IF(F1130="","",F1130-SUMPRODUCT(($B$1461:$B$1491=$J1130)*1,F$1461:F$1491))</f>
        <v>-1.4641363335204396</v>
      </c>
      <c r="O1130" s="2" cm="1">
        <f t="array" ref="O1130">IF(G1130="","",G1130-SUMPRODUCT(($B$1461:$B$1491=$J1130)*1,G$1461:G$1491))</f>
        <v>-1.525019573010912</v>
      </c>
    </row>
    <row r="1131" spans="1:15" x14ac:dyDescent="0.55000000000000004">
      <c r="A1131" s="3">
        <v>37</v>
      </c>
      <c r="B1131" s="4">
        <v>12</v>
      </c>
      <c r="C1131" s="2">
        <f>IFERROR(LN(実質付加価値!C1131),"")</f>
        <v>10.823130777202429</v>
      </c>
      <c r="D1131" s="2">
        <f>IFERROR(LN(実質付加価値!D1131),"")</f>
        <v>10.810954521498386</v>
      </c>
      <c r="E1131" s="2">
        <f>IFERROR(LN(実質付加価値!E1131),"")</f>
        <v>11.153083060171831</v>
      </c>
      <c r="F1131" s="2">
        <f>IFERROR(LN(実質付加価値!F1131),"")</f>
        <v>11.069140662499176</v>
      </c>
      <c r="G1131" s="2">
        <f>IFERROR(LN(実質付加価値!G1131),"")</f>
        <v>11.206316659166133</v>
      </c>
      <c r="I1131" s="3">
        <v>37</v>
      </c>
      <c r="J1131" s="3">
        <v>12</v>
      </c>
      <c r="K1131" s="2" cm="1">
        <f t="array" ref="K1131">IF(C1131="","",C1131-SUMPRODUCT(($B$1461:$B$1491=$J1131)*1,C$1461:C$1491))</f>
        <v>-0.13743890237638112</v>
      </c>
      <c r="L1131" s="2" cm="1">
        <f t="array" ref="L1131">IF(D1131="","",D1131-SUMPRODUCT(($B$1461:$B$1491=$J1131)*1,D$1461:D$1491))</f>
        <v>-0.24230335005097103</v>
      </c>
      <c r="M1131" s="2" cm="1">
        <f t="array" ref="M1131">IF(E1131="","",E1131-SUMPRODUCT(($B$1461:$B$1491=$J1131)*1,E$1461:E$1491))</f>
        <v>-1.9711631640332072E-2</v>
      </c>
      <c r="N1131" s="2" cm="1">
        <f t="array" ref="N1131">IF(F1131="","",F1131-SUMPRODUCT(($B$1461:$B$1491=$J1131)*1,F$1461:F$1491))</f>
        <v>-2.3344263724581538E-2</v>
      </c>
      <c r="O1131" s="2" cm="1">
        <f t="array" ref="O1131">IF(G1131="","",G1131-SUMPRODUCT(($B$1461:$B$1491=$J1131)*1,G$1461:G$1491))</f>
        <v>-2.5615328132735371E-2</v>
      </c>
    </row>
    <row r="1132" spans="1:15" x14ac:dyDescent="0.55000000000000004">
      <c r="A1132" s="3">
        <v>37</v>
      </c>
      <c r="B1132" s="4">
        <v>13</v>
      </c>
      <c r="C1132" s="2">
        <f>IFERROR(LN(実質付加価値!C1132),"")</f>
        <v>1.7427530375794262</v>
      </c>
      <c r="D1132" s="2">
        <f>IFERROR(LN(実質付加価値!D1132),"")</f>
        <v>-0.21003861036122062</v>
      </c>
      <c r="E1132" s="2" t="str">
        <f>IFERROR(LN(実質付加価値!E1132),"")</f>
        <v/>
      </c>
      <c r="F1132" s="2" t="str">
        <f>IFERROR(LN(実質付加価値!F1132),"")</f>
        <v/>
      </c>
      <c r="G1132" s="2" t="str">
        <f>IFERROR(LN(実質付加価値!G1132),"")</f>
        <v/>
      </c>
      <c r="I1132" s="3">
        <v>37</v>
      </c>
      <c r="J1132" s="3">
        <v>13</v>
      </c>
      <c r="K1132" s="2" cm="1">
        <f t="array" ref="K1132">IF(C1132="","",C1132-SUMPRODUCT(($B$1461:$B$1491=$J1132)*1,C$1461:C$1491))</f>
        <v>-8.1513268129999545</v>
      </c>
      <c r="L1132" s="2" cm="1">
        <f t="array" ref="L1132">IF(D1132="","",D1132-SUMPRODUCT(($B$1461:$B$1491=$J1132)*1,D$1461:D$1491))</f>
        <v>-9.2286060210229373</v>
      </c>
      <c r="M1132" s="2" t="str" cm="1">
        <f t="array" ref="M1132">IF(E1132="","",E1132-SUMPRODUCT(($B$1461:$B$1491=$J1132)*1,E$1461:E$1491))</f>
        <v/>
      </c>
      <c r="N1132" s="2" t="str" cm="1">
        <f t="array" ref="N1132">IF(F1132="","",F1132-SUMPRODUCT(($B$1461:$B$1491=$J1132)*1,F$1461:F$1491))</f>
        <v/>
      </c>
      <c r="O1132" s="2" t="str" cm="1">
        <f t="array" ref="O1132">IF(G1132="","",G1132-SUMPRODUCT(($B$1461:$B$1491=$J1132)*1,G$1461:G$1491))</f>
        <v/>
      </c>
    </row>
    <row r="1133" spans="1:15" x14ac:dyDescent="0.55000000000000004">
      <c r="A1133" s="3">
        <v>37</v>
      </c>
      <c r="B1133" s="4">
        <v>14</v>
      </c>
      <c r="C1133" s="2">
        <f>IFERROR(LN(実質付加価値!C1133),"")</f>
        <v>11.421129323259466</v>
      </c>
      <c r="D1133" s="2">
        <f>IFERROR(LN(実質付加価値!D1133),"")</f>
        <v>11.232251468023545</v>
      </c>
      <c r="E1133" s="2">
        <f>IFERROR(LN(実質付加価値!E1133),"")</f>
        <v>11.487718827361082</v>
      </c>
      <c r="F1133" s="2">
        <f>IFERROR(LN(実質付加価値!F1133),"")</f>
        <v>10.755755153161289</v>
      </c>
      <c r="G1133" s="2">
        <f>IFERROR(LN(実質付加価値!G1133),"")</f>
        <v>10.787723437413424</v>
      </c>
      <c r="I1133" s="3">
        <v>37</v>
      </c>
      <c r="J1133" s="3">
        <v>14</v>
      </c>
      <c r="K1133" s="2" cm="1">
        <f t="array" ref="K1133">IF(C1133="","",C1133-SUMPRODUCT(($B$1461:$B$1491=$J1133)*1,C$1461:C$1491))</f>
        <v>-4.1518469665033919E-2</v>
      </c>
      <c r="L1133" s="2" cm="1">
        <f t="array" ref="L1133">IF(D1133="","",D1133-SUMPRODUCT(($B$1461:$B$1491=$J1133)*1,D$1461:D$1491))</f>
        <v>-5.2775410100664999E-3</v>
      </c>
      <c r="M1133" s="2" cm="1">
        <f t="array" ref="M1133">IF(E1133="","",E1133-SUMPRODUCT(($B$1461:$B$1491=$J1133)*1,E$1461:E$1491))</f>
        <v>-4.1702108683043804E-3</v>
      </c>
      <c r="N1133" s="2" cm="1">
        <f t="array" ref="N1133">IF(F1133="","",F1133-SUMPRODUCT(($B$1461:$B$1491=$J1133)*1,F$1461:F$1491))</f>
        <v>-0.62758285548508219</v>
      </c>
      <c r="O1133" s="2" cm="1">
        <f t="array" ref="O1133">IF(G1133="","",G1133-SUMPRODUCT(($B$1461:$B$1491=$J1133)*1,G$1461:G$1491))</f>
        <v>-0.70607808113267545</v>
      </c>
    </row>
    <row r="1134" spans="1:15" x14ac:dyDescent="0.55000000000000004">
      <c r="A1134" s="3">
        <v>37</v>
      </c>
      <c r="B1134" s="4">
        <v>15</v>
      </c>
      <c r="C1134" s="2">
        <f>IFERROR(LN(実質付加価値!C1134),"")</f>
        <v>10.17220738321401</v>
      </c>
      <c r="D1134" s="2">
        <f>IFERROR(LN(実質付加価値!D1134),"")</f>
        <v>10.02182491206422</v>
      </c>
      <c r="E1134" s="2">
        <f>IFERROR(LN(実質付加価値!E1134),"")</f>
        <v>10.077030294496828</v>
      </c>
      <c r="F1134" s="2">
        <f>IFERROR(LN(実質付加価値!F1134),"")</f>
        <v>9.9841994258985132</v>
      </c>
      <c r="G1134" s="2">
        <f>IFERROR(LN(実質付加価値!G1134),"")</f>
        <v>10.101667472201028</v>
      </c>
      <c r="I1134" s="3">
        <v>37</v>
      </c>
      <c r="J1134" s="3">
        <v>15</v>
      </c>
      <c r="K1134" s="2" cm="1">
        <f t="array" ref="K1134">IF(C1134="","",C1134-SUMPRODUCT(($B$1461:$B$1491=$J1134)*1,C$1461:C$1491))</f>
        <v>7.9524354565396749E-3</v>
      </c>
      <c r="L1134" s="2" cm="1">
        <f t="array" ref="L1134">IF(D1134="","",D1134-SUMPRODUCT(($B$1461:$B$1491=$J1134)*1,D$1461:D$1491))</f>
        <v>-0.11575156124998998</v>
      </c>
      <c r="M1134" s="2" cm="1">
        <f t="array" ref="M1134">IF(E1134="","",E1134-SUMPRODUCT(($B$1461:$B$1491=$J1134)*1,E$1461:E$1491))</f>
        <v>3.7550524284499787E-2</v>
      </c>
      <c r="N1134" s="2" cm="1">
        <f t="array" ref="N1134">IF(F1134="","",F1134-SUMPRODUCT(($B$1461:$B$1491=$J1134)*1,F$1461:F$1491))</f>
        <v>8.3335695788202102E-2</v>
      </c>
      <c r="O1134" s="2" cm="1">
        <f t="array" ref="O1134">IF(G1134="","",G1134-SUMPRODUCT(($B$1461:$B$1491=$J1134)*1,G$1461:G$1491))</f>
        <v>0.15761560944210906</v>
      </c>
    </row>
    <row r="1135" spans="1:15" x14ac:dyDescent="0.55000000000000004">
      <c r="A1135" s="3">
        <v>37</v>
      </c>
      <c r="B1135" s="4">
        <v>16</v>
      </c>
      <c r="C1135" s="2">
        <f>IFERROR(LN(実質付加価値!C1135),"")</f>
        <v>11.061274551395613</v>
      </c>
      <c r="D1135" s="2">
        <f>IFERROR(LN(実質付加価値!D1135),"")</f>
        <v>11.01663521744287</v>
      </c>
      <c r="E1135" s="2">
        <f>IFERROR(LN(実質付加価値!E1135),"")</f>
        <v>11.241562333837997</v>
      </c>
      <c r="F1135" s="2">
        <f>IFERROR(LN(実質付加価値!F1135),"")</f>
        <v>11.250331967285296</v>
      </c>
      <c r="G1135" s="2">
        <f>IFERROR(LN(実質付加価値!G1135),"")</f>
        <v>11.338313593558611</v>
      </c>
      <c r="I1135" s="3">
        <v>37</v>
      </c>
      <c r="J1135" s="3">
        <v>16</v>
      </c>
      <c r="K1135" s="2" cm="1">
        <f t="array" ref="K1135">IF(C1135="","",C1135-SUMPRODUCT(($B$1461:$B$1491=$J1135)*1,C$1461:C$1491))</f>
        <v>-0.3869472508184959</v>
      </c>
      <c r="L1135" s="2" cm="1">
        <f t="array" ref="L1135">IF(D1135="","",D1135-SUMPRODUCT(($B$1461:$B$1491=$J1135)*1,D$1461:D$1491))</f>
        <v>-0.59061527035466987</v>
      </c>
      <c r="M1135" s="2" cm="1">
        <f t="array" ref="M1135">IF(E1135="","",E1135-SUMPRODUCT(($B$1461:$B$1491=$J1135)*1,E$1461:E$1491))</f>
        <v>-0.513470531634173</v>
      </c>
      <c r="N1135" s="2" cm="1">
        <f t="array" ref="N1135">IF(F1135="","",F1135-SUMPRODUCT(($B$1461:$B$1491=$J1135)*1,F$1461:F$1491))</f>
        <v>-0.41271348376690042</v>
      </c>
      <c r="O1135" s="2" cm="1">
        <f t="array" ref="O1135">IF(G1135="","",G1135-SUMPRODUCT(($B$1461:$B$1491=$J1135)*1,G$1461:G$1491))</f>
        <v>-0.37670618582685833</v>
      </c>
    </row>
    <row r="1136" spans="1:15" x14ac:dyDescent="0.55000000000000004">
      <c r="A1136" s="3">
        <v>37</v>
      </c>
      <c r="B1136" s="4">
        <v>17</v>
      </c>
      <c r="C1136" s="2">
        <f>IFERROR(LN(実質付加価値!C1136),"")</f>
        <v>11.672116216809977</v>
      </c>
      <c r="D1136" s="2">
        <f>IFERROR(LN(実質付加価値!D1136),"")</f>
        <v>11.5258956807379</v>
      </c>
      <c r="E1136" s="2">
        <f>IFERROR(LN(実質付加価値!E1136),"")</f>
        <v>11.636531744029121</v>
      </c>
      <c r="F1136" s="2">
        <f>IFERROR(LN(実質付加価値!F1136),"")</f>
        <v>11.558061681765508</v>
      </c>
      <c r="G1136" s="2">
        <f>IFERROR(LN(実質付加価値!G1136),"")</f>
        <v>11.716827497891009</v>
      </c>
      <c r="I1136" s="3">
        <v>37</v>
      </c>
      <c r="J1136" s="3">
        <v>17</v>
      </c>
      <c r="K1136" s="2" cm="1">
        <f t="array" ref="K1136">IF(C1136="","",C1136-SUMPRODUCT(($B$1461:$B$1491=$J1136)*1,C$1461:C$1491))</f>
        <v>-0.8222224501051727</v>
      </c>
      <c r="L1136" s="2" cm="1">
        <f t="array" ref="L1136">IF(D1136="","",D1136-SUMPRODUCT(($B$1461:$B$1491=$J1136)*1,D$1461:D$1491))</f>
        <v>-0.79752261734454777</v>
      </c>
      <c r="M1136" s="2" cm="1">
        <f t="array" ref="M1136">IF(E1136="","",E1136-SUMPRODUCT(($B$1461:$B$1491=$J1136)*1,E$1461:E$1491))</f>
        <v>-0.81113339952187324</v>
      </c>
      <c r="N1136" s="2" cm="1">
        <f t="array" ref="N1136">IF(F1136="","",F1136-SUMPRODUCT(($B$1461:$B$1491=$J1136)*1,F$1461:F$1491))</f>
        <v>-0.84815172163777852</v>
      </c>
      <c r="O1136" s="2" cm="1">
        <f t="array" ref="O1136">IF(G1136="","",G1136-SUMPRODUCT(($B$1461:$B$1491=$J1136)*1,G$1461:G$1491))</f>
        <v>-0.70439102929995379</v>
      </c>
    </row>
    <row r="1137" spans="1:15" x14ac:dyDescent="0.55000000000000004">
      <c r="A1137" s="3">
        <v>37</v>
      </c>
      <c r="B1137" s="4">
        <v>18</v>
      </c>
      <c r="C1137" s="2">
        <f>IFERROR(LN(実質付加価値!C1137),"")</f>
        <v>11.988321354563746</v>
      </c>
      <c r="D1137" s="2">
        <f>IFERROR(LN(実質付加価値!D1137),"")</f>
        <v>12.268626417898558</v>
      </c>
      <c r="E1137" s="2">
        <f>IFERROR(LN(実質付加価値!E1137),"")</f>
        <v>12.189469542379879</v>
      </c>
      <c r="F1137" s="2">
        <f>IFERROR(LN(実質付加価値!F1137),"")</f>
        <v>12.241809461646598</v>
      </c>
      <c r="G1137" s="2">
        <f>IFERROR(LN(実質付加価値!G1137),"")</f>
        <v>12.187562362736529</v>
      </c>
      <c r="I1137" s="3">
        <v>37</v>
      </c>
      <c r="J1137" s="3">
        <v>18</v>
      </c>
      <c r="K1137" s="2" cm="1">
        <f t="array" ref="K1137">IF(C1137="","",C1137-SUMPRODUCT(($B$1461:$B$1491=$J1137)*1,C$1461:C$1491))</f>
        <v>-0.84419769995402838</v>
      </c>
      <c r="L1137" s="2" cm="1">
        <f t="array" ref="L1137">IF(D1137="","",D1137-SUMPRODUCT(($B$1461:$B$1491=$J1137)*1,D$1461:D$1491))</f>
        <v>-0.68464795995026684</v>
      </c>
      <c r="M1137" s="2" cm="1">
        <f t="array" ref="M1137">IF(E1137="","",E1137-SUMPRODUCT(($B$1461:$B$1491=$J1137)*1,E$1461:E$1491))</f>
        <v>-0.81369671874922744</v>
      </c>
      <c r="N1137" s="2" cm="1">
        <f t="array" ref="N1137">IF(F1137="","",F1137-SUMPRODUCT(($B$1461:$B$1491=$J1137)*1,F$1461:F$1491))</f>
        <v>-0.76529586598331711</v>
      </c>
      <c r="O1137" s="2" cm="1">
        <f t="array" ref="O1137">IF(G1137="","",G1137-SUMPRODUCT(($B$1461:$B$1491=$J1137)*1,G$1461:G$1491))</f>
        <v>-0.78459947097141303</v>
      </c>
    </row>
    <row r="1138" spans="1:15" x14ac:dyDescent="0.55000000000000004">
      <c r="A1138" s="3">
        <v>37</v>
      </c>
      <c r="B1138" s="4">
        <v>19</v>
      </c>
      <c r="C1138" s="2">
        <f>IFERROR(LN(実質付加価値!C1138),"")</f>
        <v>12.30264117729371</v>
      </c>
      <c r="D1138" s="2">
        <f>IFERROR(LN(実質付加価値!D1138),"")</f>
        <v>12.139104520330424</v>
      </c>
      <c r="E1138" s="2">
        <f>IFERROR(LN(実質付加価値!E1138),"")</f>
        <v>12.126721165007728</v>
      </c>
      <c r="F1138" s="2">
        <f>IFERROR(LN(実質付加価値!F1138),"")</f>
        <v>12.284342308106785</v>
      </c>
      <c r="G1138" s="2">
        <f>IFERROR(LN(実質付加価値!G1138),"")</f>
        <v>12.430224084444133</v>
      </c>
      <c r="I1138" s="3">
        <v>37</v>
      </c>
      <c r="J1138" s="3">
        <v>19</v>
      </c>
      <c r="K1138" s="2" cm="1">
        <f t="array" ref="K1138">IF(C1138="","",C1138-SUMPRODUCT(($B$1461:$B$1491=$J1138)*1,C$1461:C$1491))</f>
        <v>-0.32417672375469664</v>
      </c>
      <c r="L1138" s="2" cm="1">
        <f t="array" ref="L1138">IF(D1138="","",D1138-SUMPRODUCT(($B$1461:$B$1491=$J1138)*1,D$1461:D$1491))</f>
        <v>-0.35404450510490193</v>
      </c>
      <c r="M1138" s="2" cm="1">
        <f t="array" ref="M1138">IF(E1138="","",E1138-SUMPRODUCT(($B$1461:$B$1491=$J1138)*1,E$1461:E$1491))</f>
        <v>-0.33748901645076756</v>
      </c>
      <c r="N1138" s="2" cm="1">
        <f t="array" ref="N1138">IF(F1138="","",F1138-SUMPRODUCT(($B$1461:$B$1491=$J1138)*1,F$1461:F$1491))</f>
        <v>-0.15545946700698465</v>
      </c>
      <c r="O1138" s="2" cm="1">
        <f t="array" ref="O1138">IF(G1138="","",G1138-SUMPRODUCT(($B$1461:$B$1491=$J1138)*1,G$1461:G$1491))</f>
        <v>-0.10481409289627841</v>
      </c>
    </row>
    <row r="1139" spans="1:15" x14ac:dyDescent="0.55000000000000004">
      <c r="A1139" s="3">
        <v>37</v>
      </c>
      <c r="B1139" s="4">
        <v>20</v>
      </c>
      <c r="C1139" s="2">
        <f>IFERROR(LN(実質付加価値!C1139),"")</f>
        <v>12.212538259699471</v>
      </c>
      <c r="D1139" s="2">
        <f>IFERROR(LN(実質付加価値!D1139),"")</f>
        <v>12.405251341183348</v>
      </c>
      <c r="E1139" s="2">
        <f>IFERROR(LN(実質付加価値!E1139),"")</f>
        <v>12.355357002061663</v>
      </c>
      <c r="F1139" s="2">
        <f>IFERROR(LN(実質付加価値!F1139),"")</f>
        <v>12.343760559261497</v>
      </c>
      <c r="G1139" s="2">
        <f>IFERROR(LN(実質付加価値!G1139),"")</f>
        <v>12.385768586628471</v>
      </c>
      <c r="I1139" s="3">
        <v>37</v>
      </c>
      <c r="J1139" s="3">
        <v>20</v>
      </c>
      <c r="K1139" s="2" cm="1">
        <f t="array" ref="K1139">IF(C1139="","",C1139-SUMPRODUCT(($B$1461:$B$1491=$J1139)*1,C$1461:C$1491))</f>
        <v>-0.64024240579722225</v>
      </c>
      <c r="L1139" s="2" cm="1">
        <f t="array" ref="L1139">IF(D1139="","",D1139-SUMPRODUCT(($B$1461:$B$1491=$J1139)*1,D$1461:D$1491))</f>
        <v>-0.65907084120521731</v>
      </c>
      <c r="M1139" s="2" cm="1">
        <f t="array" ref="M1139">IF(E1139="","",E1139-SUMPRODUCT(($B$1461:$B$1491=$J1139)*1,E$1461:E$1491))</f>
        <v>-0.65940313754081714</v>
      </c>
      <c r="N1139" s="2" cm="1">
        <f t="array" ref="N1139">IF(F1139="","",F1139-SUMPRODUCT(($B$1461:$B$1491=$J1139)*1,F$1461:F$1491))</f>
        <v>-0.63471420739633722</v>
      </c>
      <c r="O1139" s="2" cm="1">
        <f t="array" ref="O1139">IF(G1139="","",G1139-SUMPRODUCT(($B$1461:$B$1491=$J1139)*1,G$1461:G$1491))</f>
        <v>-0.63644310850521357</v>
      </c>
    </row>
    <row r="1140" spans="1:15" x14ac:dyDescent="0.55000000000000004">
      <c r="A1140" s="3">
        <v>37</v>
      </c>
      <c r="B1140" s="4">
        <v>21</v>
      </c>
      <c r="C1140" s="2">
        <f>IFERROR(LN(実質付加価値!C1140),"")</f>
        <v>12.308669519951662</v>
      </c>
      <c r="D1140" s="2">
        <f>IFERROR(LN(実質付加価値!D1140),"")</f>
        <v>12.32216708364251</v>
      </c>
      <c r="E1140" s="2">
        <f>IFERROR(LN(実質付加価値!E1140),"")</f>
        <v>12.332438801118929</v>
      </c>
      <c r="F1140" s="2">
        <f>IFERROR(LN(実質付加価値!F1140),"")</f>
        <v>11.889188099309051</v>
      </c>
      <c r="G1140" s="2">
        <f>IFERROR(LN(実質付加価値!G1140),"")</f>
        <v>12.013487289362656</v>
      </c>
      <c r="I1140" s="3">
        <v>37</v>
      </c>
      <c r="J1140" s="3">
        <v>21</v>
      </c>
      <c r="K1140" s="2" cm="1">
        <f t="array" ref="K1140">IF(C1140="","",C1140-SUMPRODUCT(($B$1461:$B$1491=$J1140)*1,C$1461:C$1491))</f>
        <v>-0.48549577958464241</v>
      </c>
      <c r="L1140" s="2" cm="1">
        <f t="array" ref="L1140">IF(D1140="","",D1140-SUMPRODUCT(($B$1461:$B$1491=$J1140)*1,D$1461:D$1491))</f>
        <v>-0.49768401900098524</v>
      </c>
      <c r="M1140" s="2" cm="1">
        <f t="array" ref="M1140">IF(E1140="","",E1140-SUMPRODUCT(($B$1461:$B$1491=$J1140)*1,E$1461:E$1491))</f>
        <v>-0.49631312488120471</v>
      </c>
      <c r="N1140" s="2" cm="1">
        <f t="array" ref="N1140">IF(F1140="","",F1140-SUMPRODUCT(($B$1461:$B$1491=$J1140)*1,F$1461:F$1491))</f>
        <v>-0.65346829209187796</v>
      </c>
      <c r="O1140" s="2" cm="1">
        <f t="array" ref="O1140">IF(G1140="","",G1140-SUMPRODUCT(($B$1461:$B$1491=$J1140)*1,G$1461:G$1491))</f>
        <v>-0.63004721435787303</v>
      </c>
    </row>
    <row r="1141" spans="1:15" x14ac:dyDescent="0.55000000000000004">
      <c r="A1141" s="3">
        <v>37</v>
      </c>
      <c r="B1141" s="4">
        <v>22</v>
      </c>
      <c r="C1141" s="2">
        <f>IFERROR(LN(実質付加価値!C1141),"")</f>
        <v>11.413393657263176</v>
      </c>
      <c r="D1141" s="2">
        <f>IFERROR(LN(実質付加価値!D1141),"")</f>
        <v>11.359779462966513</v>
      </c>
      <c r="E1141" s="2">
        <f>IFERROR(LN(実質付加価値!E1141),"")</f>
        <v>11.382820748924198</v>
      </c>
      <c r="F1141" s="2">
        <f>IFERROR(LN(実質付加価値!F1141),"")</f>
        <v>10.885825364232955</v>
      </c>
      <c r="G1141" s="2">
        <f>IFERROR(LN(実質付加価値!G1141),"")</f>
        <v>10.851984482509092</v>
      </c>
      <c r="I1141" s="3">
        <v>37</v>
      </c>
      <c r="J1141" s="3">
        <v>22</v>
      </c>
      <c r="K1141" s="2" cm="1">
        <f t="array" ref="K1141">IF(C1141="","",C1141-SUMPRODUCT(($B$1461:$B$1491=$J1141)*1,C$1461:C$1491))</f>
        <v>-0.69331190080440663</v>
      </c>
      <c r="L1141" s="2" cm="1">
        <f t="array" ref="L1141">IF(D1141="","",D1141-SUMPRODUCT(($B$1461:$B$1491=$J1141)*1,D$1461:D$1491))</f>
        <v>-0.71904049395426384</v>
      </c>
      <c r="M1141" s="2" cm="1">
        <f t="array" ref="M1141">IF(E1141="","",E1141-SUMPRODUCT(($B$1461:$B$1491=$J1141)*1,E$1461:E$1491))</f>
        <v>-0.69382219631447484</v>
      </c>
      <c r="N1141" s="2" cm="1">
        <f t="array" ref="N1141">IF(F1141="","",F1141-SUMPRODUCT(($B$1461:$B$1491=$J1141)*1,F$1461:F$1491))</f>
        <v>-0.71523243211765397</v>
      </c>
      <c r="O1141" s="2" cm="1">
        <f t="array" ref="O1141">IF(G1141="","",G1141-SUMPRODUCT(($B$1461:$B$1491=$J1141)*1,G$1461:G$1491))</f>
        <v>-0.74497756864456832</v>
      </c>
    </row>
    <row r="1142" spans="1:15" x14ac:dyDescent="0.55000000000000004">
      <c r="A1142" s="3">
        <v>37</v>
      </c>
      <c r="B1142" s="4">
        <v>23</v>
      </c>
      <c r="C1142" s="2">
        <f>IFERROR(LN(実質付加価値!C1142),"")</f>
        <v>11.161597366921866</v>
      </c>
      <c r="D1142" s="2">
        <f>IFERROR(LN(実質付加価値!D1142),"")</f>
        <v>11.148502980082284</v>
      </c>
      <c r="E1142" s="2">
        <f>IFERROR(LN(実質付加価値!E1142),"")</f>
        <v>11.213219817801486</v>
      </c>
      <c r="F1142" s="2">
        <f>IFERROR(LN(実質付加価値!F1142),"")</f>
        <v>11.303104653155982</v>
      </c>
      <c r="G1142" s="2">
        <f>IFERROR(LN(実質付加価値!G1142),"")</f>
        <v>11.287826170719862</v>
      </c>
      <c r="I1142" s="3">
        <v>37</v>
      </c>
      <c r="J1142" s="3">
        <v>23</v>
      </c>
      <c r="K1142" s="2" cm="1">
        <f t="array" ref="K1142">IF(C1142="","",C1142-SUMPRODUCT(($B$1461:$B$1491=$J1142)*1,C$1461:C$1491))</f>
        <v>-0.66190864393681537</v>
      </c>
      <c r="L1142" s="2" cm="1">
        <f t="array" ref="L1142">IF(D1142="","",D1142-SUMPRODUCT(($B$1461:$B$1491=$J1142)*1,D$1461:D$1491))</f>
        <v>-0.6773758601611739</v>
      </c>
      <c r="M1142" s="2" cm="1">
        <f t="array" ref="M1142">IF(E1142="","",E1142-SUMPRODUCT(($B$1461:$B$1491=$J1142)*1,E$1461:E$1491))</f>
        <v>-0.64990880268817364</v>
      </c>
      <c r="N1142" s="2" cm="1">
        <f t="array" ref="N1142">IF(F1142="","",F1142-SUMPRODUCT(($B$1461:$B$1491=$J1142)*1,F$1461:F$1491))</f>
        <v>-0.64366629981513412</v>
      </c>
      <c r="O1142" s="2" cm="1">
        <f t="array" ref="O1142">IF(G1142="","",G1142-SUMPRODUCT(($B$1461:$B$1491=$J1142)*1,G$1461:G$1491))</f>
        <v>-0.64819934057313588</v>
      </c>
    </row>
    <row r="1143" spans="1:15" x14ac:dyDescent="0.55000000000000004">
      <c r="A1143" s="3">
        <v>37</v>
      </c>
      <c r="B1143" s="4">
        <v>24</v>
      </c>
      <c r="C1143" s="2">
        <f>IFERROR(LN(実質付加価値!C1143),"")</f>
        <v>10.440789015117259</v>
      </c>
      <c r="D1143" s="2">
        <f>IFERROR(LN(実質付加価値!D1143),"")</f>
        <v>10.525726827196769</v>
      </c>
      <c r="E1143" s="2">
        <f>IFERROR(LN(実質付加価値!E1143),"")</f>
        <v>10.505846692876823</v>
      </c>
      <c r="F1143" s="2">
        <f>IFERROR(LN(実質付加価値!F1143),"")</f>
        <v>10.429063243867992</v>
      </c>
      <c r="G1143" s="2">
        <f>IFERROR(LN(実質付加価値!G1143),"")</f>
        <v>10.412962077305853</v>
      </c>
      <c r="I1143" s="3">
        <v>37</v>
      </c>
      <c r="J1143" s="3">
        <v>24</v>
      </c>
      <c r="K1143" s="2" cm="1">
        <f t="array" ref="K1143">IF(C1143="","",C1143-SUMPRODUCT(($B$1461:$B$1491=$J1143)*1,C$1461:C$1491))</f>
        <v>-0.71666011319446987</v>
      </c>
      <c r="L1143" s="2" cm="1">
        <f t="array" ref="L1143">IF(D1143="","",D1143-SUMPRODUCT(($B$1461:$B$1491=$J1143)*1,D$1461:D$1491))</f>
        <v>-0.63337023912849588</v>
      </c>
      <c r="M1143" s="2" cm="1">
        <f t="array" ref="M1143">IF(E1143="","",E1143-SUMPRODUCT(($B$1461:$B$1491=$J1143)*1,E$1461:E$1491))</f>
        <v>-0.61649584809154767</v>
      </c>
      <c r="N1143" s="2" cm="1">
        <f t="array" ref="N1143">IF(F1143="","",F1143-SUMPRODUCT(($B$1461:$B$1491=$J1143)*1,F$1461:F$1491))</f>
        <v>-0.6279788363460419</v>
      </c>
      <c r="O1143" s="2" cm="1">
        <f t="array" ref="O1143">IF(G1143="","",G1143-SUMPRODUCT(($B$1461:$B$1491=$J1143)*1,G$1461:G$1491))</f>
        <v>-0.67763022372190207</v>
      </c>
    </row>
    <row r="1144" spans="1:15" x14ac:dyDescent="0.55000000000000004">
      <c r="A1144" s="3">
        <v>37</v>
      </c>
      <c r="B1144" s="4">
        <v>25</v>
      </c>
      <c r="C1144" s="2">
        <f>IFERROR(LN(実質付加価値!C1144),"")</f>
        <v>11.893014249860492</v>
      </c>
      <c r="D1144" s="2">
        <f>IFERROR(LN(実質付加価値!D1144),"")</f>
        <v>11.987222973290358</v>
      </c>
      <c r="E1144" s="2">
        <f>IFERROR(LN(実質付加価値!E1144),"")</f>
        <v>11.976785377683999</v>
      </c>
      <c r="F1144" s="2">
        <f>IFERROR(LN(実質付加価値!F1144),"")</f>
        <v>11.999707124539158</v>
      </c>
      <c r="G1144" s="2">
        <f>IFERROR(LN(実質付加価値!G1144),"")</f>
        <v>12.1538253985217</v>
      </c>
      <c r="I1144" s="3">
        <v>37</v>
      </c>
      <c r="J1144" s="3">
        <v>25</v>
      </c>
      <c r="K1144" s="2" cm="1">
        <f t="array" ref="K1144">IF(C1144="","",C1144-SUMPRODUCT(($B$1461:$B$1491=$J1144)*1,C$1461:C$1491))</f>
        <v>-0.4310515318363386</v>
      </c>
      <c r="L1144" s="2" cm="1">
        <f t="array" ref="L1144">IF(D1144="","",D1144-SUMPRODUCT(($B$1461:$B$1491=$J1144)*1,D$1461:D$1491))</f>
        <v>-0.44740935762869327</v>
      </c>
      <c r="M1144" s="2" cm="1">
        <f t="array" ref="M1144">IF(E1144="","",E1144-SUMPRODUCT(($B$1461:$B$1491=$J1144)*1,E$1461:E$1491))</f>
        <v>-0.43492648132580136</v>
      </c>
      <c r="N1144" s="2" cm="1">
        <f t="array" ref="N1144">IF(F1144="","",F1144-SUMPRODUCT(($B$1461:$B$1491=$J1144)*1,F$1461:F$1491))</f>
        <v>-0.45258981096545803</v>
      </c>
      <c r="O1144" s="2" cm="1">
        <f t="array" ref="O1144">IF(G1144="","",G1144-SUMPRODUCT(($B$1461:$B$1491=$J1144)*1,G$1461:G$1491))</f>
        <v>-0.44313733240466036</v>
      </c>
    </row>
    <row r="1145" spans="1:15" x14ac:dyDescent="0.55000000000000004">
      <c r="A1145" s="3">
        <v>37</v>
      </c>
      <c r="B1145" s="4">
        <v>26</v>
      </c>
      <c r="C1145" s="2">
        <f>IFERROR(LN(実質付加価値!C1145),"")</f>
        <v>11.64042564348949</v>
      </c>
      <c r="D1145" s="2">
        <f>IFERROR(LN(実質付加価値!D1145),"")</f>
        <v>11.747289349504076</v>
      </c>
      <c r="E1145" s="2">
        <f>IFERROR(LN(実質付加価値!E1145),"")</f>
        <v>11.762445146019491</v>
      </c>
      <c r="F1145" s="2">
        <f>IFERROR(LN(実質付加価値!F1145),"")</f>
        <v>11.739214186960693</v>
      </c>
      <c r="G1145" s="2">
        <f>IFERROR(LN(実質付加価値!G1145),"")</f>
        <v>11.681361113141792</v>
      </c>
      <c r="I1145" s="3">
        <v>37</v>
      </c>
      <c r="J1145" s="3">
        <v>26</v>
      </c>
      <c r="K1145" s="2" cm="1">
        <f t="array" ref="K1145">IF(C1145="","",C1145-SUMPRODUCT(($B$1461:$B$1491=$J1145)*1,C$1461:C$1491))</f>
        <v>-0.65401191839612416</v>
      </c>
      <c r="L1145" s="2" cm="1">
        <f t="array" ref="L1145">IF(D1145="","",D1145-SUMPRODUCT(($B$1461:$B$1491=$J1145)*1,D$1461:D$1491))</f>
        <v>-0.64360971643926312</v>
      </c>
      <c r="M1145" s="2" cm="1">
        <f t="array" ref="M1145">IF(E1145="","",E1145-SUMPRODUCT(($B$1461:$B$1491=$J1145)*1,E$1461:E$1491))</f>
        <v>-0.63908682715996612</v>
      </c>
      <c r="N1145" s="2" cm="1">
        <f t="array" ref="N1145">IF(F1145="","",F1145-SUMPRODUCT(($B$1461:$B$1491=$J1145)*1,F$1461:F$1491))</f>
        <v>-0.64489809552687483</v>
      </c>
      <c r="O1145" s="2" cm="1">
        <f t="array" ref="O1145">IF(G1145="","",G1145-SUMPRODUCT(($B$1461:$B$1491=$J1145)*1,G$1461:G$1491))</f>
        <v>-0.66810238449662762</v>
      </c>
    </row>
    <row r="1146" spans="1:15" x14ac:dyDescent="0.55000000000000004">
      <c r="A1146" s="3">
        <v>37</v>
      </c>
      <c r="B1146" s="4">
        <v>27</v>
      </c>
      <c r="C1146" s="2">
        <f>IFERROR(LN(実質付加価値!C1146),"")</f>
        <v>12.312640134740898</v>
      </c>
      <c r="D1146" s="2">
        <f>IFERROR(LN(実質付加価値!D1146),"")</f>
        <v>12.310598970283335</v>
      </c>
      <c r="E1146" s="2">
        <f>IFERROR(LN(実質付加価値!E1146),"")</f>
        <v>12.346092199786721</v>
      </c>
      <c r="F1146" s="2">
        <f>IFERROR(LN(実質付加価値!F1146),"")</f>
        <v>12.309237559633905</v>
      </c>
      <c r="G1146" s="2">
        <f>IFERROR(LN(実質付加価値!G1146),"")</f>
        <v>12.315932145339321</v>
      </c>
      <c r="I1146" s="3">
        <v>37</v>
      </c>
      <c r="J1146" s="3">
        <v>27</v>
      </c>
      <c r="K1146" s="2" cm="1">
        <f t="array" ref="K1146">IF(C1146="","",C1146-SUMPRODUCT(($B$1461:$B$1491=$J1146)*1,C$1461:C$1491))</f>
        <v>-0.64715213576853259</v>
      </c>
      <c r="L1146" s="2" cm="1">
        <f t="array" ref="L1146">IF(D1146="","",D1146-SUMPRODUCT(($B$1461:$B$1491=$J1146)*1,D$1461:D$1491))</f>
        <v>-0.69447204448185218</v>
      </c>
      <c r="M1146" s="2" cm="1">
        <f t="array" ref="M1146">IF(E1146="","",E1146-SUMPRODUCT(($B$1461:$B$1491=$J1146)*1,E$1461:E$1491))</f>
        <v>-0.68453607332905975</v>
      </c>
      <c r="N1146" s="2" cm="1">
        <f t="array" ref="N1146">IF(F1146="","",F1146-SUMPRODUCT(($B$1461:$B$1491=$J1146)*1,F$1461:F$1491))</f>
        <v>-0.71520134966423576</v>
      </c>
      <c r="O1146" s="2" cm="1">
        <f t="array" ref="O1146">IF(G1146="","",G1146-SUMPRODUCT(($B$1461:$B$1491=$J1146)*1,G$1461:G$1491))</f>
        <v>-0.7191871335902924</v>
      </c>
    </row>
    <row r="1147" spans="1:15" x14ac:dyDescent="0.55000000000000004">
      <c r="A1147" s="3">
        <v>37</v>
      </c>
      <c r="B1147" s="4">
        <v>28</v>
      </c>
      <c r="C1147" s="2">
        <f>IFERROR(LN(実質付加価値!C1147),"")</f>
        <v>12.141793765128</v>
      </c>
      <c r="D1147" s="2">
        <f>IFERROR(LN(実質付加価値!D1147),"")</f>
        <v>12.215963484623812</v>
      </c>
      <c r="E1147" s="2">
        <f>IFERROR(LN(実質付加価値!E1147),"")</f>
        <v>12.312239316831263</v>
      </c>
      <c r="F1147" s="2">
        <f>IFERROR(LN(実質付加価値!F1147),"")</f>
        <v>12.326690588366214</v>
      </c>
      <c r="G1147" s="2">
        <f>IFERROR(LN(実質付加価値!G1147),"")</f>
        <v>12.382395575622304</v>
      </c>
      <c r="I1147" s="3">
        <v>37</v>
      </c>
      <c r="J1147" s="3">
        <v>28</v>
      </c>
      <c r="K1147" s="2" cm="1">
        <f t="array" ref="K1147">IF(C1147="","",C1147-SUMPRODUCT(($B$1461:$B$1491=$J1147)*1,C$1461:C$1491))</f>
        <v>-0.66102230142139184</v>
      </c>
      <c r="L1147" s="2" cm="1">
        <f t="array" ref="L1147">IF(D1147="","",D1147-SUMPRODUCT(($B$1461:$B$1491=$J1147)*1,D$1461:D$1491))</f>
        <v>-0.67671199989059971</v>
      </c>
      <c r="M1147" s="2" cm="1">
        <f t="array" ref="M1147">IF(E1147="","",E1147-SUMPRODUCT(($B$1461:$B$1491=$J1147)*1,E$1461:E$1491))</f>
        <v>-0.65802282891871577</v>
      </c>
      <c r="N1147" s="2" cm="1">
        <f t="array" ref="N1147">IF(F1147="","",F1147-SUMPRODUCT(($B$1461:$B$1491=$J1147)*1,F$1461:F$1491))</f>
        <v>-0.66514662121396029</v>
      </c>
      <c r="O1147" s="2" cm="1">
        <f t="array" ref="O1147">IF(G1147="","",G1147-SUMPRODUCT(($B$1461:$B$1491=$J1147)*1,G$1461:G$1491))</f>
        <v>-0.65863584711935275</v>
      </c>
    </row>
    <row r="1148" spans="1:15" x14ac:dyDescent="0.55000000000000004">
      <c r="A1148" s="3">
        <v>37</v>
      </c>
      <c r="B1148" s="4">
        <v>29</v>
      </c>
      <c r="C1148" s="2">
        <f>IFERROR(LN(実質付加価値!C1148),"")</f>
        <v>11.95592356718044</v>
      </c>
      <c r="D1148" s="2">
        <f>IFERROR(LN(実質付加価値!D1148),"")</f>
        <v>11.971095655885257</v>
      </c>
      <c r="E1148" s="2">
        <f>IFERROR(LN(実質付加価値!E1148),"")</f>
        <v>11.977106341080324</v>
      </c>
      <c r="F1148" s="2">
        <f>IFERROR(LN(実質付加価値!F1148),"")</f>
        <v>11.974831523070343</v>
      </c>
      <c r="G1148" s="2">
        <f>IFERROR(LN(実質付加価値!G1148),"")</f>
        <v>11.984294272355525</v>
      </c>
      <c r="I1148" s="3">
        <v>37</v>
      </c>
      <c r="J1148" s="3">
        <v>29</v>
      </c>
      <c r="K1148" s="2" cm="1">
        <f t="array" ref="K1148">IF(C1148="","",C1148-SUMPRODUCT(($B$1461:$B$1491=$J1148)*1,C$1461:C$1491))</f>
        <v>-0.61985482226628719</v>
      </c>
      <c r="L1148" s="2" cm="1">
        <f t="array" ref="L1148">IF(D1148="","",D1148-SUMPRODUCT(($B$1461:$B$1491=$J1148)*1,D$1461:D$1491))</f>
        <v>-0.6327262230890085</v>
      </c>
      <c r="M1148" s="2" cm="1">
        <f t="array" ref="M1148">IF(E1148="","",E1148-SUMPRODUCT(($B$1461:$B$1491=$J1148)*1,E$1461:E$1491))</f>
        <v>-0.6508820523190284</v>
      </c>
      <c r="N1148" s="2" cm="1">
        <f t="array" ref="N1148">IF(F1148="","",F1148-SUMPRODUCT(($B$1461:$B$1491=$J1148)*1,F$1461:F$1491))</f>
        <v>-0.65760901990041098</v>
      </c>
      <c r="O1148" s="2" cm="1">
        <f t="array" ref="O1148">IF(G1148="","",G1148-SUMPRODUCT(($B$1461:$B$1491=$J1148)*1,G$1461:G$1491))</f>
        <v>-0.652896108357222</v>
      </c>
    </row>
    <row r="1149" spans="1:15" x14ac:dyDescent="0.55000000000000004">
      <c r="A1149" s="3">
        <v>37</v>
      </c>
      <c r="B1149" s="4">
        <v>30</v>
      </c>
      <c r="C1149" s="2">
        <f>IFERROR(LN(実質付加価値!C1149),"")</f>
        <v>12.617301699888118</v>
      </c>
      <c r="D1149" s="2">
        <f>IFERROR(LN(実質付加価値!D1149),"")</f>
        <v>12.755012306318118</v>
      </c>
      <c r="E1149" s="2">
        <f>IFERROR(LN(実質付加価値!E1149),"")</f>
        <v>12.811805083316319</v>
      </c>
      <c r="F1149" s="2">
        <f>IFERROR(LN(実質付加価値!F1149),"")</f>
        <v>12.811110296744022</v>
      </c>
      <c r="G1149" s="2">
        <f>IFERROR(LN(実質付加価値!G1149),"")</f>
        <v>12.854154172769848</v>
      </c>
      <c r="I1149" s="3">
        <v>37</v>
      </c>
      <c r="J1149" s="3">
        <v>30</v>
      </c>
      <c r="K1149" s="2" cm="1">
        <f t="array" ref="K1149">IF(C1149="","",C1149-SUMPRODUCT(($B$1461:$B$1491=$J1149)*1,C$1461:C$1491))</f>
        <v>-0.53809180636701903</v>
      </c>
      <c r="L1149" s="2" cm="1">
        <f t="array" ref="L1149">IF(D1149="","",D1149-SUMPRODUCT(($B$1461:$B$1491=$J1149)*1,D$1461:D$1491))</f>
        <v>-0.55799062737261451</v>
      </c>
      <c r="M1149" s="2" cm="1">
        <f t="array" ref="M1149">IF(E1149="","",E1149-SUMPRODUCT(($B$1461:$B$1491=$J1149)*1,E$1461:E$1491))</f>
        <v>-0.57102375222420321</v>
      </c>
      <c r="N1149" s="2" cm="1">
        <f t="array" ref="N1149">IF(F1149="","",F1149-SUMPRODUCT(($B$1461:$B$1491=$J1149)*1,F$1461:F$1491))</f>
        <v>-0.57401309974175696</v>
      </c>
      <c r="O1149" s="2" cm="1">
        <f t="array" ref="O1149">IF(G1149="","",G1149-SUMPRODUCT(($B$1461:$B$1491=$J1149)*1,G$1461:G$1491))</f>
        <v>-0.57904364689739118</v>
      </c>
    </row>
    <row r="1150" spans="1:15" x14ac:dyDescent="0.55000000000000004">
      <c r="A1150" s="3">
        <v>37</v>
      </c>
      <c r="B1150" s="4">
        <v>31</v>
      </c>
      <c r="C1150" s="2">
        <f>IFERROR(LN(実質付加価値!C1150),"")</f>
        <v>12.088838996116715</v>
      </c>
      <c r="D1150" s="2">
        <f>IFERROR(LN(実質付加価値!D1150),"")</f>
        <v>11.923181242839892</v>
      </c>
      <c r="E1150" s="2">
        <f>IFERROR(LN(実質付加価値!E1150),"")</f>
        <v>11.939998724442241</v>
      </c>
      <c r="F1150" s="2">
        <f>IFERROR(LN(実質付加価値!F1150),"")</f>
        <v>11.798030835151113</v>
      </c>
      <c r="G1150" s="2">
        <f>IFERROR(LN(実質付加価値!G1150),"")</f>
        <v>11.799705305681915</v>
      </c>
      <c r="I1150" s="3">
        <v>37</v>
      </c>
      <c r="J1150" s="3">
        <v>31</v>
      </c>
      <c r="K1150" s="2" cm="1">
        <f t="array" ref="K1150">IF(C1150="","",C1150-SUMPRODUCT(($B$1461:$B$1491=$J1150)*1,C$1461:C$1491))</f>
        <v>-0.60983503833766939</v>
      </c>
      <c r="L1150" s="2" cm="1">
        <f t="array" ref="L1150">IF(D1150="","",D1150-SUMPRODUCT(($B$1461:$B$1491=$J1150)*1,D$1461:D$1491))</f>
        <v>-0.67833687890378158</v>
      </c>
      <c r="M1150" s="2" cm="1">
        <f t="array" ref="M1150">IF(E1150="","",E1150-SUMPRODUCT(($B$1461:$B$1491=$J1150)*1,E$1461:E$1491))</f>
        <v>-0.63472572728768561</v>
      </c>
      <c r="N1150" s="2" cm="1">
        <f t="array" ref="N1150">IF(F1150="","",F1150-SUMPRODUCT(($B$1461:$B$1491=$J1150)*1,F$1461:F$1491))</f>
        <v>-0.65043659553541033</v>
      </c>
      <c r="O1150" s="2" cm="1">
        <f t="array" ref="O1150">IF(G1150="","",G1150-SUMPRODUCT(($B$1461:$B$1491=$J1150)*1,G$1461:G$1491))</f>
        <v>-0.64784814465769536</v>
      </c>
    </row>
    <row r="1151" spans="1:15" x14ac:dyDescent="0.55000000000000004">
      <c r="A1151" s="3">
        <v>38</v>
      </c>
      <c r="B1151" s="4">
        <v>1</v>
      </c>
      <c r="C1151" s="2">
        <f>IFERROR(LN(実質付加価値!C1151),"")</f>
        <v>11.715285183969634</v>
      </c>
      <c r="D1151" s="2">
        <f>IFERROR(LN(実質付加価値!D1151),"")</f>
        <v>11.534330144685047</v>
      </c>
      <c r="E1151" s="2">
        <f>IFERROR(LN(実質付加価値!E1151),"")</f>
        <v>11.422552225497874</v>
      </c>
      <c r="F1151" s="2">
        <f>IFERROR(LN(実質付加価値!F1151),"")</f>
        <v>11.261276223417566</v>
      </c>
      <c r="G1151" s="2">
        <f>IFERROR(LN(実質付加価値!G1151),"")</f>
        <v>11.490991022235836</v>
      </c>
      <c r="I1151" s="3">
        <v>38</v>
      </c>
      <c r="J1151" s="3">
        <v>1</v>
      </c>
      <c r="K1151" s="2" cm="1">
        <f t="array" ref="K1151">IF(C1151="","",C1151-SUMPRODUCT(($B$1461:$B$1491=$J1151)*1,C$1461:C$1491))</f>
        <v>0.11505285003387833</v>
      </c>
      <c r="L1151" s="2" cm="1">
        <f t="array" ref="L1151">IF(D1151="","",D1151-SUMPRODUCT(($B$1461:$B$1491=$J1151)*1,D$1461:D$1491))</f>
        <v>7.4563425603496825E-2</v>
      </c>
      <c r="M1151" s="2" cm="1">
        <f t="array" ref="M1151">IF(E1151="","",E1151-SUMPRODUCT(($B$1461:$B$1491=$J1151)*1,E$1461:E$1491))</f>
        <v>6.1316392412276599E-2</v>
      </c>
      <c r="N1151" s="2" cm="1">
        <f t="array" ref="N1151">IF(F1151="","",F1151-SUMPRODUCT(($B$1461:$B$1491=$J1151)*1,F$1461:F$1491))</f>
        <v>-6.0955445160956856E-2</v>
      </c>
      <c r="O1151" s="2" cm="1">
        <f t="array" ref="O1151">IF(G1151="","",G1151-SUMPRODUCT(($B$1461:$B$1491=$J1151)*1,G$1461:G$1491))</f>
        <v>8.6299561887551945E-2</v>
      </c>
    </row>
    <row r="1152" spans="1:15" x14ac:dyDescent="0.55000000000000004">
      <c r="A1152" s="3">
        <v>38</v>
      </c>
      <c r="B1152" s="4">
        <v>2</v>
      </c>
      <c r="C1152" s="2">
        <f>IFERROR(LN(実質付加価値!C1152),"")</f>
        <v>8.0244297579730102</v>
      </c>
      <c r="D1152" s="2">
        <f>IFERROR(LN(実質付加価値!D1152),"")</f>
        <v>8.1144843502519723</v>
      </c>
      <c r="E1152" s="2">
        <f>IFERROR(LN(実質付加価値!E1152),"")</f>
        <v>7.9792816343271058</v>
      </c>
      <c r="F1152" s="2">
        <f>IFERROR(LN(実質付加価値!F1152),"")</f>
        <v>7.9375338417254433</v>
      </c>
      <c r="G1152" s="2">
        <f>IFERROR(LN(実質付加価値!G1152),"")</f>
        <v>7.6708561845458281</v>
      </c>
      <c r="I1152" s="3">
        <v>38</v>
      </c>
      <c r="J1152" s="3">
        <v>2</v>
      </c>
      <c r="K1152" s="2" cm="1">
        <f t="array" ref="K1152">IF(C1152="","",C1152-SUMPRODUCT(($B$1461:$B$1491=$J1152)*1,C$1461:C$1491))</f>
        <v>-0.44341687012232711</v>
      </c>
      <c r="L1152" s="2" cm="1">
        <f t="array" ref="L1152">IF(D1152="","",D1152-SUMPRODUCT(($B$1461:$B$1491=$J1152)*1,D$1461:D$1491))</f>
        <v>-0.48378980610803168</v>
      </c>
      <c r="M1152" s="2" cm="1">
        <f t="array" ref="M1152">IF(E1152="","",E1152-SUMPRODUCT(($B$1461:$B$1491=$J1152)*1,E$1461:E$1491))</f>
        <v>-0.58155148110878851</v>
      </c>
      <c r="N1152" s="2" cm="1">
        <f t="array" ref="N1152">IF(F1152="","",F1152-SUMPRODUCT(($B$1461:$B$1491=$J1152)*1,F$1461:F$1491))</f>
        <v>-0.59965585429039869</v>
      </c>
      <c r="O1152" s="2" cm="1">
        <f t="array" ref="O1152">IF(G1152="","",G1152-SUMPRODUCT(($B$1461:$B$1491=$J1152)*1,G$1461:G$1491))</f>
        <v>-0.61779769841027843</v>
      </c>
    </row>
    <row r="1153" spans="1:15" x14ac:dyDescent="0.55000000000000004">
      <c r="A1153" s="3">
        <v>38</v>
      </c>
      <c r="B1153" s="4">
        <v>3</v>
      </c>
      <c r="C1153" s="2">
        <f>IFERROR(LN(実質付加価値!C1153),"")</f>
        <v>11.692438381086832</v>
      </c>
      <c r="D1153" s="2">
        <f>IFERROR(LN(実質付加価値!D1153),"")</f>
        <v>11.712265988955831</v>
      </c>
      <c r="E1153" s="2">
        <f>IFERROR(LN(実質付加価値!E1153),"")</f>
        <v>11.564150622940664</v>
      </c>
      <c r="F1153" s="2">
        <f>IFERROR(LN(実質付加価値!F1153),"")</f>
        <v>11.518886605695712</v>
      </c>
      <c r="G1153" s="2">
        <f>IFERROR(LN(実質付加価値!G1153),"")</f>
        <v>11.541059129996283</v>
      </c>
      <c r="I1153" s="3">
        <v>38</v>
      </c>
      <c r="J1153" s="3">
        <v>3</v>
      </c>
      <c r="K1153" s="2" cm="1">
        <f t="array" ref="K1153">IF(C1153="","",C1153-SUMPRODUCT(($B$1461:$B$1491=$J1153)*1,C$1461:C$1491))</f>
        <v>-0.37098568569995116</v>
      </c>
      <c r="L1153" s="2" cm="1">
        <f t="array" ref="L1153">IF(D1153="","",D1153-SUMPRODUCT(($B$1461:$B$1491=$J1153)*1,D$1461:D$1491))</f>
        <v>-0.3802719267024397</v>
      </c>
      <c r="M1153" s="2" cm="1">
        <f t="array" ref="M1153">IF(E1153="","",E1153-SUMPRODUCT(($B$1461:$B$1491=$J1153)*1,E$1461:E$1491))</f>
        <v>-0.57011062818570579</v>
      </c>
      <c r="N1153" s="2" cm="1">
        <f t="array" ref="N1153">IF(F1153="","",F1153-SUMPRODUCT(($B$1461:$B$1491=$J1153)*1,F$1461:F$1491))</f>
        <v>-0.54564418308033957</v>
      </c>
      <c r="O1153" s="2" cm="1">
        <f t="array" ref="O1153">IF(G1153="","",G1153-SUMPRODUCT(($B$1461:$B$1491=$J1153)*1,G$1461:G$1491))</f>
        <v>-0.56338833767733121</v>
      </c>
    </row>
    <row r="1154" spans="1:15" x14ac:dyDescent="0.55000000000000004">
      <c r="A1154" s="3">
        <v>38</v>
      </c>
      <c r="B1154" s="4">
        <v>4</v>
      </c>
      <c r="C1154" s="2">
        <f>IFERROR(LN(実質付加価値!C1154),"")</f>
        <v>10.581212914421048</v>
      </c>
      <c r="D1154" s="2">
        <f>IFERROR(LN(実質付加価値!D1154),"")</f>
        <v>10.899329896254521</v>
      </c>
      <c r="E1154" s="2">
        <f>IFERROR(LN(実質付加価値!E1154),"")</f>
        <v>11.224130380431763</v>
      </c>
      <c r="F1154" s="2">
        <f>IFERROR(LN(実質付加価値!F1154),"")</f>
        <v>11.153427014305169</v>
      </c>
      <c r="G1154" s="2">
        <f>IFERROR(LN(実質付加価値!G1154),"")</f>
        <v>10.777752214099186</v>
      </c>
      <c r="I1154" s="3">
        <v>38</v>
      </c>
      <c r="J1154" s="3">
        <v>4</v>
      </c>
      <c r="K1154" s="2" cm="1">
        <f t="array" ref="K1154">IF(C1154="","",C1154-SUMPRODUCT(($B$1461:$B$1491=$J1154)*1,C$1461:C$1491))</f>
        <v>0.64769125745543477</v>
      </c>
      <c r="L1154" s="2" cm="1">
        <f t="array" ref="L1154">IF(D1154="","",D1154-SUMPRODUCT(($B$1461:$B$1491=$J1154)*1,D$1461:D$1491))</f>
        <v>0.86898710247793787</v>
      </c>
      <c r="M1154" s="2" cm="1">
        <f t="array" ref="M1154">IF(E1154="","",E1154-SUMPRODUCT(($B$1461:$B$1491=$J1154)*1,E$1461:E$1491))</f>
        <v>1.2854241719706732</v>
      </c>
      <c r="N1154" s="2" cm="1">
        <f t="array" ref="N1154">IF(F1154="","",F1154-SUMPRODUCT(($B$1461:$B$1491=$J1154)*1,F$1461:F$1491))</f>
        <v>1.3272640429435256</v>
      </c>
      <c r="O1154" s="2" cm="1">
        <f t="array" ref="O1154">IF(G1154="","",G1154-SUMPRODUCT(($B$1461:$B$1491=$J1154)*1,G$1461:G$1491))</f>
        <v>0.97663358197914008</v>
      </c>
    </row>
    <row r="1155" spans="1:15" x14ac:dyDescent="0.55000000000000004">
      <c r="A1155" s="3">
        <v>38</v>
      </c>
      <c r="B1155" s="4">
        <v>5</v>
      </c>
      <c r="C1155" s="2">
        <f>IFERROR(LN(実質付加価値!C1155),"")</f>
        <v>12.050899394743102</v>
      </c>
      <c r="D1155" s="2">
        <f>IFERROR(LN(実質付加価値!D1155),"")</f>
        <v>11.997396109429724</v>
      </c>
      <c r="E1155" s="2">
        <f>IFERROR(LN(実質付加価値!E1155),"")</f>
        <v>11.995157727197068</v>
      </c>
      <c r="F1155" s="2">
        <f>IFERROR(LN(実質付加価値!F1155),"")</f>
        <v>11.894426411705943</v>
      </c>
      <c r="G1155" s="2">
        <f>IFERROR(LN(実質付加価値!G1155),"")</f>
        <v>12.046369963505599</v>
      </c>
      <c r="I1155" s="3">
        <v>38</v>
      </c>
      <c r="J1155" s="3">
        <v>5</v>
      </c>
      <c r="K1155" s="2" cm="1">
        <f t="array" ref="K1155">IF(C1155="","",C1155-SUMPRODUCT(($B$1461:$B$1491=$J1155)*1,C$1461:C$1491))</f>
        <v>1.8137429276926973</v>
      </c>
      <c r="L1155" s="2" cm="1">
        <f t="array" ref="L1155">IF(D1155="","",D1155-SUMPRODUCT(($B$1461:$B$1491=$J1155)*1,D$1461:D$1491))</f>
        <v>1.6161893821337792</v>
      </c>
      <c r="M1155" s="2" cm="1">
        <f t="array" ref="M1155">IF(E1155="","",E1155-SUMPRODUCT(($B$1461:$B$1491=$J1155)*1,E$1461:E$1491))</f>
        <v>1.5716904769858004</v>
      </c>
      <c r="N1155" s="2" cm="1">
        <f t="array" ref="N1155">IF(F1155="","",F1155-SUMPRODUCT(($B$1461:$B$1491=$J1155)*1,F$1461:F$1491))</f>
        <v>1.6415577102764551</v>
      </c>
      <c r="O1155" s="2" cm="1">
        <f t="array" ref="O1155">IF(G1155="","",G1155-SUMPRODUCT(($B$1461:$B$1491=$J1155)*1,G$1461:G$1491))</f>
        <v>1.7270705622074587</v>
      </c>
    </row>
    <row r="1156" spans="1:15" x14ac:dyDescent="0.55000000000000004">
      <c r="A1156" s="3">
        <v>38</v>
      </c>
      <c r="B1156" s="4">
        <v>6</v>
      </c>
      <c r="C1156" s="2">
        <f>IFERROR(LN(実質付加価値!C1156),"")</f>
        <v>12.267537993128277</v>
      </c>
      <c r="D1156" s="2">
        <f>IFERROR(LN(実質付加価値!D1156),"")</f>
        <v>11.836097492601372</v>
      </c>
      <c r="E1156" s="2">
        <f>IFERROR(LN(実質付加価値!E1156),"")</f>
        <v>11.76035696218506</v>
      </c>
      <c r="F1156" s="2">
        <f>IFERROR(LN(実質付加価値!F1156),"")</f>
        <v>11.809169170589044</v>
      </c>
      <c r="G1156" s="2">
        <f>IFERROR(LN(実質付加価値!G1156),"")</f>
        <v>11.787086417810618</v>
      </c>
      <c r="I1156" s="3">
        <v>38</v>
      </c>
      <c r="J1156" s="3">
        <v>6</v>
      </c>
      <c r="K1156" s="2" cm="1">
        <f t="array" ref="K1156">IF(C1156="","",C1156-SUMPRODUCT(($B$1461:$B$1491=$J1156)*1,C$1461:C$1491))</f>
        <v>0.42807186703382172</v>
      </c>
      <c r="L1156" s="2" cm="1">
        <f t="array" ref="L1156">IF(D1156="","",D1156-SUMPRODUCT(($B$1461:$B$1491=$J1156)*1,D$1461:D$1491))</f>
        <v>-6.1305757290083918E-2</v>
      </c>
      <c r="M1156" s="2" cm="1">
        <f t="array" ref="M1156">IF(E1156="","",E1156-SUMPRODUCT(($B$1461:$B$1491=$J1156)*1,E$1461:E$1491))</f>
        <v>-0.28962820657060995</v>
      </c>
      <c r="N1156" s="2" cm="1">
        <f t="array" ref="N1156">IF(F1156="","",F1156-SUMPRODUCT(($B$1461:$B$1491=$J1156)*1,F$1461:F$1491))</f>
        <v>-0.24288847026866556</v>
      </c>
      <c r="O1156" s="2" cm="1">
        <f t="array" ref="O1156">IF(G1156="","",G1156-SUMPRODUCT(($B$1461:$B$1491=$J1156)*1,G$1461:G$1491))</f>
        <v>-0.29366236835702964</v>
      </c>
    </row>
    <row r="1157" spans="1:15" x14ac:dyDescent="0.55000000000000004">
      <c r="A1157" s="3">
        <v>38</v>
      </c>
      <c r="B1157" s="4">
        <v>7</v>
      </c>
      <c r="C1157" s="2">
        <f>IFERROR(LN(実質付加価値!C1157),"")</f>
        <v>8.9106591700978246</v>
      </c>
      <c r="D1157" s="2">
        <f>IFERROR(LN(実質付加価値!D1157),"")</f>
        <v>10.524255183157786</v>
      </c>
      <c r="E1157" s="2">
        <f>IFERROR(LN(実質付加価値!E1157),"")</f>
        <v>9.5335339114996351</v>
      </c>
      <c r="F1157" s="2">
        <f>IFERROR(LN(実質付加価値!F1157),"")</f>
        <v>9.565148900556764</v>
      </c>
      <c r="G1157" s="2">
        <f>IFERROR(LN(実質付加価値!G1157),"")</f>
        <v>9.9739341854813386</v>
      </c>
      <c r="I1157" s="3">
        <v>38</v>
      </c>
      <c r="J1157" s="3">
        <v>7</v>
      </c>
      <c r="K1157" s="2" cm="1">
        <f t="array" ref="K1157">IF(C1157="","",C1157-SUMPRODUCT(($B$1461:$B$1491=$J1157)*1,C$1461:C$1491))</f>
        <v>-1.5945613415413522</v>
      </c>
      <c r="L1157" s="2" cm="1">
        <f t="array" ref="L1157">IF(D1157="","",D1157-SUMPRODUCT(($B$1461:$B$1491=$J1157)*1,D$1461:D$1491))</f>
        <v>-0.19799726599923595</v>
      </c>
      <c r="M1157" s="2" cm="1">
        <f t="array" ref="M1157">IF(E1157="","",E1157-SUMPRODUCT(($B$1461:$B$1491=$J1157)*1,E$1461:E$1491))</f>
        <v>-1.1214034015637147</v>
      </c>
      <c r="N1157" s="2" cm="1">
        <f t="array" ref="N1157">IF(F1157="","",F1157-SUMPRODUCT(($B$1461:$B$1491=$J1157)*1,F$1461:F$1491))</f>
        <v>-1.0798567673837205</v>
      </c>
      <c r="O1157" s="2" cm="1">
        <f t="array" ref="O1157">IF(G1157="","",G1157-SUMPRODUCT(($B$1461:$B$1491=$J1157)*1,G$1461:G$1491))</f>
        <v>-0.70041486035202283</v>
      </c>
    </row>
    <row r="1158" spans="1:15" x14ac:dyDescent="0.55000000000000004">
      <c r="A1158" s="3">
        <v>38</v>
      </c>
      <c r="B1158" s="4">
        <v>8</v>
      </c>
      <c r="C1158" s="2">
        <f>IFERROR(LN(実質付加価値!C1158),"")</f>
        <v>10.322643878410677</v>
      </c>
      <c r="D1158" s="2">
        <f>IFERROR(LN(実質付加価値!D1158),"")</f>
        <v>11.814832597086783</v>
      </c>
      <c r="E1158" s="2">
        <f>IFERROR(LN(実質付加価値!E1158),"")</f>
        <v>11.654129704293123</v>
      </c>
      <c r="F1158" s="2">
        <f>IFERROR(LN(実質付加価値!F1158),"")</f>
        <v>11.656999969720173</v>
      </c>
      <c r="G1158" s="2">
        <f>IFERROR(LN(実質付加価値!G1158),"")</f>
        <v>12.389490910473912</v>
      </c>
      <c r="I1158" s="3">
        <v>38</v>
      </c>
      <c r="J1158" s="3">
        <v>8</v>
      </c>
      <c r="K1158" s="2" cm="1">
        <f t="array" ref="K1158">IF(C1158="","",C1158-SUMPRODUCT(($B$1461:$B$1491=$J1158)*1,C$1461:C$1491))</f>
        <v>-1.2131631128263702</v>
      </c>
      <c r="L1158" s="2" cm="1">
        <f t="array" ref="L1158">IF(D1158="","",D1158-SUMPRODUCT(($B$1461:$B$1491=$J1158)*1,D$1461:D$1491))</f>
        <v>0.22458597835018779</v>
      </c>
      <c r="M1158" s="2" cm="1">
        <f t="array" ref="M1158">IF(E1158="","",E1158-SUMPRODUCT(($B$1461:$B$1491=$J1158)*1,E$1461:E$1491))</f>
        <v>0.21207589158641049</v>
      </c>
      <c r="N1158" s="2" cm="1">
        <f t="array" ref="N1158">IF(F1158="","",F1158-SUMPRODUCT(($B$1461:$B$1491=$J1158)*1,F$1461:F$1491))</f>
        <v>0.24122459309391253</v>
      </c>
      <c r="O1158" s="2" cm="1">
        <f t="array" ref="O1158">IF(G1158="","",G1158-SUMPRODUCT(($B$1461:$B$1491=$J1158)*1,G$1461:G$1491))</f>
        <v>1.1479717075297398</v>
      </c>
    </row>
    <row r="1159" spans="1:15" x14ac:dyDescent="0.55000000000000004">
      <c r="A1159" s="3">
        <v>38</v>
      </c>
      <c r="B1159" s="4">
        <v>9</v>
      </c>
      <c r="C1159" s="2">
        <f>IFERROR(LN(実質付加価値!C1159),"")</f>
        <v>10.118409676061225</v>
      </c>
      <c r="D1159" s="2">
        <f>IFERROR(LN(実質付加価値!D1159),"")</f>
        <v>10.001632094943258</v>
      </c>
      <c r="E1159" s="2">
        <f>IFERROR(LN(実質付加価値!E1159),"")</f>
        <v>10.190309346991613</v>
      </c>
      <c r="F1159" s="2">
        <f>IFERROR(LN(実質付加価値!F1159),"")</f>
        <v>10.188925182503988</v>
      </c>
      <c r="G1159" s="2">
        <f>IFERROR(LN(実質付加価値!G1159),"")</f>
        <v>10.249967526988094</v>
      </c>
      <c r="I1159" s="3">
        <v>38</v>
      </c>
      <c r="J1159" s="3">
        <v>9</v>
      </c>
      <c r="K1159" s="2" cm="1">
        <f t="array" ref="K1159">IF(C1159="","",C1159-SUMPRODUCT(($B$1461:$B$1491=$J1159)*1,C$1461:C$1491))</f>
        <v>-0.90266635415636998</v>
      </c>
      <c r="L1159" s="2" cm="1">
        <f t="array" ref="L1159">IF(D1159="","",D1159-SUMPRODUCT(($B$1461:$B$1491=$J1159)*1,D$1461:D$1491))</f>
        <v>-1.0614257140612526</v>
      </c>
      <c r="M1159" s="2" cm="1">
        <f t="array" ref="M1159">IF(E1159="","",E1159-SUMPRODUCT(($B$1461:$B$1491=$J1159)*1,E$1461:E$1491))</f>
        <v>-0.92749593644844097</v>
      </c>
      <c r="N1159" s="2" cm="1">
        <f t="array" ref="N1159">IF(F1159="","",F1159-SUMPRODUCT(($B$1461:$B$1491=$J1159)*1,F$1461:F$1491))</f>
        <v>-0.82545796018881745</v>
      </c>
      <c r="O1159" s="2" cm="1">
        <f t="array" ref="O1159">IF(G1159="","",G1159-SUMPRODUCT(($B$1461:$B$1491=$J1159)*1,G$1461:G$1491))</f>
        <v>-0.88255174849975937</v>
      </c>
    </row>
    <row r="1160" spans="1:15" x14ac:dyDescent="0.55000000000000004">
      <c r="A1160" s="3">
        <v>38</v>
      </c>
      <c r="B1160" s="4">
        <v>10</v>
      </c>
      <c r="C1160" s="2">
        <f>IFERROR(LN(実質付加価値!C1160),"")</f>
        <v>11.923740414308647</v>
      </c>
      <c r="D1160" s="2">
        <f>IFERROR(LN(実質付加価値!D1160),"")</f>
        <v>11.775591955812542</v>
      </c>
      <c r="E1160" s="2">
        <f>IFERROR(LN(実質付加価値!E1160),"")</f>
        <v>12.17680815211534</v>
      </c>
      <c r="F1160" s="2">
        <f>IFERROR(LN(実質付加価値!F1160),"")</f>
        <v>12.131167117933781</v>
      </c>
      <c r="G1160" s="2">
        <f>IFERROR(LN(実質付加価値!G1160),"")</f>
        <v>12.216322935573778</v>
      </c>
      <c r="I1160" s="3">
        <v>38</v>
      </c>
      <c r="J1160" s="3">
        <v>10</v>
      </c>
      <c r="K1160" s="2" cm="1">
        <f t="array" ref="K1160">IF(C1160="","",C1160-SUMPRODUCT(($B$1461:$B$1491=$J1160)*1,C$1461:C$1491))</f>
        <v>-8.4695709671096964E-2</v>
      </c>
      <c r="L1160" s="2" cm="1">
        <f t="array" ref="L1160">IF(D1160="","",D1160-SUMPRODUCT(($B$1461:$B$1491=$J1160)*1,D$1461:D$1491))</f>
        <v>-0.30279788404516061</v>
      </c>
      <c r="M1160" s="2" cm="1">
        <f t="array" ref="M1160">IF(E1160="","",E1160-SUMPRODUCT(($B$1461:$B$1491=$J1160)*1,E$1461:E$1491))</f>
        <v>-3.1897410947241411E-2</v>
      </c>
      <c r="N1160" s="2" cm="1">
        <f t="array" ref="N1160">IF(F1160="","",F1160-SUMPRODUCT(($B$1461:$B$1491=$J1160)*1,F$1461:F$1491))</f>
        <v>1.1081198674675719E-2</v>
      </c>
      <c r="O1160" s="2" cm="1">
        <f t="array" ref="O1160">IF(G1160="","",G1160-SUMPRODUCT(($B$1461:$B$1491=$J1160)*1,G$1461:G$1491))</f>
        <v>-9.0193899186298054E-2</v>
      </c>
    </row>
    <row r="1161" spans="1:15" x14ac:dyDescent="0.55000000000000004">
      <c r="A1161" s="3">
        <v>38</v>
      </c>
      <c r="B1161" s="4">
        <v>11</v>
      </c>
      <c r="C1161" s="2">
        <f>IFERROR(LN(実質付加価値!C1161),"")</f>
        <v>10.879419252856728</v>
      </c>
      <c r="D1161" s="2">
        <f>IFERROR(LN(実質付加価値!D1161),"")</f>
        <v>10.101312811910157</v>
      </c>
      <c r="E1161" s="2">
        <f>IFERROR(LN(実質付加価値!E1161),"")</f>
        <v>10.037766803791195</v>
      </c>
      <c r="F1161" s="2">
        <f>IFERROR(LN(実質付加価値!F1161),"")</f>
        <v>9.9121798273771322</v>
      </c>
      <c r="G1161" s="2">
        <f>IFERROR(LN(実質付加価値!G1161),"")</f>
        <v>9.9030476398567977</v>
      </c>
      <c r="I1161" s="3">
        <v>38</v>
      </c>
      <c r="J1161" s="3">
        <v>11</v>
      </c>
      <c r="K1161" s="2" cm="1">
        <f t="array" ref="K1161">IF(C1161="","",C1161-SUMPRODUCT(($B$1461:$B$1491=$J1161)*1,C$1461:C$1491))</f>
        <v>4.2647619391891212E-2</v>
      </c>
      <c r="L1161" s="2" cm="1">
        <f t="array" ref="L1161">IF(D1161="","",D1161-SUMPRODUCT(($B$1461:$B$1491=$J1161)*1,D$1461:D$1491))</f>
        <v>-0.95927226573970437</v>
      </c>
      <c r="M1161" s="2" cm="1">
        <f t="array" ref="M1161">IF(E1161="","",E1161-SUMPRODUCT(($B$1461:$B$1491=$J1161)*1,E$1461:E$1491))</f>
        <v>-1.2492765833091308</v>
      </c>
      <c r="N1161" s="2" cm="1">
        <f t="array" ref="N1161">IF(F1161="","",F1161-SUMPRODUCT(($B$1461:$B$1491=$J1161)*1,F$1461:F$1491))</f>
        <v>-1.4367412852903225</v>
      </c>
      <c r="O1161" s="2" cm="1">
        <f t="array" ref="O1161">IF(G1161="","",G1161-SUMPRODUCT(($B$1461:$B$1491=$J1161)*1,G$1461:G$1491))</f>
        <v>-1.6649370583102279</v>
      </c>
    </row>
    <row r="1162" spans="1:15" x14ac:dyDescent="0.55000000000000004">
      <c r="A1162" s="3">
        <v>38</v>
      </c>
      <c r="B1162" s="4">
        <v>12</v>
      </c>
      <c r="C1162" s="2">
        <f>IFERROR(LN(実質付加価値!C1162),"")</f>
        <v>10.861101821829099</v>
      </c>
      <c r="D1162" s="2">
        <f>IFERROR(LN(実質付加価値!D1162),"")</f>
        <v>11.027383703968892</v>
      </c>
      <c r="E1162" s="2">
        <f>IFERROR(LN(実質付加価値!E1162),"")</f>
        <v>11.157060980163104</v>
      </c>
      <c r="F1162" s="2">
        <f>IFERROR(LN(実質付加価値!F1162),"")</f>
        <v>11.058288243099845</v>
      </c>
      <c r="G1162" s="2">
        <f>IFERROR(LN(実質付加価値!G1162),"")</f>
        <v>10.81420726665529</v>
      </c>
      <c r="I1162" s="3">
        <v>38</v>
      </c>
      <c r="J1162" s="3">
        <v>12</v>
      </c>
      <c r="K1162" s="2" cm="1">
        <f t="array" ref="K1162">IF(C1162="","",C1162-SUMPRODUCT(($B$1461:$B$1491=$J1162)*1,C$1461:C$1491))</f>
        <v>-9.9467857749711897E-2</v>
      </c>
      <c r="L1162" s="2" cm="1">
        <f t="array" ref="L1162">IF(D1162="","",D1162-SUMPRODUCT(($B$1461:$B$1491=$J1162)*1,D$1461:D$1491))</f>
        <v>-2.5874167580465013E-2</v>
      </c>
      <c r="M1162" s="2" cm="1">
        <f t="array" ref="M1162">IF(E1162="","",E1162-SUMPRODUCT(($B$1461:$B$1491=$J1162)*1,E$1461:E$1491))</f>
        <v>-1.573371164905879E-2</v>
      </c>
      <c r="N1162" s="2" cm="1">
        <f t="array" ref="N1162">IF(F1162="","",F1162-SUMPRODUCT(($B$1461:$B$1491=$J1162)*1,F$1461:F$1491))</f>
        <v>-3.4196683123912663E-2</v>
      </c>
      <c r="O1162" s="2" cm="1">
        <f t="array" ref="O1162">IF(G1162="","",G1162-SUMPRODUCT(($B$1461:$B$1491=$J1162)*1,G$1461:G$1491))</f>
        <v>-0.41772472064357835</v>
      </c>
    </row>
    <row r="1163" spans="1:15" x14ac:dyDescent="0.55000000000000004">
      <c r="A1163" s="3">
        <v>38</v>
      </c>
      <c r="B1163" s="4">
        <v>13</v>
      </c>
      <c r="C1163" s="2">
        <f>IFERROR(LN(実質付加価値!C1163),"")</f>
        <v>7.7343196332595321</v>
      </c>
      <c r="D1163" s="2">
        <f>IFERROR(LN(実質付加価値!D1163),"")</f>
        <v>2.9893151537056717</v>
      </c>
      <c r="E1163" s="2">
        <f>IFERROR(LN(実質付加価値!E1163),"")</f>
        <v>3.0075888924956886</v>
      </c>
      <c r="F1163" s="2">
        <f>IFERROR(LN(実質付加価値!F1163),"")</f>
        <v>2.4026944662598044</v>
      </c>
      <c r="G1163" s="2">
        <f>IFERROR(LN(実質付加価値!G1163),"")</f>
        <v>3.2230974930687157</v>
      </c>
      <c r="I1163" s="3">
        <v>38</v>
      </c>
      <c r="J1163" s="3">
        <v>13</v>
      </c>
      <c r="K1163" s="2" cm="1">
        <f t="array" ref="K1163">IF(C1163="","",C1163-SUMPRODUCT(($B$1461:$B$1491=$J1163)*1,C$1461:C$1491))</f>
        <v>-2.1597602173198487</v>
      </c>
      <c r="L1163" s="2" cm="1">
        <f t="array" ref="L1163">IF(D1163="","",D1163-SUMPRODUCT(($B$1461:$B$1491=$J1163)*1,D$1461:D$1491))</f>
        <v>-6.0292522569560454</v>
      </c>
      <c r="M1163" s="2" cm="1">
        <f t="array" ref="M1163">IF(E1163="","",E1163-SUMPRODUCT(($B$1461:$B$1491=$J1163)*1,E$1461:E$1491))</f>
        <v>-6.0527299575703779</v>
      </c>
      <c r="N1163" s="2" cm="1">
        <f t="array" ref="N1163">IF(F1163="","",F1163-SUMPRODUCT(($B$1461:$B$1491=$J1163)*1,F$1461:F$1491))</f>
        <v>-6.4488104910621828</v>
      </c>
      <c r="O1163" s="2" cm="1">
        <f t="array" ref="O1163">IF(G1163="","",G1163-SUMPRODUCT(($B$1461:$B$1491=$J1163)*1,G$1461:G$1491))</f>
        <v>-5.8973281270910274</v>
      </c>
    </row>
    <row r="1164" spans="1:15" x14ac:dyDescent="0.55000000000000004">
      <c r="A1164" s="3">
        <v>38</v>
      </c>
      <c r="B1164" s="4">
        <v>14</v>
      </c>
      <c r="C1164" s="2">
        <f>IFERROR(LN(実質付加価値!C1164),"")</f>
        <v>11.401418319651478</v>
      </c>
      <c r="D1164" s="2">
        <f>IFERROR(LN(実質付加価値!D1164),"")</f>
        <v>11.300951136086733</v>
      </c>
      <c r="E1164" s="2">
        <f>IFERROR(LN(実質付加価値!E1164),"")</f>
        <v>11.433536351197167</v>
      </c>
      <c r="F1164" s="2">
        <f>IFERROR(LN(実質付加価値!F1164),"")</f>
        <v>11.088540325591126</v>
      </c>
      <c r="G1164" s="2">
        <f>IFERROR(LN(実質付加価値!G1164),"")</f>
        <v>11.254584933099126</v>
      </c>
      <c r="I1164" s="3">
        <v>38</v>
      </c>
      <c r="J1164" s="3">
        <v>14</v>
      </c>
      <c r="K1164" s="2" cm="1">
        <f t="array" ref="K1164">IF(C1164="","",C1164-SUMPRODUCT(($B$1461:$B$1491=$J1164)*1,C$1461:C$1491))</f>
        <v>-6.122947327302164E-2</v>
      </c>
      <c r="L1164" s="2" cm="1">
        <f t="array" ref="L1164">IF(D1164="","",D1164-SUMPRODUCT(($B$1461:$B$1491=$J1164)*1,D$1461:D$1491))</f>
        <v>6.3422127053121002E-2</v>
      </c>
      <c r="M1164" s="2" cm="1">
        <f t="array" ref="M1164">IF(E1164="","",E1164-SUMPRODUCT(($B$1461:$B$1491=$J1164)*1,E$1461:E$1491))</f>
        <v>-5.8352687032218853E-2</v>
      </c>
      <c r="N1164" s="2" cm="1">
        <f t="array" ref="N1164">IF(F1164="","",F1164-SUMPRODUCT(($B$1461:$B$1491=$J1164)*1,F$1461:F$1491))</f>
        <v>-0.29479768305524523</v>
      </c>
      <c r="O1164" s="2" cm="1">
        <f t="array" ref="O1164">IF(G1164="","",G1164-SUMPRODUCT(($B$1461:$B$1491=$J1164)*1,G$1461:G$1491))</f>
        <v>-0.23921658544697344</v>
      </c>
    </row>
    <row r="1165" spans="1:15" x14ac:dyDescent="0.55000000000000004">
      <c r="A1165" s="3">
        <v>38</v>
      </c>
      <c r="B1165" s="4">
        <v>15</v>
      </c>
      <c r="C1165" s="2">
        <f>IFERROR(LN(実質付加価値!C1165),"")</f>
        <v>9.4460493303686697</v>
      </c>
      <c r="D1165" s="2">
        <f>IFERROR(LN(実質付加価値!D1165),"")</f>
        <v>9.2738734691850908</v>
      </c>
      <c r="E1165" s="2">
        <f>IFERROR(LN(実質付加価値!E1165),"")</f>
        <v>9.109282924013522</v>
      </c>
      <c r="F1165" s="2">
        <f>IFERROR(LN(実質付加価値!F1165),"")</f>
        <v>8.8523590822577596</v>
      </c>
      <c r="G1165" s="2">
        <f>IFERROR(LN(実質付加価値!G1165),"")</f>
        <v>8.9277042132600606</v>
      </c>
      <c r="I1165" s="3">
        <v>38</v>
      </c>
      <c r="J1165" s="3">
        <v>15</v>
      </c>
      <c r="K1165" s="2" cm="1">
        <f t="array" ref="K1165">IF(C1165="","",C1165-SUMPRODUCT(($B$1461:$B$1491=$J1165)*1,C$1461:C$1491))</f>
        <v>-0.71820561738880073</v>
      </c>
      <c r="L1165" s="2" cm="1">
        <f t="array" ref="L1165">IF(D1165="","",D1165-SUMPRODUCT(($B$1461:$B$1491=$J1165)*1,D$1461:D$1491))</f>
        <v>-0.86370300412911938</v>
      </c>
      <c r="M1165" s="2" cm="1">
        <f t="array" ref="M1165">IF(E1165="","",E1165-SUMPRODUCT(($B$1461:$B$1491=$J1165)*1,E$1461:E$1491))</f>
        <v>-0.93019684619880572</v>
      </c>
      <c r="N1165" s="2" cm="1">
        <f t="array" ref="N1165">IF(F1165="","",F1165-SUMPRODUCT(($B$1461:$B$1491=$J1165)*1,F$1461:F$1491))</f>
        <v>-1.0485046478525515</v>
      </c>
      <c r="O1165" s="2" cm="1">
        <f t="array" ref="O1165">IF(G1165="","",G1165-SUMPRODUCT(($B$1461:$B$1491=$J1165)*1,G$1461:G$1491))</f>
        <v>-1.0163476494988579</v>
      </c>
    </row>
    <row r="1166" spans="1:15" x14ac:dyDescent="0.55000000000000004">
      <c r="A1166" s="3">
        <v>38</v>
      </c>
      <c r="B1166" s="4">
        <v>16</v>
      </c>
      <c r="C1166" s="2">
        <f>IFERROR(LN(実質付加価値!C1166),"")</f>
        <v>10.775237645845019</v>
      </c>
      <c r="D1166" s="2">
        <f>IFERROR(LN(実質付加価値!D1166),"")</f>
        <v>11.340640327014354</v>
      </c>
      <c r="E1166" s="2">
        <f>IFERROR(LN(実質付加価値!E1166),"")</f>
        <v>11.416084421379018</v>
      </c>
      <c r="F1166" s="2">
        <f>IFERROR(LN(実質付加価値!F1166),"")</f>
        <v>11.577852745730878</v>
      </c>
      <c r="G1166" s="2">
        <f>IFERROR(LN(実質付加価値!G1166),"")</f>
        <v>11.652063834168214</v>
      </c>
      <c r="I1166" s="3">
        <v>38</v>
      </c>
      <c r="J1166" s="3">
        <v>16</v>
      </c>
      <c r="K1166" s="2" cm="1">
        <f t="array" ref="K1166">IF(C1166="","",C1166-SUMPRODUCT(($B$1461:$B$1491=$J1166)*1,C$1461:C$1491))</f>
        <v>-0.6729841563690897</v>
      </c>
      <c r="L1166" s="2" cm="1">
        <f t="array" ref="L1166">IF(D1166="","",D1166-SUMPRODUCT(($B$1461:$B$1491=$J1166)*1,D$1461:D$1491))</f>
        <v>-0.26661016078318589</v>
      </c>
      <c r="M1166" s="2" cm="1">
        <f t="array" ref="M1166">IF(E1166="","",E1166-SUMPRODUCT(($B$1461:$B$1491=$J1166)*1,E$1461:E$1491))</f>
        <v>-0.33894844409315183</v>
      </c>
      <c r="N1166" s="2" cm="1">
        <f t="array" ref="N1166">IF(F1166="","",F1166-SUMPRODUCT(($B$1461:$B$1491=$J1166)*1,F$1461:F$1491))</f>
        <v>-8.519270532131884E-2</v>
      </c>
      <c r="O1166" s="2" cm="1">
        <f t="array" ref="O1166">IF(G1166="","",G1166-SUMPRODUCT(($B$1461:$B$1491=$J1166)*1,G$1461:G$1491))</f>
        <v>-6.2955945217256115E-2</v>
      </c>
    </row>
    <row r="1167" spans="1:15" x14ac:dyDescent="0.55000000000000004">
      <c r="A1167" s="3">
        <v>38</v>
      </c>
      <c r="B1167" s="4">
        <v>17</v>
      </c>
      <c r="C1167" s="2">
        <f>IFERROR(LN(実質付加価値!C1167),"")</f>
        <v>12.443605781638855</v>
      </c>
      <c r="D1167" s="2">
        <f>IFERROR(LN(実質付加価値!D1167),"")</f>
        <v>11.953268418345688</v>
      </c>
      <c r="E1167" s="2">
        <f>IFERROR(LN(実質付加価値!E1167),"")</f>
        <v>12.152138016161713</v>
      </c>
      <c r="F1167" s="2">
        <f>IFERROR(LN(実質付加価値!F1167),"")</f>
        <v>11.982114220330246</v>
      </c>
      <c r="G1167" s="2">
        <f>IFERROR(LN(実質付加価値!G1167),"")</f>
        <v>12.153457418256348</v>
      </c>
      <c r="I1167" s="3">
        <v>38</v>
      </c>
      <c r="J1167" s="3">
        <v>17</v>
      </c>
      <c r="K1167" s="2" cm="1">
        <f t="array" ref="K1167">IF(C1167="","",C1167-SUMPRODUCT(($B$1461:$B$1491=$J1167)*1,C$1461:C$1491))</f>
        <v>-5.0732885276294937E-2</v>
      </c>
      <c r="L1167" s="2" cm="1">
        <f t="array" ref="L1167">IF(D1167="","",D1167-SUMPRODUCT(($B$1461:$B$1491=$J1167)*1,D$1461:D$1491))</f>
        <v>-0.3701498797367595</v>
      </c>
      <c r="M1167" s="2" cm="1">
        <f t="array" ref="M1167">IF(E1167="","",E1167-SUMPRODUCT(($B$1461:$B$1491=$J1167)*1,E$1461:E$1491))</f>
        <v>-0.29552712738928122</v>
      </c>
      <c r="N1167" s="2" cm="1">
        <f t="array" ref="N1167">IF(F1167="","",F1167-SUMPRODUCT(($B$1461:$B$1491=$J1167)*1,F$1461:F$1491))</f>
        <v>-0.42409918307304117</v>
      </c>
      <c r="O1167" s="2" cm="1">
        <f t="array" ref="O1167">IF(G1167="","",G1167-SUMPRODUCT(($B$1461:$B$1491=$J1167)*1,G$1461:G$1491))</f>
        <v>-0.26776110893461436</v>
      </c>
    </row>
    <row r="1168" spans="1:15" x14ac:dyDescent="0.55000000000000004">
      <c r="A1168" s="3">
        <v>38</v>
      </c>
      <c r="B1168" s="4">
        <v>18</v>
      </c>
      <c r="C1168" s="2">
        <f>IFERROR(LN(実質付加価値!C1168),"")</f>
        <v>12.347515130758421</v>
      </c>
      <c r="D1168" s="2">
        <f>IFERROR(LN(実質付加価値!D1168),"")</f>
        <v>12.421242743106815</v>
      </c>
      <c r="E1168" s="2">
        <f>IFERROR(LN(実質付加価値!E1168),"")</f>
        <v>12.509689136384219</v>
      </c>
      <c r="F1168" s="2">
        <f>IFERROR(LN(実質付加価値!F1168),"")</f>
        <v>12.477510758434567</v>
      </c>
      <c r="G1168" s="2">
        <f>IFERROR(LN(実質付加価値!G1168),"")</f>
        <v>12.336709501099616</v>
      </c>
      <c r="I1168" s="3">
        <v>38</v>
      </c>
      <c r="J1168" s="3">
        <v>18</v>
      </c>
      <c r="K1168" s="2" cm="1">
        <f t="array" ref="K1168">IF(C1168="","",C1168-SUMPRODUCT(($B$1461:$B$1491=$J1168)*1,C$1461:C$1491))</f>
        <v>-0.48500392375935419</v>
      </c>
      <c r="L1168" s="2" cm="1">
        <f t="array" ref="L1168">IF(D1168="","",D1168-SUMPRODUCT(($B$1461:$B$1491=$J1168)*1,D$1461:D$1491))</f>
        <v>-0.53203163474200998</v>
      </c>
      <c r="M1168" s="2" cm="1">
        <f t="array" ref="M1168">IF(E1168="","",E1168-SUMPRODUCT(($B$1461:$B$1491=$J1168)*1,E$1461:E$1491))</f>
        <v>-0.49347712474488681</v>
      </c>
      <c r="N1168" s="2" cm="1">
        <f t="array" ref="N1168">IF(F1168="","",F1168-SUMPRODUCT(($B$1461:$B$1491=$J1168)*1,F$1461:F$1491))</f>
        <v>-0.52959456919534809</v>
      </c>
      <c r="O1168" s="2" cm="1">
        <f t="array" ref="O1168">IF(G1168="","",G1168-SUMPRODUCT(($B$1461:$B$1491=$J1168)*1,G$1461:G$1491))</f>
        <v>-0.63545233260832568</v>
      </c>
    </row>
    <row r="1169" spans="1:15" x14ac:dyDescent="0.55000000000000004">
      <c r="A1169" s="3">
        <v>38</v>
      </c>
      <c r="B1169" s="4">
        <v>19</v>
      </c>
      <c r="C1169" s="2">
        <f>IFERROR(LN(実質付加価値!C1169),"")</f>
        <v>12.301957718072288</v>
      </c>
      <c r="D1169" s="2">
        <f>IFERROR(LN(実質付加価値!D1169),"")</f>
        <v>12.21871748310657</v>
      </c>
      <c r="E1169" s="2">
        <f>IFERROR(LN(実質付加価値!E1169),"")</f>
        <v>12.184150100009955</v>
      </c>
      <c r="F1169" s="2">
        <f>IFERROR(LN(実質付加価値!F1169),"")</f>
        <v>12.130584966556651</v>
      </c>
      <c r="G1169" s="2">
        <f>IFERROR(LN(実質付加価値!G1169),"")</f>
        <v>12.210598003262195</v>
      </c>
      <c r="I1169" s="3">
        <v>38</v>
      </c>
      <c r="J1169" s="3">
        <v>19</v>
      </c>
      <c r="K1169" s="2" cm="1">
        <f t="array" ref="K1169">IF(C1169="","",C1169-SUMPRODUCT(($B$1461:$B$1491=$J1169)*1,C$1461:C$1491))</f>
        <v>-0.32486018297611885</v>
      </c>
      <c r="L1169" s="2" cm="1">
        <f t="array" ref="L1169">IF(D1169="","",D1169-SUMPRODUCT(($B$1461:$B$1491=$J1169)*1,D$1461:D$1491))</f>
        <v>-0.274431542328756</v>
      </c>
      <c r="M1169" s="2" cm="1">
        <f t="array" ref="M1169">IF(E1169="","",E1169-SUMPRODUCT(($B$1461:$B$1491=$J1169)*1,E$1461:E$1491))</f>
        <v>-0.280060081448541</v>
      </c>
      <c r="N1169" s="2" cm="1">
        <f t="array" ref="N1169">IF(F1169="","",F1169-SUMPRODUCT(($B$1461:$B$1491=$J1169)*1,F$1461:F$1491))</f>
        <v>-0.30921680855711919</v>
      </c>
      <c r="O1169" s="2" cm="1">
        <f t="array" ref="O1169">IF(G1169="","",G1169-SUMPRODUCT(($B$1461:$B$1491=$J1169)*1,G$1461:G$1491))</f>
        <v>-0.3244401740782159</v>
      </c>
    </row>
    <row r="1170" spans="1:15" x14ac:dyDescent="0.55000000000000004">
      <c r="A1170" s="3">
        <v>38</v>
      </c>
      <c r="B1170" s="4">
        <v>20</v>
      </c>
      <c r="C1170" s="2">
        <f>IFERROR(LN(実質付加価値!C1170),"")</f>
        <v>12.354434061944318</v>
      </c>
      <c r="D1170" s="2">
        <f>IFERROR(LN(実質付加価値!D1170),"")</f>
        <v>12.574297953166436</v>
      </c>
      <c r="E1170" s="2">
        <f>IFERROR(LN(実質付加価値!E1170),"")</f>
        <v>12.521486630699581</v>
      </c>
      <c r="F1170" s="2">
        <f>IFERROR(LN(実質付加価値!F1170),"")</f>
        <v>12.474278359089215</v>
      </c>
      <c r="G1170" s="2">
        <f>IFERROR(LN(実質付加価値!G1170),"")</f>
        <v>12.504439049893609</v>
      </c>
      <c r="I1170" s="3">
        <v>38</v>
      </c>
      <c r="J1170" s="3">
        <v>20</v>
      </c>
      <c r="K1170" s="2" cm="1">
        <f t="array" ref="K1170">IF(C1170="","",C1170-SUMPRODUCT(($B$1461:$B$1491=$J1170)*1,C$1461:C$1491))</f>
        <v>-0.49834660355237581</v>
      </c>
      <c r="L1170" s="2" cm="1">
        <f t="array" ref="L1170">IF(D1170="","",D1170-SUMPRODUCT(($B$1461:$B$1491=$J1170)*1,D$1461:D$1491))</f>
        <v>-0.49002422922212929</v>
      </c>
      <c r="M1170" s="2" cm="1">
        <f t="array" ref="M1170">IF(E1170="","",E1170-SUMPRODUCT(($B$1461:$B$1491=$J1170)*1,E$1461:E$1491))</f>
        <v>-0.49327350890289878</v>
      </c>
      <c r="N1170" s="2" cm="1">
        <f t="array" ref="N1170">IF(F1170="","",F1170-SUMPRODUCT(($B$1461:$B$1491=$J1170)*1,F$1461:F$1491))</f>
        <v>-0.50419640756861916</v>
      </c>
      <c r="O1170" s="2" cm="1">
        <f t="array" ref="O1170">IF(G1170="","",G1170-SUMPRODUCT(($B$1461:$B$1491=$J1170)*1,G$1461:G$1491))</f>
        <v>-0.51777264524007549</v>
      </c>
    </row>
    <row r="1171" spans="1:15" x14ac:dyDescent="0.55000000000000004">
      <c r="A1171" s="3">
        <v>38</v>
      </c>
      <c r="B1171" s="4">
        <v>21</v>
      </c>
      <c r="C1171" s="2">
        <f>IFERROR(LN(実質付加価値!C1171),"")</f>
        <v>12.573043767810228</v>
      </c>
      <c r="D1171" s="2">
        <f>IFERROR(LN(実質付加価値!D1171),"")</f>
        <v>12.548611585730544</v>
      </c>
      <c r="E1171" s="2">
        <f>IFERROR(LN(実質付加価値!E1171),"")</f>
        <v>12.549719603392878</v>
      </c>
      <c r="F1171" s="2">
        <f>IFERROR(LN(実質付加価値!F1171),"")</f>
        <v>12.305167497143211</v>
      </c>
      <c r="G1171" s="2">
        <f>IFERROR(LN(実質付加価値!G1171),"")</f>
        <v>12.368403210040015</v>
      </c>
      <c r="I1171" s="3">
        <v>38</v>
      </c>
      <c r="J1171" s="3">
        <v>21</v>
      </c>
      <c r="K1171" s="2" cm="1">
        <f t="array" ref="K1171">IF(C1171="","",C1171-SUMPRODUCT(($B$1461:$B$1491=$J1171)*1,C$1461:C$1491))</f>
        <v>-0.22112153172607663</v>
      </c>
      <c r="L1171" s="2" cm="1">
        <f t="array" ref="L1171">IF(D1171="","",D1171-SUMPRODUCT(($B$1461:$B$1491=$J1171)*1,D$1461:D$1491))</f>
        <v>-0.27123951691295112</v>
      </c>
      <c r="M1171" s="2" cm="1">
        <f t="array" ref="M1171">IF(E1171="","",E1171-SUMPRODUCT(($B$1461:$B$1491=$J1171)*1,E$1461:E$1491))</f>
        <v>-0.27903232260725552</v>
      </c>
      <c r="N1171" s="2" cm="1">
        <f t="array" ref="N1171">IF(F1171="","",F1171-SUMPRODUCT(($B$1461:$B$1491=$J1171)*1,F$1461:F$1491))</f>
        <v>-0.23748889425771758</v>
      </c>
      <c r="O1171" s="2" cm="1">
        <f t="array" ref="O1171">IF(G1171="","",G1171-SUMPRODUCT(($B$1461:$B$1491=$J1171)*1,G$1461:G$1491))</f>
        <v>-0.27513129368051459</v>
      </c>
    </row>
    <row r="1172" spans="1:15" x14ac:dyDescent="0.55000000000000004">
      <c r="A1172" s="3">
        <v>38</v>
      </c>
      <c r="B1172" s="4">
        <v>22</v>
      </c>
      <c r="C1172" s="2">
        <f>IFERROR(LN(実質付加価値!C1172),"")</f>
        <v>11.68053341794112</v>
      </c>
      <c r="D1172" s="2">
        <f>IFERROR(LN(実質付加価値!D1172),"")</f>
        <v>11.619847660125822</v>
      </c>
      <c r="E1172" s="2">
        <f>IFERROR(LN(実質付加価値!E1172),"")</f>
        <v>11.632156746969928</v>
      </c>
      <c r="F1172" s="2">
        <f>IFERROR(LN(実質付加価値!F1172),"")</f>
        <v>11.163238770997308</v>
      </c>
      <c r="G1172" s="2">
        <f>IFERROR(LN(実質付加価値!G1172),"")</f>
        <v>11.154671858155726</v>
      </c>
      <c r="I1172" s="3">
        <v>38</v>
      </c>
      <c r="J1172" s="3">
        <v>22</v>
      </c>
      <c r="K1172" s="2" cm="1">
        <f t="array" ref="K1172">IF(C1172="","",C1172-SUMPRODUCT(($B$1461:$B$1491=$J1172)*1,C$1461:C$1491))</f>
        <v>-0.42617214012646265</v>
      </c>
      <c r="L1172" s="2" cm="1">
        <f t="array" ref="L1172">IF(D1172="","",D1172-SUMPRODUCT(($B$1461:$B$1491=$J1172)*1,D$1461:D$1491))</f>
        <v>-0.4589722967949541</v>
      </c>
      <c r="M1172" s="2" cm="1">
        <f t="array" ref="M1172">IF(E1172="","",E1172-SUMPRODUCT(($B$1461:$B$1491=$J1172)*1,E$1461:E$1491))</f>
        <v>-0.44448619826874491</v>
      </c>
      <c r="N1172" s="2" cm="1">
        <f t="array" ref="N1172">IF(F1172="","",F1172-SUMPRODUCT(($B$1461:$B$1491=$J1172)*1,F$1461:F$1491))</f>
        <v>-0.43781902535330097</v>
      </c>
      <c r="O1172" s="2" cm="1">
        <f t="array" ref="O1172">IF(G1172="","",G1172-SUMPRODUCT(($B$1461:$B$1491=$J1172)*1,G$1461:G$1491))</f>
        <v>-0.44229019299793393</v>
      </c>
    </row>
    <row r="1173" spans="1:15" x14ac:dyDescent="0.55000000000000004">
      <c r="A1173" s="3">
        <v>38</v>
      </c>
      <c r="B1173" s="4">
        <v>23</v>
      </c>
      <c r="C1173" s="2">
        <f>IFERROR(LN(実質付加価値!C1173),"")</f>
        <v>11.514800200144789</v>
      </c>
      <c r="D1173" s="2">
        <f>IFERROR(LN(実質付加価値!D1173),"")</f>
        <v>11.466835066591155</v>
      </c>
      <c r="E1173" s="2">
        <f>IFERROR(LN(実質付加価値!E1173),"")</f>
        <v>11.53396159682525</v>
      </c>
      <c r="F1173" s="2">
        <f>IFERROR(LN(実質付加価値!F1173),"")</f>
        <v>11.61730592866506</v>
      </c>
      <c r="G1173" s="2">
        <f>IFERROR(LN(実質付加価値!G1173),"")</f>
        <v>11.589789757176108</v>
      </c>
      <c r="I1173" s="3">
        <v>38</v>
      </c>
      <c r="J1173" s="3">
        <v>23</v>
      </c>
      <c r="K1173" s="2" cm="1">
        <f t="array" ref="K1173">IF(C1173="","",C1173-SUMPRODUCT(($B$1461:$B$1491=$J1173)*1,C$1461:C$1491))</f>
        <v>-0.30870581071389225</v>
      </c>
      <c r="L1173" s="2" cm="1">
        <f t="array" ref="L1173">IF(D1173="","",D1173-SUMPRODUCT(($B$1461:$B$1491=$J1173)*1,D$1461:D$1491))</f>
        <v>-0.35904377365230289</v>
      </c>
      <c r="M1173" s="2" cm="1">
        <f t="array" ref="M1173">IF(E1173="","",E1173-SUMPRODUCT(($B$1461:$B$1491=$J1173)*1,E$1461:E$1491))</f>
        <v>-0.32916702366440909</v>
      </c>
      <c r="N1173" s="2" cm="1">
        <f t="array" ref="N1173">IF(F1173="","",F1173-SUMPRODUCT(($B$1461:$B$1491=$J1173)*1,F$1461:F$1491))</f>
        <v>-0.32946502430605662</v>
      </c>
      <c r="O1173" s="2" cm="1">
        <f t="array" ref="O1173">IF(G1173="","",G1173-SUMPRODUCT(($B$1461:$B$1491=$J1173)*1,G$1461:G$1491))</f>
        <v>-0.34623575411688989</v>
      </c>
    </row>
    <row r="1174" spans="1:15" x14ac:dyDescent="0.55000000000000004">
      <c r="A1174" s="3">
        <v>38</v>
      </c>
      <c r="B1174" s="4">
        <v>24</v>
      </c>
      <c r="C1174" s="2">
        <f>IFERROR(LN(実質付加価値!C1174),"")</f>
        <v>10.789586638597102</v>
      </c>
      <c r="D1174" s="2">
        <f>IFERROR(LN(実質付加価値!D1174),"")</f>
        <v>10.755420014619741</v>
      </c>
      <c r="E1174" s="2">
        <f>IFERROR(LN(実質付加価値!E1174),"")</f>
        <v>10.796054895733089</v>
      </c>
      <c r="F1174" s="2">
        <f>IFERROR(LN(実質付加価値!F1174),"")</f>
        <v>10.735384147612375</v>
      </c>
      <c r="G1174" s="2">
        <f>IFERROR(LN(実質付加価値!G1174),"")</f>
        <v>10.776647302002711</v>
      </c>
      <c r="I1174" s="3">
        <v>38</v>
      </c>
      <c r="J1174" s="3">
        <v>24</v>
      </c>
      <c r="K1174" s="2" cm="1">
        <f t="array" ref="K1174">IF(C1174="","",C1174-SUMPRODUCT(($B$1461:$B$1491=$J1174)*1,C$1461:C$1491))</f>
        <v>-0.36786248971462676</v>
      </c>
      <c r="L1174" s="2" cm="1">
        <f t="array" ref="L1174">IF(D1174="","",D1174-SUMPRODUCT(($B$1461:$B$1491=$J1174)*1,D$1461:D$1491))</f>
        <v>-0.40367705170552348</v>
      </c>
      <c r="M1174" s="2" cm="1">
        <f t="array" ref="M1174">IF(E1174="","",E1174-SUMPRODUCT(($B$1461:$B$1491=$J1174)*1,E$1461:E$1491))</f>
        <v>-0.32628764523528098</v>
      </c>
      <c r="N1174" s="2" cm="1">
        <f t="array" ref="N1174">IF(F1174="","",F1174-SUMPRODUCT(($B$1461:$B$1491=$J1174)*1,F$1461:F$1491))</f>
        <v>-0.3216579326016582</v>
      </c>
      <c r="O1174" s="2" cm="1">
        <f t="array" ref="O1174">IF(G1174="","",G1174-SUMPRODUCT(($B$1461:$B$1491=$J1174)*1,G$1461:G$1491))</f>
        <v>-0.31394499902504336</v>
      </c>
    </row>
    <row r="1175" spans="1:15" x14ac:dyDescent="0.55000000000000004">
      <c r="A1175" s="3">
        <v>38</v>
      </c>
      <c r="B1175" s="4">
        <v>25</v>
      </c>
      <c r="C1175" s="2">
        <f>IFERROR(LN(実質付加価値!C1175),"")</f>
        <v>12.138806447372966</v>
      </c>
      <c r="D1175" s="2">
        <f>IFERROR(LN(実質付加価値!D1175),"")</f>
        <v>12.242868464682546</v>
      </c>
      <c r="E1175" s="2">
        <f>IFERROR(LN(実質付加価値!E1175),"")</f>
        <v>12.245770195593558</v>
      </c>
      <c r="F1175" s="2">
        <f>IFERROR(LN(実質付加価値!F1175),"")</f>
        <v>12.302375175049926</v>
      </c>
      <c r="G1175" s="2">
        <f>IFERROR(LN(実質付加価値!G1175),"")</f>
        <v>12.461812396381267</v>
      </c>
      <c r="I1175" s="3">
        <v>38</v>
      </c>
      <c r="J1175" s="3">
        <v>25</v>
      </c>
      <c r="K1175" s="2" cm="1">
        <f t="array" ref="K1175">IF(C1175="","",C1175-SUMPRODUCT(($B$1461:$B$1491=$J1175)*1,C$1461:C$1491))</f>
        <v>-0.18525933432386488</v>
      </c>
      <c r="L1175" s="2" cm="1">
        <f t="array" ref="L1175">IF(D1175="","",D1175-SUMPRODUCT(($B$1461:$B$1491=$J1175)*1,D$1461:D$1491))</f>
        <v>-0.19176386623650465</v>
      </c>
      <c r="M1175" s="2" cm="1">
        <f t="array" ref="M1175">IF(E1175="","",E1175-SUMPRODUCT(($B$1461:$B$1491=$J1175)*1,E$1461:E$1491))</f>
        <v>-0.16594166341624295</v>
      </c>
      <c r="N1175" s="2" cm="1">
        <f t="array" ref="N1175">IF(F1175="","",F1175-SUMPRODUCT(($B$1461:$B$1491=$J1175)*1,F$1461:F$1491))</f>
        <v>-0.1499217604546903</v>
      </c>
      <c r="O1175" s="2" cm="1">
        <f t="array" ref="O1175">IF(G1175="","",G1175-SUMPRODUCT(($B$1461:$B$1491=$J1175)*1,G$1461:G$1491))</f>
        <v>-0.13515033454509329</v>
      </c>
    </row>
    <row r="1176" spans="1:15" x14ac:dyDescent="0.55000000000000004">
      <c r="A1176" s="3">
        <v>38</v>
      </c>
      <c r="B1176" s="4">
        <v>26</v>
      </c>
      <c r="C1176" s="2">
        <f>IFERROR(LN(実質付加価値!C1176),"")</f>
        <v>11.985834918904699</v>
      </c>
      <c r="D1176" s="2">
        <f>IFERROR(LN(実質付加価値!D1176),"")</f>
        <v>11.921660338842401</v>
      </c>
      <c r="E1176" s="2">
        <f>IFERROR(LN(実質付加価値!E1176),"")</f>
        <v>11.841758617388463</v>
      </c>
      <c r="F1176" s="2">
        <f>IFERROR(LN(実質付加価値!F1176),"")</f>
        <v>11.813810838954483</v>
      </c>
      <c r="G1176" s="2">
        <f>IFERROR(LN(実質付加価値!G1176),"")</f>
        <v>11.772888344886782</v>
      </c>
      <c r="I1176" s="3">
        <v>38</v>
      </c>
      <c r="J1176" s="3">
        <v>26</v>
      </c>
      <c r="K1176" s="2" cm="1">
        <f t="array" ref="K1176">IF(C1176="","",C1176-SUMPRODUCT(($B$1461:$B$1491=$J1176)*1,C$1461:C$1491))</f>
        <v>-0.30860264298091522</v>
      </c>
      <c r="L1176" s="2" cm="1">
        <f t="array" ref="L1176">IF(D1176="","",D1176-SUMPRODUCT(($B$1461:$B$1491=$J1176)*1,D$1461:D$1491))</f>
        <v>-0.46923872710093839</v>
      </c>
      <c r="M1176" s="2" cm="1">
        <f t="array" ref="M1176">IF(E1176="","",E1176-SUMPRODUCT(($B$1461:$B$1491=$J1176)*1,E$1461:E$1491))</f>
        <v>-0.55977335579099474</v>
      </c>
      <c r="N1176" s="2" cm="1">
        <f t="array" ref="N1176">IF(F1176="","",F1176-SUMPRODUCT(($B$1461:$B$1491=$J1176)*1,F$1461:F$1491))</f>
        <v>-0.57030144353308465</v>
      </c>
      <c r="O1176" s="2" cm="1">
        <f t="array" ref="O1176">IF(G1176="","",G1176-SUMPRODUCT(($B$1461:$B$1491=$J1176)*1,G$1461:G$1491))</f>
        <v>-0.57657515275163718</v>
      </c>
    </row>
    <row r="1177" spans="1:15" x14ac:dyDescent="0.55000000000000004">
      <c r="A1177" s="3">
        <v>38</v>
      </c>
      <c r="B1177" s="4">
        <v>27</v>
      </c>
      <c r="C1177" s="2">
        <f>IFERROR(LN(実質付加価値!C1177),"")</f>
        <v>12.485683736139753</v>
      </c>
      <c r="D1177" s="2">
        <f>IFERROR(LN(実質付加価値!D1177),"")</f>
        <v>12.480416327641944</v>
      </c>
      <c r="E1177" s="2">
        <f>IFERROR(LN(実質付加価値!E1177),"")</f>
        <v>12.464889056213622</v>
      </c>
      <c r="F1177" s="2">
        <f>IFERROR(LN(実質付加価値!F1177),"")</f>
        <v>12.453415015830243</v>
      </c>
      <c r="G1177" s="2">
        <f>IFERROR(LN(実質付加価値!G1177),"")</f>
        <v>12.479913314747449</v>
      </c>
      <c r="I1177" s="3">
        <v>38</v>
      </c>
      <c r="J1177" s="3">
        <v>27</v>
      </c>
      <c r="K1177" s="2" cm="1">
        <f t="array" ref="K1177">IF(C1177="","",C1177-SUMPRODUCT(($B$1461:$B$1491=$J1177)*1,C$1461:C$1491))</f>
        <v>-0.4741085343696767</v>
      </c>
      <c r="L1177" s="2" cm="1">
        <f t="array" ref="L1177">IF(D1177="","",D1177-SUMPRODUCT(($B$1461:$B$1491=$J1177)*1,D$1461:D$1491))</f>
        <v>-0.52465468712324359</v>
      </c>
      <c r="M1177" s="2" cm="1">
        <f t="array" ref="M1177">IF(E1177="","",E1177-SUMPRODUCT(($B$1461:$B$1491=$J1177)*1,E$1461:E$1491))</f>
        <v>-0.56573921690215911</v>
      </c>
      <c r="N1177" s="2" cm="1">
        <f t="array" ref="N1177">IF(F1177="","",F1177-SUMPRODUCT(($B$1461:$B$1491=$J1177)*1,F$1461:F$1491))</f>
        <v>-0.57102389346789728</v>
      </c>
      <c r="O1177" s="2" cm="1">
        <f t="array" ref="O1177">IF(G1177="","",G1177-SUMPRODUCT(($B$1461:$B$1491=$J1177)*1,G$1461:G$1491))</f>
        <v>-0.55520596418216428</v>
      </c>
    </row>
    <row r="1178" spans="1:15" x14ac:dyDescent="0.55000000000000004">
      <c r="A1178" s="3">
        <v>38</v>
      </c>
      <c r="B1178" s="4">
        <v>28</v>
      </c>
      <c r="C1178" s="2">
        <f>IFERROR(LN(実質付加価値!C1178),"")</f>
        <v>12.281046459433078</v>
      </c>
      <c r="D1178" s="2">
        <f>IFERROR(LN(実質付加価値!D1178),"")</f>
        <v>12.427610369762142</v>
      </c>
      <c r="E1178" s="2">
        <f>IFERROR(LN(実質付加価値!E1178),"")</f>
        <v>12.537821651755308</v>
      </c>
      <c r="F1178" s="2">
        <f>IFERROR(LN(実質付加価値!F1178),"")</f>
        <v>12.582021663831805</v>
      </c>
      <c r="G1178" s="2">
        <f>IFERROR(LN(実質付加価値!G1178),"")</f>
        <v>12.64625993853627</v>
      </c>
      <c r="I1178" s="3">
        <v>38</v>
      </c>
      <c r="J1178" s="3">
        <v>28</v>
      </c>
      <c r="K1178" s="2" cm="1">
        <f t="array" ref="K1178">IF(C1178="","",C1178-SUMPRODUCT(($B$1461:$B$1491=$J1178)*1,C$1461:C$1491))</f>
        <v>-0.52176960711631359</v>
      </c>
      <c r="L1178" s="2" cm="1">
        <f t="array" ref="L1178">IF(D1178="","",D1178-SUMPRODUCT(($B$1461:$B$1491=$J1178)*1,D$1461:D$1491))</f>
        <v>-0.46506511475226908</v>
      </c>
      <c r="M1178" s="2" cm="1">
        <f t="array" ref="M1178">IF(E1178="","",E1178-SUMPRODUCT(($B$1461:$B$1491=$J1178)*1,E$1461:E$1491))</f>
        <v>-0.43244049399467066</v>
      </c>
      <c r="N1178" s="2" cm="1">
        <f t="array" ref="N1178">IF(F1178="","",F1178-SUMPRODUCT(($B$1461:$B$1491=$J1178)*1,F$1461:F$1491))</f>
        <v>-0.4098155457483692</v>
      </c>
      <c r="O1178" s="2" cm="1">
        <f t="array" ref="O1178">IF(G1178="","",G1178-SUMPRODUCT(($B$1461:$B$1491=$J1178)*1,G$1461:G$1491))</f>
        <v>-0.39477148420538732</v>
      </c>
    </row>
    <row r="1179" spans="1:15" x14ac:dyDescent="0.55000000000000004">
      <c r="A1179" s="3">
        <v>38</v>
      </c>
      <c r="B1179" s="4">
        <v>29</v>
      </c>
      <c r="C1179" s="2">
        <f>IFERROR(LN(実質付加価値!C1179),"")</f>
        <v>12.340368403998301</v>
      </c>
      <c r="D1179" s="2">
        <f>IFERROR(LN(実質付加価値!D1179),"")</f>
        <v>12.337190271076745</v>
      </c>
      <c r="E1179" s="2">
        <f>IFERROR(LN(実質付加価値!E1179),"")</f>
        <v>12.225199631675011</v>
      </c>
      <c r="F1179" s="2">
        <f>IFERROR(LN(実質付加価値!F1179),"")</f>
        <v>12.185974719189344</v>
      </c>
      <c r="G1179" s="2">
        <f>IFERROR(LN(実質付加価値!G1179),"")</f>
        <v>12.162078683222903</v>
      </c>
      <c r="I1179" s="3">
        <v>38</v>
      </c>
      <c r="J1179" s="3">
        <v>29</v>
      </c>
      <c r="K1179" s="2" cm="1">
        <f t="array" ref="K1179">IF(C1179="","",C1179-SUMPRODUCT(($B$1461:$B$1491=$J1179)*1,C$1461:C$1491))</f>
        <v>-0.23540998544842573</v>
      </c>
      <c r="L1179" s="2" cm="1">
        <f t="array" ref="L1179">IF(D1179="","",D1179-SUMPRODUCT(($B$1461:$B$1491=$J1179)*1,D$1461:D$1491))</f>
        <v>-0.26663160789752105</v>
      </c>
      <c r="M1179" s="2" cm="1">
        <f t="array" ref="M1179">IF(E1179="","",E1179-SUMPRODUCT(($B$1461:$B$1491=$J1179)*1,E$1461:E$1491))</f>
        <v>-0.40278876172434153</v>
      </c>
      <c r="N1179" s="2" cm="1">
        <f t="array" ref="N1179">IF(F1179="","",F1179-SUMPRODUCT(($B$1461:$B$1491=$J1179)*1,F$1461:F$1491))</f>
        <v>-0.4464658237814092</v>
      </c>
      <c r="O1179" s="2" cm="1">
        <f t="array" ref="O1179">IF(G1179="","",G1179-SUMPRODUCT(($B$1461:$B$1491=$J1179)*1,G$1461:G$1491))</f>
        <v>-0.47511169748984372</v>
      </c>
    </row>
    <row r="1180" spans="1:15" x14ac:dyDescent="0.55000000000000004">
      <c r="A1180" s="3">
        <v>38</v>
      </c>
      <c r="B1180" s="4">
        <v>30</v>
      </c>
      <c r="C1180" s="2">
        <f>IFERROR(LN(実質付加価値!C1180),"")</f>
        <v>12.922430090540921</v>
      </c>
      <c r="D1180" s="2">
        <f>IFERROR(LN(実質付加価値!D1180),"")</f>
        <v>13.040185892354543</v>
      </c>
      <c r="E1180" s="2">
        <f>IFERROR(LN(実質付加価値!E1180),"")</f>
        <v>13.126375190321324</v>
      </c>
      <c r="F1180" s="2">
        <f>IFERROR(LN(実質付加価値!F1180),"")</f>
        <v>13.123770699376566</v>
      </c>
      <c r="G1180" s="2">
        <f>IFERROR(LN(実質付加価値!G1180),"")</f>
        <v>13.153480432828189</v>
      </c>
      <c r="I1180" s="3">
        <v>38</v>
      </c>
      <c r="J1180" s="3">
        <v>30</v>
      </c>
      <c r="K1180" s="2" cm="1">
        <f t="array" ref="K1180">IF(C1180="","",C1180-SUMPRODUCT(($B$1461:$B$1491=$J1180)*1,C$1461:C$1491))</f>
        <v>-0.23296341571421664</v>
      </c>
      <c r="L1180" s="2" cm="1">
        <f t="array" ref="L1180">IF(D1180="","",D1180-SUMPRODUCT(($B$1461:$B$1491=$J1180)*1,D$1461:D$1491))</f>
        <v>-0.27281704133618945</v>
      </c>
      <c r="M1180" s="2" cm="1">
        <f t="array" ref="M1180">IF(E1180="","",E1180-SUMPRODUCT(($B$1461:$B$1491=$J1180)*1,E$1461:E$1491))</f>
        <v>-0.25645364521919767</v>
      </c>
      <c r="N1180" s="2" cm="1">
        <f t="array" ref="N1180">IF(F1180="","",F1180-SUMPRODUCT(($B$1461:$B$1491=$J1180)*1,F$1461:F$1491))</f>
        <v>-0.26135269710921349</v>
      </c>
      <c r="O1180" s="2" cm="1">
        <f t="array" ref="O1180">IF(G1180="","",G1180-SUMPRODUCT(($B$1461:$B$1491=$J1180)*1,G$1461:G$1491))</f>
        <v>-0.27971738683904945</v>
      </c>
    </row>
    <row r="1181" spans="1:15" x14ac:dyDescent="0.55000000000000004">
      <c r="A1181" s="3">
        <v>38</v>
      </c>
      <c r="B1181" s="4">
        <v>31</v>
      </c>
      <c r="C1181" s="2">
        <f>IFERROR(LN(実質付加価値!C1181),"")</f>
        <v>12.32121666561787</v>
      </c>
      <c r="D1181" s="2">
        <f>IFERROR(LN(実質付加価値!D1181),"")</f>
        <v>12.161323776685851</v>
      </c>
      <c r="E1181" s="2">
        <f>IFERROR(LN(実質付加価値!E1181),"")</f>
        <v>12.142361233062424</v>
      </c>
      <c r="F1181" s="2">
        <f>IFERROR(LN(実質付加価値!F1181),"")</f>
        <v>12.024372842828686</v>
      </c>
      <c r="G1181" s="2">
        <f>IFERROR(LN(実質付加価値!G1181),"")</f>
        <v>12.028156265263368</v>
      </c>
      <c r="I1181" s="3">
        <v>38</v>
      </c>
      <c r="J1181" s="3">
        <v>31</v>
      </c>
      <c r="K1181" s="2" cm="1">
        <f t="array" ref="K1181">IF(C1181="","",C1181-SUMPRODUCT(($B$1461:$B$1491=$J1181)*1,C$1461:C$1491))</f>
        <v>-0.37745736883651482</v>
      </c>
      <c r="L1181" s="2" cm="1">
        <f t="array" ref="L1181">IF(D1181="","",D1181-SUMPRODUCT(($B$1461:$B$1491=$J1181)*1,D$1461:D$1491))</f>
        <v>-0.44019434505782229</v>
      </c>
      <c r="M1181" s="2" cm="1">
        <f t="array" ref="M1181">IF(E1181="","",E1181-SUMPRODUCT(($B$1461:$B$1491=$J1181)*1,E$1461:E$1491))</f>
        <v>-0.43236321866750238</v>
      </c>
      <c r="N1181" s="2" cm="1">
        <f t="array" ref="N1181">IF(F1181="","",F1181-SUMPRODUCT(($B$1461:$B$1491=$J1181)*1,F$1461:F$1491))</f>
        <v>-0.42409458785783727</v>
      </c>
      <c r="O1181" s="2" cm="1">
        <f t="array" ref="O1181">IF(G1181="","",G1181-SUMPRODUCT(($B$1461:$B$1491=$J1181)*1,G$1461:G$1491))</f>
        <v>-0.41939718507624235</v>
      </c>
    </row>
    <row r="1182" spans="1:15" x14ac:dyDescent="0.55000000000000004">
      <c r="A1182" s="3">
        <v>39</v>
      </c>
      <c r="B1182" s="4">
        <v>1</v>
      </c>
      <c r="C1182" s="2">
        <f>IFERROR(LN(実質付加価値!C1182),"")</f>
        <v>11.524481387974499</v>
      </c>
      <c r="D1182" s="2">
        <f>IFERROR(LN(実質付加価値!D1182),"")</f>
        <v>11.477437949512385</v>
      </c>
      <c r="E1182" s="2">
        <f>IFERROR(LN(実質付加価値!E1182),"")</f>
        <v>11.354614340000277</v>
      </c>
      <c r="F1182" s="2">
        <f>IFERROR(LN(実質付加価値!F1182),"")</f>
        <v>11.269695749922027</v>
      </c>
      <c r="G1182" s="2">
        <f>IFERROR(LN(実質付加価値!G1182),"")</f>
        <v>11.404637045092578</v>
      </c>
      <c r="I1182" s="3">
        <v>39</v>
      </c>
      <c r="J1182" s="3">
        <v>1</v>
      </c>
      <c r="K1182" s="2" cm="1">
        <f t="array" ref="K1182">IF(C1182="","",C1182-SUMPRODUCT(($B$1461:$B$1491=$J1182)*1,C$1461:C$1491))</f>
        <v>-7.5750945961257088E-2</v>
      </c>
      <c r="L1182" s="2" cm="1">
        <f t="array" ref="L1182">IF(D1182="","",D1182-SUMPRODUCT(($B$1461:$B$1491=$J1182)*1,D$1461:D$1491))</f>
        <v>1.7671230430835294E-2</v>
      </c>
      <c r="M1182" s="2" cm="1">
        <f t="array" ref="M1182">IF(E1182="","",E1182-SUMPRODUCT(($B$1461:$B$1491=$J1182)*1,E$1461:E$1491))</f>
        <v>-6.6214930853210063E-3</v>
      </c>
      <c r="N1182" s="2" cm="1">
        <f t="array" ref="N1182">IF(F1182="","",F1182-SUMPRODUCT(($B$1461:$B$1491=$J1182)*1,F$1461:F$1491))</f>
        <v>-5.2535918656495539E-2</v>
      </c>
      <c r="O1182" s="2" cm="1">
        <f t="array" ref="O1182">IF(G1182="","",G1182-SUMPRODUCT(($B$1461:$B$1491=$J1182)*1,G$1461:G$1491))</f>
        <v>-5.4415255705819732E-5</v>
      </c>
    </row>
    <row r="1183" spans="1:15" x14ac:dyDescent="0.55000000000000004">
      <c r="A1183" s="3">
        <v>39</v>
      </c>
      <c r="B1183" s="4">
        <v>2</v>
      </c>
      <c r="C1183" s="2">
        <f>IFERROR(LN(実質付加価値!C1183),"")</f>
        <v>8.9583214589648996</v>
      </c>
      <c r="D1183" s="2">
        <f>IFERROR(LN(実質付加価値!D1183),"")</f>
        <v>8.9990126241610753</v>
      </c>
      <c r="E1183" s="2">
        <f>IFERROR(LN(実質付加価値!E1183),"")</f>
        <v>9.0309072356707514</v>
      </c>
      <c r="F1183" s="2">
        <f>IFERROR(LN(実質付加価値!F1183),"")</f>
        <v>9.0288769408820713</v>
      </c>
      <c r="G1183" s="2">
        <f>IFERROR(LN(実質付加価値!G1183),"")</f>
        <v>8.7618643597658217</v>
      </c>
      <c r="I1183" s="3">
        <v>39</v>
      </c>
      <c r="J1183" s="3">
        <v>2</v>
      </c>
      <c r="K1183" s="2" cm="1">
        <f t="array" ref="K1183">IF(C1183="","",C1183-SUMPRODUCT(($B$1461:$B$1491=$J1183)*1,C$1461:C$1491))</f>
        <v>0.49047483086956234</v>
      </c>
      <c r="L1183" s="2" cm="1">
        <f t="array" ref="L1183">IF(D1183="","",D1183-SUMPRODUCT(($B$1461:$B$1491=$J1183)*1,D$1461:D$1491))</f>
        <v>0.40073846780107125</v>
      </c>
      <c r="M1183" s="2" cm="1">
        <f t="array" ref="M1183">IF(E1183="","",E1183-SUMPRODUCT(($B$1461:$B$1491=$J1183)*1,E$1461:E$1491))</f>
        <v>0.47007412023485706</v>
      </c>
      <c r="N1183" s="2" cm="1">
        <f t="array" ref="N1183">IF(F1183="","",F1183-SUMPRODUCT(($B$1461:$B$1491=$J1183)*1,F$1461:F$1491))</f>
        <v>0.49168724486622928</v>
      </c>
      <c r="O1183" s="2" cm="1">
        <f t="array" ref="O1183">IF(G1183="","",G1183-SUMPRODUCT(($B$1461:$B$1491=$J1183)*1,G$1461:G$1491))</f>
        <v>0.47321047680971517</v>
      </c>
    </row>
    <row r="1184" spans="1:15" x14ac:dyDescent="0.55000000000000004">
      <c r="A1184" s="3">
        <v>39</v>
      </c>
      <c r="B1184" s="4">
        <v>3</v>
      </c>
      <c r="C1184" s="2">
        <f>IFERROR(LN(実質付加価値!C1184),"")</f>
        <v>10.476658267014571</v>
      </c>
      <c r="D1184" s="2">
        <f>IFERROR(LN(実質付加価値!D1184),"")</f>
        <v>10.344477837078653</v>
      </c>
      <c r="E1184" s="2">
        <f>IFERROR(LN(実質付加価値!E1184),"")</f>
        <v>10.612266562144869</v>
      </c>
      <c r="F1184" s="2">
        <f>IFERROR(LN(実質付加価値!F1184),"")</f>
        <v>10.432336875219121</v>
      </c>
      <c r="G1184" s="2">
        <f>IFERROR(LN(実質付加価値!G1184),"")</f>
        <v>10.49549991848923</v>
      </c>
      <c r="I1184" s="3">
        <v>39</v>
      </c>
      <c r="J1184" s="3">
        <v>3</v>
      </c>
      <c r="K1184" s="2" cm="1">
        <f t="array" ref="K1184">IF(C1184="","",C1184-SUMPRODUCT(($B$1461:$B$1491=$J1184)*1,C$1461:C$1491))</f>
        <v>-1.5867657997722127</v>
      </c>
      <c r="L1184" s="2" cm="1">
        <f t="array" ref="L1184">IF(D1184="","",D1184-SUMPRODUCT(($B$1461:$B$1491=$J1184)*1,D$1461:D$1491))</f>
        <v>-1.7480600785796181</v>
      </c>
      <c r="M1184" s="2" cm="1">
        <f t="array" ref="M1184">IF(E1184="","",E1184-SUMPRODUCT(($B$1461:$B$1491=$J1184)*1,E$1461:E$1491))</f>
        <v>-1.5219946889815006</v>
      </c>
      <c r="N1184" s="2" cm="1">
        <f t="array" ref="N1184">IF(F1184="","",F1184-SUMPRODUCT(($B$1461:$B$1491=$J1184)*1,F$1461:F$1491))</f>
        <v>-1.6321939135569306</v>
      </c>
      <c r="O1184" s="2" cm="1">
        <f t="array" ref="O1184">IF(G1184="","",G1184-SUMPRODUCT(($B$1461:$B$1491=$J1184)*1,G$1461:G$1491))</f>
        <v>-1.6089475491843839</v>
      </c>
    </row>
    <row r="1185" spans="1:15" x14ac:dyDescent="0.55000000000000004">
      <c r="A1185" s="3">
        <v>39</v>
      </c>
      <c r="B1185" s="4">
        <v>4</v>
      </c>
      <c r="C1185" s="2">
        <f>IFERROR(LN(実質付加価値!C1185),"")</f>
        <v>8.3531727960697797</v>
      </c>
      <c r="D1185" s="2">
        <f>IFERROR(LN(実質付加価値!D1185),"")</f>
        <v>8.7070460000832117</v>
      </c>
      <c r="E1185" s="2">
        <f>IFERROR(LN(実質付加価値!E1185),"")</f>
        <v>8.4509814014577138</v>
      </c>
      <c r="F1185" s="2">
        <f>IFERROR(LN(実質付加価値!F1185),"")</f>
        <v>8.6199049644166905</v>
      </c>
      <c r="G1185" s="2">
        <f>IFERROR(LN(実質付加価値!G1185),"")</f>
        <v>8.4901525039975905</v>
      </c>
      <c r="I1185" s="3">
        <v>39</v>
      </c>
      <c r="J1185" s="3">
        <v>4</v>
      </c>
      <c r="K1185" s="2" cm="1">
        <f t="array" ref="K1185">IF(C1185="","",C1185-SUMPRODUCT(($B$1461:$B$1491=$J1185)*1,C$1461:C$1491))</f>
        <v>-1.5803488608958336</v>
      </c>
      <c r="L1185" s="2" cm="1">
        <f t="array" ref="L1185">IF(D1185="","",D1185-SUMPRODUCT(($B$1461:$B$1491=$J1185)*1,D$1461:D$1491))</f>
        <v>-1.3232967936933715</v>
      </c>
      <c r="M1185" s="2" cm="1">
        <f t="array" ref="M1185">IF(E1185="","",E1185-SUMPRODUCT(($B$1461:$B$1491=$J1185)*1,E$1461:E$1491))</f>
        <v>-1.4877248070033762</v>
      </c>
      <c r="N1185" s="2" cm="1">
        <f t="array" ref="N1185">IF(F1185="","",F1185-SUMPRODUCT(($B$1461:$B$1491=$J1185)*1,F$1461:F$1491))</f>
        <v>-1.2062580069449531</v>
      </c>
      <c r="O1185" s="2" cm="1">
        <f t="array" ref="O1185">IF(G1185="","",G1185-SUMPRODUCT(($B$1461:$B$1491=$J1185)*1,G$1461:G$1491))</f>
        <v>-1.3109661281224554</v>
      </c>
    </row>
    <row r="1186" spans="1:15" x14ac:dyDescent="0.55000000000000004">
      <c r="A1186" s="3">
        <v>39</v>
      </c>
      <c r="B1186" s="4">
        <v>5</v>
      </c>
      <c r="C1186" s="2">
        <f>IFERROR(LN(実質付加価値!C1186),"")</f>
        <v>9.9391238727820888</v>
      </c>
      <c r="D1186" s="2">
        <f>IFERROR(LN(実質付加価値!D1186),"")</f>
        <v>10.032163592974218</v>
      </c>
      <c r="E1186" s="2">
        <f>IFERROR(LN(実質付加価値!E1186),"")</f>
        <v>10.16713768418628</v>
      </c>
      <c r="F1186" s="2">
        <f>IFERROR(LN(実質付加価値!F1186),"")</f>
        <v>10.065876883446062</v>
      </c>
      <c r="G1186" s="2">
        <f>IFERROR(LN(実質付加価値!G1186),"")</f>
        <v>10.254442307889597</v>
      </c>
      <c r="I1186" s="3">
        <v>39</v>
      </c>
      <c r="J1186" s="3">
        <v>5</v>
      </c>
      <c r="K1186" s="2" cm="1">
        <f t="array" ref="K1186">IF(C1186="","",C1186-SUMPRODUCT(($B$1461:$B$1491=$J1186)*1,C$1461:C$1491))</f>
        <v>-0.29803259426831552</v>
      </c>
      <c r="L1186" s="2" cm="1">
        <f t="array" ref="L1186">IF(D1186="","",D1186-SUMPRODUCT(($B$1461:$B$1491=$J1186)*1,D$1461:D$1491))</f>
        <v>-0.34904313432172707</v>
      </c>
      <c r="M1186" s="2" cm="1">
        <f t="array" ref="M1186">IF(E1186="","",E1186-SUMPRODUCT(($B$1461:$B$1491=$J1186)*1,E$1461:E$1491))</f>
        <v>-0.2563295660249878</v>
      </c>
      <c r="N1186" s="2" cm="1">
        <f t="array" ref="N1186">IF(F1186="","",F1186-SUMPRODUCT(($B$1461:$B$1491=$J1186)*1,F$1461:F$1491))</f>
        <v>-0.18699181798342579</v>
      </c>
      <c r="O1186" s="2" cm="1">
        <f t="array" ref="O1186">IF(G1186="","",G1186-SUMPRODUCT(($B$1461:$B$1491=$J1186)*1,G$1461:G$1491))</f>
        <v>-6.4857093408543065E-2</v>
      </c>
    </row>
    <row r="1187" spans="1:15" x14ac:dyDescent="0.55000000000000004">
      <c r="A1187" s="3">
        <v>39</v>
      </c>
      <c r="B1187" s="4">
        <v>6</v>
      </c>
      <c r="C1187" s="2">
        <f>IFERROR(LN(実質付加価値!C1187),"")</f>
        <v>8.5623144751260671</v>
      </c>
      <c r="D1187" s="2">
        <f>IFERROR(LN(実質付加価値!D1187),"")</f>
        <v>8.3525041600374941</v>
      </c>
      <c r="E1187" s="2">
        <f>IFERROR(LN(実質付加価値!E1187),"")</f>
        <v>8.5761323784423205</v>
      </c>
      <c r="F1187" s="2">
        <f>IFERROR(LN(実質付加価値!F1187),"")</f>
        <v>8.6023041728487435</v>
      </c>
      <c r="G1187" s="2">
        <f>IFERROR(LN(実質付加価値!G1187),"")</f>
        <v>8.7345278405354865</v>
      </c>
      <c r="I1187" s="3">
        <v>39</v>
      </c>
      <c r="J1187" s="3">
        <v>6</v>
      </c>
      <c r="K1187" s="2" cm="1">
        <f t="array" ref="K1187">IF(C1187="","",C1187-SUMPRODUCT(($B$1461:$B$1491=$J1187)*1,C$1461:C$1491))</f>
        <v>-3.2771516509683885</v>
      </c>
      <c r="L1187" s="2" cm="1">
        <f t="array" ref="L1187">IF(D1187="","",D1187-SUMPRODUCT(($B$1461:$B$1491=$J1187)*1,D$1461:D$1491))</f>
        <v>-3.5448990898539616</v>
      </c>
      <c r="M1187" s="2" cm="1">
        <f t="array" ref="M1187">IF(E1187="","",E1187-SUMPRODUCT(($B$1461:$B$1491=$J1187)*1,E$1461:E$1491))</f>
        <v>-3.4738527903133498</v>
      </c>
      <c r="N1187" s="2" cm="1">
        <f t="array" ref="N1187">IF(F1187="","",F1187-SUMPRODUCT(($B$1461:$B$1491=$J1187)*1,F$1461:F$1491))</f>
        <v>-3.4497534680089661</v>
      </c>
      <c r="O1187" s="2" cm="1">
        <f t="array" ref="O1187">IF(G1187="","",G1187-SUMPRODUCT(($B$1461:$B$1491=$J1187)*1,G$1461:G$1491))</f>
        <v>-3.3462209456321617</v>
      </c>
    </row>
    <row r="1188" spans="1:15" x14ac:dyDescent="0.55000000000000004">
      <c r="A1188" s="3">
        <v>39</v>
      </c>
      <c r="B1188" s="4">
        <v>7</v>
      </c>
      <c r="C1188" s="2">
        <f>IFERROR(LN(実質付加価値!C1188),"")</f>
        <v>9.3205323272979435</v>
      </c>
      <c r="D1188" s="2">
        <f>IFERROR(LN(実質付加価値!D1188),"")</f>
        <v>9.9569787204459246</v>
      </c>
      <c r="E1188" s="2">
        <f>IFERROR(LN(実質付加価値!E1188),"")</f>
        <v>9.9019759506859977</v>
      </c>
      <c r="F1188" s="2">
        <f>IFERROR(LN(実質付加価値!F1188),"")</f>
        <v>9.7056649992513115</v>
      </c>
      <c r="G1188" s="2">
        <f>IFERROR(LN(実質付加価値!G1188),"")</f>
        <v>9.8949381630917532</v>
      </c>
      <c r="I1188" s="3">
        <v>39</v>
      </c>
      <c r="J1188" s="3">
        <v>7</v>
      </c>
      <c r="K1188" s="2" cm="1">
        <f t="array" ref="K1188">IF(C1188="","",C1188-SUMPRODUCT(($B$1461:$B$1491=$J1188)*1,C$1461:C$1491))</f>
        <v>-1.1846881843412334</v>
      </c>
      <c r="L1188" s="2" cm="1">
        <f t="array" ref="L1188">IF(D1188="","",D1188-SUMPRODUCT(($B$1461:$B$1491=$J1188)*1,D$1461:D$1491))</f>
        <v>-0.76527372871109733</v>
      </c>
      <c r="M1188" s="2" cm="1">
        <f t="array" ref="M1188">IF(E1188="","",E1188-SUMPRODUCT(($B$1461:$B$1491=$J1188)*1,E$1461:E$1491))</f>
        <v>-0.75296136237735212</v>
      </c>
      <c r="N1188" s="2" cm="1">
        <f t="array" ref="N1188">IF(F1188="","",F1188-SUMPRODUCT(($B$1461:$B$1491=$J1188)*1,F$1461:F$1491))</f>
        <v>-0.93934066868917299</v>
      </c>
      <c r="O1188" s="2" cm="1">
        <f t="array" ref="O1188">IF(G1188="","",G1188-SUMPRODUCT(($B$1461:$B$1491=$J1188)*1,G$1461:G$1491))</f>
        <v>-0.77941088274160819</v>
      </c>
    </row>
    <row r="1189" spans="1:15" x14ac:dyDescent="0.55000000000000004">
      <c r="A1189" s="3">
        <v>39</v>
      </c>
      <c r="B1189" s="4">
        <v>8</v>
      </c>
      <c r="C1189" s="2">
        <f>IFERROR(LN(実質付加価値!C1189),"")</f>
        <v>9.9635745827476168</v>
      </c>
      <c r="D1189" s="2">
        <f>IFERROR(LN(実質付加価値!D1189),"")</f>
        <v>9.85486372727933</v>
      </c>
      <c r="E1189" s="2">
        <f>IFERROR(LN(実質付加価値!E1189),"")</f>
        <v>9.6987510699790729</v>
      </c>
      <c r="F1189" s="2">
        <f>IFERROR(LN(実質付加価値!F1189),"")</f>
        <v>9.639007982221603</v>
      </c>
      <c r="G1189" s="2">
        <f>IFERROR(LN(実質付加価値!G1189),"")</f>
        <v>9.6498627643172057</v>
      </c>
      <c r="I1189" s="3">
        <v>39</v>
      </c>
      <c r="J1189" s="3">
        <v>8</v>
      </c>
      <c r="K1189" s="2" cm="1">
        <f t="array" ref="K1189">IF(C1189="","",C1189-SUMPRODUCT(($B$1461:$B$1491=$J1189)*1,C$1461:C$1491))</f>
        <v>-1.5722324084894304</v>
      </c>
      <c r="L1189" s="2" cm="1">
        <f t="array" ref="L1189">IF(D1189="","",D1189-SUMPRODUCT(($B$1461:$B$1491=$J1189)*1,D$1461:D$1491))</f>
        <v>-1.7353828914572649</v>
      </c>
      <c r="M1189" s="2" cm="1">
        <f t="array" ref="M1189">IF(E1189="","",E1189-SUMPRODUCT(($B$1461:$B$1491=$J1189)*1,E$1461:E$1491))</f>
        <v>-1.7433027427276393</v>
      </c>
      <c r="N1189" s="2" cm="1">
        <f t="array" ref="N1189">IF(F1189="","",F1189-SUMPRODUCT(($B$1461:$B$1491=$J1189)*1,F$1461:F$1491))</f>
        <v>-1.7767673944046578</v>
      </c>
      <c r="O1189" s="2" cm="1">
        <f t="array" ref="O1189">IF(G1189="","",G1189-SUMPRODUCT(($B$1461:$B$1491=$J1189)*1,G$1461:G$1491))</f>
        <v>-1.5916564386269663</v>
      </c>
    </row>
    <row r="1190" spans="1:15" x14ac:dyDescent="0.55000000000000004">
      <c r="A1190" s="3">
        <v>39</v>
      </c>
      <c r="B1190" s="4">
        <v>9</v>
      </c>
      <c r="C1190" s="2">
        <f>IFERROR(LN(実質付加価値!C1190),"")</f>
        <v>8.5048160615525834</v>
      </c>
      <c r="D1190" s="2">
        <f>IFERROR(LN(実質付加価値!D1190),"")</f>
        <v>8.805687418300268</v>
      </c>
      <c r="E1190" s="2">
        <f>IFERROR(LN(実質付加価値!E1190),"")</f>
        <v>8.8230092871803887</v>
      </c>
      <c r="F1190" s="2">
        <f>IFERROR(LN(実質付加価値!F1190),"")</f>
        <v>8.8569579170404324</v>
      </c>
      <c r="G1190" s="2">
        <f>IFERROR(LN(実質付加価値!G1190),"")</f>
        <v>8.736176636201666</v>
      </c>
      <c r="I1190" s="3">
        <v>39</v>
      </c>
      <c r="J1190" s="3">
        <v>9</v>
      </c>
      <c r="K1190" s="2" cm="1">
        <f t="array" ref="K1190">IF(C1190="","",C1190-SUMPRODUCT(($B$1461:$B$1491=$J1190)*1,C$1461:C$1491))</f>
        <v>-2.5162599686650111</v>
      </c>
      <c r="L1190" s="2" cm="1">
        <f t="array" ref="L1190">IF(D1190="","",D1190-SUMPRODUCT(($B$1461:$B$1491=$J1190)*1,D$1461:D$1491))</f>
        <v>-2.2573703907042422</v>
      </c>
      <c r="M1190" s="2" cm="1">
        <f t="array" ref="M1190">IF(E1190="","",E1190-SUMPRODUCT(($B$1461:$B$1491=$J1190)*1,E$1461:E$1491))</f>
        <v>-2.2947959962596656</v>
      </c>
      <c r="N1190" s="2" cm="1">
        <f t="array" ref="N1190">IF(F1190="","",F1190-SUMPRODUCT(($B$1461:$B$1491=$J1190)*1,F$1461:F$1491))</f>
        <v>-2.1574252256523732</v>
      </c>
      <c r="O1190" s="2" cm="1">
        <f t="array" ref="O1190">IF(G1190="","",G1190-SUMPRODUCT(($B$1461:$B$1491=$J1190)*1,G$1461:G$1491))</f>
        <v>-2.3963426392861873</v>
      </c>
    </row>
    <row r="1191" spans="1:15" x14ac:dyDescent="0.55000000000000004">
      <c r="A1191" s="3">
        <v>39</v>
      </c>
      <c r="B1191" s="4">
        <v>10</v>
      </c>
      <c r="C1191" s="2">
        <f>IFERROR(LN(実質付加価値!C1191),"")</f>
        <v>10.361970661422005</v>
      </c>
      <c r="D1191" s="2">
        <f>IFERROR(LN(実質付加価値!D1191),"")</f>
        <v>10.523213861093661</v>
      </c>
      <c r="E1191" s="2">
        <f>IFERROR(LN(実質付加価値!E1191),"")</f>
        <v>10.697903612587254</v>
      </c>
      <c r="F1191" s="2">
        <f>IFERROR(LN(実質付加価値!F1191),"")</f>
        <v>10.417349337876539</v>
      </c>
      <c r="G1191" s="2">
        <f>IFERROR(LN(実質付加価値!G1191),"")</f>
        <v>11.034639695033672</v>
      </c>
      <c r="I1191" s="3">
        <v>39</v>
      </c>
      <c r="J1191" s="3">
        <v>10</v>
      </c>
      <c r="K1191" s="2" cm="1">
        <f t="array" ref="K1191">IF(C1191="","",C1191-SUMPRODUCT(($B$1461:$B$1491=$J1191)*1,C$1461:C$1491))</f>
        <v>-1.6464654625577388</v>
      </c>
      <c r="L1191" s="2" cm="1">
        <f t="array" ref="L1191">IF(D1191="","",D1191-SUMPRODUCT(($B$1461:$B$1491=$J1191)*1,D$1461:D$1491))</f>
        <v>-1.5551759787640425</v>
      </c>
      <c r="M1191" s="2" cm="1">
        <f t="array" ref="M1191">IF(E1191="","",E1191-SUMPRODUCT(($B$1461:$B$1491=$J1191)*1,E$1461:E$1491))</f>
        <v>-1.5108019504753276</v>
      </c>
      <c r="N1191" s="2" cm="1">
        <f t="array" ref="N1191">IF(F1191="","",F1191-SUMPRODUCT(($B$1461:$B$1491=$J1191)*1,F$1461:F$1491))</f>
        <v>-1.7027365813825668</v>
      </c>
      <c r="O1191" s="2" cm="1">
        <f t="array" ref="O1191">IF(G1191="","",G1191-SUMPRODUCT(($B$1461:$B$1491=$J1191)*1,G$1461:G$1491))</f>
        <v>-1.2718771397264046</v>
      </c>
    </row>
    <row r="1192" spans="1:15" x14ac:dyDescent="0.55000000000000004">
      <c r="A1192" s="3">
        <v>39</v>
      </c>
      <c r="B1192" s="4">
        <v>11</v>
      </c>
      <c r="C1192" s="2">
        <f>IFERROR(LN(実質付加価値!C1192),"")</f>
        <v>9.4077935057978976</v>
      </c>
      <c r="D1192" s="2">
        <f>IFERROR(LN(実質付加価値!D1192),"")</f>
        <v>9.4797032915392183</v>
      </c>
      <c r="E1192" s="2">
        <f>IFERROR(LN(実質付加価値!E1192),"")</f>
        <v>8.070195687257943</v>
      </c>
      <c r="F1192" s="2">
        <f>IFERROR(LN(実質付加価値!F1192),"")</f>
        <v>8.3244952751022332</v>
      </c>
      <c r="G1192" s="2">
        <f>IFERROR(LN(実質付加価値!G1192),"")</f>
        <v>8.669835460242993</v>
      </c>
      <c r="I1192" s="3">
        <v>39</v>
      </c>
      <c r="J1192" s="3">
        <v>11</v>
      </c>
      <c r="K1192" s="2" cm="1">
        <f t="array" ref="K1192">IF(C1192="","",C1192-SUMPRODUCT(($B$1461:$B$1491=$J1192)*1,C$1461:C$1491))</f>
        <v>-1.4289781276669391</v>
      </c>
      <c r="L1192" s="2" cm="1">
        <f t="array" ref="L1192">IF(D1192="","",D1192-SUMPRODUCT(($B$1461:$B$1491=$J1192)*1,D$1461:D$1491))</f>
        <v>-1.580881786110643</v>
      </c>
      <c r="M1192" s="2" cm="1">
        <f t="array" ref="M1192">IF(E1192="","",E1192-SUMPRODUCT(($B$1461:$B$1491=$J1192)*1,E$1461:E$1491))</f>
        <v>-3.2168476998423827</v>
      </c>
      <c r="N1192" s="2" cm="1">
        <f t="array" ref="N1192">IF(F1192="","",F1192-SUMPRODUCT(($B$1461:$B$1491=$J1192)*1,F$1461:F$1491))</f>
        <v>-3.0244258375652215</v>
      </c>
      <c r="O1192" s="2" cm="1">
        <f t="array" ref="O1192">IF(G1192="","",G1192-SUMPRODUCT(($B$1461:$B$1491=$J1192)*1,G$1461:G$1491))</f>
        <v>-2.8981492379240326</v>
      </c>
    </row>
    <row r="1193" spans="1:15" x14ac:dyDescent="0.55000000000000004">
      <c r="A1193" s="3">
        <v>39</v>
      </c>
      <c r="B1193" s="4">
        <v>12</v>
      </c>
      <c r="C1193" s="2">
        <f>IFERROR(LN(実質付加価値!C1193),"")</f>
        <v>7.8443453310201212</v>
      </c>
      <c r="D1193" s="2">
        <f>IFERROR(LN(実質付加価値!D1193),"")</f>
        <v>8.246079603692376</v>
      </c>
      <c r="E1193" s="2">
        <f>IFERROR(LN(実質付加価値!E1193),"")</f>
        <v>8.443624153034806</v>
      </c>
      <c r="F1193" s="2">
        <f>IFERROR(LN(実質付加価値!F1193),"")</f>
        <v>8.3698711794016543</v>
      </c>
      <c r="G1193" s="2">
        <f>IFERROR(LN(実質付加価値!G1193),"")</f>
        <v>8.423984049901259</v>
      </c>
      <c r="I1193" s="3">
        <v>39</v>
      </c>
      <c r="J1193" s="3">
        <v>12</v>
      </c>
      <c r="K1193" s="2" cm="1">
        <f t="array" ref="K1193">IF(C1193="","",C1193-SUMPRODUCT(($B$1461:$B$1491=$J1193)*1,C$1461:C$1491))</f>
        <v>-3.1162243485586893</v>
      </c>
      <c r="L1193" s="2" cm="1">
        <f t="array" ref="L1193">IF(D1193="","",D1193-SUMPRODUCT(($B$1461:$B$1491=$J1193)*1,D$1461:D$1491))</f>
        <v>-2.8071782678569814</v>
      </c>
      <c r="M1193" s="2" cm="1">
        <f t="array" ref="M1193">IF(E1193="","",E1193-SUMPRODUCT(($B$1461:$B$1491=$J1193)*1,E$1461:E$1491))</f>
        <v>-2.7291705387773568</v>
      </c>
      <c r="N1193" s="2" cm="1">
        <f t="array" ref="N1193">IF(F1193="","",F1193-SUMPRODUCT(($B$1461:$B$1491=$J1193)*1,F$1461:F$1491))</f>
        <v>-2.7226137468221037</v>
      </c>
      <c r="O1193" s="2" cm="1">
        <f t="array" ref="O1193">IF(G1193="","",G1193-SUMPRODUCT(($B$1461:$B$1491=$J1193)*1,G$1461:G$1491))</f>
        <v>-2.8079479373976088</v>
      </c>
    </row>
    <row r="1194" spans="1:15" x14ac:dyDescent="0.55000000000000004">
      <c r="A1194" s="3">
        <v>39</v>
      </c>
      <c r="B1194" s="4">
        <v>13</v>
      </c>
      <c r="C1194" s="2">
        <f>IFERROR(LN(実質付加価値!C1194),"")</f>
        <v>6.8525331614031018</v>
      </c>
      <c r="D1194" s="2">
        <f>IFERROR(LN(実質付加価値!D1194),"")</f>
        <v>-3.4638784125695774</v>
      </c>
      <c r="E1194" s="2">
        <f>IFERROR(LN(実質付加価値!E1194),"")</f>
        <v>-3.7546395199097078</v>
      </c>
      <c r="F1194" s="2">
        <f>IFERROR(LN(実質付加価値!F1194),"")</f>
        <v>-3.7542232282264578</v>
      </c>
      <c r="G1194" s="2">
        <f>IFERROR(LN(実質付加価値!G1194),"")</f>
        <v>-4.0954702630986688</v>
      </c>
      <c r="I1194" s="3">
        <v>39</v>
      </c>
      <c r="J1194" s="3">
        <v>13</v>
      </c>
      <c r="K1194" s="2" cm="1">
        <f t="array" ref="K1194">IF(C1194="","",C1194-SUMPRODUCT(($B$1461:$B$1491=$J1194)*1,C$1461:C$1491))</f>
        <v>-3.041546689176279</v>
      </c>
      <c r="L1194" s="2" cm="1">
        <f t="array" ref="L1194">IF(D1194="","",D1194-SUMPRODUCT(($B$1461:$B$1491=$J1194)*1,D$1461:D$1491))</f>
        <v>-12.482445823231295</v>
      </c>
      <c r="M1194" s="2" cm="1">
        <f t="array" ref="M1194">IF(E1194="","",E1194-SUMPRODUCT(($B$1461:$B$1491=$J1194)*1,E$1461:E$1491))</f>
        <v>-12.814958369975773</v>
      </c>
      <c r="N1194" s="2" cm="1">
        <f t="array" ref="N1194">IF(F1194="","",F1194-SUMPRODUCT(($B$1461:$B$1491=$J1194)*1,F$1461:F$1491))</f>
        <v>-12.605728185548445</v>
      </c>
      <c r="O1194" s="2" cm="1">
        <f t="array" ref="O1194">IF(G1194="","",G1194-SUMPRODUCT(($B$1461:$B$1491=$J1194)*1,G$1461:G$1491))</f>
        <v>-13.215895883258412</v>
      </c>
    </row>
    <row r="1195" spans="1:15" x14ac:dyDescent="0.55000000000000004">
      <c r="A1195" s="3">
        <v>39</v>
      </c>
      <c r="B1195" s="4">
        <v>14</v>
      </c>
      <c r="C1195" s="2">
        <f>IFERROR(LN(実質付加価値!C1195),"")</f>
        <v>9.2540098124800156</v>
      </c>
      <c r="D1195" s="2">
        <f>IFERROR(LN(実質付加価値!D1195),"")</f>
        <v>8.832339967247151</v>
      </c>
      <c r="E1195" s="2">
        <f>IFERROR(LN(実質付加価値!E1195),"")</f>
        <v>8.9855674908256589</v>
      </c>
      <c r="F1195" s="2">
        <f>IFERROR(LN(実質付加価値!F1195),"")</f>
        <v>9.0370388100550834</v>
      </c>
      <c r="G1195" s="2">
        <f>IFERROR(LN(実質付加価値!G1195),"")</f>
        <v>8.596652775977816</v>
      </c>
      <c r="I1195" s="3">
        <v>39</v>
      </c>
      <c r="J1195" s="3">
        <v>14</v>
      </c>
      <c r="K1195" s="2" cm="1">
        <f t="array" ref="K1195">IF(C1195="","",C1195-SUMPRODUCT(($B$1461:$B$1491=$J1195)*1,C$1461:C$1491))</f>
        <v>-2.2086379804444842</v>
      </c>
      <c r="L1195" s="2" cm="1">
        <f t="array" ref="L1195">IF(D1195="","",D1195-SUMPRODUCT(($B$1461:$B$1491=$J1195)*1,D$1461:D$1491))</f>
        <v>-2.4051890417864605</v>
      </c>
      <c r="M1195" s="2" cm="1">
        <f t="array" ref="M1195">IF(E1195="","",E1195-SUMPRODUCT(($B$1461:$B$1491=$J1195)*1,E$1461:E$1491))</f>
        <v>-2.5063215474037275</v>
      </c>
      <c r="N1195" s="2" cm="1">
        <f t="array" ref="N1195">IF(F1195="","",F1195-SUMPRODUCT(($B$1461:$B$1491=$J1195)*1,F$1461:F$1491))</f>
        <v>-2.3462991985912875</v>
      </c>
      <c r="O1195" s="2" cm="1">
        <f t="array" ref="O1195">IF(G1195="","",G1195-SUMPRODUCT(($B$1461:$B$1491=$J1195)*1,G$1461:G$1491))</f>
        <v>-2.8971487425682838</v>
      </c>
    </row>
    <row r="1196" spans="1:15" x14ac:dyDescent="0.55000000000000004">
      <c r="A1196" s="3">
        <v>39</v>
      </c>
      <c r="B1196" s="4">
        <v>15</v>
      </c>
      <c r="C1196" s="2">
        <f>IFERROR(LN(実質付加価値!C1196),"")</f>
        <v>8.1953059158886159</v>
      </c>
      <c r="D1196" s="2">
        <f>IFERROR(LN(実質付加価値!D1196),"")</f>
        <v>8.2105809625296153</v>
      </c>
      <c r="E1196" s="2">
        <f>IFERROR(LN(実質付加価値!E1196),"")</f>
        <v>8.2795357759321586</v>
      </c>
      <c r="F1196" s="2">
        <f>IFERROR(LN(実質付加価値!F1196),"")</f>
        <v>8.1661461437294101</v>
      </c>
      <c r="G1196" s="2">
        <f>IFERROR(LN(実質付加価値!G1196),"")</f>
        <v>8.1310640494359809</v>
      </c>
      <c r="I1196" s="3">
        <v>39</v>
      </c>
      <c r="J1196" s="3">
        <v>15</v>
      </c>
      <c r="K1196" s="2" cm="1">
        <f t="array" ref="K1196">IF(C1196="","",C1196-SUMPRODUCT(($B$1461:$B$1491=$J1196)*1,C$1461:C$1491))</f>
        <v>-1.9689490318688545</v>
      </c>
      <c r="L1196" s="2" cm="1">
        <f t="array" ref="L1196">IF(D1196="","",D1196-SUMPRODUCT(($B$1461:$B$1491=$J1196)*1,D$1461:D$1491))</f>
        <v>-1.9269955107845949</v>
      </c>
      <c r="M1196" s="2" cm="1">
        <f t="array" ref="M1196">IF(E1196="","",E1196-SUMPRODUCT(($B$1461:$B$1491=$J1196)*1,E$1461:E$1491))</f>
        <v>-1.7599439942801691</v>
      </c>
      <c r="N1196" s="2" cm="1">
        <f t="array" ref="N1196">IF(F1196="","",F1196-SUMPRODUCT(($B$1461:$B$1491=$J1196)*1,F$1461:F$1491))</f>
        <v>-1.734717586380901</v>
      </c>
      <c r="O1196" s="2" cm="1">
        <f t="array" ref="O1196">IF(G1196="","",G1196-SUMPRODUCT(($B$1461:$B$1491=$J1196)*1,G$1461:G$1491))</f>
        <v>-1.8129878133229376</v>
      </c>
    </row>
    <row r="1197" spans="1:15" x14ac:dyDescent="0.55000000000000004">
      <c r="A1197" s="3">
        <v>39</v>
      </c>
      <c r="B1197" s="4">
        <v>16</v>
      </c>
      <c r="C1197" s="2">
        <f>IFERROR(LN(実質付加価値!C1197),"")</f>
        <v>9.5954044776319662</v>
      </c>
      <c r="D1197" s="2">
        <f>IFERROR(LN(実質付加価値!D1197),"")</f>
        <v>9.7917342173071464</v>
      </c>
      <c r="E1197" s="2">
        <f>IFERROR(LN(実質付加価値!E1197),"")</f>
        <v>9.959140060945316</v>
      </c>
      <c r="F1197" s="2">
        <f>IFERROR(LN(実質付加価値!F1197),"")</f>
        <v>9.9423252466460141</v>
      </c>
      <c r="G1197" s="2">
        <f>IFERROR(LN(実質付加価値!G1197),"")</f>
        <v>9.9110864050350092</v>
      </c>
      <c r="I1197" s="3">
        <v>39</v>
      </c>
      <c r="J1197" s="3">
        <v>16</v>
      </c>
      <c r="K1197" s="2" cm="1">
        <f t="array" ref="K1197">IF(C1197="","",C1197-SUMPRODUCT(($B$1461:$B$1491=$J1197)*1,C$1461:C$1491))</f>
        <v>-1.8528173245821424</v>
      </c>
      <c r="L1197" s="2" cm="1">
        <f t="array" ref="L1197">IF(D1197="","",D1197-SUMPRODUCT(($B$1461:$B$1491=$J1197)*1,D$1461:D$1491))</f>
        <v>-1.8155162704903933</v>
      </c>
      <c r="M1197" s="2" cm="1">
        <f t="array" ref="M1197">IF(E1197="","",E1197-SUMPRODUCT(($B$1461:$B$1491=$J1197)*1,E$1461:E$1491))</f>
        <v>-1.7958928045268543</v>
      </c>
      <c r="N1197" s="2" cm="1">
        <f t="array" ref="N1197">IF(F1197="","",F1197-SUMPRODUCT(($B$1461:$B$1491=$J1197)*1,F$1461:F$1491))</f>
        <v>-1.7207202044061827</v>
      </c>
      <c r="O1197" s="2" cm="1">
        <f t="array" ref="O1197">IF(G1197="","",G1197-SUMPRODUCT(($B$1461:$B$1491=$J1197)*1,G$1461:G$1491))</f>
        <v>-1.8039333743504606</v>
      </c>
    </row>
    <row r="1198" spans="1:15" x14ac:dyDescent="0.55000000000000004">
      <c r="A1198" s="3">
        <v>39</v>
      </c>
      <c r="B1198" s="4">
        <v>17</v>
      </c>
      <c r="C1198" s="2">
        <f>IFERROR(LN(実質付加価値!C1198),"")</f>
        <v>11.250858898758429</v>
      </c>
      <c r="D1198" s="2">
        <f>IFERROR(LN(実質付加価値!D1198),"")</f>
        <v>11.064441615853175</v>
      </c>
      <c r="E1198" s="2">
        <f>IFERROR(LN(実質付加価値!E1198),"")</f>
        <v>11.202757005176149</v>
      </c>
      <c r="F1198" s="2">
        <f>IFERROR(LN(実質付加価値!F1198),"")</f>
        <v>11.124392144059517</v>
      </c>
      <c r="G1198" s="2">
        <f>IFERROR(LN(実質付加価値!G1198),"")</f>
        <v>11.238285068029931</v>
      </c>
      <c r="I1198" s="3">
        <v>39</v>
      </c>
      <c r="J1198" s="3">
        <v>17</v>
      </c>
      <c r="K1198" s="2" cm="1">
        <f t="array" ref="K1198">IF(C1198="","",C1198-SUMPRODUCT(($B$1461:$B$1491=$J1198)*1,C$1461:C$1491))</f>
        <v>-1.2434797681567211</v>
      </c>
      <c r="L1198" s="2" cm="1">
        <f t="array" ref="L1198">IF(D1198="","",D1198-SUMPRODUCT(($B$1461:$B$1491=$J1198)*1,D$1461:D$1491))</f>
        <v>-1.2589766822292727</v>
      </c>
      <c r="M1198" s="2" cm="1">
        <f t="array" ref="M1198">IF(E1198="","",E1198-SUMPRODUCT(($B$1461:$B$1491=$J1198)*1,E$1461:E$1491))</f>
        <v>-1.2449081383748446</v>
      </c>
      <c r="N1198" s="2" cm="1">
        <f t="array" ref="N1198">IF(F1198="","",F1198-SUMPRODUCT(($B$1461:$B$1491=$J1198)*1,F$1461:F$1491))</f>
        <v>-1.2818212593437703</v>
      </c>
      <c r="O1198" s="2" cm="1">
        <f t="array" ref="O1198">IF(G1198="","",G1198-SUMPRODUCT(($B$1461:$B$1491=$J1198)*1,G$1461:G$1491))</f>
        <v>-1.1829334591610312</v>
      </c>
    </row>
    <row r="1199" spans="1:15" x14ac:dyDescent="0.55000000000000004">
      <c r="A1199" s="3">
        <v>39</v>
      </c>
      <c r="B1199" s="4">
        <v>18</v>
      </c>
      <c r="C1199" s="2">
        <f>IFERROR(LN(実質付加価値!C1199),"")</f>
        <v>11.958844276535441</v>
      </c>
      <c r="D1199" s="2">
        <f>IFERROR(LN(実質付加価値!D1199),"")</f>
        <v>12.113629724850323</v>
      </c>
      <c r="E1199" s="2">
        <f>IFERROR(LN(実質付加価値!E1199),"")</f>
        <v>12.145906507518802</v>
      </c>
      <c r="F1199" s="2">
        <f>IFERROR(LN(実質付加価値!F1199),"")</f>
        <v>12.174289912978836</v>
      </c>
      <c r="G1199" s="2">
        <f>IFERROR(LN(実質付加価値!G1199),"")</f>
        <v>12.055242394186378</v>
      </c>
      <c r="I1199" s="3">
        <v>39</v>
      </c>
      <c r="J1199" s="3">
        <v>18</v>
      </c>
      <c r="K1199" s="2" cm="1">
        <f t="array" ref="K1199">IF(C1199="","",C1199-SUMPRODUCT(($B$1461:$B$1491=$J1199)*1,C$1461:C$1491))</f>
        <v>-0.87367477798233395</v>
      </c>
      <c r="L1199" s="2" cm="1">
        <f t="array" ref="L1199">IF(D1199="","",D1199-SUMPRODUCT(($B$1461:$B$1491=$J1199)*1,D$1461:D$1491))</f>
        <v>-0.83964465299850133</v>
      </c>
      <c r="M1199" s="2" cm="1">
        <f t="array" ref="M1199">IF(E1199="","",E1199-SUMPRODUCT(($B$1461:$B$1491=$J1199)*1,E$1461:E$1491))</f>
        <v>-0.85725975361030393</v>
      </c>
      <c r="N1199" s="2" cm="1">
        <f t="array" ref="N1199">IF(F1199="","",F1199-SUMPRODUCT(($B$1461:$B$1491=$J1199)*1,F$1461:F$1491))</f>
        <v>-0.83281541465107978</v>
      </c>
      <c r="O1199" s="2" cm="1">
        <f t="array" ref="O1199">IF(G1199="","",G1199-SUMPRODUCT(($B$1461:$B$1491=$J1199)*1,G$1461:G$1491))</f>
        <v>-0.91691943952156407</v>
      </c>
    </row>
    <row r="1200" spans="1:15" x14ac:dyDescent="0.55000000000000004">
      <c r="A1200" s="3">
        <v>39</v>
      </c>
      <c r="B1200" s="4">
        <v>19</v>
      </c>
      <c r="C1200" s="2">
        <f>IFERROR(LN(実質付加価値!C1200),"")</f>
        <v>11.341495754001459</v>
      </c>
      <c r="D1200" s="2">
        <f>IFERROR(LN(実質付加価値!D1200),"")</f>
        <v>11.237883138946929</v>
      </c>
      <c r="E1200" s="2">
        <f>IFERROR(LN(実質付加価値!E1200),"")</f>
        <v>11.203470871354199</v>
      </c>
      <c r="F1200" s="2">
        <f>IFERROR(LN(実質付加価値!F1200),"")</f>
        <v>11.149777318495151</v>
      </c>
      <c r="G1200" s="2">
        <f>IFERROR(LN(実質付加価値!G1200),"")</f>
        <v>11.229624932027804</v>
      </c>
      <c r="I1200" s="3">
        <v>39</v>
      </c>
      <c r="J1200" s="3">
        <v>19</v>
      </c>
      <c r="K1200" s="2" cm="1">
        <f t="array" ref="K1200">IF(C1200="","",C1200-SUMPRODUCT(($B$1461:$B$1491=$J1200)*1,C$1461:C$1491))</f>
        <v>-1.2853221470469478</v>
      </c>
      <c r="L1200" s="2" cm="1">
        <f t="array" ref="L1200">IF(D1200="","",D1200-SUMPRODUCT(($B$1461:$B$1491=$J1200)*1,D$1461:D$1491))</f>
        <v>-1.255265886488397</v>
      </c>
      <c r="M1200" s="2" cm="1">
        <f t="array" ref="M1200">IF(E1200="","",E1200-SUMPRODUCT(($B$1461:$B$1491=$J1200)*1,E$1461:E$1491))</f>
        <v>-1.260739310104297</v>
      </c>
      <c r="N1200" s="2" cm="1">
        <f t="array" ref="N1200">IF(F1200="","",F1200-SUMPRODUCT(($B$1461:$B$1491=$J1200)*1,F$1461:F$1491))</f>
        <v>-1.2900244566186192</v>
      </c>
      <c r="O1200" s="2" cm="1">
        <f t="array" ref="O1200">IF(G1200="","",G1200-SUMPRODUCT(($B$1461:$B$1491=$J1200)*1,G$1461:G$1491))</f>
        <v>-1.3054132453126073</v>
      </c>
    </row>
    <row r="1201" spans="1:15" x14ac:dyDescent="0.55000000000000004">
      <c r="A1201" s="3">
        <v>39</v>
      </c>
      <c r="B1201" s="4">
        <v>20</v>
      </c>
      <c r="C1201" s="2">
        <f>IFERROR(LN(実質付加価値!C1201),"")</f>
        <v>11.935063267045853</v>
      </c>
      <c r="D1201" s="2">
        <f>IFERROR(LN(実質付加価値!D1201),"")</f>
        <v>12.17443450132674</v>
      </c>
      <c r="E1201" s="2">
        <f>IFERROR(LN(実質付加価値!E1201),"")</f>
        <v>12.1275267200285</v>
      </c>
      <c r="F1201" s="2">
        <f>IFERROR(LN(実質付加価値!F1201),"")</f>
        <v>12.085982977392796</v>
      </c>
      <c r="G1201" s="2">
        <f>IFERROR(LN(実質付加価値!G1201),"")</f>
        <v>12.119900979435533</v>
      </c>
      <c r="I1201" s="3">
        <v>39</v>
      </c>
      <c r="J1201" s="3">
        <v>20</v>
      </c>
      <c r="K1201" s="2" cm="1">
        <f t="array" ref="K1201">IF(C1201="","",C1201-SUMPRODUCT(($B$1461:$B$1491=$J1201)*1,C$1461:C$1491))</f>
        <v>-0.91771739845083999</v>
      </c>
      <c r="L1201" s="2" cm="1">
        <f t="array" ref="L1201">IF(D1201="","",D1201-SUMPRODUCT(($B$1461:$B$1491=$J1201)*1,D$1461:D$1491))</f>
        <v>-0.88988768106182548</v>
      </c>
      <c r="M1201" s="2" cm="1">
        <f t="array" ref="M1201">IF(E1201="","",E1201-SUMPRODUCT(($B$1461:$B$1491=$J1201)*1,E$1461:E$1491))</f>
        <v>-0.88723341957397928</v>
      </c>
      <c r="N1201" s="2" cm="1">
        <f t="array" ref="N1201">IF(F1201="","",F1201-SUMPRODUCT(($B$1461:$B$1491=$J1201)*1,F$1461:F$1491))</f>
        <v>-0.8924917892650388</v>
      </c>
      <c r="O1201" s="2" cm="1">
        <f t="array" ref="O1201">IF(G1201="","",G1201-SUMPRODUCT(($B$1461:$B$1491=$J1201)*1,G$1461:G$1491))</f>
        <v>-0.90231071569815136</v>
      </c>
    </row>
    <row r="1202" spans="1:15" x14ac:dyDescent="0.55000000000000004">
      <c r="A1202" s="3">
        <v>39</v>
      </c>
      <c r="B1202" s="4">
        <v>21</v>
      </c>
      <c r="C1202" s="2">
        <f>IFERROR(LN(実質付加価値!C1202),"")</f>
        <v>11.802417377013107</v>
      </c>
      <c r="D1202" s="2">
        <f>IFERROR(LN(実質付加価値!D1202),"")</f>
        <v>11.765767212462555</v>
      </c>
      <c r="E1202" s="2">
        <f>IFERROR(LN(実質付加価値!E1202),"")</f>
        <v>11.70050434305665</v>
      </c>
      <c r="F1202" s="2">
        <f>IFERROR(LN(実質付加価値!F1202),"")</f>
        <v>11.472846671876948</v>
      </c>
      <c r="G1202" s="2">
        <f>IFERROR(LN(実質付加価値!G1202),"")</f>
        <v>11.547155483207204</v>
      </c>
      <c r="I1202" s="3">
        <v>39</v>
      </c>
      <c r="J1202" s="3">
        <v>21</v>
      </c>
      <c r="K1202" s="2" cm="1">
        <f t="array" ref="K1202">IF(C1202="","",C1202-SUMPRODUCT(($B$1461:$B$1491=$J1202)*1,C$1461:C$1491))</f>
        <v>-0.99174792252319754</v>
      </c>
      <c r="L1202" s="2" cm="1">
        <f t="array" ref="L1202">IF(D1202="","",D1202-SUMPRODUCT(($B$1461:$B$1491=$J1202)*1,D$1461:D$1491))</f>
        <v>-1.0540838901809408</v>
      </c>
      <c r="M1202" s="2" cm="1">
        <f t="array" ref="M1202">IF(E1202="","",E1202-SUMPRODUCT(($B$1461:$B$1491=$J1202)*1,E$1461:E$1491))</f>
        <v>-1.1282475829434837</v>
      </c>
      <c r="N1202" s="2" cm="1">
        <f t="array" ref="N1202">IF(F1202="","",F1202-SUMPRODUCT(($B$1461:$B$1491=$J1202)*1,F$1461:F$1491))</f>
        <v>-1.0698097195239811</v>
      </c>
      <c r="O1202" s="2" cm="1">
        <f t="array" ref="O1202">IF(G1202="","",G1202-SUMPRODUCT(($B$1461:$B$1491=$J1202)*1,G$1461:G$1491))</f>
        <v>-1.096379020513325</v>
      </c>
    </row>
    <row r="1203" spans="1:15" x14ac:dyDescent="0.55000000000000004">
      <c r="A1203" s="3">
        <v>39</v>
      </c>
      <c r="B1203" s="4">
        <v>22</v>
      </c>
      <c r="C1203" s="2">
        <f>IFERROR(LN(実質付加価値!C1203),"")</f>
        <v>11.245009068376456</v>
      </c>
      <c r="D1203" s="2">
        <f>IFERROR(LN(実質付加価値!D1203),"")</f>
        <v>11.34245317546441</v>
      </c>
      <c r="E1203" s="2">
        <f>IFERROR(LN(実質付加価値!E1203),"")</f>
        <v>11.280114823239094</v>
      </c>
      <c r="F1203" s="2">
        <f>IFERROR(LN(実質付加価値!F1203),"")</f>
        <v>10.780814717893483</v>
      </c>
      <c r="G1203" s="2">
        <f>IFERROR(LN(実質付加価値!G1203),"")</f>
        <v>10.717702024263707</v>
      </c>
      <c r="I1203" s="3">
        <v>39</v>
      </c>
      <c r="J1203" s="3">
        <v>22</v>
      </c>
      <c r="K1203" s="2" cm="1">
        <f t="array" ref="K1203">IF(C1203="","",C1203-SUMPRODUCT(($B$1461:$B$1491=$J1203)*1,C$1461:C$1491))</f>
        <v>-0.861696489691127</v>
      </c>
      <c r="L1203" s="2" cm="1">
        <f t="array" ref="L1203">IF(D1203="","",D1203-SUMPRODUCT(($B$1461:$B$1491=$J1203)*1,D$1461:D$1491))</f>
        <v>-0.73636678145636658</v>
      </c>
      <c r="M1203" s="2" cm="1">
        <f t="array" ref="M1203">IF(E1203="","",E1203-SUMPRODUCT(($B$1461:$B$1491=$J1203)*1,E$1461:E$1491))</f>
        <v>-0.79652812199957879</v>
      </c>
      <c r="N1203" s="2" cm="1">
        <f t="array" ref="N1203">IF(F1203="","",F1203-SUMPRODUCT(($B$1461:$B$1491=$J1203)*1,F$1461:F$1491))</f>
        <v>-0.82024307845712663</v>
      </c>
      <c r="O1203" s="2" cm="1">
        <f t="array" ref="O1203">IF(G1203="","",G1203-SUMPRODUCT(($B$1461:$B$1491=$J1203)*1,G$1461:G$1491))</f>
        <v>-0.87926002688995375</v>
      </c>
    </row>
    <row r="1204" spans="1:15" x14ac:dyDescent="0.55000000000000004">
      <c r="A1204" s="3">
        <v>39</v>
      </c>
      <c r="B1204" s="4">
        <v>23</v>
      </c>
      <c r="C1204" s="2">
        <f>IFERROR(LN(実質付加価値!C1204),"")</f>
        <v>10.86481628739911</v>
      </c>
      <c r="D1204" s="2">
        <f>IFERROR(LN(実質付加価値!D1204),"")</f>
        <v>10.818629254614809</v>
      </c>
      <c r="E1204" s="2">
        <f>IFERROR(LN(実質付加価値!E1204),"")</f>
        <v>10.885982790112507</v>
      </c>
      <c r="F1204" s="2">
        <f>IFERROR(LN(実質付加価値!F1204),"")</f>
        <v>10.980663241071289</v>
      </c>
      <c r="G1204" s="2">
        <f>IFERROR(LN(実質付加価値!G1204),"")</f>
        <v>10.956672787301601</v>
      </c>
      <c r="I1204" s="3">
        <v>39</v>
      </c>
      <c r="J1204" s="3">
        <v>23</v>
      </c>
      <c r="K1204" s="2" cm="1">
        <f t="array" ref="K1204">IF(C1204="","",C1204-SUMPRODUCT(($B$1461:$B$1491=$J1204)*1,C$1461:C$1491))</f>
        <v>-0.95868972345957104</v>
      </c>
      <c r="L1204" s="2" cm="1">
        <f t="array" ref="L1204">IF(D1204="","",D1204-SUMPRODUCT(($B$1461:$B$1491=$J1204)*1,D$1461:D$1491))</f>
        <v>-1.0072495856286494</v>
      </c>
      <c r="M1204" s="2" cm="1">
        <f t="array" ref="M1204">IF(E1204="","",E1204-SUMPRODUCT(($B$1461:$B$1491=$J1204)*1,E$1461:E$1491))</f>
        <v>-0.97714583037715208</v>
      </c>
      <c r="N1204" s="2" cm="1">
        <f t="array" ref="N1204">IF(F1204="","",F1204-SUMPRODUCT(($B$1461:$B$1491=$J1204)*1,F$1461:F$1491))</f>
        <v>-0.96610771189982714</v>
      </c>
      <c r="O1204" s="2" cm="1">
        <f t="array" ref="O1204">IF(G1204="","",G1204-SUMPRODUCT(($B$1461:$B$1491=$J1204)*1,G$1461:G$1491))</f>
        <v>-0.97935272399139706</v>
      </c>
    </row>
    <row r="1205" spans="1:15" x14ac:dyDescent="0.55000000000000004">
      <c r="A1205" s="3">
        <v>39</v>
      </c>
      <c r="B1205" s="4">
        <v>24</v>
      </c>
      <c r="C1205" s="2">
        <f>IFERROR(LN(実質付加価値!C1205),"")</f>
        <v>9.8208505960233179</v>
      </c>
      <c r="D1205" s="2">
        <f>IFERROR(LN(実質付加価値!D1205),"")</f>
        <v>9.9699699737412057</v>
      </c>
      <c r="E1205" s="2">
        <f>IFERROR(LN(実質付加価値!E1205),"")</f>
        <v>9.9503893969725361</v>
      </c>
      <c r="F1205" s="2">
        <f>IFERROR(LN(実質付加価値!F1205),"")</f>
        <v>9.9212812059981026</v>
      </c>
      <c r="G1205" s="2">
        <f>IFERROR(LN(実質付加価値!G1205),"")</f>
        <v>9.955890127653122</v>
      </c>
      <c r="I1205" s="3">
        <v>39</v>
      </c>
      <c r="J1205" s="3">
        <v>24</v>
      </c>
      <c r="K1205" s="2" cm="1">
        <f t="array" ref="K1205">IF(C1205="","",C1205-SUMPRODUCT(($B$1461:$B$1491=$J1205)*1,C$1461:C$1491))</f>
        <v>-1.3365985322884111</v>
      </c>
      <c r="L1205" s="2" cm="1">
        <f t="array" ref="L1205">IF(D1205="","",D1205-SUMPRODUCT(($B$1461:$B$1491=$J1205)*1,D$1461:D$1491))</f>
        <v>-1.1891270925840587</v>
      </c>
      <c r="M1205" s="2" cm="1">
        <f t="array" ref="M1205">IF(E1205="","",E1205-SUMPRODUCT(($B$1461:$B$1491=$J1205)*1,E$1461:E$1491))</f>
        <v>-1.1719531439958342</v>
      </c>
      <c r="N1205" s="2" cm="1">
        <f t="array" ref="N1205">IF(F1205="","",F1205-SUMPRODUCT(($B$1461:$B$1491=$J1205)*1,F$1461:F$1491))</f>
        <v>-1.1357608742159311</v>
      </c>
      <c r="O1205" s="2" cm="1">
        <f t="array" ref="O1205">IF(G1205="","",G1205-SUMPRODUCT(($B$1461:$B$1491=$J1205)*1,G$1461:G$1491))</f>
        <v>-1.1347021733746327</v>
      </c>
    </row>
    <row r="1206" spans="1:15" x14ac:dyDescent="0.55000000000000004">
      <c r="A1206" s="3">
        <v>39</v>
      </c>
      <c r="B1206" s="4">
        <v>25</v>
      </c>
      <c r="C1206" s="2">
        <f>IFERROR(LN(実質付加価値!C1206),"")</f>
        <v>11.371283627731486</v>
      </c>
      <c r="D1206" s="2">
        <f>IFERROR(LN(実質付加価値!D1206),"")</f>
        <v>11.425671476515909</v>
      </c>
      <c r="E1206" s="2">
        <f>IFERROR(LN(実質付加価値!E1206),"")</f>
        <v>11.400584276513205</v>
      </c>
      <c r="F1206" s="2">
        <f>IFERROR(LN(実質付加価値!F1206),"")</f>
        <v>11.430810240088562</v>
      </c>
      <c r="G1206" s="2">
        <f>IFERROR(LN(実質付加価値!G1206),"")</f>
        <v>11.541856746971455</v>
      </c>
      <c r="I1206" s="3">
        <v>39</v>
      </c>
      <c r="J1206" s="3">
        <v>25</v>
      </c>
      <c r="K1206" s="2" cm="1">
        <f t="array" ref="K1206">IF(C1206="","",C1206-SUMPRODUCT(($B$1461:$B$1491=$J1206)*1,C$1461:C$1491))</f>
        <v>-0.95278215396534449</v>
      </c>
      <c r="L1206" s="2" cm="1">
        <f t="array" ref="L1206">IF(D1206="","",D1206-SUMPRODUCT(($B$1461:$B$1491=$J1206)*1,D$1461:D$1491))</f>
        <v>-1.0089608544031421</v>
      </c>
      <c r="M1206" s="2" cm="1">
        <f t="array" ref="M1206">IF(E1206="","",E1206-SUMPRODUCT(($B$1461:$B$1491=$J1206)*1,E$1461:E$1491))</f>
        <v>-1.0111275824965951</v>
      </c>
      <c r="N1206" s="2" cm="1">
        <f t="array" ref="N1206">IF(F1206="","",F1206-SUMPRODUCT(($B$1461:$B$1491=$J1206)*1,F$1461:F$1491))</f>
        <v>-1.0214866954160549</v>
      </c>
      <c r="O1206" s="2" cm="1">
        <f t="array" ref="O1206">IF(G1206="","",G1206-SUMPRODUCT(($B$1461:$B$1491=$J1206)*1,G$1461:G$1491))</f>
        <v>-1.0551059839549062</v>
      </c>
    </row>
    <row r="1207" spans="1:15" x14ac:dyDescent="0.55000000000000004">
      <c r="A1207" s="3">
        <v>39</v>
      </c>
      <c r="B1207" s="4">
        <v>26</v>
      </c>
      <c r="C1207" s="2">
        <f>IFERROR(LN(実質付加価値!C1207),"")</f>
        <v>11.166682410455614</v>
      </c>
      <c r="D1207" s="2">
        <f>IFERROR(LN(実質付加価値!D1207),"")</f>
        <v>11.242184188061952</v>
      </c>
      <c r="E1207" s="2">
        <f>IFERROR(LN(実質付加価値!E1207),"")</f>
        <v>11.223951638747039</v>
      </c>
      <c r="F1207" s="2">
        <f>IFERROR(LN(実質付加価値!F1207),"")</f>
        <v>11.19897264963789</v>
      </c>
      <c r="G1207" s="2">
        <f>IFERROR(LN(実質付加価値!G1207),"")</f>
        <v>11.142162211543988</v>
      </c>
      <c r="I1207" s="3">
        <v>39</v>
      </c>
      <c r="J1207" s="3">
        <v>26</v>
      </c>
      <c r="K1207" s="2" cm="1">
        <f t="array" ref="K1207">IF(C1207="","",C1207-SUMPRODUCT(($B$1461:$B$1491=$J1207)*1,C$1461:C$1491))</f>
        <v>-1.1277551514299997</v>
      </c>
      <c r="L1207" s="2" cm="1">
        <f t="array" ref="L1207">IF(D1207="","",D1207-SUMPRODUCT(($B$1461:$B$1491=$J1207)*1,D$1461:D$1491))</f>
        <v>-1.1487148778813872</v>
      </c>
      <c r="M1207" s="2" cm="1">
        <f t="array" ref="M1207">IF(E1207="","",E1207-SUMPRODUCT(($B$1461:$B$1491=$J1207)*1,E$1461:E$1491))</f>
        <v>-1.1775803344324185</v>
      </c>
      <c r="N1207" s="2" cm="1">
        <f t="array" ref="N1207">IF(F1207="","",F1207-SUMPRODUCT(($B$1461:$B$1491=$J1207)*1,F$1461:F$1491))</f>
        <v>-1.1851396328496779</v>
      </c>
      <c r="O1207" s="2" cm="1">
        <f t="array" ref="O1207">IF(G1207="","",G1207-SUMPRODUCT(($B$1461:$B$1491=$J1207)*1,G$1461:G$1491))</f>
        <v>-1.207301286094431</v>
      </c>
    </row>
    <row r="1208" spans="1:15" x14ac:dyDescent="0.55000000000000004">
      <c r="A1208" s="3">
        <v>39</v>
      </c>
      <c r="B1208" s="4">
        <v>27</v>
      </c>
      <c r="C1208" s="2">
        <f>IFERROR(LN(実質付加価値!C1208),"")</f>
        <v>11.751280393111456</v>
      </c>
      <c r="D1208" s="2">
        <f>IFERROR(LN(実質付加価値!D1208),"")</f>
        <v>11.898348526138752</v>
      </c>
      <c r="E1208" s="2">
        <f>IFERROR(LN(実質付加価値!E1208),"")</f>
        <v>11.841273773906671</v>
      </c>
      <c r="F1208" s="2">
        <f>IFERROR(LN(実質付加価値!F1208),"")</f>
        <v>11.802138340266103</v>
      </c>
      <c r="G1208" s="2">
        <f>IFERROR(LN(実質付加価値!G1208),"")</f>
        <v>11.790757530798071</v>
      </c>
      <c r="I1208" s="3">
        <v>39</v>
      </c>
      <c r="J1208" s="3">
        <v>27</v>
      </c>
      <c r="K1208" s="2" cm="1">
        <f t="array" ref="K1208">IF(C1208="","",C1208-SUMPRODUCT(($B$1461:$B$1491=$J1208)*1,C$1461:C$1491))</f>
        <v>-1.2085118773979744</v>
      </c>
      <c r="L1208" s="2" cm="1">
        <f t="array" ref="L1208">IF(D1208="","",D1208-SUMPRODUCT(($B$1461:$B$1491=$J1208)*1,D$1461:D$1491))</f>
        <v>-1.1067224886264349</v>
      </c>
      <c r="M1208" s="2" cm="1">
        <f t="array" ref="M1208">IF(E1208="","",E1208-SUMPRODUCT(($B$1461:$B$1491=$J1208)*1,E$1461:E$1491))</f>
        <v>-1.1893544992091094</v>
      </c>
      <c r="N1208" s="2" cm="1">
        <f t="array" ref="N1208">IF(F1208="","",F1208-SUMPRODUCT(($B$1461:$B$1491=$J1208)*1,F$1461:F$1491))</f>
        <v>-1.2223005690320381</v>
      </c>
      <c r="O1208" s="2" cm="1">
        <f t="array" ref="O1208">IF(G1208="","",G1208-SUMPRODUCT(($B$1461:$B$1491=$J1208)*1,G$1461:G$1491))</f>
        <v>-1.2443617481315421</v>
      </c>
    </row>
    <row r="1209" spans="1:15" x14ac:dyDescent="0.55000000000000004">
      <c r="A1209" s="3">
        <v>39</v>
      </c>
      <c r="B1209" s="4">
        <v>28</v>
      </c>
      <c r="C1209" s="2">
        <f>IFERROR(LN(実質付加価値!C1209),"")</f>
        <v>12.018480873267357</v>
      </c>
      <c r="D1209" s="2">
        <f>IFERROR(LN(実質付加価値!D1209),"")</f>
        <v>12.121797691415566</v>
      </c>
      <c r="E1209" s="2">
        <f>IFERROR(LN(実質付加価値!E1209),"")</f>
        <v>12.22080032522441</v>
      </c>
      <c r="F1209" s="2">
        <f>IFERROR(LN(実質付加価値!F1209),"")</f>
        <v>12.23051852726765</v>
      </c>
      <c r="G1209" s="2">
        <f>IFERROR(LN(実質付加価値!G1209),"")</f>
        <v>12.28487326768977</v>
      </c>
      <c r="I1209" s="3">
        <v>39</v>
      </c>
      <c r="J1209" s="3">
        <v>28</v>
      </c>
      <c r="K1209" s="2" cm="1">
        <f t="array" ref="K1209">IF(C1209="","",C1209-SUMPRODUCT(($B$1461:$B$1491=$J1209)*1,C$1461:C$1491))</f>
        <v>-0.78433519328203438</v>
      </c>
      <c r="L1209" s="2" cm="1">
        <f t="array" ref="L1209">IF(D1209="","",D1209-SUMPRODUCT(($B$1461:$B$1491=$J1209)*1,D$1461:D$1491))</f>
        <v>-0.77087779309884574</v>
      </c>
      <c r="M1209" s="2" cm="1">
        <f t="array" ref="M1209">IF(E1209="","",E1209-SUMPRODUCT(($B$1461:$B$1491=$J1209)*1,E$1461:E$1491))</f>
        <v>-0.74946182052556942</v>
      </c>
      <c r="N1209" s="2" cm="1">
        <f t="array" ref="N1209">IF(F1209="","",F1209-SUMPRODUCT(($B$1461:$B$1491=$J1209)*1,F$1461:F$1491))</f>
        <v>-0.76131868231252398</v>
      </c>
      <c r="O1209" s="2" cm="1">
        <f t="array" ref="O1209">IF(G1209="","",G1209-SUMPRODUCT(($B$1461:$B$1491=$J1209)*1,G$1461:G$1491))</f>
        <v>-0.75615815505188699</v>
      </c>
    </row>
    <row r="1210" spans="1:15" x14ac:dyDescent="0.55000000000000004">
      <c r="A1210" s="3">
        <v>39</v>
      </c>
      <c r="B1210" s="4">
        <v>29</v>
      </c>
      <c r="C1210" s="2">
        <f>IFERROR(LN(実質付加価値!C1210),"")</f>
        <v>11.789008481104165</v>
      </c>
      <c r="D1210" s="2">
        <f>IFERROR(LN(実質付加価値!D1210),"")</f>
        <v>11.822856659331711</v>
      </c>
      <c r="E1210" s="2">
        <f>IFERROR(LN(実質付加価値!E1210),"")</f>
        <v>11.804607544789985</v>
      </c>
      <c r="F1210" s="2">
        <f>IFERROR(LN(実質付加価値!F1210),"")</f>
        <v>11.783744694522452</v>
      </c>
      <c r="G1210" s="2">
        <f>IFERROR(LN(実質付加価値!G1210),"")</f>
        <v>11.775974461706449</v>
      </c>
      <c r="I1210" s="3">
        <v>39</v>
      </c>
      <c r="J1210" s="3">
        <v>29</v>
      </c>
      <c r="K1210" s="2" cm="1">
        <f t="array" ref="K1210">IF(C1210="","",C1210-SUMPRODUCT(($B$1461:$B$1491=$J1210)*1,C$1461:C$1491))</f>
        <v>-0.78676990834256166</v>
      </c>
      <c r="L1210" s="2" cm="1">
        <f t="array" ref="L1210">IF(D1210="","",D1210-SUMPRODUCT(($B$1461:$B$1491=$J1210)*1,D$1461:D$1491))</f>
        <v>-0.78096521964255494</v>
      </c>
      <c r="M1210" s="2" cm="1">
        <f t="array" ref="M1210">IF(E1210="","",E1210-SUMPRODUCT(($B$1461:$B$1491=$J1210)*1,E$1461:E$1491))</f>
        <v>-0.82338084860936789</v>
      </c>
      <c r="N1210" s="2" cm="1">
        <f t="array" ref="N1210">IF(F1210="","",F1210-SUMPRODUCT(($B$1461:$B$1491=$J1210)*1,F$1461:F$1491))</f>
        <v>-0.84869584844830115</v>
      </c>
      <c r="O1210" s="2" cm="1">
        <f t="array" ref="O1210">IF(G1210="","",G1210-SUMPRODUCT(($B$1461:$B$1491=$J1210)*1,G$1461:G$1491))</f>
        <v>-0.86121591900629824</v>
      </c>
    </row>
    <row r="1211" spans="1:15" x14ac:dyDescent="0.55000000000000004">
      <c r="A1211" s="3">
        <v>39</v>
      </c>
      <c r="B1211" s="4">
        <v>30</v>
      </c>
      <c r="C1211" s="2">
        <f>IFERROR(LN(実質付加価値!C1211),"")</f>
        <v>12.456031316685669</v>
      </c>
      <c r="D1211" s="2">
        <f>IFERROR(LN(実質付加価値!D1211),"")</f>
        <v>12.586272272957771</v>
      </c>
      <c r="E1211" s="2">
        <f>IFERROR(LN(実質付加価値!E1211),"")</f>
        <v>12.603485375762316</v>
      </c>
      <c r="F1211" s="2">
        <f>IFERROR(LN(実質付加価値!F1211),"")</f>
        <v>12.599149792830641</v>
      </c>
      <c r="G1211" s="2">
        <f>IFERROR(LN(実質付加価値!G1211),"")</f>
        <v>12.617173433220312</v>
      </c>
      <c r="I1211" s="3">
        <v>39</v>
      </c>
      <c r="J1211" s="3">
        <v>30</v>
      </c>
      <c r="K1211" s="2" cm="1">
        <f t="array" ref="K1211">IF(C1211="","",C1211-SUMPRODUCT(($B$1461:$B$1491=$J1211)*1,C$1461:C$1491))</f>
        <v>-0.69936218956946838</v>
      </c>
      <c r="L1211" s="2" cm="1">
        <f t="array" ref="L1211">IF(D1211="","",D1211-SUMPRODUCT(($B$1461:$B$1491=$J1211)*1,D$1461:D$1491))</f>
        <v>-0.72673066073296155</v>
      </c>
      <c r="M1211" s="2" cm="1">
        <f t="array" ref="M1211">IF(E1211="","",E1211-SUMPRODUCT(($B$1461:$B$1491=$J1211)*1,E$1461:E$1491))</f>
        <v>-0.77934345977820563</v>
      </c>
      <c r="N1211" s="2" cm="1">
        <f t="array" ref="N1211">IF(F1211="","",F1211-SUMPRODUCT(($B$1461:$B$1491=$J1211)*1,F$1461:F$1491))</f>
        <v>-0.78597360365513858</v>
      </c>
      <c r="O1211" s="2" cm="1">
        <f t="array" ref="O1211">IF(G1211="","",G1211-SUMPRODUCT(($B$1461:$B$1491=$J1211)*1,G$1461:G$1491))</f>
        <v>-0.81602438644692654</v>
      </c>
    </row>
    <row r="1212" spans="1:15" x14ac:dyDescent="0.55000000000000004">
      <c r="A1212" s="3">
        <v>39</v>
      </c>
      <c r="B1212" s="4">
        <v>31</v>
      </c>
      <c r="C1212" s="2">
        <f>IFERROR(LN(実質付加価値!C1212),"")</f>
        <v>11.721457519442804</v>
      </c>
      <c r="D1212" s="2">
        <f>IFERROR(LN(実質付加価値!D1212),"")</f>
        <v>11.729016692024842</v>
      </c>
      <c r="E1212" s="2">
        <f>IFERROR(LN(実質付加価値!E1212),"")</f>
        <v>11.618031804074437</v>
      </c>
      <c r="F1212" s="2">
        <f>IFERROR(LN(実質付加価値!F1212),"")</f>
        <v>11.471034669305496</v>
      </c>
      <c r="G1212" s="2">
        <f>IFERROR(LN(実質付加価値!G1212),"")</f>
        <v>11.461443078852806</v>
      </c>
      <c r="I1212" s="3">
        <v>39</v>
      </c>
      <c r="J1212" s="3">
        <v>31</v>
      </c>
      <c r="K1212" s="2" cm="1">
        <f t="array" ref="K1212">IF(C1212="","",C1212-SUMPRODUCT(($B$1461:$B$1491=$J1212)*1,C$1461:C$1491))</f>
        <v>-0.97721651501158036</v>
      </c>
      <c r="L1212" s="2" cm="1">
        <f t="array" ref="L1212">IF(D1212="","",D1212-SUMPRODUCT(($B$1461:$B$1491=$J1212)*1,D$1461:D$1491))</f>
        <v>-0.87250142971883093</v>
      </c>
      <c r="M1212" s="2" cm="1">
        <f t="array" ref="M1212">IF(E1212="","",E1212-SUMPRODUCT(($B$1461:$B$1491=$J1212)*1,E$1461:E$1491))</f>
        <v>-0.95669264765548867</v>
      </c>
      <c r="N1212" s="2" cm="1">
        <f t="array" ref="N1212">IF(F1212="","",F1212-SUMPRODUCT(($B$1461:$B$1491=$J1212)*1,F$1461:F$1491))</f>
        <v>-0.97743276138102786</v>
      </c>
      <c r="O1212" s="2" cm="1">
        <f t="array" ref="O1212">IF(G1212="","",G1212-SUMPRODUCT(($B$1461:$B$1491=$J1212)*1,G$1461:G$1491))</f>
        <v>-0.98611037148680403</v>
      </c>
    </row>
    <row r="1213" spans="1:15" x14ac:dyDescent="0.55000000000000004">
      <c r="A1213" s="3">
        <v>40</v>
      </c>
      <c r="B1213" s="4">
        <v>1</v>
      </c>
      <c r="C1213" s="2">
        <f>IFERROR(LN(実質付加価値!C1213),"")</f>
        <v>12.110709355402147</v>
      </c>
      <c r="D1213" s="2">
        <f>IFERROR(LN(実質付加価値!D1213),"")</f>
        <v>11.932642645563682</v>
      </c>
      <c r="E1213" s="2">
        <f>IFERROR(LN(実質付加価値!E1213),"")</f>
        <v>11.819349089751693</v>
      </c>
      <c r="F1213" s="2">
        <f>IFERROR(LN(実質付加価値!F1213),"")</f>
        <v>11.722060220781056</v>
      </c>
      <c r="G1213" s="2">
        <f>IFERROR(LN(実質付加価値!G1213),"")</f>
        <v>11.753981981183044</v>
      </c>
      <c r="I1213" s="3">
        <v>40</v>
      </c>
      <c r="J1213" s="3">
        <v>1</v>
      </c>
      <c r="K1213" s="2" cm="1">
        <f t="array" ref="K1213">IF(C1213="","",C1213-SUMPRODUCT(($B$1461:$B$1491=$J1213)*1,C$1461:C$1491))</f>
        <v>0.51047702146639118</v>
      </c>
      <c r="L1213" s="2" cm="1">
        <f t="array" ref="L1213">IF(D1213="","",D1213-SUMPRODUCT(($B$1461:$B$1491=$J1213)*1,D$1461:D$1491))</f>
        <v>0.47287592648213206</v>
      </c>
      <c r="M1213" s="2" cm="1">
        <f t="array" ref="M1213">IF(E1213="","",E1213-SUMPRODUCT(($B$1461:$B$1491=$J1213)*1,E$1461:E$1491))</f>
        <v>0.45811325666609548</v>
      </c>
      <c r="N1213" s="2" cm="1">
        <f t="array" ref="N1213">IF(F1213="","",F1213-SUMPRODUCT(($B$1461:$B$1491=$J1213)*1,F$1461:F$1491))</f>
        <v>0.39982855220253377</v>
      </c>
      <c r="O1213" s="2" cm="1">
        <f t="array" ref="O1213">IF(G1213="","",G1213-SUMPRODUCT(($B$1461:$B$1491=$J1213)*1,G$1461:G$1491))</f>
        <v>0.34929052083476009</v>
      </c>
    </row>
    <row r="1214" spans="1:15" x14ac:dyDescent="0.55000000000000004">
      <c r="A1214" s="3">
        <v>40</v>
      </c>
      <c r="B1214" s="4">
        <v>2</v>
      </c>
      <c r="C1214" s="2">
        <f>IFERROR(LN(実質付加価値!C1214),"")</f>
        <v>9.0952328922971137</v>
      </c>
      <c r="D1214" s="2">
        <f>IFERROR(LN(実質付加価値!D1214),"")</f>
        <v>9.2271940996594868</v>
      </c>
      <c r="E1214" s="2">
        <f>IFERROR(LN(実質付加価値!E1214),"")</f>
        <v>9.1044869394104087</v>
      </c>
      <c r="F1214" s="2">
        <f>IFERROR(LN(実質付加価値!F1214),"")</f>
        <v>9.0360296793552592</v>
      </c>
      <c r="G1214" s="2">
        <f>IFERROR(LN(実質付加価値!G1214),"")</f>
        <v>8.7353891029763844</v>
      </c>
      <c r="I1214" s="3">
        <v>40</v>
      </c>
      <c r="J1214" s="3">
        <v>2</v>
      </c>
      <c r="K1214" s="2" cm="1">
        <f t="array" ref="K1214">IF(C1214="","",C1214-SUMPRODUCT(($B$1461:$B$1491=$J1214)*1,C$1461:C$1491))</f>
        <v>0.62738626420177646</v>
      </c>
      <c r="L1214" s="2" cm="1">
        <f t="array" ref="L1214">IF(D1214="","",D1214-SUMPRODUCT(($B$1461:$B$1491=$J1214)*1,D$1461:D$1491))</f>
        <v>0.62891994329948275</v>
      </c>
      <c r="M1214" s="2" cm="1">
        <f t="array" ref="M1214">IF(E1214="","",E1214-SUMPRODUCT(($B$1461:$B$1491=$J1214)*1,E$1461:E$1491))</f>
        <v>0.54365382397451434</v>
      </c>
      <c r="N1214" s="2" cm="1">
        <f t="array" ref="N1214">IF(F1214="","",F1214-SUMPRODUCT(($B$1461:$B$1491=$J1214)*1,F$1461:F$1491))</f>
        <v>0.49883998333941726</v>
      </c>
      <c r="O1214" s="2" cm="1">
        <f t="array" ref="O1214">IF(G1214="","",G1214-SUMPRODUCT(($B$1461:$B$1491=$J1214)*1,G$1461:G$1491))</f>
        <v>0.44673522002027788</v>
      </c>
    </row>
    <row r="1215" spans="1:15" x14ac:dyDescent="0.55000000000000004">
      <c r="A1215" s="3">
        <v>40</v>
      </c>
      <c r="B1215" s="4">
        <v>3</v>
      </c>
      <c r="C1215" s="2">
        <f>IFERROR(LN(実質付加価値!C1215),"")</f>
        <v>13.468704593152093</v>
      </c>
      <c r="D1215" s="2">
        <f>IFERROR(LN(実質付加価値!D1215),"")</f>
        <v>13.365726605424943</v>
      </c>
      <c r="E1215" s="2">
        <f>IFERROR(LN(実質付加価値!E1215),"")</f>
        <v>13.454804219981121</v>
      </c>
      <c r="F1215" s="2">
        <f>IFERROR(LN(実質付加価値!F1215),"")</f>
        <v>13.282578440569363</v>
      </c>
      <c r="G1215" s="2">
        <f>IFERROR(LN(実質付加価値!G1215),"")</f>
        <v>12.978993163990651</v>
      </c>
      <c r="I1215" s="3">
        <v>40</v>
      </c>
      <c r="J1215" s="3">
        <v>3</v>
      </c>
      <c r="K1215" s="2" cm="1">
        <f t="array" ref="K1215">IF(C1215="","",C1215-SUMPRODUCT(($B$1461:$B$1491=$J1215)*1,C$1461:C$1491))</f>
        <v>1.4052805263653099</v>
      </c>
      <c r="L1215" s="2" cm="1">
        <f t="array" ref="L1215">IF(D1215="","",D1215-SUMPRODUCT(($B$1461:$B$1491=$J1215)*1,D$1461:D$1491))</f>
        <v>1.2731886897666715</v>
      </c>
      <c r="M1215" s="2" cm="1">
        <f t="array" ref="M1215">IF(E1215="","",E1215-SUMPRODUCT(($B$1461:$B$1491=$J1215)*1,E$1461:E$1491))</f>
        <v>1.3205429688547508</v>
      </c>
      <c r="N1215" s="2" cm="1">
        <f t="array" ref="N1215">IF(F1215="","",F1215-SUMPRODUCT(($B$1461:$B$1491=$J1215)*1,F$1461:F$1491))</f>
        <v>1.2180476517933112</v>
      </c>
      <c r="O1215" s="2" cm="1">
        <f t="array" ref="O1215">IF(G1215="","",G1215-SUMPRODUCT(($B$1461:$B$1491=$J1215)*1,G$1461:G$1491))</f>
        <v>0.87454569631703727</v>
      </c>
    </row>
    <row r="1216" spans="1:15" x14ac:dyDescent="0.55000000000000004">
      <c r="A1216" s="3">
        <v>40</v>
      </c>
      <c r="B1216" s="4">
        <v>4</v>
      </c>
      <c r="C1216" s="2">
        <f>IFERROR(LN(実質付加価値!C1216),"")</f>
        <v>9.8736380694978951</v>
      </c>
      <c r="D1216" s="2">
        <f>IFERROR(LN(実質付加価値!D1216),"")</f>
        <v>9.8991483424900704</v>
      </c>
      <c r="E1216" s="2">
        <f>IFERROR(LN(実質付加価値!E1216),"")</f>
        <v>9.9228925314855836</v>
      </c>
      <c r="F1216" s="2">
        <f>IFERROR(LN(実質付加価値!F1216),"")</f>
        <v>9.8478702033947396</v>
      </c>
      <c r="G1216" s="2">
        <f>IFERROR(LN(実質付加価値!G1216),"")</f>
        <v>9.8895703998697968</v>
      </c>
      <c r="I1216" s="3">
        <v>40</v>
      </c>
      <c r="J1216" s="3">
        <v>4</v>
      </c>
      <c r="K1216" s="2" cm="1">
        <f t="array" ref="K1216">IF(C1216="","",C1216-SUMPRODUCT(($B$1461:$B$1491=$J1216)*1,C$1461:C$1491))</f>
        <v>-5.9883587467718158E-2</v>
      </c>
      <c r="L1216" s="2" cm="1">
        <f t="array" ref="L1216">IF(D1216="","",D1216-SUMPRODUCT(($B$1461:$B$1491=$J1216)*1,D$1461:D$1491))</f>
        <v>-0.13119445128651286</v>
      </c>
      <c r="M1216" s="2" cm="1">
        <f t="array" ref="M1216">IF(E1216="","",E1216-SUMPRODUCT(($B$1461:$B$1491=$J1216)*1,E$1461:E$1491))</f>
        <v>-1.5813676975506397E-2</v>
      </c>
      <c r="N1216" s="2" cm="1">
        <f t="array" ref="N1216">IF(F1216="","",F1216-SUMPRODUCT(($B$1461:$B$1491=$J1216)*1,F$1461:F$1491))</f>
        <v>2.1707232033095991E-2</v>
      </c>
      <c r="O1216" s="2" cm="1">
        <f t="array" ref="O1216">IF(G1216="","",G1216-SUMPRODUCT(($B$1461:$B$1491=$J1216)*1,G$1461:G$1491))</f>
        <v>8.8451767749750942E-2</v>
      </c>
    </row>
    <row r="1217" spans="1:15" x14ac:dyDescent="0.55000000000000004">
      <c r="A1217" s="3">
        <v>40</v>
      </c>
      <c r="B1217" s="4">
        <v>5</v>
      </c>
      <c r="C1217" s="2">
        <f>IFERROR(LN(実質付加価値!C1217),"")</f>
        <v>10.365554445922472</v>
      </c>
      <c r="D1217" s="2">
        <f>IFERROR(LN(実質付加価値!D1217),"")</f>
        <v>10.274373462847164</v>
      </c>
      <c r="E1217" s="2">
        <f>IFERROR(LN(実質付加価値!E1217),"")</f>
        <v>10.355998849540326</v>
      </c>
      <c r="F1217" s="2">
        <f>IFERROR(LN(実質付加価値!F1217),"")</f>
        <v>10.332464632753593</v>
      </c>
      <c r="G1217" s="2">
        <f>IFERROR(LN(実質付加価値!G1217),"")</f>
        <v>10.426291590211058</v>
      </c>
      <c r="I1217" s="3">
        <v>40</v>
      </c>
      <c r="J1217" s="3">
        <v>5</v>
      </c>
      <c r="K1217" s="2" cm="1">
        <f t="array" ref="K1217">IF(C1217="","",C1217-SUMPRODUCT(($B$1461:$B$1491=$J1217)*1,C$1461:C$1491))</f>
        <v>0.1283979788720675</v>
      </c>
      <c r="L1217" s="2" cm="1">
        <f t="array" ref="L1217">IF(D1217="","",D1217-SUMPRODUCT(($B$1461:$B$1491=$J1217)*1,D$1461:D$1491))</f>
        <v>-0.10683326444878105</v>
      </c>
      <c r="M1217" s="2" cm="1">
        <f t="array" ref="M1217">IF(E1217="","",E1217-SUMPRODUCT(($B$1461:$B$1491=$J1217)*1,E$1461:E$1491))</f>
        <v>-6.746840067094162E-2</v>
      </c>
      <c r="N1217" s="2" cm="1">
        <f t="array" ref="N1217">IF(F1217="","",F1217-SUMPRODUCT(($B$1461:$B$1491=$J1217)*1,F$1461:F$1491))</f>
        <v>7.9595931324105251E-2</v>
      </c>
      <c r="O1217" s="2" cm="1">
        <f t="array" ref="O1217">IF(G1217="","",G1217-SUMPRODUCT(($B$1461:$B$1491=$J1217)*1,G$1461:G$1491))</f>
        <v>0.10699218891291729</v>
      </c>
    </row>
    <row r="1218" spans="1:15" x14ac:dyDescent="0.55000000000000004">
      <c r="A1218" s="3">
        <v>40</v>
      </c>
      <c r="B1218" s="4">
        <v>6</v>
      </c>
      <c r="C1218" s="2">
        <f>IFERROR(LN(実質付加価値!C1218),"")</f>
        <v>12.305491904296504</v>
      </c>
      <c r="D1218" s="2">
        <f>IFERROR(LN(実質付加価値!D1218),"")</f>
        <v>12.489022205821161</v>
      </c>
      <c r="E1218" s="2">
        <f>IFERROR(LN(実質付加価値!E1218),"")</f>
        <v>12.61051377084855</v>
      </c>
      <c r="F1218" s="2">
        <f>IFERROR(LN(実質付加価値!F1218),"")</f>
        <v>12.600934464177758</v>
      </c>
      <c r="G1218" s="2">
        <f>IFERROR(LN(実質付加価値!G1218),"")</f>
        <v>12.701286216999273</v>
      </c>
      <c r="I1218" s="3">
        <v>40</v>
      </c>
      <c r="J1218" s="3">
        <v>6</v>
      </c>
      <c r="K1218" s="2" cm="1">
        <f t="array" ref="K1218">IF(C1218="","",C1218-SUMPRODUCT(($B$1461:$B$1491=$J1218)*1,C$1461:C$1491))</f>
        <v>0.46602577820204871</v>
      </c>
      <c r="L1218" s="2" cm="1">
        <f t="array" ref="L1218">IF(D1218="","",D1218-SUMPRODUCT(($B$1461:$B$1491=$J1218)*1,D$1461:D$1491))</f>
        <v>0.59161895592970559</v>
      </c>
      <c r="M1218" s="2" cm="1">
        <f t="array" ref="M1218">IF(E1218="","",E1218-SUMPRODUCT(($B$1461:$B$1491=$J1218)*1,E$1461:E$1491))</f>
        <v>0.56052860209288013</v>
      </c>
      <c r="N1218" s="2" cm="1">
        <f t="array" ref="N1218">IF(F1218="","",F1218-SUMPRODUCT(($B$1461:$B$1491=$J1218)*1,F$1461:F$1491))</f>
        <v>0.5488768233200485</v>
      </c>
      <c r="O1218" s="2" cm="1">
        <f t="array" ref="O1218">IF(G1218="","",G1218-SUMPRODUCT(($B$1461:$B$1491=$J1218)*1,G$1461:G$1491))</f>
        <v>0.62053743083162516</v>
      </c>
    </row>
    <row r="1219" spans="1:15" x14ac:dyDescent="0.55000000000000004">
      <c r="A1219" s="3">
        <v>40</v>
      </c>
      <c r="B1219" s="4">
        <v>7</v>
      </c>
      <c r="C1219" s="2">
        <f>IFERROR(LN(実質付加価値!C1219),"")</f>
        <v>11.404467908514061</v>
      </c>
      <c r="D1219" s="2">
        <f>IFERROR(LN(実質付加価値!D1219),"")</f>
        <v>11.779532037056216</v>
      </c>
      <c r="E1219" s="2">
        <f>IFERROR(LN(実質付加価値!E1219),"")</f>
        <v>11.647884508813494</v>
      </c>
      <c r="F1219" s="2">
        <f>IFERROR(LN(実質付加価値!F1219),"")</f>
        <v>11.778566615205101</v>
      </c>
      <c r="G1219" s="2">
        <f>IFERROR(LN(実質付加価値!G1219),"")</f>
        <v>11.824185288727323</v>
      </c>
      <c r="I1219" s="3">
        <v>40</v>
      </c>
      <c r="J1219" s="3">
        <v>7</v>
      </c>
      <c r="K1219" s="2" cm="1">
        <f t="array" ref="K1219">IF(C1219="","",C1219-SUMPRODUCT(($B$1461:$B$1491=$J1219)*1,C$1461:C$1491))</f>
        <v>0.89924739687488398</v>
      </c>
      <c r="L1219" s="2" cm="1">
        <f t="array" ref="L1219">IF(D1219="","",D1219-SUMPRODUCT(($B$1461:$B$1491=$J1219)*1,D$1461:D$1491))</f>
        <v>1.0572795878991936</v>
      </c>
      <c r="M1219" s="2" cm="1">
        <f t="array" ref="M1219">IF(E1219="","",E1219-SUMPRODUCT(($B$1461:$B$1491=$J1219)*1,E$1461:E$1491))</f>
        <v>0.99294719575014412</v>
      </c>
      <c r="N1219" s="2" cm="1">
        <f t="array" ref="N1219">IF(F1219="","",F1219-SUMPRODUCT(($B$1461:$B$1491=$J1219)*1,F$1461:F$1491))</f>
        <v>1.1335609472646162</v>
      </c>
      <c r="O1219" s="2" cm="1">
        <f t="array" ref="O1219">IF(G1219="","",G1219-SUMPRODUCT(($B$1461:$B$1491=$J1219)*1,G$1461:G$1491))</f>
        <v>1.1498362428939615</v>
      </c>
    </row>
    <row r="1220" spans="1:15" x14ac:dyDescent="0.55000000000000004">
      <c r="A1220" s="3">
        <v>40</v>
      </c>
      <c r="B1220" s="4">
        <v>8</v>
      </c>
      <c r="C1220" s="2">
        <f>IFERROR(LN(実質付加価値!C1220),"")</f>
        <v>13.155308057224673</v>
      </c>
      <c r="D1220" s="2">
        <f>IFERROR(LN(実質付加価値!D1220),"")</f>
        <v>13.02400778608957</v>
      </c>
      <c r="E1220" s="2">
        <f>IFERROR(LN(実質付加価値!E1220),"")</f>
        <v>12.92822001818044</v>
      </c>
      <c r="F1220" s="2">
        <f>IFERROR(LN(実質付加価値!F1220),"")</f>
        <v>12.687447607677777</v>
      </c>
      <c r="G1220" s="2">
        <f>IFERROR(LN(実質付加価値!G1220),"")</f>
        <v>12.711056764714771</v>
      </c>
      <c r="I1220" s="3">
        <v>40</v>
      </c>
      <c r="J1220" s="3">
        <v>8</v>
      </c>
      <c r="K1220" s="2" cm="1">
        <f t="array" ref="K1220">IF(C1220="","",C1220-SUMPRODUCT(($B$1461:$B$1491=$J1220)*1,C$1461:C$1491))</f>
        <v>1.6195010659876257</v>
      </c>
      <c r="L1220" s="2" cm="1">
        <f t="array" ref="L1220">IF(D1220="","",D1220-SUMPRODUCT(($B$1461:$B$1491=$J1220)*1,D$1461:D$1491))</f>
        <v>1.4337611673529747</v>
      </c>
      <c r="M1220" s="2" cm="1">
        <f t="array" ref="M1220">IF(E1220="","",E1220-SUMPRODUCT(($B$1461:$B$1491=$J1220)*1,E$1461:E$1491))</f>
        <v>1.4861662054737277</v>
      </c>
      <c r="N1220" s="2" cm="1">
        <f t="array" ref="N1220">IF(F1220="","",F1220-SUMPRODUCT(($B$1461:$B$1491=$J1220)*1,F$1461:F$1491))</f>
        <v>1.2716722310515163</v>
      </c>
      <c r="O1220" s="2" cm="1">
        <f t="array" ref="O1220">IF(G1220="","",G1220-SUMPRODUCT(($B$1461:$B$1491=$J1220)*1,G$1461:G$1491))</f>
        <v>1.4695375617705988</v>
      </c>
    </row>
    <row r="1221" spans="1:15" x14ac:dyDescent="0.55000000000000004">
      <c r="A1221" s="3">
        <v>40</v>
      </c>
      <c r="B1221" s="4">
        <v>9</v>
      </c>
      <c r="C1221" s="2">
        <f>IFERROR(LN(実質付加価値!C1221),"")</f>
        <v>11.902893368683362</v>
      </c>
      <c r="D1221" s="2">
        <f>IFERROR(LN(実質付加価値!D1221),"")</f>
        <v>11.927608020285746</v>
      </c>
      <c r="E1221" s="2">
        <f>IFERROR(LN(実質付加価値!E1221),"")</f>
        <v>11.972708732225833</v>
      </c>
      <c r="F1221" s="2">
        <f>IFERROR(LN(実質付加価値!F1221),"")</f>
        <v>11.981849482071235</v>
      </c>
      <c r="G1221" s="2">
        <f>IFERROR(LN(実質付加価値!G1221),"")</f>
        <v>12.022391893735053</v>
      </c>
      <c r="I1221" s="3">
        <v>40</v>
      </c>
      <c r="J1221" s="3">
        <v>9</v>
      </c>
      <c r="K1221" s="2" cm="1">
        <f t="array" ref="K1221">IF(C1221="","",C1221-SUMPRODUCT(($B$1461:$B$1491=$J1221)*1,C$1461:C$1491))</f>
        <v>0.88181733846576726</v>
      </c>
      <c r="L1221" s="2" cm="1">
        <f t="array" ref="L1221">IF(D1221="","",D1221-SUMPRODUCT(($B$1461:$B$1491=$J1221)*1,D$1461:D$1491))</f>
        <v>0.86455021128123555</v>
      </c>
      <c r="M1221" s="2" cm="1">
        <f t="array" ref="M1221">IF(E1221="","",E1221-SUMPRODUCT(($B$1461:$B$1491=$J1221)*1,E$1461:E$1491))</f>
        <v>0.85490344878577851</v>
      </c>
      <c r="N1221" s="2" cm="1">
        <f t="array" ref="N1221">IF(F1221="","",F1221-SUMPRODUCT(($B$1461:$B$1491=$J1221)*1,F$1461:F$1491))</f>
        <v>0.9674663393784293</v>
      </c>
      <c r="O1221" s="2" cm="1">
        <f t="array" ref="O1221">IF(G1221="","",G1221-SUMPRODUCT(($B$1461:$B$1491=$J1221)*1,G$1461:G$1491))</f>
        <v>0.88987261824719965</v>
      </c>
    </row>
    <row r="1222" spans="1:15" x14ac:dyDescent="0.55000000000000004">
      <c r="A1222" s="3">
        <v>40</v>
      </c>
      <c r="B1222" s="4">
        <v>10</v>
      </c>
      <c r="C1222" s="2">
        <f>IFERROR(LN(実質付加価値!C1222),"")</f>
        <v>12.538869758537784</v>
      </c>
      <c r="D1222" s="2">
        <f>IFERROR(LN(実質付加価値!D1222),"")</f>
        <v>12.358503439594967</v>
      </c>
      <c r="E1222" s="2">
        <f>IFERROR(LN(実質付加価値!E1222),"")</f>
        <v>12.564572131040645</v>
      </c>
      <c r="F1222" s="2">
        <f>IFERROR(LN(実質付加価値!F1222),"")</f>
        <v>12.555401658044593</v>
      </c>
      <c r="G1222" s="2">
        <f>IFERROR(LN(実質付加価値!G1222),"")</f>
        <v>12.692172938767719</v>
      </c>
      <c r="I1222" s="3">
        <v>40</v>
      </c>
      <c r="J1222" s="3">
        <v>10</v>
      </c>
      <c r="K1222" s="2" cm="1">
        <f t="array" ref="K1222">IF(C1222="","",C1222-SUMPRODUCT(($B$1461:$B$1491=$J1222)*1,C$1461:C$1491))</f>
        <v>0.53043363455804027</v>
      </c>
      <c r="L1222" s="2" cm="1">
        <f t="array" ref="L1222">IF(D1222="","",D1222-SUMPRODUCT(($B$1461:$B$1491=$J1222)*1,D$1461:D$1491))</f>
        <v>0.28011359973726435</v>
      </c>
      <c r="M1222" s="2" cm="1">
        <f t="array" ref="M1222">IF(E1222="","",E1222-SUMPRODUCT(($B$1461:$B$1491=$J1222)*1,E$1461:E$1491))</f>
        <v>0.35586656797806349</v>
      </c>
      <c r="N1222" s="2" cm="1">
        <f t="array" ref="N1222">IF(F1222="","",F1222-SUMPRODUCT(($B$1461:$B$1491=$J1222)*1,F$1461:F$1491))</f>
        <v>0.43531573878548713</v>
      </c>
      <c r="O1222" s="2" cm="1">
        <f t="array" ref="O1222">IF(G1222="","",G1222-SUMPRODUCT(($B$1461:$B$1491=$J1222)*1,G$1461:G$1491))</f>
        <v>0.3856561040076425</v>
      </c>
    </row>
    <row r="1223" spans="1:15" x14ac:dyDescent="0.55000000000000004">
      <c r="A1223" s="3">
        <v>40</v>
      </c>
      <c r="B1223" s="4">
        <v>11</v>
      </c>
      <c r="C1223" s="2">
        <f>IFERROR(LN(実質付加価値!C1223),"")</f>
        <v>10.880589652726334</v>
      </c>
      <c r="D1223" s="2">
        <f>IFERROR(LN(実質付加価値!D1223),"")</f>
        <v>11.623951311223182</v>
      </c>
      <c r="E1223" s="2">
        <f>IFERROR(LN(実質付加価値!E1223),"")</f>
        <v>11.518341327371285</v>
      </c>
      <c r="F1223" s="2">
        <f>IFERROR(LN(実質付加価値!F1223),"")</f>
        <v>11.473830831716842</v>
      </c>
      <c r="G1223" s="2">
        <f>IFERROR(LN(実質付加価値!G1223),"")</f>
        <v>11.719869277775881</v>
      </c>
      <c r="I1223" s="3">
        <v>40</v>
      </c>
      <c r="J1223" s="3">
        <v>11</v>
      </c>
      <c r="K1223" s="2" cm="1">
        <f t="array" ref="K1223">IF(C1223="","",C1223-SUMPRODUCT(($B$1461:$B$1491=$J1223)*1,C$1461:C$1491))</f>
        <v>4.3818019261497199E-2</v>
      </c>
      <c r="L1223" s="2" cm="1">
        <f t="array" ref="L1223">IF(D1223="","",D1223-SUMPRODUCT(($B$1461:$B$1491=$J1223)*1,D$1461:D$1491))</f>
        <v>0.56336623357332094</v>
      </c>
      <c r="M1223" s="2" cm="1">
        <f t="array" ref="M1223">IF(E1223="","",E1223-SUMPRODUCT(($B$1461:$B$1491=$J1223)*1,E$1461:E$1491))</f>
        <v>0.2312979402709594</v>
      </c>
      <c r="N1223" s="2" cm="1">
        <f t="array" ref="N1223">IF(F1223="","",F1223-SUMPRODUCT(($B$1461:$B$1491=$J1223)*1,F$1461:F$1491))</f>
        <v>0.12490971904938775</v>
      </c>
      <c r="O1223" s="2" cm="1">
        <f t="array" ref="O1223">IF(G1223="","",G1223-SUMPRODUCT(($B$1461:$B$1491=$J1223)*1,G$1461:G$1491))</f>
        <v>0.15188457960885593</v>
      </c>
    </row>
    <row r="1224" spans="1:15" x14ac:dyDescent="0.55000000000000004">
      <c r="A1224" s="3">
        <v>40</v>
      </c>
      <c r="B1224" s="4">
        <v>12</v>
      </c>
      <c r="C1224" s="2">
        <f>IFERROR(LN(実質付加価値!C1224),"")</f>
        <v>11.101905854124389</v>
      </c>
      <c r="D1224" s="2">
        <f>IFERROR(LN(実質付加価値!D1224),"")</f>
        <v>11.440190947056495</v>
      </c>
      <c r="E1224" s="2">
        <f>IFERROR(LN(実質付加価値!E1224),"")</f>
        <v>11.675551219773702</v>
      </c>
      <c r="F1224" s="2">
        <f>IFERROR(LN(実質付加価値!F1224),"")</f>
        <v>11.626623453108948</v>
      </c>
      <c r="G1224" s="2">
        <f>IFERROR(LN(実質付加価値!G1224),"")</f>
        <v>11.724693206708213</v>
      </c>
      <c r="I1224" s="3">
        <v>40</v>
      </c>
      <c r="J1224" s="3">
        <v>12</v>
      </c>
      <c r="K1224" s="2" cm="1">
        <f t="array" ref="K1224">IF(C1224="","",C1224-SUMPRODUCT(($B$1461:$B$1491=$J1224)*1,C$1461:C$1491))</f>
        <v>0.14133617454557879</v>
      </c>
      <c r="L1224" s="2" cm="1">
        <f t="array" ref="L1224">IF(D1224="","",D1224-SUMPRODUCT(($B$1461:$B$1491=$J1224)*1,D$1461:D$1491))</f>
        <v>0.3869330755071374</v>
      </c>
      <c r="M1224" s="2" cm="1">
        <f t="array" ref="M1224">IF(E1224="","",E1224-SUMPRODUCT(($B$1461:$B$1491=$J1224)*1,E$1461:E$1491))</f>
        <v>0.50275652796153913</v>
      </c>
      <c r="N1224" s="2" cm="1">
        <f t="array" ref="N1224">IF(F1224="","",F1224-SUMPRODUCT(($B$1461:$B$1491=$J1224)*1,F$1461:F$1491))</f>
        <v>0.53413852688519015</v>
      </c>
      <c r="O1224" s="2" cm="1">
        <f t="array" ref="O1224">IF(G1224="","",G1224-SUMPRODUCT(($B$1461:$B$1491=$J1224)*1,G$1461:G$1491))</f>
        <v>0.49276121940934559</v>
      </c>
    </row>
    <row r="1225" spans="1:15" x14ac:dyDescent="0.55000000000000004">
      <c r="A1225" s="3">
        <v>40</v>
      </c>
      <c r="B1225" s="4">
        <v>13</v>
      </c>
      <c r="C1225" s="2">
        <f>IFERROR(LN(実質付加価値!C1225),"")</f>
        <v>10.457983191943788</v>
      </c>
      <c r="D1225" s="2">
        <f>IFERROR(LN(実質付加価値!D1225),"")</f>
        <v>10.279707575438044</v>
      </c>
      <c r="E1225" s="2">
        <f>IFERROR(LN(実質付加価値!E1225),"")</f>
        <v>10.284099144873826</v>
      </c>
      <c r="F1225" s="2">
        <f>IFERROR(LN(実質付加価値!F1225),"")</f>
        <v>10.310773680105298</v>
      </c>
      <c r="G1225" s="2">
        <f>IFERROR(LN(実質付加価値!G1225),"")</f>
        <v>10.110126434932466</v>
      </c>
      <c r="I1225" s="3">
        <v>40</v>
      </c>
      <c r="J1225" s="3">
        <v>13</v>
      </c>
      <c r="K1225" s="2" cm="1">
        <f t="array" ref="K1225">IF(C1225="","",C1225-SUMPRODUCT(($B$1461:$B$1491=$J1225)*1,C$1461:C$1491))</f>
        <v>0.56390334136440678</v>
      </c>
      <c r="L1225" s="2" cm="1">
        <f t="array" ref="L1225">IF(D1225="","",D1225-SUMPRODUCT(($B$1461:$B$1491=$J1225)*1,D$1461:D$1491))</f>
        <v>1.261140164776327</v>
      </c>
      <c r="M1225" s="2" cm="1">
        <f t="array" ref="M1225">IF(E1225="","",E1225-SUMPRODUCT(($B$1461:$B$1491=$J1225)*1,E$1461:E$1491))</f>
        <v>1.2237802948077601</v>
      </c>
      <c r="N1225" s="2" cm="1">
        <f t="array" ref="N1225">IF(F1225="","",F1225-SUMPRODUCT(($B$1461:$B$1491=$J1225)*1,F$1461:F$1491))</f>
        <v>1.4592687227833103</v>
      </c>
      <c r="O1225" s="2" cm="1">
        <f t="array" ref="O1225">IF(G1225="","",G1225-SUMPRODUCT(($B$1461:$B$1491=$J1225)*1,G$1461:G$1491))</f>
        <v>0.98970081477272309</v>
      </c>
    </row>
    <row r="1226" spans="1:15" x14ac:dyDescent="0.55000000000000004">
      <c r="A1226" s="3">
        <v>40</v>
      </c>
      <c r="B1226" s="4">
        <v>14</v>
      </c>
      <c r="C1226" s="2">
        <f>IFERROR(LN(実質付加価値!C1226),"")</f>
        <v>13.66294190095557</v>
      </c>
      <c r="D1226" s="2">
        <f>IFERROR(LN(実質付加価値!D1226),"")</f>
        <v>12.350870030636816</v>
      </c>
      <c r="E1226" s="2">
        <f>IFERROR(LN(実質付加価値!E1226),"")</f>
        <v>12.533949949193945</v>
      </c>
      <c r="F1226" s="2">
        <f>IFERROR(LN(実質付加価値!F1226),"")</f>
        <v>12.614624420239931</v>
      </c>
      <c r="G1226" s="2">
        <f>IFERROR(LN(実質付加価値!G1226),"")</f>
        <v>12.669249429381273</v>
      </c>
      <c r="I1226" s="3">
        <v>40</v>
      </c>
      <c r="J1226" s="3">
        <v>14</v>
      </c>
      <c r="K1226" s="2" cm="1">
        <f t="array" ref="K1226">IF(C1226="","",C1226-SUMPRODUCT(($B$1461:$B$1491=$J1226)*1,C$1461:C$1491))</f>
        <v>2.2002941080310698</v>
      </c>
      <c r="L1226" s="2" cm="1">
        <f t="array" ref="L1226">IF(D1226="","",D1226-SUMPRODUCT(($B$1461:$B$1491=$J1226)*1,D$1461:D$1491))</f>
        <v>1.1133410216032047</v>
      </c>
      <c r="M1226" s="2" cm="1">
        <f t="array" ref="M1226">IF(E1226="","",E1226-SUMPRODUCT(($B$1461:$B$1491=$J1226)*1,E$1461:E$1491))</f>
        <v>1.0420609109645582</v>
      </c>
      <c r="N1226" s="2" cm="1">
        <f t="array" ref="N1226">IF(F1226="","",F1226-SUMPRODUCT(($B$1461:$B$1491=$J1226)*1,F$1461:F$1491))</f>
        <v>1.23128641159356</v>
      </c>
      <c r="O1226" s="2" cm="1">
        <f t="array" ref="O1226">IF(G1226="","",G1226-SUMPRODUCT(($B$1461:$B$1491=$J1226)*1,G$1461:G$1491))</f>
        <v>1.1754479108351727</v>
      </c>
    </row>
    <row r="1227" spans="1:15" x14ac:dyDescent="0.55000000000000004">
      <c r="A1227" s="3">
        <v>40</v>
      </c>
      <c r="B1227" s="4">
        <v>15</v>
      </c>
      <c r="C1227" s="2">
        <f>IFERROR(LN(実質付加価値!C1227),"")</f>
        <v>11.360850892632895</v>
      </c>
      <c r="D1227" s="2">
        <f>IFERROR(LN(実質付加価値!D1227),"")</f>
        <v>11.327000224612465</v>
      </c>
      <c r="E1227" s="2">
        <f>IFERROR(LN(実質付加価値!E1227),"")</f>
        <v>11.160787296292789</v>
      </c>
      <c r="F1227" s="2">
        <f>IFERROR(LN(実質付加価値!F1227),"")</f>
        <v>10.995902753767597</v>
      </c>
      <c r="G1227" s="2">
        <f>IFERROR(LN(実質付加価値!G1227),"")</f>
        <v>11.143800383942532</v>
      </c>
      <c r="I1227" s="3">
        <v>40</v>
      </c>
      <c r="J1227" s="3">
        <v>15</v>
      </c>
      <c r="K1227" s="2" cm="1">
        <f t="array" ref="K1227">IF(C1227="","",C1227-SUMPRODUCT(($B$1461:$B$1491=$J1227)*1,C$1461:C$1491))</f>
        <v>1.1965959448754244</v>
      </c>
      <c r="L1227" s="2" cm="1">
        <f t="array" ref="L1227">IF(D1227="","",D1227-SUMPRODUCT(($B$1461:$B$1491=$J1227)*1,D$1461:D$1491))</f>
        <v>1.1894237512982553</v>
      </c>
      <c r="M1227" s="2" cm="1">
        <f t="array" ref="M1227">IF(E1227="","",E1227-SUMPRODUCT(($B$1461:$B$1491=$J1227)*1,E$1461:E$1491))</f>
        <v>1.1213075260804608</v>
      </c>
      <c r="N1227" s="2" cm="1">
        <f t="array" ref="N1227">IF(F1227="","",F1227-SUMPRODUCT(($B$1461:$B$1491=$J1227)*1,F$1461:F$1491))</f>
        <v>1.0950390236572858</v>
      </c>
      <c r="O1227" s="2" cm="1">
        <f t="array" ref="O1227">IF(G1227="","",G1227-SUMPRODUCT(($B$1461:$B$1491=$J1227)*1,G$1461:G$1491))</f>
        <v>1.1997485211836132</v>
      </c>
    </row>
    <row r="1228" spans="1:15" x14ac:dyDescent="0.55000000000000004">
      <c r="A1228" s="3">
        <v>40</v>
      </c>
      <c r="B1228" s="4">
        <v>16</v>
      </c>
      <c r="C1228" s="2">
        <f>IFERROR(LN(実質付加価値!C1228),"")</f>
        <v>12.233514988191091</v>
      </c>
      <c r="D1228" s="2">
        <f>IFERROR(LN(実質付加価値!D1228),"")</f>
        <v>12.440919662169053</v>
      </c>
      <c r="E1228" s="2">
        <f>IFERROR(LN(実質付加価値!E1228),"")</f>
        <v>12.493982245464922</v>
      </c>
      <c r="F1228" s="2">
        <f>IFERROR(LN(実質付加価値!F1228),"")</f>
        <v>12.43275430325011</v>
      </c>
      <c r="G1228" s="2">
        <f>IFERROR(LN(実質付加価値!G1228),"")</f>
        <v>12.526340055056714</v>
      </c>
      <c r="I1228" s="3">
        <v>40</v>
      </c>
      <c r="J1228" s="3">
        <v>16</v>
      </c>
      <c r="K1228" s="2" cm="1">
        <f t="array" ref="K1228">IF(C1228="","",C1228-SUMPRODUCT(($B$1461:$B$1491=$J1228)*1,C$1461:C$1491))</f>
        <v>0.7852931859769825</v>
      </c>
      <c r="L1228" s="2" cm="1">
        <f t="array" ref="L1228">IF(D1228="","",D1228-SUMPRODUCT(($B$1461:$B$1491=$J1228)*1,D$1461:D$1491))</f>
        <v>0.83366917437151322</v>
      </c>
      <c r="M1228" s="2" cm="1">
        <f t="array" ref="M1228">IF(E1228="","",E1228-SUMPRODUCT(($B$1461:$B$1491=$J1228)*1,E$1461:E$1491))</f>
        <v>0.73894937999275179</v>
      </c>
      <c r="N1228" s="2" cm="1">
        <f t="array" ref="N1228">IF(F1228="","",F1228-SUMPRODUCT(($B$1461:$B$1491=$J1228)*1,F$1461:F$1491))</f>
        <v>0.76970885219791363</v>
      </c>
      <c r="O1228" s="2" cm="1">
        <f t="array" ref="O1228">IF(G1228="","",G1228-SUMPRODUCT(($B$1461:$B$1491=$J1228)*1,G$1461:G$1491))</f>
        <v>0.81132027567124432</v>
      </c>
    </row>
    <row r="1229" spans="1:15" x14ac:dyDescent="0.55000000000000004">
      <c r="A1229" s="3">
        <v>40</v>
      </c>
      <c r="B1229" s="4">
        <v>17</v>
      </c>
      <c r="C1229" s="2">
        <f>IFERROR(LN(実質付加価値!C1229),"")</f>
        <v>13.38413737440197</v>
      </c>
      <c r="D1229" s="2">
        <f>IFERROR(LN(実質付加価値!D1229),"")</f>
        <v>13.223898946669264</v>
      </c>
      <c r="E1229" s="2">
        <f>IFERROR(LN(実質付加価値!E1229),"")</f>
        <v>13.32280697155991</v>
      </c>
      <c r="F1229" s="2">
        <f>IFERROR(LN(実質付加価値!F1229),"")</f>
        <v>13.280113183819772</v>
      </c>
      <c r="G1229" s="2">
        <f>IFERROR(LN(実質付加価値!G1229),"")</f>
        <v>13.443546108364476</v>
      </c>
      <c r="I1229" s="3">
        <v>40</v>
      </c>
      <c r="J1229" s="3">
        <v>17</v>
      </c>
      <c r="K1229" s="2" cm="1">
        <f t="array" ref="K1229">IF(C1229="","",C1229-SUMPRODUCT(($B$1461:$B$1491=$J1229)*1,C$1461:C$1491))</f>
        <v>0.88979870748682011</v>
      </c>
      <c r="L1229" s="2" cm="1">
        <f t="array" ref="L1229">IF(D1229="","",D1229-SUMPRODUCT(($B$1461:$B$1491=$J1229)*1,D$1461:D$1491))</f>
        <v>0.9004806485868162</v>
      </c>
      <c r="M1229" s="2" cm="1">
        <f t="array" ref="M1229">IF(E1229="","",E1229-SUMPRODUCT(($B$1461:$B$1491=$J1229)*1,E$1461:E$1491))</f>
        <v>0.87514182800891582</v>
      </c>
      <c r="N1229" s="2" cm="1">
        <f t="array" ref="N1229">IF(F1229="","",F1229-SUMPRODUCT(($B$1461:$B$1491=$J1229)*1,F$1461:F$1491))</f>
        <v>0.87389978041648497</v>
      </c>
      <c r="O1229" s="2" cm="1">
        <f t="array" ref="O1229">IF(G1229="","",G1229-SUMPRODUCT(($B$1461:$B$1491=$J1229)*1,G$1461:G$1491))</f>
        <v>1.0223275811735135</v>
      </c>
    </row>
    <row r="1230" spans="1:15" x14ac:dyDescent="0.55000000000000004">
      <c r="A1230" s="3">
        <v>40</v>
      </c>
      <c r="B1230" s="4">
        <v>18</v>
      </c>
      <c r="C1230" s="2">
        <f>IFERROR(LN(実質付加価値!C1230),"")</f>
        <v>13.630849359894183</v>
      </c>
      <c r="D1230" s="2">
        <f>IFERROR(LN(実質付加価値!D1230),"")</f>
        <v>13.769101327664655</v>
      </c>
      <c r="E1230" s="2">
        <f>IFERROR(LN(実質付加価値!E1230),"")</f>
        <v>13.774389557598418</v>
      </c>
      <c r="F1230" s="2">
        <f>IFERROR(LN(実質付加価値!F1230),"")</f>
        <v>13.657627896216477</v>
      </c>
      <c r="G1230" s="2">
        <f>IFERROR(LN(実質付加価値!G1230),"")</f>
        <v>13.768903025820887</v>
      </c>
      <c r="I1230" s="3">
        <v>40</v>
      </c>
      <c r="J1230" s="3">
        <v>18</v>
      </c>
      <c r="K1230" s="2" cm="1">
        <f t="array" ref="K1230">IF(C1230="","",C1230-SUMPRODUCT(($B$1461:$B$1491=$J1230)*1,C$1461:C$1491))</f>
        <v>0.79833030537640859</v>
      </c>
      <c r="L1230" s="2" cm="1">
        <f t="array" ref="L1230">IF(D1230="","",D1230-SUMPRODUCT(($B$1461:$B$1491=$J1230)*1,D$1461:D$1491))</f>
        <v>0.81582694981583082</v>
      </c>
      <c r="M1230" s="2" cm="1">
        <f t="array" ref="M1230">IF(E1230="","",E1230-SUMPRODUCT(($B$1461:$B$1491=$J1230)*1,E$1461:E$1491))</f>
        <v>0.7712232964693122</v>
      </c>
      <c r="N1230" s="2" cm="1">
        <f t="array" ref="N1230">IF(F1230="","",F1230-SUMPRODUCT(($B$1461:$B$1491=$J1230)*1,F$1461:F$1491))</f>
        <v>0.65052256858656143</v>
      </c>
      <c r="O1230" s="2" cm="1">
        <f t="array" ref="O1230">IF(G1230="","",G1230-SUMPRODUCT(($B$1461:$B$1491=$J1230)*1,G$1461:G$1491))</f>
        <v>0.79674119211294503</v>
      </c>
    </row>
    <row r="1231" spans="1:15" x14ac:dyDescent="0.55000000000000004">
      <c r="A1231" s="3">
        <v>40</v>
      </c>
      <c r="B1231" s="4">
        <v>19</v>
      </c>
      <c r="C1231" s="2">
        <f>IFERROR(LN(実質付加価値!C1231),"")</f>
        <v>14.155807083961106</v>
      </c>
      <c r="D1231" s="2">
        <f>IFERROR(LN(実質付加価値!D1231),"")</f>
        <v>14.072504074910494</v>
      </c>
      <c r="E1231" s="2">
        <f>IFERROR(LN(実質付加価値!E1231),"")</f>
        <v>14.037939587032453</v>
      </c>
      <c r="F1231" s="2">
        <f>IFERROR(LN(実質付加価値!F1231),"")</f>
        <v>13.984371834685238</v>
      </c>
      <c r="G1231" s="2">
        <f>IFERROR(LN(実質付加価値!G1231),"")</f>
        <v>14.064465100772564</v>
      </c>
      <c r="I1231" s="3">
        <v>40</v>
      </c>
      <c r="J1231" s="3">
        <v>19</v>
      </c>
      <c r="K1231" s="2" cm="1">
        <f t="array" ref="K1231">IF(C1231="","",C1231-SUMPRODUCT(($B$1461:$B$1491=$J1231)*1,C$1461:C$1491))</f>
        <v>1.5289891829126994</v>
      </c>
      <c r="L1231" s="2" cm="1">
        <f t="array" ref="L1231">IF(D1231="","",D1231-SUMPRODUCT(($B$1461:$B$1491=$J1231)*1,D$1461:D$1491))</f>
        <v>1.5793550494751685</v>
      </c>
      <c r="M1231" s="2" cm="1">
        <f t="array" ref="M1231">IF(E1231="","",E1231-SUMPRODUCT(($B$1461:$B$1491=$J1231)*1,E$1461:E$1491))</f>
        <v>1.5737294055739568</v>
      </c>
      <c r="N1231" s="2" cm="1">
        <f t="array" ref="N1231">IF(F1231="","",F1231-SUMPRODUCT(($B$1461:$B$1491=$J1231)*1,F$1461:F$1491))</f>
        <v>1.544570059571468</v>
      </c>
      <c r="O1231" s="2" cm="1">
        <f t="array" ref="O1231">IF(G1231="","",G1231-SUMPRODUCT(($B$1461:$B$1491=$J1231)*1,G$1461:G$1491))</f>
        <v>1.5294269234321529</v>
      </c>
    </row>
    <row r="1232" spans="1:15" x14ac:dyDescent="0.55000000000000004">
      <c r="A1232" s="3">
        <v>40</v>
      </c>
      <c r="B1232" s="4">
        <v>20</v>
      </c>
      <c r="C1232" s="2">
        <f>IFERROR(LN(実質付加価値!C1232),"")</f>
        <v>13.812831390801669</v>
      </c>
      <c r="D1232" s="2">
        <f>IFERROR(LN(実質付加価値!D1232),"")</f>
        <v>13.961314233254207</v>
      </c>
      <c r="E1232" s="2">
        <f>IFERROR(LN(実質付加価値!E1232),"")</f>
        <v>13.908502788079206</v>
      </c>
      <c r="F1232" s="2">
        <f>IFERROR(LN(実質付加価値!F1232),"")</f>
        <v>13.861294780365981</v>
      </c>
      <c r="G1232" s="2">
        <f>IFERROR(LN(実質付加価値!G1232),"")</f>
        <v>13.890883264927174</v>
      </c>
      <c r="I1232" s="3">
        <v>40</v>
      </c>
      <c r="J1232" s="3">
        <v>20</v>
      </c>
      <c r="K1232" s="2" cm="1">
        <f t="array" ref="K1232">IF(C1232="","",C1232-SUMPRODUCT(($B$1461:$B$1491=$J1232)*1,C$1461:C$1491))</f>
        <v>0.96005072530497593</v>
      </c>
      <c r="L1232" s="2" cm="1">
        <f t="array" ref="L1232">IF(D1232="","",D1232-SUMPRODUCT(($B$1461:$B$1491=$J1232)*1,D$1461:D$1491))</f>
        <v>0.89699205086564149</v>
      </c>
      <c r="M1232" s="2" cm="1">
        <f t="array" ref="M1232">IF(E1232="","",E1232-SUMPRODUCT(($B$1461:$B$1491=$J1232)*1,E$1461:E$1491))</f>
        <v>0.89374264847672613</v>
      </c>
      <c r="N1232" s="2" cm="1">
        <f t="array" ref="N1232">IF(F1232="","",F1232-SUMPRODUCT(($B$1461:$B$1491=$J1232)*1,F$1461:F$1491))</f>
        <v>0.88282001370814633</v>
      </c>
      <c r="O1232" s="2" cm="1">
        <f t="array" ref="O1232">IF(G1232="","",G1232-SUMPRODUCT(($B$1461:$B$1491=$J1232)*1,G$1461:G$1491))</f>
        <v>0.8686715697934897</v>
      </c>
    </row>
    <row r="1233" spans="1:15" x14ac:dyDescent="0.55000000000000004">
      <c r="A1233" s="3">
        <v>40</v>
      </c>
      <c r="B1233" s="4">
        <v>21</v>
      </c>
      <c r="C1233" s="2">
        <f>IFERROR(LN(実質付加価値!C1233),"")</f>
        <v>13.965807982845345</v>
      </c>
      <c r="D1233" s="2">
        <f>IFERROR(LN(実質付加価値!D1233),"")</f>
        <v>14.071751097022643</v>
      </c>
      <c r="E1233" s="2">
        <f>IFERROR(LN(実質付加価値!E1233),"")</f>
        <v>14.046642523638004</v>
      </c>
      <c r="F1233" s="2">
        <f>IFERROR(LN(実質付加価値!F1233),"")</f>
        <v>13.753775557518114</v>
      </c>
      <c r="G1233" s="2">
        <f>IFERROR(LN(実質付加価値!G1233),"")</f>
        <v>13.881797150469838</v>
      </c>
      <c r="I1233" s="3">
        <v>40</v>
      </c>
      <c r="J1233" s="3">
        <v>21</v>
      </c>
      <c r="K1233" s="2" cm="1">
        <f t="array" ref="K1233">IF(C1233="","",C1233-SUMPRODUCT(($B$1461:$B$1491=$J1233)*1,C$1461:C$1491))</f>
        <v>1.1716426833090399</v>
      </c>
      <c r="L1233" s="2" cm="1">
        <f t="array" ref="L1233">IF(D1233="","",D1233-SUMPRODUCT(($B$1461:$B$1491=$J1233)*1,D$1461:D$1491))</f>
        <v>1.2518999943791478</v>
      </c>
      <c r="M1233" s="2" cm="1">
        <f t="array" ref="M1233">IF(E1233="","",E1233-SUMPRODUCT(($B$1461:$B$1491=$J1233)*1,E$1461:E$1491))</f>
        <v>1.2178905976378704</v>
      </c>
      <c r="N1233" s="2" cm="1">
        <f t="array" ref="N1233">IF(F1233="","",F1233-SUMPRODUCT(($B$1461:$B$1491=$J1233)*1,F$1461:F$1491))</f>
        <v>1.2111191661171858</v>
      </c>
      <c r="O1233" s="2" cm="1">
        <f t="array" ref="O1233">IF(G1233="","",G1233-SUMPRODUCT(($B$1461:$B$1491=$J1233)*1,G$1461:G$1491))</f>
        <v>1.238262646749309</v>
      </c>
    </row>
    <row r="1234" spans="1:15" x14ac:dyDescent="0.55000000000000004">
      <c r="A1234" s="3">
        <v>40</v>
      </c>
      <c r="B1234" s="4">
        <v>22</v>
      </c>
      <c r="C1234" s="2">
        <f>IFERROR(LN(実質付加価値!C1234),"")</f>
        <v>13.047723280253212</v>
      </c>
      <c r="D1234" s="2">
        <f>IFERROR(LN(実質付加価値!D1234),"")</f>
        <v>13.033536106765157</v>
      </c>
      <c r="E1234" s="2">
        <f>IFERROR(LN(実質付加価値!E1234),"")</f>
        <v>13.074075356064567</v>
      </c>
      <c r="F1234" s="2">
        <f>IFERROR(LN(実質付加価値!F1234),"")</f>
        <v>12.644597951102282</v>
      </c>
      <c r="G1234" s="2">
        <f>IFERROR(LN(実質付加価値!G1234),"")</f>
        <v>12.592360073196359</v>
      </c>
      <c r="I1234" s="3">
        <v>40</v>
      </c>
      <c r="J1234" s="3">
        <v>22</v>
      </c>
      <c r="K1234" s="2" cm="1">
        <f t="array" ref="K1234">IF(C1234="","",C1234-SUMPRODUCT(($B$1461:$B$1491=$J1234)*1,C$1461:C$1491))</f>
        <v>0.94101772218562907</v>
      </c>
      <c r="L1234" s="2" cm="1">
        <f t="array" ref="L1234">IF(D1234="","",D1234-SUMPRODUCT(($B$1461:$B$1491=$J1234)*1,D$1461:D$1491))</f>
        <v>0.95471614984437991</v>
      </c>
      <c r="M1234" s="2" cm="1">
        <f t="array" ref="M1234">IF(E1234="","",E1234-SUMPRODUCT(($B$1461:$B$1491=$J1234)*1,E$1461:E$1491))</f>
        <v>0.99743241082589407</v>
      </c>
      <c r="N1234" s="2" cm="1">
        <f t="array" ref="N1234">IF(F1234="","",F1234-SUMPRODUCT(($B$1461:$B$1491=$J1234)*1,F$1461:F$1491))</f>
        <v>1.0435401547516729</v>
      </c>
      <c r="O1234" s="2" cm="1">
        <f t="array" ref="O1234">IF(G1234="","",G1234-SUMPRODUCT(($B$1461:$B$1491=$J1234)*1,G$1461:G$1491))</f>
        <v>0.99539802204269812</v>
      </c>
    </row>
    <row r="1235" spans="1:15" x14ac:dyDescent="0.55000000000000004">
      <c r="A1235" s="3">
        <v>40</v>
      </c>
      <c r="B1235" s="4">
        <v>23</v>
      </c>
      <c r="C1235" s="2">
        <f>IFERROR(LN(実質付加価値!C1235),"")</f>
        <v>13.052757382021351</v>
      </c>
      <c r="D1235" s="2">
        <f>IFERROR(LN(実質付加価値!D1235),"")</f>
        <v>13.122666747994536</v>
      </c>
      <c r="E1235" s="2">
        <f>IFERROR(LN(実質付加価値!E1235),"")</f>
        <v>13.149984175147168</v>
      </c>
      <c r="F1235" s="2">
        <f>IFERROR(LN(実質付加価値!F1235),"")</f>
        <v>13.228785218316926</v>
      </c>
      <c r="G1235" s="2">
        <f>IFERROR(LN(実質付加価値!G1235),"")</f>
        <v>13.218692632989786</v>
      </c>
      <c r="I1235" s="3">
        <v>40</v>
      </c>
      <c r="J1235" s="3">
        <v>23</v>
      </c>
      <c r="K1235" s="2" cm="1">
        <f t="array" ref="K1235">IF(C1235="","",C1235-SUMPRODUCT(($B$1461:$B$1491=$J1235)*1,C$1461:C$1491))</f>
        <v>1.22925137116267</v>
      </c>
      <c r="L1235" s="2" cm="1">
        <f t="array" ref="L1235">IF(D1235="","",D1235-SUMPRODUCT(($B$1461:$B$1491=$J1235)*1,D$1461:D$1491))</f>
        <v>1.296787907751078</v>
      </c>
      <c r="M1235" s="2" cm="1">
        <f t="array" ref="M1235">IF(E1235="","",E1235-SUMPRODUCT(($B$1461:$B$1491=$J1235)*1,E$1461:E$1491))</f>
        <v>1.2868555546575084</v>
      </c>
      <c r="N1235" s="2" cm="1">
        <f t="array" ref="N1235">IF(F1235="","",F1235-SUMPRODUCT(($B$1461:$B$1491=$J1235)*1,F$1461:F$1491))</f>
        <v>1.2820142653458095</v>
      </c>
      <c r="O1235" s="2" cm="1">
        <f t="array" ref="O1235">IF(G1235="","",G1235-SUMPRODUCT(($B$1461:$B$1491=$J1235)*1,G$1461:G$1491))</f>
        <v>1.2826671216967878</v>
      </c>
    </row>
    <row r="1236" spans="1:15" x14ac:dyDescent="0.55000000000000004">
      <c r="A1236" s="3">
        <v>40</v>
      </c>
      <c r="B1236" s="4">
        <v>24</v>
      </c>
      <c r="C1236" s="2">
        <f>IFERROR(LN(実質付加価値!C1236),"")</f>
        <v>13.095678792677633</v>
      </c>
      <c r="D1236" s="2">
        <f>IFERROR(LN(実質付加価値!D1236),"")</f>
        <v>13.108296216340383</v>
      </c>
      <c r="E1236" s="2">
        <f>IFERROR(LN(実質付加価値!E1236),"")</f>
        <v>13.129462101872136</v>
      </c>
      <c r="F1236" s="2">
        <f>IFERROR(LN(実質付加価値!F1236),"")</f>
        <v>13.068732306604346</v>
      </c>
      <c r="G1236" s="2">
        <f>IFERROR(LN(実質付加価値!G1236),"")</f>
        <v>13.104091365168895</v>
      </c>
      <c r="I1236" s="3">
        <v>40</v>
      </c>
      <c r="J1236" s="3">
        <v>24</v>
      </c>
      <c r="K1236" s="2" cm="1">
        <f t="array" ref="K1236">IF(C1236="","",C1236-SUMPRODUCT(($B$1461:$B$1491=$J1236)*1,C$1461:C$1491))</f>
        <v>1.9382296643659043</v>
      </c>
      <c r="L1236" s="2" cm="1">
        <f t="array" ref="L1236">IF(D1236="","",D1236-SUMPRODUCT(($B$1461:$B$1491=$J1236)*1,D$1461:D$1491))</f>
        <v>1.9491991500151187</v>
      </c>
      <c r="M1236" s="2" cm="1">
        <f t="array" ref="M1236">IF(E1236="","",E1236-SUMPRODUCT(($B$1461:$B$1491=$J1236)*1,E$1461:E$1491))</f>
        <v>2.0071195609037655</v>
      </c>
      <c r="N1236" s="2" cm="1">
        <f t="array" ref="N1236">IF(F1236="","",F1236-SUMPRODUCT(($B$1461:$B$1491=$J1236)*1,F$1461:F$1491))</f>
        <v>2.0116902263903125</v>
      </c>
      <c r="O1236" s="2" cm="1">
        <f t="array" ref="O1236">IF(G1236="","",G1236-SUMPRODUCT(($B$1461:$B$1491=$J1236)*1,G$1461:G$1491))</f>
        <v>2.0134990641411399</v>
      </c>
    </row>
    <row r="1237" spans="1:15" x14ac:dyDescent="0.55000000000000004">
      <c r="A1237" s="3">
        <v>40</v>
      </c>
      <c r="B1237" s="4">
        <v>25</v>
      </c>
      <c r="C1237" s="2">
        <f>IFERROR(LN(実質付加価値!C1237),"")</f>
        <v>13.2947210314492</v>
      </c>
      <c r="D1237" s="2">
        <f>IFERROR(LN(実質付加価値!D1237),"")</f>
        <v>13.39791440348796</v>
      </c>
      <c r="E1237" s="2">
        <f>IFERROR(LN(実質付加価値!E1237),"")</f>
        <v>13.446161436533865</v>
      </c>
      <c r="F1237" s="2">
        <f>IFERROR(LN(実質付加価値!F1237),"")</f>
        <v>13.465038523438624</v>
      </c>
      <c r="G1237" s="2">
        <f>IFERROR(LN(実質付加価値!G1237),"")</f>
        <v>13.628922312690159</v>
      </c>
      <c r="I1237" s="3">
        <v>40</v>
      </c>
      <c r="J1237" s="3">
        <v>25</v>
      </c>
      <c r="K1237" s="2" cm="1">
        <f t="array" ref="K1237">IF(C1237="","",C1237-SUMPRODUCT(($B$1461:$B$1491=$J1237)*1,C$1461:C$1491))</f>
        <v>0.97065524975236883</v>
      </c>
      <c r="L1237" s="2" cm="1">
        <f t="array" ref="L1237">IF(D1237="","",D1237-SUMPRODUCT(($B$1461:$B$1491=$J1237)*1,D$1461:D$1491))</f>
        <v>0.96328207256890863</v>
      </c>
      <c r="M1237" s="2" cm="1">
        <f t="array" ref="M1237">IF(E1237="","",E1237-SUMPRODUCT(($B$1461:$B$1491=$J1237)*1,E$1461:E$1491))</f>
        <v>1.0344495775240645</v>
      </c>
      <c r="N1237" s="2" cm="1">
        <f t="array" ref="N1237">IF(F1237="","",F1237-SUMPRODUCT(($B$1461:$B$1491=$J1237)*1,F$1461:F$1491))</f>
        <v>1.0127415879340074</v>
      </c>
      <c r="O1237" s="2" cm="1">
        <f t="array" ref="O1237">IF(G1237="","",G1237-SUMPRODUCT(($B$1461:$B$1491=$J1237)*1,G$1461:G$1491))</f>
        <v>1.0319595817637985</v>
      </c>
    </row>
    <row r="1238" spans="1:15" x14ac:dyDescent="0.55000000000000004">
      <c r="A1238" s="3">
        <v>40</v>
      </c>
      <c r="B1238" s="4">
        <v>26</v>
      </c>
      <c r="C1238" s="2">
        <f>IFERROR(LN(実質付加価値!C1238),"")</f>
        <v>13.350731635496794</v>
      </c>
      <c r="D1238" s="2">
        <f>IFERROR(LN(実質付加価値!D1238),"")</f>
        <v>13.522186451584384</v>
      </c>
      <c r="E1238" s="2">
        <f>IFERROR(LN(実質付加価値!E1238),"")</f>
        <v>13.575208499933352</v>
      </c>
      <c r="F1238" s="2">
        <f>IFERROR(LN(実質付加価値!F1238),"")</f>
        <v>13.560823254083285</v>
      </c>
      <c r="G1238" s="2">
        <f>IFERROR(LN(実質付加価値!G1238),"")</f>
        <v>13.514247846701286</v>
      </c>
      <c r="I1238" s="3">
        <v>40</v>
      </c>
      <c r="J1238" s="3">
        <v>26</v>
      </c>
      <c r="K1238" s="2" cm="1">
        <f t="array" ref="K1238">IF(C1238="","",C1238-SUMPRODUCT(($B$1461:$B$1491=$J1238)*1,C$1461:C$1491))</f>
        <v>1.0562940736111806</v>
      </c>
      <c r="L1238" s="2" cm="1">
        <f t="array" ref="L1238">IF(D1238="","",D1238-SUMPRODUCT(($B$1461:$B$1491=$J1238)*1,D$1461:D$1491))</f>
        <v>1.1312873856410448</v>
      </c>
      <c r="M1238" s="2" cm="1">
        <f t="array" ref="M1238">IF(E1238="","",E1238-SUMPRODUCT(($B$1461:$B$1491=$J1238)*1,E$1461:E$1491))</f>
        <v>1.1736765267538942</v>
      </c>
      <c r="N1238" s="2" cm="1">
        <f t="array" ref="N1238">IF(F1238="","",F1238-SUMPRODUCT(($B$1461:$B$1491=$J1238)*1,F$1461:F$1491))</f>
        <v>1.1767109715957176</v>
      </c>
      <c r="O1238" s="2" cm="1">
        <f t="array" ref="O1238">IF(G1238="","",G1238-SUMPRODUCT(($B$1461:$B$1491=$J1238)*1,G$1461:G$1491))</f>
        <v>1.1647843490628667</v>
      </c>
    </row>
    <row r="1239" spans="1:15" x14ac:dyDescent="0.55000000000000004">
      <c r="A1239" s="3">
        <v>40</v>
      </c>
      <c r="B1239" s="4">
        <v>27</v>
      </c>
      <c r="C1239" s="2">
        <f>IFERROR(LN(実質付加価値!C1239),"")</f>
        <v>14.175739752725805</v>
      </c>
      <c r="D1239" s="2">
        <f>IFERROR(LN(実質付加価値!D1239),"")</f>
        <v>14.251467349333986</v>
      </c>
      <c r="E1239" s="2">
        <f>IFERROR(LN(実質付加価値!E1239),"")</f>
        <v>14.326580422386701</v>
      </c>
      <c r="F1239" s="2">
        <f>IFERROR(LN(実質付加価値!F1239),"")</f>
        <v>14.326328900344597</v>
      </c>
      <c r="G1239" s="2">
        <f>IFERROR(LN(実質付加価値!G1239),"")</f>
        <v>14.361127745923268</v>
      </c>
      <c r="I1239" s="3">
        <v>40</v>
      </c>
      <c r="J1239" s="3">
        <v>27</v>
      </c>
      <c r="K1239" s="2" cm="1">
        <f t="array" ref="K1239">IF(C1239="","",C1239-SUMPRODUCT(($B$1461:$B$1491=$J1239)*1,C$1461:C$1491))</f>
        <v>1.2159474822163752</v>
      </c>
      <c r="L1239" s="2" cm="1">
        <f t="array" ref="L1239">IF(D1239="","",D1239-SUMPRODUCT(($B$1461:$B$1491=$J1239)*1,D$1461:D$1491))</f>
        <v>1.2463963345687983</v>
      </c>
      <c r="M1239" s="2" cm="1">
        <f t="array" ref="M1239">IF(E1239="","",E1239-SUMPRODUCT(($B$1461:$B$1491=$J1239)*1,E$1461:E$1491))</f>
        <v>1.2959521492709207</v>
      </c>
      <c r="N1239" s="2" cm="1">
        <f t="array" ref="N1239">IF(F1239="","",F1239-SUMPRODUCT(($B$1461:$B$1491=$J1239)*1,F$1461:F$1491))</f>
        <v>1.3018899910464565</v>
      </c>
      <c r="O1239" s="2" cm="1">
        <f t="array" ref="O1239">IF(G1239="","",G1239-SUMPRODUCT(($B$1461:$B$1491=$J1239)*1,G$1461:G$1491))</f>
        <v>1.3260084669936543</v>
      </c>
    </row>
    <row r="1240" spans="1:15" x14ac:dyDescent="0.55000000000000004">
      <c r="A1240" s="3">
        <v>40</v>
      </c>
      <c r="B1240" s="4">
        <v>28</v>
      </c>
      <c r="C1240" s="2">
        <f>IFERROR(LN(実質付加価値!C1240),"")</f>
        <v>13.635477866425623</v>
      </c>
      <c r="D1240" s="2">
        <f>IFERROR(LN(実質付加価値!D1240),"")</f>
        <v>13.734025362378286</v>
      </c>
      <c r="E1240" s="2">
        <f>IFERROR(LN(実質付加価値!E1240),"")</f>
        <v>13.812513772951252</v>
      </c>
      <c r="F1240" s="2">
        <f>IFERROR(LN(実質付加価値!F1240),"")</f>
        <v>13.826383879489846</v>
      </c>
      <c r="G1240" s="2">
        <f>IFERROR(LN(実質付加価値!G1240),"")</f>
        <v>13.90266274063829</v>
      </c>
      <c r="I1240" s="3">
        <v>40</v>
      </c>
      <c r="J1240" s="3">
        <v>28</v>
      </c>
      <c r="K1240" s="2" cm="1">
        <f t="array" ref="K1240">IF(C1240="","",C1240-SUMPRODUCT(($B$1461:$B$1491=$J1240)*1,C$1461:C$1491))</f>
        <v>0.8326617998762309</v>
      </c>
      <c r="L1240" s="2" cm="1">
        <f t="array" ref="L1240">IF(D1240="","",D1240-SUMPRODUCT(($B$1461:$B$1491=$J1240)*1,D$1461:D$1491))</f>
        <v>0.84134987786387505</v>
      </c>
      <c r="M1240" s="2" cm="1">
        <f t="array" ref="M1240">IF(E1240="","",E1240-SUMPRODUCT(($B$1461:$B$1491=$J1240)*1,E$1461:E$1491))</f>
        <v>0.84225162720127322</v>
      </c>
      <c r="N1240" s="2" cm="1">
        <f t="array" ref="N1240">IF(F1240="","",F1240-SUMPRODUCT(($B$1461:$B$1491=$J1240)*1,F$1461:F$1491))</f>
        <v>0.83454666990967219</v>
      </c>
      <c r="O1240" s="2" cm="1">
        <f t="array" ref="O1240">IF(G1240="","",G1240-SUMPRODUCT(($B$1461:$B$1491=$J1240)*1,G$1461:G$1491))</f>
        <v>0.86163131789663261</v>
      </c>
    </row>
    <row r="1241" spans="1:15" x14ac:dyDescent="0.55000000000000004">
      <c r="A1241" s="3">
        <v>40</v>
      </c>
      <c r="B1241" s="4">
        <v>29</v>
      </c>
      <c r="C1241" s="2">
        <f>IFERROR(LN(実質付加価値!C1241),"")</f>
        <v>13.542564763978721</v>
      </c>
      <c r="D1241" s="2">
        <f>IFERROR(LN(実質付加価値!D1241),"")</f>
        <v>13.521171092085478</v>
      </c>
      <c r="E1241" s="2">
        <f>IFERROR(LN(実質付加価値!E1241),"")</f>
        <v>13.558982116209204</v>
      </c>
      <c r="F1241" s="2">
        <f>IFERROR(LN(実質付加価値!F1241),"")</f>
        <v>13.562686821469288</v>
      </c>
      <c r="G1241" s="2">
        <f>IFERROR(LN(実質付加価値!G1241),"")</f>
        <v>13.57699545673006</v>
      </c>
      <c r="I1241" s="3">
        <v>40</v>
      </c>
      <c r="J1241" s="3">
        <v>29</v>
      </c>
      <c r="K1241" s="2" cm="1">
        <f t="array" ref="K1241">IF(C1241="","",C1241-SUMPRODUCT(($B$1461:$B$1491=$J1241)*1,C$1461:C$1491))</f>
        <v>0.96678637453199379</v>
      </c>
      <c r="L1241" s="2" cm="1">
        <f t="array" ref="L1241">IF(D1241="","",D1241-SUMPRODUCT(($B$1461:$B$1491=$J1241)*1,D$1461:D$1491))</f>
        <v>0.91734921311121198</v>
      </c>
      <c r="M1241" s="2" cm="1">
        <f t="array" ref="M1241">IF(E1241="","",E1241-SUMPRODUCT(($B$1461:$B$1491=$J1241)*1,E$1461:E$1491))</f>
        <v>0.93099372280985193</v>
      </c>
      <c r="N1241" s="2" cm="1">
        <f t="array" ref="N1241">IF(F1241="","",F1241-SUMPRODUCT(($B$1461:$B$1491=$J1241)*1,F$1461:F$1491))</f>
        <v>0.93024627849853481</v>
      </c>
      <c r="O1241" s="2" cm="1">
        <f t="array" ref="O1241">IF(G1241="","",G1241-SUMPRODUCT(($B$1461:$B$1491=$J1241)*1,G$1461:G$1491))</f>
        <v>0.93980507601731311</v>
      </c>
    </row>
    <row r="1242" spans="1:15" x14ac:dyDescent="0.55000000000000004">
      <c r="A1242" s="3">
        <v>40</v>
      </c>
      <c r="B1242" s="4">
        <v>30</v>
      </c>
      <c r="C1242" s="2">
        <f>IFERROR(LN(実質付加価値!C1242),"")</f>
        <v>14.212487539918159</v>
      </c>
      <c r="D1242" s="2">
        <f>IFERROR(LN(実質付加価値!D1242),"")</f>
        <v>14.376709749036429</v>
      </c>
      <c r="E1242" s="2">
        <f>IFERROR(LN(実質付加価値!E1242),"")</f>
        <v>14.458818156597779</v>
      </c>
      <c r="F1242" s="2">
        <f>IFERROR(LN(実質付加価値!F1242),"")</f>
        <v>14.457739882199164</v>
      </c>
      <c r="G1242" s="2">
        <f>IFERROR(LN(実質付加価値!G1242),"")</f>
        <v>14.520570107968716</v>
      </c>
      <c r="I1242" s="3">
        <v>40</v>
      </c>
      <c r="J1242" s="3">
        <v>30</v>
      </c>
      <c r="K1242" s="2" cm="1">
        <f t="array" ref="K1242">IF(C1242="","",C1242-SUMPRODUCT(($B$1461:$B$1491=$J1242)*1,C$1461:C$1491))</f>
        <v>1.0570940336630219</v>
      </c>
      <c r="L1242" s="2" cm="1">
        <f t="array" ref="L1242">IF(D1242="","",D1242-SUMPRODUCT(($B$1461:$B$1491=$J1242)*1,D$1461:D$1491))</f>
        <v>1.0637068153456966</v>
      </c>
      <c r="M1242" s="2" cm="1">
        <f t="array" ref="M1242">IF(E1242="","",E1242-SUMPRODUCT(($B$1461:$B$1491=$J1242)*1,E$1461:E$1491))</f>
        <v>1.0759893210572571</v>
      </c>
      <c r="N1242" s="2" cm="1">
        <f t="array" ref="N1242">IF(F1242="","",F1242-SUMPRODUCT(($B$1461:$B$1491=$J1242)*1,F$1461:F$1491))</f>
        <v>1.0726164857133842</v>
      </c>
      <c r="O1242" s="2" cm="1">
        <f t="array" ref="O1242">IF(G1242="","",G1242-SUMPRODUCT(($B$1461:$B$1491=$J1242)*1,G$1461:G$1491))</f>
        <v>1.0873722883014771</v>
      </c>
    </row>
    <row r="1243" spans="1:15" x14ac:dyDescent="0.55000000000000004">
      <c r="A1243" s="3">
        <v>40</v>
      </c>
      <c r="B1243" s="4">
        <v>31</v>
      </c>
      <c r="C1243" s="2">
        <f>IFERROR(LN(実質付加価値!C1243),"")</f>
        <v>13.715688628151243</v>
      </c>
      <c r="D1243" s="2">
        <f>IFERROR(LN(実質付加価値!D1243),"")</f>
        <v>13.637986136639487</v>
      </c>
      <c r="E1243" s="2">
        <f>IFERROR(LN(実質付加価値!E1243),"")</f>
        <v>13.608327390249997</v>
      </c>
      <c r="F1243" s="2">
        <f>IFERROR(LN(実質付加価値!F1243),"")</f>
        <v>13.467405848022814</v>
      </c>
      <c r="G1243" s="2">
        <f>IFERROR(LN(実質付加価値!G1243),"")</f>
        <v>13.451925963745618</v>
      </c>
      <c r="I1243" s="3">
        <v>40</v>
      </c>
      <c r="J1243" s="3">
        <v>31</v>
      </c>
      <c r="K1243" s="2" cm="1">
        <f t="array" ref="K1243">IF(C1243="","",C1243-SUMPRODUCT(($B$1461:$B$1491=$J1243)*1,C$1461:C$1491))</f>
        <v>1.0170145936968584</v>
      </c>
      <c r="L1243" s="2" cm="1">
        <f t="array" ref="L1243">IF(D1243="","",D1243-SUMPRODUCT(($B$1461:$B$1491=$J1243)*1,D$1461:D$1491))</f>
        <v>1.0364680148958136</v>
      </c>
      <c r="M1243" s="2" cm="1">
        <f t="array" ref="M1243">IF(E1243="","",E1243-SUMPRODUCT(($B$1461:$B$1491=$J1243)*1,E$1461:E$1491))</f>
        <v>1.0336029385200707</v>
      </c>
      <c r="N1243" s="2" cm="1">
        <f t="array" ref="N1243">IF(F1243="","",F1243-SUMPRODUCT(($B$1461:$B$1491=$J1243)*1,F$1461:F$1491))</f>
        <v>1.0189384173362903</v>
      </c>
      <c r="O1243" s="2" cm="1">
        <f t="array" ref="O1243">IF(G1243="","",G1243-SUMPRODUCT(($B$1461:$B$1491=$J1243)*1,G$1461:G$1491))</f>
        <v>1.0043725134060075</v>
      </c>
    </row>
    <row r="1244" spans="1:15" x14ac:dyDescent="0.55000000000000004">
      <c r="A1244" s="3">
        <v>41</v>
      </c>
      <c r="B1244" s="4">
        <v>1</v>
      </c>
      <c r="C1244" s="2">
        <f>IFERROR(LN(実質付加価値!C1244),"")</f>
        <v>11.545118282772052</v>
      </c>
      <c r="D1244" s="2">
        <f>IFERROR(LN(実質付加価値!D1244),"")</f>
        <v>11.418621793618767</v>
      </c>
      <c r="E1244" s="2">
        <f>IFERROR(LN(実質付加価値!E1244),"")</f>
        <v>11.251792305975917</v>
      </c>
      <c r="F1244" s="2">
        <f>IFERROR(LN(実質付加価値!F1244),"")</f>
        <v>11.230013276561966</v>
      </c>
      <c r="G1244" s="2">
        <f>IFERROR(LN(実質付加価値!G1244),"")</f>
        <v>11.344846493252524</v>
      </c>
      <c r="I1244" s="3">
        <v>41</v>
      </c>
      <c r="J1244" s="3">
        <v>1</v>
      </c>
      <c r="K1244" s="2" cm="1">
        <f t="array" ref="K1244">IF(C1244="","",C1244-SUMPRODUCT(($B$1461:$B$1491=$J1244)*1,C$1461:C$1491))</f>
        <v>-5.5114051163704048E-2</v>
      </c>
      <c r="L1244" s="2" cm="1">
        <f t="array" ref="L1244">IF(D1244="","",D1244-SUMPRODUCT(($B$1461:$B$1491=$J1244)*1,D$1461:D$1491))</f>
        <v>-4.1144925462782922E-2</v>
      </c>
      <c r="M1244" s="2" cm="1">
        <f t="array" ref="M1244">IF(E1244="","",E1244-SUMPRODUCT(($B$1461:$B$1491=$J1244)*1,E$1461:E$1491))</f>
        <v>-0.10944352710968097</v>
      </c>
      <c r="N1244" s="2" cm="1">
        <f t="array" ref="N1244">IF(F1244="","",F1244-SUMPRODUCT(($B$1461:$B$1491=$J1244)*1,F$1461:F$1491))</f>
        <v>-9.2218392016556905E-2</v>
      </c>
      <c r="O1244" s="2" cm="1">
        <f t="array" ref="O1244">IF(G1244="","",G1244-SUMPRODUCT(($B$1461:$B$1491=$J1244)*1,G$1461:G$1491))</f>
        <v>-5.9844967095759927E-2</v>
      </c>
    </row>
    <row r="1245" spans="1:15" x14ac:dyDescent="0.55000000000000004">
      <c r="A1245" s="3">
        <v>41</v>
      </c>
      <c r="B1245" s="4">
        <v>2</v>
      </c>
      <c r="C1245" s="2">
        <f>IFERROR(LN(実質付加価値!C1245),"")</f>
        <v>7.5374160970175899</v>
      </c>
      <c r="D1245" s="2">
        <f>IFERROR(LN(実質付加価値!D1245),"")</f>
        <v>7.2599466962101875</v>
      </c>
      <c r="E1245" s="2">
        <f>IFERROR(LN(実質付加価値!E1245),"")</f>
        <v>7.1349303012437915</v>
      </c>
      <c r="F1245" s="2">
        <f>IFERROR(LN(実質付加価値!F1245),"")</f>
        <v>7.1838319034633891</v>
      </c>
      <c r="G1245" s="2">
        <f>IFERROR(LN(実質付加価値!G1245),"")</f>
        <v>7.0229492584892492</v>
      </c>
      <c r="I1245" s="3">
        <v>41</v>
      </c>
      <c r="J1245" s="3">
        <v>2</v>
      </c>
      <c r="K1245" s="2" cm="1">
        <f t="array" ref="K1245">IF(C1245="","",C1245-SUMPRODUCT(($B$1461:$B$1491=$J1245)*1,C$1461:C$1491))</f>
        <v>-0.93043053107774742</v>
      </c>
      <c r="L1245" s="2" cm="1">
        <f t="array" ref="L1245">IF(D1245="","",D1245-SUMPRODUCT(($B$1461:$B$1491=$J1245)*1,D$1461:D$1491))</f>
        <v>-1.3383274601498165</v>
      </c>
      <c r="M1245" s="2" cm="1">
        <f t="array" ref="M1245">IF(E1245="","",E1245-SUMPRODUCT(($B$1461:$B$1491=$J1245)*1,E$1461:E$1491))</f>
        <v>-1.4259028141921029</v>
      </c>
      <c r="N1245" s="2" cm="1">
        <f t="array" ref="N1245">IF(F1245="","",F1245-SUMPRODUCT(($B$1461:$B$1491=$J1245)*1,F$1461:F$1491))</f>
        <v>-1.3533577925524529</v>
      </c>
      <c r="O1245" s="2" cm="1">
        <f t="array" ref="O1245">IF(G1245="","",G1245-SUMPRODUCT(($B$1461:$B$1491=$J1245)*1,G$1461:G$1491))</f>
        <v>-1.2657046244668573</v>
      </c>
    </row>
    <row r="1246" spans="1:15" x14ac:dyDescent="0.55000000000000004">
      <c r="A1246" s="3">
        <v>41</v>
      </c>
      <c r="B1246" s="4">
        <v>3</v>
      </c>
      <c r="C1246" s="2">
        <f>IFERROR(LN(実質付加価値!C1246),"")</f>
        <v>11.604270898760848</v>
      </c>
      <c r="D1246" s="2">
        <f>IFERROR(LN(実質付加価値!D1246),"")</f>
        <v>11.690905865354296</v>
      </c>
      <c r="E1246" s="2">
        <f>IFERROR(LN(実質付加価値!E1246),"")</f>
        <v>11.759479947670483</v>
      </c>
      <c r="F1246" s="2">
        <f>IFERROR(LN(実質付加価値!F1246),"")</f>
        <v>11.778752695546165</v>
      </c>
      <c r="G1246" s="2">
        <f>IFERROR(LN(実質付加価値!G1246),"")</f>
        <v>11.705626595187892</v>
      </c>
      <c r="I1246" s="3">
        <v>41</v>
      </c>
      <c r="J1246" s="3">
        <v>3</v>
      </c>
      <c r="K1246" s="2" cm="1">
        <f t="array" ref="K1246">IF(C1246="","",C1246-SUMPRODUCT(($B$1461:$B$1491=$J1246)*1,C$1461:C$1491))</f>
        <v>-0.45915316802593509</v>
      </c>
      <c r="L1246" s="2" cm="1">
        <f t="array" ref="L1246">IF(D1246="","",D1246-SUMPRODUCT(($B$1461:$B$1491=$J1246)*1,D$1461:D$1491))</f>
        <v>-0.40163205030397542</v>
      </c>
      <c r="M1246" s="2" cm="1">
        <f t="array" ref="M1246">IF(E1246="","",E1246-SUMPRODUCT(($B$1461:$B$1491=$J1246)*1,E$1461:E$1491))</f>
        <v>-0.37478130345588667</v>
      </c>
      <c r="N1246" s="2" cm="1">
        <f t="array" ref="N1246">IF(F1246="","",F1246-SUMPRODUCT(($B$1461:$B$1491=$J1246)*1,F$1461:F$1491))</f>
        <v>-0.28577809322988657</v>
      </c>
      <c r="O1246" s="2" cm="1">
        <f t="array" ref="O1246">IF(G1246="","",G1246-SUMPRODUCT(($B$1461:$B$1491=$J1246)*1,G$1461:G$1491))</f>
        <v>-0.39882087248572162</v>
      </c>
    </row>
    <row r="1247" spans="1:15" x14ac:dyDescent="0.55000000000000004">
      <c r="A1247" s="3">
        <v>41</v>
      </c>
      <c r="B1247" s="4">
        <v>4</v>
      </c>
      <c r="C1247" s="2">
        <f>IFERROR(LN(実質付加価値!C1247),"")</f>
        <v>9.0351071057641086</v>
      </c>
      <c r="D1247" s="2">
        <f>IFERROR(LN(実質付加価値!D1247),"")</f>
        <v>8.9985424097200113</v>
      </c>
      <c r="E1247" s="2">
        <f>IFERROR(LN(実質付加価値!E1247),"")</f>
        <v>9.114142442386747</v>
      </c>
      <c r="F1247" s="2">
        <f>IFERROR(LN(実質付加価値!F1247),"")</f>
        <v>8.8848628984050464</v>
      </c>
      <c r="G1247" s="2">
        <f>IFERROR(LN(実質付加価値!G1247),"")</f>
        <v>8.8443420493779055</v>
      </c>
      <c r="I1247" s="3">
        <v>41</v>
      </c>
      <c r="J1247" s="3">
        <v>4</v>
      </c>
      <c r="K1247" s="2" cm="1">
        <f t="array" ref="K1247">IF(C1247="","",C1247-SUMPRODUCT(($B$1461:$B$1491=$J1247)*1,C$1461:C$1491))</f>
        <v>-0.89841455120150471</v>
      </c>
      <c r="L1247" s="2" cm="1">
        <f t="array" ref="L1247">IF(D1247="","",D1247-SUMPRODUCT(($B$1461:$B$1491=$J1247)*1,D$1461:D$1491))</f>
        <v>-1.0318003840565719</v>
      </c>
      <c r="M1247" s="2" cm="1">
        <f t="array" ref="M1247">IF(E1247="","",E1247-SUMPRODUCT(($B$1461:$B$1491=$J1247)*1,E$1461:E$1491))</f>
        <v>-0.82456376607434301</v>
      </c>
      <c r="N1247" s="2" cm="1">
        <f t="array" ref="N1247">IF(F1247="","",F1247-SUMPRODUCT(($B$1461:$B$1491=$J1247)*1,F$1461:F$1491))</f>
        <v>-0.94130007295659723</v>
      </c>
      <c r="O1247" s="2" cm="1">
        <f t="array" ref="O1247">IF(G1247="","",G1247-SUMPRODUCT(($B$1461:$B$1491=$J1247)*1,G$1461:G$1491))</f>
        <v>-0.95677658274214039</v>
      </c>
    </row>
    <row r="1248" spans="1:15" x14ac:dyDescent="0.55000000000000004">
      <c r="A1248" s="3">
        <v>41</v>
      </c>
      <c r="B1248" s="4">
        <v>5</v>
      </c>
      <c r="C1248" s="2">
        <f>IFERROR(LN(実質付加価値!C1248),"")</f>
        <v>10.011060913106252</v>
      </c>
      <c r="D1248" s="2">
        <f>IFERROR(LN(実質付加価値!D1248),"")</f>
        <v>10.078411321597576</v>
      </c>
      <c r="E1248" s="2">
        <f>IFERROR(LN(実質付加価値!E1248),"")</f>
        <v>10.22272861605266</v>
      </c>
      <c r="F1248" s="2">
        <f>IFERROR(LN(実質付加価値!F1248),"")</f>
        <v>10.089515607893352</v>
      </c>
      <c r="G1248" s="2">
        <f>IFERROR(LN(実質付加価値!G1248),"")</f>
        <v>9.8697041849515603</v>
      </c>
      <c r="I1248" s="3">
        <v>41</v>
      </c>
      <c r="J1248" s="3">
        <v>5</v>
      </c>
      <c r="K1248" s="2" cm="1">
        <f t="array" ref="K1248">IF(C1248="","",C1248-SUMPRODUCT(($B$1461:$B$1491=$J1248)*1,C$1461:C$1491))</f>
        <v>-0.22609555394415182</v>
      </c>
      <c r="L1248" s="2" cm="1">
        <f t="array" ref="L1248">IF(D1248="","",D1248-SUMPRODUCT(($B$1461:$B$1491=$J1248)*1,D$1461:D$1491))</f>
        <v>-0.30279540569836882</v>
      </c>
      <c r="M1248" s="2" cm="1">
        <f t="array" ref="M1248">IF(E1248="","",E1248-SUMPRODUCT(($B$1461:$B$1491=$J1248)*1,E$1461:E$1491))</f>
        <v>-0.20073863415860771</v>
      </c>
      <c r="N1248" s="2" cm="1">
        <f t="array" ref="N1248">IF(F1248="","",F1248-SUMPRODUCT(($B$1461:$B$1491=$J1248)*1,F$1461:F$1491))</f>
        <v>-0.16335309353613603</v>
      </c>
      <c r="O1248" s="2" cm="1">
        <f t="array" ref="O1248">IF(G1248="","",G1248-SUMPRODUCT(($B$1461:$B$1491=$J1248)*1,G$1461:G$1491))</f>
        <v>-0.44959521634658017</v>
      </c>
    </row>
    <row r="1249" spans="1:15" x14ac:dyDescent="0.55000000000000004">
      <c r="A1249" s="3">
        <v>41</v>
      </c>
      <c r="B1249" s="4">
        <v>6</v>
      </c>
      <c r="C1249" s="2">
        <f>IFERROR(LN(実質付加価値!C1249),"")</f>
        <v>11.216539893349855</v>
      </c>
      <c r="D1249" s="2">
        <f>IFERROR(LN(実質付加価値!D1249),"")</f>
        <v>11.603059359739252</v>
      </c>
      <c r="E1249" s="2">
        <f>IFERROR(LN(実質付加価値!E1249),"")</f>
        <v>11.476263720711628</v>
      </c>
      <c r="F1249" s="2">
        <f>IFERROR(LN(実質付加価値!F1249),"")</f>
        <v>11.391466142236279</v>
      </c>
      <c r="G1249" s="2">
        <f>IFERROR(LN(実質付加価値!G1249),"")</f>
        <v>11.642289982223533</v>
      </c>
      <c r="I1249" s="3">
        <v>41</v>
      </c>
      <c r="J1249" s="3">
        <v>6</v>
      </c>
      <c r="K1249" s="2" cm="1">
        <f t="array" ref="K1249">IF(C1249="","",C1249-SUMPRODUCT(($B$1461:$B$1491=$J1249)*1,C$1461:C$1491))</f>
        <v>-0.62292623274460013</v>
      </c>
      <c r="L1249" s="2" cm="1">
        <f t="array" ref="L1249">IF(D1249="","",D1249-SUMPRODUCT(($B$1461:$B$1491=$J1249)*1,D$1461:D$1491))</f>
        <v>-0.29434389015220397</v>
      </c>
      <c r="M1249" s="2" cm="1">
        <f t="array" ref="M1249">IF(E1249="","",E1249-SUMPRODUCT(($B$1461:$B$1491=$J1249)*1,E$1461:E$1491))</f>
        <v>-0.57372144804404179</v>
      </c>
      <c r="N1249" s="2" cm="1">
        <f t="array" ref="N1249">IF(F1249="","",F1249-SUMPRODUCT(($B$1461:$B$1491=$J1249)*1,F$1461:F$1491))</f>
        <v>-0.66059149862143052</v>
      </c>
      <c r="O1249" s="2" cm="1">
        <f t="array" ref="O1249">IF(G1249="","",G1249-SUMPRODUCT(($B$1461:$B$1491=$J1249)*1,G$1461:G$1491))</f>
        <v>-0.43845880394411552</v>
      </c>
    </row>
    <row r="1250" spans="1:15" x14ac:dyDescent="0.55000000000000004">
      <c r="A1250" s="3">
        <v>41</v>
      </c>
      <c r="B1250" s="4">
        <v>7</v>
      </c>
      <c r="C1250" s="2">
        <f>IFERROR(LN(実質付加価値!C1250),"")</f>
        <v>9.8748962941697709</v>
      </c>
      <c r="D1250" s="2">
        <f>IFERROR(LN(実質付加価値!D1250),"")</f>
        <v>9.9206471422186961</v>
      </c>
      <c r="E1250" s="2">
        <f>IFERROR(LN(実質付加価値!E1250),"")</f>
        <v>10.009356297899579</v>
      </c>
      <c r="F1250" s="2">
        <f>IFERROR(LN(実質付加価値!F1250),"")</f>
        <v>10.077591764212611</v>
      </c>
      <c r="G1250" s="2">
        <f>IFERROR(LN(実質付加価値!G1250),"")</f>
        <v>10.17489412160613</v>
      </c>
      <c r="I1250" s="3">
        <v>41</v>
      </c>
      <c r="J1250" s="3">
        <v>7</v>
      </c>
      <c r="K1250" s="2" cm="1">
        <f t="array" ref="K1250">IF(C1250="","",C1250-SUMPRODUCT(($B$1461:$B$1491=$J1250)*1,C$1461:C$1491))</f>
        <v>-0.63032421746940592</v>
      </c>
      <c r="L1250" s="2" cm="1">
        <f t="array" ref="L1250">IF(D1250="","",D1250-SUMPRODUCT(($B$1461:$B$1491=$J1250)*1,D$1461:D$1491))</f>
        <v>-0.80160530693832577</v>
      </c>
      <c r="M1250" s="2" cm="1">
        <f t="array" ref="M1250">IF(E1250="","",E1250-SUMPRODUCT(($B$1461:$B$1491=$J1250)*1,E$1461:E$1491))</f>
        <v>-0.64558101516377064</v>
      </c>
      <c r="N1250" s="2" cm="1">
        <f t="array" ref="N1250">IF(F1250="","",F1250-SUMPRODUCT(($B$1461:$B$1491=$J1250)*1,F$1461:F$1491))</f>
        <v>-0.56741390372787315</v>
      </c>
      <c r="O1250" s="2" cm="1">
        <f t="array" ref="O1250">IF(G1250="","",G1250-SUMPRODUCT(($B$1461:$B$1491=$J1250)*1,G$1461:G$1491))</f>
        <v>-0.4994549242272317</v>
      </c>
    </row>
    <row r="1251" spans="1:15" x14ac:dyDescent="0.55000000000000004">
      <c r="A1251" s="3">
        <v>41</v>
      </c>
      <c r="B1251" s="4">
        <v>8</v>
      </c>
      <c r="C1251" s="2">
        <f>IFERROR(LN(実質付加価値!C1251),"")</f>
        <v>10.867617295598871</v>
      </c>
      <c r="D1251" s="2">
        <f>IFERROR(LN(実質付加価値!D1251),"")</f>
        <v>10.773399974719259</v>
      </c>
      <c r="E1251" s="2">
        <f>IFERROR(LN(実質付加価値!E1251),"")</f>
        <v>10.961990792188871</v>
      </c>
      <c r="F1251" s="2">
        <f>IFERROR(LN(実質付加価値!F1251),"")</f>
        <v>11.006473596171134</v>
      </c>
      <c r="G1251" s="2">
        <f>IFERROR(LN(実質付加価値!G1251),"")</f>
        <v>9.7929667564188332</v>
      </c>
      <c r="I1251" s="3">
        <v>41</v>
      </c>
      <c r="J1251" s="3">
        <v>8</v>
      </c>
      <c r="K1251" s="2" cm="1">
        <f t="array" ref="K1251">IF(C1251="","",C1251-SUMPRODUCT(($B$1461:$B$1491=$J1251)*1,C$1461:C$1491))</f>
        <v>-0.66818969563817632</v>
      </c>
      <c r="L1251" s="2" cm="1">
        <f t="array" ref="L1251">IF(D1251="","",D1251-SUMPRODUCT(($B$1461:$B$1491=$J1251)*1,D$1461:D$1491))</f>
        <v>-0.81684664401733542</v>
      </c>
      <c r="M1251" s="2" cm="1">
        <f t="array" ref="M1251">IF(E1251="","",E1251-SUMPRODUCT(($B$1461:$B$1491=$J1251)*1,E$1461:E$1491))</f>
        <v>-0.48006302051784111</v>
      </c>
      <c r="N1251" s="2" cm="1">
        <f t="array" ref="N1251">IF(F1251="","",F1251-SUMPRODUCT(($B$1461:$B$1491=$J1251)*1,F$1461:F$1491))</f>
        <v>-0.40930178045512733</v>
      </c>
      <c r="O1251" s="2" cm="1">
        <f t="array" ref="O1251">IF(G1251="","",G1251-SUMPRODUCT(($B$1461:$B$1491=$J1251)*1,G$1461:G$1491))</f>
        <v>-1.4485524465253388</v>
      </c>
    </row>
    <row r="1252" spans="1:15" x14ac:dyDescent="0.55000000000000004">
      <c r="A1252" s="3">
        <v>41</v>
      </c>
      <c r="B1252" s="4">
        <v>9</v>
      </c>
      <c r="C1252" s="2">
        <f>IFERROR(LN(実質付加価値!C1252),"")</f>
        <v>10.491657115723131</v>
      </c>
      <c r="D1252" s="2">
        <f>IFERROR(LN(実質付加価値!D1252),"")</f>
        <v>10.442198981444566</v>
      </c>
      <c r="E1252" s="2">
        <f>IFERROR(LN(実質付加価値!E1252),"")</f>
        <v>10.388585094500515</v>
      </c>
      <c r="F1252" s="2">
        <f>IFERROR(LN(実質付加価値!F1252),"")</f>
        <v>10.227904110112615</v>
      </c>
      <c r="G1252" s="2">
        <f>IFERROR(LN(実質付加価値!G1252),"")</f>
        <v>10.458006406726735</v>
      </c>
      <c r="I1252" s="3">
        <v>41</v>
      </c>
      <c r="J1252" s="3">
        <v>9</v>
      </c>
      <c r="K1252" s="2" cm="1">
        <f t="array" ref="K1252">IF(C1252="","",C1252-SUMPRODUCT(($B$1461:$B$1491=$J1252)*1,C$1461:C$1491))</f>
        <v>-0.52941891449446388</v>
      </c>
      <c r="L1252" s="2" cm="1">
        <f t="array" ref="L1252">IF(D1252="","",D1252-SUMPRODUCT(($B$1461:$B$1491=$J1252)*1,D$1461:D$1491))</f>
        <v>-0.62085882755994426</v>
      </c>
      <c r="M1252" s="2" cm="1">
        <f t="array" ref="M1252">IF(E1252="","",E1252-SUMPRODUCT(($B$1461:$B$1491=$J1252)*1,E$1461:E$1491))</f>
        <v>-0.72922018893953933</v>
      </c>
      <c r="N1252" s="2" cm="1">
        <f t="array" ref="N1252">IF(F1252="","",F1252-SUMPRODUCT(($B$1461:$B$1491=$J1252)*1,F$1461:F$1491))</f>
        <v>-0.78647903258019092</v>
      </c>
      <c r="O1252" s="2" cm="1">
        <f t="array" ref="O1252">IF(G1252="","",G1252-SUMPRODUCT(($B$1461:$B$1491=$J1252)*1,G$1461:G$1491))</f>
        <v>-0.67451286876111816</v>
      </c>
    </row>
    <row r="1253" spans="1:15" x14ac:dyDescent="0.55000000000000004">
      <c r="A1253" s="3">
        <v>41</v>
      </c>
      <c r="B1253" s="4">
        <v>10</v>
      </c>
      <c r="C1253" s="2">
        <f>IFERROR(LN(実質付加価値!C1253),"")</f>
        <v>10.709375415132072</v>
      </c>
      <c r="D1253" s="2">
        <f>IFERROR(LN(実質付加価値!D1253),"")</f>
        <v>10.719339403753869</v>
      </c>
      <c r="E1253" s="2">
        <f>IFERROR(LN(実質付加価値!E1253),"")</f>
        <v>11.079006303919128</v>
      </c>
      <c r="F1253" s="2">
        <f>IFERROR(LN(実質付加価値!F1253),"")</f>
        <v>10.920222276820306</v>
      </c>
      <c r="G1253" s="2">
        <f>IFERROR(LN(実質付加価値!G1253),"")</f>
        <v>11.164686543757957</v>
      </c>
      <c r="I1253" s="3">
        <v>41</v>
      </c>
      <c r="J1253" s="3">
        <v>10</v>
      </c>
      <c r="K1253" s="2" cm="1">
        <f t="array" ref="K1253">IF(C1253="","",C1253-SUMPRODUCT(($B$1461:$B$1491=$J1253)*1,C$1461:C$1491))</f>
        <v>-1.2990607088476711</v>
      </c>
      <c r="L1253" s="2" cm="1">
        <f t="array" ref="L1253">IF(D1253="","",D1253-SUMPRODUCT(($B$1461:$B$1491=$J1253)*1,D$1461:D$1491))</f>
        <v>-1.3590504361038338</v>
      </c>
      <c r="M1253" s="2" cm="1">
        <f t="array" ref="M1253">IF(E1253="","",E1253-SUMPRODUCT(($B$1461:$B$1491=$J1253)*1,E$1461:E$1491))</f>
        <v>-1.1296992591434538</v>
      </c>
      <c r="N1253" s="2" cm="1">
        <f t="array" ref="N1253">IF(F1253="","",F1253-SUMPRODUCT(($B$1461:$B$1491=$J1253)*1,F$1461:F$1491))</f>
        <v>-1.1998636424387996</v>
      </c>
      <c r="O1253" s="2" cm="1">
        <f t="array" ref="O1253">IF(G1253="","",G1253-SUMPRODUCT(($B$1461:$B$1491=$J1253)*1,G$1461:G$1491))</f>
        <v>-1.141830291002119</v>
      </c>
    </row>
    <row r="1254" spans="1:15" x14ac:dyDescent="0.55000000000000004">
      <c r="A1254" s="3">
        <v>41</v>
      </c>
      <c r="B1254" s="4">
        <v>11</v>
      </c>
      <c r="C1254" s="2">
        <f>IFERROR(LN(実質付加価値!C1254),"")</f>
        <v>10.346713078539652</v>
      </c>
      <c r="D1254" s="2">
        <f>IFERROR(LN(実質付加価値!D1254),"")</f>
        <v>10.744575077492518</v>
      </c>
      <c r="E1254" s="2">
        <f>IFERROR(LN(実質付加価値!E1254),"")</f>
        <v>11.390547949162524</v>
      </c>
      <c r="F1254" s="2">
        <f>IFERROR(LN(実質付加価値!F1254),"")</f>
        <v>11.58041398088246</v>
      </c>
      <c r="G1254" s="2">
        <f>IFERROR(LN(実質付加価値!G1254),"")</f>
        <v>11.856209545382701</v>
      </c>
      <c r="I1254" s="3">
        <v>41</v>
      </c>
      <c r="J1254" s="3">
        <v>11</v>
      </c>
      <c r="K1254" s="2" cm="1">
        <f t="array" ref="K1254">IF(C1254="","",C1254-SUMPRODUCT(($B$1461:$B$1491=$J1254)*1,C$1461:C$1491))</f>
        <v>-0.49005855492518435</v>
      </c>
      <c r="L1254" s="2" cm="1">
        <f t="array" ref="L1254">IF(D1254="","",D1254-SUMPRODUCT(($B$1461:$B$1491=$J1254)*1,D$1461:D$1491))</f>
        <v>-0.31601000015734293</v>
      </c>
      <c r="M1254" s="2" cm="1">
        <f t="array" ref="M1254">IF(E1254="","",E1254-SUMPRODUCT(($B$1461:$B$1491=$J1254)*1,E$1461:E$1491))</f>
        <v>0.1035045620621986</v>
      </c>
      <c r="N1254" s="2" cm="1">
        <f t="array" ref="N1254">IF(F1254="","",F1254-SUMPRODUCT(($B$1461:$B$1491=$J1254)*1,F$1461:F$1491))</f>
        <v>0.23149286821500503</v>
      </c>
      <c r="O1254" s="2" cm="1">
        <f t="array" ref="O1254">IF(G1254="","",G1254-SUMPRODUCT(($B$1461:$B$1491=$J1254)*1,G$1461:G$1491))</f>
        <v>0.28822484721567498</v>
      </c>
    </row>
    <row r="1255" spans="1:15" x14ac:dyDescent="0.55000000000000004">
      <c r="A1255" s="3">
        <v>41</v>
      </c>
      <c r="B1255" s="4">
        <v>12</v>
      </c>
      <c r="C1255" s="2">
        <f>IFERROR(LN(実質付加価値!C1255),"")</f>
        <v>10.283297305616184</v>
      </c>
      <c r="D1255" s="2">
        <f>IFERROR(LN(実質付加価値!D1255),"")</f>
        <v>11.068453322582014</v>
      </c>
      <c r="E1255" s="2">
        <f>IFERROR(LN(実質付加価値!E1255),"")</f>
        <v>11.096285618481573</v>
      </c>
      <c r="F1255" s="2">
        <f>IFERROR(LN(実質付加価値!F1255),"")</f>
        <v>10.972472765859814</v>
      </c>
      <c r="G1255" s="2">
        <f>IFERROR(LN(実質付加価値!G1255),"")</f>
        <v>10.943868452993639</v>
      </c>
      <c r="I1255" s="3">
        <v>41</v>
      </c>
      <c r="J1255" s="3">
        <v>12</v>
      </c>
      <c r="K1255" s="2" cm="1">
        <f t="array" ref="K1255">IF(C1255="","",C1255-SUMPRODUCT(($B$1461:$B$1491=$J1255)*1,C$1461:C$1491))</f>
        <v>-0.67727237396262652</v>
      </c>
      <c r="L1255" s="2" cm="1">
        <f t="array" ref="L1255">IF(D1255="","",D1255-SUMPRODUCT(($B$1461:$B$1491=$J1255)*1,D$1461:D$1491))</f>
        <v>1.5195451032656848E-2</v>
      </c>
      <c r="M1255" s="2" cm="1">
        <f t="array" ref="M1255">IF(E1255="","",E1255-SUMPRODUCT(($B$1461:$B$1491=$J1255)*1,E$1461:E$1491))</f>
        <v>-7.6509073330589317E-2</v>
      </c>
      <c r="N1255" s="2" cm="1">
        <f t="array" ref="N1255">IF(F1255="","",F1255-SUMPRODUCT(($B$1461:$B$1491=$J1255)*1,F$1461:F$1491))</f>
        <v>-0.12001216036394347</v>
      </c>
      <c r="O1255" s="2" cm="1">
        <f t="array" ref="O1255">IF(G1255="","",G1255-SUMPRODUCT(($B$1461:$B$1491=$J1255)*1,G$1461:G$1491))</f>
        <v>-0.28806353430522869</v>
      </c>
    </row>
    <row r="1256" spans="1:15" x14ac:dyDescent="0.55000000000000004">
      <c r="A1256" s="3">
        <v>41</v>
      </c>
      <c r="B1256" s="4">
        <v>13</v>
      </c>
      <c r="C1256" s="2">
        <f>IFERROR(LN(実質付加価値!C1256),"")</f>
        <v>9.1824078559376492</v>
      </c>
      <c r="D1256" s="2">
        <f>IFERROR(LN(実質付加価値!D1256),"")</f>
        <v>9.1156127304277259</v>
      </c>
      <c r="E1256" s="2">
        <f>IFERROR(LN(実質付加価値!E1256),"")</f>
        <v>8.8802917027183863</v>
      </c>
      <c r="F1256" s="2">
        <f>IFERROR(LN(実質付加価値!F1256),"")</f>
        <v>8.5479134791848104</v>
      </c>
      <c r="G1256" s="2">
        <f>IFERROR(LN(実質付加価値!G1256),"")</f>
        <v>8.8612139077505319</v>
      </c>
      <c r="I1256" s="3">
        <v>41</v>
      </c>
      <c r="J1256" s="3">
        <v>13</v>
      </c>
      <c r="K1256" s="2" cm="1">
        <f t="array" ref="K1256">IF(C1256="","",C1256-SUMPRODUCT(($B$1461:$B$1491=$J1256)*1,C$1461:C$1491))</f>
        <v>-0.71167199464173159</v>
      </c>
      <c r="L1256" s="2" cm="1">
        <f t="array" ref="L1256">IF(D1256="","",D1256-SUMPRODUCT(($B$1461:$B$1491=$J1256)*1,D$1461:D$1491))</f>
        <v>9.7045319766008831E-2</v>
      </c>
      <c r="M1256" s="2" cm="1">
        <f t="array" ref="M1256">IF(E1256="","",E1256-SUMPRODUCT(($B$1461:$B$1491=$J1256)*1,E$1461:E$1491))</f>
        <v>-0.18002714734767977</v>
      </c>
      <c r="N1256" s="2" cm="1">
        <f t="array" ref="N1256">IF(F1256="","",F1256-SUMPRODUCT(($B$1461:$B$1491=$J1256)*1,F$1461:F$1491))</f>
        <v>-0.30359147813717691</v>
      </c>
      <c r="O1256" s="2" cm="1">
        <f t="array" ref="O1256">IF(G1256="","",G1256-SUMPRODUCT(($B$1461:$B$1491=$J1256)*1,G$1461:G$1491))</f>
        <v>-0.25921171240921126</v>
      </c>
    </row>
    <row r="1257" spans="1:15" x14ac:dyDescent="0.55000000000000004">
      <c r="A1257" s="3">
        <v>41</v>
      </c>
      <c r="B1257" s="4">
        <v>14</v>
      </c>
      <c r="C1257" s="2">
        <f>IFERROR(LN(実質付加価値!C1257),"")</f>
        <v>11.016264695584299</v>
      </c>
      <c r="D1257" s="2">
        <f>IFERROR(LN(実質付加価値!D1257),"")</f>
        <v>10.576358744013961</v>
      </c>
      <c r="E1257" s="2">
        <f>IFERROR(LN(実質付加価値!E1257),"")</f>
        <v>11.256941598312569</v>
      </c>
      <c r="F1257" s="2">
        <f>IFERROR(LN(実質付加価値!F1257),"")</f>
        <v>10.953358632717277</v>
      </c>
      <c r="G1257" s="2">
        <f>IFERROR(LN(実質付加価値!G1257),"")</f>
        <v>10.665170689809715</v>
      </c>
      <c r="I1257" s="3">
        <v>41</v>
      </c>
      <c r="J1257" s="3">
        <v>14</v>
      </c>
      <c r="K1257" s="2" cm="1">
        <f t="array" ref="K1257">IF(C1257="","",C1257-SUMPRODUCT(($B$1461:$B$1491=$J1257)*1,C$1461:C$1491))</f>
        <v>-0.44638309734020076</v>
      </c>
      <c r="L1257" s="2" cm="1">
        <f t="array" ref="L1257">IF(D1257="","",D1257-SUMPRODUCT(($B$1461:$B$1491=$J1257)*1,D$1461:D$1491))</f>
        <v>-0.66117026501965093</v>
      </c>
      <c r="M1257" s="2" cm="1">
        <f t="array" ref="M1257">IF(E1257="","",E1257-SUMPRODUCT(($B$1461:$B$1491=$J1257)*1,E$1461:E$1491))</f>
        <v>-0.23494743991681766</v>
      </c>
      <c r="N1257" s="2" cm="1">
        <f t="array" ref="N1257">IF(F1257="","",F1257-SUMPRODUCT(($B$1461:$B$1491=$J1257)*1,F$1461:F$1491))</f>
        <v>-0.42997937592909352</v>
      </c>
      <c r="O1257" s="2" cm="1">
        <f t="array" ref="O1257">IF(G1257="","",G1257-SUMPRODUCT(($B$1461:$B$1491=$J1257)*1,G$1461:G$1491))</f>
        <v>-0.82863082873638483</v>
      </c>
    </row>
    <row r="1258" spans="1:15" x14ac:dyDescent="0.55000000000000004">
      <c r="A1258" s="3">
        <v>41</v>
      </c>
      <c r="B1258" s="4">
        <v>15</v>
      </c>
      <c r="C1258" s="2">
        <f>IFERROR(LN(実質付加価値!C1258),"")</f>
        <v>9.1218971213693898</v>
      </c>
      <c r="D1258" s="2">
        <f>IFERROR(LN(実質付加価値!D1258),"")</f>
        <v>9.0353945416013062</v>
      </c>
      <c r="E1258" s="2">
        <f>IFERROR(LN(実質付加価値!E1258),"")</f>
        <v>8.94673226529593</v>
      </c>
      <c r="F1258" s="2">
        <f>IFERROR(LN(実質付加価値!F1258),"")</f>
        <v>8.5576943481128058</v>
      </c>
      <c r="G1258" s="2">
        <f>IFERROR(LN(実質付加価値!G1258),"")</f>
        <v>8.6462190394588312</v>
      </c>
      <c r="I1258" s="3">
        <v>41</v>
      </c>
      <c r="J1258" s="3">
        <v>15</v>
      </c>
      <c r="K1258" s="2" cm="1">
        <f t="array" ref="K1258">IF(C1258="","",C1258-SUMPRODUCT(($B$1461:$B$1491=$J1258)*1,C$1461:C$1491))</f>
        <v>-1.0423578263880806</v>
      </c>
      <c r="L1258" s="2" cm="1">
        <f t="array" ref="L1258">IF(D1258="","",D1258-SUMPRODUCT(($B$1461:$B$1491=$J1258)*1,D$1461:D$1491))</f>
        <v>-1.102181931712904</v>
      </c>
      <c r="M1258" s="2" cm="1">
        <f t="array" ref="M1258">IF(E1258="","",E1258-SUMPRODUCT(($B$1461:$B$1491=$J1258)*1,E$1461:E$1491))</f>
        <v>-1.0927475049163977</v>
      </c>
      <c r="N1258" s="2" cm="1">
        <f t="array" ref="N1258">IF(F1258="","",F1258-SUMPRODUCT(($B$1461:$B$1491=$J1258)*1,F$1461:F$1491))</f>
        <v>-1.3431693819975052</v>
      </c>
      <c r="O1258" s="2" cm="1">
        <f t="array" ref="O1258">IF(G1258="","",G1258-SUMPRODUCT(($B$1461:$B$1491=$J1258)*1,G$1461:G$1491))</f>
        <v>-1.2978328233000873</v>
      </c>
    </row>
    <row r="1259" spans="1:15" x14ac:dyDescent="0.55000000000000004">
      <c r="A1259" s="3">
        <v>41</v>
      </c>
      <c r="B1259" s="4">
        <v>16</v>
      </c>
      <c r="C1259" s="2">
        <f>IFERROR(LN(実質付加価値!C1259),"")</f>
        <v>10.779651150144504</v>
      </c>
      <c r="D1259" s="2">
        <f>IFERROR(LN(実質付加価値!D1259),"")</f>
        <v>10.912579586132459</v>
      </c>
      <c r="E1259" s="2">
        <f>IFERROR(LN(実質付加価値!E1259),"")</f>
        <v>11.182997639497039</v>
      </c>
      <c r="F1259" s="2">
        <f>IFERROR(LN(実質付加価値!F1259),"")</f>
        <v>11.064530624827933</v>
      </c>
      <c r="G1259" s="2">
        <f>IFERROR(LN(実質付加価値!G1259),"")</f>
        <v>11.036034692610743</v>
      </c>
      <c r="I1259" s="3">
        <v>41</v>
      </c>
      <c r="J1259" s="3">
        <v>16</v>
      </c>
      <c r="K1259" s="2" cm="1">
        <f t="array" ref="K1259">IF(C1259="","",C1259-SUMPRODUCT(($B$1461:$B$1491=$J1259)*1,C$1461:C$1491))</f>
        <v>-0.66857065206960442</v>
      </c>
      <c r="L1259" s="2" cm="1">
        <f t="array" ref="L1259">IF(D1259="","",D1259-SUMPRODUCT(($B$1461:$B$1491=$J1259)*1,D$1461:D$1491))</f>
        <v>-0.69467090166508072</v>
      </c>
      <c r="M1259" s="2" cm="1">
        <f t="array" ref="M1259">IF(E1259="","",E1259-SUMPRODUCT(($B$1461:$B$1491=$J1259)*1,E$1461:E$1491))</f>
        <v>-0.57203522597513157</v>
      </c>
      <c r="N1259" s="2" cm="1">
        <f t="array" ref="N1259">IF(F1259="","",F1259-SUMPRODUCT(($B$1461:$B$1491=$J1259)*1,F$1461:F$1491))</f>
        <v>-0.59851482622426389</v>
      </c>
      <c r="O1259" s="2" cm="1">
        <f t="array" ref="O1259">IF(G1259="","",G1259-SUMPRODUCT(($B$1461:$B$1491=$J1259)*1,G$1461:G$1491))</f>
        <v>-0.67898508677472691</v>
      </c>
    </row>
    <row r="1260" spans="1:15" x14ac:dyDescent="0.55000000000000004">
      <c r="A1260" s="3">
        <v>41</v>
      </c>
      <c r="B1260" s="4">
        <v>17</v>
      </c>
      <c r="C1260" s="2">
        <f>IFERROR(LN(実質付加価値!C1260),"")</f>
        <v>12.066960855674596</v>
      </c>
      <c r="D1260" s="2">
        <f>IFERROR(LN(実質付加価値!D1260),"")</f>
        <v>11.070815881963146</v>
      </c>
      <c r="E1260" s="2">
        <f>IFERROR(LN(実質付加価値!E1260),"")</f>
        <v>11.765529376791232</v>
      </c>
      <c r="F1260" s="2">
        <f>IFERROR(LN(実質付加価値!F1260),"")</f>
        <v>11.665069642577887</v>
      </c>
      <c r="G1260" s="2">
        <f>IFERROR(LN(実質付加価値!G1260),"")</f>
        <v>11.620194724681635</v>
      </c>
      <c r="I1260" s="3">
        <v>41</v>
      </c>
      <c r="J1260" s="3">
        <v>17</v>
      </c>
      <c r="K1260" s="2" cm="1">
        <f t="array" ref="K1260">IF(C1260="","",C1260-SUMPRODUCT(($B$1461:$B$1491=$J1260)*1,C$1461:C$1491))</f>
        <v>-0.42737781124055374</v>
      </c>
      <c r="L1260" s="2" cm="1">
        <f t="array" ref="L1260">IF(D1260="","",D1260-SUMPRODUCT(($B$1461:$B$1491=$J1260)*1,D$1461:D$1491))</f>
        <v>-1.2526024161193021</v>
      </c>
      <c r="M1260" s="2" cm="1">
        <f t="array" ref="M1260">IF(E1260="","",E1260-SUMPRODUCT(($B$1461:$B$1491=$J1260)*1,E$1461:E$1491))</f>
        <v>-0.68213576675976206</v>
      </c>
      <c r="N1260" s="2" cm="1">
        <f t="array" ref="N1260">IF(F1260="","",F1260-SUMPRODUCT(($B$1461:$B$1491=$J1260)*1,F$1461:F$1491))</f>
        <v>-0.74114376082540012</v>
      </c>
      <c r="O1260" s="2" cm="1">
        <f t="array" ref="O1260">IF(G1260="","",G1260-SUMPRODUCT(($B$1461:$B$1491=$J1260)*1,G$1461:G$1491))</f>
        <v>-0.80102380250932725</v>
      </c>
    </row>
    <row r="1261" spans="1:15" x14ac:dyDescent="0.55000000000000004">
      <c r="A1261" s="3">
        <v>41</v>
      </c>
      <c r="B1261" s="4">
        <v>18</v>
      </c>
      <c r="C1261" s="2">
        <f>IFERROR(LN(実質付加価値!C1261),"")</f>
        <v>12.117938911538589</v>
      </c>
      <c r="D1261" s="2">
        <f>IFERROR(LN(実質付加価値!D1261),"")</f>
        <v>11.967506645024597</v>
      </c>
      <c r="E1261" s="2">
        <f>IFERROR(LN(実質付加価値!E1261),"")</f>
        <v>12.035720517934436</v>
      </c>
      <c r="F1261" s="2">
        <f>IFERROR(LN(実質付加価値!F1261),"")</f>
        <v>12.085576667116912</v>
      </c>
      <c r="G1261" s="2">
        <f>IFERROR(LN(実質付加価値!G1261),"")</f>
        <v>12.19508711687325</v>
      </c>
      <c r="I1261" s="3">
        <v>41</v>
      </c>
      <c r="J1261" s="3">
        <v>18</v>
      </c>
      <c r="K1261" s="2" cm="1">
        <f t="array" ref="K1261">IF(C1261="","",C1261-SUMPRODUCT(($B$1461:$B$1491=$J1261)*1,C$1461:C$1491))</f>
        <v>-0.7145801429791856</v>
      </c>
      <c r="L1261" s="2" cm="1">
        <f t="array" ref="L1261">IF(D1261="","",D1261-SUMPRODUCT(($B$1461:$B$1491=$J1261)*1,D$1461:D$1491))</f>
        <v>-0.98576773282422714</v>
      </c>
      <c r="M1261" s="2" cm="1">
        <f t="array" ref="M1261">IF(E1261="","",E1261-SUMPRODUCT(($B$1461:$B$1491=$J1261)*1,E$1461:E$1491))</f>
        <v>-0.96744574319466992</v>
      </c>
      <c r="N1261" s="2" cm="1">
        <f t="array" ref="N1261">IF(F1261="","",F1261-SUMPRODUCT(($B$1461:$B$1491=$J1261)*1,F$1461:F$1491))</f>
        <v>-0.92152866051300286</v>
      </c>
      <c r="O1261" s="2" cm="1">
        <f t="array" ref="O1261">IF(G1261="","",G1261-SUMPRODUCT(($B$1461:$B$1491=$J1261)*1,G$1461:G$1491))</f>
        <v>-0.77707471683469187</v>
      </c>
    </row>
    <row r="1262" spans="1:15" x14ac:dyDescent="0.55000000000000004">
      <c r="A1262" s="3">
        <v>41</v>
      </c>
      <c r="B1262" s="4">
        <v>19</v>
      </c>
      <c r="C1262" s="2">
        <f>IFERROR(LN(実質付加価値!C1262),"")</f>
        <v>11.659082768589574</v>
      </c>
      <c r="D1262" s="2">
        <f>IFERROR(LN(実質付加価値!D1262),"")</f>
        <v>11.167450823158747</v>
      </c>
      <c r="E1262" s="2">
        <f>IFERROR(LN(実質付加価値!E1262),"")</f>
        <v>11.111266606370528</v>
      </c>
      <c r="F1262" s="2">
        <f>IFERROR(LN(実質付加価値!F1262),"")</f>
        <v>11.133039067592277</v>
      </c>
      <c r="G1262" s="2">
        <f>IFERROR(LN(実質付加価値!G1262),"")</f>
        <v>11.355971590435088</v>
      </c>
      <c r="I1262" s="3">
        <v>41</v>
      </c>
      <c r="J1262" s="3">
        <v>19</v>
      </c>
      <c r="K1262" s="2" cm="1">
        <f t="array" ref="K1262">IF(C1262="","",C1262-SUMPRODUCT(($B$1461:$B$1491=$J1262)*1,C$1461:C$1491))</f>
        <v>-0.96773513245883258</v>
      </c>
      <c r="L1262" s="2" cm="1">
        <f t="array" ref="L1262">IF(D1262="","",D1262-SUMPRODUCT(($B$1461:$B$1491=$J1262)*1,D$1461:D$1491))</f>
        <v>-1.3256982022765786</v>
      </c>
      <c r="M1262" s="2" cm="1">
        <f t="array" ref="M1262">IF(E1262="","",E1262-SUMPRODUCT(($B$1461:$B$1491=$J1262)*1,E$1461:E$1491))</f>
        <v>-1.3529435750879681</v>
      </c>
      <c r="N1262" s="2" cm="1">
        <f t="array" ref="N1262">IF(F1262="","",F1262-SUMPRODUCT(($B$1461:$B$1491=$J1262)*1,F$1461:F$1491))</f>
        <v>-1.3067627075214929</v>
      </c>
      <c r="O1262" s="2" cm="1">
        <f t="array" ref="O1262">IF(G1262="","",G1262-SUMPRODUCT(($B$1461:$B$1491=$J1262)*1,G$1461:G$1491))</f>
        <v>-1.1790665869053232</v>
      </c>
    </row>
    <row r="1263" spans="1:15" x14ac:dyDescent="0.55000000000000004">
      <c r="A1263" s="3">
        <v>41</v>
      </c>
      <c r="B1263" s="4">
        <v>20</v>
      </c>
      <c r="C1263" s="2">
        <f>IFERROR(LN(実質付加価値!C1263),"")</f>
        <v>12.174228342576646</v>
      </c>
      <c r="D1263" s="2">
        <f>IFERROR(LN(実質付加価値!D1263),"")</f>
        <v>12.474105172557005</v>
      </c>
      <c r="E1263" s="2">
        <f>IFERROR(LN(実質付加価値!E1263),"")</f>
        <v>12.419727271424154</v>
      </c>
      <c r="F1263" s="2">
        <f>IFERROR(LN(実質付加価値!F1263),"")</f>
        <v>12.387223426877021</v>
      </c>
      <c r="G1263" s="2">
        <f>IFERROR(LN(実質付加価値!G1263),"")</f>
        <v>12.521810815205381</v>
      </c>
      <c r="I1263" s="3">
        <v>41</v>
      </c>
      <c r="J1263" s="3">
        <v>20</v>
      </c>
      <c r="K1263" s="2" cm="1">
        <f t="array" ref="K1263">IF(C1263="","",C1263-SUMPRODUCT(($B$1461:$B$1491=$J1263)*1,C$1461:C$1491))</f>
        <v>-0.67855232292004786</v>
      </c>
      <c r="L1263" s="2" cm="1">
        <f t="array" ref="L1263">IF(D1263="","",D1263-SUMPRODUCT(($B$1461:$B$1491=$J1263)*1,D$1461:D$1491))</f>
        <v>-0.59021700983156045</v>
      </c>
      <c r="M1263" s="2" cm="1">
        <f t="array" ref="M1263">IF(E1263="","",E1263-SUMPRODUCT(($B$1461:$B$1491=$J1263)*1,E$1461:E$1491))</f>
        <v>-0.59503286817832546</v>
      </c>
      <c r="N1263" s="2" cm="1">
        <f t="array" ref="N1263">IF(F1263="","",F1263-SUMPRODUCT(($B$1461:$B$1491=$J1263)*1,F$1461:F$1491))</f>
        <v>-0.59125133978081301</v>
      </c>
      <c r="O1263" s="2" cm="1">
        <f t="array" ref="O1263">IF(G1263="","",G1263-SUMPRODUCT(($B$1461:$B$1491=$J1263)*1,G$1461:G$1491))</f>
        <v>-0.50040087992830351</v>
      </c>
    </row>
    <row r="1264" spans="1:15" x14ac:dyDescent="0.55000000000000004">
      <c r="A1264" s="3">
        <v>41</v>
      </c>
      <c r="B1264" s="4">
        <v>21</v>
      </c>
      <c r="C1264" s="2">
        <f>IFERROR(LN(実質付加価値!C1264),"")</f>
        <v>11.951091632034691</v>
      </c>
      <c r="D1264" s="2">
        <f>IFERROR(LN(実質付加価値!D1264),"")</f>
        <v>11.899058371180839</v>
      </c>
      <c r="E1264" s="2">
        <f>IFERROR(LN(実質付加価値!E1264),"")</f>
        <v>11.95642310314995</v>
      </c>
      <c r="F1264" s="2">
        <f>IFERROR(LN(実質付加価値!F1264),"")</f>
        <v>11.675111930286281</v>
      </c>
      <c r="G1264" s="2">
        <f>IFERROR(LN(実質付加価値!G1264),"")</f>
        <v>11.745182839441036</v>
      </c>
      <c r="I1264" s="3">
        <v>41</v>
      </c>
      <c r="J1264" s="3">
        <v>21</v>
      </c>
      <c r="K1264" s="2" cm="1">
        <f t="array" ref="K1264">IF(C1264="","",C1264-SUMPRODUCT(($B$1461:$B$1491=$J1264)*1,C$1461:C$1491))</f>
        <v>-0.8430736675016135</v>
      </c>
      <c r="L1264" s="2" cm="1">
        <f t="array" ref="L1264">IF(D1264="","",D1264-SUMPRODUCT(($B$1461:$B$1491=$J1264)*1,D$1461:D$1491))</f>
        <v>-0.92079273146265628</v>
      </c>
      <c r="M1264" s="2" cm="1">
        <f t="array" ref="M1264">IF(E1264="","",E1264-SUMPRODUCT(($B$1461:$B$1491=$J1264)*1,E$1461:E$1491))</f>
        <v>-0.87232882285018398</v>
      </c>
      <c r="N1264" s="2" cm="1">
        <f t="array" ref="N1264">IF(F1264="","",F1264-SUMPRODUCT(($B$1461:$B$1491=$J1264)*1,F$1461:F$1491))</f>
        <v>-0.86754446111464745</v>
      </c>
      <c r="O1264" s="2" cm="1">
        <f t="array" ref="O1264">IF(G1264="","",G1264-SUMPRODUCT(($B$1461:$B$1491=$J1264)*1,G$1461:G$1491))</f>
        <v>-0.89835166427949353</v>
      </c>
    </row>
    <row r="1265" spans="1:15" x14ac:dyDescent="0.55000000000000004">
      <c r="A1265" s="3">
        <v>41</v>
      </c>
      <c r="B1265" s="4">
        <v>22</v>
      </c>
      <c r="C1265" s="2">
        <f>IFERROR(LN(実質付加価値!C1265),"")</f>
        <v>11.061194891717607</v>
      </c>
      <c r="D1265" s="2">
        <f>IFERROR(LN(実質付加価値!D1265),"")</f>
        <v>11.024824506739508</v>
      </c>
      <c r="E1265" s="2">
        <f>IFERROR(LN(実質付加価値!E1265),"")</f>
        <v>11.013016093256187</v>
      </c>
      <c r="F1265" s="2">
        <f>IFERROR(LN(実質付加価値!F1265),"")</f>
        <v>10.547590401218923</v>
      </c>
      <c r="G1265" s="2">
        <f>IFERROR(LN(実質付加価値!G1265),"")</f>
        <v>10.532132933230319</v>
      </c>
      <c r="I1265" s="3">
        <v>41</v>
      </c>
      <c r="J1265" s="3">
        <v>22</v>
      </c>
      <c r="K1265" s="2" cm="1">
        <f t="array" ref="K1265">IF(C1265="","",C1265-SUMPRODUCT(($B$1461:$B$1491=$J1265)*1,C$1461:C$1491))</f>
        <v>-1.0455106663499762</v>
      </c>
      <c r="L1265" s="2" cm="1">
        <f t="array" ref="L1265">IF(D1265="","",D1265-SUMPRODUCT(($B$1461:$B$1491=$J1265)*1,D$1461:D$1491))</f>
        <v>-1.0539954501812687</v>
      </c>
      <c r="M1265" s="2" cm="1">
        <f t="array" ref="M1265">IF(E1265="","",E1265-SUMPRODUCT(($B$1461:$B$1491=$J1265)*1,E$1461:E$1491))</f>
        <v>-1.0636268519824856</v>
      </c>
      <c r="N1265" s="2" cm="1">
        <f t="array" ref="N1265">IF(F1265="","",F1265-SUMPRODUCT(($B$1461:$B$1491=$J1265)*1,F$1461:F$1491))</f>
        <v>-1.0534673951316869</v>
      </c>
      <c r="O1265" s="2" cm="1">
        <f t="array" ref="O1265">IF(G1265="","",G1265-SUMPRODUCT(($B$1461:$B$1491=$J1265)*1,G$1461:G$1491))</f>
        <v>-1.0648291179233418</v>
      </c>
    </row>
    <row r="1266" spans="1:15" x14ac:dyDescent="0.55000000000000004">
      <c r="A1266" s="3">
        <v>41</v>
      </c>
      <c r="B1266" s="4">
        <v>23</v>
      </c>
      <c r="C1266" s="2">
        <f>IFERROR(LN(実質付加価値!C1266),"")</f>
        <v>10.92529038387744</v>
      </c>
      <c r="D1266" s="2">
        <f>IFERROR(LN(実質付加価値!D1266),"")</f>
        <v>10.953159154456236</v>
      </c>
      <c r="E1266" s="2">
        <f>IFERROR(LN(実質付加価値!E1266),"")</f>
        <v>11.023500947409005</v>
      </c>
      <c r="F1266" s="2">
        <f>IFERROR(LN(実質付加価値!F1266),"")</f>
        <v>11.111985890697682</v>
      </c>
      <c r="G1266" s="2">
        <f>IFERROR(LN(実質付加価値!G1266),"")</f>
        <v>11.102895717255446</v>
      </c>
      <c r="I1266" s="3">
        <v>41</v>
      </c>
      <c r="J1266" s="3">
        <v>23</v>
      </c>
      <c r="K1266" s="2" cm="1">
        <f t="array" ref="K1266">IF(C1266="","",C1266-SUMPRODUCT(($B$1461:$B$1491=$J1266)*1,C$1461:C$1491))</f>
        <v>-0.89821562698124069</v>
      </c>
      <c r="L1266" s="2" cm="1">
        <f t="array" ref="L1266">IF(D1266="","",D1266-SUMPRODUCT(($B$1461:$B$1491=$J1266)*1,D$1461:D$1491))</f>
        <v>-0.87271968578722259</v>
      </c>
      <c r="M1266" s="2" cm="1">
        <f t="array" ref="M1266">IF(E1266="","",E1266-SUMPRODUCT(($B$1461:$B$1491=$J1266)*1,E$1461:E$1491))</f>
        <v>-0.83962767308065445</v>
      </c>
      <c r="N1266" s="2" cm="1">
        <f t="array" ref="N1266">IF(F1266="","",F1266-SUMPRODUCT(($B$1461:$B$1491=$J1266)*1,F$1461:F$1491))</f>
        <v>-0.83478506227343452</v>
      </c>
      <c r="O1266" s="2" cm="1">
        <f t="array" ref="O1266">IF(G1266="","",G1266-SUMPRODUCT(($B$1461:$B$1491=$J1266)*1,G$1461:G$1491))</f>
        <v>-0.83312979403755172</v>
      </c>
    </row>
    <row r="1267" spans="1:15" x14ac:dyDescent="0.55000000000000004">
      <c r="A1267" s="3">
        <v>41</v>
      </c>
      <c r="B1267" s="4">
        <v>24</v>
      </c>
      <c r="C1267" s="2">
        <f>IFERROR(LN(実質付加価値!C1267),"")</f>
        <v>9.6488567043767581</v>
      </c>
      <c r="D1267" s="2">
        <f>IFERROR(LN(実質付加価値!D1267),"")</f>
        <v>9.6817326072711261</v>
      </c>
      <c r="E1267" s="2">
        <f>IFERROR(LN(実質付加価値!E1267),"")</f>
        <v>9.7738418901620427</v>
      </c>
      <c r="F1267" s="2">
        <f>IFERROR(LN(実質付加価値!F1267),"")</f>
        <v>9.7513255394002716</v>
      </c>
      <c r="G1267" s="2">
        <f>IFERROR(LN(実質付加価値!G1267),"")</f>
        <v>9.8253210994254214</v>
      </c>
      <c r="I1267" s="3">
        <v>41</v>
      </c>
      <c r="J1267" s="3">
        <v>24</v>
      </c>
      <c r="K1267" s="2" cm="1">
        <f t="array" ref="K1267">IF(C1267="","",C1267-SUMPRODUCT(($B$1461:$B$1491=$J1267)*1,C$1461:C$1491))</f>
        <v>-1.5085924239349708</v>
      </c>
      <c r="L1267" s="2" cm="1">
        <f t="array" ref="L1267">IF(D1267="","",D1267-SUMPRODUCT(($B$1461:$B$1491=$J1267)*1,D$1461:D$1491))</f>
        <v>-1.4773644590541384</v>
      </c>
      <c r="M1267" s="2" cm="1">
        <f t="array" ref="M1267">IF(E1267="","",E1267-SUMPRODUCT(($B$1461:$B$1491=$J1267)*1,E$1461:E$1491))</f>
        <v>-1.3485006508063275</v>
      </c>
      <c r="N1267" s="2" cm="1">
        <f t="array" ref="N1267">IF(F1267="","",F1267-SUMPRODUCT(($B$1461:$B$1491=$J1267)*1,F$1461:F$1491))</f>
        <v>-1.3057165408137621</v>
      </c>
      <c r="O1267" s="2" cm="1">
        <f t="array" ref="O1267">IF(G1267="","",G1267-SUMPRODUCT(($B$1461:$B$1491=$J1267)*1,G$1461:G$1491))</f>
        <v>-1.2652712016023333</v>
      </c>
    </row>
    <row r="1268" spans="1:15" x14ac:dyDescent="0.55000000000000004">
      <c r="A1268" s="3">
        <v>41</v>
      </c>
      <c r="B1268" s="4">
        <v>25</v>
      </c>
      <c r="C1268" s="2">
        <f>IFERROR(LN(実質付加価値!C1268),"")</f>
        <v>11.361536105484852</v>
      </c>
      <c r="D1268" s="2">
        <f>IFERROR(LN(実質付加価値!D1268),"")</f>
        <v>11.489812665965925</v>
      </c>
      <c r="E1268" s="2">
        <f>IFERROR(LN(実質付加価値!E1268),"")</f>
        <v>11.427999639461271</v>
      </c>
      <c r="F1268" s="2">
        <f>IFERROR(LN(実質付加価値!F1268),"")</f>
        <v>11.47498228313963</v>
      </c>
      <c r="G1268" s="2">
        <f>IFERROR(LN(実質付加価値!G1268),"")</f>
        <v>11.603257543407468</v>
      </c>
      <c r="I1268" s="3">
        <v>41</v>
      </c>
      <c r="J1268" s="3">
        <v>25</v>
      </c>
      <c r="K1268" s="2" cm="1">
        <f t="array" ref="K1268">IF(C1268="","",C1268-SUMPRODUCT(($B$1461:$B$1491=$J1268)*1,C$1461:C$1491))</f>
        <v>-0.96252967621197882</v>
      </c>
      <c r="L1268" s="2" cm="1">
        <f t="array" ref="L1268">IF(D1268="","",D1268-SUMPRODUCT(($B$1461:$B$1491=$J1268)*1,D$1461:D$1491))</f>
        <v>-0.94481966495312619</v>
      </c>
      <c r="M1268" s="2" cm="1">
        <f t="array" ref="M1268">IF(E1268="","",E1268-SUMPRODUCT(($B$1461:$B$1491=$J1268)*1,E$1461:E$1491))</f>
        <v>-0.98371221954852928</v>
      </c>
      <c r="N1268" s="2" cm="1">
        <f t="array" ref="N1268">IF(F1268="","",F1268-SUMPRODUCT(($B$1461:$B$1491=$J1268)*1,F$1461:F$1491))</f>
        <v>-0.97731465236498671</v>
      </c>
      <c r="O1268" s="2" cm="1">
        <f t="array" ref="O1268">IF(G1268="","",G1268-SUMPRODUCT(($B$1461:$B$1491=$J1268)*1,G$1461:G$1491))</f>
        <v>-0.99370518751889314</v>
      </c>
    </row>
    <row r="1269" spans="1:15" x14ac:dyDescent="0.55000000000000004">
      <c r="A1269" s="3">
        <v>41</v>
      </c>
      <c r="B1269" s="4">
        <v>26</v>
      </c>
      <c r="C1269" s="2">
        <f>IFERROR(LN(実質付加価値!C1269),"")</f>
        <v>11.188109311222705</v>
      </c>
      <c r="D1269" s="2">
        <f>IFERROR(LN(実質付加価値!D1269),"")</f>
        <v>11.323270989971032</v>
      </c>
      <c r="E1269" s="2">
        <f>IFERROR(LN(実質付加価値!E1269),"")</f>
        <v>11.302658677656058</v>
      </c>
      <c r="F1269" s="2">
        <f>IFERROR(LN(実質付加価値!F1269),"")</f>
        <v>11.280415444914009</v>
      </c>
      <c r="G1269" s="2">
        <f>IFERROR(LN(実質付加価値!G1269),"")</f>
        <v>11.21354392108729</v>
      </c>
      <c r="I1269" s="3">
        <v>41</v>
      </c>
      <c r="J1269" s="3">
        <v>26</v>
      </c>
      <c r="K1269" s="2" cm="1">
        <f t="array" ref="K1269">IF(C1269="","",C1269-SUMPRODUCT(($B$1461:$B$1491=$J1269)*1,C$1461:C$1491))</f>
        <v>-1.1063282506629086</v>
      </c>
      <c r="L1269" s="2" cm="1">
        <f t="array" ref="L1269">IF(D1269="","",D1269-SUMPRODUCT(($B$1461:$B$1491=$J1269)*1,D$1461:D$1491))</f>
        <v>-1.0676280759723067</v>
      </c>
      <c r="M1269" s="2" cm="1">
        <f t="array" ref="M1269">IF(E1269="","",E1269-SUMPRODUCT(($B$1461:$B$1491=$J1269)*1,E$1461:E$1491))</f>
        <v>-1.0988732955233989</v>
      </c>
      <c r="N1269" s="2" cm="1">
        <f t="array" ref="N1269">IF(F1269="","",F1269-SUMPRODUCT(($B$1461:$B$1491=$J1269)*1,F$1461:F$1491))</f>
        <v>-1.1036968375735583</v>
      </c>
      <c r="O1269" s="2" cm="1">
        <f t="array" ref="O1269">IF(G1269="","",G1269-SUMPRODUCT(($B$1461:$B$1491=$J1269)*1,G$1461:G$1491))</f>
        <v>-1.1359195765511299</v>
      </c>
    </row>
    <row r="1270" spans="1:15" x14ac:dyDescent="0.55000000000000004">
      <c r="A1270" s="3">
        <v>41</v>
      </c>
      <c r="B1270" s="4">
        <v>27</v>
      </c>
      <c r="C1270" s="2">
        <f>IFERROR(LN(実質付加価値!C1270),"")</f>
        <v>11.787040091311329</v>
      </c>
      <c r="D1270" s="2">
        <f>IFERROR(LN(実質付加価値!D1270),"")</f>
        <v>11.881184370664554</v>
      </c>
      <c r="E1270" s="2">
        <f>IFERROR(LN(実質付加価値!E1270),"")</f>
        <v>11.855610238844754</v>
      </c>
      <c r="F1270" s="2">
        <f>IFERROR(LN(実質付加価値!F1270),"")</f>
        <v>11.839518441741845</v>
      </c>
      <c r="G1270" s="2">
        <f>IFERROR(LN(実質付加価値!G1270),"")</f>
        <v>11.836340569553013</v>
      </c>
      <c r="I1270" s="3">
        <v>41</v>
      </c>
      <c r="J1270" s="3">
        <v>27</v>
      </c>
      <c r="K1270" s="2" cm="1">
        <f t="array" ref="K1270">IF(C1270="","",C1270-SUMPRODUCT(($B$1461:$B$1491=$J1270)*1,C$1461:C$1491))</f>
        <v>-1.1727521791981008</v>
      </c>
      <c r="L1270" s="2" cm="1">
        <f t="array" ref="L1270">IF(D1270="","",D1270-SUMPRODUCT(($B$1461:$B$1491=$J1270)*1,D$1461:D$1491))</f>
        <v>-1.123886644100633</v>
      </c>
      <c r="M1270" s="2" cm="1">
        <f t="array" ref="M1270">IF(E1270="","",E1270-SUMPRODUCT(($B$1461:$B$1491=$J1270)*1,E$1461:E$1491))</f>
        <v>-1.1750180342710266</v>
      </c>
      <c r="N1270" s="2" cm="1">
        <f t="array" ref="N1270">IF(F1270="","",F1270-SUMPRODUCT(($B$1461:$B$1491=$J1270)*1,F$1461:F$1491))</f>
        <v>-1.1849204675562959</v>
      </c>
      <c r="O1270" s="2" cm="1">
        <f t="array" ref="O1270">IF(G1270="","",G1270-SUMPRODUCT(($B$1461:$B$1491=$J1270)*1,G$1461:G$1491))</f>
        <v>-1.1987787093766009</v>
      </c>
    </row>
    <row r="1271" spans="1:15" x14ac:dyDescent="0.55000000000000004">
      <c r="A1271" s="3">
        <v>41</v>
      </c>
      <c r="B1271" s="4">
        <v>28</v>
      </c>
      <c r="C1271" s="2">
        <f>IFERROR(LN(実質付加価値!C1271),"")</f>
        <v>11.965050704873279</v>
      </c>
      <c r="D1271" s="2">
        <f>IFERROR(LN(実質付加価値!D1271),"")</f>
        <v>12.005708327418203</v>
      </c>
      <c r="E1271" s="2">
        <f>IFERROR(LN(実質付加価値!E1271),"")</f>
        <v>12.090118804302209</v>
      </c>
      <c r="F1271" s="2">
        <f>IFERROR(LN(実質付加価値!F1271),"")</f>
        <v>12.091790833760834</v>
      </c>
      <c r="G1271" s="2">
        <f>IFERROR(LN(実質付加価値!G1271),"")</f>
        <v>12.2204630398791</v>
      </c>
      <c r="I1271" s="3">
        <v>41</v>
      </c>
      <c r="J1271" s="3">
        <v>28</v>
      </c>
      <c r="K1271" s="2" cm="1">
        <f t="array" ref="K1271">IF(C1271="","",C1271-SUMPRODUCT(($B$1461:$B$1491=$J1271)*1,C$1461:C$1491))</f>
        <v>-0.83776536167611226</v>
      </c>
      <c r="L1271" s="2" cm="1">
        <f t="array" ref="L1271">IF(D1271="","",D1271-SUMPRODUCT(($B$1461:$B$1491=$J1271)*1,D$1461:D$1491))</f>
        <v>-0.88696715709620833</v>
      </c>
      <c r="M1271" s="2" cm="1">
        <f t="array" ref="M1271">IF(E1271="","",E1271-SUMPRODUCT(($B$1461:$B$1491=$J1271)*1,E$1461:E$1491))</f>
        <v>-0.88014334144776996</v>
      </c>
      <c r="N1271" s="2" cm="1">
        <f t="array" ref="N1271">IF(F1271="","",F1271-SUMPRODUCT(($B$1461:$B$1491=$J1271)*1,F$1461:F$1491))</f>
        <v>-0.90004637581933977</v>
      </c>
      <c r="O1271" s="2" cm="1">
        <f t="array" ref="O1271">IF(G1271="","",G1271-SUMPRODUCT(($B$1461:$B$1491=$J1271)*1,G$1461:G$1491))</f>
        <v>-0.8205683828625574</v>
      </c>
    </row>
    <row r="1272" spans="1:15" x14ac:dyDescent="0.55000000000000004">
      <c r="A1272" s="3">
        <v>41</v>
      </c>
      <c r="B1272" s="4">
        <v>29</v>
      </c>
      <c r="C1272" s="2">
        <f>IFERROR(LN(実質付加価値!C1272),"")</f>
        <v>11.883228851959963</v>
      </c>
      <c r="D1272" s="2">
        <f>IFERROR(LN(実質付加価値!D1272),"")</f>
        <v>12.039685349142307</v>
      </c>
      <c r="E1272" s="2">
        <f>IFERROR(LN(実質付加価値!E1272),"")</f>
        <v>12.0722820172798</v>
      </c>
      <c r="F1272" s="2">
        <f>IFERROR(LN(実質付加価値!F1272),"")</f>
        <v>12.091810780612136</v>
      </c>
      <c r="G1272" s="2">
        <f>IFERROR(LN(実質付加価値!G1272),"")</f>
        <v>12.031143875123334</v>
      </c>
      <c r="I1272" s="3">
        <v>41</v>
      </c>
      <c r="J1272" s="3">
        <v>29</v>
      </c>
      <c r="K1272" s="2" cm="1">
        <f t="array" ref="K1272">IF(C1272="","",C1272-SUMPRODUCT(($B$1461:$B$1491=$J1272)*1,C$1461:C$1491))</f>
        <v>-0.69254953748676407</v>
      </c>
      <c r="L1272" s="2" cm="1">
        <f t="array" ref="L1272">IF(D1272="","",D1272-SUMPRODUCT(($B$1461:$B$1491=$J1272)*1,D$1461:D$1491))</f>
        <v>-0.56413652983195917</v>
      </c>
      <c r="M1272" s="2" cm="1">
        <f t="array" ref="M1272">IF(E1272="","",E1272-SUMPRODUCT(($B$1461:$B$1491=$J1272)*1,E$1461:E$1491))</f>
        <v>-0.5557063761195522</v>
      </c>
      <c r="N1272" s="2" cm="1">
        <f t="array" ref="N1272">IF(F1272="","",F1272-SUMPRODUCT(($B$1461:$B$1491=$J1272)*1,F$1461:F$1491))</f>
        <v>-0.54062976235861804</v>
      </c>
      <c r="O1272" s="2" cm="1">
        <f t="array" ref="O1272">IF(G1272="","",G1272-SUMPRODUCT(($B$1461:$B$1491=$J1272)*1,G$1461:G$1491))</f>
        <v>-0.60604650558941309</v>
      </c>
    </row>
    <row r="1273" spans="1:15" x14ac:dyDescent="0.55000000000000004">
      <c r="A1273" s="3">
        <v>41</v>
      </c>
      <c r="B1273" s="4">
        <v>30</v>
      </c>
      <c r="C1273" s="2">
        <f>IFERROR(LN(実質付加価値!C1273),"")</f>
        <v>12.400156145921866</v>
      </c>
      <c r="D1273" s="2">
        <f>IFERROR(LN(実質付加価値!D1273),"")</f>
        <v>12.545413165218454</v>
      </c>
      <c r="E1273" s="2">
        <f>IFERROR(LN(実質付加価値!E1273),"")</f>
        <v>12.596854984479574</v>
      </c>
      <c r="F1273" s="2">
        <f>IFERROR(LN(実質付加価値!F1273),"")</f>
        <v>12.595827734205566</v>
      </c>
      <c r="G1273" s="2">
        <f>IFERROR(LN(実質付加価値!G1273),"")</f>
        <v>12.650527297071086</v>
      </c>
      <c r="I1273" s="3">
        <v>41</v>
      </c>
      <c r="J1273" s="3">
        <v>30</v>
      </c>
      <c r="K1273" s="2" cm="1">
        <f t="array" ref="K1273">IF(C1273="","",C1273-SUMPRODUCT(($B$1461:$B$1491=$J1273)*1,C$1461:C$1491))</f>
        <v>-0.75523736033327182</v>
      </c>
      <c r="L1273" s="2" cm="1">
        <f t="array" ref="L1273">IF(D1273="","",D1273-SUMPRODUCT(($B$1461:$B$1491=$J1273)*1,D$1461:D$1491))</f>
        <v>-0.76758976847227878</v>
      </c>
      <c r="M1273" s="2" cm="1">
        <f t="array" ref="M1273">IF(E1273="","",E1273-SUMPRODUCT(($B$1461:$B$1491=$J1273)*1,E$1461:E$1491))</f>
        <v>-0.78597385106094819</v>
      </c>
      <c r="N1273" s="2" cm="1">
        <f t="array" ref="N1273">IF(F1273="","",F1273-SUMPRODUCT(($B$1461:$B$1491=$J1273)*1,F$1461:F$1491))</f>
        <v>-0.78929566228021386</v>
      </c>
      <c r="O1273" s="2" cm="1">
        <f t="array" ref="O1273">IF(G1273="","",G1273-SUMPRODUCT(($B$1461:$B$1491=$J1273)*1,G$1461:G$1491))</f>
        <v>-0.78267052259615255</v>
      </c>
    </row>
    <row r="1274" spans="1:15" x14ac:dyDescent="0.55000000000000004">
      <c r="A1274" s="3">
        <v>41</v>
      </c>
      <c r="B1274" s="4">
        <v>31</v>
      </c>
      <c r="C1274" s="2">
        <f>IFERROR(LN(実質付加価値!C1274),"")</f>
        <v>11.744623128659404</v>
      </c>
      <c r="D1274" s="2">
        <f>IFERROR(LN(実質付加価値!D1274),"")</f>
        <v>11.625475742465822</v>
      </c>
      <c r="E1274" s="2">
        <f>IFERROR(LN(実質付加価値!E1274),"")</f>
        <v>11.55942897666921</v>
      </c>
      <c r="F1274" s="2">
        <f>IFERROR(LN(実質付加価値!F1274),"")</f>
        <v>11.431231294994136</v>
      </c>
      <c r="G1274" s="2">
        <f>IFERROR(LN(実質付加価値!G1274),"")</f>
        <v>11.402307916602254</v>
      </c>
      <c r="I1274" s="3">
        <v>41</v>
      </c>
      <c r="J1274" s="3">
        <v>31</v>
      </c>
      <c r="K1274" s="2" cm="1">
        <f t="array" ref="K1274">IF(C1274="","",C1274-SUMPRODUCT(($B$1461:$B$1491=$J1274)*1,C$1461:C$1491))</f>
        <v>-0.95405090579498086</v>
      </c>
      <c r="L1274" s="2" cm="1">
        <f t="array" ref="L1274">IF(D1274="","",D1274-SUMPRODUCT(($B$1461:$B$1491=$J1274)*1,D$1461:D$1491))</f>
        <v>-0.97604237927785142</v>
      </c>
      <c r="M1274" s="2" cm="1">
        <f t="array" ref="M1274">IF(E1274="","",E1274-SUMPRODUCT(($B$1461:$B$1491=$J1274)*1,E$1461:E$1491))</f>
        <v>-1.0152954750607162</v>
      </c>
      <c r="N1274" s="2" cm="1">
        <f t="array" ref="N1274">IF(F1274="","",F1274-SUMPRODUCT(($B$1461:$B$1491=$J1274)*1,F$1461:F$1491))</f>
        <v>-1.0172361356923876</v>
      </c>
      <c r="O1274" s="2" cm="1">
        <f t="array" ref="O1274">IF(G1274="","",G1274-SUMPRODUCT(($B$1461:$B$1491=$J1274)*1,G$1461:G$1491))</f>
        <v>-1.0452455337373561</v>
      </c>
    </row>
    <row r="1275" spans="1:15" x14ac:dyDescent="0.55000000000000004">
      <c r="A1275" s="3">
        <v>42</v>
      </c>
      <c r="B1275" s="4">
        <v>1</v>
      </c>
      <c r="C1275" s="2">
        <f>IFERROR(LN(実質付加価値!C1275),"")</f>
        <v>11.865060193169242</v>
      </c>
      <c r="D1275" s="2">
        <f>IFERROR(LN(実質付加価値!D1275),"")</f>
        <v>11.828006332167261</v>
      </c>
      <c r="E1275" s="2">
        <f>IFERROR(LN(実質付加価値!E1275),"")</f>
        <v>11.67276833078264</v>
      </c>
      <c r="F1275" s="2">
        <f>IFERROR(LN(実質付加価値!F1275),"")</f>
        <v>11.607709954689039</v>
      </c>
      <c r="G1275" s="2">
        <f>IFERROR(LN(実質付加価値!G1275),"")</f>
        <v>11.763574260856625</v>
      </c>
      <c r="I1275" s="3">
        <v>42</v>
      </c>
      <c r="J1275" s="3">
        <v>1</v>
      </c>
      <c r="K1275" s="2" cm="1">
        <f t="array" ref="K1275">IF(C1275="","",C1275-SUMPRODUCT(($B$1461:$B$1491=$J1275)*1,C$1461:C$1491))</f>
        <v>0.26482785923348651</v>
      </c>
      <c r="L1275" s="2" cm="1">
        <f t="array" ref="L1275">IF(D1275="","",D1275-SUMPRODUCT(($B$1461:$B$1491=$J1275)*1,D$1461:D$1491))</f>
        <v>0.36823961308571107</v>
      </c>
      <c r="M1275" s="2" cm="1">
        <f t="array" ref="M1275">IF(E1275="","",E1275-SUMPRODUCT(($B$1461:$B$1491=$J1275)*1,E$1461:E$1491))</f>
        <v>0.31153249769704239</v>
      </c>
      <c r="N1275" s="2" cm="1">
        <f t="array" ref="N1275">IF(F1275="","",F1275-SUMPRODUCT(($B$1461:$B$1491=$J1275)*1,F$1461:F$1491))</f>
        <v>0.28547828611051607</v>
      </c>
      <c r="O1275" s="2" cm="1">
        <f t="array" ref="O1275">IF(G1275="","",G1275-SUMPRODUCT(($B$1461:$B$1491=$J1275)*1,G$1461:G$1491))</f>
        <v>0.35888280050834176</v>
      </c>
    </row>
    <row r="1276" spans="1:15" x14ac:dyDescent="0.55000000000000004">
      <c r="A1276" s="3">
        <v>42</v>
      </c>
      <c r="B1276" s="4">
        <v>2</v>
      </c>
      <c r="C1276" s="2">
        <f>IFERROR(LN(実質付加価値!C1276),"")</f>
        <v>8.4625750504122408</v>
      </c>
      <c r="D1276" s="2">
        <f>IFERROR(LN(実質付加価値!D1276),"")</f>
        <v>8.5401923103993838</v>
      </c>
      <c r="E1276" s="2">
        <f>IFERROR(LN(実質付加価値!E1276),"")</f>
        <v>8.7625447345083849</v>
      </c>
      <c r="F1276" s="2">
        <f>IFERROR(LN(実質付加価値!F1276),"")</f>
        <v>8.7545240493216454</v>
      </c>
      <c r="G1276" s="2">
        <f>IFERROR(LN(実質付加価値!G1276),"")</f>
        <v>8.5293764517524711</v>
      </c>
      <c r="I1276" s="3">
        <v>42</v>
      </c>
      <c r="J1276" s="3">
        <v>2</v>
      </c>
      <c r="K1276" s="2" cm="1">
        <f t="array" ref="K1276">IF(C1276="","",C1276-SUMPRODUCT(($B$1461:$B$1491=$J1276)*1,C$1461:C$1491))</f>
        <v>-5.2715776830964955E-3</v>
      </c>
      <c r="L1276" s="2" cm="1">
        <f t="array" ref="L1276">IF(D1276="","",D1276-SUMPRODUCT(($B$1461:$B$1491=$J1276)*1,D$1461:D$1491))</f>
        <v>-5.8081845960620271E-2</v>
      </c>
      <c r="M1276" s="2" cm="1">
        <f t="array" ref="M1276">IF(E1276="","",E1276-SUMPRODUCT(($B$1461:$B$1491=$J1276)*1,E$1461:E$1491))</f>
        <v>0.20171161907249058</v>
      </c>
      <c r="N1276" s="2" cm="1">
        <f t="array" ref="N1276">IF(F1276="","",F1276-SUMPRODUCT(($B$1461:$B$1491=$J1276)*1,F$1461:F$1491))</f>
        <v>0.21733435330580342</v>
      </c>
      <c r="O1276" s="2" cm="1">
        <f t="array" ref="O1276">IF(G1276="","",G1276-SUMPRODUCT(($B$1461:$B$1491=$J1276)*1,G$1461:G$1491))</f>
        <v>0.24072256879636456</v>
      </c>
    </row>
    <row r="1277" spans="1:15" x14ac:dyDescent="0.55000000000000004">
      <c r="A1277" s="3">
        <v>42</v>
      </c>
      <c r="B1277" s="4">
        <v>3</v>
      </c>
      <c r="C1277" s="2">
        <f>IFERROR(LN(実質付加価値!C1277),"")</f>
        <v>11.324504575546975</v>
      </c>
      <c r="D1277" s="2">
        <f>IFERROR(LN(実質付加価値!D1277),"")</f>
        <v>11.357537921575291</v>
      </c>
      <c r="E1277" s="2">
        <f>IFERROR(LN(実質付加価値!E1277),"")</f>
        <v>11.485527383868682</v>
      </c>
      <c r="F1277" s="2">
        <f>IFERROR(LN(実質付加価値!F1277),"")</f>
        <v>11.32563912904145</v>
      </c>
      <c r="G1277" s="2">
        <f>IFERROR(LN(実質付加価値!G1277),"")</f>
        <v>11.455488406625649</v>
      </c>
      <c r="I1277" s="3">
        <v>42</v>
      </c>
      <c r="J1277" s="3">
        <v>3</v>
      </c>
      <c r="K1277" s="2" cm="1">
        <f t="array" ref="K1277">IF(C1277="","",C1277-SUMPRODUCT(($B$1461:$B$1491=$J1277)*1,C$1461:C$1491))</f>
        <v>-0.73891949123980893</v>
      </c>
      <c r="L1277" s="2" cm="1">
        <f t="array" ref="L1277">IF(D1277="","",D1277-SUMPRODUCT(($B$1461:$B$1491=$J1277)*1,D$1461:D$1491))</f>
        <v>-0.73499999408297967</v>
      </c>
      <c r="M1277" s="2" cm="1">
        <f t="array" ref="M1277">IF(E1277="","",E1277-SUMPRODUCT(($B$1461:$B$1491=$J1277)*1,E$1461:E$1491))</f>
        <v>-0.64873386725768789</v>
      </c>
      <c r="N1277" s="2" cm="1">
        <f t="array" ref="N1277">IF(F1277="","",F1277-SUMPRODUCT(($B$1461:$B$1491=$J1277)*1,F$1461:F$1491))</f>
        <v>-0.7388916597346018</v>
      </c>
      <c r="O1277" s="2" cm="1">
        <f t="array" ref="O1277">IF(G1277="","",G1277-SUMPRODUCT(($B$1461:$B$1491=$J1277)*1,G$1461:G$1491))</f>
        <v>-0.64895906104796452</v>
      </c>
    </row>
    <row r="1278" spans="1:15" x14ac:dyDescent="0.55000000000000004">
      <c r="A1278" s="3">
        <v>42</v>
      </c>
      <c r="B1278" s="4">
        <v>4</v>
      </c>
      <c r="C1278" s="2">
        <f>IFERROR(LN(実質付加価値!C1278),"")</f>
        <v>9.2370082070062534</v>
      </c>
      <c r="D1278" s="2">
        <f>IFERROR(LN(実質付加価値!D1278),"")</f>
        <v>9.3167247038519729</v>
      </c>
      <c r="E1278" s="2">
        <f>IFERROR(LN(実質付加価値!E1278),"")</f>
        <v>9.3758819790524495</v>
      </c>
      <c r="F1278" s="2">
        <f>IFERROR(LN(実質付加価値!F1278),"")</f>
        <v>9.2223442026490492</v>
      </c>
      <c r="G1278" s="2">
        <f>IFERROR(LN(実質付加価値!G1278),"")</f>
        <v>9.272157277540229</v>
      </c>
      <c r="I1278" s="3">
        <v>42</v>
      </c>
      <c r="J1278" s="3">
        <v>4</v>
      </c>
      <c r="K1278" s="2" cm="1">
        <f t="array" ref="K1278">IF(C1278="","",C1278-SUMPRODUCT(($B$1461:$B$1491=$J1278)*1,C$1461:C$1491))</f>
        <v>-0.69651344995935993</v>
      </c>
      <c r="L1278" s="2" cm="1">
        <f t="array" ref="L1278">IF(D1278="","",D1278-SUMPRODUCT(($B$1461:$B$1491=$J1278)*1,D$1461:D$1491))</f>
        <v>-0.71361808992461029</v>
      </c>
      <c r="M1278" s="2" cm="1">
        <f t="array" ref="M1278">IF(E1278="","",E1278-SUMPRODUCT(($B$1461:$B$1491=$J1278)*1,E$1461:E$1491))</f>
        <v>-0.56282422940864052</v>
      </c>
      <c r="N1278" s="2" cm="1">
        <f t="array" ref="N1278">IF(F1278="","",F1278-SUMPRODUCT(($B$1461:$B$1491=$J1278)*1,F$1461:F$1491))</f>
        <v>-0.60381876871259443</v>
      </c>
      <c r="O1278" s="2" cm="1">
        <f t="array" ref="O1278">IF(G1278="","",G1278-SUMPRODUCT(($B$1461:$B$1491=$J1278)*1,G$1461:G$1491))</f>
        <v>-0.52896135457981686</v>
      </c>
    </row>
    <row r="1279" spans="1:15" x14ac:dyDescent="0.55000000000000004">
      <c r="A1279" s="3">
        <v>42</v>
      </c>
      <c r="B1279" s="4">
        <v>5</v>
      </c>
      <c r="C1279" s="2">
        <f>IFERROR(LN(実質付加価値!C1279),"")</f>
        <v>7.6816390293033177</v>
      </c>
      <c r="D1279" s="2">
        <f>IFERROR(LN(実質付加価値!D1279),"")</f>
        <v>7.5974838742864428</v>
      </c>
      <c r="E1279" s="2">
        <f>IFERROR(LN(実質付加価値!E1279),"")</f>
        <v>6.4534152457816445</v>
      </c>
      <c r="F1279" s="2">
        <f>IFERROR(LN(実質付加価値!F1279),"")</f>
        <v>7.1792602933122227</v>
      </c>
      <c r="G1279" s="2">
        <f>IFERROR(LN(実質付加価値!G1279),"")</f>
        <v>8.3529984132486277</v>
      </c>
      <c r="I1279" s="3">
        <v>42</v>
      </c>
      <c r="J1279" s="3">
        <v>5</v>
      </c>
      <c r="K1279" s="2" cm="1">
        <f t="array" ref="K1279">IF(C1279="","",C1279-SUMPRODUCT(($B$1461:$B$1491=$J1279)*1,C$1461:C$1491))</f>
        <v>-2.5555174377470866</v>
      </c>
      <c r="L1279" s="2" cm="1">
        <f t="array" ref="L1279">IF(D1279="","",D1279-SUMPRODUCT(($B$1461:$B$1491=$J1279)*1,D$1461:D$1491))</f>
        <v>-2.7837228530095022</v>
      </c>
      <c r="M1279" s="2" cm="1">
        <f t="array" ref="M1279">IF(E1279="","",E1279-SUMPRODUCT(($B$1461:$B$1491=$J1279)*1,E$1461:E$1491))</f>
        <v>-3.9700520044296228</v>
      </c>
      <c r="N1279" s="2" cm="1">
        <f t="array" ref="N1279">IF(F1279="","",F1279-SUMPRODUCT(($B$1461:$B$1491=$J1279)*1,F$1461:F$1491))</f>
        <v>-3.0736084081172654</v>
      </c>
      <c r="O1279" s="2" cm="1">
        <f t="array" ref="O1279">IF(G1279="","",G1279-SUMPRODUCT(($B$1461:$B$1491=$J1279)*1,G$1461:G$1491))</f>
        <v>-1.9663009880495128</v>
      </c>
    </row>
    <row r="1280" spans="1:15" x14ac:dyDescent="0.55000000000000004">
      <c r="A1280" s="3">
        <v>42</v>
      </c>
      <c r="B1280" s="4">
        <v>6</v>
      </c>
      <c r="C1280" s="2">
        <f>IFERROR(LN(実質付加価値!C1280),"")</f>
        <v>8.8286201303574998</v>
      </c>
      <c r="D1280" s="2">
        <f>IFERROR(LN(実質付加価値!D1280),"")</f>
        <v>8.4850776298324586</v>
      </c>
      <c r="E1280" s="2">
        <f>IFERROR(LN(実質付加価値!E1280),"")</f>
        <v>9.0604484719330962</v>
      </c>
      <c r="F1280" s="2">
        <f>IFERROR(LN(実質付加価値!F1280),"")</f>
        <v>9.1048916497049586</v>
      </c>
      <c r="G1280" s="2">
        <f>IFERROR(LN(実質付加価値!G1280),"")</f>
        <v>9.3624100938844794</v>
      </c>
      <c r="I1280" s="3">
        <v>42</v>
      </c>
      <c r="J1280" s="3">
        <v>6</v>
      </c>
      <c r="K1280" s="2" cm="1">
        <f t="array" ref="K1280">IF(C1280="","",C1280-SUMPRODUCT(($B$1461:$B$1491=$J1280)*1,C$1461:C$1491))</f>
        <v>-3.0108459957369558</v>
      </c>
      <c r="L1280" s="2" cm="1">
        <f t="array" ref="L1280">IF(D1280="","",D1280-SUMPRODUCT(($B$1461:$B$1491=$J1280)*1,D$1461:D$1491))</f>
        <v>-3.4123256200589971</v>
      </c>
      <c r="M1280" s="2" cm="1">
        <f t="array" ref="M1280">IF(E1280="","",E1280-SUMPRODUCT(($B$1461:$B$1491=$J1280)*1,E$1461:E$1491))</f>
        <v>-2.9895366968225741</v>
      </c>
      <c r="N1280" s="2" cm="1">
        <f t="array" ref="N1280">IF(F1280="","",F1280-SUMPRODUCT(($B$1461:$B$1491=$J1280)*1,F$1461:F$1491))</f>
        <v>-2.947165991152751</v>
      </c>
      <c r="O1280" s="2" cm="1">
        <f t="array" ref="O1280">IF(G1280="","",G1280-SUMPRODUCT(($B$1461:$B$1491=$J1280)*1,G$1461:G$1491))</f>
        <v>-2.7183386922831687</v>
      </c>
    </row>
    <row r="1281" spans="1:15" x14ac:dyDescent="0.55000000000000004">
      <c r="A1281" s="3">
        <v>42</v>
      </c>
      <c r="B1281" s="4">
        <v>7</v>
      </c>
      <c r="C1281" s="2">
        <f>IFERROR(LN(実質付加価値!C1281),"")</f>
        <v>9.668544045797546</v>
      </c>
      <c r="D1281" s="2">
        <f>IFERROR(LN(実質付加価値!D1281),"")</f>
        <v>9.7045475215549981</v>
      </c>
      <c r="E1281" s="2">
        <f>IFERROR(LN(実質付加価値!E1281),"")</f>
        <v>9.82094067629337</v>
      </c>
      <c r="F1281" s="2">
        <f>IFERROR(LN(実質付加価値!F1281),"")</f>
        <v>9.7086119813702769</v>
      </c>
      <c r="G1281" s="2">
        <f>IFERROR(LN(実質付加価値!G1281),"")</f>
        <v>9.776768322270323</v>
      </c>
      <c r="I1281" s="3">
        <v>42</v>
      </c>
      <c r="J1281" s="3">
        <v>7</v>
      </c>
      <c r="K1281" s="2" cm="1">
        <f t="array" ref="K1281">IF(C1281="","",C1281-SUMPRODUCT(($B$1461:$B$1491=$J1281)*1,C$1461:C$1491))</f>
        <v>-0.8366764658416308</v>
      </c>
      <c r="L1281" s="2" cm="1">
        <f t="array" ref="L1281">IF(D1281="","",D1281-SUMPRODUCT(($B$1461:$B$1491=$J1281)*1,D$1461:D$1491))</f>
        <v>-1.0177049276020238</v>
      </c>
      <c r="M1281" s="2" cm="1">
        <f t="array" ref="M1281">IF(E1281="","",E1281-SUMPRODUCT(($B$1461:$B$1491=$J1281)*1,E$1461:E$1491))</f>
        <v>-0.83399663676997982</v>
      </c>
      <c r="N1281" s="2" cm="1">
        <f t="array" ref="N1281">IF(F1281="","",F1281-SUMPRODUCT(($B$1461:$B$1491=$J1281)*1,F$1461:F$1491))</f>
        <v>-0.93639368657020761</v>
      </c>
      <c r="O1281" s="2" cm="1">
        <f t="array" ref="O1281">IF(G1281="","",G1281-SUMPRODUCT(($B$1461:$B$1491=$J1281)*1,G$1461:G$1491))</f>
        <v>-0.89758072356303842</v>
      </c>
    </row>
    <row r="1282" spans="1:15" x14ac:dyDescent="0.55000000000000004">
      <c r="A1282" s="3">
        <v>42</v>
      </c>
      <c r="B1282" s="4">
        <v>8</v>
      </c>
      <c r="C1282" s="2">
        <f>IFERROR(LN(実質付加価値!C1282),"")</f>
        <v>9.5228307118450708</v>
      </c>
      <c r="D1282" s="2">
        <f>IFERROR(LN(実質付加価値!D1282),"")</f>
        <v>9.6744037438636052</v>
      </c>
      <c r="E1282" s="2">
        <f>IFERROR(LN(実質付加価値!E1282),"")</f>
        <v>9.5002907992752004</v>
      </c>
      <c r="F1282" s="2">
        <f>IFERROR(LN(実質付加価値!F1282),"")</f>
        <v>9.2182190366601979</v>
      </c>
      <c r="G1282" s="2">
        <f>IFERROR(LN(実質付加価値!G1282),"")</f>
        <v>9.6738474895031672</v>
      </c>
      <c r="I1282" s="3">
        <v>42</v>
      </c>
      <c r="J1282" s="3">
        <v>8</v>
      </c>
      <c r="K1282" s="2" cm="1">
        <f t="array" ref="K1282">IF(C1282="","",C1282-SUMPRODUCT(($B$1461:$B$1491=$J1282)*1,C$1461:C$1491))</f>
        <v>-2.0129762793919763</v>
      </c>
      <c r="L1282" s="2" cm="1">
        <f t="array" ref="L1282">IF(D1282="","",D1282-SUMPRODUCT(($B$1461:$B$1491=$J1282)*1,D$1461:D$1491))</f>
        <v>-1.9158428748729897</v>
      </c>
      <c r="M1282" s="2" cm="1">
        <f t="array" ref="M1282">IF(E1282="","",E1282-SUMPRODUCT(($B$1461:$B$1491=$J1282)*1,E$1461:E$1491))</f>
        <v>-1.9417630134315118</v>
      </c>
      <c r="N1282" s="2" cm="1">
        <f t="array" ref="N1282">IF(F1282="","",F1282-SUMPRODUCT(($B$1461:$B$1491=$J1282)*1,F$1461:F$1491))</f>
        <v>-2.1975563399660629</v>
      </c>
      <c r="O1282" s="2" cm="1">
        <f t="array" ref="O1282">IF(G1282="","",G1282-SUMPRODUCT(($B$1461:$B$1491=$J1282)*1,G$1461:G$1491))</f>
        <v>-1.5676717134410048</v>
      </c>
    </row>
    <row r="1283" spans="1:15" x14ac:dyDescent="0.55000000000000004">
      <c r="A1283" s="3">
        <v>42</v>
      </c>
      <c r="B1283" s="4">
        <v>9</v>
      </c>
      <c r="C1283" s="2">
        <f>IFERROR(LN(実質付加価値!C1283),"")</f>
        <v>10.073082192783586</v>
      </c>
      <c r="D1283" s="2">
        <f>IFERROR(LN(実質付加価値!D1283),"")</f>
        <v>10.153488980218034</v>
      </c>
      <c r="E1283" s="2">
        <f>IFERROR(LN(実質付加価値!E1283),"")</f>
        <v>10.317538551837767</v>
      </c>
      <c r="F1283" s="2">
        <f>IFERROR(LN(実質付加価値!F1283),"")</f>
        <v>10.143089224270001</v>
      </c>
      <c r="G1283" s="2">
        <f>IFERROR(LN(実質付加価値!G1283),"")</f>
        <v>10.136822525845691</v>
      </c>
      <c r="I1283" s="3">
        <v>42</v>
      </c>
      <c r="J1283" s="3">
        <v>9</v>
      </c>
      <c r="K1283" s="2" cm="1">
        <f t="array" ref="K1283">IF(C1283="","",C1283-SUMPRODUCT(($B$1461:$B$1491=$J1283)*1,C$1461:C$1491))</f>
        <v>-0.94799383743400867</v>
      </c>
      <c r="L1283" s="2" cm="1">
        <f t="array" ref="L1283">IF(D1283="","",D1283-SUMPRODUCT(($B$1461:$B$1491=$J1283)*1,D$1461:D$1491))</f>
        <v>-0.90956882878647605</v>
      </c>
      <c r="M1283" s="2" cm="1">
        <f t="array" ref="M1283">IF(E1283="","",E1283-SUMPRODUCT(($B$1461:$B$1491=$J1283)*1,E$1461:E$1491))</f>
        <v>-0.8002667316022869</v>
      </c>
      <c r="N1283" s="2" cm="1">
        <f t="array" ref="N1283">IF(F1283="","",F1283-SUMPRODUCT(($B$1461:$B$1491=$J1283)*1,F$1461:F$1491))</f>
        <v>-0.87129391842280413</v>
      </c>
      <c r="O1283" s="2" cm="1">
        <f t="array" ref="O1283">IF(G1283="","",G1283-SUMPRODUCT(($B$1461:$B$1491=$J1283)*1,G$1461:G$1491))</f>
        <v>-0.99569674964216226</v>
      </c>
    </row>
    <row r="1284" spans="1:15" x14ac:dyDescent="0.55000000000000004">
      <c r="A1284" s="3">
        <v>42</v>
      </c>
      <c r="B1284" s="4">
        <v>10</v>
      </c>
      <c r="C1284" s="2">
        <f>IFERROR(LN(実質付加価値!C1284),"")</f>
        <v>11.862281936015437</v>
      </c>
      <c r="D1284" s="2">
        <f>IFERROR(LN(実質付加価値!D1284),"")</f>
        <v>11.840096510386498</v>
      </c>
      <c r="E1284" s="2">
        <f>IFERROR(LN(実質付加価値!E1284),"")</f>
        <v>12.29043198050705</v>
      </c>
      <c r="F1284" s="2">
        <f>IFERROR(LN(実質付加価値!F1284),"")</f>
        <v>12.198758182233821</v>
      </c>
      <c r="G1284" s="2">
        <f>IFERROR(LN(実質付加価値!G1284),"")</f>
        <v>11.818243601838748</v>
      </c>
      <c r="I1284" s="3">
        <v>42</v>
      </c>
      <c r="J1284" s="3">
        <v>10</v>
      </c>
      <c r="K1284" s="2" cm="1">
        <f t="array" ref="K1284">IF(C1284="","",C1284-SUMPRODUCT(($B$1461:$B$1491=$J1284)*1,C$1461:C$1491))</f>
        <v>-0.14615418796430646</v>
      </c>
      <c r="L1284" s="2" cm="1">
        <f t="array" ref="L1284">IF(D1284="","",D1284-SUMPRODUCT(($B$1461:$B$1491=$J1284)*1,D$1461:D$1491))</f>
        <v>-0.23829332947120463</v>
      </c>
      <c r="M1284" s="2" cm="1">
        <f t="array" ref="M1284">IF(E1284="","",E1284-SUMPRODUCT(($B$1461:$B$1491=$J1284)*1,E$1461:E$1491))</f>
        <v>8.1726417444468069E-2</v>
      </c>
      <c r="N1284" s="2" cm="1">
        <f t="array" ref="N1284">IF(F1284="","",F1284-SUMPRODUCT(($B$1461:$B$1491=$J1284)*1,F$1461:F$1491))</f>
        <v>7.8672262974714968E-2</v>
      </c>
      <c r="O1284" s="2" cm="1">
        <f t="array" ref="O1284">IF(G1284="","",G1284-SUMPRODUCT(($B$1461:$B$1491=$J1284)*1,G$1461:G$1491))</f>
        <v>-0.48827323292132796</v>
      </c>
    </row>
    <row r="1285" spans="1:15" x14ac:dyDescent="0.55000000000000004">
      <c r="A1285" s="3">
        <v>42</v>
      </c>
      <c r="B1285" s="4">
        <v>11</v>
      </c>
      <c r="C1285" s="2">
        <f>IFERROR(LN(実質付加価値!C1285),"")</f>
        <v>11.256983360206995</v>
      </c>
      <c r="D1285" s="2">
        <f>IFERROR(LN(実質付加価値!D1285),"")</f>
        <v>12.222265544946573</v>
      </c>
      <c r="E1285" s="2">
        <f>IFERROR(LN(実質付加価値!E1285),"")</f>
        <v>12.479305342861569</v>
      </c>
      <c r="F1285" s="2">
        <f>IFERROR(LN(実質付加価値!F1285),"")</f>
        <v>12.506991868703256</v>
      </c>
      <c r="G1285" s="2">
        <f>IFERROR(LN(実質付加価値!G1285),"")</f>
        <v>12.559883641097366</v>
      </c>
      <c r="I1285" s="3">
        <v>42</v>
      </c>
      <c r="J1285" s="3">
        <v>11</v>
      </c>
      <c r="K1285" s="2" cm="1">
        <f t="array" ref="K1285">IF(C1285="","",C1285-SUMPRODUCT(($B$1461:$B$1491=$J1285)*1,C$1461:C$1491))</f>
        <v>0.42021172674215812</v>
      </c>
      <c r="L1285" s="2" cm="1">
        <f t="array" ref="L1285">IF(D1285="","",D1285-SUMPRODUCT(($B$1461:$B$1491=$J1285)*1,D$1461:D$1491))</f>
        <v>1.161680467296712</v>
      </c>
      <c r="M1285" s="2" cm="1">
        <f t="array" ref="M1285">IF(E1285="","",E1285-SUMPRODUCT(($B$1461:$B$1491=$J1285)*1,E$1461:E$1491))</f>
        <v>1.1922619557612428</v>
      </c>
      <c r="N1285" s="2" cm="1">
        <f t="array" ref="N1285">IF(F1285="","",F1285-SUMPRODUCT(($B$1461:$B$1491=$J1285)*1,F$1461:F$1491))</f>
        <v>1.1580707560358015</v>
      </c>
      <c r="O1285" s="2" cm="1">
        <f t="array" ref="O1285">IF(G1285="","",G1285-SUMPRODUCT(($B$1461:$B$1491=$J1285)*1,G$1461:G$1491))</f>
        <v>0.99189894293034087</v>
      </c>
    </row>
    <row r="1286" spans="1:15" x14ac:dyDescent="0.55000000000000004">
      <c r="A1286" s="3">
        <v>42</v>
      </c>
      <c r="B1286" s="4">
        <v>12</v>
      </c>
      <c r="C1286" s="2">
        <f>IFERROR(LN(実質付加価値!C1286),"")</f>
        <v>10.007635032550027</v>
      </c>
      <c r="D1286" s="2">
        <f>IFERROR(LN(実質付加価値!D1286),"")</f>
        <v>9.4116627796486902</v>
      </c>
      <c r="E1286" s="2">
        <f>IFERROR(LN(実質付加価値!E1286),"")</f>
        <v>9.6013910538181211</v>
      </c>
      <c r="F1286" s="2">
        <f>IFERROR(LN(実質付加価値!F1286),"")</f>
        <v>9.6582606101811646</v>
      </c>
      <c r="G1286" s="2">
        <f>IFERROR(LN(実質付加価値!G1286),"")</f>
        <v>10.02520221465133</v>
      </c>
      <c r="I1286" s="3">
        <v>42</v>
      </c>
      <c r="J1286" s="3">
        <v>12</v>
      </c>
      <c r="K1286" s="2" cm="1">
        <f t="array" ref="K1286">IF(C1286="","",C1286-SUMPRODUCT(($B$1461:$B$1491=$J1286)*1,C$1461:C$1491))</f>
        <v>-0.95293464702878339</v>
      </c>
      <c r="L1286" s="2" cm="1">
        <f t="array" ref="L1286">IF(D1286="","",D1286-SUMPRODUCT(($B$1461:$B$1491=$J1286)*1,D$1461:D$1491))</f>
        <v>-1.6415950919006672</v>
      </c>
      <c r="M1286" s="2" cm="1">
        <f t="array" ref="M1286">IF(E1286="","",E1286-SUMPRODUCT(($B$1461:$B$1491=$J1286)*1,E$1461:E$1491))</f>
        <v>-1.5714036379940417</v>
      </c>
      <c r="N1286" s="2" cm="1">
        <f t="array" ref="N1286">IF(F1286="","",F1286-SUMPRODUCT(($B$1461:$B$1491=$J1286)*1,F$1461:F$1491))</f>
        <v>-1.4342243160425934</v>
      </c>
      <c r="O1286" s="2" cm="1">
        <f t="array" ref="O1286">IF(G1286="","",G1286-SUMPRODUCT(($B$1461:$B$1491=$J1286)*1,G$1461:G$1491))</f>
        <v>-1.2067297726475381</v>
      </c>
    </row>
    <row r="1287" spans="1:15" x14ac:dyDescent="0.55000000000000004">
      <c r="A1287" s="3">
        <v>42</v>
      </c>
      <c r="B1287" s="4">
        <v>13</v>
      </c>
      <c r="C1287" s="2">
        <f>IFERROR(LN(実質付加価値!C1287),"")</f>
        <v>7.5902697194372211</v>
      </c>
      <c r="D1287" s="2" t="str">
        <f>IFERROR(LN(実質付加価値!D1287),"")</f>
        <v/>
      </c>
      <c r="E1287" s="2">
        <f>IFERROR(LN(実質付加価値!E1287),"")</f>
        <v>8.2270818922858222</v>
      </c>
      <c r="F1287" s="2">
        <f>IFERROR(LN(実質付加価値!F1287),"")</f>
        <v>8.5359956496266349</v>
      </c>
      <c r="G1287" s="2">
        <f>IFERROR(LN(実質付加価値!G1287),"")</f>
        <v>8.2166006560099127</v>
      </c>
      <c r="I1287" s="3">
        <v>42</v>
      </c>
      <c r="J1287" s="3">
        <v>13</v>
      </c>
      <c r="K1287" s="2" cm="1">
        <f t="array" ref="K1287">IF(C1287="","",C1287-SUMPRODUCT(($B$1461:$B$1491=$J1287)*1,C$1461:C$1491))</f>
        <v>-2.3038101311421597</v>
      </c>
      <c r="L1287" s="2" t="str" cm="1">
        <f t="array" ref="L1287">IF(D1287="","",D1287-SUMPRODUCT(($B$1461:$B$1491=$J1287)*1,D$1461:D$1491))</f>
        <v/>
      </c>
      <c r="M1287" s="2" cm="1">
        <f t="array" ref="M1287">IF(E1287="","",E1287-SUMPRODUCT(($B$1461:$B$1491=$J1287)*1,E$1461:E$1491))</f>
        <v>-0.83323695778024387</v>
      </c>
      <c r="N1287" s="2" cm="1">
        <f t="array" ref="N1287">IF(F1287="","",F1287-SUMPRODUCT(($B$1461:$B$1491=$J1287)*1,F$1461:F$1491))</f>
        <v>-0.31550930769535235</v>
      </c>
      <c r="O1287" s="2" cm="1">
        <f t="array" ref="O1287">IF(G1287="","",G1287-SUMPRODUCT(($B$1461:$B$1491=$J1287)*1,G$1461:G$1491))</f>
        <v>-0.90382496414983038</v>
      </c>
    </row>
    <row r="1288" spans="1:15" x14ac:dyDescent="0.55000000000000004">
      <c r="A1288" s="3">
        <v>42</v>
      </c>
      <c r="B1288" s="4">
        <v>14</v>
      </c>
      <c r="C1288" s="2">
        <f>IFERROR(LN(実質付加価値!C1288),"")</f>
        <v>12.405489109874319</v>
      </c>
      <c r="D1288" s="2">
        <f>IFERROR(LN(実質付加価値!D1288),"")</f>
        <v>11.403926644177227</v>
      </c>
      <c r="E1288" s="2">
        <f>IFERROR(LN(実質付加価値!E1288),"")</f>
        <v>11.359080882416832</v>
      </c>
      <c r="F1288" s="2">
        <f>IFERROR(LN(実質付加価値!F1288),"")</f>
        <v>11.283365690873522</v>
      </c>
      <c r="G1288" s="2">
        <f>IFERROR(LN(実質付加価値!G1288),"")</f>
        <v>11.578713859819441</v>
      </c>
      <c r="I1288" s="3">
        <v>42</v>
      </c>
      <c r="J1288" s="3">
        <v>14</v>
      </c>
      <c r="K1288" s="2" cm="1">
        <f t="array" ref="K1288">IF(C1288="","",C1288-SUMPRODUCT(($B$1461:$B$1491=$J1288)*1,C$1461:C$1491))</f>
        <v>0.94284131694981888</v>
      </c>
      <c r="L1288" s="2" cm="1">
        <f t="array" ref="L1288">IF(D1288="","",D1288-SUMPRODUCT(($B$1461:$B$1491=$J1288)*1,D$1461:D$1491))</f>
        <v>0.16639763514361583</v>
      </c>
      <c r="M1288" s="2" cm="1">
        <f t="array" ref="M1288">IF(E1288="","",E1288-SUMPRODUCT(($B$1461:$B$1491=$J1288)*1,E$1461:E$1491))</f>
        <v>-0.13280815581255467</v>
      </c>
      <c r="N1288" s="2" cm="1">
        <f t="array" ref="N1288">IF(F1288="","",F1288-SUMPRODUCT(($B$1461:$B$1491=$J1288)*1,F$1461:F$1491))</f>
        <v>-9.9972317772849095E-2</v>
      </c>
      <c r="O1288" s="2" cm="1">
        <f t="array" ref="O1288">IF(G1288="","",G1288-SUMPRODUCT(($B$1461:$B$1491=$J1288)*1,G$1461:G$1491))</f>
        <v>8.4912341273341241E-2</v>
      </c>
    </row>
    <row r="1289" spans="1:15" x14ac:dyDescent="0.55000000000000004">
      <c r="A1289" s="3">
        <v>42</v>
      </c>
      <c r="B1289" s="4">
        <v>15</v>
      </c>
      <c r="C1289" s="2">
        <f>IFERROR(LN(実質付加価値!C1289),"")</f>
        <v>8.9082461399735173</v>
      </c>
      <c r="D1289" s="2">
        <f>IFERROR(LN(実質付加価値!D1289),"")</f>
        <v>8.7897804494247769</v>
      </c>
      <c r="E1289" s="2">
        <f>IFERROR(LN(実質付加価値!E1289),"")</f>
        <v>8.6601374777594788</v>
      </c>
      <c r="F1289" s="2">
        <f>IFERROR(LN(実質付加価値!F1289),"")</f>
        <v>8.5592969767662535</v>
      </c>
      <c r="G1289" s="2">
        <f>IFERROR(LN(実質付加価値!G1289),"")</f>
        <v>8.5130006679765842</v>
      </c>
      <c r="I1289" s="3">
        <v>42</v>
      </c>
      <c r="J1289" s="3">
        <v>15</v>
      </c>
      <c r="K1289" s="2" cm="1">
        <f t="array" ref="K1289">IF(C1289="","",C1289-SUMPRODUCT(($B$1461:$B$1491=$J1289)*1,C$1461:C$1491))</f>
        <v>-1.2560088077839531</v>
      </c>
      <c r="L1289" s="2" cm="1">
        <f t="array" ref="L1289">IF(D1289="","",D1289-SUMPRODUCT(($B$1461:$B$1491=$J1289)*1,D$1461:D$1491))</f>
        <v>-1.3477960238894333</v>
      </c>
      <c r="M1289" s="2" cm="1">
        <f t="array" ref="M1289">IF(E1289="","",E1289-SUMPRODUCT(($B$1461:$B$1491=$J1289)*1,E$1461:E$1491))</f>
        <v>-1.3793422924528489</v>
      </c>
      <c r="N1289" s="2" cm="1">
        <f t="array" ref="N1289">IF(F1289="","",F1289-SUMPRODUCT(($B$1461:$B$1491=$J1289)*1,F$1461:F$1491))</f>
        <v>-1.3415667533440576</v>
      </c>
      <c r="O1289" s="2" cm="1">
        <f t="array" ref="O1289">IF(G1289="","",G1289-SUMPRODUCT(($B$1461:$B$1491=$J1289)*1,G$1461:G$1491))</f>
        <v>-1.4310511947823343</v>
      </c>
    </row>
    <row r="1290" spans="1:15" x14ac:dyDescent="0.55000000000000004">
      <c r="A1290" s="3">
        <v>42</v>
      </c>
      <c r="B1290" s="4">
        <v>16</v>
      </c>
      <c r="C1290" s="2">
        <f>IFERROR(LN(実質付加価値!C1290),"")</f>
        <v>9.5492445174499796</v>
      </c>
      <c r="D1290" s="2">
        <f>IFERROR(LN(実質付加価値!D1290),"")</f>
        <v>9.9347863369933744</v>
      </c>
      <c r="E1290" s="2">
        <f>IFERROR(LN(実質付加価値!E1290),"")</f>
        <v>9.8449997142827197</v>
      </c>
      <c r="F1290" s="2">
        <f>IFERROR(LN(実質付加価値!F1290),"")</f>
        <v>9.7981225972944745</v>
      </c>
      <c r="G1290" s="2">
        <f>IFERROR(LN(実質付加価値!G1290),"")</f>
        <v>9.9638945329236268</v>
      </c>
      <c r="I1290" s="3">
        <v>42</v>
      </c>
      <c r="J1290" s="3">
        <v>16</v>
      </c>
      <c r="K1290" s="2" cm="1">
        <f t="array" ref="K1290">IF(C1290="","",C1290-SUMPRODUCT(($B$1461:$B$1491=$J1290)*1,C$1461:C$1491))</f>
        <v>-1.8989772847641291</v>
      </c>
      <c r="L1290" s="2" cm="1">
        <f t="array" ref="L1290">IF(D1290="","",D1290-SUMPRODUCT(($B$1461:$B$1491=$J1290)*1,D$1461:D$1491))</f>
        <v>-1.6724641508041653</v>
      </c>
      <c r="M1290" s="2" cm="1">
        <f t="array" ref="M1290">IF(E1290="","",E1290-SUMPRODUCT(($B$1461:$B$1491=$J1290)*1,E$1461:E$1491))</f>
        <v>-1.9100331511894506</v>
      </c>
      <c r="N1290" s="2" cm="1">
        <f t="array" ref="N1290">IF(F1290="","",F1290-SUMPRODUCT(($B$1461:$B$1491=$J1290)*1,F$1461:F$1491))</f>
        <v>-1.8649228537577223</v>
      </c>
      <c r="O1290" s="2" cm="1">
        <f t="array" ref="O1290">IF(G1290="","",G1290-SUMPRODUCT(($B$1461:$B$1491=$J1290)*1,G$1461:G$1491))</f>
        <v>-1.751125246461843</v>
      </c>
    </row>
    <row r="1291" spans="1:15" x14ac:dyDescent="0.55000000000000004">
      <c r="A1291" s="3">
        <v>42</v>
      </c>
      <c r="B1291" s="4">
        <v>17</v>
      </c>
      <c r="C1291" s="2">
        <f>IFERROR(LN(実質付加価値!C1291),"")</f>
        <v>11.921121335432446</v>
      </c>
      <c r="D1291" s="2">
        <f>IFERROR(LN(実質付加価値!D1291),"")</f>
        <v>11.933904761851736</v>
      </c>
      <c r="E1291" s="2">
        <f>IFERROR(LN(実質付加価値!E1291),"")</f>
        <v>12.210730628074577</v>
      </c>
      <c r="F1291" s="2">
        <f>IFERROR(LN(実質付加価値!F1291),"")</f>
        <v>12.163929015123765</v>
      </c>
      <c r="G1291" s="2">
        <f>IFERROR(LN(実質付加価値!G1291),"")</f>
        <v>12.192834526818983</v>
      </c>
      <c r="I1291" s="3">
        <v>42</v>
      </c>
      <c r="J1291" s="3">
        <v>17</v>
      </c>
      <c r="K1291" s="2" cm="1">
        <f t="array" ref="K1291">IF(C1291="","",C1291-SUMPRODUCT(($B$1461:$B$1491=$J1291)*1,C$1461:C$1491))</f>
        <v>-0.57321733148270404</v>
      </c>
      <c r="L1291" s="2" cm="1">
        <f t="array" ref="L1291">IF(D1291="","",D1291-SUMPRODUCT(($B$1461:$B$1491=$J1291)*1,D$1461:D$1491))</f>
        <v>-0.38951353623071228</v>
      </c>
      <c r="M1291" s="2" cm="1">
        <f t="array" ref="M1291">IF(E1291="","",E1291-SUMPRODUCT(($B$1461:$B$1491=$J1291)*1,E$1461:E$1491))</f>
        <v>-0.23693451547641686</v>
      </c>
      <c r="N1291" s="2" cm="1">
        <f t="array" ref="N1291">IF(F1291="","",F1291-SUMPRODUCT(($B$1461:$B$1491=$J1291)*1,F$1461:F$1491))</f>
        <v>-0.24228438827952203</v>
      </c>
      <c r="O1291" s="2" cm="1">
        <f t="array" ref="O1291">IF(G1291="","",G1291-SUMPRODUCT(($B$1461:$B$1491=$J1291)*1,G$1461:G$1491))</f>
        <v>-0.22838400037197992</v>
      </c>
    </row>
    <row r="1292" spans="1:15" x14ac:dyDescent="0.55000000000000004">
      <c r="A1292" s="3">
        <v>42</v>
      </c>
      <c r="B1292" s="4">
        <v>18</v>
      </c>
      <c r="C1292" s="2">
        <f>IFERROR(LN(実質付加価値!C1292),"")</f>
        <v>12.431612551460733</v>
      </c>
      <c r="D1292" s="2">
        <f>IFERROR(LN(実質付加価値!D1292),"")</f>
        <v>12.510571644136434</v>
      </c>
      <c r="E1292" s="2">
        <f>IFERROR(LN(実質付加価値!E1292),"")</f>
        <v>12.579126699532226</v>
      </c>
      <c r="F1292" s="2">
        <f>IFERROR(LN(実質付加価値!F1292),"")</f>
        <v>12.737692865352836</v>
      </c>
      <c r="G1292" s="2">
        <f>IFERROR(LN(実質付加価値!G1292),"")</f>
        <v>12.680117990091992</v>
      </c>
      <c r="I1292" s="3">
        <v>42</v>
      </c>
      <c r="J1292" s="3">
        <v>18</v>
      </c>
      <c r="K1292" s="2" cm="1">
        <f t="array" ref="K1292">IF(C1292="","",C1292-SUMPRODUCT(($B$1461:$B$1491=$J1292)*1,C$1461:C$1491))</f>
        <v>-0.40090650305704223</v>
      </c>
      <c r="L1292" s="2" cm="1">
        <f t="array" ref="L1292">IF(D1292="","",D1292-SUMPRODUCT(($B$1461:$B$1491=$J1292)*1,D$1461:D$1491))</f>
        <v>-0.44270273371239099</v>
      </c>
      <c r="M1292" s="2" cm="1">
        <f t="array" ref="M1292">IF(E1292="","",E1292-SUMPRODUCT(($B$1461:$B$1491=$J1292)*1,E$1461:E$1491))</f>
        <v>-0.42403956159687972</v>
      </c>
      <c r="N1292" s="2" cm="1">
        <f t="array" ref="N1292">IF(F1292="","",F1292-SUMPRODUCT(($B$1461:$B$1491=$J1292)*1,F$1461:F$1491))</f>
        <v>-0.26941246227707971</v>
      </c>
      <c r="O1292" s="2" cm="1">
        <f t="array" ref="O1292">IF(G1292="","",G1292-SUMPRODUCT(($B$1461:$B$1491=$J1292)*1,G$1461:G$1491))</f>
        <v>-0.29204384361595004</v>
      </c>
    </row>
    <row r="1293" spans="1:15" x14ac:dyDescent="0.55000000000000004">
      <c r="A1293" s="3">
        <v>42</v>
      </c>
      <c r="B1293" s="4">
        <v>19</v>
      </c>
      <c r="C1293" s="2">
        <f>IFERROR(LN(実質付加価値!C1293),"")</f>
        <v>11.99455586069867</v>
      </c>
      <c r="D1293" s="2">
        <f>IFERROR(LN(実質付加価値!D1293),"")</f>
        <v>11.871703374107181</v>
      </c>
      <c r="E1293" s="2">
        <f>IFERROR(LN(実質付加価値!E1293),"")</f>
        <v>11.837137137555699</v>
      </c>
      <c r="F1293" s="2">
        <f>IFERROR(LN(実質付加価値!F1293),"")</f>
        <v>11.783567229922742</v>
      </c>
      <c r="G1293" s="2">
        <f>IFERROR(LN(実質付加価値!G1293),"")</f>
        <v>11.863660150782534</v>
      </c>
      <c r="I1293" s="3">
        <v>42</v>
      </c>
      <c r="J1293" s="3">
        <v>19</v>
      </c>
      <c r="K1293" s="2" cm="1">
        <f t="array" ref="K1293">IF(C1293="","",C1293-SUMPRODUCT(($B$1461:$B$1491=$J1293)*1,C$1461:C$1491))</f>
        <v>-0.63226204034973676</v>
      </c>
      <c r="L1293" s="2" cm="1">
        <f t="array" ref="L1293">IF(D1293="","",D1293-SUMPRODUCT(($B$1461:$B$1491=$J1293)*1,D$1461:D$1491))</f>
        <v>-0.62144565132814478</v>
      </c>
      <c r="M1293" s="2" cm="1">
        <f t="array" ref="M1293">IF(E1293="","",E1293-SUMPRODUCT(($B$1461:$B$1491=$J1293)*1,E$1461:E$1491))</f>
        <v>-0.62707304390279717</v>
      </c>
      <c r="N1293" s="2" cm="1">
        <f t="array" ref="N1293">IF(F1293="","",F1293-SUMPRODUCT(($B$1461:$B$1491=$J1293)*1,F$1461:F$1491))</f>
        <v>-0.65623454519102786</v>
      </c>
      <c r="O1293" s="2" cm="1">
        <f t="array" ref="O1293">IF(G1293="","",G1293-SUMPRODUCT(($B$1461:$B$1491=$J1293)*1,G$1461:G$1491))</f>
        <v>-0.67137802655787659</v>
      </c>
    </row>
    <row r="1294" spans="1:15" x14ac:dyDescent="0.55000000000000004">
      <c r="A1294" s="3">
        <v>42</v>
      </c>
      <c r="B1294" s="4">
        <v>20</v>
      </c>
      <c r="C1294" s="2">
        <f>IFERROR(LN(実質付加価値!C1294),"")</f>
        <v>12.408258989507999</v>
      </c>
      <c r="D1294" s="2">
        <f>IFERROR(LN(実質付加価値!D1294),"")</f>
        <v>12.696894427633461</v>
      </c>
      <c r="E1294" s="2">
        <f>IFERROR(LN(実質付加価値!E1294),"")</f>
        <v>12.644082966313128</v>
      </c>
      <c r="F1294" s="2">
        <f>IFERROR(LN(実質付加価値!F1294),"")</f>
        <v>12.596874394759697</v>
      </c>
      <c r="G1294" s="2">
        <f>IFERROR(LN(実質付加価値!G1294),"")</f>
        <v>12.626463704396969</v>
      </c>
      <c r="I1294" s="3">
        <v>42</v>
      </c>
      <c r="J1294" s="3">
        <v>20</v>
      </c>
      <c r="K1294" s="2" cm="1">
        <f t="array" ref="K1294">IF(C1294="","",C1294-SUMPRODUCT(($B$1461:$B$1491=$J1294)*1,C$1461:C$1491))</f>
        <v>-0.4445216759886943</v>
      </c>
      <c r="L1294" s="2" cm="1">
        <f t="array" ref="L1294">IF(D1294="","",D1294-SUMPRODUCT(($B$1461:$B$1491=$J1294)*1,D$1461:D$1491))</f>
        <v>-0.36742775475510392</v>
      </c>
      <c r="M1294" s="2" cm="1">
        <f t="array" ref="M1294">IF(E1294="","",E1294-SUMPRODUCT(($B$1461:$B$1491=$J1294)*1,E$1461:E$1491))</f>
        <v>-0.37067717328935146</v>
      </c>
      <c r="N1294" s="2" cm="1">
        <f t="array" ref="N1294">IF(F1294="","",F1294-SUMPRODUCT(($B$1461:$B$1491=$J1294)*1,F$1461:F$1491))</f>
        <v>-0.38160037189813778</v>
      </c>
      <c r="O1294" s="2" cm="1">
        <f t="array" ref="O1294">IF(G1294="","",G1294-SUMPRODUCT(($B$1461:$B$1491=$J1294)*1,G$1461:G$1491))</f>
        <v>-0.39574799073671585</v>
      </c>
    </row>
    <row r="1295" spans="1:15" x14ac:dyDescent="0.55000000000000004">
      <c r="A1295" s="3">
        <v>42</v>
      </c>
      <c r="B1295" s="4">
        <v>21</v>
      </c>
      <c r="C1295" s="2">
        <f>IFERROR(LN(実質付加価値!C1295),"")</f>
        <v>12.172680322907413</v>
      </c>
      <c r="D1295" s="2">
        <f>IFERROR(LN(実質付加価値!D1295),"")</f>
        <v>12.130381781638864</v>
      </c>
      <c r="E1295" s="2">
        <f>IFERROR(LN(実質付加価値!E1295),"")</f>
        <v>12.092668276358951</v>
      </c>
      <c r="F1295" s="2">
        <f>IFERROR(LN(実質付加価値!F1295),"")</f>
        <v>11.781032851136207</v>
      </c>
      <c r="G1295" s="2">
        <f>IFERROR(LN(実質付加価値!G1295),"")</f>
        <v>11.835602507542028</v>
      </c>
      <c r="I1295" s="3">
        <v>42</v>
      </c>
      <c r="J1295" s="3">
        <v>21</v>
      </c>
      <c r="K1295" s="2" cm="1">
        <f t="array" ref="K1295">IF(C1295="","",C1295-SUMPRODUCT(($B$1461:$B$1491=$J1295)*1,C$1461:C$1491))</f>
        <v>-0.62148497662889213</v>
      </c>
      <c r="L1295" s="2" cm="1">
        <f t="array" ref="L1295">IF(D1295="","",D1295-SUMPRODUCT(($B$1461:$B$1491=$J1295)*1,D$1461:D$1491))</f>
        <v>-0.68946932100463165</v>
      </c>
      <c r="M1295" s="2" cm="1">
        <f t="array" ref="M1295">IF(E1295="","",E1295-SUMPRODUCT(($B$1461:$B$1491=$J1295)*1,E$1461:E$1491))</f>
        <v>-0.73608364964118245</v>
      </c>
      <c r="N1295" s="2" cm="1">
        <f t="array" ref="N1295">IF(F1295="","",F1295-SUMPRODUCT(($B$1461:$B$1491=$J1295)*1,F$1461:F$1491))</f>
        <v>-0.76162354026472201</v>
      </c>
      <c r="O1295" s="2" cm="1">
        <f t="array" ref="O1295">IF(G1295="","",G1295-SUMPRODUCT(($B$1461:$B$1491=$J1295)*1,G$1461:G$1491))</f>
        <v>-0.80793199617850142</v>
      </c>
    </row>
    <row r="1296" spans="1:15" x14ac:dyDescent="0.55000000000000004">
      <c r="A1296" s="3">
        <v>42</v>
      </c>
      <c r="B1296" s="4">
        <v>22</v>
      </c>
      <c r="C1296" s="2">
        <f>IFERROR(LN(実質付加価値!C1296),"")</f>
        <v>11.703857614674947</v>
      </c>
      <c r="D1296" s="2">
        <f>IFERROR(LN(実質付加価値!D1296),"")</f>
        <v>11.705841340167733</v>
      </c>
      <c r="E1296" s="2">
        <f>IFERROR(LN(実質付加価値!E1296),"")</f>
        <v>11.708963790851477</v>
      </c>
      <c r="F1296" s="2">
        <f>IFERROR(LN(実質付加価値!F1296),"")</f>
        <v>11.218588640564388</v>
      </c>
      <c r="G1296" s="2">
        <f>IFERROR(LN(実質付加価値!G1296),"")</f>
        <v>11.239595013595945</v>
      </c>
      <c r="I1296" s="3">
        <v>42</v>
      </c>
      <c r="J1296" s="3">
        <v>22</v>
      </c>
      <c r="K1296" s="2" cm="1">
        <f t="array" ref="K1296">IF(C1296="","",C1296-SUMPRODUCT(($B$1461:$B$1491=$J1296)*1,C$1461:C$1491))</f>
        <v>-0.40284794339263641</v>
      </c>
      <c r="L1296" s="2" cm="1">
        <f t="array" ref="L1296">IF(D1296="","",D1296-SUMPRODUCT(($B$1461:$B$1491=$J1296)*1,D$1461:D$1491))</f>
        <v>-0.37297861675304311</v>
      </c>
      <c r="M1296" s="2" cm="1">
        <f t="array" ref="M1296">IF(E1296="","",E1296-SUMPRODUCT(($B$1461:$B$1491=$J1296)*1,E$1461:E$1491))</f>
        <v>-0.36767915438719534</v>
      </c>
      <c r="N1296" s="2" cm="1">
        <f t="array" ref="N1296">IF(F1296="","",F1296-SUMPRODUCT(($B$1461:$B$1491=$J1296)*1,F$1461:F$1491))</f>
        <v>-0.38246915578622165</v>
      </c>
      <c r="O1296" s="2" cm="1">
        <f t="array" ref="O1296">IF(G1296="","",G1296-SUMPRODUCT(($B$1461:$B$1491=$J1296)*1,G$1461:G$1491))</f>
        <v>-0.35736703755771515</v>
      </c>
    </row>
    <row r="1297" spans="1:15" x14ac:dyDescent="0.55000000000000004">
      <c r="A1297" s="3">
        <v>42</v>
      </c>
      <c r="B1297" s="4">
        <v>23</v>
      </c>
      <c r="C1297" s="2">
        <f>IFERROR(LN(実質付加価値!C1297),"")</f>
        <v>11.499601183447032</v>
      </c>
      <c r="D1297" s="2">
        <f>IFERROR(LN(実質付加価値!D1297),"")</f>
        <v>11.458807190914852</v>
      </c>
      <c r="E1297" s="2">
        <f>IFERROR(LN(実質付加価値!E1297),"")</f>
        <v>11.527512730873026</v>
      </c>
      <c r="F1297" s="2">
        <f>IFERROR(LN(実質付加価値!F1297),"")</f>
        <v>11.627772752361087</v>
      </c>
      <c r="G1297" s="2">
        <f>IFERROR(LN(実質付加価値!G1297),"")</f>
        <v>11.59003408691507</v>
      </c>
      <c r="I1297" s="3">
        <v>42</v>
      </c>
      <c r="J1297" s="3">
        <v>23</v>
      </c>
      <c r="K1297" s="2" cm="1">
        <f t="array" ref="K1297">IF(C1297="","",C1297-SUMPRODUCT(($B$1461:$B$1491=$J1297)*1,C$1461:C$1491))</f>
        <v>-0.32390482741164917</v>
      </c>
      <c r="L1297" s="2" cm="1">
        <f t="array" ref="L1297">IF(D1297="","",D1297-SUMPRODUCT(($B$1461:$B$1491=$J1297)*1,D$1461:D$1491))</f>
        <v>-0.36707164932860614</v>
      </c>
      <c r="M1297" s="2" cm="1">
        <f t="array" ref="M1297">IF(E1297="","",E1297-SUMPRODUCT(($B$1461:$B$1491=$J1297)*1,E$1461:E$1491))</f>
        <v>-0.33561588961663347</v>
      </c>
      <c r="N1297" s="2" cm="1">
        <f t="array" ref="N1297">IF(F1297="","",F1297-SUMPRODUCT(($B$1461:$B$1491=$J1297)*1,F$1461:F$1491))</f>
        <v>-0.3189982006100287</v>
      </c>
      <c r="O1297" s="2" cm="1">
        <f t="array" ref="O1297">IF(G1297="","",G1297-SUMPRODUCT(($B$1461:$B$1491=$J1297)*1,G$1461:G$1491))</f>
        <v>-0.34599142437792807</v>
      </c>
    </row>
    <row r="1298" spans="1:15" x14ac:dyDescent="0.55000000000000004">
      <c r="A1298" s="3">
        <v>42</v>
      </c>
      <c r="B1298" s="4">
        <v>24</v>
      </c>
      <c r="C1298" s="2">
        <f>IFERROR(LN(実質付加価値!C1298),"")</f>
        <v>10.21355953885579</v>
      </c>
      <c r="D1298" s="2">
        <f>IFERROR(LN(実質付加価値!D1298),"")</f>
        <v>10.06661554681331</v>
      </c>
      <c r="E1298" s="2">
        <f>IFERROR(LN(実質付加価値!E1298),"")</f>
        <v>10.250612153853227</v>
      </c>
      <c r="F1298" s="2">
        <f>IFERROR(LN(実質付加価値!F1298),"")</f>
        <v>10.234946970336686</v>
      </c>
      <c r="G1298" s="2">
        <f>IFERROR(LN(実質付加価値!G1298),"")</f>
        <v>10.296835515185478</v>
      </c>
      <c r="I1298" s="3">
        <v>42</v>
      </c>
      <c r="J1298" s="3">
        <v>24</v>
      </c>
      <c r="K1298" s="2" cm="1">
        <f t="array" ref="K1298">IF(C1298="","",C1298-SUMPRODUCT(($B$1461:$B$1491=$J1298)*1,C$1461:C$1491))</f>
        <v>-0.9438895894559387</v>
      </c>
      <c r="L1298" s="2" cm="1">
        <f t="array" ref="L1298">IF(D1298="","",D1298-SUMPRODUCT(($B$1461:$B$1491=$J1298)*1,D$1461:D$1491))</f>
        <v>-1.0924815195119546</v>
      </c>
      <c r="M1298" s="2" cm="1">
        <f t="array" ref="M1298">IF(E1298="","",E1298-SUMPRODUCT(($B$1461:$B$1491=$J1298)*1,E$1461:E$1491))</f>
        <v>-0.87173038711514295</v>
      </c>
      <c r="N1298" s="2" cm="1">
        <f t="array" ref="N1298">IF(F1298="","",F1298-SUMPRODUCT(($B$1461:$B$1491=$J1298)*1,F$1461:F$1491))</f>
        <v>-0.82209510987734724</v>
      </c>
      <c r="O1298" s="2" cm="1">
        <f t="array" ref="O1298">IF(G1298="","",G1298-SUMPRODUCT(($B$1461:$B$1491=$J1298)*1,G$1461:G$1491))</f>
        <v>-0.79375678584227671</v>
      </c>
    </row>
    <row r="1299" spans="1:15" x14ac:dyDescent="0.55000000000000004">
      <c r="A1299" s="3">
        <v>42</v>
      </c>
      <c r="B1299" s="4">
        <v>25</v>
      </c>
      <c r="C1299" s="2">
        <f>IFERROR(LN(実質付加価値!C1299),"")</f>
        <v>11.787461905158329</v>
      </c>
      <c r="D1299" s="2">
        <f>IFERROR(LN(実質付加価値!D1299),"")</f>
        <v>11.874000153525296</v>
      </c>
      <c r="E1299" s="2">
        <f>IFERROR(LN(実質付加価値!E1299),"")</f>
        <v>11.867859460750013</v>
      </c>
      <c r="F1299" s="2">
        <f>IFERROR(LN(実質付加価値!F1299),"")</f>
        <v>11.795314478727258</v>
      </c>
      <c r="G1299" s="2">
        <f>IFERROR(LN(実質付加価値!G1299),"")</f>
        <v>12.024603144771751</v>
      </c>
      <c r="I1299" s="3">
        <v>42</v>
      </c>
      <c r="J1299" s="3">
        <v>25</v>
      </c>
      <c r="K1299" s="2" cm="1">
        <f t="array" ref="K1299">IF(C1299="","",C1299-SUMPRODUCT(($B$1461:$B$1491=$J1299)*1,C$1461:C$1491))</f>
        <v>-0.53660387653850172</v>
      </c>
      <c r="L1299" s="2" cm="1">
        <f t="array" ref="L1299">IF(D1299="","",D1299-SUMPRODUCT(($B$1461:$B$1491=$J1299)*1,D$1461:D$1491))</f>
        <v>-0.56063217739375482</v>
      </c>
      <c r="M1299" s="2" cm="1">
        <f t="array" ref="M1299">IF(E1299="","",E1299-SUMPRODUCT(($B$1461:$B$1491=$J1299)*1,E$1461:E$1491))</f>
        <v>-0.54385239825978715</v>
      </c>
      <c r="N1299" s="2" cm="1">
        <f t="array" ref="N1299">IF(F1299="","",F1299-SUMPRODUCT(($B$1461:$B$1491=$J1299)*1,F$1461:F$1491))</f>
        <v>-0.65698245677735834</v>
      </c>
      <c r="O1299" s="2" cm="1">
        <f t="array" ref="O1299">IF(G1299="","",G1299-SUMPRODUCT(($B$1461:$B$1491=$J1299)*1,G$1461:G$1491))</f>
        <v>-0.5723595861546098</v>
      </c>
    </row>
    <row r="1300" spans="1:15" x14ac:dyDescent="0.55000000000000004">
      <c r="A1300" s="3">
        <v>42</v>
      </c>
      <c r="B1300" s="4">
        <v>26</v>
      </c>
      <c r="C1300" s="2">
        <f>IFERROR(LN(実質付加価値!C1300),"")</f>
        <v>11.784688222729919</v>
      </c>
      <c r="D1300" s="2">
        <f>IFERROR(LN(実質付加価値!D1300),"")</f>
        <v>11.879532694800469</v>
      </c>
      <c r="E1300" s="2">
        <f>IFERROR(LN(実質付加価値!E1300),"")</f>
        <v>11.893615229295827</v>
      </c>
      <c r="F1300" s="2">
        <f>IFERROR(LN(実質付加価値!F1300),"")</f>
        <v>11.889878772113686</v>
      </c>
      <c r="G1300" s="2">
        <f>IFERROR(LN(実質付加価値!G1300),"")</f>
        <v>11.864298643111757</v>
      </c>
      <c r="I1300" s="3">
        <v>42</v>
      </c>
      <c r="J1300" s="3">
        <v>26</v>
      </c>
      <c r="K1300" s="2" cm="1">
        <f t="array" ref="K1300">IF(C1300="","",C1300-SUMPRODUCT(($B$1461:$B$1491=$J1300)*1,C$1461:C$1491))</f>
        <v>-0.50974933915569487</v>
      </c>
      <c r="L1300" s="2" cm="1">
        <f t="array" ref="L1300">IF(D1300="","",D1300-SUMPRODUCT(($B$1461:$B$1491=$J1300)*1,D$1461:D$1491))</f>
        <v>-0.51136637114286998</v>
      </c>
      <c r="M1300" s="2" cm="1">
        <f t="array" ref="M1300">IF(E1300="","",E1300-SUMPRODUCT(($B$1461:$B$1491=$J1300)*1,E$1461:E$1491))</f>
        <v>-0.50791674388363006</v>
      </c>
      <c r="N1300" s="2" cm="1">
        <f t="array" ref="N1300">IF(F1300="","",F1300-SUMPRODUCT(($B$1461:$B$1491=$J1300)*1,F$1461:F$1491))</f>
        <v>-0.4942335103738813</v>
      </c>
      <c r="O1300" s="2" cm="1">
        <f t="array" ref="O1300">IF(G1300="","",G1300-SUMPRODUCT(($B$1461:$B$1491=$J1300)*1,G$1461:G$1491))</f>
        <v>-0.48516485452666203</v>
      </c>
    </row>
    <row r="1301" spans="1:15" x14ac:dyDescent="0.55000000000000004">
      <c r="A1301" s="3">
        <v>42</v>
      </c>
      <c r="B1301" s="4">
        <v>27</v>
      </c>
      <c r="C1301" s="2">
        <f>IFERROR(LN(実質付加価値!C1301),"")</f>
        <v>12.396208403706792</v>
      </c>
      <c r="D1301" s="2">
        <f>IFERROR(LN(実質付加価値!D1301),"")</f>
        <v>12.324983595859617</v>
      </c>
      <c r="E1301" s="2">
        <f>IFERROR(LN(実質付加価値!E1301),"")</f>
        <v>12.367738918367928</v>
      </c>
      <c r="F1301" s="2">
        <f>IFERROR(LN(実質付加価値!F1301),"")</f>
        <v>12.388936518774351</v>
      </c>
      <c r="G1301" s="2">
        <f>IFERROR(LN(実質付加価値!G1301),"")</f>
        <v>12.412231139298305</v>
      </c>
      <c r="I1301" s="3">
        <v>42</v>
      </c>
      <c r="J1301" s="3">
        <v>27</v>
      </c>
      <c r="K1301" s="2" cm="1">
        <f t="array" ref="K1301">IF(C1301="","",C1301-SUMPRODUCT(($B$1461:$B$1491=$J1301)*1,C$1461:C$1491))</f>
        <v>-0.56358386680263806</v>
      </c>
      <c r="L1301" s="2" cm="1">
        <f t="array" ref="L1301">IF(D1301="","",D1301-SUMPRODUCT(($B$1461:$B$1491=$J1301)*1,D$1461:D$1491))</f>
        <v>-0.68008741890557012</v>
      </c>
      <c r="M1301" s="2" cm="1">
        <f t="array" ref="M1301">IF(E1301="","",E1301-SUMPRODUCT(($B$1461:$B$1491=$J1301)*1,E$1461:E$1491))</f>
        <v>-0.66288935474785227</v>
      </c>
      <c r="N1301" s="2" cm="1">
        <f t="array" ref="N1301">IF(F1301="","",F1301-SUMPRODUCT(($B$1461:$B$1491=$J1301)*1,F$1461:F$1491))</f>
        <v>-0.63550239052378998</v>
      </c>
      <c r="O1301" s="2" cm="1">
        <f t="array" ref="O1301">IF(G1301="","",G1301-SUMPRODUCT(($B$1461:$B$1491=$J1301)*1,G$1461:G$1491))</f>
        <v>-0.62288813963130885</v>
      </c>
    </row>
    <row r="1302" spans="1:15" x14ac:dyDescent="0.55000000000000004">
      <c r="A1302" s="3">
        <v>42</v>
      </c>
      <c r="B1302" s="4">
        <v>28</v>
      </c>
      <c r="C1302" s="2">
        <f>IFERROR(LN(実質付加価値!C1302),"")</f>
        <v>12.74542797356011</v>
      </c>
      <c r="D1302" s="2">
        <f>IFERROR(LN(実質付加価値!D1302),"")</f>
        <v>12.82706697571107</v>
      </c>
      <c r="E1302" s="2">
        <f>IFERROR(LN(実質付加価値!E1302),"")</f>
        <v>12.884235554868678</v>
      </c>
      <c r="F1302" s="2">
        <f>IFERROR(LN(実質付加価値!F1302),"")</f>
        <v>12.884342212621279</v>
      </c>
      <c r="G1302" s="2">
        <f>IFERROR(LN(実質付加価値!G1302),"")</f>
        <v>12.933711907506913</v>
      </c>
      <c r="I1302" s="3">
        <v>42</v>
      </c>
      <c r="J1302" s="3">
        <v>28</v>
      </c>
      <c r="K1302" s="2" cm="1">
        <f t="array" ref="K1302">IF(C1302="","",C1302-SUMPRODUCT(($B$1461:$B$1491=$J1302)*1,C$1461:C$1491))</f>
        <v>-5.7388092989281603E-2</v>
      </c>
      <c r="L1302" s="2" cm="1">
        <f t="array" ref="L1302">IF(D1302="","",D1302-SUMPRODUCT(($B$1461:$B$1491=$J1302)*1,D$1461:D$1491))</f>
        <v>-6.5608508803341792E-2</v>
      </c>
      <c r="M1302" s="2" cm="1">
        <f t="array" ref="M1302">IF(E1302="","",E1302-SUMPRODUCT(($B$1461:$B$1491=$J1302)*1,E$1461:E$1491))</f>
        <v>-8.6026590881301601E-2</v>
      </c>
      <c r="N1302" s="2" cm="1">
        <f t="array" ref="N1302">IF(F1302="","",F1302-SUMPRODUCT(($B$1461:$B$1491=$J1302)*1,F$1461:F$1491))</f>
        <v>-0.10749499695889497</v>
      </c>
      <c r="O1302" s="2" cm="1">
        <f t="array" ref="O1302">IF(G1302="","",G1302-SUMPRODUCT(($B$1461:$B$1491=$J1302)*1,G$1461:G$1491))</f>
        <v>-0.10731951523474415</v>
      </c>
    </row>
    <row r="1303" spans="1:15" x14ac:dyDescent="0.55000000000000004">
      <c r="A1303" s="3">
        <v>42</v>
      </c>
      <c r="B1303" s="4">
        <v>29</v>
      </c>
      <c r="C1303" s="2">
        <f>IFERROR(LN(実質付加価値!C1303),"")</f>
        <v>12.289101156556441</v>
      </c>
      <c r="D1303" s="2">
        <f>IFERROR(LN(実質付加価値!D1303),"")</f>
        <v>12.31128514497178</v>
      </c>
      <c r="E1303" s="2">
        <f>IFERROR(LN(実質付加価値!E1303),"")</f>
        <v>12.323623590770056</v>
      </c>
      <c r="F1303" s="2">
        <f>IFERROR(LN(実質付加価値!F1303),"")</f>
        <v>12.321300703782846</v>
      </c>
      <c r="G1303" s="2">
        <f>IFERROR(LN(実質付加価値!G1303),"")</f>
        <v>12.31171920775907</v>
      </c>
      <c r="I1303" s="3">
        <v>42</v>
      </c>
      <c r="J1303" s="3">
        <v>29</v>
      </c>
      <c r="K1303" s="2" cm="1">
        <f t="array" ref="K1303">IF(C1303="","",C1303-SUMPRODUCT(($B$1461:$B$1491=$J1303)*1,C$1461:C$1491))</f>
        <v>-0.28667723289028579</v>
      </c>
      <c r="L1303" s="2" cm="1">
        <f t="array" ref="L1303">IF(D1303="","",D1303-SUMPRODUCT(($B$1461:$B$1491=$J1303)*1,D$1461:D$1491))</f>
        <v>-0.29253673400248559</v>
      </c>
      <c r="M1303" s="2" cm="1">
        <f t="array" ref="M1303">IF(E1303="","",E1303-SUMPRODUCT(($B$1461:$B$1491=$J1303)*1,E$1461:E$1491))</f>
        <v>-0.30436480262929599</v>
      </c>
      <c r="N1303" s="2" cm="1">
        <f t="array" ref="N1303">IF(F1303="","",F1303-SUMPRODUCT(($B$1461:$B$1491=$J1303)*1,F$1461:F$1491))</f>
        <v>-0.31113983918790744</v>
      </c>
      <c r="O1303" s="2" cm="1">
        <f t="array" ref="O1303">IF(G1303="","",G1303-SUMPRODUCT(($B$1461:$B$1491=$J1303)*1,G$1461:G$1491))</f>
        <v>-0.32547117295367656</v>
      </c>
    </row>
    <row r="1304" spans="1:15" x14ac:dyDescent="0.55000000000000004">
      <c r="A1304" s="3">
        <v>42</v>
      </c>
      <c r="B1304" s="4">
        <v>30</v>
      </c>
      <c r="C1304" s="2">
        <f>IFERROR(LN(実質付加価値!C1304),"")</f>
        <v>12.986872889147651</v>
      </c>
      <c r="D1304" s="2">
        <f>IFERROR(LN(実質付加価値!D1304),"")</f>
        <v>13.118553558154563</v>
      </c>
      <c r="E1304" s="2">
        <f>IFERROR(LN(実質付加価値!E1304),"")</f>
        <v>13.162424848089312</v>
      </c>
      <c r="F1304" s="2">
        <f>IFERROR(LN(実質付加価値!F1304),"")</f>
        <v>13.16098814336921</v>
      </c>
      <c r="G1304" s="2">
        <f>IFERROR(LN(実質付加価値!G1304),"")</f>
        <v>13.20987092873842</v>
      </c>
      <c r="I1304" s="3">
        <v>42</v>
      </c>
      <c r="J1304" s="3">
        <v>30</v>
      </c>
      <c r="K1304" s="2" cm="1">
        <f t="array" ref="K1304">IF(C1304="","",C1304-SUMPRODUCT(($B$1461:$B$1491=$J1304)*1,C$1461:C$1491))</f>
        <v>-0.168520617107486</v>
      </c>
      <c r="L1304" s="2" cm="1">
        <f t="array" ref="L1304">IF(D1304="","",D1304-SUMPRODUCT(($B$1461:$B$1491=$J1304)*1,D$1461:D$1491))</f>
        <v>-0.19444937553616981</v>
      </c>
      <c r="M1304" s="2" cm="1">
        <f t="array" ref="M1304">IF(E1304="","",E1304-SUMPRODUCT(($B$1461:$B$1491=$J1304)*1,E$1461:E$1491))</f>
        <v>-0.22040398745120982</v>
      </c>
      <c r="N1304" s="2" cm="1">
        <f t="array" ref="N1304">IF(F1304="","",F1304-SUMPRODUCT(($B$1461:$B$1491=$J1304)*1,F$1461:F$1491))</f>
        <v>-0.2241352531165699</v>
      </c>
      <c r="O1304" s="2" cm="1">
        <f t="array" ref="O1304">IF(G1304="","",G1304-SUMPRODUCT(($B$1461:$B$1491=$J1304)*1,G$1461:G$1491))</f>
        <v>-0.22332689092881886</v>
      </c>
    </row>
    <row r="1305" spans="1:15" x14ac:dyDescent="0.55000000000000004">
      <c r="A1305" s="3">
        <v>42</v>
      </c>
      <c r="B1305" s="4">
        <v>31</v>
      </c>
      <c r="C1305" s="2">
        <f>IFERROR(LN(実質付加価値!C1305),"")</f>
        <v>12.326157217016629</v>
      </c>
      <c r="D1305" s="2">
        <f>IFERROR(LN(実質付加価値!D1305),"")</f>
        <v>12.180729299996537</v>
      </c>
      <c r="E1305" s="2">
        <f>IFERROR(LN(実質付加価値!E1305),"")</f>
        <v>12.152814462795472</v>
      </c>
      <c r="F1305" s="2">
        <f>IFERROR(LN(実質付加価値!F1305),"")</f>
        <v>12.017864515770674</v>
      </c>
      <c r="G1305" s="2">
        <f>IFERROR(LN(実質付加価値!G1305),"")</f>
        <v>11.989506443567132</v>
      </c>
      <c r="I1305" s="3">
        <v>42</v>
      </c>
      <c r="J1305" s="3">
        <v>31</v>
      </c>
      <c r="K1305" s="2" cm="1">
        <f t="array" ref="K1305">IF(C1305="","",C1305-SUMPRODUCT(($B$1461:$B$1491=$J1305)*1,C$1461:C$1491))</f>
        <v>-0.37251681743775578</v>
      </c>
      <c r="L1305" s="2" cm="1">
        <f t="array" ref="L1305">IF(D1305="","",D1305-SUMPRODUCT(($B$1461:$B$1491=$J1305)*1,D$1461:D$1491))</f>
        <v>-0.42078882174713605</v>
      </c>
      <c r="M1305" s="2" cm="1">
        <f t="array" ref="M1305">IF(E1305="","",E1305-SUMPRODUCT(($B$1461:$B$1491=$J1305)*1,E$1461:E$1491))</f>
        <v>-0.42190998893445375</v>
      </c>
      <c r="N1305" s="2" cm="1">
        <f t="array" ref="N1305">IF(F1305="","",F1305-SUMPRODUCT(($B$1461:$B$1491=$J1305)*1,F$1461:F$1491))</f>
        <v>-0.43060291491585012</v>
      </c>
      <c r="O1305" s="2" cm="1">
        <f t="array" ref="O1305">IF(G1305="","",G1305-SUMPRODUCT(($B$1461:$B$1491=$J1305)*1,G$1461:G$1491))</f>
        <v>-0.45804700677247823</v>
      </c>
    </row>
    <row r="1306" spans="1:15" x14ac:dyDescent="0.55000000000000004">
      <c r="A1306" s="3">
        <v>43</v>
      </c>
      <c r="B1306" s="4">
        <v>1</v>
      </c>
      <c r="C1306" s="2">
        <f>IFERROR(LN(実質付加価値!C1306),"")</f>
        <v>12.256889512271989</v>
      </c>
      <c r="D1306" s="2">
        <f>IFERROR(LN(実質付加価値!D1306),"")</f>
        <v>12.196172195592787</v>
      </c>
      <c r="E1306" s="2">
        <f>IFERROR(LN(実質付加価値!E1306),"")</f>
        <v>12.105304198234348</v>
      </c>
      <c r="F1306" s="2">
        <f>IFERROR(LN(実質付加価値!F1306),"")</f>
        <v>12.08796295033801</v>
      </c>
      <c r="G1306" s="2">
        <f>IFERROR(LN(実質付加価値!G1306),"")</f>
        <v>12.193609682709281</v>
      </c>
      <c r="I1306" s="3">
        <v>43</v>
      </c>
      <c r="J1306" s="3">
        <v>1</v>
      </c>
      <c r="K1306" s="2" cm="1">
        <f t="array" ref="K1306">IF(C1306="","",C1306-SUMPRODUCT(($B$1461:$B$1491=$J1306)*1,C$1461:C$1491))</f>
        <v>0.65665717833623383</v>
      </c>
      <c r="L1306" s="2" cm="1">
        <f t="array" ref="L1306">IF(D1306="","",D1306-SUMPRODUCT(($B$1461:$B$1491=$J1306)*1,D$1461:D$1491))</f>
        <v>0.73640547651123711</v>
      </c>
      <c r="M1306" s="2" cm="1">
        <f t="array" ref="M1306">IF(E1306="","",E1306-SUMPRODUCT(($B$1461:$B$1491=$J1306)*1,E$1461:E$1491))</f>
        <v>0.74406836514875074</v>
      </c>
      <c r="N1306" s="2" cm="1">
        <f t="array" ref="N1306">IF(F1306="","",F1306-SUMPRODUCT(($B$1461:$B$1491=$J1306)*1,F$1461:F$1491))</f>
        <v>0.76573128175948746</v>
      </c>
      <c r="O1306" s="2" cm="1">
        <f t="array" ref="O1306">IF(G1306="","",G1306-SUMPRODUCT(($B$1461:$B$1491=$J1306)*1,G$1461:G$1491))</f>
        <v>0.78891822236099785</v>
      </c>
    </row>
    <row r="1307" spans="1:15" x14ac:dyDescent="0.55000000000000004">
      <c r="A1307" s="3">
        <v>43</v>
      </c>
      <c r="B1307" s="4">
        <v>2</v>
      </c>
      <c r="C1307" s="2">
        <f>IFERROR(LN(実質付加価値!C1307),"")</f>
        <v>8.6179456945393813</v>
      </c>
      <c r="D1307" s="2">
        <f>IFERROR(LN(実質付加価値!D1307),"")</f>
        <v>8.6959574788547442</v>
      </c>
      <c r="E1307" s="2">
        <f>IFERROR(LN(実質付加価値!E1307),"")</f>
        <v>8.5518061471670634</v>
      </c>
      <c r="F1307" s="2">
        <f>IFERROR(LN(実質付加価値!F1307),"")</f>
        <v>8.507446663829926</v>
      </c>
      <c r="G1307" s="2">
        <f>IFERROR(LN(実質付加価値!G1307),"")</f>
        <v>8.2279315312273162</v>
      </c>
      <c r="I1307" s="3">
        <v>43</v>
      </c>
      <c r="J1307" s="3">
        <v>2</v>
      </c>
      <c r="K1307" s="2" cm="1">
        <f t="array" ref="K1307">IF(C1307="","",C1307-SUMPRODUCT(($B$1461:$B$1491=$J1307)*1,C$1461:C$1491))</f>
        <v>0.15009906644404403</v>
      </c>
      <c r="L1307" s="2" cm="1">
        <f t="array" ref="L1307">IF(D1307="","",D1307-SUMPRODUCT(($B$1461:$B$1491=$J1307)*1,D$1461:D$1491))</f>
        <v>9.768332249474021E-2</v>
      </c>
      <c r="M1307" s="2" cm="1">
        <f t="array" ref="M1307">IF(E1307="","",E1307-SUMPRODUCT(($B$1461:$B$1491=$J1307)*1,E$1461:E$1491))</f>
        <v>-9.0269682688308706E-3</v>
      </c>
      <c r="N1307" s="2" cm="1">
        <f t="array" ref="N1307">IF(F1307="","",F1307-SUMPRODUCT(($B$1461:$B$1491=$J1307)*1,F$1461:F$1491))</f>
        <v>-2.9743032185916007E-2</v>
      </c>
      <c r="O1307" s="2" cm="1">
        <f t="array" ref="O1307">IF(G1307="","",G1307-SUMPRODUCT(($B$1461:$B$1491=$J1307)*1,G$1461:G$1491))</f>
        <v>-6.0722351728790258E-2</v>
      </c>
    </row>
    <row r="1308" spans="1:15" x14ac:dyDescent="0.55000000000000004">
      <c r="A1308" s="3">
        <v>43</v>
      </c>
      <c r="B1308" s="4">
        <v>3</v>
      </c>
      <c r="C1308" s="2">
        <f>IFERROR(LN(実質付加価値!C1308),"")</f>
        <v>11.90472375333278</v>
      </c>
      <c r="D1308" s="2">
        <f>IFERROR(LN(実質付加価値!D1308),"")</f>
        <v>11.83748200419684</v>
      </c>
      <c r="E1308" s="2">
        <f>IFERROR(LN(実質付加価値!E1308),"")</f>
        <v>11.818401030356865</v>
      </c>
      <c r="F1308" s="2">
        <f>IFERROR(LN(実質付加価値!F1308),"")</f>
        <v>11.840151152710424</v>
      </c>
      <c r="G1308" s="2">
        <f>IFERROR(LN(実質付加価値!G1308),"")</f>
        <v>11.846353342574677</v>
      </c>
      <c r="I1308" s="3">
        <v>43</v>
      </c>
      <c r="J1308" s="3">
        <v>3</v>
      </c>
      <c r="K1308" s="2" cm="1">
        <f t="array" ref="K1308">IF(C1308="","",C1308-SUMPRODUCT(($B$1461:$B$1491=$J1308)*1,C$1461:C$1491))</f>
        <v>-0.15870031345400371</v>
      </c>
      <c r="L1308" s="2" cm="1">
        <f t="array" ref="L1308">IF(D1308="","",D1308-SUMPRODUCT(($B$1461:$B$1491=$J1308)*1,D$1461:D$1491))</f>
        <v>-0.25505591146143125</v>
      </c>
      <c r="M1308" s="2" cm="1">
        <f t="array" ref="M1308">IF(E1308="","",E1308-SUMPRODUCT(($B$1461:$B$1491=$J1308)*1,E$1461:E$1491))</f>
        <v>-0.31586022076950471</v>
      </c>
      <c r="N1308" s="2" cm="1">
        <f t="array" ref="N1308">IF(F1308="","",F1308-SUMPRODUCT(($B$1461:$B$1491=$J1308)*1,F$1461:F$1491))</f>
        <v>-0.22437963606562761</v>
      </c>
      <c r="O1308" s="2" cm="1">
        <f t="array" ref="O1308">IF(G1308="","",G1308-SUMPRODUCT(($B$1461:$B$1491=$J1308)*1,G$1461:G$1491))</f>
        <v>-0.25809412509893725</v>
      </c>
    </row>
    <row r="1309" spans="1:15" x14ac:dyDescent="0.55000000000000004">
      <c r="A1309" s="3">
        <v>43</v>
      </c>
      <c r="B1309" s="4">
        <v>4</v>
      </c>
      <c r="C1309" s="2">
        <f>IFERROR(LN(実質付加価値!C1309),"")</f>
        <v>9.374546171475135</v>
      </c>
      <c r="D1309" s="2">
        <f>IFERROR(LN(実質付加価値!D1309),"")</f>
        <v>9.5543595710192672</v>
      </c>
      <c r="E1309" s="2">
        <f>IFERROR(LN(実質付加価値!E1309),"")</f>
        <v>9.2798603662794772</v>
      </c>
      <c r="F1309" s="2">
        <f>IFERROR(LN(実質付加価値!F1309),"")</f>
        <v>9.2673059670299196</v>
      </c>
      <c r="G1309" s="2">
        <f>IFERROR(LN(実質付加価値!G1309),"")</f>
        <v>9.127773726285616</v>
      </c>
      <c r="I1309" s="3">
        <v>43</v>
      </c>
      <c r="J1309" s="3">
        <v>4</v>
      </c>
      <c r="K1309" s="2" cm="1">
        <f t="array" ref="K1309">IF(C1309="","",C1309-SUMPRODUCT(($B$1461:$B$1491=$J1309)*1,C$1461:C$1491))</f>
        <v>-0.55897548549047826</v>
      </c>
      <c r="L1309" s="2" cm="1">
        <f t="array" ref="L1309">IF(D1309="","",D1309-SUMPRODUCT(($B$1461:$B$1491=$J1309)*1,D$1461:D$1491))</f>
        <v>-0.47598322275731597</v>
      </c>
      <c r="M1309" s="2" cm="1">
        <f t="array" ref="M1309">IF(E1309="","",E1309-SUMPRODUCT(($B$1461:$B$1491=$J1309)*1,E$1461:E$1491))</f>
        <v>-0.6588458421816128</v>
      </c>
      <c r="N1309" s="2" cm="1">
        <f t="array" ref="N1309">IF(F1309="","",F1309-SUMPRODUCT(($B$1461:$B$1491=$J1309)*1,F$1461:F$1491))</f>
        <v>-0.55885700433172403</v>
      </c>
      <c r="O1309" s="2" cm="1">
        <f t="array" ref="O1309">IF(G1309="","",G1309-SUMPRODUCT(($B$1461:$B$1491=$J1309)*1,G$1461:G$1491))</f>
        <v>-0.67334490583442985</v>
      </c>
    </row>
    <row r="1310" spans="1:15" x14ac:dyDescent="0.55000000000000004">
      <c r="A1310" s="3">
        <v>43</v>
      </c>
      <c r="B1310" s="4">
        <v>5</v>
      </c>
      <c r="C1310" s="2">
        <f>IFERROR(LN(実質付加価値!C1310),"")</f>
        <v>10.356940702170338</v>
      </c>
      <c r="D1310" s="2">
        <f>IFERROR(LN(実質付加価値!D1310),"")</f>
        <v>10.465780504350793</v>
      </c>
      <c r="E1310" s="2">
        <f>IFERROR(LN(実質付加価値!E1310),"")</f>
        <v>10.499315441457535</v>
      </c>
      <c r="F1310" s="2">
        <f>IFERROR(LN(実質付加価値!F1310),"")</f>
        <v>10.427990845152516</v>
      </c>
      <c r="G1310" s="2">
        <f>IFERROR(LN(実質付加価値!G1310),"")</f>
        <v>9.8520556186307484</v>
      </c>
      <c r="I1310" s="3">
        <v>43</v>
      </c>
      <c r="J1310" s="3">
        <v>5</v>
      </c>
      <c r="K1310" s="2" cm="1">
        <f t="array" ref="K1310">IF(C1310="","",C1310-SUMPRODUCT(($B$1461:$B$1491=$J1310)*1,C$1461:C$1491))</f>
        <v>0.11978423511993341</v>
      </c>
      <c r="L1310" s="2" cm="1">
        <f t="array" ref="L1310">IF(D1310="","",D1310-SUMPRODUCT(($B$1461:$B$1491=$J1310)*1,D$1461:D$1491))</f>
        <v>8.457377705484781E-2</v>
      </c>
      <c r="M1310" s="2" cm="1">
        <f t="array" ref="M1310">IF(E1310="","",E1310-SUMPRODUCT(($B$1461:$B$1491=$J1310)*1,E$1461:E$1491))</f>
        <v>7.5848191246267405E-2</v>
      </c>
      <c r="N1310" s="2" cm="1">
        <f t="array" ref="N1310">IF(F1310="","",F1310-SUMPRODUCT(($B$1461:$B$1491=$J1310)*1,F$1461:F$1491))</f>
        <v>0.17512214372302815</v>
      </c>
      <c r="O1310" s="2" cm="1">
        <f t="array" ref="O1310">IF(G1310="","",G1310-SUMPRODUCT(($B$1461:$B$1491=$J1310)*1,G$1461:G$1491))</f>
        <v>-0.46724378266739208</v>
      </c>
    </row>
    <row r="1311" spans="1:15" x14ac:dyDescent="0.55000000000000004">
      <c r="A1311" s="3">
        <v>43</v>
      </c>
      <c r="B1311" s="4">
        <v>6</v>
      </c>
      <c r="C1311" s="2">
        <f>IFERROR(LN(実質付加価値!C1311),"")</f>
        <v>11.269426973846013</v>
      </c>
      <c r="D1311" s="2">
        <f>IFERROR(LN(実質付加価値!D1311),"")</f>
        <v>11.622638384205361</v>
      </c>
      <c r="E1311" s="2">
        <f>IFERROR(LN(実質付加価値!E1311),"")</f>
        <v>11.561805069669337</v>
      </c>
      <c r="F1311" s="2">
        <f>IFERROR(LN(実質付加価値!F1311),"")</f>
        <v>11.81441978140057</v>
      </c>
      <c r="G1311" s="2">
        <f>IFERROR(LN(実質付加価値!G1311),"")</f>
        <v>11.980634858961833</v>
      </c>
      <c r="I1311" s="3">
        <v>43</v>
      </c>
      <c r="J1311" s="3">
        <v>6</v>
      </c>
      <c r="K1311" s="2" cm="1">
        <f t="array" ref="K1311">IF(C1311="","",C1311-SUMPRODUCT(($B$1461:$B$1491=$J1311)*1,C$1461:C$1491))</f>
        <v>-0.5700391522484427</v>
      </c>
      <c r="L1311" s="2" cm="1">
        <f t="array" ref="L1311">IF(D1311="","",D1311-SUMPRODUCT(($B$1461:$B$1491=$J1311)*1,D$1461:D$1491))</f>
        <v>-0.27476486568609459</v>
      </c>
      <c r="M1311" s="2" cm="1">
        <f t="array" ref="M1311">IF(E1311="","",E1311-SUMPRODUCT(($B$1461:$B$1491=$J1311)*1,E$1461:E$1491))</f>
        <v>-0.48818009908633364</v>
      </c>
      <c r="N1311" s="2" cm="1">
        <f t="array" ref="N1311">IF(F1311="","",F1311-SUMPRODUCT(($B$1461:$B$1491=$J1311)*1,F$1461:F$1491))</f>
        <v>-0.23763785945713956</v>
      </c>
      <c r="O1311" s="2" cm="1">
        <f t="array" ref="O1311">IF(G1311="","",G1311-SUMPRODUCT(($B$1461:$B$1491=$J1311)*1,G$1461:G$1491))</f>
        <v>-0.10011392720581469</v>
      </c>
    </row>
    <row r="1312" spans="1:15" x14ac:dyDescent="0.55000000000000004">
      <c r="A1312" s="3">
        <v>43</v>
      </c>
      <c r="B1312" s="4">
        <v>7</v>
      </c>
      <c r="C1312" s="2">
        <f>IFERROR(LN(実質付加価値!C1312),"")</f>
        <v>9.9202175820701974</v>
      </c>
      <c r="D1312" s="2">
        <f>IFERROR(LN(実質付加価値!D1312),"")</f>
        <v>10.129030391443051</v>
      </c>
      <c r="E1312" s="2">
        <f>IFERROR(LN(実質付加価値!E1312),"")</f>
        <v>10.293381092486014</v>
      </c>
      <c r="F1312" s="2">
        <f>IFERROR(LN(実質付加価値!F1312),"")</f>
        <v>10.318271578815114</v>
      </c>
      <c r="G1312" s="2">
        <f>IFERROR(LN(実質付加価値!G1312),"")</f>
        <v>10.496905048992918</v>
      </c>
      <c r="I1312" s="3">
        <v>43</v>
      </c>
      <c r="J1312" s="3">
        <v>7</v>
      </c>
      <c r="K1312" s="2" cm="1">
        <f t="array" ref="K1312">IF(C1312="","",C1312-SUMPRODUCT(($B$1461:$B$1491=$J1312)*1,C$1461:C$1491))</f>
        <v>-0.58500292956897937</v>
      </c>
      <c r="L1312" s="2" cm="1">
        <f t="array" ref="L1312">IF(D1312="","",D1312-SUMPRODUCT(($B$1461:$B$1491=$J1312)*1,D$1461:D$1491))</f>
        <v>-0.5932220577139713</v>
      </c>
      <c r="M1312" s="2" cm="1">
        <f t="array" ref="M1312">IF(E1312="","",E1312-SUMPRODUCT(($B$1461:$B$1491=$J1312)*1,E$1461:E$1491))</f>
        <v>-0.36155622057733616</v>
      </c>
      <c r="N1312" s="2" cm="1">
        <f t="array" ref="N1312">IF(F1312="","",F1312-SUMPRODUCT(($B$1461:$B$1491=$J1312)*1,F$1461:F$1491))</f>
        <v>-0.32673408912537028</v>
      </c>
      <c r="O1312" s="2" cm="1">
        <f t="array" ref="O1312">IF(G1312="","",G1312-SUMPRODUCT(($B$1461:$B$1491=$J1312)*1,G$1461:G$1491))</f>
        <v>-0.17744399684044332</v>
      </c>
    </row>
    <row r="1313" spans="1:15" x14ac:dyDescent="0.55000000000000004">
      <c r="A1313" s="3">
        <v>43</v>
      </c>
      <c r="B1313" s="4">
        <v>8</v>
      </c>
      <c r="C1313" s="2">
        <f>IFERROR(LN(実質付加価値!C1313),"")</f>
        <v>10.468738649526838</v>
      </c>
      <c r="D1313" s="2">
        <f>IFERROR(LN(実質付加価値!D1313),"")</f>
        <v>10.45908776329015</v>
      </c>
      <c r="E1313" s="2">
        <f>IFERROR(LN(実質付加価値!E1313),"")</f>
        <v>10.525744239557842</v>
      </c>
      <c r="F1313" s="2">
        <f>IFERROR(LN(実質付加価値!F1313),"")</f>
        <v>10.247741436696662</v>
      </c>
      <c r="G1313" s="2">
        <f>IFERROR(LN(実質付加価値!G1313),"")</f>
        <v>10.503265716841392</v>
      </c>
      <c r="I1313" s="3">
        <v>43</v>
      </c>
      <c r="J1313" s="3">
        <v>8</v>
      </c>
      <c r="K1313" s="2" cm="1">
        <f t="array" ref="K1313">IF(C1313="","",C1313-SUMPRODUCT(($B$1461:$B$1491=$J1313)*1,C$1461:C$1491))</f>
        <v>-1.0670683417102094</v>
      </c>
      <c r="L1313" s="2" cm="1">
        <f t="array" ref="L1313">IF(D1313="","",D1313-SUMPRODUCT(($B$1461:$B$1491=$J1313)*1,D$1461:D$1491))</f>
        <v>-1.1311588554464453</v>
      </c>
      <c r="M1313" s="2" cm="1">
        <f t="array" ref="M1313">IF(E1313="","",E1313-SUMPRODUCT(($B$1461:$B$1491=$J1313)*1,E$1461:E$1491))</f>
        <v>-0.91630957314887063</v>
      </c>
      <c r="N1313" s="2" cm="1">
        <f t="array" ref="N1313">IF(F1313="","",F1313-SUMPRODUCT(($B$1461:$B$1491=$J1313)*1,F$1461:F$1491))</f>
        <v>-1.1680339399295985</v>
      </c>
      <c r="O1313" s="2" cm="1">
        <f t="array" ref="O1313">IF(G1313="","",G1313-SUMPRODUCT(($B$1461:$B$1491=$J1313)*1,G$1461:G$1491))</f>
        <v>-0.73825348610277963</v>
      </c>
    </row>
    <row r="1314" spans="1:15" x14ac:dyDescent="0.55000000000000004">
      <c r="A1314" s="3">
        <v>43</v>
      </c>
      <c r="B1314" s="4">
        <v>9</v>
      </c>
      <c r="C1314" s="2">
        <f>IFERROR(LN(実質付加価値!C1314),"")</f>
        <v>10.72842658328061</v>
      </c>
      <c r="D1314" s="2">
        <f>IFERROR(LN(実質付加価値!D1314),"")</f>
        <v>10.827705032712064</v>
      </c>
      <c r="E1314" s="2">
        <f>IFERROR(LN(実質付加価値!E1314),"")</f>
        <v>11.066038598338658</v>
      </c>
      <c r="F1314" s="2">
        <f>IFERROR(LN(実質付加価値!F1314),"")</f>
        <v>10.951537614478854</v>
      </c>
      <c r="G1314" s="2">
        <f>IFERROR(LN(実質付加価値!G1314),"")</f>
        <v>10.951327349919625</v>
      </c>
      <c r="I1314" s="3">
        <v>43</v>
      </c>
      <c r="J1314" s="3">
        <v>9</v>
      </c>
      <c r="K1314" s="2" cm="1">
        <f t="array" ref="K1314">IF(C1314="","",C1314-SUMPRODUCT(($B$1461:$B$1491=$J1314)*1,C$1461:C$1491))</f>
        <v>-0.29264944693698425</v>
      </c>
      <c r="L1314" s="2" cm="1">
        <f t="array" ref="L1314">IF(D1314="","",D1314-SUMPRODUCT(($B$1461:$B$1491=$J1314)*1,D$1461:D$1491))</f>
        <v>-0.23535277629244611</v>
      </c>
      <c r="M1314" s="2" cm="1">
        <f t="array" ref="M1314">IF(E1314="","",E1314-SUMPRODUCT(($B$1461:$B$1491=$J1314)*1,E$1461:E$1491))</f>
        <v>-5.1766685101396703E-2</v>
      </c>
      <c r="N1314" s="2" cm="1">
        <f t="array" ref="N1314">IF(F1314="","",F1314-SUMPRODUCT(($B$1461:$B$1491=$J1314)*1,F$1461:F$1491))</f>
        <v>-6.2845528213951951E-2</v>
      </c>
      <c r="O1314" s="2" cm="1">
        <f t="array" ref="O1314">IF(G1314="","",G1314-SUMPRODUCT(($B$1461:$B$1491=$J1314)*1,G$1461:G$1491))</f>
        <v>-0.18119192556822838</v>
      </c>
    </row>
    <row r="1315" spans="1:15" x14ac:dyDescent="0.55000000000000004">
      <c r="A1315" s="3">
        <v>43</v>
      </c>
      <c r="B1315" s="4">
        <v>10</v>
      </c>
      <c r="C1315" s="2">
        <f>IFERROR(LN(実質付加価値!C1315),"")</f>
        <v>11.67667874591679</v>
      </c>
      <c r="D1315" s="2">
        <f>IFERROR(LN(実質付加価値!D1315),"")</f>
        <v>11.890465988857608</v>
      </c>
      <c r="E1315" s="2">
        <f>IFERROR(LN(実質付加価値!E1315),"")</f>
        <v>12.313162383589217</v>
      </c>
      <c r="F1315" s="2">
        <f>IFERROR(LN(実質付加価値!F1315),"")</f>
        <v>12.277318025212535</v>
      </c>
      <c r="G1315" s="2">
        <f>IFERROR(LN(実質付加価値!G1315),"")</f>
        <v>12.864032458262168</v>
      </c>
      <c r="I1315" s="3">
        <v>43</v>
      </c>
      <c r="J1315" s="3">
        <v>10</v>
      </c>
      <c r="K1315" s="2" cm="1">
        <f t="array" ref="K1315">IF(C1315="","",C1315-SUMPRODUCT(($B$1461:$B$1491=$J1315)*1,C$1461:C$1491))</f>
        <v>-0.33175737806295302</v>
      </c>
      <c r="L1315" s="2" cm="1">
        <f t="array" ref="L1315">IF(D1315="","",D1315-SUMPRODUCT(($B$1461:$B$1491=$J1315)*1,D$1461:D$1491))</f>
        <v>-0.1879238510000949</v>
      </c>
      <c r="M1315" s="2" cm="1">
        <f t="array" ref="M1315">IF(E1315="","",E1315-SUMPRODUCT(($B$1461:$B$1491=$J1315)*1,E$1461:E$1491))</f>
        <v>0.10445682052663585</v>
      </c>
      <c r="N1315" s="2" cm="1">
        <f t="array" ref="N1315">IF(F1315="","",F1315-SUMPRODUCT(($B$1461:$B$1491=$J1315)*1,F$1461:F$1491))</f>
        <v>0.15723210595342962</v>
      </c>
      <c r="O1315" s="2" cm="1">
        <f t="array" ref="O1315">IF(G1315="","",G1315-SUMPRODUCT(($B$1461:$B$1491=$J1315)*1,G$1461:G$1491))</f>
        <v>0.55751562350209127</v>
      </c>
    </row>
    <row r="1316" spans="1:15" x14ac:dyDescent="0.55000000000000004">
      <c r="A1316" s="3">
        <v>43</v>
      </c>
      <c r="B1316" s="4">
        <v>11</v>
      </c>
      <c r="C1316" s="2">
        <f>IFERROR(LN(実質付加価値!C1316),"")</f>
        <v>11.754827643315235</v>
      </c>
      <c r="D1316" s="2">
        <f>IFERROR(LN(実質付加価値!D1316),"")</f>
        <v>12.09112634112712</v>
      </c>
      <c r="E1316" s="2">
        <f>IFERROR(LN(実質付加価値!E1316),"")</f>
        <v>12.19833214412491</v>
      </c>
      <c r="F1316" s="2">
        <f>IFERROR(LN(実質付加価値!F1316),"")</f>
        <v>12.310759696967677</v>
      </c>
      <c r="G1316" s="2">
        <f>IFERROR(LN(実質付加価値!G1316),"")</f>
        <v>12.595952260501219</v>
      </c>
      <c r="I1316" s="3">
        <v>43</v>
      </c>
      <c r="J1316" s="3">
        <v>11</v>
      </c>
      <c r="K1316" s="2" cm="1">
        <f t="array" ref="K1316">IF(C1316="","",C1316-SUMPRODUCT(($B$1461:$B$1491=$J1316)*1,C$1461:C$1491))</f>
        <v>0.91805600985039781</v>
      </c>
      <c r="L1316" s="2" cm="1">
        <f t="array" ref="L1316">IF(D1316="","",D1316-SUMPRODUCT(($B$1461:$B$1491=$J1316)*1,D$1461:D$1491))</f>
        <v>1.0305412634772591</v>
      </c>
      <c r="M1316" s="2" cm="1">
        <f t="array" ref="M1316">IF(E1316="","",E1316-SUMPRODUCT(($B$1461:$B$1491=$J1316)*1,E$1461:E$1491))</f>
        <v>0.91128875702458423</v>
      </c>
      <c r="N1316" s="2" cm="1">
        <f t="array" ref="N1316">IF(F1316="","",F1316-SUMPRODUCT(($B$1461:$B$1491=$J1316)*1,F$1461:F$1491))</f>
        <v>0.96183858430022262</v>
      </c>
      <c r="O1316" s="2" cm="1">
        <f t="array" ref="O1316">IF(G1316="","",G1316-SUMPRODUCT(($B$1461:$B$1491=$J1316)*1,G$1461:G$1491))</f>
        <v>1.0279675623341937</v>
      </c>
    </row>
    <row r="1317" spans="1:15" x14ac:dyDescent="0.55000000000000004">
      <c r="A1317" s="3">
        <v>43</v>
      </c>
      <c r="B1317" s="4">
        <v>12</v>
      </c>
      <c r="C1317" s="2">
        <f>IFERROR(LN(実質付加価値!C1317),"")</f>
        <v>11.081886986791298</v>
      </c>
      <c r="D1317" s="2">
        <f>IFERROR(LN(実質付加価値!D1317),"")</f>
        <v>11.069936823224959</v>
      </c>
      <c r="E1317" s="2">
        <f>IFERROR(LN(実質付加価値!E1317),"")</f>
        <v>11.100826128710709</v>
      </c>
      <c r="F1317" s="2">
        <f>IFERROR(LN(実質付加価値!F1317),"")</f>
        <v>11.099956075873473</v>
      </c>
      <c r="G1317" s="2">
        <f>IFERROR(LN(実質付加価値!G1317),"")</f>
        <v>11.48167131408967</v>
      </c>
      <c r="I1317" s="3">
        <v>43</v>
      </c>
      <c r="J1317" s="3">
        <v>12</v>
      </c>
      <c r="K1317" s="2" cm="1">
        <f t="array" ref="K1317">IF(C1317="","",C1317-SUMPRODUCT(($B$1461:$B$1491=$J1317)*1,C$1461:C$1491))</f>
        <v>0.12131730721248779</v>
      </c>
      <c r="L1317" s="2" cm="1">
        <f t="array" ref="L1317">IF(D1317="","",D1317-SUMPRODUCT(($B$1461:$B$1491=$J1317)*1,D$1461:D$1491))</f>
        <v>1.6678951675601184E-2</v>
      </c>
      <c r="M1317" s="2" cm="1">
        <f t="array" ref="M1317">IF(E1317="","",E1317-SUMPRODUCT(($B$1461:$B$1491=$J1317)*1,E$1461:E$1491))</f>
        <v>-7.1968563101453498E-2</v>
      </c>
      <c r="N1317" s="2" cm="1">
        <f t="array" ref="N1317">IF(F1317="","",F1317-SUMPRODUCT(($B$1461:$B$1491=$J1317)*1,F$1461:F$1491))</f>
        <v>7.4711496497155139E-3</v>
      </c>
      <c r="O1317" s="2" cm="1">
        <f t="array" ref="O1317">IF(G1317="","",G1317-SUMPRODUCT(($B$1461:$B$1491=$J1317)*1,G$1461:G$1491))</f>
        <v>0.24973932679080235</v>
      </c>
    </row>
    <row r="1318" spans="1:15" x14ac:dyDescent="0.55000000000000004">
      <c r="A1318" s="3">
        <v>43</v>
      </c>
      <c r="B1318" s="4">
        <v>13</v>
      </c>
      <c r="C1318" s="2">
        <f>IFERROR(LN(実質付加価値!C1318),"")</f>
        <v>9.8447296906218895</v>
      </c>
      <c r="D1318" s="2">
        <f>IFERROR(LN(実質付加価値!D1318),"")</f>
        <v>8.7133846787144389</v>
      </c>
      <c r="E1318" s="2">
        <f>IFERROR(LN(実質付加価値!E1318),"")</f>
        <v>8.1611609279538531</v>
      </c>
      <c r="F1318" s="2">
        <f>IFERROR(LN(実質付加価値!F1318),"")</f>
        <v>8.3881040922693231</v>
      </c>
      <c r="G1318" s="2">
        <f>IFERROR(LN(実質付加価値!G1318),"")</f>
        <v>7.736601259222871</v>
      </c>
      <c r="I1318" s="3">
        <v>43</v>
      </c>
      <c r="J1318" s="3">
        <v>13</v>
      </c>
      <c r="K1318" s="2" cm="1">
        <f t="array" ref="K1318">IF(C1318="","",C1318-SUMPRODUCT(($B$1461:$B$1491=$J1318)*1,C$1461:C$1491))</f>
        <v>-4.9350159957491258E-2</v>
      </c>
      <c r="L1318" s="2" cm="1">
        <f t="array" ref="L1318">IF(D1318="","",D1318-SUMPRODUCT(($B$1461:$B$1491=$J1318)*1,D$1461:D$1491))</f>
        <v>-0.30518273194727819</v>
      </c>
      <c r="M1318" s="2" cm="1">
        <f t="array" ref="M1318">IF(E1318="","",E1318-SUMPRODUCT(($B$1461:$B$1491=$J1318)*1,E$1461:E$1491))</f>
        <v>-0.89915792211221301</v>
      </c>
      <c r="N1318" s="2" cm="1">
        <f t="array" ref="N1318">IF(F1318="","",F1318-SUMPRODUCT(($B$1461:$B$1491=$J1318)*1,F$1461:F$1491))</f>
        <v>-0.4634008650526642</v>
      </c>
      <c r="O1318" s="2" cm="1">
        <f t="array" ref="O1318">IF(G1318="","",G1318-SUMPRODUCT(($B$1461:$B$1491=$J1318)*1,G$1461:G$1491))</f>
        <v>-1.3838243609368721</v>
      </c>
    </row>
    <row r="1319" spans="1:15" x14ac:dyDescent="0.55000000000000004">
      <c r="A1319" s="3">
        <v>43</v>
      </c>
      <c r="B1319" s="4">
        <v>14</v>
      </c>
      <c r="C1319" s="2">
        <f>IFERROR(LN(実質付加価値!C1319),"")</f>
        <v>11.362933919272457</v>
      </c>
      <c r="D1319" s="2">
        <f>IFERROR(LN(実質付加価値!D1319),"")</f>
        <v>11.198887032594319</v>
      </c>
      <c r="E1319" s="2">
        <f>IFERROR(LN(実質付加価値!E1319),"")</f>
        <v>11.164171342725123</v>
      </c>
      <c r="F1319" s="2">
        <f>IFERROR(LN(実質付加価値!F1319),"")</f>
        <v>11.216689316425432</v>
      </c>
      <c r="G1319" s="2">
        <f>IFERROR(LN(実質付加価値!G1319),"")</f>
        <v>11.244606520415504</v>
      </c>
      <c r="I1319" s="3">
        <v>43</v>
      </c>
      <c r="J1319" s="3">
        <v>14</v>
      </c>
      <c r="K1319" s="2" cm="1">
        <f t="array" ref="K1319">IF(C1319="","",C1319-SUMPRODUCT(($B$1461:$B$1491=$J1319)*1,C$1461:C$1491))</f>
        <v>-9.9713873652042651E-2</v>
      </c>
      <c r="L1319" s="2" cm="1">
        <f t="array" ref="L1319">IF(D1319="","",D1319-SUMPRODUCT(($B$1461:$B$1491=$J1319)*1,D$1461:D$1491))</f>
        <v>-3.8641976439292236E-2</v>
      </c>
      <c r="M1319" s="2" cm="1">
        <f t="array" ref="M1319">IF(E1319="","",E1319-SUMPRODUCT(($B$1461:$B$1491=$J1319)*1,E$1461:E$1491))</f>
        <v>-0.32771769550426377</v>
      </c>
      <c r="N1319" s="2" cm="1">
        <f t="array" ref="N1319">IF(F1319="","",F1319-SUMPRODUCT(($B$1461:$B$1491=$J1319)*1,F$1461:F$1491))</f>
        <v>-0.1666486922209387</v>
      </c>
      <c r="O1319" s="2" cm="1">
        <f t="array" ref="O1319">IF(G1319="","",G1319-SUMPRODUCT(($B$1461:$B$1491=$J1319)*1,G$1461:G$1491))</f>
        <v>-0.24919499813059609</v>
      </c>
    </row>
    <row r="1320" spans="1:15" x14ac:dyDescent="0.55000000000000004">
      <c r="A1320" s="3">
        <v>43</v>
      </c>
      <c r="B1320" s="4">
        <v>15</v>
      </c>
      <c r="C1320" s="2">
        <f>IFERROR(LN(実質付加価値!C1320),"")</f>
        <v>10.3184989119565</v>
      </c>
      <c r="D1320" s="2">
        <f>IFERROR(LN(実質付加価値!D1320),"")</f>
        <v>9.8781462103901898</v>
      </c>
      <c r="E1320" s="2">
        <f>IFERROR(LN(実質付加価値!E1320),"")</f>
        <v>9.6396074398096196</v>
      </c>
      <c r="F1320" s="2">
        <f>IFERROR(LN(実質付加価値!F1320),"")</f>
        <v>9.3867484006701876</v>
      </c>
      <c r="G1320" s="2">
        <f>IFERROR(LN(実質付加価値!G1320),"")</f>
        <v>9.3845766668507853</v>
      </c>
      <c r="I1320" s="3">
        <v>43</v>
      </c>
      <c r="J1320" s="3">
        <v>15</v>
      </c>
      <c r="K1320" s="2" cm="1">
        <f t="array" ref="K1320">IF(C1320="","",C1320-SUMPRODUCT(($B$1461:$B$1491=$J1320)*1,C$1461:C$1491))</f>
        <v>0.15424396419902919</v>
      </c>
      <c r="L1320" s="2" cm="1">
        <f t="array" ref="L1320">IF(D1320="","",D1320-SUMPRODUCT(($B$1461:$B$1491=$J1320)*1,D$1461:D$1491))</f>
        <v>-0.25943026292402038</v>
      </c>
      <c r="M1320" s="2" cm="1">
        <f t="array" ref="M1320">IF(E1320="","",E1320-SUMPRODUCT(($B$1461:$B$1491=$J1320)*1,E$1461:E$1491))</f>
        <v>-0.39987233040270809</v>
      </c>
      <c r="N1320" s="2" cm="1">
        <f t="array" ref="N1320">IF(F1320="","",F1320-SUMPRODUCT(($B$1461:$B$1491=$J1320)*1,F$1461:F$1491))</f>
        <v>-0.5141153294401235</v>
      </c>
      <c r="O1320" s="2" cm="1">
        <f t="array" ref="O1320">IF(G1320="","",G1320-SUMPRODUCT(($B$1461:$B$1491=$J1320)*1,G$1461:G$1491))</f>
        <v>-0.55947519590813322</v>
      </c>
    </row>
    <row r="1321" spans="1:15" x14ac:dyDescent="0.55000000000000004">
      <c r="A1321" s="3">
        <v>43</v>
      </c>
      <c r="B1321" s="4">
        <v>16</v>
      </c>
      <c r="C1321" s="2">
        <f>IFERROR(LN(実質付加価値!C1321),"")</f>
        <v>11.067109294534754</v>
      </c>
      <c r="D1321" s="2">
        <f>IFERROR(LN(実質付加価値!D1321),"")</f>
        <v>11.430082999892607</v>
      </c>
      <c r="E1321" s="2">
        <f>IFERROR(LN(実質付加価値!E1321),"")</f>
        <v>11.454626452222739</v>
      </c>
      <c r="F1321" s="2">
        <f>IFERROR(LN(実質付加価値!F1321),"")</f>
        <v>11.410765989485867</v>
      </c>
      <c r="G1321" s="2">
        <f>IFERROR(LN(実質付加価値!G1321),"")</f>
        <v>11.498482685923697</v>
      </c>
      <c r="I1321" s="3">
        <v>43</v>
      </c>
      <c r="J1321" s="3">
        <v>16</v>
      </c>
      <c r="K1321" s="2" cm="1">
        <f t="array" ref="K1321">IF(C1321="","",C1321-SUMPRODUCT(($B$1461:$B$1491=$J1321)*1,C$1461:C$1491))</f>
        <v>-0.38111250767935445</v>
      </c>
      <c r="L1321" s="2" cm="1">
        <f t="array" ref="L1321">IF(D1321="","",D1321-SUMPRODUCT(($B$1461:$B$1491=$J1321)*1,D$1461:D$1491))</f>
        <v>-0.1771674879049332</v>
      </c>
      <c r="M1321" s="2" cm="1">
        <f t="array" ref="M1321">IF(E1321="","",E1321-SUMPRODUCT(($B$1461:$B$1491=$J1321)*1,E$1461:E$1491))</f>
        <v>-0.30040641324943174</v>
      </c>
      <c r="N1321" s="2" cm="1">
        <f t="array" ref="N1321">IF(F1321="","",F1321-SUMPRODUCT(($B$1461:$B$1491=$J1321)*1,F$1461:F$1491))</f>
        <v>-0.25227946156632974</v>
      </c>
      <c r="O1321" s="2" cm="1">
        <f t="array" ref="O1321">IF(G1321="","",G1321-SUMPRODUCT(($B$1461:$B$1491=$J1321)*1,G$1461:G$1491))</f>
        <v>-0.2165370934617723</v>
      </c>
    </row>
    <row r="1322" spans="1:15" x14ac:dyDescent="0.55000000000000004">
      <c r="A1322" s="3">
        <v>43</v>
      </c>
      <c r="B1322" s="4">
        <v>17</v>
      </c>
      <c r="C1322" s="2">
        <f>IFERROR(LN(実質付加価値!C1322),"")</f>
        <v>12.157239830997135</v>
      </c>
      <c r="D1322" s="2">
        <f>IFERROR(LN(実質付加価値!D1322),"")</f>
        <v>11.92153794202784</v>
      </c>
      <c r="E1322" s="2">
        <f>IFERROR(LN(実質付加価値!E1322),"")</f>
        <v>12.080106872107244</v>
      </c>
      <c r="F1322" s="2">
        <f>IFERROR(LN(実質付加価値!F1322),"")</f>
        <v>12.019114436413302</v>
      </c>
      <c r="G1322" s="2">
        <f>IFERROR(LN(実質付加価値!G1322),"")</f>
        <v>12.034591537956848</v>
      </c>
      <c r="I1322" s="3">
        <v>43</v>
      </c>
      <c r="J1322" s="3">
        <v>17</v>
      </c>
      <c r="K1322" s="2" cm="1">
        <f t="array" ref="K1322">IF(C1322="","",C1322-SUMPRODUCT(($B$1461:$B$1491=$J1322)*1,C$1461:C$1491))</f>
        <v>-0.33709883591801493</v>
      </c>
      <c r="L1322" s="2" cm="1">
        <f t="array" ref="L1322">IF(D1322="","",D1322-SUMPRODUCT(($B$1461:$B$1491=$J1322)*1,D$1461:D$1491))</f>
        <v>-0.40188035605460826</v>
      </c>
      <c r="M1322" s="2" cm="1">
        <f t="array" ref="M1322">IF(E1322="","",E1322-SUMPRODUCT(($B$1461:$B$1491=$J1322)*1,E$1461:E$1491))</f>
        <v>-0.36755827144374997</v>
      </c>
      <c r="N1322" s="2" cm="1">
        <f t="array" ref="N1322">IF(F1322="","",F1322-SUMPRODUCT(($B$1461:$B$1491=$J1322)*1,F$1461:F$1491))</f>
        <v>-0.38709896698998492</v>
      </c>
      <c r="O1322" s="2" cm="1">
        <f t="array" ref="O1322">IF(G1322="","",G1322-SUMPRODUCT(($B$1461:$B$1491=$J1322)*1,G$1461:G$1491))</f>
        <v>-0.38662698923411476</v>
      </c>
    </row>
    <row r="1323" spans="1:15" x14ac:dyDescent="0.55000000000000004">
      <c r="A1323" s="3">
        <v>43</v>
      </c>
      <c r="B1323" s="4">
        <v>18</v>
      </c>
      <c r="C1323" s="2">
        <f>IFERROR(LN(実質付加価値!C1323),"")</f>
        <v>12.574615475963125</v>
      </c>
      <c r="D1323" s="2">
        <f>IFERROR(LN(実質付加価値!D1323),"")</f>
        <v>12.588559956352718</v>
      </c>
      <c r="E1323" s="2">
        <f>IFERROR(LN(実質付加価値!E1323),"")</f>
        <v>13.046625067342084</v>
      </c>
      <c r="F1323" s="2">
        <f>IFERROR(LN(実質付加価値!F1323),"")</f>
        <v>13.021358392731875</v>
      </c>
      <c r="G1323" s="2">
        <f>IFERROR(LN(実質付加価値!G1323),"")</f>
        <v>13.021017959460663</v>
      </c>
      <c r="I1323" s="3">
        <v>43</v>
      </c>
      <c r="J1323" s="3">
        <v>18</v>
      </c>
      <c r="K1323" s="2" cm="1">
        <f t="array" ref="K1323">IF(C1323="","",C1323-SUMPRODUCT(($B$1461:$B$1491=$J1323)*1,C$1461:C$1491))</f>
        <v>-0.25790357855465018</v>
      </c>
      <c r="L1323" s="2" cm="1">
        <f t="array" ref="L1323">IF(D1323="","",D1323-SUMPRODUCT(($B$1461:$B$1491=$J1323)*1,D$1461:D$1491))</f>
        <v>-0.36471442149610667</v>
      </c>
      <c r="M1323" s="2" cm="1">
        <f t="array" ref="M1323">IF(E1323="","",E1323-SUMPRODUCT(($B$1461:$B$1491=$J1323)*1,E$1461:E$1491))</f>
        <v>4.3458806212978374E-2</v>
      </c>
      <c r="N1323" s="2" cm="1">
        <f t="array" ref="N1323">IF(F1323="","",F1323-SUMPRODUCT(($B$1461:$B$1491=$J1323)*1,F$1461:F$1491))</f>
        <v>1.425306510195945E-2</v>
      </c>
      <c r="O1323" s="2" cm="1">
        <f t="array" ref="O1323">IF(G1323="","",G1323-SUMPRODUCT(($B$1461:$B$1491=$J1323)*1,G$1461:G$1491))</f>
        <v>4.8856125752720914E-2</v>
      </c>
    </row>
    <row r="1324" spans="1:15" x14ac:dyDescent="0.55000000000000004">
      <c r="A1324" s="3">
        <v>43</v>
      </c>
      <c r="B1324" s="4">
        <v>19</v>
      </c>
      <c r="C1324" s="2">
        <f>IFERROR(LN(実質付加価値!C1324),"")</f>
        <v>12.289364836507231</v>
      </c>
      <c r="D1324" s="2">
        <f>IFERROR(LN(実質付加価値!D1324),"")</f>
        <v>12.184715708796604</v>
      </c>
      <c r="E1324" s="2">
        <f>IFERROR(LN(実質付加価値!E1324),"")</f>
        <v>12.172333100271191</v>
      </c>
      <c r="F1324" s="2">
        <f>IFERROR(LN(実質付加価値!F1324),"")</f>
        <v>12.126461299907286</v>
      </c>
      <c r="G1324" s="2">
        <f>IFERROR(LN(実質付加価値!G1324),"")</f>
        <v>12.206472056530929</v>
      </c>
      <c r="I1324" s="3">
        <v>43</v>
      </c>
      <c r="J1324" s="3">
        <v>19</v>
      </c>
      <c r="K1324" s="2" cm="1">
        <f t="array" ref="K1324">IF(C1324="","",C1324-SUMPRODUCT(($B$1461:$B$1491=$J1324)*1,C$1461:C$1491))</f>
        <v>-0.33745306454117596</v>
      </c>
      <c r="L1324" s="2" cm="1">
        <f t="array" ref="L1324">IF(D1324="","",D1324-SUMPRODUCT(($B$1461:$B$1491=$J1324)*1,D$1461:D$1491))</f>
        <v>-0.30843331663872142</v>
      </c>
      <c r="M1324" s="2" cm="1">
        <f t="array" ref="M1324">IF(E1324="","",E1324-SUMPRODUCT(($B$1461:$B$1491=$J1324)*1,E$1461:E$1491))</f>
        <v>-0.29187708118730527</v>
      </c>
      <c r="N1324" s="2" cm="1">
        <f t="array" ref="N1324">IF(F1324="","",F1324-SUMPRODUCT(($B$1461:$B$1491=$J1324)*1,F$1461:F$1491))</f>
        <v>-0.31334047520648411</v>
      </c>
      <c r="O1324" s="2" cm="1">
        <f t="array" ref="O1324">IF(G1324="","",G1324-SUMPRODUCT(($B$1461:$B$1491=$J1324)*1,G$1461:G$1491))</f>
        <v>-0.32856612080948189</v>
      </c>
    </row>
    <row r="1325" spans="1:15" x14ac:dyDescent="0.55000000000000004">
      <c r="A1325" s="3">
        <v>43</v>
      </c>
      <c r="B1325" s="4">
        <v>20</v>
      </c>
      <c r="C1325" s="2">
        <f>IFERROR(LN(実質付加価値!C1325),"")</f>
        <v>12.733574969768464</v>
      </c>
      <c r="D1325" s="2">
        <f>IFERROR(LN(実質付加価値!D1325),"")</f>
        <v>12.923056882498882</v>
      </c>
      <c r="E1325" s="2">
        <f>IFERROR(LN(実質付加価値!E1325),"")</f>
        <v>12.873162203810637</v>
      </c>
      <c r="F1325" s="2">
        <f>IFERROR(LN(実質付加価値!F1325),"")</f>
        <v>12.826929190737404</v>
      </c>
      <c r="G1325" s="2">
        <f>IFERROR(LN(実質付加価値!G1325),"")</f>
        <v>12.857088763069601</v>
      </c>
      <c r="I1325" s="3">
        <v>43</v>
      </c>
      <c r="J1325" s="3">
        <v>20</v>
      </c>
      <c r="K1325" s="2" cm="1">
        <f t="array" ref="K1325">IF(C1325="","",C1325-SUMPRODUCT(($B$1461:$B$1491=$J1325)*1,C$1461:C$1491))</f>
        <v>-0.1192056957282297</v>
      </c>
      <c r="L1325" s="2" cm="1">
        <f t="array" ref="L1325">IF(D1325="","",D1325-SUMPRODUCT(($B$1461:$B$1491=$J1325)*1,D$1461:D$1491))</f>
        <v>-0.1412652998896835</v>
      </c>
      <c r="M1325" s="2" cm="1">
        <f t="array" ref="M1325">IF(E1325="","",E1325-SUMPRODUCT(($B$1461:$B$1491=$J1325)*1,E$1461:E$1491))</f>
        <v>-0.1415979357918431</v>
      </c>
      <c r="N1325" s="2" cm="1">
        <f t="array" ref="N1325">IF(F1325="","",F1325-SUMPRODUCT(($B$1461:$B$1491=$J1325)*1,F$1461:F$1491))</f>
        <v>-0.15154557592043005</v>
      </c>
      <c r="O1325" s="2" cm="1">
        <f t="array" ref="O1325">IF(G1325="","",G1325-SUMPRODUCT(($B$1461:$B$1491=$J1325)*1,G$1461:G$1491))</f>
        <v>-0.16512293206408302</v>
      </c>
    </row>
    <row r="1326" spans="1:15" x14ac:dyDescent="0.55000000000000004">
      <c r="A1326" s="3">
        <v>43</v>
      </c>
      <c r="B1326" s="4">
        <v>21</v>
      </c>
      <c r="C1326" s="2">
        <f>IFERROR(LN(実質付加価値!C1326),"")</f>
        <v>12.566101944077705</v>
      </c>
      <c r="D1326" s="2">
        <f>IFERROR(LN(実質付加価値!D1326),"")</f>
        <v>12.52561182276453</v>
      </c>
      <c r="E1326" s="2">
        <f>IFERROR(LN(実質付加価値!E1326),"")</f>
        <v>12.579946352261242</v>
      </c>
      <c r="F1326" s="2">
        <f>IFERROR(LN(実質付加価値!F1326),"")</f>
        <v>12.197502137239075</v>
      </c>
      <c r="G1326" s="2">
        <f>IFERROR(LN(実質付加価値!G1326),"")</f>
        <v>12.325130982149625</v>
      </c>
      <c r="I1326" s="3">
        <v>43</v>
      </c>
      <c r="J1326" s="3">
        <v>21</v>
      </c>
      <c r="K1326" s="2" cm="1">
        <f t="array" ref="K1326">IF(C1326="","",C1326-SUMPRODUCT(($B$1461:$B$1491=$J1326)*1,C$1461:C$1491))</f>
        <v>-0.22806335545860001</v>
      </c>
      <c r="L1326" s="2" cm="1">
        <f t="array" ref="L1326">IF(D1326="","",D1326-SUMPRODUCT(($B$1461:$B$1491=$J1326)*1,D$1461:D$1491))</f>
        <v>-0.29423927987896548</v>
      </c>
      <c r="M1326" s="2" cm="1">
        <f t="array" ref="M1326">IF(E1326="","",E1326-SUMPRODUCT(($B$1461:$B$1491=$J1326)*1,E$1461:E$1491))</f>
        <v>-0.24880557373889189</v>
      </c>
      <c r="N1326" s="2" cm="1">
        <f t="array" ref="N1326">IF(F1326="","",F1326-SUMPRODUCT(($B$1461:$B$1491=$J1326)*1,F$1461:F$1491))</f>
        <v>-0.3451542541618533</v>
      </c>
      <c r="O1326" s="2" cm="1">
        <f t="array" ref="O1326">IF(G1326="","",G1326-SUMPRODUCT(($B$1461:$B$1491=$J1326)*1,G$1461:G$1491))</f>
        <v>-0.31840352157090379</v>
      </c>
    </row>
    <row r="1327" spans="1:15" x14ac:dyDescent="0.55000000000000004">
      <c r="A1327" s="3">
        <v>43</v>
      </c>
      <c r="B1327" s="4">
        <v>22</v>
      </c>
      <c r="C1327" s="2">
        <f>IFERROR(LN(実質付加価値!C1327),"")</f>
        <v>11.99103606524716</v>
      </c>
      <c r="D1327" s="2">
        <f>IFERROR(LN(実質付加価値!D1327),"")</f>
        <v>12.042494676803489</v>
      </c>
      <c r="E1327" s="2">
        <f>IFERROR(LN(実質付加価値!E1327),"")</f>
        <v>12.010403485491548</v>
      </c>
      <c r="F1327" s="2">
        <f>IFERROR(LN(実質付加価値!F1327),"")</f>
        <v>11.516287366851156</v>
      </c>
      <c r="G1327" s="2">
        <f>IFERROR(LN(実質付加価値!G1327),"")</f>
        <v>11.48781656333801</v>
      </c>
      <c r="I1327" s="3">
        <v>43</v>
      </c>
      <c r="J1327" s="3">
        <v>22</v>
      </c>
      <c r="K1327" s="2" cm="1">
        <f t="array" ref="K1327">IF(C1327="","",C1327-SUMPRODUCT(($B$1461:$B$1491=$J1327)*1,C$1461:C$1491))</f>
        <v>-0.11566949282042316</v>
      </c>
      <c r="L1327" s="2" cm="1">
        <f t="array" ref="L1327">IF(D1327="","",D1327-SUMPRODUCT(($B$1461:$B$1491=$J1327)*1,D$1461:D$1491))</f>
        <v>-3.6325280117287306E-2</v>
      </c>
      <c r="M1327" s="2" cm="1">
        <f t="array" ref="M1327">IF(E1327="","",E1327-SUMPRODUCT(($B$1461:$B$1491=$J1327)*1,E$1461:E$1491))</f>
        <v>-6.6239459747125196E-2</v>
      </c>
      <c r="N1327" s="2" cm="1">
        <f t="array" ref="N1327">IF(F1327="","",F1327-SUMPRODUCT(($B$1461:$B$1491=$J1327)*1,F$1461:F$1491))</f>
        <v>-8.477042949945357E-2</v>
      </c>
      <c r="O1327" s="2" cm="1">
        <f t="array" ref="O1327">IF(G1327="","",G1327-SUMPRODUCT(($B$1461:$B$1491=$J1327)*1,G$1461:G$1491))</f>
        <v>-0.10914548781565081</v>
      </c>
    </row>
    <row r="1328" spans="1:15" x14ac:dyDescent="0.55000000000000004">
      <c r="A1328" s="3">
        <v>43</v>
      </c>
      <c r="B1328" s="4">
        <v>23</v>
      </c>
      <c r="C1328" s="2">
        <f>IFERROR(LN(実質付加価値!C1328),"")</f>
        <v>11.745991214014579</v>
      </c>
      <c r="D1328" s="2">
        <f>IFERROR(LN(実質付加価値!D1328),"")</f>
        <v>11.750365963792984</v>
      </c>
      <c r="E1328" s="2">
        <f>IFERROR(LN(実質付加価値!E1328),"")</f>
        <v>11.804281281325416</v>
      </c>
      <c r="F1328" s="2">
        <f>IFERROR(LN(実質付加価値!F1328),"")</f>
        <v>11.900580512337154</v>
      </c>
      <c r="G1328" s="2">
        <f>IFERROR(LN(実質付加価値!G1328),"")</f>
        <v>11.903604805055398</v>
      </c>
      <c r="I1328" s="3">
        <v>43</v>
      </c>
      <c r="J1328" s="3">
        <v>23</v>
      </c>
      <c r="K1328" s="2" cm="1">
        <f t="array" ref="K1328">IF(C1328="","",C1328-SUMPRODUCT(($B$1461:$B$1491=$J1328)*1,C$1461:C$1491))</f>
        <v>-7.7514796844102563E-2</v>
      </c>
      <c r="L1328" s="2" cm="1">
        <f t="array" ref="L1328">IF(D1328="","",D1328-SUMPRODUCT(($B$1461:$B$1491=$J1328)*1,D$1461:D$1491))</f>
        <v>-7.5512876450474664E-2</v>
      </c>
      <c r="M1328" s="2" cm="1">
        <f t="array" ref="M1328">IF(E1328="","",E1328-SUMPRODUCT(($B$1461:$B$1491=$J1328)*1,E$1461:E$1491))</f>
        <v>-5.8847339164243451E-2</v>
      </c>
      <c r="N1328" s="2" cm="1">
        <f t="array" ref="N1328">IF(F1328="","",F1328-SUMPRODUCT(($B$1461:$B$1491=$J1328)*1,F$1461:F$1491))</f>
        <v>-4.6190440633962382E-2</v>
      </c>
      <c r="O1328" s="2" cm="1">
        <f t="array" ref="O1328">IF(G1328="","",G1328-SUMPRODUCT(($B$1461:$B$1491=$J1328)*1,G$1461:G$1491))</f>
        <v>-3.2420706237600072E-2</v>
      </c>
    </row>
    <row r="1329" spans="1:15" x14ac:dyDescent="0.55000000000000004">
      <c r="A1329" s="3">
        <v>43</v>
      </c>
      <c r="B1329" s="4">
        <v>24</v>
      </c>
      <c r="C1329" s="2">
        <f>IFERROR(LN(実質付加価値!C1329),"")</f>
        <v>10.489863780220281</v>
      </c>
      <c r="D1329" s="2">
        <f>IFERROR(LN(実質付加価値!D1329),"")</f>
        <v>10.80514535927893</v>
      </c>
      <c r="E1329" s="2">
        <f>IFERROR(LN(実質付加価値!E1329),"")</f>
        <v>10.747064375214912</v>
      </c>
      <c r="F1329" s="2">
        <f>IFERROR(LN(実質付加価値!F1329),"")</f>
        <v>10.790759407039815</v>
      </c>
      <c r="G1329" s="2">
        <f>IFERROR(LN(実質付加価値!G1329),"")</f>
        <v>10.859939148684587</v>
      </c>
      <c r="I1329" s="3">
        <v>43</v>
      </c>
      <c r="J1329" s="3">
        <v>24</v>
      </c>
      <c r="K1329" s="2" cm="1">
        <f t="array" ref="K1329">IF(C1329="","",C1329-SUMPRODUCT(($B$1461:$B$1491=$J1329)*1,C$1461:C$1491))</f>
        <v>-0.66758534809144798</v>
      </c>
      <c r="L1329" s="2" cm="1">
        <f t="array" ref="L1329">IF(D1329="","",D1329-SUMPRODUCT(($B$1461:$B$1491=$J1329)*1,D$1461:D$1491))</f>
        <v>-0.35395170704633472</v>
      </c>
      <c r="M1329" s="2" cm="1">
        <f t="array" ref="M1329">IF(E1329="","",E1329-SUMPRODUCT(($B$1461:$B$1491=$J1329)*1,E$1461:E$1491))</f>
        <v>-0.37527816575345874</v>
      </c>
      <c r="N1329" s="2" cm="1">
        <f t="array" ref="N1329">IF(F1329="","",F1329-SUMPRODUCT(($B$1461:$B$1491=$J1329)*1,F$1461:F$1491))</f>
        <v>-0.26628267317421894</v>
      </c>
      <c r="O1329" s="2" cm="1">
        <f t="array" ref="O1329">IF(G1329="","",G1329-SUMPRODUCT(($B$1461:$B$1491=$J1329)*1,G$1461:G$1491))</f>
        <v>-0.23065315234316763</v>
      </c>
    </row>
    <row r="1330" spans="1:15" x14ac:dyDescent="0.55000000000000004">
      <c r="A1330" s="3">
        <v>43</v>
      </c>
      <c r="B1330" s="4">
        <v>25</v>
      </c>
      <c r="C1330" s="2">
        <f>IFERROR(LN(実質付加価値!C1330),"")</f>
        <v>12.078029752361715</v>
      </c>
      <c r="D1330" s="2">
        <f>IFERROR(LN(実質付加価値!D1330),"")</f>
        <v>12.14468889846534</v>
      </c>
      <c r="E1330" s="2">
        <f>IFERROR(LN(実質付加価値!E1330),"")</f>
        <v>12.312298927219171</v>
      </c>
      <c r="F1330" s="2">
        <f>IFERROR(LN(実質付加価値!F1330),"")</f>
        <v>12.181718974381974</v>
      </c>
      <c r="G1330" s="2">
        <f>IFERROR(LN(実質付加価値!G1330),"")</f>
        <v>12.499988302332788</v>
      </c>
      <c r="I1330" s="3">
        <v>43</v>
      </c>
      <c r="J1330" s="3">
        <v>25</v>
      </c>
      <c r="K1330" s="2" cm="1">
        <f t="array" ref="K1330">IF(C1330="","",C1330-SUMPRODUCT(($B$1461:$B$1491=$J1330)*1,C$1461:C$1491))</f>
        <v>-0.24603602933511581</v>
      </c>
      <c r="L1330" s="2" cm="1">
        <f t="array" ref="L1330">IF(D1330="","",D1330-SUMPRODUCT(($B$1461:$B$1491=$J1330)*1,D$1461:D$1491))</f>
        <v>-0.28994343245371113</v>
      </c>
      <c r="M1330" s="2" cm="1">
        <f t="array" ref="M1330">IF(E1330="","",E1330-SUMPRODUCT(($B$1461:$B$1491=$J1330)*1,E$1461:E$1491))</f>
        <v>-9.94129317906296E-2</v>
      </c>
      <c r="N1330" s="2" cm="1">
        <f t="array" ref="N1330">IF(F1330="","",F1330-SUMPRODUCT(($B$1461:$B$1491=$J1330)*1,F$1461:F$1491))</f>
        <v>-0.27057796112264221</v>
      </c>
      <c r="O1330" s="2" cm="1">
        <f t="array" ref="O1330">IF(G1330="","",G1330-SUMPRODUCT(($B$1461:$B$1491=$J1330)*1,G$1461:G$1491))</f>
        <v>-9.6974428593572526E-2</v>
      </c>
    </row>
    <row r="1331" spans="1:15" x14ac:dyDescent="0.55000000000000004">
      <c r="A1331" s="3">
        <v>43</v>
      </c>
      <c r="B1331" s="4">
        <v>26</v>
      </c>
      <c r="C1331" s="2">
        <f>IFERROR(LN(実質付加価値!C1331),"")</f>
        <v>12.012534661799066</v>
      </c>
      <c r="D1331" s="2">
        <f>IFERROR(LN(実質付加価値!D1331),"")</f>
        <v>12.074242427798945</v>
      </c>
      <c r="E1331" s="2">
        <f>IFERROR(LN(実質付加価値!E1331),"")</f>
        <v>12.090953947343115</v>
      </c>
      <c r="F1331" s="2">
        <f>IFERROR(LN(実質付加価値!F1331),"")</f>
        <v>12.065464451285852</v>
      </c>
      <c r="G1331" s="2">
        <f>IFERROR(LN(実質付加価値!G1331),"")</f>
        <v>12.014764166733128</v>
      </c>
      <c r="I1331" s="3">
        <v>43</v>
      </c>
      <c r="J1331" s="3">
        <v>26</v>
      </c>
      <c r="K1331" s="2" cm="1">
        <f t="array" ref="K1331">IF(C1331="","",C1331-SUMPRODUCT(($B$1461:$B$1491=$J1331)*1,C$1461:C$1491))</f>
        <v>-0.28190290008654806</v>
      </c>
      <c r="L1331" s="2" cm="1">
        <f t="array" ref="L1331">IF(D1331="","",D1331-SUMPRODUCT(($B$1461:$B$1491=$J1331)*1,D$1461:D$1491))</f>
        <v>-0.31665663814439426</v>
      </c>
      <c r="M1331" s="2" cm="1">
        <f t="array" ref="M1331">IF(E1331="","",E1331-SUMPRODUCT(($B$1461:$B$1491=$J1331)*1,E$1461:E$1491))</f>
        <v>-0.31057802583634242</v>
      </c>
      <c r="N1331" s="2" cm="1">
        <f t="array" ref="N1331">IF(F1331="","",F1331-SUMPRODUCT(($B$1461:$B$1491=$J1331)*1,F$1461:F$1491))</f>
        <v>-0.3186478312017158</v>
      </c>
      <c r="O1331" s="2" cm="1">
        <f t="array" ref="O1331">IF(G1331="","",G1331-SUMPRODUCT(($B$1461:$B$1491=$J1331)*1,G$1461:G$1491))</f>
        <v>-0.33469933090529125</v>
      </c>
    </row>
    <row r="1332" spans="1:15" x14ac:dyDescent="0.55000000000000004">
      <c r="A1332" s="3">
        <v>43</v>
      </c>
      <c r="B1332" s="4">
        <v>27</v>
      </c>
      <c r="C1332" s="2">
        <f>IFERROR(LN(実質付加価値!C1332),"")</f>
        <v>12.695417064385738</v>
      </c>
      <c r="D1332" s="2">
        <f>IFERROR(LN(実質付加価値!D1332),"")</f>
        <v>12.826939677801342</v>
      </c>
      <c r="E1332" s="2">
        <f>IFERROR(LN(実質付加価値!E1332),"")</f>
        <v>12.885290697966997</v>
      </c>
      <c r="F1332" s="2">
        <f>IFERROR(LN(実質付加価値!F1332),"")</f>
        <v>12.891337270585352</v>
      </c>
      <c r="G1332" s="2">
        <f>IFERROR(LN(実質付加価値!G1332),"")</f>
        <v>12.897787570589509</v>
      </c>
      <c r="I1332" s="3">
        <v>43</v>
      </c>
      <c r="J1332" s="3">
        <v>27</v>
      </c>
      <c r="K1332" s="2" cm="1">
        <f t="array" ref="K1332">IF(C1332="","",C1332-SUMPRODUCT(($B$1461:$B$1491=$J1332)*1,C$1461:C$1491))</f>
        <v>-0.2643752061236917</v>
      </c>
      <c r="L1332" s="2" cm="1">
        <f t="array" ref="L1332">IF(D1332="","",D1332-SUMPRODUCT(($B$1461:$B$1491=$J1332)*1,D$1461:D$1491))</f>
        <v>-0.17813133696384575</v>
      </c>
      <c r="M1332" s="2" cm="1">
        <f t="array" ref="M1332">IF(E1332="","",E1332-SUMPRODUCT(($B$1461:$B$1491=$J1332)*1,E$1461:E$1491))</f>
        <v>-0.14533757514878332</v>
      </c>
      <c r="N1332" s="2" cm="1">
        <f t="array" ref="N1332">IF(F1332="","",F1332-SUMPRODUCT(($B$1461:$B$1491=$J1332)*1,F$1461:F$1491))</f>
        <v>-0.13310163871278924</v>
      </c>
      <c r="O1332" s="2" cm="1">
        <f t="array" ref="O1332">IF(G1332="","",G1332-SUMPRODUCT(($B$1461:$B$1491=$J1332)*1,G$1461:G$1491))</f>
        <v>-0.13733170834010444</v>
      </c>
    </row>
    <row r="1333" spans="1:15" x14ac:dyDescent="0.55000000000000004">
      <c r="A1333" s="3">
        <v>43</v>
      </c>
      <c r="B1333" s="4">
        <v>28</v>
      </c>
      <c r="C1333" s="2">
        <f>IFERROR(LN(実質付加価値!C1333),"")</f>
        <v>12.809558456624551</v>
      </c>
      <c r="D1333" s="2">
        <f>IFERROR(LN(実質付加価値!D1333),"")</f>
        <v>12.897510316187399</v>
      </c>
      <c r="E1333" s="2">
        <f>IFERROR(LN(実質付加価値!E1333),"")</f>
        <v>12.989559063900645</v>
      </c>
      <c r="F1333" s="2">
        <f>IFERROR(LN(実質付加価値!F1333),"")</f>
        <v>13.007604096307233</v>
      </c>
      <c r="G1333" s="2">
        <f>IFERROR(LN(実質付加価値!G1333),"")</f>
        <v>13.022321084110118</v>
      </c>
      <c r="I1333" s="3">
        <v>43</v>
      </c>
      <c r="J1333" s="3">
        <v>28</v>
      </c>
      <c r="K1333" s="2" cm="1">
        <f t="array" ref="K1333">IF(C1333="","",C1333-SUMPRODUCT(($B$1461:$B$1491=$J1333)*1,C$1461:C$1491))</f>
        <v>6.7423900751588661E-3</v>
      </c>
      <c r="L1333" s="2" cm="1">
        <f t="array" ref="L1333">IF(D1333="","",D1333-SUMPRODUCT(($B$1461:$B$1491=$J1333)*1,D$1461:D$1491))</f>
        <v>4.8348316729871499E-3</v>
      </c>
      <c r="M1333" s="2" cm="1">
        <f t="array" ref="M1333">IF(E1333="","",E1333-SUMPRODUCT(($B$1461:$B$1491=$J1333)*1,E$1461:E$1491))</f>
        <v>1.9296918150665476E-2</v>
      </c>
      <c r="N1333" s="2" cm="1">
        <f t="array" ref="N1333">IF(F1333="","",F1333-SUMPRODUCT(($B$1461:$B$1491=$J1333)*1,F$1461:F$1491))</f>
        <v>1.576688672705906E-2</v>
      </c>
      <c r="O1333" s="2" cm="1">
        <f t="array" ref="O1333">IF(G1333="","",G1333-SUMPRODUCT(($B$1461:$B$1491=$J1333)*1,G$1461:G$1491))</f>
        <v>-1.8710338631539258E-2</v>
      </c>
    </row>
    <row r="1334" spans="1:15" x14ac:dyDescent="0.55000000000000004">
      <c r="A1334" s="3">
        <v>43</v>
      </c>
      <c r="B1334" s="4">
        <v>29</v>
      </c>
      <c r="C1334" s="2">
        <f>IFERROR(LN(実質付加価値!C1334),"")</f>
        <v>12.455837829915012</v>
      </c>
      <c r="D1334" s="2">
        <f>IFERROR(LN(実質付加価値!D1334),"")</f>
        <v>12.495731099936213</v>
      </c>
      <c r="E1334" s="2">
        <f>IFERROR(LN(実質付加価値!E1334),"")</f>
        <v>12.507233723240773</v>
      </c>
      <c r="F1334" s="2">
        <f>IFERROR(LN(実質付加価値!F1334),"")</f>
        <v>12.521654053958388</v>
      </c>
      <c r="G1334" s="2">
        <f>IFERROR(LN(実質付加価値!G1334),"")</f>
        <v>12.52800747302086</v>
      </c>
      <c r="I1334" s="3">
        <v>43</v>
      </c>
      <c r="J1334" s="3">
        <v>29</v>
      </c>
      <c r="K1334" s="2" cm="1">
        <f t="array" ref="K1334">IF(C1334="","",C1334-SUMPRODUCT(($B$1461:$B$1491=$J1334)*1,C$1461:C$1491))</f>
        <v>-0.1199405595317149</v>
      </c>
      <c r="L1334" s="2" cm="1">
        <f t="array" ref="L1334">IF(D1334="","",D1334-SUMPRODUCT(($B$1461:$B$1491=$J1334)*1,D$1461:D$1491))</f>
        <v>-0.10809077903805253</v>
      </c>
      <c r="M1334" s="2" cm="1">
        <f t="array" ref="M1334">IF(E1334="","",E1334-SUMPRODUCT(($B$1461:$B$1491=$J1334)*1,E$1461:E$1491))</f>
        <v>-0.1207546701585791</v>
      </c>
      <c r="N1334" s="2" cm="1">
        <f t="array" ref="N1334">IF(F1334="","",F1334-SUMPRODUCT(($B$1461:$B$1491=$J1334)*1,F$1461:F$1491))</f>
        <v>-0.11078648901236576</v>
      </c>
      <c r="O1334" s="2" cm="1">
        <f t="array" ref="O1334">IF(G1334="","",G1334-SUMPRODUCT(($B$1461:$B$1491=$J1334)*1,G$1461:G$1491))</f>
        <v>-0.10918290769188665</v>
      </c>
    </row>
    <row r="1335" spans="1:15" x14ac:dyDescent="0.55000000000000004">
      <c r="A1335" s="3">
        <v>43</v>
      </c>
      <c r="B1335" s="4">
        <v>30</v>
      </c>
      <c r="C1335" s="2">
        <f>IFERROR(LN(実質付加価値!C1335),"")</f>
        <v>13.169393829635162</v>
      </c>
      <c r="D1335" s="2">
        <f>IFERROR(LN(実質付加価値!D1335),"")</f>
        <v>13.331411052554422</v>
      </c>
      <c r="E1335" s="2">
        <f>IFERROR(LN(実質付加価値!E1335),"")</f>
        <v>13.385567222986614</v>
      </c>
      <c r="F1335" s="2">
        <f>IFERROR(LN(実質付加価値!F1335),"")</f>
        <v>13.395216703531517</v>
      </c>
      <c r="G1335" s="2">
        <f>IFERROR(LN(実質付加価値!G1335),"")</f>
        <v>13.440384123124373</v>
      </c>
      <c r="I1335" s="3">
        <v>43</v>
      </c>
      <c r="J1335" s="3">
        <v>30</v>
      </c>
      <c r="K1335" s="2" cm="1">
        <f t="array" ref="K1335">IF(C1335="","",C1335-SUMPRODUCT(($B$1461:$B$1491=$J1335)*1,C$1461:C$1491))</f>
        <v>1.4000323380024327E-2</v>
      </c>
      <c r="L1335" s="2" cm="1">
        <f t="array" ref="L1335">IF(D1335="","",D1335-SUMPRODUCT(($B$1461:$B$1491=$J1335)*1,D$1461:D$1491))</f>
        <v>1.8408118863689538E-2</v>
      </c>
      <c r="M1335" s="2" cm="1">
        <f t="array" ref="M1335">IF(E1335="","",E1335-SUMPRODUCT(($B$1461:$B$1491=$J1335)*1,E$1461:E$1491))</f>
        <v>2.7383874460920055E-3</v>
      </c>
      <c r="N1335" s="2" cm="1">
        <f t="array" ref="N1335">IF(F1335="","",F1335-SUMPRODUCT(($B$1461:$B$1491=$J1335)*1,F$1461:F$1491))</f>
        <v>1.0093307045737632E-2</v>
      </c>
      <c r="O1335" s="2" cm="1">
        <f t="array" ref="O1335">IF(G1335="","",G1335-SUMPRODUCT(($B$1461:$B$1491=$J1335)*1,G$1461:G$1491))</f>
        <v>7.1863034571340023E-3</v>
      </c>
    </row>
    <row r="1336" spans="1:15" x14ac:dyDescent="0.55000000000000004">
      <c r="A1336" s="3">
        <v>43</v>
      </c>
      <c r="B1336" s="4">
        <v>31</v>
      </c>
      <c r="C1336" s="2">
        <f>IFERROR(LN(実質付加価値!C1336),"")</f>
        <v>12.533336956417864</v>
      </c>
      <c r="D1336" s="2">
        <f>IFERROR(LN(実質付加価値!D1336),"")</f>
        <v>12.486180445497363</v>
      </c>
      <c r="E1336" s="2">
        <f>IFERROR(LN(実質付加価値!E1336),"")</f>
        <v>12.445553106611648</v>
      </c>
      <c r="F1336" s="2">
        <f>IFERROR(LN(実質付加価値!F1336),"")</f>
        <v>12.316647985789469</v>
      </c>
      <c r="G1336" s="2">
        <f>IFERROR(LN(実質付加価値!G1336),"")</f>
        <v>12.297324967980884</v>
      </c>
      <c r="I1336" s="3">
        <v>43</v>
      </c>
      <c r="J1336" s="3">
        <v>31</v>
      </c>
      <c r="K1336" s="2" cm="1">
        <f t="array" ref="K1336">IF(C1336="","",C1336-SUMPRODUCT(($B$1461:$B$1491=$J1336)*1,C$1461:C$1491))</f>
        <v>-0.16533707803652042</v>
      </c>
      <c r="L1336" s="2" cm="1">
        <f t="array" ref="L1336">IF(D1336="","",D1336-SUMPRODUCT(($B$1461:$B$1491=$J1336)*1,D$1461:D$1491))</f>
        <v>-0.11533767624631075</v>
      </c>
      <c r="M1336" s="2" cm="1">
        <f t="array" ref="M1336">IF(E1336="","",E1336-SUMPRODUCT(($B$1461:$B$1491=$J1336)*1,E$1461:E$1491))</f>
        <v>-0.12917134511827832</v>
      </c>
      <c r="N1336" s="2" cm="1">
        <f t="array" ref="N1336">IF(F1336="","",F1336-SUMPRODUCT(($B$1461:$B$1491=$J1336)*1,F$1461:F$1491))</f>
        <v>-0.13181944489705444</v>
      </c>
      <c r="O1336" s="2" cm="1">
        <f t="array" ref="O1336">IF(G1336="","",G1336-SUMPRODUCT(($B$1461:$B$1491=$J1336)*1,G$1461:G$1491))</f>
        <v>-0.15022848235872566</v>
      </c>
    </row>
    <row r="1337" spans="1:15" x14ac:dyDescent="0.55000000000000004">
      <c r="A1337" s="3">
        <v>44</v>
      </c>
      <c r="B1337" s="4">
        <v>1</v>
      </c>
      <c r="C1337" s="2">
        <f>IFERROR(LN(実質付加価値!C1337),"")</f>
        <v>11.709755148033306</v>
      </c>
      <c r="D1337" s="2">
        <f>IFERROR(LN(実質付加価値!D1337),"")</f>
        <v>11.533762145936848</v>
      </c>
      <c r="E1337" s="2">
        <f>IFERROR(LN(実質付加価値!E1337),"")</f>
        <v>11.369723982734385</v>
      </c>
      <c r="F1337" s="2">
        <f>IFERROR(LN(実質付加価値!F1337),"")</f>
        <v>11.317029994938315</v>
      </c>
      <c r="G1337" s="2">
        <f>IFERROR(LN(実質付加価値!G1337),"")</f>
        <v>11.420818627943818</v>
      </c>
      <c r="I1337" s="3">
        <v>44</v>
      </c>
      <c r="J1337" s="3">
        <v>1</v>
      </c>
      <c r="K1337" s="2" cm="1">
        <f t="array" ref="K1337">IF(C1337="","",C1337-SUMPRODUCT(($B$1461:$B$1491=$J1337)*1,C$1461:C$1491))</f>
        <v>0.10952281409755038</v>
      </c>
      <c r="L1337" s="2" cm="1">
        <f t="array" ref="L1337">IF(D1337="","",D1337-SUMPRODUCT(($B$1461:$B$1491=$J1337)*1,D$1461:D$1491))</f>
        <v>7.3995426855297808E-2</v>
      </c>
      <c r="M1337" s="2" cm="1">
        <f t="array" ref="M1337">IF(E1337="","",E1337-SUMPRODUCT(($B$1461:$B$1491=$J1337)*1,E$1461:E$1491))</f>
        <v>8.4881496487874131E-3</v>
      </c>
      <c r="N1337" s="2" cm="1">
        <f t="array" ref="N1337">IF(F1337="","",F1337-SUMPRODUCT(($B$1461:$B$1491=$J1337)*1,F$1461:F$1491))</f>
        <v>-5.201673640208071E-3</v>
      </c>
      <c r="O1337" s="2" cm="1">
        <f t="array" ref="O1337">IF(G1337="","",G1337-SUMPRODUCT(($B$1461:$B$1491=$J1337)*1,G$1461:G$1491))</f>
        <v>1.6127167595534786E-2</v>
      </c>
    </row>
    <row r="1338" spans="1:15" x14ac:dyDescent="0.55000000000000004">
      <c r="A1338" s="3">
        <v>44</v>
      </c>
      <c r="B1338" s="4">
        <v>2</v>
      </c>
      <c r="C1338" s="2">
        <f>IFERROR(LN(実質付加価値!C1338),"")</f>
        <v>9.2493510338674927</v>
      </c>
      <c r="D1338" s="2">
        <f>IFERROR(LN(実質付加価値!D1338),"")</f>
        <v>9.333121406521462</v>
      </c>
      <c r="E1338" s="2">
        <f>IFERROR(LN(実質付加価値!E1338),"")</f>
        <v>9.3356528208613128</v>
      </c>
      <c r="F1338" s="2">
        <f>IFERROR(LN(実質付加価値!F1338),"")</f>
        <v>9.3641554197747929</v>
      </c>
      <c r="G1338" s="2">
        <f>IFERROR(LN(実質付加価値!G1338),"")</f>
        <v>8.9990630457473024</v>
      </c>
      <c r="I1338" s="3">
        <v>44</v>
      </c>
      <c r="J1338" s="3">
        <v>2</v>
      </c>
      <c r="K1338" s="2" cm="1">
        <f t="array" ref="K1338">IF(C1338="","",C1338-SUMPRODUCT(($B$1461:$B$1491=$J1338)*1,C$1461:C$1491))</f>
        <v>0.78150440577215541</v>
      </c>
      <c r="L1338" s="2" cm="1">
        <f t="array" ref="L1338">IF(D1338="","",D1338-SUMPRODUCT(($B$1461:$B$1491=$J1338)*1,D$1461:D$1491))</f>
        <v>0.73484725016145802</v>
      </c>
      <c r="M1338" s="2" cm="1">
        <f t="array" ref="M1338">IF(E1338="","",E1338-SUMPRODUCT(($B$1461:$B$1491=$J1338)*1,E$1461:E$1491))</f>
        <v>0.77481970542541845</v>
      </c>
      <c r="N1338" s="2" cm="1">
        <f t="array" ref="N1338">IF(F1338="","",F1338-SUMPRODUCT(($B$1461:$B$1491=$J1338)*1,F$1461:F$1491))</f>
        <v>0.82696572375895094</v>
      </c>
      <c r="O1338" s="2" cm="1">
        <f t="array" ref="O1338">IF(G1338="","",G1338-SUMPRODUCT(($B$1461:$B$1491=$J1338)*1,G$1461:G$1491))</f>
        <v>0.71040916279119593</v>
      </c>
    </row>
    <row r="1339" spans="1:15" x14ac:dyDescent="0.55000000000000004">
      <c r="A1339" s="3">
        <v>44</v>
      </c>
      <c r="B1339" s="4">
        <v>3</v>
      </c>
      <c r="C1339" s="2">
        <f>IFERROR(LN(実質付加価値!C1339),"")</f>
        <v>11.667596678426056</v>
      </c>
      <c r="D1339" s="2">
        <f>IFERROR(LN(実質付加価値!D1339),"")</f>
        <v>11.666689868506916</v>
      </c>
      <c r="E1339" s="2">
        <f>IFERROR(LN(実質付加価値!E1339),"")</f>
        <v>11.670599365234503</v>
      </c>
      <c r="F1339" s="2">
        <f>IFERROR(LN(実質付加価値!F1339),"")</f>
        <v>11.576247523839571</v>
      </c>
      <c r="G1339" s="2">
        <f>IFERROR(LN(実質付加価値!G1339),"")</f>
        <v>11.668303945264817</v>
      </c>
      <c r="I1339" s="3">
        <v>44</v>
      </c>
      <c r="J1339" s="3">
        <v>3</v>
      </c>
      <c r="K1339" s="2" cm="1">
        <f t="array" ref="K1339">IF(C1339="","",C1339-SUMPRODUCT(($B$1461:$B$1491=$J1339)*1,C$1461:C$1491))</f>
        <v>-0.39582738836072728</v>
      </c>
      <c r="L1339" s="2" cm="1">
        <f t="array" ref="L1339">IF(D1339="","",D1339-SUMPRODUCT(($B$1461:$B$1491=$J1339)*1,D$1461:D$1491))</f>
        <v>-0.42584804715135505</v>
      </c>
      <c r="M1339" s="2" cm="1">
        <f t="array" ref="M1339">IF(E1339="","",E1339-SUMPRODUCT(($B$1461:$B$1491=$J1339)*1,E$1461:E$1491))</f>
        <v>-0.46366188589186663</v>
      </c>
      <c r="N1339" s="2" cm="1">
        <f t="array" ref="N1339">IF(F1339="","",F1339-SUMPRODUCT(($B$1461:$B$1491=$J1339)*1,F$1461:F$1491))</f>
        <v>-0.48828326493648078</v>
      </c>
      <c r="O1339" s="2" cm="1">
        <f t="array" ref="O1339">IF(G1339="","",G1339-SUMPRODUCT(($B$1461:$B$1491=$J1339)*1,G$1461:G$1491))</f>
        <v>-0.43614352240879661</v>
      </c>
    </row>
    <row r="1340" spans="1:15" x14ac:dyDescent="0.55000000000000004">
      <c r="A1340" s="3">
        <v>44</v>
      </c>
      <c r="B1340" s="4">
        <v>4</v>
      </c>
      <c r="C1340" s="2">
        <f>IFERROR(LN(実質付加価値!C1340),"")</f>
        <v>8.4781266687044248</v>
      </c>
      <c r="D1340" s="2">
        <f>IFERROR(LN(実質付加価値!D1340),"")</f>
        <v>8.9405249010681072</v>
      </c>
      <c r="E1340" s="2">
        <f>IFERROR(LN(実質付加価値!E1340),"")</f>
        <v>8.9871663362529812</v>
      </c>
      <c r="F1340" s="2">
        <f>IFERROR(LN(実質付加価値!F1340),"")</f>
        <v>8.9037448025454466</v>
      </c>
      <c r="G1340" s="2">
        <f>IFERROR(LN(実質付加価値!G1340),"")</f>
        <v>8.735533319773122</v>
      </c>
      <c r="I1340" s="3">
        <v>44</v>
      </c>
      <c r="J1340" s="3">
        <v>4</v>
      </c>
      <c r="K1340" s="2" cm="1">
        <f t="array" ref="K1340">IF(C1340="","",C1340-SUMPRODUCT(($B$1461:$B$1491=$J1340)*1,C$1461:C$1491))</f>
        <v>-1.4553949882611885</v>
      </c>
      <c r="L1340" s="2" cm="1">
        <f t="array" ref="L1340">IF(D1340="","",D1340-SUMPRODUCT(($B$1461:$B$1491=$J1340)*1,D$1461:D$1491))</f>
        <v>-1.0898178927084761</v>
      </c>
      <c r="M1340" s="2" cm="1">
        <f t="array" ref="M1340">IF(E1340="","",E1340-SUMPRODUCT(($B$1461:$B$1491=$J1340)*1,E$1461:E$1491))</f>
        <v>-0.95153987220810876</v>
      </c>
      <c r="N1340" s="2" cm="1">
        <f t="array" ref="N1340">IF(F1340="","",F1340-SUMPRODUCT(($B$1461:$B$1491=$J1340)*1,F$1461:F$1491))</f>
        <v>-0.92241816881619698</v>
      </c>
      <c r="O1340" s="2" cm="1">
        <f t="array" ref="O1340">IF(G1340="","",G1340-SUMPRODUCT(($B$1461:$B$1491=$J1340)*1,G$1461:G$1491))</f>
        <v>-1.0655853123469239</v>
      </c>
    </row>
    <row r="1341" spans="1:15" x14ac:dyDescent="0.55000000000000004">
      <c r="A1341" s="3">
        <v>44</v>
      </c>
      <c r="B1341" s="4">
        <v>5</v>
      </c>
      <c r="C1341" s="2">
        <f>IFERROR(LN(実質付加価値!C1341),"")</f>
        <v>9.360424791288807</v>
      </c>
      <c r="D1341" s="2">
        <f>IFERROR(LN(実質付加価値!D1341),"")</f>
        <v>9.4696496178795009</v>
      </c>
      <c r="E1341" s="2">
        <f>IFERROR(LN(実質付加価値!E1341),"")</f>
        <v>9.590550068768442</v>
      </c>
      <c r="F1341" s="2">
        <f>IFERROR(LN(実質付加価値!F1341),"")</f>
        <v>9.364418359235323</v>
      </c>
      <c r="G1341" s="2">
        <f>IFERROR(LN(実質付加価値!G1341),"")</f>
        <v>9.3041944703273547</v>
      </c>
      <c r="I1341" s="3">
        <v>44</v>
      </c>
      <c r="J1341" s="3">
        <v>5</v>
      </c>
      <c r="K1341" s="2" cm="1">
        <f t="array" ref="K1341">IF(C1341="","",C1341-SUMPRODUCT(($B$1461:$B$1491=$J1341)*1,C$1461:C$1491))</f>
        <v>-0.87673167576159727</v>
      </c>
      <c r="L1341" s="2" cm="1">
        <f t="array" ref="L1341">IF(D1341="","",D1341-SUMPRODUCT(($B$1461:$B$1491=$J1341)*1,D$1461:D$1491))</f>
        <v>-0.91155710941644408</v>
      </c>
      <c r="M1341" s="2" cm="1">
        <f t="array" ref="M1341">IF(E1341="","",E1341-SUMPRODUCT(($B$1461:$B$1491=$J1341)*1,E$1461:E$1491))</f>
        <v>-0.83291718144282534</v>
      </c>
      <c r="N1341" s="2" cm="1">
        <f t="array" ref="N1341">IF(F1341="","",F1341-SUMPRODUCT(($B$1461:$B$1491=$J1341)*1,F$1461:F$1491))</f>
        <v>-0.88845034219416519</v>
      </c>
      <c r="O1341" s="2" cm="1">
        <f t="array" ref="O1341">IF(G1341="","",G1341-SUMPRODUCT(($B$1461:$B$1491=$J1341)*1,G$1461:G$1491))</f>
        <v>-1.0151049309707858</v>
      </c>
    </row>
    <row r="1342" spans="1:15" x14ac:dyDescent="0.55000000000000004">
      <c r="A1342" s="3">
        <v>44</v>
      </c>
      <c r="B1342" s="4">
        <v>6</v>
      </c>
      <c r="C1342" s="2">
        <f>IFERROR(LN(実質付加価値!C1342),"")</f>
        <v>12.15156732147231</v>
      </c>
      <c r="D1342" s="2">
        <f>IFERROR(LN(実質付加価値!D1342),"")</f>
        <v>12.446014614461074</v>
      </c>
      <c r="E1342" s="2">
        <f>IFERROR(LN(実質付加価値!E1342),"")</f>
        <v>12.597950704280144</v>
      </c>
      <c r="F1342" s="2">
        <f>IFERROR(LN(実質付加価値!F1342),"")</f>
        <v>12.378080357328969</v>
      </c>
      <c r="G1342" s="2">
        <f>IFERROR(LN(実質付加価値!G1342),"")</f>
        <v>11.775762040546535</v>
      </c>
      <c r="I1342" s="3">
        <v>44</v>
      </c>
      <c r="J1342" s="3">
        <v>6</v>
      </c>
      <c r="K1342" s="2" cm="1">
        <f t="array" ref="K1342">IF(C1342="","",C1342-SUMPRODUCT(($B$1461:$B$1491=$J1342)*1,C$1461:C$1491))</f>
        <v>0.31210119537785452</v>
      </c>
      <c r="L1342" s="2" cm="1">
        <f t="array" ref="L1342">IF(D1342="","",D1342-SUMPRODUCT(($B$1461:$B$1491=$J1342)*1,D$1461:D$1491))</f>
        <v>0.54861136456961823</v>
      </c>
      <c r="M1342" s="2" cm="1">
        <f t="array" ref="M1342">IF(E1342="","",E1342-SUMPRODUCT(($B$1461:$B$1491=$J1342)*1,E$1461:E$1491))</f>
        <v>0.54796553552447413</v>
      </c>
      <c r="N1342" s="2" cm="1">
        <f t="array" ref="N1342">IF(F1342="","",F1342-SUMPRODUCT(($B$1461:$B$1491=$J1342)*1,F$1461:F$1491))</f>
        <v>0.32602271647125924</v>
      </c>
      <c r="O1342" s="2" cm="1">
        <f t="array" ref="O1342">IF(G1342="","",G1342-SUMPRODUCT(($B$1461:$B$1491=$J1342)*1,G$1461:G$1491))</f>
        <v>-0.30498674562111283</v>
      </c>
    </row>
    <row r="1343" spans="1:15" x14ac:dyDescent="0.55000000000000004">
      <c r="A1343" s="3">
        <v>44</v>
      </c>
      <c r="B1343" s="4">
        <v>7</v>
      </c>
      <c r="C1343" s="2">
        <f>IFERROR(LN(実質付加価値!C1343),"")</f>
        <v>10.536283305293065</v>
      </c>
      <c r="D1343" s="2">
        <f>IFERROR(LN(実質付加価値!D1343),"")</f>
        <v>10.939148877155946</v>
      </c>
      <c r="E1343" s="2">
        <f>IFERROR(LN(実質付加価値!E1343),"")</f>
        <v>10.830843016317418</v>
      </c>
      <c r="F1343" s="2">
        <f>IFERROR(LN(実質付加価値!F1343),"")</f>
        <v>10.810753472607384</v>
      </c>
      <c r="G1343" s="2">
        <f>IFERROR(LN(実質付加価値!G1343),"")</f>
        <v>10.870183209446786</v>
      </c>
      <c r="I1343" s="3">
        <v>44</v>
      </c>
      <c r="J1343" s="3">
        <v>7</v>
      </c>
      <c r="K1343" s="2" cm="1">
        <f t="array" ref="K1343">IF(C1343="","",C1343-SUMPRODUCT(($B$1461:$B$1491=$J1343)*1,C$1461:C$1491))</f>
        <v>3.1062793653887866E-2</v>
      </c>
      <c r="L1343" s="2" cm="1">
        <f t="array" ref="L1343">IF(D1343="","",D1343-SUMPRODUCT(($B$1461:$B$1491=$J1343)*1,D$1461:D$1491))</f>
        <v>0.21689642799892361</v>
      </c>
      <c r="M1343" s="2" cm="1">
        <f t="array" ref="M1343">IF(E1343="","",E1343-SUMPRODUCT(($B$1461:$B$1491=$J1343)*1,E$1461:E$1491))</f>
        <v>0.17590570325406851</v>
      </c>
      <c r="N1343" s="2" cm="1">
        <f t="array" ref="N1343">IF(F1343="","",F1343-SUMPRODUCT(($B$1461:$B$1491=$J1343)*1,F$1461:F$1491))</f>
        <v>0.16574780466689987</v>
      </c>
      <c r="O1343" s="2" cm="1">
        <f t="array" ref="O1343">IF(G1343="","",G1343-SUMPRODUCT(($B$1461:$B$1491=$J1343)*1,G$1461:G$1491))</f>
        <v>0.19583416361342465</v>
      </c>
    </row>
    <row r="1344" spans="1:15" x14ac:dyDescent="0.55000000000000004">
      <c r="A1344" s="3">
        <v>44</v>
      </c>
      <c r="B1344" s="4">
        <v>8</v>
      </c>
      <c r="C1344" s="2">
        <f>IFERROR(LN(実質付加価値!C1344),"")</f>
        <v>12.731827706408117</v>
      </c>
      <c r="D1344" s="2">
        <f>IFERROR(LN(実質付加価値!D1344),"")</f>
        <v>12.374916972856942</v>
      </c>
      <c r="E1344" s="2">
        <f>IFERROR(LN(実質付加価値!E1344),"")</f>
        <v>12.522195255417197</v>
      </c>
      <c r="F1344" s="2">
        <f>IFERROR(LN(実質付加価値!F1344),"")</f>
        <v>12.494803742065432</v>
      </c>
      <c r="G1344" s="2">
        <f>IFERROR(LN(実質付加価値!G1344),"")</f>
        <v>13.212417719406448</v>
      </c>
      <c r="I1344" s="3">
        <v>44</v>
      </c>
      <c r="J1344" s="3">
        <v>8</v>
      </c>
      <c r="K1344" s="2" cm="1">
        <f t="array" ref="K1344">IF(C1344="","",C1344-SUMPRODUCT(($B$1461:$B$1491=$J1344)*1,C$1461:C$1491))</f>
        <v>1.1960207151710698</v>
      </c>
      <c r="L1344" s="2" cm="1">
        <f t="array" ref="L1344">IF(D1344="","",D1344-SUMPRODUCT(($B$1461:$B$1491=$J1344)*1,D$1461:D$1491))</f>
        <v>0.78467035412034747</v>
      </c>
      <c r="M1344" s="2" cm="1">
        <f t="array" ref="M1344">IF(E1344="","",E1344-SUMPRODUCT(($B$1461:$B$1491=$J1344)*1,E$1461:E$1491))</f>
        <v>1.0801414427104845</v>
      </c>
      <c r="N1344" s="2" cm="1">
        <f t="array" ref="N1344">IF(F1344="","",F1344-SUMPRODUCT(($B$1461:$B$1491=$J1344)*1,F$1461:F$1491))</f>
        <v>1.0790283654391715</v>
      </c>
      <c r="O1344" s="2" cm="1">
        <f t="array" ref="O1344">IF(G1344="","",G1344-SUMPRODUCT(($B$1461:$B$1491=$J1344)*1,G$1461:G$1491))</f>
        <v>1.9708985164622757</v>
      </c>
    </row>
    <row r="1345" spans="1:15" x14ac:dyDescent="0.55000000000000004">
      <c r="A1345" s="3">
        <v>44</v>
      </c>
      <c r="B1345" s="4">
        <v>9</v>
      </c>
      <c r="C1345" s="2">
        <f>IFERROR(LN(実質付加価値!C1345),"")</f>
        <v>9.8682358208691809</v>
      </c>
      <c r="D1345" s="2">
        <f>IFERROR(LN(実質付加価値!D1345),"")</f>
        <v>10.083650312454354</v>
      </c>
      <c r="E1345" s="2">
        <f>IFERROR(LN(実質付加価値!E1345),"")</f>
        <v>10.140019421139469</v>
      </c>
      <c r="F1345" s="2">
        <f>IFERROR(LN(実質付加価値!F1345),"")</f>
        <v>9.9908926746900839</v>
      </c>
      <c r="G1345" s="2">
        <f>IFERROR(LN(実質付加価値!G1345),"")</f>
        <v>10.068375797664585</v>
      </c>
      <c r="I1345" s="3">
        <v>44</v>
      </c>
      <c r="J1345" s="3">
        <v>9</v>
      </c>
      <c r="K1345" s="2" cm="1">
        <f t="array" ref="K1345">IF(C1345="","",C1345-SUMPRODUCT(($B$1461:$B$1491=$J1345)*1,C$1461:C$1491))</f>
        <v>-1.1528402093484136</v>
      </c>
      <c r="L1345" s="2" cm="1">
        <f t="array" ref="L1345">IF(D1345="","",D1345-SUMPRODUCT(($B$1461:$B$1491=$J1345)*1,D$1461:D$1491))</f>
        <v>-0.9794074965501558</v>
      </c>
      <c r="M1345" s="2" cm="1">
        <f t="array" ref="M1345">IF(E1345="","",E1345-SUMPRODUCT(($B$1461:$B$1491=$J1345)*1,E$1461:E$1491))</f>
        <v>-0.97778586230058551</v>
      </c>
      <c r="N1345" s="2" cm="1">
        <f t="array" ref="N1345">IF(F1345="","",F1345-SUMPRODUCT(($B$1461:$B$1491=$J1345)*1,F$1461:F$1491))</f>
        <v>-1.0234904680027217</v>
      </c>
      <c r="O1345" s="2" cm="1">
        <f t="array" ref="O1345">IF(G1345="","",G1345-SUMPRODUCT(($B$1461:$B$1491=$J1345)*1,G$1461:G$1491))</f>
        <v>-1.0641434778232686</v>
      </c>
    </row>
    <row r="1346" spans="1:15" x14ac:dyDescent="0.55000000000000004">
      <c r="A1346" s="3">
        <v>44</v>
      </c>
      <c r="B1346" s="4">
        <v>10</v>
      </c>
      <c r="C1346" s="2">
        <f>IFERROR(LN(実質付加価値!C1346),"")</f>
        <v>12.094433231014376</v>
      </c>
      <c r="D1346" s="2">
        <f>IFERROR(LN(実質付加価値!D1346),"")</f>
        <v>11.720939538881135</v>
      </c>
      <c r="E1346" s="2">
        <f>IFERROR(LN(実質付加価値!E1346),"")</f>
        <v>11.518136098844396</v>
      </c>
      <c r="F1346" s="2">
        <f>IFERROR(LN(実質付加価値!F1346),"")</f>
        <v>11.652865043568816</v>
      </c>
      <c r="G1346" s="2">
        <f>IFERROR(LN(実質付加価値!G1346),"")</f>
        <v>11.713595169947736</v>
      </c>
      <c r="I1346" s="3">
        <v>44</v>
      </c>
      <c r="J1346" s="3">
        <v>10</v>
      </c>
      <c r="K1346" s="2" cm="1">
        <f t="array" ref="K1346">IF(C1346="","",C1346-SUMPRODUCT(($B$1461:$B$1491=$J1346)*1,C$1461:C$1491))</f>
        <v>8.5997107034632592E-2</v>
      </c>
      <c r="L1346" s="2" cm="1">
        <f t="array" ref="L1346">IF(D1346="","",D1346-SUMPRODUCT(($B$1461:$B$1491=$J1346)*1,D$1461:D$1491))</f>
        <v>-0.35745030097656816</v>
      </c>
      <c r="M1346" s="2" cm="1">
        <f t="array" ref="M1346">IF(E1346="","",E1346-SUMPRODUCT(($B$1461:$B$1491=$J1346)*1,E$1461:E$1491))</f>
        <v>-0.69056946421818566</v>
      </c>
      <c r="N1346" s="2" cm="1">
        <f t="array" ref="N1346">IF(F1346="","",F1346-SUMPRODUCT(($B$1461:$B$1491=$J1346)*1,F$1461:F$1491))</f>
        <v>-0.46722087569028936</v>
      </c>
      <c r="O1346" s="2" cm="1">
        <f t="array" ref="O1346">IF(G1346="","",G1346-SUMPRODUCT(($B$1461:$B$1491=$J1346)*1,G$1461:G$1491))</f>
        <v>-0.59292166481234077</v>
      </c>
    </row>
    <row r="1347" spans="1:15" x14ac:dyDescent="0.55000000000000004">
      <c r="A1347" s="3">
        <v>44</v>
      </c>
      <c r="B1347" s="4">
        <v>11</v>
      </c>
      <c r="C1347" s="2">
        <f>IFERROR(LN(実質付加価値!C1347),"")</f>
        <v>11.142788480370028</v>
      </c>
      <c r="D1347" s="2">
        <f>IFERROR(LN(実質付加価値!D1347),"")</f>
        <v>11.235720904859052</v>
      </c>
      <c r="E1347" s="2">
        <f>IFERROR(LN(実質付加価値!E1347),"")</f>
        <v>11.778908280969603</v>
      </c>
      <c r="F1347" s="2">
        <f>IFERROR(LN(実質付加価値!F1347),"")</f>
        <v>11.871726241457273</v>
      </c>
      <c r="G1347" s="2">
        <f>IFERROR(LN(実質付加価値!G1347),"")</f>
        <v>12.164333710369343</v>
      </c>
      <c r="I1347" s="3">
        <v>44</v>
      </c>
      <c r="J1347" s="3">
        <v>11</v>
      </c>
      <c r="K1347" s="2" cm="1">
        <f t="array" ref="K1347">IF(C1347="","",C1347-SUMPRODUCT(($B$1461:$B$1491=$J1347)*1,C$1461:C$1491))</f>
        <v>0.30601684690519093</v>
      </c>
      <c r="L1347" s="2" cm="1">
        <f t="array" ref="L1347">IF(D1347="","",D1347-SUMPRODUCT(($B$1461:$B$1491=$J1347)*1,D$1461:D$1491))</f>
        <v>0.17513582720919096</v>
      </c>
      <c r="M1347" s="2" cm="1">
        <f t="array" ref="M1347">IF(E1347="","",E1347-SUMPRODUCT(($B$1461:$B$1491=$J1347)*1,E$1461:E$1491))</f>
        <v>0.4918648938692769</v>
      </c>
      <c r="N1347" s="2" cm="1">
        <f t="array" ref="N1347">IF(F1347="","",F1347-SUMPRODUCT(($B$1461:$B$1491=$J1347)*1,F$1461:F$1491))</f>
        <v>0.52280512878981789</v>
      </c>
      <c r="O1347" s="2" cm="1">
        <f t="array" ref="O1347">IF(G1347="","",G1347-SUMPRODUCT(($B$1461:$B$1491=$J1347)*1,G$1461:G$1491))</f>
        <v>0.5963490122023174</v>
      </c>
    </row>
    <row r="1348" spans="1:15" x14ac:dyDescent="0.55000000000000004">
      <c r="A1348" s="3">
        <v>44</v>
      </c>
      <c r="B1348" s="4">
        <v>12</v>
      </c>
      <c r="C1348" s="2">
        <f>IFERROR(LN(実質付加価値!C1348),"")</f>
        <v>9.4296467499309262</v>
      </c>
      <c r="D1348" s="2">
        <f>IFERROR(LN(実質付加価値!D1348),"")</f>
        <v>9.5158843636460659</v>
      </c>
      <c r="E1348" s="2">
        <f>IFERROR(LN(実質付加価値!E1348),"")</f>
        <v>9.6482794213842347</v>
      </c>
      <c r="F1348" s="2">
        <f>IFERROR(LN(実質付加価値!F1348),"")</f>
        <v>9.8304232796984152</v>
      </c>
      <c r="G1348" s="2">
        <f>IFERROR(LN(実質付加価値!G1348),"")</f>
        <v>9.7859293820108597</v>
      </c>
      <c r="I1348" s="3">
        <v>44</v>
      </c>
      <c r="J1348" s="3">
        <v>12</v>
      </c>
      <c r="K1348" s="2" cm="1">
        <f t="array" ref="K1348">IF(C1348="","",C1348-SUMPRODUCT(($B$1461:$B$1491=$J1348)*1,C$1461:C$1491))</f>
        <v>-1.5309229296478843</v>
      </c>
      <c r="L1348" s="2" cm="1">
        <f t="array" ref="L1348">IF(D1348="","",D1348-SUMPRODUCT(($B$1461:$B$1491=$J1348)*1,D$1461:D$1491))</f>
        <v>-1.5373735079032915</v>
      </c>
      <c r="M1348" s="2" cm="1">
        <f t="array" ref="M1348">IF(E1348="","",E1348-SUMPRODUCT(($B$1461:$B$1491=$J1348)*1,E$1461:E$1491))</f>
        <v>-1.5245152704279281</v>
      </c>
      <c r="N1348" s="2" cm="1">
        <f t="array" ref="N1348">IF(F1348="","",F1348-SUMPRODUCT(($B$1461:$B$1491=$J1348)*1,F$1461:F$1491))</f>
        <v>-1.2620616465253427</v>
      </c>
      <c r="O1348" s="2" cm="1">
        <f t="array" ref="O1348">IF(G1348="","",G1348-SUMPRODUCT(($B$1461:$B$1491=$J1348)*1,G$1461:G$1491))</f>
        <v>-1.4460026052880082</v>
      </c>
    </row>
    <row r="1349" spans="1:15" x14ac:dyDescent="0.55000000000000004">
      <c r="A1349" s="3">
        <v>44</v>
      </c>
      <c r="B1349" s="4">
        <v>13</v>
      </c>
      <c r="C1349" s="2">
        <f>IFERROR(LN(実質付加価値!C1349),"")</f>
        <v>8.4372231311962071</v>
      </c>
      <c r="D1349" s="2">
        <f>IFERROR(LN(実質付加価値!D1349),"")</f>
        <v>9.6515336041337942</v>
      </c>
      <c r="E1349" s="2">
        <f>IFERROR(LN(実質付加価値!E1349),"")</f>
        <v>8.8949719877676952</v>
      </c>
      <c r="F1349" s="2">
        <f>IFERROR(LN(実質付加価値!F1349),"")</f>
        <v>9.6858976803412116</v>
      </c>
      <c r="G1349" s="2">
        <f>IFERROR(LN(実質付加価値!G1349),"")</f>
        <v>10.121210873278439</v>
      </c>
      <c r="I1349" s="3">
        <v>44</v>
      </c>
      <c r="J1349" s="3">
        <v>13</v>
      </c>
      <c r="K1349" s="2" cm="1">
        <f t="array" ref="K1349">IF(C1349="","",C1349-SUMPRODUCT(($B$1461:$B$1491=$J1349)*1,C$1461:C$1491))</f>
        <v>-1.4568567193831736</v>
      </c>
      <c r="L1349" s="2" cm="1">
        <f t="array" ref="L1349">IF(D1349="","",D1349-SUMPRODUCT(($B$1461:$B$1491=$J1349)*1,D$1461:D$1491))</f>
        <v>0.63296619347207717</v>
      </c>
      <c r="M1349" s="2" cm="1">
        <f t="array" ref="M1349">IF(E1349="","",E1349-SUMPRODUCT(($B$1461:$B$1491=$J1349)*1,E$1461:E$1491))</f>
        <v>-0.16534686229837092</v>
      </c>
      <c r="N1349" s="2" cm="1">
        <f t="array" ref="N1349">IF(F1349="","",F1349-SUMPRODUCT(($B$1461:$B$1491=$J1349)*1,F$1461:F$1491))</f>
        <v>0.83439272301922429</v>
      </c>
      <c r="O1349" s="2" cm="1">
        <f t="array" ref="O1349">IF(G1349="","",G1349-SUMPRODUCT(($B$1461:$B$1491=$J1349)*1,G$1461:G$1491))</f>
        <v>1.0007852531186963</v>
      </c>
    </row>
    <row r="1350" spans="1:15" x14ac:dyDescent="0.55000000000000004">
      <c r="A1350" s="3">
        <v>44</v>
      </c>
      <c r="B1350" s="4">
        <v>14</v>
      </c>
      <c r="C1350" s="2">
        <f>IFERROR(LN(実質付加価値!C1350),"")</f>
        <v>11.285355587376589</v>
      </c>
      <c r="D1350" s="2">
        <f>IFERROR(LN(実質付加価値!D1350),"")</f>
        <v>11.422297091414041</v>
      </c>
      <c r="E1350" s="2">
        <f>IFERROR(LN(実質付加価値!E1350),"")</f>
        <v>11.119358977563849</v>
      </c>
      <c r="F1350" s="2">
        <f>IFERROR(LN(実質付加価値!F1350),"")</f>
        <v>11.068425668204746</v>
      </c>
      <c r="G1350" s="2">
        <f>IFERROR(LN(実質付加価値!G1350),"")</f>
        <v>11.251241464938881</v>
      </c>
      <c r="I1350" s="3">
        <v>44</v>
      </c>
      <c r="J1350" s="3">
        <v>14</v>
      </c>
      <c r="K1350" s="2" cm="1">
        <f t="array" ref="K1350">IF(C1350="","",C1350-SUMPRODUCT(($B$1461:$B$1491=$J1350)*1,C$1461:C$1491))</f>
        <v>-0.1772922055479107</v>
      </c>
      <c r="L1350" s="2" cm="1">
        <f t="array" ref="L1350">IF(D1350="","",D1350-SUMPRODUCT(($B$1461:$B$1491=$J1350)*1,D$1461:D$1491))</f>
        <v>0.18476808238042963</v>
      </c>
      <c r="M1350" s="2" cm="1">
        <f t="array" ref="M1350">IF(E1350="","",E1350-SUMPRODUCT(($B$1461:$B$1491=$J1350)*1,E$1461:E$1491))</f>
        <v>-0.37253006066553773</v>
      </c>
      <c r="N1350" s="2" cm="1">
        <f t="array" ref="N1350">IF(F1350="","",F1350-SUMPRODUCT(($B$1461:$B$1491=$J1350)*1,F$1461:F$1491))</f>
        <v>-0.31491234044162475</v>
      </c>
      <c r="O1350" s="2" cm="1">
        <f t="array" ref="O1350">IF(G1350="","",G1350-SUMPRODUCT(($B$1461:$B$1491=$J1350)*1,G$1461:G$1491))</f>
        <v>-0.24256005360721922</v>
      </c>
    </row>
    <row r="1351" spans="1:15" x14ac:dyDescent="0.55000000000000004">
      <c r="A1351" s="3">
        <v>44</v>
      </c>
      <c r="B1351" s="4">
        <v>15</v>
      </c>
      <c r="C1351" s="2">
        <f>IFERROR(LN(実質付加価値!C1351),"")</f>
        <v>9.0796508976170323</v>
      </c>
      <c r="D1351" s="2">
        <f>IFERROR(LN(実質付加価値!D1351),"")</f>
        <v>8.8549163997748792</v>
      </c>
      <c r="E1351" s="2">
        <f>IFERROR(LN(実質付加価値!E1351),"")</f>
        <v>9.5637424335421333</v>
      </c>
      <c r="F1351" s="2">
        <f>IFERROR(LN(実質付加価値!F1351),"")</f>
        <v>9.2933318048415732</v>
      </c>
      <c r="G1351" s="2">
        <f>IFERROR(LN(実質付加価値!G1351),"")</f>
        <v>9.2208461184183239</v>
      </c>
      <c r="I1351" s="3">
        <v>44</v>
      </c>
      <c r="J1351" s="3">
        <v>15</v>
      </c>
      <c r="K1351" s="2" cm="1">
        <f t="array" ref="K1351">IF(C1351="","",C1351-SUMPRODUCT(($B$1461:$B$1491=$J1351)*1,C$1461:C$1491))</f>
        <v>-1.0846040501404381</v>
      </c>
      <c r="L1351" s="2" cm="1">
        <f t="array" ref="L1351">IF(D1351="","",D1351-SUMPRODUCT(($B$1461:$B$1491=$J1351)*1,D$1461:D$1491))</f>
        <v>-1.282660073539331</v>
      </c>
      <c r="M1351" s="2" cm="1">
        <f t="array" ref="M1351">IF(E1351="","",E1351-SUMPRODUCT(($B$1461:$B$1491=$J1351)*1,E$1461:E$1491))</f>
        <v>-0.47573733667019447</v>
      </c>
      <c r="N1351" s="2" cm="1">
        <f t="array" ref="N1351">IF(F1351="","",F1351-SUMPRODUCT(($B$1461:$B$1491=$J1351)*1,F$1461:F$1491))</f>
        <v>-0.60753192526873789</v>
      </c>
      <c r="O1351" s="2" cm="1">
        <f t="array" ref="O1351">IF(G1351="","",G1351-SUMPRODUCT(($B$1461:$B$1491=$J1351)*1,G$1461:G$1491))</f>
        <v>-0.72320574434059459</v>
      </c>
    </row>
    <row r="1352" spans="1:15" x14ac:dyDescent="0.55000000000000004">
      <c r="A1352" s="3">
        <v>44</v>
      </c>
      <c r="B1352" s="4">
        <v>16</v>
      </c>
      <c r="C1352" s="2">
        <f>IFERROR(LN(実質付加価値!C1352),"")</f>
        <v>10.800700664095007</v>
      </c>
      <c r="D1352" s="2">
        <f>IFERROR(LN(実質付加価値!D1352),"")</f>
        <v>10.73016272186973</v>
      </c>
      <c r="E1352" s="2">
        <f>IFERROR(LN(実質付加価値!E1352),"")</f>
        <v>10.913669684098375</v>
      </c>
      <c r="F1352" s="2">
        <f>IFERROR(LN(実質付加価値!F1352),"")</f>
        <v>10.772697194659438</v>
      </c>
      <c r="G1352" s="2">
        <f>IFERROR(LN(実質付加価値!G1352),"")</f>
        <v>10.882226844096987</v>
      </c>
      <c r="I1352" s="3">
        <v>44</v>
      </c>
      <c r="J1352" s="3">
        <v>16</v>
      </c>
      <c r="K1352" s="2" cm="1">
        <f t="array" ref="K1352">IF(C1352="","",C1352-SUMPRODUCT(($B$1461:$B$1491=$J1352)*1,C$1461:C$1491))</f>
        <v>-0.64752113811910128</v>
      </c>
      <c r="L1352" s="2" cm="1">
        <f t="array" ref="L1352">IF(D1352="","",D1352-SUMPRODUCT(($B$1461:$B$1491=$J1352)*1,D$1461:D$1491))</f>
        <v>-0.87708776592780957</v>
      </c>
      <c r="M1352" s="2" cm="1">
        <f t="array" ref="M1352">IF(E1352="","",E1352-SUMPRODUCT(($B$1461:$B$1491=$J1352)*1,E$1461:E$1491))</f>
        <v>-0.8413631813737954</v>
      </c>
      <c r="N1352" s="2" cm="1">
        <f t="array" ref="N1352">IF(F1352="","",F1352-SUMPRODUCT(($B$1461:$B$1491=$J1352)*1,F$1461:F$1491))</f>
        <v>-0.89034825639275894</v>
      </c>
      <c r="O1352" s="2" cm="1">
        <f t="array" ref="O1352">IF(G1352="","",G1352-SUMPRODUCT(($B$1461:$B$1491=$J1352)*1,G$1461:G$1491))</f>
        <v>-0.83279293528848264</v>
      </c>
    </row>
    <row r="1353" spans="1:15" x14ac:dyDescent="0.55000000000000004">
      <c r="A1353" s="3">
        <v>44</v>
      </c>
      <c r="B1353" s="4">
        <v>17</v>
      </c>
      <c r="C1353" s="2">
        <f>IFERROR(LN(実質付加価値!C1353),"")</f>
        <v>11.894473605154623</v>
      </c>
      <c r="D1353" s="2">
        <f>IFERROR(LN(実質付加価値!D1353),"")</f>
        <v>12.058723430749357</v>
      </c>
      <c r="E1353" s="2">
        <f>IFERROR(LN(実質付加価値!E1353),"")</f>
        <v>12.034364686539003</v>
      </c>
      <c r="F1353" s="2">
        <f>IFERROR(LN(実質付加価値!F1353),"")</f>
        <v>12.074505526003458</v>
      </c>
      <c r="G1353" s="2">
        <f>IFERROR(LN(実質付加価値!G1353),"")</f>
        <v>12.140368871033452</v>
      </c>
      <c r="I1353" s="3">
        <v>44</v>
      </c>
      <c r="J1353" s="3">
        <v>17</v>
      </c>
      <c r="K1353" s="2" cm="1">
        <f t="array" ref="K1353">IF(C1353="","",C1353-SUMPRODUCT(($B$1461:$B$1491=$J1353)*1,C$1461:C$1491))</f>
        <v>-0.59986506176052679</v>
      </c>
      <c r="L1353" s="2" cm="1">
        <f t="array" ref="L1353">IF(D1353="","",D1353-SUMPRODUCT(($B$1461:$B$1491=$J1353)*1,D$1461:D$1491))</f>
        <v>-0.26469486733309111</v>
      </c>
      <c r="M1353" s="2" cm="1">
        <f t="array" ref="M1353">IF(E1353="","",E1353-SUMPRODUCT(($B$1461:$B$1491=$J1353)*1,E$1461:E$1491))</f>
        <v>-0.41330045701199047</v>
      </c>
      <c r="N1353" s="2" cm="1">
        <f t="array" ref="N1353">IF(F1353="","",F1353-SUMPRODUCT(($B$1461:$B$1491=$J1353)*1,F$1461:F$1491))</f>
        <v>-0.33170787739982899</v>
      </c>
      <c r="O1353" s="2" cm="1">
        <f t="array" ref="O1353">IF(G1353="","",G1353-SUMPRODUCT(($B$1461:$B$1491=$J1353)*1,G$1461:G$1491))</f>
        <v>-0.28084965615751045</v>
      </c>
    </row>
    <row r="1354" spans="1:15" x14ac:dyDescent="0.55000000000000004">
      <c r="A1354" s="3">
        <v>44</v>
      </c>
      <c r="B1354" s="4">
        <v>18</v>
      </c>
      <c r="C1354" s="2">
        <f>IFERROR(LN(実質付加価値!C1354),"")</f>
        <v>12.373328918721617</v>
      </c>
      <c r="D1354" s="2">
        <f>IFERROR(LN(実質付加価値!D1354),"")</f>
        <v>12.327395902858125</v>
      </c>
      <c r="E1354" s="2">
        <f>IFERROR(LN(実質付加価値!E1354),"")</f>
        <v>12.394308818636773</v>
      </c>
      <c r="F1354" s="2">
        <f>IFERROR(LN(実質付加価値!F1354),"")</f>
        <v>12.371935401562897</v>
      </c>
      <c r="G1354" s="2">
        <f>IFERROR(LN(実質付加価値!G1354),"")</f>
        <v>12.369078360044444</v>
      </c>
      <c r="I1354" s="3">
        <v>44</v>
      </c>
      <c r="J1354" s="3">
        <v>18</v>
      </c>
      <c r="K1354" s="2" cm="1">
        <f t="array" ref="K1354">IF(C1354="","",C1354-SUMPRODUCT(($B$1461:$B$1491=$J1354)*1,C$1461:C$1491))</f>
        <v>-0.45919013579615786</v>
      </c>
      <c r="L1354" s="2" cm="1">
        <f t="array" ref="L1354">IF(D1354="","",D1354-SUMPRODUCT(($B$1461:$B$1491=$J1354)*1,D$1461:D$1491))</f>
        <v>-0.62587847499069937</v>
      </c>
      <c r="M1354" s="2" cm="1">
        <f t="array" ref="M1354">IF(E1354="","",E1354-SUMPRODUCT(($B$1461:$B$1491=$J1354)*1,E$1461:E$1491))</f>
        <v>-0.60885744249233298</v>
      </c>
      <c r="N1354" s="2" cm="1">
        <f t="array" ref="N1354">IF(F1354="","",F1354-SUMPRODUCT(($B$1461:$B$1491=$J1354)*1,F$1461:F$1491))</f>
        <v>-0.63516992606701805</v>
      </c>
      <c r="O1354" s="2" cm="1">
        <f t="array" ref="O1354">IF(G1354="","",G1354-SUMPRODUCT(($B$1461:$B$1491=$J1354)*1,G$1461:G$1491))</f>
        <v>-0.60308347366349757</v>
      </c>
    </row>
    <row r="1355" spans="1:15" x14ac:dyDescent="0.55000000000000004">
      <c r="A1355" s="3">
        <v>44</v>
      </c>
      <c r="B1355" s="4">
        <v>19</v>
      </c>
      <c r="C1355" s="2">
        <f>IFERROR(LN(実質付加価値!C1355),"")</f>
        <v>11.785888872508846</v>
      </c>
      <c r="D1355" s="2">
        <f>IFERROR(LN(実質付加価値!D1355),"")</f>
        <v>11.549596783512326</v>
      </c>
      <c r="E1355" s="2">
        <f>IFERROR(LN(実質付加価値!E1355),"")</f>
        <v>11.522560052713846</v>
      </c>
      <c r="F1355" s="2">
        <f>IFERROR(LN(実質付加価値!F1355),"")</f>
        <v>11.468315834342048</v>
      </c>
      <c r="G1355" s="2">
        <f>IFERROR(LN(実質付加価値!G1355),"")</f>
        <v>11.547389201922856</v>
      </c>
      <c r="I1355" s="3">
        <v>44</v>
      </c>
      <c r="J1355" s="3">
        <v>19</v>
      </c>
      <c r="K1355" s="2" cm="1">
        <f t="array" ref="K1355">IF(C1355="","",C1355-SUMPRODUCT(($B$1461:$B$1491=$J1355)*1,C$1461:C$1491))</f>
        <v>-0.84092902853956097</v>
      </c>
      <c r="L1355" s="2" cm="1">
        <f t="array" ref="L1355">IF(D1355="","",D1355-SUMPRODUCT(($B$1461:$B$1491=$J1355)*1,D$1461:D$1491))</f>
        <v>-0.94355224192299936</v>
      </c>
      <c r="M1355" s="2" cm="1">
        <f t="array" ref="M1355">IF(E1355="","",E1355-SUMPRODUCT(($B$1461:$B$1491=$J1355)*1,E$1461:E$1491))</f>
        <v>-0.94165012874464971</v>
      </c>
      <c r="N1355" s="2" cm="1">
        <f t="array" ref="N1355">IF(F1355="","",F1355-SUMPRODUCT(($B$1461:$B$1491=$J1355)*1,F$1461:F$1491))</f>
        <v>-0.97148594077172135</v>
      </c>
      <c r="O1355" s="2" cm="1">
        <f t="array" ref="O1355">IF(G1355="","",G1355-SUMPRODUCT(($B$1461:$B$1491=$J1355)*1,G$1461:G$1491))</f>
        <v>-0.98764897541755481</v>
      </c>
    </row>
    <row r="1356" spans="1:15" x14ac:dyDescent="0.55000000000000004">
      <c r="A1356" s="3">
        <v>44</v>
      </c>
      <c r="B1356" s="4">
        <v>20</v>
      </c>
      <c r="C1356" s="2">
        <f>IFERROR(LN(実質付加価値!C1356),"")</f>
        <v>12.424017281638021</v>
      </c>
      <c r="D1356" s="2">
        <f>IFERROR(LN(実質付加価値!D1356),"")</f>
        <v>12.645362473083237</v>
      </c>
      <c r="E1356" s="2">
        <f>IFERROR(LN(実質付加価値!E1356),"")</f>
        <v>12.598594615670093</v>
      </c>
      <c r="F1356" s="2">
        <f>IFERROR(LN(実質付加価値!F1356),"")</f>
        <v>12.556892322628261</v>
      </c>
      <c r="G1356" s="2">
        <f>IFERROR(LN(実質付加価値!G1356),"")</f>
        <v>12.590700960125917</v>
      </c>
      <c r="I1356" s="3">
        <v>44</v>
      </c>
      <c r="J1356" s="3">
        <v>20</v>
      </c>
      <c r="K1356" s="2" cm="1">
        <f t="array" ref="K1356">IF(C1356="","",C1356-SUMPRODUCT(($B$1461:$B$1491=$J1356)*1,C$1461:C$1491))</f>
        <v>-0.42876338385867285</v>
      </c>
      <c r="L1356" s="2" cm="1">
        <f t="array" ref="L1356">IF(D1356="","",D1356-SUMPRODUCT(($B$1461:$B$1491=$J1356)*1,D$1461:D$1491))</f>
        <v>-0.41895970930532833</v>
      </c>
      <c r="M1356" s="2" cm="1">
        <f t="array" ref="M1356">IF(E1356="","",E1356-SUMPRODUCT(($B$1461:$B$1491=$J1356)*1,E$1461:E$1491))</f>
        <v>-0.41616552393238671</v>
      </c>
      <c r="N1356" s="2" cm="1">
        <f t="array" ref="N1356">IF(F1356="","",F1356-SUMPRODUCT(($B$1461:$B$1491=$J1356)*1,F$1461:F$1491))</f>
        <v>-0.42158244402957301</v>
      </c>
      <c r="O1356" s="2" cm="1">
        <f t="array" ref="O1356">IF(G1356="","",G1356-SUMPRODUCT(($B$1461:$B$1491=$J1356)*1,G$1461:G$1491))</f>
        <v>-0.43151073500776782</v>
      </c>
    </row>
    <row r="1357" spans="1:15" x14ac:dyDescent="0.55000000000000004">
      <c r="A1357" s="3">
        <v>44</v>
      </c>
      <c r="B1357" s="4">
        <v>21</v>
      </c>
      <c r="C1357" s="2">
        <f>IFERROR(LN(実質付加価値!C1357),"")</f>
        <v>12.447777404140599</v>
      </c>
      <c r="D1357" s="2">
        <f>IFERROR(LN(実質付加価値!D1357),"")</f>
        <v>12.427331108278738</v>
      </c>
      <c r="E1357" s="2">
        <f>IFERROR(LN(実質付加価値!E1357),"")</f>
        <v>12.364489589690743</v>
      </c>
      <c r="F1357" s="2">
        <f>IFERROR(LN(実質付加価値!F1357),"")</f>
        <v>12.13432661235217</v>
      </c>
      <c r="G1357" s="2">
        <f>IFERROR(LN(実質付加価値!G1357),"")</f>
        <v>12.305695791773632</v>
      </c>
      <c r="I1357" s="3">
        <v>44</v>
      </c>
      <c r="J1357" s="3">
        <v>21</v>
      </c>
      <c r="K1357" s="2" cm="1">
        <f t="array" ref="K1357">IF(C1357="","",C1357-SUMPRODUCT(($B$1461:$B$1491=$J1357)*1,C$1461:C$1491))</f>
        <v>-0.34638789539570602</v>
      </c>
      <c r="L1357" s="2" cm="1">
        <f t="array" ref="L1357">IF(D1357="","",D1357-SUMPRODUCT(($B$1461:$B$1491=$J1357)*1,D$1461:D$1491))</f>
        <v>-0.39251999436475771</v>
      </c>
      <c r="M1357" s="2" cm="1">
        <f t="array" ref="M1357">IF(E1357="","",E1357-SUMPRODUCT(($B$1461:$B$1491=$J1357)*1,E$1461:E$1491))</f>
        <v>-0.46426233630939073</v>
      </c>
      <c r="N1357" s="2" cm="1">
        <f t="array" ref="N1357">IF(F1357="","",F1357-SUMPRODUCT(($B$1461:$B$1491=$J1357)*1,F$1461:F$1491))</f>
        <v>-0.40832977904875811</v>
      </c>
      <c r="O1357" s="2" cm="1">
        <f t="array" ref="O1357">IF(G1357="","",G1357-SUMPRODUCT(($B$1461:$B$1491=$J1357)*1,G$1461:G$1491))</f>
        <v>-0.33783871194689752</v>
      </c>
    </row>
    <row r="1358" spans="1:15" x14ac:dyDescent="0.55000000000000004">
      <c r="A1358" s="3">
        <v>44</v>
      </c>
      <c r="B1358" s="4">
        <v>22</v>
      </c>
      <c r="C1358" s="2">
        <f>IFERROR(LN(実質付加価値!C1358),"")</f>
        <v>11.598105908002491</v>
      </c>
      <c r="D1358" s="2">
        <f>IFERROR(LN(実質付加価値!D1358),"")</f>
        <v>11.610089327262919</v>
      </c>
      <c r="E1358" s="2">
        <f>IFERROR(LN(実質付加価値!E1358),"")</f>
        <v>11.675784946502397</v>
      </c>
      <c r="F1358" s="2">
        <f>IFERROR(LN(実質付加価値!F1358),"")</f>
        <v>11.147718688976493</v>
      </c>
      <c r="G1358" s="2">
        <f>IFERROR(LN(実質付加価値!G1358),"")</f>
        <v>11.182990070704392</v>
      </c>
      <c r="I1358" s="3">
        <v>44</v>
      </c>
      <c r="J1358" s="3">
        <v>22</v>
      </c>
      <c r="K1358" s="2" cm="1">
        <f t="array" ref="K1358">IF(C1358="","",C1358-SUMPRODUCT(($B$1461:$B$1491=$J1358)*1,C$1461:C$1491))</f>
        <v>-0.50859965006509178</v>
      </c>
      <c r="L1358" s="2" cm="1">
        <f t="array" ref="L1358">IF(D1358="","",D1358-SUMPRODUCT(($B$1461:$B$1491=$J1358)*1,D$1461:D$1491))</f>
        <v>-0.46873062965785728</v>
      </c>
      <c r="M1358" s="2" cm="1">
        <f t="array" ref="M1358">IF(E1358="","",E1358-SUMPRODUCT(($B$1461:$B$1491=$J1358)*1,E$1461:E$1491))</f>
        <v>-0.40085799873627614</v>
      </c>
      <c r="N1358" s="2" cm="1">
        <f t="array" ref="N1358">IF(F1358="","",F1358-SUMPRODUCT(($B$1461:$B$1491=$J1358)*1,F$1461:F$1491))</f>
        <v>-0.45333910737411642</v>
      </c>
      <c r="O1358" s="2" cm="1">
        <f t="array" ref="O1358">IF(G1358="","",G1358-SUMPRODUCT(($B$1461:$B$1491=$J1358)*1,G$1461:G$1491))</f>
        <v>-0.41397198044926853</v>
      </c>
    </row>
    <row r="1359" spans="1:15" x14ac:dyDescent="0.55000000000000004">
      <c r="A1359" s="3">
        <v>44</v>
      </c>
      <c r="B1359" s="4">
        <v>23</v>
      </c>
      <c r="C1359" s="2">
        <f>IFERROR(LN(実質付加価値!C1359),"")</f>
        <v>11.379991955045497</v>
      </c>
      <c r="D1359" s="2">
        <f>IFERROR(LN(実質付加価値!D1359),"")</f>
        <v>11.419171661373847</v>
      </c>
      <c r="E1359" s="2">
        <f>IFERROR(LN(実質付加価値!E1359),"")</f>
        <v>11.472944691275659</v>
      </c>
      <c r="F1359" s="2">
        <f>IFERROR(LN(実質付加価値!F1359),"")</f>
        <v>11.547478718159097</v>
      </c>
      <c r="G1359" s="2">
        <f>IFERROR(LN(実質付加価値!G1359),"")</f>
        <v>11.533202668784067</v>
      </c>
      <c r="I1359" s="3">
        <v>44</v>
      </c>
      <c r="J1359" s="3">
        <v>23</v>
      </c>
      <c r="K1359" s="2" cm="1">
        <f t="array" ref="K1359">IF(C1359="","",C1359-SUMPRODUCT(($B$1461:$B$1491=$J1359)*1,C$1461:C$1491))</f>
        <v>-0.44351405581318382</v>
      </c>
      <c r="L1359" s="2" cm="1">
        <f t="array" ref="L1359">IF(D1359="","",D1359-SUMPRODUCT(($B$1461:$B$1491=$J1359)*1,D$1461:D$1491))</f>
        <v>-0.4067071788696115</v>
      </c>
      <c r="M1359" s="2" cm="1">
        <f t="array" ref="M1359">IF(E1359="","",E1359-SUMPRODUCT(($B$1461:$B$1491=$J1359)*1,E$1461:E$1491))</f>
        <v>-0.39018392921400036</v>
      </c>
      <c r="N1359" s="2" cm="1">
        <f t="array" ref="N1359">IF(F1359="","",F1359-SUMPRODUCT(($B$1461:$B$1491=$J1359)*1,F$1461:F$1491))</f>
        <v>-0.39929223481201959</v>
      </c>
      <c r="O1359" s="2" cm="1">
        <f t="array" ref="O1359">IF(G1359="","",G1359-SUMPRODUCT(($B$1461:$B$1491=$J1359)*1,G$1461:G$1491))</f>
        <v>-0.40282284250893063</v>
      </c>
    </row>
    <row r="1360" spans="1:15" x14ac:dyDescent="0.55000000000000004">
      <c r="A1360" s="3">
        <v>44</v>
      </c>
      <c r="B1360" s="4">
        <v>24</v>
      </c>
      <c r="C1360" s="2">
        <f>IFERROR(LN(実質付加価値!C1360),"")</f>
        <v>10.728895193002716</v>
      </c>
      <c r="D1360" s="2">
        <f>IFERROR(LN(実質付加価値!D1360),"")</f>
        <v>10.643379090101391</v>
      </c>
      <c r="E1360" s="2">
        <f>IFERROR(LN(実質付加価値!E1360),"")</f>
        <v>10.495173954452767</v>
      </c>
      <c r="F1360" s="2">
        <f>IFERROR(LN(実質付加価値!F1360),"")</f>
        <v>10.384822210528059</v>
      </c>
      <c r="G1360" s="2">
        <f>IFERROR(LN(実質付加価値!G1360),"")</f>
        <v>10.410588104077949</v>
      </c>
      <c r="I1360" s="3">
        <v>44</v>
      </c>
      <c r="J1360" s="3">
        <v>24</v>
      </c>
      <c r="K1360" s="2" cm="1">
        <f t="array" ref="K1360">IF(C1360="","",C1360-SUMPRODUCT(($B$1461:$B$1491=$J1360)*1,C$1461:C$1491))</f>
        <v>-0.42855393530901331</v>
      </c>
      <c r="L1360" s="2" cm="1">
        <f t="array" ref="L1360">IF(D1360="","",D1360-SUMPRODUCT(($B$1461:$B$1491=$J1360)*1,D$1461:D$1491))</f>
        <v>-0.51571797622387372</v>
      </c>
      <c r="M1360" s="2" cm="1">
        <f t="array" ref="M1360">IF(E1360="","",E1360-SUMPRODUCT(($B$1461:$B$1491=$J1360)*1,E$1461:E$1491))</f>
        <v>-0.62716858651560337</v>
      </c>
      <c r="N1360" s="2" cm="1">
        <f t="array" ref="N1360">IF(F1360="","",F1360-SUMPRODUCT(($B$1461:$B$1491=$J1360)*1,F$1461:F$1491))</f>
        <v>-0.67221986968597491</v>
      </c>
      <c r="O1360" s="2" cm="1">
        <f t="array" ref="O1360">IF(G1360="","",G1360-SUMPRODUCT(($B$1461:$B$1491=$J1360)*1,G$1461:G$1491))</f>
        <v>-0.68000419694980607</v>
      </c>
    </row>
    <row r="1361" spans="1:15" x14ac:dyDescent="0.55000000000000004">
      <c r="A1361" s="3">
        <v>44</v>
      </c>
      <c r="B1361" s="4">
        <v>25</v>
      </c>
      <c r="C1361" s="2">
        <f>IFERROR(LN(実質付加価値!C1361),"")</f>
        <v>11.679699934458601</v>
      </c>
      <c r="D1361" s="2">
        <f>IFERROR(LN(実質付加価値!D1361),"")</f>
        <v>11.801200541900345</v>
      </c>
      <c r="E1361" s="2">
        <f>IFERROR(LN(実質付加価値!E1361),"")</f>
        <v>11.806823617199807</v>
      </c>
      <c r="F1361" s="2">
        <f>IFERROR(LN(実質付加価値!F1361),"")</f>
        <v>11.807471941446689</v>
      </c>
      <c r="G1361" s="2">
        <f>IFERROR(LN(実質付加価値!G1361),"")</f>
        <v>11.946624310832634</v>
      </c>
      <c r="I1361" s="3">
        <v>44</v>
      </c>
      <c r="J1361" s="3">
        <v>25</v>
      </c>
      <c r="K1361" s="2" cm="1">
        <f t="array" ref="K1361">IF(C1361="","",C1361-SUMPRODUCT(($B$1461:$B$1491=$J1361)*1,C$1461:C$1491))</f>
        <v>-0.64436584723823032</v>
      </c>
      <c r="L1361" s="2" cm="1">
        <f t="array" ref="L1361">IF(D1361="","",D1361-SUMPRODUCT(($B$1461:$B$1491=$J1361)*1,D$1461:D$1491))</f>
        <v>-0.63343178901870623</v>
      </c>
      <c r="M1361" s="2" cm="1">
        <f t="array" ref="M1361">IF(E1361="","",E1361-SUMPRODUCT(($B$1461:$B$1491=$J1361)*1,E$1461:E$1491))</f>
        <v>-0.60488824180999323</v>
      </c>
      <c r="N1361" s="2" cm="1">
        <f t="array" ref="N1361">IF(F1361="","",F1361-SUMPRODUCT(($B$1461:$B$1491=$J1361)*1,F$1461:F$1491))</f>
        <v>-0.64482499405792737</v>
      </c>
      <c r="O1361" s="2" cm="1">
        <f t="array" ref="O1361">IF(G1361="","",G1361-SUMPRODUCT(($B$1461:$B$1491=$J1361)*1,G$1461:G$1491))</f>
        <v>-0.65033842009372655</v>
      </c>
    </row>
    <row r="1362" spans="1:15" x14ac:dyDescent="0.55000000000000004">
      <c r="A1362" s="3">
        <v>44</v>
      </c>
      <c r="B1362" s="4">
        <v>26</v>
      </c>
      <c r="C1362" s="2">
        <f>IFERROR(LN(実質付加価値!C1362),"")</f>
        <v>11.713353083340673</v>
      </c>
      <c r="D1362" s="2">
        <f>IFERROR(LN(実質付加価値!D1362),"")</f>
        <v>11.788119031096326</v>
      </c>
      <c r="E1362" s="2">
        <f>IFERROR(LN(実質付加価値!E1362),"")</f>
        <v>11.81288900684269</v>
      </c>
      <c r="F1362" s="2">
        <f>IFERROR(LN(実質付加価値!F1362),"")</f>
        <v>11.81842388607387</v>
      </c>
      <c r="G1362" s="2">
        <f>IFERROR(LN(実質付加価値!G1362),"")</f>
        <v>11.781185101017504</v>
      </c>
      <c r="I1362" s="3">
        <v>44</v>
      </c>
      <c r="J1362" s="3">
        <v>26</v>
      </c>
      <c r="K1362" s="2" cm="1">
        <f t="array" ref="K1362">IF(C1362="","",C1362-SUMPRODUCT(($B$1461:$B$1491=$J1362)*1,C$1461:C$1491))</f>
        <v>-0.58108447854494116</v>
      </c>
      <c r="L1362" s="2" cm="1">
        <f t="array" ref="L1362">IF(D1362="","",D1362-SUMPRODUCT(($B$1461:$B$1491=$J1362)*1,D$1461:D$1491))</f>
        <v>-0.60278003484701337</v>
      </c>
      <c r="M1362" s="2" cm="1">
        <f t="array" ref="M1362">IF(E1362="","",E1362-SUMPRODUCT(($B$1461:$B$1491=$J1362)*1,E$1461:E$1491))</f>
        <v>-0.58864296633676716</v>
      </c>
      <c r="N1362" s="2" cm="1">
        <f t="array" ref="N1362">IF(F1362="","",F1362-SUMPRODUCT(($B$1461:$B$1491=$J1362)*1,F$1461:F$1491))</f>
        <v>-0.56568839641369806</v>
      </c>
      <c r="O1362" s="2" cm="1">
        <f t="array" ref="O1362">IF(G1362="","",G1362-SUMPRODUCT(($B$1461:$B$1491=$J1362)*1,G$1461:G$1491))</f>
        <v>-0.56827839662091506</v>
      </c>
    </row>
    <row r="1363" spans="1:15" x14ac:dyDescent="0.55000000000000004">
      <c r="A1363" s="3">
        <v>44</v>
      </c>
      <c r="B1363" s="4">
        <v>27</v>
      </c>
      <c r="C1363" s="2">
        <f>IFERROR(LN(実質付加価値!C1363),"")</f>
        <v>12.345870541807527</v>
      </c>
      <c r="D1363" s="2">
        <f>IFERROR(LN(実質付加価値!D1363),"")</f>
        <v>12.320370402292316</v>
      </c>
      <c r="E1363" s="2">
        <f>IFERROR(LN(実質付加価値!E1363),"")</f>
        <v>12.41424317556331</v>
      </c>
      <c r="F1363" s="2">
        <f>IFERROR(LN(実質付加価値!F1363),"")</f>
        <v>12.400525908613137</v>
      </c>
      <c r="G1363" s="2">
        <f>IFERROR(LN(実質付加価値!G1363),"")</f>
        <v>12.401688001448727</v>
      </c>
      <c r="I1363" s="3">
        <v>44</v>
      </c>
      <c r="J1363" s="3">
        <v>27</v>
      </c>
      <c r="K1363" s="2" cm="1">
        <f t="array" ref="K1363">IF(C1363="","",C1363-SUMPRODUCT(($B$1461:$B$1491=$J1363)*1,C$1461:C$1491))</f>
        <v>-0.61392172870190365</v>
      </c>
      <c r="L1363" s="2" cm="1">
        <f t="array" ref="L1363">IF(D1363="","",D1363-SUMPRODUCT(($B$1461:$B$1491=$J1363)*1,D$1461:D$1491))</f>
        <v>-0.68470061247287184</v>
      </c>
      <c r="M1363" s="2" cm="1">
        <f t="array" ref="M1363">IF(E1363="","",E1363-SUMPRODUCT(($B$1461:$B$1491=$J1363)*1,E$1461:E$1491))</f>
        <v>-0.61638509755247028</v>
      </c>
      <c r="N1363" s="2" cm="1">
        <f t="array" ref="N1363">IF(F1363="","",F1363-SUMPRODUCT(($B$1461:$B$1491=$J1363)*1,F$1461:F$1491))</f>
        <v>-0.62391300068500399</v>
      </c>
      <c r="O1363" s="2" cm="1">
        <f t="array" ref="O1363">IF(G1363="","",G1363-SUMPRODUCT(($B$1461:$B$1491=$J1363)*1,G$1461:G$1491))</f>
        <v>-0.63343127748088612</v>
      </c>
    </row>
    <row r="1364" spans="1:15" x14ac:dyDescent="0.55000000000000004">
      <c r="A1364" s="3">
        <v>44</v>
      </c>
      <c r="B1364" s="4">
        <v>28</v>
      </c>
      <c r="C1364" s="2">
        <f>IFERROR(LN(実質付加価値!C1364),"")</f>
        <v>12.412985711516642</v>
      </c>
      <c r="D1364" s="2">
        <f>IFERROR(LN(実質付加価値!D1364),"")</f>
        <v>12.47631877100201</v>
      </c>
      <c r="E1364" s="2">
        <f>IFERROR(LN(実質付加価値!E1364),"")</f>
        <v>12.540553226996312</v>
      </c>
      <c r="F1364" s="2">
        <f>IFERROR(LN(実質付加価値!F1364),"")</f>
        <v>12.556143975070869</v>
      </c>
      <c r="G1364" s="2">
        <f>IFERROR(LN(実質付加価値!G1364),"")</f>
        <v>12.566528769228483</v>
      </c>
      <c r="I1364" s="3">
        <v>44</v>
      </c>
      <c r="J1364" s="3">
        <v>28</v>
      </c>
      <c r="K1364" s="2" cm="1">
        <f t="array" ref="K1364">IF(C1364="","",C1364-SUMPRODUCT(($B$1461:$B$1491=$J1364)*1,C$1461:C$1491))</f>
        <v>-0.38983035503274976</v>
      </c>
      <c r="L1364" s="2" cm="1">
        <f t="array" ref="L1364">IF(D1364="","",D1364-SUMPRODUCT(($B$1461:$B$1491=$J1364)*1,D$1461:D$1491))</f>
        <v>-0.41635671351240156</v>
      </c>
      <c r="M1364" s="2" cm="1">
        <f t="array" ref="M1364">IF(E1364="","",E1364-SUMPRODUCT(($B$1461:$B$1491=$J1364)*1,E$1461:E$1491))</f>
        <v>-0.42970891875366668</v>
      </c>
      <c r="N1364" s="2" cm="1">
        <f t="array" ref="N1364">IF(F1364="","",F1364-SUMPRODUCT(($B$1461:$B$1491=$J1364)*1,F$1461:F$1491))</f>
        <v>-0.43569323450930497</v>
      </c>
      <c r="O1364" s="2" cm="1">
        <f t="array" ref="O1364">IF(G1364="","",G1364-SUMPRODUCT(($B$1461:$B$1491=$J1364)*1,G$1461:G$1491))</f>
        <v>-0.47450265351317356</v>
      </c>
    </row>
    <row r="1365" spans="1:15" x14ac:dyDescent="0.55000000000000004">
      <c r="A1365" s="3">
        <v>44</v>
      </c>
      <c r="B1365" s="4">
        <v>29</v>
      </c>
      <c r="C1365" s="2">
        <f>IFERROR(LN(実質付加価値!C1365),"")</f>
        <v>12.019717989931932</v>
      </c>
      <c r="D1365" s="2">
        <f>IFERROR(LN(実質付加価値!D1365),"")</f>
        <v>12.033556239218761</v>
      </c>
      <c r="E1365" s="2">
        <f>IFERROR(LN(実質付加価値!E1365),"")</f>
        <v>12.071255956382174</v>
      </c>
      <c r="F1365" s="2">
        <f>IFERROR(LN(実質付加価値!F1365),"")</f>
        <v>12.072986267052954</v>
      </c>
      <c r="G1365" s="2">
        <f>IFERROR(LN(実質付加価値!G1365),"")</f>
        <v>12.089191316698283</v>
      </c>
      <c r="I1365" s="3">
        <v>44</v>
      </c>
      <c r="J1365" s="3">
        <v>29</v>
      </c>
      <c r="K1365" s="2" cm="1">
        <f t="array" ref="K1365">IF(C1365="","",C1365-SUMPRODUCT(($B$1461:$B$1491=$J1365)*1,C$1461:C$1491))</f>
        <v>-0.55606039951479502</v>
      </c>
      <c r="L1365" s="2" cm="1">
        <f t="array" ref="L1365">IF(D1365="","",D1365-SUMPRODUCT(($B$1461:$B$1491=$J1365)*1,D$1461:D$1491))</f>
        <v>-0.57026563975550459</v>
      </c>
      <c r="M1365" s="2" cm="1">
        <f t="array" ref="M1365">IF(E1365="","",E1365-SUMPRODUCT(($B$1461:$B$1491=$J1365)*1,E$1461:E$1491))</f>
        <v>-0.55673243701717823</v>
      </c>
      <c r="N1365" s="2" cm="1">
        <f t="array" ref="N1365">IF(F1365="","",F1365-SUMPRODUCT(($B$1461:$B$1491=$J1365)*1,F$1461:F$1491))</f>
        <v>-0.55945427591779939</v>
      </c>
      <c r="O1365" s="2" cm="1">
        <f t="array" ref="O1365">IF(G1365="","",G1365-SUMPRODUCT(($B$1461:$B$1491=$J1365)*1,G$1461:G$1491))</f>
        <v>-0.54799906401446385</v>
      </c>
    </row>
    <row r="1366" spans="1:15" x14ac:dyDescent="0.55000000000000004">
      <c r="A1366" s="3">
        <v>44</v>
      </c>
      <c r="B1366" s="4">
        <v>30</v>
      </c>
      <c r="C1366" s="2">
        <f>IFERROR(LN(実質付加価値!C1366),"")</f>
        <v>12.778452181775281</v>
      </c>
      <c r="D1366" s="2">
        <f>IFERROR(LN(実質付加価値!D1366),"")</f>
        <v>12.914492223050649</v>
      </c>
      <c r="E1366" s="2">
        <f>IFERROR(LN(実質付加価値!E1366),"")</f>
        <v>12.968455242230698</v>
      </c>
      <c r="F1366" s="2">
        <f>IFERROR(LN(実質付加価値!F1366),"")</f>
        <v>12.967135837348417</v>
      </c>
      <c r="G1366" s="2">
        <f>IFERROR(LN(実質付加価値!G1366),"")</f>
        <v>13.000602286790933</v>
      </c>
      <c r="I1366" s="3">
        <v>44</v>
      </c>
      <c r="J1366" s="3">
        <v>30</v>
      </c>
      <c r="K1366" s="2" cm="1">
        <f t="array" ref="K1366">IF(C1366="","",C1366-SUMPRODUCT(($B$1461:$B$1491=$J1366)*1,C$1461:C$1491))</f>
        <v>-0.37694132447985673</v>
      </c>
      <c r="L1366" s="2" cm="1">
        <f t="array" ref="L1366">IF(D1366="","",D1366-SUMPRODUCT(($B$1461:$B$1491=$J1366)*1,D$1461:D$1491))</f>
        <v>-0.39851071064008359</v>
      </c>
      <c r="M1366" s="2" cm="1">
        <f t="array" ref="M1366">IF(E1366="","",E1366-SUMPRODUCT(($B$1461:$B$1491=$J1366)*1,E$1461:E$1491))</f>
        <v>-0.41437359330982382</v>
      </c>
      <c r="N1366" s="2" cm="1">
        <f t="array" ref="N1366">IF(F1366="","",F1366-SUMPRODUCT(($B$1461:$B$1491=$J1366)*1,F$1461:F$1491))</f>
        <v>-0.4179875591373623</v>
      </c>
      <c r="O1366" s="2" cm="1">
        <f t="array" ref="O1366">IF(G1366="","",G1366-SUMPRODUCT(($B$1461:$B$1491=$J1366)*1,G$1461:G$1491))</f>
        <v>-0.43259553287630581</v>
      </c>
    </row>
    <row r="1367" spans="1:15" x14ac:dyDescent="0.55000000000000004">
      <c r="A1367" s="3">
        <v>44</v>
      </c>
      <c r="B1367" s="4">
        <v>31</v>
      </c>
      <c r="C1367" s="2">
        <f>IFERROR(LN(実質付加価値!C1367),"")</f>
        <v>12.057775289757505</v>
      </c>
      <c r="D1367" s="2">
        <f>IFERROR(LN(実質付加価値!D1367),"")</f>
        <v>11.981718503687322</v>
      </c>
      <c r="E1367" s="2">
        <f>IFERROR(LN(実質付加価値!E1367),"")</f>
        <v>12.000127185100402</v>
      </c>
      <c r="F1367" s="2">
        <f>IFERROR(LN(実質付加価値!F1367),"")</f>
        <v>11.857401758507299</v>
      </c>
      <c r="G1367" s="2">
        <f>IFERROR(LN(実質付加価値!G1367),"")</f>
        <v>11.801186420177327</v>
      </c>
      <c r="I1367" s="3">
        <v>44</v>
      </c>
      <c r="J1367" s="3">
        <v>31</v>
      </c>
      <c r="K1367" s="2" cm="1">
        <f t="array" ref="K1367">IF(C1367="","",C1367-SUMPRODUCT(($B$1461:$B$1491=$J1367)*1,C$1461:C$1491))</f>
        <v>-0.64089874469688013</v>
      </c>
      <c r="L1367" s="2" cm="1">
        <f t="array" ref="L1367">IF(D1367="","",D1367-SUMPRODUCT(($B$1461:$B$1491=$J1367)*1,D$1461:D$1491))</f>
        <v>-0.61979961805635142</v>
      </c>
      <c r="M1367" s="2" cm="1">
        <f t="array" ref="M1367">IF(E1367="","",E1367-SUMPRODUCT(($B$1461:$B$1491=$J1367)*1,E$1461:E$1491))</f>
        <v>-0.57459726662952448</v>
      </c>
      <c r="N1367" s="2" cm="1">
        <f t="array" ref="N1367">IF(F1367="","",F1367-SUMPRODUCT(($B$1461:$B$1491=$J1367)*1,F$1461:F$1491))</f>
        <v>-0.59106567217922468</v>
      </c>
      <c r="O1367" s="2" cm="1">
        <f t="array" ref="O1367">IF(G1367="","",G1367-SUMPRODUCT(($B$1461:$B$1491=$J1367)*1,G$1461:G$1491))</f>
        <v>-0.64636703016228303</v>
      </c>
    </row>
    <row r="1368" spans="1:15" x14ac:dyDescent="0.55000000000000004">
      <c r="A1368" s="3">
        <v>45</v>
      </c>
      <c r="B1368" s="4">
        <v>1</v>
      </c>
      <c r="C1368" s="2">
        <f>IFERROR(LN(実質付加価値!C1368),"")</f>
        <v>12.205321784582024</v>
      </c>
      <c r="D1368" s="2">
        <f>IFERROR(LN(実質付加価値!D1368),"")</f>
        <v>12.154954009786199</v>
      </c>
      <c r="E1368" s="2">
        <f>IFERROR(LN(実質付加価値!E1368),"")</f>
        <v>12.067782277655429</v>
      </c>
      <c r="F1368" s="2">
        <f>IFERROR(LN(実質付加価値!F1368),"")</f>
        <v>12.070463725557994</v>
      </c>
      <c r="G1368" s="2">
        <f>IFERROR(LN(実質付加価値!G1368),"")</f>
        <v>12.182523336953322</v>
      </c>
      <c r="I1368" s="3">
        <v>45</v>
      </c>
      <c r="J1368" s="3">
        <v>1</v>
      </c>
      <c r="K1368" s="2" cm="1">
        <f t="array" ref="K1368">IF(C1368="","",C1368-SUMPRODUCT(($B$1461:$B$1491=$J1368)*1,C$1461:C$1491))</f>
        <v>0.60508945064626829</v>
      </c>
      <c r="L1368" s="2" cm="1">
        <f t="array" ref="L1368">IF(D1368="","",D1368-SUMPRODUCT(($B$1461:$B$1491=$J1368)*1,D$1461:D$1491))</f>
        <v>0.69518729070464858</v>
      </c>
      <c r="M1368" s="2" cm="1">
        <f t="array" ref="M1368">IF(E1368="","",E1368-SUMPRODUCT(($B$1461:$B$1491=$J1368)*1,E$1461:E$1491))</f>
        <v>0.70654644456983107</v>
      </c>
      <c r="N1368" s="2" cm="1">
        <f t="array" ref="N1368">IF(F1368="","",F1368-SUMPRODUCT(($B$1461:$B$1491=$J1368)*1,F$1461:F$1491))</f>
        <v>0.74823205697947159</v>
      </c>
      <c r="O1368" s="2" cm="1">
        <f t="array" ref="O1368">IF(G1368="","",G1368-SUMPRODUCT(($B$1461:$B$1491=$J1368)*1,G$1461:G$1491))</f>
        <v>0.77783187660503827</v>
      </c>
    </row>
    <row r="1369" spans="1:15" x14ac:dyDescent="0.55000000000000004">
      <c r="A1369" s="3">
        <v>45</v>
      </c>
      <c r="B1369" s="4">
        <v>2</v>
      </c>
      <c r="C1369" s="2">
        <f>IFERROR(LN(実質付加価値!C1369),"")</f>
        <v>7.4003464965953096</v>
      </c>
      <c r="D1369" s="2">
        <f>IFERROR(LN(実質付加価値!D1369),"")</f>
        <v>7.4419487759607641</v>
      </c>
      <c r="E1369" s="2">
        <f>IFERROR(LN(実質付加価値!E1369),"")</f>
        <v>7.4386931623289723</v>
      </c>
      <c r="F1369" s="2">
        <f>IFERROR(LN(実質付加価値!F1369),"")</f>
        <v>7.4755882065222563</v>
      </c>
      <c r="G1369" s="2">
        <f>IFERROR(LN(実質付加価値!G1369),"")</f>
        <v>7.3612277410424989</v>
      </c>
      <c r="I1369" s="3">
        <v>45</v>
      </c>
      <c r="J1369" s="3">
        <v>2</v>
      </c>
      <c r="K1369" s="2" cm="1">
        <f t="array" ref="K1369">IF(C1369="","",C1369-SUMPRODUCT(($B$1461:$B$1491=$J1369)*1,C$1461:C$1491))</f>
        <v>-1.0675001315000276</v>
      </c>
      <c r="L1369" s="2" cm="1">
        <f t="array" ref="L1369">IF(D1369="","",D1369-SUMPRODUCT(($B$1461:$B$1491=$J1369)*1,D$1461:D$1491))</f>
        <v>-1.1563253803992399</v>
      </c>
      <c r="M1369" s="2" cm="1">
        <f t="array" ref="M1369">IF(E1369="","",E1369-SUMPRODUCT(($B$1461:$B$1491=$J1369)*1,E$1461:E$1491))</f>
        <v>-1.1221399531069221</v>
      </c>
      <c r="N1369" s="2" cm="1">
        <f t="array" ref="N1369">IF(F1369="","",F1369-SUMPRODUCT(($B$1461:$B$1491=$J1369)*1,F$1461:F$1491))</f>
        <v>-1.0616014894935857</v>
      </c>
      <c r="O1369" s="2" cm="1">
        <f t="array" ref="O1369">IF(G1369="","",G1369-SUMPRODUCT(($B$1461:$B$1491=$J1369)*1,G$1461:G$1491))</f>
        <v>-0.92742614191360762</v>
      </c>
    </row>
    <row r="1370" spans="1:15" x14ac:dyDescent="0.55000000000000004">
      <c r="A1370" s="3">
        <v>45</v>
      </c>
      <c r="B1370" s="4">
        <v>3</v>
      </c>
      <c r="C1370" s="2">
        <f>IFERROR(LN(実質付加価値!C1370),"")</f>
        <v>11.816516642620252</v>
      </c>
      <c r="D1370" s="2">
        <f>IFERROR(LN(実質付加価値!D1370),"")</f>
        <v>11.843821921359099</v>
      </c>
      <c r="E1370" s="2">
        <f>IFERROR(LN(実質付加価値!E1370),"")</f>
        <v>11.922930753991674</v>
      </c>
      <c r="F1370" s="2">
        <f>IFERROR(LN(実質付加価値!F1370),"")</f>
        <v>11.816700502097271</v>
      </c>
      <c r="G1370" s="2">
        <f>IFERROR(LN(実質付加価値!G1370),"")</f>
        <v>11.960480311182137</v>
      </c>
      <c r="I1370" s="3">
        <v>45</v>
      </c>
      <c r="J1370" s="3">
        <v>3</v>
      </c>
      <c r="K1370" s="2" cm="1">
        <f t="array" ref="K1370">IF(C1370="","",C1370-SUMPRODUCT(($B$1461:$B$1491=$J1370)*1,C$1461:C$1491))</f>
        <v>-0.24690742416653144</v>
      </c>
      <c r="L1370" s="2" cm="1">
        <f t="array" ref="L1370">IF(D1370="","",D1370-SUMPRODUCT(($B$1461:$B$1491=$J1370)*1,D$1461:D$1491))</f>
        <v>-0.24871599429917168</v>
      </c>
      <c r="M1370" s="2" cm="1">
        <f t="array" ref="M1370">IF(E1370="","",E1370-SUMPRODUCT(($B$1461:$B$1491=$J1370)*1,E$1461:E$1491))</f>
        <v>-0.21133049713469632</v>
      </c>
      <c r="N1370" s="2" cm="1">
        <f t="array" ref="N1370">IF(F1370="","",F1370-SUMPRODUCT(($B$1461:$B$1491=$J1370)*1,F$1461:F$1491))</f>
        <v>-0.24783028667878071</v>
      </c>
      <c r="O1370" s="2" cm="1">
        <f t="array" ref="O1370">IF(G1370="","",G1370-SUMPRODUCT(($B$1461:$B$1491=$J1370)*1,G$1461:G$1491))</f>
        <v>-0.14396715649147751</v>
      </c>
    </row>
    <row r="1371" spans="1:15" x14ac:dyDescent="0.55000000000000004">
      <c r="A1371" s="3">
        <v>45</v>
      </c>
      <c r="B1371" s="4">
        <v>4</v>
      </c>
      <c r="C1371" s="2">
        <f>IFERROR(LN(実質付加価値!C1371),"")</f>
        <v>10.287168491268957</v>
      </c>
      <c r="D1371" s="2">
        <f>IFERROR(LN(実質付加価値!D1371),"")</f>
        <v>10.507092456591899</v>
      </c>
      <c r="E1371" s="2">
        <f>IFERROR(LN(実質付加価値!E1371),"")</f>
        <v>10.546194794896932</v>
      </c>
      <c r="F1371" s="2">
        <f>IFERROR(LN(実質付加価値!F1371),"")</f>
        <v>10.323538173518903</v>
      </c>
      <c r="G1371" s="2">
        <f>IFERROR(LN(実質付加価値!G1371),"")</f>
        <v>10.459934384351216</v>
      </c>
      <c r="I1371" s="3">
        <v>45</v>
      </c>
      <c r="J1371" s="3">
        <v>4</v>
      </c>
      <c r="K1371" s="2" cm="1">
        <f t="array" ref="K1371">IF(C1371="","",C1371-SUMPRODUCT(($B$1461:$B$1491=$J1371)*1,C$1461:C$1491))</f>
        <v>0.35364683430334409</v>
      </c>
      <c r="L1371" s="2" cm="1">
        <f t="array" ref="L1371">IF(D1371="","",D1371-SUMPRODUCT(($B$1461:$B$1491=$J1371)*1,D$1461:D$1491))</f>
        <v>0.47674966281531539</v>
      </c>
      <c r="M1371" s="2" cm="1">
        <f t="array" ref="M1371">IF(E1371="","",E1371-SUMPRODUCT(($B$1461:$B$1491=$J1371)*1,E$1461:E$1491))</f>
        <v>0.60748858643584214</v>
      </c>
      <c r="N1371" s="2" cm="1">
        <f t="array" ref="N1371">IF(F1371="","",F1371-SUMPRODUCT(($B$1461:$B$1491=$J1371)*1,F$1461:F$1491))</f>
        <v>0.49737520215725972</v>
      </c>
      <c r="O1371" s="2" cm="1">
        <f t="array" ref="O1371">IF(G1371="","",G1371-SUMPRODUCT(($B$1461:$B$1491=$J1371)*1,G$1461:G$1491))</f>
        <v>0.65881575223117039</v>
      </c>
    </row>
    <row r="1372" spans="1:15" x14ac:dyDescent="0.55000000000000004">
      <c r="A1372" s="3">
        <v>45</v>
      </c>
      <c r="B1372" s="4">
        <v>5</v>
      </c>
      <c r="C1372" s="2">
        <f>IFERROR(LN(実質付加価値!C1372),"")</f>
        <v>9.6649694035987022</v>
      </c>
      <c r="D1372" s="2">
        <f>IFERROR(LN(実質付加価値!D1372),"")</f>
        <v>9.7962546060496205</v>
      </c>
      <c r="E1372" s="2">
        <f>IFERROR(LN(実質付加価値!E1372),"")</f>
        <v>9.445731286025616</v>
      </c>
      <c r="F1372" s="2">
        <f>IFERROR(LN(実質付加価値!F1372),"")</f>
        <v>9.1677756678607061</v>
      </c>
      <c r="G1372" s="2">
        <f>IFERROR(LN(実質付加価値!G1372),"")</f>
        <v>8.5419004655436499</v>
      </c>
      <c r="I1372" s="3">
        <v>45</v>
      </c>
      <c r="J1372" s="3">
        <v>5</v>
      </c>
      <c r="K1372" s="2" cm="1">
        <f t="array" ref="K1372">IF(C1372="","",C1372-SUMPRODUCT(($B$1461:$B$1491=$J1372)*1,C$1461:C$1491))</f>
        <v>-0.57218706345170212</v>
      </c>
      <c r="L1372" s="2" cm="1">
        <f t="array" ref="L1372">IF(D1372="","",D1372-SUMPRODUCT(($B$1461:$B$1491=$J1372)*1,D$1461:D$1491))</f>
        <v>-0.58495212124632445</v>
      </c>
      <c r="M1372" s="2" cm="1">
        <f t="array" ref="M1372">IF(E1372="","",E1372-SUMPRODUCT(($B$1461:$B$1491=$J1372)*1,E$1461:E$1491))</f>
        <v>-0.97773596418565134</v>
      </c>
      <c r="N1372" s="2" cm="1">
        <f t="array" ref="N1372">IF(F1372="","",F1372-SUMPRODUCT(($B$1461:$B$1491=$J1372)*1,F$1461:F$1491))</f>
        <v>-1.0850930335687821</v>
      </c>
      <c r="O1372" s="2" cm="1">
        <f t="array" ref="O1372">IF(G1372="","",G1372-SUMPRODUCT(($B$1461:$B$1491=$J1372)*1,G$1461:G$1491))</f>
        <v>-1.7773989357544906</v>
      </c>
    </row>
    <row r="1373" spans="1:15" x14ac:dyDescent="0.55000000000000004">
      <c r="A1373" s="3">
        <v>45</v>
      </c>
      <c r="B1373" s="4">
        <v>6</v>
      </c>
      <c r="C1373" s="2">
        <f>IFERROR(LN(実質付加価値!C1373),"")</f>
        <v>10.528571633297901</v>
      </c>
      <c r="D1373" s="2">
        <f>IFERROR(LN(実質付加価値!D1373),"")</f>
        <v>10.984598046088717</v>
      </c>
      <c r="E1373" s="2">
        <f>IFERROR(LN(実質付加価値!E1373),"")</f>
        <v>11.171359947997759</v>
      </c>
      <c r="F1373" s="2">
        <f>IFERROR(LN(実質付加価値!F1373),"")</f>
        <v>11.006408297271729</v>
      </c>
      <c r="G1373" s="2">
        <f>IFERROR(LN(実質付加価値!G1373),"")</f>
        <v>11.255854885820616</v>
      </c>
      <c r="I1373" s="3">
        <v>45</v>
      </c>
      <c r="J1373" s="3">
        <v>6</v>
      </c>
      <c r="K1373" s="2" cm="1">
        <f t="array" ref="K1373">IF(C1373="","",C1373-SUMPRODUCT(($B$1461:$B$1491=$J1373)*1,C$1461:C$1491))</f>
        <v>-1.3108944927965549</v>
      </c>
      <c r="L1373" s="2" cm="1">
        <f t="array" ref="L1373">IF(D1373="","",D1373-SUMPRODUCT(($B$1461:$B$1491=$J1373)*1,D$1461:D$1491))</f>
        <v>-0.91280520380273877</v>
      </c>
      <c r="M1373" s="2" cm="1">
        <f t="array" ref="M1373">IF(E1373="","",E1373-SUMPRODUCT(($B$1461:$B$1491=$J1373)*1,E$1461:E$1491))</f>
        <v>-0.87862522075791105</v>
      </c>
      <c r="N1373" s="2" cm="1">
        <f t="array" ref="N1373">IF(F1373="","",F1373-SUMPRODUCT(($B$1461:$B$1491=$J1373)*1,F$1461:F$1491))</f>
        <v>-1.0456493435859802</v>
      </c>
      <c r="O1373" s="2" cm="1">
        <f t="array" ref="O1373">IF(G1373="","",G1373-SUMPRODUCT(($B$1461:$B$1491=$J1373)*1,G$1461:G$1491))</f>
        <v>-0.82489390034703192</v>
      </c>
    </row>
    <row r="1374" spans="1:15" x14ac:dyDescent="0.55000000000000004">
      <c r="A1374" s="3">
        <v>45</v>
      </c>
      <c r="B1374" s="4">
        <v>7</v>
      </c>
      <c r="C1374" s="2">
        <f>IFERROR(LN(実質付加価値!C1374),"")</f>
        <v>9.345507468687364</v>
      </c>
      <c r="D1374" s="2">
        <f>IFERROR(LN(実質付加価値!D1374),"")</f>
        <v>9.4247821046940548</v>
      </c>
      <c r="E1374" s="2">
        <f>IFERROR(LN(実質付加価値!E1374),"")</f>
        <v>9.5518012523782119</v>
      </c>
      <c r="F1374" s="2">
        <f>IFERROR(LN(実質付加価値!F1374),"")</f>
        <v>9.65797904871126</v>
      </c>
      <c r="G1374" s="2">
        <f>IFERROR(LN(実質付加価値!G1374),"")</f>
        <v>9.6309228512457867</v>
      </c>
      <c r="I1374" s="3">
        <v>45</v>
      </c>
      <c r="J1374" s="3">
        <v>7</v>
      </c>
      <c r="K1374" s="2" cm="1">
        <f t="array" ref="K1374">IF(C1374="","",C1374-SUMPRODUCT(($B$1461:$B$1491=$J1374)*1,C$1461:C$1491))</f>
        <v>-1.1597130429518128</v>
      </c>
      <c r="L1374" s="2" cm="1">
        <f t="array" ref="L1374">IF(D1374="","",D1374-SUMPRODUCT(($B$1461:$B$1491=$J1374)*1,D$1461:D$1491))</f>
        <v>-1.2974703444629672</v>
      </c>
      <c r="M1374" s="2" cm="1">
        <f t="array" ref="M1374">IF(E1374="","",E1374-SUMPRODUCT(($B$1461:$B$1491=$J1374)*1,E$1461:E$1491))</f>
        <v>-1.1031360606851379</v>
      </c>
      <c r="N1374" s="2" cm="1">
        <f t="array" ref="N1374">IF(F1374="","",F1374-SUMPRODUCT(($B$1461:$B$1491=$J1374)*1,F$1461:F$1491))</f>
        <v>-0.98702661922922452</v>
      </c>
      <c r="O1374" s="2" cm="1">
        <f t="array" ref="O1374">IF(G1374="","",G1374-SUMPRODUCT(($B$1461:$B$1491=$J1374)*1,G$1461:G$1491))</f>
        <v>-1.0434261945875747</v>
      </c>
    </row>
    <row r="1375" spans="1:15" x14ac:dyDescent="0.55000000000000004">
      <c r="A1375" s="3">
        <v>45</v>
      </c>
      <c r="B1375" s="4">
        <v>8</v>
      </c>
      <c r="C1375" s="2">
        <f>IFERROR(LN(実質付加価値!C1375),"")</f>
        <v>9.6372628546820103</v>
      </c>
      <c r="D1375" s="2">
        <f>IFERROR(LN(実質付加価値!D1375),"")</f>
        <v>9.1122717476835895</v>
      </c>
      <c r="E1375" s="2">
        <f>IFERROR(LN(実質付加価値!E1375),"")</f>
        <v>9.3526268933106707</v>
      </c>
      <c r="F1375" s="2">
        <f>IFERROR(LN(実質付加価値!F1375),"")</f>
        <v>9.2533215557457513</v>
      </c>
      <c r="G1375" s="2">
        <f>IFERROR(LN(実質付加価値!G1375),"")</f>
        <v>9.4128010376577578</v>
      </c>
      <c r="I1375" s="3">
        <v>45</v>
      </c>
      <c r="J1375" s="3">
        <v>8</v>
      </c>
      <c r="K1375" s="2" cm="1">
        <f t="array" ref="K1375">IF(C1375="","",C1375-SUMPRODUCT(($B$1461:$B$1491=$J1375)*1,C$1461:C$1491))</f>
        <v>-1.8985441365550368</v>
      </c>
      <c r="L1375" s="2" cm="1">
        <f t="array" ref="L1375">IF(D1375="","",D1375-SUMPRODUCT(($B$1461:$B$1491=$J1375)*1,D$1461:D$1491))</f>
        <v>-2.4779748710530054</v>
      </c>
      <c r="M1375" s="2" cm="1">
        <f t="array" ref="M1375">IF(E1375="","",E1375-SUMPRODUCT(($B$1461:$B$1491=$J1375)*1,E$1461:E$1491))</f>
        <v>-2.0894269193960415</v>
      </c>
      <c r="N1375" s="2" cm="1">
        <f t="array" ref="N1375">IF(F1375="","",F1375-SUMPRODUCT(($B$1461:$B$1491=$J1375)*1,F$1461:F$1491))</f>
        <v>-2.1624538208805095</v>
      </c>
      <c r="O1375" s="2" cm="1">
        <f t="array" ref="O1375">IF(G1375="","",G1375-SUMPRODUCT(($B$1461:$B$1491=$J1375)*1,G$1461:G$1491))</f>
        <v>-1.8287181652864142</v>
      </c>
    </row>
    <row r="1376" spans="1:15" x14ac:dyDescent="0.55000000000000004">
      <c r="A1376" s="3">
        <v>45</v>
      </c>
      <c r="B1376" s="4">
        <v>9</v>
      </c>
      <c r="C1376" s="2">
        <f>IFERROR(LN(実質付加価値!C1376),"")</f>
        <v>9.1428124179876082</v>
      </c>
      <c r="D1376" s="2">
        <f>IFERROR(LN(実質付加価値!D1376),"")</f>
        <v>9.3535994025782419</v>
      </c>
      <c r="E1376" s="2">
        <f>IFERROR(LN(実質付加価値!E1376),"")</f>
        <v>9.4900436550790968</v>
      </c>
      <c r="F1376" s="2">
        <f>IFERROR(LN(実質付加価値!F1376),"")</f>
        <v>9.3477058373954414</v>
      </c>
      <c r="G1376" s="2">
        <f>IFERROR(LN(実質付加価値!G1376),"")</f>
        <v>9.5522033247051983</v>
      </c>
      <c r="I1376" s="3">
        <v>45</v>
      </c>
      <c r="J1376" s="3">
        <v>9</v>
      </c>
      <c r="K1376" s="2" cm="1">
        <f t="array" ref="K1376">IF(C1376="","",C1376-SUMPRODUCT(($B$1461:$B$1491=$J1376)*1,C$1461:C$1491))</f>
        <v>-1.8782636122299863</v>
      </c>
      <c r="L1376" s="2" cm="1">
        <f t="array" ref="L1376">IF(D1376="","",D1376-SUMPRODUCT(($B$1461:$B$1491=$J1376)*1,D$1461:D$1491))</f>
        <v>-1.7094584064262683</v>
      </c>
      <c r="M1376" s="2" cm="1">
        <f t="array" ref="M1376">IF(E1376="","",E1376-SUMPRODUCT(($B$1461:$B$1491=$J1376)*1,E$1461:E$1491))</f>
        <v>-1.6277616283609575</v>
      </c>
      <c r="N1376" s="2" cm="1">
        <f t="array" ref="N1376">IF(F1376="","",F1376-SUMPRODUCT(($B$1461:$B$1491=$J1376)*1,F$1461:F$1491))</f>
        <v>-1.6666773052973642</v>
      </c>
      <c r="O1376" s="2" cm="1">
        <f t="array" ref="O1376">IF(G1376="","",G1376-SUMPRODUCT(($B$1461:$B$1491=$J1376)*1,G$1461:G$1491))</f>
        <v>-1.580315950782655</v>
      </c>
    </row>
    <row r="1377" spans="1:15" x14ac:dyDescent="0.55000000000000004">
      <c r="A1377" s="3">
        <v>45</v>
      </c>
      <c r="B1377" s="4">
        <v>10</v>
      </c>
      <c r="C1377" s="2">
        <f>IFERROR(LN(実質付加価値!C1377),"")</f>
        <v>10.198060391095728</v>
      </c>
      <c r="D1377" s="2">
        <f>IFERROR(LN(実質付加価値!D1377),"")</f>
        <v>10.575357929121914</v>
      </c>
      <c r="E1377" s="2">
        <f>IFERROR(LN(実質付加価値!E1377),"")</f>
        <v>10.949697988817915</v>
      </c>
      <c r="F1377" s="2">
        <f>IFERROR(LN(実質付加価値!F1377),"")</f>
        <v>10.894689712289448</v>
      </c>
      <c r="G1377" s="2">
        <f>IFERROR(LN(実質付加価値!G1377),"")</f>
        <v>10.872009524236953</v>
      </c>
      <c r="I1377" s="3">
        <v>45</v>
      </c>
      <c r="J1377" s="3">
        <v>10</v>
      </c>
      <c r="K1377" s="2" cm="1">
        <f t="array" ref="K1377">IF(C1377="","",C1377-SUMPRODUCT(($B$1461:$B$1491=$J1377)*1,C$1461:C$1491))</f>
        <v>-1.8103757328840153</v>
      </c>
      <c r="L1377" s="2" cm="1">
        <f t="array" ref="L1377">IF(D1377="","",D1377-SUMPRODUCT(($B$1461:$B$1491=$J1377)*1,D$1461:D$1491))</f>
        <v>-1.503031910735789</v>
      </c>
      <c r="M1377" s="2" cm="1">
        <f t="array" ref="M1377">IF(E1377="","",E1377-SUMPRODUCT(($B$1461:$B$1491=$J1377)*1,E$1461:E$1491))</f>
        <v>-1.2590075742446665</v>
      </c>
      <c r="N1377" s="2" cm="1">
        <f t="array" ref="N1377">IF(F1377="","",F1377-SUMPRODUCT(($B$1461:$B$1491=$J1377)*1,F$1461:F$1491))</f>
        <v>-1.2253962069696573</v>
      </c>
      <c r="O1377" s="2" cm="1">
        <f t="array" ref="O1377">IF(G1377="","",G1377-SUMPRODUCT(($B$1461:$B$1491=$J1377)*1,G$1461:G$1491))</f>
        <v>-1.4345073105231236</v>
      </c>
    </row>
    <row r="1378" spans="1:15" x14ac:dyDescent="0.55000000000000004">
      <c r="A1378" s="3">
        <v>45</v>
      </c>
      <c r="B1378" s="4">
        <v>11</v>
      </c>
      <c r="C1378" s="2">
        <f>IFERROR(LN(実質付加価値!C1378),"")</f>
        <v>10.849559276130787</v>
      </c>
      <c r="D1378" s="2">
        <f>IFERROR(LN(実質付加価値!D1378),"")</f>
        <v>11.271562101433741</v>
      </c>
      <c r="E1378" s="2">
        <f>IFERROR(LN(実質付加価値!E1378),"")</f>
        <v>11.308190759019938</v>
      </c>
      <c r="F1378" s="2">
        <f>IFERROR(LN(実質付加価値!F1378),"")</f>
        <v>11.337431087258302</v>
      </c>
      <c r="G1378" s="2">
        <f>IFERROR(LN(実質付加価値!G1378),"")</f>
        <v>11.354924855022919</v>
      </c>
      <c r="I1378" s="3">
        <v>45</v>
      </c>
      <c r="J1378" s="3">
        <v>11</v>
      </c>
      <c r="K1378" s="2" cm="1">
        <f t="array" ref="K1378">IF(C1378="","",C1378-SUMPRODUCT(($B$1461:$B$1491=$J1378)*1,C$1461:C$1491))</f>
        <v>1.2787642665950116E-2</v>
      </c>
      <c r="L1378" s="2" cm="1">
        <f t="array" ref="L1378">IF(D1378="","",D1378-SUMPRODUCT(($B$1461:$B$1491=$J1378)*1,D$1461:D$1491))</f>
        <v>0.2109770237838795</v>
      </c>
      <c r="M1378" s="2" cm="1">
        <f t="array" ref="M1378">IF(E1378="","",E1378-SUMPRODUCT(($B$1461:$B$1491=$J1378)*1,E$1461:E$1491))</f>
        <v>2.1147371919612468E-2</v>
      </c>
      <c r="N1378" s="2" cm="1">
        <f t="array" ref="N1378">IF(F1378="","",F1378-SUMPRODUCT(($B$1461:$B$1491=$J1378)*1,F$1461:F$1491))</f>
        <v>-1.1490025409152338E-2</v>
      </c>
      <c r="O1378" s="2" cm="1">
        <f t="array" ref="O1378">IF(G1378="","",G1378-SUMPRODUCT(($B$1461:$B$1491=$J1378)*1,G$1461:G$1491))</f>
        <v>-0.21305984314410686</v>
      </c>
    </row>
    <row r="1379" spans="1:15" x14ac:dyDescent="0.55000000000000004">
      <c r="A1379" s="3">
        <v>45</v>
      </c>
      <c r="B1379" s="4">
        <v>12</v>
      </c>
      <c r="C1379" s="2">
        <f>IFERROR(LN(実質付加価値!C1379),"")</f>
        <v>9.3840414380309287</v>
      </c>
      <c r="D1379" s="2">
        <f>IFERROR(LN(実質付加価値!D1379),"")</f>
        <v>10.157515056183703</v>
      </c>
      <c r="E1379" s="2">
        <f>IFERROR(LN(実質付加価値!E1379),"")</f>
        <v>9.8060743815227092</v>
      </c>
      <c r="F1379" s="2">
        <f>IFERROR(LN(実質付加価値!F1379),"")</f>
        <v>10.067171383610065</v>
      </c>
      <c r="G1379" s="2">
        <f>IFERROR(LN(実質付加価値!G1379),"")</f>
        <v>9.293287115840883</v>
      </c>
      <c r="I1379" s="3">
        <v>45</v>
      </c>
      <c r="J1379" s="3">
        <v>12</v>
      </c>
      <c r="K1379" s="2" cm="1">
        <f t="array" ref="K1379">IF(C1379="","",C1379-SUMPRODUCT(($B$1461:$B$1491=$J1379)*1,C$1461:C$1491))</f>
        <v>-1.5765282415478818</v>
      </c>
      <c r="L1379" s="2" cm="1">
        <f t="array" ref="L1379">IF(D1379="","",D1379-SUMPRODUCT(($B$1461:$B$1491=$J1379)*1,D$1461:D$1491))</f>
        <v>-0.89574281536565437</v>
      </c>
      <c r="M1379" s="2" cm="1">
        <f t="array" ref="M1379">IF(E1379="","",E1379-SUMPRODUCT(($B$1461:$B$1491=$J1379)*1,E$1461:E$1491))</f>
        <v>-1.3667203102894536</v>
      </c>
      <c r="N1379" s="2" cm="1">
        <f t="array" ref="N1379">IF(F1379="","",F1379-SUMPRODUCT(($B$1461:$B$1491=$J1379)*1,F$1461:F$1491))</f>
        <v>-1.0253135426136932</v>
      </c>
      <c r="O1379" s="2" cm="1">
        <f t="array" ref="O1379">IF(G1379="","",G1379-SUMPRODUCT(($B$1461:$B$1491=$J1379)*1,G$1461:G$1491))</f>
        <v>-1.9386448714579849</v>
      </c>
    </row>
    <row r="1380" spans="1:15" x14ac:dyDescent="0.55000000000000004">
      <c r="A1380" s="3">
        <v>45</v>
      </c>
      <c r="B1380" s="4">
        <v>13</v>
      </c>
      <c r="C1380" s="2">
        <f>IFERROR(LN(実質付加価値!C1380),"")</f>
        <v>6.8774356349873695</v>
      </c>
      <c r="D1380" s="2">
        <f>IFERROR(LN(実質付加価値!D1380),"")</f>
        <v>7.3578347959646822</v>
      </c>
      <c r="E1380" s="2">
        <f>IFERROR(LN(実質付加価値!E1380),"")</f>
        <v>7.3113830515209894</v>
      </c>
      <c r="F1380" s="2">
        <f>IFERROR(LN(実質付加価値!F1380),"")</f>
        <v>8.2239885636605674</v>
      </c>
      <c r="G1380" s="2">
        <f>IFERROR(LN(実質付加価値!G1380),"")</f>
        <v>7.9118273346383878</v>
      </c>
      <c r="I1380" s="3">
        <v>45</v>
      </c>
      <c r="J1380" s="3">
        <v>13</v>
      </c>
      <c r="K1380" s="2" cm="1">
        <f t="array" ref="K1380">IF(C1380="","",C1380-SUMPRODUCT(($B$1461:$B$1491=$J1380)*1,C$1461:C$1491))</f>
        <v>-3.0166442155920112</v>
      </c>
      <c r="L1380" s="2" cm="1">
        <f t="array" ref="L1380">IF(D1380="","",D1380-SUMPRODUCT(($B$1461:$B$1491=$J1380)*1,D$1461:D$1491))</f>
        <v>-1.6607326146970349</v>
      </c>
      <c r="M1380" s="2" cm="1">
        <f t="array" ref="M1380">IF(E1380="","",E1380-SUMPRODUCT(($B$1461:$B$1491=$J1380)*1,E$1461:E$1491))</f>
        <v>-1.7489357985450766</v>
      </c>
      <c r="N1380" s="2" cm="1">
        <f t="array" ref="N1380">IF(F1380="","",F1380-SUMPRODUCT(($B$1461:$B$1491=$J1380)*1,F$1461:F$1491))</f>
        <v>-0.62751639366141987</v>
      </c>
      <c r="O1380" s="2" cm="1">
        <f t="array" ref="O1380">IF(G1380="","",G1380-SUMPRODUCT(($B$1461:$B$1491=$J1380)*1,G$1461:G$1491))</f>
        <v>-1.2085982855213553</v>
      </c>
    </row>
    <row r="1381" spans="1:15" x14ac:dyDescent="0.55000000000000004">
      <c r="A1381" s="3">
        <v>45</v>
      </c>
      <c r="B1381" s="4">
        <v>14</v>
      </c>
      <c r="C1381" s="2">
        <f>IFERROR(LN(実質付加価値!C1381),"")</f>
        <v>10.006371736984171</v>
      </c>
      <c r="D1381" s="2">
        <f>IFERROR(LN(実質付加価値!D1381),"")</f>
        <v>9.5651379675595862</v>
      </c>
      <c r="E1381" s="2">
        <f>IFERROR(LN(実質付加価値!E1381),"")</f>
        <v>9.9157901692239037</v>
      </c>
      <c r="F1381" s="2">
        <f>IFERROR(LN(実質付加価値!F1381),"")</f>
        <v>10.184857089817491</v>
      </c>
      <c r="G1381" s="2">
        <f>IFERROR(LN(実質付加価値!G1381),"")</f>
        <v>10.312746179146826</v>
      </c>
      <c r="I1381" s="3">
        <v>45</v>
      </c>
      <c r="J1381" s="3">
        <v>14</v>
      </c>
      <c r="K1381" s="2" cm="1">
        <f t="array" ref="K1381">IF(C1381="","",C1381-SUMPRODUCT(($B$1461:$B$1491=$J1381)*1,C$1461:C$1491))</f>
        <v>-1.4562760559403287</v>
      </c>
      <c r="L1381" s="2" cm="1">
        <f t="array" ref="L1381">IF(D1381="","",D1381-SUMPRODUCT(($B$1461:$B$1491=$J1381)*1,D$1461:D$1491))</f>
        <v>-1.6723910414740253</v>
      </c>
      <c r="M1381" s="2" cm="1">
        <f t="array" ref="M1381">IF(E1381="","",E1381-SUMPRODUCT(($B$1461:$B$1491=$J1381)*1,E$1461:E$1491))</f>
        <v>-1.5760988690054827</v>
      </c>
      <c r="N1381" s="2" cm="1">
        <f t="array" ref="N1381">IF(F1381="","",F1381-SUMPRODUCT(($B$1461:$B$1491=$J1381)*1,F$1461:F$1491))</f>
        <v>-1.1984809188288796</v>
      </c>
      <c r="O1381" s="2" cm="1">
        <f t="array" ref="O1381">IF(G1381="","",G1381-SUMPRODUCT(($B$1461:$B$1491=$J1381)*1,G$1461:G$1491))</f>
        <v>-1.1810553393992738</v>
      </c>
    </row>
    <row r="1382" spans="1:15" x14ac:dyDescent="0.55000000000000004">
      <c r="A1382" s="3">
        <v>45</v>
      </c>
      <c r="B1382" s="4">
        <v>15</v>
      </c>
      <c r="C1382" s="2">
        <f>IFERROR(LN(実質付加価値!C1382),"")</f>
        <v>8.7603030312685419</v>
      </c>
      <c r="D1382" s="2">
        <f>IFERROR(LN(実質付加価値!D1382),"")</f>
        <v>8.8427465755624386</v>
      </c>
      <c r="E1382" s="2">
        <f>IFERROR(LN(実質付加価値!E1382),"")</f>
        <v>8.9096391071875463</v>
      </c>
      <c r="F1382" s="2">
        <f>IFERROR(LN(実質付加価値!F1382),"")</f>
        <v>8.7646116911990344</v>
      </c>
      <c r="G1382" s="2">
        <f>IFERROR(LN(実質付加価値!G1382),"")</f>
        <v>8.7864769834471304</v>
      </c>
      <c r="I1382" s="3">
        <v>45</v>
      </c>
      <c r="J1382" s="3">
        <v>15</v>
      </c>
      <c r="K1382" s="2" cm="1">
        <f t="array" ref="K1382">IF(C1382="","",C1382-SUMPRODUCT(($B$1461:$B$1491=$J1382)*1,C$1461:C$1491))</f>
        <v>-1.4039519164889285</v>
      </c>
      <c r="L1382" s="2" cm="1">
        <f t="array" ref="L1382">IF(D1382="","",D1382-SUMPRODUCT(($B$1461:$B$1491=$J1382)*1,D$1461:D$1491))</f>
        <v>-1.2948298977517716</v>
      </c>
      <c r="M1382" s="2" cm="1">
        <f t="array" ref="M1382">IF(E1382="","",E1382-SUMPRODUCT(($B$1461:$B$1491=$J1382)*1,E$1461:E$1491))</f>
        <v>-1.1298406630247815</v>
      </c>
      <c r="N1382" s="2" cm="1">
        <f t="array" ref="N1382">IF(F1382="","",F1382-SUMPRODUCT(($B$1461:$B$1491=$J1382)*1,F$1461:F$1491))</f>
        <v>-1.1362520389112767</v>
      </c>
      <c r="O1382" s="2" cm="1">
        <f t="array" ref="O1382">IF(G1382="","",G1382-SUMPRODUCT(($B$1461:$B$1491=$J1382)*1,G$1461:G$1491))</f>
        <v>-1.1575748793117882</v>
      </c>
    </row>
    <row r="1383" spans="1:15" x14ac:dyDescent="0.55000000000000004">
      <c r="A1383" s="3">
        <v>45</v>
      </c>
      <c r="B1383" s="4">
        <v>16</v>
      </c>
      <c r="C1383" s="2">
        <f>IFERROR(LN(実質付加価値!C1383),"")</f>
        <v>11.182713307757</v>
      </c>
      <c r="D1383" s="2">
        <f>IFERROR(LN(実質付加価値!D1383),"")</f>
        <v>11.485334390250875</v>
      </c>
      <c r="E1383" s="2">
        <f>IFERROR(LN(実質付加価値!E1383),"")</f>
        <v>11.57276550915474</v>
      </c>
      <c r="F1383" s="2">
        <f>IFERROR(LN(実質付加価値!F1383),"")</f>
        <v>11.608362495189462</v>
      </c>
      <c r="G1383" s="2">
        <f>IFERROR(LN(実質付加価値!G1383),"")</f>
        <v>11.591542316905301</v>
      </c>
      <c r="I1383" s="3">
        <v>45</v>
      </c>
      <c r="J1383" s="3">
        <v>16</v>
      </c>
      <c r="K1383" s="2" cm="1">
        <f t="array" ref="K1383">IF(C1383="","",C1383-SUMPRODUCT(($B$1461:$B$1491=$J1383)*1,C$1461:C$1491))</f>
        <v>-0.26550849445710867</v>
      </c>
      <c r="L1383" s="2" cm="1">
        <f t="array" ref="L1383">IF(D1383="","",D1383-SUMPRODUCT(($B$1461:$B$1491=$J1383)*1,D$1461:D$1491))</f>
        <v>-0.12191609754666466</v>
      </c>
      <c r="M1383" s="2" cm="1">
        <f t="array" ref="M1383">IF(E1383="","",E1383-SUMPRODUCT(($B$1461:$B$1491=$J1383)*1,E$1461:E$1491))</f>
        <v>-0.18226735631743018</v>
      </c>
      <c r="N1383" s="2" cm="1">
        <f t="array" ref="N1383">IF(F1383="","",F1383-SUMPRODUCT(($B$1461:$B$1491=$J1383)*1,F$1461:F$1491))</f>
        <v>-5.4682955862734417E-2</v>
      </c>
      <c r="O1383" s="2" cm="1">
        <f t="array" ref="O1383">IF(G1383="","",G1383-SUMPRODUCT(($B$1461:$B$1491=$J1383)*1,G$1461:G$1491))</f>
        <v>-0.12347746248016911</v>
      </c>
    </row>
    <row r="1384" spans="1:15" x14ac:dyDescent="0.55000000000000004">
      <c r="A1384" s="3">
        <v>45</v>
      </c>
      <c r="B1384" s="4">
        <v>17</v>
      </c>
      <c r="C1384" s="2">
        <f>IFERROR(LN(実質付加価値!C1384),"")</f>
        <v>11.651912471057122</v>
      </c>
      <c r="D1384" s="2">
        <f>IFERROR(LN(実質付加価値!D1384),"")</f>
        <v>11.487474244981652</v>
      </c>
      <c r="E1384" s="2">
        <f>IFERROR(LN(実質付加価値!E1384),"")</f>
        <v>11.720337218477869</v>
      </c>
      <c r="F1384" s="2">
        <f>IFERROR(LN(実質付加価値!F1384),"")</f>
        <v>11.65789578526072</v>
      </c>
      <c r="G1384" s="2">
        <f>IFERROR(LN(実質付加価値!G1384),"")</f>
        <v>11.800412596100132</v>
      </c>
      <c r="I1384" s="3">
        <v>45</v>
      </c>
      <c r="J1384" s="3">
        <v>17</v>
      </c>
      <c r="K1384" s="2" cm="1">
        <f t="array" ref="K1384">IF(C1384="","",C1384-SUMPRODUCT(($B$1461:$B$1491=$J1384)*1,C$1461:C$1491))</f>
        <v>-0.84242619585802814</v>
      </c>
      <c r="L1384" s="2" cm="1">
        <f t="array" ref="L1384">IF(D1384="","",D1384-SUMPRODUCT(($B$1461:$B$1491=$J1384)*1,D$1461:D$1491))</f>
        <v>-0.83594405310079622</v>
      </c>
      <c r="M1384" s="2" cm="1">
        <f t="array" ref="M1384">IF(E1384="","",E1384-SUMPRODUCT(($B$1461:$B$1491=$J1384)*1,E$1461:E$1491))</f>
        <v>-0.7273279250731246</v>
      </c>
      <c r="N1384" s="2" cm="1">
        <f t="array" ref="N1384">IF(F1384="","",F1384-SUMPRODUCT(($B$1461:$B$1491=$J1384)*1,F$1461:F$1491))</f>
        <v>-0.74831761814256659</v>
      </c>
      <c r="O1384" s="2" cm="1">
        <f t="array" ref="O1384">IF(G1384="","",G1384-SUMPRODUCT(($B$1461:$B$1491=$J1384)*1,G$1461:G$1491))</f>
        <v>-0.62080593109083004</v>
      </c>
    </row>
    <row r="1385" spans="1:15" x14ac:dyDescent="0.55000000000000004">
      <c r="A1385" s="3">
        <v>45</v>
      </c>
      <c r="B1385" s="4">
        <v>18</v>
      </c>
      <c r="C1385" s="2">
        <f>IFERROR(LN(実質付加価値!C1385),"")</f>
        <v>12.421741952168768</v>
      </c>
      <c r="D1385" s="2">
        <f>IFERROR(LN(実質付加価値!D1385),"")</f>
        <v>12.370546144174549</v>
      </c>
      <c r="E1385" s="2">
        <f>IFERROR(LN(実質付加価値!E1385),"")</f>
        <v>12.364695306156955</v>
      </c>
      <c r="F1385" s="2">
        <f>IFERROR(LN(実質付加価値!F1385),"")</f>
        <v>12.355101820400316</v>
      </c>
      <c r="G1385" s="2">
        <f>IFERROR(LN(実質付加価値!G1385),"")</f>
        <v>12.414375126621678</v>
      </c>
      <c r="I1385" s="3">
        <v>45</v>
      </c>
      <c r="J1385" s="3">
        <v>18</v>
      </c>
      <c r="K1385" s="2" cm="1">
        <f t="array" ref="K1385">IF(C1385="","",C1385-SUMPRODUCT(($B$1461:$B$1491=$J1385)*1,C$1461:C$1491))</f>
        <v>-0.410777102349007</v>
      </c>
      <c r="L1385" s="2" cm="1">
        <f t="array" ref="L1385">IF(D1385="","",D1385-SUMPRODUCT(($B$1461:$B$1491=$J1385)*1,D$1461:D$1491))</f>
        <v>-0.58272823367427584</v>
      </c>
      <c r="M1385" s="2" cm="1">
        <f t="array" ref="M1385">IF(E1385="","",E1385-SUMPRODUCT(($B$1461:$B$1491=$J1385)*1,E$1461:E$1491))</f>
        <v>-0.63847095497215101</v>
      </c>
      <c r="N1385" s="2" cm="1">
        <f t="array" ref="N1385">IF(F1385="","",F1385-SUMPRODUCT(($B$1461:$B$1491=$J1385)*1,F$1461:F$1491))</f>
        <v>-0.65200350722959932</v>
      </c>
      <c r="O1385" s="2" cm="1">
        <f t="array" ref="O1385">IF(G1385="","",G1385-SUMPRODUCT(($B$1461:$B$1491=$J1385)*1,G$1461:G$1491))</f>
        <v>-0.55778670708626343</v>
      </c>
    </row>
    <row r="1386" spans="1:15" x14ac:dyDescent="0.55000000000000004">
      <c r="A1386" s="3">
        <v>45</v>
      </c>
      <c r="B1386" s="4">
        <v>19</v>
      </c>
      <c r="C1386" s="2">
        <f>IFERROR(LN(実質付加価値!C1386),"")</f>
        <v>11.986255379211746</v>
      </c>
      <c r="D1386" s="2">
        <f>IFERROR(LN(実質付加価値!D1386),"")</f>
        <v>11.852936595688705</v>
      </c>
      <c r="E1386" s="2">
        <f>IFERROR(LN(実質付加価値!E1386),"")</f>
        <v>11.818285568941066</v>
      </c>
      <c r="F1386" s="2">
        <f>IFERROR(LN(実質付加価値!F1386),"")</f>
        <v>11.765001561086969</v>
      </c>
      <c r="G1386" s="2">
        <f>IFERROR(LN(実質付加価値!G1386),"")</f>
        <v>11.845030415747765</v>
      </c>
      <c r="I1386" s="3">
        <v>45</v>
      </c>
      <c r="J1386" s="3">
        <v>19</v>
      </c>
      <c r="K1386" s="2" cm="1">
        <f t="array" ref="K1386">IF(C1386="","",C1386-SUMPRODUCT(($B$1461:$B$1491=$J1386)*1,C$1461:C$1491))</f>
        <v>-0.64056252183666018</v>
      </c>
      <c r="L1386" s="2" cm="1">
        <f t="array" ref="L1386">IF(D1386="","",D1386-SUMPRODUCT(($B$1461:$B$1491=$J1386)*1,D$1461:D$1491))</f>
        <v>-0.64021242974662051</v>
      </c>
      <c r="M1386" s="2" cm="1">
        <f t="array" ref="M1386">IF(E1386="","",E1386-SUMPRODUCT(($B$1461:$B$1491=$J1386)*1,E$1461:E$1491))</f>
        <v>-0.64592461251742961</v>
      </c>
      <c r="N1386" s="2" cm="1">
        <f t="array" ref="N1386">IF(F1386="","",F1386-SUMPRODUCT(($B$1461:$B$1491=$J1386)*1,F$1461:F$1491))</f>
        <v>-0.67480021402680102</v>
      </c>
      <c r="O1386" s="2" cm="1">
        <f t="array" ref="O1386">IF(G1386="","",G1386-SUMPRODUCT(($B$1461:$B$1491=$J1386)*1,G$1461:G$1491))</f>
        <v>-0.69000776159264632</v>
      </c>
    </row>
    <row r="1387" spans="1:15" x14ac:dyDescent="0.55000000000000004">
      <c r="A1387" s="3">
        <v>45</v>
      </c>
      <c r="B1387" s="4">
        <v>20</v>
      </c>
      <c r="C1387" s="2">
        <f>IFERROR(LN(実質付加価値!C1387),"")</f>
        <v>12.295137954501396</v>
      </c>
      <c r="D1387" s="2">
        <f>IFERROR(LN(実質付加価値!D1387),"")</f>
        <v>12.46776418133874</v>
      </c>
      <c r="E1387" s="2">
        <f>IFERROR(LN(実質付加価値!E1387),"")</f>
        <v>12.414587781422252</v>
      </c>
      <c r="F1387" s="2">
        <f>IFERROR(LN(実質付加価値!F1387),"")</f>
        <v>12.367310145059994</v>
      </c>
      <c r="G1387" s="2">
        <f>IFERROR(LN(実質付加価値!G1387),"")</f>
        <v>12.397490729981575</v>
      </c>
      <c r="I1387" s="3">
        <v>45</v>
      </c>
      <c r="J1387" s="3">
        <v>20</v>
      </c>
      <c r="K1387" s="2" cm="1">
        <f t="array" ref="K1387">IF(C1387="","",C1387-SUMPRODUCT(($B$1461:$B$1491=$J1387)*1,C$1461:C$1491))</f>
        <v>-0.55764271099529772</v>
      </c>
      <c r="L1387" s="2" cm="1">
        <f t="array" ref="L1387">IF(D1387="","",D1387-SUMPRODUCT(($B$1461:$B$1491=$J1387)*1,D$1461:D$1491))</f>
        <v>-0.59655800104982504</v>
      </c>
      <c r="M1387" s="2" cm="1">
        <f t="array" ref="M1387">IF(E1387="","",E1387-SUMPRODUCT(($B$1461:$B$1491=$J1387)*1,E$1461:E$1491))</f>
        <v>-0.60017235818022741</v>
      </c>
      <c r="N1387" s="2" cm="1">
        <f t="array" ref="N1387">IF(F1387="","",F1387-SUMPRODUCT(($B$1461:$B$1491=$J1387)*1,F$1461:F$1491))</f>
        <v>-0.61116462159784035</v>
      </c>
      <c r="O1387" s="2" cm="1">
        <f t="array" ref="O1387">IF(G1387="","",G1387-SUMPRODUCT(($B$1461:$B$1491=$J1387)*1,G$1461:G$1491))</f>
        <v>-0.62472096515210929</v>
      </c>
    </row>
    <row r="1388" spans="1:15" x14ac:dyDescent="0.55000000000000004">
      <c r="A1388" s="3">
        <v>45</v>
      </c>
      <c r="B1388" s="4">
        <v>21</v>
      </c>
      <c r="C1388" s="2">
        <f>IFERROR(LN(実質付加価値!C1388),"")</f>
        <v>12.026450325678331</v>
      </c>
      <c r="D1388" s="2">
        <f>IFERROR(LN(実質付加価値!D1388),"")</f>
        <v>12.018032870009197</v>
      </c>
      <c r="E1388" s="2">
        <f>IFERROR(LN(実質付加価値!E1388),"")</f>
        <v>12.05936549531396</v>
      </c>
      <c r="F1388" s="2">
        <f>IFERROR(LN(実質付加価値!F1388),"")</f>
        <v>11.805295428611569</v>
      </c>
      <c r="G1388" s="2">
        <f>IFERROR(LN(実質付加価値!G1388),"")</f>
        <v>11.906327608378472</v>
      </c>
      <c r="I1388" s="3">
        <v>45</v>
      </c>
      <c r="J1388" s="3">
        <v>21</v>
      </c>
      <c r="K1388" s="2" cm="1">
        <f t="array" ref="K1388">IF(C1388="","",C1388-SUMPRODUCT(($B$1461:$B$1491=$J1388)*1,C$1461:C$1491))</f>
        <v>-0.7677149738579736</v>
      </c>
      <c r="L1388" s="2" cm="1">
        <f t="array" ref="L1388">IF(D1388="","",D1388-SUMPRODUCT(($B$1461:$B$1491=$J1388)*1,D$1461:D$1491))</f>
        <v>-0.80181823263429841</v>
      </c>
      <c r="M1388" s="2" cm="1">
        <f t="array" ref="M1388">IF(E1388="","",E1388-SUMPRODUCT(($B$1461:$B$1491=$J1388)*1,E$1461:E$1491))</f>
        <v>-0.76938643068617374</v>
      </c>
      <c r="N1388" s="2" cm="1">
        <f t="array" ref="N1388">IF(F1388="","",F1388-SUMPRODUCT(($B$1461:$B$1491=$J1388)*1,F$1461:F$1491))</f>
        <v>-0.73736096278936003</v>
      </c>
      <c r="O1388" s="2" cm="1">
        <f t="array" ref="O1388">IF(G1388="","",G1388-SUMPRODUCT(($B$1461:$B$1491=$J1388)*1,G$1461:G$1491))</f>
        <v>-0.73720689534205697</v>
      </c>
    </row>
    <row r="1389" spans="1:15" x14ac:dyDescent="0.55000000000000004">
      <c r="A1389" s="3">
        <v>45</v>
      </c>
      <c r="B1389" s="4">
        <v>22</v>
      </c>
      <c r="C1389" s="2">
        <f>IFERROR(LN(実質付加価値!C1389),"")</f>
        <v>11.513676492744334</v>
      </c>
      <c r="D1389" s="2">
        <f>IFERROR(LN(実質付加価値!D1389),"")</f>
        <v>11.48714622893722</v>
      </c>
      <c r="E1389" s="2">
        <f>IFERROR(LN(実質付加価値!E1389),"")</f>
        <v>11.419634534925384</v>
      </c>
      <c r="F1389" s="2">
        <f>IFERROR(LN(実質付加価値!F1389),"")</f>
        <v>10.910315635400178</v>
      </c>
      <c r="G1389" s="2">
        <f>IFERROR(LN(実質付加価値!G1389),"")</f>
        <v>10.8910537856299</v>
      </c>
      <c r="I1389" s="3">
        <v>45</v>
      </c>
      <c r="J1389" s="3">
        <v>22</v>
      </c>
      <c r="K1389" s="2" cm="1">
        <f t="array" ref="K1389">IF(C1389="","",C1389-SUMPRODUCT(($B$1461:$B$1491=$J1389)*1,C$1461:C$1491))</f>
        <v>-0.59302906532324862</v>
      </c>
      <c r="L1389" s="2" cm="1">
        <f t="array" ref="L1389">IF(D1389="","",D1389-SUMPRODUCT(($B$1461:$B$1491=$J1389)*1,D$1461:D$1491))</f>
        <v>-0.59167372798355622</v>
      </c>
      <c r="M1389" s="2" cm="1">
        <f t="array" ref="M1389">IF(E1389="","",E1389-SUMPRODUCT(($B$1461:$B$1491=$J1389)*1,E$1461:E$1491))</f>
        <v>-0.65700841031328849</v>
      </c>
      <c r="N1389" s="2" cm="1">
        <f t="array" ref="N1389">IF(F1389="","",F1389-SUMPRODUCT(($B$1461:$B$1491=$J1389)*1,F$1461:F$1491))</f>
        <v>-0.69074216095043184</v>
      </c>
      <c r="O1389" s="2" cm="1">
        <f t="array" ref="O1389">IF(G1389="","",G1389-SUMPRODUCT(($B$1461:$B$1491=$J1389)*1,G$1461:G$1491))</f>
        <v>-0.70590826552376029</v>
      </c>
    </row>
    <row r="1390" spans="1:15" x14ac:dyDescent="0.55000000000000004">
      <c r="A1390" s="3">
        <v>45</v>
      </c>
      <c r="B1390" s="4">
        <v>23</v>
      </c>
      <c r="C1390" s="2">
        <f>IFERROR(LN(実質付加価値!C1390),"")</f>
        <v>11.351935151956953</v>
      </c>
      <c r="D1390" s="2">
        <f>IFERROR(LN(実質付加価値!D1390),"")</f>
        <v>11.325824451449114</v>
      </c>
      <c r="E1390" s="2">
        <f>IFERROR(LN(実質付加価値!E1390),"")</f>
        <v>11.367171418157518</v>
      </c>
      <c r="F1390" s="2">
        <f>IFERROR(LN(実質付加価値!F1390),"")</f>
        <v>11.450686595178414</v>
      </c>
      <c r="G1390" s="2">
        <f>IFERROR(LN(実質付加価値!G1390),"")</f>
        <v>11.45857957801924</v>
      </c>
      <c r="I1390" s="3">
        <v>45</v>
      </c>
      <c r="J1390" s="3">
        <v>23</v>
      </c>
      <c r="K1390" s="2" cm="1">
        <f t="array" ref="K1390">IF(C1390="","",C1390-SUMPRODUCT(($B$1461:$B$1491=$J1390)*1,C$1461:C$1491))</f>
        <v>-0.47157085890172823</v>
      </c>
      <c r="L1390" s="2" cm="1">
        <f t="array" ref="L1390">IF(D1390="","",D1390-SUMPRODUCT(($B$1461:$B$1491=$J1390)*1,D$1461:D$1491))</f>
        <v>-0.50005438879434472</v>
      </c>
      <c r="M1390" s="2" cm="1">
        <f t="array" ref="M1390">IF(E1390="","",E1390-SUMPRODUCT(($B$1461:$B$1491=$J1390)*1,E$1461:E$1491))</f>
        <v>-0.49595720233214102</v>
      </c>
      <c r="N1390" s="2" cm="1">
        <f t="array" ref="N1390">IF(F1390="","",F1390-SUMPRODUCT(($B$1461:$B$1491=$J1390)*1,F$1461:F$1491))</f>
        <v>-0.49608435779270188</v>
      </c>
      <c r="O1390" s="2" cm="1">
        <f t="array" ref="O1390">IF(G1390="","",G1390-SUMPRODUCT(($B$1461:$B$1491=$J1390)*1,G$1461:G$1491))</f>
        <v>-0.47744593327375817</v>
      </c>
    </row>
    <row r="1391" spans="1:15" x14ac:dyDescent="0.55000000000000004">
      <c r="A1391" s="3">
        <v>45</v>
      </c>
      <c r="B1391" s="4">
        <v>24</v>
      </c>
      <c r="C1391" s="2">
        <f>IFERROR(LN(実質付加価値!C1391),"")</f>
        <v>10.280798972032761</v>
      </c>
      <c r="D1391" s="2">
        <f>IFERROR(LN(実質付加価値!D1391),"")</f>
        <v>10.505587694690929</v>
      </c>
      <c r="E1391" s="2">
        <f>IFERROR(LN(実質付加価値!E1391),"")</f>
        <v>10.170088764926044</v>
      </c>
      <c r="F1391" s="2">
        <f>IFERROR(LN(実質付加価値!F1391),"")</f>
        <v>10.030224207764345</v>
      </c>
      <c r="G1391" s="2">
        <f>IFERROR(LN(実質付加価値!G1391),"")</f>
        <v>10.099261665287171</v>
      </c>
      <c r="I1391" s="3">
        <v>45</v>
      </c>
      <c r="J1391" s="3">
        <v>24</v>
      </c>
      <c r="K1391" s="2" cm="1">
        <f t="array" ref="K1391">IF(C1391="","",C1391-SUMPRODUCT(($B$1461:$B$1491=$J1391)*1,C$1461:C$1491))</f>
        <v>-0.87665015627896814</v>
      </c>
      <c r="L1391" s="2" cm="1">
        <f t="array" ref="L1391">IF(D1391="","",D1391-SUMPRODUCT(($B$1461:$B$1491=$J1391)*1,D$1461:D$1491))</f>
        <v>-0.65350937163433542</v>
      </c>
      <c r="M1391" s="2" cm="1">
        <f t="array" ref="M1391">IF(E1391="","",E1391-SUMPRODUCT(($B$1461:$B$1491=$J1391)*1,E$1461:E$1491))</f>
        <v>-0.95225377604232619</v>
      </c>
      <c r="N1391" s="2" cm="1">
        <f t="array" ref="N1391">IF(F1391="","",F1391-SUMPRODUCT(($B$1461:$B$1491=$J1391)*1,F$1461:F$1491))</f>
        <v>-1.0268178724496888</v>
      </c>
      <c r="O1391" s="2" cm="1">
        <f t="array" ref="O1391">IF(G1391="","",G1391-SUMPRODUCT(($B$1461:$B$1491=$J1391)*1,G$1461:G$1491))</f>
        <v>-0.99133063574058333</v>
      </c>
    </row>
    <row r="1392" spans="1:15" x14ac:dyDescent="0.55000000000000004">
      <c r="A1392" s="3">
        <v>45</v>
      </c>
      <c r="B1392" s="4">
        <v>25</v>
      </c>
      <c r="C1392" s="2">
        <f>IFERROR(LN(実質付加価値!C1392),"")</f>
        <v>11.54999884167124</v>
      </c>
      <c r="D1392" s="2">
        <f>IFERROR(LN(実質付加価値!D1392),"")</f>
        <v>11.660071275108761</v>
      </c>
      <c r="E1392" s="2">
        <f>IFERROR(LN(実質付加価値!E1392),"")</f>
        <v>11.677910332636438</v>
      </c>
      <c r="F1392" s="2">
        <f>IFERROR(LN(実質付加価値!F1392),"")</f>
        <v>11.681583287358283</v>
      </c>
      <c r="G1392" s="2">
        <f>IFERROR(LN(実質付加価値!G1392),"")</f>
        <v>11.615674951736386</v>
      </c>
      <c r="I1392" s="3">
        <v>45</v>
      </c>
      <c r="J1392" s="3">
        <v>25</v>
      </c>
      <c r="K1392" s="2" cm="1">
        <f t="array" ref="K1392">IF(C1392="","",C1392-SUMPRODUCT(($B$1461:$B$1491=$J1392)*1,C$1461:C$1491))</f>
        <v>-0.77406694002559107</v>
      </c>
      <c r="L1392" s="2" cm="1">
        <f t="array" ref="L1392">IF(D1392="","",D1392-SUMPRODUCT(($B$1461:$B$1491=$J1392)*1,D$1461:D$1491))</f>
        <v>-0.77456105581029</v>
      </c>
      <c r="M1392" s="2" cm="1">
        <f t="array" ref="M1392">IF(E1392="","",E1392-SUMPRODUCT(($B$1461:$B$1491=$J1392)*1,E$1461:E$1491))</f>
        <v>-0.73380152637336238</v>
      </c>
      <c r="N1392" s="2" cm="1">
        <f t="array" ref="N1392">IF(F1392="","",F1392-SUMPRODUCT(($B$1461:$B$1491=$J1392)*1,F$1461:F$1491))</f>
        <v>-0.7707136481463337</v>
      </c>
      <c r="O1392" s="2" cm="1">
        <f t="array" ref="O1392">IF(G1392="","",G1392-SUMPRODUCT(($B$1461:$B$1491=$J1392)*1,G$1461:G$1491))</f>
        <v>-0.98128777918997478</v>
      </c>
    </row>
    <row r="1393" spans="1:15" x14ac:dyDescent="0.55000000000000004">
      <c r="A1393" s="3">
        <v>45</v>
      </c>
      <c r="B1393" s="4">
        <v>26</v>
      </c>
      <c r="C1393" s="2">
        <f>IFERROR(LN(実質付加価値!C1393),"")</f>
        <v>11.502563879290264</v>
      </c>
      <c r="D1393" s="2">
        <f>IFERROR(LN(実質付加価値!D1393),"")</f>
        <v>11.552431421928041</v>
      </c>
      <c r="E1393" s="2">
        <f>IFERROR(LN(実質付加価値!E1393),"")</f>
        <v>11.507244379897594</v>
      </c>
      <c r="F1393" s="2">
        <f>IFERROR(LN(実質付加価値!F1393),"")</f>
        <v>11.480954852087891</v>
      </c>
      <c r="G1393" s="2">
        <f>IFERROR(LN(実質付加価値!G1393),"")</f>
        <v>11.446707975040272</v>
      </c>
      <c r="I1393" s="3">
        <v>45</v>
      </c>
      <c r="J1393" s="3">
        <v>26</v>
      </c>
      <c r="K1393" s="2" cm="1">
        <f t="array" ref="K1393">IF(C1393="","",C1393-SUMPRODUCT(($B$1461:$B$1491=$J1393)*1,C$1461:C$1491))</f>
        <v>-0.79187368259534985</v>
      </c>
      <c r="L1393" s="2" cm="1">
        <f t="array" ref="L1393">IF(D1393="","",D1393-SUMPRODUCT(($B$1461:$B$1491=$J1393)*1,D$1461:D$1491))</f>
        <v>-0.83846764401529761</v>
      </c>
      <c r="M1393" s="2" cm="1">
        <f t="array" ref="M1393">IF(E1393="","",E1393-SUMPRODUCT(($B$1461:$B$1491=$J1393)*1,E$1461:E$1491))</f>
        <v>-0.89428759328186302</v>
      </c>
      <c r="N1393" s="2" cm="1">
        <f t="array" ref="N1393">IF(F1393="","",F1393-SUMPRODUCT(($B$1461:$B$1491=$J1393)*1,F$1461:F$1491))</f>
        <v>-0.903157430399677</v>
      </c>
      <c r="O1393" s="2" cm="1">
        <f t="array" ref="O1393">IF(G1393="","",G1393-SUMPRODUCT(($B$1461:$B$1491=$J1393)*1,G$1461:G$1491))</f>
        <v>-0.90275552259814695</v>
      </c>
    </row>
    <row r="1394" spans="1:15" x14ac:dyDescent="0.55000000000000004">
      <c r="A1394" s="3">
        <v>45</v>
      </c>
      <c r="B1394" s="4">
        <v>27</v>
      </c>
      <c r="C1394" s="2">
        <f>IFERROR(LN(実質付加価値!C1394),"")</f>
        <v>12.1416747936654</v>
      </c>
      <c r="D1394" s="2">
        <f>IFERROR(LN(実質付加価値!D1394),"")</f>
        <v>12.249383831693804</v>
      </c>
      <c r="E1394" s="2">
        <f>IFERROR(LN(実質付加価値!E1394),"")</f>
        <v>12.267234242574524</v>
      </c>
      <c r="F1394" s="2">
        <f>IFERROR(LN(実質付加価値!F1394),"")</f>
        <v>12.242180386794939</v>
      </c>
      <c r="G1394" s="2">
        <f>IFERROR(LN(実質付加価値!G1394),"")</f>
        <v>12.244284634615379</v>
      </c>
      <c r="I1394" s="3">
        <v>45</v>
      </c>
      <c r="J1394" s="3">
        <v>27</v>
      </c>
      <c r="K1394" s="2" cm="1">
        <f t="array" ref="K1394">IF(C1394="","",C1394-SUMPRODUCT(($B$1461:$B$1491=$J1394)*1,C$1461:C$1491))</f>
        <v>-0.81811747684403002</v>
      </c>
      <c r="L1394" s="2" cm="1">
        <f t="array" ref="L1394">IF(D1394="","",D1394-SUMPRODUCT(($B$1461:$B$1491=$J1394)*1,D$1461:D$1491))</f>
        <v>-0.75568718307138383</v>
      </c>
      <c r="M1394" s="2" cm="1">
        <f t="array" ref="M1394">IF(E1394="","",E1394-SUMPRODUCT(($B$1461:$B$1491=$J1394)*1,E$1461:E$1491))</f>
        <v>-0.76339403054125654</v>
      </c>
      <c r="N1394" s="2" cm="1">
        <f t="array" ref="N1394">IF(F1394="","",F1394-SUMPRODUCT(($B$1461:$B$1491=$J1394)*1,F$1461:F$1491))</f>
        <v>-0.78225852250320216</v>
      </c>
      <c r="O1394" s="2" cm="1">
        <f t="array" ref="O1394">IF(G1394="","",G1394-SUMPRODUCT(($B$1461:$B$1491=$J1394)*1,G$1461:G$1491))</f>
        <v>-0.79083464431423423</v>
      </c>
    </row>
    <row r="1395" spans="1:15" x14ac:dyDescent="0.55000000000000004">
      <c r="A1395" s="3">
        <v>45</v>
      </c>
      <c r="B1395" s="4">
        <v>28</v>
      </c>
      <c r="C1395" s="2">
        <f>IFERROR(LN(実質付加価値!C1395),"")</f>
        <v>12.426010152820901</v>
      </c>
      <c r="D1395" s="2">
        <f>IFERROR(LN(実質付加価値!D1395),"")</f>
        <v>12.504840803894096</v>
      </c>
      <c r="E1395" s="2">
        <f>IFERROR(LN(実質付加価値!E1395),"")</f>
        <v>12.608420910979174</v>
      </c>
      <c r="F1395" s="2">
        <f>IFERROR(LN(実質付加価値!F1395),"")</f>
        <v>12.637751329331854</v>
      </c>
      <c r="G1395" s="2">
        <f>IFERROR(LN(実質付加価値!G1395),"")</f>
        <v>12.660814101960623</v>
      </c>
      <c r="I1395" s="3">
        <v>45</v>
      </c>
      <c r="J1395" s="3">
        <v>28</v>
      </c>
      <c r="K1395" s="2" cm="1">
        <f t="array" ref="K1395">IF(C1395="","",C1395-SUMPRODUCT(($B$1461:$B$1491=$J1395)*1,C$1461:C$1491))</f>
        <v>-0.37680591372849115</v>
      </c>
      <c r="L1395" s="2" cm="1">
        <f t="array" ref="L1395">IF(D1395="","",D1395-SUMPRODUCT(($B$1461:$B$1491=$J1395)*1,D$1461:D$1491))</f>
        <v>-0.38783468062031545</v>
      </c>
      <c r="M1395" s="2" cm="1">
        <f t="array" ref="M1395">IF(E1395="","",E1395-SUMPRODUCT(($B$1461:$B$1491=$J1395)*1,E$1461:E$1491))</f>
        <v>-0.36184123477080554</v>
      </c>
      <c r="N1395" s="2" cm="1">
        <f t="array" ref="N1395">IF(F1395="","",F1395-SUMPRODUCT(($B$1461:$B$1491=$J1395)*1,F$1461:F$1491))</f>
        <v>-0.35408588024832</v>
      </c>
      <c r="O1395" s="2" cm="1">
        <f t="array" ref="O1395">IF(G1395="","",G1395-SUMPRODUCT(($B$1461:$B$1491=$J1395)*1,G$1461:G$1491))</f>
        <v>-0.38021732078103376</v>
      </c>
    </row>
    <row r="1396" spans="1:15" x14ac:dyDescent="0.55000000000000004">
      <c r="A1396" s="3">
        <v>45</v>
      </c>
      <c r="B1396" s="4">
        <v>29</v>
      </c>
      <c r="C1396" s="2">
        <f>IFERROR(LN(実質付加価値!C1396),"")</f>
        <v>11.990467067794842</v>
      </c>
      <c r="D1396" s="2">
        <f>IFERROR(LN(実質付加価値!D1396),"")</f>
        <v>12.054557512311039</v>
      </c>
      <c r="E1396" s="2">
        <f>IFERROR(LN(実質付加価値!E1396),"")</f>
        <v>12.077481375036864</v>
      </c>
      <c r="F1396" s="2">
        <f>IFERROR(LN(実質付加価値!F1396),"")</f>
        <v>12.087018741344622</v>
      </c>
      <c r="G1396" s="2">
        <f>IFERROR(LN(実質付加価値!G1396),"")</f>
        <v>12.117485858868434</v>
      </c>
      <c r="I1396" s="3">
        <v>45</v>
      </c>
      <c r="J1396" s="3">
        <v>29</v>
      </c>
      <c r="K1396" s="2" cm="1">
        <f t="array" ref="K1396">IF(C1396="","",C1396-SUMPRODUCT(($B$1461:$B$1491=$J1396)*1,C$1461:C$1491))</f>
        <v>-0.5853113216518846</v>
      </c>
      <c r="L1396" s="2" cm="1">
        <f t="array" ref="L1396">IF(D1396="","",D1396-SUMPRODUCT(($B$1461:$B$1491=$J1396)*1,D$1461:D$1491))</f>
        <v>-0.54926436666322687</v>
      </c>
      <c r="M1396" s="2" cm="1">
        <f t="array" ref="M1396">IF(E1396="","",E1396-SUMPRODUCT(($B$1461:$B$1491=$J1396)*1,E$1461:E$1491))</f>
        <v>-0.55050701836248805</v>
      </c>
      <c r="N1396" s="2" cm="1">
        <f t="array" ref="N1396">IF(F1396="","",F1396-SUMPRODUCT(($B$1461:$B$1491=$J1396)*1,F$1461:F$1491))</f>
        <v>-0.54542180162613185</v>
      </c>
      <c r="O1396" s="2" cm="1">
        <f t="array" ref="O1396">IF(G1396="","",G1396-SUMPRODUCT(($B$1461:$B$1491=$J1396)*1,G$1461:G$1491))</f>
        <v>-0.51970452184431259</v>
      </c>
    </row>
    <row r="1397" spans="1:15" x14ac:dyDescent="0.55000000000000004">
      <c r="A1397" s="3">
        <v>45</v>
      </c>
      <c r="B1397" s="4">
        <v>30</v>
      </c>
      <c r="C1397" s="2">
        <f>IFERROR(LN(実質付加価値!C1397),"")</f>
        <v>12.681505722539674</v>
      </c>
      <c r="D1397" s="2">
        <f>IFERROR(LN(実質付加価値!D1397),"")</f>
        <v>12.845008498698149</v>
      </c>
      <c r="E1397" s="2">
        <f>IFERROR(LN(実質付加価値!E1397),"")</f>
        <v>12.888036318314906</v>
      </c>
      <c r="F1397" s="2">
        <f>IFERROR(LN(実質付加価値!F1397),"")</f>
        <v>12.886593782591419</v>
      </c>
      <c r="G1397" s="2">
        <f>IFERROR(LN(実質付加価値!G1397),"")</f>
        <v>12.909919472463066</v>
      </c>
      <c r="I1397" s="3">
        <v>45</v>
      </c>
      <c r="J1397" s="3">
        <v>30</v>
      </c>
      <c r="K1397" s="2" cm="1">
        <f t="array" ref="K1397">IF(C1397="","",C1397-SUMPRODUCT(($B$1461:$B$1491=$J1397)*1,C$1461:C$1491))</f>
        <v>-0.47388778371546358</v>
      </c>
      <c r="L1397" s="2" cm="1">
        <f t="array" ref="L1397">IF(D1397="","",D1397-SUMPRODUCT(($B$1461:$B$1491=$J1397)*1,D$1461:D$1491))</f>
        <v>-0.46799443499258331</v>
      </c>
      <c r="M1397" s="2" cm="1">
        <f t="array" ref="M1397">IF(E1397="","",E1397-SUMPRODUCT(($B$1461:$B$1491=$J1397)*1,E$1461:E$1491))</f>
        <v>-0.49479251722561557</v>
      </c>
      <c r="N1397" s="2" cm="1">
        <f t="array" ref="N1397">IF(F1397="","",F1397-SUMPRODUCT(($B$1461:$B$1491=$J1397)*1,F$1461:F$1491))</f>
        <v>-0.49852961389436068</v>
      </c>
      <c r="O1397" s="2" cm="1">
        <f t="array" ref="O1397">IF(G1397="","",G1397-SUMPRODUCT(($B$1461:$B$1491=$J1397)*1,G$1461:G$1491))</f>
        <v>-0.52327834720417243</v>
      </c>
    </row>
    <row r="1398" spans="1:15" x14ac:dyDescent="0.55000000000000004">
      <c r="A1398" s="3">
        <v>45</v>
      </c>
      <c r="B1398" s="4">
        <v>31</v>
      </c>
      <c r="C1398" s="2">
        <f>IFERROR(LN(実質付加価値!C1398),"")</f>
        <v>11.972615176946121</v>
      </c>
      <c r="D1398" s="2">
        <f>IFERROR(LN(実質付加価値!D1398),"")</f>
        <v>11.911158384336892</v>
      </c>
      <c r="E1398" s="2">
        <f>IFERROR(LN(実質付加価値!E1398),"")</f>
        <v>11.882138497269493</v>
      </c>
      <c r="F1398" s="2">
        <f>IFERROR(LN(実質付加価値!F1398),"")</f>
        <v>11.7356497553459</v>
      </c>
      <c r="G1398" s="2">
        <f>IFERROR(LN(実質付加価値!G1398),"")</f>
        <v>11.717739028973803</v>
      </c>
      <c r="I1398" s="3">
        <v>45</v>
      </c>
      <c r="J1398" s="3">
        <v>31</v>
      </c>
      <c r="K1398" s="2" cm="1">
        <f t="array" ref="K1398">IF(C1398="","",C1398-SUMPRODUCT(($B$1461:$B$1491=$J1398)*1,C$1461:C$1491))</f>
        <v>-0.7260588575082636</v>
      </c>
      <c r="L1398" s="2" cm="1">
        <f t="array" ref="L1398">IF(D1398="","",D1398-SUMPRODUCT(($B$1461:$B$1491=$J1398)*1,D$1461:D$1491))</f>
        <v>-0.6903597374067818</v>
      </c>
      <c r="M1398" s="2" cm="1">
        <f t="array" ref="M1398">IF(E1398="","",E1398-SUMPRODUCT(($B$1461:$B$1491=$J1398)*1,E$1461:E$1491))</f>
        <v>-0.69258595446043358</v>
      </c>
      <c r="N1398" s="2" cm="1">
        <f t="array" ref="N1398">IF(F1398="","",F1398-SUMPRODUCT(($B$1461:$B$1491=$J1398)*1,F$1461:F$1491))</f>
        <v>-0.71281767534062368</v>
      </c>
      <c r="O1398" s="2" cm="1">
        <f t="array" ref="O1398">IF(G1398="","",G1398-SUMPRODUCT(($B$1461:$B$1491=$J1398)*1,G$1461:G$1491))</f>
        <v>-0.72981442136580732</v>
      </c>
    </row>
    <row r="1399" spans="1:15" x14ac:dyDescent="0.55000000000000004">
      <c r="A1399" s="3">
        <v>46</v>
      </c>
      <c r="B1399" s="4">
        <v>1</v>
      </c>
      <c r="C1399" s="2">
        <f>IFERROR(LN(実質付加価値!C1399),"")</f>
        <v>12.514621496256893</v>
      </c>
      <c r="D1399" s="2">
        <f>IFERROR(LN(実質付加価値!D1399),"")</f>
        <v>12.505268008956094</v>
      </c>
      <c r="E1399" s="2">
        <f>IFERROR(LN(実質付加価値!E1399),"")</f>
        <v>12.512764400592062</v>
      </c>
      <c r="F1399" s="2">
        <f>IFERROR(LN(実質付加価値!F1399),"")</f>
        <v>12.491003471798571</v>
      </c>
      <c r="G1399" s="2">
        <f>IFERROR(LN(実質付加価値!G1399),"")</f>
        <v>12.627732484637178</v>
      </c>
      <c r="I1399" s="3">
        <v>46</v>
      </c>
      <c r="J1399" s="3">
        <v>1</v>
      </c>
      <c r="K1399" s="2" cm="1">
        <f t="array" ref="K1399">IF(C1399="","",C1399-SUMPRODUCT(($B$1461:$B$1491=$J1399)*1,C$1461:C$1491))</f>
        <v>0.91438916232113776</v>
      </c>
      <c r="L1399" s="2" cm="1">
        <f t="array" ref="L1399">IF(D1399="","",D1399-SUMPRODUCT(($B$1461:$B$1491=$J1399)*1,D$1461:D$1491))</f>
        <v>1.0455012898745437</v>
      </c>
      <c r="M1399" s="2" cm="1">
        <f t="array" ref="M1399">IF(E1399="","",E1399-SUMPRODUCT(($B$1461:$B$1491=$J1399)*1,E$1461:E$1491))</f>
        <v>1.1515285675064639</v>
      </c>
      <c r="N1399" s="2" cm="1">
        <f t="array" ref="N1399">IF(F1399="","",F1399-SUMPRODUCT(($B$1461:$B$1491=$J1399)*1,F$1461:F$1491))</f>
        <v>1.1687718032200483</v>
      </c>
      <c r="O1399" s="2" cm="1">
        <f t="array" ref="O1399">IF(G1399="","",G1399-SUMPRODUCT(($B$1461:$B$1491=$J1399)*1,G$1461:G$1491))</f>
        <v>1.2230410242888947</v>
      </c>
    </row>
    <row r="1400" spans="1:15" x14ac:dyDescent="0.55000000000000004">
      <c r="A1400" s="3">
        <v>46</v>
      </c>
      <c r="B1400" s="4">
        <v>2</v>
      </c>
      <c r="C1400" s="2">
        <f>IFERROR(LN(実質付加価値!C1400),"")</f>
        <v>9.7829229825702644</v>
      </c>
      <c r="D1400" s="2">
        <f>IFERROR(LN(実質付加価値!D1400),"")</f>
        <v>9.7904582230665174</v>
      </c>
      <c r="E1400" s="2">
        <f>IFERROR(LN(実質付加価値!E1400),"")</f>
        <v>9.7474815141580251</v>
      </c>
      <c r="F1400" s="2">
        <f>IFERROR(LN(実質付加価値!F1400),"")</f>
        <v>9.908216691092786</v>
      </c>
      <c r="G1400" s="2">
        <f>IFERROR(LN(実質付加価値!G1400),"")</f>
        <v>9.4974896354929417</v>
      </c>
      <c r="I1400" s="3">
        <v>46</v>
      </c>
      <c r="J1400" s="3">
        <v>2</v>
      </c>
      <c r="K1400" s="2" cm="1">
        <f t="array" ref="K1400">IF(C1400="","",C1400-SUMPRODUCT(($B$1461:$B$1491=$J1400)*1,C$1461:C$1491))</f>
        <v>1.3150763544749271</v>
      </c>
      <c r="L1400" s="2" cm="1">
        <f t="array" ref="L1400">IF(D1400="","",D1400-SUMPRODUCT(($B$1461:$B$1491=$J1400)*1,D$1461:D$1491))</f>
        <v>1.1921840667065133</v>
      </c>
      <c r="M1400" s="2" cm="1">
        <f t="array" ref="M1400">IF(E1400="","",E1400-SUMPRODUCT(($B$1461:$B$1491=$J1400)*1,E$1461:E$1491))</f>
        <v>1.1866483987221308</v>
      </c>
      <c r="N1400" s="2" cm="1">
        <f t="array" ref="N1400">IF(F1400="","",F1400-SUMPRODUCT(($B$1461:$B$1491=$J1400)*1,F$1461:F$1491))</f>
        <v>1.371026995076944</v>
      </c>
      <c r="O1400" s="2" cm="1">
        <f t="array" ref="O1400">IF(G1400="","",G1400-SUMPRODUCT(($B$1461:$B$1491=$J1400)*1,G$1461:G$1491))</f>
        <v>1.2088357525368352</v>
      </c>
    </row>
    <row r="1401" spans="1:15" x14ac:dyDescent="0.55000000000000004">
      <c r="A1401" s="3">
        <v>46</v>
      </c>
      <c r="B1401" s="4">
        <v>3</v>
      </c>
      <c r="C1401" s="2">
        <f>IFERROR(LN(実質付加価値!C1401),"")</f>
        <v>12.370731649365638</v>
      </c>
      <c r="D1401" s="2">
        <f>IFERROR(LN(実質付加価値!D1401),"")</f>
        <v>12.383162298415566</v>
      </c>
      <c r="E1401" s="2">
        <f>IFERROR(LN(実質付加価値!E1401),"")</f>
        <v>12.257071739535657</v>
      </c>
      <c r="F1401" s="2">
        <f>IFERROR(LN(実質付加価値!F1401),"")</f>
        <v>12.16435307071214</v>
      </c>
      <c r="G1401" s="2">
        <f>IFERROR(LN(実質付加価値!G1401),"")</f>
        <v>12.315616885337931</v>
      </c>
      <c r="I1401" s="3">
        <v>46</v>
      </c>
      <c r="J1401" s="3">
        <v>3</v>
      </c>
      <c r="K1401" s="2" cm="1">
        <f t="array" ref="K1401">IF(C1401="","",C1401-SUMPRODUCT(($B$1461:$B$1491=$J1401)*1,C$1461:C$1491))</f>
        <v>0.30730758257885427</v>
      </c>
      <c r="L1401" s="2" cm="1">
        <f t="array" ref="L1401">IF(D1401="","",D1401-SUMPRODUCT(($B$1461:$B$1491=$J1401)*1,D$1461:D$1491))</f>
        <v>0.29062438275729541</v>
      </c>
      <c r="M1401" s="2" cm="1">
        <f t="array" ref="M1401">IF(E1401="","",E1401-SUMPRODUCT(($B$1461:$B$1491=$J1401)*1,E$1461:E$1491))</f>
        <v>0.12281048840928754</v>
      </c>
      <c r="N1401" s="2" cm="1">
        <f t="array" ref="N1401">IF(F1401="","",F1401-SUMPRODUCT(($B$1461:$B$1491=$J1401)*1,F$1461:F$1491))</f>
        <v>9.9822281936088331E-2</v>
      </c>
      <c r="O1401" s="2" cm="1">
        <f t="array" ref="O1401">IF(G1401="","",G1401-SUMPRODUCT(($B$1461:$B$1491=$J1401)*1,G$1461:G$1491))</f>
        <v>0.21116941766431729</v>
      </c>
    </row>
    <row r="1402" spans="1:15" x14ac:dyDescent="0.55000000000000004">
      <c r="A1402" s="3">
        <v>46</v>
      </c>
      <c r="B1402" s="4">
        <v>4</v>
      </c>
      <c r="C1402" s="2">
        <f>IFERROR(LN(実質付加価値!C1402),"")</f>
        <v>8.4691575864066646</v>
      </c>
      <c r="D1402" s="2">
        <f>IFERROR(LN(実質付加価値!D1402),"")</f>
        <v>8.8534528334988227</v>
      </c>
      <c r="E1402" s="2">
        <f>IFERROR(LN(実質付加価値!E1402),"")</f>
        <v>8.7391849110909039</v>
      </c>
      <c r="F1402" s="2">
        <f>IFERROR(LN(実質付加価値!F1402),"")</f>
        <v>8.329061938107202</v>
      </c>
      <c r="G1402" s="2">
        <f>IFERROR(LN(実質付加価値!G1402),"")</f>
        <v>8.4105342059463339</v>
      </c>
      <c r="I1402" s="3">
        <v>46</v>
      </c>
      <c r="J1402" s="3">
        <v>4</v>
      </c>
      <c r="K1402" s="2" cm="1">
        <f t="array" ref="K1402">IF(C1402="","",C1402-SUMPRODUCT(($B$1461:$B$1491=$J1402)*1,C$1461:C$1491))</f>
        <v>-1.4643640705589487</v>
      </c>
      <c r="L1402" s="2" cm="1">
        <f t="array" ref="L1402">IF(D1402="","",D1402-SUMPRODUCT(($B$1461:$B$1491=$J1402)*1,D$1461:D$1491))</f>
        <v>-1.1768899602777605</v>
      </c>
      <c r="M1402" s="2" cm="1">
        <f t="array" ref="M1402">IF(E1402="","",E1402-SUMPRODUCT(($B$1461:$B$1491=$J1402)*1,E$1461:E$1491))</f>
        <v>-1.1995212973701861</v>
      </c>
      <c r="N1402" s="2" cm="1">
        <f t="array" ref="N1402">IF(F1402="","",F1402-SUMPRODUCT(($B$1461:$B$1491=$J1402)*1,F$1461:F$1491))</f>
        <v>-1.4971010332544417</v>
      </c>
      <c r="O1402" s="2" cm="1">
        <f t="array" ref="O1402">IF(G1402="","",G1402-SUMPRODUCT(($B$1461:$B$1491=$J1402)*1,G$1461:G$1491))</f>
        <v>-1.3905844261737119</v>
      </c>
    </row>
    <row r="1403" spans="1:15" x14ac:dyDescent="0.55000000000000004">
      <c r="A1403" s="3">
        <v>46</v>
      </c>
      <c r="B1403" s="4">
        <v>5</v>
      </c>
      <c r="C1403" s="2">
        <f>IFERROR(LN(実質付加価値!C1403),"")</f>
        <v>9.4603961464251647</v>
      </c>
      <c r="D1403" s="2">
        <f>IFERROR(LN(実質付加価値!D1403),"")</f>
        <v>9.355835099166061</v>
      </c>
      <c r="E1403" s="2">
        <f>IFERROR(LN(実質付加価値!E1403),"")</f>
        <v>9.6084048736326189</v>
      </c>
      <c r="F1403" s="2">
        <f>IFERROR(LN(実質付加価値!F1403),"")</f>
        <v>9.3905268959320303</v>
      </c>
      <c r="G1403" s="2">
        <f>IFERROR(LN(実質付加価値!G1403),"")</f>
        <v>9.5858599159068696</v>
      </c>
      <c r="I1403" s="3">
        <v>46</v>
      </c>
      <c r="J1403" s="3">
        <v>5</v>
      </c>
      <c r="K1403" s="2" cm="1">
        <f t="array" ref="K1403">IF(C1403="","",C1403-SUMPRODUCT(($B$1461:$B$1491=$J1403)*1,C$1461:C$1491))</f>
        <v>-0.77676032062523959</v>
      </c>
      <c r="L1403" s="2" cm="1">
        <f t="array" ref="L1403">IF(D1403="","",D1403-SUMPRODUCT(($B$1461:$B$1491=$J1403)*1,D$1461:D$1491))</f>
        <v>-1.0253716281298839</v>
      </c>
      <c r="M1403" s="2" cm="1">
        <f t="array" ref="M1403">IF(E1403="","",E1403-SUMPRODUCT(($B$1461:$B$1491=$J1403)*1,E$1461:E$1491))</f>
        <v>-0.81506237657864844</v>
      </c>
      <c r="N1403" s="2" cm="1">
        <f t="array" ref="N1403">IF(F1403="","",F1403-SUMPRODUCT(($B$1461:$B$1491=$J1403)*1,F$1461:F$1491))</f>
        <v>-0.86234180549745787</v>
      </c>
      <c r="O1403" s="2" cm="1">
        <f t="array" ref="O1403">IF(G1403="","",G1403-SUMPRODUCT(($B$1461:$B$1491=$J1403)*1,G$1461:G$1491))</f>
        <v>-0.73343948539127091</v>
      </c>
    </row>
    <row r="1404" spans="1:15" x14ac:dyDescent="0.55000000000000004">
      <c r="A1404" s="3">
        <v>46</v>
      </c>
      <c r="B1404" s="4">
        <v>6</v>
      </c>
      <c r="C1404" s="2">
        <f>IFERROR(LN(実質付加価値!C1404),"")</f>
        <v>9.5053208611151891</v>
      </c>
      <c r="D1404" s="2">
        <f>IFERROR(LN(実質付加価値!D1404),"")</f>
        <v>9.4869901152487497</v>
      </c>
      <c r="E1404" s="2">
        <f>IFERROR(LN(実質付加価値!E1404),"")</f>
        <v>9.5539361535804961</v>
      </c>
      <c r="F1404" s="2">
        <f>IFERROR(LN(実質付加価値!F1404),"")</f>
        <v>9.4731693742734482</v>
      </c>
      <c r="G1404" s="2">
        <f>IFERROR(LN(実質付加価値!G1404),"")</f>
        <v>9.3065477365118241</v>
      </c>
      <c r="I1404" s="3">
        <v>46</v>
      </c>
      <c r="J1404" s="3">
        <v>6</v>
      </c>
      <c r="K1404" s="2" cm="1">
        <f t="array" ref="K1404">IF(C1404="","",C1404-SUMPRODUCT(($B$1461:$B$1491=$J1404)*1,C$1461:C$1491))</f>
        <v>-2.3341452649792664</v>
      </c>
      <c r="L1404" s="2" cm="1">
        <f t="array" ref="L1404">IF(D1404="","",D1404-SUMPRODUCT(($B$1461:$B$1491=$J1404)*1,D$1461:D$1491))</f>
        <v>-2.410413134642706</v>
      </c>
      <c r="M1404" s="2" cm="1">
        <f t="array" ref="M1404">IF(E1404="","",E1404-SUMPRODUCT(($B$1461:$B$1491=$J1404)*1,E$1461:E$1491))</f>
        <v>-2.4960490151751742</v>
      </c>
      <c r="N1404" s="2" cm="1">
        <f t="array" ref="N1404">IF(F1404="","",F1404-SUMPRODUCT(($B$1461:$B$1491=$J1404)*1,F$1461:F$1491))</f>
        <v>-2.5788882665842614</v>
      </c>
      <c r="O1404" s="2" cm="1">
        <f t="array" ref="O1404">IF(G1404="","",G1404-SUMPRODUCT(($B$1461:$B$1491=$J1404)*1,G$1461:G$1491))</f>
        <v>-2.774201049655824</v>
      </c>
    </row>
    <row r="1405" spans="1:15" x14ac:dyDescent="0.55000000000000004">
      <c r="A1405" s="3">
        <v>46</v>
      </c>
      <c r="B1405" s="4">
        <v>7</v>
      </c>
      <c r="C1405" s="2">
        <f>IFERROR(LN(実質付加価値!C1405),"")</f>
        <v>11.086248127369831</v>
      </c>
      <c r="D1405" s="2">
        <f>IFERROR(LN(実質付加価値!D1405),"")</f>
        <v>11.342978634162185</v>
      </c>
      <c r="E1405" s="2">
        <f>IFERROR(LN(実質付加価値!E1405),"")</f>
        <v>11.229766107488956</v>
      </c>
      <c r="F1405" s="2">
        <f>IFERROR(LN(実質付加価値!F1405),"")</f>
        <v>11.164613296459471</v>
      </c>
      <c r="G1405" s="2">
        <f>IFERROR(LN(実質付加価値!G1405),"")</f>
        <v>11.612366504076444</v>
      </c>
      <c r="I1405" s="3">
        <v>46</v>
      </c>
      <c r="J1405" s="3">
        <v>7</v>
      </c>
      <c r="K1405" s="2" cm="1">
        <f t="array" ref="K1405">IF(C1405="","",C1405-SUMPRODUCT(($B$1461:$B$1491=$J1405)*1,C$1461:C$1491))</f>
        <v>0.58102761573065465</v>
      </c>
      <c r="L1405" s="2" cm="1">
        <f t="array" ref="L1405">IF(D1405="","",D1405-SUMPRODUCT(($B$1461:$B$1491=$J1405)*1,D$1461:D$1491))</f>
        <v>0.62072618500516263</v>
      </c>
      <c r="M1405" s="2" cm="1">
        <f t="array" ref="M1405">IF(E1405="","",E1405-SUMPRODUCT(($B$1461:$B$1491=$J1405)*1,E$1461:E$1491))</f>
        <v>0.5748287944256063</v>
      </c>
      <c r="N1405" s="2" cm="1">
        <f t="array" ref="N1405">IF(F1405="","",F1405-SUMPRODUCT(($B$1461:$B$1491=$J1405)*1,F$1461:F$1491))</f>
        <v>0.51960762851898679</v>
      </c>
      <c r="O1405" s="2" cm="1">
        <f t="array" ref="O1405">IF(G1405="","",G1405-SUMPRODUCT(($B$1461:$B$1491=$J1405)*1,G$1461:G$1491))</f>
        <v>0.93801745824308291</v>
      </c>
    </row>
    <row r="1406" spans="1:15" x14ac:dyDescent="0.55000000000000004">
      <c r="A1406" s="3">
        <v>46</v>
      </c>
      <c r="B1406" s="4">
        <v>8</v>
      </c>
      <c r="C1406" s="2">
        <f>IFERROR(LN(実質付加価値!C1406),"")</f>
        <v>9.4583156167802596</v>
      </c>
      <c r="D1406" s="2">
        <f>IFERROR(LN(実質付加価値!D1406),"")</f>
        <v>9.2201377416723407</v>
      </c>
      <c r="E1406" s="2">
        <f>IFERROR(LN(実質付加価値!E1406),"")</f>
        <v>9.2349826183083898</v>
      </c>
      <c r="F1406" s="2">
        <f>IFERROR(LN(実質付加価値!F1406),"")</f>
        <v>9.3817693511898543</v>
      </c>
      <c r="G1406" s="2">
        <f>IFERROR(LN(実質付加価値!G1406),"")</f>
        <v>9.2295851549821251</v>
      </c>
      <c r="I1406" s="3">
        <v>46</v>
      </c>
      <c r="J1406" s="3">
        <v>8</v>
      </c>
      <c r="K1406" s="2" cm="1">
        <f t="array" ref="K1406">IF(C1406="","",C1406-SUMPRODUCT(($B$1461:$B$1491=$J1406)*1,C$1461:C$1491))</f>
        <v>-2.0774913744567876</v>
      </c>
      <c r="L1406" s="2" cm="1">
        <f t="array" ref="L1406">IF(D1406="","",D1406-SUMPRODUCT(($B$1461:$B$1491=$J1406)*1,D$1461:D$1491))</f>
        <v>-2.3701088770642542</v>
      </c>
      <c r="M1406" s="2" cm="1">
        <f t="array" ref="M1406">IF(E1406="","",E1406-SUMPRODUCT(($B$1461:$B$1491=$J1406)*1,E$1461:E$1491))</f>
        <v>-2.2070711943983223</v>
      </c>
      <c r="N1406" s="2" cm="1">
        <f t="array" ref="N1406">IF(F1406="","",F1406-SUMPRODUCT(($B$1461:$B$1491=$J1406)*1,F$1461:F$1491))</f>
        <v>-2.0340060254364065</v>
      </c>
      <c r="O1406" s="2" cm="1">
        <f t="array" ref="O1406">IF(G1406="","",G1406-SUMPRODUCT(($B$1461:$B$1491=$J1406)*1,G$1461:G$1491))</f>
        <v>-2.0119340479620469</v>
      </c>
    </row>
    <row r="1407" spans="1:15" x14ac:dyDescent="0.55000000000000004">
      <c r="A1407" s="3">
        <v>46</v>
      </c>
      <c r="B1407" s="4">
        <v>9</v>
      </c>
      <c r="C1407" s="2">
        <f>IFERROR(LN(実質付加価値!C1407),"")</f>
        <v>9.7365681382259126</v>
      </c>
      <c r="D1407" s="2">
        <f>IFERROR(LN(実質付加価値!D1407),"")</f>
        <v>9.7584434763513741</v>
      </c>
      <c r="E1407" s="2">
        <f>IFERROR(LN(実質付加価値!E1407),"")</f>
        <v>9.7039272787108644</v>
      </c>
      <c r="F1407" s="2">
        <f>IFERROR(LN(実質付加価値!F1407),"")</f>
        <v>9.6422430508761519</v>
      </c>
      <c r="G1407" s="2">
        <f>IFERROR(LN(実質付加価値!G1407),"")</f>
        <v>10.063955450242313</v>
      </c>
      <c r="I1407" s="3">
        <v>46</v>
      </c>
      <c r="J1407" s="3">
        <v>9</v>
      </c>
      <c r="K1407" s="2" cm="1">
        <f t="array" ref="K1407">IF(C1407="","",C1407-SUMPRODUCT(($B$1461:$B$1491=$J1407)*1,C$1461:C$1491))</f>
        <v>-1.2845078919916819</v>
      </c>
      <c r="L1407" s="2" cm="1">
        <f t="array" ref="L1407">IF(D1407="","",D1407-SUMPRODUCT(($B$1461:$B$1491=$J1407)*1,D$1461:D$1491))</f>
        <v>-1.3046143326531361</v>
      </c>
      <c r="M1407" s="2" cm="1">
        <f t="array" ref="M1407">IF(E1407="","",E1407-SUMPRODUCT(($B$1461:$B$1491=$J1407)*1,E$1461:E$1491))</f>
        <v>-1.4138780047291899</v>
      </c>
      <c r="N1407" s="2" cm="1">
        <f t="array" ref="N1407">IF(F1407="","",F1407-SUMPRODUCT(($B$1461:$B$1491=$J1407)*1,F$1461:F$1491))</f>
        <v>-1.3721400918166538</v>
      </c>
      <c r="O1407" s="2" cm="1">
        <f t="array" ref="O1407">IF(G1407="","",G1407-SUMPRODUCT(($B$1461:$B$1491=$J1407)*1,G$1461:G$1491))</f>
        <v>-1.0685638252455405</v>
      </c>
    </row>
    <row r="1408" spans="1:15" x14ac:dyDescent="0.55000000000000004">
      <c r="A1408" s="3">
        <v>46</v>
      </c>
      <c r="B1408" s="4">
        <v>10</v>
      </c>
      <c r="C1408" s="2">
        <f>IFERROR(LN(実質付加価値!C1408),"")</f>
        <v>10.312667551602829</v>
      </c>
      <c r="D1408" s="2">
        <f>IFERROR(LN(実質付加価値!D1408),"")</f>
        <v>10.4816406837698</v>
      </c>
      <c r="E1408" s="2">
        <f>IFERROR(LN(実質付加価値!E1408),"")</f>
        <v>10.704200712976489</v>
      </c>
      <c r="F1408" s="2">
        <f>IFERROR(LN(実質付加価値!F1408),"")</f>
        <v>10.608332390948231</v>
      </c>
      <c r="G1408" s="2">
        <f>IFERROR(LN(実質付加価値!G1408),"")</f>
        <v>10.878273000339858</v>
      </c>
      <c r="I1408" s="3">
        <v>46</v>
      </c>
      <c r="J1408" s="3">
        <v>10</v>
      </c>
      <c r="K1408" s="2" cm="1">
        <f t="array" ref="K1408">IF(C1408="","",C1408-SUMPRODUCT(($B$1461:$B$1491=$J1408)*1,C$1461:C$1491))</f>
        <v>-1.6957685723769149</v>
      </c>
      <c r="L1408" s="2" cm="1">
        <f t="array" ref="L1408">IF(D1408="","",D1408-SUMPRODUCT(($B$1461:$B$1491=$J1408)*1,D$1461:D$1491))</f>
        <v>-1.5967491560879026</v>
      </c>
      <c r="M1408" s="2" cm="1">
        <f t="array" ref="M1408">IF(E1408="","",E1408-SUMPRODUCT(($B$1461:$B$1491=$J1408)*1,E$1461:E$1491))</f>
        <v>-1.5045048500860929</v>
      </c>
      <c r="N1408" s="2" cm="1">
        <f t="array" ref="N1408">IF(F1408="","",F1408-SUMPRODUCT(($B$1461:$B$1491=$J1408)*1,F$1461:F$1491))</f>
        <v>-1.5117535283108747</v>
      </c>
      <c r="O1408" s="2" cm="1">
        <f t="array" ref="O1408">IF(G1408="","",G1408-SUMPRODUCT(($B$1461:$B$1491=$J1408)*1,G$1461:G$1491))</f>
        <v>-1.4282438344202184</v>
      </c>
    </row>
    <row r="1409" spans="1:15" x14ac:dyDescent="0.55000000000000004">
      <c r="A1409" s="3">
        <v>46</v>
      </c>
      <c r="B1409" s="4">
        <v>11</v>
      </c>
      <c r="C1409" s="2">
        <f>IFERROR(LN(実質付加価値!C1409),"")</f>
        <v>11.480422123467202</v>
      </c>
      <c r="D1409" s="2">
        <f>IFERROR(LN(実質付加価値!D1409),"")</f>
        <v>11.667845228375622</v>
      </c>
      <c r="E1409" s="2">
        <f>IFERROR(LN(実質付加価値!E1409),"")</f>
        <v>12.111385729668825</v>
      </c>
      <c r="F1409" s="2">
        <f>IFERROR(LN(実質付加価値!F1409),"")</f>
        <v>12.008567869071767</v>
      </c>
      <c r="G1409" s="2">
        <f>IFERROR(LN(実質付加価値!G1409),"")</f>
        <v>12.207646469360004</v>
      </c>
      <c r="I1409" s="3">
        <v>46</v>
      </c>
      <c r="J1409" s="3">
        <v>11</v>
      </c>
      <c r="K1409" s="2" cm="1">
        <f t="array" ref="K1409">IF(C1409="","",C1409-SUMPRODUCT(($B$1461:$B$1491=$J1409)*1,C$1461:C$1491))</f>
        <v>0.64365049000236496</v>
      </c>
      <c r="L1409" s="2" cm="1">
        <f t="array" ref="L1409">IF(D1409="","",D1409-SUMPRODUCT(($B$1461:$B$1491=$J1409)*1,D$1461:D$1491))</f>
        <v>0.60726015072576089</v>
      </c>
      <c r="M1409" s="2" cm="1">
        <f t="array" ref="M1409">IF(E1409="","",E1409-SUMPRODUCT(($B$1461:$B$1491=$J1409)*1,E$1461:E$1491))</f>
        <v>0.82434234256849948</v>
      </c>
      <c r="N1409" s="2" cm="1">
        <f t="array" ref="N1409">IF(F1409="","",F1409-SUMPRODUCT(($B$1461:$B$1491=$J1409)*1,F$1461:F$1491))</f>
        <v>0.65964675640431203</v>
      </c>
      <c r="O1409" s="2" cm="1">
        <f t="array" ref="O1409">IF(G1409="","",G1409-SUMPRODUCT(($B$1461:$B$1491=$J1409)*1,G$1461:G$1491))</f>
        <v>0.63966177119297818</v>
      </c>
    </row>
    <row r="1410" spans="1:15" x14ac:dyDescent="0.55000000000000004">
      <c r="A1410" s="3">
        <v>46</v>
      </c>
      <c r="B1410" s="4">
        <v>12</v>
      </c>
      <c r="C1410" s="2">
        <f>IFERROR(LN(実質付加価値!C1410),"")</f>
        <v>10.857901658742255</v>
      </c>
      <c r="D1410" s="2">
        <f>IFERROR(LN(実質付加価値!D1410),"")</f>
        <v>11.093565394263408</v>
      </c>
      <c r="E1410" s="2">
        <f>IFERROR(LN(実質付加価値!E1410),"")</f>
        <v>10.963278319269543</v>
      </c>
      <c r="F1410" s="2">
        <f>IFERROR(LN(実質付加価値!F1410),"")</f>
        <v>10.451376189063932</v>
      </c>
      <c r="G1410" s="2">
        <f>IFERROR(LN(実質付加価値!G1410),"")</f>
        <v>10.942385968275859</v>
      </c>
      <c r="I1410" s="3">
        <v>46</v>
      </c>
      <c r="J1410" s="3">
        <v>12</v>
      </c>
      <c r="K1410" s="2" cm="1">
        <f t="array" ref="K1410">IF(C1410="","",C1410-SUMPRODUCT(($B$1461:$B$1491=$J1410)*1,C$1461:C$1491))</f>
        <v>-0.10266802083655513</v>
      </c>
      <c r="L1410" s="2" cm="1">
        <f t="array" ref="L1410">IF(D1410="","",D1410-SUMPRODUCT(($B$1461:$B$1491=$J1410)*1,D$1461:D$1491))</f>
        <v>4.0307522714050137E-2</v>
      </c>
      <c r="M1410" s="2" cm="1">
        <f t="array" ref="M1410">IF(E1410="","",E1410-SUMPRODUCT(($B$1461:$B$1491=$J1410)*1,E$1461:E$1491))</f>
        <v>-0.20951637254261968</v>
      </c>
      <c r="N1410" s="2" cm="1">
        <f t="array" ref="N1410">IF(F1410="","",F1410-SUMPRODUCT(($B$1461:$B$1491=$J1410)*1,F$1461:F$1491))</f>
        <v>-0.64110873715982564</v>
      </c>
      <c r="O1410" s="2" cm="1">
        <f t="array" ref="O1410">IF(G1410="","",G1410-SUMPRODUCT(($B$1461:$B$1491=$J1410)*1,G$1461:G$1491))</f>
        <v>-0.28954601902300858</v>
      </c>
    </row>
    <row r="1411" spans="1:15" x14ac:dyDescent="0.55000000000000004">
      <c r="A1411" s="3">
        <v>46</v>
      </c>
      <c r="B1411" s="4">
        <v>13</v>
      </c>
      <c r="C1411" s="2">
        <f>IFERROR(LN(実質付加価値!C1411),"")</f>
        <v>8.4622018503696204</v>
      </c>
      <c r="D1411" s="2">
        <f>IFERROR(LN(実質付加価値!D1411),"")</f>
        <v>8.2706070855992646</v>
      </c>
      <c r="E1411" s="2">
        <f>IFERROR(LN(実質付加価値!E1411),"")</f>
        <v>8.2534482178789119</v>
      </c>
      <c r="F1411" s="2">
        <f>IFERROR(LN(実質付加価値!F1411),"")</f>
        <v>8.1739856093245074</v>
      </c>
      <c r="G1411" s="2">
        <f>IFERROR(LN(実質付加価値!G1411),"")</f>
        <v>8.2788943127383856</v>
      </c>
      <c r="I1411" s="3">
        <v>46</v>
      </c>
      <c r="J1411" s="3">
        <v>13</v>
      </c>
      <c r="K1411" s="2" cm="1">
        <f t="array" ref="K1411">IF(C1411="","",C1411-SUMPRODUCT(($B$1461:$B$1491=$J1411)*1,C$1461:C$1491))</f>
        <v>-1.4318780002097604</v>
      </c>
      <c r="L1411" s="2" cm="1">
        <f t="array" ref="L1411">IF(D1411="","",D1411-SUMPRODUCT(($B$1461:$B$1491=$J1411)*1,D$1461:D$1491))</f>
        <v>-0.74796032506245247</v>
      </c>
      <c r="M1411" s="2" cm="1">
        <f t="array" ref="M1411">IF(E1411="","",E1411-SUMPRODUCT(($B$1461:$B$1491=$J1411)*1,E$1461:E$1491))</f>
        <v>-0.80687063218715416</v>
      </c>
      <c r="N1411" s="2" cm="1">
        <f t="array" ref="N1411">IF(F1411="","",F1411-SUMPRODUCT(($B$1461:$B$1491=$J1411)*1,F$1461:F$1491))</f>
        <v>-0.67751934799747993</v>
      </c>
      <c r="O1411" s="2" cm="1">
        <f t="array" ref="O1411">IF(G1411="","",G1411-SUMPRODUCT(($B$1461:$B$1491=$J1411)*1,G$1461:G$1491))</f>
        <v>-0.84153130742135751</v>
      </c>
    </row>
    <row r="1412" spans="1:15" x14ac:dyDescent="0.55000000000000004">
      <c r="A1412" s="3">
        <v>46</v>
      </c>
      <c r="B1412" s="4">
        <v>14</v>
      </c>
      <c r="C1412" s="2">
        <f>IFERROR(LN(実質付加価値!C1412),"")</f>
        <v>9.0014211175420602</v>
      </c>
      <c r="D1412" s="2">
        <f>IFERROR(LN(実質付加価値!D1412),"")</f>
        <v>8.7555777539313056</v>
      </c>
      <c r="E1412" s="2">
        <f>IFERROR(LN(実質付加価値!E1412),"")</f>
        <v>8.9469853128777768</v>
      </c>
      <c r="F1412" s="2">
        <f>IFERROR(LN(実質付加価値!F1412),"")</f>
        <v>8.7977050859480865</v>
      </c>
      <c r="G1412" s="2">
        <f>IFERROR(LN(実質付加価値!G1412),"")</f>
        <v>9.0183361933454194</v>
      </c>
      <c r="I1412" s="3">
        <v>46</v>
      </c>
      <c r="J1412" s="3">
        <v>14</v>
      </c>
      <c r="K1412" s="2" cm="1">
        <f t="array" ref="K1412">IF(C1412="","",C1412-SUMPRODUCT(($B$1461:$B$1491=$J1412)*1,C$1461:C$1491))</f>
        <v>-2.4612266753824397</v>
      </c>
      <c r="L1412" s="2" cm="1">
        <f t="array" ref="L1412">IF(D1412="","",D1412-SUMPRODUCT(($B$1461:$B$1491=$J1412)*1,D$1461:D$1491))</f>
        <v>-2.481951255102306</v>
      </c>
      <c r="M1412" s="2" cm="1">
        <f t="array" ref="M1412">IF(E1412="","",E1412-SUMPRODUCT(($B$1461:$B$1491=$J1412)*1,E$1461:E$1491))</f>
        <v>-2.5449037253516096</v>
      </c>
      <c r="N1412" s="2" cm="1">
        <f t="array" ref="N1412">IF(F1412="","",F1412-SUMPRODUCT(($B$1461:$B$1491=$J1412)*1,F$1461:F$1491))</f>
        <v>-2.5856329226982844</v>
      </c>
      <c r="O1412" s="2" cm="1">
        <f t="array" ref="O1412">IF(G1412="","",G1412-SUMPRODUCT(($B$1461:$B$1491=$J1412)*1,G$1461:G$1491))</f>
        <v>-2.4754653252006804</v>
      </c>
    </row>
    <row r="1413" spans="1:15" x14ac:dyDescent="0.55000000000000004">
      <c r="A1413" s="3">
        <v>46</v>
      </c>
      <c r="B1413" s="4">
        <v>15</v>
      </c>
      <c r="C1413" s="2">
        <f>IFERROR(LN(実質付加価値!C1413),"")</f>
        <v>9.6242686376316868</v>
      </c>
      <c r="D1413" s="2">
        <f>IFERROR(LN(実質付加価値!D1413),"")</f>
        <v>9.2564813242294175</v>
      </c>
      <c r="E1413" s="2">
        <f>IFERROR(LN(実質付加価値!E1413),"")</f>
        <v>9.2502513404225635</v>
      </c>
      <c r="F1413" s="2">
        <f>IFERROR(LN(実質付加価値!F1413),"")</f>
        <v>8.9358302795384397</v>
      </c>
      <c r="G1413" s="2">
        <f>IFERROR(LN(実質付加価値!G1413),"")</f>
        <v>9.0256032572229206</v>
      </c>
      <c r="I1413" s="3">
        <v>46</v>
      </c>
      <c r="J1413" s="3">
        <v>15</v>
      </c>
      <c r="K1413" s="2" cm="1">
        <f t="array" ref="K1413">IF(C1413="","",C1413-SUMPRODUCT(($B$1461:$B$1491=$J1413)*1,C$1461:C$1491))</f>
        <v>-0.53998631012578358</v>
      </c>
      <c r="L1413" s="2" cm="1">
        <f t="array" ref="L1413">IF(D1413="","",D1413-SUMPRODUCT(($B$1461:$B$1491=$J1413)*1,D$1461:D$1491))</f>
        <v>-0.88109514908479269</v>
      </c>
      <c r="M1413" s="2" cm="1">
        <f t="array" ref="M1413">IF(E1413="","",E1413-SUMPRODUCT(($B$1461:$B$1491=$J1413)*1,E$1461:E$1491))</f>
        <v>-0.78922842978976426</v>
      </c>
      <c r="N1413" s="2" cm="1">
        <f t="array" ref="N1413">IF(F1413="","",F1413-SUMPRODUCT(($B$1461:$B$1491=$J1413)*1,F$1461:F$1491))</f>
        <v>-0.9650334505718714</v>
      </c>
      <c r="O1413" s="2" cm="1">
        <f t="array" ref="O1413">IF(G1413="","",G1413-SUMPRODUCT(($B$1461:$B$1491=$J1413)*1,G$1461:G$1491))</f>
        <v>-0.91844860553599794</v>
      </c>
    </row>
    <row r="1414" spans="1:15" x14ac:dyDescent="0.55000000000000004">
      <c r="A1414" s="3">
        <v>46</v>
      </c>
      <c r="B1414" s="4">
        <v>16</v>
      </c>
      <c r="C1414" s="2">
        <f>IFERROR(LN(実質付加価値!C1414),"")</f>
        <v>9.7071818615901631</v>
      </c>
      <c r="D1414" s="2">
        <f>IFERROR(LN(実質付加価値!D1414),"")</f>
        <v>10.046892666623808</v>
      </c>
      <c r="E1414" s="2">
        <f>IFERROR(LN(実質付加価値!E1414),"")</f>
        <v>10.349956491418288</v>
      </c>
      <c r="F1414" s="2">
        <f>IFERROR(LN(実質付加価値!F1414),"")</f>
        <v>10.262791953220736</v>
      </c>
      <c r="G1414" s="2">
        <f>IFERROR(LN(実質付加価値!G1414),"")</f>
        <v>10.952862434435717</v>
      </c>
      <c r="I1414" s="3">
        <v>46</v>
      </c>
      <c r="J1414" s="3">
        <v>16</v>
      </c>
      <c r="K1414" s="2" cm="1">
        <f t="array" ref="K1414">IF(C1414="","",C1414-SUMPRODUCT(($B$1461:$B$1491=$J1414)*1,C$1461:C$1491))</f>
        <v>-1.7410399406239456</v>
      </c>
      <c r="L1414" s="2" cm="1">
        <f t="array" ref="L1414">IF(D1414="","",D1414-SUMPRODUCT(($B$1461:$B$1491=$J1414)*1,D$1461:D$1491))</f>
        <v>-1.5603578211737315</v>
      </c>
      <c r="M1414" s="2" cm="1">
        <f t="array" ref="M1414">IF(E1414="","",E1414-SUMPRODUCT(($B$1461:$B$1491=$J1414)*1,E$1461:E$1491))</f>
        <v>-1.4050763740538823</v>
      </c>
      <c r="N1414" s="2" cm="1">
        <f t="array" ref="N1414">IF(F1414="","",F1414-SUMPRODUCT(($B$1461:$B$1491=$J1414)*1,F$1461:F$1491))</f>
        <v>-1.4002534978314607</v>
      </c>
      <c r="O1414" s="2" cm="1">
        <f t="array" ref="O1414">IF(G1414="","",G1414-SUMPRODUCT(($B$1461:$B$1491=$J1414)*1,G$1461:G$1491))</f>
        <v>-0.76215734494975251</v>
      </c>
    </row>
    <row r="1415" spans="1:15" x14ac:dyDescent="0.55000000000000004">
      <c r="A1415" s="3">
        <v>46</v>
      </c>
      <c r="B1415" s="4">
        <v>17</v>
      </c>
      <c r="C1415" s="2">
        <f>IFERROR(LN(実質付加価値!C1415),"")</f>
        <v>12.391415416911874</v>
      </c>
      <c r="D1415" s="2">
        <f>IFERROR(LN(実質付加価値!D1415),"")</f>
        <v>12.102879110547601</v>
      </c>
      <c r="E1415" s="2">
        <f>IFERROR(LN(実質付加価値!E1415),"")</f>
        <v>12.143905286767593</v>
      </c>
      <c r="F1415" s="2">
        <f>IFERROR(LN(実質付加価値!F1415),"")</f>
        <v>11.932758949444398</v>
      </c>
      <c r="G1415" s="2">
        <f>IFERROR(LN(実質付加価値!G1415),"")</f>
        <v>12.122541880999208</v>
      </c>
      <c r="I1415" s="3">
        <v>46</v>
      </c>
      <c r="J1415" s="3">
        <v>17</v>
      </c>
      <c r="K1415" s="2" cm="1">
        <f t="array" ref="K1415">IF(C1415="","",C1415-SUMPRODUCT(($B$1461:$B$1491=$J1415)*1,C$1461:C$1491))</f>
        <v>-0.10292325000327551</v>
      </c>
      <c r="L1415" s="2" cm="1">
        <f t="array" ref="L1415">IF(D1415="","",D1415-SUMPRODUCT(($B$1461:$B$1491=$J1415)*1,D$1461:D$1491))</f>
        <v>-0.2205391875348468</v>
      </c>
      <c r="M1415" s="2" cm="1">
        <f t="array" ref="M1415">IF(E1415="","",E1415-SUMPRODUCT(($B$1461:$B$1491=$J1415)*1,E$1461:E$1491))</f>
        <v>-0.30375985678340101</v>
      </c>
      <c r="N1415" s="2" cm="1">
        <f t="array" ref="N1415">IF(F1415="","",F1415-SUMPRODUCT(($B$1461:$B$1491=$J1415)*1,F$1461:F$1491))</f>
        <v>-0.47345445395888852</v>
      </c>
      <c r="O1415" s="2" cm="1">
        <f t="array" ref="O1415">IF(G1415="","",G1415-SUMPRODUCT(($B$1461:$B$1491=$J1415)*1,G$1461:G$1491))</f>
        <v>-0.29867664619175471</v>
      </c>
    </row>
    <row r="1416" spans="1:15" x14ac:dyDescent="0.55000000000000004">
      <c r="A1416" s="3">
        <v>46</v>
      </c>
      <c r="B1416" s="4">
        <v>18</v>
      </c>
      <c r="C1416" s="2">
        <f>IFERROR(LN(実質付加価値!C1416),"")</f>
        <v>12.726401948867275</v>
      </c>
      <c r="D1416" s="2">
        <f>IFERROR(LN(実質付加価値!D1416),"")</f>
        <v>12.916959314928299</v>
      </c>
      <c r="E1416" s="2">
        <f>IFERROR(LN(実質付加価値!E1416),"")</f>
        <v>13.010303544144215</v>
      </c>
      <c r="F1416" s="2">
        <f>IFERROR(LN(実質付加価値!F1416),"")</f>
        <v>13.093160445683777</v>
      </c>
      <c r="G1416" s="2">
        <f>IFERROR(LN(実質付加価値!G1416),"")</f>
        <v>13.100856100967889</v>
      </c>
      <c r="I1416" s="3">
        <v>46</v>
      </c>
      <c r="J1416" s="3">
        <v>18</v>
      </c>
      <c r="K1416" s="2" cm="1">
        <f t="array" ref="K1416">IF(C1416="","",C1416-SUMPRODUCT(($B$1461:$B$1491=$J1416)*1,C$1461:C$1491))</f>
        <v>-0.10611710565049925</v>
      </c>
      <c r="L1416" s="2" cm="1">
        <f t="array" ref="L1416">IF(D1416="","",D1416-SUMPRODUCT(($B$1461:$B$1491=$J1416)*1,D$1461:D$1491))</f>
        <v>-3.6315062920525776E-2</v>
      </c>
      <c r="M1416" s="2" cm="1">
        <f t="array" ref="M1416">IF(E1416="","",E1416-SUMPRODUCT(($B$1461:$B$1491=$J1416)*1,E$1461:E$1491))</f>
        <v>7.1372830151084088E-3</v>
      </c>
      <c r="N1416" s="2" cm="1">
        <f t="array" ref="N1416">IF(F1416="","",F1416-SUMPRODUCT(($B$1461:$B$1491=$J1416)*1,F$1461:F$1491))</f>
        <v>8.605511805386179E-2</v>
      </c>
      <c r="O1416" s="2" cm="1">
        <f t="array" ref="O1416">IF(G1416="","",G1416-SUMPRODUCT(($B$1461:$B$1491=$J1416)*1,G$1461:G$1491))</f>
        <v>0.12869426725994693</v>
      </c>
    </row>
    <row r="1417" spans="1:15" x14ac:dyDescent="0.55000000000000004">
      <c r="A1417" s="3">
        <v>46</v>
      </c>
      <c r="B1417" s="4">
        <v>19</v>
      </c>
      <c r="C1417" s="2">
        <f>IFERROR(LN(実質付加価値!C1417),"")</f>
        <v>12.534738585516594</v>
      </c>
      <c r="D1417" s="2">
        <f>IFERROR(LN(実質付加価値!D1417),"")</f>
        <v>12.399494870741755</v>
      </c>
      <c r="E1417" s="2">
        <f>IFERROR(LN(実質付加価値!E1417),"")</f>
        <v>12.363424796538846</v>
      </c>
      <c r="F1417" s="2">
        <f>IFERROR(LN(実質付加価値!F1417),"")</f>
        <v>12.307646321903846</v>
      </c>
      <c r="G1417" s="2">
        <f>IFERROR(LN(実質付加価値!G1417),"")</f>
        <v>12.384647120170436</v>
      </c>
      <c r="I1417" s="3">
        <v>46</v>
      </c>
      <c r="J1417" s="3">
        <v>19</v>
      </c>
      <c r="K1417" s="2" cm="1">
        <f t="array" ref="K1417">IF(C1417="","",C1417-SUMPRODUCT(($B$1461:$B$1491=$J1417)*1,C$1461:C$1491))</f>
        <v>-9.2079315531812256E-2</v>
      </c>
      <c r="L1417" s="2" cm="1">
        <f t="array" ref="L1417">IF(D1417="","",D1417-SUMPRODUCT(($B$1461:$B$1491=$J1417)*1,D$1461:D$1491))</f>
        <v>-9.3654154693570746E-2</v>
      </c>
      <c r="M1417" s="2" cm="1">
        <f t="array" ref="M1417">IF(E1417="","",E1417-SUMPRODUCT(($B$1461:$B$1491=$J1417)*1,E$1461:E$1491))</f>
        <v>-0.10078538491965006</v>
      </c>
      <c r="N1417" s="2" cm="1">
        <f t="array" ref="N1417">IF(F1417="","",F1417-SUMPRODUCT(($B$1461:$B$1491=$J1417)*1,F$1461:F$1491))</f>
        <v>-0.13215545320992383</v>
      </c>
      <c r="O1417" s="2" cm="1">
        <f t="array" ref="O1417">IF(G1417="","",G1417-SUMPRODUCT(($B$1461:$B$1491=$J1417)*1,G$1461:G$1491))</f>
        <v>-0.15039105716997447</v>
      </c>
    </row>
    <row r="1418" spans="1:15" x14ac:dyDescent="0.55000000000000004">
      <c r="A1418" s="3">
        <v>46</v>
      </c>
      <c r="B1418" s="4">
        <v>20</v>
      </c>
      <c r="C1418" s="2">
        <f>IFERROR(LN(実質付加価値!C1418),"")</f>
        <v>12.710822116355796</v>
      </c>
      <c r="D1418" s="2">
        <f>IFERROR(LN(実質付加価値!D1418),"")</f>
        <v>12.994121101096999</v>
      </c>
      <c r="E1418" s="2">
        <f>IFERROR(LN(実質付加価値!E1418),"")</f>
        <v>12.949010366251438</v>
      </c>
      <c r="F1418" s="2">
        <f>IFERROR(LN(実質付加価値!F1418),"")</f>
        <v>12.908868159554888</v>
      </c>
      <c r="G1418" s="2">
        <f>IFERROR(LN(実質付加価値!G1418),"")</f>
        <v>12.943136101877871</v>
      </c>
      <c r="I1418" s="3">
        <v>46</v>
      </c>
      <c r="J1418" s="3">
        <v>20</v>
      </c>
      <c r="K1418" s="2" cm="1">
        <f t="array" ref="K1418">IF(C1418="","",C1418-SUMPRODUCT(($B$1461:$B$1491=$J1418)*1,C$1461:C$1491))</f>
        <v>-0.14195854914089701</v>
      </c>
      <c r="L1418" s="2" cm="1">
        <f t="array" ref="L1418">IF(D1418="","",D1418-SUMPRODUCT(($B$1461:$B$1491=$J1418)*1,D$1461:D$1491))</f>
        <v>-7.0201081291566325E-2</v>
      </c>
      <c r="M1418" s="2" cm="1">
        <f t="array" ref="M1418">IF(E1418="","",E1418-SUMPRODUCT(($B$1461:$B$1491=$J1418)*1,E$1461:E$1491))</f>
        <v>-6.5749773351042151E-2</v>
      </c>
      <c r="N1418" s="2" cm="1">
        <f t="array" ref="N1418">IF(F1418="","",F1418-SUMPRODUCT(($B$1461:$B$1491=$J1418)*1,F$1461:F$1491))</f>
        <v>-6.9606607102945972E-2</v>
      </c>
      <c r="O1418" s="2" cm="1">
        <f t="array" ref="O1418">IF(G1418="","",G1418-SUMPRODUCT(($B$1461:$B$1491=$J1418)*1,G$1461:G$1491))</f>
        <v>-7.9075593255813814E-2</v>
      </c>
    </row>
    <row r="1419" spans="1:15" x14ac:dyDescent="0.55000000000000004">
      <c r="A1419" s="3">
        <v>46</v>
      </c>
      <c r="B1419" s="4">
        <v>21</v>
      </c>
      <c r="C1419" s="2">
        <f>IFERROR(LN(実質付加価値!C1419),"")</f>
        <v>12.812401334153215</v>
      </c>
      <c r="D1419" s="2">
        <f>IFERROR(LN(実質付加価値!D1419),"")</f>
        <v>12.75920875911101</v>
      </c>
      <c r="E1419" s="2">
        <f>IFERROR(LN(実質付加価値!E1419),"")</f>
        <v>12.770742646901923</v>
      </c>
      <c r="F1419" s="2">
        <f>IFERROR(LN(実質付加価値!F1419),"")</f>
        <v>12.561277526329995</v>
      </c>
      <c r="G1419" s="2">
        <f>IFERROR(LN(実質付加価値!G1419),"")</f>
        <v>12.663691810638241</v>
      </c>
      <c r="I1419" s="3">
        <v>46</v>
      </c>
      <c r="J1419" s="3">
        <v>21</v>
      </c>
      <c r="K1419" s="2" cm="1">
        <f t="array" ref="K1419">IF(C1419="","",C1419-SUMPRODUCT(($B$1461:$B$1491=$J1419)*1,C$1461:C$1491))</f>
        <v>1.8236034616910146E-2</v>
      </c>
      <c r="L1419" s="2" cm="1">
        <f t="array" ref="L1419">IF(D1419="","",D1419-SUMPRODUCT(($B$1461:$B$1491=$J1419)*1,D$1461:D$1491))</f>
        <v>-6.0642343532485654E-2</v>
      </c>
      <c r="M1419" s="2" cm="1">
        <f t="array" ref="M1419">IF(E1419="","",E1419-SUMPRODUCT(($B$1461:$B$1491=$J1419)*1,E$1461:E$1491))</f>
        <v>-5.8009279098211408E-2</v>
      </c>
      <c r="N1419" s="2" cm="1">
        <f t="array" ref="N1419">IF(F1419="","",F1419-SUMPRODUCT(($B$1461:$B$1491=$J1419)*1,F$1461:F$1491))</f>
        <v>1.8621134929066585E-2</v>
      </c>
      <c r="O1419" s="2" cm="1">
        <f t="array" ref="O1419">IF(G1419="","",G1419-SUMPRODUCT(($B$1461:$B$1491=$J1419)*1,G$1461:G$1491))</f>
        <v>2.0157306917711892E-2</v>
      </c>
    </row>
    <row r="1420" spans="1:15" x14ac:dyDescent="0.55000000000000004">
      <c r="A1420" s="3">
        <v>46</v>
      </c>
      <c r="B1420" s="4">
        <v>22</v>
      </c>
      <c r="C1420" s="2">
        <f>IFERROR(LN(実質付加価値!C1420),"")</f>
        <v>11.936740780958933</v>
      </c>
      <c r="D1420" s="2">
        <f>IFERROR(LN(実質付加価値!D1420),"")</f>
        <v>11.883789652017015</v>
      </c>
      <c r="E1420" s="2">
        <f>IFERROR(LN(実質付加価値!E1420),"")</f>
        <v>11.884537969143814</v>
      </c>
      <c r="F1420" s="2">
        <f>IFERROR(LN(実質付加価値!F1420),"")</f>
        <v>11.393653433084161</v>
      </c>
      <c r="G1420" s="2">
        <f>IFERROR(LN(実質付加価値!G1420),"")</f>
        <v>11.427684390679342</v>
      </c>
      <c r="I1420" s="3">
        <v>46</v>
      </c>
      <c r="J1420" s="3">
        <v>22</v>
      </c>
      <c r="K1420" s="2" cm="1">
        <f t="array" ref="K1420">IF(C1420="","",C1420-SUMPRODUCT(($B$1461:$B$1491=$J1420)*1,C$1461:C$1491))</f>
        <v>-0.16996477710864966</v>
      </c>
      <c r="L1420" s="2" cm="1">
        <f t="array" ref="L1420">IF(D1420="","",D1420-SUMPRODUCT(($B$1461:$B$1491=$J1420)*1,D$1461:D$1491))</f>
        <v>-0.19503030490376183</v>
      </c>
      <c r="M1420" s="2" cm="1">
        <f t="array" ref="M1420">IF(E1420="","",E1420-SUMPRODUCT(($B$1461:$B$1491=$J1420)*1,E$1461:E$1491))</f>
        <v>-0.19210497609485877</v>
      </c>
      <c r="N1420" s="2" cm="1">
        <f t="array" ref="N1420">IF(F1420="","",F1420-SUMPRODUCT(($B$1461:$B$1491=$J1420)*1,F$1461:F$1491))</f>
        <v>-0.2074043632664484</v>
      </c>
      <c r="O1420" s="2" cm="1">
        <f t="array" ref="O1420">IF(G1420="","",G1420-SUMPRODUCT(($B$1461:$B$1491=$J1420)*1,G$1461:G$1491))</f>
        <v>-0.16927766047431803</v>
      </c>
    </row>
    <row r="1421" spans="1:15" x14ac:dyDescent="0.55000000000000004">
      <c r="A1421" s="3">
        <v>46</v>
      </c>
      <c r="B1421" s="4">
        <v>23</v>
      </c>
      <c r="C1421" s="2">
        <f>IFERROR(LN(実質付加価値!C1421),"")</f>
        <v>11.739004867743953</v>
      </c>
      <c r="D1421" s="2">
        <f>IFERROR(LN(実質付加価値!D1421),"")</f>
        <v>11.777238390249487</v>
      </c>
      <c r="E1421" s="2">
        <f>IFERROR(LN(実質付加価値!E1421),"")</f>
        <v>11.832020056643328</v>
      </c>
      <c r="F1421" s="2">
        <f>IFERROR(LN(実質付加価値!F1421),"")</f>
        <v>11.924241602558888</v>
      </c>
      <c r="G1421" s="2">
        <f>IFERROR(LN(実質付加価値!G1421),"")</f>
        <v>11.899172640869324</v>
      </c>
      <c r="I1421" s="3">
        <v>46</v>
      </c>
      <c r="J1421" s="3">
        <v>23</v>
      </c>
      <c r="K1421" s="2" cm="1">
        <f t="array" ref="K1421">IF(C1421="","",C1421-SUMPRODUCT(($B$1461:$B$1491=$J1421)*1,C$1461:C$1491))</f>
        <v>-8.450114311472845E-2</v>
      </c>
      <c r="L1421" s="2" cm="1">
        <f t="array" ref="L1421">IF(D1421="","",D1421-SUMPRODUCT(($B$1461:$B$1491=$J1421)*1,D$1461:D$1491))</f>
        <v>-4.8640449993971657E-2</v>
      </c>
      <c r="M1421" s="2" cm="1">
        <f t="array" ref="M1421">IF(E1421="","",E1421-SUMPRODUCT(($B$1461:$B$1491=$J1421)*1,E$1461:E$1491))</f>
        <v>-3.1108563846331094E-2</v>
      </c>
      <c r="N1421" s="2" cm="1">
        <f t="array" ref="N1421">IF(F1421="","",F1421-SUMPRODUCT(($B$1461:$B$1491=$J1421)*1,F$1461:F$1491))</f>
        <v>-2.25293504122277E-2</v>
      </c>
      <c r="O1421" s="2" cm="1">
        <f t="array" ref="O1421">IF(G1421="","",G1421-SUMPRODUCT(($B$1461:$B$1491=$J1421)*1,G$1461:G$1491))</f>
        <v>-3.6852870423674133E-2</v>
      </c>
    </row>
    <row r="1422" spans="1:15" x14ac:dyDescent="0.55000000000000004">
      <c r="A1422" s="3">
        <v>46</v>
      </c>
      <c r="B1422" s="4">
        <v>24</v>
      </c>
      <c r="C1422" s="2">
        <f>IFERROR(LN(実質付加価値!C1422),"")</f>
        <v>10.612512776524305</v>
      </c>
      <c r="D1422" s="2">
        <f>IFERROR(LN(実質付加価値!D1422),"")</f>
        <v>10.545101777687893</v>
      </c>
      <c r="E1422" s="2">
        <f>IFERROR(LN(実質付加価値!E1422),"")</f>
        <v>10.525839107766165</v>
      </c>
      <c r="F1422" s="2">
        <f>IFERROR(LN(実質付加価値!F1422),"")</f>
        <v>10.502190949976619</v>
      </c>
      <c r="G1422" s="2">
        <f>IFERROR(LN(実質付加価値!G1422),"")</f>
        <v>10.564004203662257</v>
      </c>
      <c r="I1422" s="3">
        <v>46</v>
      </c>
      <c r="J1422" s="3">
        <v>24</v>
      </c>
      <c r="K1422" s="2" cm="1">
        <f t="array" ref="K1422">IF(C1422="","",C1422-SUMPRODUCT(($B$1461:$B$1491=$J1422)*1,C$1461:C$1491))</f>
        <v>-0.54493635178742394</v>
      </c>
      <c r="L1422" s="2" cm="1">
        <f t="array" ref="L1422">IF(D1422="","",D1422-SUMPRODUCT(($B$1461:$B$1491=$J1422)*1,D$1461:D$1491))</f>
        <v>-0.61399528863737096</v>
      </c>
      <c r="M1422" s="2" cm="1">
        <f t="array" ref="M1422">IF(E1422="","",E1422-SUMPRODUCT(($B$1461:$B$1491=$J1422)*1,E$1461:E$1491))</f>
        <v>-0.596503433202205</v>
      </c>
      <c r="N1422" s="2" cm="1">
        <f t="array" ref="N1422">IF(F1422="","",F1422-SUMPRODUCT(($B$1461:$B$1491=$J1422)*1,F$1461:F$1491))</f>
        <v>-0.55485113023741484</v>
      </c>
      <c r="O1422" s="2" cm="1">
        <f t="array" ref="O1422">IF(G1422="","",G1422-SUMPRODUCT(($B$1461:$B$1491=$J1422)*1,G$1461:G$1491))</f>
        <v>-0.52658809736549728</v>
      </c>
    </row>
    <row r="1423" spans="1:15" x14ac:dyDescent="0.55000000000000004">
      <c r="A1423" s="3">
        <v>46</v>
      </c>
      <c r="B1423" s="4">
        <v>25</v>
      </c>
      <c r="C1423" s="2">
        <f>IFERROR(LN(実質付加価値!C1423),"")</f>
        <v>12.07629601013867</v>
      </c>
      <c r="D1423" s="2">
        <f>IFERROR(LN(実質付加価値!D1423),"")</f>
        <v>12.15862697662903</v>
      </c>
      <c r="E1423" s="2">
        <f>IFERROR(LN(実質付加価値!E1423),"")</f>
        <v>12.207273908097864</v>
      </c>
      <c r="F1423" s="2">
        <f>IFERROR(LN(実質付加価値!F1423),"")</f>
        <v>12.172970106844264</v>
      </c>
      <c r="G1423" s="2">
        <f>IFERROR(LN(実質付加価値!G1423),"")</f>
        <v>12.344715396601057</v>
      </c>
      <c r="I1423" s="3">
        <v>46</v>
      </c>
      <c r="J1423" s="3">
        <v>25</v>
      </c>
      <c r="K1423" s="2" cm="1">
        <f t="array" ref="K1423">IF(C1423="","",C1423-SUMPRODUCT(($B$1461:$B$1491=$J1423)*1,C$1461:C$1491))</f>
        <v>-0.24776977155816127</v>
      </c>
      <c r="L1423" s="2" cm="1">
        <f t="array" ref="L1423">IF(D1423="","",D1423-SUMPRODUCT(($B$1461:$B$1491=$J1423)*1,D$1461:D$1491))</f>
        <v>-0.27600535429002093</v>
      </c>
      <c r="M1423" s="2" cm="1">
        <f t="array" ref="M1423">IF(E1423="","",E1423-SUMPRODUCT(($B$1461:$B$1491=$J1423)*1,E$1461:E$1491))</f>
        <v>-0.20443795091193628</v>
      </c>
      <c r="N1423" s="2" cm="1">
        <f t="array" ref="N1423">IF(F1423="","",F1423-SUMPRODUCT(($B$1461:$B$1491=$J1423)*1,F$1461:F$1491))</f>
        <v>-0.27932682866035208</v>
      </c>
      <c r="O1423" s="2" cm="1">
        <f t="array" ref="O1423">IF(G1423="","",G1423-SUMPRODUCT(($B$1461:$B$1491=$J1423)*1,G$1461:G$1491))</f>
        <v>-0.252247334325304</v>
      </c>
    </row>
    <row r="1424" spans="1:15" x14ac:dyDescent="0.55000000000000004">
      <c r="A1424" s="3">
        <v>46</v>
      </c>
      <c r="B1424" s="4">
        <v>26</v>
      </c>
      <c r="C1424" s="2">
        <f>IFERROR(LN(実質付加価値!C1424),"")</f>
        <v>11.877171300551701</v>
      </c>
      <c r="D1424" s="2">
        <f>IFERROR(LN(実質付加価値!D1424),"")</f>
        <v>11.950753727436602</v>
      </c>
      <c r="E1424" s="2">
        <f>IFERROR(LN(実質付加価値!E1424),"")</f>
        <v>11.948504530943291</v>
      </c>
      <c r="F1424" s="2">
        <f>IFERROR(LN(実質付加価値!F1424),"")</f>
        <v>11.937159118941993</v>
      </c>
      <c r="G1424" s="2">
        <f>IFERROR(LN(実質付加価値!G1424),"")</f>
        <v>11.90256725215683</v>
      </c>
      <c r="I1424" s="3">
        <v>46</v>
      </c>
      <c r="J1424" s="3">
        <v>26</v>
      </c>
      <c r="K1424" s="2" cm="1">
        <f t="array" ref="K1424">IF(C1424="","",C1424-SUMPRODUCT(($B$1461:$B$1491=$J1424)*1,C$1461:C$1491))</f>
        <v>-0.41726626133391242</v>
      </c>
      <c r="L1424" s="2" cm="1">
        <f t="array" ref="L1424">IF(D1424="","",D1424-SUMPRODUCT(($B$1461:$B$1491=$J1424)*1,D$1461:D$1491))</f>
        <v>-0.44014533850673665</v>
      </c>
      <c r="M1424" s="2" cm="1">
        <f t="array" ref="M1424">IF(E1424="","",E1424-SUMPRODUCT(($B$1461:$B$1491=$J1424)*1,E$1461:E$1491))</f>
        <v>-0.45302744223616642</v>
      </c>
      <c r="N1424" s="2" cm="1">
        <f t="array" ref="N1424">IF(F1424="","",F1424-SUMPRODUCT(($B$1461:$B$1491=$J1424)*1,F$1461:F$1491))</f>
        <v>-0.44695316354557413</v>
      </c>
      <c r="O1424" s="2" cm="1">
        <f t="array" ref="O1424">IF(G1424="","",G1424-SUMPRODUCT(($B$1461:$B$1491=$J1424)*1,G$1461:G$1491))</f>
        <v>-0.44689624548158946</v>
      </c>
    </row>
    <row r="1425" spans="1:15" x14ac:dyDescent="0.55000000000000004">
      <c r="A1425" s="3">
        <v>46</v>
      </c>
      <c r="B1425" s="4">
        <v>27</v>
      </c>
      <c r="C1425" s="2">
        <f>IFERROR(LN(実質付加価値!C1425),"")</f>
        <v>12.546235810459093</v>
      </c>
      <c r="D1425" s="2">
        <f>IFERROR(LN(実質付加価値!D1425),"")</f>
        <v>12.553016249040761</v>
      </c>
      <c r="E1425" s="2">
        <f>IFERROR(LN(実質付加価値!E1425),"")</f>
        <v>12.537626223591532</v>
      </c>
      <c r="F1425" s="2">
        <f>IFERROR(LN(実質付加価値!F1425),"")</f>
        <v>12.539806733756622</v>
      </c>
      <c r="G1425" s="2">
        <f>IFERROR(LN(実質付加価値!G1425),"")</f>
        <v>12.556845074590155</v>
      </c>
      <c r="I1425" s="3">
        <v>46</v>
      </c>
      <c r="J1425" s="3">
        <v>27</v>
      </c>
      <c r="K1425" s="2" cm="1">
        <f t="array" ref="K1425">IF(C1425="","",C1425-SUMPRODUCT(($B$1461:$B$1491=$J1425)*1,C$1461:C$1491))</f>
        <v>-0.41355646005033719</v>
      </c>
      <c r="L1425" s="2" cm="1">
        <f t="array" ref="L1425">IF(D1425="","",D1425-SUMPRODUCT(($B$1461:$B$1491=$J1425)*1,D$1461:D$1491))</f>
        <v>-0.45205476572442649</v>
      </c>
      <c r="M1425" s="2" cm="1">
        <f t="array" ref="M1425">IF(E1425="","",E1425-SUMPRODUCT(($B$1461:$B$1491=$J1425)*1,E$1461:E$1491))</f>
        <v>-0.49300204952424842</v>
      </c>
      <c r="N1425" s="2" cm="1">
        <f t="array" ref="N1425">IF(F1425="","",F1425-SUMPRODUCT(($B$1461:$B$1491=$J1425)*1,F$1461:F$1491))</f>
        <v>-0.48463217554151861</v>
      </c>
      <c r="O1425" s="2" cm="1">
        <f t="array" ref="O1425">IF(G1425="","",G1425-SUMPRODUCT(($B$1461:$B$1491=$J1425)*1,G$1461:G$1491))</f>
        <v>-0.47827420433945811</v>
      </c>
    </row>
    <row r="1426" spans="1:15" x14ac:dyDescent="0.55000000000000004">
      <c r="A1426" s="3">
        <v>46</v>
      </c>
      <c r="B1426" s="4">
        <v>28</v>
      </c>
      <c r="C1426" s="2">
        <f>IFERROR(LN(実質付加価値!C1426),"")</f>
        <v>12.755144012924893</v>
      </c>
      <c r="D1426" s="2">
        <f>IFERROR(LN(実質付加価値!D1426),"")</f>
        <v>12.837763810254801</v>
      </c>
      <c r="E1426" s="2">
        <f>IFERROR(LN(実質付加価値!E1426),"")</f>
        <v>12.923660726881693</v>
      </c>
      <c r="F1426" s="2">
        <f>IFERROR(LN(実質付加価値!F1426),"")</f>
        <v>12.960982250694492</v>
      </c>
      <c r="G1426" s="2">
        <f>IFERROR(LN(実質付加価値!G1426),"")</f>
        <v>12.988846301769399</v>
      </c>
      <c r="I1426" s="3">
        <v>46</v>
      </c>
      <c r="J1426" s="3">
        <v>28</v>
      </c>
      <c r="K1426" s="2" cm="1">
        <f t="array" ref="K1426">IF(C1426="","",C1426-SUMPRODUCT(($B$1461:$B$1491=$J1426)*1,C$1461:C$1491))</f>
        <v>-4.7672053624499E-2</v>
      </c>
      <c r="L1426" s="2" cm="1">
        <f t="array" ref="L1426">IF(D1426="","",D1426-SUMPRODUCT(($B$1461:$B$1491=$J1426)*1,D$1461:D$1491))</f>
        <v>-5.4911674259610521E-2</v>
      </c>
      <c r="M1426" s="2" cm="1">
        <f t="array" ref="M1426">IF(E1426="","",E1426-SUMPRODUCT(($B$1461:$B$1491=$J1426)*1,E$1461:E$1491))</f>
        <v>-4.6601418868286615E-2</v>
      </c>
      <c r="N1426" s="2" cm="1">
        <f t="array" ref="N1426">IF(F1426="","",F1426-SUMPRODUCT(($B$1461:$B$1491=$J1426)*1,F$1461:F$1491))</f>
        <v>-3.0854958885681683E-2</v>
      </c>
      <c r="O1426" s="2" cm="1">
        <f t="array" ref="O1426">IF(G1426="","",G1426-SUMPRODUCT(($B$1461:$B$1491=$J1426)*1,G$1461:G$1491))</f>
        <v>-5.2185120972257693E-2</v>
      </c>
    </row>
    <row r="1427" spans="1:15" x14ac:dyDescent="0.55000000000000004">
      <c r="A1427" s="3">
        <v>46</v>
      </c>
      <c r="B1427" s="4">
        <v>29</v>
      </c>
      <c r="C1427" s="2">
        <f>IFERROR(LN(実質付加価値!C1427),"")</f>
        <v>12.457232526609468</v>
      </c>
      <c r="D1427" s="2">
        <f>IFERROR(LN(実質付加価値!D1427),"")</f>
        <v>12.500057104989148</v>
      </c>
      <c r="E1427" s="2">
        <f>IFERROR(LN(実質付加価値!E1427),"")</f>
        <v>12.551095161062078</v>
      </c>
      <c r="F1427" s="2">
        <f>IFERROR(LN(実質付加価値!F1427),"")</f>
        <v>12.559190039512336</v>
      </c>
      <c r="G1427" s="2">
        <f>IFERROR(LN(実質付加価値!G1427),"")</f>
        <v>12.566746862330159</v>
      </c>
      <c r="I1427" s="3">
        <v>46</v>
      </c>
      <c r="J1427" s="3">
        <v>29</v>
      </c>
      <c r="K1427" s="2" cm="1">
        <f t="array" ref="K1427">IF(C1427="","",C1427-SUMPRODUCT(($B$1461:$B$1491=$J1427)*1,C$1461:C$1491))</f>
        <v>-0.11854586283725865</v>
      </c>
      <c r="L1427" s="2" cm="1">
        <f t="array" ref="L1427">IF(D1427="","",D1427-SUMPRODUCT(($B$1461:$B$1491=$J1427)*1,D$1461:D$1491))</f>
        <v>-0.10376477398511774</v>
      </c>
      <c r="M1427" s="2" cm="1">
        <f t="array" ref="M1427">IF(E1427="","",E1427-SUMPRODUCT(($B$1461:$B$1491=$J1427)*1,E$1461:E$1491))</f>
        <v>-7.6893232337274853E-2</v>
      </c>
      <c r="N1427" s="2" cm="1">
        <f t="array" ref="N1427">IF(F1427="","",F1427-SUMPRODUCT(($B$1461:$B$1491=$J1427)*1,F$1461:F$1491))</f>
        <v>-7.3250503458417882E-2</v>
      </c>
      <c r="O1427" s="2" cm="1">
        <f t="array" ref="O1427">IF(G1427="","",G1427-SUMPRODUCT(($B$1461:$B$1491=$J1427)*1,G$1461:G$1491))</f>
        <v>-7.0443518382587555E-2</v>
      </c>
    </row>
    <row r="1428" spans="1:15" x14ac:dyDescent="0.55000000000000004">
      <c r="A1428" s="3">
        <v>46</v>
      </c>
      <c r="B1428" s="4">
        <v>30</v>
      </c>
      <c r="C1428" s="2">
        <f>IFERROR(LN(実質付加価値!C1428),"")</f>
        <v>13.14942517624908</v>
      </c>
      <c r="D1428" s="2">
        <f>IFERROR(LN(実質付加価値!D1428),"")</f>
        <v>13.30095221825278</v>
      </c>
      <c r="E1428" s="2">
        <f>IFERROR(LN(実質付加価値!E1428),"")</f>
        <v>13.383251370347804</v>
      </c>
      <c r="F1428" s="2">
        <f>IFERROR(LN(実質付加価値!F1428),"")</f>
        <v>13.392992700095927</v>
      </c>
      <c r="G1428" s="2">
        <f>IFERROR(LN(実質付加価値!G1428),"")</f>
        <v>13.434165418527382</v>
      </c>
      <c r="I1428" s="3">
        <v>46</v>
      </c>
      <c r="J1428" s="3">
        <v>30</v>
      </c>
      <c r="K1428" s="2" cm="1">
        <f t="array" ref="K1428">IF(C1428="","",C1428-SUMPRODUCT(($B$1461:$B$1491=$J1428)*1,C$1461:C$1491))</f>
        <v>-5.968330006057343E-3</v>
      </c>
      <c r="L1428" s="2" cm="1">
        <f t="array" ref="L1428">IF(D1428="","",D1428-SUMPRODUCT(($B$1461:$B$1491=$J1428)*1,D$1461:D$1491))</f>
        <v>-1.2050715437952775E-2</v>
      </c>
      <c r="M1428" s="2" cm="1">
        <f t="array" ref="M1428">IF(E1428="","",E1428-SUMPRODUCT(($B$1461:$B$1491=$J1428)*1,E$1461:E$1491))</f>
        <v>4.2253480728149384E-4</v>
      </c>
      <c r="N1428" s="2" cm="1">
        <f t="array" ref="N1428">IF(F1428="","",F1428-SUMPRODUCT(($B$1461:$B$1491=$J1428)*1,F$1461:F$1491))</f>
        <v>7.8693036101480374E-3</v>
      </c>
      <c r="O1428" s="2" cm="1">
        <f t="array" ref="O1428">IF(G1428="","",G1428-SUMPRODUCT(($B$1461:$B$1491=$J1428)*1,G$1461:G$1491))</f>
        <v>9.6759886014297081E-4</v>
      </c>
    </row>
    <row r="1429" spans="1:15" x14ac:dyDescent="0.55000000000000004">
      <c r="A1429" s="3">
        <v>46</v>
      </c>
      <c r="B1429" s="4">
        <v>31</v>
      </c>
      <c r="C1429" s="2">
        <f>IFERROR(LN(実質付加価値!C1429),"")</f>
        <v>12.461409327697606</v>
      </c>
      <c r="D1429" s="2">
        <f>IFERROR(LN(実質付加価値!D1429),"")</f>
        <v>12.364518874423011</v>
      </c>
      <c r="E1429" s="2">
        <f>IFERROR(LN(実質付加価値!E1429),"")</f>
        <v>12.335355897165046</v>
      </c>
      <c r="F1429" s="2">
        <f>IFERROR(LN(実質付加価値!F1429),"")</f>
        <v>12.210282754206441</v>
      </c>
      <c r="G1429" s="2">
        <f>IFERROR(LN(実質付加価値!G1429),"")</f>
        <v>12.219911607917714</v>
      </c>
      <c r="I1429" s="3">
        <v>46</v>
      </c>
      <c r="J1429" s="3">
        <v>31</v>
      </c>
      <c r="K1429" s="2" cm="1">
        <f t="array" ref="K1429">IF(C1429="","",C1429-SUMPRODUCT(($B$1461:$B$1491=$J1429)*1,C$1461:C$1491))</f>
        <v>-0.23726470675677902</v>
      </c>
      <c r="L1429" s="2" cm="1">
        <f t="array" ref="L1429">IF(D1429="","",D1429-SUMPRODUCT(($B$1461:$B$1491=$J1429)*1,D$1461:D$1491))</f>
        <v>-0.23699924732066258</v>
      </c>
      <c r="M1429" s="2" cm="1">
        <f t="array" ref="M1429">IF(E1429="","",E1429-SUMPRODUCT(($B$1461:$B$1491=$J1429)*1,E$1461:E$1491))</f>
        <v>-0.23936855456488004</v>
      </c>
      <c r="N1429" s="2" cm="1">
        <f t="array" ref="N1429">IF(F1429="","",F1429-SUMPRODUCT(($B$1461:$B$1491=$J1429)*1,F$1461:F$1491))</f>
        <v>-0.23818467648008301</v>
      </c>
      <c r="O1429" s="2" cm="1">
        <f t="array" ref="O1429">IF(G1429="","",G1429-SUMPRODUCT(($B$1461:$B$1491=$J1429)*1,G$1461:G$1491))</f>
        <v>-0.227641842421896</v>
      </c>
    </row>
    <row r="1430" spans="1:15" x14ac:dyDescent="0.55000000000000004">
      <c r="A1430" s="3">
        <v>47</v>
      </c>
      <c r="B1430" s="4">
        <v>1</v>
      </c>
      <c r="C1430" s="2">
        <f>IFERROR(LN(実質付加価値!C1430),"")</f>
        <v>11.343943053029113</v>
      </c>
      <c r="D1430" s="2">
        <f>IFERROR(LN(実質付加価値!D1430),"")</f>
        <v>11.106774740151273</v>
      </c>
      <c r="E1430" s="2">
        <f>IFERROR(LN(実質付加価値!E1430),"")</f>
        <v>10.958851131374365</v>
      </c>
      <c r="F1430" s="2">
        <f>IFERROR(LN(実質付加価値!F1430),"")</f>
        <v>10.774252599678736</v>
      </c>
      <c r="G1430" s="2">
        <f>IFERROR(LN(実質付加価値!G1430),"")</f>
        <v>10.812089513171342</v>
      </c>
      <c r="I1430" s="3">
        <v>47</v>
      </c>
      <c r="J1430" s="3">
        <v>1</v>
      </c>
      <c r="K1430" s="2" cm="1">
        <f t="array" ref="K1430">IF(C1430="","",C1430-SUMPRODUCT(($B$1461:$B$1491=$J1430)*1,C$1461:C$1491))</f>
        <v>-0.2562892809066426</v>
      </c>
      <c r="L1430" s="2" cm="1">
        <f t="array" ref="L1430">IF(D1430="","",D1430-SUMPRODUCT(($B$1461:$B$1491=$J1430)*1,D$1461:D$1491))</f>
        <v>-0.35299197893027667</v>
      </c>
      <c r="M1430" s="2" cm="1">
        <f t="array" ref="M1430">IF(E1430="","",E1430-SUMPRODUCT(($B$1461:$B$1491=$J1430)*1,E$1461:E$1491))</f>
        <v>-0.40238470171123275</v>
      </c>
      <c r="N1430" s="2" cm="1">
        <f t="array" ref="N1430">IF(F1430="","",F1430-SUMPRODUCT(($B$1461:$B$1491=$J1430)*1,F$1461:F$1491))</f>
        <v>-0.54797906889978698</v>
      </c>
      <c r="O1430" s="2" cm="1">
        <f t="array" ref="O1430">IF(G1430="","",G1430-SUMPRODUCT(($B$1461:$B$1491=$J1430)*1,G$1461:G$1491))</f>
        <v>-0.59260194717694148</v>
      </c>
    </row>
    <row r="1431" spans="1:15" x14ac:dyDescent="0.55000000000000004">
      <c r="A1431" s="3">
        <v>47</v>
      </c>
      <c r="B1431" s="4">
        <v>2</v>
      </c>
      <c r="C1431" s="2">
        <f>IFERROR(LN(実質付加価値!C1431),"")</f>
        <v>7.9294709441908005</v>
      </c>
      <c r="D1431" s="2">
        <f>IFERROR(LN(実質付加価値!D1431),"")</f>
        <v>8.4171551468034895</v>
      </c>
      <c r="E1431" s="2">
        <f>IFERROR(LN(実質付加価値!E1431),"")</f>
        <v>8.7731690879175623</v>
      </c>
      <c r="F1431" s="2">
        <f>IFERROR(LN(実質付加価値!F1431),"")</f>
        <v>8.8077429576598565</v>
      </c>
      <c r="G1431" s="2">
        <f>IFERROR(LN(実質付加価値!G1431),"")</f>
        <v>8.6300724960761688</v>
      </c>
      <c r="I1431" s="3">
        <v>47</v>
      </c>
      <c r="J1431" s="3">
        <v>2</v>
      </c>
      <c r="K1431" s="2" cm="1">
        <f t="array" ref="K1431">IF(C1431="","",C1431-SUMPRODUCT(($B$1461:$B$1491=$J1431)*1,C$1461:C$1491))</f>
        <v>-0.53837568390453683</v>
      </c>
      <c r="L1431" s="2" cm="1">
        <f t="array" ref="L1431">IF(D1431="","",D1431-SUMPRODUCT(($B$1461:$B$1491=$J1431)*1,D$1461:D$1491))</f>
        <v>-0.1811190095565145</v>
      </c>
      <c r="M1431" s="2" cm="1">
        <f t="array" ref="M1431">IF(E1431="","",E1431-SUMPRODUCT(($B$1461:$B$1491=$J1431)*1,E$1461:E$1491))</f>
        <v>0.21233597248166802</v>
      </c>
      <c r="N1431" s="2" cm="1">
        <f t="array" ref="N1431">IF(F1431="","",F1431-SUMPRODUCT(($B$1461:$B$1491=$J1431)*1,F$1461:F$1491))</f>
        <v>0.2705532616440145</v>
      </c>
      <c r="O1431" s="2" cm="1">
        <f t="array" ref="O1431">IF(G1431="","",G1431-SUMPRODUCT(($B$1461:$B$1491=$J1431)*1,G$1461:G$1491))</f>
        <v>0.34141861312006228</v>
      </c>
    </row>
    <row r="1432" spans="1:15" x14ac:dyDescent="0.55000000000000004">
      <c r="A1432" s="3">
        <v>47</v>
      </c>
      <c r="B1432" s="4">
        <v>3</v>
      </c>
      <c r="C1432" s="2">
        <f>IFERROR(LN(実質付加価値!C1432),"")</f>
        <v>11.183138779777879</v>
      </c>
      <c r="D1432" s="2">
        <f>IFERROR(LN(実質付加価値!D1432),"")</f>
        <v>11.349968137682211</v>
      </c>
      <c r="E1432" s="2">
        <f>IFERROR(LN(実質付加価値!E1432),"")</f>
        <v>11.350960579641114</v>
      </c>
      <c r="F1432" s="2">
        <f>IFERROR(LN(実質付加価値!F1432),"")</f>
        <v>11.277234903814765</v>
      </c>
      <c r="G1432" s="2">
        <f>IFERROR(LN(実質付加価値!G1432),"")</f>
        <v>11.2416461528456</v>
      </c>
      <c r="I1432" s="3">
        <v>47</v>
      </c>
      <c r="J1432" s="3">
        <v>3</v>
      </c>
      <c r="K1432" s="2" cm="1">
        <f t="array" ref="K1432">IF(C1432="","",C1432-SUMPRODUCT(($B$1461:$B$1491=$J1432)*1,C$1461:C$1491))</f>
        <v>-0.8802852870089044</v>
      </c>
      <c r="L1432" s="2" cm="1">
        <f t="array" ref="L1432">IF(D1432="","",D1432-SUMPRODUCT(($B$1461:$B$1491=$J1432)*1,D$1461:D$1491))</f>
        <v>-0.74256977797606005</v>
      </c>
      <c r="M1432" s="2" cm="1">
        <f t="array" ref="M1432">IF(E1432="","",E1432-SUMPRODUCT(($B$1461:$B$1491=$J1432)*1,E$1461:E$1491))</f>
        <v>-0.78330067148525551</v>
      </c>
      <c r="N1432" s="2" cm="1">
        <f t="array" ref="N1432">IF(F1432="","",F1432-SUMPRODUCT(($B$1461:$B$1491=$J1432)*1,F$1461:F$1491))</f>
        <v>-0.78729588496128677</v>
      </c>
      <c r="O1432" s="2" cm="1">
        <f t="array" ref="O1432">IF(G1432="","",G1432-SUMPRODUCT(($B$1461:$B$1491=$J1432)*1,G$1461:G$1491))</f>
        <v>-0.86280131482801359</v>
      </c>
    </row>
    <row r="1433" spans="1:15" x14ac:dyDescent="0.55000000000000004">
      <c r="A1433" s="3">
        <v>47</v>
      </c>
      <c r="B1433" s="4">
        <v>4</v>
      </c>
      <c r="C1433" s="2">
        <f>IFERROR(LN(実質付加価値!C1433),"")</f>
        <v>7.4492407469840289</v>
      </c>
      <c r="D1433" s="2">
        <f>IFERROR(LN(実質付加価値!D1433),"")</f>
        <v>7.7822326723767627</v>
      </c>
      <c r="E1433" s="2">
        <f>IFERROR(LN(実質付加価値!E1433),"")</f>
        <v>7.6045265804992548</v>
      </c>
      <c r="F1433" s="2">
        <f>IFERROR(LN(実質付加価値!F1433),"")</f>
        <v>7.4893758662339662</v>
      </c>
      <c r="G1433" s="2">
        <f>IFERROR(LN(実質付加価値!G1433),"")</f>
        <v>7.4346252627373461</v>
      </c>
      <c r="I1433" s="3">
        <v>47</v>
      </c>
      <c r="J1433" s="3">
        <v>4</v>
      </c>
      <c r="K1433" s="2" cm="1">
        <f t="array" ref="K1433">IF(C1433="","",C1433-SUMPRODUCT(($B$1461:$B$1491=$J1433)*1,C$1461:C$1491))</f>
        <v>-2.4842809099815844</v>
      </c>
      <c r="L1433" s="2" cm="1">
        <f t="array" ref="L1433">IF(D1433="","",D1433-SUMPRODUCT(($B$1461:$B$1491=$J1433)*1,D$1461:D$1491))</f>
        <v>-2.2481101213998205</v>
      </c>
      <c r="M1433" s="2" cm="1">
        <f t="array" ref="M1433">IF(E1433="","",E1433-SUMPRODUCT(($B$1461:$B$1491=$J1433)*1,E$1461:E$1491))</f>
        <v>-2.3341796279618352</v>
      </c>
      <c r="N1433" s="2" cm="1">
        <f t="array" ref="N1433">IF(F1433="","",F1433-SUMPRODUCT(($B$1461:$B$1491=$J1433)*1,F$1461:F$1491))</f>
        <v>-2.3367871051276774</v>
      </c>
      <c r="O1433" s="2" cm="1">
        <f t="array" ref="O1433">IF(G1433="","",G1433-SUMPRODUCT(($B$1461:$B$1491=$J1433)*1,G$1461:G$1491))</f>
        <v>-2.3664933693826997</v>
      </c>
    </row>
    <row r="1434" spans="1:15" x14ac:dyDescent="0.55000000000000004">
      <c r="A1434" s="3">
        <v>47</v>
      </c>
      <c r="B1434" s="4">
        <v>5</v>
      </c>
      <c r="C1434" s="2">
        <f>IFERROR(LN(実質付加価値!C1434),"")</f>
        <v>7.5369301660943169</v>
      </c>
      <c r="D1434" s="2">
        <f>IFERROR(LN(実質付加価値!D1434),"")</f>
        <v>7.7662563664581965</v>
      </c>
      <c r="E1434" s="2">
        <f>IFERROR(LN(実質付加価値!E1434),"")</f>
        <v>7.6011540643436346</v>
      </c>
      <c r="F1434" s="2">
        <f>IFERROR(LN(実質付加価値!F1434),"")</f>
        <v>7.4882039825038609</v>
      </c>
      <c r="G1434" s="2">
        <f>IFERROR(LN(実質付加価値!G1434),"")</f>
        <v>7.4594766794596099</v>
      </c>
      <c r="I1434" s="3">
        <v>47</v>
      </c>
      <c r="J1434" s="3">
        <v>5</v>
      </c>
      <c r="K1434" s="2" cm="1">
        <f t="array" ref="K1434">IF(C1434="","",C1434-SUMPRODUCT(($B$1461:$B$1491=$J1434)*1,C$1461:C$1491))</f>
        <v>-2.7002263009560874</v>
      </c>
      <c r="L1434" s="2" cm="1">
        <f t="array" ref="L1434">IF(D1434="","",D1434-SUMPRODUCT(($B$1461:$B$1491=$J1434)*1,D$1461:D$1491))</f>
        <v>-2.6149503608377485</v>
      </c>
      <c r="M1434" s="2" cm="1">
        <f t="array" ref="M1434">IF(E1434="","",E1434-SUMPRODUCT(($B$1461:$B$1491=$J1434)*1,E$1461:E$1491))</f>
        <v>-2.8223131858676327</v>
      </c>
      <c r="N1434" s="2" cm="1">
        <f t="array" ref="N1434">IF(F1434="","",F1434-SUMPRODUCT(($B$1461:$B$1491=$J1434)*1,F$1461:F$1491))</f>
        <v>-2.7646647189256273</v>
      </c>
      <c r="O1434" s="2" cm="1">
        <f t="array" ref="O1434">IF(G1434="","",G1434-SUMPRODUCT(($B$1461:$B$1491=$J1434)*1,G$1461:G$1491))</f>
        <v>-2.8598227218385306</v>
      </c>
    </row>
    <row r="1435" spans="1:15" x14ac:dyDescent="0.55000000000000004">
      <c r="A1435" s="3">
        <v>47</v>
      </c>
      <c r="B1435" s="4">
        <v>6</v>
      </c>
      <c r="C1435" s="2">
        <f>IFERROR(LN(実質付加価値!C1435),"")</f>
        <v>10.231253447155694</v>
      </c>
      <c r="D1435" s="2">
        <f>IFERROR(LN(実質付加価値!D1435),"")</f>
        <v>9.0289125677912239</v>
      </c>
      <c r="E1435" s="2">
        <f>IFERROR(LN(実質付加価値!E1435),"")</f>
        <v>8.9711419650005624</v>
      </c>
      <c r="F1435" s="2">
        <f>IFERROR(LN(実質付加価値!F1435),"")</f>
        <v>9.0196553121150274</v>
      </c>
      <c r="G1435" s="2">
        <f>IFERROR(LN(実質付加価値!G1435),"")</f>
        <v>9.0481692141405237</v>
      </c>
      <c r="I1435" s="3">
        <v>47</v>
      </c>
      <c r="J1435" s="3">
        <v>6</v>
      </c>
      <c r="K1435" s="2" cm="1">
        <f t="array" ref="K1435">IF(C1435="","",C1435-SUMPRODUCT(($B$1461:$B$1491=$J1435)*1,C$1461:C$1491))</f>
        <v>-1.6082126789387612</v>
      </c>
      <c r="L1435" s="2" cm="1">
        <f t="array" ref="L1435">IF(D1435="","",D1435-SUMPRODUCT(($B$1461:$B$1491=$J1435)*1,D$1461:D$1491))</f>
        <v>-2.8684906821002318</v>
      </c>
      <c r="M1435" s="2" cm="1">
        <f t="array" ref="M1435">IF(E1435="","",E1435-SUMPRODUCT(($B$1461:$B$1491=$J1435)*1,E$1461:E$1491))</f>
        <v>-3.0788432037551079</v>
      </c>
      <c r="N1435" s="2" cm="1">
        <f t="array" ref="N1435">IF(F1435="","",F1435-SUMPRODUCT(($B$1461:$B$1491=$J1435)*1,F$1461:F$1491))</f>
        <v>-3.0324023287426822</v>
      </c>
      <c r="O1435" s="2" cm="1">
        <f t="array" ref="O1435">IF(G1435="","",G1435-SUMPRODUCT(($B$1461:$B$1491=$J1435)*1,G$1461:G$1491))</f>
        <v>-3.0325795720271245</v>
      </c>
    </row>
    <row r="1436" spans="1:15" x14ac:dyDescent="0.55000000000000004">
      <c r="A1436" s="3">
        <v>47</v>
      </c>
      <c r="B1436" s="4">
        <v>7</v>
      </c>
      <c r="C1436" s="2">
        <f>IFERROR(LN(実質付加価値!C1436),"")</f>
        <v>9.7175608469603283</v>
      </c>
      <c r="D1436" s="2">
        <f>IFERROR(LN(実質付加価値!D1436),"")</f>
        <v>9.8087851543485893</v>
      </c>
      <c r="E1436" s="2">
        <f>IFERROR(LN(実質付加価値!E1436),"")</f>
        <v>9.9352904283499104</v>
      </c>
      <c r="F1436" s="2">
        <f>IFERROR(LN(実質付加価値!F1436),"")</f>
        <v>9.8966192497238001</v>
      </c>
      <c r="G1436" s="2">
        <f>IFERROR(LN(実質付加価値!G1436),"")</f>
        <v>9.5775347482231332</v>
      </c>
      <c r="I1436" s="3">
        <v>47</v>
      </c>
      <c r="J1436" s="3">
        <v>7</v>
      </c>
      <c r="K1436" s="2" cm="1">
        <f t="array" ref="K1436">IF(C1436="","",C1436-SUMPRODUCT(($B$1461:$B$1491=$J1436)*1,C$1461:C$1491))</f>
        <v>-0.78765966467884851</v>
      </c>
      <c r="L1436" s="2" cm="1">
        <f t="array" ref="L1436">IF(D1436="","",D1436-SUMPRODUCT(($B$1461:$B$1491=$J1436)*1,D$1461:D$1491))</f>
        <v>-0.91346729480843258</v>
      </c>
      <c r="M1436" s="2" cm="1">
        <f t="array" ref="M1436">IF(E1436="","",E1436-SUMPRODUCT(($B$1461:$B$1491=$J1436)*1,E$1461:E$1491))</f>
        <v>-0.71964688471343941</v>
      </c>
      <c r="N1436" s="2" cm="1">
        <f t="array" ref="N1436">IF(F1436="","",F1436-SUMPRODUCT(($B$1461:$B$1491=$J1436)*1,F$1461:F$1491))</f>
        <v>-0.74838641821668439</v>
      </c>
      <c r="O1436" s="2" cm="1">
        <f t="array" ref="O1436">IF(G1436="","",G1436-SUMPRODUCT(($B$1461:$B$1491=$J1436)*1,G$1461:G$1491))</f>
        <v>-1.0968142976102282</v>
      </c>
    </row>
    <row r="1437" spans="1:15" x14ac:dyDescent="0.55000000000000004">
      <c r="A1437" s="3">
        <v>47</v>
      </c>
      <c r="B1437" s="4">
        <v>8</v>
      </c>
      <c r="C1437" s="2">
        <f>IFERROR(LN(実質付加価値!C1437),"")</f>
        <v>9.1404873096280976</v>
      </c>
      <c r="D1437" s="2">
        <f>IFERROR(LN(実質付加価値!D1437),"")</f>
        <v>9.1088974565559937</v>
      </c>
      <c r="E1437" s="2">
        <f>IFERROR(LN(実質付加価値!E1437),"")</f>
        <v>8.8159943158399727</v>
      </c>
      <c r="F1437" s="2">
        <f>IFERROR(LN(実質付加価値!F1437),"")</f>
        <v>8.8852894853950737</v>
      </c>
      <c r="G1437" s="2">
        <f>IFERROR(LN(実質付加価値!G1437),"")</f>
        <v>9.1395145439057792</v>
      </c>
      <c r="I1437" s="3">
        <v>47</v>
      </c>
      <c r="J1437" s="3">
        <v>8</v>
      </c>
      <c r="K1437" s="2" cm="1">
        <f t="array" ref="K1437">IF(C1437="","",C1437-SUMPRODUCT(($B$1461:$B$1491=$J1437)*1,C$1461:C$1491))</f>
        <v>-2.3953196816089495</v>
      </c>
      <c r="L1437" s="2" cm="1">
        <f t="array" ref="L1437">IF(D1437="","",D1437-SUMPRODUCT(($B$1461:$B$1491=$J1437)*1,D$1461:D$1491))</f>
        <v>-2.4813491621806012</v>
      </c>
      <c r="M1437" s="2" cm="1">
        <f t="array" ref="M1437">IF(E1437="","",E1437-SUMPRODUCT(($B$1461:$B$1491=$J1437)*1,E$1461:E$1491))</f>
        <v>-2.6260594968667395</v>
      </c>
      <c r="N1437" s="2" cm="1">
        <f t="array" ref="N1437">IF(F1437="","",F1437-SUMPRODUCT(($B$1461:$B$1491=$J1437)*1,F$1461:F$1491))</f>
        <v>-2.5304858912311872</v>
      </c>
      <c r="O1437" s="2" cm="1">
        <f t="array" ref="O1437">IF(G1437="","",G1437-SUMPRODUCT(($B$1461:$B$1491=$J1437)*1,G$1461:G$1491))</f>
        <v>-2.1020046590383927</v>
      </c>
    </row>
    <row r="1438" spans="1:15" x14ac:dyDescent="0.55000000000000004">
      <c r="A1438" s="3">
        <v>47</v>
      </c>
      <c r="B1438" s="4">
        <v>9</v>
      </c>
      <c r="C1438" s="2">
        <f>IFERROR(LN(実質付加価値!C1438),"")</f>
        <v>9.5903065380739072</v>
      </c>
      <c r="D1438" s="2">
        <f>IFERROR(LN(実質付加価値!D1438),"")</f>
        <v>9.8569824424753065</v>
      </c>
      <c r="E1438" s="2">
        <f>IFERROR(LN(実質付加価値!E1438),"")</f>
        <v>9.6992231810516287</v>
      </c>
      <c r="F1438" s="2">
        <f>IFERROR(LN(実質付加価値!F1438),"")</f>
        <v>10.024501819576559</v>
      </c>
      <c r="G1438" s="2">
        <f>IFERROR(LN(実質付加価値!G1438),"")</f>
        <v>9.8683795227314821</v>
      </c>
      <c r="I1438" s="3">
        <v>47</v>
      </c>
      <c r="J1438" s="3">
        <v>9</v>
      </c>
      <c r="K1438" s="2" cm="1">
        <f t="array" ref="K1438">IF(C1438="","",C1438-SUMPRODUCT(($B$1461:$B$1491=$J1438)*1,C$1461:C$1491))</f>
        <v>-1.4307694921436873</v>
      </c>
      <c r="L1438" s="2" cm="1">
        <f t="array" ref="L1438">IF(D1438="","",D1438-SUMPRODUCT(($B$1461:$B$1491=$J1438)*1,D$1461:D$1491))</f>
        <v>-1.2060753665292037</v>
      </c>
      <c r="M1438" s="2" cm="1">
        <f t="array" ref="M1438">IF(E1438="","",E1438-SUMPRODUCT(($B$1461:$B$1491=$J1438)*1,E$1461:E$1491))</f>
        <v>-1.4185821023884255</v>
      </c>
      <c r="N1438" s="2" cm="1">
        <f t="array" ref="N1438">IF(F1438="","",F1438-SUMPRODUCT(($B$1461:$B$1491=$J1438)*1,F$1461:F$1491))</f>
        <v>-0.9898813231162471</v>
      </c>
      <c r="O1438" s="2" cm="1">
        <f t="array" ref="O1438">IF(G1438="","",G1438-SUMPRODUCT(($B$1461:$B$1491=$J1438)*1,G$1461:G$1491))</f>
        <v>-1.2641397527563711</v>
      </c>
    </row>
    <row r="1439" spans="1:15" x14ac:dyDescent="0.55000000000000004">
      <c r="A1439" s="3">
        <v>47</v>
      </c>
      <c r="B1439" s="4">
        <v>10</v>
      </c>
      <c r="C1439" s="2">
        <f>IFERROR(LN(実質付加価値!C1439),"")</f>
        <v>7.4228221441329332</v>
      </c>
      <c r="D1439" s="2">
        <f>IFERROR(LN(実質付加価値!D1439),"")</f>
        <v>7.6627234324054907</v>
      </c>
      <c r="E1439" s="2">
        <f>IFERROR(LN(実質付加価値!E1439),"")</f>
        <v>7.8765032720915729</v>
      </c>
      <c r="F1439" s="2">
        <f>IFERROR(LN(実質付加価値!F1439),"")</f>
        <v>8.1157018356407526</v>
      </c>
      <c r="G1439" s="2">
        <f>IFERROR(LN(実質付加価値!G1439),"")</f>
        <v>8.1262531442125496</v>
      </c>
      <c r="I1439" s="3">
        <v>47</v>
      </c>
      <c r="J1439" s="3">
        <v>10</v>
      </c>
      <c r="K1439" s="2" cm="1">
        <f t="array" ref="K1439">IF(C1439="","",C1439-SUMPRODUCT(($B$1461:$B$1491=$J1439)*1,C$1461:C$1491))</f>
        <v>-4.5856139798468103</v>
      </c>
      <c r="L1439" s="2" cm="1">
        <f t="array" ref="L1439">IF(D1439="","",D1439-SUMPRODUCT(($B$1461:$B$1491=$J1439)*1,D$1461:D$1491))</f>
        <v>-4.4156664074522123</v>
      </c>
      <c r="M1439" s="2" cm="1">
        <f t="array" ref="M1439">IF(E1439="","",E1439-SUMPRODUCT(($B$1461:$B$1491=$J1439)*1,E$1461:E$1491))</f>
        <v>-4.3322022909710087</v>
      </c>
      <c r="N1439" s="2" cm="1">
        <f t="array" ref="N1439">IF(F1439="","",F1439-SUMPRODUCT(($B$1461:$B$1491=$J1439)*1,F$1461:F$1491))</f>
        <v>-4.0043840836183531</v>
      </c>
      <c r="O1439" s="2" cm="1">
        <f t="array" ref="O1439">IF(G1439="","",G1439-SUMPRODUCT(($B$1461:$B$1491=$J1439)*1,G$1461:G$1491))</f>
        <v>-4.1802636905475268</v>
      </c>
    </row>
    <row r="1440" spans="1:15" x14ac:dyDescent="0.55000000000000004">
      <c r="A1440" s="3">
        <v>47</v>
      </c>
      <c r="B1440" s="4">
        <v>11</v>
      </c>
      <c r="C1440" s="2">
        <f>IFERROR(LN(実質付加価値!C1440),"")</f>
        <v>0.52919414625152583</v>
      </c>
      <c r="D1440" s="2">
        <f>IFERROR(LN(実質付加価値!D1440),"")</f>
        <v>1.9810974936270915</v>
      </c>
      <c r="E1440" s="2">
        <f>IFERROR(LN(実質付加価値!E1440),"")</f>
        <v>1.7326044119438</v>
      </c>
      <c r="F1440" s="2">
        <f>IFERROR(LN(実質付加価値!F1440),"")</f>
        <v>1.8602276402132627</v>
      </c>
      <c r="G1440" s="2">
        <f>IFERROR(LN(実質付加価値!G1440),"")</f>
        <v>2.5948341155190366</v>
      </c>
      <c r="I1440" s="3">
        <v>47</v>
      </c>
      <c r="J1440" s="3">
        <v>11</v>
      </c>
      <c r="K1440" s="2" cm="1">
        <f t="array" ref="K1440">IF(C1440="","",C1440-SUMPRODUCT(($B$1461:$B$1491=$J1440)*1,C$1461:C$1491))</f>
        <v>-10.307577487213312</v>
      </c>
      <c r="L1440" s="2" cm="1">
        <f t="array" ref="L1440">IF(D1440="","",D1440-SUMPRODUCT(($B$1461:$B$1491=$J1440)*1,D$1461:D$1491))</f>
        <v>-9.07948758402277</v>
      </c>
      <c r="M1440" s="2" cm="1">
        <f t="array" ref="M1440">IF(E1440="","",E1440-SUMPRODUCT(($B$1461:$B$1491=$J1440)*1,E$1461:E$1491))</f>
        <v>-9.5544389751565255</v>
      </c>
      <c r="N1440" s="2" cm="1">
        <f t="array" ref="N1440">IF(F1440="","",F1440-SUMPRODUCT(($B$1461:$B$1491=$J1440)*1,F$1461:F$1491))</f>
        <v>-9.4886934724541927</v>
      </c>
      <c r="O1440" s="2" cm="1">
        <f t="array" ref="O1440">IF(G1440="","",G1440-SUMPRODUCT(($B$1461:$B$1491=$J1440)*1,G$1461:G$1491))</f>
        <v>-8.9731505826479889</v>
      </c>
    </row>
    <row r="1441" spans="1:15" x14ac:dyDescent="0.55000000000000004">
      <c r="A1441" s="3">
        <v>47</v>
      </c>
      <c r="B1441" s="4">
        <v>12</v>
      </c>
      <c r="C1441" s="2">
        <f>IFERROR(LN(実質付加価値!C1441),"")</f>
        <v>7.3091608726342132</v>
      </c>
      <c r="D1441" s="2">
        <f>IFERROR(LN(実質付加価値!D1441),"")</f>
        <v>7.6401695665193072</v>
      </c>
      <c r="E1441" s="2">
        <f>IFERROR(LN(実質付加価値!E1441),"")</f>
        <v>7.9247916928498556</v>
      </c>
      <c r="F1441" s="2">
        <f>IFERROR(LN(実質付加価値!F1441),"")</f>
        <v>7.7665793499335489</v>
      </c>
      <c r="G1441" s="2">
        <f>IFERROR(LN(実質付加価値!G1441),"")</f>
        <v>8.0377546869079541</v>
      </c>
      <c r="I1441" s="3">
        <v>47</v>
      </c>
      <c r="J1441" s="3">
        <v>12</v>
      </c>
      <c r="K1441" s="2" cm="1">
        <f t="array" ref="K1441">IF(C1441="","",C1441-SUMPRODUCT(($B$1461:$B$1491=$J1441)*1,C$1461:C$1491))</f>
        <v>-3.6514088069445974</v>
      </c>
      <c r="L1441" s="2" cm="1">
        <f t="array" ref="L1441">IF(D1441="","",D1441-SUMPRODUCT(($B$1461:$B$1491=$J1441)*1,D$1461:D$1491))</f>
        <v>-3.4130883050300502</v>
      </c>
      <c r="M1441" s="2" cm="1">
        <f t="array" ref="M1441">IF(E1441="","",E1441-SUMPRODUCT(($B$1461:$B$1491=$J1441)*1,E$1461:E$1491))</f>
        <v>-3.2480029989623072</v>
      </c>
      <c r="N1441" s="2" cm="1">
        <f t="array" ref="N1441">IF(F1441="","",F1441-SUMPRODUCT(($B$1461:$B$1491=$J1441)*1,F$1461:F$1491))</f>
        <v>-3.325905576290209</v>
      </c>
      <c r="O1441" s="2" cm="1">
        <f t="array" ref="O1441">IF(G1441="","",G1441-SUMPRODUCT(($B$1461:$B$1491=$J1441)*1,G$1461:G$1491))</f>
        <v>-3.1941773003909137</v>
      </c>
    </row>
    <row r="1442" spans="1:15" x14ac:dyDescent="0.55000000000000004">
      <c r="A1442" s="3">
        <v>47</v>
      </c>
      <c r="B1442" s="4">
        <v>13</v>
      </c>
      <c r="C1442" s="2" t="str">
        <f>IFERROR(LN(実質付加価値!C1442),"")</f>
        <v/>
      </c>
      <c r="D1442" s="2">
        <f>IFERROR(LN(実質付加価値!D1442),"")</f>
        <v>-0.42419594894316787</v>
      </c>
      <c r="E1442" s="2">
        <f>IFERROR(LN(実質付加価値!E1442),"")</f>
        <v>0.13237219563493902</v>
      </c>
      <c r="F1442" s="2">
        <f>IFERROR(LN(実質付加価値!F1442),"")</f>
        <v>0.26530861257070559</v>
      </c>
      <c r="G1442" s="2">
        <f>IFERROR(LN(実質付加価値!G1442),"")</f>
        <v>0.512769765879456</v>
      </c>
      <c r="I1442" s="3">
        <v>47</v>
      </c>
      <c r="J1442" s="3">
        <v>13</v>
      </c>
      <c r="K1442" s="2" t="str" cm="1">
        <f t="array" ref="K1442">IF(C1442="","",C1442-SUMPRODUCT(($B$1461:$B$1491=$J1442)*1,C$1461:C$1491))</f>
        <v/>
      </c>
      <c r="L1442" s="2" cm="1">
        <f t="array" ref="L1442">IF(D1442="","",D1442-SUMPRODUCT(($B$1461:$B$1491=$J1442)*1,D$1461:D$1491))</f>
        <v>-9.4427633596048857</v>
      </c>
      <c r="M1442" s="2" cm="1">
        <f t="array" ref="M1442">IF(E1442="","",E1442-SUMPRODUCT(($B$1461:$B$1491=$J1442)*1,E$1461:E$1491))</f>
        <v>-8.9279466544311266</v>
      </c>
      <c r="N1442" s="2" cm="1">
        <f t="array" ref="N1442">IF(F1442="","",F1442-SUMPRODUCT(($B$1461:$B$1491=$J1442)*1,F$1461:F$1491))</f>
        <v>-8.586196344751281</v>
      </c>
      <c r="O1442" s="2" cm="1">
        <f t="array" ref="O1442">IF(G1442="","",G1442-SUMPRODUCT(($B$1461:$B$1491=$J1442)*1,G$1461:G$1491))</f>
        <v>-8.6076558542802868</v>
      </c>
    </row>
    <row r="1443" spans="1:15" x14ac:dyDescent="0.55000000000000004">
      <c r="A1443" s="3">
        <v>47</v>
      </c>
      <c r="B1443" s="4">
        <v>14</v>
      </c>
      <c r="C1443" s="2">
        <f>IFERROR(LN(実質付加価値!C1443),"")</f>
        <v>1.4908625003510936</v>
      </c>
      <c r="D1443" s="2">
        <f>IFERROR(LN(実質付加価値!D1443),"")</f>
        <v>1.9936475912168823</v>
      </c>
      <c r="E1443" s="2">
        <f>IFERROR(LN(実質付加価値!E1443),"")</f>
        <v>7.122694635944228</v>
      </c>
      <c r="F1443" s="2">
        <f>IFERROR(LN(実質付加価値!F1443),"")</f>
        <v>7.5611651624220491</v>
      </c>
      <c r="G1443" s="2">
        <f>IFERROR(LN(実質付加価値!G1443),"")</f>
        <v>7.5497666043311025</v>
      </c>
      <c r="I1443" s="3">
        <v>47</v>
      </c>
      <c r="J1443" s="3">
        <v>14</v>
      </c>
      <c r="K1443" s="2" cm="1">
        <f t="array" ref="K1443">IF(C1443="","",C1443-SUMPRODUCT(($B$1461:$B$1491=$J1443)*1,C$1461:C$1491))</f>
        <v>-9.9717852925734061</v>
      </c>
      <c r="L1443" s="2" cm="1">
        <f t="array" ref="L1443">IF(D1443="","",D1443-SUMPRODUCT(($B$1461:$B$1491=$J1443)*1,D$1461:D$1491))</f>
        <v>-9.2438814178167288</v>
      </c>
      <c r="M1443" s="2" cm="1">
        <f t="array" ref="M1443">IF(E1443="","",E1443-SUMPRODUCT(($B$1461:$B$1491=$J1443)*1,E$1461:E$1491))</f>
        <v>-4.3691944022851583</v>
      </c>
      <c r="N1443" s="2" cm="1">
        <f t="array" ref="N1443">IF(F1443="","",F1443-SUMPRODUCT(($B$1461:$B$1491=$J1443)*1,F$1461:F$1491))</f>
        <v>-3.8221728462243219</v>
      </c>
      <c r="O1443" s="2" cm="1">
        <f t="array" ref="O1443">IF(G1443="","",G1443-SUMPRODUCT(($B$1461:$B$1491=$J1443)*1,G$1461:G$1491))</f>
        <v>-3.9440349142149973</v>
      </c>
    </row>
    <row r="1444" spans="1:15" x14ac:dyDescent="0.55000000000000004">
      <c r="A1444" s="3">
        <v>47</v>
      </c>
      <c r="B1444" s="4">
        <v>15</v>
      </c>
      <c r="C1444" s="2">
        <f>IFERROR(LN(実質付加価値!C1444),"")</f>
        <v>9.3101581969181986</v>
      </c>
      <c r="D1444" s="2">
        <f>IFERROR(LN(実質付加価値!D1444),"")</f>
        <v>9.0941942969275917</v>
      </c>
      <c r="E1444" s="2">
        <f>IFERROR(LN(実質付加価値!E1444),"")</f>
        <v>9.1618660650496668</v>
      </c>
      <c r="F1444" s="2">
        <f>IFERROR(LN(実質付加価値!F1444),"")</f>
        <v>8.8546559794747157</v>
      </c>
      <c r="G1444" s="2">
        <f>IFERROR(LN(実質付加価値!G1444),"")</f>
        <v>8.6939903071525162</v>
      </c>
      <c r="I1444" s="3">
        <v>47</v>
      </c>
      <c r="J1444" s="3">
        <v>15</v>
      </c>
      <c r="K1444" s="2" cm="1">
        <f t="array" ref="K1444">IF(C1444="","",C1444-SUMPRODUCT(($B$1461:$B$1491=$J1444)*1,C$1461:C$1491))</f>
        <v>-0.85409675083927183</v>
      </c>
      <c r="L1444" s="2" cm="1">
        <f t="array" ref="L1444">IF(D1444="","",D1444-SUMPRODUCT(($B$1461:$B$1491=$J1444)*1,D$1461:D$1491))</f>
        <v>-1.0433821763866185</v>
      </c>
      <c r="M1444" s="2" cm="1">
        <f t="array" ref="M1444">IF(E1444="","",E1444-SUMPRODUCT(($B$1461:$B$1491=$J1444)*1,E$1461:E$1491))</f>
        <v>-0.87761370516266091</v>
      </c>
      <c r="N1444" s="2" cm="1">
        <f t="array" ref="N1444">IF(F1444="","",F1444-SUMPRODUCT(($B$1461:$B$1491=$J1444)*1,F$1461:F$1491))</f>
        <v>-1.0462077506355953</v>
      </c>
      <c r="O1444" s="2" cm="1">
        <f t="array" ref="O1444">IF(G1444="","",G1444-SUMPRODUCT(($B$1461:$B$1491=$J1444)*1,G$1461:G$1491))</f>
        <v>-1.2500615556064023</v>
      </c>
    </row>
    <row r="1445" spans="1:15" x14ac:dyDescent="0.55000000000000004">
      <c r="A1445" s="3">
        <v>47</v>
      </c>
      <c r="B1445" s="4">
        <v>16</v>
      </c>
      <c r="C1445" s="2">
        <f>IFERROR(LN(実質付加価値!C1445),"")</f>
        <v>8.6016713782630312</v>
      </c>
      <c r="D1445" s="2">
        <f>IFERROR(LN(実質付加価値!D1445),"")</f>
        <v>8.8674638310655354</v>
      </c>
      <c r="E1445" s="2">
        <f>IFERROR(LN(実質付加価値!E1445),"")</f>
        <v>9.2730394409483878</v>
      </c>
      <c r="F1445" s="2">
        <f>IFERROR(LN(実質付加価値!F1445),"")</f>
        <v>9.2482017706738144</v>
      </c>
      <c r="G1445" s="2">
        <f>IFERROR(LN(実質付加価値!G1445),"")</f>
        <v>8.9509632339368554</v>
      </c>
      <c r="I1445" s="3">
        <v>47</v>
      </c>
      <c r="J1445" s="3">
        <v>16</v>
      </c>
      <c r="K1445" s="2" cm="1">
        <f t="array" ref="K1445">IF(C1445="","",C1445-SUMPRODUCT(($B$1461:$B$1491=$J1445)*1,C$1461:C$1491))</f>
        <v>-2.8465504239510775</v>
      </c>
      <c r="L1445" s="2" cm="1">
        <f t="array" ref="L1445">IF(D1445="","",D1445-SUMPRODUCT(($B$1461:$B$1491=$J1445)*1,D$1461:D$1491))</f>
        <v>-2.7397866567320044</v>
      </c>
      <c r="M1445" s="2" cm="1">
        <f t="array" ref="M1445">IF(E1445="","",E1445-SUMPRODUCT(($B$1461:$B$1491=$J1445)*1,E$1461:E$1491))</f>
        <v>-2.4819934245237825</v>
      </c>
      <c r="N1445" s="2" cm="1">
        <f t="array" ref="N1445">IF(F1445="","",F1445-SUMPRODUCT(($B$1461:$B$1491=$J1445)*1,F$1461:F$1491))</f>
        <v>-2.4148436803783824</v>
      </c>
      <c r="O1445" s="2" cm="1">
        <f t="array" ref="O1445">IF(G1445="","",G1445-SUMPRODUCT(($B$1461:$B$1491=$J1445)*1,G$1461:G$1491))</f>
        <v>-2.7640565454486143</v>
      </c>
    </row>
    <row r="1446" spans="1:15" x14ac:dyDescent="0.55000000000000004">
      <c r="A1446" s="3">
        <v>47</v>
      </c>
      <c r="B1446" s="4">
        <v>17</v>
      </c>
      <c r="C1446" s="2">
        <f>IFERROR(LN(実質付加価値!C1446),"")</f>
        <v>11.995439741848685</v>
      </c>
      <c r="D1446" s="2">
        <f>IFERROR(LN(実質付加価値!D1446),"")</f>
        <v>11.949845986263982</v>
      </c>
      <c r="E1446" s="2">
        <f>IFERROR(LN(実質付加価値!E1446),"")</f>
        <v>12.05682121710662</v>
      </c>
      <c r="F1446" s="2">
        <f>IFERROR(LN(実質付加価値!F1446),"")</f>
        <v>12.073919457667859</v>
      </c>
      <c r="G1446" s="2">
        <f>IFERROR(LN(実質付加価値!G1446),"")</f>
        <v>11.778804127454165</v>
      </c>
      <c r="I1446" s="3">
        <v>47</v>
      </c>
      <c r="J1446" s="3">
        <v>17</v>
      </c>
      <c r="K1446" s="2" cm="1">
        <f t="array" ref="K1446">IF(C1446="","",C1446-SUMPRODUCT(($B$1461:$B$1491=$J1446)*1,C$1461:C$1491))</f>
        <v>-0.49889892506646483</v>
      </c>
      <c r="L1446" s="2" cm="1">
        <f t="array" ref="L1446">IF(D1446="","",D1446-SUMPRODUCT(($B$1461:$B$1491=$J1446)*1,D$1461:D$1491))</f>
        <v>-0.37357231181846551</v>
      </c>
      <c r="M1446" s="2" cm="1">
        <f t="array" ref="M1446">IF(E1446="","",E1446-SUMPRODUCT(($B$1461:$B$1491=$J1446)*1,E$1461:E$1491))</f>
        <v>-0.39084392644437393</v>
      </c>
      <c r="N1446" s="2" cm="1">
        <f t="array" ref="N1446">IF(F1446="","",F1446-SUMPRODUCT(($B$1461:$B$1491=$J1446)*1,F$1461:F$1491))</f>
        <v>-0.3322939457354277</v>
      </c>
      <c r="O1446" s="2" cm="1">
        <f t="array" ref="O1446">IF(G1446="","",G1446-SUMPRODUCT(($B$1461:$B$1491=$J1446)*1,G$1461:G$1491))</f>
        <v>-0.64241439973679704</v>
      </c>
    </row>
    <row r="1447" spans="1:15" x14ac:dyDescent="0.55000000000000004">
      <c r="A1447" s="3">
        <v>47</v>
      </c>
      <c r="B1447" s="4">
        <v>18</v>
      </c>
      <c r="C1447" s="2">
        <f>IFERROR(LN(実質付加価値!C1447),"")</f>
        <v>12.622165444914884</v>
      </c>
      <c r="D1447" s="2">
        <f>IFERROR(LN(実質付加価値!D1447),"")</f>
        <v>12.855052777810389</v>
      </c>
      <c r="E1447" s="2">
        <f>IFERROR(LN(実質付加価値!E1447),"")</f>
        <v>13.023343444190051</v>
      </c>
      <c r="F1447" s="2">
        <f>IFERROR(LN(実質付加価値!F1447),"")</f>
        <v>12.867451091184137</v>
      </c>
      <c r="G1447" s="2">
        <f>IFERROR(LN(実質付加価値!G1447),"")</f>
        <v>12.846346536452016</v>
      </c>
      <c r="I1447" s="3">
        <v>47</v>
      </c>
      <c r="J1447" s="3">
        <v>18</v>
      </c>
      <c r="K1447" s="2" cm="1">
        <f t="array" ref="K1447">IF(C1447="","",C1447-SUMPRODUCT(($B$1461:$B$1491=$J1447)*1,C$1461:C$1491))</f>
        <v>-0.2103536096028904</v>
      </c>
      <c r="L1447" s="2" cm="1">
        <f t="array" ref="L1447">IF(D1447="","",D1447-SUMPRODUCT(($B$1461:$B$1491=$J1447)*1,D$1461:D$1491))</f>
        <v>-9.8221600038435497E-2</v>
      </c>
      <c r="M1447" s="2" cm="1">
        <f t="array" ref="M1447">IF(E1447="","",E1447-SUMPRODUCT(($B$1461:$B$1491=$J1447)*1,E$1461:E$1491))</f>
        <v>2.0177183060944515E-2</v>
      </c>
      <c r="N1447" s="2" cm="1">
        <f t="array" ref="N1447">IF(F1447="","",F1447-SUMPRODUCT(($B$1461:$B$1491=$J1447)*1,F$1461:F$1491))</f>
        <v>-0.13965423644577868</v>
      </c>
      <c r="O1447" s="2" cm="1">
        <f t="array" ref="O1447">IF(G1447="","",G1447-SUMPRODUCT(($B$1461:$B$1491=$J1447)*1,G$1461:G$1491))</f>
        <v>-0.12581529725592588</v>
      </c>
    </row>
    <row r="1448" spans="1:15" x14ac:dyDescent="0.55000000000000004">
      <c r="A1448" s="3">
        <v>47</v>
      </c>
      <c r="B1448" s="4">
        <v>19</v>
      </c>
      <c r="C1448" s="2">
        <f>IFERROR(LN(実質付加価値!C1448),"")</f>
        <v>11.927123172038389</v>
      </c>
      <c r="D1448" s="2">
        <f>IFERROR(LN(実質付加価値!D1448),"")</f>
        <v>11.815930903524423</v>
      </c>
      <c r="E1448" s="2">
        <f>IFERROR(LN(実質付加価値!E1448),"")</f>
        <v>11.781508410345671</v>
      </c>
      <c r="F1448" s="2">
        <f>IFERROR(LN(実質付加価値!F1448),"")</f>
        <v>11.729045712364734</v>
      </c>
      <c r="G1448" s="2">
        <f>IFERROR(LN(実質付加価値!G1448),"")</f>
        <v>11.813411815055847</v>
      </c>
      <c r="I1448" s="3">
        <v>47</v>
      </c>
      <c r="J1448" s="3">
        <v>19</v>
      </c>
      <c r="K1448" s="2" cm="1">
        <f t="array" ref="K1448">IF(C1448="","",C1448-SUMPRODUCT(($B$1461:$B$1491=$J1448)*1,C$1461:C$1491))</f>
        <v>-0.69969472901001772</v>
      </c>
      <c r="L1448" s="2" cm="1">
        <f t="array" ref="L1448">IF(D1448="","",D1448-SUMPRODUCT(($B$1461:$B$1491=$J1448)*1,D$1461:D$1491))</f>
        <v>-0.67721812191090258</v>
      </c>
      <c r="M1448" s="2" cm="1">
        <f t="array" ref="M1448">IF(E1448="","",E1448-SUMPRODUCT(($B$1461:$B$1491=$J1448)*1,E$1461:E$1491))</f>
        <v>-0.68270177111282493</v>
      </c>
      <c r="N1448" s="2" cm="1">
        <f t="array" ref="N1448">IF(F1448="","",F1448-SUMPRODUCT(($B$1461:$B$1491=$J1448)*1,F$1461:F$1491))</f>
        <v>-0.71075606274903613</v>
      </c>
      <c r="O1448" s="2" cm="1">
        <f t="array" ref="O1448">IF(G1448="","",G1448-SUMPRODUCT(($B$1461:$B$1491=$J1448)*1,G$1461:G$1491))</f>
        <v>-0.72162636228456378</v>
      </c>
    </row>
    <row r="1449" spans="1:15" x14ac:dyDescent="0.55000000000000004">
      <c r="A1449" s="3">
        <v>47</v>
      </c>
      <c r="B1449" s="4">
        <v>20</v>
      </c>
      <c r="C1449" s="2">
        <f>IFERROR(LN(実質付加価値!C1449),"")</f>
        <v>12.240209148418099</v>
      </c>
      <c r="D1449" s="2">
        <f>IFERROR(LN(実質付加価値!D1449),"")</f>
        <v>12.443542341852391</v>
      </c>
      <c r="E1449" s="2">
        <f>IFERROR(LN(実質付加価値!E1449),"")</f>
        <v>12.390685987964575</v>
      </c>
      <c r="F1449" s="2">
        <f>IFERROR(LN(実質付加価値!F1449),"")</f>
        <v>12.343463920589366</v>
      </c>
      <c r="G1449" s="2">
        <f>IFERROR(LN(実質付加価値!G1449),"")</f>
        <v>12.373594968408886</v>
      </c>
      <c r="I1449" s="3">
        <v>47</v>
      </c>
      <c r="J1449" s="3">
        <v>20</v>
      </c>
      <c r="K1449" s="2" cm="1">
        <f t="array" ref="K1449">IF(C1449="","",C1449-SUMPRODUCT(($B$1461:$B$1491=$J1449)*1,C$1461:C$1491))</f>
        <v>-0.61257151707859414</v>
      </c>
      <c r="L1449" s="2" cm="1">
        <f t="array" ref="L1449">IF(D1449="","",D1449-SUMPRODUCT(($B$1461:$B$1491=$J1449)*1,D$1461:D$1491))</f>
        <v>-0.62077984053617463</v>
      </c>
      <c r="M1449" s="2" cm="1">
        <f t="array" ref="M1449">IF(E1449="","",E1449-SUMPRODUCT(($B$1461:$B$1491=$J1449)*1,E$1461:E$1491))</f>
        <v>-0.62407415163790425</v>
      </c>
      <c r="N1449" s="2" cm="1">
        <f t="array" ref="N1449">IF(F1449="","",F1449-SUMPRODUCT(($B$1461:$B$1491=$J1449)*1,F$1461:F$1491))</f>
        <v>-0.63501084606846803</v>
      </c>
      <c r="O1449" s="2" cm="1">
        <f t="array" ref="O1449">IF(G1449="","",G1449-SUMPRODUCT(($B$1461:$B$1491=$J1449)*1,G$1461:G$1491))</f>
        <v>-0.6486167267247982</v>
      </c>
    </row>
    <row r="1450" spans="1:15" x14ac:dyDescent="0.55000000000000004">
      <c r="A1450" s="3">
        <v>47</v>
      </c>
      <c r="B1450" s="4">
        <v>21</v>
      </c>
      <c r="C1450" s="2">
        <f>IFERROR(LN(実質付加価値!C1450),"")</f>
        <v>12.339256249298341</v>
      </c>
      <c r="D1450" s="2">
        <f>IFERROR(LN(実質付加価値!D1450),"")</f>
        <v>12.461139315966577</v>
      </c>
      <c r="E1450" s="2">
        <f>IFERROR(LN(実質付加価値!E1450),"")</f>
        <v>12.516498707171422</v>
      </c>
      <c r="F1450" s="2">
        <f>IFERROR(LN(実質付加価値!F1450),"")</f>
        <v>12.110925705863441</v>
      </c>
      <c r="G1450" s="2">
        <f>IFERROR(LN(実質付加価値!G1450),"")</f>
        <v>12.371923432214622</v>
      </c>
      <c r="I1450" s="3">
        <v>47</v>
      </c>
      <c r="J1450" s="3">
        <v>21</v>
      </c>
      <c r="K1450" s="2" cm="1">
        <f t="array" ref="K1450">IF(C1450="","",C1450-SUMPRODUCT(($B$1461:$B$1491=$J1450)*1,C$1461:C$1491))</f>
        <v>-0.4549090502379638</v>
      </c>
      <c r="L1450" s="2" cm="1">
        <f t="array" ref="L1450">IF(D1450="","",D1450-SUMPRODUCT(($B$1461:$B$1491=$J1450)*1,D$1461:D$1491))</f>
        <v>-0.35871178667691872</v>
      </c>
      <c r="M1450" s="2" cm="1">
        <f t="array" ref="M1450">IF(E1450="","",E1450-SUMPRODUCT(($B$1461:$B$1491=$J1450)*1,E$1461:E$1491))</f>
        <v>-0.31225321882871171</v>
      </c>
      <c r="N1450" s="2" cm="1">
        <f t="array" ref="N1450">IF(F1450="","",F1450-SUMPRODUCT(($B$1461:$B$1491=$J1450)*1,F$1461:F$1491))</f>
        <v>-0.43173068553748806</v>
      </c>
      <c r="O1450" s="2" cm="1">
        <f t="array" ref="O1450">IF(G1450="","",G1450-SUMPRODUCT(($B$1461:$B$1491=$J1450)*1,G$1461:G$1491))</f>
        <v>-0.27161107150590702</v>
      </c>
    </row>
    <row r="1451" spans="1:15" x14ac:dyDescent="0.55000000000000004">
      <c r="A1451" s="3">
        <v>47</v>
      </c>
      <c r="B1451" s="4">
        <v>22</v>
      </c>
      <c r="C1451" s="2">
        <f>IFERROR(LN(実質付加価値!C1451),"")</f>
        <v>11.937064778802673</v>
      </c>
      <c r="D1451" s="2">
        <f>IFERROR(LN(実質付加価値!D1451),"")</f>
        <v>11.97537280858641</v>
      </c>
      <c r="E1451" s="2">
        <f>IFERROR(LN(実質付加価値!E1451),"")</f>
        <v>12.078509207203316</v>
      </c>
      <c r="F1451" s="2">
        <f>IFERROR(LN(実質付加価値!F1451),"")</f>
        <v>11.594091899050023</v>
      </c>
      <c r="G1451" s="2">
        <f>IFERROR(LN(実質付加価値!G1451),"")</f>
        <v>11.795782342151323</v>
      </c>
      <c r="I1451" s="3">
        <v>47</v>
      </c>
      <c r="J1451" s="3">
        <v>22</v>
      </c>
      <c r="K1451" s="2" cm="1">
        <f t="array" ref="K1451">IF(C1451="","",C1451-SUMPRODUCT(($B$1461:$B$1491=$J1451)*1,C$1461:C$1491))</f>
        <v>-0.16964077926490972</v>
      </c>
      <c r="L1451" s="2" cm="1">
        <f t="array" ref="L1451">IF(D1451="","",D1451-SUMPRODUCT(($B$1461:$B$1491=$J1451)*1,D$1461:D$1491))</f>
        <v>-0.10344714833436619</v>
      </c>
      <c r="M1451" s="2" cm="1">
        <f t="array" ref="M1451">IF(E1451="","",E1451-SUMPRODUCT(($B$1461:$B$1491=$J1451)*1,E$1461:E$1491))</f>
        <v>1.8662619646434564E-3</v>
      </c>
      <c r="N1451" s="2" cm="1">
        <f t="array" ref="N1451">IF(F1451="","",F1451-SUMPRODUCT(($B$1461:$B$1491=$J1451)*1,F$1461:F$1491))</f>
        <v>-6.9658973005868319E-3</v>
      </c>
      <c r="O1451" s="2" cm="1">
        <f t="array" ref="O1451">IF(G1451="","",G1451-SUMPRODUCT(($B$1461:$B$1491=$J1451)*1,G$1461:G$1491))</f>
        <v>0.19882029099766285</v>
      </c>
    </row>
    <row r="1452" spans="1:15" x14ac:dyDescent="0.55000000000000004">
      <c r="A1452" s="3">
        <v>47</v>
      </c>
      <c r="B1452" s="4">
        <v>23</v>
      </c>
      <c r="C1452" s="2">
        <f>IFERROR(LN(実質付加価値!C1452),"")</f>
        <v>11.718058592509466</v>
      </c>
      <c r="D1452" s="2">
        <f>IFERROR(LN(実質付加価値!D1452),"")</f>
        <v>11.732595087015115</v>
      </c>
      <c r="E1452" s="2">
        <f>IFERROR(LN(実質付加価値!E1452),"")</f>
        <v>11.757523754004724</v>
      </c>
      <c r="F1452" s="2">
        <f>IFERROR(LN(実質付加価値!F1452),"")</f>
        <v>11.81028058620625</v>
      </c>
      <c r="G1452" s="2">
        <f>IFERROR(LN(実質付加価値!G1452),"")</f>
        <v>11.793737454068323</v>
      </c>
      <c r="I1452" s="3">
        <v>47</v>
      </c>
      <c r="J1452" s="3">
        <v>23</v>
      </c>
      <c r="K1452" s="2" cm="1">
        <f t="array" ref="K1452">IF(C1452="","",C1452-SUMPRODUCT(($B$1461:$B$1491=$J1452)*1,C$1461:C$1491))</f>
        <v>-0.10544741834921467</v>
      </c>
      <c r="L1452" s="2" cm="1">
        <f t="array" ref="L1452">IF(D1452="","",D1452-SUMPRODUCT(($B$1461:$B$1491=$J1452)*1,D$1461:D$1491))</f>
        <v>-9.3283753228343258E-2</v>
      </c>
      <c r="M1452" s="2" cm="1">
        <f t="array" ref="M1452">IF(E1452="","",E1452-SUMPRODUCT(($B$1461:$B$1491=$J1452)*1,E$1461:E$1491))</f>
        <v>-0.10560486648493494</v>
      </c>
      <c r="N1452" s="2" cm="1">
        <f t="array" ref="N1452">IF(F1452="","",F1452-SUMPRODUCT(($B$1461:$B$1491=$J1452)*1,F$1461:F$1491))</f>
        <v>-0.13649036676486581</v>
      </c>
      <c r="O1452" s="2" cm="1">
        <f t="array" ref="O1452">IF(G1452="","",G1452-SUMPRODUCT(($B$1461:$B$1491=$J1452)*1,G$1461:G$1491))</f>
        <v>-0.14228805722467541</v>
      </c>
    </row>
    <row r="1453" spans="1:15" x14ac:dyDescent="0.55000000000000004">
      <c r="A1453" s="3">
        <v>47</v>
      </c>
      <c r="B1453" s="4">
        <v>24</v>
      </c>
      <c r="C1453" s="2">
        <f>IFERROR(LN(実質付加価値!C1453),"")</f>
        <v>10.804908273951025</v>
      </c>
      <c r="D1453" s="2">
        <f>IFERROR(LN(実質付加価値!D1453),"")</f>
        <v>11.133356840981586</v>
      </c>
      <c r="E1453" s="2">
        <f>IFERROR(LN(実質付加価値!E1453),"")</f>
        <v>11.0232226178716</v>
      </c>
      <c r="F1453" s="2">
        <f>IFERROR(LN(実質付加価値!F1453),"")</f>
        <v>10.906614588257945</v>
      </c>
      <c r="G1453" s="2">
        <f>IFERROR(LN(実質付加価値!G1453),"")</f>
        <v>10.866663064313745</v>
      </c>
      <c r="I1453" s="3">
        <v>47</v>
      </c>
      <c r="J1453" s="3">
        <v>24</v>
      </c>
      <c r="K1453" s="2" cm="1">
        <f t="array" ref="K1453">IF(C1453="","",C1453-SUMPRODUCT(($B$1461:$B$1491=$J1453)*1,C$1461:C$1491))</f>
        <v>-0.35254085436070426</v>
      </c>
      <c r="L1453" s="2" cm="1">
        <f t="array" ref="L1453">IF(D1453="","",D1453-SUMPRODUCT(($B$1461:$B$1491=$J1453)*1,D$1461:D$1491))</f>
        <v>-2.5740225343678702E-2</v>
      </c>
      <c r="M1453" s="2" cm="1">
        <f t="array" ref="M1453">IF(E1453="","",E1453-SUMPRODUCT(($B$1461:$B$1491=$J1453)*1,E$1461:E$1491))</f>
        <v>-9.9119923096770535E-2</v>
      </c>
      <c r="N1453" s="2" cm="1">
        <f t="array" ref="N1453">IF(F1453="","",F1453-SUMPRODUCT(($B$1461:$B$1491=$J1453)*1,F$1461:F$1491))</f>
        <v>-0.15042749195608884</v>
      </c>
      <c r="O1453" s="2" cm="1">
        <f t="array" ref="O1453">IF(G1453="","",G1453-SUMPRODUCT(($B$1461:$B$1491=$J1453)*1,G$1461:G$1491))</f>
        <v>-0.22392923671401022</v>
      </c>
    </row>
    <row r="1454" spans="1:15" x14ac:dyDescent="0.55000000000000004">
      <c r="A1454" s="3">
        <v>47</v>
      </c>
      <c r="B1454" s="4">
        <v>25</v>
      </c>
      <c r="C1454" s="2">
        <f>IFERROR(LN(実質付加価値!C1454),"")</f>
        <v>11.757548498107706</v>
      </c>
      <c r="D1454" s="2">
        <f>IFERROR(LN(実質付加価値!D1454),"")</f>
        <v>11.861480064003729</v>
      </c>
      <c r="E1454" s="2">
        <f>IFERROR(LN(実質付加価値!E1454),"")</f>
        <v>11.883439701864235</v>
      </c>
      <c r="F1454" s="2">
        <f>IFERROR(LN(実質付加価値!F1454),"")</f>
        <v>11.949210489646198</v>
      </c>
      <c r="G1454" s="2">
        <f>IFERROR(LN(実質付加価値!G1454),"")</f>
        <v>12.118166262498049</v>
      </c>
      <c r="I1454" s="3">
        <v>47</v>
      </c>
      <c r="J1454" s="3">
        <v>25</v>
      </c>
      <c r="K1454" s="2" cm="1">
        <f t="array" ref="K1454">IF(C1454="","",C1454-SUMPRODUCT(($B$1461:$B$1491=$J1454)*1,C$1461:C$1491))</f>
        <v>-0.56651728358912479</v>
      </c>
      <c r="L1454" s="2" cm="1">
        <f t="array" ref="L1454">IF(D1454="","",D1454-SUMPRODUCT(($B$1461:$B$1491=$J1454)*1,D$1461:D$1491))</f>
        <v>-0.57315226691532217</v>
      </c>
      <c r="M1454" s="2" cm="1">
        <f t="array" ref="M1454">IF(E1454="","",E1454-SUMPRODUCT(($B$1461:$B$1491=$J1454)*1,E$1461:E$1491))</f>
        <v>-0.5282721571455653</v>
      </c>
      <c r="N1454" s="2" cm="1">
        <f t="array" ref="N1454">IF(F1454="","",F1454-SUMPRODUCT(($B$1461:$B$1491=$J1454)*1,F$1461:F$1491))</f>
        <v>-0.50308644585841833</v>
      </c>
      <c r="O1454" s="2" cm="1">
        <f t="array" ref="O1454">IF(G1454="","",G1454-SUMPRODUCT(($B$1461:$B$1491=$J1454)*1,G$1461:G$1491))</f>
        <v>-0.47879646842831214</v>
      </c>
    </row>
    <row r="1455" spans="1:15" x14ac:dyDescent="0.55000000000000004">
      <c r="A1455" s="3">
        <v>47</v>
      </c>
      <c r="B1455" s="4">
        <v>26</v>
      </c>
      <c r="C1455" s="2">
        <f>IFERROR(LN(実質付加価値!C1455),"")</f>
        <v>11.783991762998227</v>
      </c>
      <c r="D1455" s="2">
        <f>IFERROR(LN(実質付加価値!D1455),"")</f>
        <v>11.939427677390253</v>
      </c>
      <c r="E1455" s="2">
        <f>IFERROR(LN(実質付加価値!E1455),"")</f>
        <v>12.019515393420104</v>
      </c>
      <c r="F1455" s="2">
        <f>IFERROR(LN(実質付加価値!F1455),"")</f>
        <v>12.028559642222293</v>
      </c>
      <c r="G1455" s="2">
        <f>IFERROR(LN(実質付加価値!G1455),"")</f>
        <v>12.017777144956575</v>
      </c>
      <c r="I1455" s="3">
        <v>47</v>
      </c>
      <c r="J1455" s="3">
        <v>26</v>
      </c>
      <c r="K1455" s="2" cm="1">
        <f t="array" ref="K1455">IF(C1455="","",C1455-SUMPRODUCT(($B$1461:$B$1491=$J1455)*1,C$1461:C$1491))</f>
        <v>-0.51044579888738717</v>
      </c>
      <c r="L1455" s="2" cm="1">
        <f t="array" ref="L1455">IF(D1455="","",D1455-SUMPRODUCT(($B$1461:$B$1491=$J1455)*1,D$1461:D$1491))</f>
        <v>-0.45147138855308633</v>
      </c>
      <c r="M1455" s="2" cm="1">
        <f t="array" ref="M1455">IF(E1455="","",E1455-SUMPRODUCT(($B$1461:$B$1491=$J1455)*1,E$1461:E$1491))</f>
        <v>-0.38201657975935355</v>
      </c>
      <c r="N1455" s="2" cm="1">
        <f t="array" ref="N1455">IF(F1455="","",F1455-SUMPRODUCT(($B$1461:$B$1491=$J1455)*1,F$1461:F$1491))</f>
        <v>-0.35555264026527489</v>
      </c>
      <c r="O1455" s="2" cm="1">
        <f t="array" ref="O1455">IF(G1455="","",G1455-SUMPRODUCT(($B$1461:$B$1491=$J1455)*1,G$1461:G$1491))</f>
        <v>-0.3316863526818441</v>
      </c>
    </row>
    <row r="1456" spans="1:15" x14ac:dyDescent="0.55000000000000004">
      <c r="A1456" s="3">
        <v>47</v>
      </c>
      <c r="B1456" s="4">
        <v>27</v>
      </c>
      <c r="C1456" s="2">
        <f>IFERROR(LN(実質付加価値!C1456),"")</f>
        <v>12.65334791249655</v>
      </c>
      <c r="D1456" s="2">
        <f>IFERROR(LN(実質付加価値!D1456),"")</f>
        <v>12.844000416682018</v>
      </c>
      <c r="E1456" s="2">
        <f>IFERROR(LN(実質付加価値!E1456),"")</f>
        <v>12.87332484119065</v>
      </c>
      <c r="F1456" s="2">
        <f>IFERROR(LN(実質付加価値!F1456),"")</f>
        <v>12.8708233002044</v>
      </c>
      <c r="G1456" s="2">
        <f>IFERROR(LN(実質付加価値!G1456),"")</f>
        <v>12.934822853602354</v>
      </c>
      <c r="I1456" s="3">
        <v>47</v>
      </c>
      <c r="J1456" s="3">
        <v>27</v>
      </c>
      <c r="K1456" s="2" cm="1">
        <f t="array" ref="K1456">IF(C1456="","",C1456-SUMPRODUCT(($B$1461:$B$1491=$J1456)*1,C$1461:C$1491))</f>
        <v>-0.30644435801288061</v>
      </c>
      <c r="L1456" s="2" cm="1">
        <f t="array" ref="L1456">IF(D1456="","",D1456-SUMPRODUCT(($B$1461:$B$1491=$J1456)*1,D$1461:D$1491))</f>
        <v>-0.16107059808316926</v>
      </c>
      <c r="M1456" s="2" cm="1">
        <f t="array" ref="M1456">IF(E1456="","",E1456-SUMPRODUCT(($B$1461:$B$1491=$J1456)*1,E$1461:E$1491))</f>
        <v>-0.15730343192513097</v>
      </c>
      <c r="N1456" s="2" cm="1">
        <f t="array" ref="N1456">IF(F1456="","",F1456-SUMPRODUCT(($B$1461:$B$1491=$J1456)*1,F$1461:F$1491))</f>
        <v>-0.15361560909374106</v>
      </c>
      <c r="O1456" s="2" cm="1">
        <f t="array" ref="O1456">IF(G1456="","",G1456-SUMPRODUCT(($B$1461:$B$1491=$J1456)*1,G$1461:G$1491))</f>
        <v>-0.1002964253272598</v>
      </c>
    </row>
    <row r="1457" spans="1:15" x14ac:dyDescent="0.55000000000000004">
      <c r="A1457" s="3">
        <v>47</v>
      </c>
      <c r="B1457" s="4">
        <v>28</v>
      </c>
      <c r="C1457" s="2">
        <f>IFERROR(LN(実質付加価値!C1457),"")</f>
        <v>12.787871553629023</v>
      </c>
      <c r="D1457" s="2">
        <f>IFERROR(LN(実質付加価値!D1457),"")</f>
        <v>12.906295675245767</v>
      </c>
      <c r="E1457" s="2">
        <f>IFERROR(LN(実質付加価値!E1457),"")</f>
        <v>13.062110235884226</v>
      </c>
      <c r="F1457" s="2">
        <f>IFERROR(LN(実質付加価値!F1457),"")</f>
        <v>13.064336822340938</v>
      </c>
      <c r="G1457" s="2">
        <f>IFERROR(LN(実質付加価値!G1457),"")</f>
        <v>13.135936409821772</v>
      </c>
      <c r="I1457" s="3">
        <v>47</v>
      </c>
      <c r="J1457" s="3">
        <v>28</v>
      </c>
      <c r="K1457" s="2" cm="1">
        <f t="array" ref="K1457">IF(C1457="","",C1457-SUMPRODUCT(($B$1461:$B$1491=$J1457)*1,C$1461:C$1491))</f>
        <v>-1.4944512920369135E-2</v>
      </c>
      <c r="L1457" s="2" cm="1">
        <f t="array" ref="L1457">IF(D1457="","",D1457-SUMPRODUCT(($B$1461:$B$1491=$J1457)*1,D$1461:D$1491))</f>
        <v>1.3620190731355564E-2</v>
      </c>
      <c r="M1457" s="2" cm="1">
        <f t="array" ref="M1457">IF(E1457="","",E1457-SUMPRODUCT(($B$1461:$B$1491=$J1457)*1,E$1461:E$1491))</f>
        <v>9.1848090134247329E-2</v>
      </c>
      <c r="N1457" s="2" cm="1">
        <f t="array" ref="N1457">IF(F1457="","",F1457-SUMPRODUCT(($B$1461:$B$1491=$J1457)*1,F$1461:F$1491))</f>
        <v>7.2499612760763554E-2</v>
      </c>
      <c r="O1457" s="2" cm="1">
        <f t="array" ref="O1457">IF(G1457="","",G1457-SUMPRODUCT(($B$1461:$B$1491=$J1457)*1,G$1461:G$1491))</f>
        <v>9.4904987080115077E-2</v>
      </c>
    </row>
    <row r="1458" spans="1:15" x14ac:dyDescent="0.55000000000000004">
      <c r="A1458" s="3">
        <v>47</v>
      </c>
      <c r="B1458" s="4">
        <v>29</v>
      </c>
      <c r="C1458" s="2">
        <f>IFERROR(LN(実質付加価値!C1458),"")</f>
        <v>12.196034598976663</v>
      </c>
      <c r="D1458" s="2">
        <f>IFERROR(LN(実質付加価値!D1458),"")</f>
        <v>12.290577827778479</v>
      </c>
      <c r="E1458" s="2">
        <f>IFERROR(LN(実質付加価値!E1458),"")</f>
        <v>12.383998837007152</v>
      </c>
      <c r="F1458" s="2">
        <f>IFERROR(LN(実質付加価値!F1458),"")</f>
        <v>12.411819594132188</v>
      </c>
      <c r="G1458" s="2">
        <f>IFERROR(LN(実質付加価値!G1458),"")</f>
        <v>12.469151324963153</v>
      </c>
      <c r="I1458" s="3">
        <v>47</v>
      </c>
      <c r="J1458" s="3">
        <v>29</v>
      </c>
      <c r="K1458" s="2" cm="1">
        <f t="array" ref="K1458">IF(C1458="","",C1458-SUMPRODUCT(($B$1461:$B$1491=$J1458)*1,C$1461:C$1491))</f>
        <v>-0.37974379047006401</v>
      </c>
      <c r="L1458" s="2" cm="1">
        <f t="array" ref="L1458">IF(D1458="","",D1458-SUMPRODUCT(($B$1461:$B$1491=$J1458)*1,D$1461:D$1491))</f>
        <v>-0.31324405119578635</v>
      </c>
      <c r="M1458" s="2" cm="1">
        <f t="array" ref="M1458">IF(E1458="","",E1458-SUMPRODUCT(($B$1461:$B$1491=$J1458)*1,E$1461:E$1491))</f>
        <v>-0.24398955639220077</v>
      </c>
      <c r="N1458" s="2" cm="1">
        <f t="array" ref="N1458">IF(F1458="","",F1458-SUMPRODUCT(($B$1461:$B$1491=$J1458)*1,F$1461:F$1491))</f>
        <v>-0.22062094883856531</v>
      </c>
      <c r="O1458" s="2" cm="1">
        <f t="array" ref="O1458">IF(G1458="","",G1458-SUMPRODUCT(($B$1461:$B$1491=$J1458)*1,G$1461:G$1491))</f>
        <v>-0.16803905574959366</v>
      </c>
    </row>
    <row r="1459" spans="1:15" x14ac:dyDescent="0.55000000000000004">
      <c r="A1459" s="3">
        <v>47</v>
      </c>
      <c r="B1459" s="4">
        <v>30</v>
      </c>
      <c r="C1459" s="2">
        <f>IFERROR(LN(実質付加価値!C1459),"")</f>
        <v>12.745584122033092</v>
      </c>
      <c r="D1459" s="2">
        <f>IFERROR(LN(実質付加価値!D1459),"")</f>
        <v>12.921808100408247</v>
      </c>
      <c r="E1459" s="2">
        <f>IFERROR(LN(実質付加価値!E1459),"")</f>
        <v>13.035247838878311</v>
      </c>
      <c r="F1459" s="2">
        <f>IFERROR(LN(実質付加価値!F1459),"")</f>
        <v>13.04660148942205</v>
      </c>
      <c r="G1459" s="2">
        <f>IFERROR(LN(実質付加価値!G1459),"")</f>
        <v>13.10757952765619</v>
      </c>
      <c r="I1459" s="3">
        <v>47</v>
      </c>
      <c r="J1459" s="3">
        <v>30</v>
      </c>
      <c r="K1459" s="2" cm="1">
        <f t="array" ref="K1459">IF(C1459="","",C1459-SUMPRODUCT(($B$1461:$B$1491=$J1459)*1,C$1461:C$1491))</f>
        <v>-0.40980938422204538</v>
      </c>
      <c r="L1459" s="2" cm="1">
        <f t="array" ref="L1459">IF(D1459="","",D1459-SUMPRODUCT(($B$1461:$B$1491=$J1459)*1,D$1461:D$1491))</f>
        <v>-0.39119483328248528</v>
      </c>
      <c r="M1459" s="2" cm="1">
        <f t="array" ref="M1459">IF(E1459="","",E1459-SUMPRODUCT(($B$1461:$B$1491=$J1459)*1,E$1461:E$1491))</f>
        <v>-0.34758099666221121</v>
      </c>
      <c r="N1459" s="2" cm="1">
        <f t="array" ref="N1459">IF(F1459="","",F1459-SUMPRODUCT(($B$1461:$B$1491=$J1459)*1,F$1461:F$1491))</f>
        <v>-0.33852190706372909</v>
      </c>
      <c r="O1459" s="2" cm="1">
        <f t="array" ref="O1459">IF(G1459="","",G1459-SUMPRODUCT(($B$1461:$B$1491=$J1459)*1,G$1461:G$1491))</f>
        <v>-0.32561829201104864</v>
      </c>
    </row>
    <row r="1460" spans="1:15" x14ac:dyDescent="0.55000000000000004">
      <c r="A1460" s="3">
        <v>47</v>
      </c>
      <c r="B1460" s="4">
        <v>31</v>
      </c>
      <c r="C1460" s="2">
        <f>IFERROR(LN(実質付加価値!C1460),"")</f>
        <v>12.245895432904151</v>
      </c>
      <c r="D1460" s="2">
        <f>IFERROR(LN(実質付加価値!D1460),"")</f>
        <v>12.229187980835961</v>
      </c>
      <c r="E1460" s="2">
        <f>IFERROR(LN(実質付加価値!E1460),"")</f>
        <v>12.238044474462837</v>
      </c>
      <c r="F1460" s="2">
        <f>IFERROR(LN(実質付加価値!F1460),"")</f>
        <v>12.127989176775714</v>
      </c>
      <c r="G1460" s="2">
        <f>IFERROR(LN(実質付加価値!G1460),"")</f>
        <v>12.198656191153789</v>
      </c>
      <c r="I1460" s="3">
        <v>47</v>
      </c>
      <c r="J1460" s="3">
        <v>31</v>
      </c>
      <c r="K1460" s="2" cm="1">
        <f t="array" ref="K1460">IF(C1460="","",C1460-SUMPRODUCT(($B$1461:$B$1491=$J1460)*1,C$1461:C$1491))</f>
        <v>-0.45277860155023397</v>
      </c>
      <c r="L1460" s="2" cm="1">
        <f t="array" ref="L1460">IF(D1460="","",D1460-SUMPRODUCT(($B$1461:$B$1491=$J1460)*1,D$1461:D$1491))</f>
        <v>-0.37233014090771199</v>
      </c>
      <c r="M1460" s="2" cm="1">
        <f t="array" ref="M1460">IF(E1460="","",E1460-SUMPRODUCT(($B$1461:$B$1491=$J1460)*1,E$1461:E$1491))</f>
        <v>-0.33667997726708876</v>
      </c>
      <c r="N1460" s="2" cm="1">
        <f t="array" ref="N1460">IF(F1460="","",F1460-SUMPRODUCT(($B$1461:$B$1491=$J1460)*1,F$1461:F$1491))</f>
        <v>-0.3204782539108102</v>
      </c>
      <c r="O1460" s="2" cm="1">
        <f t="array" ref="O1460">IF(G1460="","",G1460-SUMPRODUCT(($B$1461:$B$1491=$J1460)*1,G$1461:G$1491))</f>
        <v>-0.24889725918582073</v>
      </c>
    </row>
    <row r="1461" spans="1:15" x14ac:dyDescent="0.55000000000000004">
      <c r="A1461" t="s">
        <v>65</v>
      </c>
      <c r="B1461" s="4">
        <v>1</v>
      </c>
      <c r="C1461" s="2">
        <f>AVERAGEIF($B$4:$B$1460,$B1461,C$4:C$1460)</f>
        <v>11.600232333935756</v>
      </c>
      <c r="D1461" s="2">
        <f>AVERAGEIF($B$4:$B$1460,$B1461,D$4:D$1460)</f>
        <v>11.45976671908155</v>
      </c>
      <c r="E1461" s="2">
        <f>AVERAGEIF($B$4:$B$1460,$B1461,E$4:E$1460)</f>
        <v>11.361235833085598</v>
      </c>
      <c r="F1461" s="2">
        <f>AVERAGEIF($B$4:$B$1460,$B1461,F$4:F$1460)</f>
        <v>11.322231668578523</v>
      </c>
      <c r="G1461" s="2">
        <f>AVERAGEIF($B$4:$B$1460,$B1461,G$4:G$1460)</f>
        <v>11.404691460348284</v>
      </c>
    </row>
    <row r="1462" spans="1:15" x14ac:dyDescent="0.55000000000000004">
      <c r="A1462" t="s">
        <v>65</v>
      </c>
      <c r="B1462" s="4">
        <v>2</v>
      </c>
      <c r="C1462" s="2">
        <f t="shared" ref="C1462:G1491" si="0">AVERAGEIF($B$4:$B$1460,$B1462,C$4:C$1460)</f>
        <v>8.4678466280953373</v>
      </c>
      <c r="D1462" s="2">
        <f t="shared" si="0"/>
        <v>8.598274156360004</v>
      </c>
      <c r="E1462" s="2">
        <f t="shared" si="0"/>
        <v>8.5608331154358943</v>
      </c>
      <c r="F1462" s="2">
        <f t="shared" si="0"/>
        <v>8.537189696015842</v>
      </c>
      <c r="G1462" s="2">
        <f t="shared" si="0"/>
        <v>8.2886538829561065</v>
      </c>
    </row>
    <row r="1463" spans="1:15" x14ac:dyDescent="0.55000000000000004">
      <c r="A1463" t="s">
        <v>65</v>
      </c>
      <c r="B1463" s="4">
        <v>3</v>
      </c>
      <c r="C1463" s="2">
        <f t="shared" si="0"/>
        <v>12.063424066786784</v>
      </c>
      <c r="D1463" s="2">
        <f t="shared" si="0"/>
        <v>12.092537915658271</v>
      </c>
      <c r="E1463" s="2">
        <f t="shared" si="0"/>
        <v>12.13426125112637</v>
      </c>
      <c r="F1463" s="2">
        <f t="shared" si="0"/>
        <v>12.064530788776052</v>
      </c>
      <c r="G1463" s="2">
        <f t="shared" si="0"/>
        <v>12.104447467673614</v>
      </c>
    </row>
    <row r="1464" spans="1:15" x14ac:dyDescent="0.55000000000000004">
      <c r="A1464" t="s">
        <v>65</v>
      </c>
      <c r="B1464" s="4">
        <v>4</v>
      </c>
      <c r="C1464" s="2">
        <f t="shared" si="0"/>
        <v>9.9335216569656133</v>
      </c>
      <c r="D1464" s="2">
        <f t="shared" si="0"/>
        <v>10.030342793776583</v>
      </c>
      <c r="E1464" s="2">
        <f t="shared" si="0"/>
        <v>9.93870620846109</v>
      </c>
      <c r="F1464" s="2">
        <f t="shared" si="0"/>
        <v>9.8261629713616436</v>
      </c>
      <c r="G1464" s="2">
        <f t="shared" si="0"/>
        <v>9.8011186321200459</v>
      </c>
    </row>
    <row r="1465" spans="1:15" x14ac:dyDescent="0.55000000000000004">
      <c r="A1465" t="s">
        <v>65</v>
      </c>
      <c r="B1465" s="4">
        <v>5</v>
      </c>
      <c r="C1465" s="2">
        <f t="shared" si="0"/>
        <v>10.237156467050404</v>
      </c>
      <c r="D1465" s="2">
        <f t="shared" si="0"/>
        <v>10.381206727295945</v>
      </c>
      <c r="E1465" s="2">
        <f t="shared" si="0"/>
        <v>10.423467250211267</v>
      </c>
      <c r="F1465" s="2">
        <f t="shared" si="0"/>
        <v>10.252868701429488</v>
      </c>
      <c r="G1465" s="2">
        <f t="shared" si="0"/>
        <v>10.31929940129814</v>
      </c>
    </row>
    <row r="1466" spans="1:15" x14ac:dyDescent="0.55000000000000004">
      <c r="A1466" t="s">
        <v>65</v>
      </c>
      <c r="B1466" s="4">
        <v>6</v>
      </c>
      <c r="C1466" s="2">
        <f t="shared" si="0"/>
        <v>11.839466126094456</v>
      </c>
      <c r="D1466" s="2">
        <f t="shared" si="0"/>
        <v>11.897403249891456</v>
      </c>
      <c r="E1466" s="2">
        <f t="shared" si="0"/>
        <v>12.04998516875567</v>
      </c>
      <c r="F1466" s="2">
        <f t="shared" si="0"/>
        <v>12.05205764085771</v>
      </c>
      <c r="G1466" s="2">
        <f t="shared" si="0"/>
        <v>12.080748786167648</v>
      </c>
    </row>
    <row r="1467" spans="1:15" x14ac:dyDescent="0.55000000000000004">
      <c r="A1467" t="s">
        <v>65</v>
      </c>
      <c r="B1467" s="4">
        <v>7</v>
      </c>
      <c r="C1467" s="2">
        <f t="shared" si="0"/>
        <v>10.505220511639177</v>
      </c>
      <c r="D1467" s="2">
        <f t="shared" si="0"/>
        <v>10.722252449157022</v>
      </c>
      <c r="E1467" s="2">
        <f t="shared" si="0"/>
        <v>10.65493731306335</v>
      </c>
      <c r="F1467" s="2">
        <f t="shared" si="0"/>
        <v>10.645005667940485</v>
      </c>
      <c r="G1467" s="2">
        <f t="shared" si="0"/>
        <v>10.674349045833361</v>
      </c>
    </row>
    <row r="1468" spans="1:15" x14ac:dyDescent="0.55000000000000004">
      <c r="A1468" t="s">
        <v>65</v>
      </c>
      <c r="B1468" s="4">
        <v>8</v>
      </c>
      <c r="C1468" s="2">
        <f t="shared" si="0"/>
        <v>11.535806991237047</v>
      </c>
      <c r="D1468" s="2">
        <f t="shared" si="0"/>
        <v>11.590246618736595</v>
      </c>
      <c r="E1468" s="2">
        <f t="shared" si="0"/>
        <v>11.442053812706712</v>
      </c>
      <c r="F1468" s="2">
        <f t="shared" si="0"/>
        <v>11.415775376626261</v>
      </c>
      <c r="G1468" s="2">
        <f t="shared" si="0"/>
        <v>11.241519202944172</v>
      </c>
    </row>
    <row r="1469" spans="1:15" x14ac:dyDescent="0.55000000000000004">
      <c r="A1469" t="s">
        <v>65</v>
      </c>
      <c r="B1469" s="4">
        <v>9</v>
      </c>
      <c r="C1469" s="2">
        <f t="shared" si="0"/>
        <v>11.021076030217595</v>
      </c>
      <c r="D1469" s="2">
        <f t="shared" si="0"/>
        <v>11.06305780900451</v>
      </c>
      <c r="E1469" s="2">
        <f t="shared" si="0"/>
        <v>11.117805283440054</v>
      </c>
      <c r="F1469" s="2">
        <f t="shared" si="0"/>
        <v>11.014383142692806</v>
      </c>
      <c r="G1469" s="2">
        <f t="shared" si="0"/>
        <v>11.132519275487853</v>
      </c>
    </row>
    <row r="1470" spans="1:15" x14ac:dyDescent="0.55000000000000004">
      <c r="A1470" t="s">
        <v>65</v>
      </c>
      <c r="B1470" s="4">
        <v>10</v>
      </c>
      <c r="C1470" s="2">
        <f t="shared" si="0"/>
        <v>12.008436123979743</v>
      </c>
      <c r="D1470" s="2">
        <f t="shared" si="0"/>
        <v>12.078389839857703</v>
      </c>
      <c r="E1470" s="2">
        <f t="shared" si="0"/>
        <v>12.208705563062582</v>
      </c>
      <c r="F1470" s="2">
        <f t="shared" si="0"/>
        <v>12.120085919259106</v>
      </c>
      <c r="G1470" s="2">
        <f t="shared" si="0"/>
        <v>12.306516834760076</v>
      </c>
    </row>
    <row r="1471" spans="1:15" x14ac:dyDescent="0.55000000000000004">
      <c r="A1471" t="s">
        <v>65</v>
      </c>
      <c r="B1471" s="4">
        <v>11</v>
      </c>
      <c r="C1471" s="2">
        <f t="shared" si="0"/>
        <v>10.836771633464837</v>
      </c>
      <c r="D1471" s="2">
        <f t="shared" si="0"/>
        <v>11.060585077649861</v>
      </c>
      <c r="E1471" s="2">
        <f t="shared" si="0"/>
        <v>11.287043387100326</v>
      </c>
      <c r="F1471" s="2">
        <f t="shared" si="0"/>
        <v>11.348921112667455</v>
      </c>
      <c r="G1471" s="2">
        <f t="shared" si="0"/>
        <v>11.567984698167026</v>
      </c>
    </row>
    <row r="1472" spans="1:15" x14ac:dyDescent="0.55000000000000004">
      <c r="A1472" t="s">
        <v>65</v>
      </c>
      <c r="B1472" s="4">
        <v>12</v>
      </c>
      <c r="C1472" s="2">
        <f t="shared" si="0"/>
        <v>10.960569679578811</v>
      </c>
      <c r="D1472" s="2">
        <f t="shared" si="0"/>
        <v>11.053257871549357</v>
      </c>
      <c r="E1472" s="2">
        <f t="shared" si="0"/>
        <v>11.172794691812163</v>
      </c>
      <c r="F1472" s="2">
        <f t="shared" si="0"/>
        <v>11.092484926223758</v>
      </c>
      <c r="G1472" s="2">
        <f t="shared" si="0"/>
        <v>11.231931987298868</v>
      </c>
    </row>
    <row r="1473" spans="1:7" x14ac:dyDescent="0.55000000000000004">
      <c r="A1473" t="s">
        <v>65</v>
      </c>
      <c r="B1473" s="4">
        <v>13</v>
      </c>
      <c r="C1473" s="2">
        <f t="shared" si="0"/>
        <v>9.8940798505793808</v>
      </c>
      <c r="D1473" s="2">
        <f t="shared" si="0"/>
        <v>9.0185674106617171</v>
      </c>
      <c r="E1473" s="2">
        <f t="shared" si="0"/>
        <v>9.0603188500660661</v>
      </c>
      <c r="F1473" s="2">
        <f t="shared" si="0"/>
        <v>8.8515049573219873</v>
      </c>
      <c r="G1473" s="2">
        <f t="shared" si="0"/>
        <v>9.1204256201597431</v>
      </c>
    </row>
    <row r="1474" spans="1:7" x14ac:dyDescent="0.55000000000000004">
      <c r="A1474" t="s">
        <v>65</v>
      </c>
      <c r="B1474" s="4">
        <v>14</v>
      </c>
      <c r="C1474" s="2">
        <f t="shared" si="0"/>
        <v>11.4626477929245</v>
      </c>
      <c r="D1474" s="2">
        <f t="shared" si="0"/>
        <v>11.237529009033612</v>
      </c>
      <c r="E1474" s="2">
        <f t="shared" si="0"/>
        <v>11.491889038229386</v>
      </c>
      <c r="F1474" s="2">
        <f t="shared" si="0"/>
        <v>11.383338008646371</v>
      </c>
      <c r="G1474" s="2">
        <f t="shared" si="0"/>
        <v>11.4938015185461</v>
      </c>
    </row>
    <row r="1475" spans="1:7" x14ac:dyDescent="0.55000000000000004">
      <c r="A1475" t="s">
        <v>65</v>
      </c>
      <c r="B1475" s="4">
        <v>15</v>
      </c>
      <c r="C1475" s="2">
        <f t="shared" si="0"/>
        <v>10.16425494775747</v>
      </c>
      <c r="D1475" s="2">
        <f t="shared" si="0"/>
        <v>10.13757647331421</v>
      </c>
      <c r="E1475" s="2">
        <f t="shared" si="0"/>
        <v>10.039479770212328</v>
      </c>
      <c r="F1475" s="2">
        <f t="shared" si="0"/>
        <v>9.9008637301103111</v>
      </c>
      <c r="G1475" s="2">
        <f t="shared" si="0"/>
        <v>9.9440518627589185</v>
      </c>
    </row>
    <row r="1476" spans="1:7" x14ac:dyDescent="0.55000000000000004">
      <c r="A1476" t="s">
        <v>65</v>
      </c>
      <c r="B1476" s="4">
        <v>16</v>
      </c>
      <c r="C1476" s="2">
        <f t="shared" si="0"/>
        <v>11.448221802214109</v>
      </c>
      <c r="D1476" s="2">
        <f t="shared" si="0"/>
        <v>11.60725048779754</v>
      </c>
      <c r="E1476" s="2">
        <f t="shared" si="0"/>
        <v>11.75503286547217</v>
      </c>
      <c r="F1476" s="2">
        <f t="shared" si="0"/>
        <v>11.663045451052197</v>
      </c>
      <c r="G1476" s="2">
        <f t="shared" si="0"/>
        <v>11.71501977938547</v>
      </c>
    </row>
    <row r="1477" spans="1:7" x14ac:dyDescent="0.55000000000000004">
      <c r="A1477" t="s">
        <v>65</v>
      </c>
      <c r="B1477" s="4">
        <v>17</v>
      </c>
      <c r="C1477" s="2">
        <f t="shared" si="0"/>
        <v>12.49433866691515</v>
      </c>
      <c r="D1477" s="2">
        <f t="shared" si="0"/>
        <v>12.323418298082448</v>
      </c>
      <c r="E1477" s="2">
        <f t="shared" si="0"/>
        <v>12.447665143550994</v>
      </c>
      <c r="F1477" s="2">
        <f t="shared" si="0"/>
        <v>12.406213403403287</v>
      </c>
      <c r="G1477" s="2">
        <f t="shared" si="0"/>
        <v>12.421218527190963</v>
      </c>
    </row>
    <row r="1478" spans="1:7" x14ac:dyDescent="0.55000000000000004">
      <c r="A1478" t="s">
        <v>65</v>
      </c>
      <c r="B1478" s="4">
        <v>18</v>
      </c>
      <c r="C1478" s="2">
        <f t="shared" si="0"/>
        <v>12.832519054517775</v>
      </c>
      <c r="D1478" s="2">
        <f t="shared" si="0"/>
        <v>12.953274377848825</v>
      </c>
      <c r="E1478" s="2">
        <f t="shared" si="0"/>
        <v>13.003166261129106</v>
      </c>
      <c r="F1478" s="2">
        <f t="shared" si="0"/>
        <v>13.007105327629915</v>
      </c>
      <c r="G1478" s="2">
        <f t="shared" si="0"/>
        <v>12.972161833707942</v>
      </c>
    </row>
    <row r="1479" spans="1:7" x14ac:dyDescent="0.55000000000000004">
      <c r="A1479" t="s">
        <v>65</v>
      </c>
      <c r="B1479" s="4">
        <v>19</v>
      </c>
      <c r="C1479" s="2">
        <f t="shared" si="0"/>
        <v>12.626817901048407</v>
      </c>
      <c r="D1479" s="2">
        <f t="shared" si="0"/>
        <v>12.493149025435326</v>
      </c>
      <c r="E1479" s="2">
        <f t="shared" si="0"/>
        <v>12.464210181458496</v>
      </c>
      <c r="F1479" s="2">
        <f t="shared" si="0"/>
        <v>12.43980177511377</v>
      </c>
      <c r="G1479" s="2">
        <f t="shared" si="0"/>
        <v>12.535038177340411</v>
      </c>
    </row>
    <row r="1480" spans="1:7" x14ac:dyDescent="0.55000000000000004">
      <c r="A1480" t="s">
        <v>65</v>
      </c>
      <c r="B1480" s="4">
        <v>20</v>
      </c>
      <c r="C1480" s="2">
        <f t="shared" si="0"/>
        <v>12.852780665496693</v>
      </c>
      <c r="D1480" s="2">
        <f t="shared" si="0"/>
        <v>13.064322182388565</v>
      </c>
      <c r="E1480" s="2">
        <f t="shared" si="0"/>
        <v>13.01476013960248</v>
      </c>
      <c r="F1480" s="2">
        <f t="shared" si="0"/>
        <v>12.978474766657834</v>
      </c>
      <c r="G1480" s="2">
        <f t="shared" si="0"/>
        <v>13.022211695133684</v>
      </c>
    </row>
    <row r="1481" spans="1:7" x14ac:dyDescent="0.55000000000000004">
      <c r="A1481" t="s">
        <v>65</v>
      </c>
      <c r="B1481" s="4">
        <v>21</v>
      </c>
      <c r="C1481" s="2">
        <f t="shared" si="0"/>
        <v>12.794165299536305</v>
      </c>
      <c r="D1481" s="2">
        <f t="shared" si="0"/>
        <v>12.819851102643495</v>
      </c>
      <c r="E1481" s="2">
        <f t="shared" si="0"/>
        <v>12.828751926000134</v>
      </c>
      <c r="F1481" s="2">
        <f t="shared" si="0"/>
        <v>12.542656391400929</v>
      </c>
      <c r="G1481" s="2">
        <f t="shared" si="0"/>
        <v>12.643534503720529</v>
      </c>
    </row>
    <row r="1482" spans="1:7" x14ac:dyDescent="0.55000000000000004">
      <c r="A1482" t="s">
        <v>65</v>
      </c>
      <c r="B1482" s="4">
        <v>22</v>
      </c>
      <c r="C1482" s="2">
        <f t="shared" si="0"/>
        <v>12.106705558067583</v>
      </c>
      <c r="D1482" s="2">
        <f t="shared" si="0"/>
        <v>12.078819956920777</v>
      </c>
      <c r="E1482" s="2">
        <f t="shared" si="0"/>
        <v>12.076642945238673</v>
      </c>
      <c r="F1482" s="2">
        <f t="shared" si="0"/>
        <v>11.601057796350609</v>
      </c>
      <c r="G1482" s="2">
        <f t="shared" si="0"/>
        <v>11.59696205115366</v>
      </c>
    </row>
    <row r="1483" spans="1:7" x14ac:dyDescent="0.55000000000000004">
      <c r="A1483" t="s">
        <v>65</v>
      </c>
      <c r="B1483" s="4">
        <v>23</v>
      </c>
      <c r="C1483" s="2">
        <f t="shared" si="0"/>
        <v>11.823506010858681</v>
      </c>
      <c r="D1483" s="2">
        <f t="shared" si="0"/>
        <v>11.825878840243458</v>
      </c>
      <c r="E1483" s="2">
        <f t="shared" si="0"/>
        <v>11.863128620489659</v>
      </c>
      <c r="F1483" s="2">
        <f t="shared" si="0"/>
        <v>11.946770952971116</v>
      </c>
      <c r="G1483" s="2">
        <f t="shared" si="0"/>
        <v>11.936025511292998</v>
      </c>
    </row>
    <row r="1484" spans="1:7" x14ac:dyDescent="0.55000000000000004">
      <c r="A1484" t="s">
        <v>65</v>
      </c>
      <c r="B1484" s="4">
        <v>24</v>
      </c>
      <c r="C1484" s="2">
        <f t="shared" si="0"/>
        <v>11.157449128311729</v>
      </c>
      <c r="D1484" s="2">
        <f t="shared" si="0"/>
        <v>11.159097066325264</v>
      </c>
      <c r="E1484" s="2">
        <f t="shared" si="0"/>
        <v>11.12234254096837</v>
      </c>
      <c r="F1484" s="2">
        <f t="shared" si="0"/>
        <v>11.057042080214034</v>
      </c>
      <c r="G1484" s="2">
        <f t="shared" si="0"/>
        <v>11.090592301027755</v>
      </c>
    </row>
    <row r="1485" spans="1:7" x14ac:dyDescent="0.55000000000000004">
      <c r="A1485" t="s">
        <v>65</v>
      </c>
      <c r="B1485" s="4">
        <v>25</v>
      </c>
      <c r="C1485" s="2">
        <f t="shared" si="0"/>
        <v>12.324065781696831</v>
      </c>
      <c r="D1485" s="2">
        <f t="shared" si="0"/>
        <v>12.434632330919051</v>
      </c>
      <c r="E1485" s="2">
        <f t="shared" si="0"/>
        <v>12.411711859009801</v>
      </c>
      <c r="F1485" s="2">
        <f t="shared" si="0"/>
        <v>12.452296935504616</v>
      </c>
      <c r="G1485" s="2">
        <f t="shared" si="0"/>
        <v>12.596962730926361</v>
      </c>
    </row>
    <row r="1486" spans="1:7" x14ac:dyDescent="0.55000000000000004">
      <c r="A1486" t="s">
        <v>65</v>
      </c>
      <c r="B1486" s="4">
        <v>26</v>
      </c>
      <c r="C1486" s="2">
        <f t="shared" si="0"/>
        <v>12.294437561885614</v>
      </c>
      <c r="D1486" s="2">
        <f t="shared" si="0"/>
        <v>12.390899065943339</v>
      </c>
      <c r="E1486" s="2">
        <f t="shared" si="0"/>
        <v>12.401531973179457</v>
      </c>
      <c r="F1486" s="2">
        <f t="shared" si="0"/>
        <v>12.384112282487568</v>
      </c>
      <c r="G1486" s="2">
        <f t="shared" si="0"/>
        <v>12.349463497638419</v>
      </c>
    </row>
    <row r="1487" spans="1:7" x14ac:dyDescent="0.55000000000000004">
      <c r="A1487" t="s">
        <v>65</v>
      </c>
      <c r="B1487" s="4">
        <v>27</v>
      </c>
      <c r="C1487" s="2">
        <f t="shared" si="0"/>
        <v>12.95979227050943</v>
      </c>
      <c r="D1487" s="2">
        <f t="shared" si="0"/>
        <v>13.005071014765187</v>
      </c>
      <c r="E1487" s="2">
        <f t="shared" si="0"/>
        <v>13.030628273115781</v>
      </c>
      <c r="F1487" s="2">
        <f t="shared" si="0"/>
        <v>13.024438909298141</v>
      </c>
      <c r="G1487" s="2">
        <f t="shared" si="0"/>
        <v>13.035119278929614</v>
      </c>
    </row>
    <row r="1488" spans="1:7" x14ac:dyDescent="0.55000000000000004">
      <c r="A1488" t="s">
        <v>65</v>
      </c>
      <c r="B1488" s="4">
        <v>28</v>
      </c>
      <c r="C1488" s="2">
        <f t="shared" si="0"/>
        <v>12.802816066549392</v>
      </c>
      <c r="D1488" s="2">
        <f t="shared" si="0"/>
        <v>12.892675484514411</v>
      </c>
      <c r="E1488" s="2">
        <f t="shared" si="0"/>
        <v>12.970262145749979</v>
      </c>
      <c r="F1488" s="2">
        <f t="shared" si="0"/>
        <v>12.991837209580174</v>
      </c>
      <c r="G1488" s="2">
        <f t="shared" si="0"/>
        <v>13.041031422741657</v>
      </c>
    </row>
    <row r="1489" spans="1:7" x14ac:dyDescent="0.55000000000000004">
      <c r="A1489" t="s">
        <v>65</v>
      </c>
      <c r="B1489" s="4">
        <v>29</v>
      </c>
      <c r="C1489" s="2">
        <f t="shared" si="0"/>
        <v>12.575778389446727</v>
      </c>
      <c r="D1489" s="2">
        <f t="shared" si="0"/>
        <v>12.603821878974266</v>
      </c>
      <c r="E1489" s="2">
        <f t="shared" si="0"/>
        <v>12.627988393399352</v>
      </c>
      <c r="F1489" s="2">
        <f t="shared" si="0"/>
        <v>12.632440542970754</v>
      </c>
      <c r="G1489" s="2">
        <f t="shared" si="0"/>
        <v>12.637190380712747</v>
      </c>
    </row>
    <row r="1490" spans="1:7" x14ac:dyDescent="0.55000000000000004">
      <c r="A1490" t="s">
        <v>65</v>
      </c>
      <c r="B1490" s="4">
        <v>30</v>
      </c>
      <c r="C1490" s="2">
        <f t="shared" si="0"/>
        <v>13.155393506255137</v>
      </c>
      <c r="D1490" s="2">
        <f t="shared" si="0"/>
        <v>13.313002933690733</v>
      </c>
      <c r="E1490" s="2">
        <f t="shared" si="0"/>
        <v>13.382828835540522</v>
      </c>
      <c r="F1490" s="2">
        <f t="shared" si="0"/>
        <v>13.385123396485779</v>
      </c>
      <c r="G1490" s="2">
        <f t="shared" si="0"/>
        <v>13.433197819667239</v>
      </c>
    </row>
    <row r="1491" spans="1:7" x14ac:dyDescent="0.55000000000000004">
      <c r="A1491" t="s">
        <v>65</v>
      </c>
      <c r="B1491" s="4">
        <v>31</v>
      </c>
      <c r="C1491" s="2">
        <f t="shared" si="0"/>
        <v>12.698674034454385</v>
      </c>
      <c r="D1491" s="2">
        <f t="shared" si="0"/>
        <v>12.601518121743673</v>
      </c>
      <c r="E1491" s="2">
        <f t="shared" si="0"/>
        <v>12.574724451729926</v>
      </c>
      <c r="F1491" s="2">
        <f t="shared" si="0"/>
        <v>12.448467430686524</v>
      </c>
      <c r="G1491" s="2">
        <f t="shared" si="0"/>
        <v>12.44755345033961</v>
      </c>
    </row>
  </sheetData>
  <phoneticPr fontId="2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対応表</vt:lpstr>
      <vt:lpstr>実質付加価値</vt:lpstr>
      <vt:lpstr>名目付加価値</vt:lpstr>
      <vt:lpstr>資本ストック</vt:lpstr>
      <vt:lpstr>資本サービス</vt:lpstr>
      <vt:lpstr>総労働時間</vt:lpstr>
      <vt:lpstr>質格差指数</vt:lpstr>
      <vt:lpstr>労働コスト</vt:lpstr>
      <vt:lpstr>logVir</vt:lpstr>
      <vt:lpstr>logKir</vt:lpstr>
      <vt:lpstr>logHir</vt:lpstr>
      <vt:lpstr>logQir</vt:lpstr>
      <vt:lpstr>SVir</vt:lpstr>
      <vt:lpstr>SKir</vt:lpstr>
      <vt:lpstr>SLir</vt:lpstr>
      <vt:lpstr>RTFPir</vt:lpstr>
      <vt:lpstr>格差2010</vt:lpstr>
      <vt:lpstr>格差2015</vt:lpstr>
      <vt:lpstr>格差2019</vt:lpstr>
      <vt:lpstr>格差2020</vt:lpstr>
      <vt:lpstr>格差2022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Tatsuji MAKINO</dc:creator>
  <cp:lastModifiedBy>内藤 真理子 / NAITO Mariko</cp:lastModifiedBy>
  <dcterms:created xsi:type="dcterms:W3CDTF">2021-08-26T02:44:40Z</dcterms:created>
  <dcterms:modified xsi:type="dcterms:W3CDTF">2026-07-03T04:44:12Z</dcterms:modified>
</cp:coreProperties>
</file>